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TL-Portfolio\Project-05-CRM-Data-Quality\"/>
    </mc:Choice>
  </mc:AlternateContent>
  <xr:revisionPtr revIDLastSave="0" documentId="13_ncr:1_{2FAAC10D-E7E1-4C45-8707-93F9F9F43F98}" xr6:coauthVersionLast="47" xr6:coauthVersionMax="47" xr10:uidLastSave="{00000000-0000-0000-0000-000000000000}"/>
  <bookViews>
    <workbookView xWindow="-120" yWindow="-120" windowWidth="20730" windowHeight="11040" activeTab="1" xr2:uid="{DC590727-4BE8-4791-BE32-8E9E7804B3D2}"/>
  </bookViews>
  <sheets>
    <sheet name="Customer_Master" sheetId="7" r:id="rId1"/>
    <sheet name="Data_Quality_Report" sheetId="2" r:id="rId2"/>
    <sheet name="CRM_Summary" sheetId="8" r:id="rId3"/>
    <sheet name="Exceptions" sheetId="3" r:id="rId4"/>
    <sheet name="Config" sheetId="4" r:id="rId5"/>
    <sheet name="Refresh_Log" sheetId="5" r:id="rId6"/>
  </sheets>
  <definedNames>
    <definedName name="ExternalData_2" localSheetId="0" hidden="1">'Customer_Master'!$A$1:$Y$5131</definedName>
    <definedName name="ExternalData_3" localSheetId="1" hidden="1">Data_Quality_Report!$A$1:$G$5131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8" l="1"/>
  <c r="D40" i="8"/>
  <c r="C40" i="8"/>
  <c r="D39" i="8"/>
  <c r="E39" i="8" s="1"/>
  <c r="C39" i="8"/>
  <c r="D38" i="8"/>
  <c r="E38" i="8" s="1"/>
  <c r="C38" i="8"/>
  <c r="D37" i="8"/>
  <c r="E37" i="8" s="1"/>
  <c r="C37" i="8"/>
  <c r="D36" i="8"/>
  <c r="E36" i="8" s="1"/>
  <c r="C36" i="8"/>
  <c r="E35" i="8"/>
  <c r="D35" i="8"/>
  <c r="C35" i="8"/>
  <c r="D34" i="8"/>
  <c r="E34" i="8" s="1"/>
  <c r="C34" i="8"/>
  <c r="E33" i="8"/>
  <c r="D33" i="8"/>
  <c r="C33" i="8"/>
  <c r="D29" i="8"/>
  <c r="C29" i="8"/>
  <c r="D27" i="8"/>
  <c r="C27" i="8"/>
  <c r="A3" i="8"/>
  <c r="L5" i="3" a="1"/>
  <c r="L5" i="3" s="1"/>
  <c r="A5" i="3" a="1"/>
  <c r="A5" i="3" s="1"/>
  <c r="M5" i="3" a="1"/>
  <c r="M5" i="3" s="1"/>
  <c r="K5" i="3" a="1"/>
  <c r="K5" i="3" s="1"/>
  <c r="J5" i="3" a="1"/>
  <c r="J5" i="3" s="1"/>
  <c r="I5" i="3" a="1"/>
  <c r="I5" i="3" s="1"/>
  <c r="H5" i="3" a="1"/>
  <c r="H5" i="3" s="1"/>
  <c r="G5" i="3" a="1"/>
  <c r="G5" i="3" s="1"/>
  <c r="F5" i="3" a="1"/>
  <c r="F5" i="3" s="1"/>
  <c r="E5" i="3" a="1"/>
  <c r="E5" i="3" s="1"/>
  <c r="D5" i="3" a="1"/>
  <c r="D5" i="3" s="1"/>
  <c r="C5" i="3" a="1"/>
  <c r="C5" i="3" s="1"/>
  <c r="B5" i="3" a="1"/>
  <c r="B5" i="3" s="1"/>
  <c r="AG5131" i="7"/>
  <c r="AH5131" i="7" s="1"/>
  <c r="AG5130" i="7"/>
  <c r="AH5130" i="7" s="1"/>
  <c r="AG5129" i="7"/>
  <c r="AH5129" i="7" s="1"/>
  <c r="AG5128" i="7"/>
  <c r="AH5128" i="7" s="1"/>
  <c r="AG5127" i="7"/>
  <c r="AH5127" i="7" s="1"/>
  <c r="AG5126" i="7"/>
  <c r="AH5126" i="7" s="1"/>
  <c r="AG5125" i="7"/>
  <c r="AH5125" i="7" s="1"/>
  <c r="AG5124" i="7"/>
  <c r="AH5124" i="7" s="1"/>
  <c r="AG5123" i="7"/>
  <c r="AH5123" i="7" s="1"/>
  <c r="AG5122" i="7"/>
  <c r="AH5122" i="7" s="1"/>
  <c r="AG5121" i="7"/>
  <c r="AH5121" i="7" s="1"/>
  <c r="AG5120" i="7"/>
  <c r="AH5120" i="7" s="1"/>
  <c r="AG5119" i="7"/>
  <c r="AH5119" i="7" s="1"/>
  <c r="AG5118" i="7"/>
  <c r="AH5118" i="7" s="1"/>
  <c r="AG5117" i="7"/>
  <c r="AH5117" i="7" s="1"/>
  <c r="AG5116" i="7"/>
  <c r="AH5116" i="7" s="1"/>
  <c r="AG5115" i="7"/>
  <c r="AH5115" i="7" s="1"/>
  <c r="AG5114" i="7"/>
  <c r="AH5114" i="7" s="1"/>
  <c r="AG5113" i="7"/>
  <c r="AH5113" i="7" s="1"/>
  <c r="AG5112" i="7"/>
  <c r="AH5112" i="7" s="1"/>
  <c r="AG5111" i="7"/>
  <c r="AH5111" i="7" s="1"/>
  <c r="AG5110" i="7"/>
  <c r="AH5110" i="7" s="1"/>
  <c r="AG5109" i="7"/>
  <c r="AH5109" i="7" s="1"/>
  <c r="AG5108" i="7"/>
  <c r="AH5108" i="7" s="1"/>
  <c r="AG5107" i="7"/>
  <c r="AH5107" i="7" s="1"/>
  <c r="AG5106" i="7"/>
  <c r="AH5106" i="7" s="1"/>
  <c r="AG5105" i="7"/>
  <c r="AH5105" i="7" s="1"/>
  <c r="AG5104" i="7"/>
  <c r="AH5104" i="7" s="1"/>
  <c r="AG5103" i="7"/>
  <c r="AH5103" i="7" s="1"/>
  <c r="AG5102" i="7"/>
  <c r="AH5102" i="7" s="1"/>
  <c r="AG5101" i="7"/>
  <c r="AH5101" i="7" s="1"/>
  <c r="AG5100" i="7"/>
  <c r="AH5100" i="7" s="1"/>
  <c r="AG5099" i="7"/>
  <c r="AH5099" i="7" s="1"/>
  <c r="AG5098" i="7"/>
  <c r="AH5098" i="7" s="1"/>
  <c r="AG5097" i="7"/>
  <c r="AH5097" i="7" s="1"/>
  <c r="AG5096" i="7"/>
  <c r="AH5096" i="7" s="1"/>
  <c r="AG5095" i="7"/>
  <c r="AH5095" i="7" s="1"/>
  <c r="AG5094" i="7"/>
  <c r="AH5094" i="7" s="1"/>
  <c r="AG5093" i="7"/>
  <c r="AH5093" i="7" s="1"/>
  <c r="AG5092" i="7"/>
  <c r="AH5092" i="7" s="1"/>
  <c r="AG5091" i="7"/>
  <c r="AH5091" i="7" s="1"/>
  <c r="AG5090" i="7"/>
  <c r="AH5090" i="7" s="1"/>
  <c r="AG5089" i="7"/>
  <c r="AH5089" i="7" s="1"/>
  <c r="AG5088" i="7"/>
  <c r="AH5088" i="7" s="1"/>
  <c r="AG5087" i="7"/>
  <c r="AH5087" i="7" s="1"/>
  <c r="AG5086" i="7"/>
  <c r="AH5086" i="7" s="1"/>
  <c r="AG5085" i="7"/>
  <c r="AH5085" i="7" s="1"/>
  <c r="AG5084" i="7"/>
  <c r="AH5084" i="7" s="1"/>
  <c r="AG5083" i="7"/>
  <c r="AH5083" i="7" s="1"/>
  <c r="AG5082" i="7"/>
  <c r="AH5082" i="7" s="1"/>
  <c r="AG5081" i="7"/>
  <c r="AH5081" i="7" s="1"/>
  <c r="AG5080" i="7"/>
  <c r="AH5080" i="7" s="1"/>
  <c r="AG5079" i="7"/>
  <c r="AH5079" i="7" s="1"/>
  <c r="AG5078" i="7"/>
  <c r="AH5078" i="7" s="1"/>
  <c r="AG5077" i="7"/>
  <c r="AH5077" i="7" s="1"/>
  <c r="AG5076" i="7"/>
  <c r="AH5076" i="7" s="1"/>
  <c r="AG5075" i="7"/>
  <c r="AH5075" i="7" s="1"/>
  <c r="AG5074" i="7"/>
  <c r="AH5074" i="7" s="1"/>
  <c r="AG5073" i="7"/>
  <c r="AH5073" i="7" s="1"/>
  <c r="AG5072" i="7"/>
  <c r="AH5072" i="7" s="1"/>
  <c r="AG5071" i="7"/>
  <c r="AH5071" i="7" s="1"/>
  <c r="AG5070" i="7"/>
  <c r="AH5070" i="7" s="1"/>
  <c r="AG5069" i="7"/>
  <c r="AH5069" i="7" s="1"/>
  <c r="AG5068" i="7"/>
  <c r="AH5068" i="7" s="1"/>
  <c r="AG5067" i="7"/>
  <c r="AH5067" i="7" s="1"/>
  <c r="AG5066" i="7"/>
  <c r="AH5066" i="7" s="1"/>
  <c r="AG5065" i="7"/>
  <c r="AH5065" i="7" s="1"/>
  <c r="AG5064" i="7"/>
  <c r="AH5064" i="7" s="1"/>
  <c r="AG5063" i="7"/>
  <c r="AH5063" i="7" s="1"/>
  <c r="AG5062" i="7"/>
  <c r="AH5062" i="7" s="1"/>
  <c r="AG5061" i="7"/>
  <c r="AH5061" i="7" s="1"/>
  <c r="AG5060" i="7"/>
  <c r="AH5060" i="7" s="1"/>
  <c r="AG5059" i="7"/>
  <c r="AH5059" i="7" s="1"/>
  <c r="AG5058" i="7"/>
  <c r="AH5058" i="7" s="1"/>
  <c r="AG5057" i="7"/>
  <c r="AH5057" i="7" s="1"/>
  <c r="AG5056" i="7"/>
  <c r="AH5056" i="7" s="1"/>
  <c r="AG5055" i="7"/>
  <c r="AH5055" i="7" s="1"/>
  <c r="AG5054" i="7"/>
  <c r="AH5054" i="7" s="1"/>
  <c r="AG5053" i="7"/>
  <c r="AH5053" i="7" s="1"/>
  <c r="AG5052" i="7"/>
  <c r="AH5052" i="7" s="1"/>
  <c r="AG5051" i="7"/>
  <c r="AH5051" i="7" s="1"/>
  <c r="AG5050" i="7"/>
  <c r="AH5050" i="7" s="1"/>
  <c r="AG5049" i="7"/>
  <c r="AH5049" i="7" s="1"/>
  <c r="AG5048" i="7"/>
  <c r="AH5048" i="7" s="1"/>
  <c r="AG5047" i="7"/>
  <c r="AH5047" i="7" s="1"/>
  <c r="AG5046" i="7"/>
  <c r="AH5046" i="7" s="1"/>
  <c r="AG5045" i="7"/>
  <c r="AH5045" i="7" s="1"/>
  <c r="AG5044" i="7"/>
  <c r="AH5044" i="7" s="1"/>
  <c r="AG5043" i="7"/>
  <c r="AH5043" i="7" s="1"/>
  <c r="AG5042" i="7"/>
  <c r="AH5042" i="7" s="1"/>
  <c r="AG5041" i="7"/>
  <c r="AH5041" i="7" s="1"/>
  <c r="AG5040" i="7"/>
  <c r="AH5040" i="7" s="1"/>
  <c r="AG5039" i="7"/>
  <c r="AH5039" i="7" s="1"/>
  <c r="AG5038" i="7"/>
  <c r="AH5038" i="7" s="1"/>
  <c r="AG5037" i="7"/>
  <c r="AH5037" i="7" s="1"/>
  <c r="AG5036" i="7"/>
  <c r="AH5036" i="7" s="1"/>
  <c r="AG5035" i="7"/>
  <c r="AH5035" i="7" s="1"/>
  <c r="AG5034" i="7"/>
  <c r="AH5034" i="7" s="1"/>
  <c r="AG5033" i="7"/>
  <c r="AH5033" i="7" s="1"/>
  <c r="AG5032" i="7"/>
  <c r="AH5032" i="7" s="1"/>
  <c r="AG5031" i="7"/>
  <c r="AH5031" i="7" s="1"/>
  <c r="AG5030" i="7"/>
  <c r="AH5030" i="7" s="1"/>
  <c r="AG5029" i="7"/>
  <c r="AH5029" i="7" s="1"/>
  <c r="AG5028" i="7"/>
  <c r="AH5028" i="7" s="1"/>
  <c r="AG5027" i="7"/>
  <c r="AH5027" i="7" s="1"/>
  <c r="AG5026" i="7"/>
  <c r="AH5026" i="7" s="1"/>
  <c r="AG5025" i="7"/>
  <c r="AH5025" i="7" s="1"/>
  <c r="AG5024" i="7"/>
  <c r="AH5024" i="7" s="1"/>
  <c r="AG5023" i="7"/>
  <c r="AH5023" i="7" s="1"/>
  <c r="AG5022" i="7"/>
  <c r="AH5022" i="7" s="1"/>
  <c r="AG5021" i="7"/>
  <c r="AH5021" i="7" s="1"/>
  <c r="AG5020" i="7"/>
  <c r="AH5020" i="7" s="1"/>
  <c r="AG5019" i="7"/>
  <c r="AH5019" i="7" s="1"/>
  <c r="AG5018" i="7"/>
  <c r="AH5018" i="7" s="1"/>
  <c r="AG5017" i="7"/>
  <c r="AH5017" i="7" s="1"/>
  <c r="AG5016" i="7"/>
  <c r="AH5016" i="7" s="1"/>
  <c r="AG5015" i="7"/>
  <c r="AH5015" i="7" s="1"/>
  <c r="AG5014" i="7"/>
  <c r="AH5014" i="7" s="1"/>
  <c r="AG5013" i="7"/>
  <c r="AH5013" i="7" s="1"/>
  <c r="AG5012" i="7"/>
  <c r="AH5012" i="7" s="1"/>
  <c r="AG5011" i="7"/>
  <c r="AH5011" i="7" s="1"/>
  <c r="AG5010" i="7"/>
  <c r="AH5010" i="7" s="1"/>
  <c r="AG5009" i="7"/>
  <c r="AH5009" i="7" s="1"/>
  <c r="AG5008" i="7"/>
  <c r="AH5008" i="7" s="1"/>
  <c r="AG5007" i="7"/>
  <c r="AH5007" i="7" s="1"/>
  <c r="AG5006" i="7"/>
  <c r="AH5006" i="7" s="1"/>
  <c r="AG5005" i="7"/>
  <c r="AH5005" i="7" s="1"/>
  <c r="AG5004" i="7"/>
  <c r="AH5004" i="7" s="1"/>
  <c r="AG5003" i="7"/>
  <c r="AH5003" i="7" s="1"/>
  <c r="AG5002" i="7"/>
  <c r="AH5002" i="7" s="1"/>
  <c r="AG5001" i="7"/>
  <c r="AH5001" i="7" s="1"/>
  <c r="AG5000" i="7"/>
  <c r="AH5000" i="7" s="1"/>
  <c r="AG4999" i="7"/>
  <c r="AH4999" i="7" s="1"/>
  <c r="AG4998" i="7"/>
  <c r="AH4998" i="7" s="1"/>
  <c r="AG4997" i="7"/>
  <c r="AH4997" i="7" s="1"/>
  <c r="AG4996" i="7"/>
  <c r="AH4996" i="7" s="1"/>
  <c r="AG4995" i="7"/>
  <c r="AH4995" i="7" s="1"/>
  <c r="AG4994" i="7"/>
  <c r="AH4994" i="7" s="1"/>
  <c r="AG4993" i="7"/>
  <c r="AH4993" i="7" s="1"/>
  <c r="AG4992" i="7"/>
  <c r="AH4992" i="7" s="1"/>
  <c r="AG4991" i="7"/>
  <c r="AH4991" i="7" s="1"/>
  <c r="AG4990" i="7"/>
  <c r="AH4990" i="7" s="1"/>
  <c r="AG4989" i="7"/>
  <c r="AH4989" i="7" s="1"/>
  <c r="AG4988" i="7"/>
  <c r="AH4988" i="7" s="1"/>
  <c r="AG4987" i="7"/>
  <c r="AH4987" i="7" s="1"/>
  <c r="AG4986" i="7"/>
  <c r="AH4986" i="7" s="1"/>
  <c r="AG4985" i="7"/>
  <c r="AH4985" i="7" s="1"/>
  <c r="AG4984" i="7"/>
  <c r="AH4984" i="7" s="1"/>
  <c r="AG4983" i="7"/>
  <c r="AH4983" i="7" s="1"/>
  <c r="AG4982" i="7"/>
  <c r="AH4982" i="7" s="1"/>
  <c r="AG4981" i="7"/>
  <c r="AH4981" i="7" s="1"/>
  <c r="AG4980" i="7"/>
  <c r="AH4980" i="7" s="1"/>
  <c r="AG4979" i="7"/>
  <c r="AH4979" i="7" s="1"/>
  <c r="AG4978" i="7"/>
  <c r="AH4978" i="7" s="1"/>
  <c r="AG4977" i="7"/>
  <c r="AH4977" i="7" s="1"/>
  <c r="AG4976" i="7"/>
  <c r="AH4976" i="7" s="1"/>
  <c r="AG4975" i="7"/>
  <c r="AH4975" i="7" s="1"/>
  <c r="AG4974" i="7"/>
  <c r="AH4974" i="7" s="1"/>
  <c r="AG4973" i="7"/>
  <c r="AH4973" i="7" s="1"/>
  <c r="AG4972" i="7"/>
  <c r="AH4972" i="7" s="1"/>
  <c r="AG4971" i="7"/>
  <c r="AH4971" i="7" s="1"/>
  <c r="AG4970" i="7"/>
  <c r="AH4970" i="7" s="1"/>
  <c r="AG4969" i="7"/>
  <c r="AH4969" i="7" s="1"/>
  <c r="AG4968" i="7"/>
  <c r="AH4968" i="7" s="1"/>
  <c r="AG4967" i="7"/>
  <c r="AH4967" i="7" s="1"/>
  <c r="AG4966" i="7"/>
  <c r="AH4966" i="7" s="1"/>
  <c r="AG4965" i="7"/>
  <c r="AH4965" i="7" s="1"/>
  <c r="AG4964" i="7"/>
  <c r="AH4964" i="7" s="1"/>
  <c r="AG4963" i="7"/>
  <c r="AH4963" i="7" s="1"/>
  <c r="AG4962" i="7"/>
  <c r="AH4962" i="7" s="1"/>
  <c r="AG4961" i="7"/>
  <c r="AH4961" i="7" s="1"/>
  <c r="AG4960" i="7"/>
  <c r="AH4960" i="7" s="1"/>
  <c r="AG4959" i="7"/>
  <c r="AH4959" i="7" s="1"/>
  <c r="AG4958" i="7"/>
  <c r="AH4958" i="7" s="1"/>
  <c r="AG4957" i="7"/>
  <c r="AH4957" i="7" s="1"/>
  <c r="AG4956" i="7"/>
  <c r="AH4956" i="7" s="1"/>
  <c r="AG4955" i="7"/>
  <c r="AH4955" i="7" s="1"/>
  <c r="AG4954" i="7"/>
  <c r="AH4954" i="7" s="1"/>
  <c r="AG4953" i="7"/>
  <c r="AH4953" i="7" s="1"/>
  <c r="AG4952" i="7"/>
  <c r="AH4952" i="7" s="1"/>
  <c r="AG4951" i="7"/>
  <c r="AH4951" i="7" s="1"/>
  <c r="AG4950" i="7"/>
  <c r="AH4950" i="7" s="1"/>
  <c r="AG4949" i="7"/>
  <c r="AH4949" i="7" s="1"/>
  <c r="AG4948" i="7"/>
  <c r="AH4948" i="7" s="1"/>
  <c r="AG4947" i="7"/>
  <c r="AH4947" i="7" s="1"/>
  <c r="AG4946" i="7"/>
  <c r="AH4946" i="7" s="1"/>
  <c r="AG4945" i="7"/>
  <c r="AH4945" i="7" s="1"/>
  <c r="AG4944" i="7"/>
  <c r="AH4944" i="7" s="1"/>
  <c r="AG4943" i="7"/>
  <c r="AH4943" i="7" s="1"/>
  <c r="AG4942" i="7"/>
  <c r="AH4942" i="7" s="1"/>
  <c r="AG4941" i="7"/>
  <c r="AH4941" i="7" s="1"/>
  <c r="AG4940" i="7"/>
  <c r="AH4940" i="7" s="1"/>
  <c r="AG4939" i="7"/>
  <c r="AH4939" i="7" s="1"/>
  <c r="AG4938" i="7"/>
  <c r="AH4938" i="7" s="1"/>
  <c r="AG4937" i="7"/>
  <c r="AH4937" i="7" s="1"/>
  <c r="AG4936" i="7"/>
  <c r="AH4936" i="7" s="1"/>
  <c r="AG4935" i="7"/>
  <c r="AH4935" i="7" s="1"/>
  <c r="AG4934" i="7"/>
  <c r="AH4934" i="7" s="1"/>
  <c r="AG4933" i="7"/>
  <c r="AH4933" i="7" s="1"/>
  <c r="AG4932" i="7"/>
  <c r="AH4932" i="7" s="1"/>
  <c r="AG4931" i="7"/>
  <c r="AH4931" i="7" s="1"/>
  <c r="AG4930" i="7"/>
  <c r="AH4930" i="7" s="1"/>
  <c r="AG4929" i="7"/>
  <c r="AH4929" i="7" s="1"/>
  <c r="AG4928" i="7"/>
  <c r="AH4928" i="7" s="1"/>
  <c r="AG4927" i="7"/>
  <c r="AH4927" i="7" s="1"/>
  <c r="AG4926" i="7"/>
  <c r="AH4926" i="7" s="1"/>
  <c r="AG4925" i="7"/>
  <c r="AH4925" i="7" s="1"/>
  <c r="AG4924" i="7"/>
  <c r="AH4924" i="7" s="1"/>
  <c r="AG4923" i="7"/>
  <c r="AH4923" i="7" s="1"/>
  <c r="AG4922" i="7"/>
  <c r="AH4922" i="7" s="1"/>
  <c r="AG4921" i="7"/>
  <c r="AH4921" i="7" s="1"/>
  <c r="AG4920" i="7"/>
  <c r="AH4920" i="7" s="1"/>
  <c r="AG4919" i="7"/>
  <c r="AH4919" i="7" s="1"/>
  <c r="AG4918" i="7"/>
  <c r="AH4918" i="7" s="1"/>
  <c r="AG4917" i="7"/>
  <c r="AH4917" i="7" s="1"/>
  <c r="AG4916" i="7"/>
  <c r="AH4916" i="7" s="1"/>
  <c r="AG4915" i="7"/>
  <c r="AH4915" i="7" s="1"/>
  <c r="AG4914" i="7"/>
  <c r="AH4914" i="7" s="1"/>
  <c r="AG4913" i="7"/>
  <c r="AH4913" i="7" s="1"/>
  <c r="AG4912" i="7"/>
  <c r="AH4912" i="7" s="1"/>
  <c r="AG4911" i="7"/>
  <c r="AH4911" i="7" s="1"/>
  <c r="AG4910" i="7"/>
  <c r="AH4910" i="7" s="1"/>
  <c r="AG4909" i="7"/>
  <c r="AH4909" i="7" s="1"/>
  <c r="AG4908" i="7"/>
  <c r="AH4908" i="7" s="1"/>
  <c r="AG4907" i="7"/>
  <c r="AH4907" i="7" s="1"/>
  <c r="AG4906" i="7"/>
  <c r="AH4906" i="7" s="1"/>
  <c r="AG4905" i="7"/>
  <c r="AH4905" i="7" s="1"/>
  <c r="AG4904" i="7"/>
  <c r="AH4904" i="7" s="1"/>
  <c r="AG4903" i="7"/>
  <c r="AH4903" i="7" s="1"/>
  <c r="AG4902" i="7"/>
  <c r="AH4902" i="7" s="1"/>
  <c r="AG4901" i="7"/>
  <c r="AH4901" i="7" s="1"/>
  <c r="AG4900" i="7"/>
  <c r="AH4900" i="7" s="1"/>
  <c r="AG4899" i="7"/>
  <c r="AH4899" i="7" s="1"/>
  <c r="AG4898" i="7"/>
  <c r="AH4898" i="7" s="1"/>
  <c r="AG4897" i="7"/>
  <c r="AH4897" i="7" s="1"/>
  <c r="AG4896" i="7"/>
  <c r="AH4896" i="7" s="1"/>
  <c r="AG4895" i="7"/>
  <c r="AH4895" i="7" s="1"/>
  <c r="AG4894" i="7"/>
  <c r="AH4894" i="7" s="1"/>
  <c r="AG4893" i="7"/>
  <c r="AH4893" i="7" s="1"/>
  <c r="AG4892" i="7"/>
  <c r="AH4892" i="7" s="1"/>
  <c r="AG4891" i="7"/>
  <c r="AH4891" i="7" s="1"/>
  <c r="AG4890" i="7"/>
  <c r="AH4890" i="7" s="1"/>
  <c r="AG4889" i="7"/>
  <c r="AH4889" i="7" s="1"/>
  <c r="AG4888" i="7"/>
  <c r="AH4888" i="7" s="1"/>
  <c r="AG4887" i="7"/>
  <c r="AH4887" i="7" s="1"/>
  <c r="AG4886" i="7"/>
  <c r="AH4886" i="7" s="1"/>
  <c r="AG4885" i="7"/>
  <c r="AH4885" i="7" s="1"/>
  <c r="AG4884" i="7"/>
  <c r="AH4884" i="7" s="1"/>
  <c r="AG4883" i="7"/>
  <c r="AH4883" i="7" s="1"/>
  <c r="AG4882" i="7"/>
  <c r="AH4882" i="7" s="1"/>
  <c r="AG4881" i="7"/>
  <c r="AH4881" i="7" s="1"/>
  <c r="AG4880" i="7"/>
  <c r="AH4880" i="7" s="1"/>
  <c r="AG4879" i="7"/>
  <c r="AH4879" i="7" s="1"/>
  <c r="AG4878" i="7"/>
  <c r="AH4878" i="7" s="1"/>
  <c r="AG4877" i="7"/>
  <c r="AH4877" i="7" s="1"/>
  <c r="AG4876" i="7"/>
  <c r="AH4876" i="7" s="1"/>
  <c r="AG4875" i="7"/>
  <c r="AH4875" i="7" s="1"/>
  <c r="AG4874" i="7"/>
  <c r="AH4874" i="7" s="1"/>
  <c r="AG4873" i="7"/>
  <c r="AH4873" i="7" s="1"/>
  <c r="AG4872" i="7"/>
  <c r="AH4872" i="7" s="1"/>
  <c r="AG4871" i="7"/>
  <c r="AH4871" i="7" s="1"/>
  <c r="AG4870" i="7"/>
  <c r="AH4870" i="7" s="1"/>
  <c r="AG4869" i="7"/>
  <c r="AH4869" i="7" s="1"/>
  <c r="AG4868" i="7"/>
  <c r="AH4868" i="7" s="1"/>
  <c r="AG4867" i="7"/>
  <c r="AH4867" i="7" s="1"/>
  <c r="AG4866" i="7"/>
  <c r="AH4866" i="7" s="1"/>
  <c r="AG4865" i="7"/>
  <c r="AH4865" i="7" s="1"/>
  <c r="AG4864" i="7"/>
  <c r="AH4864" i="7" s="1"/>
  <c r="AG4863" i="7"/>
  <c r="AH4863" i="7" s="1"/>
  <c r="AG4862" i="7"/>
  <c r="AH4862" i="7" s="1"/>
  <c r="AG4861" i="7"/>
  <c r="AH4861" i="7" s="1"/>
  <c r="AG4860" i="7"/>
  <c r="AH4860" i="7" s="1"/>
  <c r="AG4859" i="7"/>
  <c r="AH4859" i="7" s="1"/>
  <c r="AG4858" i="7"/>
  <c r="AH4858" i="7" s="1"/>
  <c r="AG4857" i="7"/>
  <c r="AH4857" i="7" s="1"/>
  <c r="AG4856" i="7"/>
  <c r="AH4856" i="7" s="1"/>
  <c r="AG4855" i="7"/>
  <c r="AH4855" i="7" s="1"/>
  <c r="AG4854" i="7"/>
  <c r="AH4854" i="7" s="1"/>
  <c r="AG4853" i="7"/>
  <c r="AH4853" i="7" s="1"/>
  <c r="AG4852" i="7"/>
  <c r="AH4852" i="7" s="1"/>
  <c r="AG4851" i="7"/>
  <c r="AH4851" i="7" s="1"/>
  <c r="AG4850" i="7"/>
  <c r="AH4850" i="7" s="1"/>
  <c r="AG4849" i="7"/>
  <c r="AH4849" i="7" s="1"/>
  <c r="AG4848" i="7"/>
  <c r="AH4848" i="7" s="1"/>
  <c r="AG4847" i="7"/>
  <c r="AH4847" i="7" s="1"/>
  <c r="AG4846" i="7"/>
  <c r="AH4846" i="7" s="1"/>
  <c r="AG4845" i="7"/>
  <c r="AH4845" i="7" s="1"/>
  <c r="AG4844" i="7"/>
  <c r="AH4844" i="7" s="1"/>
  <c r="AG4843" i="7"/>
  <c r="AH4843" i="7" s="1"/>
  <c r="AG4842" i="7"/>
  <c r="AH4842" i="7" s="1"/>
  <c r="AG4841" i="7"/>
  <c r="AH4841" i="7" s="1"/>
  <c r="AG4840" i="7"/>
  <c r="AH4840" i="7" s="1"/>
  <c r="AG4839" i="7"/>
  <c r="AH4839" i="7" s="1"/>
  <c r="AG4838" i="7"/>
  <c r="AH4838" i="7" s="1"/>
  <c r="AG4837" i="7"/>
  <c r="AH4837" i="7" s="1"/>
  <c r="AG4836" i="7"/>
  <c r="AH4836" i="7" s="1"/>
  <c r="AG4835" i="7"/>
  <c r="AH4835" i="7" s="1"/>
  <c r="AG4834" i="7"/>
  <c r="AH4834" i="7" s="1"/>
  <c r="AG4833" i="7"/>
  <c r="AH4833" i="7" s="1"/>
  <c r="AG4832" i="7"/>
  <c r="AH4832" i="7" s="1"/>
  <c r="AG4831" i="7"/>
  <c r="AH4831" i="7" s="1"/>
  <c r="AG4830" i="7"/>
  <c r="AH4830" i="7" s="1"/>
  <c r="AG4829" i="7"/>
  <c r="AH4829" i="7" s="1"/>
  <c r="AG4828" i="7"/>
  <c r="AH4828" i="7" s="1"/>
  <c r="AG4827" i="7"/>
  <c r="AH4827" i="7" s="1"/>
  <c r="AG4826" i="7"/>
  <c r="AH4826" i="7" s="1"/>
  <c r="AG4825" i="7"/>
  <c r="AH4825" i="7" s="1"/>
  <c r="AG4824" i="7"/>
  <c r="AH4824" i="7" s="1"/>
  <c r="AG4823" i="7"/>
  <c r="AH4823" i="7" s="1"/>
  <c r="AG4822" i="7"/>
  <c r="AH4822" i="7" s="1"/>
  <c r="AG4821" i="7"/>
  <c r="AH4821" i="7" s="1"/>
  <c r="AG4820" i="7"/>
  <c r="AH4820" i="7" s="1"/>
  <c r="AG4819" i="7"/>
  <c r="AH4819" i="7" s="1"/>
  <c r="AG4818" i="7"/>
  <c r="AH4818" i="7" s="1"/>
  <c r="AG4817" i="7"/>
  <c r="AH4817" i="7" s="1"/>
  <c r="AG4816" i="7"/>
  <c r="AH4816" i="7" s="1"/>
  <c r="AG4815" i="7"/>
  <c r="AH4815" i="7" s="1"/>
  <c r="AG4814" i="7"/>
  <c r="AH4814" i="7" s="1"/>
  <c r="AG4813" i="7"/>
  <c r="AH4813" i="7" s="1"/>
  <c r="AG4812" i="7"/>
  <c r="AH4812" i="7" s="1"/>
  <c r="AG4811" i="7"/>
  <c r="AH4811" i="7" s="1"/>
  <c r="AG4810" i="7"/>
  <c r="AH4810" i="7" s="1"/>
  <c r="AG4809" i="7"/>
  <c r="AH4809" i="7" s="1"/>
  <c r="AG4808" i="7"/>
  <c r="AH4808" i="7" s="1"/>
  <c r="AG4807" i="7"/>
  <c r="AH4807" i="7" s="1"/>
  <c r="AG4806" i="7"/>
  <c r="AH4806" i="7" s="1"/>
  <c r="AG4805" i="7"/>
  <c r="AH4805" i="7" s="1"/>
  <c r="AG4804" i="7"/>
  <c r="AH4804" i="7" s="1"/>
  <c r="AG4803" i="7"/>
  <c r="AH4803" i="7" s="1"/>
  <c r="AG4802" i="7"/>
  <c r="AH4802" i="7" s="1"/>
  <c r="AG4801" i="7"/>
  <c r="AH4801" i="7" s="1"/>
  <c r="AG4800" i="7"/>
  <c r="AH4800" i="7" s="1"/>
  <c r="AG4799" i="7"/>
  <c r="AH4799" i="7" s="1"/>
  <c r="AG4798" i="7"/>
  <c r="AH4798" i="7" s="1"/>
  <c r="AG4797" i="7"/>
  <c r="AH4797" i="7" s="1"/>
  <c r="AG4796" i="7"/>
  <c r="AH4796" i="7" s="1"/>
  <c r="AG4795" i="7"/>
  <c r="AH4795" i="7" s="1"/>
  <c r="AG4794" i="7"/>
  <c r="AH4794" i="7" s="1"/>
  <c r="AG4793" i="7"/>
  <c r="AH4793" i="7" s="1"/>
  <c r="AG4792" i="7"/>
  <c r="AH4792" i="7" s="1"/>
  <c r="AG4791" i="7"/>
  <c r="AH4791" i="7" s="1"/>
  <c r="AG4790" i="7"/>
  <c r="AH4790" i="7" s="1"/>
  <c r="AG4789" i="7"/>
  <c r="AH4789" i="7" s="1"/>
  <c r="AG4788" i="7"/>
  <c r="AH4788" i="7" s="1"/>
  <c r="AG4787" i="7"/>
  <c r="AH4787" i="7" s="1"/>
  <c r="AG4786" i="7"/>
  <c r="AH4786" i="7" s="1"/>
  <c r="AG4785" i="7"/>
  <c r="AH4785" i="7" s="1"/>
  <c r="AG4784" i="7"/>
  <c r="AH4784" i="7" s="1"/>
  <c r="AG4783" i="7"/>
  <c r="AH4783" i="7" s="1"/>
  <c r="AG4782" i="7"/>
  <c r="AH4782" i="7" s="1"/>
  <c r="AG4781" i="7"/>
  <c r="AH4781" i="7" s="1"/>
  <c r="AG4780" i="7"/>
  <c r="AH4780" i="7" s="1"/>
  <c r="AG4779" i="7"/>
  <c r="AH4779" i="7" s="1"/>
  <c r="AG4778" i="7"/>
  <c r="AH4778" i="7" s="1"/>
  <c r="AG4777" i="7"/>
  <c r="AH4777" i="7" s="1"/>
  <c r="AG4776" i="7"/>
  <c r="AH4776" i="7" s="1"/>
  <c r="AG4775" i="7"/>
  <c r="AH4775" i="7" s="1"/>
  <c r="AG4774" i="7"/>
  <c r="AH4774" i="7" s="1"/>
  <c r="AG4773" i="7"/>
  <c r="AH4773" i="7" s="1"/>
  <c r="AG4772" i="7"/>
  <c r="AH4772" i="7" s="1"/>
  <c r="AG4771" i="7"/>
  <c r="AH4771" i="7" s="1"/>
  <c r="AG4770" i="7"/>
  <c r="AH4770" i="7" s="1"/>
  <c r="AG4769" i="7"/>
  <c r="AH4769" i="7" s="1"/>
  <c r="AG4768" i="7"/>
  <c r="AH4768" i="7" s="1"/>
  <c r="AG4767" i="7"/>
  <c r="AH4767" i="7" s="1"/>
  <c r="AG4766" i="7"/>
  <c r="AH4766" i="7" s="1"/>
  <c r="AG4765" i="7"/>
  <c r="AH4765" i="7" s="1"/>
  <c r="AG4764" i="7"/>
  <c r="AH4764" i="7" s="1"/>
  <c r="AG4763" i="7"/>
  <c r="AH4763" i="7" s="1"/>
  <c r="AG4762" i="7"/>
  <c r="AH4762" i="7" s="1"/>
  <c r="AG4761" i="7"/>
  <c r="AH4761" i="7" s="1"/>
  <c r="AG4760" i="7"/>
  <c r="AH4760" i="7" s="1"/>
  <c r="AG4759" i="7"/>
  <c r="AH4759" i="7" s="1"/>
  <c r="AG4758" i="7"/>
  <c r="AH4758" i="7" s="1"/>
  <c r="AG4757" i="7"/>
  <c r="AH4757" i="7" s="1"/>
  <c r="AG4756" i="7"/>
  <c r="AH4756" i="7" s="1"/>
  <c r="AG4755" i="7"/>
  <c r="AH4755" i="7" s="1"/>
  <c r="AG4754" i="7"/>
  <c r="AH4754" i="7" s="1"/>
  <c r="AG4753" i="7"/>
  <c r="AH4753" i="7" s="1"/>
  <c r="AG4752" i="7"/>
  <c r="AH4752" i="7" s="1"/>
  <c r="AG4751" i="7"/>
  <c r="AH4751" i="7" s="1"/>
  <c r="AG4750" i="7"/>
  <c r="AH4750" i="7" s="1"/>
  <c r="AG4749" i="7"/>
  <c r="AH4749" i="7" s="1"/>
  <c r="AG4748" i="7"/>
  <c r="AH4748" i="7" s="1"/>
  <c r="AG4747" i="7"/>
  <c r="AH4747" i="7" s="1"/>
  <c r="AG4746" i="7"/>
  <c r="AH4746" i="7" s="1"/>
  <c r="AG4745" i="7"/>
  <c r="AH4745" i="7" s="1"/>
  <c r="AG4744" i="7"/>
  <c r="AH4744" i="7" s="1"/>
  <c r="AG4743" i="7"/>
  <c r="AH4743" i="7" s="1"/>
  <c r="AG4742" i="7"/>
  <c r="AH4742" i="7" s="1"/>
  <c r="AG4741" i="7"/>
  <c r="AH4741" i="7" s="1"/>
  <c r="AG4740" i="7"/>
  <c r="AH4740" i="7" s="1"/>
  <c r="AG4739" i="7"/>
  <c r="AH4739" i="7" s="1"/>
  <c r="AG4738" i="7"/>
  <c r="AH4738" i="7" s="1"/>
  <c r="AG4737" i="7"/>
  <c r="AH4737" i="7" s="1"/>
  <c r="AG4736" i="7"/>
  <c r="AH4736" i="7" s="1"/>
  <c r="AG4735" i="7"/>
  <c r="AH4735" i="7" s="1"/>
  <c r="AG4734" i="7"/>
  <c r="AH4734" i="7" s="1"/>
  <c r="AG4733" i="7"/>
  <c r="AH4733" i="7" s="1"/>
  <c r="AG4732" i="7"/>
  <c r="AH4732" i="7" s="1"/>
  <c r="AG4731" i="7"/>
  <c r="AH4731" i="7" s="1"/>
  <c r="AG4730" i="7"/>
  <c r="AH4730" i="7" s="1"/>
  <c r="AG4729" i="7"/>
  <c r="AH4729" i="7" s="1"/>
  <c r="AG4728" i="7"/>
  <c r="AH4728" i="7" s="1"/>
  <c r="AG4727" i="7"/>
  <c r="AH4727" i="7" s="1"/>
  <c r="AG4726" i="7"/>
  <c r="AH4726" i="7" s="1"/>
  <c r="AG4725" i="7"/>
  <c r="AH4725" i="7" s="1"/>
  <c r="AG4724" i="7"/>
  <c r="AH4724" i="7" s="1"/>
  <c r="AG4723" i="7"/>
  <c r="AH4723" i="7" s="1"/>
  <c r="AG4722" i="7"/>
  <c r="AH4722" i="7" s="1"/>
  <c r="AG4721" i="7"/>
  <c r="AH4721" i="7" s="1"/>
  <c r="AG4720" i="7"/>
  <c r="AH4720" i="7" s="1"/>
  <c r="AG4719" i="7"/>
  <c r="AH4719" i="7" s="1"/>
  <c r="AG4718" i="7"/>
  <c r="AH4718" i="7" s="1"/>
  <c r="AG4717" i="7"/>
  <c r="AH4717" i="7" s="1"/>
  <c r="AG4716" i="7"/>
  <c r="AH4716" i="7" s="1"/>
  <c r="AG4715" i="7"/>
  <c r="AH4715" i="7" s="1"/>
  <c r="AG4714" i="7"/>
  <c r="AH4714" i="7" s="1"/>
  <c r="AG4713" i="7"/>
  <c r="AH4713" i="7" s="1"/>
  <c r="AG4712" i="7"/>
  <c r="AH4712" i="7" s="1"/>
  <c r="AG4711" i="7"/>
  <c r="AH4711" i="7" s="1"/>
  <c r="AG4710" i="7"/>
  <c r="AH4710" i="7" s="1"/>
  <c r="AG4709" i="7"/>
  <c r="AH4709" i="7" s="1"/>
  <c r="AG4708" i="7"/>
  <c r="AH4708" i="7" s="1"/>
  <c r="AG4707" i="7"/>
  <c r="AH4707" i="7" s="1"/>
  <c r="AG4706" i="7"/>
  <c r="AH4706" i="7" s="1"/>
  <c r="AG4705" i="7"/>
  <c r="AH4705" i="7" s="1"/>
  <c r="AG4704" i="7"/>
  <c r="AH4704" i="7" s="1"/>
  <c r="AG4703" i="7"/>
  <c r="AH4703" i="7" s="1"/>
  <c r="AG4702" i="7"/>
  <c r="AH4702" i="7" s="1"/>
  <c r="AG4701" i="7"/>
  <c r="AH4701" i="7" s="1"/>
  <c r="AG4700" i="7"/>
  <c r="AH4700" i="7" s="1"/>
  <c r="AG4699" i="7"/>
  <c r="AH4699" i="7" s="1"/>
  <c r="AG4698" i="7"/>
  <c r="AH4698" i="7" s="1"/>
  <c r="AG4697" i="7"/>
  <c r="AH4697" i="7" s="1"/>
  <c r="AG4696" i="7"/>
  <c r="AH4696" i="7" s="1"/>
  <c r="AG4695" i="7"/>
  <c r="AH4695" i="7" s="1"/>
  <c r="AG4694" i="7"/>
  <c r="AH4694" i="7" s="1"/>
  <c r="AG4693" i="7"/>
  <c r="AH4693" i="7" s="1"/>
  <c r="AG4692" i="7"/>
  <c r="AH4692" i="7" s="1"/>
  <c r="AG4691" i="7"/>
  <c r="AH4691" i="7" s="1"/>
  <c r="AG4690" i="7"/>
  <c r="AH4690" i="7" s="1"/>
  <c r="AG4689" i="7"/>
  <c r="AH4689" i="7" s="1"/>
  <c r="AG4688" i="7"/>
  <c r="AH4688" i="7" s="1"/>
  <c r="AG4687" i="7"/>
  <c r="AH4687" i="7" s="1"/>
  <c r="AG4686" i="7"/>
  <c r="AH4686" i="7" s="1"/>
  <c r="AG4685" i="7"/>
  <c r="AH4685" i="7" s="1"/>
  <c r="AG4684" i="7"/>
  <c r="AH4684" i="7" s="1"/>
  <c r="AG4683" i="7"/>
  <c r="AH4683" i="7" s="1"/>
  <c r="AG4682" i="7"/>
  <c r="AH4682" i="7" s="1"/>
  <c r="AG4681" i="7"/>
  <c r="AH4681" i="7" s="1"/>
  <c r="AG4680" i="7"/>
  <c r="AH4680" i="7" s="1"/>
  <c r="AG4679" i="7"/>
  <c r="AH4679" i="7" s="1"/>
  <c r="AG4678" i="7"/>
  <c r="AH4678" i="7" s="1"/>
  <c r="AG4677" i="7"/>
  <c r="AH4677" i="7" s="1"/>
  <c r="AG4676" i="7"/>
  <c r="AH4676" i="7" s="1"/>
  <c r="AG4675" i="7"/>
  <c r="AH4675" i="7" s="1"/>
  <c r="AG4674" i="7"/>
  <c r="AH4674" i="7" s="1"/>
  <c r="AG4673" i="7"/>
  <c r="AH4673" i="7" s="1"/>
  <c r="AG4672" i="7"/>
  <c r="AH4672" i="7" s="1"/>
  <c r="AG4671" i="7"/>
  <c r="AH4671" i="7" s="1"/>
  <c r="AG4670" i="7"/>
  <c r="AH4670" i="7" s="1"/>
  <c r="AG4669" i="7"/>
  <c r="AH4669" i="7" s="1"/>
  <c r="AG4668" i="7"/>
  <c r="AH4668" i="7" s="1"/>
  <c r="AG4667" i="7"/>
  <c r="AH4667" i="7" s="1"/>
  <c r="AG4666" i="7"/>
  <c r="AH4666" i="7" s="1"/>
  <c r="AG4665" i="7"/>
  <c r="AH4665" i="7" s="1"/>
  <c r="AG4664" i="7"/>
  <c r="AH4664" i="7" s="1"/>
  <c r="AG4663" i="7"/>
  <c r="AH4663" i="7" s="1"/>
  <c r="AG4662" i="7"/>
  <c r="AH4662" i="7" s="1"/>
  <c r="AG4661" i="7"/>
  <c r="AH4661" i="7" s="1"/>
  <c r="AG4660" i="7"/>
  <c r="AH4660" i="7" s="1"/>
  <c r="AG4659" i="7"/>
  <c r="AH4659" i="7" s="1"/>
  <c r="AG4658" i="7"/>
  <c r="AH4658" i="7" s="1"/>
  <c r="AG4657" i="7"/>
  <c r="AH4657" i="7" s="1"/>
  <c r="AG4656" i="7"/>
  <c r="AH4656" i="7" s="1"/>
  <c r="AG4655" i="7"/>
  <c r="AH4655" i="7" s="1"/>
  <c r="AG4654" i="7"/>
  <c r="AH4654" i="7" s="1"/>
  <c r="AG4653" i="7"/>
  <c r="AH4653" i="7" s="1"/>
  <c r="AG4652" i="7"/>
  <c r="AH4652" i="7" s="1"/>
  <c r="AG4651" i="7"/>
  <c r="AH4651" i="7" s="1"/>
  <c r="AG4650" i="7"/>
  <c r="AH4650" i="7" s="1"/>
  <c r="AG4649" i="7"/>
  <c r="AH4649" i="7" s="1"/>
  <c r="AG4648" i="7"/>
  <c r="AH4648" i="7" s="1"/>
  <c r="AG4647" i="7"/>
  <c r="AH4647" i="7" s="1"/>
  <c r="AG4646" i="7"/>
  <c r="AH4646" i="7" s="1"/>
  <c r="AG4645" i="7"/>
  <c r="AH4645" i="7" s="1"/>
  <c r="AG4644" i="7"/>
  <c r="AH4644" i="7" s="1"/>
  <c r="AG4643" i="7"/>
  <c r="AH4643" i="7" s="1"/>
  <c r="AG4642" i="7"/>
  <c r="AH4642" i="7" s="1"/>
  <c r="AG4641" i="7"/>
  <c r="AH4641" i="7" s="1"/>
  <c r="AG4640" i="7"/>
  <c r="AH4640" i="7" s="1"/>
  <c r="AG4639" i="7"/>
  <c r="AH4639" i="7" s="1"/>
  <c r="AG4638" i="7"/>
  <c r="AH4638" i="7" s="1"/>
  <c r="AG4637" i="7"/>
  <c r="AH4637" i="7" s="1"/>
  <c r="AG4636" i="7"/>
  <c r="AH4636" i="7" s="1"/>
  <c r="AG4635" i="7"/>
  <c r="AH4635" i="7" s="1"/>
  <c r="AG4634" i="7"/>
  <c r="AH4634" i="7" s="1"/>
  <c r="AG4633" i="7"/>
  <c r="AH4633" i="7" s="1"/>
  <c r="AG4632" i="7"/>
  <c r="AH4632" i="7" s="1"/>
  <c r="AG4631" i="7"/>
  <c r="AH4631" i="7" s="1"/>
  <c r="AG4630" i="7"/>
  <c r="AH4630" i="7" s="1"/>
  <c r="AG4629" i="7"/>
  <c r="AH4629" i="7" s="1"/>
  <c r="AG4628" i="7"/>
  <c r="AH4628" i="7" s="1"/>
  <c r="AG4627" i="7"/>
  <c r="AH4627" i="7" s="1"/>
  <c r="AG4626" i="7"/>
  <c r="AH4626" i="7" s="1"/>
  <c r="AG4625" i="7"/>
  <c r="AH4625" i="7" s="1"/>
  <c r="AG4624" i="7"/>
  <c r="AH4624" i="7" s="1"/>
  <c r="AG4623" i="7"/>
  <c r="AH4623" i="7" s="1"/>
  <c r="AG4622" i="7"/>
  <c r="AH4622" i="7" s="1"/>
  <c r="AG4621" i="7"/>
  <c r="AH4621" i="7" s="1"/>
  <c r="AG4620" i="7"/>
  <c r="AH4620" i="7" s="1"/>
  <c r="AG4619" i="7"/>
  <c r="AH4619" i="7" s="1"/>
  <c r="AG4618" i="7"/>
  <c r="AH4618" i="7" s="1"/>
  <c r="AG4617" i="7"/>
  <c r="AH4617" i="7" s="1"/>
  <c r="AG4616" i="7"/>
  <c r="AH4616" i="7" s="1"/>
  <c r="AG4615" i="7"/>
  <c r="AH4615" i="7" s="1"/>
  <c r="AG4614" i="7"/>
  <c r="AH4614" i="7" s="1"/>
  <c r="AG4613" i="7"/>
  <c r="AH4613" i="7" s="1"/>
  <c r="AG4612" i="7"/>
  <c r="AH4612" i="7" s="1"/>
  <c r="AG4611" i="7"/>
  <c r="AH4611" i="7" s="1"/>
  <c r="AG4610" i="7"/>
  <c r="AH4610" i="7" s="1"/>
  <c r="AG4609" i="7"/>
  <c r="AH4609" i="7" s="1"/>
  <c r="AG4608" i="7"/>
  <c r="AH4608" i="7" s="1"/>
  <c r="AG4607" i="7"/>
  <c r="AH4607" i="7" s="1"/>
  <c r="AG4606" i="7"/>
  <c r="AH4606" i="7" s="1"/>
  <c r="AG4605" i="7"/>
  <c r="AH4605" i="7" s="1"/>
  <c r="AG4604" i="7"/>
  <c r="AH4604" i="7" s="1"/>
  <c r="AG4603" i="7"/>
  <c r="AH4603" i="7" s="1"/>
  <c r="AG4602" i="7"/>
  <c r="AH4602" i="7" s="1"/>
  <c r="AG4601" i="7"/>
  <c r="AH4601" i="7" s="1"/>
  <c r="AG4600" i="7"/>
  <c r="AH4600" i="7" s="1"/>
  <c r="AG4599" i="7"/>
  <c r="AH4599" i="7" s="1"/>
  <c r="AG4598" i="7"/>
  <c r="AH4598" i="7" s="1"/>
  <c r="AG4597" i="7"/>
  <c r="AH4597" i="7" s="1"/>
  <c r="AG4596" i="7"/>
  <c r="AH4596" i="7" s="1"/>
  <c r="AG4595" i="7"/>
  <c r="AH4595" i="7" s="1"/>
  <c r="AG4594" i="7"/>
  <c r="AH4594" i="7" s="1"/>
  <c r="AG4593" i="7"/>
  <c r="AH4593" i="7" s="1"/>
  <c r="AG4592" i="7"/>
  <c r="AH4592" i="7" s="1"/>
  <c r="AG4591" i="7"/>
  <c r="AH4591" i="7" s="1"/>
  <c r="AG4590" i="7"/>
  <c r="AH4590" i="7" s="1"/>
  <c r="AG4589" i="7"/>
  <c r="AH4589" i="7" s="1"/>
  <c r="AG4588" i="7"/>
  <c r="AH4588" i="7" s="1"/>
  <c r="AG4587" i="7"/>
  <c r="AH4587" i="7" s="1"/>
  <c r="AG4586" i="7"/>
  <c r="AH4586" i="7" s="1"/>
  <c r="AG4585" i="7"/>
  <c r="AH4585" i="7" s="1"/>
  <c r="AG4584" i="7"/>
  <c r="AH4584" i="7" s="1"/>
  <c r="AG4583" i="7"/>
  <c r="AH4583" i="7" s="1"/>
  <c r="AG4582" i="7"/>
  <c r="AH4582" i="7" s="1"/>
  <c r="AG4581" i="7"/>
  <c r="AH4581" i="7" s="1"/>
  <c r="AG4580" i="7"/>
  <c r="AH4580" i="7" s="1"/>
  <c r="AG4579" i="7"/>
  <c r="AH4579" i="7" s="1"/>
  <c r="AG4578" i="7"/>
  <c r="AH4578" i="7" s="1"/>
  <c r="AG4577" i="7"/>
  <c r="AH4577" i="7" s="1"/>
  <c r="AG4576" i="7"/>
  <c r="AH4576" i="7" s="1"/>
  <c r="AG4575" i="7"/>
  <c r="AH4575" i="7" s="1"/>
  <c r="AG4574" i="7"/>
  <c r="AH4574" i="7" s="1"/>
  <c r="AG4573" i="7"/>
  <c r="AH4573" i="7" s="1"/>
  <c r="AG4572" i="7"/>
  <c r="AH4572" i="7" s="1"/>
  <c r="AG4571" i="7"/>
  <c r="AH4571" i="7" s="1"/>
  <c r="AG4570" i="7"/>
  <c r="AH4570" i="7" s="1"/>
  <c r="AG4569" i="7"/>
  <c r="AH4569" i="7" s="1"/>
  <c r="AG4568" i="7"/>
  <c r="AH4568" i="7" s="1"/>
  <c r="AG4567" i="7"/>
  <c r="AH4567" i="7" s="1"/>
  <c r="AG4566" i="7"/>
  <c r="AH4566" i="7" s="1"/>
  <c r="AG4565" i="7"/>
  <c r="AH4565" i="7" s="1"/>
  <c r="AG4564" i="7"/>
  <c r="AH4564" i="7" s="1"/>
  <c r="AG4563" i="7"/>
  <c r="AH4563" i="7" s="1"/>
  <c r="AG4562" i="7"/>
  <c r="AH4562" i="7" s="1"/>
  <c r="AG4561" i="7"/>
  <c r="AH4561" i="7" s="1"/>
  <c r="AG4560" i="7"/>
  <c r="AH4560" i="7" s="1"/>
  <c r="AG4559" i="7"/>
  <c r="AH4559" i="7" s="1"/>
  <c r="AG4558" i="7"/>
  <c r="AH4558" i="7" s="1"/>
  <c r="AG4557" i="7"/>
  <c r="AH4557" i="7" s="1"/>
  <c r="AG4556" i="7"/>
  <c r="AH4556" i="7" s="1"/>
  <c r="AG4555" i="7"/>
  <c r="AH4555" i="7" s="1"/>
  <c r="AG4554" i="7"/>
  <c r="AH4554" i="7" s="1"/>
  <c r="AG4553" i="7"/>
  <c r="AH4553" i="7" s="1"/>
  <c r="AG4552" i="7"/>
  <c r="AH4552" i="7" s="1"/>
  <c r="AG4551" i="7"/>
  <c r="AH4551" i="7" s="1"/>
  <c r="AG4550" i="7"/>
  <c r="AH4550" i="7" s="1"/>
  <c r="AG4549" i="7"/>
  <c r="AH4549" i="7" s="1"/>
  <c r="AG4548" i="7"/>
  <c r="AH4548" i="7" s="1"/>
  <c r="AG4547" i="7"/>
  <c r="AH4547" i="7" s="1"/>
  <c r="AG4546" i="7"/>
  <c r="AH4546" i="7" s="1"/>
  <c r="AG4545" i="7"/>
  <c r="AH4545" i="7" s="1"/>
  <c r="AG4544" i="7"/>
  <c r="AH4544" i="7" s="1"/>
  <c r="AG4543" i="7"/>
  <c r="AH4543" i="7" s="1"/>
  <c r="AG4542" i="7"/>
  <c r="AH4542" i="7" s="1"/>
  <c r="AG4541" i="7"/>
  <c r="AH4541" i="7" s="1"/>
  <c r="AG4540" i="7"/>
  <c r="AH4540" i="7" s="1"/>
  <c r="AG4539" i="7"/>
  <c r="AH4539" i="7" s="1"/>
  <c r="AG4538" i="7"/>
  <c r="AH4538" i="7" s="1"/>
  <c r="AG4537" i="7"/>
  <c r="AH4537" i="7" s="1"/>
  <c r="AG4536" i="7"/>
  <c r="AH4536" i="7" s="1"/>
  <c r="AG4535" i="7"/>
  <c r="AH4535" i="7" s="1"/>
  <c r="AG4534" i="7"/>
  <c r="AH4534" i="7" s="1"/>
  <c r="AG4533" i="7"/>
  <c r="AH4533" i="7" s="1"/>
  <c r="AG4532" i="7"/>
  <c r="AH4532" i="7" s="1"/>
  <c r="AG4531" i="7"/>
  <c r="AH4531" i="7" s="1"/>
  <c r="AG4530" i="7"/>
  <c r="AH4530" i="7" s="1"/>
  <c r="AG4529" i="7"/>
  <c r="AH4529" i="7" s="1"/>
  <c r="AG4528" i="7"/>
  <c r="AH4528" i="7" s="1"/>
  <c r="AG4527" i="7"/>
  <c r="AH4527" i="7" s="1"/>
  <c r="AG4526" i="7"/>
  <c r="AH4526" i="7" s="1"/>
  <c r="AG4525" i="7"/>
  <c r="AH4525" i="7" s="1"/>
  <c r="AG4524" i="7"/>
  <c r="AH4524" i="7" s="1"/>
  <c r="AG4523" i="7"/>
  <c r="AH4523" i="7" s="1"/>
  <c r="AG4522" i="7"/>
  <c r="AH4522" i="7" s="1"/>
  <c r="AG4521" i="7"/>
  <c r="AH4521" i="7" s="1"/>
  <c r="AG4520" i="7"/>
  <c r="AH4520" i="7" s="1"/>
  <c r="AG4519" i="7"/>
  <c r="AH4519" i="7" s="1"/>
  <c r="AG4518" i="7"/>
  <c r="AH4518" i="7" s="1"/>
  <c r="AG4517" i="7"/>
  <c r="AH4517" i="7" s="1"/>
  <c r="AG4516" i="7"/>
  <c r="AH4516" i="7" s="1"/>
  <c r="AG4515" i="7"/>
  <c r="AH4515" i="7" s="1"/>
  <c r="AG4514" i="7"/>
  <c r="AH4514" i="7" s="1"/>
  <c r="AG4513" i="7"/>
  <c r="AH4513" i="7" s="1"/>
  <c r="AG4512" i="7"/>
  <c r="AH4512" i="7" s="1"/>
  <c r="AG4511" i="7"/>
  <c r="AH4511" i="7" s="1"/>
  <c r="AG4510" i="7"/>
  <c r="AH4510" i="7" s="1"/>
  <c r="AG4509" i="7"/>
  <c r="AH4509" i="7" s="1"/>
  <c r="AG4508" i="7"/>
  <c r="AH4508" i="7" s="1"/>
  <c r="AG4507" i="7"/>
  <c r="AH4507" i="7" s="1"/>
  <c r="AG4506" i="7"/>
  <c r="AH4506" i="7" s="1"/>
  <c r="AG4505" i="7"/>
  <c r="AH4505" i="7" s="1"/>
  <c r="AG4504" i="7"/>
  <c r="AH4504" i="7" s="1"/>
  <c r="AG4503" i="7"/>
  <c r="AH4503" i="7" s="1"/>
  <c r="AG4502" i="7"/>
  <c r="AH4502" i="7" s="1"/>
  <c r="AG4501" i="7"/>
  <c r="AH4501" i="7" s="1"/>
  <c r="AG4500" i="7"/>
  <c r="AH4500" i="7" s="1"/>
  <c r="AG4499" i="7"/>
  <c r="AH4499" i="7" s="1"/>
  <c r="AG4498" i="7"/>
  <c r="AH4498" i="7" s="1"/>
  <c r="AG4497" i="7"/>
  <c r="AH4497" i="7" s="1"/>
  <c r="AG4496" i="7"/>
  <c r="AH4496" i="7" s="1"/>
  <c r="AG4495" i="7"/>
  <c r="AH4495" i="7" s="1"/>
  <c r="AG4494" i="7"/>
  <c r="AH4494" i="7" s="1"/>
  <c r="AG4493" i="7"/>
  <c r="AH4493" i="7" s="1"/>
  <c r="AG4492" i="7"/>
  <c r="AH4492" i="7" s="1"/>
  <c r="AG4491" i="7"/>
  <c r="AH4491" i="7" s="1"/>
  <c r="AG4490" i="7"/>
  <c r="AH4490" i="7" s="1"/>
  <c r="AG4489" i="7"/>
  <c r="AH4489" i="7" s="1"/>
  <c r="AG4488" i="7"/>
  <c r="AH4488" i="7" s="1"/>
  <c r="AG4487" i="7"/>
  <c r="AH4487" i="7" s="1"/>
  <c r="AG4486" i="7"/>
  <c r="AH4486" i="7" s="1"/>
  <c r="AG4485" i="7"/>
  <c r="AH4485" i="7" s="1"/>
  <c r="AG4484" i="7"/>
  <c r="AH4484" i="7" s="1"/>
  <c r="AG4483" i="7"/>
  <c r="AH4483" i="7" s="1"/>
  <c r="AG4482" i="7"/>
  <c r="AH4482" i="7" s="1"/>
  <c r="AG4481" i="7"/>
  <c r="AH4481" i="7" s="1"/>
  <c r="AG4480" i="7"/>
  <c r="AH4480" i="7" s="1"/>
  <c r="AG4479" i="7"/>
  <c r="AH4479" i="7" s="1"/>
  <c r="AG4478" i="7"/>
  <c r="AH4478" i="7" s="1"/>
  <c r="AG4477" i="7"/>
  <c r="AH4477" i="7" s="1"/>
  <c r="AG4476" i="7"/>
  <c r="AH4476" i="7" s="1"/>
  <c r="AG4475" i="7"/>
  <c r="AH4475" i="7" s="1"/>
  <c r="AG4474" i="7"/>
  <c r="AH4474" i="7" s="1"/>
  <c r="AG4473" i="7"/>
  <c r="AH4473" i="7" s="1"/>
  <c r="AG4472" i="7"/>
  <c r="AH4472" i="7" s="1"/>
  <c r="AG4471" i="7"/>
  <c r="AH4471" i="7" s="1"/>
  <c r="AG4470" i="7"/>
  <c r="AH4470" i="7" s="1"/>
  <c r="AG4469" i="7"/>
  <c r="AH4469" i="7" s="1"/>
  <c r="AG4468" i="7"/>
  <c r="AH4468" i="7" s="1"/>
  <c r="AG4467" i="7"/>
  <c r="AH4467" i="7" s="1"/>
  <c r="AG4466" i="7"/>
  <c r="AH4466" i="7" s="1"/>
  <c r="AG4465" i="7"/>
  <c r="AH4465" i="7" s="1"/>
  <c r="AG4464" i="7"/>
  <c r="AH4464" i="7" s="1"/>
  <c r="AG4463" i="7"/>
  <c r="AH4463" i="7" s="1"/>
  <c r="AG4462" i="7"/>
  <c r="AH4462" i="7" s="1"/>
  <c r="AG4461" i="7"/>
  <c r="AH4461" i="7" s="1"/>
  <c r="AG4460" i="7"/>
  <c r="AH4460" i="7" s="1"/>
  <c r="AG4459" i="7"/>
  <c r="AH4459" i="7" s="1"/>
  <c r="AG4458" i="7"/>
  <c r="AH4458" i="7" s="1"/>
  <c r="AG4457" i="7"/>
  <c r="AH4457" i="7" s="1"/>
  <c r="AG4456" i="7"/>
  <c r="AH4456" i="7" s="1"/>
  <c r="AG4455" i="7"/>
  <c r="AH4455" i="7" s="1"/>
  <c r="AG4454" i="7"/>
  <c r="AH4454" i="7" s="1"/>
  <c r="AG4453" i="7"/>
  <c r="AH4453" i="7" s="1"/>
  <c r="AG4452" i="7"/>
  <c r="AH4452" i="7" s="1"/>
  <c r="AG4451" i="7"/>
  <c r="AH4451" i="7" s="1"/>
  <c r="AG4450" i="7"/>
  <c r="AH4450" i="7" s="1"/>
  <c r="AG4449" i="7"/>
  <c r="AH4449" i="7" s="1"/>
  <c r="AG4448" i="7"/>
  <c r="AH4448" i="7" s="1"/>
  <c r="AG4447" i="7"/>
  <c r="AH4447" i="7" s="1"/>
  <c r="AG4446" i="7"/>
  <c r="AH4446" i="7" s="1"/>
  <c r="AG4445" i="7"/>
  <c r="AH4445" i="7" s="1"/>
  <c r="AG4444" i="7"/>
  <c r="AH4444" i="7" s="1"/>
  <c r="AG4443" i="7"/>
  <c r="AH4443" i="7" s="1"/>
  <c r="AG4442" i="7"/>
  <c r="AH4442" i="7" s="1"/>
  <c r="AG4441" i="7"/>
  <c r="AH4441" i="7" s="1"/>
  <c r="AG4440" i="7"/>
  <c r="AH4440" i="7" s="1"/>
  <c r="AG4439" i="7"/>
  <c r="AH4439" i="7" s="1"/>
  <c r="AG4438" i="7"/>
  <c r="AH4438" i="7" s="1"/>
  <c r="AG4437" i="7"/>
  <c r="AH4437" i="7" s="1"/>
  <c r="AG4436" i="7"/>
  <c r="AH4436" i="7" s="1"/>
  <c r="AG4435" i="7"/>
  <c r="AH4435" i="7" s="1"/>
  <c r="AG4434" i="7"/>
  <c r="AH4434" i="7" s="1"/>
  <c r="AG4433" i="7"/>
  <c r="AH4433" i="7" s="1"/>
  <c r="AG4432" i="7"/>
  <c r="AH4432" i="7" s="1"/>
  <c r="AG4431" i="7"/>
  <c r="AH4431" i="7" s="1"/>
  <c r="AG4430" i="7"/>
  <c r="AH4430" i="7" s="1"/>
  <c r="AG4429" i="7"/>
  <c r="AH4429" i="7" s="1"/>
  <c r="AG4428" i="7"/>
  <c r="AH4428" i="7" s="1"/>
  <c r="AG4427" i="7"/>
  <c r="AH4427" i="7" s="1"/>
  <c r="AG4426" i="7"/>
  <c r="AH4426" i="7" s="1"/>
  <c r="AG4425" i="7"/>
  <c r="AH4425" i="7" s="1"/>
  <c r="AG4424" i="7"/>
  <c r="AH4424" i="7" s="1"/>
  <c r="AG4423" i="7"/>
  <c r="AH4423" i="7" s="1"/>
  <c r="AG4422" i="7"/>
  <c r="AH4422" i="7" s="1"/>
  <c r="AG4421" i="7"/>
  <c r="AH4421" i="7" s="1"/>
  <c r="AG4420" i="7"/>
  <c r="AH4420" i="7" s="1"/>
  <c r="AG4419" i="7"/>
  <c r="AH4419" i="7" s="1"/>
  <c r="AG4418" i="7"/>
  <c r="AH4418" i="7" s="1"/>
  <c r="AG4417" i="7"/>
  <c r="AH4417" i="7" s="1"/>
  <c r="AG4416" i="7"/>
  <c r="AH4416" i="7" s="1"/>
  <c r="AG4415" i="7"/>
  <c r="AH4415" i="7" s="1"/>
  <c r="AG4414" i="7"/>
  <c r="AH4414" i="7" s="1"/>
  <c r="AG4413" i="7"/>
  <c r="AH4413" i="7" s="1"/>
  <c r="AG4412" i="7"/>
  <c r="AH4412" i="7" s="1"/>
  <c r="AG4411" i="7"/>
  <c r="AH4411" i="7" s="1"/>
  <c r="AG4410" i="7"/>
  <c r="AH4410" i="7" s="1"/>
  <c r="AG4409" i="7"/>
  <c r="AH4409" i="7" s="1"/>
  <c r="AG4408" i="7"/>
  <c r="AH4408" i="7" s="1"/>
  <c r="AG4407" i="7"/>
  <c r="AH4407" i="7" s="1"/>
  <c r="AG4406" i="7"/>
  <c r="AH4406" i="7" s="1"/>
  <c r="AG4405" i="7"/>
  <c r="AH4405" i="7" s="1"/>
  <c r="AG4404" i="7"/>
  <c r="AH4404" i="7" s="1"/>
  <c r="AG4403" i="7"/>
  <c r="AH4403" i="7" s="1"/>
  <c r="AG4402" i="7"/>
  <c r="AH4402" i="7" s="1"/>
  <c r="AG4401" i="7"/>
  <c r="AH4401" i="7" s="1"/>
  <c r="AG4400" i="7"/>
  <c r="AH4400" i="7" s="1"/>
  <c r="AG4399" i="7"/>
  <c r="AH4399" i="7" s="1"/>
  <c r="AG4398" i="7"/>
  <c r="AH4398" i="7" s="1"/>
  <c r="AG4397" i="7"/>
  <c r="AH4397" i="7" s="1"/>
  <c r="AG4396" i="7"/>
  <c r="AH4396" i="7" s="1"/>
  <c r="AG4395" i="7"/>
  <c r="AH4395" i="7" s="1"/>
  <c r="AG4394" i="7"/>
  <c r="AH4394" i="7" s="1"/>
  <c r="AG4393" i="7"/>
  <c r="AH4393" i="7" s="1"/>
  <c r="AG4392" i="7"/>
  <c r="AH4392" i="7" s="1"/>
  <c r="AG4391" i="7"/>
  <c r="AH4391" i="7" s="1"/>
  <c r="AG4390" i="7"/>
  <c r="AH4390" i="7" s="1"/>
  <c r="AG4389" i="7"/>
  <c r="AH4389" i="7" s="1"/>
  <c r="AG4388" i="7"/>
  <c r="AH4388" i="7" s="1"/>
  <c r="AG4387" i="7"/>
  <c r="AH4387" i="7" s="1"/>
  <c r="AG4386" i="7"/>
  <c r="AH4386" i="7" s="1"/>
  <c r="AG4385" i="7"/>
  <c r="AH4385" i="7" s="1"/>
  <c r="AG4384" i="7"/>
  <c r="AH4384" i="7" s="1"/>
  <c r="AG4383" i="7"/>
  <c r="AH4383" i="7" s="1"/>
  <c r="AG4382" i="7"/>
  <c r="AH4382" i="7" s="1"/>
  <c r="AG4381" i="7"/>
  <c r="AH4381" i="7" s="1"/>
  <c r="AG4380" i="7"/>
  <c r="AH4380" i="7" s="1"/>
  <c r="AG4379" i="7"/>
  <c r="AH4379" i="7" s="1"/>
  <c r="AG4378" i="7"/>
  <c r="AH4378" i="7" s="1"/>
  <c r="AG4377" i="7"/>
  <c r="AH4377" i="7" s="1"/>
  <c r="AG4376" i="7"/>
  <c r="AH4376" i="7" s="1"/>
  <c r="AG4375" i="7"/>
  <c r="AH4375" i="7" s="1"/>
  <c r="AG4374" i="7"/>
  <c r="AH4374" i="7" s="1"/>
  <c r="AG4373" i="7"/>
  <c r="AH4373" i="7" s="1"/>
  <c r="AG4372" i="7"/>
  <c r="AH4372" i="7" s="1"/>
  <c r="AG4371" i="7"/>
  <c r="AH4371" i="7" s="1"/>
  <c r="AG4370" i="7"/>
  <c r="AH4370" i="7" s="1"/>
  <c r="AG4369" i="7"/>
  <c r="AH4369" i="7" s="1"/>
  <c r="AG4368" i="7"/>
  <c r="AH4368" i="7" s="1"/>
  <c r="AG4367" i="7"/>
  <c r="AH4367" i="7" s="1"/>
  <c r="AG4366" i="7"/>
  <c r="AH4366" i="7" s="1"/>
  <c r="AG4365" i="7"/>
  <c r="AH4365" i="7" s="1"/>
  <c r="AG4364" i="7"/>
  <c r="AH4364" i="7" s="1"/>
  <c r="AG4363" i="7"/>
  <c r="AH4363" i="7" s="1"/>
  <c r="AG4362" i="7"/>
  <c r="AH4362" i="7" s="1"/>
  <c r="AG4361" i="7"/>
  <c r="AH4361" i="7" s="1"/>
  <c r="AG4360" i="7"/>
  <c r="AH4360" i="7" s="1"/>
  <c r="AG4359" i="7"/>
  <c r="AH4359" i="7" s="1"/>
  <c r="AG4358" i="7"/>
  <c r="AH4358" i="7" s="1"/>
  <c r="AG4357" i="7"/>
  <c r="AH4357" i="7" s="1"/>
  <c r="AG4356" i="7"/>
  <c r="AH4356" i="7" s="1"/>
  <c r="AG4355" i="7"/>
  <c r="AH4355" i="7" s="1"/>
  <c r="AG4354" i="7"/>
  <c r="AH4354" i="7" s="1"/>
  <c r="AG4353" i="7"/>
  <c r="AH4353" i="7" s="1"/>
  <c r="AG4352" i="7"/>
  <c r="AH4352" i="7" s="1"/>
  <c r="AG4351" i="7"/>
  <c r="AH4351" i="7" s="1"/>
  <c r="AG4350" i="7"/>
  <c r="AH4350" i="7" s="1"/>
  <c r="AG4349" i="7"/>
  <c r="AH4349" i="7" s="1"/>
  <c r="AG4348" i="7"/>
  <c r="AH4348" i="7" s="1"/>
  <c r="AG4347" i="7"/>
  <c r="AH4347" i="7" s="1"/>
  <c r="AG4346" i="7"/>
  <c r="AH4346" i="7" s="1"/>
  <c r="AG4345" i="7"/>
  <c r="AH4345" i="7" s="1"/>
  <c r="AG4344" i="7"/>
  <c r="AH4344" i="7" s="1"/>
  <c r="AG4343" i="7"/>
  <c r="AH4343" i="7" s="1"/>
  <c r="AG4342" i="7"/>
  <c r="AH4342" i="7" s="1"/>
  <c r="AG4341" i="7"/>
  <c r="AH4341" i="7" s="1"/>
  <c r="AG4340" i="7"/>
  <c r="AH4340" i="7" s="1"/>
  <c r="AG4339" i="7"/>
  <c r="AH4339" i="7" s="1"/>
  <c r="AG4338" i="7"/>
  <c r="AH4338" i="7" s="1"/>
  <c r="AG4337" i="7"/>
  <c r="AH4337" i="7" s="1"/>
  <c r="AG4336" i="7"/>
  <c r="AH4336" i="7" s="1"/>
  <c r="AG4335" i="7"/>
  <c r="AH4335" i="7" s="1"/>
  <c r="AG4334" i="7"/>
  <c r="AH4334" i="7" s="1"/>
  <c r="AG4333" i="7"/>
  <c r="AH4333" i="7" s="1"/>
  <c r="AG4332" i="7"/>
  <c r="AH4332" i="7" s="1"/>
  <c r="AG4331" i="7"/>
  <c r="AH4331" i="7" s="1"/>
  <c r="AG4330" i="7"/>
  <c r="AH4330" i="7" s="1"/>
  <c r="AG4329" i="7"/>
  <c r="AH4329" i="7" s="1"/>
  <c r="AG4328" i="7"/>
  <c r="AH4328" i="7" s="1"/>
  <c r="AG4327" i="7"/>
  <c r="AH4327" i="7" s="1"/>
  <c r="AG4326" i="7"/>
  <c r="AH4326" i="7" s="1"/>
  <c r="AG4325" i="7"/>
  <c r="AH4325" i="7" s="1"/>
  <c r="AG4324" i="7"/>
  <c r="AH4324" i="7" s="1"/>
  <c r="AG4323" i="7"/>
  <c r="AH4323" i="7" s="1"/>
  <c r="AG4322" i="7"/>
  <c r="AH4322" i="7" s="1"/>
  <c r="AG4321" i="7"/>
  <c r="AH4321" i="7" s="1"/>
  <c r="AG4320" i="7"/>
  <c r="AH4320" i="7" s="1"/>
  <c r="AG4319" i="7"/>
  <c r="AH4319" i="7" s="1"/>
  <c r="AG4318" i="7"/>
  <c r="AH4318" i="7" s="1"/>
  <c r="AG4317" i="7"/>
  <c r="AH4317" i="7" s="1"/>
  <c r="AG4316" i="7"/>
  <c r="AH4316" i="7" s="1"/>
  <c r="AG4315" i="7"/>
  <c r="AH4315" i="7" s="1"/>
  <c r="AG4314" i="7"/>
  <c r="AH4314" i="7" s="1"/>
  <c r="AG4313" i="7"/>
  <c r="AH4313" i="7" s="1"/>
  <c r="AG4312" i="7"/>
  <c r="AH4312" i="7" s="1"/>
  <c r="AG4311" i="7"/>
  <c r="AH4311" i="7" s="1"/>
  <c r="AG4310" i="7"/>
  <c r="AH4310" i="7" s="1"/>
  <c r="AG4309" i="7"/>
  <c r="AH4309" i="7" s="1"/>
  <c r="AG4308" i="7"/>
  <c r="AH4308" i="7" s="1"/>
  <c r="AG4307" i="7"/>
  <c r="AH4307" i="7" s="1"/>
  <c r="AG4306" i="7"/>
  <c r="AH4306" i="7" s="1"/>
  <c r="AG4305" i="7"/>
  <c r="AH4305" i="7" s="1"/>
  <c r="AG4304" i="7"/>
  <c r="AH4304" i="7" s="1"/>
  <c r="AG4303" i="7"/>
  <c r="AH4303" i="7" s="1"/>
  <c r="AG4302" i="7"/>
  <c r="AH4302" i="7" s="1"/>
  <c r="AG4301" i="7"/>
  <c r="AH4301" i="7" s="1"/>
  <c r="AG4300" i="7"/>
  <c r="AH4300" i="7" s="1"/>
  <c r="AG4299" i="7"/>
  <c r="AH4299" i="7" s="1"/>
  <c r="AG4298" i="7"/>
  <c r="AH4298" i="7" s="1"/>
  <c r="AG4297" i="7"/>
  <c r="AH4297" i="7" s="1"/>
  <c r="AG4296" i="7"/>
  <c r="AH4296" i="7" s="1"/>
  <c r="AG4295" i="7"/>
  <c r="AH4295" i="7" s="1"/>
  <c r="AG4294" i="7"/>
  <c r="AH4294" i="7" s="1"/>
  <c r="AG4293" i="7"/>
  <c r="AH4293" i="7" s="1"/>
  <c r="AG4292" i="7"/>
  <c r="AH4292" i="7" s="1"/>
  <c r="AG4291" i="7"/>
  <c r="AH4291" i="7" s="1"/>
  <c r="AG4290" i="7"/>
  <c r="AH4290" i="7" s="1"/>
  <c r="AG4289" i="7"/>
  <c r="AH4289" i="7" s="1"/>
  <c r="AG4288" i="7"/>
  <c r="AH4288" i="7" s="1"/>
  <c r="AG4287" i="7"/>
  <c r="AH4287" i="7" s="1"/>
  <c r="AG4286" i="7"/>
  <c r="AH4286" i="7" s="1"/>
  <c r="AG4285" i="7"/>
  <c r="AH4285" i="7" s="1"/>
  <c r="AG4284" i="7"/>
  <c r="AH4284" i="7" s="1"/>
  <c r="AG4283" i="7"/>
  <c r="AH4283" i="7" s="1"/>
  <c r="AG4282" i="7"/>
  <c r="AH4282" i="7" s="1"/>
  <c r="AG4281" i="7"/>
  <c r="AH4281" i="7" s="1"/>
  <c r="AG4280" i="7"/>
  <c r="AH4280" i="7" s="1"/>
  <c r="AG4279" i="7"/>
  <c r="AH4279" i="7" s="1"/>
  <c r="AG4278" i="7"/>
  <c r="AH4278" i="7" s="1"/>
  <c r="AG4277" i="7"/>
  <c r="AH4277" i="7" s="1"/>
  <c r="AG4276" i="7"/>
  <c r="AH4276" i="7" s="1"/>
  <c r="AG4275" i="7"/>
  <c r="AH4275" i="7" s="1"/>
  <c r="AG4274" i="7"/>
  <c r="AH4274" i="7" s="1"/>
  <c r="AG4273" i="7"/>
  <c r="AH4273" i="7" s="1"/>
  <c r="AG4272" i="7"/>
  <c r="AH4272" i="7" s="1"/>
  <c r="AG4271" i="7"/>
  <c r="AH4271" i="7" s="1"/>
  <c r="AG4270" i="7"/>
  <c r="AH4270" i="7" s="1"/>
  <c r="AG4269" i="7"/>
  <c r="AH4269" i="7" s="1"/>
  <c r="AG4268" i="7"/>
  <c r="AH4268" i="7" s="1"/>
  <c r="AG4267" i="7"/>
  <c r="AH4267" i="7" s="1"/>
  <c r="AG4266" i="7"/>
  <c r="AH4266" i="7" s="1"/>
  <c r="AG4265" i="7"/>
  <c r="AH4265" i="7" s="1"/>
  <c r="AG4264" i="7"/>
  <c r="AH4264" i="7" s="1"/>
  <c r="AG4263" i="7"/>
  <c r="AH4263" i="7" s="1"/>
  <c r="AG4262" i="7"/>
  <c r="AH4262" i="7" s="1"/>
  <c r="AG4261" i="7"/>
  <c r="AH4261" i="7" s="1"/>
  <c r="AG4260" i="7"/>
  <c r="AH4260" i="7" s="1"/>
  <c r="AG4259" i="7"/>
  <c r="AH4259" i="7" s="1"/>
  <c r="AG4258" i="7"/>
  <c r="AH4258" i="7" s="1"/>
  <c r="AG4257" i="7"/>
  <c r="AH4257" i="7" s="1"/>
  <c r="AG4256" i="7"/>
  <c r="AH4256" i="7" s="1"/>
  <c r="AG4255" i="7"/>
  <c r="AH4255" i="7" s="1"/>
  <c r="AG4254" i="7"/>
  <c r="AH4254" i="7" s="1"/>
  <c r="AG4253" i="7"/>
  <c r="AH4253" i="7" s="1"/>
  <c r="AG4252" i="7"/>
  <c r="AH4252" i="7" s="1"/>
  <c r="AG4251" i="7"/>
  <c r="AH4251" i="7" s="1"/>
  <c r="AG4250" i="7"/>
  <c r="AH4250" i="7" s="1"/>
  <c r="AG4249" i="7"/>
  <c r="AH4249" i="7" s="1"/>
  <c r="AG4248" i="7"/>
  <c r="AH4248" i="7" s="1"/>
  <c r="AG4247" i="7"/>
  <c r="AH4247" i="7" s="1"/>
  <c r="AG4246" i="7"/>
  <c r="AH4246" i="7" s="1"/>
  <c r="AG4245" i="7"/>
  <c r="AH4245" i="7" s="1"/>
  <c r="AG4244" i="7"/>
  <c r="AH4244" i="7" s="1"/>
  <c r="AG4243" i="7"/>
  <c r="AH4243" i="7" s="1"/>
  <c r="AG4242" i="7"/>
  <c r="AH4242" i="7" s="1"/>
  <c r="AG4241" i="7"/>
  <c r="AH4241" i="7" s="1"/>
  <c r="AG4240" i="7"/>
  <c r="AH4240" i="7" s="1"/>
  <c r="AG4239" i="7"/>
  <c r="AH4239" i="7" s="1"/>
  <c r="AG4238" i="7"/>
  <c r="AH4238" i="7" s="1"/>
  <c r="AG4237" i="7"/>
  <c r="AH4237" i="7" s="1"/>
  <c r="AG4236" i="7"/>
  <c r="AH4236" i="7" s="1"/>
  <c r="AG4235" i="7"/>
  <c r="AH4235" i="7" s="1"/>
  <c r="AG4234" i="7"/>
  <c r="AH4234" i="7" s="1"/>
  <c r="AG4233" i="7"/>
  <c r="AH4233" i="7" s="1"/>
  <c r="AG4232" i="7"/>
  <c r="AH4232" i="7" s="1"/>
  <c r="AG4231" i="7"/>
  <c r="AH4231" i="7" s="1"/>
  <c r="AG4230" i="7"/>
  <c r="AH4230" i="7" s="1"/>
  <c r="AG4229" i="7"/>
  <c r="AH4229" i="7" s="1"/>
  <c r="AG4228" i="7"/>
  <c r="AH4228" i="7" s="1"/>
  <c r="AG4227" i="7"/>
  <c r="AH4227" i="7" s="1"/>
  <c r="AG4226" i="7"/>
  <c r="AH4226" i="7" s="1"/>
  <c r="AG4225" i="7"/>
  <c r="AH4225" i="7" s="1"/>
  <c r="AG4224" i="7"/>
  <c r="AH4224" i="7" s="1"/>
  <c r="AG4223" i="7"/>
  <c r="AH4223" i="7" s="1"/>
  <c r="AG4222" i="7"/>
  <c r="AH4222" i="7" s="1"/>
  <c r="AG4221" i="7"/>
  <c r="AH4221" i="7" s="1"/>
  <c r="AG4220" i="7"/>
  <c r="AH4220" i="7" s="1"/>
  <c r="AG4219" i="7"/>
  <c r="AH4219" i="7" s="1"/>
  <c r="AG4218" i="7"/>
  <c r="AH4218" i="7" s="1"/>
  <c r="AG4217" i="7"/>
  <c r="AH4217" i="7" s="1"/>
  <c r="AG4216" i="7"/>
  <c r="AH4216" i="7" s="1"/>
  <c r="AG4215" i="7"/>
  <c r="AH4215" i="7" s="1"/>
  <c r="AG4214" i="7"/>
  <c r="AH4214" i="7" s="1"/>
  <c r="AG4213" i="7"/>
  <c r="AH4213" i="7" s="1"/>
  <c r="AG4212" i="7"/>
  <c r="AH4212" i="7" s="1"/>
  <c r="AG4211" i="7"/>
  <c r="AH4211" i="7" s="1"/>
  <c r="AG4210" i="7"/>
  <c r="AH4210" i="7" s="1"/>
  <c r="AG4209" i="7"/>
  <c r="AH4209" i="7" s="1"/>
  <c r="AG4208" i="7"/>
  <c r="AH4208" i="7" s="1"/>
  <c r="AG4207" i="7"/>
  <c r="AH4207" i="7" s="1"/>
  <c r="AG4206" i="7"/>
  <c r="AH4206" i="7" s="1"/>
  <c r="AG4205" i="7"/>
  <c r="AH4205" i="7" s="1"/>
  <c r="AG4204" i="7"/>
  <c r="AH4204" i="7" s="1"/>
  <c r="AG4203" i="7"/>
  <c r="AH4203" i="7" s="1"/>
  <c r="AG4202" i="7"/>
  <c r="AH4202" i="7" s="1"/>
  <c r="AG4201" i="7"/>
  <c r="AH4201" i="7" s="1"/>
  <c r="AG4200" i="7"/>
  <c r="AH4200" i="7" s="1"/>
  <c r="AG4199" i="7"/>
  <c r="AH4199" i="7" s="1"/>
  <c r="AG4198" i="7"/>
  <c r="AH4198" i="7" s="1"/>
  <c r="AG4197" i="7"/>
  <c r="AH4197" i="7" s="1"/>
  <c r="AG4196" i="7"/>
  <c r="AH4196" i="7" s="1"/>
  <c r="AG4195" i="7"/>
  <c r="AH4195" i="7" s="1"/>
  <c r="AG4194" i="7"/>
  <c r="AH4194" i="7" s="1"/>
  <c r="AG4193" i="7"/>
  <c r="AH4193" i="7" s="1"/>
  <c r="AG4192" i="7"/>
  <c r="AH4192" i="7" s="1"/>
  <c r="AG4191" i="7"/>
  <c r="AH4191" i="7" s="1"/>
  <c r="AG4190" i="7"/>
  <c r="AH4190" i="7" s="1"/>
  <c r="AG4189" i="7"/>
  <c r="AH4189" i="7" s="1"/>
  <c r="AG4188" i="7"/>
  <c r="AH4188" i="7" s="1"/>
  <c r="AG4187" i="7"/>
  <c r="AH4187" i="7" s="1"/>
  <c r="AG4186" i="7"/>
  <c r="AH4186" i="7" s="1"/>
  <c r="AG4185" i="7"/>
  <c r="AH4185" i="7" s="1"/>
  <c r="AG4184" i="7"/>
  <c r="AH4184" i="7" s="1"/>
  <c r="AG4183" i="7"/>
  <c r="AH4183" i="7" s="1"/>
  <c r="AG4182" i="7"/>
  <c r="AH4182" i="7" s="1"/>
  <c r="AG4181" i="7"/>
  <c r="AH4181" i="7" s="1"/>
  <c r="AG4180" i="7"/>
  <c r="AH4180" i="7" s="1"/>
  <c r="AG4179" i="7"/>
  <c r="AH4179" i="7" s="1"/>
  <c r="AG4178" i="7"/>
  <c r="AH4178" i="7" s="1"/>
  <c r="AG4177" i="7"/>
  <c r="AH4177" i="7" s="1"/>
  <c r="AG4176" i="7"/>
  <c r="AH4176" i="7" s="1"/>
  <c r="AG4175" i="7"/>
  <c r="AH4175" i="7" s="1"/>
  <c r="AG4174" i="7"/>
  <c r="AH4174" i="7" s="1"/>
  <c r="AG4173" i="7"/>
  <c r="AH4173" i="7" s="1"/>
  <c r="AG4172" i="7"/>
  <c r="AH4172" i="7" s="1"/>
  <c r="AG4171" i="7"/>
  <c r="AH4171" i="7" s="1"/>
  <c r="AG4170" i="7"/>
  <c r="AH4170" i="7" s="1"/>
  <c r="AG4169" i="7"/>
  <c r="AH4169" i="7" s="1"/>
  <c r="AG4168" i="7"/>
  <c r="AH4168" i="7" s="1"/>
  <c r="AG4167" i="7"/>
  <c r="AH4167" i="7" s="1"/>
  <c r="AG4166" i="7"/>
  <c r="AH4166" i="7" s="1"/>
  <c r="AG4165" i="7"/>
  <c r="AH4165" i="7" s="1"/>
  <c r="AG4164" i="7"/>
  <c r="AH4164" i="7" s="1"/>
  <c r="AG4163" i="7"/>
  <c r="AH4163" i="7" s="1"/>
  <c r="AG4162" i="7"/>
  <c r="AH4162" i="7" s="1"/>
  <c r="AG4161" i="7"/>
  <c r="AH4161" i="7" s="1"/>
  <c r="AG4160" i="7"/>
  <c r="AH4160" i="7" s="1"/>
  <c r="AG4159" i="7"/>
  <c r="AH4159" i="7" s="1"/>
  <c r="AG4158" i="7"/>
  <c r="AH4158" i="7" s="1"/>
  <c r="AG4157" i="7"/>
  <c r="AH4157" i="7" s="1"/>
  <c r="AG4156" i="7"/>
  <c r="AH4156" i="7" s="1"/>
  <c r="AG4155" i="7"/>
  <c r="AH4155" i="7" s="1"/>
  <c r="AG4154" i="7"/>
  <c r="AH4154" i="7" s="1"/>
  <c r="AG4153" i="7"/>
  <c r="AH4153" i="7" s="1"/>
  <c r="AG4152" i="7"/>
  <c r="AH4152" i="7" s="1"/>
  <c r="AG4151" i="7"/>
  <c r="AH4151" i="7" s="1"/>
  <c r="AG4150" i="7"/>
  <c r="AH4150" i="7" s="1"/>
  <c r="AG4149" i="7"/>
  <c r="AH4149" i="7" s="1"/>
  <c r="AG4148" i="7"/>
  <c r="AH4148" i="7" s="1"/>
  <c r="AG4147" i="7"/>
  <c r="AH4147" i="7" s="1"/>
  <c r="AG4146" i="7"/>
  <c r="AH4146" i="7" s="1"/>
  <c r="AG4145" i="7"/>
  <c r="AH4145" i="7" s="1"/>
  <c r="AG4144" i="7"/>
  <c r="AH4144" i="7" s="1"/>
  <c r="AG4143" i="7"/>
  <c r="AH4143" i="7" s="1"/>
  <c r="AG4142" i="7"/>
  <c r="AH4142" i="7" s="1"/>
  <c r="AG4141" i="7"/>
  <c r="AH4141" i="7" s="1"/>
  <c r="AG4140" i="7"/>
  <c r="AH4140" i="7" s="1"/>
  <c r="AG4139" i="7"/>
  <c r="AH4139" i="7" s="1"/>
  <c r="AG4138" i="7"/>
  <c r="AH4138" i="7" s="1"/>
  <c r="AG4137" i="7"/>
  <c r="AH4137" i="7" s="1"/>
  <c r="AG4136" i="7"/>
  <c r="AH4136" i="7" s="1"/>
  <c r="AG4135" i="7"/>
  <c r="AH4135" i="7" s="1"/>
  <c r="AG4134" i="7"/>
  <c r="AH4134" i="7" s="1"/>
  <c r="AG4133" i="7"/>
  <c r="AH4133" i="7" s="1"/>
  <c r="AG4132" i="7"/>
  <c r="AH4132" i="7" s="1"/>
  <c r="AG4131" i="7"/>
  <c r="AH4131" i="7" s="1"/>
  <c r="AG4130" i="7"/>
  <c r="AH4130" i="7" s="1"/>
  <c r="AG4129" i="7"/>
  <c r="AH4129" i="7" s="1"/>
  <c r="AG4128" i="7"/>
  <c r="AH4128" i="7" s="1"/>
  <c r="AG4127" i="7"/>
  <c r="AH4127" i="7" s="1"/>
  <c r="AG4126" i="7"/>
  <c r="AH4126" i="7" s="1"/>
  <c r="AG4125" i="7"/>
  <c r="AH4125" i="7" s="1"/>
  <c r="AG4124" i="7"/>
  <c r="AH4124" i="7" s="1"/>
  <c r="AG4123" i="7"/>
  <c r="AH4123" i="7" s="1"/>
  <c r="AG4122" i="7"/>
  <c r="AH4122" i="7" s="1"/>
  <c r="AG4121" i="7"/>
  <c r="AH4121" i="7" s="1"/>
  <c r="AG4120" i="7"/>
  <c r="AH4120" i="7" s="1"/>
  <c r="AG4119" i="7"/>
  <c r="AH4119" i="7" s="1"/>
  <c r="AG4118" i="7"/>
  <c r="AH4118" i="7" s="1"/>
  <c r="AG4117" i="7"/>
  <c r="AH4117" i="7" s="1"/>
  <c r="AG4116" i="7"/>
  <c r="AH4116" i="7" s="1"/>
  <c r="AG4115" i="7"/>
  <c r="AH4115" i="7" s="1"/>
  <c r="AG4114" i="7"/>
  <c r="AH4114" i="7" s="1"/>
  <c r="AG4113" i="7"/>
  <c r="AH4113" i="7" s="1"/>
  <c r="AG4112" i="7"/>
  <c r="AH4112" i="7" s="1"/>
  <c r="AG4111" i="7"/>
  <c r="AH4111" i="7" s="1"/>
  <c r="AG4110" i="7"/>
  <c r="AH4110" i="7" s="1"/>
  <c r="AG4109" i="7"/>
  <c r="AH4109" i="7" s="1"/>
  <c r="AG4108" i="7"/>
  <c r="AH4108" i="7" s="1"/>
  <c r="AG4107" i="7"/>
  <c r="AH4107" i="7" s="1"/>
  <c r="AG4106" i="7"/>
  <c r="AH4106" i="7" s="1"/>
  <c r="AG4105" i="7"/>
  <c r="AH4105" i="7" s="1"/>
  <c r="AG4104" i="7"/>
  <c r="AH4104" i="7" s="1"/>
  <c r="AG4103" i="7"/>
  <c r="AH4103" i="7" s="1"/>
  <c r="AG4102" i="7"/>
  <c r="AH4102" i="7" s="1"/>
  <c r="AG4101" i="7"/>
  <c r="AH4101" i="7" s="1"/>
  <c r="AG4100" i="7"/>
  <c r="AH4100" i="7" s="1"/>
  <c r="AG4099" i="7"/>
  <c r="AH4099" i="7" s="1"/>
  <c r="AG4098" i="7"/>
  <c r="AH4098" i="7" s="1"/>
  <c r="AG4097" i="7"/>
  <c r="AH4097" i="7" s="1"/>
  <c r="AG4096" i="7"/>
  <c r="AH4096" i="7" s="1"/>
  <c r="AG4095" i="7"/>
  <c r="AH4095" i="7" s="1"/>
  <c r="AG4094" i="7"/>
  <c r="AH4094" i="7" s="1"/>
  <c r="AG4093" i="7"/>
  <c r="AH4093" i="7" s="1"/>
  <c r="AG4092" i="7"/>
  <c r="AH4092" i="7" s="1"/>
  <c r="AG4091" i="7"/>
  <c r="AH4091" i="7" s="1"/>
  <c r="AG4090" i="7"/>
  <c r="AH4090" i="7" s="1"/>
  <c r="AG4089" i="7"/>
  <c r="AH4089" i="7" s="1"/>
  <c r="AG4088" i="7"/>
  <c r="AH4088" i="7" s="1"/>
  <c r="AG4087" i="7"/>
  <c r="AH4087" i="7" s="1"/>
  <c r="AG4086" i="7"/>
  <c r="AH4086" i="7" s="1"/>
  <c r="AG4085" i="7"/>
  <c r="AH4085" i="7" s="1"/>
  <c r="AG4084" i="7"/>
  <c r="AH4084" i="7" s="1"/>
  <c r="AG4083" i="7"/>
  <c r="AH4083" i="7" s="1"/>
  <c r="AG4082" i="7"/>
  <c r="AH4082" i="7" s="1"/>
  <c r="AG4081" i="7"/>
  <c r="AH4081" i="7" s="1"/>
  <c r="AG4080" i="7"/>
  <c r="AH4080" i="7" s="1"/>
  <c r="AG4079" i="7"/>
  <c r="AH4079" i="7" s="1"/>
  <c r="AG4078" i="7"/>
  <c r="AH4078" i="7" s="1"/>
  <c r="AG4077" i="7"/>
  <c r="AH4077" i="7" s="1"/>
  <c r="AG4076" i="7"/>
  <c r="AH4076" i="7" s="1"/>
  <c r="AG4075" i="7"/>
  <c r="AH4075" i="7" s="1"/>
  <c r="AG4074" i="7"/>
  <c r="AH4074" i="7" s="1"/>
  <c r="AG4073" i="7"/>
  <c r="AH4073" i="7" s="1"/>
  <c r="AG4072" i="7"/>
  <c r="AH4072" i="7" s="1"/>
  <c r="AG4071" i="7"/>
  <c r="AH4071" i="7" s="1"/>
  <c r="AG4070" i="7"/>
  <c r="AH4070" i="7" s="1"/>
  <c r="AG4069" i="7"/>
  <c r="AH4069" i="7" s="1"/>
  <c r="AG4068" i="7"/>
  <c r="AH4068" i="7" s="1"/>
  <c r="AG4067" i="7"/>
  <c r="AH4067" i="7" s="1"/>
  <c r="AG4066" i="7"/>
  <c r="AH4066" i="7" s="1"/>
  <c r="AG4065" i="7"/>
  <c r="AH4065" i="7" s="1"/>
  <c r="AG4064" i="7"/>
  <c r="AH4064" i="7" s="1"/>
  <c r="AG4063" i="7"/>
  <c r="AH4063" i="7" s="1"/>
  <c r="AG4062" i="7"/>
  <c r="AH4062" i="7" s="1"/>
  <c r="AG4061" i="7"/>
  <c r="AH4061" i="7" s="1"/>
  <c r="AG4060" i="7"/>
  <c r="AH4060" i="7" s="1"/>
  <c r="AG4059" i="7"/>
  <c r="AH4059" i="7" s="1"/>
  <c r="AG4058" i="7"/>
  <c r="AH4058" i="7" s="1"/>
  <c r="AG4057" i="7"/>
  <c r="AH4057" i="7" s="1"/>
  <c r="AG4056" i="7"/>
  <c r="AH4056" i="7" s="1"/>
  <c r="AG4055" i="7"/>
  <c r="AH4055" i="7" s="1"/>
  <c r="AG4054" i="7"/>
  <c r="AH4054" i="7" s="1"/>
  <c r="AG4053" i="7"/>
  <c r="AH4053" i="7" s="1"/>
  <c r="AG4052" i="7"/>
  <c r="AH4052" i="7" s="1"/>
  <c r="AG4051" i="7"/>
  <c r="AH4051" i="7" s="1"/>
  <c r="AG4050" i="7"/>
  <c r="AH4050" i="7" s="1"/>
  <c r="AG4049" i="7"/>
  <c r="AH4049" i="7" s="1"/>
  <c r="AG4048" i="7"/>
  <c r="AH4048" i="7" s="1"/>
  <c r="AG4047" i="7"/>
  <c r="AH4047" i="7" s="1"/>
  <c r="AG4046" i="7"/>
  <c r="AH4046" i="7" s="1"/>
  <c r="AG4045" i="7"/>
  <c r="AH4045" i="7" s="1"/>
  <c r="AG4044" i="7"/>
  <c r="AH4044" i="7" s="1"/>
  <c r="AG4043" i="7"/>
  <c r="AH4043" i="7" s="1"/>
  <c r="AG4042" i="7"/>
  <c r="AH4042" i="7" s="1"/>
  <c r="AG4041" i="7"/>
  <c r="AH4041" i="7" s="1"/>
  <c r="AG4040" i="7"/>
  <c r="AH4040" i="7" s="1"/>
  <c r="AG4039" i="7"/>
  <c r="AH4039" i="7" s="1"/>
  <c r="AG4038" i="7"/>
  <c r="AH4038" i="7" s="1"/>
  <c r="AG4037" i="7"/>
  <c r="AH4037" i="7" s="1"/>
  <c r="AG4036" i="7"/>
  <c r="AH4036" i="7" s="1"/>
  <c r="AG4035" i="7"/>
  <c r="AH4035" i="7" s="1"/>
  <c r="AG4034" i="7"/>
  <c r="AH4034" i="7" s="1"/>
  <c r="AG4033" i="7"/>
  <c r="AH4033" i="7" s="1"/>
  <c r="AG4032" i="7"/>
  <c r="AH4032" i="7" s="1"/>
  <c r="AG4031" i="7"/>
  <c r="AH4031" i="7" s="1"/>
  <c r="AG4030" i="7"/>
  <c r="AH4030" i="7" s="1"/>
  <c r="AG4029" i="7"/>
  <c r="AH4029" i="7" s="1"/>
  <c r="AG4028" i="7"/>
  <c r="AH4028" i="7" s="1"/>
  <c r="AG4027" i="7"/>
  <c r="AH4027" i="7" s="1"/>
  <c r="AG4026" i="7"/>
  <c r="AH4026" i="7" s="1"/>
  <c r="AG4025" i="7"/>
  <c r="AH4025" i="7" s="1"/>
  <c r="AG4024" i="7"/>
  <c r="AH4024" i="7" s="1"/>
  <c r="AG4023" i="7"/>
  <c r="AH4023" i="7" s="1"/>
  <c r="AG4022" i="7"/>
  <c r="AH4022" i="7" s="1"/>
  <c r="AG4021" i="7"/>
  <c r="AH4021" i="7" s="1"/>
  <c r="AG4020" i="7"/>
  <c r="AH4020" i="7" s="1"/>
  <c r="AG4019" i="7"/>
  <c r="AH4019" i="7" s="1"/>
  <c r="AG4018" i="7"/>
  <c r="AH4018" i="7" s="1"/>
  <c r="AG4017" i="7"/>
  <c r="AH4017" i="7" s="1"/>
  <c r="AG4016" i="7"/>
  <c r="AH4016" i="7" s="1"/>
  <c r="AG4015" i="7"/>
  <c r="AH4015" i="7" s="1"/>
  <c r="AG4014" i="7"/>
  <c r="AH4014" i="7" s="1"/>
  <c r="AG4013" i="7"/>
  <c r="AH4013" i="7" s="1"/>
  <c r="AG4012" i="7"/>
  <c r="AH4012" i="7" s="1"/>
  <c r="AG4011" i="7"/>
  <c r="AH4011" i="7" s="1"/>
  <c r="AG4010" i="7"/>
  <c r="AH4010" i="7" s="1"/>
  <c r="AG4009" i="7"/>
  <c r="AH4009" i="7" s="1"/>
  <c r="AG4008" i="7"/>
  <c r="AH4008" i="7" s="1"/>
  <c r="AG4007" i="7"/>
  <c r="AH4007" i="7" s="1"/>
  <c r="AG4006" i="7"/>
  <c r="AH4006" i="7" s="1"/>
  <c r="AG4005" i="7"/>
  <c r="AH4005" i="7" s="1"/>
  <c r="AG4004" i="7"/>
  <c r="AH4004" i="7" s="1"/>
  <c r="AG4003" i="7"/>
  <c r="AH4003" i="7" s="1"/>
  <c r="AG4002" i="7"/>
  <c r="AH4002" i="7" s="1"/>
  <c r="AG4001" i="7"/>
  <c r="AH4001" i="7" s="1"/>
  <c r="AG4000" i="7"/>
  <c r="AH4000" i="7" s="1"/>
  <c r="AG3999" i="7"/>
  <c r="AH3999" i="7" s="1"/>
  <c r="AG3998" i="7"/>
  <c r="AH3998" i="7" s="1"/>
  <c r="AG3997" i="7"/>
  <c r="AH3997" i="7" s="1"/>
  <c r="AG3996" i="7"/>
  <c r="AH3996" i="7" s="1"/>
  <c r="AG3995" i="7"/>
  <c r="AH3995" i="7" s="1"/>
  <c r="AG3994" i="7"/>
  <c r="AH3994" i="7" s="1"/>
  <c r="AG3993" i="7"/>
  <c r="AH3993" i="7" s="1"/>
  <c r="AG3992" i="7"/>
  <c r="AH3992" i="7" s="1"/>
  <c r="AG3991" i="7"/>
  <c r="AH3991" i="7" s="1"/>
  <c r="AG3990" i="7"/>
  <c r="AH3990" i="7" s="1"/>
  <c r="AG3989" i="7"/>
  <c r="AH3989" i="7" s="1"/>
  <c r="AG3988" i="7"/>
  <c r="AH3988" i="7" s="1"/>
  <c r="AG3987" i="7"/>
  <c r="AH3987" i="7" s="1"/>
  <c r="AG3986" i="7"/>
  <c r="AH3986" i="7" s="1"/>
  <c r="AG3985" i="7"/>
  <c r="AH3985" i="7" s="1"/>
  <c r="AG3984" i="7"/>
  <c r="AH3984" i="7" s="1"/>
  <c r="AG3983" i="7"/>
  <c r="AH3983" i="7" s="1"/>
  <c r="AG3982" i="7"/>
  <c r="AH3982" i="7" s="1"/>
  <c r="AG3981" i="7"/>
  <c r="AH3981" i="7" s="1"/>
  <c r="AG3980" i="7"/>
  <c r="AH3980" i="7" s="1"/>
  <c r="AG3979" i="7"/>
  <c r="AH3979" i="7" s="1"/>
  <c r="AG3978" i="7"/>
  <c r="AH3978" i="7" s="1"/>
  <c r="AG3977" i="7"/>
  <c r="AH3977" i="7" s="1"/>
  <c r="AG3976" i="7"/>
  <c r="AH3976" i="7" s="1"/>
  <c r="AG3975" i="7"/>
  <c r="AH3975" i="7" s="1"/>
  <c r="AG3974" i="7"/>
  <c r="AH3974" i="7" s="1"/>
  <c r="AG3973" i="7"/>
  <c r="AH3973" i="7" s="1"/>
  <c r="AG3972" i="7"/>
  <c r="AH3972" i="7" s="1"/>
  <c r="AG3971" i="7"/>
  <c r="AH3971" i="7" s="1"/>
  <c r="AG3970" i="7"/>
  <c r="AH3970" i="7" s="1"/>
  <c r="AG3969" i="7"/>
  <c r="AH3969" i="7" s="1"/>
  <c r="AG3968" i="7"/>
  <c r="AH3968" i="7" s="1"/>
  <c r="AG3967" i="7"/>
  <c r="AH3967" i="7" s="1"/>
  <c r="AG3966" i="7"/>
  <c r="AH3966" i="7" s="1"/>
  <c r="AG3965" i="7"/>
  <c r="AH3965" i="7" s="1"/>
  <c r="AG3964" i="7"/>
  <c r="AH3964" i="7" s="1"/>
  <c r="AG3963" i="7"/>
  <c r="AH3963" i="7" s="1"/>
  <c r="AG3962" i="7"/>
  <c r="AH3962" i="7" s="1"/>
  <c r="AG3961" i="7"/>
  <c r="AH3961" i="7" s="1"/>
  <c r="AG3960" i="7"/>
  <c r="AH3960" i="7" s="1"/>
  <c r="AG3959" i="7"/>
  <c r="AH3959" i="7" s="1"/>
  <c r="AG3958" i="7"/>
  <c r="AH3958" i="7" s="1"/>
  <c r="AG3957" i="7"/>
  <c r="AH3957" i="7" s="1"/>
  <c r="AG3956" i="7"/>
  <c r="AH3956" i="7" s="1"/>
  <c r="AG3955" i="7"/>
  <c r="AH3955" i="7" s="1"/>
  <c r="AG3954" i="7"/>
  <c r="AH3954" i="7" s="1"/>
  <c r="AG3953" i="7"/>
  <c r="AH3953" i="7" s="1"/>
  <c r="AG3952" i="7"/>
  <c r="AH3952" i="7" s="1"/>
  <c r="AG3951" i="7"/>
  <c r="AH3951" i="7" s="1"/>
  <c r="AG3950" i="7"/>
  <c r="AH3950" i="7" s="1"/>
  <c r="AG3949" i="7"/>
  <c r="AH3949" i="7" s="1"/>
  <c r="AG3948" i="7"/>
  <c r="AH3948" i="7" s="1"/>
  <c r="AG3947" i="7"/>
  <c r="AH3947" i="7" s="1"/>
  <c r="AG3946" i="7"/>
  <c r="AH3946" i="7" s="1"/>
  <c r="AG3945" i="7"/>
  <c r="AH3945" i="7" s="1"/>
  <c r="AG3944" i="7"/>
  <c r="AH3944" i="7" s="1"/>
  <c r="AG3943" i="7"/>
  <c r="AH3943" i="7" s="1"/>
  <c r="AG3942" i="7"/>
  <c r="AH3942" i="7" s="1"/>
  <c r="AG3941" i="7"/>
  <c r="AH3941" i="7" s="1"/>
  <c r="AG3940" i="7"/>
  <c r="AH3940" i="7" s="1"/>
  <c r="AG3939" i="7"/>
  <c r="AH3939" i="7" s="1"/>
  <c r="AG3938" i="7"/>
  <c r="AH3938" i="7" s="1"/>
  <c r="AG3937" i="7"/>
  <c r="AH3937" i="7" s="1"/>
  <c r="AG3936" i="7"/>
  <c r="AH3936" i="7" s="1"/>
  <c r="AG3935" i="7"/>
  <c r="AH3935" i="7" s="1"/>
  <c r="AG3934" i="7"/>
  <c r="AH3934" i="7" s="1"/>
  <c r="AG3933" i="7"/>
  <c r="AH3933" i="7" s="1"/>
  <c r="AG3932" i="7"/>
  <c r="AH3932" i="7" s="1"/>
  <c r="AG3931" i="7"/>
  <c r="AH3931" i="7" s="1"/>
  <c r="AG3930" i="7"/>
  <c r="AH3930" i="7" s="1"/>
  <c r="AG3929" i="7"/>
  <c r="AH3929" i="7" s="1"/>
  <c r="AG3928" i="7"/>
  <c r="AH3928" i="7" s="1"/>
  <c r="AG3927" i="7"/>
  <c r="AH3927" i="7" s="1"/>
  <c r="AG3926" i="7"/>
  <c r="AH3926" i="7" s="1"/>
  <c r="AG3925" i="7"/>
  <c r="AH3925" i="7" s="1"/>
  <c r="AG3924" i="7"/>
  <c r="AH3924" i="7" s="1"/>
  <c r="AG3923" i="7"/>
  <c r="AH3923" i="7" s="1"/>
  <c r="AG3922" i="7"/>
  <c r="AH3922" i="7" s="1"/>
  <c r="AG3921" i="7"/>
  <c r="AH3921" i="7" s="1"/>
  <c r="AG3920" i="7"/>
  <c r="AH3920" i="7" s="1"/>
  <c r="AG3919" i="7"/>
  <c r="AH3919" i="7" s="1"/>
  <c r="AG3918" i="7"/>
  <c r="AH3918" i="7" s="1"/>
  <c r="AG3917" i="7"/>
  <c r="AH3917" i="7" s="1"/>
  <c r="AG3916" i="7"/>
  <c r="AH3916" i="7" s="1"/>
  <c r="AG3915" i="7"/>
  <c r="AH3915" i="7" s="1"/>
  <c r="AG3914" i="7"/>
  <c r="AH3914" i="7" s="1"/>
  <c r="AG3913" i="7"/>
  <c r="AH3913" i="7" s="1"/>
  <c r="AG3912" i="7"/>
  <c r="AH3912" i="7" s="1"/>
  <c r="AG3911" i="7"/>
  <c r="AH3911" i="7" s="1"/>
  <c r="AG3910" i="7"/>
  <c r="AH3910" i="7" s="1"/>
  <c r="AG3909" i="7"/>
  <c r="AH3909" i="7" s="1"/>
  <c r="AG3908" i="7"/>
  <c r="AH3908" i="7" s="1"/>
  <c r="AG3907" i="7"/>
  <c r="AH3907" i="7" s="1"/>
  <c r="AG3906" i="7"/>
  <c r="AH3906" i="7" s="1"/>
  <c r="AG3905" i="7"/>
  <c r="AH3905" i="7" s="1"/>
  <c r="AG3904" i="7"/>
  <c r="AH3904" i="7" s="1"/>
  <c r="AG3903" i="7"/>
  <c r="AH3903" i="7" s="1"/>
  <c r="AG3902" i="7"/>
  <c r="AH3902" i="7" s="1"/>
  <c r="AG3901" i="7"/>
  <c r="AH3901" i="7" s="1"/>
  <c r="AG3900" i="7"/>
  <c r="AH3900" i="7" s="1"/>
  <c r="AG3899" i="7"/>
  <c r="AH3899" i="7" s="1"/>
  <c r="AG3898" i="7"/>
  <c r="AH3898" i="7" s="1"/>
  <c r="AG3897" i="7"/>
  <c r="AH3897" i="7" s="1"/>
  <c r="AG3896" i="7"/>
  <c r="AH3896" i="7" s="1"/>
  <c r="AG3895" i="7"/>
  <c r="AH3895" i="7" s="1"/>
  <c r="AG3894" i="7"/>
  <c r="AH3894" i="7" s="1"/>
  <c r="AG3893" i="7"/>
  <c r="AH3893" i="7" s="1"/>
  <c r="AG3892" i="7"/>
  <c r="AH3892" i="7" s="1"/>
  <c r="AG3891" i="7"/>
  <c r="AH3891" i="7" s="1"/>
  <c r="AG3890" i="7"/>
  <c r="AH3890" i="7" s="1"/>
  <c r="AG3889" i="7"/>
  <c r="AH3889" i="7" s="1"/>
  <c r="AG3888" i="7"/>
  <c r="AH3888" i="7" s="1"/>
  <c r="AG3887" i="7"/>
  <c r="AH3887" i="7" s="1"/>
  <c r="AG3886" i="7"/>
  <c r="AH3886" i="7" s="1"/>
  <c r="AG3885" i="7"/>
  <c r="AH3885" i="7" s="1"/>
  <c r="AG3884" i="7"/>
  <c r="AH3884" i="7" s="1"/>
  <c r="AG3883" i="7"/>
  <c r="AH3883" i="7" s="1"/>
  <c r="AG3882" i="7"/>
  <c r="AH3882" i="7" s="1"/>
  <c r="AG3881" i="7"/>
  <c r="AH3881" i="7" s="1"/>
  <c r="AG3880" i="7"/>
  <c r="AH3880" i="7" s="1"/>
  <c r="AG3879" i="7"/>
  <c r="AH3879" i="7" s="1"/>
  <c r="AG3878" i="7"/>
  <c r="AH3878" i="7" s="1"/>
  <c r="AG3877" i="7"/>
  <c r="AH3877" i="7" s="1"/>
  <c r="AG3876" i="7"/>
  <c r="AH3876" i="7" s="1"/>
  <c r="AG3875" i="7"/>
  <c r="AH3875" i="7" s="1"/>
  <c r="AG3874" i="7"/>
  <c r="AH3874" i="7" s="1"/>
  <c r="AG3873" i="7"/>
  <c r="AH3873" i="7" s="1"/>
  <c r="AG3872" i="7"/>
  <c r="AH3872" i="7" s="1"/>
  <c r="AG3871" i="7"/>
  <c r="AH3871" i="7" s="1"/>
  <c r="AG3870" i="7"/>
  <c r="AH3870" i="7" s="1"/>
  <c r="AG3869" i="7"/>
  <c r="AH3869" i="7" s="1"/>
  <c r="AG3868" i="7"/>
  <c r="AH3868" i="7" s="1"/>
  <c r="AG3867" i="7"/>
  <c r="AH3867" i="7" s="1"/>
  <c r="AG3866" i="7"/>
  <c r="AH3866" i="7" s="1"/>
  <c r="AG3865" i="7"/>
  <c r="AH3865" i="7" s="1"/>
  <c r="AG3864" i="7"/>
  <c r="AH3864" i="7" s="1"/>
  <c r="AG3863" i="7"/>
  <c r="AH3863" i="7" s="1"/>
  <c r="AG3862" i="7"/>
  <c r="AH3862" i="7" s="1"/>
  <c r="AG3861" i="7"/>
  <c r="AH3861" i="7" s="1"/>
  <c r="AG3860" i="7"/>
  <c r="AH3860" i="7" s="1"/>
  <c r="AG3859" i="7"/>
  <c r="AH3859" i="7" s="1"/>
  <c r="AG3858" i="7"/>
  <c r="AH3858" i="7" s="1"/>
  <c r="AG3857" i="7"/>
  <c r="AH3857" i="7" s="1"/>
  <c r="AG3856" i="7"/>
  <c r="AH3856" i="7" s="1"/>
  <c r="AG3855" i="7"/>
  <c r="AH3855" i="7" s="1"/>
  <c r="AG3854" i="7"/>
  <c r="AH3854" i="7" s="1"/>
  <c r="AG3853" i="7"/>
  <c r="AH3853" i="7" s="1"/>
  <c r="AG3852" i="7"/>
  <c r="AH3852" i="7" s="1"/>
  <c r="AG3851" i="7"/>
  <c r="AH3851" i="7" s="1"/>
  <c r="AG3850" i="7"/>
  <c r="AH3850" i="7" s="1"/>
  <c r="AG3849" i="7"/>
  <c r="AH3849" i="7" s="1"/>
  <c r="AG3848" i="7"/>
  <c r="AH3848" i="7" s="1"/>
  <c r="AG3847" i="7"/>
  <c r="AH3847" i="7" s="1"/>
  <c r="AG3846" i="7"/>
  <c r="AH3846" i="7" s="1"/>
  <c r="AG3845" i="7"/>
  <c r="AH3845" i="7" s="1"/>
  <c r="AG3844" i="7"/>
  <c r="AH3844" i="7" s="1"/>
  <c r="AG3843" i="7"/>
  <c r="AH3843" i="7" s="1"/>
  <c r="AG3842" i="7"/>
  <c r="AH3842" i="7" s="1"/>
  <c r="AG3841" i="7"/>
  <c r="AH3841" i="7" s="1"/>
  <c r="AG3840" i="7"/>
  <c r="AH3840" i="7" s="1"/>
  <c r="AG3839" i="7"/>
  <c r="AH3839" i="7" s="1"/>
  <c r="AG3838" i="7"/>
  <c r="AH3838" i="7" s="1"/>
  <c r="AG3837" i="7"/>
  <c r="AH3837" i="7" s="1"/>
  <c r="AG3836" i="7"/>
  <c r="AH3836" i="7" s="1"/>
  <c r="AG3835" i="7"/>
  <c r="AH3835" i="7" s="1"/>
  <c r="AG3834" i="7"/>
  <c r="AH3834" i="7" s="1"/>
  <c r="AG3833" i="7"/>
  <c r="AH3833" i="7" s="1"/>
  <c r="AG3832" i="7"/>
  <c r="AH3832" i="7" s="1"/>
  <c r="AG3831" i="7"/>
  <c r="AH3831" i="7" s="1"/>
  <c r="AG3830" i="7"/>
  <c r="AH3830" i="7" s="1"/>
  <c r="AG3829" i="7"/>
  <c r="AH3829" i="7" s="1"/>
  <c r="AG3828" i="7"/>
  <c r="AH3828" i="7" s="1"/>
  <c r="AG3827" i="7"/>
  <c r="AH3827" i="7" s="1"/>
  <c r="AG3826" i="7"/>
  <c r="AH3826" i="7" s="1"/>
  <c r="AG3825" i="7"/>
  <c r="AH3825" i="7" s="1"/>
  <c r="AG3824" i="7"/>
  <c r="AH3824" i="7" s="1"/>
  <c r="AG3823" i="7"/>
  <c r="AH3823" i="7" s="1"/>
  <c r="AG3822" i="7"/>
  <c r="AH3822" i="7" s="1"/>
  <c r="AG3821" i="7"/>
  <c r="AH3821" i="7" s="1"/>
  <c r="AG3820" i="7"/>
  <c r="AH3820" i="7" s="1"/>
  <c r="AG3819" i="7"/>
  <c r="AH3819" i="7" s="1"/>
  <c r="AG3818" i="7"/>
  <c r="AH3818" i="7" s="1"/>
  <c r="AG3817" i="7"/>
  <c r="AH3817" i="7" s="1"/>
  <c r="AG3816" i="7"/>
  <c r="AH3816" i="7" s="1"/>
  <c r="AG3815" i="7"/>
  <c r="AH3815" i="7" s="1"/>
  <c r="AG3814" i="7"/>
  <c r="AH3814" i="7" s="1"/>
  <c r="AG3813" i="7"/>
  <c r="AH3813" i="7" s="1"/>
  <c r="AG3812" i="7"/>
  <c r="AH3812" i="7" s="1"/>
  <c r="AG3811" i="7"/>
  <c r="AH3811" i="7" s="1"/>
  <c r="AG3810" i="7"/>
  <c r="AH3810" i="7" s="1"/>
  <c r="AG3809" i="7"/>
  <c r="AH3809" i="7" s="1"/>
  <c r="AG3808" i="7"/>
  <c r="AH3808" i="7" s="1"/>
  <c r="AG3807" i="7"/>
  <c r="AH3807" i="7" s="1"/>
  <c r="AG3806" i="7"/>
  <c r="AH3806" i="7" s="1"/>
  <c r="AG3805" i="7"/>
  <c r="AH3805" i="7" s="1"/>
  <c r="AG3804" i="7"/>
  <c r="AH3804" i="7" s="1"/>
  <c r="AG3803" i="7"/>
  <c r="AH3803" i="7" s="1"/>
  <c r="AG3802" i="7"/>
  <c r="AH3802" i="7" s="1"/>
  <c r="AG3801" i="7"/>
  <c r="AH3801" i="7" s="1"/>
  <c r="AG3800" i="7"/>
  <c r="AH3800" i="7" s="1"/>
  <c r="AG3799" i="7"/>
  <c r="AH3799" i="7" s="1"/>
  <c r="AG3798" i="7"/>
  <c r="AH3798" i="7" s="1"/>
  <c r="AG3797" i="7"/>
  <c r="AH3797" i="7" s="1"/>
  <c r="AG3796" i="7"/>
  <c r="AH3796" i="7" s="1"/>
  <c r="AG3795" i="7"/>
  <c r="AH3795" i="7" s="1"/>
  <c r="AG3794" i="7"/>
  <c r="AH3794" i="7" s="1"/>
  <c r="AG3793" i="7"/>
  <c r="AH3793" i="7" s="1"/>
  <c r="AG3792" i="7"/>
  <c r="AH3792" i="7" s="1"/>
  <c r="AG3791" i="7"/>
  <c r="AH3791" i="7" s="1"/>
  <c r="AG3790" i="7"/>
  <c r="AH3790" i="7" s="1"/>
  <c r="AG3789" i="7"/>
  <c r="AH3789" i="7" s="1"/>
  <c r="AG3788" i="7"/>
  <c r="AH3788" i="7" s="1"/>
  <c r="AG3787" i="7"/>
  <c r="AH3787" i="7" s="1"/>
  <c r="AG3786" i="7"/>
  <c r="AH3786" i="7" s="1"/>
  <c r="AG3785" i="7"/>
  <c r="AH3785" i="7" s="1"/>
  <c r="AG3784" i="7"/>
  <c r="AH3784" i="7" s="1"/>
  <c r="AG3783" i="7"/>
  <c r="AH3783" i="7" s="1"/>
  <c r="AG3782" i="7"/>
  <c r="AH3782" i="7" s="1"/>
  <c r="AG3781" i="7"/>
  <c r="AH3781" i="7" s="1"/>
  <c r="AG3780" i="7"/>
  <c r="AH3780" i="7" s="1"/>
  <c r="AG3779" i="7"/>
  <c r="AH3779" i="7" s="1"/>
  <c r="AG3778" i="7"/>
  <c r="AH3778" i="7" s="1"/>
  <c r="AG3777" i="7"/>
  <c r="AH3777" i="7" s="1"/>
  <c r="AG3776" i="7"/>
  <c r="AH3776" i="7" s="1"/>
  <c r="AG3775" i="7"/>
  <c r="AH3775" i="7" s="1"/>
  <c r="AG3774" i="7"/>
  <c r="AH3774" i="7" s="1"/>
  <c r="AG3773" i="7"/>
  <c r="AH3773" i="7" s="1"/>
  <c r="AG3772" i="7"/>
  <c r="AH3772" i="7" s="1"/>
  <c r="AG3771" i="7"/>
  <c r="AH3771" i="7" s="1"/>
  <c r="AG3770" i="7"/>
  <c r="AH3770" i="7" s="1"/>
  <c r="AG3769" i="7"/>
  <c r="AH3769" i="7" s="1"/>
  <c r="AG3768" i="7"/>
  <c r="AH3768" i="7" s="1"/>
  <c r="AG3767" i="7"/>
  <c r="AH3767" i="7" s="1"/>
  <c r="AG3766" i="7"/>
  <c r="AH3766" i="7" s="1"/>
  <c r="AG3765" i="7"/>
  <c r="AH3765" i="7" s="1"/>
  <c r="AG3764" i="7"/>
  <c r="AH3764" i="7" s="1"/>
  <c r="AG3763" i="7"/>
  <c r="AH3763" i="7" s="1"/>
  <c r="AG3762" i="7"/>
  <c r="AH3762" i="7" s="1"/>
  <c r="AG3761" i="7"/>
  <c r="AH3761" i="7" s="1"/>
  <c r="AG3760" i="7"/>
  <c r="AH3760" i="7" s="1"/>
  <c r="AG3759" i="7"/>
  <c r="AH3759" i="7" s="1"/>
  <c r="AG3758" i="7"/>
  <c r="AH3758" i="7" s="1"/>
  <c r="AG3757" i="7"/>
  <c r="AH3757" i="7" s="1"/>
  <c r="AG3756" i="7"/>
  <c r="AH3756" i="7" s="1"/>
  <c r="AG3755" i="7"/>
  <c r="AH3755" i="7" s="1"/>
  <c r="AG3754" i="7"/>
  <c r="AH3754" i="7" s="1"/>
  <c r="AG3753" i="7"/>
  <c r="AH3753" i="7" s="1"/>
  <c r="AG3752" i="7"/>
  <c r="AH3752" i="7" s="1"/>
  <c r="AG3751" i="7"/>
  <c r="AH3751" i="7" s="1"/>
  <c r="AG3750" i="7"/>
  <c r="AH3750" i="7" s="1"/>
  <c r="AG3749" i="7"/>
  <c r="AH3749" i="7" s="1"/>
  <c r="AG3748" i="7"/>
  <c r="AH3748" i="7" s="1"/>
  <c r="AG3747" i="7"/>
  <c r="AH3747" i="7" s="1"/>
  <c r="AG3746" i="7"/>
  <c r="AH3746" i="7" s="1"/>
  <c r="AG3745" i="7"/>
  <c r="AH3745" i="7" s="1"/>
  <c r="AG3744" i="7"/>
  <c r="AH3744" i="7" s="1"/>
  <c r="AG3743" i="7"/>
  <c r="AH3743" i="7" s="1"/>
  <c r="AG3742" i="7"/>
  <c r="AH3742" i="7" s="1"/>
  <c r="AG3741" i="7"/>
  <c r="AH3741" i="7" s="1"/>
  <c r="AG3740" i="7"/>
  <c r="AH3740" i="7" s="1"/>
  <c r="AG3739" i="7"/>
  <c r="AH3739" i="7" s="1"/>
  <c r="AG3738" i="7"/>
  <c r="AH3738" i="7" s="1"/>
  <c r="AG3737" i="7"/>
  <c r="AH3737" i="7" s="1"/>
  <c r="AG3736" i="7"/>
  <c r="AH3736" i="7" s="1"/>
  <c r="AG3735" i="7"/>
  <c r="AH3735" i="7" s="1"/>
  <c r="AG3734" i="7"/>
  <c r="AH3734" i="7" s="1"/>
  <c r="AG3733" i="7"/>
  <c r="AH3733" i="7" s="1"/>
  <c r="AG3732" i="7"/>
  <c r="AH3732" i="7" s="1"/>
  <c r="AG3731" i="7"/>
  <c r="AH3731" i="7" s="1"/>
  <c r="AG3730" i="7"/>
  <c r="AH3730" i="7" s="1"/>
  <c r="AG3729" i="7"/>
  <c r="AH3729" i="7" s="1"/>
  <c r="AG3728" i="7"/>
  <c r="AH3728" i="7" s="1"/>
  <c r="AG3727" i="7"/>
  <c r="AH3727" i="7" s="1"/>
  <c r="AG3726" i="7"/>
  <c r="AH3726" i="7" s="1"/>
  <c r="AG3725" i="7"/>
  <c r="AH3725" i="7" s="1"/>
  <c r="AG3724" i="7"/>
  <c r="AH3724" i="7" s="1"/>
  <c r="AG3723" i="7"/>
  <c r="AH3723" i="7" s="1"/>
  <c r="AG3722" i="7"/>
  <c r="AH3722" i="7" s="1"/>
  <c r="AG3721" i="7"/>
  <c r="AH3721" i="7" s="1"/>
  <c r="AG3720" i="7"/>
  <c r="AH3720" i="7" s="1"/>
  <c r="AG3719" i="7"/>
  <c r="AH3719" i="7" s="1"/>
  <c r="AG3718" i="7"/>
  <c r="AH3718" i="7" s="1"/>
  <c r="AG3717" i="7"/>
  <c r="AH3717" i="7" s="1"/>
  <c r="AG3716" i="7"/>
  <c r="AH3716" i="7" s="1"/>
  <c r="AG3715" i="7"/>
  <c r="AH3715" i="7" s="1"/>
  <c r="AG3714" i="7"/>
  <c r="AH3714" i="7" s="1"/>
  <c r="AG3713" i="7"/>
  <c r="AH3713" i="7" s="1"/>
  <c r="AG3712" i="7"/>
  <c r="AH3712" i="7" s="1"/>
  <c r="AG3711" i="7"/>
  <c r="AH3711" i="7" s="1"/>
  <c r="AG3710" i="7"/>
  <c r="AH3710" i="7" s="1"/>
  <c r="AG3709" i="7"/>
  <c r="AH3709" i="7" s="1"/>
  <c r="AG3708" i="7"/>
  <c r="AH3708" i="7" s="1"/>
  <c r="AG3707" i="7"/>
  <c r="AH3707" i="7" s="1"/>
  <c r="AG3706" i="7"/>
  <c r="AH3706" i="7" s="1"/>
  <c r="AG3705" i="7"/>
  <c r="AH3705" i="7" s="1"/>
  <c r="AG3704" i="7"/>
  <c r="AH3704" i="7" s="1"/>
  <c r="AG3703" i="7"/>
  <c r="AH3703" i="7" s="1"/>
  <c r="AG3702" i="7"/>
  <c r="AH3702" i="7" s="1"/>
  <c r="AG3701" i="7"/>
  <c r="AH3701" i="7" s="1"/>
  <c r="AG3700" i="7"/>
  <c r="AH3700" i="7" s="1"/>
  <c r="AG3699" i="7"/>
  <c r="AH3699" i="7" s="1"/>
  <c r="AG3698" i="7"/>
  <c r="AH3698" i="7" s="1"/>
  <c r="AG3697" i="7"/>
  <c r="AH3697" i="7" s="1"/>
  <c r="AG3696" i="7"/>
  <c r="AH3696" i="7" s="1"/>
  <c r="AG3695" i="7"/>
  <c r="AH3695" i="7" s="1"/>
  <c r="AG3694" i="7"/>
  <c r="AH3694" i="7" s="1"/>
  <c r="AG3693" i="7"/>
  <c r="AH3693" i="7" s="1"/>
  <c r="AG3692" i="7"/>
  <c r="AH3692" i="7" s="1"/>
  <c r="AG3691" i="7"/>
  <c r="AH3691" i="7" s="1"/>
  <c r="AG3690" i="7"/>
  <c r="AH3690" i="7" s="1"/>
  <c r="AG3689" i="7"/>
  <c r="AH3689" i="7" s="1"/>
  <c r="AG3688" i="7"/>
  <c r="AH3688" i="7" s="1"/>
  <c r="AG3687" i="7"/>
  <c r="AH3687" i="7" s="1"/>
  <c r="AG3686" i="7"/>
  <c r="AH3686" i="7" s="1"/>
  <c r="AG3685" i="7"/>
  <c r="AH3685" i="7" s="1"/>
  <c r="AG3684" i="7"/>
  <c r="AH3684" i="7" s="1"/>
  <c r="AG3683" i="7"/>
  <c r="AH3683" i="7" s="1"/>
  <c r="AG3682" i="7"/>
  <c r="AH3682" i="7" s="1"/>
  <c r="AG3681" i="7"/>
  <c r="AH3681" i="7" s="1"/>
  <c r="AG3680" i="7"/>
  <c r="AH3680" i="7" s="1"/>
  <c r="AG3679" i="7"/>
  <c r="AH3679" i="7" s="1"/>
  <c r="AG3678" i="7"/>
  <c r="AH3678" i="7" s="1"/>
  <c r="AG3677" i="7"/>
  <c r="AH3677" i="7" s="1"/>
  <c r="AG3676" i="7"/>
  <c r="AH3676" i="7" s="1"/>
  <c r="AG3675" i="7"/>
  <c r="AH3675" i="7" s="1"/>
  <c r="AG3674" i="7"/>
  <c r="AH3674" i="7" s="1"/>
  <c r="AG3673" i="7"/>
  <c r="AH3673" i="7" s="1"/>
  <c r="AG3672" i="7"/>
  <c r="AH3672" i="7" s="1"/>
  <c r="AG3671" i="7"/>
  <c r="AH3671" i="7" s="1"/>
  <c r="AG3670" i="7"/>
  <c r="AH3670" i="7" s="1"/>
  <c r="AG3669" i="7"/>
  <c r="AH3669" i="7" s="1"/>
  <c r="AG3668" i="7"/>
  <c r="AH3668" i="7" s="1"/>
  <c r="AG3667" i="7"/>
  <c r="AH3667" i="7" s="1"/>
  <c r="AG3666" i="7"/>
  <c r="AH3666" i="7" s="1"/>
  <c r="AG3665" i="7"/>
  <c r="AH3665" i="7" s="1"/>
  <c r="AG3664" i="7"/>
  <c r="AH3664" i="7" s="1"/>
  <c r="AG3663" i="7"/>
  <c r="AH3663" i="7" s="1"/>
  <c r="AG3662" i="7"/>
  <c r="AH3662" i="7" s="1"/>
  <c r="AG3661" i="7"/>
  <c r="AH3661" i="7" s="1"/>
  <c r="AG3660" i="7"/>
  <c r="AH3660" i="7" s="1"/>
  <c r="AG3659" i="7"/>
  <c r="AH3659" i="7" s="1"/>
  <c r="AG3658" i="7"/>
  <c r="AH3658" i="7" s="1"/>
  <c r="AG3657" i="7"/>
  <c r="AH3657" i="7" s="1"/>
  <c r="AG3656" i="7"/>
  <c r="AH3656" i="7" s="1"/>
  <c r="AG3655" i="7"/>
  <c r="AH3655" i="7" s="1"/>
  <c r="AG3654" i="7"/>
  <c r="AH3654" i="7" s="1"/>
  <c r="AG3653" i="7"/>
  <c r="AH3653" i="7" s="1"/>
  <c r="AG3652" i="7"/>
  <c r="AH3652" i="7" s="1"/>
  <c r="AG3651" i="7"/>
  <c r="AH3651" i="7" s="1"/>
  <c r="AG3650" i="7"/>
  <c r="AH3650" i="7" s="1"/>
  <c r="AG3649" i="7"/>
  <c r="AH3649" i="7" s="1"/>
  <c r="AG3648" i="7"/>
  <c r="AH3648" i="7" s="1"/>
  <c r="AG3647" i="7"/>
  <c r="AH3647" i="7" s="1"/>
  <c r="AG3646" i="7"/>
  <c r="AH3646" i="7" s="1"/>
  <c r="AG3645" i="7"/>
  <c r="AH3645" i="7" s="1"/>
  <c r="AG3644" i="7"/>
  <c r="AH3644" i="7" s="1"/>
  <c r="AG3643" i="7"/>
  <c r="AH3643" i="7" s="1"/>
  <c r="AG3642" i="7"/>
  <c r="AH3642" i="7" s="1"/>
  <c r="AG3641" i="7"/>
  <c r="AH3641" i="7" s="1"/>
  <c r="AG3640" i="7"/>
  <c r="AH3640" i="7" s="1"/>
  <c r="AG3639" i="7"/>
  <c r="AH3639" i="7" s="1"/>
  <c r="AG3638" i="7"/>
  <c r="AH3638" i="7" s="1"/>
  <c r="AG3637" i="7"/>
  <c r="AH3637" i="7" s="1"/>
  <c r="AG3636" i="7"/>
  <c r="AH3636" i="7" s="1"/>
  <c r="AG3635" i="7"/>
  <c r="AH3635" i="7" s="1"/>
  <c r="AG3634" i="7"/>
  <c r="AH3634" i="7" s="1"/>
  <c r="AG3633" i="7"/>
  <c r="AH3633" i="7" s="1"/>
  <c r="AG3632" i="7"/>
  <c r="AH3632" i="7" s="1"/>
  <c r="AG3631" i="7"/>
  <c r="AH3631" i="7" s="1"/>
  <c r="AG3630" i="7"/>
  <c r="AH3630" i="7" s="1"/>
  <c r="AG3629" i="7"/>
  <c r="AH3629" i="7" s="1"/>
  <c r="AG3628" i="7"/>
  <c r="AH3628" i="7" s="1"/>
  <c r="AG3627" i="7"/>
  <c r="AH3627" i="7" s="1"/>
  <c r="AG3626" i="7"/>
  <c r="AH3626" i="7" s="1"/>
  <c r="AG3625" i="7"/>
  <c r="AH3625" i="7" s="1"/>
  <c r="AG3624" i="7"/>
  <c r="AH3624" i="7" s="1"/>
  <c r="AG3623" i="7"/>
  <c r="AH3623" i="7" s="1"/>
  <c r="AG3622" i="7"/>
  <c r="AH3622" i="7" s="1"/>
  <c r="AG3621" i="7"/>
  <c r="AH3621" i="7" s="1"/>
  <c r="AG3620" i="7"/>
  <c r="AH3620" i="7" s="1"/>
  <c r="AG3619" i="7"/>
  <c r="AH3619" i="7" s="1"/>
  <c r="AG3618" i="7"/>
  <c r="AH3618" i="7" s="1"/>
  <c r="AG3617" i="7"/>
  <c r="AH3617" i="7" s="1"/>
  <c r="AG3616" i="7"/>
  <c r="AH3616" i="7" s="1"/>
  <c r="AG3615" i="7"/>
  <c r="AH3615" i="7" s="1"/>
  <c r="AG3614" i="7"/>
  <c r="AH3614" i="7" s="1"/>
  <c r="AG3613" i="7"/>
  <c r="AH3613" i="7" s="1"/>
  <c r="AG3612" i="7"/>
  <c r="AH3612" i="7" s="1"/>
  <c r="AG3611" i="7"/>
  <c r="AH3611" i="7" s="1"/>
  <c r="AG3610" i="7"/>
  <c r="AH3610" i="7" s="1"/>
  <c r="AG3609" i="7"/>
  <c r="AH3609" i="7" s="1"/>
  <c r="AG3608" i="7"/>
  <c r="AH3608" i="7" s="1"/>
  <c r="AG3607" i="7"/>
  <c r="AH3607" i="7" s="1"/>
  <c r="AG3606" i="7"/>
  <c r="AH3606" i="7" s="1"/>
  <c r="AG3605" i="7"/>
  <c r="AH3605" i="7" s="1"/>
  <c r="AG3604" i="7"/>
  <c r="AH3604" i="7" s="1"/>
  <c r="AG3603" i="7"/>
  <c r="AH3603" i="7" s="1"/>
  <c r="AG3602" i="7"/>
  <c r="AH3602" i="7" s="1"/>
  <c r="AG3601" i="7"/>
  <c r="AH3601" i="7" s="1"/>
  <c r="AG3600" i="7"/>
  <c r="AH3600" i="7" s="1"/>
  <c r="AG3599" i="7"/>
  <c r="AH3599" i="7" s="1"/>
  <c r="AG3598" i="7"/>
  <c r="AH3598" i="7" s="1"/>
  <c r="AG3597" i="7"/>
  <c r="AH3597" i="7" s="1"/>
  <c r="AG3596" i="7"/>
  <c r="AH3596" i="7" s="1"/>
  <c r="AG3595" i="7"/>
  <c r="AH3595" i="7" s="1"/>
  <c r="AG3594" i="7"/>
  <c r="AH3594" i="7" s="1"/>
  <c r="AG3593" i="7"/>
  <c r="AH3593" i="7" s="1"/>
  <c r="AG3592" i="7"/>
  <c r="AH3592" i="7" s="1"/>
  <c r="AG3591" i="7"/>
  <c r="AH3591" i="7" s="1"/>
  <c r="AG3590" i="7"/>
  <c r="AH3590" i="7" s="1"/>
  <c r="AG3589" i="7"/>
  <c r="AH3589" i="7" s="1"/>
  <c r="AG3588" i="7"/>
  <c r="AH3588" i="7" s="1"/>
  <c r="AG3587" i="7"/>
  <c r="AH3587" i="7" s="1"/>
  <c r="AG3586" i="7"/>
  <c r="AH3586" i="7" s="1"/>
  <c r="AG3585" i="7"/>
  <c r="AH3585" i="7" s="1"/>
  <c r="AG3584" i="7"/>
  <c r="AH3584" i="7" s="1"/>
  <c r="AG3583" i="7"/>
  <c r="AH3583" i="7" s="1"/>
  <c r="AG3582" i="7"/>
  <c r="AH3582" i="7" s="1"/>
  <c r="AG3581" i="7"/>
  <c r="AH3581" i="7" s="1"/>
  <c r="AG3580" i="7"/>
  <c r="AH3580" i="7" s="1"/>
  <c r="AG3579" i="7"/>
  <c r="AH3579" i="7" s="1"/>
  <c r="AG3578" i="7"/>
  <c r="AH3578" i="7" s="1"/>
  <c r="AG3577" i="7"/>
  <c r="AH3577" i="7" s="1"/>
  <c r="AG3576" i="7"/>
  <c r="AH3576" i="7" s="1"/>
  <c r="AG3575" i="7"/>
  <c r="AH3575" i="7" s="1"/>
  <c r="AG3574" i="7"/>
  <c r="AH3574" i="7" s="1"/>
  <c r="AG3573" i="7"/>
  <c r="AH3573" i="7" s="1"/>
  <c r="AG3572" i="7"/>
  <c r="AH3572" i="7" s="1"/>
  <c r="AG3571" i="7"/>
  <c r="AH3571" i="7" s="1"/>
  <c r="AG3570" i="7"/>
  <c r="AH3570" i="7" s="1"/>
  <c r="AG3569" i="7"/>
  <c r="AH3569" i="7" s="1"/>
  <c r="AG3568" i="7"/>
  <c r="AH3568" i="7" s="1"/>
  <c r="AG3567" i="7"/>
  <c r="AH3567" i="7" s="1"/>
  <c r="AG3566" i="7"/>
  <c r="AH3566" i="7" s="1"/>
  <c r="AG3565" i="7"/>
  <c r="AH3565" i="7" s="1"/>
  <c r="AG3564" i="7"/>
  <c r="AH3564" i="7" s="1"/>
  <c r="AG3563" i="7"/>
  <c r="AH3563" i="7" s="1"/>
  <c r="AG3562" i="7"/>
  <c r="AH3562" i="7" s="1"/>
  <c r="AG3561" i="7"/>
  <c r="AH3561" i="7" s="1"/>
  <c r="AG3560" i="7"/>
  <c r="AH3560" i="7" s="1"/>
  <c r="AG3559" i="7"/>
  <c r="AH3559" i="7" s="1"/>
  <c r="AG3558" i="7"/>
  <c r="AH3558" i="7" s="1"/>
  <c r="AG3557" i="7"/>
  <c r="AH3557" i="7" s="1"/>
  <c r="AG3556" i="7"/>
  <c r="AH3556" i="7" s="1"/>
  <c r="AG3555" i="7"/>
  <c r="AH3555" i="7" s="1"/>
  <c r="AG3554" i="7"/>
  <c r="AH3554" i="7" s="1"/>
  <c r="AG3553" i="7"/>
  <c r="AH3553" i="7" s="1"/>
  <c r="AG3552" i="7"/>
  <c r="AH3552" i="7" s="1"/>
  <c r="AG3551" i="7"/>
  <c r="AH3551" i="7" s="1"/>
  <c r="AG3550" i="7"/>
  <c r="AH3550" i="7" s="1"/>
  <c r="AG3549" i="7"/>
  <c r="AH3549" i="7" s="1"/>
  <c r="AG3548" i="7"/>
  <c r="AH3548" i="7" s="1"/>
  <c r="AG3547" i="7"/>
  <c r="AH3547" i="7" s="1"/>
  <c r="AG3546" i="7"/>
  <c r="AH3546" i="7" s="1"/>
  <c r="AG3545" i="7"/>
  <c r="AH3545" i="7" s="1"/>
  <c r="AG3544" i="7"/>
  <c r="AH3544" i="7" s="1"/>
  <c r="AG3543" i="7"/>
  <c r="AH3543" i="7" s="1"/>
  <c r="AG3542" i="7"/>
  <c r="AH3542" i="7" s="1"/>
  <c r="AG3541" i="7"/>
  <c r="AH3541" i="7" s="1"/>
  <c r="AG3540" i="7"/>
  <c r="AH3540" i="7" s="1"/>
  <c r="AG3539" i="7"/>
  <c r="AH3539" i="7" s="1"/>
  <c r="AG3538" i="7"/>
  <c r="AH3538" i="7" s="1"/>
  <c r="AG3537" i="7"/>
  <c r="AH3537" i="7" s="1"/>
  <c r="AG3536" i="7"/>
  <c r="AH3536" i="7" s="1"/>
  <c r="AG3535" i="7"/>
  <c r="AH3535" i="7" s="1"/>
  <c r="AG3534" i="7"/>
  <c r="AH3534" i="7" s="1"/>
  <c r="AG3533" i="7"/>
  <c r="AH3533" i="7" s="1"/>
  <c r="AG3532" i="7"/>
  <c r="AH3532" i="7" s="1"/>
  <c r="AG3531" i="7"/>
  <c r="AH3531" i="7" s="1"/>
  <c r="AG3530" i="7"/>
  <c r="AH3530" i="7" s="1"/>
  <c r="AG3529" i="7"/>
  <c r="AH3529" i="7" s="1"/>
  <c r="AG3528" i="7"/>
  <c r="AH3528" i="7" s="1"/>
  <c r="AG3527" i="7"/>
  <c r="AH3527" i="7" s="1"/>
  <c r="AG3526" i="7"/>
  <c r="AH3526" i="7" s="1"/>
  <c r="AG3525" i="7"/>
  <c r="AH3525" i="7" s="1"/>
  <c r="AG3524" i="7"/>
  <c r="AH3524" i="7" s="1"/>
  <c r="AG3523" i="7"/>
  <c r="AH3523" i="7" s="1"/>
  <c r="AG3522" i="7"/>
  <c r="AH3522" i="7" s="1"/>
  <c r="AG3521" i="7"/>
  <c r="AH3521" i="7" s="1"/>
  <c r="AG3520" i="7"/>
  <c r="AH3520" i="7" s="1"/>
  <c r="AG3519" i="7"/>
  <c r="AH3519" i="7" s="1"/>
  <c r="AG3518" i="7"/>
  <c r="AH3518" i="7" s="1"/>
  <c r="AG3517" i="7"/>
  <c r="AH3517" i="7" s="1"/>
  <c r="AG3516" i="7"/>
  <c r="AH3516" i="7" s="1"/>
  <c r="AG3515" i="7"/>
  <c r="AH3515" i="7" s="1"/>
  <c r="AG3514" i="7"/>
  <c r="AH3514" i="7" s="1"/>
  <c r="AG3513" i="7"/>
  <c r="AH3513" i="7" s="1"/>
  <c r="AG3512" i="7"/>
  <c r="AH3512" i="7" s="1"/>
  <c r="AG3511" i="7"/>
  <c r="AH3511" i="7" s="1"/>
  <c r="AG3510" i="7"/>
  <c r="AH3510" i="7" s="1"/>
  <c r="AG3509" i="7"/>
  <c r="AH3509" i="7" s="1"/>
  <c r="AG3508" i="7"/>
  <c r="AH3508" i="7" s="1"/>
  <c r="AG3507" i="7"/>
  <c r="AH3507" i="7" s="1"/>
  <c r="AG3506" i="7"/>
  <c r="AH3506" i="7" s="1"/>
  <c r="AG3505" i="7"/>
  <c r="AH3505" i="7" s="1"/>
  <c r="AG3504" i="7"/>
  <c r="AH3504" i="7" s="1"/>
  <c r="AG3503" i="7"/>
  <c r="AH3503" i="7" s="1"/>
  <c r="AG3502" i="7"/>
  <c r="AH3502" i="7" s="1"/>
  <c r="AG3501" i="7"/>
  <c r="AH3501" i="7" s="1"/>
  <c r="AG3500" i="7"/>
  <c r="AH3500" i="7" s="1"/>
  <c r="AG3499" i="7"/>
  <c r="AH3499" i="7" s="1"/>
  <c r="AG3498" i="7"/>
  <c r="AH3498" i="7" s="1"/>
  <c r="AG3497" i="7"/>
  <c r="AH3497" i="7" s="1"/>
  <c r="AG3496" i="7"/>
  <c r="AH3496" i="7" s="1"/>
  <c r="AG3495" i="7"/>
  <c r="AH3495" i="7" s="1"/>
  <c r="AG3494" i="7"/>
  <c r="AH3494" i="7" s="1"/>
  <c r="AG3493" i="7"/>
  <c r="AH3493" i="7" s="1"/>
  <c r="AG3492" i="7"/>
  <c r="AH3492" i="7" s="1"/>
  <c r="AG3491" i="7"/>
  <c r="AH3491" i="7" s="1"/>
  <c r="AG3490" i="7"/>
  <c r="AH3490" i="7" s="1"/>
  <c r="AG3489" i="7"/>
  <c r="AH3489" i="7" s="1"/>
  <c r="AG3488" i="7"/>
  <c r="AH3488" i="7" s="1"/>
  <c r="AG3487" i="7"/>
  <c r="AH3487" i="7" s="1"/>
  <c r="AG3486" i="7"/>
  <c r="AH3486" i="7" s="1"/>
  <c r="AG3485" i="7"/>
  <c r="AH3485" i="7" s="1"/>
  <c r="AG3484" i="7"/>
  <c r="AH3484" i="7" s="1"/>
  <c r="AG3483" i="7"/>
  <c r="AH3483" i="7" s="1"/>
  <c r="AG3482" i="7"/>
  <c r="AH3482" i="7" s="1"/>
  <c r="AG3481" i="7"/>
  <c r="AH3481" i="7" s="1"/>
  <c r="AG3480" i="7"/>
  <c r="AH3480" i="7" s="1"/>
  <c r="AG3479" i="7"/>
  <c r="AH3479" i="7" s="1"/>
  <c r="AG3478" i="7"/>
  <c r="AH3478" i="7" s="1"/>
  <c r="AG3477" i="7"/>
  <c r="AH3477" i="7" s="1"/>
  <c r="AG3476" i="7"/>
  <c r="AH3476" i="7" s="1"/>
  <c r="AG3475" i="7"/>
  <c r="AH3475" i="7" s="1"/>
  <c r="AG3474" i="7"/>
  <c r="AH3474" i="7" s="1"/>
  <c r="AG3473" i="7"/>
  <c r="AH3473" i="7" s="1"/>
  <c r="AG3472" i="7"/>
  <c r="AH3472" i="7" s="1"/>
  <c r="AG3471" i="7"/>
  <c r="AH3471" i="7" s="1"/>
  <c r="AG3470" i="7"/>
  <c r="AH3470" i="7" s="1"/>
  <c r="AG3469" i="7"/>
  <c r="AH3469" i="7" s="1"/>
  <c r="AG3468" i="7"/>
  <c r="AH3468" i="7" s="1"/>
  <c r="AG3467" i="7"/>
  <c r="AH3467" i="7" s="1"/>
  <c r="AG3466" i="7"/>
  <c r="AH3466" i="7" s="1"/>
  <c r="AG3465" i="7"/>
  <c r="AH3465" i="7" s="1"/>
  <c r="AG3464" i="7"/>
  <c r="AH3464" i="7" s="1"/>
  <c r="AG3463" i="7"/>
  <c r="AH3463" i="7" s="1"/>
  <c r="AG3462" i="7"/>
  <c r="AH3462" i="7" s="1"/>
  <c r="AG3461" i="7"/>
  <c r="AH3461" i="7" s="1"/>
  <c r="AG3460" i="7"/>
  <c r="AH3460" i="7" s="1"/>
  <c r="AG3459" i="7"/>
  <c r="AH3459" i="7" s="1"/>
  <c r="AG3458" i="7"/>
  <c r="AH3458" i="7" s="1"/>
  <c r="AG3457" i="7"/>
  <c r="AH3457" i="7" s="1"/>
  <c r="AG3456" i="7"/>
  <c r="AH3456" i="7" s="1"/>
  <c r="AG3455" i="7"/>
  <c r="AH3455" i="7" s="1"/>
  <c r="AG3454" i="7"/>
  <c r="AH3454" i="7" s="1"/>
  <c r="AG3453" i="7"/>
  <c r="AH3453" i="7" s="1"/>
  <c r="AG3452" i="7"/>
  <c r="AH3452" i="7" s="1"/>
  <c r="AG3451" i="7"/>
  <c r="AH3451" i="7" s="1"/>
  <c r="AG3450" i="7"/>
  <c r="AH3450" i="7" s="1"/>
  <c r="AG3449" i="7"/>
  <c r="AH3449" i="7" s="1"/>
  <c r="AG3448" i="7"/>
  <c r="AH3448" i="7" s="1"/>
  <c r="AG3447" i="7"/>
  <c r="AH3447" i="7" s="1"/>
  <c r="AG3446" i="7"/>
  <c r="AH3446" i="7" s="1"/>
  <c r="AG3445" i="7"/>
  <c r="AH3445" i="7" s="1"/>
  <c r="AG3444" i="7"/>
  <c r="AH3444" i="7" s="1"/>
  <c r="AG3443" i="7"/>
  <c r="AH3443" i="7" s="1"/>
  <c r="AG3442" i="7"/>
  <c r="AH3442" i="7" s="1"/>
  <c r="AG3441" i="7"/>
  <c r="AH3441" i="7" s="1"/>
  <c r="AG3440" i="7"/>
  <c r="AH3440" i="7" s="1"/>
  <c r="AG3439" i="7"/>
  <c r="AH3439" i="7" s="1"/>
  <c r="AG3438" i="7"/>
  <c r="AH3438" i="7" s="1"/>
  <c r="AG3437" i="7"/>
  <c r="AH3437" i="7" s="1"/>
  <c r="AG3436" i="7"/>
  <c r="AH3436" i="7" s="1"/>
  <c r="AG3435" i="7"/>
  <c r="AH3435" i="7" s="1"/>
  <c r="AG3434" i="7"/>
  <c r="AH3434" i="7" s="1"/>
  <c r="AG3433" i="7"/>
  <c r="AH3433" i="7" s="1"/>
  <c r="AG3432" i="7"/>
  <c r="AH3432" i="7" s="1"/>
  <c r="AG3431" i="7"/>
  <c r="AH3431" i="7" s="1"/>
  <c r="AG3430" i="7"/>
  <c r="AH3430" i="7" s="1"/>
  <c r="AG3429" i="7"/>
  <c r="AH3429" i="7" s="1"/>
  <c r="AG3428" i="7"/>
  <c r="AH3428" i="7" s="1"/>
  <c r="AG3427" i="7"/>
  <c r="AH3427" i="7" s="1"/>
  <c r="AG3426" i="7"/>
  <c r="AH3426" i="7" s="1"/>
  <c r="AG3425" i="7"/>
  <c r="AH3425" i="7" s="1"/>
  <c r="AG3424" i="7"/>
  <c r="AH3424" i="7" s="1"/>
  <c r="AG3423" i="7"/>
  <c r="AH3423" i="7" s="1"/>
  <c r="AG3422" i="7"/>
  <c r="AH3422" i="7" s="1"/>
  <c r="AG3421" i="7"/>
  <c r="AH3421" i="7" s="1"/>
  <c r="AG3420" i="7"/>
  <c r="AH3420" i="7" s="1"/>
  <c r="AG3419" i="7"/>
  <c r="AH3419" i="7" s="1"/>
  <c r="AG3418" i="7"/>
  <c r="AH3418" i="7" s="1"/>
  <c r="AG3417" i="7"/>
  <c r="AH3417" i="7" s="1"/>
  <c r="AG3416" i="7"/>
  <c r="AH3416" i="7" s="1"/>
  <c r="AG3415" i="7"/>
  <c r="AH3415" i="7" s="1"/>
  <c r="AG3414" i="7"/>
  <c r="AH3414" i="7" s="1"/>
  <c r="AG3413" i="7"/>
  <c r="AH3413" i="7" s="1"/>
  <c r="AG3412" i="7"/>
  <c r="AH3412" i="7" s="1"/>
  <c r="AG3411" i="7"/>
  <c r="AH3411" i="7" s="1"/>
  <c r="AG3410" i="7"/>
  <c r="AH3410" i="7" s="1"/>
  <c r="AG3409" i="7"/>
  <c r="AH3409" i="7" s="1"/>
  <c r="AG3408" i="7"/>
  <c r="AH3408" i="7" s="1"/>
  <c r="AG3407" i="7"/>
  <c r="AH3407" i="7" s="1"/>
  <c r="AG3406" i="7"/>
  <c r="AH3406" i="7" s="1"/>
  <c r="AG3405" i="7"/>
  <c r="AH3405" i="7" s="1"/>
  <c r="AG3404" i="7"/>
  <c r="AH3404" i="7" s="1"/>
  <c r="AG3403" i="7"/>
  <c r="AH3403" i="7" s="1"/>
  <c r="AG3402" i="7"/>
  <c r="AH3402" i="7" s="1"/>
  <c r="AG3401" i="7"/>
  <c r="AH3401" i="7" s="1"/>
  <c r="AG3400" i="7"/>
  <c r="AH3400" i="7" s="1"/>
  <c r="AG3399" i="7"/>
  <c r="AH3399" i="7" s="1"/>
  <c r="AG3398" i="7"/>
  <c r="AH3398" i="7" s="1"/>
  <c r="AG3397" i="7"/>
  <c r="AH3397" i="7" s="1"/>
  <c r="AG3396" i="7"/>
  <c r="AH3396" i="7" s="1"/>
  <c r="AG3395" i="7"/>
  <c r="AH3395" i="7" s="1"/>
  <c r="AG3394" i="7"/>
  <c r="AH3394" i="7" s="1"/>
  <c r="AG3393" i="7"/>
  <c r="AH3393" i="7" s="1"/>
  <c r="AG3392" i="7"/>
  <c r="AH3392" i="7" s="1"/>
  <c r="AG3391" i="7"/>
  <c r="AH3391" i="7" s="1"/>
  <c r="AG3390" i="7"/>
  <c r="AH3390" i="7" s="1"/>
  <c r="AG3389" i="7"/>
  <c r="AH3389" i="7" s="1"/>
  <c r="AG3388" i="7"/>
  <c r="AH3388" i="7" s="1"/>
  <c r="AG3387" i="7"/>
  <c r="AH3387" i="7" s="1"/>
  <c r="AG3386" i="7"/>
  <c r="AH3386" i="7" s="1"/>
  <c r="AG3385" i="7"/>
  <c r="AH3385" i="7" s="1"/>
  <c r="AG3384" i="7"/>
  <c r="AH3384" i="7" s="1"/>
  <c r="AG3383" i="7"/>
  <c r="AH3383" i="7" s="1"/>
  <c r="AG3382" i="7"/>
  <c r="AH3382" i="7" s="1"/>
  <c r="AG3381" i="7"/>
  <c r="AH3381" i="7" s="1"/>
  <c r="AG3380" i="7"/>
  <c r="AH3380" i="7" s="1"/>
  <c r="AG3379" i="7"/>
  <c r="AH3379" i="7" s="1"/>
  <c r="AG3378" i="7"/>
  <c r="AH3378" i="7" s="1"/>
  <c r="AG3377" i="7"/>
  <c r="AH3377" i="7" s="1"/>
  <c r="AG3376" i="7"/>
  <c r="AH3376" i="7" s="1"/>
  <c r="AG3375" i="7"/>
  <c r="AH3375" i="7" s="1"/>
  <c r="AG3374" i="7"/>
  <c r="AH3374" i="7" s="1"/>
  <c r="AG3373" i="7"/>
  <c r="AH3373" i="7" s="1"/>
  <c r="AG3372" i="7"/>
  <c r="AH3372" i="7" s="1"/>
  <c r="AG3371" i="7"/>
  <c r="AH3371" i="7" s="1"/>
  <c r="AG3370" i="7"/>
  <c r="AH3370" i="7" s="1"/>
  <c r="AG3369" i="7"/>
  <c r="AH3369" i="7" s="1"/>
  <c r="AG3368" i="7"/>
  <c r="AH3368" i="7" s="1"/>
  <c r="AG3367" i="7"/>
  <c r="AH3367" i="7" s="1"/>
  <c r="AG3366" i="7"/>
  <c r="AH3366" i="7" s="1"/>
  <c r="AG3365" i="7"/>
  <c r="AH3365" i="7" s="1"/>
  <c r="AG3364" i="7"/>
  <c r="AH3364" i="7" s="1"/>
  <c r="AG3363" i="7"/>
  <c r="AH3363" i="7" s="1"/>
  <c r="AG3362" i="7"/>
  <c r="AH3362" i="7" s="1"/>
  <c r="AG3361" i="7"/>
  <c r="AH3361" i="7" s="1"/>
  <c r="AG3360" i="7"/>
  <c r="AH3360" i="7" s="1"/>
  <c r="AG3359" i="7"/>
  <c r="AH3359" i="7" s="1"/>
  <c r="AG3358" i="7"/>
  <c r="AH3358" i="7" s="1"/>
  <c r="AG3357" i="7"/>
  <c r="AH3357" i="7" s="1"/>
  <c r="AG3356" i="7"/>
  <c r="AH3356" i="7" s="1"/>
  <c r="AG3355" i="7"/>
  <c r="AH3355" i="7" s="1"/>
  <c r="AG3354" i="7"/>
  <c r="AH3354" i="7" s="1"/>
  <c r="AG3353" i="7"/>
  <c r="AH3353" i="7" s="1"/>
  <c r="AG3352" i="7"/>
  <c r="AH3352" i="7" s="1"/>
  <c r="AG3351" i="7"/>
  <c r="AH3351" i="7" s="1"/>
  <c r="AG3350" i="7"/>
  <c r="AH3350" i="7" s="1"/>
  <c r="AG3349" i="7"/>
  <c r="AH3349" i="7" s="1"/>
  <c r="AG3348" i="7"/>
  <c r="AH3348" i="7" s="1"/>
  <c r="AG3347" i="7"/>
  <c r="AH3347" i="7" s="1"/>
  <c r="AG3346" i="7"/>
  <c r="AH3346" i="7" s="1"/>
  <c r="AG3345" i="7"/>
  <c r="AH3345" i="7" s="1"/>
  <c r="AG3344" i="7"/>
  <c r="AH3344" i="7" s="1"/>
  <c r="AG3343" i="7"/>
  <c r="AH3343" i="7" s="1"/>
  <c r="AG3342" i="7"/>
  <c r="AH3342" i="7" s="1"/>
  <c r="AG3341" i="7"/>
  <c r="AH3341" i="7" s="1"/>
  <c r="AG3340" i="7"/>
  <c r="AH3340" i="7" s="1"/>
  <c r="AG3339" i="7"/>
  <c r="AH3339" i="7" s="1"/>
  <c r="AG3338" i="7"/>
  <c r="AH3338" i="7" s="1"/>
  <c r="AG3337" i="7"/>
  <c r="AH3337" i="7" s="1"/>
  <c r="AG3336" i="7"/>
  <c r="AH3336" i="7" s="1"/>
  <c r="AG3335" i="7"/>
  <c r="AH3335" i="7" s="1"/>
  <c r="AG3334" i="7"/>
  <c r="AH3334" i="7" s="1"/>
  <c r="AG3333" i="7"/>
  <c r="AH3333" i="7" s="1"/>
  <c r="AG3332" i="7"/>
  <c r="AH3332" i="7" s="1"/>
  <c r="AG3331" i="7"/>
  <c r="AH3331" i="7" s="1"/>
  <c r="AG3330" i="7"/>
  <c r="AH3330" i="7" s="1"/>
  <c r="AG3329" i="7"/>
  <c r="AH3329" i="7" s="1"/>
  <c r="AG3328" i="7"/>
  <c r="AH3328" i="7" s="1"/>
  <c r="AG3327" i="7"/>
  <c r="AH3327" i="7" s="1"/>
  <c r="AG3326" i="7"/>
  <c r="AH3326" i="7" s="1"/>
  <c r="AG3325" i="7"/>
  <c r="AH3325" i="7" s="1"/>
  <c r="AG3324" i="7"/>
  <c r="AH3324" i="7" s="1"/>
  <c r="AG3323" i="7"/>
  <c r="AH3323" i="7" s="1"/>
  <c r="AG3322" i="7"/>
  <c r="AH3322" i="7" s="1"/>
  <c r="AG3321" i="7"/>
  <c r="AH3321" i="7" s="1"/>
  <c r="AG3320" i="7"/>
  <c r="AH3320" i="7" s="1"/>
  <c r="AG3319" i="7"/>
  <c r="AH3319" i="7" s="1"/>
  <c r="AG3318" i="7"/>
  <c r="AH3318" i="7" s="1"/>
  <c r="AG3317" i="7"/>
  <c r="AH3317" i="7" s="1"/>
  <c r="AG3316" i="7"/>
  <c r="AH3316" i="7" s="1"/>
  <c r="AG3315" i="7"/>
  <c r="AH3315" i="7" s="1"/>
  <c r="AG3314" i="7"/>
  <c r="AH3314" i="7" s="1"/>
  <c r="AG3313" i="7"/>
  <c r="AH3313" i="7" s="1"/>
  <c r="AG3312" i="7"/>
  <c r="AH3312" i="7" s="1"/>
  <c r="AG3311" i="7"/>
  <c r="AH3311" i="7" s="1"/>
  <c r="AG3310" i="7"/>
  <c r="AH3310" i="7" s="1"/>
  <c r="AG3309" i="7"/>
  <c r="AH3309" i="7" s="1"/>
  <c r="AG3308" i="7"/>
  <c r="AH3308" i="7" s="1"/>
  <c r="AG3307" i="7"/>
  <c r="AH3307" i="7" s="1"/>
  <c r="AG3306" i="7"/>
  <c r="AH3306" i="7" s="1"/>
  <c r="AG3305" i="7"/>
  <c r="AH3305" i="7" s="1"/>
  <c r="AG3304" i="7"/>
  <c r="AH3304" i="7" s="1"/>
  <c r="AG3303" i="7"/>
  <c r="AH3303" i="7" s="1"/>
  <c r="AG3302" i="7"/>
  <c r="AH3302" i="7" s="1"/>
  <c r="AG3301" i="7"/>
  <c r="AH3301" i="7" s="1"/>
  <c r="AG3300" i="7"/>
  <c r="AH3300" i="7" s="1"/>
  <c r="AG3299" i="7"/>
  <c r="AH3299" i="7" s="1"/>
  <c r="AG3298" i="7"/>
  <c r="AH3298" i="7" s="1"/>
  <c r="AG3297" i="7"/>
  <c r="AH3297" i="7" s="1"/>
  <c r="AG3296" i="7"/>
  <c r="AH3296" i="7" s="1"/>
  <c r="AG3295" i="7"/>
  <c r="AH3295" i="7" s="1"/>
  <c r="AG3294" i="7"/>
  <c r="AH3294" i="7" s="1"/>
  <c r="AG3293" i="7"/>
  <c r="AH3293" i="7" s="1"/>
  <c r="AG3292" i="7"/>
  <c r="AH3292" i="7" s="1"/>
  <c r="AG3291" i="7"/>
  <c r="AH3291" i="7" s="1"/>
  <c r="AG3290" i="7"/>
  <c r="AH3290" i="7" s="1"/>
  <c r="AG3289" i="7"/>
  <c r="AH3289" i="7" s="1"/>
  <c r="AG3288" i="7"/>
  <c r="AH3288" i="7" s="1"/>
  <c r="AG3287" i="7"/>
  <c r="AH3287" i="7" s="1"/>
  <c r="AG3286" i="7"/>
  <c r="AH3286" i="7" s="1"/>
  <c r="AG3285" i="7"/>
  <c r="AH3285" i="7" s="1"/>
  <c r="AG3284" i="7"/>
  <c r="AH3284" i="7" s="1"/>
  <c r="AG3283" i="7"/>
  <c r="AH3283" i="7" s="1"/>
  <c r="AG3282" i="7"/>
  <c r="AH3282" i="7" s="1"/>
  <c r="AG3281" i="7"/>
  <c r="AH3281" i="7" s="1"/>
  <c r="AG3280" i="7"/>
  <c r="AH3280" i="7" s="1"/>
  <c r="AG3279" i="7"/>
  <c r="AH3279" i="7" s="1"/>
  <c r="AG3278" i="7"/>
  <c r="AH3278" i="7" s="1"/>
  <c r="AG3277" i="7"/>
  <c r="AH3277" i="7" s="1"/>
  <c r="AG3276" i="7"/>
  <c r="AH3276" i="7" s="1"/>
  <c r="AG3275" i="7"/>
  <c r="AH3275" i="7" s="1"/>
  <c r="AG3274" i="7"/>
  <c r="AH3274" i="7" s="1"/>
  <c r="AG3273" i="7"/>
  <c r="AH3273" i="7" s="1"/>
  <c r="AG3272" i="7"/>
  <c r="AH3272" i="7" s="1"/>
  <c r="AG3271" i="7"/>
  <c r="AH3271" i="7" s="1"/>
  <c r="AG3270" i="7"/>
  <c r="AH3270" i="7" s="1"/>
  <c r="AG3269" i="7"/>
  <c r="AH3269" i="7" s="1"/>
  <c r="AG3268" i="7"/>
  <c r="AH3268" i="7" s="1"/>
  <c r="AG3267" i="7"/>
  <c r="AH3267" i="7" s="1"/>
  <c r="AG3266" i="7"/>
  <c r="AH3266" i="7" s="1"/>
  <c r="AG3265" i="7"/>
  <c r="AH3265" i="7" s="1"/>
  <c r="AG3264" i="7"/>
  <c r="AH3264" i="7" s="1"/>
  <c r="AG3263" i="7"/>
  <c r="AH3263" i="7" s="1"/>
  <c r="AG3262" i="7"/>
  <c r="AH3262" i="7" s="1"/>
  <c r="AG3261" i="7"/>
  <c r="AH3261" i="7" s="1"/>
  <c r="AG3260" i="7"/>
  <c r="AH3260" i="7" s="1"/>
  <c r="AG3259" i="7"/>
  <c r="AH3259" i="7" s="1"/>
  <c r="AG3258" i="7"/>
  <c r="AH3258" i="7" s="1"/>
  <c r="AG3257" i="7"/>
  <c r="AH3257" i="7" s="1"/>
  <c r="AG3256" i="7"/>
  <c r="AH3256" i="7" s="1"/>
  <c r="AG3255" i="7"/>
  <c r="AH3255" i="7" s="1"/>
  <c r="AG3254" i="7"/>
  <c r="AH3254" i="7" s="1"/>
  <c r="AG3253" i="7"/>
  <c r="AH3253" i="7" s="1"/>
  <c r="AG3252" i="7"/>
  <c r="AH3252" i="7" s="1"/>
  <c r="AG3251" i="7"/>
  <c r="AH3251" i="7" s="1"/>
  <c r="AG3250" i="7"/>
  <c r="AH3250" i="7" s="1"/>
  <c r="AG3249" i="7"/>
  <c r="AH3249" i="7" s="1"/>
  <c r="AG3248" i="7"/>
  <c r="AH3248" i="7" s="1"/>
  <c r="AG3247" i="7"/>
  <c r="AH3247" i="7" s="1"/>
  <c r="AG3246" i="7"/>
  <c r="AH3246" i="7" s="1"/>
  <c r="AG3245" i="7"/>
  <c r="AH3245" i="7" s="1"/>
  <c r="AG3244" i="7"/>
  <c r="AH3244" i="7" s="1"/>
  <c r="AG3243" i="7"/>
  <c r="AH3243" i="7" s="1"/>
  <c r="AG3242" i="7"/>
  <c r="AH3242" i="7" s="1"/>
  <c r="AG3241" i="7"/>
  <c r="AH3241" i="7" s="1"/>
  <c r="AG3240" i="7"/>
  <c r="AH3240" i="7" s="1"/>
  <c r="AG3239" i="7"/>
  <c r="AH3239" i="7" s="1"/>
  <c r="AG3238" i="7"/>
  <c r="AH3238" i="7" s="1"/>
  <c r="AG3237" i="7"/>
  <c r="AH3237" i="7" s="1"/>
  <c r="AG3236" i="7"/>
  <c r="AH3236" i="7" s="1"/>
  <c r="AG3235" i="7"/>
  <c r="AH3235" i="7" s="1"/>
  <c r="AG3234" i="7"/>
  <c r="AH3234" i="7" s="1"/>
  <c r="AG3233" i="7"/>
  <c r="AH3233" i="7" s="1"/>
  <c r="AG3232" i="7"/>
  <c r="AH3232" i="7" s="1"/>
  <c r="AG3231" i="7"/>
  <c r="AH3231" i="7" s="1"/>
  <c r="AG3230" i="7"/>
  <c r="AH3230" i="7" s="1"/>
  <c r="AG3229" i="7"/>
  <c r="AH3229" i="7" s="1"/>
  <c r="AG3228" i="7"/>
  <c r="AH3228" i="7" s="1"/>
  <c r="AG3227" i="7"/>
  <c r="AH3227" i="7" s="1"/>
  <c r="AG3226" i="7"/>
  <c r="AH3226" i="7" s="1"/>
  <c r="AG3225" i="7"/>
  <c r="AH3225" i="7" s="1"/>
  <c r="AG3224" i="7"/>
  <c r="AH3224" i="7" s="1"/>
  <c r="AG3223" i="7"/>
  <c r="AH3223" i="7" s="1"/>
  <c r="AG3222" i="7"/>
  <c r="AH3222" i="7" s="1"/>
  <c r="AG3221" i="7"/>
  <c r="AH3221" i="7" s="1"/>
  <c r="AG3220" i="7"/>
  <c r="AH3220" i="7" s="1"/>
  <c r="AG3219" i="7"/>
  <c r="AH3219" i="7" s="1"/>
  <c r="AG3218" i="7"/>
  <c r="AH3218" i="7" s="1"/>
  <c r="AG3217" i="7"/>
  <c r="AH3217" i="7" s="1"/>
  <c r="AG3216" i="7"/>
  <c r="AH3216" i="7" s="1"/>
  <c r="AG3215" i="7"/>
  <c r="AH3215" i="7" s="1"/>
  <c r="AG3214" i="7"/>
  <c r="AH3214" i="7" s="1"/>
  <c r="AG3213" i="7"/>
  <c r="AH3213" i="7" s="1"/>
  <c r="AG3212" i="7"/>
  <c r="AH3212" i="7" s="1"/>
  <c r="AG3211" i="7"/>
  <c r="AH3211" i="7" s="1"/>
  <c r="AG3210" i="7"/>
  <c r="AH3210" i="7" s="1"/>
  <c r="AG3209" i="7"/>
  <c r="AH3209" i="7" s="1"/>
  <c r="AG3208" i="7"/>
  <c r="AH3208" i="7" s="1"/>
  <c r="AG3207" i="7"/>
  <c r="AH3207" i="7" s="1"/>
  <c r="AG3206" i="7"/>
  <c r="AH3206" i="7" s="1"/>
  <c r="AG3205" i="7"/>
  <c r="AH3205" i="7" s="1"/>
  <c r="AG3204" i="7"/>
  <c r="AH3204" i="7" s="1"/>
  <c r="AG3203" i="7"/>
  <c r="AH3203" i="7" s="1"/>
  <c r="AG3202" i="7"/>
  <c r="AH3202" i="7" s="1"/>
  <c r="AG3201" i="7"/>
  <c r="AH3201" i="7" s="1"/>
  <c r="AG3200" i="7"/>
  <c r="AH3200" i="7" s="1"/>
  <c r="AG3199" i="7"/>
  <c r="AH3199" i="7" s="1"/>
  <c r="AG3198" i="7"/>
  <c r="AH3198" i="7" s="1"/>
  <c r="AG3197" i="7"/>
  <c r="AH3197" i="7" s="1"/>
  <c r="AG3196" i="7"/>
  <c r="AH3196" i="7" s="1"/>
  <c r="AG3195" i="7"/>
  <c r="AH3195" i="7" s="1"/>
  <c r="AG3194" i="7"/>
  <c r="AH3194" i="7" s="1"/>
  <c r="AG3193" i="7"/>
  <c r="AH3193" i="7" s="1"/>
  <c r="AG3192" i="7"/>
  <c r="AH3192" i="7" s="1"/>
  <c r="AG3191" i="7"/>
  <c r="AH3191" i="7" s="1"/>
  <c r="AG3190" i="7"/>
  <c r="AH3190" i="7" s="1"/>
  <c r="AG3189" i="7"/>
  <c r="AH3189" i="7" s="1"/>
  <c r="AG3188" i="7"/>
  <c r="AH3188" i="7" s="1"/>
  <c r="AG3187" i="7"/>
  <c r="AH3187" i="7" s="1"/>
  <c r="AG3186" i="7"/>
  <c r="AH3186" i="7" s="1"/>
  <c r="AG3185" i="7"/>
  <c r="AH3185" i="7" s="1"/>
  <c r="AG3184" i="7"/>
  <c r="AH3184" i="7" s="1"/>
  <c r="AG3183" i="7"/>
  <c r="AH3183" i="7" s="1"/>
  <c r="AG3182" i="7"/>
  <c r="AH3182" i="7" s="1"/>
  <c r="AG3181" i="7"/>
  <c r="AH3181" i="7" s="1"/>
  <c r="AG3180" i="7"/>
  <c r="AH3180" i="7" s="1"/>
  <c r="AG3179" i="7"/>
  <c r="AH3179" i="7" s="1"/>
  <c r="AG3178" i="7"/>
  <c r="AH3178" i="7" s="1"/>
  <c r="AG3177" i="7"/>
  <c r="AH3177" i="7" s="1"/>
  <c r="AG3176" i="7"/>
  <c r="AH3176" i="7" s="1"/>
  <c r="AG3175" i="7"/>
  <c r="AH3175" i="7" s="1"/>
  <c r="AG3174" i="7"/>
  <c r="AH3174" i="7" s="1"/>
  <c r="AG3173" i="7"/>
  <c r="AH3173" i="7" s="1"/>
  <c r="AG3172" i="7"/>
  <c r="AH3172" i="7" s="1"/>
  <c r="AG3171" i="7"/>
  <c r="AH3171" i="7" s="1"/>
  <c r="AG3170" i="7"/>
  <c r="AH3170" i="7" s="1"/>
  <c r="AG3169" i="7"/>
  <c r="AH3169" i="7" s="1"/>
  <c r="AG3168" i="7"/>
  <c r="AH3168" i="7" s="1"/>
  <c r="AG3167" i="7"/>
  <c r="AH3167" i="7" s="1"/>
  <c r="AG3166" i="7"/>
  <c r="AH3166" i="7" s="1"/>
  <c r="AG3165" i="7"/>
  <c r="AH3165" i="7" s="1"/>
  <c r="AG3164" i="7"/>
  <c r="AH3164" i="7" s="1"/>
  <c r="AG3163" i="7"/>
  <c r="AH3163" i="7" s="1"/>
  <c r="AG3162" i="7"/>
  <c r="AH3162" i="7" s="1"/>
  <c r="AG3161" i="7"/>
  <c r="AH3161" i="7" s="1"/>
  <c r="AG3160" i="7"/>
  <c r="AH3160" i="7" s="1"/>
  <c r="AG3159" i="7"/>
  <c r="AH3159" i="7" s="1"/>
  <c r="AG3158" i="7"/>
  <c r="AH3158" i="7" s="1"/>
  <c r="AG3157" i="7"/>
  <c r="AH3157" i="7" s="1"/>
  <c r="AG3156" i="7"/>
  <c r="AH3156" i="7" s="1"/>
  <c r="AG3155" i="7"/>
  <c r="AH3155" i="7" s="1"/>
  <c r="AG3154" i="7"/>
  <c r="AH3154" i="7" s="1"/>
  <c r="AG3153" i="7"/>
  <c r="AH3153" i="7" s="1"/>
  <c r="AG3152" i="7"/>
  <c r="AH3152" i="7" s="1"/>
  <c r="AG3151" i="7"/>
  <c r="AH3151" i="7" s="1"/>
  <c r="AG3150" i="7"/>
  <c r="AH3150" i="7" s="1"/>
  <c r="AG3149" i="7"/>
  <c r="AH3149" i="7" s="1"/>
  <c r="AG3148" i="7"/>
  <c r="AH3148" i="7" s="1"/>
  <c r="AG3147" i="7"/>
  <c r="AH3147" i="7" s="1"/>
  <c r="AG3146" i="7"/>
  <c r="AH3146" i="7" s="1"/>
  <c r="AG3145" i="7"/>
  <c r="AH3145" i="7" s="1"/>
  <c r="AG3144" i="7"/>
  <c r="AH3144" i="7" s="1"/>
  <c r="AG3143" i="7"/>
  <c r="AH3143" i="7" s="1"/>
  <c r="AG3142" i="7"/>
  <c r="AH3142" i="7" s="1"/>
  <c r="AG3141" i="7"/>
  <c r="AH3141" i="7" s="1"/>
  <c r="AG3140" i="7"/>
  <c r="AH3140" i="7" s="1"/>
  <c r="AG3139" i="7"/>
  <c r="AH3139" i="7" s="1"/>
  <c r="AG3138" i="7"/>
  <c r="AH3138" i="7" s="1"/>
  <c r="AG3137" i="7"/>
  <c r="AH3137" i="7" s="1"/>
  <c r="AG3136" i="7"/>
  <c r="AH3136" i="7" s="1"/>
  <c r="AG3135" i="7"/>
  <c r="AH3135" i="7" s="1"/>
  <c r="AG3134" i="7"/>
  <c r="AH3134" i="7" s="1"/>
  <c r="AG3133" i="7"/>
  <c r="AH3133" i="7" s="1"/>
  <c r="AG3132" i="7"/>
  <c r="AH3132" i="7" s="1"/>
  <c r="AG3131" i="7"/>
  <c r="AH3131" i="7" s="1"/>
  <c r="AG3130" i="7"/>
  <c r="AH3130" i="7" s="1"/>
  <c r="AG3129" i="7"/>
  <c r="AH3129" i="7" s="1"/>
  <c r="AG3128" i="7"/>
  <c r="AH3128" i="7" s="1"/>
  <c r="AG3127" i="7"/>
  <c r="AH3127" i="7" s="1"/>
  <c r="AG3126" i="7"/>
  <c r="AH3126" i="7" s="1"/>
  <c r="AG3125" i="7"/>
  <c r="AH3125" i="7" s="1"/>
  <c r="AG3124" i="7"/>
  <c r="AH3124" i="7" s="1"/>
  <c r="AG3123" i="7"/>
  <c r="AH3123" i="7" s="1"/>
  <c r="AG3122" i="7"/>
  <c r="AH3122" i="7" s="1"/>
  <c r="AG3121" i="7"/>
  <c r="AH3121" i="7" s="1"/>
  <c r="AG3120" i="7"/>
  <c r="AH3120" i="7" s="1"/>
  <c r="AG3119" i="7"/>
  <c r="AH3119" i="7" s="1"/>
  <c r="AG3118" i="7"/>
  <c r="AH3118" i="7" s="1"/>
  <c r="AG3117" i="7"/>
  <c r="AH3117" i="7" s="1"/>
  <c r="AG3116" i="7"/>
  <c r="AH3116" i="7" s="1"/>
  <c r="AG3115" i="7"/>
  <c r="AH3115" i="7" s="1"/>
  <c r="AG3114" i="7"/>
  <c r="AH3114" i="7" s="1"/>
  <c r="AG3113" i="7"/>
  <c r="AH3113" i="7" s="1"/>
  <c r="AG3112" i="7"/>
  <c r="AH3112" i="7" s="1"/>
  <c r="AG3111" i="7"/>
  <c r="AH3111" i="7" s="1"/>
  <c r="AG3110" i="7"/>
  <c r="AH3110" i="7" s="1"/>
  <c r="AG3109" i="7"/>
  <c r="AH3109" i="7" s="1"/>
  <c r="AG3108" i="7"/>
  <c r="AH3108" i="7" s="1"/>
  <c r="AG3107" i="7"/>
  <c r="AH3107" i="7" s="1"/>
  <c r="AG3106" i="7"/>
  <c r="AH3106" i="7" s="1"/>
  <c r="AG3105" i="7"/>
  <c r="AH3105" i="7" s="1"/>
  <c r="AG3104" i="7"/>
  <c r="AH3104" i="7" s="1"/>
  <c r="AG3103" i="7"/>
  <c r="AH3103" i="7" s="1"/>
  <c r="AG3102" i="7"/>
  <c r="AH3102" i="7" s="1"/>
  <c r="AG3101" i="7"/>
  <c r="AH3101" i="7" s="1"/>
  <c r="AG3100" i="7"/>
  <c r="AH3100" i="7" s="1"/>
  <c r="AG3099" i="7"/>
  <c r="AH3099" i="7" s="1"/>
  <c r="AG3098" i="7"/>
  <c r="AH3098" i="7" s="1"/>
  <c r="AG3097" i="7"/>
  <c r="AH3097" i="7" s="1"/>
  <c r="AG3096" i="7"/>
  <c r="AH3096" i="7" s="1"/>
  <c r="AG3095" i="7"/>
  <c r="AH3095" i="7" s="1"/>
  <c r="AG3094" i="7"/>
  <c r="AH3094" i="7" s="1"/>
  <c r="AG3093" i="7"/>
  <c r="AH3093" i="7" s="1"/>
  <c r="AG3092" i="7"/>
  <c r="AH3092" i="7" s="1"/>
  <c r="AG3091" i="7"/>
  <c r="AH3091" i="7" s="1"/>
  <c r="AG3090" i="7"/>
  <c r="AH3090" i="7" s="1"/>
  <c r="AG3089" i="7"/>
  <c r="AH3089" i="7" s="1"/>
  <c r="AG3088" i="7"/>
  <c r="AH3088" i="7" s="1"/>
  <c r="AG3087" i="7"/>
  <c r="AH3087" i="7" s="1"/>
  <c r="AG3086" i="7"/>
  <c r="AH3086" i="7" s="1"/>
  <c r="AG3085" i="7"/>
  <c r="AH3085" i="7" s="1"/>
  <c r="AG3084" i="7"/>
  <c r="AH3084" i="7" s="1"/>
  <c r="AG3083" i="7"/>
  <c r="AH3083" i="7" s="1"/>
  <c r="AG3082" i="7"/>
  <c r="AH3082" i="7" s="1"/>
  <c r="AG3081" i="7"/>
  <c r="AH3081" i="7" s="1"/>
  <c r="AG3080" i="7"/>
  <c r="AH3080" i="7" s="1"/>
  <c r="AG3079" i="7"/>
  <c r="AH3079" i="7" s="1"/>
  <c r="AG3078" i="7"/>
  <c r="AH3078" i="7" s="1"/>
  <c r="AG3077" i="7"/>
  <c r="AH3077" i="7" s="1"/>
  <c r="AG3076" i="7"/>
  <c r="AH3076" i="7" s="1"/>
  <c r="AG3075" i="7"/>
  <c r="AH3075" i="7" s="1"/>
  <c r="AG3074" i="7"/>
  <c r="AH3074" i="7" s="1"/>
  <c r="AG3073" i="7"/>
  <c r="AH3073" i="7" s="1"/>
  <c r="AG3072" i="7"/>
  <c r="AH3072" i="7" s="1"/>
  <c r="AG3071" i="7"/>
  <c r="AH3071" i="7" s="1"/>
  <c r="AG3070" i="7"/>
  <c r="AH3070" i="7" s="1"/>
  <c r="AG3069" i="7"/>
  <c r="AH3069" i="7" s="1"/>
  <c r="AG3068" i="7"/>
  <c r="AH3068" i="7" s="1"/>
  <c r="AG3067" i="7"/>
  <c r="AH3067" i="7" s="1"/>
  <c r="AG3066" i="7"/>
  <c r="AH3066" i="7" s="1"/>
  <c r="AG3065" i="7"/>
  <c r="AH3065" i="7" s="1"/>
  <c r="AG3064" i="7"/>
  <c r="AH3064" i="7" s="1"/>
  <c r="AG3063" i="7"/>
  <c r="AH3063" i="7" s="1"/>
  <c r="AG3062" i="7"/>
  <c r="AH3062" i="7" s="1"/>
  <c r="AG3061" i="7"/>
  <c r="AH3061" i="7" s="1"/>
  <c r="AG3060" i="7"/>
  <c r="AH3060" i="7" s="1"/>
  <c r="AG3059" i="7"/>
  <c r="AH3059" i="7" s="1"/>
  <c r="AG3058" i="7"/>
  <c r="AH3058" i="7" s="1"/>
  <c r="AG3057" i="7"/>
  <c r="AH3057" i="7" s="1"/>
  <c r="AG3056" i="7"/>
  <c r="AH3056" i="7" s="1"/>
  <c r="AG3055" i="7"/>
  <c r="AH3055" i="7" s="1"/>
  <c r="AG3054" i="7"/>
  <c r="AH3054" i="7" s="1"/>
  <c r="AG3053" i="7"/>
  <c r="AH3053" i="7" s="1"/>
  <c r="AG3052" i="7"/>
  <c r="AH3052" i="7" s="1"/>
  <c r="AG3051" i="7"/>
  <c r="AH3051" i="7" s="1"/>
  <c r="AG3050" i="7"/>
  <c r="AH3050" i="7" s="1"/>
  <c r="AG3049" i="7"/>
  <c r="AH3049" i="7" s="1"/>
  <c r="AG3048" i="7"/>
  <c r="AH3048" i="7" s="1"/>
  <c r="AG3047" i="7"/>
  <c r="AH3047" i="7" s="1"/>
  <c r="AG3046" i="7"/>
  <c r="AH3046" i="7" s="1"/>
  <c r="AG3045" i="7"/>
  <c r="AH3045" i="7" s="1"/>
  <c r="AG3044" i="7"/>
  <c r="AH3044" i="7" s="1"/>
  <c r="AG3043" i="7"/>
  <c r="AH3043" i="7" s="1"/>
  <c r="AG3042" i="7"/>
  <c r="AH3042" i="7" s="1"/>
  <c r="AG3041" i="7"/>
  <c r="AH3041" i="7" s="1"/>
  <c r="AG3040" i="7"/>
  <c r="AH3040" i="7" s="1"/>
  <c r="AG3039" i="7"/>
  <c r="AH3039" i="7" s="1"/>
  <c r="AG3038" i="7"/>
  <c r="AH3038" i="7" s="1"/>
  <c r="AG3037" i="7"/>
  <c r="AH3037" i="7" s="1"/>
  <c r="AG3036" i="7"/>
  <c r="AH3036" i="7" s="1"/>
  <c r="AG3035" i="7"/>
  <c r="AH3035" i="7" s="1"/>
  <c r="AG3034" i="7"/>
  <c r="AH3034" i="7" s="1"/>
  <c r="AG3033" i="7"/>
  <c r="AH3033" i="7" s="1"/>
  <c r="AG3032" i="7"/>
  <c r="AH3032" i="7" s="1"/>
  <c r="AG3031" i="7"/>
  <c r="AH3031" i="7" s="1"/>
  <c r="AG3030" i="7"/>
  <c r="AH3030" i="7" s="1"/>
  <c r="AG3029" i="7"/>
  <c r="AH3029" i="7" s="1"/>
  <c r="AG3028" i="7"/>
  <c r="AH3028" i="7" s="1"/>
  <c r="AG3027" i="7"/>
  <c r="AH3027" i="7" s="1"/>
  <c r="AG3026" i="7"/>
  <c r="AH3026" i="7" s="1"/>
  <c r="AG3025" i="7"/>
  <c r="AH3025" i="7" s="1"/>
  <c r="AG3024" i="7"/>
  <c r="AH3024" i="7" s="1"/>
  <c r="AG3023" i="7"/>
  <c r="AH3023" i="7" s="1"/>
  <c r="AG3022" i="7"/>
  <c r="AH3022" i="7" s="1"/>
  <c r="AG3021" i="7"/>
  <c r="AH3021" i="7" s="1"/>
  <c r="AG3020" i="7"/>
  <c r="AH3020" i="7" s="1"/>
  <c r="AG3019" i="7"/>
  <c r="AH3019" i="7" s="1"/>
  <c r="AG3018" i="7"/>
  <c r="AH3018" i="7" s="1"/>
  <c r="AG3017" i="7"/>
  <c r="AH3017" i="7" s="1"/>
  <c r="AG3016" i="7"/>
  <c r="AH3016" i="7" s="1"/>
  <c r="AG3015" i="7"/>
  <c r="AH3015" i="7" s="1"/>
  <c r="AG3014" i="7"/>
  <c r="AH3014" i="7" s="1"/>
  <c r="AG3013" i="7"/>
  <c r="AH3013" i="7" s="1"/>
  <c r="AG3012" i="7"/>
  <c r="AH3012" i="7" s="1"/>
  <c r="AG3011" i="7"/>
  <c r="AH3011" i="7" s="1"/>
  <c r="AG3010" i="7"/>
  <c r="AH3010" i="7" s="1"/>
  <c r="AG3009" i="7"/>
  <c r="AH3009" i="7" s="1"/>
  <c r="AG3008" i="7"/>
  <c r="AH3008" i="7" s="1"/>
  <c r="AG3007" i="7"/>
  <c r="AH3007" i="7" s="1"/>
  <c r="AG3006" i="7"/>
  <c r="AH3006" i="7" s="1"/>
  <c r="AG3005" i="7"/>
  <c r="AH3005" i="7" s="1"/>
  <c r="AG3004" i="7"/>
  <c r="AH3004" i="7" s="1"/>
  <c r="AG3003" i="7"/>
  <c r="AH3003" i="7" s="1"/>
  <c r="AG3002" i="7"/>
  <c r="AH3002" i="7" s="1"/>
  <c r="AG3001" i="7"/>
  <c r="AH3001" i="7" s="1"/>
  <c r="AG3000" i="7"/>
  <c r="AH3000" i="7" s="1"/>
  <c r="AG2999" i="7"/>
  <c r="AH2999" i="7" s="1"/>
  <c r="AG2998" i="7"/>
  <c r="AH2998" i="7" s="1"/>
  <c r="AG2997" i="7"/>
  <c r="AH2997" i="7" s="1"/>
  <c r="AG2996" i="7"/>
  <c r="AH2996" i="7" s="1"/>
  <c r="AG2995" i="7"/>
  <c r="AH2995" i="7" s="1"/>
  <c r="AG2994" i="7"/>
  <c r="AH2994" i="7" s="1"/>
  <c r="AG2993" i="7"/>
  <c r="AH2993" i="7" s="1"/>
  <c r="AG2992" i="7"/>
  <c r="AH2992" i="7" s="1"/>
  <c r="AG2991" i="7"/>
  <c r="AH2991" i="7" s="1"/>
  <c r="AG2990" i="7"/>
  <c r="AH2990" i="7" s="1"/>
  <c r="AG2989" i="7"/>
  <c r="AH2989" i="7" s="1"/>
  <c r="AG2988" i="7"/>
  <c r="AH2988" i="7" s="1"/>
  <c r="AG2987" i="7"/>
  <c r="AH2987" i="7" s="1"/>
  <c r="AG2986" i="7"/>
  <c r="AH2986" i="7" s="1"/>
  <c r="AG2985" i="7"/>
  <c r="AH2985" i="7" s="1"/>
  <c r="AG2984" i="7"/>
  <c r="AH2984" i="7" s="1"/>
  <c r="AG2983" i="7"/>
  <c r="AH2983" i="7" s="1"/>
  <c r="AG2982" i="7"/>
  <c r="AH2982" i="7" s="1"/>
  <c r="AG2981" i="7"/>
  <c r="AH2981" i="7" s="1"/>
  <c r="AG2980" i="7"/>
  <c r="AH2980" i="7" s="1"/>
  <c r="AG2979" i="7"/>
  <c r="AH2979" i="7" s="1"/>
  <c r="AG2978" i="7"/>
  <c r="AH2978" i="7" s="1"/>
  <c r="AG2977" i="7"/>
  <c r="AH2977" i="7" s="1"/>
  <c r="AG2976" i="7"/>
  <c r="AH2976" i="7" s="1"/>
  <c r="AG2975" i="7"/>
  <c r="AH2975" i="7" s="1"/>
  <c r="AG2974" i="7"/>
  <c r="AH2974" i="7" s="1"/>
  <c r="AG2973" i="7"/>
  <c r="AH2973" i="7" s="1"/>
  <c r="AG2972" i="7"/>
  <c r="AH2972" i="7" s="1"/>
  <c r="AG2971" i="7"/>
  <c r="AH2971" i="7" s="1"/>
  <c r="AG2970" i="7"/>
  <c r="AH2970" i="7" s="1"/>
  <c r="AG2969" i="7"/>
  <c r="AH2969" i="7" s="1"/>
  <c r="AG2968" i="7"/>
  <c r="AH2968" i="7" s="1"/>
  <c r="AG2967" i="7"/>
  <c r="AH2967" i="7" s="1"/>
  <c r="AG2966" i="7"/>
  <c r="AH2966" i="7" s="1"/>
  <c r="AG2965" i="7"/>
  <c r="AH2965" i="7" s="1"/>
  <c r="AG2964" i="7"/>
  <c r="AH2964" i="7" s="1"/>
  <c r="AG2963" i="7"/>
  <c r="AH2963" i="7" s="1"/>
  <c r="AG2962" i="7"/>
  <c r="AH2962" i="7" s="1"/>
  <c r="AG2961" i="7"/>
  <c r="AH2961" i="7" s="1"/>
  <c r="AG2960" i="7"/>
  <c r="AH2960" i="7" s="1"/>
  <c r="AG2959" i="7"/>
  <c r="AH2959" i="7" s="1"/>
  <c r="AG2958" i="7"/>
  <c r="AH2958" i="7" s="1"/>
  <c r="AG2957" i="7"/>
  <c r="AH2957" i="7" s="1"/>
  <c r="AG2956" i="7"/>
  <c r="AH2956" i="7" s="1"/>
  <c r="AG2955" i="7"/>
  <c r="AH2955" i="7" s="1"/>
  <c r="AG2954" i="7"/>
  <c r="AH2954" i="7" s="1"/>
  <c r="AG2953" i="7"/>
  <c r="AH2953" i="7" s="1"/>
  <c r="AG2952" i="7"/>
  <c r="AH2952" i="7" s="1"/>
  <c r="AG2951" i="7"/>
  <c r="AH2951" i="7" s="1"/>
  <c r="AG2950" i="7"/>
  <c r="AH2950" i="7" s="1"/>
  <c r="AG2949" i="7"/>
  <c r="AH2949" i="7" s="1"/>
  <c r="AG2948" i="7"/>
  <c r="AH2948" i="7" s="1"/>
  <c r="AG2947" i="7"/>
  <c r="AH2947" i="7" s="1"/>
  <c r="AG2946" i="7"/>
  <c r="AH2946" i="7" s="1"/>
  <c r="AG2945" i="7"/>
  <c r="AH2945" i="7" s="1"/>
  <c r="AG2944" i="7"/>
  <c r="AH2944" i="7" s="1"/>
  <c r="AG2943" i="7"/>
  <c r="AH2943" i="7" s="1"/>
  <c r="AG2942" i="7"/>
  <c r="AH2942" i="7" s="1"/>
  <c r="AG2941" i="7"/>
  <c r="AH2941" i="7" s="1"/>
  <c r="AG2940" i="7"/>
  <c r="AH2940" i="7" s="1"/>
  <c r="AG2939" i="7"/>
  <c r="AH2939" i="7" s="1"/>
  <c r="AG2938" i="7"/>
  <c r="AH2938" i="7" s="1"/>
  <c r="AG2937" i="7"/>
  <c r="AH2937" i="7" s="1"/>
  <c r="AG2936" i="7"/>
  <c r="AH2936" i="7" s="1"/>
  <c r="AG2935" i="7"/>
  <c r="AH2935" i="7" s="1"/>
  <c r="AG2934" i="7"/>
  <c r="AH2934" i="7" s="1"/>
  <c r="AG2933" i="7"/>
  <c r="AH2933" i="7" s="1"/>
  <c r="AG2932" i="7"/>
  <c r="AH2932" i="7" s="1"/>
  <c r="AG2931" i="7"/>
  <c r="AH2931" i="7" s="1"/>
  <c r="AG2930" i="7"/>
  <c r="AH2930" i="7" s="1"/>
  <c r="AG2929" i="7"/>
  <c r="AH2929" i="7" s="1"/>
  <c r="AG2928" i="7"/>
  <c r="AH2928" i="7" s="1"/>
  <c r="AG2927" i="7"/>
  <c r="AH2927" i="7" s="1"/>
  <c r="AG2926" i="7"/>
  <c r="AH2926" i="7" s="1"/>
  <c r="AG2925" i="7"/>
  <c r="AH2925" i="7" s="1"/>
  <c r="AG2924" i="7"/>
  <c r="AH2924" i="7" s="1"/>
  <c r="AG2923" i="7"/>
  <c r="AH2923" i="7" s="1"/>
  <c r="AG2922" i="7"/>
  <c r="AH2922" i="7" s="1"/>
  <c r="AG2921" i="7"/>
  <c r="AH2921" i="7" s="1"/>
  <c r="AG2920" i="7"/>
  <c r="AH2920" i="7" s="1"/>
  <c r="AG2919" i="7"/>
  <c r="AH2919" i="7" s="1"/>
  <c r="AG2918" i="7"/>
  <c r="AH2918" i="7" s="1"/>
  <c r="AG2917" i="7"/>
  <c r="AH2917" i="7" s="1"/>
  <c r="AG2916" i="7"/>
  <c r="AH2916" i="7" s="1"/>
  <c r="AG2915" i="7"/>
  <c r="AH2915" i="7" s="1"/>
  <c r="AG2914" i="7"/>
  <c r="AH2914" i="7" s="1"/>
  <c r="AG2913" i="7"/>
  <c r="AH2913" i="7" s="1"/>
  <c r="AG2912" i="7"/>
  <c r="AH2912" i="7" s="1"/>
  <c r="AG2911" i="7"/>
  <c r="AH2911" i="7" s="1"/>
  <c r="AG2910" i="7"/>
  <c r="AH2910" i="7" s="1"/>
  <c r="AG2909" i="7"/>
  <c r="AH2909" i="7" s="1"/>
  <c r="AG2908" i="7"/>
  <c r="AH2908" i="7" s="1"/>
  <c r="AG2907" i="7"/>
  <c r="AH2907" i="7" s="1"/>
  <c r="AG2906" i="7"/>
  <c r="AH2906" i="7" s="1"/>
  <c r="AG2905" i="7"/>
  <c r="AH2905" i="7" s="1"/>
  <c r="AG2904" i="7"/>
  <c r="AH2904" i="7" s="1"/>
  <c r="AG2903" i="7"/>
  <c r="AH2903" i="7" s="1"/>
  <c r="AG2902" i="7"/>
  <c r="AH2902" i="7" s="1"/>
  <c r="AG2901" i="7"/>
  <c r="AH2901" i="7" s="1"/>
  <c r="AG2900" i="7"/>
  <c r="AH2900" i="7" s="1"/>
  <c r="AG2899" i="7"/>
  <c r="AH2899" i="7" s="1"/>
  <c r="AG2898" i="7"/>
  <c r="AH2898" i="7" s="1"/>
  <c r="AG2897" i="7"/>
  <c r="AH2897" i="7" s="1"/>
  <c r="AG2896" i="7"/>
  <c r="AH2896" i="7" s="1"/>
  <c r="AG2895" i="7"/>
  <c r="AH2895" i="7" s="1"/>
  <c r="AG2894" i="7"/>
  <c r="AH2894" i="7" s="1"/>
  <c r="AG2893" i="7"/>
  <c r="AH2893" i="7" s="1"/>
  <c r="AG2892" i="7"/>
  <c r="AH2892" i="7" s="1"/>
  <c r="AG2891" i="7"/>
  <c r="AH2891" i="7" s="1"/>
  <c r="AG2890" i="7"/>
  <c r="AH2890" i="7" s="1"/>
  <c r="AG2889" i="7"/>
  <c r="AH2889" i="7" s="1"/>
  <c r="AG2888" i="7"/>
  <c r="AH2888" i="7" s="1"/>
  <c r="AG2887" i="7"/>
  <c r="AH2887" i="7" s="1"/>
  <c r="AG2886" i="7"/>
  <c r="AH2886" i="7" s="1"/>
  <c r="AG2885" i="7"/>
  <c r="AH2885" i="7" s="1"/>
  <c r="AG2884" i="7"/>
  <c r="AH2884" i="7" s="1"/>
  <c r="AG2883" i="7"/>
  <c r="AH2883" i="7" s="1"/>
  <c r="AG2882" i="7"/>
  <c r="AH2882" i="7" s="1"/>
  <c r="AG2881" i="7"/>
  <c r="AH2881" i="7" s="1"/>
  <c r="AG2880" i="7"/>
  <c r="AH2880" i="7" s="1"/>
  <c r="AG2879" i="7"/>
  <c r="AH2879" i="7" s="1"/>
  <c r="AG2878" i="7"/>
  <c r="AH2878" i="7" s="1"/>
  <c r="AG2877" i="7"/>
  <c r="AH2877" i="7" s="1"/>
  <c r="AG2876" i="7"/>
  <c r="AH2876" i="7" s="1"/>
  <c r="AG2875" i="7"/>
  <c r="AH2875" i="7" s="1"/>
  <c r="AG2874" i="7"/>
  <c r="AH2874" i="7" s="1"/>
  <c r="AG2873" i="7"/>
  <c r="AH2873" i="7" s="1"/>
  <c r="AG2872" i="7"/>
  <c r="AH2872" i="7" s="1"/>
  <c r="AG2871" i="7"/>
  <c r="AH2871" i="7" s="1"/>
  <c r="AG2870" i="7"/>
  <c r="AH2870" i="7" s="1"/>
  <c r="AG2869" i="7"/>
  <c r="AH2869" i="7" s="1"/>
  <c r="AG2868" i="7"/>
  <c r="AH2868" i="7" s="1"/>
  <c r="AG2867" i="7"/>
  <c r="AH2867" i="7" s="1"/>
  <c r="AG2866" i="7"/>
  <c r="AH2866" i="7" s="1"/>
  <c r="AG2865" i="7"/>
  <c r="AH2865" i="7" s="1"/>
  <c r="AG2864" i="7"/>
  <c r="AH2864" i="7" s="1"/>
  <c r="AG2863" i="7"/>
  <c r="AH2863" i="7" s="1"/>
  <c r="AG2862" i="7"/>
  <c r="AH2862" i="7" s="1"/>
  <c r="AG2861" i="7"/>
  <c r="AH2861" i="7" s="1"/>
  <c r="AG2860" i="7"/>
  <c r="AH2860" i="7" s="1"/>
  <c r="AG2859" i="7"/>
  <c r="AH2859" i="7" s="1"/>
  <c r="AG2858" i="7"/>
  <c r="AH2858" i="7" s="1"/>
  <c r="AG2857" i="7"/>
  <c r="AH2857" i="7" s="1"/>
  <c r="AG2856" i="7"/>
  <c r="AH2856" i="7" s="1"/>
  <c r="AG2855" i="7"/>
  <c r="AH2855" i="7" s="1"/>
  <c r="AG2854" i="7"/>
  <c r="AH2854" i="7" s="1"/>
  <c r="AG2853" i="7"/>
  <c r="AH2853" i="7" s="1"/>
  <c r="AG2852" i="7"/>
  <c r="AH2852" i="7" s="1"/>
  <c r="AG2851" i="7"/>
  <c r="AH2851" i="7" s="1"/>
  <c r="AG2850" i="7"/>
  <c r="AH2850" i="7" s="1"/>
  <c r="AG2849" i="7"/>
  <c r="AH2849" i="7" s="1"/>
  <c r="AG2848" i="7"/>
  <c r="AH2848" i="7" s="1"/>
  <c r="AG2847" i="7"/>
  <c r="AH2847" i="7" s="1"/>
  <c r="AG2846" i="7"/>
  <c r="AH2846" i="7" s="1"/>
  <c r="AG2845" i="7"/>
  <c r="AH2845" i="7" s="1"/>
  <c r="AG2844" i="7"/>
  <c r="AH2844" i="7" s="1"/>
  <c r="AG2843" i="7"/>
  <c r="AH2843" i="7" s="1"/>
  <c r="AG2842" i="7"/>
  <c r="AH2842" i="7" s="1"/>
  <c r="AG2841" i="7"/>
  <c r="AH2841" i="7" s="1"/>
  <c r="AG2840" i="7"/>
  <c r="AH2840" i="7" s="1"/>
  <c r="AG2839" i="7"/>
  <c r="AH2839" i="7" s="1"/>
  <c r="AG2838" i="7"/>
  <c r="AH2838" i="7" s="1"/>
  <c r="AG2837" i="7"/>
  <c r="AH2837" i="7" s="1"/>
  <c r="AG2836" i="7"/>
  <c r="AH2836" i="7" s="1"/>
  <c r="AG2835" i="7"/>
  <c r="AH2835" i="7" s="1"/>
  <c r="AG2834" i="7"/>
  <c r="AH2834" i="7" s="1"/>
  <c r="AG2833" i="7"/>
  <c r="AH2833" i="7" s="1"/>
  <c r="AG2832" i="7"/>
  <c r="AH2832" i="7" s="1"/>
  <c r="AG2831" i="7"/>
  <c r="AH2831" i="7" s="1"/>
  <c r="AG2830" i="7"/>
  <c r="AH2830" i="7" s="1"/>
  <c r="AG2829" i="7"/>
  <c r="AH2829" i="7" s="1"/>
  <c r="AG2828" i="7"/>
  <c r="AH2828" i="7" s="1"/>
  <c r="AG2827" i="7"/>
  <c r="AH2827" i="7" s="1"/>
  <c r="AG2826" i="7"/>
  <c r="AH2826" i="7" s="1"/>
  <c r="AG2825" i="7"/>
  <c r="AH2825" i="7" s="1"/>
  <c r="AG2824" i="7"/>
  <c r="AH2824" i="7" s="1"/>
  <c r="AG2823" i="7"/>
  <c r="AH2823" i="7" s="1"/>
  <c r="AG2822" i="7"/>
  <c r="AH2822" i="7" s="1"/>
  <c r="AG2821" i="7"/>
  <c r="AH2821" i="7" s="1"/>
  <c r="AG2820" i="7"/>
  <c r="AH2820" i="7" s="1"/>
  <c r="AG2819" i="7"/>
  <c r="AH2819" i="7" s="1"/>
  <c r="AG2818" i="7"/>
  <c r="AH2818" i="7" s="1"/>
  <c r="AG2817" i="7"/>
  <c r="AH2817" i="7" s="1"/>
  <c r="AG2816" i="7"/>
  <c r="AH2816" i="7" s="1"/>
  <c r="AG2815" i="7"/>
  <c r="AH2815" i="7" s="1"/>
  <c r="AG2814" i="7"/>
  <c r="AH2814" i="7" s="1"/>
  <c r="AG2813" i="7"/>
  <c r="AH2813" i="7" s="1"/>
  <c r="AG2812" i="7"/>
  <c r="AH2812" i="7" s="1"/>
  <c r="AG2811" i="7"/>
  <c r="AH2811" i="7" s="1"/>
  <c r="AG2810" i="7"/>
  <c r="AH2810" i="7" s="1"/>
  <c r="AG2809" i="7"/>
  <c r="AH2809" i="7" s="1"/>
  <c r="AG2808" i="7"/>
  <c r="AH2808" i="7" s="1"/>
  <c r="AG2807" i="7"/>
  <c r="AH2807" i="7" s="1"/>
  <c r="AG2806" i="7"/>
  <c r="AH2806" i="7" s="1"/>
  <c r="AG2805" i="7"/>
  <c r="AH2805" i="7" s="1"/>
  <c r="AG2804" i="7"/>
  <c r="AH2804" i="7" s="1"/>
  <c r="AG2803" i="7"/>
  <c r="AH2803" i="7" s="1"/>
  <c r="AG2802" i="7"/>
  <c r="AH2802" i="7" s="1"/>
  <c r="AG2801" i="7"/>
  <c r="AH2801" i="7" s="1"/>
  <c r="AG2800" i="7"/>
  <c r="AH2800" i="7" s="1"/>
  <c r="AG2799" i="7"/>
  <c r="AH2799" i="7" s="1"/>
  <c r="AG2798" i="7"/>
  <c r="AH2798" i="7" s="1"/>
  <c r="AG2797" i="7"/>
  <c r="AH2797" i="7" s="1"/>
  <c r="AG2796" i="7"/>
  <c r="AH2796" i="7" s="1"/>
  <c r="AG2795" i="7"/>
  <c r="AH2795" i="7" s="1"/>
  <c r="AG2794" i="7"/>
  <c r="AH2794" i="7" s="1"/>
  <c r="AG2793" i="7"/>
  <c r="AH2793" i="7" s="1"/>
  <c r="AG2792" i="7"/>
  <c r="AH2792" i="7" s="1"/>
  <c r="AG2791" i="7"/>
  <c r="AH2791" i="7" s="1"/>
  <c r="AG2790" i="7"/>
  <c r="AH2790" i="7" s="1"/>
  <c r="AG2789" i="7"/>
  <c r="AH2789" i="7" s="1"/>
  <c r="AG2788" i="7"/>
  <c r="AH2788" i="7" s="1"/>
  <c r="AG2787" i="7"/>
  <c r="AH2787" i="7" s="1"/>
  <c r="AG2786" i="7"/>
  <c r="AH2786" i="7" s="1"/>
  <c r="AG2785" i="7"/>
  <c r="AH2785" i="7" s="1"/>
  <c r="AG2784" i="7"/>
  <c r="AH2784" i="7" s="1"/>
  <c r="AG2783" i="7"/>
  <c r="AH2783" i="7" s="1"/>
  <c r="AG2782" i="7"/>
  <c r="AH2782" i="7" s="1"/>
  <c r="AG2781" i="7"/>
  <c r="AH2781" i="7" s="1"/>
  <c r="AG2780" i="7"/>
  <c r="AH2780" i="7" s="1"/>
  <c r="AG2779" i="7"/>
  <c r="AH2779" i="7" s="1"/>
  <c r="AG2778" i="7"/>
  <c r="AH2778" i="7" s="1"/>
  <c r="AG2777" i="7"/>
  <c r="AH2777" i="7" s="1"/>
  <c r="AG2776" i="7"/>
  <c r="AH2776" i="7" s="1"/>
  <c r="AG2775" i="7"/>
  <c r="AH2775" i="7" s="1"/>
  <c r="AG2774" i="7"/>
  <c r="AH2774" i="7" s="1"/>
  <c r="AG2773" i="7"/>
  <c r="AH2773" i="7" s="1"/>
  <c r="AG2772" i="7"/>
  <c r="AH2772" i="7" s="1"/>
  <c r="AG2771" i="7"/>
  <c r="AH2771" i="7" s="1"/>
  <c r="AG2770" i="7"/>
  <c r="AH2770" i="7" s="1"/>
  <c r="AG2769" i="7"/>
  <c r="AH2769" i="7" s="1"/>
  <c r="AG2768" i="7"/>
  <c r="AH2768" i="7" s="1"/>
  <c r="AG2767" i="7"/>
  <c r="AH2767" i="7" s="1"/>
  <c r="AG2766" i="7"/>
  <c r="AH2766" i="7" s="1"/>
  <c r="AG2765" i="7"/>
  <c r="AH2765" i="7" s="1"/>
  <c r="AG2764" i="7"/>
  <c r="AH2764" i="7" s="1"/>
  <c r="AG2763" i="7"/>
  <c r="AH2763" i="7" s="1"/>
  <c r="AG2762" i="7"/>
  <c r="AH2762" i="7" s="1"/>
  <c r="AG2761" i="7"/>
  <c r="AH2761" i="7" s="1"/>
  <c r="AG2760" i="7"/>
  <c r="AH2760" i="7" s="1"/>
  <c r="AG2759" i="7"/>
  <c r="AH2759" i="7" s="1"/>
  <c r="AG2758" i="7"/>
  <c r="AH2758" i="7" s="1"/>
  <c r="AG2757" i="7"/>
  <c r="AH2757" i="7" s="1"/>
  <c r="AG2756" i="7"/>
  <c r="AH2756" i="7" s="1"/>
  <c r="AG2755" i="7"/>
  <c r="AH2755" i="7" s="1"/>
  <c r="AG2754" i="7"/>
  <c r="AH2754" i="7" s="1"/>
  <c r="AG2753" i="7"/>
  <c r="AH2753" i="7" s="1"/>
  <c r="AG2752" i="7"/>
  <c r="AH2752" i="7" s="1"/>
  <c r="AG2751" i="7"/>
  <c r="AH2751" i="7" s="1"/>
  <c r="AG2750" i="7"/>
  <c r="AH2750" i="7" s="1"/>
  <c r="AG2749" i="7"/>
  <c r="AH2749" i="7" s="1"/>
  <c r="AG2748" i="7"/>
  <c r="AH2748" i="7" s="1"/>
  <c r="AG2747" i="7"/>
  <c r="AH2747" i="7" s="1"/>
  <c r="AG2746" i="7"/>
  <c r="AH2746" i="7" s="1"/>
  <c r="AG2745" i="7"/>
  <c r="AH2745" i="7" s="1"/>
  <c r="AG2744" i="7"/>
  <c r="AH2744" i="7" s="1"/>
  <c r="AG2743" i="7"/>
  <c r="AH2743" i="7" s="1"/>
  <c r="AG2742" i="7"/>
  <c r="AH2742" i="7" s="1"/>
  <c r="AG2741" i="7"/>
  <c r="AH2741" i="7" s="1"/>
  <c r="AG2740" i="7"/>
  <c r="AH2740" i="7" s="1"/>
  <c r="AG2739" i="7"/>
  <c r="AH2739" i="7" s="1"/>
  <c r="AG2738" i="7"/>
  <c r="AH2738" i="7" s="1"/>
  <c r="AG2737" i="7"/>
  <c r="AH2737" i="7" s="1"/>
  <c r="AG2736" i="7"/>
  <c r="AH2736" i="7" s="1"/>
  <c r="AG2735" i="7"/>
  <c r="AH2735" i="7" s="1"/>
  <c r="AG2734" i="7"/>
  <c r="AH2734" i="7" s="1"/>
  <c r="AG2733" i="7"/>
  <c r="AH2733" i="7" s="1"/>
  <c r="AG2732" i="7"/>
  <c r="AH2732" i="7" s="1"/>
  <c r="AG2731" i="7"/>
  <c r="AH2731" i="7" s="1"/>
  <c r="AG2730" i="7"/>
  <c r="AH2730" i="7" s="1"/>
  <c r="AG2729" i="7"/>
  <c r="AH2729" i="7" s="1"/>
  <c r="AG2728" i="7"/>
  <c r="AH2728" i="7" s="1"/>
  <c r="AG2727" i="7"/>
  <c r="AH2727" i="7" s="1"/>
  <c r="AG2726" i="7"/>
  <c r="AH2726" i="7" s="1"/>
  <c r="AG2725" i="7"/>
  <c r="AH2725" i="7" s="1"/>
  <c r="AG2724" i="7"/>
  <c r="AH2724" i="7" s="1"/>
  <c r="AG2723" i="7"/>
  <c r="AH2723" i="7" s="1"/>
  <c r="AG2722" i="7"/>
  <c r="AH2722" i="7" s="1"/>
  <c r="AG2721" i="7"/>
  <c r="AH2721" i="7" s="1"/>
  <c r="AG2720" i="7"/>
  <c r="AH2720" i="7" s="1"/>
  <c r="AG2719" i="7"/>
  <c r="AH2719" i="7" s="1"/>
  <c r="AG2718" i="7"/>
  <c r="AH2718" i="7" s="1"/>
  <c r="AG2717" i="7"/>
  <c r="AH2717" i="7" s="1"/>
  <c r="AG2716" i="7"/>
  <c r="AH2716" i="7" s="1"/>
  <c r="AG2715" i="7"/>
  <c r="AH2715" i="7" s="1"/>
  <c r="AG2714" i="7"/>
  <c r="AH2714" i="7" s="1"/>
  <c r="AG2713" i="7"/>
  <c r="AH2713" i="7" s="1"/>
  <c r="AG2712" i="7"/>
  <c r="AH2712" i="7" s="1"/>
  <c r="AG2711" i="7"/>
  <c r="AH2711" i="7" s="1"/>
  <c r="AG2710" i="7"/>
  <c r="AH2710" i="7" s="1"/>
  <c r="AG2709" i="7"/>
  <c r="AH2709" i="7" s="1"/>
  <c r="AG2708" i="7"/>
  <c r="AH2708" i="7" s="1"/>
  <c r="AG2707" i="7"/>
  <c r="AH2707" i="7" s="1"/>
  <c r="AG2706" i="7"/>
  <c r="AH2706" i="7" s="1"/>
  <c r="AG2705" i="7"/>
  <c r="AH2705" i="7" s="1"/>
  <c r="AG2704" i="7"/>
  <c r="AH2704" i="7" s="1"/>
  <c r="AG2703" i="7"/>
  <c r="AH2703" i="7" s="1"/>
  <c r="AG2702" i="7"/>
  <c r="AH2702" i="7" s="1"/>
  <c r="AG2701" i="7"/>
  <c r="AH2701" i="7" s="1"/>
  <c r="AG2700" i="7"/>
  <c r="AH2700" i="7" s="1"/>
  <c r="AG2699" i="7"/>
  <c r="AH2699" i="7" s="1"/>
  <c r="AG2698" i="7"/>
  <c r="AH2698" i="7" s="1"/>
  <c r="AG2697" i="7"/>
  <c r="AH2697" i="7" s="1"/>
  <c r="AG2696" i="7"/>
  <c r="AH2696" i="7" s="1"/>
  <c r="AG2695" i="7"/>
  <c r="AH2695" i="7" s="1"/>
  <c r="AG2694" i="7"/>
  <c r="AH2694" i="7" s="1"/>
  <c r="AG2693" i="7"/>
  <c r="AH2693" i="7" s="1"/>
  <c r="AG2692" i="7"/>
  <c r="AH2692" i="7" s="1"/>
  <c r="AG2691" i="7"/>
  <c r="AH2691" i="7" s="1"/>
  <c r="AG2690" i="7"/>
  <c r="AH2690" i="7" s="1"/>
  <c r="AG2689" i="7"/>
  <c r="AH2689" i="7" s="1"/>
  <c r="AG2688" i="7"/>
  <c r="AH2688" i="7" s="1"/>
  <c r="AG2687" i="7"/>
  <c r="AH2687" i="7" s="1"/>
  <c r="AG2686" i="7"/>
  <c r="AH2686" i="7" s="1"/>
  <c r="AG2685" i="7"/>
  <c r="AH2685" i="7" s="1"/>
  <c r="AG2684" i="7"/>
  <c r="AH2684" i="7" s="1"/>
  <c r="AG2683" i="7"/>
  <c r="AH2683" i="7" s="1"/>
  <c r="AG2682" i="7"/>
  <c r="AH2682" i="7" s="1"/>
  <c r="AG2681" i="7"/>
  <c r="AH2681" i="7" s="1"/>
  <c r="AG2680" i="7"/>
  <c r="AH2680" i="7" s="1"/>
  <c r="AG2679" i="7"/>
  <c r="AH2679" i="7" s="1"/>
  <c r="AG2678" i="7"/>
  <c r="AH2678" i="7" s="1"/>
  <c r="AG2677" i="7"/>
  <c r="AH2677" i="7" s="1"/>
  <c r="AG2676" i="7"/>
  <c r="AH2676" i="7" s="1"/>
  <c r="AG2675" i="7"/>
  <c r="AH2675" i="7" s="1"/>
  <c r="AG2674" i="7"/>
  <c r="AH2674" i="7" s="1"/>
  <c r="AG2673" i="7"/>
  <c r="AH2673" i="7" s="1"/>
  <c r="AG2672" i="7"/>
  <c r="AH2672" i="7" s="1"/>
  <c r="AG2671" i="7"/>
  <c r="AH2671" i="7" s="1"/>
  <c r="AG2670" i="7"/>
  <c r="AH2670" i="7" s="1"/>
  <c r="AG2669" i="7"/>
  <c r="AH2669" i="7" s="1"/>
  <c r="AG2668" i="7"/>
  <c r="AH2668" i="7" s="1"/>
  <c r="AG2667" i="7"/>
  <c r="AH2667" i="7" s="1"/>
  <c r="AG2666" i="7"/>
  <c r="AH2666" i="7" s="1"/>
  <c r="AG2665" i="7"/>
  <c r="AH2665" i="7" s="1"/>
  <c r="AG2664" i="7"/>
  <c r="AH2664" i="7" s="1"/>
  <c r="AG2663" i="7"/>
  <c r="AH2663" i="7" s="1"/>
  <c r="AG2662" i="7"/>
  <c r="AH2662" i="7" s="1"/>
  <c r="AG2661" i="7"/>
  <c r="AH2661" i="7" s="1"/>
  <c r="AG2660" i="7"/>
  <c r="AH2660" i="7" s="1"/>
  <c r="AG2659" i="7"/>
  <c r="AH2659" i="7" s="1"/>
  <c r="AG2658" i="7"/>
  <c r="AH2658" i="7" s="1"/>
  <c r="AG2657" i="7"/>
  <c r="AH2657" i="7" s="1"/>
  <c r="AG2656" i="7"/>
  <c r="AH2656" i="7" s="1"/>
  <c r="AG2655" i="7"/>
  <c r="AH2655" i="7" s="1"/>
  <c r="AG2654" i="7"/>
  <c r="AH2654" i="7" s="1"/>
  <c r="AG2653" i="7"/>
  <c r="AH2653" i="7" s="1"/>
  <c r="AG2652" i="7"/>
  <c r="AH2652" i="7" s="1"/>
  <c r="AG2651" i="7"/>
  <c r="AH2651" i="7" s="1"/>
  <c r="AG2650" i="7"/>
  <c r="AH2650" i="7" s="1"/>
  <c r="AG2649" i="7"/>
  <c r="AH2649" i="7" s="1"/>
  <c r="AG2648" i="7"/>
  <c r="AH2648" i="7" s="1"/>
  <c r="AG2647" i="7"/>
  <c r="AH2647" i="7" s="1"/>
  <c r="AG2646" i="7"/>
  <c r="AH2646" i="7" s="1"/>
  <c r="AG2645" i="7"/>
  <c r="AH2645" i="7" s="1"/>
  <c r="AG2644" i="7"/>
  <c r="AH2644" i="7" s="1"/>
  <c r="AG2643" i="7"/>
  <c r="AH2643" i="7" s="1"/>
  <c r="AG2642" i="7"/>
  <c r="AH2642" i="7" s="1"/>
  <c r="AG2641" i="7"/>
  <c r="AH2641" i="7" s="1"/>
  <c r="AG2640" i="7"/>
  <c r="AH2640" i="7" s="1"/>
  <c r="AG2639" i="7"/>
  <c r="AH2639" i="7" s="1"/>
  <c r="AG2638" i="7"/>
  <c r="AH2638" i="7" s="1"/>
  <c r="AG2637" i="7"/>
  <c r="AH2637" i="7" s="1"/>
  <c r="AG2636" i="7"/>
  <c r="AH2636" i="7" s="1"/>
  <c r="AG2635" i="7"/>
  <c r="AH2635" i="7" s="1"/>
  <c r="AG2634" i="7"/>
  <c r="AH2634" i="7" s="1"/>
  <c r="AG2633" i="7"/>
  <c r="AH2633" i="7" s="1"/>
  <c r="AG2632" i="7"/>
  <c r="AH2632" i="7" s="1"/>
  <c r="AG2631" i="7"/>
  <c r="AH2631" i="7" s="1"/>
  <c r="AG2630" i="7"/>
  <c r="AH2630" i="7" s="1"/>
  <c r="AG2629" i="7"/>
  <c r="AH2629" i="7" s="1"/>
  <c r="AG2628" i="7"/>
  <c r="AH2628" i="7" s="1"/>
  <c r="AG2627" i="7"/>
  <c r="AH2627" i="7" s="1"/>
  <c r="AG2626" i="7"/>
  <c r="AH2626" i="7" s="1"/>
  <c r="AG2625" i="7"/>
  <c r="AH2625" i="7" s="1"/>
  <c r="AG2624" i="7"/>
  <c r="AH2624" i="7" s="1"/>
  <c r="AG2623" i="7"/>
  <c r="AH2623" i="7" s="1"/>
  <c r="AG2622" i="7"/>
  <c r="AH2622" i="7" s="1"/>
  <c r="AG2621" i="7"/>
  <c r="AH2621" i="7" s="1"/>
  <c r="AG2620" i="7"/>
  <c r="AH2620" i="7" s="1"/>
  <c r="AG2619" i="7"/>
  <c r="AH2619" i="7" s="1"/>
  <c r="AG2618" i="7"/>
  <c r="AH2618" i="7" s="1"/>
  <c r="AG2617" i="7"/>
  <c r="AH2617" i="7" s="1"/>
  <c r="AG2616" i="7"/>
  <c r="AH2616" i="7" s="1"/>
  <c r="AG2615" i="7"/>
  <c r="AH2615" i="7" s="1"/>
  <c r="AG2614" i="7"/>
  <c r="AH2614" i="7" s="1"/>
  <c r="AG2613" i="7"/>
  <c r="AH2613" i="7" s="1"/>
  <c r="AG2612" i="7"/>
  <c r="AH2612" i="7" s="1"/>
  <c r="AG2611" i="7"/>
  <c r="AH2611" i="7" s="1"/>
  <c r="AG2610" i="7"/>
  <c r="AH2610" i="7" s="1"/>
  <c r="AG2609" i="7"/>
  <c r="AH2609" i="7" s="1"/>
  <c r="AG2608" i="7"/>
  <c r="AH2608" i="7" s="1"/>
  <c r="AG2607" i="7"/>
  <c r="AH2607" i="7" s="1"/>
  <c r="AG2606" i="7"/>
  <c r="AH2606" i="7" s="1"/>
  <c r="AG2605" i="7"/>
  <c r="AH2605" i="7" s="1"/>
  <c r="AG2604" i="7"/>
  <c r="AH2604" i="7" s="1"/>
  <c r="AG2603" i="7"/>
  <c r="AH2603" i="7" s="1"/>
  <c r="AG2602" i="7"/>
  <c r="AH2602" i="7" s="1"/>
  <c r="AG2601" i="7"/>
  <c r="AH2601" i="7" s="1"/>
  <c r="AG2600" i="7"/>
  <c r="AH2600" i="7" s="1"/>
  <c r="AG2599" i="7"/>
  <c r="AH2599" i="7" s="1"/>
  <c r="AG2598" i="7"/>
  <c r="AH2598" i="7" s="1"/>
  <c r="AG2597" i="7"/>
  <c r="AH2597" i="7" s="1"/>
  <c r="AG2596" i="7"/>
  <c r="AH2596" i="7" s="1"/>
  <c r="AG2595" i="7"/>
  <c r="AH2595" i="7" s="1"/>
  <c r="AG2594" i="7"/>
  <c r="AH2594" i="7" s="1"/>
  <c r="AG2593" i="7"/>
  <c r="AH2593" i="7" s="1"/>
  <c r="AG2592" i="7"/>
  <c r="AH2592" i="7" s="1"/>
  <c r="AG2591" i="7"/>
  <c r="AH2591" i="7" s="1"/>
  <c r="AG2590" i="7"/>
  <c r="AH2590" i="7" s="1"/>
  <c r="AG2589" i="7"/>
  <c r="AH2589" i="7" s="1"/>
  <c r="AG2588" i="7"/>
  <c r="AH2588" i="7" s="1"/>
  <c r="AG2587" i="7"/>
  <c r="AH2587" i="7" s="1"/>
  <c r="AG2586" i="7"/>
  <c r="AH2586" i="7" s="1"/>
  <c r="AG2585" i="7"/>
  <c r="AH2585" i="7" s="1"/>
  <c r="AG2584" i="7"/>
  <c r="AH2584" i="7" s="1"/>
  <c r="AG2583" i="7"/>
  <c r="AH2583" i="7" s="1"/>
  <c r="AG2582" i="7"/>
  <c r="AH2582" i="7" s="1"/>
  <c r="AG2581" i="7"/>
  <c r="AH2581" i="7" s="1"/>
  <c r="AG2580" i="7"/>
  <c r="AH2580" i="7" s="1"/>
  <c r="AG2579" i="7"/>
  <c r="AH2579" i="7" s="1"/>
  <c r="AG2578" i="7"/>
  <c r="AH2578" i="7" s="1"/>
  <c r="AG2577" i="7"/>
  <c r="AH2577" i="7" s="1"/>
  <c r="AG2576" i="7"/>
  <c r="AH2576" i="7" s="1"/>
  <c r="AG2575" i="7"/>
  <c r="AH2575" i="7" s="1"/>
  <c r="AG2574" i="7"/>
  <c r="AH2574" i="7" s="1"/>
  <c r="AG2573" i="7"/>
  <c r="AH2573" i="7" s="1"/>
  <c r="AG2572" i="7"/>
  <c r="AH2572" i="7" s="1"/>
  <c r="AG2571" i="7"/>
  <c r="AH2571" i="7" s="1"/>
  <c r="AG2570" i="7"/>
  <c r="AH2570" i="7" s="1"/>
  <c r="AG2569" i="7"/>
  <c r="AH2569" i="7" s="1"/>
  <c r="AG2568" i="7"/>
  <c r="AH2568" i="7" s="1"/>
  <c r="AG2567" i="7"/>
  <c r="AH2567" i="7" s="1"/>
  <c r="AG2566" i="7"/>
  <c r="AH2566" i="7" s="1"/>
  <c r="AG2565" i="7"/>
  <c r="AH2565" i="7" s="1"/>
  <c r="AG2564" i="7"/>
  <c r="AH2564" i="7" s="1"/>
  <c r="AG2563" i="7"/>
  <c r="AH2563" i="7" s="1"/>
  <c r="AG2562" i="7"/>
  <c r="AH2562" i="7" s="1"/>
  <c r="AG2561" i="7"/>
  <c r="AH2561" i="7" s="1"/>
  <c r="AG2560" i="7"/>
  <c r="AH2560" i="7" s="1"/>
  <c r="AG2559" i="7"/>
  <c r="AH2559" i="7" s="1"/>
  <c r="AG2558" i="7"/>
  <c r="AH2558" i="7" s="1"/>
  <c r="AG2557" i="7"/>
  <c r="AH2557" i="7" s="1"/>
  <c r="AG2556" i="7"/>
  <c r="AH2556" i="7" s="1"/>
  <c r="AG2555" i="7"/>
  <c r="AH2555" i="7" s="1"/>
  <c r="AG2554" i="7"/>
  <c r="AH2554" i="7" s="1"/>
  <c r="AG2553" i="7"/>
  <c r="AH2553" i="7" s="1"/>
  <c r="AG2552" i="7"/>
  <c r="AH2552" i="7" s="1"/>
  <c r="AG2551" i="7"/>
  <c r="AH2551" i="7" s="1"/>
  <c r="AG2550" i="7"/>
  <c r="AH2550" i="7" s="1"/>
  <c r="AG2549" i="7"/>
  <c r="AH2549" i="7" s="1"/>
  <c r="AG2548" i="7"/>
  <c r="AH2548" i="7" s="1"/>
  <c r="AG2547" i="7"/>
  <c r="AH2547" i="7" s="1"/>
  <c r="AG2546" i="7"/>
  <c r="AH2546" i="7" s="1"/>
  <c r="AG2545" i="7"/>
  <c r="AH2545" i="7" s="1"/>
  <c r="AG2544" i="7"/>
  <c r="AH2544" i="7" s="1"/>
  <c r="AG2543" i="7"/>
  <c r="AH2543" i="7" s="1"/>
  <c r="AG2542" i="7"/>
  <c r="AH2542" i="7" s="1"/>
  <c r="AG2541" i="7"/>
  <c r="AH2541" i="7" s="1"/>
  <c r="AG2540" i="7"/>
  <c r="AH2540" i="7" s="1"/>
  <c r="AG2539" i="7"/>
  <c r="AH2539" i="7" s="1"/>
  <c r="AG2538" i="7"/>
  <c r="AH2538" i="7" s="1"/>
  <c r="AG2537" i="7"/>
  <c r="AH2537" i="7" s="1"/>
  <c r="AG2536" i="7"/>
  <c r="AH2536" i="7" s="1"/>
  <c r="AG2535" i="7"/>
  <c r="AH2535" i="7" s="1"/>
  <c r="AG2534" i="7"/>
  <c r="AH2534" i="7" s="1"/>
  <c r="AG2533" i="7"/>
  <c r="AH2533" i="7" s="1"/>
  <c r="AG2532" i="7"/>
  <c r="AH2532" i="7" s="1"/>
  <c r="AG2531" i="7"/>
  <c r="AH2531" i="7" s="1"/>
  <c r="AG2530" i="7"/>
  <c r="AH2530" i="7" s="1"/>
  <c r="AG2529" i="7"/>
  <c r="AH2529" i="7" s="1"/>
  <c r="AG2528" i="7"/>
  <c r="AH2528" i="7" s="1"/>
  <c r="AG2527" i="7"/>
  <c r="AH2527" i="7" s="1"/>
  <c r="AG2526" i="7"/>
  <c r="AH2526" i="7" s="1"/>
  <c r="AG2525" i="7"/>
  <c r="AH2525" i="7" s="1"/>
  <c r="AG2524" i="7"/>
  <c r="AH2524" i="7" s="1"/>
  <c r="AG2523" i="7"/>
  <c r="AH2523" i="7" s="1"/>
  <c r="AG2522" i="7"/>
  <c r="AH2522" i="7" s="1"/>
  <c r="AG2521" i="7"/>
  <c r="AH2521" i="7" s="1"/>
  <c r="AG2520" i="7"/>
  <c r="AH2520" i="7" s="1"/>
  <c r="AG2519" i="7"/>
  <c r="AH2519" i="7" s="1"/>
  <c r="AG2518" i="7"/>
  <c r="AH2518" i="7" s="1"/>
  <c r="AG2517" i="7"/>
  <c r="AH2517" i="7" s="1"/>
  <c r="AG2516" i="7"/>
  <c r="AH2516" i="7" s="1"/>
  <c r="AG2515" i="7"/>
  <c r="AH2515" i="7" s="1"/>
  <c r="AG2514" i="7"/>
  <c r="AH2514" i="7" s="1"/>
  <c r="AG2513" i="7"/>
  <c r="AH2513" i="7" s="1"/>
  <c r="AG2512" i="7"/>
  <c r="AH2512" i="7" s="1"/>
  <c r="AG2511" i="7"/>
  <c r="AH2511" i="7" s="1"/>
  <c r="AG2510" i="7"/>
  <c r="AH2510" i="7" s="1"/>
  <c r="AG2509" i="7"/>
  <c r="AH2509" i="7" s="1"/>
  <c r="AG2508" i="7"/>
  <c r="AH2508" i="7" s="1"/>
  <c r="AG2507" i="7"/>
  <c r="AH2507" i="7" s="1"/>
  <c r="AG2506" i="7"/>
  <c r="AH2506" i="7" s="1"/>
  <c r="AG2505" i="7"/>
  <c r="AH2505" i="7" s="1"/>
  <c r="AG2504" i="7"/>
  <c r="AH2504" i="7" s="1"/>
  <c r="AG2503" i="7"/>
  <c r="AH2503" i="7" s="1"/>
  <c r="AG2502" i="7"/>
  <c r="AH2502" i="7" s="1"/>
  <c r="AG2501" i="7"/>
  <c r="AH2501" i="7" s="1"/>
  <c r="AG2500" i="7"/>
  <c r="AH2500" i="7" s="1"/>
  <c r="AG2499" i="7"/>
  <c r="AH2499" i="7" s="1"/>
  <c r="AG2498" i="7"/>
  <c r="AH2498" i="7" s="1"/>
  <c r="AG2497" i="7"/>
  <c r="AH2497" i="7" s="1"/>
  <c r="AG2496" i="7"/>
  <c r="AH2496" i="7" s="1"/>
  <c r="AG2495" i="7"/>
  <c r="AH2495" i="7" s="1"/>
  <c r="AG2494" i="7"/>
  <c r="AH2494" i="7" s="1"/>
  <c r="AG2493" i="7"/>
  <c r="AH2493" i="7" s="1"/>
  <c r="AG2492" i="7"/>
  <c r="AH2492" i="7" s="1"/>
  <c r="AG2491" i="7"/>
  <c r="AH2491" i="7" s="1"/>
  <c r="AG2490" i="7"/>
  <c r="AH2490" i="7" s="1"/>
  <c r="AG2489" i="7"/>
  <c r="AH2489" i="7" s="1"/>
  <c r="AG2488" i="7"/>
  <c r="AH2488" i="7" s="1"/>
  <c r="AG2487" i="7"/>
  <c r="AH2487" i="7" s="1"/>
  <c r="AG2486" i="7"/>
  <c r="AH2486" i="7" s="1"/>
  <c r="AG2485" i="7"/>
  <c r="AH2485" i="7" s="1"/>
  <c r="AG2484" i="7"/>
  <c r="AH2484" i="7" s="1"/>
  <c r="AG2483" i="7"/>
  <c r="AH2483" i="7" s="1"/>
  <c r="AG2482" i="7"/>
  <c r="AH2482" i="7" s="1"/>
  <c r="AG2481" i="7"/>
  <c r="AH2481" i="7" s="1"/>
  <c r="AG2480" i="7"/>
  <c r="AH2480" i="7" s="1"/>
  <c r="AG2479" i="7"/>
  <c r="AH2479" i="7" s="1"/>
  <c r="AG2478" i="7"/>
  <c r="AH2478" i="7" s="1"/>
  <c r="AG2477" i="7"/>
  <c r="AH2477" i="7" s="1"/>
  <c r="AG2476" i="7"/>
  <c r="AH2476" i="7" s="1"/>
  <c r="AG2475" i="7"/>
  <c r="AH2475" i="7" s="1"/>
  <c r="AG2474" i="7"/>
  <c r="AH2474" i="7" s="1"/>
  <c r="AG2473" i="7"/>
  <c r="AH2473" i="7" s="1"/>
  <c r="AG2472" i="7"/>
  <c r="AH2472" i="7" s="1"/>
  <c r="AG2471" i="7"/>
  <c r="AH2471" i="7" s="1"/>
  <c r="AG2470" i="7"/>
  <c r="AH2470" i="7" s="1"/>
  <c r="AG2469" i="7"/>
  <c r="AH2469" i="7" s="1"/>
  <c r="AG2468" i="7"/>
  <c r="AH2468" i="7" s="1"/>
  <c r="AG2467" i="7"/>
  <c r="AH2467" i="7" s="1"/>
  <c r="AG2466" i="7"/>
  <c r="AH2466" i="7" s="1"/>
  <c r="AG2465" i="7"/>
  <c r="AH2465" i="7" s="1"/>
  <c r="AG2464" i="7"/>
  <c r="AH2464" i="7" s="1"/>
  <c r="AG2463" i="7"/>
  <c r="AH2463" i="7" s="1"/>
  <c r="AG2462" i="7"/>
  <c r="AH2462" i="7" s="1"/>
  <c r="AG2461" i="7"/>
  <c r="AH2461" i="7" s="1"/>
  <c r="AG2460" i="7"/>
  <c r="AH2460" i="7" s="1"/>
  <c r="AG2459" i="7"/>
  <c r="AH2459" i="7" s="1"/>
  <c r="AG2458" i="7"/>
  <c r="AH2458" i="7" s="1"/>
  <c r="AG2457" i="7"/>
  <c r="AH2457" i="7" s="1"/>
  <c r="AG2456" i="7"/>
  <c r="AH2456" i="7" s="1"/>
  <c r="AG2455" i="7"/>
  <c r="AH2455" i="7" s="1"/>
  <c r="AG2454" i="7"/>
  <c r="AH2454" i="7" s="1"/>
  <c r="AG2453" i="7"/>
  <c r="AH2453" i="7" s="1"/>
  <c r="AG2452" i="7"/>
  <c r="AH2452" i="7" s="1"/>
  <c r="AG2451" i="7"/>
  <c r="AH2451" i="7" s="1"/>
  <c r="AG2450" i="7"/>
  <c r="AH2450" i="7" s="1"/>
  <c r="AG2449" i="7"/>
  <c r="AH2449" i="7" s="1"/>
  <c r="AG2448" i="7"/>
  <c r="AH2448" i="7" s="1"/>
  <c r="AG2447" i="7"/>
  <c r="AH2447" i="7" s="1"/>
  <c r="AG2446" i="7"/>
  <c r="AH2446" i="7" s="1"/>
  <c r="AG2445" i="7"/>
  <c r="AH2445" i="7" s="1"/>
  <c r="AG2444" i="7"/>
  <c r="AH2444" i="7" s="1"/>
  <c r="AG2443" i="7"/>
  <c r="AH2443" i="7" s="1"/>
  <c r="AG2442" i="7"/>
  <c r="AH2442" i="7" s="1"/>
  <c r="AG2441" i="7"/>
  <c r="AH2441" i="7" s="1"/>
  <c r="AG2440" i="7"/>
  <c r="AH2440" i="7" s="1"/>
  <c r="AG2439" i="7"/>
  <c r="AH2439" i="7" s="1"/>
  <c r="AG2438" i="7"/>
  <c r="AH2438" i="7" s="1"/>
  <c r="AG2437" i="7"/>
  <c r="AH2437" i="7" s="1"/>
  <c r="AG2436" i="7"/>
  <c r="AH2436" i="7" s="1"/>
  <c r="AG2435" i="7"/>
  <c r="AH2435" i="7" s="1"/>
  <c r="AG2434" i="7"/>
  <c r="AH2434" i="7" s="1"/>
  <c r="AG2433" i="7"/>
  <c r="AH2433" i="7" s="1"/>
  <c r="AG2432" i="7"/>
  <c r="AH2432" i="7" s="1"/>
  <c r="AG2431" i="7"/>
  <c r="AH2431" i="7" s="1"/>
  <c r="AG2430" i="7"/>
  <c r="AH2430" i="7" s="1"/>
  <c r="AG2429" i="7"/>
  <c r="AH2429" i="7" s="1"/>
  <c r="AG2428" i="7"/>
  <c r="AH2428" i="7" s="1"/>
  <c r="AG2427" i="7"/>
  <c r="AH2427" i="7" s="1"/>
  <c r="AG2426" i="7"/>
  <c r="AH2426" i="7" s="1"/>
  <c r="AG2425" i="7"/>
  <c r="AH2425" i="7" s="1"/>
  <c r="AG2424" i="7"/>
  <c r="AH2424" i="7" s="1"/>
  <c r="AG2423" i="7"/>
  <c r="AH2423" i="7" s="1"/>
  <c r="AG2422" i="7"/>
  <c r="AH2422" i="7" s="1"/>
  <c r="AG2421" i="7"/>
  <c r="AH2421" i="7" s="1"/>
  <c r="AG2420" i="7"/>
  <c r="AH2420" i="7" s="1"/>
  <c r="AG2419" i="7"/>
  <c r="AH2419" i="7" s="1"/>
  <c r="AG2418" i="7"/>
  <c r="AH2418" i="7" s="1"/>
  <c r="AG2417" i="7"/>
  <c r="AH2417" i="7" s="1"/>
  <c r="AG2416" i="7"/>
  <c r="AH2416" i="7" s="1"/>
  <c r="AG2415" i="7"/>
  <c r="AH2415" i="7" s="1"/>
  <c r="AG2414" i="7"/>
  <c r="AH2414" i="7" s="1"/>
  <c r="AG2413" i="7"/>
  <c r="AH2413" i="7" s="1"/>
  <c r="AG2412" i="7"/>
  <c r="AH2412" i="7" s="1"/>
  <c r="AG2411" i="7"/>
  <c r="AH2411" i="7" s="1"/>
  <c r="AG2410" i="7"/>
  <c r="AH2410" i="7" s="1"/>
  <c r="AG2409" i="7"/>
  <c r="AH2409" i="7" s="1"/>
  <c r="AG2408" i="7"/>
  <c r="AH2408" i="7" s="1"/>
  <c r="AG2407" i="7"/>
  <c r="AH2407" i="7" s="1"/>
  <c r="AG2406" i="7"/>
  <c r="AH2406" i="7" s="1"/>
  <c r="AG2405" i="7"/>
  <c r="AH2405" i="7" s="1"/>
  <c r="AG2404" i="7"/>
  <c r="AH2404" i="7" s="1"/>
  <c r="AG2403" i="7"/>
  <c r="AH2403" i="7" s="1"/>
  <c r="AG2402" i="7"/>
  <c r="AH2402" i="7" s="1"/>
  <c r="AG2401" i="7"/>
  <c r="AH2401" i="7" s="1"/>
  <c r="AG2400" i="7"/>
  <c r="AH2400" i="7" s="1"/>
  <c r="AG2399" i="7"/>
  <c r="AH2399" i="7" s="1"/>
  <c r="AG2398" i="7"/>
  <c r="AH2398" i="7" s="1"/>
  <c r="AG2397" i="7"/>
  <c r="AH2397" i="7" s="1"/>
  <c r="AG2396" i="7"/>
  <c r="AH2396" i="7" s="1"/>
  <c r="AG2395" i="7"/>
  <c r="AH2395" i="7" s="1"/>
  <c r="AG2394" i="7"/>
  <c r="AH2394" i="7" s="1"/>
  <c r="AG2393" i="7"/>
  <c r="AH2393" i="7" s="1"/>
  <c r="AG2392" i="7"/>
  <c r="AH2392" i="7" s="1"/>
  <c r="AG2391" i="7"/>
  <c r="AH2391" i="7" s="1"/>
  <c r="AG2390" i="7"/>
  <c r="AH2390" i="7" s="1"/>
  <c r="AG2389" i="7"/>
  <c r="AH2389" i="7" s="1"/>
  <c r="AG2388" i="7"/>
  <c r="AH2388" i="7" s="1"/>
  <c r="AG2387" i="7"/>
  <c r="AH2387" i="7" s="1"/>
  <c r="AG2386" i="7"/>
  <c r="AH2386" i="7" s="1"/>
  <c r="AG2385" i="7"/>
  <c r="AH2385" i="7" s="1"/>
  <c r="AG2384" i="7"/>
  <c r="AH2384" i="7" s="1"/>
  <c r="AG2383" i="7"/>
  <c r="AH2383" i="7" s="1"/>
  <c r="AG2382" i="7"/>
  <c r="AH2382" i="7" s="1"/>
  <c r="AG2381" i="7"/>
  <c r="AH2381" i="7" s="1"/>
  <c r="AG2380" i="7"/>
  <c r="AH2380" i="7" s="1"/>
  <c r="AG2379" i="7"/>
  <c r="AH2379" i="7" s="1"/>
  <c r="AG2378" i="7"/>
  <c r="AH2378" i="7" s="1"/>
  <c r="AG2377" i="7"/>
  <c r="AH2377" i="7" s="1"/>
  <c r="AG2376" i="7"/>
  <c r="AH2376" i="7" s="1"/>
  <c r="AG2375" i="7"/>
  <c r="AH2375" i="7" s="1"/>
  <c r="AG2374" i="7"/>
  <c r="AH2374" i="7" s="1"/>
  <c r="AG2373" i="7"/>
  <c r="AH2373" i="7" s="1"/>
  <c r="AG2372" i="7"/>
  <c r="AH2372" i="7" s="1"/>
  <c r="AG2371" i="7"/>
  <c r="AH2371" i="7" s="1"/>
  <c r="AG2370" i="7"/>
  <c r="AH2370" i="7" s="1"/>
  <c r="AG2369" i="7"/>
  <c r="AH2369" i="7" s="1"/>
  <c r="AG2368" i="7"/>
  <c r="AH2368" i="7" s="1"/>
  <c r="AG2367" i="7"/>
  <c r="AH2367" i="7" s="1"/>
  <c r="AG2366" i="7"/>
  <c r="AH2366" i="7" s="1"/>
  <c r="AG2365" i="7"/>
  <c r="AH2365" i="7" s="1"/>
  <c r="AG2364" i="7"/>
  <c r="AH2364" i="7" s="1"/>
  <c r="AG2363" i="7"/>
  <c r="AH2363" i="7" s="1"/>
  <c r="AG2362" i="7"/>
  <c r="AH2362" i="7" s="1"/>
  <c r="AG2361" i="7"/>
  <c r="AH2361" i="7" s="1"/>
  <c r="AG2360" i="7"/>
  <c r="AH2360" i="7" s="1"/>
  <c r="AG2359" i="7"/>
  <c r="AH2359" i="7" s="1"/>
  <c r="AG2358" i="7"/>
  <c r="AH2358" i="7" s="1"/>
  <c r="AG2357" i="7"/>
  <c r="AH2357" i="7" s="1"/>
  <c r="AG2356" i="7"/>
  <c r="AH2356" i="7" s="1"/>
  <c r="AG2355" i="7"/>
  <c r="AH2355" i="7" s="1"/>
  <c r="AG2354" i="7"/>
  <c r="AH2354" i="7" s="1"/>
  <c r="AG2353" i="7"/>
  <c r="AH2353" i="7" s="1"/>
  <c r="AG2352" i="7"/>
  <c r="AH2352" i="7" s="1"/>
  <c r="AG2351" i="7"/>
  <c r="AH2351" i="7" s="1"/>
  <c r="AG2350" i="7"/>
  <c r="AH2350" i="7" s="1"/>
  <c r="AG2349" i="7"/>
  <c r="AH2349" i="7" s="1"/>
  <c r="AG2348" i="7"/>
  <c r="AH2348" i="7" s="1"/>
  <c r="AG2347" i="7"/>
  <c r="AH2347" i="7" s="1"/>
  <c r="AG2346" i="7"/>
  <c r="AH2346" i="7" s="1"/>
  <c r="AG2345" i="7"/>
  <c r="AH2345" i="7" s="1"/>
  <c r="AG2344" i="7"/>
  <c r="AH2344" i="7" s="1"/>
  <c r="AG2343" i="7"/>
  <c r="AH2343" i="7" s="1"/>
  <c r="AG2342" i="7"/>
  <c r="AH2342" i="7" s="1"/>
  <c r="AG2341" i="7"/>
  <c r="AH2341" i="7" s="1"/>
  <c r="AG2340" i="7"/>
  <c r="AH2340" i="7" s="1"/>
  <c r="AG2339" i="7"/>
  <c r="AH2339" i="7" s="1"/>
  <c r="AG2338" i="7"/>
  <c r="AH2338" i="7" s="1"/>
  <c r="AG2337" i="7"/>
  <c r="AH2337" i="7" s="1"/>
  <c r="AG2336" i="7"/>
  <c r="AH2336" i="7" s="1"/>
  <c r="AG2335" i="7"/>
  <c r="AH2335" i="7" s="1"/>
  <c r="AG2334" i="7"/>
  <c r="AH2334" i="7" s="1"/>
  <c r="AG2333" i="7"/>
  <c r="AH2333" i="7" s="1"/>
  <c r="AG2332" i="7"/>
  <c r="AH2332" i="7" s="1"/>
  <c r="AG2331" i="7"/>
  <c r="AH2331" i="7" s="1"/>
  <c r="AG2330" i="7"/>
  <c r="AH2330" i="7" s="1"/>
  <c r="AG2329" i="7"/>
  <c r="AH2329" i="7" s="1"/>
  <c r="AG2328" i="7"/>
  <c r="AH2328" i="7" s="1"/>
  <c r="AG2327" i="7"/>
  <c r="AH2327" i="7" s="1"/>
  <c r="AG2326" i="7"/>
  <c r="AH2326" i="7" s="1"/>
  <c r="AG2325" i="7"/>
  <c r="AH2325" i="7" s="1"/>
  <c r="AG2324" i="7"/>
  <c r="AH2324" i="7" s="1"/>
  <c r="AG2323" i="7"/>
  <c r="AH2323" i="7" s="1"/>
  <c r="AG2322" i="7"/>
  <c r="AH2322" i="7" s="1"/>
  <c r="AG2321" i="7"/>
  <c r="AH2321" i="7" s="1"/>
  <c r="AG2320" i="7"/>
  <c r="AH2320" i="7" s="1"/>
  <c r="AG2319" i="7"/>
  <c r="AH2319" i="7" s="1"/>
  <c r="AG2318" i="7"/>
  <c r="AH2318" i="7" s="1"/>
  <c r="AG2317" i="7"/>
  <c r="AH2317" i="7" s="1"/>
  <c r="AG2316" i="7"/>
  <c r="AH2316" i="7" s="1"/>
  <c r="AG2315" i="7"/>
  <c r="AH2315" i="7" s="1"/>
  <c r="AG2314" i="7"/>
  <c r="AH2314" i="7" s="1"/>
  <c r="AG2313" i="7"/>
  <c r="AH2313" i="7" s="1"/>
  <c r="AG2312" i="7"/>
  <c r="AH2312" i="7" s="1"/>
  <c r="AG2311" i="7"/>
  <c r="AH2311" i="7" s="1"/>
  <c r="AG2310" i="7"/>
  <c r="AH2310" i="7" s="1"/>
  <c r="AG2309" i="7"/>
  <c r="AH2309" i="7" s="1"/>
  <c r="AG2308" i="7"/>
  <c r="AH2308" i="7" s="1"/>
  <c r="AG2307" i="7"/>
  <c r="AH2307" i="7" s="1"/>
  <c r="AG2306" i="7"/>
  <c r="AH2306" i="7" s="1"/>
  <c r="AG2305" i="7"/>
  <c r="AH2305" i="7" s="1"/>
  <c r="AG2304" i="7"/>
  <c r="AH2304" i="7" s="1"/>
  <c r="AG2303" i="7"/>
  <c r="AH2303" i="7" s="1"/>
  <c r="AG2302" i="7"/>
  <c r="AH2302" i="7" s="1"/>
  <c r="AG2301" i="7"/>
  <c r="AH2301" i="7" s="1"/>
  <c r="AG2300" i="7"/>
  <c r="AH2300" i="7" s="1"/>
  <c r="AG2299" i="7"/>
  <c r="AH2299" i="7" s="1"/>
  <c r="AG2298" i="7"/>
  <c r="AH2298" i="7" s="1"/>
  <c r="AG2297" i="7"/>
  <c r="AH2297" i="7" s="1"/>
  <c r="AG2296" i="7"/>
  <c r="AH2296" i="7" s="1"/>
  <c r="AG2295" i="7"/>
  <c r="AH2295" i="7" s="1"/>
  <c r="AG2294" i="7"/>
  <c r="AH2294" i="7" s="1"/>
  <c r="AG2293" i="7"/>
  <c r="AH2293" i="7" s="1"/>
  <c r="AG2292" i="7"/>
  <c r="AH2292" i="7" s="1"/>
  <c r="AG2291" i="7"/>
  <c r="AH2291" i="7" s="1"/>
  <c r="AG2290" i="7"/>
  <c r="AH2290" i="7" s="1"/>
  <c r="AG2289" i="7"/>
  <c r="AH2289" i="7" s="1"/>
  <c r="AG2288" i="7"/>
  <c r="AH2288" i="7" s="1"/>
  <c r="AG2287" i="7"/>
  <c r="AH2287" i="7" s="1"/>
  <c r="AG2286" i="7"/>
  <c r="AH2286" i="7" s="1"/>
  <c r="AG2285" i="7"/>
  <c r="AH2285" i="7" s="1"/>
  <c r="AG2284" i="7"/>
  <c r="AH2284" i="7" s="1"/>
  <c r="AG2283" i="7"/>
  <c r="AH2283" i="7" s="1"/>
  <c r="AG2282" i="7"/>
  <c r="AH2282" i="7" s="1"/>
  <c r="AG2281" i="7"/>
  <c r="AH2281" i="7" s="1"/>
  <c r="AG2280" i="7"/>
  <c r="AH2280" i="7" s="1"/>
  <c r="AG2279" i="7"/>
  <c r="AH2279" i="7" s="1"/>
  <c r="AG2278" i="7"/>
  <c r="AH2278" i="7" s="1"/>
  <c r="AG2277" i="7"/>
  <c r="AH2277" i="7" s="1"/>
  <c r="AG2276" i="7"/>
  <c r="AH2276" i="7" s="1"/>
  <c r="AG2275" i="7"/>
  <c r="AH2275" i="7" s="1"/>
  <c r="AG2274" i="7"/>
  <c r="AH2274" i="7" s="1"/>
  <c r="AG2273" i="7"/>
  <c r="AH2273" i="7" s="1"/>
  <c r="AG2272" i="7"/>
  <c r="AH2272" i="7" s="1"/>
  <c r="AG2271" i="7"/>
  <c r="AH2271" i="7" s="1"/>
  <c r="AG2270" i="7"/>
  <c r="AH2270" i="7" s="1"/>
  <c r="AG2269" i="7"/>
  <c r="AH2269" i="7" s="1"/>
  <c r="AG2268" i="7"/>
  <c r="AH2268" i="7" s="1"/>
  <c r="AG2267" i="7"/>
  <c r="AH2267" i="7" s="1"/>
  <c r="AG2266" i="7"/>
  <c r="AH2266" i="7" s="1"/>
  <c r="AG2265" i="7"/>
  <c r="AH2265" i="7" s="1"/>
  <c r="AG2264" i="7"/>
  <c r="AH2264" i="7" s="1"/>
  <c r="AG2263" i="7"/>
  <c r="AH2263" i="7" s="1"/>
  <c r="AG2262" i="7"/>
  <c r="AH2262" i="7" s="1"/>
  <c r="AG2261" i="7"/>
  <c r="AH2261" i="7" s="1"/>
  <c r="AG2260" i="7"/>
  <c r="AH2260" i="7" s="1"/>
  <c r="AG2259" i="7"/>
  <c r="AH2259" i="7" s="1"/>
  <c r="AG2258" i="7"/>
  <c r="AH2258" i="7" s="1"/>
  <c r="AG2257" i="7"/>
  <c r="AH2257" i="7" s="1"/>
  <c r="AG2256" i="7"/>
  <c r="AH2256" i="7" s="1"/>
  <c r="AG2255" i="7"/>
  <c r="AH2255" i="7" s="1"/>
  <c r="AG2254" i="7"/>
  <c r="AH2254" i="7" s="1"/>
  <c r="AG2253" i="7"/>
  <c r="AH2253" i="7" s="1"/>
  <c r="AG2252" i="7"/>
  <c r="AH2252" i="7" s="1"/>
  <c r="AG2251" i="7"/>
  <c r="AH2251" i="7" s="1"/>
  <c r="AG2250" i="7"/>
  <c r="AH2250" i="7" s="1"/>
  <c r="AG2249" i="7"/>
  <c r="AH2249" i="7" s="1"/>
  <c r="AG2248" i="7"/>
  <c r="AH2248" i="7" s="1"/>
  <c r="AG2247" i="7"/>
  <c r="AH2247" i="7" s="1"/>
  <c r="AG2246" i="7"/>
  <c r="AH2246" i="7" s="1"/>
  <c r="AG2245" i="7"/>
  <c r="AH2245" i="7" s="1"/>
  <c r="AG2244" i="7"/>
  <c r="AH2244" i="7" s="1"/>
  <c r="AG2243" i="7"/>
  <c r="AH2243" i="7" s="1"/>
  <c r="AG2242" i="7"/>
  <c r="AH2242" i="7" s="1"/>
  <c r="AG2241" i="7"/>
  <c r="AH2241" i="7" s="1"/>
  <c r="AG2240" i="7"/>
  <c r="AH2240" i="7" s="1"/>
  <c r="AG2239" i="7"/>
  <c r="AH2239" i="7" s="1"/>
  <c r="AG2238" i="7"/>
  <c r="AH2238" i="7" s="1"/>
  <c r="AG2237" i="7"/>
  <c r="AH2237" i="7" s="1"/>
  <c r="AG2236" i="7"/>
  <c r="AH2236" i="7" s="1"/>
  <c r="AG2235" i="7"/>
  <c r="AH2235" i="7" s="1"/>
  <c r="AG2234" i="7"/>
  <c r="AH2234" i="7" s="1"/>
  <c r="AG2233" i="7"/>
  <c r="AH2233" i="7" s="1"/>
  <c r="AG2232" i="7"/>
  <c r="AH2232" i="7" s="1"/>
  <c r="AG2231" i="7"/>
  <c r="AH2231" i="7" s="1"/>
  <c r="AG2230" i="7"/>
  <c r="AH2230" i="7" s="1"/>
  <c r="AG2229" i="7"/>
  <c r="AH2229" i="7" s="1"/>
  <c r="AG2228" i="7"/>
  <c r="AH2228" i="7" s="1"/>
  <c r="AG2227" i="7"/>
  <c r="AH2227" i="7" s="1"/>
  <c r="AG2226" i="7"/>
  <c r="AH2226" i="7" s="1"/>
  <c r="AG2225" i="7"/>
  <c r="AH2225" i="7" s="1"/>
  <c r="AG2224" i="7"/>
  <c r="AH2224" i="7" s="1"/>
  <c r="AG2223" i="7"/>
  <c r="AH2223" i="7" s="1"/>
  <c r="AG2222" i="7"/>
  <c r="AH2222" i="7" s="1"/>
  <c r="AG2221" i="7"/>
  <c r="AH2221" i="7" s="1"/>
  <c r="AG2220" i="7"/>
  <c r="AH2220" i="7" s="1"/>
  <c r="AG2219" i="7"/>
  <c r="AH2219" i="7" s="1"/>
  <c r="AG2218" i="7"/>
  <c r="AH2218" i="7" s="1"/>
  <c r="AG2217" i="7"/>
  <c r="AH2217" i="7" s="1"/>
  <c r="AG2216" i="7"/>
  <c r="AH2216" i="7" s="1"/>
  <c r="AG2215" i="7"/>
  <c r="AH2215" i="7" s="1"/>
  <c r="AG2214" i="7"/>
  <c r="AH2214" i="7" s="1"/>
  <c r="AG2213" i="7"/>
  <c r="AH2213" i="7" s="1"/>
  <c r="AG2212" i="7"/>
  <c r="AH2212" i="7" s="1"/>
  <c r="AG2211" i="7"/>
  <c r="AH2211" i="7" s="1"/>
  <c r="AG2210" i="7"/>
  <c r="AH2210" i="7" s="1"/>
  <c r="AG2209" i="7"/>
  <c r="AH2209" i="7" s="1"/>
  <c r="AG2208" i="7"/>
  <c r="AH2208" i="7" s="1"/>
  <c r="AG2207" i="7"/>
  <c r="AH2207" i="7" s="1"/>
  <c r="AG2206" i="7"/>
  <c r="AH2206" i="7" s="1"/>
  <c r="AG2205" i="7"/>
  <c r="AH2205" i="7" s="1"/>
  <c r="AG2204" i="7"/>
  <c r="AH2204" i="7" s="1"/>
  <c r="AG2203" i="7"/>
  <c r="AH2203" i="7" s="1"/>
  <c r="AG2202" i="7"/>
  <c r="AH2202" i="7" s="1"/>
  <c r="AG2201" i="7"/>
  <c r="AH2201" i="7" s="1"/>
  <c r="AG2200" i="7"/>
  <c r="AH2200" i="7" s="1"/>
  <c r="AG2199" i="7"/>
  <c r="AH2199" i="7" s="1"/>
  <c r="AG2198" i="7"/>
  <c r="AH2198" i="7" s="1"/>
  <c r="AG2197" i="7"/>
  <c r="AH2197" i="7" s="1"/>
  <c r="AG2196" i="7"/>
  <c r="AH2196" i="7" s="1"/>
  <c r="AG2195" i="7"/>
  <c r="AH2195" i="7" s="1"/>
  <c r="AG2194" i="7"/>
  <c r="AH2194" i="7" s="1"/>
  <c r="AG2193" i="7"/>
  <c r="AH2193" i="7" s="1"/>
  <c r="AG2192" i="7"/>
  <c r="AH2192" i="7" s="1"/>
  <c r="AG2191" i="7"/>
  <c r="AH2191" i="7" s="1"/>
  <c r="AG2190" i="7"/>
  <c r="AH2190" i="7" s="1"/>
  <c r="AG2189" i="7"/>
  <c r="AH2189" i="7" s="1"/>
  <c r="AG2188" i="7"/>
  <c r="AH2188" i="7" s="1"/>
  <c r="AG2187" i="7"/>
  <c r="AH2187" i="7" s="1"/>
  <c r="AG2186" i="7"/>
  <c r="AH2186" i="7" s="1"/>
  <c r="AG2185" i="7"/>
  <c r="AH2185" i="7" s="1"/>
  <c r="AG2184" i="7"/>
  <c r="AH2184" i="7" s="1"/>
  <c r="AG2183" i="7"/>
  <c r="AH2183" i="7" s="1"/>
  <c r="AG2182" i="7"/>
  <c r="AH2182" i="7" s="1"/>
  <c r="AG2181" i="7"/>
  <c r="AH2181" i="7" s="1"/>
  <c r="AG2180" i="7"/>
  <c r="AH2180" i="7" s="1"/>
  <c r="AG2179" i="7"/>
  <c r="AH2179" i="7" s="1"/>
  <c r="AG2178" i="7"/>
  <c r="AH2178" i="7" s="1"/>
  <c r="AG2177" i="7"/>
  <c r="AH2177" i="7" s="1"/>
  <c r="AG2176" i="7"/>
  <c r="AH2176" i="7" s="1"/>
  <c r="AG2175" i="7"/>
  <c r="AH2175" i="7" s="1"/>
  <c r="AG2174" i="7"/>
  <c r="AH2174" i="7" s="1"/>
  <c r="AG2173" i="7"/>
  <c r="AH2173" i="7" s="1"/>
  <c r="AG2172" i="7"/>
  <c r="AH2172" i="7" s="1"/>
  <c r="AG2171" i="7"/>
  <c r="AH2171" i="7" s="1"/>
  <c r="AG2170" i="7"/>
  <c r="AH2170" i="7" s="1"/>
  <c r="AG2169" i="7"/>
  <c r="AH2169" i="7" s="1"/>
  <c r="AG2168" i="7"/>
  <c r="AH2168" i="7" s="1"/>
  <c r="AG2167" i="7"/>
  <c r="AH2167" i="7" s="1"/>
  <c r="AG2166" i="7"/>
  <c r="AH2166" i="7" s="1"/>
  <c r="AG2165" i="7"/>
  <c r="AH2165" i="7" s="1"/>
  <c r="AG2164" i="7"/>
  <c r="AH2164" i="7" s="1"/>
  <c r="AG2163" i="7"/>
  <c r="AH2163" i="7" s="1"/>
  <c r="AG2162" i="7"/>
  <c r="AH2162" i="7" s="1"/>
  <c r="AG2161" i="7"/>
  <c r="AH2161" i="7" s="1"/>
  <c r="AG2160" i="7"/>
  <c r="AH2160" i="7" s="1"/>
  <c r="AG2159" i="7"/>
  <c r="AH2159" i="7" s="1"/>
  <c r="AG2158" i="7"/>
  <c r="AH2158" i="7" s="1"/>
  <c r="AG2157" i="7"/>
  <c r="AH2157" i="7" s="1"/>
  <c r="AG2156" i="7"/>
  <c r="AH2156" i="7" s="1"/>
  <c r="AG2155" i="7"/>
  <c r="AH2155" i="7" s="1"/>
  <c r="AG2154" i="7"/>
  <c r="AH2154" i="7" s="1"/>
  <c r="AG2153" i="7"/>
  <c r="AH2153" i="7" s="1"/>
  <c r="AG2152" i="7"/>
  <c r="AH2152" i="7" s="1"/>
  <c r="AG2151" i="7"/>
  <c r="AH2151" i="7" s="1"/>
  <c r="AG2150" i="7"/>
  <c r="AH2150" i="7" s="1"/>
  <c r="AG2149" i="7"/>
  <c r="AH2149" i="7" s="1"/>
  <c r="AG2148" i="7"/>
  <c r="AH2148" i="7" s="1"/>
  <c r="AG2147" i="7"/>
  <c r="AH2147" i="7" s="1"/>
  <c r="AG2146" i="7"/>
  <c r="AH2146" i="7" s="1"/>
  <c r="AG2145" i="7"/>
  <c r="AH2145" i="7" s="1"/>
  <c r="AG2144" i="7"/>
  <c r="AH2144" i="7" s="1"/>
  <c r="AG2143" i="7"/>
  <c r="AH2143" i="7" s="1"/>
  <c r="AG2142" i="7"/>
  <c r="AH2142" i="7" s="1"/>
  <c r="AG2141" i="7"/>
  <c r="AH2141" i="7" s="1"/>
  <c r="AG2140" i="7"/>
  <c r="AH2140" i="7" s="1"/>
  <c r="AG2139" i="7"/>
  <c r="AH2139" i="7" s="1"/>
  <c r="AG2138" i="7"/>
  <c r="AH2138" i="7" s="1"/>
  <c r="AG2137" i="7"/>
  <c r="AH2137" i="7" s="1"/>
  <c r="AG2136" i="7"/>
  <c r="AH2136" i="7" s="1"/>
  <c r="AG2135" i="7"/>
  <c r="AH2135" i="7" s="1"/>
  <c r="AG2134" i="7"/>
  <c r="AH2134" i="7" s="1"/>
  <c r="AG2133" i="7"/>
  <c r="AH2133" i="7" s="1"/>
  <c r="AG2132" i="7"/>
  <c r="AH2132" i="7" s="1"/>
  <c r="AG2131" i="7"/>
  <c r="AH2131" i="7" s="1"/>
  <c r="AG2130" i="7"/>
  <c r="AH2130" i="7" s="1"/>
  <c r="AG2129" i="7"/>
  <c r="AH2129" i="7" s="1"/>
  <c r="AG2128" i="7"/>
  <c r="AH2128" i="7" s="1"/>
  <c r="AG2127" i="7"/>
  <c r="AH2127" i="7" s="1"/>
  <c r="AG2126" i="7"/>
  <c r="AH2126" i="7" s="1"/>
  <c r="AG2125" i="7"/>
  <c r="AH2125" i="7" s="1"/>
  <c r="AG2124" i="7"/>
  <c r="AH2124" i="7" s="1"/>
  <c r="AG2123" i="7"/>
  <c r="AH2123" i="7" s="1"/>
  <c r="AG2122" i="7"/>
  <c r="AH2122" i="7" s="1"/>
  <c r="AG2121" i="7"/>
  <c r="AH2121" i="7" s="1"/>
  <c r="AG2120" i="7"/>
  <c r="AH2120" i="7" s="1"/>
  <c r="AG2119" i="7"/>
  <c r="AH2119" i="7" s="1"/>
  <c r="AG2118" i="7"/>
  <c r="AH2118" i="7" s="1"/>
  <c r="AG2117" i="7"/>
  <c r="AH2117" i="7" s="1"/>
  <c r="AG2116" i="7"/>
  <c r="AH2116" i="7" s="1"/>
  <c r="AG2115" i="7"/>
  <c r="AH2115" i="7" s="1"/>
  <c r="AG2114" i="7"/>
  <c r="AH2114" i="7" s="1"/>
  <c r="AG2113" i="7"/>
  <c r="AH2113" i="7" s="1"/>
  <c r="AG2112" i="7"/>
  <c r="AH2112" i="7" s="1"/>
  <c r="AG2111" i="7"/>
  <c r="AH2111" i="7" s="1"/>
  <c r="AG2110" i="7"/>
  <c r="AH2110" i="7" s="1"/>
  <c r="AG2109" i="7"/>
  <c r="AH2109" i="7" s="1"/>
  <c r="AG2108" i="7"/>
  <c r="AH2108" i="7" s="1"/>
  <c r="AG2107" i="7"/>
  <c r="AH2107" i="7" s="1"/>
  <c r="AG2106" i="7"/>
  <c r="AH2106" i="7" s="1"/>
  <c r="AG2105" i="7"/>
  <c r="AH2105" i="7" s="1"/>
  <c r="AG2104" i="7"/>
  <c r="AH2104" i="7" s="1"/>
  <c r="AG2103" i="7"/>
  <c r="AH2103" i="7" s="1"/>
  <c r="AG2102" i="7"/>
  <c r="AH2102" i="7" s="1"/>
  <c r="AG2101" i="7"/>
  <c r="AH2101" i="7" s="1"/>
  <c r="AG2100" i="7"/>
  <c r="AH2100" i="7" s="1"/>
  <c r="AG2099" i="7"/>
  <c r="AH2099" i="7" s="1"/>
  <c r="AG2098" i="7"/>
  <c r="AH2098" i="7" s="1"/>
  <c r="AG2097" i="7"/>
  <c r="AH2097" i="7" s="1"/>
  <c r="AG2096" i="7"/>
  <c r="AH2096" i="7" s="1"/>
  <c r="AG2095" i="7"/>
  <c r="AH2095" i="7" s="1"/>
  <c r="AG2094" i="7"/>
  <c r="AH2094" i="7" s="1"/>
  <c r="AG2093" i="7"/>
  <c r="AH2093" i="7" s="1"/>
  <c r="AG2092" i="7"/>
  <c r="AH2092" i="7" s="1"/>
  <c r="AG2091" i="7"/>
  <c r="AH2091" i="7" s="1"/>
  <c r="AG2090" i="7"/>
  <c r="AH2090" i="7" s="1"/>
  <c r="AG2089" i="7"/>
  <c r="AH2089" i="7" s="1"/>
  <c r="AG2088" i="7"/>
  <c r="AH2088" i="7" s="1"/>
  <c r="AG2087" i="7"/>
  <c r="AH2087" i="7" s="1"/>
  <c r="AG2086" i="7"/>
  <c r="AH2086" i="7" s="1"/>
  <c r="AG2085" i="7"/>
  <c r="AH2085" i="7" s="1"/>
  <c r="AG2084" i="7"/>
  <c r="AH2084" i="7" s="1"/>
  <c r="AG2083" i="7"/>
  <c r="AH2083" i="7" s="1"/>
  <c r="AG2082" i="7"/>
  <c r="AH2082" i="7" s="1"/>
  <c r="AG2081" i="7"/>
  <c r="AH2081" i="7" s="1"/>
  <c r="AG2080" i="7"/>
  <c r="AH2080" i="7" s="1"/>
  <c r="AG2079" i="7"/>
  <c r="AH2079" i="7" s="1"/>
  <c r="AG2078" i="7"/>
  <c r="AH2078" i="7" s="1"/>
  <c r="AG2077" i="7"/>
  <c r="AH2077" i="7" s="1"/>
  <c r="AG2076" i="7"/>
  <c r="AH2076" i="7" s="1"/>
  <c r="AG2075" i="7"/>
  <c r="AH2075" i="7" s="1"/>
  <c r="AG2074" i="7"/>
  <c r="AH2074" i="7" s="1"/>
  <c r="AG2073" i="7"/>
  <c r="AH2073" i="7" s="1"/>
  <c r="AG2072" i="7"/>
  <c r="AH2072" i="7" s="1"/>
  <c r="AG2071" i="7"/>
  <c r="AH2071" i="7" s="1"/>
  <c r="AG2070" i="7"/>
  <c r="AH2070" i="7" s="1"/>
  <c r="AG2069" i="7"/>
  <c r="AH2069" i="7" s="1"/>
  <c r="AG2068" i="7"/>
  <c r="AH2068" i="7" s="1"/>
  <c r="AG2067" i="7"/>
  <c r="AH2067" i="7" s="1"/>
  <c r="AG2066" i="7"/>
  <c r="AH2066" i="7" s="1"/>
  <c r="AG2065" i="7"/>
  <c r="AH2065" i="7" s="1"/>
  <c r="AG2064" i="7"/>
  <c r="AH2064" i="7" s="1"/>
  <c r="AG2063" i="7"/>
  <c r="AH2063" i="7" s="1"/>
  <c r="AG2062" i="7"/>
  <c r="AH2062" i="7" s="1"/>
  <c r="AG2061" i="7"/>
  <c r="AH2061" i="7" s="1"/>
  <c r="AG2060" i="7"/>
  <c r="AH2060" i="7" s="1"/>
  <c r="AG2059" i="7"/>
  <c r="AH2059" i="7" s="1"/>
  <c r="AG2058" i="7"/>
  <c r="AH2058" i="7" s="1"/>
  <c r="AG2057" i="7"/>
  <c r="AH2057" i="7" s="1"/>
  <c r="AG2056" i="7"/>
  <c r="AH2056" i="7" s="1"/>
  <c r="AG2055" i="7"/>
  <c r="AH2055" i="7" s="1"/>
  <c r="AG2054" i="7"/>
  <c r="AH2054" i="7" s="1"/>
  <c r="AG2053" i="7"/>
  <c r="AH2053" i="7" s="1"/>
  <c r="AG2052" i="7"/>
  <c r="AH2052" i="7" s="1"/>
  <c r="AG2051" i="7"/>
  <c r="AH2051" i="7" s="1"/>
  <c r="AG2050" i="7"/>
  <c r="AH2050" i="7" s="1"/>
  <c r="AG2049" i="7"/>
  <c r="AH2049" i="7" s="1"/>
  <c r="AG2048" i="7"/>
  <c r="AH2048" i="7" s="1"/>
  <c r="AG2047" i="7"/>
  <c r="AH2047" i="7" s="1"/>
  <c r="AG2046" i="7"/>
  <c r="AH2046" i="7" s="1"/>
  <c r="AG2045" i="7"/>
  <c r="AH2045" i="7" s="1"/>
  <c r="AG2044" i="7"/>
  <c r="AH2044" i="7" s="1"/>
  <c r="AG2043" i="7"/>
  <c r="AH2043" i="7" s="1"/>
  <c r="AG2042" i="7"/>
  <c r="AH2042" i="7" s="1"/>
  <c r="AG2041" i="7"/>
  <c r="AH2041" i="7" s="1"/>
  <c r="AG2040" i="7"/>
  <c r="AH2040" i="7" s="1"/>
  <c r="AG2039" i="7"/>
  <c r="AH2039" i="7" s="1"/>
  <c r="AG2038" i="7"/>
  <c r="AH2038" i="7" s="1"/>
  <c r="AG2037" i="7"/>
  <c r="AH2037" i="7" s="1"/>
  <c r="AG2036" i="7"/>
  <c r="AH2036" i="7" s="1"/>
  <c r="AG2035" i="7"/>
  <c r="AH2035" i="7" s="1"/>
  <c r="AG2034" i="7"/>
  <c r="AH2034" i="7" s="1"/>
  <c r="AG2033" i="7"/>
  <c r="AH2033" i="7" s="1"/>
  <c r="AG2032" i="7"/>
  <c r="AH2032" i="7" s="1"/>
  <c r="AG2031" i="7"/>
  <c r="AH2031" i="7" s="1"/>
  <c r="AG2030" i="7"/>
  <c r="AH2030" i="7" s="1"/>
  <c r="AG2029" i="7"/>
  <c r="AH2029" i="7" s="1"/>
  <c r="AG2028" i="7"/>
  <c r="AH2028" i="7" s="1"/>
  <c r="AG2027" i="7"/>
  <c r="AH2027" i="7" s="1"/>
  <c r="AG2026" i="7"/>
  <c r="AH2026" i="7" s="1"/>
  <c r="AG2025" i="7"/>
  <c r="AH2025" i="7" s="1"/>
  <c r="AG2024" i="7"/>
  <c r="AH2024" i="7" s="1"/>
  <c r="AG2023" i="7"/>
  <c r="AH2023" i="7" s="1"/>
  <c r="AG2022" i="7"/>
  <c r="AH2022" i="7" s="1"/>
  <c r="AG2021" i="7"/>
  <c r="AH2021" i="7" s="1"/>
  <c r="AG2020" i="7"/>
  <c r="AH2020" i="7" s="1"/>
  <c r="AG2019" i="7"/>
  <c r="AH2019" i="7" s="1"/>
  <c r="AG2018" i="7"/>
  <c r="AH2018" i="7" s="1"/>
  <c r="AG2017" i="7"/>
  <c r="AH2017" i="7" s="1"/>
  <c r="AG2016" i="7"/>
  <c r="AH2016" i="7" s="1"/>
  <c r="AG2015" i="7"/>
  <c r="AH2015" i="7" s="1"/>
  <c r="AG2014" i="7"/>
  <c r="AH2014" i="7" s="1"/>
  <c r="AG2013" i="7"/>
  <c r="AH2013" i="7" s="1"/>
  <c r="AG2012" i="7"/>
  <c r="AH2012" i="7" s="1"/>
  <c r="AG2011" i="7"/>
  <c r="AH2011" i="7" s="1"/>
  <c r="AG2010" i="7"/>
  <c r="AH2010" i="7" s="1"/>
  <c r="AG2009" i="7"/>
  <c r="AH2009" i="7" s="1"/>
  <c r="AG2008" i="7"/>
  <c r="AH2008" i="7" s="1"/>
  <c r="AG2007" i="7"/>
  <c r="AH2007" i="7" s="1"/>
  <c r="AG2006" i="7"/>
  <c r="AH2006" i="7" s="1"/>
  <c r="AG2005" i="7"/>
  <c r="AH2005" i="7" s="1"/>
  <c r="AG2004" i="7"/>
  <c r="AH2004" i="7" s="1"/>
  <c r="AG2003" i="7"/>
  <c r="AH2003" i="7" s="1"/>
  <c r="AG2002" i="7"/>
  <c r="AH2002" i="7" s="1"/>
  <c r="AG2001" i="7"/>
  <c r="AH2001" i="7" s="1"/>
  <c r="AG2000" i="7"/>
  <c r="AH2000" i="7" s="1"/>
  <c r="AG1999" i="7"/>
  <c r="AH1999" i="7" s="1"/>
  <c r="AG1998" i="7"/>
  <c r="AH1998" i="7" s="1"/>
  <c r="AG1997" i="7"/>
  <c r="AH1997" i="7" s="1"/>
  <c r="AG1996" i="7"/>
  <c r="AH1996" i="7" s="1"/>
  <c r="AG1995" i="7"/>
  <c r="AH1995" i="7" s="1"/>
  <c r="AG1994" i="7"/>
  <c r="AH1994" i="7" s="1"/>
  <c r="AG1993" i="7"/>
  <c r="AH1993" i="7" s="1"/>
  <c r="AG1992" i="7"/>
  <c r="AH1992" i="7" s="1"/>
  <c r="AG1991" i="7"/>
  <c r="AH1991" i="7" s="1"/>
  <c r="AG1990" i="7"/>
  <c r="AH1990" i="7" s="1"/>
  <c r="AG1989" i="7"/>
  <c r="AH1989" i="7" s="1"/>
  <c r="AG1988" i="7"/>
  <c r="AH1988" i="7" s="1"/>
  <c r="AG1987" i="7"/>
  <c r="AH1987" i="7" s="1"/>
  <c r="AG1986" i="7"/>
  <c r="AH1986" i="7" s="1"/>
  <c r="AG1985" i="7"/>
  <c r="AH1985" i="7" s="1"/>
  <c r="AG1984" i="7"/>
  <c r="AH1984" i="7" s="1"/>
  <c r="AG1983" i="7"/>
  <c r="AH1983" i="7" s="1"/>
  <c r="AG1982" i="7"/>
  <c r="AH1982" i="7" s="1"/>
  <c r="AG1981" i="7"/>
  <c r="AH1981" i="7" s="1"/>
  <c r="AG1980" i="7"/>
  <c r="AH1980" i="7" s="1"/>
  <c r="AG1979" i="7"/>
  <c r="AH1979" i="7" s="1"/>
  <c r="AG1978" i="7"/>
  <c r="AH1978" i="7" s="1"/>
  <c r="AG1977" i="7"/>
  <c r="AH1977" i="7" s="1"/>
  <c r="AG1976" i="7"/>
  <c r="AH1976" i="7" s="1"/>
  <c r="AG1975" i="7"/>
  <c r="AH1975" i="7" s="1"/>
  <c r="AG1974" i="7"/>
  <c r="AH1974" i="7" s="1"/>
  <c r="AG1973" i="7"/>
  <c r="AH1973" i="7" s="1"/>
  <c r="AG1972" i="7"/>
  <c r="AH1972" i="7" s="1"/>
  <c r="AG1971" i="7"/>
  <c r="AH1971" i="7" s="1"/>
  <c r="AG1970" i="7"/>
  <c r="AH1970" i="7" s="1"/>
  <c r="AG1969" i="7"/>
  <c r="AH1969" i="7" s="1"/>
  <c r="AG1968" i="7"/>
  <c r="AH1968" i="7" s="1"/>
  <c r="AG1967" i="7"/>
  <c r="AH1967" i="7" s="1"/>
  <c r="AG1966" i="7"/>
  <c r="AH1966" i="7" s="1"/>
  <c r="AG1965" i="7"/>
  <c r="AH1965" i="7" s="1"/>
  <c r="AG1964" i="7"/>
  <c r="AH1964" i="7" s="1"/>
  <c r="AG1963" i="7"/>
  <c r="AH1963" i="7" s="1"/>
  <c r="AG1962" i="7"/>
  <c r="AH1962" i="7" s="1"/>
  <c r="AG1961" i="7"/>
  <c r="AH1961" i="7" s="1"/>
  <c r="AG1960" i="7"/>
  <c r="AH1960" i="7" s="1"/>
  <c r="AG1959" i="7"/>
  <c r="AH1959" i="7" s="1"/>
  <c r="AG1958" i="7"/>
  <c r="AH1958" i="7" s="1"/>
  <c r="AG1957" i="7"/>
  <c r="AH1957" i="7" s="1"/>
  <c r="AG1956" i="7"/>
  <c r="AH1956" i="7" s="1"/>
  <c r="AG1955" i="7"/>
  <c r="AH1955" i="7" s="1"/>
  <c r="AG1954" i="7"/>
  <c r="AH1954" i="7" s="1"/>
  <c r="AG1953" i="7"/>
  <c r="AH1953" i="7" s="1"/>
  <c r="AG1952" i="7"/>
  <c r="AH1952" i="7" s="1"/>
  <c r="AG1951" i="7"/>
  <c r="AH1951" i="7" s="1"/>
  <c r="AG1950" i="7"/>
  <c r="AH1950" i="7" s="1"/>
  <c r="AG1949" i="7"/>
  <c r="AH1949" i="7" s="1"/>
  <c r="AG1948" i="7"/>
  <c r="AH1948" i="7" s="1"/>
  <c r="AG1947" i="7"/>
  <c r="AH1947" i="7" s="1"/>
  <c r="AG1946" i="7"/>
  <c r="AH1946" i="7" s="1"/>
  <c r="AG1945" i="7"/>
  <c r="AH1945" i="7" s="1"/>
  <c r="AG1944" i="7"/>
  <c r="AH1944" i="7" s="1"/>
  <c r="AG1943" i="7"/>
  <c r="AH1943" i="7" s="1"/>
  <c r="AG1942" i="7"/>
  <c r="AH1942" i="7" s="1"/>
  <c r="AG1941" i="7"/>
  <c r="AH1941" i="7" s="1"/>
  <c r="AG1940" i="7"/>
  <c r="AH1940" i="7" s="1"/>
  <c r="AG1939" i="7"/>
  <c r="AH1939" i="7" s="1"/>
  <c r="AG1938" i="7"/>
  <c r="AH1938" i="7" s="1"/>
  <c r="AG1937" i="7"/>
  <c r="AH1937" i="7" s="1"/>
  <c r="AG1936" i="7"/>
  <c r="AH1936" i="7" s="1"/>
  <c r="AG1935" i="7"/>
  <c r="AH1935" i="7" s="1"/>
  <c r="AG1934" i="7"/>
  <c r="AH1934" i="7" s="1"/>
  <c r="AG1933" i="7"/>
  <c r="AH1933" i="7" s="1"/>
  <c r="AG1932" i="7"/>
  <c r="AH1932" i="7" s="1"/>
  <c r="AG1931" i="7"/>
  <c r="AH1931" i="7" s="1"/>
  <c r="AG1930" i="7"/>
  <c r="AH1930" i="7" s="1"/>
  <c r="AG1929" i="7"/>
  <c r="AH1929" i="7" s="1"/>
  <c r="AG1928" i="7"/>
  <c r="AH1928" i="7" s="1"/>
  <c r="AG1927" i="7"/>
  <c r="AH1927" i="7" s="1"/>
  <c r="AG1926" i="7"/>
  <c r="AH1926" i="7" s="1"/>
  <c r="AG1925" i="7"/>
  <c r="AH1925" i="7" s="1"/>
  <c r="AG1924" i="7"/>
  <c r="AH1924" i="7" s="1"/>
  <c r="AG1923" i="7"/>
  <c r="AH1923" i="7" s="1"/>
  <c r="AG1922" i="7"/>
  <c r="AH1922" i="7" s="1"/>
  <c r="AG1921" i="7"/>
  <c r="AH1921" i="7" s="1"/>
  <c r="AG1920" i="7"/>
  <c r="AH1920" i="7" s="1"/>
  <c r="AG1919" i="7"/>
  <c r="AH1919" i="7" s="1"/>
  <c r="AG1918" i="7"/>
  <c r="AH1918" i="7" s="1"/>
  <c r="AG1917" i="7"/>
  <c r="AH1917" i="7" s="1"/>
  <c r="AG1916" i="7"/>
  <c r="AH1916" i="7" s="1"/>
  <c r="AG1915" i="7"/>
  <c r="AH1915" i="7" s="1"/>
  <c r="AG1914" i="7"/>
  <c r="AH1914" i="7" s="1"/>
  <c r="AG1913" i="7"/>
  <c r="AH1913" i="7" s="1"/>
  <c r="AG1912" i="7"/>
  <c r="AH1912" i="7" s="1"/>
  <c r="AG1911" i="7"/>
  <c r="AH1911" i="7" s="1"/>
  <c r="AG1910" i="7"/>
  <c r="AH1910" i="7" s="1"/>
  <c r="AG1909" i="7"/>
  <c r="AH1909" i="7" s="1"/>
  <c r="AG1908" i="7"/>
  <c r="AH1908" i="7" s="1"/>
  <c r="AG1907" i="7"/>
  <c r="AH1907" i="7" s="1"/>
  <c r="AG1906" i="7"/>
  <c r="AH1906" i="7" s="1"/>
  <c r="AG1905" i="7"/>
  <c r="AH1905" i="7" s="1"/>
  <c r="AG1904" i="7"/>
  <c r="AH1904" i="7" s="1"/>
  <c r="AG1903" i="7"/>
  <c r="AH1903" i="7" s="1"/>
  <c r="AG1902" i="7"/>
  <c r="AH1902" i="7" s="1"/>
  <c r="AG1901" i="7"/>
  <c r="AH1901" i="7" s="1"/>
  <c r="AG1900" i="7"/>
  <c r="AH1900" i="7" s="1"/>
  <c r="AG1899" i="7"/>
  <c r="AH1899" i="7" s="1"/>
  <c r="AG1898" i="7"/>
  <c r="AH1898" i="7" s="1"/>
  <c r="AG1897" i="7"/>
  <c r="AH1897" i="7" s="1"/>
  <c r="AG1896" i="7"/>
  <c r="AH1896" i="7" s="1"/>
  <c r="AG1895" i="7"/>
  <c r="AH1895" i="7" s="1"/>
  <c r="AG1894" i="7"/>
  <c r="AH1894" i="7" s="1"/>
  <c r="AG1893" i="7"/>
  <c r="AH1893" i="7" s="1"/>
  <c r="AG1892" i="7"/>
  <c r="AH1892" i="7" s="1"/>
  <c r="AG1891" i="7"/>
  <c r="AH1891" i="7" s="1"/>
  <c r="AG1890" i="7"/>
  <c r="AH1890" i="7" s="1"/>
  <c r="AG1889" i="7"/>
  <c r="AH1889" i="7" s="1"/>
  <c r="AG1888" i="7"/>
  <c r="AH1888" i="7" s="1"/>
  <c r="AG1887" i="7"/>
  <c r="AH1887" i="7" s="1"/>
  <c r="AG1886" i="7"/>
  <c r="AH1886" i="7" s="1"/>
  <c r="AG1885" i="7"/>
  <c r="AH1885" i="7" s="1"/>
  <c r="AG1884" i="7"/>
  <c r="AH1884" i="7" s="1"/>
  <c r="AG1883" i="7"/>
  <c r="AH1883" i="7" s="1"/>
  <c r="AG1882" i="7"/>
  <c r="AH1882" i="7" s="1"/>
  <c r="AG1881" i="7"/>
  <c r="AH1881" i="7" s="1"/>
  <c r="AG1880" i="7"/>
  <c r="AH1880" i="7" s="1"/>
  <c r="AG1879" i="7"/>
  <c r="AH1879" i="7" s="1"/>
  <c r="AG1878" i="7"/>
  <c r="AH1878" i="7" s="1"/>
  <c r="AG1877" i="7"/>
  <c r="AH1877" i="7" s="1"/>
  <c r="AG1876" i="7"/>
  <c r="AH1876" i="7" s="1"/>
  <c r="AG1875" i="7"/>
  <c r="AH1875" i="7" s="1"/>
  <c r="AG1874" i="7"/>
  <c r="AH1874" i="7" s="1"/>
  <c r="AG1873" i="7"/>
  <c r="AH1873" i="7" s="1"/>
  <c r="AG1872" i="7"/>
  <c r="AH1872" i="7" s="1"/>
  <c r="AG1871" i="7"/>
  <c r="AH1871" i="7" s="1"/>
  <c r="AG1870" i="7"/>
  <c r="AH1870" i="7" s="1"/>
  <c r="AG1869" i="7"/>
  <c r="AH1869" i="7" s="1"/>
  <c r="AG1868" i="7"/>
  <c r="AH1868" i="7" s="1"/>
  <c r="AG1867" i="7"/>
  <c r="AH1867" i="7" s="1"/>
  <c r="AG1866" i="7"/>
  <c r="AH1866" i="7" s="1"/>
  <c r="AG1865" i="7"/>
  <c r="AH1865" i="7" s="1"/>
  <c r="AG1864" i="7"/>
  <c r="AH1864" i="7" s="1"/>
  <c r="AG1863" i="7"/>
  <c r="AH1863" i="7" s="1"/>
  <c r="AG1862" i="7"/>
  <c r="AH1862" i="7" s="1"/>
  <c r="AG1861" i="7"/>
  <c r="AH1861" i="7" s="1"/>
  <c r="AG1860" i="7"/>
  <c r="AH1860" i="7" s="1"/>
  <c r="AG1859" i="7"/>
  <c r="AH1859" i="7" s="1"/>
  <c r="AG1858" i="7"/>
  <c r="AH1858" i="7" s="1"/>
  <c r="AG1857" i="7"/>
  <c r="AH1857" i="7" s="1"/>
  <c r="AG1856" i="7"/>
  <c r="AH1856" i="7" s="1"/>
  <c r="AG1855" i="7"/>
  <c r="AH1855" i="7" s="1"/>
  <c r="AG1854" i="7"/>
  <c r="AH1854" i="7" s="1"/>
  <c r="AG1853" i="7"/>
  <c r="AH1853" i="7" s="1"/>
  <c r="AG1852" i="7"/>
  <c r="AH1852" i="7" s="1"/>
  <c r="AG1851" i="7"/>
  <c r="AH1851" i="7" s="1"/>
  <c r="AG1850" i="7"/>
  <c r="AH1850" i="7" s="1"/>
  <c r="AG1849" i="7"/>
  <c r="AH1849" i="7" s="1"/>
  <c r="AG1848" i="7"/>
  <c r="AH1848" i="7" s="1"/>
  <c r="AG1847" i="7"/>
  <c r="AH1847" i="7" s="1"/>
  <c r="AG1846" i="7"/>
  <c r="AH1846" i="7" s="1"/>
  <c r="AG1845" i="7"/>
  <c r="AH1845" i="7" s="1"/>
  <c r="AG1844" i="7"/>
  <c r="AH1844" i="7" s="1"/>
  <c r="AG1843" i="7"/>
  <c r="AH1843" i="7" s="1"/>
  <c r="AG1842" i="7"/>
  <c r="AH1842" i="7" s="1"/>
  <c r="AG1841" i="7"/>
  <c r="AH1841" i="7" s="1"/>
  <c r="AG1840" i="7"/>
  <c r="AH1840" i="7" s="1"/>
  <c r="AG1839" i="7"/>
  <c r="AH1839" i="7" s="1"/>
  <c r="AG1838" i="7"/>
  <c r="AH1838" i="7" s="1"/>
  <c r="AG1837" i="7"/>
  <c r="AH1837" i="7" s="1"/>
  <c r="AG1836" i="7"/>
  <c r="AH1836" i="7" s="1"/>
  <c r="AG1835" i="7"/>
  <c r="AH1835" i="7" s="1"/>
  <c r="AG1834" i="7"/>
  <c r="AH1834" i="7" s="1"/>
  <c r="AG1833" i="7"/>
  <c r="AH1833" i="7" s="1"/>
  <c r="AG1832" i="7"/>
  <c r="AH1832" i="7" s="1"/>
  <c r="AG1831" i="7"/>
  <c r="AH1831" i="7" s="1"/>
  <c r="AG1830" i="7"/>
  <c r="AH1830" i="7" s="1"/>
  <c r="AG1829" i="7"/>
  <c r="AH1829" i="7" s="1"/>
  <c r="AG1828" i="7"/>
  <c r="AH1828" i="7" s="1"/>
  <c r="AG1827" i="7"/>
  <c r="AH1827" i="7" s="1"/>
  <c r="AG1826" i="7"/>
  <c r="AH1826" i="7" s="1"/>
  <c r="AG1825" i="7"/>
  <c r="AH1825" i="7" s="1"/>
  <c r="AG1824" i="7"/>
  <c r="AH1824" i="7" s="1"/>
  <c r="AG1823" i="7"/>
  <c r="AH1823" i="7" s="1"/>
  <c r="AG1822" i="7"/>
  <c r="AH1822" i="7" s="1"/>
  <c r="AG1821" i="7"/>
  <c r="AH1821" i="7" s="1"/>
  <c r="AG1820" i="7"/>
  <c r="AH1820" i="7" s="1"/>
  <c r="AG1819" i="7"/>
  <c r="AH1819" i="7" s="1"/>
  <c r="AG1818" i="7"/>
  <c r="AH1818" i="7" s="1"/>
  <c r="AG1817" i="7"/>
  <c r="AH1817" i="7" s="1"/>
  <c r="AG1816" i="7"/>
  <c r="AH1816" i="7" s="1"/>
  <c r="AG1815" i="7"/>
  <c r="AH1815" i="7" s="1"/>
  <c r="AG1814" i="7"/>
  <c r="AH1814" i="7" s="1"/>
  <c r="AG1813" i="7"/>
  <c r="AH1813" i="7" s="1"/>
  <c r="AG1812" i="7"/>
  <c r="AH1812" i="7" s="1"/>
  <c r="AG1811" i="7"/>
  <c r="AH1811" i="7" s="1"/>
  <c r="AG1810" i="7"/>
  <c r="AH1810" i="7" s="1"/>
  <c r="AG1809" i="7"/>
  <c r="AH1809" i="7" s="1"/>
  <c r="AG1808" i="7"/>
  <c r="AH1808" i="7" s="1"/>
  <c r="AG1807" i="7"/>
  <c r="AH1807" i="7" s="1"/>
  <c r="AG1806" i="7"/>
  <c r="AH1806" i="7" s="1"/>
  <c r="AG1805" i="7"/>
  <c r="AH1805" i="7" s="1"/>
  <c r="AG1804" i="7"/>
  <c r="AH1804" i="7" s="1"/>
  <c r="AG1803" i="7"/>
  <c r="AH1803" i="7" s="1"/>
  <c r="AG1802" i="7"/>
  <c r="AH1802" i="7" s="1"/>
  <c r="AG1801" i="7"/>
  <c r="AH1801" i="7" s="1"/>
  <c r="AG1800" i="7"/>
  <c r="AH1800" i="7" s="1"/>
  <c r="AG1799" i="7"/>
  <c r="AH1799" i="7" s="1"/>
  <c r="AG1798" i="7"/>
  <c r="AH1798" i="7" s="1"/>
  <c r="AG1797" i="7"/>
  <c r="AH1797" i="7" s="1"/>
  <c r="AG1796" i="7"/>
  <c r="AH1796" i="7" s="1"/>
  <c r="AG1795" i="7"/>
  <c r="AH1795" i="7" s="1"/>
  <c r="AG1794" i="7"/>
  <c r="AH1794" i="7" s="1"/>
  <c r="AG1793" i="7"/>
  <c r="AH1793" i="7" s="1"/>
  <c r="AG1792" i="7"/>
  <c r="AH1792" i="7" s="1"/>
  <c r="AG1791" i="7"/>
  <c r="AH1791" i="7" s="1"/>
  <c r="AG1790" i="7"/>
  <c r="AH1790" i="7" s="1"/>
  <c r="AG1789" i="7"/>
  <c r="AH1789" i="7" s="1"/>
  <c r="AG1788" i="7"/>
  <c r="AH1788" i="7" s="1"/>
  <c r="AG1787" i="7"/>
  <c r="AH1787" i="7" s="1"/>
  <c r="AG1786" i="7"/>
  <c r="AH1786" i="7" s="1"/>
  <c r="AG1785" i="7"/>
  <c r="AH1785" i="7" s="1"/>
  <c r="AG1784" i="7"/>
  <c r="AH1784" i="7" s="1"/>
  <c r="AG1783" i="7"/>
  <c r="AH1783" i="7" s="1"/>
  <c r="AG1782" i="7"/>
  <c r="AH1782" i="7" s="1"/>
  <c r="AG1781" i="7"/>
  <c r="AH1781" i="7" s="1"/>
  <c r="AG1780" i="7"/>
  <c r="AH1780" i="7" s="1"/>
  <c r="AG1779" i="7"/>
  <c r="AH1779" i="7" s="1"/>
  <c r="AG1778" i="7"/>
  <c r="AH1778" i="7" s="1"/>
  <c r="AG1777" i="7"/>
  <c r="AH1777" i="7" s="1"/>
  <c r="AG1776" i="7"/>
  <c r="AH1776" i="7" s="1"/>
  <c r="AG1775" i="7"/>
  <c r="AH1775" i="7" s="1"/>
  <c r="AG1774" i="7"/>
  <c r="AH1774" i="7" s="1"/>
  <c r="AG1773" i="7"/>
  <c r="AH1773" i="7" s="1"/>
  <c r="AG1772" i="7"/>
  <c r="AH1772" i="7" s="1"/>
  <c r="AG1771" i="7"/>
  <c r="AH1771" i="7" s="1"/>
  <c r="AG1770" i="7"/>
  <c r="AH1770" i="7" s="1"/>
  <c r="AG1769" i="7"/>
  <c r="AH1769" i="7" s="1"/>
  <c r="AG1768" i="7"/>
  <c r="AH1768" i="7" s="1"/>
  <c r="AG1767" i="7"/>
  <c r="AH1767" i="7" s="1"/>
  <c r="AG1766" i="7"/>
  <c r="AH1766" i="7" s="1"/>
  <c r="AG1765" i="7"/>
  <c r="AH1765" i="7" s="1"/>
  <c r="AG1764" i="7"/>
  <c r="AH1764" i="7" s="1"/>
  <c r="AG1763" i="7"/>
  <c r="AH1763" i="7" s="1"/>
  <c r="AG1762" i="7"/>
  <c r="AH1762" i="7" s="1"/>
  <c r="AG1761" i="7"/>
  <c r="AH1761" i="7" s="1"/>
  <c r="AG1760" i="7"/>
  <c r="AH1760" i="7" s="1"/>
  <c r="AG1759" i="7"/>
  <c r="AH1759" i="7" s="1"/>
  <c r="AG1758" i="7"/>
  <c r="AH1758" i="7" s="1"/>
  <c r="AG1757" i="7"/>
  <c r="AH1757" i="7" s="1"/>
  <c r="AG1756" i="7"/>
  <c r="AH1756" i="7" s="1"/>
  <c r="AG1755" i="7"/>
  <c r="AH1755" i="7" s="1"/>
  <c r="AG1754" i="7"/>
  <c r="AH1754" i="7" s="1"/>
  <c r="AG1753" i="7"/>
  <c r="AH1753" i="7" s="1"/>
  <c r="AG1752" i="7"/>
  <c r="AH1752" i="7" s="1"/>
  <c r="AG1751" i="7"/>
  <c r="AH1751" i="7" s="1"/>
  <c r="AG1750" i="7"/>
  <c r="AH1750" i="7" s="1"/>
  <c r="AG1749" i="7"/>
  <c r="AH1749" i="7" s="1"/>
  <c r="AG1748" i="7"/>
  <c r="AH1748" i="7" s="1"/>
  <c r="AG1747" i="7"/>
  <c r="AH1747" i="7" s="1"/>
  <c r="AG1746" i="7"/>
  <c r="AH1746" i="7" s="1"/>
  <c r="AG1745" i="7"/>
  <c r="AH1745" i="7" s="1"/>
  <c r="AG1744" i="7"/>
  <c r="AH1744" i="7" s="1"/>
  <c r="AG1743" i="7"/>
  <c r="AH1743" i="7" s="1"/>
  <c r="AG1742" i="7"/>
  <c r="AH1742" i="7" s="1"/>
  <c r="AG1741" i="7"/>
  <c r="AH1741" i="7" s="1"/>
  <c r="AG1740" i="7"/>
  <c r="AH1740" i="7" s="1"/>
  <c r="AG1739" i="7"/>
  <c r="AH1739" i="7" s="1"/>
  <c r="AG1738" i="7"/>
  <c r="AH1738" i="7" s="1"/>
  <c r="AG1737" i="7"/>
  <c r="AH1737" i="7" s="1"/>
  <c r="AG1736" i="7"/>
  <c r="AH1736" i="7" s="1"/>
  <c r="AG1735" i="7"/>
  <c r="AH1735" i="7" s="1"/>
  <c r="AG1734" i="7"/>
  <c r="AH1734" i="7" s="1"/>
  <c r="AG1733" i="7"/>
  <c r="AH1733" i="7" s="1"/>
  <c r="AG1732" i="7"/>
  <c r="AH1732" i="7" s="1"/>
  <c r="AG1731" i="7"/>
  <c r="AH1731" i="7" s="1"/>
  <c r="AG1730" i="7"/>
  <c r="AH1730" i="7" s="1"/>
  <c r="AG1729" i="7"/>
  <c r="AH1729" i="7" s="1"/>
  <c r="AG1728" i="7"/>
  <c r="AH1728" i="7" s="1"/>
  <c r="AG1727" i="7"/>
  <c r="AH1727" i="7" s="1"/>
  <c r="AG1726" i="7"/>
  <c r="AH1726" i="7" s="1"/>
  <c r="AG1725" i="7"/>
  <c r="AH1725" i="7" s="1"/>
  <c r="AG1724" i="7"/>
  <c r="AH1724" i="7" s="1"/>
  <c r="AG1723" i="7"/>
  <c r="AH1723" i="7" s="1"/>
  <c r="AG1722" i="7"/>
  <c r="AH1722" i="7" s="1"/>
  <c r="AG1721" i="7"/>
  <c r="AH1721" i="7" s="1"/>
  <c r="AG1720" i="7"/>
  <c r="AH1720" i="7" s="1"/>
  <c r="AG1719" i="7"/>
  <c r="AH1719" i="7" s="1"/>
  <c r="AG1718" i="7"/>
  <c r="AH1718" i="7" s="1"/>
  <c r="AG1717" i="7"/>
  <c r="AH1717" i="7" s="1"/>
  <c r="AG1716" i="7"/>
  <c r="AH1716" i="7" s="1"/>
  <c r="AG1715" i="7"/>
  <c r="AH1715" i="7" s="1"/>
  <c r="AG1714" i="7"/>
  <c r="AH1714" i="7" s="1"/>
  <c r="AG1713" i="7"/>
  <c r="AH1713" i="7" s="1"/>
  <c r="AG1712" i="7"/>
  <c r="AH1712" i="7" s="1"/>
  <c r="AG1711" i="7"/>
  <c r="AH1711" i="7" s="1"/>
  <c r="AG1710" i="7"/>
  <c r="AH1710" i="7" s="1"/>
  <c r="AG1709" i="7"/>
  <c r="AH1709" i="7" s="1"/>
  <c r="AG1708" i="7"/>
  <c r="AH1708" i="7" s="1"/>
  <c r="AG1707" i="7"/>
  <c r="AH1707" i="7" s="1"/>
  <c r="AG1706" i="7"/>
  <c r="AH1706" i="7" s="1"/>
  <c r="AG1705" i="7"/>
  <c r="AH1705" i="7" s="1"/>
  <c r="AG1704" i="7"/>
  <c r="AH1704" i="7" s="1"/>
  <c r="AG1703" i="7"/>
  <c r="AH1703" i="7" s="1"/>
  <c r="AG1702" i="7"/>
  <c r="AH1702" i="7" s="1"/>
  <c r="AG1701" i="7"/>
  <c r="AH1701" i="7" s="1"/>
  <c r="AG1700" i="7"/>
  <c r="AH1700" i="7" s="1"/>
  <c r="AG1699" i="7"/>
  <c r="AH1699" i="7" s="1"/>
  <c r="AG1698" i="7"/>
  <c r="AH1698" i="7" s="1"/>
  <c r="AG1697" i="7"/>
  <c r="AH1697" i="7" s="1"/>
  <c r="AG1696" i="7"/>
  <c r="AH1696" i="7" s="1"/>
  <c r="AG1695" i="7"/>
  <c r="AH1695" i="7" s="1"/>
  <c r="AG1694" i="7"/>
  <c r="AH1694" i="7" s="1"/>
  <c r="AG1693" i="7"/>
  <c r="AH1693" i="7" s="1"/>
  <c r="AG1692" i="7"/>
  <c r="AH1692" i="7" s="1"/>
  <c r="AG1691" i="7"/>
  <c r="AH1691" i="7" s="1"/>
  <c r="AG1690" i="7"/>
  <c r="AH1690" i="7" s="1"/>
  <c r="AG1689" i="7"/>
  <c r="AH1689" i="7" s="1"/>
  <c r="AG1688" i="7"/>
  <c r="AH1688" i="7" s="1"/>
  <c r="AG1687" i="7"/>
  <c r="AH1687" i="7" s="1"/>
  <c r="AG1686" i="7"/>
  <c r="AH1686" i="7" s="1"/>
  <c r="AG1685" i="7"/>
  <c r="AH1685" i="7" s="1"/>
  <c r="AG1684" i="7"/>
  <c r="AH1684" i="7" s="1"/>
  <c r="AG1683" i="7"/>
  <c r="AH1683" i="7" s="1"/>
  <c r="AG1682" i="7"/>
  <c r="AH1682" i="7" s="1"/>
  <c r="AG1681" i="7"/>
  <c r="AH1681" i="7" s="1"/>
  <c r="AG1680" i="7"/>
  <c r="AH1680" i="7" s="1"/>
  <c r="AG1679" i="7"/>
  <c r="AH1679" i="7" s="1"/>
  <c r="AG1678" i="7"/>
  <c r="AH1678" i="7" s="1"/>
  <c r="AG1677" i="7"/>
  <c r="AH1677" i="7" s="1"/>
  <c r="AG1676" i="7"/>
  <c r="AH1676" i="7" s="1"/>
  <c r="AG1675" i="7"/>
  <c r="AH1675" i="7" s="1"/>
  <c r="AG1674" i="7"/>
  <c r="AH1674" i="7" s="1"/>
  <c r="AG1673" i="7"/>
  <c r="AH1673" i="7" s="1"/>
  <c r="AG1672" i="7"/>
  <c r="AH1672" i="7" s="1"/>
  <c r="AG1671" i="7"/>
  <c r="AH1671" i="7" s="1"/>
  <c r="AG1670" i="7"/>
  <c r="AH1670" i="7" s="1"/>
  <c r="AG1669" i="7"/>
  <c r="AH1669" i="7" s="1"/>
  <c r="AG1668" i="7"/>
  <c r="AH1668" i="7" s="1"/>
  <c r="AG1667" i="7"/>
  <c r="AH1667" i="7" s="1"/>
  <c r="AG1666" i="7"/>
  <c r="AH1666" i="7" s="1"/>
  <c r="AG1665" i="7"/>
  <c r="AH1665" i="7" s="1"/>
  <c r="AG1664" i="7"/>
  <c r="AH1664" i="7" s="1"/>
  <c r="AG1663" i="7"/>
  <c r="AH1663" i="7" s="1"/>
  <c r="AG1662" i="7"/>
  <c r="AH1662" i="7" s="1"/>
  <c r="AG1661" i="7"/>
  <c r="AH1661" i="7" s="1"/>
  <c r="AG1660" i="7"/>
  <c r="AH1660" i="7" s="1"/>
  <c r="AG1659" i="7"/>
  <c r="AH1659" i="7" s="1"/>
  <c r="AG1658" i="7"/>
  <c r="AH1658" i="7" s="1"/>
  <c r="AG1657" i="7"/>
  <c r="AH1657" i="7" s="1"/>
  <c r="AG1656" i="7"/>
  <c r="AH1656" i="7" s="1"/>
  <c r="AG1655" i="7"/>
  <c r="AH1655" i="7" s="1"/>
  <c r="AG1654" i="7"/>
  <c r="AH1654" i="7" s="1"/>
  <c r="AG1653" i="7"/>
  <c r="AH1653" i="7" s="1"/>
  <c r="AG1652" i="7"/>
  <c r="AH1652" i="7" s="1"/>
  <c r="AG1651" i="7"/>
  <c r="AH1651" i="7" s="1"/>
  <c r="AG1650" i="7"/>
  <c r="AH1650" i="7" s="1"/>
  <c r="AG1649" i="7"/>
  <c r="AH1649" i="7" s="1"/>
  <c r="AG1648" i="7"/>
  <c r="AH1648" i="7" s="1"/>
  <c r="AG1647" i="7"/>
  <c r="AH1647" i="7" s="1"/>
  <c r="AG1646" i="7"/>
  <c r="AH1646" i="7" s="1"/>
  <c r="AG1645" i="7"/>
  <c r="AH1645" i="7" s="1"/>
  <c r="AG1644" i="7"/>
  <c r="AH1644" i="7" s="1"/>
  <c r="AG1643" i="7"/>
  <c r="AH1643" i="7" s="1"/>
  <c r="AG1642" i="7"/>
  <c r="AH1642" i="7" s="1"/>
  <c r="AG1641" i="7"/>
  <c r="AH1641" i="7" s="1"/>
  <c r="AG1640" i="7"/>
  <c r="AH1640" i="7" s="1"/>
  <c r="AG1639" i="7"/>
  <c r="AH1639" i="7" s="1"/>
  <c r="AG1638" i="7"/>
  <c r="AH1638" i="7" s="1"/>
  <c r="AG1637" i="7"/>
  <c r="AH1637" i="7" s="1"/>
  <c r="AG1636" i="7"/>
  <c r="AH1636" i="7" s="1"/>
  <c r="AG1635" i="7"/>
  <c r="AH1635" i="7" s="1"/>
  <c r="AG1634" i="7"/>
  <c r="AH1634" i="7" s="1"/>
  <c r="AG1633" i="7"/>
  <c r="AH1633" i="7" s="1"/>
  <c r="AG1632" i="7"/>
  <c r="AH1632" i="7" s="1"/>
  <c r="AG1631" i="7"/>
  <c r="AH1631" i="7" s="1"/>
  <c r="AG1630" i="7"/>
  <c r="AH1630" i="7" s="1"/>
  <c r="AG1629" i="7"/>
  <c r="AH1629" i="7" s="1"/>
  <c r="AG1628" i="7"/>
  <c r="AH1628" i="7" s="1"/>
  <c r="AG1627" i="7"/>
  <c r="AH1627" i="7" s="1"/>
  <c r="AG1626" i="7"/>
  <c r="AH1626" i="7" s="1"/>
  <c r="AG1625" i="7"/>
  <c r="AH1625" i="7" s="1"/>
  <c r="AG1624" i="7"/>
  <c r="AH1624" i="7" s="1"/>
  <c r="AG1623" i="7"/>
  <c r="AH1623" i="7" s="1"/>
  <c r="AG1622" i="7"/>
  <c r="AH1622" i="7" s="1"/>
  <c r="AG1621" i="7"/>
  <c r="AH1621" i="7" s="1"/>
  <c r="AG1620" i="7"/>
  <c r="AH1620" i="7" s="1"/>
  <c r="AG1619" i="7"/>
  <c r="AH1619" i="7" s="1"/>
  <c r="AG1618" i="7"/>
  <c r="AH1618" i="7" s="1"/>
  <c r="AG1617" i="7"/>
  <c r="AH1617" i="7" s="1"/>
  <c r="AG1616" i="7"/>
  <c r="AH1616" i="7" s="1"/>
  <c r="AG1615" i="7"/>
  <c r="AH1615" i="7" s="1"/>
  <c r="AG1614" i="7"/>
  <c r="AH1614" i="7" s="1"/>
  <c r="AG1613" i="7"/>
  <c r="AH1613" i="7" s="1"/>
  <c r="AG1612" i="7"/>
  <c r="AH1612" i="7" s="1"/>
  <c r="AG1611" i="7"/>
  <c r="AH1611" i="7" s="1"/>
  <c r="AG1610" i="7"/>
  <c r="AH1610" i="7" s="1"/>
  <c r="AG1609" i="7"/>
  <c r="AH1609" i="7" s="1"/>
  <c r="AG1608" i="7"/>
  <c r="AH1608" i="7" s="1"/>
  <c r="AG1607" i="7"/>
  <c r="AH1607" i="7" s="1"/>
  <c r="AG1606" i="7"/>
  <c r="AH1606" i="7" s="1"/>
  <c r="AG1605" i="7"/>
  <c r="AH1605" i="7" s="1"/>
  <c r="AG1604" i="7"/>
  <c r="AH1604" i="7" s="1"/>
  <c r="AG1603" i="7"/>
  <c r="AH1603" i="7" s="1"/>
  <c r="AG1602" i="7"/>
  <c r="AH1602" i="7" s="1"/>
  <c r="AG1601" i="7"/>
  <c r="AH1601" i="7" s="1"/>
  <c r="AG1600" i="7"/>
  <c r="AH1600" i="7" s="1"/>
  <c r="AG1599" i="7"/>
  <c r="AH1599" i="7" s="1"/>
  <c r="AG1598" i="7"/>
  <c r="AH1598" i="7" s="1"/>
  <c r="AG1597" i="7"/>
  <c r="AH1597" i="7" s="1"/>
  <c r="AG1596" i="7"/>
  <c r="AH1596" i="7" s="1"/>
  <c r="AG1595" i="7"/>
  <c r="AH1595" i="7" s="1"/>
  <c r="AG1594" i="7"/>
  <c r="AH1594" i="7" s="1"/>
  <c r="AG1593" i="7"/>
  <c r="AH1593" i="7" s="1"/>
  <c r="AG1592" i="7"/>
  <c r="AH1592" i="7" s="1"/>
  <c r="AG1591" i="7"/>
  <c r="AH1591" i="7" s="1"/>
  <c r="AG1590" i="7"/>
  <c r="AH1590" i="7" s="1"/>
  <c r="AG1589" i="7"/>
  <c r="AH1589" i="7" s="1"/>
  <c r="AG1588" i="7"/>
  <c r="AH1588" i="7" s="1"/>
  <c r="AG1587" i="7"/>
  <c r="AH1587" i="7" s="1"/>
  <c r="AG1586" i="7"/>
  <c r="AH1586" i="7" s="1"/>
  <c r="AG1585" i="7"/>
  <c r="AH1585" i="7" s="1"/>
  <c r="AG1584" i="7"/>
  <c r="AH1584" i="7" s="1"/>
  <c r="AG1583" i="7"/>
  <c r="AH1583" i="7" s="1"/>
  <c r="AG1582" i="7"/>
  <c r="AH1582" i="7" s="1"/>
  <c r="AG1581" i="7"/>
  <c r="AH1581" i="7" s="1"/>
  <c r="AG1580" i="7"/>
  <c r="AH1580" i="7" s="1"/>
  <c r="AG1579" i="7"/>
  <c r="AH1579" i="7" s="1"/>
  <c r="AG1578" i="7"/>
  <c r="AH1578" i="7" s="1"/>
  <c r="AG1577" i="7"/>
  <c r="AH1577" i="7" s="1"/>
  <c r="AG1576" i="7"/>
  <c r="AH1576" i="7" s="1"/>
  <c r="AG1575" i="7"/>
  <c r="AH1575" i="7" s="1"/>
  <c r="AG1574" i="7"/>
  <c r="AH1574" i="7" s="1"/>
  <c r="AG1573" i="7"/>
  <c r="AH1573" i="7" s="1"/>
  <c r="AG1572" i="7"/>
  <c r="AH1572" i="7" s="1"/>
  <c r="AG1571" i="7"/>
  <c r="AH1571" i="7" s="1"/>
  <c r="AG1570" i="7"/>
  <c r="AH1570" i="7" s="1"/>
  <c r="AG1569" i="7"/>
  <c r="AH1569" i="7" s="1"/>
  <c r="AG1568" i="7"/>
  <c r="AH1568" i="7" s="1"/>
  <c r="AG1567" i="7"/>
  <c r="AH1567" i="7" s="1"/>
  <c r="AG1566" i="7"/>
  <c r="AH1566" i="7" s="1"/>
  <c r="AG1565" i="7"/>
  <c r="AH1565" i="7" s="1"/>
  <c r="AG1564" i="7"/>
  <c r="AH1564" i="7" s="1"/>
  <c r="AG1563" i="7"/>
  <c r="AH1563" i="7" s="1"/>
  <c r="AG1562" i="7"/>
  <c r="AH1562" i="7" s="1"/>
  <c r="AG1561" i="7"/>
  <c r="AH1561" i="7" s="1"/>
  <c r="AG1560" i="7"/>
  <c r="AH1560" i="7" s="1"/>
  <c r="AG1559" i="7"/>
  <c r="AH1559" i="7" s="1"/>
  <c r="AG1558" i="7"/>
  <c r="AH1558" i="7" s="1"/>
  <c r="AG1557" i="7"/>
  <c r="AH1557" i="7" s="1"/>
  <c r="AG1556" i="7"/>
  <c r="AH1556" i="7" s="1"/>
  <c r="AG1555" i="7"/>
  <c r="AH1555" i="7" s="1"/>
  <c r="AG1554" i="7"/>
  <c r="AH1554" i="7" s="1"/>
  <c r="AG1553" i="7"/>
  <c r="AH1553" i="7" s="1"/>
  <c r="AG1552" i="7"/>
  <c r="AH1552" i="7" s="1"/>
  <c r="AG1551" i="7"/>
  <c r="AH1551" i="7" s="1"/>
  <c r="AG1550" i="7"/>
  <c r="AH1550" i="7" s="1"/>
  <c r="AG1549" i="7"/>
  <c r="AH1549" i="7" s="1"/>
  <c r="AG1548" i="7"/>
  <c r="AH1548" i="7" s="1"/>
  <c r="AG1547" i="7"/>
  <c r="AH1547" i="7" s="1"/>
  <c r="AG1546" i="7"/>
  <c r="AH1546" i="7" s="1"/>
  <c r="AG1545" i="7"/>
  <c r="AH1545" i="7" s="1"/>
  <c r="AG1544" i="7"/>
  <c r="AH1544" i="7" s="1"/>
  <c r="AG1543" i="7"/>
  <c r="AH1543" i="7" s="1"/>
  <c r="AG1542" i="7"/>
  <c r="AH1542" i="7" s="1"/>
  <c r="AG1541" i="7"/>
  <c r="AH1541" i="7" s="1"/>
  <c r="AG1540" i="7"/>
  <c r="AH1540" i="7" s="1"/>
  <c r="AG1539" i="7"/>
  <c r="AH1539" i="7" s="1"/>
  <c r="AG1538" i="7"/>
  <c r="AH1538" i="7" s="1"/>
  <c r="AG1537" i="7"/>
  <c r="AH1537" i="7" s="1"/>
  <c r="AG1536" i="7"/>
  <c r="AH1536" i="7" s="1"/>
  <c r="AG1535" i="7"/>
  <c r="AH1535" i="7" s="1"/>
  <c r="AG1534" i="7"/>
  <c r="AH1534" i="7" s="1"/>
  <c r="AG1533" i="7"/>
  <c r="AH1533" i="7" s="1"/>
  <c r="AG1532" i="7"/>
  <c r="AH1532" i="7" s="1"/>
  <c r="AG1531" i="7"/>
  <c r="AH1531" i="7" s="1"/>
  <c r="AG1530" i="7"/>
  <c r="AH1530" i="7" s="1"/>
  <c r="AG1529" i="7"/>
  <c r="AH1529" i="7" s="1"/>
  <c r="AG1528" i="7"/>
  <c r="AH1528" i="7" s="1"/>
  <c r="AG1527" i="7"/>
  <c r="AH1527" i="7" s="1"/>
  <c r="AG1526" i="7"/>
  <c r="AH1526" i="7" s="1"/>
  <c r="AG1525" i="7"/>
  <c r="AH1525" i="7" s="1"/>
  <c r="AG1524" i="7"/>
  <c r="AH1524" i="7" s="1"/>
  <c r="AG1523" i="7"/>
  <c r="AH1523" i="7" s="1"/>
  <c r="AG1522" i="7"/>
  <c r="AH1522" i="7" s="1"/>
  <c r="AG1521" i="7"/>
  <c r="AH1521" i="7" s="1"/>
  <c r="AG1520" i="7"/>
  <c r="AH1520" i="7" s="1"/>
  <c r="AG1519" i="7"/>
  <c r="AH1519" i="7" s="1"/>
  <c r="AG1518" i="7"/>
  <c r="AH1518" i="7" s="1"/>
  <c r="AG1517" i="7"/>
  <c r="AH1517" i="7" s="1"/>
  <c r="AG1516" i="7"/>
  <c r="AH1516" i="7" s="1"/>
  <c r="AG1515" i="7"/>
  <c r="AH1515" i="7" s="1"/>
  <c r="AG1514" i="7"/>
  <c r="AH1514" i="7" s="1"/>
  <c r="AG1513" i="7"/>
  <c r="AH1513" i="7" s="1"/>
  <c r="AG1512" i="7"/>
  <c r="AH1512" i="7" s="1"/>
  <c r="AG1511" i="7"/>
  <c r="AH1511" i="7" s="1"/>
  <c r="AG1510" i="7"/>
  <c r="AH1510" i="7" s="1"/>
  <c r="AG1509" i="7"/>
  <c r="AH1509" i="7" s="1"/>
  <c r="AG1508" i="7"/>
  <c r="AH1508" i="7" s="1"/>
  <c r="AG1507" i="7"/>
  <c r="AH1507" i="7" s="1"/>
  <c r="AG1506" i="7"/>
  <c r="AH1506" i="7" s="1"/>
  <c r="AG1505" i="7"/>
  <c r="AH1505" i="7" s="1"/>
  <c r="AG1504" i="7"/>
  <c r="AH1504" i="7" s="1"/>
  <c r="AG1503" i="7"/>
  <c r="AH1503" i="7" s="1"/>
  <c r="AG1502" i="7"/>
  <c r="AH1502" i="7" s="1"/>
  <c r="AG1501" i="7"/>
  <c r="AH1501" i="7" s="1"/>
  <c r="AG1500" i="7"/>
  <c r="AH1500" i="7" s="1"/>
  <c r="AG1499" i="7"/>
  <c r="AH1499" i="7" s="1"/>
  <c r="AG1498" i="7"/>
  <c r="AH1498" i="7" s="1"/>
  <c r="AG1497" i="7"/>
  <c r="AH1497" i="7" s="1"/>
  <c r="AG1496" i="7"/>
  <c r="AH1496" i="7" s="1"/>
  <c r="AG1495" i="7"/>
  <c r="AH1495" i="7" s="1"/>
  <c r="AG1494" i="7"/>
  <c r="AH1494" i="7" s="1"/>
  <c r="AG1493" i="7"/>
  <c r="AH1493" i="7" s="1"/>
  <c r="AG1492" i="7"/>
  <c r="AH1492" i="7" s="1"/>
  <c r="AG1491" i="7"/>
  <c r="AH1491" i="7" s="1"/>
  <c r="AG1490" i="7"/>
  <c r="AH1490" i="7" s="1"/>
  <c r="AG1489" i="7"/>
  <c r="AH1489" i="7" s="1"/>
  <c r="AG1488" i="7"/>
  <c r="AH1488" i="7" s="1"/>
  <c r="AG1487" i="7"/>
  <c r="AH1487" i="7" s="1"/>
  <c r="AG1486" i="7"/>
  <c r="AH1486" i="7" s="1"/>
  <c r="AG1485" i="7"/>
  <c r="AH1485" i="7" s="1"/>
  <c r="AG1484" i="7"/>
  <c r="AH1484" i="7" s="1"/>
  <c r="AG1483" i="7"/>
  <c r="AH1483" i="7" s="1"/>
  <c r="AG1482" i="7"/>
  <c r="AH1482" i="7" s="1"/>
  <c r="AG1481" i="7"/>
  <c r="AH1481" i="7" s="1"/>
  <c r="AG1480" i="7"/>
  <c r="AH1480" i="7" s="1"/>
  <c r="AG1479" i="7"/>
  <c r="AH1479" i="7" s="1"/>
  <c r="AG1478" i="7"/>
  <c r="AH1478" i="7" s="1"/>
  <c r="AG1477" i="7"/>
  <c r="AH1477" i="7" s="1"/>
  <c r="AG1476" i="7"/>
  <c r="AH1476" i="7" s="1"/>
  <c r="AG1475" i="7"/>
  <c r="AH1475" i="7" s="1"/>
  <c r="AG1474" i="7"/>
  <c r="AH1474" i="7" s="1"/>
  <c r="AG1473" i="7"/>
  <c r="AH1473" i="7" s="1"/>
  <c r="AG1472" i="7"/>
  <c r="AH1472" i="7" s="1"/>
  <c r="AG1471" i="7"/>
  <c r="AH1471" i="7" s="1"/>
  <c r="AG1470" i="7"/>
  <c r="AH1470" i="7" s="1"/>
  <c r="AG1469" i="7"/>
  <c r="AH1469" i="7" s="1"/>
  <c r="AG1468" i="7"/>
  <c r="AH1468" i="7" s="1"/>
  <c r="AG1467" i="7"/>
  <c r="AH1467" i="7" s="1"/>
  <c r="AG1466" i="7"/>
  <c r="AH1466" i="7" s="1"/>
  <c r="AG1465" i="7"/>
  <c r="AH1465" i="7" s="1"/>
  <c r="AG1464" i="7"/>
  <c r="AH1464" i="7" s="1"/>
  <c r="AG1463" i="7"/>
  <c r="AH1463" i="7" s="1"/>
  <c r="AG1462" i="7"/>
  <c r="AH1462" i="7" s="1"/>
  <c r="AG1461" i="7"/>
  <c r="AH1461" i="7" s="1"/>
  <c r="AG1460" i="7"/>
  <c r="AH1460" i="7" s="1"/>
  <c r="AG1459" i="7"/>
  <c r="AH1459" i="7" s="1"/>
  <c r="AG1458" i="7"/>
  <c r="AH1458" i="7" s="1"/>
  <c r="AG1457" i="7"/>
  <c r="AH1457" i="7" s="1"/>
  <c r="AG1456" i="7"/>
  <c r="AH1456" i="7" s="1"/>
  <c r="AG1455" i="7"/>
  <c r="AH1455" i="7" s="1"/>
  <c r="AG1454" i="7"/>
  <c r="AH1454" i="7" s="1"/>
  <c r="AG1453" i="7"/>
  <c r="AH1453" i="7" s="1"/>
  <c r="AG1452" i="7"/>
  <c r="AH1452" i="7" s="1"/>
  <c r="AG1451" i="7"/>
  <c r="AH1451" i="7" s="1"/>
  <c r="AG1450" i="7"/>
  <c r="AH1450" i="7" s="1"/>
  <c r="AG1449" i="7"/>
  <c r="AH1449" i="7" s="1"/>
  <c r="AG1448" i="7"/>
  <c r="AH1448" i="7" s="1"/>
  <c r="AG1447" i="7"/>
  <c r="AH1447" i="7" s="1"/>
  <c r="AG1446" i="7"/>
  <c r="AH1446" i="7" s="1"/>
  <c r="AG1445" i="7"/>
  <c r="AH1445" i="7" s="1"/>
  <c r="AG1444" i="7"/>
  <c r="AH1444" i="7" s="1"/>
  <c r="AG1443" i="7"/>
  <c r="AH1443" i="7" s="1"/>
  <c r="AG1442" i="7"/>
  <c r="AH1442" i="7" s="1"/>
  <c r="AG1441" i="7"/>
  <c r="AH1441" i="7" s="1"/>
  <c r="AG1440" i="7"/>
  <c r="AH1440" i="7" s="1"/>
  <c r="AG1439" i="7"/>
  <c r="AH1439" i="7" s="1"/>
  <c r="AG1438" i="7"/>
  <c r="AH1438" i="7" s="1"/>
  <c r="AG1437" i="7"/>
  <c r="AH1437" i="7" s="1"/>
  <c r="AG1436" i="7"/>
  <c r="AH1436" i="7" s="1"/>
  <c r="AG1435" i="7"/>
  <c r="AH1435" i="7" s="1"/>
  <c r="AG1434" i="7"/>
  <c r="AH1434" i="7" s="1"/>
  <c r="AG1433" i="7"/>
  <c r="AH1433" i="7" s="1"/>
  <c r="AG1432" i="7"/>
  <c r="AH1432" i="7" s="1"/>
  <c r="AG1431" i="7"/>
  <c r="AH1431" i="7" s="1"/>
  <c r="AG1430" i="7"/>
  <c r="AH1430" i="7" s="1"/>
  <c r="AG1429" i="7"/>
  <c r="AH1429" i="7" s="1"/>
  <c r="AG1428" i="7"/>
  <c r="AH1428" i="7" s="1"/>
  <c r="AG1427" i="7"/>
  <c r="AH1427" i="7" s="1"/>
  <c r="AG1426" i="7"/>
  <c r="AH1426" i="7" s="1"/>
  <c r="AG1425" i="7"/>
  <c r="AH1425" i="7" s="1"/>
  <c r="AG1424" i="7"/>
  <c r="AH1424" i="7" s="1"/>
  <c r="AG1423" i="7"/>
  <c r="AH1423" i="7" s="1"/>
  <c r="AG1422" i="7"/>
  <c r="AH1422" i="7" s="1"/>
  <c r="AG1421" i="7"/>
  <c r="AH1421" i="7" s="1"/>
  <c r="AG1420" i="7"/>
  <c r="AH1420" i="7" s="1"/>
  <c r="AG1419" i="7"/>
  <c r="AH1419" i="7" s="1"/>
  <c r="AG1418" i="7"/>
  <c r="AH1418" i="7" s="1"/>
  <c r="AG1417" i="7"/>
  <c r="AH1417" i="7" s="1"/>
  <c r="AG1416" i="7"/>
  <c r="AH1416" i="7" s="1"/>
  <c r="AG1415" i="7"/>
  <c r="AH1415" i="7" s="1"/>
  <c r="AG1414" i="7"/>
  <c r="AH1414" i="7" s="1"/>
  <c r="AG1413" i="7"/>
  <c r="AH1413" i="7" s="1"/>
  <c r="AG1412" i="7"/>
  <c r="AH1412" i="7" s="1"/>
  <c r="AG1411" i="7"/>
  <c r="AH1411" i="7" s="1"/>
  <c r="AG1410" i="7"/>
  <c r="AH1410" i="7" s="1"/>
  <c r="AG1409" i="7"/>
  <c r="AH1409" i="7" s="1"/>
  <c r="AG1408" i="7"/>
  <c r="AH1408" i="7" s="1"/>
  <c r="AG1407" i="7"/>
  <c r="AH1407" i="7" s="1"/>
  <c r="AG1406" i="7"/>
  <c r="AH1406" i="7" s="1"/>
  <c r="AG1405" i="7"/>
  <c r="AH1405" i="7" s="1"/>
  <c r="AG1404" i="7"/>
  <c r="AH1404" i="7" s="1"/>
  <c r="AG1403" i="7"/>
  <c r="AH1403" i="7" s="1"/>
  <c r="AG1402" i="7"/>
  <c r="AH1402" i="7" s="1"/>
  <c r="AG1401" i="7"/>
  <c r="AH1401" i="7" s="1"/>
  <c r="AG1400" i="7"/>
  <c r="AH1400" i="7" s="1"/>
  <c r="AG1399" i="7"/>
  <c r="AH1399" i="7" s="1"/>
  <c r="AG1398" i="7"/>
  <c r="AH1398" i="7" s="1"/>
  <c r="AG1397" i="7"/>
  <c r="AH1397" i="7" s="1"/>
  <c r="AG1396" i="7"/>
  <c r="AH1396" i="7" s="1"/>
  <c r="AG1395" i="7"/>
  <c r="AH1395" i="7" s="1"/>
  <c r="AG1394" i="7"/>
  <c r="AH1394" i="7" s="1"/>
  <c r="AG1393" i="7"/>
  <c r="AH1393" i="7" s="1"/>
  <c r="AG1392" i="7"/>
  <c r="AH1392" i="7" s="1"/>
  <c r="AG1391" i="7"/>
  <c r="AH1391" i="7" s="1"/>
  <c r="AG1390" i="7"/>
  <c r="AH1390" i="7" s="1"/>
  <c r="AG1389" i="7"/>
  <c r="AH1389" i="7" s="1"/>
  <c r="AG1388" i="7"/>
  <c r="AH1388" i="7" s="1"/>
  <c r="AG1387" i="7"/>
  <c r="AH1387" i="7" s="1"/>
  <c r="AG1386" i="7"/>
  <c r="AH1386" i="7" s="1"/>
  <c r="AG1385" i="7"/>
  <c r="AH1385" i="7" s="1"/>
  <c r="AG1384" i="7"/>
  <c r="AH1384" i="7" s="1"/>
  <c r="AG1383" i="7"/>
  <c r="AH1383" i="7" s="1"/>
  <c r="AG1382" i="7"/>
  <c r="AH1382" i="7" s="1"/>
  <c r="AG1381" i="7"/>
  <c r="AH1381" i="7" s="1"/>
  <c r="AG1380" i="7"/>
  <c r="AH1380" i="7" s="1"/>
  <c r="AG1379" i="7"/>
  <c r="AH1379" i="7" s="1"/>
  <c r="AG1378" i="7"/>
  <c r="AH1378" i="7" s="1"/>
  <c r="AG1377" i="7"/>
  <c r="AH1377" i="7" s="1"/>
  <c r="AG1376" i="7"/>
  <c r="AH1376" i="7" s="1"/>
  <c r="AG1375" i="7"/>
  <c r="AH1375" i="7" s="1"/>
  <c r="AG1374" i="7"/>
  <c r="AH1374" i="7" s="1"/>
  <c r="AG1373" i="7"/>
  <c r="AH1373" i="7" s="1"/>
  <c r="AG1372" i="7"/>
  <c r="AH1372" i="7" s="1"/>
  <c r="AG1371" i="7"/>
  <c r="AH1371" i="7" s="1"/>
  <c r="AG1370" i="7"/>
  <c r="AH1370" i="7" s="1"/>
  <c r="AG1369" i="7"/>
  <c r="AH1369" i="7" s="1"/>
  <c r="AG1368" i="7"/>
  <c r="AH1368" i="7" s="1"/>
  <c r="AG1367" i="7"/>
  <c r="AH1367" i="7" s="1"/>
  <c r="AG1366" i="7"/>
  <c r="AH1366" i="7" s="1"/>
  <c r="AG1365" i="7"/>
  <c r="AH1365" i="7" s="1"/>
  <c r="AG1364" i="7"/>
  <c r="AH1364" i="7" s="1"/>
  <c r="AG1363" i="7"/>
  <c r="AH1363" i="7" s="1"/>
  <c r="AG1362" i="7"/>
  <c r="AH1362" i="7" s="1"/>
  <c r="AG1361" i="7"/>
  <c r="AH1361" i="7" s="1"/>
  <c r="AG1360" i="7"/>
  <c r="AH1360" i="7" s="1"/>
  <c r="AG1359" i="7"/>
  <c r="AH1359" i="7" s="1"/>
  <c r="AG1358" i="7"/>
  <c r="AH1358" i="7" s="1"/>
  <c r="AG1357" i="7"/>
  <c r="AH1357" i="7" s="1"/>
  <c r="AG1356" i="7"/>
  <c r="AH1356" i="7" s="1"/>
  <c r="AG1355" i="7"/>
  <c r="AH1355" i="7" s="1"/>
  <c r="AG1354" i="7"/>
  <c r="AH1354" i="7" s="1"/>
  <c r="AG1353" i="7"/>
  <c r="AH1353" i="7" s="1"/>
  <c r="AG1352" i="7"/>
  <c r="AH1352" i="7" s="1"/>
  <c r="AG1351" i="7"/>
  <c r="AH1351" i="7" s="1"/>
  <c r="AG1350" i="7"/>
  <c r="AH1350" i="7" s="1"/>
  <c r="AG1349" i="7"/>
  <c r="AH1349" i="7" s="1"/>
  <c r="AG1348" i="7"/>
  <c r="AH1348" i="7" s="1"/>
  <c r="AG1347" i="7"/>
  <c r="AH1347" i="7" s="1"/>
  <c r="AG1346" i="7"/>
  <c r="AH1346" i="7" s="1"/>
  <c r="AG1345" i="7"/>
  <c r="AH1345" i="7" s="1"/>
  <c r="AG1344" i="7"/>
  <c r="AH1344" i="7" s="1"/>
  <c r="AG1343" i="7"/>
  <c r="AH1343" i="7" s="1"/>
  <c r="AG1342" i="7"/>
  <c r="AH1342" i="7" s="1"/>
  <c r="AG1341" i="7"/>
  <c r="AH1341" i="7" s="1"/>
  <c r="AG1340" i="7"/>
  <c r="AH1340" i="7" s="1"/>
  <c r="AG1339" i="7"/>
  <c r="AH1339" i="7" s="1"/>
  <c r="AG1338" i="7"/>
  <c r="AH1338" i="7" s="1"/>
  <c r="AG1337" i="7"/>
  <c r="AH1337" i="7" s="1"/>
  <c r="AG1336" i="7"/>
  <c r="AH1336" i="7" s="1"/>
  <c r="AG1335" i="7"/>
  <c r="AH1335" i="7" s="1"/>
  <c r="AG1334" i="7"/>
  <c r="AH1334" i="7" s="1"/>
  <c r="AG1333" i="7"/>
  <c r="AH1333" i="7" s="1"/>
  <c r="AG1332" i="7"/>
  <c r="AH1332" i="7" s="1"/>
  <c r="AG1331" i="7"/>
  <c r="AH1331" i="7" s="1"/>
  <c r="AG1330" i="7"/>
  <c r="AH1330" i="7" s="1"/>
  <c r="AG1329" i="7"/>
  <c r="AH1329" i="7" s="1"/>
  <c r="AG1328" i="7"/>
  <c r="AH1328" i="7" s="1"/>
  <c r="AG1327" i="7"/>
  <c r="AH1327" i="7" s="1"/>
  <c r="AG1326" i="7"/>
  <c r="AH1326" i="7" s="1"/>
  <c r="AG1325" i="7"/>
  <c r="AH1325" i="7" s="1"/>
  <c r="AG1324" i="7"/>
  <c r="AH1324" i="7" s="1"/>
  <c r="AG1323" i="7"/>
  <c r="AH1323" i="7" s="1"/>
  <c r="AG1322" i="7"/>
  <c r="AH1322" i="7" s="1"/>
  <c r="AG1321" i="7"/>
  <c r="AH1321" i="7" s="1"/>
  <c r="AG1320" i="7"/>
  <c r="AH1320" i="7" s="1"/>
  <c r="AG1319" i="7"/>
  <c r="AH1319" i="7" s="1"/>
  <c r="AG1318" i="7"/>
  <c r="AH1318" i="7" s="1"/>
  <c r="AG1317" i="7"/>
  <c r="AH1317" i="7" s="1"/>
  <c r="AG1316" i="7"/>
  <c r="AH1316" i="7" s="1"/>
  <c r="AG1315" i="7"/>
  <c r="AH1315" i="7" s="1"/>
  <c r="AG1314" i="7"/>
  <c r="AH1314" i="7" s="1"/>
  <c r="AG1313" i="7"/>
  <c r="AH1313" i="7" s="1"/>
  <c r="AG1312" i="7"/>
  <c r="AH1312" i="7" s="1"/>
  <c r="AG1311" i="7"/>
  <c r="AH1311" i="7" s="1"/>
  <c r="AG1310" i="7"/>
  <c r="AH1310" i="7" s="1"/>
  <c r="AG1309" i="7"/>
  <c r="AH1309" i="7" s="1"/>
  <c r="AG1308" i="7"/>
  <c r="AH1308" i="7" s="1"/>
  <c r="AG1307" i="7"/>
  <c r="AH1307" i="7" s="1"/>
  <c r="AG1306" i="7"/>
  <c r="AH1306" i="7" s="1"/>
  <c r="AG1305" i="7"/>
  <c r="AH1305" i="7" s="1"/>
  <c r="AG1304" i="7"/>
  <c r="AH1304" i="7" s="1"/>
  <c r="AG1303" i="7"/>
  <c r="AH1303" i="7" s="1"/>
  <c r="AG1302" i="7"/>
  <c r="AH1302" i="7" s="1"/>
  <c r="AG1301" i="7"/>
  <c r="AH1301" i="7" s="1"/>
  <c r="AG1300" i="7"/>
  <c r="AH1300" i="7" s="1"/>
  <c r="AG1299" i="7"/>
  <c r="AH1299" i="7" s="1"/>
  <c r="AG1298" i="7"/>
  <c r="AH1298" i="7" s="1"/>
  <c r="AG1297" i="7"/>
  <c r="AH1297" i="7" s="1"/>
  <c r="AG1296" i="7"/>
  <c r="AH1296" i="7" s="1"/>
  <c r="AG1295" i="7"/>
  <c r="AH1295" i="7" s="1"/>
  <c r="AG1294" i="7"/>
  <c r="AH1294" i="7" s="1"/>
  <c r="AG1293" i="7"/>
  <c r="AH1293" i="7" s="1"/>
  <c r="AG1292" i="7"/>
  <c r="AH1292" i="7" s="1"/>
  <c r="AG1291" i="7"/>
  <c r="AH1291" i="7" s="1"/>
  <c r="AG1290" i="7"/>
  <c r="AH1290" i="7" s="1"/>
  <c r="AG1289" i="7"/>
  <c r="AH1289" i="7" s="1"/>
  <c r="AG1288" i="7"/>
  <c r="AH1288" i="7" s="1"/>
  <c r="AG1287" i="7"/>
  <c r="AH1287" i="7" s="1"/>
  <c r="AG1286" i="7"/>
  <c r="AH1286" i="7" s="1"/>
  <c r="AG1285" i="7"/>
  <c r="AH1285" i="7" s="1"/>
  <c r="AG1284" i="7"/>
  <c r="AH1284" i="7" s="1"/>
  <c r="AG1283" i="7"/>
  <c r="AH1283" i="7" s="1"/>
  <c r="AG1282" i="7"/>
  <c r="AH1282" i="7" s="1"/>
  <c r="AG1281" i="7"/>
  <c r="AH1281" i="7" s="1"/>
  <c r="AG1280" i="7"/>
  <c r="AH1280" i="7" s="1"/>
  <c r="AG1279" i="7"/>
  <c r="AH1279" i="7" s="1"/>
  <c r="AG1278" i="7"/>
  <c r="AH1278" i="7" s="1"/>
  <c r="AG1277" i="7"/>
  <c r="AH1277" i="7" s="1"/>
  <c r="AG1276" i="7"/>
  <c r="AH1276" i="7" s="1"/>
  <c r="AG1275" i="7"/>
  <c r="AH1275" i="7" s="1"/>
  <c r="AG1274" i="7"/>
  <c r="AH1274" i="7" s="1"/>
  <c r="AG1273" i="7"/>
  <c r="AH1273" i="7" s="1"/>
  <c r="AG1272" i="7"/>
  <c r="AH1272" i="7" s="1"/>
  <c r="AG1271" i="7"/>
  <c r="AH1271" i="7" s="1"/>
  <c r="AG1270" i="7"/>
  <c r="AH1270" i="7" s="1"/>
  <c r="AG1269" i="7"/>
  <c r="AH1269" i="7" s="1"/>
  <c r="AG1268" i="7"/>
  <c r="AH1268" i="7" s="1"/>
  <c r="AG1267" i="7"/>
  <c r="AH1267" i="7" s="1"/>
  <c r="AG1266" i="7"/>
  <c r="AH1266" i="7" s="1"/>
  <c r="AG1265" i="7"/>
  <c r="AH1265" i="7" s="1"/>
  <c r="AG1264" i="7"/>
  <c r="AH1264" i="7" s="1"/>
  <c r="AG1263" i="7"/>
  <c r="AH1263" i="7" s="1"/>
  <c r="AG1262" i="7"/>
  <c r="AH1262" i="7" s="1"/>
  <c r="AG1261" i="7"/>
  <c r="AH1261" i="7" s="1"/>
  <c r="AG1260" i="7"/>
  <c r="AH1260" i="7" s="1"/>
  <c r="AG1259" i="7"/>
  <c r="AH1259" i="7" s="1"/>
  <c r="AG1258" i="7"/>
  <c r="AH1258" i="7" s="1"/>
  <c r="AG1257" i="7"/>
  <c r="AH1257" i="7" s="1"/>
  <c r="AG1256" i="7"/>
  <c r="AH1256" i="7" s="1"/>
  <c r="AG1255" i="7"/>
  <c r="AH1255" i="7" s="1"/>
  <c r="AG1254" i="7"/>
  <c r="AH1254" i="7" s="1"/>
  <c r="AG1253" i="7"/>
  <c r="AH1253" i="7" s="1"/>
  <c r="AG1252" i="7"/>
  <c r="AH1252" i="7" s="1"/>
  <c r="AG1251" i="7"/>
  <c r="AH1251" i="7" s="1"/>
  <c r="AG1250" i="7"/>
  <c r="AH1250" i="7" s="1"/>
  <c r="AG1249" i="7"/>
  <c r="AH1249" i="7" s="1"/>
  <c r="AG1248" i="7"/>
  <c r="AH1248" i="7" s="1"/>
  <c r="AG1247" i="7"/>
  <c r="AH1247" i="7" s="1"/>
  <c r="AG1246" i="7"/>
  <c r="AH1246" i="7" s="1"/>
  <c r="AG1245" i="7"/>
  <c r="AH1245" i="7" s="1"/>
  <c r="AG1244" i="7"/>
  <c r="AH1244" i="7" s="1"/>
  <c r="AG1243" i="7"/>
  <c r="AH1243" i="7" s="1"/>
  <c r="AG1242" i="7"/>
  <c r="AH1242" i="7" s="1"/>
  <c r="AG1241" i="7"/>
  <c r="AH1241" i="7" s="1"/>
  <c r="AG1240" i="7"/>
  <c r="AH1240" i="7" s="1"/>
  <c r="AG1239" i="7"/>
  <c r="AH1239" i="7" s="1"/>
  <c r="AG1238" i="7"/>
  <c r="AH1238" i="7" s="1"/>
  <c r="AG1237" i="7"/>
  <c r="AH1237" i="7" s="1"/>
  <c r="AG1236" i="7"/>
  <c r="AH1236" i="7" s="1"/>
  <c r="AG1235" i="7"/>
  <c r="AH1235" i="7" s="1"/>
  <c r="AG1234" i="7"/>
  <c r="AH1234" i="7" s="1"/>
  <c r="AG1233" i="7"/>
  <c r="AH1233" i="7" s="1"/>
  <c r="AG1232" i="7"/>
  <c r="AH1232" i="7" s="1"/>
  <c r="AG1231" i="7"/>
  <c r="AH1231" i="7" s="1"/>
  <c r="AG1230" i="7"/>
  <c r="AH1230" i="7" s="1"/>
  <c r="AG1229" i="7"/>
  <c r="AH1229" i="7" s="1"/>
  <c r="AG1228" i="7"/>
  <c r="AH1228" i="7" s="1"/>
  <c r="AG1227" i="7"/>
  <c r="AH1227" i="7" s="1"/>
  <c r="AG1226" i="7"/>
  <c r="AH1226" i="7" s="1"/>
  <c r="AG1225" i="7"/>
  <c r="AH1225" i="7" s="1"/>
  <c r="AG1224" i="7"/>
  <c r="AH1224" i="7" s="1"/>
  <c r="AG1223" i="7"/>
  <c r="AH1223" i="7" s="1"/>
  <c r="AG1222" i="7"/>
  <c r="AH1222" i="7" s="1"/>
  <c r="AG1221" i="7"/>
  <c r="AH1221" i="7" s="1"/>
  <c r="AG1220" i="7"/>
  <c r="AH1220" i="7" s="1"/>
  <c r="AG1219" i="7"/>
  <c r="AH1219" i="7" s="1"/>
  <c r="AG1218" i="7"/>
  <c r="AH1218" i="7" s="1"/>
  <c r="AG1217" i="7"/>
  <c r="AH1217" i="7" s="1"/>
  <c r="AG1216" i="7"/>
  <c r="AH1216" i="7" s="1"/>
  <c r="AG1215" i="7"/>
  <c r="AH1215" i="7" s="1"/>
  <c r="AG1214" i="7"/>
  <c r="AH1214" i="7" s="1"/>
  <c r="AG1213" i="7"/>
  <c r="AH1213" i="7" s="1"/>
  <c r="AG1212" i="7"/>
  <c r="AH1212" i="7" s="1"/>
  <c r="AG1211" i="7"/>
  <c r="AH1211" i="7" s="1"/>
  <c r="AG1210" i="7"/>
  <c r="AH1210" i="7" s="1"/>
  <c r="AG1209" i="7"/>
  <c r="AH1209" i="7" s="1"/>
  <c r="AG1208" i="7"/>
  <c r="AH1208" i="7" s="1"/>
  <c r="AG1207" i="7"/>
  <c r="AH1207" i="7" s="1"/>
  <c r="AG1206" i="7"/>
  <c r="AH1206" i="7" s="1"/>
  <c r="AG1205" i="7"/>
  <c r="AH1205" i="7" s="1"/>
  <c r="AG1204" i="7"/>
  <c r="AH1204" i="7" s="1"/>
  <c r="AG1203" i="7"/>
  <c r="AH1203" i="7" s="1"/>
  <c r="AG1202" i="7"/>
  <c r="AH1202" i="7" s="1"/>
  <c r="AG1201" i="7"/>
  <c r="AH1201" i="7" s="1"/>
  <c r="AG1200" i="7"/>
  <c r="AH1200" i="7" s="1"/>
  <c r="AG1199" i="7"/>
  <c r="AH1199" i="7" s="1"/>
  <c r="AG1198" i="7"/>
  <c r="AH1198" i="7" s="1"/>
  <c r="AG1197" i="7"/>
  <c r="AH1197" i="7" s="1"/>
  <c r="AG1196" i="7"/>
  <c r="AH1196" i="7" s="1"/>
  <c r="AG1195" i="7"/>
  <c r="AH1195" i="7" s="1"/>
  <c r="AG1194" i="7"/>
  <c r="AH1194" i="7" s="1"/>
  <c r="AG1193" i="7"/>
  <c r="AH1193" i="7" s="1"/>
  <c r="AG1192" i="7"/>
  <c r="AH1192" i="7" s="1"/>
  <c r="AG1191" i="7"/>
  <c r="AH1191" i="7" s="1"/>
  <c r="AG1190" i="7"/>
  <c r="AH1190" i="7" s="1"/>
  <c r="AG1189" i="7"/>
  <c r="AH1189" i="7" s="1"/>
  <c r="AG1188" i="7"/>
  <c r="AH1188" i="7" s="1"/>
  <c r="AG1187" i="7"/>
  <c r="AH1187" i="7" s="1"/>
  <c r="AG1186" i="7"/>
  <c r="AH1186" i="7" s="1"/>
  <c r="AG1185" i="7"/>
  <c r="AH1185" i="7" s="1"/>
  <c r="AG1184" i="7"/>
  <c r="AH1184" i="7" s="1"/>
  <c r="AG1183" i="7"/>
  <c r="AH1183" i="7" s="1"/>
  <c r="AG1182" i="7"/>
  <c r="AH1182" i="7" s="1"/>
  <c r="AG1181" i="7"/>
  <c r="AH1181" i="7" s="1"/>
  <c r="AG1180" i="7"/>
  <c r="AH1180" i="7" s="1"/>
  <c r="AG1179" i="7"/>
  <c r="AH1179" i="7" s="1"/>
  <c r="AG1178" i="7"/>
  <c r="AH1178" i="7" s="1"/>
  <c r="AG1177" i="7"/>
  <c r="AH1177" i="7" s="1"/>
  <c r="AG1176" i="7"/>
  <c r="AH1176" i="7" s="1"/>
  <c r="AG1175" i="7"/>
  <c r="AH1175" i="7" s="1"/>
  <c r="AG1174" i="7"/>
  <c r="AH1174" i="7" s="1"/>
  <c r="AG1173" i="7"/>
  <c r="AH1173" i="7" s="1"/>
  <c r="AG1172" i="7"/>
  <c r="AH1172" i="7" s="1"/>
  <c r="AG1171" i="7"/>
  <c r="AH1171" i="7" s="1"/>
  <c r="AG1170" i="7"/>
  <c r="AH1170" i="7" s="1"/>
  <c r="AG1169" i="7"/>
  <c r="AH1169" i="7" s="1"/>
  <c r="AG1168" i="7"/>
  <c r="AH1168" i="7" s="1"/>
  <c r="AG1167" i="7"/>
  <c r="AH1167" i="7" s="1"/>
  <c r="AG1166" i="7"/>
  <c r="AH1166" i="7" s="1"/>
  <c r="AG1165" i="7"/>
  <c r="AH1165" i="7" s="1"/>
  <c r="AG1164" i="7"/>
  <c r="AH1164" i="7" s="1"/>
  <c r="AG1163" i="7"/>
  <c r="AH1163" i="7" s="1"/>
  <c r="AG1162" i="7"/>
  <c r="AH1162" i="7" s="1"/>
  <c r="AG1161" i="7"/>
  <c r="AH1161" i="7" s="1"/>
  <c r="AG1160" i="7"/>
  <c r="AH1160" i="7" s="1"/>
  <c r="AG1159" i="7"/>
  <c r="AH1159" i="7" s="1"/>
  <c r="AG1158" i="7"/>
  <c r="AH1158" i="7" s="1"/>
  <c r="AG1157" i="7"/>
  <c r="AH1157" i="7" s="1"/>
  <c r="AG1156" i="7"/>
  <c r="AH1156" i="7" s="1"/>
  <c r="AG1155" i="7"/>
  <c r="AH1155" i="7" s="1"/>
  <c r="AG1154" i="7"/>
  <c r="AH1154" i="7" s="1"/>
  <c r="AG1153" i="7"/>
  <c r="AH1153" i="7" s="1"/>
  <c r="AG1152" i="7"/>
  <c r="AH1152" i="7" s="1"/>
  <c r="AG1151" i="7"/>
  <c r="AH1151" i="7" s="1"/>
  <c r="AG1150" i="7"/>
  <c r="AH1150" i="7" s="1"/>
  <c r="AG1149" i="7"/>
  <c r="AH1149" i="7" s="1"/>
  <c r="AG1148" i="7"/>
  <c r="AH1148" i="7" s="1"/>
  <c r="AG1147" i="7"/>
  <c r="AH1147" i="7" s="1"/>
  <c r="AG1146" i="7"/>
  <c r="AH1146" i="7" s="1"/>
  <c r="AG1145" i="7"/>
  <c r="AH1145" i="7" s="1"/>
  <c r="AG1144" i="7"/>
  <c r="AH1144" i="7" s="1"/>
  <c r="AG1143" i="7"/>
  <c r="AH1143" i="7" s="1"/>
  <c r="AG1142" i="7"/>
  <c r="AH1142" i="7" s="1"/>
  <c r="AG1141" i="7"/>
  <c r="AH1141" i="7" s="1"/>
  <c r="AG1140" i="7"/>
  <c r="AH1140" i="7" s="1"/>
  <c r="AG1139" i="7"/>
  <c r="AH1139" i="7" s="1"/>
  <c r="AG1138" i="7"/>
  <c r="AH1138" i="7" s="1"/>
  <c r="AG1137" i="7"/>
  <c r="AH1137" i="7" s="1"/>
  <c r="AG1136" i="7"/>
  <c r="AH1136" i="7" s="1"/>
  <c r="AG1135" i="7"/>
  <c r="AH1135" i="7" s="1"/>
  <c r="AG1134" i="7"/>
  <c r="AH1134" i="7" s="1"/>
  <c r="AG1133" i="7"/>
  <c r="AH1133" i="7" s="1"/>
  <c r="AG1132" i="7"/>
  <c r="AH1132" i="7" s="1"/>
  <c r="AG1131" i="7"/>
  <c r="AH1131" i="7" s="1"/>
  <c r="AG1130" i="7"/>
  <c r="AH1130" i="7" s="1"/>
  <c r="AG1129" i="7"/>
  <c r="AH1129" i="7" s="1"/>
  <c r="AG1128" i="7"/>
  <c r="AH1128" i="7" s="1"/>
  <c r="AG1127" i="7"/>
  <c r="AH1127" i="7" s="1"/>
  <c r="AG1126" i="7"/>
  <c r="AH1126" i="7" s="1"/>
  <c r="AG1125" i="7"/>
  <c r="AH1125" i="7" s="1"/>
  <c r="AG1124" i="7"/>
  <c r="AH1124" i="7" s="1"/>
  <c r="AG1123" i="7"/>
  <c r="AH1123" i="7" s="1"/>
  <c r="AG1122" i="7"/>
  <c r="AH1122" i="7" s="1"/>
  <c r="AG1121" i="7"/>
  <c r="AH1121" i="7" s="1"/>
  <c r="AG1120" i="7"/>
  <c r="AH1120" i="7" s="1"/>
  <c r="AG1119" i="7"/>
  <c r="AH1119" i="7" s="1"/>
  <c r="AG1118" i="7"/>
  <c r="AH1118" i="7" s="1"/>
  <c r="AG1117" i="7"/>
  <c r="AH1117" i="7" s="1"/>
  <c r="AG1116" i="7"/>
  <c r="AH1116" i="7" s="1"/>
  <c r="AG1115" i="7"/>
  <c r="AH1115" i="7" s="1"/>
  <c r="AG1114" i="7"/>
  <c r="AH1114" i="7" s="1"/>
  <c r="AG1113" i="7"/>
  <c r="AH1113" i="7" s="1"/>
  <c r="AG1112" i="7"/>
  <c r="AH1112" i="7" s="1"/>
  <c r="AG1111" i="7"/>
  <c r="AH1111" i="7" s="1"/>
  <c r="AG1110" i="7"/>
  <c r="AH1110" i="7" s="1"/>
  <c r="AG1109" i="7"/>
  <c r="AH1109" i="7" s="1"/>
  <c r="AG1108" i="7"/>
  <c r="AH1108" i="7" s="1"/>
  <c r="AG1107" i="7"/>
  <c r="AH1107" i="7" s="1"/>
  <c r="AG1106" i="7"/>
  <c r="AH1106" i="7" s="1"/>
  <c r="AG1105" i="7"/>
  <c r="AH1105" i="7" s="1"/>
  <c r="AG1104" i="7"/>
  <c r="AH1104" i="7" s="1"/>
  <c r="AG1103" i="7"/>
  <c r="AH1103" i="7" s="1"/>
  <c r="AG1102" i="7"/>
  <c r="AH1102" i="7" s="1"/>
  <c r="AG1101" i="7"/>
  <c r="AH1101" i="7" s="1"/>
  <c r="AG1100" i="7"/>
  <c r="AH1100" i="7" s="1"/>
  <c r="AG1099" i="7"/>
  <c r="AH1099" i="7" s="1"/>
  <c r="AG1098" i="7"/>
  <c r="AH1098" i="7" s="1"/>
  <c r="AG1097" i="7"/>
  <c r="AH1097" i="7" s="1"/>
  <c r="AG1096" i="7"/>
  <c r="AH1096" i="7" s="1"/>
  <c r="AG1095" i="7"/>
  <c r="AH1095" i="7" s="1"/>
  <c r="AG1094" i="7"/>
  <c r="AH1094" i="7" s="1"/>
  <c r="AG1093" i="7"/>
  <c r="AH1093" i="7" s="1"/>
  <c r="AG1092" i="7"/>
  <c r="AH1092" i="7" s="1"/>
  <c r="AG1091" i="7"/>
  <c r="AH1091" i="7" s="1"/>
  <c r="AG1090" i="7"/>
  <c r="AH1090" i="7" s="1"/>
  <c r="AG1089" i="7"/>
  <c r="AH1089" i="7" s="1"/>
  <c r="AG1088" i="7"/>
  <c r="AH1088" i="7" s="1"/>
  <c r="AG1087" i="7"/>
  <c r="AH1087" i="7" s="1"/>
  <c r="AG1086" i="7"/>
  <c r="AH1086" i="7" s="1"/>
  <c r="AG1085" i="7"/>
  <c r="AH1085" i="7" s="1"/>
  <c r="AG1084" i="7"/>
  <c r="AH1084" i="7" s="1"/>
  <c r="AG1083" i="7"/>
  <c r="AH1083" i="7" s="1"/>
  <c r="AG1082" i="7"/>
  <c r="AH1082" i="7" s="1"/>
  <c r="AG1081" i="7"/>
  <c r="AH1081" i="7" s="1"/>
  <c r="AG1080" i="7"/>
  <c r="AH1080" i="7" s="1"/>
  <c r="AG1079" i="7"/>
  <c r="AH1079" i="7" s="1"/>
  <c r="AG1078" i="7"/>
  <c r="AH1078" i="7" s="1"/>
  <c r="AG1077" i="7"/>
  <c r="AH1077" i="7" s="1"/>
  <c r="AG1076" i="7"/>
  <c r="AH1076" i="7" s="1"/>
  <c r="AG1075" i="7"/>
  <c r="AH1075" i="7" s="1"/>
  <c r="AG1074" i="7"/>
  <c r="AH1074" i="7" s="1"/>
  <c r="AG1073" i="7"/>
  <c r="AH1073" i="7" s="1"/>
  <c r="AG1072" i="7"/>
  <c r="AH1072" i="7" s="1"/>
  <c r="AG1071" i="7"/>
  <c r="AH1071" i="7" s="1"/>
  <c r="AG1070" i="7"/>
  <c r="AH1070" i="7" s="1"/>
  <c r="AG1069" i="7"/>
  <c r="AH1069" i="7" s="1"/>
  <c r="AG1068" i="7"/>
  <c r="AH1068" i="7" s="1"/>
  <c r="AG1067" i="7"/>
  <c r="AH1067" i="7" s="1"/>
  <c r="AG1066" i="7"/>
  <c r="AH1066" i="7" s="1"/>
  <c r="AG1065" i="7"/>
  <c r="AH1065" i="7" s="1"/>
  <c r="AG1064" i="7"/>
  <c r="AH1064" i="7" s="1"/>
  <c r="AG1063" i="7"/>
  <c r="AH1063" i="7" s="1"/>
  <c r="AG1062" i="7"/>
  <c r="AH1062" i="7" s="1"/>
  <c r="AG1061" i="7"/>
  <c r="AH1061" i="7" s="1"/>
  <c r="AG1060" i="7"/>
  <c r="AH1060" i="7" s="1"/>
  <c r="AG1059" i="7"/>
  <c r="AH1059" i="7" s="1"/>
  <c r="AG1058" i="7"/>
  <c r="AH1058" i="7" s="1"/>
  <c r="AG1057" i="7"/>
  <c r="AH1057" i="7" s="1"/>
  <c r="AG1056" i="7"/>
  <c r="AH1056" i="7" s="1"/>
  <c r="AG1055" i="7"/>
  <c r="AH1055" i="7" s="1"/>
  <c r="AG1054" i="7"/>
  <c r="AH1054" i="7" s="1"/>
  <c r="AG1053" i="7"/>
  <c r="AH1053" i="7" s="1"/>
  <c r="AG1052" i="7"/>
  <c r="AH1052" i="7" s="1"/>
  <c r="AG1051" i="7"/>
  <c r="AH1051" i="7" s="1"/>
  <c r="AG1050" i="7"/>
  <c r="AH1050" i="7" s="1"/>
  <c r="AG1049" i="7"/>
  <c r="AH1049" i="7" s="1"/>
  <c r="AG1048" i="7"/>
  <c r="AH1048" i="7" s="1"/>
  <c r="AG1047" i="7"/>
  <c r="AH1047" i="7" s="1"/>
  <c r="AG1046" i="7"/>
  <c r="AH1046" i="7" s="1"/>
  <c r="AG1045" i="7"/>
  <c r="AH1045" i="7" s="1"/>
  <c r="AG1044" i="7"/>
  <c r="AH1044" i="7" s="1"/>
  <c r="AG1043" i="7"/>
  <c r="AH1043" i="7" s="1"/>
  <c r="AG1042" i="7"/>
  <c r="AH1042" i="7" s="1"/>
  <c r="AG1041" i="7"/>
  <c r="AH1041" i="7" s="1"/>
  <c r="AG1040" i="7"/>
  <c r="AH1040" i="7" s="1"/>
  <c r="AG1039" i="7"/>
  <c r="AH1039" i="7" s="1"/>
  <c r="AG1038" i="7"/>
  <c r="AH1038" i="7" s="1"/>
  <c r="AG1037" i="7"/>
  <c r="AH1037" i="7" s="1"/>
  <c r="AG1036" i="7"/>
  <c r="AH1036" i="7" s="1"/>
  <c r="AG1035" i="7"/>
  <c r="AH1035" i="7" s="1"/>
  <c r="AG1034" i="7"/>
  <c r="AH1034" i="7" s="1"/>
  <c r="AG1033" i="7"/>
  <c r="AH1033" i="7" s="1"/>
  <c r="AG1032" i="7"/>
  <c r="AH1032" i="7" s="1"/>
  <c r="AG1031" i="7"/>
  <c r="AH1031" i="7" s="1"/>
  <c r="AG1030" i="7"/>
  <c r="AH1030" i="7" s="1"/>
  <c r="AG1029" i="7"/>
  <c r="AH1029" i="7" s="1"/>
  <c r="AG1028" i="7"/>
  <c r="AH1028" i="7" s="1"/>
  <c r="AG1027" i="7"/>
  <c r="AH1027" i="7" s="1"/>
  <c r="AG1026" i="7"/>
  <c r="AH1026" i="7" s="1"/>
  <c r="AG1025" i="7"/>
  <c r="AH1025" i="7" s="1"/>
  <c r="AG1024" i="7"/>
  <c r="AH1024" i="7" s="1"/>
  <c r="AG1023" i="7"/>
  <c r="AH1023" i="7" s="1"/>
  <c r="AG1022" i="7"/>
  <c r="AH1022" i="7" s="1"/>
  <c r="AG1021" i="7"/>
  <c r="AH1021" i="7" s="1"/>
  <c r="AG1020" i="7"/>
  <c r="AH1020" i="7" s="1"/>
  <c r="AG1019" i="7"/>
  <c r="AH1019" i="7" s="1"/>
  <c r="AG1018" i="7"/>
  <c r="AH1018" i="7" s="1"/>
  <c r="AG1017" i="7"/>
  <c r="AH1017" i="7" s="1"/>
  <c r="AG1016" i="7"/>
  <c r="AH1016" i="7" s="1"/>
  <c r="AG1015" i="7"/>
  <c r="AH1015" i="7" s="1"/>
  <c r="AG1014" i="7"/>
  <c r="AH1014" i="7" s="1"/>
  <c r="AG1013" i="7"/>
  <c r="AH1013" i="7" s="1"/>
  <c r="AG1012" i="7"/>
  <c r="AH1012" i="7" s="1"/>
  <c r="AG1011" i="7"/>
  <c r="AH1011" i="7" s="1"/>
  <c r="AG1010" i="7"/>
  <c r="AH1010" i="7" s="1"/>
  <c r="AG1009" i="7"/>
  <c r="AH1009" i="7" s="1"/>
  <c r="AG1008" i="7"/>
  <c r="AH1008" i="7" s="1"/>
  <c r="AG1007" i="7"/>
  <c r="AH1007" i="7" s="1"/>
  <c r="AG1006" i="7"/>
  <c r="AH1006" i="7" s="1"/>
  <c r="AG1005" i="7"/>
  <c r="AH1005" i="7" s="1"/>
  <c r="AG1004" i="7"/>
  <c r="AH1004" i="7" s="1"/>
  <c r="AG1003" i="7"/>
  <c r="AH1003" i="7" s="1"/>
  <c r="AG1002" i="7"/>
  <c r="AH1002" i="7" s="1"/>
  <c r="AG1001" i="7"/>
  <c r="AH1001" i="7" s="1"/>
  <c r="AG1000" i="7"/>
  <c r="AH1000" i="7" s="1"/>
  <c r="AG999" i="7"/>
  <c r="AH999" i="7" s="1"/>
  <c r="AG998" i="7"/>
  <c r="AH998" i="7" s="1"/>
  <c r="AG997" i="7"/>
  <c r="AH997" i="7" s="1"/>
  <c r="AG996" i="7"/>
  <c r="AH996" i="7" s="1"/>
  <c r="AG995" i="7"/>
  <c r="AH995" i="7" s="1"/>
  <c r="AG994" i="7"/>
  <c r="AH994" i="7" s="1"/>
  <c r="AG993" i="7"/>
  <c r="AH993" i="7" s="1"/>
  <c r="AG992" i="7"/>
  <c r="AH992" i="7" s="1"/>
  <c r="AG991" i="7"/>
  <c r="AH991" i="7" s="1"/>
  <c r="AG990" i="7"/>
  <c r="AH990" i="7" s="1"/>
  <c r="AG989" i="7"/>
  <c r="AH989" i="7" s="1"/>
  <c r="AG988" i="7"/>
  <c r="AH988" i="7" s="1"/>
  <c r="AG987" i="7"/>
  <c r="AH987" i="7" s="1"/>
  <c r="AG986" i="7"/>
  <c r="AH986" i="7" s="1"/>
  <c r="AG985" i="7"/>
  <c r="AH985" i="7" s="1"/>
  <c r="AG984" i="7"/>
  <c r="AH984" i="7" s="1"/>
  <c r="AG983" i="7"/>
  <c r="AH983" i="7" s="1"/>
  <c r="AG982" i="7"/>
  <c r="AH982" i="7" s="1"/>
  <c r="AG981" i="7"/>
  <c r="AH981" i="7" s="1"/>
  <c r="AG980" i="7"/>
  <c r="AH980" i="7" s="1"/>
  <c r="AG979" i="7"/>
  <c r="AH979" i="7" s="1"/>
  <c r="AG978" i="7"/>
  <c r="AH978" i="7" s="1"/>
  <c r="AG977" i="7"/>
  <c r="AH977" i="7" s="1"/>
  <c r="AG976" i="7"/>
  <c r="AH976" i="7" s="1"/>
  <c r="AG975" i="7"/>
  <c r="AH975" i="7" s="1"/>
  <c r="AG974" i="7"/>
  <c r="AH974" i="7" s="1"/>
  <c r="AG973" i="7"/>
  <c r="AH973" i="7" s="1"/>
  <c r="AG972" i="7"/>
  <c r="AH972" i="7" s="1"/>
  <c r="AG971" i="7"/>
  <c r="AH971" i="7" s="1"/>
  <c r="AG970" i="7"/>
  <c r="AH970" i="7" s="1"/>
  <c r="AG969" i="7"/>
  <c r="AH969" i="7" s="1"/>
  <c r="AG968" i="7"/>
  <c r="AH968" i="7" s="1"/>
  <c r="AG967" i="7"/>
  <c r="AH967" i="7" s="1"/>
  <c r="AG966" i="7"/>
  <c r="AH966" i="7" s="1"/>
  <c r="AG965" i="7"/>
  <c r="AH965" i="7" s="1"/>
  <c r="AG964" i="7"/>
  <c r="AH964" i="7" s="1"/>
  <c r="AG963" i="7"/>
  <c r="AH963" i="7" s="1"/>
  <c r="AG962" i="7"/>
  <c r="AH962" i="7" s="1"/>
  <c r="AG961" i="7"/>
  <c r="AH961" i="7" s="1"/>
  <c r="AG960" i="7"/>
  <c r="AH960" i="7" s="1"/>
  <c r="AG959" i="7"/>
  <c r="AH959" i="7" s="1"/>
  <c r="AG958" i="7"/>
  <c r="AH958" i="7" s="1"/>
  <c r="AG957" i="7"/>
  <c r="AH957" i="7" s="1"/>
  <c r="AG956" i="7"/>
  <c r="AH956" i="7" s="1"/>
  <c r="AG955" i="7"/>
  <c r="AH955" i="7" s="1"/>
  <c r="AG954" i="7"/>
  <c r="AH954" i="7" s="1"/>
  <c r="AG953" i="7"/>
  <c r="AH953" i="7" s="1"/>
  <c r="AG952" i="7"/>
  <c r="AH952" i="7" s="1"/>
  <c r="AG951" i="7"/>
  <c r="AH951" i="7" s="1"/>
  <c r="AG950" i="7"/>
  <c r="AH950" i="7" s="1"/>
  <c r="AG949" i="7"/>
  <c r="AH949" i="7" s="1"/>
  <c r="AG948" i="7"/>
  <c r="AH948" i="7" s="1"/>
  <c r="AG947" i="7"/>
  <c r="AH947" i="7" s="1"/>
  <c r="AG946" i="7"/>
  <c r="AH946" i="7" s="1"/>
  <c r="AG945" i="7"/>
  <c r="AH945" i="7" s="1"/>
  <c r="AG944" i="7"/>
  <c r="AH944" i="7" s="1"/>
  <c r="AG943" i="7"/>
  <c r="AH943" i="7" s="1"/>
  <c r="AG942" i="7"/>
  <c r="AH942" i="7" s="1"/>
  <c r="AG941" i="7"/>
  <c r="AH941" i="7" s="1"/>
  <c r="AG940" i="7"/>
  <c r="AH940" i="7" s="1"/>
  <c r="AG939" i="7"/>
  <c r="AH939" i="7" s="1"/>
  <c r="AG938" i="7"/>
  <c r="AH938" i="7" s="1"/>
  <c r="AG937" i="7"/>
  <c r="AH937" i="7" s="1"/>
  <c r="AG936" i="7"/>
  <c r="AH936" i="7" s="1"/>
  <c r="AG935" i="7"/>
  <c r="AH935" i="7" s="1"/>
  <c r="AG934" i="7"/>
  <c r="AH934" i="7" s="1"/>
  <c r="AG933" i="7"/>
  <c r="AH933" i="7" s="1"/>
  <c r="AG932" i="7"/>
  <c r="AH932" i="7" s="1"/>
  <c r="AG931" i="7"/>
  <c r="AH931" i="7" s="1"/>
  <c r="AG930" i="7"/>
  <c r="AH930" i="7" s="1"/>
  <c r="AG929" i="7"/>
  <c r="AH929" i="7" s="1"/>
  <c r="AG928" i="7"/>
  <c r="AH928" i="7" s="1"/>
  <c r="AG927" i="7"/>
  <c r="AH927" i="7" s="1"/>
  <c r="AG926" i="7"/>
  <c r="AH926" i="7" s="1"/>
  <c r="AG925" i="7"/>
  <c r="AH925" i="7" s="1"/>
  <c r="AG924" i="7"/>
  <c r="AH924" i="7" s="1"/>
  <c r="AG923" i="7"/>
  <c r="AH923" i="7" s="1"/>
  <c r="AG922" i="7"/>
  <c r="AH922" i="7" s="1"/>
  <c r="AG921" i="7"/>
  <c r="AH921" i="7" s="1"/>
  <c r="AG920" i="7"/>
  <c r="AH920" i="7" s="1"/>
  <c r="AG919" i="7"/>
  <c r="AH919" i="7" s="1"/>
  <c r="AG918" i="7"/>
  <c r="AH918" i="7" s="1"/>
  <c r="AG917" i="7"/>
  <c r="AH917" i="7" s="1"/>
  <c r="AG916" i="7"/>
  <c r="AH916" i="7" s="1"/>
  <c r="AG915" i="7"/>
  <c r="AH915" i="7" s="1"/>
  <c r="AG914" i="7"/>
  <c r="AH914" i="7" s="1"/>
  <c r="AG913" i="7"/>
  <c r="AH913" i="7" s="1"/>
  <c r="AG912" i="7"/>
  <c r="AH912" i="7" s="1"/>
  <c r="AG911" i="7"/>
  <c r="AH911" i="7" s="1"/>
  <c r="AG910" i="7"/>
  <c r="AH910" i="7" s="1"/>
  <c r="AG909" i="7"/>
  <c r="AH909" i="7" s="1"/>
  <c r="AG908" i="7"/>
  <c r="AH908" i="7" s="1"/>
  <c r="AG907" i="7"/>
  <c r="AH907" i="7" s="1"/>
  <c r="AG906" i="7"/>
  <c r="AH906" i="7" s="1"/>
  <c r="AG905" i="7"/>
  <c r="AH905" i="7" s="1"/>
  <c r="AG904" i="7"/>
  <c r="AH904" i="7" s="1"/>
  <c r="AG903" i="7"/>
  <c r="AH903" i="7" s="1"/>
  <c r="AG902" i="7"/>
  <c r="AH902" i="7" s="1"/>
  <c r="AG901" i="7"/>
  <c r="AH901" i="7" s="1"/>
  <c r="AG900" i="7"/>
  <c r="AH900" i="7" s="1"/>
  <c r="AG899" i="7"/>
  <c r="AH899" i="7" s="1"/>
  <c r="AG898" i="7"/>
  <c r="AH898" i="7" s="1"/>
  <c r="AG897" i="7"/>
  <c r="AH897" i="7" s="1"/>
  <c r="AG896" i="7"/>
  <c r="AH896" i="7" s="1"/>
  <c r="AG895" i="7"/>
  <c r="AH895" i="7" s="1"/>
  <c r="AG894" i="7"/>
  <c r="AH894" i="7" s="1"/>
  <c r="AG893" i="7"/>
  <c r="AH893" i="7" s="1"/>
  <c r="AG892" i="7"/>
  <c r="AH892" i="7" s="1"/>
  <c r="AG891" i="7"/>
  <c r="AH891" i="7" s="1"/>
  <c r="AG890" i="7"/>
  <c r="AH890" i="7" s="1"/>
  <c r="AG889" i="7"/>
  <c r="AH889" i="7" s="1"/>
  <c r="AG888" i="7"/>
  <c r="AH888" i="7" s="1"/>
  <c r="AG887" i="7"/>
  <c r="AH887" i="7" s="1"/>
  <c r="AG886" i="7"/>
  <c r="AH886" i="7" s="1"/>
  <c r="AG885" i="7"/>
  <c r="AH885" i="7" s="1"/>
  <c r="AG884" i="7"/>
  <c r="AH884" i="7" s="1"/>
  <c r="AG883" i="7"/>
  <c r="AH883" i="7" s="1"/>
  <c r="AG882" i="7"/>
  <c r="AH882" i="7" s="1"/>
  <c r="AG881" i="7"/>
  <c r="AH881" i="7" s="1"/>
  <c r="AG880" i="7"/>
  <c r="AH880" i="7" s="1"/>
  <c r="AG879" i="7"/>
  <c r="AH879" i="7" s="1"/>
  <c r="AG878" i="7"/>
  <c r="AH878" i="7" s="1"/>
  <c r="AG877" i="7"/>
  <c r="AH877" i="7" s="1"/>
  <c r="AG876" i="7"/>
  <c r="AH876" i="7" s="1"/>
  <c r="AG875" i="7"/>
  <c r="AH875" i="7" s="1"/>
  <c r="AG874" i="7"/>
  <c r="AH874" i="7" s="1"/>
  <c r="AG873" i="7"/>
  <c r="AH873" i="7" s="1"/>
  <c r="AG872" i="7"/>
  <c r="AH872" i="7" s="1"/>
  <c r="AG871" i="7"/>
  <c r="AH871" i="7" s="1"/>
  <c r="AG870" i="7"/>
  <c r="AH870" i="7" s="1"/>
  <c r="AG869" i="7"/>
  <c r="AH869" i="7" s="1"/>
  <c r="AG868" i="7"/>
  <c r="AH868" i="7" s="1"/>
  <c r="AG867" i="7"/>
  <c r="AH867" i="7" s="1"/>
  <c r="AG866" i="7"/>
  <c r="AH866" i="7" s="1"/>
  <c r="AG865" i="7"/>
  <c r="AH865" i="7" s="1"/>
  <c r="AG864" i="7"/>
  <c r="AH864" i="7" s="1"/>
  <c r="AG863" i="7"/>
  <c r="AH863" i="7" s="1"/>
  <c r="AG862" i="7"/>
  <c r="AH862" i="7" s="1"/>
  <c r="AG861" i="7"/>
  <c r="AH861" i="7" s="1"/>
  <c r="AG860" i="7"/>
  <c r="AH860" i="7" s="1"/>
  <c r="AG859" i="7"/>
  <c r="AH859" i="7" s="1"/>
  <c r="AG858" i="7"/>
  <c r="AH858" i="7" s="1"/>
  <c r="AG857" i="7"/>
  <c r="AH857" i="7" s="1"/>
  <c r="AG856" i="7"/>
  <c r="AH856" i="7" s="1"/>
  <c r="AG855" i="7"/>
  <c r="AH855" i="7" s="1"/>
  <c r="AG854" i="7"/>
  <c r="AH854" i="7" s="1"/>
  <c r="AG853" i="7"/>
  <c r="AH853" i="7" s="1"/>
  <c r="AG852" i="7"/>
  <c r="AH852" i="7" s="1"/>
  <c r="AG851" i="7"/>
  <c r="AH851" i="7" s="1"/>
  <c r="AG850" i="7"/>
  <c r="AH850" i="7" s="1"/>
  <c r="AG849" i="7"/>
  <c r="AH849" i="7" s="1"/>
  <c r="AG848" i="7"/>
  <c r="AH848" i="7" s="1"/>
  <c r="AG847" i="7"/>
  <c r="AH847" i="7" s="1"/>
  <c r="AG846" i="7"/>
  <c r="AH846" i="7" s="1"/>
  <c r="AG845" i="7"/>
  <c r="AH845" i="7" s="1"/>
  <c r="AG844" i="7"/>
  <c r="AH844" i="7" s="1"/>
  <c r="AG843" i="7"/>
  <c r="AH843" i="7" s="1"/>
  <c r="AG842" i="7"/>
  <c r="AH842" i="7" s="1"/>
  <c r="AG841" i="7"/>
  <c r="AH841" i="7" s="1"/>
  <c r="AG840" i="7"/>
  <c r="AH840" i="7" s="1"/>
  <c r="AG839" i="7"/>
  <c r="AH839" i="7" s="1"/>
  <c r="AG838" i="7"/>
  <c r="AH838" i="7" s="1"/>
  <c r="AG837" i="7"/>
  <c r="AH837" i="7" s="1"/>
  <c r="AG836" i="7"/>
  <c r="AH836" i="7" s="1"/>
  <c r="AG835" i="7"/>
  <c r="AH835" i="7" s="1"/>
  <c r="AG834" i="7"/>
  <c r="AH834" i="7" s="1"/>
  <c r="AG833" i="7"/>
  <c r="AH833" i="7" s="1"/>
  <c r="AG832" i="7"/>
  <c r="AH832" i="7" s="1"/>
  <c r="AG831" i="7"/>
  <c r="AH831" i="7" s="1"/>
  <c r="AG830" i="7"/>
  <c r="AH830" i="7" s="1"/>
  <c r="AG829" i="7"/>
  <c r="AH829" i="7" s="1"/>
  <c r="AG828" i="7"/>
  <c r="AH828" i="7" s="1"/>
  <c r="AG827" i="7"/>
  <c r="AH827" i="7" s="1"/>
  <c r="AG826" i="7"/>
  <c r="AH826" i="7" s="1"/>
  <c r="AG825" i="7"/>
  <c r="AH825" i="7" s="1"/>
  <c r="AG824" i="7"/>
  <c r="AH824" i="7" s="1"/>
  <c r="AG823" i="7"/>
  <c r="AH823" i="7" s="1"/>
  <c r="AG822" i="7"/>
  <c r="AH822" i="7" s="1"/>
  <c r="AG821" i="7"/>
  <c r="AH821" i="7" s="1"/>
  <c r="AG820" i="7"/>
  <c r="AH820" i="7" s="1"/>
  <c r="AG819" i="7"/>
  <c r="AH819" i="7" s="1"/>
  <c r="AG818" i="7"/>
  <c r="AH818" i="7" s="1"/>
  <c r="AG817" i="7"/>
  <c r="AH817" i="7" s="1"/>
  <c r="AG816" i="7"/>
  <c r="AH816" i="7" s="1"/>
  <c r="AG815" i="7"/>
  <c r="AH815" i="7" s="1"/>
  <c r="AG814" i="7"/>
  <c r="AH814" i="7" s="1"/>
  <c r="AG813" i="7"/>
  <c r="AH813" i="7" s="1"/>
  <c r="AG812" i="7"/>
  <c r="AH812" i="7" s="1"/>
  <c r="AG811" i="7"/>
  <c r="AH811" i="7" s="1"/>
  <c r="AG810" i="7"/>
  <c r="AH810" i="7" s="1"/>
  <c r="AG809" i="7"/>
  <c r="AH809" i="7" s="1"/>
  <c r="AG808" i="7"/>
  <c r="AH808" i="7" s="1"/>
  <c r="AG807" i="7"/>
  <c r="AH807" i="7" s="1"/>
  <c r="AG806" i="7"/>
  <c r="AH806" i="7" s="1"/>
  <c r="AG805" i="7"/>
  <c r="AH805" i="7" s="1"/>
  <c r="AG804" i="7"/>
  <c r="AH804" i="7" s="1"/>
  <c r="AG803" i="7"/>
  <c r="AH803" i="7" s="1"/>
  <c r="AG802" i="7"/>
  <c r="AH802" i="7" s="1"/>
  <c r="AG801" i="7"/>
  <c r="AH801" i="7" s="1"/>
  <c r="AG800" i="7"/>
  <c r="AH800" i="7" s="1"/>
  <c r="AG799" i="7"/>
  <c r="AH799" i="7" s="1"/>
  <c r="AG798" i="7"/>
  <c r="AH798" i="7" s="1"/>
  <c r="AG797" i="7"/>
  <c r="AH797" i="7" s="1"/>
  <c r="AG796" i="7"/>
  <c r="AH796" i="7" s="1"/>
  <c r="AG795" i="7"/>
  <c r="AH795" i="7" s="1"/>
  <c r="AG794" i="7"/>
  <c r="AH794" i="7" s="1"/>
  <c r="AG793" i="7"/>
  <c r="AH793" i="7" s="1"/>
  <c r="AG792" i="7"/>
  <c r="AH792" i="7" s="1"/>
  <c r="AG791" i="7"/>
  <c r="AH791" i="7" s="1"/>
  <c r="AG790" i="7"/>
  <c r="AH790" i="7" s="1"/>
  <c r="AG789" i="7"/>
  <c r="AH789" i="7" s="1"/>
  <c r="AG788" i="7"/>
  <c r="AH788" i="7" s="1"/>
  <c r="AG787" i="7"/>
  <c r="AH787" i="7" s="1"/>
  <c r="AG786" i="7"/>
  <c r="AH786" i="7" s="1"/>
  <c r="AG785" i="7"/>
  <c r="AH785" i="7" s="1"/>
  <c r="AG784" i="7"/>
  <c r="AH784" i="7" s="1"/>
  <c r="AG783" i="7"/>
  <c r="AH783" i="7" s="1"/>
  <c r="AG782" i="7"/>
  <c r="AH782" i="7" s="1"/>
  <c r="AG781" i="7"/>
  <c r="AH781" i="7" s="1"/>
  <c r="AG780" i="7"/>
  <c r="AH780" i="7" s="1"/>
  <c r="AG779" i="7"/>
  <c r="AH779" i="7" s="1"/>
  <c r="AG778" i="7"/>
  <c r="AH778" i="7" s="1"/>
  <c r="AG777" i="7"/>
  <c r="AH777" i="7" s="1"/>
  <c r="AG776" i="7"/>
  <c r="AH776" i="7" s="1"/>
  <c r="AG775" i="7"/>
  <c r="AH775" i="7" s="1"/>
  <c r="AG774" i="7"/>
  <c r="AH774" i="7" s="1"/>
  <c r="AG773" i="7"/>
  <c r="AH773" i="7" s="1"/>
  <c r="AG772" i="7"/>
  <c r="AH772" i="7" s="1"/>
  <c r="AG771" i="7"/>
  <c r="AH771" i="7" s="1"/>
  <c r="AG770" i="7"/>
  <c r="AH770" i="7" s="1"/>
  <c r="AG769" i="7"/>
  <c r="AH769" i="7" s="1"/>
  <c r="AG768" i="7"/>
  <c r="AH768" i="7" s="1"/>
  <c r="AG767" i="7"/>
  <c r="AH767" i="7" s="1"/>
  <c r="AG766" i="7"/>
  <c r="AH766" i="7" s="1"/>
  <c r="AG765" i="7"/>
  <c r="AH765" i="7" s="1"/>
  <c r="AG764" i="7"/>
  <c r="AH764" i="7" s="1"/>
  <c r="AG763" i="7"/>
  <c r="AH763" i="7" s="1"/>
  <c r="AG762" i="7"/>
  <c r="AH762" i="7" s="1"/>
  <c r="AG761" i="7"/>
  <c r="AH761" i="7" s="1"/>
  <c r="AG760" i="7"/>
  <c r="AH760" i="7" s="1"/>
  <c r="AG759" i="7"/>
  <c r="AH759" i="7" s="1"/>
  <c r="AG758" i="7"/>
  <c r="AH758" i="7" s="1"/>
  <c r="AG757" i="7"/>
  <c r="AH757" i="7" s="1"/>
  <c r="AG756" i="7"/>
  <c r="AH756" i="7" s="1"/>
  <c r="AG755" i="7"/>
  <c r="AH755" i="7" s="1"/>
  <c r="AG754" i="7"/>
  <c r="AH754" i="7" s="1"/>
  <c r="AG753" i="7"/>
  <c r="AH753" i="7" s="1"/>
  <c r="AG752" i="7"/>
  <c r="AH752" i="7" s="1"/>
  <c r="AG751" i="7"/>
  <c r="AH751" i="7" s="1"/>
  <c r="AG750" i="7"/>
  <c r="AH750" i="7" s="1"/>
  <c r="AG749" i="7"/>
  <c r="AH749" i="7" s="1"/>
  <c r="AG748" i="7"/>
  <c r="AH748" i="7" s="1"/>
  <c r="AG747" i="7"/>
  <c r="AH747" i="7" s="1"/>
  <c r="AG746" i="7"/>
  <c r="AH746" i="7" s="1"/>
  <c r="AG745" i="7"/>
  <c r="AH745" i="7" s="1"/>
  <c r="AG744" i="7"/>
  <c r="AH744" i="7" s="1"/>
  <c r="AG743" i="7"/>
  <c r="AH743" i="7" s="1"/>
  <c r="AG742" i="7"/>
  <c r="AH742" i="7" s="1"/>
  <c r="AG741" i="7"/>
  <c r="AH741" i="7" s="1"/>
  <c r="AG740" i="7"/>
  <c r="AH740" i="7" s="1"/>
  <c r="AG739" i="7"/>
  <c r="AH739" i="7" s="1"/>
  <c r="AG738" i="7"/>
  <c r="AH738" i="7" s="1"/>
  <c r="AG737" i="7"/>
  <c r="AH737" i="7" s="1"/>
  <c r="AG736" i="7"/>
  <c r="AH736" i="7" s="1"/>
  <c r="AG735" i="7"/>
  <c r="AH735" i="7" s="1"/>
  <c r="AG734" i="7"/>
  <c r="AH734" i="7" s="1"/>
  <c r="AG733" i="7"/>
  <c r="AH733" i="7" s="1"/>
  <c r="AG732" i="7"/>
  <c r="AH732" i="7" s="1"/>
  <c r="AG731" i="7"/>
  <c r="AH731" i="7" s="1"/>
  <c r="AG730" i="7"/>
  <c r="AH730" i="7" s="1"/>
  <c r="AG729" i="7"/>
  <c r="AH729" i="7" s="1"/>
  <c r="AG728" i="7"/>
  <c r="AH728" i="7" s="1"/>
  <c r="AG727" i="7"/>
  <c r="AH727" i="7" s="1"/>
  <c r="AG726" i="7"/>
  <c r="AH726" i="7" s="1"/>
  <c r="AG725" i="7"/>
  <c r="AH725" i="7" s="1"/>
  <c r="AG724" i="7"/>
  <c r="AH724" i="7" s="1"/>
  <c r="AG723" i="7"/>
  <c r="AH723" i="7" s="1"/>
  <c r="AG722" i="7"/>
  <c r="AH722" i="7" s="1"/>
  <c r="AG721" i="7"/>
  <c r="AH721" i="7" s="1"/>
  <c r="AG720" i="7"/>
  <c r="AH720" i="7" s="1"/>
  <c r="AG719" i="7"/>
  <c r="AH719" i="7" s="1"/>
  <c r="AG718" i="7"/>
  <c r="AH718" i="7" s="1"/>
  <c r="AG717" i="7"/>
  <c r="AH717" i="7" s="1"/>
  <c r="AG716" i="7"/>
  <c r="AH716" i="7" s="1"/>
  <c r="AG715" i="7"/>
  <c r="AH715" i="7" s="1"/>
  <c r="AG714" i="7"/>
  <c r="AH714" i="7" s="1"/>
  <c r="AG713" i="7"/>
  <c r="AH713" i="7" s="1"/>
  <c r="AG712" i="7"/>
  <c r="AH712" i="7" s="1"/>
  <c r="AG711" i="7"/>
  <c r="AH711" i="7" s="1"/>
  <c r="AG710" i="7"/>
  <c r="AH710" i="7" s="1"/>
  <c r="AG709" i="7"/>
  <c r="AH709" i="7" s="1"/>
  <c r="AG708" i="7"/>
  <c r="AH708" i="7" s="1"/>
  <c r="AG707" i="7"/>
  <c r="AH707" i="7" s="1"/>
  <c r="AG706" i="7"/>
  <c r="AH706" i="7" s="1"/>
  <c r="AG705" i="7"/>
  <c r="AH705" i="7" s="1"/>
  <c r="AG704" i="7"/>
  <c r="AH704" i="7" s="1"/>
  <c r="AG703" i="7"/>
  <c r="AH703" i="7" s="1"/>
  <c r="AG702" i="7"/>
  <c r="AH702" i="7" s="1"/>
  <c r="AG701" i="7"/>
  <c r="AH701" i="7" s="1"/>
  <c r="AG700" i="7"/>
  <c r="AH700" i="7" s="1"/>
  <c r="AG699" i="7"/>
  <c r="AH699" i="7" s="1"/>
  <c r="AG698" i="7"/>
  <c r="AH698" i="7" s="1"/>
  <c r="AG697" i="7"/>
  <c r="AH697" i="7" s="1"/>
  <c r="AG696" i="7"/>
  <c r="AH696" i="7" s="1"/>
  <c r="AG695" i="7"/>
  <c r="AH695" i="7" s="1"/>
  <c r="AG694" i="7"/>
  <c r="AH694" i="7" s="1"/>
  <c r="AG693" i="7"/>
  <c r="AH693" i="7" s="1"/>
  <c r="AG692" i="7"/>
  <c r="AH692" i="7" s="1"/>
  <c r="AG691" i="7"/>
  <c r="AH691" i="7" s="1"/>
  <c r="AG690" i="7"/>
  <c r="AH690" i="7" s="1"/>
  <c r="AG689" i="7"/>
  <c r="AH689" i="7" s="1"/>
  <c r="AG688" i="7"/>
  <c r="AH688" i="7" s="1"/>
  <c r="AG687" i="7"/>
  <c r="AH687" i="7" s="1"/>
  <c r="AG686" i="7"/>
  <c r="AH686" i="7" s="1"/>
  <c r="AG685" i="7"/>
  <c r="AH685" i="7" s="1"/>
  <c r="AG684" i="7"/>
  <c r="AH684" i="7" s="1"/>
  <c r="AG683" i="7"/>
  <c r="AH683" i="7" s="1"/>
  <c r="AG682" i="7"/>
  <c r="AH682" i="7" s="1"/>
  <c r="AG681" i="7"/>
  <c r="AH681" i="7" s="1"/>
  <c r="AG680" i="7"/>
  <c r="AH680" i="7" s="1"/>
  <c r="AG679" i="7"/>
  <c r="AH679" i="7" s="1"/>
  <c r="AG678" i="7"/>
  <c r="AH678" i="7" s="1"/>
  <c r="AG677" i="7"/>
  <c r="AH677" i="7" s="1"/>
  <c r="AG676" i="7"/>
  <c r="AH676" i="7" s="1"/>
  <c r="AG675" i="7"/>
  <c r="AH675" i="7" s="1"/>
  <c r="AG674" i="7"/>
  <c r="AH674" i="7" s="1"/>
  <c r="AG673" i="7"/>
  <c r="AH673" i="7" s="1"/>
  <c r="AG672" i="7"/>
  <c r="AH672" i="7" s="1"/>
  <c r="AG671" i="7"/>
  <c r="AH671" i="7" s="1"/>
  <c r="AG670" i="7"/>
  <c r="AH670" i="7" s="1"/>
  <c r="AG669" i="7"/>
  <c r="AH669" i="7" s="1"/>
  <c r="AG668" i="7"/>
  <c r="AH668" i="7" s="1"/>
  <c r="AG667" i="7"/>
  <c r="AH667" i="7" s="1"/>
  <c r="AG666" i="7"/>
  <c r="AH666" i="7" s="1"/>
  <c r="AG665" i="7"/>
  <c r="AH665" i="7" s="1"/>
  <c r="AG664" i="7"/>
  <c r="AH664" i="7" s="1"/>
  <c r="AG663" i="7"/>
  <c r="AH663" i="7" s="1"/>
  <c r="AG662" i="7"/>
  <c r="AH662" i="7" s="1"/>
  <c r="AG661" i="7"/>
  <c r="AH661" i="7" s="1"/>
  <c r="AG660" i="7"/>
  <c r="AH660" i="7" s="1"/>
  <c r="AG659" i="7"/>
  <c r="AH659" i="7" s="1"/>
  <c r="AG658" i="7"/>
  <c r="AH658" i="7" s="1"/>
  <c r="AG657" i="7"/>
  <c r="AH657" i="7" s="1"/>
  <c r="AG656" i="7"/>
  <c r="AH656" i="7" s="1"/>
  <c r="AG655" i="7"/>
  <c r="AH655" i="7" s="1"/>
  <c r="AG654" i="7"/>
  <c r="AH654" i="7" s="1"/>
  <c r="AG653" i="7"/>
  <c r="AH653" i="7" s="1"/>
  <c r="AG652" i="7"/>
  <c r="AH652" i="7" s="1"/>
  <c r="AG651" i="7"/>
  <c r="AH651" i="7" s="1"/>
  <c r="AG650" i="7"/>
  <c r="AH650" i="7" s="1"/>
  <c r="AG649" i="7"/>
  <c r="AH649" i="7" s="1"/>
  <c r="AG648" i="7"/>
  <c r="AH648" i="7" s="1"/>
  <c r="AG647" i="7"/>
  <c r="AH647" i="7" s="1"/>
  <c r="AG646" i="7"/>
  <c r="AH646" i="7" s="1"/>
  <c r="AG645" i="7"/>
  <c r="AH645" i="7" s="1"/>
  <c r="AG644" i="7"/>
  <c r="AH644" i="7" s="1"/>
  <c r="AG643" i="7"/>
  <c r="AH643" i="7" s="1"/>
  <c r="AG642" i="7"/>
  <c r="AH642" i="7" s="1"/>
  <c r="AG641" i="7"/>
  <c r="AH641" i="7" s="1"/>
  <c r="AG640" i="7"/>
  <c r="AH640" i="7" s="1"/>
  <c r="AG639" i="7"/>
  <c r="AH639" i="7" s="1"/>
  <c r="AG638" i="7"/>
  <c r="AH638" i="7" s="1"/>
  <c r="AG637" i="7"/>
  <c r="AH637" i="7" s="1"/>
  <c r="AG636" i="7"/>
  <c r="AH636" i="7" s="1"/>
  <c r="AG635" i="7"/>
  <c r="AH635" i="7" s="1"/>
  <c r="AG634" i="7"/>
  <c r="AH634" i="7" s="1"/>
  <c r="AG633" i="7"/>
  <c r="AH633" i="7" s="1"/>
  <c r="AG632" i="7"/>
  <c r="AH632" i="7" s="1"/>
  <c r="AG631" i="7"/>
  <c r="AH631" i="7" s="1"/>
  <c r="AG630" i="7"/>
  <c r="AH630" i="7" s="1"/>
  <c r="AG629" i="7"/>
  <c r="AH629" i="7" s="1"/>
  <c r="AG628" i="7"/>
  <c r="AH628" i="7" s="1"/>
  <c r="AG627" i="7"/>
  <c r="AH627" i="7" s="1"/>
  <c r="AG626" i="7"/>
  <c r="AH626" i="7" s="1"/>
  <c r="AG625" i="7"/>
  <c r="AH625" i="7" s="1"/>
  <c r="AG624" i="7"/>
  <c r="AH624" i="7" s="1"/>
  <c r="AG623" i="7"/>
  <c r="AH623" i="7" s="1"/>
  <c r="AG622" i="7"/>
  <c r="AH622" i="7" s="1"/>
  <c r="AG621" i="7"/>
  <c r="AH621" i="7" s="1"/>
  <c r="AG620" i="7"/>
  <c r="AH620" i="7" s="1"/>
  <c r="AG619" i="7"/>
  <c r="AH619" i="7" s="1"/>
  <c r="AG618" i="7"/>
  <c r="AH618" i="7" s="1"/>
  <c r="AG617" i="7"/>
  <c r="AH617" i="7" s="1"/>
  <c r="AG616" i="7"/>
  <c r="AH616" i="7" s="1"/>
  <c r="AG615" i="7"/>
  <c r="AH615" i="7" s="1"/>
  <c r="AG614" i="7"/>
  <c r="AH614" i="7" s="1"/>
  <c r="AG613" i="7"/>
  <c r="AH613" i="7" s="1"/>
  <c r="AG612" i="7"/>
  <c r="AH612" i="7" s="1"/>
  <c r="AG611" i="7"/>
  <c r="AH611" i="7" s="1"/>
  <c r="AG610" i="7"/>
  <c r="AH610" i="7" s="1"/>
  <c r="AG609" i="7"/>
  <c r="AH609" i="7" s="1"/>
  <c r="AG608" i="7"/>
  <c r="AH608" i="7" s="1"/>
  <c r="AG607" i="7"/>
  <c r="AH607" i="7" s="1"/>
  <c r="AG606" i="7"/>
  <c r="AH606" i="7" s="1"/>
  <c r="AG605" i="7"/>
  <c r="AH605" i="7" s="1"/>
  <c r="AG604" i="7"/>
  <c r="AH604" i="7" s="1"/>
  <c r="AG603" i="7"/>
  <c r="AH603" i="7" s="1"/>
  <c r="AG602" i="7"/>
  <c r="AH602" i="7" s="1"/>
  <c r="AG601" i="7"/>
  <c r="AH601" i="7" s="1"/>
  <c r="AG600" i="7"/>
  <c r="AH600" i="7" s="1"/>
  <c r="AG599" i="7"/>
  <c r="AH599" i="7" s="1"/>
  <c r="AG598" i="7"/>
  <c r="AH598" i="7" s="1"/>
  <c r="AG597" i="7"/>
  <c r="AH597" i="7" s="1"/>
  <c r="AG596" i="7"/>
  <c r="AH596" i="7" s="1"/>
  <c r="AG595" i="7"/>
  <c r="AH595" i="7" s="1"/>
  <c r="AG594" i="7"/>
  <c r="AH594" i="7" s="1"/>
  <c r="AG593" i="7"/>
  <c r="AH593" i="7" s="1"/>
  <c r="AG592" i="7"/>
  <c r="AH592" i="7" s="1"/>
  <c r="AG591" i="7"/>
  <c r="AH591" i="7" s="1"/>
  <c r="AG590" i="7"/>
  <c r="AH590" i="7" s="1"/>
  <c r="AG589" i="7"/>
  <c r="AH589" i="7" s="1"/>
  <c r="AG588" i="7"/>
  <c r="AH588" i="7" s="1"/>
  <c r="AG587" i="7"/>
  <c r="AH587" i="7" s="1"/>
  <c r="AG586" i="7"/>
  <c r="AH586" i="7" s="1"/>
  <c r="AG585" i="7"/>
  <c r="AH585" i="7" s="1"/>
  <c r="AG584" i="7"/>
  <c r="AH584" i="7" s="1"/>
  <c r="AG583" i="7"/>
  <c r="AH583" i="7" s="1"/>
  <c r="AG582" i="7"/>
  <c r="AH582" i="7" s="1"/>
  <c r="AG581" i="7"/>
  <c r="AH581" i="7" s="1"/>
  <c r="AG580" i="7"/>
  <c r="AH580" i="7" s="1"/>
  <c r="AG579" i="7"/>
  <c r="AH579" i="7" s="1"/>
  <c r="AG578" i="7"/>
  <c r="AH578" i="7" s="1"/>
  <c r="AG577" i="7"/>
  <c r="AH577" i="7" s="1"/>
  <c r="AG576" i="7"/>
  <c r="AH576" i="7" s="1"/>
  <c r="AG575" i="7"/>
  <c r="AH575" i="7" s="1"/>
  <c r="AG574" i="7"/>
  <c r="AH574" i="7" s="1"/>
  <c r="AG573" i="7"/>
  <c r="AH573" i="7" s="1"/>
  <c r="AG572" i="7"/>
  <c r="AH572" i="7" s="1"/>
  <c r="AG571" i="7"/>
  <c r="AH571" i="7" s="1"/>
  <c r="AG570" i="7"/>
  <c r="AH570" i="7" s="1"/>
  <c r="AG569" i="7"/>
  <c r="AH569" i="7" s="1"/>
  <c r="AG568" i="7"/>
  <c r="AH568" i="7" s="1"/>
  <c r="AG567" i="7"/>
  <c r="AH567" i="7" s="1"/>
  <c r="AG566" i="7"/>
  <c r="AH566" i="7" s="1"/>
  <c r="AG565" i="7"/>
  <c r="AH565" i="7" s="1"/>
  <c r="AG564" i="7"/>
  <c r="AH564" i="7" s="1"/>
  <c r="AG563" i="7"/>
  <c r="AH563" i="7" s="1"/>
  <c r="AG562" i="7"/>
  <c r="AH562" i="7" s="1"/>
  <c r="AG561" i="7"/>
  <c r="AH561" i="7" s="1"/>
  <c r="AG560" i="7"/>
  <c r="AH560" i="7" s="1"/>
  <c r="AG559" i="7"/>
  <c r="AH559" i="7" s="1"/>
  <c r="AG558" i="7"/>
  <c r="AH558" i="7" s="1"/>
  <c r="AG557" i="7"/>
  <c r="AH557" i="7" s="1"/>
  <c r="AG556" i="7"/>
  <c r="AH556" i="7" s="1"/>
  <c r="AG555" i="7"/>
  <c r="AH555" i="7" s="1"/>
  <c r="AG554" i="7"/>
  <c r="AH554" i="7" s="1"/>
  <c r="AG553" i="7"/>
  <c r="AH553" i="7" s="1"/>
  <c r="AG552" i="7"/>
  <c r="AH552" i="7" s="1"/>
  <c r="AG551" i="7"/>
  <c r="AH551" i="7" s="1"/>
  <c r="AG550" i="7"/>
  <c r="AH550" i="7" s="1"/>
  <c r="AG549" i="7"/>
  <c r="AH549" i="7" s="1"/>
  <c r="AG548" i="7"/>
  <c r="AH548" i="7" s="1"/>
  <c r="AG547" i="7"/>
  <c r="AH547" i="7" s="1"/>
  <c r="AG546" i="7"/>
  <c r="AH546" i="7" s="1"/>
  <c r="AG545" i="7"/>
  <c r="AH545" i="7" s="1"/>
  <c r="AG544" i="7"/>
  <c r="AH544" i="7" s="1"/>
  <c r="AG543" i="7"/>
  <c r="AH543" i="7" s="1"/>
  <c r="AG542" i="7"/>
  <c r="AH542" i="7" s="1"/>
  <c r="AG541" i="7"/>
  <c r="AH541" i="7" s="1"/>
  <c r="AG540" i="7"/>
  <c r="AH540" i="7" s="1"/>
  <c r="AG539" i="7"/>
  <c r="AH539" i="7" s="1"/>
  <c r="AG538" i="7"/>
  <c r="AH538" i="7" s="1"/>
  <c r="AG537" i="7"/>
  <c r="AH537" i="7" s="1"/>
  <c r="AG536" i="7"/>
  <c r="AH536" i="7" s="1"/>
  <c r="AG535" i="7"/>
  <c r="AH535" i="7" s="1"/>
  <c r="AG534" i="7"/>
  <c r="AH534" i="7" s="1"/>
  <c r="AG533" i="7"/>
  <c r="AH533" i="7" s="1"/>
  <c r="AG532" i="7"/>
  <c r="AH532" i="7" s="1"/>
  <c r="AG531" i="7"/>
  <c r="AH531" i="7" s="1"/>
  <c r="AG530" i="7"/>
  <c r="AH530" i="7" s="1"/>
  <c r="AG529" i="7"/>
  <c r="AH529" i="7" s="1"/>
  <c r="AG528" i="7"/>
  <c r="AH528" i="7" s="1"/>
  <c r="AG527" i="7"/>
  <c r="AH527" i="7" s="1"/>
  <c r="AG526" i="7"/>
  <c r="AH526" i="7" s="1"/>
  <c r="AG525" i="7"/>
  <c r="AH525" i="7" s="1"/>
  <c r="AG524" i="7"/>
  <c r="AH524" i="7" s="1"/>
  <c r="AG523" i="7"/>
  <c r="AH523" i="7" s="1"/>
  <c r="AG522" i="7"/>
  <c r="AH522" i="7" s="1"/>
  <c r="AG521" i="7"/>
  <c r="AH521" i="7" s="1"/>
  <c r="AG520" i="7"/>
  <c r="AH520" i="7" s="1"/>
  <c r="AG519" i="7"/>
  <c r="AH519" i="7" s="1"/>
  <c r="AG518" i="7"/>
  <c r="AH518" i="7" s="1"/>
  <c r="AG517" i="7"/>
  <c r="AH517" i="7" s="1"/>
  <c r="AG516" i="7"/>
  <c r="AH516" i="7" s="1"/>
  <c r="AG515" i="7"/>
  <c r="AH515" i="7" s="1"/>
  <c r="AG514" i="7"/>
  <c r="AH514" i="7" s="1"/>
  <c r="AG513" i="7"/>
  <c r="AH513" i="7" s="1"/>
  <c r="AG512" i="7"/>
  <c r="AH512" i="7" s="1"/>
  <c r="AG511" i="7"/>
  <c r="AH511" i="7" s="1"/>
  <c r="AG510" i="7"/>
  <c r="AH510" i="7" s="1"/>
  <c r="AG509" i="7"/>
  <c r="AH509" i="7" s="1"/>
  <c r="AG508" i="7"/>
  <c r="AH508" i="7" s="1"/>
  <c r="AG507" i="7"/>
  <c r="AH507" i="7" s="1"/>
  <c r="AG506" i="7"/>
  <c r="AH506" i="7" s="1"/>
  <c r="AG505" i="7"/>
  <c r="AH505" i="7" s="1"/>
  <c r="AG504" i="7"/>
  <c r="AH504" i="7" s="1"/>
  <c r="AG503" i="7"/>
  <c r="AH503" i="7" s="1"/>
  <c r="AG502" i="7"/>
  <c r="AH502" i="7" s="1"/>
  <c r="AG501" i="7"/>
  <c r="AH501" i="7" s="1"/>
  <c r="AG500" i="7"/>
  <c r="AH500" i="7" s="1"/>
  <c r="AG499" i="7"/>
  <c r="AH499" i="7" s="1"/>
  <c r="AG498" i="7"/>
  <c r="AH498" i="7" s="1"/>
  <c r="AG497" i="7"/>
  <c r="AH497" i="7" s="1"/>
  <c r="AG496" i="7"/>
  <c r="AH496" i="7" s="1"/>
  <c r="AG495" i="7"/>
  <c r="AH495" i="7" s="1"/>
  <c r="AG494" i="7"/>
  <c r="AH494" i="7" s="1"/>
  <c r="AG493" i="7"/>
  <c r="AH493" i="7" s="1"/>
  <c r="AG492" i="7"/>
  <c r="AH492" i="7" s="1"/>
  <c r="AG491" i="7"/>
  <c r="AH491" i="7" s="1"/>
  <c r="AG490" i="7"/>
  <c r="AH490" i="7" s="1"/>
  <c r="AG489" i="7"/>
  <c r="AH489" i="7" s="1"/>
  <c r="AG488" i="7"/>
  <c r="AH488" i="7" s="1"/>
  <c r="AG487" i="7"/>
  <c r="AH487" i="7" s="1"/>
  <c r="AG486" i="7"/>
  <c r="AH486" i="7" s="1"/>
  <c r="AG485" i="7"/>
  <c r="AH485" i="7" s="1"/>
  <c r="AG484" i="7"/>
  <c r="AH484" i="7" s="1"/>
  <c r="AG483" i="7"/>
  <c r="AH483" i="7" s="1"/>
  <c r="AG482" i="7"/>
  <c r="AH482" i="7" s="1"/>
  <c r="AG481" i="7"/>
  <c r="AH481" i="7" s="1"/>
  <c r="AG480" i="7"/>
  <c r="AH480" i="7" s="1"/>
  <c r="AG479" i="7"/>
  <c r="AH479" i="7" s="1"/>
  <c r="AG478" i="7"/>
  <c r="AH478" i="7" s="1"/>
  <c r="AG477" i="7"/>
  <c r="AH477" i="7" s="1"/>
  <c r="AG476" i="7"/>
  <c r="AH476" i="7" s="1"/>
  <c r="AG475" i="7"/>
  <c r="AH475" i="7" s="1"/>
  <c r="AG474" i="7"/>
  <c r="AH474" i="7" s="1"/>
  <c r="AG473" i="7"/>
  <c r="AH473" i="7" s="1"/>
  <c r="AG472" i="7"/>
  <c r="AH472" i="7" s="1"/>
  <c r="AG471" i="7"/>
  <c r="AH471" i="7" s="1"/>
  <c r="AG470" i="7"/>
  <c r="AH470" i="7" s="1"/>
  <c r="AG469" i="7"/>
  <c r="AH469" i="7" s="1"/>
  <c r="AG468" i="7"/>
  <c r="AH468" i="7" s="1"/>
  <c r="AG467" i="7"/>
  <c r="AH467" i="7" s="1"/>
  <c r="AG466" i="7"/>
  <c r="AH466" i="7" s="1"/>
  <c r="AG465" i="7"/>
  <c r="AH465" i="7" s="1"/>
  <c r="AG464" i="7"/>
  <c r="AH464" i="7" s="1"/>
  <c r="AG463" i="7"/>
  <c r="AH463" i="7" s="1"/>
  <c r="AG462" i="7"/>
  <c r="AH462" i="7" s="1"/>
  <c r="AG461" i="7"/>
  <c r="AH461" i="7" s="1"/>
  <c r="AG460" i="7"/>
  <c r="AH460" i="7" s="1"/>
  <c r="AG459" i="7"/>
  <c r="AH459" i="7" s="1"/>
  <c r="AG458" i="7"/>
  <c r="AH458" i="7" s="1"/>
  <c r="AG457" i="7"/>
  <c r="AH457" i="7" s="1"/>
  <c r="AG456" i="7"/>
  <c r="AH456" i="7" s="1"/>
  <c r="AG455" i="7"/>
  <c r="AH455" i="7" s="1"/>
  <c r="AG454" i="7"/>
  <c r="AH454" i="7" s="1"/>
  <c r="AG453" i="7"/>
  <c r="AH453" i="7" s="1"/>
  <c r="AG452" i="7"/>
  <c r="AH452" i="7" s="1"/>
  <c r="AG451" i="7"/>
  <c r="AH451" i="7" s="1"/>
  <c r="AG450" i="7"/>
  <c r="AH450" i="7" s="1"/>
  <c r="AG449" i="7"/>
  <c r="AH449" i="7" s="1"/>
  <c r="AG448" i="7"/>
  <c r="AH448" i="7" s="1"/>
  <c r="AG447" i="7"/>
  <c r="AH447" i="7" s="1"/>
  <c r="AG446" i="7"/>
  <c r="AH446" i="7" s="1"/>
  <c r="AG445" i="7"/>
  <c r="AH445" i="7" s="1"/>
  <c r="AG444" i="7"/>
  <c r="AH444" i="7" s="1"/>
  <c r="AG443" i="7"/>
  <c r="AH443" i="7" s="1"/>
  <c r="AG442" i="7"/>
  <c r="AH442" i="7" s="1"/>
  <c r="AG441" i="7"/>
  <c r="AH441" i="7" s="1"/>
  <c r="AG440" i="7"/>
  <c r="AH440" i="7" s="1"/>
  <c r="AG439" i="7"/>
  <c r="AH439" i="7" s="1"/>
  <c r="AG438" i="7"/>
  <c r="AH438" i="7" s="1"/>
  <c r="AG437" i="7"/>
  <c r="AH437" i="7" s="1"/>
  <c r="AG436" i="7"/>
  <c r="AH436" i="7" s="1"/>
  <c r="AG435" i="7"/>
  <c r="AH435" i="7" s="1"/>
  <c r="AG434" i="7"/>
  <c r="AH434" i="7" s="1"/>
  <c r="AG433" i="7"/>
  <c r="AH433" i="7" s="1"/>
  <c r="AG432" i="7"/>
  <c r="AH432" i="7" s="1"/>
  <c r="AG431" i="7"/>
  <c r="AH431" i="7" s="1"/>
  <c r="AG430" i="7"/>
  <c r="AH430" i="7" s="1"/>
  <c r="AG429" i="7"/>
  <c r="AH429" i="7" s="1"/>
  <c r="AG428" i="7"/>
  <c r="AH428" i="7" s="1"/>
  <c r="AG427" i="7"/>
  <c r="AH427" i="7" s="1"/>
  <c r="AG426" i="7"/>
  <c r="AH426" i="7" s="1"/>
  <c r="AG425" i="7"/>
  <c r="AH425" i="7" s="1"/>
  <c r="AG424" i="7"/>
  <c r="AH424" i="7" s="1"/>
  <c r="AG423" i="7"/>
  <c r="AH423" i="7" s="1"/>
  <c r="AG422" i="7"/>
  <c r="AH422" i="7" s="1"/>
  <c r="AG421" i="7"/>
  <c r="AH421" i="7" s="1"/>
  <c r="AG420" i="7"/>
  <c r="AH420" i="7" s="1"/>
  <c r="AG419" i="7"/>
  <c r="AH419" i="7" s="1"/>
  <c r="AG418" i="7"/>
  <c r="AH418" i="7" s="1"/>
  <c r="AG417" i="7"/>
  <c r="AH417" i="7" s="1"/>
  <c r="AG416" i="7"/>
  <c r="AH416" i="7" s="1"/>
  <c r="AG415" i="7"/>
  <c r="AH415" i="7" s="1"/>
  <c r="AG414" i="7"/>
  <c r="AH414" i="7" s="1"/>
  <c r="AG413" i="7"/>
  <c r="AH413" i="7" s="1"/>
  <c r="AG412" i="7"/>
  <c r="AH412" i="7" s="1"/>
  <c r="AG411" i="7"/>
  <c r="AH411" i="7" s="1"/>
  <c r="AG410" i="7"/>
  <c r="AH410" i="7" s="1"/>
  <c r="AG409" i="7"/>
  <c r="AH409" i="7" s="1"/>
  <c r="AG408" i="7"/>
  <c r="AH408" i="7" s="1"/>
  <c r="AG407" i="7"/>
  <c r="AH407" i="7" s="1"/>
  <c r="AG406" i="7"/>
  <c r="AH406" i="7" s="1"/>
  <c r="AG405" i="7"/>
  <c r="AH405" i="7" s="1"/>
  <c r="AG404" i="7"/>
  <c r="AH404" i="7" s="1"/>
  <c r="AG403" i="7"/>
  <c r="AH403" i="7" s="1"/>
  <c r="AG402" i="7"/>
  <c r="AH402" i="7" s="1"/>
  <c r="AG401" i="7"/>
  <c r="AH401" i="7" s="1"/>
  <c r="AG400" i="7"/>
  <c r="AH400" i="7" s="1"/>
  <c r="AG399" i="7"/>
  <c r="AH399" i="7" s="1"/>
  <c r="AG398" i="7"/>
  <c r="AH398" i="7" s="1"/>
  <c r="AG397" i="7"/>
  <c r="AH397" i="7" s="1"/>
  <c r="AG396" i="7"/>
  <c r="AH396" i="7" s="1"/>
  <c r="AG395" i="7"/>
  <c r="AH395" i="7" s="1"/>
  <c r="AG394" i="7"/>
  <c r="AH394" i="7" s="1"/>
  <c r="AG393" i="7"/>
  <c r="AH393" i="7" s="1"/>
  <c r="AG392" i="7"/>
  <c r="AH392" i="7" s="1"/>
  <c r="AG391" i="7"/>
  <c r="AH391" i="7" s="1"/>
  <c r="AG390" i="7"/>
  <c r="AH390" i="7" s="1"/>
  <c r="AG389" i="7"/>
  <c r="AH389" i="7" s="1"/>
  <c r="AG388" i="7"/>
  <c r="AH388" i="7" s="1"/>
  <c r="AG387" i="7"/>
  <c r="AH387" i="7" s="1"/>
  <c r="AG386" i="7"/>
  <c r="AH386" i="7" s="1"/>
  <c r="AG385" i="7"/>
  <c r="AH385" i="7" s="1"/>
  <c r="AG384" i="7"/>
  <c r="AH384" i="7" s="1"/>
  <c r="AG383" i="7"/>
  <c r="AH383" i="7" s="1"/>
  <c r="AG382" i="7"/>
  <c r="AH382" i="7" s="1"/>
  <c r="AG381" i="7"/>
  <c r="AH381" i="7" s="1"/>
  <c r="AG380" i="7"/>
  <c r="AH380" i="7" s="1"/>
  <c r="AG379" i="7"/>
  <c r="AH379" i="7" s="1"/>
  <c r="AG378" i="7"/>
  <c r="AH378" i="7" s="1"/>
  <c r="AG377" i="7"/>
  <c r="AH377" i="7" s="1"/>
  <c r="AG376" i="7"/>
  <c r="AH376" i="7" s="1"/>
  <c r="AG375" i="7"/>
  <c r="AH375" i="7" s="1"/>
  <c r="AG374" i="7"/>
  <c r="AH374" i="7" s="1"/>
  <c r="AG373" i="7"/>
  <c r="AH373" i="7" s="1"/>
  <c r="AG372" i="7"/>
  <c r="AH372" i="7" s="1"/>
  <c r="AG371" i="7"/>
  <c r="AH371" i="7" s="1"/>
  <c r="AG370" i="7"/>
  <c r="AH370" i="7" s="1"/>
  <c r="AG369" i="7"/>
  <c r="AH369" i="7" s="1"/>
  <c r="AG368" i="7"/>
  <c r="AH368" i="7" s="1"/>
  <c r="AG367" i="7"/>
  <c r="AH367" i="7" s="1"/>
  <c r="AG366" i="7"/>
  <c r="AH366" i="7" s="1"/>
  <c r="AG365" i="7"/>
  <c r="AH365" i="7" s="1"/>
  <c r="AG364" i="7"/>
  <c r="AH364" i="7" s="1"/>
  <c r="AG363" i="7"/>
  <c r="AH363" i="7" s="1"/>
  <c r="AG362" i="7"/>
  <c r="AH362" i="7" s="1"/>
  <c r="AG361" i="7"/>
  <c r="AH361" i="7" s="1"/>
  <c r="AG360" i="7"/>
  <c r="AH360" i="7" s="1"/>
  <c r="AG359" i="7"/>
  <c r="AH359" i="7" s="1"/>
  <c r="AG358" i="7"/>
  <c r="AH358" i="7" s="1"/>
  <c r="AG357" i="7"/>
  <c r="AH357" i="7" s="1"/>
  <c r="AG356" i="7"/>
  <c r="AH356" i="7" s="1"/>
  <c r="AG355" i="7"/>
  <c r="AH355" i="7" s="1"/>
  <c r="AG354" i="7"/>
  <c r="AH354" i="7" s="1"/>
  <c r="AG353" i="7"/>
  <c r="AH353" i="7" s="1"/>
  <c r="AG352" i="7"/>
  <c r="AH352" i="7" s="1"/>
  <c r="AG351" i="7"/>
  <c r="AH351" i="7" s="1"/>
  <c r="AG350" i="7"/>
  <c r="AH350" i="7" s="1"/>
  <c r="AG349" i="7"/>
  <c r="AH349" i="7" s="1"/>
  <c r="AG348" i="7"/>
  <c r="AH348" i="7" s="1"/>
  <c r="AG347" i="7"/>
  <c r="AH347" i="7" s="1"/>
  <c r="AG346" i="7"/>
  <c r="AH346" i="7" s="1"/>
  <c r="AG345" i="7"/>
  <c r="AH345" i="7" s="1"/>
  <c r="AG344" i="7"/>
  <c r="AH344" i="7" s="1"/>
  <c r="AG343" i="7"/>
  <c r="AH343" i="7" s="1"/>
  <c r="AG342" i="7"/>
  <c r="AH342" i="7" s="1"/>
  <c r="AG341" i="7"/>
  <c r="AH341" i="7" s="1"/>
  <c r="AG340" i="7"/>
  <c r="AH340" i="7" s="1"/>
  <c r="AG339" i="7"/>
  <c r="AH339" i="7" s="1"/>
  <c r="AG338" i="7"/>
  <c r="AH338" i="7" s="1"/>
  <c r="AG337" i="7"/>
  <c r="AH337" i="7" s="1"/>
  <c r="AG336" i="7"/>
  <c r="AH336" i="7" s="1"/>
  <c r="AG335" i="7"/>
  <c r="AH335" i="7" s="1"/>
  <c r="AG334" i="7"/>
  <c r="AH334" i="7" s="1"/>
  <c r="AG333" i="7"/>
  <c r="AH333" i="7" s="1"/>
  <c r="AG332" i="7"/>
  <c r="AH332" i="7" s="1"/>
  <c r="AG331" i="7"/>
  <c r="AH331" i="7" s="1"/>
  <c r="AG330" i="7"/>
  <c r="AH330" i="7" s="1"/>
  <c r="AG329" i="7"/>
  <c r="AH329" i="7" s="1"/>
  <c r="AG328" i="7"/>
  <c r="AH328" i="7" s="1"/>
  <c r="AG327" i="7"/>
  <c r="AH327" i="7" s="1"/>
  <c r="AG326" i="7"/>
  <c r="AH326" i="7" s="1"/>
  <c r="AG325" i="7"/>
  <c r="AH325" i="7" s="1"/>
  <c r="AG324" i="7"/>
  <c r="AH324" i="7" s="1"/>
  <c r="AG323" i="7"/>
  <c r="AH323" i="7" s="1"/>
  <c r="AG322" i="7"/>
  <c r="AH322" i="7" s="1"/>
  <c r="AG321" i="7"/>
  <c r="AH321" i="7" s="1"/>
  <c r="AG320" i="7"/>
  <c r="AH320" i="7" s="1"/>
  <c r="AG319" i="7"/>
  <c r="AH319" i="7" s="1"/>
  <c r="AG318" i="7"/>
  <c r="AH318" i="7" s="1"/>
  <c r="AG317" i="7"/>
  <c r="AH317" i="7" s="1"/>
  <c r="AG316" i="7"/>
  <c r="AH316" i="7" s="1"/>
  <c r="AG315" i="7"/>
  <c r="AH315" i="7" s="1"/>
  <c r="AG314" i="7"/>
  <c r="AH314" i="7" s="1"/>
  <c r="AG313" i="7"/>
  <c r="AH313" i="7" s="1"/>
  <c r="AG312" i="7"/>
  <c r="AH312" i="7" s="1"/>
  <c r="AG311" i="7"/>
  <c r="AH311" i="7" s="1"/>
  <c r="AG310" i="7"/>
  <c r="AH310" i="7" s="1"/>
  <c r="AG309" i="7"/>
  <c r="AH309" i="7" s="1"/>
  <c r="AG308" i="7"/>
  <c r="AH308" i="7" s="1"/>
  <c r="AG307" i="7"/>
  <c r="AH307" i="7" s="1"/>
  <c r="AG306" i="7"/>
  <c r="AH306" i="7" s="1"/>
  <c r="AG305" i="7"/>
  <c r="AH305" i="7" s="1"/>
  <c r="AG304" i="7"/>
  <c r="AH304" i="7" s="1"/>
  <c r="AG303" i="7"/>
  <c r="AH303" i="7" s="1"/>
  <c r="AG302" i="7"/>
  <c r="AH302" i="7" s="1"/>
  <c r="AG301" i="7"/>
  <c r="AH301" i="7" s="1"/>
  <c r="AG300" i="7"/>
  <c r="AH300" i="7" s="1"/>
  <c r="AG299" i="7"/>
  <c r="AH299" i="7" s="1"/>
  <c r="AG298" i="7"/>
  <c r="AH298" i="7" s="1"/>
  <c r="AG297" i="7"/>
  <c r="AH297" i="7" s="1"/>
  <c r="AG296" i="7"/>
  <c r="AH296" i="7" s="1"/>
  <c r="AG295" i="7"/>
  <c r="AH295" i="7" s="1"/>
  <c r="AG294" i="7"/>
  <c r="AH294" i="7" s="1"/>
  <c r="AG293" i="7"/>
  <c r="AH293" i="7" s="1"/>
  <c r="AG292" i="7"/>
  <c r="AH292" i="7" s="1"/>
  <c r="AG291" i="7"/>
  <c r="AH291" i="7" s="1"/>
  <c r="AG290" i="7"/>
  <c r="AH290" i="7" s="1"/>
  <c r="AG289" i="7"/>
  <c r="AH289" i="7" s="1"/>
  <c r="AG288" i="7"/>
  <c r="AH288" i="7" s="1"/>
  <c r="AG287" i="7"/>
  <c r="AH287" i="7" s="1"/>
  <c r="AG286" i="7"/>
  <c r="AH286" i="7" s="1"/>
  <c r="AG285" i="7"/>
  <c r="AH285" i="7" s="1"/>
  <c r="AG284" i="7"/>
  <c r="AH284" i="7" s="1"/>
  <c r="AG283" i="7"/>
  <c r="AH283" i="7" s="1"/>
  <c r="AG282" i="7"/>
  <c r="AH282" i="7" s="1"/>
  <c r="AG281" i="7"/>
  <c r="AH281" i="7" s="1"/>
  <c r="AG280" i="7"/>
  <c r="AH280" i="7" s="1"/>
  <c r="AG279" i="7"/>
  <c r="AH279" i="7" s="1"/>
  <c r="AG278" i="7"/>
  <c r="AH278" i="7" s="1"/>
  <c r="AG277" i="7"/>
  <c r="AH277" i="7" s="1"/>
  <c r="AG276" i="7"/>
  <c r="AH276" i="7" s="1"/>
  <c r="AG275" i="7"/>
  <c r="AH275" i="7" s="1"/>
  <c r="AG274" i="7"/>
  <c r="AH274" i="7" s="1"/>
  <c r="AG273" i="7"/>
  <c r="AH273" i="7" s="1"/>
  <c r="AG272" i="7"/>
  <c r="AH272" i="7" s="1"/>
  <c r="AG271" i="7"/>
  <c r="AH271" i="7" s="1"/>
  <c r="AG270" i="7"/>
  <c r="AH270" i="7" s="1"/>
  <c r="AG269" i="7"/>
  <c r="AH269" i="7" s="1"/>
  <c r="AG268" i="7"/>
  <c r="AH268" i="7" s="1"/>
  <c r="AG267" i="7"/>
  <c r="AH267" i="7" s="1"/>
  <c r="AG266" i="7"/>
  <c r="AH266" i="7" s="1"/>
  <c r="AG265" i="7"/>
  <c r="AH265" i="7" s="1"/>
  <c r="AG264" i="7"/>
  <c r="AH264" i="7" s="1"/>
  <c r="AG263" i="7"/>
  <c r="AH263" i="7" s="1"/>
  <c r="AG262" i="7"/>
  <c r="AH262" i="7" s="1"/>
  <c r="AG261" i="7"/>
  <c r="AH261" i="7" s="1"/>
  <c r="AG260" i="7"/>
  <c r="AH260" i="7" s="1"/>
  <c r="AG259" i="7"/>
  <c r="AH259" i="7" s="1"/>
  <c r="AG258" i="7"/>
  <c r="AH258" i="7" s="1"/>
  <c r="AG257" i="7"/>
  <c r="AH257" i="7" s="1"/>
  <c r="AG256" i="7"/>
  <c r="AH256" i="7" s="1"/>
  <c r="AG255" i="7"/>
  <c r="AH255" i="7" s="1"/>
  <c r="AG254" i="7"/>
  <c r="AH254" i="7" s="1"/>
  <c r="AG253" i="7"/>
  <c r="AH253" i="7" s="1"/>
  <c r="AG252" i="7"/>
  <c r="AH252" i="7" s="1"/>
  <c r="AG251" i="7"/>
  <c r="AH251" i="7" s="1"/>
  <c r="AG250" i="7"/>
  <c r="AH250" i="7" s="1"/>
  <c r="AG249" i="7"/>
  <c r="AH249" i="7" s="1"/>
  <c r="AG248" i="7"/>
  <c r="AH248" i="7" s="1"/>
  <c r="AG247" i="7"/>
  <c r="AH247" i="7" s="1"/>
  <c r="AG246" i="7"/>
  <c r="AH246" i="7" s="1"/>
  <c r="AG245" i="7"/>
  <c r="AH245" i="7" s="1"/>
  <c r="AG244" i="7"/>
  <c r="AH244" i="7" s="1"/>
  <c r="AG243" i="7"/>
  <c r="AH243" i="7" s="1"/>
  <c r="AG242" i="7"/>
  <c r="AH242" i="7" s="1"/>
  <c r="AG241" i="7"/>
  <c r="AH241" i="7" s="1"/>
  <c r="AG240" i="7"/>
  <c r="AH240" i="7" s="1"/>
  <c r="AG239" i="7"/>
  <c r="AH239" i="7" s="1"/>
  <c r="AG238" i="7"/>
  <c r="AH238" i="7" s="1"/>
  <c r="AG237" i="7"/>
  <c r="AH237" i="7" s="1"/>
  <c r="AG236" i="7"/>
  <c r="AH236" i="7" s="1"/>
  <c r="AG235" i="7"/>
  <c r="AH235" i="7" s="1"/>
  <c r="AG234" i="7"/>
  <c r="AH234" i="7" s="1"/>
  <c r="AG233" i="7"/>
  <c r="AH233" i="7" s="1"/>
  <c r="AG232" i="7"/>
  <c r="AH232" i="7" s="1"/>
  <c r="AG231" i="7"/>
  <c r="AH231" i="7" s="1"/>
  <c r="AG230" i="7"/>
  <c r="AH230" i="7" s="1"/>
  <c r="AG229" i="7"/>
  <c r="AH229" i="7" s="1"/>
  <c r="AG228" i="7"/>
  <c r="AH228" i="7" s="1"/>
  <c r="AG227" i="7"/>
  <c r="AH227" i="7" s="1"/>
  <c r="AG226" i="7"/>
  <c r="AH226" i="7" s="1"/>
  <c r="AG225" i="7"/>
  <c r="AH225" i="7" s="1"/>
  <c r="AG224" i="7"/>
  <c r="AH224" i="7" s="1"/>
  <c r="AG223" i="7"/>
  <c r="AH223" i="7" s="1"/>
  <c r="AG222" i="7"/>
  <c r="AH222" i="7" s="1"/>
  <c r="AG221" i="7"/>
  <c r="AH221" i="7" s="1"/>
  <c r="AG220" i="7"/>
  <c r="AH220" i="7" s="1"/>
  <c r="AG219" i="7"/>
  <c r="AH219" i="7" s="1"/>
  <c r="AG218" i="7"/>
  <c r="AH218" i="7" s="1"/>
  <c r="AG217" i="7"/>
  <c r="AH217" i="7" s="1"/>
  <c r="AG216" i="7"/>
  <c r="AH216" i="7" s="1"/>
  <c r="AG215" i="7"/>
  <c r="AH215" i="7" s="1"/>
  <c r="AG214" i="7"/>
  <c r="AH214" i="7" s="1"/>
  <c r="AG213" i="7"/>
  <c r="AH213" i="7" s="1"/>
  <c r="AG212" i="7"/>
  <c r="AH212" i="7" s="1"/>
  <c r="AG211" i="7"/>
  <c r="AH211" i="7" s="1"/>
  <c r="AG210" i="7"/>
  <c r="AH210" i="7" s="1"/>
  <c r="AG209" i="7"/>
  <c r="AH209" i="7" s="1"/>
  <c r="AG208" i="7"/>
  <c r="AH208" i="7" s="1"/>
  <c r="AG207" i="7"/>
  <c r="AH207" i="7" s="1"/>
  <c r="AG206" i="7"/>
  <c r="AH206" i="7" s="1"/>
  <c r="AG205" i="7"/>
  <c r="AH205" i="7" s="1"/>
  <c r="AG204" i="7"/>
  <c r="AH204" i="7" s="1"/>
  <c r="AG203" i="7"/>
  <c r="AH203" i="7" s="1"/>
  <c r="AG202" i="7"/>
  <c r="AH202" i="7" s="1"/>
  <c r="AG201" i="7"/>
  <c r="AH201" i="7" s="1"/>
  <c r="AG200" i="7"/>
  <c r="AH200" i="7" s="1"/>
  <c r="AG199" i="7"/>
  <c r="AH199" i="7" s="1"/>
  <c r="AG198" i="7"/>
  <c r="AH198" i="7" s="1"/>
  <c r="AG197" i="7"/>
  <c r="AH197" i="7" s="1"/>
  <c r="AG196" i="7"/>
  <c r="AH196" i="7" s="1"/>
  <c r="AG195" i="7"/>
  <c r="AH195" i="7" s="1"/>
  <c r="AG194" i="7"/>
  <c r="AH194" i="7" s="1"/>
  <c r="AG193" i="7"/>
  <c r="AH193" i="7" s="1"/>
  <c r="AG192" i="7"/>
  <c r="AH192" i="7" s="1"/>
  <c r="AG191" i="7"/>
  <c r="AH191" i="7" s="1"/>
  <c r="AG190" i="7"/>
  <c r="AH190" i="7" s="1"/>
  <c r="AG189" i="7"/>
  <c r="AH189" i="7" s="1"/>
  <c r="AG188" i="7"/>
  <c r="AH188" i="7" s="1"/>
  <c r="AG187" i="7"/>
  <c r="AH187" i="7" s="1"/>
  <c r="AG186" i="7"/>
  <c r="AH186" i="7" s="1"/>
  <c r="AG185" i="7"/>
  <c r="AH185" i="7" s="1"/>
  <c r="AG184" i="7"/>
  <c r="AH184" i="7" s="1"/>
  <c r="AG183" i="7"/>
  <c r="AH183" i="7" s="1"/>
  <c r="AG182" i="7"/>
  <c r="AH182" i="7" s="1"/>
  <c r="AG181" i="7"/>
  <c r="AH181" i="7" s="1"/>
  <c r="AG180" i="7"/>
  <c r="AH180" i="7" s="1"/>
  <c r="AG179" i="7"/>
  <c r="AH179" i="7" s="1"/>
  <c r="AG178" i="7"/>
  <c r="AH178" i="7" s="1"/>
  <c r="AG177" i="7"/>
  <c r="AH177" i="7" s="1"/>
  <c r="AG176" i="7"/>
  <c r="AH176" i="7" s="1"/>
  <c r="AG175" i="7"/>
  <c r="AH175" i="7" s="1"/>
  <c r="AG174" i="7"/>
  <c r="AH174" i="7" s="1"/>
  <c r="AG173" i="7"/>
  <c r="AH173" i="7" s="1"/>
  <c r="AG172" i="7"/>
  <c r="AH172" i="7" s="1"/>
  <c r="AG171" i="7"/>
  <c r="AH171" i="7" s="1"/>
  <c r="AG170" i="7"/>
  <c r="AH170" i="7" s="1"/>
  <c r="AG169" i="7"/>
  <c r="AH169" i="7" s="1"/>
  <c r="AG168" i="7"/>
  <c r="AH168" i="7" s="1"/>
  <c r="AG167" i="7"/>
  <c r="AH167" i="7" s="1"/>
  <c r="AG166" i="7"/>
  <c r="AH166" i="7" s="1"/>
  <c r="AG165" i="7"/>
  <c r="AH165" i="7" s="1"/>
  <c r="AG164" i="7"/>
  <c r="AH164" i="7" s="1"/>
  <c r="AG163" i="7"/>
  <c r="AH163" i="7" s="1"/>
  <c r="AG162" i="7"/>
  <c r="AH162" i="7" s="1"/>
  <c r="AG161" i="7"/>
  <c r="AH161" i="7" s="1"/>
  <c r="AG160" i="7"/>
  <c r="AH160" i="7" s="1"/>
  <c r="AG159" i="7"/>
  <c r="AH159" i="7" s="1"/>
  <c r="AG158" i="7"/>
  <c r="AH158" i="7" s="1"/>
  <c r="AG157" i="7"/>
  <c r="AH157" i="7" s="1"/>
  <c r="AG156" i="7"/>
  <c r="AH156" i="7" s="1"/>
  <c r="AG155" i="7"/>
  <c r="AH155" i="7" s="1"/>
  <c r="AG154" i="7"/>
  <c r="AH154" i="7" s="1"/>
  <c r="AG153" i="7"/>
  <c r="AH153" i="7" s="1"/>
  <c r="AG152" i="7"/>
  <c r="AH152" i="7" s="1"/>
  <c r="AG151" i="7"/>
  <c r="AH151" i="7" s="1"/>
  <c r="AG150" i="7"/>
  <c r="AH150" i="7" s="1"/>
  <c r="AG149" i="7"/>
  <c r="AH149" i="7" s="1"/>
  <c r="AG148" i="7"/>
  <c r="AH148" i="7" s="1"/>
  <c r="AG147" i="7"/>
  <c r="AH147" i="7" s="1"/>
  <c r="AG146" i="7"/>
  <c r="AH146" i="7" s="1"/>
  <c r="AG145" i="7"/>
  <c r="AH145" i="7" s="1"/>
  <c r="AG144" i="7"/>
  <c r="AH144" i="7" s="1"/>
  <c r="AG143" i="7"/>
  <c r="AH143" i="7" s="1"/>
  <c r="AG142" i="7"/>
  <c r="AH142" i="7" s="1"/>
  <c r="AG141" i="7"/>
  <c r="AH141" i="7" s="1"/>
  <c r="AG140" i="7"/>
  <c r="AH140" i="7" s="1"/>
  <c r="AG139" i="7"/>
  <c r="AH139" i="7" s="1"/>
  <c r="AG138" i="7"/>
  <c r="AH138" i="7" s="1"/>
  <c r="AG137" i="7"/>
  <c r="AH137" i="7" s="1"/>
  <c r="AG136" i="7"/>
  <c r="AH136" i="7" s="1"/>
  <c r="AG135" i="7"/>
  <c r="AH135" i="7" s="1"/>
  <c r="AG134" i="7"/>
  <c r="AH134" i="7" s="1"/>
  <c r="AG133" i="7"/>
  <c r="AH133" i="7" s="1"/>
  <c r="AG132" i="7"/>
  <c r="AH132" i="7" s="1"/>
  <c r="AG131" i="7"/>
  <c r="AH131" i="7" s="1"/>
  <c r="AG130" i="7"/>
  <c r="AH130" i="7" s="1"/>
  <c r="AG129" i="7"/>
  <c r="AH129" i="7" s="1"/>
  <c r="AG128" i="7"/>
  <c r="AH128" i="7" s="1"/>
  <c r="AG127" i="7"/>
  <c r="AH127" i="7" s="1"/>
  <c r="AG126" i="7"/>
  <c r="AH126" i="7" s="1"/>
  <c r="AG125" i="7"/>
  <c r="AH125" i="7" s="1"/>
  <c r="AG124" i="7"/>
  <c r="AH124" i="7" s="1"/>
  <c r="AG123" i="7"/>
  <c r="AH123" i="7" s="1"/>
  <c r="AG122" i="7"/>
  <c r="AH122" i="7" s="1"/>
  <c r="AG121" i="7"/>
  <c r="AH121" i="7" s="1"/>
  <c r="AG120" i="7"/>
  <c r="AH120" i="7" s="1"/>
  <c r="AG119" i="7"/>
  <c r="AH119" i="7" s="1"/>
  <c r="AG118" i="7"/>
  <c r="AH118" i="7" s="1"/>
  <c r="AG117" i="7"/>
  <c r="AH117" i="7" s="1"/>
  <c r="AG116" i="7"/>
  <c r="AH116" i="7" s="1"/>
  <c r="AG115" i="7"/>
  <c r="AH115" i="7" s="1"/>
  <c r="AG114" i="7"/>
  <c r="AH114" i="7" s="1"/>
  <c r="AG113" i="7"/>
  <c r="AH113" i="7" s="1"/>
  <c r="AG112" i="7"/>
  <c r="AH112" i="7" s="1"/>
  <c r="AG111" i="7"/>
  <c r="AH111" i="7" s="1"/>
  <c r="AG110" i="7"/>
  <c r="AH110" i="7" s="1"/>
  <c r="AG109" i="7"/>
  <c r="AH109" i="7" s="1"/>
  <c r="AG108" i="7"/>
  <c r="AH108" i="7" s="1"/>
  <c r="AG107" i="7"/>
  <c r="AH107" i="7" s="1"/>
  <c r="AG106" i="7"/>
  <c r="AH106" i="7" s="1"/>
  <c r="AG105" i="7"/>
  <c r="AH105" i="7" s="1"/>
  <c r="AG104" i="7"/>
  <c r="AH104" i="7" s="1"/>
  <c r="AG103" i="7"/>
  <c r="AH103" i="7" s="1"/>
  <c r="AG102" i="7"/>
  <c r="AH102" i="7" s="1"/>
  <c r="AG101" i="7"/>
  <c r="AH101" i="7" s="1"/>
  <c r="AG100" i="7"/>
  <c r="AH100" i="7" s="1"/>
  <c r="AG99" i="7"/>
  <c r="AH99" i="7" s="1"/>
  <c r="AG98" i="7"/>
  <c r="AH98" i="7" s="1"/>
  <c r="AG97" i="7"/>
  <c r="AH97" i="7" s="1"/>
  <c r="AG96" i="7"/>
  <c r="AH96" i="7" s="1"/>
  <c r="AG95" i="7"/>
  <c r="AH95" i="7" s="1"/>
  <c r="AG94" i="7"/>
  <c r="AH94" i="7" s="1"/>
  <c r="AG93" i="7"/>
  <c r="AH93" i="7" s="1"/>
  <c r="AG92" i="7"/>
  <c r="AH92" i="7" s="1"/>
  <c r="AG91" i="7"/>
  <c r="AH91" i="7" s="1"/>
  <c r="AG90" i="7"/>
  <c r="AH90" i="7" s="1"/>
  <c r="AG89" i="7"/>
  <c r="AH89" i="7" s="1"/>
  <c r="AG88" i="7"/>
  <c r="AH88" i="7" s="1"/>
  <c r="AG87" i="7"/>
  <c r="AH87" i="7" s="1"/>
  <c r="AG86" i="7"/>
  <c r="AH86" i="7" s="1"/>
  <c r="AG85" i="7"/>
  <c r="AH85" i="7" s="1"/>
  <c r="AG84" i="7"/>
  <c r="AH84" i="7" s="1"/>
  <c r="AG83" i="7"/>
  <c r="AH83" i="7" s="1"/>
  <c r="AG82" i="7"/>
  <c r="AH82" i="7" s="1"/>
  <c r="AG81" i="7"/>
  <c r="AH81" i="7" s="1"/>
  <c r="AG80" i="7"/>
  <c r="AH80" i="7" s="1"/>
  <c r="AG79" i="7"/>
  <c r="AH79" i="7" s="1"/>
  <c r="AG78" i="7"/>
  <c r="AH78" i="7" s="1"/>
  <c r="AG77" i="7"/>
  <c r="AH77" i="7" s="1"/>
  <c r="AG76" i="7"/>
  <c r="AH76" i="7" s="1"/>
  <c r="AG75" i="7"/>
  <c r="AH75" i="7" s="1"/>
  <c r="AG74" i="7"/>
  <c r="AH74" i="7" s="1"/>
  <c r="AG73" i="7"/>
  <c r="AH73" i="7" s="1"/>
  <c r="AG72" i="7"/>
  <c r="AH72" i="7" s="1"/>
  <c r="AG71" i="7"/>
  <c r="AH71" i="7" s="1"/>
  <c r="AG70" i="7"/>
  <c r="AH70" i="7" s="1"/>
  <c r="AG69" i="7"/>
  <c r="AH69" i="7" s="1"/>
  <c r="AG68" i="7"/>
  <c r="AH68" i="7" s="1"/>
  <c r="AG67" i="7"/>
  <c r="AH67" i="7" s="1"/>
  <c r="AG66" i="7"/>
  <c r="AH66" i="7" s="1"/>
  <c r="AG65" i="7"/>
  <c r="AH65" i="7" s="1"/>
  <c r="AG64" i="7"/>
  <c r="AH64" i="7" s="1"/>
  <c r="AG63" i="7"/>
  <c r="AH63" i="7" s="1"/>
  <c r="AG62" i="7"/>
  <c r="AH62" i="7" s="1"/>
  <c r="AG61" i="7"/>
  <c r="AH61" i="7" s="1"/>
  <c r="AG60" i="7"/>
  <c r="AH60" i="7" s="1"/>
  <c r="AG59" i="7"/>
  <c r="AH59" i="7" s="1"/>
  <c r="AG58" i="7"/>
  <c r="AH58" i="7" s="1"/>
  <c r="AG57" i="7"/>
  <c r="AH57" i="7" s="1"/>
  <c r="AG56" i="7"/>
  <c r="AH56" i="7" s="1"/>
  <c r="AG55" i="7"/>
  <c r="AH55" i="7" s="1"/>
  <c r="AG54" i="7"/>
  <c r="AH54" i="7" s="1"/>
  <c r="AG53" i="7"/>
  <c r="AH53" i="7" s="1"/>
  <c r="AG52" i="7"/>
  <c r="AH52" i="7" s="1"/>
  <c r="AG51" i="7"/>
  <c r="AH51" i="7" s="1"/>
  <c r="AG50" i="7"/>
  <c r="AH50" i="7" s="1"/>
  <c r="AG49" i="7"/>
  <c r="AH49" i="7" s="1"/>
  <c r="AG48" i="7"/>
  <c r="AH48" i="7" s="1"/>
  <c r="AG47" i="7"/>
  <c r="AH47" i="7" s="1"/>
  <c r="AG46" i="7"/>
  <c r="AH46" i="7" s="1"/>
  <c r="AG45" i="7"/>
  <c r="AH45" i="7" s="1"/>
  <c r="AG44" i="7"/>
  <c r="AH44" i="7" s="1"/>
  <c r="AG43" i="7"/>
  <c r="AH43" i="7" s="1"/>
  <c r="AG42" i="7"/>
  <c r="AH42" i="7" s="1"/>
  <c r="AG41" i="7"/>
  <c r="AH41" i="7" s="1"/>
  <c r="AG40" i="7"/>
  <c r="AH40" i="7" s="1"/>
  <c r="AG39" i="7"/>
  <c r="AH39" i="7" s="1"/>
  <c r="AG38" i="7"/>
  <c r="AH38" i="7" s="1"/>
  <c r="AG37" i="7"/>
  <c r="AH37" i="7" s="1"/>
  <c r="AG36" i="7"/>
  <c r="AH36" i="7" s="1"/>
  <c r="AG35" i="7"/>
  <c r="AH35" i="7" s="1"/>
  <c r="AG34" i="7"/>
  <c r="AH34" i="7" s="1"/>
  <c r="AG33" i="7"/>
  <c r="AH33" i="7" s="1"/>
  <c r="AG32" i="7"/>
  <c r="AH32" i="7" s="1"/>
  <c r="AG31" i="7"/>
  <c r="AH31" i="7" s="1"/>
  <c r="AG30" i="7"/>
  <c r="AH30" i="7" s="1"/>
  <c r="AG29" i="7"/>
  <c r="AH29" i="7" s="1"/>
  <c r="AG28" i="7"/>
  <c r="AH28" i="7" s="1"/>
  <c r="AG27" i="7"/>
  <c r="AH27" i="7" s="1"/>
  <c r="AG26" i="7"/>
  <c r="AH26" i="7" s="1"/>
  <c r="AG25" i="7"/>
  <c r="AH25" i="7" s="1"/>
  <c r="AG24" i="7"/>
  <c r="AH24" i="7" s="1"/>
  <c r="AG23" i="7"/>
  <c r="AH23" i="7" s="1"/>
  <c r="AG22" i="7"/>
  <c r="AH22" i="7" s="1"/>
  <c r="AG21" i="7"/>
  <c r="AH21" i="7" s="1"/>
  <c r="AG20" i="7"/>
  <c r="AH20" i="7" s="1"/>
  <c r="AG19" i="7"/>
  <c r="AH19" i="7" s="1"/>
  <c r="AG18" i="7"/>
  <c r="AH18" i="7" s="1"/>
  <c r="AG17" i="7"/>
  <c r="AH17" i="7" s="1"/>
  <c r="AG16" i="7"/>
  <c r="AH16" i="7" s="1"/>
  <c r="AG15" i="7"/>
  <c r="AH15" i="7" s="1"/>
  <c r="AG14" i="7"/>
  <c r="AH14" i="7" s="1"/>
  <c r="AG13" i="7"/>
  <c r="AH13" i="7" s="1"/>
  <c r="AG12" i="7"/>
  <c r="AH12" i="7" s="1"/>
  <c r="AG11" i="7"/>
  <c r="AH11" i="7" s="1"/>
  <c r="AG10" i="7"/>
  <c r="AH10" i="7" s="1"/>
  <c r="AG9" i="7"/>
  <c r="AH9" i="7" s="1"/>
  <c r="AG8" i="7"/>
  <c r="AH8" i="7" s="1"/>
  <c r="AG7" i="7"/>
  <c r="AH7" i="7" s="1"/>
  <c r="AG6" i="7"/>
  <c r="AH6" i="7" s="1"/>
  <c r="AG5" i="7"/>
  <c r="AH5" i="7" s="1"/>
  <c r="AG4" i="7"/>
  <c r="AH4" i="7" s="1"/>
  <c r="AG3" i="7"/>
  <c r="AH3" i="7" s="1"/>
  <c r="AG2" i="7"/>
  <c r="AH2" i="7" s="1"/>
  <c r="AC5131" i="7"/>
  <c r="AC5130" i="7"/>
  <c r="AC5129" i="7"/>
  <c r="AC5128" i="7"/>
  <c r="AC5127" i="7"/>
  <c r="AC5126" i="7"/>
  <c r="AC5125" i="7"/>
  <c r="AC5124" i="7"/>
  <c r="AC5123" i="7"/>
  <c r="AC5122" i="7"/>
  <c r="AC5121" i="7"/>
  <c r="AC5120" i="7"/>
  <c r="AC5119" i="7"/>
  <c r="AC5118" i="7"/>
  <c r="AC5117" i="7"/>
  <c r="AC5116" i="7"/>
  <c r="AC5115" i="7"/>
  <c r="AC5114" i="7"/>
  <c r="AC5113" i="7"/>
  <c r="AC5112" i="7"/>
  <c r="AC5111" i="7"/>
  <c r="AC5110" i="7"/>
  <c r="AC5109" i="7"/>
  <c r="AC5108" i="7"/>
  <c r="AC5107" i="7"/>
  <c r="AC5106" i="7"/>
  <c r="AC5105" i="7"/>
  <c r="AC5104" i="7"/>
  <c r="AC5103" i="7"/>
  <c r="AC5102" i="7"/>
  <c r="AC5101" i="7"/>
  <c r="AC5100" i="7"/>
  <c r="AC5099" i="7"/>
  <c r="AC5098" i="7"/>
  <c r="AC5097" i="7"/>
  <c r="AC5096" i="7"/>
  <c r="AC5095" i="7"/>
  <c r="AC5094" i="7"/>
  <c r="AC5093" i="7"/>
  <c r="AC5092" i="7"/>
  <c r="AC5091" i="7"/>
  <c r="AC5090" i="7"/>
  <c r="AC5089" i="7"/>
  <c r="AC5088" i="7"/>
  <c r="AC5087" i="7"/>
  <c r="AC5086" i="7"/>
  <c r="AC5085" i="7"/>
  <c r="AC5084" i="7"/>
  <c r="AC5083" i="7"/>
  <c r="AC5082" i="7"/>
  <c r="AC5081" i="7"/>
  <c r="AC5080" i="7"/>
  <c r="AC5079" i="7"/>
  <c r="AC5078" i="7"/>
  <c r="AC5077" i="7"/>
  <c r="AC5076" i="7"/>
  <c r="AC5075" i="7"/>
  <c r="AC5074" i="7"/>
  <c r="AC5073" i="7"/>
  <c r="AC5072" i="7"/>
  <c r="AC5071" i="7"/>
  <c r="AC5070" i="7"/>
  <c r="AC5069" i="7"/>
  <c r="AC5068" i="7"/>
  <c r="AC5067" i="7"/>
  <c r="AC5066" i="7"/>
  <c r="AC5065" i="7"/>
  <c r="AC5064" i="7"/>
  <c r="AC5063" i="7"/>
  <c r="AC5062" i="7"/>
  <c r="AC5061" i="7"/>
  <c r="AC5060" i="7"/>
  <c r="AC5059" i="7"/>
  <c r="AC5058" i="7"/>
  <c r="AC5057" i="7"/>
  <c r="AC5056" i="7"/>
  <c r="AC5055" i="7"/>
  <c r="AC5054" i="7"/>
  <c r="AC5053" i="7"/>
  <c r="AC5052" i="7"/>
  <c r="AC5051" i="7"/>
  <c r="AC5050" i="7"/>
  <c r="AC5049" i="7"/>
  <c r="AC5048" i="7"/>
  <c r="AC5047" i="7"/>
  <c r="AC5046" i="7"/>
  <c r="AC5045" i="7"/>
  <c r="AC5044" i="7"/>
  <c r="AC5043" i="7"/>
  <c r="AC5042" i="7"/>
  <c r="AC5041" i="7"/>
  <c r="AC5040" i="7"/>
  <c r="AC5039" i="7"/>
  <c r="AC5038" i="7"/>
  <c r="AC5037" i="7"/>
  <c r="AC5036" i="7"/>
  <c r="AC5035" i="7"/>
  <c r="AC5034" i="7"/>
  <c r="AC5033" i="7"/>
  <c r="AC5032" i="7"/>
  <c r="AC5031" i="7"/>
  <c r="AC5030" i="7"/>
  <c r="AC5029" i="7"/>
  <c r="AC5028" i="7"/>
  <c r="AC5027" i="7"/>
  <c r="AC5026" i="7"/>
  <c r="AC5025" i="7"/>
  <c r="AC5024" i="7"/>
  <c r="AC5023" i="7"/>
  <c r="AC5022" i="7"/>
  <c r="AC5021" i="7"/>
  <c r="AC5020" i="7"/>
  <c r="AC5019" i="7"/>
  <c r="AC5018" i="7"/>
  <c r="AC5017" i="7"/>
  <c r="AC5016" i="7"/>
  <c r="AC5015" i="7"/>
  <c r="AC5014" i="7"/>
  <c r="AC5013" i="7"/>
  <c r="AC5012" i="7"/>
  <c r="AC5011" i="7"/>
  <c r="AC5010" i="7"/>
  <c r="AC5009" i="7"/>
  <c r="AC5008" i="7"/>
  <c r="AC5007" i="7"/>
  <c r="AC5006" i="7"/>
  <c r="AC5005" i="7"/>
  <c r="AC5004" i="7"/>
  <c r="AC5003" i="7"/>
  <c r="AC5002" i="7"/>
  <c r="AC5001" i="7"/>
  <c r="AC5000" i="7"/>
  <c r="AC4999" i="7"/>
  <c r="AC4998" i="7"/>
  <c r="AC4997" i="7"/>
  <c r="AC4996" i="7"/>
  <c r="AC4995" i="7"/>
  <c r="AC4994" i="7"/>
  <c r="AC4993" i="7"/>
  <c r="AC4992" i="7"/>
  <c r="AC4991" i="7"/>
  <c r="AC4990" i="7"/>
  <c r="AC4989" i="7"/>
  <c r="AC4988" i="7"/>
  <c r="AC4987" i="7"/>
  <c r="AC4986" i="7"/>
  <c r="AC4985" i="7"/>
  <c r="AC4984" i="7"/>
  <c r="AC4983" i="7"/>
  <c r="AC4982" i="7"/>
  <c r="AC4981" i="7"/>
  <c r="AC4980" i="7"/>
  <c r="AC4979" i="7"/>
  <c r="AC4978" i="7"/>
  <c r="AC4977" i="7"/>
  <c r="AC4976" i="7"/>
  <c r="AC4975" i="7"/>
  <c r="AC4974" i="7"/>
  <c r="AC4973" i="7"/>
  <c r="AC4972" i="7"/>
  <c r="AC4971" i="7"/>
  <c r="AC4970" i="7"/>
  <c r="AC4969" i="7"/>
  <c r="AC4968" i="7"/>
  <c r="AC4967" i="7"/>
  <c r="AC4966" i="7"/>
  <c r="AC4965" i="7"/>
  <c r="AC4964" i="7"/>
  <c r="AC4963" i="7"/>
  <c r="AC4962" i="7"/>
  <c r="AC4961" i="7"/>
  <c r="AC4960" i="7"/>
  <c r="AC4959" i="7"/>
  <c r="AC4958" i="7"/>
  <c r="AC4957" i="7"/>
  <c r="AC4956" i="7"/>
  <c r="AC4955" i="7"/>
  <c r="AC4954" i="7"/>
  <c r="AC4953" i="7"/>
  <c r="AC4952" i="7"/>
  <c r="AC4951" i="7"/>
  <c r="AC4950" i="7"/>
  <c r="AC4949" i="7"/>
  <c r="AC4948" i="7"/>
  <c r="AC4947" i="7"/>
  <c r="AC4946" i="7"/>
  <c r="AC4945" i="7"/>
  <c r="AC4944" i="7"/>
  <c r="AC4943" i="7"/>
  <c r="AC4942" i="7"/>
  <c r="AC4941" i="7"/>
  <c r="AC4940" i="7"/>
  <c r="AC4939" i="7"/>
  <c r="AC4938" i="7"/>
  <c r="AC4937" i="7"/>
  <c r="AC4936" i="7"/>
  <c r="AC4935" i="7"/>
  <c r="AC4934" i="7"/>
  <c r="AC4933" i="7"/>
  <c r="AC4932" i="7"/>
  <c r="AC4931" i="7"/>
  <c r="AC4930" i="7"/>
  <c r="AC4929" i="7"/>
  <c r="AC4928" i="7"/>
  <c r="AC4927" i="7"/>
  <c r="AC4926" i="7"/>
  <c r="AC4925" i="7"/>
  <c r="AC4924" i="7"/>
  <c r="AC4923" i="7"/>
  <c r="AC4922" i="7"/>
  <c r="AC4921" i="7"/>
  <c r="AC4920" i="7"/>
  <c r="AC4919" i="7"/>
  <c r="AC4918" i="7"/>
  <c r="AC4917" i="7"/>
  <c r="AC4916" i="7"/>
  <c r="AC4915" i="7"/>
  <c r="AC4914" i="7"/>
  <c r="AC4913" i="7"/>
  <c r="AC4912" i="7"/>
  <c r="AC4911" i="7"/>
  <c r="AC4910" i="7"/>
  <c r="AC4909" i="7"/>
  <c r="AC4908" i="7"/>
  <c r="AC4907" i="7"/>
  <c r="AC4906" i="7"/>
  <c r="AC4905" i="7"/>
  <c r="AC4904" i="7"/>
  <c r="AC4903" i="7"/>
  <c r="AC4902" i="7"/>
  <c r="AC4901" i="7"/>
  <c r="AC4900" i="7"/>
  <c r="AC4899" i="7"/>
  <c r="AC4898" i="7"/>
  <c r="AC4897" i="7"/>
  <c r="AC4896" i="7"/>
  <c r="AC4895" i="7"/>
  <c r="AC4894" i="7"/>
  <c r="AC4893" i="7"/>
  <c r="AC4892" i="7"/>
  <c r="AC4891" i="7"/>
  <c r="AC4890" i="7"/>
  <c r="AC4889" i="7"/>
  <c r="AC4888" i="7"/>
  <c r="AC4887" i="7"/>
  <c r="AC4886" i="7"/>
  <c r="AC4885" i="7"/>
  <c r="AC4884" i="7"/>
  <c r="AC4883" i="7"/>
  <c r="AC4882" i="7"/>
  <c r="AC4881" i="7"/>
  <c r="AC4880" i="7"/>
  <c r="AC4879" i="7"/>
  <c r="AC4878" i="7"/>
  <c r="AC4877" i="7"/>
  <c r="AC4876" i="7"/>
  <c r="AC4875" i="7"/>
  <c r="AC4874" i="7"/>
  <c r="AC4873" i="7"/>
  <c r="AC4872" i="7"/>
  <c r="AC4871" i="7"/>
  <c r="AC4870" i="7"/>
  <c r="AC4869" i="7"/>
  <c r="AC4868" i="7"/>
  <c r="AC4867" i="7"/>
  <c r="AC4866" i="7"/>
  <c r="AC4865" i="7"/>
  <c r="AC4864" i="7"/>
  <c r="AC4863" i="7"/>
  <c r="AC4862" i="7"/>
  <c r="AC4861" i="7"/>
  <c r="AC4860" i="7"/>
  <c r="AC4859" i="7"/>
  <c r="AC4858" i="7"/>
  <c r="AC4857" i="7"/>
  <c r="AC4856" i="7"/>
  <c r="AC4855" i="7"/>
  <c r="AC4854" i="7"/>
  <c r="AC4853" i="7"/>
  <c r="AC4852" i="7"/>
  <c r="AC4851" i="7"/>
  <c r="AC4850" i="7"/>
  <c r="AC4849" i="7"/>
  <c r="AC4848" i="7"/>
  <c r="AC4847" i="7"/>
  <c r="AC4846" i="7"/>
  <c r="AC4845" i="7"/>
  <c r="AC4844" i="7"/>
  <c r="AC4843" i="7"/>
  <c r="AC4842" i="7"/>
  <c r="AC4841" i="7"/>
  <c r="AC4840" i="7"/>
  <c r="AC4839" i="7"/>
  <c r="AC4838" i="7"/>
  <c r="AC4837" i="7"/>
  <c r="AC4836" i="7"/>
  <c r="AC4835" i="7"/>
  <c r="AC4834" i="7"/>
  <c r="AC4833" i="7"/>
  <c r="AC4832" i="7"/>
  <c r="AC4831" i="7"/>
  <c r="AC4830" i="7"/>
  <c r="AC4829" i="7"/>
  <c r="AC4828" i="7"/>
  <c r="AC4827" i="7"/>
  <c r="AC4826" i="7"/>
  <c r="AC4825" i="7"/>
  <c r="AC4824" i="7"/>
  <c r="AC4823" i="7"/>
  <c r="AC4822" i="7"/>
  <c r="AC4821" i="7"/>
  <c r="AC4820" i="7"/>
  <c r="AC4819" i="7"/>
  <c r="AC4818" i="7"/>
  <c r="AC4817" i="7"/>
  <c r="AC4816" i="7"/>
  <c r="AC4815" i="7"/>
  <c r="AC4814" i="7"/>
  <c r="AC4813" i="7"/>
  <c r="AC4812" i="7"/>
  <c r="AC4811" i="7"/>
  <c r="AC4810" i="7"/>
  <c r="AC4809" i="7"/>
  <c r="AC4808" i="7"/>
  <c r="AC4807" i="7"/>
  <c r="AC4806" i="7"/>
  <c r="AC4805" i="7"/>
  <c r="AC4804" i="7"/>
  <c r="AC4803" i="7"/>
  <c r="AC4802" i="7"/>
  <c r="AC4801" i="7"/>
  <c r="AC4800" i="7"/>
  <c r="AC4799" i="7"/>
  <c r="AC4798" i="7"/>
  <c r="AC4797" i="7"/>
  <c r="AC4796" i="7"/>
  <c r="AC4795" i="7"/>
  <c r="AC4794" i="7"/>
  <c r="AC4793" i="7"/>
  <c r="AC4792" i="7"/>
  <c r="AC4791" i="7"/>
  <c r="AC4790" i="7"/>
  <c r="AC4789" i="7"/>
  <c r="AC4788" i="7"/>
  <c r="AC4787" i="7"/>
  <c r="AC4786" i="7"/>
  <c r="AC4785" i="7"/>
  <c r="AC4784" i="7"/>
  <c r="AC4783" i="7"/>
  <c r="AC4782" i="7"/>
  <c r="AC4781" i="7"/>
  <c r="AC4780" i="7"/>
  <c r="AC4779" i="7"/>
  <c r="AC4778" i="7"/>
  <c r="AC4777" i="7"/>
  <c r="AC4776" i="7"/>
  <c r="AC4775" i="7"/>
  <c r="AC4774" i="7"/>
  <c r="AC4773" i="7"/>
  <c r="AC4772" i="7"/>
  <c r="AC4771" i="7"/>
  <c r="AC4770" i="7"/>
  <c r="AC4769" i="7"/>
  <c r="AC4768" i="7"/>
  <c r="AC4767" i="7"/>
  <c r="AC4766" i="7"/>
  <c r="AC4765" i="7"/>
  <c r="AC4764" i="7"/>
  <c r="AC4763" i="7"/>
  <c r="AC4762" i="7"/>
  <c r="AC4761" i="7"/>
  <c r="AC4760" i="7"/>
  <c r="AC4759" i="7"/>
  <c r="AC4758" i="7"/>
  <c r="AC4757" i="7"/>
  <c r="AC4756" i="7"/>
  <c r="AC4755" i="7"/>
  <c r="AC4754" i="7"/>
  <c r="AC4753" i="7"/>
  <c r="AC4752" i="7"/>
  <c r="AC4751" i="7"/>
  <c r="AC4750" i="7"/>
  <c r="AC4749" i="7"/>
  <c r="AC4748" i="7"/>
  <c r="AC4747" i="7"/>
  <c r="AC4746" i="7"/>
  <c r="AC4745" i="7"/>
  <c r="AC4744" i="7"/>
  <c r="AC4743" i="7"/>
  <c r="AC4742" i="7"/>
  <c r="AC4741" i="7"/>
  <c r="AC4740" i="7"/>
  <c r="AC4739" i="7"/>
  <c r="AC4738" i="7"/>
  <c r="AC4737" i="7"/>
  <c r="AC4736" i="7"/>
  <c r="AC4735" i="7"/>
  <c r="AC4734" i="7"/>
  <c r="AC4733" i="7"/>
  <c r="AC4732" i="7"/>
  <c r="AC4731" i="7"/>
  <c r="AC4730" i="7"/>
  <c r="AC4729" i="7"/>
  <c r="AC4728" i="7"/>
  <c r="AC4727" i="7"/>
  <c r="AC4726" i="7"/>
  <c r="AC4725" i="7"/>
  <c r="AC4724" i="7"/>
  <c r="AC4723" i="7"/>
  <c r="AC4722" i="7"/>
  <c r="AC4721" i="7"/>
  <c r="AC4720" i="7"/>
  <c r="AC4719" i="7"/>
  <c r="AC4718" i="7"/>
  <c r="AC4717" i="7"/>
  <c r="AC4716" i="7"/>
  <c r="AC4715" i="7"/>
  <c r="AC4714" i="7"/>
  <c r="AC4713" i="7"/>
  <c r="AC4712" i="7"/>
  <c r="AC4711" i="7"/>
  <c r="AC4710" i="7"/>
  <c r="AC4709" i="7"/>
  <c r="AC4708" i="7"/>
  <c r="AC4707" i="7"/>
  <c r="AC4706" i="7"/>
  <c r="AC4705" i="7"/>
  <c r="AC4704" i="7"/>
  <c r="AC4703" i="7"/>
  <c r="AC4702" i="7"/>
  <c r="AC4701" i="7"/>
  <c r="AC4700" i="7"/>
  <c r="AC4699" i="7"/>
  <c r="AC4698" i="7"/>
  <c r="AC4697" i="7"/>
  <c r="AC4696" i="7"/>
  <c r="AC4695" i="7"/>
  <c r="AC4694" i="7"/>
  <c r="AC4693" i="7"/>
  <c r="AC4692" i="7"/>
  <c r="AC4691" i="7"/>
  <c r="AC4690" i="7"/>
  <c r="AC4689" i="7"/>
  <c r="AC4688" i="7"/>
  <c r="AC4687" i="7"/>
  <c r="AC4686" i="7"/>
  <c r="AC4685" i="7"/>
  <c r="AC4684" i="7"/>
  <c r="AC4683" i="7"/>
  <c r="AC4682" i="7"/>
  <c r="AC4681" i="7"/>
  <c r="AC4680" i="7"/>
  <c r="AC4679" i="7"/>
  <c r="AC4678" i="7"/>
  <c r="AC4677" i="7"/>
  <c r="AC4676" i="7"/>
  <c r="AC4675" i="7"/>
  <c r="AC4674" i="7"/>
  <c r="AC4673" i="7"/>
  <c r="AC4672" i="7"/>
  <c r="AC4671" i="7"/>
  <c r="AC4670" i="7"/>
  <c r="AC4669" i="7"/>
  <c r="AC4668" i="7"/>
  <c r="AC4667" i="7"/>
  <c r="AC4666" i="7"/>
  <c r="AC4665" i="7"/>
  <c r="AC4664" i="7"/>
  <c r="AC4663" i="7"/>
  <c r="AC4662" i="7"/>
  <c r="AC4661" i="7"/>
  <c r="AC4660" i="7"/>
  <c r="AC4659" i="7"/>
  <c r="AC4658" i="7"/>
  <c r="AC4657" i="7"/>
  <c r="AC4656" i="7"/>
  <c r="AC4655" i="7"/>
  <c r="AC4654" i="7"/>
  <c r="AC4653" i="7"/>
  <c r="AC4652" i="7"/>
  <c r="AC4651" i="7"/>
  <c r="AC4650" i="7"/>
  <c r="AC4649" i="7"/>
  <c r="AC4648" i="7"/>
  <c r="AC4647" i="7"/>
  <c r="AC4646" i="7"/>
  <c r="AC4645" i="7"/>
  <c r="AC4644" i="7"/>
  <c r="AC4643" i="7"/>
  <c r="AC4642" i="7"/>
  <c r="AC4641" i="7"/>
  <c r="AC4640" i="7"/>
  <c r="AC4639" i="7"/>
  <c r="AC4638" i="7"/>
  <c r="AC4637" i="7"/>
  <c r="AC4636" i="7"/>
  <c r="AC4635" i="7"/>
  <c r="AC4634" i="7"/>
  <c r="AC4633" i="7"/>
  <c r="AC4632" i="7"/>
  <c r="AC4631" i="7"/>
  <c r="AC4630" i="7"/>
  <c r="AC4629" i="7"/>
  <c r="AC4628" i="7"/>
  <c r="AC4627" i="7"/>
  <c r="AC4626" i="7"/>
  <c r="AC4625" i="7"/>
  <c r="AC4624" i="7"/>
  <c r="AC4623" i="7"/>
  <c r="AC4622" i="7"/>
  <c r="AC4621" i="7"/>
  <c r="AC4620" i="7"/>
  <c r="AC4619" i="7"/>
  <c r="AC4618" i="7"/>
  <c r="AC4617" i="7"/>
  <c r="AC4616" i="7"/>
  <c r="AC4615" i="7"/>
  <c r="AC4614" i="7"/>
  <c r="AC4613" i="7"/>
  <c r="AC4612" i="7"/>
  <c r="AC4611" i="7"/>
  <c r="AC4610" i="7"/>
  <c r="AC4609" i="7"/>
  <c r="AC4608" i="7"/>
  <c r="AC4607" i="7"/>
  <c r="AC4606" i="7"/>
  <c r="AC4605" i="7"/>
  <c r="AC4604" i="7"/>
  <c r="AC4603" i="7"/>
  <c r="AC4602" i="7"/>
  <c r="AC4601" i="7"/>
  <c r="AC4600" i="7"/>
  <c r="AC4599" i="7"/>
  <c r="AC4598" i="7"/>
  <c r="AC4597" i="7"/>
  <c r="AC4596" i="7"/>
  <c r="AC4595" i="7"/>
  <c r="AC4594" i="7"/>
  <c r="AC4593" i="7"/>
  <c r="AC4592" i="7"/>
  <c r="AC4591" i="7"/>
  <c r="AC4590" i="7"/>
  <c r="AC4589" i="7"/>
  <c r="AC4588" i="7"/>
  <c r="AC4587" i="7"/>
  <c r="AC4586" i="7"/>
  <c r="AC4585" i="7"/>
  <c r="AC4584" i="7"/>
  <c r="AC4583" i="7"/>
  <c r="AC4582" i="7"/>
  <c r="AC4581" i="7"/>
  <c r="AC4580" i="7"/>
  <c r="AC4579" i="7"/>
  <c r="AC4578" i="7"/>
  <c r="AC4577" i="7"/>
  <c r="AC4576" i="7"/>
  <c r="AC4575" i="7"/>
  <c r="AC4574" i="7"/>
  <c r="AC4573" i="7"/>
  <c r="AC4572" i="7"/>
  <c r="AC4571" i="7"/>
  <c r="AC4570" i="7"/>
  <c r="AC4569" i="7"/>
  <c r="AC4568" i="7"/>
  <c r="AC4567" i="7"/>
  <c r="AC4566" i="7"/>
  <c r="AC4565" i="7"/>
  <c r="AC4564" i="7"/>
  <c r="AC4563" i="7"/>
  <c r="AC4562" i="7"/>
  <c r="AC4561" i="7"/>
  <c r="AC4560" i="7"/>
  <c r="AC4559" i="7"/>
  <c r="AC4558" i="7"/>
  <c r="AC4557" i="7"/>
  <c r="AC4556" i="7"/>
  <c r="AC4555" i="7"/>
  <c r="AC4554" i="7"/>
  <c r="AC4553" i="7"/>
  <c r="AC4552" i="7"/>
  <c r="AC4551" i="7"/>
  <c r="AC4550" i="7"/>
  <c r="AC4549" i="7"/>
  <c r="AC4548" i="7"/>
  <c r="AC4547" i="7"/>
  <c r="AC4546" i="7"/>
  <c r="AC4545" i="7"/>
  <c r="AC4544" i="7"/>
  <c r="AC4543" i="7"/>
  <c r="AC4542" i="7"/>
  <c r="AC4541" i="7"/>
  <c r="AC4540" i="7"/>
  <c r="AC4539" i="7"/>
  <c r="AC4538" i="7"/>
  <c r="AC4537" i="7"/>
  <c r="AC4536" i="7"/>
  <c r="AC4535" i="7"/>
  <c r="AC4534" i="7"/>
  <c r="AC4533" i="7"/>
  <c r="AC4532" i="7"/>
  <c r="AC4531" i="7"/>
  <c r="AC4530" i="7"/>
  <c r="AC4529" i="7"/>
  <c r="AC4528" i="7"/>
  <c r="AC4527" i="7"/>
  <c r="AC4526" i="7"/>
  <c r="AC4525" i="7"/>
  <c r="AC4524" i="7"/>
  <c r="AC4523" i="7"/>
  <c r="AC4522" i="7"/>
  <c r="AC4521" i="7"/>
  <c r="AC4520" i="7"/>
  <c r="AC4519" i="7"/>
  <c r="AC4518" i="7"/>
  <c r="AC4517" i="7"/>
  <c r="AC4516" i="7"/>
  <c r="AC4515" i="7"/>
  <c r="AC4514" i="7"/>
  <c r="AC4513" i="7"/>
  <c r="AC4512" i="7"/>
  <c r="AC4511" i="7"/>
  <c r="AC4510" i="7"/>
  <c r="AC4509" i="7"/>
  <c r="AC4508" i="7"/>
  <c r="AC4507" i="7"/>
  <c r="AC4506" i="7"/>
  <c r="AC4505" i="7"/>
  <c r="AC4504" i="7"/>
  <c r="AC4503" i="7"/>
  <c r="AC4502" i="7"/>
  <c r="AC4501" i="7"/>
  <c r="AC4500" i="7"/>
  <c r="AC4499" i="7"/>
  <c r="AC4498" i="7"/>
  <c r="AC4497" i="7"/>
  <c r="AC4496" i="7"/>
  <c r="AC4495" i="7"/>
  <c r="AC4494" i="7"/>
  <c r="AC4493" i="7"/>
  <c r="AC4492" i="7"/>
  <c r="AC4491" i="7"/>
  <c r="AC4490" i="7"/>
  <c r="AC4489" i="7"/>
  <c r="AC4488" i="7"/>
  <c r="AC4487" i="7"/>
  <c r="AC4486" i="7"/>
  <c r="AC4485" i="7"/>
  <c r="AC4484" i="7"/>
  <c r="AC4483" i="7"/>
  <c r="AC4482" i="7"/>
  <c r="AC4481" i="7"/>
  <c r="AC4480" i="7"/>
  <c r="AC4479" i="7"/>
  <c r="AC4478" i="7"/>
  <c r="AC4477" i="7"/>
  <c r="AC4476" i="7"/>
  <c r="AC4475" i="7"/>
  <c r="AC4474" i="7"/>
  <c r="AC4473" i="7"/>
  <c r="AC4472" i="7"/>
  <c r="AC4471" i="7"/>
  <c r="AC4470" i="7"/>
  <c r="AC4469" i="7"/>
  <c r="AC4468" i="7"/>
  <c r="AC4467" i="7"/>
  <c r="AC4466" i="7"/>
  <c r="AC4465" i="7"/>
  <c r="AC4464" i="7"/>
  <c r="AC4463" i="7"/>
  <c r="AC4462" i="7"/>
  <c r="AC4461" i="7"/>
  <c r="AC4460" i="7"/>
  <c r="AC4459" i="7"/>
  <c r="AC4458" i="7"/>
  <c r="AC4457" i="7"/>
  <c r="AC4456" i="7"/>
  <c r="AC4455" i="7"/>
  <c r="AC4454" i="7"/>
  <c r="AC4453" i="7"/>
  <c r="AC4452" i="7"/>
  <c r="AC4451" i="7"/>
  <c r="AC4450" i="7"/>
  <c r="AC4449" i="7"/>
  <c r="AC4448" i="7"/>
  <c r="AC4447" i="7"/>
  <c r="AC4446" i="7"/>
  <c r="AC4445" i="7"/>
  <c r="AC4444" i="7"/>
  <c r="AC4443" i="7"/>
  <c r="AC4442" i="7"/>
  <c r="AC4441" i="7"/>
  <c r="AC4440" i="7"/>
  <c r="AC4439" i="7"/>
  <c r="AC4438" i="7"/>
  <c r="AC4437" i="7"/>
  <c r="AC4436" i="7"/>
  <c r="AC4435" i="7"/>
  <c r="AC4434" i="7"/>
  <c r="AC4433" i="7"/>
  <c r="AC4432" i="7"/>
  <c r="AC4431" i="7"/>
  <c r="AC4430" i="7"/>
  <c r="AC4429" i="7"/>
  <c r="AC4428" i="7"/>
  <c r="AC4427" i="7"/>
  <c r="AC4426" i="7"/>
  <c r="AC4425" i="7"/>
  <c r="AC4424" i="7"/>
  <c r="AC4423" i="7"/>
  <c r="AC4422" i="7"/>
  <c r="AC4421" i="7"/>
  <c r="AC4420" i="7"/>
  <c r="AC4419" i="7"/>
  <c r="AC4418" i="7"/>
  <c r="AC4417" i="7"/>
  <c r="AC4416" i="7"/>
  <c r="AC4415" i="7"/>
  <c r="AC4414" i="7"/>
  <c r="AC4413" i="7"/>
  <c r="AC4412" i="7"/>
  <c r="AC4411" i="7"/>
  <c r="AC4410" i="7"/>
  <c r="AC4409" i="7"/>
  <c r="AC4408" i="7"/>
  <c r="AC4407" i="7"/>
  <c r="AC4406" i="7"/>
  <c r="AC4405" i="7"/>
  <c r="AC4404" i="7"/>
  <c r="AC4403" i="7"/>
  <c r="AC4402" i="7"/>
  <c r="AC4401" i="7"/>
  <c r="AC4400" i="7"/>
  <c r="AC4399" i="7"/>
  <c r="AC4398" i="7"/>
  <c r="AC4397" i="7"/>
  <c r="AC4396" i="7"/>
  <c r="AC4395" i="7"/>
  <c r="AC4394" i="7"/>
  <c r="AC4393" i="7"/>
  <c r="AC4392" i="7"/>
  <c r="AC4391" i="7"/>
  <c r="AC4390" i="7"/>
  <c r="AC4389" i="7"/>
  <c r="AC4388" i="7"/>
  <c r="AC4387" i="7"/>
  <c r="AC4386" i="7"/>
  <c r="AC4385" i="7"/>
  <c r="AC4384" i="7"/>
  <c r="AC4383" i="7"/>
  <c r="AC4382" i="7"/>
  <c r="AC4381" i="7"/>
  <c r="AC4380" i="7"/>
  <c r="AC4379" i="7"/>
  <c r="AC4378" i="7"/>
  <c r="AC4377" i="7"/>
  <c r="AC4376" i="7"/>
  <c r="AC4375" i="7"/>
  <c r="AC4374" i="7"/>
  <c r="AC4373" i="7"/>
  <c r="AC4372" i="7"/>
  <c r="AC4371" i="7"/>
  <c r="AC4370" i="7"/>
  <c r="AC4369" i="7"/>
  <c r="AC4368" i="7"/>
  <c r="AC4367" i="7"/>
  <c r="AC4366" i="7"/>
  <c r="AC4365" i="7"/>
  <c r="AC4364" i="7"/>
  <c r="AC4363" i="7"/>
  <c r="AC4362" i="7"/>
  <c r="AC4361" i="7"/>
  <c r="AC4360" i="7"/>
  <c r="AC4359" i="7"/>
  <c r="AC4358" i="7"/>
  <c r="AC4357" i="7"/>
  <c r="AC4356" i="7"/>
  <c r="AC4355" i="7"/>
  <c r="AC4354" i="7"/>
  <c r="AC4353" i="7"/>
  <c r="AC4352" i="7"/>
  <c r="AC4351" i="7"/>
  <c r="AC4350" i="7"/>
  <c r="AC4349" i="7"/>
  <c r="AC4348" i="7"/>
  <c r="AC4347" i="7"/>
  <c r="AC4346" i="7"/>
  <c r="AC4345" i="7"/>
  <c r="AC4344" i="7"/>
  <c r="AC4343" i="7"/>
  <c r="AC4342" i="7"/>
  <c r="AC4341" i="7"/>
  <c r="AC4340" i="7"/>
  <c r="AC4339" i="7"/>
  <c r="AC4338" i="7"/>
  <c r="AC4337" i="7"/>
  <c r="AC4336" i="7"/>
  <c r="AC4335" i="7"/>
  <c r="AC4334" i="7"/>
  <c r="AC4333" i="7"/>
  <c r="AC4332" i="7"/>
  <c r="AC4331" i="7"/>
  <c r="AC4330" i="7"/>
  <c r="AC4329" i="7"/>
  <c r="AC4328" i="7"/>
  <c r="AC4327" i="7"/>
  <c r="AC4326" i="7"/>
  <c r="AC4325" i="7"/>
  <c r="AC4324" i="7"/>
  <c r="AC4323" i="7"/>
  <c r="AC4322" i="7"/>
  <c r="AC4321" i="7"/>
  <c r="AC4320" i="7"/>
  <c r="AC4319" i="7"/>
  <c r="AC4318" i="7"/>
  <c r="AC4317" i="7"/>
  <c r="AC4316" i="7"/>
  <c r="AC4315" i="7"/>
  <c r="AC4314" i="7"/>
  <c r="AC4313" i="7"/>
  <c r="AC4312" i="7"/>
  <c r="AC4311" i="7"/>
  <c r="AC4310" i="7"/>
  <c r="AC4309" i="7"/>
  <c r="AC4308" i="7"/>
  <c r="AC4307" i="7"/>
  <c r="AC4306" i="7"/>
  <c r="AC4305" i="7"/>
  <c r="AC4304" i="7"/>
  <c r="AC4303" i="7"/>
  <c r="AC4302" i="7"/>
  <c r="AC4301" i="7"/>
  <c r="AC4300" i="7"/>
  <c r="AC4299" i="7"/>
  <c r="AC4298" i="7"/>
  <c r="AC4297" i="7"/>
  <c r="AC4296" i="7"/>
  <c r="AC4295" i="7"/>
  <c r="AC4294" i="7"/>
  <c r="AC4293" i="7"/>
  <c r="AC4292" i="7"/>
  <c r="AC4291" i="7"/>
  <c r="AC4290" i="7"/>
  <c r="AC4289" i="7"/>
  <c r="AC4288" i="7"/>
  <c r="AC4287" i="7"/>
  <c r="AC4286" i="7"/>
  <c r="AC4285" i="7"/>
  <c r="AC4284" i="7"/>
  <c r="AC4283" i="7"/>
  <c r="AC4282" i="7"/>
  <c r="AC4281" i="7"/>
  <c r="AC4280" i="7"/>
  <c r="AC4279" i="7"/>
  <c r="AC4278" i="7"/>
  <c r="AC4277" i="7"/>
  <c r="AC4276" i="7"/>
  <c r="AC4275" i="7"/>
  <c r="AC4274" i="7"/>
  <c r="AC4273" i="7"/>
  <c r="AC4272" i="7"/>
  <c r="AC4271" i="7"/>
  <c r="AC4270" i="7"/>
  <c r="AC4269" i="7"/>
  <c r="AC4268" i="7"/>
  <c r="AC4267" i="7"/>
  <c r="AC4266" i="7"/>
  <c r="AC4265" i="7"/>
  <c r="AC4264" i="7"/>
  <c r="AC4263" i="7"/>
  <c r="AC4262" i="7"/>
  <c r="AC4261" i="7"/>
  <c r="AC4260" i="7"/>
  <c r="AC4259" i="7"/>
  <c r="AC4258" i="7"/>
  <c r="AC4257" i="7"/>
  <c r="AC4256" i="7"/>
  <c r="AC4255" i="7"/>
  <c r="AC4254" i="7"/>
  <c r="AC4253" i="7"/>
  <c r="AC4252" i="7"/>
  <c r="AC4251" i="7"/>
  <c r="AC4250" i="7"/>
  <c r="AC4249" i="7"/>
  <c r="AC4248" i="7"/>
  <c r="AC4247" i="7"/>
  <c r="AC4246" i="7"/>
  <c r="AC4245" i="7"/>
  <c r="AC4244" i="7"/>
  <c r="AC4243" i="7"/>
  <c r="AC4242" i="7"/>
  <c r="AC4241" i="7"/>
  <c r="AC4240" i="7"/>
  <c r="AC4239" i="7"/>
  <c r="AC4238" i="7"/>
  <c r="AC4237" i="7"/>
  <c r="AC4236" i="7"/>
  <c r="AC4235" i="7"/>
  <c r="AC4234" i="7"/>
  <c r="AC4233" i="7"/>
  <c r="AC4232" i="7"/>
  <c r="AC4231" i="7"/>
  <c r="AC4230" i="7"/>
  <c r="AC4229" i="7"/>
  <c r="AC4228" i="7"/>
  <c r="AC4227" i="7"/>
  <c r="AC4226" i="7"/>
  <c r="AC4225" i="7"/>
  <c r="AC4224" i="7"/>
  <c r="AC4223" i="7"/>
  <c r="AC4222" i="7"/>
  <c r="AC4221" i="7"/>
  <c r="AC4220" i="7"/>
  <c r="AC4219" i="7"/>
  <c r="AC4218" i="7"/>
  <c r="AC4217" i="7"/>
  <c r="AC4216" i="7"/>
  <c r="AC4215" i="7"/>
  <c r="AC4214" i="7"/>
  <c r="AC4213" i="7"/>
  <c r="AC4212" i="7"/>
  <c r="AC4211" i="7"/>
  <c r="AC4210" i="7"/>
  <c r="AC4209" i="7"/>
  <c r="AC4208" i="7"/>
  <c r="AC4207" i="7"/>
  <c r="AC4206" i="7"/>
  <c r="AC4205" i="7"/>
  <c r="AC4204" i="7"/>
  <c r="AC4203" i="7"/>
  <c r="AC4202" i="7"/>
  <c r="AC4201" i="7"/>
  <c r="AC4200" i="7"/>
  <c r="AC4199" i="7"/>
  <c r="AC4198" i="7"/>
  <c r="AC4197" i="7"/>
  <c r="AC4196" i="7"/>
  <c r="AC4195" i="7"/>
  <c r="AC4194" i="7"/>
  <c r="AC4193" i="7"/>
  <c r="AC4192" i="7"/>
  <c r="AC4191" i="7"/>
  <c r="AC4190" i="7"/>
  <c r="AC4189" i="7"/>
  <c r="AC4188" i="7"/>
  <c r="AC4187" i="7"/>
  <c r="AC4186" i="7"/>
  <c r="AC4185" i="7"/>
  <c r="AC4184" i="7"/>
  <c r="AC4183" i="7"/>
  <c r="AC4182" i="7"/>
  <c r="AC4181" i="7"/>
  <c r="AC4180" i="7"/>
  <c r="AC4179" i="7"/>
  <c r="AC4178" i="7"/>
  <c r="AC4177" i="7"/>
  <c r="AC4176" i="7"/>
  <c r="AC4175" i="7"/>
  <c r="AC4174" i="7"/>
  <c r="AC4173" i="7"/>
  <c r="AC4172" i="7"/>
  <c r="AC4171" i="7"/>
  <c r="AC4170" i="7"/>
  <c r="AC4169" i="7"/>
  <c r="AC4168" i="7"/>
  <c r="AC4167" i="7"/>
  <c r="AC4166" i="7"/>
  <c r="AC4165" i="7"/>
  <c r="AC4164" i="7"/>
  <c r="AC4163" i="7"/>
  <c r="AC4162" i="7"/>
  <c r="AC4161" i="7"/>
  <c r="AC4160" i="7"/>
  <c r="AC4159" i="7"/>
  <c r="AC4158" i="7"/>
  <c r="AC4157" i="7"/>
  <c r="AC4156" i="7"/>
  <c r="AC4155" i="7"/>
  <c r="AC4154" i="7"/>
  <c r="AC4153" i="7"/>
  <c r="AC4152" i="7"/>
  <c r="AC4151" i="7"/>
  <c r="AC4150" i="7"/>
  <c r="AC4149" i="7"/>
  <c r="AC4148" i="7"/>
  <c r="AC4147" i="7"/>
  <c r="AC4146" i="7"/>
  <c r="AC4145" i="7"/>
  <c r="AC4144" i="7"/>
  <c r="AC4143" i="7"/>
  <c r="AC4142" i="7"/>
  <c r="AC4141" i="7"/>
  <c r="AC4140" i="7"/>
  <c r="AC4139" i="7"/>
  <c r="AC4138" i="7"/>
  <c r="AC4137" i="7"/>
  <c r="AC4136" i="7"/>
  <c r="AC4135" i="7"/>
  <c r="AC4134" i="7"/>
  <c r="AC4133" i="7"/>
  <c r="AC4132" i="7"/>
  <c r="AC4131" i="7"/>
  <c r="AC4130" i="7"/>
  <c r="AC4129" i="7"/>
  <c r="AC4128" i="7"/>
  <c r="AC4127" i="7"/>
  <c r="AC4126" i="7"/>
  <c r="AC4125" i="7"/>
  <c r="AC4124" i="7"/>
  <c r="AC4123" i="7"/>
  <c r="AC4122" i="7"/>
  <c r="AC4121" i="7"/>
  <c r="AC4120" i="7"/>
  <c r="AC4119" i="7"/>
  <c r="AC4118" i="7"/>
  <c r="AC4117" i="7"/>
  <c r="AC4116" i="7"/>
  <c r="AC4115" i="7"/>
  <c r="AC4114" i="7"/>
  <c r="AC4113" i="7"/>
  <c r="AC4112" i="7"/>
  <c r="AC4111" i="7"/>
  <c r="AC4110" i="7"/>
  <c r="AC4109" i="7"/>
  <c r="AC4108" i="7"/>
  <c r="AC4107" i="7"/>
  <c r="AC4106" i="7"/>
  <c r="AC4105" i="7"/>
  <c r="AC4104" i="7"/>
  <c r="AC4103" i="7"/>
  <c r="AC4102" i="7"/>
  <c r="AC4101" i="7"/>
  <c r="AC4100" i="7"/>
  <c r="AC4099" i="7"/>
  <c r="AC4098" i="7"/>
  <c r="AC4097" i="7"/>
  <c r="AC4096" i="7"/>
  <c r="AC4095" i="7"/>
  <c r="AC4094" i="7"/>
  <c r="AC4093" i="7"/>
  <c r="AC4092" i="7"/>
  <c r="AC4091" i="7"/>
  <c r="AC4090" i="7"/>
  <c r="AC4089" i="7"/>
  <c r="AC4088" i="7"/>
  <c r="AC4087" i="7"/>
  <c r="AC4086" i="7"/>
  <c r="AC4085" i="7"/>
  <c r="AC4084" i="7"/>
  <c r="AC4083" i="7"/>
  <c r="AC4082" i="7"/>
  <c r="AC4081" i="7"/>
  <c r="AC4080" i="7"/>
  <c r="AC4079" i="7"/>
  <c r="AC4078" i="7"/>
  <c r="AC4077" i="7"/>
  <c r="AC4076" i="7"/>
  <c r="AC4075" i="7"/>
  <c r="AC4074" i="7"/>
  <c r="AC4073" i="7"/>
  <c r="AC4072" i="7"/>
  <c r="AC4071" i="7"/>
  <c r="AC4070" i="7"/>
  <c r="AC4069" i="7"/>
  <c r="AC4068" i="7"/>
  <c r="AC4067" i="7"/>
  <c r="AC4066" i="7"/>
  <c r="AC4065" i="7"/>
  <c r="AC4064" i="7"/>
  <c r="AC4063" i="7"/>
  <c r="AC4062" i="7"/>
  <c r="AC4061" i="7"/>
  <c r="AC4060" i="7"/>
  <c r="AC4059" i="7"/>
  <c r="AC4058" i="7"/>
  <c r="AC4057" i="7"/>
  <c r="AC4056" i="7"/>
  <c r="AC4055" i="7"/>
  <c r="AC4054" i="7"/>
  <c r="AC4053" i="7"/>
  <c r="AC4052" i="7"/>
  <c r="AC4051" i="7"/>
  <c r="AC4050" i="7"/>
  <c r="AC4049" i="7"/>
  <c r="AC4048" i="7"/>
  <c r="AC4047" i="7"/>
  <c r="AC4046" i="7"/>
  <c r="AC4045" i="7"/>
  <c r="AC4044" i="7"/>
  <c r="AC4043" i="7"/>
  <c r="AC4042" i="7"/>
  <c r="AC4041" i="7"/>
  <c r="AC4040" i="7"/>
  <c r="AC4039" i="7"/>
  <c r="AC4038" i="7"/>
  <c r="AC4037" i="7"/>
  <c r="AC4036" i="7"/>
  <c r="AC4035" i="7"/>
  <c r="AC4034" i="7"/>
  <c r="AC4033" i="7"/>
  <c r="AC4032" i="7"/>
  <c r="AC4031" i="7"/>
  <c r="AC4030" i="7"/>
  <c r="AC4029" i="7"/>
  <c r="AC4028" i="7"/>
  <c r="AC4027" i="7"/>
  <c r="AC4026" i="7"/>
  <c r="AC4025" i="7"/>
  <c r="AC4024" i="7"/>
  <c r="AC4023" i="7"/>
  <c r="AC4022" i="7"/>
  <c r="AC4021" i="7"/>
  <c r="AC4020" i="7"/>
  <c r="AC4019" i="7"/>
  <c r="AC4018" i="7"/>
  <c r="AC4017" i="7"/>
  <c r="AC4016" i="7"/>
  <c r="AC4015" i="7"/>
  <c r="AC4014" i="7"/>
  <c r="AC4013" i="7"/>
  <c r="AC4012" i="7"/>
  <c r="AC4011" i="7"/>
  <c r="AC4010" i="7"/>
  <c r="AC4009" i="7"/>
  <c r="AC4008" i="7"/>
  <c r="AC4007" i="7"/>
  <c r="AC4006" i="7"/>
  <c r="AC4005" i="7"/>
  <c r="AC4004" i="7"/>
  <c r="AC4003" i="7"/>
  <c r="AC4002" i="7"/>
  <c r="AC4001" i="7"/>
  <c r="AC4000" i="7"/>
  <c r="AC3999" i="7"/>
  <c r="AC3998" i="7"/>
  <c r="AC3997" i="7"/>
  <c r="AC3996" i="7"/>
  <c r="AC3995" i="7"/>
  <c r="AC3994" i="7"/>
  <c r="AC3993" i="7"/>
  <c r="AC3992" i="7"/>
  <c r="AC3991" i="7"/>
  <c r="AC3990" i="7"/>
  <c r="AC3989" i="7"/>
  <c r="AC3988" i="7"/>
  <c r="AC3987" i="7"/>
  <c r="AC3986" i="7"/>
  <c r="AC3985" i="7"/>
  <c r="AC3984" i="7"/>
  <c r="AC3983" i="7"/>
  <c r="AC3982" i="7"/>
  <c r="AC3981" i="7"/>
  <c r="AC3980" i="7"/>
  <c r="AC3979" i="7"/>
  <c r="AC3978" i="7"/>
  <c r="AC3977" i="7"/>
  <c r="AC3976" i="7"/>
  <c r="AC3975" i="7"/>
  <c r="AC3974" i="7"/>
  <c r="AC3973" i="7"/>
  <c r="AC3972" i="7"/>
  <c r="AC3971" i="7"/>
  <c r="AC3970" i="7"/>
  <c r="AC3969" i="7"/>
  <c r="AC3968" i="7"/>
  <c r="AC3967" i="7"/>
  <c r="AC3966" i="7"/>
  <c r="AC3965" i="7"/>
  <c r="AC3964" i="7"/>
  <c r="AC3963" i="7"/>
  <c r="AC3962" i="7"/>
  <c r="AC3961" i="7"/>
  <c r="AC3960" i="7"/>
  <c r="AC3959" i="7"/>
  <c r="AC3958" i="7"/>
  <c r="AC3957" i="7"/>
  <c r="AC3956" i="7"/>
  <c r="AC3955" i="7"/>
  <c r="AC3954" i="7"/>
  <c r="AC3953" i="7"/>
  <c r="AC3952" i="7"/>
  <c r="AC3951" i="7"/>
  <c r="AC3950" i="7"/>
  <c r="AC3949" i="7"/>
  <c r="AC3948" i="7"/>
  <c r="AC3947" i="7"/>
  <c r="AC3946" i="7"/>
  <c r="AC3945" i="7"/>
  <c r="AC3944" i="7"/>
  <c r="AC3943" i="7"/>
  <c r="AC3942" i="7"/>
  <c r="AC3941" i="7"/>
  <c r="AC3940" i="7"/>
  <c r="AC3939" i="7"/>
  <c r="AC3938" i="7"/>
  <c r="AC3937" i="7"/>
  <c r="AC3936" i="7"/>
  <c r="AC3935" i="7"/>
  <c r="AC3934" i="7"/>
  <c r="AC3933" i="7"/>
  <c r="AC3932" i="7"/>
  <c r="AC3931" i="7"/>
  <c r="AC3930" i="7"/>
  <c r="AC3929" i="7"/>
  <c r="AC3928" i="7"/>
  <c r="AC3927" i="7"/>
  <c r="AC3926" i="7"/>
  <c r="AC3925" i="7"/>
  <c r="AC3924" i="7"/>
  <c r="AC3923" i="7"/>
  <c r="AC3922" i="7"/>
  <c r="AC3921" i="7"/>
  <c r="AC3920" i="7"/>
  <c r="AC3919" i="7"/>
  <c r="AC3918" i="7"/>
  <c r="AC3917" i="7"/>
  <c r="AC3916" i="7"/>
  <c r="AC3915" i="7"/>
  <c r="AC3914" i="7"/>
  <c r="AC3913" i="7"/>
  <c r="AC3912" i="7"/>
  <c r="AC3911" i="7"/>
  <c r="AC3910" i="7"/>
  <c r="AC3909" i="7"/>
  <c r="AC3908" i="7"/>
  <c r="AC3907" i="7"/>
  <c r="AC3906" i="7"/>
  <c r="AC3905" i="7"/>
  <c r="AC3904" i="7"/>
  <c r="AC3903" i="7"/>
  <c r="AC3902" i="7"/>
  <c r="AC3901" i="7"/>
  <c r="AC3900" i="7"/>
  <c r="AC3899" i="7"/>
  <c r="AC3898" i="7"/>
  <c r="AC3897" i="7"/>
  <c r="AC3896" i="7"/>
  <c r="AC3895" i="7"/>
  <c r="AC3894" i="7"/>
  <c r="AC3893" i="7"/>
  <c r="AC3892" i="7"/>
  <c r="AC3891" i="7"/>
  <c r="AC3890" i="7"/>
  <c r="AC3889" i="7"/>
  <c r="AC3888" i="7"/>
  <c r="AC3887" i="7"/>
  <c r="AC3886" i="7"/>
  <c r="AC3885" i="7"/>
  <c r="AC3884" i="7"/>
  <c r="AC3883" i="7"/>
  <c r="AC3882" i="7"/>
  <c r="AC3881" i="7"/>
  <c r="AC3880" i="7"/>
  <c r="AC3879" i="7"/>
  <c r="AC3878" i="7"/>
  <c r="AC3877" i="7"/>
  <c r="AC3876" i="7"/>
  <c r="AC3875" i="7"/>
  <c r="AC3874" i="7"/>
  <c r="AC3873" i="7"/>
  <c r="AC3872" i="7"/>
  <c r="AC3871" i="7"/>
  <c r="AC3870" i="7"/>
  <c r="AC3869" i="7"/>
  <c r="AC3868" i="7"/>
  <c r="AC3867" i="7"/>
  <c r="AC3866" i="7"/>
  <c r="AC3865" i="7"/>
  <c r="AC3864" i="7"/>
  <c r="AC3863" i="7"/>
  <c r="AC3862" i="7"/>
  <c r="AC3861" i="7"/>
  <c r="AC3860" i="7"/>
  <c r="AC3859" i="7"/>
  <c r="AC3858" i="7"/>
  <c r="AC3857" i="7"/>
  <c r="AC3856" i="7"/>
  <c r="AC3855" i="7"/>
  <c r="AC3854" i="7"/>
  <c r="AC3853" i="7"/>
  <c r="AC3852" i="7"/>
  <c r="AC3851" i="7"/>
  <c r="AC3850" i="7"/>
  <c r="AC3849" i="7"/>
  <c r="AC3848" i="7"/>
  <c r="AC3847" i="7"/>
  <c r="AC3846" i="7"/>
  <c r="AC3845" i="7"/>
  <c r="AC3844" i="7"/>
  <c r="AC3843" i="7"/>
  <c r="AC3842" i="7"/>
  <c r="AC3841" i="7"/>
  <c r="AC3840" i="7"/>
  <c r="AC3839" i="7"/>
  <c r="AC3838" i="7"/>
  <c r="AC3837" i="7"/>
  <c r="AC3836" i="7"/>
  <c r="AC3835" i="7"/>
  <c r="AC3834" i="7"/>
  <c r="AC3833" i="7"/>
  <c r="AC3832" i="7"/>
  <c r="AC3831" i="7"/>
  <c r="AC3830" i="7"/>
  <c r="AC3829" i="7"/>
  <c r="AC3828" i="7"/>
  <c r="AC3827" i="7"/>
  <c r="AC3826" i="7"/>
  <c r="AC3825" i="7"/>
  <c r="AC3824" i="7"/>
  <c r="AC3823" i="7"/>
  <c r="AC3822" i="7"/>
  <c r="AC3821" i="7"/>
  <c r="AC3820" i="7"/>
  <c r="AC3819" i="7"/>
  <c r="AC3818" i="7"/>
  <c r="AC3817" i="7"/>
  <c r="AC3816" i="7"/>
  <c r="AC3815" i="7"/>
  <c r="AC3814" i="7"/>
  <c r="AC3813" i="7"/>
  <c r="AC3812" i="7"/>
  <c r="AC3811" i="7"/>
  <c r="AC3810" i="7"/>
  <c r="AC3809" i="7"/>
  <c r="AC3808" i="7"/>
  <c r="AC3807" i="7"/>
  <c r="AC3806" i="7"/>
  <c r="AC3805" i="7"/>
  <c r="AC3804" i="7"/>
  <c r="AC3803" i="7"/>
  <c r="AC3802" i="7"/>
  <c r="AC3801" i="7"/>
  <c r="AC3800" i="7"/>
  <c r="AC3799" i="7"/>
  <c r="AC3798" i="7"/>
  <c r="AC3797" i="7"/>
  <c r="AC3796" i="7"/>
  <c r="AC3795" i="7"/>
  <c r="AC3794" i="7"/>
  <c r="AC3793" i="7"/>
  <c r="AC3792" i="7"/>
  <c r="AC3791" i="7"/>
  <c r="AC3790" i="7"/>
  <c r="AC3789" i="7"/>
  <c r="AC3788" i="7"/>
  <c r="AC3787" i="7"/>
  <c r="AC3786" i="7"/>
  <c r="AC3785" i="7"/>
  <c r="AC3784" i="7"/>
  <c r="AC3783" i="7"/>
  <c r="AC3782" i="7"/>
  <c r="AC3781" i="7"/>
  <c r="AC3780" i="7"/>
  <c r="AC3779" i="7"/>
  <c r="AC3778" i="7"/>
  <c r="AC3777" i="7"/>
  <c r="AC3776" i="7"/>
  <c r="AC3775" i="7"/>
  <c r="AC3774" i="7"/>
  <c r="AC3773" i="7"/>
  <c r="AC3772" i="7"/>
  <c r="AC3771" i="7"/>
  <c r="AC3770" i="7"/>
  <c r="AC3769" i="7"/>
  <c r="AC3768" i="7"/>
  <c r="AC3767" i="7"/>
  <c r="AC3766" i="7"/>
  <c r="AC3765" i="7"/>
  <c r="AC3764" i="7"/>
  <c r="AC3763" i="7"/>
  <c r="AC3762" i="7"/>
  <c r="AC3761" i="7"/>
  <c r="AC3760" i="7"/>
  <c r="AC3759" i="7"/>
  <c r="AC3758" i="7"/>
  <c r="AC3757" i="7"/>
  <c r="AC3756" i="7"/>
  <c r="AC3755" i="7"/>
  <c r="AC3754" i="7"/>
  <c r="AC3753" i="7"/>
  <c r="AC3752" i="7"/>
  <c r="AC3751" i="7"/>
  <c r="AC3750" i="7"/>
  <c r="AC3749" i="7"/>
  <c r="AC3748" i="7"/>
  <c r="AC3747" i="7"/>
  <c r="AC3746" i="7"/>
  <c r="AC3745" i="7"/>
  <c r="AC3744" i="7"/>
  <c r="AC3743" i="7"/>
  <c r="AC3742" i="7"/>
  <c r="AC3741" i="7"/>
  <c r="AC3740" i="7"/>
  <c r="AC3739" i="7"/>
  <c r="AC3738" i="7"/>
  <c r="AC3737" i="7"/>
  <c r="AC3736" i="7"/>
  <c r="AC3735" i="7"/>
  <c r="AC3734" i="7"/>
  <c r="AC3733" i="7"/>
  <c r="AC3732" i="7"/>
  <c r="AC3731" i="7"/>
  <c r="AC3730" i="7"/>
  <c r="AC3729" i="7"/>
  <c r="AC3728" i="7"/>
  <c r="AC3727" i="7"/>
  <c r="AC3726" i="7"/>
  <c r="AC3725" i="7"/>
  <c r="AC3724" i="7"/>
  <c r="AC3723" i="7"/>
  <c r="AC3722" i="7"/>
  <c r="AC3721" i="7"/>
  <c r="AC3720" i="7"/>
  <c r="AC3719" i="7"/>
  <c r="AC3718" i="7"/>
  <c r="AC3717" i="7"/>
  <c r="AC3716" i="7"/>
  <c r="AC3715" i="7"/>
  <c r="AC3714" i="7"/>
  <c r="AC3713" i="7"/>
  <c r="AC3712" i="7"/>
  <c r="AC3711" i="7"/>
  <c r="AC3710" i="7"/>
  <c r="AC3709" i="7"/>
  <c r="AC3708" i="7"/>
  <c r="AC3707" i="7"/>
  <c r="AC3706" i="7"/>
  <c r="AC3705" i="7"/>
  <c r="AC3704" i="7"/>
  <c r="AC3703" i="7"/>
  <c r="AC3702" i="7"/>
  <c r="AC3701" i="7"/>
  <c r="AC3700" i="7"/>
  <c r="AC3699" i="7"/>
  <c r="AC3698" i="7"/>
  <c r="AC3697" i="7"/>
  <c r="AC3696" i="7"/>
  <c r="AC3695" i="7"/>
  <c r="AC3694" i="7"/>
  <c r="AC3693" i="7"/>
  <c r="AC3692" i="7"/>
  <c r="AC3691" i="7"/>
  <c r="AC3690" i="7"/>
  <c r="AC3689" i="7"/>
  <c r="AC3688" i="7"/>
  <c r="AC3687" i="7"/>
  <c r="AC3686" i="7"/>
  <c r="AC3685" i="7"/>
  <c r="AC3684" i="7"/>
  <c r="AC3683" i="7"/>
  <c r="AC3682" i="7"/>
  <c r="AC3681" i="7"/>
  <c r="AC3680" i="7"/>
  <c r="AC3679" i="7"/>
  <c r="AC3678" i="7"/>
  <c r="AC3677" i="7"/>
  <c r="AC3676" i="7"/>
  <c r="AC3675" i="7"/>
  <c r="AC3674" i="7"/>
  <c r="AC3673" i="7"/>
  <c r="AC3672" i="7"/>
  <c r="AC3671" i="7"/>
  <c r="AC3670" i="7"/>
  <c r="AC3669" i="7"/>
  <c r="AC3668" i="7"/>
  <c r="AC3667" i="7"/>
  <c r="AC3666" i="7"/>
  <c r="AC3665" i="7"/>
  <c r="AC3664" i="7"/>
  <c r="AC3663" i="7"/>
  <c r="AC3662" i="7"/>
  <c r="AC3661" i="7"/>
  <c r="AC3660" i="7"/>
  <c r="AC3659" i="7"/>
  <c r="AC3658" i="7"/>
  <c r="AC3657" i="7"/>
  <c r="AC3656" i="7"/>
  <c r="AC3655" i="7"/>
  <c r="AC3654" i="7"/>
  <c r="AC3653" i="7"/>
  <c r="AC3652" i="7"/>
  <c r="AC3651" i="7"/>
  <c r="AC3650" i="7"/>
  <c r="AC3649" i="7"/>
  <c r="AC3648" i="7"/>
  <c r="AC3647" i="7"/>
  <c r="AC3646" i="7"/>
  <c r="AC3645" i="7"/>
  <c r="AC3644" i="7"/>
  <c r="AC3643" i="7"/>
  <c r="AC3642" i="7"/>
  <c r="AC3641" i="7"/>
  <c r="AC3640" i="7"/>
  <c r="AC3639" i="7"/>
  <c r="AC3638" i="7"/>
  <c r="AC3637" i="7"/>
  <c r="AC3636" i="7"/>
  <c r="AC3635" i="7"/>
  <c r="AC3634" i="7"/>
  <c r="AC3633" i="7"/>
  <c r="AC3632" i="7"/>
  <c r="AC3631" i="7"/>
  <c r="AC3630" i="7"/>
  <c r="AC3629" i="7"/>
  <c r="AC3628" i="7"/>
  <c r="AC3627" i="7"/>
  <c r="AC3626" i="7"/>
  <c r="AC3625" i="7"/>
  <c r="AC3624" i="7"/>
  <c r="AC3623" i="7"/>
  <c r="AC3622" i="7"/>
  <c r="AC3621" i="7"/>
  <c r="AC3620" i="7"/>
  <c r="AC3619" i="7"/>
  <c r="AC3618" i="7"/>
  <c r="AC3617" i="7"/>
  <c r="AC3616" i="7"/>
  <c r="AC3615" i="7"/>
  <c r="AC3614" i="7"/>
  <c r="AC3613" i="7"/>
  <c r="AC3612" i="7"/>
  <c r="AC3611" i="7"/>
  <c r="AC3610" i="7"/>
  <c r="AC3609" i="7"/>
  <c r="AC3608" i="7"/>
  <c r="AC3607" i="7"/>
  <c r="AC3606" i="7"/>
  <c r="AC3605" i="7"/>
  <c r="AC3604" i="7"/>
  <c r="AC3603" i="7"/>
  <c r="AC3602" i="7"/>
  <c r="AC3601" i="7"/>
  <c r="AC3600" i="7"/>
  <c r="AC3599" i="7"/>
  <c r="AC3598" i="7"/>
  <c r="AC3597" i="7"/>
  <c r="AC3596" i="7"/>
  <c r="AC3595" i="7"/>
  <c r="AC3594" i="7"/>
  <c r="AC3593" i="7"/>
  <c r="AC3592" i="7"/>
  <c r="AC3591" i="7"/>
  <c r="AC3590" i="7"/>
  <c r="AC3589" i="7"/>
  <c r="AC3588" i="7"/>
  <c r="AC3587" i="7"/>
  <c r="AC3586" i="7"/>
  <c r="AC3585" i="7"/>
  <c r="AC3584" i="7"/>
  <c r="AC3583" i="7"/>
  <c r="AC3582" i="7"/>
  <c r="AC3581" i="7"/>
  <c r="AC3580" i="7"/>
  <c r="AC3579" i="7"/>
  <c r="AC3578" i="7"/>
  <c r="AC3577" i="7"/>
  <c r="AC3576" i="7"/>
  <c r="AC3575" i="7"/>
  <c r="AC3574" i="7"/>
  <c r="AC3573" i="7"/>
  <c r="AC3572" i="7"/>
  <c r="AC3571" i="7"/>
  <c r="AC3570" i="7"/>
  <c r="AC3569" i="7"/>
  <c r="AC3568" i="7"/>
  <c r="AC3567" i="7"/>
  <c r="AC3566" i="7"/>
  <c r="AC3565" i="7"/>
  <c r="AC3564" i="7"/>
  <c r="AC3563" i="7"/>
  <c r="AC3562" i="7"/>
  <c r="AC3561" i="7"/>
  <c r="AC3560" i="7"/>
  <c r="AC3559" i="7"/>
  <c r="AC3558" i="7"/>
  <c r="AC3557" i="7"/>
  <c r="AC3556" i="7"/>
  <c r="AC3555" i="7"/>
  <c r="AC3554" i="7"/>
  <c r="AC3553" i="7"/>
  <c r="AC3552" i="7"/>
  <c r="AC3551" i="7"/>
  <c r="AC3550" i="7"/>
  <c r="AC3549" i="7"/>
  <c r="AC3548" i="7"/>
  <c r="AC3547" i="7"/>
  <c r="AC3546" i="7"/>
  <c r="AC3545" i="7"/>
  <c r="AC3544" i="7"/>
  <c r="AC3543" i="7"/>
  <c r="AC3542" i="7"/>
  <c r="AC3541" i="7"/>
  <c r="AC3540" i="7"/>
  <c r="AC3539" i="7"/>
  <c r="AC3538" i="7"/>
  <c r="AC3537" i="7"/>
  <c r="AC3536" i="7"/>
  <c r="AC3535" i="7"/>
  <c r="AC3534" i="7"/>
  <c r="AC3533" i="7"/>
  <c r="AC3532" i="7"/>
  <c r="AC3531" i="7"/>
  <c r="AC3530" i="7"/>
  <c r="AC3529" i="7"/>
  <c r="AC3528" i="7"/>
  <c r="AC3527" i="7"/>
  <c r="AC3526" i="7"/>
  <c r="AC3525" i="7"/>
  <c r="AC3524" i="7"/>
  <c r="AC3523" i="7"/>
  <c r="AC3522" i="7"/>
  <c r="AC3521" i="7"/>
  <c r="AC3520" i="7"/>
  <c r="AC3519" i="7"/>
  <c r="AC3518" i="7"/>
  <c r="AC3517" i="7"/>
  <c r="AC3516" i="7"/>
  <c r="AC3515" i="7"/>
  <c r="AC3514" i="7"/>
  <c r="AC3513" i="7"/>
  <c r="AC3512" i="7"/>
  <c r="AC3511" i="7"/>
  <c r="AC3510" i="7"/>
  <c r="AC3509" i="7"/>
  <c r="AC3508" i="7"/>
  <c r="AC3507" i="7"/>
  <c r="AC3506" i="7"/>
  <c r="AC3505" i="7"/>
  <c r="AC3504" i="7"/>
  <c r="AC3503" i="7"/>
  <c r="AC3502" i="7"/>
  <c r="AC3501" i="7"/>
  <c r="AC3500" i="7"/>
  <c r="AC3499" i="7"/>
  <c r="AC3498" i="7"/>
  <c r="AC3497" i="7"/>
  <c r="AC3496" i="7"/>
  <c r="AC3495" i="7"/>
  <c r="AC3494" i="7"/>
  <c r="AC3493" i="7"/>
  <c r="AC3492" i="7"/>
  <c r="AC3491" i="7"/>
  <c r="AC3490" i="7"/>
  <c r="AC3489" i="7"/>
  <c r="AC3488" i="7"/>
  <c r="AC3487" i="7"/>
  <c r="AC3486" i="7"/>
  <c r="AC3485" i="7"/>
  <c r="AC3484" i="7"/>
  <c r="AC3483" i="7"/>
  <c r="AC3482" i="7"/>
  <c r="AC3481" i="7"/>
  <c r="AC3480" i="7"/>
  <c r="AC3479" i="7"/>
  <c r="AC3478" i="7"/>
  <c r="AC3477" i="7"/>
  <c r="AC3476" i="7"/>
  <c r="AC3475" i="7"/>
  <c r="AC3474" i="7"/>
  <c r="AC3473" i="7"/>
  <c r="AC3472" i="7"/>
  <c r="AC3471" i="7"/>
  <c r="AC3470" i="7"/>
  <c r="AC3469" i="7"/>
  <c r="AC3468" i="7"/>
  <c r="AC3467" i="7"/>
  <c r="AC3466" i="7"/>
  <c r="AC3465" i="7"/>
  <c r="AC3464" i="7"/>
  <c r="AC3463" i="7"/>
  <c r="AC3462" i="7"/>
  <c r="AC3461" i="7"/>
  <c r="AC3460" i="7"/>
  <c r="AC3459" i="7"/>
  <c r="AC3458" i="7"/>
  <c r="AC3457" i="7"/>
  <c r="AC3456" i="7"/>
  <c r="AC3455" i="7"/>
  <c r="AC3454" i="7"/>
  <c r="AC3453" i="7"/>
  <c r="AC3452" i="7"/>
  <c r="AC3451" i="7"/>
  <c r="AC3450" i="7"/>
  <c r="AC3449" i="7"/>
  <c r="AC3448" i="7"/>
  <c r="AC3447" i="7"/>
  <c r="AC3446" i="7"/>
  <c r="AC3445" i="7"/>
  <c r="AC3444" i="7"/>
  <c r="AC3443" i="7"/>
  <c r="AC3442" i="7"/>
  <c r="AC3441" i="7"/>
  <c r="AC3440" i="7"/>
  <c r="AC3439" i="7"/>
  <c r="AC3438" i="7"/>
  <c r="AC3437" i="7"/>
  <c r="AC3436" i="7"/>
  <c r="AC3435" i="7"/>
  <c r="AC3434" i="7"/>
  <c r="AC3433" i="7"/>
  <c r="AC3432" i="7"/>
  <c r="AC3431" i="7"/>
  <c r="AC3430" i="7"/>
  <c r="AC3429" i="7"/>
  <c r="AC3428" i="7"/>
  <c r="AC3427" i="7"/>
  <c r="AC3426" i="7"/>
  <c r="AC3425" i="7"/>
  <c r="AC3424" i="7"/>
  <c r="AC3423" i="7"/>
  <c r="AC3422" i="7"/>
  <c r="AC3421" i="7"/>
  <c r="AC3420" i="7"/>
  <c r="AC3419" i="7"/>
  <c r="AC3418" i="7"/>
  <c r="AC3417" i="7"/>
  <c r="AC3416" i="7"/>
  <c r="AC3415" i="7"/>
  <c r="AC3414" i="7"/>
  <c r="AC3413" i="7"/>
  <c r="AC3412" i="7"/>
  <c r="AC3411" i="7"/>
  <c r="AC3410" i="7"/>
  <c r="AC3409" i="7"/>
  <c r="AC3408" i="7"/>
  <c r="AC3407" i="7"/>
  <c r="AC3406" i="7"/>
  <c r="AC3405" i="7"/>
  <c r="AC3404" i="7"/>
  <c r="AC3403" i="7"/>
  <c r="AC3402" i="7"/>
  <c r="AC3401" i="7"/>
  <c r="AC3400" i="7"/>
  <c r="AC3399" i="7"/>
  <c r="AC3398" i="7"/>
  <c r="AC3397" i="7"/>
  <c r="AC3396" i="7"/>
  <c r="AC3395" i="7"/>
  <c r="AC3394" i="7"/>
  <c r="AC3393" i="7"/>
  <c r="AC3392" i="7"/>
  <c r="AC3391" i="7"/>
  <c r="AC3390" i="7"/>
  <c r="AC3389" i="7"/>
  <c r="AC3388" i="7"/>
  <c r="AC3387" i="7"/>
  <c r="AC3386" i="7"/>
  <c r="AC3385" i="7"/>
  <c r="AC3384" i="7"/>
  <c r="AC3383" i="7"/>
  <c r="AC3382" i="7"/>
  <c r="AC3381" i="7"/>
  <c r="AC3380" i="7"/>
  <c r="AC3379" i="7"/>
  <c r="AC3378" i="7"/>
  <c r="AC3377" i="7"/>
  <c r="AC3376" i="7"/>
  <c r="AC3375" i="7"/>
  <c r="AC3374" i="7"/>
  <c r="AC3373" i="7"/>
  <c r="AC3372" i="7"/>
  <c r="AC3371" i="7"/>
  <c r="AC3370" i="7"/>
  <c r="AC3369" i="7"/>
  <c r="AC3368" i="7"/>
  <c r="AC3367" i="7"/>
  <c r="AC3366" i="7"/>
  <c r="AC3365" i="7"/>
  <c r="AC3364" i="7"/>
  <c r="AC3363" i="7"/>
  <c r="AC3362" i="7"/>
  <c r="AC3361" i="7"/>
  <c r="AC3360" i="7"/>
  <c r="AC3359" i="7"/>
  <c r="AC3358" i="7"/>
  <c r="AC3357" i="7"/>
  <c r="AC3356" i="7"/>
  <c r="AC3355" i="7"/>
  <c r="AC3354" i="7"/>
  <c r="AC3353" i="7"/>
  <c r="AC3352" i="7"/>
  <c r="AC3351" i="7"/>
  <c r="AC3350" i="7"/>
  <c r="AC3349" i="7"/>
  <c r="AC3348" i="7"/>
  <c r="AC3347" i="7"/>
  <c r="AC3346" i="7"/>
  <c r="AC3345" i="7"/>
  <c r="AC3344" i="7"/>
  <c r="AC3343" i="7"/>
  <c r="AC3342" i="7"/>
  <c r="AC3341" i="7"/>
  <c r="AC3340" i="7"/>
  <c r="AC3339" i="7"/>
  <c r="AC3338" i="7"/>
  <c r="AC3337" i="7"/>
  <c r="AC3336" i="7"/>
  <c r="AC3335" i="7"/>
  <c r="AC3334" i="7"/>
  <c r="AC3333" i="7"/>
  <c r="AC3332" i="7"/>
  <c r="AC3331" i="7"/>
  <c r="AC3330" i="7"/>
  <c r="AC3329" i="7"/>
  <c r="AC3328" i="7"/>
  <c r="AC3327" i="7"/>
  <c r="AC3326" i="7"/>
  <c r="AC3325" i="7"/>
  <c r="AC3324" i="7"/>
  <c r="AC3323" i="7"/>
  <c r="AC3322" i="7"/>
  <c r="AC3321" i="7"/>
  <c r="AC3320" i="7"/>
  <c r="AC3319" i="7"/>
  <c r="AC3318" i="7"/>
  <c r="AC3317" i="7"/>
  <c r="AC3316" i="7"/>
  <c r="AC3315" i="7"/>
  <c r="AC3314" i="7"/>
  <c r="AC3313" i="7"/>
  <c r="AC3312" i="7"/>
  <c r="AC3311" i="7"/>
  <c r="AC3310" i="7"/>
  <c r="AC3309" i="7"/>
  <c r="AC3308" i="7"/>
  <c r="AC3307" i="7"/>
  <c r="AC3306" i="7"/>
  <c r="AC3305" i="7"/>
  <c r="AC3304" i="7"/>
  <c r="AC3303" i="7"/>
  <c r="AC3302" i="7"/>
  <c r="AC3301" i="7"/>
  <c r="AC3300" i="7"/>
  <c r="AC3299" i="7"/>
  <c r="AC3298" i="7"/>
  <c r="AC3297" i="7"/>
  <c r="AC3296" i="7"/>
  <c r="AC3295" i="7"/>
  <c r="AC3294" i="7"/>
  <c r="AC3293" i="7"/>
  <c r="AC3292" i="7"/>
  <c r="AC3291" i="7"/>
  <c r="AC3290" i="7"/>
  <c r="AC3289" i="7"/>
  <c r="AC3288" i="7"/>
  <c r="AC3287" i="7"/>
  <c r="AC3286" i="7"/>
  <c r="AC3285" i="7"/>
  <c r="AC3284" i="7"/>
  <c r="AC3283" i="7"/>
  <c r="AC3282" i="7"/>
  <c r="AC3281" i="7"/>
  <c r="AC3280" i="7"/>
  <c r="AC3279" i="7"/>
  <c r="AC3278" i="7"/>
  <c r="AC3277" i="7"/>
  <c r="AC3276" i="7"/>
  <c r="AC3275" i="7"/>
  <c r="AC3274" i="7"/>
  <c r="AC3273" i="7"/>
  <c r="AC3272" i="7"/>
  <c r="AC3271" i="7"/>
  <c r="AC3270" i="7"/>
  <c r="AC3269" i="7"/>
  <c r="AC3268" i="7"/>
  <c r="AC3267" i="7"/>
  <c r="AC3266" i="7"/>
  <c r="AC3265" i="7"/>
  <c r="AC3264" i="7"/>
  <c r="AC3263" i="7"/>
  <c r="AC3262" i="7"/>
  <c r="AC3261" i="7"/>
  <c r="AC3260" i="7"/>
  <c r="AC3259" i="7"/>
  <c r="AC3258" i="7"/>
  <c r="AC3257" i="7"/>
  <c r="AC3256" i="7"/>
  <c r="AC3255" i="7"/>
  <c r="AC3254" i="7"/>
  <c r="AC3253" i="7"/>
  <c r="AC3252" i="7"/>
  <c r="AC3251" i="7"/>
  <c r="AC3250" i="7"/>
  <c r="AC3249" i="7"/>
  <c r="AC3248" i="7"/>
  <c r="AC3247" i="7"/>
  <c r="AC3246" i="7"/>
  <c r="AC3245" i="7"/>
  <c r="AC3244" i="7"/>
  <c r="AC3243" i="7"/>
  <c r="AC3242" i="7"/>
  <c r="AC3241" i="7"/>
  <c r="AC3240" i="7"/>
  <c r="AC3239" i="7"/>
  <c r="AC3238" i="7"/>
  <c r="AC3237" i="7"/>
  <c r="AC3236" i="7"/>
  <c r="AC3235" i="7"/>
  <c r="AC3234" i="7"/>
  <c r="AC3233" i="7"/>
  <c r="AC3232" i="7"/>
  <c r="AC3231" i="7"/>
  <c r="AC3230" i="7"/>
  <c r="AC3229" i="7"/>
  <c r="AC3228" i="7"/>
  <c r="AC3227" i="7"/>
  <c r="AC3226" i="7"/>
  <c r="AC3225" i="7"/>
  <c r="AC3224" i="7"/>
  <c r="AC3223" i="7"/>
  <c r="AC3222" i="7"/>
  <c r="AC3221" i="7"/>
  <c r="AC3220" i="7"/>
  <c r="AC3219" i="7"/>
  <c r="AC3218" i="7"/>
  <c r="AC3217" i="7"/>
  <c r="AC3216" i="7"/>
  <c r="AC3215" i="7"/>
  <c r="AC3214" i="7"/>
  <c r="AC3213" i="7"/>
  <c r="AC3212" i="7"/>
  <c r="AC3211" i="7"/>
  <c r="AC3210" i="7"/>
  <c r="AC3209" i="7"/>
  <c r="AC3208" i="7"/>
  <c r="AC3207" i="7"/>
  <c r="AC3206" i="7"/>
  <c r="AC3205" i="7"/>
  <c r="AC3204" i="7"/>
  <c r="AC3203" i="7"/>
  <c r="AC3202" i="7"/>
  <c r="AC3201" i="7"/>
  <c r="AC3200" i="7"/>
  <c r="AC3199" i="7"/>
  <c r="AC3198" i="7"/>
  <c r="AC3197" i="7"/>
  <c r="AC3196" i="7"/>
  <c r="AC3195" i="7"/>
  <c r="AC3194" i="7"/>
  <c r="AC3193" i="7"/>
  <c r="AC3192" i="7"/>
  <c r="AC3191" i="7"/>
  <c r="AC3190" i="7"/>
  <c r="AC3189" i="7"/>
  <c r="AC3188" i="7"/>
  <c r="AC3187" i="7"/>
  <c r="AC3186" i="7"/>
  <c r="AC3185" i="7"/>
  <c r="AC3184" i="7"/>
  <c r="AC3183" i="7"/>
  <c r="AC3182" i="7"/>
  <c r="AC3181" i="7"/>
  <c r="AC3180" i="7"/>
  <c r="AC3179" i="7"/>
  <c r="AC3178" i="7"/>
  <c r="AC3177" i="7"/>
  <c r="AC3176" i="7"/>
  <c r="AC3175" i="7"/>
  <c r="AC3174" i="7"/>
  <c r="AC3173" i="7"/>
  <c r="AC3172" i="7"/>
  <c r="AC3171" i="7"/>
  <c r="AC3170" i="7"/>
  <c r="AC3169" i="7"/>
  <c r="AC3168" i="7"/>
  <c r="AC3167" i="7"/>
  <c r="AC3166" i="7"/>
  <c r="AC3165" i="7"/>
  <c r="AC3164" i="7"/>
  <c r="AC3163" i="7"/>
  <c r="AC3162" i="7"/>
  <c r="AC3161" i="7"/>
  <c r="AC3160" i="7"/>
  <c r="AC3159" i="7"/>
  <c r="AC3158" i="7"/>
  <c r="AC3157" i="7"/>
  <c r="AC3156" i="7"/>
  <c r="AC3155" i="7"/>
  <c r="AC3154" i="7"/>
  <c r="AC3153" i="7"/>
  <c r="AC3152" i="7"/>
  <c r="AC3151" i="7"/>
  <c r="AC3150" i="7"/>
  <c r="AC3149" i="7"/>
  <c r="AC3148" i="7"/>
  <c r="AC3147" i="7"/>
  <c r="AC3146" i="7"/>
  <c r="AC3145" i="7"/>
  <c r="AC3144" i="7"/>
  <c r="AC3143" i="7"/>
  <c r="AC3142" i="7"/>
  <c r="AC3141" i="7"/>
  <c r="AC3140" i="7"/>
  <c r="AC3139" i="7"/>
  <c r="AC3138" i="7"/>
  <c r="AC3137" i="7"/>
  <c r="AC3136" i="7"/>
  <c r="AC3135" i="7"/>
  <c r="AC3134" i="7"/>
  <c r="AC3133" i="7"/>
  <c r="AC3132" i="7"/>
  <c r="AC3131" i="7"/>
  <c r="AC3130" i="7"/>
  <c r="AC3129" i="7"/>
  <c r="AC3128" i="7"/>
  <c r="AC3127" i="7"/>
  <c r="AC3126" i="7"/>
  <c r="AC3125" i="7"/>
  <c r="AC3124" i="7"/>
  <c r="AC3123" i="7"/>
  <c r="AC3122" i="7"/>
  <c r="AC3121" i="7"/>
  <c r="AC3120" i="7"/>
  <c r="AC3119" i="7"/>
  <c r="AC3118" i="7"/>
  <c r="AC3117" i="7"/>
  <c r="AC3116" i="7"/>
  <c r="AC3115" i="7"/>
  <c r="AC3114" i="7"/>
  <c r="AC3113" i="7"/>
  <c r="AC3112" i="7"/>
  <c r="AC3111" i="7"/>
  <c r="AC3110" i="7"/>
  <c r="AC3109" i="7"/>
  <c r="AC3108" i="7"/>
  <c r="AC3107" i="7"/>
  <c r="AC3106" i="7"/>
  <c r="AC3105" i="7"/>
  <c r="AC3104" i="7"/>
  <c r="AC3103" i="7"/>
  <c r="AC3102" i="7"/>
  <c r="AC3101" i="7"/>
  <c r="AC3100" i="7"/>
  <c r="AC3099" i="7"/>
  <c r="AC3098" i="7"/>
  <c r="AC3097" i="7"/>
  <c r="AC3096" i="7"/>
  <c r="AC3095" i="7"/>
  <c r="AC3094" i="7"/>
  <c r="AC3093" i="7"/>
  <c r="AC3092" i="7"/>
  <c r="AC3091" i="7"/>
  <c r="AC3090" i="7"/>
  <c r="AC3089" i="7"/>
  <c r="AC3088" i="7"/>
  <c r="AC3087" i="7"/>
  <c r="AC3086" i="7"/>
  <c r="AC3085" i="7"/>
  <c r="AC3084" i="7"/>
  <c r="AC3083" i="7"/>
  <c r="AC3082" i="7"/>
  <c r="AC3081" i="7"/>
  <c r="AC3080" i="7"/>
  <c r="AC3079" i="7"/>
  <c r="AC3078" i="7"/>
  <c r="AC3077" i="7"/>
  <c r="AC3076" i="7"/>
  <c r="AC3075" i="7"/>
  <c r="AC3074" i="7"/>
  <c r="AC3073" i="7"/>
  <c r="AC3072" i="7"/>
  <c r="AC3071" i="7"/>
  <c r="AC3070" i="7"/>
  <c r="AC3069" i="7"/>
  <c r="AC3068" i="7"/>
  <c r="AC3067" i="7"/>
  <c r="AC3066" i="7"/>
  <c r="AC3065" i="7"/>
  <c r="AC3064" i="7"/>
  <c r="AC3063" i="7"/>
  <c r="AC3062" i="7"/>
  <c r="AC3061" i="7"/>
  <c r="AC3060" i="7"/>
  <c r="AC3059" i="7"/>
  <c r="AC3058" i="7"/>
  <c r="AC3057" i="7"/>
  <c r="AC3056" i="7"/>
  <c r="AC3055" i="7"/>
  <c r="AC3054" i="7"/>
  <c r="AC3053" i="7"/>
  <c r="AC3052" i="7"/>
  <c r="AC3051" i="7"/>
  <c r="AC3050" i="7"/>
  <c r="AC3049" i="7"/>
  <c r="AC3048" i="7"/>
  <c r="AC3047" i="7"/>
  <c r="AC3046" i="7"/>
  <c r="AC3045" i="7"/>
  <c r="AC3044" i="7"/>
  <c r="AC3043" i="7"/>
  <c r="AC3042" i="7"/>
  <c r="AC3041" i="7"/>
  <c r="AC3040" i="7"/>
  <c r="AC3039" i="7"/>
  <c r="AC3038" i="7"/>
  <c r="AC3037" i="7"/>
  <c r="AC3036" i="7"/>
  <c r="AC3035" i="7"/>
  <c r="AC3034" i="7"/>
  <c r="AC3033" i="7"/>
  <c r="AC3032" i="7"/>
  <c r="AC3031" i="7"/>
  <c r="AC3030" i="7"/>
  <c r="AC3029" i="7"/>
  <c r="AC3028" i="7"/>
  <c r="AC3027" i="7"/>
  <c r="AC3026" i="7"/>
  <c r="AC3025" i="7"/>
  <c r="AC3024" i="7"/>
  <c r="AC3023" i="7"/>
  <c r="AC3022" i="7"/>
  <c r="AC3021" i="7"/>
  <c r="AC3020" i="7"/>
  <c r="AC3019" i="7"/>
  <c r="AC3018" i="7"/>
  <c r="AC3017" i="7"/>
  <c r="AC3016" i="7"/>
  <c r="AC3015" i="7"/>
  <c r="AC3014" i="7"/>
  <c r="AC3013" i="7"/>
  <c r="AC3012" i="7"/>
  <c r="AC3011" i="7"/>
  <c r="AC3010" i="7"/>
  <c r="AC3009" i="7"/>
  <c r="AC3008" i="7"/>
  <c r="AC3007" i="7"/>
  <c r="AC3006" i="7"/>
  <c r="AC3005" i="7"/>
  <c r="AC3004" i="7"/>
  <c r="AC3003" i="7"/>
  <c r="AC3002" i="7"/>
  <c r="AC3001" i="7"/>
  <c r="AC3000" i="7"/>
  <c r="AC2999" i="7"/>
  <c r="AC2998" i="7"/>
  <c r="AC2997" i="7"/>
  <c r="AC2996" i="7"/>
  <c r="AC2995" i="7"/>
  <c r="AC2994" i="7"/>
  <c r="AC2993" i="7"/>
  <c r="AC2992" i="7"/>
  <c r="AC2991" i="7"/>
  <c r="AC2990" i="7"/>
  <c r="AC2989" i="7"/>
  <c r="AC2988" i="7"/>
  <c r="AC2987" i="7"/>
  <c r="AC2986" i="7"/>
  <c r="AC2985" i="7"/>
  <c r="AC2984" i="7"/>
  <c r="AC2983" i="7"/>
  <c r="AC2982" i="7"/>
  <c r="AC2981" i="7"/>
  <c r="AC2980" i="7"/>
  <c r="AC2979" i="7"/>
  <c r="AC2978" i="7"/>
  <c r="AC2977" i="7"/>
  <c r="AC2976" i="7"/>
  <c r="AC2975" i="7"/>
  <c r="AC2974" i="7"/>
  <c r="AC2973" i="7"/>
  <c r="AC2972" i="7"/>
  <c r="AC2971" i="7"/>
  <c r="AC2970" i="7"/>
  <c r="AC2969" i="7"/>
  <c r="AC2968" i="7"/>
  <c r="AC2967" i="7"/>
  <c r="AC2966" i="7"/>
  <c r="AC2965" i="7"/>
  <c r="AC2964" i="7"/>
  <c r="AC2963" i="7"/>
  <c r="AC2962" i="7"/>
  <c r="AC2961" i="7"/>
  <c r="AC2960" i="7"/>
  <c r="AC2959" i="7"/>
  <c r="AC2958" i="7"/>
  <c r="AC2957" i="7"/>
  <c r="AC2956" i="7"/>
  <c r="AC2955" i="7"/>
  <c r="AC2954" i="7"/>
  <c r="AC2953" i="7"/>
  <c r="AC2952" i="7"/>
  <c r="AC2951" i="7"/>
  <c r="AC2950" i="7"/>
  <c r="AC2949" i="7"/>
  <c r="AC2948" i="7"/>
  <c r="AC2947" i="7"/>
  <c r="AC2946" i="7"/>
  <c r="AC2945" i="7"/>
  <c r="AC2944" i="7"/>
  <c r="AC2943" i="7"/>
  <c r="AC2942" i="7"/>
  <c r="AC2941" i="7"/>
  <c r="AC2940" i="7"/>
  <c r="AC2939" i="7"/>
  <c r="AC2938" i="7"/>
  <c r="AC2937" i="7"/>
  <c r="AC2936" i="7"/>
  <c r="AC2935" i="7"/>
  <c r="AC2934" i="7"/>
  <c r="AC2933" i="7"/>
  <c r="AC2932" i="7"/>
  <c r="AC2931" i="7"/>
  <c r="AC2930" i="7"/>
  <c r="AC2929" i="7"/>
  <c r="AC2928" i="7"/>
  <c r="AC2927" i="7"/>
  <c r="AC2926" i="7"/>
  <c r="AC2925" i="7"/>
  <c r="AC2924" i="7"/>
  <c r="AC2923" i="7"/>
  <c r="AC2922" i="7"/>
  <c r="AC2921" i="7"/>
  <c r="AC2920" i="7"/>
  <c r="AC2919" i="7"/>
  <c r="AC2918" i="7"/>
  <c r="AC2917" i="7"/>
  <c r="AC2916" i="7"/>
  <c r="AC2915" i="7"/>
  <c r="AC2914" i="7"/>
  <c r="AC2913" i="7"/>
  <c r="AC2912" i="7"/>
  <c r="AC2911" i="7"/>
  <c r="AC2910" i="7"/>
  <c r="AC2909" i="7"/>
  <c r="AC2908" i="7"/>
  <c r="AC2907" i="7"/>
  <c r="AC2906" i="7"/>
  <c r="AC2905" i="7"/>
  <c r="AC2904" i="7"/>
  <c r="AC2903" i="7"/>
  <c r="AC2902" i="7"/>
  <c r="AC2901" i="7"/>
  <c r="AC2900" i="7"/>
  <c r="AC2899" i="7"/>
  <c r="AC2898" i="7"/>
  <c r="AC2897" i="7"/>
  <c r="AC2896" i="7"/>
  <c r="AC2895" i="7"/>
  <c r="AC2894" i="7"/>
  <c r="AC2893" i="7"/>
  <c r="AC2892" i="7"/>
  <c r="AC2891" i="7"/>
  <c r="AC2890" i="7"/>
  <c r="AC2889" i="7"/>
  <c r="AC2888" i="7"/>
  <c r="AC2887" i="7"/>
  <c r="AC2886" i="7"/>
  <c r="AC2885" i="7"/>
  <c r="AC2884" i="7"/>
  <c r="AC2883" i="7"/>
  <c r="AC2882" i="7"/>
  <c r="AC2881" i="7"/>
  <c r="AC2880" i="7"/>
  <c r="AC2879" i="7"/>
  <c r="AC2878" i="7"/>
  <c r="AC2877" i="7"/>
  <c r="AC2876" i="7"/>
  <c r="AC2875" i="7"/>
  <c r="AC2874" i="7"/>
  <c r="AC2873" i="7"/>
  <c r="AC2872" i="7"/>
  <c r="AC2871" i="7"/>
  <c r="AC2870" i="7"/>
  <c r="AC2869" i="7"/>
  <c r="AC2868" i="7"/>
  <c r="AC2867" i="7"/>
  <c r="AC2866" i="7"/>
  <c r="AC2865" i="7"/>
  <c r="AC2864" i="7"/>
  <c r="AC2863" i="7"/>
  <c r="AC2862" i="7"/>
  <c r="AC2861" i="7"/>
  <c r="AC2860" i="7"/>
  <c r="AC2859" i="7"/>
  <c r="AC2858" i="7"/>
  <c r="AC2857" i="7"/>
  <c r="AC2856" i="7"/>
  <c r="AC2855" i="7"/>
  <c r="AC2854" i="7"/>
  <c r="AC2853" i="7"/>
  <c r="AC2852" i="7"/>
  <c r="AC2851" i="7"/>
  <c r="AC2850" i="7"/>
  <c r="AC2849" i="7"/>
  <c r="AC2848" i="7"/>
  <c r="AC2847" i="7"/>
  <c r="AC2846" i="7"/>
  <c r="AC2845" i="7"/>
  <c r="AC2844" i="7"/>
  <c r="AC2843" i="7"/>
  <c r="AC2842" i="7"/>
  <c r="AC2841" i="7"/>
  <c r="AC2840" i="7"/>
  <c r="AC2839" i="7"/>
  <c r="AC2838" i="7"/>
  <c r="AC2837" i="7"/>
  <c r="AC2836" i="7"/>
  <c r="AC2835" i="7"/>
  <c r="AC2834" i="7"/>
  <c r="AC2833" i="7"/>
  <c r="AC2832" i="7"/>
  <c r="AC2831" i="7"/>
  <c r="AC2830" i="7"/>
  <c r="AC2829" i="7"/>
  <c r="AC2828" i="7"/>
  <c r="AC2827" i="7"/>
  <c r="AC2826" i="7"/>
  <c r="AC2825" i="7"/>
  <c r="AC2824" i="7"/>
  <c r="AC2823" i="7"/>
  <c r="AC2822" i="7"/>
  <c r="AC2821" i="7"/>
  <c r="AC2820" i="7"/>
  <c r="AC2819" i="7"/>
  <c r="AC2818" i="7"/>
  <c r="AC2817" i="7"/>
  <c r="AC2816" i="7"/>
  <c r="AC2815" i="7"/>
  <c r="AC2814" i="7"/>
  <c r="AC2813" i="7"/>
  <c r="AC2812" i="7"/>
  <c r="AC2811" i="7"/>
  <c r="AC2810" i="7"/>
  <c r="AC2809" i="7"/>
  <c r="AC2808" i="7"/>
  <c r="AC2807" i="7"/>
  <c r="AC2806" i="7"/>
  <c r="AC2805" i="7"/>
  <c r="AC2804" i="7"/>
  <c r="AC2803" i="7"/>
  <c r="AC2802" i="7"/>
  <c r="AC2801" i="7"/>
  <c r="AC2800" i="7"/>
  <c r="AC2799" i="7"/>
  <c r="AC2798" i="7"/>
  <c r="AC2797" i="7"/>
  <c r="AC2796" i="7"/>
  <c r="AC2795" i="7"/>
  <c r="AC2794" i="7"/>
  <c r="AC2793" i="7"/>
  <c r="AC2792" i="7"/>
  <c r="AC2791" i="7"/>
  <c r="AC2790" i="7"/>
  <c r="AC2789" i="7"/>
  <c r="AC2788" i="7"/>
  <c r="AC2787" i="7"/>
  <c r="AC2786" i="7"/>
  <c r="AC2785" i="7"/>
  <c r="AC2784" i="7"/>
  <c r="AC2783" i="7"/>
  <c r="AC2782" i="7"/>
  <c r="AC2781" i="7"/>
  <c r="AC2780" i="7"/>
  <c r="AC2779" i="7"/>
  <c r="AC2778" i="7"/>
  <c r="AC2777" i="7"/>
  <c r="AC2776" i="7"/>
  <c r="AC2775" i="7"/>
  <c r="AC2774" i="7"/>
  <c r="AC2773" i="7"/>
  <c r="AC2772" i="7"/>
  <c r="AC2771" i="7"/>
  <c r="AC2770" i="7"/>
  <c r="AC2769" i="7"/>
  <c r="AC2768" i="7"/>
  <c r="AC2767" i="7"/>
  <c r="AC2766" i="7"/>
  <c r="AC2765" i="7"/>
  <c r="AC2764" i="7"/>
  <c r="AC2763" i="7"/>
  <c r="AC2762" i="7"/>
  <c r="AC2761" i="7"/>
  <c r="AC2760" i="7"/>
  <c r="AC2759" i="7"/>
  <c r="AC2758" i="7"/>
  <c r="AC2757" i="7"/>
  <c r="AC2756" i="7"/>
  <c r="AC2755" i="7"/>
  <c r="AC2754" i="7"/>
  <c r="AC2753" i="7"/>
  <c r="AC2752" i="7"/>
  <c r="AC2751" i="7"/>
  <c r="AC2750" i="7"/>
  <c r="AC2749" i="7"/>
  <c r="AC2748" i="7"/>
  <c r="AC2747" i="7"/>
  <c r="AC2746" i="7"/>
  <c r="AC2745" i="7"/>
  <c r="AC2744" i="7"/>
  <c r="AC2743" i="7"/>
  <c r="AC2742" i="7"/>
  <c r="AC2741" i="7"/>
  <c r="AC2740" i="7"/>
  <c r="AC2739" i="7"/>
  <c r="AC2738" i="7"/>
  <c r="AC2737" i="7"/>
  <c r="AC2736" i="7"/>
  <c r="AC2735" i="7"/>
  <c r="AC2734" i="7"/>
  <c r="AC2733" i="7"/>
  <c r="AC2732" i="7"/>
  <c r="AC2731" i="7"/>
  <c r="AC2730" i="7"/>
  <c r="AC2729" i="7"/>
  <c r="AC2728" i="7"/>
  <c r="AC2727" i="7"/>
  <c r="AC2726" i="7"/>
  <c r="AC2725" i="7"/>
  <c r="AC2724" i="7"/>
  <c r="AC2723" i="7"/>
  <c r="AC2722" i="7"/>
  <c r="AC2721" i="7"/>
  <c r="AC2720" i="7"/>
  <c r="AC2719" i="7"/>
  <c r="AC2718" i="7"/>
  <c r="AC2717" i="7"/>
  <c r="AC2716" i="7"/>
  <c r="AC2715" i="7"/>
  <c r="AC2714" i="7"/>
  <c r="AC2713" i="7"/>
  <c r="AC2712" i="7"/>
  <c r="AC2711" i="7"/>
  <c r="AC2710" i="7"/>
  <c r="AC2709" i="7"/>
  <c r="AC2708" i="7"/>
  <c r="AC2707" i="7"/>
  <c r="AC2706" i="7"/>
  <c r="AC2705" i="7"/>
  <c r="AC2704" i="7"/>
  <c r="AC2703" i="7"/>
  <c r="AC2702" i="7"/>
  <c r="AC2701" i="7"/>
  <c r="AC2700" i="7"/>
  <c r="AC2699" i="7"/>
  <c r="AC2698" i="7"/>
  <c r="AC2697" i="7"/>
  <c r="AC2696" i="7"/>
  <c r="AC2695" i="7"/>
  <c r="AC2694" i="7"/>
  <c r="AC2693" i="7"/>
  <c r="AC2692" i="7"/>
  <c r="AC2691" i="7"/>
  <c r="AC2690" i="7"/>
  <c r="AC2689" i="7"/>
  <c r="AC2688" i="7"/>
  <c r="AC2687" i="7"/>
  <c r="AC2686" i="7"/>
  <c r="AC2685" i="7"/>
  <c r="AC2684" i="7"/>
  <c r="AC2683" i="7"/>
  <c r="AC2682" i="7"/>
  <c r="AC2681" i="7"/>
  <c r="AC2680" i="7"/>
  <c r="AC2679" i="7"/>
  <c r="AC2678" i="7"/>
  <c r="AC2677" i="7"/>
  <c r="AC2676" i="7"/>
  <c r="AC2675" i="7"/>
  <c r="AC2674" i="7"/>
  <c r="AC2673" i="7"/>
  <c r="AC2672" i="7"/>
  <c r="AC2671" i="7"/>
  <c r="AC2670" i="7"/>
  <c r="AC2669" i="7"/>
  <c r="AC2668" i="7"/>
  <c r="AC2667" i="7"/>
  <c r="AC2666" i="7"/>
  <c r="AC2665" i="7"/>
  <c r="AC2664" i="7"/>
  <c r="AC2663" i="7"/>
  <c r="AC2662" i="7"/>
  <c r="AC2661" i="7"/>
  <c r="AC2660" i="7"/>
  <c r="AC2659" i="7"/>
  <c r="AC2658" i="7"/>
  <c r="AC2657" i="7"/>
  <c r="AC2656" i="7"/>
  <c r="AC2655" i="7"/>
  <c r="AC2654" i="7"/>
  <c r="AC2653" i="7"/>
  <c r="AC2652" i="7"/>
  <c r="AC2651" i="7"/>
  <c r="AC2650" i="7"/>
  <c r="AC2649" i="7"/>
  <c r="AC2648" i="7"/>
  <c r="AC2647" i="7"/>
  <c r="AC2646" i="7"/>
  <c r="AC2645" i="7"/>
  <c r="AC2644" i="7"/>
  <c r="AC2643" i="7"/>
  <c r="AC2642" i="7"/>
  <c r="AC2641" i="7"/>
  <c r="AC2640" i="7"/>
  <c r="AC2639" i="7"/>
  <c r="AC2638" i="7"/>
  <c r="AC2637" i="7"/>
  <c r="AC2636" i="7"/>
  <c r="AC2635" i="7"/>
  <c r="AC2634" i="7"/>
  <c r="AC2633" i="7"/>
  <c r="AC2632" i="7"/>
  <c r="AC2631" i="7"/>
  <c r="AC2630" i="7"/>
  <c r="AC2629" i="7"/>
  <c r="AC2628" i="7"/>
  <c r="AC2627" i="7"/>
  <c r="AC2626" i="7"/>
  <c r="AC2625" i="7"/>
  <c r="AC2624" i="7"/>
  <c r="AC2623" i="7"/>
  <c r="AC2622" i="7"/>
  <c r="AC2621" i="7"/>
  <c r="AC2620" i="7"/>
  <c r="AC2619" i="7"/>
  <c r="AC2618" i="7"/>
  <c r="AC2617" i="7"/>
  <c r="AC2616" i="7"/>
  <c r="AC2615" i="7"/>
  <c r="AC2614" i="7"/>
  <c r="AC2613" i="7"/>
  <c r="AC2612" i="7"/>
  <c r="AC2611" i="7"/>
  <c r="AC2610" i="7"/>
  <c r="AC2609" i="7"/>
  <c r="AC2608" i="7"/>
  <c r="AC2607" i="7"/>
  <c r="AC2606" i="7"/>
  <c r="AC2605" i="7"/>
  <c r="AC2604" i="7"/>
  <c r="AC2603" i="7"/>
  <c r="AC2602" i="7"/>
  <c r="AC2601" i="7"/>
  <c r="AC2600" i="7"/>
  <c r="AC2599" i="7"/>
  <c r="AC2598" i="7"/>
  <c r="AC2597" i="7"/>
  <c r="AC2596" i="7"/>
  <c r="AC2595" i="7"/>
  <c r="AC2594" i="7"/>
  <c r="AC2593" i="7"/>
  <c r="AC2592" i="7"/>
  <c r="AC2591" i="7"/>
  <c r="AC2590" i="7"/>
  <c r="AC2589" i="7"/>
  <c r="AC2588" i="7"/>
  <c r="AC2587" i="7"/>
  <c r="AC2586" i="7"/>
  <c r="AC2585" i="7"/>
  <c r="AC2584" i="7"/>
  <c r="AC2583" i="7"/>
  <c r="AC2582" i="7"/>
  <c r="AC2581" i="7"/>
  <c r="AC2580" i="7"/>
  <c r="AC2579" i="7"/>
  <c r="AC2578" i="7"/>
  <c r="AC2577" i="7"/>
  <c r="AC2576" i="7"/>
  <c r="AC2575" i="7"/>
  <c r="AC2574" i="7"/>
  <c r="AC2573" i="7"/>
  <c r="AC2572" i="7"/>
  <c r="AC2571" i="7"/>
  <c r="AC2570" i="7"/>
  <c r="AC2569" i="7"/>
  <c r="AC2568" i="7"/>
  <c r="AC2567" i="7"/>
  <c r="AC2566" i="7"/>
  <c r="AC2565" i="7"/>
  <c r="AC2564" i="7"/>
  <c r="AC2563" i="7"/>
  <c r="AC2562" i="7"/>
  <c r="AC2561" i="7"/>
  <c r="AC2560" i="7"/>
  <c r="AC2559" i="7"/>
  <c r="AC2558" i="7"/>
  <c r="AC2557" i="7"/>
  <c r="AC2556" i="7"/>
  <c r="AC2555" i="7"/>
  <c r="AC2554" i="7"/>
  <c r="AC2553" i="7"/>
  <c r="AC2552" i="7"/>
  <c r="AC2551" i="7"/>
  <c r="AC2550" i="7"/>
  <c r="AC2549" i="7"/>
  <c r="AC2548" i="7"/>
  <c r="AC2547" i="7"/>
  <c r="AC2546" i="7"/>
  <c r="AC2545" i="7"/>
  <c r="AC2544" i="7"/>
  <c r="AC2543" i="7"/>
  <c r="AC2542" i="7"/>
  <c r="AC2541" i="7"/>
  <c r="AC2540" i="7"/>
  <c r="AC2539" i="7"/>
  <c r="AC2538" i="7"/>
  <c r="AC2537" i="7"/>
  <c r="AC2536" i="7"/>
  <c r="AC2535" i="7"/>
  <c r="AC2534" i="7"/>
  <c r="AC2533" i="7"/>
  <c r="AC2532" i="7"/>
  <c r="AC2531" i="7"/>
  <c r="AC2530" i="7"/>
  <c r="AC2529" i="7"/>
  <c r="AC2528" i="7"/>
  <c r="AC2527" i="7"/>
  <c r="AC2526" i="7"/>
  <c r="AC2525" i="7"/>
  <c r="AC2524" i="7"/>
  <c r="AC2523" i="7"/>
  <c r="AC2522" i="7"/>
  <c r="AC2521" i="7"/>
  <c r="AC2520" i="7"/>
  <c r="AC2519" i="7"/>
  <c r="AC2518" i="7"/>
  <c r="AC2517" i="7"/>
  <c r="AC2516" i="7"/>
  <c r="AC2515" i="7"/>
  <c r="AC2514" i="7"/>
  <c r="AC2513" i="7"/>
  <c r="AC2512" i="7"/>
  <c r="AC2511" i="7"/>
  <c r="AC2510" i="7"/>
  <c r="AC2509" i="7"/>
  <c r="AC2508" i="7"/>
  <c r="AC2507" i="7"/>
  <c r="AC2506" i="7"/>
  <c r="AC2505" i="7"/>
  <c r="AC2504" i="7"/>
  <c r="AC2503" i="7"/>
  <c r="AC2502" i="7"/>
  <c r="AC2501" i="7"/>
  <c r="AC2500" i="7"/>
  <c r="AC2499" i="7"/>
  <c r="AC2498" i="7"/>
  <c r="AC2497" i="7"/>
  <c r="AC2496" i="7"/>
  <c r="AC2495" i="7"/>
  <c r="AC2494" i="7"/>
  <c r="AC2493" i="7"/>
  <c r="AC2492" i="7"/>
  <c r="AC2491" i="7"/>
  <c r="AC2490" i="7"/>
  <c r="AC2489" i="7"/>
  <c r="AC2488" i="7"/>
  <c r="AC2487" i="7"/>
  <c r="AC2486" i="7"/>
  <c r="AC2485" i="7"/>
  <c r="AC2484" i="7"/>
  <c r="AC2483" i="7"/>
  <c r="AC2482" i="7"/>
  <c r="AC2481" i="7"/>
  <c r="AC2480" i="7"/>
  <c r="AC2479" i="7"/>
  <c r="AC2478" i="7"/>
  <c r="AC2477" i="7"/>
  <c r="AC2476" i="7"/>
  <c r="AC2475" i="7"/>
  <c r="AC2474" i="7"/>
  <c r="AC2473" i="7"/>
  <c r="AC2472" i="7"/>
  <c r="AC2471" i="7"/>
  <c r="AC2470" i="7"/>
  <c r="AC2469" i="7"/>
  <c r="AC2468" i="7"/>
  <c r="AC2467" i="7"/>
  <c r="AC2466" i="7"/>
  <c r="AC2465" i="7"/>
  <c r="AC2464" i="7"/>
  <c r="AC2463" i="7"/>
  <c r="AC2462" i="7"/>
  <c r="AC2461" i="7"/>
  <c r="AC2460" i="7"/>
  <c r="AC2459" i="7"/>
  <c r="AC2458" i="7"/>
  <c r="AC2457" i="7"/>
  <c r="AC2456" i="7"/>
  <c r="AC2455" i="7"/>
  <c r="AC2454" i="7"/>
  <c r="AC2453" i="7"/>
  <c r="AC2452" i="7"/>
  <c r="AC2451" i="7"/>
  <c r="AC2450" i="7"/>
  <c r="AC2449" i="7"/>
  <c r="AC2448" i="7"/>
  <c r="AC2447" i="7"/>
  <c r="AC2446" i="7"/>
  <c r="AC2445" i="7"/>
  <c r="AC2444" i="7"/>
  <c r="AC2443" i="7"/>
  <c r="AC2442" i="7"/>
  <c r="AC2441" i="7"/>
  <c r="AC2440" i="7"/>
  <c r="AC2439" i="7"/>
  <c r="AC2438" i="7"/>
  <c r="AC2437" i="7"/>
  <c r="AC2436" i="7"/>
  <c r="AC2435" i="7"/>
  <c r="AC2434" i="7"/>
  <c r="AC2433" i="7"/>
  <c r="AC2432" i="7"/>
  <c r="AC2431" i="7"/>
  <c r="AC2430" i="7"/>
  <c r="AC2429" i="7"/>
  <c r="AC2428" i="7"/>
  <c r="AC2427" i="7"/>
  <c r="AC2426" i="7"/>
  <c r="AC2425" i="7"/>
  <c r="AC2424" i="7"/>
  <c r="AC2423" i="7"/>
  <c r="AC2422" i="7"/>
  <c r="AC2421" i="7"/>
  <c r="AC2420" i="7"/>
  <c r="AC2419" i="7"/>
  <c r="AC2418" i="7"/>
  <c r="AC2417" i="7"/>
  <c r="AC2416" i="7"/>
  <c r="AC2415" i="7"/>
  <c r="AC2414" i="7"/>
  <c r="AC2413" i="7"/>
  <c r="AC2412" i="7"/>
  <c r="AC2411" i="7"/>
  <c r="AC2410" i="7"/>
  <c r="AC2409" i="7"/>
  <c r="AC2408" i="7"/>
  <c r="AC2407" i="7"/>
  <c r="AC2406" i="7"/>
  <c r="AC2405" i="7"/>
  <c r="AC2404" i="7"/>
  <c r="AC2403" i="7"/>
  <c r="AC2402" i="7"/>
  <c r="AC2401" i="7"/>
  <c r="AC2400" i="7"/>
  <c r="AC2399" i="7"/>
  <c r="AC2398" i="7"/>
  <c r="AC2397" i="7"/>
  <c r="AC2396" i="7"/>
  <c r="AC2395" i="7"/>
  <c r="AC2394" i="7"/>
  <c r="AC2393" i="7"/>
  <c r="AC2392" i="7"/>
  <c r="AC2391" i="7"/>
  <c r="AC2390" i="7"/>
  <c r="AC2389" i="7"/>
  <c r="AC2388" i="7"/>
  <c r="AC2387" i="7"/>
  <c r="AC2386" i="7"/>
  <c r="AC2385" i="7"/>
  <c r="AC2384" i="7"/>
  <c r="AC2383" i="7"/>
  <c r="AC2382" i="7"/>
  <c r="AC2381" i="7"/>
  <c r="AC2380" i="7"/>
  <c r="AC2379" i="7"/>
  <c r="AC2378" i="7"/>
  <c r="AC2377" i="7"/>
  <c r="AC2376" i="7"/>
  <c r="AC2375" i="7"/>
  <c r="AC2374" i="7"/>
  <c r="AC2373" i="7"/>
  <c r="AC2372" i="7"/>
  <c r="AC2371" i="7"/>
  <c r="AC2370" i="7"/>
  <c r="AC2369" i="7"/>
  <c r="AC2368" i="7"/>
  <c r="AC2367" i="7"/>
  <c r="AC2366" i="7"/>
  <c r="AC2365" i="7"/>
  <c r="AC2364" i="7"/>
  <c r="AC2363" i="7"/>
  <c r="AC2362" i="7"/>
  <c r="AC2361" i="7"/>
  <c r="AC2360" i="7"/>
  <c r="AC2359" i="7"/>
  <c r="AC2358" i="7"/>
  <c r="AC2357" i="7"/>
  <c r="AC2356" i="7"/>
  <c r="AC2355" i="7"/>
  <c r="AC2354" i="7"/>
  <c r="AC2353" i="7"/>
  <c r="AC2352" i="7"/>
  <c r="AC2351" i="7"/>
  <c r="AC2350" i="7"/>
  <c r="AC2349" i="7"/>
  <c r="AC2348" i="7"/>
  <c r="AC2347" i="7"/>
  <c r="AC2346" i="7"/>
  <c r="AC2345" i="7"/>
  <c r="AC2344" i="7"/>
  <c r="AC2343" i="7"/>
  <c r="AC2342" i="7"/>
  <c r="AC2341" i="7"/>
  <c r="AC2340" i="7"/>
  <c r="AC2339" i="7"/>
  <c r="AC2338" i="7"/>
  <c r="AC2337" i="7"/>
  <c r="AC2336" i="7"/>
  <c r="AC2335" i="7"/>
  <c r="AC2334" i="7"/>
  <c r="AC2333" i="7"/>
  <c r="AC2332" i="7"/>
  <c r="AC2331" i="7"/>
  <c r="AC2330" i="7"/>
  <c r="AC2329" i="7"/>
  <c r="AC2328" i="7"/>
  <c r="AC2327" i="7"/>
  <c r="AC2326" i="7"/>
  <c r="AC2325" i="7"/>
  <c r="AC2324" i="7"/>
  <c r="AC2323" i="7"/>
  <c r="AC2322" i="7"/>
  <c r="AC2321" i="7"/>
  <c r="AC2320" i="7"/>
  <c r="AC2319" i="7"/>
  <c r="AC2318" i="7"/>
  <c r="AC2317" i="7"/>
  <c r="AC2316" i="7"/>
  <c r="AC2315" i="7"/>
  <c r="AC2314" i="7"/>
  <c r="AC2313" i="7"/>
  <c r="AC2312" i="7"/>
  <c r="AC2311" i="7"/>
  <c r="AC2310" i="7"/>
  <c r="AC2309" i="7"/>
  <c r="AC2308" i="7"/>
  <c r="AC2307" i="7"/>
  <c r="AC2306" i="7"/>
  <c r="AC2305" i="7"/>
  <c r="AC2304" i="7"/>
  <c r="AC2303" i="7"/>
  <c r="AC2302" i="7"/>
  <c r="AC2301" i="7"/>
  <c r="AC2300" i="7"/>
  <c r="AC2299" i="7"/>
  <c r="AC2298" i="7"/>
  <c r="AC2297" i="7"/>
  <c r="AC2296" i="7"/>
  <c r="AC2295" i="7"/>
  <c r="AC2294" i="7"/>
  <c r="AC2293" i="7"/>
  <c r="AC2292" i="7"/>
  <c r="AC2291" i="7"/>
  <c r="AC2290" i="7"/>
  <c r="AC2289" i="7"/>
  <c r="AC2288" i="7"/>
  <c r="AC2287" i="7"/>
  <c r="AC2286" i="7"/>
  <c r="AC2285" i="7"/>
  <c r="AC2284" i="7"/>
  <c r="AC2283" i="7"/>
  <c r="AC2282" i="7"/>
  <c r="AC2281" i="7"/>
  <c r="AC2280" i="7"/>
  <c r="AC2279" i="7"/>
  <c r="AC2278" i="7"/>
  <c r="AC2277" i="7"/>
  <c r="AC2276" i="7"/>
  <c r="AC2275" i="7"/>
  <c r="AC2274" i="7"/>
  <c r="AC2273" i="7"/>
  <c r="AC2272" i="7"/>
  <c r="AC2271" i="7"/>
  <c r="AC2270" i="7"/>
  <c r="AC2269" i="7"/>
  <c r="AC2268" i="7"/>
  <c r="AC2267" i="7"/>
  <c r="AC2266" i="7"/>
  <c r="AC2265" i="7"/>
  <c r="AC2264" i="7"/>
  <c r="AC2263" i="7"/>
  <c r="AC2262" i="7"/>
  <c r="AC2261" i="7"/>
  <c r="AC2260" i="7"/>
  <c r="AC2259" i="7"/>
  <c r="AC2258" i="7"/>
  <c r="AC2257" i="7"/>
  <c r="AC2256" i="7"/>
  <c r="AC2255" i="7"/>
  <c r="AC2254" i="7"/>
  <c r="AC2253" i="7"/>
  <c r="AC2252" i="7"/>
  <c r="AC2251" i="7"/>
  <c r="AC2250" i="7"/>
  <c r="AC2249" i="7"/>
  <c r="AC2248" i="7"/>
  <c r="AC2247" i="7"/>
  <c r="AC2246" i="7"/>
  <c r="AC2245" i="7"/>
  <c r="AC2244" i="7"/>
  <c r="AC2243" i="7"/>
  <c r="AC2242" i="7"/>
  <c r="AC2241" i="7"/>
  <c r="AC2240" i="7"/>
  <c r="AC2239" i="7"/>
  <c r="AC2238" i="7"/>
  <c r="AC2237" i="7"/>
  <c r="AC2236" i="7"/>
  <c r="AC2235" i="7"/>
  <c r="AC2234" i="7"/>
  <c r="AC2233" i="7"/>
  <c r="AC2232" i="7"/>
  <c r="AC2231" i="7"/>
  <c r="AC2230" i="7"/>
  <c r="AC2229" i="7"/>
  <c r="AC2228" i="7"/>
  <c r="AC2227" i="7"/>
  <c r="AC2226" i="7"/>
  <c r="AC2225" i="7"/>
  <c r="AC2224" i="7"/>
  <c r="AC2223" i="7"/>
  <c r="AC2222" i="7"/>
  <c r="AC2221" i="7"/>
  <c r="AC2220" i="7"/>
  <c r="AC2219" i="7"/>
  <c r="AC2218" i="7"/>
  <c r="AC2217" i="7"/>
  <c r="AC2216" i="7"/>
  <c r="AC2215" i="7"/>
  <c r="AC2214" i="7"/>
  <c r="AC2213" i="7"/>
  <c r="AC2212" i="7"/>
  <c r="AC2211" i="7"/>
  <c r="AC2210" i="7"/>
  <c r="AC2209" i="7"/>
  <c r="AC2208" i="7"/>
  <c r="AC2207" i="7"/>
  <c r="AC2206" i="7"/>
  <c r="AC2205" i="7"/>
  <c r="AC2204" i="7"/>
  <c r="AC2203" i="7"/>
  <c r="AC2202" i="7"/>
  <c r="AC2201" i="7"/>
  <c r="AC2200" i="7"/>
  <c r="AC2199" i="7"/>
  <c r="AC2198" i="7"/>
  <c r="AC2197" i="7"/>
  <c r="AC2196" i="7"/>
  <c r="AC2195" i="7"/>
  <c r="AC2194" i="7"/>
  <c r="AC2193" i="7"/>
  <c r="AC2192" i="7"/>
  <c r="AC2191" i="7"/>
  <c r="AC2190" i="7"/>
  <c r="AC2189" i="7"/>
  <c r="AC2188" i="7"/>
  <c r="AC2187" i="7"/>
  <c r="AC2186" i="7"/>
  <c r="AC2185" i="7"/>
  <c r="AC2184" i="7"/>
  <c r="AC2183" i="7"/>
  <c r="AC2182" i="7"/>
  <c r="AC2181" i="7"/>
  <c r="AC2180" i="7"/>
  <c r="AC2179" i="7"/>
  <c r="AC2178" i="7"/>
  <c r="AC2177" i="7"/>
  <c r="AC2176" i="7"/>
  <c r="AC2175" i="7"/>
  <c r="AC2174" i="7"/>
  <c r="AC2173" i="7"/>
  <c r="AC2172" i="7"/>
  <c r="AC2171" i="7"/>
  <c r="AC2170" i="7"/>
  <c r="AC2169" i="7"/>
  <c r="AC2168" i="7"/>
  <c r="AC2167" i="7"/>
  <c r="AC2166" i="7"/>
  <c r="AC2165" i="7"/>
  <c r="AC2164" i="7"/>
  <c r="AC2163" i="7"/>
  <c r="AC2162" i="7"/>
  <c r="AC2161" i="7"/>
  <c r="AC2160" i="7"/>
  <c r="AC2159" i="7"/>
  <c r="AC2158" i="7"/>
  <c r="AC2157" i="7"/>
  <c r="AC2156" i="7"/>
  <c r="AC2155" i="7"/>
  <c r="AC2154" i="7"/>
  <c r="AC2153" i="7"/>
  <c r="AC2152" i="7"/>
  <c r="AC2151" i="7"/>
  <c r="AC2150" i="7"/>
  <c r="AC2149" i="7"/>
  <c r="AC2148" i="7"/>
  <c r="AC2147" i="7"/>
  <c r="AC2146" i="7"/>
  <c r="AC2145" i="7"/>
  <c r="AC2144" i="7"/>
  <c r="AC2143" i="7"/>
  <c r="AC2142" i="7"/>
  <c r="AC2141" i="7"/>
  <c r="AC2140" i="7"/>
  <c r="AC2139" i="7"/>
  <c r="AC2138" i="7"/>
  <c r="AC2137" i="7"/>
  <c r="AC2136" i="7"/>
  <c r="AC2135" i="7"/>
  <c r="AC2134" i="7"/>
  <c r="AC2133" i="7"/>
  <c r="AC2132" i="7"/>
  <c r="AC2131" i="7"/>
  <c r="AC2130" i="7"/>
  <c r="AC2129" i="7"/>
  <c r="AC2128" i="7"/>
  <c r="AC2127" i="7"/>
  <c r="AC2126" i="7"/>
  <c r="AC2125" i="7"/>
  <c r="AC2124" i="7"/>
  <c r="AC2123" i="7"/>
  <c r="AC2122" i="7"/>
  <c r="AC2121" i="7"/>
  <c r="AC2120" i="7"/>
  <c r="AC2119" i="7"/>
  <c r="AC2118" i="7"/>
  <c r="AC2117" i="7"/>
  <c r="AC2116" i="7"/>
  <c r="AC2115" i="7"/>
  <c r="AC2114" i="7"/>
  <c r="AC2113" i="7"/>
  <c r="AC2112" i="7"/>
  <c r="AC2111" i="7"/>
  <c r="AC2110" i="7"/>
  <c r="AC2109" i="7"/>
  <c r="AC2108" i="7"/>
  <c r="AC2107" i="7"/>
  <c r="AC2106" i="7"/>
  <c r="AC2105" i="7"/>
  <c r="AC2104" i="7"/>
  <c r="AC2103" i="7"/>
  <c r="AC2102" i="7"/>
  <c r="AC2101" i="7"/>
  <c r="AC2100" i="7"/>
  <c r="AC2099" i="7"/>
  <c r="AC2098" i="7"/>
  <c r="AC2097" i="7"/>
  <c r="AC2096" i="7"/>
  <c r="AC2095" i="7"/>
  <c r="AC2094" i="7"/>
  <c r="AC2093" i="7"/>
  <c r="AC2092" i="7"/>
  <c r="AC2091" i="7"/>
  <c r="AC2090" i="7"/>
  <c r="AC2089" i="7"/>
  <c r="AC2088" i="7"/>
  <c r="AC2087" i="7"/>
  <c r="AC2086" i="7"/>
  <c r="AC2085" i="7"/>
  <c r="AC2084" i="7"/>
  <c r="AC2083" i="7"/>
  <c r="AC2082" i="7"/>
  <c r="AC2081" i="7"/>
  <c r="AC2080" i="7"/>
  <c r="AC2079" i="7"/>
  <c r="AC2078" i="7"/>
  <c r="AC2077" i="7"/>
  <c r="AC2076" i="7"/>
  <c r="AC2075" i="7"/>
  <c r="AC2074" i="7"/>
  <c r="AC2073" i="7"/>
  <c r="AC2072" i="7"/>
  <c r="AC2071" i="7"/>
  <c r="AC2070" i="7"/>
  <c r="AC2069" i="7"/>
  <c r="AC2068" i="7"/>
  <c r="AC2067" i="7"/>
  <c r="AC2066" i="7"/>
  <c r="AC2065" i="7"/>
  <c r="AC2064" i="7"/>
  <c r="AC2063" i="7"/>
  <c r="AC2062" i="7"/>
  <c r="AC2061" i="7"/>
  <c r="AC2060" i="7"/>
  <c r="AC2059" i="7"/>
  <c r="AC2058" i="7"/>
  <c r="AC2057" i="7"/>
  <c r="AC2056" i="7"/>
  <c r="AC2055" i="7"/>
  <c r="AC2054" i="7"/>
  <c r="AC2053" i="7"/>
  <c r="AC2052" i="7"/>
  <c r="AC2051" i="7"/>
  <c r="AC2050" i="7"/>
  <c r="AC2049" i="7"/>
  <c r="AC2048" i="7"/>
  <c r="AC2047" i="7"/>
  <c r="AC2046" i="7"/>
  <c r="AC2045" i="7"/>
  <c r="AC2044" i="7"/>
  <c r="AC2043" i="7"/>
  <c r="AC2042" i="7"/>
  <c r="AC2041" i="7"/>
  <c r="AC2040" i="7"/>
  <c r="AC2039" i="7"/>
  <c r="AC2038" i="7"/>
  <c r="AC2037" i="7"/>
  <c r="AC2036" i="7"/>
  <c r="AC2035" i="7"/>
  <c r="AC2034" i="7"/>
  <c r="AC2033" i="7"/>
  <c r="AC2032" i="7"/>
  <c r="AC2031" i="7"/>
  <c r="AC2030" i="7"/>
  <c r="AC2029" i="7"/>
  <c r="AC2028" i="7"/>
  <c r="AC2027" i="7"/>
  <c r="AC2026" i="7"/>
  <c r="AC2025" i="7"/>
  <c r="AC2024" i="7"/>
  <c r="AC2023" i="7"/>
  <c r="AC2022" i="7"/>
  <c r="AC2021" i="7"/>
  <c r="AC2020" i="7"/>
  <c r="AC2019" i="7"/>
  <c r="AC2018" i="7"/>
  <c r="AC2017" i="7"/>
  <c r="AC2016" i="7"/>
  <c r="AC2015" i="7"/>
  <c r="AC2014" i="7"/>
  <c r="AC2013" i="7"/>
  <c r="AC2012" i="7"/>
  <c r="AC2011" i="7"/>
  <c r="AC2010" i="7"/>
  <c r="AC2009" i="7"/>
  <c r="AC2008" i="7"/>
  <c r="AC2007" i="7"/>
  <c r="AC2006" i="7"/>
  <c r="AC2005" i="7"/>
  <c r="AC2004" i="7"/>
  <c r="AC2003" i="7"/>
  <c r="AC2002" i="7"/>
  <c r="AC2001" i="7"/>
  <c r="AC2000" i="7"/>
  <c r="AC1999" i="7"/>
  <c r="AC1998" i="7"/>
  <c r="AC1997" i="7"/>
  <c r="AC1996" i="7"/>
  <c r="AC1995" i="7"/>
  <c r="AC1994" i="7"/>
  <c r="AC1993" i="7"/>
  <c r="AC1992" i="7"/>
  <c r="AC1991" i="7"/>
  <c r="AC1990" i="7"/>
  <c r="AC1989" i="7"/>
  <c r="AC1988" i="7"/>
  <c r="AC1987" i="7"/>
  <c r="AC1986" i="7"/>
  <c r="AC1985" i="7"/>
  <c r="AC1984" i="7"/>
  <c r="AC1983" i="7"/>
  <c r="AC1982" i="7"/>
  <c r="AC1981" i="7"/>
  <c r="AC1980" i="7"/>
  <c r="AC1979" i="7"/>
  <c r="AC1978" i="7"/>
  <c r="AC1977" i="7"/>
  <c r="AC1976" i="7"/>
  <c r="AC1975" i="7"/>
  <c r="AC1974" i="7"/>
  <c r="AC1973" i="7"/>
  <c r="AC1972" i="7"/>
  <c r="AC1971" i="7"/>
  <c r="AC1970" i="7"/>
  <c r="AC1969" i="7"/>
  <c r="AC1968" i="7"/>
  <c r="AC1967" i="7"/>
  <c r="AC1966" i="7"/>
  <c r="AC1965" i="7"/>
  <c r="AC1964" i="7"/>
  <c r="AC1963" i="7"/>
  <c r="AC1962" i="7"/>
  <c r="AC1961" i="7"/>
  <c r="AC1960" i="7"/>
  <c r="AC1959" i="7"/>
  <c r="AC1958" i="7"/>
  <c r="AC1957" i="7"/>
  <c r="AC1956" i="7"/>
  <c r="AC1955" i="7"/>
  <c r="AC1954" i="7"/>
  <c r="AC1953" i="7"/>
  <c r="AC1952" i="7"/>
  <c r="AC1951" i="7"/>
  <c r="AC1950" i="7"/>
  <c r="AC1949" i="7"/>
  <c r="AC1948" i="7"/>
  <c r="AC1947" i="7"/>
  <c r="AC1946" i="7"/>
  <c r="AC1945" i="7"/>
  <c r="AC1944" i="7"/>
  <c r="AC1943" i="7"/>
  <c r="AC1942" i="7"/>
  <c r="AC1941" i="7"/>
  <c r="AC1940" i="7"/>
  <c r="AC1939" i="7"/>
  <c r="AC1938" i="7"/>
  <c r="AC1937" i="7"/>
  <c r="AC1936" i="7"/>
  <c r="AC1935" i="7"/>
  <c r="AC1934" i="7"/>
  <c r="AC1933" i="7"/>
  <c r="AC1932" i="7"/>
  <c r="AC1931" i="7"/>
  <c r="AC1930" i="7"/>
  <c r="AC1929" i="7"/>
  <c r="AC1928" i="7"/>
  <c r="AC1927" i="7"/>
  <c r="AC1926" i="7"/>
  <c r="AC1925" i="7"/>
  <c r="AC1924" i="7"/>
  <c r="AC1923" i="7"/>
  <c r="AC1922" i="7"/>
  <c r="AC1921" i="7"/>
  <c r="AC1920" i="7"/>
  <c r="AC1919" i="7"/>
  <c r="AC1918" i="7"/>
  <c r="AC1917" i="7"/>
  <c r="AC1916" i="7"/>
  <c r="AC1915" i="7"/>
  <c r="AC1914" i="7"/>
  <c r="AC1913" i="7"/>
  <c r="AC1912" i="7"/>
  <c r="AC1911" i="7"/>
  <c r="AC1910" i="7"/>
  <c r="AC1909" i="7"/>
  <c r="AC1908" i="7"/>
  <c r="AC1907" i="7"/>
  <c r="AC1906" i="7"/>
  <c r="AC1905" i="7"/>
  <c r="AC1904" i="7"/>
  <c r="AC1903" i="7"/>
  <c r="AC1902" i="7"/>
  <c r="AC1901" i="7"/>
  <c r="AC1900" i="7"/>
  <c r="AC1899" i="7"/>
  <c r="AC1898" i="7"/>
  <c r="AC1897" i="7"/>
  <c r="AC1896" i="7"/>
  <c r="AC1895" i="7"/>
  <c r="AC1894" i="7"/>
  <c r="AC1893" i="7"/>
  <c r="AC1892" i="7"/>
  <c r="AC1891" i="7"/>
  <c r="AC1890" i="7"/>
  <c r="AC1889" i="7"/>
  <c r="AC1888" i="7"/>
  <c r="AC1887" i="7"/>
  <c r="AC1886" i="7"/>
  <c r="AC1885" i="7"/>
  <c r="AC1884" i="7"/>
  <c r="AC1883" i="7"/>
  <c r="AC1882" i="7"/>
  <c r="AC1881" i="7"/>
  <c r="AC1880" i="7"/>
  <c r="AC1879" i="7"/>
  <c r="AC1878" i="7"/>
  <c r="AC1877" i="7"/>
  <c r="AC1876" i="7"/>
  <c r="AC1875" i="7"/>
  <c r="AC1874" i="7"/>
  <c r="AC1873" i="7"/>
  <c r="AC1872" i="7"/>
  <c r="AC1871" i="7"/>
  <c r="AC1870" i="7"/>
  <c r="AC1869" i="7"/>
  <c r="AC1868" i="7"/>
  <c r="AC1867" i="7"/>
  <c r="AC1866" i="7"/>
  <c r="AC1865" i="7"/>
  <c r="AC1864" i="7"/>
  <c r="AC1863" i="7"/>
  <c r="AC1862" i="7"/>
  <c r="AC1861" i="7"/>
  <c r="AC1860" i="7"/>
  <c r="AC1859" i="7"/>
  <c r="AC1858" i="7"/>
  <c r="AC1857" i="7"/>
  <c r="AC1856" i="7"/>
  <c r="AC1855" i="7"/>
  <c r="AC1854" i="7"/>
  <c r="AC1853" i="7"/>
  <c r="AC1852" i="7"/>
  <c r="AC1851" i="7"/>
  <c r="AC1850" i="7"/>
  <c r="AC1849" i="7"/>
  <c r="AC1848" i="7"/>
  <c r="AC1847" i="7"/>
  <c r="AC1846" i="7"/>
  <c r="AC1845" i="7"/>
  <c r="AC1844" i="7"/>
  <c r="AC1843" i="7"/>
  <c r="AC1842" i="7"/>
  <c r="AC1841" i="7"/>
  <c r="AC1840" i="7"/>
  <c r="AC1839" i="7"/>
  <c r="AC1838" i="7"/>
  <c r="AC1837" i="7"/>
  <c r="AC1836" i="7"/>
  <c r="AC1835" i="7"/>
  <c r="AC1834" i="7"/>
  <c r="AC1833" i="7"/>
  <c r="AC1832" i="7"/>
  <c r="AC1831" i="7"/>
  <c r="AC1830" i="7"/>
  <c r="AC1829" i="7"/>
  <c r="AC1828" i="7"/>
  <c r="AC1827" i="7"/>
  <c r="AC1826" i="7"/>
  <c r="AC1825" i="7"/>
  <c r="AC1824" i="7"/>
  <c r="AC1823" i="7"/>
  <c r="AC1822" i="7"/>
  <c r="AC1821" i="7"/>
  <c r="AC1820" i="7"/>
  <c r="AC1819" i="7"/>
  <c r="AC1818" i="7"/>
  <c r="AC1817" i="7"/>
  <c r="AC1816" i="7"/>
  <c r="AC1815" i="7"/>
  <c r="AC1814" i="7"/>
  <c r="AC1813" i="7"/>
  <c r="AC1812" i="7"/>
  <c r="AC1811" i="7"/>
  <c r="AC1810" i="7"/>
  <c r="AC1809" i="7"/>
  <c r="AC1808" i="7"/>
  <c r="AC1807" i="7"/>
  <c r="AC1806" i="7"/>
  <c r="AC1805" i="7"/>
  <c r="AC1804" i="7"/>
  <c r="AC1803" i="7"/>
  <c r="AC1802" i="7"/>
  <c r="AC1801" i="7"/>
  <c r="AC1800" i="7"/>
  <c r="AC1799" i="7"/>
  <c r="AC1798" i="7"/>
  <c r="AC1797" i="7"/>
  <c r="AC1796" i="7"/>
  <c r="AC1795" i="7"/>
  <c r="AC1794" i="7"/>
  <c r="AC1793" i="7"/>
  <c r="AC1792" i="7"/>
  <c r="AC1791" i="7"/>
  <c r="AC1790" i="7"/>
  <c r="AC1789" i="7"/>
  <c r="AC1788" i="7"/>
  <c r="AC1787" i="7"/>
  <c r="AC1786" i="7"/>
  <c r="AC1785" i="7"/>
  <c r="AC1784" i="7"/>
  <c r="AC1783" i="7"/>
  <c r="AC1782" i="7"/>
  <c r="AC1781" i="7"/>
  <c r="AC1780" i="7"/>
  <c r="AC1779" i="7"/>
  <c r="AC1778" i="7"/>
  <c r="AC1777" i="7"/>
  <c r="AC1776" i="7"/>
  <c r="AC1775" i="7"/>
  <c r="AC1774" i="7"/>
  <c r="AC1773" i="7"/>
  <c r="AC1772" i="7"/>
  <c r="AC1771" i="7"/>
  <c r="AC1770" i="7"/>
  <c r="AC1769" i="7"/>
  <c r="AC1768" i="7"/>
  <c r="AC1767" i="7"/>
  <c r="AC1766" i="7"/>
  <c r="AC1765" i="7"/>
  <c r="AC1764" i="7"/>
  <c r="AC1763" i="7"/>
  <c r="AC1762" i="7"/>
  <c r="AC1761" i="7"/>
  <c r="AC1760" i="7"/>
  <c r="AC1759" i="7"/>
  <c r="AC1758" i="7"/>
  <c r="AC1757" i="7"/>
  <c r="AC1756" i="7"/>
  <c r="AC1755" i="7"/>
  <c r="AC1754" i="7"/>
  <c r="AC1753" i="7"/>
  <c r="AC1752" i="7"/>
  <c r="AC1751" i="7"/>
  <c r="AC1750" i="7"/>
  <c r="AC1749" i="7"/>
  <c r="AC1748" i="7"/>
  <c r="AC1747" i="7"/>
  <c r="AC1746" i="7"/>
  <c r="AC1745" i="7"/>
  <c r="AC1744" i="7"/>
  <c r="AC1743" i="7"/>
  <c r="AC1742" i="7"/>
  <c r="AC1741" i="7"/>
  <c r="AC1740" i="7"/>
  <c r="AC1739" i="7"/>
  <c r="AC1738" i="7"/>
  <c r="AC1737" i="7"/>
  <c r="AC1736" i="7"/>
  <c r="AC1735" i="7"/>
  <c r="AC1734" i="7"/>
  <c r="AC1733" i="7"/>
  <c r="AC1732" i="7"/>
  <c r="AC1731" i="7"/>
  <c r="AC1730" i="7"/>
  <c r="AC1729" i="7"/>
  <c r="AC1728" i="7"/>
  <c r="AC1727" i="7"/>
  <c r="AC1726" i="7"/>
  <c r="AC1725" i="7"/>
  <c r="AC1724" i="7"/>
  <c r="AC1723" i="7"/>
  <c r="AC1722" i="7"/>
  <c r="AC1721" i="7"/>
  <c r="AC1720" i="7"/>
  <c r="AC1719" i="7"/>
  <c r="AC1718" i="7"/>
  <c r="AC1717" i="7"/>
  <c r="AC1716" i="7"/>
  <c r="AC1715" i="7"/>
  <c r="AC1714" i="7"/>
  <c r="AC1713" i="7"/>
  <c r="AC1712" i="7"/>
  <c r="AC1711" i="7"/>
  <c r="AC1710" i="7"/>
  <c r="AC1709" i="7"/>
  <c r="AC1708" i="7"/>
  <c r="AC1707" i="7"/>
  <c r="AC1706" i="7"/>
  <c r="AC1705" i="7"/>
  <c r="AC1704" i="7"/>
  <c r="AC1703" i="7"/>
  <c r="AC1702" i="7"/>
  <c r="AC1701" i="7"/>
  <c r="AC1700" i="7"/>
  <c r="AC1699" i="7"/>
  <c r="AC1698" i="7"/>
  <c r="AC1697" i="7"/>
  <c r="AC1696" i="7"/>
  <c r="AC1695" i="7"/>
  <c r="AC1694" i="7"/>
  <c r="AC1693" i="7"/>
  <c r="AC1692" i="7"/>
  <c r="AC1691" i="7"/>
  <c r="AC1690" i="7"/>
  <c r="AC1689" i="7"/>
  <c r="AC1688" i="7"/>
  <c r="AC1687" i="7"/>
  <c r="AC1686" i="7"/>
  <c r="AC1685" i="7"/>
  <c r="AC1684" i="7"/>
  <c r="AC1683" i="7"/>
  <c r="AC1682" i="7"/>
  <c r="AC1681" i="7"/>
  <c r="AC1680" i="7"/>
  <c r="AC1679" i="7"/>
  <c r="AC1678" i="7"/>
  <c r="AC1677" i="7"/>
  <c r="AC1676" i="7"/>
  <c r="AC1675" i="7"/>
  <c r="AC1674" i="7"/>
  <c r="AC1673" i="7"/>
  <c r="AC1672" i="7"/>
  <c r="AC1671" i="7"/>
  <c r="AC1670" i="7"/>
  <c r="AC1669" i="7"/>
  <c r="AC1668" i="7"/>
  <c r="AC1667" i="7"/>
  <c r="AC1666" i="7"/>
  <c r="AC1665" i="7"/>
  <c r="AC1664" i="7"/>
  <c r="AC1663" i="7"/>
  <c r="AC1662" i="7"/>
  <c r="AC1661" i="7"/>
  <c r="AC1660" i="7"/>
  <c r="AC1659" i="7"/>
  <c r="AC1658" i="7"/>
  <c r="AC1657" i="7"/>
  <c r="AC1656" i="7"/>
  <c r="AC1655" i="7"/>
  <c r="AC1654" i="7"/>
  <c r="AC1653" i="7"/>
  <c r="AC1652" i="7"/>
  <c r="AC1651" i="7"/>
  <c r="AC1650" i="7"/>
  <c r="AC1649" i="7"/>
  <c r="AC1648" i="7"/>
  <c r="AC1647" i="7"/>
  <c r="AC1646" i="7"/>
  <c r="AC1645" i="7"/>
  <c r="AC1644" i="7"/>
  <c r="AC1643" i="7"/>
  <c r="AC1642" i="7"/>
  <c r="AC1641" i="7"/>
  <c r="AC1640" i="7"/>
  <c r="AC1639" i="7"/>
  <c r="AC1638" i="7"/>
  <c r="AC1637" i="7"/>
  <c r="AC1636" i="7"/>
  <c r="AC1635" i="7"/>
  <c r="AC1634" i="7"/>
  <c r="AC1633" i="7"/>
  <c r="AC1632" i="7"/>
  <c r="AC1631" i="7"/>
  <c r="AC1630" i="7"/>
  <c r="AC1629" i="7"/>
  <c r="AC1628" i="7"/>
  <c r="AC1627" i="7"/>
  <c r="AC1626" i="7"/>
  <c r="AC1625" i="7"/>
  <c r="AC1624" i="7"/>
  <c r="AC1623" i="7"/>
  <c r="AC1622" i="7"/>
  <c r="AC1621" i="7"/>
  <c r="AC1620" i="7"/>
  <c r="AC1619" i="7"/>
  <c r="AC1618" i="7"/>
  <c r="AC1617" i="7"/>
  <c r="AC1616" i="7"/>
  <c r="AC1615" i="7"/>
  <c r="AC1614" i="7"/>
  <c r="AC1613" i="7"/>
  <c r="AC1612" i="7"/>
  <c r="AC1611" i="7"/>
  <c r="AC1610" i="7"/>
  <c r="AC1609" i="7"/>
  <c r="AC1608" i="7"/>
  <c r="AC1607" i="7"/>
  <c r="AC1606" i="7"/>
  <c r="AC1605" i="7"/>
  <c r="AC1604" i="7"/>
  <c r="AC1603" i="7"/>
  <c r="AC1602" i="7"/>
  <c r="AC1601" i="7"/>
  <c r="AC1600" i="7"/>
  <c r="AC1599" i="7"/>
  <c r="AC1598" i="7"/>
  <c r="AC1597" i="7"/>
  <c r="AC1596" i="7"/>
  <c r="AC1595" i="7"/>
  <c r="AC1594" i="7"/>
  <c r="AC1593" i="7"/>
  <c r="AC1592" i="7"/>
  <c r="AC1591" i="7"/>
  <c r="AC1590" i="7"/>
  <c r="AC1589" i="7"/>
  <c r="AC1588" i="7"/>
  <c r="AC1587" i="7"/>
  <c r="AC1586" i="7"/>
  <c r="AC1585" i="7"/>
  <c r="AC1584" i="7"/>
  <c r="AC1583" i="7"/>
  <c r="AC1582" i="7"/>
  <c r="AC1581" i="7"/>
  <c r="AC1580" i="7"/>
  <c r="AC1579" i="7"/>
  <c r="AC1578" i="7"/>
  <c r="AC1577" i="7"/>
  <c r="AC1576" i="7"/>
  <c r="AC1575" i="7"/>
  <c r="AC1574" i="7"/>
  <c r="AC1573" i="7"/>
  <c r="AC1572" i="7"/>
  <c r="AC1571" i="7"/>
  <c r="AC1570" i="7"/>
  <c r="AC1569" i="7"/>
  <c r="AC1568" i="7"/>
  <c r="AC1567" i="7"/>
  <c r="AC1566" i="7"/>
  <c r="AC1565" i="7"/>
  <c r="AC1564" i="7"/>
  <c r="AC1563" i="7"/>
  <c r="AC1562" i="7"/>
  <c r="AC1561" i="7"/>
  <c r="AC1560" i="7"/>
  <c r="AC1559" i="7"/>
  <c r="AC1558" i="7"/>
  <c r="AC1557" i="7"/>
  <c r="AC1556" i="7"/>
  <c r="AC1555" i="7"/>
  <c r="AC1554" i="7"/>
  <c r="AC1553" i="7"/>
  <c r="AC1552" i="7"/>
  <c r="AC1551" i="7"/>
  <c r="AC1550" i="7"/>
  <c r="AC1549" i="7"/>
  <c r="AC1548" i="7"/>
  <c r="AC1547" i="7"/>
  <c r="AC1546" i="7"/>
  <c r="AC1545" i="7"/>
  <c r="AC1544" i="7"/>
  <c r="AC1543" i="7"/>
  <c r="AC1542" i="7"/>
  <c r="AC1541" i="7"/>
  <c r="AC1540" i="7"/>
  <c r="AC1539" i="7"/>
  <c r="AC1538" i="7"/>
  <c r="AC1537" i="7"/>
  <c r="AC1536" i="7"/>
  <c r="AC1535" i="7"/>
  <c r="AC1534" i="7"/>
  <c r="AC1533" i="7"/>
  <c r="AC1532" i="7"/>
  <c r="AC1531" i="7"/>
  <c r="AC1530" i="7"/>
  <c r="AC1529" i="7"/>
  <c r="AC1528" i="7"/>
  <c r="AC1527" i="7"/>
  <c r="AC1526" i="7"/>
  <c r="AC1525" i="7"/>
  <c r="AC1524" i="7"/>
  <c r="AC1523" i="7"/>
  <c r="AC1522" i="7"/>
  <c r="AC1521" i="7"/>
  <c r="AC1520" i="7"/>
  <c r="AC1519" i="7"/>
  <c r="AC1518" i="7"/>
  <c r="AC1517" i="7"/>
  <c r="AC1516" i="7"/>
  <c r="AC1515" i="7"/>
  <c r="AC1514" i="7"/>
  <c r="AC1513" i="7"/>
  <c r="AC1512" i="7"/>
  <c r="AC1511" i="7"/>
  <c r="AC1510" i="7"/>
  <c r="AC1509" i="7"/>
  <c r="AC1508" i="7"/>
  <c r="AC1507" i="7"/>
  <c r="AC1506" i="7"/>
  <c r="AC1505" i="7"/>
  <c r="AC1504" i="7"/>
  <c r="AC1503" i="7"/>
  <c r="AC1502" i="7"/>
  <c r="AC1501" i="7"/>
  <c r="AC1500" i="7"/>
  <c r="AC1499" i="7"/>
  <c r="AC1498" i="7"/>
  <c r="AC1497" i="7"/>
  <c r="AC1496" i="7"/>
  <c r="AC1495" i="7"/>
  <c r="AC1494" i="7"/>
  <c r="AC1493" i="7"/>
  <c r="AC1492" i="7"/>
  <c r="AC1491" i="7"/>
  <c r="AC1490" i="7"/>
  <c r="AC1489" i="7"/>
  <c r="AC1488" i="7"/>
  <c r="AC1487" i="7"/>
  <c r="AC1486" i="7"/>
  <c r="AC1485" i="7"/>
  <c r="AC1484" i="7"/>
  <c r="AC1483" i="7"/>
  <c r="AC1482" i="7"/>
  <c r="AC1481" i="7"/>
  <c r="AC1480" i="7"/>
  <c r="AC1479" i="7"/>
  <c r="AC1478" i="7"/>
  <c r="AC1477" i="7"/>
  <c r="AC1476" i="7"/>
  <c r="AC1475" i="7"/>
  <c r="AC1474" i="7"/>
  <c r="AC1473" i="7"/>
  <c r="AC1472" i="7"/>
  <c r="AC1471" i="7"/>
  <c r="AC1470" i="7"/>
  <c r="AC1469" i="7"/>
  <c r="AC1468" i="7"/>
  <c r="AC1467" i="7"/>
  <c r="AC1466" i="7"/>
  <c r="AC1465" i="7"/>
  <c r="AC1464" i="7"/>
  <c r="AC1463" i="7"/>
  <c r="AC1462" i="7"/>
  <c r="AC1461" i="7"/>
  <c r="AC1460" i="7"/>
  <c r="AC1459" i="7"/>
  <c r="AC1458" i="7"/>
  <c r="AC1457" i="7"/>
  <c r="AC1456" i="7"/>
  <c r="AC1455" i="7"/>
  <c r="AC1454" i="7"/>
  <c r="AC1453" i="7"/>
  <c r="AC1452" i="7"/>
  <c r="AC1451" i="7"/>
  <c r="AC1450" i="7"/>
  <c r="AC1449" i="7"/>
  <c r="AC1448" i="7"/>
  <c r="AC1447" i="7"/>
  <c r="AC1446" i="7"/>
  <c r="AC1445" i="7"/>
  <c r="AC1444" i="7"/>
  <c r="AC1443" i="7"/>
  <c r="AC1442" i="7"/>
  <c r="AC1441" i="7"/>
  <c r="AC1440" i="7"/>
  <c r="AC1439" i="7"/>
  <c r="AC1438" i="7"/>
  <c r="AC1437" i="7"/>
  <c r="AC1436" i="7"/>
  <c r="AC1435" i="7"/>
  <c r="AC1434" i="7"/>
  <c r="AC1433" i="7"/>
  <c r="AC1432" i="7"/>
  <c r="AC1431" i="7"/>
  <c r="AC1430" i="7"/>
  <c r="AC1429" i="7"/>
  <c r="AC1428" i="7"/>
  <c r="AC1427" i="7"/>
  <c r="AC1426" i="7"/>
  <c r="AC1425" i="7"/>
  <c r="AC1424" i="7"/>
  <c r="AC1423" i="7"/>
  <c r="AC1422" i="7"/>
  <c r="AC1421" i="7"/>
  <c r="AC1420" i="7"/>
  <c r="AC1419" i="7"/>
  <c r="AC1418" i="7"/>
  <c r="AC1417" i="7"/>
  <c r="AC1416" i="7"/>
  <c r="AC1415" i="7"/>
  <c r="AC1414" i="7"/>
  <c r="AC1413" i="7"/>
  <c r="AC1412" i="7"/>
  <c r="AC1411" i="7"/>
  <c r="AC1410" i="7"/>
  <c r="AC1409" i="7"/>
  <c r="AC1408" i="7"/>
  <c r="AC1407" i="7"/>
  <c r="AC1406" i="7"/>
  <c r="AC1405" i="7"/>
  <c r="AC1404" i="7"/>
  <c r="AC1403" i="7"/>
  <c r="AC1402" i="7"/>
  <c r="AC1401" i="7"/>
  <c r="AC1400" i="7"/>
  <c r="AC1399" i="7"/>
  <c r="AC1398" i="7"/>
  <c r="AC1397" i="7"/>
  <c r="AC1396" i="7"/>
  <c r="AC1395" i="7"/>
  <c r="AC1394" i="7"/>
  <c r="AC1393" i="7"/>
  <c r="AC1392" i="7"/>
  <c r="AC1391" i="7"/>
  <c r="AC1390" i="7"/>
  <c r="AC1389" i="7"/>
  <c r="AC1388" i="7"/>
  <c r="AC1387" i="7"/>
  <c r="AC1386" i="7"/>
  <c r="AC1385" i="7"/>
  <c r="AC1384" i="7"/>
  <c r="AC1383" i="7"/>
  <c r="AC1382" i="7"/>
  <c r="AC1381" i="7"/>
  <c r="AC1380" i="7"/>
  <c r="AC1379" i="7"/>
  <c r="AC1378" i="7"/>
  <c r="AC1377" i="7"/>
  <c r="AC1376" i="7"/>
  <c r="AC1375" i="7"/>
  <c r="AC1374" i="7"/>
  <c r="AC1373" i="7"/>
  <c r="AC1372" i="7"/>
  <c r="AC1371" i="7"/>
  <c r="AC1370" i="7"/>
  <c r="AC1369" i="7"/>
  <c r="AC1368" i="7"/>
  <c r="AC1367" i="7"/>
  <c r="AC1366" i="7"/>
  <c r="AC1365" i="7"/>
  <c r="AC1364" i="7"/>
  <c r="AC1363" i="7"/>
  <c r="AC1362" i="7"/>
  <c r="AC1361" i="7"/>
  <c r="AC1360" i="7"/>
  <c r="AC1359" i="7"/>
  <c r="AC1358" i="7"/>
  <c r="AC1357" i="7"/>
  <c r="AC1356" i="7"/>
  <c r="AC1355" i="7"/>
  <c r="AC1354" i="7"/>
  <c r="AC1353" i="7"/>
  <c r="AC1352" i="7"/>
  <c r="AC1351" i="7"/>
  <c r="AC1350" i="7"/>
  <c r="AC1349" i="7"/>
  <c r="AC1348" i="7"/>
  <c r="AC1347" i="7"/>
  <c r="AC1346" i="7"/>
  <c r="AC1345" i="7"/>
  <c r="AC1344" i="7"/>
  <c r="AC1343" i="7"/>
  <c r="AC1342" i="7"/>
  <c r="AC1341" i="7"/>
  <c r="AC1340" i="7"/>
  <c r="AC1339" i="7"/>
  <c r="AC1338" i="7"/>
  <c r="AC1337" i="7"/>
  <c r="AC1336" i="7"/>
  <c r="AC1335" i="7"/>
  <c r="AC1334" i="7"/>
  <c r="AC1333" i="7"/>
  <c r="AC1332" i="7"/>
  <c r="AC1331" i="7"/>
  <c r="AC1330" i="7"/>
  <c r="AC1329" i="7"/>
  <c r="AC1328" i="7"/>
  <c r="AC1327" i="7"/>
  <c r="AC1326" i="7"/>
  <c r="AC1325" i="7"/>
  <c r="AC1324" i="7"/>
  <c r="AC1323" i="7"/>
  <c r="AC1322" i="7"/>
  <c r="AC1321" i="7"/>
  <c r="AC1320" i="7"/>
  <c r="AC1319" i="7"/>
  <c r="AC1318" i="7"/>
  <c r="AC1317" i="7"/>
  <c r="AC1316" i="7"/>
  <c r="AC1315" i="7"/>
  <c r="AC1314" i="7"/>
  <c r="AC1313" i="7"/>
  <c r="AC1312" i="7"/>
  <c r="AC1311" i="7"/>
  <c r="AC1310" i="7"/>
  <c r="AC1309" i="7"/>
  <c r="AC1308" i="7"/>
  <c r="AC1307" i="7"/>
  <c r="AC1306" i="7"/>
  <c r="AC1305" i="7"/>
  <c r="AC1304" i="7"/>
  <c r="AC1303" i="7"/>
  <c r="AC1302" i="7"/>
  <c r="AC1301" i="7"/>
  <c r="AC1300" i="7"/>
  <c r="AC1299" i="7"/>
  <c r="AC1298" i="7"/>
  <c r="AC1297" i="7"/>
  <c r="AC1296" i="7"/>
  <c r="AC1295" i="7"/>
  <c r="AC1294" i="7"/>
  <c r="AC1293" i="7"/>
  <c r="AC1292" i="7"/>
  <c r="AC1291" i="7"/>
  <c r="AC1290" i="7"/>
  <c r="AC1289" i="7"/>
  <c r="AC1288" i="7"/>
  <c r="AC1287" i="7"/>
  <c r="AC1286" i="7"/>
  <c r="AC1285" i="7"/>
  <c r="AC1284" i="7"/>
  <c r="AC1283" i="7"/>
  <c r="AC1282" i="7"/>
  <c r="AC1281" i="7"/>
  <c r="AC1280" i="7"/>
  <c r="AC1279" i="7"/>
  <c r="AC1278" i="7"/>
  <c r="AC1277" i="7"/>
  <c r="AC1276" i="7"/>
  <c r="AC1275" i="7"/>
  <c r="AC1274" i="7"/>
  <c r="AC1273" i="7"/>
  <c r="AC1272" i="7"/>
  <c r="AC1271" i="7"/>
  <c r="AC1270" i="7"/>
  <c r="AC1269" i="7"/>
  <c r="AC1268" i="7"/>
  <c r="AC1267" i="7"/>
  <c r="AC1266" i="7"/>
  <c r="AC1265" i="7"/>
  <c r="AC1264" i="7"/>
  <c r="AC1263" i="7"/>
  <c r="AC1262" i="7"/>
  <c r="AC1261" i="7"/>
  <c r="AC1260" i="7"/>
  <c r="AC1259" i="7"/>
  <c r="AC1258" i="7"/>
  <c r="AC1257" i="7"/>
  <c r="AC1256" i="7"/>
  <c r="AC1255" i="7"/>
  <c r="AC1254" i="7"/>
  <c r="AC1253" i="7"/>
  <c r="AC1252" i="7"/>
  <c r="AC1251" i="7"/>
  <c r="AC1250" i="7"/>
  <c r="AC1249" i="7"/>
  <c r="AC1248" i="7"/>
  <c r="AC1247" i="7"/>
  <c r="AC1246" i="7"/>
  <c r="AC1245" i="7"/>
  <c r="AC1244" i="7"/>
  <c r="AC1243" i="7"/>
  <c r="AC1242" i="7"/>
  <c r="AC1241" i="7"/>
  <c r="AC1240" i="7"/>
  <c r="AC1239" i="7"/>
  <c r="AC1238" i="7"/>
  <c r="AC1237" i="7"/>
  <c r="AC1236" i="7"/>
  <c r="AC1235" i="7"/>
  <c r="AC1234" i="7"/>
  <c r="AC1233" i="7"/>
  <c r="AC1232" i="7"/>
  <c r="AC1231" i="7"/>
  <c r="AC1230" i="7"/>
  <c r="AC1229" i="7"/>
  <c r="AC1228" i="7"/>
  <c r="AC1227" i="7"/>
  <c r="AC1226" i="7"/>
  <c r="AC1225" i="7"/>
  <c r="AC1224" i="7"/>
  <c r="AC1223" i="7"/>
  <c r="AC1222" i="7"/>
  <c r="AC1221" i="7"/>
  <c r="AC1220" i="7"/>
  <c r="AC1219" i="7"/>
  <c r="AC1218" i="7"/>
  <c r="AC1217" i="7"/>
  <c r="AC1216" i="7"/>
  <c r="AC1215" i="7"/>
  <c r="AC1214" i="7"/>
  <c r="AC1213" i="7"/>
  <c r="AC1212" i="7"/>
  <c r="AC1211" i="7"/>
  <c r="AC1210" i="7"/>
  <c r="AC1209" i="7"/>
  <c r="AC1208" i="7"/>
  <c r="AC1207" i="7"/>
  <c r="AC1206" i="7"/>
  <c r="AC1205" i="7"/>
  <c r="AC1204" i="7"/>
  <c r="AC1203" i="7"/>
  <c r="AC1202" i="7"/>
  <c r="AC1201" i="7"/>
  <c r="AC1200" i="7"/>
  <c r="AC1199" i="7"/>
  <c r="AC1198" i="7"/>
  <c r="AC1197" i="7"/>
  <c r="AC1196" i="7"/>
  <c r="AC1195" i="7"/>
  <c r="AC1194" i="7"/>
  <c r="AC1193" i="7"/>
  <c r="AC1192" i="7"/>
  <c r="AC1191" i="7"/>
  <c r="AC1190" i="7"/>
  <c r="AC1189" i="7"/>
  <c r="AC1188" i="7"/>
  <c r="AC1187" i="7"/>
  <c r="AC1186" i="7"/>
  <c r="AC1185" i="7"/>
  <c r="AC1184" i="7"/>
  <c r="AC1183" i="7"/>
  <c r="AC1182" i="7"/>
  <c r="AC1181" i="7"/>
  <c r="AC1180" i="7"/>
  <c r="AC1179" i="7"/>
  <c r="AC1178" i="7"/>
  <c r="AC1177" i="7"/>
  <c r="AC1176" i="7"/>
  <c r="AC1175" i="7"/>
  <c r="AC1174" i="7"/>
  <c r="AC1173" i="7"/>
  <c r="AC1172" i="7"/>
  <c r="AC1171" i="7"/>
  <c r="AC1170" i="7"/>
  <c r="AC1169" i="7"/>
  <c r="AC1168" i="7"/>
  <c r="AC1167" i="7"/>
  <c r="AC1166" i="7"/>
  <c r="AC1165" i="7"/>
  <c r="AC1164" i="7"/>
  <c r="AC1163" i="7"/>
  <c r="AC1162" i="7"/>
  <c r="AC1161" i="7"/>
  <c r="AC1160" i="7"/>
  <c r="AC1159" i="7"/>
  <c r="AC1158" i="7"/>
  <c r="AC1157" i="7"/>
  <c r="AC1156" i="7"/>
  <c r="AC1155" i="7"/>
  <c r="AC1154" i="7"/>
  <c r="AC1153" i="7"/>
  <c r="AC1152" i="7"/>
  <c r="AC1151" i="7"/>
  <c r="AC1150" i="7"/>
  <c r="AC1149" i="7"/>
  <c r="AC1148" i="7"/>
  <c r="AC1147" i="7"/>
  <c r="AC1146" i="7"/>
  <c r="AC1145" i="7"/>
  <c r="AC1144" i="7"/>
  <c r="AC1143" i="7"/>
  <c r="AC1142" i="7"/>
  <c r="AC1141" i="7"/>
  <c r="AC1140" i="7"/>
  <c r="AC1139" i="7"/>
  <c r="AC1138" i="7"/>
  <c r="AC1137" i="7"/>
  <c r="AC1136" i="7"/>
  <c r="AC1135" i="7"/>
  <c r="AC1134" i="7"/>
  <c r="AC1133" i="7"/>
  <c r="AC1132" i="7"/>
  <c r="AC1131" i="7"/>
  <c r="AC1130" i="7"/>
  <c r="AC1129" i="7"/>
  <c r="AC1128" i="7"/>
  <c r="AC1127" i="7"/>
  <c r="AC1126" i="7"/>
  <c r="AC1125" i="7"/>
  <c r="AC1124" i="7"/>
  <c r="AC1123" i="7"/>
  <c r="AC1122" i="7"/>
  <c r="AC1121" i="7"/>
  <c r="AC1120" i="7"/>
  <c r="AC1119" i="7"/>
  <c r="AC1118" i="7"/>
  <c r="AC1117" i="7"/>
  <c r="AC1116" i="7"/>
  <c r="AC1115" i="7"/>
  <c r="AC1114" i="7"/>
  <c r="AC1113" i="7"/>
  <c r="AC1112" i="7"/>
  <c r="AC1111" i="7"/>
  <c r="AC1110" i="7"/>
  <c r="AC1109" i="7"/>
  <c r="AC1108" i="7"/>
  <c r="AC1107" i="7"/>
  <c r="AC1106" i="7"/>
  <c r="AC1105" i="7"/>
  <c r="AC1104" i="7"/>
  <c r="AC1103" i="7"/>
  <c r="AC1102" i="7"/>
  <c r="AC1101" i="7"/>
  <c r="AC1100" i="7"/>
  <c r="AC1099" i="7"/>
  <c r="AC1098" i="7"/>
  <c r="AC1097" i="7"/>
  <c r="AC1096" i="7"/>
  <c r="AC1095" i="7"/>
  <c r="AC1094" i="7"/>
  <c r="AC1093" i="7"/>
  <c r="AC1092" i="7"/>
  <c r="AC1091" i="7"/>
  <c r="AC1090" i="7"/>
  <c r="AC1089" i="7"/>
  <c r="AC1088" i="7"/>
  <c r="AC1087" i="7"/>
  <c r="AC1086" i="7"/>
  <c r="AC1085" i="7"/>
  <c r="AC1084" i="7"/>
  <c r="AC1083" i="7"/>
  <c r="AC1082" i="7"/>
  <c r="AC1081" i="7"/>
  <c r="AC1080" i="7"/>
  <c r="AC1079" i="7"/>
  <c r="AC1078" i="7"/>
  <c r="AC1077" i="7"/>
  <c r="AC1076" i="7"/>
  <c r="AC1075" i="7"/>
  <c r="AC1074" i="7"/>
  <c r="AC1073" i="7"/>
  <c r="AC1072" i="7"/>
  <c r="AC1071" i="7"/>
  <c r="AC1070" i="7"/>
  <c r="AC1069" i="7"/>
  <c r="AC1068" i="7"/>
  <c r="AC1067" i="7"/>
  <c r="AC1066" i="7"/>
  <c r="AC1065" i="7"/>
  <c r="AC1064" i="7"/>
  <c r="AC1063" i="7"/>
  <c r="AC1062" i="7"/>
  <c r="AC1061" i="7"/>
  <c r="AC1060" i="7"/>
  <c r="AC1059" i="7"/>
  <c r="AC1058" i="7"/>
  <c r="AC1057" i="7"/>
  <c r="AC1056" i="7"/>
  <c r="AC1055" i="7"/>
  <c r="AC1054" i="7"/>
  <c r="AC1053" i="7"/>
  <c r="AC1052" i="7"/>
  <c r="AC1051" i="7"/>
  <c r="AC1050" i="7"/>
  <c r="AC1049" i="7"/>
  <c r="AC1048" i="7"/>
  <c r="AC1047" i="7"/>
  <c r="AC1046" i="7"/>
  <c r="AC1045" i="7"/>
  <c r="AC1044" i="7"/>
  <c r="AC1043" i="7"/>
  <c r="AC1042" i="7"/>
  <c r="AC1041" i="7"/>
  <c r="AC1040" i="7"/>
  <c r="AC1039" i="7"/>
  <c r="AC1038" i="7"/>
  <c r="AC1037" i="7"/>
  <c r="AC1036" i="7"/>
  <c r="AC1035" i="7"/>
  <c r="AC1034" i="7"/>
  <c r="AC1033" i="7"/>
  <c r="AC1032" i="7"/>
  <c r="AC1031" i="7"/>
  <c r="AC1030" i="7"/>
  <c r="AC1029" i="7"/>
  <c r="AC1028" i="7"/>
  <c r="AC1027" i="7"/>
  <c r="AC1026" i="7"/>
  <c r="AC1025" i="7"/>
  <c r="AC1024" i="7"/>
  <c r="AC1023" i="7"/>
  <c r="AC1022" i="7"/>
  <c r="AC1021" i="7"/>
  <c r="AC1020" i="7"/>
  <c r="AC1019" i="7"/>
  <c r="AC1018" i="7"/>
  <c r="AC1017" i="7"/>
  <c r="AC1016" i="7"/>
  <c r="AC1015" i="7"/>
  <c r="AC1014" i="7"/>
  <c r="AC1013" i="7"/>
  <c r="AC1012" i="7"/>
  <c r="AC1011" i="7"/>
  <c r="AC1010" i="7"/>
  <c r="AC1009" i="7"/>
  <c r="AC1008" i="7"/>
  <c r="AC1007" i="7"/>
  <c r="AC1006" i="7"/>
  <c r="AC1005" i="7"/>
  <c r="AC1004" i="7"/>
  <c r="AC1003" i="7"/>
  <c r="AC1002" i="7"/>
  <c r="AC1001" i="7"/>
  <c r="AC1000" i="7"/>
  <c r="AC999" i="7"/>
  <c r="AC998" i="7"/>
  <c r="AC997" i="7"/>
  <c r="AC996" i="7"/>
  <c r="AC995" i="7"/>
  <c r="AC994" i="7"/>
  <c r="AC993" i="7"/>
  <c r="AC992" i="7"/>
  <c r="AC991" i="7"/>
  <c r="AC990" i="7"/>
  <c r="AC989" i="7"/>
  <c r="AC988" i="7"/>
  <c r="AC987" i="7"/>
  <c r="AC986" i="7"/>
  <c r="AC985" i="7"/>
  <c r="AC984" i="7"/>
  <c r="AC983" i="7"/>
  <c r="AC982" i="7"/>
  <c r="AC981" i="7"/>
  <c r="AC980" i="7"/>
  <c r="AC979" i="7"/>
  <c r="AC978" i="7"/>
  <c r="AC977" i="7"/>
  <c r="AC976" i="7"/>
  <c r="AC975" i="7"/>
  <c r="AC974" i="7"/>
  <c r="AC973" i="7"/>
  <c r="AC972" i="7"/>
  <c r="AC971" i="7"/>
  <c r="AC970" i="7"/>
  <c r="AC969" i="7"/>
  <c r="AC968" i="7"/>
  <c r="AC967" i="7"/>
  <c r="AC966" i="7"/>
  <c r="AC965" i="7"/>
  <c r="AC964" i="7"/>
  <c r="AC963" i="7"/>
  <c r="AC962" i="7"/>
  <c r="AC961" i="7"/>
  <c r="AC960" i="7"/>
  <c r="AC959" i="7"/>
  <c r="AC958" i="7"/>
  <c r="AC957" i="7"/>
  <c r="AC956" i="7"/>
  <c r="AC955" i="7"/>
  <c r="AC954" i="7"/>
  <c r="AC953" i="7"/>
  <c r="AC952" i="7"/>
  <c r="AC951" i="7"/>
  <c r="AC950" i="7"/>
  <c r="AC949" i="7"/>
  <c r="AC948" i="7"/>
  <c r="AC947" i="7"/>
  <c r="AC946" i="7"/>
  <c r="AC945" i="7"/>
  <c r="AC944" i="7"/>
  <c r="AC943" i="7"/>
  <c r="AC942" i="7"/>
  <c r="AC941" i="7"/>
  <c r="AC940" i="7"/>
  <c r="AC939" i="7"/>
  <c r="AC938" i="7"/>
  <c r="AC937" i="7"/>
  <c r="AC936" i="7"/>
  <c r="AC935" i="7"/>
  <c r="AC934" i="7"/>
  <c r="AC933" i="7"/>
  <c r="AC932" i="7"/>
  <c r="AC931" i="7"/>
  <c r="AC930" i="7"/>
  <c r="AC929" i="7"/>
  <c r="AC928" i="7"/>
  <c r="AC927" i="7"/>
  <c r="AC926" i="7"/>
  <c r="AC925" i="7"/>
  <c r="AC924" i="7"/>
  <c r="AC923" i="7"/>
  <c r="AC922" i="7"/>
  <c r="AC921" i="7"/>
  <c r="AC920" i="7"/>
  <c r="AC919" i="7"/>
  <c r="AC918" i="7"/>
  <c r="AC917" i="7"/>
  <c r="AC916" i="7"/>
  <c r="AC915" i="7"/>
  <c r="AC914" i="7"/>
  <c r="AC913" i="7"/>
  <c r="AC912" i="7"/>
  <c r="AC911" i="7"/>
  <c r="AC910" i="7"/>
  <c r="AC909" i="7"/>
  <c r="AC908" i="7"/>
  <c r="AC907" i="7"/>
  <c r="AC906" i="7"/>
  <c r="AC905" i="7"/>
  <c r="AC904" i="7"/>
  <c r="AC903" i="7"/>
  <c r="AC902" i="7"/>
  <c r="AC901" i="7"/>
  <c r="AC900" i="7"/>
  <c r="AC899" i="7"/>
  <c r="AC898" i="7"/>
  <c r="AC897" i="7"/>
  <c r="AC896" i="7"/>
  <c r="AC895" i="7"/>
  <c r="AC894" i="7"/>
  <c r="AC893" i="7"/>
  <c r="AC892" i="7"/>
  <c r="AC891" i="7"/>
  <c r="AC890" i="7"/>
  <c r="AC889" i="7"/>
  <c r="AC888" i="7"/>
  <c r="AC887" i="7"/>
  <c r="AC886" i="7"/>
  <c r="AC885" i="7"/>
  <c r="AC884" i="7"/>
  <c r="AC883" i="7"/>
  <c r="AC882" i="7"/>
  <c r="AC881" i="7"/>
  <c r="AC880" i="7"/>
  <c r="AC879" i="7"/>
  <c r="AC878" i="7"/>
  <c r="AC877" i="7"/>
  <c r="AC876" i="7"/>
  <c r="AC875" i="7"/>
  <c r="AC874" i="7"/>
  <c r="AC873" i="7"/>
  <c r="AC872" i="7"/>
  <c r="AC871" i="7"/>
  <c r="AC870" i="7"/>
  <c r="AC869" i="7"/>
  <c r="AC868" i="7"/>
  <c r="AC867" i="7"/>
  <c r="AC866" i="7"/>
  <c r="AC865" i="7"/>
  <c r="AC864" i="7"/>
  <c r="AC863" i="7"/>
  <c r="AC862" i="7"/>
  <c r="AC861" i="7"/>
  <c r="AC860" i="7"/>
  <c r="AC859" i="7"/>
  <c r="AC858" i="7"/>
  <c r="AC857" i="7"/>
  <c r="AC856" i="7"/>
  <c r="AC855" i="7"/>
  <c r="AC854" i="7"/>
  <c r="AC853" i="7"/>
  <c r="AC852" i="7"/>
  <c r="AC851" i="7"/>
  <c r="AC850" i="7"/>
  <c r="AC849" i="7"/>
  <c r="AC848" i="7"/>
  <c r="AC847" i="7"/>
  <c r="AC846" i="7"/>
  <c r="AC845" i="7"/>
  <c r="AC844" i="7"/>
  <c r="AC843" i="7"/>
  <c r="AC842" i="7"/>
  <c r="AC841" i="7"/>
  <c r="AC840" i="7"/>
  <c r="AC839" i="7"/>
  <c r="AC838" i="7"/>
  <c r="AC837" i="7"/>
  <c r="AC836" i="7"/>
  <c r="AC835" i="7"/>
  <c r="AC834" i="7"/>
  <c r="AC833" i="7"/>
  <c r="AC832" i="7"/>
  <c r="AC831" i="7"/>
  <c r="AC830" i="7"/>
  <c r="AC829" i="7"/>
  <c r="AC828" i="7"/>
  <c r="AC827" i="7"/>
  <c r="AC826" i="7"/>
  <c r="AC825" i="7"/>
  <c r="AC824" i="7"/>
  <c r="AC823" i="7"/>
  <c r="AC822" i="7"/>
  <c r="AC821" i="7"/>
  <c r="AC820" i="7"/>
  <c r="AC819" i="7"/>
  <c r="AC818" i="7"/>
  <c r="AC817" i="7"/>
  <c r="AC816" i="7"/>
  <c r="AC815" i="7"/>
  <c r="AC814" i="7"/>
  <c r="AC813" i="7"/>
  <c r="AC812" i="7"/>
  <c r="AC811" i="7"/>
  <c r="AC810" i="7"/>
  <c r="AC809" i="7"/>
  <c r="AC808" i="7"/>
  <c r="AC807" i="7"/>
  <c r="AC806" i="7"/>
  <c r="AC805" i="7"/>
  <c r="AC804" i="7"/>
  <c r="AC803" i="7"/>
  <c r="AC802" i="7"/>
  <c r="AC801" i="7"/>
  <c r="AC800" i="7"/>
  <c r="AC799" i="7"/>
  <c r="AC798" i="7"/>
  <c r="AC797" i="7"/>
  <c r="AC796" i="7"/>
  <c r="AC795" i="7"/>
  <c r="AC794" i="7"/>
  <c r="AC793" i="7"/>
  <c r="AC792" i="7"/>
  <c r="AC791" i="7"/>
  <c r="AC790" i="7"/>
  <c r="AC789" i="7"/>
  <c r="AC788" i="7"/>
  <c r="AC787" i="7"/>
  <c r="AC786" i="7"/>
  <c r="AC785" i="7"/>
  <c r="AC784" i="7"/>
  <c r="AC783" i="7"/>
  <c r="AC782" i="7"/>
  <c r="AC781" i="7"/>
  <c r="AC780" i="7"/>
  <c r="AC779" i="7"/>
  <c r="AC778" i="7"/>
  <c r="AC777" i="7"/>
  <c r="AC776" i="7"/>
  <c r="AC775" i="7"/>
  <c r="AC774" i="7"/>
  <c r="AC773" i="7"/>
  <c r="AC772" i="7"/>
  <c r="AC771" i="7"/>
  <c r="AC770" i="7"/>
  <c r="AC769" i="7"/>
  <c r="AC768" i="7"/>
  <c r="AC767" i="7"/>
  <c r="AC766" i="7"/>
  <c r="AC765" i="7"/>
  <c r="AC764" i="7"/>
  <c r="AC763" i="7"/>
  <c r="AC762" i="7"/>
  <c r="AC761" i="7"/>
  <c r="AC760" i="7"/>
  <c r="AC759" i="7"/>
  <c r="AC758" i="7"/>
  <c r="AC757" i="7"/>
  <c r="AC756" i="7"/>
  <c r="AC755" i="7"/>
  <c r="AC754" i="7"/>
  <c r="AC753" i="7"/>
  <c r="AC752" i="7"/>
  <c r="AC751" i="7"/>
  <c r="AC750" i="7"/>
  <c r="AC749" i="7"/>
  <c r="AC748" i="7"/>
  <c r="AC747" i="7"/>
  <c r="AC746" i="7"/>
  <c r="AC745" i="7"/>
  <c r="AC744" i="7"/>
  <c r="AC743" i="7"/>
  <c r="AC742" i="7"/>
  <c r="AC741" i="7"/>
  <c r="AC740" i="7"/>
  <c r="AC739" i="7"/>
  <c r="AC738" i="7"/>
  <c r="AC737" i="7"/>
  <c r="AC736" i="7"/>
  <c r="AC735" i="7"/>
  <c r="AC734" i="7"/>
  <c r="AC733" i="7"/>
  <c r="AC732" i="7"/>
  <c r="AC731" i="7"/>
  <c r="AC730" i="7"/>
  <c r="AC729" i="7"/>
  <c r="AC728" i="7"/>
  <c r="AC727" i="7"/>
  <c r="AC726" i="7"/>
  <c r="AC725" i="7"/>
  <c r="AC724" i="7"/>
  <c r="AC723" i="7"/>
  <c r="AC722" i="7"/>
  <c r="AC721" i="7"/>
  <c r="AC720" i="7"/>
  <c r="AC719" i="7"/>
  <c r="AC718" i="7"/>
  <c r="AC717" i="7"/>
  <c r="AC716" i="7"/>
  <c r="AC715" i="7"/>
  <c r="AC714" i="7"/>
  <c r="AC713" i="7"/>
  <c r="AC712" i="7"/>
  <c r="AC711" i="7"/>
  <c r="AC710" i="7"/>
  <c r="AC709" i="7"/>
  <c r="AC708" i="7"/>
  <c r="AC707" i="7"/>
  <c r="AC706" i="7"/>
  <c r="AC705" i="7"/>
  <c r="AC704" i="7"/>
  <c r="AC703" i="7"/>
  <c r="AC702" i="7"/>
  <c r="AC701" i="7"/>
  <c r="AC700" i="7"/>
  <c r="AC699" i="7"/>
  <c r="AC698" i="7"/>
  <c r="AC697" i="7"/>
  <c r="AC696" i="7"/>
  <c r="AC695" i="7"/>
  <c r="AC694" i="7"/>
  <c r="AC693" i="7"/>
  <c r="AC692" i="7"/>
  <c r="AC691" i="7"/>
  <c r="AC690" i="7"/>
  <c r="AC689" i="7"/>
  <c r="AC688" i="7"/>
  <c r="AC687" i="7"/>
  <c r="AC686" i="7"/>
  <c r="AC685" i="7"/>
  <c r="AC684" i="7"/>
  <c r="AC683" i="7"/>
  <c r="AC682" i="7"/>
  <c r="AC681" i="7"/>
  <c r="AC680" i="7"/>
  <c r="AC679" i="7"/>
  <c r="AC678" i="7"/>
  <c r="AC677" i="7"/>
  <c r="AC676" i="7"/>
  <c r="AC675" i="7"/>
  <c r="AC674" i="7"/>
  <c r="AC673" i="7"/>
  <c r="AC672" i="7"/>
  <c r="AC671" i="7"/>
  <c r="AC670" i="7"/>
  <c r="AC669" i="7"/>
  <c r="AC668" i="7"/>
  <c r="AC667" i="7"/>
  <c r="AC666" i="7"/>
  <c r="AC665" i="7"/>
  <c r="AC664" i="7"/>
  <c r="AC663" i="7"/>
  <c r="AC662" i="7"/>
  <c r="AC661" i="7"/>
  <c r="AC660" i="7"/>
  <c r="AC659" i="7"/>
  <c r="AC658" i="7"/>
  <c r="AC657" i="7"/>
  <c r="AC656" i="7"/>
  <c r="AC655" i="7"/>
  <c r="AC654" i="7"/>
  <c r="AC653" i="7"/>
  <c r="AC652" i="7"/>
  <c r="AC651" i="7"/>
  <c r="AC650" i="7"/>
  <c r="AC649" i="7"/>
  <c r="AC648" i="7"/>
  <c r="AC647" i="7"/>
  <c r="AC646" i="7"/>
  <c r="AC645" i="7"/>
  <c r="AC644" i="7"/>
  <c r="AC643" i="7"/>
  <c r="AC642" i="7"/>
  <c r="AC641" i="7"/>
  <c r="AC640" i="7"/>
  <c r="AC639" i="7"/>
  <c r="AC638" i="7"/>
  <c r="AC637" i="7"/>
  <c r="AC636" i="7"/>
  <c r="AC635" i="7"/>
  <c r="AC634" i="7"/>
  <c r="AC633" i="7"/>
  <c r="AC632" i="7"/>
  <c r="AC631" i="7"/>
  <c r="AC630" i="7"/>
  <c r="AC629" i="7"/>
  <c r="AC628" i="7"/>
  <c r="AC627" i="7"/>
  <c r="AC626" i="7"/>
  <c r="AC625" i="7"/>
  <c r="AC624" i="7"/>
  <c r="AC623" i="7"/>
  <c r="AC622" i="7"/>
  <c r="AC621" i="7"/>
  <c r="AC620" i="7"/>
  <c r="AC619" i="7"/>
  <c r="AC618" i="7"/>
  <c r="AC617" i="7"/>
  <c r="AC616" i="7"/>
  <c r="AC615" i="7"/>
  <c r="AC614" i="7"/>
  <c r="AC613" i="7"/>
  <c r="AC612" i="7"/>
  <c r="AC611" i="7"/>
  <c r="AC610" i="7"/>
  <c r="AC609" i="7"/>
  <c r="AC608" i="7"/>
  <c r="AC607" i="7"/>
  <c r="AC606" i="7"/>
  <c r="AC605" i="7"/>
  <c r="AC604" i="7"/>
  <c r="AC603" i="7"/>
  <c r="AC602" i="7"/>
  <c r="AC601" i="7"/>
  <c r="AC600" i="7"/>
  <c r="AC599" i="7"/>
  <c r="AC598" i="7"/>
  <c r="AC597" i="7"/>
  <c r="AC596" i="7"/>
  <c r="AC595" i="7"/>
  <c r="AC594" i="7"/>
  <c r="AC593" i="7"/>
  <c r="AC592" i="7"/>
  <c r="AC591" i="7"/>
  <c r="AC590" i="7"/>
  <c r="AC589" i="7"/>
  <c r="AC588" i="7"/>
  <c r="AC587" i="7"/>
  <c r="AC586" i="7"/>
  <c r="AC585" i="7"/>
  <c r="AC584" i="7"/>
  <c r="AC583" i="7"/>
  <c r="AC582" i="7"/>
  <c r="AC581" i="7"/>
  <c r="AC580" i="7"/>
  <c r="AC579" i="7"/>
  <c r="AC578" i="7"/>
  <c r="AC577" i="7"/>
  <c r="AC576" i="7"/>
  <c r="AC575" i="7"/>
  <c r="AC574" i="7"/>
  <c r="AC573" i="7"/>
  <c r="AC572" i="7"/>
  <c r="AC571" i="7"/>
  <c r="AC570" i="7"/>
  <c r="AC569" i="7"/>
  <c r="AC568" i="7"/>
  <c r="AC567" i="7"/>
  <c r="AC566" i="7"/>
  <c r="AC565" i="7"/>
  <c r="AC564" i="7"/>
  <c r="AC563" i="7"/>
  <c r="AC562" i="7"/>
  <c r="AC561" i="7"/>
  <c r="AC560" i="7"/>
  <c r="AC559" i="7"/>
  <c r="AC558" i="7"/>
  <c r="AC557" i="7"/>
  <c r="AC556" i="7"/>
  <c r="AC555" i="7"/>
  <c r="AC554" i="7"/>
  <c r="AC553" i="7"/>
  <c r="AC552" i="7"/>
  <c r="AC551" i="7"/>
  <c r="AC550" i="7"/>
  <c r="AC549" i="7"/>
  <c r="AC548" i="7"/>
  <c r="AC547" i="7"/>
  <c r="AC546" i="7"/>
  <c r="AC545" i="7"/>
  <c r="AC544" i="7"/>
  <c r="AC543" i="7"/>
  <c r="AC542" i="7"/>
  <c r="AC541" i="7"/>
  <c r="AC540" i="7"/>
  <c r="AC539" i="7"/>
  <c r="AC538" i="7"/>
  <c r="AC537" i="7"/>
  <c r="AC536" i="7"/>
  <c r="AC535" i="7"/>
  <c r="AC534" i="7"/>
  <c r="AC533" i="7"/>
  <c r="AC532" i="7"/>
  <c r="AC531" i="7"/>
  <c r="AC530" i="7"/>
  <c r="AC529" i="7"/>
  <c r="AC528" i="7"/>
  <c r="AC527" i="7"/>
  <c r="AC526" i="7"/>
  <c r="AC525" i="7"/>
  <c r="AC524" i="7"/>
  <c r="AC523" i="7"/>
  <c r="AC522" i="7"/>
  <c r="AC521" i="7"/>
  <c r="AC520" i="7"/>
  <c r="AC519" i="7"/>
  <c r="AC518" i="7"/>
  <c r="AC517" i="7"/>
  <c r="AC516" i="7"/>
  <c r="AC515" i="7"/>
  <c r="AC514" i="7"/>
  <c r="AC513" i="7"/>
  <c r="AC512" i="7"/>
  <c r="AC511" i="7"/>
  <c r="AC510" i="7"/>
  <c r="AC509" i="7"/>
  <c r="AC508" i="7"/>
  <c r="AC507" i="7"/>
  <c r="AC506" i="7"/>
  <c r="AC505" i="7"/>
  <c r="AC504" i="7"/>
  <c r="AC503" i="7"/>
  <c r="AC502" i="7"/>
  <c r="AC501" i="7"/>
  <c r="AC500" i="7"/>
  <c r="AC499" i="7"/>
  <c r="AC498" i="7"/>
  <c r="AC497" i="7"/>
  <c r="AC496" i="7"/>
  <c r="AC495" i="7"/>
  <c r="AC494" i="7"/>
  <c r="AC493" i="7"/>
  <c r="AC492" i="7"/>
  <c r="AC491" i="7"/>
  <c r="AC490" i="7"/>
  <c r="AC489" i="7"/>
  <c r="AC488" i="7"/>
  <c r="AC487" i="7"/>
  <c r="AC486" i="7"/>
  <c r="AC485" i="7"/>
  <c r="AC484" i="7"/>
  <c r="AC483" i="7"/>
  <c r="AC482" i="7"/>
  <c r="AC481" i="7"/>
  <c r="AC480" i="7"/>
  <c r="AC479" i="7"/>
  <c r="AC478" i="7"/>
  <c r="AC477" i="7"/>
  <c r="AC476" i="7"/>
  <c r="AC475" i="7"/>
  <c r="AC474" i="7"/>
  <c r="AC473" i="7"/>
  <c r="AC472" i="7"/>
  <c r="AC471" i="7"/>
  <c r="AC470" i="7"/>
  <c r="AC469" i="7"/>
  <c r="AC468" i="7"/>
  <c r="AC467" i="7"/>
  <c r="AC466" i="7"/>
  <c r="AC465" i="7"/>
  <c r="AC464" i="7"/>
  <c r="AC463" i="7"/>
  <c r="AC462" i="7"/>
  <c r="AC461" i="7"/>
  <c r="AC460" i="7"/>
  <c r="AC459" i="7"/>
  <c r="AC458" i="7"/>
  <c r="AC457" i="7"/>
  <c r="AC456" i="7"/>
  <c r="AC455" i="7"/>
  <c r="AC454" i="7"/>
  <c r="AC453" i="7"/>
  <c r="AC452" i="7"/>
  <c r="AC451" i="7"/>
  <c r="AC450" i="7"/>
  <c r="AC449" i="7"/>
  <c r="AC448" i="7"/>
  <c r="AC447" i="7"/>
  <c r="AC446" i="7"/>
  <c r="AC445" i="7"/>
  <c r="AC444" i="7"/>
  <c r="AC443" i="7"/>
  <c r="AC442" i="7"/>
  <c r="AC441" i="7"/>
  <c r="AC440" i="7"/>
  <c r="AC439" i="7"/>
  <c r="AC438" i="7"/>
  <c r="AC437" i="7"/>
  <c r="AC436" i="7"/>
  <c r="AC435" i="7"/>
  <c r="AC434" i="7"/>
  <c r="AC433" i="7"/>
  <c r="AC432" i="7"/>
  <c r="AC431" i="7"/>
  <c r="AC430" i="7"/>
  <c r="AC429" i="7"/>
  <c r="AC428" i="7"/>
  <c r="AC427" i="7"/>
  <c r="AC426" i="7"/>
  <c r="AC425" i="7"/>
  <c r="AC424" i="7"/>
  <c r="AC423" i="7"/>
  <c r="AC422" i="7"/>
  <c r="AC421" i="7"/>
  <c r="AC420" i="7"/>
  <c r="AC419" i="7"/>
  <c r="AC418" i="7"/>
  <c r="AC417" i="7"/>
  <c r="AC416" i="7"/>
  <c r="AC415" i="7"/>
  <c r="AC414" i="7"/>
  <c r="AC413" i="7"/>
  <c r="AC412" i="7"/>
  <c r="AC411" i="7"/>
  <c r="AC410" i="7"/>
  <c r="AC409" i="7"/>
  <c r="AC408" i="7"/>
  <c r="AC407" i="7"/>
  <c r="AC406" i="7"/>
  <c r="AC405" i="7"/>
  <c r="AC404" i="7"/>
  <c r="AC403" i="7"/>
  <c r="AC402" i="7"/>
  <c r="AC401" i="7"/>
  <c r="AC400" i="7"/>
  <c r="AC399" i="7"/>
  <c r="AC398" i="7"/>
  <c r="AC397" i="7"/>
  <c r="AC396" i="7"/>
  <c r="AC395" i="7"/>
  <c r="AC394" i="7"/>
  <c r="AC393" i="7"/>
  <c r="AC392" i="7"/>
  <c r="AC391" i="7"/>
  <c r="AC390" i="7"/>
  <c r="AC389" i="7"/>
  <c r="AC388" i="7"/>
  <c r="AC387" i="7"/>
  <c r="AC386" i="7"/>
  <c r="AC385" i="7"/>
  <c r="AC384" i="7"/>
  <c r="AC383" i="7"/>
  <c r="AC382" i="7"/>
  <c r="AC381" i="7"/>
  <c r="AC380" i="7"/>
  <c r="AC379" i="7"/>
  <c r="AC378" i="7"/>
  <c r="AC377" i="7"/>
  <c r="AC376" i="7"/>
  <c r="AC375" i="7"/>
  <c r="AC374" i="7"/>
  <c r="AC373" i="7"/>
  <c r="AC372" i="7"/>
  <c r="AC371" i="7"/>
  <c r="AC370" i="7"/>
  <c r="AC369" i="7"/>
  <c r="AC368" i="7"/>
  <c r="AC367" i="7"/>
  <c r="AC366" i="7"/>
  <c r="AC365" i="7"/>
  <c r="AC364" i="7"/>
  <c r="AC363" i="7"/>
  <c r="AC362" i="7"/>
  <c r="AC361" i="7"/>
  <c r="AC360" i="7"/>
  <c r="AC359" i="7"/>
  <c r="AC358" i="7"/>
  <c r="AC357" i="7"/>
  <c r="AC356" i="7"/>
  <c r="AC355" i="7"/>
  <c r="AC354" i="7"/>
  <c r="AC353" i="7"/>
  <c r="AC352" i="7"/>
  <c r="AC351" i="7"/>
  <c r="AC350" i="7"/>
  <c r="AC349" i="7"/>
  <c r="AC348" i="7"/>
  <c r="AC347" i="7"/>
  <c r="AC346" i="7"/>
  <c r="AC345" i="7"/>
  <c r="AC344" i="7"/>
  <c r="AC343" i="7"/>
  <c r="AC342" i="7"/>
  <c r="AC341" i="7"/>
  <c r="AC340" i="7"/>
  <c r="AC339" i="7"/>
  <c r="AC338" i="7"/>
  <c r="AC337" i="7"/>
  <c r="AC336" i="7"/>
  <c r="AC335" i="7"/>
  <c r="AC334" i="7"/>
  <c r="AC333" i="7"/>
  <c r="AC332" i="7"/>
  <c r="AC331" i="7"/>
  <c r="AC330" i="7"/>
  <c r="AC329" i="7"/>
  <c r="AC328" i="7"/>
  <c r="AC327" i="7"/>
  <c r="AC326" i="7"/>
  <c r="AC325" i="7"/>
  <c r="AC324" i="7"/>
  <c r="AC323" i="7"/>
  <c r="AC322" i="7"/>
  <c r="AC321" i="7"/>
  <c r="AC320" i="7"/>
  <c r="AC319" i="7"/>
  <c r="AC318" i="7"/>
  <c r="AC317" i="7"/>
  <c r="AC316" i="7"/>
  <c r="AC315" i="7"/>
  <c r="AC314" i="7"/>
  <c r="AC313" i="7"/>
  <c r="AC312" i="7"/>
  <c r="AC311" i="7"/>
  <c r="AC310" i="7"/>
  <c r="AC309" i="7"/>
  <c r="AC308" i="7"/>
  <c r="AC307" i="7"/>
  <c r="AC306" i="7"/>
  <c r="AC305" i="7"/>
  <c r="AC304" i="7"/>
  <c r="AC303" i="7"/>
  <c r="AC302" i="7"/>
  <c r="AC301" i="7"/>
  <c r="AC300" i="7"/>
  <c r="AC299" i="7"/>
  <c r="AC298" i="7"/>
  <c r="AC297" i="7"/>
  <c r="AC296" i="7"/>
  <c r="AC295" i="7"/>
  <c r="AC294" i="7"/>
  <c r="AC293" i="7"/>
  <c r="AC292" i="7"/>
  <c r="AC291" i="7"/>
  <c r="AC290" i="7"/>
  <c r="AC289" i="7"/>
  <c r="AC288" i="7"/>
  <c r="AC287" i="7"/>
  <c r="AC286" i="7"/>
  <c r="AC285" i="7"/>
  <c r="AC284" i="7"/>
  <c r="AC283" i="7"/>
  <c r="AC282" i="7"/>
  <c r="AC281" i="7"/>
  <c r="AC280" i="7"/>
  <c r="AC279" i="7"/>
  <c r="AC278" i="7"/>
  <c r="AC277" i="7"/>
  <c r="AC276" i="7"/>
  <c r="AC275" i="7"/>
  <c r="AC274" i="7"/>
  <c r="AC273" i="7"/>
  <c r="AC272" i="7"/>
  <c r="AC271" i="7"/>
  <c r="AC270" i="7"/>
  <c r="AC269" i="7"/>
  <c r="AC268" i="7"/>
  <c r="AC267" i="7"/>
  <c r="AC266" i="7"/>
  <c r="AC265" i="7"/>
  <c r="AC264" i="7"/>
  <c r="AC263" i="7"/>
  <c r="AC262" i="7"/>
  <c r="AC261" i="7"/>
  <c r="AC260" i="7"/>
  <c r="AC259" i="7"/>
  <c r="AC258" i="7"/>
  <c r="AC257" i="7"/>
  <c r="AC256" i="7"/>
  <c r="AC255" i="7"/>
  <c r="AC254" i="7"/>
  <c r="AC253" i="7"/>
  <c r="AC252" i="7"/>
  <c r="AC251" i="7"/>
  <c r="AC250" i="7"/>
  <c r="AC249" i="7"/>
  <c r="AC248" i="7"/>
  <c r="AC247" i="7"/>
  <c r="AC246" i="7"/>
  <c r="AC245" i="7"/>
  <c r="AC244" i="7"/>
  <c r="AC243" i="7"/>
  <c r="AC242" i="7"/>
  <c r="AC241" i="7"/>
  <c r="AC240" i="7"/>
  <c r="AC239" i="7"/>
  <c r="AC238" i="7"/>
  <c r="AC237" i="7"/>
  <c r="AC236" i="7"/>
  <c r="AC235" i="7"/>
  <c r="AC234" i="7"/>
  <c r="AC233" i="7"/>
  <c r="AC232" i="7"/>
  <c r="AC231" i="7"/>
  <c r="AC230" i="7"/>
  <c r="AC229" i="7"/>
  <c r="AC228" i="7"/>
  <c r="AC227" i="7"/>
  <c r="AC226" i="7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C81" i="7"/>
  <c r="AC80" i="7"/>
  <c r="AC79" i="7"/>
  <c r="AC78" i="7"/>
  <c r="AC77" i="7"/>
  <c r="AC76" i="7"/>
  <c r="AC75" i="7"/>
  <c r="AC74" i="7"/>
  <c r="AC73" i="7"/>
  <c r="AC72" i="7"/>
  <c r="AC71" i="7"/>
  <c r="AC70" i="7"/>
  <c r="AC69" i="7"/>
  <c r="AC68" i="7"/>
  <c r="AC67" i="7"/>
  <c r="AC66" i="7"/>
  <c r="AC65" i="7"/>
  <c r="AC64" i="7"/>
  <c r="AC63" i="7"/>
  <c r="AC62" i="7"/>
  <c r="AC61" i="7"/>
  <c r="AC60" i="7"/>
  <c r="AC59" i="7"/>
  <c r="AC58" i="7"/>
  <c r="AC57" i="7"/>
  <c r="AC56" i="7"/>
  <c r="AC55" i="7"/>
  <c r="AC54" i="7"/>
  <c r="AC53" i="7"/>
  <c r="AC52" i="7"/>
  <c r="AC51" i="7"/>
  <c r="AC50" i="7"/>
  <c r="AC49" i="7"/>
  <c r="AC48" i="7"/>
  <c r="AC47" i="7"/>
  <c r="AC46" i="7"/>
  <c r="AC45" i="7"/>
  <c r="AC44" i="7"/>
  <c r="AC43" i="7"/>
  <c r="AC42" i="7"/>
  <c r="AC41" i="7"/>
  <c r="AC40" i="7"/>
  <c r="AC39" i="7"/>
  <c r="AC38" i="7"/>
  <c r="AC37" i="7"/>
  <c r="AC36" i="7"/>
  <c r="AC35" i="7"/>
  <c r="AC34" i="7"/>
  <c r="AC33" i="7"/>
  <c r="AC32" i="7"/>
  <c r="AC31" i="7"/>
  <c r="AC30" i="7"/>
  <c r="AC29" i="7"/>
  <c r="AC28" i="7"/>
  <c r="AC27" i="7"/>
  <c r="AC26" i="7"/>
  <c r="AC25" i="7"/>
  <c r="AC24" i="7"/>
  <c r="AC23" i="7"/>
  <c r="AC22" i="7"/>
  <c r="AC21" i="7"/>
  <c r="AC20" i="7"/>
  <c r="AC19" i="7"/>
  <c r="AC18" i="7"/>
  <c r="AC17" i="7"/>
  <c r="AC16" i="7"/>
  <c r="AC15" i="7"/>
  <c r="AC14" i="7"/>
  <c r="AC13" i="7"/>
  <c r="AC12" i="7"/>
  <c r="AC11" i="7"/>
  <c r="AC10" i="7"/>
  <c r="AC9" i="7"/>
  <c r="AC8" i="7"/>
  <c r="AC7" i="7"/>
  <c r="AC6" i="7"/>
  <c r="AC5" i="7"/>
  <c r="AC4" i="7"/>
  <c r="AC3" i="7"/>
  <c r="Y5131" i="7"/>
  <c r="Y5130" i="7"/>
  <c r="Y5129" i="7"/>
  <c r="Y5128" i="7"/>
  <c r="Y5127" i="7"/>
  <c r="Y5126" i="7"/>
  <c r="Y5125" i="7"/>
  <c r="Y5124" i="7"/>
  <c r="Y5123" i="7"/>
  <c r="Y5122" i="7"/>
  <c r="Y5121" i="7"/>
  <c r="Y5120" i="7"/>
  <c r="Y5119" i="7"/>
  <c r="Y5118" i="7"/>
  <c r="Y5117" i="7"/>
  <c r="Y5116" i="7"/>
  <c r="Y5115" i="7"/>
  <c r="Y5114" i="7"/>
  <c r="Y5113" i="7"/>
  <c r="Y5112" i="7"/>
  <c r="Y5111" i="7"/>
  <c r="Y5110" i="7"/>
  <c r="Y5109" i="7"/>
  <c r="Y5108" i="7"/>
  <c r="Y5107" i="7"/>
  <c r="Y5106" i="7"/>
  <c r="Y5105" i="7"/>
  <c r="Y5104" i="7"/>
  <c r="Y5103" i="7"/>
  <c r="Y5102" i="7"/>
  <c r="Y5101" i="7"/>
  <c r="Y5100" i="7"/>
  <c r="Y5099" i="7"/>
  <c r="Y5098" i="7"/>
  <c r="Y5097" i="7"/>
  <c r="Y5096" i="7"/>
  <c r="Y5095" i="7"/>
  <c r="Y5094" i="7"/>
  <c r="Y5093" i="7"/>
  <c r="Y5092" i="7"/>
  <c r="Y5091" i="7"/>
  <c r="Y5090" i="7"/>
  <c r="Y5089" i="7"/>
  <c r="Y5088" i="7"/>
  <c r="Y5087" i="7"/>
  <c r="Y5086" i="7"/>
  <c r="Y5085" i="7"/>
  <c r="Y5084" i="7"/>
  <c r="Y5083" i="7"/>
  <c r="Y5082" i="7"/>
  <c r="Y5081" i="7"/>
  <c r="Y5080" i="7"/>
  <c r="Y5079" i="7"/>
  <c r="Y5078" i="7"/>
  <c r="Y5077" i="7"/>
  <c r="Y5076" i="7"/>
  <c r="Y5075" i="7"/>
  <c r="Y5074" i="7"/>
  <c r="Y5073" i="7"/>
  <c r="Y5072" i="7"/>
  <c r="Y5071" i="7"/>
  <c r="Y5070" i="7"/>
  <c r="Y5069" i="7"/>
  <c r="Y5068" i="7"/>
  <c r="Y5067" i="7"/>
  <c r="Y5066" i="7"/>
  <c r="Y5065" i="7"/>
  <c r="Y5064" i="7"/>
  <c r="Y5063" i="7"/>
  <c r="Y5062" i="7"/>
  <c r="Y5061" i="7"/>
  <c r="Y5060" i="7"/>
  <c r="Y5059" i="7"/>
  <c r="Y5058" i="7"/>
  <c r="Y5057" i="7"/>
  <c r="Y5056" i="7"/>
  <c r="Y5055" i="7"/>
  <c r="Y5054" i="7"/>
  <c r="Y5053" i="7"/>
  <c r="Y5052" i="7"/>
  <c r="Y5051" i="7"/>
  <c r="Y5050" i="7"/>
  <c r="Y5049" i="7"/>
  <c r="Y5048" i="7"/>
  <c r="Y5047" i="7"/>
  <c r="Y5046" i="7"/>
  <c r="Y5045" i="7"/>
  <c r="Y5044" i="7"/>
  <c r="Y5043" i="7"/>
  <c r="Y5042" i="7"/>
  <c r="Y5041" i="7"/>
  <c r="Y5040" i="7"/>
  <c r="Y5039" i="7"/>
  <c r="Y5038" i="7"/>
  <c r="Y5037" i="7"/>
  <c r="Y5036" i="7"/>
  <c r="Y5035" i="7"/>
  <c r="Y5034" i="7"/>
  <c r="Y5033" i="7"/>
  <c r="Y5032" i="7"/>
  <c r="Y5031" i="7"/>
  <c r="Y5030" i="7"/>
  <c r="Y5029" i="7"/>
  <c r="Y5028" i="7"/>
  <c r="Y5027" i="7"/>
  <c r="Y5026" i="7"/>
  <c r="Y5025" i="7"/>
  <c r="Y5024" i="7"/>
  <c r="Y5023" i="7"/>
  <c r="Y5022" i="7"/>
  <c r="Y5021" i="7"/>
  <c r="Y5020" i="7"/>
  <c r="Y5019" i="7"/>
  <c r="Y5018" i="7"/>
  <c r="Y5017" i="7"/>
  <c r="Y5016" i="7"/>
  <c r="Y5015" i="7"/>
  <c r="Y5014" i="7"/>
  <c r="Y5013" i="7"/>
  <c r="Y5012" i="7"/>
  <c r="Y5011" i="7"/>
  <c r="Y5010" i="7"/>
  <c r="Y5009" i="7"/>
  <c r="Y5008" i="7"/>
  <c r="Y5007" i="7"/>
  <c r="Y5006" i="7"/>
  <c r="Y5005" i="7"/>
  <c r="Y5004" i="7"/>
  <c r="Y5003" i="7"/>
  <c r="Y5002" i="7"/>
  <c r="Y5001" i="7"/>
  <c r="Y5000" i="7"/>
  <c r="Y4999" i="7"/>
  <c r="Y4998" i="7"/>
  <c r="Y4997" i="7"/>
  <c r="Y4996" i="7"/>
  <c r="Y4995" i="7"/>
  <c r="Y4994" i="7"/>
  <c r="Y4993" i="7"/>
  <c r="Y4992" i="7"/>
  <c r="Y4991" i="7"/>
  <c r="Y4990" i="7"/>
  <c r="Y4989" i="7"/>
  <c r="Y4988" i="7"/>
  <c r="Y4987" i="7"/>
  <c r="Y4986" i="7"/>
  <c r="Y4985" i="7"/>
  <c r="Y4984" i="7"/>
  <c r="Y4983" i="7"/>
  <c r="Y4982" i="7"/>
  <c r="Y4981" i="7"/>
  <c r="Y4980" i="7"/>
  <c r="Y4979" i="7"/>
  <c r="Y4978" i="7"/>
  <c r="Y4977" i="7"/>
  <c r="Y4976" i="7"/>
  <c r="Y4975" i="7"/>
  <c r="Y4974" i="7"/>
  <c r="Y4973" i="7"/>
  <c r="Y4972" i="7"/>
  <c r="G4972" i="2" s="1"/>
  <c r="Y4971" i="7"/>
  <c r="Y4970" i="7"/>
  <c r="Y4969" i="7"/>
  <c r="Y4968" i="7"/>
  <c r="G4968" i="2" s="1"/>
  <c r="Y4967" i="7"/>
  <c r="Y4966" i="7"/>
  <c r="Y4965" i="7"/>
  <c r="Y4964" i="7"/>
  <c r="G4964" i="2" s="1"/>
  <c r="Y4963" i="7"/>
  <c r="Y4962" i="7"/>
  <c r="Y4961" i="7"/>
  <c r="Y4960" i="7"/>
  <c r="G4960" i="2" s="1"/>
  <c r="Y4959" i="7"/>
  <c r="Y4958" i="7"/>
  <c r="Y4957" i="7"/>
  <c r="Y4956" i="7"/>
  <c r="G4956" i="2" s="1"/>
  <c r="Y4955" i="7"/>
  <c r="Y4954" i="7"/>
  <c r="Y4953" i="7"/>
  <c r="Y4952" i="7"/>
  <c r="G4952" i="2" s="1"/>
  <c r="Y4951" i="7"/>
  <c r="Y4950" i="7"/>
  <c r="Y4949" i="7"/>
  <c r="Y4948" i="7"/>
  <c r="G4948" i="2" s="1"/>
  <c r="Y4947" i="7"/>
  <c r="Y4946" i="7"/>
  <c r="Y4945" i="7"/>
  <c r="Y4944" i="7"/>
  <c r="G4944" i="2" s="1"/>
  <c r="Y4943" i="7"/>
  <c r="Y4942" i="7"/>
  <c r="Y4941" i="7"/>
  <c r="Y4940" i="7"/>
  <c r="G4940" i="2" s="1"/>
  <c r="Y4939" i="7"/>
  <c r="Y4938" i="7"/>
  <c r="Y4937" i="7"/>
  <c r="Y4936" i="7"/>
  <c r="G4936" i="2" s="1"/>
  <c r="Y4935" i="7"/>
  <c r="Y4934" i="7"/>
  <c r="Y4933" i="7"/>
  <c r="Y4932" i="7"/>
  <c r="G4932" i="2" s="1"/>
  <c r="Y4931" i="7"/>
  <c r="Y4930" i="7"/>
  <c r="Y4929" i="7"/>
  <c r="Y4928" i="7"/>
  <c r="G4928" i="2" s="1"/>
  <c r="Y4927" i="7"/>
  <c r="Y4926" i="7"/>
  <c r="Y4925" i="7"/>
  <c r="Y4924" i="7"/>
  <c r="G4924" i="2" s="1"/>
  <c r="Y4923" i="7"/>
  <c r="Y4922" i="7"/>
  <c r="Y4921" i="7"/>
  <c r="Y4920" i="7"/>
  <c r="G4920" i="2" s="1"/>
  <c r="Y4919" i="7"/>
  <c r="Y4918" i="7"/>
  <c r="Y4917" i="7"/>
  <c r="Y4916" i="7"/>
  <c r="G4916" i="2" s="1"/>
  <c r="Y4915" i="7"/>
  <c r="Y4914" i="7"/>
  <c r="Y4913" i="7"/>
  <c r="Y4912" i="7"/>
  <c r="G4912" i="2" s="1"/>
  <c r="Y4911" i="7"/>
  <c r="Y4910" i="7"/>
  <c r="Y4909" i="7"/>
  <c r="Y4908" i="7"/>
  <c r="G4908" i="2" s="1"/>
  <c r="Y4907" i="7"/>
  <c r="Y4906" i="7"/>
  <c r="Y4905" i="7"/>
  <c r="Y4904" i="7"/>
  <c r="G4904" i="2" s="1"/>
  <c r="Y4903" i="7"/>
  <c r="Y4902" i="7"/>
  <c r="Y4901" i="7"/>
  <c r="Y4900" i="7"/>
  <c r="G4900" i="2" s="1"/>
  <c r="Y4899" i="7"/>
  <c r="Y4898" i="7"/>
  <c r="Y4897" i="7"/>
  <c r="Y4896" i="7"/>
  <c r="G4896" i="2" s="1"/>
  <c r="Y4895" i="7"/>
  <c r="Y4894" i="7"/>
  <c r="Y4893" i="7"/>
  <c r="Y4892" i="7"/>
  <c r="G4892" i="2" s="1"/>
  <c r="Y4891" i="7"/>
  <c r="Y4890" i="7"/>
  <c r="Y4889" i="7"/>
  <c r="Y4888" i="7"/>
  <c r="G4888" i="2" s="1"/>
  <c r="Y4887" i="7"/>
  <c r="Y4886" i="7"/>
  <c r="Y4885" i="7"/>
  <c r="Y4884" i="7"/>
  <c r="G4884" i="2" s="1"/>
  <c r="Y4883" i="7"/>
  <c r="Y4882" i="7"/>
  <c r="Y4881" i="7"/>
  <c r="Y4880" i="7"/>
  <c r="G4880" i="2" s="1"/>
  <c r="Y4879" i="7"/>
  <c r="Y4878" i="7"/>
  <c r="Y4877" i="7"/>
  <c r="Y4876" i="7"/>
  <c r="G4876" i="2" s="1"/>
  <c r="Y4875" i="7"/>
  <c r="Y4874" i="7"/>
  <c r="Y4873" i="7"/>
  <c r="Y4872" i="7"/>
  <c r="G4872" i="2" s="1"/>
  <c r="Y4871" i="7"/>
  <c r="Y4870" i="7"/>
  <c r="Y4869" i="7"/>
  <c r="Y4868" i="7"/>
  <c r="G4868" i="2" s="1"/>
  <c r="Y4867" i="7"/>
  <c r="Y4866" i="7"/>
  <c r="Y4865" i="7"/>
  <c r="Y4864" i="7"/>
  <c r="G4864" i="2" s="1"/>
  <c r="Y4863" i="7"/>
  <c r="Y4862" i="7"/>
  <c r="Y4861" i="7"/>
  <c r="Y4860" i="7"/>
  <c r="G4860" i="2" s="1"/>
  <c r="Y4859" i="7"/>
  <c r="Y4858" i="7"/>
  <c r="Y4857" i="7"/>
  <c r="Y4856" i="7"/>
  <c r="G4856" i="2" s="1"/>
  <c r="Y4855" i="7"/>
  <c r="Y4854" i="7"/>
  <c r="Y4853" i="7"/>
  <c r="Y4852" i="7"/>
  <c r="G4852" i="2" s="1"/>
  <c r="Y4851" i="7"/>
  <c r="Y4850" i="7"/>
  <c r="Y4849" i="7"/>
  <c r="Y4848" i="7"/>
  <c r="G4848" i="2" s="1"/>
  <c r="Y4847" i="7"/>
  <c r="Y4846" i="7"/>
  <c r="Y4845" i="7"/>
  <c r="Y4844" i="7"/>
  <c r="G4844" i="2" s="1"/>
  <c r="Y4843" i="7"/>
  <c r="Y4842" i="7"/>
  <c r="Y4841" i="7"/>
  <c r="Y4840" i="7"/>
  <c r="G4840" i="2" s="1"/>
  <c r="Y4839" i="7"/>
  <c r="Y4838" i="7"/>
  <c r="Y4837" i="7"/>
  <c r="Y4836" i="7"/>
  <c r="G4836" i="2" s="1"/>
  <c r="Y4835" i="7"/>
  <c r="Y4834" i="7"/>
  <c r="Y4833" i="7"/>
  <c r="Y4832" i="7"/>
  <c r="G4832" i="2" s="1"/>
  <c r="Y4831" i="7"/>
  <c r="Y4830" i="7"/>
  <c r="Y4829" i="7"/>
  <c r="Y4828" i="7"/>
  <c r="G4828" i="2" s="1"/>
  <c r="Y4827" i="7"/>
  <c r="Y4826" i="7"/>
  <c r="Y4825" i="7"/>
  <c r="Y4824" i="7"/>
  <c r="G4824" i="2" s="1"/>
  <c r="Y4823" i="7"/>
  <c r="Y4822" i="7"/>
  <c r="Y4821" i="7"/>
  <c r="Y4820" i="7"/>
  <c r="G4820" i="2" s="1"/>
  <c r="Y4819" i="7"/>
  <c r="Y4818" i="7"/>
  <c r="Y4817" i="7"/>
  <c r="Y4816" i="7"/>
  <c r="G4816" i="2" s="1"/>
  <c r="Y4815" i="7"/>
  <c r="Y4814" i="7"/>
  <c r="Y4813" i="7"/>
  <c r="Y4812" i="7"/>
  <c r="G4812" i="2" s="1"/>
  <c r="Y4811" i="7"/>
  <c r="Y4810" i="7"/>
  <c r="Y4809" i="7"/>
  <c r="Y4808" i="7"/>
  <c r="G4808" i="2" s="1"/>
  <c r="Y4807" i="7"/>
  <c r="Y4806" i="7"/>
  <c r="Y4805" i="7"/>
  <c r="Y4804" i="7"/>
  <c r="G4804" i="2" s="1"/>
  <c r="Y4803" i="7"/>
  <c r="Y4802" i="7"/>
  <c r="Y4801" i="7"/>
  <c r="Y4800" i="7"/>
  <c r="G4800" i="2" s="1"/>
  <c r="Y4799" i="7"/>
  <c r="Y4798" i="7"/>
  <c r="Y4797" i="7"/>
  <c r="Y4796" i="7"/>
  <c r="G4796" i="2" s="1"/>
  <c r="Y4795" i="7"/>
  <c r="Y4794" i="7"/>
  <c r="Y4793" i="7"/>
  <c r="Y4792" i="7"/>
  <c r="G4792" i="2" s="1"/>
  <c r="Y4791" i="7"/>
  <c r="Y4790" i="7"/>
  <c r="Y4789" i="7"/>
  <c r="Y4788" i="7"/>
  <c r="G4788" i="2" s="1"/>
  <c r="Y4787" i="7"/>
  <c r="Y4786" i="7"/>
  <c r="Y4785" i="7"/>
  <c r="Y4784" i="7"/>
  <c r="G4784" i="2" s="1"/>
  <c r="Y4783" i="7"/>
  <c r="Y4782" i="7"/>
  <c r="Y4781" i="7"/>
  <c r="Y4780" i="7"/>
  <c r="G4780" i="2" s="1"/>
  <c r="Y4779" i="7"/>
  <c r="Y4778" i="7"/>
  <c r="Y4777" i="7"/>
  <c r="Y4776" i="7"/>
  <c r="G4776" i="2" s="1"/>
  <c r="Y4775" i="7"/>
  <c r="Y4774" i="7"/>
  <c r="Y4773" i="7"/>
  <c r="Y4772" i="7"/>
  <c r="G4772" i="2" s="1"/>
  <c r="Y4771" i="7"/>
  <c r="Y4770" i="7"/>
  <c r="Y4769" i="7"/>
  <c r="Y4768" i="7"/>
  <c r="G4768" i="2" s="1"/>
  <c r="Y4767" i="7"/>
  <c r="Y4766" i="7"/>
  <c r="Y4765" i="7"/>
  <c r="Y4764" i="7"/>
  <c r="G4764" i="2" s="1"/>
  <c r="Y4763" i="7"/>
  <c r="Y4762" i="7"/>
  <c r="Y4761" i="7"/>
  <c r="Y4760" i="7"/>
  <c r="G4760" i="2" s="1"/>
  <c r="Y4759" i="7"/>
  <c r="Y4758" i="7"/>
  <c r="Y4757" i="7"/>
  <c r="Y4756" i="7"/>
  <c r="G4756" i="2" s="1"/>
  <c r="Y4755" i="7"/>
  <c r="Y4754" i="7"/>
  <c r="Y4753" i="7"/>
  <c r="Y4752" i="7"/>
  <c r="G4752" i="2" s="1"/>
  <c r="Y4751" i="7"/>
  <c r="Y4750" i="7"/>
  <c r="Y4749" i="7"/>
  <c r="Y4748" i="7"/>
  <c r="G4748" i="2" s="1"/>
  <c r="Y4747" i="7"/>
  <c r="Y4746" i="7"/>
  <c r="Y4745" i="7"/>
  <c r="Y4744" i="7"/>
  <c r="G4744" i="2" s="1"/>
  <c r="Y4743" i="7"/>
  <c r="Y4742" i="7"/>
  <c r="Y4741" i="7"/>
  <c r="Y4740" i="7"/>
  <c r="G4740" i="2" s="1"/>
  <c r="Y4739" i="7"/>
  <c r="Y4738" i="7"/>
  <c r="Y4737" i="7"/>
  <c r="Y4736" i="7"/>
  <c r="G4736" i="2" s="1"/>
  <c r="Y4735" i="7"/>
  <c r="Y4734" i="7"/>
  <c r="Y4733" i="7"/>
  <c r="Y4732" i="7"/>
  <c r="G4732" i="2" s="1"/>
  <c r="Y4731" i="7"/>
  <c r="Y4730" i="7"/>
  <c r="Y4729" i="7"/>
  <c r="Y4728" i="7"/>
  <c r="G4728" i="2" s="1"/>
  <c r="Y4727" i="7"/>
  <c r="Y4726" i="7"/>
  <c r="Y4725" i="7"/>
  <c r="Y4724" i="7"/>
  <c r="G4724" i="2" s="1"/>
  <c r="Y4723" i="7"/>
  <c r="Y4722" i="7"/>
  <c r="Y4721" i="7"/>
  <c r="Y4720" i="7"/>
  <c r="G4720" i="2" s="1"/>
  <c r="Y4719" i="7"/>
  <c r="Y4718" i="7"/>
  <c r="Y4717" i="7"/>
  <c r="Y4716" i="7"/>
  <c r="G4716" i="2" s="1"/>
  <c r="Y4715" i="7"/>
  <c r="Y4714" i="7"/>
  <c r="Y4713" i="7"/>
  <c r="Y4712" i="7"/>
  <c r="G4712" i="2" s="1"/>
  <c r="Y4711" i="7"/>
  <c r="Y4710" i="7"/>
  <c r="Y4709" i="7"/>
  <c r="Y4708" i="7"/>
  <c r="G4708" i="2" s="1"/>
  <c r="Y4707" i="7"/>
  <c r="Y4706" i="7"/>
  <c r="Y4705" i="7"/>
  <c r="Y4704" i="7"/>
  <c r="G4704" i="2" s="1"/>
  <c r="Y4703" i="7"/>
  <c r="Y4702" i="7"/>
  <c r="Y4701" i="7"/>
  <c r="Y4700" i="7"/>
  <c r="G4700" i="2" s="1"/>
  <c r="Y4699" i="7"/>
  <c r="Y4698" i="7"/>
  <c r="Y4697" i="7"/>
  <c r="Y4696" i="7"/>
  <c r="G4696" i="2" s="1"/>
  <c r="Y4695" i="7"/>
  <c r="Y4694" i="7"/>
  <c r="Y4693" i="7"/>
  <c r="Y4692" i="7"/>
  <c r="G4692" i="2" s="1"/>
  <c r="Y4691" i="7"/>
  <c r="Y4690" i="7"/>
  <c r="Y4689" i="7"/>
  <c r="Y4688" i="7"/>
  <c r="G4688" i="2" s="1"/>
  <c r="Y4687" i="7"/>
  <c r="Y4686" i="7"/>
  <c r="Y4685" i="7"/>
  <c r="Y4684" i="7"/>
  <c r="G4684" i="2" s="1"/>
  <c r="Y4683" i="7"/>
  <c r="Y4682" i="7"/>
  <c r="Y4681" i="7"/>
  <c r="Y4680" i="7"/>
  <c r="G4680" i="2" s="1"/>
  <c r="Y4679" i="7"/>
  <c r="Y4678" i="7"/>
  <c r="Y4677" i="7"/>
  <c r="Y4676" i="7"/>
  <c r="G4676" i="2" s="1"/>
  <c r="Y4675" i="7"/>
  <c r="Y4674" i="7"/>
  <c r="Y4673" i="7"/>
  <c r="Y4672" i="7"/>
  <c r="G4672" i="2" s="1"/>
  <c r="Y4671" i="7"/>
  <c r="Y4670" i="7"/>
  <c r="Y4669" i="7"/>
  <c r="Y4668" i="7"/>
  <c r="Y4667" i="7"/>
  <c r="Y4666" i="7"/>
  <c r="Y4665" i="7"/>
  <c r="Y4664" i="7"/>
  <c r="Y4663" i="7"/>
  <c r="Y4662" i="7"/>
  <c r="Y4661" i="7"/>
  <c r="Y4660" i="7"/>
  <c r="Y4659" i="7"/>
  <c r="Y4658" i="7"/>
  <c r="Y4657" i="7"/>
  <c r="Y4656" i="7"/>
  <c r="Y4655" i="7"/>
  <c r="Y4654" i="7"/>
  <c r="Y4653" i="7"/>
  <c r="Y4652" i="7"/>
  <c r="Y4651" i="7"/>
  <c r="Y4650" i="7"/>
  <c r="Y4649" i="7"/>
  <c r="Y4648" i="7"/>
  <c r="Y4647" i="7"/>
  <c r="Y4646" i="7"/>
  <c r="Y4645" i="7"/>
  <c r="Y4644" i="7"/>
  <c r="Y4643" i="7"/>
  <c r="Y4642" i="7"/>
  <c r="Y4641" i="7"/>
  <c r="Y4640" i="7"/>
  <c r="Y4639" i="7"/>
  <c r="Y4638" i="7"/>
  <c r="Y4637" i="7"/>
  <c r="Y4636" i="7"/>
  <c r="Y4635" i="7"/>
  <c r="Y4634" i="7"/>
  <c r="Y4633" i="7"/>
  <c r="Y4632" i="7"/>
  <c r="Y4631" i="7"/>
  <c r="Y4630" i="7"/>
  <c r="Y4629" i="7"/>
  <c r="Y4628" i="7"/>
  <c r="Y4627" i="7"/>
  <c r="Y4626" i="7"/>
  <c r="Y4625" i="7"/>
  <c r="Y4624" i="7"/>
  <c r="Y4623" i="7"/>
  <c r="Y4622" i="7"/>
  <c r="Y4621" i="7"/>
  <c r="Y4620" i="7"/>
  <c r="Y4619" i="7"/>
  <c r="Y4618" i="7"/>
  <c r="Y4617" i="7"/>
  <c r="Y4616" i="7"/>
  <c r="Y4615" i="7"/>
  <c r="Y4614" i="7"/>
  <c r="Y4613" i="7"/>
  <c r="Y4612" i="7"/>
  <c r="Y4611" i="7"/>
  <c r="Y4610" i="7"/>
  <c r="Y4609" i="7"/>
  <c r="Y4608" i="7"/>
  <c r="Y4607" i="7"/>
  <c r="Y4606" i="7"/>
  <c r="Y4605" i="7"/>
  <c r="Y4604" i="7"/>
  <c r="Y4603" i="7"/>
  <c r="Y4602" i="7"/>
  <c r="Y4601" i="7"/>
  <c r="Y4600" i="7"/>
  <c r="Y4599" i="7"/>
  <c r="Y4598" i="7"/>
  <c r="Y4597" i="7"/>
  <c r="Y4596" i="7"/>
  <c r="Y4595" i="7"/>
  <c r="Y4594" i="7"/>
  <c r="Y4593" i="7"/>
  <c r="Y4592" i="7"/>
  <c r="Y4591" i="7"/>
  <c r="Y4590" i="7"/>
  <c r="Y4589" i="7"/>
  <c r="Y4588" i="7"/>
  <c r="Y4587" i="7"/>
  <c r="Y4586" i="7"/>
  <c r="Y4585" i="7"/>
  <c r="Y4584" i="7"/>
  <c r="Y4583" i="7"/>
  <c r="Y4582" i="7"/>
  <c r="Y4581" i="7"/>
  <c r="Y4580" i="7"/>
  <c r="Y4579" i="7"/>
  <c r="Y4578" i="7"/>
  <c r="Y4577" i="7"/>
  <c r="Y4576" i="7"/>
  <c r="Y4575" i="7"/>
  <c r="Y4574" i="7"/>
  <c r="Y4573" i="7"/>
  <c r="Y4572" i="7"/>
  <c r="Y4571" i="7"/>
  <c r="Y4570" i="7"/>
  <c r="Y4569" i="7"/>
  <c r="Y4568" i="7"/>
  <c r="Y4567" i="7"/>
  <c r="Y4566" i="7"/>
  <c r="Y4565" i="7"/>
  <c r="Y4564" i="7"/>
  <c r="Y4563" i="7"/>
  <c r="Y4562" i="7"/>
  <c r="Y4561" i="7"/>
  <c r="Y4560" i="7"/>
  <c r="Y4559" i="7"/>
  <c r="Y4558" i="7"/>
  <c r="Y4557" i="7"/>
  <c r="Y4556" i="7"/>
  <c r="Y4555" i="7"/>
  <c r="Y4554" i="7"/>
  <c r="Y4553" i="7"/>
  <c r="Y4552" i="7"/>
  <c r="Y4551" i="7"/>
  <c r="Y4550" i="7"/>
  <c r="Y4549" i="7"/>
  <c r="Y4548" i="7"/>
  <c r="Y4547" i="7"/>
  <c r="Y4546" i="7"/>
  <c r="Y4545" i="7"/>
  <c r="Y4544" i="7"/>
  <c r="Y4543" i="7"/>
  <c r="Y4542" i="7"/>
  <c r="Y4541" i="7"/>
  <c r="Y4540" i="7"/>
  <c r="Y4539" i="7"/>
  <c r="Y4538" i="7"/>
  <c r="Y4537" i="7"/>
  <c r="Y4536" i="7"/>
  <c r="Y4535" i="7"/>
  <c r="Y4534" i="7"/>
  <c r="Y4533" i="7"/>
  <c r="Y4532" i="7"/>
  <c r="Y4531" i="7"/>
  <c r="Y4530" i="7"/>
  <c r="Y4529" i="7"/>
  <c r="Y4528" i="7"/>
  <c r="Y4527" i="7"/>
  <c r="Y4526" i="7"/>
  <c r="Y4525" i="7"/>
  <c r="Y4524" i="7"/>
  <c r="Y4523" i="7"/>
  <c r="Y4522" i="7"/>
  <c r="Y4521" i="7"/>
  <c r="Y4520" i="7"/>
  <c r="Y4519" i="7"/>
  <c r="Y4518" i="7"/>
  <c r="Y4517" i="7"/>
  <c r="Y4516" i="7"/>
  <c r="Y4515" i="7"/>
  <c r="Y4514" i="7"/>
  <c r="Y4513" i="7"/>
  <c r="Y4512" i="7"/>
  <c r="Y4511" i="7"/>
  <c r="Y4510" i="7"/>
  <c r="Y4509" i="7"/>
  <c r="Y4508" i="7"/>
  <c r="Y4507" i="7"/>
  <c r="Y4506" i="7"/>
  <c r="Y4505" i="7"/>
  <c r="Y4504" i="7"/>
  <c r="Y4503" i="7"/>
  <c r="Y4502" i="7"/>
  <c r="Y4501" i="7"/>
  <c r="Y4500" i="7"/>
  <c r="Y4499" i="7"/>
  <c r="Y4498" i="7"/>
  <c r="Y4497" i="7"/>
  <c r="Y4496" i="7"/>
  <c r="Y4495" i="7"/>
  <c r="Y4494" i="7"/>
  <c r="Y4493" i="7"/>
  <c r="Y4492" i="7"/>
  <c r="Y4491" i="7"/>
  <c r="Y4490" i="7"/>
  <c r="Y4489" i="7"/>
  <c r="Y4488" i="7"/>
  <c r="Y4487" i="7"/>
  <c r="Y4486" i="7"/>
  <c r="Y4485" i="7"/>
  <c r="Y4484" i="7"/>
  <c r="Y4483" i="7"/>
  <c r="Y4482" i="7"/>
  <c r="Y4481" i="7"/>
  <c r="Y4480" i="7"/>
  <c r="Y4479" i="7"/>
  <c r="Y4478" i="7"/>
  <c r="Y4477" i="7"/>
  <c r="Y4476" i="7"/>
  <c r="Y4475" i="7"/>
  <c r="Y4474" i="7"/>
  <c r="Y4473" i="7"/>
  <c r="Y4472" i="7"/>
  <c r="Y4471" i="7"/>
  <c r="Y4470" i="7"/>
  <c r="Y4469" i="7"/>
  <c r="Y4468" i="7"/>
  <c r="Y4467" i="7"/>
  <c r="Y4466" i="7"/>
  <c r="Y4465" i="7"/>
  <c r="Y4464" i="7"/>
  <c r="Y4463" i="7"/>
  <c r="Y4462" i="7"/>
  <c r="Y4461" i="7"/>
  <c r="Y4460" i="7"/>
  <c r="Y4459" i="7"/>
  <c r="Y4458" i="7"/>
  <c r="Y4457" i="7"/>
  <c r="Y4456" i="7"/>
  <c r="Y4455" i="7"/>
  <c r="Y4454" i="7"/>
  <c r="Y4453" i="7"/>
  <c r="Y4452" i="7"/>
  <c r="Y4451" i="7"/>
  <c r="Y4450" i="7"/>
  <c r="Y4449" i="7"/>
  <c r="Y4448" i="7"/>
  <c r="Y4447" i="7"/>
  <c r="Y4446" i="7"/>
  <c r="Y4445" i="7"/>
  <c r="Y4444" i="7"/>
  <c r="Y4443" i="7"/>
  <c r="Y4442" i="7"/>
  <c r="Y4441" i="7"/>
  <c r="Y4440" i="7"/>
  <c r="Y4439" i="7"/>
  <c r="Y4438" i="7"/>
  <c r="Y4437" i="7"/>
  <c r="Y4436" i="7"/>
  <c r="Y4435" i="7"/>
  <c r="Y4434" i="7"/>
  <c r="Y4433" i="7"/>
  <c r="Y4432" i="7"/>
  <c r="Y4431" i="7"/>
  <c r="Y4430" i="7"/>
  <c r="Y4429" i="7"/>
  <c r="Y4428" i="7"/>
  <c r="Y4427" i="7"/>
  <c r="Y4426" i="7"/>
  <c r="Y4425" i="7"/>
  <c r="Y4424" i="7"/>
  <c r="Y4423" i="7"/>
  <c r="Y4422" i="7"/>
  <c r="Y4421" i="7"/>
  <c r="Y4420" i="7"/>
  <c r="Y4419" i="7"/>
  <c r="Y4418" i="7"/>
  <c r="Y4417" i="7"/>
  <c r="Y4416" i="7"/>
  <c r="Y4415" i="7"/>
  <c r="Y4414" i="7"/>
  <c r="Y4413" i="7"/>
  <c r="Y4412" i="7"/>
  <c r="Y4411" i="7"/>
  <c r="Y4410" i="7"/>
  <c r="Y4409" i="7"/>
  <c r="Y4408" i="7"/>
  <c r="Y4407" i="7"/>
  <c r="Y4406" i="7"/>
  <c r="Y4405" i="7"/>
  <c r="Y4404" i="7"/>
  <c r="Y4403" i="7"/>
  <c r="Y4402" i="7"/>
  <c r="Y4401" i="7"/>
  <c r="Y4400" i="7"/>
  <c r="Y4399" i="7"/>
  <c r="Y4398" i="7"/>
  <c r="Y4397" i="7"/>
  <c r="Y4396" i="7"/>
  <c r="Y4395" i="7"/>
  <c r="Y4394" i="7"/>
  <c r="Y4393" i="7"/>
  <c r="Y4392" i="7"/>
  <c r="Y4391" i="7"/>
  <c r="Y4390" i="7"/>
  <c r="Y4389" i="7"/>
  <c r="Y4388" i="7"/>
  <c r="Y4387" i="7"/>
  <c r="Y4386" i="7"/>
  <c r="Y4385" i="7"/>
  <c r="Y4384" i="7"/>
  <c r="Y4383" i="7"/>
  <c r="Y4382" i="7"/>
  <c r="Y4381" i="7"/>
  <c r="Y4380" i="7"/>
  <c r="Y4379" i="7"/>
  <c r="Y4378" i="7"/>
  <c r="Y4377" i="7"/>
  <c r="Y4376" i="7"/>
  <c r="Y4375" i="7"/>
  <c r="Y4374" i="7"/>
  <c r="Y4373" i="7"/>
  <c r="Y4372" i="7"/>
  <c r="Y4371" i="7"/>
  <c r="Y4370" i="7"/>
  <c r="Y4369" i="7"/>
  <c r="Y4368" i="7"/>
  <c r="Y4367" i="7"/>
  <c r="Y4366" i="7"/>
  <c r="Y4365" i="7"/>
  <c r="Y4364" i="7"/>
  <c r="Y4363" i="7"/>
  <c r="Y4362" i="7"/>
  <c r="Y4361" i="7"/>
  <c r="Y4360" i="7"/>
  <c r="Y4359" i="7"/>
  <c r="Y4358" i="7"/>
  <c r="Y4357" i="7"/>
  <c r="Y4356" i="7"/>
  <c r="Y4355" i="7"/>
  <c r="Y4354" i="7"/>
  <c r="Y4353" i="7"/>
  <c r="Y4352" i="7"/>
  <c r="Y4351" i="7"/>
  <c r="Y4350" i="7"/>
  <c r="Y4349" i="7"/>
  <c r="Y4348" i="7"/>
  <c r="Y4347" i="7"/>
  <c r="Y4346" i="7"/>
  <c r="Y4345" i="7"/>
  <c r="Y4344" i="7"/>
  <c r="Y4343" i="7"/>
  <c r="Y4342" i="7"/>
  <c r="Y4341" i="7"/>
  <c r="Y4340" i="7"/>
  <c r="Y4339" i="7"/>
  <c r="Y4338" i="7"/>
  <c r="Y4337" i="7"/>
  <c r="Y4336" i="7"/>
  <c r="Y4335" i="7"/>
  <c r="Y4334" i="7"/>
  <c r="Y4333" i="7"/>
  <c r="Y4332" i="7"/>
  <c r="Y4331" i="7"/>
  <c r="Y4330" i="7"/>
  <c r="Y4329" i="7"/>
  <c r="Y4328" i="7"/>
  <c r="Y4327" i="7"/>
  <c r="Y4326" i="7"/>
  <c r="Y4325" i="7"/>
  <c r="Y4324" i="7"/>
  <c r="Y4323" i="7"/>
  <c r="Y4322" i="7"/>
  <c r="Y4321" i="7"/>
  <c r="Y4320" i="7"/>
  <c r="Y4319" i="7"/>
  <c r="Y4318" i="7"/>
  <c r="Y4317" i="7"/>
  <c r="Y4316" i="7"/>
  <c r="Y4315" i="7"/>
  <c r="Y4314" i="7"/>
  <c r="Y4313" i="7"/>
  <c r="Y4312" i="7"/>
  <c r="Y4311" i="7"/>
  <c r="Y4310" i="7"/>
  <c r="Y4309" i="7"/>
  <c r="Y4308" i="7"/>
  <c r="Y4307" i="7"/>
  <c r="Y4306" i="7"/>
  <c r="Y4305" i="7"/>
  <c r="Y4304" i="7"/>
  <c r="Y4303" i="7"/>
  <c r="Y4302" i="7"/>
  <c r="Y4301" i="7"/>
  <c r="Y4300" i="7"/>
  <c r="Y4299" i="7"/>
  <c r="Y4298" i="7"/>
  <c r="Y4297" i="7"/>
  <c r="Y4296" i="7"/>
  <c r="Y4295" i="7"/>
  <c r="Y4294" i="7"/>
  <c r="Y4293" i="7"/>
  <c r="Y4292" i="7"/>
  <c r="Y4291" i="7"/>
  <c r="Y4290" i="7"/>
  <c r="Y4289" i="7"/>
  <c r="Y4288" i="7"/>
  <c r="Y4287" i="7"/>
  <c r="Y4286" i="7"/>
  <c r="Y4285" i="7"/>
  <c r="Y4284" i="7"/>
  <c r="Y4283" i="7"/>
  <c r="Y4282" i="7"/>
  <c r="Y4281" i="7"/>
  <c r="Y4280" i="7"/>
  <c r="Y4279" i="7"/>
  <c r="Y4278" i="7"/>
  <c r="Y4277" i="7"/>
  <c r="Y4276" i="7"/>
  <c r="Y4275" i="7"/>
  <c r="Y4274" i="7"/>
  <c r="Y4273" i="7"/>
  <c r="Y4272" i="7"/>
  <c r="Y4271" i="7"/>
  <c r="Y4270" i="7"/>
  <c r="Y4269" i="7"/>
  <c r="Y4268" i="7"/>
  <c r="Y4267" i="7"/>
  <c r="Y4266" i="7"/>
  <c r="Y4265" i="7"/>
  <c r="Y4264" i="7"/>
  <c r="Y4263" i="7"/>
  <c r="Y4262" i="7"/>
  <c r="Y4261" i="7"/>
  <c r="Y4260" i="7"/>
  <c r="Y4259" i="7"/>
  <c r="Y4258" i="7"/>
  <c r="Y4257" i="7"/>
  <c r="Y4256" i="7"/>
  <c r="Y4255" i="7"/>
  <c r="Y4254" i="7"/>
  <c r="Y4253" i="7"/>
  <c r="Y4252" i="7"/>
  <c r="Y4251" i="7"/>
  <c r="Y4250" i="7"/>
  <c r="Y4249" i="7"/>
  <c r="Y4248" i="7"/>
  <c r="Y4247" i="7"/>
  <c r="Y4246" i="7"/>
  <c r="Y4245" i="7"/>
  <c r="Y4244" i="7"/>
  <c r="Y4243" i="7"/>
  <c r="Y4242" i="7"/>
  <c r="Y4241" i="7"/>
  <c r="Y4240" i="7"/>
  <c r="Y4239" i="7"/>
  <c r="Y4238" i="7"/>
  <c r="Y4237" i="7"/>
  <c r="Y4236" i="7"/>
  <c r="Y4235" i="7"/>
  <c r="Y4234" i="7"/>
  <c r="Y4233" i="7"/>
  <c r="Y4232" i="7"/>
  <c r="Y4231" i="7"/>
  <c r="Y4230" i="7"/>
  <c r="Y4229" i="7"/>
  <c r="Y4228" i="7"/>
  <c r="Y4227" i="7"/>
  <c r="Y4226" i="7"/>
  <c r="Y4225" i="7"/>
  <c r="Y4224" i="7"/>
  <c r="Y4223" i="7"/>
  <c r="Y4222" i="7"/>
  <c r="Y4221" i="7"/>
  <c r="Y4220" i="7"/>
  <c r="Y4219" i="7"/>
  <c r="Y4218" i="7"/>
  <c r="Y4217" i="7"/>
  <c r="Y4216" i="7"/>
  <c r="Y4215" i="7"/>
  <c r="Y4214" i="7"/>
  <c r="Y4213" i="7"/>
  <c r="Y4212" i="7"/>
  <c r="Y4211" i="7"/>
  <c r="Y4210" i="7"/>
  <c r="Y4209" i="7"/>
  <c r="Y4208" i="7"/>
  <c r="Y4207" i="7"/>
  <c r="Y4206" i="7"/>
  <c r="Y4205" i="7"/>
  <c r="Y4204" i="7"/>
  <c r="Y4203" i="7"/>
  <c r="Y4202" i="7"/>
  <c r="Y4201" i="7"/>
  <c r="Y4200" i="7"/>
  <c r="Y4199" i="7"/>
  <c r="Y4198" i="7"/>
  <c r="Y4197" i="7"/>
  <c r="Y4196" i="7"/>
  <c r="Y4195" i="7"/>
  <c r="Y4194" i="7"/>
  <c r="Y4193" i="7"/>
  <c r="Y4192" i="7"/>
  <c r="Y4191" i="7"/>
  <c r="Y4190" i="7"/>
  <c r="Y4189" i="7"/>
  <c r="Y4188" i="7"/>
  <c r="Y4187" i="7"/>
  <c r="Y4186" i="7"/>
  <c r="Y4185" i="7"/>
  <c r="Y4184" i="7"/>
  <c r="Y4183" i="7"/>
  <c r="Y4182" i="7"/>
  <c r="Y4181" i="7"/>
  <c r="Y4180" i="7"/>
  <c r="Y4179" i="7"/>
  <c r="Y4178" i="7"/>
  <c r="Y4177" i="7"/>
  <c r="Y4176" i="7"/>
  <c r="Y4175" i="7"/>
  <c r="Y4174" i="7"/>
  <c r="Y4173" i="7"/>
  <c r="Y4172" i="7"/>
  <c r="Y4171" i="7"/>
  <c r="Y4170" i="7"/>
  <c r="Y4169" i="7"/>
  <c r="Y4168" i="7"/>
  <c r="Y4167" i="7"/>
  <c r="Y4166" i="7"/>
  <c r="Y4165" i="7"/>
  <c r="Y4164" i="7"/>
  <c r="Y4163" i="7"/>
  <c r="Y4162" i="7"/>
  <c r="Y4161" i="7"/>
  <c r="Y4160" i="7"/>
  <c r="Y4159" i="7"/>
  <c r="Y4158" i="7"/>
  <c r="Y4157" i="7"/>
  <c r="Y4156" i="7"/>
  <c r="Y4155" i="7"/>
  <c r="Y4154" i="7"/>
  <c r="Y4153" i="7"/>
  <c r="Y4152" i="7"/>
  <c r="Y4151" i="7"/>
  <c r="Y4150" i="7"/>
  <c r="Y4149" i="7"/>
  <c r="Y4148" i="7"/>
  <c r="Y4147" i="7"/>
  <c r="Y4146" i="7"/>
  <c r="Y4145" i="7"/>
  <c r="Y4144" i="7"/>
  <c r="Y4143" i="7"/>
  <c r="Y4142" i="7"/>
  <c r="Y4141" i="7"/>
  <c r="Y4140" i="7"/>
  <c r="Y4139" i="7"/>
  <c r="Y4138" i="7"/>
  <c r="Y4137" i="7"/>
  <c r="Y4136" i="7"/>
  <c r="Y4135" i="7"/>
  <c r="Y4134" i="7"/>
  <c r="Y4133" i="7"/>
  <c r="Y4132" i="7"/>
  <c r="Y4131" i="7"/>
  <c r="Y4130" i="7"/>
  <c r="Y4129" i="7"/>
  <c r="Y4128" i="7"/>
  <c r="Y4127" i="7"/>
  <c r="Y4126" i="7"/>
  <c r="Y4125" i="7"/>
  <c r="Y4124" i="7"/>
  <c r="Y4123" i="7"/>
  <c r="Y4122" i="7"/>
  <c r="Y4121" i="7"/>
  <c r="Y4120" i="7"/>
  <c r="Y4119" i="7"/>
  <c r="Y4118" i="7"/>
  <c r="Y4117" i="7"/>
  <c r="Y4116" i="7"/>
  <c r="Y4115" i="7"/>
  <c r="Y4114" i="7"/>
  <c r="Y4113" i="7"/>
  <c r="Y4112" i="7"/>
  <c r="Y4111" i="7"/>
  <c r="Y4110" i="7"/>
  <c r="Y4109" i="7"/>
  <c r="Y4108" i="7"/>
  <c r="Y4107" i="7"/>
  <c r="Y4106" i="7"/>
  <c r="Y4105" i="7"/>
  <c r="Y4104" i="7"/>
  <c r="Y4103" i="7"/>
  <c r="Y4102" i="7"/>
  <c r="Y4101" i="7"/>
  <c r="Y4100" i="7"/>
  <c r="Y4099" i="7"/>
  <c r="Y4098" i="7"/>
  <c r="Y4097" i="7"/>
  <c r="Y4096" i="7"/>
  <c r="Y4095" i="7"/>
  <c r="Y4094" i="7"/>
  <c r="Y4093" i="7"/>
  <c r="Y4092" i="7"/>
  <c r="Y4091" i="7"/>
  <c r="Y4090" i="7"/>
  <c r="Y4089" i="7"/>
  <c r="Y4088" i="7"/>
  <c r="Y4087" i="7"/>
  <c r="Y4086" i="7"/>
  <c r="Y4085" i="7"/>
  <c r="Y4084" i="7"/>
  <c r="Y4083" i="7"/>
  <c r="Y4082" i="7"/>
  <c r="Y4081" i="7"/>
  <c r="Y4080" i="7"/>
  <c r="Y4079" i="7"/>
  <c r="Y4078" i="7"/>
  <c r="Y4077" i="7"/>
  <c r="Y4076" i="7"/>
  <c r="Y4075" i="7"/>
  <c r="Y4074" i="7"/>
  <c r="Y4073" i="7"/>
  <c r="Y4072" i="7"/>
  <c r="Y4071" i="7"/>
  <c r="Y4070" i="7"/>
  <c r="Y4069" i="7"/>
  <c r="Y4068" i="7"/>
  <c r="Y4067" i="7"/>
  <c r="Y4066" i="7"/>
  <c r="Y4065" i="7"/>
  <c r="Y4064" i="7"/>
  <c r="Y4063" i="7"/>
  <c r="Y4062" i="7"/>
  <c r="Y4061" i="7"/>
  <c r="Y4060" i="7"/>
  <c r="Y4059" i="7"/>
  <c r="Y4058" i="7"/>
  <c r="Y4057" i="7"/>
  <c r="Y4056" i="7"/>
  <c r="Y4055" i="7"/>
  <c r="Y4054" i="7"/>
  <c r="Y4053" i="7"/>
  <c r="Y4052" i="7"/>
  <c r="Y4051" i="7"/>
  <c r="Y4050" i="7"/>
  <c r="Y4049" i="7"/>
  <c r="Y4048" i="7"/>
  <c r="Y4047" i="7"/>
  <c r="Y4046" i="7"/>
  <c r="Y4045" i="7"/>
  <c r="Y4044" i="7"/>
  <c r="Y4043" i="7"/>
  <c r="Y4042" i="7"/>
  <c r="Y4041" i="7"/>
  <c r="Y4040" i="7"/>
  <c r="Y4039" i="7"/>
  <c r="Y4038" i="7"/>
  <c r="Y4037" i="7"/>
  <c r="Y4036" i="7"/>
  <c r="Y4035" i="7"/>
  <c r="Y4034" i="7"/>
  <c r="Y4033" i="7"/>
  <c r="Y4032" i="7"/>
  <c r="Y4031" i="7"/>
  <c r="Y4030" i="7"/>
  <c r="Y4029" i="7"/>
  <c r="Y4028" i="7"/>
  <c r="Y4027" i="7"/>
  <c r="Y4026" i="7"/>
  <c r="Y4025" i="7"/>
  <c r="Y4024" i="7"/>
  <c r="Y4023" i="7"/>
  <c r="Y4022" i="7"/>
  <c r="Y4021" i="7"/>
  <c r="Y4020" i="7"/>
  <c r="Y4019" i="7"/>
  <c r="Y4018" i="7"/>
  <c r="Y4017" i="7"/>
  <c r="Y4016" i="7"/>
  <c r="Y4015" i="7"/>
  <c r="Y4014" i="7"/>
  <c r="Y4013" i="7"/>
  <c r="Y4012" i="7"/>
  <c r="Y4011" i="7"/>
  <c r="Y4010" i="7"/>
  <c r="Y4009" i="7"/>
  <c r="Y4008" i="7"/>
  <c r="Y4007" i="7"/>
  <c r="Y4006" i="7"/>
  <c r="Y4005" i="7"/>
  <c r="Y4004" i="7"/>
  <c r="Y4003" i="7"/>
  <c r="Y4002" i="7"/>
  <c r="Y4001" i="7"/>
  <c r="Y4000" i="7"/>
  <c r="Y3999" i="7"/>
  <c r="Y3998" i="7"/>
  <c r="Y3997" i="7"/>
  <c r="Y3996" i="7"/>
  <c r="Y3995" i="7"/>
  <c r="Y3994" i="7"/>
  <c r="Y3993" i="7"/>
  <c r="Y3992" i="7"/>
  <c r="Y3991" i="7"/>
  <c r="Y3990" i="7"/>
  <c r="Y3989" i="7"/>
  <c r="Y3988" i="7"/>
  <c r="Y3987" i="7"/>
  <c r="Y3986" i="7"/>
  <c r="Y3985" i="7"/>
  <c r="Y3984" i="7"/>
  <c r="Y3983" i="7"/>
  <c r="Y3982" i="7"/>
  <c r="Y3981" i="7"/>
  <c r="Y3980" i="7"/>
  <c r="Y3979" i="7"/>
  <c r="Y3978" i="7"/>
  <c r="Y3977" i="7"/>
  <c r="Y3976" i="7"/>
  <c r="Y3975" i="7"/>
  <c r="Y3974" i="7"/>
  <c r="Y3973" i="7"/>
  <c r="Y3972" i="7"/>
  <c r="Y3971" i="7"/>
  <c r="Y3970" i="7"/>
  <c r="Y3969" i="7"/>
  <c r="Y3968" i="7"/>
  <c r="Y3967" i="7"/>
  <c r="Y3966" i="7"/>
  <c r="Y3965" i="7"/>
  <c r="Y3964" i="7"/>
  <c r="Y3963" i="7"/>
  <c r="Y3962" i="7"/>
  <c r="Y3961" i="7"/>
  <c r="Y3960" i="7"/>
  <c r="Y3959" i="7"/>
  <c r="Y3958" i="7"/>
  <c r="Y3957" i="7"/>
  <c r="Y3956" i="7"/>
  <c r="Y3955" i="7"/>
  <c r="Y3954" i="7"/>
  <c r="Y3953" i="7"/>
  <c r="Y3952" i="7"/>
  <c r="Y3951" i="7"/>
  <c r="Y3950" i="7"/>
  <c r="Y3949" i="7"/>
  <c r="Y3948" i="7"/>
  <c r="Y3947" i="7"/>
  <c r="Y3946" i="7"/>
  <c r="Y3945" i="7"/>
  <c r="Y3944" i="7"/>
  <c r="Y3943" i="7"/>
  <c r="Y3942" i="7"/>
  <c r="Y3941" i="7"/>
  <c r="Y3940" i="7"/>
  <c r="Y3939" i="7"/>
  <c r="Y3938" i="7"/>
  <c r="Y3937" i="7"/>
  <c r="Y3936" i="7"/>
  <c r="Y3935" i="7"/>
  <c r="Y3934" i="7"/>
  <c r="Y3933" i="7"/>
  <c r="Y3932" i="7"/>
  <c r="Y3931" i="7"/>
  <c r="Y3930" i="7"/>
  <c r="Y3929" i="7"/>
  <c r="Y3928" i="7"/>
  <c r="Y3927" i="7"/>
  <c r="Y3926" i="7"/>
  <c r="Y3925" i="7"/>
  <c r="Y3924" i="7"/>
  <c r="Y3923" i="7"/>
  <c r="Y3922" i="7"/>
  <c r="Y3921" i="7"/>
  <c r="Y3920" i="7"/>
  <c r="Y3919" i="7"/>
  <c r="Y3918" i="7"/>
  <c r="Y3917" i="7"/>
  <c r="Y3916" i="7"/>
  <c r="Y3915" i="7"/>
  <c r="Y3914" i="7"/>
  <c r="Y3913" i="7"/>
  <c r="Y3912" i="7"/>
  <c r="Y3911" i="7"/>
  <c r="Y3910" i="7"/>
  <c r="Y3909" i="7"/>
  <c r="Y3908" i="7"/>
  <c r="Y3907" i="7"/>
  <c r="Y3906" i="7"/>
  <c r="Y3905" i="7"/>
  <c r="Y3904" i="7"/>
  <c r="Y3903" i="7"/>
  <c r="Y3902" i="7"/>
  <c r="Y3901" i="7"/>
  <c r="Y3900" i="7"/>
  <c r="Y3899" i="7"/>
  <c r="Y3898" i="7"/>
  <c r="Y3897" i="7"/>
  <c r="Y3896" i="7"/>
  <c r="Y3895" i="7"/>
  <c r="Y3894" i="7"/>
  <c r="Y3893" i="7"/>
  <c r="Y3892" i="7"/>
  <c r="Y3891" i="7"/>
  <c r="Y3890" i="7"/>
  <c r="Y3889" i="7"/>
  <c r="Y3888" i="7"/>
  <c r="Y3887" i="7"/>
  <c r="Y3886" i="7"/>
  <c r="Y3885" i="7"/>
  <c r="Y3884" i="7"/>
  <c r="Y3883" i="7"/>
  <c r="Y3882" i="7"/>
  <c r="Y3881" i="7"/>
  <c r="Y3880" i="7"/>
  <c r="Y3879" i="7"/>
  <c r="Y3878" i="7"/>
  <c r="Y3877" i="7"/>
  <c r="Y3876" i="7"/>
  <c r="Y3875" i="7"/>
  <c r="Y3874" i="7"/>
  <c r="Y3873" i="7"/>
  <c r="Y3872" i="7"/>
  <c r="Y3871" i="7"/>
  <c r="Y3870" i="7"/>
  <c r="Y3869" i="7"/>
  <c r="Y3868" i="7"/>
  <c r="Y3867" i="7"/>
  <c r="Y3866" i="7"/>
  <c r="Y3865" i="7"/>
  <c r="Y3864" i="7"/>
  <c r="Y3863" i="7"/>
  <c r="Y3862" i="7"/>
  <c r="Y3861" i="7"/>
  <c r="Y3860" i="7"/>
  <c r="Y3859" i="7"/>
  <c r="Y3858" i="7"/>
  <c r="Y3857" i="7"/>
  <c r="Y3856" i="7"/>
  <c r="Y3855" i="7"/>
  <c r="Y3854" i="7"/>
  <c r="Y3853" i="7"/>
  <c r="Y3852" i="7"/>
  <c r="Y3851" i="7"/>
  <c r="Y3850" i="7"/>
  <c r="Y3849" i="7"/>
  <c r="Y3848" i="7"/>
  <c r="Y3847" i="7"/>
  <c r="Y3846" i="7"/>
  <c r="Y3845" i="7"/>
  <c r="Y3844" i="7"/>
  <c r="Y3843" i="7"/>
  <c r="Y3842" i="7"/>
  <c r="Y3841" i="7"/>
  <c r="Y3840" i="7"/>
  <c r="Y3839" i="7"/>
  <c r="Y3838" i="7"/>
  <c r="Y3837" i="7"/>
  <c r="Y3836" i="7"/>
  <c r="Y3835" i="7"/>
  <c r="Y3834" i="7"/>
  <c r="Y3833" i="7"/>
  <c r="Y3832" i="7"/>
  <c r="Y3831" i="7"/>
  <c r="Y3830" i="7"/>
  <c r="Y3829" i="7"/>
  <c r="Y3828" i="7"/>
  <c r="Y3827" i="7"/>
  <c r="Y3826" i="7"/>
  <c r="Y3825" i="7"/>
  <c r="Y3824" i="7"/>
  <c r="Y3823" i="7"/>
  <c r="Y3822" i="7"/>
  <c r="Y3821" i="7"/>
  <c r="Y3820" i="7"/>
  <c r="Y3819" i="7"/>
  <c r="Y3818" i="7"/>
  <c r="Y3817" i="7"/>
  <c r="Y3816" i="7"/>
  <c r="Y3815" i="7"/>
  <c r="Y3814" i="7"/>
  <c r="Y3813" i="7"/>
  <c r="Y3812" i="7"/>
  <c r="Y3811" i="7"/>
  <c r="Y3810" i="7"/>
  <c r="Y3809" i="7"/>
  <c r="Y3808" i="7"/>
  <c r="Y3807" i="7"/>
  <c r="Y3806" i="7"/>
  <c r="Y3805" i="7"/>
  <c r="Y3804" i="7"/>
  <c r="Y3803" i="7"/>
  <c r="Y3802" i="7"/>
  <c r="Y3801" i="7"/>
  <c r="Y3800" i="7"/>
  <c r="Y3799" i="7"/>
  <c r="Y3798" i="7"/>
  <c r="Y3797" i="7"/>
  <c r="Y3796" i="7"/>
  <c r="Y3795" i="7"/>
  <c r="Y3794" i="7"/>
  <c r="Y3793" i="7"/>
  <c r="Y3792" i="7"/>
  <c r="Y3791" i="7"/>
  <c r="Y3790" i="7"/>
  <c r="Y3789" i="7"/>
  <c r="Y3788" i="7"/>
  <c r="Y3787" i="7"/>
  <c r="Y3786" i="7"/>
  <c r="Y3785" i="7"/>
  <c r="Y3784" i="7"/>
  <c r="Y3783" i="7"/>
  <c r="Y3782" i="7"/>
  <c r="Y3781" i="7"/>
  <c r="Y3780" i="7"/>
  <c r="Y3779" i="7"/>
  <c r="Y3778" i="7"/>
  <c r="Y3777" i="7"/>
  <c r="Y3776" i="7"/>
  <c r="Y3775" i="7"/>
  <c r="Y3774" i="7"/>
  <c r="Y3773" i="7"/>
  <c r="Y3772" i="7"/>
  <c r="Y3771" i="7"/>
  <c r="Y3770" i="7"/>
  <c r="Y3769" i="7"/>
  <c r="Y3768" i="7"/>
  <c r="Y3767" i="7"/>
  <c r="Y3766" i="7"/>
  <c r="Y3765" i="7"/>
  <c r="Y3764" i="7"/>
  <c r="Y3763" i="7"/>
  <c r="Y3762" i="7"/>
  <c r="Y3761" i="7"/>
  <c r="Y3760" i="7"/>
  <c r="Y3759" i="7"/>
  <c r="Y3758" i="7"/>
  <c r="Y3757" i="7"/>
  <c r="Y3756" i="7"/>
  <c r="Y3755" i="7"/>
  <c r="Y3754" i="7"/>
  <c r="Y3753" i="7"/>
  <c r="Y3752" i="7"/>
  <c r="Y3751" i="7"/>
  <c r="Y3750" i="7"/>
  <c r="Y3749" i="7"/>
  <c r="Y3748" i="7"/>
  <c r="Y3747" i="7"/>
  <c r="Y3746" i="7"/>
  <c r="Y3745" i="7"/>
  <c r="Y3744" i="7"/>
  <c r="Y3743" i="7"/>
  <c r="Y3742" i="7"/>
  <c r="Y3741" i="7"/>
  <c r="Y3740" i="7"/>
  <c r="Y3739" i="7"/>
  <c r="Y3738" i="7"/>
  <c r="Y3737" i="7"/>
  <c r="Y3736" i="7"/>
  <c r="Y3735" i="7"/>
  <c r="Y3734" i="7"/>
  <c r="Y3733" i="7"/>
  <c r="Y3732" i="7"/>
  <c r="Y3731" i="7"/>
  <c r="Y3730" i="7"/>
  <c r="Y3729" i="7"/>
  <c r="Y3728" i="7"/>
  <c r="Y3727" i="7"/>
  <c r="Y3726" i="7"/>
  <c r="Y3725" i="7"/>
  <c r="Y3724" i="7"/>
  <c r="Y3723" i="7"/>
  <c r="Y3722" i="7"/>
  <c r="Y3721" i="7"/>
  <c r="Y3720" i="7"/>
  <c r="Y3719" i="7"/>
  <c r="Y3718" i="7"/>
  <c r="Y3717" i="7"/>
  <c r="Y3716" i="7"/>
  <c r="Y3715" i="7"/>
  <c r="Y3714" i="7"/>
  <c r="Y3713" i="7"/>
  <c r="Y3712" i="7"/>
  <c r="Y3711" i="7"/>
  <c r="Y3710" i="7"/>
  <c r="Y3709" i="7"/>
  <c r="Y3708" i="7"/>
  <c r="Y3707" i="7"/>
  <c r="Y3706" i="7"/>
  <c r="Y3705" i="7"/>
  <c r="Y3704" i="7"/>
  <c r="Y3703" i="7"/>
  <c r="Y3702" i="7"/>
  <c r="Y3701" i="7"/>
  <c r="Y3700" i="7"/>
  <c r="Y3699" i="7"/>
  <c r="Y3698" i="7"/>
  <c r="Y3697" i="7"/>
  <c r="Y3696" i="7"/>
  <c r="Y3695" i="7"/>
  <c r="Y3694" i="7"/>
  <c r="Y3693" i="7"/>
  <c r="Y3692" i="7"/>
  <c r="Y3691" i="7"/>
  <c r="Y3690" i="7"/>
  <c r="Y3689" i="7"/>
  <c r="Y3688" i="7"/>
  <c r="Y3687" i="7"/>
  <c r="Y3686" i="7"/>
  <c r="Y3685" i="7"/>
  <c r="Y3684" i="7"/>
  <c r="Y3683" i="7"/>
  <c r="Y3682" i="7"/>
  <c r="Y3681" i="7"/>
  <c r="Y3680" i="7"/>
  <c r="Y3679" i="7"/>
  <c r="Y3678" i="7"/>
  <c r="Y3677" i="7"/>
  <c r="Y3676" i="7"/>
  <c r="Y3675" i="7"/>
  <c r="Y3674" i="7"/>
  <c r="Y3673" i="7"/>
  <c r="Y3672" i="7"/>
  <c r="Y3671" i="7"/>
  <c r="Y3670" i="7"/>
  <c r="Y3669" i="7"/>
  <c r="Y3668" i="7"/>
  <c r="Y3667" i="7"/>
  <c r="Y3666" i="7"/>
  <c r="Y3665" i="7"/>
  <c r="Y3664" i="7"/>
  <c r="Y3663" i="7"/>
  <c r="Y3662" i="7"/>
  <c r="Y3661" i="7"/>
  <c r="Y3660" i="7"/>
  <c r="Y3659" i="7"/>
  <c r="Y3658" i="7"/>
  <c r="Y3657" i="7"/>
  <c r="Y3656" i="7"/>
  <c r="Y3655" i="7"/>
  <c r="Y3654" i="7"/>
  <c r="Y3653" i="7"/>
  <c r="Y3652" i="7"/>
  <c r="Y3651" i="7"/>
  <c r="Y3650" i="7"/>
  <c r="Y3649" i="7"/>
  <c r="Y3648" i="7"/>
  <c r="Y3647" i="7"/>
  <c r="Y3646" i="7"/>
  <c r="Y3645" i="7"/>
  <c r="Y3644" i="7"/>
  <c r="Y3643" i="7"/>
  <c r="Y3642" i="7"/>
  <c r="Y3641" i="7"/>
  <c r="Y3640" i="7"/>
  <c r="Y3639" i="7"/>
  <c r="Y3638" i="7"/>
  <c r="Y3637" i="7"/>
  <c r="Y3636" i="7"/>
  <c r="Y3635" i="7"/>
  <c r="Y3634" i="7"/>
  <c r="Y3633" i="7"/>
  <c r="Y3632" i="7"/>
  <c r="Y3631" i="7"/>
  <c r="Y3630" i="7"/>
  <c r="Y3629" i="7"/>
  <c r="Y3628" i="7"/>
  <c r="Y3627" i="7"/>
  <c r="Y3626" i="7"/>
  <c r="Y3625" i="7"/>
  <c r="Y3624" i="7"/>
  <c r="Y3623" i="7"/>
  <c r="Y3622" i="7"/>
  <c r="Y3621" i="7"/>
  <c r="Y3620" i="7"/>
  <c r="Y3619" i="7"/>
  <c r="Y3618" i="7"/>
  <c r="Y3617" i="7"/>
  <c r="Y3616" i="7"/>
  <c r="Y3615" i="7"/>
  <c r="Y3614" i="7"/>
  <c r="Y3613" i="7"/>
  <c r="Y3612" i="7"/>
  <c r="Y3611" i="7"/>
  <c r="Y3610" i="7"/>
  <c r="Y3609" i="7"/>
  <c r="Y3608" i="7"/>
  <c r="Y3607" i="7"/>
  <c r="Y3606" i="7"/>
  <c r="Y3605" i="7"/>
  <c r="Y3604" i="7"/>
  <c r="Y3603" i="7"/>
  <c r="Y3602" i="7"/>
  <c r="Y3601" i="7"/>
  <c r="Y3600" i="7"/>
  <c r="Y3599" i="7"/>
  <c r="Y3598" i="7"/>
  <c r="Y3597" i="7"/>
  <c r="Y3596" i="7"/>
  <c r="Y3595" i="7"/>
  <c r="Y3594" i="7"/>
  <c r="Y3593" i="7"/>
  <c r="Y3592" i="7"/>
  <c r="Y3591" i="7"/>
  <c r="Y3590" i="7"/>
  <c r="Y3589" i="7"/>
  <c r="Y3588" i="7"/>
  <c r="Y3587" i="7"/>
  <c r="Y3586" i="7"/>
  <c r="Y3585" i="7"/>
  <c r="Y3584" i="7"/>
  <c r="Y3583" i="7"/>
  <c r="Y3582" i="7"/>
  <c r="Y3581" i="7"/>
  <c r="Y3580" i="7"/>
  <c r="Y3579" i="7"/>
  <c r="Y3578" i="7"/>
  <c r="Y3577" i="7"/>
  <c r="Y3576" i="7"/>
  <c r="Y3575" i="7"/>
  <c r="Y3574" i="7"/>
  <c r="Y3573" i="7"/>
  <c r="Y3572" i="7"/>
  <c r="Y3571" i="7"/>
  <c r="Y3570" i="7"/>
  <c r="Y3569" i="7"/>
  <c r="Y3568" i="7"/>
  <c r="Y3567" i="7"/>
  <c r="Y3566" i="7"/>
  <c r="Y3565" i="7"/>
  <c r="Y3564" i="7"/>
  <c r="Y3563" i="7"/>
  <c r="Y3562" i="7"/>
  <c r="Y3561" i="7"/>
  <c r="Y3560" i="7"/>
  <c r="Y3559" i="7"/>
  <c r="Y3558" i="7"/>
  <c r="Y3557" i="7"/>
  <c r="Y3556" i="7"/>
  <c r="Y3555" i="7"/>
  <c r="Y3554" i="7"/>
  <c r="Y3553" i="7"/>
  <c r="Y3552" i="7"/>
  <c r="Y3551" i="7"/>
  <c r="Y3550" i="7"/>
  <c r="Y3549" i="7"/>
  <c r="Y3548" i="7"/>
  <c r="Y3547" i="7"/>
  <c r="Y3546" i="7"/>
  <c r="Y3545" i="7"/>
  <c r="Y3544" i="7"/>
  <c r="Y3543" i="7"/>
  <c r="Y3542" i="7"/>
  <c r="Y3541" i="7"/>
  <c r="Y3540" i="7"/>
  <c r="Y3539" i="7"/>
  <c r="Y3538" i="7"/>
  <c r="Y3537" i="7"/>
  <c r="Y3536" i="7"/>
  <c r="Y3535" i="7"/>
  <c r="Y3534" i="7"/>
  <c r="Y3533" i="7"/>
  <c r="Y3532" i="7"/>
  <c r="Y3531" i="7"/>
  <c r="Y3530" i="7"/>
  <c r="Y3529" i="7"/>
  <c r="Y3528" i="7"/>
  <c r="Y3527" i="7"/>
  <c r="Y3526" i="7"/>
  <c r="Y3525" i="7"/>
  <c r="Y3524" i="7"/>
  <c r="Y3523" i="7"/>
  <c r="Y3522" i="7"/>
  <c r="Y3521" i="7"/>
  <c r="Y3520" i="7"/>
  <c r="Y3519" i="7"/>
  <c r="Y3518" i="7"/>
  <c r="Y3517" i="7"/>
  <c r="Y3516" i="7"/>
  <c r="Y3515" i="7"/>
  <c r="Y3514" i="7"/>
  <c r="Y3513" i="7"/>
  <c r="Y3512" i="7"/>
  <c r="Y3511" i="7"/>
  <c r="Y3510" i="7"/>
  <c r="Y3509" i="7"/>
  <c r="Y3508" i="7"/>
  <c r="Y3507" i="7"/>
  <c r="Y3506" i="7"/>
  <c r="Y3505" i="7"/>
  <c r="Y3504" i="7"/>
  <c r="Y3503" i="7"/>
  <c r="Y3502" i="7"/>
  <c r="Y3501" i="7"/>
  <c r="Y3500" i="7"/>
  <c r="Y3499" i="7"/>
  <c r="Y3498" i="7"/>
  <c r="Y3497" i="7"/>
  <c r="Y3496" i="7"/>
  <c r="Y3495" i="7"/>
  <c r="Y3494" i="7"/>
  <c r="Y3493" i="7"/>
  <c r="Y3492" i="7"/>
  <c r="Y3491" i="7"/>
  <c r="Y3490" i="7"/>
  <c r="Y3489" i="7"/>
  <c r="Y3488" i="7"/>
  <c r="Y3487" i="7"/>
  <c r="Y3486" i="7"/>
  <c r="Y3485" i="7"/>
  <c r="Y3484" i="7"/>
  <c r="Y3483" i="7"/>
  <c r="Y3482" i="7"/>
  <c r="Y3481" i="7"/>
  <c r="Y3480" i="7"/>
  <c r="Y3479" i="7"/>
  <c r="Y3478" i="7"/>
  <c r="Y3477" i="7"/>
  <c r="Y3476" i="7"/>
  <c r="Y3475" i="7"/>
  <c r="Y3474" i="7"/>
  <c r="Y3473" i="7"/>
  <c r="Y3472" i="7"/>
  <c r="Y3471" i="7"/>
  <c r="Y3470" i="7"/>
  <c r="Y3469" i="7"/>
  <c r="Y3468" i="7"/>
  <c r="Y3467" i="7"/>
  <c r="Y3466" i="7"/>
  <c r="Y3465" i="7"/>
  <c r="Y3464" i="7"/>
  <c r="Y3463" i="7"/>
  <c r="Y3462" i="7"/>
  <c r="Y3461" i="7"/>
  <c r="Y3460" i="7"/>
  <c r="Y3459" i="7"/>
  <c r="Y3458" i="7"/>
  <c r="Y3457" i="7"/>
  <c r="Y3456" i="7"/>
  <c r="Y3455" i="7"/>
  <c r="Y3454" i="7"/>
  <c r="Y3453" i="7"/>
  <c r="Y3452" i="7"/>
  <c r="Y3451" i="7"/>
  <c r="Y3450" i="7"/>
  <c r="Y3449" i="7"/>
  <c r="Y3448" i="7"/>
  <c r="Y3447" i="7"/>
  <c r="Y3446" i="7"/>
  <c r="Y3445" i="7"/>
  <c r="Y3444" i="7"/>
  <c r="Y3443" i="7"/>
  <c r="Y3442" i="7"/>
  <c r="Y3441" i="7"/>
  <c r="Y3440" i="7"/>
  <c r="Y3439" i="7"/>
  <c r="Y3438" i="7"/>
  <c r="Y3437" i="7"/>
  <c r="Y3436" i="7"/>
  <c r="Y3435" i="7"/>
  <c r="Y3434" i="7"/>
  <c r="Y3433" i="7"/>
  <c r="Y3432" i="7"/>
  <c r="Y3431" i="7"/>
  <c r="Y3430" i="7"/>
  <c r="Y3429" i="7"/>
  <c r="Y3428" i="7"/>
  <c r="Y3427" i="7"/>
  <c r="Y3426" i="7"/>
  <c r="Y3425" i="7"/>
  <c r="Y3424" i="7"/>
  <c r="Y3423" i="7"/>
  <c r="Y3422" i="7"/>
  <c r="Y3421" i="7"/>
  <c r="Y3420" i="7"/>
  <c r="Y3419" i="7"/>
  <c r="Y3418" i="7"/>
  <c r="Y3417" i="7"/>
  <c r="Y3416" i="7"/>
  <c r="Y3415" i="7"/>
  <c r="Y3414" i="7"/>
  <c r="Y3413" i="7"/>
  <c r="Y3412" i="7"/>
  <c r="Y3411" i="7"/>
  <c r="Y3410" i="7"/>
  <c r="Y3409" i="7"/>
  <c r="Y3408" i="7"/>
  <c r="Y3407" i="7"/>
  <c r="Y3406" i="7"/>
  <c r="Y3405" i="7"/>
  <c r="Y3404" i="7"/>
  <c r="Y3403" i="7"/>
  <c r="Y3402" i="7"/>
  <c r="Y3401" i="7"/>
  <c r="Y3400" i="7"/>
  <c r="Y3399" i="7"/>
  <c r="Y3398" i="7"/>
  <c r="Y3397" i="7"/>
  <c r="Y3396" i="7"/>
  <c r="Y3395" i="7"/>
  <c r="Y3394" i="7"/>
  <c r="Y3393" i="7"/>
  <c r="Y3392" i="7"/>
  <c r="Y3391" i="7"/>
  <c r="Y3390" i="7"/>
  <c r="Y3389" i="7"/>
  <c r="Y3388" i="7"/>
  <c r="Y3387" i="7"/>
  <c r="Y3386" i="7"/>
  <c r="Y3385" i="7"/>
  <c r="Y3384" i="7"/>
  <c r="Y3383" i="7"/>
  <c r="Y3382" i="7"/>
  <c r="Y3381" i="7"/>
  <c r="Y3380" i="7"/>
  <c r="Y3379" i="7"/>
  <c r="Y3378" i="7"/>
  <c r="Y3377" i="7"/>
  <c r="Y3376" i="7"/>
  <c r="Y3375" i="7"/>
  <c r="Y3374" i="7"/>
  <c r="Y3373" i="7"/>
  <c r="Y3372" i="7"/>
  <c r="Y3371" i="7"/>
  <c r="Y3370" i="7"/>
  <c r="Y3369" i="7"/>
  <c r="Y3368" i="7"/>
  <c r="Y3367" i="7"/>
  <c r="Y3366" i="7"/>
  <c r="Y3365" i="7"/>
  <c r="Y3364" i="7"/>
  <c r="Y3363" i="7"/>
  <c r="Y3362" i="7"/>
  <c r="Y3361" i="7"/>
  <c r="Y3360" i="7"/>
  <c r="Y3359" i="7"/>
  <c r="Y3358" i="7"/>
  <c r="Y3357" i="7"/>
  <c r="Y3356" i="7"/>
  <c r="Y3355" i="7"/>
  <c r="Y3354" i="7"/>
  <c r="Y3353" i="7"/>
  <c r="Y3352" i="7"/>
  <c r="Y3351" i="7"/>
  <c r="Y3350" i="7"/>
  <c r="Y3349" i="7"/>
  <c r="Y3348" i="7"/>
  <c r="Y3347" i="7"/>
  <c r="Y3346" i="7"/>
  <c r="Y3345" i="7"/>
  <c r="Y3344" i="7"/>
  <c r="Y3343" i="7"/>
  <c r="Y3342" i="7"/>
  <c r="Y3341" i="7"/>
  <c r="Y3340" i="7"/>
  <c r="Y3339" i="7"/>
  <c r="Y3338" i="7"/>
  <c r="Y3337" i="7"/>
  <c r="Y3336" i="7"/>
  <c r="Y3335" i="7"/>
  <c r="Y3334" i="7"/>
  <c r="Y3333" i="7"/>
  <c r="Y3332" i="7"/>
  <c r="Y3331" i="7"/>
  <c r="Y3330" i="7"/>
  <c r="Y3329" i="7"/>
  <c r="Y3328" i="7"/>
  <c r="Y3327" i="7"/>
  <c r="Y3326" i="7"/>
  <c r="Y3325" i="7"/>
  <c r="Y3324" i="7"/>
  <c r="Y3323" i="7"/>
  <c r="Y3322" i="7"/>
  <c r="Y3321" i="7"/>
  <c r="Y3320" i="7"/>
  <c r="Y3319" i="7"/>
  <c r="Y3318" i="7"/>
  <c r="Y3317" i="7"/>
  <c r="Y3316" i="7"/>
  <c r="Y3315" i="7"/>
  <c r="Y3314" i="7"/>
  <c r="Y3313" i="7"/>
  <c r="Y3312" i="7"/>
  <c r="Y3311" i="7"/>
  <c r="Y3310" i="7"/>
  <c r="Y3309" i="7"/>
  <c r="Y3308" i="7"/>
  <c r="Y3307" i="7"/>
  <c r="Y3306" i="7"/>
  <c r="Y3305" i="7"/>
  <c r="Y3304" i="7"/>
  <c r="Y3303" i="7"/>
  <c r="Y3302" i="7"/>
  <c r="Y3301" i="7"/>
  <c r="Y3300" i="7"/>
  <c r="Y3299" i="7"/>
  <c r="Y3298" i="7"/>
  <c r="Y3297" i="7"/>
  <c r="Y3296" i="7"/>
  <c r="Y3295" i="7"/>
  <c r="Y3294" i="7"/>
  <c r="Y3293" i="7"/>
  <c r="Y3292" i="7"/>
  <c r="Y3291" i="7"/>
  <c r="Y3290" i="7"/>
  <c r="Y3289" i="7"/>
  <c r="Y3288" i="7"/>
  <c r="Y3287" i="7"/>
  <c r="Y3286" i="7"/>
  <c r="Y3285" i="7"/>
  <c r="Y3284" i="7"/>
  <c r="Y3283" i="7"/>
  <c r="Y3282" i="7"/>
  <c r="Y3281" i="7"/>
  <c r="Y3280" i="7"/>
  <c r="Y3279" i="7"/>
  <c r="Y3278" i="7"/>
  <c r="Y3277" i="7"/>
  <c r="Y3276" i="7"/>
  <c r="Y3275" i="7"/>
  <c r="Y3274" i="7"/>
  <c r="Y3273" i="7"/>
  <c r="Y3272" i="7"/>
  <c r="Y3271" i="7"/>
  <c r="Y3270" i="7"/>
  <c r="Y3269" i="7"/>
  <c r="Y3268" i="7"/>
  <c r="Y3267" i="7"/>
  <c r="Y3266" i="7"/>
  <c r="Y3265" i="7"/>
  <c r="Y3264" i="7"/>
  <c r="Y3263" i="7"/>
  <c r="Y3262" i="7"/>
  <c r="Y3261" i="7"/>
  <c r="Y3260" i="7"/>
  <c r="Y3259" i="7"/>
  <c r="Y3258" i="7"/>
  <c r="Y3257" i="7"/>
  <c r="Y3256" i="7"/>
  <c r="Y3255" i="7"/>
  <c r="Y3254" i="7"/>
  <c r="Y3253" i="7"/>
  <c r="Y3252" i="7"/>
  <c r="Y3251" i="7"/>
  <c r="Y3250" i="7"/>
  <c r="Y3249" i="7"/>
  <c r="Y3248" i="7"/>
  <c r="Y3247" i="7"/>
  <c r="Y3246" i="7"/>
  <c r="Y3245" i="7"/>
  <c r="Y3244" i="7"/>
  <c r="Y3243" i="7"/>
  <c r="Y3242" i="7"/>
  <c r="Y3241" i="7"/>
  <c r="Y3240" i="7"/>
  <c r="Y3239" i="7"/>
  <c r="Y3238" i="7"/>
  <c r="Y3237" i="7"/>
  <c r="Y3236" i="7"/>
  <c r="Y3235" i="7"/>
  <c r="Y3234" i="7"/>
  <c r="Y3233" i="7"/>
  <c r="Y3232" i="7"/>
  <c r="Y3231" i="7"/>
  <c r="Y3230" i="7"/>
  <c r="Y3229" i="7"/>
  <c r="Y3228" i="7"/>
  <c r="Y3227" i="7"/>
  <c r="Y3226" i="7"/>
  <c r="Y3225" i="7"/>
  <c r="Y3224" i="7"/>
  <c r="Y3223" i="7"/>
  <c r="Y3222" i="7"/>
  <c r="Y3221" i="7"/>
  <c r="Y3220" i="7"/>
  <c r="Y3219" i="7"/>
  <c r="Y3218" i="7"/>
  <c r="Y3217" i="7"/>
  <c r="Y3216" i="7"/>
  <c r="Y3215" i="7"/>
  <c r="Y3214" i="7"/>
  <c r="Y3213" i="7"/>
  <c r="Y3212" i="7"/>
  <c r="Y3211" i="7"/>
  <c r="Y3210" i="7"/>
  <c r="Y3209" i="7"/>
  <c r="Y3208" i="7"/>
  <c r="Y3207" i="7"/>
  <c r="Y3206" i="7"/>
  <c r="Y3205" i="7"/>
  <c r="Y3204" i="7"/>
  <c r="Y3203" i="7"/>
  <c r="Y3202" i="7"/>
  <c r="Y3201" i="7"/>
  <c r="Y3200" i="7"/>
  <c r="Y3199" i="7"/>
  <c r="Y3198" i="7"/>
  <c r="Y3197" i="7"/>
  <c r="Y3196" i="7"/>
  <c r="Y3195" i="7"/>
  <c r="Y3194" i="7"/>
  <c r="Y3193" i="7"/>
  <c r="Y3192" i="7"/>
  <c r="Y3191" i="7"/>
  <c r="Y3190" i="7"/>
  <c r="Y3189" i="7"/>
  <c r="Y3188" i="7"/>
  <c r="Y3187" i="7"/>
  <c r="Y3186" i="7"/>
  <c r="Y3185" i="7"/>
  <c r="Y3184" i="7"/>
  <c r="Y3183" i="7"/>
  <c r="Y3182" i="7"/>
  <c r="Y3181" i="7"/>
  <c r="Y3180" i="7"/>
  <c r="Y3179" i="7"/>
  <c r="Y3178" i="7"/>
  <c r="Y3177" i="7"/>
  <c r="Y3176" i="7"/>
  <c r="Y3175" i="7"/>
  <c r="Y3174" i="7"/>
  <c r="Y3173" i="7"/>
  <c r="Y3172" i="7"/>
  <c r="Y3171" i="7"/>
  <c r="Y3170" i="7"/>
  <c r="Y3169" i="7"/>
  <c r="Y3168" i="7"/>
  <c r="Y3167" i="7"/>
  <c r="Y3166" i="7"/>
  <c r="Y3165" i="7"/>
  <c r="Y3164" i="7"/>
  <c r="Y3163" i="7"/>
  <c r="Y3162" i="7"/>
  <c r="Y3161" i="7"/>
  <c r="Y3160" i="7"/>
  <c r="Y3159" i="7"/>
  <c r="Y3158" i="7"/>
  <c r="Y3157" i="7"/>
  <c r="Y3156" i="7"/>
  <c r="Y3155" i="7"/>
  <c r="Y3154" i="7"/>
  <c r="Y3153" i="7"/>
  <c r="Y3152" i="7"/>
  <c r="Y3151" i="7"/>
  <c r="Y3150" i="7"/>
  <c r="Y3149" i="7"/>
  <c r="Y3148" i="7"/>
  <c r="Y3147" i="7"/>
  <c r="Y3146" i="7"/>
  <c r="Y3145" i="7"/>
  <c r="Y3144" i="7"/>
  <c r="Y3143" i="7"/>
  <c r="Y3142" i="7"/>
  <c r="Y3141" i="7"/>
  <c r="Y3140" i="7"/>
  <c r="Y3139" i="7"/>
  <c r="Y3138" i="7"/>
  <c r="Y3137" i="7"/>
  <c r="Y3136" i="7"/>
  <c r="Y3135" i="7"/>
  <c r="Y3134" i="7"/>
  <c r="Y3133" i="7"/>
  <c r="Y3132" i="7"/>
  <c r="Y3131" i="7"/>
  <c r="Y3130" i="7"/>
  <c r="Y3129" i="7"/>
  <c r="Y3128" i="7"/>
  <c r="Y3127" i="7"/>
  <c r="Y3126" i="7"/>
  <c r="Y3125" i="7"/>
  <c r="Y3124" i="7"/>
  <c r="Y3123" i="7"/>
  <c r="Y3122" i="7"/>
  <c r="Y3121" i="7"/>
  <c r="Y3120" i="7"/>
  <c r="Y3119" i="7"/>
  <c r="Y3118" i="7"/>
  <c r="Y3117" i="7"/>
  <c r="Y3116" i="7"/>
  <c r="Y3115" i="7"/>
  <c r="Y3114" i="7"/>
  <c r="Y3113" i="7"/>
  <c r="Y3112" i="7"/>
  <c r="Y3111" i="7"/>
  <c r="Y3110" i="7"/>
  <c r="Y3109" i="7"/>
  <c r="Y3108" i="7"/>
  <c r="Y3107" i="7"/>
  <c r="Y3106" i="7"/>
  <c r="Y3105" i="7"/>
  <c r="Y3104" i="7"/>
  <c r="Y3103" i="7"/>
  <c r="Y3102" i="7"/>
  <c r="Y3101" i="7"/>
  <c r="Y3100" i="7"/>
  <c r="Y3099" i="7"/>
  <c r="Y3098" i="7"/>
  <c r="Y3097" i="7"/>
  <c r="Y3096" i="7"/>
  <c r="Y3095" i="7"/>
  <c r="Y3094" i="7"/>
  <c r="Y3093" i="7"/>
  <c r="Y3092" i="7"/>
  <c r="Y3091" i="7"/>
  <c r="Y3090" i="7"/>
  <c r="Y3089" i="7"/>
  <c r="Y3088" i="7"/>
  <c r="Y3087" i="7"/>
  <c r="Y3086" i="7"/>
  <c r="Y3085" i="7"/>
  <c r="Y3084" i="7"/>
  <c r="Y3083" i="7"/>
  <c r="Y3082" i="7"/>
  <c r="Y3081" i="7"/>
  <c r="Y3080" i="7"/>
  <c r="Y3079" i="7"/>
  <c r="Y3078" i="7"/>
  <c r="Y3077" i="7"/>
  <c r="Y3076" i="7"/>
  <c r="Y3075" i="7"/>
  <c r="Y3074" i="7"/>
  <c r="Y3073" i="7"/>
  <c r="Y3072" i="7"/>
  <c r="Y3071" i="7"/>
  <c r="Y3070" i="7"/>
  <c r="Y3069" i="7"/>
  <c r="Y3068" i="7"/>
  <c r="Y3067" i="7"/>
  <c r="Y3066" i="7"/>
  <c r="Y3065" i="7"/>
  <c r="Y3064" i="7"/>
  <c r="Y3063" i="7"/>
  <c r="Y3062" i="7"/>
  <c r="Y3061" i="7"/>
  <c r="Y3060" i="7"/>
  <c r="Y3059" i="7"/>
  <c r="Y3058" i="7"/>
  <c r="Y3057" i="7"/>
  <c r="Y3056" i="7"/>
  <c r="Y3055" i="7"/>
  <c r="Y3054" i="7"/>
  <c r="Y3053" i="7"/>
  <c r="Y3052" i="7"/>
  <c r="Y3051" i="7"/>
  <c r="Y3050" i="7"/>
  <c r="Y3049" i="7"/>
  <c r="Y3048" i="7"/>
  <c r="Y3047" i="7"/>
  <c r="Y3046" i="7"/>
  <c r="Y3045" i="7"/>
  <c r="Y3044" i="7"/>
  <c r="Y3043" i="7"/>
  <c r="Y3042" i="7"/>
  <c r="Y3041" i="7"/>
  <c r="Y3040" i="7"/>
  <c r="Y3039" i="7"/>
  <c r="Y3038" i="7"/>
  <c r="Y3037" i="7"/>
  <c r="Y3036" i="7"/>
  <c r="Y3035" i="7"/>
  <c r="Y3034" i="7"/>
  <c r="Y3033" i="7"/>
  <c r="Y3032" i="7"/>
  <c r="Y3031" i="7"/>
  <c r="Y3030" i="7"/>
  <c r="Y3029" i="7"/>
  <c r="Y3028" i="7"/>
  <c r="Y3027" i="7"/>
  <c r="Y3026" i="7"/>
  <c r="Y3025" i="7"/>
  <c r="Y3024" i="7"/>
  <c r="Y3023" i="7"/>
  <c r="Y3022" i="7"/>
  <c r="Y3021" i="7"/>
  <c r="Y3020" i="7"/>
  <c r="Y3019" i="7"/>
  <c r="Y3018" i="7"/>
  <c r="Y3017" i="7"/>
  <c r="Y3016" i="7"/>
  <c r="Y3015" i="7"/>
  <c r="Y3014" i="7"/>
  <c r="Y3013" i="7"/>
  <c r="Y3012" i="7"/>
  <c r="Y3011" i="7"/>
  <c r="Y3010" i="7"/>
  <c r="Y3009" i="7"/>
  <c r="Y3008" i="7"/>
  <c r="Y3007" i="7"/>
  <c r="Y3006" i="7"/>
  <c r="Y3005" i="7"/>
  <c r="Y3004" i="7"/>
  <c r="Y3003" i="7"/>
  <c r="Y3002" i="7"/>
  <c r="Y3001" i="7"/>
  <c r="Y3000" i="7"/>
  <c r="Y2999" i="7"/>
  <c r="Y2998" i="7"/>
  <c r="Y2997" i="7"/>
  <c r="Y2996" i="7"/>
  <c r="Y2995" i="7"/>
  <c r="Y2994" i="7"/>
  <c r="Y2993" i="7"/>
  <c r="Y2992" i="7"/>
  <c r="Y2991" i="7"/>
  <c r="Y2990" i="7"/>
  <c r="Y2989" i="7"/>
  <c r="Y2988" i="7"/>
  <c r="Y2987" i="7"/>
  <c r="Y2986" i="7"/>
  <c r="Y2985" i="7"/>
  <c r="Y2984" i="7"/>
  <c r="Y2983" i="7"/>
  <c r="Y2982" i="7"/>
  <c r="Y2981" i="7"/>
  <c r="Y2980" i="7"/>
  <c r="Y2979" i="7"/>
  <c r="Y2978" i="7"/>
  <c r="Y2977" i="7"/>
  <c r="Y2976" i="7"/>
  <c r="Y2975" i="7"/>
  <c r="Y2974" i="7"/>
  <c r="Y2973" i="7"/>
  <c r="Y2972" i="7"/>
  <c r="Y2971" i="7"/>
  <c r="Y2970" i="7"/>
  <c r="Y2969" i="7"/>
  <c r="Y2968" i="7"/>
  <c r="Y2967" i="7"/>
  <c r="Y2966" i="7"/>
  <c r="Y2965" i="7"/>
  <c r="Y2964" i="7"/>
  <c r="Y2963" i="7"/>
  <c r="Y2962" i="7"/>
  <c r="Y2961" i="7"/>
  <c r="Y2960" i="7"/>
  <c r="Y2959" i="7"/>
  <c r="Y2958" i="7"/>
  <c r="Y2957" i="7"/>
  <c r="Y2956" i="7"/>
  <c r="Y2955" i="7"/>
  <c r="Y2954" i="7"/>
  <c r="Y2953" i="7"/>
  <c r="Y2952" i="7"/>
  <c r="Y2951" i="7"/>
  <c r="Y2950" i="7"/>
  <c r="Y2949" i="7"/>
  <c r="Y2948" i="7"/>
  <c r="Y2947" i="7"/>
  <c r="Y2946" i="7"/>
  <c r="Y2945" i="7"/>
  <c r="Y2944" i="7"/>
  <c r="Y2943" i="7"/>
  <c r="Y2942" i="7"/>
  <c r="Y2941" i="7"/>
  <c r="Y2940" i="7"/>
  <c r="Y2939" i="7"/>
  <c r="Y2938" i="7"/>
  <c r="Y2937" i="7"/>
  <c r="Y2936" i="7"/>
  <c r="Y2935" i="7"/>
  <c r="Y2934" i="7"/>
  <c r="Y2933" i="7"/>
  <c r="Y2932" i="7"/>
  <c r="Y2931" i="7"/>
  <c r="Y2930" i="7"/>
  <c r="Y2929" i="7"/>
  <c r="Y2928" i="7"/>
  <c r="Y2927" i="7"/>
  <c r="Y2926" i="7"/>
  <c r="Y2925" i="7"/>
  <c r="Y2924" i="7"/>
  <c r="Y2923" i="7"/>
  <c r="Y2922" i="7"/>
  <c r="Y2921" i="7"/>
  <c r="Y2920" i="7"/>
  <c r="Y2919" i="7"/>
  <c r="Y2918" i="7"/>
  <c r="Y2917" i="7"/>
  <c r="Y2916" i="7"/>
  <c r="Y2915" i="7"/>
  <c r="Y2914" i="7"/>
  <c r="Y2913" i="7"/>
  <c r="Y2912" i="7"/>
  <c r="Y2911" i="7"/>
  <c r="Y2910" i="7"/>
  <c r="Y2909" i="7"/>
  <c r="Y2908" i="7"/>
  <c r="Y2907" i="7"/>
  <c r="Y2906" i="7"/>
  <c r="Y2905" i="7"/>
  <c r="Y2904" i="7"/>
  <c r="Y2903" i="7"/>
  <c r="Y2902" i="7"/>
  <c r="Y2901" i="7"/>
  <c r="Y2900" i="7"/>
  <c r="Y2899" i="7"/>
  <c r="Y2898" i="7"/>
  <c r="Y2897" i="7"/>
  <c r="Y2896" i="7"/>
  <c r="Y2895" i="7"/>
  <c r="Y2894" i="7"/>
  <c r="Y2893" i="7"/>
  <c r="Y2892" i="7"/>
  <c r="Y2891" i="7"/>
  <c r="Y2890" i="7"/>
  <c r="Y2889" i="7"/>
  <c r="Y2888" i="7"/>
  <c r="Y2887" i="7"/>
  <c r="Y2886" i="7"/>
  <c r="Y2885" i="7"/>
  <c r="Y2884" i="7"/>
  <c r="Y2883" i="7"/>
  <c r="Y2882" i="7"/>
  <c r="Y2881" i="7"/>
  <c r="Y2880" i="7"/>
  <c r="Y2879" i="7"/>
  <c r="Y2878" i="7"/>
  <c r="Y2877" i="7"/>
  <c r="Y2876" i="7"/>
  <c r="Y2875" i="7"/>
  <c r="Y2874" i="7"/>
  <c r="Y2873" i="7"/>
  <c r="Y2872" i="7"/>
  <c r="Y2871" i="7"/>
  <c r="Y2870" i="7"/>
  <c r="Y2869" i="7"/>
  <c r="Y2868" i="7"/>
  <c r="Y2867" i="7"/>
  <c r="Y2866" i="7"/>
  <c r="Y2865" i="7"/>
  <c r="Y2864" i="7"/>
  <c r="Y2863" i="7"/>
  <c r="Y2862" i="7"/>
  <c r="Y2861" i="7"/>
  <c r="Y2860" i="7"/>
  <c r="Y2859" i="7"/>
  <c r="Y2858" i="7"/>
  <c r="Y2857" i="7"/>
  <c r="Y2856" i="7"/>
  <c r="Y2855" i="7"/>
  <c r="Y2854" i="7"/>
  <c r="Y2853" i="7"/>
  <c r="Y2852" i="7"/>
  <c r="Y2851" i="7"/>
  <c r="Y2850" i="7"/>
  <c r="Y2849" i="7"/>
  <c r="Y2848" i="7"/>
  <c r="Y2847" i="7"/>
  <c r="Y2846" i="7"/>
  <c r="Y2845" i="7"/>
  <c r="Y2844" i="7"/>
  <c r="Y2843" i="7"/>
  <c r="Y2842" i="7"/>
  <c r="Y2841" i="7"/>
  <c r="Y2840" i="7"/>
  <c r="Y2839" i="7"/>
  <c r="Y2838" i="7"/>
  <c r="Y2837" i="7"/>
  <c r="Y2836" i="7"/>
  <c r="Y2835" i="7"/>
  <c r="Y2834" i="7"/>
  <c r="Y2833" i="7"/>
  <c r="Y2832" i="7"/>
  <c r="Y2831" i="7"/>
  <c r="Y2830" i="7"/>
  <c r="Y2829" i="7"/>
  <c r="Y2828" i="7"/>
  <c r="Y2827" i="7"/>
  <c r="Y2826" i="7"/>
  <c r="Y2825" i="7"/>
  <c r="Y2824" i="7"/>
  <c r="Y2823" i="7"/>
  <c r="Y2822" i="7"/>
  <c r="Y2821" i="7"/>
  <c r="Y2820" i="7"/>
  <c r="Y2819" i="7"/>
  <c r="Y2818" i="7"/>
  <c r="Y2817" i="7"/>
  <c r="Y2816" i="7"/>
  <c r="Y2815" i="7"/>
  <c r="Y2814" i="7"/>
  <c r="Y2813" i="7"/>
  <c r="Y2812" i="7"/>
  <c r="Y2811" i="7"/>
  <c r="Y2810" i="7"/>
  <c r="Y2809" i="7"/>
  <c r="Y2808" i="7"/>
  <c r="Y2807" i="7"/>
  <c r="Y2806" i="7"/>
  <c r="Y2805" i="7"/>
  <c r="Y2804" i="7"/>
  <c r="Y2803" i="7"/>
  <c r="Y2802" i="7"/>
  <c r="Y2801" i="7"/>
  <c r="Y2800" i="7"/>
  <c r="Y2799" i="7"/>
  <c r="Y2798" i="7"/>
  <c r="Y2797" i="7"/>
  <c r="Y2796" i="7"/>
  <c r="Y2795" i="7"/>
  <c r="Y2794" i="7"/>
  <c r="Y2793" i="7"/>
  <c r="Y2792" i="7"/>
  <c r="Y2791" i="7"/>
  <c r="Y2790" i="7"/>
  <c r="Y2789" i="7"/>
  <c r="Y2788" i="7"/>
  <c r="Y2787" i="7"/>
  <c r="Y2786" i="7"/>
  <c r="Y2785" i="7"/>
  <c r="Y2784" i="7"/>
  <c r="Y2783" i="7"/>
  <c r="Y2782" i="7"/>
  <c r="Y2781" i="7"/>
  <c r="Y2780" i="7"/>
  <c r="Y2779" i="7"/>
  <c r="Y2778" i="7"/>
  <c r="Y2777" i="7"/>
  <c r="Y2776" i="7"/>
  <c r="Y2775" i="7"/>
  <c r="Y2774" i="7"/>
  <c r="Y2773" i="7"/>
  <c r="Y2772" i="7"/>
  <c r="Y2771" i="7"/>
  <c r="Y2770" i="7"/>
  <c r="Y2769" i="7"/>
  <c r="Y2768" i="7"/>
  <c r="Y2767" i="7"/>
  <c r="Y2766" i="7"/>
  <c r="Y2765" i="7"/>
  <c r="Y2764" i="7"/>
  <c r="Y2763" i="7"/>
  <c r="Y2762" i="7"/>
  <c r="Y2761" i="7"/>
  <c r="Y2760" i="7"/>
  <c r="Y2759" i="7"/>
  <c r="Y2758" i="7"/>
  <c r="Y2757" i="7"/>
  <c r="Y2756" i="7"/>
  <c r="Y2755" i="7"/>
  <c r="Y2754" i="7"/>
  <c r="Y2753" i="7"/>
  <c r="Y2752" i="7"/>
  <c r="Y2751" i="7"/>
  <c r="Y2750" i="7"/>
  <c r="Y2749" i="7"/>
  <c r="Y2748" i="7"/>
  <c r="Y2747" i="7"/>
  <c r="Y2746" i="7"/>
  <c r="Y2745" i="7"/>
  <c r="Y2744" i="7"/>
  <c r="Y2743" i="7"/>
  <c r="Y2742" i="7"/>
  <c r="Y2741" i="7"/>
  <c r="Y2740" i="7"/>
  <c r="Y2739" i="7"/>
  <c r="Y2738" i="7"/>
  <c r="Y2737" i="7"/>
  <c r="Y2736" i="7"/>
  <c r="Y2735" i="7"/>
  <c r="Y2734" i="7"/>
  <c r="Y2733" i="7"/>
  <c r="Y2732" i="7"/>
  <c r="Y2731" i="7"/>
  <c r="Y2730" i="7"/>
  <c r="Y2729" i="7"/>
  <c r="Y2728" i="7"/>
  <c r="Y2727" i="7"/>
  <c r="Y2726" i="7"/>
  <c r="Y2725" i="7"/>
  <c r="Y2724" i="7"/>
  <c r="Y2723" i="7"/>
  <c r="Y2722" i="7"/>
  <c r="Y2721" i="7"/>
  <c r="Y2720" i="7"/>
  <c r="Y2719" i="7"/>
  <c r="Y2718" i="7"/>
  <c r="Y2717" i="7"/>
  <c r="Y2716" i="7"/>
  <c r="Y2715" i="7"/>
  <c r="Y2714" i="7"/>
  <c r="Y2713" i="7"/>
  <c r="Y2712" i="7"/>
  <c r="Y2711" i="7"/>
  <c r="Y2710" i="7"/>
  <c r="Y2709" i="7"/>
  <c r="Y2708" i="7"/>
  <c r="Y2707" i="7"/>
  <c r="Y2706" i="7"/>
  <c r="Y2705" i="7"/>
  <c r="Y2704" i="7"/>
  <c r="Y2703" i="7"/>
  <c r="Y2702" i="7"/>
  <c r="Y2701" i="7"/>
  <c r="Y2700" i="7"/>
  <c r="Y2699" i="7"/>
  <c r="Y2698" i="7"/>
  <c r="Y2697" i="7"/>
  <c r="Y2696" i="7"/>
  <c r="Y2695" i="7"/>
  <c r="Y2694" i="7"/>
  <c r="Y2693" i="7"/>
  <c r="Y2692" i="7"/>
  <c r="Y2691" i="7"/>
  <c r="Y2690" i="7"/>
  <c r="Y2689" i="7"/>
  <c r="Y2688" i="7"/>
  <c r="Y2687" i="7"/>
  <c r="Y2686" i="7"/>
  <c r="Y2685" i="7"/>
  <c r="Y2684" i="7"/>
  <c r="Y2683" i="7"/>
  <c r="Y2682" i="7"/>
  <c r="Y2681" i="7"/>
  <c r="Y2680" i="7"/>
  <c r="Y2679" i="7"/>
  <c r="Y2678" i="7"/>
  <c r="Y2677" i="7"/>
  <c r="Y2676" i="7"/>
  <c r="Y2675" i="7"/>
  <c r="Y2674" i="7"/>
  <c r="Y2673" i="7"/>
  <c r="Y2672" i="7"/>
  <c r="Y2671" i="7"/>
  <c r="Y2670" i="7"/>
  <c r="Y2669" i="7"/>
  <c r="Y2668" i="7"/>
  <c r="Y2667" i="7"/>
  <c r="Y2666" i="7"/>
  <c r="Y2665" i="7"/>
  <c r="Y2664" i="7"/>
  <c r="Y2663" i="7"/>
  <c r="Y2662" i="7"/>
  <c r="Y2661" i="7"/>
  <c r="Y2660" i="7"/>
  <c r="Y2659" i="7"/>
  <c r="Y2658" i="7"/>
  <c r="Y2657" i="7"/>
  <c r="Y2656" i="7"/>
  <c r="Y2655" i="7"/>
  <c r="Y2654" i="7"/>
  <c r="Y2653" i="7"/>
  <c r="Y2652" i="7"/>
  <c r="Y2651" i="7"/>
  <c r="Y2650" i="7"/>
  <c r="Y2649" i="7"/>
  <c r="Y2648" i="7"/>
  <c r="Y2647" i="7"/>
  <c r="Y2646" i="7"/>
  <c r="Y2645" i="7"/>
  <c r="Y2644" i="7"/>
  <c r="Y2643" i="7"/>
  <c r="Y2642" i="7"/>
  <c r="Y2641" i="7"/>
  <c r="Y2640" i="7"/>
  <c r="Y2639" i="7"/>
  <c r="Y2638" i="7"/>
  <c r="Y2637" i="7"/>
  <c r="Y2636" i="7"/>
  <c r="Y2635" i="7"/>
  <c r="Y2634" i="7"/>
  <c r="Y2633" i="7"/>
  <c r="Y2632" i="7"/>
  <c r="Y2631" i="7"/>
  <c r="Y2630" i="7"/>
  <c r="Y2629" i="7"/>
  <c r="Y2628" i="7"/>
  <c r="Y2627" i="7"/>
  <c r="Y2626" i="7"/>
  <c r="Y2625" i="7"/>
  <c r="Y2624" i="7"/>
  <c r="Y2623" i="7"/>
  <c r="Y2622" i="7"/>
  <c r="Y2621" i="7"/>
  <c r="Y2620" i="7"/>
  <c r="Y2619" i="7"/>
  <c r="Y2618" i="7"/>
  <c r="Y2617" i="7"/>
  <c r="Y2616" i="7"/>
  <c r="Y2615" i="7"/>
  <c r="Y2614" i="7"/>
  <c r="Y2613" i="7"/>
  <c r="Y2612" i="7"/>
  <c r="Y2611" i="7"/>
  <c r="Y2610" i="7"/>
  <c r="Y2609" i="7"/>
  <c r="Y2608" i="7"/>
  <c r="Y2607" i="7"/>
  <c r="Y2606" i="7"/>
  <c r="Y2605" i="7"/>
  <c r="Y2604" i="7"/>
  <c r="Y2603" i="7"/>
  <c r="Y2602" i="7"/>
  <c r="Y2601" i="7"/>
  <c r="Y2600" i="7"/>
  <c r="Y2599" i="7"/>
  <c r="Y2598" i="7"/>
  <c r="Y2597" i="7"/>
  <c r="Y2596" i="7"/>
  <c r="Y2595" i="7"/>
  <c r="Y2594" i="7"/>
  <c r="Y2593" i="7"/>
  <c r="Y2592" i="7"/>
  <c r="Y2591" i="7"/>
  <c r="Y2590" i="7"/>
  <c r="Y2589" i="7"/>
  <c r="Y2588" i="7"/>
  <c r="Y2587" i="7"/>
  <c r="Y2586" i="7"/>
  <c r="Y2585" i="7"/>
  <c r="Y2584" i="7"/>
  <c r="Y2583" i="7"/>
  <c r="Y2582" i="7"/>
  <c r="Y2581" i="7"/>
  <c r="Y2580" i="7"/>
  <c r="Y2579" i="7"/>
  <c r="Y2578" i="7"/>
  <c r="Y2577" i="7"/>
  <c r="Y2576" i="7"/>
  <c r="Y2575" i="7"/>
  <c r="Y2574" i="7"/>
  <c r="Y2573" i="7"/>
  <c r="Y2572" i="7"/>
  <c r="Y2571" i="7"/>
  <c r="Y2570" i="7"/>
  <c r="Y2569" i="7"/>
  <c r="Y2568" i="7"/>
  <c r="Y2567" i="7"/>
  <c r="Y2566" i="7"/>
  <c r="Y2565" i="7"/>
  <c r="Y2564" i="7"/>
  <c r="Y2563" i="7"/>
  <c r="Y2562" i="7"/>
  <c r="Y2561" i="7"/>
  <c r="Y2560" i="7"/>
  <c r="Y2559" i="7"/>
  <c r="Y2558" i="7"/>
  <c r="Y2557" i="7"/>
  <c r="Y2556" i="7"/>
  <c r="Y2555" i="7"/>
  <c r="Y2554" i="7"/>
  <c r="Y2553" i="7"/>
  <c r="Y2552" i="7"/>
  <c r="Y2551" i="7"/>
  <c r="Y2550" i="7"/>
  <c r="Y2549" i="7"/>
  <c r="Y2548" i="7"/>
  <c r="Y2547" i="7"/>
  <c r="Y2546" i="7"/>
  <c r="Y2545" i="7"/>
  <c r="Y2544" i="7"/>
  <c r="Y2543" i="7"/>
  <c r="Y2542" i="7"/>
  <c r="Y2541" i="7"/>
  <c r="Y2540" i="7"/>
  <c r="Y2539" i="7"/>
  <c r="Y2538" i="7"/>
  <c r="Y2537" i="7"/>
  <c r="Y2536" i="7"/>
  <c r="Y2535" i="7"/>
  <c r="Y2534" i="7"/>
  <c r="Y2533" i="7"/>
  <c r="Y2532" i="7"/>
  <c r="Y2531" i="7"/>
  <c r="Y2530" i="7"/>
  <c r="Y2529" i="7"/>
  <c r="Y2528" i="7"/>
  <c r="Y2527" i="7"/>
  <c r="Y2526" i="7"/>
  <c r="Y2525" i="7"/>
  <c r="Y2524" i="7"/>
  <c r="Y2523" i="7"/>
  <c r="Y2522" i="7"/>
  <c r="Y2521" i="7"/>
  <c r="Y2520" i="7"/>
  <c r="Y2519" i="7"/>
  <c r="Y2518" i="7"/>
  <c r="Y2517" i="7"/>
  <c r="Y2516" i="7"/>
  <c r="Y2515" i="7"/>
  <c r="Y2514" i="7"/>
  <c r="Y2513" i="7"/>
  <c r="Y2512" i="7"/>
  <c r="Y2511" i="7"/>
  <c r="Y2510" i="7"/>
  <c r="Y2509" i="7"/>
  <c r="Y2508" i="7"/>
  <c r="Y2507" i="7"/>
  <c r="Y2506" i="7"/>
  <c r="Y2505" i="7"/>
  <c r="Y2504" i="7"/>
  <c r="Y2503" i="7"/>
  <c r="Y2502" i="7"/>
  <c r="Y2501" i="7"/>
  <c r="Y2500" i="7"/>
  <c r="Y2499" i="7"/>
  <c r="Y2498" i="7"/>
  <c r="Y2497" i="7"/>
  <c r="Y2496" i="7"/>
  <c r="Y2495" i="7"/>
  <c r="Y2494" i="7"/>
  <c r="Y2493" i="7"/>
  <c r="Y2492" i="7"/>
  <c r="Y2491" i="7"/>
  <c r="Y2490" i="7"/>
  <c r="Y2489" i="7"/>
  <c r="Y2488" i="7"/>
  <c r="Y2487" i="7"/>
  <c r="Y2486" i="7"/>
  <c r="Y2485" i="7"/>
  <c r="Y2484" i="7"/>
  <c r="Y2483" i="7"/>
  <c r="Y2482" i="7"/>
  <c r="Y2481" i="7"/>
  <c r="Y2480" i="7"/>
  <c r="Y2479" i="7"/>
  <c r="Y2478" i="7"/>
  <c r="Y2477" i="7"/>
  <c r="Y2476" i="7"/>
  <c r="Y2475" i="7"/>
  <c r="Y2474" i="7"/>
  <c r="Y2473" i="7"/>
  <c r="Y2472" i="7"/>
  <c r="Y2471" i="7"/>
  <c r="Y2470" i="7"/>
  <c r="Y2469" i="7"/>
  <c r="Y2468" i="7"/>
  <c r="Y2467" i="7"/>
  <c r="Y2466" i="7"/>
  <c r="Y2465" i="7"/>
  <c r="Y2464" i="7"/>
  <c r="Y2463" i="7"/>
  <c r="Y2462" i="7"/>
  <c r="Y2461" i="7"/>
  <c r="Y2460" i="7"/>
  <c r="Y2459" i="7"/>
  <c r="Y2458" i="7"/>
  <c r="Y2457" i="7"/>
  <c r="Y2456" i="7"/>
  <c r="Y2455" i="7"/>
  <c r="Y2454" i="7"/>
  <c r="Y2453" i="7"/>
  <c r="Y2452" i="7"/>
  <c r="Y2451" i="7"/>
  <c r="Y2450" i="7"/>
  <c r="Y2449" i="7"/>
  <c r="Y2448" i="7"/>
  <c r="Y2447" i="7"/>
  <c r="Y2446" i="7"/>
  <c r="Y2445" i="7"/>
  <c r="Y2444" i="7"/>
  <c r="Y2443" i="7"/>
  <c r="Y2442" i="7"/>
  <c r="Y2441" i="7"/>
  <c r="Y2440" i="7"/>
  <c r="Y2439" i="7"/>
  <c r="Y2438" i="7"/>
  <c r="Y2437" i="7"/>
  <c r="Y2436" i="7"/>
  <c r="Y2435" i="7"/>
  <c r="Y2434" i="7"/>
  <c r="Y2433" i="7"/>
  <c r="Y2432" i="7"/>
  <c r="Y2431" i="7"/>
  <c r="Y2430" i="7"/>
  <c r="Y2429" i="7"/>
  <c r="Y2428" i="7"/>
  <c r="Y2427" i="7"/>
  <c r="Y2426" i="7"/>
  <c r="Y2425" i="7"/>
  <c r="Y2424" i="7"/>
  <c r="Y2423" i="7"/>
  <c r="Y2422" i="7"/>
  <c r="Y2421" i="7"/>
  <c r="Y2420" i="7"/>
  <c r="Y2419" i="7"/>
  <c r="Y2418" i="7"/>
  <c r="Y2417" i="7"/>
  <c r="Y2416" i="7"/>
  <c r="Y2415" i="7"/>
  <c r="Y2414" i="7"/>
  <c r="Y2413" i="7"/>
  <c r="Y2412" i="7"/>
  <c r="Y2411" i="7"/>
  <c r="Y2410" i="7"/>
  <c r="Y2409" i="7"/>
  <c r="Y2408" i="7"/>
  <c r="Y2407" i="7"/>
  <c r="Y2406" i="7"/>
  <c r="Y2405" i="7"/>
  <c r="Y2404" i="7"/>
  <c r="Y2403" i="7"/>
  <c r="Y2402" i="7"/>
  <c r="Y2401" i="7"/>
  <c r="Y2400" i="7"/>
  <c r="Y2399" i="7"/>
  <c r="Y2398" i="7"/>
  <c r="Y2397" i="7"/>
  <c r="Y2396" i="7"/>
  <c r="Y2395" i="7"/>
  <c r="Y2394" i="7"/>
  <c r="Y2393" i="7"/>
  <c r="Y2392" i="7"/>
  <c r="Y2391" i="7"/>
  <c r="Y2390" i="7"/>
  <c r="Y2389" i="7"/>
  <c r="Y2388" i="7"/>
  <c r="Y2387" i="7"/>
  <c r="Y2386" i="7"/>
  <c r="Y2385" i="7"/>
  <c r="Y2384" i="7"/>
  <c r="Y2383" i="7"/>
  <c r="Y2382" i="7"/>
  <c r="Y2381" i="7"/>
  <c r="Y2380" i="7"/>
  <c r="Y2379" i="7"/>
  <c r="Y2378" i="7"/>
  <c r="Y2377" i="7"/>
  <c r="Y2376" i="7"/>
  <c r="Y2375" i="7"/>
  <c r="Y2374" i="7"/>
  <c r="Y2373" i="7"/>
  <c r="Y2372" i="7"/>
  <c r="Y2371" i="7"/>
  <c r="Y2370" i="7"/>
  <c r="Y2369" i="7"/>
  <c r="Y2368" i="7"/>
  <c r="Y2367" i="7"/>
  <c r="Y2366" i="7"/>
  <c r="Y2365" i="7"/>
  <c r="Y2364" i="7"/>
  <c r="Y2363" i="7"/>
  <c r="Y2362" i="7"/>
  <c r="Y2361" i="7"/>
  <c r="Y2360" i="7"/>
  <c r="Y2359" i="7"/>
  <c r="Y2358" i="7"/>
  <c r="Y2357" i="7"/>
  <c r="Y2356" i="7"/>
  <c r="Y2355" i="7"/>
  <c r="Y2354" i="7"/>
  <c r="Y2353" i="7"/>
  <c r="Y2352" i="7"/>
  <c r="Y2351" i="7"/>
  <c r="Y2350" i="7"/>
  <c r="Y2349" i="7"/>
  <c r="Y2348" i="7"/>
  <c r="Y2347" i="7"/>
  <c r="Y2346" i="7"/>
  <c r="Y2345" i="7"/>
  <c r="Y2344" i="7"/>
  <c r="Y2343" i="7"/>
  <c r="Y2342" i="7"/>
  <c r="Y2341" i="7"/>
  <c r="Y2340" i="7"/>
  <c r="Y2339" i="7"/>
  <c r="Y2338" i="7"/>
  <c r="Y2337" i="7"/>
  <c r="Y2336" i="7"/>
  <c r="Y2335" i="7"/>
  <c r="Y2334" i="7"/>
  <c r="Y2333" i="7"/>
  <c r="Y2332" i="7"/>
  <c r="Y2331" i="7"/>
  <c r="Y2330" i="7"/>
  <c r="Y2329" i="7"/>
  <c r="Y2328" i="7"/>
  <c r="Y2327" i="7"/>
  <c r="Y2326" i="7"/>
  <c r="Y2325" i="7"/>
  <c r="Y2324" i="7"/>
  <c r="Y2323" i="7"/>
  <c r="Y2322" i="7"/>
  <c r="Y2321" i="7"/>
  <c r="Y2320" i="7"/>
  <c r="Y2319" i="7"/>
  <c r="Y2318" i="7"/>
  <c r="Y2317" i="7"/>
  <c r="Y2316" i="7"/>
  <c r="Y2315" i="7"/>
  <c r="Y2314" i="7"/>
  <c r="Y2313" i="7"/>
  <c r="Y2312" i="7"/>
  <c r="Y2311" i="7"/>
  <c r="Y2310" i="7"/>
  <c r="Y2309" i="7"/>
  <c r="Y2308" i="7"/>
  <c r="Y2307" i="7"/>
  <c r="Y2306" i="7"/>
  <c r="Y2305" i="7"/>
  <c r="Y2304" i="7"/>
  <c r="Y2303" i="7"/>
  <c r="Y2302" i="7"/>
  <c r="Y2301" i="7"/>
  <c r="Y2300" i="7"/>
  <c r="Y2299" i="7"/>
  <c r="Y2298" i="7"/>
  <c r="Y2297" i="7"/>
  <c r="Y2296" i="7"/>
  <c r="Y2295" i="7"/>
  <c r="Y2294" i="7"/>
  <c r="Y2293" i="7"/>
  <c r="Y2292" i="7"/>
  <c r="Y2291" i="7"/>
  <c r="Y2290" i="7"/>
  <c r="Y2289" i="7"/>
  <c r="Y2288" i="7"/>
  <c r="Y2287" i="7"/>
  <c r="Y2286" i="7"/>
  <c r="Y2285" i="7"/>
  <c r="Y2284" i="7"/>
  <c r="Y2283" i="7"/>
  <c r="Y2282" i="7"/>
  <c r="Y2281" i="7"/>
  <c r="Y2280" i="7"/>
  <c r="Y2279" i="7"/>
  <c r="Y2278" i="7"/>
  <c r="Y2277" i="7"/>
  <c r="Y2276" i="7"/>
  <c r="Y2275" i="7"/>
  <c r="Y2274" i="7"/>
  <c r="Y2273" i="7"/>
  <c r="Y2272" i="7"/>
  <c r="Y2271" i="7"/>
  <c r="Y2270" i="7"/>
  <c r="Y2269" i="7"/>
  <c r="Y2268" i="7"/>
  <c r="Y2267" i="7"/>
  <c r="Y2266" i="7"/>
  <c r="Y2265" i="7"/>
  <c r="Y2264" i="7"/>
  <c r="Y2263" i="7"/>
  <c r="Y2262" i="7"/>
  <c r="Y2261" i="7"/>
  <c r="Y2260" i="7"/>
  <c r="Y2259" i="7"/>
  <c r="Y2258" i="7"/>
  <c r="Y2257" i="7"/>
  <c r="Y2256" i="7"/>
  <c r="Y2255" i="7"/>
  <c r="Y2254" i="7"/>
  <c r="Y2253" i="7"/>
  <c r="Y2252" i="7"/>
  <c r="Y2251" i="7"/>
  <c r="Y2250" i="7"/>
  <c r="Y2249" i="7"/>
  <c r="Y2248" i="7"/>
  <c r="Y2247" i="7"/>
  <c r="Y2246" i="7"/>
  <c r="Y2245" i="7"/>
  <c r="Y2244" i="7"/>
  <c r="Y2243" i="7"/>
  <c r="Y2242" i="7"/>
  <c r="Y2241" i="7"/>
  <c r="Y2240" i="7"/>
  <c r="Y2239" i="7"/>
  <c r="Y2238" i="7"/>
  <c r="Y2237" i="7"/>
  <c r="Y2236" i="7"/>
  <c r="Y2235" i="7"/>
  <c r="Y2234" i="7"/>
  <c r="Y2233" i="7"/>
  <c r="Y2232" i="7"/>
  <c r="Y2231" i="7"/>
  <c r="Y2230" i="7"/>
  <c r="Y2229" i="7"/>
  <c r="Y2228" i="7"/>
  <c r="Y2227" i="7"/>
  <c r="Y2226" i="7"/>
  <c r="Y2225" i="7"/>
  <c r="Y2224" i="7"/>
  <c r="Y2223" i="7"/>
  <c r="Y2222" i="7"/>
  <c r="Y2221" i="7"/>
  <c r="Y2220" i="7"/>
  <c r="Y2219" i="7"/>
  <c r="Y2218" i="7"/>
  <c r="Y2217" i="7"/>
  <c r="Y2216" i="7"/>
  <c r="Y2215" i="7"/>
  <c r="Y2214" i="7"/>
  <c r="Y2213" i="7"/>
  <c r="Y2212" i="7"/>
  <c r="Y2211" i="7"/>
  <c r="Y2210" i="7"/>
  <c r="Y2209" i="7"/>
  <c r="Y2208" i="7"/>
  <c r="Y2207" i="7"/>
  <c r="Y2206" i="7"/>
  <c r="Y2205" i="7"/>
  <c r="Y2204" i="7"/>
  <c r="Y2203" i="7"/>
  <c r="Y2202" i="7"/>
  <c r="Y2201" i="7"/>
  <c r="Y2200" i="7"/>
  <c r="Y2199" i="7"/>
  <c r="Y2198" i="7"/>
  <c r="Y2197" i="7"/>
  <c r="Y2196" i="7"/>
  <c r="Y2195" i="7"/>
  <c r="Y2194" i="7"/>
  <c r="Y2193" i="7"/>
  <c r="Y2192" i="7"/>
  <c r="Y2191" i="7"/>
  <c r="Y2190" i="7"/>
  <c r="Y2189" i="7"/>
  <c r="Y2188" i="7"/>
  <c r="Y2187" i="7"/>
  <c r="Y2186" i="7"/>
  <c r="Y2185" i="7"/>
  <c r="Y2184" i="7"/>
  <c r="Y2183" i="7"/>
  <c r="Y2182" i="7"/>
  <c r="Y2181" i="7"/>
  <c r="Y2180" i="7"/>
  <c r="Y2179" i="7"/>
  <c r="Y2178" i="7"/>
  <c r="Y2177" i="7"/>
  <c r="Y2176" i="7"/>
  <c r="Y2175" i="7"/>
  <c r="Y2174" i="7"/>
  <c r="Y2173" i="7"/>
  <c r="Y2172" i="7"/>
  <c r="Y2171" i="7"/>
  <c r="Y2170" i="7"/>
  <c r="Y2169" i="7"/>
  <c r="Y2168" i="7"/>
  <c r="Y2167" i="7"/>
  <c r="Y2166" i="7"/>
  <c r="Y2165" i="7"/>
  <c r="Y2164" i="7"/>
  <c r="Y2163" i="7"/>
  <c r="Y2162" i="7"/>
  <c r="Y2161" i="7"/>
  <c r="Y2160" i="7"/>
  <c r="Y2159" i="7"/>
  <c r="Y2158" i="7"/>
  <c r="Y2157" i="7"/>
  <c r="Y2156" i="7"/>
  <c r="Y2155" i="7"/>
  <c r="Y2154" i="7"/>
  <c r="Y2153" i="7"/>
  <c r="Y2152" i="7"/>
  <c r="Y2151" i="7"/>
  <c r="Y2150" i="7"/>
  <c r="Y2149" i="7"/>
  <c r="Y2148" i="7"/>
  <c r="Y2147" i="7"/>
  <c r="Y2146" i="7"/>
  <c r="Y2145" i="7"/>
  <c r="Y2144" i="7"/>
  <c r="Y2143" i="7"/>
  <c r="Y2142" i="7"/>
  <c r="Y2141" i="7"/>
  <c r="Y2140" i="7"/>
  <c r="Y2139" i="7"/>
  <c r="Y2138" i="7"/>
  <c r="Y2137" i="7"/>
  <c r="Y2136" i="7"/>
  <c r="Y2135" i="7"/>
  <c r="Y2134" i="7"/>
  <c r="Y2133" i="7"/>
  <c r="Y2132" i="7"/>
  <c r="Y2131" i="7"/>
  <c r="Y2130" i="7"/>
  <c r="Y2129" i="7"/>
  <c r="Y2128" i="7"/>
  <c r="Y2127" i="7"/>
  <c r="Y2126" i="7"/>
  <c r="Y2125" i="7"/>
  <c r="Y2124" i="7"/>
  <c r="Y2123" i="7"/>
  <c r="Y2122" i="7"/>
  <c r="Y2121" i="7"/>
  <c r="Y2120" i="7"/>
  <c r="Y2119" i="7"/>
  <c r="Y2118" i="7"/>
  <c r="Y2117" i="7"/>
  <c r="Y2116" i="7"/>
  <c r="Y2115" i="7"/>
  <c r="Y2114" i="7"/>
  <c r="Y2113" i="7"/>
  <c r="Y2112" i="7"/>
  <c r="Y2111" i="7"/>
  <c r="Y2110" i="7"/>
  <c r="Y2109" i="7"/>
  <c r="Y2108" i="7"/>
  <c r="Y2107" i="7"/>
  <c r="Y2106" i="7"/>
  <c r="Y2105" i="7"/>
  <c r="Y2104" i="7"/>
  <c r="Y2103" i="7"/>
  <c r="Y2102" i="7"/>
  <c r="Y2101" i="7"/>
  <c r="Y2100" i="7"/>
  <c r="Y2099" i="7"/>
  <c r="Y2098" i="7"/>
  <c r="Y2097" i="7"/>
  <c r="Y2096" i="7"/>
  <c r="Y2095" i="7"/>
  <c r="Y2094" i="7"/>
  <c r="Y2093" i="7"/>
  <c r="Y2092" i="7"/>
  <c r="Y2091" i="7"/>
  <c r="Y2090" i="7"/>
  <c r="Y2089" i="7"/>
  <c r="Y2088" i="7"/>
  <c r="Y2087" i="7"/>
  <c r="Y2086" i="7"/>
  <c r="Y2085" i="7"/>
  <c r="Y2084" i="7"/>
  <c r="Y2083" i="7"/>
  <c r="Y2082" i="7"/>
  <c r="Y2081" i="7"/>
  <c r="Y2080" i="7"/>
  <c r="Y2079" i="7"/>
  <c r="Y2078" i="7"/>
  <c r="Y2077" i="7"/>
  <c r="Y2076" i="7"/>
  <c r="Y2075" i="7"/>
  <c r="Y2074" i="7"/>
  <c r="Y2073" i="7"/>
  <c r="Y2072" i="7"/>
  <c r="Y2071" i="7"/>
  <c r="Y2070" i="7"/>
  <c r="Y2069" i="7"/>
  <c r="Y2068" i="7"/>
  <c r="Y2067" i="7"/>
  <c r="Y2066" i="7"/>
  <c r="Y2065" i="7"/>
  <c r="Y2064" i="7"/>
  <c r="Y2063" i="7"/>
  <c r="Y2062" i="7"/>
  <c r="Y2061" i="7"/>
  <c r="Y2060" i="7"/>
  <c r="Y2059" i="7"/>
  <c r="Y2058" i="7"/>
  <c r="Y2057" i="7"/>
  <c r="Y2056" i="7"/>
  <c r="Y2055" i="7"/>
  <c r="Y2054" i="7"/>
  <c r="Y2053" i="7"/>
  <c r="Y2052" i="7"/>
  <c r="Y2051" i="7"/>
  <c r="Y2050" i="7"/>
  <c r="Y2049" i="7"/>
  <c r="Y2048" i="7"/>
  <c r="Y2047" i="7"/>
  <c r="Y2046" i="7"/>
  <c r="Y2045" i="7"/>
  <c r="Y2044" i="7"/>
  <c r="Y2043" i="7"/>
  <c r="Y2042" i="7"/>
  <c r="Y2041" i="7"/>
  <c r="Y2040" i="7"/>
  <c r="Y2039" i="7"/>
  <c r="Y2038" i="7"/>
  <c r="Y2037" i="7"/>
  <c r="Y2036" i="7"/>
  <c r="Y2035" i="7"/>
  <c r="Y2034" i="7"/>
  <c r="Y2033" i="7"/>
  <c r="Y2032" i="7"/>
  <c r="Y2031" i="7"/>
  <c r="Y2030" i="7"/>
  <c r="Y2029" i="7"/>
  <c r="Y2028" i="7"/>
  <c r="Y2027" i="7"/>
  <c r="Y2026" i="7"/>
  <c r="Y2025" i="7"/>
  <c r="Y2024" i="7"/>
  <c r="Y2023" i="7"/>
  <c r="Y2022" i="7"/>
  <c r="Y2021" i="7"/>
  <c r="Y2020" i="7"/>
  <c r="Y2019" i="7"/>
  <c r="Y2018" i="7"/>
  <c r="Y2017" i="7"/>
  <c r="Y2016" i="7"/>
  <c r="Y2015" i="7"/>
  <c r="Y2014" i="7"/>
  <c r="Y2013" i="7"/>
  <c r="Y2012" i="7"/>
  <c r="Y2011" i="7"/>
  <c r="Y2010" i="7"/>
  <c r="Y2009" i="7"/>
  <c r="Y2008" i="7"/>
  <c r="Y2007" i="7"/>
  <c r="Y2006" i="7"/>
  <c r="Y2005" i="7"/>
  <c r="Y2004" i="7"/>
  <c r="Y2003" i="7"/>
  <c r="Y2002" i="7"/>
  <c r="Y2001" i="7"/>
  <c r="Y2000" i="7"/>
  <c r="Y1999" i="7"/>
  <c r="Y1998" i="7"/>
  <c r="Y1997" i="7"/>
  <c r="Y1996" i="7"/>
  <c r="Y1995" i="7"/>
  <c r="Y1994" i="7"/>
  <c r="Y1993" i="7"/>
  <c r="Y1992" i="7"/>
  <c r="Y1991" i="7"/>
  <c r="Y1990" i="7"/>
  <c r="Y1989" i="7"/>
  <c r="Y1988" i="7"/>
  <c r="Y1987" i="7"/>
  <c r="Y1986" i="7"/>
  <c r="Y1985" i="7"/>
  <c r="Y1984" i="7"/>
  <c r="Y1983" i="7"/>
  <c r="Y1982" i="7"/>
  <c r="Y1981" i="7"/>
  <c r="Y1980" i="7"/>
  <c r="Y1979" i="7"/>
  <c r="Y1978" i="7"/>
  <c r="Y1977" i="7"/>
  <c r="Y1976" i="7"/>
  <c r="Y1975" i="7"/>
  <c r="Y1974" i="7"/>
  <c r="Y1973" i="7"/>
  <c r="Y1972" i="7"/>
  <c r="Y1971" i="7"/>
  <c r="Y1970" i="7"/>
  <c r="Y1969" i="7"/>
  <c r="Y1968" i="7"/>
  <c r="Y1967" i="7"/>
  <c r="Y1966" i="7"/>
  <c r="Y1965" i="7"/>
  <c r="Y1964" i="7"/>
  <c r="Y1963" i="7"/>
  <c r="Y1962" i="7"/>
  <c r="Y1961" i="7"/>
  <c r="Y1960" i="7"/>
  <c r="Y1959" i="7"/>
  <c r="Y1958" i="7"/>
  <c r="Y1957" i="7"/>
  <c r="Y1956" i="7"/>
  <c r="Y1955" i="7"/>
  <c r="Y1954" i="7"/>
  <c r="Y1953" i="7"/>
  <c r="Y1952" i="7"/>
  <c r="Y1951" i="7"/>
  <c r="Y1950" i="7"/>
  <c r="Y1949" i="7"/>
  <c r="Y1948" i="7"/>
  <c r="Y1947" i="7"/>
  <c r="Y1946" i="7"/>
  <c r="Y1945" i="7"/>
  <c r="Y1944" i="7"/>
  <c r="Y1943" i="7"/>
  <c r="Y1942" i="7"/>
  <c r="Y1941" i="7"/>
  <c r="Y1940" i="7"/>
  <c r="Y1939" i="7"/>
  <c r="Y1938" i="7"/>
  <c r="Y1937" i="7"/>
  <c r="Y1936" i="7"/>
  <c r="Y1935" i="7"/>
  <c r="Y1934" i="7"/>
  <c r="Y1933" i="7"/>
  <c r="Y1932" i="7"/>
  <c r="Y1931" i="7"/>
  <c r="Y1930" i="7"/>
  <c r="Y1929" i="7"/>
  <c r="Y1928" i="7"/>
  <c r="Y1927" i="7"/>
  <c r="Y1926" i="7"/>
  <c r="Y1925" i="7"/>
  <c r="Y1924" i="7"/>
  <c r="Y1923" i="7"/>
  <c r="Y1922" i="7"/>
  <c r="Y1921" i="7"/>
  <c r="Y1920" i="7"/>
  <c r="Y1919" i="7"/>
  <c r="Y1918" i="7"/>
  <c r="Y1917" i="7"/>
  <c r="Y1916" i="7"/>
  <c r="Y1915" i="7"/>
  <c r="Y1914" i="7"/>
  <c r="Y1913" i="7"/>
  <c r="Y1912" i="7"/>
  <c r="Y1911" i="7"/>
  <c r="Y1910" i="7"/>
  <c r="Y1909" i="7"/>
  <c r="Y1908" i="7"/>
  <c r="Y1907" i="7"/>
  <c r="Y1906" i="7"/>
  <c r="Y1905" i="7"/>
  <c r="Y1904" i="7"/>
  <c r="Y1903" i="7"/>
  <c r="Y1902" i="7"/>
  <c r="Y1901" i="7"/>
  <c r="Y1900" i="7"/>
  <c r="Y1899" i="7"/>
  <c r="Y1898" i="7"/>
  <c r="Y1897" i="7"/>
  <c r="Y1896" i="7"/>
  <c r="Y1895" i="7"/>
  <c r="Y1894" i="7"/>
  <c r="Y1893" i="7"/>
  <c r="Y1892" i="7"/>
  <c r="Y1891" i="7"/>
  <c r="Y1890" i="7"/>
  <c r="Y1889" i="7"/>
  <c r="Y1888" i="7"/>
  <c r="Y1887" i="7"/>
  <c r="Y1886" i="7"/>
  <c r="Y1885" i="7"/>
  <c r="Y1884" i="7"/>
  <c r="Y1883" i="7"/>
  <c r="Y1882" i="7"/>
  <c r="Y1881" i="7"/>
  <c r="Y1880" i="7"/>
  <c r="Y1879" i="7"/>
  <c r="Y1878" i="7"/>
  <c r="Y1877" i="7"/>
  <c r="Y1876" i="7"/>
  <c r="Y1875" i="7"/>
  <c r="Y1874" i="7"/>
  <c r="Y1873" i="7"/>
  <c r="Y1872" i="7"/>
  <c r="Y1871" i="7"/>
  <c r="Y1870" i="7"/>
  <c r="Y1869" i="7"/>
  <c r="Y1868" i="7"/>
  <c r="Y1867" i="7"/>
  <c r="Y1866" i="7"/>
  <c r="Y1865" i="7"/>
  <c r="Y1864" i="7"/>
  <c r="Y1863" i="7"/>
  <c r="Y1862" i="7"/>
  <c r="Y1861" i="7"/>
  <c r="Y1860" i="7"/>
  <c r="Y1859" i="7"/>
  <c r="Y1858" i="7"/>
  <c r="Y1857" i="7"/>
  <c r="Y1856" i="7"/>
  <c r="Y1855" i="7"/>
  <c r="Y1854" i="7"/>
  <c r="Y1853" i="7"/>
  <c r="Y1852" i="7"/>
  <c r="Y1851" i="7"/>
  <c r="Y1850" i="7"/>
  <c r="Y1849" i="7"/>
  <c r="Y1848" i="7"/>
  <c r="Y1847" i="7"/>
  <c r="Y1846" i="7"/>
  <c r="Y1845" i="7"/>
  <c r="Y1844" i="7"/>
  <c r="Y1843" i="7"/>
  <c r="Y1842" i="7"/>
  <c r="Y1841" i="7"/>
  <c r="Y1840" i="7"/>
  <c r="Y1839" i="7"/>
  <c r="Y1838" i="7"/>
  <c r="Y1837" i="7"/>
  <c r="Y1836" i="7"/>
  <c r="Y1835" i="7"/>
  <c r="Y1834" i="7"/>
  <c r="Y1833" i="7"/>
  <c r="Y1832" i="7"/>
  <c r="Y1831" i="7"/>
  <c r="Y1830" i="7"/>
  <c r="Y1829" i="7"/>
  <c r="Y1828" i="7"/>
  <c r="Y1827" i="7"/>
  <c r="Y1826" i="7"/>
  <c r="Y1825" i="7"/>
  <c r="Y1824" i="7"/>
  <c r="Y1823" i="7"/>
  <c r="Y1822" i="7"/>
  <c r="Y1821" i="7"/>
  <c r="Y1820" i="7"/>
  <c r="Y1819" i="7"/>
  <c r="Y1818" i="7"/>
  <c r="Y1817" i="7"/>
  <c r="Y1816" i="7"/>
  <c r="Y1815" i="7"/>
  <c r="Y1814" i="7"/>
  <c r="Y1813" i="7"/>
  <c r="Y1812" i="7"/>
  <c r="Y1811" i="7"/>
  <c r="Y1810" i="7"/>
  <c r="Y1809" i="7"/>
  <c r="Y1808" i="7"/>
  <c r="Y1807" i="7"/>
  <c r="Y1806" i="7"/>
  <c r="Y1805" i="7"/>
  <c r="Y1804" i="7"/>
  <c r="Y1803" i="7"/>
  <c r="Y1802" i="7"/>
  <c r="Y1801" i="7"/>
  <c r="Y1800" i="7"/>
  <c r="Y1799" i="7"/>
  <c r="Y1798" i="7"/>
  <c r="Y1797" i="7"/>
  <c r="Y1796" i="7"/>
  <c r="Y1795" i="7"/>
  <c r="Y1794" i="7"/>
  <c r="Y1793" i="7"/>
  <c r="Y1792" i="7"/>
  <c r="Y1791" i="7"/>
  <c r="Y1790" i="7"/>
  <c r="Y1789" i="7"/>
  <c r="Y1788" i="7"/>
  <c r="Y1787" i="7"/>
  <c r="Y1786" i="7"/>
  <c r="Y1785" i="7"/>
  <c r="Y1784" i="7"/>
  <c r="Y1783" i="7"/>
  <c r="Y1782" i="7"/>
  <c r="Y1781" i="7"/>
  <c r="Y1780" i="7"/>
  <c r="Y1779" i="7"/>
  <c r="Y1778" i="7"/>
  <c r="Y1777" i="7"/>
  <c r="Y1776" i="7"/>
  <c r="Y1775" i="7"/>
  <c r="Y1774" i="7"/>
  <c r="Y1773" i="7"/>
  <c r="Y1772" i="7"/>
  <c r="Y1771" i="7"/>
  <c r="Y1770" i="7"/>
  <c r="Y1769" i="7"/>
  <c r="Y1768" i="7"/>
  <c r="Y1767" i="7"/>
  <c r="Y1766" i="7"/>
  <c r="Y1765" i="7"/>
  <c r="Y1764" i="7"/>
  <c r="Y1763" i="7"/>
  <c r="Y1762" i="7"/>
  <c r="Y1761" i="7"/>
  <c r="Y1760" i="7"/>
  <c r="Y1759" i="7"/>
  <c r="Y1758" i="7"/>
  <c r="Y1757" i="7"/>
  <c r="Y1756" i="7"/>
  <c r="Y1755" i="7"/>
  <c r="Y1754" i="7"/>
  <c r="Y1753" i="7"/>
  <c r="Y1752" i="7"/>
  <c r="Y1751" i="7"/>
  <c r="Y1750" i="7"/>
  <c r="Y1749" i="7"/>
  <c r="Y1748" i="7"/>
  <c r="Y1747" i="7"/>
  <c r="Y1746" i="7"/>
  <c r="Y1745" i="7"/>
  <c r="Y1744" i="7"/>
  <c r="Y1743" i="7"/>
  <c r="Y1742" i="7"/>
  <c r="Y1741" i="7"/>
  <c r="Y1740" i="7"/>
  <c r="Y1739" i="7"/>
  <c r="Y1738" i="7"/>
  <c r="Y1737" i="7"/>
  <c r="Y1736" i="7"/>
  <c r="Y1735" i="7"/>
  <c r="Y1734" i="7"/>
  <c r="Y1733" i="7"/>
  <c r="Y1732" i="7"/>
  <c r="Y1731" i="7"/>
  <c r="Y1730" i="7"/>
  <c r="Y1729" i="7"/>
  <c r="Y1728" i="7"/>
  <c r="Y1727" i="7"/>
  <c r="Y1726" i="7"/>
  <c r="Y1725" i="7"/>
  <c r="Y1724" i="7"/>
  <c r="Y1723" i="7"/>
  <c r="Y1722" i="7"/>
  <c r="Y1721" i="7"/>
  <c r="Y1720" i="7"/>
  <c r="Y1719" i="7"/>
  <c r="Y1718" i="7"/>
  <c r="Y1717" i="7"/>
  <c r="Y1716" i="7"/>
  <c r="Y1715" i="7"/>
  <c r="Y1714" i="7"/>
  <c r="Y1713" i="7"/>
  <c r="Y1712" i="7"/>
  <c r="Y1711" i="7"/>
  <c r="Y1710" i="7"/>
  <c r="Y1709" i="7"/>
  <c r="Y1708" i="7"/>
  <c r="Y1707" i="7"/>
  <c r="Y1706" i="7"/>
  <c r="Y1705" i="7"/>
  <c r="Y1704" i="7"/>
  <c r="Y1703" i="7"/>
  <c r="Y1702" i="7"/>
  <c r="Y1701" i="7"/>
  <c r="Y1700" i="7"/>
  <c r="Y1699" i="7"/>
  <c r="Y1698" i="7"/>
  <c r="Y1697" i="7"/>
  <c r="Y1696" i="7"/>
  <c r="Y1695" i="7"/>
  <c r="Y1694" i="7"/>
  <c r="Y1693" i="7"/>
  <c r="Y1692" i="7"/>
  <c r="Y1691" i="7"/>
  <c r="Y1690" i="7"/>
  <c r="Y1689" i="7"/>
  <c r="Y1688" i="7"/>
  <c r="Y1687" i="7"/>
  <c r="Y1686" i="7"/>
  <c r="Y1685" i="7"/>
  <c r="Y1684" i="7"/>
  <c r="Y1683" i="7"/>
  <c r="Y1682" i="7"/>
  <c r="Y1681" i="7"/>
  <c r="Y1680" i="7"/>
  <c r="Y1679" i="7"/>
  <c r="Y1678" i="7"/>
  <c r="Y1677" i="7"/>
  <c r="Y1676" i="7"/>
  <c r="Y1675" i="7"/>
  <c r="Y1674" i="7"/>
  <c r="Y1673" i="7"/>
  <c r="Y1672" i="7"/>
  <c r="Y1671" i="7"/>
  <c r="Y1670" i="7"/>
  <c r="Y1669" i="7"/>
  <c r="Y1668" i="7"/>
  <c r="Y1667" i="7"/>
  <c r="Y1666" i="7"/>
  <c r="Y1665" i="7"/>
  <c r="Y1664" i="7"/>
  <c r="Y1663" i="7"/>
  <c r="Y1662" i="7"/>
  <c r="Y1661" i="7"/>
  <c r="Y1660" i="7"/>
  <c r="Y1659" i="7"/>
  <c r="Y1658" i="7"/>
  <c r="Y1657" i="7"/>
  <c r="Y1656" i="7"/>
  <c r="Y1655" i="7"/>
  <c r="Y1654" i="7"/>
  <c r="Y1653" i="7"/>
  <c r="Y1652" i="7"/>
  <c r="Y1651" i="7"/>
  <c r="Y1650" i="7"/>
  <c r="Y1649" i="7"/>
  <c r="Y1648" i="7"/>
  <c r="Y1647" i="7"/>
  <c r="Y1646" i="7"/>
  <c r="Y1645" i="7"/>
  <c r="Y1644" i="7"/>
  <c r="Y1643" i="7"/>
  <c r="Y1642" i="7"/>
  <c r="Y1641" i="7"/>
  <c r="Y1640" i="7"/>
  <c r="Y1639" i="7"/>
  <c r="Y1638" i="7"/>
  <c r="Y1637" i="7"/>
  <c r="Y1636" i="7"/>
  <c r="Y1635" i="7"/>
  <c r="Y1634" i="7"/>
  <c r="Y1633" i="7"/>
  <c r="Y1632" i="7"/>
  <c r="Y1631" i="7"/>
  <c r="Y1630" i="7"/>
  <c r="Y1629" i="7"/>
  <c r="Y1628" i="7"/>
  <c r="Y1627" i="7"/>
  <c r="Y1626" i="7"/>
  <c r="Y1625" i="7"/>
  <c r="Y1624" i="7"/>
  <c r="Y1623" i="7"/>
  <c r="Y1622" i="7"/>
  <c r="Y1621" i="7"/>
  <c r="Y1620" i="7"/>
  <c r="Y1619" i="7"/>
  <c r="Y1618" i="7"/>
  <c r="Y1617" i="7"/>
  <c r="Y1616" i="7"/>
  <c r="Y1615" i="7"/>
  <c r="Y1614" i="7"/>
  <c r="Y1613" i="7"/>
  <c r="Y1612" i="7"/>
  <c r="Y1611" i="7"/>
  <c r="Y1610" i="7"/>
  <c r="Y1609" i="7"/>
  <c r="Y1608" i="7"/>
  <c r="Y1607" i="7"/>
  <c r="Y1606" i="7"/>
  <c r="Y1605" i="7"/>
  <c r="Y1604" i="7"/>
  <c r="Y1603" i="7"/>
  <c r="Y1602" i="7"/>
  <c r="Y1601" i="7"/>
  <c r="Y1600" i="7"/>
  <c r="Y1599" i="7"/>
  <c r="Y1598" i="7"/>
  <c r="Y1597" i="7"/>
  <c r="Y1596" i="7"/>
  <c r="Y1595" i="7"/>
  <c r="Y1594" i="7"/>
  <c r="Y1593" i="7"/>
  <c r="Y1592" i="7"/>
  <c r="Y1591" i="7"/>
  <c r="Y1590" i="7"/>
  <c r="Y1589" i="7"/>
  <c r="Y1588" i="7"/>
  <c r="Y1587" i="7"/>
  <c r="Y1586" i="7"/>
  <c r="Y1585" i="7"/>
  <c r="Y1584" i="7"/>
  <c r="Y1583" i="7"/>
  <c r="Y1582" i="7"/>
  <c r="Y1581" i="7"/>
  <c r="Y1580" i="7"/>
  <c r="Y1579" i="7"/>
  <c r="Y1578" i="7"/>
  <c r="Y1577" i="7"/>
  <c r="Y1576" i="7"/>
  <c r="Y1575" i="7"/>
  <c r="Y1574" i="7"/>
  <c r="Y1573" i="7"/>
  <c r="Y1572" i="7"/>
  <c r="Y1571" i="7"/>
  <c r="Y1570" i="7"/>
  <c r="Y1569" i="7"/>
  <c r="Y1568" i="7"/>
  <c r="Y1567" i="7"/>
  <c r="Y1566" i="7"/>
  <c r="Y1565" i="7"/>
  <c r="Y1564" i="7"/>
  <c r="Y1563" i="7"/>
  <c r="Y1562" i="7"/>
  <c r="Y1561" i="7"/>
  <c r="Y1560" i="7"/>
  <c r="Y1559" i="7"/>
  <c r="Y1558" i="7"/>
  <c r="Y1557" i="7"/>
  <c r="Y1556" i="7"/>
  <c r="Y1555" i="7"/>
  <c r="Y1554" i="7"/>
  <c r="Y1553" i="7"/>
  <c r="Y1552" i="7"/>
  <c r="Y1551" i="7"/>
  <c r="Y1550" i="7"/>
  <c r="Y1549" i="7"/>
  <c r="Y1548" i="7"/>
  <c r="Y1547" i="7"/>
  <c r="Y1546" i="7"/>
  <c r="Y1545" i="7"/>
  <c r="Y1544" i="7"/>
  <c r="Y1543" i="7"/>
  <c r="Y1542" i="7"/>
  <c r="Y1541" i="7"/>
  <c r="Y1540" i="7"/>
  <c r="Y1539" i="7"/>
  <c r="Y1538" i="7"/>
  <c r="Y1537" i="7"/>
  <c r="Y1536" i="7"/>
  <c r="Y1535" i="7"/>
  <c r="Y1534" i="7"/>
  <c r="Y1533" i="7"/>
  <c r="Y1532" i="7"/>
  <c r="Y1531" i="7"/>
  <c r="Y1530" i="7"/>
  <c r="Y1529" i="7"/>
  <c r="Y1528" i="7"/>
  <c r="Y1527" i="7"/>
  <c r="Y1526" i="7"/>
  <c r="Y1525" i="7"/>
  <c r="Y1524" i="7"/>
  <c r="Y1523" i="7"/>
  <c r="Y1522" i="7"/>
  <c r="Y1521" i="7"/>
  <c r="Y1520" i="7"/>
  <c r="Y1519" i="7"/>
  <c r="Y1518" i="7"/>
  <c r="Y1517" i="7"/>
  <c r="Y1516" i="7"/>
  <c r="Y1515" i="7"/>
  <c r="Y1514" i="7"/>
  <c r="Y1513" i="7"/>
  <c r="Y1512" i="7"/>
  <c r="Y1511" i="7"/>
  <c r="Y1510" i="7"/>
  <c r="Y1509" i="7"/>
  <c r="Y1508" i="7"/>
  <c r="Y1507" i="7"/>
  <c r="Y1506" i="7"/>
  <c r="Y1505" i="7"/>
  <c r="Y1504" i="7"/>
  <c r="Y1503" i="7"/>
  <c r="Y1502" i="7"/>
  <c r="Y1501" i="7"/>
  <c r="Y1500" i="7"/>
  <c r="Y1499" i="7"/>
  <c r="Y1498" i="7"/>
  <c r="Y1497" i="7"/>
  <c r="Y1496" i="7"/>
  <c r="Y1495" i="7"/>
  <c r="Y1494" i="7"/>
  <c r="Y1493" i="7"/>
  <c r="Y1492" i="7"/>
  <c r="Y1491" i="7"/>
  <c r="Y1490" i="7"/>
  <c r="Y1489" i="7"/>
  <c r="Y1488" i="7"/>
  <c r="Y1487" i="7"/>
  <c r="Y1486" i="7"/>
  <c r="Y1485" i="7"/>
  <c r="Y1484" i="7"/>
  <c r="Y1483" i="7"/>
  <c r="Y1482" i="7"/>
  <c r="Y1481" i="7"/>
  <c r="Y1480" i="7"/>
  <c r="Y1479" i="7"/>
  <c r="Y1478" i="7"/>
  <c r="Y1477" i="7"/>
  <c r="Y1476" i="7"/>
  <c r="Y1475" i="7"/>
  <c r="Y1474" i="7"/>
  <c r="Y1473" i="7"/>
  <c r="Y1472" i="7"/>
  <c r="Y1471" i="7"/>
  <c r="Y1470" i="7"/>
  <c r="Y1469" i="7"/>
  <c r="Y1468" i="7"/>
  <c r="Y1467" i="7"/>
  <c r="Y1466" i="7"/>
  <c r="Y1465" i="7"/>
  <c r="Y1464" i="7"/>
  <c r="Y1463" i="7"/>
  <c r="Y1462" i="7"/>
  <c r="Y1461" i="7"/>
  <c r="Y1460" i="7"/>
  <c r="Y1459" i="7"/>
  <c r="Y1458" i="7"/>
  <c r="Y1457" i="7"/>
  <c r="Y1456" i="7"/>
  <c r="Y1455" i="7"/>
  <c r="Y1454" i="7"/>
  <c r="Y1453" i="7"/>
  <c r="Y1452" i="7"/>
  <c r="Y1451" i="7"/>
  <c r="Y1450" i="7"/>
  <c r="Y1449" i="7"/>
  <c r="Y1448" i="7"/>
  <c r="Y1447" i="7"/>
  <c r="Y1446" i="7"/>
  <c r="Y1445" i="7"/>
  <c r="Y1444" i="7"/>
  <c r="Y1443" i="7"/>
  <c r="Y1442" i="7"/>
  <c r="Y1441" i="7"/>
  <c r="Y1440" i="7"/>
  <c r="Y1439" i="7"/>
  <c r="Y1438" i="7"/>
  <c r="Y1437" i="7"/>
  <c r="Y1436" i="7"/>
  <c r="Y1435" i="7"/>
  <c r="Y1434" i="7"/>
  <c r="Y1433" i="7"/>
  <c r="Y1432" i="7"/>
  <c r="Y1431" i="7"/>
  <c r="Y1430" i="7"/>
  <c r="Y1429" i="7"/>
  <c r="Y1428" i="7"/>
  <c r="Y1427" i="7"/>
  <c r="Y1426" i="7"/>
  <c r="Y1425" i="7"/>
  <c r="Y1424" i="7"/>
  <c r="Y1423" i="7"/>
  <c r="Y1422" i="7"/>
  <c r="Y1421" i="7"/>
  <c r="Y1420" i="7"/>
  <c r="Y1419" i="7"/>
  <c r="Y1418" i="7"/>
  <c r="Y1417" i="7"/>
  <c r="Y1416" i="7"/>
  <c r="Y1415" i="7"/>
  <c r="Y1414" i="7"/>
  <c r="Y1413" i="7"/>
  <c r="Y1412" i="7"/>
  <c r="Y1411" i="7"/>
  <c r="Y1410" i="7"/>
  <c r="Y1409" i="7"/>
  <c r="Y1408" i="7"/>
  <c r="Y1407" i="7"/>
  <c r="Y1406" i="7"/>
  <c r="Y1405" i="7"/>
  <c r="Y1404" i="7"/>
  <c r="Y1403" i="7"/>
  <c r="Y1402" i="7"/>
  <c r="Y1401" i="7"/>
  <c r="Y1400" i="7"/>
  <c r="Y1399" i="7"/>
  <c r="Y1398" i="7"/>
  <c r="Y1397" i="7"/>
  <c r="Y1396" i="7"/>
  <c r="Y1395" i="7"/>
  <c r="Y1394" i="7"/>
  <c r="Y1393" i="7"/>
  <c r="Y1392" i="7"/>
  <c r="Y1391" i="7"/>
  <c r="Y1390" i="7"/>
  <c r="Y1389" i="7"/>
  <c r="Y1388" i="7"/>
  <c r="Y1387" i="7"/>
  <c r="Y1386" i="7"/>
  <c r="Y1385" i="7"/>
  <c r="Y1384" i="7"/>
  <c r="Y1383" i="7"/>
  <c r="Y1382" i="7"/>
  <c r="Y1381" i="7"/>
  <c r="Y1380" i="7"/>
  <c r="Y1379" i="7"/>
  <c r="Y1378" i="7"/>
  <c r="Y1377" i="7"/>
  <c r="Y1376" i="7"/>
  <c r="Y1375" i="7"/>
  <c r="Y1374" i="7"/>
  <c r="Y1373" i="7"/>
  <c r="Y1372" i="7"/>
  <c r="Y1371" i="7"/>
  <c r="Y1370" i="7"/>
  <c r="Y1369" i="7"/>
  <c r="Y1368" i="7"/>
  <c r="Y1367" i="7"/>
  <c r="Y1366" i="7"/>
  <c r="Y1365" i="7"/>
  <c r="Y1364" i="7"/>
  <c r="Y1363" i="7"/>
  <c r="Y1362" i="7"/>
  <c r="Y1361" i="7"/>
  <c r="Y1360" i="7"/>
  <c r="Y1359" i="7"/>
  <c r="Y1358" i="7"/>
  <c r="Y1357" i="7"/>
  <c r="Y1356" i="7"/>
  <c r="Y1355" i="7"/>
  <c r="Y1354" i="7"/>
  <c r="Y1353" i="7"/>
  <c r="Y1352" i="7"/>
  <c r="Y1351" i="7"/>
  <c r="Y1350" i="7"/>
  <c r="Y1349" i="7"/>
  <c r="Y1348" i="7"/>
  <c r="Y1347" i="7"/>
  <c r="Y1346" i="7"/>
  <c r="Y1345" i="7"/>
  <c r="Y1344" i="7"/>
  <c r="Y1343" i="7"/>
  <c r="Y1342" i="7"/>
  <c r="Y1341" i="7"/>
  <c r="Y1340" i="7"/>
  <c r="Y1339" i="7"/>
  <c r="Y1338" i="7"/>
  <c r="Y1337" i="7"/>
  <c r="Y1336" i="7"/>
  <c r="Y1335" i="7"/>
  <c r="Y1334" i="7"/>
  <c r="Y1333" i="7"/>
  <c r="Y1332" i="7"/>
  <c r="Y1331" i="7"/>
  <c r="Y1330" i="7"/>
  <c r="Y1329" i="7"/>
  <c r="Y1328" i="7"/>
  <c r="Y1327" i="7"/>
  <c r="Y1326" i="7"/>
  <c r="Y1325" i="7"/>
  <c r="Y1324" i="7"/>
  <c r="Y1323" i="7"/>
  <c r="Y1322" i="7"/>
  <c r="Y1321" i="7"/>
  <c r="Y1320" i="7"/>
  <c r="Y1319" i="7"/>
  <c r="Y1318" i="7"/>
  <c r="Y1317" i="7"/>
  <c r="Y1316" i="7"/>
  <c r="Y1315" i="7"/>
  <c r="Y1314" i="7"/>
  <c r="Y1313" i="7"/>
  <c r="Y1312" i="7"/>
  <c r="Y1311" i="7"/>
  <c r="Y1310" i="7"/>
  <c r="Y1309" i="7"/>
  <c r="Y1308" i="7"/>
  <c r="Y1307" i="7"/>
  <c r="Y1306" i="7"/>
  <c r="Y1305" i="7"/>
  <c r="Y1304" i="7"/>
  <c r="Y1303" i="7"/>
  <c r="Y1302" i="7"/>
  <c r="Y1301" i="7"/>
  <c r="Y1300" i="7"/>
  <c r="Y1299" i="7"/>
  <c r="Y1298" i="7"/>
  <c r="Y1297" i="7"/>
  <c r="Y1296" i="7"/>
  <c r="Y1295" i="7"/>
  <c r="Y1294" i="7"/>
  <c r="Y1293" i="7"/>
  <c r="Y1292" i="7"/>
  <c r="Y1291" i="7"/>
  <c r="Y1290" i="7"/>
  <c r="Y1289" i="7"/>
  <c r="Y1288" i="7"/>
  <c r="Y1287" i="7"/>
  <c r="Y1286" i="7"/>
  <c r="Y1285" i="7"/>
  <c r="Y1284" i="7"/>
  <c r="Y1283" i="7"/>
  <c r="Y1282" i="7"/>
  <c r="Y1281" i="7"/>
  <c r="Y1280" i="7"/>
  <c r="Y1279" i="7"/>
  <c r="Y1278" i="7"/>
  <c r="Y1277" i="7"/>
  <c r="Y1276" i="7"/>
  <c r="Y1275" i="7"/>
  <c r="Y1274" i="7"/>
  <c r="Y1273" i="7"/>
  <c r="Y1272" i="7"/>
  <c r="Y1271" i="7"/>
  <c r="Y1270" i="7"/>
  <c r="Y1269" i="7"/>
  <c r="Y1268" i="7"/>
  <c r="Y1267" i="7"/>
  <c r="Y1266" i="7"/>
  <c r="Y1265" i="7"/>
  <c r="Y1264" i="7"/>
  <c r="Y1263" i="7"/>
  <c r="Y1262" i="7"/>
  <c r="Y1261" i="7"/>
  <c r="Y1260" i="7"/>
  <c r="Y1259" i="7"/>
  <c r="Y1258" i="7"/>
  <c r="Y1257" i="7"/>
  <c r="Y1256" i="7"/>
  <c r="Y1255" i="7"/>
  <c r="Y1254" i="7"/>
  <c r="Y1253" i="7"/>
  <c r="Y1252" i="7"/>
  <c r="Y1251" i="7"/>
  <c r="Y1250" i="7"/>
  <c r="Y1249" i="7"/>
  <c r="Y1248" i="7"/>
  <c r="Y1247" i="7"/>
  <c r="Y1246" i="7"/>
  <c r="Y1245" i="7"/>
  <c r="Y1244" i="7"/>
  <c r="Y1243" i="7"/>
  <c r="Y1242" i="7"/>
  <c r="Y1241" i="7"/>
  <c r="Y1240" i="7"/>
  <c r="Y1239" i="7"/>
  <c r="Y1238" i="7"/>
  <c r="Y1237" i="7"/>
  <c r="Y1236" i="7"/>
  <c r="Y1235" i="7"/>
  <c r="Y1234" i="7"/>
  <c r="Y1233" i="7"/>
  <c r="Y1232" i="7"/>
  <c r="Y1231" i="7"/>
  <c r="Y1230" i="7"/>
  <c r="Y1229" i="7"/>
  <c r="Y1228" i="7"/>
  <c r="Y1227" i="7"/>
  <c r="Y1226" i="7"/>
  <c r="Y1225" i="7"/>
  <c r="Y1224" i="7"/>
  <c r="Y1223" i="7"/>
  <c r="Y1222" i="7"/>
  <c r="Y1221" i="7"/>
  <c r="Y1220" i="7"/>
  <c r="Y1219" i="7"/>
  <c r="Y1218" i="7"/>
  <c r="Y1217" i="7"/>
  <c r="Y1216" i="7"/>
  <c r="Y1215" i="7"/>
  <c r="Y1214" i="7"/>
  <c r="Y1213" i="7"/>
  <c r="Y1212" i="7"/>
  <c r="Y1211" i="7"/>
  <c r="Y1210" i="7"/>
  <c r="Y1209" i="7"/>
  <c r="Y1208" i="7"/>
  <c r="Y1207" i="7"/>
  <c r="Y1206" i="7"/>
  <c r="Y1205" i="7"/>
  <c r="Y1204" i="7"/>
  <c r="Y1203" i="7"/>
  <c r="Y1202" i="7"/>
  <c r="Y1201" i="7"/>
  <c r="Y1200" i="7"/>
  <c r="Y1199" i="7"/>
  <c r="Y1198" i="7"/>
  <c r="Y1197" i="7"/>
  <c r="Y1196" i="7"/>
  <c r="Y1195" i="7"/>
  <c r="Y1194" i="7"/>
  <c r="Y1193" i="7"/>
  <c r="Y1192" i="7"/>
  <c r="Y1191" i="7"/>
  <c r="Y1190" i="7"/>
  <c r="Y1189" i="7"/>
  <c r="Y1188" i="7"/>
  <c r="Y1187" i="7"/>
  <c r="Y1186" i="7"/>
  <c r="Y1185" i="7"/>
  <c r="Y1184" i="7"/>
  <c r="Y1183" i="7"/>
  <c r="Y1182" i="7"/>
  <c r="Y1181" i="7"/>
  <c r="Y1180" i="7"/>
  <c r="Y1179" i="7"/>
  <c r="Y1178" i="7"/>
  <c r="Y1177" i="7"/>
  <c r="Y1176" i="7"/>
  <c r="Y1175" i="7"/>
  <c r="Y1174" i="7"/>
  <c r="Y1173" i="7"/>
  <c r="Y1172" i="7"/>
  <c r="Y1171" i="7"/>
  <c r="Y1170" i="7"/>
  <c r="Y1169" i="7"/>
  <c r="Y1168" i="7"/>
  <c r="Y1167" i="7"/>
  <c r="Y1166" i="7"/>
  <c r="Y1165" i="7"/>
  <c r="Y1164" i="7"/>
  <c r="Y1163" i="7"/>
  <c r="Y1162" i="7"/>
  <c r="Y1161" i="7"/>
  <c r="Y1160" i="7"/>
  <c r="Y1159" i="7"/>
  <c r="Y1158" i="7"/>
  <c r="Y1157" i="7"/>
  <c r="Y1156" i="7"/>
  <c r="Y1155" i="7"/>
  <c r="Y1154" i="7"/>
  <c r="Y1153" i="7"/>
  <c r="Y1152" i="7"/>
  <c r="Y1151" i="7"/>
  <c r="Y1150" i="7"/>
  <c r="Y1149" i="7"/>
  <c r="Y1148" i="7"/>
  <c r="Y1147" i="7"/>
  <c r="Y1146" i="7"/>
  <c r="Y1145" i="7"/>
  <c r="Y1144" i="7"/>
  <c r="Y1143" i="7"/>
  <c r="Y1142" i="7"/>
  <c r="Y1141" i="7"/>
  <c r="Y1140" i="7"/>
  <c r="Y1139" i="7"/>
  <c r="Y1138" i="7"/>
  <c r="Y1137" i="7"/>
  <c r="Y1136" i="7"/>
  <c r="Y1135" i="7"/>
  <c r="Y1134" i="7"/>
  <c r="Y1133" i="7"/>
  <c r="Y1132" i="7"/>
  <c r="Y1131" i="7"/>
  <c r="Y1130" i="7"/>
  <c r="Y1129" i="7"/>
  <c r="Y1128" i="7"/>
  <c r="Y1127" i="7"/>
  <c r="Y1126" i="7"/>
  <c r="Y1125" i="7"/>
  <c r="Y1124" i="7"/>
  <c r="Y1123" i="7"/>
  <c r="Y1122" i="7"/>
  <c r="Y1121" i="7"/>
  <c r="Y1120" i="7"/>
  <c r="Y1119" i="7"/>
  <c r="Y1118" i="7"/>
  <c r="Y1117" i="7"/>
  <c r="Y1116" i="7"/>
  <c r="Y1115" i="7"/>
  <c r="Y1114" i="7"/>
  <c r="Y1113" i="7"/>
  <c r="Y1112" i="7"/>
  <c r="Y1111" i="7"/>
  <c r="Y1110" i="7"/>
  <c r="Y1109" i="7"/>
  <c r="Y1108" i="7"/>
  <c r="Y1107" i="7"/>
  <c r="Y1106" i="7"/>
  <c r="Y1105" i="7"/>
  <c r="Y1104" i="7"/>
  <c r="Y1103" i="7"/>
  <c r="Y1102" i="7"/>
  <c r="Y1101" i="7"/>
  <c r="Y1100" i="7"/>
  <c r="Y1099" i="7"/>
  <c r="Y1098" i="7"/>
  <c r="Y1097" i="7"/>
  <c r="Y1096" i="7"/>
  <c r="Y1095" i="7"/>
  <c r="Y1094" i="7"/>
  <c r="Y1093" i="7"/>
  <c r="Y1092" i="7"/>
  <c r="Y1091" i="7"/>
  <c r="Y1090" i="7"/>
  <c r="Y1089" i="7"/>
  <c r="Y1088" i="7"/>
  <c r="Y1087" i="7"/>
  <c r="Y1086" i="7"/>
  <c r="Y1085" i="7"/>
  <c r="Y1084" i="7"/>
  <c r="Y1083" i="7"/>
  <c r="Y1082" i="7"/>
  <c r="Y1081" i="7"/>
  <c r="Y1080" i="7"/>
  <c r="Y1079" i="7"/>
  <c r="Y1078" i="7"/>
  <c r="Y1077" i="7"/>
  <c r="Y1076" i="7"/>
  <c r="Y1075" i="7"/>
  <c r="Y1074" i="7"/>
  <c r="Y1073" i="7"/>
  <c r="Y1072" i="7"/>
  <c r="Y1071" i="7"/>
  <c r="Y1070" i="7"/>
  <c r="Y1069" i="7"/>
  <c r="Y1068" i="7"/>
  <c r="Y1067" i="7"/>
  <c r="Y1066" i="7"/>
  <c r="Y1065" i="7"/>
  <c r="Y1064" i="7"/>
  <c r="Y1063" i="7"/>
  <c r="Y1062" i="7"/>
  <c r="Y1061" i="7"/>
  <c r="Y1060" i="7"/>
  <c r="Y1059" i="7"/>
  <c r="Y1058" i="7"/>
  <c r="Y1057" i="7"/>
  <c r="Y1056" i="7"/>
  <c r="Y1055" i="7"/>
  <c r="Y1054" i="7"/>
  <c r="Y1053" i="7"/>
  <c r="Y1052" i="7"/>
  <c r="Y1051" i="7"/>
  <c r="Y1050" i="7"/>
  <c r="Y1049" i="7"/>
  <c r="Y1048" i="7"/>
  <c r="Y1047" i="7"/>
  <c r="Y1046" i="7"/>
  <c r="Y1045" i="7"/>
  <c r="Y1044" i="7"/>
  <c r="Y1043" i="7"/>
  <c r="Y1042" i="7"/>
  <c r="Y1041" i="7"/>
  <c r="Y1040" i="7"/>
  <c r="Y1039" i="7"/>
  <c r="Y1038" i="7"/>
  <c r="Y1037" i="7"/>
  <c r="Y1036" i="7"/>
  <c r="Y1035" i="7"/>
  <c r="Y1034" i="7"/>
  <c r="Y1033" i="7"/>
  <c r="Y1032" i="7"/>
  <c r="Y1031" i="7"/>
  <c r="Y1030" i="7"/>
  <c r="Y1029" i="7"/>
  <c r="Y1028" i="7"/>
  <c r="Y1027" i="7"/>
  <c r="Y1026" i="7"/>
  <c r="Y1025" i="7"/>
  <c r="Y1024" i="7"/>
  <c r="Y1023" i="7"/>
  <c r="Y1022" i="7"/>
  <c r="Y1021" i="7"/>
  <c r="Y1020" i="7"/>
  <c r="Y1019" i="7"/>
  <c r="Y1018" i="7"/>
  <c r="Y1017" i="7"/>
  <c r="Y1016" i="7"/>
  <c r="Y1015" i="7"/>
  <c r="Y1014" i="7"/>
  <c r="Y1013" i="7"/>
  <c r="Y1012" i="7"/>
  <c r="Y1011" i="7"/>
  <c r="Y1010" i="7"/>
  <c r="Y1009" i="7"/>
  <c r="Y1008" i="7"/>
  <c r="Y1007" i="7"/>
  <c r="Y1006" i="7"/>
  <c r="Y1005" i="7"/>
  <c r="Y1004" i="7"/>
  <c r="Y1003" i="7"/>
  <c r="Y1002" i="7"/>
  <c r="Y1001" i="7"/>
  <c r="Y1000" i="7"/>
  <c r="Y999" i="7"/>
  <c r="Y998" i="7"/>
  <c r="Y997" i="7"/>
  <c r="Y996" i="7"/>
  <c r="Y995" i="7"/>
  <c r="Y994" i="7"/>
  <c r="Y993" i="7"/>
  <c r="Y992" i="7"/>
  <c r="Y991" i="7"/>
  <c r="Y990" i="7"/>
  <c r="Y989" i="7"/>
  <c r="Y988" i="7"/>
  <c r="Y987" i="7"/>
  <c r="Y986" i="7"/>
  <c r="Y985" i="7"/>
  <c r="Y984" i="7"/>
  <c r="Y983" i="7"/>
  <c r="Y982" i="7"/>
  <c r="Y981" i="7"/>
  <c r="Y980" i="7"/>
  <c r="Y979" i="7"/>
  <c r="Y978" i="7"/>
  <c r="Y977" i="7"/>
  <c r="Y976" i="7"/>
  <c r="Y975" i="7"/>
  <c r="Y974" i="7"/>
  <c r="Y973" i="7"/>
  <c r="Y972" i="7"/>
  <c r="Y971" i="7"/>
  <c r="Y970" i="7"/>
  <c r="Y969" i="7"/>
  <c r="Y968" i="7"/>
  <c r="Y967" i="7"/>
  <c r="Y966" i="7"/>
  <c r="Y965" i="7"/>
  <c r="Y964" i="7"/>
  <c r="Y963" i="7"/>
  <c r="Y962" i="7"/>
  <c r="Y961" i="7"/>
  <c r="Y960" i="7"/>
  <c r="Y959" i="7"/>
  <c r="Y958" i="7"/>
  <c r="Y957" i="7"/>
  <c r="Y956" i="7"/>
  <c r="Y955" i="7"/>
  <c r="Y954" i="7"/>
  <c r="Y953" i="7"/>
  <c r="Y952" i="7"/>
  <c r="Y951" i="7"/>
  <c r="Y950" i="7"/>
  <c r="Y949" i="7"/>
  <c r="Y948" i="7"/>
  <c r="Y947" i="7"/>
  <c r="Y946" i="7"/>
  <c r="Y945" i="7"/>
  <c r="Y944" i="7"/>
  <c r="Y943" i="7"/>
  <c r="Y942" i="7"/>
  <c r="Y941" i="7"/>
  <c r="Y940" i="7"/>
  <c r="Y939" i="7"/>
  <c r="Y938" i="7"/>
  <c r="Y937" i="7"/>
  <c r="Y936" i="7"/>
  <c r="Y935" i="7"/>
  <c r="Y934" i="7"/>
  <c r="Y933" i="7"/>
  <c r="Y932" i="7"/>
  <c r="Y931" i="7"/>
  <c r="Y930" i="7"/>
  <c r="Y929" i="7"/>
  <c r="Y928" i="7"/>
  <c r="Y927" i="7"/>
  <c r="Y926" i="7"/>
  <c r="Y925" i="7"/>
  <c r="Y924" i="7"/>
  <c r="Y923" i="7"/>
  <c r="Y922" i="7"/>
  <c r="Y921" i="7"/>
  <c r="Y920" i="7"/>
  <c r="Y919" i="7"/>
  <c r="Y918" i="7"/>
  <c r="Y917" i="7"/>
  <c r="Y916" i="7"/>
  <c r="Y915" i="7"/>
  <c r="Y914" i="7"/>
  <c r="Y913" i="7"/>
  <c r="Y912" i="7"/>
  <c r="Y911" i="7"/>
  <c r="Y910" i="7"/>
  <c r="Y909" i="7"/>
  <c r="Y908" i="7"/>
  <c r="Y907" i="7"/>
  <c r="Y906" i="7"/>
  <c r="Y905" i="7"/>
  <c r="Y904" i="7"/>
  <c r="Y903" i="7"/>
  <c r="Y902" i="7"/>
  <c r="Y901" i="7"/>
  <c r="Y900" i="7"/>
  <c r="Y899" i="7"/>
  <c r="Y898" i="7"/>
  <c r="Y897" i="7"/>
  <c r="Y896" i="7"/>
  <c r="Y895" i="7"/>
  <c r="Y894" i="7"/>
  <c r="Y893" i="7"/>
  <c r="Y892" i="7"/>
  <c r="Y891" i="7"/>
  <c r="Y890" i="7"/>
  <c r="Y889" i="7"/>
  <c r="Y888" i="7"/>
  <c r="Y887" i="7"/>
  <c r="Y886" i="7"/>
  <c r="Y885" i="7"/>
  <c r="Y884" i="7"/>
  <c r="Y883" i="7"/>
  <c r="Y882" i="7"/>
  <c r="Y881" i="7"/>
  <c r="Y880" i="7"/>
  <c r="Y879" i="7"/>
  <c r="Y878" i="7"/>
  <c r="Y877" i="7"/>
  <c r="Y876" i="7"/>
  <c r="Y875" i="7"/>
  <c r="Y874" i="7"/>
  <c r="Y873" i="7"/>
  <c r="Y872" i="7"/>
  <c r="Y871" i="7"/>
  <c r="Y870" i="7"/>
  <c r="Y869" i="7"/>
  <c r="Y868" i="7"/>
  <c r="Y867" i="7"/>
  <c r="Y866" i="7"/>
  <c r="Y865" i="7"/>
  <c r="Y864" i="7"/>
  <c r="Y863" i="7"/>
  <c r="Y862" i="7"/>
  <c r="Y861" i="7"/>
  <c r="Y860" i="7"/>
  <c r="Y859" i="7"/>
  <c r="Y858" i="7"/>
  <c r="Y857" i="7"/>
  <c r="Y856" i="7"/>
  <c r="Y855" i="7"/>
  <c r="Y854" i="7"/>
  <c r="Y853" i="7"/>
  <c r="Y852" i="7"/>
  <c r="Y851" i="7"/>
  <c r="Y850" i="7"/>
  <c r="Y849" i="7"/>
  <c r="Y848" i="7"/>
  <c r="Y847" i="7"/>
  <c r="Y846" i="7"/>
  <c r="Y845" i="7"/>
  <c r="Y844" i="7"/>
  <c r="Y843" i="7"/>
  <c r="Y842" i="7"/>
  <c r="Y841" i="7"/>
  <c r="Y840" i="7"/>
  <c r="Y839" i="7"/>
  <c r="Y838" i="7"/>
  <c r="Y837" i="7"/>
  <c r="Y836" i="7"/>
  <c r="Y835" i="7"/>
  <c r="Y834" i="7"/>
  <c r="Y833" i="7"/>
  <c r="Y832" i="7"/>
  <c r="Y831" i="7"/>
  <c r="Y830" i="7"/>
  <c r="Y829" i="7"/>
  <c r="Y828" i="7"/>
  <c r="Y827" i="7"/>
  <c r="Y826" i="7"/>
  <c r="Y825" i="7"/>
  <c r="Y824" i="7"/>
  <c r="Y823" i="7"/>
  <c r="Y822" i="7"/>
  <c r="Y821" i="7"/>
  <c r="Y820" i="7"/>
  <c r="Y819" i="7"/>
  <c r="Y818" i="7"/>
  <c r="Y817" i="7"/>
  <c r="Y816" i="7"/>
  <c r="Y815" i="7"/>
  <c r="Y814" i="7"/>
  <c r="Y813" i="7"/>
  <c r="Y812" i="7"/>
  <c r="Y811" i="7"/>
  <c r="Y810" i="7"/>
  <c r="Y809" i="7"/>
  <c r="Y808" i="7"/>
  <c r="Y807" i="7"/>
  <c r="Y806" i="7"/>
  <c r="Y805" i="7"/>
  <c r="Y804" i="7"/>
  <c r="Y803" i="7"/>
  <c r="Y802" i="7"/>
  <c r="Y801" i="7"/>
  <c r="Y800" i="7"/>
  <c r="Y799" i="7"/>
  <c r="Y798" i="7"/>
  <c r="Y797" i="7"/>
  <c r="Y796" i="7"/>
  <c r="Y795" i="7"/>
  <c r="Y794" i="7"/>
  <c r="Y793" i="7"/>
  <c r="Y792" i="7"/>
  <c r="Y791" i="7"/>
  <c r="Y790" i="7"/>
  <c r="Y789" i="7"/>
  <c r="Y788" i="7"/>
  <c r="Y787" i="7"/>
  <c r="Y786" i="7"/>
  <c r="Y785" i="7"/>
  <c r="Y784" i="7"/>
  <c r="Y783" i="7"/>
  <c r="Y782" i="7"/>
  <c r="Y781" i="7"/>
  <c r="Y780" i="7"/>
  <c r="Y779" i="7"/>
  <c r="Y778" i="7"/>
  <c r="Y777" i="7"/>
  <c r="Y776" i="7"/>
  <c r="Y775" i="7"/>
  <c r="Y774" i="7"/>
  <c r="Y773" i="7"/>
  <c r="Y772" i="7"/>
  <c r="Y771" i="7"/>
  <c r="Y770" i="7"/>
  <c r="Y769" i="7"/>
  <c r="Y768" i="7"/>
  <c r="Y767" i="7"/>
  <c r="Y766" i="7"/>
  <c r="Y765" i="7"/>
  <c r="Y764" i="7"/>
  <c r="Y763" i="7"/>
  <c r="Y762" i="7"/>
  <c r="Y761" i="7"/>
  <c r="Y760" i="7"/>
  <c r="Y759" i="7"/>
  <c r="Y758" i="7"/>
  <c r="Y757" i="7"/>
  <c r="Y756" i="7"/>
  <c r="Y755" i="7"/>
  <c r="Y754" i="7"/>
  <c r="Y753" i="7"/>
  <c r="Y752" i="7"/>
  <c r="Y751" i="7"/>
  <c r="Y750" i="7"/>
  <c r="Y749" i="7"/>
  <c r="Y748" i="7"/>
  <c r="Y747" i="7"/>
  <c r="Y746" i="7"/>
  <c r="Y745" i="7"/>
  <c r="Y744" i="7"/>
  <c r="Y743" i="7"/>
  <c r="Y742" i="7"/>
  <c r="Y741" i="7"/>
  <c r="Y740" i="7"/>
  <c r="Y739" i="7"/>
  <c r="Y738" i="7"/>
  <c r="Y737" i="7"/>
  <c r="Y736" i="7"/>
  <c r="Y735" i="7"/>
  <c r="Y734" i="7"/>
  <c r="Y733" i="7"/>
  <c r="Y732" i="7"/>
  <c r="Y731" i="7"/>
  <c r="Y730" i="7"/>
  <c r="Y729" i="7"/>
  <c r="Y728" i="7"/>
  <c r="Y727" i="7"/>
  <c r="Y726" i="7"/>
  <c r="Y725" i="7"/>
  <c r="Y724" i="7"/>
  <c r="Y723" i="7"/>
  <c r="Y722" i="7"/>
  <c r="Y721" i="7"/>
  <c r="Y720" i="7"/>
  <c r="Y719" i="7"/>
  <c r="Y718" i="7"/>
  <c r="Y717" i="7"/>
  <c r="Y716" i="7"/>
  <c r="Y715" i="7"/>
  <c r="Y714" i="7"/>
  <c r="Y713" i="7"/>
  <c r="Y712" i="7"/>
  <c r="Y711" i="7"/>
  <c r="Y710" i="7"/>
  <c r="Y709" i="7"/>
  <c r="Y708" i="7"/>
  <c r="Y707" i="7"/>
  <c r="Y706" i="7"/>
  <c r="Y705" i="7"/>
  <c r="Y704" i="7"/>
  <c r="Y703" i="7"/>
  <c r="Y702" i="7"/>
  <c r="Y701" i="7"/>
  <c r="Y700" i="7"/>
  <c r="Y699" i="7"/>
  <c r="Y698" i="7"/>
  <c r="Y697" i="7"/>
  <c r="Y696" i="7"/>
  <c r="Y695" i="7"/>
  <c r="Y694" i="7"/>
  <c r="Y693" i="7"/>
  <c r="Y692" i="7"/>
  <c r="Y691" i="7"/>
  <c r="Y690" i="7"/>
  <c r="Y689" i="7"/>
  <c r="Y688" i="7"/>
  <c r="Y687" i="7"/>
  <c r="Y686" i="7"/>
  <c r="Y685" i="7"/>
  <c r="Y684" i="7"/>
  <c r="Y683" i="7"/>
  <c r="Y682" i="7"/>
  <c r="Y681" i="7"/>
  <c r="Y680" i="7"/>
  <c r="Y679" i="7"/>
  <c r="Y678" i="7"/>
  <c r="Y677" i="7"/>
  <c r="Y676" i="7"/>
  <c r="Y675" i="7"/>
  <c r="Y674" i="7"/>
  <c r="Y673" i="7"/>
  <c r="Y672" i="7"/>
  <c r="Y671" i="7"/>
  <c r="Y670" i="7"/>
  <c r="Y669" i="7"/>
  <c r="Y668" i="7"/>
  <c r="Y667" i="7"/>
  <c r="Y666" i="7"/>
  <c r="Y665" i="7"/>
  <c r="Y664" i="7"/>
  <c r="Y663" i="7"/>
  <c r="Y662" i="7"/>
  <c r="Y661" i="7"/>
  <c r="Y660" i="7"/>
  <c r="Y659" i="7"/>
  <c r="Y658" i="7"/>
  <c r="Y657" i="7"/>
  <c r="Y656" i="7"/>
  <c r="Y655" i="7"/>
  <c r="Y654" i="7"/>
  <c r="Y653" i="7"/>
  <c r="Y652" i="7"/>
  <c r="Y651" i="7"/>
  <c r="Y650" i="7"/>
  <c r="Y649" i="7"/>
  <c r="Y648" i="7"/>
  <c r="Y647" i="7"/>
  <c r="Y646" i="7"/>
  <c r="Y645" i="7"/>
  <c r="Y644" i="7"/>
  <c r="Y643" i="7"/>
  <c r="Y642" i="7"/>
  <c r="Y641" i="7"/>
  <c r="Y640" i="7"/>
  <c r="Y639" i="7"/>
  <c r="Y638" i="7"/>
  <c r="Y637" i="7"/>
  <c r="Y636" i="7"/>
  <c r="Y635" i="7"/>
  <c r="Y634" i="7"/>
  <c r="Y633" i="7"/>
  <c r="Y632" i="7"/>
  <c r="Y631" i="7"/>
  <c r="Y630" i="7"/>
  <c r="Y629" i="7"/>
  <c r="Y628" i="7"/>
  <c r="Y627" i="7"/>
  <c r="Y626" i="7"/>
  <c r="Y625" i="7"/>
  <c r="Y624" i="7"/>
  <c r="Y623" i="7"/>
  <c r="Y622" i="7"/>
  <c r="Y621" i="7"/>
  <c r="Y620" i="7"/>
  <c r="Y619" i="7"/>
  <c r="Y618" i="7"/>
  <c r="Y617" i="7"/>
  <c r="Y616" i="7"/>
  <c r="Y615" i="7"/>
  <c r="Y614" i="7"/>
  <c r="Y613" i="7"/>
  <c r="Y612" i="7"/>
  <c r="Y611" i="7"/>
  <c r="Y610" i="7"/>
  <c r="Y609" i="7"/>
  <c r="Y608" i="7"/>
  <c r="Y607" i="7"/>
  <c r="Y606" i="7"/>
  <c r="Y605" i="7"/>
  <c r="Y604" i="7"/>
  <c r="Y603" i="7"/>
  <c r="Y602" i="7"/>
  <c r="Y601" i="7"/>
  <c r="Y600" i="7"/>
  <c r="Y599" i="7"/>
  <c r="Y598" i="7"/>
  <c r="Y597" i="7"/>
  <c r="Y596" i="7"/>
  <c r="Y595" i="7"/>
  <c r="Y594" i="7"/>
  <c r="Y593" i="7"/>
  <c r="Y592" i="7"/>
  <c r="Y591" i="7"/>
  <c r="Y590" i="7"/>
  <c r="Y589" i="7"/>
  <c r="Y588" i="7"/>
  <c r="Y587" i="7"/>
  <c r="Y586" i="7"/>
  <c r="Y585" i="7"/>
  <c r="Y584" i="7"/>
  <c r="Y583" i="7"/>
  <c r="Y582" i="7"/>
  <c r="Y581" i="7"/>
  <c r="Y580" i="7"/>
  <c r="Y579" i="7"/>
  <c r="Y578" i="7"/>
  <c r="Y577" i="7"/>
  <c r="Y576" i="7"/>
  <c r="Y575" i="7"/>
  <c r="Y574" i="7"/>
  <c r="Y573" i="7"/>
  <c r="Y572" i="7"/>
  <c r="Y571" i="7"/>
  <c r="Y570" i="7"/>
  <c r="Y569" i="7"/>
  <c r="Y568" i="7"/>
  <c r="Y567" i="7"/>
  <c r="Y566" i="7"/>
  <c r="Y565" i="7"/>
  <c r="Y564" i="7"/>
  <c r="Y563" i="7"/>
  <c r="Y562" i="7"/>
  <c r="Y561" i="7"/>
  <c r="Y560" i="7"/>
  <c r="Y559" i="7"/>
  <c r="Y558" i="7"/>
  <c r="Y557" i="7"/>
  <c r="Y556" i="7"/>
  <c r="Y555" i="7"/>
  <c r="Y554" i="7"/>
  <c r="Y553" i="7"/>
  <c r="Y552" i="7"/>
  <c r="Y551" i="7"/>
  <c r="Y550" i="7"/>
  <c r="Y549" i="7"/>
  <c r="Y548" i="7"/>
  <c r="Y547" i="7"/>
  <c r="Y546" i="7"/>
  <c r="Y545" i="7"/>
  <c r="Y544" i="7"/>
  <c r="Y543" i="7"/>
  <c r="Y542" i="7"/>
  <c r="Y541" i="7"/>
  <c r="Y540" i="7"/>
  <c r="Y539" i="7"/>
  <c r="Y538" i="7"/>
  <c r="Y537" i="7"/>
  <c r="Y536" i="7"/>
  <c r="Y535" i="7"/>
  <c r="Y534" i="7"/>
  <c r="Y533" i="7"/>
  <c r="Y532" i="7"/>
  <c r="Y531" i="7"/>
  <c r="Y530" i="7"/>
  <c r="Y529" i="7"/>
  <c r="Y528" i="7"/>
  <c r="Y527" i="7"/>
  <c r="Y526" i="7"/>
  <c r="Y525" i="7"/>
  <c r="Y524" i="7"/>
  <c r="Y523" i="7"/>
  <c r="Y522" i="7"/>
  <c r="Y521" i="7"/>
  <c r="Y520" i="7"/>
  <c r="Y519" i="7"/>
  <c r="Y518" i="7"/>
  <c r="Y517" i="7"/>
  <c r="Y516" i="7"/>
  <c r="Y515" i="7"/>
  <c r="Y514" i="7"/>
  <c r="Y513" i="7"/>
  <c r="Y512" i="7"/>
  <c r="Y511" i="7"/>
  <c r="Y510" i="7"/>
  <c r="Y509" i="7"/>
  <c r="Y508" i="7"/>
  <c r="Y507" i="7"/>
  <c r="Y506" i="7"/>
  <c r="Y505" i="7"/>
  <c r="Y504" i="7"/>
  <c r="Y503" i="7"/>
  <c r="Y502" i="7"/>
  <c r="Y501" i="7"/>
  <c r="Y500" i="7"/>
  <c r="Y499" i="7"/>
  <c r="Y498" i="7"/>
  <c r="Y497" i="7"/>
  <c r="Y496" i="7"/>
  <c r="Y495" i="7"/>
  <c r="Y494" i="7"/>
  <c r="Y493" i="7"/>
  <c r="Y492" i="7"/>
  <c r="Y491" i="7"/>
  <c r="Y490" i="7"/>
  <c r="Y489" i="7"/>
  <c r="Y488" i="7"/>
  <c r="Y487" i="7"/>
  <c r="Y486" i="7"/>
  <c r="Y485" i="7"/>
  <c r="Y484" i="7"/>
  <c r="Y483" i="7"/>
  <c r="Y482" i="7"/>
  <c r="Y481" i="7"/>
  <c r="Y480" i="7"/>
  <c r="Y479" i="7"/>
  <c r="Y478" i="7"/>
  <c r="Y477" i="7"/>
  <c r="Y476" i="7"/>
  <c r="Y475" i="7"/>
  <c r="Y474" i="7"/>
  <c r="Y473" i="7"/>
  <c r="Y472" i="7"/>
  <c r="Y471" i="7"/>
  <c r="Y470" i="7"/>
  <c r="Y469" i="7"/>
  <c r="Y468" i="7"/>
  <c r="Y467" i="7"/>
  <c r="Y466" i="7"/>
  <c r="Y465" i="7"/>
  <c r="Y464" i="7"/>
  <c r="Y463" i="7"/>
  <c r="Y462" i="7"/>
  <c r="Y461" i="7"/>
  <c r="Y460" i="7"/>
  <c r="Y459" i="7"/>
  <c r="Y458" i="7"/>
  <c r="Y457" i="7"/>
  <c r="Y456" i="7"/>
  <c r="Y455" i="7"/>
  <c r="Y454" i="7"/>
  <c r="Y453" i="7"/>
  <c r="Y452" i="7"/>
  <c r="Y451" i="7"/>
  <c r="Y450" i="7"/>
  <c r="Y449" i="7"/>
  <c r="Y448" i="7"/>
  <c r="Y447" i="7"/>
  <c r="Y446" i="7"/>
  <c r="Y445" i="7"/>
  <c r="Y444" i="7"/>
  <c r="Y443" i="7"/>
  <c r="Y442" i="7"/>
  <c r="Y441" i="7"/>
  <c r="Y440" i="7"/>
  <c r="Y439" i="7"/>
  <c r="Y438" i="7"/>
  <c r="Y437" i="7"/>
  <c r="Y436" i="7"/>
  <c r="Y435" i="7"/>
  <c r="Y434" i="7"/>
  <c r="Y433" i="7"/>
  <c r="Y432" i="7"/>
  <c r="Y431" i="7"/>
  <c r="Y430" i="7"/>
  <c r="Y429" i="7"/>
  <c r="Y428" i="7"/>
  <c r="Y427" i="7"/>
  <c r="Y426" i="7"/>
  <c r="Y425" i="7"/>
  <c r="Y424" i="7"/>
  <c r="Y423" i="7"/>
  <c r="Y422" i="7"/>
  <c r="Y421" i="7"/>
  <c r="Y420" i="7"/>
  <c r="Y419" i="7"/>
  <c r="Y418" i="7"/>
  <c r="Y417" i="7"/>
  <c r="Y416" i="7"/>
  <c r="Y415" i="7"/>
  <c r="Y414" i="7"/>
  <c r="Y413" i="7"/>
  <c r="Y412" i="7"/>
  <c r="Y411" i="7"/>
  <c r="Y410" i="7"/>
  <c r="Y409" i="7"/>
  <c r="Y408" i="7"/>
  <c r="Y407" i="7"/>
  <c r="Y406" i="7"/>
  <c r="Y405" i="7"/>
  <c r="Y404" i="7"/>
  <c r="Y403" i="7"/>
  <c r="Y402" i="7"/>
  <c r="Y401" i="7"/>
  <c r="Y400" i="7"/>
  <c r="Y399" i="7"/>
  <c r="Y398" i="7"/>
  <c r="Y397" i="7"/>
  <c r="Y396" i="7"/>
  <c r="Y395" i="7"/>
  <c r="Y394" i="7"/>
  <c r="Y393" i="7"/>
  <c r="Y392" i="7"/>
  <c r="Y391" i="7"/>
  <c r="Y390" i="7"/>
  <c r="Y389" i="7"/>
  <c r="Y388" i="7"/>
  <c r="Y387" i="7"/>
  <c r="Y386" i="7"/>
  <c r="Y385" i="7"/>
  <c r="Y384" i="7"/>
  <c r="Y383" i="7"/>
  <c r="Y382" i="7"/>
  <c r="Y381" i="7"/>
  <c r="Y380" i="7"/>
  <c r="Y379" i="7"/>
  <c r="Y378" i="7"/>
  <c r="Y377" i="7"/>
  <c r="Y376" i="7"/>
  <c r="Y375" i="7"/>
  <c r="Y374" i="7"/>
  <c r="Y373" i="7"/>
  <c r="Y372" i="7"/>
  <c r="Y371" i="7"/>
  <c r="Y370" i="7"/>
  <c r="Y369" i="7"/>
  <c r="Y368" i="7"/>
  <c r="Y367" i="7"/>
  <c r="Y366" i="7"/>
  <c r="Y365" i="7"/>
  <c r="Y364" i="7"/>
  <c r="Y363" i="7"/>
  <c r="Y362" i="7"/>
  <c r="Y361" i="7"/>
  <c r="Y360" i="7"/>
  <c r="Y359" i="7"/>
  <c r="Y358" i="7"/>
  <c r="Y357" i="7"/>
  <c r="Y356" i="7"/>
  <c r="Y355" i="7"/>
  <c r="Y354" i="7"/>
  <c r="Y353" i="7"/>
  <c r="Y352" i="7"/>
  <c r="Y351" i="7"/>
  <c r="Y350" i="7"/>
  <c r="Y349" i="7"/>
  <c r="Y348" i="7"/>
  <c r="Y347" i="7"/>
  <c r="Y346" i="7"/>
  <c r="Y345" i="7"/>
  <c r="Y344" i="7"/>
  <c r="Y343" i="7"/>
  <c r="Y342" i="7"/>
  <c r="Y341" i="7"/>
  <c r="Y340" i="7"/>
  <c r="Y339" i="7"/>
  <c r="Y338" i="7"/>
  <c r="Y337" i="7"/>
  <c r="Y336" i="7"/>
  <c r="Y335" i="7"/>
  <c r="Y334" i="7"/>
  <c r="Y333" i="7"/>
  <c r="Y332" i="7"/>
  <c r="Y331" i="7"/>
  <c r="Y330" i="7"/>
  <c r="Y329" i="7"/>
  <c r="Y328" i="7"/>
  <c r="Y327" i="7"/>
  <c r="Y326" i="7"/>
  <c r="Y325" i="7"/>
  <c r="Y324" i="7"/>
  <c r="Y323" i="7"/>
  <c r="Y322" i="7"/>
  <c r="Y321" i="7"/>
  <c r="Y320" i="7"/>
  <c r="Y319" i="7"/>
  <c r="Y318" i="7"/>
  <c r="Y317" i="7"/>
  <c r="Y316" i="7"/>
  <c r="Y315" i="7"/>
  <c r="Y314" i="7"/>
  <c r="Y313" i="7"/>
  <c r="Y312" i="7"/>
  <c r="Y311" i="7"/>
  <c r="Y310" i="7"/>
  <c r="Y309" i="7"/>
  <c r="Y308" i="7"/>
  <c r="Y307" i="7"/>
  <c r="Y306" i="7"/>
  <c r="Y305" i="7"/>
  <c r="Y304" i="7"/>
  <c r="Y303" i="7"/>
  <c r="Y302" i="7"/>
  <c r="Y301" i="7"/>
  <c r="Y300" i="7"/>
  <c r="Y299" i="7"/>
  <c r="Y298" i="7"/>
  <c r="Y297" i="7"/>
  <c r="Y296" i="7"/>
  <c r="Y295" i="7"/>
  <c r="Y294" i="7"/>
  <c r="Y293" i="7"/>
  <c r="Y292" i="7"/>
  <c r="Y291" i="7"/>
  <c r="Y290" i="7"/>
  <c r="Y289" i="7"/>
  <c r="Y288" i="7"/>
  <c r="Y287" i="7"/>
  <c r="Y286" i="7"/>
  <c r="Y285" i="7"/>
  <c r="Y284" i="7"/>
  <c r="Y283" i="7"/>
  <c r="Y282" i="7"/>
  <c r="Y281" i="7"/>
  <c r="Y280" i="7"/>
  <c r="Y279" i="7"/>
  <c r="Y278" i="7"/>
  <c r="Y277" i="7"/>
  <c r="Y276" i="7"/>
  <c r="Y275" i="7"/>
  <c r="Y274" i="7"/>
  <c r="Y273" i="7"/>
  <c r="Y272" i="7"/>
  <c r="Y271" i="7"/>
  <c r="Y270" i="7"/>
  <c r="Y269" i="7"/>
  <c r="Y268" i="7"/>
  <c r="Y267" i="7"/>
  <c r="Y266" i="7"/>
  <c r="Y265" i="7"/>
  <c r="Y264" i="7"/>
  <c r="Y263" i="7"/>
  <c r="Y262" i="7"/>
  <c r="Y261" i="7"/>
  <c r="Y260" i="7"/>
  <c r="Y259" i="7"/>
  <c r="Y258" i="7"/>
  <c r="Y257" i="7"/>
  <c r="Y256" i="7"/>
  <c r="Y255" i="7"/>
  <c r="Y254" i="7"/>
  <c r="Y253" i="7"/>
  <c r="Y252" i="7"/>
  <c r="C22" i="8" s="1"/>
  <c r="Y251" i="7"/>
  <c r="Y250" i="7"/>
  <c r="Y249" i="7"/>
  <c r="Y248" i="7"/>
  <c r="Y247" i="7"/>
  <c r="Y246" i="7"/>
  <c r="Y245" i="7"/>
  <c r="Y244" i="7"/>
  <c r="Y243" i="7"/>
  <c r="Y242" i="7"/>
  <c r="Y241" i="7"/>
  <c r="Y240" i="7"/>
  <c r="Y239" i="7"/>
  <c r="Y238" i="7"/>
  <c r="Y237" i="7"/>
  <c r="Y236" i="7"/>
  <c r="Y235" i="7"/>
  <c r="Y234" i="7"/>
  <c r="Y233" i="7"/>
  <c r="Y232" i="7"/>
  <c r="Y231" i="7"/>
  <c r="Y230" i="7"/>
  <c r="Y229" i="7"/>
  <c r="Y228" i="7"/>
  <c r="Y227" i="7"/>
  <c r="Y226" i="7"/>
  <c r="Y225" i="7"/>
  <c r="Y224" i="7"/>
  <c r="Y223" i="7"/>
  <c r="Y222" i="7"/>
  <c r="Y221" i="7"/>
  <c r="Y220" i="7"/>
  <c r="Y219" i="7"/>
  <c r="Y218" i="7"/>
  <c r="Y217" i="7"/>
  <c r="Y216" i="7"/>
  <c r="Y215" i="7"/>
  <c r="Y214" i="7"/>
  <c r="Y213" i="7"/>
  <c r="Y212" i="7"/>
  <c r="Y211" i="7"/>
  <c r="Y210" i="7"/>
  <c r="Y209" i="7"/>
  <c r="Y208" i="7"/>
  <c r="Y207" i="7"/>
  <c r="Y206" i="7"/>
  <c r="Y205" i="7"/>
  <c r="Y204" i="7"/>
  <c r="Y203" i="7"/>
  <c r="Y202" i="7"/>
  <c r="Y201" i="7"/>
  <c r="Y200" i="7"/>
  <c r="Y199" i="7"/>
  <c r="Y198" i="7"/>
  <c r="Y197" i="7"/>
  <c r="Y196" i="7"/>
  <c r="Y195" i="7"/>
  <c r="Y194" i="7"/>
  <c r="Y193" i="7"/>
  <c r="Y192" i="7"/>
  <c r="Y191" i="7"/>
  <c r="Y190" i="7"/>
  <c r="Y189" i="7"/>
  <c r="Y188" i="7"/>
  <c r="Y187" i="7"/>
  <c r="Y186" i="7"/>
  <c r="Y185" i="7"/>
  <c r="Y184" i="7"/>
  <c r="Y183" i="7"/>
  <c r="Y182" i="7"/>
  <c r="Y181" i="7"/>
  <c r="Y180" i="7"/>
  <c r="Y179" i="7"/>
  <c r="Y178" i="7"/>
  <c r="Y177" i="7"/>
  <c r="Y176" i="7"/>
  <c r="Y175" i="7"/>
  <c r="Y174" i="7"/>
  <c r="Y173" i="7"/>
  <c r="Y172" i="7"/>
  <c r="Y171" i="7"/>
  <c r="Y170" i="7"/>
  <c r="Y169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4" i="7"/>
  <c r="Y133" i="7"/>
  <c r="Y132" i="7"/>
  <c r="Y131" i="7"/>
  <c r="Y130" i="7"/>
  <c r="Y129" i="7"/>
  <c r="Y128" i="7"/>
  <c r="Y127" i="7"/>
  <c r="Y126" i="7"/>
  <c r="Y125" i="7"/>
  <c r="Y124" i="7"/>
  <c r="Y123" i="7"/>
  <c r="Y122" i="7"/>
  <c r="Y121" i="7"/>
  <c r="Y120" i="7"/>
  <c r="Y119" i="7"/>
  <c r="Y118" i="7"/>
  <c r="Y117" i="7"/>
  <c r="Y116" i="7"/>
  <c r="Y115" i="7"/>
  <c r="Y114" i="7"/>
  <c r="Y113" i="7"/>
  <c r="Y112" i="7"/>
  <c r="Y111" i="7"/>
  <c r="Y110" i="7"/>
  <c r="Y109" i="7"/>
  <c r="Y108" i="7"/>
  <c r="Y107" i="7"/>
  <c r="Y106" i="7"/>
  <c r="Y105" i="7"/>
  <c r="Y104" i="7"/>
  <c r="Y103" i="7"/>
  <c r="Y102" i="7"/>
  <c r="Y101" i="7"/>
  <c r="Y100" i="7"/>
  <c r="Y99" i="7"/>
  <c r="Y98" i="7"/>
  <c r="Y97" i="7"/>
  <c r="Y96" i="7"/>
  <c r="Y95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3" i="7"/>
  <c r="Y72" i="7"/>
  <c r="Y71" i="7"/>
  <c r="Y70" i="7"/>
  <c r="Y69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C20" i="8" s="1"/>
  <c r="Y31" i="7"/>
  <c r="Y30" i="7"/>
  <c r="Y29" i="7"/>
  <c r="Y28" i="7"/>
  <c r="C19" i="8" s="1"/>
  <c r="Y27" i="7"/>
  <c r="Y26" i="7"/>
  <c r="Y25" i="7"/>
  <c r="Y24" i="7"/>
  <c r="Y23" i="7"/>
  <c r="Y22" i="7"/>
  <c r="Y21" i="7"/>
  <c r="Y20" i="7"/>
  <c r="Y19" i="7"/>
  <c r="Y18" i="7"/>
  <c r="Y17" i="7"/>
  <c r="Y16" i="7"/>
  <c r="C17" i="8" s="1"/>
  <c r="Y15" i="7"/>
  <c r="Y14" i="7"/>
  <c r="Y13" i="7"/>
  <c r="Y12" i="7"/>
  <c r="C18" i="8" s="1"/>
  <c r="Y11" i="7"/>
  <c r="Y10" i="7"/>
  <c r="Y9" i="7"/>
  <c r="Y8" i="7"/>
  <c r="C23" i="8" s="1"/>
  <c r="Y7" i="7"/>
  <c r="Y6" i="7"/>
  <c r="Y5" i="7"/>
  <c r="Y4" i="7"/>
  <c r="B3" i="5" s="1"/>
  <c r="Y3" i="7"/>
  <c r="AE5131" i="7"/>
  <c r="AD5131" i="7"/>
  <c r="AF5131" i="7" s="1"/>
  <c r="AF5130" i="7"/>
  <c r="AE5130" i="7"/>
  <c r="AD5130" i="7"/>
  <c r="AF5129" i="7"/>
  <c r="AE5129" i="7"/>
  <c r="AD5129" i="7"/>
  <c r="AE5128" i="7"/>
  <c r="AD5128" i="7"/>
  <c r="AF5128" i="7" s="1"/>
  <c r="AE5127" i="7"/>
  <c r="AD5127" i="7"/>
  <c r="AF5127" i="7" s="1"/>
  <c r="AF5126" i="7"/>
  <c r="AE5126" i="7"/>
  <c r="AD5126" i="7"/>
  <c r="AE5125" i="7"/>
  <c r="AF5125" i="7" s="1"/>
  <c r="AD5125" i="7"/>
  <c r="AE5124" i="7"/>
  <c r="AD5124" i="7"/>
  <c r="AF5124" i="7" s="1"/>
  <c r="AE5123" i="7"/>
  <c r="AD5123" i="7"/>
  <c r="AF5123" i="7" s="1"/>
  <c r="AF5122" i="7"/>
  <c r="AE5122" i="7"/>
  <c r="AD5122" i="7"/>
  <c r="AE5121" i="7"/>
  <c r="AF5121" i="7" s="1"/>
  <c r="AD5121" i="7"/>
  <c r="AE5120" i="7"/>
  <c r="AD5120" i="7"/>
  <c r="AF5120" i="7" s="1"/>
  <c r="AE5119" i="7"/>
  <c r="AF5119" i="7" s="1"/>
  <c r="AD5119" i="7"/>
  <c r="AF5118" i="7"/>
  <c r="AE5118" i="7"/>
  <c r="AD5118" i="7"/>
  <c r="AE5117" i="7"/>
  <c r="AD5117" i="7"/>
  <c r="AF5117" i="7" s="1"/>
  <c r="AE5116" i="7"/>
  <c r="AD5116" i="7"/>
  <c r="AF5116" i="7" s="1"/>
  <c r="AE5115" i="7"/>
  <c r="AF5115" i="7" s="1"/>
  <c r="AD5115" i="7"/>
  <c r="AF5114" i="7"/>
  <c r="AE5114" i="7"/>
  <c r="AD5114" i="7"/>
  <c r="AE5113" i="7"/>
  <c r="AD5113" i="7"/>
  <c r="AF5113" i="7" s="1"/>
  <c r="AE5112" i="7"/>
  <c r="AD5112" i="7"/>
  <c r="AF5112" i="7" s="1"/>
  <c r="AE5111" i="7"/>
  <c r="AF5111" i="7" s="1"/>
  <c r="AD5111" i="7"/>
  <c r="AE5110" i="7"/>
  <c r="AD5110" i="7"/>
  <c r="AF5110" i="7" s="1"/>
  <c r="AF5109" i="7"/>
  <c r="AE5109" i="7"/>
  <c r="AD5109" i="7"/>
  <c r="AF5108" i="7"/>
  <c r="AE5108" i="7"/>
  <c r="AD5108" i="7"/>
  <c r="AE5107" i="7"/>
  <c r="AD5107" i="7"/>
  <c r="AF5107" i="7" s="1"/>
  <c r="AE5106" i="7"/>
  <c r="AD5106" i="7"/>
  <c r="AF5106" i="7" s="1"/>
  <c r="AF5105" i="7"/>
  <c r="AE5105" i="7"/>
  <c r="AD5105" i="7"/>
  <c r="AE5104" i="7"/>
  <c r="AF5104" i="7" s="1"/>
  <c r="AD5104" i="7"/>
  <c r="AE5103" i="7"/>
  <c r="AD5103" i="7"/>
  <c r="AF5103" i="7" s="1"/>
  <c r="AE5102" i="7"/>
  <c r="AD5102" i="7"/>
  <c r="AF5102" i="7" s="1"/>
  <c r="AF5101" i="7"/>
  <c r="AE5101" i="7"/>
  <c r="AD5101" i="7"/>
  <c r="AE5100" i="7"/>
  <c r="AF5100" i="7" s="1"/>
  <c r="AD5100" i="7"/>
  <c r="AE5099" i="7"/>
  <c r="AD5099" i="7"/>
  <c r="AF5099" i="7" s="1"/>
  <c r="AE5098" i="7"/>
  <c r="AD5098" i="7"/>
  <c r="AF5098" i="7" s="1"/>
  <c r="AF5097" i="7"/>
  <c r="AE5097" i="7"/>
  <c r="AD5097" i="7"/>
  <c r="AE5096" i="7"/>
  <c r="AF5096" i="7" s="1"/>
  <c r="AD5096" i="7"/>
  <c r="AE5095" i="7"/>
  <c r="AD5095" i="7"/>
  <c r="AF5095" i="7" s="1"/>
  <c r="AE5094" i="7"/>
  <c r="AD5094" i="7"/>
  <c r="AF5094" i="7" s="1"/>
  <c r="AF5093" i="7"/>
  <c r="AE5093" i="7"/>
  <c r="AD5093" i="7"/>
  <c r="AE5092" i="7"/>
  <c r="AF5092" i="7" s="1"/>
  <c r="AD5092" i="7"/>
  <c r="AE5091" i="7"/>
  <c r="AD5091" i="7"/>
  <c r="AF5091" i="7" s="1"/>
  <c r="AE5090" i="7"/>
  <c r="AD5090" i="7"/>
  <c r="AF5090" i="7" s="1"/>
  <c r="AF5089" i="7"/>
  <c r="AE5089" i="7"/>
  <c r="AD5089" i="7"/>
  <c r="AE5088" i="7"/>
  <c r="AF5088" i="7" s="1"/>
  <c r="AD5088" i="7"/>
  <c r="AE5087" i="7"/>
  <c r="AD5087" i="7"/>
  <c r="AF5087" i="7" s="1"/>
  <c r="AE5086" i="7"/>
  <c r="AD5086" i="7"/>
  <c r="AF5086" i="7" s="1"/>
  <c r="AF5085" i="7"/>
  <c r="AE5085" i="7"/>
  <c r="AD5085" i="7"/>
  <c r="AE5084" i="7"/>
  <c r="AD5084" i="7"/>
  <c r="AF5084" i="7" s="1"/>
  <c r="AF5083" i="7"/>
  <c r="AE5083" i="7"/>
  <c r="AD5083" i="7"/>
  <c r="AE5082" i="7"/>
  <c r="AF5082" i="7" s="1"/>
  <c r="AD5082" i="7"/>
  <c r="AE5081" i="7"/>
  <c r="AD5081" i="7"/>
  <c r="AF5081" i="7" s="1"/>
  <c r="AE5080" i="7"/>
  <c r="AD5080" i="7"/>
  <c r="AF5080" i="7" s="1"/>
  <c r="AF5079" i="7"/>
  <c r="AE5079" i="7"/>
  <c r="AD5079" i="7"/>
  <c r="AE5078" i="7"/>
  <c r="AF5078" i="7" s="1"/>
  <c r="AD5078" i="7"/>
  <c r="AE5077" i="7"/>
  <c r="AD5077" i="7"/>
  <c r="AF5077" i="7" s="1"/>
  <c r="AE5076" i="7"/>
  <c r="AD5076" i="7"/>
  <c r="AF5076" i="7" s="1"/>
  <c r="AF5075" i="7"/>
  <c r="AE5075" i="7"/>
  <c r="AD5075" i="7"/>
  <c r="AE5074" i="7"/>
  <c r="AF5074" i="7" s="1"/>
  <c r="AD5074" i="7"/>
  <c r="AE5073" i="7"/>
  <c r="AD5073" i="7"/>
  <c r="AF5073" i="7" s="1"/>
  <c r="AE5072" i="7"/>
  <c r="AD5072" i="7"/>
  <c r="AF5072" i="7" s="1"/>
  <c r="AF5071" i="7"/>
  <c r="AE5071" i="7"/>
  <c r="AD5071" i="7"/>
  <c r="AE5070" i="7"/>
  <c r="AF5070" i="7" s="1"/>
  <c r="AD5070" i="7"/>
  <c r="AE5069" i="7"/>
  <c r="AD5069" i="7"/>
  <c r="AF5069" i="7" s="1"/>
  <c r="AE5068" i="7"/>
  <c r="AD5068" i="7"/>
  <c r="AF5068" i="7" s="1"/>
  <c r="AF5067" i="7"/>
  <c r="AE5067" i="7"/>
  <c r="AD5067" i="7"/>
  <c r="AE5066" i="7"/>
  <c r="AF5066" i="7" s="1"/>
  <c r="AD5066" i="7"/>
  <c r="AE5065" i="7"/>
  <c r="AD5065" i="7"/>
  <c r="AF5065" i="7" s="1"/>
  <c r="AE5064" i="7"/>
  <c r="AD5064" i="7"/>
  <c r="AF5064" i="7" s="1"/>
  <c r="AF5063" i="7"/>
  <c r="AE5063" i="7"/>
  <c r="AD5063" i="7"/>
  <c r="AE5062" i="7"/>
  <c r="AF5062" i="7" s="1"/>
  <c r="AD5062" i="7"/>
  <c r="AE5061" i="7"/>
  <c r="AD5061" i="7"/>
  <c r="AF5061" i="7" s="1"/>
  <c r="AE5060" i="7"/>
  <c r="AD5060" i="7"/>
  <c r="AF5060" i="7" s="1"/>
  <c r="AF5059" i="7"/>
  <c r="AE5059" i="7"/>
  <c r="AD5059" i="7"/>
  <c r="AE5058" i="7"/>
  <c r="AF5058" i="7" s="1"/>
  <c r="AD5058" i="7"/>
  <c r="AE5057" i="7"/>
  <c r="AD5057" i="7"/>
  <c r="AF5057" i="7" s="1"/>
  <c r="AE5056" i="7"/>
  <c r="AD5056" i="7"/>
  <c r="AF5056" i="7" s="1"/>
  <c r="AF5055" i="7"/>
  <c r="AE5055" i="7"/>
  <c r="AD5055" i="7"/>
  <c r="AE5054" i="7"/>
  <c r="AF5054" i="7" s="1"/>
  <c r="AD5054" i="7"/>
  <c r="AE5053" i="7"/>
  <c r="AD5053" i="7"/>
  <c r="AF5053" i="7" s="1"/>
  <c r="AE5052" i="7"/>
  <c r="AD5052" i="7"/>
  <c r="AF5052" i="7" s="1"/>
  <c r="AF5051" i="7"/>
  <c r="AE5051" i="7"/>
  <c r="AD5051" i="7"/>
  <c r="AE5050" i="7"/>
  <c r="AF5050" i="7" s="1"/>
  <c r="AD5050" i="7"/>
  <c r="AE5049" i="7"/>
  <c r="AD5049" i="7"/>
  <c r="AF5049" i="7" s="1"/>
  <c r="AE5048" i="7"/>
  <c r="AD5048" i="7"/>
  <c r="AF5048" i="7" s="1"/>
  <c r="AF5047" i="7"/>
  <c r="AE5047" i="7"/>
  <c r="AD5047" i="7"/>
  <c r="AE5046" i="7"/>
  <c r="AF5046" i="7" s="1"/>
  <c r="AD5046" i="7"/>
  <c r="AE5045" i="7"/>
  <c r="AD5045" i="7"/>
  <c r="AF5045" i="7" s="1"/>
  <c r="AE5044" i="7"/>
  <c r="AD5044" i="7"/>
  <c r="AF5044" i="7" s="1"/>
  <c r="AF5043" i="7"/>
  <c r="AE5043" i="7"/>
  <c r="AD5043" i="7"/>
  <c r="AE5042" i="7"/>
  <c r="AF5042" i="7" s="1"/>
  <c r="AD5042" i="7"/>
  <c r="AE5041" i="7"/>
  <c r="AD5041" i="7"/>
  <c r="AF5041" i="7" s="1"/>
  <c r="AE5040" i="7"/>
  <c r="AD5040" i="7"/>
  <c r="AF5040" i="7" s="1"/>
  <c r="AF5039" i="7"/>
  <c r="AE5039" i="7"/>
  <c r="AD5039" i="7"/>
  <c r="AE5038" i="7"/>
  <c r="AF5038" i="7" s="1"/>
  <c r="AD5038" i="7"/>
  <c r="AE5037" i="7"/>
  <c r="AD5037" i="7"/>
  <c r="AF5037" i="7" s="1"/>
  <c r="AE5036" i="7"/>
  <c r="AF5036" i="7" s="1"/>
  <c r="AD5036" i="7"/>
  <c r="AF5035" i="7"/>
  <c r="AE5035" i="7"/>
  <c r="AD5035" i="7"/>
  <c r="AE5034" i="7"/>
  <c r="AD5034" i="7"/>
  <c r="AF5034" i="7" s="1"/>
  <c r="AE5033" i="7"/>
  <c r="AD5033" i="7"/>
  <c r="AF5033" i="7" s="1"/>
  <c r="AE5032" i="7"/>
  <c r="AF5032" i="7" s="1"/>
  <c r="AD5032" i="7"/>
  <c r="AF5031" i="7"/>
  <c r="AE5031" i="7"/>
  <c r="AD5031" i="7"/>
  <c r="AE5030" i="7"/>
  <c r="AD5030" i="7"/>
  <c r="AF5030" i="7" s="1"/>
  <c r="AE5029" i="7"/>
  <c r="AD5029" i="7"/>
  <c r="AF5029" i="7" s="1"/>
  <c r="AE5028" i="7"/>
  <c r="AF5028" i="7" s="1"/>
  <c r="AD5028" i="7"/>
  <c r="AE5027" i="7"/>
  <c r="AF5027" i="7" s="1"/>
  <c r="AD5027" i="7"/>
  <c r="AF5026" i="7"/>
  <c r="AE5026" i="7"/>
  <c r="AD5026" i="7"/>
  <c r="AE5025" i="7"/>
  <c r="AD5025" i="7"/>
  <c r="AF5025" i="7" s="1"/>
  <c r="AE5024" i="7"/>
  <c r="AD5024" i="7"/>
  <c r="AF5024" i="7" s="1"/>
  <c r="AE5023" i="7"/>
  <c r="AF5023" i="7" s="1"/>
  <c r="AD5023" i="7"/>
  <c r="AF5022" i="7"/>
  <c r="AE5022" i="7"/>
  <c r="AD5022" i="7"/>
  <c r="AE5021" i="7"/>
  <c r="AD5021" i="7"/>
  <c r="AF5021" i="7" s="1"/>
  <c r="AE5020" i="7"/>
  <c r="AD5020" i="7"/>
  <c r="AF5020" i="7" s="1"/>
  <c r="AE5019" i="7"/>
  <c r="AF5019" i="7" s="1"/>
  <c r="AD5019" i="7"/>
  <c r="AF5018" i="7"/>
  <c r="AE5018" i="7"/>
  <c r="AD5018" i="7"/>
  <c r="AE5017" i="7"/>
  <c r="AD5017" i="7"/>
  <c r="AF5017" i="7" s="1"/>
  <c r="AE5016" i="7"/>
  <c r="AD5016" i="7"/>
  <c r="AF5016" i="7" s="1"/>
  <c r="AE5015" i="7"/>
  <c r="AF5015" i="7" s="1"/>
  <c r="AD5015" i="7"/>
  <c r="AF5014" i="7"/>
  <c r="AE5014" i="7"/>
  <c r="AD5014" i="7"/>
  <c r="AE5013" i="7"/>
  <c r="AD5013" i="7"/>
  <c r="AF5013" i="7" s="1"/>
  <c r="AE5012" i="7"/>
  <c r="AD5012" i="7"/>
  <c r="AF5012" i="7" s="1"/>
  <c r="AE5011" i="7"/>
  <c r="AF5011" i="7" s="1"/>
  <c r="AD5011" i="7"/>
  <c r="AF5010" i="7"/>
  <c r="AE5010" i="7"/>
  <c r="AD5010" i="7"/>
  <c r="AE5009" i="7"/>
  <c r="AD5009" i="7"/>
  <c r="AF5009" i="7" s="1"/>
  <c r="AE5008" i="7"/>
  <c r="AD5008" i="7"/>
  <c r="AF5008" i="7" s="1"/>
  <c r="AE5007" i="7"/>
  <c r="AF5007" i="7" s="1"/>
  <c r="AD5007" i="7"/>
  <c r="AF5006" i="7"/>
  <c r="AE5006" i="7"/>
  <c r="AD5006" i="7"/>
  <c r="AE5005" i="7"/>
  <c r="AD5005" i="7"/>
  <c r="AF5005" i="7" s="1"/>
  <c r="AE5004" i="7"/>
  <c r="AD5004" i="7"/>
  <c r="AF5004" i="7" s="1"/>
  <c r="AE5003" i="7"/>
  <c r="AF5003" i="7" s="1"/>
  <c r="AD5003" i="7"/>
  <c r="AF5002" i="7"/>
  <c r="AE5002" i="7"/>
  <c r="AD5002" i="7"/>
  <c r="AE5001" i="7"/>
  <c r="AD5001" i="7"/>
  <c r="AF5001" i="7" s="1"/>
  <c r="AE5000" i="7"/>
  <c r="AD5000" i="7"/>
  <c r="AF5000" i="7" s="1"/>
  <c r="AE4999" i="7"/>
  <c r="AF4999" i="7" s="1"/>
  <c r="AD4999" i="7"/>
  <c r="AF4998" i="7"/>
  <c r="AE4998" i="7"/>
  <c r="AD4998" i="7"/>
  <c r="AE4997" i="7"/>
  <c r="AD4997" i="7"/>
  <c r="AF4997" i="7" s="1"/>
  <c r="AE4996" i="7"/>
  <c r="AD4996" i="7"/>
  <c r="AF4996" i="7" s="1"/>
  <c r="AE4995" i="7"/>
  <c r="AF4995" i="7" s="1"/>
  <c r="AD4995" i="7"/>
  <c r="AF4994" i="7"/>
  <c r="AE4994" i="7"/>
  <c r="AD4994" i="7"/>
  <c r="AE4993" i="7"/>
  <c r="AD4993" i="7"/>
  <c r="AF4993" i="7" s="1"/>
  <c r="AE4992" i="7"/>
  <c r="AD4992" i="7"/>
  <c r="AF4992" i="7" s="1"/>
  <c r="AE4991" i="7"/>
  <c r="AF4991" i="7" s="1"/>
  <c r="AD4991" i="7"/>
  <c r="AF4990" i="7"/>
  <c r="AE4990" i="7"/>
  <c r="AD4990" i="7"/>
  <c r="AE4989" i="7"/>
  <c r="AD4989" i="7"/>
  <c r="AF4989" i="7" s="1"/>
  <c r="AE4988" i="7"/>
  <c r="AD4988" i="7"/>
  <c r="AF4988" i="7" s="1"/>
  <c r="AE4987" i="7"/>
  <c r="AF4987" i="7" s="1"/>
  <c r="AD4987" i="7"/>
  <c r="AF4986" i="7"/>
  <c r="AE4986" i="7"/>
  <c r="AD4986" i="7"/>
  <c r="AE4985" i="7"/>
  <c r="AD4985" i="7"/>
  <c r="AF4985" i="7" s="1"/>
  <c r="AE4984" i="7"/>
  <c r="AD4984" i="7"/>
  <c r="AF4984" i="7" s="1"/>
  <c r="AE4983" i="7"/>
  <c r="AF4983" i="7" s="1"/>
  <c r="AD4983" i="7"/>
  <c r="AF4982" i="7"/>
  <c r="AE4982" i="7"/>
  <c r="AD4982" i="7"/>
  <c r="AE4981" i="7"/>
  <c r="AD4981" i="7"/>
  <c r="AF4981" i="7" s="1"/>
  <c r="AE4980" i="7"/>
  <c r="AD4980" i="7"/>
  <c r="AF4980" i="7" s="1"/>
  <c r="AE4979" i="7"/>
  <c r="AF4979" i="7" s="1"/>
  <c r="AD4979" i="7"/>
  <c r="AF4978" i="7"/>
  <c r="AE4978" i="7"/>
  <c r="AD4978" i="7"/>
  <c r="AE4977" i="7"/>
  <c r="AD4977" i="7"/>
  <c r="AF4977" i="7" s="1"/>
  <c r="AE4976" i="7"/>
  <c r="AD4976" i="7"/>
  <c r="AF4976" i="7" s="1"/>
  <c r="AF4975" i="7"/>
  <c r="AE4975" i="7"/>
  <c r="AD4975" i="7"/>
  <c r="AF4974" i="7"/>
  <c r="AE4974" i="7"/>
  <c r="AD4974" i="7"/>
  <c r="AE4973" i="7"/>
  <c r="AD4973" i="7"/>
  <c r="AF4973" i="7" s="1"/>
  <c r="AE4972" i="7"/>
  <c r="AD4972" i="7"/>
  <c r="AF4971" i="7"/>
  <c r="AE4971" i="7"/>
  <c r="AD4971" i="7"/>
  <c r="AF4970" i="7"/>
  <c r="AE4970" i="7"/>
  <c r="AD4970" i="7"/>
  <c r="AE4969" i="7"/>
  <c r="AD4969" i="7"/>
  <c r="AF4969" i="7" s="1"/>
  <c r="AE4968" i="7"/>
  <c r="AD4968" i="7"/>
  <c r="AF4968" i="7" s="1"/>
  <c r="AE4967" i="7"/>
  <c r="AF4967" i="7" s="1"/>
  <c r="AD4967" i="7"/>
  <c r="AF4966" i="7"/>
  <c r="AE4966" i="7"/>
  <c r="AD4966" i="7"/>
  <c r="AE4965" i="7"/>
  <c r="AD4965" i="7"/>
  <c r="AF4965" i="7" s="1"/>
  <c r="AE4964" i="7"/>
  <c r="AD4964" i="7"/>
  <c r="AF4964" i="7" s="1"/>
  <c r="AE4963" i="7"/>
  <c r="AF4963" i="7" s="1"/>
  <c r="AD4963" i="7"/>
  <c r="AF4962" i="7"/>
  <c r="AE4962" i="7"/>
  <c r="AD4962" i="7"/>
  <c r="AE4961" i="7"/>
  <c r="AD4961" i="7"/>
  <c r="AF4961" i="7" s="1"/>
  <c r="AE4960" i="7"/>
  <c r="AD4960" i="7"/>
  <c r="AF4959" i="7"/>
  <c r="AE4959" i="7"/>
  <c r="AD4959" i="7"/>
  <c r="AF4958" i="7"/>
  <c r="AE4958" i="7"/>
  <c r="AD4958" i="7"/>
  <c r="AF4957" i="7"/>
  <c r="AE4957" i="7"/>
  <c r="AD4957" i="7"/>
  <c r="AE4956" i="7"/>
  <c r="AD4956" i="7"/>
  <c r="AF4956" i="7" s="1"/>
  <c r="AE4955" i="7"/>
  <c r="AD4955" i="7"/>
  <c r="AF4955" i="7" s="1"/>
  <c r="AE4954" i="7"/>
  <c r="AD4954" i="7"/>
  <c r="AF4954" i="7" s="1"/>
  <c r="AF4953" i="7"/>
  <c r="AE4953" i="7"/>
  <c r="AD4953" i="7"/>
  <c r="AF4952" i="7"/>
  <c r="AE4952" i="7"/>
  <c r="AD4952" i="7"/>
  <c r="AE4951" i="7"/>
  <c r="AD4951" i="7"/>
  <c r="AF4951" i="7" s="1"/>
  <c r="AE4950" i="7"/>
  <c r="AD4950" i="7"/>
  <c r="AF4950" i="7" s="1"/>
  <c r="AF4949" i="7"/>
  <c r="AE4949" i="7"/>
  <c r="AD4949" i="7"/>
  <c r="AF4948" i="7"/>
  <c r="AE4948" i="7"/>
  <c r="AD4948" i="7"/>
  <c r="AE4947" i="7"/>
  <c r="AD4947" i="7"/>
  <c r="AF4947" i="7" s="1"/>
  <c r="AE4946" i="7"/>
  <c r="AD4946" i="7"/>
  <c r="AF4946" i="7" s="1"/>
  <c r="AF4945" i="7"/>
  <c r="AE4945" i="7"/>
  <c r="AD4945" i="7"/>
  <c r="AF4944" i="7"/>
  <c r="AE4944" i="7"/>
  <c r="AD4944" i="7"/>
  <c r="AE4943" i="7"/>
  <c r="AD4943" i="7"/>
  <c r="AF4943" i="7" s="1"/>
  <c r="AE4942" i="7"/>
  <c r="AD4942" i="7"/>
  <c r="AF4942" i="7" s="1"/>
  <c r="AF4941" i="7"/>
  <c r="AE4941" i="7"/>
  <c r="AD4941" i="7"/>
  <c r="AF4940" i="7"/>
  <c r="AE4940" i="7"/>
  <c r="AD4940" i="7"/>
  <c r="AE4939" i="7"/>
  <c r="AD4939" i="7"/>
  <c r="AF4939" i="7" s="1"/>
  <c r="AE4938" i="7"/>
  <c r="AD4938" i="7"/>
  <c r="AF4938" i="7" s="1"/>
  <c r="AF4937" i="7"/>
  <c r="AE4937" i="7"/>
  <c r="AD4937" i="7"/>
  <c r="AF4936" i="7"/>
  <c r="AE4936" i="7"/>
  <c r="AD4936" i="7"/>
  <c r="AE4935" i="7"/>
  <c r="AD4935" i="7"/>
  <c r="AF4935" i="7" s="1"/>
  <c r="AE4934" i="7"/>
  <c r="AD4934" i="7"/>
  <c r="AF4934" i="7" s="1"/>
  <c r="AF4933" i="7"/>
  <c r="AE4933" i="7"/>
  <c r="AD4933" i="7"/>
  <c r="AF4932" i="7"/>
  <c r="AE4932" i="7"/>
  <c r="AD4932" i="7"/>
  <c r="AE4931" i="7"/>
  <c r="AD4931" i="7"/>
  <c r="AF4931" i="7" s="1"/>
  <c r="AE4930" i="7"/>
  <c r="AD4930" i="7"/>
  <c r="AF4930" i="7" s="1"/>
  <c r="AF4929" i="7"/>
  <c r="AE4929" i="7"/>
  <c r="AD4929" i="7"/>
  <c r="AF4928" i="7"/>
  <c r="AE4928" i="7"/>
  <c r="AD4928" i="7"/>
  <c r="AE4927" i="7"/>
  <c r="AD4927" i="7"/>
  <c r="AF4927" i="7" s="1"/>
  <c r="AE4926" i="7"/>
  <c r="AD4926" i="7"/>
  <c r="AF4926" i="7" s="1"/>
  <c r="AF4925" i="7"/>
  <c r="AE4925" i="7"/>
  <c r="AD4925" i="7"/>
  <c r="AF4924" i="7"/>
  <c r="AE4924" i="7"/>
  <c r="AD4924" i="7"/>
  <c r="AE4923" i="7"/>
  <c r="AD4923" i="7"/>
  <c r="AF4923" i="7" s="1"/>
  <c r="AE4922" i="7"/>
  <c r="AD4922" i="7"/>
  <c r="AF4922" i="7" s="1"/>
  <c r="AF4921" i="7"/>
  <c r="AE4921" i="7"/>
  <c r="AD4921" i="7"/>
  <c r="AF4920" i="7"/>
  <c r="AE4920" i="7"/>
  <c r="AD4920" i="7"/>
  <c r="AE4919" i="7"/>
  <c r="AD4919" i="7"/>
  <c r="AF4919" i="7" s="1"/>
  <c r="AE4918" i="7"/>
  <c r="AD4918" i="7"/>
  <c r="AF4918" i="7" s="1"/>
  <c r="AF4917" i="7"/>
  <c r="AE4917" i="7"/>
  <c r="AD4917" i="7"/>
  <c r="AF4916" i="7"/>
  <c r="AE4916" i="7"/>
  <c r="AD4916" i="7"/>
  <c r="AE4915" i="7"/>
  <c r="AD4915" i="7"/>
  <c r="AF4915" i="7" s="1"/>
  <c r="AE4914" i="7"/>
  <c r="AD4914" i="7"/>
  <c r="AF4914" i="7" s="1"/>
  <c r="AF4913" i="7"/>
  <c r="AE4913" i="7"/>
  <c r="AD4913" i="7"/>
  <c r="AF4912" i="7"/>
  <c r="AE4912" i="7"/>
  <c r="AD4912" i="7"/>
  <c r="AE4911" i="7"/>
  <c r="AD4911" i="7"/>
  <c r="AF4911" i="7" s="1"/>
  <c r="AE4910" i="7"/>
  <c r="AD4910" i="7"/>
  <c r="AF4910" i="7" s="1"/>
  <c r="AF4909" i="7"/>
  <c r="AE4909" i="7"/>
  <c r="AD4909" i="7"/>
  <c r="AF4908" i="7"/>
  <c r="AE4908" i="7"/>
  <c r="AD4908" i="7"/>
  <c r="AE4907" i="7"/>
  <c r="AD4907" i="7"/>
  <c r="AF4907" i="7" s="1"/>
  <c r="AE4906" i="7"/>
  <c r="AD4906" i="7"/>
  <c r="AF4906" i="7" s="1"/>
  <c r="AF4905" i="7"/>
  <c r="AE4905" i="7"/>
  <c r="AD4905" i="7"/>
  <c r="AF4904" i="7"/>
  <c r="AE4904" i="7"/>
  <c r="AD4904" i="7"/>
  <c r="AE4903" i="7"/>
  <c r="AD4903" i="7"/>
  <c r="AF4903" i="7" s="1"/>
  <c r="AE4902" i="7"/>
  <c r="AD4902" i="7"/>
  <c r="AF4902" i="7" s="1"/>
  <c r="AF4901" i="7"/>
  <c r="AE4901" i="7"/>
  <c r="AD4901" i="7"/>
  <c r="AF4900" i="7"/>
  <c r="AE4900" i="7"/>
  <c r="AD4900" i="7"/>
  <c r="AE4899" i="7"/>
  <c r="AD4899" i="7"/>
  <c r="AF4899" i="7" s="1"/>
  <c r="AE4898" i="7"/>
  <c r="AD4898" i="7"/>
  <c r="AF4898" i="7" s="1"/>
  <c r="AF4897" i="7"/>
  <c r="AE4897" i="7"/>
  <c r="AD4897" i="7"/>
  <c r="AF4896" i="7"/>
  <c r="AE4896" i="7"/>
  <c r="AD4896" i="7"/>
  <c r="AE4895" i="7"/>
  <c r="AD4895" i="7"/>
  <c r="AF4895" i="7" s="1"/>
  <c r="AE4894" i="7"/>
  <c r="AD4894" i="7"/>
  <c r="AF4894" i="7" s="1"/>
  <c r="AE4893" i="7"/>
  <c r="AD4893" i="7"/>
  <c r="AF4893" i="7" s="1"/>
  <c r="AE4892" i="7"/>
  <c r="AF4892" i="7" s="1"/>
  <c r="AD4892" i="7"/>
  <c r="AF4891" i="7"/>
  <c r="AE4891" i="7"/>
  <c r="AD4891" i="7"/>
  <c r="AE4890" i="7"/>
  <c r="AD4890" i="7"/>
  <c r="AF4890" i="7" s="1"/>
  <c r="AE4889" i="7"/>
  <c r="AD4889" i="7"/>
  <c r="AF4889" i="7" s="1"/>
  <c r="AE4888" i="7"/>
  <c r="AF4888" i="7" s="1"/>
  <c r="AD4888" i="7"/>
  <c r="AF4887" i="7"/>
  <c r="AE4887" i="7"/>
  <c r="AD4887" i="7"/>
  <c r="AE4886" i="7"/>
  <c r="AD4886" i="7"/>
  <c r="AF4886" i="7" s="1"/>
  <c r="AE4885" i="7"/>
  <c r="AD4885" i="7"/>
  <c r="AF4885" i="7" s="1"/>
  <c r="AE4884" i="7"/>
  <c r="AF4884" i="7" s="1"/>
  <c r="AD4884" i="7"/>
  <c r="AF4883" i="7"/>
  <c r="AE4883" i="7"/>
  <c r="AD4883" i="7"/>
  <c r="AE4882" i="7"/>
  <c r="AD4882" i="7"/>
  <c r="AF4882" i="7" s="1"/>
  <c r="AE4881" i="7"/>
  <c r="AD4881" i="7"/>
  <c r="AF4881" i="7" s="1"/>
  <c r="AE4880" i="7"/>
  <c r="AF4880" i="7" s="1"/>
  <c r="AD4880" i="7"/>
  <c r="AF4879" i="7"/>
  <c r="AE4879" i="7"/>
  <c r="AD4879" i="7"/>
  <c r="AE4878" i="7"/>
  <c r="AD4878" i="7"/>
  <c r="AF4878" i="7" s="1"/>
  <c r="AE4877" i="7"/>
  <c r="AD4877" i="7"/>
  <c r="AF4877" i="7" s="1"/>
  <c r="AE4876" i="7"/>
  <c r="AF4876" i="7" s="1"/>
  <c r="AD4876" i="7"/>
  <c r="AF4875" i="7"/>
  <c r="AE4875" i="7"/>
  <c r="AD4875" i="7"/>
  <c r="AE4874" i="7"/>
  <c r="AD4874" i="7"/>
  <c r="AF4874" i="7" s="1"/>
  <c r="AE4873" i="7"/>
  <c r="AD4873" i="7"/>
  <c r="AF4873" i="7" s="1"/>
  <c r="AE4872" i="7"/>
  <c r="AF4872" i="7" s="1"/>
  <c r="AD4872" i="7"/>
  <c r="AF4871" i="7"/>
  <c r="AE4871" i="7"/>
  <c r="AD4871" i="7"/>
  <c r="AE4870" i="7"/>
  <c r="AD4870" i="7"/>
  <c r="AF4870" i="7" s="1"/>
  <c r="AE4869" i="7"/>
  <c r="AD4869" i="7"/>
  <c r="AF4869" i="7" s="1"/>
  <c r="AE4868" i="7"/>
  <c r="AF4868" i="7" s="1"/>
  <c r="AD4868" i="7"/>
  <c r="AF4867" i="7"/>
  <c r="AE4867" i="7"/>
  <c r="AD4867" i="7"/>
  <c r="AE4866" i="7"/>
  <c r="AD4866" i="7"/>
  <c r="AF4866" i="7" s="1"/>
  <c r="AE4865" i="7"/>
  <c r="AD4865" i="7"/>
  <c r="AF4865" i="7" s="1"/>
  <c r="AE4864" i="7"/>
  <c r="AF4864" i="7" s="1"/>
  <c r="AD4864" i="7"/>
  <c r="AF4863" i="7"/>
  <c r="AE4863" i="7"/>
  <c r="AD4863" i="7"/>
  <c r="AE4862" i="7"/>
  <c r="AD4862" i="7"/>
  <c r="AF4862" i="7" s="1"/>
  <c r="AE4861" i="7"/>
  <c r="AD4861" i="7"/>
  <c r="AF4861" i="7" s="1"/>
  <c r="AE4860" i="7"/>
  <c r="AF4860" i="7" s="1"/>
  <c r="AD4860" i="7"/>
  <c r="AF4859" i="7"/>
  <c r="AE4859" i="7"/>
  <c r="AD4859" i="7"/>
  <c r="AE4858" i="7"/>
  <c r="AD4858" i="7"/>
  <c r="AF4858" i="7" s="1"/>
  <c r="AE4857" i="7"/>
  <c r="AD4857" i="7"/>
  <c r="AF4857" i="7" s="1"/>
  <c r="AE4856" i="7"/>
  <c r="AF4856" i="7" s="1"/>
  <c r="AD4856" i="7"/>
  <c r="AF4855" i="7"/>
  <c r="AE4855" i="7"/>
  <c r="AD4855" i="7"/>
  <c r="AE4854" i="7"/>
  <c r="AD4854" i="7"/>
  <c r="AF4854" i="7" s="1"/>
  <c r="AE4853" i="7"/>
  <c r="AD4853" i="7"/>
  <c r="AF4853" i="7" s="1"/>
  <c r="AE4852" i="7"/>
  <c r="AF4852" i="7" s="1"/>
  <c r="AD4852" i="7"/>
  <c r="AF4851" i="7"/>
  <c r="AE4851" i="7"/>
  <c r="AD4851" i="7"/>
  <c r="AE4850" i="7"/>
  <c r="AD4850" i="7"/>
  <c r="AF4850" i="7" s="1"/>
  <c r="AE4849" i="7"/>
  <c r="AD4849" i="7"/>
  <c r="AF4849" i="7" s="1"/>
  <c r="AE4848" i="7"/>
  <c r="AF4848" i="7" s="1"/>
  <c r="AD4848" i="7"/>
  <c r="AF4847" i="7"/>
  <c r="AE4847" i="7"/>
  <c r="AD4847" i="7"/>
  <c r="AE4846" i="7"/>
  <c r="AD4846" i="7"/>
  <c r="AF4846" i="7" s="1"/>
  <c r="AE4845" i="7"/>
  <c r="AD4845" i="7"/>
  <c r="AF4845" i="7" s="1"/>
  <c r="AE4844" i="7"/>
  <c r="AF4844" i="7" s="1"/>
  <c r="AD4844" i="7"/>
  <c r="AF4843" i="7"/>
  <c r="AE4843" i="7"/>
  <c r="AD4843" i="7"/>
  <c r="AE4842" i="7"/>
  <c r="AD4842" i="7"/>
  <c r="AF4842" i="7" s="1"/>
  <c r="AE4841" i="7"/>
  <c r="AD4841" i="7"/>
  <c r="AF4841" i="7" s="1"/>
  <c r="AE4840" i="7"/>
  <c r="AF4840" i="7" s="1"/>
  <c r="AD4840" i="7"/>
  <c r="AF4839" i="7"/>
  <c r="AE4839" i="7"/>
  <c r="AD4839" i="7"/>
  <c r="AE4838" i="7"/>
  <c r="AD4838" i="7"/>
  <c r="AF4838" i="7" s="1"/>
  <c r="AE4837" i="7"/>
  <c r="AD4837" i="7"/>
  <c r="AF4837" i="7" s="1"/>
  <c r="AE4836" i="7"/>
  <c r="AF4836" i="7" s="1"/>
  <c r="AD4836" i="7"/>
  <c r="AF4835" i="7"/>
  <c r="AE4835" i="7"/>
  <c r="AD4835" i="7"/>
  <c r="AE4834" i="7"/>
  <c r="AD4834" i="7"/>
  <c r="AF4834" i="7" s="1"/>
  <c r="AE4833" i="7"/>
  <c r="AD4833" i="7"/>
  <c r="AF4833" i="7" s="1"/>
  <c r="AE4832" i="7"/>
  <c r="AF4832" i="7" s="1"/>
  <c r="AD4832" i="7"/>
  <c r="AF4831" i="7"/>
  <c r="AE4831" i="7"/>
  <c r="AD4831" i="7"/>
  <c r="AE4830" i="7"/>
  <c r="AD4830" i="7"/>
  <c r="AF4830" i="7" s="1"/>
  <c r="AE4829" i="7"/>
  <c r="AD4829" i="7"/>
  <c r="AF4829" i="7" s="1"/>
  <c r="AE4828" i="7"/>
  <c r="AF4828" i="7" s="1"/>
  <c r="AD4828" i="7"/>
  <c r="AF4827" i="7"/>
  <c r="AE4827" i="7"/>
  <c r="AD4827" i="7"/>
  <c r="AE4826" i="7"/>
  <c r="AD4826" i="7"/>
  <c r="AF4826" i="7" s="1"/>
  <c r="AE4825" i="7"/>
  <c r="AD4825" i="7"/>
  <c r="AF4825" i="7" s="1"/>
  <c r="AE4824" i="7"/>
  <c r="AF4824" i="7" s="1"/>
  <c r="AD4824" i="7"/>
  <c r="AF4823" i="7"/>
  <c r="AE4823" i="7"/>
  <c r="AD4823" i="7"/>
  <c r="AE4822" i="7"/>
  <c r="AD4822" i="7"/>
  <c r="AF4822" i="7" s="1"/>
  <c r="AE4821" i="7"/>
  <c r="AD4821" i="7"/>
  <c r="AF4821" i="7" s="1"/>
  <c r="AE4820" i="7"/>
  <c r="AF4820" i="7" s="1"/>
  <c r="AD4820" i="7"/>
  <c r="AF4819" i="7"/>
  <c r="AE4819" i="7"/>
  <c r="AD4819" i="7"/>
  <c r="AE4818" i="7"/>
  <c r="AD4818" i="7"/>
  <c r="AF4818" i="7" s="1"/>
  <c r="AE4817" i="7"/>
  <c r="AD4817" i="7"/>
  <c r="AF4817" i="7" s="1"/>
  <c r="AE4816" i="7"/>
  <c r="AF4816" i="7" s="1"/>
  <c r="AD4816" i="7"/>
  <c r="AF4815" i="7"/>
  <c r="AE4815" i="7"/>
  <c r="AD4815" i="7"/>
  <c r="AE4814" i="7"/>
  <c r="AD4814" i="7"/>
  <c r="AF4814" i="7" s="1"/>
  <c r="AE4813" i="7"/>
  <c r="AD4813" i="7"/>
  <c r="AF4813" i="7" s="1"/>
  <c r="AE4812" i="7"/>
  <c r="AF4812" i="7" s="1"/>
  <c r="AD4812" i="7"/>
  <c r="AF4811" i="7"/>
  <c r="AE4811" i="7"/>
  <c r="AD4811" i="7"/>
  <c r="AE4810" i="7"/>
  <c r="AD4810" i="7"/>
  <c r="AF4810" i="7" s="1"/>
  <c r="AE4809" i="7"/>
  <c r="AD4809" i="7"/>
  <c r="AF4809" i="7" s="1"/>
  <c r="AE4808" i="7"/>
  <c r="AF4808" i="7" s="1"/>
  <c r="AD4808" i="7"/>
  <c r="AF4807" i="7"/>
  <c r="AE4807" i="7"/>
  <c r="AD4807" i="7"/>
  <c r="AE4806" i="7"/>
  <c r="AD4806" i="7"/>
  <c r="AF4806" i="7" s="1"/>
  <c r="AE4805" i="7"/>
  <c r="AD4805" i="7"/>
  <c r="AF4805" i="7" s="1"/>
  <c r="AE4804" i="7"/>
  <c r="AF4804" i="7" s="1"/>
  <c r="AD4804" i="7"/>
  <c r="AF4803" i="7"/>
  <c r="AE4803" i="7"/>
  <c r="AD4803" i="7"/>
  <c r="AE4802" i="7"/>
  <c r="AD4802" i="7"/>
  <c r="AF4802" i="7" s="1"/>
  <c r="AE4801" i="7"/>
  <c r="AD4801" i="7"/>
  <c r="AF4801" i="7" s="1"/>
  <c r="AE4800" i="7"/>
  <c r="AF4800" i="7" s="1"/>
  <c r="AD4800" i="7"/>
  <c r="AF4799" i="7"/>
  <c r="AE4799" i="7"/>
  <c r="AD4799" i="7"/>
  <c r="AE4798" i="7"/>
  <c r="AD4798" i="7"/>
  <c r="AF4798" i="7" s="1"/>
  <c r="AE4797" i="7"/>
  <c r="AD4797" i="7"/>
  <c r="AF4797" i="7" s="1"/>
  <c r="AE4796" i="7"/>
  <c r="AF4796" i="7" s="1"/>
  <c r="AD4796" i="7"/>
  <c r="AF4795" i="7"/>
  <c r="AE4795" i="7"/>
  <c r="AD4795" i="7"/>
  <c r="AE4794" i="7"/>
  <c r="AD4794" i="7"/>
  <c r="AF4794" i="7" s="1"/>
  <c r="AE4793" i="7"/>
  <c r="AD4793" i="7"/>
  <c r="AF4793" i="7" s="1"/>
  <c r="AE4792" i="7"/>
  <c r="AF4792" i="7" s="1"/>
  <c r="AD4792" i="7"/>
  <c r="AF4791" i="7"/>
  <c r="AE4791" i="7"/>
  <c r="AD4791" i="7"/>
  <c r="AE4790" i="7"/>
  <c r="AD4790" i="7"/>
  <c r="AF4790" i="7" s="1"/>
  <c r="AE4789" i="7"/>
  <c r="AD4789" i="7"/>
  <c r="AF4789" i="7" s="1"/>
  <c r="AE4788" i="7"/>
  <c r="AF4788" i="7" s="1"/>
  <c r="AD4788" i="7"/>
  <c r="AF4787" i="7"/>
  <c r="AE4787" i="7"/>
  <c r="AD4787" i="7"/>
  <c r="AE4786" i="7"/>
  <c r="AD4786" i="7"/>
  <c r="AF4786" i="7" s="1"/>
  <c r="AE4785" i="7"/>
  <c r="AD4785" i="7"/>
  <c r="AF4785" i="7" s="1"/>
  <c r="AE4784" i="7"/>
  <c r="AF4784" i="7" s="1"/>
  <c r="AD4784" i="7"/>
  <c r="AF4783" i="7"/>
  <c r="AE4783" i="7"/>
  <c r="AD4783" i="7"/>
  <c r="AE4782" i="7"/>
  <c r="AD4782" i="7"/>
  <c r="AF4782" i="7" s="1"/>
  <c r="AE4781" i="7"/>
  <c r="AD4781" i="7"/>
  <c r="AF4781" i="7" s="1"/>
  <c r="AE4780" i="7"/>
  <c r="AF4780" i="7" s="1"/>
  <c r="AD4780" i="7"/>
  <c r="AF4779" i="7"/>
  <c r="AE4779" i="7"/>
  <c r="AD4779" i="7"/>
  <c r="AE4778" i="7"/>
  <c r="AD4778" i="7"/>
  <c r="AF4778" i="7" s="1"/>
  <c r="AE4777" i="7"/>
  <c r="AD4777" i="7"/>
  <c r="AF4777" i="7" s="1"/>
  <c r="AE4776" i="7"/>
  <c r="AF4776" i="7" s="1"/>
  <c r="AD4776" i="7"/>
  <c r="AF4775" i="7"/>
  <c r="AE4775" i="7"/>
  <c r="AD4775" i="7"/>
  <c r="AE4774" i="7"/>
  <c r="AD4774" i="7"/>
  <c r="AF4774" i="7" s="1"/>
  <c r="AE4773" i="7"/>
  <c r="AD4773" i="7"/>
  <c r="AF4773" i="7" s="1"/>
  <c r="AE4772" i="7"/>
  <c r="AF4772" i="7" s="1"/>
  <c r="AD4772" i="7"/>
  <c r="AF4771" i="7"/>
  <c r="AE4771" i="7"/>
  <c r="AD4771" i="7"/>
  <c r="AE4770" i="7"/>
  <c r="AD4770" i="7"/>
  <c r="AF4770" i="7" s="1"/>
  <c r="AF4769" i="7"/>
  <c r="AE4769" i="7"/>
  <c r="AD4769" i="7"/>
  <c r="AE4768" i="7"/>
  <c r="AF4768" i="7" s="1"/>
  <c r="AD4768" i="7"/>
  <c r="AF4767" i="7"/>
  <c r="AE4767" i="7"/>
  <c r="AD4767" i="7"/>
  <c r="AE4766" i="7"/>
  <c r="AD4766" i="7"/>
  <c r="AF4766" i="7" s="1"/>
  <c r="AF4765" i="7"/>
  <c r="AE4765" i="7"/>
  <c r="AD4765" i="7"/>
  <c r="AE4764" i="7"/>
  <c r="AF4764" i="7" s="1"/>
  <c r="AD4764" i="7"/>
  <c r="AF4763" i="7"/>
  <c r="AE4763" i="7"/>
  <c r="AD4763" i="7"/>
  <c r="AE4762" i="7"/>
  <c r="AD4762" i="7"/>
  <c r="AF4762" i="7" s="1"/>
  <c r="AF4761" i="7"/>
  <c r="AE4761" i="7"/>
  <c r="AD4761" i="7"/>
  <c r="AE4760" i="7"/>
  <c r="AF4760" i="7" s="1"/>
  <c r="AD4760" i="7"/>
  <c r="AF4759" i="7"/>
  <c r="AE4759" i="7"/>
  <c r="AD4759" i="7"/>
  <c r="AE4758" i="7"/>
  <c r="AD4758" i="7"/>
  <c r="AF4758" i="7" s="1"/>
  <c r="AF4757" i="7"/>
  <c r="AE4757" i="7"/>
  <c r="AD4757" i="7"/>
  <c r="AE4756" i="7"/>
  <c r="AF4756" i="7" s="1"/>
  <c r="AD4756" i="7"/>
  <c r="AF4755" i="7"/>
  <c r="AE4755" i="7"/>
  <c r="AD4755" i="7"/>
  <c r="AE4754" i="7"/>
  <c r="AD4754" i="7"/>
  <c r="AF4754" i="7" s="1"/>
  <c r="AF4753" i="7"/>
  <c r="AE4753" i="7"/>
  <c r="AD4753" i="7"/>
  <c r="AE4752" i="7"/>
  <c r="AF4752" i="7" s="1"/>
  <c r="AD4752" i="7"/>
  <c r="AF4751" i="7"/>
  <c r="AE4751" i="7"/>
  <c r="AD4751" i="7"/>
  <c r="AE4750" i="7"/>
  <c r="AD4750" i="7"/>
  <c r="AF4750" i="7" s="1"/>
  <c r="AF4749" i="7"/>
  <c r="AE4749" i="7"/>
  <c r="AD4749" i="7"/>
  <c r="AE4748" i="7"/>
  <c r="AF4748" i="7" s="1"/>
  <c r="AD4748" i="7"/>
  <c r="AF4747" i="7"/>
  <c r="AE4747" i="7"/>
  <c r="AD4747" i="7"/>
  <c r="AE4746" i="7"/>
  <c r="AD4746" i="7"/>
  <c r="AF4746" i="7" s="1"/>
  <c r="AF4745" i="7"/>
  <c r="AE4745" i="7"/>
  <c r="AD4745" i="7"/>
  <c r="AE4744" i="7"/>
  <c r="AF4744" i="7" s="1"/>
  <c r="AD4744" i="7"/>
  <c r="AF4743" i="7"/>
  <c r="AE4743" i="7"/>
  <c r="AD4743" i="7"/>
  <c r="AE4742" i="7"/>
  <c r="AD4742" i="7"/>
  <c r="AF4742" i="7" s="1"/>
  <c r="AF4741" i="7"/>
  <c r="AE4741" i="7"/>
  <c r="AD4741" i="7"/>
  <c r="AE4740" i="7"/>
  <c r="AF4740" i="7" s="1"/>
  <c r="AD4740" i="7"/>
  <c r="AF4739" i="7"/>
  <c r="AE4739" i="7"/>
  <c r="AD4739" i="7"/>
  <c r="AE4738" i="7"/>
  <c r="AD4738" i="7"/>
  <c r="AF4738" i="7" s="1"/>
  <c r="AF4737" i="7"/>
  <c r="AE4737" i="7"/>
  <c r="AD4737" i="7"/>
  <c r="AE4736" i="7"/>
  <c r="AF4736" i="7" s="1"/>
  <c r="AD4736" i="7"/>
  <c r="AF4735" i="7"/>
  <c r="AE4735" i="7"/>
  <c r="AD4735" i="7"/>
  <c r="AE4734" i="7"/>
  <c r="AD4734" i="7"/>
  <c r="AF4734" i="7" s="1"/>
  <c r="AF4733" i="7"/>
  <c r="AE4733" i="7"/>
  <c r="AD4733" i="7"/>
  <c r="AE4732" i="7"/>
  <c r="AF4732" i="7" s="1"/>
  <c r="AD4732" i="7"/>
  <c r="AF4731" i="7"/>
  <c r="AE4731" i="7"/>
  <c r="AD4731" i="7"/>
  <c r="AE4730" i="7"/>
  <c r="AD4730" i="7"/>
  <c r="AF4730" i="7" s="1"/>
  <c r="AF4729" i="7"/>
  <c r="AE4729" i="7"/>
  <c r="AD4729" i="7"/>
  <c r="AE4728" i="7"/>
  <c r="AF4728" i="7" s="1"/>
  <c r="AD4728" i="7"/>
  <c r="AF4727" i="7"/>
  <c r="AE4727" i="7"/>
  <c r="AD4727" i="7"/>
  <c r="AE4726" i="7"/>
  <c r="AD4726" i="7"/>
  <c r="AF4726" i="7" s="1"/>
  <c r="AE4725" i="7"/>
  <c r="AF4725" i="7" s="1"/>
  <c r="AD4725" i="7"/>
  <c r="AE4724" i="7"/>
  <c r="AF4724" i="7" s="1"/>
  <c r="AD4724" i="7"/>
  <c r="AF4723" i="7"/>
  <c r="AE4723" i="7"/>
  <c r="AD4723" i="7"/>
  <c r="AE4722" i="7"/>
  <c r="AD4722" i="7"/>
  <c r="AE4721" i="7"/>
  <c r="AD4721" i="7"/>
  <c r="AF4721" i="7" s="1"/>
  <c r="AF4720" i="7"/>
  <c r="AE4720" i="7"/>
  <c r="AD4720" i="7"/>
  <c r="AE4719" i="7"/>
  <c r="AD4719" i="7"/>
  <c r="AF4719" i="7" s="1"/>
  <c r="AE4718" i="7"/>
  <c r="AF4718" i="7" s="1"/>
  <c r="AD4718" i="7"/>
  <c r="AF4717" i="7"/>
  <c r="AE4717" i="7"/>
  <c r="AD4717" i="7"/>
  <c r="AE4716" i="7"/>
  <c r="AD4716" i="7"/>
  <c r="AF4716" i="7" s="1"/>
  <c r="AE4715" i="7"/>
  <c r="AD4715" i="7"/>
  <c r="AF4715" i="7" s="1"/>
  <c r="AE4714" i="7"/>
  <c r="AF4714" i="7" s="1"/>
  <c r="AD4714" i="7"/>
  <c r="AF4713" i="7"/>
  <c r="AE4713" i="7"/>
  <c r="AD4713" i="7"/>
  <c r="AE4712" i="7"/>
  <c r="AD4712" i="7"/>
  <c r="AF4712" i="7" s="1"/>
  <c r="AE4711" i="7"/>
  <c r="AD4711" i="7"/>
  <c r="AF4711" i="7" s="1"/>
  <c r="AE4710" i="7"/>
  <c r="AF4710" i="7" s="1"/>
  <c r="AD4710" i="7"/>
  <c r="AF4709" i="7"/>
  <c r="AE4709" i="7"/>
  <c r="AD4709" i="7"/>
  <c r="AE4708" i="7"/>
  <c r="AD4708" i="7"/>
  <c r="AF4708" i="7" s="1"/>
  <c r="AE4707" i="7"/>
  <c r="AD4707" i="7"/>
  <c r="AF4707" i="7" s="1"/>
  <c r="AE4706" i="7"/>
  <c r="AF4706" i="7" s="1"/>
  <c r="AD4706" i="7"/>
  <c r="AF4705" i="7"/>
  <c r="AE4705" i="7"/>
  <c r="AD4705" i="7"/>
  <c r="AE4704" i="7"/>
  <c r="AD4704" i="7"/>
  <c r="AF4704" i="7" s="1"/>
  <c r="AE4703" i="7"/>
  <c r="AD4703" i="7"/>
  <c r="AF4703" i="7" s="1"/>
  <c r="AE4702" i="7"/>
  <c r="AF4702" i="7" s="1"/>
  <c r="AD4702" i="7"/>
  <c r="AF4701" i="7"/>
  <c r="AE4701" i="7"/>
  <c r="AD4701" i="7"/>
  <c r="AE4700" i="7"/>
  <c r="AD4700" i="7"/>
  <c r="AF4700" i="7" s="1"/>
  <c r="AE4699" i="7"/>
  <c r="AD4699" i="7"/>
  <c r="AF4699" i="7" s="1"/>
  <c r="AE4698" i="7"/>
  <c r="AF4698" i="7" s="1"/>
  <c r="AD4698" i="7"/>
  <c r="AF4697" i="7"/>
  <c r="AE4697" i="7"/>
  <c r="AD4697" i="7"/>
  <c r="AE4696" i="7"/>
  <c r="AD4696" i="7"/>
  <c r="AF4696" i="7" s="1"/>
  <c r="AE4695" i="7"/>
  <c r="AD4695" i="7"/>
  <c r="AF4695" i="7" s="1"/>
  <c r="AE4694" i="7"/>
  <c r="AF4694" i="7" s="1"/>
  <c r="AD4694" i="7"/>
  <c r="AF4693" i="7"/>
  <c r="AE4693" i="7"/>
  <c r="AD4693" i="7"/>
  <c r="AE4692" i="7"/>
  <c r="AD4692" i="7"/>
  <c r="AF4692" i="7" s="1"/>
  <c r="AE4691" i="7"/>
  <c r="AD4691" i="7"/>
  <c r="AF4691" i="7" s="1"/>
  <c r="AE4690" i="7"/>
  <c r="AF4690" i="7" s="1"/>
  <c r="AD4690" i="7"/>
  <c r="AF4689" i="7"/>
  <c r="AE4689" i="7"/>
  <c r="AD4689" i="7"/>
  <c r="AE4688" i="7"/>
  <c r="AD4688" i="7"/>
  <c r="AF4688" i="7" s="1"/>
  <c r="AE4687" i="7"/>
  <c r="AD4687" i="7"/>
  <c r="AF4687" i="7" s="1"/>
  <c r="AE4686" i="7"/>
  <c r="AF4686" i="7" s="1"/>
  <c r="AD4686" i="7"/>
  <c r="AF4685" i="7"/>
  <c r="AE4685" i="7"/>
  <c r="AD4685" i="7"/>
  <c r="AE4684" i="7"/>
  <c r="AD4684" i="7"/>
  <c r="AF4684" i="7" s="1"/>
  <c r="AE4683" i="7"/>
  <c r="AD4683" i="7"/>
  <c r="AF4683" i="7" s="1"/>
  <c r="AE4682" i="7"/>
  <c r="AF4682" i="7" s="1"/>
  <c r="AD4682" i="7"/>
  <c r="AF4681" i="7"/>
  <c r="AE4681" i="7"/>
  <c r="AD4681" i="7"/>
  <c r="AE4680" i="7"/>
  <c r="AD4680" i="7"/>
  <c r="AF4680" i="7" s="1"/>
  <c r="AE4679" i="7"/>
  <c r="AD4679" i="7"/>
  <c r="AF4679" i="7" s="1"/>
  <c r="AE4678" i="7"/>
  <c r="AF4678" i="7" s="1"/>
  <c r="AD4678" i="7"/>
  <c r="AF4677" i="7"/>
  <c r="AE4677" i="7"/>
  <c r="AD4677" i="7"/>
  <c r="AE4676" i="7"/>
  <c r="AD4676" i="7"/>
  <c r="AF4676" i="7" s="1"/>
  <c r="AE4675" i="7"/>
  <c r="AD4675" i="7"/>
  <c r="AF4675" i="7" s="1"/>
  <c r="AE4674" i="7"/>
  <c r="AF4674" i="7" s="1"/>
  <c r="AD4674" i="7"/>
  <c r="AF4673" i="7"/>
  <c r="AE4673" i="7"/>
  <c r="AD4673" i="7"/>
  <c r="AE4672" i="7"/>
  <c r="AD4672" i="7"/>
  <c r="AF4672" i="7" s="1"/>
  <c r="AE4671" i="7"/>
  <c r="AD4671" i="7"/>
  <c r="AF4671" i="7" s="1"/>
  <c r="AE4670" i="7"/>
  <c r="AF4670" i="7" s="1"/>
  <c r="AD4670" i="7"/>
  <c r="AF4669" i="7"/>
  <c r="AE4669" i="7"/>
  <c r="AD4669" i="7"/>
  <c r="AE4668" i="7"/>
  <c r="AD4668" i="7"/>
  <c r="AF4668" i="7" s="1"/>
  <c r="AE4667" i="7"/>
  <c r="AD4667" i="7"/>
  <c r="AF4667" i="7" s="1"/>
  <c r="AE4666" i="7"/>
  <c r="AF4666" i="7" s="1"/>
  <c r="AD4666" i="7"/>
  <c r="AF4665" i="7"/>
  <c r="AE4665" i="7"/>
  <c r="AD4665" i="7"/>
  <c r="AE4664" i="7"/>
  <c r="AD4664" i="7"/>
  <c r="AF4664" i="7" s="1"/>
  <c r="AE4663" i="7"/>
  <c r="AD4663" i="7"/>
  <c r="AF4663" i="7" s="1"/>
  <c r="AE4662" i="7"/>
  <c r="AF4662" i="7" s="1"/>
  <c r="AD4662" i="7"/>
  <c r="AF4661" i="7"/>
  <c r="AE4661" i="7"/>
  <c r="AD4661" i="7"/>
  <c r="AE4660" i="7"/>
  <c r="AD4660" i="7"/>
  <c r="AF4660" i="7" s="1"/>
  <c r="AE4659" i="7"/>
  <c r="AD4659" i="7"/>
  <c r="AF4659" i="7" s="1"/>
  <c r="AE4658" i="7"/>
  <c r="AF4658" i="7" s="1"/>
  <c r="AD4658" i="7"/>
  <c r="AF4657" i="7"/>
  <c r="AE4657" i="7"/>
  <c r="AD4657" i="7"/>
  <c r="AE4656" i="7"/>
  <c r="AD4656" i="7"/>
  <c r="AF4656" i="7" s="1"/>
  <c r="AE4655" i="7"/>
  <c r="AD4655" i="7"/>
  <c r="AF4655" i="7" s="1"/>
  <c r="AE4654" i="7"/>
  <c r="AF4654" i="7" s="1"/>
  <c r="AD4654" i="7"/>
  <c r="AF4653" i="7"/>
  <c r="AE4653" i="7"/>
  <c r="AD4653" i="7"/>
  <c r="AE4652" i="7"/>
  <c r="AD4652" i="7"/>
  <c r="AF4652" i="7" s="1"/>
  <c r="AE4651" i="7"/>
  <c r="AD4651" i="7"/>
  <c r="AF4651" i="7" s="1"/>
  <c r="AE4650" i="7"/>
  <c r="AF4650" i="7" s="1"/>
  <c r="AD4650" i="7"/>
  <c r="AF4649" i="7"/>
  <c r="AE4649" i="7"/>
  <c r="AD4649" i="7"/>
  <c r="AE4648" i="7"/>
  <c r="AD4648" i="7"/>
  <c r="AF4648" i="7" s="1"/>
  <c r="AE4647" i="7"/>
  <c r="AD4647" i="7"/>
  <c r="AF4647" i="7" s="1"/>
  <c r="AE4646" i="7"/>
  <c r="AF4646" i="7" s="1"/>
  <c r="AD4646" i="7"/>
  <c r="AF4645" i="7"/>
  <c r="AE4645" i="7"/>
  <c r="AD4645" i="7"/>
  <c r="AE4644" i="7"/>
  <c r="AD4644" i="7"/>
  <c r="AF4644" i="7" s="1"/>
  <c r="AE4643" i="7"/>
  <c r="AD4643" i="7"/>
  <c r="AF4643" i="7" s="1"/>
  <c r="AE4642" i="7"/>
  <c r="AF4642" i="7" s="1"/>
  <c r="AD4642" i="7"/>
  <c r="AF4641" i="7"/>
  <c r="AE4641" i="7"/>
  <c r="AD4641" i="7"/>
  <c r="AE4640" i="7"/>
  <c r="AD4640" i="7"/>
  <c r="AF4640" i="7" s="1"/>
  <c r="AE4639" i="7"/>
  <c r="AD4639" i="7"/>
  <c r="AF4639" i="7" s="1"/>
  <c r="AE4638" i="7"/>
  <c r="AF4638" i="7" s="1"/>
  <c r="AD4638" i="7"/>
  <c r="AF4637" i="7"/>
  <c r="AE4637" i="7"/>
  <c r="AD4637" i="7"/>
  <c r="AE4636" i="7"/>
  <c r="AD4636" i="7"/>
  <c r="AF4636" i="7" s="1"/>
  <c r="AE4635" i="7"/>
  <c r="AD4635" i="7"/>
  <c r="AF4635" i="7" s="1"/>
  <c r="AE4634" i="7"/>
  <c r="AF4634" i="7" s="1"/>
  <c r="AD4634" i="7"/>
  <c r="AF4633" i="7"/>
  <c r="AE4633" i="7"/>
  <c r="AD4633" i="7"/>
  <c r="AE4632" i="7"/>
  <c r="AD4632" i="7"/>
  <c r="AF4632" i="7" s="1"/>
  <c r="AE4631" i="7"/>
  <c r="AD4631" i="7"/>
  <c r="AF4631" i="7" s="1"/>
  <c r="AE4630" i="7"/>
  <c r="AF4630" i="7" s="1"/>
  <c r="AD4630" i="7"/>
  <c r="AF4629" i="7"/>
  <c r="AE4629" i="7"/>
  <c r="AD4629" i="7"/>
  <c r="AE4628" i="7"/>
  <c r="AD4628" i="7"/>
  <c r="AF4628" i="7" s="1"/>
  <c r="AE4627" i="7"/>
  <c r="AD4627" i="7"/>
  <c r="AF4627" i="7" s="1"/>
  <c r="AE4626" i="7"/>
  <c r="AF4626" i="7" s="1"/>
  <c r="AD4626" i="7"/>
  <c r="AF4625" i="7"/>
  <c r="AE4625" i="7"/>
  <c r="AD4625" i="7"/>
  <c r="AE4624" i="7"/>
  <c r="AD4624" i="7"/>
  <c r="AF4624" i="7" s="1"/>
  <c r="AE4623" i="7"/>
  <c r="AD4623" i="7"/>
  <c r="AF4623" i="7" s="1"/>
  <c r="AE4622" i="7"/>
  <c r="AF4622" i="7" s="1"/>
  <c r="AD4622" i="7"/>
  <c r="AF4621" i="7"/>
  <c r="AE4621" i="7"/>
  <c r="AD4621" i="7"/>
  <c r="AE4620" i="7"/>
  <c r="AD4620" i="7"/>
  <c r="AF4620" i="7" s="1"/>
  <c r="AE4619" i="7"/>
  <c r="AD4619" i="7"/>
  <c r="AF4619" i="7" s="1"/>
  <c r="AE4618" i="7"/>
  <c r="AF4618" i="7" s="1"/>
  <c r="AD4618" i="7"/>
  <c r="AF4617" i="7"/>
  <c r="AE4617" i="7"/>
  <c r="AD4617" i="7"/>
  <c r="AE4616" i="7"/>
  <c r="AD4616" i="7"/>
  <c r="AF4616" i="7" s="1"/>
  <c r="AE4615" i="7"/>
  <c r="AD4615" i="7"/>
  <c r="AF4615" i="7" s="1"/>
  <c r="AE4614" i="7"/>
  <c r="AD4614" i="7"/>
  <c r="AF4614" i="7" s="1"/>
  <c r="AE4613" i="7"/>
  <c r="AF4613" i="7" s="1"/>
  <c r="AD4613" i="7"/>
  <c r="AF4612" i="7"/>
  <c r="AE4612" i="7"/>
  <c r="AD4612" i="7"/>
  <c r="AE4611" i="7"/>
  <c r="AD4611" i="7"/>
  <c r="AF4611" i="7" s="1"/>
  <c r="AE4610" i="7"/>
  <c r="AD4610" i="7"/>
  <c r="AF4610" i="7" s="1"/>
  <c r="AE4609" i="7"/>
  <c r="AF4609" i="7" s="1"/>
  <c r="AD4609" i="7"/>
  <c r="AF4608" i="7"/>
  <c r="AE4608" i="7"/>
  <c r="AD4608" i="7"/>
  <c r="AE4607" i="7"/>
  <c r="AD4607" i="7"/>
  <c r="AF4607" i="7" s="1"/>
  <c r="AE4606" i="7"/>
  <c r="AD4606" i="7"/>
  <c r="AF4606" i="7" s="1"/>
  <c r="AE4605" i="7"/>
  <c r="AF4605" i="7" s="1"/>
  <c r="AD4605" i="7"/>
  <c r="AF4604" i="7"/>
  <c r="AE4604" i="7"/>
  <c r="AD4604" i="7"/>
  <c r="AE4603" i="7"/>
  <c r="AD4603" i="7"/>
  <c r="AF4603" i="7" s="1"/>
  <c r="AE4602" i="7"/>
  <c r="AD4602" i="7"/>
  <c r="AF4602" i="7" s="1"/>
  <c r="AE4601" i="7"/>
  <c r="AF4601" i="7" s="1"/>
  <c r="AD4601" i="7"/>
  <c r="AF4600" i="7"/>
  <c r="AE4600" i="7"/>
  <c r="AD4600" i="7"/>
  <c r="AE4599" i="7"/>
  <c r="AD4599" i="7"/>
  <c r="AF4599" i="7" s="1"/>
  <c r="AE4598" i="7"/>
  <c r="AD4598" i="7"/>
  <c r="AF4598" i="7" s="1"/>
  <c r="AE4597" i="7"/>
  <c r="AF4597" i="7" s="1"/>
  <c r="AD4597" i="7"/>
  <c r="AF4596" i="7"/>
  <c r="AE4596" i="7"/>
  <c r="AD4596" i="7"/>
  <c r="AE4595" i="7"/>
  <c r="AD4595" i="7"/>
  <c r="AF4595" i="7" s="1"/>
  <c r="AE4594" i="7"/>
  <c r="AD4594" i="7"/>
  <c r="AF4594" i="7" s="1"/>
  <c r="AE4593" i="7"/>
  <c r="AF4593" i="7" s="1"/>
  <c r="AD4593" i="7"/>
  <c r="AF4592" i="7"/>
  <c r="AE4592" i="7"/>
  <c r="AD4592" i="7"/>
  <c r="AE4591" i="7"/>
  <c r="AD4591" i="7"/>
  <c r="AF4591" i="7" s="1"/>
  <c r="AE4590" i="7"/>
  <c r="AD4590" i="7"/>
  <c r="AF4590" i="7" s="1"/>
  <c r="AE4589" i="7"/>
  <c r="AF4589" i="7" s="1"/>
  <c r="AD4589" i="7"/>
  <c r="AF4588" i="7"/>
  <c r="AE4588" i="7"/>
  <c r="AD4588" i="7"/>
  <c r="AE4587" i="7"/>
  <c r="AD4587" i="7"/>
  <c r="AF4587" i="7" s="1"/>
  <c r="AE4586" i="7"/>
  <c r="AD4586" i="7"/>
  <c r="AF4586" i="7" s="1"/>
  <c r="AE4585" i="7"/>
  <c r="AF4585" i="7" s="1"/>
  <c r="AD4585" i="7"/>
  <c r="AF4584" i="7"/>
  <c r="AE4584" i="7"/>
  <c r="AD4584" i="7"/>
  <c r="AE4583" i="7"/>
  <c r="AD4583" i="7"/>
  <c r="AF4583" i="7" s="1"/>
  <c r="AE4582" i="7"/>
  <c r="AD4582" i="7"/>
  <c r="AF4582" i="7" s="1"/>
  <c r="AE4581" i="7"/>
  <c r="AF4581" i="7" s="1"/>
  <c r="AD4581" i="7"/>
  <c r="AF4580" i="7"/>
  <c r="AE4580" i="7"/>
  <c r="AD4580" i="7"/>
  <c r="AE4579" i="7"/>
  <c r="AD4579" i="7"/>
  <c r="AF4578" i="7"/>
  <c r="AE4578" i="7"/>
  <c r="AD4578" i="7"/>
  <c r="AF4577" i="7"/>
  <c r="AE4577" i="7"/>
  <c r="AD4577" i="7"/>
  <c r="AE4576" i="7"/>
  <c r="AD4576" i="7"/>
  <c r="AF4576" i="7" s="1"/>
  <c r="AE4575" i="7"/>
  <c r="AD4575" i="7"/>
  <c r="AF4575" i="7" s="1"/>
  <c r="AE4574" i="7"/>
  <c r="AD4574" i="7"/>
  <c r="AF4574" i="7" s="1"/>
  <c r="AE4573" i="7"/>
  <c r="AF4573" i="7" s="1"/>
  <c r="AD4573" i="7"/>
  <c r="AF4572" i="7"/>
  <c r="AE4572" i="7"/>
  <c r="AD4572" i="7"/>
  <c r="AE4571" i="7"/>
  <c r="AD4571" i="7"/>
  <c r="AF4570" i="7"/>
  <c r="AE4570" i="7"/>
  <c r="AD4570" i="7"/>
  <c r="AF4569" i="7"/>
  <c r="AE4569" i="7"/>
  <c r="AD4569" i="7"/>
  <c r="AE4568" i="7"/>
  <c r="AD4568" i="7"/>
  <c r="AF4568" i="7" s="1"/>
  <c r="AE4567" i="7"/>
  <c r="AD4567" i="7"/>
  <c r="AF4567" i="7" s="1"/>
  <c r="AE4566" i="7"/>
  <c r="AD4566" i="7"/>
  <c r="AF4566" i="7" s="1"/>
  <c r="AE4565" i="7"/>
  <c r="AF4565" i="7" s="1"/>
  <c r="AD4565" i="7"/>
  <c r="AF4564" i="7"/>
  <c r="AE4564" i="7"/>
  <c r="AD4564" i="7"/>
  <c r="AE4563" i="7"/>
  <c r="AD4563" i="7"/>
  <c r="AF4562" i="7"/>
  <c r="AE4562" i="7"/>
  <c r="AD4562" i="7"/>
  <c r="AF4561" i="7"/>
  <c r="AE4561" i="7"/>
  <c r="AD4561" i="7"/>
  <c r="AE4560" i="7"/>
  <c r="AD4560" i="7"/>
  <c r="AF4560" i="7" s="1"/>
  <c r="AE4559" i="7"/>
  <c r="AD4559" i="7"/>
  <c r="AF4559" i="7" s="1"/>
  <c r="AE4558" i="7"/>
  <c r="AD4558" i="7"/>
  <c r="AF4558" i="7" s="1"/>
  <c r="AE4557" i="7"/>
  <c r="AF4557" i="7" s="1"/>
  <c r="AD4557" i="7"/>
  <c r="AF4556" i="7"/>
  <c r="AE4556" i="7"/>
  <c r="AD4556" i="7"/>
  <c r="AE4555" i="7"/>
  <c r="AD4555" i="7"/>
  <c r="AF4554" i="7"/>
  <c r="AE4554" i="7"/>
  <c r="AD4554" i="7"/>
  <c r="AE4553" i="7"/>
  <c r="AD4553" i="7"/>
  <c r="AF4553" i="7" s="1"/>
  <c r="AE4552" i="7"/>
  <c r="AD4552" i="7"/>
  <c r="AF4552" i="7" s="1"/>
  <c r="AE4551" i="7"/>
  <c r="AF4551" i="7" s="1"/>
  <c r="AD4551" i="7"/>
  <c r="AF4550" i="7"/>
  <c r="AE4550" i="7"/>
  <c r="AD4550" i="7"/>
  <c r="AE4549" i="7"/>
  <c r="AD4549" i="7"/>
  <c r="AF4549" i="7" s="1"/>
  <c r="AE4548" i="7"/>
  <c r="AD4548" i="7"/>
  <c r="AF4548" i="7" s="1"/>
  <c r="AE4547" i="7"/>
  <c r="AF4547" i="7" s="1"/>
  <c r="AD4547" i="7"/>
  <c r="AF4546" i="7"/>
  <c r="AE4546" i="7"/>
  <c r="AD4546" i="7"/>
  <c r="AE4545" i="7"/>
  <c r="AD4545" i="7"/>
  <c r="AF4545" i="7" s="1"/>
  <c r="AE4544" i="7"/>
  <c r="AD4544" i="7"/>
  <c r="AF4544" i="7" s="1"/>
  <c r="AE4543" i="7"/>
  <c r="AF4543" i="7" s="1"/>
  <c r="AD4543" i="7"/>
  <c r="AF4542" i="7"/>
  <c r="AE4542" i="7"/>
  <c r="AD4542" i="7"/>
  <c r="AE4541" i="7"/>
  <c r="AD4541" i="7"/>
  <c r="AF4541" i="7" s="1"/>
  <c r="AE4540" i="7"/>
  <c r="AD4540" i="7"/>
  <c r="AF4540" i="7" s="1"/>
  <c r="AE4539" i="7"/>
  <c r="AF4539" i="7" s="1"/>
  <c r="AD4539" i="7"/>
  <c r="AF4538" i="7"/>
  <c r="AE4538" i="7"/>
  <c r="AD4538" i="7"/>
  <c r="AE4537" i="7"/>
  <c r="AD4537" i="7"/>
  <c r="AF4537" i="7" s="1"/>
  <c r="AE4536" i="7"/>
  <c r="AD4536" i="7"/>
  <c r="AF4536" i="7" s="1"/>
  <c r="AE4535" i="7"/>
  <c r="AF4535" i="7" s="1"/>
  <c r="AD4535" i="7"/>
  <c r="AF4534" i="7"/>
  <c r="AE4534" i="7"/>
  <c r="AD4534" i="7"/>
  <c r="AE4533" i="7"/>
  <c r="AD4533" i="7"/>
  <c r="AF4533" i="7" s="1"/>
  <c r="AE4532" i="7"/>
  <c r="AD4532" i="7"/>
  <c r="AF4532" i="7" s="1"/>
  <c r="AE4531" i="7"/>
  <c r="AF4531" i="7" s="1"/>
  <c r="AD4531" i="7"/>
  <c r="AF4530" i="7"/>
  <c r="AE4530" i="7"/>
  <c r="AD4530" i="7"/>
  <c r="AE4529" i="7"/>
  <c r="AD4529" i="7"/>
  <c r="AF4529" i="7" s="1"/>
  <c r="AE4528" i="7"/>
  <c r="AD4528" i="7"/>
  <c r="AF4528" i="7" s="1"/>
  <c r="AE4527" i="7"/>
  <c r="AF4527" i="7" s="1"/>
  <c r="AD4527" i="7"/>
  <c r="AF4526" i="7"/>
  <c r="AE4526" i="7"/>
  <c r="AD4526" i="7"/>
  <c r="AE4525" i="7"/>
  <c r="AD4525" i="7"/>
  <c r="AF4525" i="7" s="1"/>
  <c r="AE4524" i="7"/>
  <c r="AD4524" i="7"/>
  <c r="AF4524" i="7" s="1"/>
  <c r="AE4523" i="7"/>
  <c r="AF4523" i="7" s="1"/>
  <c r="AD4523" i="7"/>
  <c r="AF4522" i="7"/>
  <c r="AE4522" i="7"/>
  <c r="AD4522" i="7"/>
  <c r="AE4521" i="7"/>
  <c r="AD4521" i="7"/>
  <c r="AF4521" i="7" s="1"/>
  <c r="AE4520" i="7"/>
  <c r="AD4520" i="7"/>
  <c r="AF4520" i="7" s="1"/>
  <c r="AE4519" i="7"/>
  <c r="AF4519" i="7" s="1"/>
  <c r="AD4519" i="7"/>
  <c r="AF4518" i="7"/>
  <c r="AE4518" i="7"/>
  <c r="AD4518" i="7"/>
  <c r="AE4517" i="7"/>
  <c r="AD4517" i="7"/>
  <c r="AF4517" i="7" s="1"/>
  <c r="AE4516" i="7"/>
  <c r="AD4516" i="7"/>
  <c r="AF4516" i="7" s="1"/>
  <c r="AE4515" i="7"/>
  <c r="AF4515" i="7" s="1"/>
  <c r="AD4515" i="7"/>
  <c r="AF4514" i="7"/>
  <c r="AE4514" i="7"/>
  <c r="AD4514" i="7"/>
  <c r="AE4513" i="7"/>
  <c r="AD4513" i="7"/>
  <c r="AF4513" i="7" s="1"/>
  <c r="AE4512" i="7"/>
  <c r="AD4512" i="7"/>
  <c r="AF4512" i="7" s="1"/>
  <c r="AE4511" i="7"/>
  <c r="AF4511" i="7" s="1"/>
  <c r="AD4511" i="7"/>
  <c r="AF4510" i="7"/>
  <c r="AE4510" i="7"/>
  <c r="AD4510" i="7"/>
  <c r="AE4509" i="7"/>
  <c r="AD4509" i="7"/>
  <c r="AF4509" i="7" s="1"/>
  <c r="AE4508" i="7"/>
  <c r="AD4508" i="7"/>
  <c r="AF4508" i="7" s="1"/>
  <c r="AE4507" i="7"/>
  <c r="AF4507" i="7" s="1"/>
  <c r="AD4507" i="7"/>
  <c r="AF4506" i="7"/>
  <c r="AE4506" i="7"/>
  <c r="AD4506" i="7"/>
  <c r="AE4505" i="7"/>
  <c r="AD4505" i="7"/>
  <c r="AF4505" i="7" s="1"/>
  <c r="AE4504" i="7"/>
  <c r="AD4504" i="7"/>
  <c r="AF4504" i="7" s="1"/>
  <c r="AE4503" i="7"/>
  <c r="AF4503" i="7" s="1"/>
  <c r="AD4503" i="7"/>
  <c r="AF4502" i="7"/>
  <c r="AE4502" i="7"/>
  <c r="AD4502" i="7"/>
  <c r="AE4501" i="7"/>
  <c r="AD4501" i="7"/>
  <c r="AF4501" i="7" s="1"/>
  <c r="AE4500" i="7"/>
  <c r="AD4500" i="7"/>
  <c r="AF4500" i="7" s="1"/>
  <c r="AE4499" i="7"/>
  <c r="AF4499" i="7" s="1"/>
  <c r="AD4499" i="7"/>
  <c r="AF4498" i="7"/>
  <c r="AE4498" i="7"/>
  <c r="AD4498" i="7"/>
  <c r="AE4497" i="7"/>
  <c r="AD4497" i="7"/>
  <c r="AF4497" i="7" s="1"/>
  <c r="AE4496" i="7"/>
  <c r="AD4496" i="7"/>
  <c r="AF4496" i="7" s="1"/>
  <c r="AE4495" i="7"/>
  <c r="AF4495" i="7" s="1"/>
  <c r="AD4495" i="7"/>
  <c r="AF4494" i="7"/>
  <c r="AE4494" i="7"/>
  <c r="AD4494" i="7"/>
  <c r="AE4493" i="7"/>
  <c r="AD4493" i="7"/>
  <c r="AF4493" i="7" s="1"/>
  <c r="AE4492" i="7"/>
  <c r="AD4492" i="7"/>
  <c r="AF4492" i="7" s="1"/>
  <c r="AE4491" i="7"/>
  <c r="AF4491" i="7" s="1"/>
  <c r="AD4491" i="7"/>
  <c r="AF4490" i="7"/>
  <c r="AE4490" i="7"/>
  <c r="AD4490" i="7"/>
  <c r="AE4489" i="7"/>
  <c r="AD4489" i="7"/>
  <c r="AF4489" i="7" s="1"/>
  <c r="AE4488" i="7"/>
  <c r="AD4488" i="7"/>
  <c r="AF4488" i="7" s="1"/>
  <c r="AE4487" i="7"/>
  <c r="AF4487" i="7" s="1"/>
  <c r="AD4487" i="7"/>
  <c r="AF4486" i="7"/>
  <c r="AE4486" i="7"/>
  <c r="AD4486" i="7"/>
  <c r="AE4485" i="7"/>
  <c r="AD4485" i="7"/>
  <c r="AF4485" i="7" s="1"/>
  <c r="AE4484" i="7"/>
  <c r="AD4484" i="7"/>
  <c r="AF4484" i="7" s="1"/>
  <c r="AE4483" i="7"/>
  <c r="AF4483" i="7" s="1"/>
  <c r="AD4483" i="7"/>
  <c r="AF4482" i="7"/>
  <c r="AE4482" i="7"/>
  <c r="AD4482" i="7"/>
  <c r="AE4481" i="7"/>
  <c r="AD4481" i="7"/>
  <c r="AF4481" i="7" s="1"/>
  <c r="AE4480" i="7"/>
  <c r="AD4480" i="7"/>
  <c r="AF4480" i="7" s="1"/>
  <c r="AE4479" i="7"/>
  <c r="AF4479" i="7" s="1"/>
  <c r="AD4479" i="7"/>
  <c r="AF4478" i="7"/>
  <c r="AE4478" i="7"/>
  <c r="AD4478" i="7"/>
  <c r="AE4477" i="7"/>
  <c r="AD4477" i="7"/>
  <c r="AF4477" i="7" s="1"/>
  <c r="AE4476" i="7"/>
  <c r="AD4476" i="7"/>
  <c r="AF4476" i="7" s="1"/>
  <c r="AE4475" i="7"/>
  <c r="AF4475" i="7" s="1"/>
  <c r="AD4475" i="7"/>
  <c r="AF4474" i="7"/>
  <c r="AE4474" i="7"/>
  <c r="AD4474" i="7"/>
  <c r="AE4473" i="7"/>
  <c r="AD4473" i="7"/>
  <c r="AF4473" i="7" s="1"/>
  <c r="AE4472" i="7"/>
  <c r="AD4472" i="7"/>
  <c r="AF4472" i="7" s="1"/>
  <c r="AE4471" i="7"/>
  <c r="AF4471" i="7" s="1"/>
  <c r="AD4471" i="7"/>
  <c r="AF4470" i="7"/>
  <c r="AE4470" i="7"/>
  <c r="AD4470" i="7"/>
  <c r="AE4469" i="7"/>
  <c r="AD4469" i="7"/>
  <c r="AF4469" i="7" s="1"/>
  <c r="AE4468" i="7"/>
  <c r="AD4468" i="7"/>
  <c r="AF4468" i="7" s="1"/>
  <c r="AE4467" i="7"/>
  <c r="AF4467" i="7" s="1"/>
  <c r="AD4467" i="7"/>
  <c r="AF4466" i="7"/>
  <c r="AE4466" i="7"/>
  <c r="AD4466" i="7"/>
  <c r="AE4465" i="7"/>
  <c r="AD4465" i="7"/>
  <c r="AF4465" i="7" s="1"/>
  <c r="AE4464" i="7"/>
  <c r="AD4464" i="7"/>
  <c r="AF4464" i="7" s="1"/>
  <c r="AE4463" i="7"/>
  <c r="AF4463" i="7" s="1"/>
  <c r="AD4463" i="7"/>
  <c r="AF4462" i="7"/>
  <c r="AE4462" i="7"/>
  <c r="AD4462" i="7"/>
  <c r="AE4461" i="7"/>
  <c r="AD4461" i="7"/>
  <c r="AF4461" i="7" s="1"/>
  <c r="AE4460" i="7"/>
  <c r="AD4460" i="7"/>
  <c r="AF4460" i="7" s="1"/>
  <c r="AE4459" i="7"/>
  <c r="AF4459" i="7" s="1"/>
  <c r="AD4459" i="7"/>
  <c r="AF4458" i="7"/>
  <c r="AE4458" i="7"/>
  <c r="AD4458" i="7"/>
  <c r="AE4457" i="7"/>
  <c r="AD4457" i="7"/>
  <c r="AF4457" i="7" s="1"/>
  <c r="AE4456" i="7"/>
  <c r="AD4456" i="7"/>
  <c r="AF4456" i="7" s="1"/>
  <c r="AE4455" i="7"/>
  <c r="AF4455" i="7" s="1"/>
  <c r="AD4455" i="7"/>
  <c r="AF4454" i="7"/>
  <c r="AE4454" i="7"/>
  <c r="AD4454" i="7"/>
  <c r="AE4453" i="7"/>
  <c r="AD4453" i="7"/>
  <c r="AF4453" i="7" s="1"/>
  <c r="AE4452" i="7"/>
  <c r="AD4452" i="7"/>
  <c r="AF4452" i="7" s="1"/>
  <c r="AE4451" i="7"/>
  <c r="AF4451" i="7" s="1"/>
  <c r="AD4451" i="7"/>
  <c r="AF4450" i="7"/>
  <c r="AE4450" i="7"/>
  <c r="AD4450" i="7"/>
  <c r="AE4449" i="7"/>
  <c r="AD4449" i="7"/>
  <c r="AF4449" i="7" s="1"/>
  <c r="AE4448" i="7"/>
  <c r="AD4448" i="7"/>
  <c r="AF4448" i="7" s="1"/>
  <c r="AE4447" i="7"/>
  <c r="AF4447" i="7" s="1"/>
  <c r="AD4447" i="7"/>
  <c r="AF4446" i="7"/>
  <c r="AE4446" i="7"/>
  <c r="AD4446" i="7"/>
  <c r="AE4445" i="7"/>
  <c r="AD4445" i="7"/>
  <c r="AF4445" i="7" s="1"/>
  <c r="AE4444" i="7"/>
  <c r="AD4444" i="7"/>
  <c r="AF4444" i="7" s="1"/>
  <c r="AE4443" i="7"/>
  <c r="AF4443" i="7" s="1"/>
  <c r="AD4443" i="7"/>
  <c r="AF4442" i="7"/>
  <c r="AE4442" i="7"/>
  <c r="AD4442" i="7"/>
  <c r="AE4441" i="7"/>
  <c r="AD4441" i="7"/>
  <c r="AF4441" i="7" s="1"/>
  <c r="AE4440" i="7"/>
  <c r="AD4440" i="7"/>
  <c r="AF4440" i="7" s="1"/>
  <c r="AE4439" i="7"/>
  <c r="AF4439" i="7" s="1"/>
  <c r="AD4439" i="7"/>
  <c r="AF4438" i="7"/>
  <c r="AE4438" i="7"/>
  <c r="AD4438" i="7"/>
  <c r="AE4437" i="7"/>
  <c r="AD4437" i="7"/>
  <c r="AF4437" i="7" s="1"/>
  <c r="AE4436" i="7"/>
  <c r="AD4436" i="7"/>
  <c r="AF4436" i="7" s="1"/>
  <c r="AE4435" i="7"/>
  <c r="AF4435" i="7" s="1"/>
  <c r="AD4435" i="7"/>
  <c r="AF4434" i="7"/>
  <c r="AE4434" i="7"/>
  <c r="AD4434" i="7"/>
  <c r="AE4433" i="7"/>
  <c r="AD4433" i="7"/>
  <c r="AF4433" i="7" s="1"/>
  <c r="AE4432" i="7"/>
  <c r="AD4432" i="7"/>
  <c r="AF4432" i="7" s="1"/>
  <c r="AE4431" i="7"/>
  <c r="AF4431" i="7" s="1"/>
  <c r="AD4431" i="7"/>
  <c r="AF4430" i="7"/>
  <c r="AE4430" i="7"/>
  <c r="AD4430" i="7"/>
  <c r="AE4429" i="7"/>
  <c r="AD4429" i="7"/>
  <c r="AF4429" i="7" s="1"/>
  <c r="AE4428" i="7"/>
  <c r="AD4428" i="7"/>
  <c r="AF4428" i="7" s="1"/>
  <c r="AE4427" i="7"/>
  <c r="AF4427" i="7" s="1"/>
  <c r="AD4427" i="7"/>
  <c r="AF4426" i="7"/>
  <c r="AE4426" i="7"/>
  <c r="AD4426" i="7"/>
  <c r="AE4425" i="7"/>
  <c r="AD4425" i="7"/>
  <c r="AF4425" i="7" s="1"/>
  <c r="AE4424" i="7"/>
  <c r="AD4424" i="7"/>
  <c r="AF4424" i="7" s="1"/>
  <c r="AE4423" i="7"/>
  <c r="AF4423" i="7" s="1"/>
  <c r="AD4423" i="7"/>
  <c r="AF4422" i="7"/>
  <c r="AE4422" i="7"/>
  <c r="AD4422" i="7"/>
  <c r="AE4421" i="7"/>
  <c r="AD4421" i="7"/>
  <c r="AF4421" i="7" s="1"/>
  <c r="AE4420" i="7"/>
  <c r="AD4420" i="7"/>
  <c r="AF4420" i="7" s="1"/>
  <c r="AE4419" i="7"/>
  <c r="AF4419" i="7" s="1"/>
  <c r="AD4419" i="7"/>
  <c r="AF4418" i="7"/>
  <c r="AE4418" i="7"/>
  <c r="AD4418" i="7"/>
  <c r="AE4417" i="7"/>
  <c r="AD4417" i="7"/>
  <c r="AF4417" i="7" s="1"/>
  <c r="AE4416" i="7"/>
  <c r="AD4416" i="7"/>
  <c r="AF4416" i="7" s="1"/>
  <c r="AE4415" i="7"/>
  <c r="AF4415" i="7" s="1"/>
  <c r="AD4415" i="7"/>
  <c r="AF4414" i="7"/>
  <c r="AE4414" i="7"/>
  <c r="AD4414" i="7"/>
  <c r="AE4413" i="7"/>
  <c r="AD4413" i="7"/>
  <c r="AF4413" i="7" s="1"/>
  <c r="AE4412" i="7"/>
  <c r="AD4412" i="7"/>
  <c r="AF4412" i="7" s="1"/>
  <c r="AE4411" i="7"/>
  <c r="AF4411" i="7" s="1"/>
  <c r="AD4411" i="7"/>
  <c r="AF4410" i="7"/>
  <c r="AE4410" i="7"/>
  <c r="AD4410" i="7"/>
  <c r="AE4409" i="7"/>
  <c r="AD4409" i="7"/>
  <c r="AF4409" i="7" s="1"/>
  <c r="AE4408" i="7"/>
  <c r="AD4408" i="7"/>
  <c r="AF4408" i="7" s="1"/>
  <c r="AE4407" i="7"/>
  <c r="AF4407" i="7" s="1"/>
  <c r="AD4407" i="7"/>
  <c r="AF4406" i="7"/>
  <c r="AE4406" i="7"/>
  <c r="AD4406" i="7"/>
  <c r="AE4405" i="7"/>
  <c r="AD4405" i="7"/>
  <c r="AF4405" i="7" s="1"/>
  <c r="AE4404" i="7"/>
  <c r="AD4404" i="7"/>
  <c r="AF4404" i="7" s="1"/>
  <c r="AE4403" i="7"/>
  <c r="AF4403" i="7" s="1"/>
  <c r="AD4403" i="7"/>
  <c r="AF4402" i="7"/>
  <c r="AE4402" i="7"/>
  <c r="AD4402" i="7"/>
  <c r="AE4401" i="7"/>
  <c r="AD4401" i="7"/>
  <c r="AF4401" i="7" s="1"/>
  <c r="AE4400" i="7"/>
  <c r="AD4400" i="7"/>
  <c r="AF4400" i="7" s="1"/>
  <c r="AE4399" i="7"/>
  <c r="AF4399" i="7" s="1"/>
  <c r="AD4399" i="7"/>
  <c r="AF4398" i="7"/>
  <c r="AE4398" i="7"/>
  <c r="AD4398" i="7"/>
  <c r="AE4397" i="7"/>
  <c r="AD4397" i="7"/>
  <c r="AF4397" i="7" s="1"/>
  <c r="AE4396" i="7"/>
  <c r="AD4396" i="7"/>
  <c r="AF4396" i="7" s="1"/>
  <c r="AE4395" i="7"/>
  <c r="AF4395" i="7" s="1"/>
  <c r="AD4395" i="7"/>
  <c r="AF4394" i="7"/>
  <c r="AE4394" i="7"/>
  <c r="AD4394" i="7"/>
  <c r="AE4393" i="7"/>
  <c r="AD4393" i="7"/>
  <c r="AF4393" i="7" s="1"/>
  <c r="AE4392" i="7"/>
  <c r="AD4392" i="7"/>
  <c r="AF4392" i="7" s="1"/>
  <c r="AE4391" i="7"/>
  <c r="AF4391" i="7" s="1"/>
  <c r="AD4391" i="7"/>
  <c r="AF4390" i="7"/>
  <c r="AE4390" i="7"/>
  <c r="AD4390" i="7"/>
  <c r="AE4389" i="7"/>
  <c r="AD4389" i="7"/>
  <c r="AF4389" i="7" s="1"/>
  <c r="AE4388" i="7"/>
  <c r="AD4388" i="7"/>
  <c r="AE4387" i="7"/>
  <c r="AF4387" i="7" s="1"/>
  <c r="AD4387" i="7"/>
  <c r="AF4386" i="7"/>
  <c r="AE4386" i="7"/>
  <c r="AD4386" i="7"/>
  <c r="AE4385" i="7"/>
  <c r="AD4385" i="7"/>
  <c r="AF4385" i="7" s="1"/>
  <c r="AE4384" i="7"/>
  <c r="AD4384" i="7"/>
  <c r="AE4383" i="7"/>
  <c r="AF4383" i="7" s="1"/>
  <c r="AD4383" i="7"/>
  <c r="AF4382" i="7"/>
  <c r="AE4382" i="7"/>
  <c r="AD4382" i="7"/>
  <c r="AE4381" i="7"/>
  <c r="AD4381" i="7"/>
  <c r="AF4381" i="7" s="1"/>
  <c r="AE4380" i="7"/>
  <c r="AD4380" i="7"/>
  <c r="AE4379" i="7"/>
  <c r="AF4379" i="7" s="1"/>
  <c r="AD4379" i="7"/>
  <c r="AF4378" i="7"/>
  <c r="AE4378" i="7"/>
  <c r="AD4378" i="7"/>
  <c r="AE4377" i="7"/>
  <c r="AD4377" i="7"/>
  <c r="AF4377" i="7" s="1"/>
  <c r="AE4376" i="7"/>
  <c r="AD4376" i="7"/>
  <c r="AE4375" i="7"/>
  <c r="AF4375" i="7" s="1"/>
  <c r="AD4375" i="7"/>
  <c r="AF4374" i="7"/>
  <c r="AE4374" i="7"/>
  <c r="AD4374" i="7"/>
  <c r="AE4373" i="7"/>
  <c r="AD4373" i="7"/>
  <c r="AF4373" i="7" s="1"/>
  <c r="AE4372" i="7"/>
  <c r="AD4372" i="7"/>
  <c r="AE4371" i="7"/>
  <c r="AF4371" i="7" s="1"/>
  <c r="AD4371" i="7"/>
  <c r="AF4370" i="7"/>
  <c r="AE4370" i="7"/>
  <c r="AD4370" i="7"/>
  <c r="AE4369" i="7"/>
  <c r="AD4369" i="7"/>
  <c r="AF4369" i="7" s="1"/>
  <c r="AE4368" i="7"/>
  <c r="AD4368" i="7"/>
  <c r="AE4367" i="7"/>
  <c r="AF4367" i="7" s="1"/>
  <c r="AD4367" i="7"/>
  <c r="AF4366" i="7"/>
  <c r="AE4366" i="7"/>
  <c r="AD4366" i="7"/>
  <c r="AE4365" i="7"/>
  <c r="AD4365" i="7"/>
  <c r="AF4365" i="7" s="1"/>
  <c r="AE4364" i="7"/>
  <c r="AD4364" i="7"/>
  <c r="AE4363" i="7"/>
  <c r="AF4363" i="7" s="1"/>
  <c r="AD4363" i="7"/>
  <c r="AF4362" i="7"/>
  <c r="AE4362" i="7"/>
  <c r="AD4362" i="7"/>
  <c r="AE4361" i="7"/>
  <c r="AD4361" i="7"/>
  <c r="AF4361" i="7" s="1"/>
  <c r="AE4360" i="7"/>
  <c r="AD4360" i="7"/>
  <c r="AE4359" i="7"/>
  <c r="AF4359" i="7" s="1"/>
  <c r="AD4359" i="7"/>
  <c r="AF4358" i="7"/>
  <c r="AE4358" i="7"/>
  <c r="AD4358" i="7"/>
  <c r="AE4357" i="7"/>
  <c r="AD4357" i="7"/>
  <c r="AF4357" i="7" s="1"/>
  <c r="AE4356" i="7"/>
  <c r="AD4356" i="7"/>
  <c r="AE4355" i="7"/>
  <c r="AF4355" i="7" s="1"/>
  <c r="AD4355" i="7"/>
  <c r="AF4354" i="7"/>
  <c r="AE4354" i="7"/>
  <c r="AD4354" i="7"/>
  <c r="AE4353" i="7"/>
  <c r="AD4353" i="7"/>
  <c r="AF4353" i="7" s="1"/>
  <c r="AE4352" i="7"/>
  <c r="AD4352" i="7"/>
  <c r="AE4351" i="7"/>
  <c r="AF4351" i="7" s="1"/>
  <c r="AD4351" i="7"/>
  <c r="AF4350" i="7"/>
  <c r="AE4350" i="7"/>
  <c r="AD4350" i="7"/>
  <c r="AE4349" i="7"/>
  <c r="AD4349" i="7"/>
  <c r="AF4349" i="7" s="1"/>
  <c r="AE4348" i="7"/>
  <c r="AD4348" i="7"/>
  <c r="AE4347" i="7"/>
  <c r="AF4347" i="7" s="1"/>
  <c r="AD4347" i="7"/>
  <c r="AF4346" i="7"/>
  <c r="AE4346" i="7"/>
  <c r="AD4346" i="7"/>
  <c r="AE4345" i="7"/>
  <c r="AD4345" i="7"/>
  <c r="AF4345" i="7" s="1"/>
  <c r="AE4344" i="7"/>
  <c r="AD4344" i="7"/>
  <c r="AE4343" i="7"/>
  <c r="AF4343" i="7" s="1"/>
  <c r="AD4343" i="7"/>
  <c r="AF4342" i="7"/>
  <c r="AE4342" i="7"/>
  <c r="AD4342" i="7"/>
  <c r="AE4341" i="7"/>
  <c r="AD4341" i="7"/>
  <c r="AF4341" i="7" s="1"/>
  <c r="AE4340" i="7"/>
  <c r="AD4340" i="7"/>
  <c r="AE4339" i="7"/>
  <c r="AF4339" i="7" s="1"/>
  <c r="AD4339" i="7"/>
  <c r="AF4338" i="7"/>
  <c r="AE4338" i="7"/>
  <c r="AD4338" i="7"/>
  <c r="AE4337" i="7"/>
  <c r="AD4337" i="7"/>
  <c r="AF4337" i="7" s="1"/>
  <c r="AE4336" i="7"/>
  <c r="AD4336" i="7"/>
  <c r="AE4335" i="7"/>
  <c r="AF4335" i="7" s="1"/>
  <c r="AD4335" i="7"/>
  <c r="AF4334" i="7"/>
  <c r="AE4334" i="7"/>
  <c r="AD4334" i="7"/>
  <c r="AE4333" i="7"/>
  <c r="AD4333" i="7"/>
  <c r="AF4333" i="7" s="1"/>
  <c r="AE4332" i="7"/>
  <c r="AD4332" i="7"/>
  <c r="AE4331" i="7"/>
  <c r="AF4331" i="7" s="1"/>
  <c r="AD4331" i="7"/>
  <c r="AF4330" i="7"/>
  <c r="AE4330" i="7"/>
  <c r="AD4330" i="7"/>
  <c r="AE4329" i="7"/>
  <c r="AD4329" i="7"/>
  <c r="AE4328" i="7"/>
  <c r="AD4328" i="7"/>
  <c r="AF4328" i="7" s="1"/>
  <c r="AF4327" i="7"/>
  <c r="AE4327" i="7"/>
  <c r="AD4327" i="7"/>
  <c r="AF4326" i="7"/>
  <c r="AE4326" i="7"/>
  <c r="AD4326" i="7"/>
  <c r="AE4325" i="7"/>
  <c r="AD4325" i="7"/>
  <c r="AF4324" i="7"/>
  <c r="AE4324" i="7"/>
  <c r="AD4324" i="7"/>
  <c r="AF4323" i="7"/>
  <c r="AE4323" i="7"/>
  <c r="AD4323" i="7"/>
  <c r="AE4322" i="7"/>
  <c r="AD4322" i="7"/>
  <c r="AF4322" i="7" s="1"/>
  <c r="AE4321" i="7"/>
  <c r="AD4321" i="7"/>
  <c r="AF4321" i="7" s="1"/>
  <c r="AE4320" i="7"/>
  <c r="AF4320" i="7" s="1"/>
  <c r="AD4320" i="7"/>
  <c r="AF4319" i="7"/>
  <c r="AE4319" i="7"/>
  <c r="AD4319" i="7"/>
  <c r="AE4318" i="7"/>
  <c r="AD4318" i="7"/>
  <c r="AF4318" i="7" s="1"/>
  <c r="AE4317" i="7"/>
  <c r="AD4317" i="7"/>
  <c r="AF4317" i="7" s="1"/>
  <c r="AE4316" i="7"/>
  <c r="AF4316" i="7" s="1"/>
  <c r="AD4316" i="7"/>
  <c r="AF4315" i="7"/>
  <c r="AE4315" i="7"/>
  <c r="AD4315" i="7"/>
  <c r="AE4314" i="7"/>
  <c r="AD4314" i="7"/>
  <c r="AF4314" i="7" s="1"/>
  <c r="AE4313" i="7"/>
  <c r="AD4313" i="7"/>
  <c r="AF4313" i="7" s="1"/>
  <c r="AE4312" i="7"/>
  <c r="AF4312" i="7" s="1"/>
  <c r="AD4312" i="7"/>
  <c r="AF4311" i="7"/>
  <c r="AE4311" i="7"/>
  <c r="AD4311" i="7"/>
  <c r="AE4310" i="7"/>
  <c r="AD4310" i="7"/>
  <c r="AF4310" i="7" s="1"/>
  <c r="AE4309" i="7"/>
  <c r="AD4309" i="7"/>
  <c r="AF4309" i="7" s="1"/>
  <c r="AE4308" i="7"/>
  <c r="AF4308" i="7" s="1"/>
  <c r="AD4308" i="7"/>
  <c r="AF4307" i="7"/>
  <c r="AE4307" i="7"/>
  <c r="AD4307" i="7"/>
  <c r="AE4306" i="7"/>
  <c r="AD4306" i="7"/>
  <c r="AF4306" i="7" s="1"/>
  <c r="AE4305" i="7"/>
  <c r="AD4305" i="7"/>
  <c r="AF4305" i="7" s="1"/>
  <c r="AE4304" i="7"/>
  <c r="AF4304" i="7" s="1"/>
  <c r="AD4304" i="7"/>
  <c r="AF4303" i="7"/>
  <c r="AE4303" i="7"/>
  <c r="AD4303" i="7"/>
  <c r="AE4302" i="7"/>
  <c r="AD4302" i="7"/>
  <c r="AF4302" i="7" s="1"/>
  <c r="AE4301" i="7"/>
  <c r="AD4301" i="7"/>
  <c r="AF4301" i="7" s="1"/>
  <c r="AE4300" i="7"/>
  <c r="AF4300" i="7" s="1"/>
  <c r="AD4300" i="7"/>
  <c r="AF4299" i="7"/>
  <c r="AE4299" i="7"/>
  <c r="AD4299" i="7"/>
  <c r="AE4298" i="7"/>
  <c r="AD4298" i="7"/>
  <c r="AF4298" i="7" s="1"/>
  <c r="AE4297" i="7"/>
  <c r="AD4297" i="7"/>
  <c r="AF4297" i="7" s="1"/>
  <c r="AE4296" i="7"/>
  <c r="AF4296" i="7" s="1"/>
  <c r="AD4296" i="7"/>
  <c r="AF4295" i="7"/>
  <c r="AE4295" i="7"/>
  <c r="AD4295" i="7"/>
  <c r="AE4294" i="7"/>
  <c r="AD4294" i="7"/>
  <c r="AF4294" i="7" s="1"/>
  <c r="AE4293" i="7"/>
  <c r="AD4293" i="7"/>
  <c r="AF4293" i="7" s="1"/>
  <c r="AE4292" i="7"/>
  <c r="AF4292" i="7" s="1"/>
  <c r="AD4292" i="7"/>
  <c r="AF4291" i="7"/>
  <c r="AE4291" i="7"/>
  <c r="AD4291" i="7"/>
  <c r="AE4290" i="7"/>
  <c r="AD4290" i="7"/>
  <c r="AF4290" i="7" s="1"/>
  <c r="AE4289" i="7"/>
  <c r="AD4289" i="7"/>
  <c r="AF4289" i="7" s="1"/>
  <c r="AE4288" i="7"/>
  <c r="AF4288" i="7" s="1"/>
  <c r="AD4288" i="7"/>
  <c r="AF4287" i="7"/>
  <c r="AE4287" i="7"/>
  <c r="AD4287" i="7"/>
  <c r="AE4286" i="7"/>
  <c r="AD4286" i="7"/>
  <c r="AF4286" i="7" s="1"/>
  <c r="AE4285" i="7"/>
  <c r="AD4285" i="7"/>
  <c r="AF4285" i="7" s="1"/>
  <c r="AE4284" i="7"/>
  <c r="AF4284" i="7" s="1"/>
  <c r="AD4284" i="7"/>
  <c r="AF4283" i="7"/>
  <c r="AE4283" i="7"/>
  <c r="AD4283" i="7"/>
  <c r="AE4282" i="7"/>
  <c r="AD4282" i="7"/>
  <c r="AF4282" i="7" s="1"/>
  <c r="AE4281" i="7"/>
  <c r="AD4281" i="7"/>
  <c r="AF4281" i="7" s="1"/>
  <c r="AE4280" i="7"/>
  <c r="AF4280" i="7" s="1"/>
  <c r="AD4280" i="7"/>
  <c r="AF4279" i="7"/>
  <c r="AE4279" i="7"/>
  <c r="AD4279" i="7"/>
  <c r="AE4278" i="7"/>
  <c r="AD4278" i="7"/>
  <c r="AF4278" i="7" s="1"/>
  <c r="AE4277" i="7"/>
  <c r="AD4277" i="7"/>
  <c r="AF4277" i="7" s="1"/>
  <c r="AE4276" i="7"/>
  <c r="AF4276" i="7" s="1"/>
  <c r="AD4276" i="7"/>
  <c r="AF4275" i="7"/>
  <c r="AE4275" i="7"/>
  <c r="AD4275" i="7"/>
  <c r="AE4274" i="7"/>
  <c r="AD4274" i="7"/>
  <c r="AF4274" i="7" s="1"/>
  <c r="AE4273" i="7"/>
  <c r="AD4273" i="7"/>
  <c r="AF4273" i="7" s="1"/>
  <c r="AE4272" i="7"/>
  <c r="AF4272" i="7" s="1"/>
  <c r="AD4272" i="7"/>
  <c r="AF4271" i="7"/>
  <c r="AE4271" i="7"/>
  <c r="AD4271" i="7"/>
  <c r="AE4270" i="7"/>
  <c r="AD4270" i="7"/>
  <c r="AF4270" i="7" s="1"/>
  <c r="AE4269" i="7"/>
  <c r="AD4269" i="7"/>
  <c r="AF4269" i="7" s="1"/>
  <c r="AE4268" i="7"/>
  <c r="AF4268" i="7" s="1"/>
  <c r="AD4268" i="7"/>
  <c r="AF4267" i="7"/>
  <c r="AE4267" i="7"/>
  <c r="AD4267" i="7"/>
  <c r="AE4266" i="7"/>
  <c r="AD4266" i="7"/>
  <c r="AF4266" i="7" s="1"/>
  <c r="AE4265" i="7"/>
  <c r="AD4265" i="7"/>
  <c r="AF4265" i="7" s="1"/>
  <c r="AE4264" i="7"/>
  <c r="AF4264" i="7" s="1"/>
  <c r="AD4264" i="7"/>
  <c r="AF4263" i="7"/>
  <c r="AE4263" i="7"/>
  <c r="AD4263" i="7"/>
  <c r="AE4262" i="7"/>
  <c r="AD4262" i="7"/>
  <c r="AF4262" i="7" s="1"/>
  <c r="AE4261" i="7"/>
  <c r="AD4261" i="7"/>
  <c r="AF4261" i="7" s="1"/>
  <c r="AE4260" i="7"/>
  <c r="AF4260" i="7" s="1"/>
  <c r="AD4260" i="7"/>
  <c r="AF4259" i="7"/>
  <c r="AE4259" i="7"/>
  <c r="AD4259" i="7"/>
  <c r="AE4258" i="7"/>
  <c r="AD4258" i="7"/>
  <c r="AF4258" i="7" s="1"/>
  <c r="AE4257" i="7"/>
  <c r="AD4257" i="7"/>
  <c r="AF4257" i="7" s="1"/>
  <c r="AE4256" i="7"/>
  <c r="AF4256" i="7" s="1"/>
  <c r="AD4256" i="7"/>
  <c r="AF4255" i="7"/>
  <c r="AE4255" i="7"/>
  <c r="AD4255" i="7"/>
  <c r="AE4254" i="7"/>
  <c r="AD4254" i="7"/>
  <c r="AF4254" i="7" s="1"/>
  <c r="AE4253" i="7"/>
  <c r="AD4253" i="7"/>
  <c r="AF4253" i="7" s="1"/>
  <c r="AE4252" i="7"/>
  <c r="AF4252" i="7" s="1"/>
  <c r="AD4252" i="7"/>
  <c r="AF4251" i="7"/>
  <c r="AE4251" i="7"/>
  <c r="AD4251" i="7"/>
  <c r="AE4250" i="7"/>
  <c r="AD4250" i="7"/>
  <c r="AF4250" i="7" s="1"/>
  <c r="AE4249" i="7"/>
  <c r="AD4249" i="7"/>
  <c r="AF4249" i="7" s="1"/>
  <c r="AE4248" i="7"/>
  <c r="AF4248" i="7" s="1"/>
  <c r="AD4248" i="7"/>
  <c r="AF4247" i="7"/>
  <c r="AE4247" i="7"/>
  <c r="AD4247" i="7"/>
  <c r="AE4246" i="7"/>
  <c r="AD4246" i="7"/>
  <c r="AF4246" i="7" s="1"/>
  <c r="AE4245" i="7"/>
  <c r="AD4245" i="7"/>
  <c r="AF4245" i="7" s="1"/>
  <c r="AE4244" i="7"/>
  <c r="AF4244" i="7" s="1"/>
  <c r="AD4244" i="7"/>
  <c r="AF4243" i="7"/>
  <c r="AE4243" i="7"/>
  <c r="AD4243" i="7"/>
  <c r="AE4242" i="7"/>
  <c r="AD4242" i="7"/>
  <c r="AF4242" i="7" s="1"/>
  <c r="AE4241" i="7"/>
  <c r="AD4241" i="7"/>
  <c r="AF4241" i="7" s="1"/>
  <c r="AE4240" i="7"/>
  <c r="AF4240" i="7" s="1"/>
  <c r="AD4240" i="7"/>
  <c r="AF4239" i="7"/>
  <c r="AE4239" i="7"/>
  <c r="AD4239" i="7"/>
  <c r="AE4238" i="7"/>
  <c r="AD4238" i="7"/>
  <c r="AF4238" i="7" s="1"/>
  <c r="AE4237" i="7"/>
  <c r="AD4237" i="7"/>
  <c r="AF4237" i="7" s="1"/>
  <c r="AE4236" i="7"/>
  <c r="AF4236" i="7" s="1"/>
  <c r="AD4236" i="7"/>
  <c r="AF4235" i="7"/>
  <c r="AE4235" i="7"/>
  <c r="AD4235" i="7"/>
  <c r="AE4234" i="7"/>
  <c r="AD4234" i="7"/>
  <c r="AF4234" i="7" s="1"/>
  <c r="AE4233" i="7"/>
  <c r="AD4233" i="7"/>
  <c r="AF4233" i="7" s="1"/>
  <c r="AE4232" i="7"/>
  <c r="AF4232" i="7" s="1"/>
  <c r="AD4232" i="7"/>
  <c r="AF4231" i="7"/>
  <c r="AE4231" i="7"/>
  <c r="AD4231" i="7"/>
  <c r="AE4230" i="7"/>
  <c r="AD4230" i="7"/>
  <c r="AF4230" i="7" s="1"/>
  <c r="AE4229" i="7"/>
  <c r="AD4229" i="7"/>
  <c r="AF4229" i="7" s="1"/>
  <c r="AE4228" i="7"/>
  <c r="AF4228" i="7" s="1"/>
  <c r="AD4228" i="7"/>
  <c r="AF4227" i="7"/>
  <c r="AE4227" i="7"/>
  <c r="AD4227" i="7"/>
  <c r="AE4226" i="7"/>
  <c r="AD4226" i="7"/>
  <c r="AF4226" i="7" s="1"/>
  <c r="AE4225" i="7"/>
  <c r="AD4225" i="7"/>
  <c r="AF4225" i="7" s="1"/>
  <c r="AE4224" i="7"/>
  <c r="AF4224" i="7" s="1"/>
  <c r="AD4224" i="7"/>
  <c r="AF4223" i="7"/>
  <c r="AE4223" i="7"/>
  <c r="AD4223" i="7"/>
  <c r="AE4222" i="7"/>
  <c r="AD4222" i="7"/>
  <c r="AF4222" i="7" s="1"/>
  <c r="AE4221" i="7"/>
  <c r="AD4221" i="7"/>
  <c r="AF4221" i="7" s="1"/>
  <c r="AE4220" i="7"/>
  <c r="AF4220" i="7" s="1"/>
  <c r="AD4220" i="7"/>
  <c r="AE4219" i="7"/>
  <c r="AD4219" i="7"/>
  <c r="AF4219" i="7" s="1"/>
  <c r="AE4218" i="7"/>
  <c r="AD4218" i="7"/>
  <c r="AE4217" i="7"/>
  <c r="AD4217" i="7"/>
  <c r="AF4217" i="7" s="1"/>
  <c r="AE4216" i="7"/>
  <c r="AF4216" i="7" s="1"/>
  <c r="AD4216" i="7"/>
  <c r="AE4215" i="7"/>
  <c r="AD4215" i="7"/>
  <c r="AF4215" i="7" s="1"/>
  <c r="AE4214" i="7"/>
  <c r="AD4214" i="7"/>
  <c r="AE4213" i="7"/>
  <c r="AD4213" i="7"/>
  <c r="AF4213" i="7" s="1"/>
  <c r="AE4212" i="7"/>
  <c r="AF4212" i="7" s="1"/>
  <c r="AD4212" i="7"/>
  <c r="AE4211" i="7"/>
  <c r="AD4211" i="7"/>
  <c r="AF4211" i="7" s="1"/>
  <c r="AE4210" i="7"/>
  <c r="AD4210" i="7"/>
  <c r="AE4209" i="7"/>
  <c r="AD4209" i="7"/>
  <c r="AF4209" i="7" s="1"/>
  <c r="AE4208" i="7"/>
  <c r="AF4208" i="7" s="1"/>
  <c r="AD4208" i="7"/>
  <c r="AE4207" i="7"/>
  <c r="AD4207" i="7"/>
  <c r="AF4207" i="7" s="1"/>
  <c r="AE4206" i="7"/>
  <c r="AD4206" i="7"/>
  <c r="AE4205" i="7"/>
  <c r="AD4205" i="7"/>
  <c r="AF4205" i="7" s="1"/>
  <c r="AE4204" i="7"/>
  <c r="AF4204" i="7" s="1"/>
  <c r="AD4204" i="7"/>
  <c r="AE4203" i="7"/>
  <c r="AD4203" i="7"/>
  <c r="AF4203" i="7" s="1"/>
  <c r="AE4202" i="7"/>
  <c r="AD4202" i="7"/>
  <c r="AE4201" i="7"/>
  <c r="AD4201" i="7"/>
  <c r="AF4201" i="7" s="1"/>
  <c r="AE4200" i="7"/>
  <c r="AF4200" i="7" s="1"/>
  <c r="AD4200" i="7"/>
  <c r="AE4199" i="7"/>
  <c r="AD4199" i="7"/>
  <c r="AF4199" i="7" s="1"/>
  <c r="AE4198" i="7"/>
  <c r="AD4198" i="7"/>
  <c r="AE4197" i="7"/>
  <c r="AD4197" i="7"/>
  <c r="AF4197" i="7" s="1"/>
  <c r="AE4196" i="7"/>
  <c r="AF4196" i="7" s="1"/>
  <c r="AD4196" i="7"/>
  <c r="AE4195" i="7"/>
  <c r="AD4195" i="7"/>
  <c r="AF4195" i="7" s="1"/>
  <c r="AE4194" i="7"/>
  <c r="AD4194" i="7"/>
  <c r="AE4193" i="7"/>
  <c r="AD4193" i="7"/>
  <c r="AF4193" i="7" s="1"/>
  <c r="AE4192" i="7"/>
  <c r="AF4192" i="7" s="1"/>
  <c r="AD4192" i="7"/>
  <c r="AE4191" i="7"/>
  <c r="AD4191" i="7"/>
  <c r="AF4191" i="7" s="1"/>
  <c r="AE4190" i="7"/>
  <c r="AD4190" i="7"/>
  <c r="AE4189" i="7"/>
  <c r="AD4189" i="7"/>
  <c r="AF4189" i="7" s="1"/>
  <c r="AE4188" i="7"/>
  <c r="AF4188" i="7" s="1"/>
  <c r="AD4188" i="7"/>
  <c r="AE4187" i="7"/>
  <c r="AD4187" i="7"/>
  <c r="AF4187" i="7" s="1"/>
  <c r="AE4186" i="7"/>
  <c r="AD4186" i="7"/>
  <c r="AE4185" i="7"/>
  <c r="AD4185" i="7"/>
  <c r="AF4185" i="7" s="1"/>
  <c r="AE4184" i="7"/>
  <c r="AF4184" i="7" s="1"/>
  <c r="AD4184" i="7"/>
  <c r="AE4183" i="7"/>
  <c r="AD4183" i="7"/>
  <c r="AF4183" i="7" s="1"/>
  <c r="AE4182" i="7"/>
  <c r="AD4182" i="7"/>
  <c r="AE4181" i="7"/>
  <c r="AD4181" i="7"/>
  <c r="AF4181" i="7" s="1"/>
  <c r="AE4180" i="7"/>
  <c r="AF4180" i="7" s="1"/>
  <c r="AD4180" i="7"/>
  <c r="AE4179" i="7"/>
  <c r="AD4179" i="7"/>
  <c r="AF4179" i="7" s="1"/>
  <c r="AE4178" i="7"/>
  <c r="AD4178" i="7"/>
  <c r="AE4177" i="7"/>
  <c r="AD4177" i="7"/>
  <c r="AF4177" i="7" s="1"/>
  <c r="AE4176" i="7"/>
  <c r="AF4176" i="7" s="1"/>
  <c r="AD4176" i="7"/>
  <c r="AE4175" i="7"/>
  <c r="AD4175" i="7"/>
  <c r="AF4175" i="7" s="1"/>
  <c r="AE4174" i="7"/>
  <c r="AD4174" i="7"/>
  <c r="AE4173" i="7"/>
  <c r="AD4173" i="7"/>
  <c r="AF4173" i="7" s="1"/>
  <c r="AE4172" i="7"/>
  <c r="AF4172" i="7" s="1"/>
  <c r="AD4172" i="7"/>
  <c r="AE4171" i="7"/>
  <c r="AD4171" i="7"/>
  <c r="AF4171" i="7" s="1"/>
  <c r="AE4170" i="7"/>
  <c r="AD4170" i="7"/>
  <c r="AE4169" i="7"/>
  <c r="AD4169" i="7"/>
  <c r="AF4169" i="7" s="1"/>
  <c r="AE4168" i="7"/>
  <c r="AF4168" i="7" s="1"/>
  <c r="AD4168" i="7"/>
  <c r="AE4167" i="7"/>
  <c r="AD4167" i="7"/>
  <c r="AF4167" i="7" s="1"/>
  <c r="AE4166" i="7"/>
  <c r="AD4166" i="7"/>
  <c r="AE4165" i="7"/>
  <c r="AD4165" i="7"/>
  <c r="AF4165" i="7" s="1"/>
  <c r="AE4164" i="7"/>
  <c r="AF4164" i="7" s="1"/>
  <c r="AD4164" i="7"/>
  <c r="AE4163" i="7"/>
  <c r="AD4163" i="7"/>
  <c r="AF4163" i="7" s="1"/>
  <c r="AE4162" i="7"/>
  <c r="AD4162" i="7"/>
  <c r="AE4161" i="7"/>
  <c r="AD4161" i="7"/>
  <c r="AF4161" i="7" s="1"/>
  <c r="AE4160" i="7"/>
  <c r="AF4160" i="7" s="1"/>
  <c r="AD4160" i="7"/>
  <c r="AE4159" i="7"/>
  <c r="AD4159" i="7"/>
  <c r="AF4159" i="7" s="1"/>
  <c r="AE4158" i="7"/>
  <c r="AD4158" i="7"/>
  <c r="AE4157" i="7"/>
  <c r="AD4157" i="7"/>
  <c r="AF4157" i="7" s="1"/>
  <c r="AE4156" i="7"/>
  <c r="AF4156" i="7" s="1"/>
  <c r="AD4156" i="7"/>
  <c r="AE4155" i="7"/>
  <c r="AD4155" i="7"/>
  <c r="AF4155" i="7" s="1"/>
  <c r="AE4154" i="7"/>
  <c r="AD4154" i="7"/>
  <c r="AE4153" i="7"/>
  <c r="AD4153" i="7"/>
  <c r="AF4153" i="7" s="1"/>
  <c r="AE4152" i="7"/>
  <c r="AF4152" i="7" s="1"/>
  <c r="AD4152" i="7"/>
  <c r="AE4151" i="7"/>
  <c r="AD4151" i="7"/>
  <c r="AF4151" i="7" s="1"/>
  <c r="AE4150" i="7"/>
  <c r="AD4150" i="7"/>
  <c r="AE4149" i="7"/>
  <c r="AD4149" i="7"/>
  <c r="AF4149" i="7" s="1"/>
  <c r="AE4148" i="7"/>
  <c r="AF4148" i="7" s="1"/>
  <c r="AD4148" i="7"/>
  <c r="AE4147" i="7"/>
  <c r="AD4147" i="7"/>
  <c r="AF4147" i="7" s="1"/>
  <c r="AE4146" i="7"/>
  <c r="AD4146" i="7"/>
  <c r="AE4145" i="7"/>
  <c r="AD4145" i="7"/>
  <c r="AF4145" i="7" s="1"/>
  <c r="AE4144" i="7"/>
  <c r="AF4144" i="7" s="1"/>
  <c r="AD4144" i="7"/>
  <c r="AE4143" i="7"/>
  <c r="AD4143" i="7"/>
  <c r="AF4143" i="7" s="1"/>
  <c r="AE4142" i="7"/>
  <c r="AD4142" i="7"/>
  <c r="AE4141" i="7"/>
  <c r="AD4141" i="7"/>
  <c r="AF4141" i="7" s="1"/>
  <c r="AE4140" i="7"/>
  <c r="AF4140" i="7" s="1"/>
  <c r="AD4140" i="7"/>
  <c r="AE4139" i="7"/>
  <c r="AD4139" i="7"/>
  <c r="AF4139" i="7" s="1"/>
  <c r="AE4138" i="7"/>
  <c r="AD4138" i="7"/>
  <c r="AE4137" i="7"/>
  <c r="AD4137" i="7"/>
  <c r="AF4137" i="7" s="1"/>
  <c r="AE4136" i="7"/>
  <c r="AF4136" i="7" s="1"/>
  <c r="AD4136" i="7"/>
  <c r="AE4135" i="7"/>
  <c r="AD4135" i="7"/>
  <c r="AF4135" i="7" s="1"/>
  <c r="AE4134" i="7"/>
  <c r="AD4134" i="7"/>
  <c r="AE4133" i="7"/>
  <c r="AD4133" i="7"/>
  <c r="AF4133" i="7" s="1"/>
  <c r="AE4132" i="7"/>
  <c r="AF4132" i="7" s="1"/>
  <c r="AD4132" i="7"/>
  <c r="AE4131" i="7"/>
  <c r="AD4131" i="7"/>
  <c r="AF4131" i="7" s="1"/>
  <c r="AE4130" i="7"/>
  <c r="AD4130" i="7"/>
  <c r="AE4129" i="7"/>
  <c r="AD4129" i="7"/>
  <c r="AF4129" i="7" s="1"/>
  <c r="AE4128" i="7"/>
  <c r="AF4128" i="7" s="1"/>
  <c r="AD4128" i="7"/>
  <c r="AE4127" i="7"/>
  <c r="AD4127" i="7"/>
  <c r="AF4127" i="7" s="1"/>
  <c r="AE4126" i="7"/>
  <c r="AD4126" i="7"/>
  <c r="AE4125" i="7"/>
  <c r="AD4125" i="7"/>
  <c r="AF4125" i="7" s="1"/>
  <c r="AE4124" i="7"/>
  <c r="AF4124" i="7" s="1"/>
  <c r="AD4124" i="7"/>
  <c r="AE4123" i="7"/>
  <c r="AD4123" i="7"/>
  <c r="AF4123" i="7" s="1"/>
  <c r="AE4122" i="7"/>
  <c r="AD4122" i="7"/>
  <c r="AE4121" i="7"/>
  <c r="AD4121" i="7"/>
  <c r="AF4121" i="7" s="1"/>
  <c r="AE4120" i="7"/>
  <c r="AF4120" i="7" s="1"/>
  <c r="AD4120" i="7"/>
  <c r="AE4119" i="7"/>
  <c r="AD4119" i="7"/>
  <c r="AF4119" i="7" s="1"/>
  <c r="AE4118" i="7"/>
  <c r="AD4118" i="7"/>
  <c r="AE4117" i="7"/>
  <c r="AD4117" i="7"/>
  <c r="AF4117" i="7" s="1"/>
  <c r="AE4116" i="7"/>
  <c r="AF4116" i="7" s="1"/>
  <c r="AD4116" i="7"/>
  <c r="AE4115" i="7"/>
  <c r="AD4115" i="7"/>
  <c r="AF4115" i="7" s="1"/>
  <c r="AE4114" i="7"/>
  <c r="AD4114" i="7"/>
  <c r="AE4113" i="7"/>
  <c r="AD4113" i="7"/>
  <c r="AF4113" i="7" s="1"/>
  <c r="AE4112" i="7"/>
  <c r="AF4112" i="7" s="1"/>
  <c r="AD4112" i="7"/>
  <c r="AE4111" i="7"/>
  <c r="AD4111" i="7"/>
  <c r="AF4111" i="7" s="1"/>
  <c r="AE4110" i="7"/>
  <c r="AD4110" i="7"/>
  <c r="AE4109" i="7"/>
  <c r="AD4109" i="7"/>
  <c r="AF4109" i="7" s="1"/>
  <c r="AE4108" i="7"/>
  <c r="AF4108" i="7" s="1"/>
  <c r="AD4108" i="7"/>
  <c r="AE4107" i="7"/>
  <c r="AD4107" i="7"/>
  <c r="AF4107" i="7" s="1"/>
  <c r="AE4106" i="7"/>
  <c r="AD4106" i="7"/>
  <c r="AE4105" i="7"/>
  <c r="AD4105" i="7"/>
  <c r="AF4105" i="7" s="1"/>
  <c r="AE4104" i="7"/>
  <c r="AF4104" i="7" s="1"/>
  <c r="AD4104" i="7"/>
  <c r="AE4103" i="7"/>
  <c r="AD4103" i="7"/>
  <c r="AF4103" i="7" s="1"/>
  <c r="AE4102" i="7"/>
  <c r="AD4102" i="7"/>
  <c r="AE4101" i="7"/>
  <c r="AD4101" i="7"/>
  <c r="AF4101" i="7" s="1"/>
  <c r="AF4100" i="7"/>
  <c r="AE4100" i="7"/>
  <c r="AD4100" i="7"/>
  <c r="AE4099" i="7"/>
  <c r="AD4099" i="7"/>
  <c r="AF4099" i="7" s="1"/>
  <c r="AE4098" i="7"/>
  <c r="AD4098" i="7"/>
  <c r="AF4097" i="7"/>
  <c r="AE4097" i="7"/>
  <c r="AD4097" i="7"/>
  <c r="AF4096" i="7"/>
  <c r="AE4096" i="7"/>
  <c r="AD4096" i="7"/>
  <c r="AF4095" i="7"/>
  <c r="AE4095" i="7"/>
  <c r="AD4095" i="7"/>
  <c r="AE4094" i="7"/>
  <c r="AD4094" i="7"/>
  <c r="AE4093" i="7"/>
  <c r="AD4093" i="7"/>
  <c r="AF4093" i="7" s="1"/>
  <c r="AF4092" i="7"/>
  <c r="AE4092" i="7"/>
  <c r="AD4092" i="7"/>
  <c r="AE4091" i="7"/>
  <c r="AD4091" i="7"/>
  <c r="AF4091" i="7" s="1"/>
  <c r="AE4090" i="7"/>
  <c r="AD4090" i="7"/>
  <c r="AF4089" i="7"/>
  <c r="AE4089" i="7"/>
  <c r="AD4089" i="7"/>
  <c r="AF4088" i="7"/>
  <c r="AE4088" i="7"/>
  <c r="AD4088" i="7"/>
  <c r="AF4087" i="7"/>
  <c r="AE4087" i="7"/>
  <c r="AD4087" i="7"/>
  <c r="AE4086" i="7"/>
  <c r="AD4086" i="7"/>
  <c r="AE4085" i="7"/>
  <c r="AD4085" i="7"/>
  <c r="AF4085" i="7" s="1"/>
  <c r="AF4084" i="7"/>
  <c r="AE4084" i="7"/>
  <c r="AD4084" i="7"/>
  <c r="AE4083" i="7"/>
  <c r="AD4083" i="7"/>
  <c r="AF4083" i="7" s="1"/>
  <c r="AE4082" i="7"/>
  <c r="AD4082" i="7"/>
  <c r="AF4081" i="7"/>
  <c r="AE4081" i="7"/>
  <c r="AD4081" i="7"/>
  <c r="AF4080" i="7"/>
  <c r="AE4080" i="7"/>
  <c r="AD4080" i="7"/>
  <c r="AF4079" i="7"/>
  <c r="AE4079" i="7"/>
  <c r="AD4079" i="7"/>
  <c r="AE4078" i="7"/>
  <c r="AD4078" i="7"/>
  <c r="AE4077" i="7"/>
  <c r="AD4077" i="7"/>
  <c r="AF4077" i="7" s="1"/>
  <c r="AF4076" i="7"/>
  <c r="AE4076" i="7"/>
  <c r="AD4076" i="7"/>
  <c r="AE4075" i="7"/>
  <c r="AD4075" i="7"/>
  <c r="AF4075" i="7" s="1"/>
  <c r="AE4074" i="7"/>
  <c r="AD4074" i="7"/>
  <c r="AF4073" i="7"/>
  <c r="AE4073" i="7"/>
  <c r="AD4073" i="7"/>
  <c r="AF4072" i="7"/>
  <c r="AE4072" i="7"/>
  <c r="AD4072" i="7"/>
  <c r="AF4071" i="7"/>
  <c r="AE4071" i="7"/>
  <c r="AD4071" i="7"/>
  <c r="AE4070" i="7"/>
  <c r="AD4070" i="7"/>
  <c r="AE4069" i="7"/>
  <c r="AD4069" i="7"/>
  <c r="AF4069" i="7" s="1"/>
  <c r="AF4068" i="7"/>
  <c r="AE4068" i="7"/>
  <c r="AD4068" i="7"/>
  <c r="AE4067" i="7"/>
  <c r="AD4067" i="7"/>
  <c r="AF4067" i="7" s="1"/>
  <c r="AE4066" i="7"/>
  <c r="AD4066" i="7"/>
  <c r="AF4065" i="7"/>
  <c r="AE4065" i="7"/>
  <c r="AD4065" i="7"/>
  <c r="AF4064" i="7"/>
  <c r="AE4064" i="7"/>
  <c r="AD4064" i="7"/>
  <c r="AF4063" i="7"/>
  <c r="AE4063" i="7"/>
  <c r="AD4063" i="7"/>
  <c r="AE4062" i="7"/>
  <c r="AD4062" i="7"/>
  <c r="AE4061" i="7"/>
  <c r="AD4061" i="7"/>
  <c r="AF4061" i="7" s="1"/>
  <c r="AF4060" i="7"/>
  <c r="AE4060" i="7"/>
  <c r="AD4060" i="7"/>
  <c r="AE4059" i="7"/>
  <c r="AD4059" i="7"/>
  <c r="AF4059" i="7" s="1"/>
  <c r="AE4058" i="7"/>
  <c r="AD4058" i="7"/>
  <c r="AF4057" i="7"/>
  <c r="AE4057" i="7"/>
  <c r="AD4057" i="7"/>
  <c r="AF4056" i="7"/>
  <c r="AE4056" i="7"/>
  <c r="AD4056" i="7"/>
  <c r="AF4055" i="7"/>
  <c r="AE4055" i="7"/>
  <c r="AD4055" i="7"/>
  <c r="AE4054" i="7"/>
  <c r="AD4054" i="7"/>
  <c r="AE4053" i="7"/>
  <c r="AD4053" i="7"/>
  <c r="AF4053" i="7" s="1"/>
  <c r="AF4052" i="7"/>
  <c r="AE4052" i="7"/>
  <c r="AD4052" i="7"/>
  <c r="AE4051" i="7"/>
  <c r="AD4051" i="7"/>
  <c r="AF4051" i="7" s="1"/>
  <c r="AE4050" i="7"/>
  <c r="AD4050" i="7"/>
  <c r="AF4049" i="7"/>
  <c r="AE4049" i="7"/>
  <c r="AD4049" i="7"/>
  <c r="AF4048" i="7"/>
  <c r="AE4048" i="7"/>
  <c r="AD4048" i="7"/>
  <c r="AF4047" i="7"/>
  <c r="AE4047" i="7"/>
  <c r="AD4047" i="7"/>
  <c r="AE4046" i="7"/>
  <c r="AD4046" i="7"/>
  <c r="AE4045" i="7"/>
  <c r="AD4045" i="7"/>
  <c r="AF4045" i="7" s="1"/>
  <c r="AF4044" i="7"/>
  <c r="AE4044" i="7"/>
  <c r="AD4044" i="7"/>
  <c r="AE4043" i="7"/>
  <c r="AD4043" i="7"/>
  <c r="AF4043" i="7" s="1"/>
  <c r="AE4042" i="7"/>
  <c r="AD4042" i="7"/>
  <c r="AF4041" i="7"/>
  <c r="AE4041" i="7"/>
  <c r="AD4041" i="7"/>
  <c r="AF4040" i="7"/>
  <c r="AE4040" i="7"/>
  <c r="AD4040" i="7"/>
  <c r="AF4039" i="7"/>
  <c r="AE4039" i="7"/>
  <c r="AD4039" i="7"/>
  <c r="AE4038" i="7"/>
  <c r="AD4038" i="7"/>
  <c r="AE4037" i="7"/>
  <c r="AD4037" i="7"/>
  <c r="AF4037" i="7" s="1"/>
  <c r="AF4036" i="7"/>
  <c r="AE4036" i="7"/>
  <c r="AD4036" i="7"/>
  <c r="AE4035" i="7"/>
  <c r="AD4035" i="7"/>
  <c r="AF4035" i="7" s="1"/>
  <c r="AE4034" i="7"/>
  <c r="AD4034" i="7"/>
  <c r="AF4033" i="7"/>
  <c r="AE4033" i="7"/>
  <c r="AD4033" i="7"/>
  <c r="AF4032" i="7"/>
  <c r="AE4032" i="7"/>
  <c r="AD4032" i="7"/>
  <c r="AF4031" i="7"/>
  <c r="AE4031" i="7"/>
  <c r="AD4031" i="7"/>
  <c r="AE4030" i="7"/>
  <c r="AD4030" i="7"/>
  <c r="AE4029" i="7"/>
  <c r="AD4029" i="7"/>
  <c r="AF4029" i="7" s="1"/>
  <c r="AF4028" i="7"/>
  <c r="AE4028" i="7"/>
  <c r="AD4028" i="7"/>
  <c r="AE4027" i="7"/>
  <c r="AD4027" i="7"/>
  <c r="AF4027" i="7" s="1"/>
  <c r="AE4026" i="7"/>
  <c r="AD4026" i="7"/>
  <c r="AF4025" i="7"/>
  <c r="AE4025" i="7"/>
  <c r="AD4025" i="7"/>
  <c r="AF4024" i="7"/>
  <c r="AE4024" i="7"/>
  <c r="AD4024" i="7"/>
  <c r="AF4023" i="7"/>
  <c r="AE4023" i="7"/>
  <c r="AD4023" i="7"/>
  <c r="AE4022" i="7"/>
  <c r="AD4022" i="7"/>
  <c r="AE4021" i="7"/>
  <c r="AD4021" i="7"/>
  <c r="AF4021" i="7" s="1"/>
  <c r="AF4020" i="7"/>
  <c r="AE4020" i="7"/>
  <c r="AD4020" i="7"/>
  <c r="AE4019" i="7"/>
  <c r="AD4019" i="7"/>
  <c r="AF4019" i="7" s="1"/>
  <c r="AE4018" i="7"/>
  <c r="AD4018" i="7"/>
  <c r="AF4017" i="7"/>
  <c r="AE4017" i="7"/>
  <c r="AD4017" i="7"/>
  <c r="AE4016" i="7"/>
  <c r="AF4016" i="7" s="1"/>
  <c r="AD4016" i="7"/>
  <c r="AE4015" i="7"/>
  <c r="AD4015" i="7"/>
  <c r="AF4015" i="7" s="1"/>
  <c r="AE4014" i="7"/>
  <c r="AD4014" i="7"/>
  <c r="AF4013" i="7"/>
  <c r="AE4013" i="7"/>
  <c r="AD4013" i="7"/>
  <c r="AE4012" i="7"/>
  <c r="AF4012" i="7" s="1"/>
  <c r="AD4012" i="7"/>
  <c r="AE4011" i="7"/>
  <c r="AD4011" i="7"/>
  <c r="AF4011" i="7" s="1"/>
  <c r="AE4010" i="7"/>
  <c r="AD4010" i="7"/>
  <c r="AF4010" i="7" s="1"/>
  <c r="AF4009" i="7"/>
  <c r="AE4009" i="7"/>
  <c r="AD4009" i="7"/>
  <c r="AE4008" i="7"/>
  <c r="AF4008" i="7" s="1"/>
  <c r="AD4008" i="7"/>
  <c r="AE4007" i="7"/>
  <c r="AD4007" i="7"/>
  <c r="AF4007" i="7" s="1"/>
  <c r="AE4006" i="7"/>
  <c r="AD4006" i="7"/>
  <c r="AF4005" i="7"/>
  <c r="AE4005" i="7"/>
  <c r="AD4005" i="7"/>
  <c r="AE4004" i="7"/>
  <c r="AF4004" i="7" s="1"/>
  <c r="AD4004" i="7"/>
  <c r="AE4003" i="7"/>
  <c r="AD4003" i="7"/>
  <c r="AF4003" i="7" s="1"/>
  <c r="AE4002" i="7"/>
  <c r="AD4002" i="7"/>
  <c r="AF4002" i="7" s="1"/>
  <c r="AF4001" i="7"/>
  <c r="AE4001" i="7"/>
  <c r="AD4001" i="7"/>
  <c r="AE4000" i="7"/>
  <c r="AF4000" i="7" s="1"/>
  <c r="AD4000" i="7"/>
  <c r="AE3999" i="7"/>
  <c r="AD3999" i="7"/>
  <c r="AF3999" i="7" s="1"/>
  <c r="AE3998" i="7"/>
  <c r="AD3998" i="7"/>
  <c r="AF3997" i="7"/>
  <c r="AE3997" i="7"/>
  <c r="AD3997" i="7"/>
  <c r="AE3996" i="7"/>
  <c r="AF3996" i="7" s="1"/>
  <c r="AD3996" i="7"/>
  <c r="AE3995" i="7"/>
  <c r="AD3995" i="7"/>
  <c r="AF3995" i="7" s="1"/>
  <c r="AE3994" i="7"/>
  <c r="AD3994" i="7"/>
  <c r="AF3994" i="7" s="1"/>
  <c r="AF3993" i="7"/>
  <c r="AE3993" i="7"/>
  <c r="AD3993" i="7"/>
  <c r="AE3992" i="7"/>
  <c r="AF3992" i="7" s="1"/>
  <c r="AD3992" i="7"/>
  <c r="AE3991" i="7"/>
  <c r="AD3991" i="7"/>
  <c r="AF3991" i="7" s="1"/>
  <c r="AE3990" i="7"/>
  <c r="AD3990" i="7"/>
  <c r="AF3989" i="7"/>
  <c r="AE3989" i="7"/>
  <c r="AD3989" i="7"/>
  <c r="AE3988" i="7"/>
  <c r="AF3988" i="7" s="1"/>
  <c r="AD3988" i="7"/>
  <c r="AE3987" i="7"/>
  <c r="AD3987" i="7"/>
  <c r="AF3987" i="7" s="1"/>
  <c r="AE3986" i="7"/>
  <c r="AD3986" i="7"/>
  <c r="AF3986" i="7" s="1"/>
  <c r="AF3985" i="7"/>
  <c r="AE3985" i="7"/>
  <c r="AD3985" i="7"/>
  <c r="AE3984" i="7"/>
  <c r="AF3984" i="7" s="1"/>
  <c r="AD3984" i="7"/>
  <c r="AE3983" i="7"/>
  <c r="AD3983" i="7"/>
  <c r="AF3983" i="7" s="1"/>
  <c r="AE3982" i="7"/>
  <c r="AD3982" i="7"/>
  <c r="AF3981" i="7"/>
  <c r="AE3981" i="7"/>
  <c r="AD3981" i="7"/>
  <c r="AE3980" i="7"/>
  <c r="AF3980" i="7" s="1"/>
  <c r="AD3980" i="7"/>
  <c r="AE3979" i="7"/>
  <c r="AD3979" i="7"/>
  <c r="AF3979" i="7" s="1"/>
  <c r="AE3978" i="7"/>
  <c r="AD3978" i="7"/>
  <c r="AF3978" i="7" s="1"/>
  <c r="AF3977" i="7"/>
  <c r="AE3977" i="7"/>
  <c r="AD3977" i="7"/>
  <c r="AE3976" i="7"/>
  <c r="AF3976" i="7" s="1"/>
  <c r="AD3976" i="7"/>
  <c r="AE3975" i="7"/>
  <c r="AD3975" i="7"/>
  <c r="AF3975" i="7" s="1"/>
  <c r="AE3974" i="7"/>
  <c r="AD3974" i="7"/>
  <c r="AF3973" i="7"/>
  <c r="AE3973" i="7"/>
  <c r="AD3973" i="7"/>
  <c r="AE3972" i="7"/>
  <c r="AF3972" i="7" s="1"/>
  <c r="AD3972" i="7"/>
  <c r="AE3971" i="7"/>
  <c r="AD3971" i="7"/>
  <c r="AF3971" i="7" s="1"/>
  <c r="AE3970" i="7"/>
  <c r="AD3970" i="7"/>
  <c r="AF3970" i="7" s="1"/>
  <c r="AF3969" i="7"/>
  <c r="AE3969" i="7"/>
  <c r="AD3969" i="7"/>
  <c r="AE3968" i="7"/>
  <c r="AF3968" i="7" s="1"/>
  <c r="AD3968" i="7"/>
  <c r="AE3967" i="7"/>
  <c r="AD3967" i="7"/>
  <c r="AF3967" i="7" s="1"/>
  <c r="AE3966" i="7"/>
  <c r="AD3966" i="7"/>
  <c r="AF3965" i="7"/>
  <c r="AE3965" i="7"/>
  <c r="AD3965" i="7"/>
  <c r="AE3964" i="7"/>
  <c r="AF3964" i="7" s="1"/>
  <c r="AD3964" i="7"/>
  <c r="AE3963" i="7"/>
  <c r="AD3963" i="7"/>
  <c r="AF3963" i="7" s="1"/>
  <c r="AE3962" i="7"/>
  <c r="AD3962" i="7"/>
  <c r="AF3962" i="7" s="1"/>
  <c r="AF3961" i="7"/>
  <c r="AE3961" i="7"/>
  <c r="AD3961" i="7"/>
  <c r="AE3960" i="7"/>
  <c r="AF3960" i="7" s="1"/>
  <c r="AD3960" i="7"/>
  <c r="AE3959" i="7"/>
  <c r="AD3959" i="7"/>
  <c r="AF3959" i="7" s="1"/>
  <c r="AE3958" i="7"/>
  <c r="AD3958" i="7"/>
  <c r="AF3957" i="7"/>
  <c r="AE3957" i="7"/>
  <c r="AD3957" i="7"/>
  <c r="AE3956" i="7"/>
  <c r="AF3956" i="7" s="1"/>
  <c r="AD3956" i="7"/>
  <c r="AE3955" i="7"/>
  <c r="AD3955" i="7"/>
  <c r="AF3955" i="7" s="1"/>
  <c r="AE3954" i="7"/>
  <c r="AD3954" i="7"/>
  <c r="AF3954" i="7" s="1"/>
  <c r="AF3953" i="7"/>
  <c r="AE3953" i="7"/>
  <c r="AD3953" i="7"/>
  <c r="AE3952" i="7"/>
  <c r="AF3952" i="7" s="1"/>
  <c r="AD3952" i="7"/>
  <c r="AE3951" i="7"/>
  <c r="AD3951" i="7"/>
  <c r="AF3951" i="7" s="1"/>
  <c r="AE3950" i="7"/>
  <c r="AD3950" i="7"/>
  <c r="AF3949" i="7"/>
  <c r="AE3949" i="7"/>
  <c r="AD3949" i="7"/>
  <c r="AE3948" i="7"/>
  <c r="AF3948" i="7" s="1"/>
  <c r="AD3948" i="7"/>
  <c r="AE3947" i="7"/>
  <c r="AD3947" i="7"/>
  <c r="AF3947" i="7" s="1"/>
  <c r="AE3946" i="7"/>
  <c r="AD3946" i="7"/>
  <c r="AF3946" i="7" s="1"/>
  <c r="AF3945" i="7"/>
  <c r="AE3945" i="7"/>
  <c r="AD3945" i="7"/>
  <c r="AE3944" i="7"/>
  <c r="AF3944" i="7" s="1"/>
  <c r="AD3944" i="7"/>
  <c r="AE3943" i="7"/>
  <c r="AD3943" i="7"/>
  <c r="AF3943" i="7" s="1"/>
  <c r="AE3942" i="7"/>
  <c r="AD3942" i="7"/>
  <c r="AF3941" i="7"/>
  <c r="AE3941" i="7"/>
  <c r="AD3941" i="7"/>
  <c r="AE3940" i="7"/>
  <c r="AF3940" i="7" s="1"/>
  <c r="AD3940" i="7"/>
  <c r="AE3939" i="7"/>
  <c r="AD3939" i="7"/>
  <c r="AF3939" i="7" s="1"/>
  <c r="AE3938" i="7"/>
  <c r="AD3938" i="7"/>
  <c r="AF3938" i="7" s="1"/>
  <c r="AF3937" i="7"/>
  <c r="AE3937" i="7"/>
  <c r="AD3937" i="7"/>
  <c r="AE3936" i="7"/>
  <c r="AF3936" i="7" s="1"/>
  <c r="AD3936" i="7"/>
  <c r="AE3935" i="7"/>
  <c r="AD3935" i="7"/>
  <c r="AF3935" i="7" s="1"/>
  <c r="AE3934" i="7"/>
  <c r="AD3934" i="7"/>
  <c r="AF3933" i="7"/>
  <c r="AE3933" i="7"/>
  <c r="AD3933" i="7"/>
  <c r="AE3932" i="7"/>
  <c r="AF3932" i="7" s="1"/>
  <c r="AD3932" i="7"/>
  <c r="AE3931" i="7"/>
  <c r="AD3931" i="7"/>
  <c r="AF3931" i="7" s="1"/>
  <c r="AE3930" i="7"/>
  <c r="AD3930" i="7"/>
  <c r="AF3930" i="7" s="1"/>
  <c r="AF3929" i="7"/>
  <c r="AE3929" i="7"/>
  <c r="AD3929" i="7"/>
  <c r="AE3928" i="7"/>
  <c r="AF3928" i="7" s="1"/>
  <c r="AD3928" i="7"/>
  <c r="AE3927" i="7"/>
  <c r="AD3927" i="7"/>
  <c r="AF3927" i="7" s="1"/>
  <c r="AE3926" i="7"/>
  <c r="AD3926" i="7"/>
  <c r="AF3925" i="7"/>
  <c r="AE3925" i="7"/>
  <c r="AD3925" i="7"/>
  <c r="AE3924" i="7"/>
  <c r="AF3924" i="7" s="1"/>
  <c r="AD3924" i="7"/>
  <c r="AE3923" i="7"/>
  <c r="AD3923" i="7"/>
  <c r="AF3923" i="7" s="1"/>
  <c r="AE3922" i="7"/>
  <c r="AD3922" i="7"/>
  <c r="AF3922" i="7" s="1"/>
  <c r="AF3921" i="7"/>
  <c r="AE3921" i="7"/>
  <c r="AD3921" i="7"/>
  <c r="AE3920" i="7"/>
  <c r="AF3920" i="7" s="1"/>
  <c r="AD3920" i="7"/>
  <c r="AE3919" i="7"/>
  <c r="AD3919" i="7"/>
  <c r="AF3919" i="7" s="1"/>
  <c r="AE3918" i="7"/>
  <c r="AD3918" i="7"/>
  <c r="AF3917" i="7"/>
  <c r="AE3917" i="7"/>
  <c r="AD3917" i="7"/>
  <c r="AE3916" i="7"/>
  <c r="AF3916" i="7" s="1"/>
  <c r="AD3916" i="7"/>
  <c r="AE3915" i="7"/>
  <c r="AD3915" i="7"/>
  <c r="AF3915" i="7" s="1"/>
  <c r="AE3914" i="7"/>
  <c r="AD3914" i="7"/>
  <c r="AF3914" i="7" s="1"/>
  <c r="AF3913" i="7"/>
  <c r="AE3913" i="7"/>
  <c r="AD3913" i="7"/>
  <c r="AE3912" i="7"/>
  <c r="AF3912" i="7" s="1"/>
  <c r="AD3912" i="7"/>
  <c r="AE3911" i="7"/>
  <c r="AD3911" i="7"/>
  <c r="AF3911" i="7" s="1"/>
  <c r="AE3910" i="7"/>
  <c r="AD3910" i="7"/>
  <c r="AF3909" i="7"/>
  <c r="AE3909" i="7"/>
  <c r="AD3909" i="7"/>
  <c r="AE3908" i="7"/>
  <c r="AF3908" i="7" s="1"/>
  <c r="AD3908" i="7"/>
  <c r="AE3907" i="7"/>
  <c r="AD3907" i="7"/>
  <c r="AF3907" i="7" s="1"/>
  <c r="AE3906" i="7"/>
  <c r="AD3906" i="7"/>
  <c r="AF3906" i="7" s="1"/>
  <c r="AF3905" i="7"/>
  <c r="AE3905" i="7"/>
  <c r="AD3905" i="7"/>
  <c r="AE3904" i="7"/>
  <c r="AF3904" i="7" s="1"/>
  <c r="AD3904" i="7"/>
  <c r="AE3903" i="7"/>
  <c r="AD3903" i="7"/>
  <c r="AF3903" i="7" s="1"/>
  <c r="AE3902" i="7"/>
  <c r="AD3902" i="7"/>
  <c r="AF3901" i="7"/>
  <c r="AE3901" i="7"/>
  <c r="AD3901" i="7"/>
  <c r="AE3900" i="7"/>
  <c r="AF3900" i="7" s="1"/>
  <c r="AD3900" i="7"/>
  <c r="AE3899" i="7"/>
  <c r="AD3899" i="7"/>
  <c r="AF3899" i="7" s="1"/>
  <c r="AE3898" i="7"/>
  <c r="AD3898" i="7"/>
  <c r="AF3898" i="7" s="1"/>
  <c r="AF3897" i="7"/>
  <c r="AE3897" i="7"/>
  <c r="AD3897" i="7"/>
  <c r="AE3896" i="7"/>
  <c r="AF3896" i="7" s="1"/>
  <c r="AD3896" i="7"/>
  <c r="AE3895" i="7"/>
  <c r="AD3895" i="7"/>
  <c r="AF3895" i="7" s="1"/>
  <c r="AE3894" i="7"/>
  <c r="AD3894" i="7"/>
  <c r="AF3893" i="7"/>
  <c r="AE3893" i="7"/>
  <c r="AD3893" i="7"/>
  <c r="AE3892" i="7"/>
  <c r="AF3892" i="7" s="1"/>
  <c r="AD3892" i="7"/>
  <c r="AE3891" i="7"/>
  <c r="AD3891" i="7"/>
  <c r="AF3891" i="7" s="1"/>
  <c r="AE3890" i="7"/>
  <c r="AD3890" i="7"/>
  <c r="AF3890" i="7" s="1"/>
  <c r="AF3889" i="7"/>
  <c r="AE3889" i="7"/>
  <c r="AD3889" i="7"/>
  <c r="AE3888" i="7"/>
  <c r="AF3888" i="7" s="1"/>
  <c r="AD3888" i="7"/>
  <c r="AE3887" i="7"/>
  <c r="AD3887" i="7"/>
  <c r="AF3887" i="7" s="1"/>
  <c r="AE3886" i="7"/>
  <c r="AD3886" i="7"/>
  <c r="AF3885" i="7"/>
  <c r="AE3885" i="7"/>
  <c r="AD3885" i="7"/>
  <c r="AE3884" i="7"/>
  <c r="AF3884" i="7" s="1"/>
  <c r="AD3884" i="7"/>
  <c r="AE3883" i="7"/>
  <c r="AD3883" i="7"/>
  <c r="AF3883" i="7" s="1"/>
  <c r="AE3882" i="7"/>
  <c r="AD3882" i="7"/>
  <c r="AF3882" i="7" s="1"/>
  <c r="AF3881" i="7"/>
  <c r="AE3881" i="7"/>
  <c r="AD3881" i="7"/>
  <c r="AE3880" i="7"/>
  <c r="AF3880" i="7" s="1"/>
  <c r="AD3880" i="7"/>
  <c r="AE3879" i="7"/>
  <c r="AD3879" i="7"/>
  <c r="AF3879" i="7" s="1"/>
  <c r="AE3878" i="7"/>
  <c r="AD3878" i="7"/>
  <c r="AF3877" i="7"/>
  <c r="AE3877" i="7"/>
  <c r="AD3877" i="7"/>
  <c r="AE3876" i="7"/>
  <c r="AF3876" i="7" s="1"/>
  <c r="AD3876" i="7"/>
  <c r="AE3875" i="7"/>
  <c r="AD3875" i="7"/>
  <c r="AF3875" i="7" s="1"/>
  <c r="AE3874" i="7"/>
  <c r="AD3874" i="7"/>
  <c r="AF3874" i="7" s="1"/>
  <c r="AF3873" i="7"/>
  <c r="AE3873" i="7"/>
  <c r="AD3873" i="7"/>
  <c r="AE3872" i="7"/>
  <c r="AF3872" i="7" s="1"/>
  <c r="AD3872" i="7"/>
  <c r="AF3871" i="7"/>
  <c r="AE3871" i="7"/>
  <c r="AD3871" i="7"/>
  <c r="AE3870" i="7"/>
  <c r="AD3870" i="7"/>
  <c r="AF3870" i="7" s="1"/>
  <c r="AF3869" i="7"/>
  <c r="AE3869" i="7"/>
  <c r="AD3869" i="7"/>
  <c r="AE3868" i="7"/>
  <c r="AF3868" i="7" s="1"/>
  <c r="AD3868" i="7"/>
  <c r="AF3867" i="7"/>
  <c r="AE3867" i="7"/>
  <c r="AD3867" i="7"/>
  <c r="AE3866" i="7"/>
  <c r="AD3866" i="7"/>
  <c r="AF3866" i="7" s="1"/>
  <c r="AF3865" i="7"/>
  <c r="AE3865" i="7"/>
  <c r="AD3865" i="7"/>
  <c r="AE3864" i="7"/>
  <c r="AF3864" i="7" s="1"/>
  <c r="AD3864" i="7"/>
  <c r="AF3863" i="7"/>
  <c r="AE3863" i="7"/>
  <c r="AD3863" i="7"/>
  <c r="AE3862" i="7"/>
  <c r="AD3862" i="7"/>
  <c r="AF3862" i="7" s="1"/>
  <c r="AF3861" i="7"/>
  <c r="AE3861" i="7"/>
  <c r="AD3861" i="7"/>
  <c r="AE3860" i="7"/>
  <c r="AF3860" i="7" s="1"/>
  <c r="AD3860" i="7"/>
  <c r="AF3859" i="7"/>
  <c r="AE3859" i="7"/>
  <c r="AD3859" i="7"/>
  <c r="AE3858" i="7"/>
  <c r="AD3858" i="7"/>
  <c r="AF3858" i="7" s="1"/>
  <c r="AF3857" i="7"/>
  <c r="AE3857" i="7"/>
  <c r="AD3857" i="7"/>
  <c r="AE3856" i="7"/>
  <c r="AF3856" i="7" s="1"/>
  <c r="AD3856" i="7"/>
  <c r="AF3855" i="7"/>
  <c r="AE3855" i="7"/>
  <c r="AD3855" i="7"/>
  <c r="AE3854" i="7"/>
  <c r="AD3854" i="7"/>
  <c r="AF3854" i="7" s="1"/>
  <c r="AF3853" i="7"/>
  <c r="AE3853" i="7"/>
  <c r="AD3853" i="7"/>
  <c r="AE3852" i="7"/>
  <c r="AF3852" i="7" s="1"/>
  <c r="AD3852" i="7"/>
  <c r="AF3851" i="7"/>
  <c r="AE3851" i="7"/>
  <c r="AD3851" i="7"/>
  <c r="AE3850" i="7"/>
  <c r="AD3850" i="7"/>
  <c r="AF3850" i="7" s="1"/>
  <c r="AF3849" i="7"/>
  <c r="AE3849" i="7"/>
  <c r="AD3849" i="7"/>
  <c r="AE3848" i="7"/>
  <c r="AF3848" i="7" s="1"/>
  <c r="AD3848" i="7"/>
  <c r="AF3847" i="7"/>
  <c r="AE3847" i="7"/>
  <c r="AD3847" i="7"/>
  <c r="AE3846" i="7"/>
  <c r="AD3846" i="7"/>
  <c r="AF3846" i="7" s="1"/>
  <c r="AF3845" i="7"/>
  <c r="AE3845" i="7"/>
  <c r="AD3845" i="7"/>
  <c r="AE3844" i="7"/>
  <c r="AF3844" i="7" s="1"/>
  <c r="AD3844" i="7"/>
  <c r="AF3843" i="7"/>
  <c r="AE3843" i="7"/>
  <c r="AD3843" i="7"/>
  <c r="AE3842" i="7"/>
  <c r="AD3842" i="7"/>
  <c r="AF3842" i="7" s="1"/>
  <c r="AF3841" i="7"/>
  <c r="AE3841" i="7"/>
  <c r="AD3841" i="7"/>
  <c r="AE3840" i="7"/>
  <c r="AF3840" i="7" s="1"/>
  <c r="AD3840" i="7"/>
  <c r="AF3839" i="7"/>
  <c r="AE3839" i="7"/>
  <c r="AD3839" i="7"/>
  <c r="AE3838" i="7"/>
  <c r="AD3838" i="7"/>
  <c r="AF3838" i="7" s="1"/>
  <c r="AF3837" i="7"/>
  <c r="AE3837" i="7"/>
  <c r="AD3837" i="7"/>
  <c r="AE3836" i="7"/>
  <c r="AF3836" i="7" s="1"/>
  <c r="AD3836" i="7"/>
  <c r="AF3835" i="7"/>
  <c r="AE3835" i="7"/>
  <c r="AD3835" i="7"/>
  <c r="AE3834" i="7"/>
  <c r="AD3834" i="7"/>
  <c r="AF3834" i="7" s="1"/>
  <c r="AF3833" i="7"/>
  <c r="AE3833" i="7"/>
  <c r="AD3833" i="7"/>
  <c r="AE3832" i="7"/>
  <c r="AF3832" i="7" s="1"/>
  <c r="AD3832" i="7"/>
  <c r="AF3831" i="7"/>
  <c r="AE3831" i="7"/>
  <c r="AD3831" i="7"/>
  <c r="AE3830" i="7"/>
  <c r="AD3830" i="7"/>
  <c r="AF3830" i="7" s="1"/>
  <c r="AF3829" i="7"/>
  <c r="AE3829" i="7"/>
  <c r="AD3829" i="7"/>
  <c r="AE3828" i="7"/>
  <c r="AF3828" i="7" s="1"/>
  <c r="AD3828" i="7"/>
  <c r="AF3827" i="7"/>
  <c r="AE3827" i="7"/>
  <c r="AD3827" i="7"/>
  <c r="AE3826" i="7"/>
  <c r="AD3826" i="7"/>
  <c r="AF3826" i="7" s="1"/>
  <c r="AF3825" i="7"/>
  <c r="AE3825" i="7"/>
  <c r="AD3825" i="7"/>
  <c r="AE3824" i="7"/>
  <c r="AF3824" i="7" s="1"/>
  <c r="AD3824" i="7"/>
  <c r="AF3823" i="7"/>
  <c r="AE3823" i="7"/>
  <c r="AD3823" i="7"/>
  <c r="AE3822" i="7"/>
  <c r="AD3822" i="7"/>
  <c r="AF3822" i="7" s="1"/>
  <c r="AF3821" i="7"/>
  <c r="AE3821" i="7"/>
  <c r="AD3821" i="7"/>
  <c r="AE3820" i="7"/>
  <c r="AF3820" i="7" s="1"/>
  <c r="AD3820" i="7"/>
  <c r="AF3819" i="7"/>
  <c r="AE3819" i="7"/>
  <c r="AD3819" i="7"/>
  <c r="AE3818" i="7"/>
  <c r="AD3818" i="7"/>
  <c r="AF3818" i="7" s="1"/>
  <c r="AE3817" i="7"/>
  <c r="AF3817" i="7" s="1"/>
  <c r="AD3817" i="7"/>
  <c r="AE3816" i="7"/>
  <c r="AF3816" i="7" s="1"/>
  <c r="AD3816" i="7"/>
  <c r="AF3815" i="7"/>
  <c r="AE3815" i="7"/>
  <c r="AD3815" i="7"/>
  <c r="AE3814" i="7"/>
  <c r="AD3814" i="7"/>
  <c r="AF3814" i="7" s="1"/>
  <c r="AE3813" i="7"/>
  <c r="AD3813" i="7"/>
  <c r="AF3813" i="7" s="1"/>
  <c r="AE3812" i="7"/>
  <c r="AF3812" i="7" s="1"/>
  <c r="AD3812" i="7"/>
  <c r="AE3811" i="7"/>
  <c r="AD3811" i="7"/>
  <c r="AF3811" i="7" s="1"/>
  <c r="AE3810" i="7"/>
  <c r="AD3810" i="7"/>
  <c r="AF3810" i="7" s="1"/>
  <c r="AE3809" i="7"/>
  <c r="AF3809" i="7" s="1"/>
  <c r="AD3809" i="7"/>
  <c r="AE3808" i="7"/>
  <c r="AF3808" i="7" s="1"/>
  <c r="AD3808" i="7"/>
  <c r="AF3807" i="7"/>
  <c r="AE3807" i="7"/>
  <c r="AD3807" i="7"/>
  <c r="AE3806" i="7"/>
  <c r="AD3806" i="7"/>
  <c r="AF3806" i="7" s="1"/>
  <c r="AE3805" i="7"/>
  <c r="AD3805" i="7"/>
  <c r="AF3805" i="7" s="1"/>
  <c r="AE3804" i="7"/>
  <c r="AF3804" i="7" s="1"/>
  <c r="AD3804" i="7"/>
  <c r="AE3803" i="7"/>
  <c r="AD3803" i="7"/>
  <c r="AF3803" i="7" s="1"/>
  <c r="AE3802" i="7"/>
  <c r="AD3802" i="7"/>
  <c r="AF3802" i="7" s="1"/>
  <c r="AE3801" i="7"/>
  <c r="AF3801" i="7" s="1"/>
  <c r="AD3801" i="7"/>
  <c r="AE3800" i="7"/>
  <c r="AF3800" i="7" s="1"/>
  <c r="AD3800" i="7"/>
  <c r="AF3799" i="7"/>
  <c r="AE3799" i="7"/>
  <c r="AD3799" i="7"/>
  <c r="AE3798" i="7"/>
  <c r="AD3798" i="7"/>
  <c r="AF3798" i="7" s="1"/>
  <c r="AE3797" i="7"/>
  <c r="AD3797" i="7"/>
  <c r="AF3797" i="7" s="1"/>
  <c r="AE3796" i="7"/>
  <c r="AF3796" i="7" s="1"/>
  <c r="AD3796" i="7"/>
  <c r="AF3795" i="7"/>
  <c r="AE3795" i="7"/>
  <c r="AD3795" i="7"/>
  <c r="AE3794" i="7"/>
  <c r="AD3794" i="7"/>
  <c r="AF3794" i="7" s="1"/>
  <c r="AE3793" i="7"/>
  <c r="AD3793" i="7"/>
  <c r="AF3793" i="7" s="1"/>
  <c r="AE3792" i="7"/>
  <c r="AF3792" i="7" s="1"/>
  <c r="AD3792" i="7"/>
  <c r="AF3791" i="7"/>
  <c r="AE3791" i="7"/>
  <c r="AD3791" i="7"/>
  <c r="AE3790" i="7"/>
  <c r="AD3790" i="7"/>
  <c r="AF3790" i="7" s="1"/>
  <c r="AE3789" i="7"/>
  <c r="AD3789" i="7"/>
  <c r="AF3789" i="7" s="1"/>
  <c r="AE3788" i="7"/>
  <c r="AF3788" i="7" s="1"/>
  <c r="AD3788" i="7"/>
  <c r="AF3787" i="7"/>
  <c r="AE3787" i="7"/>
  <c r="AD3787" i="7"/>
  <c r="AE3786" i="7"/>
  <c r="AD3786" i="7"/>
  <c r="AF3786" i="7" s="1"/>
  <c r="AE3785" i="7"/>
  <c r="AD3785" i="7"/>
  <c r="AF3785" i="7" s="1"/>
  <c r="AE3784" i="7"/>
  <c r="AF3784" i="7" s="1"/>
  <c r="AD3784" i="7"/>
  <c r="AF3783" i="7"/>
  <c r="AE3783" i="7"/>
  <c r="AD3783" i="7"/>
  <c r="AE3782" i="7"/>
  <c r="AD3782" i="7"/>
  <c r="AF3782" i="7" s="1"/>
  <c r="AE3781" i="7"/>
  <c r="AD3781" i="7"/>
  <c r="AF3781" i="7" s="1"/>
  <c r="AE3780" i="7"/>
  <c r="AF3780" i="7" s="1"/>
  <c r="AD3780" i="7"/>
  <c r="AF3779" i="7"/>
  <c r="AE3779" i="7"/>
  <c r="AD3779" i="7"/>
  <c r="AE3778" i="7"/>
  <c r="AD3778" i="7"/>
  <c r="AF3778" i="7" s="1"/>
  <c r="AE3777" i="7"/>
  <c r="AD3777" i="7"/>
  <c r="AF3777" i="7" s="1"/>
  <c r="AE3776" i="7"/>
  <c r="AF3776" i="7" s="1"/>
  <c r="AD3776" i="7"/>
  <c r="AF3775" i="7"/>
  <c r="AE3775" i="7"/>
  <c r="AD3775" i="7"/>
  <c r="AE3774" i="7"/>
  <c r="AD3774" i="7"/>
  <c r="AF3774" i="7" s="1"/>
  <c r="AE3773" i="7"/>
  <c r="AD3773" i="7"/>
  <c r="AF3773" i="7" s="1"/>
  <c r="AE3772" i="7"/>
  <c r="AF3772" i="7" s="1"/>
  <c r="AD3772" i="7"/>
  <c r="AF3771" i="7"/>
  <c r="AE3771" i="7"/>
  <c r="AD3771" i="7"/>
  <c r="AE3770" i="7"/>
  <c r="AD3770" i="7"/>
  <c r="AF3770" i="7" s="1"/>
  <c r="AE3769" i="7"/>
  <c r="AD3769" i="7"/>
  <c r="AF3769" i="7" s="1"/>
  <c r="AE3768" i="7"/>
  <c r="AF3768" i="7" s="1"/>
  <c r="AD3768" i="7"/>
  <c r="AF3767" i="7"/>
  <c r="AE3767" i="7"/>
  <c r="AD3767" i="7"/>
  <c r="AE3766" i="7"/>
  <c r="AD3766" i="7"/>
  <c r="AF3766" i="7" s="1"/>
  <c r="AE3765" i="7"/>
  <c r="AD3765" i="7"/>
  <c r="AF3765" i="7" s="1"/>
  <c r="AE3764" i="7"/>
  <c r="AF3764" i="7" s="1"/>
  <c r="AD3764" i="7"/>
  <c r="AF3763" i="7"/>
  <c r="AE3763" i="7"/>
  <c r="AD3763" i="7"/>
  <c r="AE3762" i="7"/>
  <c r="AD3762" i="7"/>
  <c r="AF3762" i="7" s="1"/>
  <c r="AE3761" i="7"/>
  <c r="AD3761" i="7"/>
  <c r="AF3761" i="7" s="1"/>
  <c r="AE3760" i="7"/>
  <c r="AF3760" i="7" s="1"/>
  <c r="AD3760" i="7"/>
  <c r="AF3759" i="7"/>
  <c r="AE3759" i="7"/>
  <c r="AD3759" i="7"/>
  <c r="AE3758" i="7"/>
  <c r="AD3758" i="7"/>
  <c r="AF3758" i="7" s="1"/>
  <c r="AE3757" i="7"/>
  <c r="AD3757" i="7"/>
  <c r="AF3757" i="7" s="1"/>
  <c r="AE3756" i="7"/>
  <c r="AF3756" i="7" s="1"/>
  <c r="AD3756" i="7"/>
  <c r="AF3755" i="7"/>
  <c r="AE3755" i="7"/>
  <c r="AD3755" i="7"/>
  <c r="AE3754" i="7"/>
  <c r="AD3754" i="7"/>
  <c r="AF3754" i="7" s="1"/>
  <c r="AE3753" i="7"/>
  <c r="AD3753" i="7"/>
  <c r="AF3753" i="7" s="1"/>
  <c r="AE3752" i="7"/>
  <c r="AF3752" i="7" s="1"/>
  <c r="AD3752" i="7"/>
  <c r="AF3751" i="7"/>
  <c r="AE3751" i="7"/>
  <c r="AD3751" i="7"/>
  <c r="AE3750" i="7"/>
  <c r="AD3750" i="7"/>
  <c r="AF3750" i="7" s="1"/>
  <c r="AE3749" i="7"/>
  <c r="AD3749" i="7"/>
  <c r="AF3749" i="7" s="1"/>
  <c r="AE3748" i="7"/>
  <c r="AF3748" i="7" s="1"/>
  <c r="AD3748" i="7"/>
  <c r="AF3747" i="7"/>
  <c r="AE3747" i="7"/>
  <c r="AD3747" i="7"/>
  <c r="AE3746" i="7"/>
  <c r="AD3746" i="7"/>
  <c r="AF3746" i="7" s="1"/>
  <c r="AE3745" i="7"/>
  <c r="AD3745" i="7"/>
  <c r="AF3745" i="7" s="1"/>
  <c r="AE3744" i="7"/>
  <c r="AF3744" i="7" s="1"/>
  <c r="AD3744" i="7"/>
  <c r="AF3743" i="7"/>
  <c r="AE3743" i="7"/>
  <c r="AD3743" i="7"/>
  <c r="AE3742" i="7"/>
  <c r="AD3742" i="7"/>
  <c r="AF3742" i="7" s="1"/>
  <c r="AE3741" i="7"/>
  <c r="AD3741" i="7"/>
  <c r="AF3741" i="7" s="1"/>
  <c r="AE3740" i="7"/>
  <c r="AF3740" i="7" s="1"/>
  <c r="AD3740" i="7"/>
  <c r="AF3739" i="7"/>
  <c r="AE3739" i="7"/>
  <c r="AD3739" i="7"/>
  <c r="AE3738" i="7"/>
  <c r="AD3738" i="7"/>
  <c r="AF3738" i="7" s="1"/>
  <c r="AE3737" i="7"/>
  <c r="AD3737" i="7"/>
  <c r="AF3737" i="7" s="1"/>
  <c r="AE3736" i="7"/>
  <c r="AF3736" i="7" s="1"/>
  <c r="AD3736" i="7"/>
  <c r="AF3735" i="7"/>
  <c r="AE3735" i="7"/>
  <c r="AD3735" i="7"/>
  <c r="AE3734" i="7"/>
  <c r="AD3734" i="7"/>
  <c r="AF3734" i="7" s="1"/>
  <c r="AE3733" i="7"/>
  <c r="AD3733" i="7"/>
  <c r="AF3733" i="7" s="1"/>
  <c r="AE3732" i="7"/>
  <c r="AF3732" i="7" s="1"/>
  <c r="AD3732" i="7"/>
  <c r="AF3731" i="7"/>
  <c r="AE3731" i="7"/>
  <c r="AD3731" i="7"/>
  <c r="AE3730" i="7"/>
  <c r="AD3730" i="7"/>
  <c r="AF3730" i="7" s="1"/>
  <c r="AE3729" i="7"/>
  <c r="AD3729" i="7"/>
  <c r="AF3729" i="7" s="1"/>
  <c r="AE3728" i="7"/>
  <c r="AF3728" i="7" s="1"/>
  <c r="AD3728" i="7"/>
  <c r="AF3727" i="7"/>
  <c r="AE3727" i="7"/>
  <c r="AD3727" i="7"/>
  <c r="AE3726" i="7"/>
  <c r="AD3726" i="7"/>
  <c r="AF3726" i="7" s="1"/>
  <c r="AE3725" i="7"/>
  <c r="AD3725" i="7"/>
  <c r="AF3725" i="7" s="1"/>
  <c r="AE3724" i="7"/>
  <c r="AF3724" i="7" s="1"/>
  <c r="AD3724" i="7"/>
  <c r="AF3723" i="7"/>
  <c r="AE3723" i="7"/>
  <c r="AD3723" i="7"/>
  <c r="AE3722" i="7"/>
  <c r="AD3722" i="7"/>
  <c r="AF3722" i="7" s="1"/>
  <c r="AE3721" i="7"/>
  <c r="AD3721" i="7"/>
  <c r="AF3721" i="7" s="1"/>
  <c r="AE3720" i="7"/>
  <c r="AF3720" i="7" s="1"/>
  <c r="AD3720" i="7"/>
  <c r="AF3719" i="7"/>
  <c r="AE3719" i="7"/>
  <c r="AD3719" i="7"/>
  <c r="AE3718" i="7"/>
  <c r="AD3718" i="7"/>
  <c r="AF3718" i="7" s="1"/>
  <c r="AE3717" i="7"/>
  <c r="AD3717" i="7"/>
  <c r="AF3717" i="7" s="1"/>
  <c r="AE3716" i="7"/>
  <c r="AF3716" i="7" s="1"/>
  <c r="AD3716" i="7"/>
  <c r="AF3715" i="7"/>
  <c r="AE3715" i="7"/>
  <c r="AD3715" i="7"/>
  <c r="AE3714" i="7"/>
  <c r="AD3714" i="7"/>
  <c r="AF3714" i="7" s="1"/>
  <c r="AE3713" i="7"/>
  <c r="AD3713" i="7"/>
  <c r="AF3713" i="7" s="1"/>
  <c r="AE3712" i="7"/>
  <c r="AF3712" i="7" s="1"/>
  <c r="AD3712" i="7"/>
  <c r="AF3711" i="7"/>
  <c r="AE3711" i="7"/>
  <c r="AD3711" i="7"/>
  <c r="AE3710" i="7"/>
  <c r="AD3710" i="7"/>
  <c r="AF3710" i="7" s="1"/>
  <c r="AE3709" i="7"/>
  <c r="AD3709" i="7"/>
  <c r="AF3709" i="7" s="1"/>
  <c r="AE3708" i="7"/>
  <c r="AF3708" i="7" s="1"/>
  <c r="AD3708" i="7"/>
  <c r="AF3707" i="7"/>
  <c r="AE3707" i="7"/>
  <c r="AD3707" i="7"/>
  <c r="AE3706" i="7"/>
  <c r="AD3706" i="7"/>
  <c r="AF3706" i="7" s="1"/>
  <c r="AE3705" i="7"/>
  <c r="AD3705" i="7"/>
  <c r="AF3705" i="7" s="1"/>
  <c r="AE3704" i="7"/>
  <c r="AF3704" i="7" s="1"/>
  <c r="AD3704" i="7"/>
  <c r="AF3703" i="7"/>
  <c r="AE3703" i="7"/>
  <c r="AD3703" i="7"/>
  <c r="AE3702" i="7"/>
  <c r="AD3702" i="7"/>
  <c r="AF3702" i="7" s="1"/>
  <c r="AE3701" i="7"/>
  <c r="AD3701" i="7"/>
  <c r="AF3701" i="7" s="1"/>
  <c r="AE3700" i="7"/>
  <c r="AF3700" i="7" s="1"/>
  <c r="AD3700" i="7"/>
  <c r="AF3699" i="7"/>
  <c r="AE3699" i="7"/>
  <c r="AD3699" i="7"/>
  <c r="AE3698" i="7"/>
  <c r="AD3698" i="7"/>
  <c r="AF3698" i="7" s="1"/>
  <c r="AE3697" i="7"/>
  <c r="AD3697" i="7"/>
  <c r="AF3697" i="7" s="1"/>
  <c r="AE3696" i="7"/>
  <c r="AF3696" i="7" s="1"/>
  <c r="AD3696" i="7"/>
  <c r="AF3695" i="7"/>
  <c r="AE3695" i="7"/>
  <c r="AD3695" i="7"/>
  <c r="AE3694" i="7"/>
  <c r="AD3694" i="7"/>
  <c r="AF3694" i="7" s="1"/>
  <c r="AE3693" i="7"/>
  <c r="AD3693" i="7"/>
  <c r="AF3693" i="7" s="1"/>
  <c r="AE3692" i="7"/>
  <c r="AF3692" i="7" s="1"/>
  <c r="AD3692" i="7"/>
  <c r="AF3691" i="7"/>
  <c r="AE3691" i="7"/>
  <c r="AD3691" i="7"/>
  <c r="AE3690" i="7"/>
  <c r="AD3690" i="7"/>
  <c r="AF3690" i="7" s="1"/>
  <c r="AE3689" i="7"/>
  <c r="AD3689" i="7"/>
  <c r="AF3689" i="7" s="1"/>
  <c r="AE3688" i="7"/>
  <c r="AF3688" i="7" s="1"/>
  <c r="AD3688" i="7"/>
  <c r="AF3687" i="7"/>
  <c r="AE3687" i="7"/>
  <c r="AD3687" i="7"/>
  <c r="AE3686" i="7"/>
  <c r="AD3686" i="7"/>
  <c r="AF3686" i="7" s="1"/>
  <c r="AE3685" i="7"/>
  <c r="AD3685" i="7"/>
  <c r="AF3685" i="7" s="1"/>
  <c r="AE3684" i="7"/>
  <c r="AF3684" i="7" s="1"/>
  <c r="AD3684" i="7"/>
  <c r="AF3683" i="7"/>
  <c r="AE3683" i="7"/>
  <c r="AD3683" i="7"/>
  <c r="AE3682" i="7"/>
  <c r="AD3682" i="7"/>
  <c r="AF3682" i="7" s="1"/>
  <c r="AE3681" i="7"/>
  <c r="AD3681" i="7"/>
  <c r="AF3681" i="7" s="1"/>
  <c r="AE3680" i="7"/>
  <c r="AF3680" i="7" s="1"/>
  <c r="AD3680" i="7"/>
  <c r="AF3679" i="7"/>
  <c r="AE3679" i="7"/>
  <c r="AD3679" i="7"/>
  <c r="AE3678" i="7"/>
  <c r="AD3678" i="7"/>
  <c r="AF3678" i="7" s="1"/>
  <c r="AE3677" i="7"/>
  <c r="AD3677" i="7"/>
  <c r="AF3677" i="7" s="1"/>
  <c r="AE3676" i="7"/>
  <c r="AF3676" i="7" s="1"/>
  <c r="AD3676" i="7"/>
  <c r="AF3675" i="7"/>
  <c r="AE3675" i="7"/>
  <c r="AD3675" i="7"/>
  <c r="AE3674" i="7"/>
  <c r="AD3674" i="7"/>
  <c r="AF3674" i="7" s="1"/>
  <c r="AE3673" i="7"/>
  <c r="AD3673" i="7"/>
  <c r="AF3673" i="7" s="1"/>
  <c r="AE3672" i="7"/>
  <c r="AF3672" i="7" s="1"/>
  <c r="AD3672" i="7"/>
  <c r="AF3671" i="7"/>
  <c r="AE3671" i="7"/>
  <c r="AD3671" i="7"/>
  <c r="AE3670" i="7"/>
  <c r="AD3670" i="7"/>
  <c r="AF3670" i="7" s="1"/>
  <c r="AE3669" i="7"/>
  <c r="AD3669" i="7"/>
  <c r="AF3669" i="7" s="1"/>
  <c r="AE3668" i="7"/>
  <c r="AF3668" i="7" s="1"/>
  <c r="AD3668" i="7"/>
  <c r="AF3667" i="7"/>
  <c r="AE3667" i="7"/>
  <c r="AD3667" i="7"/>
  <c r="AE3666" i="7"/>
  <c r="AD3666" i="7"/>
  <c r="AF3666" i="7" s="1"/>
  <c r="AE3665" i="7"/>
  <c r="AD3665" i="7"/>
  <c r="AF3665" i="7" s="1"/>
  <c r="AE3664" i="7"/>
  <c r="AF3664" i="7" s="1"/>
  <c r="AD3664" i="7"/>
  <c r="AF3663" i="7"/>
  <c r="AE3663" i="7"/>
  <c r="AD3663" i="7"/>
  <c r="AE3662" i="7"/>
  <c r="AD3662" i="7"/>
  <c r="AF3662" i="7" s="1"/>
  <c r="AE3661" i="7"/>
  <c r="AD3661" i="7"/>
  <c r="AF3661" i="7" s="1"/>
  <c r="AE3660" i="7"/>
  <c r="AF3660" i="7" s="1"/>
  <c r="AD3660" i="7"/>
  <c r="AF3659" i="7"/>
  <c r="AE3659" i="7"/>
  <c r="AD3659" i="7"/>
  <c r="AE3658" i="7"/>
  <c r="AD3658" i="7"/>
  <c r="AF3658" i="7" s="1"/>
  <c r="AE3657" i="7"/>
  <c r="AD3657" i="7"/>
  <c r="AF3657" i="7" s="1"/>
  <c r="AE3656" i="7"/>
  <c r="AF3656" i="7" s="1"/>
  <c r="AD3656" i="7"/>
  <c r="AF3655" i="7"/>
  <c r="AE3655" i="7"/>
  <c r="AD3655" i="7"/>
  <c r="AE3654" i="7"/>
  <c r="AD3654" i="7"/>
  <c r="AF3654" i="7" s="1"/>
  <c r="AE3653" i="7"/>
  <c r="AD3653" i="7"/>
  <c r="AF3653" i="7" s="1"/>
  <c r="AE3652" i="7"/>
  <c r="AF3652" i="7" s="1"/>
  <c r="AD3652" i="7"/>
  <c r="AF3651" i="7"/>
  <c r="AE3651" i="7"/>
  <c r="AD3651" i="7"/>
  <c r="AE3650" i="7"/>
  <c r="AD3650" i="7"/>
  <c r="AF3650" i="7" s="1"/>
  <c r="AE3649" i="7"/>
  <c r="AD3649" i="7"/>
  <c r="AF3649" i="7" s="1"/>
  <c r="AE3648" i="7"/>
  <c r="AF3648" i="7" s="1"/>
  <c r="AD3648" i="7"/>
  <c r="AF3647" i="7"/>
  <c r="AE3647" i="7"/>
  <c r="AD3647" i="7"/>
  <c r="AE3646" i="7"/>
  <c r="AD3646" i="7"/>
  <c r="AF3646" i="7" s="1"/>
  <c r="AE3645" i="7"/>
  <c r="AD3645" i="7"/>
  <c r="AF3645" i="7" s="1"/>
  <c r="AE3644" i="7"/>
  <c r="AF3644" i="7" s="1"/>
  <c r="AD3644" i="7"/>
  <c r="AF3643" i="7"/>
  <c r="AE3643" i="7"/>
  <c r="AD3643" i="7"/>
  <c r="AE3642" i="7"/>
  <c r="AD3642" i="7"/>
  <c r="AF3642" i="7" s="1"/>
  <c r="AE3641" i="7"/>
  <c r="AD3641" i="7"/>
  <c r="AF3641" i="7" s="1"/>
  <c r="AE3640" i="7"/>
  <c r="AF3640" i="7" s="1"/>
  <c r="AD3640" i="7"/>
  <c r="AF3639" i="7"/>
  <c r="AE3639" i="7"/>
  <c r="AD3639" i="7"/>
  <c r="AE3638" i="7"/>
  <c r="AD3638" i="7"/>
  <c r="AF3638" i="7" s="1"/>
  <c r="AE3637" i="7"/>
  <c r="AD3637" i="7"/>
  <c r="AF3637" i="7" s="1"/>
  <c r="AE3636" i="7"/>
  <c r="AD3636" i="7"/>
  <c r="AE3635" i="7"/>
  <c r="AF3635" i="7" s="1"/>
  <c r="AD3635" i="7"/>
  <c r="AF3634" i="7"/>
  <c r="AE3634" i="7"/>
  <c r="AD3634" i="7"/>
  <c r="AE3633" i="7"/>
  <c r="AD3633" i="7"/>
  <c r="AF3633" i="7" s="1"/>
  <c r="AE3632" i="7"/>
  <c r="AD3632" i="7"/>
  <c r="AE3631" i="7"/>
  <c r="AF3631" i="7" s="1"/>
  <c r="AD3631" i="7"/>
  <c r="AF3630" i="7"/>
  <c r="AE3630" i="7"/>
  <c r="AD3630" i="7"/>
  <c r="AE3629" i="7"/>
  <c r="AD3629" i="7"/>
  <c r="AF3629" i="7" s="1"/>
  <c r="AE3628" i="7"/>
  <c r="AD3628" i="7"/>
  <c r="AE3627" i="7"/>
  <c r="AF3627" i="7" s="1"/>
  <c r="AD3627" i="7"/>
  <c r="AF3626" i="7"/>
  <c r="AE3626" i="7"/>
  <c r="AD3626" i="7"/>
  <c r="AE3625" i="7"/>
  <c r="AD3625" i="7"/>
  <c r="AF3625" i="7" s="1"/>
  <c r="AE3624" i="7"/>
  <c r="AD3624" i="7"/>
  <c r="AE3623" i="7"/>
  <c r="AF3623" i="7" s="1"/>
  <c r="AD3623" i="7"/>
  <c r="AF3622" i="7"/>
  <c r="AE3622" i="7"/>
  <c r="AD3622" i="7"/>
  <c r="AE3621" i="7"/>
  <c r="AD3621" i="7"/>
  <c r="AF3621" i="7" s="1"/>
  <c r="AE3620" i="7"/>
  <c r="AD3620" i="7"/>
  <c r="AE3619" i="7"/>
  <c r="AF3619" i="7" s="1"/>
  <c r="AD3619" i="7"/>
  <c r="AF3618" i="7"/>
  <c r="AE3618" i="7"/>
  <c r="AD3618" i="7"/>
  <c r="AE3617" i="7"/>
  <c r="AD3617" i="7"/>
  <c r="AF3617" i="7" s="1"/>
  <c r="AE3616" i="7"/>
  <c r="AD3616" i="7"/>
  <c r="AE3615" i="7"/>
  <c r="AF3615" i="7" s="1"/>
  <c r="AD3615" i="7"/>
  <c r="AF3614" i="7"/>
  <c r="AE3614" i="7"/>
  <c r="AD3614" i="7"/>
  <c r="AE3613" i="7"/>
  <c r="AD3613" i="7"/>
  <c r="AF3613" i="7" s="1"/>
  <c r="AE3612" i="7"/>
  <c r="AD3612" i="7"/>
  <c r="AE3611" i="7"/>
  <c r="AF3611" i="7" s="1"/>
  <c r="AD3611" i="7"/>
  <c r="AF3610" i="7"/>
  <c r="AE3610" i="7"/>
  <c r="AD3610" i="7"/>
  <c r="AE3609" i="7"/>
  <c r="AD3609" i="7"/>
  <c r="AF3609" i="7" s="1"/>
  <c r="AE3608" i="7"/>
  <c r="AD3608" i="7"/>
  <c r="AE3607" i="7"/>
  <c r="AF3607" i="7" s="1"/>
  <c r="AD3607" i="7"/>
  <c r="AF3606" i="7"/>
  <c r="AE3606" i="7"/>
  <c r="AD3606" i="7"/>
  <c r="AE3605" i="7"/>
  <c r="AD3605" i="7"/>
  <c r="AF3605" i="7" s="1"/>
  <c r="AE3604" i="7"/>
  <c r="AD3604" i="7"/>
  <c r="AE3603" i="7"/>
  <c r="AF3603" i="7" s="1"/>
  <c r="AD3603" i="7"/>
  <c r="AF3602" i="7"/>
  <c r="AE3602" i="7"/>
  <c r="AD3602" i="7"/>
  <c r="AE3601" i="7"/>
  <c r="AD3601" i="7"/>
  <c r="AF3601" i="7" s="1"/>
  <c r="AE3600" i="7"/>
  <c r="AD3600" i="7"/>
  <c r="AE3599" i="7"/>
  <c r="AF3599" i="7" s="1"/>
  <c r="AD3599" i="7"/>
  <c r="AF3598" i="7"/>
  <c r="AE3598" i="7"/>
  <c r="AD3598" i="7"/>
  <c r="AE3597" i="7"/>
  <c r="AD3597" i="7"/>
  <c r="AF3597" i="7" s="1"/>
  <c r="AE3596" i="7"/>
  <c r="AD3596" i="7"/>
  <c r="AE3595" i="7"/>
  <c r="AF3595" i="7" s="1"/>
  <c r="AD3595" i="7"/>
  <c r="AF3594" i="7"/>
  <c r="AE3594" i="7"/>
  <c r="AD3594" i="7"/>
  <c r="AE3593" i="7"/>
  <c r="AD3593" i="7"/>
  <c r="AF3593" i="7" s="1"/>
  <c r="AE3592" i="7"/>
  <c r="AD3592" i="7"/>
  <c r="AE3591" i="7"/>
  <c r="AF3591" i="7" s="1"/>
  <c r="AD3591" i="7"/>
  <c r="AF3590" i="7"/>
  <c r="AE3590" i="7"/>
  <c r="AD3590" i="7"/>
  <c r="AE3589" i="7"/>
  <c r="AD3589" i="7"/>
  <c r="AF3589" i="7" s="1"/>
  <c r="AE3588" i="7"/>
  <c r="AD3588" i="7"/>
  <c r="AE3587" i="7"/>
  <c r="AF3587" i="7" s="1"/>
  <c r="AD3587" i="7"/>
  <c r="AF3586" i="7"/>
  <c r="AE3586" i="7"/>
  <c r="AD3586" i="7"/>
  <c r="AE3585" i="7"/>
  <c r="AD3585" i="7"/>
  <c r="AF3585" i="7" s="1"/>
  <c r="AE3584" i="7"/>
  <c r="AD3584" i="7"/>
  <c r="AE3583" i="7"/>
  <c r="AF3583" i="7" s="1"/>
  <c r="AD3583" i="7"/>
  <c r="AF3582" i="7"/>
  <c r="AE3582" i="7"/>
  <c r="AD3582" i="7"/>
  <c r="AE3581" i="7"/>
  <c r="AD3581" i="7"/>
  <c r="AF3581" i="7" s="1"/>
  <c r="AE3580" i="7"/>
  <c r="AD3580" i="7"/>
  <c r="AE3579" i="7"/>
  <c r="AF3579" i="7" s="1"/>
  <c r="AD3579" i="7"/>
  <c r="AF3578" i="7"/>
  <c r="AE3578" i="7"/>
  <c r="AD3578" i="7"/>
  <c r="AE3577" i="7"/>
  <c r="AD3577" i="7"/>
  <c r="AF3577" i="7" s="1"/>
  <c r="AE3576" i="7"/>
  <c r="AD3576" i="7"/>
  <c r="AE3575" i="7"/>
  <c r="AF3575" i="7" s="1"/>
  <c r="AD3575" i="7"/>
  <c r="AF3574" i="7"/>
  <c r="AE3574" i="7"/>
  <c r="AD3574" i="7"/>
  <c r="AE3573" i="7"/>
  <c r="AD3573" i="7"/>
  <c r="AF3573" i="7" s="1"/>
  <c r="AE3572" i="7"/>
  <c r="AD3572" i="7"/>
  <c r="AE3571" i="7"/>
  <c r="AF3571" i="7" s="1"/>
  <c r="AD3571" i="7"/>
  <c r="AF3570" i="7"/>
  <c r="AE3570" i="7"/>
  <c r="AD3570" i="7"/>
  <c r="AE3569" i="7"/>
  <c r="AD3569" i="7"/>
  <c r="AF3569" i="7" s="1"/>
  <c r="AE3568" i="7"/>
  <c r="AD3568" i="7"/>
  <c r="AF3568" i="7" s="1"/>
  <c r="AE3567" i="7"/>
  <c r="AF3567" i="7" s="1"/>
  <c r="AD3567" i="7"/>
  <c r="AF3566" i="7"/>
  <c r="AE3566" i="7"/>
  <c r="AD3566" i="7"/>
  <c r="AE3565" i="7"/>
  <c r="AD3565" i="7"/>
  <c r="AF3565" i="7" s="1"/>
  <c r="AE3564" i="7"/>
  <c r="AD3564" i="7"/>
  <c r="AF3564" i="7" s="1"/>
  <c r="AE3563" i="7"/>
  <c r="AF3563" i="7" s="1"/>
  <c r="AD3563" i="7"/>
  <c r="AF3562" i="7"/>
  <c r="AE3562" i="7"/>
  <c r="AD3562" i="7"/>
  <c r="AE3561" i="7"/>
  <c r="AD3561" i="7"/>
  <c r="AF3561" i="7" s="1"/>
  <c r="AE3560" i="7"/>
  <c r="AD3560" i="7"/>
  <c r="AF3560" i="7" s="1"/>
  <c r="AE3559" i="7"/>
  <c r="AF3559" i="7" s="1"/>
  <c r="AD3559" i="7"/>
  <c r="AF3558" i="7"/>
  <c r="AE3558" i="7"/>
  <c r="AD3558" i="7"/>
  <c r="AE3557" i="7"/>
  <c r="AD3557" i="7"/>
  <c r="AF3557" i="7" s="1"/>
  <c r="AE3556" i="7"/>
  <c r="AD3556" i="7"/>
  <c r="AF3556" i="7" s="1"/>
  <c r="AE3555" i="7"/>
  <c r="AF3555" i="7" s="1"/>
  <c r="AD3555" i="7"/>
  <c r="AF3554" i="7"/>
  <c r="AE3554" i="7"/>
  <c r="AD3554" i="7"/>
  <c r="AE3553" i="7"/>
  <c r="AD3553" i="7"/>
  <c r="AF3553" i="7" s="1"/>
  <c r="AE3552" i="7"/>
  <c r="AD3552" i="7"/>
  <c r="AF3552" i="7" s="1"/>
  <c r="AE3551" i="7"/>
  <c r="AF3551" i="7" s="1"/>
  <c r="AD3551" i="7"/>
  <c r="AF3550" i="7"/>
  <c r="AE3550" i="7"/>
  <c r="AD3550" i="7"/>
  <c r="AE3549" i="7"/>
  <c r="AD3549" i="7"/>
  <c r="AF3549" i="7" s="1"/>
  <c r="AE3548" i="7"/>
  <c r="AD3548" i="7"/>
  <c r="AF3548" i="7" s="1"/>
  <c r="AE3547" i="7"/>
  <c r="AF3547" i="7" s="1"/>
  <c r="AD3547" i="7"/>
  <c r="AF3546" i="7"/>
  <c r="AE3546" i="7"/>
  <c r="AD3546" i="7"/>
  <c r="AE3545" i="7"/>
  <c r="AD3545" i="7"/>
  <c r="AF3545" i="7" s="1"/>
  <c r="AE3544" i="7"/>
  <c r="AD3544" i="7"/>
  <c r="AF3544" i="7" s="1"/>
  <c r="AE3543" i="7"/>
  <c r="AF3543" i="7" s="1"/>
  <c r="AD3543" i="7"/>
  <c r="AF3542" i="7"/>
  <c r="AE3542" i="7"/>
  <c r="AD3542" i="7"/>
  <c r="AE3541" i="7"/>
  <c r="AD3541" i="7"/>
  <c r="AF3541" i="7" s="1"/>
  <c r="AE3540" i="7"/>
  <c r="AD3540" i="7"/>
  <c r="AF3540" i="7" s="1"/>
  <c r="AE3539" i="7"/>
  <c r="AF3539" i="7" s="1"/>
  <c r="AD3539" i="7"/>
  <c r="AF3538" i="7"/>
  <c r="AE3538" i="7"/>
  <c r="AD3538" i="7"/>
  <c r="AE3537" i="7"/>
  <c r="AD3537" i="7"/>
  <c r="AF3537" i="7" s="1"/>
  <c r="AE3536" i="7"/>
  <c r="AD3536" i="7"/>
  <c r="AF3536" i="7" s="1"/>
  <c r="AE3535" i="7"/>
  <c r="AF3535" i="7" s="1"/>
  <c r="AD3535" i="7"/>
  <c r="AF3534" i="7"/>
  <c r="AE3534" i="7"/>
  <c r="AD3534" i="7"/>
  <c r="AE3533" i="7"/>
  <c r="AD3533" i="7"/>
  <c r="AF3533" i="7" s="1"/>
  <c r="AE3532" i="7"/>
  <c r="AD3532" i="7"/>
  <c r="AF3532" i="7" s="1"/>
  <c r="AE3531" i="7"/>
  <c r="AF3531" i="7" s="1"/>
  <c r="AD3531" i="7"/>
  <c r="AF3530" i="7"/>
  <c r="AE3530" i="7"/>
  <c r="AD3530" i="7"/>
  <c r="AE3529" i="7"/>
  <c r="AD3529" i="7"/>
  <c r="AF3529" i="7" s="1"/>
  <c r="AE3528" i="7"/>
  <c r="AD3528" i="7"/>
  <c r="AF3528" i="7" s="1"/>
  <c r="AE3527" i="7"/>
  <c r="AF3527" i="7" s="1"/>
  <c r="AD3527" i="7"/>
  <c r="AF3526" i="7"/>
  <c r="AE3526" i="7"/>
  <c r="AD3526" i="7"/>
  <c r="AE3525" i="7"/>
  <c r="AD3525" i="7"/>
  <c r="AF3525" i="7" s="1"/>
  <c r="AE3524" i="7"/>
  <c r="AD3524" i="7"/>
  <c r="AF3524" i="7" s="1"/>
  <c r="AE3523" i="7"/>
  <c r="AF3523" i="7" s="1"/>
  <c r="AD3523" i="7"/>
  <c r="AF3522" i="7"/>
  <c r="AE3522" i="7"/>
  <c r="AD3522" i="7"/>
  <c r="AE3521" i="7"/>
  <c r="AD3521" i="7"/>
  <c r="AF3521" i="7" s="1"/>
  <c r="AE3520" i="7"/>
  <c r="AD3520" i="7"/>
  <c r="AF3520" i="7" s="1"/>
  <c r="AE3519" i="7"/>
  <c r="AF3519" i="7" s="1"/>
  <c r="AD3519" i="7"/>
  <c r="AF3518" i="7"/>
  <c r="AE3518" i="7"/>
  <c r="AD3518" i="7"/>
  <c r="AE3517" i="7"/>
  <c r="AD3517" i="7"/>
  <c r="AF3517" i="7" s="1"/>
  <c r="AE3516" i="7"/>
  <c r="AD3516" i="7"/>
  <c r="AF3516" i="7" s="1"/>
  <c r="AE3515" i="7"/>
  <c r="AF3515" i="7" s="1"/>
  <c r="AD3515" i="7"/>
  <c r="AF3514" i="7"/>
  <c r="AE3514" i="7"/>
  <c r="AD3514" i="7"/>
  <c r="AE3513" i="7"/>
  <c r="AD3513" i="7"/>
  <c r="AF3513" i="7" s="1"/>
  <c r="AE3512" i="7"/>
  <c r="AD3512" i="7"/>
  <c r="AF3512" i="7" s="1"/>
  <c r="AE3511" i="7"/>
  <c r="AF3511" i="7" s="1"/>
  <c r="AD3511" i="7"/>
  <c r="AF3510" i="7"/>
  <c r="AE3510" i="7"/>
  <c r="AD3510" i="7"/>
  <c r="AE3509" i="7"/>
  <c r="AD3509" i="7"/>
  <c r="AF3509" i="7" s="1"/>
  <c r="AE3508" i="7"/>
  <c r="AD3508" i="7"/>
  <c r="AF3508" i="7" s="1"/>
  <c r="AE3507" i="7"/>
  <c r="AF3507" i="7" s="1"/>
  <c r="AD3507" i="7"/>
  <c r="AF3506" i="7"/>
  <c r="AE3506" i="7"/>
  <c r="AD3506" i="7"/>
  <c r="AE3505" i="7"/>
  <c r="AD3505" i="7"/>
  <c r="AF3505" i="7" s="1"/>
  <c r="AE3504" i="7"/>
  <c r="AD3504" i="7"/>
  <c r="AF3504" i="7" s="1"/>
  <c r="AE3503" i="7"/>
  <c r="AF3503" i="7" s="1"/>
  <c r="AD3503" i="7"/>
  <c r="AF3502" i="7"/>
  <c r="AE3502" i="7"/>
  <c r="AD3502" i="7"/>
  <c r="AE3501" i="7"/>
  <c r="AD3501" i="7"/>
  <c r="AF3501" i="7" s="1"/>
  <c r="AE3500" i="7"/>
  <c r="AD3500" i="7"/>
  <c r="AF3500" i="7" s="1"/>
  <c r="AE3499" i="7"/>
  <c r="AF3499" i="7" s="1"/>
  <c r="AD3499" i="7"/>
  <c r="AF3498" i="7"/>
  <c r="AE3498" i="7"/>
  <c r="AD3498" i="7"/>
  <c r="AE3497" i="7"/>
  <c r="AD3497" i="7"/>
  <c r="AF3497" i="7" s="1"/>
  <c r="AE3496" i="7"/>
  <c r="AD3496" i="7"/>
  <c r="AF3496" i="7" s="1"/>
  <c r="AE3495" i="7"/>
  <c r="AF3495" i="7" s="1"/>
  <c r="AD3495" i="7"/>
  <c r="AF3494" i="7"/>
  <c r="AE3494" i="7"/>
  <c r="AD3494" i="7"/>
  <c r="AE3493" i="7"/>
  <c r="AD3493" i="7"/>
  <c r="AF3493" i="7" s="1"/>
  <c r="AE3492" i="7"/>
  <c r="AD3492" i="7"/>
  <c r="AF3492" i="7" s="1"/>
  <c r="AE3491" i="7"/>
  <c r="AF3491" i="7" s="1"/>
  <c r="AD3491" i="7"/>
  <c r="AF3490" i="7"/>
  <c r="AE3490" i="7"/>
  <c r="AD3490" i="7"/>
  <c r="AE3489" i="7"/>
  <c r="AD3489" i="7"/>
  <c r="AF3489" i="7" s="1"/>
  <c r="AE3488" i="7"/>
  <c r="AD3488" i="7"/>
  <c r="AF3488" i="7" s="1"/>
  <c r="AE3487" i="7"/>
  <c r="AF3487" i="7" s="1"/>
  <c r="AD3487" i="7"/>
  <c r="AF3486" i="7"/>
  <c r="AE3486" i="7"/>
  <c r="AD3486" i="7"/>
  <c r="AE3485" i="7"/>
  <c r="AD3485" i="7"/>
  <c r="AF3485" i="7" s="1"/>
  <c r="AE3484" i="7"/>
  <c r="AD3484" i="7"/>
  <c r="AF3484" i="7" s="1"/>
  <c r="AE3483" i="7"/>
  <c r="AF3483" i="7" s="1"/>
  <c r="AD3483" i="7"/>
  <c r="AF3482" i="7"/>
  <c r="AE3482" i="7"/>
  <c r="AD3482" i="7"/>
  <c r="AE3481" i="7"/>
  <c r="AD3481" i="7"/>
  <c r="AF3481" i="7" s="1"/>
  <c r="AE3480" i="7"/>
  <c r="AD3480" i="7"/>
  <c r="AF3480" i="7" s="1"/>
  <c r="AE3479" i="7"/>
  <c r="AF3479" i="7" s="1"/>
  <c r="AD3479" i="7"/>
  <c r="AF3478" i="7"/>
  <c r="AE3478" i="7"/>
  <c r="AD3478" i="7"/>
  <c r="AE3477" i="7"/>
  <c r="AD3477" i="7"/>
  <c r="AF3477" i="7" s="1"/>
  <c r="AE3476" i="7"/>
  <c r="AD3476" i="7"/>
  <c r="AF3476" i="7" s="1"/>
  <c r="AE3475" i="7"/>
  <c r="AF3475" i="7" s="1"/>
  <c r="AD3475" i="7"/>
  <c r="AF3474" i="7"/>
  <c r="AE3474" i="7"/>
  <c r="AD3474" i="7"/>
  <c r="AE3473" i="7"/>
  <c r="AD3473" i="7"/>
  <c r="AF3473" i="7" s="1"/>
  <c r="AE3472" i="7"/>
  <c r="AD3472" i="7"/>
  <c r="AF3472" i="7" s="1"/>
  <c r="AE3471" i="7"/>
  <c r="AF3471" i="7" s="1"/>
  <c r="AD3471" i="7"/>
  <c r="AF3470" i="7"/>
  <c r="AE3470" i="7"/>
  <c r="AD3470" i="7"/>
  <c r="AE3469" i="7"/>
  <c r="AD3469" i="7"/>
  <c r="AF3469" i="7" s="1"/>
  <c r="AE3468" i="7"/>
  <c r="AD3468" i="7"/>
  <c r="AF3468" i="7" s="1"/>
  <c r="AE3467" i="7"/>
  <c r="AF3467" i="7" s="1"/>
  <c r="AD3467" i="7"/>
  <c r="AF3466" i="7"/>
  <c r="AE3466" i="7"/>
  <c r="AD3466" i="7"/>
  <c r="AE3465" i="7"/>
  <c r="AD3465" i="7"/>
  <c r="AF3465" i="7" s="1"/>
  <c r="AE3464" i="7"/>
  <c r="AD3464" i="7"/>
  <c r="AF3464" i="7" s="1"/>
  <c r="AE3463" i="7"/>
  <c r="AF3463" i="7" s="1"/>
  <c r="AD3463" i="7"/>
  <c r="AF3462" i="7"/>
  <c r="AE3462" i="7"/>
  <c r="AD3462" i="7"/>
  <c r="AE3461" i="7"/>
  <c r="AD3461" i="7"/>
  <c r="AF3461" i="7" s="1"/>
  <c r="AE3460" i="7"/>
  <c r="AD3460" i="7"/>
  <c r="AF3460" i="7" s="1"/>
  <c r="AE3459" i="7"/>
  <c r="AF3459" i="7" s="1"/>
  <c r="AD3459" i="7"/>
  <c r="AF3458" i="7"/>
  <c r="AE3458" i="7"/>
  <c r="AD3458" i="7"/>
  <c r="AE3457" i="7"/>
  <c r="AD3457" i="7"/>
  <c r="AF3457" i="7" s="1"/>
  <c r="AE3456" i="7"/>
  <c r="AD3456" i="7"/>
  <c r="AF3456" i="7" s="1"/>
  <c r="AE3455" i="7"/>
  <c r="AF3455" i="7" s="1"/>
  <c r="AD3455" i="7"/>
  <c r="AF3454" i="7"/>
  <c r="AE3454" i="7"/>
  <c r="AD3454" i="7"/>
  <c r="AE3453" i="7"/>
  <c r="AD3453" i="7"/>
  <c r="AF3453" i="7" s="1"/>
  <c r="AE3452" i="7"/>
  <c r="AD3452" i="7"/>
  <c r="AF3452" i="7" s="1"/>
  <c r="AE3451" i="7"/>
  <c r="AF3451" i="7" s="1"/>
  <c r="AD3451" i="7"/>
  <c r="AF3450" i="7"/>
  <c r="AE3450" i="7"/>
  <c r="AD3450" i="7"/>
  <c r="AE3449" i="7"/>
  <c r="AD3449" i="7"/>
  <c r="AF3449" i="7" s="1"/>
  <c r="AE3448" i="7"/>
  <c r="AD3448" i="7"/>
  <c r="AF3448" i="7" s="1"/>
  <c r="AE3447" i="7"/>
  <c r="AF3447" i="7" s="1"/>
  <c r="AD3447" i="7"/>
  <c r="AF3446" i="7"/>
  <c r="AE3446" i="7"/>
  <c r="AD3446" i="7"/>
  <c r="AE3445" i="7"/>
  <c r="AD3445" i="7"/>
  <c r="AF3445" i="7" s="1"/>
  <c r="AE3444" i="7"/>
  <c r="AD3444" i="7"/>
  <c r="AF3444" i="7" s="1"/>
  <c r="AE3443" i="7"/>
  <c r="AF3443" i="7" s="1"/>
  <c r="AD3443" i="7"/>
  <c r="AF3442" i="7"/>
  <c r="AE3442" i="7"/>
  <c r="AD3442" i="7"/>
  <c r="AE3441" i="7"/>
  <c r="AD3441" i="7"/>
  <c r="AF3440" i="7"/>
  <c r="AE3440" i="7"/>
  <c r="AD3440" i="7"/>
  <c r="AF3439" i="7"/>
  <c r="AE3439" i="7"/>
  <c r="AD3439" i="7"/>
  <c r="AE3438" i="7"/>
  <c r="AD3438" i="7"/>
  <c r="AF3438" i="7" s="1"/>
  <c r="AE3437" i="7"/>
  <c r="AD3437" i="7"/>
  <c r="AF3437" i="7" s="1"/>
  <c r="AE3436" i="7"/>
  <c r="AD3436" i="7"/>
  <c r="AF3436" i="7" s="1"/>
  <c r="AE3435" i="7"/>
  <c r="AF3435" i="7" s="1"/>
  <c r="AD3435" i="7"/>
  <c r="AF3434" i="7"/>
  <c r="AE3434" i="7"/>
  <c r="AD3434" i="7"/>
  <c r="AE3433" i="7"/>
  <c r="AD3433" i="7"/>
  <c r="AF3432" i="7"/>
  <c r="AE3432" i="7"/>
  <c r="AD3432" i="7"/>
  <c r="AF3431" i="7"/>
  <c r="AE3431" i="7"/>
  <c r="AD3431" i="7"/>
  <c r="AE3430" i="7"/>
  <c r="AD3430" i="7"/>
  <c r="AF3430" i="7" s="1"/>
  <c r="AE3429" i="7"/>
  <c r="AD3429" i="7"/>
  <c r="AF3429" i="7" s="1"/>
  <c r="AE3428" i="7"/>
  <c r="AD3428" i="7"/>
  <c r="AF3428" i="7" s="1"/>
  <c r="AE3427" i="7"/>
  <c r="AF3427" i="7" s="1"/>
  <c r="AD3427" i="7"/>
  <c r="AF3426" i="7"/>
  <c r="AE3426" i="7"/>
  <c r="AD3426" i="7"/>
  <c r="AE3425" i="7"/>
  <c r="AD3425" i="7"/>
  <c r="AF3424" i="7"/>
  <c r="AE3424" i="7"/>
  <c r="AD3424" i="7"/>
  <c r="AF3423" i="7"/>
  <c r="AE3423" i="7"/>
  <c r="AD3423" i="7"/>
  <c r="AE3422" i="7"/>
  <c r="AD3422" i="7"/>
  <c r="AF3422" i="7" s="1"/>
  <c r="AE3421" i="7"/>
  <c r="AD3421" i="7"/>
  <c r="AF3421" i="7" s="1"/>
  <c r="AE3420" i="7"/>
  <c r="AD3420" i="7"/>
  <c r="AF3420" i="7" s="1"/>
  <c r="AE3419" i="7"/>
  <c r="AF3419" i="7" s="1"/>
  <c r="AD3419" i="7"/>
  <c r="AF3418" i="7"/>
  <c r="AE3418" i="7"/>
  <c r="AD3418" i="7"/>
  <c r="AE3417" i="7"/>
  <c r="AD3417" i="7"/>
  <c r="AF3416" i="7"/>
  <c r="AE3416" i="7"/>
  <c r="AD3416" i="7"/>
  <c r="AF3415" i="7"/>
  <c r="AE3415" i="7"/>
  <c r="AD3415" i="7"/>
  <c r="AE3414" i="7"/>
  <c r="AD3414" i="7"/>
  <c r="AF3414" i="7" s="1"/>
  <c r="AE3413" i="7"/>
  <c r="AD3413" i="7"/>
  <c r="AF3413" i="7" s="1"/>
  <c r="AE3412" i="7"/>
  <c r="AD3412" i="7"/>
  <c r="AF3412" i="7" s="1"/>
  <c r="AE3411" i="7"/>
  <c r="AF3411" i="7" s="1"/>
  <c r="AD3411" i="7"/>
  <c r="AF3410" i="7"/>
  <c r="AE3410" i="7"/>
  <c r="AD3410" i="7"/>
  <c r="AE3409" i="7"/>
  <c r="AD3409" i="7"/>
  <c r="AF3408" i="7"/>
  <c r="AE3408" i="7"/>
  <c r="AD3408" i="7"/>
  <c r="AF3407" i="7"/>
  <c r="AE3407" i="7"/>
  <c r="AD3407" i="7"/>
  <c r="AE3406" i="7"/>
  <c r="AD3406" i="7"/>
  <c r="AF3406" i="7" s="1"/>
  <c r="AE3405" i="7"/>
  <c r="AD3405" i="7"/>
  <c r="AF3405" i="7" s="1"/>
  <c r="AE3404" i="7"/>
  <c r="AD3404" i="7"/>
  <c r="AF3404" i="7" s="1"/>
  <c r="AE3403" i="7"/>
  <c r="AF3403" i="7" s="1"/>
  <c r="AD3403" i="7"/>
  <c r="AF3402" i="7"/>
  <c r="AE3402" i="7"/>
  <c r="AD3402" i="7"/>
  <c r="AE3401" i="7"/>
  <c r="AD3401" i="7"/>
  <c r="AF3400" i="7"/>
  <c r="AE3400" i="7"/>
  <c r="AD3400" i="7"/>
  <c r="AF3399" i="7"/>
  <c r="AE3399" i="7"/>
  <c r="AD3399" i="7"/>
  <c r="AE3398" i="7"/>
  <c r="AD3398" i="7"/>
  <c r="AF3398" i="7" s="1"/>
  <c r="AE3397" i="7"/>
  <c r="AD3397" i="7"/>
  <c r="AF3397" i="7" s="1"/>
  <c r="AE3396" i="7"/>
  <c r="AD3396" i="7"/>
  <c r="AF3396" i="7" s="1"/>
  <c r="AE3395" i="7"/>
  <c r="AF3395" i="7" s="1"/>
  <c r="AD3395" i="7"/>
  <c r="AF3394" i="7"/>
  <c r="AE3394" i="7"/>
  <c r="AD3394" i="7"/>
  <c r="AE3393" i="7"/>
  <c r="AD3393" i="7"/>
  <c r="AF3393" i="7" s="1"/>
  <c r="AE3392" i="7"/>
  <c r="AD3392" i="7"/>
  <c r="AF3392" i="7" s="1"/>
  <c r="AE3391" i="7"/>
  <c r="AF3391" i="7" s="1"/>
  <c r="AD3391" i="7"/>
  <c r="AF3390" i="7"/>
  <c r="AE3390" i="7"/>
  <c r="AD3390" i="7"/>
  <c r="AE3389" i="7"/>
  <c r="AD3389" i="7"/>
  <c r="AF3389" i="7" s="1"/>
  <c r="AE3388" i="7"/>
  <c r="AD3388" i="7"/>
  <c r="AF3388" i="7" s="1"/>
  <c r="AE3387" i="7"/>
  <c r="AF3387" i="7" s="1"/>
  <c r="AD3387" i="7"/>
  <c r="AF3386" i="7"/>
  <c r="AE3386" i="7"/>
  <c r="AD3386" i="7"/>
  <c r="AE3385" i="7"/>
  <c r="AD3385" i="7"/>
  <c r="AF3385" i="7" s="1"/>
  <c r="AE3384" i="7"/>
  <c r="AD3384" i="7"/>
  <c r="AF3384" i="7" s="1"/>
  <c r="AE3383" i="7"/>
  <c r="AF3383" i="7" s="1"/>
  <c r="AD3383" i="7"/>
  <c r="AF3382" i="7"/>
  <c r="AE3382" i="7"/>
  <c r="AD3382" i="7"/>
  <c r="AE3381" i="7"/>
  <c r="AD3381" i="7"/>
  <c r="AF3381" i="7" s="1"/>
  <c r="AE3380" i="7"/>
  <c r="AD3380" i="7"/>
  <c r="AF3380" i="7" s="1"/>
  <c r="AE3379" i="7"/>
  <c r="AF3379" i="7" s="1"/>
  <c r="AD3379" i="7"/>
  <c r="AF3378" i="7"/>
  <c r="AE3378" i="7"/>
  <c r="AD3378" i="7"/>
  <c r="AE3377" i="7"/>
  <c r="AD3377" i="7"/>
  <c r="AF3377" i="7" s="1"/>
  <c r="AE3376" i="7"/>
  <c r="AD3376" i="7"/>
  <c r="AF3376" i="7" s="1"/>
  <c r="AE3375" i="7"/>
  <c r="AF3375" i="7" s="1"/>
  <c r="AD3375" i="7"/>
  <c r="AF3374" i="7"/>
  <c r="AE3374" i="7"/>
  <c r="AD3374" i="7"/>
  <c r="AE3373" i="7"/>
  <c r="AD3373" i="7"/>
  <c r="AF3373" i="7" s="1"/>
  <c r="AE3372" i="7"/>
  <c r="AD3372" i="7"/>
  <c r="AF3372" i="7" s="1"/>
  <c r="AE3371" i="7"/>
  <c r="AF3371" i="7" s="1"/>
  <c r="AD3371" i="7"/>
  <c r="AF3370" i="7"/>
  <c r="AE3370" i="7"/>
  <c r="AD3370" i="7"/>
  <c r="AE3369" i="7"/>
  <c r="AD3369" i="7"/>
  <c r="AF3369" i="7" s="1"/>
  <c r="AE3368" i="7"/>
  <c r="AD3368" i="7"/>
  <c r="AF3368" i="7" s="1"/>
  <c r="AE3367" i="7"/>
  <c r="AF3367" i="7" s="1"/>
  <c r="AD3367" i="7"/>
  <c r="AF3366" i="7"/>
  <c r="AE3366" i="7"/>
  <c r="AD3366" i="7"/>
  <c r="AE3365" i="7"/>
  <c r="AD3365" i="7"/>
  <c r="AF3365" i="7" s="1"/>
  <c r="AE3364" i="7"/>
  <c r="AD3364" i="7"/>
  <c r="AF3364" i="7" s="1"/>
  <c r="AE3363" i="7"/>
  <c r="AF3363" i="7" s="1"/>
  <c r="AD3363" i="7"/>
  <c r="AF3362" i="7"/>
  <c r="AE3362" i="7"/>
  <c r="AD3362" i="7"/>
  <c r="AE3361" i="7"/>
  <c r="AD3361" i="7"/>
  <c r="AF3361" i="7" s="1"/>
  <c r="AE3360" i="7"/>
  <c r="AD3360" i="7"/>
  <c r="AF3360" i="7" s="1"/>
  <c r="AE3359" i="7"/>
  <c r="AF3359" i="7" s="1"/>
  <c r="AD3359" i="7"/>
  <c r="AF3358" i="7"/>
  <c r="AE3358" i="7"/>
  <c r="AD3358" i="7"/>
  <c r="AE3357" i="7"/>
  <c r="AD3357" i="7"/>
  <c r="AF3357" i="7" s="1"/>
  <c r="AE3356" i="7"/>
  <c r="AD3356" i="7"/>
  <c r="AF3356" i="7" s="1"/>
  <c r="AE3355" i="7"/>
  <c r="AF3355" i="7" s="1"/>
  <c r="AD3355" i="7"/>
  <c r="AF3354" i="7"/>
  <c r="AE3354" i="7"/>
  <c r="AD3354" i="7"/>
  <c r="AE3353" i="7"/>
  <c r="AD3353" i="7"/>
  <c r="AF3353" i="7" s="1"/>
  <c r="AE3352" i="7"/>
  <c r="AD3352" i="7"/>
  <c r="AF3352" i="7" s="1"/>
  <c r="AE3351" i="7"/>
  <c r="AF3351" i="7" s="1"/>
  <c r="AD3351" i="7"/>
  <c r="AF3350" i="7"/>
  <c r="AE3350" i="7"/>
  <c r="AD3350" i="7"/>
  <c r="AE3349" i="7"/>
  <c r="AD3349" i="7"/>
  <c r="AF3349" i="7" s="1"/>
  <c r="AE3348" i="7"/>
  <c r="AD3348" i="7"/>
  <c r="AF3348" i="7" s="1"/>
  <c r="AE3347" i="7"/>
  <c r="AF3347" i="7" s="1"/>
  <c r="AD3347" i="7"/>
  <c r="AF3346" i="7"/>
  <c r="AE3346" i="7"/>
  <c r="AD3346" i="7"/>
  <c r="AE3345" i="7"/>
  <c r="AD3345" i="7"/>
  <c r="AF3345" i="7" s="1"/>
  <c r="AE3344" i="7"/>
  <c r="AD3344" i="7"/>
  <c r="AF3344" i="7" s="1"/>
  <c r="AE3343" i="7"/>
  <c r="AF3343" i="7" s="1"/>
  <c r="AD3343" i="7"/>
  <c r="AF3342" i="7"/>
  <c r="AE3342" i="7"/>
  <c r="AD3342" i="7"/>
  <c r="AE3341" i="7"/>
  <c r="AD3341" i="7"/>
  <c r="AF3341" i="7" s="1"/>
  <c r="AE3340" i="7"/>
  <c r="AD3340" i="7"/>
  <c r="AF3340" i="7" s="1"/>
  <c r="AE3339" i="7"/>
  <c r="AF3339" i="7" s="1"/>
  <c r="AD3339" i="7"/>
  <c r="AF3338" i="7"/>
  <c r="AE3338" i="7"/>
  <c r="AD3338" i="7"/>
  <c r="AE3337" i="7"/>
  <c r="AD3337" i="7"/>
  <c r="AF3337" i="7" s="1"/>
  <c r="AE3336" i="7"/>
  <c r="AD3336" i="7"/>
  <c r="AF3336" i="7" s="1"/>
  <c r="AE3335" i="7"/>
  <c r="AF3335" i="7" s="1"/>
  <c r="AD3335" i="7"/>
  <c r="AF3334" i="7"/>
  <c r="AE3334" i="7"/>
  <c r="AD3334" i="7"/>
  <c r="AE3333" i="7"/>
  <c r="AD3333" i="7"/>
  <c r="AF3333" i="7" s="1"/>
  <c r="AE3332" i="7"/>
  <c r="AD3332" i="7"/>
  <c r="AF3332" i="7" s="1"/>
  <c r="AE3331" i="7"/>
  <c r="AF3331" i="7" s="1"/>
  <c r="AD3331" i="7"/>
  <c r="AF3330" i="7"/>
  <c r="AE3330" i="7"/>
  <c r="AD3330" i="7"/>
  <c r="AE3329" i="7"/>
  <c r="AD3329" i="7"/>
  <c r="AF3329" i="7" s="1"/>
  <c r="AE3328" i="7"/>
  <c r="AD3328" i="7"/>
  <c r="AF3328" i="7" s="1"/>
  <c r="AE3327" i="7"/>
  <c r="AF3327" i="7" s="1"/>
  <c r="AD3327" i="7"/>
  <c r="AF3326" i="7"/>
  <c r="AE3326" i="7"/>
  <c r="AD3326" i="7"/>
  <c r="AE3325" i="7"/>
  <c r="AD3325" i="7"/>
  <c r="AF3325" i="7" s="1"/>
  <c r="AE3324" i="7"/>
  <c r="AD3324" i="7"/>
  <c r="AF3324" i="7" s="1"/>
  <c r="AE3323" i="7"/>
  <c r="AF3323" i="7" s="1"/>
  <c r="AD3323" i="7"/>
  <c r="AF3322" i="7"/>
  <c r="AE3322" i="7"/>
  <c r="AD3322" i="7"/>
  <c r="AE3321" i="7"/>
  <c r="AD3321" i="7"/>
  <c r="AF3321" i="7" s="1"/>
  <c r="AE3320" i="7"/>
  <c r="AD3320" i="7"/>
  <c r="AF3320" i="7" s="1"/>
  <c r="AE3319" i="7"/>
  <c r="AF3319" i="7" s="1"/>
  <c r="AD3319" i="7"/>
  <c r="AF3318" i="7"/>
  <c r="AE3318" i="7"/>
  <c r="AD3318" i="7"/>
  <c r="AE3317" i="7"/>
  <c r="AD3317" i="7"/>
  <c r="AF3317" i="7" s="1"/>
  <c r="AE3316" i="7"/>
  <c r="AD3316" i="7"/>
  <c r="AF3316" i="7" s="1"/>
  <c r="AE3315" i="7"/>
  <c r="AF3315" i="7" s="1"/>
  <c r="AD3315" i="7"/>
  <c r="AF3314" i="7"/>
  <c r="AE3314" i="7"/>
  <c r="AD3314" i="7"/>
  <c r="AE3313" i="7"/>
  <c r="AD3313" i="7"/>
  <c r="AF3313" i="7" s="1"/>
  <c r="AE3312" i="7"/>
  <c r="AD3312" i="7"/>
  <c r="AF3312" i="7" s="1"/>
  <c r="AE3311" i="7"/>
  <c r="AF3311" i="7" s="1"/>
  <c r="AD3311" i="7"/>
  <c r="AF3310" i="7"/>
  <c r="AE3310" i="7"/>
  <c r="AD3310" i="7"/>
  <c r="AE3309" i="7"/>
  <c r="AD3309" i="7"/>
  <c r="AF3309" i="7" s="1"/>
  <c r="AE3308" i="7"/>
  <c r="AD3308" i="7"/>
  <c r="AF3308" i="7" s="1"/>
  <c r="AE3307" i="7"/>
  <c r="AF3307" i="7" s="1"/>
  <c r="AD3307" i="7"/>
  <c r="AF3306" i="7"/>
  <c r="AE3306" i="7"/>
  <c r="AD3306" i="7"/>
  <c r="AE3305" i="7"/>
  <c r="AD3305" i="7"/>
  <c r="AF3305" i="7" s="1"/>
  <c r="AE3304" i="7"/>
  <c r="AD3304" i="7"/>
  <c r="AF3304" i="7" s="1"/>
  <c r="AE3303" i="7"/>
  <c r="AF3303" i="7" s="1"/>
  <c r="AD3303" i="7"/>
  <c r="AF3302" i="7"/>
  <c r="AE3302" i="7"/>
  <c r="AD3302" i="7"/>
  <c r="AE3301" i="7"/>
  <c r="AD3301" i="7"/>
  <c r="AF3301" i="7" s="1"/>
  <c r="AE3300" i="7"/>
  <c r="AD3300" i="7"/>
  <c r="AF3300" i="7" s="1"/>
  <c r="AE3299" i="7"/>
  <c r="AF3299" i="7" s="1"/>
  <c r="AD3299" i="7"/>
  <c r="AF3298" i="7"/>
  <c r="AE3298" i="7"/>
  <c r="AD3298" i="7"/>
  <c r="AE3297" i="7"/>
  <c r="AD3297" i="7"/>
  <c r="AF3297" i="7" s="1"/>
  <c r="AE3296" i="7"/>
  <c r="AD3296" i="7"/>
  <c r="AF3296" i="7" s="1"/>
  <c r="AE3295" i="7"/>
  <c r="AF3295" i="7" s="1"/>
  <c r="AD3295" i="7"/>
  <c r="AF3294" i="7"/>
  <c r="AE3294" i="7"/>
  <c r="AD3294" i="7"/>
  <c r="AE3293" i="7"/>
  <c r="AD3293" i="7"/>
  <c r="AF3293" i="7" s="1"/>
  <c r="AE3292" i="7"/>
  <c r="AD3292" i="7"/>
  <c r="AF3292" i="7" s="1"/>
  <c r="AE3291" i="7"/>
  <c r="AF3291" i="7" s="1"/>
  <c r="AD3291" i="7"/>
  <c r="AF3290" i="7"/>
  <c r="AE3290" i="7"/>
  <c r="AD3290" i="7"/>
  <c r="AE3289" i="7"/>
  <c r="AD3289" i="7"/>
  <c r="AF3289" i="7" s="1"/>
  <c r="AE3288" i="7"/>
  <c r="AD3288" i="7"/>
  <c r="AF3288" i="7" s="1"/>
  <c r="AE3287" i="7"/>
  <c r="AF3287" i="7" s="1"/>
  <c r="AD3287" i="7"/>
  <c r="AF3286" i="7"/>
  <c r="AE3286" i="7"/>
  <c r="AD3286" i="7"/>
  <c r="AE3285" i="7"/>
  <c r="AD3285" i="7"/>
  <c r="AF3285" i="7" s="1"/>
  <c r="AE3284" i="7"/>
  <c r="AD3284" i="7"/>
  <c r="AF3284" i="7" s="1"/>
  <c r="AE3283" i="7"/>
  <c r="AF3283" i="7" s="1"/>
  <c r="AD3283" i="7"/>
  <c r="AF3282" i="7"/>
  <c r="AE3282" i="7"/>
  <c r="AD3282" i="7"/>
  <c r="AE3281" i="7"/>
  <c r="AD3281" i="7"/>
  <c r="AF3281" i="7" s="1"/>
  <c r="AE3280" i="7"/>
  <c r="AD3280" i="7"/>
  <c r="AF3280" i="7" s="1"/>
  <c r="AE3279" i="7"/>
  <c r="AF3279" i="7" s="1"/>
  <c r="AD3279" i="7"/>
  <c r="AF3278" i="7"/>
  <c r="AE3278" i="7"/>
  <c r="AD3278" i="7"/>
  <c r="AE3277" i="7"/>
  <c r="AD3277" i="7"/>
  <c r="AF3277" i="7" s="1"/>
  <c r="AE3276" i="7"/>
  <c r="AD3276" i="7"/>
  <c r="AF3276" i="7" s="1"/>
  <c r="AE3275" i="7"/>
  <c r="AF3275" i="7" s="1"/>
  <c r="AD3275" i="7"/>
  <c r="AF3274" i="7"/>
  <c r="AE3274" i="7"/>
  <c r="AD3274" i="7"/>
  <c r="AE3273" i="7"/>
  <c r="AD3273" i="7"/>
  <c r="AF3273" i="7" s="1"/>
  <c r="AE3272" i="7"/>
  <c r="AD3272" i="7"/>
  <c r="AF3272" i="7" s="1"/>
  <c r="AE3271" i="7"/>
  <c r="AF3271" i="7" s="1"/>
  <c r="AD3271" i="7"/>
  <c r="AF3270" i="7"/>
  <c r="AE3270" i="7"/>
  <c r="AD3270" i="7"/>
  <c r="AE3269" i="7"/>
  <c r="AD3269" i="7"/>
  <c r="AF3269" i="7" s="1"/>
  <c r="AE3268" i="7"/>
  <c r="AD3268" i="7"/>
  <c r="AF3268" i="7" s="1"/>
  <c r="AE3267" i="7"/>
  <c r="AF3267" i="7" s="1"/>
  <c r="AD3267" i="7"/>
  <c r="AF3266" i="7"/>
  <c r="AE3266" i="7"/>
  <c r="AD3266" i="7"/>
  <c r="AE3265" i="7"/>
  <c r="AD3265" i="7"/>
  <c r="AF3265" i="7" s="1"/>
  <c r="AE3264" i="7"/>
  <c r="AD3264" i="7"/>
  <c r="AF3264" i="7" s="1"/>
  <c r="AE3263" i="7"/>
  <c r="AF3263" i="7" s="1"/>
  <c r="AD3263" i="7"/>
  <c r="AF3262" i="7"/>
  <c r="AE3262" i="7"/>
  <c r="AD3262" i="7"/>
  <c r="AE3261" i="7"/>
  <c r="AD3261" i="7"/>
  <c r="AF3261" i="7" s="1"/>
  <c r="AE3260" i="7"/>
  <c r="AD3260" i="7"/>
  <c r="AF3260" i="7" s="1"/>
  <c r="AE3259" i="7"/>
  <c r="AF3259" i="7" s="1"/>
  <c r="AD3259" i="7"/>
  <c r="AF3258" i="7"/>
  <c r="AE3258" i="7"/>
  <c r="AD3258" i="7"/>
  <c r="AE3257" i="7"/>
  <c r="AD3257" i="7"/>
  <c r="AF3257" i="7" s="1"/>
  <c r="AE3256" i="7"/>
  <c r="AD3256" i="7"/>
  <c r="AF3256" i="7" s="1"/>
  <c r="AE3255" i="7"/>
  <c r="AF3255" i="7" s="1"/>
  <c r="AD3255" i="7"/>
  <c r="AF3254" i="7"/>
  <c r="AE3254" i="7"/>
  <c r="AD3254" i="7"/>
  <c r="AE3253" i="7"/>
  <c r="AD3253" i="7"/>
  <c r="AF3253" i="7" s="1"/>
  <c r="AE3252" i="7"/>
  <c r="AD3252" i="7"/>
  <c r="AF3252" i="7" s="1"/>
  <c r="AE3251" i="7"/>
  <c r="AF3251" i="7" s="1"/>
  <c r="AD3251" i="7"/>
  <c r="AF3250" i="7"/>
  <c r="AE3250" i="7"/>
  <c r="AD3250" i="7"/>
  <c r="AE3249" i="7"/>
  <c r="AD3249" i="7"/>
  <c r="AF3249" i="7" s="1"/>
  <c r="AE3248" i="7"/>
  <c r="AD3248" i="7"/>
  <c r="AF3248" i="7" s="1"/>
  <c r="AE3247" i="7"/>
  <c r="AF3247" i="7" s="1"/>
  <c r="AD3247" i="7"/>
  <c r="AF3246" i="7"/>
  <c r="AE3246" i="7"/>
  <c r="AD3246" i="7"/>
  <c r="AE3245" i="7"/>
  <c r="AD3245" i="7"/>
  <c r="AF3245" i="7" s="1"/>
  <c r="AE3244" i="7"/>
  <c r="AD3244" i="7"/>
  <c r="AF3244" i="7" s="1"/>
  <c r="AE3243" i="7"/>
  <c r="AF3243" i="7" s="1"/>
  <c r="AD3243" i="7"/>
  <c r="AF3242" i="7"/>
  <c r="AE3242" i="7"/>
  <c r="AD3242" i="7"/>
  <c r="AE3241" i="7"/>
  <c r="AD3241" i="7"/>
  <c r="AF3241" i="7" s="1"/>
  <c r="AE3240" i="7"/>
  <c r="AD3240" i="7"/>
  <c r="AF3240" i="7" s="1"/>
  <c r="AE3239" i="7"/>
  <c r="AF3239" i="7" s="1"/>
  <c r="AD3239" i="7"/>
  <c r="AF3238" i="7"/>
  <c r="AE3238" i="7"/>
  <c r="AD3238" i="7"/>
  <c r="AE3237" i="7"/>
  <c r="AD3237" i="7"/>
  <c r="AF3237" i="7" s="1"/>
  <c r="AE3236" i="7"/>
  <c r="AD3236" i="7"/>
  <c r="AF3236" i="7" s="1"/>
  <c r="AE3235" i="7"/>
  <c r="AF3235" i="7" s="1"/>
  <c r="AD3235" i="7"/>
  <c r="AF3234" i="7"/>
  <c r="AE3234" i="7"/>
  <c r="AD3234" i="7"/>
  <c r="AE3233" i="7"/>
  <c r="AD3233" i="7"/>
  <c r="AF3233" i="7" s="1"/>
  <c r="AE3232" i="7"/>
  <c r="AD3232" i="7"/>
  <c r="AF3232" i="7" s="1"/>
  <c r="AE3231" i="7"/>
  <c r="AF3231" i="7" s="1"/>
  <c r="AD3231" i="7"/>
  <c r="AF3230" i="7"/>
  <c r="AE3230" i="7"/>
  <c r="AD3230" i="7"/>
  <c r="AE3229" i="7"/>
  <c r="AD3229" i="7"/>
  <c r="AF3229" i="7" s="1"/>
  <c r="AE3228" i="7"/>
  <c r="AD3228" i="7"/>
  <c r="AF3228" i="7" s="1"/>
  <c r="AE3227" i="7"/>
  <c r="AF3227" i="7" s="1"/>
  <c r="AD3227" i="7"/>
  <c r="AF3226" i="7"/>
  <c r="AE3226" i="7"/>
  <c r="AD3226" i="7"/>
  <c r="AE3225" i="7"/>
  <c r="AD3225" i="7"/>
  <c r="AF3225" i="7" s="1"/>
  <c r="AE3224" i="7"/>
  <c r="AD3224" i="7"/>
  <c r="AF3224" i="7" s="1"/>
  <c r="AE3223" i="7"/>
  <c r="AF3223" i="7" s="1"/>
  <c r="AD3223" i="7"/>
  <c r="AF3222" i="7"/>
  <c r="AE3222" i="7"/>
  <c r="AD3222" i="7"/>
  <c r="AE3221" i="7"/>
  <c r="AD3221" i="7"/>
  <c r="AF3221" i="7" s="1"/>
  <c r="AE3220" i="7"/>
  <c r="AD3220" i="7"/>
  <c r="AF3220" i="7" s="1"/>
  <c r="AE3219" i="7"/>
  <c r="AF3219" i="7" s="1"/>
  <c r="AD3219" i="7"/>
  <c r="AF3218" i="7"/>
  <c r="AE3218" i="7"/>
  <c r="AD3218" i="7"/>
  <c r="AE3217" i="7"/>
  <c r="AD3217" i="7"/>
  <c r="AF3217" i="7" s="1"/>
  <c r="AE3216" i="7"/>
  <c r="AD3216" i="7"/>
  <c r="AF3216" i="7" s="1"/>
  <c r="AE3215" i="7"/>
  <c r="AF3215" i="7" s="1"/>
  <c r="AD3215" i="7"/>
  <c r="AF3214" i="7"/>
  <c r="AE3214" i="7"/>
  <c r="AD3214" i="7"/>
  <c r="AE3213" i="7"/>
  <c r="AD3213" i="7"/>
  <c r="AF3213" i="7" s="1"/>
  <c r="AE3212" i="7"/>
  <c r="AD3212" i="7"/>
  <c r="AF3212" i="7" s="1"/>
  <c r="AE3211" i="7"/>
  <c r="AF3211" i="7" s="1"/>
  <c r="AD3211" i="7"/>
  <c r="AF3210" i="7"/>
  <c r="AE3210" i="7"/>
  <c r="AD3210" i="7"/>
  <c r="AE3209" i="7"/>
  <c r="AD3209" i="7"/>
  <c r="AF3209" i="7" s="1"/>
  <c r="AE3208" i="7"/>
  <c r="AD3208" i="7"/>
  <c r="AF3208" i="7" s="1"/>
  <c r="AE3207" i="7"/>
  <c r="AF3207" i="7" s="1"/>
  <c r="AD3207" i="7"/>
  <c r="AF3206" i="7"/>
  <c r="AE3206" i="7"/>
  <c r="AD3206" i="7"/>
  <c r="AE3205" i="7"/>
  <c r="AD3205" i="7"/>
  <c r="AF3205" i="7" s="1"/>
  <c r="AE3204" i="7"/>
  <c r="AD3204" i="7"/>
  <c r="AF3204" i="7" s="1"/>
  <c r="AE3203" i="7"/>
  <c r="AF3203" i="7" s="1"/>
  <c r="AD3203" i="7"/>
  <c r="AF3202" i="7"/>
  <c r="AE3202" i="7"/>
  <c r="AD3202" i="7"/>
  <c r="AE3201" i="7"/>
  <c r="AD3201" i="7"/>
  <c r="AF3201" i="7" s="1"/>
  <c r="AE3200" i="7"/>
  <c r="AD3200" i="7"/>
  <c r="AF3200" i="7" s="1"/>
  <c r="AE3199" i="7"/>
  <c r="AF3199" i="7" s="1"/>
  <c r="AD3199" i="7"/>
  <c r="AF3198" i="7"/>
  <c r="AE3198" i="7"/>
  <c r="AD3198" i="7"/>
  <c r="AE3197" i="7"/>
  <c r="AD3197" i="7"/>
  <c r="AF3197" i="7" s="1"/>
  <c r="AE3196" i="7"/>
  <c r="AD3196" i="7"/>
  <c r="AF3196" i="7" s="1"/>
  <c r="AE3195" i="7"/>
  <c r="AF3195" i="7" s="1"/>
  <c r="AD3195" i="7"/>
  <c r="AF3194" i="7"/>
  <c r="AE3194" i="7"/>
  <c r="AD3194" i="7"/>
  <c r="AE3193" i="7"/>
  <c r="AD3193" i="7"/>
  <c r="AF3193" i="7" s="1"/>
  <c r="AE3192" i="7"/>
  <c r="AD3192" i="7"/>
  <c r="AF3192" i="7" s="1"/>
  <c r="AE3191" i="7"/>
  <c r="AF3191" i="7" s="1"/>
  <c r="AD3191" i="7"/>
  <c r="AF3190" i="7"/>
  <c r="AE3190" i="7"/>
  <c r="AD3190" i="7"/>
  <c r="AE3189" i="7"/>
  <c r="AD3189" i="7"/>
  <c r="AF3189" i="7" s="1"/>
  <c r="AE3188" i="7"/>
  <c r="AD3188" i="7"/>
  <c r="AF3188" i="7" s="1"/>
  <c r="AE3187" i="7"/>
  <c r="AF3187" i="7" s="1"/>
  <c r="AD3187" i="7"/>
  <c r="AF3186" i="7"/>
  <c r="AE3186" i="7"/>
  <c r="AD3186" i="7"/>
  <c r="AE3185" i="7"/>
  <c r="AD3185" i="7"/>
  <c r="AF3185" i="7" s="1"/>
  <c r="AE3184" i="7"/>
  <c r="AD3184" i="7"/>
  <c r="AF3184" i="7" s="1"/>
  <c r="AE3183" i="7"/>
  <c r="AF3183" i="7" s="1"/>
  <c r="AD3183" i="7"/>
  <c r="AF3182" i="7"/>
  <c r="AE3182" i="7"/>
  <c r="AD3182" i="7"/>
  <c r="AE3181" i="7"/>
  <c r="AD3181" i="7"/>
  <c r="AF3181" i="7" s="1"/>
  <c r="AE3180" i="7"/>
  <c r="AD3180" i="7"/>
  <c r="AF3180" i="7" s="1"/>
  <c r="AE3179" i="7"/>
  <c r="AF3179" i="7" s="1"/>
  <c r="AD3179" i="7"/>
  <c r="AF3178" i="7"/>
  <c r="AE3178" i="7"/>
  <c r="AD3178" i="7"/>
  <c r="AE3177" i="7"/>
  <c r="AD3177" i="7"/>
  <c r="AF3177" i="7" s="1"/>
  <c r="AE3176" i="7"/>
  <c r="AD3176" i="7"/>
  <c r="AF3176" i="7" s="1"/>
  <c r="AE3175" i="7"/>
  <c r="AF3175" i="7" s="1"/>
  <c r="AD3175" i="7"/>
  <c r="AF3174" i="7"/>
  <c r="AE3174" i="7"/>
  <c r="AD3174" i="7"/>
  <c r="AE3173" i="7"/>
  <c r="AD3173" i="7"/>
  <c r="AF3173" i="7" s="1"/>
  <c r="AE3172" i="7"/>
  <c r="AD3172" i="7"/>
  <c r="AF3172" i="7" s="1"/>
  <c r="AE3171" i="7"/>
  <c r="AF3171" i="7" s="1"/>
  <c r="AD3171" i="7"/>
  <c r="AF3170" i="7"/>
  <c r="AE3170" i="7"/>
  <c r="AD3170" i="7"/>
  <c r="AE3169" i="7"/>
  <c r="AD3169" i="7"/>
  <c r="AF3169" i="7" s="1"/>
  <c r="AE3168" i="7"/>
  <c r="AD3168" i="7"/>
  <c r="AF3168" i="7" s="1"/>
  <c r="AE3167" i="7"/>
  <c r="AF3167" i="7" s="1"/>
  <c r="AD3167" i="7"/>
  <c r="AF3166" i="7"/>
  <c r="AE3166" i="7"/>
  <c r="AD3166" i="7"/>
  <c r="AE3165" i="7"/>
  <c r="AD3165" i="7"/>
  <c r="AF3165" i="7" s="1"/>
  <c r="AE3164" i="7"/>
  <c r="AD3164" i="7"/>
  <c r="AF3164" i="7" s="1"/>
  <c r="AE3163" i="7"/>
  <c r="AF3163" i="7" s="1"/>
  <c r="AD3163" i="7"/>
  <c r="AF3162" i="7"/>
  <c r="AE3162" i="7"/>
  <c r="AD3162" i="7"/>
  <c r="AE3161" i="7"/>
  <c r="AD3161" i="7"/>
  <c r="AF3161" i="7" s="1"/>
  <c r="AE3160" i="7"/>
  <c r="AD3160" i="7"/>
  <c r="AF3160" i="7" s="1"/>
  <c r="AE3159" i="7"/>
  <c r="AF3159" i="7" s="1"/>
  <c r="AD3159" i="7"/>
  <c r="AF3158" i="7"/>
  <c r="AE3158" i="7"/>
  <c r="AD3158" i="7"/>
  <c r="AE3157" i="7"/>
  <c r="AD3157" i="7"/>
  <c r="AF3157" i="7" s="1"/>
  <c r="AE3156" i="7"/>
  <c r="AD3156" i="7"/>
  <c r="AF3156" i="7" s="1"/>
  <c r="AE3155" i="7"/>
  <c r="AF3155" i="7" s="1"/>
  <c r="AD3155" i="7"/>
  <c r="AF3154" i="7"/>
  <c r="AE3154" i="7"/>
  <c r="AD3154" i="7"/>
  <c r="AE3153" i="7"/>
  <c r="AD3153" i="7"/>
  <c r="AF3153" i="7" s="1"/>
  <c r="AE3152" i="7"/>
  <c r="AD3152" i="7"/>
  <c r="AF3152" i="7" s="1"/>
  <c r="AE3151" i="7"/>
  <c r="AF3151" i="7" s="1"/>
  <c r="AD3151" i="7"/>
  <c r="AF3150" i="7"/>
  <c r="AE3150" i="7"/>
  <c r="AD3150" i="7"/>
  <c r="AE3149" i="7"/>
  <c r="AD3149" i="7"/>
  <c r="AF3149" i="7" s="1"/>
  <c r="AE3148" i="7"/>
  <c r="AD3148" i="7"/>
  <c r="AF3148" i="7" s="1"/>
  <c r="AE3147" i="7"/>
  <c r="AF3147" i="7" s="1"/>
  <c r="AD3147" i="7"/>
  <c r="AF3146" i="7"/>
  <c r="AE3146" i="7"/>
  <c r="AD3146" i="7"/>
  <c r="AE3145" i="7"/>
  <c r="AD3145" i="7"/>
  <c r="AF3145" i="7" s="1"/>
  <c r="AE3144" i="7"/>
  <c r="AD3144" i="7"/>
  <c r="AF3144" i="7" s="1"/>
  <c r="AE3143" i="7"/>
  <c r="AF3143" i="7" s="1"/>
  <c r="AD3143" i="7"/>
  <c r="AF3142" i="7"/>
  <c r="AE3142" i="7"/>
  <c r="AD3142" i="7"/>
  <c r="AE3141" i="7"/>
  <c r="AD3141" i="7"/>
  <c r="AF3141" i="7" s="1"/>
  <c r="AE3140" i="7"/>
  <c r="AD3140" i="7"/>
  <c r="AF3140" i="7" s="1"/>
  <c r="AE3139" i="7"/>
  <c r="AF3139" i="7" s="1"/>
  <c r="AD3139" i="7"/>
  <c r="AF3138" i="7"/>
  <c r="AE3138" i="7"/>
  <c r="AD3138" i="7"/>
  <c r="AE3137" i="7"/>
  <c r="AD3137" i="7"/>
  <c r="AF3137" i="7" s="1"/>
  <c r="AE3136" i="7"/>
  <c r="AD3136" i="7"/>
  <c r="AF3136" i="7" s="1"/>
  <c r="AE3135" i="7"/>
  <c r="AF3135" i="7" s="1"/>
  <c r="AD3135" i="7"/>
  <c r="AF3134" i="7"/>
  <c r="AE3134" i="7"/>
  <c r="AD3134" i="7"/>
  <c r="AE3133" i="7"/>
  <c r="AD3133" i="7"/>
  <c r="AF3133" i="7" s="1"/>
  <c r="AE3132" i="7"/>
  <c r="AD3132" i="7"/>
  <c r="AF3132" i="7" s="1"/>
  <c r="AE3131" i="7"/>
  <c r="AF3131" i="7" s="1"/>
  <c r="AD3131" i="7"/>
  <c r="AF3130" i="7"/>
  <c r="AE3130" i="7"/>
  <c r="AD3130" i="7"/>
  <c r="AE3129" i="7"/>
  <c r="AD3129" i="7"/>
  <c r="AF3129" i="7" s="1"/>
  <c r="AE3128" i="7"/>
  <c r="AD3128" i="7"/>
  <c r="AF3128" i="7" s="1"/>
  <c r="AE3127" i="7"/>
  <c r="AF3127" i="7" s="1"/>
  <c r="AD3127" i="7"/>
  <c r="AF3126" i="7"/>
  <c r="AE3126" i="7"/>
  <c r="AD3126" i="7"/>
  <c r="AE3125" i="7"/>
  <c r="AD3125" i="7"/>
  <c r="AF3125" i="7" s="1"/>
  <c r="AE3124" i="7"/>
  <c r="AD3124" i="7"/>
  <c r="AF3124" i="7" s="1"/>
  <c r="AE3123" i="7"/>
  <c r="AF3123" i="7" s="1"/>
  <c r="AD3123" i="7"/>
  <c r="AF3122" i="7"/>
  <c r="AE3122" i="7"/>
  <c r="AD3122" i="7"/>
  <c r="AE3121" i="7"/>
  <c r="AD3121" i="7"/>
  <c r="AF3121" i="7" s="1"/>
  <c r="AE3120" i="7"/>
  <c r="AD3120" i="7"/>
  <c r="AF3120" i="7" s="1"/>
  <c r="AE3119" i="7"/>
  <c r="AF3119" i="7" s="1"/>
  <c r="AD3119" i="7"/>
  <c r="AF3118" i="7"/>
  <c r="AE3118" i="7"/>
  <c r="AD3118" i="7"/>
  <c r="AE3117" i="7"/>
  <c r="AD3117" i="7"/>
  <c r="AF3117" i="7" s="1"/>
  <c r="AE3116" i="7"/>
  <c r="AD3116" i="7"/>
  <c r="AF3116" i="7" s="1"/>
  <c r="AE3115" i="7"/>
  <c r="AF3115" i="7" s="1"/>
  <c r="AD3115" i="7"/>
  <c r="AF3114" i="7"/>
  <c r="AE3114" i="7"/>
  <c r="AD3114" i="7"/>
  <c r="AE3113" i="7"/>
  <c r="AD3113" i="7"/>
  <c r="AF3113" i="7" s="1"/>
  <c r="AE3112" i="7"/>
  <c r="AD3112" i="7"/>
  <c r="AF3112" i="7" s="1"/>
  <c r="AE3111" i="7"/>
  <c r="AF3111" i="7" s="1"/>
  <c r="AD3111" i="7"/>
  <c r="AF3110" i="7"/>
  <c r="AE3110" i="7"/>
  <c r="AD3110" i="7"/>
  <c r="AE3109" i="7"/>
  <c r="AD3109" i="7"/>
  <c r="AF3109" i="7" s="1"/>
  <c r="AE3108" i="7"/>
  <c r="AD3108" i="7"/>
  <c r="AF3108" i="7" s="1"/>
  <c r="AE3107" i="7"/>
  <c r="AF3107" i="7" s="1"/>
  <c r="AD3107" i="7"/>
  <c r="AF3106" i="7"/>
  <c r="AE3106" i="7"/>
  <c r="AD3106" i="7"/>
  <c r="AE3105" i="7"/>
  <c r="AD3105" i="7"/>
  <c r="AF3105" i="7" s="1"/>
  <c r="AE3104" i="7"/>
  <c r="AD3104" i="7"/>
  <c r="AF3104" i="7" s="1"/>
  <c r="AE3103" i="7"/>
  <c r="AF3103" i="7" s="1"/>
  <c r="AD3103" i="7"/>
  <c r="AF3102" i="7"/>
  <c r="AE3102" i="7"/>
  <c r="AD3102" i="7"/>
  <c r="AE3101" i="7"/>
  <c r="AD3101" i="7"/>
  <c r="AF3101" i="7" s="1"/>
  <c r="AE3100" i="7"/>
  <c r="AD3100" i="7"/>
  <c r="AF3100" i="7" s="1"/>
  <c r="AE3099" i="7"/>
  <c r="AF3099" i="7" s="1"/>
  <c r="AD3099" i="7"/>
  <c r="AF3098" i="7"/>
  <c r="AE3098" i="7"/>
  <c r="AD3098" i="7"/>
  <c r="AE3097" i="7"/>
  <c r="AD3097" i="7"/>
  <c r="AF3097" i="7" s="1"/>
  <c r="AE3096" i="7"/>
  <c r="AD3096" i="7"/>
  <c r="AF3096" i="7" s="1"/>
  <c r="AE3095" i="7"/>
  <c r="AF3095" i="7" s="1"/>
  <c r="AD3095" i="7"/>
  <c r="AF3094" i="7"/>
  <c r="AE3094" i="7"/>
  <c r="AD3094" i="7"/>
  <c r="AE3093" i="7"/>
  <c r="AD3093" i="7"/>
  <c r="AF3093" i="7" s="1"/>
  <c r="AE3092" i="7"/>
  <c r="AD3092" i="7"/>
  <c r="AF3092" i="7" s="1"/>
  <c r="AE3091" i="7"/>
  <c r="AF3091" i="7" s="1"/>
  <c r="AD3091" i="7"/>
  <c r="AF3090" i="7"/>
  <c r="AE3090" i="7"/>
  <c r="AD3090" i="7"/>
  <c r="AE3089" i="7"/>
  <c r="AD3089" i="7"/>
  <c r="AF3089" i="7" s="1"/>
  <c r="AE3088" i="7"/>
  <c r="AD3088" i="7"/>
  <c r="AF3088" i="7" s="1"/>
  <c r="AE3087" i="7"/>
  <c r="AF3087" i="7" s="1"/>
  <c r="AD3087" i="7"/>
  <c r="AF3086" i="7"/>
  <c r="AE3086" i="7"/>
  <c r="AD3086" i="7"/>
  <c r="AE3085" i="7"/>
  <c r="AD3085" i="7"/>
  <c r="AF3085" i="7" s="1"/>
  <c r="AE3084" i="7"/>
  <c r="AD3084" i="7"/>
  <c r="AF3084" i="7" s="1"/>
  <c r="AE3083" i="7"/>
  <c r="AF3083" i="7" s="1"/>
  <c r="AD3083" i="7"/>
  <c r="AF3082" i="7"/>
  <c r="AE3082" i="7"/>
  <c r="AD3082" i="7"/>
  <c r="AE3081" i="7"/>
  <c r="AD3081" i="7"/>
  <c r="AF3081" i="7" s="1"/>
  <c r="AE3080" i="7"/>
  <c r="AD3080" i="7"/>
  <c r="AF3080" i="7" s="1"/>
  <c r="AE3079" i="7"/>
  <c r="AF3079" i="7" s="1"/>
  <c r="AD3079" i="7"/>
  <c r="AF3078" i="7"/>
  <c r="AE3078" i="7"/>
  <c r="AD3078" i="7"/>
  <c r="AE3077" i="7"/>
  <c r="AD3077" i="7"/>
  <c r="AF3077" i="7" s="1"/>
  <c r="AE3076" i="7"/>
  <c r="AD3076" i="7"/>
  <c r="AF3076" i="7" s="1"/>
  <c r="AE3075" i="7"/>
  <c r="AF3075" i="7" s="1"/>
  <c r="AD3075" i="7"/>
  <c r="AF3074" i="7"/>
  <c r="AE3074" i="7"/>
  <c r="AD3074" i="7"/>
  <c r="AE3073" i="7"/>
  <c r="AD3073" i="7"/>
  <c r="AF3073" i="7" s="1"/>
  <c r="AE3072" i="7"/>
  <c r="AD3072" i="7"/>
  <c r="AF3072" i="7" s="1"/>
  <c r="AE3071" i="7"/>
  <c r="AF3071" i="7" s="1"/>
  <c r="AD3071" i="7"/>
  <c r="AF3070" i="7"/>
  <c r="AE3070" i="7"/>
  <c r="AD3070" i="7"/>
  <c r="AE3069" i="7"/>
  <c r="AD3069" i="7"/>
  <c r="AF3069" i="7" s="1"/>
  <c r="AE3068" i="7"/>
  <c r="AD3068" i="7"/>
  <c r="AF3068" i="7" s="1"/>
  <c r="AE3067" i="7"/>
  <c r="AF3067" i="7" s="1"/>
  <c r="AD3067" i="7"/>
  <c r="AF3066" i="7"/>
  <c r="AE3066" i="7"/>
  <c r="AD3066" i="7"/>
  <c r="AE3065" i="7"/>
  <c r="AD3065" i="7"/>
  <c r="AF3065" i="7" s="1"/>
  <c r="AE3064" i="7"/>
  <c r="AD3064" i="7"/>
  <c r="AF3064" i="7" s="1"/>
  <c r="AE3063" i="7"/>
  <c r="AF3063" i="7" s="1"/>
  <c r="AD3063" i="7"/>
  <c r="AF3062" i="7"/>
  <c r="AE3062" i="7"/>
  <c r="AD3062" i="7"/>
  <c r="AE3061" i="7"/>
  <c r="AD3061" i="7"/>
  <c r="AF3061" i="7" s="1"/>
  <c r="AE3060" i="7"/>
  <c r="AD3060" i="7"/>
  <c r="AF3060" i="7" s="1"/>
  <c r="AE3059" i="7"/>
  <c r="AF3059" i="7" s="1"/>
  <c r="AD3059" i="7"/>
  <c r="AF3058" i="7"/>
  <c r="AE3058" i="7"/>
  <c r="AD3058" i="7"/>
  <c r="AE3057" i="7"/>
  <c r="AD3057" i="7"/>
  <c r="AF3057" i="7" s="1"/>
  <c r="AE3056" i="7"/>
  <c r="AD3056" i="7"/>
  <c r="AF3056" i="7" s="1"/>
  <c r="AE3055" i="7"/>
  <c r="AF3055" i="7" s="1"/>
  <c r="AD3055" i="7"/>
  <c r="AF3054" i="7"/>
  <c r="AE3054" i="7"/>
  <c r="AD3054" i="7"/>
  <c r="AE3053" i="7"/>
  <c r="AD3053" i="7"/>
  <c r="AF3053" i="7" s="1"/>
  <c r="AE3052" i="7"/>
  <c r="AD3052" i="7"/>
  <c r="AF3052" i="7" s="1"/>
  <c r="AE3051" i="7"/>
  <c r="AF3051" i="7" s="1"/>
  <c r="AD3051" i="7"/>
  <c r="AF3050" i="7"/>
  <c r="AE3050" i="7"/>
  <c r="AD3050" i="7"/>
  <c r="AE3049" i="7"/>
  <c r="AD3049" i="7"/>
  <c r="AF3049" i="7" s="1"/>
  <c r="AE3048" i="7"/>
  <c r="AD3048" i="7"/>
  <c r="AF3048" i="7" s="1"/>
  <c r="AE3047" i="7"/>
  <c r="AF3047" i="7" s="1"/>
  <c r="AD3047" i="7"/>
  <c r="AF3046" i="7"/>
  <c r="AE3046" i="7"/>
  <c r="AD3046" i="7"/>
  <c r="AE3045" i="7"/>
  <c r="AD3045" i="7"/>
  <c r="AF3045" i="7" s="1"/>
  <c r="AE3044" i="7"/>
  <c r="AD3044" i="7"/>
  <c r="AF3044" i="7" s="1"/>
  <c r="AE3043" i="7"/>
  <c r="AF3043" i="7" s="1"/>
  <c r="AD3043" i="7"/>
  <c r="AF3042" i="7"/>
  <c r="AE3042" i="7"/>
  <c r="AD3042" i="7"/>
  <c r="AE3041" i="7"/>
  <c r="AD3041" i="7"/>
  <c r="AF3041" i="7" s="1"/>
  <c r="AE3040" i="7"/>
  <c r="AD3040" i="7"/>
  <c r="AF3040" i="7" s="1"/>
  <c r="AE3039" i="7"/>
  <c r="AF3039" i="7" s="1"/>
  <c r="AD3039" i="7"/>
  <c r="AF3038" i="7"/>
  <c r="AE3038" i="7"/>
  <c r="AD3038" i="7"/>
  <c r="AE3037" i="7"/>
  <c r="AD3037" i="7"/>
  <c r="AF3037" i="7" s="1"/>
  <c r="AE3036" i="7"/>
  <c r="AD3036" i="7"/>
  <c r="AF3036" i="7" s="1"/>
  <c r="AE3035" i="7"/>
  <c r="AF3035" i="7" s="1"/>
  <c r="AD3035" i="7"/>
  <c r="AF3034" i="7"/>
  <c r="AE3034" i="7"/>
  <c r="AD3034" i="7"/>
  <c r="AE3033" i="7"/>
  <c r="AD3033" i="7"/>
  <c r="AF3033" i="7" s="1"/>
  <c r="AE3032" i="7"/>
  <c r="AD3032" i="7"/>
  <c r="AF3032" i="7" s="1"/>
  <c r="AE3031" i="7"/>
  <c r="AF3031" i="7" s="1"/>
  <c r="AD3031" i="7"/>
  <c r="AF3030" i="7"/>
  <c r="AE3030" i="7"/>
  <c r="AD3030" i="7"/>
  <c r="AE3029" i="7"/>
  <c r="AD3029" i="7"/>
  <c r="AF3029" i="7" s="1"/>
  <c r="AE3028" i="7"/>
  <c r="AD3028" i="7"/>
  <c r="AF3028" i="7" s="1"/>
  <c r="AE3027" i="7"/>
  <c r="AF3027" i="7" s="1"/>
  <c r="AD3027" i="7"/>
  <c r="AF3026" i="7"/>
  <c r="AE3026" i="7"/>
  <c r="AD3026" i="7"/>
  <c r="AE3025" i="7"/>
  <c r="AD3025" i="7"/>
  <c r="AF3025" i="7" s="1"/>
  <c r="AE3024" i="7"/>
  <c r="AD3024" i="7"/>
  <c r="AF3024" i="7" s="1"/>
  <c r="AE3023" i="7"/>
  <c r="AF3023" i="7" s="1"/>
  <c r="AD3023" i="7"/>
  <c r="AF3022" i="7"/>
  <c r="AE3022" i="7"/>
  <c r="AD3022" i="7"/>
  <c r="AE3021" i="7"/>
  <c r="AD3021" i="7"/>
  <c r="AF3021" i="7" s="1"/>
  <c r="AE3020" i="7"/>
  <c r="AD3020" i="7"/>
  <c r="AF3020" i="7" s="1"/>
  <c r="AE3019" i="7"/>
  <c r="AF3019" i="7" s="1"/>
  <c r="AD3019" i="7"/>
  <c r="AF3018" i="7"/>
  <c r="AE3018" i="7"/>
  <c r="AD3018" i="7"/>
  <c r="AE3017" i="7"/>
  <c r="AD3017" i="7"/>
  <c r="AF3017" i="7" s="1"/>
  <c r="AE3016" i="7"/>
  <c r="AD3016" i="7"/>
  <c r="AF3016" i="7" s="1"/>
  <c r="AE3015" i="7"/>
  <c r="AF3015" i="7" s="1"/>
  <c r="AD3015" i="7"/>
  <c r="AF3014" i="7"/>
  <c r="AE3014" i="7"/>
  <c r="AD3014" i="7"/>
  <c r="AE3013" i="7"/>
  <c r="AD3013" i="7"/>
  <c r="AF3013" i="7" s="1"/>
  <c r="AE3012" i="7"/>
  <c r="AD3012" i="7"/>
  <c r="AF3012" i="7" s="1"/>
  <c r="AE3011" i="7"/>
  <c r="AF3011" i="7" s="1"/>
  <c r="AD3011" i="7"/>
  <c r="AF3010" i="7"/>
  <c r="AE3010" i="7"/>
  <c r="AD3010" i="7"/>
  <c r="AE3009" i="7"/>
  <c r="AD3009" i="7"/>
  <c r="AF3009" i="7" s="1"/>
  <c r="AE3008" i="7"/>
  <c r="AD3008" i="7"/>
  <c r="AF3008" i="7" s="1"/>
  <c r="AE3007" i="7"/>
  <c r="AF3007" i="7" s="1"/>
  <c r="AD3007" i="7"/>
  <c r="AF3006" i="7"/>
  <c r="AE3006" i="7"/>
  <c r="AD3006" i="7"/>
  <c r="AE3005" i="7"/>
  <c r="AD3005" i="7"/>
  <c r="AF3005" i="7" s="1"/>
  <c r="AE3004" i="7"/>
  <c r="AD3004" i="7"/>
  <c r="AF3004" i="7" s="1"/>
  <c r="AE3003" i="7"/>
  <c r="AF3003" i="7" s="1"/>
  <c r="AD3003" i="7"/>
  <c r="AF3002" i="7"/>
  <c r="AE3002" i="7"/>
  <c r="AD3002" i="7"/>
  <c r="AE3001" i="7"/>
  <c r="AD3001" i="7"/>
  <c r="AF3001" i="7" s="1"/>
  <c r="AE3000" i="7"/>
  <c r="AD3000" i="7"/>
  <c r="AF3000" i="7" s="1"/>
  <c r="AE2999" i="7"/>
  <c r="AF2999" i="7" s="1"/>
  <c r="AD2999" i="7"/>
  <c r="AF2998" i="7"/>
  <c r="AE2998" i="7"/>
  <c r="AD2998" i="7"/>
  <c r="AE2997" i="7"/>
  <c r="AD2997" i="7"/>
  <c r="AF2997" i="7" s="1"/>
  <c r="AE2996" i="7"/>
  <c r="AD2996" i="7"/>
  <c r="AF2996" i="7" s="1"/>
  <c r="AE2995" i="7"/>
  <c r="AF2995" i="7" s="1"/>
  <c r="AD2995" i="7"/>
  <c r="AF2994" i="7"/>
  <c r="AE2994" i="7"/>
  <c r="AD2994" i="7"/>
  <c r="AE2993" i="7"/>
  <c r="AD2993" i="7"/>
  <c r="AF2993" i="7" s="1"/>
  <c r="AE2992" i="7"/>
  <c r="AD2992" i="7"/>
  <c r="AF2992" i="7" s="1"/>
  <c r="AE2991" i="7"/>
  <c r="AF2991" i="7" s="1"/>
  <c r="AD2991" i="7"/>
  <c r="AF2990" i="7"/>
  <c r="AE2990" i="7"/>
  <c r="AD2990" i="7"/>
  <c r="AE2989" i="7"/>
  <c r="AD2989" i="7"/>
  <c r="AF2989" i="7" s="1"/>
  <c r="AE2988" i="7"/>
  <c r="AD2988" i="7"/>
  <c r="AF2988" i="7" s="1"/>
  <c r="AE2987" i="7"/>
  <c r="AF2987" i="7" s="1"/>
  <c r="AD2987" i="7"/>
  <c r="AF2986" i="7"/>
  <c r="AE2986" i="7"/>
  <c r="AD2986" i="7"/>
  <c r="AE2985" i="7"/>
  <c r="AD2985" i="7"/>
  <c r="AF2985" i="7" s="1"/>
  <c r="AE2984" i="7"/>
  <c r="AD2984" i="7"/>
  <c r="AF2984" i="7" s="1"/>
  <c r="AE2983" i="7"/>
  <c r="AF2983" i="7" s="1"/>
  <c r="AD2983" i="7"/>
  <c r="AF2982" i="7"/>
  <c r="AE2982" i="7"/>
  <c r="AD2982" i="7"/>
  <c r="AE2981" i="7"/>
  <c r="AD2981" i="7"/>
  <c r="AF2981" i="7" s="1"/>
  <c r="AE2980" i="7"/>
  <c r="AD2980" i="7"/>
  <c r="AF2980" i="7" s="1"/>
  <c r="AE2979" i="7"/>
  <c r="AF2979" i="7" s="1"/>
  <c r="AD2979" i="7"/>
  <c r="AF2978" i="7"/>
  <c r="AE2978" i="7"/>
  <c r="AD2978" i="7"/>
  <c r="AE2977" i="7"/>
  <c r="AD2977" i="7"/>
  <c r="AF2977" i="7" s="1"/>
  <c r="AE2976" i="7"/>
  <c r="AD2976" i="7"/>
  <c r="AF2976" i="7" s="1"/>
  <c r="AE2975" i="7"/>
  <c r="AF2975" i="7" s="1"/>
  <c r="AD2975" i="7"/>
  <c r="AF2974" i="7"/>
  <c r="AE2974" i="7"/>
  <c r="AD2974" i="7"/>
  <c r="AE2973" i="7"/>
  <c r="AF2973" i="7" s="1"/>
  <c r="AD2973" i="7"/>
  <c r="AE2972" i="7"/>
  <c r="AD2972" i="7"/>
  <c r="AF2972" i="7" s="1"/>
  <c r="AE2971" i="7"/>
  <c r="AD2971" i="7"/>
  <c r="AF2971" i="7" s="1"/>
  <c r="AF2970" i="7"/>
  <c r="AE2970" i="7"/>
  <c r="AD2970" i="7"/>
  <c r="AE2969" i="7"/>
  <c r="AF2969" i="7" s="1"/>
  <c r="AD2969" i="7"/>
  <c r="AE2968" i="7"/>
  <c r="AD2968" i="7"/>
  <c r="AF2968" i="7" s="1"/>
  <c r="AE2967" i="7"/>
  <c r="AD2967" i="7"/>
  <c r="AF2966" i="7"/>
  <c r="AE2966" i="7"/>
  <c r="AD2966" i="7"/>
  <c r="AE2965" i="7"/>
  <c r="AF2965" i="7" s="1"/>
  <c r="AD2965" i="7"/>
  <c r="AE2964" i="7"/>
  <c r="AD2964" i="7"/>
  <c r="AF2964" i="7" s="1"/>
  <c r="AE2963" i="7"/>
  <c r="AD2963" i="7"/>
  <c r="AF2962" i="7"/>
  <c r="AE2962" i="7"/>
  <c r="AD2962" i="7"/>
  <c r="AE2961" i="7"/>
  <c r="AD2961" i="7"/>
  <c r="AF2961" i="7" s="1"/>
  <c r="AE2960" i="7"/>
  <c r="AD2960" i="7"/>
  <c r="AE2959" i="7"/>
  <c r="AF2959" i="7" s="1"/>
  <c r="AD2959" i="7"/>
  <c r="AE2958" i="7"/>
  <c r="AD2958" i="7"/>
  <c r="AF2958" i="7" s="1"/>
  <c r="AE2957" i="7"/>
  <c r="AD2957" i="7"/>
  <c r="AF2956" i="7"/>
  <c r="AE2956" i="7"/>
  <c r="AD2956" i="7"/>
  <c r="AF2955" i="7"/>
  <c r="AE2955" i="7"/>
  <c r="AD2955" i="7"/>
  <c r="AF2954" i="7"/>
  <c r="AE2954" i="7"/>
  <c r="AD2954" i="7"/>
  <c r="AE2953" i="7"/>
  <c r="AD2953" i="7"/>
  <c r="AF2953" i="7" s="1"/>
  <c r="AE2952" i="7"/>
  <c r="AD2952" i="7"/>
  <c r="AF2952" i="7" s="1"/>
  <c r="AE2951" i="7"/>
  <c r="AF2951" i="7" s="1"/>
  <c r="AD2951" i="7"/>
  <c r="AE2950" i="7"/>
  <c r="AD2950" i="7"/>
  <c r="AF2950" i="7" s="1"/>
  <c r="AE2949" i="7"/>
  <c r="AD2949" i="7"/>
  <c r="AF2948" i="7"/>
  <c r="AE2948" i="7"/>
  <c r="AD2948" i="7"/>
  <c r="AF2947" i="7"/>
  <c r="AE2947" i="7"/>
  <c r="AD2947" i="7"/>
  <c r="AF2946" i="7"/>
  <c r="AE2946" i="7"/>
  <c r="AD2946" i="7"/>
  <c r="AE2945" i="7"/>
  <c r="AD2945" i="7"/>
  <c r="AF2945" i="7" s="1"/>
  <c r="AE2944" i="7"/>
  <c r="AD2944" i="7"/>
  <c r="AF2944" i="7" s="1"/>
  <c r="AE2943" i="7"/>
  <c r="AF2943" i="7" s="1"/>
  <c r="AD2943" i="7"/>
  <c r="AE2942" i="7"/>
  <c r="AD2942" i="7"/>
  <c r="AF2942" i="7" s="1"/>
  <c r="AF2941" i="7"/>
  <c r="AE2941" i="7"/>
  <c r="AD2941" i="7"/>
  <c r="AF2940" i="7"/>
  <c r="AE2940" i="7"/>
  <c r="AD2940" i="7"/>
  <c r="AE2939" i="7"/>
  <c r="AD2939" i="7"/>
  <c r="AF2939" i="7" s="1"/>
  <c r="AE2938" i="7"/>
  <c r="AD2938" i="7"/>
  <c r="AF2938" i="7" s="1"/>
  <c r="AF2937" i="7"/>
  <c r="AE2937" i="7"/>
  <c r="AD2937" i="7"/>
  <c r="AF2936" i="7"/>
  <c r="AE2936" i="7"/>
  <c r="AD2936" i="7"/>
  <c r="AE2935" i="7"/>
  <c r="AD2935" i="7"/>
  <c r="AF2935" i="7" s="1"/>
  <c r="AE2934" i="7"/>
  <c r="AD2934" i="7"/>
  <c r="AF2934" i="7" s="1"/>
  <c r="AF2933" i="7"/>
  <c r="AE2933" i="7"/>
  <c r="AD2933" i="7"/>
  <c r="AF2932" i="7"/>
  <c r="AE2932" i="7"/>
  <c r="AD2932" i="7"/>
  <c r="AE2931" i="7"/>
  <c r="AD2931" i="7"/>
  <c r="AF2931" i="7" s="1"/>
  <c r="AE2930" i="7"/>
  <c r="AD2930" i="7"/>
  <c r="AF2930" i="7" s="1"/>
  <c r="AF2929" i="7"/>
  <c r="AE2929" i="7"/>
  <c r="AD2929" i="7"/>
  <c r="AF2928" i="7"/>
  <c r="AE2928" i="7"/>
  <c r="AD2928" i="7"/>
  <c r="AE2927" i="7"/>
  <c r="AD2927" i="7"/>
  <c r="AF2927" i="7" s="1"/>
  <c r="AE2926" i="7"/>
  <c r="AD2926" i="7"/>
  <c r="AF2926" i="7" s="1"/>
  <c r="AF2925" i="7"/>
  <c r="AE2925" i="7"/>
  <c r="AD2925" i="7"/>
  <c r="AF2924" i="7"/>
  <c r="AE2924" i="7"/>
  <c r="AD2924" i="7"/>
  <c r="AE2923" i="7"/>
  <c r="AD2923" i="7"/>
  <c r="AF2923" i="7" s="1"/>
  <c r="AE2922" i="7"/>
  <c r="AD2922" i="7"/>
  <c r="AF2922" i="7" s="1"/>
  <c r="AF2921" i="7"/>
  <c r="AE2921" i="7"/>
  <c r="AD2921" i="7"/>
  <c r="AF2920" i="7"/>
  <c r="AE2920" i="7"/>
  <c r="AD2920" i="7"/>
  <c r="AE2919" i="7"/>
  <c r="AD2919" i="7"/>
  <c r="AF2919" i="7" s="1"/>
  <c r="AE2918" i="7"/>
  <c r="AD2918" i="7"/>
  <c r="AF2918" i="7" s="1"/>
  <c r="AF2917" i="7"/>
  <c r="AE2917" i="7"/>
  <c r="AD2917" i="7"/>
  <c r="AF2916" i="7"/>
  <c r="AE2916" i="7"/>
  <c r="AD2916" i="7"/>
  <c r="AE2915" i="7"/>
  <c r="AD2915" i="7"/>
  <c r="AF2915" i="7" s="1"/>
  <c r="AE2914" i="7"/>
  <c r="AD2914" i="7"/>
  <c r="AF2914" i="7" s="1"/>
  <c r="AF2913" i="7"/>
  <c r="AE2913" i="7"/>
  <c r="AD2913" i="7"/>
  <c r="AF2912" i="7"/>
  <c r="AE2912" i="7"/>
  <c r="AD2912" i="7"/>
  <c r="AE2911" i="7"/>
  <c r="AD2911" i="7"/>
  <c r="AF2911" i="7" s="1"/>
  <c r="AE2910" i="7"/>
  <c r="AD2910" i="7"/>
  <c r="AF2910" i="7" s="1"/>
  <c r="AF2909" i="7"/>
  <c r="AE2909" i="7"/>
  <c r="AD2909" i="7"/>
  <c r="AF2908" i="7"/>
  <c r="AE2908" i="7"/>
  <c r="AD2908" i="7"/>
  <c r="AE2907" i="7"/>
  <c r="AD2907" i="7"/>
  <c r="AF2907" i="7" s="1"/>
  <c r="AE2906" i="7"/>
  <c r="AD2906" i="7"/>
  <c r="AF2906" i="7" s="1"/>
  <c r="AF2905" i="7"/>
  <c r="AE2905" i="7"/>
  <c r="AD2905" i="7"/>
  <c r="AF2904" i="7"/>
  <c r="AE2904" i="7"/>
  <c r="AD2904" i="7"/>
  <c r="AE2903" i="7"/>
  <c r="AD2903" i="7"/>
  <c r="AF2903" i="7" s="1"/>
  <c r="AE2902" i="7"/>
  <c r="AD2902" i="7"/>
  <c r="AF2902" i="7" s="1"/>
  <c r="AF2901" i="7"/>
  <c r="AE2901" i="7"/>
  <c r="AD2901" i="7"/>
  <c r="AF2900" i="7"/>
  <c r="AE2900" i="7"/>
  <c r="AD2900" i="7"/>
  <c r="AE2899" i="7"/>
  <c r="AD2899" i="7"/>
  <c r="AF2899" i="7" s="1"/>
  <c r="AE2898" i="7"/>
  <c r="AD2898" i="7"/>
  <c r="AF2898" i="7" s="1"/>
  <c r="AF2897" i="7"/>
  <c r="AE2897" i="7"/>
  <c r="AD2897" i="7"/>
  <c r="AF2896" i="7"/>
  <c r="AE2896" i="7"/>
  <c r="AD2896" i="7"/>
  <c r="AE2895" i="7"/>
  <c r="AD2895" i="7"/>
  <c r="AF2895" i="7" s="1"/>
  <c r="AE2894" i="7"/>
  <c r="AD2894" i="7"/>
  <c r="AF2894" i="7" s="1"/>
  <c r="AF2893" i="7"/>
  <c r="AE2893" i="7"/>
  <c r="AD2893" i="7"/>
  <c r="AF2892" i="7"/>
  <c r="AE2892" i="7"/>
  <c r="AD2892" i="7"/>
  <c r="AE2891" i="7"/>
  <c r="AD2891" i="7"/>
  <c r="AF2891" i="7" s="1"/>
  <c r="AE2890" i="7"/>
  <c r="AD2890" i="7"/>
  <c r="AF2890" i="7" s="1"/>
  <c r="AF2889" i="7"/>
  <c r="AE2889" i="7"/>
  <c r="AD2889" i="7"/>
  <c r="AF2888" i="7"/>
  <c r="AE2888" i="7"/>
  <c r="AD2888" i="7"/>
  <c r="AE2887" i="7"/>
  <c r="AD2887" i="7"/>
  <c r="AF2887" i="7" s="1"/>
  <c r="AE2886" i="7"/>
  <c r="AD2886" i="7"/>
  <c r="AF2886" i="7" s="1"/>
  <c r="AF2885" i="7"/>
  <c r="AE2885" i="7"/>
  <c r="AD2885" i="7"/>
  <c r="AF2884" i="7"/>
  <c r="AE2884" i="7"/>
  <c r="AD2884" i="7"/>
  <c r="AE2883" i="7"/>
  <c r="AD2883" i="7"/>
  <c r="AF2883" i="7" s="1"/>
  <c r="AE2882" i="7"/>
  <c r="AD2882" i="7"/>
  <c r="AF2882" i="7" s="1"/>
  <c r="AF2881" i="7"/>
  <c r="AE2881" i="7"/>
  <c r="AD2881" i="7"/>
  <c r="AF2880" i="7"/>
  <c r="AE2880" i="7"/>
  <c r="AD2880" i="7"/>
  <c r="AE2879" i="7"/>
  <c r="AD2879" i="7"/>
  <c r="AF2879" i="7" s="1"/>
  <c r="AE2878" i="7"/>
  <c r="AD2878" i="7"/>
  <c r="AF2878" i="7" s="1"/>
  <c r="AF2877" i="7"/>
  <c r="AE2877" i="7"/>
  <c r="AD2877" i="7"/>
  <c r="AF2876" i="7"/>
  <c r="AE2876" i="7"/>
  <c r="AD2876" i="7"/>
  <c r="AE2875" i="7"/>
  <c r="AD2875" i="7"/>
  <c r="AF2875" i="7" s="1"/>
  <c r="AE2874" i="7"/>
  <c r="AD2874" i="7"/>
  <c r="AF2874" i="7" s="1"/>
  <c r="AF2873" i="7"/>
  <c r="AE2873" i="7"/>
  <c r="AD2873" i="7"/>
  <c r="AF2872" i="7"/>
  <c r="AE2872" i="7"/>
  <c r="AD2872" i="7"/>
  <c r="AE2871" i="7"/>
  <c r="AD2871" i="7"/>
  <c r="AF2871" i="7" s="1"/>
  <c r="AE2870" i="7"/>
  <c r="AD2870" i="7"/>
  <c r="AF2870" i="7" s="1"/>
  <c r="AF2869" i="7"/>
  <c r="AE2869" i="7"/>
  <c r="AD2869" i="7"/>
  <c r="AF2868" i="7"/>
  <c r="AE2868" i="7"/>
  <c r="AD2868" i="7"/>
  <c r="AE2867" i="7"/>
  <c r="AD2867" i="7"/>
  <c r="AF2867" i="7" s="1"/>
  <c r="AE2866" i="7"/>
  <c r="AD2866" i="7"/>
  <c r="AF2866" i="7" s="1"/>
  <c r="AF2865" i="7"/>
  <c r="AE2865" i="7"/>
  <c r="AD2865" i="7"/>
  <c r="AF2864" i="7"/>
  <c r="AE2864" i="7"/>
  <c r="AD2864" i="7"/>
  <c r="AE2863" i="7"/>
  <c r="AD2863" i="7"/>
  <c r="AF2863" i="7" s="1"/>
  <c r="AE2862" i="7"/>
  <c r="AD2862" i="7"/>
  <c r="AF2862" i="7" s="1"/>
  <c r="AF2861" i="7"/>
  <c r="AE2861" i="7"/>
  <c r="AD2861" i="7"/>
  <c r="AF2860" i="7"/>
  <c r="AE2860" i="7"/>
  <c r="AD2860" i="7"/>
  <c r="AE2859" i="7"/>
  <c r="AD2859" i="7"/>
  <c r="AF2859" i="7" s="1"/>
  <c r="AE2858" i="7"/>
  <c r="AD2858" i="7"/>
  <c r="AF2858" i="7" s="1"/>
  <c r="AF2857" i="7"/>
  <c r="AE2857" i="7"/>
  <c r="AD2857" i="7"/>
  <c r="AF2856" i="7"/>
  <c r="AE2856" i="7"/>
  <c r="AD2856" i="7"/>
  <c r="AE2855" i="7"/>
  <c r="AD2855" i="7"/>
  <c r="AF2855" i="7" s="1"/>
  <c r="AE2854" i="7"/>
  <c r="AD2854" i="7"/>
  <c r="AF2854" i="7" s="1"/>
  <c r="AF2853" i="7"/>
  <c r="AE2853" i="7"/>
  <c r="AD2853" i="7"/>
  <c r="AF2852" i="7"/>
  <c r="AE2852" i="7"/>
  <c r="AD2852" i="7"/>
  <c r="AE2851" i="7"/>
  <c r="AD2851" i="7"/>
  <c r="AF2851" i="7" s="1"/>
  <c r="AE2850" i="7"/>
  <c r="AD2850" i="7"/>
  <c r="AF2850" i="7" s="1"/>
  <c r="AF2849" i="7"/>
  <c r="AE2849" i="7"/>
  <c r="AD2849" i="7"/>
  <c r="AF2848" i="7"/>
  <c r="AE2848" i="7"/>
  <c r="AD2848" i="7"/>
  <c r="AE2847" i="7"/>
  <c r="AD2847" i="7"/>
  <c r="AF2847" i="7" s="1"/>
  <c r="AE2846" i="7"/>
  <c r="AD2846" i="7"/>
  <c r="AF2846" i="7" s="1"/>
  <c r="AF2845" i="7"/>
  <c r="AE2845" i="7"/>
  <c r="AD2845" i="7"/>
  <c r="AF2844" i="7"/>
  <c r="AE2844" i="7"/>
  <c r="AD2844" i="7"/>
  <c r="AE2843" i="7"/>
  <c r="AD2843" i="7"/>
  <c r="AF2843" i="7" s="1"/>
  <c r="AE2842" i="7"/>
  <c r="AD2842" i="7"/>
  <c r="AF2842" i="7" s="1"/>
  <c r="AF2841" i="7"/>
  <c r="AE2841" i="7"/>
  <c r="AD2841" i="7"/>
  <c r="AF2840" i="7"/>
  <c r="AE2840" i="7"/>
  <c r="AD2840" i="7"/>
  <c r="AE2839" i="7"/>
  <c r="AD2839" i="7"/>
  <c r="AF2839" i="7" s="1"/>
  <c r="AE2838" i="7"/>
  <c r="AD2838" i="7"/>
  <c r="AF2838" i="7" s="1"/>
  <c r="AF2837" i="7"/>
  <c r="AE2837" i="7"/>
  <c r="AD2837" i="7"/>
  <c r="AF2836" i="7"/>
  <c r="AE2836" i="7"/>
  <c r="AD2836" i="7"/>
  <c r="AE2835" i="7"/>
  <c r="AD2835" i="7"/>
  <c r="AF2835" i="7" s="1"/>
  <c r="AE2834" i="7"/>
  <c r="AD2834" i="7"/>
  <c r="AF2834" i="7" s="1"/>
  <c r="AF2833" i="7"/>
  <c r="AE2833" i="7"/>
  <c r="AD2833" i="7"/>
  <c r="AF2832" i="7"/>
  <c r="AE2832" i="7"/>
  <c r="AD2832" i="7"/>
  <c r="AE2831" i="7"/>
  <c r="AD2831" i="7"/>
  <c r="AF2831" i="7" s="1"/>
  <c r="AE2830" i="7"/>
  <c r="AD2830" i="7"/>
  <c r="AF2830" i="7" s="1"/>
  <c r="AF2829" i="7"/>
  <c r="AE2829" i="7"/>
  <c r="AD2829" i="7"/>
  <c r="AF2828" i="7"/>
  <c r="AE2828" i="7"/>
  <c r="AD2828" i="7"/>
  <c r="AE2827" i="7"/>
  <c r="AD2827" i="7"/>
  <c r="AF2827" i="7" s="1"/>
  <c r="AE2826" i="7"/>
  <c r="AD2826" i="7"/>
  <c r="AF2826" i="7" s="1"/>
  <c r="AF2825" i="7"/>
  <c r="AE2825" i="7"/>
  <c r="AD2825" i="7"/>
  <c r="AF2824" i="7"/>
  <c r="AE2824" i="7"/>
  <c r="AD2824" i="7"/>
  <c r="AE2823" i="7"/>
  <c r="AD2823" i="7"/>
  <c r="AF2823" i="7" s="1"/>
  <c r="AE2822" i="7"/>
  <c r="AD2822" i="7"/>
  <c r="AF2822" i="7" s="1"/>
  <c r="AF2821" i="7"/>
  <c r="AE2821" i="7"/>
  <c r="AD2821" i="7"/>
  <c r="AF2820" i="7"/>
  <c r="AE2820" i="7"/>
  <c r="AD2820" i="7"/>
  <c r="AE2819" i="7"/>
  <c r="AD2819" i="7"/>
  <c r="AF2819" i="7" s="1"/>
  <c r="AE2818" i="7"/>
  <c r="AD2818" i="7"/>
  <c r="AF2818" i="7" s="1"/>
  <c r="AF2817" i="7"/>
  <c r="AE2817" i="7"/>
  <c r="AD2817" i="7"/>
  <c r="AF2816" i="7"/>
  <c r="AE2816" i="7"/>
  <c r="AD2816" i="7"/>
  <c r="AE2815" i="7"/>
  <c r="AD2815" i="7"/>
  <c r="AF2815" i="7" s="1"/>
  <c r="AE2814" i="7"/>
  <c r="AD2814" i="7"/>
  <c r="AF2814" i="7" s="1"/>
  <c r="AF2813" i="7"/>
  <c r="AE2813" i="7"/>
  <c r="AD2813" i="7"/>
  <c r="AF2812" i="7"/>
  <c r="AE2812" i="7"/>
  <c r="AD2812" i="7"/>
  <c r="AE2811" i="7"/>
  <c r="AD2811" i="7"/>
  <c r="AF2811" i="7" s="1"/>
  <c r="AE2810" i="7"/>
  <c r="AD2810" i="7"/>
  <c r="AF2810" i="7" s="1"/>
  <c r="AF2809" i="7"/>
  <c r="AE2809" i="7"/>
  <c r="AD2809" i="7"/>
  <c r="AF2808" i="7"/>
  <c r="AE2808" i="7"/>
  <c r="AD2808" i="7"/>
  <c r="AE2807" i="7"/>
  <c r="AD2807" i="7"/>
  <c r="AF2807" i="7" s="1"/>
  <c r="AE2806" i="7"/>
  <c r="AD2806" i="7"/>
  <c r="AF2806" i="7" s="1"/>
  <c r="AF2805" i="7"/>
  <c r="AE2805" i="7"/>
  <c r="AD2805" i="7"/>
  <c r="AF2804" i="7"/>
  <c r="AE2804" i="7"/>
  <c r="AD2804" i="7"/>
  <c r="AE2803" i="7"/>
  <c r="AD2803" i="7"/>
  <c r="AF2803" i="7" s="1"/>
  <c r="AE2802" i="7"/>
  <c r="AD2802" i="7"/>
  <c r="AF2802" i="7" s="1"/>
  <c r="AF2801" i="7"/>
  <c r="AE2801" i="7"/>
  <c r="AD2801" i="7"/>
  <c r="AF2800" i="7"/>
  <c r="AE2800" i="7"/>
  <c r="AD2800" i="7"/>
  <c r="AE2799" i="7"/>
  <c r="AD2799" i="7"/>
  <c r="AF2799" i="7" s="1"/>
  <c r="AE2798" i="7"/>
  <c r="AD2798" i="7"/>
  <c r="AF2798" i="7" s="1"/>
  <c r="AF2797" i="7"/>
  <c r="AE2797" i="7"/>
  <c r="AD2797" i="7"/>
  <c r="AF2796" i="7"/>
  <c r="AE2796" i="7"/>
  <c r="AD2796" i="7"/>
  <c r="AE2795" i="7"/>
  <c r="AD2795" i="7"/>
  <c r="AF2795" i="7" s="1"/>
  <c r="AE2794" i="7"/>
  <c r="AD2794" i="7"/>
  <c r="AF2794" i="7" s="1"/>
  <c r="AF2793" i="7"/>
  <c r="AE2793" i="7"/>
  <c r="AD2793" i="7"/>
  <c r="AF2792" i="7"/>
  <c r="AE2792" i="7"/>
  <c r="AD2792" i="7"/>
  <c r="AE2791" i="7"/>
  <c r="AD2791" i="7"/>
  <c r="AF2791" i="7" s="1"/>
  <c r="AE2790" i="7"/>
  <c r="AD2790" i="7"/>
  <c r="AF2790" i="7" s="1"/>
  <c r="AF2789" i="7"/>
  <c r="AE2789" i="7"/>
  <c r="AD2789" i="7"/>
  <c r="AF2788" i="7"/>
  <c r="AE2788" i="7"/>
  <c r="AD2788" i="7"/>
  <c r="AE2787" i="7"/>
  <c r="AD2787" i="7"/>
  <c r="AF2787" i="7" s="1"/>
  <c r="AE2786" i="7"/>
  <c r="AD2786" i="7"/>
  <c r="AF2786" i="7" s="1"/>
  <c r="AF2785" i="7"/>
  <c r="AE2785" i="7"/>
  <c r="AD2785" i="7"/>
  <c r="AF2784" i="7"/>
  <c r="AE2784" i="7"/>
  <c r="AD2784" i="7"/>
  <c r="AE2783" i="7"/>
  <c r="AD2783" i="7"/>
  <c r="AF2783" i="7" s="1"/>
  <c r="AE2782" i="7"/>
  <c r="AD2782" i="7"/>
  <c r="AF2782" i="7" s="1"/>
  <c r="AF2781" i="7"/>
  <c r="AE2781" i="7"/>
  <c r="AD2781" i="7"/>
  <c r="AF2780" i="7"/>
  <c r="AE2780" i="7"/>
  <c r="AD2780" i="7"/>
  <c r="AE2779" i="7"/>
  <c r="AD2779" i="7"/>
  <c r="AF2779" i="7" s="1"/>
  <c r="AE2778" i="7"/>
  <c r="AD2778" i="7"/>
  <c r="AF2778" i="7" s="1"/>
  <c r="AF2777" i="7"/>
  <c r="AE2777" i="7"/>
  <c r="AD2777" i="7"/>
  <c r="AF2776" i="7"/>
  <c r="AE2776" i="7"/>
  <c r="AD2776" i="7"/>
  <c r="AE2775" i="7"/>
  <c r="AD2775" i="7"/>
  <c r="AF2775" i="7" s="1"/>
  <c r="AE2774" i="7"/>
  <c r="AD2774" i="7"/>
  <c r="AF2774" i="7" s="1"/>
  <c r="AF2773" i="7"/>
  <c r="AE2773" i="7"/>
  <c r="AD2773" i="7"/>
  <c r="AF2772" i="7"/>
  <c r="AE2772" i="7"/>
  <c r="AD2772" i="7"/>
  <c r="AE2771" i="7"/>
  <c r="AD2771" i="7"/>
  <c r="AF2771" i="7" s="1"/>
  <c r="AE2770" i="7"/>
  <c r="AD2770" i="7"/>
  <c r="AF2770" i="7" s="1"/>
  <c r="AF2769" i="7"/>
  <c r="AE2769" i="7"/>
  <c r="AD2769" i="7"/>
  <c r="AF2768" i="7"/>
  <c r="AE2768" i="7"/>
  <c r="AD2768" i="7"/>
  <c r="AE2767" i="7"/>
  <c r="AD2767" i="7"/>
  <c r="AF2767" i="7" s="1"/>
  <c r="AE2766" i="7"/>
  <c r="AD2766" i="7"/>
  <c r="AF2766" i="7" s="1"/>
  <c r="AF2765" i="7"/>
  <c r="AE2765" i="7"/>
  <c r="AD2765" i="7"/>
  <c r="AF2764" i="7"/>
  <c r="AE2764" i="7"/>
  <c r="AD2764" i="7"/>
  <c r="AE2763" i="7"/>
  <c r="AD2763" i="7"/>
  <c r="AF2763" i="7" s="1"/>
  <c r="AE2762" i="7"/>
  <c r="AD2762" i="7"/>
  <c r="AF2762" i="7" s="1"/>
  <c r="AF2761" i="7"/>
  <c r="AE2761" i="7"/>
  <c r="AD2761" i="7"/>
  <c r="AF2760" i="7"/>
  <c r="AE2760" i="7"/>
  <c r="AD2760" i="7"/>
  <c r="AE2759" i="7"/>
  <c r="AD2759" i="7"/>
  <c r="AF2759" i="7" s="1"/>
  <c r="AE2758" i="7"/>
  <c r="AD2758" i="7"/>
  <c r="AF2758" i="7" s="1"/>
  <c r="AF2757" i="7"/>
  <c r="AE2757" i="7"/>
  <c r="AD2757" i="7"/>
  <c r="AF2756" i="7"/>
  <c r="AE2756" i="7"/>
  <c r="AD2756" i="7"/>
  <c r="AE2755" i="7"/>
  <c r="AD2755" i="7"/>
  <c r="AF2755" i="7" s="1"/>
  <c r="AE2754" i="7"/>
  <c r="AD2754" i="7"/>
  <c r="AF2754" i="7" s="1"/>
  <c r="AF2753" i="7"/>
  <c r="AE2753" i="7"/>
  <c r="AD2753" i="7"/>
  <c r="AF2752" i="7"/>
  <c r="AE2752" i="7"/>
  <c r="AD2752" i="7"/>
  <c r="AE2751" i="7"/>
  <c r="AD2751" i="7"/>
  <c r="AF2751" i="7" s="1"/>
  <c r="AE2750" i="7"/>
  <c r="AD2750" i="7"/>
  <c r="AF2750" i="7" s="1"/>
  <c r="AF2749" i="7"/>
  <c r="AE2749" i="7"/>
  <c r="AD2749" i="7"/>
  <c r="AF2748" i="7"/>
  <c r="AE2748" i="7"/>
  <c r="AD2748" i="7"/>
  <c r="AE2747" i="7"/>
  <c r="AD2747" i="7"/>
  <c r="AF2747" i="7" s="1"/>
  <c r="AE2746" i="7"/>
  <c r="AD2746" i="7"/>
  <c r="AF2746" i="7" s="1"/>
  <c r="AF2745" i="7"/>
  <c r="AE2745" i="7"/>
  <c r="AD2745" i="7"/>
  <c r="AF2744" i="7"/>
  <c r="AE2744" i="7"/>
  <c r="AD2744" i="7"/>
  <c r="AE2743" i="7"/>
  <c r="AD2743" i="7"/>
  <c r="AF2743" i="7" s="1"/>
  <c r="AE2742" i="7"/>
  <c r="AD2742" i="7"/>
  <c r="AF2742" i="7" s="1"/>
  <c r="AF2741" i="7"/>
  <c r="AE2741" i="7"/>
  <c r="AD2741" i="7"/>
  <c r="AF2740" i="7"/>
  <c r="AE2740" i="7"/>
  <c r="AD2740" i="7"/>
  <c r="AE2739" i="7"/>
  <c r="AD2739" i="7"/>
  <c r="AF2739" i="7" s="1"/>
  <c r="AE2738" i="7"/>
  <c r="AD2738" i="7"/>
  <c r="AF2738" i="7" s="1"/>
  <c r="AF2737" i="7"/>
  <c r="AE2737" i="7"/>
  <c r="AD2737" i="7"/>
  <c r="AF2736" i="7"/>
  <c r="AE2736" i="7"/>
  <c r="AD2736" i="7"/>
  <c r="AE2735" i="7"/>
  <c r="AD2735" i="7"/>
  <c r="AF2735" i="7" s="1"/>
  <c r="AE2734" i="7"/>
  <c r="AD2734" i="7"/>
  <c r="AF2734" i="7" s="1"/>
  <c r="AF2733" i="7"/>
  <c r="AE2733" i="7"/>
  <c r="AD2733" i="7"/>
  <c r="AF2732" i="7"/>
  <c r="AE2732" i="7"/>
  <c r="AD2732" i="7"/>
  <c r="AE2731" i="7"/>
  <c r="AD2731" i="7"/>
  <c r="AF2731" i="7" s="1"/>
  <c r="AE2730" i="7"/>
  <c r="AD2730" i="7"/>
  <c r="AF2730" i="7" s="1"/>
  <c r="AF2729" i="7"/>
  <c r="AE2729" i="7"/>
  <c r="AD2729" i="7"/>
  <c r="AF2728" i="7"/>
  <c r="AE2728" i="7"/>
  <c r="AD2728" i="7"/>
  <c r="AE2727" i="7"/>
  <c r="AD2727" i="7"/>
  <c r="AF2727" i="7" s="1"/>
  <c r="AE2726" i="7"/>
  <c r="AD2726" i="7"/>
  <c r="AF2726" i="7" s="1"/>
  <c r="AF2725" i="7"/>
  <c r="AE2725" i="7"/>
  <c r="AD2725" i="7"/>
  <c r="AF2724" i="7"/>
  <c r="AE2724" i="7"/>
  <c r="AD2724" i="7"/>
  <c r="AE2723" i="7"/>
  <c r="AD2723" i="7"/>
  <c r="AF2723" i="7" s="1"/>
  <c r="AE2722" i="7"/>
  <c r="AD2722" i="7"/>
  <c r="AF2722" i="7" s="1"/>
  <c r="AF2721" i="7"/>
  <c r="AE2721" i="7"/>
  <c r="AD2721" i="7"/>
  <c r="AF2720" i="7"/>
  <c r="AE2720" i="7"/>
  <c r="AD2720" i="7"/>
  <c r="AE2719" i="7"/>
  <c r="AD2719" i="7"/>
  <c r="AF2719" i="7" s="1"/>
  <c r="AE2718" i="7"/>
  <c r="AD2718" i="7"/>
  <c r="AF2718" i="7" s="1"/>
  <c r="AF2717" i="7"/>
  <c r="AE2717" i="7"/>
  <c r="AD2717" i="7"/>
  <c r="AF2716" i="7"/>
  <c r="AE2716" i="7"/>
  <c r="AD2716" i="7"/>
  <c r="AE2715" i="7"/>
  <c r="AD2715" i="7"/>
  <c r="AF2715" i="7" s="1"/>
  <c r="AE2714" i="7"/>
  <c r="AD2714" i="7"/>
  <c r="AF2714" i="7" s="1"/>
  <c r="AF2713" i="7"/>
  <c r="AE2713" i="7"/>
  <c r="AD2713" i="7"/>
  <c r="AF2712" i="7"/>
  <c r="AE2712" i="7"/>
  <c r="AD2712" i="7"/>
  <c r="AE2711" i="7"/>
  <c r="AD2711" i="7"/>
  <c r="AF2711" i="7" s="1"/>
  <c r="AE2710" i="7"/>
  <c r="AD2710" i="7"/>
  <c r="AF2710" i="7" s="1"/>
  <c r="AF2709" i="7"/>
  <c r="AE2709" i="7"/>
  <c r="AD2709" i="7"/>
  <c r="AF2708" i="7"/>
  <c r="AE2708" i="7"/>
  <c r="AD2708" i="7"/>
  <c r="AE2707" i="7"/>
  <c r="AD2707" i="7"/>
  <c r="AF2707" i="7" s="1"/>
  <c r="AE2706" i="7"/>
  <c r="AD2706" i="7"/>
  <c r="AF2706" i="7" s="1"/>
  <c r="AF2705" i="7"/>
  <c r="AE2705" i="7"/>
  <c r="AD2705" i="7"/>
  <c r="AF2704" i="7"/>
  <c r="AE2704" i="7"/>
  <c r="AD2704" i="7"/>
  <c r="AE2703" i="7"/>
  <c r="AD2703" i="7"/>
  <c r="AF2703" i="7" s="1"/>
  <c r="AE2702" i="7"/>
  <c r="AD2702" i="7"/>
  <c r="AF2702" i="7" s="1"/>
  <c r="AF2701" i="7"/>
  <c r="AE2701" i="7"/>
  <c r="AD2701" i="7"/>
  <c r="AE2700" i="7"/>
  <c r="AD2700" i="7"/>
  <c r="AF2700" i="7" s="1"/>
  <c r="AE2699" i="7"/>
  <c r="AD2699" i="7"/>
  <c r="AF2699" i="7" s="1"/>
  <c r="AE2698" i="7"/>
  <c r="AF2698" i="7" s="1"/>
  <c r="AD2698" i="7"/>
  <c r="AF2697" i="7"/>
  <c r="AE2697" i="7"/>
  <c r="AD2697" i="7"/>
  <c r="AE2696" i="7"/>
  <c r="AD2696" i="7"/>
  <c r="AF2696" i="7" s="1"/>
  <c r="AE2695" i="7"/>
  <c r="AD2695" i="7"/>
  <c r="AF2695" i="7" s="1"/>
  <c r="AE2694" i="7"/>
  <c r="AF2694" i="7" s="1"/>
  <c r="AD2694" i="7"/>
  <c r="AF2693" i="7"/>
  <c r="AE2693" i="7"/>
  <c r="AD2693" i="7"/>
  <c r="AE2692" i="7"/>
  <c r="AD2692" i="7"/>
  <c r="AF2692" i="7" s="1"/>
  <c r="AE2691" i="7"/>
  <c r="AD2691" i="7"/>
  <c r="AF2691" i="7" s="1"/>
  <c r="AE2690" i="7"/>
  <c r="AF2690" i="7" s="1"/>
  <c r="AD2690" i="7"/>
  <c r="AF2689" i="7"/>
  <c r="AE2689" i="7"/>
  <c r="AD2689" i="7"/>
  <c r="AE2688" i="7"/>
  <c r="AD2688" i="7"/>
  <c r="AF2688" i="7" s="1"/>
  <c r="AE2687" i="7"/>
  <c r="AD2687" i="7"/>
  <c r="AF2687" i="7" s="1"/>
  <c r="AE2686" i="7"/>
  <c r="AF2686" i="7" s="1"/>
  <c r="AD2686" i="7"/>
  <c r="AF2685" i="7"/>
  <c r="AE2685" i="7"/>
  <c r="AD2685" i="7"/>
  <c r="AE2684" i="7"/>
  <c r="AD2684" i="7"/>
  <c r="AF2684" i="7" s="1"/>
  <c r="AE2683" i="7"/>
  <c r="AD2683" i="7"/>
  <c r="AF2683" i="7" s="1"/>
  <c r="AE2682" i="7"/>
  <c r="AF2682" i="7" s="1"/>
  <c r="AD2682" i="7"/>
  <c r="AF2681" i="7"/>
  <c r="AE2681" i="7"/>
  <c r="AD2681" i="7"/>
  <c r="AE2680" i="7"/>
  <c r="AD2680" i="7"/>
  <c r="AF2680" i="7" s="1"/>
  <c r="AE2679" i="7"/>
  <c r="AD2679" i="7"/>
  <c r="AF2679" i="7" s="1"/>
  <c r="AE2678" i="7"/>
  <c r="AF2678" i="7" s="1"/>
  <c r="AD2678" i="7"/>
  <c r="AF2677" i="7"/>
  <c r="AE2677" i="7"/>
  <c r="AD2677" i="7"/>
  <c r="AE2676" i="7"/>
  <c r="AD2676" i="7"/>
  <c r="AF2676" i="7" s="1"/>
  <c r="AE2675" i="7"/>
  <c r="AD2675" i="7"/>
  <c r="AF2675" i="7" s="1"/>
  <c r="AE2674" i="7"/>
  <c r="AF2674" i="7" s="1"/>
  <c r="AD2674" i="7"/>
  <c r="AF2673" i="7"/>
  <c r="AE2673" i="7"/>
  <c r="AD2673" i="7"/>
  <c r="AE2672" i="7"/>
  <c r="AD2672" i="7"/>
  <c r="AF2672" i="7" s="1"/>
  <c r="AE2671" i="7"/>
  <c r="AD2671" i="7"/>
  <c r="AF2671" i="7" s="1"/>
  <c r="AE2670" i="7"/>
  <c r="AF2670" i="7" s="1"/>
  <c r="AD2670" i="7"/>
  <c r="AF2669" i="7"/>
  <c r="AE2669" i="7"/>
  <c r="AD2669" i="7"/>
  <c r="AE2668" i="7"/>
  <c r="AD2668" i="7"/>
  <c r="AF2668" i="7" s="1"/>
  <c r="AE2667" i="7"/>
  <c r="AD2667" i="7"/>
  <c r="AF2667" i="7" s="1"/>
  <c r="AE2666" i="7"/>
  <c r="AF2666" i="7" s="1"/>
  <c r="AD2666" i="7"/>
  <c r="AF2665" i="7"/>
  <c r="AE2665" i="7"/>
  <c r="AD2665" i="7"/>
  <c r="AE2664" i="7"/>
  <c r="AD2664" i="7"/>
  <c r="AF2664" i="7" s="1"/>
  <c r="AE2663" i="7"/>
  <c r="AD2663" i="7"/>
  <c r="AF2663" i="7" s="1"/>
  <c r="AE2662" i="7"/>
  <c r="AF2662" i="7" s="1"/>
  <c r="AD2662" i="7"/>
  <c r="AF2661" i="7"/>
  <c r="AE2661" i="7"/>
  <c r="AD2661" i="7"/>
  <c r="AE2660" i="7"/>
  <c r="AD2660" i="7"/>
  <c r="AF2660" i="7" s="1"/>
  <c r="AE2659" i="7"/>
  <c r="AD2659" i="7"/>
  <c r="AF2659" i="7" s="1"/>
  <c r="AE2658" i="7"/>
  <c r="AF2658" i="7" s="1"/>
  <c r="AD2658" i="7"/>
  <c r="AF2657" i="7"/>
  <c r="AE2657" i="7"/>
  <c r="AD2657" i="7"/>
  <c r="AE2656" i="7"/>
  <c r="AD2656" i="7"/>
  <c r="AF2656" i="7" s="1"/>
  <c r="AE2655" i="7"/>
  <c r="AD2655" i="7"/>
  <c r="AF2655" i="7" s="1"/>
  <c r="AE2654" i="7"/>
  <c r="AF2654" i="7" s="1"/>
  <c r="AD2654" i="7"/>
  <c r="AF2653" i="7"/>
  <c r="AE2653" i="7"/>
  <c r="AD2653" i="7"/>
  <c r="AE2652" i="7"/>
  <c r="AD2652" i="7"/>
  <c r="AF2652" i="7" s="1"/>
  <c r="AE2651" i="7"/>
  <c r="AD2651" i="7"/>
  <c r="AF2651" i="7" s="1"/>
  <c r="AE2650" i="7"/>
  <c r="AF2650" i="7" s="1"/>
  <c r="AD2650" i="7"/>
  <c r="AF2649" i="7"/>
  <c r="AE2649" i="7"/>
  <c r="AD2649" i="7"/>
  <c r="AE2648" i="7"/>
  <c r="AD2648" i="7"/>
  <c r="AF2648" i="7" s="1"/>
  <c r="AE2647" i="7"/>
  <c r="AD2647" i="7"/>
  <c r="AF2647" i="7" s="1"/>
  <c r="AE2646" i="7"/>
  <c r="AF2646" i="7" s="1"/>
  <c r="AD2646" i="7"/>
  <c r="AF2645" i="7"/>
  <c r="AE2645" i="7"/>
  <c r="AD2645" i="7"/>
  <c r="AE2644" i="7"/>
  <c r="AD2644" i="7"/>
  <c r="AF2644" i="7" s="1"/>
  <c r="AE2643" i="7"/>
  <c r="AD2643" i="7"/>
  <c r="AF2643" i="7" s="1"/>
  <c r="AE2642" i="7"/>
  <c r="AF2642" i="7" s="1"/>
  <c r="AD2642" i="7"/>
  <c r="AF2641" i="7"/>
  <c r="AE2641" i="7"/>
  <c r="AD2641" i="7"/>
  <c r="AE2640" i="7"/>
  <c r="AD2640" i="7"/>
  <c r="AF2640" i="7" s="1"/>
  <c r="AE2639" i="7"/>
  <c r="AD2639" i="7"/>
  <c r="AF2639" i="7" s="1"/>
  <c r="AE2638" i="7"/>
  <c r="AF2638" i="7" s="1"/>
  <c r="AD2638" i="7"/>
  <c r="AF2637" i="7"/>
  <c r="AE2637" i="7"/>
  <c r="AD2637" i="7"/>
  <c r="AE2636" i="7"/>
  <c r="AD2636" i="7"/>
  <c r="AF2636" i="7" s="1"/>
  <c r="AE2635" i="7"/>
  <c r="AD2635" i="7"/>
  <c r="AF2635" i="7" s="1"/>
  <c r="AE2634" i="7"/>
  <c r="AF2634" i="7" s="1"/>
  <c r="AD2634" i="7"/>
  <c r="AF2633" i="7"/>
  <c r="AE2633" i="7"/>
  <c r="AD2633" i="7"/>
  <c r="AE2632" i="7"/>
  <c r="AD2632" i="7"/>
  <c r="AF2632" i="7" s="1"/>
  <c r="AE2631" i="7"/>
  <c r="AD2631" i="7"/>
  <c r="AF2631" i="7" s="1"/>
  <c r="AE2630" i="7"/>
  <c r="AF2630" i="7" s="1"/>
  <c r="AD2630" i="7"/>
  <c r="AF2629" i="7"/>
  <c r="AE2629" i="7"/>
  <c r="AD2629" i="7"/>
  <c r="AE2628" i="7"/>
  <c r="AD2628" i="7"/>
  <c r="AF2628" i="7" s="1"/>
  <c r="AE2627" i="7"/>
  <c r="AD2627" i="7"/>
  <c r="AF2627" i="7" s="1"/>
  <c r="AE2626" i="7"/>
  <c r="AF2626" i="7" s="1"/>
  <c r="AD2626" i="7"/>
  <c r="AF2625" i="7"/>
  <c r="AE2625" i="7"/>
  <c r="AD2625" i="7"/>
  <c r="AE2624" i="7"/>
  <c r="AD2624" i="7"/>
  <c r="AF2624" i="7" s="1"/>
  <c r="AE2623" i="7"/>
  <c r="AD2623" i="7"/>
  <c r="AF2623" i="7" s="1"/>
  <c r="AE2622" i="7"/>
  <c r="AF2622" i="7" s="1"/>
  <c r="AD2622" i="7"/>
  <c r="AF2621" i="7"/>
  <c r="AE2621" i="7"/>
  <c r="AD2621" i="7"/>
  <c r="AE2620" i="7"/>
  <c r="AD2620" i="7"/>
  <c r="AF2620" i="7" s="1"/>
  <c r="AE2619" i="7"/>
  <c r="AD2619" i="7"/>
  <c r="AF2619" i="7" s="1"/>
  <c r="AE2618" i="7"/>
  <c r="AF2618" i="7" s="1"/>
  <c r="AD2618" i="7"/>
  <c r="AF2617" i="7"/>
  <c r="AE2617" i="7"/>
  <c r="AD2617" i="7"/>
  <c r="AE2616" i="7"/>
  <c r="AD2616" i="7"/>
  <c r="AF2616" i="7" s="1"/>
  <c r="AE2615" i="7"/>
  <c r="AD2615" i="7"/>
  <c r="AF2615" i="7" s="1"/>
  <c r="AE2614" i="7"/>
  <c r="AF2614" i="7" s="1"/>
  <c r="AD2614" i="7"/>
  <c r="AF2613" i="7"/>
  <c r="AE2613" i="7"/>
  <c r="AD2613" i="7"/>
  <c r="AE2612" i="7"/>
  <c r="AD2612" i="7"/>
  <c r="AF2612" i="7" s="1"/>
  <c r="AE2611" i="7"/>
  <c r="AD2611" i="7"/>
  <c r="AF2611" i="7" s="1"/>
  <c r="AE2610" i="7"/>
  <c r="AF2610" i="7" s="1"/>
  <c r="AD2610" i="7"/>
  <c r="AF2609" i="7"/>
  <c r="AE2609" i="7"/>
  <c r="AD2609" i="7"/>
  <c r="AE2608" i="7"/>
  <c r="AD2608" i="7"/>
  <c r="AF2608" i="7" s="1"/>
  <c r="AE2607" i="7"/>
  <c r="AD2607" i="7"/>
  <c r="AF2607" i="7" s="1"/>
  <c r="AE2606" i="7"/>
  <c r="AF2606" i="7" s="1"/>
  <c r="AD2606" i="7"/>
  <c r="AF2605" i="7"/>
  <c r="AE2605" i="7"/>
  <c r="AD2605" i="7"/>
  <c r="AE2604" i="7"/>
  <c r="AD2604" i="7"/>
  <c r="AF2604" i="7" s="1"/>
  <c r="AE2603" i="7"/>
  <c r="AD2603" i="7"/>
  <c r="AF2603" i="7" s="1"/>
  <c r="AE2602" i="7"/>
  <c r="AF2602" i="7" s="1"/>
  <c r="AD2602" i="7"/>
  <c r="AF2601" i="7"/>
  <c r="AE2601" i="7"/>
  <c r="AD2601" i="7"/>
  <c r="AE2600" i="7"/>
  <c r="AD2600" i="7"/>
  <c r="AF2600" i="7" s="1"/>
  <c r="AE2599" i="7"/>
  <c r="AD2599" i="7"/>
  <c r="AF2599" i="7" s="1"/>
  <c r="AE2598" i="7"/>
  <c r="AF2598" i="7" s="1"/>
  <c r="AD2598" i="7"/>
  <c r="AF2597" i="7"/>
  <c r="AE2597" i="7"/>
  <c r="AD2597" i="7"/>
  <c r="AE2596" i="7"/>
  <c r="AD2596" i="7"/>
  <c r="AF2596" i="7" s="1"/>
  <c r="AE2595" i="7"/>
  <c r="AD2595" i="7"/>
  <c r="AF2595" i="7" s="1"/>
  <c r="AE2594" i="7"/>
  <c r="AF2594" i="7" s="1"/>
  <c r="AD2594" i="7"/>
  <c r="AF2593" i="7"/>
  <c r="AE2593" i="7"/>
  <c r="AD2593" i="7"/>
  <c r="AE2592" i="7"/>
  <c r="AD2592" i="7"/>
  <c r="AF2592" i="7" s="1"/>
  <c r="AE2591" i="7"/>
  <c r="AD2591" i="7"/>
  <c r="AF2591" i="7" s="1"/>
  <c r="AE2590" i="7"/>
  <c r="AF2590" i="7" s="1"/>
  <c r="AD2590" i="7"/>
  <c r="AF2589" i="7"/>
  <c r="AE2589" i="7"/>
  <c r="AD2589" i="7"/>
  <c r="AE2588" i="7"/>
  <c r="AD2588" i="7"/>
  <c r="AF2588" i="7" s="1"/>
  <c r="AE2587" i="7"/>
  <c r="AD2587" i="7"/>
  <c r="AF2587" i="7" s="1"/>
  <c r="AE2586" i="7"/>
  <c r="AF2586" i="7" s="1"/>
  <c r="AD2586" i="7"/>
  <c r="AF2585" i="7"/>
  <c r="AE2585" i="7"/>
  <c r="AD2585" i="7"/>
  <c r="AE2584" i="7"/>
  <c r="AD2584" i="7"/>
  <c r="AF2584" i="7" s="1"/>
  <c r="AE2583" i="7"/>
  <c r="AD2583" i="7"/>
  <c r="AF2583" i="7" s="1"/>
  <c r="AE2582" i="7"/>
  <c r="AF2582" i="7" s="1"/>
  <c r="AD2582" i="7"/>
  <c r="AF2581" i="7"/>
  <c r="AE2581" i="7"/>
  <c r="AD2581" i="7"/>
  <c r="AE2580" i="7"/>
  <c r="AD2580" i="7"/>
  <c r="AF2580" i="7" s="1"/>
  <c r="AE2579" i="7"/>
  <c r="AD2579" i="7"/>
  <c r="AF2579" i="7" s="1"/>
  <c r="AE2578" i="7"/>
  <c r="AF2578" i="7" s="1"/>
  <c r="AD2578" i="7"/>
  <c r="AF2577" i="7"/>
  <c r="AE2577" i="7"/>
  <c r="AD2577" i="7"/>
  <c r="AE2576" i="7"/>
  <c r="AD2576" i="7"/>
  <c r="AF2576" i="7" s="1"/>
  <c r="AE2575" i="7"/>
  <c r="AD2575" i="7"/>
  <c r="AF2575" i="7" s="1"/>
  <c r="AE2574" i="7"/>
  <c r="AF2574" i="7" s="1"/>
  <c r="AD2574" i="7"/>
  <c r="AF2573" i="7"/>
  <c r="AE2573" i="7"/>
  <c r="AD2573" i="7"/>
  <c r="AE2572" i="7"/>
  <c r="AD2572" i="7"/>
  <c r="AF2572" i="7" s="1"/>
  <c r="AE2571" i="7"/>
  <c r="AD2571" i="7"/>
  <c r="AF2571" i="7" s="1"/>
  <c r="AE2570" i="7"/>
  <c r="AF2570" i="7" s="1"/>
  <c r="AD2570" i="7"/>
  <c r="AF2569" i="7"/>
  <c r="AE2569" i="7"/>
  <c r="AD2569" i="7"/>
  <c r="AE2568" i="7"/>
  <c r="AD2568" i="7"/>
  <c r="AF2568" i="7" s="1"/>
  <c r="AE2567" i="7"/>
  <c r="AD2567" i="7"/>
  <c r="AF2567" i="7" s="1"/>
  <c r="AE2566" i="7"/>
  <c r="AF2566" i="7" s="1"/>
  <c r="AD2566" i="7"/>
  <c r="AF2565" i="7"/>
  <c r="AE2565" i="7"/>
  <c r="AD2565" i="7"/>
  <c r="AE2564" i="7"/>
  <c r="AD2564" i="7"/>
  <c r="AF2564" i="7" s="1"/>
  <c r="AE2563" i="7"/>
  <c r="AD2563" i="7"/>
  <c r="AF2563" i="7" s="1"/>
  <c r="AE2562" i="7"/>
  <c r="AF2562" i="7" s="1"/>
  <c r="AD2562" i="7"/>
  <c r="AF2561" i="7"/>
  <c r="AE2561" i="7"/>
  <c r="AD2561" i="7"/>
  <c r="AE2560" i="7"/>
  <c r="AD2560" i="7"/>
  <c r="AF2560" i="7" s="1"/>
  <c r="AE2559" i="7"/>
  <c r="AD2559" i="7"/>
  <c r="AF2559" i="7" s="1"/>
  <c r="AE2558" i="7"/>
  <c r="AF2558" i="7" s="1"/>
  <c r="AD2558" i="7"/>
  <c r="AF2557" i="7"/>
  <c r="AE2557" i="7"/>
  <c r="AD2557" i="7"/>
  <c r="AE2556" i="7"/>
  <c r="AD2556" i="7"/>
  <c r="AF2556" i="7" s="1"/>
  <c r="AE2555" i="7"/>
  <c r="AD2555" i="7"/>
  <c r="AF2555" i="7" s="1"/>
  <c r="AE2554" i="7"/>
  <c r="AF2554" i="7" s="1"/>
  <c r="AD2554" i="7"/>
  <c r="AF2553" i="7"/>
  <c r="AE2553" i="7"/>
  <c r="AD2553" i="7"/>
  <c r="AE2552" i="7"/>
  <c r="AD2552" i="7"/>
  <c r="AF2552" i="7" s="1"/>
  <c r="AE2551" i="7"/>
  <c r="AD2551" i="7"/>
  <c r="AF2551" i="7" s="1"/>
  <c r="AE2550" i="7"/>
  <c r="AF2550" i="7" s="1"/>
  <c r="AD2550" i="7"/>
  <c r="AF2549" i="7"/>
  <c r="AE2549" i="7"/>
  <c r="AD2549" i="7"/>
  <c r="AE2548" i="7"/>
  <c r="AD2548" i="7"/>
  <c r="AF2548" i="7" s="1"/>
  <c r="AE2547" i="7"/>
  <c r="AD2547" i="7"/>
  <c r="AF2547" i="7" s="1"/>
  <c r="AE2546" i="7"/>
  <c r="AF2546" i="7" s="1"/>
  <c r="AD2546" i="7"/>
  <c r="AF2545" i="7"/>
  <c r="AE2545" i="7"/>
  <c r="AD2545" i="7"/>
  <c r="AE2544" i="7"/>
  <c r="AD2544" i="7"/>
  <c r="AF2544" i="7" s="1"/>
  <c r="AE2543" i="7"/>
  <c r="AD2543" i="7"/>
  <c r="AF2543" i="7" s="1"/>
  <c r="AE2542" i="7"/>
  <c r="AF2542" i="7" s="1"/>
  <c r="AD2542" i="7"/>
  <c r="AF2541" i="7"/>
  <c r="AE2541" i="7"/>
  <c r="AD2541" i="7"/>
  <c r="AE2540" i="7"/>
  <c r="AD2540" i="7"/>
  <c r="AF2540" i="7" s="1"/>
  <c r="AE2539" i="7"/>
  <c r="AD2539" i="7"/>
  <c r="AF2539" i="7" s="1"/>
  <c r="AE2538" i="7"/>
  <c r="AF2538" i="7" s="1"/>
  <c r="AD2538" i="7"/>
  <c r="AF2537" i="7"/>
  <c r="AE2537" i="7"/>
  <c r="AD2537" i="7"/>
  <c r="AE2536" i="7"/>
  <c r="AD2536" i="7"/>
  <c r="AF2536" i="7" s="1"/>
  <c r="AE2535" i="7"/>
  <c r="AD2535" i="7"/>
  <c r="AF2535" i="7" s="1"/>
  <c r="AE2534" i="7"/>
  <c r="AF2534" i="7" s="1"/>
  <c r="AD2534" i="7"/>
  <c r="AF2533" i="7"/>
  <c r="AE2533" i="7"/>
  <c r="AD2533" i="7"/>
  <c r="AE2532" i="7"/>
  <c r="AD2532" i="7"/>
  <c r="AF2532" i="7" s="1"/>
  <c r="AE2531" i="7"/>
  <c r="AD2531" i="7"/>
  <c r="AF2531" i="7" s="1"/>
  <c r="AE2530" i="7"/>
  <c r="AF2530" i="7" s="1"/>
  <c r="AD2530" i="7"/>
  <c r="AF2529" i="7"/>
  <c r="AE2529" i="7"/>
  <c r="AD2529" i="7"/>
  <c r="AE2528" i="7"/>
  <c r="AD2528" i="7"/>
  <c r="AF2528" i="7" s="1"/>
  <c r="AE2527" i="7"/>
  <c r="AD2527" i="7"/>
  <c r="AF2527" i="7" s="1"/>
  <c r="AE2526" i="7"/>
  <c r="AF2526" i="7" s="1"/>
  <c r="AD2526" i="7"/>
  <c r="AF2525" i="7"/>
  <c r="AE2525" i="7"/>
  <c r="AD2525" i="7"/>
  <c r="AE2524" i="7"/>
  <c r="AD2524" i="7"/>
  <c r="AF2524" i="7" s="1"/>
  <c r="AE2523" i="7"/>
  <c r="AD2523" i="7"/>
  <c r="AF2523" i="7" s="1"/>
  <c r="AE2522" i="7"/>
  <c r="AF2522" i="7" s="1"/>
  <c r="AD2522" i="7"/>
  <c r="AF2521" i="7"/>
  <c r="AE2521" i="7"/>
  <c r="AD2521" i="7"/>
  <c r="AE2520" i="7"/>
  <c r="AD2520" i="7"/>
  <c r="AF2520" i="7" s="1"/>
  <c r="AE2519" i="7"/>
  <c r="AD2519" i="7"/>
  <c r="AF2519" i="7" s="1"/>
  <c r="AE2518" i="7"/>
  <c r="AF2518" i="7" s="1"/>
  <c r="AD2518" i="7"/>
  <c r="AF2517" i="7"/>
  <c r="AE2517" i="7"/>
  <c r="AD2517" i="7"/>
  <c r="AE2516" i="7"/>
  <c r="AD2516" i="7"/>
  <c r="AF2516" i="7" s="1"/>
  <c r="AE2515" i="7"/>
  <c r="AD2515" i="7"/>
  <c r="AF2515" i="7" s="1"/>
  <c r="AE2514" i="7"/>
  <c r="AF2514" i="7" s="1"/>
  <c r="AD2514" i="7"/>
  <c r="AF2513" i="7"/>
  <c r="AE2513" i="7"/>
  <c r="AD2513" i="7"/>
  <c r="AE2512" i="7"/>
  <c r="AD2512" i="7"/>
  <c r="AF2512" i="7" s="1"/>
  <c r="AE2511" i="7"/>
  <c r="AD2511" i="7"/>
  <c r="AF2511" i="7" s="1"/>
  <c r="AE2510" i="7"/>
  <c r="AF2510" i="7" s="1"/>
  <c r="AD2510" i="7"/>
  <c r="AF2509" i="7"/>
  <c r="AE2509" i="7"/>
  <c r="AD2509" i="7"/>
  <c r="AE2508" i="7"/>
  <c r="AD2508" i="7"/>
  <c r="AF2508" i="7" s="1"/>
  <c r="AE2507" i="7"/>
  <c r="AD2507" i="7"/>
  <c r="AF2507" i="7" s="1"/>
  <c r="AE2506" i="7"/>
  <c r="AF2506" i="7" s="1"/>
  <c r="AD2506" i="7"/>
  <c r="AF2505" i="7"/>
  <c r="AE2505" i="7"/>
  <c r="AD2505" i="7"/>
  <c r="AE2504" i="7"/>
  <c r="AD2504" i="7"/>
  <c r="AF2504" i="7" s="1"/>
  <c r="AE2503" i="7"/>
  <c r="AD2503" i="7"/>
  <c r="AF2503" i="7" s="1"/>
  <c r="AE2502" i="7"/>
  <c r="AF2502" i="7" s="1"/>
  <c r="AD2502" i="7"/>
  <c r="AF2501" i="7"/>
  <c r="AE2501" i="7"/>
  <c r="AD2501" i="7"/>
  <c r="AE2500" i="7"/>
  <c r="AD2500" i="7"/>
  <c r="AF2500" i="7" s="1"/>
  <c r="AE2499" i="7"/>
  <c r="AD2499" i="7"/>
  <c r="AF2499" i="7" s="1"/>
  <c r="AE2498" i="7"/>
  <c r="AF2498" i="7" s="1"/>
  <c r="AD2498" i="7"/>
  <c r="AF2497" i="7"/>
  <c r="AE2497" i="7"/>
  <c r="AD2497" i="7"/>
  <c r="AE2496" i="7"/>
  <c r="AD2496" i="7"/>
  <c r="AF2496" i="7" s="1"/>
  <c r="AE2495" i="7"/>
  <c r="AD2495" i="7"/>
  <c r="AF2495" i="7" s="1"/>
  <c r="AE2494" i="7"/>
  <c r="AF2494" i="7" s="1"/>
  <c r="AD2494" i="7"/>
  <c r="AF2493" i="7"/>
  <c r="AE2493" i="7"/>
  <c r="AD2493" i="7"/>
  <c r="AE2492" i="7"/>
  <c r="AD2492" i="7"/>
  <c r="AF2492" i="7" s="1"/>
  <c r="AE2491" i="7"/>
  <c r="AD2491" i="7"/>
  <c r="AF2491" i="7" s="1"/>
  <c r="AE2490" i="7"/>
  <c r="AF2490" i="7" s="1"/>
  <c r="AD2490" i="7"/>
  <c r="AF2489" i="7"/>
  <c r="AE2489" i="7"/>
  <c r="AD2489" i="7"/>
  <c r="AE2488" i="7"/>
  <c r="AD2488" i="7"/>
  <c r="AF2488" i="7" s="1"/>
  <c r="AE2487" i="7"/>
  <c r="AD2487" i="7"/>
  <c r="AF2487" i="7" s="1"/>
  <c r="AE2486" i="7"/>
  <c r="AF2486" i="7" s="1"/>
  <c r="AD2486" i="7"/>
  <c r="AF2485" i="7"/>
  <c r="AE2485" i="7"/>
  <c r="AD2485" i="7"/>
  <c r="AE2484" i="7"/>
  <c r="AD2484" i="7"/>
  <c r="AF2484" i="7" s="1"/>
  <c r="AE2483" i="7"/>
  <c r="AD2483" i="7"/>
  <c r="AF2483" i="7" s="1"/>
  <c r="AE2482" i="7"/>
  <c r="AF2482" i="7" s="1"/>
  <c r="AD2482" i="7"/>
  <c r="AF2481" i="7"/>
  <c r="AE2481" i="7"/>
  <c r="AD2481" i="7"/>
  <c r="AE2480" i="7"/>
  <c r="AD2480" i="7"/>
  <c r="AF2480" i="7" s="1"/>
  <c r="AE2479" i="7"/>
  <c r="AD2479" i="7"/>
  <c r="AF2479" i="7" s="1"/>
  <c r="AE2478" i="7"/>
  <c r="AF2478" i="7" s="1"/>
  <c r="AD2478" i="7"/>
  <c r="AF2477" i="7"/>
  <c r="AE2477" i="7"/>
  <c r="AD2477" i="7"/>
  <c r="AE2476" i="7"/>
  <c r="AD2476" i="7"/>
  <c r="AF2476" i="7" s="1"/>
  <c r="AE2475" i="7"/>
  <c r="AD2475" i="7"/>
  <c r="AF2475" i="7" s="1"/>
  <c r="AE2474" i="7"/>
  <c r="AF2474" i="7" s="1"/>
  <c r="AD2474" i="7"/>
  <c r="AF2473" i="7"/>
  <c r="AE2473" i="7"/>
  <c r="AD2473" i="7"/>
  <c r="AE2472" i="7"/>
  <c r="AD2472" i="7"/>
  <c r="AF2472" i="7" s="1"/>
  <c r="AE2471" i="7"/>
  <c r="AD2471" i="7"/>
  <c r="AF2471" i="7" s="1"/>
  <c r="AE2470" i="7"/>
  <c r="AF2470" i="7" s="1"/>
  <c r="AD2470" i="7"/>
  <c r="AF2469" i="7"/>
  <c r="AE2469" i="7"/>
  <c r="AD2469" i="7"/>
  <c r="AE2468" i="7"/>
  <c r="AD2468" i="7"/>
  <c r="AF2468" i="7" s="1"/>
  <c r="AE2467" i="7"/>
  <c r="AD2467" i="7"/>
  <c r="AF2467" i="7" s="1"/>
  <c r="AE2466" i="7"/>
  <c r="AF2466" i="7" s="1"/>
  <c r="AD2466" i="7"/>
  <c r="AF2465" i="7"/>
  <c r="AE2465" i="7"/>
  <c r="AD2465" i="7"/>
  <c r="AE2464" i="7"/>
  <c r="AD2464" i="7"/>
  <c r="AF2464" i="7" s="1"/>
  <c r="AE2463" i="7"/>
  <c r="AD2463" i="7"/>
  <c r="AF2463" i="7" s="1"/>
  <c r="AE2462" i="7"/>
  <c r="AF2462" i="7" s="1"/>
  <c r="AD2462" i="7"/>
  <c r="AF2461" i="7"/>
  <c r="AE2461" i="7"/>
  <c r="AD2461" i="7"/>
  <c r="AE2460" i="7"/>
  <c r="AD2460" i="7"/>
  <c r="AF2460" i="7" s="1"/>
  <c r="AE2459" i="7"/>
  <c r="AD2459" i="7"/>
  <c r="AF2459" i="7" s="1"/>
  <c r="AE2458" i="7"/>
  <c r="AF2458" i="7" s="1"/>
  <c r="AD2458" i="7"/>
  <c r="AF2457" i="7"/>
  <c r="AE2457" i="7"/>
  <c r="AD2457" i="7"/>
  <c r="AE2456" i="7"/>
  <c r="AD2456" i="7"/>
  <c r="AF2456" i="7" s="1"/>
  <c r="AE2455" i="7"/>
  <c r="AD2455" i="7"/>
  <c r="AF2455" i="7" s="1"/>
  <c r="AE2454" i="7"/>
  <c r="AF2454" i="7" s="1"/>
  <c r="AD2454" i="7"/>
  <c r="AF2453" i="7"/>
  <c r="AE2453" i="7"/>
  <c r="AD2453" i="7"/>
  <c r="AE2452" i="7"/>
  <c r="AD2452" i="7"/>
  <c r="AF2452" i="7" s="1"/>
  <c r="AE2451" i="7"/>
  <c r="AD2451" i="7"/>
  <c r="AF2451" i="7" s="1"/>
  <c r="AE2450" i="7"/>
  <c r="AF2450" i="7" s="1"/>
  <c r="AD2450" i="7"/>
  <c r="AF2449" i="7"/>
  <c r="AE2449" i="7"/>
  <c r="AD2449" i="7"/>
  <c r="AE2448" i="7"/>
  <c r="AD2448" i="7"/>
  <c r="AF2448" i="7" s="1"/>
  <c r="AE2447" i="7"/>
  <c r="AD2447" i="7"/>
  <c r="AF2447" i="7" s="1"/>
  <c r="AE2446" i="7"/>
  <c r="AF2446" i="7" s="1"/>
  <c r="AD2446" i="7"/>
  <c r="AF2445" i="7"/>
  <c r="AE2445" i="7"/>
  <c r="AD2445" i="7"/>
  <c r="AE2444" i="7"/>
  <c r="AD2444" i="7"/>
  <c r="AF2444" i="7" s="1"/>
  <c r="AE2443" i="7"/>
  <c r="AD2443" i="7"/>
  <c r="AF2443" i="7" s="1"/>
  <c r="AE2442" i="7"/>
  <c r="AF2442" i="7" s="1"/>
  <c r="AD2442" i="7"/>
  <c r="AF2441" i="7"/>
  <c r="AE2441" i="7"/>
  <c r="AD2441" i="7"/>
  <c r="AE2440" i="7"/>
  <c r="AD2440" i="7"/>
  <c r="AF2440" i="7" s="1"/>
  <c r="AE2439" i="7"/>
  <c r="AD2439" i="7"/>
  <c r="AF2439" i="7" s="1"/>
  <c r="AE2438" i="7"/>
  <c r="AF2438" i="7" s="1"/>
  <c r="AD2438" i="7"/>
  <c r="AF2437" i="7"/>
  <c r="AE2437" i="7"/>
  <c r="AD2437" i="7"/>
  <c r="AE2436" i="7"/>
  <c r="AD2436" i="7"/>
  <c r="AF2436" i="7" s="1"/>
  <c r="AE2435" i="7"/>
  <c r="AD2435" i="7"/>
  <c r="AF2435" i="7" s="1"/>
  <c r="AE2434" i="7"/>
  <c r="AF2434" i="7" s="1"/>
  <c r="AD2434" i="7"/>
  <c r="AF2433" i="7"/>
  <c r="AE2433" i="7"/>
  <c r="AD2433" i="7"/>
  <c r="AE2432" i="7"/>
  <c r="AD2432" i="7"/>
  <c r="AF2432" i="7" s="1"/>
  <c r="AE2431" i="7"/>
  <c r="AD2431" i="7"/>
  <c r="AF2431" i="7" s="1"/>
  <c r="AE2430" i="7"/>
  <c r="AF2430" i="7" s="1"/>
  <c r="AD2430" i="7"/>
  <c r="AF2429" i="7"/>
  <c r="AE2429" i="7"/>
  <c r="AD2429" i="7"/>
  <c r="AE2428" i="7"/>
  <c r="AD2428" i="7"/>
  <c r="AF2428" i="7" s="1"/>
  <c r="AE2427" i="7"/>
  <c r="AD2427" i="7"/>
  <c r="AF2427" i="7" s="1"/>
  <c r="AE2426" i="7"/>
  <c r="AF2426" i="7" s="1"/>
  <c r="AD2426" i="7"/>
  <c r="AF2425" i="7"/>
  <c r="AE2425" i="7"/>
  <c r="AD2425" i="7"/>
  <c r="AE2424" i="7"/>
  <c r="AD2424" i="7"/>
  <c r="AF2424" i="7" s="1"/>
  <c r="AE2423" i="7"/>
  <c r="AD2423" i="7"/>
  <c r="AF2423" i="7" s="1"/>
  <c r="AE2422" i="7"/>
  <c r="AF2422" i="7" s="1"/>
  <c r="AD2422" i="7"/>
  <c r="AF2421" i="7"/>
  <c r="AE2421" i="7"/>
  <c r="AD2421" i="7"/>
  <c r="AE2420" i="7"/>
  <c r="AD2420" i="7"/>
  <c r="AF2420" i="7" s="1"/>
  <c r="AE2419" i="7"/>
  <c r="AD2419" i="7"/>
  <c r="AF2419" i="7" s="1"/>
  <c r="AE2418" i="7"/>
  <c r="AF2418" i="7" s="1"/>
  <c r="AD2418" i="7"/>
  <c r="AF2417" i="7"/>
  <c r="AE2417" i="7"/>
  <c r="AD2417" i="7"/>
  <c r="AE2416" i="7"/>
  <c r="AD2416" i="7"/>
  <c r="AF2416" i="7" s="1"/>
  <c r="AE2415" i="7"/>
  <c r="AD2415" i="7"/>
  <c r="AF2415" i="7" s="1"/>
  <c r="AE2414" i="7"/>
  <c r="AF2414" i="7" s="1"/>
  <c r="AD2414" i="7"/>
  <c r="AF2413" i="7"/>
  <c r="AE2413" i="7"/>
  <c r="AD2413" i="7"/>
  <c r="AE2412" i="7"/>
  <c r="AD2412" i="7"/>
  <c r="AF2412" i="7" s="1"/>
  <c r="AE2411" i="7"/>
  <c r="AD2411" i="7"/>
  <c r="AF2411" i="7" s="1"/>
  <c r="AE2410" i="7"/>
  <c r="AF2410" i="7" s="1"/>
  <c r="AD2410" i="7"/>
  <c r="AF2409" i="7"/>
  <c r="AE2409" i="7"/>
  <c r="AD2409" i="7"/>
  <c r="AE2408" i="7"/>
  <c r="AD2408" i="7"/>
  <c r="AF2408" i="7" s="1"/>
  <c r="AE2407" i="7"/>
  <c r="AD2407" i="7"/>
  <c r="AF2407" i="7" s="1"/>
  <c r="AE2406" i="7"/>
  <c r="AF2406" i="7" s="1"/>
  <c r="AD2406" i="7"/>
  <c r="AF2405" i="7"/>
  <c r="AE2405" i="7"/>
  <c r="AD2405" i="7"/>
  <c r="AE2404" i="7"/>
  <c r="AD2404" i="7"/>
  <c r="AF2404" i="7" s="1"/>
  <c r="AE2403" i="7"/>
  <c r="AD2403" i="7"/>
  <c r="AF2403" i="7" s="1"/>
  <c r="AE2402" i="7"/>
  <c r="AF2402" i="7" s="1"/>
  <c r="AD2402" i="7"/>
  <c r="AF2401" i="7"/>
  <c r="AE2401" i="7"/>
  <c r="AD2401" i="7"/>
  <c r="AE2400" i="7"/>
  <c r="AD2400" i="7"/>
  <c r="AF2400" i="7" s="1"/>
  <c r="AE2399" i="7"/>
  <c r="AD2399" i="7"/>
  <c r="AF2399" i="7" s="1"/>
  <c r="AE2398" i="7"/>
  <c r="AF2398" i="7" s="1"/>
  <c r="AD2398" i="7"/>
  <c r="AF2397" i="7"/>
  <c r="AE2397" i="7"/>
  <c r="AD2397" i="7"/>
  <c r="AE2396" i="7"/>
  <c r="AD2396" i="7"/>
  <c r="AF2396" i="7" s="1"/>
  <c r="AE2395" i="7"/>
  <c r="AD2395" i="7"/>
  <c r="AF2395" i="7" s="1"/>
  <c r="AE2394" i="7"/>
  <c r="AF2394" i="7" s="1"/>
  <c r="AD2394" i="7"/>
  <c r="AF2393" i="7"/>
  <c r="AE2393" i="7"/>
  <c r="AD2393" i="7"/>
  <c r="AE2392" i="7"/>
  <c r="AD2392" i="7"/>
  <c r="AF2392" i="7" s="1"/>
  <c r="AE2391" i="7"/>
  <c r="AD2391" i="7"/>
  <c r="AF2391" i="7" s="1"/>
  <c r="AE2390" i="7"/>
  <c r="AF2390" i="7" s="1"/>
  <c r="AD2390" i="7"/>
  <c r="AF2389" i="7"/>
  <c r="AE2389" i="7"/>
  <c r="AD2389" i="7"/>
  <c r="AE2388" i="7"/>
  <c r="AD2388" i="7"/>
  <c r="AF2388" i="7" s="1"/>
  <c r="AE2387" i="7"/>
  <c r="AD2387" i="7"/>
  <c r="AF2387" i="7" s="1"/>
  <c r="AE2386" i="7"/>
  <c r="AF2386" i="7" s="1"/>
  <c r="AD2386" i="7"/>
  <c r="AF2385" i="7"/>
  <c r="AE2385" i="7"/>
  <c r="AD2385" i="7"/>
  <c r="AE2384" i="7"/>
  <c r="AD2384" i="7"/>
  <c r="AF2384" i="7" s="1"/>
  <c r="AE2383" i="7"/>
  <c r="AD2383" i="7"/>
  <c r="AF2383" i="7" s="1"/>
  <c r="AE2382" i="7"/>
  <c r="AF2382" i="7" s="1"/>
  <c r="AD2382" i="7"/>
  <c r="AF2381" i="7"/>
  <c r="AE2381" i="7"/>
  <c r="AD2381" i="7"/>
  <c r="AE2380" i="7"/>
  <c r="AD2380" i="7"/>
  <c r="AF2380" i="7" s="1"/>
  <c r="AE2379" i="7"/>
  <c r="AD2379" i="7"/>
  <c r="AF2379" i="7" s="1"/>
  <c r="AE2378" i="7"/>
  <c r="AF2378" i="7" s="1"/>
  <c r="AD2378" i="7"/>
  <c r="AF2377" i="7"/>
  <c r="AE2377" i="7"/>
  <c r="AD2377" i="7"/>
  <c r="AE2376" i="7"/>
  <c r="AD2376" i="7"/>
  <c r="AF2376" i="7" s="1"/>
  <c r="AE2375" i="7"/>
  <c r="AD2375" i="7"/>
  <c r="AF2375" i="7" s="1"/>
  <c r="AE2374" i="7"/>
  <c r="AF2374" i="7" s="1"/>
  <c r="AD2374" i="7"/>
  <c r="AF2373" i="7"/>
  <c r="AE2373" i="7"/>
  <c r="AD2373" i="7"/>
  <c r="AE2372" i="7"/>
  <c r="AD2372" i="7"/>
  <c r="AF2372" i="7" s="1"/>
  <c r="AE2371" i="7"/>
  <c r="AD2371" i="7"/>
  <c r="AF2371" i="7" s="1"/>
  <c r="AE2370" i="7"/>
  <c r="AF2370" i="7" s="1"/>
  <c r="AD2370" i="7"/>
  <c r="AF2369" i="7"/>
  <c r="AE2369" i="7"/>
  <c r="AD2369" i="7"/>
  <c r="AE2368" i="7"/>
  <c r="AD2368" i="7"/>
  <c r="AF2368" i="7" s="1"/>
  <c r="AE2367" i="7"/>
  <c r="AD2367" i="7"/>
  <c r="AF2367" i="7" s="1"/>
  <c r="AE2366" i="7"/>
  <c r="AF2366" i="7" s="1"/>
  <c r="AD2366" i="7"/>
  <c r="AF2365" i="7"/>
  <c r="AE2365" i="7"/>
  <c r="AD2365" i="7"/>
  <c r="AE2364" i="7"/>
  <c r="AD2364" i="7"/>
  <c r="AF2364" i="7" s="1"/>
  <c r="AE2363" i="7"/>
  <c r="AD2363" i="7"/>
  <c r="AF2363" i="7" s="1"/>
  <c r="AE2362" i="7"/>
  <c r="AF2362" i="7" s="1"/>
  <c r="AD2362" i="7"/>
  <c r="AF2361" i="7"/>
  <c r="AE2361" i="7"/>
  <c r="AD2361" i="7"/>
  <c r="AE2360" i="7"/>
  <c r="AD2360" i="7"/>
  <c r="AF2360" i="7" s="1"/>
  <c r="AE2359" i="7"/>
  <c r="AD2359" i="7"/>
  <c r="AF2359" i="7" s="1"/>
  <c r="AE2358" i="7"/>
  <c r="AF2358" i="7" s="1"/>
  <c r="AD2358" i="7"/>
  <c r="AF2357" i="7"/>
  <c r="AE2357" i="7"/>
  <c r="AD2357" i="7"/>
  <c r="AE2356" i="7"/>
  <c r="AD2356" i="7"/>
  <c r="AF2356" i="7" s="1"/>
  <c r="AE2355" i="7"/>
  <c r="AD2355" i="7"/>
  <c r="AF2355" i="7" s="1"/>
  <c r="AE2354" i="7"/>
  <c r="AF2354" i="7" s="1"/>
  <c r="AD2354" i="7"/>
  <c r="AF2353" i="7"/>
  <c r="AE2353" i="7"/>
  <c r="AD2353" i="7"/>
  <c r="AE2352" i="7"/>
  <c r="AD2352" i="7"/>
  <c r="AF2352" i="7" s="1"/>
  <c r="AE2351" i="7"/>
  <c r="AD2351" i="7"/>
  <c r="AF2351" i="7" s="1"/>
  <c r="AE2350" i="7"/>
  <c r="AF2350" i="7" s="1"/>
  <c r="AD2350" i="7"/>
  <c r="AF2349" i="7"/>
  <c r="AE2349" i="7"/>
  <c r="AD2349" i="7"/>
  <c r="AE2348" i="7"/>
  <c r="AD2348" i="7"/>
  <c r="AF2348" i="7" s="1"/>
  <c r="AE2347" i="7"/>
  <c r="AD2347" i="7"/>
  <c r="AE2346" i="7"/>
  <c r="AF2346" i="7" s="1"/>
  <c r="AD2346" i="7"/>
  <c r="AF2345" i="7"/>
  <c r="AE2345" i="7"/>
  <c r="AD2345" i="7"/>
  <c r="AE2344" i="7"/>
  <c r="AD2344" i="7"/>
  <c r="AF2344" i="7" s="1"/>
  <c r="AE2343" i="7"/>
  <c r="AD2343" i="7"/>
  <c r="AE2342" i="7"/>
  <c r="AF2342" i="7" s="1"/>
  <c r="AD2342" i="7"/>
  <c r="AF2341" i="7"/>
  <c r="AE2341" i="7"/>
  <c r="AD2341" i="7"/>
  <c r="AE2340" i="7"/>
  <c r="AD2340" i="7"/>
  <c r="AF2340" i="7" s="1"/>
  <c r="AE2339" i="7"/>
  <c r="AD2339" i="7"/>
  <c r="AE2338" i="7"/>
  <c r="AF2338" i="7" s="1"/>
  <c r="AD2338" i="7"/>
  <c r="AF2337" i="7"/>
  <c r="AE2337" i="7"/>
  <c r="AD2337" i="7"/>
  <c r="AE2336" i="7"/>
  <c r="AD2336" i="7"/>
  <c r="AF2336" i="7" s="1"/>
  <c r="AE2335" i="7"/>
  <c r="AD2335" i="7"/>
  <c r="AE2334" i="7"/>
  <c r="AF2334" i="7" s="1"/>
  <c r="AD2334" i="7"/>
  <c r="AF2333" i="7"/>
  <c r="AE2333" i="7"/>
  <c r="AD2333" i="7"/>
  <c r="AE2332" i="7"/>
  <c r="AD2332" i="7"/>
  <c r="AF2332" i="7" s="1"/>
  <c r="AE2331" i="7"/>
  <c r="AD2331" i="7"/>
  <c r="AE2330" i="7"/>
  <c r="AF2330" i="7" s="1"/>
  <c r="AD2330" i="7"/>
  <c r="AF2329" i="7"/>
  <c r="AE2329" i="7"/>
  <c r="AD2329" i="7"/>
  <c r="AE2328" i="7"/>
  <c r="AD2328" i="7"/>
  <c r="AF2328" i="7" s="1"/>
  <c r="AE2327" i="7"/>
  <c r="AD2327" i="7"/>
  <c r="AE2326" i="7"/>
  <c r="AF2326" i="7" s="1"/>
  <c r="AD2326" i="7"/>
  <c r="AF2325" i="7"/>
  <c r="AE2325" i="7"/>
  <c r="AD2325" i="7"/>
  <c r="AE2324" i="7"/>
  <c r="AD2324" i="7"/>
  <c r="AF2324" i="7" s="1"/>
  <c r="AE2323" i="7"/>
  <c r="AD2323" i="7"/>
  <c r="AE2322" i="7"/>
  <c r="AF2322" i="7" s="1"/>
  <c r="AD2322" i="7"/>
  <c r="AF2321" i="7"/>
  <c r="AE2321" i="7"/>
  <c r="AD2321" i="7"/>
  <c r="AE2320" i="7"/>
  <c r="AD2320" i="7"/>
  <c r="AF2320" i="7" s="1"/>
  <c r="AE2319" i="7"/>
  <c r="AD2319" i="7"/>
  <c r="AE2318" i="7"/>
  <c r="AF2318" i="7" s="1"/>
  <c r="AD2318" i="7"/>
  <c r="AF2317" i="7"/>
  <c r="AE2317" i="7"/>
  <c r="AD2317" i="7"/>
  <c r="AE2316" i="7"/>
  <c r="AD2316" i="7"/>
  <c r="AF2316" i="7" s="1"/>
  <c r="AE2315" i="7"/>
  <c r="AD2315" i="7"/>
  <c r="AE2314" i="7"/>
  <c r="AF2314" i="7" s="1"/>
  <c r="AD2314" i="7"/>
  <c r="AF2313" i="7"/>
  <c r="AE2313" i="7"/>
  <c r="AD2313" i="7"/>
  <c r="AE2312" i="7"/>
  <c r="AD2312" i="7"/>
  <c r="AF2312" i="7" s="1"/>
  <c r="AE2311" i="7"/>
  <c r="AD2311" i="7"/>
  <c r="AE2310" i="7"/>
  <c r="AF2310" i="7" s="1"/>
  <c r="AD2310" i="7"/>
  <c r="AF2309" i="7"/>
  <c r="AE2309" i="7"/>
  <c r="AD2309" i="7"/>
  <c r="AE2308" i="7"/>
  <c r="AD2308" i="7"/>
  <c r="AF2308" i="7" s="1"/>
  <c r="AE2307" i="7"/>
  <c r="AD2307" i="7"/>
  <c r="AE2306" i="7"/>
  <c r="AF2306" i="7" s="1"/>
  <c r="AD2306" i="7"/>
  <c r="AF2305" i="7"/>
  <c r="AE2305" i="7"/>
  <c r="AD2305" i="7"/>
  <c r="AE2304" i="7"/>
  <c r="AD2304" i="7"/>
  <c r="AF2304" i="7" s="1"/>
  <c r="AE2303" i="7"/>
  <c r="AD2303" i="7"/>
  <c r="AE2302" i="7"/>
  <c r="AF2302" i="7" s="1"/>
  <c r="AD2302" i="7"/>
  <c r="AF2301" i="7"/>
  <c r="AE2301" i="7"/>
  <c r="AD2301" i="7"/>
  <c r="AE2300" i="7"/>
  <c r="AD2300" i="7"/>
  <c r="AF2300" i="7" s="1"/>
  <c r="AE2299" i="7"/>
  <c r="AD2299" i="7"/>
  <c r="AE2298" i="7"/>
  <c r="AF2298" i="7" s="1"/>
  <c r="AD2298" i="7"/>
  <c r="AF2297" i="7"/>
  <c r="AE2297" i="7"/>
  <c r="AD2297" i="7"/>
  <c r="AE2296" i="7"/>
  <c r="AD2296" i="7"/>
  <c r="AF2296" i="7" s="1"/>
  <c r="AE2295" i="7"/>
  <c r="AD2295" i="7"/>
  <c r="AE2294" i="7"/>
  <c r="AF2294" i="7" s="1"/>
  <c r="AD2294" i="7"/>
  <c r="AF2293" i="7"/>
  <c r="AE2293" i="7"/>
  <c r="AD2293" i="7"/>
  <c r="AE2292" i="7"/>
  <c r="AD2292" i="7"/>
  <c r="AF2292" i="7" s="1"/>
  <c r="AE2291" i="7"/>
  <c r="AD2291" i="7"/>
  <c r="AE2290" i="7"/>
  <c r="AF2290" i="7" s="1"/>
  <c r="AD2290" i="7"/>
  <c r="AF2289" i="7"/>
  <c r="AE2289" i="7"/>
  <c r="AD2289" i="7"/>
  <c r="AE2288" i="7"/>
  <c r="AD2288" i="7"/>
  <c r="AF2288" i="7" s="1"/>
  <c r="AE2287" i="7"/>
  <c r="AD2287" i="7"/>
  <c r="AE2286" i="7"/>
  <c r="AF2286" i="7" s="1"/>
  <c r="AD2286" i="7"/>
  <c r="AF2285" i="7"/>
  <c r="AE2285" i="7"/>
  <c r="AD2285" i="7"/>
  <c r="AE2284" i="7"/>
  <c r="AD2284" i="7"/>
  <c r="AF2284" i="7" s="1"/>
  <c r="AE2283" i="7"/>
  <c r="AD2283" i="7"/>
  <c r="AE2282" i="7"/>
  <c r="AF2282" i="7" s="1"/>
  <c r="AD2282" i="7"/>
  <c r="AF2281" i="7"/>
  <c r="AE2281" i="7"/>
  <c r="AD2281" i="7"/>
  <c r="AE2280" i="7"/>
  <c r="AD2280" i="7"/>
  <c r="AF2280" i="7" s="1"/>
  <c r="AE2279" i="7"/>
  <c r="AD2279" i="7"/>
  <c r="AE2278" i="7"/>
  <c r="AF2278" i="7" s="1"/>
  <c r="AD2278" i="7"/>
  <c r="AF2277" i="7"/>
  <c r="AE2277" i="7"/>
  <c r="AD2277" i="7"/>
  <c r="AE2276" i="7"/>
  <c r="AD2276" i="7"/>
  <c r="AF2276" i="7" s="1"/>
  <c r="AE2275" i="7"/>
  <c r="AD2275" i="7"/>
  <c r="AE2274" i="7"/>
  <c r="AF2274" i="7" s="1"/>
  <c r="AD2274" i="7"/>
  <c r="AF2273" i="7"/>
  <c r="AE2273" i="7"/>
  <c r="AD2273" i="7"/>
  <c r="AE2272" i="7"/>
  <c r="AD2272" i="7"/>
  <c r="AF2272" i="7" s="1"/>
  <c r="AE2271" i="7"/>
  <c r="AD2271" i="7"/>
  <c r="AE2270" i="7"/>
  <c r="AF2270" i="7" s="1"/>
  <c r="AD2270" i="7"/>
  <c r="AF2269" i="7"/>
  <c r="AE2269" i="7"/>
  <c r="AD2269" i="7"/>
  <c r="AE2268" i="7"/>
  <c r="AD2268" i="7"/>
  <c r="AF2268" i="7" s="1"/>
  <c r="AE2267" i="7"/>
  <c r="AD2267" i="7"/>
  <c r="AE2266" i="7"/>
  <c r="AF2266" i="7" s="1"/>
  <c r="AD2266" i="7"/>
  <c r="AF2265" i="7"/>
  <c r="AE2265" i="7"/>
  <c r="AD2265" i="7"/>
  <c r="AE2264" i="7"/>
  <c r="AD2264" i="7"/>
  <c r="AF2264" i="7" s="1"/>
  <c r="AE2263" i="7"/>
  <c r="AD2263" i="7"/>
  <c r="AE2262" i="7"/>
  <c r="AF2262" i="7" s="1"/>
  <c r="AD2262" i="7"/>
  <c r="AF2261" i="7"/>
  <c r="AE2261" i="7"/>
  <c r="AD2261" i="7"/>
  <c r="AE2260" i="7"/>
  <c r="AD2260" i="7"/>
  <c r="AF2260" i="7" s="1"/>
  <c r="AE2259" i="7"/>
  <c r="AD2259" i="7"/>
  <c r="AE2258" i="7"/>
  <c r="AF2258" i="7" s="1"/>
  <c r="AD2258" i="7"/>
  <c r="AF2257" i="7"/>
  <c r="AE2257" i="7"/>
  <c r="AD2257" i="7"/>
  <c r="AE2256" i="7"/>
  <c r="AD2256" i="7"/>
  <c r="AF2256" i="7" s="1"/>
  <c r="AE2255" i="7"/>
  <c r="AD2255" i="7"/>
  <c r="AE2254" i="7"/>
  <c r="AF2254" i="7" s="1"/>
  <c r="AD2254" i="7"/>
  <c r="AF2253" i="7"/>
  <c r="AE2253" i="7"/>
  <c r="AD2253" i="7"/>
  <c r="AE2252" i="7"/>
  <c r="AD2252" i="7"/>
  <c r="AF2252" i="7" s="1"/>
  <c r="AE2251" i="7"/>
  <c r="AD2251" i="7"/>
  <c r="AE2250" i="7"/>
  <c r="AF2250" i="7" s="1"/>
  <c r="AD2250" i="7"/>
  <c r="AF2249" i="7"/>
  <c r="AE2249" i="7"/>
  <c r="AD2249" i="7"/>
  <c r="AE2248" i="7"/>
  <c r="AD2248" i="7"/>
  <c r="AF2248" i="7" s="1"/>
  <c r="AE2247" i="7"/>
  <c r="AD2247" i="7"/>
  <c r="AE2246" i="7"/>
  <c r="AF2246" i="7" s="1"/>
  <c r="AD2246" i="7"/>
  <c r="AF2245" i="7"/>
  <c r="AE2245" i="7"/>
  <c r="AD2245" i="7"/>
  <c r="AE2244" i="7"/>
  <c r="AD2244" i="7"/>
  <c r="AF2244" i="7" s="1"/>
  <c r="AE2243" i="7"/>
  <c r="AD2243" i="7"/>
  <c r="AE2242" i="7"/>
  <c r="AF2242" i="7" s="1"/>
  <c r="AD2242" i="7"/>
  <c r="AF2241" i="7"/>
  <c r="AE2241" i="7"/>
  <c r="AD2241" i="7"/>
  <c r="AE2240" i="7"/>
  <c r="AD2240" i="7"/>
  <c r="AF2240" i="7" s="1"/>
  <c r="AE2239" i="7"/>
  <c r="AD2239" i="7"/>
  <c r="AE2238" i="7"/>
  <c r="AF2238" i="7" s="1"/>
  <c r="AD2238" i="7"/>
  <c r="AF2237" i="7"/>
  <c r="AE2237" i="7"/>
  <c r="AD2237" i="7"/>
  <c r="AE2236" i="7"/>
  <c r="AD2236" i="7"/>
  <c r="AF2236" i="7" s="1"/>
  <c r="AE2235" i="7"/>
  <c r="AD2235" i="7"/>
  <c r="AE2234" i="7"/>
  <c r="AF2234" i="7" s="1"/>
  <c r="AD2234" i="7"/>
  <c r="AF2233" i="7"/>
  <c r="AE2233" i="7"/>
  <c r="AD2233" i="7"/>
  <c r="AE2232" i="7"/>
  <c r="AD2232" i="7"/>
  <c r="AF2232" i="7" s="1"/>
  <c r="AE2231" i="7"/>
  <c r="AD2231" i="7"/>
  <c r="AE2230" i="7"/>
  <c r="AF2230" i="7" s="1"/>
  <c r="AD2230" i="7"/>
  <c r="AF2229" i="7"/>
  <c r="AE2229" i="7"/>
  <c r="AD2229" i="7"/>
  <c r="AE2228" i="7"/>
  <c r="AD2228" i="7"/>
  <c r="AF2228" i="7" s="1"/>
  <c r="AE2227" i="7"/>
  <c r="AD2227" i="7"/>
  <c r="AE2226" i="7"/>
  <c r="AF2226" i="7" s="1"/>
  <c r="AD2226" i="7"/>
  <c r="AF2225" i="7"/>
  <c r="AE2225" i="7"/>
  <c r="AD2225" i="7"/>
  <c r="AE2224" i="7"/>
  <c r="AD2224" i="7"/>
  <c r="AF2224" i="7" s="1"/>
  <c r="AE2223" i="7"/>
  <c r="AD2223" i="7"/>
  <c r="AE2222" i="7"/>
  <c r="AF2222" i="7" s="1"/>
  <c r="AD2222" i="7"/>
  <c r="AF2221" i="7"/>
  <c r="AE2221" i="7"/>
  <c r="AD2221" i="7"/>
  <c r="AE2220" i="7"/>
  <c r="AD2220" i="7"/>
  <c r="AF2220" i="7" s="1"/>
  <c r="AE2219" i="7"/>
  <c r="AD2219" i="7"/>
  <c r="AE2218" i="7"/>
  <c r="AF2218" i="7" s="1"/>
  <c r="AD2218" i="7"/>
  <c r="AF2217" i="7"/>
  <c r="AE2217" i="7"/>
  <c r="AD2217" i="7"/>
  <c r="AE2216" i="7"/>
  <c r="AD2216" i="7"/>
  <c r="AF2216" i="7" s="1"/>
  <c r="AE2215" i="7"/>
  <c r="AD2215" i="7"/>
  <c r="AE2214" i="7"/>
  <c r="AF2214" i="7" s="1"/>
  <c r="AD2214" i="7"/>
  <c r="AF2213" i="7"/>
  <c r="AE2213" i="7"/>
  <c r="AD2213" i="7"/>
  <c r="AE2212" i="7"/>
  <c r="AD2212" i="7"/>
  <c r="AF2212" i="7" s="1"/>
  <c r="AE2211" i="7"/>
  <c r="AD2211" i="7"/>
  <c r="AE2210" i="7"/>
  <c r="AF2210" i="7" s="1"/>
  <c r="AD2210" i="7"/>
  <c r="AF2209" i="7"/>
  <c r="AE2209" i="7"/>
  <c r="AD2209" i="7"/>
  <c r="AE2208" i="7"/>
  <c r="AD2208" i="7"/>
  <c r="AF2208" i="7" s="1"/>
  <c r="AE2207" i="7"/>
  <c r="AD2207" i="7"/>
  <c r="AE2206" i="7"/>
  <c r="AF2206" i="7" s="1"/>
  <c r="AD2206" i="7"/>
  <c r="AF2205" i="7"/>
  <c r="AE2205" i="7"/>
  <c r="AD2205" i="7"/>
  <c r="AE2204" i="7"/>
  <c r="AD2204" i="7"/>
  <c r="AF2204" i="7" s="1"/>
  <c r="AE2203" i="7"/>
  <c r="AD2203" i="7"/>
  <c r="AE2202" i="7"/>
  <c r="AF2202" i="7" s="1"/>
  <c r="AD2202" i="7"/>
  <c r="AF2201" i="7"/>
  <c r="AE2201" i="7"/>
  <c r="AD2201" i="7"/>
  <c r="AE2200" i="7"/>
  <c r="AD2200" i="7"/>
  <c r="AF2200" i="7" s="1"/>
  <c r="AE2199" i="7"/>
  <c r="AD2199" i="7"/>
  <c r="AE2198" i="7"/>
  <c r="AF2198" i="7" s="1"/>
  <c r="AD2198" i="7"/>
  <c r="AF2197" i="7"/>
  <c r="AE2197" i="7"/>
  <c r="AD2197" i="7"/>
  <c r="AE2196" i="7"/>
  <c r="AD2196" i="7"/>
  <c r="AF2196" i="7" s="1"/>
  <c r="AE2195" i="7"/>
  <c r="AD2195" i="7"/>
  <c r="AE2194" i="7"/>
  <c r="AF2194" i="7" s="1"/>
  <c r="AD2194" i="7"/>
  <c r="AF2193" i="7"/>
  <c r="AE2193" i="7"/>
  <c r="AD2193" i="7"/>
  <c r="AE2192" i="7"/>
  <c r="AD2192" i="7"/>
  <c r="AF2192" i="7" s="1"/>
  <c r="AE2191" i="7"/>
  <c r="AD2191" i="7"/>
  <c r="AE2190" i="7"/>
  <c r="AF2190" i="7" s="1"/>
  <c r="AD2190" i="7"/>
  <c r="AF2189" i="7"/>
  <c r="AE2189" i="7"/>
  <c r="AD2189" i="7"/>
  <c r="AE2188" i="7"/>
  <c r="AD2188" i="7"/>
  <c r="AF2188" i="7" s="1"/>
  <c r="AE2187" i="7"/>
  <c r="AD2187" i="7"/>
  <c r="AE2186" i="7"/>
  <c r="AF2186" i="7" s="1"/>
  <c r="AD2186" i="7"/>
  <c r="AF2185" i="7"/>
  <c r="AE2185" i="7"/>
  <c r="AD2185" i="7"/>
  <c r="AE2184" i="7"/>
  <c r="AD2184" i="7"/>
  <c r="AF2184" i="7" s="1"/>
  <c r="AE2183" i="7"/>
  <c r="AD2183" i="7"/>
  <c r="AE2182" i="7"/>
  <c r="AF2182" i="7" s="1"/>
  <c r="AD2182" i="7"/>
  <c r="AF2181" i="7"/>
  <c r="AE2181" i="7"/>
  <c r="AD2181" i="7"/>
  <c r="AE2180" i="7"/>
  <c r="AD2180" i="7"/>
  <c r="AF2180" i="7" s="1"/>
  <c r="AE2179" i="7"/>
  <c r="AD2179" i="7"/>
  <c r="AE2178" i="7"/>
  <c r="AF2178" i="7" s="1"/>
  <c r="AD2178" i="7"/>
  <c r="AF2177" i="7"/>
  <c r="AE2177" i="7"/>
  <c r="AD2177" i="7"/>
  <c r="AE2176" i="7"/>
  <c r="AD2176" i="7"/>
  <c r="AF2176" i="7" s="1"/>
  <c r="AE2175" i="7"/>
  <c r="AD2175" i="7"/>
  <c r="AE2174" i="7"/>
  <c r="AF2174" i="7" s="1"/>
  <c r="AD2174" i="7"/>
  <c r="AF2173" i="7"/>
  <c r="AE2173" i="7"/>
  <c r="AD2173" i="7"/>
  <c r="AE2172" i="7"/>
  <c r="AD2172" i="7"/>
  <c r="AF2172" i="7" s="1"/>
  <c r="AE2171" i="7"/>
  <c r="AD2171" i="7"/>
  <c r="AE2170" i="7"/>
  <c r="AF2170" i="7" s="1"/>
  <c r="AD2170" i="7"/>
  <c r="AF2169" i="7"/>
  <c r="AE2169" i="7"/>
  <c r="AD2169" i="7"/>
  <c r="AE2168" i="7"/>
  <c r="AD2168" i="7"/>
  <c r="AF2168" i="7" s="1"/>
  <c r="AE2167" i="7"/>
  <c r="AD2167" i="7"/>
  <c r="AE2166" i="7"/>
  <c r="AF2166" i="7" s="1"/>
  <c r="AD2166" i="7"/>
  <c r="AF2165" i="7"/>
  <c r="AE2165" i="7"/>
  <c r="AD2165" i="7"/>
  <c r="AE2164" i="7"/>
  <c r="AD2164" i="7"/>
  <c r="AF2164" i="7" s="1"/>
  <c r="AE2163" i="7"/>
  <c r="AD2163" i="7"/>
  <c r="AE2162" i="7"/>
  <c r="AF2162" i="7" s="1"/>
  <c r="AD2162" i="7"/>
  <c r="AF2161" i="7"/>
  <c r="AE2161" i="7"/>
  <c r="AD2161" i="7"/>
  <c r="AE2160" i="7"/>
  <c r="AD2160" i="7"/>
  <c r="AF2160" i="7" s="1"/>
  <c r="AE2159" i="7"/>
  <c r="AD2159" i="7"/>
  <c r="AE2158" i="7"/>
  <c r="AF2158" i="7" s="1"/>
  <c r="AD2158" i="7"/>
  <c r="AF2157" i="7"/>
  <c r="AE2157" i="7"/>
  <c r="AD2157" i="7"/>
  <c r="AE2156" i="7"/>
  <c r="AD2156" i="7"/>
  <c r="AF2156" i="7" s="1"/>
  <c r="AE2155" i="7"/>
  <c r="AD2155" i="7"/>
  <c r="AE2154" i="7"/>
  <c r="AF2154" i="7" s="1"/>
  <c r="AD2154" i="7"/>
  <c r="AF2153" i="7"/>
  <c r="AE2153" i="7"/>
  <c r="AD2153" i="7"/>
  <c r="AE2152" i="7"/>
  <c r="AD2152" i="7"/>
  <c r="AF2152" i="7" s="1"/>
  <c r="AE2151" i="7"/>
  <c r="AD2151" i="7"/>
  <c r="AE2150" i="7"/>
  <c r="AF2150" i="7" s="1"/>
  <c r="AD2150" i="7"/>
  <c r="AF2149" i="7"/>
  <c r="AE2149" i="7"/>
  <c r="AD2149" i="7"/>
  <c r="AE2148" i="7"/>
  <c r="AD2148" i="7"/>
  <c r="AF2148" i="7" s="1"/>
  <c r="AE2147" i="7"/>
  <c r="AD2147" i="7"/>
  <c r="AE2146" i="7"/>
  <c r="AF2146" i="7" s="1"/>
  <c r="AD2146" i="7"/>
  <c r="AE2145" i="7"/>
  <c r="AD2145" i="7"/>
  <c r="AF2145" i="7" s="1"/>
  <c r="AE2144" i="7"/>
  <c r="AD2144" i="7"/>
  <c r="AE2143" i="7"/>
  <c r="AD2143" i="7"/>
  <c r="AF2143" i="7" s="1"/>
  <c r="AF2142" i="7"/>
  <c r="AE2142" i="7"/>
  <c r="AD2142" i="7"/>
  <c r="AF2141" i="7"/>
  <c r="AE2141" i="7"/>
  <c r="AD2141" i="7"/>
  <c r="AE2140" i="7"/>
  <c r="AD2140" i="7"/>
  <c r="AF2139" i="7"/>
  <c r="AE2139" i="7"/>
  <c r="AD2139" i="7"/>
  <c r="AF2138" i="7"/>
  <c r="AE2138" i="7"/>
  <c r="AD2138" i="7"/>
  <c r="AE2137" i="7"/>
  <c r="AD2137" i="7"/>
  <c r="AF2137" i="7" s="1"/>
  <c r="AE2136" i="7"/>
  <c r="AD2136" i="7"/>
  <c r="AE2135" i="7"/>
  <c r="AD2135" i="7"/>
  <c r="AF2135" i="7" s="1"/>
  <c r="AF2134" i="7"/>
  <c r="AE2134" i="7"/>
  <c r="AD2134" i="7"/>
  <c r="AF2133" i="7"/>
  <c r="AE2133" i="7"/>
  <c r="AD2133" i="7"/>
  <c r="AE2132" i="7"/>
  <c r="AD2132" i="7"/>
  <c r="AF2131" i="7"/>
  <c r="AE2131" i="7"/>
  <c r="AD2131" i="7"/>
  <c r="AF2130" i="7"/>
  <c r="AE2130" i="7"/>
  <c r="AD2130" i="7"/>
  <c r="AE2129" i="7"/>
  <c r="AD2129" i="7"/>
  <c r="AF2129" i="7" s="1"/>
  <c r="AE2128" i="7"/>
  <c r="AD2128" i="7"/>
  <c r="AE2127" i="7"/>
  <c r="AD2127" i="7"/>
  <c r="AF2127" i="7" s="1"/>
  <c r="AE2126" i="7"/>
  <c r="AF2126" i="7" s="1"/>
  <c r="AD2126" i="7"/>
  <c r="AF2125" i="7"/>
  <c r="AE2125" i="7"/>
  <c r="AD2125" i="7"/>
  <c r="AE2124" i="7"/>
  <c r="AD2124" i="7"/>
  <c r="AF2123" i="7"/>
  <c r="AE2123" i="7"/>
  <c r="AD2123" i="7"/>
  <c r="AF2122" i="7"/>
  <c r="AE2122" i="7"/>
  <c r="AD2122" i="7"/>
  <c r="AE2121" i="7"/>
  <c r="AD2121" i="7"/>
  <c r="AF2121" i="7" s="1"/>
  <c r="AE2120" i="7"/>
  <c r="AD2120" i="7"/>
  <c r="AF2120" i="7" s="1"/>
  <c r="AE2119" i="7"/>
  <c r="AD2119" i="7"/>
  <c r="AF2119" i="7" s="1"/>
  <c r="AE2118" i="7"/>
  <c r="AF2118" i="7" s="1"/>
  <c r="AD2118" i="7"/>
  <c r="AF2117" i="7"/>
  <c r="AE2117" i="7"/>
  <c r="AD2117" i="7"/>
  <c r="AE2116" i="7"/>
  <c r="AD2116" i="7"/>
  <c r="AF2115" i="7"/>
  <c r="AE2115" i="7"/>
  <c r="AD2115" i="7"/>
  <c r="AF2114" i="7"/>
  <c r="AE2114" i="7"/>
  <c r="AD2114" i="7"/>
  <c r="AE2113" i="7"/>
  <c r="AD2113" i="7"/>
  <c r="AF2113" i="7" s="1"/>
  <c r="AE2112" i="7"/>
  <c r="AD2112" i="7"/>
  <c r="AF2112" i="7" s="1"/>
  <c r="AE2111" i="7"/>
  <c r="AD2111" i="7"/>
  <c r="AF2111" i="7" s="1"/>
  <c r="AE2110" i="7"/>
  <c r="AF2110" i="7" s="1"/>
  <c r="AD2110" i="7"/>
  <c r="AF2109" i="7"/>
  <c r="AE2109" i="7"/>
  <c r="AD2109" i="7"/>
  <c r="AE2108" i="7"/>
  <c r="AD2108" i="7"/>
  <c r="AF2107" i="7"/>
  <c r="AE2107" i="7"/>
  <c r="AD2107" i="7"/>
  <c r="AF2106" i="7"/>
  <c r="AE2106" i="7"/>
  <c r="AD2106" i="7"/>
  <c r="AE2105" i="7"/>
  <c r="AD2105" i="7"/>
  <c r="AF2105" i="7" s="1"/>
  <c r="AE2104" i="7"/>
  <c r="AD2104" i="7"/>
  <c r="AF2104" i="7" s="1"/>
  <c r="AE2103" i="7"/>
  <c r="AD2103" i="7"/>
  <c r="AF2103" i="7" s="1"/>
  <c r="AE2102" i="7"/>
  <c r="AF2102" i="7" s="1"/>
  <c r="AD2102" i="7"/>
  <c r="AF2101" i="7"/>
  <c r="AE2101" i="7"/>
  <c r="AD2101" i="7"/>
  <c r="AE2100" i="7"/>
  <c r="AD2100" i="7"/>
  <c r="AF2099" i="7"/>
  <c r="AE2099" i="7"/>
  <c r="AD2099" i="7"/>
  <c r="AF2098" i="7"/>
  <c r="AE2098" i="7"/>
  <c r="AD2098" i="7"/>
  <c r="AE2097" i="7"/>
  <c r="AD2097" i="7"/>
  <c r="AF2097" i="7" s="1"/>
  <c r="AE2096" i="7"/>
  <c r="AD2096" i="7"/>
  <c r="AF2096" i="7" s="1"/>
  <c r="AE2095" i="7"/>
  <c r="AD2095" i="7"/>
  <c r="AF2095" i="7" s="1"/>
  <c r="AE2094" i="7"/>
  <c r="AF2094" i="7" s="1"/>
  <c r="AD2094" i="7"/>
  <c r="AF2093" i="7"/>
  <c r="AE2093" i="7"/>
  <c r="AD2093" i="7"/>
  <c r="AE2092" i="7"/>
  <c r="AD2092" i="7"/>
  <c r="AF2091" i="7"/>
  <c r="AE2091" i="7"/>
  <c r="AD2091" i="7"/>
  <c r="AF2090" i="7"/>
  <c r="AE2090" i="7"/>
  <c r="AD2090" i="7"/>
  <c r="AE2089" i="7"/>
  <c r="AD2089" i="7"/>
  <c r="AF2089" i="7" s="1"/>
  <c r="AE2088" i="7"/>
  <c r="AD2088" i="7"/>
  <c r="AF2088" i="7" s="1"/>
  <c r="AE2087" i="7"/>
  <c r="AD2087" i="7"/>
  <c r="AF2087" i="7" s="1"/>
  <c r="AE2086" i="7"/>
  <c r="AF2086" i="7" s="1"/>
  <c r="AD2086" i="7"/>
  <c r="AF2085" i="7"/>
  <c r="AE2085" i="7"/>
  <c r="AD2085" i="7"/>
  <c r="AE2084" i="7"/>
  <c r="AD2084" i="7"/>
  <c r="AF2083" i="7"/>
  <c r="AE2083" i="7"/>
  <c r="AD2083" i="7"/>
  <c r="AF2082" i="7"/>
  <c r="AE2082" i="7"/>
  <c r="AD2082" i="7"/>
  <c r="AE2081" i="7"/>
  <c r="AD2081" i="7"/>
  <c r="AF2081" i="7" s="1"/>
  <c r="AE2080" i="7"/>
  <c r="AD2080" i="7"/>
  <c r="AF2080" i="7" s="1"/>
  <c r="AE2079" i="7"/>
  <c r="AD2079" i="7"/>
  <c r="AF2079" i="7" s="1"/>
  <c r="AE2078" i="7"/>
  <c r="AF2078" i="7" s="1"/>
  <c r="AD2078" i="7"/>
  <c r="AF2077" i="7"/>
  <c r="AE2077" i="7"/>
  <c r="AD2077" i="7"/>
  <c r="AE2076" i="7"/>
  <c r="AD2076" i="7"/>
  <c r="AF2075" i="7"/>
  <c r="AE2075" i="7"/>
  <c r="AD2075" i="7"/>
  <c r="AF2074" i="7"/>
  <c r="AE2074" i="7"/>
  <c r="AD2074" i="7"/>
  <c r="AE2073" i="7"/>
  <c r="AD2073" i="7"/>
  <c r="AF2073" i="7" s="1"/>
  <c r="AE2072" i="7"/>
  <c r="AD2072" i="7"/>
  <c r="AF2072" i="7" s="1"/>
  <c r="AE2071" i="7"/>
  <c r="AD2071" i="7"/>
  <c r="AF2071" i="7" s="1"/>
  <c r="AE2070" i="7"/>
  <c r="AF2070" i="7" s="1"/>
  <c r="AD2070" i="7"/>
  <c r="AF2069" i="7"/>
  <c r="AE2069" i="7"/>
  <c r="AD2069" i="7"/>
  <c r="AE2068" i="7"/>
  <c r="AD2068" i="7"/>
  <c r="AF2067" i="7"/>
  <c r="AE2067" i="7"/>
  <c r="AD2067" i="7"/>
  <c r="AF2066" i="7"/>
  <c r="AE2066" i="7"/>
  <c r="AD2066" i="7"/>
  <c r="AE2065" i="7"/>
  <c r="AD2065" i="7"/>
  <c r="AF2065" i="7" s="1"/>
  <c r="AE2064" i="7"/>
  <c r="AD2064" i="7"/>
  <c r="AF2064" i="7" s="1"/>
  <c r="AE2063" i="7"/>
  <c r="AD2063" i="7"/>
  <c r="AF2063" i="7" s="1"/>
  <c r="AE2062" i="7"/>
  <c r="AF2062" i="7" s="1"/>
  <c r="AD2062" i="7"/>
  <c r="AF2061" i="7"/>
  <c r="AE2061" i="7"/>
  <c r="AD2061" i="7"/>
  <c r="AE2060" i="7"/>
  <c r="AD2060" i="7"/>
  <c r="AF2059" i="7"/>
  <c r="AE2059" i="7"/>
  <c r="AD2059" i="7"/>
  <c r="AF2058" i="7"/>
  <c r="AE2058" i="7"/>
  <c r="AD2058" i="7"/>
  <c r="AE2057" i="7"/>
  <c r="AD2057" i="7"/>
  <c r="AF2057" i="7" s="1"/>
  <c r="AE2056" i="7"/>
  <c r="AD2056" i="7"/>
  <c r="AF2056" i="7" s="1"/>
  <c r="AE2055" i="7"/>
  <c r="AD2055" i="7"/>
  <c r="AF2055" i="7" s="1"/>
  <c r="AE2054" i="7"/>
  <c r="AF2054" i="7" s="1"/>
  <c r="AD2054" i="7"/>
  <c r="AF2053" i="7"/>
  <c r="AE2053" i="7"/>
  <c r="AD2053" i="7"/>
  <c r="AE2052" i="7"/>
  <c r="AD2052" i="7"/>
  <c r="AF2051" i="7"/>
  <c r="AE2051" i="7"/>
  <c r="AD2051" i="7"/>
  <c r="AF2050" i="7"/>
  <c r="AE2050" i="7"/>
  <c r="AD2050" i="7"/>
  <c r="AE2049" i="7"/>
  <c r="AD2049" i="7"/>
  <c r="AF2049" i="7" s="1"/>
  <c r="AE2048" i="7"/>
  <c r="AD2048" i="7"/>
  <c r="AF2048" i="7" s="1"/>
  <c r="AE2047" i="7"/>
  <c r="AD2047" i="7"/>
  <c r="AF2047" i="7" s="1"/>
  <c r="AE2046" i="7"/>
  <c r="AF2046" i="7" s="1"/>
  <c r="AD2046" i="7"/>
  <c r="AF2045" i="7"/>
  <c r="AE2045" i="7"/>
  <c r="AD2045" i="7"/>
  <c r="AE2044" i="7"/>
  <c r="AD2044" i="7"/>
  <c r="AF2043" i="7"/>
  <c r="AE2043" i="7"/>
  <c r="AD2043" i="7"/>
  <c r="AF2042" i="7"/>
  <c r="AE2042" i="7"/>
  <c r="AD2042" i="7"/>
  <c r="AE2041" i="7"/>
  <c r="AD2041" i="7"/>
  <c r="AF2041" i="7" s="1"/>
  <c r="AE2040" i="7"/>
  <c r="AD2040" i="7"/>
  <c r="AF2040" i="7" s="1"/>
  <c r="AE2039" i="7"/>
  <c r="AD2039" i="7"/>
  <c r="AF2039" i="7" s="1"/>
  <c r="AE2038" i="7"/>
  <c r="AF2038" i="7" s="1"/>
  <c r="AD2038" i="7"/>
  <c r="AF2037" i="7"/>
  <c r="AE2037" i="7"/>
  <c r="AD2037" i="7"/>
  <c r="AE2036" i="7"/>
  <c r="AD2036" i="7"/>
  <c r="AF2035" i="7"/>
  <c r="AE2035" i="7"/>
  <c r="AD2035" i="7"/>
  <c r="AF2034" i="7"/>
  <c r="AE2034" i="7"/>
  <c r="AD2034" i="7"/>
  <c r="AE2033" i="7"/>
  <c r="AD2033" i="7"/>
  <c r="AF2033" i="7" s="1"/>
  <c r="AE2032" i="7"/>
  <c r="AD2032" i="7"/>
  <c r="AF2032" i="7" s="1"/>
  <c r="AE2031" i="7"/>
  <c r="AD2031" i="7"/>
  <c r="AF2031" i="7" s="1"/>
  <c r="AE2030" i="7"/>
  <c r="AF2030" i="7" s="1"/>
  <c r="AD2030" i="7"/>
  <c r="AF2029" i="7"/>
  <c r="AE2029" i="7"/>
  <c r="AD2029" i="7"/>
  <c r="AE2028" i="7"/>
  <c r="AD2028" i="7"/>
  <c r="AF2027" i="7"/>
  <c r="AE2027" i="7"/>
  <c r="AD2027" i="7"/>
  <c r="AF2026" i="7"/>
  <c r="AE2026" i="7"/>
  <c r="AD2026" i="7"/>
  <c r="AE2025" i="7"/>
  <c r="AD2025" i="7"/>
  <c r="AF2025" i="7" s="1"/>
  <c r="AE2024" i="7"/>
  <c r="AD2024" i="7"/>
  <c r="AF2024" i="7" s="1"/>
  <c r="AE2023" i="7"/>
  <c r="AD2023" i="7"/>
  <c r="AF2023" i="7" s="1"/>
  <c r="AE2022" i="7"/>
  <c r="AF2022" i="7" s="1"/>
  <c r="AD2022" i="7"/>
  <c r="AF2021" i="7"/>
  <c r="AE2021" i="7"/>
  <c r="AD2021" i="7"/>
  <c r="AE2020" i="7"/>
  <c r="AD2020" i="7"/>
  <c r="AF2019" i="7"/>
  <c r="AE2019" i="7"/>
  <c r="AD2019" i="7"/>
  <c r="AF2018" i="7"/>
  <c r="AE2018" i="7"/>
  <c r="AD2018" i="7"/>
  <c r="AE2017" i="7"/>
  <c r="AD2017" i="7"/>
  <c r="AF2017" i="7" s="1"/>
  <c r="AE2016" i="7"/>
  <c r="AD2016" i="7"/>
  <c r="AF2016" i="7" s="1"/>
  <c r="AE2015" i="7"/>
  <c r="AD2015" i="7"/>
  <c r="AF2015" i="7" s="1"/>
  <c r="AE2014" i="7"/>
  <c r="AF2014" i="7" s="1"/>
  <c r="AD2014" i="7"/>
  <c r="AF2013" i="7"/>
  <c r="AE2013" i="7"/>
  <c r="AD2013" i="7"/>
  <c r="AE2012" i="7"/>
  <c r="AD2012" i="7"/>
  <c r="AF2011" i="7"/>
  <c r="AE2011" i="7"/>
  <c r="AD2011" i="7"/>
  <c r="AF2010" i="7"/>
  <c r="AE2010" i="7"/>
  <c r="AD2010" i="7"/>
  <c r="AE2009" i="7"/>
  <c r="AD2009" i="7"/>
  <c r="AF2009" i="7" s="1"/>
  <c r="AE2008" i="7"/>
  <c r="AD2008" i="7"/>
  <c r="AF2008" i="7" s="1"/>
  <c r="AE2007" i="7"/>
  <c r="AD2007" i="7"/>
  <c r="AF2007" i="7" s="1"/>
  <c r="AE2006" i="7"/>
  <c r="AF2006" i="7" s="1"/>
  <c r="AD2006" i="7"/>
  <c r="AF2005" i="7"/>
  <c r="AE2005" i="7"/>
  <c r="AD2005" i="7"/>
  <c r="AE2004" i="7"/>
  <c r="AD2004" i="7"/>
  <c r="AF2003" i="7"/>
  <c r="AE2003" i="7"/>
  <c r="AD2003" i="7"/>
  <c r="AF2002" i="7"/>
  <c r="AE2002" i="7"/>
  <c r="AD2002" i="7"/>
  <c r="AE2001" i="7"/>
  <c r="AD2001" i="7"/>
  <c r="AF2001" i="7" s="1"/>
  <c r="AE2000" i="7"/>
  <c r="AD2000" i="7"/>
  <c r="AF2000" i="7" s="1"/>
  <c r="AE1999" i="7"/>
  <c r="AD1999" i="7"/>
  <c r="AF1999" i="7" s="1"/>
  <c r="AE1998" i="7"/>
  <c r="AF1998" i="7" s="1"/>
  <c r="AD1998" i="7"/>
  <c r="AF1997" i="7"/>
  <c r="AE1997" i="7"/>
  <c r="AD1997" i="7"/>
  <c r="AE1996" i="7"/>
  <c r="AD1996" i="7"/>
  <c r="AF1995" i="7"/>
  <c r="AE1995" i="7"/>
  <c r="AD1995" i="7"/>
  <c r="AF1994" i="7"/>
  <c r="AE1994" i="7"/>
  <c r="AD1994" i="7"/>
  <c r="AE1993" i="7"/>
  <c r="AD1993" i="7"/>
  <c r="AF1993" i="7" s="1"/>
  <c r="AE1992" i="7"/>
  <c r="AD1992" i="7"/>
  <c r="AF1992" i="7" s="1"/>
  <c r="AE1991" i="7"/>
  <c r="AD1991" i="7"/>
  <c r="AF1991" i="7" s="1"/>
  <c r="AE1990" i="7"/>
  <c r="AF1990" i="7" s="1"/>
  <c r="AD1990" i="7"/>
  <c r="AF1989" i="7"/>
  <c r="AE1989" i="7"/>
  <c r="AD1989" i="7"/>
  <c r="AE1988" i="7"/>
  <c r="AD1988" i="7"/>
  <c r="AF1987" i="7"/>
  <c r="AE1987" i="7"/>
  <c r="AD1987" i="7"/>
  <c r="AF1986" i="7"/>
  <c r="AE1986" i="7"/>
  <c r="AD1986" i="7"/>
  <c r="AE1985" i="7"/>
  <c r="AD1985" i="7"/>
  <c r="AF1985" i="7" s="1"/>
  <c r="AE1984" i="7"/>
  <c r="AD1984" i="7"/>
  <c r="AF1984" i="7" s="1"/>
  <c r="AE1983" i="7"/>
  <c r="AD1983" i="7"/>
  <c r="AF1983" i="7" s="1"/>
  <c r="AE1982" i="7"/>
  <c r="AF1982" i="7" s="1"/>
  <c r="AD1982" i="7"/>
  <c r="AF1981" i="7"/>
  <c r="AE1981" i="7"/>
  <c r="AD1981" i="7"/>
  <c r="AE1980" i="7"/>
  <c r="AD1980" i="7"/>
  <c r="AF1979" i="7"/>
  <c r="AE1979" i="7"/>
  <c r="AD1979" i="7"/>
  <c r="AF1978" i="7"/>
  <c r="AE1978" i="7"/>
  <c r="AD1978" i="7"/>
  <c r="AE1977" i="7"/>
  <c r="AD1977" i="7"/>
  <c r="AF1977" i="7" s="1"/>
  <c r="AE1976" i="7"/>
  <c r="AD1976" i="7"/>
  <c r="AF1976" i="7" s="1"/>
  <c r="AE1975" i="7"/>
  <c r="AD1975" i="7"/>
  <c r="AF1975" i="7" s="1"/>
  <c r="AE1974" i="7"/>
  <c r="AF1974" i="7" s="1"/>
  <c r="AD1974" i="7"/>
  <c r="AF1973" i="7"/>
  <c r="AE1973" i="7"/>
  <c r="AD1973" i="7"/>
  <c r="AE1972" i="7"/>
  <c r="AD1972" i="7"/>
  <c r="AF1971" i="7"/>
  <c r="AE1971" i="7"/>
  <c r="AD1971" i="7"/>
  <c r="AF1970" i="7"/>
  <c r="AE1970" i="7"/>
  <c r="AD1970" i="7"/>
  <c r="AE1969" i="7"/>
  <c r="AD1969" i="7"/>
  <c r="AF1969" i="7" s="1"/>
  <c r="AE1968" i="7"/>
  <c r="AD1968" i="7"/>
  <c r="AF1968" i="7" s="1"/>
  <c r="AE1967" i="7"/>
  <c r="AD1967" i="7"/>
  <c r="AF1967" i="7" s="1"/>
  <c r="AE1966" i="7"/>
  <c r="AF1966" i="7" s="1"/>
  <c r="AD1966" i="7"/>
  <c r="AF1965" i="7"/>
  <c r="AE1965" i="7"/>
  <c r="AD1965" i="7"/>
  <c r="AF1964" i="7"/>
  <c r="AE1964" i="7"/>
  <c r="AD1964" i="7"/>
  <c r="AE1963" i="7"/>
  <c r="AD1963" i="7"/>
  <c r="AF1963" i="7" s="1"/>
  <c r="AE1962" i="7"/>
  <c r="AD1962" i="7"/>
  <c r="AF1962" i="7" s="1"/>
  <c r="AF1961" i="7"/>
  <c r="AE1961" i="7"/>
  <c r="AD1961" i="7"/>
  <c r="AF1960" i="7"/>
  <c r="AE1960" i="7"/>
  <c r="AD1960" i="7"/>
  <c r="AE1959" i="7"/>
  <c r="AD1959" i="7"/>
  <c r="AF1959" i="7" s="1"/>
  <c r="AE1958" i="7"/>
  <c r="AD1958" i="7"/>
  <c r="AF1958" i="7" s="1"/>
  <c r="AF1957" i="7"/>
  <c r="AE1957" i="7"/>
  <c r="AD1957" i="7"/>
  <c r="AF1956" i="7"/>
  <c r="AE1956" i="7"/>
  <c r="AD1956" i="7"/>
  <c r="AE1955" i="7"/>
  <c r="AD1955" i="7"/>
  <c r="AF1955" i="7" s="1"/>
  <c r="AE1954" i="7"/>
  <c r="AD1954" i="7"/>
  <c r="AF1954" i="7" s="1"/>
  <c r="AF1953" i="7"/>
  <c r="AE1953" i="7"/>
  <c r="AD1953" i="7"/>
  <c r="AF1952" i="7"/>
  <c r="AE1952" i="7"/>
  <c r="AD1952" i="7"/>
  <c r="AE1951" i="7"/>
  <c r="AD1951" i="7"/>
  <c r="AF1951" i="7" s="1"/>
  <c r="AE1950" i="7"/>
  <c r="AD1950" i="7"/>
  <c r="AF1950" i="7" s="1"/>
  <c r="AF1949" i="7"/>
  <c r="AE1949" i="7"/>
  <c r="AD1949" i="7"/>
  <c r="AF1948" i="7"/>
  <c r="AE1948" i="7"/>
  <c r="AD1948" i="7"/>
  <c r="AE1947" i="7"/>
  <c r="AD1947" i="7"/>
  <c r="AF1947" i="7" s="1"/>
  <c r="AE1946" i="7"/>
  <c r="AD1946" i="7"/>
  <c r="AF1946" i="7" s="1"/>
  <c r="AF1945" i="7"/>
  <c r="AE1945" i="7"/>
  <c r="AD1945" i="7"/>
  <c r="AF1944" i="7"/>
  <c r="AE1944" i="7"/>
  <c r="AD1944" i="7"/>
  <c r="AE1943" i="7"/>
  <c r="AD1943" i="7"/>
  <c r="AF1943" i="7" s="1"/>
  <c r="AE1942" i="7"/>
  <c r="AD1942" i="7"/>
  <c r="AF1942" i="7" s="1"/>
  <c r="AF1941" i="7"/>
  <c r="AE1941" i="7"/>
  <c r="AD1941" i="7"/>
  <c r="AF1940" i="7"/>
  <c r="AE1940" i="7"/>
  <c r="AD1940" i="7"/>
  <c r="AE1939" i="7"/>
  <c r="AD1939" i="7"/>
  <c r="AF1939" i="7" s="1"/>
  <c r="AE1938" i="7"/>
  <c r="AD1938" i="7"/>
  <c r="AF1938" i="7" s="1"/>
  <c r="AF1937" i="7"/>
  <c r="AE1937" i="7"/>
  <c r="AD1937" i="7"/>
  <c r="AF1936" i="7"/>
  <c r="AE1936" i="7"/>
  <c r="AD1936" i="7"/>
  <c r="AE1935" i="7"/>
  <c r="AD1935" i="7"/>
  <c r="AF1935" i="7" s="1"/>
  <c r="AE1934" i="7"/>
  <c r="AD1934" i="7"/>
  <c r="AF1934" i="7" s="1"/>
  <c r="AF1933" i="7"/>
  <c r="AE1933" i="7"/>
  <c r="AD1933" i="7"/>
  <c r="AF1932" i="7"/>
  <c r="AE1932" i="7"/>
  <c r="AD1932" i="7"/>
  <c r="AE1931" i="7"/>
  <c r="AD1931" i="7"/>
  <c r="AF1931" i="7" s="1"/>
  <c r="AE1930" i="7"/>
  <c r="AD1930" i="7"/>
  <c r="AF1930" i="7" s="1"/>
  <c r="AF1929" i="7"/>
  <c r="AE1929" i="7"/>
  <c r="AD1929" i="7"/>
  <c r="AF1928" i="7"/>
  <c r="AE1928" i="7"/>
  <c r="AD1928" i="7"/>
  <c r="AE1927" i="7"/>
  <c r="AD1927" i="7"/>
  <c r="AF1927" i="7" s="1"/>
  <c r="AE1926" i="7"/>
  <c r="AD1926" i="7"/>
  <c r="AF1926" i="7" s="1"/>
  <c r="AF1925" i="7"/>
  <c r="AE1925" i="7"/>
  <c r="AD1925" i="7"/>
  <c r="AF1924" i="7"/>
  <c r="AE1924" i="7"/>
  <c r="AD1924" i="7"/>
  <c r="AE1923" i="7"/>
  <c r="AD1923" i="7"/>
  <c r="AF1923" i="7" s="1"/>
  <c r="AE1922" i="7"/>
  <c r="AD1922" i="7"/>
  <c r="AF1922" i="7" s="1"/>
  <c r="AF1921" i="7"/>
  <c r="AE1921" i="7"/>
  <c r="AD1921" i="7"/>
  <c r="AF1920" i="7"/>
  <c r="AE1920" i="7"/>
  <c r="AD1920" i="7"/>
  <c r="AE1919" i="7"/>
  <c r="AD1919" i="7"/>
  <c r="AF1919" i="7" s="1"/>
  <c r="AE1918" i="7"/>
  <c r="AD1918" i="7"/>
  <c r="AF1918" i="7" s="1"/>
  <c r="AF1917" i="7"/>
  <c r="AE1917" i="7"/>
  <c r="AD1917" i="7"/>
  <c r="AF1916" i="7"/>
  <c r="AE1916" i="7"/>
  <c r="AD1916" i="7"/>
  <c r="AE1915" i="7"/>
  <c r="AD1915" i="7"/>
  <c r="AF1915" i="7" s="1"/>
  <c r="AE1914" i="7"/>
  <c r="AD1914" i="7"/>
  <c r="AF1914" i="7" s="1"/>
  <c r="AF1913" i="7"/>
  <c r="AE1913" i="7"/>
  <c r="AD1913" i="7"/>
  <c r="AF1912" i="7"/>
  <c r="AE1912" i="7"/>
  <c r="AD1912" i="7"/>
  <c r="AE1911" i="7"/>
  <c r="AD1911" i="7"/>
  <c r="AF1911" i="7" s="1"/>
  <c r="AE1910" i="7"/>
  <c r="AD1910" i="7"/>
  <c r="AF1910" i="7" s="1"/>
  <c r="AF1909" i="7"/>
  <c r="AE1909" i="7"/>
  <c r="AD1909" i="7"/>
  <c r="AF1908" i="7"/>
  <c r="AE1908" i="7"/>
  <c r="AD1908" i="7"/>
  <c r="AE1907" i="7"/>
  <c r="AD1907" i="7"/>
  <c r="AF1907" i="7" s="1"/>
  <c r="AE1906" i="7"/>
  <c r="AD1906" i="7"/>
  <c r="AF1906" i="7" s="1"/>
  <c r="AF1905" i="7"/>
  <c r="AE1905" i="7"/>
  <c r="AD1905" i="7"/>
  <c r="AF1904" i="7"/>
  <c r="AE1904" i="7"/>
  <c r="AD1904" i="7"/>
  <c r="AE1903" i="7"/>
  <c r="AD1903" i="7"/>
  <c r="AF1903" i="7" s="1"/>
  <c r="AE1902" i="7"/>
  <c r="AD1902" i="7"/>
  <c r="AF1902" i="7" s="1"/>
  <c r="AF1901" i="7"/>
  <c r="AE1901" i="7"/>
  <c r="AD1901" i="7"/>
  <c r="AF1900" i="7"/>
  <c r="AE1900" i="7"/>
  <c r="AD1900" i="7"/>
  <c r="AE1899" i="7"/>
  <c r="AD1899" i="7"/>
  <c r="AF1899" i="7" s="1"/>
  <c r="AE1898" i="7"/>
  <c r="AD1898" i="7"/>
  <c r="AF1898" i="7" s="1"/>
  <c r="AF1897" i="7"/>
  <c r="AE1897" i="7"/>
  <c r="AD1897" i="7"/>
  <c r="AF1896" i="7"/>
  <c r="AE1896" i="7"/>
  <c r="AD1896" i="7"/>
  <c r="AE1895" i="7"/>
  <c r="AD1895" i="7"/>
  <c r="AF1895" i="7" s="1"/>
  <c r="AE1894" i="7"/>
  <c r="AD1894" i="7"/>
  <c r="AF1894" i="7" s="1"/>
  <c r="AF1893" i="7"/>
  <c r="AE1893" i="7"/>
  <c r="AD1893" i="7"/>
  <c r="AF1892" i="7"/>
  <c r="AE1892" i="7"/>
  <c r="AD1892" i="7"/>
  <c r="AE1891" i="7"/>
  <c r="AD1891" i="7"/>
  <c r="AF1891" i="7" s="1"/>
  <c r="AE1890" i="7"/>
  <c r="AD1890" i="7"/>
  <c r="AF1890" i="7" s="1"/>
  <c r="AF1889" i="7"/>
  <c r="AE1889" i="7"/>
  <c r="AD1889" i="7"/>
  <c r="AF1888" i="7"/>
  <c r="AE1888" i="7"/>
  <c r="AD1888" i="7"/>
  <c r="AE1887" i="7"/>
  <c r="AD1887" i="7"/>
  <c r="AF1887" i="7" s="1"/>
  <c r="AE1886" i="7"/>
  <c r="AD1886" i="7"/>
  <c r="AF1886" i="7" s="1"/>
  <c r="AF1885" i="7"/>
  <c r="AE1885" i="7"/>
  <c r="AD1885" i="7"/>
  <c r="AF1884" i="7"/>
  <c r="AE1884" i="7"/>
  <c r="AD1884" i="7"/>
  <c r="AE1883" i="7"/>
  <c r="AD1883" i="7"/>
  <c r="AF1883" i="7" s="1"/>
  <c r="AE1882" i="7"/>
  <c r="AD1882" i="7"/>
  <c r="AF1882" i="7" s="1"/>
  <c r="AF1881" i="7"/>
  <c r="AE1881" i="7"/>
  <c r="AD1881" i="7"/>
  <c r="AF1880" i="7"/>
  <c r="AE1880" i="7"/>
  <c r="AD1880" i="7"/>
  <c r="AE1879" i="7"/>
  <c r="AD1879" i="7"/>
  <c r="AF1879" i="7" s="1"/>
  <c r="AE1878" i="7"/>
  <c r="AD1878" i="7"/>
  <c r="AF1878" i="7" s="1"/>
  <c r="AF1877" i="7"/>
  <c r="AE1877" i="7"/>
  <c r="AD1877" i="7"/>
  <c r="AF1876" i="7"/>
  <c r="AE1876" i="7"/>
  <c r="AD1876" i="7"/>
  <c r="AE1875" i="7"/>
  <c r="AD1875" i="7"/>
  <c r="AF1875" i="7" s="1"/>
  <c r="AE1874" i="7"/>
  <c r="AD1874" i="7"/>
  <c r="AF1874" i="7" s="1"/>
  <c r="AF1873" i="7"/>
  <c r="AE1873" i="7"/>
  <c r="AD1873" i="7"/>
  <c r="AF1872" i="7"/>
  <c r="AE1872" i="7"/>
  <c r="AD1872" i="7"/>
  <c r="AE1871" i="7"/>
  <c r="AD1871" i="7"/>
  <c r="AF1871" i="7" s="1"/>
  <c r="AE1870" i="7"/>
  <c r="AD1870" i="7"/>
  <c r="AF1870" i="7" s="1"/>
  <c r="AF1869" i="7"/>
  <c r="AE1869" i="7"/>
  <c r="AD1869" i="7"/>
  <c r="AF1868" i="7"/>
  <c r="AE1868" i="7"/>
  <c r="AD1868" i="7"/>
  <c r="AE1867" i="7"/>
  <c r="AD1867" i="7"/>
  <c r="AF1867" i="7" s="1"/>
  <c r="AE1866" i="7"/>
  <c r="AD1866" i="7"/>
  <c r="AF1866" i="7" s="1"/>
  <c r="AF1865" i="7"/>
  <c r="AE1865" i="7"/>
  <c r="AD1865" i="7"/>
  <c r="AF1864" i="7"/>
  <c r="AE1864" i="7"/>
  <c r="AD1864" i="7"/>
  <c r="AE1863" i="7"/>
  <c r="AD1863" i="7"/>
  <c r="AF1863" i="7" s="1"/>
  <c r="AE1862" i="7"/>
  <c r="AD1862" i="7"/>
  <c r="AF1862" i="7" s="1"/>
  <c r="AF1861" i="7"/>
  <c r="AE1861" i="7"/>
  <c r="AD1861" i="7"/>
  <c r="AF1860" i="7"/>
  <c r="AE1860" i="7"/>
  <c r="AD1860" i="7"/>
  <c r="AE1859" i="7"/>
  <c r="AD1859" i="7"/>
  <c r="AF1859" i="7" s="1"/>
  <c r="AE1858" i="7"/>
  <c r="AD1858" i="7"/>
  <c r="AF1858" i="7" s="1"/>
  <c r="AF1857" i="7"/>
  <c r="AE1857" i="7"/>
  <c r="AD1857" i="7"/>
  <c r="AF1856" i="7"/>
  <c r="AE1856" i="7"/>
  <c r="AD1856" i="7"/>
  <c r="AE1855" i="7"/>
  <c r="AD1855" i="7"/>
  <c r="AF1855" i="7" s="1"/>
  <c r="AE1854" i="7"/>
  <c r="AD1854" i="7"/>
  <c r="AF1854" i="7" s="1"/>
  <c r="AF1853" i="7"/>
  <c r="AE1853" i="7"/>
  <c r="AD1853" i="7"/>
  <c r="AF1852" i="7"/>
  <c r="AE1852" i="7"/>
  <c r="AD1852" i="7"/>
  <c r="AE1851" i="7"/>
  <c r="AD1851" i="7"/>
  <c r="AF1851" i="7" s="1"/>
  <c r="AE1850" i="7"/>
  <c r="AD1850" i="7"/>
  <c r="AF1850" i="7" s="1"/>
  <c r="AF1849" i="7"/>
  <c r="AE1849" i="7"/>
  <c r="AD1849" i="7"/>
  <c r="AF1848" i="7"/>
  <c r="AE1848" i="7"/>
  <c r="AD1848" i="7"/>
  <c r="AE1847" i="7"/>
  <c r="AD1847" i="7"/>
  <c r="AF1847" i="7" s="1"/>
  <c r="AF1846" i="7"/>
  <c r="AE1846" i="7"/>
  <c r="AD1846" i="7"/>
  <c r="AF1845" i="7"/>
  <c r="AE1845" i="7"/>
  <c r="AD1845" i="7"/>
  <c r="AE1844" i="7"/>
  <c r="AD1844" i="7"/>
  <c r="AF1844" i="7" s="1"/>
  <c r="AE1843" i="7"/>
  <c r="AD1843" i="7"/>
  <c r="AF1843" i="7" s="1"/>
  <c r="AF1842" i="7"/>
  <c r="AE1842" i="7"/>
  <c r="AD1842" i="7"/>
  <c r="AF1841" i="7"/>
  <c r="AE1841" i="7"/>
  <c r="AD1841" i="7"/>
  <c r="AE1840" i="7"/>
  <c r="AD1840" i="7"/>
  <c r="AF1840" i="7" s="1"/>
  <c r="AE1839" i="7"/>
  <c r="AD1839" i="7"/>
  <c r="AF1839" i="7" s="1"/>
  <c r="AF1838" i="7"/>
  <c r="AE1838" i="7"/>
  <c r="AD1838" i="7"/>
  <c r="AF1837" i="7"/>
  <c r="AE1837" i="7"/>
  <c r="AD1837" i="7"/>
  <c r="AE1836" i="7"/>
  <c r="AD1836" i="7"/>
  <c r="AF1836" i="7" s="1"/>
  <c r="AE1835" i="7"/>
  <c r="AD1835" i="7"/>
  <c r="AF1835" i="7" s="1"/>
  <c r="AF1834" i="7"/>
  <c r="AE1834" i="7"/>
  <c r="AD1834" i="7"/>
  <c r="AF1833" i="7"/>
  <c r="AE1833" i="7"/>
  <c r="AD1833" i="7"/>
  <c r="AE1832" i="7"/>
  <c r="AD1832" i="7"/>
  <c r="AF1832" i="7" s="1"/>
  <c r="AE1831" i="7"/>
  <c r="AD1831" i="7"/>
  <c r="AF1831" i="7" s="1"/>
  <c r="AF1830" i="7"/>
  <c r="AE1830" i="7"/>
  <c r="AD1830" i="7"/>
  <c r="AF1829" i="7"/>
  <c r="AE1829" i="7"/>
  <c r="AD1829" i="7"/>
  <c r="AE1828" i="7"/>
  <c r="AD1828" i="7"/>
  <c r="AF1828" i="7" s="1"/>
  <c r="AE1827" i="7"/>
  <c r="AD1827" i="7"/>
  <c r="AF1827" i="7" s="1"/>
  <c r="AF1826" i="7"/>
  <c r="AE1826" i="7"/>
  <c r="AD1826" i="7"/>
  <c r="AF1825" i="7"/>
  <c r="AE1825" i="7"/>
  <c r="AD1825" i="7"/>
  <c r="AE1824" i="7"/>
  <c r="AD1824" i="7"/>
  <c r="AF1824" i="7" s="1"/>
  <c r="AE1823" i="7"/>
  <c r="AD1823" i="7"/>
  <c r="AF1823" i="7" s="1"/>
  <c r="AF1822" i="7"/>
  <c r="AE1822" i="7"/>
  <c r="AD1822" i="7"/>
  <c r="AF1821" i="7"/>
  <c r="AE1821" i="7"/>
  <c r="AD1821" i="7"/>
  <c r="AE1820" i="7"/>
  <c r="AD1820" i="7"/>
  <c r="AF1820" i="7" s="1"/>
  <c r="AE1819" i="7"/>
  <c r="AD1819" i="7"/>
  <c r="AF1819" i="7" s="1"/>
  <c r="AF1818" i="7"/>
  <c r="AE1818" i="7"/>
  <c r="AD1818" i="7"/>
  <c r="AF1817" i="7"/>
  <c r="AE1817" i="7"/>
  <c r="AD1817" i="7"/>
  <c r="AE1816" i="7"/>
  <c r="AD1816" i="7"/>
  <c r="AF1816" i="7" s="1"/>
  <c r="AE1815" i="7"/>
  <c r="AD1815" i="7"/>
  <c r="AF1815" i="7" s="1"/>
  <c r="AF1814" i="7"/>
  <c r="AE1814" i="7"/>
  <c r="AD1814" i="7"/>
  <c r="AF1813" i="7"/>
  <c r="AE1813" i="7"/>
  <c r="AD1813" i="7"/>
  <c r="AE1812" i="7"/>
  <c r="AD1812" i="7"/>
  <c r="AF1812" i="7" s="1"/>
  <c r="AE1811" i="7"/>
  <c r="AD1811" i="7"/>
  <c r="AF1811" i="7" s="1"/>
  <c r="AF1810" i="7"/>
  <c r="AE1810" i="7"/>
  <c r="AD1810" i="7"/>
  <c r="AF1809" i="7"/>
  <c r="AE1809" i="7"/>
  <c r="AD1809" i="7"/>
  <c r="AE1808" i="7"/>
  <c r="AD1808" i="7"/>
  <c r="AF1808" i="7" s="1"/>
  <c r="AE1807" i="7"/>
  <c r="AD1807" i="7"/>
  <c r="AF1807" i="7" s="1"/>
  <c r="AF1806" i="7"/>
  <c r="AE1806" i="7"/>
  <c r="AD1806" i="7"/>
  <c r="AF1805" i="7"/>
  <c r="AE1805" i="7"/>
  <c r="AD1805" i="7"/>
  <c r="AE1804" i="7"/>
  <c r="AD1804" i="7"/>
  <c r="AF1804" i="7" s="1"/>
  <c r="AE1803" i="7"/>
  <c r="AD1803" i="7"/>
  <c r="AF1803" i="7" s="1"/>
  <c r="AF1802" i="7"/>
  <c r="AE1802" i="7"/>
  <c r="AD1802" i="7"/>
  <c r="AF1801" i="7"/>
  <c r="AE1801" i="7"/>
  <c r="AD1801" i="7"/>
  <c r="AE1800" i="7"/>
  <c r="AD1800" i="7"/>
  <c r="AF1800" i="7" s="1"/>
  <c r="AE1799" i="7"/>
  <c r="AD1799" i="7"/>
  <c r="AF1799" i="7" s="1"/>
  <c r="AF1798" i="7"/>
  <c r="AE1798" i="7"/>
  <c r="AD1798" i="7"/>
  <c r="AF1797" i="7"/>
  <c r="AE1797" i="7"/>
  <c r="AD1797" i="7"/>
  <c r="AE1796" i="7"/>
  <c r="AD1796" i="7"/>
  <c r="AF1796" i="7" s="1"/>
  <c r="AE1795" i="7"/>
  <c r="AD1795" i="7"/>
  <c r="AF1795" i="7" s="1"/>
  <c r="AF1794" i="7"/>
  <c r="AE1794" i="7"/>
  <c r="AD1794" i="7"/>
  <c r="AF1793" i="7"/>
  <c r="AE1793" i="7"/>
  <c r="AD1793" i="7"/>
  <c r="AE1792" i="7"/>
  <c r="AD1792" i="7"/>
  <c r="AF1792" i="7" s="1"/>
  <c r="AE1791" i="7"/>
  <c r="AD1791" i="7"/>
  <c r="AF1791" i="7" s="1"/>
  <c r="AF1790" i="7"/>
  <c r="AE1790" i="7"/>
  <c r="AD1790" i="7"/>
  <c r="AF1789" i="7"/>
  <c r="AE1789" i="7"/>
  <c r="AD1789" i="7"/>
  <c r="AE1788" i="7"/>
  <c r="AD1788" i="7"/>
  <c r="AF1788" i="7" s="1"/>
  <c r="AE1787" i="7"/>
  <c r="AD1787" i="7"/>
  <c r="AF1787" i="7" s="1"/>
  <c r="AF1786" i="7"/>
  <c r="AE1786" i="7"/>
  <c r="AD1786" i="7"/>
  <c r="AF1785" i="7"/>
  <c r="AE1785" i="7"/>
  <c r="AD1785" i="7"/>
  <c r="AE1784" i="7"/>
  <c r="AD1784" i="7"/>
  <c r="AF1784" i="7" s="1"/>
  <c r="AE1783" i="7"/>
  <c r="AD1783" i="7"/>
  <c r="AF1783" i="7" s="1"/>
  <c r="AF1782" i="7"/>
  <c r="AE1782" i="7"/>
  <c r="AD1782" i="7"/>
  <c r="AF1781" i="7"/>
  <c r="AE1781" i="7"/>
  <c r="AD1781" i="7"/>
  <c r="AE1780" i="7"/>
  <c r="AD1780" i="7"/>
  <c r="AF1780" i="7" s="1"/>
  <c r="AE1779" i="7"/>
  <c r="AD1779" i="7"/>
  <c r="AF1779" i="7" s="1"/>
  <c r="AF1778" i="7"/>
  <c r="AE1778" i="7"/>
  <c r="AD1778" i="7"/>
  <c r="AF1777" i="7"/>
  <c r="AE1777" i="7"/>
  <c r="AD1777" i="7"/>
  <c r="AE1776" i="7"/>
  <c r="AD1776" i="7"/>
  <c r="AF1776" i="7" s="1"/>
  <c r="AE1775" i="7"/>
  <c r="AD1775" i="7"/>
  <c r="AF1775" i="7" s="1"/>
  <c r="AF1774" i="7"/>
  <c r="AE1774" i="7"/>
  <c r="AD1774" i="7"/>
  <c r="AF1773" i="7"/>
  <c r="AE1773" i="7"/>
  <c r="AD1773" i="7"/>
  <c r="AE1772" i="7"/>
  <c r="AD1772" i="7"/>
  <c r="AF1772" i="7" s="1"/>
  <c r="AE1771" i="7"/>
  <c r="AD1771" i="7"/>
  <c r="AF1771" i="7" s="1"/>
  <c r="AF1770" i="7"/>
  <c r="AE1770" i="7"/>
  <c r="AD1770" i="7"/>
  <c r="AF1769" i="7"/>
  <c r="AE1769" i="7"/>
  <c r="AD1769" i="7"/>
  <c r="AE1768" i="7"/>
  <c r="AD1768" i="7"/>
  <c r="AF1768" i="7" s="1"/>
  <c r="AE1767" i="7"/>
  <c r="AD1767" i="7"/>
  <c r="AF1766" i="7"/>
  <c r="AE1766" i="7"/>
  <c r="AD1766" i="7"/>
  <c r="AF1765" i="7"/>
  <c r="AE1765" i="7"/>
  <c r="AD1765" i="7"/>
  <c r="AE1764" i="7"/>
  <c r="AD1764" i="7"/>
  <c r="AF1764" i="7" s="1"/>
  <c r="AE1763" i="7"/>
  <c r="AD1763" i="7"/>
  <c r="AF1763" i="7" s="1"/>
  <c r="AF1762" i="7"/>
  <c r="AE1762" i="7"/>
  <c r="AD1762" i="7"/>
  <c r="AF1761" i="7"/>
  <c r="AE1761" i="7"/>
  <c r="AD1761" i="7"/>
  <c r="AE1760" i="7"/>
  <c r="AD1760" i="7"/>
  <c r="AF1760" i="7" s="1"/>
  <c r="AE1759" i="7"/>
  <c r="AD1759" i="7"/>
  <c r="AF1758" i="7"/>
  <c r="AE1758" i="7"/>
  <c r="AD1758" i="7"/>
  <c r="AF1757" i="7"/>
  <c r="AE1757" i="7"/>
  <c r="AD1757" i="7"/>
  <c r="AE1756" i="7"/>
  <c r="AD1756" i="7"/>
  <c r="AF1756" i="7" s="1"/>
  <c r="AE1755" i="7"/>
  <c r="AD1755" i="7"/>
  <c r="AF1755" i="7" s="1"/>
  <c r="AF1754" i="7"/>
  <c r="AE1754" i="7"/>
  <c r="AD1754" i="7"/>
  <c r="AF1753" i="7"/>
  <c r="AE1753" i="7"/>
  <c r="AD1753" i="7"/>
  <c r="AE1752" i="7"/>
  <c r="AD1752" i="7"/>
  <c r="AF1752" i="7" s="1"/>
  <c r="AE1751" i="7"/>
  <c r="AD1751" i="7"/>
  <c r="AF1750" i="7"/>
  <c r="AE1750" i="7"/>
  <c r="AD1750" i="7"/>
  <c r="AF1749" i="7"/>
  <c r="AE1749" i="7"/>
  <c r="AD1749" i="7"/>
  <c r="AE1748" i="7"/>
  <c r="AD1748" i="7"/>
  <c r="AF1748" i="7" s="1"/>
  <c r="AE1747" i="7"/>
  <c r="AD1747" i="7"/>
  <c r="AF1747" i="7" s="1"/>
  <c r="AF1746" i="7"/>
  <c r="AE1746" i="7"/>
  <c r="AD1746" i="7"/>
  <c r="AF1745" i="7"/>
  <c r="AE1745" i="7"/>
  <c r="AD1745" i="7"/>
  <c r="AE1744" i="7"/>
  <c r="AD1744" i="7"/>
  <c r="AF1744" i="7" s="1"/>
  <c r="AE1743" i="7"/>
  <c r="AD1743" i="7"/>
  <c r="AF1742" i="7"/>
  <c r="AE1742" i="7"/>
  <c r="AD1742" i="7"/>
  <c r="AF1741" i="7"/>
  <c r="AE1741" i="7"/>
  <c r="AD1741" i="7"/>
  <c r="AE1740" i="7"/>
  <c r="AD1740" i="7"/>
  <c r="AF1740" i="7" s="1"/>
  <c r="AE1739" i="7"/>
  <c r="AD1739" i="7"/>
  <c r="AF1739" i="7" s="1"/>
  <c r="AE1738" i="7"/>
  <c r="AF1738" i="7" s="1"/>
  <c r="AD1738" i="7"/>
  <c r="AF1737" i="7"/>
  <c r="AE1737" i="7"/>
  <c r="AD1737" i="7"/>
  <c r="AE1736" i="7"/>
  <c r="AD1736" i="7"/>
  <c r="AF1736" i="7" s="1"/>
  <c r="AE1735" i="7"/>
  <c r="AD1735" i="7"/>
  <c r="AF1734" i="7"/>
  <c r="AE1734" i="7"/>
  <c r="AD1734" i="7"/>
  <c r="AF1733" i="7"/>
  <c r="AE1733" i="7"/>
  <c r="AD1733" i="7"/>
  <c r="AE1732" i="7"/>
  <c r="AD1732" i="7"/>
  <c r="AF1732" i="7" s="1"/>
  <c r="AE1731" i="7"/>
  <c r="AD1731" i="7"/>
  <c r="AF1731" i="7" s="1"/>
  <c r="AE1730" i="7"/>
  <c r="AF1730" i="7" s="1"/>
  <c r="AD1730" i="7"/>
  <c r="AF1729" i="7"/>
  <c r="AE1729" i="7"/>
  <c r="AD1729" i="7"/>
  <c r="AE1728" i="7"/>
  <c r="AD1728" i="7"/>
  <c r="AF1728" i="7" s="1"/>
  <c r="AE1727" i="7"/>
  <c r="AD1727" i="7"/>
  <c r="AF1726" i="7"/>
  <c r="AE1726" i="7"/>
  <c r="AD1726" i="7"/>
  <c r="AF1725" i="7"/>
  <c r="AE1725" i="7"/>
  <c r="AD1725" i="7"/>
  <c r="AE1724" i="7"/>
  <c r="AD1724" i="7"/>
  <c r="AF1724" i="7" s="1"/>
  <c r="AE1723" i="7"/>
  <c r="AD1723" i="7"/>
  <c r="AF1723" i="7" s="1"/>
  <c r="AE1722" i="7"/>
  <c r="AF1722" i="7" s="1"/>
  <c r="AD1722" i="7"/>
  <c r="AF1721" i="7"/>
  <c r="AE1721" i="7"/>
  <c r="AD1721" i="7"/>
  <c r="AE1720" i="7"/>
  <c r="AD1720" i="7"/>
  <c r="AF1720" i="7" s="1"/>
  <c r="AE1719" i="7"/>
  <c r="AD1719" i="7"/>
  <c r="AF1718" i="7"/>
  <c r="AE1718" i="7"/>
  <c r="AD1718" i="7"/>
  <c r="AF1717" i="7"/>
  <c r="AE1717" i="7"/>
  <c r="AD1717" i="7"/>
  <c r="AE1716" i="7"/>
  <c r="AD1716" i="7"/>
  <c r="AF1716" i="7" s="1"/>
  <c r="AE1715" i="7"/>
  <c r="AD1715" i="7"/>
  <c r="AF1715" i="7" s="1"/>
  <c r="AE1714" i="7"/>
  <c r="AF1714" i="7" s="1"/>
  <c r="AD1714" i="7"/>
  <c r="AF1713" i="7"/>
  <c r="AE1713" i="7"/>
  <c r="AD1713" i="7"/>
  <c r="AE1712" i="7"/>
  <c r="AD1712" i="7"/>
  <c r="AF1712" i="7" s="1"/>
  <c r="AE1711" i="7"/>
  <c r="AD1711" i="7"/>
  <c r="AF1710" i="7"/>
  <c r="AE1710" i="7"/>
  <c r="AD1710" i="7"/>
  <c r="AF1709" i="7"/>
  <c r="AE1709" i="7"/>
  <c r="AD1709" i="7"/>
  <c r="AE1708" i="7"/>
  <c r="AD1708" i="7"/>
  <c r="AF1708" i="7" s="1"/>
  <c r="AE1707" i="7"/>
  <c r="AD1707" i="7"/>
  <c r="AF1707" i="7" s="1"/>
  <c r="AE1706" i="7"/>
  <c r="AF1706" i="7" s="1"/>
  <c r="AD1706" i="7"/>
  <c r="AF1705" i="7"/>
  <c r="AE1705" i="7"/>
  <c r="AD1705" i="7"/>
  <c r="AE1704" i="7"/>
  <c r="AD1704" i="7"/>
  <c r="AF1704" i="7" s="1"/>
  <c r="AE1703" i="7"/>
  <c r="AD1703" i="7"/>
  <c r="AF1702" i="7"/>
  <c r="AE1702" i="7"/>
  <c r="AD1702" i="7"/>
  <c r="AF1701" i="7"/>
  <c r="AE1701" i="7"/>
  <c r="AD1701" i="7"/>
  <c r="AE1700" i="7"/>
  <c r="AD1700" i="7"/>
  <c r="AF1700" i="7" s="1"/>
  <c r="AE1699" i="7"/>
  <c r="AD1699" i="7"/>
  <c r="AF1699" i="7" s="1"/>
  <c r="AE1698" i="7"/>
  <c r="AF1698" i="7" s="1"/>
  <c r="AD1698" i="7"/>
  <c r="AF1697" i="7"/>
  <c r="AE1697" i="7"/>
  <c r="AD1697" i="7"/>
  <c r="AE1696" i="7"/>
  <c r="AD1696" i="7"/>
  <c r="AF1696" i="7" s="1"/>
  <c r="AE1695" i="7"/>
  <c r="AD1695" i="7"/>
  <c r="AF1694" i="7"/>
  <c r="AE1694" i="7"/>
  <c r="AD1694" i="7"/>
  <c r="AF1693" i="7"/>
  <c r="AE1693" i="7"/>
  <c r="AD1693" i="7"/>
  <c r="AE1692" i="7"/>
  <c r="AD1692" i="7"/>
  <c r="AF1692" i="7" s="1"/>
  <c r="AE1691" i="7"/>
  <c r="AD1691" i="7"/>
  <c r="AF1691" i="7" s="1"/>
  <c r="AE1690" i="7"/>
  <c r="AF1690" i="7" s="1"/>
  <c r="AD1690" i="7"/>
  <c r="AF1689" i="7"/>
  <c r="AE1689" i="7"/>
  <c r="AD1689" i="7"/>
  <c r="AE1688" i="7"/>
  <c r="AD1688" i="7"/>
  <c r="AF1688" i="7" s="1"/>
  <c r="AE1687" i="7"/>
  <c r="AD1687" i="7"/>
  <c r="AF1686" i="7"/>
  <c r="AE1686" i="7"/>
  <c r="AD1686" i="7"/>
  <c r="AF1685" i="7"/>
  <c r="AE1685" i="7"/>
  <c r="AD1685" i="7"/>
  <c r="AE1684" i="7"/>
  <c r="AD1684" i="7"/>
  <c r="AF1684" i="7" s="1"/>
  <c r="AE1683" i="7"/>
  <c r="AD1683" i="7"/>
  <c r="AF1683" i="7" s="1"/>
  <c r="AE1682" i="7"/>
  <c r="AF1682" i="7" s="1"/>
  <c r="AD1682" i="7"/>
  <c r="AF1681" i="7"/>
  <c r="AE1681" i="7"/>
  <c r="AD1681" i="7"/>
  <c r="AE1680" i="7"/>
  <c r="AD1680" i="7"/>
  <c r="AF1680" i="7" s="1"/>
  <c r="AE1679" i="7"/>
  <c r="AD1679" i="7"/>
  <c r="AF1678" i="7"/>
  <c r="AE1678" i="7"/>
  <c r="AD1678" i="7"/>
  <c r="AF1677" i="7"/>
  <c r="AE1677" i="7"/>
  <c r="AD1677" i="7"/>
  <c r="AE1676" i="7"/>
  <c r="AD1676" i="7"/>
  <c r="AF1676" i="7" s="1"/>
  <c r="AE1675" i="7"/>
  <c r="AD1675" i="7"/>
  <c r="AF1675" i="7" s="1"/>
  <c r="AE1674" i="7"/>
  <c r="AF1674" i="7" s="1"/>
  <c r="AD1674" i="7"/>
  <c r="AF1673" i="7"/>
  <c r="AE1673" i="7"/>
  <c r="AD1673" i="7"/>
  <c r="AE1672" i="7"/>
  <c r="AD1672" i="7"/>
  <c r="AF1672" i="7" s="1"/>
  <c r="AE1671" i="7"/>
  <c r="AD1671" i="7"/>
  <c r="AF1670" i="7"/>
  <c r="AE1670" i="7"/>
  <c r="AD1670" i="7"/>
  <c r="AF1669" i="7"/>
  <c r="AE1669" i="7"/>
  <c r="AD1669" i="7"/>
  <c r="AE1668" i="7"/>
  <c r="AD1668" i="7"/>
  <c r="AF1668" i="7" s="1"/>
  <c r="AE1667" i="7"/>
  <c r="AD1667" i="7"/>
  <c r="AF1667" i="7" s="1"/>
  <c r="AE1666" i="7"/>
  <c r="AF1666" i="7" s="1"/>
  <c r="AD1666" i="7"/>
  <c r="AF1665" i="7"/>
  <c r="AE1665" i="7"/>
  <c r="AD1665" i="7"/>
  <c r="AE1664" i="7"/>
  <c r="AD1664" i="7"/>
  <c r="AF1664" i="7" s="1"/>
  <c r="AE1663" i="7"/>
  <c r="AD1663" i="7"/>
  <c r="AF1662" i="7"/>
  <c r="AE1662" i="7"/>
  <c r="AD1662" i="7"/>
  <c r="AF1661" i="7"/>
  <c r="AE1661" i="7"/>
  <c r="AD1661" i="7"/>
  <c r="AE1660" i="7"/>
  <c r="AD1660" i="7"/>
  <c r="AF1660" i="7" s="1"/>
  <c r="AE1659" i="7"/>
  <c r="AD1659" i="7"/>
  <c r="AF1659" i="7" s="1"/>
  <c r="AE1658" i="7"/>
  <c r="AF1658" i="7" s="1"/>
  <c r="AD1658" i="7"/>
  <c r="AF1657" i="7"/>
  <c r="AE1657" i="7"/>
  <c r="AD1657" i="7"/>
  <c r="AE1656" i="7"/>
  <c r="AD1656" i="7"/>
  <c r="AF1656" i="7" s="1"/>
  <c r="AE1655" i="7"/>
  <c r="AD1655" i="7"/>
  <c r="AF1654" i="7"/>
  <c r="AE1654" i="7"/>
  <c r="AD1654" i="7"/>
  <c r="AF1653" i="7"/>
  <c r="AE1653" i="7"/>
  <c r="AD1653" i="7"/>
  <c r="AE1652" i="7"/>
  <c r="AD1652" i="7"/>
  <c r="AF1652" i="7" s="1"/>
  <c r="AE1651" i="7"/>
  <c r="AD1651" i="7"/>
  <c r="AF1651" i="7" s="1"/>
  <c r="AE1650" i="7"/>
  <c r="AF1650" i="7" s="1"/>
  <c r="AD1650" i="7"/>
  <c r="AF1649" i="7"/>
  <c r="AE1649" i="7"/>
  <c r="AD1649" i="7"/>
  <c r="AE1648" i="7"/>
  <c r="AD1648" i="7"/>
  <c r="AF1648" i="7" s="1"/>
  <c r="AE1647" i="7"/>
  <c r="AD1647" i="7"/>
  <c r="AF1646" i="7"/>
  <c r="AE1646" i="7"/>
  <c r="AD1646" i="7"/>
  <c r="AF1645" i="7"/>
  <c r="AE1645" i="7"/>
  <c r="AD1645" i="7"/>
  <c r="AE1644" i="7"/>
  <c r="AD1644" i="7"/>
  <c r="AF1644" i="7" s="1"/>
  <c r="AE1643" i="7"/>
  <c r="AD1643" i="7"/>
  <c r="AF1643" i="7" s="1"/>
  <c r="AF1642" i="7"/>
  <c r="AE1642" i="7"/>
  <c r="AD1642" i="7"/>
  <c r="AF1641" i="7"/>
  <c r="AE1641" i="7"/>
  <c r="AD1641" i="7"/>
  <c r="AE1640" i="7"/>
  <c r="AD1640" i="7"/>
  <c r="AF1640" i="7" s="1"/>
  <c r="AE1639" i="7"/>
  <c r="AD1639" i="7"/>
  <c r="AF1639" i="7" s="1"/>
  <c r="AF1638" i="7"/>
  <c r="AE1638" i="7"/>
  <c r="AD1638" i="7"/>
  <c r="AF1637" i="7"/>
  <c r="AE1637" i="7"/>
  <c r="AD1637" i="7"/>
  <c r="AE1636" i="7"/>
  <c r="AD1636" i="7"/>
  <c r="AF1636" i="7" s="1"/>
  <c r="AE1635" i="7"/>
  <c r="AD1635" i="7"/>
  <c r="AF1635" i="7" s="1"/>
  <c r="AF1634" i="7"/>
  <c r="AE1634" i="7"/>
  <c r="AD1634" i="7"/>
  <c r="AF1633" i="7"/>
  <c r="AE1633" i="7"/>
  <c r="AD1633" i="7"/>
  <c r="AE1632" i="7"/>
  <c r="AD1632" i="7"/>
  <c r="AF1632" i="7" s="1"/>
  <c r="AE1631" i="7"/>
  <c r="AD1631" i="7"/>
  <c r="AF1631" i="7" s="1"/>
  <c r="AE1630" i="7"/>
  <c r="AF1630" i="7" s="1"/>
  <c r="AD1630" i="7"/>
  <c r="AF1629" i="7"/>
  <c r="AE1629" i="7"/>
  <c r="AD1629" i="7"/>
  <c r="AE1628" i="7"/>
  <c r="AD1628" i="7"/>
  <c r="AF1628" i="7" s="1"/>
  <c r="AE1627" i="7"/>
  <c r="AD1627" i="7"/>
  <c r="AF1626" i="7"/>
  <c r="AE1626" i="7"/>
  <c r="AD1626" i="7"/>
  <c r="AF1625" i="7"/>
  <c r="AE1625" i="7"/>
  <c r="AD1625" i="7"/>
  <c r="AE1624" i="7"/>
  <c r="AD1624" i="7"/>
  <c r="AF1624" i="7" s="1"/>
  <c r="AE1623" i="7"/>
  <c r="AD1623" i="7"/>
  <c r="AF1623" i="7" s="1"/>
  <c r="AE1622" i="7"/>
  <c r="AF1622" i="7" s="1"/>
  <c r="AD1622" i="7"/>
  <c r="AF1621" i="7"/>
  <c r="AE1621" i="7"/>
  <c r="AD1621" i="7"/>
  <c r="AE1620" i="7"/>
  <c r="AD1620" i="7"/>
  <c r="AF1620" i="7" s="1"/>
  <c r="AE1619" i="7"/>
  <c r="AD1619" i="7"/>
  <c r="AF1618" i="7"/>
  <c r="AE1618" i="7"/>
  <c r="AD1618" i="7"/>
  <c r="AF1617" i="7"/>
  <c r="AE1617" i="7"/>
  <c r="AD1617" i="7"/>
  <c r="AE1616" i="7"/>
  <c r="AD1616" i="7"/>
  <c r="AF1616" i="7" s="1"/>
  <c r="AE1615" i="7"/>
  <c r="AD1615" i="7"/>
  <c r="AF1615" i="7" s="1"/>
  <c r="AE1614" i="7"/>
  <c r="AF1614" i="7" s="1"/>
  <c r="AD1614" i="7"/>
  <c r="AF1613" i="7"/>
  <c r="AE1613" i="7"/>
  <c r="AD1613" i="7"/>
  <c r="AE1612" i="7"/>
  <c r="AD1612" i="7"/>
  <c r="AF1612" i="7" s="1"/>
  <c r="AE1611" i="7"/>
  <c r="AD1611" i="7"/>
  <c r="AF1610" i="7"/>
  <c r="AE1610" i="7"/>
  <c r="AD1610" i="7"/>
  <c r="AF1609" i="7"/>
  <c r="AE1609" i="7"/>
  <c r="AD1609" i="7"/>
  <c r="AE1608" i="7"/>
  <c r="AD1608" i="7"/>
  <c r="AF1608" i="7" s="1"/>
  <c r="AE1607" i="7"/>
  <c r="AD1607" i="7"/>
  <c r="AF1607" i="7" s="1"/>
  <c r="AE1606" i="7"/>
  <c r="AF1606" i="7" s="1"/>
  <c r="AD1606" i="7"/>
  <c r="AF1605" i="7"/>
  <c r="AE1605" i="7"/>
  <c r="AD1605" i="7"/>
  <c r="AE1604" i="7"/>
  <c r="AD1604" i="7"/>
  <c r="AF1604" i="7" s="1"/>
  <c r="AE1603" i="7"/>
  <c r="AD1603" i="7"/>
  <c r="AF1602" i="7"/>
  <c r="AE1602" i="7"/>
  <c r="AD1602" i="7"/>
  <c r="AF1601" i="7"/>
  <c r="AE1601" i="7"/>
  <c r="AD1601" i="7"/>
  <c r="AF1600" i="7"/>
  <c r="AE1600" i="7"/>
  <c r="AD1600" i="7"/>
  <c r="AE1599" i="7"/>
  <c r="AD1599" i="7"/>
  <c r="AF1598" i="7"/>
  <c r="AE1598" i="7"/>
  <c r="AD1598" i="7"/>
  <c r="AF1597" i="7"/>
  <c r="AE1597" i="7"/>
  <c r="AD1597" i="7"/>
  <c r="AE1596" i="7"/>
  <c r="AD1596" i="7"/>
  <c r="AF1596" i="7" s="1"/>
  <c r="AE1595" i="7"/>
  <c r="AD1595" i="7"/>
  <c r="AE1594" i="7"/>
  <c r="AD1594" i="7"/>
  <c r="AF1594" i="7" s="1"/>
  <c r="AE1593" i="7"/>
  <c r="AF1593" i="7" s="1"/>
  <c r="AD1593" i="7"/>
  <c r="AF1592" i="7"/>
  <c r="AE1592" i="7"/>
  <c r="AD1592" i="7"/>
  <c r="AE1591" i="7"/>
  <c r="AD1591" i="7"/>
  <c r="AF1590" i="7"/>
  <c r="AE1590" i="7"/>
  <c r="AD1590" i="7"/>
  <c r="AF1589" i="7"/>
  <c r="AE1589" i="7"/>
  <c r="AD1589" i="7"/>
  <c r="AE1588" i="7"/>
  <c r="AD1588" i="7"/>
  <c r="AF1588" i="7" s="1"/>
  <c r="AE1587" i="7"/>
  <c r="AD1587" i="7"/>
  <c r="AF1587" i="7" s="1"/>
  <c r="AE1586" i="7"/>
  <c r="AD1586" i="7"/>
  <c r="AF1586" i="7" s="1"/>
  <c r="AE1585" i="7"/>
  <c r="AF1585" i="7" s="1"/>
  <c r="AD1585" i="7"/>
  <c r="AF1584" i="7"/>
  <c r="AE1584" i="7"/>
  <c r="AD1584" i="7"/>
  <c r="AE1583" i="7"/>
  <c r="AD1583" i="7"/>
  <c r="AF1582" i="7"/>
  <c r="AE1582" i="7"/>
  <c r="AD1582" i="7"/>
  <c r="AF1581" i="7"/>
  <c r="AE1581" i="7"/>
  <c r="AD1581" i="7"/>
  <c r="AE1580" i="7"/>
  <c r="AD1580" i="7"/>
  <c r="AF1580" i="7" s="1"/>
  <c r="AE1579" i="7"/>
  <c r="AD1579" i="7"/>
  <c r="AF1579" i="7" s="1"/>
  <c r="AE1578" i="7"/>
  <c r="AD1578" i="7"/>
  <c r="AF1578" i="7" s="1"/>
  <c r="AE1577" i="7"/>
  <c r="AF1577" i="7" s="1"/>
  <c r="AD1577" i="7"/>
  <c r="AF1576" i="7"/>
  <c r="AE1576" i="7"/>
  <c r="AD1576" i="7"/>
  <c r="AE1575" i="7"/>
  <c r="AD1575" i="7"/>
  <c r="AF1574" i="7"/>
  <c r="AE1574" i="7"/>
  <c r="AD1574" i="7"/>
  <c r="AF1573" i="7"/>
  <c r="AE1573" i="7"/>
  <c r="AD1573" i="7"/>
  <c r="AE1572" i="7"/>
  <c r="AD1572" i="7"/>
  <c r="AF1572" i="7" s="1"/>
  <c r="AE1571" i="7"/>
  <c r="AD1571" i="7"/>
  <c r="AF1571" i="7" s="1"/>
  <c r="AE1570" i="7"/>
  <c r="AD1570" i="7"/>
  <c r="AF1570" i="7" s="1"/>
  <c r="AE1569" i="7"/>
  <c r="AF1569" i="7" s="1"/>
  <c r="AD1569" i="7"/>
  <c r="AF1568" i="7"/>
  <c r="AE1568" i="7"/>
  <c r="AD1568" i="7"/>
  <c r="AE1567" i="7"/>
  <c r="AD1567" i="7"/>
  <c r="AF1566" i="7"/>
  <c r="AE1566" i="7"/>
  <c r="AD1566" i="7"/>
  <c r="AF1565" i="7"/>
  <c r="AE1565" i="7"/>
  <c r="AD1565" i="7"/>
  <c r="AE1564" i="7"/>
  <c r="AD1564" i="7"/>
  <c r="AF1564" i="7" s="1"/>
  <c r="AE1563" i="7"/>
  <c r="AD1563" i="7"/>
  <c r="AF1563" i="7" s="1"/>
  <c r="AE1562" i="7"/>
  <c r="AD1562" i="7"/>
  <c r="AF1562" i="7" s="1"/>
  <c r="AE1561" i="7"/>
  <c r="AF1561" i="7" s="1"/>
  <c r="AD1561" i="7"/>
  <c r="AF1560" i="7"/>
  <c r="AE1560" i="7"/>
  <c r="AD1560" i="7"/>
  <c r="AE1559" i="7"/>
  <c r="AD1559" i="7"/>
  <c r="AF1558" i="7"/>
  <c r="AE1558" i="7"/>
  <c r="AD1558" i="7"/>
  <c r="AF1557" i="7"/>
  <c r="AE1557" i="7"/>
  <c r="AD1557" i="7"/>
  <c r="AE1556" i="7"/>
  <c r="AD1556" i="7"/>
  <c r="AF1556" i="7" s="1"/>
  <c r="AE1555" i="7"/>
  <c r="AD1555" i="7"/>
  <c r="AF1555" i="7" s="1"/>
  <c r="AE1554" i="7"/>
  <c r="AD1554" i="7"/>
  <c r="AF1554" i="7" s="1"/>
  <c r="AE1553" i="7"/>
  <c r="AF1553" i="7" s="1"/>
  <c r="AD1553" i="7"/>
  <c r="AF1552" i="7"/>
  <c r="AE1552" i="7"/>
  <c r="AD1552" i="7"/>
  <c r="AE1551" i="7"/>
  <c r="AD1551" i="7"/>
  <c r="AF1550" i="7"/>
  <c r="AE1550" i="7"/>
  <c r="AD1550" i="7"/>
  <c r="AF1549" i="7"/>
  <c r="AE1549" i="7"/>
  <c r="AD1549" i="7"/>
  <c r="AE1548" i="7"/>
  <c r="AD1548" i="7"/>
  <c r="AF1548" i="7" s="1"/>
  <c r="AE1547" i="7"/>
  <c r="AD1547" i="7"/>
  <c r="AF1547" i="7" s="1"/>
  <c r="AE1546" i="7"/>
  <c r="AD1546" i="7"/>
  <c r="AF1546" i="7" s="1"/>
  <c r="AE1545" i="7"/>
  <c r="AF1545" i="7" s="1"/>
  <c r="AD1545" i="7"/>
  <c r="AF1544" i="7"/>
  <c r="AE1544" i="7"/>
  <c r="AD1544" i="7"/>
  <c r="AE1543" i="7"/>
  <c r="AD1543" i="7"/>
  <c r="AF1542" i="7"/>
  <c r="AE1542" i="7"/>
  <c r="AD1542" i="7"/>
  <c r="AF1541" i="7"/>
  <c r="AE1541" i="7"/>
  <c r="AD1541" i="7"/>
  <c r="AE1540" i="7"/>
  <c r="AD1540" i="7"/>
  <c r="AF1540" i="7" s="1"/>
  <c r="AE1539" i="7"/>
  <c r="AD1539" i="7"/>
  <c r="AF1539" i="7" s="1"/>
  <c r="AE1538" i="7"/>
  <c r="AD1538" i="7"/>
  <c r="AF1538" i="7" s="1"/>
  <c r="AE1537" i="7"/>
  <c r="AF1537" i="7" s="1"/>
  <c r="AD1537" i="7"/>
  <c r="AF1536" i="7"/>
  <c r="AE1536" i="7"/>
  <c r="AD1536" i="7"/>
  <c r="AE1535" i="7"/>
  <c r="AD1535" i="7"/>
  <c r="AF1534" i="7"/>
  <c r="AE1534" i="7"/>
  <c r="AD1534" i="7"/>
  <c r="AF1533" i="7"/>
  <c r="AE1533" i="7"/>
  <c r="AD1533" i="7"/>
  <c r="AE1532" i="7"/>
  <c r="AD1532" i="7"/>
  <c r="AF1532" i="7" s="1"/>
  <c r="AE1531" i="7"/>
  <c r="AD1531" i="7"/>
  <c r="AF1531" i="7" s="1"/>
  <c r="AE1530" i="7"/>
  <c r="AD1530" i="7"/>
  <c r="AF1530" i="7" s="1"/>
  <c r="AE1529" i="7"/>
  <c r="AF1529" i="7" s="1"/>
  <c r="AD1529" i="7"/>
  <c r="AF1528" i="7"/>
  <c r="AE1528" i="7"/>
  <c r="AD1528" i="7"/>
  <c r="AE1527" i="7"/>
  <c r="AD1527" i="7"/>
  <c r="AF1526" i="7"/>
  <c r="AE1526" i="7"/>
  <c r="AD1526" i="7"/>
  <c r="AF1525" i="7"/>
  <c r="AE1525" i="7"/>
  <c r="AD1525" i="7"/>
  <c r="AE1524" i="7"/>
  <c r="AD1524" i="7"/>
  <c r="AF1524" i="7" s="1"/>
  <c r="AE1523" i="7"/>
  <c r="AD1523" i="7"/>
  <c r="AF1523" i="7" s="1"/>
  <c r="AE1522" i="7"/>
  <c r="AD1522" i="7"/>
  <c r="AF1522" i="7" s="1"/>
  <c r="AE1521" i="7"/>
  <c r="AD1521" i="7"/>
  <c r="AF1521" i="7" s="1"/>
  <c r="AE1520" i="7"/>
  <c r="AF1520" i="7" s="1"/>
  <c r="AD1520" i="7"/>
  <c r="AF1519" i="7"/>
  <c r="AE1519" i="7"/>
  <c r="AD1519" i="7"/>
  <c r="AE1518" i="7"/>
  <c r="AD1518" i="7"/>
  <c r="AF1518" i="7" s="1"/>
  <c r="AE1517" i="7"/>
  <c r="AD1517" i="7"/>
  <c r="AF1517" i="7" s="1"/>
  <c r="AE1516" i="7"/>
  <c r="AF1516" i="7" s="1"/>
  <c r="AD1516" i="7"/>
  <c r="AF1515" i="7"/>
  <c r="AE1515" i="7"/>
  <c r="AD1515" i="7"/>
  <c r="AE1514" i="7"/>
  <c r="AD1514" i="7"/>
  <c r="AF1514" i="7" s="1"/>
  <c r="AE1513" i="7"/>
  <c r="AD1513" i="7"/>
  <c r="AF1513" i="7" s="1"/>
  <c r="AE1512" i="7"/>
  <c r="AD1512" i="7"/>
  <c r="AF1512" i="7" s="1"/>
  <c r="AF1511" i="7"/>
  <c r="AE1511" i="7"/>
  <c r="AD1511" i="7"/>
  <c r="AF1510" i="7"/>
  <c r="AE1510" i="7"/>
  <c r="AD1510" i="7"/>
  <c r="AE1509" i="7"/>
  <c r="AD1509" i="7"/>
  <c r="AF1509" i="7" s="1"/>
  <c r="AE1508" i="7"/>
  <c r="AD1508" i="7"/>
  <c r="AF1508" i="7" s="1"/>
  <c r="AF1507" i="7"/>
  <c r="AE1507" i="7"/>
  <c r="AD1507" i="7"/>
  <c r="AF1506" i="7"/>
  <c r="AE1506" i="7"/>
  <c r="AD1506" i="7"/>
  <c r="AE1505" i="7"/>
  <c r="AD1505" i="7"/>
  <c r="AF1505" i="7" s="1"/>
  <c r="AE1504" i="7"/>
  <c r="AD1504" i="7"/>
  <c r="AF1504" i="7" s="1"/>
  <c r="AF1503" i="7"/>
  <c r="AE1503" i="7"/>
  <c r="AD1503" i="7"/>
  <c r="AF1502" i="7"/>
  <c r="AE1502" i="7"/>
  <c r="AD1502" i="7"/>
  <c r="AE1501" i="7"/>
  <c r="AD1501" i="7"/>
  <c r="AF1501" i="7" s="1"/>
  <c r="AE1500" i="7"/>
  <c r="AD1500" i="7"/>
  <c r="AF1500" i="7" s="1"/>
  <c r="AF1499" i="7"/>
  <c r="AE1499" i="7"/>
  <c r="AD1499" i="7"/>
  <c r="AF1498" i="7"/>
  <c r="AE1498" i="7"/>
  <c r="AD1498" i="7"/>
  <c r="AE1497" i="7"/>
  <c r="AD1497" i="7"/>
  <c r="AF1497" i="7" s="1"/>
  <c r="AE1496" i="7"/>
  <c r="AD1496" i="7"/>
  <c r="AF1496" i="7" s="1"/>
  <c r="AF1495" i="7"/>
  <c r="AE1495" i="7"/>
  <c r="AD1495" i="7"/>
  <c r="AF1494" i="7"/>
  <c r="AE1494" i="7"/>
  <c r="AD1494" i="7"/>
  <c r="AE1493" i="7"/>
  <c r="AD1493" i="7"/>
  <c r="AF1493" i="7" s="1"/>
  <c r="AE1492" i="7"/>
  <c r="AD1492" i="7"/>
  <c r="AF1492" i="7" s="1"/>
  <c r="AF1491" i="7"/>
  <c r="AE1491" i="7"/>
  <c r="AD1491" i="7"/>
  <c r="AF1490" i="7"/>
  <c r="AE1490" i="7"/>
  <c r="AD1490" i="7"/>
  <c r="AE1489" i="7"/>
  <c r="AD1489" i="7"/>
  <c r="AF1489" i="7" s="1"/>
  <c r="AE1488" i="7"/>
  <c r="AD1488" i="7"/>
  <c r="AF1488" i="7" s="1"/>
  <c r="AF1487" i="7"/>
  <c r="AE1487" i="7"/>
  <c r="AD1487" i="7"/>
  <c r="AF1486" i="7"/>
  <c r="AE1486" i="7"/>
  <c r="AD1486" i="7"/>
  <c r="AE1485" i="7"/>
  <c r="AD1485" i="7"/>
  <c r="AF1485" i="7" s="1"/>
  <c r="AE1484" i="7"/>
  <c r="AD1484" i="7"/>
  <c r="AF1484" i="7" s="1"/>
  <c r="AF1483" i="7"/>
  <c r="AE1483" i="7"/>
  <c r="AD1483" i="7"/>
  <c r="AF1482" i="7"/>
  <c r="AE1482" i="7"/>
  <c r="AD1482" i="7"/>
  <c r="AE1481" i="7"/>
  <c r="AD1481" i="7"/>
  <c r="AF1481" i="7" s="1"/>
  <c r="AE1480" i="7"/>
  <c r="AD1480" i="7"/>
  <c r="AF1480" i="7" s="1"/>
  <c r="AF1479" i="7"/>
  <c r="AE1479" i="7"/>
  <c r="AD1479" i="7"/>
  <c r="AF1478" i="7"/>
  <c r="AE1478" i="7"/>
  <c r="AD1478" i="7"/>
  <c r="AE1477" i="7"/>
  <c r="AD1477" i="7"/>
  <c r="AF1477" i="7" s="1"/>
  <c r="AE1476" i="7"/>
  <c r="AD1476" i="7"/>
  <c r="AF1476" i="7" s="1"/>
  <c r="AF1475" i="7"/>
  <c r="AE1475" i="7"/>
  <c r="AD1475" i="7"/>
  <c r="AF1474" i="7"/>
  <c r="AE1474" i="7"/>
  <c r="AD1474" i="7"/>
  <c r="AE1473" i="7"/>
  <c r="AD1473" i="7"/>
  <c r="AF1473" i="7" s="1"/>
  <c r="AE1472" i="7"/>
  <c r="AD1472" i="7"/>
  <c r="AF1472" i="7" s="1"/>
  <c r="AF1471" i="7"/>
  <c r="AE1471" i="7"/>
  <c r="AD1471" i="7"/>
  <c r="AF1470" i="7"/>
  <c r="AE1470" i="7"/>
  <c r="AD1470" i="7"/>
  <c r="AE1469" i="7"/>
  <c r="AD1469" i="7"/>
  <c r="AF1469" i="7" s="1"/>
  <c r="AE1468" i="7"/>
  <c r="AD1468" i="7"/>
  <c r="AF1468" i="7" s="1"/>
  <c r="AF1467" i="7"/>
  <c r="AE1467" i="7"/>
  <c r="AD1467" i="7"/>
  <c r="AF1466" i="7"/>
  <c r="AE1466" i="7"/>
  <c r="AD1466" i="7"/>
  <c r="AE1465" i="7"/>
  <c r="AD1465" i="7"/>
  <c r="AF1465" i="7" s="1"/>
  <c r="AE1464" i="7"/>
  <c r="AD1464" i="7"/>
  <c r="AF1464" i="7" s="1"/>
  <c r="AF1463" i="7"/>
  <c r="AE1463" i="7"/>
  <c r="AD1463" i="7"/>
  <c r="AF1462" i="7"/>
  <c r="AE1462" i="7"/>
  <c r="AD1462" i="7"/>
  <c r="AE1461" i="7"/>
  <c r="AD1461" i="7"/>
  <c r="AF1461" i="7" s="1"/>
  <c r="AE1460" i="7"/>
  <c r="AD1460" i="7"/>
  <c r="AF1460" i="7" s="1"/>
  <c r="AF1459" i="7"/>
  <c r="AE1459" i="7"/>
  <c r="AD1459" i="7"/>
  <c r="AF1458" i="7"/>
  <c r="AE1458" i="7"/>
  <c r="AD1458" i="7"/>
  <c r="AE1457" i="7"/>
  <c r="AD1457" i="7"/>
  <c r="AF1457" i="7" s="1"/>
  <c r="AE1456" i="7"/>
  <c r="AD1456" i="7"/>
  <c r="AF1456" i="7" s="1"/>
  <c r="AF1455" i="7"/>
  <c r="AE1455" i="7"/>
  <c r="AD1455" i="7"/>
  <c r="AF1454" i="7"/>
  <c r="AE1454" i="7"/>
  <c r="AD1454" i="7"/>
  <c r="AE1453" i="7"/>
  <c r="AD1453" i="7"/>
  <c r="AF1453" i="7" s="1"/>
  <c r="AE1452" i="7"/>
  <c r="AD1452" i="7"/>
  <c r="AF1452" i="7" s="1"/>
  <c r="AF1451" i="7"/>
  <c r="AE1451" i="7"/>
  <c r="AD1451" i="7"/>
  <c r="AF1450" i="7"/>
  <c r="AE1450" i="7"/>
  <c r="AD1450" i="7"/>
  <c r="AE1449" i="7"/>
  <c r="AD1449" i="7"/>
  <c r="AF1449" i="7" s="1"/>
  <c r="AE1448" i="7"/>
  <c r="AD1448" i="7"/>
  <c r="AF1448" i="7" s="1"/>
  <c r="AF1447" i="7"/>
  <c r="AE1447" i="7"/>
  <c r="AD1447" i="7"/>
  <c r="AF1446" i="7"/>
  <c r="AE1446" i="7"/>
  <c r="AD1446" i="7"/>
  <c r="AE1445" i="7"/>
  <c r="AD1445" i="7"/>
  <c r="AF1445" i="7" s="1"/>
  <c r="AE1444" i="7"/>
  <c r="AD1444" i="7"/>
  <c r="AF1444" i="7" s="1"/>
  <c r="AF1443" i="7"/>
  <c r="AE1443" i="7"/>
  <c r="AD1443" i="7"/>
  <c r="AF1442" i="7"/>
  <c r="AE1442" i="7"/>
  <c r="AD1442" i="7"/>
  <c r="AE1441" i="7"/>
  <c r="AD1441" i="7"/>
  <c r="AF1441" i="7" s="1"/>
  <c r="AE1440" i="7"/>
  <c r="AD1440" i="7"/>
  <c r="AF1440" i="7" s="1"/>
  <c r="AF1439" i="7"/>
  <c r="AE1439" i="7"/>
  <c r="AD1439" i="7"/>
  <c r="AF1438" i="7"/>
  <c r="AE1438" i="7"/>
  <c r="AD1438" i="7"/>
  <c r="AE1437" i="7"/>
  <c r="AD1437" i="7"/>
  <c r="AF1437" i="7" s="1"/>
  <c r="AE1436" i="7"/>
  <c r="AD1436" i="7"/>
  <c r="AF1436" i="7" s="1"/>
  <c r="AF1435" i="7"/>
  <c r="AE1435" i="7"/>
  <c r="AD1435" i="7"/>
  <c r="AF1434" i="7"/>
  <c r="AE1434" i="7"/>
  <c r="AD1434" i="7"/>
  <c r="AE1433" i="7"/>
  <c r="AD1433" i="7"/>
  <c r="AF1433" i="7" s="1"/>
  <c r="AE1432" i="7"/>
  <c r="AD1432" i="7"/>
  <c r="AF1432" i="7" s="1"/>
  <c r="AF1431" i="7"/>
  <c r="AE1431" i="7"/>
  <c r="AD1431" i="7"/>
  <c r="AF1430" i="7"/>
  <c r="AE1430" i="7"/>
  <c r="AD1430" i="7"/>
  <c r="AE1429" i="7"/>
  <c r="AD1429" i="7"/>
  <c r="AF1429" i="7" s="1"/>
  <c r="AE1428" i="7"/>
  <c r="AD1428" i="7"/>
  <c r="AF1428" i="7" s="1"/>
  <c r="AF1427" i="7"/>
  <c r="AE1427" i="7"/>
  <c r="AD1427" i="7"/>
  <c r="AF1426" i="7"/>
  <c r="AE1426" i="7"/>
  <c r="AD1426" i="7"/>
  <c r="AE1425" i="7"/>
  <c r="AD1425" i="7"/>
  <c r="AF1425" i="7" s="1"/>
  <c r="AE1424" i="7"/>
  <c r="AD1424" i="7"/>
  <c r="AF1424" i="7" s="1"/>
  <c r="AF1423" i="7"/>
  <c r="AE1423" i="7"/>
  <c r="AD1423" i="7"/>
  <c r="AF1422" i="7"/>
  <c r="AE1422" i="7"/>
  <c r="AD1422" i="7"/>
  <c r="AE1421" i="7"/>
  <c r="AD1421" i="7"/>
  <c r="AF1421" i="7" s="1"/>
  <c r="AE1420" i="7"/>
  <c r="AD1420" i="7"/>
  <c r="AF1420" i="7" s="1"/>
  <c r="AF1419" i="7"/>
  <c r="AE1419" i="7"/>
  <c r="AD1419" i="7"/>
  <c r="AF1418" i="7"/>
  <c r="AE1418" i="7"/>
  <c r="AD1418" i="7"/>
  <c r="AE1417" i="7"/>
  <c r="AD1417" i="7"/>
  <c r="AF1417" i="7" s="1"/>
  <c r="AE1416" i="7"/>
  <c r="AD1416" i="7"/>
  <c r="AF1416" i="7" s="1"/>
  <c r="AF1415" i="7"/>
  <c r="AE1415" i="7"/>
  <c r="AD1415" i="7"/>
  <c r="AF1414" i="7"/>
  <c r="AE1414" i="7"/>
  <c r="AD1414" i="7"/>
  <c r="AE1413" i="7"/>
  <c r="AD1413" i="7"/>
  <c r="AF1413" i="7" s="1"/>
  <c r="AE1412" i="7"/>
  <c r="AD1412" i="7"/>
  <c r="AF1412" i="7" s="1"/>
  <c r="AF1411" i="7"/>
  <c r="AE1411" i="7"/>
  <c r="AD1411" i="7"/>
  <c r="AF1410" i="7"/>
  <c r="AE1410" i="7"/>
  <c r="AD1410" i="7"/>
  <c r="AE1409" i="7"/>
  <c r="AD1409" i="7"/>
  <c r="AF1409" i="7" s="1"/>
  <c r="AE1408" i="7"/>
  <c r="AD1408" i="7"/>
  <c r="AF1408" i="7" s="1"/>
  <c r="AF1407" i="7"/>
  <c r="AE1407" i="7"/>
  <c r="AD1407" i="7"/>
  <c r="AF1406" i="7"/>
  <c r="AE1406" i="7"/>
  <c r="AD1406" i="7"/>
  <c r="AE1405" i="7"/>
  <c r="AD1405" i="7"/>
  <c r="AF1405" i="7" s="1"/>
  <c r="AE1404" i="7"/>
  <c r="AD1404" i="7"/>
  <c r="AF1404" i="7" s="1"/>
  <c r="AF1403" i="7"/>
  <c r="AE1403" i="7"/>
  <c r="AD1403" i="7"/>
  <c r="AF1402" i="7"/>
  <c r="AE1402" i="7"/>
  <c r="AD1402" i="7"/>
  <c r="AE1401" i="7"/>
  <c r="AD1401" i="7"/>
  <c r="AF1401" i="7" s="1"/>
  <c r="AE1400" i="7"/>
  <c r="AD1400" i="7"/>
  <c r="AF1400" i="7" s="1"/>
  <c r="AF1399" i="7"/>
  <c r="AE1399" i="7"/>
  <c r="AD1399" i="7"/>
  <c r="AF1398" i="7"/>
  <c r="AE1398" i="7"/>
  <c r="AD1398" i="7"/>
  <c r="AE1397" i="7"/>
  <c r="AD1397" i="7"/>
  <c r="AF1397" i="7" s="1"/>
  <c r="AE1396" i="7"/>
  <c r="AD1396" i="7"/>
  <c r="AF1396" i="7" s="1"/>
  <c r="AF1395" i="7"/>
  <c r="AE1395" i="7"/>
  <c r="AD1395" i="7"/>
  <c r="AF1394" i="7"/>
  <c r="AE1394" i="7"/>
  <c r="AD1394" i="7"/>
  <c r="AE1393" i="7"/>
  <c r="AD1393" i="7"/>
  <c r="AF1393" i="7" s="1"/>
  <c r="AE1392" i="7"/>
  <c r="AD1392" i="7"/>
  <c r="AF1392" i="7" s="1"/>
  <c r="AF1391" i="7"/>
  <c r="AE1391" i="7"/>
  <c r="AD1391" i="7"/>
  <c r="AF1390" i="7"/>
  <c r="AE1390" i="7"/>
  <c r="AD1390" i="7"/>
  <c r="AE1389" i="7"/>
  <c r="AD1389" i="7"/>
  <c r="AF1389" i="7" s="1"/>
  <c r="AE1388" i="7"/>
  <c r="AD1388" i="7"/>
  <c r="AF1388" i="7" s="1"/>
  <c r="AF1387" i="7"/>
  <c r="AE1387" i="7"/>
  <c r="AD1387" i="7"/>
  <c r="AF1386" i="7"/>
  <c r="AE1386" i="7"/>
  <c r="AD1386" i="7"/>
  <c r="AE1385" i="7"/>
  <c r="AD1385" i="7"/>
  <c r="AF1385" i="7" s="1"/>
  <c r="AE1384" i="7"/>
  <c r="AD1384" i="7"/>
  <c r="AF1384" i="7" s="1"/>
  <c r="AF1383" i="7"/>
  <c r="AE1383" i="7"/>
  <c r="AD1383" i="7"/>
  <c r="AF1382" i="7"/>
  <c r="AE1382" i="7"/>
  <c r="AD1382" i="7"/>
  <c r="AE1381" i="7"/>
  <c r="AD1381" i="7"/>
  <c r="AF1381" i="7" s="1"/>
  <c r="AE1380" i="7"/>
  <c r="AD1380" i="7"/>
  <c r="AF1380" i="7" s="1"/>
  <c r="AF1379" i="7"/>
  <c r="AE1379" i="7"/>
  <c r="AD1379" i="7"/>
  <c r="AF1378" i="7"/>
  <c r="AE1378" i="7"/>
  <c r="AD1378" i="7"/>
  <c r="AE1377" i="7"/>
  <c r="AD1377" i="7"/>
  <c r="AF1377" i="7" s="1"/>
  <c r="AE1376" i="7"/>
  <c r="AD1376" i="7"/>
  <c r="AF1376" i="7" s="1"/>
  <c r="AF1375" i="7"/>
  <c r="AE1375" i="7"/>
  <c r="AD1375" i="7"/>
  <c r="AF1374" i="7"/>
  <c r="AE1374" i="7"/>
  <c r="AD1374" i="7"/>
  <c r="AE1373" i="7"/>
  <c r="AD1373" i="7"/>
  <c r="AF1373" i="7" s="1"/>
  <c r="AE1372" i="7"/>
  <c r="AD1372" i="7"/>
  <c r="AF1372" i="7" s="1"/>
  <c r="AF1371" i="7"/>
  <c r="AE1371" i="7"/>
  <c r="AD1371" i="7"/>
  <c r="AF1370" i="7"/>
  <c r="AE1370" i="7"/>
  <c r="AD1370" i="7"/>
  <c r="AE1369" i="7"/>
  <c r="AD1369" i="7"/>
  <c r="AF1369" i="7" s="1"/>
  <c r="AE1368" i="7"/>
  <c r="AD1368" i="7"/>
  <c r="AF1368" i="7" s="1"/>
  <c r="AF1367" i="7"/>
  <c r="AE1367" i="7"/>
  <c r="AD1367" i="7"/>
  <c r="AF1366" i="7"/>
  <c r="AE1366" i="7"/>
  <c r="AD1366" i="7"/>
  <c r="AE1365" i="7"/>
  <c r="AD1365" i="7"/>
  <c r="AF1365" i="7" s="1"/>
  <c r="AE1364" i="7"/>
  <c r="AD1364" i="7"/>
  <c r="AF1364" i="7" s="1"/>
  <c r="AF1363" i="7"/>
  <c r="AE1363" i="7"/>
  <c r="AD1363" i="7"/>
  <c r="AF1362" i="7"/>
  <c r="AE1362" i="7"/>
  <c r="AD1362" i="7"/>
  <c r="AE1361" i="7"/>
  <c r="AD1361" i="7"/>
  <c r="AF1361" i="7" s="1"/>
  <c r="AE1360" i="7"/>
  <c r="AD1360" i="7"/>
  <c r="AF1360" i="7" s="1"/>
  <c r="AF1359" i="7"/>
  <c r="AE1359" i="7"/>
  <c r="AD1359" i="7"/>
  <c r="AF1358" i="7"/>
  <c r="AE1358" i="7"/>
  <c r="AD1358" i="7"/>
  <c r="AE1357" i="7"/>
  <c r="AD1357" i="7"/>
  <c r="AF1357" i="7" s="1"/>
  <c r="AE1356" i="7"/>
  <c r="AD1356" i="7"/>
  <c r="AF1356" i="7" s="1"/>
  <c r="AF1355" i="7"/>
  <c r="AE1355" i="7"/>
  <c r="AD1355" i="7"/>
  <c r="AF1354" i="7"/>
  <c r="AE1354" i="7"/>
  <c r="AD1354" i="7"/>
  <c r="AE1353" i="7"/>
  <c r="AD1353" i="7"/>
  <c r="AF1353" i="7" s="1"/>
  <c r="AE1352" i="7"/>
  <c r="AD1352" i="7"/>
  <c r="AF1352" i="7" s="1"/>
  <c r="AF1351" i="7"/>
  <c r="AE1351" i="7"/>
  <c r="AD1351" i="7"/>
  <c r="AF1350" i="7"/>
  <c r="AE1350" i="7"/>
  <c r="AD1350" i="7"/>
  <c r="AE1349" i="7"/>
  <c r="AD1349" i="7"/>
  <c r="AF1349" i="7" s="1"/>
  <c r="AE1348" i="7"/>
  <c r="AD1348" i="7"/>
  <c r="AF1348" i="7" s="1"/>
  <c r="AF1347" i="7"/>
  <c r="AE1347" i="7"/>
  <c r="AD1347" i="7"/>
  <c r="AF1346" i="7"/>
  <c r="AE1346" i="7"/>
  <c r="AD1346" i="7"/>
  <c r="AE1345" i="7"/>
  <c r="AD1345" i="7"/>
  <c r="AF1345" i="7" s="1"/>
  <c r="AE1344" i="7"/>
  <c r="AD1344" i="7"/>
  <c r="AF1344" i="7" s="1"/>
  <c r="AF1343" i="7"/>
  <c r="AE1343" i="7"/>
  <c r="AD1343" i="7"/>
  <c r="AF1342" i="7"/>
  <c r="AE1342" i="7"/>
  <c r="AD1342" i="7"/>
  <c r="AE1341" i="7"/>
  <c r="AD1341" i="7"/>
  <c r="AF1341" i="7" s="1"/>
  <c r="AE1340" i="7"/>
  <c r="AD1340" i="7"/>
  <c r="AF1340" i="7" s="1"/>
  <c r="AF1339" i="7"/>
  <c r="AE1339" i="7"/>
  <c r="AD1339" i="7"/>
  <c r="AF1338" i="7"/>
  <c r="AE1338" i="7"/>
  <c r="AD1338" i="7"/>
  <c r="AE1337" i="7"/>
  <c r="AD1337" i="7"/>
  <c r="AF1337" i="7" s="1"/>
  <c r="AE1336" i="7"/>
  <c r="AD1336" i="7"/>
  <c r="AF1336" i="7" s="1"/>
  <c r="AF1335" i="7"/>
  <c r="AE1335" i="7"/>
  <c r="AD1335" i="7"/>
  <c r="AF1334" i="7"/>
  <c r="AE1334" i="7"/>
  <c r="AD1334" i="7"/>
  <c r="AE1333" i="7"/>
  <c r="AD1333" i="7"/>
  <c r="AF1333" i="7" s="1"/>
  <c r="AE1332" i="7"/>
  <c r="AD1332" i="7"/>
  <c r="AF1332" i="7" s="1"/>
  <c r="AF1331" i="7"/>
  <c r="AE1331" i="7"/>
  <c r="AD1331" i="7"/>
  <c r="AF1330" i="7"/>
  <c r="AE1330" i="7"/>
  <c r="AD1330" i="7"/>
  <c r="AE1329" i="7"/>
  <c r="AD1329" i="7"/>
  <c r="AF1329" i="7" s="1"/>
  <c r="AE1328" i="7"/>
  <c r="AD1328" i="7"/>
  <c r="AF1328" i="7" s="1"/>
  <c r="AF1327" i="7"/>
  <c r="AE1327" i="7"/>
  <c r="AD1327" i="7"/>
  <c r="AF1326" i="7"/>
  <c r="AE1326" i="7"/>
  <c r="AD1326" i="7"/>
  <c r="AE1325" i="7"/>
  <c r="AD1325" i="7"/>
  <c r="AF1325" i="7" s="1"/>
  <c r="AE1324" i="7"/>
  <c r="AD1324" i="7"/>
  <c r="AF1324" i="7" s="1"/>
  <c r="AF1323" i="7"/>
  <c r="AE1323" i="7"/>
  <c r="AD1323" i="7"/>
  <c r="AF1322" i="7"/>
  <c r="AE1322" i="7"/>
  <c r="AD1322" i="7"/>
  <c r="AE1321" i="7"/>
  <c r="AD1321" i="7"/>
  <c r="AF1321" i="7" s="1"/>
  <c r="AE1320" i="7"/>
  <c r="AD1320" i="7"/>
  <c r="AF1320" i="7" s="1"/>
  <c r="AF1319" i="7"/>
  <c r="AE1319" i="7"/>
  <c r="AD1319" i="7"/>
  <c r="AF1318" i="7"/>
  <c r="AE1318" i="7"/>
  <c r="AD1318" i="7"/>
  <c r="AE1317" i="7"/>
  <c r="AD1317" i="7"/>
  <c r="AF1317" i="7" s="1"/>
  <c r="AE1316" i="7"/>
  <c r="AD1316" i="7"/>
  <c r="AF1316" i="7" s="1"/>
  <c r="AF1315" i="7"/>
  <c r="AE1315" i="7"/>
  <c r="AD1315" i="7"/>
  <c r="AF1314" i="7"/>
  <c r="AE1314" i="7"/>
  <c r="AD1314" i="7"/>
  <c r="AE1313" i="7"/>
  <c r="AD1313" i="7"/>
  <c r="AF1313" i="7" s="1"/>
  <c r="AE1312" i="7"/>
  <c r="AD1312" i="7"/>
  <c r="AF1312" i="7" s="1"/>
  <c r="AF1311" i="7"/>
  <c r="AE1311" i="7"/>
  <c r="AD1311" i="7"/>
  <c r="AF1310" i="7"/>
  <c r="AE1310" i="7"/>
  <c r="AD1310" i="7"/>
  <c r="AE1309" i="7"/>
  <c r="AD1309" i="7"/>
  <c r="AF1309" i="7" s="1"/>
  <c r="AE1308" i="7"/>
  <c r="AD1308" i="7"/>
  <c r="AF1308" i="7" s="1"/>
  <c r="AF1307" i="7"/>
  <c r="AE1307" i="7"/>
  <c r="AD1307" i="7"/>
  <c r="AF1306" i="7"/>
  <c r="AE1306" i="7"/>
  <c r="AD1306" i="7"/>
  <c r="AE1305" i="7"/>
  <c r="AD1305" i="7"/>
  <c r="AF1305" i="7" s="1"/>
  <c r="AE1304" i="7"/>
  <c r="AD1304" i="7"/>
  <c r="AF1304" i="7" s="1"/>
  <c r="AF1303" i="7"/>
  <c r="AE1303" i="7"/>
  <c r="AD1303" i="7"/>
  <c r="AF1302" i="7"/>
  <c r="AE1302" i="7"/>
  <c r="AD1302" i="7"/>
  <c r="AE1301" i="7"/>
  <c r="AD1301" i="7"/>
  <c r="AF1301" i="7" s="1"/>
  <c r="AE1300" i="7"/>
  <c r="AD1300" i="7"/>
  <c r="AF1300" i="7" s="1"/>
  <c r="AF1299" i="7"/>
  <c r="AE1299" i="7"/>
  <c r="AD1299" i="7"/>
  <c r="AF1298" i="7"/>
  <c r="AE1298" i="7"/>
  <c r="AD1298" i="7"/>
  <c r="AE1297" i="7"/>
  <c r="AD1297" i="7"/>
  <c r="AF1297" i="7" s="1"/>
  <c r="AE1296" i="7"/>
  <c r="AD1296" i="7"/>
  <c r="AF1296" i="7" s="1"/>
  <c r="AF1295" i="7"/>
  <c r="AE1295" i="7"/>
  <c r="AD1295" i="7"/>
  <c r="AF1294" i="7"/>
  <c r="AE1294" i="7"/>
  <c r="AD1294" i="7"/>
  <c r="AE1293" i="7"/>
  <c r="AD1293" i="7"/>
  <c r="AF1293" i="7" s="1"/>
  <c r="AE1292" i="7"/>
  <c r="AD1292" i="7"/>
  <c r="AF1292" i="7" s="1"/>
  <c r="AF1291" i="7"/>
  <c r="AE1291" i="7"/>
  <c r="AD1291" i="7"/>
  <c r="AF1290" i="7"/>
  <c r="AE1290" i="7"/>
  <c r="AD1290" i="7"/>
  <c r="AE1289" i="7"/>
  <c r="AD1289" i="7"/>
  <c r="AF1289" i="7" s="1"/>
  <c r="AE1288" i="7"/>
  <c r="AD1288" i="7"/>
  <c r="AF1288" i="7" s="1"/>
  <c r="AF1287" i="7"/>
  <c r="AE1287" i="7"/>
  <c r="AD1287" i="7"/>
  <c r="AF1286" i="7"/>
  <c r="AE1286" i="7"/>
  <c r="AD1286" i="7"/>
  <c r="AE1285" i="7"/>
  <c r="AD1285" i="7"/>
  <c r="AF1285" i="7" s="1"/>
  <c r="AE1284" i="7"/>
  <c r="AD1284" i="7"/>
  <c r="AF1284" i="7" s="1"/>
  <c r="AF1283" i="7"/>
  <c r="AE1283" i="7"/>
  <c r="AD1283" i="7"/>
  <c r="AF1282" i="7"/>
  <c r="AE1282" i="7"/>
  <c r="AD1282" i="7"/>
  <c r="AE1281" i="7"/>
  <c r="AD1281" i="7"/>
  <c r="AF1281" i="7" s="1"/>
  <c r="AE1280" i="7"/>
  <c r="AD1280" i="7"/>
  <c r="AF1280" i="7" s="1"/>
  <c r="AF1279" i="7"/>
  <c r="AE1279" i="7"/>
  <c r="AD1279" i="7"/>
  <c r="AF1278" i="7"/>
  <c r="AE1278" i="7"/>
  <c r="AD1278" i="7"/>
  <c r="AE1277" i="7"/>
  <c r="AD1277" i="7"/>
  <c r="AF1277" i="7" s="1"/>
  <c r="AE1276" i="7"/>
  <c r="AD1276" i="7"/>
  <c r="AF1276" i="7" s="1"/>
  <c r="AF1275" i="7"/>
  <c r="AE1275" i="7"/>
  <c r="AD1275" i="7"/>
  <c r="AF1274" i="7"/>
  <c r="AE1274" i="7"/>
  <c r="AD1274" i="7"/>
  <c r="AE1273" i="7"/>
  <c r="AD1273" i="7"/>
  <c r="AF1273" i="7" s="1"/>
  <c r="AE1272" i="7"/>
  <c r="AD1272" i="7"/>
  <c r="AF1272" i="7" s="1"/>
  <c r="AF1271" i="7"/>
  <c r="AE1271" i="7"/>
  <c r="AD1271" i="7"/>
  <c r="AF1270" i="7"/>
  <c r="AE1270" i="7"/>
  <c r="AD1270" i="7"/>
  <c r="AE1269" i="7"/>
  <c r="AD1269" i="7"/>
  <c r="AF1269" i="7" s="1"/>
  <c r="AE1268" i="7"/>
  <c r="AD1268" i="7"/>
  <c r="AF1268" i="7" s="1"/>
  <c r="AF1267" i="7"/>
  <c r="AE1267" i="7"/>
  <c r="AD1267" i="7"/>
  <c r="AF1266" i="7"/>
  <c r="AE1266" i="7"/>
  <c r="AD1266" i="7"/>
  <c r="AE1265" i="7"/>
  <c r="AD1265" i="7"/>
  <c r="AF1265" i="7" s="1"/>
  <c r="AE1264" i="7"/>
  <c r="AD1264" i="7"/>
  <c r="AF1264" i="7" s="1"/>
  <c r="AF1263" i="7"/>
  <c r="AE1263" i="7"/>
  <c r="AD1263" i="7"/>
  <c r="AF1262" i="7"/>
  <c r="AE1262" i="7"/>
  <c r="AD1262" i="7"/>
  <c r="AE1261" i="7"/>
  <c r="AD1261" i="7"/>
  <c r="AF1261" i="7" s="1"/>
  <c r="AE1260" i="7"/>
  <c r="AD1260" i="7"/>
  <c r="AF1260" i="7" s="1"/>
  <c r="AF1259" i="7"/>
  <c r="AE1259" i="7"/>
  <c r="AD1259" i="7"/>
  <c r="AF1258" i="7"/>
  <c r="AE1258" i="7"/>
  <c r="AD1258" i="7"/>
  <c r="AE1257" i="7"/>
  <c r="AD1257" i="7"/>
  <c r="AF1257" i="7" s="1"/>
  <c r="AE1256" i="7"/>
  <c r="AD1256" i="7"/>
  <c r="AF1256" i="7" s="1"/>
  <c r="AF1255" i="7"/>
  <c r="AE1255" i="7"/>
  <c r="AD1255" i="7"/>
  <c r="AF1254" i="7"/>
  <c r="AE1254" i="7"/>
  <c r="AD1254" i="7"/>
  <c r="AE1253" i="7"/>
  <c r="AD1253" i="7"/>
  <c r="AF1253" i="7" s="1"/>
  <c r="AE1252" i="7"/>
  <c r="AD1252" i="7"/>
  <c r="AF1252" i="7" s="1"/>
  <c r="AF1251" i="7"/>
  <c r="AE1251" i="7"/>
  <c r="AD1251" i="7"/>
  <c r="AF1250" i="7"/>
  <c r="AE1250" i="7"/>
  <c r="AD1250" i="7"/>
  <c r="AE1249" i="7"/>
  <c r="AD1249" i="7"/>
  <c r="AF1249" i="7" s="1"/>
  <c r="AE1248" i="7"/>
  <c r="AD1248" i="7"/>
  <c r="AF1248" i="7" s="1"/>
  <c r="AF1247" i="7"/>
  <c r="AE1247" i="7"/>
  <c r="AD1247" i="7"/>
  <c r="AF1246" i="7"/>
  <c r="AE1246" i="7"/>
  <c r="AD1246" i="7"/>
  <c r="AE1245" i="7"/>
  <c r="AD1245" i="7"/>
  <c r="AF1245" i="7" s="1"/>
  <c r="AE1244" i="7"/>
  <c r="AD1244" i="7"/>
  <c r="AF1244" i="7" s="1"/>
  <c r="AF1243" i="7"/>
  <c r="AE1243" i="7"/>
  <c r="AD1243" i="7"/>
  <c r="AF1242" i="7"/>
  <c r="AE1242" i="7"/>
  <c r="AD1242" i="7"/>
  <c r="AE1241" i="7"/>
  <c r="AD1241" i="7"/>
  <c r="AF1241" i="7" s="1"/>
  <c r="AE1240" i="7"/>
  <c r="AD1240" i="7"/>
  <c r="AF1240" i="7" s="1"/>
  <c r="AF1239" i="7"/>
  <c r="AE1239" i="7"/>
  <c r="AD1239" i="7"/>
  <c r="AF1238" i="7"/>
  <c r="AE1238" i="7"/>
  <c r="AD1238" i="7"/>
  <c r="AE1237" i="7"/>
  <c r="AD1237" i="7"/>
  <c r="AF1237" i="7" s="1"/>
  <c r="AE1236" i="7"/>
  <c r="AD1236" i="7"/>
  <c r="AF1236" i="7" s="1"/>
  <c r="AF1235" i="7"/>
  <c r="AE1235" i="7"/>
  <c r="AD1235" i="7"/>
  <c r="AF1234" i="7"/>
  <c r="AE1234" i="7"/>
  <c r="AD1234" i="7"/>
  <c r="AE1233" i="7"/>
  <c r="AD1233" i="7"/>
  <c r="AF1233" i="7" s="1"/>
  <c r="AE1232" i="7"/>
  <c r="AD1232" i="7"/>
  <c r="AF1232" i="7" s="1"/>
  <c r="AF1231" i="7"/>
  <c r="AE1231" i="7"/>
  <c r="AD1231" i="7"/>
  <c r="AF1230" i="7"/>
  <c r="AE1230" i="7"/>
  <c r="AD1230" i="7"/>
  <c r="AE1229" i="7"/>
  <c r="AD1229" i="7"/>
  <c r="AF1229" i="7" s="1"/>
  <c r="AE1228" i="7"/>
  <c r="AD1228" i="7"/>
  <c r="AF1228" i="7" s="1"/>
  <c r="AF1227" i="7"/>
  <c r="AE1227" i="7"/>
  <c r="AD1227" i="7"/>
  <c r="AF1226" i="7"/>
  <c r="AE1226" i="7"/>
  <c r="AD1226" i="7"/>
  <c r="AE1225" i="7"/>
  <c r="AD1225" i="7"/>
  <c r="AF1225" i="7" s="1"/>
  <c r="AE1224" i="7"/>
  <c r="AD1224" i="7"/>
  <c r="AF1224" i="7" s="1"/>
  <c r="AF1223" i="7"/>
  <c r="AE1223" i="7"/>
  <c r="AD1223" i="7"/>
  <c r="AF1222" i="7"/>
  <c r="AE1222" i="7"/>
  <c r="AD1222" i="7"/>
  <c r="AE1221" i="7"/>
  <c r="AD1221" i="7"/>
  <c r="AF1221" i="7" s="1"/>
  <c r="AE1220" i="7"/>
  <c r="AD1220" i="7"/>
  <c r="AF1220" i="7" s="1"/>
  <c r="AF1219" i="7"/>
  <c r="AE1219" i="7"/>
  <c r="AD1219" i="7"/>
  <c r="AF1218" i="7"/>
  <c r="AE1218" i="7"/>
  <c r="AD1218" i="7"/>
  <c r="AE1217" i="7"/>
  <c r="AD1217" i="7"/>
  <c r="AF1217" i="7" s="1"/>
  <c r="AE1216" i="7"/>
  <c r="AD1216" i="7"/>
  <c r="AF1216" i="7" s="1"/>
  <c r="AF1215" i="7"/>
  <c r="AE1215" i="7"/>
  <c r="AD1215" i="7"/>
  <c r="AF1214" i="7"/>
  <c r="AE1214" i="7"/>
  <c r="AD1214" i="7"/>
  <c r="AE1213" i="7"/>
  <c r="AD1213" i="7"/>
  <c r="AF1213" i="7" s="1"/>
  <c r="AE1212" i="7"/>
  <c r="AD1212" i="7"/>
  <c r="AF1212" i="7" s="1"/>
  <c r="AF1211" i="7"/>
  <c r="AE1211" i="7"/>
  <c r="AD1211" i="7"/>
  <c r="AF1210" i="7"/>
  <c r="AE1210" i="7"/>
  <c r="AD1210" i="7"/>
  <c r="AE1209" i="7"/>
  <c r="AD1209" i="7"/>
  <c r="AF1209" i="7" s="1"/>
  <c r="AE1208" i="7"/>
  <c r="AD1208" i="7"/>
  <c r="AF1208" i="7" s="1"/>
  <c r="AF1207" i="7"/>
  <c r="AE1207" i="7"/>
  <c r="AD1207" i="7"/>
  <c r="AF1206" i="7"/>
  <c r="AE1206" i="7"/>
  <c r="AD1206" i="7"/>
  <c r="AE1205" i="7"/>
  <c r="AD1205" i="7"/>
  <c r="AF1205" i="7" s="1"/>
  <c r="AE1204" i="7"/>
  <c r="AD1204" i="7"/>
  <c r="AF1204" i="7" s="1"/>
  <c r="AF1203" i="7"/>
  <c r="AE1203" i="7"/>
  <c r="AD1203" i="7"/>
  <c r="AF1202" i="7"/>
  <c r="AE1202" i="7"/>
  <c r="AD1202" i="7"/>
  <c r="AE1201" i="7"/>
  <c r="AD1201" i="7"/>
  <c r="AF1201" i="7" s="1"/>
  <c r="AE1200" i="7"/>
  <c r="AD1200" i="7"/>
  <c r="AF1200" i="7" s="1"/>
  <c r="AF1199" i="7"/>
  <c r="AE1199" i="7"/>
  <c r="AD1199" i="7"/>
  <c r="AF1198" i="7"/>
  <c r="AE1198" i="7"/>
  <c r="AD1198" i="7"/>
  <c r="AE1197" i="7"/>
  <c r="AD1197" i="7"/>
  <c r="AF1197" i="7" s="1"/>
  <c r="AE1196" i="7"/>
  <c r="AD1196" i="7"/>
  <c r="AF1196" i="7" s="1"/>
  <c r="AF1195" i="7"/>
  <c r="AE1195" i="7"/>
  <c r="AD1195" i="7"/>
  <c r="AF1194" i="7"/>
  <c r="AE1194" i="7"/>
  <c r="AD1194" i="7"/>
  <c r="AE1193" i="7"/>
  <c r="AD1193" i="7"/>
  <c r="AF1193" i="7" s="1"/>
  <c r="AE1192" i="7"/>
  <c r="AD1192" i="7"/>
  <c r="AF1192" i="7" s="1"/>
  <c r="AF1191" i="7"/>
  <c r="AE1191" i="7"/>
  <c r="AD1191" i="7"/>
  <c r="AF1190" i="7"/>
  <c r="AE1190" i="7"/>
  <c r="AD1190" i="7"/>
  <c r="AE1189" i="7"/>
  <c r="AD1189" i="7"/>
  <c r="AF1189" i="7" s="1"/>
  <c r="AE1188" i="7"/>
  <c r="AD1188" i="7"/>
  <c r="AF1188" i="7" s="1"/>
  <c r="AF1187" i="7"/>
  <c r="AE1187" i="7"/>
  <c r="AD1187" i="7"/>
  <c r="AF1186" i="7"/>
  <c r="AE1186" i="7"/>
  <c r="AD1186" i="7"/>
  <c r="AE1185" i="7"/>
  <c r="AD1185" i="7"/>
  <c r="AF1185" i="7" s="1"/>
  <c r="AE1184" i="7"/>
  <c r="AD1184" i="7"/>
  <c r="AF1184" i="7" s="1"/>
  <c r="AF1183" i="7"/>
  <c r="AE1183" i="7"/>
  <c r="AD1183" i="7"/>
  <c r="AF1182" i="7"/>
  <c r="AE1182" i="7"/>
  <c r="AD1182" i="7"/>
  <c r="AE1181" i="7"/>
  <c r="AD1181" i="7"/>
  <c r="AF1181" i="7" s="1"/>
  <c r="AE1180" i="7"/>
  <c r="AD1180" i="7"/>
  <c r="AF1180" i="7" s="1"/>
  <c r="AF1179" i="7"/>
  <c r="AE1179" i="7"/>
  <c r="AD1179" i="7"/>
  <c r="AF1178" i="7"/>
  <c r="AE1178" i="7"/>
  <c r="AD1178" i="7"/>
  <c r="AE1177" i="7"/>
  <c r="AD1177" i="7"/>
  <c r="AF1177" i="7" s="1"/>
  <c r="AE1176" i="7"/>
  <c r="AD1176" i="7"/>
  <c r="AF1176" i="7" s="1"/>
  <c r="AF1175" i="7"/>
  <c r="AE1175" i="7"/>
  <c r="AD1175" i="7"/>
  <c r="AF1174" i="7"/>
  <c r="AE1174" i="7"/>
  <c r="AD1174" i="7"/>
  <c r="AE1173" i="7"/>
  <c r="AD1173" i="7"/>
  <c r="AF1173" i="7" s="1"/>
  <c r="AE1172" i="7"/>
  <c r="AD1172" i="7"/>
  <c r="AF1172" i="7" s="1"/>
  <c r="AF1171" i="7"/>
  <c r="AE1171" i="7"/>
  <c r="AD1171" i="7"/>
  <c r="AF1170" i="7"/>
  <c r="AE1170" i="7"/>
  <c r="AD1170" i="7"/>
  <c r="AE1169" i="7"/>
  <c r="AD1169" i="7"/>
  <c r="AF1169" i="7" s="1"/>
  <c r="AE1168" i="7"/>
  <c r="AD1168" i="7"/>
  <c r="AF1168" i="7" s="1"/>
  <c r="AF1167" i="7"/>
  <c r="AE1167" i="7"/>
  <c r="AD1167" i="7"/>
  <c r="AF1166" i="7"/>
  <c r="AE1166" i="7"/>
  <c r="AD1166" i="7"/>
  <c r="AE1165" i="7"/>
  <c r="AD1165" i="7"/>
  <c r="AF1165" i="7" s="1"/>
  <c r="AE1164" i="7"/>
  <c r="AD1164" i="7"/>
  <c r="AF1164" i="7" s="1"/>
  <c r="AF1163" i="7"/>
  <c r="AE1163" i="7"/>
  <c r="AD1163" i="7"/>
  <c r="AF1162" i="7"/>
  <c r="AE1162" i="7"/>
  <c r="AD1162" i="7"/>
  <c r="AE1161" i="7"/>
  <c r="AD1161" i="7"/>
  <c r="AF1161" i="7" s="1"/>
  <c r="AE1160" i="7"/>
  <c r="AD1160" i="7"/>
  <c r="AF1160" i="7" s="1"/>
  <c r="AF1159" i="7"/>
  <c r="AE1159" i="7"/>
  <c r="AD1159" i="7"/>
  <c r="AF1158" i="7"/>
  <c r="AE1158" i="7"/>
  <c r="AD1158" i="7"/>
  <c r="AE1157" i="7"/>
  <c r="AD1157" i="7"/>
  <c r="AF1157" i="7" s="1"/>
  <c r="AE1156" i="7"/>
  <c r="AD1156" i="7"/>
  <c r="AF1156" i="7" s="1"/>
  <c r="AF1155" i="7"/>
  <c r="AE1155" i="7"/>
  <c r="AD1155" i="7"/>
  <c r="AF1154" i="7"/>
  <c r="AE1154" i="7"/>
  <c r="AD1154" i="7"/>
  <c r="AE1153" i="7"/>
  <c r="AD1153" i="7"/>
  <c r="AF1153" i="7" s="1"/>
  <c r="AE1152" i="7"/>
  <c r="AD1152" i="7"/>
  <c r="AF1152" i="7" s="1"/>
  <c r="AF1151" i="7"/>
  <c r="AE1151" i="7"/>
  <c r="AD1151" i="7"/>
  <c r="AF1150" i="7"/>
  <c r="AE1150" i="7"/>
  <c r="AD1150" i="7"/>
  <c r="AE1149" i="7"/>
  <c r="AD1149" i="7"/>
  <c r="AF1149" i="7" s="1"/>
  <c r="AE1148" i="7"/>
  <c r="AD1148" i="7"/>
  <c r="AF1148" i="7" s="1"/>
  <c r="AF1147" i="7"/>
  <c r="AE1147" i="7"/>
  <c r="AD1147" i="7"/>
  <c r="AF1146" i="7"/>
  <c r="AE1146" i="7"/>
  <c r="AD1146" i="7"/>
  <c r="AE1145" i="7"/>
  <c r="AD1145" i="7"/>
  <c r="AF1145" i="7" s="1"/>
  <c r="AE1144" i="7"/>
  <c r="AD1144" i="7"/>
  <c r="AF1144" i="7" s="1"/>
  <c r="AF1143" i="7"/>
  <c r="AE1143" i="7"/>
  <c r="AD1143" i="7"/>
  <c r="AF1142" i="7"/>
  <c r="AE1142" i="7"/>
  <c r="AD1142" i="7"/>
  <c r="AE1141" i="7"/>
  <c r="AD1141" i="7"/>
  <c r="AF1141" i="7" s="1"/>
  <c r="AE1140" i="7"/>
  <c r="AD1140" i="7"/>
  <c r="AF1140" i="7" s="1"/>
  <c r="AF1139" i="7"/>
  <c r="AE1139" i="7"/>
  <c r="AD1139" i="7"/>
  <c r="AF1138" i="7"/>
  <c r="AE1138" i="7"/>
  <c r="AD1138" i="7"/>
  <c r="AE1137" i="7"/>
  <c r="AD1137" i="7"/>
  <c r="AF1137" i="7" s="1"/>
  <c r="AE1136" i="7"/>
  <c r="AD1136" i="7"/>
  <c r="AF1136" i="7" s="1"/>
  <c r="AF1135" i="7"/>
  <c r="AE1135" i="7"/>
  <c r="AD1135" i="7"/>
  <c r="AF1134" i="7"/>
  <c r="AE1134" i="7"/>
  <c r="AD1134" i="7"/>
  <c r="AE1133" i="7"/>
  <c r="AD1133" i="7"/>
  <c r="AF1133" i="7" s="1"/>
  <c r="AE1132" i="7"/>
  <c r="AD1132" i="7"/>
  <c r="AF1132" i="7" s="1"/>
  <c r="AF1131" i="7"/>
  <c r="AE1131" i="7"/>
  <c r="AD1131" i="7"/>
  <c r="AF1130" i="7"/>
  <c r="AE1130" i="7"/>
  <c r="AD1130" i="7"/>
  <c r="AE1129" i="7"/>
  <c r="AD1129" i="7"/>
  <c r="AF1129" i="7" s="1"/>
  <c r="AE1128" i="7"/>
  <c r="AD1128" i="7"/>
  <c r="AF1128" i="7" s="1"/>
  <c r="AF1127" i="7"/>
  <c r="AE1127" i="7"/>
  <c r="AD1127" i="7"/>
  <c r="AF1126" i="7"/>
  <c r="AE1126" i="7"/>
  <c r="AD1126" i="7"/>
  <c r="AE1125" i="7"/>
  <c r="AD1125" i="7"/>
  <c r="AF1125" i="7" s="1"/>
  <c r="AE1124" i="7"/>
  <c r="AD1124" i="7"/>
  <c r="AF1124" i="7" s="1"/>
  <c r="AF1123" i="7"/>
  <c r="AE1123" i="7"/>
  <c r="AD1123" i="7"/>
  <c r="AF1122" i="7"/>
  <c r="AE1122" i="7"/>
  <c r="AD1122" i="7"/>
  <c r="AE1121" i="7"/>
  <c r="AD1121" i="7"/>
  <c r="AF1121" i="7" s="1"/>
  <c r="AE1120" i="7"/>
  <c r="AD1120" i="7"/>
  <c r="AF1120" i="7" s="1"/>
  <c r="AF1119" i="7"/>
  <c r="AE1119" i="7"/>
  <c r="AD1119" i="7"/>
  <c r="AF1118" i="7"/>
  <c r="AE1118" i="7"/>
  <c r="AD1118" i="7"/>
  <c r="AE1117" i="7"/>
  <c r="AD1117" i="7"/>
  <c r="AF1117" i="7" s="1"/>
  <c r="AE1116" i="7"/>
  <c r="AD1116" i="7"/>
  <c r="AF1116" i="7" s="1"/>
  <c r="AF1115" i="7"/>
  <c r="AE1115" i="7"/>
  <c r="AD1115" i="7"/>
  <c r="AF1114" i="7"/>
  <c r="AE1114" i="7"/>
  <c r="AD1114" i="7"/>
  <c r="AE1113" i="7"/>
  <c r="AD1113" i="7"/>
  <c r="AF1113" i="7" s="1"/>
  <c r="AE1112" i="7"/>
  <c r="AD1112" i="7"/>
  <c r="AF1112" i="7" s="1"/>
  <c r="AF1111" i="7"/>
  <c r="AE1111" i="7"/>
  <c r="AD1111" i="7"/>
  <c r="AF1110" i="7"/>
  <c r="AE1110" i="7"/>
  <c r="AD1110" i="7"/>
  <c r="AE1109" i="7"/>
  <c r="AD1109" i="7"/>
  <c r="AF1109" i="7" s="1"/>
  <c r="AE1108" i="7"/>
  <c r="AD1108" i="7"/>
  <c r="AF1108" i="7" s="1"/>
  <c r="AF1107" i="7"/>
  <c r="AE1107" i="7"/>
  <c r="AD1107" i="7"/>
  <c r="AF1106" i="7"/>
  <c r="AE1106" i="7"/>
  <c r="AD1106" i="7"/>
  <c r="AE1105" i="7"/>
  <c r="AD1105" i="7"/>
  <c r="AF1105" i="7" s="1"/>
  <c r="AE1104" i="7"/>
  <c r="AD1104" i="7"/>
  <c r="AF1104" i="7" s="1"/>
  <c r="AF1103" i="7"/>
  <c r="AE1103" i="7"/>
  <c r="AD1103" i="7"/>
  <c r="AF1102" i="7"/>
  <c r="AE1102" i="7"/>
  <c r="AD1102" i="7"/>
  <c r="AE1101" i="7"/>
  <c r="AD1101" i="7"/>
  <c r="AF1101" i="7" s="1"/>
  <c r="AE1100" i="7"/>
  <c r="AD1100" i="7"/>
  <c r="AF1100" i="7" s="1"/>
  <c r="AF1099" i="7"/>
  <c r="AE1099" i="7"/>
  <c r="AD1099" i="7"/>
  <c r="AF1098" i="7"/>
  <c r="AE1098" i="7"/>
  <c r="AD1098" i="7"/>
  <c r="AE1097" i="7"/>
  <c r="AD1097" i="7"/>
  <c r="AF1097" i="7" s="1"/>
  <c r="AE1096" i="7"/>
  <c r="AD1096" i="7"/>
  <c r="AF1096" i="7" s="1"/>
  <c r="AF1095" i="7"/>
  <c r="AE1095" i="7"/>
  <c r="AD1095" i="7"/>
  <c r="AF1094" i="7"/>
  <c r="AE1094" i="7"/>
  <c r="AD1094" i="7"/>
  <c r="AE1093" i="7"/>
  <c r="AD1093" i="7"/>
  <c r="AF1093" i="7" s="1"/>
  <c r="AE1092" i="7"/>
  <c r="AD1092" i="7"/>
  <c r="AF1092" i="7" s="1"/>
  <c r="AF1091" i="7"/>
  <c r="AE1091" i="7"/>
  <c r="AD1091" i="7"/>
  <c r="AF1090" i="7"/>
  <c r="AE1090" i="7"/>
  <c r="AD1090" i="7"/>
  <c r="AE1089" i="7"/>
  <c r="AD1089" i="7"/>
  <c r="AF1089" i="7" s="1"/>
  <c r="AE1088" i="7"/>
  <c r="AD1088" i="7"/>
  <c r="AF1087" i="7"/>
  <c r="AE1087" i="7"/>
  <c r="AD1087" i="7"/>
  <c r="AF1086" i="7"/>
  <c r="AE1086" i="7"/>
  <c r="AD1086" i="7"/>
  <c r="AE1085" i="7"/>
  <c r="AD1085" i="7"/>
  <c r="AF1085" i="7" s="1"/>
  <c r="AE1084" i="7"/>
  <c r="AD1084" i="7"/>
  <c r="AF1083" i="7"/>
  <c r="AE1083" i="7"/>
  <c r="AD1083" i="7"/>
  <c r="AF1082" i="7"/>
  <c r="AE1082" i="7"/>
  <c r="AD1082" i="7"/>
  <c r="AE1081" i="7"/>
  <c r="AD1081" i="7"/>
  <c r="AF1081" i="7" s="1"/>
  <c r="AE1080" i="7"/>
  <c r="AD1080" i="7"/>
  <c r="AF1079" i="7"/>
  <c r="AE1079" i="7"/>
  <c r="AD1079" i="7"/>
  <c r="AF1078" i="7"/>
  <c r="AE1078" i="7"/>
  <c r="AD1078" i="7"/>
  <c r="AE1077" i="7"/>
  <c r="AD1077" i="7"/>
  <c r="AF1077" i="7" s="1"/>
  <c r="AE1076" i="7"/>
  <c r="AD1076" i="7"/>
  <c r="AF1075" i="7"/>
  <c r="AE1075" i="7"/>
  <c r="AD1075" i="7"/>
  <c r="AF1074" i="7"/>
  <c r="AE1074" i="7"/>
  <c r="AD1074" i="7"/>
  <c r="AE1073" i="7"/>
  <c r="AD1073" i="7"/>
  <c r="AF1073" i="7" s="1"/>
  <c r="AE1072" i="7"/>
  <c r="AD1072" i="7"/>
  <c r="AF1071" i="7"/>
  <c r="AE1071" i="7"/>
  <c r="AD1071" i="7"/>
  <c r="AF1070" i="7"/>
  <c r="AE1070" i="7"/>
  <c r="AD1070" i="7"/>
  <c r="AE1069" i="7"/>
  <c r="AD1069" i="7"/>
  <c r="AF1069" i="7" s="1"/>
  <c r="AE1068" i="7"/>
  <c r="AD1068" i="7"/>
  <c r="AF1067" i="7"/>
  <c r="AE1067" i="7"/>
  <c r="AD1067" i="7"/>
  <c r="AF1066" i="7"/>
  <c r="AE1066" i="7"/>
  <c r="AD1066" i="7"/>
  <c r="AE1065" i="7"/>
  <c r="AD1065" i="7"/>
  <c r="AF1065" i="7" s="1"/>
  <c r="AE1064" i="7"/>
  <c r="AD1064" i="7"/>
  <c r="AF1063" i="7"/>
  <c r="AE1063" i="7"/>
  <c r="AD1063" i="7"/>
  <c r="AF1062" i="7"/>
  <c r="AE1062" i="7"/>
  <c r="AD1062" i="7"/>
  <c r="AE1061" i="7"/>
  <c r="AD1061" i="7"/>
  <c r="AF1061" i="7" s="1"/>
  <c r="AE1060" i="7"/>
  <c r="AD1060" i="7"/>
  <c r="AF1059" i="7"/>
  <c r="AE1059" i="7"/>
  <c r="AD1059" i="7"/>
  <c r="AF1058" i="7"/>
  <c r="AE1058" i="7"/>
  <c r="AD1058" i="7"/>
  <c r="AE1057" i="7"/>
  <c r="AD1057" i="7"/>
  <c r="AF1057" i="7" s="1"/>
  <c r="AE1056" i="7"/>
  <c r="AD1056" i="7"/>
  <c r="AF1055" i="7"/>
  <c r="AE1055" i="7"/>
  <c r="AD1055" i="7"/>
  <c r="AF1054" i="7"/>
  <c r="AE1054" i="7"/>
  <c r="AD1054" i="7"/>
  <c r="AE1053" i="7"/>
  <c r="AD1053" i="7"/>
  <c r="AF1053" i="7" s="1"/>
  <c r="AE1052" i="7"/>
  <c r="AD1052" i="7"/>
  <c r="AF1051" i="7"/>
  <c r="AE1051" i="7"/>
  <c r="AD1051" i="7"/>
  <c r="AF1050" i="7"/>
  <c r="AE1050" i="7"/>
  <c r="AD1050" i="7"/>
  <c r="AE1049" i="7"/>
  <c r="AD1049" i="7"/>
  <c r="AF1049" i="7" s="1"/>
  <c r="AE1048" i="7"/>
  <c r="AD1048" i="7"/>
  <c r="AF1047" i="7"/>
  <c r="AE1047" i="7"/>
  <c r="AD1047" i="7"/>
  <c r="AF1046" i="7"/>
  <c r="AE1046" i="7"/>
  <c r="AD1046" i="7"/>
  <c r="AE1045" i="7"/>
  <c r="AD1045" i="7"/>
  <c r="AF1045" i="7" s="1"/>
  <c r="AE1044" i="7"/>
  <c r="AD1044" i="7"/>
  <c r="AF1043" i="7"/>
  <c r="AE1043" i="7"/>
  <c r="AD1043" i="7"/>
  <c r="AF1042" i="7"/>
  <c r="AE1042" i="7"/>
  <c r="AD1042" i="7"/>
  <c r="AE1041" i="7"/>
  <c r="AD1041" i="7"/>
  <c r="AF1041" i="7" s="1"/>
  <c r="AE1040" i="7"/>
  <c r="AD1040" i="7"/>
  <c r="AF1039" i="7"/>
  <c r="AE1039" i="7"/>
  <c r="AD1039" i="7"/>
  <c r="AF1038" i="7"/>
  <c r="AE1038" i="7"/>
  <c r="AD1038" i="7"/>
  <c r="AE1037" i="7"/>
  <c r="AD1037" i="7"/>
  <c r="AF1037" i="7" s="1"/>
  <c r="AE1036" i="7"/>
  <c r="AD1036" i="7"/>
  <c r="AF1035" i="7"/>
  <c r="AE1035" i="7"/>
  <c r="AD1035" i="7"/>
  <c r="AF1034" i="7"/>
  <c r="AE1034" i="7"/>
  <c r="AD1034" i="7"/>
  <c r="AE1033" i="7"/>
  <c r="AD1033" i="7"/>
  <c r="AF1033" i="7" s="1"/>
  <c r="AE1032" i="7"/>
  <c r="AD1032" i="7"/>
  <c r="AF1031" i="7"/>
  <c r="AE1031" i="7"/>
  <c r="AD1031" i="7"/>
  <c r="AF1030" i="7"/>
  <c r="AE1030" i="7"/>
  <c r="AD1030" i="7"/>
  <c r="AE1029" i="7"/>
  <c r="AD1029" i="7"/>
  <c r="AF1029" i="7" s="1"/>
  <c r="AE1028" i="7"/>
  <c r="AD1028" i="7"/>
  <c r="AF1027" i="7"/>
  <c r="AE1027" i="7"/>
  <c r="AD1027" i="7"/>
  <c r="AF1026" i="7"/>
  <c r="AE1026" i="7"/>
  <c r="AD1026" i="7"/>
  <c r="AE1025" i="7"/>
  <c r="AD1025" i="7"/>
  <c r="AF1025" i="7" s="1"/>
  <c r="AE1024" i="7"/>
  <c r="AD1024" i="7"/>
  <c r="AF1023" i="7"/>
  <c r="AE1023" i="7"/>
  <c r="AD1023" i="7"/>
  <c r="AF1022" i="7"/>
  <c r="AE1022" i="7"/>
  <c r="AD1022" i="7"/>
  <c r="AE1021" i="7"/>
  <c r="AD1021" i="7"/>
  <c r="AF1021" i="7" s="1"/>
  <c r="AE1020" i="7"/>
  <c r="AD1020" i="7"/>
  <c r="AF1019" i="7"/>
  <c r="AE1019" i="7"/>
  <c r="AD1019" i="7"/>
  <c r="AF1018" i="7"/>
  <c r="AE1018" i="7"/>
  <c r="AD1018" i="7"/>
  <c r="AE1017" i="7"/>
  <c r="AD1017" i="7"/>
  <c r="AF1017" i="7" s="1"/>
  <c r="AE1016" i="7"/>
  <c r="AD1016" i="7"/>
  <c r="AF1015" i="7"/>
  <c r="AE1015" i="7"/>
  <c r="AD1015" i="7"/>
  <c r="AF1014" i="7"/>
  <c r="AE1014" i="7"/>
  <c r="AD1014" i="7"/>
  <c r="AE1013" i="7"/>
  <c r="AD1013" i="7"/>
  <c r="AF1013" i="7" s="1"/>
  <c r="AE1012" i="7"/>
  <c r="AD1012" i="7"/>
  <c r="AF1011" i="7"/>
  <c r="AE1011" i="7"/>
  <c r="AD1011" i="7"/>
  <c r="AF1010" i="7"/>
  <c r="AE1010" i="7"/>
  <c r="AD1010" i="7"/>
  <c r="AE1009" i="7"/>
  <c r="AD1009" i="7"/>
  <c r="AF1009" i="7" s="1"/>
  <c r="AE1008" i="7"/>
  <c r="AD1008" i="7"/>
  <c r="AF1007" i="7"/>
  <c r="AE1007" i="7"/>
  <c r="AD1007" i="7"/>
  <c r="AF1006" i="7"/>
  <c r="AE1006" i="7"/>
  <c r="AD1006" i="7"/>
  <c r="AE1005" i="7"/>
  <c r="AD1005" i="7"/>
  <c r="AF1005" i="7" s="1"/>
  <c r="AE1004" i="7"/>
  <c r="AD1004" i="7"/>
  <c r="AF1003" i="7"/>
  <c r="AE1003" i="7"/>
  <c r="AD1003" i="7"/>
  <c r="AF1002" i="7"/>
  <c r="AE1002" i="7"/>
  <c r="AD1002" i="7"/>
  <c r="AE1001" i="7"/>
  <c r="AD1001" i="7"/>
  <c r="AF1001" i="7" s="1"/>
  <c r="AE1000" i="7"/>
  <c r="AD1000" i="7"/>
  <c r="AF999" i="7"/>
  <c r="AE999" i="7"/>
  <c r="AD999" i="7"/>
  <c r="AF998" i="7"/>
  <c r="AE998" i="7"/>
  <c r="AD998" i="7"/>
  <c r="AE997" i="7"/>
  <c r="AD997" i="7"/>
  <c r="AF997" i="7" s="1"/>
  <c r="AE996" i="7"/>
  <c r="AD996" i="7"/>
  <c r="AF995" i="7"/>
  <c r="AE995" i="7"/>
  <c r="AD995" i="7"/>
  <c r="AF994" i="7"/>
  <c r="AE994" i="7"/>
  <c r="AD994" i="7"/>
  <c r="AE993" i="7"/>
  <c r="AD993" i="7"/>
  <c r="AF993" i="7" s="1"/>
  <c r="AE992" i="7"/>
  <c r="AD992" i="7"/>
  <c r="AF991" i="7"/>
  <c r="AE991" i="7"/>
  <c r="AD991" i="7"/>
  <c r="AF990" i="7"/>
  <c r="AE990" i="7"/>
  <c r="AD990" i="7"/>
  <c r="AE989" i="7"/>
  <c r="AD989" i="7"/>
  <c r="AF989" i="7" s="1"/>
  <c r="AE988" i="7"/>
  <c r="AD988" i="7"/>
  <c r="AF987" i="7"/>
  <c r="AE987" i="7"/>
  <c r="AD987" i="7"/>
  <c r="AF986" i="7"/>
  <c r="AE986" i="7"/>
  <c r="AD986" i="7"/>
  <c r="AE985" i="7"/>
  <c r="AD985" i="7"/>
  <c r="AF985" i="7" s="1"/>
  <c r="AE984" i="7"/>
  <c r="AD984" i="7"/>
  <c r="AF983" i="7"/>
  <c r="AE983" i="7"/>
  <c r="AD983" i="7"/>
  <c r="AF982" i="7"/>
  <c r="AE982" i="7"/>
  <c r="AD982" i="7"/>
  <c r="AE981" i="7"/>
  <c r="AD981" i="7"/>
  <c r="AF981" i="7" s="1"/>
  <c r="AE980" i="7"/>
  <c r="AD980" i="7"/>
  <c r="AF979" i="7"/>
  <c r="AE979" i="7"/>
  <c r="AD979" i="7"/>
  <c r="AF978" i="7"/>
  <c r="AE978" i="7"/>
  <c r="AD978" i="7"/>
  <c r="AE977" i="7"/>
  <c r="AD977" i="7"/>
  <c r="AF977" i="7" s="1"/>
  <c r="AE976" i="7"/>
  <c r="AD976" i="7"/>
  <c r="AF975" i="7"/>
  <c r="AE975" i="7"/>
  <c r="AD975" i="7"/>
  <c r="AF974" i="7"/>
  <c r="AE974" i="7"/>
  <c r="AD974" i="7"/>
  <c r="AE973" i="7"/>
  <c r="AD973" i="7"/>
  <c r="AF973" i="7" s="1"/>
  <c r="AE972" i="7"/>
  <c r="AD972" i="7"/>
  <c r="AF971" i="7"/>
  <c r="AE971" i="7"/>
  <c r="AD971" i="7"/>
  <c r="AF970" i="7"/>
  <c r="AE970" i="7"/>
  <c r="AD970" i="7"/>
  <c r="AE969" i="7"/>
  <c r="AD969" i="7"/>
  <c r="AF969" i="7" s="1"/>
  <c r="AE968" i="7"/>
  <c r="AD968" i="7"/>
  <c r="AF967" i="7"/>
  <c r="AE967" i="7"/>
  <c r="AD967" i="7"/>
  <c r="AF966" i="7"/>
  <c r="AE966" i="7"/>
  <c r="AD966" i="7"/>
  <c r="AE965" i="7"/>
  <c r="AD965" i="7"/>
  <c r="AF965" i="7" s="1"/>
  <c r="AE964" i="7"/>
  <c r="AD964" i="7"/>
  <c r="AF963" i="7"/>
  <c r="AE963" i="7"/>
  <c r="AD963" i="7"/>
  <c r="AF962" i="7"/>
  <c r="AE962" i="7"/>
  <c r="AD962" i="7"/>
  <c r="AE961" i="7"/>
  <c r="AD961" i="7"/>
  <c r="AF961" i="7" s="1"/>
  <c r="AE960" i="7"/>
  <c r="AD960" i="7"/>
  <c r="AF959" i="7"/>
  <c r="AE959" i="7"/>
  <c r="AD959" i="7"/>
  <c r="AF958" i="7"/>
  <c r="AE958" i="7"/>
  <c r="AD958" i="7"/>
  <c r="AE957" i="7"/>
  <c r="AD957" i="7"/>
  <c r="AF957" i="7" s="1"/>
  <c r="AE956" i="7"/>
  <c r="AD956" i="7"/>
  <c r="AF955" i="7"/>
  <c r="AE955" i="7"/>
  <c r="AD955" i="7"/>
  <c r="AF954" i="7"/>
  <c r="AE954" i="7"/>
  <c r="AD954" i="7"/>
  <c r="AE953" i="7"/>
  <c r="AD953" i="7"/>
  <c r="AF953" i="7" s="1"/>
  <c r="AE952" i="7"/>
  <c r="AD952" i="7"/>
  <c r="AF951" i="7"/>
  <c r="AE951" i="7"/>
  <c r="AD951" i="7"/>
  <c r="AF950" i="7"/>
  <c r="AE950" i="7"/>
  <c r="AD950" i="7"/>
  <c r="AE949" i="7"/>
  <c r="AD949" i="7"/>
  <c r="AF949" i="7" s="1"/>
  <c r="AE948" i="7"/>
  <c r="AD948" i="7"/>
  <c r="AF947" i="7"/>
  <c r="AE947" i="7"/>
  <c r="AD947" i="7"/>
  <c r="AF946" i="7"/>
  <c r="AE946" i="7"/>
  <c r="AD946" i="7"/>
  <c r="AE945" i="7"/>
  <c r="AD945" i="7"/>
  <c r="AF945" i="7" s="1"/>
  <c r="AE944" i="7"/>
  <c r="AD944" i="7"/>
  <c r="AF943" i="7"/>
  <c r="AE943" i="7"/>
  <c r="AD943" i="7"/>
  <c r="AF942" i="7"/>
  <c r="AE942" i="7"/>
  <c r="AD942" i="7"/>
  <c r="AE941" i="7"/>
  <c r="AD941" i="7"/>
  <c r="AF941" i="7" s="1"/>
  <c r="AE940" i="7"/>
  <c r="AD940" i="7"/>
  <c r="AE939" i="7"/>
  <c r="AF939" i="7" s="1"/>
  <c r="AD939" i="7"/>
  <c r="AF938" i="7"/>
  <c r="AE938" i="7"/>
  <c r="AD938" i="7"/>
  <c r="AE937" i="7"/>
  <c r="AD937" i="7"/>
  <c r="AF937" i="7" s="1"/>
  <c r="AE936" i="7"/>
  <c r="AD936" i="7"/>
  <c r="AE935" i="7"/>
  <c r="AF935" i="7" s="1"/>
  <c r="AD935" i="7"/>
  <c r="AF934" i="7"/>
  <c r="AE934" i="7"/>
  <c r="AD934" i="7"/>
  <c r="AE933" i="7"/>
  <c r="AD933" i="7"/>
  <c r="AF933" i="7" s="1"/>
  <c r="AE932" i="7"/>
  <c r="AD932" i="7"/>
  <c r="AE931" i="7"/>
  <c r="AF931" i="7" s="1"/>
  <c r="AD931" i="7"/>
  <c r="AF930" i="7"/>
  <c r="AE930" i="7"/>
  <c r="AD930" i="7"/>
  <c r="AE929" i="7"/>
  <c r="AD929" i="7"/>
  <c r="AF929" i="7" s="1"/>
  <c r="AE928" i="7"/>
  <c r="AD928" i="7"/>
  <c r="AE927" i="7"/>
  <c r="AF927" i="7" s="1"/>
  <c r="AD927" i="7"/>
  <c r="AF926" i="7"/>
  <c r="AE926" i="7"/>
  <c r="AD926" i="7"/>
  <c r="AE925" i="7"/>
  <c r="AD925" i="7"/>
  <c r="AF925" i="7" s="1"/>
  <c r="AE924" i="7"/>
  <c r="AD924" i="7"/>
  <c r="AE923" i="7"/>
  <c r="AF923" i="7" s="1"/>
  <c r="AD923" i="7"/>
  <c r="AF922" i="7"/>
  <c r="AE922" i="7"/>
  <c r="AD922" i="7"/>
  <c r="AE921" i="7"/>
  <c r="AD921" i="7"/>
  <c r="AF921" i="7" s="1"/>
  <c r="AE920" i="7"/>
  <c r="AD920" i="7"/>
  <c r="AE919" i="7"/>
  <c r="AF919" i="7" s="1"/>
  <c r="AD919" i="7"/>
  <c r="AF918" i="7"/>
  <c r="AE918" i="7"/>
  <c r="AD918" i="7"/>
  <c r="AE917" i="7"/>
  <c r="AD917" i="7"/>
  <c r="AF917" i="7" s="1"/>
  <c r="AE916" i="7"/>
  <c r="AD916" i="7"/>
  <c r="AE915" i="7"/>
  <c r="AF915" i="7" s="1"/>
  <c r="AD915" i="7"/>
  <c r="AE914" i="7"/>
  <c r="AD914" i="7"/>
  <c r="AF914" i="7" s="1"/>
  <c r="AE913" i="7"/>
  <c r="AD913" i="7"/>
  <c r="AF912" i="7"/>
  <c r="AE912" i="7"/>
  <c r="AD912" i="7"/>
  <c r="AF911" i="7"/>
  <c r="AE911" i="7"/>
  <c r="AD911" i="7"/>
  <c r="AF910" i="7"/>
  <c r="AE910" i="7"/>
  <c r="AD910" i="7"/>
  <c r="AE909" i="7"/>
  <c r="AD909" i="7"/>
  <c r="AE908" i="7"/>
  <c r="AD908" i="7"/>
  <c r="AF908" i="7" s="1"/>
  <c r="AF907" i="7"/>
  <c r="AE907" i="7"/>
  <c r="AD907" i="7"/>
  <c r="AE906" i="7"/>
  <c r="AD906" i="7"/>
  <c r="AF906" i="7" s="1"/>
  <c r="AE905" i="7"/>
  <c r="AD905" i="7"/>
  <c r="AF904" i="7"/>
  <c r="AE904" i="7"/>
  <c r="AD904" i="7"/>
  <c r="AF903" i="7"/>
  <c r="AE903" i="7"/>
  <c r="AD903" i="7"/>
  <c r="AF902" i="7"/>
  <c r="AE902" i="7"/>
  <c r="AD902" i="7"/>
  <c r="AE901" i="7"/>
  <c r="AD901" i="7"/>
  <c r="AE900" i="7"/>
  <c r="AD900" i="7"/>
  <c r="AF900" i="7" s="1"/>
  <c r="AF899" i="7"/>
  <c r="AE899" i="7"/>
  <c r="AD899" i="7"/>
  <c r="AE898" i="7"/>
  <c r="AD898" i="7"/>
  <c r="AF898" i="7" s="1"/>
  <c r="AE897" i="7"/>
  <c r="AD897" i="7"/>
  <c r="AF896" i="7"/>
  <c r="AE896" i="7"/>
  <c r="AD896" i="7"/>
  <c r="AF895" i="7"/>
  <c r="AE895" i="7"/>
  <c r="AD895" i="7"/>
  <c r="AF894" i="7"/>
  <c r="AE894" i="7"/>
  <c r="AD894" i="7"/>
  <c r="AE893" i="7"/>
  <c r="AD893" i="7"/>
  <c r="AE892" i="7"/>
  <c r="AD892" i="7"/>
  <c r="AF892" i="7" s="1"/>
  <c r="AE891" i="7"/>
  <c r="AF891" i="7" s="1"/>
  <c r="AD891" i="7"/>
  <c r="AE890" i="7"/>
  <c r="AD890" i="7"/>
  <c r="AF890" i="7" s="1"/>
  <c r="AE889" i="7"/>
  <c r="AD889" i="7"/>
  <c r="AF888" i="7"/>
  <c r="AE888" i="7"/>
  <c r="AD888" i="7"/>
  <c r="AF887" i="7"/>
  <c r="AE887" i="7"/>
  <c r="AD887" i="7"/>
  <c r="AF886" i="7"/>
  <c r="AE886" i="7"/>
  <c r="AD886" i="7"/>
  <c r="AE885" i="7"/>
  <c r="AD885" i="7"/>
  <c r="AF885" i="7" s="1"/>
  <c r="AE884" i="7"/>
  <c r="AD884" i="7"/>
  <c r="AF884" i="7" s="1"/>
  <c r="AE883" i="7"/>
  <c r="AF883" i="7" s="1"/>
  <c r="AD883" i="7"/>
  <c r="AE882" i="7"/>
  <c r="AD882" i="7"/>
  <c r="AF882" i="7" s="1"/>
  <c r="AE881" i="7"/>
  <c r="AD881" i="7"/>
  <c r="AF880" i="7"/>
  <c r="AE880" i="7"/>
  <c r="AD880" i="7"/>
  <c r="AF879" i="7"/>
  <c r="AE879" i="7"/>
  <c r="AD879" i="7"/>
  <c r="AF878" i="7"/>
  <c r="AE878" i="7"/>
  <c r="AD878" i="7"/>
  <c r="AE877" i="7"/>
  <c r="AD877" i="7"/>
  <c r="AF877" i="7" s="1"/>
  <c r="AE876" i="7"/>
  <c r="AD876" i="7"/>
  <c r="AF876" i="7" s="1"/>
  <c r="AE875" i="7"/>
  <c r="AF875" i="7" s="1"/>
  <c r="AD875" i="7"/>
  <c r="AE874" i="7"/>
  <c r="AD874" i="7"/>
  <c r="AF874" i="7" s="1"/>
  <c r="AE873" i="7"/>
  <c r="AD873" i="7"/>
  <c r="AF872" i="7"/>
  <c r="AE872" i="7"/>
  <c r="AD872" i="7"/>
  <c r="AF871" i="7"/>
  <c r="AE871" i="7"/>
  <c r="AD871" i="7"/>
  <c r="AF870" i="7"/>
  <c r="AE870" i="7"/>
  <c r="AD870" i="7"/>
  <c r="AE869" i="7"/>
  <c r="AD869" i="7"/>
  <c r="AF869" i="7" s="1"/>
  <c r="AE868" i="7"/>
  <c r="AD868" i="7"/>
  <c r="AF868" i="7" s="1"/>
  <c r="AE867" i="7"/>
  <c r="AF867" i="7" s="1"/>
  <c r="AD867" i="7"/>
  <c r="AE866" i="7"/>
  <c r="AD866" i="7"/>
  <c r="AF866" i="7" s="1"/>
  <c r="AE865" i="7"/>
  <c r="AD865" i="7"/>
  <c r="AF864" i="7"/>
  <c r="AE864" i="7"/>
  <c r="AD864" i="7"/>
  <c r="AF863" i="7"/>
  <c r="AE863" i="7"/>
  <c r="AD863" i="7"/>
  <c r="AF862" i="7"/>
  <c r="AE862" i="7"/>
  <c r="AD862" i="7"/>
  <c r="AE861" i="7"/>
  <c r="AD861" i="7"/>
  <c r="AF861" i="7" s="1"/>
  <c r="AE860" i="7"/>
  <c r="AD860" i="7"/>
  <c r="AF860" i="7" s="1"/>
  <c r="AE859" i="7"/>
  <c r="AF859" i="7" s="1"/>
  <c r="AD859" i="7"/>
  <c r="AE858" i="7"/>
  <c r="AD858" i="7"/>
  <c r="AF858" i="7" s="1"/>
  <c r="AE857" i="7"/>
  <c r="AD857" i="7"/>
  <c r="AF856" i="7"/>
  <c r="AE856" i="7"/>
  <c r="AD856" i="7"/>
  <c r="AF855" i="7"/>
  <c r="AE855" i="7"/>
  <c r="AD855" i="7"/>
  <c r="AF854" i="7"/>
  <c r="AE854" i="7"/>
  <c r="AD854" i="7"/>
  <c r="AE853" i="7"/>
  <c r="AD853" i="7"/>
  <c r="AF853" i="7" s="1"/>
  <c r="AE852" i="7"/>
  <c r="AD852" i="7"/>
  <c r="AF852" i="7" s="1"/>
  <c r="AE851" i="7"/>
  <c r="AF851" i="7" s="1"/>
  <c r="AD851" i="7"/>
  <c r="AE850" i="7"/>
  <c r="AD850" i="7"/>
  <c r="AF850" i="7" s="1"/>
  <c r="AE849" i="7"/>
  <c r="AD849" i="7"/>
  <c r="AF848" i="7"/>
  <c r="AE848" i="7"/>
  <c r="AD848" i="7"/>
  <c r="AF847" i="7"/>
  <c r="AE847" i="7"/>
  <c r="AD847" i="7"/>
  <c r="AF846" i="7"/>
  <c r="AE846" i="7"/>
  <c r="AD846" i="7"/>
  <c r="AE845" i="7"/>
  <c r="AD845" i="7"/>
  <c r="AF845" i="7" s="1"/>
  <c r="AE844" i="7"/>
  <c r="AD844" i="7"/>
  <c r="AF844" i="7" s="1"/>
  <c r="AE843" i="7"/>
  <c r="AF843" i="7" s="1"/>
  <c r="AD843" i="7"/>
  <c r="AE842" i="7"/>
  <c r="AD842" i="7"/>
  <c r="AF842" i="7" s="1"/>
  <c r="AE841" i="7"/>
  <c r="AD841" i="7"/>
  <c r="AF840" i="7"/>
  <c r="AE840" i="7"/>
  <c r="AD840" i="7"/>
  <c r="AF839" i="7"/>
  <c r="AE839" i="7"/>
  <c r="AD839" i="7"/>
  <c r="AE838" i="7"/>
  <c r="AD838" i="7"/>
  <c r="AF838" i="7" s="1"/>
  <c r="AE837" i="7"/>
  <c r="AD837" i="7"/>
  <c r="AF837" i="7" s="1"/>
  <c r="AE836" i="7"/>
  <c r="AD836" i="7"/>
  <c r="AF836" i="7" s="1"/>
  <c r="AE835" i="7"/>
  <c r="AF835" i="7" s="1"/>
  <c r="AD835" i="7"/>
  <c r="AF834" i="7"/>
  <c r="AE834" i="7"/>
  <c r="AD834" i="7"/>
  <c r="AE833" i="7"/>
  <c r="AD833" i="7"/>
  <c r="AF832" i="7"/>
  <c r="AE832" i="7"/>
  <c r="AD832" i="7"/>
  <c r="AF831" i="7"/>
  <c r="AE831" i="7"/>
  <c r="AD831" i="7"/>
  <c r="AE830" i="7"/>
  <c r="AD830" i="7"/>
  <c r="AF830" i="7" s="1"/>
  <c r="AE829" i="7"/>
  <c r="AD829" i="7"/>
  <c r="AF829" i="7" s="1"/>
  <c r="AE828" i="7"/>
  <c r="AD828" i="7"/>
  <c r="AF828" i="7" s="1"/>
  <c r="AE827" i="7"/>
  <c r="AF827" i="7" s="1"/>
  <c r="AD827" i="7"/>
  <c r="AF826" i="7"/>
  <c r="AE826" i="7"/>
  <c r="AD826" i="7"/>
  <c r="AE825" i="7"/>
  <c r="AD825" i="7"/>
  <c r="AF824" i="7"/>
  <c r="AE824" i="7"/>
  <c r="AD824" i="7"/>
  <c r="AF823" i="7"/>
  <c r="AE823" i="7"/>
  <c r="AD823" i="7"/>
  <c r="AE822" i="7"/>
  <c r="AD822" i="7"/>
  <c r="AF822" i="7" s="1"/>
  <c r="AE821" i="7"/>
  <c r="AD821" i="7"/>
  <c r="AF821" i="7" s="1"/>
  <c r="AE820" i="7"/>
  <c r="AD820" i="7"/>
  <c r="AF820" i="7" s="1"/>
  <c r="AE819" i="7"/>
  <c r="AF819" i="7" s="1"/>
  <c r="AD819" i="7"/>
  <c r="AF818" i="7"/>
  <c r="AE818" i="7"/>
  <c r="AD818" i="7"/>
  <c r="AE817" i="7"/>
  <c r="AD817" i="7"/>
  <c r="AF816" i="7"/>
  <c r="AE816" i="7"/>
  <c r="AD816" i="7"/>
  <c r="AF815" i="7"/>
  <c r="AE815" i="7"/>
  <c r="AD815" i="7"/>
  <c r="AE814" i="7"/>
  <c r="AD814" i="7"/>
  <c r="AF814" i="7" s="1"/>
  <c r="AE813" i="7"/>
  <c r="AD813" i="7"/>
  <c r="AF813" i="7" s="1"/>
  <c r="AE812" i="7"/>
  <c r="AD812" i="7"/>
  <c r="AF812" i="7" s="1"/>
  <c r="AE811" i="7"/>
  <c r="AF811" i="7" s="1"/>
  <c r="AD811" i="7"/>
  <c r="AF810" i="7"/>
  <c r="AE810" i="7"/>
  <c r="AD810" i="7"/>
  <c r="AE809" i="7"/>
  <c r="AD809" i="7"/>
  <c r="AF808" i="7"/>
  <c r="AE808" i="7"/>
  <c r="AD808" i="7"/>
  <c r="AF807" i="7"/>
  <c r="AE807" i="7"/>
  <c r="AD807" i="7"/>
  <c r="AE806" i="7"/>
  <c r="AD806" i="7"/>
  <c r="AF806" i="7" s="1"/>
  <c r="AE805" i="7"/>
  <c r="AD805" i="7"/>
  <c r="AF805" i="7" s="1"/>
  <c r="AE804" i="7"/>
  <c r="AD804" i="7"/>
  <c r="AF804" i="7" s="1"/>
  <c r="AE803" i="7"/>
  <c r="AF803" i="7" s="1"/>
  <c r="AD803" i="7"/>
  <c r="AF802" i="7"/>
  <c r="AE802" i="7"/>
  <c r="AD802" i="7"/>
  <c r="AE801" i="7"/>
  <c r="AD801" i="7"/>
  <c r="AF800" i="7"/>
  <c r="AE800" i="7"/>
  <c r="AD800" i="7"/>
  <c r="AF799" i="7"/>
  <c r="AE799" i="7"/>
  <c r="AD799" i="7"/>
  <c r="AE798" i="7"/>
  <c r="AD798" i="7"/>
  <c r="AF798" i="7" s="1"/>
  <c r="AE797" i="7"/>
  <c r="AD797" i="7"/>
  <c r="AF797" i="7" s="1"/>
  <c r="AE796" i="7"/>
  <c r="AD796" i="7"/>
  <c r="AF796" i="7" s="1"/>
  <c r="AE795" i="7"/>
  <c r="AF795" i="7" s="1"/>
  <c r="AD795" i="7"/>
  <c r="AF794" i="7"/>
  <c r="AE794" i="7"/>
  <c r="AD794" i="7"/>
  <c r="AE793" i="7"/>
  <c r="AD793" i="7"/>
  <c r="AF792" i="7"/>
  <c r="AE792" i="7"/>
  <c r="AD792" i="7"/>
  <c r="AF791" i="7"/>
  <c r="AE791" i="7"/>
  <c r="AD791" i="7"/>
  <c r="AE790" i="7"/>
  <c r="AD790" i="7"/>
  <c r="AF790" i="7" s="1"/>
  <c r="AE789" i="7"/>
  <c r="AD789" i="7"/>
  <c r="AF789" i="7" s="1"/>
  <c r="AE788" i="7"/>
  <c r="AD788" i="7"/>
  <c r="AF788" i="7" s="1"/>
  <c r="AE787" i="7"/>
  <c r="AF787" i="7" s="1"/>
  <c r="AD787" i="7"/>
  <c r="AF786" i="7"/>
  <c r="AE786" i="7"/>
  <c r="AD786" i="7"/>
  <c r="AE785" i="7"/>
  <c r="AD785" i="7"/>
  <c r="AF784" i="7"/>
  <c r="AE784" i="7"/>
  <c r="AD784" i="7"/>
  <c r="AF783" i="7"/>
  <c r="AE783" i="7"/>
  <c r="AD783" i="7"/>
  <c r="AE782" i="7"/>
  <c r="AD782" i="7"/>
  <c r="AF782" i="7" s="1"/>
  <c r="AE781" i="7"/>
  <c r="AD781" i="7"/>
  <c r="AF781" i="7" s="1"/>
  <c r="AE780" i="7"/>
  <c r="AD780" i="7"/>
  <c r="AF780" i="7" s="1"/>
  <c r="AE779" i="7"/>
  <c r="AF779" i="7" s="1"/>
  <c r="AD779" i="7"/>
  <c r="AF778" i="7"/>
  <c r="AE778" i="7"/>
  <c r="AD778" i="7"/>
  <c r="AE777" i="7"/>
  <c r="AD777" i="7"/>
  <c r="AF776" i="7"/>
  <c r="AE776" i="7"/>
  <c r="AD776" i="7"/>
  <c r="AF775" i="7"/>
  <c r="AE775" i="7"/>
  <c r="AD775" i="7"/>
  <c r="AE774" i="7"/>
  <c r="AD774" i="7"/>
  <c r="AF774" i="7" s="1"/>
  <c r="AE773" i="7"/>
  <c r="AD773" i="7"/>
  <c r="AF773" i="7" s="1"/>
  <c r="AE772" i="7"/>
  <c r="AD772" i="7"/>
  <c r="AF772" i="7" s="1"/>
  <c r="AE771" i="7"/>
  <c r="AF771" i="7" s="1"/>
  <c r="AD771" i="7"/>
  <c r="AF770" i="7"/>
  <c r="AE770" i="7"/>
  <c r="AD770" i="7"/>
  <c r="AE769" i="7"/>
  <c r="AD769" i="7"/>
  <c r="AF768" i="7"/>
  <c r="AE768" i="7"/>
  <c r="AD768" i="7"/>
  <c r="AF767" i="7"/>
  <c r="AE767" i="7"/>
  <c r="AD767" i="7"/>
  <c r="AE766" i="7"/>
  <c r="AD766" i="7"/>
  <c r="AF766" i="7" s="1"/>
  <c r="AE765" i="7"/>
  <c r="AD765" i="7"/>
  <c r="AF765" i="7" s="1"/>
  <c r="AE764" i="7"/>
  <c r="AD764" i="7"/>
  <c r="AF764" i="7" s="1"/>
  <c r="AE763" i="7"/>
  <c r="AF763" i="7" s="1"/>
  <c r="AD763" i="7"/>
  <c r="AF762" i="7"/>
  <c r="AE762" i="7"/>
  <c r="AD762" i="7"/>
  <c r="AE761" i="7"/>
  <c r="AD761" i="7"/>
  <c r="AF760" i="7"/>
  <c r="AE760" i="7"/>
  <c r="AD760" i="7"/>
  <c r="AF759" i="7"/>
  <c r="AE759" i="7"/>
  <c r="AD759" i="7"/>
  <c r="AE758" i="7"/>
  <c r="AD758" i="7"/>
  <c r="AF758" i="7" s="1"/>
  <c r="AE757" i="7"/>
  <c r="AD757" i="7"/>
  <c r="AF757" i="7" s="1"/>
  <c r="AE756" i="7"/>
  <c r="AD756" i="7"/>
  <c r="AF756" i="7" s="1"/>
  <c r="AE755" i="7"/>
  <c r="AF755" i="7" s="1"/>
  <c r="AD755" i="7"/>
  <c r="AF754" i="7"/>
  <c r="AE754" i="7"/>
  <c r="AD754" i="7"/>
  <c r="AE753" i="7"/>
  <c r="AD753" i="7"/>
  <c r="AF752" i="7"/>
  <c r="AE752" i="7"/>
  <c r="AD752" i="7"/>
  <c r="AF751" i="7"/>
  <c r="AE751" i="7"/>
  <c r="AD751" i="7"/>
  <c r="AE750" i="7"/>
  <c r="AD750" i="7"/>
  <c r="AF750" i="7" s="1"/>
  <c r="AE749" i="7"/>
  <c r="AD749" i="7"/>
  <c r="AF749" i="7" s="1"/>
  <c r="AE748" i="7"/>
  <c r="AD748" i="7"/>
  <c r="AF748" i="7" s="1"/>
  <c r="AE747" i="7"/>
  <c r="AF747" i="7" s="1"/>
  <c r="AD747" i="7"/>
  <c r="AF746" i="7"/>
  <c r="AE746" i="7"/>
  <c r="AD746" i="7"/>
  <c r="AE745" i="7"/>
  <c r="AD745" i="7"/>
  <c r="AF744" i="7"/>
  <c r="AE744" i="7"/>
  <c r="AD744" i="7"/>
  <c r="AF743" i="7"/>
  <c r="AE743" i="7"/>
  <c r="AD743" i="7"/>
  <c r="AE742" i="7"/>
  <c r="AD742" i="7"/>
  <c r="AF742" i="7" s="1"/>
  <c r="AE741" i="7"/>
  <c r="AD741" i="7"/>
  <c r="AF741" i="7" s="1"/>
  <c r="AE740" i="7"/>
  <c r="AD740" i="7"/>
  <c r="AF740" i="7" s="1"/>
  <c r="AE739" i="7"/>
  <c r="AF739" i="7" s="1"/>
  <c r="AD739" i="7"/>
  <c r="AE738" i="7"/>
  <c r="AD738" i="7"/>
  <c r="AF738" i="7" s="1"/>
  <c r="AE737" i="7"/>
  <c r="AD737" i="7"/>
  <c r="AF737" i="7" s="1"/>
  <c r="AE736" i="7"/>
  <c r="AF736" i="7" s="1"/>
  <c r="AD736" i="7"/>
  <c r="AE735" i="7"/>
  <c r="AF735" i="7" s="1"/>
  <c r="AD735" i="7"/>
  <c r="AF734" i="7"/>
  <c r="AE734" i="7"/>
  <c r="AD734" i="7"/>
  <c r="AE733" i="7"/>
  <c r="AD733" i="7"/>
  <c r="AF733" i="7" s="1"/>
  <c r="AE732" i="7"/>
  <c r="AD732" i="7"/>
  <c r="AF732" i="7" s="1"/>
  <c r="AE731" i="7"/>
  <c r="AF731" i="7" s="1"/>
  <c r="AD731" i="7"/>
  <c r="AE730" i="7"/>
  <c r="AD730" i="7"/>
  <c r="AF730" i="7" s="1"/>
  <c r="AE729" i="7"/>
  <c r="AD729" i="7"/>
  <c r="AF729" i="7" s="1"/>
  <c r="AE728" i="7"/>
  <c r="AF728" i="7" s="1"/>
  <c r="AD728" i="7"/>
  <c r="AE727" i="7"/>
  <c r="AF727" i="7" s="1"/>
  <c r="AD727" i="7"/>
  <c r="AF726" i="7"/>
  <c r="AE726" i="7"/>
  <c r="AD726" i="7"/>
  <c r="AE725" i="7"/>
  <c r="AD725" i="7"/>
  <c r="AF725" i="7" s="1"/>
  <c r="AE724" i="7"/>
  <c r="AD724" i="7"/>
  <c r="AF724" i="7" s="1"/>
  <c r="AE723" i="7"/>
  <c r="AF723" i="7" s="1"/>
  <c r="AD723" i="7"/>
  <c r="AE722" i="7"/>
  <c r="AD722" i="7"/>
  <c r="AF722" i="7" s="1"/>
  <c r="AE721" i="7"/>
  <c r="AD721" i="7"/>
  <c r="AF721" i="7" s="1"/>
  <c r="AE720" i="7"/>
  <c r="AF720" i="7" s="1"/>
  <c r="AD720" i="7"/>
  <c r="AE719" i="7"/>
  <c r="AF719" i="7" s="1"/>
  <c r="AD719" i="7"/>
  <c r="AF718" i="7"/>
  <c r="AE718" i="7"/>
  <c r="AD718" i="7"/>
  <c r="AE717" i="7"/>
  <c r="AD717" i="7"/>
  <c r="AF717" i="7" s="1"/>
  <c r="AE716" i="7"/>
  <c r="AD716" i="7"/>
  <c r="AF716" i="7" s="1"/>
  <c r="AE715" i="7"/>
  <c r="AF715" i="7" s="1"/>
  <c r="AD715" i="7"/>
  <c r="AE714" i="7"/>
  <c r="AD714" i="7"/>
  <c r="AF714" i="7" s="1"/>
  <c r="AE713" i="7"/>
  <c r="AD713" i="7"/>
  <c r="AF713" i="7" s="1"/>
  <c r="AE712" i="7"/>
  <c r="AF712" i="7" s="1"/>
  <c r="AD712" i="7"/>
  <c r="AE711" i="7"/>
  <c r="AF711" i="7" s="1"/>
  <c r="AD711" i="7"/>
  <c r="AF710" i="7"/>
  <c r="AE710" i="7"/>
  <c r="AD710" i="7"/>
  <c r="AE709" i="7"/>
  <c r="AD709" i="7"/>
  <c r="AF709" i="7" s="1"/>
  <c r="AE708" i="7"/>
  <c r="AD708" i="7"/>
  <c r="AF708" i="7" s="1"/>
  <c r="AE707" i="7"/>
  <c r="AF707" i="7" s="1"/>
  <c r="AD707" i="7"/>
  <c r="AE706" i="7"/>
  <c r="AD706" i="7"/>
  <c r="AF706" i="7" s="1"/>
  <c r="AE705" i="7"/>
  <c r="AD705" i="7"/>
  <c r="AF705" i="7" s="1"/>
  <c r="AE704" i="7"/>
  <c r="AF704" i="7" s="1"/>
  <c r="AD704" i="7"/>
  <c r="AE703" i="7"/>
  <c r="AF703" i="7" s="1"/>
  <c r="AD703" i="7"/>
  <c r="AF702" i="7"/>
  <c r="AE702" i="7"/>
  <c r="AD702" i="7"/>
  <c r="AE701" i="7"/>
  <c r="AD701" i="7"/>
  <c r="AF701" i="7" s="1"/>
  <c r="AE700" i="7"/>
  <c r="AD700" i="7"/>
  <c r="AF700" i="7" s="1"/>
  <c r="AE699" i="7"/>
  <c r="AF699" i="7" s="1"/>
  <c r="AD699" i="7"/>
  <c r="AE698" i="7"/>
  <c r="AD698" i="7"/>
  <c r="AF698" i="7" s="1"/>
  <c r="AE697" i="7"/>
  <c r="AD697" i="7"/>
  <c r="AF697" i="7" s="1"/>
  <c r="AE696" i="7"/>
  <c r="AF696" i="7" s="1"/>
  <c r="AD696" i="7"/>
  <c r="AE695" i="7"/>
  <c r="AF695" i="7" s="1"/>
  <c r="AD695" i="7"/>
  <c r="AF694" i="7"/>
  <c r="AE694" i="7"/>
  <c r="AD694" i="7"/>
  <c r="AE693" i="7"/>
  <c r="AD693" i="7"/>
  <c r="AF693" i="7" s="1"/>
  <c r="AE692" i="7"/>
  <c r="AD692" i="7"/>
  <c r="AF692" i="7" s="1"/>
  <c r="AE691" i="7"/>
  <c r="AF691" i="7" s="1"/>
  <c r="AD691" i="7"/>
  <c r="AE690" i="7"/>
  <c r="AD690" i="7"/>
  <c r="AF690" i="7" s="1"/>
  <c r="AE689" i="7"/>
  <c r="AD689" i="7"/>
  <c r="AF689" i="7" s="1"/>
  <c r="AE688" i="7"/>
  <c r="AF688" i="7" s="1"/>
  <c r="AD688" i="7"/>
  <c r="AE687" i="7"/>
  <c r="AF687" i="7" s="1"/>
  <c r="AD687" i="7"/>
  <c r="AF686" i="7"/>
  <c r="AE686" i="7"/>
  <c r="AD686" i="7"/>
  <c r="AE685" i="7"/>
  <c r="AD685" i="7"/>
  <c r="AF685" i="7" s="1"/>
  <c r="AE684" i="7"/>
  <c r="AD684" i="7"/>
  <c r="AF684" i="7" s="1"/>
  <c r="AE683" i="7"/>
  <c r="AF683" i="7" s="1"/>
  <c r="AD683" i="7"/>
  <c r="AE682" i="7"/>
  <c r="AD682" i="7"/>
  <c r="AF682" i="7" s="1"/>
  <c r="AE681" i="7"/>
  <c r="AD681" i="7"/>
  <c r="AF681" i="7" s="1"/>
  <c r="AE680" i="7"/>
  <c r="AF680" i="7" s="1"/>
  <c r="AD680" i="7"/>
  <c r="AE679" i="7"/>
  <c r="AF679" i="7" s="1"/>
  <c r="AD679" i="7"/>
  <c r="AF678" i="7"/>
  <c r="AE678" i="7"/>
  <c r="AD678" i="7"/>
  <c r="AE677" i="7"/>
  <c r="AD677" i="7"/>
  <c r="AF677" i="7" s="1"/>
  <c r="AE676" i="7"/>
  <c r="AD676" i="7"/>
  <c r="AF676" i="7" s="1"/>
  <c r="AE675" i="7"/>
  <c r="AF675" i="7" s="1"/>
  <c r="AD675" i="7"/>
  <c r="AE674" i="7"/>
  <c r="AD674" i="7"/>
  <c r="AF674" i="7" s="1"/>
  <c r="AE673" i="7"/>
  <c r="AD673" i="7"/>
  <c r="AF673" i="7" s="1"/>
  <c r="AE672" i="7"/>
  <c r="AF672" i="7" s="1"/>
  <c r="AD672" i="7"/>
  <c r="AE671" i="7"/>
  <c r="AF671" i="7" s="1"/>
  <c r="AD671" i="7"/>
  <c r="AF670" i="7"/>
  <c r="AE670" i="7"/>
  <c r="AD670" i="7"/>
  <c r="AE669" i="7"/>
  <c r="AD669" i="7"/>
  <c r="AF669" i="7" s="1"/>
  <c r="AE668" i="7"/>
  <c r="AD668" i="7"/>
  <c r="AF668" i="7" s="1"/>
  <c r="AE667" i="7"/>
  <c r="AF667" i="7" s="1"/>
  <c r="AD667" i="7"/>
  <c r="AE666" i="7"/>
  <c r="AD666" i="7"/>
  <c r="AF666" i="7" s="1"/>
  <c r="AE665" i="7"/>
  <c r="AD665" i="7"/>
  <c r="AF665" i="7" s="1"/>
  <c r="AE664" i="7"/>
  <c r="AF664" i="7" s="1"/>
  <c r="AD664" i="7"/>
  <c r="AE663" i="7"/>
  <c r="AF663" i="7" s="1"/>
  <c r="AD663" i="7"/>
  <c r="AF662" i="7"/>
  <c r="AE662" i="7"/>
  <c r="AD662" i="7"/>
  <c r="AE661" i="7"/>
  <c r="AD661" i="7"/>
  <c r="AF661" i="7" s="1"/>
  <c r="AE660" i="7"/>
  <c r="AD660" i="7"/>
  <c r="AF660" i="7" s="1"/>
  <c r="AE659" i="7"/>
  <c r="AF659" i="7" s="1"/>
  <c r="AD659" i="7"/>
  <c r="AE658" i="7"/>
  <c r="AD658" i="7"/>
  <c r="AF658" i="7" s="1"/>
  <c r="AE657" i="7"/>
  <c r="AD657" i="7"/>
  <c r="AF657" i="7" s="1"/>
  <c r="AE656" i="7"/>
  <c r="AF656" i="7" s="1"/>
  <c r="AD656" i="7"/>
  <c r="AE655" i="7"/>
  <c r="AF655" i="7" s="1"/>
  <c r="AD655" i="7"/>
  <c r="AF654" i="7"/>
  <c r="AE654" i="7"/>
  <c r="AD654" i="7"/>
  <c r="AE653" i="7"/>
  <c r="AD653" i="7"/>
  <c r="AF653" i="7" s="1"/>
  <c r="AE652" i="7"/>
  <c r="AD652" i="7"/>
  <c r="AF652" i="7" s="1"/>
  <c r="AE651" i="7"/>
  <c r="AF651" i="7" s="1"/>
  <c r="AD651" i="7"/>
  <c r="AE650" i="7"/>
  <c r="AD650" i="7"/>
  <c r="AF650" i="7" s="1"/>
  <c r="AE649" i="7"/>
  <c r="AD649" i="7"/>
  <c r="AF649" i="7" s="1"/>
  <c r="AE648" i="7"/>
  <c r="AF648" i="7" s="1"/>
  <c r="AD648" i="7"/>
  <c r="AE647" i="7"/>
  <c r="AF647" i="7" s="1"/>
  <c r="AD647" i="7"/>
  <c r="AF646" i="7"/>
  <c r="AE646" i="7"/>
  <c r="AD646" i="7"/>
  <c r="AE645" i="7"/>
  <c r="AD645" i="7"/>
  <c r="AF645" i="7" s="1"/>
  <c r="AE644" i="7"/>
  <c r="AD644" i="7"/>
  <c r="AF644" i="7" s="1"/>
  <c r="AE643" i="7"/>
  <c r="AF643" i="7" s="1"/>
  <c r="AD643" i="7"/>
  <c r="AE642" i="7"/>
  <c r="AD642" i="7"/>
  <c r="AF642" i="7" s="1"/>
  <c r="AE641" i="7"/>
  <c r="AD641" i="7"/>
  <c r="AF641" i="7" s="1"/>
  <c r="AE640" i="7"/>
  <c r="AF640" i="7" s="1"/>
  <c r="AD640" i="7"/>
  <c r="AE639" i="7"/>
  <c r="AF639" i="7" s="1"/>
  <c r="AD639" i="7"/>
  <c r="AF638" i="7"/>
  <c r="AE638" i="7"/>
  <c r="AD638" i="7"/>
  <c r="AE637" i="7"/>
  <c r="AD637" i="7"/>
  <c r="AF637" i="7" s="1"/>
  <c r="AE636" i="7"/>
  <c r="AD636" i="7"/>
  <c r="AF636" i="7" s="1"/>
  <c r="AE635" i="7"/>
  <c r="AF635" i="7" s="1"/>
  <c r="AD635" i="7"/>
  <c r="AE634" i="7"/>
  <c r="AD634" i="7"/>
  <c r="AF634" i="7" s="1"/>
  <c r="AE633" i="7"/>
  <c r="AD633" i="7"/>
  <c r="AF633" i="7" s="1"/>
  <c r="AE632" i="7"/>
  <c r="AF632" i="7" s="1"/>
  <c r="AD632" i="7"/>
  <c r="AE631" i="7"/>
  <c r="AF631" i="7" s="1"/>
  <c r="AD631" i="7"/>
  <c r="AF630" i="7"/>
  <c r="AE630" i="7"/>
  <c r="AD630" i="7"/>
  <c r="AE629" i="7"/>
  <c r="AD629" i="7"/>
  <c r="AF629" i="7" s="1"/>
  <c r="AE628" i="7"/>
  <c r="AD628" i="7"/>
  <c r="AF628" i="7" s="1"/>
  <c r="AE627" i="7"/>
  <c r="AF627" i="7" s="1"/>
  <c r="AD627" i="7"/>
  <c r="AE626" i="7"/>
  <c r="AD626" i="7"/>
  <c r="AF626" i="7" s="1"/>
  <c r="AE625" i="7"/>
  <c r="AD625" i="7"/>
  <c r="AF625" i="7" s="1"/>
  <c r="AE624" i="7"/>
  <c r="AF624" i="7" s="1"/>
  <c r="AD624" i="7"/>
  <c r="AE623" i="7"/>
  <c r="AF623" i="7" s="1"/>
  <c r="AD623" i="7"/>
  <c r="AF622" i="7"/>
  <c r="AE622" i="7"/>
  <c r="AD622" i="7"/>
  <c r="AE621" i="7"/>
  <c r="AD621" i="7"/>
  <c r="AF621" i="7" s="1"/>
  <c r="AE620" i="7"/>
  <c r="AD620" i="7"/>
  <c r="AF620" i="7" s="1"/>
  <c r="AE619" i="7"/>
  <c r="AF619" i="7" s="1"/>
  <c r="AD619" i="7"/>
  <c r="AE618" i="7"/>
  <c r="AD618" i="7"/>
  <c r="AF618" i="7" s="1"/>
  <c r="AE617" i="7"/>
  <c r="AD617" i="7"/>
  <c r="AF617" i="7" s="1"/>
  <c r="AE616" i="7"/>
  <c r="AF616" i="7" s="1"/>
  <c r="AD616" i="7"/>
  <c r="AE615" i="7"/>
  <c r="AF615" i="7" s="1"/>
  <c r="AD615" i="7"/>
  <c r="AF614" i="7"/>
  <c r="AE614" i="7"/>
  <c r="AD614" i="7"/>
  <c r="AE613" i="7"/>
  <c r="AD613" i="7"/>
  <c r="AF613" i="7" s="1"/>
  <c r="AE612" i="7"/>
  <c r="AD612" i="7"/>
  <c r="AF612" i="7" s="1"/>
  <c r="AE611" i="7"/>
  <c r="AF611" i="7" s="1"/>
  <c r="AD611" i="7"/>
  <c r="AE610" i="7"/>
  <c r="AD610" i="7"/>
  <c r="AF610" i="7" s="1"/>
  <c r="AE609" i="7"/>
  <c r="AD609" i="7"/>
  <c r="AF609" i="7" s="1"/>
  <c r="AE608" i="7"/>
  <c r="AF608" i="7" s="1"/>
  <c r="AD608" i="7"/>
  <c r="AE607" i="7"/>
  <c r="AF607" i="7" s="1"/>
  <c r="AD607" i="7"/>
  <c r="AF606" i="7"/>
  <c r="AE606" i="7"/>
  <c r="AD606" i="7"/>
  <c r="AE605" i="7"/>
  <c r="AD605" i="7"/>
  <c r="AF605" i="7" s="1"/>
  <c r="AE604" i="7"/>
  <c r="AD604" i="7"/>
  <c r="AF604" i="7" s="1"/>
  <c r="AE603" i="7"/>
  <c r="AF603" i="7" s="1"/>
  <c r="AD603" i="7"/>
  <c r="AE602" i="7"/>
  <c r="AD602" i="7"/>
  <c r="AF602" i="7" s="1"/>
  <c r="AE601" i="7"/>
  <c r="AD601" i="7"/>
  <c r="AF601" i="7" s="1"/>
  <c r="AE600" i="7"/>
  <c r="AF600" i="7" s="1"/>
  <c r="AD600" i="7"/>
  <c r="AE599" i="7"/>
  <c r="AF599" i="7" s="1"/>
  <c r="AD599" i="7"/>
  <c r="AF598" i="7"/>
  <c r="AE598" i="7"/>
  <c r="AD598" i="7"/>
  <c r="AE597" i="7"/>
  <c r="AD597" i="7"/>
  <c r="AF597" i="7" s="1"/>
  <c r="AE596" i="7"/>
  <c r="AD596" i="7"/>
  <c r="AF596" i="7" s="1"/>
  <c r="AE595" i="7"/>
  <c r="AD595" i="7"/>
  <c r="AF595" i="7" s="1"/>
  <c r="AE594" i="7"/>
  <c r="AF594" i="7" s="1"/>
  <c r="AD594" i="7"/>
  <c r="AF593" i="7"/>
  <c r="AE593" i="7"/>
  <c r="AD593" i="7"/>
  <c r="AE592" i="7"/>
  <c r="AD592" i="7"/>
  <c r="AF592" i="7" s="1"/>
  <c r="AE591" i="7"/>
  <c r="AD591" i="7"/>
  <c r="AF591" i="7" s="1"/>
  <c r="AE590" i="7"/>
  <c r="AF590" i="7" s="1"/>
  <c r="AD590" i="7"/>
  <c r="AF589" i="7"/>
  <c r="AE589" i="7"/>
  <c r="AD589" i="7"/>
  <c r="AE588" i="7"/>
  <c r="AD588" i="7"/>
  <c r="AF588" i="7" s="1"/>
  <c r="AE587" i="7"/>
  <c r="AD587" i="7"/>
  <c r="AF587" i="7" s="1"/>
  <c r="AE586" i="7"/>
  <c r="AF586" i="7" s="1"/>
  <c r="AD586" i="7"/>
  <c r="AF585" i="7"/>
  <c r="AE585" i="7"/>
  <c r="AD585" i="7"/>
  <c r="AE584" i="7"/>
  <c r="AD584" i="7"/>
  <c r="AF584" i="7" s="1"/>
  <c r="AE583" i="7"/>
  <c r="AD583" i="7"/>
  <c r="AF583" i="7" s="1"/>
  <c r="AE582" i="7"/>
  <c r="AF582" i="7" s="1"/>
  <c r="AD582" i="7"/>
  <c r="AF581" i="7"/>
  <c r="AE581" i="7"/>
  <c r="AD581" i="7"/>
  <c r="AE580" i="7"/>
  <c r="AD580" i="7"/>
  <c r="AF580" i="7" s="1"/>
  <c r="AE579" i="7"/>
  <c r="AD579" i="7"/>
  <c r="AF579" i="7" s="1"/>
  <c r="AE578" i="7"/>
  <c r="AF578" i="7" s="1"/>
  <c r="AD578" i="7"/>
  <c r="AF577" i="7"/>
  <c r="AE577" i="7"/>
  <c r="AD577" i="7"/>
  <c r="AE576" i="7"/>
  <c r="AD576" i="7"/>
  <c r="AF576" i="7" s="1"/>
  <c r="AE575" i="7"/>
  <c r="AD575" i="7"/>
  <c r="AF575" i="7" s="1"/>
  <c r="AE574" i="7"/>
  <c r="AF574" i="7" s="1"/>
  <c r="AD574" i="7"/>
  <c r="AF573" i="7"/>
  <c r="AE573" i="7"/>
  <c r="AD573" i="7"/>
  <c r="AE572" i="7"/>
  <c r="AD572" i="7"/>
  <c r="AF572" i="7" s="1"/>
  <c r="AE571" i="7"/>
  <c r="AD571" i="7"/>
  <c r="AF571" i="7" s="1"/>
  <c r="AE570" i="7"/>
  <c r="AF570" i="7" s="1"/>
  <c r="AD570" i="7"/>
  <c r="AF569" i="7"/>
  <c r="AE569" i="7"/>
  <c r="AD569" i="7"/>
  <c r="AE568" i="7"/>
  <c r="AD568" i="7"/>
  <c r="AF568" i="7" s="1"/>
  <c r="AE567" i="7"/>
  <c r="AD567" i="7"/>
  <c r="AF567" i="7" s="1"/>
  <c r="AE566" i="7"/>
  <c r="AF566" i="7" s="1"/>
  <c r="AD566" i="7"/>
  <c r="AF565" i="7"/>
  <c r="AE565" i="7"/>
  <c r="AD565" i="7"/>
  <c r="AE564" i="7"/>
  <c r="AD564" i="7"/>
  <c r="AF564" i="7" s="1"/>
  <c r="AE563" i="7"/>
  <c r="AD563" i="7"/>
  <c r="AF563" i="7" s="1"/>
  <c r="AE562" i="7"/>
  <c r="AF562" i="7" s="1"/>
  <c r="AD562" i="7"/>
  <c r="AF561" i="7"/>
  <c r="AE561" i="7"/>
  <c r="AD561" i="7"/>
  <c r="AE560" i="7"/>
  <c r="AD560" i="7"/>
  <c r="AF560" i="7" s="1"/>
  <c r="AE559" i="7"/>
  <c r="AD559" i="7"/>
  <c r="AF559" i="7" s="1"/>
  <c r="AE558" i="7"/>
  <c r="AF558" i="7" s="1"/>
  <c r="AD558" i="7"/>
  <c r="AF557" i="7"/>
  <c r="AE557" i="7"/>
  <c r="AD557" i="7"/>
  <c r="AE556" i="7"/>
  <c r="AD556" i="7"/>
  <c r="AF556" i="7" s="1"/>
  <c r="AE555" i="7"/>
  <c r="AD555" i="7"/>
  <c r="AF555" i="7" s="1"/>
  <c r="AE554" i="7"/>
  <c r="AF554" i="7" s="1"/>
  <c r="AD554" i="7"/>
  <c r="AF553" i="7"/>
  <c r="AE553" i="7"/>
  <c r="AD553" i="7"/>
  <c r="AE552" i="7"/>
  <c r="AD552" i="7"/>
  <c r="AF552" i="7" s="1"/>
  <c r="AE551" i="7"/>
  <c r="AD551" i="7"/>
  <c r="AF551" i="7" s="1"/>
  <c r="AE550" i="7"/>
  <c r="AF550" i="7" s="1"/>
  <c r="AD550" i="7"/>
  <c r="AF549" i="7"/>
  <c r="AE549" i="7"/>
  <c r="AD549" i="7"/>
  <c r="AE548" i="7"/>
  <c r="AD548" i="7"/>
  <c r="AF548" i="7" s="1"/>
  <c r="AE547" i="7"/>
  <c r="AD547" i="7"/>
  <c r="AF547" i="7" s="1"/>
  <c r="AE546" i="7"/>
  <c r="AF546" i="7" s="1"/>
  <c r="AD546" i="7"/>
  <c r="AF545" i="7"/>
  <c r="AE545" i="7"/>
  <c r="AD545" i="7"/>
  <c r="AE544" i="7"/>
  <c r="AD544" i="7"/>
  <c r="AF544" i="7" s="1"/>
  <c r="AE543" i="7"/>
  <c r="AD543" i="7"/>
  <c r="AF543" i="7" s="1"/>
  <c r="AE542" i="7"/>
  <c r="AF542" i="7" s="1"/>
  <c r="AD542" i="7"/>
  <c r="AF541" i="7"/>
  <c r="AE541" i="7"/>
  <c r="AD541" i="7"/>
  <c r="AE540" i="7"/>
  <c r="AD540" i="7"/>
  <c r="AF540" i="7" s="1"/>
  <c r="AE539" i="7"/>
  <c r="AD539" i="7"/>
  <c r="AF539" i="7" s="1"/>
  <c r="AE538" i="7"/>
  <c r="AF538" i="7" s="1"/>
  <c r="AD538" i="7"/>
  <c r="AF537" i="7"/>
  <c r="AE537" i="7"/>
  <c r="AD537" i="7"/>
  <c r="AE536" i="7"/>
  <c r="AD536" i="7"/>
  <c r="AF536" i="7" s="1"/>
  <c r="AE535" i="7"/>
  <c r="AD535" i="7"/>
  <c r="AF535" i="7" s="1"/>
  <c r="AE534" i="7"/>
  <c r="AF534" i="7" s="1"/>
  <c r="AD534" i="7"/>
  <c r="AF533" i="7"/>
  <c r="AE533" i="7"/>
  <c r="AD533" i="7"/>
  <c r="AE532" i="7"/>
  <c r="AD532" i="7"/>
  <c r="AF532" i="7" s="1"/>
  <c r="AE531" i="7"/>
  <c r="AD531" i="7"/>
  <c r="AF531" i="7" s="1"/>
  <c r="AE530" i="7"/>
  <c r="AF530" i="7" s="1"/>
  <c r="AD530" i="7"/>
  <c r="AF529" i="7"/>
  <c r="AE529" i="7"/>
  <c r="AD529" i="7"/>
  <c r="AE528" i="7"/>
  <c r="AD528" i="7"/>
  <c r="AF528" i="7" s="1"/>
  <c r="AE527" i="7"/>
  <c r="AD527" i="7"/>
  <c r="AF527" i="7" s="1"/>
  <c r="AE526" i="7"/>
  <c r="AF526" i="7" s="1"/>
  <c r="AD526" i="7"/>
  <c r="AF525" i="7"/>
  <c r="AE525" i="7"/>
  <c r="AD525" i="7"/>
  <c r="AE524" i="7"/>
  <c r="AD524" i="7"/>
  <c r="AF524" i="7" s="1"/>
  <c r="AE523" i="7"/>
  <c r="AD523" i="7"/>
  <c r="AF523" i="7" s="1"/>
  <c r="AE522" i="7"/>
  <c r="AF522" i="7" s="1"/>
  <c r="AD522" i="7"/>
  <c r="AF521" i="7"/>
  <c r="AE521" i="7"/>
  <c r="AD521" i="7"/>
  <c r="AE520" i="7"/>
  <c r="AD520" i="7"/>
  <c r="AF520" i="7" s="1"/>
  <c r="AE519" i="7"/>
  <c r="AD519" i="7"/>
  <c r="AF519" i="7" s="1"/>
  <c r="AE518" i="7"/>
  <c r="AF518" i="7" s="1"/>
  <c r="AD518" i="7"/>
  <c r="AF517" i="7"/>
  <c r="AE517" i="7"/>
  <c r="AD517" i="7"/>
  <c r="AE516" i="7"/>
  <c r="AD516" i="7"/>
  <c r="AF516" i="7" s="1"/>
  <c r="AE515" i="7"/>
  <c r="AD515" i="7"/>
  <c r="AF515" i="7" s="1"/>
  <c r="AE514" i="7"/>
  <c r="AF514" i="7" s="1"/>
  <c r="AD514" i="7"/>
  <c r="AF513" i="7"/>
  <c r="AE513" i="7"/>
  <c r="AD513" i="7"/>
  <c r="AE512" i="7"/>
  <c r="AD512" i="7"/>
  <c r="AF512" i="7" s="1"/>
  <c r="AE511" i="7"/>
  <c r="AD511" i="7"/>
  <c r="AF511" i="7" s="1"/>
  <c r="AE510" i="7"/>
  <c r="AF510" i="7" s="1"/>
  <c r="AD510" i="7"/>
  <c r="AF509" i="7"/>
  <c r="AE509" i="7"/>
  <c r="AD509" i="7"/>
  <c r="AE508" i="7"/>
  <c r="AD508" i="7"/>
  <c r="AF508" i="7" s="1"/>
  <c r="AE507" i="7"/>
  <c r="AD507" i="7"/>
  <c r="AF507" i="7" s="1"/>
  <c r="AE506" i="7"/>
  <c r="AF506" i="7" s="1"/>
  <c r="AD506" i="7"/>
  <c r="AF505" i="7"/>
  <c r="AE505" i="7"/>
  <c r="AD505" i="7"/>
  <c r="AE504" i="7"/>
  <c r="AD504" i="7"/>
  <c r="AF504" i="7" s="1"/>
  <c r="AE503" i="7"/>
  <c r="AD503" i="7"/>
  <c r="AF503" i="7" s="1"/>
  <c r="AE502" i="7"/>
  <c r="AF502" i="7" s="1"/>
  <c r="AD502" i="7"/>
  <c r="AF501" i="7"/>
  <c r="AE501" i="7"/>
  <c r="AD501" i="7"/>
  <c r="AE500" i="7"/>
  <c r="AD500" i="7"/>
  <c r="AF500" i="7" s="1"/>
  <c r="AE499" i="7"/>
  <c r="AD499" i="7"/>
  <c r="AF499" i="7" s="1"/>
  <c r="AE498" i="7"/>
  <c r="AF498" i="7" s="1"/>
  <c r="AD498" i="7"/>
  <c r="AF497" i="7"/>
  <c r="AE497" i="7"/>
  <c r="AD497" i="7"/>
  <c r="AE496" i="7"/>
  <c r="AD496" i="7"/>
  <c r="AF496" i="7" s="1"/>
  <c r="AE495" i="7"/>
  <c r="AD495" i="7"/>
  <c r="AF495" i="7" s="1"/>
  <c r="AE494" i="7"/>
  <c r="AF494" i="7" s="1"/>
  <c r="AD494" i="7"/>
  <c r="AF493" i="7"/>
  <c r="AE493" i="7"/>
  <c r="AD493" i="7"/>
  <c r="AE492" i="7"/>
  <c r="AD492" i="7"/>
  <c r="AF492" i="7" s="1"/>
  <c r="AE491" i="7"/>
  <c r="AD491" i="7"/>
  <c r="AF491" i="7" s="1"/>
  <c r="AE490" i="7"/>
  <c r="AF490" i="7" s="1"/>
  <c r="AD490" i="7"/>
  <c r="AF489" i="7"/>
  <c r="AE489" i="7"/>
  <c r="AD489" i="7"/>
  <c r="AE488" i="7"/>
  <c r="AD488" i="7"/>
  <c r="AF488" i="7" s="1"/>
  <c r="AE487" i="7"/>
  <c r="AD487" i="7"/>
  <c r="AF487" i="7" s="1"/>
  <c r="AE486" i="7"/>
  <c r="AF486" i="7" s="1"/>
  <c r="AD486" i="7"/>
  <c r="AF485" i="7"/>
  <c r="AE485" i="7"/>
  <c r="AD485" i="7"/>
  <c r="AE484" i="7"/>
  <c r="AD484" i="7"/>
  <c r="AF484" i="7" s="1"/>
  <c r="AE483" i="7"/>
  <c r="AD483" i="7"/>
  <c r="AF483" i="7" s="1"/>
  <c r="AE482" i="7"/>
  <c r="AF482" i="7" s="1"/>
  <c r="AD482" i="7"/>
  <c r="AF481" i="7"/>
  <c r="AE481" i="7"/>
  <c r="AD481" i="7"/>
  <c r="AE480" i="7"/>
  <c r="AD480" i="7"/>
  <c r="AF480" i="7" s="1"/>
  <c r="AE479" i="7"/>
  <c r="AD479" i="7"/>
  <c r="AF479" i="7" s="1"/>
  <c r="AE478" i="7"/>
  <c r="AF478" i="7" s="1"/>
  <c r="AD478" i="7"/>
  <c r="AF477" i="7"/>
  <c r="AE477" i="7"/>
  <c r="AD477" i="7"/>
  <c r="AE476" i="7"/>
  <c r="AD476" i="7"/>
  <c r="AF476" i="7" s="1"/>
  <c r="AE475" i="7"/>
  <c r="AD475" i="7"/>
  <c r="AF475" i="7" s="1"/>
  <c r="AE474" i="7"/>
  <c r="AF474" i="7" s="1"/>
  <c r="AD474" i="7"/>
  <c r="AF473" i="7"/>
  <c r="AE473" i="7"/>
  <c r="AD473" i="7"/>
  <c r="AE472" i="7"/>
  <c r="AD472" i="7"/>
  <c r="AF472" i="7" s="1"/>
  <c r="AE471" i="7"/>
  <c r="AD471" i="7"/>
  <c r="AF471" i="7" s="1"/>
  <c r="AE470" i="7"/>
  <c r="AF470" i="7" s="1"/>
  <c r="AD470" i="7"/>
  <c r="AF469" i="7"/>
  <c r="AE469" i="7"/>
  <c r="AD469" i="7"/>
  <c r="AE468" i="7"/>
  <c r="AD468" i="7"/>
  <c r="AF468" i="7" s="1"/>
  <c r="AE467" i="7"/>
  <c r="AD467" i="7"/>
  <c r="AF467" i="7" s="1"/>
  <c r="AE466" i="7"/>
  <c r="AF466" i="7" s="1"/>
  <c r="AD466" i="7"/>
  <c r="AF465" i="7"/>
  <c r="AE465" i="7"/>
  <c r="AD465" i="7"/>
  <c r="AE464" i="7"/>
  <c r="AD464" i="7"/>
  <c r="AF464" i="7" s="1"/>
  <c r="AE463" i="7"/>
  <c r="AD463" i="7"/>
  <c r="AF463" i="7" s="1"/>
  <c r="AE462" i="7"/>
  <c r="AF462" i="7" s="1"/>
  <c r="AD462" i="7"/>
  <c r="AF461" i="7"/>
  <c r="AE461" i="7"/>
  <c r="AD461" i="7"/>
  <c r="AE460" i="7"/>
  <c r="AD460" i="7"/>
  <c r="AF460" i="7" s="1"/>
  <c r="AE459" i="7"/>
  <c r="AD459" i="7"/>
  <c r="AF459" i="7" s="1"/>
  <c r="AE458" i="7"/>
  <c r="AF458" i="7" s="1"/>
  <c r="AD458" i="7"/>
  <c r="AF457" i="7"/>
  <c r="AE457" i="7"/>
  <c r="AD457" i="7"/>
  <c r="AE456" i="7"/>
  <c r="AD456" i="7"/>
  <c r="AF456" i="7" s="1"/>
  <c r="AE455" i="7"/>
  <c r="AD455" i="7"/>
  <c r="AF455" i="7" s="1"/>
  <c r="AE454" i="7"/>
  <c r="AF454" i="7" s="1"/>
  <c r="AD454" i="7"/>
  <c r="AF453" i="7"/>
  <c r="AE453" i="7"/>
  <c r="AD453" i="7"/>
  <c r="AE452" i="7"/>
  <c r="AD452" i="7"/>
  <c r="AF452" i="7" s="1"/>
  <c r="AE451" i="7"/>
  <c r="AD451" i="7"/>
  <c r="AF451" i="7" s="1"/>
  <c r="AE450" i="7"/>
  <c r="AF450" i="7" s="1"/>
  <c r="AD450" i="7"/>
  <c r="AF449" i="7"/>
  <c r="AE449" i="7"/>
  <c r="AD449" i="7"/>
  <c r="AE448" i="7"/>
  <c r="AD448" i="7"/>
  <c r="AF448" i="7" s="1"/>
  <c r="AE447" i="7"/>
  <c r="AD447" i="7"/>
  <c r="AF447" i="7" s="1"/>
  <c r="AE446" i="7"/>
  <c r="AF446" i="7" s="1"/>
  <c r="AD446" i="7"/>
  <c r="AF445" i="7"/>
  <c r="AE445" i="7"/>
  <c r="AD445" i="7"/>
  <c r="AE444" i="7"/>
  <c r="AD444" i="7"/>
  <c r="AF444" i="7" s="1"/>
  <c r="AE443" i="7"/>
  <c r="AD443" i="7"/>
  <c r="AF443" i="7" s="1"/>
  <c r="AE442" i="7"/>
  <c r="AF442" i="7" s="1"/>
  <c r="AD442" i="7"/>
  <c r="AF441" i="7"/>
  <c r="AE441" i="7"/>
  <c r="AD441" i="7"/>
  <c r="AE440" i="7"/>
  <c r="AD440" i="7"/>
  <c r="AF440" i="7" s="1"/>
  <c r="AE439" i="7"/>
  <c r="AD439" i="7"/>
  <c r="AF439" i="7" s="1"/>
  <c r="AE438" i="7"/>
  <c r="AF438" i="7" s="1"/>
  <c r="AD438" i="7"/>
  <c r="AF437" i="7"/>
  <c r="AE437" i="7"/>
  <c r="AD437" i="7"/>
  <c r="AE436" i="7"/>
  <c r="AD436" i="7"/>
  <c r="AF436" i="7" s="1"/>
  <c r="AE435" i="7"/>
  <c r="AD435" i="7"/>
  <c r="AF435" i="7" s="1"/>
  <c r="AE434" i="7"/>
  <c r="AF434" i="7" s="1"/>
  <c r="AD434" i="7"/>
  <c r="AF433" i="7"/>
  <c r="AE433" i="7"/>
  <c r="AD433" i="7"/>
  <c r="AE432" i="7"/>
  <c r="AD432" i="7"/>
  <c r="AF432" i="7" s="1"/>
  <c r="AE431" i="7"/>
  <c r="AD431" i="7"/>
  <c r="AF431" i="7" s="1"/>
  <c r="AE430" i="7"/>
  <c r="AF430" i="7" s="1"/>
  <c r="AD430" i="7"/>
  <c r="AF429" i="7"/>
  <c r="AE429" i="7"/>
  <c r="AD429" i="7"/>
  <c r="AE428" i="7"/>
  <c r="AD428" i="7"/>
  <c r="AF428" i="7" s="1"/>
  <c r="AE427" i="7"/>
  <c r="AD427" i="7"/>
  <c r="AF427" i="7" s="1"/>
  <c r="AE426" i="7"/>
  <c r="AF426" i="7" s="1"/>
  <c r="AD426" i="7"/>
  <c r="AF425" i="7"/>
  <c r="AE425" i="7"/>
  <c r="AD425" i="7"/>
  <c r="AE424" i="7"/>
  <c r="AD424" i="7"/>
  <c r="AF424" i="7" s="1"/>
  <c r="AE423" i="7"/>
  <c r="AD423" i="7"/>
  <c r="AF423" i="7" s="1"/>
  <c r="AE422" i="7"/>
  <c r="AF422" i="7" s="1"/>
  <c r="AD422" i="7"/>
  <c r="AF421" i="7"/>
  <c r="AE421" i="7"/>
  <c r="AD421" i="7"/>
  <c r="AE420" i="7"/>
  <c r="AD420" i="7"/>
  <c r="AF420" i="7" s="1"/>
  <c r="AE419" i="7"/>
  <c r="AD419" i="7"/>
  <c r="AF419" i="7" s="1"/>
  <c r="AE418" i="7"/>
  <c r="AF418" i="7" s="1"/>
  <c r="AD418" i="7"/>
  <c r="AF417" i="7"/>
  <c r="AE417" i="7"/>
  <c r="AD417" i="7"/>
  <c r="AE416" i="7"/>
  <c r="AD416" i="7"/>
  <c r="AF416" i="7" s="1"/>
  <c r="AE415" i="7"/>
  <c r="AD415" i="7"/>
  <c r="AF415" i="7" s="1"/>
  <c r="AE414" i="7"/>
  <c r="AF414" i="7" s="1"/>
  <c r="AD414" i="7"/>
  <c r="AF413" i="7"/>
  <c r="AE413" i="7"/>
  <c r="AD413" i="7"/>
  <c r="AE412" i="7"/>
  <c r="AD412" i="7"/>
  <c r="AF412" i="7" s="1"/>
  <c r="AE411" i="7"/>
  <c r="AD411" i="7"/>
  <c r="AF411" i="7" s="1"/>
  <c r="AE410" i="7"/>
  <c r="AF410" i="7" s="1"/>
  <c r="AD410" i="7"/>
  <c r="AF409" i="7"/>
  <c r="AE409" i="7"/>
  <c r="AD409" i="7"/>
  <c r="AE408" i="7"/>
  <c r="AD408" i="7"/>
  <c r="AF408" i="7" s="1"/>
  <c r="AE407" i="7"/>
  <c r="AD407" i="7"/>
  <c r="AF407" i="7" s="1"/>
  <c r="AE406" i="7"/>
  <c r="AF406" i="7" s="1"/>
  <c r="AD406" i="7"/>
  <c r="AF405" i="7"/>
  <c r="AE405" i="7"/>
  <c r="AD405" i="7"/>
  <c r="AE404" i="7"/>
  <c r="AD404" i="7"/>
  <c r="AF404" i="7" s="1"/>
  <c r="AE403" i="7"/>
  <c r="AD403" i="7"/>
  <c r="AF403" i="7" s="1"/>
  <c r="AE402" i="7"/>
  <c r="AF402" i="7" s="1"/>
  <c r="AD402" i="7"/>
  <c r="AF401" i="7"/>
  <c r="AE401" i="7"/>
  <c r="AD401" i="7"/>
  <c r="AE400" i="7"/>
  <c r="AD400" i="7"/>
  <c r="AF400" i="7" s="1"/>
  <c r="AE399" i="7"/>
  <c r="AD399" i="7"/>
  <c r="AF399" i="7" s="1"/>
  <c r="AE398" i="7"/>
  <c r="AF398" i="7" s="1"/>
  <c r="AD398" i="7"/>
  <c r="AF397" i="7"/>
  <c r="AE397" i="7"/>
  <c r="AD397" i="7"/>
  <c r="AE396" i="7"/>
  <c r="AD396" i="7"/>
  <c r="AF396" i="7" s="1"/>
  <c r="AE395" i="7"/>
  <c r="AD395" i="7"/>
  <c r="AF395" i="7" s="1"/>
  <c r="AE394" i="7"/>
  <c r="AF394" i="7" s="1"/>
  <c r="AD394" i="7"/>
  <c r="AF393" i="7"/>
  <c r="AE393" i="7"/>
  <c r="AD393" i="7"/>
  <c r="AE392" i="7"/>
  <c r="AD392" i="7"/>
  <c r="AF392" i="7" s="1"/>
  <c r="AE391" i="7"/>
  <c r="AD391" i="7"/>
  <c r="AF391" i="7" s="1"/>
  <c r="AE390" i="7"/>
  <c r="AF390" i="7" s="1"/>
  <c r="AD390" i="7"/>
  <c r="AF389" i="7"/>
  <c r="AE389" i="7"/>
  <c r="AD389" i="7"/>
  <c r="AE388" i="7"/>
  <c r="AD388" i="7"/>
  <c r="AF388" i="7" s="1"/>
  <c r="AE387" i="7"/>
  <c r="AD387" i="7"/>
  <c r="AF387" i="7" s="1"/>
  <c r="AE386" i="7"/>
  <c r="AF386" i="7" s="1"/>
  <c r="AD386" i="7"/>
  <c r="AF385" i="7"/>
  <c r="AE385" i="7"/>
  <c r="AD385" i="7"/>
  <c r="AE384" i="7"/>
  <c r="AD384" i="7"/>
  <c r="AF384" i="7" s="1"/>
  <c r="AE383" i="7"/>
  <c r="AD383" i="7"/>
  <c r="AF383" i="7" s="1"/>
  <c r="AE382" i="7"/>
  <c r="AF382" i="7" s="1"/>
  <c r="AD382" i="7"/>
  <c r="AF381" i="7"/>
  <c r="AE381" i="7"/>
  <c r="AD381" i="7"/>
  <c r="AE380" i="7"/>
  <c r="AD380" i="7"/>
  <c r="AF380" i="7" s="1"/>
  <c r="AE379" i="7"/>
  <c r="AD379" i="7"/>
  <c r="AF379" i="7" s="1"/>
  <c r="AE378" i="7"/>
  <c r="AF378" i="7" s="1"/>
  <c r="AD378" i="7"/>
  <c r="AF377" i="7"/>
  <c r="AE377" i="7"/>
  <c r="AD377" i="7"/>
  <c r="AE376" i="7"/>
  <c r="AD376" i="7"/>
  <c r="AF376" i="7" s="1"/>
  <c r="AE375" i="7"/>
  <c r="AD375" i="7"/>
  <c r="AF375" i="7" s="1"/>
  <c r="AE374" i="7"/>
  <c r="AF374" i="7" s="1"/>
  <c r="AD374" i="7"/>
  <c r="AF373" i="7"/>
  <c r="AE373" i="7"/>
  <c r="AD373" i="7"/>
  <c r="AE372" i="7"/>
  <c r="AD372" i="7"/>
  <c r="AF372" i="7" s="1"/>
  <c r="AE371" i="7"/>
  <c r="AD371" i="7"/>
  <c r="AF371" i="7" s="1"/>
  <c r="AE370" i="7"/>
  <c r="AF370" i="7" s="1"/>
  <c r="AD370" i="7"/>
  <c r="AF369" i="7"/>
  <c r="AE369" i="7"/>
  <c r="AD369" i="7"/>
  <c r="AE368" i="7"/>
  <c r="AD368" i="7"/>
  <c r="AF368" i="7" s="1"/>
  <c r="AE367" i="7"/>
  <c r="AD367" i="7"/>
  <c r="AF367" i="7" s="1"/>
  <c r="AE366" i="7"/>
  <c r="AF366" i="7" s="1"/>
  <c r="AD366" i="7"/>
  <c r="AF365" i="7"/>
  <c r="AE365" i="7"/>
  <c r="AD365" i="7"/>
  <c r="AE364" i="7"/>
  <c r="AD364" i="7"/>
  <c r="AF364" i="7" s="1"/>
  <c r="AE363" i="7"/>
  <c r="AD363" i="7"/>
  <c r="AF363" i="7" s="1"/>
  <c r="AE362" i="7"/>
  <c r="AF362" i="7" s="1"/>
  <c r="AD362" i="7"/>
  <c r="AF361" i="7"/>
  <c r="AE361" i="7"/>
  <c r="AD361" i="7"/>
  <c r="AE360" i="7"/>
  <c r="AD360" i="7"/>
  <c r="AF360" i="7" s="1"/>
  <c r="AE359" i="7"/>
  <c r="AD359" i="7"/>
  <c r="AF359" i="7" s="1"/>
  <c r="AE358" i="7"/>
  <c r="AF358" i="7" s="1"/>
  <c r="AD358" i="7"/>
  <c r="AF357" i="7"/>
  <c r="AE357" i="7"/>
  <c r="AD357" i="7"/>
  <c r="AE356" i="7"/>
  <c r="AD356" i="7"/>
  <c r="AF356" i="7" s="1"/>
  <c r="AE355" i="7"/>
  <c r="AD355" i="7"/>
  <c r="AF355" i="7" s="1"/>
  <c r="AE354" i="7"/>
  <c r="AF354" i="7" s="1"/>
  <c r="AD354" i="7"/>
  <c r="AF353" i="7"/>
  <c r="AE353" i="7"/>
  <c r="AD353" i="7"/>
  <c r="AE352" i="7"/>
  <c r="AD352" i="7"/>
  <c r="AF352" i="7" s="1"/>
  <c r="AE351" i="7"/>
  <c r="AD351" i="7"/>
  <c r="AF351" i="7" s="1"/>
  <c r="AE350" i="7"/>
  <c r="AF350" i="7" s="1"/>
  <c r="AD350" i="7"/>
  <c r="AF349" i="7"/>
  <c r="AE349" i="7"/>
  <c r="AD349" i="7"/>
  <c r="AE348" i="7"/>
  <c r="AD348" i="7"/>
  <c r="AF348" i="7" s="1"/>
  <c r="AE347" i="7"/>
  <c r="AD347" i="7"/>
  <c r="AF347" i="7" s="1"/>
  <c r="AE346" i="7"/>
  <c r="AF346" i="7" s="1"/>
  <c r="AD346" i="7"/>
  <c r="AF345" i="7"/>
  <c r="AE345" i="7"/>
  <c r="AD345" i="7"/>
  <c r="AE344" i="7"/>
  <c r="AD344" i="7"/>
  <c r="AF344" i="7" s="1"/>
  <c r="AE343" i="7"/>
  <c r="AD343" i="7"/>
  <c r="AF343" i="7" s="1"/>
  <c r="AE342" i="7"/>
  <c r="AF342" i="7" s="1"/>
  <c r="AD342" i="7"/>
  <c r="AF341" i="7"/>
  <c r="AE341" i="7"/>
  <c r="AD341" i="7"/>
  <c r="AE340" i="7"/>
  <c r="AD340" i="7"/>
  <c r="AF340" i="7" s="1"/>
  <c r="AE339" i="7"/>
  <c r="AD339" i="7"/>
  <c r="AF339" i="7" s="1"/>
  <c r="AE338" i="7"/>
  <c r="AF338" i="7" s="1"/>
  <c r="AD338" i="7"/>
  <c r="AF337" i="7"/>
  <c r="AE337" i="7"/>
  <c r="AD337" i="7"/>
  <c r="AE336" i="7"/>
  <c r="AD336" i="7"/>
  <c r="AF336" i="7" s="1"/>
  <c r="AE335" i="7"/>
  <c r="AD335" i="7"/>
  <c r="AF335" i="7" s="1"/>
  <c r="AE334" i="7"/>
  <c r="AF334" i="7" s="1"/>
  <c r="AD334" i="7"/>
  <c r="AF333" i="7"/>
  <c r="AE333" i="7"/>
  <c r="AD333" i="7"/>
  <c r="AE332" i="7"/>
  <c r="AD332" i="7"/>
  <c r="AF332" i="7" s="1"/>
  <c r="AE331" i="7"/>
  <c r="AD331" i="7"/>
  <c r="AF331" i="7" s="1"/>
  <c r="AE330" i="7"/>
  <c r="AF330" i="7" s="1"/>
  <c r="AD330" i="7"/>
  <c r="AF329" i="7"/>
  <c r="AE329" i="7"/>
  <c r="AD329" i="7"/>
  <c r="AE328" i="7"/>
  <c r="AD328" i="7"/>
  <c r="AF328" i="7" s="1"/>
  <c r="AE327" i="7"/>
  <c r="AD327" i="7"/>
  <c r="AF327" i="7" s="1"/>
  <c r="AE326" i="7"/>
  <c r="AF326" i="7" s="1"/>
  <c r="AD326" i="7"/>
  <c r="AF325" i="7"/>
  <c r="AE325" i="7"/>
  <c r="AD325" i="7"/>
  <c r="AE324" i="7"/>
  <c r="AD324" i="7"/>
  <c r="AF324" i="7" s="1"/>
  <c r="AE323" i="7"/>
  <c r="AD323" i="7"/>
  <c r="AF323" i="7" s="1"/>
  <c r="AE322" i="7"/>
  <c r="AF322" i="7" s="1"/>
  <c r="AD322" i="7"/>
  <c r="AF321" i="7"/>
  <c r="AE321" i="7"/>
  <c r="AD321" i="7"/>
  <c r="AE320" i="7"/>
  <c r="AD320" i="7"/>
  <c r="AF320" i="7" s="1"/>
  <c r="AE319" i="7"/>
  <c r="AD319" i="7"/>
  <c r="AF319" i="7" s="1"/>
  <c r="AE318" i="7"/>
  <c r="AF318" i="7" s="1"/>
  <c r="AD318" i="7"/>
  <c r="AF317" i="7"/>
  <c r="AE317" i="7"/>
  <c r="AD317" i="7"/>
  <c r="AE316" i="7"/>
  <c r="AD316" i="7"/>
  <c r="AF316" i="7" s="1"/>
  <c r="AE315" i="7"/>
  <c r="AD315" i="7"/>
  <c r="AF315" i="7" s="1"/>
  <c r="AE314" i="7"/>
  <c r="AD314" i="7"/>
  <c r="AF314" i="7" s="1"/>
  <c r="AF313" i="7"/>
  <c r="AE313" i="7"/>
  <c r="AD313" i="7"/>
  <c r="AE312" i="7"/>
  <c r="AF312" i="7" s="1"/>
  <c r="AD312" i="7"/>
  <c r="AE311" i="7"/>
  <c r="AD311" i="7"/>
  <c r="AF311" i="7" s="1"/>
  <c r="AE310" i="7"/>
  <c r="AD310" i="7"/>
  <c r="AF310" i="7" s="1"/>
  <c r="AF309" i="7"/>
  <c r="AE309" i="7"/>
  <c r="AD309" i="7"/>
  <c r="AE308" i="7"/>
  <c r="AF308" i="7" s="1"/>
  <c r="AD308" i="7"/>
  <c r="AE307" i="7"/>
  <c r="AD307" i="7"/>
  <c r="AF307" i="7" s="1"/>
  <c r="AE306" i="7"/>
  <c r="AD306" i="7"/>
  <c r="AF306" i="7" s="1"/>
  <c r="AF305" i="7"/>
  <c r="AE305" i="7"/>
  <c r="AD305" i="7"/>
  <c r="AE304" i="7"/>
  <c r="AF304" i="7" s="1"/>
  <c r="AD304" i="7"/>
  <c r="AE303" i="7"/>
  <c r="AD303" i="7"/>
  <c r="AF303" i="7" s="1"/>
  <c r="AE302" i="7"/>
  <c r="AD302" i="7"/>
  <c r="AF302" i="7" s="1"/>
  <c r="AF301" i="7"/>
  <c r="AE301" i="7"/>
  <c r="AD301" i="7"/>
  <c r="AE300" i="7"/>
  <c r="AF300" i="7" s="1"/>
  <c r="AD300" i="7"/>
  <c r="AE299" i="7"/>
  <c r="AD299" i="7"/>
  <c r="AF299" i="7" s="1"/>
  <c r="AE298" i="7"/>
  <c r="AD298" i="7"/>
  <c r="AF298" i="7" s="1"/>
  <c r="AF297" i="7"/>
  <c r="AE297" i="7"/>
  <c r="AD297" i="7"/>
  <c r="AE296" i="7"/>
  <c r="AF296" i="7" s="1"/>
  <c r="AD296" i="7"/>
  <c r="AE295" i="7"/>
  <c r="AD295" i="7"/>
  <c r="AF295" i="7" s="1"/>
  <c r="AE294" i="7"/>
  <c r="AD294" i="7"/>
  <c r="AF294" i="7" s="1"/>
  <c r="AF293" i="7"/>
  <c r="AE293" i="7"/>
  <c r="AD293" i="7"/>
  <c r="AE292" i="7"/>
  <c r="AF292" i="7" s="1"/>
  <c r="AD292" i="7"/>
  <c r="AE291" i="7"/>
  <c r="AD291" i="7"/>
  <c r="AF291" i="7" s="1"/>
  <c r="AE290" i="7"/>
  <c r="AD290" i="7"/>
  <c r="AF290" i="7" s="1"/>
  <c r="AF289" i="7"/>
  <c r="AE289" i="7"/>
  <c r="AD289" i="7"/>
  <c r="AE288" i="7"/>
  <c r="AF288" i="7" s="1"/>
  <c r="AD288" i="7"/>
  <c r="AE287" i="7"/>
  <c r="AD287" i="7"/>
  <c r="AF287" i="7" s="1"/>
  <c r="AE286" i="7"/>
  <c r="AD286" i="7"/>
  <c r="AF286" i="7" s="1"/>
  <c r="AF285" i="7"/>
  <c r="AE285" i="7"/>
  <c r="AD285" i="7"/>
  <c r="AE284" i="7"/>
  <c r="AF284" i="7" s="1"/>
  <c r="AD284" i="7"/>
  <c r="AE283" i="7"/>
  <c r="AD283" i="7"/>
  <c r="AF283" i="7" s="1"/>
  <c r="AE282" i="7"/>
  <c r="AD282" i="7"/>
  <c r="AF282" i="7" s="1"/>
  <c r="AF281" i="7"/>
  <c r="AE281" i="7"/>
  <c r="AD281" i="7"/>
  <c r="AE280" i="7"/>
  <c r="AF280" i="7" s="1"/>
  <c r="AD280" i="7"/>
  <c r="AE279" i="7"/>
  <c r="AD279" i="7"/>
  <c r="AF279" i="7" s="1"/>
  <c r="AE278" i="7"/>
  <c r="AD278" i="7"/>
  <c r="AF278" i="7" s="1"/>
  <c r="AF277" i="7"/>
  <c r="AE277" i="7"/>
  <c r="AD277" i="7"/>
  <c r="AE276" i="7"/>
  <c r="AF276" i="7" s="1"/>
  <c r="AD276" i="7"/>
  <c r="AE275" i="7"/>
  <c r="AD275" i="7"/>
  <c r="AF275" i="7" s="1"/>
  <c r="AE274" i="7"/>
  <c r="AD274" i="7"/>
  <c r="AF274" i="7" s="1"/>
  <c r="AF273" i="7"/>
  <c r="AE273" i="7"/>
  <c r="AD273" i="7"/>
  <c r="AE272" i="7"/>
  <c r="AF272" i="7" s="1"/>
  <c r="AD272" i="7"/>
  <c r="AE271" i="7"/>
  <c r="AD271" i="7"/>
  <c r="AF271" i="7" s="1"/>
  <c r="AE270" i="7"/>
  <c r="AD270" i="7"/>
  <c r="AF270" i="7" s="1"/>
  <c r="AF269" i="7"/>
  <c r="AE269" i="7"/>
  <c r="AD269" i="7"/>
  <c r="AE268" i="7"/>
  <c r="AF268" i="7" s="1"/>
  <c r="AD268" i="7"/>
  <c r="AE267" i="7"/>
  <c r="AD267" i="7"/>
  <c r="AF267" i="7" s="1"/>
  <c r="AE266" i="7"/>
  <c r="AD266" i="7"/>
  <c r="AF266" i="7" s="1"/>
  <c r="AF265" i="7"/>
  <c r="AE265" i="7"/>
  <c r="AD265" i="7"/>
  <c r="AE264" i="7"/>
  <c r="AF264" i="7" s="1"/>
  <c r="AD264" i="7"/>
  <c r="AE263" i="7"/>
  <c r="AD263" i="7"/>
  <c r="AF263" i="7" s="1"/>
  <c r="AE262" i="7"/>
  <c r="AD262" i="7"/>
  <c r="AF262" i="7" s="1"/>
  <c r="AF261" i="7"/>
  <c r="AE261" i="7"/>
  <c r="AD261" i="7"/>
  <c r="AE260" i="7"/>
  <c r="AF260" i="7" s="1"/>
  <c r="AD260" i="7"/>
  <c r="AE259" i="7"/>
  <c r="AD259" i="7"/>
  <c r="AF259" i="7" s="1"/>
  <c r="AE258" i="7"/>
  <c r="AD258" i="7"/>
  <c r="AF258" i="7" s="1"/>
  <c r="AF257" i="7"/>
  <c r="AE257" i="7"/>
  <c r="AD257" i="7"/>
  <c r="AE256" i="7"/>
  <c r="AF256" i="7" s="1"/>
  <c r="AD256" i="7"/>
  <c r="AE255" i="7"/>
  <c r="AD255" i="7"/>
  <c r="AF255" i="7" s="1"/>
  <c r="AE254" i="7"/>
  <c r="AD254" i="7"/>
  <c r="AF254" i="7" s="1"/>
  <c r="AF253" i="7"/>
  <c r="AE253" i="7"/>
  <c r="AD253" i="7"/>
  <c r="AE252" i="7"/>
  <c r="AF252" i="7" s="1"/>
  <c r="AD252" i="7"/>
  <c r="AE251" i="7"/>
  <c r="AD251" i="7"/>
  <c r="AF251" i="7" s="1"/>
  <c r="AE250" i="7"/>
  <c r="AD250" i="7"/>
  <c r="AF250" i="7" s="1"/>
  <c r="AF249" i="7"/>
  <c r="AE249" i="7"/>
  <c r="AD249" i="7"/>
  <c r="AE248" i="7"/>
  <c r="AF248" i="7" s="1"/>
  <c r="AD248" i="7"/>
  <c r="AE247" i="7"/>
  <c r="AD247" i="7"/>
  <c r="AF247" i="7" s="1"/>
  <c r="AE246" i="7"/>
  <c r="AD246" i="7"/>
  <c r="AF246" i="7" s="1"/>
  <c r="AF245" i="7"/>
  <c r="AE245" i="7"/>
  <c r="AD245" i="7"/>
  <c r="AE244" i="7"/>
  <c r="AF244" i="7" s="1"/>
  <c r="AD244" i="7"/>
  <c r="AE243" i="7"/>
  <c r="AD243" i="7"/>
  <c r="AF243" i="7" s="1"/>
  <c r="AE242" i="7"/>
  <c r="AD242" i="7"/>
  <c r="AF242" i="7" s="1"/>
  <c r="AF241" i="7"/>
  <c r="AE241" i="7"/>
  <c r="AD241" i="7"/>
  <c r="AE240" i="7"/>
  <c r="AF240" i="7" s="1"/>
  <c r="AD240" i="7"/>
  <c r="AE239" i="7"/>
  <c r="AD239" i="7"/>
  <c r="AF239" i="7" s="1"/>
  <c r="AE238" i="7"/>
  <c r="AD238" i="7"/>
  <c r="AF238" i="7" s="1"/>
  <c r="AF237" i="7"/>
  <c r="AE237" i="7"/>
  <c r="AD237" i="7"/>
  <c r="AE236" i="7"/>
  <c r="AF236" i="7" s="1"/>
  <c r="AD236" i="7"/>
  <c r="AE235" i="7"/>
  <c r="AD235" i="7"/>
  <c r="AF235" i="7" s="1"/>
  <c r="AE234" i="7"/>
  <c r="AD234" i="7"/>
  <c r="AF234" i="7" s="1"/>
  <c r="AF233" i="7"/>
  <c r="AE233" i="7"/>
  <c r="AD233" i="7"/>
  <c r="AE232" i="7"/>
  <c r="AF232" i="7" s="1"/>
  <c r="AD232" i="7"/>
  <c r="AE231" i="7"/>
  <c r="AD231" i="7"/>
  <c r="AF231" i="7" s="1"/>
  <c r="AE230" i="7"/>
  <c r="AD230" i="7"/>
  <c r="AF230" i="7" s="1"/>
  <c r="AF229" i="7"/>
  <c r="AE229" i="7"/>
  <c r="AD229" i="7"/>
  <c r="AE228" i="7"/>
  <c r="AF228" i="7" s="1"/>
  <c r="AD228" i="7"/>
  <c r="AE227" i="7"/>
  <c r="AD227" i="7"/>
  <c r="AF227" i="7" s="1"/>
  <c r="AE226" i="7"/>
  <c r="AD226" i="7"/>
  <c r="AF226" i="7" s="1"/>
  <c r="AF225" i="7"/>
  <c r="AE225" i="7"/>
  <c r="AD225" i="7"/>
  <c r="AE224" i="7"/>
  <c r="AF224" i="7" s="1"/>
  <c r="AD224" i="7"/>
  <c r="AE223" i="7"/>
  <c r="AD223" i="7"/>
  <c r="AF223" i="7" s="1"/>
  <c r="AE222" i="7"/>
  <c r="AD222" i="7"/>
  <c r="AF222" i="7" s="1"/>
  <c r="AF221" i="7"/>
  <c r="AE221" i="7"/>
  <c r="AD221" i="7"/>
  <c r="AE220" i="7"/>
  <c r="AF220" i="7" s="1"/>
  <c r="AD220" i="7"/>
  <c r="AE219" i="7"/>
  <c r="AD219" i="7"/>
  <c r="AF219" i="7" s="1"/>
  <c r="AE218" i="7"/>
  <c r="AD218" i="7"/>
  <c r="AF218" i="7" s="1"/>
  <c r="AF217" i="7"/>
  <c r="AE217" i="7"/>
  <c r="AD217" i="7"/>
  <c r="AE216" i="7"/>
  <c r="AF216" i="7" s="1"/>
  <c r="AD216" i="7"/>
  <c r="AE215" i="7"/>
  <c r="AD215" i="7"/>
  <c r="AF215" i="7" s="1"/>
  <c r="AE214" i="7"/>
  <c r="AD214" i="7"/>
  <c r="AF214" i="7" s="1"/>
  <c r="AF213" i="7"/>
  <c r="AE213" i="7"/>
  <c r="AD213" i="7"/>
  <c r="AE212" i="7"/>
  <c r="AF212" i="7" s="1"/>
  <c r="AD212" i="7"/>
  <c r="AE211" i="7"/>
  <c r="AD211" i="7"/>
  <c r="AF211" i="7" s="1"/>
  <c r="AE210" i="7"/>
  <c r="AD210" i="7"/>
  <c r="AF210" i="7" s="1"/>
  <c r="AF209" i="7"/>
  <c r="AE209" i="7"/>
  <c r="AD209" i="7"/>
  <c r="AE208" i="7"/>
  <c r="AF208" i="7" s="1"/>
  <c r="AD208" i="7"/>
  <c r="AE207" i="7"/>
  <c r="AD207" i="7"/>
  <c r="AF207" i="7" s="1"/>
  <c r="AE206" i="7"/>
  <c r="AD206" i="7"/>
  <c r="AF206" i="7" s="1"/>
  <c r="AF205" i="7"/>
  <c r="AE205" i="7"/>
  <c r="AD205" i="7"/>
  <c r="AE204" i="7"/>
  <c r="AD204" i="7"/>
  <c r="AF204" i="7" s="1"/>
  <c r="AE203" i="7"/>
  <c r="AD203" i="7"/>
  <c r="AF203" i="7" s="1"/>
  <c r="AE202" i="7"/>
  <c r="AF202" i="7" s="1"/>
  <c r="AD202" i="7"/>
  <c r="AF201" i="7"/>
  <c r="AE201" i="7"/>
  <c r="AD201" i="7"/>
  <c r="AE200" i="7"/>
  <c r="AD200" i="7"/>
  <c r="AF200" i="7" s="1"/>
  <c r="AE199" i="7"/>
  <c r="AD199" i="7"/>
  <c r="AF199" i="7" s="1"/>
  <c r="AE198" i="7"/>
  <c r="AF198" i="7" s="1"/>
  <c r="AD198" i="7"/>
  <c r="AF197" i="7"/>
  <c r="AE197" i="7"/>
  <c r="AD197" i="7"/>
  <c r="AE196" i="7"/>
  <c r="AD196" i="7"/>
  <c r="AF196" i="7" s="1"/>
  <c r="AE195" i="7"/>
  <c r="AD195" i="7"/>
  <c r="AF195" i="7" s="1"/>
  <c r="AE194" i="7"/>
  <c r="AF194" i="7" s="1"/>
  <c r="AD194" i="7"/>
  <c r="AF193" i="7"/>
  <c r="AE193" i="7"/>
  <c r="AD193" i="7"/>
  <c r="AE192" i="7"/>
  <c r="AD192" i="7"/>
  <c r="AF192" i="7" s="1"/>
  <c r="AE191" i="7"/>
  <c r="AD191" i="7"/>
  <c r="AF191" i="7" s="1"/>
  <c r="AE190" i="7"/>
  <c r="AF190" i="7" s="1"/>
  <c r="AD190" i="7"/>
  <c r="AF189" i="7"/>
  <c r="AE189" i="7"/>
  <c r="AD189" i="7"/>
  <c r="AE188" i="7"/>
  <c r="AD188" i="7"/>
  <c r="AF188" i="7" s="1"/>
  <c r="AE187" i="7"/>
  <c r="AD187" i="7"/>
  <c r="AF187" i="7" s="1"/>
  <c r="AE186" i="7"/>
  <c r="AF186" i="7" s="1"/>
  <c r="AD186" i="7"/>
  <c r="AF185" i="7"/>
  <c r="AE185" i="7"/>
  <c r="AD185" i="7"/>
  <c r="AE184" i="7"/>
  <c r="AD184" i="7"/>
  <c r="AF184" i="7" s="1"/>
  <c r="AE183" i="7"/>
  <c r="AD183" i="7"/>
  <c r="AF183" i="7" s="1"/>
  <c r="AE182" i="7"/>
  <c r="AF182" i="7" s="1"/>
  <c r="AD182" i="7"/>
  <c r="AF181" i="7"/>
  <c r="AE181" i="7"/>
  <c r="AD181" i="7"/>
  <c r="AE180" i="7"/>
  <c r="AD180" i="7"/>
  <c r="AF180" i="7" s="1"/>
  <c r="AE179" i="7"/>
  <c r="AD179" i="7"/>
  <c r="AF179" i="7" s="1"/>
  <c r="AE178" i="7"/>
  <c r="AF178" i="7" s="1"/>
  <c r="AD178" i="7"/>
  <c r="AF177" i="7"/>
  <c r="AE177" i="7"/>
  <c r="AD177" i="7"/>
  <c r="AE176" i="7"/>
  <c r="AD176" i="7"/>
  <c r="AF176" i="7" s="1"/>
  <c r="AE175" i="7"/>
  <c r="AD175" i="7"/>
  <c r="AF175" i="7" s="1"/>
  <c r="AE174" i="7"/>
  <c r="AF174" i="7" s="1"/>
  <c r="AD174" i="7"/>
  <c r="AF173" i="7"/>
  <c r="AE173" i="7"/>
  <c r="AD173" i="7"/>
  <c r="AE172" i="7"/>
  <c r="AD172" i="7"/>
  <c r="AF172" i="7" s="1"/>
  <c r="AE171" i="7"/>
  <c r="AD171" i="7"/>
  <c r="AF171" i="7" s="1"/>
  <c r="AE170" i="7"/>
  <c r="AF170" i="7" s="1"/>
  <c r="AD170" i="7"/>
  <c r="AF169" i="7"/>
  <c r="AE169" i="7"/>
  <c r="AD169" i="7"/>
  <c r="AE168" i="7"/>
  <c r="AD168" i="7"/>
  <c r="AF168" i="7" s="1"/>
  <c r="AE167" i="7"/>
  <c r="AD167" i="7"/>
  <c r="AF167" i="7" s="1"/>
  <c r="AE166" i="7"/>
  <c r="AF166" i="7" s="1"/>
  <c r="AD166" i="7"/>
  <c r="AF165" i="7"/>
  <c r="AE165" i="7"/>
  <c r="AD165" i="7"/>
  <c r="AE164" i="7"/>
  <c r="AD164" i="7"/>
  <c r="AF164" i="7" s="1"/>
  <c r="AE163" i="7"/>
  <c r="AD163" i="7"/>
  <c r="AF163" i="7" s="1"/>
  <c r="AE162" i="7"/>
  <c r="AF162" i="7" s="1"/>
  <c r="AD162" i="7"/>
  <c r="AF161" i="7"/>
  <c r="AE161" i="7"/>
  <c r="AD161" i="7"/>
  <c r="AE160" i="7"/>
  <c r="AD160" i="7"/>
  <c r="AF160" i="7" s="1"/>
  <c r="AE159" i="7"/>
  <c r="AD159" i="7"/>
  <c r="AF159" i="7" s="1"/>
  <c r="AE158" i="7"/>
  <c r="AF158" i="7" s="1"/>
  <c r="AD158" i="7"/>
  <c r="AF157" i="7"/>
  <c r="AE157" i="7"/>
  <c r="AD157" i="7"/>
  <c r="AE156" i="7"/>
  <c r="AD156" i="7"/>
  <c r="AF156" i="7" s="1"/>
  <c r="AE155" i="7"/>
  <c r="AD155" i="7"/>
  <c r="AF155" i="7" s="1"/>
  <c r="AE154" i="7"/>
  <c r="AF154" i="7" s="1"/>
  <c r="AD154" i="7"/>
  <c r="AF153" i="7"/>
  <c r="AE153" i="7"/>
  <c r="AD153" i="7"/>
  <c r="AE152" i="7"/>
  <c r="AD152" i="7"/>
  <c r="AF152" i="7" s="1"/>
  <c r="AE151" i="7"/>
  <c r="AD151" i="7"/>
  <c r="AF151" i="7" s="1"/>
  <c r="AE150" i="7"/>
  <c r="AF150" i="7" s="1"/>
  <c r="AD150" i="7"/>
  <c r="AF149" i="7"/>
  <c r="AE149" i="7"/>
  <c r="AD149" i="7"/>
  <c r="AE148" i="7"/>
  <c r="AD148" i="7"/>
  <c r="AF148" i="7" s="1"/>
  <c r="AE147" i="7"/>
  <c r="AD147" i="7"/>
  <c r="AF147" i="7" s="1"/>
  <c r="AE146" i="7"/>
  <c r="AF146" i="7" s="1"/>
  <c r="AD146" i="7"/>
  <c r="AF145" i="7"/>
  <c r="AE145" i="7"/>
  <c r="AD145" i="7"/>
  <c r="AE144" i="7"/>
  <c r="AD144" i="7"/>
  <c r="AF144" i="7" s="1"/>
  <c r="AE143" i="7"/>
  <c r="AD143" i="7"/>
  <c r="AF143" i="7" s="1"/>
  <c r="AE142" i="7"/>
  <c r="AF142" i="7" s="1"/>
  <c r="AD142" i="7"/>
  <c r="AF141" i="7"/>
  <c r="AE141" i="7"/>
  <c r="AD141" i="7"/>
  <c r="AE140" i="7"/>
  <c r="AD140" i="7"/>
  <c r="AF140" i="7" s="1"/>
  <c r="AE139" i="7"/>
  <c r="AD139" i="7"/>
  <c r="AF139" i="7" s="1"/>
  <c r="AE138" i="7"/>
  <c r="AF138" i="7" s="1"/>
  <c r="AD138" i="7"/>
  <c r="AF137" i="7"/>
  <c r="AE137" i="7"/>
  <c r="AD137" i="7"/>
  <c r="AE136" i="7"/>
  <c r="AD136" i="7"/>
  <c r="AF136" i="7" s="1"/>
  <c r="AE135" i="7"/>
  <c r="AD135" i="7"/>
  <c r="AF135" i="7" s="1"/>
  <c r="AE134" i="7"/>
  <c r="AF134" i="7" s="1"/>
  <c r="AD134" i="7"/>
  <c r="AF133" i="7"/>
  <c r="AE133" i="7"/>
  <c r="AD133" i="7"/>
  <c r="AE132" i="7"/>
  <c r="AD132" i="7"/>
  <c r="AF132" i="7" s="1"/>
  <c r="AE131" i="7"/>
  <c r="AD131" i="7"/>
  <c r="AF131" i="7" s="1"/>
  <c r="AE130" i="7"/>
  <c r="AF130" i="7" s="1"/>
  <c r="AD130" i="7"/>
  <c r="AF129" i="7"/>
  <c r="AE129" i="7"/>
  <c r="AD129" i="7"/>
  <c r="AE128" i="7"/>
  <c r="AD128" i="7"/>
  <c r="AF128" i="7" s="1"/>
  <c r="AE127" i="7"/>
  <c r="AD127" i="7"/>
  <c r="AF127" i="7" s="1"/>
  <c r="AE126" i="7"/>
  <c r="AF126" i="7" s="1"/>
  <c r="AD126" i="7"/>
  <c r="AF125" i="7"/>
  <c r="AE125" i="7"/>
  <c r="AD125" i="7"/>
  <c r="AE124" i="7"/>
  <c r="AD124" i="7"/>
  <c r="AF124" i="7" s="1"/>
  <c r="AE123" i="7"/>
  <c r="AD123" i="7"/>
  <c r="AF123" i="7" s="1"/>
  <c r="AE122" i="7"/>
  <c r="AF122" i="7" s="1"/>
  <c r="AD122" i="7"/>
  <c r="AF121" i="7"/>
  <c r="AE121" i="7"/>
  <c r="AD121" i="7"/>
  <c r="AE120" i="7"/>
  <c r="AD120" i="7"/>
  <c r="AF120" i="7" s="1"/>
  <c r="AE119" i="7"/>
  <c r="AD119" i="7"/>
  <c r="AF119" i="7" s="1"/>
  <c r="AE118" i="7"/>
  <c r="AF118" i="7" s="1"/>
  <c r="AD118" i="7"/>
  <c r="AF117" i="7"/>
  <c r="AE117" i="7"/>
  <c r="AD117" i="7"/>
  <c r="AE116" i="7"/>
  <c r="AD116" i="7"/>
  <c r="AF116" i="7" s="1"/>
  <c r="AE115" i="7"/>
  <c r="AD115" i="7"/>
  <c r="AF115" i="7" s="1"/>
  <c r="AE114" i="7"/>
  <c r="AF114" i="7" s="1"/>
  <c r="AD114" i="7"/>
  <c r="AF113" i="7"/>
  <c r="AE113" i="7"/>
  <c r="AD113" i="7"/>
  <c r="AE112" i="7"/>
  <c r="AD112" i="7"/>
  <c r="AF112" i="7" s="1"/>
  <c r="AE111" i="7"/>
  <c r="AD111" i="7"/>
  <c r="AF111" i="7" s="1"/>
  <c r="AE110" i="7"/>
  <c r="AF110" i="7" s="1"/>
  <c r="AD110" i="7"/>
  <c r="AF109" i="7"/>
  <c r="AE109" i="7"/>
  <c r="AD109" i="7"/>
  <c r="AE108" i="7"/>
  <c r="AD108" i="7"/>
  <c r="AF108" i="7" s="1"/>
  <c r="AE107" i="7"/>
  <c r="AD107" i="7"/>
  <c r="AF107" i="7" s="1"/>
  <c r="AE106" i="7"/>
  <c r="AF106" i="7" s="1"/>
  <c r="AD106" i="7"/>
  <c r="AF105" i="7"/>
  <c r="AE105" i="7"/>
  <c r="AD105" i="7"/>
  <c r="AE104" i="7"/>
  <c r="AD104" i="7"/>
  <c r="AF104" i="7" s="1"/>
  <c r="AE103" i="7"/>
  <c r="AD103" i="7"/>
  <c r="AF103" i="7" s="1"/>
  <c r="AE102" i="7"/>
  <c r="AF102" i="7" s="1"/>
  <c r="AD102" i="7"/>
  <c r="AF101" i="7"/>
  <c r="AE101" i="7"/>
  <c r="AD101" i="7"/>
  <c r="AE100" i="7"/>
  <c r="AD100" i="7"/>
  <c r="AF100" i="7" s="1"/>
  <c r="AE99" i="7"/>
  <c r="AD99" i="7"/>
  <c r="AF99" i="7" s="1"/>
  <c r="AE98" i="7"/>
  <c r="AF98" i="7" s="1"/>
  <c r="AD98" i="7"/>
  <c r="AF97" i="7"/>
  <c r="AE97" i="7"/>
  <c r="AD97" i="7"/>
  <c r="AE96" i="7"/>
  <c r="AD96" i="7"/>
  <c r="AF96" i="7" s="1"/>
  <c r="AE95" i="7"/>
  <c r="AD95" i="7"/>
  <c r="AF95" i="7" s="1"/>
  <c r="AE94" i="7"/>
  <c r="AF94" i="7" s="1"/>
  <c r="AD94" i="7"/>
  <c r="AF93" i="7"/>
  <c r="AE93" i="7"/>
  <c r="AD93" i="7"/>
  <c r="AE92" i="7"/>
  <c r="AD92" i="7"/>
  <c r="AF92" i="7" s="1"/>
  <c r="AE91" i="7"/>
  <c r="AD91" i="7"/>
  <c r="AF91" i="7" s="1"/>
  <c r="AE90" i="7"/>
  <c r="AF90" i="7" s="1"/>
  <c r="AD90" i="7"/>
  <c r="AF89" i="7"/>
  <c r="AE89" i="7"/>
  <c r="AD89" i="7"/>
  <c r="AE88" i="7"/>
  <c r="AD88" i="7"/>
  <c r="AF88" i="7" s="1"/>
  <c r="AE87" i="7"/>
  <c r="AD87" i="7"/>
  <c r="AF87" i="7" s="1"/>
  <c r="AE86" i="7"/>
  <c r="AF86" i="7" s="1"/>
  <c r="AD86" i="7"/>
  <c r="AF85" i="7"/>
  <c r="AE85" i="7"/>
  <c r="AD85" i="7"/>
  <c r="AE84" i="7"/>
  <c r="AD84" i="7"/>
  <c r="AF84" i="7" s="1"/>
  <c r="AE83" i="7"/>
  <c r="AD83" i="7"/>
  <c r="AF83" i="7" s="1"/>
  <c r="AE82" i="7"/>
  <c r="AF82" i="7" s="1"/>
  <c r="AD82" i="7"/>
  <c r="AF81" i="7"/>
  <c r="AE81" i="7"/>
  <c r="AD81" i="7"/>
  <c r="AE80" i="7"/>
  <c r="AD80" i="7"/>
  <c r="AF80" i="7" s="1"/>
  <c r="AE79" i="7"/>
  <c r="AD79" i="7"/>
  <c r="AF79" i="7" s="1"/>
  <c r="AE78" i="7"/>
  <c r="AF78" i="7" s="1"/>
  <c r="AD78" i="7"/>
  <c r="AF77" i="7"/>
  <c r="AE77" i="7"/>
  <c r="AD77" i="7"/>
  <c r="AE76" i="7"/>
  <c r="AD76" i="7"/>
  <c r="AF76" i="7" s="1"/>
  <c r="AE75" i="7"/>
  <c r="AD75" i="7"/>
  <c r="AF75" i="7" s="1"/>
  <c r="AE74" i="7"/>
  <c r="AF74" i="7" s="1"/>
  <c r="AD74" i="7"/>
  <c r="AF73" i="7"/>
  <c r="AE73" i="7"/>
  <c r="AD73" i="7"/>
  <c r="AE72" i="7"/>
  <c r="AD72" i="7"/>
  <c r="AF72" i="7" s="1"/>
  <c r="AE71" i="7"/>
  <c r="AD71" i="7"/>
  <c r="AF71" i="7" s="1"/>
  <c r="AE70" i="7"/>
  <c r="AF70" i="7" s="1"/>
  <c r="AD70" i="7"/>
  <c r="AF69" i="7"/>
  <c r="AE69" i="7"/>
  <c r="AD69" i="7"/>
  <c r="AE68" i="7"/>
  <c r="AD68" i="7"/>
  <c r="AF68" i="7" s="1"/>
  <c r="AE67" i="7"/>
  <c r="AD67" i="7"/>
  <c r="AF67" i="7" s="1"/>
  <c r="AE66" i="7"/>
  <c r="AF66" i="7" s="1"/>
  <c r="AD66" i="7"/>
  <c r="AF65" i="7"/>
  <c r="AE65" i="7"/>
  <c r="AD65" i="7"/>
  <c r="AE64" i="7"/>
  <c r="AD64" i="7"/>
  <c r="AF64" i="7" s="1"/>
  <c r="AE63" i="7"/>
  <c r="AD63" i="7"/>
  <c r="AF63" i="7" s="1"/>
  <c r="AE62" i="7"/>
  <c r="AF62" i="7" s="1"/>
  <c r="AD62" i="7"/>
  <c r="AF61" i="7"/>
  <c r="AE61" i="7"/>
  <c r="AD61" i="7"/>
  <c r="AE60" i="7"/>
  <c r="AD60" i="7"/>
  <c r="AF60" i="7" s="1"/>
  <c r="AE59" i="7"/>
  <c r="AD59" i="7"/>
  <c r="AF59" i="7" s="1"/>
  <c r="AE58" i="7"/>
  <c r="AF58" i="7" s="1"/>
  <c r="AD58" i="7"/>
  <c r="AF57" i="7"/>
  <c r="AE57" i="7"/>
  <c r="AD57" i="7"/>
  <c r="AE56" i="7"/>
  <c r="AD56" i="7"/>
  <c r="AF56" i="7" s="1"/>
  <c r="AE55" i="7"/>
  <c r="AD55" i="7"/>
  <c r="AF55" i="7" s="1"/>
  <c r="AE54" i="7"/>
  <c r="AF54" i="7" s="1"/>
  <c r="AD54" i="7"/>
  <c r="AF53" i="7"/>
  <c r="AE53" i="7"/>
  <c r="AD53" i="7"/>
  <c r="AE52" i="7"/>
  <c r="AD52" i="7"/>
  <c r="AF52" i="7" s="1"/>
  <c r="AE51" i="7"/>
  <c r="AD51" i="7"/>
  <c r="AF51" i="7" s="1"/>
  <c r="AE50" i="7"/>
  <c r="AF50" i="7" s="1"/>
  <c r="AD50" i="7"/>
  <c r="AF49" i="7"/>
  <c r="AE49" i="7"/>
  <c r="AD49" i="7"/>
  <c r="AE48" i="7"/>
  <c r="AD48" i="7"/>
  <c r="AF48" i="7" s="1"/>
  <c r="AE47" i="7"/>
  <c r="AD47" i="7"/>
  <c r="AF47" i="7" s="1"/>
  <c r="AE46" i="7"/>
  <c r="AF46" i="7" s="1"/>
  <c r="AD46" i="7"/>
  <c r="AF45" i="7"/>
  <c r="AE45" i="7"/>
  <c r="AD45" i="7"/>
  <c r="AE44" i="7"/>
  <c r="AD44" i="7"/>
  <c r="AF44" i="7" s="1"/>
  <c r="AE43" i="7"/>
  <c r="AD43" i="7"/>
  <c r="AF43" i="7" s="1"/>
  <c r="AE42" i="7"/>
  <c r="AF42" i="7" s="1"/>
  <c r="AD42" i="7"/>
  <c r="AF41" i="7"/>
  <c r="AE41" i="7"/>
  <c r="AD41" i="7"/>
  <c r="AE40" i="7"/>
  <c r="AD40" i="7"/>
  <c r="AF40" i="7" s="1"/>
  <c r="AE39" i="7"/>
  <c r="AD39" i="7"/>
  <c r="AF39" i="7" s="1"/>
  <c r="AE38" i="7"/>
  <c r="AF38" i="7" s="1"/>
  <c r="AD38" i="7"/>
  <c r="AF37" i="7"/>
  <c r="AE37" i="7"/>
  <c r="AD37" i="7"/>
  <c r="AE36" i="7"/>
  <c r="AD36" i="7"/>
  <c r="AF36" i="7" s="1"/>
  <c r="AE35" i="7"/>
  <c r="AD35" i="7"/>
  <c r="AF35" i="7" s="1"/>
  <c r="AE34" i="7"/>
  <c r="AF34" i="7" s="1"/>
  <c r="AD34" i="7"/>
  <c r="AF33" i="7"/>
  <c r="AE33" i="7"/>
  <c r="AD33" i="7"/>
  <c r="AE32" i="7"/>
  <c r="AD32" i="7"/>
  <c r="AF32" i="7" s="1"/>
  <c r="AE31" i="7"/>
  <c r="AD31" i="7"/>
  <c r="AF31" i="7" s="1"/>
  <c r="AE30" i="7"/>
  <c r="AF30" i="7" s="1"/>
  <c r="AD30" i="7"/>
  <c r="AF29" i="7"/>
  <c r="AE29" i="7"/>
  <c r="AD29" i="7"/>
  <c r="AE28" i="7"/>
  <c r="AD28" i="7"/>
  <c r="AF28" i="7" s="1"/>
  <c r="AE27" i="7"/>
  <c r="AD27" i="7"/>
  <c r="AF27" i="7" s="1"/>
  <c r="AE26" i="7"/>
  <c r="AF26" i="7" s="1"/>
  <c r="AD26" i="7"/>
  <c r="AF25" i="7"/>
  <c r="AE25" i="7"/>
  <c r="AD25" i="7"/>
  <c r="AE24" i="7"/>
  <c r="AD24" i="7"/>
  <c r="AF24" i="7" s="1"/>
  <c r="AE23" i="7"/>
  <c r="AD23" i="7"/>
  <c r="AF23" i="7" s="1"/>
  <c r="AE22" i="7"/>
  <c r="AF22" i="7" s="1"/>
  <c r="AD22" i="7"/>
  <c r="AF21" i="7"/>
  <c r="AE21" i="7"/>
  <c r="AD21" i="7"/>
  <c r="AE20" i="7"/>
  <c r="AD20" i="7"/>
  <c r="AF20" i="7" s="1"/>
  <c r="AE19" i="7"/>
  <c r="AD19" i="7"/>
  <c r="AF19" i="7" s="1"/>
  <c r="AE18" i="7"/>
  <c r="AF18" i="7" s="1"/>
  <c r="AD18" i="7"/>
  <c r="AF17" i="7"/>
  <c r="AE17" i="7"/>
  <c r="AD17" i="7"/>
  <c r="AE16" i="7"/>
  <c r="AD16" i="7"/>
  <c r="AF16" i="7" s="1"/>
  <c r="AE15" i="7"/>
  <c r="AD15" i="7"/>
  <c r="AF15" i="7" s="1"/>
  <c r="AE14" i="7"/>
  <c r="AF14" i="7" s="1"/>
  <c r="AD14" i="7"/>
  <c r="AF13" i="7"/>
  <c r="AE13" i="7"/>
  <c r="AD13" i="7"/>
  <c r="AE12" i="7"/>
  <c r="AD12" i="7"/>
  <c r="AF12" i="7" s="1"/>
  <c r="AE11" i="7"/>
  <c r="AD11" i="7"/>
  <c r="AF11" i="7" s="1"/>
  <c r="AE10" i="7"/>
  <c r="AF10" i="7" s="1"/>
  <c r="AD10" i="7"/>
  <c r="AF9" i="7"/>
  <c r="AE9" i="7"/>
  <c r="AD9" i="7"/>
  <c r="AE8" i="7"/>
  <c r="AD8" i="7"/>
  <c r="AF8" i="7" s="1"/>
  <c r="AE7" i="7"/>
  <c r="AD7" i="7"/>
  <c r="AF7" i="7" s="1"/>
  <c r="AE6" i="7"/>
  <c r="AF6" i="7" s="1"/>
  <c r="AD6" i="7"/>
  <c r="AF5" i="7"/>
  <c r="AE5" i="7"/>
  <c r="AD5" i="7"/>
  <c r="AE4" i="7"/>
  <c r="AD4" i="7"/>
  <c r="AF4" i="7" s="1"/>
  <c r="AE3" i="7"/>
  <c r="AD3" i="7"/>
  <c r="AF3" i="7" s="1"/>
  <c r="AC2" i="7"/>
  <c r="Y2" i="7"/>
  <c r="AF2" i="7"/>
  <c r="AE2" i="7"/>
  <c r="AD2" i="7"/>
  <c r="D7" i="5"/>
  <c r="B7" i="5"/>
  <c r="B23" i="8"/>
  <c r="E23" i="8" s="1"/>
  <c r="B22" i="8"/>
  <c r="E22" i="8" s="1"/>
  <c r="B21" i="8"/>
  <c r="E21" i="8" s="1"/>
  <c r="B20" i="8"/>
  <c r="E20" i="8" s="1"/>
  <c r="B19" i="8"/>
  <c r="E19" i="8" s="1"/>
  <c r="B18" i="8"/>
  <c r="E18" i="8" s="1"/>
  <c r="B24" i="8"/>
  <c r="E24" i="8" s="1"/>
  <c r="E17" i="8"/>
  <c r="D17" i="8"/>
  <c r="B17" i="8"/>
  <c r="C13" i="8"/>
  <c r="D13" i="8" s="1"/>
  <c r="D12" i="8"/>
  <c r="C12" i="8"/>
  <c r="D11" i="8"/>
  <c r="C11" i="8"/>
  <c r="D10" i="8"/>
  <c r="C10" i="8"/>
  <c r="D9" i="8"/>
  <c r="C9" i="8"/>
  <c r="D8" i="8"/>
  <c r="C8" i="8"/>
  <c r="D7" i="8"/>
  <c r="C7" i="8"/>
  <c r="C5" i="8"/>
  <c r="A2" i="8"/>
  <c r="G5131" i="2"/>
  <c r="F5131" i="2"/>
  <c r="E5131" i="2"/>
  <c r="D5131" i="2"/>
  <c r="C5131" i="2"/>
  <c r="B5131" i="2"/>
  <c r="A5131" i="2"/>
  <c r="G5130" i="2"/>
  <c r="F5130" i="2"/>
  <c r="E5130" i="2"/>
  <c r="D5130" i="2"/>
  <c r="C5130" i="2"/>
  <c r="B5130" i="2"/>
  <c r="A5130" i="2"/>
  <c r="G5129" i="2"/>
  <c r="F5129" i="2"/>
  <c r="E5129" i="2"/>
  <c r="D5129" i="2"/>
  <c r="C5129" i="2"/>
  <c r="B5129" i="2"/>
  <c r="A5129" i="2"/>
  <c r="G5128" i="2"/>
  <c r="F5128" i="2"/>
  <c r="E5128" i="2"/>
  <c r="D5128" i="2"/>
  <c r="C5128" i="2"/>
  <c r="B5128" i="2"/>
  <c r="A5128" i="2"/>
  <c r="G5127" i="2"/>
  <c r="F5127" i="2"/>
  <c r="E5127" i="2"/>
  <c r="D5127" i="2"/>
  <c r="C5127" i="2"/>
  <c r="B5127" i="2"/>
  <c r="A5127" i="2"/>
  <c r="G5126" i="2"/>
  <c r="F5126" i="2"/>
  <c r="E5126" i="2"/>
  <c r="D5126" i="2"/>
  <c r="C5126" i="2"/>
  <c r="B5126" i="2"/>
  <c r="A5126" i="2"/>
  <c r="G5125" i="2"/>
  <c r="F5125" i="2"/>
  <c r="E5125" i="2"/>
  <c r="D5125" i="2"/>
  <c r="C5125" i="2"/>
  <c r="B5125" i="2"/>
  <c r="A5125" i="2"/>
  <c r="G5124" i="2"/>
  <c r="F5124" i="2"/>
  <c r="E5124" i="2"/>
  <c r="D5124" i="2"/>
  <c r="C5124" i="2"/>
  <c r="B5124" i="2"/>
  <c r="A5124" i="2"/>
  <c r="G5123" i="2"/>
  <c r="F5123" i="2"/>
  <c r="E5123" i="2"/>
  <c r="D5123" i="2"/>
  <c r="C5123" i="2"/>
  <c r="B5123" i="2"/>
  <c r="A5123" i="2"/>
  <c r="G5122" i="2"/>
  <c r="F5122" i="2"/>
  <c r="E5122" i="2"/>
  <c r="D5122" i="2"/>
  <c r="C5122" i="2"/>
  <c r="B5122" i="2"/>
  <c r="A5122" i="2"/>
  <c r="G5121" i="2"/>
  <c r="F5121" i="2"/>
  <c r="E5121" i="2"/>
  <c r="D5121" i="2"/>
  <c r="C5121" i="2"/>
  <c r="B5121" i="2"/>
  <c r="A5121" i="2"/>
  <c r="G5120" i="2"/>
  <c r="F5120" i="2"/>
  <c r="E5120" i="2"/>
  <c r="D5120" i="2"/>
  <c r="C5120" i="2"/>
  <c r="B5120" i="2"/>
  <c r="A5120" i="2"/>
  <c r="G5119" i="2"/>
  <c r="F5119" i="2"/>
  <c r="E5119" i="2"/>
  <c r="D5119" i="2"/>
  <c r="C5119" i="2"/>
  <c r="B5119" i="2"/>
  <c r="A5119" i="2"/>
  <c r="G5118" i="2"/>
  <c r="F5118" i="2"/>
  <c r="E5118" i="2"/>
  <c r="D5118" i="2"/>
  <c r="C5118" i="2"/>
  <c r="B5118" i="2"/>
  <c r="A5118" i="2"/>
  <c r="G5117" i="2"/>
  <c r="F5117" i="2"/>
  <c r="E5117" i="2"/>
  <c r="D5117" i="2"/>
  <c r="C5117" i="2"/>
  <c r="B5117" i="2"/>
  <c r="A5117" i="2"/>
  <c r="G5116" i="2"/>
  <c r="F5116" i="2"/>
  <c r="E5116" i="2"/>
  <c r="D5116" i="2"/>
  <c r="C5116" i="2"/>
  <c r="B5116" i="2"/>
  <c r="A5116" i="2"/>
  <c r="G5115" i="2"/>
  <c r="F5115" i="2"/>
  <c r="E5115" i="2"/>
  <c r="D5115" i="2"/>
  <c r="C5115" i="2"/>
  <c r="B5115" i="2"/>
  <c r="A5115" i="2"/>
  <c r="G5114" i="2"/>
  <c r="F5114" i="2"/>
  <c r="E5114" i="2"/>
  <c r="D5114" i="2"/>
  <c r="C5114" i="2"/>
  <c r="B5114" i="2"/>
  <c r="A5114" i="2"/>
  <c r="G5113" i="2"/>
  <c r="F5113" i="2"/>
  <c r="E5113" i="2"/>
  <c r="D5113" i="2"/>
  <c r="C5113" i="2"/>
  <c r="B5113" i="2"/>
  <c r="A5113" i="2"/>
  <c r="G5112" i="2"/>
  <c r="F5112" i="2"/>
  <c r="E5112" i="2"/>
  <c r="D5112" i="2"/>
  <c r="C5112" i="2"/>
  <c r="B5112" i="2"/>
  <c r="A5112" i="2"/>
  <c r="G5111" i="2"/>
  <c r="F5111" i="2"/>
  <c r="E5111" i="2"/>
  <c r="D5111" i="2"/>
  <c r="C5111" i="2"/>
  <c r="B5111" i="2"/>
  <c r="A5111" i="2"/>
  <c r="G5110" i="2"/>
  <c r="F5110" i="2"/>
  <c r="E5110" i="2"/>
  <c r="D5110" i="2"/>
  <c r="C5110" i="2"/>
  <c r="B5110" i="2"/>
  <c r="A5110" i="2"/>
  <c r="G5109" i="2"/>
  <c r="F5109" i="2"/>
  <c r="E5109" i="2"/>
  <c r="D5109" i="2"/>
  <c r="C5109" i="2"/>
  <c r="B5109" i="2"/>
  <c r="A5109" i="2"/>
  <c r="G5108" i="2"/>
  <c r="F5108" i="2"/>
  <c r="E5108" i="2"/>
  <c r="D5108" i="2"/>
  <c r="C5108" i="2"/>
  <c r="B5108" i="2"/>
  <c r="A5108" i="2"/>
  <c r="G5107" i="2"/>
  <c r="F5107" i="2"/>
  <c r="E5107" i="2"/>
  <c r="D5107" i="2"/>
  <c r="C5107" i="2"/>
  <c r="B5107" i="2"/>
  <c r="A5107" i="2"/>
  <c r="G5106" i="2"/>
  <c r="F5106" i="2"/>
  <c r="E5106" i="2"/>
  <c r="D5106" i="2"/>
  <c r="C5106" i="2"/>
  <c r="B5106" i="2"/>
  <c r="A5106" i="2"/>
  <c r="G5105" i="2"/>
  <c r="F5105" i="2"/>
  <c r="E5105" i="2"/>
  <c r="D5105" i="2"/>
  <c r="C5105" i="2"/>
  <c r="B5105" i="2"/>
  <c r="A5105" i="2"/>
  <c r="G5104" i="2"/>
  <c r="F5104" i="2"/>
  <c r="E5104" i="2"/>
  <c r="D5104" i="2"/>
  <c r="C5104" i="2"/>
  <c r="B5104" i="2"/>
  <c r="A5104" i="2"/>
  <c r="G5103" i="2"/>
  <c r="F5103" i="2"/>
  <c r="E5103" i="2"/>
  <c r="D5103" i="2"/>
  <c r="C5103" i="2"/>
  <c r="B5103" i="2"/>
  <c r="A5103" i="2"/>
  <c r="G5102" i="2"/>
  <c r="F5102" i="2"/>
  <c r="E5102" i="2"/>
  <c r="D5102" i="2"/>
  <c r="C5102" i="2"/>
  <c r="B5102" i="2"/>
  <c r="A5102" i="2"/>
  <c r="G5101" i="2"/>
  <c r="F5101" i="2"/>
  <c r="E5101" i="2"/>
  <c r="D5101" i="2"/>
  <c r="C5101" i="2"/>
  <c r="B5101" i="2"/>
  <c r="A5101" i="2"/>
  <c r="G5100" i="2"/>
  <c r="F5100" i="2"/>
  <c r="E5100" i="2"/>
  <c r="D5100" i="2"/>
  <c r="C5100" i="2"/>
  <c r="B5100" i="2"/>
  <c r="A5100" i="2"/>
  <c r="G5099" i="2"/>
  <c r="F5099" i="2"/>
  <c r="E5099" i="2"/>
  <c r="D5099" i="2"/>
  <c r="C5099" i="2"/>
  <c r="B5099" i="2"/>
  <c r="A5099" i="2"/>
  <c r="G5098" i="2"/>
  <c r="F5098" i="2"/>
  <c r="E5098" i="2"/>
  <c r="D5098" i="2"/>
  <c r="C5098" i="2"/>
  <c r="B5098" i="2"/>
  <c r="A5098" i="2"/>
  <c r="G5097" i="2"/>
  <c r="F5097" i="2"/>
  <c r="E5097" i="2"/>
  <c r="D5097" i="2"/>
  <c r="C5097" i="2"/>
  <c r="B5097" i="2"/>
  <c r="A5097" i="2"/>
  <c r="G5096" i="2"/>
  <c r="F5096" i="2"/>
  <c r="E5096" i="2"/>
  <c r="D5096" i="2"/>
  <c r="C5096" i="2"/>
  <c r="B5096" i="2"/>
  <c r="A5096" i="2"/>
  <c r="G5095" i="2"/>
  <c r="F5095" i="2"/>
  <c r="E5095" i="2"/>
  <c r="D5095" i="2"/>
  <c r="C5095" i="2"/>
  <c r="B5095" i="2"/>
  <c r="A5095" i="2"/>
  <c r="G5094" i="2"/>
  <c r="F5094" i="2"/>
  <c r="E5094" i="2"/>
  <c r="D5094" i="2"/>
  <c r="C5094" i="2"/>
  <c r="B5094" i="2"/>
  <c r="A5094" i="2"/>
  <c r="G5093" i="2"/>
  <c r="F5093" i="2"/>
  <c r="E5093" i="2"/>
  <c r="D5093" i="2"/>
  <c r="C5093" i="2"/>
  <c r="B5093" i="2"/>
  <c r="A5093" i="2"/>
  <c r="G5092" i="2"/>
  <c r="F5092" i="2"/>
  <c r="E5092" i="2"/>
  <c r="D5092" i="2"/>
  <c r="C5092" i="2"/>
  <c r="B5092" i="2"/>
  <c r="A5092" i="2"/>
  <c r="G5091" i="2"/>
  <c r="F5091" i="2"/>
  <c r="E5091" i="2"/>
  <c r="D5091" i="2"/>
  <c r="C5091" i="2"/>
  <c r="B5091" i="2"/>
  <c r="A5091" i="2"/>
  <c r="G5090" i="2"/>
  <c r="F5090" i="2"/>
  <c r="E5090" i="2"/>
  <c r="D5090" i="2"/>
  <c r="C5090" i="2"/>
  <c r="B5090" i="2"/>
  <c r="A5090" i="2"/>
  <c r="G5089" i="2"/>
  <c r="F5089" i="2"/>
  <c r="E5089" i="2"/>
  <c r="D5089" i="2"/>
  <c r="C5089" i="2"/>
  <c r="B5089" i="2"/>
  <c r="A5089" i="2"/>
  <c r="G5088" i="2"/>
  <c r="F5088" i="2"/>
  <c r="E5088" i="2"/>
  <c r="D5088" i="2"/>
  <c r="C5088" i="2"/>
  <c r="B5088" i="2"/>
  <c r="A5088" i="2"/>
  <c r="G5087" i="2"/>
  <c r="F5087" i="2"/>
  <c r="E5087" i="2"/>
  <c r="D5087" i="2"/>
  <c r="C5087" i="2"/>
  <c r="B5087" i="2"/>
  <c r="A5087" i="2"/>
  <c r="G5086" i="2"/>
  <c r="F5086" i="2"/>
  <c r="E5086" i="2"/>
  <c r="D5086" i="2"/>
  <c r="C5086" i="2"/>
  <c r="B5086" i="2"/>
  <c r="A5086" i="2"/>
  <c r="G5085" i="2"/>
  <c r="F5085" i="2"/>
  <c r="E5085" i="2"/>
  <c r="D5085" i="2"/>
  <c r="C5085" i="2"/>
  <c r="B5085" i="2"/>
  <c r="A5085" i="2"/>
  <c r="G5084" i="2"/>
  <c r="F5084" i="2"/>
  <c r="E5084" i="2"/>
  <c r="D5084" i="2"/>
  <c r="C5084" i="2"/>
  <c r="B5084" i="2"/>
  <c r="A5084" i="2"/>
  <c r="G5083" i="2"/>
  <c r="F5083" i="2"/>
  <c r="E5083" i="2"/>
  <c r="D5083" i="2"/>
  <c r="C5083" i="2"/>
  <c r="B5083" i="2"/>
  <c r="A5083" i="2"/>
  <c r="G5082" i="2"/>
  <c r="F5082" i="2"/>
  <c r="E5082" i="2"/>
  <c r="D5082" i="2"/>
  <c r="C5082" i="2"/>
  <c r="B5082" i="2"/>
  <c r="A5082" i="2"/>
  <c r="G5081" i="2"/>
  <c r="F5081" i="2"/>
  <c r="E5081" i="2"/>
  <c r="D5081" i="2"/>
  <c r="C5081" i="2"/>
  <c r="B5081" i="2"/>
  <c r="A5081" i="2"/>
  <c r="G5080" i="2"/>
  <c r="F5080" i="2"/>
  <c r="E5080" i="2"/>
  <c r="D5080" i="2"/>
  <c r="C5080" i="2"/>
  <c r="B5080" i="2"/>
  <c r="A5080" i="2"/>
  <c r="G5079" i="2"/>
  <c r="F5079" i="2"/>
  <c r="E5079" i="2"/>
  <c r="D5079" i="2"/>
  <c r="C5079" i="2"/>
  <c r="B5079" i="2"/>
  <c r="A5079" i="2"/>
  <c r="G5078" i="2"/>
  <c r="F5078" i="2"/>
  <c r="E5078" i="2"/>
  <c r="D5078" i="2"/>
  <c r="C5078" i="2"/>
  <c r="B5078" i="2"/>
  <c r="A5078" i="2"/>
  <c r="G5077" i="2"/>
  <c r="F5077" i="2"/>
  <c r="E5077" i="2"/>
  <c r="D5077" i="2"/>
  <c r="C5077" i="2"/>
  <c r="B5077" i="2"/>
  <c r="A5077" i="2"/>
  <c r="G5076" i="2"/>
  <c r="F5076" i="2"/>
  <c r="E5076" i="2"/>
  <c r="D5076" i="2"/>
  <c r="C5076" i="2"/>
  <c r="B5076" i="2"/>
  <c r="A5076" i="2"/>
  <c r="G5075" i="2"/>
  <c r="F5075" i="2"/>
  <c r="E5075" i="2"/>
  <c r="D5075" i="2"/>
  <c r="C5075" i="2"/>
  <c r="B5075" i="2"/>
  <c r="A5075" i="2"/>
  <c r="G5074" i="2"/>
  <c r="F5074" i="2"/>
  <c r="E5074" i="2"/>
  <c r="D5074" i="2"/>
  <c r="C5074" i="2"/>
  <c r="B5074" i="2"/>
  <c r="A5074" i="2"/>
  <c r="G5073" i="2"/>
  <c r="F5073" i="2"/>
  <c r="E5073" i="2"/>
  <c r="D5073" i="2"/>
  <c r="C5073" i="2"/>
  <c r="B5073" i="2"/>
  <c r="A5073" i="2"/>
  <c r="G5072" i="2"/>
  <c r="F5072" i="2"/>
  <c r="E5072" i="2"/>
  <c r="D5072" i="2"/>
  <c r="C5072" i="2"/>
  <c r="B5072" i="2"/>
  <c r="A5072" i="2"/>
  <c r="G5071" i="2"/>
  <c r="F5071" i="2"/>
  <c r="E5071" i="2"/>
  <c r="D5071" i="2"/>
  <c r="C5071" i="2"/>
  <c r="B5071" i="2"/>
  <c r="A5071" i="2"/>
  <c r="G5070" i="2"/>
  <c r="F5070" i="2"/>
  <c r="E5070" i="2"/>
  <c r="D5070" i="2"/>
  <c r="C5070" i="2"/>
  <c r="B5070" i="2"/>
  <c r="A5070" i="2"/>
  <c r="G5069" i="2"/>
  <c r="F5069" i="2"/>
  <c r="E5069" i="2"/>
  <c r="D5069" i="2"/>
  <c r="C5069" i="2"/>
  <c r="B5069" i="2"/>
  <c r="A5069" i="2"/>
  <c r="G5068" i="2"/>
  <c r="F5068" i="2"/>
  <c r="E5068" i="2"/>
  <c r="D5068" i="2"/>
  <c r="C5068" i="2"/>
  <c r="B5068" i="2"/>
  <c r="A5068" i="2"/>
  <c r="G5067" i="2"/>
  <c r="F5067" i="2"/>
  <c r="E5067" i="2"/>
  <c r="D5067" i="2"/>
  <c r="C5067" i="2"/>
  <c r="B5067" i="2"/>
  <c r="A5067" i="2"/>
  <c r="G5066" i="2"/>
  <c r="F5066" i="2"/>
  <c r="E5066" i="2"/>
  <c r="D5066" i="2"/>
  <c r="C5066" i="2"/>
  <c r="B5066" i="2"/>
  <c r="A5066" i="2"/>
  <c r="G5065" i="2"/>
  <c r="F5065" i="2"/>
  <c r="E5065" i="2"/>
  <c r="D5065" i="2"/>
  <c r="C5065" i="2"/>
  <c r="B5065" i="2"/>
  <c r="A5065" i="2"/>
  <c r="G5064" i="2"/>
  <c r="F5064" i="2"/>
  <c r="E5064" i="2"/>
  <c r="D5064" i="2"/>
  <c r="C5064" i="2"/>
  <c r="B5064" i="2"/>
  <c r="A5064" i="2"/>
  <c r="G5063" i="2"/>
  <c r="F5063" i="2"/>
  <c r="E5063" i="2"/>
  <c r="D5063" i="2"/>
  <c r="C5063" i="2"/>
  <c r="B5063" i="2"/>
  <c r="A5063" i="2"/>
  <c r="G5062" i="2"/>
  <c r="F5062" i="2"/>
  <c r="E5062" i="2"/>
  <c r="D5062" i="2"/>
  <c r="C5062" i="2"/>
  <c r="B5062" i="2"/>
  <c r="A5062" i="2"/>
  <c r="G5061" i="2"/>
  <c r="F5061" i="2"/>
  <c r="E5061" i="2"/>
  <c r="D5061" i="2"/>
  <c r="C5061" i="2"/>
  <c r="B5061" i="2"/>
  <c r="A5061" i="2"/>
  <c r="G5060" i="2"/>
  <c r="F5060" i="2"/>
  <c r="E5060" i="2"/>
  <c r="D5060" i="2"/>
  <c r="C5060" i="2"/>
  <c r="B5060" i="2"/>
  <c r="A5060" i="2"/>
  <c r="G5059" i="2"/>
  <c r="F5059" i="2"/>
  <c r="E5059" i="2"/>
  <c r="D5059" i="2"/>
  <c r="C5059" i="2"/>
  <c r="B5059" i="2"/>
  <c r="A5059" i="2"/>
  <c r="G5058" i="2"/>
  <c r="F5058" i="2"/>
  <c r="E5058" i="2"/>
  <c r="D5058" i="2"/>
  <c r="C5058" i="2"/>
  <c r="B5058" i="2"/>
  <c r="A5058" i="2"/>
  <c r="G5057" i="2"/>
  <c r="F5057" i="2"/>
  <c r="E5057" i="2"/>
  <c r="D5057" i="2"/>
  <c r="C5057" i="2"/>
  <c r="B5057" i="2"/>
  <c r="A5057" i="2"/>
  <c r="G5056" i="2"/>
  <c r="F5056" i="2"/>
  <c r="E5056" i="2"/>
  <c r="D5056" i="2"/>
  <c r="C5056" i="2"/>
  <c r="B5056" i="2"/>
  <c r="A5056" i="2"/>
  <c r="G5055" i="2"/>
  <c r="F5055" i="2"/>
  <c r="E5055" i="2"/>
  <c r="D5055" i="2"/>
  <c r="C5055" i="2"/>
  <c r="B5055" i="2"/>
  <c r="A5055" i="2"/>
  <c r="G5054" i="2"/>
  <c r="F5054" i="2"/>
  <c r="E5054" i="2"/>
  <c r="D5054" i="2"/>
  <c r="C5054" i="2"/>
  <c r="B5054" i="2"/>
  <c r="A5054" i="2"/>
  <c r="G5053" i="2"/>
  <c r="F5053" i="2"/>
  <c r="E5053" i="2"/>
  <c r="D5053" i="2"/>
  <c r="C5053" i="2"/>
  <c r="B5053" i="2"/>
  <c r="A5053" i="2"/>
  <c r="G5052" i="2"/>
  <c r="F5052" i="2"/>
  <c r="E5052" i="2"/>
  <c r="D5052" i="2"/>
  <c r="C5052" i="2"/>
  <c r="B5052" i="2"/>
  <c r="A5052" i="2"/>
  <c r="G5051" i="2"/>
  <c r="F5051" i="2"/>
  <c r="E5051" i="2"/>
  <c r="D5051" i="2"/>
  <c r="C5051" i="2"/>
  <c r="B5051" i="2"/>
  <c r="A5051" i="2"/>
  <c r="G5050" i="2"/>
  <c r="F5050" i="2"/>
  <c r="E5050" i="2"/>
  <c r="D5050" i="2"/>
  <c r="C5050" i="2"/>
  <c r="B5050" i="2"/>
  <c r="A5050" i="2"/>
  <c r="G5049" i="2"/>
  <c r="F5049" i="2"/>
  <c r="E5049" i="2"/>
  <c r="D5049" i="2"/>
  <c r="C5049" i="2"/>
  <c r="B5049" i="2"/>
  <c r="A5049" i="2"/>
  <c r="G5048" i="2"/>
  <c r="F5048" i="2"/>
  <c r="E5048" i="2"/>
  <c r="D5048" i="2"/>
  <c r="C5048" i="2"/>
  <c r="B5048" i="2"/>
  <c r="A5048" i="2"/>
  <c r="G5047" i="2"/>
  <c r="F5047" i="2"/>
  <c r="E5047" i="2"/>
  <c r="D5047" i="2"/>
  <c r="C5047" i="2"/>
  <c r="B5047" i="2"/>
  <c r="A5047" i="2"/>
  <c r="G5046" i="2"/>
  <c r="F5046" i="2"/>
  <c r="E5046" i="2"/>
  <c r="D5046" i="2"/>
  <c r="C5046" i="2"/>
  <c r="B5046" i="2"/>
  <c r="A5046" i="2"/>
  <c r="G5045" i="2"/>
  <c r="F5045" i="2"/>
  <c r="E5045" i="2"/>
  <c r="D5045" i="2"/>
  <c r="C5045" i="2"/>
  <c r="B5045" i="2"/>
  <c r="A5045" i="2"/>
  <c r="G5044" i="2"/>
  <c r="F5044" i="2"/>
  <c r="E5044" i="2"/>
  <c r="D5044" i="2"/>
  <c r="C5044" i="2"/>
  <c r="B5044" i="2"/>
  <c r="A5044" i="2"/>
  <c r="G5043" i="2"/>
  <c r="F5043" i="2"/>
  <c r="E5043" i="2"/>
  <c r="D5043" i="2"/>
  <c r="C5043" i="2"/>
  <c r="B5043" i="2"/>
  <c r="A5043" i="2"/>
  <c r="G5042" i="2"/>
  <c r="F5042" i="2"/>
  <c r="E5042" i="2"/>
  <c r="D5042" i="2"/>
  <c r="C5042" i="2"/>
  <c r="B5042" i="2"/>
  <c r="A5042" i="2"/>
  <c r="G5041" i="2"/>
  <c r="F5041" i="2"/>
  <c r="E5041" i="2"/>
  <c r="D5041" i="2"/>
  <c r="C5041" i="2"/>
  <c r="B5041" i="2"/>
  <c r="A5041" i="2"/>
  <c r="G5040" i="2"/>
  <c r="F5040" i="2"/>
  <c r="E5040" i="2"/>
  <c r="D5040" i="2"/>
  <c r="C5040" i="2"/>
  <c r="B5040" i="2"/>
  <c r="A5040" i="2"/>
  <c r="G5039" i="2"/>
  <c r="F5039" i="2"/>
  <c r="E5039" i="2"/>
  <c r="D5039" i="2"/>
  <c r="C5039" i="2"/>
  <c r="B5039" i="2"/>
  <c r="A5039" i="2"/>
  <c r="G5038" i="2"/>
  <c r="F5038" i="2"/>
  <c r="E5038" i="2"/>
  <c r="D5038" i="2"/>
  <c r="C5038" i="2"/>
  <c r="B5038" i="2"/>
  <c r="A5038" i="2"/>
  <c r="G5037" i="2"/>
  <c r="F5037" i="2"/>
  <c r="E5037" i="2"/>
  <c r="D5037" i="2"/>
  <c r="C5037" i="2"/>
  <c r="B5037" i="2"/>
  <c r="A5037" i="2"/>
  <c r="G5036" i="2"/>
  <c r="F5036" i="2"/>
  <c r="E5036" i="2"/>
  <c r="D5036" i="2"/>
  <c r="C5036" i="2"/>
  <c r="B5036" i="2"/>
  <c r="A5036" i="2"/>
  <c r="G5035" i="2"/>
  <c r="F5035" i="2"/>
  <c r="E5035" i="2"/>
  <c r="D5035" i="2"/>
  <c r="C5035" i="2"/>
  <c r="B5035" i="2"/>
  <c r="A5035" i="2"/>
  <c r="G5034" i="2"/>
  <c r="F5034" i="2"/>
  <c r="E5034" i="2"/>
  <c r="D5034" i="2"/>
  <c r="C5034" i="2"/>
  <c r="B5034" i="2"/>
  <c r="A5034" i="2"/>
  <c r="G5033" i="2"/>
  <c r="F5033" i="2"/>
  <c r="E5033" i="2"/>
  <c r="D5033" i="2"/>
  <c r="C5033" i="2"/>
  <c r="B5033" i="2"/>
  <c r="A5033" i="2"/>
  <c r="G5032" i="2"/>
  <c r="F5032" i="2"/>
  <c r="E5032" i="2"/>
  <c r="D5032" i="2"/>
  <c r="C5032" i="2"/>
  <c r="B5032" i="2"/>
  <c r="A5032" i="2"/>
  <c r="G5031" i="2"/>
  <c r="F5031" i="2"/>
  <c r="E5031" i="2"/>
  <c r="D5031" i="2"/>
  <c r="C5031" i="2"/>
  <c r="B5031" i="2"/>
  <c r="A5031" i="2"/>
  <c r="G5030" i="2"/>
  <c r="F5030" i="2"/>
  <c r="E5030" i="2"/>
  <c r="D5030" i="2"/>
  <c r="C5030" i="2"/>
  <c r="B5030" i="2"/>
  <c r="A5030" i="2"/>
  <c r="G5029" i="2"/>
  <c r="F5029" i="2"/>
  <c r="E5029" i="2"/>
  <c r="D5029" i="2"/>
  <c r="C5029" i="2"/>
  <c r="B5029" i="2"/>
  <c r="A5029" i="2"/>
  <c r="G5028" i="2"/>
  <c r="F5028" i="2"/>
  <c r="E5028" i="2"/>
  <c r="D5028" i="2"/>
  <c r="C5028" i="2"/>
  <c r="B5028" i="2"/>
  <c r="A5028" i="2"/>
  <c r="G5027" i="2"/>
  <c r="F5027" i="2"/>
  <c r="E5027" i="2"/>
  <c r="D5027" i="2"/>
  <c r="C5027" i="2"/>
  <c r="B5027" i="2"/>
  <c r="A5027" i="2"/>
  <c r="G5026" i="2"/>
  <c r="F5026" i="2"/>
  <c r="E5026" i="2"/>
  <c r="D5026" i="2"/>
  <c r="C5026" i="2"/>
  <c r="B5026" i="2"/>
  <c r="A5026" i="2"/>
  <c r="G5025" i="2"/>
  <c r="F5025" i="2"/>
  <c r="E5025" i="2"/>
  <c r="D5025" i="2"/>
  <c r="C5025" i="2"/>
  <c r="B5025" i="2"/>
  <c r="A5025" i="2"/>
  <c r="G5024" i="2"/>
  <c r="F5024" i="2"/>
  <c r="E5024" i="2"/>
  <c r="D5024" i="2"/>
  <c r="C5024" i="2"/>
  <c r="B5024" i="2"/>
  <c r="A5024" i="2"/>
  <c r="G5023" i="2"/>
  <c r="F5023" i="2"/>
  <c r="E5023" i="2"/>
  <c r="D5023" i="2"/>
  <c r="C5023" i="2"/>
  <c r="B5023" i="2"/>
  <c r="A5023" i="2"/>
  <c r="G5022" i="2"/>
  <c r="F5022" i="2"/>
  <c r="E5022" i="2"/>
  <c r="D5022" i="2"/>
  <c r="C5022" i="2"/>
  <c r="B5022" i="2"/>
  <c r="A5022" i="2"/>
  <c r="G5021" i="2"/>
  <c r="F5021" i="2"/>
  <c r="E5021" i="2"/>
  <c r="D5021" i="2"/>
  <c r="C5021" i="2"/>
  <c r="B5021" i="2"/>
  <c r="A5021" i="2"/>
  <c r="G5020" i="2"/>
  <c r="F5020" i="2"/>
  <c r="E5020" i="2"/>
  <c r="D5020" i="2"/>
  <c r="C5020" i="2"/>
  <c r="B5020" i="2"/>
  <c r="A5020" i="2"/>
  <c r="G5019" i="2"/>
  <c r="F5019" i="2"/>
  <c r="E5019" i="2"/>
  <c r="D5019" i="2"/>
  <c r="C5019" i="2"/>
  <c r="B5019" i="2"/>
  <c r="A5019" i="2"/>
  <c r="G5018" i="2"/>
  <c r="F5018" i="2"/>
  <c r="E5018" i="2"/>
  <c r="D5018" i="2"/>
  <c r="C5018" i="2"/>
  <c r="B5018" i="2"/>
  <c r="A5018" i="2"/>
  <c r="G5017" i="2"/>
  <c r="F5017" i="2"/>
  <c r="E5017" i="2"/>
  <c r="D5017" i="2"/>
  <c r="C5017" i="2"/>
  <c r="B5017" i="2"/>
  <c r="A5017" i="2"/>
  <c r="G5016" i="2"/>
  <c r="F5016" i="2"/>
  <c r="E5016" i="2"/>
  <c r="D5016" i="2"/>
  <c r="C5016" i="2"/>
  <c r="B5016" i="2"/>
  <c r="A5016" i="2"/>
  <c r="G5015" i="2"/>
  <c r="F5015" i="2"/>
  <c r="E5015" i="2"/>
  <c r="D5015" i="2"/>
  <c r="C5015" i="2"/>
  <c r="B5015" i="2"/>
  <c r="A5015" i="2"/>
  <c r="G5014" i="2"/>
  <c r="F5014" i="2"/>
  <c r="E5014" i="2"/>
  <c r="D5014" i="2"/>
  <c r="C5014" i="2"/>
  <c r="B5014" i="2"/>
  <c r="A5014" i="2"/>
  <c r="G5013" i="2"/>
  <c r="F5013" i="2"/>
  <c r="E5013" i="2"/>
  <c r="D5013" i="2"/>
  <c r="C5013" i="2"/>
  <c r="B5013" i="2"/>
  <c r="A5013" i="2"/>
  <c r="G5012" i="2"/>
  <c r="F5012" i="2"/>
  <c r="E5012" i="2"/>
  <c r="D5012" i="2"/>
  <c r="C5012" i="2"/>
  <c r="B5012" i="2"/>
  <c r="A5012" i="2"/>
  <c r="G5011" i="2"/>
  <c r="F5011" i="2"/>
  <c r="E5011" i="2"/>
  <c r="D5011" i="2"/>
  <c r="C5011" i="2"/>
  <c r="B5011" i="2"/>
  <c r="A5011" i="2"/>
  <c r="G5010" i="2"/>
  <c r="F5010" i="2"/>
  <c r="E5010" i="2"/>
  <c r="D5010" i="2"/>
  <c r="C5010" i="2"/>
  <c r="B5010" i="2"/>
  <c r="A5010" i="2"/>
  <c r="G5009" i="2"/>
  <c r="F5009" i="2"/>
  <c r="E5009" i="2"/>
  <c r="D5009" i="2"/>
  <c r="C5009" i="2"/>
  <c r="B5009" i="2"/>
  <c r="A5009" i="2"/>
  <c r="G5008" i="2"/>
  <c r="F5008" i="2"/>
  <c r="E5008" i="2"/>
  <c r="D5008" i="2"/>
  <c r="C5008" i="2"/>
  <c r="B5008" i="2"/>
  <c r="A5008" i="2"/>
  <c r="G5007" i="2"/>
  <c r="F5007" i="2"/>
  <c r="E5007" i="2"/>
  <c r="D5007" i="2"/>
  <c r="C5007" i="2"/>
  <c r="B5007" i="2"/>
  <c r="A5007" i="2"/>
  <c r="G5006" i="2"/>
  <c r="F5006" i="2"/>
  <c r="E5006" i="2"/>
  <c r="D5006" i="2"/>
  <c r="C5006" i="2"/>
  <c r="B5006" i="2"/>
  <c r="A5006" i="2"/>
  <c r="G5005" i="2"/>
  <c r="F5005" i="2"/>
  <c r="E5005" i="2"/>
  <c r="D5005" i="2"/>
  <c r="C5005" i="2"/>
  <c r="B5005" i="2"/>
  <c r="A5005" i="2"/>
  <c r="G5004" i="2"/>
  <c r="F5004" i="2"/>
  <c r="E5004" i="2"/>
  <c r="D5004" i="2"/>
  <c r="C5004" i="2"/>
  <c r="B5004" i="2"/>
  <c r="A5004" i="2"/>
  <c r="G5003" i="2"/>
  <c r="F5003" i="2"/>
  <c r="E5003" i="2"/>
  <c r="D5003" i="2"/>
  <c r="C5003" i="2"/>
  <c r="B5003" i="2"/>
  <c r="A5003" i="2"/>
  <c r="G5002" i="2"/>
  <c r="F5002" i="2"/>
  <c r="E5002" i="2"/>
  <c r="D5002" i="2"/>
  <c r="C5002" i="2"/>
  <c r="B5002" i="2"/>
  <c r="A5002" i="2"/>
  <c r="G5001" i="2"/>
  <c r="F5001" i="2"/>
  <c r="E5001" i="2"/>
  <c r="D5001" i="2"/>
  <c r="C5001" i="2"/>
  <c r="B5001" i="2"/>
  <c r="A5001" i="2"/>
  <c r="G5000" i="2"/>
  <c r="F5000" i="2"/>
  <c r="E5000" i="2"/>
  <c r="D5000" i="2"/>
  <c r="C5000" i="2"/>
  <c r="B5000" i="2"/>
  <c r="A5000" i="2"/>
  <c r="G4999" i="2"/>
  <c r="F4999" i="2"/>
  <c r="E4999" i="2"/>
  <c r="D4999" i="2"/>
  <c r="C4999" i="2"/>
  <c r="B4999" i="2"/>
  <c r="A4999" i="2"/>
  <c r="G4998" i="2"/>
  <c r="F4998" i="2"/>
  <c r="E4998" i="2"/>
  <c r="D4998" i="2"/>
  <c r="C4998" i="2"/>
  <c r="B4998" i="2"/>
  <c r="A4998" i="2"/>
  <c r="G4997" i="2"/>
  <c r="F4997" i="2"/>
  <c r="E4997" i="2"/>
  <c r="D4997" i="2"/>
  <c r="C4997" i="2"/>
  <c r="B4997" i="2"/>
  <c r="A4997" i="2"/>
  <c r="G4996" i="2"/>
  <c r="F4996" i="2"/>
  <c r="E4996" i="2"/>
  <c r="D4996" i="2"/>
  <c r="C4996" i="2"/>
  <c r="B4996" i="2"/>
  <c r="A4996" i="2"/>
  <c r="G4995" i="2"/>
  <c r="F4995" i="2"/>
  <c r="E4995" i="2"/>
  <c r="D4995" i="2"/>
  <c r="C4995" i="2"/>
  <c r="B4995" i="2"/>
  <c r="A4995" i="2"/>
  <c r="G4994" i="2"/>
  <c r="F4994" i="2"/>
  <c r="E4994" i="2"/>
  <c r="D4994" i="2"/>
  <c r="C4994" i="2"/>
  <c r="B4994" i="2"/>
  <c r="A4994" i="2"/>
  <c r="G4993" i="2"/>
  <c r="F4993" i="2"/>
  <c r="E4993" i="2"/>
  <c r="D4993" i="2"/>
  <c r="C4993" i="2"/>
  <c r="B4993" i="2"/>
  <c r="A4993" i="2"/>
  <c r="G4992" i="2"/>
  <c r="F4992" i="2"/>
  <c r="E4992" i="2"/>
  <c r="D4992" i="2"/>
  <c r="C4992" i="2"/>
  <c r="B4992" i="2"/>
  <c r="A4992" i="2"/>
  <c r="G4991" i="2"/>
  <c r="F4991" i="2"/>
  <c r="E4991" i="2"/>
  <c r="D4991" i="2"/>
  <c r="C4991" i="2"/>
  <c r="B4991" i="2"/>
  <c r="A4991" i="2"/>
  <c r="G4990" i="2"/>
  <c r="F4990" i="2"/>
  <c r="E4990" i="2"/>
  <c r="D4990" i="2"/>
  <c r="C4990" i="2"/>
  <c r="B4990" i="2"/>
  <c r="A4990" i="2"/>
  <c r="G4989" i="2"/>
  <c r="F4989" i="2"/>
  <c r="E4989" i="2"/>
  <c r="D4989" i="2"/>
  <c r="C4989" i="2"/>
  <c r="B4989" i="2"/>
  <c r="A4989" i="2"/>
  <c r="G4988" i="2"/>
  <c r="F4988" i="2"/>
  <c r="E4988" i="2"/>
  <c r="D4988" i="2"/>
  <c r="C4988" i="2"/>
  <c r="B4988" i="2"/>
  <c r="A4988" i="2"/>
  <c r="G4987" i="2"/>
  <c r="F4987" i="2"/>
  <c r="E4987" i="2"/>
  <c r="D4987" i="2"/>
  <c r="C4987" i="2"/>
  <c r="B4987" i="2"/>
  <c r="A4987" i="2"/>
  <c r="G4986" i="2"/>
  <c r="F4986" i="2"/>
  <c r="E4986" i="2"/>
  <c r="D4986" i="2"/>
  <c r="C4986" i="2"/>
  <c r="B4986" i="2"/>
  <c r="A4986" i="2"/>
  <c r="G4985" i="2"/>
  <c r="F4985" i="2"/>
  <c r="E4985" i="2"/>
  <c r="D4985" i="2"/>
  <c r="C4985" i="2"/>
  <c r="B4985" i="2"/>
  <c r="A4985" i="2"/>
  <c r="G4984" i="2"/>
  <c r="F4984" i="2"/>
  <c r="E4984" i="2"/>
  <c r="D4984" i="2"/>
  <c r="C4984" i="2"/>
  <c r="B4984" i="2"/>
  <c r="A4984" i="2"/>
  <c r="G4983" i="2"/>
  <c r="F4983" i="2"/>
  <c r="E4983" i="2"/>
  <c r="D4983" i="2"/>
  <c r="C4983" i="2"/>
  <c r="B4983" i="2"/>
  <c r="A4983" i="2"/>
  <c r="G4982" i="2"/>
  <c r="F4982" i="2"/>
  <c r="E4982" i="2"/>
  <c r="D4982" i="2"/>
  <c r="C4982" i="2"/>
  <c r="B4982" i="2"/>
  <c r="A4982" i="2"/>
  <c r="G4981" i="2"/>
  <c r="F4981" i="2"/>
  <c r="E4981" i="2"/>
  <c r="D4981" i="2"/>
  <c r="C4981" i="2"/>
  <c r="B4981" i="2"/>
  <c r="A4981" i="2"/>
  <c r="G4980" i="2"/>
  <c r="F4980" i="2"/>
  <c r="E4980" i="2"/>
  <c r="D4980" i="2"/>
  <c r="C4980" i="2"/>
  <c r="B4980" i="2"/>
  <c r="A4980" i="2"/>
  <c r="G4979" i="2"/>
  <c r="F4979" i="2"/>
  <c r="E4979" i="2"/>
  <c r="D4979" i="2"/>
  <c r="C4979" i="2"/>
  <c r="B4979" i="2"/>
  <c r="A4979" i="2"/>
  <c r="G4978" i="2"/>
  <c r="F4978" i="2"/>
  <c r="E4978" i="2"/>
  <c r="D4978" i="2"/>
  <c r="C4978" i="2"/>
  <c r="B4978" i="2"/>
  <c r="A4978" i="2"/>
  <c r="G4977" i="2"/>
  <c r="F4977" i="2"/>
  <c r="E4977" i="2"/>
  <c r="D4977" i="2"/>
  <c r="C4977" i="2"/>
  <c r="B4977" i="2"/>
  <c r="A4977" i="2"/>
  <c r="G4976" i="2"/>
  <c r="F4976" i="2"/>
  <c r="E4976" i="2"/>
  <c r="D4976" i="2"/>
  <c r="C4976" i="2"/>
  <c r="B4976" i="2"/>
  <c r="A4976" i="2"/>
  <c r="G4975" i="2"/>
  <c r="F4975" i="2"/>
  <c r="E4975" i="2"/>
  <c r="D4975" i="2"/>
  <c r="C4975" i="2"/>
  <c r="B4975" i="2"/>
  <c r="A4975" i="2"/>
  <c r="G4974" i="2"/>
  <c r="F4974" i="2"/>
  <c r="E4974" i="2"/>
  <c r="D4974" i="2"/>
  <c r="C4974" i="2"/>
  <c r="B4974" i="2"/>
  <c r="A4974" i="2"/>
  <c r="G4973" i="2"/>
  <c r="F4973" i="2"/>
  <c r="E4973" i="2"/>
  <c r="D4973" i="2"/>
  <c r="C4973" i="2"/>
  <c r="B4973" i="2"/>
  <c r="A4973" i="2"/>
  <c r="F4972" i="2"/>
  <c r="E4972" i="2"/>
  <c r="D4972" i="2"/>
  <c r="C4972" i="2"/>
  <c r="B4972" i="2"/>
  <c r="A4972" i="2"/>
  <c r="G4971" i="2"/>
  <c r="F4971" i="2"/>
  <c r="E4971" i="2"/>
  <c r="D4971" i="2"/>
  <c r="C4971" i="2"/>
  <c r="B4971" i="2"/>
  <c r="A4971" i="2"/>
  <c r="G4970" i="2"/>
  <c r="F4970" i="2"/>
  <c r="E4970" i="2"/>
  <c r="D4970" i="2"/>
  <c r="C4970" i="2"/>
  <c r="B4970" i="2"/>
  <c r="A4970" i="2"/>
  <c r="G4969" i="2"/>
  <c r="F4969" i="2"/>
  <c r="E4969" i="2"/>
  <c r="D4969" i="2"/>
  <c r="C4969" i="2"/>
  <c r="B4969" i="2"/>
  <c r="A4969" i="2"/>
  <c r="F4968" i="2"/>
  <c r="E4968" i="2"/>
  <c r="D4968" i="2"/>
  <c r="C4968" i="2"/>
  <c r="B4968" i="2"/>
  <c r="A4968" i="2"/>
  <c r="G4967" i="2"/>
  <c r="F4967" i="2"/>
  <c r="E4967" i="2"/>
  <c r="D4967" i="2"/>
  <c r="C4967" i="2"/>
  <c r="B4967" i="2"/>
  <c r="A4967" i="2"/>
  <c r="G4966" i="2"/>
  <c r="F4966" i="2"/>
  <c r="E4966" i="2"/>
  <c r="D4966" i="2"/>
  <c r="C4966" i="2"/>
  <c r="B4966" i="2"/>
  <c r="A4966" i="2"/>
  <c r="G4965" i="2"/>
  <c r="F4965" i="2"/>
  <c r="E4965" i="2"/>
  <c r="D4965" i="2"/>
  <c r="C4965" i="2"/>
  <c r="B4965" i="2"/>
  <c r="A4965" i="2"/>
  <c r="F4964" i="2"/>
  <c r="E4964" i="2"/>
  <c r="D4964" i="2"/>
  <c r="C4964" i="2"/>
  <c r="B4964" i="2"/>
  <c r="A4964" i="2"/>
  <c r="G4963" i="2"/>
  <c r="F4963" i="2"/>
  <c r="E4963" i="2"/>
  <c r="D4963" i="2"/>
  <c r="C4963" i="2"/>
  <c r="B4963" i="2"/>
  <c r="A4963" i="2"/>
  <c r="G4962" i="2"/>
  <c r="F4962" i="2"/>
  <c r="E4962" i="2"/>
  <c r="D4962" i="2"/>
  <c r="C4962" i="2"/>
  <c r="B4962" i="2"/>
  <c r="A4962" i="2"/>
  <c r="G4961" i="2"/>
  <c r="F4961" i="2"/>
  <c r="E4961" i="2"/>
  <c r="D4961" i="2"/>
  <c r="C4961" i="2"/>
  <c r="B4961" i="2"/>
  <c r="A4961" i="2"/>
  <c r="F4960" i="2"/>
  <c r="E4960" i="2"/>
  <c r="D4960" i="2"/>
  <c r="C4960" i="2"/>
  <c r="B4960" i="2"/>
  <c r="A4960" i="2"/>
  <c r="G4959" i="2"/>
  <c r="F4959" i="2"/>
  <c r="E4959" i="2"/>
  <c r="D4959" i="2"/>
  <c r="C4959" i="2"/>
  <c r="B4959" i="2"/>
  <c r="A4959" i="2"/>
  <c r="G4958" i="2"/>
  <c r="F4958" i="2"/>
  <c r="E4958" i="2"/>
  <c r="D4958" i="2"/>
  <c r="C4958" i="2"/>
  <c r="B4958" i="2"/>
  <c r="A4958" i="2"/>
  <c r="G4957" i="2"/>
  <c r="F4957" i="2"/>
  <c r="E4957" i="2"/>
  <c r="D4957" i="2"/>
  <c r="C4957" i="2"/>
  <c r="B4957" i="2"/>
  <c r="A4957" i="2"/>
  <c r="F4956" i="2"/>
  <c r="E4956" i="2"/>
  <c r="D4956" i="2"/>
  <c r="C4956" i="2"/>
  <c r="B4956" i="2"/>
  <c r="A4956" i="2"/>
  <c r="G4955" i="2"/>
  <c r="F4955" i="2"/>
  <c r="E4955" i="2"/>
  <c r="D4955" i="2"/>
  <c r="C4955" i="2"/>
  <c r="B4955" i="2"/>
  <c r="A4955" i="2"/>
  <c r="G4954" i="2"/>
  <c r="F4954" i="2"/>
  <c r="E4954" i="2"/>
  <c r="D4954" i="2"/>
  <c r="C4954" i="2"/>
  <c r="B4954" i="2"/>
  <c r="A4954" i="2"/>
  <c r="G4953" i="2"/>
  <c r="F4953" i="2"/>
  <c r="E4953" i="2"/>
  <c r="D4953" i="2"/>
  <c r="C4953" i="2"/>
  <c r="B4953" i="2"/>
  <c r="A4953" i="2"/>
  <c r="F4952" i="2"/>
  <c r="E4952" i="2"/>
  <c r="D4952" i="2"/>
  <c r="C4952" i="2"/>
  <c r="B4952" i="2"/>
  <c r="A4952" i="2"/>
  <c r="G4951" i="2"/>
  <c r="F4951" i="2"/>
  <c r="E4951" i="2"/>
  <c r="D4951" i="2"/>
  <c r="C4951" i="2"/>
  <c r="B4951" i="2"/>
  <c r="A4951" i="2"/>
  <c r="G4950" i="2"/>
  <c r="F4950" i="2"/>
  <c r="E4950" i="2"/>
  <c r="D4950" i="2"/>
  <c r="C4950" i="2"/>
  <c r="B4950" i="2"/>
  <c r="A4950" i="2"/>
  <c r="G4949" i="2"/>
  <c r="F4949" i="2"/>
  <c r="E4949" i="2"/>
  <c r="D4949" i="2"/>
  <c r="C4949" i="2"/>
  <c r="B4949" i="2"/>
  <c r="A4949" i="2"/>
  <c r="F4948" i="2"/>
  <c r="E4948" i="2"/>
  <c r="D4948" i="2"/>
  <c r="C4948" i="2"/>
  <c r="B4948" i="2"/>
  <c r="A4948" i="2"/>
  <c r="G4947" i="2"/>
  <c r="F4947" i="2"/>
  <c r="E4947" i="2"/>
  <c r="D4947" i="2"/>
  <c r="C4947" i="2"/>
  <c r="B4947" i="2"/>
  <c r="A4947" i="2"/>
  <c r="G4946" i="2"/>
  <c r="F4946" i="2"/>
  <c r="E4946" i="2"/>
  <c r="D4946" i="2"/>
  <c r="C4946" i="2"/>
  <c r="B4946" i="2"/>
  <c r="A4946" i="2"/>
  <c r="G4945" i="2"/>
  <c r="F4945" i="2"/>
  <c r="E4945" i="2"/>
  <c r="D4945" i="2"/>
  <c r="C4945" i="2"/>
  <c r="B4945" i="2"/>
  <c r="A4945" i="2"/>
  <c r="F4944" i="2"/>
  <c r="E4944" i="2"/>
  <c r="D4944" i="2"/>
  <c r="C4944" i="2"/>
  <c r="B4944" i="2"/>
  <c r="A4944" i="2"/>
  <c r="G4943" i="2"/>
  <c r="F4943" i="2"/>
  <c r="E4943" i="2"/>
  <c r="D4943" i="2"/>
  <c r="C4943" i="2"/>
  <c r="B4943" i="2"/>
  <c r="A4943" i="2"/>
  <c r="G4942" i="2"/>
  <c r="F4942" i="2"/>
  <c r="E4942" i="2"/>
  <c r="D4942" i="2"/>
  <c r="C4942" i="2"/>
  <c r="B4942" i="2"/>
  <c r="A4942" i="2"/>
  <c r="G4941" i="2"/>
  <c r="F4941" i="2"/>
  <c r="E4941" i="2"/>
  <c r="D4941" i="2"/>
  <c r="C4941" i="2"/>
  <c r="B4941" i="2"/>
  <c r="A4941" i="2"/>
  <c r="F4940" i="2"/>
  <c r="E4940" i="2"/>
  <c r="D4940" i="2"/>
  <c r="C4940" i="2"/>
  <c r="B4940" i="2"/>
  <c r="A4940" i="2"/>
  <c r="G4939" i="2"/>
  <c r="F4939" i="2"/>
  <c r="E4939" i="2"/>
  <c r="D4939" i="2"/>
  <c r="C4939" i="2"/>
  <c r="B4939" i="2"/>
  <c r="A4939" i="2"/>
  <c r="G4938" i="2"/>
  <c r="F4938" i="2"/>
  <c r="E4938" i="2"/>
  <c r="D4938" i="2"/>
  <c r="C4938" i="2"/>
  <c r="B4938" i="2"/>
  <c r="A4938" i="2"/>
  <c r="G4937" i="2"/>
  <c r="F4937" i="2"/>
  <c r="E4937" i="2"/>
  <c r="D4937" i="2"/>
  <c r="C4937" i="2"/>
  <c r="B4937" i="2"/>
  <c r="A4937" i="2"/>
  <c r="F4936" i="2"/>
  <c r="E4936" i="2"/>
  <c r="D4936" i="2"/>
  <c r="C4936" i="2"/>
  <c r="B4936" i="2"/>
  <c r="A4936" i="2"/>
  <c r="G4935" i="2"/>
  <c r="F4935" i="2"/>
  <c r="E4935" i="2"/>
  <c r="D4935" i="2"/>
  <c r="C4935" i="2"/>
  <c r="B4935" i="2"/>
  <c r="A4935" i="2"/>
  <c r="G4934" i="2"/>
  <c r="F4934" i="2"/>
  <c r="E4934" i="2"/>
  <c r="D4934" i="2"/>
  <c r="C4934" i="2"/>
  <c r="B4934" i="2"/>
  <c r="A4934" i="2"/>
  <c r="G4933" i="2"/>
  <c r="F4933" i="2"/>
  <c r="E4933" i="2"/>
  <c r="D4933" i="2"/>
  <c r="C4933" i="2"/>
  <c r="B4933" i="2"/>
  <c r="A4933" i="2"/>
  <c r="F4932" i="2"/>
  <c r="E4932" i="2"/>
  <c r="D4932" i="2"/>
  <c r="C4932" i="2"/>
  <c r="B4932" i="2"/>
  <c r="A4932" i="2"/>
  <c r="G4931" i="2"/>
  <c r="F4931" i="2"/>
  <c r="E4931" i="2"/>
  <c r="D4931" i="2"/>
  <c r="C4931" i="2"/>
  <c r="B4931" i="2"/>
  <c r="A4931" i="2"/>
  <c r="G4930" i="2"/>
  <c r="F4930" i="2"/>
  <c r="E4930" i="2"/>
  <c r="D4930" i="2"/>
  <c r="C4930" i="2"/>
  <c r="B4930" i="2"/>
  <c r="A4930" i="2"/>
  <c r="G4929" i="2"/>
  <c r="F4929" i="2"/>
  <c r="E4929" i="2"/>
  <c r="D4929" i="2"/>
  <c r="C4929" i="2"/>
  <c r="B4929" i="2"/>
  <c r="A4929" i="2"/>
  <c r="F4928" i="2"/>
  <c r="E4928" i="2"/>
  <c r="D4928" i="2"/>
  <c r="C4928" i="2"/>
  <c r="B4928" i="2"/>
  <c r="A4928" i="2"/>
  <c r="G4927" i="2"/>
  <c r="F4927" i="2"/>
  <c r="E4927" i="2"/>
  <c r="D4927" i="2"/>
  <c r="C4927" i="2"/>
  <c r="B4927" i="2"/>
  <c r="A4927" i="2"/>
  <c r="G4926" i="2"/>
  <c r="F4926" i="2"/>
  <c r="E4926" i="2"/>
  <c r="D4926" i="2"/>
  <c r="C4926" i="2"/>
  <c r="B4926" i="2"/>
  <c r="A4926" i="2"/>
  <c r="G4925" i="2"/>
  <c r="F4925" i="2"/>
  <c r="E4925" i="2"/>
  <c r="D4925" i="2"/>
  <c r="C4925" i="2"/>
  <c r="B4925" i="2"/>
  <c r="A4925" i="2"/>
  <c r="F4924" i="2"/>
  <c r="E4924" i="2"/>
  <c r="D4924" i="2"/>
  <c r="C4924" i="2"/>
  <c r="B4924" i="2"/>
  <c r="A4924" i="2"/>
  <c r="G4923" i="2"/>
  <c r="F4923" i="2"/>
  <c r="E4923" i="2"/>
  <c r="D4923" i="2"/>
  <c r="C4923" i="2"/>
  <c r="B4923" i="2"/>
  <c r="A4923" i="2"/>
  <c r="G4922" i="2"/>
  <c r="F4922" i="2"/>
  <c r="E4922" i="2"/>
  <c r="D4922" i="2"/>
  <c r="C4922" i="2"/>
  <c r="B4922" i="2"/>
  <c r="A4922" i="2"/>
  <c r="G4921" i="2"/>
  <c r="F4921" i="2"/>
  <c r="E4921" i="2"/>
  <c r="D4921" i="2"/>
  <c r="C4921" i="2"/>
  <c r="B4921" i="2"/>
  <c r="A4921" i="2"/>
  <c r="F4920" i="2"/>
  <c r="E4920" i="2"/>
  <c r="D4920" i="2"/>
  <c r="C4920" i="2"/>
  <c r="B4920" i="2"/>
  <c r="A4920" i="2"/>
  <c r="G4919" i="2"/>
  <c r="F4919" i="2"/>
  <c r="E4919" i="2"/>
  <c r="D4919" i="2"/>
  <c r="C4919" i="2"/>
  <c r="B4919" i="2"/>
  <c r="A4919" i="2"/>
  <c r="G4918" i="2"/>
  <c r="F4918" i="2"/>
  <c r="E4918" i="2"/>
  <c r="D4918" i="2"/>
  <c r="C4918" i="2"/>
  <c r="B4918" i="2"/>
  <c r="A4918" i="2"/>
  <c r="G4917" i="2"/>
  <c r="F4917" i="2"/>
  <c r="E4917" i="2"/>
  <c r="D4917" i="2"/>
  <c r="C4917" i="2"/>
  <c r="B4917" i="2"/>
  <c r="A4917" i="2"/>
  <c r="F4916" i="2"/>
  <c r="E4916" i="2"/>
  <c r="D4916" i="2"/>
  <c r="C4916" i="2"/>
  <c r="B4916" i="2"/>
  <c r="A4916" i="2"/>
  <c r="G4915" i="2"/>
  <c r="F4915" i="2"/>
  <c r="E4915" i="2"/>
  <c r="D4915" i="2"/>
  <c r="C4915" i="2"/>
  <c r="B4915" i="2"/>
  <c r="A4915" i="2"/>
  <c r="G4914" i="2"/>
  <c r="F4914" i="2"/>
  <c r="E4914" i="2"/>
  <c r="D4914" i="2"/>
  <c r="C4914" i="2"/>
  <c r="B4914" i="2"/>
  <c r="A4914" i="2"/>
  <c r="G4913" i="2"/>
  <c r="F4913" i="2"/>
  <c r="E4913" i="2"/>
  <c r="D4913" i="2"/>
  <c r="C4913" i="2"/>
  <c r="B4913" i="2"/>
  <c r="A4913" i="2"/>
  <c r="F4912" i="2"/>
  <c r="E4912" i="2"/>
  <c r="D4912" i="2"/>
  <c r="C4912" i="2"/>
  <c r="B4912" i="2"/>
  <c r="A4912" i="2"/>
  <c r="G4911" i="2"/>
  <c r="F4911" i="2"/>
  <c r="E4911" i="2"/>
  <c r="D4911" i="2"/>
  <c r="C4911" i="2"/>
  <c r="B4911" i="2"/>
  <c r="A4911" i="2"/>
  <c r="G4910" i="2"/>
  <c r="F4910" i="2"/>
  <c r="E4910" i="2"/>
  <c r="D4910" i="2"/>
  <c r="C4910" i="2"/>
  <c r="B4910" i="2"/>
  <c r="A4910" i="2"/>
  <c r="G4909" i="2"/>
  <c r="F4909" i="2"/>
  <c r="E4909" i="2"/>
  <c r="D4909" i="2"/>
  <c r="C4909" i="2"/>
  <c r="B4909" i="2"/>
  <c r="A4909" i="2"/>
  <c r="F4908" i="2"/>
  <c r="E4908" i="2"/>
  <c r="D4908" i="2"/>
  <c r="C4908" i="2"/>
  <c r="B4908" i="2"/>
  <c r="A4908" i="2"/>
  <c r="G4907" i="2"/>
  <c r="F4907" i="2"/>
  <c r="E4907" i="2"/>
  <c r="D4907" i="2"/>
  <c r="C4907" i="2"/>
  <c r="B4907" i="2"/>
  <c r="A4907" i="2"/>
  <c r="G4906" i="2"/>
  <c r="F4906" i="2"/>
  <c r="E4906" i="2"/>
  <c r="D4906" i="2"/>
  <c r="C4906" i="2"/>
  <c r="B4906" i="2"/>
  <c r="A4906" i="2"/>
  <c r="G4905" i="2"/>
  <c r="F4905" i="2"/>
  <c r="E4905" i="2"/>
  <c r="D4905" i="2"/>
  <c r="C4905" i="2"/>
  <c r="B4905" i="2"/>
  <c r="A4905" i="2"/>
  <c r="F4904" i="2"/>
  <c r="E4904" i="2"/>
  <c r="D4904" i="2"/>
  <c r="C4904" i="2"/>
  <c r="B4904" i="2"/>
  <c r="A4904" i="2"/>
  <c r="G4903" i="2"/>
  <c r="F4903" i="2"/>
  <c r="E4903" i="2"/>
  <c r="D4903" i="2"/>
  <c r="C4903" i="2"/>
  <c r="B4903" i="2"/>
  <c r="A4903" i="2"/>
  <c r="G4902" i="2"/>
  <c r="F4902" i="2"/>
  <c r="E4902" i="2"/>
  <c r="D4902" i="2"/>
  <c r="C4902" i="2"/>
  <c r="B4902" i="2"/>
  <c r="A4902" i="2"/>
  <c r="G4901" i="2"/>
  <c r="F4901" i="2"/>
  <c r="E4901" i="2"/>
  <c r="D4901" i="2"/>
  <c r="C4901" i="2"/>
  <c r="B4901" i="2"/>
  <c r="A4901" i="2"/>
  <c r="F4900" i="2"/>
  <c r="E4900" i="2"/>
  <c r="D4900" i="2"/>
  <c r="C4900" i="2"/>
  <c r="B4900" i="2"/>
  <c r="A4900" i="2"/>
  <c r="G4899" i="2"/>
  <c r="F4899" i="2"/>
  <c r="E4899" i="2"/>
  <c r="D4899" i="2"/>
  <c r="C4899" i="2"/>
  <c r="B4899" i="2"/>
  <c r="A4899" i="2"/>
  <c r="G4898" i="2"/>
  <c r="F4898" i="2"/>
  <c r="E4898" i="2"/>
  <c r="D4898" i="2"/>
  <c r="C4898" i="2"/>
  <c r="B4898" i="2"/>
  <c r="A4898" i="2"/>
  <c r="G4897" i="2"/>
  <c r="F4897" i="2"/>
  <c r="E4897" i="2"/>
  <c r="D4897" i="2"/>
  <c r="C4897" i="2"/>
  <c r="B4897" i="2"/>
  <c r="A4897" i="2"/>
  <c r="F4896" i="2"/>
  <c r="E4896" i="2"/>
  <c r="D4896" i="2"/>
  <c r="C4896" i="2"/>
  <c r="B4896" i="2"/>
  <c r="A4896" i="2"/>
  <c r="G4895" i="2"/>
  <c r="F4895" i="2"/>
  <c r="E4895" i="2"/>
  <c r="D4895" i="2"/>
  <c r="C4895" i="2"/>
  <c r="B4895" i="2"/>
  <c r="A4895" i="2"/>
  <c r="G4894" i="2"/>
  <c r="F4894" i="2"/>
  <c r="E4894" i="2"/>
  <c r="D4894" i="2"/>
  <c r="C4894" i="2"/>
  <c r="B4894" i="2"/>
  <c r="A4894" i="2"/>
  <c r="G4893" i="2"/>
  <c r="F4893" i="2"/>
  <c r="E4893" i="2"/>
  <c r="D4893" i="2"/>
  <c r="C4893" i="2"/>
  <c r="B4893" i="2"/>
  <c r="A4893" i="2"/>
  <c r="F4892" i="2"/>
  <c r="E4892" i="2"/>
  <c r="D4892" i="2"/>
  <c r="C4892" i="2"/>
  <c r="B4892" i="2"/>
  <c r="A4892" i="2"/>
  <c r="G4891" i="2"/>
  <c r="F4891" i="2"/>
  <c r="E4891" i="2"/>
  <c r="D4891" i="2"/>
  <c r="C4891" i="2"/>
  <c r="B4891" i="2"/>
  <c r="A4891" i="2"/>
  <c r="G4890" i="2"/>
  <c r="F4890" i="2"/>
  <c r="E4890" i="2"/>
  <c r="D4890" i="2"/>
  <c r="C4890" i="2"/>
  <c r="B4890" i="2"/>
  <c r="A4890" i="2"/>
  <c r="G4889" i="2"/>
  <c r="F4889" i="2"/>
  <c r="E4889" i="2"/>
  <c r="D4889" i="2"/>
  <c r="C4889" i="2"/>
  <c r="B4889" i="2"/>
  <c r="A4889" i="2"/>
  <c r="F4888" i="2"/>
  <c r="E4888" i="2"/>
  <c r="D4888" i="2"/>
  <c r="C4888" i="2"/>
  <c r="B4888" i="2"/>
  <c r="A4888" i="2"/>
  <c r="G4887" i="2"/>
  <c r="F4887" i="2"/>
  <c r="E4887" i="2"/>
  <c r="D4887" i="2"/>
  <c r="C4887" i="2"/>
  <c r="B4887" i="2"/>
  <c r="A4887" i="2"/>
  <c r="G4886" i="2"/>
  <c r="F4886" i="2"/>
  <c r="E4886" i="2"/>
  <c r="D4886" i="2"/>
  <c r="C4886" i="2"/>
  <c r="B4886" i="2"/>
  <c r="A4886" i="2"/>
  <c r="G4885" i="2"/>
  <c r="F4885" i="2"/>
  <c r="E4885" i="2"/>
  <c r="D4885" i="2"/>
  <c r="C4885" i="2"/>
  <c r="B4885" i="2"/>
  <c r="A4885" i="2"/>
  <c r="F4884" i="2"/>
  <c r="E4884" i="2"/>
  <c r="D4884" i="2"/>
  <c r="C4884" i="2"/>
  <c r="B4884" i="2"/>
  <c r="A4884" i="2"/>
  <c r="G4883" i="2"/>
  <c r="F4883" i="2"/>
  <c r="E4883" i="2"/>
  <c r="D4883" i="2"/>
  <c r="C4883" i="2"/>
  <c r="B4883" i="2"/>
  <c r="A4883" i="2"/>
  <c r="G4882" i="2"/>
  <c r="F4882" i="2"/>
  <c r="E4882" i="2"/>
  <c r="D4882" i="2"/>
  <c r="C4882" i="2"/>
  <c r="B4882" i="2"/>
  <c r="A4882" i="2"/>
  <c r="G4881" i="2"/>
  <c r="F4881" i="2"/>
  <c r="E4881" i="2"/>
  <c r="D4881" i="2"/>
  <c r="C4881" i="2"/>
  <c r="B4881" i="2"/>
  <c r="A4881" i="2"/>
  <c r="F4880" i="2"/>
  <c r="E4880" i="2"/>
  <c r="D4880" i="2"/>
  <c r="C4880" i="2"/>
  <c r="B4880" i="2"/>
  <c r="A4880" i="2"/>
  <c r="G4879" i="2"/>
  <c r="F4879" i="2"/>
  <c r="E4879" i="2"/>
  <c r="D4879" i="2"/>
  <c r="C4879" i="2"/>
  <c r="B4879" i="2"/>
  <c r="A4879" i="2"/>
  <c r="G4878" i="2"/>
  <c r="F4878" i="2"/>
  <c r="E4878" i="2"/>
  <c r="D4878" i="2"/>
  <c r="C4878" i="2"/>
  <c r="B4878" i="2"/>
  <c r="A4878" i="2"/>
  <c r="G4877" i="2"/>
  <c r="F4877" i="2"/>
  <c r="E4877" i="2"/>
  <c r="D4877" i="2"/>
  <c r="C4877" i="2"/>
  <c r="B4877" i="2"/>
  <c r="A4877" i="2"/>
  <c r="F4876" i="2"/>
  <c r="E4876" i="2"/>
  <c r="D4876" i="2"/>
  <c r="C4876" i="2"/>
  <c r="B4876" i="2"/>
  <c r="A4876" i="2"/>
  <c r="G4875" i="2"/>
  <c r="F4875" i="2"/>
  <c r="E4875" i="2"/>
  <c r="D4875" i="2"/>
  <c r="C4875" i="2"/>
  <c r="B4875" i="2"/>
  <c r="A4875" i="2"/>
  <c r="G4874" i="2"/>
  <c r="F4874" i="2"/>
  <c r="E4874" i="2"/>
  <c r="D4874" i="2"/>
  <c r="C4874" i="2"/>
  <c r="B4874" i="2"/>
  <c r="A4874" i="2"/>
  <c r="G4873" i="2"/>
  <c r="F4873" i="2"/>
  <c r="E4873" i="2"/>
  <c r="D4873" i="2"/>
  <c r="C4873" i="2"/>
  <c r="B4873" i="2"/>
  <c r="A4873" i="2"/>
  <c r="F4872" i="2"/>
  <c r="E4872" i="2"/>
  <c r="D4872" i="2"/>
  <c r="C4872" i="2"/>
  <c r="B4872" i="2"/>
  <c r="A4872" i="2"/>
  <c r="G4871" i="2"/>
  <c r="F4871" i="2"/>
  <c r="E4871" i="2"/>
  <c r="D4871" i="2"/>
  <c r="C4871" i="2"/>
  <c r="B4871" i="2"/>
  <c r="A4871" i="2"/>
  <c r="G4870" i="2"/>
  <c r="F4870" i="2"/>
  <c r="E4870" i="2"/>
  <c r="D4870" i="2"/>
  <c r="C4870" i="2"/>
  <c r="B4870" i="2"/>
  <c r="A4870" i="2"/>
  <c r="G4869" i="2"/>
  <c r="F4869" i="2"/>
  <c r="E4869" i="2"/>
  <c r="D4869" i="2"/>
  <c r="C4869" i="2"/>
  <c r="B4869" i="2"/>
  <c r="A4869" i="2"/>
  <c r="F4868" i="2"/>
  <c r="E4868" i="2"/>
  <c r="D4868" i="2"/>
  <c r="C4868" i="2"/>
  <c r="B4868" i="2"/>
  <c r="A4868" i="2"/>
  <c r="G4867" i="2"/>
  <c r="F4867" i="2"/>
  <c r="E4867" i="2"/>
  <c r="D4867" i="2"/>
  <c r="C4867" i="2"/>
  <c r="B4867" i="2"/>
  <c r="A4867" i="2"/>
  <c r="G4866" i="2"/>
  <c r="F4866" i="2"/>
  <c r="E4866" i="2"/>
  <c r="D4866" i="2"/>
  <c r="C4866" i="2"/>
  <c r="B4866" i="2"/>
  <c r="A4866" i="2"/>
  <c r="G4865" i="2"/>
  <c r="F4865" i="2"/>
  <c r="E4865" i="2"/>
  <c r="D4865" i="2"/>
  <c r="C4865" i="2"/>
  <c r="B4865" i="2"/>
  <c r="A4865" i="2"/>
  <c r="F4864" i="2"/>
  <c r="E4864" i="2"/>
  <c r="D4864" i="2"/>
  <c r="C4864" i="2"/>
  <c r="B4864" i="2"/>
  <c r="A4864" i="2"/>
  <c r="G4863" i="2"/>
  <c r="F4863" i="2"/>
  <c r="E4863" i="2"/>
  <c r="D4863" i="2"/>
  <c r="C4863" i="2"/>
  <c r="B4863" i="2"/>
  <c r="A4863" i="2"/>
  <c r="G4862" i="2"/>
  <c r="F4862" i="2"/>
  <c r="E4862" i="2"/>
  <c r="D4862" i="2"/>
  <c r="C4862" i="2"/>
  <c r="B4862" i="2"/>
  <c r="A4862" i="2"/>
  <c r="G4861" i="2"/>
  <c r="F4861" i="2"/>
  <c r="E4861" i="2"/>
  <c r="D4861" i="2"/>
  <c r="C4861" i="2"/>
  <c r="B4861" i="2"/>
  <c r="A4861" i="2"/>
  <c r="F4860" i="2"/>
  <c r="E4860" i="2"/>
  <c r="D4860" i="2"/>
  <c r="C4860" i="2"/>
  <c r="B4860" i="2"/>
  <c r="A4860" i="2"/>
  <c r="G4859" i="2"/>
  <c r="F4859" i="2"/>
  <c r="E4859" i="2"/>
  <c r="D4859" i="2"/>
  <c r="C4859" i="2"/>
  <c r="B4859" i="2"/>
  <c r="A4859" i="2"/>
  <c r="G4858" i="2"/>
  <c r="F4858" i="2"/>
  <c r="E4858" i="2"/>
  <c r="D4858" i="2"/>
  <c r="C4858" i="2"/>
  <c r="B4858" i="2"/>
  <c r="A4858" i="2"/>
  <c r="G4857" i="2"/>
  <c r="F4857" i="2"/>
  <c r="E4857" i="2"/>
  <c r="D4857" i="2"/>
  <c r="C4857" i="2"/>
  <c r="B4857" i="2"/>
  <c r="A4857" i="2"/>
  <c r="F4856" i="2"/>
  <c r="E4856" i="2"/>
  <c r="D4856" i="2"/>
  <c r="C4856" i="2"/>
  <c r="B4856" i="2"/>
  <c r="A4856" i="2"/>
  <c r="G4855" i="2"/>
  <c r="F4855" i="2"/>
  <c r="E4855" i="2"/>
  <c r="D4855" i="2"/>
  <c r="C4855" i="2"/>
  <c r="B4855" i="2"/>
  <c r="A4855" i="2"/>
  <c r="G4854" i="2"/>
  <c r="F4854" i="2"/>
  <c r="E4854" i="2"/>
  <c r="D4854" i="2"/>
  <c r="C4854" i="2"/>
  <c r="B4854" i="2"/>
  <c r="A4854" i="2"/>
  <c r="G4853" i="2"/>
  <c r="F4853" i="2"/>
  <c r="E4853" i="2"/>
  <c r="D4853" i="2"/>
  <c r="C4853" i="2"/>
  <c r="B4853" i="2"/>
  <c r="A4853" i="2"/>
  <c r="F4852" i="2"/>
  <c r="E4852" i="2"/>
  <c r="D4852" i="2"/>
  <c r="C4852" i="2"/>
  <c r="B4852" i="2"/>
  <c r="A4852" i="2"/>
  <c r="G4851" i="2"/>
  <c r="F4851" i="2"/>
  <c r="E4851" i="2"/>
  <c r="D4851" i="2"/>
  <c r="C4851" i="2"/>
  <c r="B4851" i="2"/>
  <c r="A4851" i="2"/>
  <c r="G4850" i="2"/>
  <c r="F4850" i="2"/>
  <c r="E4850" i="2"/>
  <c r="D4850" i="2"/>
  <c r="C4850" i="2"/>
  <c r="B4850" i="2"/>
  <c r="A4850" i="2"/>
  <c r="G4849" i="2"/>
  <c r="F4849" i="2"/>
  <c r="E4849" i="2"/>
  <c r="D4849" i="2"/>
  <c r="C4849" i="2"/>
  <c r="B4849" i="2"/>
  <c r="A4849" i="2"/>
  <c r="F4848" i="2"/>
  <c r="E4848" i="2"/>
  <c r="D4848" i="2"/>
  <c r="C4848" i="2"/>
  <c r="B4848" i="2"/>
  <c r="A4848" i="2"/>
  <c r="G4847" i="2"/>
  <c r="F4847" i="2"/>
  <c r="E4847" i="2"/>
  <c r="D4847" i="2"/>
  <c r="C4847" i="2"/>
  <c r="B4847" i="2"/>
  <c r="A4847" i="2"/>
  <c r="G4846" i="2"/>
  <c r="F4846" i="2"/>
  <c r="E4846" i="2"/>
  <c r="D4846" i="2"/>
  <c r="C4846" i="2"/>
  <c r="B4846" i="2"/>
  <c r="A4846" i="2"/>
  <c r="G4845" i="2"/>
  <c r="F4845" i="2"/>
  <c r="E4845" i="2"/>
  <c r="D4845" i="2"/>
  <c r="C4845" i="2"/>
  <c r="B4845" i="2"/>
  <c r="A4845" i="2"/>
  <c r="F4844" i="2"/>
  <c r="E4844" i="2"/>
  <c r="D4844" i="2"/>
  <c r="C4844" i="2"/>
  <c r="B4844" i="2"/>
  <c r="A4844" i="2"/>
  <c r="G4843" i="2"/>
  <c r="F4843" i="2"/>
  <c r="E4843" i="2"/>
  <c r="D4843" i="2"/>
  <c r="C4843" i="2"/>
  <c r="B4843" i="2"/>
  <c r="A4843" i="2"/>
  <c r="G4842" i="2"/>
  <c r="F4842" i="2"/>
  <c r="E4842" i="2"/>
  <c r="D4842" i="2"/>
  <c r="C4842" i="2"/>
  <c r="B4842" i="2"/>
  <c r="A4842" i="2"/>
  <c r="G4841" i="2"/>
  <c r="F4841" i="2"/>
  <c r="E4841" i="2"/>
  <c r="D4841" i="2"/>
  <c r="C4841" i="2"/>
  <c r="B4841" i="2"/>
  <c r="A4841" i="2"/>
  <c r="F4840" i="2"/>
  <c r="E4840" i="2"/>
  <c r="D4840" i="2"/>
  <c r="C4840" i="2"/>
  <c r="B4840" i="2"/>
  <c r="A4840" i="2"/>
  <c r="G4839" i="2"/>
  <c r="F4839" i="2"/>
  <c r="E4839" i="2"/>
  <c r="D4839" i="2"/>
  <c r="C4839" i="2"/>
  <c r="B4839" i="2"/>
  <c r="A4839" i="2"/>
  <c r="G4838" i="2"/>
  <c r="F4838" i="2"/>
  <c r="E4838" i="2"/>
  <c r="D4838" i="2"/>
  <c r="C4838" i="2"/>
  <c r="B4838" i="2"/>
  <c r="A4838" i="2"/>
  <c r="G4837" i="2"/>
  <c r="F4837" i="2"/>
  <c r="E4837" i="2"/>
  <c r="D4837" i="2"/>
  <c r="C4837" i="2"/>
  <c r="B4837" i="2"/>
  <c r="A4837" i="2"/>
  <c r="F4836" i="2"/>
  <c r="E4836" i="2"/>
  <c r="D4836" i="2"/>
  <c r="C4836" i="2"/>
  <c r="B4836" i="2"/>
  <c r="A4836" i="2"/>
  <c r="G4835" i="2"/>
  <c r="F4835" i="2"/>
  <c r="E4835" i="2"/>
  <c r="D4835" i="2"/>
  <c r="C4835" i="2"/>
  <c r="B4835" i="2"/>
  <c r="A4835" i="2"/>
  <c r="G4834" i="2"/>
  <c r="F4834" i="2"/>
  <c r="E4834" i="2"/>
  <c r="D4834" i="2"/>
  <c r="C4834" i="2"/>
  <c r="B4834" i="2"/>
  <c r="A4834" i="2"/>
  <c r="G4833" i="2"/>
  <c r="F4833" i="2"/>
  <c r="E4833" i="2"/>
  <c r="D4833" i="2"/>
  <c r="C4833" i="2"/>
  <c r="B4833" i="2"/>
  <c r="A4833" i="2"/>
  <c r="F4832" i="2"/>
  <c r="E4832" i="2"/>
  <c r="D4832" i="2"/>
  <c r="C4832" i="2"/>
  <c r="B4832" i="2"/>
  <c r="A4832" i="2"/>
  <c r="G4831" i="2"/>
  <c r="F4831" i="2"/>
  <c r="E4831" i="2"/>
  <c r="D4831" i="2"/>
  <c r="C4831" i="2"/>
  <c r="B4831" i="2"/>
  <c r="A4831" i="2"/>
  <c r="G4830" i="2"/>
  <c r="F4830" i="2"/>
  <c r="E4830" i="2"/>
  <c r="D4830" i="2"/>
  <c r="C4830" i="2"/>
  <c r="B4830" i="2"/>
  <c r="A4830" i="2"/>
  <c r="G4829" i="2"/>
  <c r="F4829" i="2"/>
  <c r="E4829" i="2"/>
  <c r="D4829" i="2"/>
  <c r="C4829" i="2"/>
  <c r="B4829" i="2"/>
  <c r="A4829" i="2"/>
  <c r="F4828" i="2"/>
  <c r="E4828" i="2"/>
  <c r="D4828" i="2"/>
  <c r="C4828" i="2"/>
  <c r="B4828" i="2"/>
  <c r="A4828" i="2"/>
  <c r="G4827" i="2"/>
  <c r="F4827" i="2"/>
  <c r="E4827" i="2"/>
  <c r="D4827" i="2"/>
  <c r="C4827" i="2"/>
  <c r="B4827" i="2"/>
  <c r="A4827" i="2"/>
  <c r="G4826" i="2"/>
  <c r="F4826" i="2"/>
  <c r="E4826" i="2"/>
  <c r="D4826" i="2"/>
  <c r="C4826" i="2"/>
  <c r="B4826" i="2"/>
  <c r="A4826" i="2"/>
  <c r="G4825" i="2"/>
  <c r="F4825" i="2"/>
  <c r="E4825" i="2"/>
  <c r="D4825" i="2"/>
  <c r="C4825" i="2"/>
  <c r="B4825" i="2"/>
  <c r="A4825" i="2"/>
  <c r="F4824" i="2"/>
  <c r="E4824" i="2"/>
  <c r="D4824" i="2"/>
  <c r="C4824" i="2"/>
  <c r="B4824" i="2"/>
  <c r="A4824" i="2"/>
  <c r="G4823" i="2"/>
  <c r="F4823" i="2"/>
  <c r="E4823" i="2"/>
  <c r="D4823" i="2"/>
  <c r="C4823" i="2"/>
  <c r="B4823" i="2"/>
  <c r="A4823" i="2"/>
  <c r="G4822" i="2"/>
  <c r="F4822" i="2"/>
  <c r="E4822" i="2"/>
  <c r="D4822" i="2"/>
  <c r="C4822" i="2"/>
  <c r="B4822" i="2"/>
  <c r="A4822" i="2"/>
  <c r="G4821" i="2"/>
  <c r="F4821" i="2"/>
  <c r="E4821" i="2"/>
  <c r="D4821" i="2"/>
  <c r="C4821" i="2"/>
  <c r="B4821" i="2"/>
  <c r="A4821" i="2"/>
  <c r="F4820" i="2"/>
  <c r="E4820" i="2"/>
  <c r="D4820" i="2"/>
  <c r="C4820" i="2"/>
  <c r="B4820" i="2"/>
  <c r="A4820" i="2"/>
  <c r="G4819" i="2"/>
  <c r="F4819" i="2"/>
  <c r="E4819" i="2"/>
  <c r="D4819" i="2"/>
  <c r="C4819" i="2"/>
  <c r="B4819" i="2"/>
  <c r="A4819" i="2"/>
  <c r="G4818" i="2"/>
  <c r="F4818" i="2"/>
  <c r="E4818" i="2"/>
  <c r="D4818" i="2"/>
  <c r="C4818" i="2"/>
  <c r="B4818" i="2"/>
  <c r="A4818" i="2"/>
  <c r="G4817" i="2"/>
  <c r="F4817" i="2"/>
  <c r="E4817" i="2"/>
  <c r="D4817" i="2"/>
  <c r="C4817" i="2"/>
  <c r="B4817" i="2"/>
  <c r="A4817" i="2"/>
  <c r="F4816" i="2"/>
  <c r="E4816" i="2"/>
  <c r="D4816" i="2"/>
  <c r="C4816" i="2"/>
  <c r="B4816" i="2"/>
  <c r="A4816" i="2"/>
  <c r="G4815" i="2"/>
  <c r="F4815" i="2"/>
  <c r="E4815" i="2"/>
  <c r="D4815" i="2"/>
  <c r="C4815" i="2"/>
  <c r="B4815" i="2"/>
  <c r="A4815" i="2"/>
  <c r="G4814" i="2"/>
  <c r="F4814" i="2"/>
  <c r="E4814" i="2"/>
  <c r="D4814" i="2"/>
  <c r="C4814" i="2"/>
  <c r="B4814" i="2"/>
  <c r="A4814" i="2"/>
  <c r="G4813" i="2"/>
  <c r="F4813" i="2"/>
  <c r="E4813" i="2"/>
  <c r="D4813" i="2"/>
  <c r="C4813" i="2"/>
  <c r="B4813" i="2"/>
  <c r="A4813" i="2"/>
  <c r="F4812" i="2"/>
  <c r="E4812" i="2"/>
  <c r="D4812" i="2"/>
  <c r="C4812" i="2"/>
  <c r="B4812" i="2"/>
  <c r="A4812" i="2"/>
  <c r="G4811" i="2"/>
  <c r="F4811" i="2"/>
  <c r="E4811" i="2"/>
  <c r="D4811" i="2"/>
  <c r="C4811" i="2"/>
  <c r="B4811" i="2"/>
  <c r="A4811" i="2"/>
  <c r="G4810" i="2"/>
  <c r="F4810" i="2"/>
  <c r="E4810" i="2"/>
  <c r="D4810" i="2"/>
  <c r="C4810" i="2"/>
  <c r="B4810" i="2"/>
  <c r="A4810" i="2"/>
  <c r="G4809" i="2"/>
  <c r="F4809" i="2"/>
  <c r="E4809" i="2"/>
  <c r="D4809" i="2"/>
  <c r="C4809" i="2"/>
  <c r="B4809" i="2"/>
  <c r="A4809" i="2"/>
  <c r="F4808" i="2"/>
  <c r="E4808" i="2"/>
  <c r="D4808" i="2"/>
  <c r="C4808" i="2"/>
  <c r="B4808" i="2"/>
  <c r="A4808" i="2"/>
  <c r="G4807" i="2"/>
  <c r="F4807" i="2"/>
  <c r="E4807" i="2"/>
  <c r="D4807" i="2"/>
  <c r="C4807" i="2"/>
  <c r="B4807" i="2"/>
  <c r="A4807" i="2"/>
  <c r="G4806" i="2"/>
  <c r="F4806" i="2"/>
  <c r="E4806" i="2"/>
  <c r="D4806" i="2"/>
  <c r="C4806" i="2"/>
  <c r="B4806" i="2"/>
  <c r="A4806" i="2"/>
  <c r="G4805" i="2"/>
  <c r="F4805" i="2"/>
  <c r="E4805" i="2"/>
  <c r="D4805" i="2"/>
  <c r="C4805" i="2"/>
  <c r="B4805" i="2"/>
  <c r="A4805" i="2"/>
  <c r="F4804" i="2"/>
  <c r="E4804" i="2"/>
  <c r="D4804" i="2"/>
  <c r="C4804" i="2"/>
  <c r="B4804" i="2"/>
  <c r="A4804" i="2"/>
  <c r="G4803" i="2"/>
  <c r="F4803" i="2"/>
  <c r="E4803" i="2"/>
  <c r="D4803" i="2"/>
  <c r="C4803" i="2"/>
  <c r="B4803" i="2"/>
  <c r="A4803" i="2"/>
  <c r="G4802" i="2"/>
  <c r="F4802" i="2"/>
  <c r="E4802" i="2"/>
  <c r="D4802" i="2"/>
  <c r="C4802" i="2"/>
  <c r="B4802" i="2"/>
  <c r="A4802" i="2"/>
  <c r="G4801" i="2"/>
  <c r="F4801" i="2"/>
  <c r="E4801" i="2"/>
  <c r="D4801" i="2"/>
  <c r="C4801" i="2"/>
  <c r="B4801" i="2"/>
  <c r="A4801" i="2"/>
  <c r="F4800" i="2"/>
  <c r="E4800" i="2"/>
  <c r="D4800" i="2"/>
  <c r="C4800" i="2"/>
  <c r="B4800" i="2"/>
  <c r="A4800" i="2"/>
  <c r="G4799" i="2"/>
  <c r="F4799" i="2"/>
  <c r="E4799" i="2"/>
  <c r="D4799" i="2"/>
  <c r="C4799" i="2"/>
  <c r="B4799" i="2"/>
  <c r="A4799" i="2"/>
  <c r="G4798" i="2"/>
  <c r="F4798" i="2"/>
  <c r="E4798" i="2"/>
  <c r="D4798" i="2"/>
  <c r="C4798" i="2"/>
  <c r="B4798" i="2"/>
  <c r="A4798" i="2"/>
  <c r="G4797" i="2"/>
  <c r="F4797" i="2"/>
  <c r="E4797" i="2"/>
  <c r="D4797" i="2"/>
  <c r="C4797" i="2"/>
  <c r="B4797" i="2"/>
  <c r="A4797" i="2"/>
  <c r="F4796" i="2"/>
  <c r="E4796" i="2"/>
  <c r="D4796" i="2"/>
  <c r="C4796" i="2"/>
  <c r="B4796" i="2"/>
  <c r="A4796" i="2"/>
  <c r="G4795" i="2"/>
  <c r="F4795" i="2"/>
  <c r="E4795" i="2"/>
  <c r="D4795" i="2"/>
  <c r="C4795" i="2"/>
  <c r="B4795" i="2"/>
  <c r="A4795" i="2"/>
  <c r="G4794" i="2"/>
  <c r="F4794" i="2"/>
  <c r="E4794" i="2"/>
  <c r="D4794" i="2"/>
  <c r="C4794" i="2"/>
  <c r="B4794" i="2"/>
  <c r="A4794" i="2"/>
  <c r="G4793" i="2"/>
  <c r="F4793" i="2"/>
  <c r="E4793" i="2"/>
  <c r="D4793" i="2"/>
  <c r="C4793" i="2"/>
  <c r="B4793" i="2"/>
  <c r="A4793" i="2"/>
  <c r="F4792" i="2"/>
  <c r="E4792" i="2"/>
  <c r="D4792" i="2"/>
  <c r="C4792" i="2"/>
  <c r="B4792" i="2"/>
  <c r="A4792" i="2"/>
  <c r="G4791" i="2"/>
  <c r="F4791" i="2"/>
  <c r="E4791" i="2"/>
  <c r="D4791" i="2"/>
  <c r="C4791" i="2"/>
  <c r="B4791" i="2"/>
  <c r="A4791" i="2"/>
  <c r="G4790" i="2"/>
  <c r="F4790" i="2"/>
  <c r="E4790" i="2"/>
  <c r="D4790" i="2"/>
  <c r="C4790" i="2"/>
  <c r="B4790" i="2"/>
  <c r="A4790" i="2"/>
  <c r="G4789" i="2"/>
  <c r="F4789" i="2"/>
  <c r="E4789" i="2"/>
  <c r="D4789" i="2"/>
  <c r="C4789" i="2"/>
  <c r="B4789" i="2"/>
  <c r="A4789" i="2"/>
  <c r="F4788" i="2"/>
  <c r="E4788" i="2"/>
  <c r="D4788" i="2"/>
  <c r="C4788" i="2"/>
  <c r="B4788" i="2"/>
  <c r="A4788" i="2"/>
  <c r="G4787" i="2"/>
  <c r="F4787" i="2"/>
  <c r="E4787" i="2"/>
  <c r="D4787" i="2"/>
  <c r="C4787" i="2"/>
  <c r="B4787" i="2"/>
  <c r="A4787" i="2"/>
  <c r="G4786" i="2"/>
  <c r="F4786" i="2"/>
  <c r="E4786" i="2"/>
  <c r="D4786" i="2"/>
  <c r="C4786" i="2"/>
  <c r="B4786" i="2"/>
  <c r="A4786" i="2"/>
  <c r="G4785" i="2"/>
  <c r="F4785" i="2"/>
  <c r="E4785" i="2"/>
  <c r="D4785" i="2"/>
  <c r="C4785" i="2"/>
  <c r="B4785" i="2"/>
  <c r="A4785" i="2"/>
  <c r="F4784" i="2"/>
  <c r="E4784" i="2"/>
  <c r="D4784" i="2"/>
  <c r="C4784" i="2"/>
  <c r="B4784" i="2"/>
  <c r="A4784" i="2"/>
  <c r="G4783" i="2"/>
  <c r="F4783" i="2"/>
  <c r="E4783" i="2"/>
  <c r="D4783" i="2"/>
  <c r="C4783" i="2"/>
  <c r="B4783" i="2"/>
  <c r="A4783" i="2"/>
  <c r="G4782" i="2"/>
  <c r="F4782" i="2"/>
  <c r="E4782" i="2"/>
  <c r="D4782" i="2"/>
  <c r="C4782" i="2"/>
  <c r="B4782" i="2"/>
  <c r="A4782" i="2"/>
  <c r="G4781" i="2"/>
  <c r="F4781" i="2"/>
  <c r="E4781" i="2"/>
  <c r="D4781" i="2"/>
  <c r="C4781" i="2"/>
  <c r="B4781" i="2"/>
  <c r="A4781" i="2"/>
  <c r="F4780" i="2"/>
  <c r="E4780" i="2"/>
  <c r="D4780" i="2"/>
  <c r="C4780" i="2"/>
  <c r="B4780" i="2"/>
  <c r="A4780" i="2"/>
  <c r="G4779" i="2"/>
  <c r="F4779" i="2"/>
  <c r="E4779" i="2"/>
  <c r="D4779" i="2"/>
  <c r="C4779" i="2"/>
  <c r="B4779" i="2"/>
  <c r="A4779" i="2"/>
  <c r="G4778" i="2"/>
  <c r="F4778" i="2"/>
  <c r="E4778" i="2"/>
  <c r="D4778" i="2"/>
  <c r="C4778" i="2"/>
  <c r="B4778" i="2"/>
  <c r="A4778" i="2"/>
  <c r="G4777" i="2"/>
  <c r="F4777" i="2"/>
  <c r="E4777" i="2"/>
  <c r="D4777" i="2"/>
  <c r="C4777" i="2"/>
  <c r="B4777" i="2"/>
  <c r="A4777" i="2"/>
  <c r="F4776" i="2"/>
  <c r="E4776" i="2"/>
  <c r="D4776" i="2"/>
  <c r="C4776" i="2"/>
  <c r="B4776" i="2"/>
  <c r="A4776" i="2"/>
  <c r="G4775" i="2"/>
  <c r="F4775" i="2"/>
  <c r="E4775" i="2"/>
  <c r="D4775" i="2"/>
  <c r="C4775" i="2"/>
  <c r="B4775" i="2"/>
  <c r="A4775" i="2"/>
  <c r="G4774" i="2"/>
  <c r="F4774" i="2"/>
  <c r="E4774" i="2"/>
  <c r="D4774" i="2"/>
  <c r="C4774" i="2"/>
  <c r="B4774" i="2"/>
  <c r="A4774" i="2"/>
  <c r="G4773" i="2"/>
  <c r="F4773" i="2"/>
  <c r="E4773" i="2"/>
  <c r="D4773" i="2"/>
  <c r="C4773" i="2"/>
  <c r="B4773" i="2"/>
  <c r="A4773" i="2"/>
  <c r="F4772" i="2"/>
  <c r="E4772" i="2"/>
  <c r="D4772" i="2"/>
  <c r="C4772" i="2"/>
  <c r="B4772" i="2"/>
  <c r="A4772" i="2"/>
  <c r="G4771" i="2"/>
  <c r="F4771" i="2"/>
  <c r="E4771" i="2"/>
  <c r="D4771" i="2"/>
  <c r="C4771" i="2"/>
  <c r="B4771" i="2"/>
  <c r="A4771" i="2"/>
  <c r="G4770" i="2"/>
  <c r="F4770" i="2"/>
  <c r="E4770" i="2"/>
  <c r="D4770" i="2"/>
  <c r="C4770" i="2"/>
  <c r="B4770" i="2"/>
  <c r="A4770" i="2"/>
  <c r="G4769" i="2"/>
  <c r="F4769" i="2"/>
  <c r="E4769" i="2"/>
  <c r="D4769" i="2"/>
  <c r="C4769" i="2"/>
  <c r="B4769" i="2"/>
  <c r="A4769" i="2"/>
  <c r="F4768" i="2"/>
  <c r="E4768" i="2"/>
  <c r="D4768" i="2"/>
  <c r="C4768" i="2"/>
  <c r="B4768" i="2"/>
  <c r="A4768" i="2"/>
  <c r="G4767" i="2"/>
  <c r="F4767" i="2"/>
  <c r="E4767" i="2"/>
  <c r="D4767" i="2"/>
  <c r="C4767" i="2"/>
  <c r="B4767" i="2"/>
  <c r="A4767" i="2"/>
  <c r="G4766" i="2"/>
  <c r="F4766" i="2"/>
  <c r="E4766" i="2"/>
  <c r="D4766" i="2"/>
  <c r="C4766" i="2"/>
  <c r="B4766" i="2"/>
  <c r="A4766" i="2"/>
  <c r="G4765" i="2"/>
  <c r="F4765" i="2"/>
  <c r="E4765" i="2"/>
  <c r="D4765" i="2"/>
  <c r="C4765" i="2"/>
  <c r="B4765" i="2"/>
  <c r="A4765" i="2"/>
  <c r="F4764" i="2"/>
  <c r="E4764" i="2"/>
  <c r="D4764" i="2"/>
  <c r="C4764" i="2"/>
  <c r="B4764" i="2"/>
  <c r="A4764" i="2"/>
  <c r="G4763" i="2"/>
  <c r="F4763" i="2"/>
  <c r="E4763" i="2"/>
  <c r="D4763" i="2"/>
  <c r="C4763" i="2"/>
  <c r="B4763" i="2"/>
  <c r="A4763" i="2"/>
  <c r="G4762" i="2"/>
  <c r="F4762" i="2"/>
  <c r="E4762" i="2"/>
  <c r="D4762" i="2"/>
  <c r="C4762" i="2"/>
  <c r="B4762" i="2"/>
  <c r="A4762" i="2"/>
  <c r="G4761" i="2"/>
  <c r="F4761" i="2"/>
  <c r="E4761" i="2"/>
  <c r="D4761" i="2"/>
  <c r="C4761" i="2"/>
  <c r="B4761" i="2"/>
  <c r="A4761" i="2"/>
  <c r="F4760" i="2"/>
  <c r="E4760" i="2"/>
  <c r="D4760" i="2"/>
  <c r="C4760" i="2"/>
  <c r="B4760" i="2"/>
  <c r="A4760" i="2"/>
  <c r="G4759" i="2"/>
  <c r="F4759" i="2"/>
  <c r="E4759" i="2"/>
  <c r="D4759" i="2"/>
  <c r="C4759" i="2"/>
  <c r="B4759" i="2"/>
  <c r="A4759" i="2"/>
  <c r="G4758" i="2"/>
  <c r="F4758" i="2"/>
  <c r="E4758" i="2"/>
  <c r="D4758" i="2"/>
  <c r="C4758" i="2"/>
  <c r="B4758" i="2"/>
  <c r="A4758" i="2"/>
  <c r="G4757" i="2"/>
  <c r="F4757" i="2"/>
  <c r="E4757" i="2"/>
  <c r="D4757" i="2"/>
  <c r="C4757" i="2"/>
  <c r="B4757" i="2"/>
  <c r="A4757" i="2"/>
  <c r="F4756" i="2"/>
  <c r="E4756" i="2"/>
  <c r="D4756" i="2"/>
  <c r="C4756" i="2"/>
  <c r="B4756" i="2"/>
  <c r="A4756" i="2"/>
  <c r="G4755" i="2"/>
  <c r="F4755" i="2"/>
  <c r="E4755" i="2"/>
  <c r="D4755" i="2"/>
  <c r="C4755" i="2"/>
  <c r="B4755" i="2"/>
  <c r="A4755" i="2"/>
  <c r="G4754" i="2"/>
  <c r="F4754" i="2"/>
  <c r="E4754" i="2"/>
  <c r="D4754" i="2"/>
  <c r="C4754" i="2"/>
  <c r="B4754" i="2"/>
  <c r="A4754" i="2"/>
  <c r="G4753" i="2"/>
  <c r="F4753" i="2"/>
  <c r="E4753" i="2"/>
  <c r="D4753" i="2"/>
  <c r="C4753" i="2"/>
  <c r="B4753" i="2"/>
  <c r="A4753" i="2"/>
  <c r="F4752" i="2"/>
  <c r="E4752" i="2"/>
  <c r="D4752" i="2"/>
  <c r="C4752" i="2"/>
  <c r="B4752" i="2"/>
  <c r="A4752" i="2"/>
  <c r="G4751" i="2"/>
  <c r="F4751" i="2"/>
  <c r="E4751" i="2"/>
  <c r="D4751" i="2"/>
  <c r="C4751" i="2"/>
  <c r="B4751" i="2"/>
  <c r="A4751" i="2"/>
  <c r="G4750" i="2"/>
  <c r="F4750" i="2"/>
  <c r="E4750" i="2"/>
  <c r="D4750" i="2"/>
  <c r="C4750" i="2"/>
  <c r="B4750" i="2"/>
  <c r="A4750" i="2"/>
  <c r="G4749" i="2"/>
  <c r="F4749" i="2"/>
  <c r="E4749" i="2"/>
  <c r="D4749" i="2"/>
  <c r="C4749" i="2"/>
  <c r="B4749" i="2"/>
  <c r="A4749" i="2"/>
  <c r="F4748" i="2"/>
  <c r="E4748" i="2"/>
  <c r="D4748" i="2"/>
  <c r="C4748" i="2"/>
  <c r="B4748" i="2"/>
  <c r="A4748" i="2"/>
  <c r="G4747" i="2"/>
  <c r="F4747" i="2"/>
  <c r="E4747" i="2"/>
  <c r="D4747" i="2"/>
  <c r="C4747" i="2"/>
  <c r="B4747" i="2"/>
  <c r="A4747" i="2"/>
  <c r="G4746" i="2"/>
  <c r="F4746" i="2"/>
  <c r="E4746" i="2"/>
  <c r="D4746" i="2"/>
  <c r="C4746" i="2"/>
  <c r="B4746" i="2"/>
  <c r="A4746" i="2"/>
  <c r="G4745" i="2"/>
  <c r="F4745" i="2"/>
  <c r="E4745" i="2"/>
  <c r="D4745" i="2"/>
  <c r="C4745" i="2"/>
  <c r="B4745" i="2"/>
  <c r="A4745" i="2"/>
  <c r="F4744" i="2"/>
  <c r="E4744" i="2"/>
  <c r="D4744" i="2"/>
  <c r="C4744" i="2"/>
  <c r="B4744" i="2"/>
  <c r="A4744" i="2"/>
  <c r="G4743" i="2"/>
  <c r="F4743" i="2"/>
  <c r="E4743" i="2"/>
  <c r="D4743" i="2"/>
  <c r="C4743" i="2"/>
  <c r="B4743" i="2"/>
  <c r="A4743" i="2"/>
  <c r="G4742" i="2"/>
  <c r="F4742" i="2"/>
  <c r="E4742" i="2"/>
  <c r="D4742" i="2"/>
  <c r="C4742" i="2"/>
  <c r="B4742" i="2"/>
  <c r="A4742" i="2"/>
  <c r="G4741" i="2"/>
  <c r="F4741" i="2"/>
  <c r="E4741" i="2"/>
  <c r="D4741" i="2"/>
  <c r="C4741" i="2"/>
  <c r="B4741" i="2"/>
  <c r="A4741" i="2"/>
  <c r="F4740" i="2"/>
  <c r="E4740" i="2"/>
  <c r="D4740" i="2"/>
  <c r="C4740" i="2"/>
  <c r="B4740" i="2"/>
  <c r="A4740" i="2"/>
  <c r="G4739" i="2"/>
  <c r="F4739" i="2"/>
  <c r="E4739" i="2"/>
  <c r="D4739" i="2"/>
  <c r="C4739" i="2"/>
  <c r="B4739" i="2"/>
  <c r="A4739" i="2"/>
  <c r="G4738" i="2"/>
  <c r="F4738" i="2"/>
  <c r="E4738" i="2"/>
  <c r="D4738" i="2"/>
  <c r="C4738" i="2"/>
  <c r="B4738" i="2"/>
  <c r="A4738" i="2"/>
  <c r="G4737" i="2"/>
  <c r="F4737" i="2"/>
  <c r="E4737" i="2"/>
  <c r="D4737" i="2"/>
  <c r="C4737" i="2"/>
  <c r="B4737" i="2"/>
  <c r="A4737" i="2"/>
  <c r="F4736" i="2"/>
  <c r="E4736" i="2"/>
  <c r="D4736" i="2"/>
  <c r="C4736" i="2"/>
  <c r="B4736" i="2"/>
  <c r="A4736" i="2"/>
  <c r="G4735" i="2"/>
  <c r="F4735" i="2"/>
  <c r="E4735" i="2"/>
  <c r="D4735" i="2"/>
  <c r="C4735" i="2"/>
  <c r="B4735" i="2"/>
  <c r="A4735" i="2"/>
  <c r="G4734" i="2"/>
  <c r="F4734" i="2"/>
  <c r="E4734" i="2"/>
  <c r="D4734" i="2"/>
  <c r="C4734" i="2"/>
  <c r="B4734" i="2"/>
  <c r="A4734" i="2"/>
  <c r="G4733" i="2"/>
  <c r="F4733" i="2"/>
  <c r="E4733" i="2"/>
  <c r="D4733" i="2"/>
  <c r="C4733" i="2"/>
  <c r="B4733" i="2"/>
  <c r="A4733" i="2"/>
  <c r="F4732" i="2"/>
  <c r="E4732" i="2"/>
  <c r="D4732" i="2"/>
  <c r="C4732" i="2"/>
  <c r="B4732" i="2"/>
  <c r="A4732" i="2"/>
  <c r="G4731" i="2"/>
  <c r="F4731" i="2"/>
  <c r="E4731" i="2"/>
  <c r="D4731" i="2"/>
  <c r="C4731" i="2"/>
  <c r="B4731" i="2"/>
  <c r="A4731" i="2"/>
  <c r="G4730" i="2"/>
  <c r="F4730" i="2"/>
  <c r="E4730" i="2"/>
  <c r="D4730" i="2"/>
  <c r="C4730" i="2"/>
  <c r="B4730" i="2"/>
  <c r="A4730" i="2"/>
  <c r="G4729" i="2"/>
  <c r="F4729" i="2"/>
  <c r="E4729" i="2"/>
  <c r="D4729" i="2"/>
  <c r="C4729" i="2"/>
  <c r="B4729" i="2"/>
  <c r="A4729" i="2"/>
  <c r="F4728" i="2"/>
  <c r="E4728" i="2"/>
  <c r="D4728" i="2"/>
  <c r="C4728" i="2"/>
  <c r="B4728" i="2"/>
  <c r="A4728" i="2"/>
  <c r="G4727" i="2"/>
  <c r="F4727" i="2"/>
  <c r="E4727" i="2"/>
  <c r="D4727" i="2"/>
  <c r="C4727" i="2"/>
  <c r="B4727" i="2"/>
  <c r="A4727" i="2"/>
  <c r="G4726" i="2"/>
  <c r="F4726" i="2"/>
  <c r="E4726" i="2"/>
  <c r="D4726" i="2"/>
  <c r="C4726" i="2"/>
  <c r="B4726" i="2"/>
  <c r="A4726" i="2"/>
  <c r="G4725" i="2"/>
  <c r="F4725" i="2"/>
  <c r="E4725" i="2"/>
  <c r="D4725" i="2"/>
  <c r="C4725" i="2"/>
  <c r="B4725" i="2"/>
  <c r="A4725" i="2"/>
  <c r="F4724" i="2"/>
  <c r="E4724" i="2"/>
  <c r="D4724" i="2"/>
  <c r="C4724" i="2"/>
  <c r="B4724" i="2"/>
  <c r="A4724" i="2"/>
  <c r="G4723" i="2"/>
  <c r="F4723" i="2"/>
  <c r="E4723" i="2"/>
  <c r="D4723" i="2"/>
  <c r="C4723" i="2"/>
  <c r="B4723" i="2"/>
  <c r="A4723" i="2"/>
  <c r="G4722" i="2"/>
  <c r="F4722" i="2"/>
  <c r="E4722" i="2"/>
  <c r="D4722" i="2"/>
  <c r="C4722" i="2"/>
  <c r="B4722" i="2"/>
  <c r="A4722" i="2"/>
  <c r="G4721" i="2"/>
  <c r="F4721" i="2"/>
  <c r="E4721" i="2"/>
  <c r="D4721" i="2"/>
  <c r="C4721" i="2"/>
  <c r="B4721" i="2"/>
  <c r="A4721" i="2"/>
  <c r="F4720" i="2"/>
  <c r="E4720" i="2"/>
  <c r="D4720" i="2"/>
  <c r="C4720" i="2"/>
  <c r="B4720" i="2"/>
  <c r="A4720" i="2"/>
  <c r="G4719" i="2"/>
  <c r="F4719" i="2"/>
  <c r="E4719" i="2"/>
  <c r="D4719" i="2"/>
  <c r="C4719" i="2"/>
  <c r="B4719" i="2"/>
  <c r="A4719" i="2"/>
  <c r="G4718" i="2"/>
  <c r="F4718" i="2"/>
  <c r="E4718" i="2"/>
  <c r="D4718" i="2"/>
  <c r="C4718" i="2"/>
  <c r="B4718" i="2"/>
  <c r="A4718" i="2"/>
  <c r="G4717" i="2"/>
  <c r="F4717" i="2"/>
  <c r="E4717" i="2"/>
  <c r="D4717" i="2"/>
  <c r="C4717" i="2"/>
  <c r="B4717" i="2"/>
  <c r="A4717" i="2"/>
  <c r="F4716" i="2"/>
  <c r="E4716" i="2"/>
  <c r="D4716" i="2"/>
  <c r="C4716" i="2"/>
  <c r="B4716" i="2"/>
  <c r="A4716" i="2"/>
  <c r="G4715" i="2"/>
  <c r="F4715" i="2"/>
  <c r="E4715" i="2"/>
  <c r="D4715" i="2"/>
  <c r="C4715" i="2"/>
  <c r="B4715" i="2"/>
  <c r="A4715" i="2"/>
  <c r="G4714" i="2"/>
  <c r="F4714" i="2"/>
  <c r="E4714" i="2"/>
  <c r="D4714" i="2"/>
  <c r="C4714" i="2"/>
  <c r="B4714" i="2"/>
  <c r="A4714" i="2"/>
  <c r="G4713" i="2"/>
  <c r="F4713" i="2"/>
  <c r="E4713" i="2"/>
  <c r="D4713" i="2"/>
  <c r="C4713" i="2"/>
  <c r="B4713" i="2"/>
  <c r="A4713" i="2"/>
  <c r="F4712" i="2"/>
  <c r="E4712" i="2"/>
  <c r="D4712" i="2"/>
  <c r="C4712" i="2"/>
  <c r="B4712" i="2"/>
  <c r="A4712" i="2"/>
  <c r="G4711" i="2"/>
  <c r="F4711" i="2"/>
  <c r="E4711" i="2"/>
  <c r="D4711" i="2"/>
  <c r="C4711" i="2"/>
  <c r="B4711" i="2"/>
  <c r="A4711" i="2"/>
  <c r="G4710" i="2"/>
  <c r="F4710" i="2"/>
  <c r="E4710" i="2"/>
  <c r="D4710" i="2"/>
  <c r="C4710" i="2"/>
  <c r="B4710" i="2"/>
  <c r="A4710" i="2"/>
  <c r="G4709" i="2"/>
  <c r="F4709" i="2"/>
  <c r="E4709" i="2"/>
  <c r="D4709" i="2"/>
  <c r="C4709" i="2"/>
  <c r="B4709" i="2"/>
  <c r="A4709" i="2"/>
  <c r="F4708" i="2"/>
  <c r="E4708" i="2"/>
  <c r="D4708" i="2"/>
  <c r="C4708" i="2"/>
  <c r="B4708" i="2"/>
  <c r="A4708" i="2"/>
  <c r="G4707" i="2"/>
  <c r="F4707" i="2"/>
  <c r="E4707" i="2"/>
  <c r="D4707" i="2"/>
  <c r="C4707" i="2"/>
  <c r="B4707" i="2"/>
  <c r="A4707" i="2"/>
  <c r="G4706" i="2"/>
  <c r="F4706" i="2"/>
  <c r="E4706" i="2"/>
  <c r="D4706" i="2"/>
  <c r="C4706" i="2"/>
  <c r="B4706" i="2"/>
  <c r="A4706" i="2"/>
  <c r="G4705" i="2"/>
  <c r="F4705" i="2"/>
  <c r="E4705" i="2"/>
  <c r="D4705" i="2"/>
  <c r="C4705" i="2"/>
  <c r="B4705" i="2"/>
  <c r="A4705" i="2"/>
  <c r="F4704" i="2"/>
  <c r="E4704" i="2"/>
  <c r="D4704" i="2"/>
  <c r="C4704" i="2"/>
  <c r="B4704" i="2"/>
  <c r="A4704" i="2"/>
  <c r="G4703" i="2"/>
  <c r="F4703" i="2"/>
  <c r="E4703" i="2"/>
  <c r="D4703" i="2"/>
  <c r="C4703" i="2"/>
  <c r="B4703" i="2"/>
  <c r="A4703" i="2"/>
  <c r="G4702" i="2"/>
  <c r="F4702" i="2"/>
  <c r="E4702" i="2"/>
  <c r="D4702" i="2"/>
  <c r="C4702" i="2"/>
  <c r="B4702" i="2"/>
  <c r="A4702" i="2"/>
  <c r="G4701" i="2"/>
  <c r="F4701" i="2"/>
  <c r="E4701" i="2"/>
  <c r="D4701" i="2"/>
  <c r="C4701" i="2"/>
  <c r="B4701" i="2"/>
  <c r="A4701" i="2"/>
  <c r="F4700" i="2"/>
  <c r="E4700" i="2"/>
  <c r="D4700" i="2"/>
  <c r="C4700" i="2"/>
  <c r="B4700" i="2"/>
  <c r="A4700" i="2"/>
  <c r="G4699" i="2"/>
  <c r="F4699" i="2"/>
  <c r="E4699" i="2"/>
  <c r="D4699" i="2"/>
  <c r="C4699" i="2"/>
  <c r="B4699" i="2"/>
  <c r="A4699" i="2"/>
  <c r="G4698" i="2"/>
  <c r="F4698" i="2"/>
  <c r="E4698" i="2"/>
  <c r="D4698" i="2"/>
  <c r="C4698" i="2"/>
  <c r="B4698" i="2"/>
  <c r="A4698" i="2"/>
  <c r="G4697" i="2"/>
  <c r="F4697" i="2"/>
  <c r="E4697" i="2"/>
  <c r="D4697" i="2"/>
  <c r="C4697" i="2"/>
  <c r="B4697" i="2"/>
  <c r="A4697" i="2"/>
  <c r="F4696" i="2"/>
  <c r="E4696" i="2"/>
  <c r="D4696" i="2"/>
  <c r="C4696" i="2"/>
  <c r="B4696" i="2"/>
  <c r="A4696" i="2"/>
  <c r="G4695" i="2"/>
  <c r="F4695" i="2"/>
  <c r="E4695" i="2"/>
  <c r="D4695" i="2"/>
  <c r="C4695" i="2"/>
  <c r="B4695" i="2"/>
  <c r="A4695" i="2"/>
  <c r="G4694" i="2"/>
  <c r="F4694" i="2"/>
  <c r="E4694" i="2"/>
  <c r="D4694" i="2"/>
  <c r="C4694" i="2"/>
  <c r="B4694" i="2"/>
  <c r="A4694" i="2"/>
  <c r="G4693" i="2"/>
  <c r="F4693" i="2"/>
  <c r="E4693" i="2"/>
  <c r="D4693" i="2"/>
  <c r="C4693" i="2"/>
  <c r="B4693" i="2"/>
  <c r="A4693" i="2"/>
  <c r="F4692" i="2"/>
  <c r="E4692" i="2"/>
  <c r="D4692" i="2"/>
  <c r="C4692" i="2"/>
  <c r="B4692" i="2"/>
  <c r="A4692" i="2"/>
  <c r="G4691" i="2"/>
  <c r="F4691" i="2"/>
  <c r="E4691" i="2"/>
  <c r="D4691" i="2"/>
  <c r="C4691" i="2"/>
  <c r="B4691" i="2"/>
  <c r="A4691" i="2"/>
  <c r="G4690" i="2"/>
  <c r="F4690" i="2"/>
  <c r="E4690" i="2"/>
  <c r="D4690" i="2"/>
  <c r="C4690" i="2"/>
  <c r="B4690" i="2"/>
  <c r="A4690" i="2"/>
  <c r="G4689" i="2"/>
  <c r="F4689" i="2"/>
  <c r="E4689" i="2"/>
  <c r="D4689" i="2"/>
  <c r="C4689" i="2"/>
  <c r="B4689" i="2"/>
  <c r="A4689" i="2"/>
  <c r="F4688" i="2"/>
  <c r="E4688" i="2"/>
  <c r="D4688" i="2"/>
  <c r="C4688" i="2"/>
  <c r="B4688" i="2"/>
  <c r="A4688" i="2"/>
  <c r="G4687" i="2"/>
  <c r="F4687" i="2"/>
  <c r="E4687" i="2"/>
  <c r="D4687" i="2"/>
  <c r="C4687" i="2"/>
  <c r="B4687" i="2"/>
  <c r="A4687" i="2"/>
  <c r="G4686" i="2"/>
  <c r="F4686" i="2"/>
  <c r="E4686" i="2"/>
  <c r="D4686" i="2"/>
  <c r="C4686" i="2"/>
  <c r="B4686" i="2"/>
  <c r="A4686" i="2"/>
  <c r="G4685" i="2"/>
  <c r="F4685" i="2"/>
  <c r="E4685" i="2"/>
  <c r="D4685" i="2"/>
  <c r="C4685" i="2"/>
  <c r="B4685" i="2"/>
  <c r="A4685" i="2"/>
  <c r="F4684" i="2"/>
  <c r="E4684" i="2"/>
  <c r="D4684" i="2"/>
  <c r="C4684" i="2"/>
  <c r="B4684" i="2"/>
  <c r="A4684" i="2"/>
  <c r="G4683" i="2"/>
  <c r="F4683" i="2"/>
  <c r="E4683" i="2"/>
  <c r="D4683" i="2"/>
  <c r="C4683" i="2"/>
  <c r="B4683" i="2"/>
  <c r="A4683" i="2"/>
  <c r="G4682" i="2"/>
  <c r="F4682" i="2"/>
  <c r="E4682" i="2"/>
  <c r="D4682" i="2"/>
  <c r="C4682" i="2"/>
  <c r="B4682" i="2"/>
  <c r="A4682" i="2"/>
  <c r="G4681" i="2"/>
  <c r="F4681" i="2"/>
  <c r="E4681" i="2"/>
  <c r="D4681" i="2"/>
  <c r="C4681" i="2"/>
  <c r="B4681" i="2"/>
  <c r="A4681" i="2"/>
  <c r="F4680" i="2"/>
  <c r="E4680" i="2"/>
  <c r="D4680" i="2"/>
  <c r="C4680" i="2"/>
  <c r="B4680" i="2"/>
  <c r="A4680" i="2"/>
  <c r="G4679" i="2"/>
  <c r="F4679" i="2"/>
  <c r="E4679" i="2"/>
  <c r="D4679" i="2"/>
  <c r="C4679" i="2"/>
  <c r="B4679" i="2"/>
  <c r="A4679" i="2"/>
  <c r="G4678" i="2"/>
  <c r="F4678" i="2"/>
  <c r="E4678" i="2"/>
  <c r="D4678" i="2"/>
  <c r="C4678" i="2"/>
  <c r="B4678" i="2"/>
  <c r="A4678" i="2"/>
  <c r="G4677" i="2"/>
  <c r="F4677" i="2"/>
  <c r="E4677" i="2"/>
  <c r="D4677" i="2"/>
  <c r="C4677" i="2"/>
  <c r="B4677" i="2"/>
  <c r="A4677" i="2"/>
  <c r="F4676" i="2"/>
  <c r="E4676" i="2"/>
  <c r="D4676" i="2"/>
  <c r="C4676" i="2"/>
  <c r="B4676" i="2"/>
  <c r="A4676" i="2"/>
  <c r="G4675" i="2"/>
  <c r="F4675" i="2"/>
  <c r="E4675" i="2"/>
  <c r="D4675" i="2"/>
  <c r="C4675" i="2"/>
  <c r="B4675" i="2"/>
  <c r="A4675" i="2"/>
  <c r="G4674" i="2"/>
  <c r="F4674" i="2"/>
  <c r="E4674" i="2"/>
  <c r="D4674" i="2"/>
  <c r="C4674" i="2"/>
  <c r="B4674" i="2"/>
  <c r="A4674" i="2"/>
  <c r="G4673" i="2"/>
  <c r="F4673" i="2"/>
  <c r="E4673" i="2"/>
  <c r="D4673" i="2"/>
  <c r="C4673" i="2"/>
  <c r="B4673" i="2"/>
  <c r="A4673" i="2"/>
  <c r="F4672" i="2"/>
  <c r="E4672" i="2"/>
  <c r="D4672" i="2"/>
  <c r="C4672" i="2"/>
  <c r="B4672" i="2"/>
  <c r="A4672" i="2"/>
  <c r="G4671" i="2"/>
  <c r="F4671" i="2"/>
  <c r="E4671" i="2"/>
  <c r="D4671" i="2"/>
  <c r="C4671" i="2"/>
  <c r="B4671" i="2"/>
  <c r="A4671" i="2"/>
  <c r="G4670" i="2"/>
  <c r="F4670" i="2"/>
  <c r="E4670" i="2"/>
  <c r="D4670" i="2"/>
  <c r="C4670" i="2"/>
  <c r="B4670" i="2"/>
  <c r="A4670" i="2"/>
  <c r="G4669" i="2"/>
  <c r="F4669" i="2"/>
  <c r="E4669" i="2"/>
  <c r="D4669" i="2"/>
  <c r="C4669" i="2"/>
  <c r="B4669" i="2"/>
  <c r="A4669" i="2"/>
  <c r="G4668" i="2"/>
  <c r="F4668" i="2"/>
  <c r="E4668" i="2"/>
  <c r="D4668" i="2"/>
  <c r="C4668" i="2"/>
  <c r="B4668" i="2"/>
  <c r="A4668" i="2"/>
  <c r="G4667" i="2"/>
  <c r="F4667" i="2"/>
  <c r="E4667" i="2"/>
  <c r="D4667" i="2"/>
  <c r="C4667" i="2"/>
  <c r="B4667" i="2"/>
  <c r="A4667" i="2"/>
  <c r="G4666" i="2"/>
  <c r="F4666" i="2"/>
  <c r="E4666" i="2"/>
  <c r="D4666" i="2"/>
  <c r="C4666" i="2"/>
  <c r="B4666" i="2"/>
  <c r="A4666" i="2"/>
  <c r="G4665" i="2"/>
  <c r="F4665" i="2"/>
  <c r="E4665" i="2"/>
  <c r="D4665" i="2"/>
  <c r="C4665" i="2"/>
  <c r="B4665" i="2"/>
  <c r="A4665" i="2"/>
  <c r="G4664" i="2"/>
  <c r="F4664" i="2"/>
  <c r="E4664" i="2"/>
  <c r="D4664" i="2"/>
  <c r="C4664" i="2"/>
  <c r="B4664" i="2"/>
  <c r="A4664" i="2"/>
  <c r="G4663" i="2"/>
  <c r="F4663" i="2"/>
  <c r="E4663" i="2"/>
  <c r="D4663" i="2"/>
  <c r="C4663" i="2"/>
  <c r="B4663" i="2"/>
  <c r="A4663" i="2"/>
  <c r="G4662" i="2"/>
  <c r="F4662" i="2"/>
  <c r="E4662" i="2"/>
  <c r="D4662" i="2"/>
  <c r="C4662" i="2"/>
  <c r="B4662" i="2"/>
  <c r="A4662" i="2"/>
  <c r="G4661" i="2"/>
  <c r="F4661" i="2"/>
  <c r="E4661" i="2"/>
  <c r="D4661" i="2"/>
  <c r="C4661" i="2"/>
  <c r="B4661" i="2"/>
  <c r="A4661" i="2"/>
  <c r="G4660" i="2"/>
  <c r="F4660" i="2"/>
  <c r="E4660" i="2"/>
  <c r="D4660" i="2"/>
  <c r="C4660" i="2"/>
  <c r="B4660" i="2"/>
  <c r="A4660" i="2"/>
  <c r="G4659" i="2"/>
  <c r="F4659" i="2"/>
  <c r="E4659" i="2"/>
  <c r="D4659" i="2"/>
  <c r="C4659" i="2"/>
  <c r="B4659" i="2"/>
  <c r="A4659" i="2"/>
  <c r="G4658" i="2"/>
  <c r="F4658" i="2"/>
  <c r="E4658" i="2"/>
  <c r="D4658" i="2"/>
  <c r="C4658" i="2"/>
  <c r="B4658" i="2"/>
  <c r="A4658" i="2"/>
  <c r="G4657" i="2"/>
  <c r="F4657" i="2"/>
  <c r="E4657" i="2"/>
  <c r="D4657" i="2"/>
  <c r="C4657" i="2"/>
  <c r="B4657" i="2"/>
  <c r="A4657" i="2"/>
  <c r="G4656" i="2"/>
  <c r="F4656" i="2"/>
  <c r="E4656" i="2"/>
  <c r="D4656" i="2"/>
  <c r="C4656" i="2"/>
  <c r="B4656" i="2"/>
  <c r="A4656" i="2"/>
  <c r="G4655" i="2"/>
  <c r="F4655" i="2"/>
  <c r="E4655" i="2"/>
  <c r="D4655" i="2"/>
  <c r="C4655" i="2"/>
  <c r="B4655" i="2"/>
  <c r="A4655" i="2"/>
  <c r="G4654" i="2"/>
  <c r="F4654" i="2"/>
  <c r="E4654" i="2"/>
  <c r="D4654" i="2"/>
  <c r="C4654" i="2"/>
  <c r="B4654" i="2"/>
  <c r="A4654" i="2"/>
  <c r="G4653" i="2"/>
  <c r="F4653" i="2"/>
  <c r="E4653" i="2"/>
  <c r="D4653" i="2"/>
  <c r="C4653" i="2"/>
  <c r="B4653" i="2"/>
  <c r="A4653" i="2"/>
  <c r="G4652" i="2"/>
  <c r="F4652" i="2"/>
  <c r="E4652" i="2"/>
  <c r="D4652" i="2"/>
  <c r="C4652" i="2"/>
  <c r="B4652" i="2"/>
  <c r="A4652" i="2"/>
  <c r="G4651" i="2"/>
  <c r="F4651" i="2"/>
  <c r="E4651" i="2"/>
  <c r="D4651" i="2"/>
  <c r="C4651" i="2"/>
  <c r="B4651" i="2"/>
  <c r="A4651" i="2"/>
  <c r="G4650" i="2"/>
  <c r="F4650" i="2"/>
  <c r="E4650" i="2"/>
  <c r="D4650" i="2"/>
  <c r="C4650" i="2"/>
  <c r="B4650" i="2"/>
  <c r="A4650" i="2"/>
  <c r="G4649" i="2"/>
  <c r="F4649" i="2"/>
  <c r="E4649" i="2"/>
  <c r="D4649" i="2"/>
  <c r="C4649" i="2"/>
  <c r="B4649" i="2"/>
  <c r="A4649" i="2"/>
  <c r="G4648" i="2"/>
  <c r="F4648" i="2"/>
  <c r="E4648" i="2"/>
  <c r="D4648" i="2"/>
  <c r="C4648" i="2"/>
  <c r="B4648" i="2"/>
  <c r="A4648" i="2"/>
  <c r="G4647" i="2"/>
  <c r="F4647" i="2"/>
  <c r="E4647" i="2"/>
  <c r="D4647" i="2"/>
  <c r="C4647" i="2"/>
  <c r="B4647" i="2"/>
  <c r="A4647" i="2"/>
  <c r="G4646" i="2"/>
  <c r="F4646" i="2"/>
  <c r="E4646" i="2"/>
  <c r="D4646" i="2"/>
  <c r="C4646" i="2"/>
  <c r="B4646" i="2"/>
  <c r="A4646" i="2"/>
  <c r="G4645" i="2"/>
  <c r="F4645" i="2"/>
  <c r="E4645" i="2"/>
  <c r="D4645" i="2"/>
  <c r="C4645" i="2"/>
  <c r="B4645" i="2"/>
  <c r="A4645" i="2"/>
  <c r="G4644" i="2"/>
  <c r="F4644" i="2"/>
  <c r="E4644" i="2"/>
  <c r="D4644" i="2"/>
  <c r="C4644" i="2"/>
  <c r="B4644" i="2"/>
  <c r="A4644" i="2"/>
  <c r="G4643" i="2"/>
  <c r="F4643" i="2"/>
  <c r="E4643" i="2"/>
  <c r="D4643" i="2"/>
  <c r="C4643" i="2"/>
  <c r="B4643" i="2"/>
  <c r="A4643" i="2"/>
  <c r="G4642" i="2"/>
  <c r="F4642" i="2"/>
  <c r="E4642" i="2"/>
  <c r="D4642" i="2"/>
  <c r="C4642" i="2"/>
  <c r="B4642" i="2"/>
  <c r="A4642" i="2"/>
  <c r="G4641" i="2"/>
  <c r="F4641" i="2"/>
  <c r="E4641" i="2"/>
  <c r="D4641" i="2"/>
  <c r="C4641" i="2"/>
  <c r="B4641" i="2"/>
  <c r="A4641" i="2"/>
  <c r="G4640" i="2"/>
  <c r="F4640" i="2"/>
  <c r="E4640" i="2"/>
  <c r="D4640" i="2"/>
  <c r="C4640" i="2"/>
  <c r="B4640" i="2"/>
  <c r="A4640" i="2"/>
  <c r="G4639" i="2"/>
  <c r="F4639" i="2"/>
  <c r="E4639" i="2"/>
  <c r="D4639" i="2"/>
  <c r="C4639" i="2"/>
  <c r="B4639" i="2"/>
  <c r="A4639" i="2"/>
  <c r="G4638" i="2"/>
  <c r="F4638" i="2"/>
  <c r="E4638" i="2"/>
  <c r="D4638" i="2"/>
  <c r="C4638" i="2"/>
  <c r="B4638" i="2"/>
  <c r="A4638" i="2"/>
  <c r="G4637" i="2"/>
  <c r="F4637" i="2"/>
  <c r="E4637" i="2"/>
  <c r="D4637" i="2"/>
  <c r="C4637" i="2"/>
  <c r="B4637" i="2"/>
  <c r="A4637" i="2"/>
  <c r="G4636" i="2"/>
  <c r="F4636" i="2"/>
  <c r="E4636" i="2"/>
  <c r="D4636" i="2"/>
  <c r="C4636" i="2"/>
  <c r="B4636" i="2"/>
  <c r="A4636" i="2"/>
  <c r="G4635" i="2"/>
  <c r="F4635" i="2"/>
  <c r="E4635" i="2"/>
  <c r="D4635" i="2"/>
  <c r="C4635" i="2"/>
  <c r="B4635" i="2"/>
  <c r="A4635" i="2"/>
  <c r="G4634" i="2"/>
  <c r="F4634" i="2"/>
  <c r="E4634" i="2"/>
  <c r="D4634" i="2"/>
  <c r="C4634" i="2"/>
  <c r="B4634" i="2"/>
  <c r="A4634" i="2"/>
  <c r="G4633" i="2"/>
  <c r="F4633" i="2"/>
  <c r="E4633" i="2"/>
  <c r="D4633" i="2"/>
  <c r="C4633" i="2"/>
  <c r="B4633" i="2"/>
  <c r="A4633" i="2"/>
  <c r="G4632" i="2"/>
  <c r="F4632" i="2"/>
  <c r="E4632" i="2"/>
  <c r="D4632" i="2"/>
  <c r="C4632" i="2"/>
  <c r="B4632" i="2"/>
  <c r="A4632" i="2"/>
  <c r="G4631" i="2"/>
  <c r="F4631" i="2"/>
  <c r="E4631" i="2"/>
  <c r="D4631" i="2"/>
  <c r="C4631" i="2"/>
  <c r="B4631" i="2"/>
  <c r="A4631" i="2"/>
  <c r="G4630" i="2"/>
  <c r="F4630" i="2"/>
  <c r="E4630" i="2"/>
  <c r="D4630" i="2"/>
  <c r="C4630" i="2"/>
  <c r="B4630" i="2"/>
  <c r="A4630" i="2"/>
  <c r="G4629" i="2"/>
  <c r="F4629" i="2"/>
  <c r="E4629" i="2"/>
  <c r="D4629" i="2"/>
  <c r="C4629" i="2"/>
  <c r="B4629" i="2"/>
  <c r="A4629" i="2"/>
  <c r="G4628" i="2"/>
  <c r="F4628" i="2"/>
  <c r="E4628" i="2"/>
  <c r="D4628" i="2"/>
  <c r="C4628" i="2"/>
  <c r="B4628" i="2"/>
  <c r="A4628" i="2"/>
  <c r="G4627" i="2"/>
  <c r="F4627" i="2"/>
  <c r="E4627" i="2"/>
  <c r="D4627" i="2"/>
  <c r="C4627" i="2"/>
  <c r="B4627" i="2"/>
  <c r="A4627" i="2"/>
  <c r="G4626" i="2"/>
  <c r="F4626" i="2"/>
  <c r="E4626" i="2"/>
  <c r="D4626" i="2"/>
  <c r="C4626" i="2"/>
  <c r="B4626" i="2"/>
  <c r="A4626" i="2"/>
  <c r="G4625" i="2"/>
  <c r="F4625" i="2"/>
  <c r="E4625" i="2"/>
  <c r="D4625" i="2"/>
  <c r="C4625" i="2"/>
  <c r="B4625" i="2"/>
  <c r="A4625" i="2"/>
  <c r="G4624" i="2"/>
  <c r="F4624" i="2"/>
  <c r="E4624" i="2"/>
  <c r="D4624" i="2"/>
  <c r="C4624" i="2"/>
  <c r="B4624" i="2"/>
  <c r="A4624" i="2"/>
  <c r="G4623" i="2"/>
  <c r="F4623" i="2"/>
  <c r="E4623" i="2"/>
  <c r="D4623" i="2"/>
  <c r="C4623" i="2"/>
  <c r="B4623" i="2"/>
  <c r="A4623" i="2"/>
  <c r="G4622" i="2"/>
  <c r="F4622" i="2"/>
  <c r="E4622" i="2"/>
  <c r="D4622" i="2"/>
  <c r="C4622" i="2"/>
  <c r="B4622" i="2"/>
  <c r="A4622" i="2"/>
  <c r="G4621" i="2"/>
  <c r="F4621" i="2"/>
  <c r="E4621" i="2"/>
  <c r="D4621" i="2"/>
  <c r="C4621" i="2"/>
  <c r="B4621" i="2"/>
  <c r="A4621" i="2"/>
  <c r="G4620" i="2"/>
  <c r="F4620" i="2"/>
  <c r="E4620" i="2"/>
  <c r="D4620" i="2"/>
  <c r="C4620" i="2"/>
  <c r="B4620" i="2"/>
  <c r="A4620" i="2"/>
  <c r="G4619" i="2"/>
  <c r="F4619" i="2"/>
  <c r="E4619" i="2"/>
  <c r="D4619" i="2"/>
  <c r="C4619" i="2"/>
  <c r="B4619" i="2"/>
  <c r="A4619" i="2"/>
  <c r="G4618" i="2"/>
  <c r="F4618" i="2"/>
  <c r="E4618" i="2"/>
  <c r="D4618" i="2"/>
  <c r="C4618" i="2"/>
  <c r="B4618" i="2"/>
  <c r="A4618" i="2"/>
  <c r="G4617" i="2"/>
  <c r="F4617" i="2"/>
  <c r="E4617" i="2"/>
  <c r="D4617" i="2"/>
  <c r="C4617" i="2"/>
  <c r="B4617" i="2"/>
  <c r="A4617" i="2"/>
  <c r="G4616" i="2"/>
  <c r="F4616" i="2"/>
  <c r="E4616" i="2"/>
  <c r="D4616" i="2"/>
  <c r="C4616" i="2"/>
  <c r="B4616" i="2"/>
  <c r="A4616" i="2"/>
  <c r="G4615" i="2"/>
  <c r="F4615" i="2"/>
  <c r="E4615" i="2"/>
  <c r="D4615" i="2"/>
  <c r="C4615" i="2"/>
  <c r="B4615" i="2"/>
  <c r="A4615" i="2"/>
  <c r="G4614" i="2"/>
  <c r="F4614" i="2"/>
  <c r="E4614" i="2"/>
  <c r="D4614" i="2"/>
  <c r="C4614" i="2"/>
  <c r="B4614" i="2"/>
  <c r="A4614" i="2"/>
  <c r="G4613" i="2"/>
  <c r="F4613" i="2"/>
  <c r="E4613" i="2"/>
  <c r="D4613" i="2"/>
  <c r="C4613" i="2"/>
  <c r="B4613" i="2"/>
  <c r="A4613" i="2"/>
  <c r="G4612" i="2"/>
  <c r="F4612" i="2"/>
  <c r="E4612" i="2"/>
  <c r="D4612" i="2"/>
  <c r="C4612" i="2"/>
  <c r="B4612" i="2"/>
  <c r="A4612" i="2"/>
  <c r="G4611" i="2"/>
  <c r="F4611" i="2"/>
  <c r="E4611" i="2"/>
  <c r="D4611" i="2"/>
  <c r="C4611" i="2"/>
  <c r="B4611" i="2"/>
  <c r="A4611" i="2"/>
  <c r="G4610" i="2"/>
  <c r="F4610" i="2"/>
  <c r="E4610" i="2"/>
  <c r="D4610" i="2"/>
  <c r="C4610" i="2"/>
  <c r="B4610" i="2"/>
  <c r="A4610" i="2"/>
  <c r="G4609" i="2"/>
  <c r="F4609" i="2"/>
  <c r="E4609" i="2"/>
  <c r="D4609" i="2"/>
  <c r="C4609" i="2"/>
  <c r="B4609" i="2"/>
  <c r="A4609" i="2"/>
  <c r="G4608" i="2"/>
  <c r="F4608" i="2"/>
  <c r="E4608" i="2"/>
  <c r="D4608" i="2"/>
  <c r="C4608" i="2"/>
  <c r="B4608" i="2"/>
  <c r="A4608" i="2"/>
  <c r="G4607" i="2"/>
  <c r="F4607" i="2"/>
  <c r="E4607" i="2"/>
  <c r="D4607" i="2"/>
  <c r="C4607" i="2"/>
  <c r="B4607" i="2"/>
  <c r="A4607" i="2"/>
  <c r="G4606" i="2"/>
  <c r="F4606" i="2"/>
  <c r="E4606" i="2"/>
  <c r="D4606" i="2"/>
  <c r="C4606" i="2"/>
  <c r="B4606" i="2"/>
  <c r="A4606" i="2"/>
  <c r="G4605" i="2"/>
  <c r="F4605" i="2"/>
  <c r="E4605" i="2"/>
  <c r="D4605" i="2"/>
  <c r="C4605" i="2"/>
  <c r="B4605" i="2"/>
  <c r="A4605" i="2"/>
  <c r="G4604" i="2"/>
  <c r="F4604" i="2"/>
  <c r="E4604" i="2"/>
  <c r="D4604" i="2"/>
  <c r="C4604" i="2"/>
  <c r="B4604" i="2"/>
  <c r="A4604" i="2"/>
  <c r="G4603" i="2"/>
  <c r="F4603" i="2"/>
  <c r="E4603" i="2"/>
  <c r="D4603" i="2"/>
  <c r="C4603" i="2"/>
  <c r="B4603" i="2"/>
  <c r="A4603" i="2"/>
  <c r="G4602" i="2"/>
  <c r="F4602" i="2"/>
  <c r="E4602" i="2"/>
  <c r="D4602" i="2"/>
  <c r="C4602" i="2"/>
  <c r="B4602" i="2"/>
  <c r="A4602" i="2"/>
  <c r="G4601" i="2"/>
  <c r="F4601" i="2"/>
  <c r="E4601" i="2"/>
  <c r="D4601" i="2"/>
  <c r="C4601" i="2"/>
  <c r="B4601" i="2"/>
  <c r="A4601" i="2"/>
  <c r="G4600" i="2"/>
  <c r="F4600" i="2"/>
  <c r="E4600" i="2"/>
  <c r="D4600" i="2"/>
  <c r="C4600" i="2"/>
  <c r="B4600" i="2"/>
  <c r="A4600" i="2"/>
  <c r="G4599" i="2"/>
  <c r="F4599" i="2"/>
  <c r="E4599" i="2"/>
  <c r="D4599" i="2"/>
  <c r="C4599" i="2"/>
  <c r="B4599" i="2"/>
  <c r="A4599" i="2"/>
  <c r="G4598" i="2"/>
  <c r="F4598" i="2"/>
  <c r="E4598" i="2"/>
  <c r="D4598" i="2"/>
  <c r="C4598" i="2"/>
  <c r="B4598" i="2"/>
  <c r="A4598" i="2"/>
  <c r="G4597" i="2"/>
  <c r="F4597" i="2"/>
  <c r="E4597" i="2"/>
  <c r="D4597" i="2"/>
  <c r="C4597" i="2"/>
  <c r="B4597" i="2"/>
  <c r="A4597" i="2"/>
  <c r="G4596" i="2"/>
  <c r="F4596" i="2"/>
  <c r="E4596" i="2"/>
  <c r="D4596" i="2"/>
  <c r="C4596" i="2"/>
  <c r="B4596" i="2"/>
  <c r="A4596" i="2"/>
  <c r="G4595" i="2"/>
  <c r="F4595" i="2"/>
  <c r="E4595" i="2"/>
  <c r="D4595" i="2"/>
  <c r="C4595" i="2"/>
  <c r="B4595" i="2"/>
  <c r="A4595" i="2"/>
  <c r="G4594" i="2"/>
  <c r="F4594" i="2"/>
  <c r="E4594" i="2"/>
  <c r="D4594" i="2"/>
  <c r="C4594" i="2"/>
  <c r="B4594" i="2"/>
  <c r="A4594" i="2"/>
  <c r="G4593" i="2"/>
  <c r="F4593" i="2"/>
  <c r="E4593" i="2"/>
  <c r="D4593" i="2"/>
  <c r="C4593" i="2"/>
  <c r="B4593" i="2"/>
  <c r="A4593" i="2"/>
  <c r="G4592" i="2"/>
  <c r="F4592" i="2"/>
  <c r="E4592" i="2"/>
  <c r="D4592" i="2"/>
  <c r="C4592" i="2"/>
  <c r="B4592" i="2"/>
  <c r="A4592" i="2"/>
  <c r="G4591" i="2"/>
  <c r="F4591" i="2"/>
  <c r="E4591" i="2"/>
  <c r="D4591" i="2"/>
  <c r="C4591" i="2"/>
  <c r="B4591" i="2"/>
  <c r="A4591" i="2"/>
  <c r="G4590" i="2"/>
  <c r="F4590" i="2"/>
  <c r="E4590" i="2"/>
  <c r="D4590" i="2"/>
  <c r="C4590" i="2"/>
  <c r="B4590" i="2"/>
  <c r="A4590" i="2"/>
  <c r="G4589" i="2"/>
  <c r="F4589" i="2"/>
  <c r="E4589" i="2"/>
  <c r="D4589" i="2"/>
  <c r="C4589" i="2"/>
  <c r="B4589" i="2"/>
  <c r="A4589" i="2"/>
  <c r="G4588" i="2"/>
  <c r="F4588" i="2"/>
  <c r="E4588" i="2"/>
  <c r="D4588" i="2"/>
  <c r="C4588" i="2"/>
  <c r="B4588" i="2"/>
  <c r="A4588" i="2"/>
  <c r="G4587" i="2"/>
  <c r="F4587" i="2"/>
  <c r="E4587" i="2"/>
  <c r="D4587" i="2"/>
  <c r="C4587" i="2"/>
  <c r="B4587" i="2"/>
  <c r="A4587" i="2"/>
  <c r="G4586" i="2"/>
  <c r="F4586" i="2"/>
  <c r="E4586" i="2"/>
  <c r="D4586" i="2"/>
  <c r="C4586" i="2"/>
  <c r="B4586" i="2"/>
  <c r="A4586" i="2"/>
  <c r="G4585" i="2"/>
  <c r="F4585" i="2"/>
  <c r="E4585" i="2"/>
  <c r="D4585" i="2"/>
  <c r="C4585" i="2"/>
  <c r="B4585" i="2"/>
  <c r="A4585" i="2"/>
  <c r="G4584" i="2"/>
  <c r="F4584" i="2"/>
  <c r="E4584" i="2"/>
  <c r="D4584" i="2"/>
  <c r="C4584" i="2"/>
  <c r="B4584" i="2"/>
  <c r="A4584" i="2"/>
  <c r="G4583" i="2"/>
  <c r="F4583" i="2"/>
  <c r="E4583" i="2"/>
  <c r="D4583" i="2"/>
  <c r="C4583" i="2"/>
  <c r="B4583" i="2"/>
  <c r="A4583" i="2"/>
  <c r="G4582" i="2"/>
  <c r="F4582" i="2"/>
  <c r="E4582" i="2"/>
  <c r="D4582" i="2"/>
  <c r="C4582" i="2"/>
  <c r="B4582" i="2"/>
  <c r="A4582" i="2"/>
  <c r="G4581" i="2"/>
  <c r="F4581" i="2"/>
  <c r="E4581" i="2"/>
  <c r="D4581" i="2"/>
  <c r="C4581" i="2"/>
  <c r="B4581" i="2"/>
  <c r="A4581" i="2"/>
  <c r="G4580" i="2"/>
  <c r="F4580" i="2"/>
  <c r="E4580" i="2"/>
  <c r="D4580" i="2"/>
  <c r="C4580" i="2"/>
  <c r="B4580" i="2"/>
  <c r="A4580" i="2"/>
  <c r="G4579" i="2"/>
  <c r="F4579" i="2"/>
  <c r="E4579" i="2"/>
  <c r="D4579" i="2"/>
  <c r="C4579" i="2"/>
  <c r="B4579" i="2"/>
  <c r="A4579" i="2"/>
  <c r="G4578" i="2"/>
  <c r="F4578" i="2"/>
  <c r="E4578" i="2"/>
  <c r="D4578" i="2"/>
  <c r="C4578" i="2"/>
  <c r="B4578" i="2"/>
  <c r="A4578" i="2"/>
  <c r="G4577" i="2"/>
  <c r="F4577" i="2"/>
  <c r="E4577" i="2"/>
  <c r="D4577" i="2"/>
  <c r="C4577" i="2"/>
  <c r="B4577" i="2"/>
  <c r="A4577" i="2"/>
  <c r="G4576" i="2"/>
  <c r="F4576" i="2"/>
  <c r="E4576" i="2"/>
  <c r="D4576" i="2"/>
  <c r="C4576" i="2"/>
  <c r="B4576" i="2"/>
  <c r="A4576" i="2"/>
  <c r="G4575" i="2"/>
  <c r="F4575" i="2"/>
  <c r="E4575" i="2"/>
  <c r="D4575" i="2"/>
  <c r="C4575" i="2"/>
  <c r="B4575" i="2"/>
  <c r="A4575" i="2"/>
  <c r="G4574" i="2"/>
  <c r="F4574" i="2"/>
  <c r="E4574" i="2"/>
  <c r="D4574" i="2"/>
  <c r="C4574" i="2"/>
  <c r="B4574" i="2"/>
  <c r="A4574" i="2"/>
  <c r="G4573" i="2"/>
  <c r="F4573" i="2"/>
  <c r="E4573" i="2"/>
  <c r="D4573" i="2"/>
  <c r="C4573" i="2"/>
  <c r="B4573" i="2"/>
  <c r="A4573" i="2"/>
  <c r="G4572" i="2"/>
  <c r="F4572" i="2"/>
  <c r="E4572" i="2"/>
  <c r="D4572" i="2"/>
  <c r="C4572" i="2"/>
  <c r="B4572" i="2"/>
  <c r="A4572" i="2"/>
  <c r="G4571" i="2"/>
  <c r="F4571" i="2"/>
  <c r="E4571" i="2"/>
  <c r="D4571" i="2"/>
  <c r="C4571" i="2"/>
  <c r="B4571" i="2"/>
  <c r="A4571" i="2"/>
  <c r="G4570" i="2"/>
  <c r="F4570" i="2"/>
  <c r="E4570" i="2"/>
  <c r="D4570" i="2"/>
  <c r="C4570" i="2"/>
  <c r="B4570" i="2"/>
  <c r="A4570" i="2"/>
  <c r="G4569" i="2"/>
  <c r="F4569" i="2"/>
  <c r="E4569" i="2"/>
  <c r="D4569" i="2"/>
  <c r="C4569" i="2"/>
  <c r="B4569" i="2"/>
  <c r="A4569" i="2"/>
  <c r="G4568" i="2"/>
  <c r="F4568" i="2"/>
  <c r="E4568" i="2"/>
  <c r="D4568" i="2"/>
  <c r="C4568" i="2"/>
  <c r="B4568" i="2"/>
  <c r="A4568" i="2"/>
  <c r="G4567" i="2"/>
  <c r="F4567" i="2"/>
  <c r="E4567" i="2"/>
  <c r="D4567" i="2"/>
  <c r="C4567" i="2"/>
  <c r="B4567" i="2"/>
  <c r="A4567" i="2"/>
  <c r="G4566" i="2"/>
  <c r="F4566" i="2"/>
  <c r="E4566" i="2"/>
  <c r="D4566" i="2"/>
  <c r="C4566" i="2"/>
  <c r="B4566" i="2"/>
  <c r="A4566" i="2"/>
  <c r="G4565" i="2"/>
  <c r="F4565" i="2"/>
  <c r="E4565" i="2"/>
  <c r="D4565" i="2"/>
  <c r="C4565" i="2"/>
  <c r="B4565" i="2"/>
  <c r="A4565" i="2"/>
  <c r="G4564" i="2"/>
  <c r="F4564" i="2"/>
  <c r="E4564" i="2"/>
  <c r="D4564" i="2"/>
  <c r="C4564" i="2"/>
  <c r="B4564" i="2"/>
  <c r="A4564" i="2"/>
  <c r="G4563" i="2"/>
  <c r="F4563" i="2"/>
  <c r="E4563" i="2"/>
  <c r="D4563" i="2"/>
  <c r="C4563" i="2"/>
  <c r="B4563" i="2"/>
  <c r="A4563" i="2"/>
  <c r="G4562" i="2"/>
  <c r="F4562" i="2"/>
  <c r="E4562" i="2"/>
  <c r="D4562" i="2"/>
  <c r="C4562" i="2"/>
  <c r="B4562" i="2"/>
  <c r="A4562" i="2"/>
  <c r="G4561" i="2"/>
  <c r="F4561" i="2"/>
  <c r="E4561" i="2"/>
  <c r="D4561" i="2"/>
  <c r="C4561" i="2"/>
  <c r="B4561" i="2"/>
  <c r="A4561" i="2"/>
  <c r="G4560" i="2"/>
  <c r="F4560" i="2"/>
  <c r="E4560" i="2"/>
  <c r="D4560" i="2"/>
  <c r="C4560" i="2"/>
  <c r="B4560" i="2"/>
  <c r="A4560" i="2"/>
  <c r="G4559" i="2"/>
  <c r="F4559" i="2"/>
  <c r="E4559" i="2"/>
  <c r="D4559" i="2"/>
  <c r="C4559" i="2"/>
  <c r="B4559" i="2"/>
  <c r="A4559" i="2"/>
  <c r="G4558" i="2"/>
  <c r="F4558" i="2"/>
  <c r="E4558" i="2"/>
  <c r="D4558" i="2"/>
  <c r="C4558" i="2"/>
  <c r="B4558" i="2"/>
  <c r="A4558" i="2"/>
  <c r="G4557" i="2"/>
  <c r="F4557" i="2"/>
  <c r="E4557" i="2"/>
  <c r="D4557" i="2"/>
  <c r="C4557" i="2"/>
  <c r="B4557" i="2"/>
  <c r="A4557" i="2"/>
  <c r="G4556" i="2"/>
  <c r="F4556" i="2"/>
  <c r="E4556" i="2"/>
  <c r="D4556" i="2"/>
  <c r="C4556" i="2"/>
  <c r="B4556" i="2"/>
  <c r="A4556" i="2"/>
  <c r="G4555" i="2"/>
  <c r="F4555" i="2"/>
  <c r="E4555" i="2"/>
  <c r="D4555" i="2"/>
  <c r="C4555" i="2"/>
  <c r="B4555" i="2"/>
  <c r="A4555" i="2"/>
  <c r="G4554" i="2"/>
  <c r="F4554" i="2"/>
  <c r="E4554" i="2"/>
  <c r="D4554" i="2"/>
  <c r="C4554" i="2"/>
  <c r="B4554" i="2"/>
  <c r="A4554" i="2"/>
  <c r="G4553" i="2"/>
  <c r="F4553" i="2"/>
  <c r="E4553" i="2"/>
  <c r="D4553" i="2"/>
  <c r="C4553" i="2"/>
  <c r="B4553" i="2"/>
  <c r="A4553" i="2"/>
  <c r="G4552" i="2"/>
  <c r="F4552" i="2"/>
  <c r="E4552" i="2"/>
  <c r="D4552" i="2"/>
  <c r="C4552" i="2"/>
  <c r="B4552" i="2"/>
  <c r="A4552" i="2"/>
  <c r="G4551" i="2"/>
  <c r="F4551" i="2"/>
  <c r="E4551" i="2"/>
  <c r="D4551" i="2"/>
  <c r="C4551" i="2"/>
  <c r="B4551" i="2"/>
  <c r="A4551" i="2"/>
  <c r="G4550" i="2"/>
  <c r="F4550" i="2"/>
  <c r="E4550" i="2"/>
  <c r="D4550" i="2"/>
  <c r="C4550" i="2"/>
  <c r="B4550" i="2"/>
  <c r="A4550" i="2"/>
  <c r="G4549" i="2"/>
  <c r="F4549" i="2"/>
  <c r="E4549" i="2"/>
  <c r="D4549" i="2"/>
  <c r="C4549" i="2"/>
  <c r="B4549" i="2"/>
  <c r="A4549" i="2"/>
  <c r="G4548" i="2"/>
  <c r="F4548" i="2"/>
  <c r="E4548" i="2"/>
  <c r="D4548" i="2"/>
  <c r="C4548" i="2"/>
  <c r="B4548" i="2"/>
  <c r="A4548" i="2"/>
  <c r="G4547" i="2"/>
  <c r="F4547" i="2"/>
  <c r="E4547" i="2"/>
  <c r="D4547" i="2"/>
  <c r="C4547" i="2"/>
  <c r="B4547" i="2"/>
  <c r="A4547" i="2"/>
  <c r="G4546" i="2"/>
  <c r="F4546" i="2"/>
  <c r="E4546" i="2"/>
  <c r="D4546" i="2"/>
  <c r="C4546" i="2"/>
  <c r="B4546" i="2"/>
  <c r="A4546" i="2"/>
  <c r="G4545" i="2"/>
  <c r="F4545" i="2"/>
  <c r="E4545" i="2"/>
  <c r="D4545" i="2"/>
  <c r="C4545" i="2"/>
  <c r="B4545" i="2"/>
  <c r="A4545" i="2"/>
  <c r="G4544" i="2"/>
  <c r="F4544" i="2"/>
  <c r="E4544" i="2"/>
  <c r="D4544" i="2"/>
  <c r="C4544" i="2"/>
  <c r="B4544" i="2"/>
  <c r="A4544" i="2"/>
  <c r="G4543" i="2"/>
  <c r="F4543" i="2"/>
  <c r="E4543" i="2"/>
  <c r="D4543" i="2"/>
  <c r="C4543" i="2"/>
  <c r="B4543" i="2"/>
  <c r="A4543" i="2"/>
  <c r="G4542" i="2"/>
  <c r="F4542" i="2"/>
  <c r="E4542" i="2"/>
  <c r="D4542" i="2"/>
  <c r="C4542" i="2"/>
  <c r="B4542" i="2"/>
  <c r="A4542" i="2"/>
  <c r="G4541" i="2"/>
  <c r="F4541" i="2"/>
  <c r="E4541" i="2"/>
  <c r="D4541" i="2"/>
  <c r="C4541" i="2"/>
  <c r="B4541" i="2"/>
  <c r="A4541" i="2"/>
  <c r="G4540" i="2"/>
  <c r="F4540" i="2"/>
  <c r="E4540" i="2"/>
  <c r="D4540" i="2"/>
  <c r="C4540" i="2"/>
  <c r="B4540" i="2"/>
  <c r="A4540" i="2"/>
  <c r="G4539" i="2"/>
  <c r="F4539" i="2"/>
  <c r="E4539" i="2"/>
  <c r="D4539" i="2"/>
  <c r="C4539" i="2"/>
  <c r="B4539" i="2"/>
  <c r="A4539" i="2"/>
  <c r="G4538" i="2"/>
  <c r="F4538" i="2"/>
  <c r="E4538" i="2"/>
  <c r="D4538" i="2"/>
  <c r="C4538" i="2"/>
  <c r="B4538" i="2"/>
  <c r="A4538" i="2"/>
  <c r="G4537" i="2"/>
  <c r="F4537" i="2"/>
  <c r="E4537" i="2"/>
  <c r="D4537" i="2"/>
  <c r="C4537" i="2"/>
  <c r="B4537" i="2"/>
  <c r="A4537" i="2"/>
  <c r="G4536" i="2"/>
  <c r="F4536" i="2"/>
  <c r="E4536" i="2"/>
  <c r="D4536" i="2"/>
  <c r="C4536" i="2"/>
  <c r="B4536" i="2"/>
  <c r="A4536" i="2"/>
  <c r="G4535" i="2"/>
  <c r="F4535" i="2"/>
  <c r="E4535" i="2"/>
  <c r="D4535" i="2"/>
  <c r="C4535" i="2"/>
  <c r="B4535" i="2"/>
  <c r="A4535" i="2"/>
  <c r="G4534" i="2"/>
  <c r="F4534" i="2"/>
  <c r="E4534" i="2"/>
  <c r="D4534" i="2"/>
  <c r="C4534" i="2"/>
  <c r="B4534" i="2"/>
  <c r="A4534" i="2"/>
  <c r="G4533" i="2"/>
  <c r="F4533" i="2"/>
  <c r="E4533" i="2"/>
  <c r="D4533" i="2"/>
  <c r="C4533" i="2"/>
  <c r="B4533" i="2"/>
  <c r="A4533" i="2"/>
  <c r="G4532" i="2"/>
  <c r="F4532" i="2"/>
  <c r="E4532" i="2"/>
  <c r="D4532" i="2"/>
  <c r="C4532" i="2"/>
  <c r="B4532" i="2"/>
  <c r="A4532" i="2"/>
  <c r="G4531" i="2"/>
  <c r="F4531" i="2"/>
  <c r="E4531" i="2"/>
  <c r="D4531" i="2"/>
  <c r="C4531" i="2"/>
  <c r="B4531" i="2"/>
  <c r="A4531" i="2"/>
  <c r="G4530" i="2"/>
  <c r="F4530" i="2"/>
  <c r="E4530" i="2"/>
  <c r="D4530" i="2"/>
  <c r="C4530" i="2"/>
  <c r="B4530" i="2"/>
  <c r="A4530" i="2"/>
  <c r="G4529" i="2"/>
  <c r="F4529" i="2"/>
  <c r="E4529" i="2"/>
  <c r="D4529" i="2"/>
  <c r="C4529" i="2"/>
  <c r="B4529" i="2"/>
  <c r="A4529" i="2"/>
  <c r="G4528" i="2"/>
  <c r="F4528" i="2"/>
  <c r="E4528" i="2"/>
  <c r="D4528" i="2"/>
  <c r="C4528" i="2"/>
  <c r="B4528" i="2"/>
  <c r="A4528" i="2"/>
  <c r="G4527" i="2"/>
  <c r="F4527" i="2"/>
  <c r="E4527" i="2"/>
  <c r="D4527" i="2"/>
  <c r="C4527" i="2"/>
  <c r="B4527" i="2"/>
  <c r="A4527" i="2"/>
  <c r="G4526" i="2"/>
  <c r="F4526" i="2"/>
  <c r="E4526" i="2"/>
  <c r="D4526" i="2"/>
  <c r="C4526" i="2"/>
  <c r="B4526" i="2"/>
  <c r="A4526" i="2"/>
  <c r="G4525" i="2"/>
  <c r="F4525" i="2"/>
  <c r="E4525" i="2"/>
  <c r="D4525" i="2"/>
  <c r="C4525" i="2"/>
  <c r="B4525" i="2"/>
  <c r="A4525" i="2"/>
  <c r="G4524" i="2"/>
  <c r="F4524" i="2"/>
  <c r="E4524" i="2"/>
  <c r="D4524" i="2"/>
  <c r="C4524" i="2"/>
  <c r="B4524" i="2"/>
  <c r="A4524" i="2"/>
  <c r="G4523" i="2"/>
  <c r="F4523" i="2"/>
  <c r="E4523" i="2"/>
  <c r="D4523" i="2"/>
  <c r="C4523" i="2"/>
  <c r="B4523" i="2"/>
  <c r="A4523" i="2"/>
  <c r="G4522" i="2"/>
  <c r="F4522" i="2"/>
  <c r="E4522" i="2"/>
  <c r="D4522" i="2"/>
  <c r="C4522" i="2"/>
  <c r="B4522" i="2"/>
  <c r="A4522" i="2"/>
  <c r="G4521" i="2"/>
  <c r="F4521" i="2"/>
  <c r="E4521" i="2"/>
  <c r="D4521" i="2"/>
  <c r="C4521" i="2"/>
  <c r="B4521" i="2"/>
  <c r="A4521" i="2"/>
  <c r="G4520" i="2"/>
  <c r="F4520" i="2"/>
  <c r="E4520" i="2"/>
  <c r="D4520" i="2"/>
  <c r="C4520" i="2"/>
  <c r="B4520" i="2"/>
  <c r="A4520" i="2"/>
  <c r="G4519" i="2"/>
  <c r="F4519" i="2"/>
  <c r="E4519" i="2"/>
  <c r="D4519" i="2"/>
  <c r="C4519" i="2"/>
  <c r="B4519" i="2"/>
  <c r="A4519" i="2"/>
  <c r="G4518" i="2"/>
  <c r="F4518" i="2"/>
  <c r="E4518" i="2"/>
  <c r="D4518" i="2"/>
  <c r="C4518" i="2"/>
  <c r="B4518" i="2"/>
  <c r="A4518" i="2"/>
  <c r="G4517" i="2"/>
  <c r="F4517" i="2"/>
  <c r="E4517" i="2"/>
  <c r="D4517" i="2"/>
  <c r="C4517" i="2"/>
  <c r="B4517" i="2"/>
  <c r="A4517" i="2"/>
  <c r="G4516" i="2"/>
  <c r="F4516" i="2"/>
  <c r="E4516" i="2"/>
  <c r="D4516" i="2"/>
  <c r="C4516" i="2"/>
  <c r="B4516" i="2"/>
  <c r="A4516" i="2"/>
  <c r="G4515" i="2"/>
  <c r="F4515" i="2"/>
  <c r="E4515" i="2"/>
  <c r="D4515" i="2"/>
  <c r="C4515" i="2"/>
  <c r="B4515" i="2"/>
  <c r="A4515" i="2"/>
  <c r="G4514" i="2"/>
  <c r="F4514" i="2"/>
  <c r="E4514" i="2"/>
  <c r="D4514" i="2"/>
  <c r="C4514" i="2"/>
  <c r="B4514" i="2"/>
  <c r="A4514" i="2"/>
  <c r="G4513" i="2"/>
  <c r="F4513" i="2"/>
  <c r="E4513" i="2"/>
  <c r="D4513" i="2"/>
  <c r="C4513" i="2"/>
  <c r="B4513" i="2"/>
  <c r="A4513" i="2"/>
  <c r="G4512" i="2"/>
  <c r="F4512" i="2"/>
  <c r="E4512" i="2"/>
  <c r="D4512" i="2"/>
  <c r="C4512" i="2"/>
  <c r="B4512" i="2"/>
  <c r="A4512" i="2"/>
  <c r="G4511" i="2"/>
  <c r="F4511" i="2"/>
  <c r="E4511" i="2"/>
  <c r="D4511" i="2"/>
  <c r="C4511" i="2"/>
  <c r="B4511" i="2"/>
  <c r="A4511" i="2"/>
  <c r="G4510" i="2"/>
  <c r="F4510" i="2"/>
  <c r="E4510" i="2"/>
  <c r="D4510" i="2"/>
  <c r="C4510" i="2"/>
  <c r="B4510" i="2"/>
  <c r="A4510" i="2"/>
  <c r="G4509" i="2"/>
  <c r="F4509" i="2"/>
  <c r="E4509" i="2"/>
  <c r="D4509" i="2"/>
  <c r="C4509" i="2"/>
  <c r="B4509" i="2"/>
  <c r="A4509" i="2"/>
  <c r="G4508" i="2"/>
  <c r="F4508" i="2"/>
  <c r="E4508" i="2"/>
  <c r="D4508" i="2"/>
  <c r="C4508" i="2"/>
  <c r="B4508" i="2"/>
  <c r="A4508" i="2"/>
  <c r="G4507" i="2"/>
  <c r="F4507" i="2"/>
  <c r="E4507" i="2"/>
  <c r="D4507" i="2"/>
  <c r="C4507" i="2"/>
  <c r="B4507" i="2"/>
  <c r="A4507" i="2"/>
  <c r="G4506" i="2"/>
  <c r="F4506" i="2"/>
  <c r="E4506" i="2"/>
  <c r="D4506" i="2"/>
  <c r="C4506" i="2"/>
  <c r="B4506" i="2"/>
  <c r="A4506" i="2"/>
  <c r="G4505" i="2"/>
  <c r="F4505" i="2"/>
  <c r="E4505" i="2"/>
  <c r="D4505" i="2"/>
  <c r="C4505" i="2"/>
  <c r="B4505" i="2"/>
  <c r="A4505" i="2"/>
  <c r="G4504" i="2"/>
  <c r="F4504" i="2"/>
  <c r="E4504" i="2"/>
  <c r="D4504" i="2"/>
  <c r="C4504" i="2"/>
  <c r="B4504" i="2"/>
  <c r="A4504" i="2"/>
  <c r="G4503" i="2"/>
  <c r="F4503" i="2"/>
  <c r="E4503" i="2"/>
  <c r="D4503" i="2"/>
  <c r="C4503" i="2"/>
  <c r="B4503" i="2"/>
  <c r="A4503" i="2"/>
  <c r="G4502" i="2"/>
  <c r="F4502" i="2"/>
  <c r="E4502" i="2"/>
  <c r="D4502" i="2"/>
  <c r="C4502" i="2"/>
  <c r="B4502" i="2"/>
  <c r="A4502" i="2"/>
  <c r="G4501" i="2"/>
  <c r="F4501" i="2"/>
  <c r="E4501" i="2"/>
  <c r="D4501" i="2"/>
  <c r="C4501" i="2"/>
  <c r="B4501" i="2"/>
  <c r="A4501" i="2"/>
  <c r="G4500" i="2"/>
  <c r="F4500" i="2"/>
  <c r="E4500" i="2"/>
  <c r="D4500" i="2"/>
  <c r="C4500" i="2"/>
  <c r="B4500" i="2"/>
  <c r="A4500" i="2"/>
  <c r="G4499" i="2"/>
  <c r="F4499" i="2"/>
  <c r="E4499" i="2"/>
  <c r="D4499" i="2"/>
  <c r="C4499" i="2"/>
  <c r="B4499" i="2"/>
  <c r="A4499" i="2"/>
  <c r="G4498" i="2"/>
  <c r="F4498" i="2"/>
  <c r="E4498" i="2"/>
  <c r="D4498" i="2"/>
  <c r="C4498" i="2"/>
  <c r="B4498" i="2"/>
  <c r="A4498" i="2"/>
  <c r="G4497" i="2"/>
  <c r="F4497" i="2"/>
  <c r="E4497" i="2"/>
  <c r="D4497" i="2"/>
  <c r="C4497" i="2"/>
  <c r="B4497" i="2"/>
  <c r="A4497" i="2"/>
  <c r="G4496" i="2"/>
  <c r="F4496" i="2"/>
  <c r="E4496" i="2"/>
  <c r="D4496" i="2"/>
  <c r="C4496" i="2"/>
  <c r="B4496" i="2"/>
  <c r="A4496" i="2"/>
  <c r="G4495" i="2"/>
  <c r="F4495" i="2"/>
  <c r="E4495" i="2"/>
  <c r="D4495" i="2"/>
  <c r="C4495" i="2"/>
  <c r="B4495" i="2"/>
  <c r="A4495" i="2"/>
  <c r="G4494" i="2"/>
  <c r="F4494" i="2"/>
  <c r="E4494" i="2"/>
  <c r="D4494" i="2"/>
  <c r="C4494" i="2"/>
  <c r="B4494" i="2"/>
  <c r="A4494" i="2"/>
  <c r="G4493" i="2"/>
  <c r="F4493" i="2"/>
  <c r="E4493" i="2"/>
  <c r="D4493" i="2"/>
  <c r="C4493" i="2"/>
  <c r="B4493" i="2"/>
  <c r="A4493" i="2"/>
  <c r="G4492" i="2"/>
  <c r="F4492" i="2"/>
  <c r="E4492" i="2"/>
  <c r="D4492" i="2"/>
  <c r="C4492" i="2"/>
  <c r="B4492" i="2"/>
  <c r="A4492" i="2"/>
  <c r="G4491" i="2"/>
  <c r="F4491" i="2"/>
  <c r="E4491" i="2"/>
  <c r="D4491" i="2"/>
  <c r="C4491" i="2"/>
  <c r="B4491" i="2"/>
  <c r="A4491" i="2"/>
  <c r="G4490" i="2"/>
  <c r="F4490" i="2"/>
  <c r="E4490" i="2"/>
  <c r="D4490" i="2"/>
  <c r="C4490" i="2"/>
  <c r="B4490" i="2"/>
  <c r="A4490" i="2"/>
  <c r="G4489" i="2"/>
  <c r="F4489" i="2"/>
  <c r="E4489" i="2"/>
  <c r="D4489" i="2"/>
  <c r="C4489" i="2"/>
  <c r="B4489" i="2"/>
  <c r="A4489" i="2"/>
  <c r="G4488" i="2"/>
  <c r="F4488" i="2"/>
  <c r="E4488" i="2"/>
  <c r="D4488" i="2"/>
  <c r="C4488" i="2"/>
  <c r="B4488" i="2"/>
  <c r="A4488" i="2"/>
  <c r="G4487" i="2"/>
  <c r="F4487" i="2"/>
  <c r="E4487" i="2"/>
  <c r="D4487" i="2"/>
  <c r="C4487" i="2"/>
  <c r="B4487" i="2"/>
  <c r="A4487" i="2"/>
  <c r="G4486" i="2"/>
  <c r="F4486" i="2"/>
  <c r="E4486" i="2"/>
  <c r="D4486" i="2"/>
  <c r="C4486" i="2"/>
  <c r="B4486" i="2"/>
  <c r="A4486" i="2"/>
  <c r="G4485" i="2"/>
  <c r="F4485" i="2"/>
  <c r="E4485" i="2"/>
  <c r="D4485" i="2"/>
  <c r="C4485" i="2"/>
  <c r="B4485" i="2"/>
  <c r="A4485" i="2"/>
  <c r="G4484" i="2"/>
  <c r="F4484" i="2"/>
  <c r="E4484" i="2"/>
  <c r="D4484" i="2"/>
  <c r="C4484" i="2"/>
  <c r="B4484" i="2"/>
  <c r="A4484" i="2"/>
  <c r="G4483" i="2"/>
  <c r="F4483" i="2"/>
  <c r="E4483" i="2"/>
  <c r="D4483" i="2"/>
  <c r="C4483" i="2"/>
  <c r="B4483" i="2"/>
  <c r="A4483" i="2"/>
  <c r="G4482" i="2"/>
  <c r="F4482" i="2"/>
  <c r="E4482" i="2"/>
  <c r="D4482" i="2"/>
  <c r="C4482" i="2"/>
  <c r="B4482" i="2"/>
  <c r="A4482" i="2"/>
  <c r="G4481" i="2"/>
  <c r="F4481" i="2"/>
  <c r="E4481" i="2"/>
  <c r="D4481" i="2"/>
  <c r="C4481" i="2"/>
  <c r="B4481" i="2"/>
  <c r="A4481" i="2"/>
  <c r="G4480" i="2"/>
  <c r="F4480" i="2"/>
  <c r="E4480" i="2"/>
  <c r="D4480" i="2"/>
  <c r="C4480" i="2"/>
  <c r="B4480" i="2"/>
  <c r="A4480" i="2"/>
  <c r="G4479" i="2"/>
  <c r="F4479" i="2"/>
  <c r="E4479" i="2"/>
  <c r="D4479" i="2"/>
  <c r="C4479" i="2"/>
  <c r="B4479" i="2"/>
  <c r="A4479" i="2"/>
  <c r="G4478" i="2"/>
  <c r="F4478" i="2"/>
  <c r="E4478" i="2"/>
  <c r="D4478" i="2"/>
  <c r="C4478" i="2"/>
  <c r="B4478" i="2"/>
  <c r="A4478" i="2"/>
  <c r="G4477" i="2"/>
  <c r="F4477" i="2"/>
  <c r="E4477" i="2"/>
  <c r="D4477" i="2"/>
  <c r="C4477" i="2"/>
  <c r="B4477" i="2"/>
  <c r="A4477" i="2"/>
  <c r="G4476" i="2"/>
  <c r="F4476" i="2"/>
  <c r="E4476" i="2"/>
  <c r="D4476" i="2"/>
  <c r="C4476" i="2"/>
  <c r="B4476" i="2"/>
  <c r="A4476" i="2"/>
  <c r="G4475" i="2"/>
  <c r="F4475" i="2"/>
  <c r="E4475" i="2"/>
  <c r="D4475" i="2"/>
  <c r="C4475" i="2"/>
  <c r="B4475" i="2"/>
  <c r="A4475" i="2"/>
  <c r="G4474" i="2"/>
  <c r="F4474" i="2"/>
  <c r="E4474" i="2"/>
  <c r="D4474" i="2"/>
  <c r="C4474" i="2"/>
  <c r="B4474" i="2"/>
  <c r="A4474" i="2"/>
  <c r="G4473" i="2"/>
  <c r="F4473" i="2"/>
  <c r="E4473" i="2"/>
  <c r="D4473" i="2"/>
  <c r="C4473" i="2"/>
  <c r="B4473" i="2"/>
  <c r="A4473" i="2"/>
  <c r="G4472" i="2"/>
  <c r="F4472" i="2"/>
  <c r="E4472" i="2"/>
  <c r="D4472" i="2"/>
  <c r="C4472" i="2"/>
  <c r="B4472" i="2"/>
  <c r="A4472" i="2"/>
  <c r="G4471" i="2"/>
  <c r="F4471" i="2"/>
  <c r="E4471" i="2"/>
  <c r="D4471" i="2"/>
  <c r="C4471" i="2"/>
  <c r="B4471" i="2"/>
  <c r="A4471" i="2"/>
  <c r="G4470" i="2"/>
  <c r="F4470" i="2"/>
  <c r="E4470" i="2"/>
  <c r="D4470" i="2"/>
  <c r="C4470" i="2"/>
  <c r="B4470" i="2"/>
  <c r="A4470" i="2"/>
  <c r="G4469" i="2"/>
  <c r="F4469" i="2"/>
  <c r="E4469" i="2"/>
  <c r="D4469" i="2"/>
  <c r="C4469" i="2"/>
  <c r="B4469" i="2"/>
  <c r="A4469" i="2"/>
  <c r="G4468" i="2"/>
  <c r="F4468" i="2"/>
  <c r="E4468" i="2"/>
  <c r="D4468" i="2"/>
  <c r="C4468" i="2"/>
  <c r="B4468" i="2"/>
  <c r="A4468" i="2"/>
  <c r="G4467" i="2"/>
  <c r="F4467" i="2"/>
  <c r="E4467" i="2"/>
  <c r="D4467" i="2"/>
  <c r="C4467" i="2"/>
  <c r="B4467" i="2"/>
  <c r="A4467" i="2"/>
  <c r="G4466" i="2"/>
  <c r="F4466" i="2"/>
  <c r="E4466" i="2"/>
  <c r="D4466" i="2"/>
  <c r="C4466" i="2"/>
  <c r="B4466" i="2"/>
  <c r="A4466" i="2"/>
  <c r="G4465" i="2"/>
  <c r="F4465" i="2"/>
  <c r="E4465" i="2"/>
  <c r="D4465" i="2"/>
  <c r="C4465" i="2"/>
  <c r="B4465" i="2"/>
  <c r="A4465" i="2"/>
  <c r="G4464" i="2"/>
  <c r="F4464" i="2"/>
  <c r="E4464" i="2"/>
  <c r="D4464" i="2"/>
  <c r="C4464" i="2"/>
  <c r="B4464" i="2"/>
  <c r="A4464" i="2"/>
  <c r="G4463" i="2"/>
  <c r="F4463" i="2"/>
  <c r="E4463" i="2"/>
  <c r="D4463" i="2"/>
  <c r="C4463" i="2"/>
  <c r="B4463" i="2"/>
  <c r="A4463" i="2"/>
  <c r="G4462" i="2"/>
  <c r="F4462" i="2"/>
  <c r="E4462" i="2"/>
  <c r="D4462" i="2"/>
  <c r="C4462" i="2"/>
  <c r="B4462" i="2"/>
  <c r="A4462" i="2"/>
  <c r="G4461" i="2"/>
  <c r="F4461" i="2"/>
  <c r="E4461" i="2"/>
  <c r="D4461" i="2"/>
  <c r="C4461" i="2"/>
  <c r="B4461" i="2"/>
  <c r="A4461" i="2"/>
  <c r="G4460" i="2"/>
  <c r="F4460" i="2"/>
  <c r="E4460" i="2"/>
  <c r="D4460" i="2"/>
  <c r="C4460" i="2"/>
  <c r="B4460" i="2"/>
  <c r="A4460" i="2"/>
  <c r="G4459" i="2"/>
  <c r="F4459" i="2"/>
  <c r="E4459" i="2"/>
  <c r="D4459" i="2"/>
  <c r="C4459" i="2"/>
  <c r="B4459" i="2"/>
  <c r="A4459" i="2"/>
  <c r="G4458" i="2"/>
  <c r="F4458" i="2"/>
  <c r="E4458" i="2"/>
  <c r="D4458" i="2"/>
  <c r="C4458" i="2"/>
  <c r="B4458" i="2"/>
  <c r="A4458" i="2"/>
  <c r="G4457" i="2"/>
  <c r="F4457" i="2"/>
  <c r="E4457" i="2"/>
  <c r="D4457" i="2"/>
  <c r="C4457" i="2"/>
  <c r="B4457" i="2"/>
  <c r="A4457" i="2"/>
  <c r="G4456" i="2"/>
  <c r="F4456" i="2"/>
  <c r="E4456" i="2"/>
  <c r="D4456" i="2"/>
  <c r="C4456" i="2"/>
  <c r="B4456" i="2"/>
  <c r="A4456" i="2"/>
  <c r="G4455" i="2"/>
  <c r="F4455" i="2"/>
  <c r="E4455" i="2"/>
  <c r="D4455" i="2"/>
  <c r="C4455" i="2"/>
  <c r="B4455" i="2"/>
  <c r="A4455" i="2"/>
  <c r="G4454" i="2"/>
  <c r="F4454" i="2"/>
  <c r="E4454" i="2"/>
  <c r="D4454" i="2"/>
  <c r="C4454" i="2"/>
  <c r="B4454" i="2"/>
  <c r="A4454" i="2"/>
  <c r="G4453" i="2"/>
  <c r="F4453" i="2"/>
  <c r="E4453" i="2"/>
  <c r="D4453" i="2"/>
  <c r="C4453" i="2"/>
  <c r="B4453" i="2"/>
  <c r="A4453" i="2"/>
  <c r="G4452" i="2"/>
  <c r="F4452" i="2"/>
  <c r="E4452" i="2"/>
  <c r="D4452" i="2"/>
  <c r="C4452" i="2"/>
  <c r="B4452" i="2"/>
  <c r="A4452" i="2"/>
  <c r="G4451" i="2"/>
  <c r="F4451" i="2"/>
  <c r="E4451" i="2"/>
  <c r="D4451" i="2"/>
  <c r="C4451" i="2"/>
  <c r="B4451" i="2"/>
  <c r="A4451" i="2"/>
  <c r="G4450" i="2"/>
  <c r="F4450" i="2"/>
  <c r="E4450" i="2"/>
  <c r="D4450" i="2"/>
  <c r="C4450" i="2"/>
  <c r="B4450" i="2"/>
  <c r="A4450" i="2"/>
  <c r="G4449" i="2"/>
  <c r="F4449" i="2"/>
  <c r="E4449" i="2"/>
  <c r="D4449" i="2"/>
  <c r="C4449" i="2"/>
  <c r="B4449" i="2"/>
  <c r="A4449" i="2"/>
  <c r="G4448" i="2"/>
  <c r="F4448" i="2"/>
  <c r="E4448" i="2"/>
  <c r="D4448" i="2"/>
  <c r="C4448" i="2"/>
  <c r="B4448" i="2"/>
  <c r="A4448" i="2"/>
  <c r="G4447" i="2"/>
  <c r="F4447" i="2"/>
  <c r="E4447" i="2"/>
  <c r="D4447" i="2"/>
  <c r="C4447" i="2"/>
  <c r="B4447" i="2"/>
  <c r="A4447" i="2"/>
  <c r="G4446" i="2"/>
  <c r="F4446" i="2"/>
  <c r="E4446" i="2"/>
  <c r="D4446" i="2"/>
  <c r="C4446" i="2"/>
  <c r="B4446" i="2"/>
  <c r="A4446" i="2"/>
  <c r="G4445" i="2"/>
  <c r="F4445" i="2"/>
  <c r="E4445" i="2"/>
  <c r="D4445" i="2"/>
  <c r="C4445" i="2"/>
  <c r="B4445" i="2"/>
  <c r="A4445" i="2"/>
  <c r="G4444" i="2"/>
  <c r="F4444" i="2"/>
  <c r="E4444" i="2"/>
  <c r="D4444" i="2"/>
  <c r="C4444" i="2"/>
  <c r="B4444" i="2"/>
  <c r="A4444" i="2"/>
  <c r="G4443" i="2"/>
  <c r="F4443" i="2"/>
  <c r="E4443" i="2"/>
  <c r="D4443" i="2"/>
  <c r="C4443" i="2"/>
  <c r="B4443" i="2"/>
  <c r="A4443" i="2"/>
  <c r="G4442" i="2"/>
  <c r="F4442" i="2"/>
  <c r="E4442" i="2"/>
  <c r="D4442" i="2"/>
  <c r="C4442" i="2"/>
  <c r="B4442" i="2"/>
  <c r="A4442" i="2"/>
  <c r="G4441" i="2"/>
  <c r="F4441" i="2"/>
  <c r="E4441" i="2"/>
  <c r="D4441" i="2"/>
  <c r="C4441" i="2"/>
  <c r="B4441" i="2"/>
  <c r="A4441" i="2"/>
  <c r="G4440" i="2"/>
  <c r="F4440" i="2"/>
  <c r="E4440" i="2"/>
  <c r="D4440" i="2"/>
  <c r="C4440" i="2"/>
  <c r="B4440" i="2"/>
  <c r="A4440" i="2"/>
  <c r="G4439" i="2"/>
  <c r="F4439" i="2"/>
  <c r="E4439" i="2"/>
  <c r="D4439" i="2"/>
  <c r="C4439" i="2"/>
  <c r="B4439" i="2"/>
  <c r="A4439" i="2"/>
  <c r="G4438" i="2"/>
  <c r="F4438" i="2"/>
  <c r="E4438" i="2"/>
  <c r="D4438" i="2"/>
  <c r="C4438" i="2"/>
  <c r="B4438" i="2"/>
  <c r="A4438" i="2"/>
  <c r="G4437" i="2"/>
  <c r="F4437" i="2"/>
  <c r="E4437" i="2"/>
  <c r="D4437" i="2"/>
  <c r="C4437" i="2"/>
  <c r="B4437" i="2"/>
  <c r="A4437" i="2"/>
  <c r="G4436" i="2"/>
  <c r="F4436" i="2"/>
  <c r="E4436" i="2"/>
  <c r="D4436" i="2"/>
  <c r="C4436" i="2"/>
  <c r="B4436" i="2"/>
  <c r="A4436" i="2"/>
  <c r="G4435" i="2"/>
  <c r="F4435" i="2"/>
  <c r="E4435" i="2"/>
  <c r="D4435" i="2"/>
  <c r="C4435" i="2"/>
  <c r="B4435" i="2"/>
  <c r="A4435" i="2"/>
  <c r="G4434" i="2"/>
  <c r="F4434" i="2"/>
  <c r="E4434" i="2"/>
  <c r="D4434" i="2"/>
  <c r="C4434" i="2"/>
  <c r="B4434" i="2"/>
  <c r="A4434" i="2"/>
  <c r="G4433" i="2"/>
  <c r="F4433" i="2"/>
  <c r="E4433" i="2"/>
  <c r="D4433" i="2"/>
  <c r="C4433" i="2"/>
  <c r="B4433" i="2"/>
  <c r="A4433" i="2"/>
  <c r="G4432" i="2"/>
  <c r="F4432" i="2"/>
  <c r="E4432" i="2"/>
  <c r="D4432" i="2"/>
  <c r="C4432" i="2"/>
  <c r="B4432" i="2"/>
  <c r="A4432" i="2"/>
  <c r="G4431" i="2"/>
  <c r="F4431" i="2"/>
  <c r="E4431" i="2"/>
  <c r="D4431" i="2"/>
  <c r="C4431" i="2"/>
  <c r="B4431" i="2"/>
  <c r="A4431" i="2"/>
  <c r="G4430" i="2"/>
  <c r="F4430" i="2"/>
  <c r="E4430" i="2"/>
  <c r="D4430" i="2"/>
  <c r="C4430" i="2"/>
  <c r="B4430" i="2"/>
  <c r="A4430" i="2"/>
  <c r="G4429" i="2"/>
  <c r="F4429" i="2"/>
  <c r="E4429" i="2"/>
  <c r="D4429" i="2"/>
  <c r="C4429" i="2"/>
  <c r="B4429" i="2"/>
  <c r="A4429" i="2"/>
  <c r="G4428" i="2"/>
  <c r="F4428" i="2"/>
  <c r="E4428" i="2"/>
  <c r="D4428" i="2"/>
  <c r="C4428" i="2"/>
  <c r="B4428" i="2"/>
  <c r="A4428" i="2"/>
  <c r="G4427" i="2"/>
  <c r="F4427" i="2"/>
  <c r="E4427" i="2"/>
  <c r="D4427" i="2"/>
  <c r="C4427" i="2"/>
  <c r="B4427" i="2"/>
  <c r="A4427" i="2"/>
  <c r="G4426" i="2"/>
  <c r="F4426" i="2"/>
  <c r="E4426" i="2"/>
  <c r="D4426" i="2"/>
  <c r="C4426" i="2"/>
  <c r="B4426" i="2"/>
  <c r="A4426" i="2"/>
  <c r="G4425" i="2"/>
  <c r="F4425" i="2"/>
  <c r="E4425" i="2"/>
  <c r="D4425" i="2"/>
  <c r="C4425" i="2"/>
  <c r="B4425" i="2"/>
  <c r="A4425" i="2"/>
  <c r="G4424" i="2"/>
  <c r="F4424" i="2"/>
  <c r="E4424" i="2"/>
  <c r="D4424" i="2"/>
  <c r="C4424" i="2"/>
  <c r="B4424" i="2"/>
  <c r="A4424" i="2"/>
  <c r="G4423" i="2"/>
  <c r="F4423" i="2"/>
  <c r="E4423" i="2"/>
  <c r="D4423" i="2"/>
  <c r="C4423" i="2"/>
  <c r="B4423" i="2"/>
  <c r="A4423" i="2"/>
  <c r="G4422" i="2"/>
  <c r="F4422" i="2"/>
  <c r="E4422" i="2"/>
  <c r="D4422" i="2"/>
  <c r="C4422" i="2"/>
  <c r="B4422" i="2"/>
  <c r="A4422" i="2"/>
  <c r="G4421" i="2"/>
  <c r="F4421" i="2"/>
  <c r="E4421" i="2"/>
  <c r="D4421" i="2"/>
  <c r="C4421" i="2"/>
  <c r="B4421" i="2"/>
  <c r="A4421" i="2"/>
  <c r="G4420" i="2"/>
  <c r="F4420" i="2"/>
  <c r="E4420" i="2"/>
  <c r="D4420" i="2"/>
  <c r="C4420" i="2"/>
  <c r="B4420" i="2"/>
  <c r="A4420" i="2"/>
  <c r="G4419" i="2"/>
  <c r="F4419" i="2"/>
  <c r="E4419" i="2"/>
  <c r="D4419" i="2"/>
  <c r="C4419" i="2"/>
  <c r="B4419" i="2"/>
  <c r="A4419" i="2"/>
  <c r="G4418" i="2"/>
  <c r="F4418" i="2"/>
  <c r="E4418" i="2"/>
  <c r="D4418" i="2"/>
  <c r="C4418" i="2"/>
  <c r="B4418" i="2"/>
  <c r="A4418" i="2"/>
  <c r="G4417" i="2"/>
  <c r="F4417" i="2"/>
  <c r="E4417" i="2"/>
  <c r="D4417" i="2"/>
  <c r="C4417" i="2"/>
  <c r="B4417" i="2"/>
  <c r="A4417" i="2"/>
  <c r="G4416" i="2"/>
  <c r="F4416" i="2"/>
  <c r="E4416" i="2"/>
  <c r="D4416" i="2"/>
  <c r="C4416" i="2"/>
  <c r="B4416" i="2"/>
  <c r="A4416" i="2"/>
  <c r="G4415" i="2"/>
  <c r="F4415" i="2"/>
  <c r="E4415" i="2"/>
  <c r="D4415" i="2"/>
  <c r="C4415" i="2"/>
  <c r="B4415" i="2"/>
  <c r="A4415" i="2"/>
  <c r="G4414" i="2"/>
  <c r="F4414" i="2"/>
  <c r="E4414" i="2"/>
  <c r="D4414" i="2"/>
  <c r="C4414" i="2"/>
  <c r="B4414" i="2"/>
  <c r="A4414" i="2"/>
  <c r="G4413" i="2"/>
  <c r="F4413" i="2"/>
  <c r="E4413" i="2"/>
  <c r="D4413" i="2"/>
  <c r="C4413" i="2"/>
  <c r="B4413" i="2"/>
  <c r="A4413" i="2"/>
  <c r="G4412" i="2"/>
  <c r="F4412" i="2"/>
  <c r="E4412" i="2"/>
  <c r="D4412" i="2"/>
  <c r="C4412" i="2"/>
  <c r="B4412" i="2"/>
  <c r="A4412" i="2"/>
  <c r="G4411" i="2"/>
  <c r="F4411" i="2"/>
  <c r="E4411" i="2"/>
  <c r="D4411" i="2"/>
  <c r="C4411" i="2"/>
  <c r="B4411" i="2"/>
  <c r="A4411" i="2"/>
  <c r="G4410" i="2"/>
  <c r="F4410" i="2"/>
  <c r="E4410" i="2"/>
  <c r="D4410" i="2"/>
  <c r="C4410" i="2"/>
  <c r="B4410" i="2"/>
  <c r="A4410" i="2"/>
  <c r="G4409" i="2"/>
  <c r="F4409" i="2"/>
  <c r="E4409" i="2"/>
  <c r="D4409" i="2"/>
  <c r="C4409" i="2"/>
  <c r="B4409" i="2"/>
  <c r="A4409" i="2"/>
  <c r="G4408" i="2"/>
  <c r="F4408" i="2"/>
  <c r="E4408" i="2"/>
  <c r="D4408" i="2"/>
  <c r="C4408" i="2"/>
  <c r="B4408" i="2"/>
  <c r="A4408" i="2"/>
  <c r="G4407" i="2"/>
  <c r="F4407" i="2"/>
  <c r="E4407" i="2"/>
  <c r="D4407" i="2"/>
  <c r="C4407" i="2"/>
  <c r="B4407" i="2"/>
  <c r="A4407" i="2"/>
  <c r="G4406" i="2"/>
  <c r="F4406" i="2"/>
  <c r="E4406" i="2"/>
  <c r="D4406" i="2"/>
  <c r="C4406" i="2"/>
  <c r="B4406" i="2"/>
  <c r="A4406" i="2"/>
  <c r="G4405" i="2"/>
  <c r="F4405" i="2"/>
  <c r="E4405" i="2"/>
  <c r="D4405" i="2"/>
  <c r="C4405" i="2"/>
  <c r="B4405" i="2"/>
  <c r="A4405" i="2"/>
  <c r="G4404" i="2"/>
  <c r="F4404" i="2"/>
  <c r="E4404" i="2"/>
  <c r="D4404" i="2"/>
  <c r="C4404" i="2"/>
  <c r="B4404" i="2"/>
  <c r="A4404" i="2"/>
  <c r="G4403" i="2"/>
  <c r="F4403" i="2"/>
  <c r="E4403" i="2"/>
  <c r="D4403" i="2"/>
  <c r="C4403" i="2"/>
  <c r="B4403" i="2"/>
  <c r="A4403" i="2"/>
  <c r="G4402" i="2"/>
  <c r="F4402" i="2"/>
  <c r="E4402" i="2"/>
  <c r="D4402" i="2"/>
  <c r="C4402" i="2"/>
  <c r="B4402" i="2"/>
  <c r="A4402" i="2"/>
  <c r="G4401" i="2"/>
  <c r="F4401" i="2"/>
  <c r="E4401" i="2"/>
  <c r="D4401" i="2"/>
  <c r="C4401" i="2"/>
  <c r="B4401" i="2"/>
  <c r="A4401" i="2"/>
  <c r="G4400" i="2"/>
  <c r="F4400" i="2"/>
  <c r="E4400" i="2"/>
  <c r="D4400" i="2"/>
  <c r="C4400" i="2"/>
  <c r="B4400" i="2"/>
  <c r="A4400" i="2"/>
  <c r="G4399" i="2"/>
  <c r="F4399" i="2"/>
  <c r="E4399" i="2"/>
  <c r="D4399" i="2"/>
  <c r="C4399" i="2"/>
  <c r="B4399" i="2"/>
  <c r="A4399" i="2"/>
  <c r="G4398" i="2"/>
  <c r="F4398" i="2"/>
  <c r="E4398" i="2"/>
  <c r="D4398" i="2"/>
  <c r="C4398" i="2"/>
  <c r="B4398" i="2"/>
  <c r="A4398" i="2"/>
  <c r="G4397" i="2"/>
  <c r="F4397" i="2"/>
  <c r="E4397" i="2"/>
  <c r="D4397" i="2"/>
  <c r="C4397" i="2"/>
  <c r="B4397" i="2"/>
  <c r="A4397" i="2"/>
  <c r="G4396" i="2"/>
  <c r="F4396" i="2"/>
  <c r="E4396" i="2"/>
  <c r="D4396" i="2"/>
  <c r="C4396" i="2"/>
  <c r="B4396" i="2"/>
  <c r="A4396" i="2"/>
  <c r="G4395" i="2"/>
  <c r="F4395" i="2"/>
  <c r="E4395" i="2"/>
  <c r="D4395" i="2"/>
  <c r="C4395" i="2"/>
  <c r="B4395" i="2"/>
  <c r="A4395" i="2"/>
  <c r="G4394" i="2"/>
  <c r="F4394" i="2"/>
  <c r="E4394" i="2"/>
  <c r="D4394" i="2"/>
  <c r="C4394" i="2"/>
  <c r="B4394" i="2"/>
  <c r="A4394" i="2"/>
  <c r="G4393" i="2"/>
  <c r="F4393" i="2"/>
  <c r="E4393" i="2"/>
  <c r="D4393" i="2"/>
  <c r="C4393" i="2"/>
  <c r="B4393" i="2"/>
  <c r="A4393" i="2"/>
  <c r="G4392" i="2"/>
  <c r="F4392" i="2"/>
  <c r="E4392" i="2"/>
  <c r="D4392" i="2"/>
  <c r="C4392" i="2"/>
  <c r="B4392" i="2"/>
  <c r="A4392" i="2"/>
  <c r="G4391" i="2"/>
  <c r="F4391" i="2"/>
  <c r="E4391" i="2"/>
  <c r="D4391" i="2"/>
  <c r="C4391" i="2"/>
  <c r="B4391" i="2"/>
  <c r="A4391" i="2"/>
  <c r="G4390" i="2"/>
  <c r="F4390" i="2"/>
  <c r="E4390" i="2"/>
  <c r="D4390" i="2"/>
  <c r="C4390" i="2"/>
  <c r="B4390" i="2"/>
  <c r="A4390" i="2"/>
  <c r="G4389" i="2"/>
  <c r="F4389" i="2"/>
  <c r="E4389" i="2"/>
  <c r="D4389" i="2"/>
  <c r="C4389" i="2"/>
  <c r="B4389" i="2"/>
  <c r="A4389" i="2"/>
  <c r="G4388" i="2"/>
  <c r="F4388" i="2"/>
  <c r="E4388" i="2"/>
  <c r="D4388" i="2"/>
  <c r="C4388" i="2"/>
  <c r="B4388" i="2"/>
  <c r="A4388" i="2"/>
  <c r="G4387" i="2"/>
  <c r="F4387" i="2"/>
  <c r="E4387" i="2"/>
  <c r="D4387" i="2"/>
  <c r="C4387" i="2"/>
  <c r="B4387" i="2"/>
  <c r="A4387" i="2"/>
  <c r="G4386" i="2"/>
  <c r="F4386" i="2"/>
  <c r="E4386" i="2"/>
  <c r="D4386" i="2"/>
  <c r="C4386" i="2"/>
  <c r="B4386" i="2"/>
  <c r="A4386" i="2"/>
  <c r="G4385" i="2"/>
  <c r="F4385" i="2"/>
  <c r="E4385" i="2"/>
  <c r="D4385" i="2"/>
  <c r="C4385" i="2"/>
  <c r="B4385" i="2"/>
  <c r="A4385" i="2"/>
  <c r="G4384" i="2"/>
  <c r="F4384" i="2"/>
  <c r="E4384" i="2"/>
  <c r="D4384" i="2"/>
  <c r="C4384" i="2"/>
  <c r="B4384" i="2"/>
  <c r="A4384" i="2"/>
  <c r="G4383" i="2"/>
  <c r="F4383" i="2"/>
  <c r="E4383" i="2"/>
  <c r="D4383" i="2"/>
  <c r="C4383" i="2"/>
  <c r="B4383" i="2"/>
  <c r="A4383" i="2"/>
  <c r="G4382" i="2"/>
  <c r="F4382" i="2"/>
  <c r="E4382" i="2"/>
  <c r="D4382" i="2"/>
  <c r="C4382" i="2"/>
  <c r="B4382" i="2"/>
  <c r="A4382" i="2"/>
  <c r="G4381" i="2"/>
  <c r="F4381" i="2"/>
  <c r="E4381" i="2"/>
  <c r="D4381" i="2"/>
  <c r="C4381" i="2"/>
  <c r="B4381" i="2"/>
  <c r="A4381" i="2"/>
  <c r="G4380" i="2"/>
  <c r="F4380" i="2"/>
  <c r="E4380" i="2"/>
  <c r="D4380" i="2"/>
  <c r="C4380" i="2"/>
  <c r="B4380" i="2"/>
  <c r="A4380" i="2"/>
  <c r="G4379" i="2"/>
  <c r="F4379" i="2"/>
  <c r="E4379" i="2"/>
  <c r="D4379" i="2"/>
  <c r="C4379" i="2"/>
  <c r="B4379" i="2"/>
  <c r="A4379" i="2"/>
  <c r="G4378" i="2"/>
  <c r="F4378" i="2"/>
  <c r="E4378" i="2"/>
  <c r="D4378" i="2"/>
  <c r="C4378" i="2"/>
  <c r="B4378" i="2"/>
  <c r="A4378" i="2"/>
  <c r="G4377" i="2"/>
  <c r="F4377" i="2"/>
  <c r="E4377" i="2"/>
  <c r="D4377" i="2"/>
  <c r="C4377" i="2"/>
  <c r="B4377" i="2"/>
  <c r="A4377" i="2"/>
  <c r="G4376" i="2"/>
  <c r="F4376" i="2"/>
  <c r="E4376" i="2"/>
  <c r="D4376" i="2"/>
  <c r="C4376" i="2"/>
  <c r="B4376" i="2"/>
  <c r="A4376" i="2"/>
  <c r="G4375" i="2"/>
  <c r="F4375" i="2"/>
  <c r="E4375" i="2"/>
  <c r="D4375" i="2"/>
  <c r="C4375" i="2"/>
  <c r="B4375" i="2"/>
  <c r="A4375" i="2"/>
  <c r="G4374" i="2"/>
  <c r="F4374" i="2"/>
  <c r="E4374" i="2"/>
  <c r="D4374" i="2"/>
  <c r="C4374" i="2"/>
  <c r="B4374" i="2"/>
  <c r="A4374" i="2"/>
  <c r="G4373" i="2"/>
  <c r="F4373" i="2"/>
  <c r="E4373" i="2"/>
  <c r="D4373" i="2"/>
  <c r="C4373" i="2"/>
  <c r="B4373" i="2"/>
  <c r="A4373" i="2"/>
  <c r="G4372" i="2"/>
  <c r="F4372" i="2"/>
  <c r="E4372" i="2"/>
  <c r="D4372" i="2"/>
  <c r="C4372" i="2"/>
  <c r="B4372" i="2"/>
  <c r="A4372" i="2"/>
  <c r="G4371" i="2"/>
  <c r="F4371" i="2"/>
  <c r="E4371" i="2"/>
  <c r="D4371" i="2"/>
  <c r="C4371" i="2"/>
  <c r="B4371" i="2"/>
  <c r="A4371" i="2"/>
  <c r="G4370" i="2"/>
  <c r="F4370" i="2"/>
  <c r="E4370" i="2"/>
  <c r="D4370" i="2"/>
  <c r="C4370" i="2"/>
  <c r="B4370" i="2"/>
  <c r="A4370" i="2"/>
  <c r="G4369" i="2"/>
  <c r="F4369" i="2"/>
  <c r="E4369" i="2"/>
  <c r="D4369" i="2"/>
  <c r="C4369" i="2"/>
  <c r="B4369" i="2"/>
  <c r="A4369" i="2"/>
  <c r="G4368" i="2"/>
  <c r="F4368" i="2"/>
  <c r="E4368" i="2"/>
  <c r="D4368" i="2"/>
  <c r="C4368" i="2"/>
  <c r="B4368" i="2"/>
  <c r="A4368" i="2"/>
  <c r="G4367" i="2"/>
  <c r="F4367" i="2"/>
  <c r="E4367" i="2"/>
  <c r="D4367" i="2"/>
  <c r="C4367" i="2"/>
  <c r="B4367" i="2"/>
  <c r="A4367" i="2"/>
  <c r="G4366" i="2"/>
  <c r="F4366" i="2"/>
  <c r="E4366" i="2"/>
  <c r="D4366" i="2"/>
  <c r="C4366" i="2"/>
  <c r="B4366" i="2"/>
  <c r="A4366" i="2"/>
  <c r="G4365" i="2"/>
  <c r="F4365" i="2"/>
  <c r="E4365" i="2"/>
  <c r="D4365" i="2"/>
  <c r="C4365" i="2"/>
  <c r="B4365" i="2"/>
  <c r="A4365" i="2"/>
  <c r="G4364" i="2"/>
  <c r="F4364" i="2"/>
  <c r="E4364" i="2"/>
  <c r="D4364" i="2"/>
  <c r="C4364" i="2"/>
  <c r="B4364" i="2"/>
  <c r="A4364" i="2"/>
  <c r="G4363" i="2"/>
  <c r="F4363" i="2"/>
  <c r="E4363" i="2"/>
  <c r="D4363" i="2"/>
  <c r="C4363" i="2"/>
  <c r="B4363" i="2"/>
  <c r="A4363" i="2"/>
  <c r="G4362" i="2"/>
  <c r="F4362" i="2"/>
  <c r="E4362" i="2"/>
  <c r="D4362" i="2"/>
  <c r="C4362" i="2"/>
  <c r="B4362" i="2"/>
  <c r="A4362" i="2"/>
  <c r="G4361" i="2"/>
  <c r="F4361" i="2"/>
  <c r="E4361" i="2"/>
  <c r="D4361" i="2"/>
  <c r="C4361" i="2"/>
  <c r="B4361" i="2"/>
  <c r="A4361" i="2"/>
  <c r="G4360" i="2"/>
  <c r="F4360" i="2"/>
  <c r="E4360" i="2"/>
  <c r="D4360" i="2"/>
  <c r="C4360" i="2"/>
  <c r="B4360" i="2"/>
  <c r="A4360" i="2"/>
  <c r="G4359" i="2"/>
  <c r="F4359" i="2"/>
  <c r="E4359" i="2"/>
  <c r="D4359" i="2"/>
  <c r="C4359" i="2"/>
  <c r="B4359" i="2"/>
  <c r="A4359" i="2"/>
  <c r="G4358" i="2"/>
  <c r="F4358" i="2"/>
  <c r="E4358" i="2"/>
  <c r="D4358" i="2"/>
  <c r="C4358" i="2"/>
  <c r="B4358" i="2"/>
  <c r="A4358" i="2"/>
  <c r="G4357" i="2"/>
  <c r="F4357" i="2"/>
  <c r="E4357" i="2"/>
  <c r="D4357" i="2"/>
  <c r="C4357" i="2"/>
  <c r="B4357" i="2"/>
  <c r="A4357" i="2"/>
  <c r="G4356" i="2"/>
  <c r="F4356" i="2"/>
  <c r="E4356" i="2"/>
  <c r="D4356" i="2"/>
  <c r="C4356" i="2"/>
  <c r="B4356" i="2"/>
  <c r="A4356" i="2"/>
  <c r="G4355" i="2"/>
  <c r="F4355" i="2"/>
  <c r="E4355" i="2"/>
  <c r="D4355" i="2"/>
  <c r="C4355" i="2"/>
  <c r="B4355" i="2"/>
  <c r="A4355" i="2"/>
  <c r="G4354" i="2"/>
  <c r="F4354" i="2"/>
  <c r="E4354" i="2"/>
  <c r="D4354" i="2"/>
  <c r="C4354" i="2"/>
  <c r="B4354" i="2"/>
  <c r="A4354" i="2"/>
  <c r="G4353" i="2"/>
  <c r="F4353" i="2"/>
  <c r="E4353" i="2"/>
  <c r="D4353" i="2"/>
  <c r="C4353" i="2"/>
  <c r="B4353" i="2"/>
  <c r="A4353" i="2"/>
  <c r="G4352" i="2"/>
  <c r="F4352" i="2"/>
  <c r="E4352" i="2"/>
  <c r="D4352" i="2"/>
  <c r="C4352" i="2"/>
  <c r="B4352" i="2"/>
  <c r="A4352" i="2"/>
  <c r="G4351" i="2"/>
  <c r="F4351" i="2"/>
  <c r="E4351" i="2"/>
  <c r="D4351" i="2"/>
  <c r="C4351" i="2"/>
  <c r="B4351" i="2"/>
  <c r="A4351" i="2"/>
  <c r="G4350" i="2"/>
  <c r="F4350" i="2"/>
  <c r="E4350" i="2"/>
  <c r="D4350" i="2"/>
  <c r="C4350" i="2"/>
  <c r="B4350" i="2"/>
  <c r="A4350" i="2"/>
  <c r="G4349" i="2"/>
  <c r="F4349" i="2"/>
  <c r="E4349" i="2"/>
  <c r="D4349" i="2"/>
  <c r="C4349" i="2"/>
  <c r="B4349" i="2"/>
  <c r="A4349" i="2"/>
  <c r="G4348" i="2"/>
  <c r="F4348" i="2"/>
  <c r="E4348" i="2"/>
  <c r="D4348" i="2"/>
  <c r="C4348" i="2"/>
  <c r="B4348" i="2"/>
  <c r="A4348" i="2"/>
  <c r="G4347" i="2"/>
  <c r="F4347" i="2"/>
  <c r="E4347" i="2"/>
  <c r="D4347" i="2"/>
  <c r="C4347" i="2"/>
  <c r="B4347" i="2"/>
  <c r="A4347" i="2"/>
  <c r="G4346" i="2"/>
  <c r="F4346" i="2"/>
  <c r="E4346" i="2"/>
  <c r="D4346" i="2"/>
  <c r="C4346" i="2"/>
  <c r="B4346" i="2"/>
  <c r="A4346" i="2"/>
  <c r="G4345" i="2"/>
  <c r="F4345" i="2"/>
  <c r="E4345" i="2"/>
  <c r="D4345" i="2"/>
  <c r="C4345" i="2"/>
  <c r="B4345" i="2"/>
  <c r="A4345" i="2"/>
  <c r="G4344" i="2"/>
  <c r="F4344" i="2"/>
  <c r="E4344" i="2"/>
  <c r="D4344" i="2"/>
  <c r="C4344" i="2"/>
  <c r="B4344" i="2"/>
  <c r="A4344" i="2"/>
  <c r="G4343" i="2"/>
  <c r="F4343" i="2"/>
  <c r="E4343" i="2"/>
  <c r="D4343" i="2"/>
  <c r="C4343" i="2"/>
  <c r="B4343" i="2"/>
  <c r="A4343" i="2"/>
  <c r="G4342" i="2"/>
  <c r="F4342" i="2"/>
  <c r="E4342" i="2"/>
  <c r="D4342" i="2"/>
  <c r="C4342" i="2"/>
  <c r="B4342" i="2"/>
  <c r="A4342" i="2"/>
  <c r="G4341" i="2"/>
  <c r="F4341" i="2"/>
  <c r="E4341" i="2"/>
  <c r="D4341" i="2"/>
  <c r="C4341" i="2"/>
  <c r="B4341" i="2"/>
  <c r="A4341" i="2"/>
  <c r="G4340" i="2"/>
  <c r="F4340" i="2"/>
  <c r="E4340" i="2"/>
  <c r="D4340" i="2"/>
  <c r="C4340" i="2"/>
  <c r="B4340" i="2"/>
  <c r="A4340" i="2"/>
  <c r="G4339" i="2"/>
  <c r="F4339" i="2"/>
  <c r="E4339" i="2"/>
  <c r="D4339" i="2"/>
  <c r="C4339" i="2"/>
  <c r="B4339" i="2"/>
  <c r="A4339" i="2"/>
  <c r="G4338" i="2"/>
  <c r="F4338" i="2"/>
  <c r="E4338" i="2"/>
  <c r="D4338" i="2"/>
  <c r="C4338" i="2"/>
  <c r="B4338" i="2"/>
  <c r="A4338" i="2"/>
  <c r="G4337" i="2"/>
  <c r="F4337" i="2"/>
  <c r="E4337" i="2"/>
  <c r="D4337" i="2"/>
  <c r="C4337" i="2"/>
  <c r="B4337" i="2"/>
  <c r="A4337" i="2"/>
  <c r="G4336" i="2"/>
  <c r="F4336" i="2"/>
  <c r="E4336" i="2"/>
  <c r="D4336" i="2"/>
  <c r="C4336" i="2"/>
  <c r="B4336" i="2"/>
  <c r="A4336" i="2"/>
  <c r="G4335" i="2"/>
  <c r="F4335" i="2"/>
  <c r="E4335" i="2"/>
  <c r="D4335" i="2"/>
  <c r="C4335" i="2"/>
  <c r="B4335" i="2"/>
  <c r="A4335" i="2"/>
  <c r="G4334" i="2"/>
  <c r="F4334" i="2"/>
  <c r="E4334" i="2"/>
  <c r="D4334" i="2"/>
  <c r="C4334" i="2"/>
  <c r="B4334" i="2"/>
  <c r="A4334" i="2"/>
  <c r="G4333" i="2"/>
  <c r="F4333" i="2"/>
  <c r="E4333" i="2"/>
  <c r="D4333" i="2"/>
  <c r="C4333" i="2"/>
  <c r="B4333" i="2"/>
  <c r="A4333" i="2"/>
  <c r="G4332" i="2"/>
  <c r="F4332" i="2"/>
  <c r="E4332" i="2"/>
  <c r="D4332" i="2"/>
  <c r="C4332" i="2"/>
  <c r="B4332" i="2"/>
  <c r="A4332" i="2"/>
  <c r="G4331" i="2"/>
  <c r="F4331" i="2"/>
  <c r="E4331" i="2"/>
  <c r="D4331" i="2"/>
  <c r="C4331" i="2"/>
  <c r="B4331" i="2"/>
  <c r="A4331" i="2"/>
  <c r="G4330" i="2"/>
  <c r="F4330" i="2"/>
  <c r="E4330" i="2"/>
  <c r="D4330" i="2"/>
  <c r="C4330" i="2"/>
  <c r="B4330" i="2"/>
  <c r="A4330" i="2"/>
  <c r="G4329" i="2"/>
  <c r="F4329" i="2"/>
  <c r="E4329" i="2"/>
  <c r="D4329" i="2"/>
  <c r="C4329" i="2"/>
  <c r="B4329" i="2"/>
  <c r="A4329" i="2"/>
  <c r="G4328" i="2"/>
  <c r="F4328" i="2"/>
  <c r="E4328" i="2"/>
  <c r="D4328" i="2"/>
  <c r="C4328" i="2"/>
  <c r="B4328" i="2"/>
  <c r="A4328" i="2"/>
  <c r="G4327" i="2"/>
  <c r="F4327" i="2"/>
  <c r="E4327" i="2"/>
  <c r="D4327" i="2"/>
  <c r="C4327" i="2"/>
  <c r="B4327" i="2"/>
  <c r="A4327" i="2"/>
  <c r="G4326" i="2"/>
  <c r="F4326" i="2"/>
  <c r="E4326" i="2"/>
  <c r="D4326" i="2"/>
  <c r="C4326" i="2"/>
  <c r="B4326" i="2"/>
  <c r="A4326" i="2"/>
  <c r="G4325" i="2"/>
  <c r="F4325" i="2"/>
  <c r="E4325" i="2"/>
  <c r="D4325" i="2"/>
  <c r="C4325" i="2"/>
  <c r="B4325" i="2"/>
  <c r="A4325" i="2"/>
  <c r="G4324" i="2"/>
  <c r="F4324" i="2"/>
  <c r="E4324" i="2"/>
  <c r="D4324" i="2"/>
  <c r="C4324" i="2"/>
  <c r="B4324" i="2"/>
  <c r="A4324" i="2"/>
  <c r="G4323" i="2"/>
  <c r="F4323" i="2"/>
  <c r="E4323" i="2"/>
  <c r="D4323" i="2"/>
  <c r="C4323" i="2"/>
  <c r="B4323" i="2"/>
  <c r="A4323" i="2"/>
  <c r="G4322" i="2"/>
  <c r="F4322" i="2"/>
  <c r="E4322" i="2"/>
  <c r="D4322" i="2"/>
  <c r="C4322" i="2"/>
  <c r="B4322" i="2"/>
  <c r="A4322" i="2"/>
  <c r="G4321" i="2"/>
  <c r="F4321" i="2"/>
  <c r="E4321" i="2"/>
  <c r="D4321" i="2"/>
  <c r="C4321" i="2"/>
  <c r="B4321" i="2"/>
  <c r="A4321" i="2"/>
  <c r="G4320" i="2"/>
  <c r="F4320" i="2"/>
  <c r="E4320" i="2"/>
  <c r="D4320" i="2"/>
  <c r="C4320" i="2"/>
  <c r="B4320" i="2"/>
  <c r="A4320" i="2"/>
  <c r="G4319" i="2"/>
  <c r="F4319" i="2"/>
  <c r="E4319" i="2"/>
  <c r="D4319" i="2"/>
  <c r="C4319" i="2"/>
  <c r="B4319" i="2"/>
  <c r="A4319" i="2"/>
  <c r="G4318" i="2"/>
  <c r="F4318" i="2"/>
  <c r="E4318" i="2"/>
  <c r="D4318" i="2"/>
  <c r="C4318" i="2"/>
  <c r="B4318" i="2"/>
  <c r="A4318" i="2"/>
  <c r="G4317" i="2"/>
  <c r="F4317" i="2"/>
  <c r="E4317" i="2"/>
  <c r="D4317" i="2"/>
  <c r="C4317" i="2"/>
  <c r="B4317" i="2"/>
  <c r="A4317" i="2"/>
  <c r="G4316" i="2"/>
  <c r="F4316" i="2"/>
  <c r="E4316" i="2"/>
  <c r="D4316" i="2"/>
  <c r="C4316" i="2"/>
  <c r="B4316" i="2"/>
  <c r="A4316" i="2"/>
  <c r="G4315" i="2"/>
  <c r="F4315" i="2"/>
  <c r="E4315" i="2"/>
  <c r="D4315" i="2"/>
  <c r="C4315" i="2"/>
  <c r="B4315" i="2"/>
  <c r="A4315" i="2"/>
  <c r="G4314" i="2"/>
  <c r="F4314" i="2"/>
  <c r="E4314" i="2"/>
  <c r="D4314" i="2"/>
  <c r="C4314" i="2"/>
  <c r="B4314" i="2"/>
  <c r="A4314" i="2"/>
  <c r="G4313" i="2"/>
  <c r="F4313" i="2"/>
  <c r="E4313" i="2"/>
  <c r="D4313" i="2"/>
  <c r="C4313" i="2"/>
  <c r="B4313" i="2"/>
  <c r="A4313" i="2"/>
  <c r="G4312" i="2"/>
  <c r="F4312" i="2"/>
  <c r="E4312" i="2"/>
  <c r="D4312" i="2"/>
  <c r="C4312" i="2"/>
  <c r="B4312" i="2"/>
  <c r="A4312" i="2"/>
  <c r="G4311" i="2"/>
  <c r="F4311" i="2"/>
  <c r="E4311" i="2"/>
  <c r="D4311" i="2"/>
  <c r="C4311" i="2"/>
  <c r="B4311" i="2"/>
  <c r="A4311" i="2"/>
  <c r="G4310" i="2"/>
  <c r="F4310" i="2"/>
  <c r="E4310" i="2"/>
  <c r="D4310" i="2"/>
  <c r="C4310" i="2"/>
  <c r="B4310" i="2"/>
  <c r="A4310" i="2"/>
  <c r="G4309" i="2"/>
  <c r="F4309" i="2"/>
  <c r="E4309" i="2"/>
  <c r="D4309" i="2"/>
  <c r="C4309" i="2"/>
  <c r="B4309" i="2"/>
  <c r="A4309" i="2"/>
  <c r="G4308" i="2"/>
  <c r="F4308" i="2"/>
  <c r="E4308" i="2"/>
  <c r="D4308" i="2"/>
  <c r="C4308" i="2"/>
  <c r="B4308" i="2"/>
  <c r="A4308" i="2"/>
  <c r="G4307" i="2"/>
  <c r="F4307" i="2"/>
  <c r="E4307" i="2"/>
  <c r="D4307" i="2"/>
  <c r="C4307" i="2"/>
  <c r="B4307" i="2"/>
  <c r="A4307" i="2"/>
  <c r="G4306" i="2"/>
  <c r="F4306" i="2"/>
  <c r="E4306" i="2"/>
  <c r="D4306" i="2"/>
  <c r="C4306" i="2"/>
  <c r="B4306" i="2"/>
  <c r="A4306" i="2"/>
  <c r="G4305" i="2"/>
  <c r="F4305" i="2"/>
  <c r="E4305" i="2"/>
  <c r="D4305" i="2"/>
  <c r="C4305" i="2"/>
  <c r="B4305" i="2"/>
  <c r="A4305" i="2"/>
  <c r="G4304" i="2"/>
  <c r="F4304" i="2"/>
  <c r="E4304" i="2"/>
  <c r="D4304" i="2"/>
  <c r="C4304" i="2"/>
  <c r="B4304" i="2"/>
  <c r="A4304" i="2"/>
  <c r="G4303" i="2"/>
  <c r="F4303" i="2"/>
  <c r="E4303" i="2"/>
  <c r="D4303" i="2"/>
  <c r="C4303" i="2"/>
  <c r="B4303" i="2"/>
  <c r="A4303" i="2"/>
  <c r="G4302" i="2"/>
  <c r="F4302" i="2"/>
  <c r="E4302" i="2"/>
  <c r="D4302" i="2"/>
  <c r="C4302" i="2"/>
  <c r="B4302" i="2"/>
  <c r="A4302" i="2"/>
  <c r="G4301" i="2"/>
  <c r="F4301" i="2"/>
  <c r="E4301" i="2"/>
  <c r="D4301" i="2"/>
  <c r="C4301" i="2"/>
  <c r="B4301" i="2"/>
  <c r="A4301" i="2"/>
  <c r="G4300" i="2"/>
  <c r="F4300" i="2"/>
  <c r="E4300" i="2"/>
  <c r="D4300" i="2"/>
  <c r="C4300" i="2"/>
  <c r="B4300" i="2"/>
  <c r="A4300" i="2"/>
  <c r="G4299" i="2"/>
  <c r="F4299" i="2"/>
  <c r="E4299" i="2"/>
  <c r="D4299" i="2"/>
  <c r="C4299" i="2"/>
  <c r="B4299" i="2"/>
  <c r="A4299" i="2"/>
  <c r="G4298" i="2"/>
  <c r="F4298" i="2"/>
  <c r="E4298" i="2"/>
  <c r="D4298" i="2"/>
  <c r="C4298" i="2"/>
  <c r="B4298" i="2"/>
  <c r="A4298" i="2"/>
  <c r="G4297" i="2"/>
  <c r="F4297" i="2"/>
  <c r="E4297" i="2"/>
  <c r="D4297" i="2"/>
  <c r="C4297" i="2"/>
  <c r="B4297" i="2"/>
  <c r="A4297" i="2"/>
  <c r="G4296" i="2"/>
  <c r="F4296" i="2"/>
  <c r="E4296" i="2"/>
  <c r="D4296" i="2"/>
  <c r="C4296" i="2"/>
  <c r="B4296" i="2"/>
  <c r="A4296" i="2"/>
  <c r="G4295" i="2"/>
  <c r="F4295" i="2"/>
  <c r="E4295" i="2"/>
  <c r="D4295" i="2"/>
  <c r="C4295" i="2"/>
  <c r="B4295" i="2"/>
  <c r="A4295" i="2"/>
  <c r="G4294" i="2"/>
  <c r="F4294" i="2"/>
  <c r="E4294" i="2"/>
  <c r="D4294" i="2"/>
  <c r="C4294" i="2"/>
  <c r="B4294" i="2"/>
  <c r="A4294" i="2"/>
  <c r="G4293" i="2"/>
  <c r="F4293" i="2"/>
  <c r="E4293" i="2"/>
  <c r="D4293" i="2"/>
  <c r="C4293" i="2"/>
  <c r="B4293" i="2"/>
  <c r="A4293" i="2"/>
  <c r="G4292" i="2"/>
  <c r="F4292" i="2"/>
  <c r="E4292" i="2"/>
  <c r="D4292" i="2"/>
  <c r="C4292" i="2"/>
  <c r="B4292" i="2"/>
  <c r="A4292" i="2"/>
  <c r="G4291" i="2"/>
  <c r="F4291" i="2"/>
  <c r="E4291" i="2"/>
  <c r="D4291" i="2"/>
  <c r="C4291" i="2"/>
  <c r="B4291" i="2"/>
  <c r="A4291" i="2"/>
  <c r="G4290" i="2"/>
  <c r="F4290" i="2"/>
  <c r="E4290" i="2"/>
  <c r="D4290" i="2"/>
  <c r="C4290" i="2"/>
  <c r="B4290" i="2"/>
  <c r="A4290" i="2"/>
  <c r="G4289" i="2"/>
  <c r="F4289" i="2"/>
  <c r="E4289" i="2"/>
  <c r="D4289" i="2"/>
  <c r="C4289" i="2"/>
  <c r="B4289" i="2"/>
  <c r="A4289" i="2"/>
  <c r="G4288" i="2"/>
  <c r="F4288" i="2"/>
  <c r="E4288" i="2"/>
  <c r="D4288" i="2"/>
  <c r="C4288" i="2"/>
  <c r="B4288" i="2"/>
  <c r="A4288" i="2"/>
  <c r="G4287" i="2"/>
  <c r="F4287" i="2"/>
  <c r="E4287" i="2"/>
  <c r="D4287" i="2"/>
  <c r="C4287" i="2"/>
  <c r="B4287" i="2"/>
  <c r="A4287" i="2"/>
  <c r="G4286" i="2"/>
  <c r="F4286" i="2"/>
  <c r="E4286" i="2"/>
  <c r="D4286" i="2"/>
  <c r="C4286" i="2"/>
  <c r="B4286" i="2"/>
  <c r="A4286" i="2"/>
  <c r="G4285" i="2"/>
  <c r="F4285" i="2"/>
  <c r="E4285" i="2"/>
  <c r="D4285" i="2"/>
  <c r="C4285" i="2"/>
  <c r="B4285" i="2"/>
  <c r="A4285" i="2"/>
  <c r="G4284" i="2"/>
  <c r="F4284" i="2"/>
  <c r="E4284" i="2"/>
  <c r="D4284" i="2"/>
  <c r="C4284" i="2"/>
  <c r="B4284" i="2"/>
  <c r="A4284" i="2"/>
  <c r="G4283" i="2"/>
  <c r="F4283" i="2"/>
  <c r="E4283" i="2"/>
  <c r="D4283" i="2"/>
  <c r="C4283" i="2"/>
  <c r="B4283" i="2"/>
  <c r="A4283" i="2"/>
  <c r="G4282" i="2"/>
  <c r="F4282" i="2"/>
  <c r="E4282" i="2"/>
  <c r="D4282" i="2"/>
  <c r="C4282" i="2"/>
  <c r="B4282" i="2"/>
  <c r="A4282" i="2"/>
  <c r="G4281" i="2"/>
  <c r="F4281" i="2"/>
  <c r="E4281" i="2"/>
  <c r="D4281" i="2"/>
  <c r="C4281" i="2"/>
  <c r="B4281" i="2"/>
  <c r="A4281" i="2"/>
  <c r="G4280" i="2"/>
  <c r="F4280" i="2"/>
  <c r="E4280" i="2"/>
  <c r="D4280" i="2"/>
  <c r="C4280" i="2"/>
  <c r="B4280" i="2"/>
  <c r="A4280" i="2"/>
  <c r="G4279" i="2"/>
  <c r="F4279" i="2"/>
  <c r="E4279" i="2"/>
  <c r="D4279" i="2"/>
  <c r="C4279" i="2"/>
  <c r="B4279" i="2"/>
  <c r="A4279" i="2"/>
  <c r="G4278" i="2"/>
  <c r="F4278" i="2"/>
  <c r="E4278" i="2"/>
  <c r="D4278" i="2"/>
  <c r="C4278" i="2"/>
  <c r="B4278" i="2"/>
  <c r="A4278" i="2"/>
  <c r="G4277" i="2"/>
  <c r="F4277" i="2"/>
  <c r="E4277" i="2"/>
  <c r="D4277" i="2"/>
  <c r="C4277" i="2"/>
  <c r="B4277" i="2"/>
  <c r="A4277" i="2"/>
  <c r="G4276" i="2"/>
  <c r="F4276" i="2"/>
  <c r="E4276" i="2"/>
  <c r="D4276" i="2"/>
  <c r="C4276" i="2"/>
  <c r="B4276" i="2"/>
  <c r="A4276" i="2"/>
  <c r="G4275" i="2"/>
  <c r="F4275" i="2"/>
  <c r="E4275" i="2"/>
  <c r="D4275" i="2"/>
  <c r="C4275" i="2"/>
  <c r="B4275" i="2"/>
  <c r="A4275" i="2"/>
  <c r="G4274" i="2"/>
  <c r="F4274" i="2"/>
  <c r="E4274" i="2"/>
  <c r="D4274" i="2"/>
  <c r="C4274" i="2"/>
  <c r="B4274" i="2"/>
  <c r="A4274" i="2"/>
  <c r="G4273" i="2"/>
  <c r="F4273" i="2"/>
  <c r="E4273" i="2"/>
  <c r="D4273" i="2"/>
  <c r="C4273" i="2"/>
  <c r="B4273" i="2"/>
  <c r="A4273" i="2"/>
  <c r="G4272" i="2"/>
  <c r="F4272" i="2"/>
  <c r="E4272" i="2"/>
  <c r="D4272" i="2"/>
  <c r="C4272" i="2"/>
  <c r="B4272" i="2"/>
  <c r="A4272" i="2"/>
  <c r="G4271" i="2"/>
  <c r="F4271" i="2"/>
  <c r="E4271" i="2"/>
  <c r="D4271" i="2"/>
  <c r="C4271" i="2"/>
  <c r="B4271" i="2"/>
  <c r="A4271" i="2"/>
  <c r="G4270" i="2"/>
  <c r="F4270" i="2"/>
  <c r="E4270" i="2"/>
  <c r="D4270" i="2"/>
  <c r="C4270" i="2"/>
  <c r="B4270" i="2"/>
  <c r="A4270" i="2"/>
  <c r="G4269" i="2"/>
  <c r="F4269" i="2"/>
  <c r="E4269" i="2"/>
  <c r="D4269" i="2"/>
  <c r="C4269" i="2"/>
  <c r="B4269" i="2"/>
  <c r="A4269" i="2"/>
  <c r="G4268" i="2"/>
  <c r="F4268" i="2"/>
  <c r="E4268" i="2"/>
  <c r="D4268" i="2"/>
  <c r="C4268" i="2"/>
  <c r="B4268" i="2"/>
  <c r="A4268" i="2"/>
  <c r="G4267" i="2"/>
  <c r="F4267" i="2"/>
  <c r="E4267" i="2"/>
  <c r="D4267" i="2"/>
  <c r="C4267" i="2"/>
  <c r="B4267" i="2"/>
  <c r="A4267" i="2"/>
  <c r="G4266" i="2"/>
  <c r="F4266" i="2"/>
  <c r="E4266" i="2"/>
  <c r="D4266" i="2"/>
  <c r="C4266" i="2"/>
  <c r="B4266" i="2"/>
  <c r="A4266" i="2"/>
  <c r="G4265" i="2"/>
  <c r="F4265" i="2"/>
  <c r="E4265" i="2"/>
  <c r="D4265" i="2"/>
  <c r="C4265" i="2"/>
  <c r="B4265" i="2"/>
  <c r="A4265" i="2"/>
  <c r="G4264" i="2"/>
  <c r="F4264" i="2"/>
  <c r="E4264" i="2"/>
  <c r="D4264" i="2"/>
  <c r="C4264" i="2"/>
  <c r="B4264" i="2"/>
  <c r="A4264" i="2"/>
  <c r="G4263" i="2"/>
  <c r="F4263" i="2"/>
  <c r="E4263" i="2"/>
  <c r="D4263" i="2"/>
  <c r="C4263" i="2"/>
  <c r="B4263" i="2"/>
  <c r="A4263" i="2"/>
  <c r="G4262" i="2"/>
  <c r="F4262" i="2"/>
  <c r="E4262" i="2"/>
  <c r="D4262" i="2"/>
  <c r="C4262" i="2"/>
  <c r="B4262" i="2"/>
  <c r="A4262" i="2"/>
  <c r="G4261" i="2"/>
  <c r="F4261" i="2"/>
  <c r="E4261" i="2"/>
  <c r="D4261" i="2"/>
  <c r="C4261" i="2"/>
  <c r="B4261" i="2"/>
  <c r="A4261" i="2"/>
  <c r="G4260" i="2"/>
  <c r="F4260" i="2"/>
  <c r="E4260" i="2"/>
  <c r="D4260" i="2"/>
  <c r="C4260" i="2"/>
  <c r="B4260" i="2"/>
  <c r="A4260" i="2"/>
  <c r="G4259" i="2"/>
  <c r="F4259" i="2"/>
  <c r="E4259" i="2"/>
  <c r="D4259" i="2"/>
  <c r="C4259" i="2"/>
  <c r="B4259" i="2"/>
  <c r="A4259" i="2"/>
  <c r="G4258" i="2"/>
  <c r="F4258" i="2"/>
  <c r="E4258" i="2"/>
  <c r="D4258" i="2"/>
  <c r="C4258" i="2"/>
  <c r="B4258" i="2"/>
  <c r="A4258" i="2"/>
  <c r="G4257" i="2"/>
  <c r="F4257" i="2"/>
  <c r="E4257" i="2"/>
  <c r="D4257" i="2"/>
  <c r="C4257" i="2"/>
  <c r="B4257" i="2"/>
  <c r="A4257" i="2"/>
  <c r="G4256" i="2"/>
  <c r="F4256" i="2"/>
  <c r="E4256" i="2"/>
  <c r="D4256" i="2"/>
  <c r="C4256" i="2"/>
  <c r="B4256" i="2"/>
  <c r="A4256" i="2"/>
  <c r="G4255" i="2"/>
  <c r="F4255" i="2"/>
  <c r="E4255" i="2"/>
  <c r="D4255" i="2"/>
  <c r="C4255" i="2"/>
  <c r="B4255" i="2"/>
  <c r="A4255" i="2"/>
  <c r="G4254" i="2"/>
  <c r="F4254" i="2"/>
  <c r="E4254" i="2"/>
  <c r="D4254" i="2"/>
  <c r="C4254" i="2"/>
  <c r="B4254" i="2"/>
  <c r="A4254" i="2"/>
  <c r="G4253" i="2"/>
  <c r="F4253" i="2"/>
  <c r="E4253" i="2"/>
  <c r="D4253" i="2"/>
  <c r="C4253" i="2"/>
  <c r="B4253" i="2"/>
  <c r="A4253" i="2"/>
  <c r="G4252" i="2"/>
  <c r="F4252" i="2"/>
  <c r="E4252" i="2"/>
  <c r="D4252" i="2"/>
  <c r="C4252" i="2"/>
  <c r="B4252" i="2"/>
  <c r="A4252" i="2"/>
  <c r="G4251" i="2"/>
  <c r="F4251" i="2"/>
  <c r="E4251" i="2"/>
  <c r="D4251" i="2"/>
  <c r="C4251" i="2"/>
  <c r="B4251" i="2"/>
  <c r="A4251" i="2"/>
  <c r="G4250" i="2"/>
  <c r="F4250" i="2"/>
  <c r="E4250" i="2"/>
  <c r="D4250" i="2"/>
  <c r="C4250" i="2"/>
  <c r="B4250" i="2"/>
  <c r="A4250" i="2"/>
  <c r="G4249" i="2"/>
  <c r="F4249" i="2"/>
  <c r="E4249" i="2"/>
  <c r="D4249" i="2"/>
  <c r="C4249" i="2"/>
  <c r="B4249" i="2"/>
  <c r="A4249" i="2"/>
  <c r="G4248" i="2"/>
  <c r="F4248" i="2"/>
  <c r="E4248" i="2"/>
  <c r="D4248" i="2"/>
  <c r="C4248" i="2"/>
  <c r="B4248" i="2"/>
  <c r="A4248" i="2"/>
  <c r="G4247" i="2"/>
  <c r="F4247" i="2"/>
  <c r="E4247" i="2"/>
  <c r="D4247" i="2"/>
  <c r="C4247" i="2"/>
  <c r="B4247" i="2"/>
  <c r="A4247" i="2"/>
  <c r="G4246" i="2"/>
  <c r="F4246" i="2"/>
  <c r="E4246" i="2"/>
  <c r="D4246" i="2"/>
  <c r="C4246" i="2"/>
  <c r="B4246" i="2"/>
  <c r="A4246" i="2"/>
  <c r="G4245" i="2"/>
  <c r="F4245" i="2"/>
  <c r="E4245" i="2"/>
  <c r="D4245" i="2"/>
  <c r="C4245" i="2"/>
  <c r="B4245" i="2"/>
  <c r="A4245" i="2"/>
  <c r="G4244" i="2"/>
  <c r="F4244" i="2"/>
  <c r="E4244" i="2"/>
  <c r="D4244" i="2"/>
  <c r="C4244" i="2"/>
  <c r="B4244" i="2"/>
  <c r="A4244" i="2"/>
  <c r="G4243" i="2"/>
  <c r="F4243" i="2"/>
  <c r="E4243" i="2"/>
  <c r="D4243" i="2"/>
  <c r="C4243" i="2"/>
  <c r="B4243" i="2"/>
  <c r="A4243" i="2"/>
  <c r="G4242" i="2"/>
  <c r="F4242" i="2"/>
  <c r="E4242" i="2"/>
  <c r="D4242" i="2"/>
  <c r="C4242" i="2"/>
  <c r="B4242" i="2"/>
  <c r="A4242" i="2"/>
  <c r="G4241" i="2"/>
  <c r="F4241" i="2"/>
  <c r="E4241" i="2"/>
  <c r="D4241" i="2"/>
  <c r="C4241" i="2"/>
  <c r="B4241" i="2"/>
  <c r="A4241" i="2"/>
  <c r="G4240" i="2"/>
  <c r="F4240" i="2"/>
  <c r="E4240" i="2"/>
  <c r="D4240" i="2"/>
  <c r="C4240" i="2"/>
  <c r="B4240" i="2"/>
  <c r="A4240" i="2"/>
  <c r="G4239" i="2"/>
  <c r="F4239" i="2"/>
  <c r="E4239" i="2"/>
  <c r="D4239" i="2"/>
  <c r="C4239" i="2"/>
  <c r="B4239" i="2"/>
  <c r="A4239" i="2"/>
  <c r="G4238" i="2"/>
  <c r="F4238" i="2"/>
  <c r="E4238" i="2"/>
  <c r="D4238" i="2"/>
  <c r="C4238" i="2"/>
  <c r="B4238" i="2"/>
  <c r="A4238" i="2"/>
  <c r="G4237" i="2"/>
  <c r="F4237" i="2"/>
  <c r="E4237" i="2"/>
  <c r="D4237" i="2"/>
  <c r="C4237" i="2"/>
  <c r="B4237" i="2"/>
  <c r="A4237" i="2"/>
  <c r="G4236" i="2"/>
  <c r="F4236" i="2"/>
  <c r="E4236" i="2"/>
  <c r="D4236" i="2"/>
  <c r="C4236" i="2"/>
  <c r="B4236" i="2"/>
  <c r="A4236" i="2"/>
  <c r="G4235" i="2"/>
  <c r="F4235" i="2"/>
  <c r="E4235" i="2"/>
  <c r="D4235" i="2"/>
  <c r="C4235" i="2"/>
  <c r="B4235" i="2"/>
  <c r="A4235" i="2"/>
  <c r="G4234" i="2"/>
  <c r="F4234" i="2"/>
  <c r="E4234" i="2"/>
  <c r="D4234" i="2"/>
  <c r="C4234" i="2"/>
  <c r="B4234" i="2"/>
  <c r="A4234" i="2"/>
  <c r="G4233" i="2"/>
  <c r="F4233" i="2"/>
  <c r="E4233" i="2"/>
  <c r="D4233" i="2"/>
  <c r="C4233" i="2"/>
  <c r="B4233" i="2"/>
  <c r="A4233" i="2"/>
  <c r="G4232" i="2"/>
  <c r="F4232" i="2"/>
  <c r="E4232" i="2"/>
  <c r="D4232" i="2"/>
  <c r="C4232" i="2"/>
  <c r="B4232" i="2"/>
  <c r="A4232" i="2"/>
  <c r="G4231" i="2"/>
  <c r="F4231" i="2"/>
  <c r="E4231" i="2"/>
  <c r="D4231" i="2"/>
  <c r="C4231" i="2"/>
  <c r="B4231" i="2"/>
  <c r="A4231" i="2"/>
  <c r="G4230" i="2"/>
  <c r="F4230" i="2"/>
  <c r="E4230" i="2"/>
  <c r="D4230" i="2"/>
  <c r="C4230" i="2"/>
  <c r="B4230" i="2"/>
  <c r="A4230" i="2"/>
  <c r="G4229" i="2"/>
  <c r="F4229" i="2"/>
  <c r="E4229" i="2"/>
  <c r="D4229" i="2"/>
  <c r="C4229" i="2"/>
  <c r="B4229" i="2"/>
  <c r="A4229" i="2"/>
  <c r="G4228" i="2"/>
  <c r="F4228" i="2"/>
  <c r="E4228" i="2"/>
  <c r="D4228" i="2"/>
  <c r="C4228" i="2"/>
  <c r="B4228" i="2"/>
  <c r="A4228" i="2"/>
  <c r="G4227" i="2"/>
  <c r="F4227" i="2"/>
  <c r="E4227" i="2"/>
  <c r="D4227" i="2"/>
  <c r="C4227" i="2"/>
  <c r="B4227" i="2"/>
  <c r="A4227" i="2"/>
  <c r="G4226" i="2"/>
  <c r="F4226" i="2"/>
  <c r="E4226" i="2"/>
  <c r="D4226" i="2"/>
  <c r="C4226" i="2"/>
  <c r="B4226" i="2"/>
  <c r="A4226" i="2"/>
  <c r="G4225" i="2"/>
  <c r="F4225" i="2"/>
  <c r="E4225" i="2"/>
  <c r="D4225" i="2"/>
  <c r="C4225" i="2"/>
  <c r="B4225" i="2"/>
  <c r="A4225" i="2"/>
  <c r="G4224" i="2"/>
  <c r="F4224" i="2"/>
  <c r="E4224" i="2"/>
  <c r="D4224" i="2"/>
  <c r="C4224" i="2"/>
  <c r="B4224" i="2"/>
  <c r="A4224" i="2"/>
  <c r="G4223" i="2"/>
  <c r="F4223" i="2"/>
  <c r="E4223" i="2"/>
  <c r="D4223" i="2"/>
  <c r="C4223" i="2"/>
  <c r="B4223" i="2"/>
  <c r="A4223" i="2"/>
  <c r="G4222" i="2"/>
  <c r="F4222" i="2"/>
  <c r="E4222" i="2"/>
  <c r="D4222" i="2"/>
  <c r="C4222" i="2"/>
  <c r="B4222" i="2"/>
  <c r="A4222" i="2"/>
  <c r="G4221" i="2"/>
  <c r="F4221" i="2"/>
  <c r="E4221" i="2"/>
  <c r="D4221" i="2"/>
  <c r="C4221" i="2"/>
  <c r="B4221" i="2"/>
  <c r="A4221" i="2"/>
  <c r="G4220" i="2"/>
  <c r="F4220" i="2"/>
  <c r="E4220" i="2"/>
  <c r="D4220" i="2"/>
  <c r="C4220" i="2"/>
  <c r="B4220" i="2"/>
  <c r="A4220" i="2"/>
  <c r="G4219" i="2"/>
  <c r="F4219" i="2"/>
  <c r="E4219" i="2"/>
  <c r="D4219" i="2"/>
  <c r="C4219" i="2"/>
  <c r="B4219" i="2"/>
  <c r="A4219" i="2"/>
  <c r="G4218" i="2"/>
  <c r="F4218" i="2"/>
  <c r="E4218" i="2"/>
  <c r="D4218" i="2"/>
  <c r="C4218" i="2"/>
  <c r="B4218" i="2"/>
  <c r="A4218" i="2"/>
  <c r="G4217" i="2"/>
  <c r="F4217" i="2"/>
  <c r="E4217" i="2"/>
  <c r="D4217" i="2"/>
  <c r="C4217" i="2"/>
  <c r="B4217" i="2"/>
  <c r="A4217" i="2"/>
  <c r="G4216" i="2"/>
  <c r="F4216" i="2"/>
  <c r="E4216" i="2"/>
  <c r="D4216" i="2"/>
  <c r="C4216" i="2"/>
  <c r="B4216" i="2"/>
  <c r="A4216" i="2"/>
  <c r="G4215" i="2"/>
  <c r="F4215" i="2"/>
  <c r="E4215" i="2"/>
  <c r="D4215" i="2"/>
  <c r="C4215" i="2"/>
  <c r="B4215" i="2"/>
  <c r="A4215" i="2"/>
  <c r="G4214" i="2"/>
  <c r="F4214" i="2"/>
  <c r="E4214" i="2"/>
  <c r="D4214" i="2"/>
  <c r="C4214" i="2"/>
  <c r="B4214" i="2"/>
  <c r="A4214" i="2"/>
  <c r="G4213" i="2"/>
  <c r="F4213" i="2"/>
  <c r="E4213" i="2"/>
  <c r="D4213" i="2"/>
  <c r="C4213" i="2"/>
  <c r="B4213" i="2"/>
  <c r="A4213" i="2"/>
  <c r="G4212" i="2"/>
  <c r="F4212" i="2"/>
  <c r="E4212" i="2"/>
  <c r="D4212" i="2"/>
  <c r="C4212" i="2"/>
  <c r="B4212" i="2"/>
  <c r="A4212" i="2"/>
  <c r="G4211" i="2"/>
  <c r="F4211" i="2"/>
  <c r="E4211" i="2"/>
  <c r="D4211" i="2"/>
  <c r="C4211" i="2"/>
  <c r="B4211" i="2"/>
  <c r="A4211" i="2"/>
  <c r="G4210" i="2"/>
  <c r="F4210" i="2"/>
  <c r="E4210" i="2"/>
  <c r="D4210" i="2"/>
  <c r="C4210" i="2"/>
  <c r="B4210" i="2"/>
  <c r="A4210" i="2"/>
  <c r="G4209" i="2"/>
  <c r="F4209" i="2"/>
  <c r="E4209" i="2"/>
  <c r="D4209" i="2"/>
  <c r="C4209" i="2"/>
  <c r="B4209" i="2"/>
  <c r="A4209" i="2"/>
  <c r="G4208" i="2"/>
  <c r="F4208" i="2"/>
  <c r="E4208" i="2"/>
  <c r="D4208" i="2"/>
  <c r="C4208" i="2"/>
  <c r="B4208" i="2"/>
  <c r="A4208" i="2"/>
  <c r="G4207" i="2"/>
  <c r="F4207" i="2"/>
  <c r="E4207" i="2"/>
  <c r="D4207" i="2"/>
  <c r="C4207" i="2"/>
  <c r="B4207" i="2"/>
  <c r="A4207" i="2"/>
  <c r="G4206" i="2"/>
  <c r="F4206" i="2"/>
  <c r="E4206" i="2"/>
  <c r="D4206" i="2"/>
  <c r="C4206" i="2"/>
  <c r="B4206" i="2"/>
  <c r="A4206" i="2"/>
  <c r="G4205" i="2"/>
  <c r="F4205" i="2"/>
  <c r="E4205" i="2"/>
  <c r="D4205" i="2"/>
  <c r="C4205" i="2"/>
  <c r="B4205" i="2"/>
  <c r="A4205" i="2"/>
  <c r="G4204" i="2"/>
  <c r="F4204" i="2"/>
  <c r="E4204" i="2"/>
  <c r="D4204" i="2"/>
  <c r="C4204" i="2"/>
  <c r="B4204" i="2"/>
  <c r="A4204" i="2"/>
  <c r="G4203" i="2"/>
  <c r="F4203" i="2"/>
  <c r="E4203" i="2"/>
  <c r="D4203" i="2"/>
  <c r="C4203" i="2"/>
  <c r="B4203" i="2"/>
  <c r="A4203" i="2"/>
  <c r="G4202" i="2"/>
  <c r="F4202" i="2"/>
  <c r="E4202" i="2"/>
  <c r="D4202" i="2"/>
  <c r="C4202" i="2"/>
  <c r="B4202" i="2"/>
  <c r="A4202" i="2"/>
  <c r="G4201" i="2"/>
  <c r="F4201" i="2"/>
  <c r="E4201" i="2"/>
  <c r="D4201" i="2"/>
  <c r="C4201" i="2"/>
  <c r="B4201" i="2"/>
  <c r="A4201" i="2"/>
  <c r="G4200" i="2"/>
  <c r="F4200" i="2"/>
  <c r="E4200" i="2"/>
  <c r="D4200" i="2"/>
  <c r="C4200" i="2"/>
  <c r="B4200" i="2"/>
  <c r="A4200" i="2"/>
  <c r="G4199" i="2"/>
  <c r="F4199" i="2"/>
  <c r="E4199" i="2"/>
  <c r="D4199" i="2"/>
  <c r="C4199" i="2"/>
  <c r="B4199" i="2"/>
  <c r="A4199" i="2"/>
  <c r="G4198" i="2"/>
  <c r="F4198" i="2"/>
  <c r="E4198" i="2"/>
  <c r="D4198" i="2"/>
  <c r="C4198" i="2"/>
  <c r="B4198" i="2"/>
  <c r="A4198" i="2"/>
  <c r="G4197" i="2"/>
  <c r="F4197" i="2"/>
  <c r="E4197" i="2"/>
  <c r="D4197" i="2"/>
  <c r="C4197" i="2"/>
  <c r="B4197" i="2"/>
  <c r="A4197" i="2"/>
  <c r="G4196" i="2"/>
  <c r="F4196" i="2"/>
  <c r="E4196" i="2"/>
  <c r="D4196" i="2"/>
  <c r="C4196" i="2"/>
  <c r="B4196" i="2"/>
  <c r="A4196" i="2"/>
  <c r="G4195" i="2"/>
  <c r="F4195" i="2"/>
  <c r="E4195" i="2"/>
  <c r="D4195" i="2"/>
  <c r="C4195" i="2"/>
  <c r="B4195" i="2"/>
  <c r="A4195" i="2"/>
  <c r="G4194" i="2"/>
  <c r="F4194" i="2"/>
  <c r="E4194" i="2"/>
  <c r="D4194" i="2"/>
  <c r="C4194" i="2"/>
  <c r="B4194" i="2"/>
  <c r="A4194" i="2"/>
  <c r="G4193" i="2"/>
  <c r="F4193" i="2"/>
  <c r="E4193" i="2"/>
  <c r="D4193" i="2"/>
  <c r="C4193" i="2"/>
  <c r="B4193" i="2"/>
  <c r="A4193" i="2"/>
  <c r="G4192" i="2"/>
  <c r="F4192" i="2"/>
  <c r="E4192" i="2"/>
  <c r="D4192" i="2"/>
  <c r="C4192" i="2"/>
  <c r="B4192" i="2"/>
  <c r="A4192" i="2"/>
  <c r="G4191" i="2"/>
  <c r="F4191" i="2"/>
  <c r="E4191" i="2"/>
  <c r="D4191" i="2"/>
  <c r="C4191" i="2"/>
  <c r="B4191" i="2"/>
  <c r="A4191" i="2"/>
  <c r="G4190" i="2"/>
  <c r="F4190" i="2"/>
  <c r="E4190" i="2"/>
  <c r="D4190" i="2"/>
  <c r="C4190" i="2"/>
  <c r="B4190" i="2"/>
  <c r="A4190" i="2"/>
  <c r="G4189" i="2"/>
  <c r="F4189" i="2"/>
  <c r="E4189" i="2"/>
  <c r="D4189" i="2"/>
  <c r="C4189" i="2"/>
  <c r="B4189" i="2"/>
  <c r="A4189" i="2"/>
  <c r="G4188" i="2"/>
  <c r="F4188" i="2"/>
  <c r="E4188" i="2"/>
  <c r="D4188" i="2"/>
  <c r="C4188" i="2"/>
  <c r="B4188" i="2"/>
  <c r="A4188" i="2"/>
  <c r="G4187" i="2"/>
  <c r="F4187" i="2"/>
  <c r="E4187" i="2"/>
  <c r="D4187" i="2"/>
  <c r="C4187" i="2"/>
  <c r="B4187" i="2"/>
  <c r="A4187" i="2"/>
  <c r="G4186" i="2"/>
  <c r="F4186" i="2"/>
  <c r="E4186" i="2"/>
  <c r="D4186" i="2"/>
  <c r="C4186" i="2"/>
  <c r="B4186" i="2"/>
  <c r="A4186" i="2"/>
  <c r="G4185" i="2"/>
  <c r="F4185" i="2"/>
  <c r="E4185" i="2"/>
  <c r="D4185" i="2"/>
  <c r="C4185" i="2"/>
  <c r="B4185" i="2"/>
  <c r="A4185" i="2"/>
  <c r="G4184" i="2"/>
  <c r="F4184" i="2"/>
  <c r="E4184" i="2"/>
  <c r="D4184" i="2"/>
  <c r="C4184" i="2"/>
  <c r="B4184" i="2"/>
  <c r="A4184" i="2"/>
  <c r="G4183" i="2"/>
  <c r="F4183" i="2"/>
  <c r="E4183" i="2"/>
  <c r="D4183" i="2"/>
  <c r="C4183" i="2"/>
  <c r="B4183" i="2"/>
  <c r="A4183" i="2"/>
  <c r="G4182" i="2"/>
  <c r="F4182" i="2"/>
  <c r="E4182" i="2"/>
  <c r="D4182" i="2"/>
  <c r="C4182" i="2"/>
  <c r="B4182" i="2"/>
  <c r="A4182" i="2"/>
  <c r="G4181" i="2"/>
  <c r="F4181" i="2"/>
  <c r="E4181" i="2"/>
  <c r="D4181" i="2"/>
  <c r="C4181" i="2"/>
  <c r="B4181" i="2"/>
  <c r="A4181" i="2"/>
  <c r="G4180" i="2"/>
  <c r="F4180" i="2"/>
  <c r="E4180" i="2"/>
  <c r="D4180" i="2"/>
  <c r="C4180" i="2"/>
  <c r="B4180" i="2"/>
  <c r="A4180" i="2"/>
  <c r="G4179" i="2"/>
  <c r="F4179" i="2"/>
  <c r="E4179" i="2"/>
  <c r="D4179" i="2"/>
  <c r="C4179" i="2"/>
  <c r="B4179" i="2"/>
  <c r="A4179" i="2"/>
  <c r="G4178" i="2"/>
  <c r="F4178" i="2"/>
  <c r="E4178" i="2"/>
  <c r="D4178" i="2"/>
  <c r="C4178" i="2"/>
  <c r="B4178" i="2"/>
  <c r="A4178" i="2"/>
  <c r="G4177" i="2"/>
  <c r="F4177" i="2"/>
  <c r="E4177" i="2"/>
  <c r="D4177" i="2"/>
  <c r="C4177" i="2"/>
  <c r="B4177" i="2"/>
  <c r="A4177" i="2"/>
  <c r="G4176" i="2"/>
  <c r="F4176" i="2"/>
  <c r="E4176" i="2"/>
  <c r="D4176" i="2"/>
  <c r="C4176" i="2"/>
  <c r="B4176" i="2"/>
  <c r="A4176" i="2"/>
  <c r="G4175" i="2"/>
  <c r="F4175" i="2"/>
  <c r="E4175" i="2"/>
  <c r="D4175" i="2"/>
  <c r="C4175" i="2"/>
  <c r="B4175" i="2"/>
  <c r="A4175" i="2"/>
  <c r="G4174" i="2"/>
  <c r="F4174" i="2"/>
  <c r="E4174" i="2"/>
  <c r="D4174" i="2"/>
  <c r="C4174" i="2"/>
  <c r="B4174" i="2"/>
  <c r="A4174" i="2"/>
  <c r="G4173" i="2"/>
  <c r="F4173" i="2"/>
  <c r="E4173" i="2"/>
  <c r="D4173" i="2"/>
  <c r="C4173" i="2"/>
  <c r="B4173" i="2"/>
  <c r="A4173" i="2"/>
  <c r="G4172" i="2"/>
  <c r="F4172" i="2"/>
  <c r="E4172" i="2"/>
  <c r="D4172" i="2"/>
  <c r="C4172" i="2"/>
  <c r="B4172" i="2"/>
  <c r="A4172" i="2"/>
  <c r="G4171" i="2"/>
  <c r="F4171" i="2"/>
  <c r="E4171" i="2"/>
  <c r="D4171" i="2"/>
  <c r="C4171" i="2"/>
  <c r="B4171" i="2"/>
  <c r="A4171" i="2"/>
  <c r="G4170" i="2"/>
  <c r="F4170" i="2"/>
  <c r="E4170" i="2"/>
  <c r="D4170" i="2"/>
  <c r="C4170" i="2"/>
  <c r="B4170" i="2"/>
  <c r="A4170" i="2"/>
  <c r="G4169" i="2"/>
  <c r="F4169" i="2"/>
  <c r="E4169" i="2"/>
  <c r="D4169" i="2"/>
  <c r="C4169" i="2"/>
  <c r="B4169" i="2"/>
  <c r="A4169" i="2"/>
  <c r="G4168" i="2"/>
  <c r="F4168" i="2"/>
  <c r="E4168" i="2"/>
  <c r="D4168" i="2"/>
  <c r="C4168" i="2"/>
  <c r="B4168" i="2"/>
  <c r="A4168" i="2"/>
  <c r="G4167" i="2"/>
  <c r="F4167" i="2"/>
  <c r="E4167" i="2"/>
  <c r="D4167" i="2"/>
  <c r="C4167" i="2"/>
  <c r="B4167" i="2"/>
  <c r="A4167" i="2"/>
  <c r="G4166" i="2"/>
  <c r="F4166" i="2"/>
  <c r="E4166" i="2"/>
  <c r="D4166" i="2"/>
  <c r="C4166" i="2"/>
  <c r="B4166" i="2"/>
  <c r="A4166" i="2"/>
  <c r="G4165" i="2"/>
  <c r="F4165" i="2"/>
  <c r="E4165" i="2"/>
  <c r="D4165" i="2"/>
  <c r="C4165" i="2"/>
  <c r="B4165" i="2"/>
  <c r="A4165" i="2"/>
  <c r="G4164" i="2"/>
  <c r="F4164" i="2"/>
  <c r="E4164" i="2"/>
  <c r="D4164" i="2"/>
  <c r="C4164" i="2"/>
  <c r="B4164" i="2"/>
  <c r="A4164" i="2"/>
  <c r="G4163" i="2"/>
  <c r="F4163" i="2"/>
  <c r="E4163" i="2"/>
  <c r="D4163" i="2"/>
  <c r="C4163" i="2"/>
  <c r="B4163" i="2"/>
  <c r="A4163" i="2"/>
  <c r="G4162" i="2"/>
  <c r="F4162" i="2"/>
  <c r="E4162" i="2"/>
  <c r="D4162" i="2"/>
  <c r="C4162" i="2"/>
  <c r="B4162" i="2"/>
  <c r="A4162" i="2"/>
  <c r="G4161" i="2"/>
  <c r="F4161" i="2"/>
  <c r="E4161" i="2"/>
  <c r="D4161" i="2"/>
  <c r="C4161" i="2"/>
  <c r="B4161" i="2"/>
  <c r="A4161" i="2"/>
  <c r="G4160" i="2"/>
  <c r="F4160" i="2"/>
  <c r="E4160" i="2"/>
  <c r="D4160" i="2"/>
  <c r="C4160" i="2"/>
  <c r="B4160" i="2"/>
  <c r="A4160" i="2"/>
  <c r="G4159" i="2"/>
  <c r="F4159" i="2"/>
  <c r="E4159" i="2"/>
  <c r="D4159" i="2"/>
  <c r="C4159" i="2"/>
  <c r="B4159" i="2"/>
  <c r="A4159" i="2"/>
  <c r="G4158" i="2"/>
  <c r="F4158" i="2"/>
  <c r="E4158" i="2"/>
  <c r="D4158" i="2"/>
  <c r="C4158" i="2"/>
  <c r="B4158" i="2"/>
  <c r="A4158" i="2"/>
  <c r="G4157" i="2"/>
  <c r="F4157" i="2"/>
  <c r="E4157" i="2"/>
  <c r="D4157" i="2"/>
  <c r="C4157" i="2"/>
  <c r="B4157" i="2"/>
  <c r="A4157" i="2"/>
  <c r="G4156" i="2"/>
  <c r="F4156" i="2"/>
  <c r="E4156" i="2"/>
  <c r="D4156" i="2"/>
  <c r="C4156" i="2"/>
  <c r="B4156" i="2"/>
  <c r="A4156" i="2"/>
  <c r="G4155" i="2"/>
  <c r="F4155" i="2"/>
  <c r="E4155" i="2"/>
  <c r="D4155" i="2"/>
  <c r="C4155" i="2"/>
  <c r="B4155" i="2"/>
  <c r="A4155" i="2"/>
  <c r="G4154" i="2"/>
  <c r="F4154" i="2"/>
  <c r="E4154" i="2"/>
  <c r="D4154" i="2"/>
  <c r="C4154" i="2"/>
  <c r="B4154" i="2"/>
  <c r="A4154" i="2"/>
  <c r="G4153" i="2"/>
  <c r="F4153" i="2"/>
  <c r="E4153" i="2"/>
  <c r="D4153" i="2"/>
  <c r="C4153" i="2"/>
  <c r="B4153" i="2"/>
  <c r="A4153" i="2"/>
  <c r="G4152" i="2"/>
  <c r="F4152" i="2"/>
  <c r="E4152" i="2"/>
  <c r="D4152" i="2"/>
  <c r="C4152" i="2"/>
  <c r="B4152" i="2"/>
  <c r="A4152" i="2"/>
  <c r="G4151" i="2"/>
  <c r="F4151" i="2"/>
  <c r="E4151" i="2"/>
  <c r="D4151" i="2"/>
  <c r="C4151" i="2"/>
  <c r="B4151" i="2"/>
  <c r="A4151" i="2"/>
  <c r="G4150" i="2"/>
  <c r="F4150" i="2"/>
  <c r="E4150" i="2"/>
  <c r="D4150" i="2"/>
  <c r="C4150" i="2"/>
  <c r="B4150" i="2"/>
  <c r="A4150" i="2"/>
  <c r="G4149" i="2"/>
  <c r="F4149" i="2"/>
  <c r="E4149" i="2"/>
  <c r="D4149" i="2"/>
  <c r="C4149" i="2"/>
  <c r="B4149" i="2"/>
  <c r="A4149" i="2"/>
  <c r="G4148" i="2"/>
  <c r="F4148" i="2"/>
  <c r="E4148" i="2"/>
  <c r="D4148" i="2"/>
  <c r="C4148" i="2"/>
  <c r="B4148" i="2"/>
  <c r="A4148" i="2"/>
  <c r="G4147" i="2"/>
  <c r="F4147" i="2"/>
  <c r="E4147" i="2"/>
  <c r="D4147" i="2"/>
  <c r="C4147" i="2"/>
  <c r="B4147" i="2"/>
  <c r="A4147" i="2"/>
  <c r="G4146" i="2"/>
  <c r="F4146" i="2"/>
  <c r="E4146" i="2"/>
  <c r="D4146" i="2"/>
  <c r="C4146" i="2"/>
  <c r="B4146" i="2"/>
  <c r="A4146" i="2"/>
  <c r="G4145" i="2"/>
  <c r="F4145" i="2"/>
  <c r="E4145" i="2"/>
  <c r="D4145" i="2"/>
  <c r="C4145" i="2"/>
  <c r="B4145" i="2"/>
  <c r="A4145" i="2"/>
  <c r="G4144" i="2"/>
  <c r="F4144" i="2"/>
  <c r="E4144" i="2"/>
  <c r="D4144" i="2"/>
  <c r="C4144" i="2"/>
  <c r="B4144" i="2"/>
  <c r="A4144" i="2"/>
  <c r="G4143" i="2"/>
  <c r="F4143" i="2"/>
  <c r="E4143" i="2"/>
  <c r="D4143" i="2"/>
  <c r="C4143" i="2"/>
  <c r="B4143" i="2"/>
  <c r="A4143" i="2"/>
  <c r="G4142" i="2"/>
  <c r="F4142" i="2"/>
  <c r="E4142" i="2"/>
  <c r="D4142" i="2"/>
  <c r="C4142" i="2"/>
  <c r="B4142" i="2"/>
  <c r="A4142" i="2"/>
  <c r="G4141" i="2"/>
  <c r="F4141" i="2"/>
  <c r="E4141" i="2"/>
  <c r="D4141" i="2"/>
  <c r="C4141" i="2"/>
  <c r="B4141" i="2"/>
  <c r="A4141" i="2"/>
  <c r="G4140" i="2"/>
  <c r="F4140" i="2"/>
  <c r="E4140" i="2"/>
  <c r="D4140" i="2"/>
  <c r="C4140" i="2"/>
  <c r="B4140" i="2"/>
  <c r="A4140" i="2"/>
  <c r="G4139" i="2"/>
  <c r="F4139" i="2"/>
  <c r="E4139" i="2"/>
  <c r="D4139" i="2"/>
  <c r="C4139" i="2"/>
  <c r="B4139" i="2"/>
  <c r="A4139" i="2"/>
  <c r="G4138" i="2"/>
  <c r="F4138" i="2"/>
  <c r="E4138" i="2"/>
  <c r="D4138" i="2"/>
  <c r="C4138" i="2"/>
  <c r="B4138" i="2"/>
  <c r="A4138" i="2"/>
  <c r="G4137" i="2"/>
  <c r="F4137" i="2"/>
  <c r="E4137" i="2"/>
  <c r="D4137" i="2"/>
  <c r="C4137" i="2"/>
  <c r="B4137" i="2"/>
  <c r="A4137" i="2"/>
  <c r="G4136" i="2"/>
  <c r="F4136" i="2"/>
  <c r="E4136" i="2"/>
  <c r="D4136" i="2"/>
  <c r="C4136" i="2"/>
  <c r="B4136" i="2"/>
  <c r="A4136" i="2"/>
  <c r="G4135" i="2"/>
  <c r="F4135" i="2"/>
  <c r="E4135" i="2"/>
  <c r="D4135" i="2"/>
  <c r="C4135" i="2"/>
  <c r="B4135" i="2"/>
  <c r="A4135" i="2"/>
  <c r="G4134" i="2"/>
  <c r="F4134" i="2"/>
  <c r="E4134" i="2"/>
  <c r="D4134" i="2"/>
  <c r="C4134" i="2"/>
  <c r="B4134" i="2"/>
  <c r="A4134" i="2"/>
  <c r="G4133" i="2"/>
  <c r="F4133" i="2"/>
  <c r="E4133" i="2"/>
  <c r="D4133" i="2"/>
  <c r="C4133" i="2"/>
  <c r="B4133" i="2"/>
  <c r="A4133" i="2"/>
  <c r="G4132" i="2"/>
  <c r="F4132" i="2"/>
  <c r="E4132" i="2"/>
  <c r="D4132" i="2"/>
  <c r="C4132" i="2"/>
  <c r="B4132" i="2"/>
  <c r="A4132" i="2"/>
  <c r="G4131" i="2"/>
  <c r="F4131" i="2"/>
  <c r="E4131" i="2"/>
  <c r="D4131" i="2"/>
  <c r="C4131" i="2"/>
  <c r="B4131" i="2"/>
  <c r="A4131" i="2"/>
  <c r="G4130" i="2"/>
  <c r="F4130" i="2"/>
  <c r="E4130" i="2"/>
  <c r="D4130" i="2"/>
  <c r="C4130" i="2"/>
  <c r="B4130" i="2"/>
  <c r="A4130" i="2"/>
  <c r="G4129" i="2"/>
  <c r="F4129" i="2"/>
  <c r="E4129" i="2"/>
  <c r="D4129" i="2"/>
  <c r="C4129" i="2"/>
  <c r="B4129" i="2"/>
  <c r="A4129" i="2"/>
  <c r="G4128" i="2"/>
  <c r="F4128" i="2"/>
  <c r="E4128" i="2"/>
  <c r="D4128" i="2"/>
  <c r="C4128" i="2"/>
  <c r="B4128" i="2"/>
  <c r="A4128" i="2"/>
  <c r="G4127" i="2"/>
  <c r="F4127" i="2"/>
  <c r="E4127" i="2"/>
  <c r="D4127" i="2"/>
  <c r="C4127" i="2"/>
  <c r="B4127" i="2"/>
  <c r="A4127" i="2"/>
  <c r="G4126" i="2"/>
  <c r="F4126" i="2"/>
  <c r="E4126" i="2"/>
  <c r="D4126" i="2"/>
  <c r="C4126" i="2"/>
  <c r="B4126" i="2"/>
  <c r="A4126" i="2"/>
  <c r="G4125" i="2"/>
  <c r="F4125" i="2"/>
  <c r="E4125" i="2"/>
  <c r="D4125" i="2"/>
  <c r="C4125" i="2"/>
  <c r="B4125" i="2"/>
  <c r="A4125" i="2"/>
  <c r="G4124" i="2"/>
  <c r="F4124" i="2"/>
  <c r="E4124" i="2"/>
  <c r="D4124" i="2"/>
  <c r="C4124" i="2"/>
  <c r="B4124" i="2"/>
  <c r="A4124" i="2"/>
  <c r="G4123" i="2"/>
  <c r="F4123" i="2"/>
  <c r="E4123" i="2"/>
  <c r="D4123" i="2"/>
  <c r="C4123" i="2"/>
  <c r="B4123" i="2"/>
  <c r="A4123" i="2"/>
  <c r="G4122" i="2"/>
  <c r="F4122" i="2"/>
  <c r="E4122" i="2"/>
  <c r="D4122" i="2"/>
  <c r="C4122" i="2"/>
  <c r="B4122" i="2"/>
  <c r="A4122" i="2"/>
  <c r="G4121" i="2"/>
  <c r="F4121" i="2"/>
  <c r="E4121" i="2"/>
  <c r="D4121" i="2"/>
  <c r="C4121" i="2"/>
  <c r="B4121" i="2"/>
  <c r="A4121" i="2"/>
  <c r="G4120" i="2"/>
  <c r="F4120" i="2"/>
  <c r="E4120" i="2"/>
  <c r="D4120" i="2"/>
  <c r="C4120" i="2"/>
  <c r="B4120" i="2"/>
  <c r="A4120" i="2"/>
  <c r="G4119" i="2"/>
  <c r="F4119" i="2"/>
  <c r="E4119" i="2"/>
  <c r="D4119" i="2"/>
  <c r="C4119" i="2"/>
  <c r="B4119" i="2"/>
  <c r="A4119" i="2"/>
  <c r="G4118" i="2"/>
  <c r="F4118" i="2"/>
  <c r="E4118" i="2"/>
  <c r="D4118" i="2"/>
  <c r="C4118" i="2"/>
  <c r="B4118" i="2"/>
  <c r="A4118" i="2"/>
  <c r="G4117" i="2"/>
  <c r="F4117" i="2"/>
  <c r="E4117" i="2"/>
  <c r="D4117" i="2"/>
  <c r="C4117" i="2"/>
  <c r="B4117" i="2"/>
  <c r="A4117" i="2"/>
  <c r="G4116" i="2"/>
  <c r="F4116" i="2"/>
  <c r="E4116" i="2"/>
  <c r="D4116" i="2"/>
  <c r="C4116" i="2"/>
  <c r="B4116" i="2"/>
  <c r="A4116" i="2"/>
  <c r="G4115" i="2"/>
  <c r="F4115" i="2"/>
  <c r="E4115" i="2"/>
  <c r="D4115" i="2"/>
  <c r="C4115" i="2"/>
  <c r="B4115" i="2"/>
  <c r="A4115" i="2"/>
  <c r="G4114" i="2"/>
  <c r="F4114" i="2"/>
  <c r="E4114" i="2"/>
  <c r="D4114" i="2"/>
  <c r="C4114" i="2"/>
  <c r="B4114" i="2"/>
  <c r="A4114" i="2"/>
  <c r="G4113" i="2"/>
  <c r="F4113" i="2"/>
  <c r="E4113" i="2"/>
  <c r="D4113" i="2"/>
  <c r="C4113" i="2"/>
  <c r="B4113" i="2"/>
  <c r="A4113" i="2"/>
  <c r="G4112" i="2"/>
  <c r="F4112" i="2"/>
  <c r="E4112" i="2"/>
  <c r="D4112" i="2"/>
  <c r="C4112" i="2"/>
  <c r="B4112" i="2"/>
  <c r="A4112" i="2"/>
  <c r="G4111" i="2"/>
  <c r="F4111" i="2"/>
  <c r="E4111" i="2"/>
  <c r="D4111" i="2"/>
  <c r="C4111" i="2"/>
  <c r="B4111" i="2"/>
  <c r="A4111" i="2"/>
  <c r="G4110" i="2"/>
  <c r="F4110" i="2"/>
  <c r="E4110" i="2"/>
  <c r="D4110" i="2"/>
  <c r="C4110" i="2"/>
  <c r="B4110" i="2"/>
  <c r="A4110" i="2"/>
  <c r="G4109" i="2"/>
  <c r="F4109" i="2"/>
  <c r="E4109" i="2"/>
  <c r="D4109" i="2"/>
  <c r="C4109" i="2"/>
  <c r="B4109" i="2"/>
  <c r="A4109" i="2"/>
  <c r="G4108" i="2"/>
  <c r="F4108" i="2"/>
  <c r="E4108" i="2"/>
  <c r="D4108" i="2"/>
  <c r="C4108" i="2"/>
  <c r="B4108" i="2"/>
  <c r="A4108" i="2"/>
  <c r="G4107" i="2"/>
  <c r="F4107" i="2"/>
  <c r="E4107" i="2"/>
  <c r="D4107" i="2"/>
  <c r="C4107" i="2"/>
  <c r="B4107" i="2"/>
  <c r="A4107" i="2"/>
  <c r="G4106" i="2"/>
  <c r="F4106" i="2"/>
  <c r="E4106" i="2"/>
  <c r="D4106" i="2"/>
  <c r="C4106" i="2"/>
  <c r="B4106" i="2"/>
  <c r="A4106" i="2"/>
  <c r="G4105" i="2"/>
  <c r="F4105" i="2"/>
  <c r="E4105" i="2"/>
  <c r="D4105" i="2"/>
  <c r="C4105" i="2"/>
  <c r="B4105" i="2"/>
  <c r="A4105" i="2"/>
  <c r="G4104" i="2"/>
  <c r="F4104" i="2"/>
  <c r="E4104" i="2"/>
  <c r="D4104" i="2"/>
  <c r="C4104" i="2"/>
  <c r="B4104" i="2"/>
  <c r="A4104" i="2"/>
  <c r="G4103" i="2"/>
  <c r="F4103" i="2"/>
  <c r="E4103" i="2"/>
  <c r="D4103" i="2"/>
  <c r="C4103" i="2"/>
  <c r="B4103" i="2"/>
  <c r="A4103" i="2"/>
  <c r="G4102" i="2"/>
  <c r="F4102" i="2"/>
  <c r="E4102" i="2"/>
  <c r="D4102" i="2"/>
  <c r="C4102" i="2"/>
  <c r="B4102" i="2"/>
  <c r="A4102" i="2"/>
  <c r="G4101" i="2"/>
  <c r="F4101" i="2"/>
  <c r="E4101" i="2"/>
  <c r="D4101" i="2"/>
  <c r="C4101" i="2"/>
  <c r="B4101" i="2"/>
  <c r="A4101" i="2"/>
  <c r="G4100" i="2"/>
  <c r="F4100" i="2"/>
  <c r="E4100" i="2"/>
  <c r="D4100" i="2"/>
  <c r="C4100" i="2"/>
  <c r="B4100" i="2"/>
  <c r="A4100" i="2"/>
  <c r="G4099" i="2"/>
  <c r="F4099" i="2"/>
  <c r="E4099" i="2"/>
  <c r="D4099" i="2"/>
  <c r="C4099" i="2"/>
  <c r="B4099" i="2"/>
  <c r="A4099" i="2"/>
  <c r="G4098" i="2"/>
  <c r="F4098" i="2"/>
  <c r="E4098" i="2"/>
  <c r="D4098" i="2"/>
  <c r="C4098" i="2"/>
  <c r="B4098" i="2"/>
  <c r="A4098" i="2"/>
  <c r="G4097" i="2"/>
  <c r="F4097" i="2"/>
  <c r="E4097" i="2"/>
  <c r="D4097" i="2"/>
  <c r="C4097" i="2"/>
  <c r="B4097" i="2"/>
  <c r="A4097" i="2"/>
  <c r="G4096" i="2"/>
  <c r="F4096" i="2"/>
  <c r="E4096" i="2"/>
  <c r="D4096" i="2"/>
  <c r="C4096" i="2"/>
  <c r="B4096" i="2"/>
  <c r="A4096" i="2"/>
  <c r="G4095" i="2"/>
  <c r="F4095" i="2"/>
  <c r="E4095" i="2"/>
  <c r="D4095" i="2"/>
  <c r="C4095" i="2"/>
  <c r="B4095" i="2"/>
  <c r="A4095" i="2"/>
  <c r="G4094" i="2"/>
  <c r="F4094" i="2"/>
  <c r="E4094" i="2"/>
  <c r="D4094" i="2"/>
  <c r="C4094" i="2"/>
  <c r="B4094" i="2"/>
  <c r="A4094" i="2"/>
  <c r="G4093" i="2"/>
  <c r="F4093" i="2"/>
  <c r="E4093" i="2"/>
  <c r="D4093" i="2"/>
  <c r="C4093" i="2"/>
  <c r="B4093" i="2"/>
  <c r="A4093" i="2"/>
  <c r="G4092" i="2"/>
  <c r="F4092" i="2"/>
  <c r="E4092" i="2"/>
  <c r="D4092" i="2"/>
  <c r="C4092" i="2"/>
  <c r="B4092" i="2"/>
  <c r="A4092" i="2"/>
  <c r="G4091" i="2"/>
  <c r="F4091" i="2"/>
  <c r="E4091" i="2"/>
  <c r="D4091" i="2"/>
  <c r="C4091" i="2"/>
  <c r="B4091" i="2"/>
  <c r="A4091" i="2"/>
  <c r="G4090" i="2"/>
  <c r="F4090" i="2"/>
  <c r="E4090" i="2"/>
  <c r="D4090" i="2"/>
  <c r="C4090" i="2"/>
  <c r="B4090" i="2"/>
  <c r="A4090" i="2"/>
  <c r="G4089" i="2"/>
  <c r="F4089" i="2"/>
  <c r="E4089" i="2"/>
  <c r="D4089" i="2"/>
  <c r="C4089" i="2"/>
  <c r="B4089" i="2"/>
  <c r="A4089" i="2"/>
  <c r="G4088" i="2"/>
  <c r="F4088" i="2"/>
  <c r="E4088" i="2"/>
  <c r="D4088" i="2"/>
  <c r="C4088" i="2"/>
  <c r="B4088" i="2"/>
  <c r="A4088" i="2"/>
  <c r="G4087" i="2"/>
  <c r="F4087" i="2"/>
  <c r="E4087" i="2"/>
  <c r="D4087" i="2"/>
  <c r="C4087" i="2"/>
  <c r="B4087" i="2"/>
  <c r="A4087" i="2"/>
  <c r="G4086" i="2"/>
  <c r="F4086" i="2"/>
  <c r="E4086" i="2"/>
  <c r="D4086" i="2"/>
  <c r="C4086" i="2"/>
  <c r="B4086" i="2"/>
  <c r="A4086" i="2"/>
  <c r="G4085" i="2"/>
  <c r="F4085" i="2"/>
  <c r="E4085" i="2"/>
  <c r="D4085" i="2"/>
  <c r="C4085" i="2"/>
  <c r="B4085" i="2"/>
  <c r="A4085" i="2"/>
  <c r="G4084" i="2"/>
  <c r="F4084" i="2"/>
  <c r="E4084" i="2"/>
  <c r="D4084" i="2"/>
  <c r="C4084" i="2"/>
  <c r="B4084" i="2"/>
  <c r="A4084" i="2"/>
  <c r="G4083" i="2"/>
  <c r="F4083" i="2"/>
  <c r="E4083" i="2"/>
  <c r="D4083" i="2"/>
  <c r="C4083" i="2"/>
  <c r="B4083" i="2"/>
  <c r="A4083" i="2"/>
  <c r="G4082" i="2"/>
  <c r="F4082" i="2"/>
  <c r="E4082" i="2"/>
  <c r="D4082" i="2"/>
  <c r="C4082" i="2"/>
  <c r="B4082" i="2"/>
  <c r="A4082" i="2"/>
  <c r="G4081" i="2"/>
  <c r="F4081" i="2"/>
  <c r="E4081" i="2"/>
  <c r="D4081" i="2"/>
  <c r="C4081" i="2"/>
  <c r="B4081" i="2"/>
  <c r="A4081" i="2"/>
  <c r="G4080" i="2"/>
  <c r="F4080" i="2"/>
  <c r="E4080" i="2"/>
  <c r="D4080" i="2"/>
  <c r="C4080" i="2"/>
  <c r="B4080" i="2"/>
  <c r="A4080" i="2"/>
  <c r="G4079" i="2"/>
  <c r="F4079" i="2"/>
  <c r="E4079" i="2"/>
  <c r="D4079" i="2"/>
  <c r="C4079" i="2"/>
  <c r="B4079" i="2"/>
  <c r="A4079" i="2"/>
  <c r="G4078" i="2"/>
  <c r="F4078" i="2"/>
  <c r="E4078" i="2"/>
  <c r="D4078" i="2"/>
  <c r="C4078" i="2"/>
  <c r="B4078" i="2"/>
  <c r="A4078" i="2"/>
  <c r="G4077" i="2"/>
  <c r="F4077" i="2"/>
  <c r="E4077" i="2"/>
  <c r="D4077" i="2"/>
  <c r="C4077" i="2"/>
  <c r="B4077" i="2"/>
  <c r="A4077" i="2"/>
  <c r="G4076" i="2"/>
  <c r="F4076" i="2"/>
  <c r="E4076" i="2"/>
  <c r="D4076" i="2"/>
  <c r="C4076" i="2"/>
  <c r="B4076" i="2"/>
  <c r="A4076" i="2"/>
  <c r="G4075" i="2"/>
  <c r="F4075" i="2"/>
  <c r="E4075" i="2"/>
  <c r="D4075" i="2"/>
  <c r="C4075" i="2"/>
  <c r="B4075" i="2"/>
  <c r="A4075" i="2"/>
  <c r="G4074" i="2"/>
  <c r="F4074" i="2"/>
  <c r="E4074" i="2"/>
  <c r="D4074" i="2"/>
  <c r="C4074" i="2"/>
  <c r="B4074" i="2"/>
  <c r="A4074" i="2"/>
  <c r="G4073" i="2"/>
  <c r="F4073" i="2"/>
  <c r="E4073" i="2"/>
  <c r="D4073" i="2"/>
  <c r="C4073" i="2"/>
  <c r="B4073" i="2"/>
  <c r="A4073" i="2"/>
  <c r="G4072" i="2"/>
  <c r="F4072" i="2"/>
  <c r="E4072" i="2"/>
  <c r="D4072" i="2"/>
  <c r="C4072" i="2"/>
  <c r="B4072" i="2"/>
  <c r="A4072" i="2"/>
  <c r="G4071" i="2"/>
  <c r="F4071" i="2"/>
  <c r="E4071" i="2"/>
  <c r="D4071" i="2"/>
  <c r="C4071" i="2"/>
  <c r="B4071" i="2"/>
  <c r="A4071" i="2"/>
  <c r="G4070" i="2"/>
  <c r="F4070" i="2"/>
  <c r="E4070" i="2"/>
  <c r="D4070" i="2"/>
  <c r="C4070" i="2"/>
  <c r="B4070" i="2"/>
  <c r="A4070" i="2"/>
  <c r="G4069" i="2"/>
  <c r="F4069" i="2"/>
  <c r="E4069" i="2"/>
  <c r="D4069" i="2"/>
  <c r="C4069" i="2"/>
  <c r="B4069" i="2"/>
  <c r="A4069" i="2"/>
  <c r="G4068" i="2"/>
  <c r="F4068" i="2"/>
  <c r="E4068" i="2"/>
  <c r="D4068" i="2"/>
  <c r="C4068" i="2"/>
  <c r="B4068" i="2"/>
  <c r="A4068" i="2"/>
  <c r="G4067" i="2"/>
  <c r="F4067" i="2"/>
  <c r="E4067" i="2"/>
  <c r="D4067" i="2"/>
  <c r="C4067" i="2"/>
  <c r="B4067" i="2"/>
  <c r="A4067" i="2"/>
  <c r="G4066" i="2"/>
  <c r="F4066" i="2"/>
  <c r="E4066" i="2"/>
  <c r="D4066" i="2"/>
  <c r="C4066" i="2"/>
  <c r="B4066" i="2"/>
  <c r="A4066" i="2"/>
  <c r="G4065" i="2"/>
  <c r="F4065" i="2"/>
  <c r="E4065" i="2"/>
  <c r="D4065" i="2"/>
  <c r="C4065" i="2"/>
  <c r="B4065" i="2"/>
  <c r="A4065" i="2"/>
  <c r="G4064" i="2"/>
  <c r="F4064" i="2"/>
  <c r="E4064" i="2"/>
  <c r="D4064" i="2"/>
  <c r="C4064" i="2"/>
  <c r="B4064" i="2"/>
  <c r="A4064" i="2"/>
  <c r="G4063" i="2"/>
  <c r="F4063" i="2"/>
  <c r="E4063" i="2"/>
  <c r="D4063" i="2"/>
  <c r="C4063" i="2"/>
  <c r="B4063" i="2"/>
  <c r="A4063" i="2"/>
  <c r="G4062" i="2"/>
  <c r="F4062" i="2"/>
  <c r="E4062" i="2"/>
  <c r="D4062" i="2"/>
  <c r="C4062" i="2"/>
  <c r="B4062" i="2"/>
  <c r="A4062" i="2"/>
  <c r="G4061" i="2"/>
  <c r="F4061" i="2"/>
  <c r="E4061" i="2"/>
  <c r="D4061" i="2"/>
  <c r="C4061" i="2"/>
  <c r="B4061" i="2"/>
  <c r="A4061" i="2"/>
  <c r="G4060" i="2"/>
  <c r="F4060" i="2"/>
  <c r="E4060" i="2"/>
  <c r="D4060" i="2"/>
  <c r="C4060" i="2"/>
  <c r="B4060" i="2"/>
  <c r="A4060" i="2"/>
  <c r="G4059" i="2"/>
  <c r="F4059" i="2"/>
  <c r="E4059" i="2"/>
  <c r="D4059" i="2"/>
  <c r="C4059" i="2"/>
  <c r="B4059" i="2"/>
  <c r="A4059" i="2"/>
  <c r="G4058" i="2"/>
  <c r="F4058" i="2"/>
  <c r="E4058" i="2"/>
  <c r="D4058" i="2"/>
  <c r="C4058" i="2"/>
  <c r="B4058" i="2"/>
  <c r="A4058" i="2"/>
  <c r="G4057" i="2"/>
  <c r="F4057" i="2"/>
  <c r="E4057" i="2"/>
  <c r="D4057" i="2"/>
  <c r="C4057" i="2"/>
  <c r="B4057" i="2"/>
  <c r="A4057" i="2"/>
  <c r="G4056" i="2"/>
  <c r="F4056" i="2"/>
  <c r="E4056" i="2"/>
  <c r="D4056" i="2"/>
  <c r="C4056" i="2"/>
  <c r="B4056" i="2"/>
  <c r="A4056" i="2"/>
  <c r="G4055" i="2"/>
  <c r="F4055" i="2"/>
  <c r="E4055" i="2"/>
  <c r="D4055" i="2"/>
  <c r="C4055" i="2"/>
  <c r="B4055" i="2"/>
  <c r="A4055" i="2"/>
  <c r="G4054" i="2"/>
  <c r="F4054" i="2"/>
  <c r="E4054" i="2"/>
  <c r="D4054" i="2"/>
  <c r="C4054" i="2"/>
  <c r="B4054" i="2"/>
  <c r="A4054" i="2"/>
  <c r="G4053" i="2"/>
  <c r="F4053" i="2"/>
  <c r="E4053" i="2"/>
  <c r="D4053" i="2"/>
  <c r="C4053" i="2"/>
  <c r="B4053" i="2"/>
  <c r="A4053" i="2"/>
  <c r="G4052" i="2"/>
  <c r="F4052" i="2"/>
  <c r="E4052" i="2"/>
  <c r="D4052" i="2"/>
  <c r="C4052" i="2"/>
  <c r="B4052" i="2"/>
  <c r="A4052" i="2"/>
  <c r="G4051" i="2"/>
  <c r="F4051" i="2"/>
  <c r="E4051" i="2"/>
  <c r="D4051" i="2"/>
  <c r="C4051" i="2"/>
  <c r="B4051" i="2"/>
  <c r="A4051" i="2"/>
  <c r="G4050" i="2"/>
  <c r="F4050" i="2"/>
  <c r="E4050" i="2"/>
  <c r="D4050" i="2"/>
  <c r="C4050" i="2"/>
  <c r="B4050" i="2"/>
  <c r="A4050" i="2"/>
  <c r="G4049" i="2"/>
  <c r="F4049" i="2"/>
  <c r="E4049" i="2"/>
  <c r="D4049" i="2"/>
  <c r="C4049" i="2"/>
  <c r="B4049" i="2"/>
  <c r="A4049" i="2"/>
  <c r="G4048" i="2"/>
  <c r="F4048" i="2"/>
  <c r="E4048" i="2"/>
  <c r="D4048" i="2"/>
  <c r="C4048" i="2"/>
  <c r="B4048" i="2"/>
  <c r="A4048" i="2"/>
  <c r="G4047" i="2"/>
  <c r="F4047" i="2"/>
  <c r="E4047" i="2"/>
  <c r="D4047" i="2"/>
  <c r="C4047" i="2"/>
  <c r="B4047" i="2"/>
  <c r="A4047" i="2"/>
  <c r="G4046" i="2"/>
  <c r="F4046" i="2"/>
  <c r="E4046" i="2"/>
  <c r="D4046" i="2"/>
  <c r="C4046" i="2"/>
  <c r="B4046" i="2"/>
  <c r="A4046" i="2"/>
  <c r="G4045" i="2"/>
  <c r="F4045" i="2"/>
  <c r="E4045" i="2"/>
  <c r="D4045" i="2"/>
  <c r="C4045" i="2"/>
  <c r="B4045" i="2"/>
  <c r="A4045" i="2"/>
  <c r="G4044" i="2"/>
  <c r="F4044" i="2"/>
  <c r="E4044" i="2"/>
  <c r="D4044" i="2"/>
  <c r="C4044" i="2"/>
  <c r="B4044" i="2"/>
  <c r="A4044" i="2"/>
  <c r="G4043" i="2"/>
  <c r="F4043" i="2"/>
  <c r="E4043" i="2"/>
  <c r="D4043" i="2"/>
  <c r="C4043" i="2"/>
  <c r="B4043" i="2"/>
  <c r="A4043" i="2"/>
  <c r="G4042" i="2"/>
  <c r="F4042" i="2"/>
  <c r="E4042" i="2"/>
  <c r="D4042" i="2"/>
  <c r="C4042" i="2"/>
  <c r="B4042" i="2"/>
  <c r="A4042" i="2"/>
  <c r="G4041" i="2"/>
  <c r="F4041" i="2"/>
  <c r="E4041" i="2"/>
  <c r="D4041" i="2"/>
  <c r="C4041" i="2"/>
  <c r="B4041" i="2"/>
  <c r="A4041" i="2"/>
  <c r="G4040" i="2"/>
  <c r="F4040" i="2"/>
  <c r="E4040" i="2"/>
  <c r="D4040" i="2"/>
  <c r="C4040" i="2"/>
  <c r="B4040" i="2"/>
  <c r="A4040" i="2"/>
  <c r="G4039" i="2"/>
  <c r="F4039" i="2"/>
  <c r="E4039" i="2"/>
  <c r="D4039" i="2"/>
  <c r="C4039" i="2"/>
  <c r="B4039" i="2"/>
  <c r="A4039" i="2"/>
  <c r="G4038" i="2"/>
  <c r="F4038" i="2"/>
  <c r="E4038" i="2"/>
  <c r="D4038" i="2"/>
  <c r="C4038" i="2"/>
  <c r="B4038" i="2"/>
  <c r="A4038" i="2"/>
  <c r="G4037" i="2"/>
  <c r="F4037" i="2"/>
  <c r="E4037" i="2"/>
  <c r="D4037" i="2"/>
  <c r="C4037" i="2"/>
  <c r="B4037" i="2"/>
  <c r="A4037" i="2"/>
  <c r="G4036" i="2"/>
  <c r="F4036" i="2"/>
  <c r="E4036" i="2"/>
  <c r="D4036" i="2"/>
  <c r="C4036" i="2"/>
  <c r="B4036" i="2"/>
  <c r="A4036" i="2"/>
  <c r="G4035" i="2"/>
  <c r="F4035" i="2"/>
  <c r="E4035" i="2"/>
  <c r="D4035" i="2"/>
  <c r="C4035" i="2"/>
  <c r="B4035" i="2"/>
  <c r="A4035" i="2"/>
  <c r="G4034" i="2"/>
  <c r="F4034" i="2"/>
  <c r="E4034" i="2"/>
  <c r="D4034" i="2"/>
  <c r="C4034" i="2"/>
  <c r="B4034" i="2"/>
  <c r="A4034" i="2"/>
  <c r="G4033" i="2"/>
  <c r="F4033" i="2"/>
  <c r="E4033" i="2"/>
  <c r="D4033" i="2"/>
  <c r="C4033" i="2"/>
  <c r="B4033" i="2"/>
  <c r="A4033" i="2"/>
  <c r="G4032" i="2"/>
  <c r="F4032" i="2"/>
  <c r="E4032" i="2"/>
  <c r="D4032" i="2"/>
  <c r="C4032" i="2"/>
  <c r="B4032" i="2"/>
  <c r="A4032" i="2"/>
  <c r="G4031" i="2"/>
  <c r="F4031" i="2"/>
  <c r="E4031" i="2"/>
  <c r="D4031" i="2"/>
  <c r="C4031" i="2"/>
  <c r="B4031" i="2"/>
  <c r="A4031" i="2"/>
  <c r="G4030" i="2"/>
  <c r="F4030" i="2"/>
  <c r="E4030" i="2"/>
  <c r="D4030" i="2"/>
  <c r="C4030" i="2"/>
  <c r="B4030" i="2"/>
  <c r="A4030" i="2"/>
  <c r="G4029" i="2"/>
  <c r="F4029" i="2"/>
  <c r="E4029" i="2"/>
  <c r="D4029" i="2"/>
  <c r="C4029" i="2"/>
  <c r="B4029" i="2"/>
  <c r="A4029" i="2"/>
  <c r="G4028" i="2"/>
  <c r="F4028" i="2"/>
  <c r="E4028" i="2"/>
  <c r="D4028" i="2"/>
  <c r="C4028" i="2"/>
  <c r="B4028" i="2"/>
  <c r="A4028" i="2"/>
  <c r="G4027" i="2"/>
  <c r="F4027" i="2"/>
  <c r="E4027" i="2"/>
  <c r="D4027" i="2"/>
  <c r="C4027" i="2"/>
  <c r="B4027" i="2"/>
  <c r="A4027" i="2"/>
  <c r="G4026" i="2"/>
  <c r="F4026" i="2"/>
  <c r="E4026" i="2"/>
  <c r="D4026" i="2"/>
  <c r="C4026" i="2"/>
  <c r="B4026" i="2"/>
  <c r="A4026" i="2"/>
  <c r="G4025" i="2"/>
  <c r="F4025" i="2"/>
  <c r="E4025" i="2"/>
  <c r="D4025" i="2"/>
  <c r="C4025" i="2"/>
  <c r="B4025" i="2"/>
  <c r="A4025" i="2"/>
  <c r="G4024" i="2"/>
  <c r="F4024" i="2"/>
  <c r="E4024" i="2"/>
  <c r="D4024" i="2"/>
  <c r="C4024" i="2"/>
  <c r="B4024" i="2"/>
  <c r="A4024" i="2"/>
  <c r="G4023" i="2"/>
  <c r="F4023" i="2"/>
  <c r="E4023" i="2"/>
  <c r="D4023" i="2"/>
  <c r="C4023" i="2"/>
  <c r="B4023" i="2"/>
  <c r="A4023" i="2"/>
  <c r="G4022" i="2"/>
  <c r="F4022" i="2"/>
  <c r="E4022" i="2"/>
  <c r="D4022" i="2"/>
  <c r="C4022" i="2"/>
  <c r="B4022" i="2"/>
  <c r="A4022" i="2"/>
  <c r="G4021" i="2"/>
  <c r="F4021" i="2"/>
  <c r="E4021" i="2"/>
  <c r="D4021" i="2"/>
  <c r="C4021" i="2"/>
  <c r="B4021" i="2"/>
  <c r="A4021" i="2"/>
  <c r="G4020" i="2"/>
  <c r="F4020" i="2"/>
  <c r="E4020" i="2"/>
  <c r="D4020" i="2"/>
  <c r="C4020" i="2"/>
  <c r="B4020" i="2"/>
  <c r="A4020" i="2"/>
  <c r="G4019" i="2"/>
  <c r="F4019" i="2"/>
  <c r="E4019" i="2"/>
  <c r="D4019" i="2"/>
  <c r="C4019" i="2"/>
  <c r="B4019" i="2"/>
  <c r="A4019" i="2"/>
  <c r="G4018" i="2"/>
  <c r="F4018" i="2"/>
  <c r="E4018" i="2"/>
  <c r="D4018" i="2"/>
  <c r="C4018" i="2"/>
  <c r="B4018" i="2"/>
  <c r="A4018" i="2"/>
  <c r="G4017" i="2"/>
  <c r="F4017" i="2"/>
  <c r="E4017" i="2"/>
  <c r="D4017" i="2"/>
  <c r="C4017" i="2"/>
  <c r="B4017" i="2"/>
  <c r="A4017" i="2"/>
  <c r="G4016" i="2"/>
  <c r="F4016" i="2"/>
  <c r="E4016" i="2"/>
  <c r="D4016" i="2"/>
  <c r="C4016" i="2"/>
  <c r="B4016" i="2"/>
  <c r="A4016" i="2"/>
  <c r="G4015" i="2"/>
  <c r="F4015" i="2"/>
  <c r="E4015" i="2"/>
  <c r="D4015" i="2"/>
  <c r="C4015" i="2"/>
  <c r="B4015" i="2"/>
  <c r="A4015" i="2"/>
  <c r="G4014" i="2"/>
  <c r="F4014" i="2"/>
  <c r="E4014" i="2"/>
  <c r="D4014" i="2"/>
  <c r="C4014" i="2"/>
  <c r="B4014" i="2"/>
  <c r="A4014" i="2"/>
  <c r="G4013" i="2"/>
  <c r="F4013" i="2"/>
  <c r="E4013" i="2"/>
  <c r="D4013" i="2"/>
  <c r="C4013" i="2"/>
  <c r="B4013" i="2"/>
  <c r="A4013" i="2"/>
  <c r="G4012" i="2"/>
  <c r="F4012" i="2"/>
  <c r="E4012" i="2"/>
  <c r="D4012" i="2"/>
  <c r="C4012" i="2"/>
  <c r="B4012" i="2"/>
  <c r="A4012" i="2"/>
  <c r="G4011" i="2"/>
  <c r="F4011" i="2"/>
  <c r="E4011" i="2"/>
  <c r="D4011" i="2"/>
  <c r="C4011" i="2"/>
  <c r="B4011" i="2"/>
  <c r="A4011" i="2"/>
  <c r="G4010" i="2"/>
  <c r="F4010" i="2"/>
  <c r="E4010" i="2"/>
  <c r="D4010" i="2"/>
  <c r="C4010" i="2"/>
  <c r="B4010" i="2"/>
  <c r="A4010" i="2"/>
  <c r="G4009" i="2"/>
  <c r="F4009" i="2"/>
  <c r="E4009" i="2"/>
  <c r="D4009" i="2"/>
  <c r="C4009" i="2"/>
  <c r="B4009" i="2"/>
  <c r="A4009" i="2"/>
  <c r="G4008" i="2"/>
  <c r="F4008" i="2"/>
  <c r="E4008" i="2"/>
  <c r="D4008" i="2"/>
  <c r="C4008" i="2"/>
  <c r="B4008" i="2"/>
  <c r="A4008" i="2"/>
  <c r="G4007" i="2"/>
  <c r="F4007" i="2"/>
  <c r="E4007" i="2"/>
  <c r="D4007" i="2"/>
  <c r="C4007" i="2"/>
  <c r="B4007" i="2"/>
  <c r="A4007" i="2"/>
  <c r="G4006" i="2"/>
  <c r="F4006" i="2"/>
  <c r="E4006" i="2"/>
  <c r="D4006" i="2"/>
  <c r="C4006" i="2"/>
  <c r="B4006" i="2"/>
  <c r="A4006" i="2"/>
  <c r="G4005" i="2"/>
  <c r="F4005" i="2"/>
  <c r="E4005" i="2"/>
  <c r="D4005" i="2"/>
  <c r="C4005" i="2"/>
  <c r="B4005" i="2"/>
  <c r="A4005" i="2"/>
  <c r="G4004" i="2"/>
  <c r="F4004" i="2"/>
  <c r="E4004" i="2"/>
  <c r="D4004" i="2"/>
  <c r="C4004" i="2"/>
  <c r="B4004" i="2"/>
  <c r="A4004" i="2"/>
  <c r="G4003" i="2"/>
  <c r="F4003" i="2"/>
  <c r="E4003" i="2"/>
  <c r="D4003" i="2"/>
  <c r="C4003" i="2"/>
  <c r="B4003" i="2"/>
  <c r="A4003" i="2"/>
  <c r="G4002" i="2"/>
  <c r="F4002" i="2"/>
  <c r="E4002" i="2"/>
  <c r="D4002" i="2"/>
  <c r="C4002" i="2"/>
  <c r="B4002" i="2"/>
  <c r="A4002" i="2"/>
  <c r="G4001" i="2"/>
  <c r="F4001" i="2"/>
  <c r="E4001" i="2"/>
  <c r="D4001" i="2"/>
  <c r="C4001" i="2"/>
  <c r="B4001" i="2"/>
  <c r="A4001" i="2"/>
  <c r="G4000" i="2"/>
  <c r="F4000" i="2"/>
  <c r="E4000" i="2"/>
  <c r="D4000" i="2"/>
  <c r="C4000" i="2"/>
  <c r="B4000" i="2"/>
  <c r="A4000" i="2"/>
  <c r="G3999" i="2"/>
  <c r="F3999" i="2"/>
  <c r="E3999" i="2"/>
  <c r="D3999" i="2"/>
  <c r="C3999" i="2"/>
  <c r="B3999" i="2"/>
  <c r="A3999" i="2"/>
  <c r="G3998" i="2"/>
  <c r="F3998" i="2"/>
  <c r="E3998" i="2"/>
  <c r="D3998" i="2"/>
  <c r="C3998" i="2"/>
  <c r="B3998" i="2"/>
  <c r="A3998" i="2"/>
  <c r="G3997" i="2"/>
  <c r="F3997" i="2"/>
  <c r="E3997" i="2"/>
  <c r="D3997" i="2"/>
  <c r="C3997" i="2"/>
  <c r="B3997" i="2"/>
  <c r="A3997" i="2"/>
  <c r="G3996" i="2"/>
  <c r="F3996" i="2"/>
  <c r="E3996" i="2"/>
  <c r="D3996" i="2"/>
  <c r="C3996" i="2"/>
  <c r="B3996" i="2"/>
  <c r="A3996" i="2"/>
  <c r="G3995" i="2"/>
  <c r="F3995" i="2"/>
  <c r="E3995" i="2"/>
  <c r="D3995" i="2"/>
  <c r="C3995" i="2"/>
  <c r="B3995" i="2"/>
  <c r="A3995" i="2"/>
  <c r="G3994" i="2"/>
  <c r="F3994" i="2"/>
  <c r="E3994" i="2"/>
  <c r="D3994" i="2"/>
  <c r="C3994" i="2"/>
  <c r="B3994" i="2"/>
  <c r="A3994" i="2"/>
  <c r="G3993" i="2"/>
  <c r="F3993" i="2"/>
  <c r="E3993" i="2"/>
  <c r="D3993" i="2"/>
  <c r="C3993" i="2"/>
  <c r="B3993" i="2"/>
  <c r="A3993" i="2"/>
  <c r="G3992" i="2"/>
  <c r="F3992" i="2"/>
  <c r="E3992" i="2"/>
  <c r="D3992" i="2"/>
  <c r="C3992" i="2"/>
  <c r="B3992" i="2"/>
  <c r="A3992" i="2"/>
  <c r="G3991" i="2"/>
  <c r="F3991" i="2"/>
  <c r="E3991" i="2"/>
  <c r="D3991" i="2"/>
  <c r="C3991" i="2"/>
  <c r="B3991" i="2"/>
  <c r="A3991" i="2"/>
  <c r="G3990" i="2"/>
  <c r="F3990" i="2"/>
  <c r="E3990" i="2"/>
  <c r="D3990" i="2"/>
  <c r="C3990" i="2"/>
  <c r="B3990" i="2"/>
  <c r="A3990" i="2"/>
  <c r="G3989" i="2"/>
  <c r="F3989" i="2"/>
  <c r="E3989" i="2"/>
  <c r="D3989" i="2"/>
  <c r="C3989" i="2"/>
  <c r="B3989" i="2"/>
  <c r="A3989" i="2"/>
  <c r="G3988" i="2"/>
  <c r="F3988" i="2"/>
  <c r="E3988" i="2"/>
  <c r="D3988" i="2"/>
  <c r="C3988" i="2"/>
  <c r="B3988" i="2"/>
  <c r="A3988" i="2"/>
  <c r="G3987" i="2"/>
  <c r="F3987" i="2"/>
  <c r="E3987" i="2"/>
  <c r="D3987" i="2"/>
  <c r="C3987" i="2"/>
  <c r="B3987" i="2"/>
  <c r="A3987" i="2"/>
  <c r="G3986" i="2"/>
  <c r="F3986" i="2"/>
  <c r="E3986" i="2"/>
  <c r="D3986" i="2"/>
  <c r="C3986" i="2"/>
  <c r="B3986" i="2"/>
  <c r="A3986" i="2"/>
  <c r="G3985" i="2"/>
  <c r="F3985" i="2"/>
  <c r="E3985" i="2"/>
  <c r="D3985" i="2"/>
  <c r="C3985" i="2"/>
  <c r="B3985" i="2"/>
  <c r="A3985" i="2"/>
  <c r="G3984" i="2"/>
  <c r="F3984" i="2"/>
  <c r="E3984" i="2"/>
  <c r="D3984" i="2"/>
  <c r="C3984" i="2"/>
  <c r="B3984" i="2"/>
  <c r="A3984" i="2"/>
  <c r="G3983" i="2"/>
  <c r="F3983" i="2"/>
  <c r="E3983" i="2"/>
  <c r="D3983" i="2"/>
  <c r="C3983" i="2"/>
  <c r="B3983" i="2"/>
  <c r="A3983" i="2"/>
  <c r="G3982" i="2"/>
  <c r="F3982" i="2"/>
  <c r="E3982" i="2"/>
  <c r="D3982" i="2"/>
  <c r="C3982" i="2"/>
  <c r="B3982" i="2"/>
  <c r="A3982" i="2"/>
  <c r="G3981" i="2"/>
  <c r="F3981" i="2"/>
  <c r="E3981" i="2"/>
  <c r="D3981" i="2"/>
  <c r="C3981" i="2"/>
  <c r="B3981" i="2"/>
  <c r="A3981" i="2"/>
  <c r="G3980" i="2"/>
  <c r="F3980" i="2"/>
  <c r="E3980" i="2"/>
  <c r="D3980" i="2"/>
  <c r="C3980" i="2"/>
  <c r="B3980" i="2"/>
  <c r="A3980" i="2"/>
  <c r="G3979" i="2"/>
  <c r="F3979" i="2"/>
  <c r="E3979" i="2"/>
  <c r="D3979" i="2"/>
  <c r="C3979" i="2"/>
  <c r="B3979" i="2"/>
  <c r="A3979" i="2"/>
  <c r="G3978" i="2"/>
  <c r="F3978" i="2"/>
  <c r="E3978" i="2"/>
  <c r="D3978" i="2"/>
  <c r="C3978" i="2"/>
  <c r="B3978" i="2"/>
  <c r="A3978" i="2"/>
  <c r="G3977" i="2"/>
  <c r="F3977" i="2"/>
  <c r="E3977" i="2"/>
  <c r="D3977" i="2"/>
  <c r="C3977" i="2"/>
  <c r="B3977" i="2"/>
  <c r="A3977" i="2"/>
  <c r="G3976" i="2"/>
  <c r="F3976" i="2"/>
  <c r="E3976" i="2"/>
  <c r="D3976" i="2"/>
  <c r="C3976" i="2"/>
  <c r="B3976" i="2"/>
  <c r="A3976" i="2"/>
  <c r="G3975" i="2"/>
  <c r="F3975" i="2"/>
  <c r="E3975" i="2"/>
  <c r="D3975" i="2"/>
  <c r="C3975" i="2"/>
  <c r="B3975" i="2"/>
  <c r="A3975" i="2"/>
  <c r="G3974" i="2"/>
  <c r="F3974" i="2"/>
  <c r="E3974" i="2"/>
  <c r="D3974" i="2"/>
  <c r="C3974" i="2"/>
  <c r="B3974" i="2"/>
  <c r="A3974" i="2"/>
  <c r="G3973" i="2"/>
  <c r="F3973" i="2"/>
  <c r="E3973" i="2"/>
  <c r="D3973" i="2"/>
  <c r="C3973" i="2"/>
  <c r="B3973" i="2"/>
  <c r="A3973" i="2"/>
  <c r="G3972" i="2"/>
  <c r="F3972" i="2"/>
  <c r="E3972" i="2"/>
  <c r="D3972" i="2"/>
  <c r="C3972" i="2"/>
  <c r="B3972" i="2"/>
  <c r="A3972" i="2"/>
  <c r="G3971" i="2"/>
  <c r="F3971" i="2"/>
  <c r="E3971" i="2"/>
  <c r="D3971" i="2"/>
  <c r="C3971" i="2"/>
  <c r="B3971" i="2"/>
  <c r="A3971" i="2"/>
  <c r="G3970" i="2"/>
  <c r="F3970" i="2"/>
  <c r="E3970" i="2"/>
  <c r="D3970" i="2"/>
  <c r="C3970" i="2"/>
  <c r="B3970" i="2"/>
  <c r="A3970" i="2"/>
  <c r="G3969" i="2"/>
  <c r="F3969" i="2"/>
  <c r="E3969" i="2"/>
  <c r="D3969" i="2"/>
  <c r="C3969" i="2"/>
  <c r="B3969" i="2"/>
  <c r="A3969" i="2"/>
  <c r="G3968" i="2"/>
  <c r="F3968" i="2"/>
  <c r="E3968" i="2"/>
  <c r="D3968" i="2"/>
  <c r="C3968" i="2"/>
  <c r="B3968" i="2"/>
  <c r="A3968" i="2"/>
  <c r="G3967" i="2"/>
  <c r="F3967" i="2"/>
  <c r="E3967" i="2"/>
  <c r="D3967" i="2"/>
  <c r="C3967" i="2"/>
  <c r="B3967" i="2"/>
  <c r="A3967" i="2"/>
  <c r="G3966" i="2"/>
  <c r="F3966" i="2"/>
  <c r="E3966" i="2"/>
  <c r="D3966" i="2"/>
  <c r="C3966" i="2"/>
  <c r="B3966" i="2"/>
  <c r="A3966" i="2"/>
  <c r="G3965" i="2"/>
  <c r="F3965" i="2"/>
  <c r="E3965" i="2"/>
  <c r="D3965" i="2"/>
  <c r="C3965" i="2"/>
  <c r="B3965" i="2"/>
  <c r="A3965" i="2"/>
  <c r="G3964" i="2"/>
  <c r="F3964" i="2"/>
  <c r="E3964" i="2"/>
  <c r="D3964" i="2"/>
  <c r="C3964" i="2"/>
  <c r="B3964" i="2"/>
  <c r="A3964" i="2"/>
  <c r="G3963" i="2"/>
  <c r="F3963" i="2"/>
  <c r="E3963" i="2"/>
  <c r="D3963" i="2"/>
  <c r="C3963" i="2"/>
  <c r="B3963" i="2"/>
  <c r="A3963" i="2"/>
  <c r="G3962" i="2"/>
  <c r="F3962" i="2"/>
  <c r="E3962" i="2"/>
  <c r="D3962" i="2"/>
  <c r="C3962" i="2"/>
  <c r="B3962" i="2"/>
  <c r="A3962" i="2"/>
  <c r="G3961" i="2"/>
  <c r="F3961" i="2"/>
  <c r="E3961" i="2"/>
  <c r="D3961" i="2"/>
  <c r="C3961" i="2"/>
  <c r="B3961" i="2"/>
  <c r="A3961" i="2"/>
  <c r="G3960" i="2"/>
  <c r="F3960" i="2"/>
  <c r="E3960" i="2"/>
  <c r="D3960" i="2"/>
  <c r="C3960" i="2"/>
  <c r="B3960" i="2"/>
  <c r="A3960" i="2"/>
  <c r="G3959" i="2"/>
  <c r="F3959" i="2"/>
  <c r="E3959" i="2"/>
  <c r="D3959" i="2"/>
  <c r="C3959" i="2"/>
  <c r="B3959" i="2"/>
  <c r="A3959" i="2"/>
  <c r="G3958" i="2"/>
  <c r="F3958" i="2"/>
  <c r="E3958" i="2"/>
  <c r="D3958" i="2"/>
  <c r="C3958" i="2"/>
  <c r="B3958" i="2"/>
  <c r="A3958" i="2"/>
  <c r="G3957" i="2"/>
  <c r="F3957" i="2"/>
  <c r="E3957" i="2"/>
  <c r="D3957" i="2"/>
  <c r="C3957" i="2"/>
  <c r="B3957" i="2"/>
  <c r="A3957" i="2"/>
  <c r="G3956" i="2"/>
  <c r="F3956" i="2"/>
  <c r="E3956" i="2"/>
  <c r="D3956" i="2"/>
  <c r="C3956" i="2"/>
  <c r="B3956" i="2"/>
  <c r="A3956" i="2"/>
  <c r="G3955" i="2"/>
  <c r="F3955" i="2"/>
  <c r="E3955" i="2"/>
  <c r="D3955" i="2"/>
  <c r="C3955" i="2"/>
  <c r="B3955" i="2"/>
  <c r="A3955" i="2"/>
  <c r="G3954" i="2"/>
  <c r="F3954" i="2"/>
  <c r="E3954" i="2"/>
  <c r="D3954" i="2"/>
  <c r="C3954" i="2"/>
  <c r="B3954" i="2"/>
  <c r="A3954" i="2"/>
  <c r="G3953" i="2"/>
  <c r="F3953" i="2"/>
  <c r="E3953" i="2"/>
  <c r="D3953" i="2"/>
  <c r="C3953" i="2"/>
  <c r="B3953" i="2"/>
  <c r="A3953" i="2"/>
  <c r="G3952" i="2"/>
  <c r="F3952" i="2"/>
  <c r="E3952" i="2"/>
  <c r="D3952" i="2"/>
  <c r="C3952" i="2"/>
  <c r="B3952" i="2"/>
  <c r="A3952" i="2"/>
  <c r="G3951" i="2"/>
  <c r="F3951" i="2"/>
  <c r="E3951" i="2"/>
  <c r="D3951" i="2"/>
  <c r="C3951" i="2"/>
  <c r="B3951" i="2"/>
  <c r="A3951" i="2"/>
  <c r="G3950" i="2"/>
  <c r="F3950" i="2"/>
  <c r="E3950" i="2"/>
  <c r="D3950" i="2"/>
  <c r="C3950" i="2"/>
  <c r="B3950" i="2"/>
  <c r="A3950" i="2"/>
  <c r="G3949" i="2"/>
  <c r="F3949" i="2"/>
  <c r="E3949" i="2"/>
  <c r="D3949" i="2"/>
  <c r="C3949" i="2"/>
  <c r="B3949" i="2"/>
  <c r="A3949" i="2"/>
  <c r="G3948" i="2"/>
  <c r="F3948" i="2"/>
  <c r="E3948" i="2"/>
  <c r="D3948" i="2"/>
  <c r="C3948" i="2"/>
  <c r="B3948" i="2"/>
  <c r="A3948" i="2"/>
  <c r="G3947" i="2"/>
  <c r="F3947" i="2"/>
  <c r="E3947" i="2"/>
  <c r="D3947" i="2"/>
  <c r="C3947" i="2"/>
  <c r="B3947" i="2"/>
  <c r="A3947" i="2"/>
  <c r="G3946" i="2"/>
  <c r="F3946" i="2"/>
  <c r="E3946" i="2"/>
  <c r="D3946" i="2"/>
  <c r="C3946" i="2"/>
  <c r="B3946" i="2"/>
  <c r="A3946" i="2"/>
  <c r="G3945" i="2"/>
  <c r="F3945" i="2"/>
  <c r="E3945" i="2"/>
  <c r="D3945" i="2"/>
  <c r="C3945" i="2"/>
  <c r="B3945" i="2"/>
  <c r="A3945" i="2"/>
  <c r="G3944" i="2"/>
  <c r="F3944" i="2"/>
  <c r="E3944" i="2"/>
  <c r="D3944" i="2"/>
  <c r="C3944" i="2"/>
  <c r="B3944" i="2"/>
  <c r="A3944" i="2"/>
  <c r="G3943" i="2"/>
  <c r="F3943" i="2"/>
  <c r="E3943" i="2"/>
  <c r="D3943" i="2"/>
  <c r="C3943" i="2"/>
  <c r="B3943" i="2"/>
  <c r="A3943" i="2"/>
  <c r="G3942" i="2"/>
  <c r="F3942" i="2"/>
  <c r="E3942" i="2"/>
  <c r="D3942" i="2"/>
  <c r="C3942" i="2"/>
  <c r="B3942" i="2"/>
  <c r="A3942" i="2"/>
  <c r="G3941" i="2"/>
  <c r="F3941" i="2"/>
  <c r="E3941" i="2"/>
  <c r="D3941" i="2"/>
  <c r="C3941" i="2"/>
  <c r="B3941" i="2"/>
  <c r="A3941" i="2"/>
  <c r="G3940" i="2"/>
  <c r="F3940" i="2"/>
  <c r="E3940" i="2"/>
  <c r="D3940" i="2"/>
  <c r="C3940" i="2"/>
  <c r="B3940" i="2"/>
  <c r="A3940" i="2"/>
  <c r="G3939" i="2"/>
  <c r="F3939" i="2"/>
  <c r="E3939" i="2"/>
  <c r="D3939" i="2"/>
  <c r="C3939" i="2"/>
  <c r="B3939" i="2"/>
  <c r="A3939" i="2"/>
  <c r="G3938" i="2"/>
  <c r="F3938" i="2"/>
  <c r="E3938" i="2"/>
  <c r="D3938" i="2"/>
  <c r="C3938" i="2"/>
  <c r="B3938" i="2"/>
  <c r="A3938" i="2"/>
  <c r="G3937" i="2"/>
  <c r="F3937" i="2"/>
  <c r="E3937" i="2"/>
  <c r="D3937" i="2"/>
  <c r="C3937" i="2"/>
  <c r="B3937" i="2"/>
  <c r="A3937" i="2"/>
  <c r="G3936" i="2"/>
  <c r="F3936" i="2"/>
  <c r="E3936" i="2"/>
  <c r="D3936" i="2"/>
  <c r="C3936" i="2"/>
  <c r="B3936" i="2"/>
  <c r="A3936" i="2"/>
  <c r="G3935" i="2"/>
  <c r="F3935" i="2"/>
  <c r="E3935" i="2"/>
  <c r="D3935" i="2"/>
  <c r="C3935" i="2"/>
  <c r="B3935" i="2"/>
  <c r="A3935" i="2"/>
  <c r="G3934" i="2"/>
  <c r="F3934" i="2"/>
  <c r="E3934" i="2"/>
  <c r="D3934" i="2"/>
  <c r="C3934" i="2"/>
  <c r="B3934" i="2"/>
  <c r="A3934" i="2"/>
  <c r="G3933" i="2"/>
  <c r="F3933" i="2"/>
  <c r="E3933" i="2"/>
  <c r="D3933" i="2"/>
  <c r="C3933" i="2"/>
  <c r="B3933" i="2"/>
  <c r="A3933" i="2"/>
  <c r="G3932" i="2"/>
  <c r="F3932" i="2"/>
  <c r="E3932" i="2"/>
  <c r="D3932" i="2"/>
  <c r="C3932" i="2"/>
  <c r="B3932" i="2"/>
  <c r="A3932" i="2"/>
  <c r="G3931" i="2"/>
  <c r="F3931" i="2"/>
  <c r="E3931" i="2"/>
  <c r="D3931" i="2"/>
  <c r="C3931" i="2"/>
  <c r="B3931" i="2"/>
  <c r="A3931" i="2"/>
  <c r="G3930" i="2"/>
  <c r="F3930" i="2"/>
  <c r="E3930" i="2"/>
  <c r="D3930" i="2"/>
  <c r="C3930" i="2"/>
  <c r="B3930" i="2"/>
  <c r="A3930" i="2"/>
  <c r="G3929" i="2"/>
  <c r="F3929" i="2"/>
  <c r="E3929" i="2"/>
  <c r="D3929" i="2"/>
  <c r="C3929" i="2"/>
  <c r="B3929" i="2"/>
  <c r="A3929" i="2"/>
  <c r="G3928" i="2"/>
  <c r="F3928" i="2"/>
  <c r="E3928" i="2"/>
  <c r="D3928" i="2"/>
  <c r="C3928" i="2"/>
  <c r="B3928" i="2"/>
  <c r="A3928" i="2"/>
  <c r="G3927" i="2"/>
  <c r="F3927" i="2"/>
  <c r="E3927" i="2"/>
  <c r="D3927" i="2"/>
  <c r="C3927" i="2"/>
  <c r="B3927" i="2"/>
  <c r="A3927" i="2"/>
  <c r="G3926" i="2"/>
  <c r="F3926" i="2"/>
  <c r="E3926" i="2"/>
  <c r="D3926" i="2"/>
  <c r="C3926" i="2"/>
  <c r="B3926" i="2"/>
  <c r="A3926" i="2"/>
  <c r="G3925" i="2"/>
  <c r="F3925" i="2"/>
  <c r="E3925" i="2"/>
  <c r="D3925" i="2"/>
  <c r="C3925" i="2"/>
  <c r="B3925" i="2"/>
  <c r="A3925" i="2"/>
  <c r="G3924" i="2"/>
  <c r="F3924" i="2"/>
  <c r="E3924" i="2"/>
  <c r="D3924" i="2"/>
  <c r="C3924" i="2"/>
  <c r="B3924" i="2"/>
  <c r="A3924" i="2"/>
  <c r="G3923" i="2"/>
  <c r="F3923" i="2"/>
  <c r="E3923" i="2"/>
  <c r="D3923" i="2"/>
  <c r="C3923" i="2"/>
  <c r="B3923" i="2"/>
  <c r="A3923" i="2"/>
  <c r="G3922" i="2"/>
  <c r="F3922" i="2"/>
  <c r="E3922" i="2"/>
  <c r="D3922" i="2"/>
  <c r="C3922" i="2"/>
  <c r="B3922" i="2"/>
  <c r="A3922" i="2"/>
  <c r="G3921" i="2"/>
  <c r="F3921" i="2"/>
  <c r="E3921" i="2"/>
  <c r="D3921" i="2"/>
  <c r="C3921" i="2"/>
  <c r="B3921" i="2"/>
  <c r="A3921" i="2"/>
  <c r="G3920" i="2"/>
  <c r="F3920" i="2"/>
  <c r="E3920" i="2"/>
  <c r="D3920" i="2"/>
  <c r="C3920" i="2"/>
  <c r="B3920" i="2"/>
  <c r="A3920" i="2"/>
  <c r="G3919" i="2"/>
  <c r="F3919" i="2"/>
  <c r="E3919" i="2"/>
  <c r="D3919" i="2"/>
  <c r="C3919" i="2"/>
  <c r="B3919" i="2"/>
  <c r="A3919" i="2"/>
  <c r="G3918" i="2"/>
  <c r="F3918" i="2"/>
  <c r="E3918" i="2"/>
  <c r="D3918" i="2"/>
  <c r="C3918" i="2"/>
  <c r="B3918" i="2"/>
  <c r="A3918" i="2"/>
  <c r="G3917" i="2"/>
  <c r="F3917" i="2"/>
  <c r="E3917" i="2"/>
  <c r="D3917" i="2"/>
  <c r="C3917" i="2"/>
  <c r="B3917" i="2"/>
  <c r="A3917" i="2"/>
  <c r="G3916" i="2"/>
  <c r="F3916" i="2"/>
  <c r="E3916" i="2"/>
  <c r="D3916" i="2"/>
  <c r="C3916" i="2"/>
  <c r="B3916" i="2"/>
  <c r="A3916" i="2"/>
  <c r="G3915" i="2"/>
  <c r="F3915" i="2"/>
  <c r="E3915" i="2"/>
  <c r="D3915" i="2"/>
  <c r="C3915" i="2"/>
  <c r="B3915" i="2"/>
  <c r="A3915" i="2"/>
  <c r="G3914" i="2"/>
  <c r="F3914" i="2"/>
  <c r="E3914" i="2"/>
  <c r="D3914" i="2"/>
  <c r="C3914" i="2"/>
  <c r="B3914" i="2"/>
  <c r="A3914" i="2"/>
  <c r="G3913" i="2"/>
  <c r="F3913" i="2"/>
  <c r="E3913" i="2"/>
  <c r="D3913" i="2"/>
  <c r="C3913" i="2"/>
  <c r="B3913" i="2"/>
  <c r="A3913" i="2"/>
  <c r="G3912" i="2"/>
  <c r="F3912" i="2"/>
  <c r="E3912" i="2"/>
  <c r="D3912" i="2"/>
  <c r="C3912" i="2"/>
  <c r="B3912" i="2"/>
  <c r="A3912" i="2"/>
  <c r="G3911" i="2"/>
  <c r="F3911" i="2"/>
  <c r="E3911" i="2"/>
  <c r="D3911" i="2"/>
  <c r="C3911" i="2"/>
  <c r="B3911" i="2"/>
  <c r="A3911" i="2"/>
  <c r="G3910" i="2"/>
  <c r="F3910" i="2"/>
  <c r="E3910" i="2"/>
  <c r="D3910" i="2"/>
  <c r="C3910" i="2"/>
  <c r="B3910" i="2"/>
  <c r="A3910" i="2"/>
  <c r="G3909" i="2"/>
  <c r="F3909" i="2"/>
  <c r="E3909" i="2"/>
  <c r="D3909" i="2"/>
  <c r="C3909" i="2"/>
  <c r="B3909" i="2"/>
  <c r="A3909" i="2"/>
  <c r="G3908" i="2"/>
  <c r="F3908" i="2"/>
  <c r="E3908" i="2"/>
  <c r="D3908" i="2"/>
  <c r="C3908" i="2"/>
  <c r="B3908" i="2"/>
  <c r="A3908" i="2"/>
  <c r="G3907" i="2"/>
  <c r="F3907" i="2"/>
  <c r="E3907" i="2"/>
  <c r="D3907" i="2"/>
  <c r="C3907" i="2"/>
  <c r="B3907" i="2"/>
  <c r="A3907" i="2"/>
  <c r="G3906" i="2"/>
  <c r="F3906" i="2"/>
  <c r="E3906" i="2"/>
  <c r="D3906" i="2"/>
  <c r="C3906" i="2"/>
  <c r="B3906" i="2"/>
  <c r="A3906" i="2"/>
  <c r="G3905" i="2"/>
  <c r="F3905" i="2"/>
  <c r="E3905" i="2"/>
  <c r="D3905" i="2"/>
  <c r="C3905" i="2"/>
  <c r="B3905" i="2"/>
  <c r="A3905" i="2"/>
  <c r="G3904" i="2"/>
  <c r="F3904" i="2"/>
  <c r="E3904" i="2"/>
  <c r="D3904" i="2"/>
  <c r="C3904" i="2"/>
  <c r="B3904" i="2"/>
  <c r="A3904" i="2"/>
  <c r="G3903" i="2"/>
  <c r="F3903" i="2"/>
  <c r="E3903" i="2"/>
  <c r="D3903" i="2"/>
  <c r="C3903" i="2"/>
  <c r="B3903" i="2"/>
  <c r="A3903" i="2"/>
  <c r="G3902" i="2"/>
  <c r="F3902" i="2"/>
  <c r="E3902" i="2"/>
  <c r="D3902" i="2"/>
  <c r="C3902" i="2"/>
  <c r="B3902" i="2"/>
  <c r="A3902" i="2"/>
  <c r="G3901" i="2"/>
  <c r="F3901" i="2"/>
  <c r="E3901" i="2"/>
  <c r="D3901" i="2"/>
  <c r="C3901" i="2"/>
  <c r="B3901" i="2"/>
  <c r="A3901" i="2"/>
  <c r="G3900" i="2"/>
  <c r="F3900" i="2"/>
  <c r="E3900" i="2"/>
  <c r="D3900" i="2"/>
  <c r="C3900" i="2"/>
  <c r="B3900" i="2"/>
  <c r="A3900" i="2"/>
  <c r="G3899" i="2"/>
  <c r="F3899" i="2"/>
  <c r="E3899" i="2"/>
  <c r="D3899" i="2"/>
  <c r="C3899" i="2"/>
  <c r="B3899" i="2"/>
  <c r="A3899" i="2"/>
  <c r="G3898" i="2"/>
  <c r="F3898" i="2"/>
  <c r="E3898" i="2"/>
  <c r="D3898" i="2"/>
  <c r="C3898" i="2"/>
  <c r="B3898" i="2"/>
  <c r="A3898" i="2"/>
  <c r="G3897" i="2"/>
  <c r="F3897" i="2"/>
  <c r="E3897" i="2"/>
  <c r="D3897" i="2"/>
  <c r="C3897" i="2"/>
  <c r="B3897" i="2"/>
  <c r="A3897" i="2"/>
  <c r="G3896" i="2"/>
  <c r="F3896" i="2"/>
  <c r="E3896" i="2"/>
  <c r="D3896" i="2"/>
  <c r="C3896" i="2"/>
  <c r="B3896" i="2"/>
  <c r="A3896" i="2"/>
  <c r="G3895" i="2"/>
  <c r="F3895" i="2"/>
  <c r="E3895" i="2"/>
  <c r="D3895" i="2"/>
  <c r="C3895" i="2"/>
  <c r="B3895" i="2"/>
  <c r="A3895" i="2"/>
  <c r="G3894" i="2"/>
  <c r="F3894" i="2"/>
  <c r="E3894" i="2"/>
  <c r="D3894" i="2"/>
  <c r="C3894" i="2"/>
  <c r="B3894" i="2"/>
  <c r="A3894" i="2"/>
  <c r="G3893" i="2"/>
  <c r="F3893" i="2"/>
  <c r="E3893" i="2"/>
  <c r="D3893" i="2"/>
  <c r="C3893" i="2"/>
  <c r="B3893" i="2"/>
  <c r="A3893" i="2"/>
  <c r="G3892" i="2"/>
  <c r="F3892" i="2"/>
  <c r="E3892" i="2"/>
  <c r="D3892" i="2"/>
  <c r="C3892" i="2"/>
  <c r="B3892" i="2"/>
  <c r="A3892" i="2"/>
  <c r="G3891" i="2"/>
  <c r="F3891" i="2"/>
  <c r="E3891" i="2"/>
  <c r="D3891" i="2"/>
  <c r="C3891" i="2"/>
  <c r="B3891" i="2"/>
  <c r="A3891" i="2"/>
  <c r="G3890" i="2"/>
  <c r="F3890" i="2"/>
  <c r="E3890" i="2"/>
  <c r="D3890" i="2"/>
  <c r="C3890" i="2"/>
  <c r="B3890" i="2"/>
  <c r="A3890" i="2"/>
  <c r="G3889" i="2"/>
  <c r="F3889" i="2"/>
  <c r="E3889" i="2"/>
  <c r="D3889" i="2"/>
  <c r="C3889" i="2"/>
  <c r="B3889" i="2"/>
  <c r="A3889" i="2"/>
  <c r="G3888" i="2"/>
  <c r="F3888" i="2"/>
  <c r="E3888" i="2"/>
  <c r="D3888" i="2"/>
  <c r="C3888" i="2"/>
  <c r="B3888" i="2"/>
  <c r="A3888" i="2"/>
  <c r="G3887" i="2"/>
  <c r="F3887" i="2"/>
  <c r="E3887" i="2"/>
  <c r="D3887" i="2"/>
  <c r="C3887" i="2"/>
  <c r="B3887" i="2"/>
  <c r="A3887" i="2"/>
  <c r="G3886" i="2"/>
  <c r="F3886" i="2"/>
  <c r="E3886" i="2"/>
  <c r="D3886" i="2"/>
  <c r="C3886" i="2"/>
  <c r="B3886" i="2"/>
  <c r="A3886" i="2"/>
  <c r="G3885" i="2"/>
  <c r="F3885" i="2"/>
  <c r="E3885" i="2"/>
  <c r="D3885" i="2"/>
  <c r="C3885" i="2"/>
  <c r="B3885" i="2"/>
  <c r="A3885" i="2"/>
  <c r="G3884" i="2"/>
  <c r="F3884" i="2"/>
  <c r="E3884" i="2"/>
  <c r="D3884" i="2"/>
  <c r="C3884" i="2"/>
  <c r="B3884" i="2"/>
  <c r="A3884" i="2"/>
  <c r="G3883" i="2"/>
  <c r="F3883" i="2"/>
  <c r="E3883" i="2"/>
  <c r="D3883" i="2"/>
  <c r="C3883" i="2"/>
  <c r="B3883" i="2"/>
  <c r="A3883" i="2"/>
  <c r="G3882" i="2"/>
  <c r="F3882" i="2"/>
  <c r="E3882" i="2"/>
  <c r="D3882" i="2"/>
  <c r="C3882" i="2"/>
  <c r="B3882" i="2"/>
  <c r="A3882" i="2"/>
  <c r="G3881" i="2"/>
  <c r="F3881" i="2"/>
  <c r="E3881" i="2"/>
  <c r="D3881" i="2"/>
  <c r="C3881" i="2"/>
  <c r="B3881" i="2"/>
  <c r="A3881" i="2"/>
  <c r="G3880" i="2"/>
  <c r="F3880" i="2"/>
  <c r="E3880" i="2"/>
  <c r="D3880" i="2"/>
  <c r="C3880" i="2"/>
  <c r="B3880" i="2"/>
  <c r="A3880" i="2"/>
  <c r="G3879" i="2"/>
  <c r="F3879" i="2"/>
  <c r="E3879" i="2"/>
  <c r="D3879" i="2"/>
  <c r="C3879" i="2"/>
  <c r="B3879" i="2"/>
  <c r="A3879" i="2"/>
  <c r="G3878" i="2"/>
  <c r="F3878" i="2"/>
  <c r="E3878" i="2"/>
  <c r="D3878" i="2"/>
  <c r="C3878" i="2"/>
  <c r="B3878" i="2"/>
  <c r="A3878" i="2"/>
  <c r="G3877" i="2"/>
  <c r="F3877" i="2"/>
  <c r="E3877" i="2"/>
  <c r="D3877" i="2"/>
  <c r="C3877" i="2"/>
  <c r="B3877" i="2"/>
  <c r="A3877" i="2"/>
  <c r="G3876" i="2"/>
  <c r="F3876" i="2"/>
  <c r="E3876" i="2"/>
  <c r="D3876" i="2"/>
  <c r="C3876" i="2"/>
  <c r="B3876" i="2"/>
  <c r="A3876" i="2"/>
  <c r="G3875" i="2"/>
  <c r="F3875" i="2"/>
  <c r="E3875" i="2"/>
  <c r="D3875" i="2"/>
  <c r="C3875" i="2"/>
  <c r="B3875" i="2"/>
  <c r="A3875" i="2"/>
  <c r="G3874" i="2"/>
  <c r="F3874" i="2"/>
  <c r="E3874" i="2"/>
  <c r="D3874" i="2"/>
  <c r="C3874" i="2"/>
  <c r="B3874" i="2"/>
  <c r="A3874" i="2"/>
  <c r="G3873" i="2"/>
  <c r="F3873" i="2"/>
  <c r="E3873" i="2"/>
  <c r="D3873" i="2"/>
  <c r="C3873" i="2"/>
  <c r="B3873" i="2"/>
  <c r="A3873" i="2"/>
  <c r="G3872" i="2"/>
  <c r="F3872" i="2"/>
  <c r="E3872" i="2"/>
  <c r="D3872" i="2"/>
  <c r="C3872" i="2"/>
  <c r="B3872" i="2"/>
  <c r="A3872" i="2"/>
  <c r="G3871" i="2"/>
  <c r="F3871" i="2"/>
  <c r="E3871" i="2"/>
  <c r="D3871" i="2"/>
  <c r="C3871" i="2"/>
  <c r="B3871" i="2"/>
  <c r="A3871" i="2"/>
  <c r="G3870" i="2"/>
  <c r="F3870" i="2"/>
  <c r="E3870" i="2"/>
  <c r="D3870" i="2"/>
  <c r="C3870" i="2"/>
  <c r="B3870" i="2"/>
  <c r="A3870" i="2"/>
  <c r="G3869" i="2"/>
  <c r="F3869" i="2"/>
  <c r="E3869" i="2"/>
  <c r="D3869" i="2"/>
  <c r="C3869" i="2"/>
  <c r="B3869" i="2"/>
  <c r="A3869" i="2"/>
  <c r="G3868" i="2"/>
  <c r="F3868" i="2"/>
  <c r="E3868" i="2"/>
  <c r="D3868" i="2"/>
  <c r="C3868" i="2"/>
  <c r="B3868" i="2"/>
  <c r="A3868" i="2"/>
  <c r="G3867" i="2"/>
  <c r="F3867" i="2"/>
  <c r="E3867" i="2"/>
  <c r="D3867" i="2"/>
  <c r="C3867" i="2"/>
  <c r="B3867" i="2"/>
  <c r="A3867" i="2"/>
  <c r="G3866" i="2"/>
  <c r="F3866" i="2"/>
  <c r="E3866" i="2"/>
  <c r="D3866" i="2"/>
  <c r="C3866" i="2"/>
  <c r="B3866" i="2"/>
  <c r="A3866" i="2"/>
  <c r="G3865" i="2"/>
  <c r="F3865" i="2"/>
  <c r="E3865" i="2"/>
  <c r="D3865" i="2"/>
  <c r="C3865" i="2"/>
  <c r="B3865" i="2"/>
  <c r="A3865" i="2"/>
  <c r="G3864" i="2"/>
  <c r="F3864" i="2"/>
  <c r="E3864" i="2"/>
  <c r="D3864" i="2"/>
  <c r="C3864" i="2"/>
  <c r="B3864" i="2"/>
  <c r="A3864" i="2"/>
  <c r="G3863" i="2"/>
  <c r="F3863" i="2"/>
  <c r="E3863" i="2"/>
  <c r="D3863" i="2"/>
  <c r="C3863" i="2"/>
  <c r="B3863" i="2"/>
  <c r="A3863" i="2"/>
  <c r="G3862" i="2"/>
  <c r="F3862" i="2"/>
  <c r="E3862" i="2"/>
  <c r="D3862" i="2"/>
  <c r="C3862" i="2"/>
  <c r="B3862" i="2"/>
  <c r="A3862" i="2"/>
  <c r="G3861" i="2"/>
  <c r="F3861" i="2"/>
  <c r="E3861" i="2"/>
  <c r="D3861" i="2"/>
  <c r="C3861" i="2"/>
  <c r="B3861" i="2"/>
  <c r="A3861" i="2"/>
  <c r="G3860" i="2"/>
  <c r="F3860" i="2"/>
  <c r="E3860" i="2"/>
  <c r="D3860" i="2"/>
  <c r="C3860" i="2"/>
  <c r="B3860" i="2"/>
  <c r="A3860" i="2"/>
  <c r="G3859" i="2"/>
  <c r="F3859" i="2"/>
  <c r="E3859" i="2"/>
  <c r="D3859" i="2"/>
  <c r="C3859" i="2"/>
  <c r="B3859" i="2"/>
  <c r="A3859" i="2"/>
  <c r="G3858" i="2"/>
  <c r="F3858" i="2"/>
  <c r="E3858" i="2"/>
  <c r="D3858" i="2"/>
  <c r="C3858" i="2"/>
  <c r="B3858" i="2"/>
  <c r="A3858" i="2"/>
  <c r="G3857" i="2"/>
  <c r="F3857" i="2"/>
  <c r="E3857" i="2"/>
  <c r="D3857" i="2"/>
  <c r="C3857" i="2"/>
  <c r="B3857" i="2"/>
  <c r="A3857" i="2"/>
  <c r="G3856" i="2"/>
  <c r="F3856" i="2"/>
  <c r="E3856" i="2"/>
  <c r="D3856" i="2"/>
  <c r="C3856" i="2"/>
  <c r="B3856" i="2"/>
  <c r="A3856" i="2"/>
  <c r="G3855" i="2"/>
  <c r="F3855" i="2"/>
  <c r="E3855" i="2"/>
  <c r="D3855" i="2"/>
  <c r="C3855" i="2"/>
  <c r="B3855" i="2"/>
  <c r="A3855" i="2"/>
  <c r="G3854" i="2"/>
  <c r="F3854" i="2"/>
  <c r="E3854" i="2"/>
  <c r="D3854" i="2"/>
  <c r="C3854" i="2"/>
  <c r="B3854" i="2"/>
  <c r="A3854" i="2"/>
  <c r="G3853" i="2"/>
  <c r="F3853" i="2"/>
  <c r="E3853" i="2"/>
  <c r="D3853" i="2"/>
  <c r="C3853" i="2"/>
  <c r="B3853" i="2"/>
  <c r="A3853" i="2"/>
  <c r="G3852" i="2"/>
  <c r="F3852" i="2"/>
  <c r="E3852" i="2"/>
  <c r="D3852" i="2"/>
  <c r="C3852" i="2"/>
  <c r="B3852" i="2"/>
  <c r="A3852" i="2"/>
  <c r="G3851" i="2"/>
  <c r="F3851" i="2"/>
  <c r="E3851" i="2"/>
  <c r="D3851" i="2"/>
  <c r="C3851" i="2"/>
  <c r="B3851" i="2"/>
  <c r="A3851" i="2"/>
  <c r="G3850" i="2"/>
  <c r="F3850" i="2"/>
  <c r="E3850" i="2"/>
  <c r="D3850" i="2"/>
  <c r="C3850" i="2"/>
  <c r="B3850" i="2"/>
  <c r="A3850" i="2"/>
  <c r="G3849" i="2"/>
  <c r="F3849" i="2"/>
  <c r="E3849" i="2"/>
  <c r="D3849" i="2"/>
  <c r="C3849" i="2"/>
  <c r="B3849" i="2"/>
  <c r="A3849" i="2"/>
  <c r="G3848" i="2"/>
  <c r="F3848" i="2"/>
  <c r="E3848" i="2"/>
  <c r="D3848" i="2"/>
  <c r="C3848" i="2"/>
  <c r="B3848" i="2"/>
  <c r="A3848" i="2"/>
  <c r="G3847" i="2"/>
  <c r="F3847" i="2"/>
  <c r="E3847" i="2"/>
  <c r="D3847" i="2"/>
  <c r="C3847" i="2"/>
  <c r="B3847" i="2"/>
  <c r="A3847" i="2"/>
  <c r="G3846" i="2"/>
  <c r="F3846" i="2"/>
  <c r="E3846" i="2"/>
  <c r="D3846" i="2"/>
  <c r="C3846" i="2"/>
  <c r="B3846" i="2"/>
  <c r="A3846" i="2"/>
  <c r="G3845" i="2"/>
  <c r="F3845" i="2"/>
  <c r="E3845" i="2"/>
  <c r="D3845" i="2"/>
  <c r="C3845" i="2"/>
  <c r="B3845" i="2"/>
  <c r="A3845" i="2"/>
  <c r="G3844" i="2"/>
  <c r="F3844" i="2"/>
  <c r="E3844" i="2"/>
  <c r="D3844" i="2"/>
  <c r="C3844" i="2"/>
  <c r="B3844" i="2"/>
  <c r="A3844" i="2"/>
  <c r="G3843" i="2"/>
  <c r="F3843" i="2"/>
  <c r="E3843" i="2"/>
  <c r="D3843" i="2"/>
  <c r="C3843" i="2"/>
  <c r="B3843" i="2"/>
  <c r="A3843" i="2"/>
  <c r="G3842" i="2"/>
  <c r="F3842" i="2"/>
  <c r="E3842" i="2"/>
  <c r="D3842" i="2"/>
  <c r="C3842" i="2"/>
  <c r="B3842" i="2"/>
  <c r="A3842" i="2"/>
  <c r="G3841" i="2"/>
  <c r="F3841" i="2"/>
  <c r="E3841" i="2"/>
  <c r="D3841" i="2"/>
  <c r="C3841" i="2"/>
  <c r="B3841" i="2"/>
  <c r="A3841" i="2"/>
  <c r="G3840" i="2"/>
  <c r="F3840" i="2"/>
  <c r="E3840" i="2"/>
  <c r="D3840" i="2"/>
  <c r="C3840" i="2"/>
  <c r="B3840" i="2"/>
  <c r="A3840" i="2"/>
  <c r="G3839" i="2"/>
  <c r="F3839" i="2"/>
  <c r="E3839" i="2"/>
  <c r="D3839" i="2"/>
  <c r="C3839" i="2"/>
  <c r="B3839" i="2"/>
  <c r="A3839" i="2"/>
  <c r="G3838" i="2"/>
  <c r="F3838" i="2"/>
  <c r="E3838" i="2"/>
  <c r="D3838" i="2"/>
  <c r="C3838" i="2"/>
  <c r="B3838" i="2"/>
  <c r="A3838" i="2"/>
  <c r="G3837" i="2"/>
  <c r="F3837" i="2"/>
  <c r="E3837" i="2"/>
  <c r="D3837" i="2"/>
  <c r="C3837" i="2"/>
  <c r="B3837" i="2"/>
  <c r="A3837" i="2"/>
  <c r="G3836" i="2"/>
  <c r="F3836" i="2"/>
  <c r="E3836" i="2"/>
  <c r="D3836" i="2"/>
  <c r="C3836" i="2"/>
  <c r="B3836" i="2"/>
  <c r="A3836" i="2"/>
  <c r="G3835" i="2"/>
  <c r="F3835" i="2"/>
  <c r="E3835" i="2"/>
  <c r="D3835" i="2"/>
  <c r="C3835" i="2"/>
  <c r="B3835" i="2"/>
  <c r="A3835" i="2"/>
  <c r="G3834" i="2"/>
  <c r="F3834" i="2"/>
  <c r="E3834" i="2"/>
  <c r="D3834" i="2"/>
  <c r="C3834" i="2"/>
  <c r="B3834" i="2"/>
  <c r="A3834" i="2"/>
  <c r="G3833" i="2"/>
  <c r="F3833" i="2"/>
  <c r="E3833" i="2"/>
  <c r="D3833" i="2"/>
  <c r="C3833" i="2"/>
  <c r="B3833" i="2"/>
  <c r="A3833" i="2"/>
  <c r="G3832" i="2"/>
  <c r="F3832" i="2"/>
  <c r="E3832" i="2"/>
  <c r="D3832" i="2"/>
  <c r="C3832" i="2"/>
  <c r="B3832" i="2"/>
  <c r="A3832" i="2"/>
  <c r="G3831" i="2"/>
  <c r="F3831" i="2"/>
  <c r="E3831" i="2"/>
  <c r="D3831" i="2"/>
  <c r="C3831" i="2"/>
  <c r="B3831" i="2"/>
  <c r="A3831" i="2"/>
  <c r="G3830" i="2"/>
  <c r="F3830" i="2"/>
  <c r="E3830" i="2"/>
  <c r="D3830" i="2"/>
  <c r="C3830" i="2"/>
  <c r="B3830" i="2"/>
  <c r="A3830" i="2"/>
  <c r="G3829" i="2"/>
  <c r="F3829" i="2"/>
  <c r="E3829" i="2"/>
  <c r="D3829" i="2"/>
  <c r="C3829" i="2"/>
  <c r="B3829" i="2"/>
  <c r="A3829" i="2"/>
  <c r="G3828" i="2"/>
  <c r="F3828" i="2"/>
  <c r="E3828" i="2"/>
  <c r="D3828" i="2"/>
  <c r="C3828" i="2"/>
  <c r="B3828" i="2"/>
  <c r="A3828" i="2"/>
  <c r="G3827" i="2"/>
  <c r="F3827" i="2"/>
  <c r="E3827" i="2"/>
  <c r="D3827" i="2"/>
  <c r="C3827" i="2"/>
  <c r="B3827" i="2"/>
  <c r="A3827" i="2"/>
  <c r="G3826" i="2"/>
  <c r="F3826" i="2"/>
  <c r="E3826" i="2"/>
  <c r="D3826" i="2"/>
  <c r="C3826" i="2"/>
  <c r="B3826" i="2"/>
  <c r="A3826" i="2"/>
  <c r="G3825" i="2"/>
  <c r="F3825" i="2"/>
  <c r="E3825" i="2"/>
  <c r="D3825" i="2"/>
  <c r="C3825" i="2"/>
  <c r="B3825" i="2"/>
  <c r="A3825" i="2"/>
  <c r="G3824" i="2"/>
  <c r="F3824" i="2"/>
  <c r="E3824" i="2"/>
  <c r="D3824" i="2"/>
  <c r="C3824" i="2"/>
  <c r="B3824" i="2"/>
  <c r="A3824" i="2"/>
  <c r="G3823" i="2"/>
  <c r="F3823" i="2"/>
  <c r="E3823" i="2"/>
  <c r="D3823" i="2"/>
  <c r="C3823" i="2"/>
  <c r="B3823" i="2"/>
  <c r="A3823" i="2"/>
  <c r="G3822" i="2"/>
  <c r="F3822" i="2"/>
  <c r="E3822" i="2"/>
  <c r="D3822" i="2"/>
  <c r="C3822" i="2"/>
  <c r="B3822" i="2"/>
  <c r="A3822" i="2"/>
  <c r="G3821" i="2"/>
  <c r="F3821" i="2"/>
  <c r="E3821" i="2"/>
  <c r="D3821" i="2"/>
  <c r="C3821" i="2"/>
  <c r="B3821" i="2"/>
  <c r="A3821" i="2"/>
  <c r="G3820" i="2"/>
  <c r="F3820" i="2"/>
  <c r="E3820" i="2"/>
  <c r="D3820" i="2"/>
  <c r="C3820" i="2"/>
  <c r="B3820" i="2"/>
  <c r="A3820" i="2"/>
  <c r="G3819" i="2"/>
  <c r="F3819" i="2"/>
  <c r="E3819" i="2"/>
  <c r="D3819" i="2"/>
  <c r="C3819" i="2"/>
  <c r="B3819" i="2"/>
  <c r="A3819" i="2"/>
  <c r="G3818" i="2"/>
  <c r="F3818" i="2"/>
  <c r="E3818" i="2"/>
  <c r="D3818" i="2"/>
  <c r="C3818" i="2"/>
  <c r="B3818" i="2"/>
  <c r="A3818" i="2"/>
  <c r="G3817" i="2"/>
  <c r="F3817" i="2"/>
  <c r="E3817" i="2"/>
  <c r="D3817" i="2"/>
  <c r="C3817" i="2"/>
  <c r="B3817" i="2"/>
  <c r="A3817" i="2"/>
  <c r="G3816" i="2"/>
  <c r="F3816" i="2"/>
  <c r="E3816" i="2"/>
  <c r="D3816" i="2"/>
  <c r="C3816" i="2"/>
  <c r="B3816" i="2"/>
  <c r="A3816" i="2"/>
  <c r="G3815" i="2"/>
  <c r="F3815" i="2"/>
  <c r="E3815" i="2"/>
  <c r="D3815" i="2"/>
  <c r="C3815" i="2"/>
  <c r="B3815" i="2"/>
  <c r="A3815" i="2"/>
  <c r="G3814" i="2"/>
  <c r="F3814" i="2"/>
  <c r="E3814" i="2"/>
  <c r="D3814" i="2"/>
  <c r="C3814" i="2"/>
  <c r="B3814" i="2"/>
  <c r="A3814" i="2"/>
  <c r="G3813" i="2"/>
  <c r="F3813" i="2"/>
  <c r="E3813" i="2"/>
  <c r="D3813" i="2"/>
  <c r="C3813" i="2"/>
  <c r="B3813" i="2"/>
  <c r="A3813" i="2"/>
  <c r="G3812" i="2"/>
  <c r="F3812" i="2"/>
  <c r="E3812" i="2"/>
  <c r="D3812" i="2"/>
  <c r="C3812" i="2"/>
  <c r="B3812" i="2"/>
  <c r="A3812" i="2"/>
  <c r="G3811" i="2"/>
  <c r="F3811" i="2"/>
  <c r="E3811" i="2"/>
  <c r="D3811" i="2"/>
  <c r="C3811" i="2"/>
  <c r="B3811" i="2"/>
  <c r="A3811" i="2"/>
  <c r="G3810" i="2"/>
  <c r="F3810" i="2"/>
  <c r="E3810" i="2"/>
  <c r="D3810" i="2"/>
  <c r="C3810" i="2"/>
  <c r="B3810" i="2"/>
  <c r="A3810" i="2"/>
  <c r="G3809" i="2"/>
  <c r="F3809" i="2"/>
  <c r="E3809" i="2"/>
  <c r="D3809" i="2"/>
  <c r="C3809" i="2"/>
  <c r="B3809" i="2"/>
  <c r="A3809" i="2"/>
  <c r="G3808" i="2"/>
  <c r="F3808" i="2"/>
  <c r="E3808" i="2"/>
  <c r="D3808" i="2"/>
  <c r="C3808" i="2"/>
  <c r="B3808" i="2"/>
  <c r="A3808" i="2"/>
  <c r="G3807" i="2"/>
  <c r="F3807" i="2"/>
  <c r="E3807" i="2"/>
  <c r="D3807" i="2"/>
  <c r="C3807" i="2"/>
  <c r="B3807" i="2"/>
  <c r="A3807" i="2"/>
  <c r="G3806" i="2"/>
  <c r="F3806" i="2"/>
  <c r="E3806" i="2"/>
  <c r="D3806" i="2"/>
  <c r="C3806" i="2"/>
  <c r="B3806" i="2"/>
  <c r="A3806" i="2"/>
  <c r="G3805" i="2"/>
  <c r="F3805" i="2"/>
  <c r="E3805" i="2"/>
  <c r="D3805" i="2"/>
  <c r="C3805" i="2"/>
  <c r="B3805" i="2"/>
  <c r="A3805" i="2"/>
  <c r="G3804" i="2"/>
  <c r="F3804" i="2"/>
  <c r="E3804" i="2"/>
  <c r="D3804" i="2"/>
  <c r="C3804" i="2"/>
  <c r="B3804" i="2"/>
  <c r="A3804" i="2"/>
  <c r="G3803" i="2"/>
  <c r="F3803" i="2"/>
  <c r="E3803" i="2"/>
  <c r="D3803" i="2"/>
  <c r="C3803" i="2"/>
  <c r="B3803" i="2"/>
  <c r="A3803" i="2"/>
  <c r="G3802" i="2"/>
  <c r="F3802" i="2"/>
  <c r="E3802" i="2"/>
  <c r="D3802" i="2"/>
  <c r="C3802" i="2"/>
  <c r="B3802" i="2"/>
  <c r="A3802" i="2"/>
  <c r="G3801" i="2"/>
  <c r="F3801" i="2"/>
  <c r="E3801" i="2"/>
  <c r="D3801" i="2"/>
  <c r="C3801" i="2"/>
  <c r="B3801" i="2"/>
  <c r="A3801" i="2"/>
  <c r="G3800" i="2"/>
  <c r="F3800" i="2"/>
  <c r="E3800" i="2"/>
  <c r="D3800" i="2"/>
  <c r="C3800" i="2"/>
  <c r="B3800" i="2"/>
  <c r="A3800" i="2"/>
  <c r="G3799" i="2"/>
  <c r="F3799" i="2"/>
  <c r="E3799" i="2"/>
  <c r="D3799" i="2"/>
  <c r="C3799" i="2"/>
  <c r="B3799" i="2"/>
  <c r="A3799" i="2"/>
  <c r="G3798" i="2"/>
  <c r="F3798" i="2"/>
  <c r="E3798" i="2"/>
  <c r="D3798" i="2"/>
  <c r="C3798" i="2"/>
  <c r="B3798" i="2"/>
  <c r="A3798" i="2"/>
  <c r="G3797" i="2"/>
  <c r="F3797" i="2"/>
  <c r="E3797" i="2"/>
  <c r="D3797" i="2"/>
  <c r="C3797" i="2"/>
  <c r="B3797" i="2"/>
  <c r="A3797" i="2"/>
  <c r="G3796" i="2"/>
  <c r="F3796" i="2"/>
  <c r="E3796" i="2"/>
  <c r="D3796" i="2"/>
  <c r="C3796" i="2"/>
  <c r="B3796" i="2"/>
  <c r="A3796" i="2"/>
  <c r="G3795" i="2"/>
  <c r="F3795" i="2"/>
  <c r="E3795" i="2"/>
  <c r="D3795" i="2"/>
  <c r="C3795" i="2"/>
  <c r="B3795" i="2"/>
  <c r="A3795" i="2"/>
  <c r="G3794" i="2"/>
  <c r="F3794" i="2"/>
  <c r="E3794" i="2"/>
  <c r="D3794" i="2"/>
  <c r="C3794" i="2"/>
  <c r="B3794" i="2"/>
  <c r="A3794" i="2"/>
  <c r="G3793" i="2"/>
  <c r="F3793" i="2"/>
  <c r="E3793" i="2"/>
  <c r="D3793" i="2"/>
  <c r="C3793" i="2"/>
  <c r="B3793" i="2"/>
  <c r="A3793" i="2"/>
  <c r="G3792" i="2"/>
  <c r="F3792" i="2"/>
  <c r="E3792" i="2"/>
  <c r="D3792" i="2"/>
  <c r="C3792" i="2"/>
  <c r="B3792" i="2"/>
  <c r="A3792" i="2"/>
  <c r="G3791" i="2"/>
  <c r="F3791" i="2"/>
  <c r="E3791" i="2"/>
  <c r="D3791" i="2"/>
  <c r="C3791" i="2"/>
  <c r="B3791" i="2"/>
  <c r="A3791" i="2"/>
  <c r="G3790" i="2"/>
  <c r="F3790" i="2"/>
  <c r="E3790" i="2"/>
  <c r="D3790" i="2"/>
  <c r="C3790" i="2"/>
  <c r="B3790" i="2"/>
  <c r="A3790" i="2"/>
  <c r="G3789" i="2"/>
  <c r="F3789" i="2"/>
  <c r="E3789" i="2"/>
  <c r="D3789" i="2"/>
  <c r="C3789" i="2"/>
  <c r="B3789" i="2"/>
  <c r="A3789" i="2"/>
  <c r="G3788" i="2"/>
  <c r="F3788" i="2"/>
  <c r="E3788" i="2"/>
  <c r="D3788" i="2"/>
  <c r="C3788" i="2"/>
  <c r="B3788" i="2"/>
  <c r="A3788" i="2"/>
  <c r="G3787" i="2"/>
  <c r="F3787" i="2"/>
  <c r="E3787" i="2"/>
  <c r="D3787" i="2"/>
  <c r="C3787" i="2"/>
  <c r="B3787" i="2"/>
  <c r="A3787" i="2"/>
  <c r="G3786" i="2"/>
  <c r="F3786" i="2"/>
  <c r="E3786" i="2"/>
  <c r="D3786" i="2"/>
  <c r="C3786" i="2"/>
  <c r="B3786" i="2"/>
  <c r="A3786" i="2"/>
  <c r="G3785" i="2"/>
  <c r="F3785" i="2"/>
  <c r="E3785" i="2"/>
  <c r="D3785" i="2"/>
  <c r="C3785" i="2"/>
  <c r="B3785" i="2"/>
  <c r="A3785" i="2"/>
  <c r="G3784" i="2"/>
  <c r="F3784" i="2"/>
  <c r="E3784" i="2"/>
  <c r="D3784" i="2"/>
  <c r="C3784" i="2"/>
  <c r="B3784" i="2"/>
  <c r="A3784" i="2"/>
  <c r="G3783" i="2"/>
  <c r="F3783" i="2"/>
  <c r="E3783" i="2"/>
  <c r="D3783" i="2"/>
  <c r="C3783" i="2"/>
  <c r="B3783" i="2"/>
  <c r="A3783" i="2"/>
  <c r="G3782" i="2"/>
  <c r="F3782" i="2"/>
  <c r="E3782" i="2"/>
  <c r="D3782" i="2"/>
  <c r="C3782" i="2"/>
  <c r="B3782" i="2"/>
  <c r="A3782" i="2"/>
  <c r="G3781" i="2"/>
  <c r="F3781" i="2"/>
  <c r="E3781" i="2"/>
  <c r="D3781" i="2"/>
  <c r="C3781" i="2"/>
  <c r="B3781" i="2"/>
  <c r="A3781" i="2"/>
  <c r="G3780" i="2"/>
  <c r="F3780" i="2"/>
  <c r="E3780" i="2"/>
  <c r="D3780" i="2"/>
  <c r="C3780" i="2"/>
  <c r="B3780" i="2"/>
  <c r="A3780" i="2"/>
  <c r="G3779" i="2"/>
  <c r="F3779" i="2"/>
  <c r="E3779" i="2"/>
  <c r="D3779" i="2"/>
  <c r="C3779" i="2"/>
  <c r="B3779" i="2"/>
  <c r="A3779" i="2"/>
  <c r="G3778" i="2"/>
  <c r="F3778" i="2"/>
  <c r="E3778" i="2"/>
  <c r="D3778" i="2"/>
  <c r="C3778" i="2"/>
  <c r="B3778" i="2"/>
  <c r="A3778" i="2"/>
  <c r="G3777" i="2"/>
  <c r="F3777" i="2"/>
  <c r="E3777" i="2"/>
  <c r="D3777" i="2"/>
  <c r="C3777" i="2"/>
  <c r="B3777" i="2"/>
  <c r="A3777" i="2"/>
  <c r="G3776" i="2"/>
  <c r="F3776" i="2"/>
  <c r="E3776" i="2"/>
  <c r="D3776" i="2"/>
  <c r="C3776" i="2"/>
  <c r="B3776" i="2"/>
  <c r="A3776" i="2"/>
  <c r="G3775" i="2"/>
  <c r="F3775" i="2"/>
  <c r="E3775" i="2"/>
  <c r="D3775" i="2"/>
  <c r="C3775" i="2"/>
  <c r="B3775" i="2"/>
  <c r="A3775" i="2"/>
  <c r="G3774" i="2"/>
  <c r="F3774" i="2"/>
  <c r="E3774" i="2"/>
  <c r="D3774" i="2"/>
  <c r="C3774" i="2"/>
  <c r="B3774" i="2"/>
  <c r="A3774" i="2"/>
  <c r="G3773" i="2"/>
  <c r="F3773" i="2"/>
  <c r="E3773" i="2"/>
  <c r="D3773" i="2"/>
  <c r="C3773" i="2"/>
  <c r="B3773" i="2"/>
  <c r="A3773" i="2"/>
  <c r="G3772" i="2"/>
  <c r="F3772" i="2"/>
  <c r="E3772" i="2"/>
  <c r="D3772" i="2"/>
  <c r="C3772" i="2"/>
  <c r="B3772" i="2"/>
  <c r="A3772" i="2"/>
  <c r="G3771" i="2"/>
  <c r="F3771" i="2"/>
  <c r="E3771" i="2"/>
  <c r="D3771" i="2"/>
  <c r="C3771" i="2"/>
  <c r="B3771" i="2"/>
  <c r="A3771" i="2"/>
  <c r="G3770" i="2"/>
  <c r="F3770" i="2"/>
  <c r="E3770" i="2"/>
  <c r="D3770" i="2"/>
  <c r="C3770" i="2"/>
  <c r="B3770" i="2"/>
  <c r="A3770" i="2"/>
  <c r="G3769" i="2"/>
  <c r="F3769" i="2"/>
  <c r="E3769" i="2"/>
  <c r="D3769" i="2"/>
  <c r="C3769" i="2"/>
  <c r="B3769" i="2"/>
  <c r="A3769" i="2"/>
  <c r="G3768" i="2"/>
  <c r="F3768" i="2"/>
  <c r="E3768" i="2"/>
  <c r="D3768" i="2"/>
  <c r="C3768" i="2"/>
  <c r="B3768" i="2"/>
  <c r="A3768" i="2"/>
  <c r="G3767" i="2"/>
  <c r="F3767" i="2"/>
  <c r="E3767" i="2"/>
  <c r="D3767" i="2"/>
  <c r="C3767" i="2"/>
  <c r="B3767" i="2"/>
  <c r="A3767" i="2"/>
  <c r="G3766" i="2"/>
  <c r="F3766" i="2"/>
  <c r="E3766" i="2"/>
  <c r="D3766" i="2"/>
  <c r="C3766" i="2"/>
  <c r="B3766" i="2"/>
  <c r="A3766" i="2"/>
  <c r="G3765" i="2"/>
  <c r="F3765" i="2"/>
  <c r="E3765" i="2"/>
  <c r="D3765" i="2"/>
  <c r="C3765" i="2"/>
  <c r="B3765" i="2"/>
  <c r="A3765" i="2"/>
  <c r="G3764" i="2"/>
  <c r="F3764" i="2"/>
  <c r="E3764" i="2"/>
  <c r="D3764" i="2"/>
  <c r="C3764" i="2"/>
  <c r="B3764" i="2"/>
  <c r="A3764" i="2"/>
  <c r="G3763" i="2"/>
  <c r="F3763" i="2"/>
  <c r="E3763" i="2"/>
  <c r="D3763" i="2"/>
  <c r="C3763" i="2"/>
  <c r="B3763" i="2"/>
  <c r="A3763" i="2"/>
  <c r="G3762" i="2"/>
  <c r="F3762" i="2"/>
  <c r="E3762" i="2"/>
  <c r="D3762" i="2"/>
  <c r="C3762" i="2"/>
  <c r="B3762" i="2"/>
  <c r="A3762" i="2"/>
  <c r="G3761" i="2"/>
  <c r="F3761" i="2"/>
  <c r="E3761" i="2"/>
  <c r="D3761" i="2"/>
  <c r="C3761" i="2"/>
  <c r="B3761" i="2"/>
  <c r="A3761" i="2"/>
  <c r="G3760" i="2"/>
  <c r="F3760" i="2"/>
  <c r="E3760" i="2"/>
  <c r="D3760" i="2"/>
  <c r="C3760" i="2"/>
  <c r="B3760" i="2"/>
  <c r="A3760" i="2"/>
  <c r="G3759" i="2"/>
  <c r="F3759" i="2"/>
  <c r="E3759" i="2"/>
  <c r="D3759" i="2"/>
  <c r="C3759" i="2"/>
  <c r="B3759" i="2"/>
  <c r="A3759" i="2"/>
  <c r="G3758" i="2"/>
  <c r="F3758" i="2"/>
  <c r="E3758" i="2"/>
  <c r="D3758" i="2"/>
  <c r="C3758" i="2"/>
  <c r="B3758" i="2"/>
  <c r="A3758" i="2"/>
  <c r="G3757" i="2"/>
  <c r="F3757" i="2"/>
  <c r="E3757" i="2"/>
  <c r="D3757" i="2"/>
  <c r="C3757" i="2"/>
  <c r="B3757" i="2"/>
  <c r="A3757" i="2"/>
  <c r="G3756" i="2"/>
  <c r="F3756" i="2"/>
  <c r="E3756" i="2"/>
  <c r="D3756" i="2"/>
  <c r="C3756" i="2"/>
  <c r="B3756" i="2"/>
  <c r="A3756" i="2"/>
  <c r="G3755" i="2"/>
  <c r="F3755" i="2"/>
  <c r="E3755" i="2"/>
  <c r="D3755" i="2"/>
  <c r="C3755" i="2"/>
  <c r="B3755" i="2"/>
  <c r="A3755" i="2"/>
  <c r="G3754" i="2"/>
  <c r="F3754" i="2"/>
  <c r="E3754" i="2"/>
  <c r="D3754" i="2"/>
  <c r="C3754" i="2"/>
  <c r="B3754" i="2"/>
  <c r="A3754" i="2"/>
  <c r="G3753" i="2"/>
  <c r="F3753" i="2"/>
  <c r="E3753" i="2"/>
  <c r="D3753" i="2"/>
  <c r="C3753" i="2"/>
  <c r="B3753" i="2"/>
  <c r="A3753" i="2"/>
  <c r="G3752" i="2"/>
  <c r="F3752" i="2"/>
  <c r="E3752" i="2"/>
  <c r="D3752" i="2"/>
  <c r="C3752" i="2"/>
  <c r="B3752" i="2"/>
  <c r="A3752" i="2"/>
  <c r="G3751" i="2"/>
  <c r="F3751" i="2"/>
  <c r="E3751" i="2"/>
  <c r="D3751" i="2"/>
  <c r="C3751" i="2"/>
  <c r="B3751" i="2"/>
  <c r="A3751" i="2"/>
  <c r="G3750" i="2"/>
  <c r="F3750" i="2"/>
  <c r="E3750" i="2"/>
  <c r="D3750" i="2"/>
  <c r="C3750" i="2"/>
  <c r="B3750" i="2"/>
  <c r="A3750" i="2"/>
  <c r="G3749" i="2"/>
  <c r="F3749" i="2"/>
  <c r="E3749" i="2"/>
  <c r="D3749" i="2"/>
  <c r="C3749" i="2"/>
  <c r="B3749" i="2"/>
  <c r="A3749" i="2"/>
  <c r="G3748" i="2"/>
  <c r="F3748" i="2"/>
  <c r="E3748" i="2"/>
  <c r="D3748" i="2"/>
  <c r="C3748" i="2"/>
  <c r="B3748" i="2"/>
  <c r="A3748" i="2"/>
  <c r="G3747" i="2"/>
  <c r="F3747" i="2"/>
  <c r="E3747" i="2"/>
  <c r="D3747" i="2"/>
  <c r="C3747" i="2"/>
  <c r="B3747" i="2"/>
  <c r="A3747" i="2"/>
  <c r="G3746" i="2"/>
  <c r="F3746" i="2"/>
  <c r="E3746" i="2"/>
  <c r="D3746" i="2"/>
  <c r="C3746" i="2"/>
  <c r="B3746" i="2"/>
  <c r="A3746" i="2"/>
  <c r="G3745" i="2"/>
  <c r="F3745" i="2"/>
  <c r="E3745" i="2"/>
  <c r="D3745" i="2"/>
  <c r="C3745" i="2"/>
  <c r="B3745" i="2"/>
  <c r="A3745" i="2"/>
  <c r="G3744" i="2"/>
  <c r="F3744" i="2"/>
  <c r="E3744" i="2"/>
  <c r="D3744" i="2"/>
  <c r="C3744" i="2"/>
  <c r="B3744" i="2"/>
  <c r="A3744" i="2"/>
  <c r="G3743" i="2"/>
  <c r="F3743" i="2"/>
  <c r="E3743" i="2"/>
  <c r="D3743" i="2"/>
  <c r="C3743" i="2"/>
  <c r="B3743" i="2"/>
  <c r="A3743" i="2"/>
  <c r="G3742" i="2"/>
  <c r="F3742" i="2"/>
  <c r="E3742" i="2"/>
  <c r="D3742" i="2"/>
  <c r="C3742" i="2"/>
  <c r="B3742" i="2"/>
  <c r="A3742" i="2"/>
  <c r="G3741" i="2"/>
  <c r="F3741" i="2"/>
  <c r="E3741" i="2"/>
  <c r="D3741" i="2"/>
  <c r="C3741" i="2"/>
  <c r="B3741" i="2"/>
  <c r="A3741" i="2"/>
  <c r="G3740" i="2"/>
  <c r="F3740" i="2"/>
  <c r="E3740" i="2"/>
  <c r="D3740" i="2"/>
  <c r="C3740" i="2"/>
  <c r="B3740" i="2"/>
  <c r="A3740" i="2"/>
  <c r="G3739" i="2"/>
  <c r="F3739" i="2"/>
  <c r="E3739" i="2"/>
  <c r="D3739" i="2"/>
  <c r="C3739" i="2"/>
  <c r="B3739" i="2"/>
  <c r="A3739" i="2"/>
  <c r="G3738" i="2"/>
  <c r="F3738" i="2"/>
  <c r="E3738" i="2"/>
  <c r="D3738" i="2"/>
  <c r="C3738" i="2"/>
  <c r="B3738" i="2"/>
  <c r="A3738" i="2"/>
  <c r="G3737" i="2"/>
  <c r="F3737" i="2"/>
  <c r="E3737" i="2"/>
  <c r="D3737" i="2"/>
  <c r="C3737" i="2"/>
  <c r="B3737" i="2"/>
  <c r="A3737" i="2"/>
  <c r="G3736" i="2"/>
  <c r="F3736" i="2"/>
  <c r="E3736" i="2"/>
  <c r="D3736" i="2"/>
  <c r="C3736" i="2"/>
  <c r="B3736" i="2"/>
  <c r="A3736" i="2"/>
  <c r="G3735" i="2"/>
  <c r="F3735" i="2"/>
  <c r="E3735" i="2"/>
  <c r="D3735" i="2"/>
  <c r="C3735" i="2"/>
  <c r="B3735" i="2"/>
  <c r="A3735" i="2"/>
  <c r="G3734" i="2"/>
  <c r="F3734" i="2"/>
  <c r="E3734" i="2"/>
  <c r="D3734" i="2"/>
  <c r="C3734" i="2"/>
  <c r="B3734" i="2"/>
  <c r="A3734" i="2"/>
  <c r="G3733" i="2"/>
  <c r="F3733" i="2"/>
  <c r="E3733" i="2"/>
  <c r="D3733" i="2"/>
  <c r="C3733" i="2"/>
  <c r="B3733" i="2"/>
  <c r="A3733" i="2"/>
  <c r="G3732" i="2"/>
  <c r="F3732" i="2"/>
  <c r="E3732" i="2"/>
  <c r="D3732" i="2"/>
  <c r="C3732" i="2"/>
  <c r="B3732" i="2"/>
  <c r="A3732" i="2"/>
  <c r="G3731" i="2"/>
  <c r="F3731" i="2"/>
  <c r="E3731" i="2"/>
  <c r="D3731" i="2"/>
  <c r="C3731" i="2"/>
  <c r="B3731" i="2"/>
  <c r="A3731" i="2"/>
  <c r="G3730" i="2"/>
  <c r="F3730" i="2"/>
  <c r="E3730" i="2"/>
  <c r="D3730" i="2"/>
  <c r="C3730" i="2"/>
  <c r="B3730" i="2"/>
  <c r="A3730" i="2"/>
  <c r="G3729" i="2"/>
  <c r="F3729" i="2"/>
  <c r="E3729" i="2"/>
  <c r="D3729" i="2"/>
  <c r="C3729" i="2"/>
  <c r="B3729" i="2"/>
  <c r="A3729" i="2"/>
  <c r="G3728" i="2"/>
  <c r="F3728" i="2"/>
  <c r="E3728" i="2"/>
  <c r="D3728" i="2"/>
  <c r="C3728" i="2"/>
  <c r="B3728" i="2"/>
  <c r="A3728" i="2"/>
  <c r="G3727" i="2"/>
  <c r="F3727" i="2"/>
  <c r="E3727" i="2"/>
  <c r="D3727" i="2"/>
  <c r="C3727" i="2"/>
  <c r="B3727" i="2"/>
  <c r="A3727" i="2"/>
  <c r="G3726" i="2"/>
  <c r="F3726" i="2"/>
  <c r="E3726" i="2"/>
  <c r="D3726" i="2"/>
  <c r="C3726" i="2"/>
  <c r="B3726" i="2"/>
  <c r="A3726" i="2"/>
  <c r="G3725" i="2"/>
  <c r="F3725" i="2"/>
  <c r="E3725" i="2"/>
  <c r="D3725" i="2"/>
  <c r="C3725" i="2"/>
  <c r="B3725" i="2"/>
  <c r="A3725" i="2"/>
  <c r="G3724" i="2"/>
  <c r="F3724" i="2"/>
  <c r="E3724" i="2"/>
  <c r="D3724" i="2"/>
  <c r="C3724" i="2"/>
  <c r="B3724" i="2"/>
  <c r="A3724" i="2"/>
  <c r="G3723" i="2"/>
  <c r="F3723" i="2"/>
  <c r="E3723" i="2"/>
  <c r="D3723" i="2"/>
  <c r="C3723" i="2"/>
  <c r="B3723" i="2"/>
  <c r="A3723" i="2"/>
  <c r="G3722" i="2"/>
  <c r="F3722" i="2"/>
  <c r="E3722" i="2"/>
  <c r="D3722" i="2"/>
  <c r="C3722" i="2"/>
  <c r="B3722" i="2"/>
  <c r="A3722" i="2"/>
  <c r="G3721" i="2"/>
  <c r="F3721" i="2"/>
  <c r="E3721" i="2"/>
  <c r="D3721" i="2"/>
  <c r="C3721" i="2"/>
  <c r="B3721" i="2"/>
  <c r="A3721" i="2"/>
  <c r="G3720" i="2"/>
  <c r="F3720" i="2"/>
  <c r="E3720" i="2"/>
  <c r="D3720" i="2"/>
  <c r="C3720" i="2"/>
  <c r="B3720" i="2"/>
  <c r="A3720" i="2"/>
  <c r="G3719" i="2"/>
  <c r="F3719" i="2"/>
  <c r="E3719" i="2"/>
  <c r="D3719" i="2"/>
  <c r="C3719" i="2"/>
  <c r="B3719" i="2"/>
  <c r="A3719" i="2"/>
  <c r="G3718" i="2"/>
  <c r="F3718" i="2"/>
  <c r="E3718" i="2"/>
  <c r="D3718" i="2"/>
  <c r="C3718" i="2"/>
  <c r="B3718" i="2"/>
  <c r="A3718" i="2"/>
  <c r="G3717" i="2"/>
  <c r="F3717" i="2"/>
  <c r="E3717" i="2"/>
  <c r="D3717" i="2"/>
  <c r="C3717" i="2"/>
  <c r="B3717" i="2"/>
  <c r="A3717" i="2"/>
  <c r="G3716" i="2"/>
  <c r="F3716" i="2"/>
  <c r="E3716" i="2"/>
  <c r="D3716" i="2"/>
  <c r="C3716" i="2"/>
  <c r="B3716" i="2"/>
  <c r="A3716" i="2"/>
  <c r="G3715" i="2"/>
  <c r="F3715" i="2"/>
  <c r="E3715" i="2"/>
  <c r="D3715" i="2"/>
  <c r="C3715" i="2"/>
  <c r="B3715" i="2"/>
  <c r="A3715" i="2"/>
  <c r="G3714" i="2"/>
  <c r="F3714" i="2"/>
  <c r="E3714" i="2"/>
  <c r="D3714" i="2"/>
  <c r="C3714" i="2"/>
  <c r="B3714" i="2"/>
  <c r="A3714" i="2"/>
  <c r="G3713" i="2"/>
  <c r="F3713" i="2"/>
  <c r="E3713" i="2"/>
  <c r="D3713" i="2"/>
  <c r="C3713" i="2"/>
  <c r="B3713" i="2"/>
  <c r="A3713" i="2"/>
  <c r="G3712" i="2"/>
  <c r="F3712" i="2"/>
  <c r="E3712" i="2"/>
  <c r="D3712" i="2"/>
  <c r="C3712" i="2"/>
  <c r="B3712" i="2"/>
  <c r="A3712" i="2"/>
  <c r="G3711" i="2"/>
  <c r="F3711" i="2"/>
  <c r="E3711" i="2"/>
  <c r="D3711" i="2"/>
  <c r="C3711" i="2"/>
  <c r="B3711" i="2"/>
  <c r="A3711" i="2"/>
  <c r="G3710" i="2"/>
  <c r="F3710" i="2"/>
  <c r="E3710" i="2"/>
  <c r="D3710" i="2"/>
  <c r="C3710" i="2"/>
  <c r="B3710" i="2"/>
  <c r="A3710" i="2"/>
  <c r="G3709" i="2"/>
  <c r="F3709" i="2"/>
  <c r="E3709" i="2"/>
  <c r="D3709" i="2"/>
  <c r="C3709" i="2"/>
  <c r="B3709" i="2"/>
  <c r="A3709" i="2"/>
  <c r="G3708" i="2"/>
  <c r="F3708" i="2"/>
  <c r="E3708" i="2"/>
  <c r="D3708" i="2"/>
  <c r="C3708" i="2"/>
  <c r="B3708" i="2"/>
  <c r="A3708" i="2"/>
  <c r="G3707" i="2"/>
  <c r="F3707" i="2"/>
  <c r="E3707" i="2"/>
  <c r="D3707" i="2"/>
  <c r="C3707" i="2"/>
  <c r="B3707" i="2"/>
  <c r="A3707" i="2"/>
  <c r="G3706" i="2"/>
  <c r="F3706" i="2"/>
  <c r="E3706" i="2"/>
  <c r="D3706" i="2"/>
  <c r="C3706" i="2"/>
  <c r="B3706" i="2"/>
  <c r="A3706" i="2"/>
  <c r="G3705" i="2"/>
  <c r="F3705" i="2"/>
  <c r="E3705" i="2"/>
  <c r="D3705" i="2"/>
  <c r="C3705" i="2"/>
  <c r="B3705" i="2"/>
  <c r="A3705" i="2"/>
  <c r="G3704" i="2"/>
  <c r="F3704" i="2"/>
  <c r="E3704" i="2"/>
  <c r="D3704" i="2"/>
  <c r="C3704" i="2"/>
  <c r="B3704" i="2"/>
  <c r="A3704" i="2"/>
  <c r="G3703" i="2"/>
  <c r="F3703" i="2"/>
  <c r="E3703" i="2"/>
  <c r="D3703" i="2"/>
  <c r="C3703" i="2"/>
  <c r="B3703" i="2"/>
  <c r="A3703" i="2"/>
  <c r="G3702" i="2"/>
  <c r="F3702" i="2"/>
  <c r="E3702" i="2"/>
  <c r="D3702" i="2"/>
  <c r="C3702" i="2"/>
  <c r="B3702" i="2"/>
  <c r="A3702" i="2"/>
  <c r="G3701" i="2"/>
  <c r="F3701" i="2"/>
  <c r="E3701" i="2"/>
  <c r="D3701" i="2"/>
  <c r="C3701" i="2"/>
  <c r="B3701" i="2"/>
  <c r="A3701" i="2"/>
  <c r="G3700" i="2"/>
  <c r="F3700" i="2"/>
  <c r="E3700" i="2"/>
  <c r="D3700" i="2"/>
  <c r="C3700" i="2"/>
  <c r="B3700" i="2"/>
  <c r="A3700" i="2"/>
  <c r="G3699" i="2"/>
  <c r="F3699" i="2"/>
  <c r="E3699" i="2"/>
  <c r="D3699" i="2"/>
  <c r="C3699" i="2"/>
  <c r="B3699" i="2"/>
  <c r="A3699" i="2"/>
  <c r="G3698" i="2"/>
  <c r="F3698" i="2"/>
  <c r="E3698" i="2"/>
  <c r="D3698" i="2"/>
  <c r="C3698" i="2"/>
  <c r="B3698" i="2"/>
  <c r="A3698" i="2"/>
  <c r="G3697" i="2"/>
  <c r="F3697" i="2"/>
  <c r="E3697" i="2"/>
  <c r="D3697" i="2"/>
  <c r="C3697" i="2"/>
  <c r="B3697" i="2"/>
  <c r="A3697" i="2"/>
  <c r="G3696" i="2"/>
  <c r="F3696" i="2"/>
  <c r="E3696" i="2"/>
  <c r="D3696" i="2"/>
  <c r="C3696" i="2"/>
  <c r="B3696" i="2"/>
  <c r="A3696" i="2"/>
  <c r="G3695" i="2"/>
  <c r="F3695" i="2"/>
  <c r="E3695" i="2"/>
  <c r="D3695" i="2"/>
  <c r="C3695" i="2"/>
  <c r="B3695" i="2"/>
  <c r="A3695" i="2"/>
  <c r="G3694" i="2"/>
  <c r="F3694" i="2"/>
  <c r="E3694" i="2"/>
  <c r="D3694" i="2"/>
  <c r="C3694" i="2"/>
  <c r="B3694" i="2"/>
  <c r="A3694" i="2"/>
  <c r="G3693" i="2"/>
  <c r="F3693" i="2"/>
  <c r="E3693" i="2"/>
  <c r="D3693" i="2"/>
  <c r="C3693" i="2"/>
  <c r="B3693" i="2"/>
  <c r="A3693" i="2"/>
  <c r="G3692" i="2"/>
  <c r="F3692" i="2"/>
  <c r="E3692" i="2"/>
  <c r="D3692" i="2"/>
  <c r="C3692" i="2"/>
  <c r="B3692" i="2"/>
  <c r="A3692" i="2"/>
  <c r="G3691" i="2"/>
  <c r="F3691" i="2"/>
  <c r="E3691" i="2"/>
  <c r="D3691" i="2"/>
  <c r="C3691" i="2"/>
  <c r="B3691" i="2"/>
  <c r="A3691" i="2"/>
  <c r="G3690" i="2"/>
  <c r="F3690" i="2"/>
  <c r="E3690" i="2"/>
  <c r="D3690" i="2"/>
  <c r="C3690" i="2"/>
  <c r="B3690" i="2"/>
  <c r="A3690" i="2"/>
  <c r="G3689" i="2"/>
  <c r="F3689" i="2"/>
  <c r="E3689" i="2"/>
  <c r="D3689" i="2"/>
  <c r="C3689" i="2"/>
  <c r="B3689" i="2"/>
  <c r="A3689" i="2"/>
  <c r="G3688" i="2"/>
  <c r="F3688" i="2"/>
  <c r="E3688" i="2"/>
  <c r="D3688" i="2"/>
  <c r="C3688" i="2"/>
  <c r="B3688" i="2"/>
  <c r="A3688" i="2"/>
  <c r="G3687" i="2"/>
  <c r="F3687" i="2"/>
  <c r="E3687" i="2"/>
  <c r="D3687" i="2"/>
  <c r="C3687" i="2"/>
  <c r="B3687" i="2"/>
  <c r="A3687" i="2"/>
  <c r="G3686" i="2"/>
  <c r="F3686" i="2"/>
  <c r="E3686" i="2"/>
  <c r="D3686" i="2"/>
  <c r="C3686" i="2"/>
  <c r="B3686" i="2"/>
  <c r="A3686" i="2"/>
  <c r="G3685" i="2"/>
  <c r="F3685" i="2"/>
  <c r="E3685" i="2"/>
  <c r="D3685" i="2"/>
  <c r="C3685" i="2"/>
  <c r="B3685" i="2"/>
  <c r="A3685" i="2"/>
  <c r="G3684" i="2"/>
  <c r="F3684" i="2"/>
  <c r="E3684" i="2"/>
  <c r="D3684" i="2"/>
  <c r="C3684" i="2"/>
  <c r="B3684" i="2"/>
  <c r="A3684" i="2"/>
  <c r="G3683" i="2"/>
  <c r="F3683" i="2"/>
  <c r="E3683" i="2"/>
  <c r="D3683" i="2"/>
  <c r="C3683" i="2"/>
  <c r="B3683" i="2"/>
  <c r="A3683" i="2"/>
  <c r="G3682" i="2"/>
  <c r="F3682" i="2"/>
  <c r="E3682" i="2"/>
  <c r="D3682" i="2"/>
  <c r="C3682" i="2"/>
  <c r="B3682" i="2"/>
  <c r="A3682" i="2"/>
  <c r="G3681" i="2"/>
  <c r="F3681" i="2"/>
  <c r="E3681" i="2"/>
  <c r="D3681" i="2"/>
  <c r="C3681" i="2"/>
  <c r="B3681" i="2"/>
  <c r="A3681" i="2"/>
  <c r="G3680" i="2"/>
  <c r="F3680" i="2"/>
  <c r="E3680" i="2"/>
  <c r="D3680" i="2"/>
  <c r="C3680" i="2"/>
  <c r="B3680" i="2"/>
  <c r="A3680" i="2"/>
  <c r="G3679" i="2"/>
  <c r="F3679" i="2"/>
  <c r="E3679" i="2"/>
  <c r="D3679" i="2"/>
  <c r="C3679" i="2"/>
  <c r="B3679" i="2"/>
  <c r="A3679" i="2"/>
  <c r="G3678" i="2"/>
  <c r="F3678" i="2"/>
  <c r="E3678" i="2"/>
  <c r="D3678" i="2"/>
  <c r="C3678" i="2"/>
  <c r="B3678" i="2"/>
  <c r="A3678" i="2"/>
  <c r="G3677" i="2"/>
  <c r="F3677" i="2"/>
  <c r="E3677" i="2"/>
  <c r="D3677" i="2"/>
  <c r="C3677" i="2"/>
  <c r="B3677" i="2"/>
  <c r="A3677" i="2"/>
  <c r="G3676" i="2"/>
  <c r="F3676" i="2"/>
  <c r="E3676" i="2"/>
  <c r="D3676" i="2"/>
  <c r="C3676" i="2"/>
  <c r="B3676" i="2"/>
  <c r="A3676" i="2"/>
  <c r="G3675" i="2"/>
  <c r="F3675" i="2"/>
  <c r="E3675" i="2"/>
  <c r="D3675" i="2"/>
  <c r="C3675" i="2"/>
  <c r="B3675" i="2"/>
  <c r="A3675" i="2"/>
  <c r="G3674" i="2"/>
  <c r="F3674" i="2"/>
  <c r="E3674" i="2"/>
  <c r="D3674" i="2"/>
  <c r="C3674" i="2"/>
  <c r="B3674" i="2"/>
  <c r="A3674" i="2"/>
  <c r="G3673" i="2"/>
  <c r="F3673" i="2"/>
  <c r="E3673" i="2"/>
  <c r="D3673" i="2"/>
  <c r="C3673" i="2"/>
  <c r="B3673" i="2"/>
  <c r="A3673" i="2"/>
  <c r="G3672" i="2"/>
  <c r="F3672" i="2"/>
  <c r="E3672" i="2"/>
  <c r="D3672" i="2"/>
  <c r="C3672" i="2"/>
  <c r="B3672" i="2"/>
  <c r="A3672" i="2"/>
  <c r="G3671" i="2"/>
  <c r="F3671" i="2"/>
  <c r="E3671" i="2"/>
  <c r="D3671" i="2"/>
  <c r="C3671" i="2"/>
  <c r="B3671" i="2"/>
  <c r="A3671" i="2"/>
  <c r="G3670" i="2"/>
  <c r="F3670" i="2"/>
  <c r="E3670" i="2"/>
  <c r="D3670" i="2"/>
  <c r="C3670" i="2"/>
  <c r="B3670" i="2"/>
  <c r="A3670" i="2"/>
  <c r="G3669" i="2"/>
  <c r="F3669" i="2"/>
  <c r="E3669" i="2"/>
  <c r="D3669" i="2"/>
  <c r="C3669" i="2"/>
  <c r="B3669" i="2"/>
  <c r="A3669" i="2"/>
  <c r="G3668" i="2"/>
  <c r="F3668" i="2"/>
  <c r="E3668" i="2"/>
  <c r="D3668" i="2"/>
  <c r="C3668" i="2"/>
  <c r="B3668" i="2"/>
  <c r="A3668" i="2"/>
  <c r="G3667" i="2"/>
  <c r="F3667" i="2"/>
  <c r="E3667" i="2"/>
  <c r="D3667" i="2"/>
  <c r="C3667" i="2"/>
  <c r="B3667" i="2"/>
  <c r="A3667" i="2"/>
  <c r="G3666" i="2"/>
  <c r="F3666" i="2"/>
  <c r="E3666" i="2"/>
  <c r="D3666" i="2"/>
  <c r="C3666" i="2"/>
  <c r="B3666" i="2"/>
  <c r="A3666" i="2"/>
  <c r="G3665" i="2"/>
  <c r="F3665" i="2"/>
  <c r="E3665" i="2"/>
  <c r="D3665" i="2"/>
  <c r="C3665" i="2"/>
  <c r="B3665" i="2"/>
  <c r="A3665" i="2"/>
  <c r="G3664" i="2"/>
  <c r="F3664" i="2"/>
  <c r="E3664" i="2"/>
  <c r="D3664" i="2"/>
  <c r="C3664" i="2"/>
  <c r="B3664" i="2"/>
  <c r="A3664" i="2"/>
  <c r="G3663" i="2"/>
  <c r="F3663" i="2"/>
  <c r="E3663" i="2"/>
  <c r="D3663" i="2"/>
  <c r="C3663" i="2"/>
  <c r="B3663" i="2"/>
  <c r="A3663" i="2"/>
  <c r="G3662" i="2"/>
  <c r="F3662" i="2"/>
  <c r="E3662" i="2"/>
  <c r="D3662" i="2"/>
  <c r="C3662" i="2"/>
  <c r="B3662" i="2"/>
  <c r="A3662" i="2"/>
  <c r="G3661" i="2"/>
  <c r="F3661" i="2"/>
  <c r="E3661" i="2"/>
  <c r="D3661" i="2"/>
  <c r="C3661" i="2"/>
  <c r="B3661" i="2"/>
  <c r="A3661" i="2"/>
  <c r="G3660" i="2"/>
  <c r="F3660" i="2"/>
  <c r="E3660" i="2"/>
  <c r="D3660" i="2"/>
  <c r="C3660" i="2"/>
  <c r="B3660" i="2"/>
  <c r="A3660" i="2"/>
  <c r="G3659" i="2"/>
  <c r="F3659" i="2"/>
  <c r="E3659" i="2"/>
  <c r="D3659" i="2"/>
  <c r="C3659" i="2"/>
  <c r="B3659" i="2"/>
  <c r="A3659" i="2"/>
  <c r="G3658" i="2"/>
  <c r="F3658" i="2"/>
  <c r="E3658" i="2"/>
  <c r="D3658" i="2"/>
  <c r="C3658" i="2"/>
  <c r="B3658" i="2"/>
  <c r="A3658" i="2"/>
  <c r="G3657" i="2"/>
  <c r="F3657" i="2"/>
  <c r="E3657" i="2"/>
  <c r="D3657" i="2"/>
  <c r="C3657" i="2"/>
  <c r="B3657" i="2"/>
  <c r="A3657" i="2"/>
  <c r="G3656" i="2"/>
  <c r="F3656" i="2"/>
  <c r="E3656" i="2"/>
  <c r="D3656" i="2"/>
  <c r="C3656" i="2"/>
  <c r="B3656" i="2"/>
  <c r="A3656" i="2"/>
  <c r="G3655" i="2"/>
  <c r="F3655" i="2"/>
  <c r="E3655" i="2"/>
  <c r="D3655" i="2"/>
  <c r="C3655" i="2"/>
  <c r="B3655" i="2"/>
  <c r="A3655" i="2"/>
  <c r="G3654" i="2"/>
  <c r="F3654" i="2"/>
  <c r="E3654" i="2"/>
  <c r="D3654" i="2"/>
  <c r="C3654" i="2"/>
  <c r="B3654" i="2"/>
  <c r="A3654" i="2"/>
  <c r="G3653" i="2"/>
  <c r="F3653" i="2"/>
  <c r="E3653" i="2"/>
  <c r="D3653" i="2"/>
  <c r="C3653" i="2"/>
  <c r="B3653" i="2"/>
  <c r="A3653" i="2"/>
  <c r="G3652" i="2"/>
  <c r="F3652" i="2"/>
  <c r="E3652" i="2"/>
  <c r="D3652" i="2"/>
  <c r="C3652" i="2"/>
  <c r="B3652" i="2"/>
  <c r="A3652" i="2"/>
  <c r="G3651" i="2"/>
  <c r="F3651" i="2"/>
  <c r="E3651" i="2"/>
  <c r="D3651" i="2"/>
  <c r="C3651" i="2"/>
  <c r="B3651" i="2"/>
  <c r="A3651" i="2"/>
  <c r="G3650" i="2"/>
  <c r="F3650" i="2"/>
  <c r="E3650" i="2"/>
  <c r="D3650" i="2"/>
  <c r="C3650" i="2"/>
  <c r="B3650" i="2"/>
  <c r="A3650" i="2"/>
  <c r="G3649" i="2"/>
  <c r="F3649" i="2"/>
  <c r="E3649" i="2"/>
  <c r="D3649" i="2"/>
  <c r="C3649" i="2"/>
  <c r="B3649" i="2"/>
  <c r="A3649" i="2"/>
  <c r="G3648" i="2"/>
  <c r="F3648" i="2"/>
  <c r="E3648" i="2"/>
  <c r="D3648" i="2"/>
  <c r="C3648" i="2"/>
  <c r="B3648" i="2"/>
  <c r="A3648" i="2"/>
  <c r="G3647" i="2"/>
  <c r="F3647" i="2"/>
  <c r="E3647" i="2"/>
  <c r="D3647" i="2"/>
  <c r="C3647" i="2"/>
  <c r="B3647" i="2"/>
  <c r="A3647" i="2"/>
  <c r="G3646" i="2"/>
  <c r="F3646" i="2"/>
  <c r="E3646" i="2"/>
  <c r="D3646" i="2"/>
  <c r="C3646" i="2"/>
  <c r="B3646" i="2"/>
  <c r="A3646" i="2"/>
  <c r="G3645" i="2"/>
  <c r="F3645" i="2"/>
  <c r="E3645" i="2"/>
  <c r="D3645" i="2"/>
  <c r="C3645" i="2"/>
  <c r="B3645" i="2"/>
  <c r="A3645" i="2"/>
  <c r="G3644" i="2"/>
  <c r="F3644" i="2"/>
  <c r="E3644" i="2"/>
  <c r="D3644" i="2"/>
  <c r="C3644" i="2"/>
  <c r="B3644" i="2"/>
  <c r="A3644" i="2"/>
  <c r="G3643" i="2"/>
  <c r="F3643" i="2"/>
  <c r="E3643" i="2"/>
  <c r="D3643" i="2"/>
  <c r="C3643" i="2"/>
  <c r="B3643" i="2"/>
  <c r="A3643" i="2"/>
  <c r="G3642" i="2"/>
  <c r="F3642" i="2"/>
  <c r="E3642" i="2"/>
  <c r="D3642" i="2"/>
  <c r="C3642" i="2"/>
  <c r="B3642" i="2"/>
  <c r="A3642" i="2"/>
  <c r="G3641" i="2"/>
  <c r="F3641" i="2"/>
  <c r="E3641" i="2"/>
  <c r="D3641" i="2"/>
  <c r="C3641" i="2"/>
  <c r="B3641" i="2"/>
  <c r="A3641" i="2"/>
  <c r="G3640" i="2"/>
  <c r="F3640" i="2"/>
  <c r="E3640" i="2"/>
  <c r="D3640" i="2"/>
  <c r="C3640" i="2"/>
  <c r="B3640" i="2"/>
  <c r="A3640" i="2"/>
  <c r="G3639" i="2"/>
  <c r="F3639" i="2"/>
  <c r="E3639" i="2"/>
  <c r="D3639" i="2"/>
  <c r="C3639" i="2"/>
  <c r="B3639" i="2"/>
  <c r="A3639" i="2"/>
  <c r="G3638" i="2"/>
  <c r="F3638" i="2"/>
  <c r="E3638" i="2"/>
  <c r="D3638" i="2"/>
  <c r="C3638" i="2"/>
  <c r="B3638" i="2"/>
  <c r="A3638" i="2"/>
  <c r="G3637" i="2"/>
  <c r="F3637" i="2"/>
  <c r="E3637" i="2"/>
  <c r="D3637" i="2"/>
  <c r="C3637" i="2"/>
  <c r="B3637" i="2"/>
  <c r="A3637" i="2"/>
  <c r="G3636" i="2"/>
  <c r="F3636" i="2"/>
  <c r="E3636" i="2"/>
  <c r="D3636" i="2"/>
  <c r="C3636" i="2"/>
  <c r="B3636" i="2"/>
  <c r="A3636" i="2"/>
  <c r="G3635" i="2"/>
  <c r="F3635" i="2"/>
  <c r="E3635" i="2"/>
  <c r="D3635" i="2"/>
  <c r="C3635" i="2"/>
  <c r="B3635" i="2"/>
  <c r="A3635" i="2"/>
  <c r="G3634" i="2"/>
  <c r="F3634" i="2"/>
  <c r="E3634" i="2"/>
  <c r="D3634" i="2"/>
  <c r="C3634" i="2"/>
  <c r="B3634" i="2"/>
  <c r="A3634" i="2"/>
  <c r="G3633" i="2"/>
  <c r="F3633" i="2"/>
  <c r="E3633" i="2"/>
  <c r="D3633" i="2"/>
  <c r="C3633" i="2"/>
  <c r="B3633" i="2"/>
  <c r="A3633" i="2"/>
  <c r="G3632" i="2"/>
  <c r="F3632" i="2"/>
  <c r="E3632" i="2"/>
  <c r="D3632" i="2"/>
  <c r="C3632" i="2"/>
  <c r="B3632" i="2"/>
  <c r="A3632" i="2"/>
  <c r="G3631" i="2"/>
  <c r="F3631" i="2"/>
  <c r="E3631" i="2"/>
  <c r="D3631" i="2"/>
  <c r="C3631" i="2"/>
  <c r="B3631" i="2"/>
  <c r="A3631" i="2"/>
  <c r="G3630" i="2"/>
  <c r="F3630" i="2"/>
  <c r="E3630" i="2"/>
  <c r="D3630" i="2"/>
  <c r="C3630" i="2"/>
  <c r="B3630" i="2"/>
  <c r="A3630" i="2"/>
  <c r="G3629" i="2"/>
  <c r="F3629" i="2"/>
  <c r="E3629" i="2"/>
  <c r="D3629" i="2"/>
  <c r="C3629" i="2"/>
  <c r="B3629" i="2"/>
  <c r="A3629" i="2"/>
  <c r="G3628" i="2"/>
  <c r="F3628" i="2"/>
  <c r="E3628" i="2"/>
  <c r="D3628" i="2"/>
  <c r="C3628" i="2"/>
  <c r="B3628" i="2"/>
  <c r="A3628" i="2"/>
  <c r="G3627" i="2"/>
  <c r="F3627" i="2"/>
  <c r="E3627" i="2"/>
  <c r="D3627" i="2"/>
  <c r="C3627" i="2"/>
  <c r="B3627" i="2"/>
  <c r="A3627" i="2"/>
  <c r="G3626" i="2"/>
  <c r="F3626" i="2"/>
  <c r="E3626" i="2"/>
  <c r="D3626" i="2"/>
  <c r="C3626" i="2"/>
  <c r="B3626" i="2"/>
  <c r="A3626" i="2"/>
  <c r="G3625" i="2"/>
  <c r="F3625" i="2"/>
  <c r="E3625" i="2"/>
  <c r="D3625" i="2"/>
  <c r="C3625" i="2"/>
  <c r="B3625" i="2"/>
  <c r="A3625" i="2"/>
  <c r="G3624" i="2"/>
  <c r="F3624" i="2"/>
  <c r="E3624" i="2"/>
  <c r="D3624" i="2"/>
  <c r="C3624" i="2"/>
  <c r="B3624" i="2"/>
  <c r="A3624" i="2"/>
  <c r="G3623" i="2"/>
  <c r="F3623" i="2"/>
  <c r="E3623" i="2"/>
  <c r="D3623" i="2"/>
  <c r="C3623" i="2"/>
  <c r="B3623" i="2"/>
  <c r="A3623" i="2"/>
  <c r="G3622" i="2"/>
  <c r="F3622" i="2"/>
  <c r="E3622" i="2"/>
  <c r="D3622" i="2"/>
  <c r="C3622" i="2"/>
  <c r="B3622" i="2"/>
  <c r="A3622" i="2"/>
  <c r="G3621" i="2"/>
  <c r="F3621" i="2"/>
  <c r="E3621" i="2"/>
  <c r="D3621" i="2"/>
  <c r="C3621" i="2"/>
  <c r="B3621" i="2"/>
  <c r="A3621" i="2"/>
  <c r="G3620" i="2"/>
  <c r="F3620" i="2"/>
  <c r="E3620" i="2"/>
  <c r="D3620" i="2"/>
  <c r="C3620" i="2"/>
  <c r="B3620" i="2"/>
  <c r="A3620" i="2"/>
  <c r="G3619" i="2"/>
  <c r="F3619" i="2"/>
  <c r="E3619" i="2"/>
  <c r="D3619" i="2"/>
  <c r="C3619" i="2"/>
  <c r="B3619" i="2"/>
  <c r="A3619" i="2"/>
  <c r="G3618" i="2"/>
  <c r="F3618" i="2"/>
  <c r="E3618" i="2"/>
  <c r="D3618" i="2"/>
  <c r="C3618" i="2"/>
  <c r="B3618" i="2"/>
  <c r="A3618" i="2"/>
  <c r="G3617" i="2"/>
  <c r="F3617" i="2"/>
  <c r="E3617" i="2"/>
  <c r="D3617" i="2"/>
  <c r="C3617" i="2"/>
  <c r="B3617" i="2"/>
  <c r="A3617" i="2"/>
  <c r="G3616" i="2"/>
  <c r="F3616" i="2"/>
  <c r="E3616" i="2"/>
  <c r="D3616" i="2"/>
  <c r="C3616" i="2"/>
  <c r="B3616" i="2"/>
  <c r="A3616" i="2"/>
  <c r="G3615" i="2"/>
  <c r="F3615" i="2"/>
  <c r="E3615" i="2"/>
  <c r="D3615" i="2"/>
  <c r="C3615" i="2"/>
  <c r="B3615" i="2"/>
  <c r="A3615" i="2"/>
  <c r="G3614" i="2"/>
  <c r="F3614" i="2"/>
  <c r="E3614" i="2"/>
  <c r="D3614" i="2"/>
  <c r="C3614" i="2"/>
  <c r="B3614" i="2"/>
  <c r="A3614" i="2"/>
  <c r="G3613" i="2"/>
  <c r="F3613" i="2"/>
  <c r="E3613" i="2"/>
  <c r="D3613" i="2"/>
  <c r="C3613" i="2"/>
  <c r="B3613" i="2"/>
  <c r="A3613" i="2"/>
  <c r="G3612" i="2"/>
  <c r="F3612" i="2"/>
  <c r="E3612" i="2"/>
  <c r="D3612" i="2"/>
  <c r="C3612" i="2"/>
  <c r="B3612" i="2"/>
  <c r="A3612" i="2"/>
  <c r="G3611" i="2"/>
  <c r="F3611" i="2"/>
  <c r="E3611" i="2"/>
  <c r="D3611" i="2"/>
  <c r="C3611" i="2"/>
  <c r="B3611" i="2"/>
  <c r="A3611" i="2"/>
  <c r="G3610" i="2"/>
  <c r="F3610" i="2"/>
  <c r="E3610" i="2"/>
  <c r="D3610" i="2"/>
  <c r="C3610" i="2"/>
  <c r="B3610" i="2"/>
  <c r="A3610" i="2"/>
  <c r="G3609" i="2"/>
  <c r="F3609" i="2"/>
  <c r="E3609" i="2"/>
  <c r="D3609" i="2"/>
  <c r="C3609" i="2"/>
  <c r="B3609" i="2"/>
  <c r="A3609" i="2"/>
  <c r="G3608" i="2"/>
  <c r="F3608" i="2"/>
  <c r="E3608" i="2"/>
  <c r="D3608" i="2"/>
  <c r="C3608" i="2"/>
  <c r="B3608" i="2"/>
  <c r="A3608" i="2"/>
  <c r="G3607" i="2"/>
  <c r="F3607" i="2"/>
  <c r="E3607" i="2"/>
  <c r="D3607" i="2"/>
  <c r="C3607" i="2"/>
  <c r="B3607" i="2"/>
  <c r="A3607" i="2"/>
  <c r="G3606" i="2"/>
  <c r="F3606" i="2"/>
  <c r="E3606" i="2"/>
  <c r="D3606" i="2"/>
  <c r="C3606" i="2"/>
  <c r="B3606" i="2"/>
  <c r="A3606" i="2"/>
  <c r="G3605" i="2"/>
  <c r="F3605" i="2"/>
  <c r="E3605" i="2"/>
  <c r="D3605" i="2"/>
  <c r="C3605" i="2"/>
  <c r="B3605" i="2"/>
  <c r="A3605" i="2"/>
  <c r="G3604" i="2"/>
  <c r="F3604" i="2"/>
  <c r="E3604" i="2"/>
  <c r="D3604" i="2"/>
  <c r="C3604" i="2"/>
  <c r="B3604" i="2"/>
  <c r="A3604" i="2"/>
  <c r="G3603" i="2"/>
  <c r="F3603" i="2"/>
  <c r="E3603" i="2"/>
  <c r="D3603" i="2"/>
  <c r="C3603" i="2"/>
  <c r="B3603" i="2"/>
  <c r="A3603" i="2"/>
  <c r="G3602" i="2"/>
  <c r="F3602" i="2"/>
  <c r="E3602" i="2"/>
  <c r="D3602" i="2"/>
  <c r="C3602" i="2"/>
  <c r="B3602" i="2"/>
  <c r="A3602" i="2"/>
  <c r="G3601" i="2"/>
  <c r="F3601" i="2"/>
  <c r="E3601" i="2"/>
  <c r="D3601" i="2"/>
  <c r="C3601" i="2"/>
  <c r="B3601" i="2"/>
  <c r="A3601" i="2"/>
  <c r="G3600" i="2"/>
  <c r="F3600" i="2"/>
  <c r="E3600" i="2"/>
  <c r="D3600" i="2"/>
  <c r="C3600" i="2"/>
  <c r="B3600" i="2"/>
  <c r="A3600" i="2"/>
  <c r="G3599" i="2"/>
  <c r="F3599" i="2"/>
  <c r="E3599" i="2"/>
  <c r="D3599" i="2"/>
  <c r="C3599" i="2"/>
  <c r="B3599" i="2"/>
  <c r="A3599" i="2"/>
  <c r="G3598" i="2"/>
  <c r="F3598" i="2"/>
  <c r="E3598" i="2"/>
  <c r="D3598" i="2"/>
  <c r="C3598" i="2"/>
  <c r="B3598" i="2"/>
  <c r="A3598" i="2"/>
  <c r="G3597" i="2"/>
  <c r="F3597" i="2"/>
  <c r="E3597" i="2"/>
  <c r="D3597" i="2"/>
  <c r="C3597" i="2"/>
  <c r="B3597" i="2"/>
  <c r="A3597" i="2"/>
  <c r="G3596" i="2"/>
  <c r="F3596" i="2"/>
  <c r="E3596" i="2"/>
  <c r="D3596" i="2"/>
  <c r="C3596" i="2"/>
  <c r="B3596" i="2"/>
  <c r="A3596" i="2"/>
  <c r="G3595" i="2"/>
  <c r="F3595" i="2"/>
  <c r="E3595" i="2"/>
  <c r="D3595" i="2"/>
  <c r="C3595" i="2"/>
  <c r="B3595" i="2"/>
  <c r="A3595" i="2"/>
  <c r="G3594" i="2"/>
  <c r="F3594" i="2"/>
  <c r="E3594" i="2"/>
  <c r="D3594" i="2"/>
  <c r="C3594" i="2"/>
  <c r="B3594" i="2"/>
  <c r="A3594" i="2"/>
  <c r="G3593" i="2"/>
  <c r="F3593" i="2"/>
  <c r="E3593" i="2"/>
  <c r="D3593" i="2"/>
  <c r="C3593" i="2"/>
  <c r="B3593" i="2"/>
  <c r="A3593" i="2"/>
  <c r="G3592" i="2"/>
  <c r="F3592" i="2"/>
  <c r="E3592" i="2"/>
  <c r="D3592" i="2"/>
  <c r="C3592" i="2"/>
  <c r="B3592" i="2"/>
  <c r="A3592" i="2"/>
  <c r="G3591" i="2"/>
  <c r="F3591" i="2"/>
  <c r="E3591" i="2"/>
  <c r="D3591" i="2"/>
  <c r="C3591" i="2"/>
  <c r="B3591" i="2"/>
  <c r="A3591" i="2"/>
  <c r="G3590" i="2"/>
  <c r="F3590" i="2"/>
  <c r="E3590" i="2"/>
  <c r="D3590" i="2"/>
  <c r="C3590" i="2"/>
  <c r="B3590" i="2"/>
  <c r="A3590" i="2"/>
  <c r="G3589" i="2"/>
  <c r="F3589" i="2"/>
  <c r="E3589" i="2"/>
  <c r="D3589" i="2"/>
  <c r="C3589" i="2"/>
  <c r="B3589" i="2"/>
  <c r="A3589" i="2"/>
  <c r="G3588" i="2"/>
  <c r="F3588" i="2"/>
  <c r="E3588" i="2"/>
  <c r="D3588" i="2"/>
  <c r="C3588" i="2"/>
  <c r="B3588" i="2"/>
  <c r="A3588" i="2"/>
  <c r="G3587" i="2"/>
  <c r="F3587" i="2"/>
  <c r="E3587" i="2"/>
  <c r="D3587" i="2"/>
  <c r="C3587" i="2"/>
  <c r="B3587" i="2"/>
  <c r="A3587" i="2"/>
  <c r="G3586" i="2"/>
  <c r="F3586" i="2"/>
  <c r="E3586" i="2"/>
  <c r="D3586" i="2"/>
  <c r="C3586" i="2"/>
  <c r="B3586" i="2"/>
  <c r="A3586" i="2"/>
  <c r="G3585" i="2"/>
  <c r="F3585" i="2"/>
  <c r="E3585" i="2"/>
  <c r="D3585" i="2"/>
  <c r="C3585" i="2"/>
  <c r="B3585" i="2"/>
  <c r="A3585" i="2"/>
  <c r="G3584" i="2"/>
  <c r="F3584" i="2"/>
  <c r="E3584" i="2"/>
  <c r="D3584" i="2"/>
  <c r="C3584" i="2"/>
  <c r="B3584" i="2"/>
  <c r="A3584" i="2"/>
  <c r="G3583" i="2"/>
  <c r="F3583" i="2"/>
  <c r="E3583" i="2"/>
  <c r="D3583" i="2"/>
  <c r="C3583" i="2"/>
  <c r="B3583" i="2"/>
  <c r="A3583" i="2"/>
  <c r="G3582" i="2"/>
  <c r="F3582" i="2"/>
  <c r="E3582" i="2"/>
  <c r="D3582" i="2"/>
  <c r="C3582" i="2"/>
  <c r="B3582" i="2"/>
  <c r="A3582" i="2"/>
  <c r="G3581" i="2"/>
  <c r="F3581" i="2"/>
  <c r="E3581" i="2"/>
  <c r="D3581" i="2"/>
  <c r="C3581" i="2"/>
  <c r="B3581" i="2"/>
  <c r="A3581" i="2"/>
  <c r="G3580" i="2"/>
  <c r="F3580" i="2"/>
  <c r="E3580" i="2"/>
  <c r="D3580" i="2"/>
  <c r="C3580" i="2"/>
  <c r="B3580" i="2"/>
  <c r="A3580" i="2"/>
  <c r="G3579" i="2"/>
  <c r="F3579" i="2"/>
  <c r="E3579" i="2"/>
  <c r="D3579" i="2"/>
  <c r="C3579" i="2"/>
  <c r="B3579" i="2"/>
  <c r="A3579" i="2"/>
  <c r="G3578" i="2"/>
  <c r="F3578" i="2"/>
  <c r="E3578" i="2"/>
  <c r="D3578" i="2"/>
  <c r="C3578" i="2"/>
  <c r="B3578" i="2"/>
  <c r="A3578" i="2"/>
  <c r="G3577" i="2"/>
  <c r="F3577" i="2"/>
  <c r="E3577" i="2"/>
  <c r="D3577" i="2"/>
  <c r="C3577" i="2"/>
  <c r="B3577" i="2"/>
  <c r="A3577" i="2"/>
  <c r="G3576" i="2"/>
  <c r="F3576" i="2"/>
  <c r="E3576" i="2"/>
  <c r="D3576" i="2"/>
  <c r="C3576" i="2"/>
  <c r="B3576" i="2"/>
  <c r="A3576" i="2"/>
  <c r="G3575" i="2"/>
  <c r="F3575" i="2"/>
  <c r="E3575" i="2"/>
  <c r="D3575" i="2"/>
  <c r="C3575" i="2"/>
  <c r="B3575" i="2"/>
  <c r="A3575" i="2"/>
  <c r="G3574" i="2"/>
  <c r="F3574" i="2"/>
  <c r="E3574" i="2"/>
  <c r="D3574" i="2"/>
  <c r="C3574" i="2"/>
  <c r="B3574" i="2"/>
  <c r="A3574" i="2"/>
  <c r="G3573" i="2"/>
  <c r="F3573" i="2"/>
  <c r="E3573" i="2"/>
  <c r="D3573" i="2"/>
  <c r="C3573" i="2"/>
  <c r="B3573" i="2"/>
  <c r="A3573" i="2"/>
  <c r="G3572" i="2"/>
  <c r="F3572" i="2"/>
  <c r="E3572" i="2"/>
  <c r="D3572" i="2"/>
  <c r="C3572" i="2"/>
  <c r="B3572" i="2"/>
  <c r="A3572" i="2"/>
  <c r="G3571" i="2"/>
  <c r="F3571" i="2"/>
  <c r="E3571" i="2"/>
  <c r="D3571" i="2"/>
  <c r="C3571" i="2"/>
  <c r="B3571" i="2"/>
  <c r="A3571" i="2"/>
  <c r="G3570" i="2"/>
  <c r="F3570" i="2"/>
  <c r="E3570" i="2"/>
  <c r="D3570" i="2"/>
  <c r="C3570" i="2"/>
  <c r="B3570" i="2"/>
  <c r="A3570" i="2"/>
  <c r="G3569" i="2"/>
  <c r="F3569" i="2"/>
  <c r="E3569" i="2"/>
  <c r="D3569" i="2"/>
  <c r="C3569" i="2"/>
  <c r="B3569" i="2"/>
  <c r="A3569" i="2"/>
  <c r="G3568" i="2"/>
  <c r="F3568" i="2"/>
  <c r="E3568" i="2"/>
  <c r="D3568" i="2"/>
  <c r="C3568" i="2"/>
  <c r="B3568" i="2"/>
  <c r="A3568" i="2"/>
  <c r="G3567" i="2"/>
  <c r="F3567" i="2"/>
  <c r="E3567" i="2"/>
  <c r="D3567" i="2"/>
  <c r="C3567" i="2"/>
  <c r="B3567" i="2"/>
  <c r="A3567" i="2"/>
  <c r="G3566" i="2"/>
  <c r="F3566" i="2"/>
  <c r="E3566" i="2"/>
  <c r="D3566" i="2"/>
  <c r="C3566" i="2"/>
  <c r="B3566" i="2"/>
  <c r="A3566" i="2"/>
  <c r="G3565" i="2"/>
  <c r="F3565" i="2"/>
  <c r="E3565" i="2"/>
  <c r="D3565" i="2"/>
  <c r="C3565" i="2"/>
  <c r="B3565" i="2"/>
  <c r="A3565" i="2"/>
  <c r="G3564" i="2"/>
  <c r="F3564" i="2"/>
  <c r="E3564" i="2"/>
  <c r="D3564" i="2"/>
  <c r="C3564" i="2"/>
  <c r="B3564" i="2"/>
  <c r="A3564" i="2"/>
  <c r="G3563" i="2"/>
  <c r="F3563" i="2"/>
  <c r="E3563" i="2"/>
  <c r="D3563" i="2"/>
  <c r="C3563" i="2"/>
  <c r="B3563" i="2"/>
  <c r="A3563" i="2"/>
  <c r="G3562" i="2"/>
  <c r="F3562" i="2"/>
  <c r="E3562" i="2"/>
  <c r="D3562" i="2"/>
  <c r="C3562" i="2"/>
  <c r="B3562" i="2"/>
  <c r="A3562" i="2"/>
  <c r="G3561" i="2"/>
  <c r="F3561" i="2"/>
  <c r="E3561" i="2"/>
  <c r="D3561" i="2"/>
  <c r="C3561" i="2"/>
  <c r="B3561" i="2"/>
  <c r="A3561" i="2"/>
  <c r="G3560" i="2"/>
  <c r="F3560" i="2"/>
  <c r="E3560" i="2"/>
  <c r="D3560" i="2"/>
  <c r="C3560" i="2"/>
  <c r="B3560" i="2"/>
  <c r="A3560" i="2"/>
  <c r="G3559" i="2"/>
  <c r="F3559" i="2"/>
  <c r="E3559" i="2"/>
  <c r="D3559" i="2"/>
  <c r="C3559" i="2"/>
  <c r="B3559" i="2"/>
  <c r="A3559" i="2"/>
  <c r="G3558" i="2"/>
  <c r="F3558" i="2"/>
  <c r="E3558" i="2"/>
  <c r="D3558" i="2"/>
  <c r="C3558" i="2"/>
  <c r="B3558" i="2"/>
  <c r="A3558" i="2"/>
  <c r="G3557" i="2"/>
  <c r="F3557" i="2"/>
  <c r="E3557" i="2"/>
  <c r="D3557" i="2"/>
  <c r="C3557" i="2"/>
  <c r="B3557" i="2"/>
  <c r="A3557" i="2"/>
  <c r="G3556" i="2"/>
  <c r="F3556" i="2"/>
  <c r="E3556" i="2"/>
  <c r="D3556" i="2"/>
  <c r="C3556" i="2"/>
  <c r="B3556" i="2"/>
  <c r="A3556" i="2"/>
  <c r="G3555" i="2"/>
  <c r="F3555" i="2"/>
  <c r="E3555" i="2"/>
  <c r="D3555" i="2"/>
  <c r="C3555" i="2"/>
  <c r="B3555" i="2"/>
  <c r="A3555" i="2"/>
  <c r="G3554" i="2"/>
  <c r="F3554" i="2"/>
  <c r="E3554" i="2"/>
  <c r="D3554" i="2"/>
  <c r="C3554" i="2"/>
  <c r="B3554" i="2"/>
  <c r="A3554" i="2"/>
  <c r="G3553" i="2"/>
  <c r="F3553" i="2"/>
  <c r="E3553" i="2"/>
  <c r="D3553" i="2"/>
  <c r="C3553" i="2"/>
  <c r="B3553" i="2"/>
  <c r="A3553" i="2"/>
  <c r="G3552" i="2"/>
  <c r="F3552" i="2"/>
  <c r="E3552" i="2"/>
  <c r="D3552" i="2"/>
  <c r="C3552" i="2"/>
  <c r="B3552" i="2"/>
  <c r="A3552" i="2"/>
  <c r="G3551" i="2"/>
  <c r="F3551" i="2"/>
  <c r="E3551" i="2"/>
  <c r="D3551" i="2"/>
  <c r="C3551" i="2"/>
  <c r="B3551" i="2"/>
  <c r="A3551" i="2"/>
  <c r="G3550" i="2"/>
  <c r="F3550" i="2"/>
  <c r="E3550" i="2"/>
  <c r="D3550" i="2"/>
  <c r="C3550" i="2"/>
  <c r="B3550" i="2"/>
  <c r="A3550" i="2"/>
  <c r="G3549" i="2"/>
  <c r="F3549" i="2"/>
  <c r="E3549" i="2"/>
  <c r="D3549" i="2"/>
  <c r="C3549" i="2"/>
  <c r="B3549" i="2"/>
  <c r="A3549" i="2"/>
  <c r="G3548" i="2"/>
  <c r="F3548" i="2"/>
  <c r="E3548" i="2"/>
  <c r="D3548" i="2"/>
  <c r="C3548" i="2"/>
  <c r="B3548" i="2"/>
  <c r="A3548" i="2"/>
  <c r="G3547" i="2"/>
  <c r="F3547" i="2"/>
  <c r="E3547" i="2"/>
  <c r="D3547" i="2"/>
  <c r="C3547" i="2"/>
  <c r="B3547" i="2"/>
  <c r="A3547" i="2"/>
  <c r="G3546" i="2"/>
  <c r="F3546" i="2"/>
  <c r="E3546" i="2"/>
  <c r="D3546" i="2"/>
  <c r="C3546" i="2"/>
  <c r="B3546" i="2"/>
  <c r="A3546" i="2"/>
  <c r="G3545" i="2"/>
  <c r="F3545" i="2"/>
  <c r="E3545" i="2"/>
  <c r="D3545" i="2"/>
  <c r="C3545" i="2"/>
  <c r="B3545" i="2"/>
  <c r="A3545" i="2"/>
  <c r="G3544" i="2"/>
  <c r="F3544" i="2"/>
  <c r="E3544" i="2"/>
  <c r="D3544" i="2"/>
  <c r="C3544" i="2"/>
  <c r="B3544" i="2"/>
  <c r="A3544" i="2"/>
  <c r="G3543" i="2"/>
  <c r="F3543" i="2"/>
  <c r="E3543" i="2"/>
  <c r="D3543" i="2"/>
  <c r="C3543" i="2"/>
  <c r="B3543" i="2"/>
  <c r="A3543" i="2"/>
  <c r="G3542" i="2"/>
  <c r="F3542" i="2"/>
  <c r="E3542" i="2"/>
  <c r="D3542" i="2"/>
  <c r="C3542" i="2"/>
  <c r="B3542" i="2"/>
  <c r="A3542" i="2"/>
  <c r="G3541" i="2"/>
  <c r="F3541" i="2"/>
  <c r="E3541" i="2"/>
  <c r="D3541" i="2"/>
  <c r="C3541" i="2"/>
  <c r="B3541" i="2"/>
  <c r="A3541" i="2"/>
  <c r="G3540" i="2"/>
  <c r="F3540" i="2"/>
  <c r="E3540" i="2"/>
  <c r="D3540" i="2"/>
  <c r="C3540" i="2"/>
  <c r="B3540" i="2"/>
  <c r="A3540" i="2"/>
  <c r="G3539" i="2"/>
  <c r="F3539" i="2"/>
  <c r="E3539" i="2"/>
  <c r="D3539" i="2"/>
  <c r="C3539" i="2"/>
  <c r="B3539" i="2"/>
  <c r="A3539" i="2"/>
  <c r="G3538" i="2"/>
  <c r="F3538" i="2"/>
  <c r="E3538" i="2"/>
  <c r="D3538" i="2"/>
  <c r="C3538" i="2"/>
  <c r="B3538" i="2"/>
  <c r="A3538" i="2"/>
  <c r="G3537" i="2"/>
  <c r="F3537" i="2"/>
  <c r="E3537" i="2"/>
  <c r="D3537" i="2"/>
  <c r="C3537" i="2"/>
  <c r="B3537" i="2"/>
  <c r="A3537" i="2"/>
  <c r="G3536" i="2"/>
  <c r="F3536" i="2"/>
  <c r="E3536" i="2"/>
  <c r="D3536" i="2"/>
  <c r="C3536" i="2"/>
  <c r="B3536" i="2"/>
  <c r="A3536" i="2"/>
  <c r="G3535" i="2"/>
  <c r="F3535" i="2"/>
  <c r="E3535" i="2"/>
  <c r="D3535" i="2"/>
  <c r="C3535" i="2"/>
  <c r="B3535" i="2"/>
  <c r="A3535" i="2"/>
  <c r="G3534" i="2"/>
  <c r="F3534" i="2"/>
  <c r="E3534" i="2"/>
  <c r="D3534" i="2"/>
  <c r="C3534" i="2"/>
  <c r="B3534" i="2"/>
  <c r="A3534" i="2"/>
  <c r="G3533" i="2"/>
  <c r="F3533" i="2"/>
  <c r="E3533" i="2"/>
  <c r="D3533" i="2"/>
  <c r="C3533" i="2"/>
  <c r="B3533" i="2"/>
  <c r="A3533" i="2"/>
  <c r="G3532" i="2"/>
  <c r="F3532" i="2"/>
  <c r="E3532" i="2"/>
  <c r="D3532" i="2"/>
  <c r="C3532" i="2"/>
  <c r="B3532" i="2"/>
  <c r="A3532" i="2"/>
  <c r="G3531" i="2"/>
  <c r="F3531" i="2"/>
  <c r="E3531" i="2"/>
  <c r="D3531" i="2"/>
  <c r="C3531" i="2"/>
  <c r="B3531" i="2"/>
  <c r="A3531" i="2"/>
  <c r="G3530" i="2"/>
  <c r="F3530" i="2"/>
  <c r="E3530" i="2"/>
  <c r="D3530" i="2"/>
  <c r="C3530" i="2"/>
  <c r="B3530" i="2"/>
  <c r="A3530" i="2"/>
  <c r="G3529" i="2"/>
  <c r="F3529" i="2"/>
  <c r="E3529" i="2"/>
  <c r="D3529" i="2"/>
  <c r="C3529" i="2"/>
  <c r="B3529" i="2"/>
  <c r="A3529" i="2"/>
  <c r="G3528" i="2"/>
  <c r="F3528" i="2"/>
  <c r="E3528" i="2"/>
  <c r="D3528" i="2"/>
  <c r="C3528" i="2"/>
  <c r="B3528" i="2"/>
  <c r="A3528" i="2"/>
  <c r="G3527" i="2"/>
  <c r="F3527" i="2"/>
  <c r="E3527" i="2"/>
  <c r="D3527" i="2"/>
  <c r="C3527" i="2"/>
  <c r="B3527" i="2"/>
  <c r="A3527" i="2"/>
  <c r="G3526" i="2"/>
  <c r="F3526" i="2"/>
  <c r="E3526" i="2"/>
  <c r="D3526" i="2"/>
  <c r="C3526" i="2"/>
  <c r="B3526" i="2"/>
  <c r="A3526" i="2"/>
  <c r="G3525" i="2"/>
  <c r="F3525" i="2"/>
  <c r="E3525" i="2"/>
  <c r="D3525" i="2"/>
  <c r="C3525" i="2"/>
  <c r="B3525" i="2"/>
  <c r="A3525" i="2"/>
  <c r="G3524" i="2"/>
  <c r="F3524" i="2"/>
  <c r="E3524" i="2"/>
  <c r="D3524" i="2"/>
  <c r="C3524" i="2"/>
  <c r="B3524" i="2"/>
  <c r="A3524" i="2"/>
  <c r="G3523" i="2"/>
  <c r="F3523" i="2"/>
  <c r="E3523" i="2"/>
  <c r="D3523" i="2"/>
  <c r="C3523" i="2"/>
  <c r="B3523" i="2"/>
  <c r="A3523" i="2"/>
  <c r="G3522" i="2"/>
  <c r="F3522" i="2"/>
  <c r="E3522" i="2"/>
  <c r="D3522" i="2"/>
  <c r="C3522" i="2"/>
  <c r="B3522" i="2"/>
  <c r="A3522" i="2"/>
  <c r="G3521" i="2"/>
  <c r="F3521" i="2"/>
  <c r="E3521" i="2"/>
  <c r="D3521" i="2"/>
  <c r="C3521" i="2"/>
  <c r="B3521" i="2"/>
  <c r="A3521" i="2"/>
  <c r="G3520" i="2"/>
  <c r="F3520" i="2"/>
  <c r="E3520" i="2"/>
  <c r="D3520" i="2"/>
  <c r="C3520" i="2"/>
  <c r="B3520" i="2"/>
  <c r="A3520" i="2"/>
  <c r="G3519" i="2"/>
  <c r="F3519" i="2"/>
  <c r="E3519" i="2"/>
  <c r="D3519" i="2"/>
  <c r="C3519" i="2"/>
  <c r="B3519" i="2"/>
  <c r="A3519" i="2"/>
  <c r="G3518" i="2"/>
  <c r="F3518" i="2"/>
  <c r="E3518" i="2"/>
  <c r="D3518" i="2"/>
  <c r="C3518" i="2"/>
  <c r="B3518" i="2"/>
  <c r="A3518" i="2"/>
  <c r="G3517" i="2"/>
  <c r="F3517" i="2"/>
  <c r="E3517" i="2"/>
  <c r="D3517" i="2"/>
  <c r="C3517" i="2"/>
  <c r="B3517" i="2"/>
  <c r="A3517" i="2"/>
  <c r="G3516" i="2"/>
  <c r="F3516" i="2"/>
  <c r="E3516" i="2"/>
  <c r="D3516" i="2"/>
  <c r="C3516" i="2"/>
  <c r="B3516" i="2"/>
  <c r="A3516" i="2"/>
  <c r="G3515" i="2"/>
  <c r="F3515" i="2"/>
  <c r="E3515" i="2"/>
  <c r="D3515" i="2"/>
  <c r="C3515" i="2"/>
  <c r="B3515" i="2"/>
  <c r="A3515" i="2"/>
  <c r="G3514" i="2"/>
  <c r="F3514" i="2"/>
  <c r="E3514" i="2"/>
  <c r="D3514" i="2"/>
  <c r="C3514" i="2"/>
  <c r="B3514" i="2"/>
  <c r="A3514" i="2"/>
  <c r="G3513" i="2"/>
  <c r="F3513" i="2"/>
  <c r="E3513" i="2"/>
  <c r="D3513" i="2"/>
  <c r="C3513" i="2"/>
  <c r="B3513" i="2"/>
  <c r="A3513" i="2"/>
  <c r="G3512" i="2"/>
  <c r="F3512" i="2"/>
  <c r="E3512" i="2"/>
  <c r="D3512" i="2"/>
  <c r="C3512" i="2"/>
  <c r="B3512" i="2"/>
  <c r="A3512" i="2"/>
  <c r="G3511" i="2"/>
  <c r="F3511" i="2"/>
  <c r="E3511" i="2"/>
  <c r="D3511" i="2"/>
  <c r="C3511" i="2"/>
  <c r="B3511" i="2"/>
  <c r="A3511" i="2"/>
  <c r="G3510" i="2"/>
  <c r="F3510" i="2"/>
  <c r="E3510" i="2"/>
  <c r="D3510" i="2"/>
  <c r="C3510" i="2"/>
  <c r="B3510" i="2"/>
  <c r="A3510" i="2"/>
  <c r="G3509" i="2"/>
  <c r="F3509" i="2"/>
  <c r="E3509" i="2"/>
  <c r="D3509" i="2"/>
  <c r="C3509" i="2"/>
  <c r="B3509" i="2"/>
  <c r="A3509" i="2"/>
  <c r="G3508" i="2"/>
  <c r="F3508" i="2"/>
  <c r="E3508" i="2"/>
  <c r="D3508" i="2"/>
  <c r="C3508" i="2"/>
  <c r="B3508" i="2"/>
  <c r="A3508" i="2"/>
  <c r="G3507" i="2"/>
  <c r="F3507" i="2"/>
  <c r="E3507" i="2"/>
  <c r="D3507" i="2"/>
  <c r="C3507" i="2"/>
  <c r="B3507" i="2"/>
  <c r="A3507" i="2"/>
  <c r="G3506" i="2"/>
  <c r="F3506" i="2"/>
  <c r="E3506" i="2"/>
  <c r="D3506" i="2"/>
  <c r="C3506" i="2"/>
  <c r="B3506" i="2"/>
  <c r="A3506" i="2"/>
  <c r="G3505" i="2"/>
  <c r="F3505" i="2"/>
  <c r="E3505" i="2"/>
  <c r="D3505" i="2"/>
  <c r="C3505" i="2"/>
  <c r="B3505" i="2"/>
  <c r="A3505" i="2"/>
  <c r="G3504" i="2"/>
  <c r="F3504" i="2"/>
  <c r="E3504" i="2"/>
  <c r="D3504" i="2"/>
  <c r="C3504" i="2"/>
  <c r="B3504" i="2"/>
  <c r="A3504" i="2"/>
  <c r="G3503" i="2"/>
  <c r="F3503" i="2"/>
  <c r="E3503" i="2"/>
  <c r="D3503" i="2"/>
  <c r="C3503" i="2"/>
  <c r="B3503" i="2"/>
  <c r="A3503" i="2"/>
  <c r="G3502" i="2"/>
  <c r="F3502" i="2"/>
  <c r="E3502" i="2"/>
  <c r="D3502" i="2"/>
  <c r="C3502" i="2"/>
  <c r="B3502" i="2"/>
  <c r="A3502" i="2"/>
  <c r="G3501" i="2"/>
  <c r="F3501" i="2"/>
  <c r="E3501" i="2"/>
  <c r="D3501" i="2"/>
  <c r="C3501" i="2"/>
  <c r="B3501" i="2"/>
  <c r="A3501" i="2"/>
  <c r="G3500" i="2"/>
  <c r="F3500" i="2"/>
  <c r="E3500" i="2"/>
  <c r="D3500" i="2"/>
  <c r="C3500" i="2"/>
  <c r="B3500" i="2"/>
  <c r="A3500" i="2"/>
  <c r="G3499" i="2"/>
  <c r="F3499" i="2"/>
  <c r="E3499" i="2"/>
  <c r="D3499" i="2"/>
  <c r="C3499" i="2"/>
  <c r="B3499" i="2"/>
  <c r="A3499" i="2"/>
  <c r="G3498" i="2"/>
  <c r="F3498" i="2"/>
  <c r="E3498" i="2"/>
  <c r="D3498" i="2"/>
  <c r="C3498" i="2"/>
  <c r="B3498" i="2"/>
  <c r="A3498" i="2"/>
  <c r="G3497" i="2"/>
  <c r="F3497" i="2"/>
  <c r="E3497" i="2"/>
  <c r="D3497" i="2"/>
  <c r="C3497" i="2"/>
  <c r="B3497" i="2"/>
  <c r="A3497" i="2"/>
  <c r="G3496" i="2"/>
  <c r="F3496" i="2"/>
  <c r="E3496" i="2"/>
  <c r="D3496" i="2"/>
  <c r="C3496" i="2"/>
  <c r="B3496" i="2"/>
  <c r="A3496" i="2"/>
  <c r="G3495" i="2"/>
  <c r="F3495" i="2"/>
  <c r="E3495" i="2"/>
  <c r="D3495" i="2"/>
  <c r="C3495" i="2"/>
  <c r="B3495" i="2"/>
  <c r="A3495" i="2"/>
  <c r="G3494" i="2"/>
  <c r="F3494" i="2"/>
  <c r="E3494" i="2"/>
  <c r="D3494" i="2"/>
  <c r="C3494" i="2"/>
  <c r="B3494" i="2"/>
  <c r="A3494" i="2"/>
  <c r="G3493" i="2"/>
  <c r="F3493" i="2"/>
  <c r="E3493" i="2"/>
  <c r="D3493" i="2"/>
  <c r="C3493" i="2"/>
  <c r="B3493" i="2"/>
  <c r="A3493" i="2"/>
  <c r="G3492" i="2"/>
  <c r="F3492" i="2"/>
  <c r="E3492" i="2"/>
  <c r="D3492" i="2"/>
  <c r="C3492" i="2"/>
  <c r="B3492" i="2"/>
  <c r="A3492" i="2"/>
  <c r="G3491" i="2"/>
  <c r="F3491" i="2"/>
  <c r="E3491" i="2"/>
  <c r="D3491" i="2"/>
  <c r="C3491" i="2"/>
  <c r="B3491" i="2"/>
  <c r="A3491" i="2"/>
  <c r="G3490" i="2"/>
  <c r="F3490" i="2"/>
  <c r="E3490" i="2"/>
  <c r="D3490" i="2"/>
  <c r="C3490" i="2"/>
  <c r="B3490" i="2"/>
  <c r="A3490" i="2"/>
  <c r="G3489" i="2"/>
  <c r="F3489" i="2"/>
  <c r="E3489" i="2"/>
  <c r="D3489" i="2"/>
  <c r="C3489" i="2"/>
  <c r="B3489" i="2"/>
  <c r="A3489" i="2"/>
  <c r="G3488" i="2"/>
  <c r="F3488" i="2"/>
  <c r="E3488" i="2"/>
  <c r="D3488" i="2"/>
  <c r="C3488" i="2"/>
  <c r="B3488" i="2"/>
  <c r="A3488" i="2"/>
  <c r="G3487" i="2"/>
  <c r="F3487" i="2"/>
  <c r="E3487" i="2"/>
  <c r="D3487" i="2"/>
  <c r="C3487" i="2"/>
  <c r="B3487" i="2"/>
  <c r="A3487" i="2"/>
  <c r="G3486" i="2"/>
  <c r="F3486" i="2"/>
  <c r="E3486" i="2"/>
  <c r="D3486" i="2"/>
  <c r="C3486" i="2"/>
  <c r="B3486" i="2"/>
  <c r="A3486" i="2"/>
  <c r="G3485" i="2"/>
  <c r="F3485" i="2"/>
  <c r="E3485" i="2"/>
  <c r="D3485" i="2"/>
  <c r="C3485" i="2"/>
  <c r="B3485" i="2"/>
  <c r="A3485" i="2"/>
  <c r="G3484" i="2"/>
  <c r="F3484" i="2"/>
  <c r="E3484" i="2"/>
  <c r="D3484" i="2"/>
  <c r="C3484" i="2"/>
  <c r="B3484" i="2"/>
  <c r="A3484" i="2"/>
  <c r="G3483" i="2"/>
  <c r="F3483" i="2"/>
  <c r="E3483" i="2"/>
  <c r="D3483" i="2"/>
  <c r="C3483" i="2"/>
  <c r="B3483" i="2"/>
  <c r="A3483" i="2"/>
  <c r="G3482" i="2"/>
  <c r="F3482" i="2"/>
  <c r="E3482" i="2"/>
  <c r="D3482" i="2"/>
  <c r="C3482" i="2"/>
  <c r="B3482" i="2"/>
  <c r="A3482" i="2"/>
  <c r="G3481" i="2"/>
  <c r="F3481" i="2"/>
  <c r="E3481" i="2"/>
  <c r="D3481" i="2"/>
  <c r="C3481" i="2"/>
  <c r="B3481" i="2"/>
  <c r="A3481" i="2"/>
  <c r="G3480" i="2"/>
  <c r="F3480" i="2"/>
  <c r="E3480" i="2"/>
  <c r="D3480" i="2"/>
  <c r="C3480" i="2"/>
  <c r="B3480" i="2"/>
  <c r="A3480" i="2"/>
  <c r="G3479" i="2"/>
  <c r="F3479" i="2"/>
  <c r="E3479" i="2"/>
  <c r="D3479" i="2"/>
  <c r="C3479" i="2"/>
  <c r="B3479" i="2"/>
  <c r="A3479" i="2"/>
  <c r="G3478" i="2"/>
  <c r="F3478" i="2"/>
  <c r="E3478" i="2"/>
  <c r="D3478" i="2"/>
  <c r="C3478" i="2"/>
  <c r="B3478" i="2"/>
  <c r="A3478" i="2"/>
  <c r="G3477" i="2"/>
  <c r="F3477" i="2"/>
  <c r="E3477" i="2"/>
  <c r="D3477" i="2"/>
  <c r="C3477" i="2"/>
  <c r="B3477" i="2"/>
  <c r="A3477" i="2"/>
  <c r="G3476" i="2"/>
  <c r="F3476" i="2"/>
  <c r="E3476" i="2"/>
  <c r="D3476" i="2"/>
  <c r="C3476" i="2"/>
  <c r="B3476" i="2"/>
  <c r="A3476" i="2"/>
  <c r="G3475" i="2"/>
  <c r="F3475" i="2"/>
  <c r="E3475" i="2"/>
  <c r="D3475" i="2"/>
  <c r="C3475" i="2"/>
  <c r="B3475" i="2"/>
  <c r="A3475" i="2"/>
  <c r="G3474" i="2"/>
  <c r="F3474" i="2"/>
  <c r="E3474" i="2"/>
  <c r="D3474" i="2"/>
  <c r="C3474" i="2"/>
  <c r="B3474" i="2"/>
  <c r="A3474" i="2"/>
  <c r="G3473" i="2"/>
  <c r="F3473" i="2"/>
  <c r="E3473" i="2"/>
  <c r="D3473" i="2"/>
  <c r="C3473" i="2"/>
  <c r="B3473" i="2"/>
  <c r="A3473" i="2"/>
  <c r="G3472" i="2"/>
  <c r="F3472" i="2"/>
  <c r="E3472" i="2"/>
  <c r="D3472" i="2"/>
  <c r="C3472" i="2"/>
  <c r="B3472" i="2"/>
  <c r="A3472" i="2"/>
  <c r="G3471" i="2"/>
  <c r="F3471" i="2"/>
  <c r="E3471" i="2"/>
  <c r="D3471" i="2"/>
  <c r="C3471" i="2"/>
  <c r="B3471" i="2"/>
  <c r="A3471" i="2"/>
  <c r="G3470" i="2"/>
  <c r="F3470" i="2"/>
  <c r="E3470" i="2"/>
  <c r="D3470" i="2"/>
  <c r="C3470" i="2"/>
  <c r="B3470" i="2"/>
  <c r="A3470" i="2"/>
  <c r="G3469" i="2"/>
  <c r="F3469" i="2"/>
  <c r="E3469" i="2"/>
  <c r="D3469" i="2"/>
  <c r="C3469" i="2"/>
  <c r="B3469" i="2"/>
  <c r="A3469" i="2"/>
  <c r="G3468" i="2"/>
  <c r="F3468" i="2"/>
  <c r="E3468" i="2"/>
  <c r="D3468" i="2"/>
  <c r="C3468" i="2"/>
  <c r="B3468" i="2"/>
  <c r="A3468" i="2"/>
  <c r="G3467" i="2"/>
  <c r="F3467" i="2"/>
  <c r="E3467" i="2"/>
  <c r="D3467" i="2"/>
  <c r="C3467" i="2"/>
  <c r="B3467" i="2"/>
  <c r="A3467" i="2"/>
  <c r="G3466" i="2"/>
  <c r="F3466" i="2"/>
  <c r="E3466" i="2"/>
  <c r="D3466" i="2"/>
  <c r="C3466" i="2"/>
  <c r="B3466" i="2"/>
  <c r="A3466" i="2"/>
  <c r="G3465" i="2"/>
  <c r="F3465" i="2"/>
  <c r="E3465" i="2"/>
  <c r="D3465" i="2"/>
  <c r="C3465" i="2"/>
  <c r="B3465" i="2"/>
  <c r="A3465" i="2"/>
  <c r="G3464" i="2"/>
  <c r="F3464" i="2"/>
  <c r="E3464" i="2"/>
  <c r="D3464" i="2"/>
  <c r="C3464" i="2"/>
  <c r="B3464" i="2"/>
  <c r="A3464" i="2"/>
  <c r="G3463" i="2"/>
  <c r="F3463" i="2"/>
  <c r="E3463" i="2"/>
  <c r="D3463" i="2"/>
  <c r="C3463" i="2"/>
  <c r="B3463" i="2"/>
  <c r="A3463" i="2"/>
  <c r="G3462" i="2"/>
  <c r="F3462" i="2"/>
  <c r="E3462" i="2"/>
  <c r="D3462" i="2"/>
  <c r="C3462" i="2"/>
  <c r="B3462" i="2"/>
  <c r="A3462" i="2"/>
  <c r="G3461" i="2"/>
  <c r="F3461" i="2"/>
  <c r="E3461" i="2"/>
  <c r="D3461" i="2"/>
  <c r="C3461" i="2"/>
  <c r="B3461" i="2"/>
  <c r="A3461" i="2"/>
  <c r="G3460" i="2"/>
  <c r="F3460" i="2"/>
  <c r="E3460" i="2"/>
  <c r="D3460" i="2"/>
  <c r="C3460" i="2"/>
  <c r="B3460" i="2"/>
  <c r="A3460" i="2"/>
  <c r="G3459" i="2"/>
  <c r="F3459" i="2"/>
  <c r="E3459" i="2"/>
  <c r="D3459" i="2"/>
  <c r="C3459" i="2"/>
  <c r="B3459" i="2"/>
  <c r="A3459" i="2"/>
  <c r="G3458" i="2"/>
  <c r="F3458" i="2"/>
  <c r="E3458" i="2"/>
  <c r="D3458" i="2"/>
  <c r="C3458" i="2"/>
  <c r="B3458" i="2"/>
  <c r="A3458" i="2"/>
  <c r="G3457" i="2"/>
  <c r="F3457" i="2"/>
  <c r="E3457" i="2"/>
  <c r="D3457" i="2"/>
  <c r="C3457" i="2"/>
  <c r="B3457" i="2"/>
  <c r="A3457" i="2"/>
  <c r="G3456" i="2"/>
  <c r="F3456" i="2"/>
  <c r="E3456" i="2"/>
  <c r="D3456" i="2"/>
  <c r="C3456" i="2"/>
  <c r="B3456" i="2"/>
  <c r="A3456" i="2"/>
  <c r="G3455" i="2"/>
  <c r="F3455" i="2"/>
  <c r="E3455" i="2"/>
  <c r="D3455" i="2"/>
  <c r="C3455" i="2"/>
  <c r="B3455" i="2"/>
  <c r="A3455" i="2"/>
  <c r="G3454" i="2"/>
  <c r="F3454" i="2"/>
  <c r="E3454" i="2"/>
  <c r="D3454" i="2"/>
  <c r="C3454" i="2"/>
  <c r="B3454" i="2"/>
  <c r="A3454" i="2"/>
  <c r="G3453" i="2"/>
  <c r="F3453" i="2"/>
  <c r="E3453" i="2"/>
  <c r="D3453" i="2"/>
  <c r="C3453" i="2"/>
  <c r="B3453" i="2"/>
  <c r="A3453" i="2"/>
  <c r="G3452" i="2"/>
  <c r="F3452" i="2"/>
  <c r="E3452" i="2"/>
  <c r="D3452" i="2"/>
  <c r="C3452" i="2"/>
  <c r="B3452" i="2"/>
  <c r="A3452" i="2"/>
  <c r="G3451" i="2"/>
  <c r="F3451" i="2"/>
  <c r="E3451" i="2"/>
  <c r="D3451" i="2"/>
  <c r="C3451" i="2"/>
  <c r="B3451" i="2"/>
  <c r="A3451" i="2"/>
  <c r="G3450" i="2"/>
  <c r="F3450" i="2"/>
  <c r="E3450" i="2"/>
  <c r="D3450" i="2"/>
  <c r="C3450" i="2"/>
  <c r="B3450" i="2"/>
  <c r="A3450" i="2"/>
  <c r="G3449" i="2"/>
  <c r="F3449" i="2"/>
  <c r="E3449" i="2"/>
  <c r="D3449" i="2"/>
  <c r="C3449" i="2"/>
  <c r="B3449" i="2"/>
  <c r="A3449" i="2"/>
  <c r="G3448" i="2"/>
  <c r="F3448" i="2"/>
  <c r="E3448" i="2"/>
  <c r="D3448" i="2"/>
  <c r="C3448" i="2"/>
  <c r="B3448" i="2"/>
  <c r="A3448" i="2"/>
  <c r="G3447" i="2"/>
  <c r="F3447" i="2"/>
  <c r="E3447" i="2"/>
  <c r="D3447" i="2"/>
  <c r="C3447" i="2"/>
  <c r="B3447" i="2"/>
  <c r="A3447" i="2"/>
  <c r="G3446" i="2"/>
  <c r="F3446" i="2"/>
  <c r="E3446" i="2"/>
  <c r="D3446" i="2"/>
  <c r="C3446" i="2"/>
  <c r="B3446" i="2"/>
  <c r="A3446" i="2"/>
  <c r="G3445" i="2"/>
  <c r="F3445" i="2"/>
  <c r="E3445" i="2"/>
  <c r="D3445" i="2"/>
  <c r="C3445" i="2"/>
  <c r="B3445" i="2"/>
  <c r="A3445" i="2"/>
  <c r="G3444" i="2"/>
  <c r="F3444" i="2"/>
  <c r="E3444" i="2"/>
  <c r="D3444" i="2"/>
  <c r="C3444" i="2"/>
  <c r="B3444" i="2"/>
  <c r="A3444" i="2"/>
  <c r="G3443" i="2"/>
  <c r="F3443" i="2"/>
  <c r="E3443" i="2"/>
  <c r="D3443" i="2"/>
  <c r="C3443" i="2"/>
  <c r="B3443" i="2"/>
  <c r="A3443" i="2"/>
  <c r="G3442" i="2"/>
  <c r="F3442" i="2"/>
  <c r="E3442" i="2"/>
  <c r="D3442" i="2"/>
  <c r="C3442" i="2"/>
  <c r="B3442" i="2"/>
  <c r="A3442" i="2"/>
  <c r="G3441" i="2"/>
  <c r="F3441" i="2"/>
  <c r="E3441" i="2"/>
  <c r="D3441" i="2"/>
  <c r="C3441" i="2"/>
  <c r="B3441" i="2"/>
  <c r="A3441" i="2"/>
  <c r="G3440" i="2"/>
  <c r="F3440" i="2"/>
  <c r="E3440" i="2"/>
  <c r="D3440" i="2"/>
  <c r="C3440" i="2"/>
  <c r="B3440" i="2"/>
  <c r="A3440" i="2"/>
  <c r="G3439" i="2"/>
  <c r="F3439" i="2"/>
  <c r="E3439" i="2"/>
  <c r="D3439" i="2"/>
  <c r="C3439" i="2"/>
  <c r="B3439" i="2"/>
  <c r="A3439" i="2"/>
  <c r="G3438" i="2"/>
  <c r="F3438" i="2"/>
  <c r="E3438" i="2"/>
  <c r="D3438" i="2"/>
  <c r="C3438" i="2"/>
  <c r="B3438" i="2"/>
  <c r="A3438" i="2"/>
  <c r="G3437" i="2"/>
  <c r="F3437" i="2"/>
  <c r="E3437" i="2"/>
  <c r="D3437" i="2"/>
  <c r="C3437" i="2"/>
  <c r="B3437" i="2"/>
  <c r="A3437" i="2"/>
  <c r="G3436" i="2"/>
  <c r="F3436" i="2"/>
  <c r="E3436" i="2"/>
  <c r="D3436" i="2"/>
  <c r="C3436" i="2"/>
  <c r="B3436" i="2"/>
  <c r="A3436" i="2"/>
  <c r="G3435" i="2"/>
  <c r="F3435" i="2"/>
  <c r="E3435" i="2"/>
  <c r="D3435" i="2"/>
  <c r="C3435" i="2"/>
  <c r="B3435" i="2"/>
  <c r="A3435" i="2"/>
  <c r="G3434" i="2"/>
  <c r="F3434" i="2"/>
  <c r="E3434" i="2"/>
  <c r="D3434" i="2"/>
  <c r="C3434" i="2"/>
  <c r="B3434" i="2"/>
  <c r="A3434" i="2"/>
  <c r="G3433" i="2"/>
  <c r="F3433" i="2"/>
  <c r="E3433" i="2"/>
  <c r="D3433" i="2"/>
  <c r="C3433" i="2"/>
  <c r="B3433" i="2"/>
  <c r="A3433" i="2"/>
  <c r="G3432" i="2"/>
  <c r="F3432" i="2"/>
  <c r="E3432" i="2"/>
  <c r="D3432" i="2"/>
  <c r="C3432" i="2"/>
  <c r="B3432" i="2"/>
  <c r="A3432" i="2"/>
  <c r="G3431" i="2"/>
  <c r="F3431" i="2"/>
  <c r="E3431" i="2"/>
  <c r="D3431" i="2"/>
  <c r="C3431" i="2"/>
  <c r="B3431" i="2"/>
  <c r="A3431" i="2"/>
  <c r="G3430" i="2"/>
  <c r="F3430" i="2"/>
  <c r="E3430" i="2"/>
  <c r="D3430" i="2"/>
  <c r="C3430" i="2"/>
  <c r="B3430" i="2"/>
  <c r="A3430" i="2"/>
  <c r="G3429" i="2"/>
  <c r="F3429" i="2"/>
  <c r="E3429" i="2"/>
  <c r="D3429" i="2"/>
  <c r="C3429" i="2"/>
  <c r="B3429" i="2"/>
  <c r="A3429" i="2"/>
  <c r="G3428" i="2"/>
  <c r="F3428" i="2"/>
  <c r="E3428" i="2"/>
  <c r="D3428" i="2"/>
  <c r="C3428" i="2"/>
  <c r="B3428" i="2"/>
  <c r="A3428" i="2"/>
  <c r="G3427" i="2"/>
  <c r="F3427" i="2"/>
  <c r="E3427" i="2"/>
  <c r="D3427" i="2"/>
  <c r="C3427" i="2"/>
  <c r="B3427" i="2"/>
  <c r="A3427" i="2"/>
  <c r="G3426" i="2"/>
  <c r="F3426" i="2"/>
  <c r="E3426" i="2"/>
  <c r="D3426" i="2"/>
  <c r="C3426" i="2"/>
  <c r="B3426" i="2"/>
  <c r="A3426" i="2"/>
  <c r="G3425" i="2"/>
  <c r="F3425" i="2"/>
  <c r="E3425" i="2"/>
  <c r="D3425" i="2"/>
  <c r="C3425" i="2"/>
  <c r="B3425" i="2"/>
  <c r="A3425" i="2"/>
  <c r="G3424" i="2"/>
  <c r="F3424" i="2"/>
  <c r="E3424" i="2"/>
  <c r="D3424" i="2"/>
  <c r="C3424" i="2"/>
  <c r="B3424" i="2"/>
  <c r="A3424" i="2"/>
  <c r="G3423" i="2"/>
  <c r="F3423" i="2"/>
  <c r="E3423" i="2"/>
  <c r="D3423" i="2"/>
  <c r="C3423" i="2"/>
  <c r="B3423" i="2"/>
  <c r="A3423" i="2"/>
  <c r="G3422" i="2"/>
  <c r="F3422" i="2"/>
  <c r="E3422" i="2"/>
  <c r="D3422" i="2"/>
  <c r="C3422" i="2"/>
  <c r="B3422" i="2"/>
  <c r="A3422" i="2"/>
  <c r="G3421" i="2"/>
  <c r="F3421" i="2"/>
  <c r="E3421" i="2"/>
  <c r="D3421" i="2"/>
  <c r="C3421" i="2"/>
  <c r="B3421" i="2"/>
  <c r="A3421" i="2"/>
  <c r="G3420" i="2"/>
  <c r="F3420" i="2"/>
  <c r="E3420" i="2"/>
  <c r="D3420" i="2"/>
  <c r="C3420" i="2"/>
  <c r="B3420" i="2"/>
  <c r="A3420" i="2"/>
  <c r="G3419" i="2"/>
  <c r="F3419" i="2"/>
  <c r="E3419" i="2"/>
  <c r="D3419" i="2"/>
  <c r="C3419" i="2"/>
  <c r="B3419" i="2"/>
  <c r="A3419" i="2"/>
  <c r="G3418" i="2"/>
  <c r="F3418" i="2"/>
  <c r="E3418" i="2"/>
  <c r="D3418" i="2"/>
  <c r="C3418" i="2"/>
  <c r="B3418" i="2"/>
  <c r="A3418" i="2"/>
  <c r="G3417" i="2"/>
  <c r="F3417" i="2"/>
  <c r="E3417" i="2"/>
  <c r="D3417" i="2"/>
  <c r="C3417" i="2"/>
  <c r="B3417" i="2"/>
  <c r="A3417" i="2"/>
  <c r="G3416" i="2"/>
  <c r="F3416" i="2"/>
  <c r="E3416" i="2"/>
  <c r="D3416" i="2"/>
  <c r="C3416" i="2"/>
  <c r="B3416" i="2"/>
  <c r="A3416" i="2"/>
  <c r="G3415" i="2"/>
  <c r="F3415" i="2"/>
  <c r="E3415" i="2"/>
  <c r="D3415" i="2"/>
  <c r="C3415" i="2"/>
  <c r="B3415" i="2"/>
  <c r="A3415" i="2"/>
  <c r="G3414" i="2"/>
  <c r="F3414" i="2"/>
  <c r="E3414" i="2"/>
  <c r="D3414" i="2"/>
  <c r="C3414" i="2"/>
  <c r="B3414" i="2"/>
  <c r="A3414" i="2"/>
  <c r="G3413" i="2"/>
  <c r="F3413" i="2"/>
  <c r="E3413" i="2"/>
  <c r="D3413" i="2"/>
  <c r="C3413" i="2"/>
  <c r="B3413" i="2"/>
  <c r="A3413" i="2"/>
  <c r="G3412" i="2"/>
  <c r="F3412" i="2"/>
  <c r="E3412" i="2"/>
  <c r="D3412" i="2"/>
  <c r="C3412" i="2"/>
  <c r="B3412" i="2"/>
  <c r="A3412" i="2"/>
  <c r="G3411" i="2"/>
  <c r="F3411" i="2"/>
  <c r="E3411" i="2"/>
  <c r="D3411" i="2"/>
  <c r="C3411" i="2"/>
  <c r="B3411" i="2"/>
  <c r="A3411" i="2"/>
  <c r="G3410" i="2"/>
  <c r="F3410" i="2"/>
  <c r="E3410" i="2"/>
  <c r="D3410" i="2"/>
  <c r="C3410" i="2"/>
  <c r="B3410" i="2"/>
  <c r="A3410" i="2"/>
  <c r="G3409" i="2"/>
  <c r="F3409" i="2"/>
  <c r="E3409" i="2"/>
  <c r="D3409" i="2"/>
  <c r="C3409" i="2"/>
  <c r="B3409" i="2"/>
  <c r="A3409" i="2"/>
  <c r="G3408" i="2"/>
  <c r="F3408" i="2"/>
  <c r="E3408" i="2"/>
  <c r="D3408" i="2"/>
  <c r="C3408" i="2"/>
  <c r="B3408" i="2"/>
  <c r="A3408" i="2"/>
  <c r="G3407" i="2"/>
  <c r="F3407" i="2"/>
  <c r="E3407" i="2"/>
  <c r="D3407" i="2"/>
  <c r="C3407" i="2"/>
  <c r="B3407" i="2"/>
  <c r="A3407" i="2"/>
  <c r="G3406" i="2"/>
  <c r="F3406" i="2"/>
  <c r="E3406" i="2"/>
  <c r="D3406" i="2"/>
  <c r="C3406" i="2"/>
  <c r="B3406" i="2"/>
  <c r="A3406" i="2"/>
  <c r="G3405" i="2"/>
  <c r="F3405" i="2"/>
  <c r="E3405" i="2"/>
  <c r="D3405" i="2"/>
  <c r="C3405" i="2"/>
  <c r="B3405" i="2"/>
  <c r="A3405" i="2"/>
  <c r="G3404" i="2"/>
  <c r="F3404" i="2"/>
  <c r="E3404" i="2"/>
  <c r="D3404" i="2"/>
  <c r="C3404" i="2"/>
  <c r="B3404" i="2"/>
  <c r="A3404" i="2"/>
  <c r="G3403" i="2"/>
  <c r="F3403" i="2"/>
  <c r="E3403" i="2"/>
  <c r="D3403" i="2"/>
  <c r="C3403" i="2"/>
  <c r="B3403" i="2"/>
  <c r="A3403" i="2"/>
  <c r="G3402" i="2"/>
  <c r="F3402" i="2"/>
  <c r="E3402" i="2"/>
  <c r="D3402" i="2"/>
  <c r="C3402" i="2"/>
  <c r="B3402" i="2"/>
  <c r="A3402" i="2"/>
  <c r="G3401" i="2"/>
  <c r="F3401" i="2"/>
  <c r="E3401" i="2"/>
  <c r="D3401" i="2"/>
  <c r="C3401" i="2"/>
  <c r="B3401" i="2"/>
  <c r="A3401" i="2"/>
  <c r="G3400" i="2"/>
  <c r="F3400" i="2"/>
  <c r="E3400" i="2"/>
  <c r="D3400" i="2"/>
  <c r="C3400" i="2"/>
  <c r="B3400" i="2"/>
  <c r="A3400" i="2"/>
  <c r="G3399" i="2"/>
  <c r="F3399" i="2"/>
  <c r="E3399" i="2"/>
  <c r="D3399" i="2"/>
  <c r="C3399" i="2"/>
  <c r="B3399" i="2"/>
  <c r="A3399" i="2"/>
  <c r="G3398" i="2"/>
  <c r="F3398" i="2"/>
  <c r="E3398" i="2"/>
  <c r="D3398" i="2"/>
  <c r="C3398" i="2"/>
  <c r="B3398" i="2"/>
  <c r="A3398" i="2"/>
  <c r="G3397" i="2"/>
  <c r="F3397" i="2"/>
  <c r="E3397" i="2"/>
  <c r="D3397" i="2"/>
  <c r="C3397" i="2"/>
  <c r="B3397" i="2"/>
  <c r="A3397" i="2"/>
  <c r="G3396" i="2"/>
  <c r="F3396" i="2"/>
  <c r="E3396" i="2"/>
  <c r="D3396" i="2"/>
  <c r="C3396" i="2"/>
  <c r="B3396" i="2"/>
  <c r="A3396" i="2"/>
  <c r="G3395" i="2"/>
  <c r="F3395" i="2"/>
  <c r="E3395" i="2"/>
  <c r="D3395" i="2"/>
  <c r="C3395" i="2"/>
  <c r="B3395" i="2"/>
  <c r="A3395" i="2"/>
  <c r="G3394" i="2"/>
  <c r="F3394" i="2"/>
  <c r="E3394" i="2"/>
  <c r="D3394" i="2"/>
  <c r="C3394" i="2"/>
  <c r="B3394" i="2"/>
  <c r="A3394" i="2"/>
  <c r="G3393" i="2"/>
  <c r="F3393" i="2"/>
  <c r="E3393" i="2"/>
  <c r="D3393" i="2"/>
  <c r="C3393" i="2"/>
  <c r="B3393" i="2"/>
  <c r="A3393" i="2"/>
  <c r="G3392" i="2"/>
  <c r="F3392" i="2"/>
  <c r="E3392" i="2"/>
  <c r="D3392" i="2"/>
  <c r="C3392" i="2"/>
  <c r="B3392" i="2"/>
  <c r="A3392" i="2"/>
  <c r="G3391" i="2"/>
  <c r="F3391" i="2"/>
  <c r="E3391" i="2"/>
  <c r="D3391" i="2"/>
  <c r="C3391" i="2"/>
  <c r="B3391" i="2"/>
  <c r="A3391" i="2"/>
  <c r="G3390" i="2"/>
  <c r="F3390" i="2"/>
  <c r="E3390" i="2"/>
  <c r="D3390" i="2"/>
  <c r="C3390" i="2"/>
  <c r="B3390" i="2"/>
  <c r="A3390" i="2"/>
  <c r="G3389" i="2"/>
  <c r="F3389" i="2"/>
  <c r="E3389" i="2"/>
  <c r="D3389" i="2"/>
  <c r="C3389" i="2"/>
  <c r="B3389" i="2"/>
  <c r="A3389" i="2"/>
  <c r="G3388" i="2"/>
  <c r="F3388" i="2"/>
  <c r="E3388" i="2"/>
  <c r="D3388" i="2"/>
  <c r="C3388" i="2"/>
  <c r="B3388" i="2"/>
  <c r="A3388" i="2"/>
  <c r="G3387" i="2"/>
  <c r="F3387" i="2"/>
  <c r="E3387" i="2"/>
  <c r="D3387" i="2"/>
  <c r="C3387" i="2"/>
  <c r="B3387" i="2"/>
  <c r="A3387" i="2"/>
  <c r="G3386" i="2"/>
  <c r="F3386" i="2"/>
  <c r="E3386" i="2"/>
  <c r="D3386" i="2"/>
  <c r="C3386" i="2"/>
  <c r="B3386" i="2"/>
  <c r="A3386" i="2"/>
  <c r="G3385" i="2"/>
  <c r="F3385" i="2"/>
  <c r="E3385" i="2"/>
  <c r="D3385" i="2"/>
  <c r="C3385" i="2"/>
  <c r="B3385" i="2"/>
  <c r="A3385" i="2"/>
  <c r="G3384" i="2"/>
  <c r="F3384" i="2"/>
  <c r="E3384" i="2"/>
  <c r="D3384" i="2"/>
  <c r="C3384" i="2"/>
  <c r="B3384" i="2"/>
  <c r="A3384" i="2"/>
  <c r="G3383" i="2"/>
  <c r="F3383" i="2"/>
  <c r="E3383" i="2"/>
  <c r="D3383" i="2"/>
  <c r="C3383" i="2"/>
  <c r="B3383" i="2"/>
  <c r="A3383" i="2"/>
  <c r="G3382" i="2"/>
  <c r="F3382" i="2"/>
  <c r="E3382" i="2"/>
  <c r="D3382" i="2"/>
  <c r="C3382" i="2"/>
  <c r="B3382" i="2"/>
  <c r="A3382" i="2"/>
  <c r="G3381" i="2"/>
  <c r="F3381" i="2"/>
  <c r="E3381" i="2"/>
  <c r="D3381" i="2"/>
  <c r="C3381" i="2"/>
  <c r="B3381" i="2"/>
  <c r="A3381" i="2"/>
  <c r="G3380" i="2"/>
  <c r="F3380" i="2"/>
  <c r="E3380" i="2"/>
  <c r="D3380" i="2"/>
  <c r="C3380" i="2"/>
  <c r="B3380" i="2"/>
  <c r="A3380" i="2"/>
  <c r="G3379" i="2"/>
  <c r="F3379" i="2"/>
  <c r="E3379" i="2"/>
  <c r="D3379" i="2"/>
  <c r="C3379" i="2"/>
  <c r="B3379" i="2"/>
  <c r="A3379" i="2"/>
  <c r="G3378" i="2"/>
  <c r="F3378" i="2"/>
  <c r="E3378" i="2"/>
  <c r="D3378" i="2"/>
  <c r="C3378" i="2"/>
  <c r="B3378" i="2"/>
  <c r="A3378" i="2"/>
  <c r="G3377" i="2"/>
  <c r="F3377" i="2"/>
  <c r="E3377" i="2"/>
  <c r="D3377" i="2"/>
  <c r="C3377" i="2"/>
  <c r="B3377" i="2"/>
  <c r="A3377" i="2"/>
  <c r="G3376" i="2"/>
  <c r="F3376" i="2"/>
  <c r="E3376" i="2"/>
  <c r="D3376" i="2"/>
  <c r="C3376" i="2"/>
  <c r="B3376" i="2"/>
  <c r="A3376" i="2"/>
  <c r="G3375" i="2"/>
  <c r="F3375" i="2"/>
  <c r="E3375" i="2"/>
  <c r="D3375" i="2"/>
  <c r="C3375" i="2"/>
  <c r="B3375" i="2"/>
  <c r="A3375" i="2"/>
  <c r="G3374" i="2"/>
  <c r="F3374" i="2"/>
  <c r="E3374" i="2"/>
  <c r="D3374" i="2"/>
  <c r="C3374" i="2"/>
  <c r="B3374" i="2"/>
  <c r="A3374" i="2"/>
  <c r="G3373" i="2"/>
  <c r="F3373" i="2"/>
  <c r="E3373" i="2"/>
  <c r="D3373" i="2"/>
  <c r="C3373" i="2"/>
  <c r="B3373" i="2"/>
  <c r="A3373" i="2"/>
  <c r="G3372" i="2"/>
  <c r="F3372" i="2"/>
  <c r="E3372" i="2"/>
  <c r="D3372" i="2"/>
  <c r="C3372" i="2"/>
  <c r="B3372" i="2"/>
  <c r="A3372" i="2"/>
  <c r="G3371" i="2"/>
  <c r="F3371" i="2"/>
  <c r="E3371" i="2"/>
  <c r="D3371" i="2"/>
  <c r="C3371" i="2"/>
  <c r="B3371" i="2"/>
  <c r="A3371" i="2"/>
  <c r="G3370" i="2"/>
  <c r="F3370" i="2"/>
  <c r="E3370" i="2"/>
  <c r="D3370" i="2"/>
  <c r="C3370" i="2"/>
  <c r="B3370" i="2"/>
  <c r="A3370" i="2"/>
  <c r="G3369" i="2"/>
  <c r="F3369" i="2"/>
  <c r="E3369" i="2"/>
  <c r="D3369" i="2"/>
  <c r="C3369" i="2"/>
  <c r="B3369" i="2"/>
  <c r="A3369" i="2"/>
  <c r="G3368" i="2"/>
  <c r="F3368" i="2"/>
  <c r="E3368" i="2"/>
  <c r="D3368" i="2"/>
  <c r="C3368" i="2"/>
  <c r="B3368" i="2"/>
  <c r="A3368" i="2"/>
  <c r="G3367" i="2"/>
  <c r="F3367" i="2"/>
  <c r="E3367" i="2"/>
  <c r="D3367" i="2"/>
  <c r="C3367" i="2"/>
  <c r="B3367" i="2"/>
  <c r="A3367" i="2"/>
  <c r="G3366" i="2"/>
  <c r="F3366" i="2"/>
  <c r="E3366" i="2"/>
  <c r="D3366" i="2"/>
  <c r="C3366" i="2"/>
  <c r="B3366" i="2"/>
  <c r="A3366" i="2"/>
  <c r="G3365" i="2"/>
  <c r="F3365" i="2"/>
  <c r="E3365" i="2"/>
  <c r="D3365" i="2"/>
  <c r="C3365" i="2"/>
  <c r="B3365" i="2"/>
  <c r="A3365" i="2"/>
  <c r="G3364" i="2"/>
  <c r="F3364" i="2"/>
  <c r="E3364" i="2"/>
  <c r="D3364" i="2"/>
  <c r="C3364" i="2"/>
  <c r="B3364" i="2"/>
  <c r="A3364" i="2"/>
  <c r="G3363" i="2"/>
  <c r="F3363" i="2"/>
  <c r="E3363" i="2"/>
  <c r="D3363" i="2"/>
  <c r="C3363" i="2"/>
  <c r="B3363" i="2"/>
  <c r="A3363" i="2"/>
  <c r="G3362" i="2"/>
  <c r="F3362" i="2"/>
  <c r="E3362" i="2"/>
  <c r="D3362" i="2"/>
  <c r="C3362" i="2"/>
  <c r="B3362" i="2"/>
  <c r="A3362" i="2"/>
  <c r="G3361" i="2"/>
  <c r="F3361" i="2"/>
  <c r="E3361" i="2"/>
  <c r="D3361" i="2"/>
  <c r="C3361" i="2"/>
  <c r="B3361" i="2"/>
  <c r="A3361" i="2"/>
  <c r="G3360" i="2"/>
  <c r="F3360" i="2"/>
  <c r="E3360" i="2"/>
  <c r="D3360" i="2"/>
  <c r="C3360" i="2"/>
  <c r="B3360" i="2"/>
  <c r="A3360" i="2"/>
  <c r="G3359" i="2"/>
  <c r="F3359" i="2"/>
  <c r="E3359" i="2"/>
  <c r="D3359" i="2"/>
  <c r="C3359" i="2"/>
  <c r="B3359" i="2"/>
  <c r="A3359" i="2"/>
  <c r="G3358" i="2"/>
  <c r="F3358" i="2"/>
  <c r="E3358" i="2"/>
  <c r="D3358" i="2"/>
  <c r="C3358" i="2"/>
  <c r="B3358" i="2"/>
  <c r="A3358" i="2"/>
  <c r="G3357" i="2"/>
  <c r="F3357" i="2"/>
  <c r="E3357" i="2"/>
  <c r="D3357" i="2"/>
  <c r="C3357" i="2"/>
  <c r="B3357" i="2"/>
  <c r="A3357" i="2"/>
  <c r="G3356" i="2"/>
  <c r="F3356" i="2"/>
  <c r="E3356" i="2"/>
  <c r="D3356" i="2"/>
  <c r="C3356" i="2"/>
  <c r="B3356" i="2"/>
  <c r="A3356" i="2"/>
  <c r="G3355" i="2"/>
  <c r="F3355" i="2"/>
  <c r="E3355" i="2"/>
  <c r="D3355" i="2"/>
  <c r="C3355" i="2"/>
  <c r="B3355" i="2"/>
  <c r="A3355" i="2"/>
  <c r="G3354" i="2"/>
  <c r="F3354" i="2"/>
  <c r="E3354" i="2"/>
  <c r="D3354" i="2"/>
  <c r="C3354" i="2"/>
  <c r="B3354" i="2"/>
  <c r="A3354" i="2"/>
  <c r="G3353" i="2"/>
  <c r="F3353" i="2"/>
  <c r="E3353" i="2"/>
  <c r="D3353" i="2"/>
  <c r="C3353" i="2"/>
  <c r="B3353" i="2"/>
  <c r="A3353" i="2"/>
  <c r="G3352" i="2"/>
  <c r="F3352" i="2"/>
  <c r="E3352" i="2"/>
  <c r="D3352" i="2"/>
  <c r="C3352" i="2"/>
  <c r="B3352" i="2"/>
  <c r="A3352" i="2"/>
  <c r="G3351" i="2"/>
  <c r="F3351" i="2"/>
  <c r="E3351" i="2"/>
  <c r="D3351" i="2"/>
  <c r="C3351" i="2"/>
  <c r="B3351" i="2"/>
  <c r="A3351" i="2"/>
  <c r="G3350" i="2"/>
  <c r="F3350" i="2"/>
  <c r="E3350" i="2"/>
  <c r="D3350" i="2"/>
  <c r="C3350" i="2"/>
  <c r="B3350" i="2"/>
  <c r="A3350" i="2"/>
  <c r="G3349" i="2"/>
  <c r="F3349" i="2"/>
  <c r="E3349" i="2"/>
  <c r="D3349" i="2"/>
  <c r="C3349" i="2"/>
  <c r="B3349" i="2"/>
  <c r="A3349" i="2"/>
  <c r="G3348" i="2"/>
  <c r="F3348" i="2"/>
  <c r="E3348" i="2"/>
  <c r="D3348" i="2"/>
  <c r="C3348" i="2"/>
  <c r="B3348" i="2"/>
  <c r="A3348" i="2"/>
  <c r="G3347" i="2"/>
  <c r="F3347" i="2"/>
  <c r="E3347" i="2"/>
  <c r="D3347" i="2"/>
  <c r="C3347" i="2"/>
  <c r="B3347" i="2"/>
  <c r="A3347" i="2"/>
  <c r="G3346" i="2"/>
  <c r="F3346" i="2"/>
  <c r="E3346" i="2"/>
  <c r="D3346" i="2"/>
  <c r="C3346" i="2"/>
  <c r="B3346" i="2"/>
  <c r="A3346" i="2"/>
  <c r="G3345" i="2"/>
  <c r="F3345" i="2"/>
  <c r="E3345" i="2"/>
  <c r="D3345" i="2"/>
  <c r="C3345" i="2"/>
  <c r="B3345" i="2"/>
  <c r="A3345" i="2"/>
  <c r="G3344" i="2"/>
  <c r="F3344" i="2"/>
  <c r="E3344" i="2"/>
  <c r="D3344" i="2"/>
  <c r="C3344" i="2"/>
  <c r="B3344" i="2"/>
  <c r="A3344" i="2"/>
  <c r="G3343" i="2"/>
  <c r="F3343" i="2"/>
  <c r="E3343" i="2"/>
  <c r="D3343" i="2"/>
  <c r="C3343" i="2"/>
  <c r="B3343" i="2"/>
  <c r="A3343" i="2"/>
  <c r="G3342" i="2"/>
  <c r="F3342" i="2"/>
  <c r="E3342" i="2"/>
  <c r="D3342" i="2"/>
  <c r="C3342" i="2"/>
  <c r="B3342" i="2"/>
  <c r="A3342" i="2"/>
  <c r="G3341" i="2"/>
  <c r="F3341" i="2"/>
  <c r="E3341" i="2"/>
  <c r="D3341" i="2"/>
  <c r="C3341" i="2"/>
  <c r="B3341" i="2"/>
  <c r="A3341" i="2"/>
  <c r="G3340" i="2"/>
  <c r="F3340" i="2"/>
  <c r="E3340" i="2"/>
  <c r="D3340" i="2"/>
  <c r="C3340" i="2"/>
  <c r="B3340" i="2"/>
  <c r="A3340" i="2"/>
  <c r="G3339" i="2"/>
  <c r="F3339" i="2"/>
  <c r="E3339" i="2"/>
  <c r="D3339" i="2"/>
  <c r="C3339" i="2"/>
  <c r="B3339" i="2"/>
  <c r="A3339" i="2"/>
  <c r="G3338" i="2"/>
  <c r="F3338" i="2"/>
  <c r="E3338" i="2"/>
  <c r="D3338" i="2"/>
  <c r="C3338" i="2"/>
  <c r="B3338" i="2"/>
  <c r="A3338" i="2"/>
  <c r="G3337" i="2"/>
  <c r="F3337" i="2"/>
  <c r="E3337" i="2"/>
  <c r="D3337" i="2"/>
  <c r="C3337" i="2"/>
  <c r="B3337" i="2"/>
  <c r="A3337" i="2"/>
  <c r="G3336" i="2"/>
  <c r="F3336" i="2"/>
  <c r="E3336" i="2"/>
  <c r="D3336" i="2"/>
  <c r="C3336" i="2"/>
  <c r="B3336" i="2"/>
  <c r="A3336" i="2"/>
  <c r="G3335" i="2"/>
  <c r="F3335" i="2"/>
  <c r="E3335" i="2"/>
  <c r="D3335" i="2"/>
  <c r="C3335" i="2"/>
  <c r="B3335" i="2"/>
  <c r="A3335" i="2"/>
  <c r="G3334" i="2"/>
  <c r="F3334" i="2"/>
  <c r="E3334" i="2"/>
  <c r="D3334" i="2"/>
  <c r="C3334" i="2"/>
  <c r="B3334" i="2"/>
  <c r="A3334" i="2"/>
  <c r="G3333" i="2"/>
  <c r="F3333" i="2"/>
  <c r="E3333" i="2"/>
  <c r="D3333" i="2"/>
  <c r="C3333" i="2"/>
  <c r="B3333" i="2"/>
  <c r="A3333" i="2"/>
  <c r="G3332" i="2"/>
  <c r="F3332" i="2"/>
  <c r="E3332" i="2"/>
  <c r="D3332" i="2"/>
  <c r="C3332" i="2"/>
  <c r="B3332" i="2"/>
  <c r="A3332" i="2"/>
  <c r="G3331" i="2"/>
  <c r="F3331" i="2"/>
  <c r="E3331" i="2"/>
  <c r="D3331" i="2"/>
  <c r="C3331" i="2"/>
  <c r="B3331" i="2"/>
  <c r="A3331" i="2"/>
  <c r="G3330" i="2"/>
  <c r="F3330" i="2"/>
  <c r="E3330" i="2"/>
  <c r="D3330" i="2"/>
  <c r="C3330" i="2"/>
  <c r="B3330" i="2"/>
  <c r="A3330" i="2"/>
  <c r="G3329" i="2"/>
  <c r="F3329" i="2"/>
  <c r="E3329" i="2"/>
  <c r="D3329" i="2"/>
  <c r="C3329" i="2"/>
  <c r="B3329" i="2"/>
  <c r="A3329" i="2"/>
  <c r="G3328" i="2"/>
  <c r="F3328" i="2"/>
  <c r="E3328" i="2"/>
  <c r="D3328" i="2"/>
  <c r="C3328" i="2"/>
  <c r="B3328" i="2"/>
  <c r="A3328" i="2"/>
  <c r="G3327" i="2"/>
  <c r="F3327" i="2"/>
  <c r="E3327" i="2"/>
  <c r="D3327" i="2"/>
  <c r="C3327" i="2"/>
  <c r="B3327" i="2"/>
  <c r="A3327" i="2"/>
  <c r="G3326" i="2"/>
  <c r="F3326" i="2"/>
  <c r="E3326" i="2"/>
  <c r="D3326" i="2"/>
  <c r="C3326" i="2"/>
  <c r="B3326" i="2"/>
  <c r="A3326" i="2"/>
  <c r="G3325" i="2"/>
  <c r="F3325" i="2"/>
  <c r="E3325" i="2"/>
  <c r="D3325" i="2"/>
  <c r="C3325" i="2"/>
  <c r="B3325" i="2"/>
  <c r="A3325" i="2"/>
  <c r="G3324" i="2"/>
  <c r="F3324" i="2"/>
  <c r="E3324" i="2"/>
  <c r="D3324" i="2"/>
  <c r="C3324" i="2"/>
  <c r="B3324" i="2"/>
  <c r="A3324" i="2"/>
  <c r="G3323" i="2"/>
  <c r="F3323" i="2"/>
  <c r="E3323" i="2"/>
  <c r="D3323" i="2"/>
  <c r="C3323" i="2"/>
  <c r="B3323" i="2"/>
  <c r="A3323" i="2"/>
  <c r="G3322" i="2"/>
  <c r="F3322" i="2"/>
  <c r="E3322" i="2"/>
  <c r="D3322" i="2"/>
  <c r="C3322" i="2"/>
  <c r="B3322" i="2"/>
  <c r="A3322" i="2"/>
  <c r="G3321" i="2"/>
  <c r="F3321" i="2"/>
  <c r="E3321" i="2"/>
  <c r="D3321" i="2"/>
  <c r="C3321" i="2"/>
  <c r="B3321" i="2"/>
  <c r="A3321" i="2"/>
  <c r="G3320" i="2"/>
  <c r="F3320" i="2"/>
  <c r="E3320" i="2"/>
  <c r="D3320" i="2"/>
  <c r="C3320" i="2"/>
  <c r="B3320" i="2"/>
  <c r="A3320" i="2"/>
  <c r="G3319" i="2"/>
  <c r="F3319" i="2"/>
  <c r="E3319" i="2"/>
  <c r="D3319" i="2"/>
  <c r="C3319" i="2"/>
  <c r="B3319" i="2"/>
  <c r="A3319" i="2"/>
  <c r="G3318" i="2"/>
  <c r="F3318" i="2"/>
  <c r="E3318" i="2"/>
  <c r="D3318" i="2"/>
  <c r="C3318" i="2"/>
  <c r="B3318" i="2"/>
  <c r="A3318" i="2"/>
  <c r="G3317" i="2"/>
  <c r="F3317" i="2"/>
  <c r="E3317" i="2"/>
  <c r="D3317" i="2"/>
  <c r="C3317" i="2"/>
  <c r="B3317" i="2"/>
  <c r="A3317" i="2"/>
  <c r="G3316" i="2"/>
  <c r="F3316" i="2"/>
  <c r="E3316" i="2"/>
  <c r="D3316" i="2"/>
  <c r="C3316" i="2"/>
  <c r="B3316" i="2"/>
  <c r="A3316" i="2"/>
  <c r="G3315" i="2"/>
  <c r="F3315" i="2"/>
  <c r="E3315" i="2"/>
  <c r="D3315" i="2"/>
  <c r="C3315" i="2"/>
  <c r="B3315" i="2"/>
  <c r="A3315" i="2"/>
  <c r="G3314" i="2"/>
  <c r="F3314" i="2"/>
  <c r="E3314" i="2"/>
  <c r="D3314" i="2"/>
  <c r="C3314" i="2"/>
  <c r="B3314" i="2"/>
  <c r="A3314" i="2"/>
  <c r="G3313" i="2"/>
  <c r="F3313" i="2"/>
  <c r="E3313" i="2"/>
  <c r="D3313" i="2"/>
  <c r="C3313" i="2"/>
  <c r="B3313" i="2"/>
  <c r="A3313" i="2"/>
  <c r="G3312" i="2"/>
  <c r="F3312" i="2"/>
  <c r="E3312" i="2"/>
  <c r="D3312" i="2"/>
  <c r="C3312" i="2"/>
  <c r="B3312" i="2"/>
  <c r="A3312" i="2"/>
  <c r="G3311" i="2"/>
  <c r="F3311" i="2"/>
  <c r="E3311" i="2"/>
  <c r="D3311" i="2"/>
  <c r="C3311" i="2"/>
  <c r="B3311" i="2"/>
  <c r="A3311" i="2"/>
  <c r="G3310" i="2"/>
  <c r="F3310" i="2"/>
  <c r="E3310" i="2"/>
  <c r="D3310" i="2"/>
  <c r="C3310" i="2"/>
  <c r="B3310" i="2"/>
  <c r="A3310" i="2"/>
  <c r="G3309" i="2"/>
  <c r="F3309" i="2"/>
  <c r="E3309" i="2"/>
  <c r="D3309" i="2"/>
  <c r="C3309" i="2"/>
  <c r="B3309" i="2"/>
  <c r="A3309" i="2"/>
  <c r="G3308" i="2"/>
  <c r="F3308" i="2"/>
  <c r="E3308" i="2"/>
  <c r="D3308" i="2"/>
  <c r="C3308" i="2"/>
  <c r="B3308" i="2"/>
  <c r="A3308" i="2"/>
  <c r="G3307" i="2"/>
  <c r="F3307" i="2"/>
  <c r="E3307" i="2"/>
  <c r="D3307" i="2"/>
  <c r="C3307" i="2"/>
  <c r="B3307" i="2"/>
  <c r="A3307" i="2"/>
  <c r="G3306" i="2"/>
  <c r="F3306" i="2"/>
  <c r="E3306" i="2"/>
  <c r="D3306" i="2"/>
  <c r="C3306" i="2"/>
  <c r="B3306" i="2"/>
  <c r="A3306" i="2"/>
  <c r="G3305" i="2"/>
  <c r="F3305" i="2"/>
  <c r="E3305" i="2"/>
  <c r="D3305" i="2"/>
  <c r="C3305" i="2"/>
  <c r="B3305" i="2"/>
  <c r="A3305" i="2"/>
  <c r="G3304" i="2"/>
  <c r="F3304" i="2"/>
  <c r="E3304" i="2"/>
  <c r="D3304" i="2"/>
  <c r="C3304" i="2"/>
  <c r="B3304" i="2"/>
  <c r="A3304" i="2"/>
  <c r="G3303" i="2"/>
  <c r="F3303" i="2"/>
  <c r="E3303" i="2"/>
  <c r="D3303" i="2"/>
  <c r="C3303" i="2"/>
  <c r="B3303" i="2"/>
  <c r="A3303" i="2"/>
  <c r="G3302" i="2"/>
  <c r="F3302" i="2"/>
  <c r="E3302" i="2"/>
  <c r="D3302" i="2"/>
  <c r="C3302" i="2"/>
  <c r="B3302" i="2"/>
  <c r="A3302" i="2"/>
  <c r="G3301" i="2"/>
  <c r="F3301" i="2"/>
  <c r="E3301" i="2"/>
  <c r="D3301" i="2"/>
  <c r="C3301" i="2"/>
  <c r="B3301" i="2"/>
  <c r="A3301" i="2"/>
  <c r="G3300" i="2"/>
  <c r="F3300" i="2"/>
  <c r="E3300" i="2"/>
  <c r="D3300" i="2"/>
  <c r="C3300" i="2"/>
  <c r="B3300" i="2"/>
  <c r="A3300" i="2"/>
  <c r="G3299" i="2"/>
  <c r="F3299" i="2"/>
  <c r="E3299" i="2"/>
  <c r="D3299" i="2"/>
  <c r="C3299" i="2"/>
  <c r="B3299" i="2"/>
  <c r="A3299" i="2"/>
  <c r="G3298" i="2"/>
  <c r="F3298" i="2"/>
  <c r="E3298" i="2"/>
  <c r="D3298" i="2"/>
  <c r="C3298" i="2"/>
  <c r="B3298" i="2"/>
  <c r="A3298" i="2"/>
  <c r="G3297" i="2"/>
  <c r="F3297" i="2"/>
  <c r="E3297" i="2"/>
  <c r="D3297" i="2"/>
  <c r="C3297" i="2"/>
  <c r="B3297" i="2"/>
  <c r="A3297" i="2"/>
  <c r="G3296" i="2"/>
  <c r="F3296" i="2"/>
  <c r="E3296" i="2"/>
  <c r="D3296" i="2"/>
  <c r="C3296" i="2"/>
  <c r="B3296" i="2"/>
  <c r="A3296" i="2"/>
  <c r="G3295" i="2"/>
  <c r="F3295" i="2"/>
  <c r="E3295" i="2"/>
  <c r="D3295" i="2"/>
  <c r="C3295" i="2"/>
  <c r="B3295" i="2"/>
  <c r="A3295" i="2"/>
  <c r="G3294" i="2"/>
  <c r="F3294" i="2"/>
  <c r="E3294" i="2"/>
  <c r="D3294" i="2"/>
  <c r="C3294" i="2"/>
  <c r="B3294" i="2"/>
  <c r="A3294" i="2"/>
  <c r="G3293" i="2"/>
  <c r="F3293" i="2"/>
  <c r="E3293" i="2"/>
  <c r="D3293" i="2"/>
  <c r="C3293" i="2"/>
  <c r="B3293" i="2"/>
  <c r="A3293" i="2"/>
  <c r="G3292" i="2"/>
  <c r="F3292" i="2"/>
  <c r="E3292" i="2"/>
  <c r="D3292" i="2"/>
  <c r="C3292" i="2"/>
  <c r="B3292" i="2"/>
  <c r="A3292" i="2"/>
  <c r="G3291" i="2"/>
  <c r="F3291" i="2"/>
  <c r="E3291" i="2"/>
  <c r="D3291" i="2"/>
  <c r="C3291" i="2"/>
  <c r="B3291" i="2"/>
  <c r="A3291" i="2"/>
  <c r="G3290" i="2"/>
  <c r="F3290" i="2"/>
  <c r="E3290" i="2"/>
  <c r="D3290" i="2"/>
  <c r="C3290" i="2"/>
  <c r="B3290" i="2"/>
  <c r="A3290" i="2"/>
  <c r="G3289" i="2"/>
  <c r="F3289" i="2"/>
  <c r="E3289" i="2"/>
  <c r="D3289" i="2"/>
  <c r="C3289" i="2"/>
  <c r="B3289" i="2"/>
  <c r="A3289" i="2"/>
  <c r="G3288" i="2"/>
  <c r="F3288" i="2"/>
  <c r="E3288" i="2"/>
  <c r="D3288" i="2"/>
  <c r="C3288" i="2"/>
  <c r="B3288" i="2"/>
  <c r="A3288" i="2"/>
  <c r="G3287" i="2"/>
  <c r="F3287" i="2"/>
  <c r="E3287" i="2"/>
  <c r="D3287" i="2"/>
  <c r="C3287" i="2"/>
  <c r="B3287" i="2"/>
  <c r="A3287" i="2"/>
  <c r="G3286" i="2"/>
  <c r="F3286" i="2"/>
  <c r="E3286" i="2"/>
  <c r="D3286" i="2"/>
  <c r="C3286" i="2"/>
  <c r="B3286" i="2"/>
  <c r="A3286" i="2"/>
  <c r="G3285" i="2"/>
  <c r="F3285" i="2"/>
  <c r="E3285" i="2"/>
  <c r="D3285" i="2"/>
  <c r="C3285" i="2"/>
  <c r="B3285" i="2"/>
  <c r="A3285" i="2"/>
  <c r="G3284" i="2"/>
  <c r="F3284" i="2"/>
  <c r="E3284" i="2"/>
  <c r="D3284" i="2"/>
  <c r="C3284" i="2"/>
  <c r="B3284" i="2"/>
  <c r="A3284" i="2"/>
  <c r="G3283" i="2"/>
  <c r="F3283" i="2"/>
  <c r="E3283" i="2"/>
  <c r="D3283" i="2"/>
  <c r="C3283" i="2"/>
  <c r="B3283" i="2"/>
  <c r="A3283" i="2"/>
  <c r="G3282" i="2"/>
  <c r="F3282" i="2"/>
  <c r="E3282" i="2"/>
  <c r="D3282" i="2"/>
  <c r="C3282" i="2"/>
  <c r="B3282" i="2"/>
  <c r="A3282" i="2"/>
  <c r="G3281" i="2"/>
  <c r="F3281" i="2"/>
  <c r="E3281" i="2"/>
  <c r="D3281" i="2"/>
  <c r="C3281" i="2"/>
  <c r="B3281" i="2"/>
  <c r="A3281" i="2"/>
  <c r="G3280" i="2"/>
  <c r="F3280" i="2"/>
  <c r="E3280" i="2"/>
  <c r="D3280" i="2"/>
  <c r="C3280" i="2"/>
  <c r="B3280" i="2"/>
  <c r="A3280" i="2"/>
  <c r="G3279" i="2"/>
  <c r="F3279" i="2"/>
  <c r="E3279" i="2"/>
  <c r="D3279" i="2"/>
  <c r="C3279" i="2"/>
  <c r="B3279" i="2"/>
  <c r="A3279" i="2"/>
  <c r="G3278" i="2"/>
  <c r="F3278" i="2"/>
  <c r="E3278" i="2"/>
  <c r="D3278" i="2"/>
  <c r="C3278" i="2"/>
  <c r="B3278" i="2"/>
  <c r="A3278" i="2"/>
  <c r="G3277" i="2"/>
  <c r="F3277" i="2"/>
  <c r="E3277" i="2"/>
  <c r="D3277" i="2"/>
  <c r="C3277" i="2"/>
  <c r="B3277" i="2"/>
  <c r="A3277" i="2"/>
  <c r="G3276" i="2"/>
  <c r="F3276" i="2"/>
  <c r="E3276" i="2"/>
  <c r="D3276" i="2"/>
  <c r="C3276" i="2"/>
  <c r="B3276" i="2"/>
  <c r="A3276" i="2"/>
  <c r="G3275" i="2"/>
  <c r="F3275" i="2"/>
  <c r="E3275" i="2"/>
  <c r="D3275" i="2"/>
  <c r="C3275" i="2"/>
  <c r="B3275" i="2"/>
  <c r="A3275" i="2"/>
  <c r="G3274" i="2"/>
  <c r="F3274" i="2"/>
  <c r="E3274" i="2"/>
  <c r="D3274" i="2"/>
  <c r="C3274" i="2"/>
  <c r="B3274" i="2"/>
  <c r="A3274" i="2"/>
  <c r="G3273" i="2"/>
  <c r="F3273" i="2"/>
  <c r="E3273" i="2"/>
  <c r="D3273" i="2"/>
  <c r="C3273" i="2"/>
  <c r="B3273" i="2"/>
  <c r="A3273" i="2"/>
  <c r="G3272" i="2"/>
  <c r="F3272" i="2"/>
  <c r="E3272" i="2"/>
  <c r="D3272" i="2"/>
  <c r="C3272" i="2"/>
  <c r="B3272" i="2"/>
  <c r="A3272" i="2"/>
  <c r="G3271" i="2"/>
  <c r="F3271" i="2"/>
  <c r="E3271" i="2"/>
  <c r="D3271" i="2"/>
  <c r="C3271" i="2"/>
  <c r="B3271" i="2"/>
  <c r="A3271" i="2"/>
  <c r="G3270" i="2"/>
  <c r="F3270" i="2"/>
  <c r="E3270" i="2"/>
  <c r="D3270" i="2"/>
  <c r="C3270" i="2"/>
  <c r="B3270" i="2"/>
  <c r="A3270" i="2"/>
  <c r="G3269" i="2"/>
  <c r="F3269" i="2"/>
  <c r="E3269" i="2"/>
  <c r="D3269" i="2"/>
  <c r="C3269" i="2"/>
  <c r="B3269" i="2"/>
  <c r="A3269" i="2"/>
  <c r="G3268" i="2"/>
  <c r="F3268" i="2"/>
  <c r="E3268" i="2"/>
  <c r="D3268" i="2"/>
  <c r="C3268" i="2"/>
  <c r="B3268" i="2"/>
  <c r="A3268" i="2"/>
  <c r="G3267" i="2"/>
  <c r="F3267" i="2"/>
  <c r="E3267" i="2"/>
  <c r="D3267" i="2"/>
  <c r="C3267" i="2"/>
  <c r="B3267" i="2"/>
  <c r="A3267" i="2"/>
  <c r="G3266" i="2"/>
  <c r="F3266" i="2"/>
  <c r="E3266" i="2"/>
  <c r="D3266" i="2"/>
  <c r="C3266" i="2"/>
  <c r="B3266" i="2"/>
  <c r="A3266" i="2"/>
  <c r="G3265" i="2"/>
  <c r="F3265" i="2"/>
  <c r="E3265" i="2"/>
  <c r="D3265" i="2"/>
  <c r="C3265" i="2"/>
  <c r="B3265" i="2"/>
  <c r="A3265" i="2"/>
  <c r="G3264" i="2"/>
  <c r="F3264" i="2"/>
  <c r="E3264" i="2"/>
  <c r="D3264" i="2"/>
  <c r="C3264" i="2"/>
  <c r="B3264" i="2"/>
  <c r="A3264" i="2"/>
  <c r="G3263" i="2"/>
  <c r="F3263" i="2"/>
  <c r="E3263" i="2"/>
  <c r="D3263" i="2"/>
  <c r="C3263" i="2"/>
  <c r="B3263" i="2"/>
  <c r="A3263" i="2"/>
  <c r="G3262" i="2"/>
  <c r="F3262" i="2"/>
  <c r="E3262" i="2"/>
  <c r="D3262" i="2"/>
  <c r="C3262" i="2"/>
  <c r="B3262" i="2"/>
  <c r="A3262" i="2"/>
  <c r="G3261" i="2"/>
  <c r="F3261" i="2"/>
  <c r="E3261" i="2"/>
  <c r="D3261" i="2"/>
  <c r="C3261" i="2"/>
  <c r="B3261" i="2"/>
  <c r="A3261" i="2"/>
  <c r="G3260" i="2"/>
  <c r="F3260" i="2"/>
  <c r="E3260" i="2"/>
  <c r="D3260" i="2"/>
  <c r="C3260" i="2"/>
  <c r="B3260" i="2"/>
  <c r="A3260" i="2"/>
  <c r="G3259" i="2"/>
  <c r="F3259" i="2"/>
  <c r="E3259" i="2"/>
  <c r="D3259" i="2"/>
  <c r="C3259" i="2"/>
  <c r="B3259" i="2"/>
  <c r="A3259" i="2"/>
  <c r="G3258" i="2"/>
  <c r="F3258" i="2"/>
  <c r="E3258" i="2"/>
  <c r="D3258" i="2"/>
  <c r="C3258" i="2"/>
  <c r="B3258" i="2"/>
  <c r="A3258" i="2"/>
  <c r="G3257" i="2"/>
  <c r="F3257" i="2"/>
  <c r="E3257" i="2"/>
  <c r="D3257" i="2"/>
  <c r="C3257" i="2"/>
  <c r="B3257" i="2"/>
  <c r="A3257" i="2"/>
  <c r="G3256" i="2"/>
  <c r="F3256" i="2"/>
  <c r="E3256" i="2"/>
  <c r="D3256" i="2"/>
  <c r="C3256" i="2"/>
  <c r="B3256" i="2"/>
  <c r="A3256" i="2"/>
  <c r="G3255" i="2"/>
  <c r="F3255" i="2"/>
  <c r="E3255" i="2"/>
  <c r="D3255" i="2"/>
  <c r="C3255" i="2"/>
  <c r="B3255" i="2"/>
  <c r="A3255" i="2"/>
  <c r="G3254" i="2"/>
  <c r="F3254" i="2"/>
  <c r="E3254" i="2"/>
  <c r="D3254" i="2"/>
  <c r="C3254" i="2"/>
  <c r="B3254" i="2"/>
  <c r="A3254" i="2"/>
  <c r="G3253" i="2"/>
  <c r="F3253" i="2"/>
  <c r="E3253" i="2"/>
  <c r="D3253" i="2"/>
  <c r="C3253" i="2"/>
  <c r="B3253" i="2"/>
  <c r="A3253" i="2"/>
  <c r="G3252" i="2"/>
  <c r="F3252" i="2"/>
  <c r="E3252" i="2"/>
  <c r="D3252" i="2"/>
  <c r="C3252" i="2"/>
  <c r="B3252" i="2"/>
  <c r="A3252" i="2"/>
  <c r="G3251" i="2"/>
  <c r="F3251" i="2"/>
  <c r="E3251" i="2"/>
  <c r="D3251" i="2"/>
  <c r="C3251" i="2"/>
  <c r="B3251" i="2"/>
  <c r="A3251" i="2"/>
  <c r="G3250" i="2"/>
  <c r="F3250" i="2"/>
  <c r="E3250" i="2"/>
  <c r="D3250" i="2"/>
  <c r="C3250" i="2"/>
  <c r="B3250" i="2"/>
  <c r="A3250" i="2"/>
  <c r="G3249" i="2"/>
  <c r="F3249" i="2"/>
  <c r="E3249" i="2"/>
  <c r="D3249" i="2"/>
  <c r="C3249" i="2"/>
  <c r="B3249" i="2"/>
  <c r="A3249" i="2"/>
  <c r="G3248" i="2"/>
  <c r="F3248" i="2"/>
  <c r="E3248" i="2"/>
  <c r="D3248" i="2"/>
  <c r="C3248" i="2"/>
  <c r="B3248" i="2"/>
  <c r="A3248" i="2"/>
  <c r="G3247" i="2"/>
  <c r="F3247" i="2"/>
  <c r="E3247" i="2"/>
  <c r="D3247" i="2"/>
  <c r="C3247" i="2"/>
  <c r="B3247" i="2"/>
  <c r="A3247" i="2"/>
  <c r="G3246" i="2"/>
  <c r="F3246" i="2"/>
  <c r="E3246" i="2"/>
  <c r="D3246" i="2"/>
  <c r="C3246" i="2"/>
  <c r="B3246" i="2"/>
  <c r="A3246" i="2"/>
  <c r="G3245" i="2"/>
  <c r="F3245" i="2"/>
  <c r="E3245" i="2"/>
  <c r="D3245" i="2"/>
  <c r="C3245" i="2"/>
  <c r="B3245" i="2"/>
  <c r="A3245" i="2"/>
  <c r="G3244" i="2"/>
  <c r="F3244" i="2"/>
  <c r="E3244" i="2"/>
  <c r="D3244" i="2"/>
  <c r="C3244" i="2"/>
  <c r="B3244" i="2"/>
  <c r="A3244" i="2"/>
  <c r="G3243" i="2"/>
  <c r="F3243" i="2"/>
  <c r="E3243" i="2"/>
  <c r="D3243" i="2"/>
  <c r="C3243" i="2"/>
  <c r="B3243" i="2"/>
  <c r="A3243" i="2"/>
  <c r="G3242" i="2"/>
  <c r="F3242" i="2"/>
  <c r="E3242" i="2"/>
  <c r="D3242" i="2"/>
  <c r="C3242" i="2"/>
  <c r="B3242" i="2"/>
  <c r="A3242" i="2"/>
  <c r="G3241" i="2"/>
  <c r="F3241" i="2"/>
  <c r="E3241" i="2"/>
  <c r="D3241" i="2"/>
  <c r="C3241" i="2"/>
  <c r="B3241" i="2"/>
  <c r="A3241" i="2"/>
  <c r="G3240" i="2"/>
  <c r="F3240" i="2"/>
  <c r="E3240" i="2"/>
  <c r="D3240" i="2"/>
  <c r="C3240" i="2"/>
  <c r="B3240" i="2"/>
  <c r="A3240" i="2"/>
  <c r="G3239" i="2"/>
  <c r="F3239" i="2"/>
  <c r="E3239" i="2"/>
  <c r="D3239" i="2"/>
  <c r="C3239" i="2"/>
  <c r="B3239" i="2"/>
  <c r="A3239" i="2"/>
  <c r="G3238" i="2"/>
  <c r="F3238" i="2"/>
  <c r="E3238" i="2"/>
  <c r="D3238" i="2"/>
  <c r="C3238" i="2"/>
  <c r="B3238" i="2"/>
  <c r="A3238" i="2"/>
  <c r="G3237" i="2"/>
  <c r="F3237" i="2"/>
  <c r="E3237" i="2"/>
  <c r="D3237" i="2"/>
  <c r="C3237" i="2"/>
  <c r="B3237" i="2"/>
  <c r="A3237" i="2"/>
  <c r="G3236" i="2"/>
  <c r="F3236" i="2"/>
  <c r="E3236" i="2"/>
  <c r="D3236" i="2"/>
  <c r="C3236" i="2"/>
  <c r="B3236" i="2"/>
  <c r="A3236" i="2"/>
  <c r="G3235" i="2"/>
  <c r="F3235" i="2"/>
  <c r="E3235" i="2"/>
  <c r="D3235" i="2"/>
  <c r="C3235" i="2"/>
  <c r="B3235" i="2"/>
  <c r="A3235" i="2"/>
  <c r="G3234" i="2"/>
  <c r="F3234" i="2"/>
  <c r="E3234" i="2"/>
  <c r="D3234" i="2"/>
  <c r="C3234" i="2"/>
  <c r="B3234" i="2"/>
  <c r="A3234" i="2"/>
  <c r="G3233" i="2"/>
  <c r="F3233" i="2"/>
  <c r="E3233" i="2"/>
  <c r="D3233" i="2"/>
  <c r="C3233" i="2"/>
  <c r="B3233" i="2"/>
  <c r="A3233" i="2"/>
  <c r="G3232" i="2"/>
  <c r="F3232" i="2"/>
  <c r="E3232" i="2"/>
  <c r="D3232" i="2"/>
  <c r="C3232" i="2"/>
  <c r="B3232" i="2"/>
  <c r="A3232" i="2"/>
  <c r="G3231" i="2"/>
  <c r="F3231" i="2"/>
  <c r="E3231" i="2"/>
  <c r="D3231" i="2"/>
  <c r="C3231" i="2"/>
  <c r="B3231" i="2"/>
  <c r="A3231" i="2"/>
  <c r="G3230" i="2"/>
  <c r="F3230" i="2"/>
  <c r="E3230" i="2"/>
  <c r="D3230" i="2"/>
  <c r="C3230" i="2"/>
  <c r="B3230" i="2"/>
  <c r="A3230" i="2"/>
  <c r="G3229" i="2"/>
  <c r="F3229" i="2"/>
  <c r="E3229" i="2"/>
  <c r="D3229" i="2"/>
  <c r="C3229" i="2"/>
  <c r="B3229" i="2"/>
  <c r="A3229" i="2"/>
  <c r="G3228" i="2"/>
  <c r="F3228" i="2"/>
  <c r="E3228" i="2"/>
  <c r="D3228" i="2"/>
  <c r="C3228" i="2"/>
  <c r="B3228" i="2"/>
  <c r="A3228" i="2"/>
  <c r="G3227" i="2"/>
  <c r="F3227" i="2"/>
  <c r="E3227" i="2"/>
  <c r="D3227" i="2"/>
  <c r="C3227" i="2"/>
  <c r="B3227" i="2"/>
  <c r="A3227" i="2"/>
  <c r="G3226" i="2"/>
  <c r="F3226" i="2"/>
  <c r="E3226" i="2"/>
  <c r="D3226" i="2"/>
  <c r="C3226" i="2"/>
  <c r="B3226" i="2"/>
  <c r="A3226" i="2"/>
  <c r="G3225" i="2"/>
  <c r="F3225" i="2"/>
  <c r="E3225" i="2"/>
  <c r="D3225" i="2"/>
  <c r="C3225" i="2"/>
  <c r="B3225" i="2"/>
  <c r="A3225" i="2"/>
  <c r="G3224" i="2"/>
  <c r="F3224" i="2"/>
  <c r="E3224" i="2"/>
  <c r="D3224" i="2"/>
  <c r="C3224" i="2"/>
  <c r="B3224" i="2"/>
  <c r="A3224" i="2"/>
  <c r="G3223" i="2"/>
  <c r="F3223" i="2"/>
  <c r="E3223" i="2"/>
  <c r="D3223" i="2"/>
  <c r="C3223" i="2"/>
  <c r="B3223" i="2"/>
  <c r="A3223" i="2"/>
  <c r="G3222" i="2"/>
  <c r="F3222" i="2"/>
  <c r="E3222" i="2"/>
  <c r="D3222" i="2"/>
  <c r="C3222" i="2"/>
  <c r="B3222" i="2"/>
  <c r="A3222" i="2"/>
  <c r="G3221" i="2"/>
  <c r="F3221" i="2"/>
  <c r="E3221" i="2"/>
  <c r="D3221" i="2"/>
  <c r="C3221" i="2"/>
  <c r="B3221" i="2"/>
  <c r="A3221" i="2"/>
  <c r="G3220" i="2"/>
  <c r="F3220" i="2"/>
  <c r="E3220" i="2"/>
  <c r="D3220" i="2"/>
  <c r="C3220" i="2"/>
  <c r="B3220" i="2"/>
  <c r="A3220" i="2"/>
  <c r="G3219" i="2"/>
  <c r="F3219" i="2"/>
  <c r="E3219" i="2"/>
  <c r="D3219" i="2"/>
  <c r="C3219" i="2"/>
  <c r="B3219" i="2"/>
  <c r="A3219" i="2"/>
  <c r="G3218" i="2"/>
  <c r="F3218" i="2"/>
  <c r="E3218" i="2"/>
  <c r="D3218" i="2"/>
  <c r="C3218" i="2"/>
  <c r="B3218" i="2"/>
  <c r="A3218" i="2"/>
  <c r="G3217" i="2"/>
  <c r="F3217" i="2"/>
  <c r="E3217" i="2"/>
  <c r="D3217" i="2"/>
  <c r="C3217" i="2"/>
  <c r="B3217" i="2"/>
  <c r="A3217" i="2"/>
  <c r="G3216" i="2"/>
  <c r="F3216" i="2"/>
  <c r="E3216" i="2"/>
  <c r="D3216" i="2"/>
  <c r="C3216" i="2"/>
  <c r="B3216" i="2"/>
  <c r="A3216" i="2"/>
  <c r="G3215" i="2"/>
  <c r="F3215" i="2"/>
  <c r="E3215" i="2"/>
  <c r="D3215" i="2"/>
  <c r="C3215" i="2"/>
  <c r="B3215" i="2"/>
  <c r="A3215" i="2"/>
  <c r="G3214" i="2"/>
  <c r="F3214" i="2"/>
  <c r="E3214" i="2"/>
  <c r="D3214" i="2"/>
  <c r="C3214" i="2"/>
  <c r="B3214" i="2"/>
  <c r="A3214" i="2"/>
  <c r="G3213" i="2"/>
  <c r="F3213" i="2"/>
  <c r="E3213" i="2"/>
  <c r="D3213" i="2"/>
  <c r="C3213" i="2"/>
  <c r="B3213" i="2"/>
  <c r="A3213" i="2"/>
  <c r="G3212" i="2"/>
  <c r="F3212" i="2"/>
  <c r="E3212" i="2"/>
  <c r="D3212" i="2"/>
  <c r="C3212" i="2"/>
  <c r="B3212" i="2"/>
  <c r="A3212" i="2"/>
  <c r="G3211" i="2"/>
  <c r="F3211" i="2"/>
  <c r="E3211" i="2"/>
  <c r="D3211" i="2"/>
  <c r="C3211" i="2"/>
  <c r="B3211" i="2"/>
  <c r="A3211" i="2"/>
  <c r="G3210" i="2"/>
  <c r="F3210" i="2"/>
  <c r="E3210" i="2"/>
  <c r="D3210" i="2"/>
  <c r="C3210" i="2"/>
  <c r="B3210" i="2"/>
  <c r="A3210" i="2"/>
  <c r="G3209" i="2"/>
  <c r="F3209" i="2"/>
  <c r="E3209" i="2"/>
  <c r="D3209" i="2"/>
  <c r="C3209" i="2"/>
  <c r="B3209" i="2"/>
  <c r="A3209" i="2"/>
  <c r="G3208" i="2"/>
  <c r="F3208" i="2"/>
  <c r="E3208" i="2"/>
  <c r="D3208" i="2"/>
  <c r="C3208" i="2"/>
  <c r="B3208" i="2"/>
  <c r="A3208" i="2"/>
  <c r="G3207" i="2"/>
  <c r="F3207" i="2"/>
  <c r="E3207" i="2"/>
  <c r="D3207" i="2"/>
  <c r="C3207" i="2"/>
  <c r="B3207" i="2"/>
  <c r="A3207" i="2"/>
  <c r="G3206" i="2"/>
  <c r="F3206" i="2"/>
  <c r="E3206" i="2"/>
  <c r="D3206" i="2"/>
  <c r="C3206" i="2"/>
  <c r="B3206" i="2"/>
  <c r="A3206" i="2"/>
  <c r="G3205" i="2"/>
  <c r="F3205" i="2"/>
  <c r="E3205" i="2"/>
  <c r="D3205" i="2"/>
  <c r="C3205" i="2"/>
  <c r="B3205" i="2"/>
  <c r="A3205" i="2"/>
  <c r="G3204" i="2"/>
  <c r="F3204" i="2"/>
  <c r="E3204" i="2"/>
  <c r="D3204" i="2"/>
  <c r="C3204" i="2"/>
  <c r="B3204" i="2"/>
  <c r="A3204" i="2"/>
  <c r="G3203" i="2"/>
  <c r="F3203" i="2"/>
  <c r="E3203" i="2"/>
  <c r="D3203" i="2"/>
  <c r="C3203" i="2"/>
  <c r="B3203" i="2"/>
  <c r="A3203" i="2"/>
  <c r="G3202" i="2"/>
  <c r="F3202" i="2"/>
  <c r="E3202" i="2"/>
  <c r="D3202" i="2"/>
  <c r="C3202" i="2"/>
  <c r="B3202" i="2"/>
  <c r="A3202" i="2"/>
  <c r="G3201" i="2"/>
  <c r="F3201" i="2"/>
  <c r="E3201" i="2"/>
  <c r="D3201" i="2"/>
  <c r="C3201" i="2"/>
  <c r="B3201" i="2"/>
  <c r="A3201" i="2"/>
  <c r="G3200" i="2"/>
  <c r="F3200" i="2"/>
  <c r="E3200" i="2"/>
  <c r="D3200" i="2"/>
  <c r="C3200" i="2"/>
  <c r="B3200" i="2"/>
  <c r="A3200" i="2"/>
  <c r="G3199" i="2"/>
  <c r="F3199" i="2"/>
  <c r="E3199" i="2"/>
  <c r="D3199" i="2"/>
  <c r="C3199" i="2"/>
  <c r="B3199" i="2"/>
  <c r="A3199" i="2"/>
  <c r="G3198" i="2"/>
  <c r="F3198" i="2"/>
  <c r="E3198" i="2"/>
  <c r="D3198" i="2"/>
  <c r="C3198" i="2"/>
  <c r="B3198" i="2"/>
  <c r="A3198" i="2"/>
  <c r="G3197" i="2"/>
  <c r="F3197" i="2"/>
  <c r="E3197" i="2"/>
  <c r="D3197" i="2"/>
  <c r="C3197" i="2"/>
  <c r="B3197" i="2"/>
  <c r="A3197" i="2"/>
  <c r="G3196" i="2"/>
  <c r="F3196" i="2"/>
  <c r="E3196" i="2"/>
  <c r="D3196" i="2"/>
  <c r="C3196" i="2"/>
  <c r="B3196" i="2"/>
  <c r="A3196" i="2"/>
  <c r="G3195" i="2"/>
  <c r="F3195" i="2"/>
  <c r="E3195" i="2"/>
  <c r="D3195" i="2"/>
  <c r="C3195" i="2"/>
  <c r="B3195" i="2"/>
  <c r="A3195" i="2"/>
  <c r="G3194" i="2"/>
  <c r="F3194" i="2"/>
  <c r="E3194" i="2"/>
  <c r="D3194" i="2"/>
  <c r="C3194" i="2"/>
  <c r="B3194" i="2"/>
  <c r="A3194" i="2"/>
  <c r="G3193" i="2"/>
  <c r="F3193" i="2"/>
  <c r="E3193" i="2"/>
  <c r="D3193" i="2"/>
  <c r="C3193" i="2"/>
  <c r="B3193" i="2"/>
  <c r="A3193" i="2"/>
  <c r="G3192" i="2"/>
  <c r="F3192" i="2"/>
  <c r="E3192" i="2"/>
  <c r="D3192" i="2"/>
  <c r="C3192" i="2"/>
  <c r="B3192" i="2"/>
  <c r="A3192" i="2"/>
  <c r="G3191" i="2"/>
  <c r="F3191" i="2"/>
  <c r="E3191" i="2"/>
  <c r="D3191" i="2"/>
  <c r="C3191" i="2"/>
  <c r="B3191" i="2"/>
  <c r="A3191" i="2"/>
  <c r="G3190" i="2"/>
  <c r="F3190" i="2"/>
  <c r="E3190" i="2"/>
  <c r="D3190" i="2"/>
  <c r="C3190" i="2"/>
  <c r="B3190" i="2"/>
  <c r="A3190" i="2"/>
  <c r="G3189" i="2"/>
  <c r="F3189" i="2"/>
  <c r="E3189" i="2"/>
  <c r="D3189" i="2"/>
  <c r="C3189" i="2"/>
  <c r="B3189" i="2"/>
  <c r="A3189" i="2"/>
  <c r="G3188" i="2"/>
  <c r="F3188" i="2"/>
  <c r="E3188" i="2"/>
  <c r="D3188" i="2"/>
  <c r="C3188" i="2"/>
  <c r="B3188" i="2"/>
  <c r="A3188" i="2"/>
  <c r="G3187" i="2"/>
  <c r="F3187" i="2"/>
  <c r="E3187" i="2"/>
  <c r="D3187" i="2"/>
  <c r="C3187" i="2"/>
  <c r="B3187" i="2"/>
  <c r="A3187" i="2"/>
  <c r="G3186" i="2"/>
  <c r="F3186" i="2"/>
  <c r="E3186" i="2"/>
  <c r="D3186" i="2"/>
  <c r="C3186" i="2"/>
  <c r="B3186" i="2"/>
  <c r="A3186" i="2"/>
  <c r="G3185" i="2"/>
  <c r="F3185" i="2"/>
  <c r="E3185" i="2"/>
  <c r="D3185" i="2"/>
  <c r="C3185" i="2"/>
  <c r="B3185" i="2"/>
  <c r="A3185" i="2"/>
  <c r="G3184" i="2"/>
  <c r="F3184" i="2"/>
  <c r="E3184" i="2"/>
  <c r="D3184" i="2"/>
  <c r="C3184" i="2"/>
  <c r="B3184" i="2"/>
  <c r="A3184" i="2"/>
  <c r="G3183" i="2"/>
  <c r="F3183" i="2"/>
  <c r="E3183" i="2"/>
  <c r="D3183" i="2"/>
  <c r="C3183" i="2"/>
  <c r="B3183" i="2"/>
  <c r="A3183" i="2"/>
  <c r="G3182" i="2"/>
  <c r="F3182" i="2"/>
  <c r="E3182" i="2"/>
  <c r="D3182" i="2"/>
  <c r="C3182" i="2"/>
  <c r="B3182" i="2"/>
  <c r="A3182" i="2"/>
  <c r="G3181" i="2"/>
  <c r="F3181" i="2"/>
  <c r="E3181" i="2"/>
  <c r="D3181" i="2"/>
  <c r="C3181" i="2"/>
  <c r="B3181" i="2"/>
  <c r="A3181" i="2"/>
  <c r="G3180" i="2"/>
  <c r="F3180" i="2"/>
  <c r="E3180" i="2"/>
  <c r="D3180" i="2"/>
  <c r="C3180" i="2"/>
  <c r="B3180" i="2"/>
  <c r="A3180" i="2"/>
  <c r="G3179" i="2"/>
  <c r="F3179" i="2"/>
  <c r="E3179" i="2"/>
  <c r="D3179" i="2"/>
  <c r="C3179" i="2"/>
  <c r="B3179" i="2"/>
  <c r="A3179" i="2"/>
  <c r="G3178" i="2"/>
  <c r="F3178" i="2"/>
  <c r="E3178" i="2"/>
  <c r="D3178" i="2"/>
  <c r="C3178" i="2"/>
  <c r="B3178" i="2"/>
  <c r="A3178" i="2"/>
  <c r="G3177" i="2"/>
  <c r="F3177" i="2"/>
  <c r="E3177" i="2"/>
  <c r="D3177" i="2"/>
  <c r="C3177" i="2"/>
  <c r="B3177" i="2"/>
  <c r="A3177" i="2"/>
  <c r="G3176" i="2"/>
  <c r="F3176" i="2"/>
  <c r="E3176" i="2"/>
  <c r="D3176" i="2"/>
  <c r="C3176" i="2"/>
  <c r="B3176" i="2"/>
  <c r="A3176" i="2"/>
  <c r="G3175" i="2"/>
  <c r="F3175" i="2"/>
  <c r="E3175" i="2"/>
  <c r="D3175" i="2"/>
  <c r="C3175" i="2"/>
  <c r="B3175" i="2"/>
  <c r="A3175" i="2"/>
  <c r="G3174" i="2"/>
  <c r="F3174" i="2"/>
  <c r="E3174" i="2"/>
  <c r="D3174" i="2"/>
  <c r="C3174" i="2"/>
  <c r="B3174" i="2"/>
  <c r="A3174" i="2"/>
  <c r="G3173" i="2"/>
  <c r="F3173" i="2"/>
  <c r="E3173" i="2"/>
  <c r="D3173" i="2"/>
  <c r="C3173" i="2"/>
  <c r="B3173" i="2"/>
  <c r="A3173" i="2"/>
  <c r="G3172" i="2"/>
  <c r="F3172" i="2"/>
  <c r="E3172" i="2"/>
  <c r="D3172" i="2"/>
  <c r="C3172" i="2"/>
  <c r="B3172" i="2"/>
  <c r="A3172" i="2"/>
  <c r="G3171" i="2"/>
  <c r="F3171" i="2"/>
  <c r="E3171" i="2"/>
  <c r="D3171" i="2"/>
  <c r="C3171" i="2"/>
  <c r="B3171" i="2"/>
  <c r="A3171" i="2"/>
  <c r="G3170" i="2"/>
  <c r="F3170" i="2"/>
  <c r="E3170" i="2"/>
  <c r="D3170" i="2"/>
  <c r="C3170" i="2"/>
  <c r="B3170" i="2"/>
  <c r="A3170" i="2"/>
  <c r="G3169" i="2"/>
  <c r="F3169" i="2"/>
  <c r="E3169" i="2"/>
  <c r="D3169" i="2"/>
  <c r="C3169" i="2"/>
  <c r="B3169" i="2"/>
  <c r="A3169" i="2"/>
  <c r="G3168" i="2"/>
  <c r="F3168" i="2"/>
  <c r="E3168" i="2"/>
  <c r="D3168" i="2"/>
  <c r="C3168" i="2"/>
  <c r="B3168" i="2"/>
  <c r="A3168" i="2"/>
  <c r="G3167" i="2"/>
  <c r="F3167" i="2"/>
  <c r="E3167" i="2"/>
  <c r="D3167" i="2"/>
  <c r="C3167" i="2"/>
  <c r="B3167" i="2"/>
  <c r="A3167" i="2"/>
  <c r="G3166" i="2"/>
  <c r="F3166" i="2"/>
  <c r="E3166" i="2"/>
  <c r="D3166" i="2"/>
  <c r="C3166" i="2"/>
  <c r="B3166" i="2"/>
  <c r="A3166" i="2"/>
  <c r="G3165" i="2"/>
  <c r="F3165" i="2"/>
  <c r="E3165" i="2"/>
  <c r="D3165" i="2"/>
  <c r="C3165" i="2"/>
  <c r="B3165" i="2"/>
  <c r="A3165" i="2"/>
  <c r="G3164" i="2"/>
  <c r="F3164" i="2"/>
  <c r="E3164" i="2"/>
  <c r="D3164" i="2"/>
  <c r="C3164" i="2"/>
  <c r="B3164" i="2"/>
  <c r="A3164" i="2"/>
  <c r="G3163" i="2"/>
  <c r="F3163" i="2"/>
  <c r="E3163" i="2"/>
  <c r="D3163" i="2"/>
  <c r="C3163" i="2"/>
  <c r="B3163" i="2"/>
  <c r="A3163" i="2"/>
  <c r="G3162" i="2"/>
  <c r="F3162" i="2"/>
  <c r="E3162" i="2"/>
  <c r="D3162" i="2"/>
  <c r="C3162" i="2"/>
  <c r="B3162" i="2"/>
  <c r="A3162" i="2"/>
  <c r="G3161" i="2"/>
  <c r="F3161" i="2"/>
  <c r="E3161" i="2"/>
  <c r="D3161" i="2"/>
  <c r="C3161" i="2"/>
  <c r="B3161" i="2"/>
  <c r="A3161" i="2"/>
  <c r="G3160" i="2"/>
  <c r="F3160" i="2"/>
  <c r="E3160" i="2"/>
  <c r="D3160" i="2"/>
  <c r="C3160" i="2"/>
  <c r="B3160" i="2"/>
  <c r="A3160" i="2"/>
  <c r="G3159" i="2"/>
  <c r="F3159" i="2"/>
  <c r="E3159" i="2"/>
  <c r="D3159" i="2"/>
  <c r="C3159" i="2"/>
  <c r="B3159" i="2"/>
  <c r="A3159" i="2"/>
  <c r="G3158" i="2"/>
  <c r="F3158" i="2"/>
  <c r="E3158" i="2"/>
  <c r="D3158" i="2"/>
  <c r="C3158" i="2"/>
  <c r="B3158" i="2"/>
  <c r="A3158" i="2"/>
  <c r="G3157" i="2"/>
  <c r="F3157" i="2"/>
  <c r="E3157" i="2"/>
  <c r="D3157" i="2"/>
  <c r="C3157" i="2"/>
  <c r="B3157" i="2"/>
  <c r="A3157" i="2"/>
  <c r="G3156" i="2"/>
  <c r="F3156" i="2"/>
  <c r="E3156" i="2"/>
  <c r="D3156" i="2"/>
  <c r="C3156" i="2"/>
  <c r="B3156" i="2"/>
  <c r="A3156" i="2"/>
  <c r="G3155" i="2"/>
  <c r="F3155" i="2"/>
  <c r="E3155" i="2"/>
  <c r="D3155" i="2"/>
  <c r="C3155" i="2"/>
  <c r="B3155" i="2"/>
  <c r="A3155" i="2"/>
  <c r="G3154" i="2"/>
  <c r="F3154" i="2"/>
  <c r="E3154" i="2"/>
  <c r="D3154" i="2"/>
  <c r="C3154" i="2"/>
  <c r="B3154" i="2"/>
  <c r="A3154" i="2"/>
  <c r="G3153" i="2"/>
  <c r="F3153" i="2"/>
  <c r="E3153" i="2"/>
  <c r="D3153" i="2"/>
  <c r="C3153" i="2"/>
  <c r="B3153" i="2"/>
  <c r="A3153" i="2"/>
  <c r="G3152" i="2"/>
  <c r="F3152" i="2"/>
  <c r="E3152" i="2"/>
  <c r="D3152" i="2"/>
  <c r="C3152" i="2"/>
  <c r="B3152" i="2"/>
  <c r="A3152" i="2"/>
  <c r="G3151" i="2"/>
  <c r="F3151" i="2"/>
  <c r="E3151" i="2"/>
  <c r="D3151" i="2"/>
  <c r="C3151" i="2"/>
  <c r="B3151" i="2"/>
  <c r="A3151" i="2"/>
  <c r="G3150" i="2"/>
  <c r="F3150" i="2"/>
  <c r="E3150" i="2"/>
  <c r="D3150" i="2"/>
  <c r="C3150" i="2"/>
  <c r="B3150" i="2"/>
  <c r="A3150" i="2"/>
  <c r="G3149" i="2"/>
  <c r="F3149" i="2"/>
  <c r="E3149" i="2"/>
  <c r="D3149" i="2"/>
  <c r="C3149" i="2"/>
  <c r="B3149" i="2"/>
  <c r="A3149" i="2"/>
  <c r="G3148" i="2"/>
  <c r="F3148" i="2"/>
  <c r="E3148" i="2"/>
  <c r="D3148" i="2"/>
  <c r="C3148" i="2"/>
  <c r="B3148" i="2"/>
  <c r="A3148" i="2"/>
  <c r="G3147" i="2"/>
  <c r="F3147" i="2"/>
  <c r="E3147" i="2"/>
  <c r="D3147" i="2"/>
  <c r="C3147" i="2"/>
  <c r="B3147" i="2"/>
  <c r="A3147" i="2"/>
  <c r="G3146" i="2"/>
  <c r="F3146" i="2"/>
  <c r="E3146" i="2"/>
  <c r="D3146" i="2"/>
  <c r="C3146" i="2"/>
  <c r="B3146" i="2"/>
  <c r="A3146" i="2"/>
  <c r="G3145" i="2"/>
  <c r="F3145" i="2"/>
  <c r="E3145" i="2"/>
  <c r="D3145" i="2"/>
  <c r="C3145" i="2"/>
  <c r="B3145" i="2"/>
  <c r="A3145" i="2"/>
  <c r="G3144" i="2"/>
  <c r="F3144" i="2"/>
  <c r="E3144" i="2"/>
  <c r="D3144" i="2"/>
  <c r="C3144" i="2"/>
  <c r="B3144" i="2"/>
  <c r="A3144" i="2"/>
  <c r="G3143" i="2"/>
  <c r="F3143" i="2"/>
  <c r="E3143" i="2"/>
  <c r="D3143" i="2"/>
  <c r="C3143" i="2"/>
  <c r="B3143" i="2"/>
  <c r="A3143" i="2"/>
  <c r="G3142" i="2"/>
  <c r="F3142" i="2"/>
  <c r="E3142" i="2"/>
  <c r="D3142" i="2"/>
  <c r="C3142" i="2"/>
  <c r="B3142" i="2"/>
  <c r="A3142" i="2"/>
  <c r="G3141" i="2"/>
  <c r="F3141" i="2"/>
  <c r="E3141" i="2"/>
  <c r="D3141" i="2"/>
  <c r="C3141" i="2"/>
  <c r="B3141" i="2"/>
  <c r="A3141" i="2"/>
  <c r="G3140" i="2"/>
  <c r="F3140" i="2"/>
  <c r="E3140" i="2"/>
  <c r="D3140" i="2"/>
  <c r="C3140" i="2"/>
  <c r="B3140" i="2"/>
  <c r="A3140" i="2"/>
  <c r="G3139" i="2"/>
  <c r="F3139" i="2"/>
  <c r="E3139" i="2"/>
  <c r="D3139" i="2"/>
  <c r="C3139" i="2"/>
  <c r="B3139" i="2"/>
  <c r="A3139" i="2"/>
  <c r="G3138" i="2"/>
  <c r="F3138" i="2"/>
  <c r="E3138" i="2"/>
  <c r="D3138" i="2"/>
  <c r="C3138" i="2"/>
  <c r="B3138" i="2"/>
  <c r="A3138" i="2"/>
  <c r="G3137" i="2"/>
  <c r="F3137" i="2"/>
  <c r="E3137" i="2"/>
  <c r="D3137" i="2"/>
  <c r="C3137" i="2"/>
  <c r="B3137" i="2"/>
  <c r="A3137" i="2"/>
  <c r="G3136" i="2"/>
  <c r="F3136" i="2"/>
  <c r="E3136" i="2"/>
  <c r="D3136" i="2"/>
  <c r="C3136" i="2"/>
  <c r="B3136" i="2"/>
  <c r="A3136" i="2"/>
  <c r="G3135" i="2"/>
  <c r="F3135" i="2"/>
  <c r="E3135" i="2"/>
  <c r="D3135" i="2"/>
  <c r="C3135" i="2"/>
  <c r="B3135" i="2"/>
  <c r="A3135" i="2"/>
  <c r="G3134" i="2"/>
  <c r="F3134" i="2"/>
  <c r="E3134" i="2"/>
  <c r="D3134" i="2"/>
  <c r="C3134" i="2"/>
  <c r="B3134" i="2"/>
  <c r="A3134" i="2"/>
  <c r="G3133" i="2"/>
  <c r="F3133" i="2"/>
  <c r="E3133" i="2"/>
  <c r="D3133" i="2"/>
  <c r="C3133" i="2"/>
  <c r="B3133" i="2"/>
  <c r="A3133" i="2"/>
  <c r="G3132" i="2"/>
  <c r="F3132" i="2"/>
  <c r="E3132" i="2"/>
  <c r="D3132" i="2"/>
  <c r="C3132" i="2"/>
  <c r="B3132" i="2"/>
  <c r="A3132" i="2"/>
  <c r="G3131" i="2"/>
  <c r="F3131" i="2"/>
  <c r="E3131" i="2"/>
  <c r="D3131" i="2"/>
  <c r="C3131" i="2"/>
  <c r="B3131" i="2"/>
  <c r="A3131" i="2"/>
  <c r="G3130" i="2"/>
  <c r="F3130" i="2"/>
  <c r="E3130" i="2"/>
  <c r="D3130" i="2"/>
  <c r="C3130" i="2"/>
  <c r="B3130" i="2"/>
  <c r="A3130" i="2"/>
  <c r="G3129" i="2"/>
  <c r="F3129" i="2"/>
  <c r="E3129" i="2"/>
  <c r="D3129" i="2"/>
  <c r="C3129" i="2"/>
  <c r="B3129" i="2"/>
  <c r="A3129" i="2"/>
  <c r="G3128" i="2"/>
  <c r="F3128" i="2"/>
  <c r="E3128" i="2"/>
  <c r="D3128" i="2"/>
  <c r="C3128" i="2"/>
  <c r="B3128" i="2"/>
  <c r="A3128" i="2"/>
  <c r="G3127" i="2"/>
  <c r="F3127" i="2"/>
  <c r="E3127" i="2"/>
  <c r="D3127" i="2"/>
  <c r="C3127" i="2"/>
  <c r="B3127" i="2"/>
  <c r="A3127" i="2"/>
  <c r="G3126" i="2"/>
  <c r="F3126" i="2"/>
  <c r="E3126" i="2"/>
  <c r="D3126" i="2"/>
  <c r="C3126" i="2"/>
  <c r="B3126" i="2"/>
  <c r="A3126" i="2"/>
  <c r="G3125" i="2"/>
  <c r="F3125" i="2"/>
  <c r="E3125" i="2"/>
  <c r="D3125" i="2"/>
  <c r="C3125" i="2"/>
  <c r="B3125" i="2"/>
  <c r="A3125" i="2"/>
  <c r="G3124" i="2"/>
  <c r="F3124" i="2"/>
  <c r="E3124" i="2"/>
  <c r="D3124" i="2"/>
  <c r="C3124" i="2"/>
  <c r="B3124" i="2"/>
  <c r="A3124" i="2"/>
  <c r="G3123" i="2"/>
  <c r="F3123" i="2"/>
  <c r="E3123" i="2"/>
  <c r="D3123" i="2"/>
  <c r="C3123" i="2"/>
  <c r="B3123" i="2"/>
  <c r="A3123" i="2"/>
  <c r="G3122" i="2"/>
  <c r="F3122" i="2"/>
  <c r="E3122" i="2"/>
  <c r="D3122" i="2"/>
  <c r="C3122" i="2"/>
  <c r="B3122" i="2"/>
  <c r="A3122" i="2"/>
  <c r="G3121" i="2"/>
  <c r="F3121" i="2"/>
  <c r="E3121" i="2"/>
  <c r="D3121" i="2"/>
  <c r="C3121" i="2"/>
  <c r="B3121" i="2"/>
  <c r="A3121" i="2"/>
  <c r="G3120" i="2"/>
  <c r="F3120" i="2"/>
  <c r="E3120" i="2"/>
  <c r="D3120" i="2"/>
  <c r="C3120" i="2"/>
  <c r="B3120" i="2"/>
  <c r="A3120" i="2"/>
  <c r="G3119" i="2"/>
  <c r="F3119" i="2"/>
  <c r="E3119" i="2"/>
  <c r="D3119" i="2"/>
  <c r="C3119" i="2"/>
  <c r="B3119" i="2"/>
  <c r="A3119" i="2"/>
  <c r="G3118" i="2"/>
  <c r="F3118" i="2"/>
  <c r="E3118" i="2"/>
  <c r="D3118" i="2"/>
  <c r="C3118" i="2"/>
  <c r="B3118" i="2"/>
  <c r="A3118" i="2"/>
  <c r="G3117" i="2"/>
  <c r="F3117" i="2"/>
  <c r="E3117" i="2"/>
  <c r="D3117" i="2"/>
  <c r="C3117" i="2"/>
  <c r="B3117" i="2"/>
  <c r="A3117" i="2"/>
  <c r="G3116" i="2"/>
  <c r="F3116" i="2"/>
  <c r="E3116" i="2"/>
  <c r="D3116" i="2"/>
  <c r="C3116" i="2"/>
  <c r="B3116" i="2"/>
  <c r="A3116" i="2"/>
  <c r="G3115" i="2"/>
  <c r="F3115" i="2"/>
  <c r="E3115" i="2"/>
  <c r="D3115" i="2"/>
  <c r="C3115" i="2"/>
  <c r="B3115" i="2"/>
  <c r="A3115" i="2"/>
  <c r="G3114" i="2"/>
  <c r="F3114" i="2"/>
  <c r="E3114" i="2"/>
  <c r="D3114" i="2"/>
  <c r="C3114" i="2"/>
  <c r="B3114" i="2"/>
  <c r="A3114" i="2"/>
  <c r="G3113" i="2"/>
  <c r="F3113" i="2"/>
  <c r="E3113" i="2"/>
  <c r="D3113" i="2"/>
  <c r="C3113" i="2"/>
  <c r="B3113" i="2"/>
  <c r="A3113" i="2"/>
  <c r="G3112" i="2"/>
  <c r="F3112" i="2"/>
  <c r="E3112" i="2"/>
  <c r="D3112" i="2"/>
  <c r="C3112" i="2"/>
  <c r="B3112" i="2"/>
  <c r="A3112" i="2"/>
  <c r="G3111" i="2"/>
  <c r="F3111" i="2"/>
  <c r="E3111" i="2"/>
  <c r="D3111" i="2"/>
  <c r="C3111" i="2"/>
  <c r="B3111" i="2"/>
  <c r="A3111" i="2"/>
  <c r="G3110" i="2"/>
  <c r="F3110" i="2"/>
  <c r="E3110" i="2"/>
  <c r="D3110" i="2"/>
  <c r="C3110" i="2"/>
  <c r="B3110" i="2"/>
  <c r="A3110" i="2"/>
  <c r="G3109" i="2"/>
  <c r="F3109" i="2"/>
  <c r="E3109" i="2"/>
  <c r="D3109" i="2"/>
  <c r="C3109" i="2"/>
  <c r="B3109" i="2"/>
  <c r="A3109" i="2"/>
  <c r="G3108" i="2"/>
  <c r="F3108" i="2"/>
  <c r="E3108" i="2"/>
  <c r="D3108" i="2"/>
  <c r="C3108" i="2"/>
  <c r="B3108" i="2"/>
  <c r="A3108" i="2"/>
  <c r="G3107" i="2"/>
  <c r="F3107" i="2"/>
  <c r="E3107" i="2"/>
  <c r="D3107" i="2"/>
  <c r="C3107" i="2"/>
  <c r="B3107" i="2"/>
  <c r="A3107" i="2"/>
  <c r="G3106" i="2"/>
  <c r="F3106" i="2"/>
  <c r="E3106" i="2"/>
  <c r="D3106" i="2"/>
  <c r="C3106" i="2"/>
  <c r="B3106" i="2"/>
  <c r="A3106" i="2"/>
  <c r="G3105" i="2"/>
  <c r="F3105" i="2"/>
  <c r="E3105" i="2"/>
  <c r="D3105" i="2"/>
  <c r="C3105" i="2"/>
  <c r="B3105" i="2"/>
  <c r="A3105" i="2"/>
  <c r="G3104" i="2"/>
  <c r="F3104" i="2"/>
  <c r="E3104" i="2"/>
  <c r="D3104" i="2"/>
  <c r="C3104" i="2"/>
  <c r="B3104" i="2"/>
  <c r="A3104" i="2"/>
  <c r="G3103" i="2"/>
  <c r="F3103" i="2"/>
  <c r="E3103" i="2"/>
  <c r="D3103" i="2"/>
  <c r="C3103" i="2"/>
  <c r="B3103" i="2"/>
  <c r="A3103" i="2"/>
  <c r="G3102" i="2"/>
  <c r="F3102" i="2"/>
  <c r="E3102" i="2"/>
  <c r="D3102" i="2"/>
  <c r="C3102" i="2"/>
  <c r="B3102" i="2"/>
  <c r="A3102" i="2"/>
  <c r="G3101" i="2"/>
  <c r="F3101" i="2"/>
  <c r="E3101" i="2"/>
  <c r="D3101" i="2"/>
  <c r="C3101" i="2"/>
  <c r="B3101" i="2"/>
  <c r="A3101" i="2"/>
  <c r="G3100" i="2"/>
  <c r="F3100" i="2"/>
  <c r="E3100" i="2"/>
  <c r="D3100" i="2"/>
  <c r="C3100" i="2"/>
  <c r="B3100" i="2"/>
  <c r="A3100" i="2"/>
  <c r="G3099" i="2"/>
  <c r="F3099" i="2"/>
  <c r="E3099" i="2"/>
  <c r="D3099" i="2"/>
  <c r="C3099" i="2"/>
  <c r="B3099" i="2"/>
  <c r="A3099" i="2"/>
  <c r="G3098" i="2"/>
  <c r="F3098" i="2"/>
  <c r="E3098" i="2"/>
  <c r="D3098" i="2"/>
  <c r="C3098" i="2"/>
  <c r="B3098" i="2"/>
  <c r="A3098" i="2"/>
  <c r="G3097" i="2"/>
  <c r="F3097" i="2"/>
  <c r="E3097" i="2"/>
  <c r="D3097" i="2"/>
  <c r="C3097" i="2"/>
  <c r="B3097" i="2"/>
  <c r="A3097" i="2"/>
  <c r="G3096" i="2"/>
  <c r="F3096" i="2"/>
  <c r="E3096" i="2"/>
  <c r="D3096" i="2"/>
  <c r="C3096" i="2"/>
  <c r="B3096" i="2"/>
  <c r="A3096" i="2"/>
  <c r="G3095" i="2"/>
  <c r="F3095" i="2"/>
  <c r="E3095" i="2"/>
  <c r="D3095" i="2"/>
  <c r="C3095" i="2"/>
  <c r="B3095" i="2"/>
  <c r="A3095" i="2"/>
  <c r="G3094" i="2"/>
  <c r="F3094" i="2"/>
  <c r="E3094" i="2"/>
  <c r="D3094" i="2"/>
  <c r="C3094" i="2"/>
  <c r="B3094" i="2"/>
  <c r="A3094" i="2"/>
  <c r="G3093" i="2"/>
  <c r="F3093" i="2"/>
  <c r="E3093" i="2"/>
  <c r="D3093" i="2"/>
  <c r="C3093" i="2"/>
  <c r="B3093" i="2"/>
  <c r="A3093" i="2"/>
  <c r="G3092" i="2"/>
  <c r="F3092" i="2"/>
  <c r="E3092" i="2"/>
  <c r="D3092" i="2"/>
  <c r="C3092" i="2"/>
  <c r="B3092" i="2"/>
  <c r="A3092" i="2"/>
  <c r="G3091" i="2"/>
  <c r="F3091" i="2"/>
  <c r="E3091" i="2"/>
  <c r="D3091" i="2"/>
  <c r="C3091" i="2"/>
  <c r="B3091" i="2"/>
  <c r="A3091" i="2"/>
  <c r="G3090" i="2"/>
  <c r="F3090" i="2"/>
  <c r="E3090" i="2"/>
  <c r="D3090" i="2"/>
  <c r="C3090" i="2"/>
  <c r="B3090" i="2"/>
  <c r="A3090" i="2"/>
  <c r="G3089" i="2"/>
  <c r="F3089" i="2"/>
  <c r="E3089" i="2"/>
  <c r="D3089" i="2"/>
  <c r="C3089" i="2"/>
  <c r="B3089" i="2"/>
  <c r="A3089" i="2"/>
  <c r="G3088" i="2"/>
  <c r="F3088" i="2"/>
  <c r="E3088" i="2"/>
  <c r="D3088" i="2"/>
  <c r="C3088" i="2"/>
  <c r="B3088" i="2"/>
  <c r="A3088" i="2"/>
  <c r="G3087" i="2"/>
  <c r="F3087" i="2"/>
  <c r="E3087" i="2"/>
  <c r="D3087" i="2"/>
  <c r="C3087" i="2"/>
  <c r="B3087" i="2"/>
  <c r="A3087" i="2"/>
  <c r="G3086" i="2"/>
  <c r="F3086" i="2"/>
  <c r="E3086" i="2"/>
  <c r="D3086" i="2"/>
  <c r="C3086" i="2"/>
  <c r="B3086" i="2"/>
  <c r="A3086" i="2"/>
  <c r="G3085" i="2"/>
  <c r="F3085" i="2"/>
  <c r="E3085" i="2"/>
  <c r="D3085" i="2"/>
  <c r="C3085" i="2"/>
  <c r="B3085" i="2"/>
  <c r="A3085" i="2"/>
  <c r="G3084" i="2"/>
  <c r="F3084" i="2"/>
  <c r="E3084" i="2"/>
  <c r="D3084" i="2"/>
  <c r="C3084" i="2"/>
  <c r="B3084" i="2"/>
  <c r="A3084" i="2"/>
  <c r="G3083" i="2"/>
  <c r="F3083" i="2"/>
  <c r="E3083" i="2"/>
  <c r="D3083" i="2"/>
  <c r="C3083" i="2"/>
  <c r="B3083" i="2"/>
  <c r="A3083" i="2"/>
  <c r="G3082" i="2"/>
  <c r="F3082" i="2"/>
  <c r="E3082" i="2"/>
  <c r="D3082" i="2"/>
  <c r="C3082" i="2"/>
  <c r="B3082" i="2"/>
  <c r="A3082" i="2"/>
  <c r="G3081" i="2"/>
  <c r="F3081" i="2"/>
  <c r="E3081" i="2"/>
  <c r="D3081" i="2"/>
  <c r="C3081" i="2"/>
  <c r="B3081" i="2"/>
  <c r="A3081" i="2"/>
  <c r="G3080" i="2"/>
  <c r="F3080" i="2"/>
  <c r="E3080" i="2"/>
  <c r="D3080" i="2"/>
  <c r="C3080" i="2"/>
  <c r="B3080" i="2"/>
  <c r="A3080" i="2"/>
  <c r="G3079" i="2"/>
  <c r="F3079" i="2"/>
  <c r="E3079" i="2"/>
  <c r="D3079" i="2"/>
  <c r="C3079" i="2"/>
  <c r="B3079" i="2"/>
  <c r="A3079" i="2"/>
  <c r="G3078" i="2"/>
  <c r="F3078" i="2"/>
  <c r="E3078" i="2"/>
  <c r="D3078" i="2"/>
  <c r="C3078" i="2"/>
  <c r="B3078" i="2"/>
  <c r="A3078" i="2"/>
  <c r="G3077" i="2"/>
  <c r="F3077" i="2"/>
  <c r="E3077" i="2"/>
  <c r="D3077" i="2"/>
  <c r="C3077" i="2"/>
  <c r="B3077" i="2"/>
  <c r="A3077" i="2"/>
  <c r="G3076" i="2"/>
  <c r="F3076" i="2"/>
  <c r="E3076" i="2"/>
  <c r="D3076" i="2"/>
  <c r="C3076" i="2"/>
  <c r="B3076" i="2"/>
  <c r="A3076" i="2"/>
  <c r="G3075" i="2"/>
  <c r="F3075" i="2"/>
  <c r="E3075" i="2"/>
  <c r="D3075" i="2"/>
  <c r="C3075" i="2"/>
  <c r="B3075" i="2"/>
  <c r="A3075" i="2"/>
  <c r="G3074" i="2"/>
  <c r="F3074" i="2"/>
  <c r="E3074" i="2"/>
  <c r="D3074" i="2"/>
  <c r="C3074" i="2"/>
  <c r="B3074" i="2"/>
  <c r="A3074" i="2"/>
  <c r="G3073" i="2"/>
  <c r="F3073" i="2"/>
  <c r="E3073" i="2"/>
  <c r="D3073" i="2"/>
  <c r="C3073" i="2"/>
  <c r="B3073" i="2"/>
  <c r="A3073" i="2"/>
  <c r="G3072" i="2"/>
  <c r="F3072" i="2"/>
  <c r="E3072" i="2"/>
  <c r="D3072" i="2"/>
  <c r="C3072" i="2"/>
  <c r="B3072" i="2"/>
  <c r="A3072" i="2"/>
  <c r="G3071" i="2"/>
  <c r="F3071" i="2"/>
  <c r="E3071" i="2"/>
  <c r="D3071" i="2"/>
  <c r="C3071" i="2"/>
  <c r="B3071" i="2"/>
  <c r="A3071" i="2"/>
  <c r="G3070" i="2"/>
  <c r="F3070" i="2"/>
  <c r="E3070" i="2"/>
  <c r="D3070" i="2"/>
  <c r="C3070" i="2"/>
  <c r="B3070" i="2"/>
  <c r="A3070" i="2"/>
  <c r="G3069" i="2"/>
  <c r="F3069" i="2"/>
  <c r="E3069" i="2"/>
  <c r="D3069" i="2"/>
  <c r="C3069" i="2"/>
  <c r="B3069" i="2"/>
  <c r="A3069" i="2"/>
  <c r="G3068" i="2"/>
  <c r="F3068" i="2"/>
  <c r="E3068" i="2"/>
  <c r="D3068" i="2"/>
  <c r="C3068" i="2"/>
  <c r="B3068" i="2"/>
  <c r="A3068" i="2"/>
  <c r="G3067" i="2"/>
  <c r="F3067" i="2"/>
  <c r="E3067" i="2"/>
  <c r="D3067" i="2"/>
  <c r="C3067" i="2"/>
  <c r="B3067" i="2"/>
  <c r="A3067" i="2"/>
  <c r="G3066" i="2"/>
  <c r="F3066" i="2"/>
  <c r="E3066" i="2"/>
  <c r="D3066" i="2"/>
  <c r="C3066" i="2"/>
  <c r="B3066" i="2"/>
  <c r="A3066" i="2"/>
  <c r="G3065" i="2"/>
  <c r="F3065" i="2"/>
  <c r="E3065" i="2"/>
  <c r="D3065" i="2"/>
  <c r="C3065" i="2"/>
  <c r="B3065" i="2"/>
  <c r="A3065" i="2"/>
  <c r="G3064" i="2"/>
  <c r="F3064" i="2"/>
  <c r="E3064" i="2"/>
  <c r="D3064" i="2"/>
  <c r="C3064" i="2"/>
  <c r="B3064" i="2"/>
  <c r="A3064" i="2"/>
  <c r="G3063" i="2"/>
  <c r="F3063" i="2"/>
  <c r="E3063" i="2"/>
  <c r="D3063" i="2"/>
  <c r="C3063" i="2"/>
  <c r="B3063" i="2"/>
  <c r="A3063" i="2"/>
  <c r="G3062" i="2"/>
  <c r="F3062" i="2"/>
  <c r="E3062" i="2"/>
  <c r="D3062" i="2"/>
  <c r="C3062" i="2"/>
  <c r="B3062" i="2"/>
  <c r="A3062" i="2"/>
  <c r="G3061" i="2"/>
  <c r="F3061" i="2"/>
  <c r="E3061" i="2"/>
  <c r="D3061" i="2"/>
  <c r="C3061" i="2"/>
  <c r="B3061" i="2"/>
  <c r="A3061" i="2"/>
  <c r="G3060" i="2"/>
  <c r="F3060" i="2"/>
  <c r="E3060" i="2"/>
  <c r="D3060" i="2"/>
  <c r="C3060" i="2"/>
  <c r="B3060" i="2"/>
  <c r="A3060" i="2"/>
  <c r="G3059" i="2"/>
  <c r="F3059" i="2"/>
  <c r="E3059" i="2"/>
  <c r="D3059" i="2"/>
  <c r="C3059" i="2"/>
  <c r="B3059" i="2"/>
  <c r="A3059" i="2"/>
  <c r="G3058" i="2"/>
  <c r="F3058" i="2"/>
  <c r="E3058" i="2"/>
  <c r="D3058" i="2"/>
  <c r="C3058" i="2"/>
  <c r="B3058" i="2"/>
  <c r="A3058" i="2"/>
  <c r="G3057" i="2"/>
  <c r="F3057" i="2"/>
  <c r="E3057" i="2"/>
  <c r="D3057" i="2"/>
  <c r="C3057" i="2"/>
  <c r="B3057" i="2"/>
  <c r="A3057" i="2"/>
  <c r="G3056" i="2"/>
  <c r="F3056" i="2"/>
  <c r="E3056" i="2"/>
  <c r="D3056" i="2"/>
  <c r="C3056" i="2"/>
  <c r="B3056" i="2"/>
  <c r="A3056" i="2"/>
  <c r="G3055" i="2"/>
  <c r="F3055" i="2"/>
  <c r="E3055" i="2"/>
  <c r="D3055" i="2"/>
  <c r="C3055" i="2"/>
  <c r="B3055" i="2"/>
  <c r="A3055" i="2"/>
  <c r="G3054" i="2"/>
  <c r="F3054" i="2"/>
  <c r="E3054" i="2"/>
  <c r="D3054" i="2"/>
  <c r="C3054" i="2"/>
  <c r="B3054" i="2"/>
  <c r="A3054" i="2"/>
  <c r="G3053" i="2"/>
  <c r="F3053" i="2"/>
  <c r="E3053" i="2"/>
  <c r="D3053" i="2"/>
  <c r="C3053" i="2"/>
  <c r="B3053" i="2"/>
  <c r="A3053" i="2"/>
  <c r="G3052" i="2"/>
  <c r="F3052" i="2"/>
  <c r="E3052" i="2"/>
  <c r="D3052" i="2"/>
  <c r="C3052" i="2"/>
  <c r="B3052" i="2"/>
  <c r="A3052" i="2"/>
  <c r="G3051" i="2"/>
  <c r="F3051" i="2"/>
  <c r="E3051" i="2"/>
  <c r="D3051" i="2"/>
  <c r="C3051" i="2"/>
  <c r="B3051" i="2"/>
  <c r="A3051" i="2"/>
  <c r="G3050" i="2"/>
  <c r="F3050" i="2"/>
  <c r="E3050" i="2"/>
  <c r="D3050" i="2"/>
  <c r="C3050" i="2"/>
  <c r="B3050" i="2"/>
  <c r="A3050" i="2"/>
  <c r="G3049" i="2"/>
  <c r="F3049" i="2"/>
  <c r="E3049" i="2"/>
  <c r="D3049" i="2"/>
  <c r="C3049" i="2"/>
  <c r="B3049" i="2"/>
  <c r="A3049" i="2"/>
  <c r="G3048" i="2"/>
  <c r="F3048" i="2"/>
  <c r="E3048" i="2"/>
  <c r="D3048" i="2"/>
  <c r="C3048" i="2"/>
  <c r="B3048" i="2"/>
  <c r="A3048" i="2"/>
  <c r="G3047" i="2"/>
  <c r="F3047" i="2"/>
  <c r="E3047" i="2"/>
  <c r="D3047" i="2"/>
  <c r="C3047" i="2"/>
  <c r="B3047" i="2"/>
  <c r="A3047" i="2"/>
  <c r="G3046" i="2"/>
  <c r="F3046" i="2"/>
  <c r="E3046" i="2"/>
  <c r="D3046" i="2"/>
  <c r="C3046" i="2"/>
  <c r="B3046" i="2"/>
  <c r="A3046" i="2"/>
  <c r="G3045" i="2"/>
  <c r="F3045" i="2"/>
  <c r="E3045" i="2"/>
  <c r="D3045" i="2"/>
  <c r="C3045" i="2"/>
  <c r="B3045" i="2"/>
  <c r="A3045" i="2"/>
  <c r="G3044" i="2"/>
  <c r="F3044" i="2"/>
  <c r="E3044" i="2"/>
  <c r="D3044" i="2"/>
  <c r="C3044" i="2"/>
  <c r="B3044" i="2"/>
  <c r="A3044" i="2"/>
  <c r="G3043" i="2"/>
  <c r="F3043" i="2"/>
  <c r="E3043" i="2"/>
  <c r="D3043" i="2"/>
  <c r="C3043" i="2"/>
  <c r="B3043" i="2"/>
  <c r="A3043" i="2"/>
  <c r="G3042" i="2"/>
  <c r="F3042" i="2"/>
  <c r="E3042" i="2"/>
  <c r="D3042" i="2"/>
  <c r="C3042" i="2"/>
  <c r="B3042" i="2"/>
  <c r="A3042" i="2"/>
  <c r="G3041" i="2"/>
  <c r="F3041" i="2"/>
  <c r="E3041" i="2"/>
  <c r="D3041" i="2"/>
  <c r="C3041" i="2"/>
  <c r="B3041" i="2"/>
  <c r="A3041" i="2"/>
  <c r="G3040" i="2"/>
  <c r="F3040" i="2"/>
  <c r="E3040" i="2"/>
  <c r="D3040" i="2"/>
  <c r="C3040" i="2"/>
  <c r="B3040" i="2"/>
  <c r="A3040" i="2"/>
  <c r="G3039" i="2"/>
  <c r="F3039" i="2"/>
  <c r="E3039" i="2"/>
  <c r="D3039" i="2"/>
  <c r="C3039" i="2"/>
  <c r="B3039" i="2"/>
  <c r="A3039" i="2"/>
  <c r="G3038" i="2"/>
  <c r="F3038" i="2"/>
  <c r="E3038" i="2"/>
  <c r="D3038" i="2"/>
  <c r="C3038" i="2"/>
  <c r="B3038" i="2"/>
  <c r="A3038" i="2"/>
  <c r="G3037" i="2"/>
  <c r="F3037" i="2"/>
  <c r="E3037" i="2"/>
  <c r="D3037" i="2"/>
  <c r="C3037" i="2"/>
  <c r="B3037" i="2"/>
  <c r="A3037" i="2"/>
  <c r="G3036" i="2"/>
  <c r="F3036" i="2"/>
  <c r="E3036" i="2"/>
  <c r="D3036" i="2"/>
  <c r="C3036" i="2"/>
  <c r="B3036" i="2"/>
  <c r="A3036" i="2"/>
  <c r="G3035" i="2"/>
  <c r="F3035" i="2"/>
  <c r="E3035" i="2"/>
  <c r="D3035" i="2"/>
  <c r="C3035" i="2"/>
  <c r="B3035" i="2"/>
  <c r="A3035" i="2"/>
  <c r="G3034" i="2"/>
  <c r="F3034" i="2"/>
  <c r="E3034" i="2"/>
  <c r="D3034" i="2"/>
  <c r="C3034" i="2"/>
  <c r="B3034" i="2"/>
  <c r="A3034" i="2"/>
  <c r="G3033" i="2"/>
  <c r="F3033" i="2"/>
  <c r="E3033" i="2"/>
  <c r="D3033" i="2"/>
  <c r="C3033" i="2"/>
  <c r="B3033" i="2"/>
  <c r="A3033" i="2"/>
  <c r="G3032" i="2"/>
  <c r="F3032" i="2"/>
  <c r="E3032" i="2"/>
  <c r="D3032" i="2"/>
  <c r="C3032" i="2"/>
  <c r="B3032" i="2"/>
  <c r="A3032" i="2"/>
  <c r="G3031" i="2"/>
  <c r="F3031" i="2"/>
  <c r="E3031" i="2"/>
  <c r="D3031" i="2"/>
  <c r="C3031" i="2"/>
  <c r="B3031" i="2"/>
  <c r="A3031" i="2"/>
  <c r="G3030" i="2"/>
  <c r="F3030" i="2"/>
  <c r="E3030" i="2"/>
  <c r="D3030" i="2"/>
  <c r="C3030" i="2"/>
  <c r="B3030" i="2"/>
  <c r="A3030" i="2"/>
  <c r="G3029" i="2"/>
  <c r="F3029" i="2"/>
  <c r="E3029" i="2"/>
  <c r="D3029" i="2"/>
  <c r="C3029" i="2"/>
  <c r="B3029" i="2"/>
  <c r="A3029" i="2"/>
  <c r="G3028" i="2"/>
  <c r="F3028" i="2"/>
  <c r="E3028" i="2"/>
  <c r="D3028" i="2"/>
  <c r="C3028" i="2"/>
  <c r="B3028" i="2"/>
  <c r="A3028" i="2"/>
  <c r="G3027" i="2"/>
  <c r="F3027" i="2"/>
  <c r="E3027" i="2"/>
  <c r="D3027" i="2"/>
  <c r="C3027" i="2"/>
  <c r="B3027" i="2"/>
  <c r="A3027" i="2"/>
  <c r="G3026" i="2"/>
  <c r="F3026" i="2"/>
  <c r="E3026" i="2"/>
  <c r="D3026" i="2"/>
  <c r="C3026" i="2"/>
  <c r="B3026" i="2"/>
  <c r="A3026" i="2"/>
  <c r="G3025" i="2"/>
  <c r="F3025" i="2"/>
  <c r="E3025" i="2"/>
  <c r="D3025" i="2"/>
  <c r="C3025" i="2"/>
  <c r="B3025" i="2"/>
  <c r="A3025" i="2"/>
  <c r="G3024" i="2"/>
  <c r="F3024" i="2"/>
  <c r="E3024" i="2"/>
  <c r="D3024" i="2"/>
  <c r="C3024" i="2"/>
  <c r="B3024" i="2"/>
  <c r="A3024" i="2"/>
  <c r="G3023" i="2"/>
  <c r="F3023" i="2"/>
  <c r="E3023" i="2"/>
  <c r="D3023" i="2"/>
  <c r="C3023" i="2"/>
  <c r="B3023" i="2"/>
  <c r="A3023" i="2"/>
  <c r="G3022" i="2"/>
  <c r="F3022" i="2"/>
  <c r="E3022" i="2"/>
  <c r="D3022" i="2"/>
  <c r="C3022" i="2"/>
  <c r="B3022" i="2"/>
  <c r="A3022" i="2"/>
  <c r="G3021" i="2"/>
  <c r="F3021" i="2"/>
  <c r="E3021" i="2"/>
  <c r="D3021" i="2"/>
  <c r="C3021" i="2"/>
  <c r="B3021" i="2"/>
  <c r="A3021" i="2"/>
  <c r="G3020" i="2"/>
  <c r="F3020" i="2"/>
  <c r="E3020" i="2"/>
  <c r="D3020" i="2"/>
  <c r="C3020" i="2"/>
  <c r="B3020" i="2"/>
  <c r="A3020" i="2"/>
  <c r="G3019" i="2"/>
  <c r="F3019" i="2"/>
  <c r="E3019" i="2"/>
  <c r="D3019" i="2"/>
  <c r="C3019" i="2"/>
  <c r="B3019" i="2"/>
  <c r="A3019" i="2"/>
  <c r="G3018" i="2"/>
  <c r="F3018" i="2"/>
  <c r="E3018" i="2"/>
  <c r="D3018" i="2"/>
  <c r="C3018" i="2"/>
  <c r="B3018" i="2"/>
  <c r="A3018" i="2"/>
  <c r="G3017" i="2"/>
  <c r="F3017" i="2"/>
  <c r="E3017" i="2"/>
  <c r="D3017" i="2"/>
  <c r="C3017" i="2"/>
  <c r="B3017" i="2"/>
  <c r="A3017" i="2"/>
  <c r="G3016" i="2"/>
  <c r="F3016" i="2"/>
  <c r="E3016" i="2"/>
  <c r="D3016" i="2"/>
  <c r="C3016" i="2"/>
  <c r="B3016" i="2"/>
  <c r="A3016" i="2"/>
  <c r="G3015" i="2"/>
  <c r="F3015" i="2"/>
  <c r="E3015" i="2"/>
  <c r="D3015" i="2"/>
  <c r="C3015" i="2"/>
  <c r="B3015" i="2"/>
  <c r="A3015" i="2"/>
  <c r="G3014" i="2"/>
  <c r="F3014" i="2"/>
  <c r="E3014" i="2"/>
  <c r="D3014" i="2"/>
  <c r="C3014" i="2"/>
  <c r="B3014" i="2"/>
  <c r="A3014" i="2"/>
  <c r="G3013" i="2"/>
  <c r="F3013" i="2"/>
  <c r="E3013" i="2"/>
  <c r="D3013" i="2"/>
  <c r="C3013" i="2"/>
  <c r="B3013" i="2"/>
  <c r="A3013" i="2"/>
  <c r="G3012" i="2"/>
  <c r="F3012" i="2"/>
  <c r="E3012" i="2"/>
  <c r="D3012" i="2"/>
  <c r="C3012" i="2"/>
  <c r="B3012" i="2"/>
  <c r="A3012" i="2"/>
  <c r="G3011" i="2"/>
  <c r="F3011" i="2"/>
  <c r="E3011" i="2"/>
  <c r="D3011" i="2"/>
  <c r="C3011" i="2"/>
  <c r="B3011" i="2"/>
  <c r="A3011" i="2"/>
  <c r="G3010" i="2"/>
  <c r="F3010" i="2"/>
  <c r="E3010" i="2"/>
  <c r="D3010" i="2"/>
  <c r="C3010" i="2"/>
  <c r="B3010" i="2"/>
  <c r="A3010" i="2"/>
  <c r="G3009" i="2"/>
  <c r="F3009" i="2"/>
  <c r="E3009" i="2"/>
  <c r="D3009" i="2"/>
  <c r="C3009" i="2"/>
  <c r="B3009" i="2"/>
  <c r="A3009" i="2"/>
  <c r="G3008" i="2"/>
  <c r="F3008" i="2"/>
  <c r="E3008" i="2"/>
  <c r="D3008" i="2"/>
  <c r="C3008" i="2"/>
  <c r="B3008" i="2"/>
  <c r="A3008" i="2"/>
  <c r="G3007" i="2"/>
  <c r="F3007" i="2"/>
  <c r="E3007" i="2"/>
  <c r="D3007" i="2"/>
  <c r="C3007" i="2"/>
  <c r="B3007" i="2"/>
  <c r="A3007" i="2"/>
  <c r="G3006" i="2"/>
  <c r="F3006" i="2"/>
  <c r="E3006" i="2"/>
  <c r="D3006" i="2"/>
  <c r="C3006" i="2"/>
  <c r="B3006" i="2"/>
  <c r="A3006" i="2"/>
  <c r="G3005" i="2"/>
  <c r="F3005" i="2"/>
  <c r="E3005" i="2"/>
  <c r="D3005" i="2"/>
  <c r="C3005" i="2"/>
  <c r="B3005" i="2"/>
  <c r="A3005" i="2"/>
  <c r="G3004" i="2"/>
  <c r="F3004" i="2"/>
  <c r="E3004" i="2"/>
  <c r="D3004" i="2"/>
  <c r="C3004" i="2"/>
  <c r="B3004" i="2"/>
  <c r="A3004" i="2"/>
  <c r="G3003" i="2"/>
  <c r="F3003" i="2"/>
  <c r="E3003" i="2"/>
  <c r="D3003" i="2"/>
  <c r="C3003" i="2"/>
  <c r="B3003" i="2"/>
  <c r="A3003" i="2"/>
  <c r="G3002" i="2"/>
  <c r="F3002" i="2"/>
  <c r="E3002" i="2"/>
  <c r="D3002" i="2"/>
  <c r="C3002" i="2"/>
  <c r="B3002" i="2"/>
  <c r="A3002" i="2"/>
  <c r="G3001" i="2"/>
  <c r="F3001" i="2"/>
  <c r="E3001" i="2"/>
  <c r="D3001" i="2"/>
  <c r="C3001" i="2"/>
  <c r="B3001" i="2"/>
  <c r="A3001" i="2"/>
  <c r="G3000" i="2"/>
  <c r="F3000" i="2"/>
  <c r="E3000" i="2"/>
  <c r="D3000" i="2"/>
  <c r="C3000" i="2"/>
  <c r="B3000" i="2"/>
  <c r="A3000" i="2"/>
  <c r="G2999" i="2"/>
  <c r="F2999" i="2"/>
  <c r="E2999" i="2"/>
  <c r="D2999" i="2"/>
  <c r="C2999" i="2"/>
  <c r="B2999" i="2"/>
  <c r="A2999" i="2"/>
  <c r="G2998" i="2"/>
  <c r="F2998" i="2"/>
  <c r="E2998" i="2"/>
  <c r="D2998" i="2"/>
  <c r="C2998" i="2"/>
  <c r="B2998" i="2"/>
  <c r="A2998" i="2"/>
  <c r="G2997" i="2"/>
  <c r="F2997" i="2"/>
  <c r="E2997" i="2"/>
  <c r="D2997" i="2"/>
  <c r="C2997" i="2"/>
  <c r="B2997" i="2"/>
  <c r="A2997" i="2"/>
  <c r="G2996" i="2"/>
  <c r="F2996" i="2"/>
  <c r="E2996" i="2"/>
  <c r="D2996" i="2"/>
  <c r="C2996" i="2"/>
  <c r="B2996" i="2"/>
  <c r="A2996" i="2"/>
  <c r="G2995" i="2"/>
  <c r="F2995" i="2"/>
  <c r="E2995" i="2"/>
  <c r="D2995" i="2"/>
  <c r="C2995" i="2"/>
  <c r="B2995" i="2"/>
  <c r="A2995" i="2"/>
  <c r="G2994" i="2"/>
  <c r="F2994" i="2"/>
  <c r="E2994" i="2"/>
  <c r="D2994" i="2"/>
  <c r="C2994" i="2"/>
  <c r="B2994" i="2"/>
  <c r="A2994" i="2"/>
  <c r="G2993" i="2"/>
  <c r="F2993" i="2"/>
  <c r="E2993" i="2"/>
  <c r="D2993" i="2"/>
  <c r="C2993" i="2"/>
  <c r="B2993" i="2"/>
  <c r="A2993" i="2"/>
  <c r="G2992" i="2"/>
  <c r="F2992" i="2"/>
  <c r="E2992" i="2"/>
  <c r="D2992" i="2"/>
  <c r="C2992" i="2"/>
  <c r="B2992" i="2"/>
  <c r="A2992" i="2"/>
  <c r="G2991" i="2"/>
  <c r="F2991" i="2"/>
  <c r="E2991" i="2"/>
  <c r="D2991" i="2"/>
  <c r="C2991" i="2"/>
  <c r="B2991" i="2"/>
  <c r="A2991" i="2"/>
  <c r="G2990" i="2"/>
  <c r="F2990" i="2"/>
  <c r="E2990" i="2"/>
  <c r="D2990" i="2"/>
  <c r="C2990" i="2"/>
  <c r="B2990" i="2"/>
  <c r="A2990" i="2"/>
  <c r="G2989" i="2"/>
  <c r="F2989" i="2"/>
  <c r="E2989" i="2"/>
  <c r="D2989" i="2"/>
  <c r="C2989" i="2"/>
  <c r="B2989" i="2"/>
  <c r="A2989" i="2"/>
  <c r="G2988" i="2"/>
  <c r="F2988" i="2"/>
  <c r="E2988" i="2"/>
  <c r="D2988" i="2"/>
  <c r="C2988" i="2"/>
  <c r="B2988" i="2"/>
  <c r="A2988" i="2"/>
  <c r="G2987" i="2"/>
  <c r="F2987" i="2"/>
  <c r="E2987" i="2"/>
  <c r="D2987" i="2"/>
  <c r="C2987" i="2"/>
  <c r="B2987" i="2"/>
  <c r="A2987" i="2"/>
  <c r="G2986" i="2"/>
  <c r="F2986" i="2"/>
  <c r="E2986" i="2"/>
  <c r="D2986" i="2"/>
  <c r="C2986" i="2"/>
  <c r="B2986" i="2"/>
  <c r="A2986" i="2"/>
  <c r="G2985" i="2"/>
  <c r="F2985" i="2"/>
  <c r="E2985" i="2"/>
  <c r="D2985" i="2"/>
  <c r="C2985" i="2"/>
  <c r="B2985" i="2"/>
  <c r="A2985" i="2"/>
  <c r="G2984" i="2"/>
  <c r="F2984" i="2"/>
  <c r="E2984" i="2"/>
  <c r="D2984" i="2"/>
  <c r="C2984" i="2"/>
  <c r="B2984" i="2"/>
  <c r="A2984" i="2"/>
  <c r="G2983" i="2"/>
  <c r="F2983" i="2"/>
  <c r="E2983" i="2"/>
  <c r="D2983" i="2"/>
  <c r="C2983" i="2"/>
  <c r="B2983" i="2"/>
  <c r="A2983" i="2"/>
  <c r="G2982" i="2"/>
  <c r="F2982" i="2"/>
  <c r="E2982" i="2"/>
  <c r="D2982" i="2"/>
  <c r="C2982" i="2"/>
  <c r="B2982" i="2"/>
  <c r="A2982" i="2"/>
  <c r="G2981" i="2"/>
  <c r="F2981" i="2"/>
  <c r="E2981" i="2"/>
  <c r="D2981" i="2"/>
  <c r="C2981" i="2"/>
  <c r="B2981" i="2"/>
  <c r="A2981" i="2"/>
  <c r="G2980" i="2"/>
  <c r="F2980" i="2"/>
  <c r="E2980" i="2"/>
  <c r="D2980" i="2"/>
  <c r="C2980" i="2"/>
  <c r="B2980" i="2"/>
  <c r="A2980" i="2"/>
  <c r="G2979" i="2"/>
  <c r="F2979" i="2"/>
  <c r="E2979" i="2"/>
  <c r="D2979" i="2"/>
  <c r="C2979" i="2"/>
  <c r="B2979" i="2"/>
  <c r="A2979" i="2"/>
  <c r="G2978" i="2"/>
  <c r="F2978" i="2"/>
  <c r="E2978" i="2"/>
  <c r="D2978" i="2"/>
  <c r="C2978" i="2"/>
  <c r="B2978" i="2"/>
  <c r="A2978" i="2"/>
  <c r="G2977" i="2"/>
  <c r="F2977" i="2"/>
  <c r="E2977" i="2"/>
  <c r="D2977" i="2"/>
  <c r="C2977" i="2"/>
  <c r="B2977" i="2"/>
  <c r="A2977" i="2"/>
  <c r="G2976" i="2"/>
  <c r="F2976" i="2"/>
  <c r="E2976" i="2"/>
  <c r="D2976" i="2"/>
  <c r="C2976" i="2"/>
  <c r="B2976" i="2"/>
  <c r="A2976" i="2"/>
  <c r="G2975" i="2"/>
  <c r="F2975" i="2"/>
  <c r="E2975" i="2"/>
  <c r="D2975" i="2"/>
  <c r="C2975" i="2"/>
  <c r="B2975" i="2"/>
  <c r="A2975" i="2"/>
  <c r="G2974" i="2"/>
  <c r="F2974" i="2"/>
  <c r="E2974" i="2"/>
  <c r="D2974" i="2"/>
  <c r="C2974" i="2"/>
  <c r="B2974" i="2"/>
  <c r="A2974" i="2"/>
  <c r="G2973" i="2"/>
  <c r="F2973" i="2"/>
  <c r="E2973" i="2"/>
  <c r="D2973" i="2"/>
  <c r="C2973" i="2"/>
  <c r="B2973" i="2"/>
  <c r="A2973" i="2"/>
  <c r="G2972" i="2"/>
  <c r="F2972" i="2"/>
  <c r="E2972" i="2"/>
  <c r="D2972" i="2"/>
  <c r="C2972" i="2"/>
  <c r="B2972" i="2"/>
  <c r="A2972" i="2"/>
  <c r="G2971" i="2"/>
  <c r="F2971" i="2"/>
  <c r="E2971" i="2"/>
  <c r="D2971" i="2"/>
  <c r="C2971" i="2"/>
  <c r="B2971" i="2"/>
  <c r="A2971" i="2"/>
  <c r="G2970" i="2"/>
  <c r="F2970" i="2"/>
  <c r="E2970" i="2"/>
  <c r="D2970" i="2"/>
  <c r="C2970" i="2"/>
  <c r="B2970" i="2"/>
  <c r="A2970" i="2"/>
  <c r="G2969" i="2"/>
  <c r="F2969" i="2"/>
  <c r="E2969" i="2"/>
  <c r="D2969" i="2"/>
  <c r="C2969" i="2"/>
  <c r="B2969" i="2"/>
  <c r="A2969" i="2"/>
  <c r="G2968" i="2"/>
  <c r="F2968" i="2"/>
  <c r="E2968" i="2"/>
  <c r="D2968" i="2"/>
  <c r="C2968" i="2"/>
  <c r="B2968" i="2"/>
  <c r="A2968" i="2"/>
  <c r="G2967" i="2"/>
  <c r="F2967" i="2"/>
  <c r="E2967" i="2"/>
  <c r="D2967" i="2"/>
  <c r="C2967" i="2"/>
  <c r="B2967" i="2"/>
  <c r="A2967" i="2"/>
  <c r="G2966" i="2"/>
  <c r="F2966" i="2"/>
  <c r="E2966" i="2"/>
  <c r="D2966" i="2"/>
  <c r="C2966" i="2"/>
  <c r="B2966" i="2"/>
  <c r="A2966" i="2"/>
  <c r="G2965" i="2"/>
  <c r="F2965" i="2"/>
  <c r="E2965" i="2"/>
  <c r="D2965" i="2"/>
  <c r="C2965" i="2"/>
  <c r="B2965" i="2"/>
  <c r="A2965" i="2"/>
  <c r="G2964" i="2"/>
  <c r="F2964" i="2"/>
  <c r="E2964" i="2"/>
  <c r="D2964" i="2"/>
  <c r="C2964" i="2"/>
  <c r="B2964" i="2"/>
  <c r="A2964" i="2"/>
  <c r="G2963" i="2"/>
  <c r="F2963" i="2"/>
  <c r="E2963" i="2"/>
  <c r="D2963" i="2"/>
  <c r="C2963" i="2"/>
  <c r="B2963" i="2"/>
  <c r="A2963" i="2"/>
  <c r="G2962" i="2"/>
  <c r="F2962" i="2"/>
  <c r="E2962" i="2"/>
  <c r="D2962" i="2"/>
  <c r="C2962" i="2"/>
  <c r="B2962" i="2"/>
  <c r="A2962" i="2"/>
  <c r="G2961" i="2"/>
  <c r="F2961" i="2"/>
  <c r="E2961" i="2"/>
  <c r="D2961" i="2"/>
  <c r="C2961" i="2"/>
  <c r="B2961" i="2"/>
  <c r="A2961" i="2"/>
  <c r="G2960" i="2"/>
  <c r="F2960" i="2"/>
  <c r="E2960" i="2"/>
  <c r="D2960" i="2"/>
  <c r="C2960" i="2"/>
  <c r="B2960" i="2"/>
  <c r="A2960" i="2"/>
  <c r="G2959" i="2"/>
  <c r="F2959" i="2"/>
  <c r="E2959" i="2"/>
  <c r="D2959" i="2"/>
  <c r="C2959" i="2"/>
  <c r="B2959" i="2"/>
  <c r="A2959" i="2"/>
  <c r="G2958" i="2"/>
  <c r="F2958" i="2"/>
  <c r="E2958" i="2"/>
  <c r="D2958" i="2"/>
  <c r="C2958" i="2"/>
  <c r="B2958" i="2"/>
  <c r="A2958" i="2"/>
  <c r="G2957" i="2"/>
  <c r="F2957" i="2"/>
  <c r="E2957" i="2"/>
  <c r="D2957" i="2"/>
  <c r="C2957" i="2"/>
  <c r="B2957" i="2"/>
  <c r="A2957" i="2"/>
  <c r="G2956" i="2"/>
  <c r="F2956" i="2"/>
  <c r="E2956" i="2"/>
  <c r="D2956" i="2"/>
  <c r="C2956" i="2"/>
  <c r="B2956" i="2"/>
  <c r="A2956" i="2"/>
  <c r="G2955" i="2"/>
  <c r="F2955" i="2"/>
  <c r="E2955" i="2"/>
  <c r="D2955" i="2"/>
  <c r="C2955" i="2"/>
  <c r="B2955" i="2"/>
  <c r="A2955" i="2"/>
  <c r="G2954" i="2"/>
  <c r="F2954" i="2"/>
  <c r="E2954" i="2"/>
  <c r="D2954" i="2"/>
  <c r="C2954" i="2"/>
  <c r="B2954" i="2"/>
  <c r="A2954" i="2"/>
  <c r="G2953" i="2"/>
  <c r="F2953" i="2"/>
  <c r="E2953" i="2"/>
  <c r="D2953" i="2"/>
  <c r="C2953" i="2"/>
  <c r="B2953" i="2"/>
  <c r="A2953" i="2"/>
  <c r="G2952" i="2"/>
  <c r="F2952" i="2"/>
  <c r="E2952" i="2"/>
  <c r="D2952" i="2"/>
  <c r="C2952" i="2"/>
  <c r="B2952" i="2"/>
  <c r="A2952" i="2"/>
  <c r="G2951" i="2"/>
  <c r="F2951" i="2"/>
  <c r="E2951" i="2"/>
  <c r="D2951" i="2"/>
  <c r="C2951" i="2"/>
  <c r="B2951" i="2"/>
  <c r="A2951" i="2"/>
  <c r="G2950" i="2"/>
  <c r="F2950" i="2"/>
  <c r="E2950" i="2"/>
  <c r="D2950" i="2"/>
  <c r="C2950" i="2"/>
  <c r="B2950" i="2"/>
  <c r="A2950" i="2"/>
  <c r="G2949" i="2"/>
  <c r="F2949" i="2"/>
  <c r="E2949" i="2"/>
  <c r="D2949" i="2"/>
  <c r="C2949" i="2"/>
  <c r="B2949" i="2"/>
  <c r="A2949" i="2"/>
  <c r="G2948" i="2"/>
  <c r="F2948" i="2"/>
  <c r="E2948" i="2"/>
  <c r="D2948" i="2"/>
  <c r="C2948" i="2"/>
  <c r="B2948" i="2"/>
  <c r="A2948" i="2"/>
  <c r="G2947" i="2"/>
  <c r="F2947" i="2"/>
  <c r="E2947" i="2"/>
  <c r="D2947" i="2"/>
  <c r="C2947" i="2"/>
  <c r="B2947" i="2"/>
  <c r="A2947" i="2"/>
  <c r="G2946" i="2"/>
  <c r="F2946" i="2"/>
  <c r="E2946" i="2"/>
  <c r="D2946" i="2"/>
  <c r="C2946" i="2"/>
  <c r="B2946" i="2"/>
  <c r="A2946" i="2"/>
  <c r="G2945" i="2"/>
  <c r="F2945" i="2"/>
  <c r="E2945" i="2"/>
  <c r="D2945" i="2"/>
  <c r="C2945" i="2"/>
  <c r="B2945" i="2"/>
  <c r="A2945" i="2"/>
  <c r="G2944" i="2"/>
  <c r="F2944" i="2"/>
  <c r="E2944" i="2"/>
  <c r="D2944" i="2"/>
  <c r="C2944" i="2"/>
  <c r="B2944" i="2"/>
  <c r="A2944" i="2"/>
  <c r="G2943" i="2"/>
  <c r="F2943" i="2"/>
  <c r="E2943" i="2"/>
  <c r="D2943" i="2"/>
  <c r="C2943" i="2"/>
  <c r="B2943" i="2"/>
  <c r="A2943" i="2"/>
  <c r="G2942" i="2"/>
  <c r="F2942" i="2"/>
  <c r="E2942" i="2"/>
  <c r="D2942" i="2"/>
  <c r="C2942" i="2"/>
  <c r="B2942" i="2"/>
  <c r="A2942" i="2"/>
  <c r="G2941" i="2"/>
  <c r="F2941" i="2"/>
  <c r="E2941" i="2"/>
  <c r="D2941" i="2"/>
  <c r="C2941" i="2"/>
  <c r="B2941" i="2"/>
  <c r="A2941" i="2"/>
  <c r="G2940" i="2"/>
  <c r="F2940" i="2"/>
  <c r="E2940" i="2"/>
  <c r="D2940" i="2"/>
  <c r="C2940" i="2"/>
  <c r="B2940" i="2"/>
  <c r="A2940" i="2"/>
  <c r="G2939" i="2"/>
  <c r="F2939" i="2"/>
  <c r="E2939" i="2"/>
  <c r="D2939" i="2"/>
  <c r="C2939" i="2"/>
  <c r="B2939" i="2"/>
  <c r="A2939" i="2"/>
  <c r="G2938" i="2"/>
  <c r="F2938" i="2"/>
  <c r="E2938" i="2"/>
  <c r="D2938" i="2"/>
  <c r="C2938" i="2"/>
  <c r="B2938" i="2"/>
  <c r="A2938" i="2"/>
  <c r="G2937" i="2"/>
  <c r="F2937" i="2"/>
  <c r="E2937" i="2"/>
  <c r="D2937" i="2"/>
  <c r="C2937" i="2"/>
  <c r="B2937" i="2"/>
  <c r="A2937" i="2"/>
  <c r="G2936" i="2"/>
  <c r="F2936" i="2"/>
  <c r="E2936" i="2"/>
  <c r="D2936" i="2"/>
  <c r="C2936" i="2"/>
  <c r="B2936" i="2"/>
  <c r="A2936" i="2"/>
  <c r="G2935" i="2"/>
  <c r="F2935" i="2"/>
  <c r="E2935" i="2"/>
  <c r="D2935" i="2"/>
  <c r="C2935" i="2"/>
  <c r="B2935" i="2"/>
  <c r="A2935" i="2"/>
  <c r="G2934" i="2"/>
  <c r="F2934" i="2"/>
  <c r="E2934" i="2"/>
  <c r="D2934" i="2"/>
  <c r="C2934" i="2"/>
  <c r="B2934" i="2"/>
  <c r="A2934" i="2"/>
  <c r="G2933" i="2"/>
  <c r="F2933" i="2"/>
  <c r="E2933" i="2"/>
  <c r="D2933" i="2"/>
  <c r="C2933" i="2"/>
  <c r="B2933" i="2"/>
  <c r="A2933" i="2"/>
  <c r="G2932" i="2"/>
  <c r="F2932" i="2"/>
  <c r="E2932" i="2"/>
  <c r="D2932" i="2"/>
  <c r="C2932" i="2"/>
  <c r="B2932" i="2"/>
  <c r="A2932" i="2"/>
  <c r="G2931" i="2"/>
  <c r="F2931" i="2"/>
  <c r="E2931" i="2"/>
  <c r="D2931" i="2"/>
  <c r="C2931" i="2"/>
  <c r="B2931" i="2"/>
  <c r="A2931" i="2"/>
  <c r="G2930" i="2"/>
  <c r="F2930" i="2"/>
  <c r="E2930" i="2"/>
  <c r="D2930" i="2"/>
  <c r="C2930" i="2"/>
  <c r="B2930" i="2"/>
  <c r="A2930" i="2"/>
  <c r="G2929" i="2"/>
  <c r="F2929" i="2"/>
  <c r="E2929" i="2"/>
  <c r="D2929" i="2"/>
  <c r="C2929" i="2"/>
  <c r="B2929" i="2"/>
  <c r="A2929" i="2"/>
  <c r="G2928" i="2"/>
  <c r="F2928" i="2"/>
  <c r="E2928" i="2"/>
  <c r="D2928" i="2"/>
  <c r="C2928" i="2"/>
  <c r="B2928" i="2"/>
  <c r="A2928" i="2"/>
  <c r="G2927" i="2"/>
  <c r="F2927" i="2"/>
  <c r="E2927" i="2"/>
  <c r="D2927" i="2"/>
  <c r="C2927" i="2"/>
  <c r="B2927" i="2"/>
  <c r="A2927" i="2"/>
  <c r="G2926" i="2"/>
  <c r="F2926" i="2"/>
  <c r="E2926" i="2"/>
  <c r="D2926" i="2"/>
  <c r="C2926" i="2"/>
  <c r="B2926" i="2"/>
  <c r="A2926" i="2"/>
  <c r="G2925" i="2"/>
  <c r="F2925" i="2"/>
  <c r="E2925" i="2"/>
  <c r="D2925" i="2"/>
  <c r="C2925" i="2"/>
  <c r="B2925" i="2"/>
  <c r="A2925" i="2"/>
  <c r="G2924" i="2"/>
  <c r="F2924" i="2"/>
  <c r="E2924" i="2"/>
  <c r="D2924" i="2"/>
  <c r="C2924" i="2"/>
  <c r="B2924" i="2"/>
  <c r="A2924" i="2"/>
  <c r="G2923" i="2"/>
  <c r="F2923" i="2"/>
  <c r="E2923" i="2"/>
  <c r="D2923" i="2"/>
  <c r="C2923" i="2"/>
  <c r="B2923" i="2"/>
  <c r="A2923" i="2"/>
  <c r="G2922" i="2"/>
  <c r="F2922" i="2"/>
  <c r="E2922" i="2"/>
  <c r="D2922" i="2"/>
  <c r="C2922" i="2"/>
  <c r="B2922" i="2"/>
  <c r="A2922" i="2"/>
  <c r="G2921" i="2"/>
  <c r="F2921" i="2"/>
  <c r="E2921" i="2"/>
  <c r="D2921" i="2"/>
  <c r="C2921" i="2"/>
  <c r="B2921" i="2"/>
  <c r="A2921" i="2"/>
  <c r="G2920" i="2"/>
  <c r="F2920" i="2"/>
  <c r="E2920" i="2"/>
  <c r="D2920" i="2"/>
  <c r="C2920" i="2"/>
  <c r="B2920" i="2"/>
  <c r="A2920" i="2"/>
  <c r="G2919" i="2"/>
  <c r="F2919" i="2"/>
  <c r="E2919" i="2"/>
  <c r="D2919" i="2"/>
  <c r="C2919" i="2"/>
  <c r="B2919" i="2"/>
  <c r="A2919" i="2"/>
  <c r="G2918" i="2"/>
  <c r="F2918" i="2"/>
  <c r="E2918" i="2"/>
  <c r="D2918" i="2"/>
  <c r="C2918" i="2"/>
  <c r="B2918" i="2"/>
  <c r="A2918" i="2"/>
  <c r="G2917" i="2"/>
  <c r="F2917" i="2"/>
  <c r="E2917" i="2"/>
  <c r="D2917" i="2"/>
  <c r="C2917" i="2"/>
  <c r="B2917" i="2"/>
  <c r="A2917" i="2"/>
  <c r="G2916" i="2"/>
  <c r="F2916" i="2"/>
  <c r="E2916" i="2"/>
  <c r="D2916" i="2"/>
  <c r="C2916" i="2"/>
  <c r="B2916" i="2"/>
  <c r="A2916" i="2"/>
  <c r="G2915" i="2"/>
  <c r="F2915" i="2"/>
  <c r="E2915" i="2"/>
  <c r="D2915" i="2"/>
  <c r="C2915" i="2"/>
  <c r="B2915" i="2"/>
  <c r="A2915" i="2"/>
  <c r="G2914" i="2"/>
  <c r="F2914" i="2"/>
  <c r="E2914" i="2"/>
  <c r="D2914" i="2"/>
  <c r="C2914" i="2"/>
  <c r="B2914" i="2"/>
  <c r="A2914" i="2"/>
  <c r="G2913" i="2"/>
  <c r="F2913" i="2"/>
  <c r="E2913" i="2"/>
  <c r="D2913" i="2"/>
  <c r="C2913" i="2"/>
  <c r="B2913" i="2"/>
  <c r="A2913" i="2"/>
  <c r="G2912" i="2"/>
  <c r="F2912" i="2"/>
  <c r="E2912" i="2"/>
  <c r="D2912" i="2"/>
  <c r="C2912" i="2"/>
  <c r="B2912" i="2"/>
  <c r="A2912" i="2"/>
  <c r="G2911" i="2"/>
  <c r="F2911" i="2"/>
  <c r="E2911" i="2"/>
  <c r="D2911" i="2"/>
  <c r="C2911" i="2"/>
  <c r="B2911" i="2"/>
  <c r="A2911" i="2"/>
  <c r="G2910" i="2"/>
  <c r="F2910" i="2"/>
  <c r="E2910" i="2"/>
  <c r="D2910" i="2"/>
  <c r="C2910" i="2"/>
  <c r="B2910" i="2"/>
  <c r="A2910" i="2"/>
  <c r="G2909" i="2"/>
  <c r="F2909" i="2"/>
  <c r="E2909" i="2"/>
  <c r="D2909" i="2"/>
  <c r="C2909" i="2"/>
  <c r="B2909" i="2"/>
  <c r="A2909" i="2"/>
  <c r="G2908" i="2"/>
  <c r="F2908" i="2"/>
  <c r="E2908" i="2"/>
  <c r="D2908" i="2"/>
  <c r="C2908" i="2"/>
  <c r="B2908" i="2"/>
  <c r="A2908" i="2"/>
  <c r="G2907" i="2"/>
  <c r="F2907" i="2"/>
  <c r="E2907" i="2"/>
  <c r="D2907" i="2"/>
  <c r="C2907" i="2"/>
  <c r="B2907" i="2"/>
  <c r="A2907" i="2"/>
  <c r="G2906" i="2"/>
  <c r="F2906" i="2"/>
  <c r="E2906" i="2"/>
  <c r="D2906" i="2"/>
  <c r="C2906" i="2"/>
  <c r="B2906" i="2"/>
  <c r="A2906" i="2"/>
  <c r="G2905" i="2"/>
  <c r="F2905" i="2"/>
  <c r="E2905" i="2"/>
  <c r="D2905" i="2"/>
  <c r="C2905" i="2"/>
  <c r="B2905" i="2"/>
  <c r="A2905" i="2"/>
  <c r="G2904" i="2"/>
  <c r="F2904" i="2"/>
  <c r="E2904" i="2"/>
  <c r="D2904" i="2"/>
  <c r="C2904" i="2"/>
  <c r="B2904" i="2"/>
  <c r="A2904" i="2"/>
  <c r="G2903" i="2"/>
  <c r="F2903" i="2"/>
  <c r="E2903" i="2"/>
  <c r="D2903" i="2"/>
  <c r="C2903" i="2"/>
  <c r="B2903" i="2"/>
  <c r="A2903" i="2"/>
  <c r="G2902" i="2"/>
  <c r="F2902" i="2"/>
  <c r="E2902" i="2"/>
  <c r="D2902" i="2"/>
  <c r="C2902" i="2"/>
  <c r="B2902" i="2"/>
  <c r="A2902" i="2"/>
  <c r="G2901" i="2"/>
  <c r="F2901" i="2"/>
  <c r="E2901" i="2"/>
  <c r="D2901" i="2"/>
  <c r="C2901" i="2"/>
  <c r="B2901" i="2"/>
  <c r="A2901" i="2"/>
  <c r="G2900" i="2"/>
  <c r="F2900" i="2"/>
  <c r="E2900" i="2"/>
  <c r="D2900" i="2"/>
  <c r="C2900" i="2"/>
  <c r="B2900" i="2"/>
  <c r="A2900" i="2"/>
  <c r="G2899" i="2"/>
  <c r="F2899" i="2"/>
  <c r="E2899" i="2"/>
  <c r="D2899" i="2"/>
  <c r="C2899" i="2"/>
  <c r="B2899" i="2"/>
  <c r="A2899" i="2"/>
  <c r="G2898" i="2"/>
  <c r="F2898" i="2"/>
  <c r="E2898" i="2"/>
  <c r="D2898" i="2"/>
  <c r="C2898" i="2"/>
  <c r="B2898" i="2"/>
  <c r="A2898" i="2"/>
  <c r="G2897" i="2"/>
  <c r="F2897" i="2"/>
  <c r="E2897" i="2"/>
  <c r="D2897" i="2"/>
  <c r="C2897" i="2"/>
  <c r="B2897" i="2"/>
  <c r="A2897" i="2"/>
  <c r="G2896" i="2"/>
  <c r="F2896" i="2"/>
  <c r="E2896" i="2"/>
  <c r="D2896" i="2"/>
  <c r="C2896" i="2"/>
  <c r="B2896" i="2"/>
  <c r="A2896" i="2"/>
  <c r="G2895" i="2"/>
  <c r="F2895" i="2"/>
  <c r="E2895" i="2"/>
  <c r="D2895" i="2"/>
  <c r="C2895" i="2"/>
  <c r="B2895" i="2"/>
  <c r="A2895" i="2"/>
  <c r="G2894" i="2"/>
  <c r="F2894" i="2"/>
  <c r="E2894" i="2"/>
  <c r="D2894" i="2"/>
  <c r="C2894" i="2"/>
  <c r="B2894" i="2"/>
  <c r="A2894" i="2"/>
  <c r="G2893" i="2"/>
  <c r="F2893" i="2"/>
  <c r="E2893" i="2"/>
  <c r="D2893" i="2"/>
  <c r="C2893" i="2"/>
  <c r="B2893" i="2"/>
  <c r="A2893" i="2"/>
  <c r="G2892" i="2"/>
  <c r="F2892" i="2"/>
  <c r="E2892" i="2"/>
  <c r="D2892" i="2"/>
  <c r="C2892" i="2"/>
  <c r="B2892" i="2"/>
  <c r="A2892" i="2"/>
  <c r="G2891" i="2"/>
  <c r="F2891" i="2"/>
  <c r="E2891" i="2"/>
  <c r="D2891" i="2"/>
  <c r="C2891" i="2"/>
  <c r="B2891" i="2"/>
  <c r="A2891" i="2"/>
  <c r="G2890" i="2"/>
  <c r="F2890" i="2"/>
  <c r="E2890" i="2"/>
  <c r="D2890" i="2"/>
  <c r="C2890" i="2"/>
  <c r="B2890" i="2"/>
  <c r="A2890" i="2"/>
  <c r="G2889" i="2"/>
  <c r="F2889" i="2"/>
  <c r="E2889" i="2"/>
  <c r="D2889" i="2"/>
  <c r="C2889" i="2"/>
  <c r="B2889" i="2"/>
  <c r="A2889" i="2"/>
  <c r="G2888" i="2"/>
  <c r="F2888" i="2"/>
  <c r="E2888" i="2"/>
  <c r="D2888" i="2"/>
  <c r="C2888" i="2"/>
  <c r="B2888" i="2"/>
  <c r="A2888" i="2"/>
  <c r="G2887" i="2"/>
  <c r="F2887" i="2"/>
  <c r="E2887" i="2"/>
  <c r="D2887" i="2"/>
  <c r="C2887" i="2"/>
  <c r="B2887" i="2"/>
  <c r="A2887" i="2"/>
  <c r="G2886" i="2"/>
  <c r="F2886" i="2"/>
  <c r="E2886" i="2"/>
  <c r="D2886" i="2"/>
  <c r="C2886" i="2"/>
  <c r="B2886" i="2"/>
  <c r="A2886" i="2"/>
  <c r="G2885" i="2"/>
  <c r="F2885" i="2"/>
  <c r="E2885" i="2"/>
  <c r="D2885" i="2"/>
  <c r="C2885" i="2"/>
  <c r="B2885" i="2"/>
  <c r="A2885" i="2"/>
  <c r="G2884" i="2"/>
  <c r="F2884" i="2"/>
  <c r="E2884" i="2"/>
  <c r="D2884" i="2"/>
  <c r="C2884" i="2"/>
  <c r="B2884" i="2"/>
  <c r="A2884" i="2"/>
  <c r="G2883" i="2"/>
  <c r="F2883" i="2"/>
  <c r="E2883" i="2"/>
  <c r="D2883" i="2"/>
  <c r="C2883" i="2"/>
  <c r="B2883" i="2"/>
  <c r="A2883" i="2"/>
  <c r="G2882" i="2"/>
  <c r="F2882" i="2"/>
  <c r="E2882" i="2"/>
  <c r="D2882" i="2"/>
  <c r="C2882" i="2"/>
  <c r="B2882" i="2"/>
  <c r="A2882" i="2"/>
  <c r="G2881" i="2"/>
  <c r="F2881" i="2"/>
  <c r="E2881" i="2"/>
  <c r="D2881" i="2"/>
  <c r="C2881" i="2"/>
  <c r="B2881" i="2"/>
  <c r="A2881" i="2"/>
  <c r="G2880" i="2"/>
  <c r="F2880" i="2"/>
  <c r="E2880" i="2"/>
  <c r="D2880" i="2"/>
  <c r="C2880" i="2"/>
  <c r="B2880" i="2"/>
  <c r="A2880" i="2"/>
  <c r="G2879" i="2"/>
  <c r="F2879" i="2"/>
  <c r="E2879" i="2"/>
  <c r="D2879" i="2"/>
  <c r="C2879" i="2"/>
  <c r="B2879" i="2"/>
  <c r="A2879" i="2"/>
  <c r="G2878" i="2"/>
  <c r="F2878" i="2"/>
  <c r="E2878" i="2"/>
  <c r="D2878" i="2"/>
  <c r="C2878" i="2"/>
  <c r="B2878" i="2"/>
  <c r="A2878" i="2"/>
  <c r="G2877" i="2"/>
  <c r="F2877" i="2"/>
  <c r="E2877" i="2"/>
  <c r="D2877" i="2"/>
  <c r="C2877" i="2"/>
  <c r="B2877" i="2"/>
  <c r="A2877" i="2"/>
  <c r="G2876" i="2"/>
  <c r="F2876" i="2"/>
  <c r="E2876" i="2"/>
  <c r="D2876" i="2"/>
  <c r="C2876" i="2"/>
  <c r="B2876" i="2"/>
  <c r="A2876" i="2"/>
  <c r="G2875" i="2"/>
  <c r="F2875" i="2"/>
  <c r="E2875" i="2"/>
  <c r="D2875" i="2"/>
  <c r="C2875" i="2"/>
  <c r="B2875" i="2"/>
  <c r="A2875" i="2"/>
  <c r="G2874" i="2"/>
  <c r="F2874" i="2"/>
  <c r="E2874" i="2"/>
  <c r="D2874" i="2"/>
  <c r="C2874" i="2"/>
  <c r="B2874" i="2"/>
  <c r="A2874" i="2"/>
  <c r="G2873" i="2"/>
  <c r="F2873" i="2"/>
  <c r="E2873" i="2"/>
  <c r="D2873" i="2"/>
  <c r="C2873" i="2"/>
  <c r="B2873" i="2"/>
  <c r="A2873" i="2"/>
  <c r="G2872" i="2"/>
  <c r="F2872" i="2"/>
  <c r="E2872" i="2"/>
  <c r="D2872" i="2"/>
  <c r="C2872" i="2"/>
  <c r="B2872" i="2"/>
  <c r="A2872" i="2"/>
  <c r="G2871" i="2"/>
  <c r="F2871" i="2"/>
  <c r="E2871" i="2"/>
  <c r="D2871" i="2"/>
  <c r="C2871" i="2"/>
  <c r="B2871" i="2"/>
  <c r="A2871" i="2"/>
  <c r="G2870" i="2"/>
  <c r="F2870" i="2"/>
  <c r="E2870" i="2"/>
  <c r="D2870" i="2"/>
  <c r="C2870" i="2"/>
  <c r="B2870" i="2"/>
  <c r="A2870" i="2"/>
  <c r="G2869" i="2"/>
  <c r="F2869" i="2"/>
  <c r="E2869" i="2"/>
  <c r="D2869" i="2"/>
  <c r="C2869" i="2"/>
  <c r="B2869" i="2"/>
  <c r="A2869" i="2"/>
  <c r="G2868" i="2"/>
  <c r="F2868" i="2"/>
  <c r="E2868" i="2"/>
  <c r="D2868" i="2"/>
  <c r="C2868" i="2"/>
  <c r="B2868" i="2"/>
  <c r="A2868" i="2"/>
  <c r="G2867" i="2"/>
  <c r="F2867" i="2"/>
  <c r="E2867" i="2"/>
  <c r="D2867" i="2"/>
  <c r="C2867" i="2"/>
  <c r="B2867" i="2"/>
  <c r="A2867" i="2"/>
  <c r="G2866" i="2"/>
  <c r="F2866" i="2"/>
  <c r="E2866" i="2"/>
  <c r="D2866" i="2"/>
  <c r="C2866" i="2"/>
  <c r="B2866" i="2"/>
  <c r="A2866" i="2"/>
  <c r="G2865" i="2"/>
  <c r="F2865" i="2"/>
  <c r="E2865" i="2"/>
  <c r="D2865" i="2"/>
  <c r="C2865" i="2"/>
  <c r="B2865" i="2"/>
  <c r="A2865" i="2"/>
  <c r="G2864" i="2"/>
  <c r="F2864" i="2"/>
  <c r="E2864" i="2"/>
  <c r="D2864" i="2"/>
  <c r="C2864" i="2"/>
  <c r="B2864" i="2"/>
  <c r="A2864" i="2"/>
  <c r="G2863" i="2"/>
  <c r="F2863" i="2"/>
  <c r="E2863" i="2"/>
  <c r="D2863" i="2"/>
  <c r="C2863" i="2"/>
  <c r="B2863" i="2"/>
  <c r="A2863" i="2"/>
  <c r="G2862" i="2"/>
  <c r="F2862" i="2"/>
  <c r="E2862" i="2"/>
  <c r="D2862" i="2"/>
  <c r="C2862" i="2"/>
  <c r="B2862" i="2"/>
  <c r="A2862" i="2"/>
  <c r="G2861" i="2"/>
  <c r="F2861" i="2"/>
  <c r="E2861" i="2"/>
  <c r="D2861" i="2"/>
  <c r="C2861" i="2"/>
  <c r="B2861" i="2"/>
  <c r="A2861" i="2"/>
  <c r="G2860" i="2"/>
  <c r="F2860" i="2"/>
  <c r="E2860" i="2"/>
  <c r="D2860" i="2"/>
  <c r="C2860" i="2"/>
  <c r="B2860" i="2"/>
  <c r="A2860" i="2"/>
  <c r="G2859" i="2"/>
  <c r="F2859" i="2"/>
  <c r="E2859" i="2"/>
  <c r="D2859" i="2"/>
  <c r="C2859" i="2"/>
  <c r="B2859" i="2"/>
  <c r="A2859" i="2"/>
  <c r="G2858" i="2"/>
  <c r="F2858" i="2"/>
  <c r="E2858" i="2"/>
  <c r="D2858" i="2"/>
  <c r="C2858" i="2"/>
  <c r="B2858" i="2"/>
  <c r="A2858" i="2"/>
  <c r="G2857" i="2"/>
  <c r="F2857" i="2"/>
  <c r="E2857" i="2"/>
  <c r="D2857" i="2"/>
  <c r="C2857" i="2"/>
  <c r="B2857" i="2"/>
  <c r="A2857" i="2"/>
  <c r="G2856" i="2"/>
  <c r="F2856" i="2"/>
  <c r="E2856" i="2"/>
  <c r="D2856" i="2"/>
  <c r="C2856" i="2"/>
  <c r="B2856" i="2"/>
  <c r="A2856" i="2"/>
  <c r="G2855" i="2"/>
  <c r="F2855" i="2"/>
  <c r="E2855" i="2"/>
  <c r="D2855" i="2"/>
  <c r="C2855" i="2"/>
  <c r="B2855" i="2"/>
  <c r="A2855" i="2"/>
  <c r="G2854" i="2"/>
  <c r="F2854" i="2"/>
  <c r="E2854" i="2"/>
  <c r="D2854" i="2"/>
  <c r="C2854" i="2"/>
  <c r="B2854" i="2"/>
  <c r="A2854" i="2"/>
  <c r="G2853" i="2"/>
  <c r="F2853" i="2"/>
  <c r="E2853" i="2"/>
  <c r="D2853" i="2"/>
  <c r="C2853" i="2"/>
  <c r="B2853" i="2"/>
  <c r="A2853" i="2"/>
  <c r="G2852" i="2"/>
  <c r="F2852" i="2"/>
  <c r="E2852" i="2"/>
  <c r="D2852" i="2"/>
  <c r="C2852" i="2"/>
  <c r="B2852" i="2"/>
  <c r="A2852" i="2"/>
  <c r="G2851" i="2"/>
  <c r="F2851" i="2"/>
  <c r="E2851" i="2"/>
  <c r="D2851" i="2"/>
  <c r="C2851" i="2"/>
  <c r="B2851" i="2"/>
  <c r="A2851" i="2"/>
  <c r="G2850" i="2"/>
  <c r="F2850" i="2"/>
  <c r="E2850" i="2"/>
  <c r="D2850" i="2"/>
  <c r="C2850" i="2"/>
  <c r="B2850" i="2"/>
  <c r="A2850" i="2"/>
  <c r="G2849" i="2"/>
  <c r="F2849" i="2"/>
  <c r="E2849" i="2"/>
  <c r="D2849" i="2"/>
  <c r="C2849" i="2"/>
  <c r="B2849" i="2"/>
  <c r="A2849" i="2"/>
  <c r="G2848" i="2"/>
  <c r="F2848" i="2"/>
  <c r="E2848" i="2"/>
  <c r="D2848" i="2"/>
  <c r="C2848" i="2"/>
  <c r="B2848" i="2"/>
  <c r="A2848" i="2"/>
  <c r="G2847" i="2"/>
  <c r="F2847" i="2"/>
  <c r="E2847" i="2"/>
  <c r="D2847" i="2"/>
  <c r="C2847" i="2"/>
  <c r="B2847" i="2"/>
  <c r="A2847" i="2"/>
  <c r="G2846" i="2"/>
  <c r="F2846" i="2"/>
  <c r="E2846" i="2"/>
  <c r="D2846" i="2"/>
  <c r="C2846" i="2"/>
  <c r="B2846" i="2"/>
  <c r="A2846" i="2"/>
  <c r="G2845" i="2"/>
  <c r="F2845" i="2"/>
  <c r="E2845" i="2"/>
  <c r="D2845" i="2"/>
  <c r="C2845" i="2"/>
  <c r="B2845" i="2"/>
  <c r="A2845" i="2"/>
  <c r="G2844" i="2"/>
  <c r="F2844" i="2"/>
  <c r="E2844" i="2"/>
  <c r="D2844" i="2"/>
  <c r="C2844" i="2"/>
  <c r="B2844" i="2"/>
  <c r="A2844" i="2"/>
  <c r="G2843" i="2"/>
  <c r="F2843" i="2"/>
  <c r="E2843" i="2"/>
  <c r="D2843" i="2"/>
  <c r="C2843" i="2"/>
  <c r="B2843" i="2"/>
  <c r="A2843" i="2"/>
  <c r="G2842" i="2"/>
  <c r="F2842" i="2"/>
  <c r="E2842" i="2"/>
  <c r="D2842" i="2"/>
  <c r="C2842" i="2"/>
  <c r="B2842" i="2"/>
  <c r="A2842" i="2"/>
  <c r="G2841" i="2"/>
  <c r="F2841" i="2"/>
  <c r="E2841" i="2"/>
  <c r="D2841" i="2"/>
  <c r="C2841" i="2"/>
  <c r="B2841" i="2"/>
  <c r="A2841" i="2"/>
  <c r="G2840" i="2"/>
  <c r="F2840" i="2"/>
  <c r="E2840" i="2"/>
  <c r="D2840" i="2"/>
  <c r="C2840" i="2"/>
  <c r="B2840" i="2"/>
  <c r="A2840" i="2"/>
  <c r="G2839" i="2"/>
  <c r="F2839" i="2"/>
  <c r="E2839" i="2"/>
  <c r="D2839" i="2"/>
  <c r="C2839" i="2"/>
  <c r="B2839" i="2"/>
  <c r="A2839" i="2"/>
  <c r="G2838" i="2"/>
  <c r="F2838" i="2"/>
  <c r="E2838" i="2"/>
  <c r="D2838" i="2"/>
  <c r="C2838" i="2"/>
  <c r="B2838" i="2"/>
  <c r="A2838" i="2"/>
  <c r="G2837" i="2"/>
  <c r="F2837" i="2"/>
  <c r="E2837" i="2"/>
  <c r="D2837" i="2"/>
  <c r="C2837" i="2"/>
  <c r="B2837" i="2"/>
  <c r="A2837" i="2"/>
  <c r="G2836" i="2"/>
  <c r="F2836" i="2"/>
  <c r="E2836" i="2"/>
  <c r="D2836" i="2"/>
  <c r="C2836" i="2"/>
  <c r="B2836" i="2"/>
  <c r="A2836" i="2"/>
  <c r="G2835" i="2"/>
  <c r="F2835" i="2"/>
  <c r="E2835" i="2"/>
  <c r="D2835" i="2"/>
  <c r="C2835" i="2"/>
  <c r="B2835" i="2"/>
  <c r="A2835" i="2"/>
  <c r="G2834" i="2"/>
  <c r="F2834" i="2"/>
  <c r="E2834" i="2"/>
  <c r="D2834" i="2"/>
  <c r="C2834" i="2"/>
  <c r="B2834" i="2"/>
  <c r="A2834" i="2"/>
  <c r="G2833" i="2"/>
  <c r="F2833" i="2"/>
  <c r="E2833" i="2"/>
  <c r="D2833" i="2"/>
  <c r="C2833" i="2"/>
  <c r="B2833" i="2"/>
  <c r="A2833" i="2"/>
  <c r="G2832" i="2"/>
  <c r="F2832" i="2"/>
  <c r="E2832" i="2"/>
  <c r="D2832" i="2"/>
  <c r="C2832" i="2"/>
  <c r="B2832" i="2"/>
  <c r="A2832" i="2"/>
  <c r="G2831" i="2"/>
  <c r="F2831" i="2"/>
  <c r="E2831" i="2"/>
  <c r="D2831" i="2"/>
  <c r="C2831" i="2"/>
  <c r="B2831" i="2"/>
  <c r="A2831" i="2"/>
  <c r="G2830" i="2"/>
  <c r="F2830" i="2"/>
  <c r="E2830" i="2"/>
  <c r="D2830" i="2"/>
  <c r="C2830" i="2"/>
  <c r="B2830" i="2"/>
  <c r="A2830" i="2"/>
  <c r="G2829" i="2"/>
  <c r="F2829" i="2"/>
  <c r="E2829" i="2"/>
  <c r="D2829" i="2"/>
  <c r="C2829" i="2"/>
  <c r="B2829" i="2"/>
  <c r="A2829" i="2"/>
  <c r="G2828" i="2"/>
  <c r="F2828" i="2"/>
  <c r="E2828" i="2"/>
  <c r="D2828" i="2"/>
  <c r="C2828" i="2"/>
  <c r="B2828" i="2"/>
  <c r="A2828" i="2"/>
  <c r="G2827" i="2"/>
  <c r="F2827" i="2"/>
  <c r="E2827" i="2"/>
  <c r="D2827" i="2"/>
  <c r="C2827" i="2"/>
  <c r="B2827" i="2"/>
  <c r="A2827" i="2"/>
  <c r="G2826" i="2"/>
  <c r="F2826" i="2"/>
  <c r="E2826" i="2"/>
  <c r="D2826" i="2"/>
  <c r="C2826" i="2"/>
  <c r="B2826" i="2"/>
  <c r="A2826" i="2"/>
  <c r="G2825" i="2"/>
  <c r="F2825" i="2"/>
  <c r="E2825" i="2"/>
  <c r="D2825" i="2"/>
  <c r="C2825" i="2"/>
  <c r="B2825" i="2"/>
  <c r="A2825" i="2"/>
  <c r="G2824" i="2"/>
  <c r="F2824" i="2"/>
  <c r="E2824" i="2"/>
  <c r="D2824" i="2"/>
  <c r="C2824" i="2"/>
  <c r="B2824" i="2"/>
  <c r="A2824" i="2"/>
  <c r="G2823" i="2"/>
  <c r="F2823" i="2"/>
  <c r="E2823" i="2"/>
  <c r="D2823" i="2"/>
  <c r="C2823" i="2"/>
  <c r="B2823" i="2"/>
  <c r="A2823" i="2"/>
  <c r="G2822" i="2"/>
  <c r="F2822" i="2"/>
  <c r="E2822" i="2"/>
  <c r="D2822" i="2"/>
  <c r="C2822" i="2"/>
  <c r="B2822" i="2"/>
  <c r="A2822" i="2"/>
  <c r="G2821" i="2"/>
  <c r="F2821" i="2"/>
  <c r="E2821" i="2"/>
  <c r="D2821" i="2"/>
  <c r="C2821" i="2"/>
  <c r="B2821" i="2"/>
  <c r="A2821" i="2"/>
  <c r="G2820" i="2"/>
  <c r="F2820" i="2"/>
  <c r="E2820" i="2"/>
  <c r="D2820" i="2"/>
  <c r="C2820" i="2"/>
  <c r="B2820" i="2"/>
  <c r="A2820" i="2"/>
  <c r="G2819" i="2"/>
  <c r="F2819" i="2"/>
  <c r="E2819" i="2"/>
  <c r="D2819" i="2"/>
  <c r="C2819" i="2"/>
  <c r="B2819" i="2"/>
  <c r="A2819" i="2"/>
  <c r="G2818" i="2"/>
  <c r="F2818" i="2"/>
  <c r="E2818" i="2"/>
  <c r="D2818" i="2"/>
  <c r="C2818" i="2"/>
  <c r="B2818" i="2"/>
  <c r="A2818" i="2"/>
  <c r="G2817" i="2"/>
  <c r="F2817" i="2"/>
  <c r="E2817" i="2"/>
  <c r="D2817" i="2"/>
  <c r="C2817" i="2"/>
  <c r="B2817" i="2"/>
  <c r="A2817" i="2"/>
  <c r="G2816" i="2"/>
  <c r="F2816" i="2"/>
  <c r="E2816" i="2"/>
  <c r="D2816" i="2"/>
  <c r="C2816" i="2"/>
  <c r="B2816" i="2"/>
  <c r="A2816" i="2"/>
  <c r="G2815" i="2"/>
  <c r="F2815" i="2"/>
  <c r="E2815" i="2"/>
  <c r="D2815" i="2"/>
  <c r="C2815" i="2"/>
  <c r="B2815" i="2"/>
  <c r="A2815" i="2"/>
  <c r="G2814" i="2"/>
  <c r="F2814" i="2"/>
  <c r="E2814" i="2"/>
  <c r="D2814" i="2"/>
  <c r="C2814" i="2"/>
  <c r="B2814" i="2"/>
  <c r="A2814" i="2"/>
  <c r="G2813" i="2"/>
  <c r="F2813" i="2"/>
  <c r="E2813" i="2"/>
  <c r="D2813" i="2"/>
  <c r="C2813" i="2"/>
  <c r="B2813" i="2"/>
  <c r="A2813" i="2"/>
  <c r="G2812" i="2"/>
  <c r="F2812" i="2"/>
  <c r="E2812" i="2"/>
  <c r="D2812" i="2"/>
  <c r="C2812" i="2"/>
  <c r="B2812" i="2"/>
  <c r="A2812" i="2"/>
  <c r="G2811" i="2"/>
  <c r="F2811" i="2"/>
  <c r="E2811" i="2"/>
  <c r="D2811" i="2"/>
  <c r="C2811" i="2"/>
  <c r="B2811" i="2"/>
  <c r="A2811" i="2"/>
  <c r="G2810" i="2"/>
  <c r="F2810" i="2"/>
  <c r="E2810" i="2"/>
  <c r="D2810" i="2"/>
  <c r="C2810" i="2"/>
  <c r="B2810" i="2"/>
  <c r="A2810" i="2"/>
  <c r="G2809" i="2"/>
  <c r="F2809" i="2"/>
  <c r="E2809" i="2"/>
  <c r="D2809" i="2"/>
  <c r="C2809" i="2"/>
  <c r="B2809" i="2"/>
  <c r="A2809" i="2"/>
  <c r="G2808" i="2"/>
  <c r="F2808" i="2"/>
  <c r="E2808" i="2"/>
  <c r="D2808" i="2"/>
  <c r="C2808" i="2"/>
  <c r="B2808" i="2"/>
  <c r="A2808" i="2"/>
  <c r="G2807" i="2"/>
  <c r="F2807" i="2"/>
  <c r="E2807" i="2"/>
  <c r="D2807" i="2"/>
  <c r="C2807" i="2"/>
  <c r="B2807" i="2"/>
  <c r="A2807" i="2"/>
  <c r="G2806" i="2"/>
  <c r="F2806" i="2"/>
  <c r="E2806" i="2"/>
  <c r="D2806" i="2"/>
  <c r="C2806" i="2"/>
  <c r="B2806" i="2"/>
  <c r="A2806" i="2"/>
  <c r="G2805" i="2"/>
  <c r="F2805" i="2"/>
  <c r="E2805" i="2"/>
  <c r="D2805" i="2"/>
  <c r="C2805" i="2"/>
  <c r="B2805" i="2"/>
  <c r="A2805" i="2"/>
  <c r="G2804" i="2"/>
  <c r="F2804" i="2"/>
  <c r="E2804" i="2"/>
  <c r="D2804" i="2"/>
  <c r="C2804" i="2"/>
  <c r="B2804" i="2"/>
  <c r="A2804" i="2"/>
  <c r="G2803" i="2"/>
  <c r="F2803" i="2"/>
  <c r="E2803" i="2"/>
  <c r="D2803" i="2"/>
  <c r="C2803" i="2"/>
  <c r="B2803" i="2"/>
  <c r="A2803" i="2"/>
  <c r="G2802" i="2"/>
  <c r="F2802" i="2"/>
  <c r="E2802" i="2"/>
  <c r="D2802" i="2"/>
  <c r="C2802" i="2"/>
  <c r="B2802" i="2"/>
  <c r="A2802" i="2"/>
  <c r="G2801" i="2"/>
  <c r="F2801" i="2"/>
  <c r="E2801" i="2"/>
  <c r="D2801" i="2"/>
  <c r="C2801" i="2"/>
  <c r="B2801" i="2"/>
  <c r="A2801" i="2"/>
  <c r="G2800" i="2"/>
  <c r="F2800" i="2"/>
  <c r="E2800" i="2"/>
  <c r="D2800" i="2"/>
  <c r="C2800" i="2"/>
  <c r="B2800" i="2"/>
  <c r="A2800" i="2"/>
  <c r="G2799" i="2"/>
  <c r="F2799" i="2"/>
  <c r="E2799" i="2"/>
  <c r="D2799" i="2"/>
  <c r="C2799" i="2"/>
  <c r="B2799" i="2"/>
  <c r="A2799" i="2"/>
  <c r="G2798" i="2"/>
  <c r="F2798" i="2"/>
  <c r="E2798" i="2"/>
  <c r="D2798" i="2"/>
  <c r="C2798" i="2"/>
  <c r="B2798" i="2"/>
  <c r="A2798" i="2"/>
  <c r="G2797" i="2"/>
  <c r="F2797" i="2"/>
  <c r="E2797" i="2"/>
  <c r="D2797" i="2"/>
  <c r="C2797" i="2"/>
  <c r="B2797" i="2"/>
  <c r="A2797" i="2"/>
  <c r="G2796" i="2"/>
  <c r="F2796" i="2"/>
  <c r="E2796" i="2"/>
  <c r="D2796" i="2"/>
  <c r="C2796" i="2"/>
  <c r="B2796" i="2"/>
  <c r="A2796" i="2"/>
  <c r="G2795" i="2"/>
  <c r="F2795" i="2"/>
  <c r="E2795" i="2"/>
  <c r="D2795" i="2"/>
  <c r="C2795" i="2"/>
  <c r="B2795" i="2"/>
  <c r="A2795" i="2"/>
  <c r="G2794" i="2"/>
  <c r="F2794" i="2"/>
  <c r="E2794" i="2"/>
  <c r="D2794" i="2"/>
  <c r="C2794" i="2"/>
  <c r="B2794" i="2"/>
  <c r="A2794" i="2"/>
  <c r="G2793" i="2"/>
  <c r="F2793" i="2"/>
  <c r="E2793" i="2"/>
  <c r="D2793" i="2"/>
  <c r="C2793" i="2"/>
  <c r="B2793" i="2"/>
  <c r="A2793" i="2"/>
  <c r="G2792" i="2"/>
  <c r="F2792" i="2"/>
  <c r="E2792" i="2"/>
  <c r="D2792" i="2"/>
  <c r="C2792" i="2"/>
  <c r="B2792" i="2"/>
  <c r="A2792" i="2"/>
  <c r="G2791" i="2"/>
  <c r="F2791" i="2"/>
  <c r="E2791" i="2"/>
  <c r="D2791" i="2"/>
  <c r="C2791" i="2"/>
  <c r="B2791" i="2"/>
  <c r="A2791" i="2"/>
  <c r="G2790" i="2"/>
  <c r="F2790" i="2"/>
  <c r="E2790" i="2"/>
  <c r="D2790" i="2"/>
  <c r="C2790" i="2"/>
  <c r="B2790" i="2"/>
  <c r="A2790" i="2"/>
  <c r="G2789" i="2"/>
  <c r="F2789" i="2"/>
  <c r="E2789" i="2"/>
  <c r="D2789" i="2"/>
  <c r="C2789" i="2"/>
  <c r="B2789" i="2"/>
  <c r="A2789" i="2"/>
  <c r="G2788" i="2"/>
  <c r="F2788" i="2"/>
  <c r="E2788" i="2"/>
  <c r="D2788" i="2"/>
  <c r="C2788" i="2"/>
  <c r="B2788" i="2"/>
  <c r="A2788" i="2"/>
  <c r="G2787" i="2"/>
  <c r="F2787" i="2"/>
  <c r="E2787" i="2"/>
  <c r="D2787" i="2"/>
  <c r="C2787" i="2"/>
  <c r="B2787" i="2"/>
  <c r="A2787" i="2"/>
  <c r="G2786" i="2"/>
  <c r="F2786" i="2"/>
  <c r="E2786" i="2"/>
  <c r="D2786" i="2"/>
  <c r="C2786" i="2"/>
  <c r="B2786" i="2"/>
  <c r="A2786" i="2"/>
  <c r="G2785" i="2"/>
  <c r="F2785" i="2"/>
  <c r="E2785" i="2"/>
  <c r="D2785" i="2"/>
  <c r="C2785" i="2"/>
  <c r="B2785" i="2"/>
  <c r="A2785" i="2"/>
  <c r="G2784" i="2"/>
  <c r="F2784" i="2"/>
  <c r="E2784" i="2"/>
  <c r="D2784" i="2"/>
  <c r="C2784" i="2"/>
  <c r="B2784" i="2"/>
  <c r="A2784" i="2"/>
  <c r="G2783" i="2"/>
  <c r="F2783" i="2"/>
  <c r="E2783" i="2"/>
  <c r="D2783" i="2"/>
  <c r="C2783" i="2"/>
  <c r="B2783" i="2"/>
  <c r="A2783" i="2"/>
  <c r="G2782" i="2"/>
  <c r="F2782" i="2"/>
  <c r="E2782" i="2"/>
  <c r="D2782" i="2"/>
  <c r="C2782" i="2"/>
  <c r="B2782" i="2"/>
  <c r="A2782" i="2"/>
  <c r="G2781" i="2"/>
  <c r="F2781" i="2"/>
  <c r="E2781" i="2"/>
  <c r="D2781" i="2"/>
  <c r="C2781" i="2"/>
  <c r="B2781" i="2"/>
  <c r="A2781" i="2"/>
  <c r="G2780" i="2"/>
  <c r="F2780" i="2"/>
  <c r="E2780" i="2"/>
  <c r="D2780" i="2"/>
  <c r="C2780" i="2"/>
  <c r="B2780" i="2"/>
  <c r="A2780" i="2"/>
  <c r="G2779" i="2"/>
  <c r="F2779" i="2"/>
  <c r="E2779" i="2"/>
  <c r="D2779" i="2"/>
  <c r="C2779" i="2"/>
  <c r="B2779" i="2"/>
  <c r="A2779" i="2"/>
  <c r="G2778" i="2"/>
  <c r="F2778" i="2"/>
  <c r="E2778" i="2"/>
  <c r="D2778" i="2"/>
  <c r="C2778" i="2"/>
  <c r="B2778" i="2"/>
  <c r="A2778" i="2"/>
  <c r="G2777" i="2"/>
  <c r="F2777" i="2"/>
  <c r="E2777" i="2"/>
  <c r="D2777" i="2"/>
  <c r="C2777" i="2"/>
  <c r="B2777" i="2"/>
  <c r="A2777" i="2"/>
  <c r="G2776" i="2"/>
  <c r="F2776" i="2"/>
  <c r="E2776" i="2"/>
  <c r="D2776" i="2"/>
  <c r="C2776" i="2"/>
  <c r="B2776" i="2"/>
  <c r="A2776" i="2"/>
  <c r="G2775" i="2"/>
  <c r="F2775" i="2"/>
  <c r="E2775" i="2"/>
  <c r="D2775" i="2"/>
  <c r="C2775" i="2"/>
  <c r="B2775" i="2"/>
  <c r="A2775" i="2"/>
  <c r="G2774" i="2"/>
  <c r="F2774" i="2"/>
  <c r="E2774" i="2"/>
  <c r="D2774" i="2"/>
  <c r="C2774" i="2"/>
  <c r="B2774" i="2"/>
  <c r="A2774" i="2"/>
  <c r="G2773" i="2"/>
  <c r="F2773" i="2"/>
  <c r="E2773" i="2"/>
  <c r="D2773" i="2"/>
  <c r="C2773" i="2"/>
  <c r="B2773" i="2"/>
  <c r="A2773" i="2"/>
  <c r="G2772" i="2"/>
  <c r="F2772" i="2"/>
  <c r="E2772" i="2"/>
  <c r="D2772" i="2"/>
  <c r="C2772" i="2"/>
  <c r="B2772" i="2"/>
  <c r="A2772" i="2"/>
  <c r="G2771" i="2"/>
  <c r="F2771" i="2"/>
  <c r="E2771" i="2"/>
  <c r="D2771" i="2"/>
  <c r="C2771" i="2"/>
  <c r="B2771" i="2"/>
  <c r="A2771" i="2"/>
  <c r="G2770" i="2"/>
  <c r="F2770" i="2"/>
  <c r="E2770" i="2"/>
  <c r="D2770" i="2"/>
  <c r="C2770" i="2"/>
  <c r="B2770" i="2"/>
  <c r="A2770" i="2"/>
  <c r="G2769" i="2"/>
  <c r="F2769" i="2"/>
  <c r="E2769" i="2"/>
  <c r="D2769" i="2"/>
  <c r="C2769" i="2"/>
  <c r="B2769" i="2"/>
  <c r="A2769" i="2"/>
  <c r="G2768" i="2"/>
  <c r="F2768" i="2"/>
  <c r="E2768" i="2"/>
  <c r="D2768" i="2"/>
  <c r="C2768" i="2"/>
  <c r="B2768" i="2"/>
  <c r="A2768" i="2"/>
  <c r="G2767" i="2"/>
  <c r="F2767" i="2"/>
  <c r="E2767" i="2"/>
  <c r="D2767" i="2"/>
  <c r="C2767" i="2"/>
  <c r="B2767" i="2"/>
  <c r="A2767" i="2"/>
  <c r="G2766" i="2"/>
  <c r="F2766" i="2"/>
  <c r="E2766" i="2"/>
  <c r="D2766" i="2"/>
  <c r="C2766" i="2"/>
  <c r="B2766" i="2"/>
  <c r="A2766" i="2"/>
  <c r="G2765" i="2"/>
  <c r="F2765" i="2"/>
  <c r="E2765" i="2"/>
  <c r="D2765" i="2"/>
  <c r="C2765" i="2"/>
  <c r="B2765" i="2"/>
  <c r="A2765" i="2"/>
  <c r="G2764" i="2"/>
  <c r="F2764" i="2"/>
  <c r="E2764" i="2"/>
  <c r="D2764" i="2"/>
  <c r="C2764" i="2"/>
  <c r="B2764" i="2"/>
  <c r="A2764" i="2"/>
  <c r="G2763" i="2"/>
  <c r="F2763" i="2"/>
  <c r="E2763" i="2"/>
  <c r="D2763" i="2"/>
  <c r="C2763" i="2"/>
  <c r="B2763" i="2"/>
  <c r="A2763" i="2"/>
  <c r="G2762" i="2"/>
  <c r="F2762" i="2"/>
  <c r="E2762" i="2"/>
  <c r="D2762" i="2"/>
  <c r="C2762" i="2"/>
  <c r="B2762" i="2"/>
  <c r="A2762" i="2"/>
  <c r="G2761" i="2"/>
  <c r="F2761" i="2"/>
  <c r="E2761" i="2"/>
  <c r="D2761" i="2"/>
  <c r="C2761" i="2"/>
  <c r="B2761" i="2"/>
  <c r="A2761" i="2"/>
  <c r="G2760" i="2"/>
  <c r="F2760" i="2"/>
  <c r="E2760" i="2"/>
  <c r="D2760" i="2"/>
  <c r="C2760" i="2"/>
  <c r="B2760" i="2"/>
  <c r="A2760" i="2"/>
  <c r="G2759" i="2"/>
  <c r="F2759" i="2"/>
  <c r="E2759" i="2"/>
  <c r="D2759" i="2"/>
  <c r="C2759" i="2"/>
  <c r="B2759" i="2"/>
  <c r="A2759" i="2"/>
  <c r="G2758" i="2"/>
  <c r="F2758" i="2"/>
  <c r="E2758" i="2"/>
  <c r="D2758" i="2"/>
  <c r="C2758" i="2"/>
  <c r="B2758" i="2"/>
  <c r="A2758" i="2"/>
  <c r="G2757" i="2"/>
  <c r="F2757" i="2"/>
  <c r="E2757" i="2"/>
  <c r="D2757" i="2"/>
  <c r="C2757" i="2"/>
  <c r="B2757" i="2"/>
  <c r="A2757" i="2"/>
  <c r="G2756" i="2"/>
  <c r="F2756" i="2"/>
  <c r="E2756" i="2"/>
  <c r="D2756" i="2"/>
  <c r="C2756" i="2"/>
  <c r="B2756" i="2"/>
  <c r="A2756" i="2"/>
  <c r="G2755" i="2"/>
  <c r="F2755" i="2"/>
  <c r="E2755" i="2"/>
  <c r="D2755" i="2"/>
  <c r="C2755" i="2"/>
  <c r="B2755" i="2"/>
  <c r="A2755" i="2"/>
  <c r="G2754" i="2"/>
  <c r="F2754" i="2"/>
  <c r="E2754" i="2"/>
  <c r="D2754" i="2"/>
  <c r="C2754" i="2"/>
  <c r="B2754" i="2"/>
  <c r="A2754" i="2"/>
  <c r="G2753" i="2"/>
  <c r="F2753" i="2"/>
  <c r="E2753" i="2"/>
  <c r="D2753" i="2"/>
  <c r="C2753" i="2"/>
  <c r="B2753" i="2"/>
  <c r="A2753" i="2"/>
  <c r="G2752" i="2"/>
  <c r="F2752" i="2"/>
  <c r="E2752" i="2"/>
  <c r="D2752" i="2"/>
  <c r="C2752" i="2"/>
  <c r="B2752" i="2"/>
  <c r="A2752" i="2"/>
  <c r="G2751" i="2"/>
  <c r="F2751" i="2"/>
  <c r="E2751" i="2"/>
  <c r="D2751" i="2"/>
  <c r="C2751" i="2"/>
  <c r="B2751" i="2"/>
  <c r="A2751" i="2"/>
  <c r="G2750" i="2"/>
  <c r="F2750" i="2"/>
  <c r="E2750" i="2"/>
  <c r="D2750" i="2"/>
  <c r="C2750" i="2"/>
  <c r="B2750" i="2"/>
  <c r="A2750" i="2"/>
  <c r="G2749" i="2"/>
  <c r="F2749" i="2"/>
  <c r="E2749" i="2"/>
  <c r="D2749" i="2"/>
  <c r="C2749" i="2"/>
  <c r="B2749" i="2"/>
  <c r="A2749" i="2"/>
  <c r="G2748" i="2"/>
  <c r="F2748" i="2"/>
  <c r="E2748" i="2"/>
  <c r="D2748" i="2"/>
  <c r="C2748" i="2"/>
  <c r="B2748" i="2"/>
  <c r="A2748" i="2"/>
  <c r="G2747" i="2"/>
  <c r="F2747" i="2"/>
  <c r="E2747" i="2"/>
  <c r="D2747" i="2"/>
  <c r="C2747" i="2"/>
  <c r="B2747" i="2"/>
  <c r="A2747" i="2"/>
  <c r="G2746" i="2"/>
  <c r="F2746" i="2"/>
  <c r="E2746" i="2"/>
  <c r="D2746" i="2"/>
  <c r="C2746" i="2"/>
  <c r="B2746" i="2"/>
  <c r="A2746" i="2"/>
  <c r="G2745" i="2"/>
  <c r="F2745" i="2"/>
  <c r="E2745" i="2"/>
  <c r="D2745" i="2"/>
  <c r="C2745" i="2"/>
  <c r="B2745" i="2"/>
  <c r="A2745" i="2"/>
  <c r="G2744" i="2"/>
  <c r="F2744" i="2"/>
  <c r="E2744" i="2"/>
  <c r="D2744" i="2"/>
  <c r="C2744" i="2"/>
  <c r="B2744" i="2"/>
  <c r="A2744" i="2"/>
  <c r="G2743" i="2"/>
  <c r="F2743" i="2"/>
  <c r="E2743" i="2"/>
  <c r="D2743" i="2"/>
  <c r="C2743" i="2"/>
  <c r="B2743" i="2"/>
  <c r="A2743" i="2"/>
  <c r="G2742" i="2"/>
  <c r="F2742" i="2"/>
  <c r="E2742" i="2"/>
  <c r="D2742" i="2"/>
  <c r="C2742" i="2"/>
  <c r="B2742" i="2"/>
  <c r="A2742" i="2"/>
  <c r="G2741" i="2"/>
  <c r="F2741" i="2"/>
  <c r="E2741" i="2"/>
  <c r="D2741" i="2"/>
  <c r="C2741" i="2"/>
  <c r="B2741" i="2"/>
  <c r="A2741" i="2"/>
  <c r="G2740" i="2"/>
  <c r="F2740" i="2"/>
  <c r="E2740" i="2"/>
  <c r="D2740" i="2"/>
  <c r="C2740" i="2"/>
  <c r="B2740" i="2"/>
  <c r="A2740" i="2"/>
  <c r="G2739" i="2"/>
  <c r="F2739" i="2"/>
  <c r="E2739" i="2"/>
  <c r="D2739" i="2"/>
  <c r="C2739" i="2"/>
  <c r="B2739" i="2"/>
  <c r="A2739" i="2"/>
  <c r="G2738" i="2"/>
  <c r="F2738" i="2"/>
  <c r="E2738" i="2"/>
  <c r="D2738" i="2"/>
  <c r="C2738" i="2"/>
  <c r="B2738" i="2"/>
  <c r="A2738" i="2"/>
  <c r="G2737" i="2"/>
  <c r="F2737" i="2"/>
  <c r="E2737" i="2"/>
  <c r="D2737" i="2"/>
  <c r="C2737" i="2"/>
  <c r="B2737" i="2"/>
  <c r="A2737" i="2"/>
  <c r="G2736" i="2"/>
  <c r="F2736" i="2"/>
  <c r="E2736" i="2"/>
  <c r="D2736" i="2"/>
  <c r="C2736" i="2"/>
  <c r="B2736" i="2"/>
  <c r="A2736" i="2"/>
  <c r="G2735" i="2"/>
  <c r="F2735" i="2"/>
  <c r="E2735" i="2"/>
  <c r="D2735" i="2"/>
  <c r="C2735" i="2"/>
  <c r="B2735" i="2"/>
  <c r="A2735" i="2"/>
  <c r="G2734" i="2"/>
  <c r="F2734" i="2"/>
  <c r="E2734" i="2"/>
  <c r="D2734" i="2"/>
  <c r="C2734" i="2"/>
  <c r="B2734" i="2"/>
  <c r="A2734" i="2"/>
  <c r="G2733" i="2"/>
  <c r="F2733" i="2"/>
  <c r="E2733" i="2"/>
  <c r="D2733" i="2"/>
  <c r="C2733" i="2"/>
  <c r="B2733" i="2"/>
  <c r="A2733" i="2"/>
  <c r="G2732" i="2"/>
  <c r="F2732" i="2"/>
  <c r="E2732" i="2"/>
  <c r="D2732" i="2"/>
  <c r="C2732" i="2"/>
  <c r="B2732" i="2"/>
  <c r="A2732" i="2"/>
  <c r="G2731" i="2"/>
  <c r="F2731" i="2"/>
  <c r="E2731" i="2"/>
  <c r="D2731" i="2"/>
  <c r="C2731" i="2"/>
  <c r="B2731" i="2"/>
  <c r="A2731" i="2"/>
  <c r="G2730" i="2"/>
  <c r="F2730" i="2"/>
  <c r="E2730" i="2"/>
  <c r="D2730" i="2"/>
  <c r="C2730" i="2"/>
  <c r="B2730" i="2"/>
  <c r="A2730" i="2"/>
  <c r="G2729" i="2"/>
  <c r="F2729" i="2"/>
  <c r="E2729" i="2"/>
  <c r="D2729" i="2"/>
  <c r="C2729" i="2"/>
  <c r="B2729" i="2"/>
  <c r="A2729" i="2"/>
  <c r="G2728" i="2"/>
  <c r="F2728" i="2"/>
  <c r="E2728" i="2"/>
  <c r="D2728" i="2"/>
  <c r="C2728" i="2"/>
  <c r="B2728" i="2"/>
  <c r="A2728" i="2"/>
  <c r="G2727" i="2"/>
  <c r="F2727" i="2"/>
  <c r="E2727" i="2"/>
  <c r="D2727" i="2"/>
  <c r="C2727" i="2"/>
  <c r="B2727" i="2"/>
  <c r="A2727" i="2"/>
  <c r="G2726" i="2"/>
  <c r="F2726" i="2"/>
  <c r="E2726" i="2"/>
  <c r="D2726" i="2"/>
  <c r="C2726" i="2"/>
  <c r="B2726" i="2"/>
  <c r="A2726" i="2"/>
  <c r="G2725" i="2"/>
  <c r="F2725" i="2"/>
  <c r="E2725" i="2"/>
  <c r="D2725" i="2"/>
  <c r="C2725" i="2"/>
  <c r="B2725" i="2"/>
  <c r="A2725" i="2"/>
  <c r="G2724" i="2"/>
  <c r="F2724" i="2"/>
  <c r="E2724" i="2"/>
  <c r="D2724" i="2"/>
  <c r="C2724" i="2"/>
  <c r="B2724" i="2"/>
  <c r="A2724" i="2"/>
  <c r="G2723" i="2"/>
  <c r="F2723" i="2"/>
  <c r="E2723" i="2"/>
  <c r="D2723" i="2"/>
  <c r="C2723" i="2"/>
  <c r="B2723" i="2"/>
  <c r="A2723" i="2"/>
  <c r="G2722" i="2"/>
  <c r="F2722" i="2"/>
  <c r="E2722" i="2"/>
  <c r="D2722" i="2"/>
  <c r="C2722" i="2"/>
  <c r="B2722" i="2"/>
  <c r="A2722" i="2"/>
  <c r="G2721" i="2"/>
  <c r="F2721" i="2"/>
  <c r="E2721" i="2"/>
  <c r="D2721" i="2"/>
  <c r="C2721" i="2"/>
  <c r="B2721" i="2"/>
  <c r="A2721" i="2"/>
  <c r="G2720" i="2"/>
  <c r="F2720" i="2"/>
  <c r="E2720" i="2"/>
  <c r="D2720" i="2"/>
  <c r="C2720" i="2"/>
  <c r="B2720" i="2"/>
  <c r="A2720" i="2"/>
  <c r="G2719" i="2"/>
  <c r="F2719" i="2"/>
  <c r="E2719" i="2"/>
  <c r="D2719" i="2"/>
  <c r="C2719" i="2"/>
  <c r="B2719" i="2"/>
  <c r="A2719" i="2"/>
  <c r="G2718" i="2"/>
  <c r="F2718" i="2"/>
  <c r="E2718" i="2"/>
  <c r="D2718" i="2"/>
  <c r="C2718" i="2"/>
  <c r="B2718" i="2"/>
  <c r="A2718" i="2"/>
  <c r="G2717" i="2"/>
  <c r="F2717" i="2"/>
  <c r="E2717" i="2"/>
  <c r="D2717" i="2"/>
  <c r="C2717" i="2"/>
  <c r="B2717" i="2"/>
  <c r="A2717" i="2"/>
  <c r="G2716" i="2"/>
  <c r="F2716" i="2"/>
  <c r="E2716" i="2"/>
  <c r="D2716" i="2"/>
  <c r="C2716" i="2"/>
  <c r="B2716" i="2"/>
  <c r="A2716" i="2"/>
  <c r="G2715" i="2"/>
  <c r="F2715" i="2"/>
  <c r="E2715" i="2"/>
  <c r="D2715" i="2"/>
  <c r="C2715" i="2"/>
  <c r="B2715" i="2"/>
  <c r="A2715" i="2"/>
  <c r="G2714" i="2"/>
  <c r="F2714" i="2"/>
  <c r="E2714" i="2"/>
  <c r="D2714" i="2"/>
  <c r="C2714" i="2"/>
  <c r="B2714" i="2"/>
  <c r="A2714" i="2"/>
  <c r="G2713" i="2"/>
  <c r="F2713" i="2"/>
  <c r="E2713" i="2"/>
  <c r="D2713" i="2"/>
  <c r="C2713" i="2"/>
  <c r="B2713" i="2"/>
  <c r="A2713" i="2"/>
  <c r="G2712" i="2"/>
  <c r="F2712" i="2"/>
  <c r="E2712" i="2"/>
  <c r="D2712" i="2"/>
  <c r="C2712" i="2"/>
  <c r="B2712" i="2"/>
  <c r="A2712" i="2"/>
  <c r="G2711" i="2"/>
  <c r="F2711" i="2"/>
  <c r="E2711" i="2"/>
  <c r="D2711" i="2"/>
  <c r="C2711" i="2"/>
  <c r="B2711" i="2"/>
  <c r="A2711" i="2"/>
  <c r="G2710" i="2"/>
  <c r="F2710" i="2"/>
  <c r="E2710" i="2"/>
  <c r="D2710" i="2"/>
  <c r="C2710" i="2"/>
  <c r="B2710" i="2"/>
  <c r="A2710" i="2"/>
  <c r="G2709" i="2"/>
  <c r="F2709" i="2"/>
  <c r="E2709" i="2"/>
  <c r="D2709" i="2"/>
  <c r="C2709" i="2"/>
  <c r="B2709" i="2"/>
  <c r="A2709" i="2"/>
  <c r="G2708" i="2"/>
  <c r="F2708" i="2"/>
  <c r="E2708" i="2"/>
  <c r="D2708" i="2"/>
  <c r="C2708" i="2"/>
  <c r="B2708" i="2"/>
  <c r="A2708" i="2"/>
  <c r="G2707" i="2"/>
  <c r="F2707" i="2"/>
  <c r="E2707" i="2"/>
  <c r="D2707" i="2"/>
  <c r="C2707" i="2"/>
  <c r="B2707" i="2"/>
  <c r="A2707" i="2"/>
  <c r="G2706" i="2"/>
  <c r="F2706" i="2"/>
  <c r="E2706" i="2"/>
  <c r="D2706" i="2"/>
  <c r="C2706" i="2"/>
  <c r="B2706" i="2"/>
  <c r="A2706" i="2"/>
  <c r="G2705" i="2"/>
  <c r="F2705" i="2"/>
  <c r="E2705" i="2"/>
  <c r="D2705" i="2"/>
  <c r="C2705" i="2"/>
  <c r="B2705" i="2"/>
  <c r="A2705" i="2"/>
  <c r="G2704" i="2"/>
  <c r="F2704" i="2"/>
  <c r="E2704" i="2"/>
  <c r="D2704" i="2"/>
  <c r="C2704" i="2"/>
  <c r="B2704" i="2"/>
  <c r="A2704" i="2"/>
  <c r="G2703" i="2"/>
  <c r="F2703" i="2"/>
  <c r="E2703" i="2"/>
  <c r="D2703" i="2"/>
  <c r="C2703" i="2"/>
  <c r="B2703" i="2"/>
  <c r="A2703" i="2"/>
  <c r="G2702" i="2"/>
  <c r="F2702" i="2"/>
  <c r="E2702" i="2"/>
  <c r="D2702" i="2"/>
  <c r="C2702" i="2"/>
  <c r="B2702" i="2"/>
  <c r="A2702" i="2"/>
  <c r="G2701" i="2"/>
  <c r="F2701" i="2"/>
  <c r="E2701" i="2"/>
  <c r="D2701" i="2"/>
  <c r="C2701" i="2"/>
  <c r="B2701" i="2"/>
  <c r="A2701" i="2"/>
  <c r="G2700" i="2"/>
  <c r="F2700" i="2"/>
  <c r="E2700" i="2"/>
  <c r="D2700" i="2"/>
  <c r="C2700" i="2"/>
  <c r="B2700" i="2"/>
  <c r="A2700" i="2"/>
  <c r="G2699" i="2"/>
  <c r="F2699" i="2"/>
  <c r="E2699" i="2"/>
  <c r="D2699" i="2"/>
  <c r="C2699" i="2"/>
  <c r="B2699" i="2"/>
  <c r="A2699" i="2"/>
  <c r="G2698" i="2"/>
  <c r="F2698" i="2"/>
  <c r="E2698" i="2"/>
  <c r="D2698" i="2"/>
  <c r="C2698" i="2"/>
  <c r="B2698" i="2"/>
  <c r="A2698" i="2"/>
  <c r="G2697" i="2"/>
  <c r="F2697" i="2"/>
  <c r="E2697" i="2"/>
  <c r="D2697" i="2"/>
  <c r="C2697" i="2"/>
  <c r="B2697" i="2"/>
  <c r="A2697" i="2"/>
  <c r="G2696" i="2"/>
  <c r="F2696" i="2"/>
  <c r="E2696" i="2"/>
  <c r="D2696" i="2"/>
  <c r="C2696" i="2"/>
  <c r="B2696" i="2"/>
  <c r="A2696" i="2"/>
  <c r="G2695" i="2"/>
  <c r="F2695" i="2"/>
  <c r="E2695" i="2"/>
  <c r="D2695" i="2"/>
  <c r="C2695" i="2"/>
  <c r="B2695" i="2"/>
  <c r="A2695" i="2"/>
  <c r="G2694" i="2"/>
  <c r="F2694" i="2"/>
  <c r="E2694" i="2"/>
  <c r="D2694" i="2"/>
  <c r="C2694" i="2"/>
  <c r="B2694" i="2"/>
  <c r="A2694" i="2"/>
  <c r="G2693" i="2"/>
  <c r="F2693" i="2"/>
  <c r="E2693" i="2"/>
  <c r="D2693" i="2"/>
  <c r="C2693" i="2"/>
  <c r="B2693" i="2"/>
  <c r="A2693" i="2"/>
  <c r="G2692" i="2"/>
  <c r="F2692" i="2"/>
  <c r="E2692" i="2"/>
  <c r="D2692" i="2"/>
  <c r="C2692" i="2"/>
  <c r="B2692" i="2"/>
  <c r="A2692" i="2"/>
  <c r="G2691" i="2"/>
  <c r="F2691" i="2"/>
  <c r="E2691" i="2"/>
  <c r="D2691" i="2"/>
  <c r="C2691" i="2"/>
  <c r="B2691" i="2"/>
  <c r="A2691" i="2"/>
  <c r="G2690" i="2"/>
  <c r="F2690" i="2"/>
  <c r="E2690" i="2"/>
  <c r="D2690" i="2"/>
  <c r="C2690" i="2"/>
  <c r="B2690" i="2"/>
  <c r="A2690" i="2"/>
  <c r="G2689" i="2"/>
  <c r="F2689" i="2"/>
  <c r="E2689" i="2"/>
  <c r="D2689" i="2"/>
  <c r="C2689" i="2"/>
  <c r="B2689" i="2"/>
  <c r="A2689" i="2"/>
  <c r="G2688" i="2"/>
  <c r="F2688" i="2"/>
  <c r="E2688" i="2"/>
  <c r="D2688" i="2"/>
  <c r="C2688" i="2"/>
  <c r="B2688" i="2"/>
  <c r="A2688" i="2"/>
  <c r="G2687" i="2"/>
  <c r="F2687" i="2"/>
  <c r="E2687" i="2"/>
  <c r="D2687" i="2"/>
  <c r="C2687" i="2"/>
  <c r="B2687" i="2"/>
  <c r="A2687" i="2"/>
  <c r="G2686" i="2"/>
  <c r="F2686" i="2"/>
  <c r="E2686" i="2"/>
  <c r="D2686" i="2"/>
  <c r="C2686" i="2"/>
  <c r="B2686" i="2"/>
  <c r="A2686" i="2"/>
  <c r="G2685" i="2"/>
  <c r="F2685" i="2"/>
  <c r="E2685" i="2"/>
  <c r="D2685" i="2"/>
  <c r="C2685" i="2"/>
  <c r="B2685" i="2"/>
  <c r="A2685" i="2"/>
  <c r="G2684" i="2"/>
  <c r="F2684" i="2"/>
  <c r="E2684" i="2"/>
  <c r="D2684" i="2"/>
  <c r="C2684" i="2"/>
  <c r="B2684" i="2"/>
  <c r="A2684" i="2"/>
  <c r="G2683" i="2"/>
  <c r="F2683" i="2"/>
  <c r="E2683" i="2"/>
  <c r="D2683" i="2"/>
  <c r="C2683" i="2"/>
  <c r="B2683" i="2"/>
  <c r="A2683" i="2"/>
  <c r="G2682" i="2"/>
  <c r="F2682" i="2"/>
  <c r="E2682" i="2"/>
  <c r="D2682" i="2"/>
  <c r="C2682" i="2"/>
  <c r="B2682" i="2"/>
  <c r="A2682" i="2"/>
  <c r="G2681" i="2"/>
  <c r="F2681" i="2"/>
  <c r="E2681" i="2"/>
  <c r="D2681" i="2"/>
  <c r="C2681" i="2"/>
  <c r="B2681" i="2"/>
  <c r="A2681" i="2"/>
  <c r="G2680" i="2"/>
  <c r="F2680" i="2"/>
  <c r="E2680" i="2"/>
  <c r="D2680" i="2"/>
  <c r="C2680" i="2"/>
  <c r="B2680" i="2"/>
  <c r="A2680" i="2"/>
  <c r="G2679" i="2"/>
  <c r="F2679" i="2"/>
  <c r="E2679" i="2"/>
  <c r="D2679" i="2"/>
  <c r="C2679" i="2"/>
  <c r="B2679" i="2"/>
  <c r="A2679" i="2"/>
  <c r="G2678" i="2"/>
  <c r="F2678" i="2"/>
  <c r="E2678" i="2"/>
  <c r="D2678" i="2"/>
  <c r="C2678" i="2"/>
  <c r="B2678" i="2"/>
  <c r="A2678" i="2"/>
  <c r="G2677" i="2"/>
  <c r="F2677" i="2"/>
  <c r="E2677" i="2"/>
  <c r="D2677" i="2"/>
  <c r="C2677" i="2"/>
  <c r="B2677" i="2"/>
  <c r="A2677" i="2"/>
  <c r="G2676" i="2"/>
  <c r="F2676" i="2"/>
  <c r="E2676" i="2"/>
  <c r="D2676" i="2"/>
  <c r="C2676" i="2"/>
  <c r="B2676" i="2"/>
  <c r="A2676" i="2"/>
  <c r="G2675" i="2"/>
  <c r="F2675" i="2"/>
  <c r="E2675" i="2"/>
  <c r="D2675" i="2"/>
  <c r="C2675" i="2"/>
  <c r="B2675" i="2"/>
  <c r="A2675" i="2"/>
  <c r="G2674" i="2"/>
  <c r="F2674" i="2"/>
  <c r="E2674" i="2"/>
  <c r="D2674" i="2"/>
  <c r="C2674" i="2"/>
  <c r="B2674" i="2"/>
  <c r="A2674" i="2"/>
  <c r="G2673" i="2"/>
  <c r="F2673" i="2"/>
  <c r="E2673" i="2"/>
  <c r="D2673" i="2"/>
  <c r="C2673" i="2"/>
  <c r="B2673" i="2"/>
  <c r="A2673" i="2"/>
  <c r="G2672" i="2"/>
  <c r="F2672" i="2"/>
  <c r="E2672" i="2"/>
  <c r="D2672" i="2"/>
  <c r="C2672" i="2"/>
  <c r="B2672" i="2"/>
  <c r="A2672" i="2"/>
  <c r="G2671" i="2"/>
  <c r="F2671" i="2"/>
  <c r="E2671" i="2"/>
  <c r="D2671" i="2"/>
  <c r="C2671" i="2"/>
  <c r="B2671" i="2"/>
  <c r="A2671" i="2"/>
  <c r="G2670" i="2"/>
  <c r="F2670" i="2"/>
  <c r="E2670" i="2"/>
  <c r="D2670" i="2"/>
  <c r="C2670" i="2"/>
  <c r="B2670" i="2"/>
  <c r="A2670" i="2"/>
  <c r="G2669" i="2"/>
  <c r="F2669" i="2"/>
  <c r="E2669" i="2"/>
  <c r="D2669" i="2"/>
  <c r="C2669" i="2"/>
  <c r="B2669" i="2"/>
  <c r="A2669" i="2"/>
  <c r="G2668" i="2"/>
  <c r="F2668" i="2"/>
  <c r="E2668" i="2"/>
  <c r="D2668" i="2"/>
  <c r="C2668" i="2"/>
  <c r="B2668" i="2"/>
  <c r="A2668" i="2"/>
  <c r="G2667" i="2"/>
  <c r="F2667" i="2"/>
  <c r="E2667" i="2"/>
  <c r="D2667" i="2"/>
  <c r="C2667" i="2"/>
  <c r="B2667" i="2"/>
  <c r="A2667" i="2"/>
  <c r="G2666" i="2"/>
  <c r="F2666" i="2"/>
  <c r="E2666" i="2"/>
  <c r="D2666" i="2"/>
  <c r="C2666" i="2"/>
  <c r="B2666" i="2"/>
  <c r="A2666" i="2"/>
  <c r="G2665" i="2"/>
  <c r="F2665" i="2"/>
  <c r="E2665" i="2"/>
  <c r="D2665" i="2"/>
  <c r="C2665" i="2"/>
  <c r="B2665" i="2"/>
  <c r="A2665" i="2"/>
  <c r="G2664" i="2"/>
  <c r="F2664" i="2"/>
  <c r="E2664" i="2"/>
  <c r="D2664" i="2"/>
  <c r="C2664" i="2"/>
  <c r="B2664" i="2"/>
  <c r="A2664" i="2"/>
  <c r="G2663" i="2"/>
  <c r="F2663" i="2"/>
  <c r="E2663" i="2"/>
  <c r="D2663" i="2"/>
  <c r="C2663" i="2"/>
  <c r="B2663" i="2"/>
  <c r="A2663" i="2"/>
  <c r="G2662" i="2"/>
  <c r="F2662" i="2"/>
  <c r="E2662" i="2"/>
  <c r="D2662" i="2"/>
  <c r="C2662" i="2"/>
  <c r="B2662" i="2"/>
  <c r="A2662" i="2"/>
  <c r="G2661" i="2"/>
  <c r="F2661" i="2"/>
  <c r="E2661" i="2"/>
  <c r="D2661" i="2"/>
  <c r="C2661" i="2"/>
  <c r="B2661" i="2"/>
  <c r="A2661" i="2"/>
  <c r="G2660" i="2"/>
  <c r="F2660" i="2"/>
  <c r="E2660" i="2"/>
  <c r="D2660" i="2"/>
  <c r="C2660" i="2"/>
  <c r="B2660" i="2"/>
  <c r="A2660" i="2"/>
  <c r="G2659" i="2"/>
  <c r="F2659" i="2"/>
  <c r="E2659" i="2"/>
  <c r="D2659" i="2"/>
  <c r="C2659" i="2"/>
  <c r="B2659" i="2"/>
  <c r="A2659" i="2"/>
  <c r="G2658" i="2"/>
  <c r="F2658" i="2"/>
  <c r="E2658" i="2"/>
  <c r="D2658" i="2"/>
  <c r="C2658" i="2"/>
  <c r="B2658" i="2"/>
  <c r="A2658" i="2"/>
  <c r="G2657" i="2"/>
  <c r="F2657" i="2"/>
  <c r="E2657" i="2"/>
  <c r="D2657" i="2"/>
  <c r="C2657" i="2"/>
  <c r="B2657" i="2"/>
  <c r="A2657" i="2"/>
  <c r="G2656" i="2"/>
  <c r="F2656" i="2"/>
  <c r="E2656" i="2"/>
  <c r="D2656" i="2"/>
  <c r="C2656" i="2"/>
  <c r="B2656" i="2"/>
  <c r="A2656" i="2"/>
  <c r="G2655" i="2"/>
  <c r="F2655" i="2"/>
  <c r="E2655" i="2"/>
  <c r="D2655" i="2"/>
  <c r="C2655" i="2"/>
  <c r="B2655" i="2"/>
  <c r="A2655" i="2"/>
  <c r="G2654" i="2"/>
  <c r="F2654" i="2"/>
  <c r="E2654" i="2"/>
  <c r="D2654" i="2"/>
  <c r="C2654" i="2"/>
  <c r="B2654" i="2"/>
  <c r="A2654" i="2"/>
  <c r="G2653" i="2"/>
  <c r="F2653" i="2"/>
  <c r="E2653" i="2"/>
  <c r="D2653" i="2"/>
  <c r="C2653" i="2"/>
  <c r="B2653" i="2"/>
  <c r="A2653" i="2"/>
  <c r="G2652" i="2"/>
  <c r="F2652" i="2"/>
  <c r="E2652" i="2"/>
  <c r="D2652" i="2"/>
  <c r="C2652" i="2"/>
  <c r="B2652" i="2"/>
  <c r="A2652" i="2"/>
  <c r="G2651" i="2"/>
  <c r="F2651" i="2"/>
  <c r="E2651" i="2"/>
  <c r="D2651" i="2"/>
  <c r="C2651" i="2"/>
  <c r="B2651" i="2"/>
  <c r="A2651" i="2"/>
  <c r="G2650" i="2"/>
  <c r="F2650" i="2"/>
  <c r="E2650" i="2"/>
  <c r="D2650" i="2"/>
  <c r="C2650" i="2"/>
  <c r="B2650" i="2"/>
  <c r="A2650" i="2"/>
  <c r="G2649" i="2"/>
  <c r="F2649" i="2"/>
  <c r="E2649" i="2"/>
  <c r="D2649" i="2"/>
  <c r="C2649" i="2"/>
  <c r="B2649" i="2"/>
  <c r="A2649" i="2"/>
  <c r="G2648" i="2"/>
  <c r="F2648" i="2"/>
  <c r="E2648" i="2"/>
  <c r="D2648" i="2"/>
  <c r="C2648" i="2"/>
  <c r="B2648" i="2"/>
  <c r="A2648" i="2"/>
  <c r="G2647" i="2"/>
  <c r="F2647" i="2"/>
  <c r="E2647" i="2"/>
  <c r="D2647" i="2"/>
  <c r="C2647" i="2"/>
  <c r="B2647" i="2"/>
  <c r="A2647" i="2"/>
  <c r="G2646" i="2"/>
  <c r="F2646" i="2"/>
  <c r="E2646" i="2"/>
  <c r="D2646" i="2"/>
  <c r="C2646" i="2"/>
  <c r="B2646" i="2"/>
  <c r="A2646" i="2"/>
  <c r="G2645" i="2"/>
  <c r="F2645" i="2"/>
  <c r="E2645" i="2"/>
  <c r="D2645" i="2"/>
  <c r="C2645" i="2"/>
  <c r="B2645" i="2"/>
  <c r="A2645" i="2"/>
  <c r="G2644" i="2"/>
  <c r="F2644" i="2"/>
  <c r="E2644" i="2"/>
  <c r="D2644" i="2"/>
  <c r="C2644" i="2"/>
  <c r="B2644" i="2"/>
  <c r="A2644" i="2"/>
  <c r="G2643" i="2"/>
  <c r="F2643" i="2"/>
  <c r="E2643" i="2"/>
  <c r="D2643" i="2"/>
  <c r="C2643" i="2"/>
  <c r="B2643" i="2"/>
  <c r="A2643" i="2"/>
  <c r="G2642" i="2"/>
  <c r="F2642" i="2"/>
  <c r="E2642" i="2"/>
  <c r="D2642" i="2"/>
  <c r="C2642" i="2"/>
  <c r="B2642" i="2"/>
  <c r="A2642" i="2"/>
  <c r="G2641" i="2"/>
  <c r="F2641" i="2"/>
  <c r="E2641" i="2"/>
  <c r="D2641" i="2"/>
  <c r="C2641" i="2"/>
  <c r="B2641" i="2"/>
  <c r="A2641" i="2"/>
  <c r="G2640" i="2"/>
  <c r="F2640" i="2"/>
  <c r="E2640" i="2"/>
  <c r="D2640" i="2"/>
  <c r="C2640" i="2"/>
  <c r="B2640" i="2"/>
  <c r="A2640" i="2"/>
  <c r="G2639" i="2"/>
  <c r="F2639" i="2"/>
  <c r="E2639" i="2"/>
  <c r="D2639" i="2"/>
  <c r="C2639" i="2"/>
  <c r="B2639" i="2"/>
  <c r="A2639" i="2"/>
  <c r="G2638" i="2"/>
  <c r="F2638" i="2"/>
  <c r="E2638" i="2"/>
  <c r="D2638" i="2"/>
  <c r="C2638" i="2"/>
  <c r="B2638" i="2"/>
  <c r="A2638" i="2"/>
  <c r="G2637" i="2"/>
  <c r="F2637" i="2"/>
  <c r="E2637" i="2"/>
  <c r="D2637" i="2"/>
  <c r="C2637" i="2"/>
  <c r="B2637" i="2"/>
  <c r="A2637" i="2"/>
  <c r="G2636" i="2"/>
  <c r="F2636" i="2"/>
  <c r="E2636" i="2"/>
  <c r="D2636" i="2"/>
  <c r="C2636" i="2"/>
  <c r="B2636" i="2"/>
  <c r="A2636" i="2"/>
  <c r="G2635" i="2"/>
  <c r="F2635" i="2"/>
  <c r="E2635" i="2"/>
  <c r="D2635" i="2"/>
  <c r="C2635" i="2"/>
  <c r="B2635" i="2"/>
  <c r="A2635" i="2"/>
  <c r="G2634" i="2"/>
  <c r="F2634" i="2"/>
  <c r="E2634" i="2"/>
  <c r="D2634" i="2"/>
  <c r="C2634" i="2"/>
  <c r="B2634" i="2"/>
  <c r="A2634" i="2"/>
  <c r="G2633" i="2"/>
  <c r="F2633" i="2"/>
  <c r="E2633" i="2"/>
  <c r="D2633" i="2"/>
  <c r="C2633" i="2"/>
  <c r="B2633" i="2"/>
  <c r="A2633" i="2"/>
  <c r="G2632" i="2"/>
  <c r="F2632" i="2"/>
  <c r="E2632" i="2"/>
  <c r="D2632" i="2"/>
  <c r="C2632" i="2"/>
  <c r="B2632" i="2"/>
  <c r="A2632" i="2"/>
  <c r="G2631" i="2"/>
  <c r="F2631" i="2"/>
  <c r="E2631" i="2"/>
  <c r="D2631" i="2"/>
  <c r="C2631" i="2"/>
  <c r="B2631" i="2"/>
  <c r="A2631" i="2"/>
  <c r="G2630" i="2"/>
  <c r="F2630" i="2"/>
  <c r="E2630" i="2"/>
  <c r="D2630" i="2"/>
  <c r="C2630" i="2"/>
  <c r="B2630" i="2"/>
  <c r="A2630" i="2"/>
  <c r="G2629" i="2"/>
  <c r="F2629" i="2"/>
  <c r="E2629" i="2"/>
  <c r="D2629" i="2"/>
  <c r="C2629" i="2"/>
  <c r="B2629" i="2"/>
  <c r="A2629" i="2"/>
  <c r="G2628" i="2"/>
  <c r="F2628" i="2"/>
  <c r="E2628" i="2"/>
  <c r="D2628" i="2"/>
  <c r="C2628" i="2"/>
  <c r="B2628" i="2"/>
  <c r="A2628" i="2"/>
  <c r="G2627" i="2"/>
  <c r="F2627" i="2"/>
  <c r="E2627" i="2"/>
  <c r="D2627" i="2"/>
  <c r="C2627" i="2"/>
  <c r="B2627" i="2"/>
  <c r="A2627" i="2"/>
  <c r="G2626" i="2"/>
  <c r="F2626" i="2"/>
  <c r="E2626" i="2"/>
  <c r="D2626" i="2"/>
  <c r="C2626" i="2"/>
  <c r="B2626" i="2"/>
  <c r="A2626" i="2"/>
  <c r="G2625" i="2"/>
  <c r="F2625" i="2"/>
  <c r="E2625" i="2"/>
  <c r="D2625" i="2"/>
  <c r="C2625" i="2"/>
  <c r="B2625" i="2"/>
  <c r="A2625" i="2"/>
  <c r="G2624" i="2"/>
  <c r="F2624" i="2"/>
  <c r="E2624" i="2"/>
  <c r="D2624" i="2"/>
  <c r="C2624" i="2"/>
  <c r="B2624" i="2"/>
  <c r="A2624" i="2"/>
  <c r="G2623" i="2"/>
  <c r="F2623" i="2"/>
  <c r="E2623" i="2"/>
  <c r="D2623" i="2"/>
  <c r="C2623" i="2"/>
  <c r="B2623" i="2"/>
  <c r="A2623" i="2"/>
  <c r="G2622" i="2"/>
  <c r="F2622" i="2"/>
  <c r="E2622" i="2"/>
  <c r="D2622" i="2"/>
  <c r="C2622" i="2"/>
  <c r="B2622" i="2"/>
  <c r="A2622" i="2"/>
  <c r="G2621" i="2"/>
  <c r="F2621" i="2"/>
  <c r="E2621" i="2"/>
  <c r="D2621" i="2"/>
  <c r="C2621" i="2"/>
  <c r="B2621" i="2"/>
  <c r="A2621" i="2"/>
  <c r="G2620" i="2"/>
  <c r="F2620" i="2"/>
  <c r="E2620" i="2"/>
  <c r="D2620" i="2"/>
  <c r="C2620" i="2"/>
  <c r="B2620" i="2"/>
  <c r="A2620" i="2"/>
  <c r="G2619" i="2"/>
  <c r="F2619" i="2"/>
  <c r="E2619" i="2"/>
  <c r="D2619" i="2"/>
  <c r="C2619" i="2"/>
  <c r="B2619" i="2"/>
  <c r="A2619" i="2"/>
  <c r="G2618" i="2"/>
  <c r="F2618" i="2"/>
  <c r="E2618" i="2"/>
  <c r="D2618" i="2"/>
  <c r="C2618" i="2"/>
  <c r="B2618" i="2"/>
  <c r="A2618" i="2"/>
  <c r="G2617" i="2"/>
  <c r="F2617" i="2"/>
  <c r="E2617" i="2"/>
  <c r="D2617" i="2"/>
  <c r="C2617" i="2"/>
  <c r="B2617" i="2"/>
  <c r="A2617" i="2"/>
  <c r="G2616" i="2"/>
  <c r="F2616" i="2"/>
  <c r="E2616" i="2"/>
  <c r="D2616" i="2"/>
  <c r="C2616" i="2"/>
  <c r="B2616" i="2"/>
  <c r="A2616" i="2"/>
  <c r="G2615" i="2"/>
  <c r="F2615" i="2"/>
  <c r="E2615" i="2"/>
  <c r="D2615" i="2"/>
  <c r="C2615" i="2"/>
  <c r="B2615" i="2"/>
  <c r="A2615" i="2"/>
  <c r="G2614" i="2"/>
  <c r="F2614" i="2"/>
  <c r="E2614" i="2"/>
  <c r="D2614" i="2"/>
  <c r="C2614" i="2"/>
  <c r="B2614" i="2"/>
  <c r="A2614" i="2"/>
  <c r="G2613" i="2"/>
  <c r="F2613" i="2"/>
  <c r="E2613" i="2"/>
  <c r="D2613" i="2"/>
  <c r="C2613" i="2"/>
  <c r="B2613" i="2"/>
  <c r="A2613" i="2"/>
  <c r="G2612" i="2"/>
  <c r="F2612" i="2"/>
  <c r="E2612" i="2"/>
  <c r="D2612" i="2"/>
  <c r="C2612" i="2"/>
  <c r="B2612" i="2"/>
  <c r="A2612" i="2"/>
  <c r="G2611" i="2"/>
  <c r="F2611" i="2"/>
  <c r="E2611" i="2"/>
  <c r="D2611" i="2"/>
  <c r="C2611" i="2"/>
  <c r="B2611" i="2"/>
  <c r="A2611" i="2"/>
  <c r="G2610" i="2"/>
  <c r="F2610" i="2"/>
  <c r="E2610" i="2"/>
  <c r="D2610" i="2"/>
  <c r="C2610" i="2"/>
  <c r="B2610" i="2"/>
  <c r="A2610" i="2"/>
  <c r="G2609" i="2"/>
  <c r="F2609" i="2"/>
  <c r="E2609" i="2"/>
  <c r="D2609" i="2"/>
  <c r="C2609" i="2"/>
  <c r="B2609" i="2"/>
  <c r="A2609" i="2"/>
  <c r="G2608" i="2"/>
  <c r="F2608" i="2"/>
  <c r="E2608" i="2"/>
  <c r="D2608" i="2"/>
  <c r="C2608" i="2"/>
  <c r="B2608" i="2"/>
  <c r="A2608" i="2"/>
  <c r="G2607" i="2"/>
  <c r="F2607" i="2"/>
  <c r="E2607" i="2"/>
  <c r="D2607" i="2"/>
  <c r="C2607" i="2"/>
  <c r="B2607" i="2"/>
  <c r="A2607" i="2"/>
  <c r="G2606" i="2"/>
  <c r="F2606" i="2"/>
  <c r="E2606" i="2"/>
  <c r="D2606" i="2"/>
  <c r="C2606" i="2"/>
  <c r="B2606" i="2"/>
  <c r="A2606" i="2"/>
  <c r="G2605" i="2"/>
  <c r="F2605" i="2"/>
  <c r="E2605" i="2"/>
  <c r="D2605" i="2"/>
  <c r="C2605" i="2"/>
  <c r="B2605" i="2"/>
  <c r="A2605" i="2"/>
  <c r="G2604" i="2"/>
  <c r="F2604" i="2"/>
  <c r="E2604" i="2"/>
  <c r="D2604" i="2"/>
  <c r="C2604" i="2"/>
  <c r="B2604" i="2"/>
  <c r="A2604" i="2"/>
  <c r="G2603" i="2"/>
  <c r="F2603" i="2"/>
  <c r="E2603" i="2"/>
  <c r="D2603" i="2"/>
  <c r="C2603" i="2"/>
  <c r="B2603" i="2"/>
  <c r="A2603" i="2"/>
  <c r="G2602" i="2"/>
  <c r="F2602" i="2"/>
  <c r="E2602" i="2"/>
  <c r="D2602" i="2"/>
  <c r="C2602" i="2"/>
  <c r="B2602" i="2"/>
  <c r="A2602" i="2"/>
  <c r="G2601" i="2"/>
  <c r="F2601" i="2"/>
  <c r="E2601" i="2"/>
  <c r="D2601" i="2"/>
  <c r="C2601" i="2"/>
  <c r="B2601" i="2"/>
  <c r="A2601" i="2"/>
  <c r="G2600" i="2"/>
  <c r="F2600" i="2"/>
  <c r="E2600" i="2"/>
  <c r="D2600" i="2"/>
  <c r="C2600" i="2"/>
  <c r="B2600" i="2"/>
  <c r="A2600" i="2"/>
  <c r="G2599" i="2"/>
  <c r="F2599" i="2"/>
  <c r="E2599" i="2"/>
  <c r="D2599" i="2"/>
  <c r="C2599" i="2"/>
  <c r="B2599" i="2"/>
  <c r="A2599" i="2"/>
  <c r="G2598" i="2"/>
  <c r="F2598" i="2"/>
  <c r="E2598" i="2"/>
  <c r="D2598" i="2"/>
  <c r="C2598" i="2"/>
  <c r="B2598" i="2"/>
  <c r="A2598" i="2"/>
  <c r="G2597" i="2"/>
  <c r="F2597" i="2"/>
  <c r="E2597" i="2"/>
  <c r="D2597" i="2"/>
  <c r="C2597" i="2"/>
  <c r="B2597" i="2"/>
  <c r="A2597" i="2"/>
  <c r="G2596" i="2"/>
  <c r="F2596" i="2"/>
  <c r="E2596" i="2"/>
  <c r="D2596" i="2"/>
  <c r="C2596" i="2"/>
  <c r="B2596" i="2"/>
  <c r="A2596" i="2"/>
  <c r="G2595" i="2"/>
  <c r="F2595" i="2"/>
  <c r="E2595" i="2"/>
  <c r="D2595" i="2"/>
  <c r="C2595" i="2"/>
  <c r="B2595" i="2"/>
  <c r="A2595" i="2"/>
  <c r="G2594" i="2"/>
  <c r="F2594" i="2"/>
  <c r="E2594" i="2"/>
  <c r="D2594" i="2"/>
  <c r="C2594" i="2"/>
  <c r="B2594" i="2"/>
  <c r="A2594" i="2"/>
  <c r="G2593" i="2"/>
  <c r="F2593" i="2"/>
  <c r="E2593" i="2"/>
  <c r="D2593" i="2"/>
  <c r="C2593" i="2"/>
  <c r="B2593" i="2"/>
  <c r="A2593" i="2"/>
  <c r="G2592" i="2"/>
  <c r="F2592" i="2"/>
  <c r="E2592" i="2"/>
  <c r="D2592" i="2"/>
  <c r="C2592" i="2"/>
  <c r="B2592" i="2"/>
  <c r="A2592" i="2"/>
  <c r="G2591" i="2"/>
  <c r="F2591" i="2"/>
  <c r="E2591" i="2"/>
  <c r="D2591" i="2"/>
  <c r="C2591" i="2"/>
  <c r="B2591" i="2"/>
  <c r="A2591" i="2"/>
  <c r="G2590" i="2"/>
  <c r="F2590" i="2"/>
  <c r="E2590" i="2"/>
  <c r="D2590" i="2"/>
  <c r="C2590" i="2"/>
  <c r="B2590" i="2"/>
  <c r="A2590" i="2"/>
  <c r="G2589" i="2"/>
  <c r="F2589" i="2"/>
  <c r="E2589" i="2"/>
  <c r="D2589" i="2"/>
  <c r="C2589" i="2"/>
  <c r="B2589" i="2"/>
  <c r="A2589" i="2"/>
  <c r="G2588" i="2"/>
  <c r="F2588" i="2"/>
  <c r="E2588" i="2"/>
  <c r="D2588" i="2"/>
  <c r="C2588" i="2"/>
  <c r="B2588" i="2"/>
  <c r="A2588" i="2"/>
  <c r="G2587" i="2"/>
  <c r="F2587" i="2"/>
  <c r="E2587" i="2"/>
  <c r="D2587" i="2"/>
  <c r="C2587" i="2"/>
  <c r="B2587" i="2"/>
  <c r="A2587" i="2"/>
  <c r="G2586" i="2"/>
  <c r="F2586" i="2"/>
  <c r="E2586" i="2"/>
  <c r="D2586" i="2"/>
  <c r="C2586" i="2"/>
  <c r="B2586" i="2"/>
  <c r="A2586" i="2"/>
  <c r="G2585" i="2"/>
  <c r="F2585" i="2"/>
  <c r="E2585" i="2"/>
  <c r="D2585" i="2"/>
  <c r="C2585" i="2"/>
  <c r="B2585" i="2"/>
  <c r="A2585" i="2"/>
  <c r="G2584" i="2"/>
  <c r="F2584" i="2"/>
  <c r="E2584" i="2"/>
  <c r="D2584" i="2"/>
  <c r="C2584" i="2"/>
  <c r="B2584" i="2"/>
  <c r="A2584" i="2"/>
  <c r="G2583" i="2"/>
  <c r="F2583" i="2"/>
  <c r="E2583" i="2"/>
  <c r="D2583" i="2"/>
  <c r="C2583" i="2"/>
  <c r="B2583" i="2"/>
  <c r="A2583" i="2"/>
  <c r="G2582" i="2"/>
  <c r="F2582" i="2"/>
  <c r="E2582" i="2"/>
  <c r="D2582" i="2"/>
  <c r="C2582" i="2"/>
  <c r="B2582" i="2"/>
  <c r="A2582" i="2"/>
  <c r="G2581" i="2"/>
  <c r="F2581" i="2"/>
  <c r="E2581" i="2"/>
  <c r="D2581" i="2"/>
  <c r="C2581" i="2"/>
  <c r="B2581" i="2"/>
  <c r="A2581" i="2"/>
  <c r="G2580" i="2"/>
  <c r="F2580" i="2"/>
  <c r="E2580" i="2"/>
  <c r="D2580" i="2"/>
  <c r="C2580" i="2"/>
  <c r="B2580" i="2"/>
  <c r="A2580" i="2"/>
  <c r="G2579" i="2"/>
  <c r="F2579" i="2"/>
  <c r="E2579" i="2"/>
  <c r="D2579" i="2"/>
  <c r="C2579" i="2"/>
  <c r="B2579" i="2"/>
  <c r="A2579" i="2"/>
  <c r="G2578" i="2"/>
  <c r="F2578" i="2"/>
  <c r="E2578" i="2"/>
  <c r="D2578" i="2"/>
  <c r="C2578" i="2"/>
  <c r="B2578" i="2"/>
  <c r="A2578" i="2"/>
  <c r="G2577" i="2"/>
  <c r="F2577" i="2"/>
  <c r="E2577" i="2"/>
  <c r="D2577" i="2"/>
  <c r="C2577" i="2"/>
  <c r="B2577" i="2"/>
  <c r="A2577" i="2"/>
  <c r="G2576" i="2"/>
  <c r="F2576" i="2"/>
  <c r="E2576" i="2"/>
  <c r="D2576" i="2"/>
  <c r="C2576" i="2"/>
  <c r="B2576" i="2"/>
  <c r="A2576" i="2"/>
  <c r="G2575" i="2"/>
  <c r="F2575" i="2"/>
  <c r="E2575" i="2"/>
  <c r="D2575" i="2"/>
  <c r="C2575" i="2"/>
  <c r="B2575" i="2"/>
  <c r="A2575" i="2"/>
  <c r="G2574" i="2"/>
  <c r="F2574" i="2"/>
  <c r="E2574" i="2"/>
  <c r="D2574" i="2"/>
  <c r="C2574" i="2"/>
  <c r="B2574" i="2"/>
  <c r="A2574" i="2"/>
  <c r="G2573" i="2"/>
  <c r="F2573" i="2"/>
  <c r="E2573" i="2"/>
  <c r="D2573" i="2"/>
  <c r="C2573" i="2"/>
  <c r="B2573" i="2"/>
  <c r="A2573" i="2"/>
  <c r="G2572" i="2"/>
  <c r="F2572" i="2"/>
  <c r="E2572" i="2"/>
  <c r="D2572" i="2"/>
  <c r="C2572" i="2"/>
  <c r="B2572" i="2"/>
  <c r="A2572" i="2"/>
  <c r="G2571" i="2"/>
  <c r="F2571" i="2"/>
  <c r="E2571" i="2"/>
  <c r="D2571" i="2"/>
  <c r="C2571" i="2"/>
  <c r="B2571" i="2"/>
  <c r="A2571" i="2"/>
  <c r="G2570" i="2"/>
  <c r="F2570" i="2"/>
  <c r="E2570" i="2"/>
  <c r="D2570" i="2"/>
  <c r="C2570" i="2"/>
  <c r="B2570" i="2"/>
  <c r="A2570" i="2"/>
  <c r="G2569" i="2"/>
  <c r="F2569" i="2"/>
  <c r="E2569" i="2"/>
  <c r="D2569" i="2"/>
  <c r="C2569" i="2"/>
  <c r="B2569" i="2"/>
  <c r="A2569" i="2"/>
  <c r="G2568" i="2"/>
  <c r="F2568" i="2"/>
  <c r="E2568" i="2"/>
  <c r="D2568" i="2"/>
  <c r="C2568" i="2"/>
  <c r="B2568" i="2"/>
  <c r="A2568" i="2"/>
  <c r="G2567" i="2"/>
  <c r="F2567" i="2"/>
  <c r="E2567" i="2"/>
  <c r="D2567" i="2"/>
  <c r="C2567" i="2"/>
  <c r="B2567" i="2"/>
  <c r="A2567" i="2"/>
  <c r="G2566" i="2"/>
  <c r="F2566" i="2"/>
  <c r="E2566" i="2"/>
  <c r="D2566" i="2"/>
  <c r="C2566" i="2"/>
  <c r="B2566" i="2"/>
  <c r="A2566" i="2"/>
  <c r="G2565" i="2"/>
  <c r="F2565" i="2"/>
  <c r="E2565" i="2"/>
  <c r="D2565" i="2"/>
  <c r="C2565" i="2"/>
  <c r="B2565" i="2"/>
  <c r="A2565" i="2"/>
  <c r="G2564" i="2"/>
  <c r="F2564" i="2"/>
  <c r="E2564" i="2"/>
  <c r="D2564" i="2"/>
  <c r="C2564" i="2"/>
  <c r="B2564" i="2"/>
  <c r="A2564" i="2"/>
  <c r="G2563" i="2"/>
  <c r="F2563" i="2"/>
  <c r="E2563" i="2"/>
  <c r="D2563" i="2"/>
  <c r="C2563" i="2"/>
  <c r="B2563" i="2"/>
  <c r="A2563" i="2"/>
  <c r="G2562" i="2"/>
  <c r="F2562" i="2"/>
  <c r="E2562" i="2"/>
  <c r="D2562" i="2"/>
  <c r="C2562" i="2"/>
  <c r="B2562" i="2"/>
  <c r="A2562" i="2"/>
  <c r="G2561" i="2"/>
  <c r="F2561" i="2"/>
  <c r="E2561" i="2"/>
  <c r="D2561" i="2"/>
  <c r="C2561" i="2"/>
  <c r="B2561" i="2"/>
  <c r="A2561" i="2"/>
  <c r="G2560" i="2"/>
  <c r="F2560" i="2"/>
  <c r="E2560" i="2"/>
  <c r="D2560" i="2"/>
  <c r="C2560" i="2"/>
  <c r="B2560" i="2"/>
  <c r="A2560" i="2"/>
  <c r="G2559" i="2"/>
  <c r="F2559" i="2"/>
  <c r="E2559" i="2"/>
  <c r="D2559" i="2"/>
  <c r="C2559" i="2"/>
  <c r="B2559" i="2"/>
  <c r="A2559" i="2"/>
  <c r="G2558" i="2"/>
  <c r="F2558" i="2"/>
  <c r="E2558" i="2"/>
  <c r="D2558" i="2"/>
  <c r="C2558" i="2"/>
  <c r="B2558" i="2"/>
  <c r="A2558" i="2"/>
  <c r="G2557" i="2"/>
  <c r="F2557" i="2"/>
  <c r="E2557" i="2"/>
  <c r="D2557" i="2"/>
  <c r="C2557" i="2"/>
  <c r="B2557" i="2"/>
  <c r="A2557" i="2"/>
  <c r="G2556" i="2"/>
  <c r="F2556" i="2"/>
  <c r="E2556" i="2"/>
  <c r="D2556" i="2"/>
  <c r="C2556" i="2"/>
  <c r="B2556" i="2"/>
  <c r="A2556" i="2"/>
  <c r="G2555" i="2"/>
  <c r="F2555" i="2"/>
  <c r="E2555" i="2"/>
  <c r="D2555" i="2"/>
  <c r="C2555" i="2"/>
  <c r="B2555" i="2"/>
  <c r="A2555" i="2"/>
  <c r="G2554" i="2"/>
  <c r="F2554" i="2"/>
  <c r="E2554" i="2"/>
  <c r="D2554" i="2"/>
  <c r="C2554" i="2"/>
  <c r="B2554" i="2"/>
  <c r="A2554" i="2"/>
  <c r="G2553" i="2"/>
  <c r="F2553" i="2"/>
  <c r="E2553" i="2"/>
  <c r="D2553" i="2"/>
  <c r="C2553" i="2"/>
  <c r="B2553" i="2"/>
  <c r="A2553" i="2"/>
  <c r="G2552" i="2"/>
  <c r="F2552" i="2"/>
  <c r="E2552" i="2"/>
  <c r="D2552" i="2"/>
  <c r="C2552" i="2"/>
  <c r="B2552" i="2"/>
  <c r="A2552" i="2"/>
  <c r="G2551" i="2"/>
  <c r="F2551" i="2"/>
  <c r="E2551" i="2"/>
  <c r="D2551" i="2"/>
  <c r="C2551" i="2"/>
  <c r="B2551" i="2"/>
  <c r="A2551" i="2"/>
  <c r="G2550" i="2"/>
  <c r="F2550" i="2"/>
  <c r="E2550" i="2"/>
  <c r="D2550" i="2"/>
  <c r="C2550" i="2"/>
  <c r="B2550" i="2"/>
  <c r="A2550" i="2"/>
  <c r="G2549" i="2"/>
  <c r="F2549" i="2"/>
  <c r="E2549" i="2"/>
  <c r="D2549" i="2"/>
  <c r="C2549" i="2"/>
  <c r="B2549" i="2"/>
  <c r="A2549" i="2"/>
  <c r="G2548" i="2"/>
  <c r="F2548" i="2"/>
  <c r="E2548" i="2"/>
  <c r="D2548" i="2"/>
  <c r="C2548" i="2"/>
  <c r="B2548" i="2"/>
  <c r="A2548" i="2"/>
  <c r="G2547" i="2"/>
  <c r="F2547" i="2"/>
  <c r="E2547" i="2"/>
  <c r="D2547" i="2"/>
  <c r="C2547" i="2"/>
  <c r="B2547" i="2"/>
  <c r="A2547" i="2"/>
  <c r="G2546" i="2"/>
  <c r="F2546" i="2"/>
  <c r="E2546" i="2"/>
  <c r="D2546" i="2"/>
  <c r="C2546" i="2"/>
  <c r="B2546" i="2"/>
  <c r="A2546" i="2"/>
  <c r="G2545" i="2"/>
  <c r="F2545" i="2"/>
  <c r="E2545" i="2"/>
  <c r="D2545" i="2"/>
  <c r="C2545" i="2"/>
  <c r="B2545" i="2"/>
  <c r="A2545" i="2"/>
  <c r="G2544" i="2"/>
  <c r="F2544" i="2"/>
  <c r="E2544" i="2"/>
  <c r="D2544" i="2"/>
  <c r="C2544" i="2"/>
  <c r="B2544" i="2"/>
  <c r="A2544" i="2"/>
  <c r="G2543" i="2"/>
  <c r="F2543" i="2"/>
  <c r="E2543" i="2"/>
  <c r="D2543" i="2"/>
  <c r="C2543" i="2"/>
  <c r="B2543" i="2"/>
  <c r="A2543" i="2"/>
  <c r="G2542" i="2"/>
  <c r="F2542" i="2"/>
  <c r="E2542" i="2"/>
  <c r="D2542" i="2"/>
  <c r="C2542" i="2"/>
  <c r="B2542" i="2"/>
  <c r="A2542" i="2"/>
  <c r="G2541" i="2"/>
  <c r="F2541" i="2"/>
  <c r="E2541" i="2"/>
  <c r="D2541" i="2"/>
  <c r="C2541" i="2"/>
  <c r="B2541" i="2"/>
  <c r="A2541" i="2"/>
  <c r="G2540" i="2"/>
  <c r="F2540" i="2"/>
  <c r="E2540" i="2"/>
  <c r="D2540" i="2"/>
  <c r="C2540" i="2"/>
  <c r="B2540" i="2"/>
  <c r="A2540" i="2"/>
  <c r="G2539" i="2"/>
  <c r="F2539" i="2"/>
  <c r="E2539" i="2"/>
  <c r="D2539" i="2"/>
  <c r="C2539" i="2"/>
  <c r="B2539" i="2"/>
  <c r="A2539" i="2"/>
  <c r="G2538" i="2"/>
  <c r="F2538" i="2"/>
  <c r="E2538" i="2"/>
  <c r="D2538" i="2"/>
  <c r="C2538" i="2"/>
  <c r="B2538" i="2"/>
  <c r="A2538" i="2"/>
  <c r="G2537" i="2"/>
  <c r="F2537" i="2"/>
  <c r="E2537" i="2"/>
  <c r="D2537" i="2"/>
  <c r="C2537" i="2"/>
  <c r="B2537" i="2"/>
  <c r="A2537" i="2"/>
  <c r="G2536" i="2"/>
  <c r="F2536" i="2"/>
  <c r="E2536" i="2"/>
  <c r="D2536" i="2"/>
  <c r="C2536" i="2"/>
  <c r="B2536" i="2"/>
  <c r="A2536" i="2"/>
  <c r="G2535" i="2"/>
  <c r="F2535" i="2"/>
  <c r="E2535" i="2"/>
  <c r="D2535" i="2"/>
  <c r="C2535" i="2"/>
  <c r="B2535" i="2"/>
  <c r="A2535" i="2"/>
  <c r="G2534" i="2"/>
  <c r="F2534" i="2"/>
  <c r="E2534" i="2"/>
  <c r="D2534" i="2"/>
  <c r="C2534" i="2"/>
  <c r="B2534" i="2"/>
  <c r="A2534" i="2"/>
  <c r="G2533" i="2"/>
  <c r="F2533" i="2"/>
  <c r="E2533" i="2"/>
  <c r="D2533" i="2"/>
  <c r="C2533" i="2"/>
  <c r="B2533" i="2"/>
  <c r="A2533" i="2"/>
  <c r="G2532" i="2"/>
  <c r="F2532" i="2"/>
  <c r="E2532" i="2"/>
  <c r="D2532" i="2"/>
  <c r="C2532" i="2"/>
  <c r="B2532" i="2"/>
  <c r="A2532" i="2"/>
  <c r="G2531" i="2"/>
  <c r="F2531" i="2"/>
  <c r="E2531" i="2"/>
  <c r="D2531" i="2"/>
  <c r="C2531" i="2"/>
  <c r="B2531" i="2"/>
  <c r="A2531" i="2"/>
  <c r="G2530" i="2"/>
  <c r="F2530" i="2"/>
  <c r="E2530" i="2"/>
  <c r="D2530" i="2"/>
  <c r="C2530" i="2"/>
  <c r="B2530" i="2"/>
  <c r="A2530" i="2"/>
  <c r="G2529" i="2"/>
  <c r="F2529" i="2"/>
  <c r="E2529" i="2"/>
  <c r="D2529" i="2"/>
  <c r="C2529" i="2"/>
  <c r="B2529" i="2"/>
  <c r="A2529" i="2"/>
  <c r="G2528" i="2"/>
  <c r="F2528" i="2"/>
  <c r="E2528" i="2"/>
  <c r="D2528" i="2"/>
  <c r="C2528" i="2"/>
  <c r="B2528" i="2"/>
  <c r="A2528" i="2"/>
  <c r="G2527" i="2"/>
  <c r="F2527" i="2"/>
  <c r="E2527" i="2"/>
  <c r="D2527" i="2"/>
  <c r="C2527" i="2"/>
  <c r="B2527" i="2"/>
  <c r="A2527" i="2"/>
  <c r="G2526" i="2"/>
  <c r="F2526" i="2"/>
  <c r="E2526" i="2"/>
  <c r="D2526" i="2"/>
  <c r="C2526" i="2"/>
  <c r="B2526" i="2"/>
  <c r="A2526" i="2"/>
  <c r="G2525" i="2"/>
  <c r="F2525" i="2"/>
  <c r="E2525" i="2"/>
  <c r="D2525" i="2"/>
  <c r="C2525" i="2"/>
  <c r="B2525" i="2"/>
  <c r="A2525" i="2"/>
  <c r="G2524" i="2"/>
  <c r="F2524" i="2"/>
  <c r="E2524" i="2"/>
  <c r="D2524" i="2"/>
  <c r="C2524" i="2"/>
  <c r="B2524" i="2"/>
  <c r="A2524" i="2"/>
  <c r="G2523" i="2"/>
  <c r="F2523" i="2"/>
  <c r="E2523" i="2"/>
  <c r="D2523" i="2"/>
  <c r="C2523" i="2"/>
  <c r="B2523" i="2"/>
  <c r="A2523" i="2"/>
  <c r="G2522" i="2"/>
  <c r="F2522" i="2"/>
  <c r="E2522" i="2"/>
  <c r="D2522" i="2"/>
  <c r="C2522" i="2"/>
  <c r="B2522" i="2"/>
  <c r="A2522" i="2"/>
  <c r="G2521" i="2"/>
  <c r="F2521" i="2"/>
  <c r="E2521" i="2"/>
  <c r="D2521" i="2"/>
  <c r="C2521" i="2"/>
  <c r="B2521" i="2"/>
  <c r="A2521" i="2"/>
  <c r="G2520" i="2"/>
  <c r="F2520" i="2"/>
  <c r="E2520" i="2"/>
  <c r="D2520" i="2"/>
  <c r="C2520" i="2"/>
  <c r="B2520" i="2"/>
  <c r="A2520" i="2"/>
  <c r="G2519" i="2"/>
  <c r="F2519" i="2"/>
  <c r="E2519" i="2"/>
  <c r="D2519" i="2"/>
  <c r="C2519" i="2"/>
  <c r="B2519" i="2"/>
  <c r="A2519" i="2"/>
  <c r="G2518" i="2"/>
  <c r="F2518" i="2"/>
  <c r="E2518" i="2"/>
  <c r="D2518" i="2"/>
  <c r="C2518" i="2"/>
  <c r="B2518" i="2"/>
  <c r="A2518" i="2"/>
  <c r="G2517" i="2"/>
  <c r="F2517" i="2"/>
  <c r="E2517" i="2"/>
  <c r="D2517" i="2"/>
  <c r="C2517" i="2"/>
  <c r="B2517" i="2"/>
  <c r="A2517" i="2"/>
  <c r="G2516" i="2"/>
  <c r="F2516" i="2"/>
  <c r="E2516" i="2"/>
  <c r="D2516" i="2"/>
  <c r="C2516" i="2"/>
  <c r="B2516" i="2"/>
  <c r="A2516" i="2"/>
  <c r="G2515" i="2"/>
  <c r="F2515" i="2"/>
  <c r="E2515" i="2"/>
  <c r="D2515" i="2"/>
  <c r="C2515" i="2"/>
  <c r="B2515" i="2"/>
  <c r="A2515" i="2"/>
  <c r="G2514" i="2"/>
  <c r="F2514" i="2"/>
  <c r="E2514" i="2"/>
  <c r="D2514" i="2"/>
  <c r="C2514" i="2"/>
  <c r="B2514" i="2"/>
  <c r="A2514" i="2"/>
  <c r="G2513" i="2"/>
  <c r="F2513" i="2"/>
  <c r="E2513" i="2"/>
  <c r="D2513" i="2"/>
  <c r="C2513" i="2"/>
  <c r="B2513" i="2"/>
  <c r="A2513" i="2"/>
  <c r="G2512" i="2"/>
  <c r="F2512" i="2"/>
  <c r="E2512" i="2"/>
  <c r="D2512" i="2"/>
  <c r="C2512" i="2"/>
  <c r="B2512" i="2"/>
  <c r="A2512" i="2"/>
  <c r="G2511" i="2"/>
  <c r="F2511" i="2"/>
  <c r="E2511" i="2"/>
  <c r="D2511" i="2"/>
  <c r="C2511" i="2"/>
  <c r="B2511" i="2"/>
  <c r="A2511" i="2"/>
  <c r="G2510" i="2"/>
  <c r="F2510" i="2"/>
  <c r="E2510" i="2"/>
  <c r="D2510" i="2"/>
  <c r="C2510" i="2"/>
  <c r="B2510" i="2"/>
  <c r="A2510" i="2"/>
  <c r="G2509" i="2"/>
  <c r="F2509" i="2"/>
  <c r="E2509" i="2"/>
  <c r="D2509" i="2"/>
  <c r="C2509" i="2"/>
  <c r="B2509" i="2"/>
  <c r="A2509" i="2"/>
  <c r="G2508" i="2"/>
  <c r="F2508" i="2"/>
  <c r="E2508" i="2"/>
  <c r="D2508" i="2"/>
  <c r="C2508" i="2"/>
  <c r="B2508" i="2"/>
  <c r="A2508" i="2"/>
  <c r="G2507" i="2"/>
  <c r="F2507" i="2"/>
  <c r="E2507" i="2"/>
  <c r="D2507" i="2"/>
  <c r="C2507" i="2"/>
  <c r="B2507" i="2"/>
  <c r="A2507" i="2"/>
  <c r="G2506" i="2"/>
  <c r="F2506" i="2"/>
  <c r="E2506" i="2"/>
  <c r="D2506" i="2"/>
  <c r="C2506" i="2"/>
  <c r="B2506" i="2"/>
  <c r="A2506" i="2"/>
  <c r="G2505" i="2"/>
  <c r="F2505" i="2"/>
  <c r="E2505" i="2"/>
  <c r="D2505" i="2"/>
  <c r="C2505" i="2"/>
  <c r="B2505" i="2"/>
  <c r="A2505" i="2"/>
  <c r="G2504" i="2"/>
  <c r="F2504" i="2"/>
  <c r="E2504" i="2"/>
  <c r="D2504" i="2"/>
  <c r="C2504" i="2"/>
  <c r="B2504" i="2"/>
  <c r="A2504" i="2"/>
  <c r="G2503" i="2"/>
  <c r="F2503" i="2"/>
  <c r="E2503" i="2"/>
  <c r="D2503" i="2"/>
  <c r="C2503" i="2"/>
  <c r="B2503" i="2"/>
  <c r="A2503" i="2"/>
  <c r="G2502" i="2"/>
  <c r="F2502" i="2"/>
  <c r="E2502" i="2"/>
  <c r="D2502" i="2"/>
  <c r="C2502" i="2"/>
  <c r="B2502" i="2"/>
  <c r="A2502" i="2"/>
  <c r="G2501" i="2"/>
  <c r="F2501" i="2"/>
  <c r="E2501" i="2"/>
  <c r="D2501" i="2"/>
  <c r="C2501" i="2"/>
  <c r="B2501" i="2"/>
  <c r="A2501" i="2"/>
  <c r="G2500" i="2"/>
  <c r="F2500" i="2"/>
  <c r="E2500" i="2"/>
  <c r="D2500" i="2"/>
  <c r="C2500" i="2"/>
  <c r="B2500" i="2"/>
  <c r="A2500" i="2"/>
  <c r="G2499" i="2"/>
  <c r="F2499" i="2"/>
  <c r="E2499" i="2"/>
  <c r="D2499" i="2"/>
  <c r="C2499" i="2"/>
  <c r="B2499" i="2"/>
  <c r="A2499" i="2"/>
  <c r="G2498" i="2"/>
  <c r="F2498" i="2"/>
  <c r="E2498" i="2"/>
  <c r="D2498" i="2"/>
  <c r="C2498" i="2"/>
  <c r="B2498" i="2"/>
  <c r="A2498" i="2"/>
  <c r="G2497" i="2"/>
  <c r="F2497" i="2"/>
  <c r="E2497" i="2"/>
  <c r="D2497" i="2"/>
  <c r="C2497" i="2"/>
  <c r="B2497" i="2"/>
  <c r="A2497" i="2"/>
  <c r="G2496" i="2"/>
  <c r="F2496" i="2"/>
  <c r="E2496" i="2"/>
  <c r="D2496" i="2"/>
  <c r="C2496" i="2"/>
  <c r="B2496" i="2"/>
  <c r="A2496" i="2"/>
  <c r="G2495" i="2"/>
  <c r="F2495" i="2"/>
  <c r="E2495" i="2"/>
  <c r="D2495" i="2"/>
  <c r="C2495" i="2"/>
  <c r="B2495" i="2"/>
  <c r="A2495" i="2"/>
  <c r="G2494" i="2"/>
  <c r="F2494" i="2"/>
  <c r="E2494" i="2"/>
  <c r="D2494" i="2"/>
  <c r="C2494" i="2"/>
  <c r="B2494" i="2"/>
  <c r="A2494" i="2"/>
  <c r="G2493" i="2"/>
  <c r="F2493" i="2"/>
  <c r="E2493" i="2"/>
  <c r="D2493" i="2"/>
  <c r="C2493" i="2"/>
  <c r="B2493" i="2"/>
  <c r="A2493" i="2"/>
  <c r="G2492" i="2"/>
  <c r="F2492" i="2"/>
  <c r="E2492" i="2"/>
  <c r="D2492" i="2"/>
  <c r="C2492" i="2"/>
  <c r="B2492" i="2"/>
  <c r="A2492" i="2"/>
  <c r="G2491" i="2"/>
  <c r="F2491" i="2"/>
  <c r="E2491" i="2"/>
  <c r="D2491" i="2"/>
  <c r="C2491" i="2"/>
  <c r="B2491" i="2"/>
  <c r="A2491" i="2"/>
  <c r="G2490" i="2"/>
  <c r="F2490" i="2"/>
  <c r="E2490" i="2"/>
  <c r="D2490" i="2"/>
  <c r="C2490" i="2"/>
  <c r="B2490" i="2"/>
  <c r="A2490" i="2"/>
  <c r="G2489" i="2"/>
  <c r="F2489" i="2"/>
  <c r="E2489" i="2"/>
  <c r="D2489" i="2"/>
  <c r="C2489" i="2"/>
  <c r="B2489" i="2"/>
  <c r="A2489" i="2"/>
  <c r="G2488" i="2"/>
  <c r="F2488" i="2"/>
  <c r="E2488" i="2"/>
  <c r="D2488" i="2"/>
  <c r="C2488" i="2"/>
  <c r="B2488" i="2"/>
  <c r="A2488" i="2"/>
  <c r="G2487" i="2"/>
  <c r="F2487" i="2"/>
  <c r="E2487" i="2"/>
  <c r="D2487" i="2"/>
  <c r="C2487" i="2"/>
  <c r="B2487" i="2"/>
  <c r="A2487" i="2"/>
  <c r="G2486" i="2"/>
  <c r="F2486" i="2"/>
  <c r="E2486" i="2"/>
  <c r="D2486" i="2"/>
  <c r="C2486" i="2"/>
  <c r="B2486" i="2"/>
  <c r="A2486" i="2"/>
  <c r="G2485" i="2"/>
  <c r="F2485" i="2"/>
  <c r="E2485" i="2"/>
  <c r="D2485" i="2"/>
  <c r="C2485" i="2"/>
  <c r="B2485" i="2"/>
  <c r="A2485" i="2"/>
  <c r="G2484" i="2"/>
  <c r="F2484" i="2"/>
  <c r="E2484" i="2"/>
  <c r="D2484" i="2"/>
  <c r="C2484" i="2"/>
  <c r="B2484" i="2"/>
  <c r="A2484" i="2"/>
  <c r="G2483" i="2"/>
  <c r="F2483" i="2"/>
  <c r="E2483" i="2"/>
  <c r="D2483" i="2"/>
  <c r="C2483" i="2"/>
  <c r="B2483" i="2"/>
  <c r="A2483" i="2"/>
  <c r="G2482" i="2"/>
  <c r="F2482" i="2"/>
  <c r="E2482" i="2"/>
  <c r="D2482" i="2"/>
  <c r="C2482" i="2"/>
  <c r="B2482" i="2"/>
  <c r="A2482" i="2"/>
  <c r="G2481" i="2"/>
  <c r="F2481" i="2"/>
  <c r="E2481" i="2"/>
  <c r="D2481" i="2"/>
  <c r="C2481" i="2"/>
  <c r="B2481" i="2"/>
  <c r="A2481" i="2"/>
  <c r="G2480" i="2"/>
  <c r="F2480" i="2"/>
  <c r="E2480" i="2"/>
  <c r="D2480" i="2"/>
  <c r="C2480" i="2"/>
  <c r="B2480" i="2"/>
  <c r="A2480" i="2"/>
  <c r="G2479" i="2"/>
  <c r="F2479" i="2"/>
  <c r="E2479" i="2"/>
  <c r="D2479" i="2"/>
  <c r="C2479" i="2"/>
  <c r="B2479" i="2"/>
  <c r="A2479" i="2"/>
  <c r="G2478" i="2"/>
  <c r="F2478" i="2"/>
  <c r="E2478" i="2"/>
  <c r="D2478" i="2"/>
  <c r="C2478" i="2"/>
  <c r="B2478" i="2"/>
  <c r="A2478" i="2"/>
  <c r="G2477" i="2"/>
  <c r="F2477" i="2"/>
  <c r="E2477" i="2"/>
  <c r="D2477" i="2"/>
  <c r="C2477" i="2"/>
  <c r="B2477" i="2"/>
  <c r="A2477" i="2"/>
  <c r="G2476" i="2"/>
  <c r="F2476" i="2"/>
  <c r="E2476" i="2"/>
  <c r="D2476" i="2"/>
  <c r="C2476" i="2"/>
  <c r="B2476" i="2"/>
  <c r="A2476" i="2"/>
  <c r="G2475" i="2"/>
  <c r="F2475" i="2"/>
  <c r="E2475" i="2"/>
  <c r="D2475" i="2"/>
  <c r="C2475" i="2"/>
  <c r="B2475" i="2"/>
  <c r="A2475" i="2"/>
  <c r="G2474" i="2"/>
  <c r="F2474" i="2"/>
  <c r="E2474" i="2"/>
  <c r="D2474" i="2"/>
  <c r="C2474" i="2"/>
  <c r="B2474" i="2"/>
  <c r="A2474" i="2"/>
  <c r="G2473" i="2"/>
  <c r="F2473" i="2"/>
  <c r="E2473" i="2"/>
  <c r="D2473" i="2"/>
  <c r="C2473" i="2"/>
  <c r="B2473" i="2"/>
  <c r="A2473" i="2"/>
  <c r="G2472" i="2"/>
  <c r="F2472" i="2"/>
  <c r="E2472" i="2"/>
  <c r="D2472" i="2"/>
  <c r="C2472" i="2"/>
  <c r="B2472" i="2"/>
  <c r="A2472" i="2"/>
  <c r="G2471" i="2"/>
  <c r="F2471" i="2"/>
  <c r="E2471" i="2"/>
  <c r="D2471" i="2"/>
  <c r="C2471" i="2"/>
  <c r="B2471" i="2"/>
  <c r="A2471" i="2"/>
  <c r="G2470" i="2"/>
  <c r="F2470" i="2"/>
  <c r="E2470" i="2"/>
  <c r="D2470" i="2"/>
  <c r="C2470" i="2"/>
  <c r="B2470" i="2"/>
  <c r="A2470" i="2"/>
  <c r="G2469" i="2"/>
  <c r="F2469" i="2"/>
  <c r="E2469" i="2"/>
  <c r="D2469" i="2"/>
  <c r="C2469" i="2"/>
  <c r="B2469" i="2"/>
  <c r="A2469" i="2"/>
  <c r="G2468" i="2"/>
  <c r="F2468" i="2"/>
  <c r="E2468" i="2"/>
  <c r="D2468" i="2"/>
  <c r="C2468" i="2"/>
  <c r="B2468" i="2"/>
  <c r="A2468" i="2"/>
  <c r="G2467" i="2"/>
  <c r="F2467" i="2"/>
  <c r="E2467" i="2"/>
  <c r="D2467" i="2"/>
  <c r="C2467" i="2"/>
  <c r="B2467" i="2"/>
  <c r="A2467" i="2"/>
  <c r="G2466" i="2"/>
  <c r="F2466" i="2"/>
  <c r="E2466" i="2"/>
  <c r="D2466" i="2"/>
  <c r="C2466" i="2"/>
  <c r="B2466" i="2"/>
  <c r="A2466" i="2"/>
  <c r="G2465" i="2"/>
  <c r="F2465" i="2"/>
  <c r="E2465" i="2"/>
  <c r="D2465" i="2"/>
  <c r="C2465" i="2"/>
  <c r="B2465" i="2"/>
  <c r="A2465" i="2"/>
  <c r="G2464" i="2"/>
  <c r="F2464" i="2"/>
  <c r="E2464" i="2"/>
  <c r="D2464" i="2"/>
  <c r="C2464" i="2"/>
  <c r="B2464" i="2"/>
  <c r="A2464" i="2"/>
  <c r="G2463" i="2"/>
  <c r="F2463" i="2"/>
  <c r="E2463" i="2"/>
  <c r="D2463" i="2"/>
  <c r="C2463" i="2"/>
  <c r="B2463" i="2"/>
  <c r="A2463" i="2"/>
  <c r="G2462" i="2"/>
  <c r="F2462" i="2"/>
  <c r="E2462" i="2"/>
  <c r="D2462" i="2"/>
  <c r="C2462" i="2"/>
  <c r="B2462" i="2"/>
  <c r="A2462" i="2"/>
  <c r="G2461" i="2"/>
  <c r="F2461" i="2"/>
  <c r="E2461" i="2"/>
  <c r="D2461" i="2"/>
  <c r="C2461" i="2"/>
  <c r="B2461" i="2"/>
  <c r="A2461" i="2"/>
  <c r="G2460" i="2"/>
  <c r="F2460" i="2"/>
  <c r="E2460" i="2"/>
  <c r="D2460" i="2"/>
  <c r="C2460" i="2"/>
  <c r="B2460" i="2"/>
  <c r="A2460" i="2"/>
  <c r="G2459" i="2"/>
  <c r="F2459" i="2"/>
  <c r="E2459" i="2"/>
  <c r="D2459" i="2"/>
  <c r="C2459" i="2"/>
  <c r="B2459" i="2"/>
  <c r="A2459" i="2"/>
  <c r="G2458" i="2"/>
  <c r="F2458" i="2"/>
  <c r="E2458" i="2"/>
  <c r="D2458" i="2"/>
  <c r="C2458" i="2"/>
  <c r="B2458" i="2"/>
  <c r="A2458" i="2"/>
  <c r="G2457" i="2"/>
  <c r="F2457" i="2"/>
  <c r="E2457" i="2"/>
  <c r="D2457" i="2"/>
  <c r="C2457" i="2"/>
  <c r="B2457" i="2"/>
  <c r="A2457" i="2"/>
  <c r="G2456" i="2"/>
  <c r="F2456" i="2"/>
  <c r="E2456" i="2"/>
  <c r="D2456" i="2"/>
  <c r="C2456" i="2"/>
  <c r="B2456" i="2"/>
  <c r="A2456" i="2"/>
  <c r="G2455" i="2"/>
  <c r="F2455" i="2"/>
  <c r="E2455" i="2"/>
  <c r="D2455" i="2"/>
  <c r="C2455" i="2"/>
  <c r="B2455" i="2"/>
  <c r="A2455" i="2"/>
  <c r="G2454" i="2"/>
  <c r="F2454" i="2"/>
  <c r="E2454" i="2"/>
  <c r="D2454" i="2"/>
  <c r="C2454" i="2"/>
  <c r="B2454" i="2"/>
  <c r="A2454" i="2"/>
  <c r="G2453" i="2"/>
  <c r="F2453" i="2"/>
  <c r="E2453" i="2"/>
  <c r="D2453" i="2"/>
  <c r="C2453" i="2"/>
  <c r="B2453" i="2"/>
  <c r="A2453" i="2"/>
  <c r="G2452" i="2"/>
  <c r="F2452" i="2"/>
  <c r="E2452" i="2"/>
  <c r="D2452" i="2"/>
  <c r="C2452" i="2"/>
  <c r="B2452" i="2"/>
  <c r="A2452" i="2"/>
  <c r="G2451" i="2"/>
  <c r="F2451" i="2"/>
  <c r="E2451" i="2"/>
  <c r="D2451" i="2"/>
  <c r="C2451" i="2"/>
  <c r="B2451" i="2"/>
  <c r="A2451" i="2"/>
  <c r="G2450" i="2"/>
  <c r="F2450" i="2"/>
  <c r="E2450" i="2"/>
  <c r="D2450" i="2"/>
  <c r="C2450" i="2"/>
  <c r="B2450" i="2"/>
  <c r="A2450" i="2"/>
  <c r="G2449" i="2"/>
  <c r="F2449" i="2"/>
  <c r="E2449" i="2"/>
  <c r="D2449" i="2"/>
  <c r="C2449" i="2"/>
  <c r="B2449" i="2"/>
  <c r="A2449" i="2"/>
  <c r="G2448" i="2"/>
  <c r="F2448" i="2"/>
  <c r="E2448" i="2"/>
  <c r="D2448" i="2"/>
  <c r="C2448" i="2"/>
  <c r="B2448" i="2"/>
  <c r="A2448" i="2"/>
  <c r="G2447" i="2"/>
  <c r="F2447" i="2"/>
  <c r="E2447" i="2"/>
  <c r="D2447" i="2"/>
  <c r="C2447" i="2"/>
  <c r="B2447" i="2"/>
  <c r="A2447" i="2"/>
  <c r="G2446" i="2"/>
  <c r="F2446" i="2"/>
  <c r="E2446" i="2"/>
  <c r="D2446" i="2"/>
  <c r="C2446" i="2"/>
  <c r="B2446" i="2"/>
  <c r="A2446" i="2"/>
  <c r="G2445" i="2"/>
  <c r="F2445" i="2"/>
  <c r="E2445" i="2"/>
  <c r="D2445" i="2"/>
  <c r="C2445" i="2"/>
  <c r="B2445" i="2"/>
  <c r="A2445" i="2"/>
  <c r="G2444" i="2"/>
  <c r="F2444" i="2"/>
  <c r="E2444" i="2"/>
  <c r="D2444" i="2"/>
  <c r="C2444" i="2"/>
  <c r="B2444" i="2"/>
  <c r="A2444" i="2"/>
  <c r="G2443" i="2"/>
  <c r="F2443" i="2"/>
  <c r="E2443" i="2"/>
  <c r="D2443" i="2"/>
  <c r="C2443" i="2"/>
  <c r="B2443" i="2"/>
  <c r="A2443" i="2"/>
  <c r="G2442" i="2"/>
  <c r="F2442" i="2"/>
  <c r="E2442" i="2"/>
  <c r="D2442" i="2"/>
  <c r="C2442" i="2"/>
  <c r="B2442" i="2"/>
  <c r="A2442" i="2"/>
  <c r="G2441" i="2"/>
  <c r="F2441" i="2"/>
  <c r="E2441" i="2"/>
  <c r="D2441" i="2"/>
  <c r="C2441" i="2"/>
  <c r="B2441" i="2"/>
  <c r="A2441" i="2"/>
  <c r="G2440" i="2"/>
  <c r="F2440" i="2"/>
  <c r="E2440" i="2"/>
  <c r="D2440" i="2"/>
  <c r="C2440" i="2"/>
  <c r="B2440" i="2"/>
  <c r="A2440" i="2"/>
  <c r="G2439" i="2"/>
  <c r="F2439" i="2"/>
  <c r="E2439" i="2"/>
  <c r="D2439" i="2"/>
  <c r="C2439" i="2"/>
  <c r="B2439" i="2"/>
  <c r="A2439" i="2"/>
  <c r="G2438" i="2"/>
  <c r="F2438" i="2"/>
  <c r="E2438" i="2"/>
  <c r="D2438" i="2"/>
  <c r="C2438" i="2"/>
  <c r="B2438" i="2"/>
  <c r="A2438" i="2"/>
  <c r="G2437" i="2"/>
  <c r="F2437" i="2"/>
  <c r="E2437" i="2"/>
  <c r="D2437" i="2"/>
  <c r="C2437" i="2"/>
  <c r="B2437" i="2"/>
  <c r="A2437" i="2"/>
  <c r="G2436" i="2"/>
  <c r="F2436" i="2"/>
  <c r="E2436" i="2"/>
  <c r="D2436" i="2"/>
  <c r="C2436" i="2"/>
  <c r="B2436" i="2"/>
  <c r="A2436" i="2"/>
  <c r="G2435" i="2"/>
  <c r="F2435" i="2"/>
  <c r="E2435" i="2"/>
  <c r="D2435" i="2"/>
  <c r="C2435" i="2"/>
  <c r="B2435" i="2"/>
  <c r="A2435" i="2"/>
  <c r="G2434" i="2"/>
  <c r="F2434" i="2"/>
  <c r="E2434" i="2"/>
  <c r="D2434" i="2"/>
  <c r="C2434" i="2"/>
  <c r="B2434" i="2"/>
  <c r="A2434" i="2"/>
  <c r="G2433" i="2"/>
  <c r="F2433" i="2"/>
  <c r="E2433" i="2"/>
  <c r="D2433" i="2"/>
  <c r="C2433" i="2"/>
  <c r="B2433" i="2"/>
  <c r="A2433" i="2"/>
  <c r="G2432" i="2"/>
  <c r="F2432" i="2"/>
  <c r="E2432" i="2"/>
  <c r="D2432" i="2"/>
  <c r="C2432" i="2"/>
  <c r="B2432" i="2"/>
  <c r="A2432" i="2"/>
  <c r="G2431" i="2"/>
  <c r="F2431" i="2"/>
  <c r="E2431" i="2"/>
  <c r="D2431" i="2"/>
  <c r="C2431" i="2"/>
  <c r="B2431" i="2"/>
  <c r="A2431" i="2"/>
  <c r="G2430" i="2"/>
  <c r="F2430" i="2"/>
  <c r="E2430" i="2"/>
  <c r="D2430" i="2"/>
  <c r="C2430" i="2"/>
  <c r="B2430" i="2"/>
  <c r="A2430" i="2"/>
  <c r="G2429" i="2"/>
  <c r="F2429" i="2"/>
  <c r="E2429" i="2"/>
  <c r="D2429" i="2"/>
  <c r="C2429" i="2"/>
  <c r="B2429" i="2"/>
  <c r="A2429" i="2"/>
  <c r="G2428" i="2"/>
  <c r="F2428" i="2"/>
  <c r="E2428" i="2"/>
  <c r="D2428" i="2"/>
  <c r="C2428" i="2"/>
  <c r="B2428" i="2"/>
  <c r="A2428" i="2"/>
  <c r="G2427" i="2"/>
  <c r="F2427" i="2"/>
  <c r="E2427" i="2"/>
  <c r="D2427" i="2"/>
  <c r="C2427" i="2"/>
  <c r="B2427" i="2"/>
  <c r="A2427" i="2"/>
  <c r="G2426" i="2"/>
  <c r="F2426" i="2"/>
  <c r="E2426" i="2"/>
  <c r="D2426" i="2"/>
  <c r="C2426" i="2"/>
  <c r="B2426" i="2"/>
  <c r="A2426" i="2"/>
  <c r="G2425" i="2"/>
  <c r="F2425" i="2"/>
  <c r="E2425" i="2"/>
  <c r="D2425" i="2"/>
  <c r="C2425" i="2"/>
  <c r="B2425" i="2"/>
  <c r="A2425" i="2"/>
  <c r="G2424" i="2"/>
  <c r="F2424" i="2"/>
  <c r="E2424" i="2"/>
  <c r="D2424" i="2"/>
  <c r="C2424" i="2"/>
  <c r="B2424" i="2"/>
  <c r="A2424" i="2"/>
  <c r="G2423" i="2"/>
  <c r="F2423" i="2"/>
  <c r="E2423" i="2"/>
  <c r="D2423" i="2"/>
  <c r="C2423" i="2"/>
  <c r="B2423" i="2"/>
  <c r="A2423" i="2"/>
  <c r="G2422" i="2"/>
  <c r="F2422" i="2"/>
  <c r="E2422" i="2"/>
  <c r="D2422" i="2"/>
  <c r="C2422" i="2"/>
  <c r="B2422" i="2"/>
  <c r="A2422" i="2"/>
  <c r="G2421" i="2"/>
  <c r="F2421" i="2"/>
  <c r="E2421" i="2"/>
  <c r="D2421" i="2"/>
  <c r="C2421" i="2"/>
  <c r="B2421" i="2"/>
  <c r="A2421" i="2"/>
  <c r="G2420" i="2"/>
  <c r="F2420" i="2"/>
  <c r="E2420" i="2"/>
  <c r="D2420" i="2"/>
  <c r="C2420" i="2"/>
  <c r="B2420" i="2"/>
  <c r="A2420" i="2"/>
  <c r="G2419" i="2"/>
  <c r="F2419" i="2"/>
  <c r="E2419" i="2"/>
  <c r="D2419" i="2"/>
  <c r="C2419" i="2"/>
  <c r="B2419" i="2"/>
  <c r="A2419" i="2"/>
  <c r="G2418" i="2"/>
  <c r="F2418" i="2"/>
  <c r="E2418" i="2"/>
  <c r="D2418" i="2"/>
  <c r="C2418" i="2"/>
  <c r="B2418" i="2"/>
  <c r="A2418" i="2"/>
  <c r="G2417" i="2"/>
  <c r="F2417" i="2"/>
  <c r="E2417" i="2"/>
  <c r="D2417" i="2"/>
  <c r="C2417" i="2"/>
  <c r="B2417" i="2"/>
  <c r="A2417" i="2"/>
  <c r="G2416" i="2"/>
  <c r="F2416" i="2"/>
  <c r="E2416" i="2"/>
  <c r="D2416" i="2"/>
  <c r="C2416" i="2"/>
  <c r="B2416" i="2"/>
  <c r="A2416" i="2"/>
  <c r="G2415" i="2"/>
  <c r="F2415" i="2"/>
  <c r="E2415" i="2"/>
  <c r="D2415" i="2"/>
  <c r="C2415" i="2"/>
  <c r="B2415" i="2"/>
  <c r="A2415" i="2"/>
  <c r="G2414" i="2"/>
  <c r="F2414" i="2"/>
  <c r="E2414" i="2"/>
  <c r="D2414" i="2"/>
  <c r="C2414" i="2"/>
  <c r="B2414" i="2"/>
  <c r="A2414" i="2"/>
  <c r="G2413" i="2"/>
  <c r="F2413" i="2"/>
  <c r="E2413" i="2"/>
  <c r="D2413" i="2"/>
  <c r="C2413" i="2"/>
  <c r="B2413" i="2"/>
  <c r="A2413" i="2"/>
  <c r="G2412" i="2"/>
  <c r="F2412" i="2"/>
  <c r="E2412" i="2"/>
  <c r="D2412" i="2"/>
  <c r="C2412" i="2"/>
  <c r="B2412" i="2"/>
  <c r="A2412" i="2"/>
  <c r="G2411" i="2"/>
  <c r="F2411" i="2"/>
  <c r="E2411" i="2"/>
  <c r="D2411" i="2"/>
  <c r="C2411" i="2"/>
  <c r="B2411" i="2"/>
  <c r="A2411" i="2"/>
  <c r="G2410" i="2"/>
  <c r="F2410" i="2"/>
  <c r="E2410" i="2"/>
  <c r="D2410" i="2"/>
  <c r="C2410" i="2"/>
  <c r="B2410" i="2"/>
  <c r="A2410" i="2"/>
  <c r="G2409" i="2"/>
  <c r="F2409" i="2"/>
  <c r="E2409" i="2"/>
  <c r="D2409" i="2"/>
  <c r="C2409" i="2"/>
  <c r="B2409" i="2"/>
  <c r="A2409" i="2"/>
  <c r="G2408" i="2"/>
  <c r="F2408" i="2"/>
  <c r="E2408" i="2"/>
  <c r="D2408" i="2"/>
  <c r="C2408" i="2"/>
  <c r="B2408" i="2"/>
  <c r="A2408" i="2"/>
  <c r="G2407" i="2"/>
  <c r="F2407" i="2"/>
  <c r="E2407" i="2"/>
  <c r="D2407" i="2"/>
  <c r="C2407" i="2"/>
  <c r="B2407" i="2"/>
  <c r="A2407" i="2"/>
  <c r="G2406" i="2"/>
  <c r="F2406" i="2"/>
  <c r="E2406" i="2"/>
  <c r="D2406" i="2"/>
  <c r="C2406" i="2"/>
  <c r="B2406" i="2"/>
  <c r="A2406" i="2"/>
  <c r="G2405" i="2"/>
  <c r="F2405" i="2"/>
  <c r="E2405" i="2"/>
  <c r="D2405" i="2"/>
  <c r="C2405" i="2"/>
  <c r="B2405" i="2"/>
  <c r="A2405" i="2"/>
  <c r="G2404" i="2"/>
  <c r="F2404" i="2"/>
  <c r="E2404" i="2"/>
  <c r="D2404" i="2"/>
  <c r="C2404" i="2"/>
  <c r="B2404" i="2"/>
  <c r="A2404" i="2"/>
  <c r="G2403" i="2"/>
  <c r="F2403" i="2"/>
  <c r="E2403" i="2"/>
  <c r="D2403" i="2"/>
  <c r="C2403" i="2"/>
  <c r="B2403" i="2"/>
  <c r="A2403" i="2"/>
  <c r="G2402" i="2"/>
  <c r="F2402" i="2"/>
  <c r="E2402" i="2"/>
  <c r="D2402" i="2"/>
  <c r="C2402" i="2"/>
  <c r="B2402" i="2"/>
  <c r="A2402" i="2"/>
  <c r="G2401" i="2"/>
  <c r="F2401" i="2"/>
  <c r="E2401" i="2"/>
  <c r="D2401" i="2"/>
  <c r="C2401" i="2"/>
  <c r="B2401" i="2"/>
  <c r="A2401" i="2"/>
  <c r="G2400" i="2"/>
  <c r="F2400" i="2"/>
  <c r="E2400" i="2"/>
  <c r="D2400" i="2"/>
  <c r="C2400" i="2"/>
  <c r="B2400" i="2"/>
  <c r="A2400" i="2"/>
  <c r="G2399" i="2"/>
  <c r="F2399" i="2"/>
  <c r="E2399" i="2"/>
  <c r="D2399" i="2"/>
  <c r="C2399" i="2"/>
  <c r="B2399" i="2"/>
  <c r="A2399" i="2"/>
  <c r="G2398" i="2"/>
  <c r="F2398" i="2"/>
  <c r="E2398" i="2"/>
  <c r="D2398" i="2"/>
  <c r="C2398" i="2"/>
  <c r="B2398" i="2"/>
  <c r="A2398" i="2"/>
  <c r="G2397" i="2"/>
  <c r="F2397" i="2"/>
  <c r="E2397" i="2"/>
  <c r="D2397" i="2"/>
  <c r="C2397" i="2"/>
  <c r="B2397" i="2"/>
  <c r="A2397" i="2"/>
  <c r="G2396" i="2"/>
  <c r="F2396" i="2"/>
  <c r="E2396" i="2"/>
  <c r="D2396" i="2"/>
  <c r="C2396" i="2"/>
  <c r="B2396" i="2"/>
  <c r="A2396" i="2"/>
  <c r="G2395" i="2"/>
  <c r="F2395" i="2"/>
  <c r="E2395" i="2"/>
  <c r="D2395" i="2"/>
  <c r="C2395" i="2"/>
  <c r="B2395" i="2"/>
  <c r="A2395" i="2"/>
  <c r="G2394" i="2"/>
  <c r="F2394" i="2"/>
  <c r="E2394" i="2"/>
  <c r="D2394" i="2"/>
  <c r="C2394" i="2"/>
  <c r="B2394" i="2"/>
  <c r="A2394" i="2"/>
  <c r="G2393" i="2"/>
  <c r="F2393" i="2"/>
  <c r="E2393" i="2"/>
  <c r="D2393" i="2"/>
  <c r="C2393" i="2"/>
  <c r="B2393" i="2"/>
  <c r="A2393" i="2"/>
  <c r="G2392" i="2"/>
  <c r="F2392" i="2"/>
  <c r="E2392" i="2"/>
  <c r="D2392" i="2"/>
  <c r="C2392" i="2"/>
  <c r="B2392" i="2"/>
  <c r="A2392" i="2"/>
  <c r="G2391" i="2"/>
  <c r="F2391" i="2"/>
  <c r="E2391" i="2"/>
  <c r="D2391" i="2"/>
  <c r="C2391" i="2"/>
  <c r="B2391" i="2"/>
  <c r="A2391" i="2"/>
  <c r="G2390" i="2"/>
  <c r="F2390" i="2"/>
  <c r="E2390" i="2"/>
  <c r="D2390" i="2"/>
  <c r="C2390" i="2"/>
  <c r="B2390" i="2"/>
  <c r="A2390" i="2"/>
  <c r="G2389" i="2"/>
  <c r="F2389" i="2"/>
  <c r="E2389" i="2"/>
  <c r="D2389" i="2"/>
  <c r="C2389" i="2"/>
  <c r="B2389" i="2"/>
  <c r="A2389" i="2"/>
  <c r="G2388" i="2"/>
  <c r="F2388" i="2"/>
  <c r="E2388" i="2"/>
  <c r="D2388" i="2"/>
  <c r="C2388" i="2"/>
  <c r="B2388" i="2"/>
  <c r="A2388" i="2"/>
  <c r="G2387" i="2"/>
  <c r="F2387" i="2"/>
  <c r="E2387" i="2"/>
  <c r="D2387" i="2"/>
  <c r="C2387" i="2"/>
  <c r="B2387" i="2"/>
  <c r="A2387" i="2"/>
  <c r="G2386" i="2"/>
  <c r="F2386" i="2"/>
  <c r="E2386" i="2"/>
  <c r="D2386" i="2"/>
  <c r="C2386" i="2"/>
  <c r="B2386" i="2"/>
  <c r="A2386" i="2"/>
  <c r="G2385" i="2"/>
  <c r="F2385" i="2"/>
  <c r="E2385" i="2"/>
  <c r="D2385" i="2"/>
  <c r="C2385" i="2"/>
  <c r="B2385" i="2"/>
  <c r="A2385" i="2"/>
  <c r="G2384" i="2"/>
  <c r="F2384" i="2"/>
  <c r="E2384" i="2"/>
  <c r="D2384" i="2"/>
  <c r="C2384" i="2"/>
  <c r="B2384" i="2"/>
  <c r="A2384" i="2"/>
  <c r="G2383" i="2"/>
  <c r="F2383" i="2"/>
  <c r="E2383" i="2"/>
  <c r="D2383" i="2"/>
  <c r="C2383" i="2"/>
  <c r="B2383" i="2"/>
  <c r="A2383" i="2"/>
  <c r="G2382" i="2"/>
  <c r="F2382" i="2"/>
  <c r="E2382" i="2"/>
  <c r="D2382" i="2"/>
  <c r="C2382" i="2"/>
  <c r="B2382" i="2"/>
  <c r="A2382" i="2"/>
  <c r="G2381" i="2"/>
  <c r="F2381" i="2"/>
  <c r="E2381" i="2"/>
  <c r="D2381" i="2"/>
  <c r="C2381" i="2"/>
  <c r="B2381" i="2"/>
  <c r="A2381" i="2"/>
  <c r="G2380" i="2"/>
  <c r="F2380" i="2"/>
  <c r="E2380" i="2"/>
  <c r="D2380" i="2"/>
  <c r="C2380" i="2"/>
  <c r="B2380" i="2"/>
  <c r="A2380" i="2"/>
  <c r="G2379" i="2"/>
  <c r="F2379" i="2"/>
  <c r="E2379" i="2"/>
  <c r="D2379" i="2"/>
  <c r="C2379" i="2"/>
  <c r="B2379" i="2"/>
  <c r="A2379" i="2"/>
  <c r="G2378" i="2"/>
  <c r="F2378" i="2"/>
  <c r="E2378" i="2"/>
  <c r="D2378" i="2"/>
  <c r="C2378" i="2"/>
  <c r="B2378" i="2"/>
  <c r="A2378" i="2"/>
  <c r="G2377" i="2"/>
  <c r="F2377" i="2"/>
  <c r="E2377" i="2"/>
  <c r="D2377" i="2"/>
  <c r="C2377" i="2"/>
  <c r="B2377" i="2"/>
  <c r="A2377" i="2"/>
  <c r="G2376" i="2"/>
  <c r="F2376" i="2"/>
  <c r="E2376" i="2"/>
  <c r="D2376" i="2"/>
  <c r="C2376" i="2"/>
  <c r="B2376" i="2"/>
  <c r="A2376" i="2"/>
  <c r="G2375" i="2"/>
  <c r="F2375" i="2"/>
  <c r="E2375" i="2"/>
  <c r="D2375" i="2"/>
  <c r="C2375" i="2"/>
  <c r="B2375" i="2"/>
  <c r="A2375" i="2"/>
  <c r="G2374" i="2"/>
  <c r="F2374" i="2"/>
  <c r="E2374" i="2"/>
  <c r="D2374" i="2"/>
  <c r="C2374" i="2"/>
  <c r="B2374" i="2"/>
  <c r="A2374" i="2"/>
  <c r="G2373" i="2"/>
  <c r="F2373" i="2"/>
  <c r="E2373" i="2"/>
  <c r="D2373" i="2"/>
  <c r="C2373" i="2"/>
  <c r="B2373" i="2"/>
  <c r="A2373" i="2"/>
  <c r="G2372" i="2"/>
  <c r="F2372" i="2"/>
  <c r="E2372" i="2"/>
  <c r="D2372" i="2"/>
  <c r="C2372" i="2"/>
  <c r="B2372" i="2"/>
  <c r="A2372" i="2"/>
  <c r="G2371" i="2"/>
  <c r="F2371" i="2"/>
  <c r="E2371" i="2"/>
  <c r="D2371" i="2"/>
  <c r="C2371" i="2"/>
  <c r="B2371" i="2"/>
  <c r="A2371" i="2"/>
  <c r="G2370" i="2"/>
  <c r="F2370" i="2"/>
  <c r="E2370" i="2"/>
  <c r="D2370" i="2"/>
  <c r="C2370" i="2"/>
  <c r="B2370" i="2"/>
  <c r="A2370" i="2"/>
  <c r="G2369" i="2"/>
  <c r="F2369" i="2"/>
  <c r="E2369" i="2"/>
  <c r="D2369" i="2"/>
  <c r="C2369" i="2"/>
  <c r="B2369" i="2"/>
  <c r="A2369" i="2"/>
  <c r="G2368" i="2"/>
  <c r="F2368" i="2"/>
  <c r="E2368" i="2"/>
  <c r="D2368" i="2"/>
  <c r="C2368" i="2"/>
  <c r="B2368" i="2"/>
  <c r="A2368" i="2"/>
  <c r="G2367" i="2"/>
  <c r="F2367" i="2"/>
  <c r="E2367" i="2"/>
  <c r="D2367" i="2"/>
  <c r="C2367" i="2"/>
  <c r="B2367" i="2"/>
  <c r="A2367" i="2"/>
  <c r="G2366" i="2"/>
  <c r="F2366" i="2"/>
  <c r="E2366" i="2"/>
  <c r="D2366" i="2"/>
  <c r="C2366" i="2"/>
  <c r="B2366" i="2"/>
  <c r="A2366" i="2"/>
  <c r="G2365" i="2"/>
  <c r="F2365" i="2"/>
  <c r="E2365" i="2"/>
  <c r="D2365" i="2"/>
  <c r="C2365" i="2"/>
  <c r="B2365" i="2"/>
  <c r="A2365" i="2"/>
  <c r="G2364" i="2"/>
  <c r="F2364" i="2"/>
  <c r="E2364" i="2"/>
  <c r="D2364" i="2"/>
  <c r="C2364" i="2"/>
  <c r="B2364" i="2"/>
  <c r="A2364" i="2"/>
  <c r="G2363" i="2"/>
  <c r="F2363" i="2"/>
  <c r="E2363" i="2"/>
  <c r="D2363" i="2"/>
  <c r="C2363" i="2"/>
  <c r="B2363" i="2"/>
  <c r="A2363" i="2"/>
  <c r="G2362" i="2"/>
  <c r="F2362" i="2"/>
  <c r="E2362" i="2"/>
  <c r="D2362" i="2"/>
  <c r="C2362" i="2"/>
  <c r="B2362" i="2"/>
  <c r="A2362" i="2"/>
  <c r="G2361" i="2"/>
  <c r="F2361" i="2"/>
  <c r="E2361" i="2"/>
  <c r="D2361" i="2"/>
  <c r="C2361" i="2"/>
  <c r="B2361" i="2"/>
  <c r="A2361" i="2"/>
  <c r="G2360" i="2"/>
  <c r="F2360" i="2"/>
  <c r="E2360" i="2"/>
  <c r="D2360" i="2"/>
  <c r="C2360" i="2"/>
  <c r="B2360" i="2"/>
  <c r="A2360" i="2"/>
  <c r="G2359" i="2"/>
  <c r="F2359" i="2"/>
  <c r="E2359" i="2"/>
  <c r="D2359" i="2"/>
  <c r="C2359" i="2"/>
  <c r="B2359" i="2"/>
  <c r="A2359" i="2"/>
  <c r="G2358" i="2"/>
  <c r="F2358" i="2"/>
  <c r="E2358" i="2"/>
  <c r="D2358" i="2"/>
  <c r="C2358" i="2"/>
  <c r="B2358" i="2"/>
  <c r="A2358" i="2"/>
  <c r="G2357" i="2"/>
  <c r="F2357" i="2"/>
  <c r="E2357" i="2"/>
  <c r="D2357" i="2"/>
  <c r="C2357" i="2"/>
  <c r="B2357" i="2"/>
  <c r="A2357" i="2"/>
  <c r="G2356" i="2"/>
  <c r="F2356" i="2"/>
  <c r="E2356" i="2"/>
  <c r="D2356" i="2"/>
  <c r="C2356" i="2"/>
  <c r="B2356" i="2"/>
  <c r="A2356" i="2"/>
  <c r="G2355" i="2"/>
  <c r="F2355" i="2"/>
  <c r="E2355" i="2"/>
  <c r="D2355" i="2"/>
  <c r="C2355" i="2"/>
  <c r="B2355" i="2"/>
  <c r="A2355" i="2"/>
  <c r="G2354" i="2"/>
  <c r="F2354" i="2"/>
  <c r="E2354" i="2"/>
  <c r="D2354" i="2"/>
  <c r="C2354" i="2"/>
  <c r="B2354" i="2"/>
  <c r="A2354" i="2"/>
  <c r="G2353" i="2"/>
  <c r="F2353" i="2"/>
  <c r="E2353" i="2"/>
  <c r="D2353" i="2"/>
  <c r="C2353" i="2"/>
  <c r="B2353" i="2"/>
  <c r="A2353" i="2"/>
  <c r="G2352" i="2"/>
  <c r="F2352" i="2"/>
  <c r="E2352" i="2"/>
  <c r="D2352" i="2"/>
  <c r="C2352" i="2"/>
  <c r="B2352" i="2"/>
  <c r="A2352" i="2"/>
  <c r="G2351" i="2"/>
  <c r="F2351" i="2"/>
  <c r="E2351" i="2"/>
  <c r="D2351" i="2"/>
  <c r="C2351" i="2"/>
  <c r="B2351" i="2"/>
  <c r="A2351" i="2"/>
  <c r="G2350" i="2"/>
  <c r="F2350" i="2"/>
  <c r="E2350" i="2"/>
  <c r="D2350" i="2"/>
  <c r="C2350" i="2"/>
  <c r="B2350" i="2"/>
  <c r="A2350" i="2"/>
  <c r="G2349" i="2"/>
  <c r="F2349" i="2"/>
  <c r="E2349" i="2"/>
  <c r="D2349" i="2"/>
  <c r="C2349" i="2"/>
  <c r="B2349" i="2"/>
  <c r="A2349" i="2"/>
  <c r="G2348" i="2"/>
  <c r="F2348" i="2"/>
  <c r="E2348" i="2"/>
  <c r="D2348" i="2"/>
  <c r="C2348" i="2"/>
  <c r="B2348" i="2"/>
  <c r="A2348" i="2"/>
  <c r="G2347" i="2"/>
  <c r="F2347" i="2"/>
  <c r="E2347" i="2"/>
  <c r="D2347" i="2"/>
  <c r="C2347" i="2"/>
  <c r="B2347" i="2"/>
  <c r="A2347" i="2"/>
  <c r="G2346" i="2"/>
  <c r="F2346" i="2"/>
  <c r="E2346" i="2"/>
  <c r="D2346" i="2"/>
  <c r="C2346" i="2"/>
  <c r="B2346" i="2"/>
  <c r="A2346" i="2"/>
  <c r="G2345" i="2"/>
  <c r="F2345" i="2"/>
  <c r="E2345" i="2"/>
  <c r="D2345" i="2"/>
  <c r="C2345" i="2"/>
  <c r="B2345" i="2"/>
  <c r="A2345" i="2"/>
  <c r="G2344" i="2"/>
  <c r="F2344" i="2"/>
  <c r="E2344" i="2"/>
  <c r="D2344" i="2"/>
  <c r="C2344" i="2"/>
  <c r="B2344" i="2"/>
  <c r="A2344" i="2"/>
  <c r="G2343" i="2"/>
  <c r="F2343" i="2"/>
  <c r="E2343" i="2"/>
  <c r="D2343" i="2"/>
  <c r="C2343" i="2"/>
  <c r="B2343" i="2"/>
  <c r="A2343" i="2"/>
  <c r="G2342" i="2"/>
  <c r="F2342" i="2"/>
  <c r="E2342" i="2"/>
  <c r="D2342" i="2"/>
  <c r="C2342" i="2"/>
  <c r="B2342" i="2"/>
  <c r="A2342" i="2"/>
  <c r="G2341" i="2"/>
  <c r="F2341" i="2"/>
  <c r="E2341" i="2"/>
  <c r="D2341" i="2"/>
  <c r="C2341" i="2"/>
  <c r="B2341" i="2"/>
  <c r="A2341" i="2"/>
  <c r="G2340" i="2"/>
  <c r="F2340" i="2"/>
  <c r="E2340" i="2"/>
  <c r="D2340" i="2"/>
  <c r="C2340" i="2"/>
  <c r="B2340" i="2"/>
  <c r="A2340" i="2"/>
  <c r="G2339" i="2"/>
  <c r="F2339" i="2"/>
  <c r="E2339" i="2"/>
  <c r="D2339" i="2"/>
  <c r="C2339" i="2"/>
  <c r="B2339" i="2"/>
  <c r="A2339" i="2"/>
  <c r="G2338" i="2"/>
  <c r="F2338" i="2"/>
  <c r="E2338" i="2"/>
  <c r="D2338" i="2"/>
  <c r="C2338" i="2"/>
  <c r="B2338" i="2"/>
  <c r="A2338" i="2"/>
  <c r="G2337" i="2"/>
  <c r="F2337" i="2"/>
  <c r="E2337" i="2"/>
  <c r="D2337" i="2"/>
  <c r="C2337" i="2"/>
  <c r="B2337" i="2"/>
  <c r="A2337" i="2"/>
  <c r="G2336" i="2"/>
  <c r="F2336" i="2"/>
  <c r="E2336" i="2"/>
  <c r="D2336" i="2"/>
  <c r="C2336" i="2"/>
  <c r="B2336" i="2"/>
  <c r="A2336" i="2"/>
  <c r="G2335" i="2"/>
  <c r="F2335" i="2"/>
  <c r="E2335" i="2"/>
  <c r="D2335" i="2"/>
  <c r="C2335" i="2"/>
  <c r="B2335" i="2"/>
  <c r="A2335" i="2"/>
  <c r="G2334" i="2"/>
  <c r="F2334" i="2"/>
  <c r="E2334" i="2"/>
  <c r="D2334" i="2"/>
  <c r="C2334" i="2"/>
  <c r="B2334" i="2"/>
  <c r="A2334" i="2"/>
  <c r="G2333" i="2"/>
  <c r="F2333" i="2"/>
  <c r="E2333" i="2"/>
  <c r="D2333" i="2"/>
  <c r="C2333" i="2"/>
  <c r="B2333" i="2"/>
  <c r="A2333" i="2"/>
  <c r="G2332" i="2"/>
  <c r="F2332" i="2"/>
  <c r="E2332" i="2"/>
  <c r="D2332" i="2"/>
  <c r="C2332" i="2"/>
  <c r="B2332" i="2"/>
  <c r="A2332" i="2"/>
  <c r="G2331" i="2"/>
  <c r="F2331" i="2"/>
  <c r="E2331" i="2"/>
  <c r="D2331" i="2"/>
  <c r="C2331" i="2"/>
  <c r="B2331" i="2"/>
  <c r="A2331" i="2"/>
  <c r="G2330" i="2"/>
  <c r="F2330" i="2"/>
  <c r="E2330" i="2"/>
  <c r="D2330" i="2"/>
  <c r="C2330" i="2"/>
  <c r="B2330" i="2"/>
  <c r="A2330" i="2"/>
  <c r="G2329" i="2"/>
  <c r="F2329" i="2"/>
  <c r="E2329" i="2"/>
  <c r="D2329" i="2"/>
  <c r="C2329" i="2"/>
  <c r="B2329" i="2"/>
  <c r="A2329" i="2"/>
  <c r="G2328" i="2"/>
  <c r="F2328" i="2"/>
  <c r="E2328" i="2"/>
  <c r="D2328" i="2"/>
  <c r="C2328" i="2"/>
  <c r="B2328" i="2"/>
  <c r="A2328" i="2"/>
  <c r="G2327" i="2"/>
  <c r="F2327" i="2"/>
  <c r="E2327" i="2"/>
  <c r="D2327" i="2"/>
  <c r="C2327" i="2"/>
  <c r="B2327" i="2"/>
  <c r="A2327" i="2"/>
  <c r="G2326" i="2"/>
  <c r="F2326" i="2"/>
  <c r="E2326" i="2"/>
  <c r="D2326" i="2"/>
  <c r="C2326" i="2"/>
  <c r="B2326" i="2"/>
  <c r="A2326" i="2"/>
  <c r="G2325" i="2"/>
  <c r="F2325" i="2"/>
  <c r="E2325" i="2"/>
  <c r="D2325" i="2"/>
  <c r="C2325" i="2"/>
  <c r="B2325" i="2"/>
  <c r="A2325" i="2"/>
  <c r="G2324" i="2"/>
  <c r="F2324" i="2"/>
  <c r="E2324" i="2"/>
  <c r="D2324" i="2"/>
  <c r="C2324" i="2"/>
  <c r="B2324" i="2"/>
  <c r="A2324" i="2"/>
  <c r="G2323" i="2"/>
  <c r="F2323" i="2"/>
  <c r="E2323" i="2"/>
  <c r="D2323" i="2"/>
  <c r="C2323" i="2"/>
  <c r="B2323" i="2"/>
  <c r="A2323" i="2"/>
  <c r="G2322" i="2"/>
  <c r="F2322" i="2"/>
  <c r="E2322" i="2"/>
  <c r="D2322" i="2"/>
  <c r="C2322" i="2"/>
  <c r="B2322" i="2"/>
  <c r="A2322" i="2"/>
  <c r="G2321" i="2"/>
  <c r="F2321" i="2"/>
  <c r="E2321" i="2"/>
  <c r="D2321" i="2"/>
  <c r="C2321" i="2"/>
  <c r="B2321" i="2"/>
  <c r="A2321" i="2"/>
  <c r="G2320" i="2"/>
  <c r="F2320" i="2"/>
  <c r="E2320" i="2"/>
  <c r="D2320" i="2"/>
  <c r="C2320" i="2"/>
  <c r="B2320" i="2"/>
  <c r="A2320" i="2"/>
  <c r="G2319" i="2"/>
  <c r="F2319" i="2"/>
  <c r="E2319" i="2"/>
  <c r="D2319" i="2"/>
  <c r="C2319" i="2"/>
  <c r="B2319" i="2"/>
  <c r="A2319" i="2"/>
  <c r="G2318" i="2"/>
  <c r="F2318" i="2"/>
  <c r="E2318" i="2"/>
  <c r="D2318" i="2"/>
  <c r="C2318" i="2"/>
  <c r="B2318" i="2"/>
  <c r="A2318" i="2"/>
  <c r="G2317" i="2"/>
  <c r="F2317" i="2"/>
  <c r="E2317" i="2"/>
  <c r="D2317" i="2"/>
  <c r="C2317" i="2"/>
  <c r="B2317" i="2"/>
  <c r="A2317" i="2"/>
  <c r="G2316" i="2"/>
  <c r="F2316" i="2"/>
  <c r="E2316" i="2"/>
  <c r="D2316" i="2"/>
  <c r="C2316" i="2"/>
  <c r="B2316" i="2"/>
  <c r="A2316" i="2"/>
  <c r="G2315" i="2"/>
  <c r="F2315" i="2"/>
  <c r="E2315" i="2"/>
  <c r="D2315" i="2"/>
  <c r="C2315" i="2"/>
  <c r="B2315" i="2"/>
  <c r="A2315" i="2"/>
  <c r="G2314" i="2"/>
  <c r="F2314" i="2"/>
  <c r="E2314" i="2"/>
  <c r="D2314" i="2"/>
  <c r="C2314" i="2"/>
  <c r="B2314" i="2"/>
  <c r="A2314" i="2"/>
  <c r="G2313" i="2"/>
  <c r="F2313" i="2"/>
  <c r="E2313" i="2"/>
  <c r="D2313" i="2"/>
  <c r="C2313" i="2"/>
  <c r="B2313" i="2"/>
  <c r="A2313" i="2"/>
  <c r="G2312" i="2"/>
  <c r="F2312" i="2"/>
  <c r="E2312" i="2"/>
  <c r="D2312" i="2"/>
  <c r="C2312" i="2"/>
  <c r="B2312" i="2"/>
  <c r="A2312" i="2"/>
  <c r="G2311" i="2"/>
  <c r="F2311" i="2"/>
  <c r="E2311" i="2"/>
  <c r="D2311" i="2"/>
  <c r="C2311" i="2"/>
  <c r="B2311" i="2"/>
  <c r="A2311" i="2"/>
  <c r="G2310" i="2"/>
  <c r="F2310" i="2"/>
  <c r="E2310" i="2"/>
  <c r="D2310" i="2"/>
  <c r="C2310" i="2"/>
  <c r="B2310" i="2"/>
  <c r="A2310" i="2"/>
  <c r="G2309" i="2"/>
  <c r="F2309" i="2"/>
  <c r="E2309" i="2"/>
  <c r="D2309" i="2"/>
  <c r="C2309" i="2"/>
  <c r="B2309" i="2"/>
  <c r="A2309" i="2"/>
  <c r="G2308" i="2"/>
  <c r="F2308" i="2"/>
  <c r="E2308" i="2"/>
  <c r="D2308" i="2"/>
  <c r="C2308" i="2"/>
  <c r="B2308" i="2"/>
  <c r="A2308" i="2"/>
  <c r="G2307" i="2"/>
  <c r="F2307" i="2"/>
  <c r="E2307" i="2"/>
  <c r="D2307" i="2"/>
  <c r="C2307" i="2"/>
  <c r="B2307" i="2"/>
  <c r="A2307" i="2"/>
  <c r="G2306" i="2"/>
  <c r="F2306" i="2"/>
  <c r="E2306" i="2"/>
  <c r="D2306" i="2"/>
  <c r="C2306" i="2"/>
  <c r="B2306" i="2"/>
  <c r="A2306" i="2"/>
  <c r="G2305" i="2"/>
  <c r="F2305" i="2"/>
  <c r="E2305" i="2"/>
  <c r="D2305" i="2"/>
  <c r="C2305" i="2"/>
  <c r="B2305" i="2"/>
  <c r="A2305" i="2"/>
  <c r="G2304" i="2"/>
  <c r="F2304" i="2"/>
  <c r="E2304" i="2"/>
  <c r="D2304" i="2"/>
  <c r="C2304" i="2"/>
  <c r="B2304" i="2"/>
  <c r="A2304" i="2"/>
  <c r="G2303" i="2"/>
  <c r="F2303" i="2"/>
  <c r="E2303" i="2"/>
  <c r="D2303" i="2"/>
  <c r="C2303" i="2"/>
  <c r="B2303" i="2"/>
  <c r="A2303" i="2"/>
  <c r="G2302" i="2"/>
  <c r="F2302" i="2"/>
  <c r="E2302" i="2"/>
  <c r="D2302" i="2"/>
  <c r="C2302" i="2"/>
  <c r="B2302" i="2"/>
  <c r="A2302" i="2"/>
  <c r="G2301" i="2"/>
  <c r="F2301" i="2"/>
  <c r="E2301" i="2"/>
  <c r="D2301" i="2"/>
  <c r="C2301" i="2"/>
  <c r="B2301" i="2"/>
  <c r="A2301" i="2"/>
  <c r="G2300" i="2"/>
  <c r="F2300" i="2"/>
  <c r="E2300" i="2"/>
  <c r="D2300" i="2"/>
  <c r="C2300" i="2"/>
  <c r="B2300" i="2"/>
  <c r="A2300" i="2"/>
  <c r="G2299" i="2"/>
  <c r="F2299" i="2"/>
  <c r="E2299" i="2"/>
  <c r="D2299" i="2"/>
  <c r="C2299" i="2"/>
  <c r="B2299" i="2"/>
  <c r="A2299" i="2"/>
  <c r="G2298" i="2"/>
  <c r="F2298" i="2"/>
  <c r="E2298" i="2"/>
  <c r="D2298" i="2"/>
  <c r="C2298" i="2"/>
  <c r="B2298" i="2"/>
  <c r="A2298" i="2"/>
  <c r="G2297" i="2"/>
  <c r="F2297" i="2"/>
  <c r="E2297" i="2"/>
  <c r="D2297" i="2"/>
  <c r="C2297" i="2"/>
  <c r="B2297" i="2"/>
  <c r="A2297" i="2"/>
  <c r="G2296" i="2"/>
  <c r="F2296" i="2"/>
  <c r="E2296" i="2"/>
  <c r="D2296" i="2"/>
  <c r="C2296" i="2"/>
  <c r="B2296" i="2"/>
  <c r="A2296" i="2"/>
  <c r="G2295" i="2"/>
  <c r="F2295" i="2"/>
  <c r="E2295" i="2"/>
  <c r="D2295" i="2"/>
  <c r="C2295" i="2"/>
  <c r="B2295" i="2"/>
  <c r="A2295" i="2"/>
  <c r="G2294" i="2"/>
  <c r="F2294" i="2"/>
  <c r="E2294" i="2"/>
  <c r="D2294" i="2"/>
  <c r="C2294" i="2"/>
  <c r="B2294" i="2"/>
  <c r="A2294" i="2"/>
  <c r="G2293" i="2"/>
  <c r="F2293" i="2"/>
  <c r="E2293" i="2"/>
  <c r="D2293" i="2"/>
  <c r="C2293" i="2"/>
  <c r="B2293" i="2"/>
  <c r="A2293" i="2"/>
  <c r="G2292" i="2"/>
  <c r="F2292" i="2"/>
  <c r="E2292" i="2"/>
  <c r="D2292" i="2"/>
  <c r="C2292" i="2"/>
  <c r="B2292" i="2"/>
  <c r="A2292" i="2"/>
  <c r="G2291" i="2"/>
  <c r="F2291" i="2"/>
  <c r="E2291" i="2"/>
  <c r="D2291" i="2"/>
  <c r="C2291" i="2"/>
  <c r="B2291" i="2"/>
  <c r="A2291" i="2"/>
  <c r="G2290" i="2"/>
  <c r="F2290" i="2"/>
  <c r="E2290" i="2"/>
  <c r="D2290" i="2"/>
  <c r="C2290" i="2"/>
  <c r="B2290" i="2"/>
  <c r="A2290" i="2"/>
  <c r="G2289" i="2"/>
  <c r="F2289" i="2"/>
  <c r="E2289" i="2"/>
  <c r="D2289" i="2"/>
  <c r="C2289" i="2"/>
  <c r="B2289" i="2"/>
  <c r="A2289" i="2"/>
  <c r="G2288" i="2"/>
  <c r="F2288" i="2"/>
  <c r="E2288" i="2"/>
  <c r="D2288" i="2"/>
  <c r="C2288" i="2"/>
  <c r="B2288" i="2"/>
  <c r="A2288" i="2"/>
  <c r="G2287" i="2"/>
  <c r="F2287" i="2"/>
  <c r="E2287" i="2"/>
  <c r="D2287" i="2"/>
  <c r="C2287" i="2"/>
  <c r="B2287" i="2"/>
  <c r="A2287" i="2"/>
  <c r="G2286" i="2"/>
  <c r="F2286" i="2"/>
  <c r="E2286" i="2"/>
  <c r="D2286" i="2"/>
  <c r="C2286" i="2"/>
  <c r="B2286" i="2"/>
  <c r="A2286" i="2"/>
  <c r="G2285" i="2"/>
  <c r="F2285" i="2"/>
  <c r="E2285" i="2"/>
  <c r="D2285" i="2"/>
  <c r="C2285" i="2"/>
  <c r="B2285" i="2"/>
  <c r="A2285" i="2"/>
  <c r="G2284" i="2"/>
  <c r="F2284" i="2"/>
  <c r="E2284" i="2"/>
  <c r="D2284" i="2"/>
  <c r="C2284" i="2"/>
  <c r="B2284" i="2"/>
  <c r="A2284" i="2"/>
  <c r="G2283" i="2"/>
  <c r="F2283" i="2"/>
  <c r="E2283" i="2"/>
  <c r="D2283" i="2"/>
  <c r="C2283" i="2"/>
  <c r="B2283" i="2"/>
  <c r="A2283" i="2"/>
  <c r="G2282" i="2"/>
  <c r="F2282" i="2"/>
  <c r="E2282" i="2"/>
  <c r="D2282" i="2"/>
  <c r="C2282" i="2"/>
  <c r="B2282" i="2"/>
  <c r="A2282" i="2"/>
  <c r="G2281" i="2"/>
  <c r="F2281" i="2"/>
  <c r="E2281" i="2"/>
  <c r="D2281" i="2"/>
  <c r="C2281" i="2"/>
  <c r="B2281" i="2"/>
  <c r="A2281" i="2"/>
  <c r="G2280" i="2"/>
  <c r="F2280" i="2"/>
  <c r="E2280" i="2"/>
  <c r="D2280" i="2"/>
  <c r="C2280" i="2"/>
  <c r="B2280" i="2"/>
  <c r="A2280" i="2"/>
  <c r="G2279" i="2"/>
  <c r="F2279" i="2"/>
  <c r="E2279" i="2"/>
  <c r="D2279" i="2"/>
  <c r="C2279" i="2"/>
  <c r="B2279" i="2"/>
  <c r="A2279" i="2"/>
  <c r="G2278" i="2"/>
  <c r="F2278" i="2"/>
  <c r="E2278" i="2"/>
  <c r="D2278" i="2"/>
  <c r="C2278" i="2"/>
  <c r="B2278" i="2"/>
  <c r="A2278" i="2"/>
  <c r="G2277" i="2"/>
  <c r="F2277" i="2"/>
  <c r="E2277" i="2"/>
  <c r="D2277" i="2"/>
  <c r="C2277" i="2"/>
  <c r="B2277" i="2"/>
  <c r="A2277" i="2"/>
  <c r="G2276" i="2"/>
  <c r="F2276" i="2"/>
  <c r="E2276" i="2"/>
  <c r="D2276" i="2"/>
  <c r="C2276" i="2"/>
  <c r="B2276" i="2"/>
  <c r="A2276" i="2"/>
  <c r="G2275" i="2"/>
  <c r="F2275" i="2"/>
  <c r="E2275" i="2"/>
  <c r="D2275" i="2"/>
  <c r="C2275" i="2"/>
  <c r="B2275" i="2"/>
  <c r="A2275" i="2"/>
  <c r="G2274" i="2"/>
  <c r="F2274" i="2"/>
  <c r="E2274" i="2"/>
  <c r="D2274" i="2"/>
  <c r="C2274" i="2"/>
  <c r="B2274" i="2"/>
  <c r="A2274" i="2"/>
  <c r="G2273" i="2"/>
  <c r="F2273" i="2"/>
  <c r="E2273" i="2"/>
  <c r="D2273" i="2"/>
  <c r="C2273" i="2"/>
  <c r="B2273" i="2"/>
  <c r="A2273" i="2"/>
  <c r="G2272" i="2"/>
  <c r="F2272" i="2"/>
  <c r="E2272" i="2"/>
  <c r="D2272" i="2"/>
  <c r="C2272" i="2"/>
  <c r="B2272" i="2"/>
  <c r="A2272" i="2"/>
  <c r="G2271" i="2"/>
  <c r="F2271" i="2"/>
  <c r="E2271" i="2"/>
  <c r="D2271" i="2"/>
  <c r="C2271" i="2"/>
  <c r="B2271" i="2"/>
  <c r="A2271" i="2"/>
  <c r="G2270" i="2"/>
  <c r="F2270" i="2"/>
  <c r="E2270" i="2"/>
  <c r="D2270" i="2"/>
  <c r="C2270" i="2"/>
  <c r="B2270" i="2"/>
  <c r="A2270" i="2"/>
  <c r="G2269" i="2"/>
  <c r="F2269" i="2"/>
  <c r="E2269" i="2"/>
  <c r="D2269" i="2"/>
  <c r="C2269" i="2"/>
  <c r="B2269" i="2"/>
  <c r="A2269" i="2"/>
  <c r="G2268" i="2"/>
  <c r="F2268" i="2"/>
  <c r="E2268" i="2"/>
  <c r="D2268" i="2"/>
  <c r="C2268" i="2"/>
  <c r="B2268" i="2"/>
  <c r="A2268" i="2"/>
  <c r="G2267" i="2"/>
  <c r="F2267" i="2"/>
  <c r="E2267" i="2"/>
  <c r="D2267" i="2"/>
  <c r="C2267" i="2"/>
  <c r="B2267" i="2"/>
  <c r="A2267" i="2"/>
  <c r="G2266" i="2"/>
  <c r="F2266" i="2"/>
  <c r="E2266" i="2"/>
  <c r="D2266" i="2"/>
  <c r="C2266" i="2"/>
  <c r="B2266" i="2"/>
  <c r="A2266" i="2"/>
  <c r="G2265" i="2"/>
  <c r="F2265" i="2"/>
  <c r="E2265" i="2"/>
  <c r="D2265" i="2"/>
  <c r="C2265" i="2"/>
  <c r="B2265" i="2"/>
  <c r="A2265" i="2"/>
  <c r="G2264" i="2"/>
  <c r="F2264" i="2"/>
  <c r="E2264" i="2"/>
  <c r="D2264" i="2"/>
  <c r="C2264" i="2"/>
  <c r="B2264" i="2"/>
  <c r="A2264" i="2"/>
  <c r="G2263" i="2"/>
  <c r="F2263" i="2"/>
  <c r="E2263" i="2"/>
  <c r="D2263" i="2"/>
  <c r="C2263" i="2"/>
  <c r="B2263" i="2"/>
  <c r="A2263" i="2"/>
  <c r="G2262" i="2"/>
  <c r="F2262" i="2"/>
  <c r="E2262" i="2"/>
  <c r="D2262" i="2"/>
  <c r="C2262" i="2"/>
  <c r="B2262" i="2"/>
  <c r="A2262" i="2"/>
  <c r="G2261" i="2"/>
  <c r="F2261" i="2"/>
  <c r="E2261" i="2"/>
  <c r="D2261" i="2"/>
  <c r="C2261" i="2"/>
  <c r="B2261" i="2"/>
  <c r="A2261" i="2"/>
  <c r="G2260" i="2"/>
  <c r="F2260" i="2"/>
  <c r="E2260" i="2"/>
  <c r="D2260" i="2"/>
  <c r="C2260" i="2"/>
  <c r="B2260" i="2"/>
  <c r="A2260" i="2"/>
  <c r="G2259" i="2"/>
  <c r="F2259" i="2"/>
  <c r="E2259" i="2"/>
  <c r="D2259" i="2"/>
  <c r="C2259" i="2"/>
  <c r="B2259" i="2"/>
  <c r="A2259" i="2"/>
  <c r="G2258" i="2"/>
  <c r="F2258" i="2"/>
  <c r="E2258" i="2"/>
  <c r="D2258" i="2"/>
  <c r="C2258" i="2"/>
  <c r="B2258" i="2"/>
  <c r="A2258" i="2"/>
  <c r="G2257" i="2"/>
  <c r="F2257" i="2"/>
  <c r="E2257" i="2"/>
  <c r="D2257" i="2"/>
  <c r="C2257" i="2"/>
  <c r="B2257" i="2"/>
  <c r="A2257" i="2"/>
  <c r="G2256" i="2"/>
  <c r="F2256" i="2"/>
  <c r="E2256" i="2"/>
  <c r="D2256" i="2"/>
  <c r="C2256" i="2"/>
  <c r="B2256" i="2"/>
  <c r="A2256" i="2"/>
  <c r="G2255" i="2"/>
  <c r="F2255" i="2"/>
  <c r="E2255" i="2"/>
  <c r="D2255" i="2"/>
  <c r="C2255" i="2"/>
  <c r="B2255" i="2"/>
  <c r="A2255" i="2"/>
  <c r="G2254" i="2"/>
  <c r="F2254" i="2"/>
  <c r="E2254" i="2"/>
  <c r="D2254" i="2"/>
  <c r="C2254" i="2"/>
  <c r="B2254" i="2"/>
  <c r="A2254" i="2"/>
  <c r="G2253" i="2"/>
  <c r="F2253" i="2"/>
  <c r="E2253" i="2"/>
  <c r="D2253" i="2"/>
  <c r="C2253" i="2"/>
  <c r="B2253" i="2"/>
  <c r="A2253" i="2"/>
  <c r="G2252" i="2"/>
  <c r="F2252" i="2"/>
  <c r="E2252" i="2"/>
  <c r="D2252" i="2"/>
  <c r="C2252" i="2"/>
  <c r="B2252" i="2"/>
  <c r="A2252" i="2"/>
  <c r="G2251" i="2"/>
  <c r="F2251" i="2"/>
  <c r="E2251" i="2"/>
  <c r="D2251" i="2"/>
  <c r="C2251" i="2"/>
  <c r="B2251" i="2"/>
  <c r="A2251" i="2"/>
  <c r="G2250" i="2"/>
  <c r="F2250" i="2"/>
  <c r="E2250" i="2"/>
  <c r="D2250" i="2"/>
  <c r="C2250" i="2"/>
  <c r="B2250" i="2"/>
  <c r="A2250" i="2"/>
  <c r="G2249" i="2"/>
  <c r="F2249" i="2"/>
  <c r="E2249" i="2"/>
  <c r="D2249" i="2"/>
  <c r="C2249" i="2"/>
  <c r="B2249" i="2"/>
  <c r="A2249" i="2"/>
  <c r="G2248" i="2"/>
  <c r="F2248" i="2"/>
  <c r="E2248" i="2"/>
  <c r="D2248" i="2"/>
  <c r="C2248" i="2"/>
  <c r="B2248" i="2"/>
  <c r="A2248" i="2"/>
  <c r="G2247" i="2"/>
  <c r="F2247" i="2"/>
  <c r="E2247" i="2"/>
  <c r="D2247" i="2"/>
  <c r="C2247" i="2"/>
  <c r="B2247" i="2"/>
  <c r="A2247" i="2"/>
  <c r="G2246" i="2"/>
  <c r="F2246" i="2"/>
  <c r="E2246" i="2"/>
  <c r="D2246" i="2"/>
  <c r="C2246" i="2"/>
  <c r="B2246" i="2"/>
  <c r="A2246" i="2"/>
  <c r="G2245" i="2"/>
  <c r="F2245" i="2"/>
  <c r="E2245" i="2"/>
  <c r="D2245" i="2"/>
  <c r="C2245" i="2"/>
  <c r="B2245" i="2"/>
  <c r="A2245" i="2"/>
  <c r="G2244" i="2"/>
  <c r="F2244" i="2"/>
  <c r="E2244" i="2"/>
  <c r="D2244" i="2"/>
  <c r="C2244" i="2"/>
  <c r="B2244" i="2"/>
  <c r="A2244" i="2"/>
  <c r="G2243" i="2"/>
  <c r="F2243" i="2"/>
  <c r="E2243" i="2"/>
  <c r="D2243" i="2"/>
  <c r="C2243" i="2"/>
  <c r="B2243" i="2"/>
  <c r="A2243" i="2"/>
  <c r="G2242" i="2"/>
  <c r="F2242" i="2"/>
  <c r="E2242" i="2"/>
  <c r="D2242" i="2"/>
  <c r="C2242" i="2"/>
  <c r="B2242" i="2"/>
  <c r="A2242" i="2"/>
  <c r="G2241" i="2"/>
  <c r="F2241" i="2"/>
  <c r="E2241" i="2"/>
  <c r="D2241" i="2"/>
  <c r="C2241" i="2"/>
  <c r="B2241" i="2"/>
  <c r="A2241" i="2"/>
  <c r="G2240" i="2"/>
  <c r="F2240" i="2"/>
  <c r="E2240" i="2"/>
  <c r="D2240" i="2"/>
  <c r="C2240" i="2"/>
  <c r="B2240" i="2"/>
  <c r="A2240" i="2"/>
  <c r="G2239" i="2"/>
  <c r="F2239" i="2"/>
  <c r="E2239" i="2"/>
  <c r="D2239" i="2"/>
  <c r="C2239" i="2"/>
  <c r="B2239" i="2"/>
  <c r="A2239" i="2"/>
  <c r="G2238" i="2"/>
  <c r="F2238" i="2"/>
  <c r="E2238" i="2"/>
  <c r="D2238" i="2"/>
  <c r="C2238" i="2"/>
  <c r="B2238" i="2"/>
  <c r="A2238" i="2"/>
  <c r="G2237" i="2"/>
  <c r="F2237" i="2"/>
  <c r="E2237" i="2"/>
  <c r="D2237" i="2"/>
  <c r="C2237" i="2"/>
  <c r="B2237" i="2"/>
  <c r="A2237" i="2"/>
  <c r="G2236" i="2"/>
  <c r="F2236" i="2"/>
  <c r="E2236" i="2"/>
  <c r="D2236" i="2"/>
  <c r="C2236" i="2"/>
  <c r="B2236" i="2"/>
  <c r="A2236" i="2"/>
  <c r="G2235" i="2"/>
  <c r="F2235" i="2"/>
  <c r="E2235" i="2"/>
  <c r="D2235" i="2"/>
  <c r="C2235" i="2"/>
  <c r="B2235" i="2"/>
  <c r="A2235" i="2"/>
  <c r="G2234" i="2"/>
  <c r="F2234" i="2"/>
  <c r="E2234" i="2"/>
  <c r="D2234" i="2"/>
  <c r="C2234" i="2"/>
  <c r="B2234" i="2"/>
  <c r="A2234" i="2"/>
  <c r="G2233" i="2"/>
  <c r="F2233" i="2"/>
  <c r="E2233" i="2"/>
  <c r="D2233" i="2"/>
  <c r="C2233" i="2"/>
  <c r="B2233" i="2"/>
  <c r="A2233" i="2"/>
  <c r="G2232" i="2"/>
  <c r="F2232" i="2"/>
  <c r="E2232" i="2"/>
  <c r="D2232" i="2"/>
  <c r="C2232" i="2"/>
  <c r="B2232" i="2"/>
  <c r="A2232" i="2"/>
  <c r="G2231" i="2"/>
  <c r="F2231" i="2"/>
  <c r="E2231" i="2"/>
  <c r="D2231" i="2"/>
  <c r="C2231" i="2"/>
  <c r="B2231" i="2"/>
  <c r="A2231" i="2"/>
  <c r="G2230" i="2"/>
  <c r="F2230" i="2"/>
  <c r="E2230" i="2"/>
  <c r="D2230" i="2"/>
  <c r="C2230" i="2"/>
  <c r="B2230" i="2"/>
  <c r="A2230" i="2"/>
  <c r="G2229" i="2"/>
  <c r="F2229" i="2"/>
  <c r="E2229" i="2"/>
  <c r="D2229" i="2"/>
  <c r="C2229" i="2"/>
  <c r="B2229" i="2"/>
  <c r="A2229" i="2"/>
  <c r="G2228" i="2"/>
  <c r="F2228" i="2"/>
  <c r="E2228" i="2"/>
  <c r="D2228" i="2"/>
  <c r="C2228" i="2"/>
  <c r="B2228" i="2"/>
  <c r="A2228" i="2"/>
  <c r="G2227" i="2"/>
  <c r="F2227" i="2"/>
  <c r="E2227" i="2"/>
  <c r="D2227" i="2"/>
  <c r="C2227" i="2"/>
  <c r="B2227" i="2"/>
  <c r="A2227" i="2"/>
  <c r="G2226" i="2"/>
  <c r="F2226" i="2"/>
  <c r="E2226" i="2"/>
  <c r="D2226" i="2"/>
  <c r="C2226" i="2"/>
  <c r="B2226" i="2"/>
  <c r="A2226" i="2"/>
  <c r="G2225" i="2"/>
  <c r="F2225" i="2"/>
  <c r="E2225" i="2"/>
  <c r="D2225" i="2"/>
  <c r="C2225" i="2"/>
  <c r="B2225" i="2"/>
  <c r="A2225" i="2"/>
  <c r="G2224" i="2"/>
  <c r="F2224" i="2"/>
  <c r="E2224" i="2"/>
  <c r="D2224" i="2"/>
  <c r="C2224" i="2"/>
  <c r="B2224" i="2"/>
  <c r="A2224" i="2"/>
  <c r="G2223" i="2"/>
  <c r="F2223" i="2"/>
  <c r="E2223" i="2"/>
  <c r="D2223" i="2"/>
  <c r="C2223" i="2"/>
  <c r="B2223" i="2"/>
  <c r="A2223" i="2"/>
  <c r="G2222" i="2"/>
  <c r="F2222" i="2"/>
  <c r="E2222" i="2"/>
  <c r="D2222" i="2"/>
  <c r="C2222" i="2"/>
  <c r="B2222" i="2"/>
  <c r="A2222" i="2"/>
  <c r="G2221" i="2"/>
  <c r="F2221" i="2"/>
  <c r="E2221" i="2"/>
  <c r="D2221" i="2"/>
  <c r="C2221" i="2"/>
  <c r="B2221" i="2"/>
  <c r="A2221" i="2"/>
  <c r="G2220" i="2"/>
  <c r="F2220" i="2"/>
  <c r="E2220" i="2"/>
  <c r="D2220" i="2"/>
  <c r="C2220" i="2"/>
  <c r="B2220" i="2"/>
  <c r="A2220" i="2"/>
  <c r="G2219" i="2"/>
  <c r="F2219" i="2"/>
  <c r="E2219" i="2"/>
  <c r="D2219" i="2"/>
  <c r="C2219" i="2"/>
  <c r="B2219" i="2"/>
  <c r="A2219" i="2"/>
  <c r="G2218" i="2"/>
  <c r="F2218" i="2"/>
  <c r="E2218" i="2"/>
  <c r="D2218" i="2"/>
  <c r="C2218" i="2"/>
  <c r="B2218" i="2"/>
  <c r="A2218" i="2"/>
  <c r="G2217" i="2"/>
  <c r="F2217" i="2"/>
  <c r="E2217" i="2"/>
  <c r="D2217" i="2"/>
  <c r="C2217" i="2"/>
  <c r="B2217" i="2"/>
  <c r="A2217" i="2"/>
  <c r="G2216" i="2"/>
  <c r="F2216" i="2"/>
  <c r="E2216" i="2"/>
  <c r="D2216" i="2"/>
  <c r="C2216" i="2"/>
  <c r="B2216" i="2"/>
  <c r="A2216" i="2"/>
  <c r="G2215" i="2"/>
  <c r="F2215" i="2"/>
  <c r="E2215" i="2"/>
  <c r="D2215" i="2"/>
  <c r="C2215" i="2"/>
  <c r="B2215" i="2"/>
  <c r="A2215" i="2"/>
  <c r="G2214" i="2"/>
  <c r="F2214" i="2"/>
  <c r="E2214" i="2"/>
  <c r="D2214" i="2"/>
  <c r="C2214" i="2"/>
  <c r="B2214" i="2"/>
  <c r="A2214" i="2"/>
  <c r="G2213" i="2"/>
  <c r="F2213" i="2"/>
  <c r="E2213" i="2"/>
  <c r="D2213" i="2"/>
  <c r="C2213" i="2"/>
  <c r="B2213" i="2"/>
  <c r="A2213" i="2"/>
  <c r="G2212" i="2"/>
  <c r="F2212" i="2"/>
  <c r="E2212" i="2"/>
  <c r="D2212" i="2"/>
  <c r="C2212" i="2"/>
  <c r="B2212" i="2"/>
  <c r="A2212" i="2"/>
  <c r="G2211" i="2"/>
  <c r="F2211" i="2"/>
  <c r="E2211" i="2"/>
  <c r="D2211" i="2"/>
  <c r="C2211" i="2"/>
  <c r="B2211" i="2"/>
  <c r="A2211" i="2"/>
  <c r="G2210" i="2"/>
  <c r="F2210" i="2"/>
  <c r="E2210" i="2"/>
  <c r="D2210" i="2"/>
  <c r="C2210" i="2"/>
  <c r="B2210" i="2"/>
  <c r="A2210" i="2"/>
  <c r="G2209" i="2"/>
  <c r="F2209" i="2"/>
  <c r="E2209" i="2"/>
  <c r="D2209" i="2"/>
  <c r="C2209" i="2"/>
  <c r="B2209" i="2"/>
  <c r="A2209" i="2"/>
  <c r="G2208" i="2"/>
  <c r="F2208" i="2"/>
  <c r="E2208" i="2"/>
  <c r="D2208" i="2"/>
  <c r="C2208" i="2"/>
  <c r="B2208" i="2"/>
  <c r="A2208" i="2"/>
  <c r="G2207" i="2"/>
  <c r="F2207" i="2"/>
  <c r="E2207" i="2"/>
  <c r="D2207" i="2"/>
  <c r="C2207" i="2"/>
  <c r="B2207" i="2"/>
  <c r="A2207" i="2"/>
  <c r="G2206" i="2"/>
  <c r="F2206" i="2"/>
  <c r="E2206" i="2"/>
  <c r="D2206" i="2"/>
  <c r="C2206" i="2"/>
  <c r="B2206" i="2"/>
  <c r="A2206" i="2"/>
  <c r="G2205" i="2"/>
  <c r="F2205" i="2"/>
  <c r="E2205" i="2"/>
  <c r="D2205" i="2"/>
  <c r="C2205" i="2"/>
  <c r="B2205" i="2"/>
  <c r="A2205" i="2"/>
  <c r="G2204" i="2"/>
  <c r="F2204" i="2"/>
  <c r="E2204" i="2"/>
  <c r="D2204" i="2"/>
  <c r="C2204" i="2"/>
  <c r="B2204" i="2"/>
  <c r="A2204" i="2"/>
  <c r="G2203" i="2"/>
  <c r="F2203" i="2"/>
  <c r="E2203" i="2"/>
  <c r="D2203" i="2"/>
  <c r="C2203" i="2"/>
  <c r="B2203" i="2"/>
  <c r="A2203" i="2"/>
  <c r="G2202" i="2"/>
  <c r="F2202" i="2"/>
  <c r="E2202" i="2"/>
  <c r="D2202" i="2"/>
  <c r="C2202" i="2"/>
  <c r="B2202" i="2"/>
  <c r="A2202" i="2"/>
  <c r="G2201" i="2"/>
  <c r="F2201" i="2"/>
  <c r="E2201" i="2"/>
  <c r="D2201" i="2"/>
  <c r="C2201" i="2"/>
  <c r="B2201" i="2"/>
  <c r="A2201" i="2"/>
  <c r="G2200" i="2"/>
  <c r="F2200" i="2"/>
  <c r="E2200" i="2"/>
  <c r="D2200" i="2"/>
  <c r="C2200" i="2"/>
  <c r="B2200" i="2"/>
  <c r="A2200" i="2"/>
  <c r="G2199" i="2"/>
  <c r="F2199" i="2"/>
  <c r="E2199" i="2"/>
  <c r="D2199" i="2"/>
  <c r="C2199" i="2"/>
  <c r="B2199" i="2"/>
  <c r="A2199" i="2"/>
  <c r="G2198" i="2"/>
  <c r="F2198" i="2"/>
  <c r="E2198" i="2"/>
  <c r="D2198" i="2"/>
  <c r="C2198" i="2"/>
  <c r="B2198" i="2"/>
  <c r="A2198" i="2"/>
  <c r="G2197" i="2"/>
  <c r="F2197" i="2"/>
  <c r="E2197" i="2"/>
  <c r="D2197" i="2"/>
  <c r="C2197" i="2"/>
  <c r="B2197" i="2"/>
  <c r="A2197" i="2"/>
  <c r="G2196" i="2"/>
  <c r="F2196" i="2"/>
  <c r="E2196" i="2"/>
  <c r="D2196" i="2"/>
  <c r="C2196" i="2"/>
  <c r="B2196" i="2"/>
  <c r="A2196" i="2"/>
  <c r="G2195" i="2"/>
  <c r="F2195" i="2"/>
  <c r="E2195" i="2"/>
  <c r="D2195" i="2"/>
  <c r="C2195" i="2"/>
  <c r="B2195" i="2"/>
  <c r="A2195" i="2"/>
  <c r="G2194" i="2"/>
  <c r="F2194" i="2"/>
  <c r="E2194" i="2"/>
  <c r="D2194" i="2"/>
  <c r="C2194" i="2"/>
  <c r="B2194" i="2"/>
  <c r="A2194" i="2"/>
  <c r="G2193" i="2"/>
  <c r="F2193" i="2"/>
  <c r="E2193" i="2"/>
  <c r="D2193" i="2"/>
  <c r="C2193" i="2"/>
  <c r="B2193" i="2"/>
  <c r="A2193" i="2"/>
  <c r="G2192" i="2"/>
  <c r="F2192" i="2"/>
  <c r="E2192" i="2"/>
  <c r="D2192" i="2"/>
  <c r="C2192" i="2"/>
  <c r="B2192" i="2"/>
  <c r="A2192" i="2"/>
  <c r="G2191" i="2"/>
  <c r="F2191" i="2"/>
  <c r="E2191" i="2"/>
  <c r="D2191" i="2"/>
  <c r="C2191" i="2"/>
  <c r="B2191" i="2"/>
  <c r="A2191" i="2"/>
  <c r="G2190" i="2"/>
  <c r="F2190" i="2"/>
  <c r="E2190" i="2"/>
  <c r="D2190" i="2"/>
  <c r="C2190" i="2"/>
  <c r="B2190" i="2"/>
  <c r="A2190" i="2"/>
  <c r="G2189" i="2"/>
  <c r="F2189" i="2"/>
  <c r="E2189" i="2"/>
  <c r="D2189" i="2"/>
  <c r="C2189" i="2"/>
  <c r="B2189" i="2"/>
  <c r="A2189" i="2"/>
  <c r="G2188" i="2"/>
  <c r="F2188" i="2"/>
  <c r="E2188" i="2"/>
  <c r="D2188" i="2"/>
  <c r="C2188" i="2"/>
  <c r="B2188" i="2"/>
  <c r="A2188" i="2"/>
  <c r="G2187" i="2"/>
  <c r="F2187" i="2"/>
  <c r="E2187" i="2"/>
  <c r="D2187" i="2"/>
  <c r="C2187" i="2"/>
  <c r="B2187" i="2"/>
  <c r="A2187" i="2"/>
  <c r="G2186" i="2"/>
  <c r="F2186" i="2"/>
  <c r="E2186" i="2"/>
  <c r="D2186" i="2"/>
  <c r="C2186" i="2"/>
  <c r="B2186" i="2"/>
  <c r="A2186" i="2"/>
  <c r="G2185" i="2"/>
  <c r="F2185" i="2"/>
  <c r="E2185" i="2"/>
  <c r="D2185" i="2"/>
  <c r="C2185" i="2"/>
  <c r="B2185" i="2"/>
  <c r="A2185" i="2"/>
  <c r="G2184" i="2"/>
  <c r="F2184" i="2"/>
  <c r="E2184" i="2"/>
  <c r="D2184" i="2"/>
  <c r="C2184" i="2"/>
  <c r="B2184" i="2"/>
  <c r="A2184" i="2"/>
  <c r="G2183" i="2"/>
  <c r="F2183" i="2"/>
  <c r="E2183" i="2"/>
  <c r="D2183" i="2"/>
  <c r="C2183" i="2"/>
  <c r="B2183" i="2"/>
  <c r="A2183" i="2"/>
  <c r="G2182" i="2"/>
  <c r="F2182" i="2"/>
  <c r="E2182" i="2"/>
  <c r="D2182" i="2"/>
  <c r="C2182" i="2"/>
  <c r="B2182" i="2"/>
  <c r="A2182" i="2"/>
  <c r="G2181" i="2"/>
  <c r="F2181" i="2"/>
  <c r="E2181" i="2"/>
  <c r="D2181" i="2"/>
  <c r="C2181" i="2"/>
  <c r="B2181" i="2"/>
  <c r="A2181" i="2"/>
  <c r="G2180" i="2"/>
  <c r="F2180" i="2"/>
  <c r="E2180" i="2"/>
  <c r="D2180" i="2"/>
  <c r="C2180" i="2"/>
  <c r="B2180" i="2"/>
  <c r="A2180" i="2"/>
  <c r="G2179" i="2"/>
  <c r="F2179" i="2"/>
  <c r="E2179" i="2"/>
  <c r="D2179" i="2"/>
  <c r="C2179" i="2"/>
  <c r="B2179" i="2"/>
  <c r="A2179" i="2"/>
  <c r="G2178" i="2"/>
  <c r="F2178" i="2"/>
  <c r="E2178" i="2"/>
  <c r="D2178" i="2"/>
  <c r="C2178" i="2"/>
  <c r="B2178" i="2"/>
  <c r="A2178" i="2"/>
  <c r="G2177" i="2"/>
  <c r="F2177" i="2"/>
  <c r="E2177" i="2"/>
  <c r="D2177" i="2"/>
  <c r="C2177" i="2"/>
  <c r="B2177" i="2"/>
  <c r="A2177" i="2"/>
  <c r="G2176" i="2"/>
  <c r="F2176" i="2"/>
  <c r="E2176" i="2"/>
  <c r="D2176" i="2"/>
  <c r="C2176" i="2"/>
  <c r="B2176" i="2"/>
  <c r="A2176" i="2"/>
  <c r="G2175" i="2"/>
  <c r="F2175" i="2"/>
  <c r="E2175" i="2"/>
  <c r="D2175" i="2"/>
  <c r="C2175" i="2"/>
  <c r="B2175" i="2"/>
  <c r="A2175" i="2"/>
  <c r="G2174" i="2"/>
  <c r="F2174" i="2"/>
  <c r="E2174" i="2"/>
  <c r="D2174" i="2"/>
  <c r="C2174" i="2"/>
  <c r="B2174" i="2"/>
  <c r="A2174" i="2"/>
  <c r="G2173" i="2"/>
  <c r="F2173" i="2"/>
  <c r="E2173" i="2"/>
  <c r="D2173" i="2"/>
  <c r="C2173" i="2"/>
  <c r="B2173" i="2"/>
  <c r="A2173" i="2"/>
  <c r="G2172" i="2"/>
  <c r="F2172" i="2"/>
  <c r="E2172" i="2"/>
  <c r="D2172" i="2"/>
  <c r="C2172" i="2"/>
  <c r="B2172" i="2"/>
  <c r="A2172" i="2"/>
  <c r="G2171" i="2"/>
  <c r="F2171" i="2"/>
  <c r="E2171" i="2"/>
  <c r="D2171" i="2"/>
  <c r="C2171" i="2"/>
  <c r="B2171" i="2"/>
  <c r="A2171" i="2"/>
  <c r="G2170" i="2"/>
  <c r="F2170" i="2"/>
  <c r="E2170" i="2"/>
  <c r="D2170" i="2"/>
  <c r="C2170" i="2"/>
  <c r="B2170" i="2"/>
  <c r="A2170" i="2"/>
  <c r="G2169" i="2"/>
  <c r="F2169" i="2"/>
  <c r="E2169" i="2"/>
  <c r="D2169" i="2"/>
  <c r="C2169" i="2"/>
  <c r="B2169" i="2"/>
  <c r="A2169" i="2"/>
  <c r="G2168" i="2"/>
  <c r="F2168" i="2"/>
  <c r="E2168" i="2"/>
  <c r="D2168" i="2"/>
  <c r="C2168" i="2"/>
  <c r="B2168" i="2"/>
  <c r="A2168" i="2"/>
  <c r="G2167" i="2"/>
  <c r="F2167" i="2"/>
  <c r="E2167" i="2"/>
  <c r="D2167" i="2"/>
  <c r="C2167" i="2"/>
  <c r="B2167" i="2"/>
  <c r="A2167" i="2"/>
  <c r="G2166" i="2"/>
  <c r="F2166" i="2"/>
  <c r="E2166" i="2"/>
  <c r="D2166" i="2"/>
  <c r="C2166" i="2"/>
  <c r="B2166" i="2"/>
  <c r="A2166" i="2"/>
  <c r="G2165" i="2"/>
  <c r="F2165" i="2"/>
  <c r="E2165" i="2"/>
  <c r="D2165" i="2"/>
  <c r="C2165" i="2"/>
  <c r="B2165" i="2"/>
  <c r="A2165" i="2"/>
  <c r="G2164" i="2"/>
  <c r="F2164" i="2"/>
  <c r="E2164" i="2"/>
  <c r="D2164" i="2"/>
  <c r="C2164" i="2"/>
  <c r="B2164" i="2"/>
  <c r="A2164" i="2"/>
  <c r="G2163" i="2"/>
  <c r="F2163" i="2"/>
  <c r="E2163" i="2"/>
  <c r="D2163" i="2"/>
  <c r="C2163" i="2"/>
  <c r="B2163" i="2"/>
  <c r="A2163" i="2"/>
  <c r="G2162" i="2"/>
  <c r="F2162" i="2"/>
  <c r="E2162" i="2"/>
  <c r="D2162" i="2"/>
  <c r="C2162" i="2"/>
  <c r="B2162" i="2"/>
  <c r="A2162" i="2"/>
  <c r="G2161" i="2"/>
  <c r="F2161" i="2"/>
  <c r="E2161" i="2"/>
  <c r="D2161" i="2"/>
  <c r="C2161" i="2"/>
  <c r="B2161" i="2"/>
  <c r="A2161" i="2"/>
  <c r="G2160" i="2"/>
  <c r="F2160" i="2"/>
  <c r="E2160" i="2"/>
  <c r="D2160" i="2"/>
  <c r="C2160" i="2"/>
  <c r="B2160" i="2"/>
  <c r="A2160" i="2"/>
  <c r="G2159" i="2"/>
  <c r="F2159" i="2"/>
  <c r="E2159" i="2"/>
  <c r="D2159" i="2"/>
  <c r="C2159" i="2"/>
  <c r="B2159" i="2"/>
  <c r="A2159" i="2"/>
  <c r="G2158" i="2"/>
  <c r="F2158" i="2"/>
  <c r="E2158" i="2"/>
  <c r="D2158" i="2"/>
  <c r="C2158" i="2"/>
  <c r="B2158" i="2"/>
  <c r="A2158" i="2"/>
  <c r="G2157" i="2"/>
  <c r="F2157" i="2"/>
  <c r="E2157" i="2"/>
  <c r="D2157" i="2"/>
  <c r="C2157" i="2"/>
  <c r="B2157" i="2"/>
  <c r="A2157" i="2"/>
  <c r="G2156" i="2"/>
  <c r="F2156" i="2"/>
  <c r="E2156" i="2"/>
  <c r="D2156" i="2"/>
  <c r="C2156" i="2"/>
  <c r="B2156" i="2"/>
  <c r="A2156" i="2"/>
  <c r="G2155" i="2"/>
  <c r="F2155" i="2"/>
  <c r="E2155" i="2"/>
  <c r="D2155" i="2"/>
  <c r="C2155" i="2"/>
  <c r="B2155" i="2"/>
  <c r="A2155" i="2"/>
  <c r="G2154" i="2"/>
  <c r="F2154" i="2"/>
  <c r="E2154" i="2"/>
  <c r="D2154" i="2"/>
  <c r="C2154" i="2"/>
  <c r="B2154" i="2"/>
  <c r="A2154" i="2"/>
  <c r="G2153" i="2"/>
  <c r="F2153" i="2"/>
  <c r="E2153" i="2"/>
  <c r="D2153" i="2"/>
  <c r="C2153" i="2"/>
  <c r="B2153" i="2"/>
  <c r="A2153" i="2"/>
  <c r="G2152" i="2"/>
  <c r="F2152" i="2"/>
  <c r="E2152" i="2"/>
  <c r="D2152" i="2"/>
  <c r="C2152" i="2"/>
  <c r="B2152" i="2"/>
  <c r="A2152" i="2"/>
  <c r="G2151" i="2"/>
  <c r="F2151" i="2"/>
  <c r="E2151" i="2"/>
  <c r="D2151" i="2"/>
  <c r="C2151" i="2"/>
  <c r="B2151" i="2"/>
  <c r="A2151" i="2"/>
  <c r="G2150" i="2"/>
  <c r="F2150" i="2"/>
  <c r="E2150" i="2"/>
  <c r="D2150" i="2"/>
  <c r="C2150" i="2"/>
  <c r="B2150" i="2"/>
  <c r="A2150" i="2"/>
  <c r="G2149" i="2"/>
  <c r="F2149" i="2"/>
  <c r="E2149" i="2"/>
  <c r="D2149" i="2"/>
  <c r="C2149" i="2"/>
  <c r="B2149" i="2"/>
  <c r="A2149" i="2"/>
  <c r="G2148" i="2"/>
  <c r="F2148" i="2"/>
  <c r="E2148" i="2"/>
  <c r="D2148" i="2"/>
  <c r="C2148" i="2"/>
  <c r="B2148" i="2"/>
  <c r="A2148" i="2"/>
  <c r="G2147" i="2"/>
  <c r="F2147" i="2"/>
  <c r="E2147" i="2"/>
  <c r="D2147" i="2"/>
  <c r="C2147" i="2"/>
  <c r="B2147" i="2"/>
  <c r="A2147" i="2"/>
  <c r="G2146" i="2"/>
  <c r="F2146" i="2"/>
  <c r="E2146" i="2"/>
  <c r="D2146" i="2"/>
  <c r="C2146" i="2"/>
  <c r="B2146" i="2"/>
  <c r="A2146" i="2"/>
  <c r="G2145" i="2"/>
  <c r="F2145" i="2"/>
  <c r="E2145" i="2"/>
  <c r="D2145" i="2"/>
  <c r="C2145" i="2"/>
  <c r="B2145" i="2"/>
  <c r="A2145" i="2"/>
  <c r="G2144" i="2"/>
  <c r="F2144" i="2"/>
  <c r="E2144" i="2"/>
  <c r="D2144" i="2"/>
  <c r="C2144" i="2"/>
  <c r="B2144" i="2"/>
  <c r="A2144" i="2"/>
  <c r="G2143" i="2"/>
  <c r="F2143" i="2"/>
  <c r="E2143" i="2"/>
  <c r="D2143" i="2"/>
  <c r="C2143" i="2"/>
  <c r="B2143" i="2"/>
  <c r="A2143" i="2"/>
  <c r="G2142" i="2"/>
  <c r="F2142" i="2"/>
  <c r="E2142" i="2"/>
  <c r="D2142" i="2"/>
  <c r="C2142" i="2"/>
  <c r="B2142" i="2"/>
  <c r="A2142" i="2"/>
  <c r="G2141" i="2"/>
  <c r="F2141" i="2"/>
  <c r="E2141" i="2"/>
  <c r="D2141" i="2"/>
  <c r="C2141" i="2"/>
  <c r="B2141" i="2"/>
  <c r="A2141" i="2"/>
  <c r="G2140" i="2"/>
  <c r="F2140" i="2"/>
  <c r="E2140" i="2"/>
  <c r="D2140" i="2"/>
  <c r="C2140" i="2"/>
  <c r="B2140" i="2"/>
  <c r="A2140" i="2"/>
  <c r="G2139" i="2"/>
  <c r="F2139" i="2"/>
  <c r="E2139" i="2"/>
  <c r="D2139" i="2"/>
  <c r="C2139" i="2"/>
  <c r="B2139" i="2"/>
  <c r="A2139" i="2"/>
  <c r="G2138" i="2"/>
  <c r="F2138" i="2"/>
  <c r="E2138" i="2"/>
  <c r="D2138" i="2"/>
  <c r="C2138" i="2"/>
  <c r="B2138" i="2"/>
  <c r="A2138" i="2"/>
  <c r="G2137" i="2"/>
  <c r="F2137" i="2"/>
  <c r="E2137" i="2"/>
  <c r="D2137" i="2"/>
  <c r="C2137" i="2"/>
  <c r="B2137" i="2"/>
  <c r="A2137" i="2"/>
  <c r="G2136" i="2"/>
  <c r="F2136" i="2"/>
  <c r="E2136" i="2"/>
  <c r="D2136" i="2"/>
  <c r="C2136" i="2"/>
  <c r="B2136" i="2"/>
  <c r="A2136" i="2"/>
  <c r="G2135" i="2"/>
  <c r="F2135" i="2"/>
  <c r="E2135" i="2"/>
  <c r="D2135" i="2"/>
  <c r="C2135" i="2"/>
  <c r="B2135" i="2"/>
  <c r="A2135" i="2"/>
  <c r="G2134" i="2"/>
  <c r="F2134" i="2"/>
  <c r="E2134" i="2"/>
  <c r="D2134" i="2"/>
  <c r="C2134" i="2"/>
  <c r="B2134" i="2"/>
  <c r="A2134" i="2"/>
  <c r="G2133" i="2"/>
  <c r="F2133" i="2"/>
  <c r="E2133" i="2"/>
  <c r="D2133" i="2"/>
  <c r="C2133" i="2"/>
  <c r="B2133" i="2"/>
  <c r="A2133" i="2"/>
  <c r="G2132" i="2"/>
  <c r="F2132" i="2"/>
  <c r="E2132" i="2"/>
  <c r="D2132" i="2"/>
  <c r="C2132" i="2"/>
  <c r="B2132" i="2"/>
  <c r="A2132" i="2"/>
  <c r="G2131" i="2"/>
  <c r="F2131" i="2"/>
  <c r="E2131" i="2"/>
  <c r="D2131" i="2"/>
  <c r="C2131" i="2"/>
  <c r="B2131" i="2"/>
  <c r="A2131" i="2"/>
  <c r="G2130" i="2"/>
  <c r="F2130" i="2"/>
  <c r="E2130" i="2"/>
  <c r="D2130" i="2"/>
  <c r="C2130" i="2"/>
  <c r="B2130" i="2"/>
  <c r="A2130" i="2"/>
  <c r="G2129" i="2"/>
  <c r="F2129" i="2"/>
  <c r="E2129" i="2"/>
  <c r="D2129" i="2"/>
  <c r="C2129" i="2"/>
  <c r="B2129" i="2"/>
  <c r="A2129" i="2"/>
  <c r="G2128" i="2"/>
  <c r="F2128" i="2"/>
  <c r="E2128" i="2"/>
  <c r="D2128" i="2"/>
  <c r="C2128" i="2"/>
  <c r="B2128" i="2"/>
  <c r="A2128" i="2"/>
  <c r="G2127" i="2"/>
  <c r="F2127" i="2"/>
  <c r="E2127" i="2"/>
  <c r="D2127" i="2"/>
  <c r="C2127" i="2"/>
  <c r="B2127" i="2"/>
  <c r="A2127" i="2"/>
  <c r="G2126" i="2"/>
  <c r="F2126" i="2"/>
  <c r="E2126" i="2"/>
  <c r="D2126" i="2"/>
  <c r="C2126" i="2"/>
  <c r="B2126" i="2"/>
  <c r="A2126" i="2"/>
  <c r="G2125" i="2"/>
  <c r="F2125" i="2"/>
  <c r="E2125" i="2"/>
  <c r="D2125" i="2"/>
  <c r="C2125" i="2"/>
  <c r="B2125" i="2"/>
  <c r="A2125" i="2"/>
  <c r="G2124" i="2"/>
  <c r="F2124" i="2"/>
  <c r="E2124" i="2"/>
  <c r="D2124" i="2"/>
  <c r="C2124" i="2"/>
  <c r="B2124" i="2"/>
  <c r="A2124" i="2"/>
  <c r="G2123" i="2"/>
  <c r="F2123" i="2"/>
  <c r="E2123" i="2"/>
  <c r="D2123" i="2"/>
  <c r="C2123" i="2"/>
  <c r="B2123" i="2"/>
  <c r="A2123" i="2"/>
  <c r="G2122" i="2"/>
  <c r="F2122" i="2"/>
  <c r="E2122" i="2"/>
  <c r="D2122" i="2"/>
  <c r="C2122" i="2"/>
  <c r="B2122" i="2"/>
  <c r="A2122" i="2"/>
  <c r="G2121" i="2"/>
  <c r="F2121" i="2"/>
  <c r="E2121" i="2"/>
  <c r="D2121" i="2"/>
  <c r="C2121" i="2"/>
  <c r="B2121" i="2"/>
  <c r="A2121" i="2"/>
  <c r="G2120" i="2"/>
  <c r="F2120" i="2"/>
  <c r="E2120" i="2"/>
  <c r="D2120" i="2"/>
  <c r="C2120" i="2"/>
  <c r="B2120" i="2"/>
  <c r="A2120" i="2"/>
  <c r="G2119" i="2"/>
  <c r="F2119" i="2"/>
  <c r="E2119" i="2"/>
  <c r="D2119" i="2"/>
  <c r="C2119" i="2"/>
  <c r="B2119" i="2"/>
  <c r="A2119" i="2"/>
  <c r="G2118" i="2"/>
  <c r="F2118" i="2"/>
  <c r="E2118" i="2"/>
  <c r="D2118" i="2"/>
  <c r="C2118" i="2"/>
  <c r="B2118" i="2"/>
  <c r="A2118" i="2"/>
  <c r="G2117" i="2"/>
  <c r="F2117" i="2"/>
  <c r="E2117" i="2"/>
  <c r="D2117" i="2"/>
  <c r="C2117" i="2"/>
  <c r="B2117" i="2"/>
  <c r="A2117" i="2"/>
  <c r="G2116" i="2"/>
  <c r="F2116" i="2"/>
  <c r="E2116" i="2"/>
  <c r="D2116" i="2"/>
  <c r="C2116" i="2"/>
  <c r="B2116" i="2"/>
  <c r="A2116" i="2"/>
  <c r="G2115" i="2"/>
  <c r="F2115" i="2"/>
  <c r="E2115" i="2"/>
  <c r="D2115" i="2"/>
  <c r="C2115" i="2"/>
  <c r="B2115" i="2"/>
  <c r="A2115" i="2"/>
  <c r="G2114" i="2"/>
  <c r="F2114" i="2"/>
  <c r="E2114" i="2"/>
  <c r="D2114" i="2"/>
  <c r="C2114" i="2"/>
  <c r="B2114" i="2"/>
  <c r="A2114" i="2"/>
  <c r="G2113" i="2"/>
  <c r="F2113" i="2"/>
  <c r="E2113" i="2"/>
  <c r="D2113" i="2"/>
  <c r="C2113" i="2"/>
  <c r="B2113" i="2"/>
  <c r="A2113" i="2"/>
  <c r="G2112" i="2"/>
  <c r="F2112" i="2"/>
  <c r="E2112" i="2"/>
  <c r="D2112" i="2"/>
  <c r="C2112" i="2"/>
  <c r="B2112" i="2"/>
  <c r="A2112" i="2"/>
  <c r="G2111" i="2"/>
  <c r="F2111" i="2"/>
  <c r="E2111" i="2"/>
  <c r="D2111" i="2"/>
  <c r="C2111" i="2"/>
  <c r="B2111" i="2"/>
  <c r="A2111" i="2"/>
  <c r="G2110" i="2"/>
  <c r="F2110" i="2"/>
  <c r="E2110" i="2"/>
  <c r="D2110" i="2"/>
  <c r="C2110" i="2"/>
  <c r="B2110" i="2"/>
  <c r="A2110" i="2"/>
  <c r="G2109" i="2"/>
  <c r="F2109" i="2"/>
  <c r="E2109" i="2"/>
  <c r="D2109" i="2"/>
  <c r="C2109" i="2"/>
  <c r="B2109" i="2"/>
  <c r="A2109" i="2"/>
  <c r="G2108" i="2"/>
  <c r="F2108" i="2"/>
  <c r="E2108" i="2"/>
  <c r="D2108" i="2"/>
  <c r="C2108" i="2"/>
  <c r="B2108" i="2"/>
  <c r="A2108" i="2"/>
  <c r="G2107" i="2"/>
  <c r="F2107" i="2"/>
  <c r="E2107" i="2"/>
  <c r="D2107" i="2"/>
  <c r="C2107" i="2"/>
  <c r="B2107" i="2"/>
  <c r="A2107" i="2"/>
  <c r="G2106" i="2"/>
  <c r="F2106" i="2"/>
  <c r="E2106" i="2"/>
  <c r="D2106" i="2"/>
  <c r="C2106" i="2"/>
  <c r="B2106" i="2"/>
  <c r="A2106" i="2"/>
  <c r="G2105" i="2"/>
  <c r="F2105" i="2"/>
  <c r="E2105" i="2"/>
  <c r="D2105" i="2"/>
  <c r="C2105" i="2"/>
  <c r="B2105" i="2"/>
  <c r="A2105" i="2"/>
  <c r="G2104" i="2"/>
  <c r="F2104" i="2"/>
  <c r="E2104" i="2"/>
  <c r="D2104" i="2"/>
  <c r="C2104" i="2"/>
  <c r="B2104" i="2"/>
  <c r="A2104" i="2"/>
  <c r="G2103" i="2"/>
  <c r="F2103" i="2"/>
  <c r="E2103" i="2"/>
  <c r="D2103" i="2"/>
  <c r="C2103" i="2"/>
  <c r="B2103" i="2"/>
  <c r="A2103" i="2"/>
  <c r="G2102" i="2"/>
  <c r="F2102" i="2"/>
  <c r="E2102" i="2"/>
  <c r="D2102" i="2"/>
  <c r="C2102" i="2"/>
  <c r="B2102" i="2"/>
  <c r="A2102" i="2"/>
  <c r="G2101" i="2"/>
  <c r="F2101" i="2"/>
  <c r="E2101" i="2"/>
  <c r="D2101" i="2"/>
  <c r="C2101" i="2"/>
  <c r="B2101" i="2"/>
  <c r="A2101" i="2"/>
  <c r="G2100" i="2"/>
  <c r="F2100" i="2"/>
  <c r="E2100" i="2"/>
  <c r="D2100" i="2"/>
  <c r="C2100" i="2"/>
  <c r="B2100" i="2"/>
  <c r="A2100" i="2"/>
  <c r="G2099" i="2"/>
  <c r="F2099" i="2"/>
  <c r="E2099" i="2"/>
  <c r="D2099" i="2"/>
  <c r="C2099" i="2"/>
  <c r="B2099" i="2"/>
  <c r="A2099" i="2"/>
  <c r="G2098" i="2"/>
  <c r="F2098" i="2"/>
  <c r="E2098" i="2"/>
  <c r="D2098" i="2"/>
  <c r="C2098" i="2"/>
  <c r="B2098" i="2"/>
  <c r="A2098" i="2"/>
  <c r="G2097" i="2"/>
  <c r="F2097" i="2"/>
  <c r="E2097" i="2"/>
  <c r="D2097" i="2"/>
  <c r="C2097" i="2"/>
  <c r="B2097" i="2"/>
  <c r="A2097" i="2"/>
  <c r="G2096" i="2"/>
  <c r="F2096" i="2"/>
  <c r="E2096" i="2"/>
  <c r="D2096" i="2"/>
  <c r="C2096" i="2"/>
  <c r="B2096" i="2"/>
  <c r="A2096" i="2"/>
  <c r="G2095" i="2"/>
  <c r="F2095" i="2"/>
  <c r="E2095" i="2"/>
  <c r="D2095" i="2"/>
  <c r="C2095" i="2"/>
  <c r="B2095" i="2"/>
  <c r="A2095" i="2"/>
  <c r="G2094" i="2"/>
  <c r="F2094" i="2"/>
  <c r="E2094" i="2"/>
  <c r="D2094" i="2"/>
  <c r="C2094" i="2"/>
  <c r="B2094" i="2"/>
  <c r="A2094" i="2"/>
  <c r="G2093" i="2"/>
  <c r="F2093" i="2"/>
  <c r="E2093" i="2"/>
  <c r="D2093" i="2"/>
  <c r="C2093" i="2"/>
  <c r="B2093" i="2"/>
  <c r="A2093" i="2"/>
  <c r="G2092" i="2"/>
  <c r="F2092" i="2"/>
  <c r="E2092" i="2"/>
  <c r="D2092" i="2"/>
  <c r="C2092" i="2"/>
  <c r="B2092" i="2"/>
  <c r="A2092" i="2"/>
  <c r="G2091" i="2"/>
  <c r="F2091" i="2"/>
  <c r="E2091" i="2"/>
  <c r="D2091" i="2"/>
  <c r="C2091" i="2"/>
  <c r="B2091" i="2"/>
  <c r="A2091" i="2"/>
  <c r="G2090" i="2"/>
  <c r="F2090" i="2"/>
  <c r="E2090" i="2"/>
  <c r="D2090" i="2"/>
  <c r="C2090" i="2"/>
  <c r="B2090" i="2"/>
  <c r="A2090" i="2"/>
  <c r="G2089" i="2"/>
  <c r="F2089" i="2"/>
  <c r="E2089" i="2"/>
  <c r="D2089" i="2"/>
  <c r="C2089" i="2"/>
  <c r="B2089" i="2"/>
  <c r="A2089" i="2"/>
  <c r="G2088" i="2"/>
  <c r="F2088" i="2"/>
  <c r="E2088" i="2"/>
  <c r="D2088" i="2"/>
  <c r="C2088" i="2"/>
  <c r="B2088" i="2"/>
  <c r="A2088" i="2"/>
  <c r="G2087" i="2"/>
  <c r="F2087" i="2"/>
  <c r="E2087" i="2"/>
  <c r="D2087" i="2"/>
  <c r="C2087" i="2"/>
  <c r="B2087" i="2"/>
  <c r="A2087" i="2"/>
  <c r="G2086" i="2"/>
  <c r="F2086" i="2"/>
  <c r="E2086" i="2"/>
  <c r="D2086" i="2"/>
  <c r="C2086" i="2"/>
  <c r="B2086" i="2"/>
  <c r="A2086" i="2"/>
  <c r="G2085" i="2"/>
  <c r="F2085" i="2"/>
  <c r="E2085" i="2"/>
  <c r="D2085" i="2"/>
  <c r="C2085" i="2"/>
  <c r="B2085" i="2"/>
  <c r="A2085" i="2"/>
  <c r="G2084" i="2"/>
  <c r="F2084" i="2"/>
  <c r="E2084" i="2"/>
  <c r="D2084" i="2"/>
  <c r="C2084" i="2"/>
  <c r="B2084" i="2"/>
  <c r="A2084" i="2"/>
  <c r="G2083" i="2"/>
  <c r="F2083" i="2"/>
  <c r="E2083" i="2"/>
  <c r="D2083" i="2"/>
  <c r="C2083" i="2"/>
  <c r="B2083" i="2"/>
  <c r="A2083" i="2"/>
  <c r="G2082" i="2"/>
  <c r="F2082" i="2"/>
  <c r="E2082" i="2"/>
  <c r="D2082" i="2"/>
  <c r="C2082" i="2"/>
  <c r="B2082" i="2"/>
  <c r="A2082" i="2"/>
  <c r="G2081" i="2"/>
  <c r="F2081" i="2"/>
  <c r="E2081" i="2"/>
  <c r="D2081" i="2"/>
  <c r="C2081" i="2"/>
  <c r="B2081" i="2"/>
  <c r="A2081" i="2"/>
  <c r="G2080" i="2"/>
  <c r="F2080" i="2"/>
  <c r="E2080" i="2"/>
  <c r="D2080" i="2"/>
  <c r="C2080" i="2"/>
  <c r="B2080" i="2"/>
  <c r="A2080" i="2"/>
  <c r="G2079" i="2"/>
  <c r="F2079" i="2"/>
  <c r="E2079" i="2"/>
  <c r="D2079" i="2"/>
  <c r="C2079" i="2"/>
  <c r="B2079" i="2"/>
  <c r="A2079" i="2"/>
  <c r="G2078" i="2"/>
  <c r="F2078" i="2"/>
  <c r="E2078" i="2"/>
  <c r="D2078" i="2"/>
  <c r="C2078" i="2"/>
  <c r="B2078" i="2"/>
  <c r="A2078" i="2"/>
  <c r="G2077" i="2"/>
  <c r="F2077" i="2"/>
  <c r="E2077" i="2"/>
  <c r="D2077" i="2"/>
  <c r="C2077" i="2"/>
  <c r="B2077" i="2"/>
  <c r="A2077" i="2"/>
  <c r="G2076" i="2"/>
  <c r="F2076" i="2"/>
  <c r="E2076" i="2"/>
  <c r="D2076" i="2"/>
  <c r="C2076" i="2"/>
  <c r="B2076" i="2"/>
  <c r="A2076" i="2"/>
  <c r="G2075" i="2"/>
  <c r="F2075" i="2"/>
  <c r="E2075" i="2"/>
  <c r="D2075" i="2"/>
  <c r="C2075" i="2"/>
  <c r="B2075" i="2"/>
  <c r="A2075" i="2"/>
  <c r="G2074" i="2"/>
  <c r="F2074" i="2"/>
  <c r="E2074" i="2"/>
  <c r="D2074" i="2"/>
  <c r="C2074" i="2"/>
  <c r="B2074" i="2"/>
  <c r="A2074" i="2"/>
  <c r="G2073" i="2"/>
  <c r="F2073" i="2"/>
  <c r="E2073" i="2"/>
  <c r="D2073" i="2"/>
  <c r="C2073" i="2"/>
  <c r="B2073" i="2"/>
  <c r="A2073" i="2"/>
  <c r="G2072" i="2"/>
  <c r="F2072" i="2"/>
  <c r="E2072" i="2"/>
  <c r="D2072" i="2"/>
  <c r="C2072" i="2"/>
  <c r="B2072" i="2"/>
  <c r="A2072" i="2"/>
  <c r="G2071" i="2"/>
  <c r="F2071" i="2"/>
  <c r="E2071" i="2"/>
  <c r="D2071" i="2"/>
  <c r="C2071" i="2"/>
  <c r="B2071" i="2"/>
  <c r="A2071" i="2"/>
  <c r="G2070" i="2"/>
  <c r="F2070" i="2"/>
  <c r="E2070" i="2"/>
  <c r="D2070" i="2"/>
  <c r="C2070" i="2"/>
  <c r="B2070" i="2"/>
  <c r="A2070" i="2"/>
  <c r="G2069" i="2"/>
  <c r="F2069" i="2"/>
  <c r="E2069" i="2"/>
  <c r="D2069" i="2"/>
  <c r="C2069" i="2"/>
  <c r="B2069" i="2"/>
  <c r="A2069" i="2"/>
  <c r="G2068" i="2"/>
  <c r="F2068" i="2"/>
  <c r="E2068" i="2"/>
  <c r="D2068" i="2"/>
  <c r="C2068" i="2"/>
  <c r="B2068" i="2"/>
  <c r="A2068" i="2"/>
  <c r="G2067" i="2"/>
  <c r="F2067" i="2"/>
  <c r="E2067" i="2"/>
  <c r="D2067" i="2"/>
  <c r="C2067" i="2"/>
  <c r="B2067" i="2"/>
  <c r="A2067" i="2"/>
  <c r="G2066" i="2"/>
  <c r="F2066" i="2"/>
  <c r="E2066" i="2"/>
  <c r="D2066" i="2"/>
  <c r="C2066" i="2"/>
  <c r="B2066" i="2"/>
  <c r="A2066" i="2"/>
  <c r="G2065" i="2"/>
  <c r="F2065" i="2"/>
  <c r="E2065" i="2"/>
  <c r="D2065" i="2"/>
  <c r="C2065" i="2"/>
  <c r="B2065" i="2"/>
  <c r="A2065" i="2"/>
  <c r="G2064" i="2"/>
  <c r="F2064" i="2"/>
  <c r="E2064" i="2"/>
  <c r="D2064" i="2"/>
  <c r="C2064" i="2"/>
  <c r="B2064" i="2"/>
  <c r="A2064" i="2"/>
  <c r="G2063" i="2"/>
  <c r="F2063" i="2"/>
  <c r="E2063" i="2"/>
  <c r="D2063" i="2"/>
  <c r="C2063" i="2"/>
  <c r="B2063" i="2"/>
  <c r="A2063" i="2"/>
  <c r="G2062" i="2"/>
  <c r="F2062" i="2"/>
  <c r="E2062" i="2"/>
  <c r="D2062" i="2"/>
  <c r="C2062" i="2"/>
  <c r="B2062" i="2"/>
  <c r="A2062" i="2"/>
  <c r="G2061" i="2"/>
  <c r="F2061" i="2"/>
  <c r="E2061" i="2"/>
  <c r="D2061" i="2"/>
  <c r="C2061" i="2"/>
  <c r="B2061" i="2"/>
  <c r="A2061" i="2"/>
  <c r="G2060" i="2"/>
  <c r="F2060" i="2"/>
  <c r="E2060" i="2"/>
  <c r="D2060" i="2"/>
  <c r="C2060" i="2"/>
  <c r="B2060" i="2"/>
  <c r="A2060" i="2"/>
  <c r="G2059" i="2"/>
  <c r="F2059" i="2"/>
  <c r="E2059" i="2"/>
  <c r="D2059" i="2"/>
  <c r="C2059" i="2"/>
  <c r="B2059" i="2"/>
  <c r="A2059" i="2"/>
  <c r="G2058" i="2"/>
  <c r="F2058" i="2"/>
  <c r="E2058" i="2"/>
  <c r="D2058" i="2"/>
  <c r="C2058" i="2"/>
  <c r="B2058" i="2"/>
  <c r="A2058" i="2"/>
  <c r="G2057" i="2"/>
  <c r="F2057" i="2"/>
  <c r="E2057" i="2"/>
  <c r="D2057" i="2"/>
  <c r="C2057" i="2"/>
  <c r="B2057" i="2"/>
  <c r="A2057" i="2"/>
  <c r="G2056" i="2"/>
  <c r="F2056" i="2"/>
  <c r="E2056" i="2"/>
  <c r="D2056" i="2"/>
  <c r="C2056" i="2"/>
  <c r="B2056" i="2"/>
  <c r="A2056" i="2"/>
  <c r="G2055" i="2"/>
  <c r="F2055" i="2"/>
  <c r="E2055" i="2"/>
  <c r="D2055" i="2"/>
  <c r="C2055" i="2"/>
  <c r="B2055" i="2"/>
  <c r="A2055" i="2"/>
  <c r="G2054" i="2"/>
  <c r="F2054" i="2"/>
  <c r="E2054" i="2"/>
  <c r="D2054" i="2"/>
  <c r="C2054" i="2"/>
  <c r="B2054" i="2"/>
  <c r="A2054" i="2"/>
  <c r="G2053" i="2"/>
  <c r="F2053" i="2"/>
  <c r="E2053" i="2"/>
  <c r="D2053" i="2"/>
  <c r="C2053" i="2"/>
  <c r="B2053" i="2"/>
  <c r="A2053" i="2"/>
  <c r="G2052" i="2"/>
  <c r="F2052" i="2"/>
  <c r="E2052" i="2"/>
  <c r="D2052" i="2"/>
  <c r="C2052" i="2"/>
  <c r="B2052" i="2"/>
  <c r="A2052" i="2"/>
  <c r="G2051" i="2"/>
  <c r="F2051" i="2"/>
  <c r="E2051" i="2"/>
  <c r="D2051" i="2"/>
  <c r="C2051" i="2"/>
  <c r="B2051" i="2"/>
  <c r="A2051" i="2"/>
  <c r="G2050" i="2"/>
  <c r="F2050" i="2"/>
  <c r="E2050" i="2"/>
  <c r="D2050" i="2"/>
  <c r="C2050" i="2"/>
  <c r="B2050" i="2"/>
  <c r="A2050" i="2"/>
  <c r="G2049" i="2"/>
  <c r="F2049" i="2"/>
  <c r="E2049" i="2"/>
  <c r="D2049" i="2"/>
  <c r="C2049" i="2"/>
  <c r="B2049" i="2"/>
  <c r="A2049" i="2"/>
  <c r="G2048" i="2"/>
  <c r="F2048" i="2"/>
  <c r="E2048" i="2"/>
  <c r="D2048" i="2"/>
  <c r="C2048" i="2"/>
  <c r="B2048" i="2"/>
  <c r="A2048" i="2"/>
  <c r="G2047" i="2"/>
  <c r="F2047" i="2"/>
  <c r="E2047" i="2"/>
  <c r="D2047" i="2"/>
  <c r="C2047" i="2"/>
  <c r="B2047" i="2"/>
  <c r="A2047" i="2"/>
  <c r="G2046" i="2"/>
  <c r="F2046" i="2"/>
  <c r="E2046" i="2"/>
  <c r="D2046" i="2"/>
  <c r="C2046" i="2"/>
  <c r="B2046" i="2"/>
  <c r="A2046" i="2"/>
  <c r="G2045" i="2"/>
  <c r="F2045" i="2"/>
  <c r="E2045" i="2"/>
  <c r="D2045" i="2"/>
  <c r="C2045" i="2"/>
  <c r="B2045" i="2"/>
  <c r="A2045" i="2"/>
  <c r="G2044" i="2"/>
  <c r="F2044" i="2"/>
  <c r="E2044" i="2"/>
  <c r="D2044" i="2"/>
  <c r="C2044" i="2"/>
  <c r="B2044" i="2"/>
  <c r="A2044" i="2"/>
  <c r="G2043" i="2"/>
  <c r="F2043" i="2"/>
  <c r="E2043" i="2"/>
  <c r="D2043" i="2"/>
  <c r="C2043" i="2"/>
  <c r="B2043" i="2"/>
  <c r="A2043" i="2"/>
  <c r="G2042" i="2"/>
  <c r="F2042" i="2"/>
  <c r="E2042" i="2"/>
  <c r="D2042" i="2"/>
  <c r="C2042" i="2"/>
  <c r="B2042" i="2"/>
  <c r="A2042" i="2"/>
  <c r="G2041" i="2"/>
  <c r="F2041" i="2"/>
  <c r="E2041" i="2"/>
  <c r="D2041" i="2"/>
  <c r="C2041" i="2"/>
  <c r="B2041" i="2"/>
  <c r="A2041" i="2"/>
  <c r="G2040" i="2"/>
  <c r="F2040" i="2"/>
  <c r="E2040" i="2"/>
  <c r="D2040" i="2"/>
  <c r="C2040" i="2"/>
  <c r="B2040" i="2"/>
  <c r="A2040" i="2"/>
  <c r="G2039" i="2"/>
  <c r="F2039" i="2"/>
  <c r="E2039" i="2"/>
  <c r="D2039" i="2"/>
  <c r="C2039" i="2"/>
  <c r="B2039" i="2"/>
  <c r="A2039" i="2"/>
  <c r="G2038" i="2"/>
  <c r="F2038" i="2"/>
  <c r="E2038" i="2"/>
  <c r="D2038" i="2"/>
  <c r="C2038" i="2"/>
  <c r="B2038" i="2"/>
  <c r="A2038" i="2"/>
  <c r="G2037" i="2"/>
  <c r="F2037" i="2"/>
  <c r="E2037" i="2"/>
  <c r="D2037" i="2"/>
  <c r="C2037" i="2"/>
  <c r="B2037" i="2"/>
  <c r="A2037" i="2"/>
  <c r="G2036" i="2"/>
  <c r="F2036" i="2"/>
  <c r="E2036" i="2"/>
  <c r="D2036" i="2"/>
  <c r="C2036" i="2"/>
  <c r="B2036" i="2"/>
  <c r="A2036" i="2"/>
  <c r="G2035" i="2"/>
  <c r="F2035" i="2"/>
  <c r="E2035" i="2"/>
  <c r="D2035" i="2"/>
  <c r="C2035" i="2"/>
  <c r="B2035" i="2"/>
  <c r="A2035" i="2"/>
  <c r="G2034" i="2"/>
  <c r="F2034" i="2"/>
  <c r="E2034" i="2"/>
  <c r="D2034" i="2"/>
  <c r="C2034" i="2"/>
  <c r="B2034" i="2"/>
  <c r="A2034" i="2"/>
  <c r="G2033" i="2"/>
  <c r="F2033" i="2"/>
  <c r="E2033" i="2"/>
  <c r="D2033" i="2"/>
  <c r="C2033" i="2"/>
  <c r="B2033" i="2"/>
  <c r="A2033" i="2"/>
  <c r="G2032" i="2"/>
  <c r="F2032" i="2"/>
  <c r="E2032" i="2"/>
  <c r="D2032" i="2"/>
  <c r="C2032" i="2"/>
  <c r="B2032" i="2"/>
  <c r="A2032" i="2"/>
  <c r="G2031" i="2"/>
  <c r="F2031" i="2"/>
  <c r="E2031" i="2"/>
  <c r="D2031" i="2"/>
  <c r="C2031" i="2"/>
  <c r="B2031" i="2"/>
  <c r="A2031" i="2"/>
  <c r="G2030" i="2"/>
  <c r="F2030" i="2"/>
  <c r="E2030" i="2"/>
  <c r="D2030" i="2"/>
  <c r="C2030" i="2"/>
  <c r="B2030" i="2"/>
  <c r="A2030" i="2"/>
  <c r="G2029" i="2"/>
  <c r="F2029" i="2"/>
  <c r="E2029" i="2"/>
  <c r="D2029" i="2"/>
  <c r="C2029" i="2"/>
  <c r="B2029" i="2"/>
  <c r="A2029" i="2"/>
  <c r="G2028" i="2"/>
  <c r="F2028" i="2"/>
  <c r="E2028" i="2"/>
  <c r="D2028" i="2"/>
  <c r="C2028" i="2"/>
  <c r="B2028" i="2"/>
  <c r="A2028" i="2"/>
  <c r="G2027" i="2"/>
  <c r="F2027" i="2"/>
  <c r="E2027" i="2"/>
  <c r="D2027" i="2"/>
  <c r="C2027" i="2"/>
  <c r="B2027" i="2"/>
  <c r="A2027" i="2"/>
  <c r="G2026" i="2"/>
  <c r="F2026" i="2"/>
  <c r="E2026" i="2"/>
  <c r="D2026" i="2"/>
  <c r="C2026" i="2"/>
  <c r="B2026" i="2"/>
  <c r="A2026" i="2"/>
  <c r="G2025" i="2"/>
  <c r="F2025" i="2"/>
  <c r="E2025" i="2"/>
  <c r="D2025" i="2"/>
  <c r="C2025" i="2"/>
  <c r="B2025" i="2"/>
  <c r="A2025" i="2"/>
  <c r="G2024" i="2"/>
  <c r="F2024" i="2"/>
  <c r="E2024" i="2"/>
  <c r="D2024" i="2"/>
  <c r="C2024" i="2"/>
  <c r="B2024" i="2"/>
  <c r="A2024" i="2"/>
  <c r="G2023" i="2"/>
  <c r="F2023" i="2"/>
  <c r="E2023" i="2"/>
  <c r="D2023" i="2"/>
  <c r="C2023" i="2"/>
  <c r="B2023" i="2"/>
  <c r="A2023" i="2"/>
  <c r="G2022" i="2"/>
  <c r="F2022" i="2"/>
  <c r="E2022" i="2"/>
  <c r="D2022" i="2"/>
  <c r="C2022" i="2"/>
  <c r="B2022" i="2"/>
  <c r="A2022" i="2"/>
  <c r="G2021" i="2"/>
  <c r="F2021" i="2"/>
  <c r="E2021" i="2"/>
  <c r="D2021" i="2"/>
  <c r="C2021" i="2"/>
  <c r="B2021" i="2"/>
  <c r="A2021" i="2"/>
  <c r="G2020" i="2"/>
  <c r="F2020" i="2"/>
  <c r="E2020" i="2"/>
  <c r="D2020" i="2"/>
  <c r="C2020" i="2"/>
  <c r="B2020" i="2"/>
  <c r="A2020" i="2"/>
  <c r="G2019" i="2"/>
  <c r="F2019" i="2"/>
  <c r="E2019" i="2"/>
  <c r="D2019" i="2"/>
  <c r="C2019" i="2"/>
  <c r="B2019" i="2"/>
  <c r="A2019" i="2"/>
  <c r="G2018" i="2"/>
  <c r="F2018" i="2"/>
  <c r="E2018" i="2"/>
  <c r="D2018" i="2"/>
  <c r="C2018" i="2"/>
  <c r="B2018" i="2"/>
  <c r="A2018" i="2"/>
  <c r="G2017" i="2"/>
  <c r="F2017" i="2"/>
  <c r="E2017" i="2"/>
  <c r="D2017" i="2"/>
  <c r="C2017" i="2"/>
  <c r="B2017" i="2"/>
  <c r="A2017" i="2"/>
  <c r="G2016" i="2"/>
  <c r="F2016" i="2"/>
  <c r="E2016" i="2"/>
  <c r="D2016" i="2"/>
  <c r="C2016" i="2"/>
  <c r="B2016" i="2"/>
  <c r="A2016" i="2"/>
  <c r="G2015" i="2"/>
  <c r="F2015" i="2"/>
  <c r="E2015" i="2"/>
  <c r="D2015" i="2"/>
  <c r="C2015" i="2"/>
  <c r="B2015" i="2"/>
  <c r="A2015" i="2"/>
  <c r="G2014" i="2"/>
  <c r="F2014" i="2"/>
  <c r="E2014" i="2"/>
  <c r="D2014" i="2"/>
  <c r="C2014" i="2"/>
  <c r="B2014" i="2"/>
  <c r="A2014" i="2"/>
  <c r="G2013" i="2"/>
  <c r="F2013" i="2"/>
  <c r="E2013" i="2"/>
  <c r="D2013" i="2"/>
  <c r="C2013" i="2"/>
  <c r="B2013" i="2"/>
  <c r="A2013" i="2"/>
  <c r="G2012" i="2"/>
  <c r="F2012" i="2"/>
  <c r="E2012" i="2"/>
  <c r="D2012" i="2"/>
  <c r="C2012" i="2"/>
  <c r="B2012" i="2"/>
  <c r="A2012" i="2"/>
  <c r="G2011" i="2"/>
  <c r="F2011" i="2"/>
  <c r="E2011" i="2"/>
  <c r="D2011" i="2"/>
  <c r="C2011" i="2"/>
  <c r="B2011" i="2"/>
  <c r="A2011" i="2"/>
  <c r="G2010" i="2"/>
  <c r="F2010" i="2"/>
  <c r="E2010" i="2"/>
  <c r="D2010" i="2"/>
  <c r="C2010" i="2"/>
  <c r="B2010" i="2"/>
  <c r="A2010" i="2"/>
  <c r="G2009" i="2"/>
  <c r="F2009" i="2"/>
  <c r="E2009" i="2"/>
  <c r="D2009" i="2"/>
  <c r="C2009" i="2"/>
  <c r="B2009" i="2"/>
  <c r="A2009" i="2"/>
  <c r="G2008" i="2"/>
  <c r="F2008" i="2"/>
  <c r="E2008" i="2"/>
  <c r="D2008" i="2"/>
  <c r="C2008" i="2"/>
  <c r="B2008" i="2"/>
  <c r="A2008" i="2"/>
  <c r="G2007" i="2"/>
  <c r="F2007" i="2"/>
  <c r="E2007" i="2"/>
  <c r="D2007" i="2"/>
  <c r="C2007" i="2"/>
  <c r="B2007" i="2"/>
  <c r="A2007" i="2"/>
  <c r="G2006" i="2"/>
  <c r="F2006" i="2"/>
  <c r="E2006" i="2"/>
  <c r="D2006" i="2"/>
  <c r="C2006" i="2"/>
  <c r="B2006" i="2"/>
  <c r="A2006" i="2"/>
  <c r="G2005" i="2"/>
  <c r="F2005" i="2"/>
  <c r="E2005" i="2"/>
  <c r="D2005" i="2"/>
  <c r="C2005" i="2"/>
  <c r="B2005" i="2"/>
  <c r="A2005" i="2"/>
  <c r="G2004" i="2"/>
  <c r="F2004" i="2"/>
  <c r="E2004" i="2"/>
  <c r="D2004" i="2"/>
  <c r="C2004" i="2"/>
  <c r="B2004" i="2"/>
  <c r="A2004" i="2"/>
  <c r="G2003" i="2"/>
  <c r="F2003" i="2"/>
  <c r="E2003" i="2"/>
  <c r="D2003" i="2"/>
  <c r="C2003" i="2"/>
  <c r="B2003" i="2"/>
  <c r="A2003" i="2"/>
  <c r="G2002" i="2"/>
  <c r="F2002" i="2"/>
  <c r="E2002" i="2"/>
  <c r="D2002" i="2"/>
  <c r="C2002" i="2"/>
  <c r="B2002" i="2"/>
  <c r="A2002" i="2"/>
  <c r="G2001" i="2"/>
  <c r="F2001" i="2"/>
  <c r="E2001" i="2"/>
  <c r="D2001" i="2"/>
  <c r="C2001" i="2"/>
  <c r="B2001" i="2"/>
  <c r="A2001" i="2"/>
  <c r="G2000" i="2"/>
  <c r="F2000" i="2"/>
  <c r="E2000" i="2"/>
  <c r="D2000" i="2"/>
  <c r="C2000" i="2"/>
  <c r="B2000" i="2"/>
  <c r="A2000" i="2"/>
  <c r="G1999" i="2"/>
  <c r="F1999" i="2"/>
  <c r="E1999" i="2"/>
  <c r="D1999" i="2"/>
  <c r="C1999" i="2"/>
  <c r="B1999" i="2"/>
  <c r="A1999" i="2"/>
  <c r="G1998" i="2"/>
  <c r="F1998" i="2"/>
  <c r="E1998" i="2"/>
  <c r="D1998" i="2"/>
  <c r="C1998" i="2"/>
  <c r="B1998" i="2"/>
  <c r="A1998" i="2"/>
  <c r="G1997" i="2"/>
  <c r="F1997" i="2"/>
  <c r="E1997" i="2"/>
  <c r="D1997" i="2"/>
  <c r="C1997" i="2"/>
  <c r="B1997" i="2"/>
  <c r="A1997" i="2"/>
  <c r="G1996" i="2"/>
  <c r="F1996" i="2"/>
  <c r="E1996" i="2"/>
  <c r="D1996" i="2"/>
  <c r="C1996" i="2"/>
  <c r="B1996" i="2"/>
  <c r="A1996" i="2"/>
  <c r="G1995" i="2"/>
  <c r="F1995" i="2"/>
  <c r="E1995" i="2"/>
  <c r="D1995" i="2"/>
  <c r="C1995" i="2"/>
  <c r="B1995" i="2"/>
  <c r="A1995" i="2"/>
  <c r="G1994" i="2"/>
  <c r="F1994" i="2"/>
  <c r="E1994" i="2"/>
  <c r="D1994" i="2"/>
  <c r="C1994" i="2"/>
  <c r="B1994" i="2"/>
  <c r="A1994" i="2"/>
  <c r="G1993" i="2"/>
  <c r="F1993" i="2"/>
  <c r="E1993" i="2"/>
  <c r="D1993" i="2"/>
  <c r="C1993" i="2"/>
  <c r="B1993" i="2"/>
  <c r="A1993" i="2"/>
  <c r="G1992" i="2"/>
  <c r="F1992" i="2"/>
  <c r="E1992" i="2"/>
  <c r="D1992" i="2"/>
  <c r="C1992" i="2"/>
  <c r="B1992" i="2"/>
  <c r="A1992" i="2"/>
  <c r="G1991" i="2"/>
  <c r="F1991" i="2"/>
  <c r="E1991" i="2"/>
  <c r="D1991" i="2"/>
  <c r="C1991" i="2"/>
  <c r="B1991" i="2"/>
  <c r="A1991" i="2"/>
  <c r="G1990" i="2"/>
  <c r="F1990" i="2"/>
  <c r="E1990" i="2"/>
  <c r="D1990" i="2"/>
  <c r="C1990" i="2"/>
  <c r="B1990" i="2"/>
  <c r="A1990" i="2"/>
  <c r="G1989" i="2"/>
  <c r="F1989" i="2"/>
  <c r="E1989" i="2"/>
  <c r="D1989" i="2"/>
  <c r="C1989" i="2"/>
  <c r="B1989" i="2"/>
  <c r="A1989" i="2"/>
  <c r="G1988" i="2"/>
  <c r="F1988" i="2"/>
  <c r="E1988" i="2"/>
  <c r="D1988" i="2"/>
  <c r="C1988" i="2"/>
  <c r="B1988" i="2"/>
  <c r="A1988" i="2"/>
  <c r="G1987" i="2"/>
  <c r="F1987" i="2"/>
  <c r="E1987" i="2"/>
  <c r="D1987" i="2"/>
  <c r="C1987" i="2"/>
  <c r="B1987" i="2"/>
  <c r="A1987" i="2"/>
  <c r="G1986" i="2"/>
  <c r="F1986" i="2"/>
  <c r="E1986" i="2"/>
  <c r="D1986" i="2"/>
  <c r="C1986" i="2"/>
  <c r="B1986" i="2"/>
  <c r="A1986" i="2"/>
  <c r="G1985" i="2"/>
  <c r="F1985" i="2"/>
  <c r="E1985" i="2"/>
  <c r="D1985" i="2"/>
  <c r="C1985" i="2"/>
  <c r="B1985" i="2"/>
  <c r="A1985" i="2"/>
  <c r="G1984" i="2"/>
  <c r="F1984" i="2"/>
  <c r="E1984" i="2"/>
  <c r="D1984" i="2"/>
  <c r="C1984" i="2"/>
  <c r="B1984" i="2"/>
  <c r="A1984" i="2"/>
  <c r="G1983" i="2"/>
  <c r="F1983" i="2"/>
  <c r="E1983" i="2"/>
  <c r="D1983" i="2"/>
  <c r="C1983" i="2"/>
  <c r="B1983" i="2"/>
  <c r="A1983" i="2"/>
  <c r="G1982" i="2"/>
  <c r="F1982" i="2"/>
  <c r="E1982" i="2"/>
  <c r="D1982" i="2"/>
  <c r="C1982" i="2"/>
  <c r="B1982" i="2"/>
  <c r="A1982" i="2"/>
  <c r="G1981" i="2"/>
  <c r="F1981" i="2"/>
  <c r="E1981" i="2"/>
  <c r="D1981" i="2"/>
  <c r="C1981" i="2"/>
  <c r="B1981" i="2"/>
  <c r="A1981" i="2"/>
  <c r="G1980" i="2"/>
  <c r="F1980" i="2"/>
  <c r="E1980" i="2"/>
  <c r="D1980" i="2"/>
  <c r="C1980" i="2"/>
  <c r="B1980" i="2"/>
  <c r="A1980" i="2"/>
  <c r="G1979" i="2"/>
  <c r="F1979" i="2"/>
  <c r="E1979" i="2"/>
  <c r="D1979" i="2"/>
  <c r="C1979" i="2"/>
  <c r="B1979" i="2"/>
  <c r="A1979" i="2"/>
  <c r="G1978" i="2"/>
  <c r="F1978" i="2"/>
  <c r="E1978" i="2"/>
  <c r="D1978" i="2"/>
  <c r="C1978" i="2"/>
  <c r="B1978" i="2"/>
  <c r="A1978" i="2"/>
  <c r="G1977" i="2"/>
  <c r="F1977" i="2"/>
  <c r="E1977" i="2"/>
  <c r="D1977" i="2"/>
  <c r="C1977" i="2"/>
  <c r="B1977" i="2"/>
  <c r="A1977" i="2"/>
  <c r="G1976" i="2"/>
  <c r="F1976" i="2"/>
  <c r="E1976" i="2"/>
  <c r="D1976" i="2"/>
  <c r="C1976" i="2"/>
  <c r="B1976" i="2"/>
  <c r="A1976" i="2"/>
  <c r="G1975" i="2"/>
  <c r="F1975" i="2"/>
  <c r="E1975" i="2"/>
  <c r="D1975" i="2"/>
  <c r="C1975" i="2"/>
  <c r="B1975" i="2"/>
  <c r="A1975" i="2"/>
  <c r="G1974" i="2"/>
  <c r="F1974" i="2"/>
  <c r="E1974" i="2"/>
  <c r="D1974" i="2"/>
  <c r="C1974" i="2"/>
  <c r="B1974" i="2"/>
  <c r="A1974" i="2"/>
  <c r="G1973" i="2"/>
  <c r="F1973" i="2"/>
  <c r="E1973" i="2"/>
  <c r="D1973" i="2"/>
  <c r="C1973" i="2"/>
  <c r="B1973" i="2"/>
  <c r="A1973" i="2"/>
  <c r="G1972" i="2"/>
  <c r="F1972" i="2"/>
  <c r="E1972" i="2"/>
  <c r="D1972" i="2"/>
  <c r="C1972" i="2"/>
  <c r="B1972" i="2"/>
  <c r="A1972" i="2"/>
  <c r="G1971" i="2"/>
  <c r="F1971" i="2"/>
  <c r="E1971" i="2"/>
  <c r="D1971" i="2"/>
  <c r="C1971" i="2"/>
  <c r="B1971" i="2"/>
  <c r="A1971" i="2"/>
  <c r="G1970" i="2"/>
  <c r="F1970" i="2"/>
  <c r="E1970" i="2"/>
  <c r="D1970" i="2"/>
  <c r="C1970" i="2"/>
  <c r="B1970" i="2"/>
  <c r="A1970" i="2"/>
  <c r="G1969" i="2"/>
  <c r="F1969" i="2"/>
  <c r="E1969" i="2"/>
  <c r="D1969" i="2"/>
  <c r="C1969" i="2"/>
  <c r="B1969" i="2"/>
  <c r="A1969" i="2"/>
  <c r="G1968" i="2"/>
  <c r="F1968" i="2"/>
  <c r="E1968" i="2"/>
  <c r="D1968" i="2"/>
  <c r="C1968" i="2"/>
  <c r="B1968" i="2"/>
  <c r="A1968" i="2"/>
  <c r="G1967" i="2"/>
  <c r="F1967" i="2"/>
  <c r="E1967" i="2"/>
  <c r="D1967" i="2"/>
  <c r="C1967" i="2"/>
  <c r="B1967" i="2"/>
  <c r="A1967" i="2"/>
  <c r="G1966" i="2"/>
  <c r="F1966" i="2"/>
  <c r="E1966" i="2"/>
  <c r="D1966" i="2"/>
  <c r="C1966" i="2"/>
  <c r="B1966" i="2"/>
  <c r="A1966" i="2"/>
  <c r="G1965" i="2"/>
  <c r="F1965" i="2"/>
  <c r="E1965" i="2"/>
  <c r="D1965" i="2"/>
  <c r="C1965" i="2"/>
  <c r="B1965" i="2"/>
  <c r="A1965" i="2"/>
  <c r="G1964" i="2"/>
  <c r="F1964" i="2"/>
  <c r="E1964" i="2"/>
  <c r="D1964" i="2"/>
  <c r="C1964" i="2"/>
  <c r="B1964" i="2"/>
  <c r="A1964" i="2"/>
  <c r="G1963" i="2"/>
  <c r="F1963" i="2"/>
  <c r="E1963" i="2"/>
  <c r="D1963" i="2"/>
  <c r="C1963" i="2"/>
  <c r="B1963" i="2"/>
  <c r="A1963" i="2"/>
  <c r="G1962" i="2"/>
  <c r="F1962" i="2"/>
  <c r="E1962" i="2"/>
  <c r="D1962" i="2"/>
  <c r="C1962" i="2"/>
  <c r="B1962" i="2"/>
  <c r="A1962" i="2"/>
  <c r="G1961" i="2"/>
  <c r="F1961" i="2"/>
  <c r="E1961" i="2"/>
  <c r="D1961" i="2"/>
  <c r="C1961" i="2"/>
  <c r="B1961" i="2"/>
  <c r="A1961" i="2"/>
  <c r="G1960" i="2"/>
  <c r="F1960" i="2"/>
  <c r="E1960" i="2"/>
  <c r="D1960" i="2"/>
  <c r="C1960" i="2"/>
  <c r="B1960" i="2"/>
  <c r="A1960" i="2"/>
  <c r="G1959" i="2"/>
  <c r="F1959" i="2"/>
  <c r="E1959" i="2"/>
  <c r="D1959" i="2"/>
  <c r="C1959" i="2"/>
  <c r="B1959" i="2"/>
  <c r="A1959" i="2"/>
  <c r="G1958" i="2"/>
  <c r="F1958" i="2"/>
  <c r="E1958" i="2"/>
  <c r="D1958" i="2"/>
  <c r="C1958" i="2"/>
  <c r="B1958" i="2"/>
  <c r="A1958" i="2"/>
  <c r="G1957" i="2"/>
  <c r="F1957" i="2"/>
  <c r="E1957" i="2"/>
  <c r="D1957" i="2"/>
  <c r="C1957" i="2"/>
  <c r="B1957" i="2"/>
  <c r="A1957" i="2"/>
  <c r="G1956" i="2"/>
  <c r="F1956" i="2"/>
  <c r="E1956" i="2"/>
  <c r="D1956" i="2"/>
  <c r="C1956" i="2"/>
  <c r="B1956" i="2"/>
  <c r="A1956" i="2"/>
  <c r="G1955" i="2"/>
  <c r="F1955" i="2"/>
  <c r="E1955" i="2"/>
  <c r="D1955" i="2"/>
  <c r="C1955" i="2"/>
  <c r="B1955" i="2"/>
  <c r="A1955" i="2"/>
  <c r="G1954" i="2"/>
  <c r="F1954" i="2"/>
  <c r="E1954" i="2"/>
  <c r="D1954" i="2"/>
  <c r="C1954" i="2"/>
  <c r="B1954" i="2"/>
  <c r="A1954" i="2"/>
  <c r="G1953" i="2"/>
  <c r="F1953" i="2"/>
  <c r="E1953" i="2"/>
  <c r="D1953" i="2"/>
  <c r="C1953" i="2"/>
  <c r="B1953" i="2"/>
  <c r="A1953" i="2"/>
  <c r="G1952" i="2"/>
  <c r="F1952" i="2"/>
  <c r="E1952" i="2"/>
  <c r="D1952" i="2"/>
  <c r="C1952" i="2"/>
  <c r="B1952" i="2"/>
  <c r="A1952" i="2"/>
  <c r="G1951" i="2"/>
  <c r="F1951" i="2"/>
  <c r="E1951" i="2"/>
  <c r="D1951" i="2"/>
  <c r="C1951" i="2"/>
  <c r="B1951" i="2"/>
  <c r="A1951" i="2"/>
  <c r="G1950" i="2"/>
  <c r="F1950" i="2"/>
  <c r="E1950" i="2"/>
  <c r="D1950" i="2"/>
  <c r="C1950" i="2"/>
  <c r="B1950" i="2"/>
  <c r="A1950" i="2"/>
  <c r="G1949" i="2"/>
  <c r="F1949" i="2"/>
  <c r="E1949" i="2"/>
  <c r="D1949" i="2"/>
  <c r="C1949" i="2"/>
  <c r="B1949" i="2"/>
  <c r="A1949" i="2"/>
  <c r="G1948" i="2"/>
  <c r="F1948" i="2"/>
  <c r="E1948" i="2"/>
  <c r="D1948" i="2"/>
  <c r="C1948" i="2"/>
  <c r="B1948" i="2"/>
  <c r="A1948" i="2"/>
  <c r="G1947" i="2"/>
  <c r="F1947" i="2"/>
  <c r="E1947" i="2"/>
  <c r="D1947" i="2"/>
  <c r="C1947" i="2"/>
  <c r="B1947" i="2"/>
  <c r="A1947" i="2"/>
  <c r="G1946" i="2"/>
  <c r="F1946" i="2"/>
  <c r="E1946" i="2"/>
  <c r="D1946" i="2"/>
  <c r="C1946" i="2"/>
  <c r="B1946" i="2"/>
  <c r="A1946" i="2"/>
  <c r="G1945" i="2"/>
  <c r="F1945" i="2"/>
  <c r="E1945" i="2"/>
  <c r="D1945" i="2"/>
  <c r="C1945" i="2"/>
  <c r="B1945" i="2"/>
  <c r="A1945" i="2"/>
  <c r="G1944" i="2"/>
  <c r="F1944" i="2"/>
  <c r="E1944" i="2"/>
  <c r="D1944" i="2"/>
  <c r="C1944" i="2"/>
  <c r="B1944" i="2"/>
  <c r="A1944" i="2"/>
  <c r="G1943" i="2"/>
  <c r="F1943" i="2"/>
  <c r="E1943" i="2"/>
  <c r="D1943" i="2"/>
  <c r="C1943" i="2"/>
  <c r="B1943" i="2"/>
  <c r="A1943" i="2"/>
  <c r="G1942" i="2"/>
  <c r="F1942" i="2"/>
  <c r="E1942" i="2"/>
  <c r="D1942" i="2"/>
  <c r="C1942" i="2"/>
  <c r="B1942" i="2"/>
  <c r="A1942" i="2"/>
  <c r="G1941" i="2"/>
  <c r="F1941" i="2"/>
  <c r="E1941" i="2"/>
  <c r="D1941" i="2"/>
  <c r="C1941" i="2"/>
  <c r="B1941" i="2"/>
  <c r="A1941" i="2"/>
  <c r="G1940" i="2"/>
  <c r="F1940" i="2"/>
  <c r="E1940" i="2"/>
  <c r="D1940" i="2"/>
  <c r="C1940" i="2"/>
  <c r="B1940" i="2"/>
  <c r="A1940" i="2"/>
  <c r="G1939" i="2"/>
  <c r="F1939" i="2"/>
  <c r="E1939" i="2"/>
  <c r="D1939" i="2"/>
  <c r="C1939" i="2"/>
  <c r="B1939" i="2"/>
  <c r="A1939" i="2"/>
  <c r="G1938" i="2"/>
  <c r="F1938" i="2"/>
  <c r="E1938" i="2"/>
  <c r="D1938" i="2"/>
  <c r="C1938" i="2"/>
  <c r="B1938" i="2"/>
  <c r="A1938" i="2"/>
  <c r="G1937" i="2"/>
  <c r="F1937" i="2"/>
  <c r="E1937" i="2"/>
  <c r="D1937" i="2"/>
  <c r="C1937" i="2"/>
  <c r="B1937" i="2"/>
  <c r="A1937" i="2"/>
  <c r="G1936" i="2"/>
  <c r="F1936" i="2"/>
  <c r="E1936" i="2"/>
  <c r="D1936" i="2"/>
  <c r="C1936" i="2"/>
  <c r="B1936" i="2"/>
  <c r="A1936" i="2"/>
  <c r="G1935" i="2"/>
  <c r="F1935" i="2"/>
  <c r="E1935" i="2"/>
  <c r="D1935" i="2"/>
  <c r="C1935" i="2"/>
  <c r="B1935" i="2"/>
  <c r="A1935" i="2"/>
  <c r="G1934" i="2"/>
  <c r="F1934" i="2"/>
  <c r="E1934" i="2"/>
  <c r="D1934" i="2"/>
  <c r="C1934" i="2"/>
  <c r="B1934" i="2"/>
  <c r="A1934" i="2"/>
  <c r="G1933" i="2"/>
  <c r="F1933" i="2"/>
  <c r="E1933" i="2"/>
  <c r="D1933" i="2"/>
  <c r="C1933" i="2"/>
  <c r="B1933" i="2"/>
  <c r="A1933" i="2"/>
  <c r="G1932" i="2"/>
  <c r="F1932" i="2"/>
  <c r="E1932" i="2"/>
  <c r="D1932" i="2"/>
  <c r="C1932" i="2"/>
  <c r="B1932" i="2"/>
  <c r="A1932" i="2"/>
  <c r="G1931" i="2"/>
  <c r="F1931" i="2"/>
  <c r="E1931" i="2"/>
  <c r="D1931" i="2"/>
  <c r="C1931" i="2"/>
  <c r="B1931" i="2"/>
  <c r="A1931" i="2"/>
  <c r="G1930" i="2"/>
  <c r="F1930" i="2"/>
  <c r="E1930" i="2"/>
  <c r="D1930" i="2"/>
  <c r="C1930" i="2"/>
  <c r="B1930" i="2"/>
  <c r="A1930" i="2"/>
  <c r="G1929" i="2"/>
  <c r="F1929" i="2"/>
  <c r="E1929" i="2"/>
  <c r="D1929" i="2"/>
  <c r="C1929" i="2"/>
  <c r="B1929" i="2"/>
  <c r="A1929" i="2"/>
  <c r="G1928" i="2"/>
  <c r="F1928" i="2"/>
  <c r="E1928" i="2"/>
  <c r="D1928" i="2"/>
  <c r="C1928" i="2"/>
  <c r="B1928" i="2"/>
  <c r="A1928" i="2"/>
  <c r="G1927" i="2"/>
  <c r="F1927" i="2"/>
  <c r="E1927" i="2"/>
  <c r="D1927" i="2"/>
  <c r="C1927" i="2"/>
  <c r="B1927" i="2"/>
  <c r="A1927" i="2"/>
  <c r="G1926" i="2"/>
  <c r="F1926" i="2"/>
  <c r="E1926" i="2"/>
  <c r="D1926" i="2"/>
  <c r="C1926" i="2"/>
  <c r="B1926" i="2"/>
  <c r="A1926" i="2"/>
  <c r="G1925" i="2"/>
  <c r="F1925" i="2"/>
  <c r="E1925" i="2"/>
  <c r="D1925" i="2"/>
  <c r="C1925" i="2"/>
  <c r="B1925" i="2"/>
  <c r="A1925" i="2"/>
  <c r="G1924" i="2"/>
  <c r="F1924" i="2"/>
  <c r="E1924" i="2"/>
  <c r="D1924" i="2"/>
  <c r="C1924" i="2"/>
  <c r="B1924" i="2"/>
  <c r="A1924" i="2"/>
  <c r="G1923" i="2"/>
  <c r="F1923" i="2"/>
  <c r="E1923" i="2"/>
  <c r="D1923" i="2"/>
  <c r="C1923" i="2"/>
  <c r="B1923" i="2"/>
  <c r="A1923" i="2"/>
  <c r="G1922" i="2"/>
  <c r="F1922" i="2"/>
  <c r="E1922" i="2"/>
  <c r="D1922" i="2"/>
  <c r="C1922" i="2"/>
  <c r="B1922" i="2"/>
  <c r="A1922" i="2"/>
  <c r="G1921" i="2"/>
  <c r="F1921" i="2"/>
  <c r="E1921" i="2"/>
  <c r="D1921" i="2"/>
  <c r="C1921" i="2"/>
  <c r="B1921" i="2"/>
  <c r="A1921" i="2"/>
  <c r="G1920" i="2"/>
  <c r="F1920" i="2"/>
  <c r="E1920" i="2"/>
  <c r="D1920" i="2"/>
  <c r="C1920" i="2"/>
  <c r="B1920" i="2"/>
  <c r="A1920" i="2"/>
  <c r="G1919" i="2"/>
  <c r="F1919" i="2"/>
  <c r="E1919" i="2"/>
  <c r="D1919" i="2"/>
  <c r="C1919" i="2"/>
  <c r="B1919" i="2"/>
  <c r="A1919" i="2"/>
  <c r="G1918" i="2"/>
  <c r="F1918" i="2"/>
  <c r="E1918" i="2"/>
  <c r="D1918" i="2"/>
  <c r="C1918" i="2"/>
  <c r="B1918" i="2"/>
  <c r="A1918" i="2"/>
  <c r="G1917" i="2"/>
  <c r="F1917" i="2"/>
  <c r="E1917" i="2"/>
  <c r="D1917" i="2"/>
  <c r="C1917" i="2"/>
  <c r="B1917" i="2"/>
  <c r="A1917" i="2"/>
  <c r="G1916" i="2"/>
  <c r="F1916" i="2"/>
  <c r="E1916" i="2"/>
  <c r="D1916" i="2"/>
  <c r="C1916" i="2"/>
  <c r="B1916" i="2"/>
  <c r="A1916" i="2"/>
  <c r="G1915" i="2"/>
  <c r="F1915" i="2"/>
  <c r="E1915" i="2"/>
  <c r="D1915" i="2"/>
  <c r="C1915" i="2"/>
  <c r="B1915" i="2"/>
  <c r="A1915" i="2"/>
  <c r="G1914" i="2"/>
  <c r="F1914" i="2"/>
  <c r="E1914" i="2"/>
  <c r="D1914" i="2"/>
  <c r="C1914" i="2"/>
  <c r="B1914" i="2"/>
  <c r="A1914" i="2"/>
  <c r="G1913" i="2"/>
  <c r="F1913" i="2"/>
  <c r="E1913" i="2"/>
  <c r="D1913" i="2"/>
  <c r="C1913" i="2"/>
  <c r="B1913" i="2"/>
  <c r="A1913" i="2"/>
  <c r="G1912" i="2"/>
  <c r="F1912" i="2"/>
  <c r="E1912" i="2"/>
  <c r="D1912" i="2"/>
  <c r="C1912" i="2"/>
  <c r="B1912" i="2"/>
  <c r="A1912" i="2"/>
  <c r="G1911" i="2"/>
  <c r="F1911" i="2"/>
  <c r="E1911" i="2"/>
  <c r="D1911" i="2"/>
  <c r="C1911" i="2"/>
  <c r="B1911" i="2"/>
  <c r="A1911" i="2"/>
  <c r="G1910" i="2"/>
  <c r="F1910" i="2"/>
  <c r="E1910" i="2"/>
  <c r="D1910" i="2"/>
  <c r="C1910" i="2"/>
  <c r="B1910" i="2"/>
  <c r="A1910" i="2"/>
  <c r="G1909" i="2"/>
  <c r="F1909" i="2"/>
  <c r="E1909" i="2"/>
  <c r="D1909" i="2"/>
  <c r="C1909" i="2"/>
  <c r="B1909" i="2"/>
  <c r="A1909" i="2"/>
  <c r="G1908" i="2"/>
  <c r="F1908" i="2"/>
  <c r="E1908" i="2"/>
  <c r="D1908" i="2"/>
  <c r="C1908" i="2"/>
  <c r="B1908" i="2"/>
  <c r="A1908" i="2"/>
  <c r="G1907" i="2"/>
  <c r="F1907" i="2"/>
  <c r="E1907" i="2"/>
  <c r="D1907" i="2"/>
  <c r="C1907" i="2"/>
  <c r="B1907" i="2"/>
  <c r="A1907" i="2"/>
  <c r="G1906" i="2"/>
  <c r="F1906" i="2"/>
  <c r="E1906" i="2"/>
  <c r="D1906" i="2"/>
  <c r="C1906" i="2"/>
  <c r="B1906" i="2"/>
  <c r="A1906" i="2"/>
  <c r="G1905" i="2"/>
  <c r="F1905" i="2"/>
  <c r="E1905" i="2"/>
  <c r="D1905" i="2"/>
  <c r="C1905" i="2"/>
  <c r="B1905" i="2"/>
  <c r="A1905" i="2"/>
  <c r="G1904" i="2"/>
  <c r="F1904" i="2"/>
  <c r="E1904" i="2"/>
  <c r="D1904" i="2"/>
  <c r="C1904" i="2"/>
  <c r="B1904" i="2"/>
  <c r="A1904" i="2"/>
  <c r="G1903" i="2"/>
  <c r="F1903" i="2"/>
  <c r="E1903" i="2"/>
  <c r="D1903" i="2"/>
  <c r="C1903" i="2"/>
  <c r="B1903" i="2"/>
  <c r="A1903" i="2"/>
  <c r="G1902" i="2"/>
  <c r="F1902" i="2"/>
  <c r="E1902" i="2"/>
  <c r="D1902" i="2"/>
  <c r="C1902" i="2"/>
  <c r="B1902" i="2"/>
  <c r="A1902" i="2"/>
  <c r="G1901" i="2"/>
  <c r="F1901" i="2"/>
  <c r="E1901" i="2"/>
  <c r="D1901" i="2"/>
  <c r="C1901" i="2"/>
  <c r="B1901" i="2"/>
  <c r="A1901" i="2"/>
  <c r="G1900" i="2"/>
  <c r="F1900" i="2"/>
  <c r="E1900" i="2"/>
  <c r="D1900" i="2"/>
  <c r="C1900" i="2"/>
  <c r="B1900" i="2"/>
  <c r="A1900" i="2"/>
  <c r="G1899" i="2"/>
  <c r="F1899" i="2"/>
  <c r="E1899" i="2"/>
  <c r="D1899" i="2"/>
  <c r="C1899" i="2"/>
  <c r="B1899" i="2"/>
  <c r="A1899" i="2"/>
  <c r="G1898" i="2"/>
  <c r="F1898" i="2"/>
  <c r="E1898" i="2"/>
  <c r="D1898" i="2"/>
  <c r="C1898" i="2"/>
  <c r="B1898" i="2"/>
  <c r="A1898" i="2"/>
  <c r="G1897" i="2"/>
  <c r="F1897" i="2"/>
  <c r="E1897" i="2"/>
  <c r="D1897" i="2"/>
  <c r="C1897" i="2"/>
  <c r="B1897" i="2"/>
  <c r="A1897" i="2"/>
  <c r="G1896" i="2"/>
  <c r="F1896" i="2"/>
  <c r="E1896" i="2"/>
  <c r="D1896" i="2"/>
  <c r="C1896" i="2"/>
  <c r="B1896" i="2"/>
  <c r="A1896" i="2"/>
  <c r="G1895" i="2"/>
  <c r="F1895" i="2"/>
  <c r="E1895" i="2"/>
  <c r="D1895" i="2"/>
  <c r="C1895" i="2"/>
  <c r="B1895" i="2"/>
  <c r="A1895" i="2"/>
  <c r="G1894" i="2"/>
  <c r="F1894" i="2"/>
  <c r="E1894" i="2"/>
  <c r="D1894" i="2"/>
  <c r="C1894" i="2"/>
  <c r="B1894" i="2"/>
  <c r="A1894" i="2"/>
  <c r="G1893" i="2"/>
  <c r="F1893" i="2"/>
  <c r="E1893" i="2"/>
  <c r="D1893" i="2"/>
  <c r="C1893" i="2"/>
  <c r="B1893" i="2"/>
  <c r="A1893" i="2"/>
  <c r="G1892" i="2"/>
  <c r="F1892" i="2"/>
  <c r="E1892" i="2"/>
  <c r="D1892" i="2"/>
  <c r="C1892" i="2"/>
  <c r="B1892" i="2"/>
  <c r="A1892" i="2"/>
  <c r="G1891" i="2"/>
  <c r="F1891" i="2"/>
  <c r="E1891" i="2"/>
  <c r="D1891" i="2"/>
  <c r="C1891" i="2"/>
  <c r="B1891" i="2"/>
  <c r="A1891" i="2"/>
  <c r="G1890" i="2"/>
  <c r="F1890" i="2"/>
  <c r="E1890" i="2"/>
  <c r="D1890" i="2"/>
  <c r="C1890" i="2"/>
  <c r="B1890" i="2"/>
  <c r="A1890" i="2"/>
  <c r="G1889" i="2"/>
  <c r="F1889" i="2"/>
  <c r="E1889" i="2"/>
  <c r="D1889" i="2"/>
  <c r="C1889" i="2"/>
  <c r="B1889" i="2"/>
  <c r="A1889" i="2"/>
  <c r="G1888" i="2"/>
  <c r="F1888" i="2"/>
  <c r="E1888" i="2"/>
  <c r="D1888" i="2"/>
  <c r="C1888" i="2"/>
  <c r="B1888" i="2"/>
  <c r="A1888" i="2"/>
  <c r="G1887" i="2"/>
  <c r="F1887" i="2"/>
  <c r="E1887" i="2"/>
  <c r="D1887" i="2"/>
  <c r="C1887" i="2"/>
  <c r="B1887" i="2"/>
  <c r="A1887" i="2"/>
  <c r="G1886" i="2"/>
  <c r="F1886" i="2"/>
  <c r="E1886" i="2"/>
  <c r="D1886" i="2"/>
  <c r="C1886" i="2"/>
  <c r="B1886" i="2"/>
  <c r="A1886" i="2"/>
  <c r="G1885" i="2"/>
  <c r="F1885" i="2"/>
  <c r="E1885" i="2"/>
  <c r="D1885" i="2"/>
  <c r="C1885" i="2"/>
  <c r="B1885" i="2"/>
  <c r="A1885" i="2"/>
  <c r="G1884" i="2"/>
  <c r="F1884" i="2"/>
  <c r="E1884" i="2"/>
  <c r="D1884" i="2"/>
  <c r="C1884" i="2"/>
  <c r="B1884" i="2"/>
  <c r="A1884" i="2"/>
  <c r="G1883" i="2"/>
  <c r="F1883" i="2"/>
  <c r="E1883" i="2"/>
  <c r="D1883" i="2"/>
  <c r="C1883" i="2"/>
  <c r="B1883" i="2"/>
  <c r="A1883" i="2"/>
  <c r="G1882" i="2"/>
  <c r="F1882" i="2"/>
  <c r="E1882" i="2"/>
  <c r="D1882" i="2"/>
  <c r="C1882" i="2"/>
  <c r="B1882" i="2"/>
  <c r="A1882" i="2"/>
  <c r="G1881" i="2"/>
  <c r="F1881" i="2"/>
  <c r="E1881" i="2"/>
  <c r="D1881" i="2"/>
  <c r="C1881" i="2"/>
  <c r="B1881" i="2"/>
  <c r="A1881" i="2"/>
  <c r="G1880" i="2"/>
  <c r="F1880" i="2"/>
  <c r="E1880" i="2"/>
  <c r="D1880" i="2"/>
  <c r="C1880" i="2"/>
  <c r="B1880" i="2"/>
  <c r="A1880" i="2"/>
  <c r="G1879" i="2"/>
  <c r="F1879" i="2"/>
  <c r="E1879" i="2"/>
  <c r="D1879" i="2"/>
  <c r="C1879" i="2"/>
  <c r="B1879" i="2"/>
  <c r="A1879" i="2"/>
  <c r="G1878" i="2"/>
  <c r="F1878" i="2"/>
  <c r="E1878" i="2"/>
  <c r="D1878" i="2"/>
  <c r="C1878" i="2"/>
  <c r="B1878" i="2"/>
  <c r="A1878" i="2"/>
  <c r="G1877" i="2"/>
  <c r="F1877" i="2"/>
  <c r="E1877" i="2"/>
  <c r="D1877" i="2"/>
  <c r="C1877" i="2"/>
  <c r="B1877" i="2"/>
  <c r="A1877" i="2"/>
  <c r="G1876" i="2"/>
  <c r="F1876" i="2"/>
  <c r="E1876" i="2"/>
  <c r="D1876" i="2"/>
  <c r="C1876" i="2"/>
  <c r="B1876" i="2"/>
  <c r="A1876" i="2"/>
  <c r="G1875" i="2"/>
  <c r="F1875" i="2"/>
  <c r="E1875" i="2"/>
  <c r="D1875" i="2"/>
  <c r="C1875" i="2"/>
  <c r="B1875" i="2"/>
  <c r="A1875" i="2"/>
  <c r="G1874" i="2"/>
  <c r="F1874" i="2"/>
  <c r="E1874" i="2"/>
  <c r="D1874" i="2"/>
  <c r="C1874" i="2"/>
  <c r="B1874" i="2"/>
  <c r="A1874" i="2"/>
  <c r="G1873" i="2"/>
  <c r="F1873" i="2"/>
  <c r="E1873" i="2"/>
  <c r="D1873" i="2"/>
  <c r="C1873" i="2"/>
  <c r="B1873" i="2"/>
  <c r="A1873" i="2"/>
  <c r="G1872" i="2"/>
  <c r="F1872" i="2"/>
  <c r="E1872" i="2"/>
  <c r="D1872" i="2"/>
  <c r="C1872" i="2"/>
  <c r="B1872" i="2"/>
  <c r="A1872" i="2"/>
  <c r="G1871" i="2"/>
  <c r="F1871" i="2"/>
  <c r="E1871" i="2"/>
  <c r="D1871" i="2"/>
  <c r="C1871" i="2"/>
  <c r="B1871" i="2"/>
  <c r="A1871" i="2"/>
  <c r="G1870" i="2"/>
  <c r="F1870" i="2"/>
  <c r="E1870" i="2"/>
  <c r="D1870" i="2"/>
  <c r="C1870" i="2"/>
  <c r="B1870" i="2"/>
  <c r="A1870" i="2"/>
  <c r="G1869" i="2"/>
  <c r="F1869" i="2"/>
  <c r="E1869" i="2"/>
  <c r="D1869" i="2"/>
  <c r="C1869" i="2"/>
  <c r="B1869" i="2"/>
  <c r="A1869" i="2"/>
  <c r="G1868" i="2"/>
  <c r="F1868" i="2"/>
  <c r="E1868" i="2"/>
  <c r="D1868" i="2"/>
  <c r="C1868" i="2"/>
  <c r="B1868" i="2"/>
  <c r="A1868" i="2"/>
  <c r="G1867" i="2"/>
  <c r="F1867" i="2"/>
  <c r="E1867" i="2"/>
  <c r="D1867" i="2"/>
  <c r="C1867" i="2"/>
  <c r="B1867" i="2"/>
  <c r="A1867" i="2"/>
  <c r="G1866" i="2"/>
  <c r="F1866" i="2"/>
  <c r="E1866" i="2"/>
  <c r="D1866" i="2"/>
  <c r="C1866" i="2"/>
  <c r="B1866" i="2"/>
  <c r="A1866" i="2"/>
  <c r="G1865" i="2"/>
  <c r="F1865" i="2"/>
  <c r="E1865" i="2"/>
  <c r="D1865" i="2"/>
  <c r="C1865" i="2"/>
  <c r="B1865" i="2"/>
  <c r="A1865" i="2"/>
  <c r="G1864" i="2"/>
  <c r="F1864" i="2"/>
  <c r="E1864" i="2"/>
  <c r="D1864" i="2"/>
  <c r="C1864" i="2"/>
  <c r="B1864" i="2"/>
  <c r="A1864" i="2"/>
  <c r="G1863" i="2"/>
  <c r="F1863" i="2"/>
  <c r="E1863" i="2"/>
  <c r="D1863" i="2"/>
  <c r="C1863" i="2"/>
  <c r="B1863" i="2"/>
  <c r="A1863" i="2"/>
  <c r="G1862" i="2"/>
  <c r="F1862" i="2"/>
  <c r="E1862" i="2"/>
  <c r="D1862" i="2"/>
  <c r="C1862" i="2"/>
  <c r="B1862" i="2"/>
  <c r="A1862" i="2"/>
  <c r="G1861" i="2"/>
  <c r="F1861" i="2"/>
  <c r="E1861" i="2"/>
  <c r="D1861" i="2"/>
  <c r="C1861" i="2"/>
  <c r="B1861" i="2"/>
  <c r="A1861" i="2"/>
  <c r="G1860" i="2"/>
  <c r="F1860" i="2"/>
  <c r="E1860" i="2"/>
  <c r="D1860" i="2"/>
  <c r="C1860" i="2"/>
  <c r="B1860" i="2"/>
  <c r="A1860" i="2"/>
  <c r="G1859" i="2"/>
  <c r="F1859" i="2"/>
  <c r="E1859" i="2"/>
  <c r="D1859" i="2"/>
  <c r="C1859" i="2"/>
  <c r="B1859" i="2"/>
  <c r="A1859" i="2"/>
  <c r="G1858" i="2"/>
  <c r="F1858" i="2"/>
  <c r="E1858" i="2"/>
  <c r="D1858" i="2"/>
  <c r="C1858" i="2"/>
  <c r="B1858" i="2"/>
  <c r="A1858" i="2"/>
  <c r="G1857" i="2"/>
  <c r="F1857" i="2"/>
  <c r="E1857" i="2"/>
  <c r="D1857" i="2"/>
  <c r="C1857" i="2"/>
  <c r="B1857" i="2"/>
  <c r="A1857" i="2"/>
  <c r="G1856" i="2"/>
  <c r="F1856" i="2"/>
  <c r="E1856" i="2"/>
  <c r="D1856" i="2"/>
  <c r="C1856" i="2"/>
  <c r="B1856" i="2"/>
  <c r="A1856" i="2"/>
  <c r="G1855" i="2"/>
  <c r="F1855" i="2"/>
  <c r="E1855" i="2"/>
  <c r="D1855" i="2"/>
  <c r="C1855" i="2"/>
  <c r="B1855" i="2"/>
  <c r="A1855" i="2"/>
  <c r="G1854" i="2"/>
  <c r="F1854" i="2"/>
  <c r="E1854" i="2"/>
  <c r="D1854" i="2"/>
  <c r="C1854" i="2"/>
  <c r="B1854" i="2"/>
  <c r="A1854" i="2"/>
  <c r="G1853" i="2"/>
  <c r="F1853" i="2"/>
  <c r="E1853" i="2"/>
  <c r="D1853" i="2"/>
  <c r="C1853" i="2"/>
  <c r="B1853" i="2"/>
  <c r="A1853" i="2"/>
  <c r="G1852" i="2"/>
  <c r="F1852" i="2"/>
  <c r="E1852" i="2"/>
  <c r="D1852" i="2"/>
  <c r="C1852" i="2"/>
  <c r="B1852" i="2"/>
  <c r="A1852" i="2"/>
  <c r="G1851" i="2"/>
  <c r="F1851" i="2"/>
  <c r="E1851" i="2"/>
  <c r="D1851" i="2"/>
  <c r="C1851" i="2"/>
  <c r="B1851" i="2"/>
  <c r="A1851" i="2"/>
  <c r="G1850" i="2"/>
  <c r="F1850" i="2"/>
  <c r="E1850" i="2"/>
  <c r="D1850" i="2"/>
  <c r="C1850" i="2"/>
  <c r="B1850" i="2"/>
  <c r="A1850" i="2"/>
  <c r="G1849" i="2"/>
  <c r="F1849" i="2"/>
  <c r="E1849" i="2"/>
  <c r="D1849" i="2"/>
  <c r="C1849" i="2"/>
  <c r="B1849" i="2"/>
  <c r="A1849" i="2"/>
  <c r="G1848" i="2"/>
  <c r="F1848" i="2"/>
  <c r="E1848" i="2"/>
  <c r="D1848" i="2"/>
  <c r="C1848" i="2"/>
  <c r="B1848" i="2"/>
  <c r="A1848" i="2"/>
  <c r="G1847" i="2"/>
  <c r="F1847" i="2"/>
  <c r="E1847" i="2"/>
  <c r="D1847" i="2"/>
  <c r="C1847" i="2"/>
  <c r="B1847" i="2"/>
  <c r="A1847" i="2"/>
  <c r="G1846" i="2"/>
  <c r="F1846" i="2"/>
  <c r="E1846" i="2"/>
  <c r="D1846" i="2"/>
  <c r="C1846" i="2"/>
  <c r="B1846" i="2"/>
  <c r="A1846" i="2"/>
  <c r="G1845" i="2"/>
  <c r="F1845" i="2"/>
  <c r="E1845" i="2"/>
  <c r="D1845" i="2"/>
  <c r="C1845" i="2"/>
  <c r="B1845" i="2"/>
  <c r="A1845" i="2"/>
  <c r="G1844" i="2"/>
  <c r="F1844" i="2"/>
  <c r="E1844" i="2"/>
  <c r="D1844" i="2"/>
  <c r="C1844" i="2"/>
  <c r="B1844" i="2"/>
  <c r="A1844" i="2"/>
  <c r="G1843" i="2"/>
  <c r="F1843" i="2"/>
  <c r="E1843" i="2"/>
  <c r="D1843" i="2"/>
  <c r="C1843" i="2"/>
  <c r="B1843" i="2"/>
  <c r="A1843" i="2"/>
  <c r="G1842" i="2"/>
  <c r="F1842" i="2"/>
  <c r="E1842" i="2"/>
  <c r="D1842" i="2"/>
  <c r="C1842" i="2"/>
  <c r="B1842" i="2"/>
  <c r="A1842" i="2"/>
  <c r="G1841" i="2"/>
  <c r="F1841" i="2"/>
  <c r="E1841" i="2"/>
  <c r="D1841" i="2"/>
  <c r="C1841" i="2"/>
  <c r="B1841" i="2"/>
  <c r="A1841" i="2"/>
  <c r="G1840" i="2"/>
  <c r="F1840" i="2"/>
  <c r="E1840" i="2"/>
  <c r="D1840" i="2"/>
  <c r="C1840" i="2"/>
  <c r="B1840" i="2"/>
  <c r="A1840" i="2"/>
  <c r="G1839" i="2"/>
  <c r="F1839" i="2"/>
  <c r="E1839" i="2"/>
  <c r="D1839" i="2"/>
  <c r="C1839" i="2"/>
  <c r="B1839" i="2"/>
  <c r="A1839" i="2"/>
  <c r="G1838" i="2"/>
  <c r="F1838" i="2"/>
  <c r="E1838" i="2"/>
  <c r="D1838" i="2"/>
  <c r="C1838" i="2"/>
  <c r="B1838" i="2"/>
  <c r="A1838" i="2"/>
  <c r="G1837" i="2"/>
  <c r="F1837" i="2"/>
  <c r="E1837" i="2"/>
  <c r="D1837" i="2"/>
  <c r="C1837" i="2"/>
  <c r="B1837" i="2"/>
  <c r="A1837" i="2"/>
  <c r="G1836" i="2"/>
  <c r="F1836" i="2"/>
  <c r="E1836" i="2"/>
  <c r="D1836" i="2"/>
  <c r="C1836" i="2"/>
  <c r="B1836" i="2"/>
  <c r="A1836" i="2"/>
  <c r="G1835" i="2"/>
  <c r="F1835" i="2"/>
  <c r="E1835" i="2"/>
  <c r="D1835" i="2"/>
  <c r="C1835" i="2"/>
  <c r="B1835" i="2"/>
  <c r="A1835" i="2"/>
  <c r="G1834" i="2"/>
  <c r="F1834" i="2"/>
  <c r="E1834" i="2"/>
  <c r="D1834" i="2"/>
  <c r="C1834" i="2"/>
  <c r="B1834" i="2"/>
  <c r="A1834" i="2"/>
  <c r="G1833" i="2"/>
  <c r="F1833" i="2"/>
  <c r="E1833" i="2"/>
  <c r="D1833" i="2"/>
  <c r="C1833" i="2"/>
  <c r="B1833" i="2"/>
  <c r="A1833" i="2"/>
  <c r="G1832" i="2"/>
  <c r="F1832" i="2"/>
  <c r="E1832" i="2"/>
  <c r="D1832" i="2"/>
  <c r="C1832" i="2"/>
  <c r="B1832" i="2"/>
  <c r="A1832" i="2"/>
  <c r="G1831" i="2"/>
  <c r="F1831" i="2"/>
  <c r="E1831" i="2"/>
  <c r="D1831" i="2"/>
  <c r="C1831" i="2"/>
  <c r="B1831" i="2"/>
  <c r="A1831" i="2"/>
  <c r="G1830" i="2"/>
  <c r="F1830" i="2"/>
  <c r="E1830" i="2"/>
  <c r="D1830" i="2"/>
  <c r="C1830" i="2"/>
  <c r="B1830" i="2"/>
  <c r="A1830" i="2"/>
  <c r="G1829" i="2"/>
  <c r="F1829" i="2"/>
  <c r="E1829" i="2"/>
  <c r="D1829" i="2"/>
  <c r="C1829" i="2"/>
  <c r="B1829" i="2"/>
  <c r="A1829" i="2"/>
  <c r="G1828" i="2"/>
  <c r="F1828" i="2"/>
  <c r="E1828" i="2"/>
  <c r="D1828" i="2"/>
  <c r="C1828" i="2"/>
  <c r="B1828" i="2"/>
  <c r="A1828" i="2"/>
  <c r="G1827" i="2"/>
  <c r="F1827" i="2"/>
  <c r="E1827" i="2"/>
  <c r="D1827" i="2"/>
  <c r="C1827" i="2"/>
  <c r="B1827" i="2"/>
  <c r="A1827" i="2"/>
  <c r="G1826" i="2"/>
  <c r="F1826" i="2"/>
  <c r="E1826" i="2"/>
  <c r="D1826" i="2"/>
  <c r="C1826" i="2"/>
  <c r="B1826" i="2"/>
  <c r="A1826" i="2"/>
  <c r="G1825" i="2"/>
  <c r="F1825" i="2"/>
  <c r="E1825" i="2"/>
  <c r="D1825" i="2"/>
  <c r="C1825" i="2"/>
  <c r="B1825" i="2"/>
  <c r="A1825" i="2"/>
  <c r="G1824" i="2"/>
  <c r="F1824" i="2"/>
  <c r="E1824" i="2"/>
  <c r="D1824" i="2"/>
  <c r="C1824" i="2"/>
  <c r="B1824" i="2"/>
  <c r="A1824" i="2"/>
  <c r="G1823" i="2"/>
  <c r="F1823" i="2"/>
  <c r="E1823" i="2"/>
  <c r="D1823" i="2"/>
  <c r="C1823" i="2"/>
  <c r="B1823" i="2"/>
  <c r="A1823" i="2"/>
  <c r="G1822" i="2"/>
  <c r="F1822" i="2"/>
  <c r="E1822" i="2"/>
  <c r="D1822" i="2"/>
  <c r="C1822" i="2"/>
  <c r="B1822" i="2"/>
  <c r="A1822" i="2"/>
  <c r="G1821" i="2"/>
  <c r="F1821" i="2"/>
  <c r="E1821" i="2"/>
  <c r="D1821" i="2"/>
  <c r="C1821" i="2"/>
  <c r="B1821" i="2"/>
  <c r="A1821" i="2"/>
  <c r="G1820" i="2"/>
  <c r="F1820" i="2"/>
  <c r="E1820" i="2"/>
  <c r="D1820" i="2"/>
  <c r="C1820" i="2"/>
  <c r="B1820" i="2"/>
  <c r="A1820" i="2"/>
  <c r="G1819" i="2"/>
  <c r="F1819" i="2"/>
  <c r="E1819" i="2"/>
  <c r="D1819" i="2"/>
  <c r="C1819" i="2"/>
  <c r="B1819" i="2"/>
  <c r="A1819" i="2"/>
  <c r="G1818" i="2"/>
  <c r="F1818" i="2"/>
  <c r="E1818" i="2"/>
  <c r="D1818" i="2"/>
  <c r="C1818" i="2"/>
  <c r="B1818" i="2"/>
  <c r="A1818" i="2"/>
  <c r="G1817" i="2"/>
  <c r="F1817" i="2"/>
  <c r="E1817" i="2"/>
  <c r="D1817" i="2"/>
  <c r="C1817" i="2"/>
  <c r="B1817" i="2"/>
  <c r="A1817" i="2"/>
  <c r="G1816" i="2"/>
  <c r="F1816" i="2"/>
  <c r="E1816" i="2"/>
  <c r="D1816" i="2"/>
  <c r="C1816" i="2"/>
  <c r="B1816" i="2"/>
  <c r="A1816" i="2"/>
  <c r="G1815" i="2"/>
  <c r="F1815" i="2"/>
  <c r="E1815" i="2"/>
  <c r="D1815" i="2"/>
  <c r="C1815" i="2"/>
  <c r="B1815" i="2"/>
  <c r="A1815" i="2"/>
  <c r="G1814" i="2"/>
  <c r="F1814" i="2"/>
  <c r="E1814" i="2"/>
  <c r="D1814" i="2"/>
  <c r="C1814" i="2"/>
  <c r="B1814" i="2"/>
  <c r="A1814" i="2"/>
  <c r="G1813" i="2"/>
  <c r="F1813" i="2"/>
  <c r="E1813" i="2"/>
  <c r="D1813" i="2"/>
  <c r="C1813" i="2"/>
  <c r="B1813" i="2"/>
  <c r="A1813" i="2"/>
  <c r="G1812" i="2"/>
  <c r="F1812" i="2"/>
  <c r="E1812" i="2"/>
  <c r="D1812" i="2"/>
  <c r="C1812" i="2"/>
  <c r="B1812" i="2"/>
  <c r="A1812" i="2"/>
  <c r="G1811" i="2"/>
  <c r="F1811" i="2"/>
  <c r="E1811" i="2"/>
  <c r="D1811" i="2"/>
  <c r="C1811" i="2"/>
  <c r="B1811" i="2"/>
  <c r="A1811" i="2"/>
  <c r="G1810" i="2"/>
  <c r="F1810" i="2"/>
  <c r="E1810" i="2"/>
  <c r="D1810" i="2"/>
  <c r="C1810" i="2"/>
  <c r="B1810" i="2"/>
  <c r="A1810" i="2"/>
  <c r="G1809" i="2"/>
  <c r="F1809" i="2"/>
  <c r="E1809" i="2"/>
  <c r="D1809" i="2"/>
  <c r="C1809" i="2"/>
  <c r="B1809" i="2"/>
  <c r="A1809" i="2"/>
  <c r="G1808" i="2"/>
  <c r="F1808" i="2"/>
  <c r="E1808" i="2"/>
  <c r="D1808" i="2"/>
  <c r="C1808" i="2"/>
  <c r="B1808" i="2"/>
  <c r="A1808" i="2"/>
  <c r="G1807" i="2"/>
  <c r="F1807" i="2"/>
  <c r="E1807" i="2"/>
  <c r="D1807" i="2"/>
  <c r="C1807" i="2"/>
  <c r="B1807" i="2"/>
  <c r="A1807" i="2"/>
  <c r="G1806" i="2"/>
  <c r="F1806" i="2"/>
  <c r="E1806" i="2"/>
  <c r="D1806" i="2"/>
  <c r="C1806" i="2"/>
  <c r="B1806" i="2"/>
  <c r="A1806" i="2"/>
  <c r="G1805" i="2"/>
  <c r="F1805" i="2"/>
  <c r="E1805" i="2"/>
  <c r="D1805" i="2"/>
  <c r="C1805" i="2"/>
  <c r="B1805" i="2"/>
  <c r="A1805" i="2"/>
  <c r="G1804" i="2"/>
  <c r="F1804" i="2"/>
  <c r="E1804" i="2"/>
  <c r="D1804" i="2"/>
  <c r="C1804" i="2"/>
  <c r="B1804" i="2"/>
  <c r="A1804" i="2"/>
  <c r="G1803" i="2"/>
  <c r="F1803" i="2"/>
  <c r="E1803" i="2"/>
  <c r="D1803" i="2"/>
  <c r="C1803" i="2"/>
  <c r="B1803" i="2"/>
  <c r="A1803" i="2"/>
  <c r="G1802" i="2"/>
  <c r="F1802" i="2"/>
  <c r="E1802" i="2"/>
  <c r="D1802" i="2"/>
  <c r="C1802" i="2"/>
  <c r="B1802" i="2"/>
  <c r="A1802" i="2"/>
  <c r="G1801" i="2"/>
  <c r="F1801" i="2"/>
  <c r="E1801" i="2"/>
  <c r="D1801" i="2"/>
  <c r="C1801" i="2"/>
  <c r="B1801" i="2"/>
  <c r="A1801" i="2"/>
  <c r="G1800" i="2"/>
  <c r="F1800" i="2"/>
  <c r="E1800" i="2"/>
  <c r="D1800" i="2"/>
  <c r="C1800" i="2"/>
  <c r="B1800" i="2"/>
  <c r="A1800" i="2"/>
  <c r="G1799" i="2"/>
  <c r="F1799" i="2"/>
  <c r="E1799" i="2"/>
  <c r="D1799" i="2"/>
  <c r="C1799" i="2"/>
  <c r="B1799" i="2"/>
  <c r="A1799" i="2"/>
  <c r="G1798" i="2"/>
  <c r="F1798" i="2"/>
  <c r="E1798" i="2"/>
  <c r="D1798" i="2"/>
  <c r="C1798" i="2"/>
  <c r="B1798" i="2"/>
  <c r="A1798" i="2"/>
  <c r="G1797" i="2"/>
  <c r="F1797" i="2"/>
  <c r="E1797" i="2"/>
  <c r="D1797" i="2"/>
  <c r="C1797" i="2"/>
  <c r="B1797" i="2"/>
  <c r="A1797" i="2"/>
  <c r="G1796" i="2"/>
  <c r="F1796" i="2"/>
  <c r="E1796" i="2"/>
  <c r="D1796" i="2"/>
  <c r="C1796" i="2"/>
  <c r="B1796" i="2"/>
  <c r="A1796" i="2"/>
  <c r="G1795" i="2"/>
  <c r="F1795" i="2"/>
  <c r="E1795" i="2"/>
  <c r="D1795" i="2"/>
  <c r="C1795" i="2"/>
  <c r="B1795" i="2"/>
  <c r="A1795" i="2"/>
  <c r="G1794" i="2"/>
  <c r="F1794" i="2"/>
  <c r="E1794" i="2"/>
  <c r="D1794" i="2"/>
  <c r="C1794" i="2"/>
  <c r="B1794" i="2"/>
  <c r="A1794" i="2"/>
  <c r="G1793" i="2"/>
  <c r="F1793" i="2"/>
  <c r="E1793" i="2"/>
  <c r="D1793" i="2"/>
  <c r="C1793" i="2"/>
  <c r="B1793" i="2"/>
  <c r="A1793" i="2"/>
  <c r="G1792" i="2"/>
  <c r="F1792" i="2"/>
  <c r="E1792" i="2"/>
  <c r="D1792" i="2"/>
  <c r="C1792" i="2"/>
  <c r="B1792" i="2"/>
  <c r="A1792" i="2"/>
  <c r="G1791" i="2"/>
  <c r="F1791" i="2"/>
  <c r="E1791" i="2"/>
  <c r="D1791" i="2"/>
  <c r="C1791" i="2"/>
  <c r="B1791" i="2"/>
  <c r="A1791" i="2"/>
  <c r="G1790" i="2"/>
  <c r="F1790" i="2"/>
  <c r="E1790" i="2"/>
  <c r="D1790" i="2"/>
  <c r="C1790" i="2"/>
  <c r="B1790" i="2"/>
  <c r="A1790" i="2"/>
  <c r="G1789" i="2"/>
  <c r="F1789" i="2"/>
  <c r="E1789" i="2"/>
  <c r="D1789" i="2"/>
  <c r="C1789" i="2"/>
  <c r="B1789" i="2"/>
  <c r="A1789" i="2"/>
  <c r="G1788" i="2"/>
  <c r="F1788" i="2"/>
  <c r="E1788" i="2"/>
  <c r="D1788" i="2"/>
  <c r="C1788" i="2"/>
  <c r="B1788" i="2"/>
  <c r="A1788" i="2"/>
  <c r="G1787" i="2"/>
  <c r="F1787" i="2"/>
  <c r="E1787" i="2"/>
  <c r="D1787" i="2"/>
  <c r="C1787" i="2"/>
  <c r="B1787" i="2"/>
  <c r="A1787" i="2"/>
  <c r="G1786" i="2"/>
  <c r="F1786" i="2"/>
  <c r="E1786" i="2"/>
  <c r="D1786" i="2"/>
  <c r="C1786" i="2"/>
  <c r="B1786" i="2"/>
  <c r="A1786" i="2"/>
  <c r="G1785" i="2"/>
  <c r="F1785" i="2"/>
  <c r="E1785" i="2"/>
  <c r="D1785" i="2"/>
  <c r="C1785" i="2"/>
  <c r="B1785" i="2"/>
  <c r="A1785" i="2"/>
  <c r="G1784" i="2"/>
  <c r="F1784" i="2"/>
  <c r="E1784" i="2"/>
  <c r="D1784" i="2"/>
  <c r="C1784" i="2"/>
  <c r="B1784" i="2"/>
  <c r="A1784" i="2"/>
  <c r="G1783" i="2"/>
  <c r="F1783" i="2"/>
  <c r="E1783" i="2"/>
  <c r="D1783" i="2"/>
  <c r="C1783" i="2"/>
  <c r="B1783" i="2"/>
  <c r="A1783" i="2"/>
  <c r="G1782" i="2"/>
  <c r="F1782" i="2"/>
  <c r="E1782" i="2"/>
  <c r="D1782" i="2"/>
  <c r="C1782" i="2"/>
  <c r="B1782" i="2"/>
  <c r="A1782" i="2"/>
  <c r="G1781" i="2"/>
  <c r="F1781" i="2"/>
  <c r="E1781" i="2"/>
  <c r="D1781" i="2"/>
  <c r="C1781" i="2"/>
  <c r="B1781" i="2"/>
  <c r="A1781" i="2"/>
  <c r="G1780" i="2"/>
  <c r="F1780" i="2"/>
  <c r="E1780" i="2"/>
  <c r="D1780" i="2"/>
  <c r="C1780" i="2"/>
  <c r="B1780" i="2"/>
  <c r="A1780" i="2"/>
  <c r="G1779" i="2"/>
  <c r="F1779" i="2"/>
  <c r="E1779" i="2"/>
  <c r="D1779" i="2"/>
  <c r="C1779" i="2"/>
  <c r="B1779" i="2"/>
  <c r="A1779" i="2"/>
  <c r="G1778" i="2"/>
  <c r="F1778" i="2"/>
  <c r="E1778" i="2"/>
  <c r="D1778" i="2"/>
  <c r="C1778" i="2"/>
  <c r="B1778" i="2"/>
  <c r="A1778" i="2"/>
  <c r="G1777" i="2"/>
  <c r="F1777" i="2"/>
  <c r="E1777" i="2"/>
  <c r="D1777" i="2"/>
  <c r="C1777" i="2"/>
  <c r="B1777" i="2"/>
  <c r="A1777" i="2"/>
  <c r="G1776" i="2"/>
  <c r="F1776" i="2"/>
  <c r="E1776" i="2"/>
  <c r="D1776" i="2"/>
  <c r="C1776" i="2"/>
  <c r="B1776" i="2"/>
  <c r="A1776" i="2"/>
  <c r="G1775" i="2"/>
  <c r="F1775" i="2"/>
  <c r="E1775" i="2"/>
  <c r="D1775" i="2"/>
  <c r="C1775" i="2"/>
  <c r="B1775" i="2"/>
  <c r="A1775" i="2"/>
  <c r="G1774" i="2"/>
  <c r="F1774" i="2"/>
  <c r="E1774" i="2"/>
  <c r="D1774" i="2"/>
  <c r="C1774" i="2"/>
  <c r="B1774" i="2"/>
  <c r="A1774" i="2"/>
  <c r="G1773" i="2"/>
  <c r="F1773" i="2"/>
  <c r="E1773" i="2"/>
  <c r="D1773" i="2"/>
  <c r="C1773" i="2"/>
  <c r="B1773" i="2"/>
  <c r="A1773" i="2"/>
  <c r="G1772" i="2"/>
  <c r="F1772" i="2"/>
  <c r="E1772" i="2"/>
  <c r="D1772" i="2"/>
  <c r="C1772" i="2"/>
  <c r="B1772" i="2"/>
  <c r="A1772" i="2"/>
  <c r="G1771" i="2"/>
  <c r="F1771" i="2"/>
  <c r="E1771" i="2"/>
  <c r="D1771" i="2"/>
  <c r="C1771" i="2"/>
  <c r="B1771" i="2"/>
  <c r="A1771" i="2"/>
  <c r="G1770" i="2"/>
  <c r="F1770" i="2"/>
  <c r="E1770" i="2"/>
  <c r="D1770" i="2"/>
  <c r="C1770" i="2"/>
  <c r="B1770" i="2"/>
  <c r="A1770" i="2"/>
  <c r="G1769" i="2"/>
  <c r="F1769" i="2"/>
  <c r="E1769" i="2"/>
  <c r="D1769" i="2"/>
  <c r="C1769" i="2"/>
  <c r="B1769" i="2"/>
  <c r="A1769" i="2"/>
  <c r="G1768" i="2"/>
  <c r="F1768" i="2"/>
  <c r="E1768" i="2"/>
  <c r="D1768" i="2"/>
  <c r="C1768" i="2"/>
  <c r="B1768" i="2"/>
  <c r="A1768" i="2"/>
  <c r="G1767" i="2"/>
  <c r="F1767" i="2"/>
  <c r="E1767" i="2"/>
  <c r="D1767" i="2"/>
  <c r="C1767" i="2"/>
  <c r="B1767" i="2"/>
  <c r="A1767" i="2"/>
  <c r="G1766" i="2"/>
  <c r="F1766" i="2"/>
  <c r="E1766" i="2"/>
  <c r="D1766" i="2"/>
  <c r="C1766" i="2"/>
  <c r="B1766" i="2"/>
  <c r="A1766" i="2"/>
  <c r="G1765" i="2"/>
  <c r="F1765" i="2"/>
  <c r="E1765" i="2"/>
  <c r="D1765" i="2"/>
  <c r="C1765" i="2"/>
  <c r="B1765" i="2"/>
  <c r="A1765" i="2"/>
  <c r="G1764" i="2"/>
  <c r="F1764" i="2"/>
  <c r="E1764" i="2"/>
  <c r="D1764" i="2"/>
  <c r="C1764" i="2"/>
  <c r="B1764" i="2"/>
  <c r="A1764" i="2"/>
  <c r="G1763" i="2"/>
  <c r="F1763" i="2"/>
  <c r="E1763" i="2"/>
  <c r="D1763" i="2"/>
  <c r="C1763" i="2"/>
  <c r="B1763" i="2"/>
  <c r="A1763" i="2"/>
  <c r="G1762" i="2"/>
  <c r="F1762" i="2"/>
  <c r="E1762" i="2"/>
  <c r="D1762" i="2"/>
  <c r="C1762" i="2"/>
  <c r="B1762" i="2"/>
  <c r="A1762" i="2"/>
  <c r="G1761" i="2"/>
  <c r="F1761" i="2"/>
  <c r="E1761" i="2"/>
  <c r="D1761" i="2"/>
  <c r="C1761" i="2"/>
  <c r="B1761" i="2"/>
  <c r="A1761" i="2"/>
  <c r="G1760" i="2"/>
  <c r="F1760" i="2"/>
  <c r="E1760" i="2"/>
  <c r="D1760" i="2"/>
  <c r="C1760" i="2"/>
  <c r="B1760" i="2"/>
  <c r="A1760" i="2"/>
  <c r="G1759" i="2"/>
  <c r="F1759" i="2"/>
  <c r="E1759" i="2"/>
  <c r="D1759" i="2"/>
  <c r="C1759" i="2"/>
  <c r="B1759" i="2"/>
  <c r="A1759" i="2"/>
  <c r="G1758" i="2"/>
  <c r="F1758" i="2"/>
  <c r="E1758" i="2"/>
  <c r="D1758" i="2"/>
  <c r="C1758" i="2"/>
  <c r="B1758" i="2"/>
  <c r="A1758" i="2"/>
  <c r="G1757" i="2"/>
  <c r="F1757" i="2"/>
  <c r="E1757" i="2"/>
  <c r="D1757" i="2"/>
  <c r="C1757" i="2"/>
  <c r="B1757" i="2"/>
  <c r="A1757" i="2"/>
  <c r="G1756" i="2"/>
  <c r="F1756" i="2"/>
  <c r="E1756" i="2"/>
  <c r="D1756" i="2"/>
  <c r="C1756" i="2"/>
  <c r="B1756" i="2"/>
  <c r="A1756" i="2"/>
  <c r="G1755" i="2"/>
  <c r="F1755" i="2"/>
  <c r="E1755" i="2"/>
  <c r="D1755" i="2"/>
  <c r="C1755" i="2"/>
  <c r="B1755" i="2"/>
  <c r="A1755" i="2"/>
  <c r="G1754" i="2"/>
  <c r="F1754" i="2"/>
  <c r="E1754" i="2"/>
  <c r="D1754" i="2"/>
  <c r="C1754" i="2"/>
  <c r="B1754" i="2"/>
  <c r="A1754" i="2"/>
  <c r="G1753" i="2"/>
  <c r="F1753" i="2"/>
  <c r="E1753" i="2"/>
  <c r="D1753" i="2"/>
  <c r="C1753" i="2"/>
  <c r="B1753" i="2"/>
  <c r="A1753" i="2"/>
  <c r="G1752" i="2"/>
  <c r="F1752" i="2"/>
  <c r="E1752" i="2"/>
  <c r="D1752" i="2"/>
  <c r="C1752" i="2"/>
  <c r="B1752" i="2"/>
  <c r="A1752" i="2"/>
  <c r="G1751" i="2"/>
  <c r="F1751" i="2"/>
  <c r="E1751" i="2"/>
  <c r="D1751" i="2"/>
  <c r="C1751" i="2"/>
  <c r="B1751" i="2"/>
  <c r="A1751" i="2"/>
  <c r="G1750" i="2"/>
  <c r="F1750" i="2"/>
  <c r="E1750" i="2"/>
  <c r="D1750" i="2"/>
  <c r="C1750" i="2"/>
  <c r="B1750" i="2"/>
  <c r="A1750" i="2"/>
  <c r="G1749" i="2"/>
  <c r="F1749" i="2"/>
  <c r="E1749" i="2"/>
  <c r="D1749" i="2"/>
  <c r="C1749" i="2"/>
  <c r="B1749" i="2"/>
  <c r="A1749" i="2"/>
  <c r="G1748" i="2"/>
  <c r="F1748" i="2"/>
  <c r="E1748" i="2"/>
  <c r="D1748" i="2"/>
  <c r="C1748" i="2"/>
  <c r="B1748" i="2"/>
  <c r="A1748" i="2"/>
  <c r="G1747" i="2"/>
  <c r="F1747" i="2"/>
  <c r="E1747" i="2"/>
  <c r="D1747" i="2"/>
  <c r="C1747" i="2"/>
  <c r="B1747" i="2"/>
  <c r="A1747" i="2"/>
  <c r="G1746" i="2"/>
  <c r="F1746" i="2"/>
  <c r="E1746" i="2"/>
  <c r="D1746" i="2"/>
  <c r="C1746" i="2"/>
  <c r="B1746" i="2"/>
  <c r="A1746" i="2"/>
  <c r="G1745" i="2"/>
  <c r="F1745" i="2"/>
  <c r="E1745" i="2"/>
  <c r="D1745" i="2"/>
  <c r="C1745" i="2"/>
  <c r="B1745" i="2"/>
  <c r="A1745" i="2"/>
  <c r="G1744" i="2"/>
  <c r="F1744" i="2"/>
  <c r="E1744" i="2"/>
  <c r="D1744" i="2"/>
  <c r="C1744" i="2"/>
  <c r="B1744" i="2"/>
  <c r="A1744" i="2"/>
  <c r="G1743" i="2"/>
  <c r="F1743" i="2"/>
  <c r="E1743" i="2"/>
  <c r="D1743" i="2"/>
  <c r="C1743" i="2"/>
  <c r="B1743" i="2"/>
  <c r="A1743" i="2"/>
  <c r="G1742" i="2"/>
  <c r="F1742" i="2"/>
  <c r="E1742" i="2"/>
  <c r="D1742" i="2"/>
  <c r="C1742" i="2"/>
  <c r="B1742" i="2"/>
  <c r="A1742" i="2"/>
  <c r="G1741" i="2"/>
  <c r="F1741" i="2"/>
  <c r="E1741" i="2"/>
  <c r="D1741" i="2"/>
  <c r="C1741" i="2"/>
  <c r="B1741" i="2"/>
  <c r="A1741" i="2"/>
  <c r="G1740" i="2"/>
  <c r="F1740" i="2"/>
  <c r="E1740" i="2"/>
  <c r="D1740" i="2"/>
  <c r="C1740" i="2"/>
  <c r="B1740" i="2"/>
  <c r="A1740" i="2"/>
  <c r="G1739" i="2"/>
  <c r="F1739" i="2"/>
  <c r="E1739" i="2"/>
  <c r="D1739" i="2"/>
  <c r="C1739" i="2"/>
  <c r="B1739" i="2"/>
  <c r="A1739" i="2"/>
  <c r="G1738" i="2"/>
  <c r="F1738" i="2"/>
  <c r="E1738" i="2"/>
  <c r="D1738" i="2"/>
  <c r="C1738" i="2"/>
  <c r="B1738" i="2"/>
  <c r="A1738" i="2"/>
  <c r="G1737" i="2"/>
  <c r="F1737" i="2"/>
  <c r="E1737" i="2"/>
  <c r="D1737" i="2"/>
  <c r="C1737" i="2"/>
  <c r="B1737" i="2"/>
  <c r="A1737" i="2"/>
  <c r="G1736" i="2"/>
  <c r="F1736" i="2"/>
  <c r="E1736" i="2"/>
  <c r="D1736" i="2"/>
  <c r="C1736" i="2"/>
  <c r="B1736" i="2"/>
  <c r="A1736" i="2"/>
  <c r="G1735" i="2"/>
  <c r="F1735" i="2"/>
  <c r="E1735" i="2"/>
  <c r="D1735" i="2"/>
  <c r="C1735" i="2"/>
  <c r="B1735" i="2"/>
  <c r="A1735" i="2"/>
  <c r="G1734" i="2"/>
  <c r="F1734" i="2"/>
  <c r="E1734" i="2"/>
  <c r="D1734" i="2"/>
  <c r="C1734" i="2"/>
  <c r="B1734" i="2"/>
  <c r="A1734" i="2"/>
  <c r="G1733" i="2"/>
  <c r="F1733" i="2"/>
  <c r="E1733" i="2"/>
  <c r="D1733" i="2"/>
  <c r="C1733" i="2"/>
  <c r="B1733" i="2"/>
  <c r="A1733" i="2"/>
  <c r="G1732" i="2"/>
  <c r="F1732" i="2"/>
  <c r="E1732" i="2"/>
  <c r="D1732" i="2"/>
  <c r="C1732" i="2"/>
  <c r="B1732" i="2"/>
  <c r="A1732" i="2"/>
  <c r="G1731" i="2"/>
  <c r="F1731" i="2"/>
  <c r="E1731" i="2"/>
  <c r="D1731" i="2"/>
  <c r="C1731" i="2"/>
  <c r="B1731" i="2"/>
  <c r="A1731" i="2"/>
  <c r="G1730" i="2"/>
  <c r="F1730" i="2"/>
  <c r="E1730" i="2"/>
  <c r="D1730" i="2"/>
  <c r="C1730" i="2"/>
  <c r="B1730" i="2"/>
  <c r="A1730" i="2"/>
  <c r="G1729" i="2"/>
  <c r="F1729" i="2"/>
  <c r="E1729" i="2"/>
  <c r="D1729" i="2"/>
  <c r="C1729" i="2"/>
  <c r="B1729" i="2"/>
  <c r="A1729" i="2"/>
  <c r="G1728" i="2"/>
  <c r="F1728" i="2"/>
  <c r="E1728" i="2"/>
  <c r="D1728" i="2"/>
  <c r="C1728" i="2"/>
  <c r="B1728" i="2"/>
  <c r="A1728" i="2"/>
  <c r="G1727" i="2"/>
  <c r="F1727" i="2"/>
  <c r="E1727" i="2"/>
  <c r="D1727" i="2"/>
  <c r="C1727" i="2"/>
  <c r="B1727" i="2"/>
  <c r="A1727" i="2"/>
  <c r="G1726" i="2"/>
  <c r="F1726" i="2"/>
  <c r="E1726" i="2"/>
  <c r="D1726" i="2"/>
  <c r="C1726" i="2"/>
  <c r="B1726" i="2"/>
  <c r="A1726" i="2"/>
  <c r="G1725" i="2"/>
  <c r="F1725" i="2"/>
  <c r="E1725" i="2"/>
  <c r="D1725" i="2"/>
  <c r="C1725" i="2"/>
  <c r="B1725" i="2"/>
  <c r="A1725" i="2"/>
  <c r="G1724" i="2"/>
  <c r="F1724" i="2"/>
  <c r="E1724" i="2"/>
  <c r="D1724" i="2"/>
  <c r="C1724" i="2"/>
  <c r="B1724" i="2"/>
  <c r="A1724" i="2"/>
  <c r="G1723" i="2"/>
  <c r="F1723" i="2"/>
  <c r="E1723" i="2"/>
  <c r="D1723" i="2"/>
  <c r="C1723" i="2"/>
  <c r="B1723" i="2"/>
  <c r="A1723" i="2"/>
  <c r="G1722" i="2"/>
  <c r="F1722" i="2"/>
  <c r="E1722" i="2"/>
  <c r="D1722" i="2"/>
  <c r="C1722" i="2"/>
  <c r="B1722" i="2"/>
  <c r="A1722" i="2"/>
  <c r="G1721" i="2"/>
  <c r="F1721" i="2"/>
  <c r="E1721" i="2"/>
  <c r="D1721" i="2"/>
  <c r="C1721" i="2"/>
  <c r="B1721" i="2"/>
  <c r="A1721" i="2"/>
  <c r="G1720" i="2"/>
  <c r="F1720" i="2"/>
  <c r="E1720" i="2"/>
  <c r="D1720" i="2"/>
  <c r="C1720" i="2"/>
  <c r="B1720" i="2"/>
  <c r="A1720" i="2"/>
  <c r="G1719" i="2"/>
  <c r="F1719" i="2"/>
  <c r="E1719" i="2"/>
  <c r="D1719" i="2"/>
  <c r="C1719" i="2"/>
  <c r="B1719" i="2"/>
  <c r="A1719" i="2"/>
  <c r="G1718" i="2"/>
  <c r="F1718" i="2"/>
  <c r="E1718" i="2"/>
  <c r="D1718" i="2"/>
  <c r="C1718" i="2"/>
  <c r="B1718" i="2"/>
  <c r="A1718" i="2"/>
  <c r="G1717" i="2"/>
  <c r="F1717" i="2"/>
  <c r="E1717" i="2"/>
  <c r="D1717" i="2"/>
  <c r="C1717" i="2"/>
  <c r="B1717" i="2"/>
  <c r="A1717" i="2"/>
  <c r="G1716" i="2"/>
  <c r="F1716" i="2"/>
  <c r="E1716" i="2"/>
  <c r="D1716" i="2"/>
  <c r="C1716" i="2"/>
  <c r="B1716" i="2"/>
  <c r="A1716" i="2"/>
  <c r="G1715" i="2"/>
  <c r="F1715" i="2"/>
  <c r="E1715" i="2"/>
  <c r="D1715" i="2"/>
  <c r="C1715" i="2"/>
  <c r="B1715" i="2"/>
  <c r="A1715" i="2"/>
  <c r="G1714" i="2"/>
  <c r="F1714" i="2"/>
  <c r="E1714" i="2"/>
  <c r="D1714" i="2"/>
  <c r="C1714" i="2"/>
  <c r="B1714" i="2"/>
  <c r="A1714" i="2"/>
  <c r="G1713" i="2"/>
  <c r="F1713" i="2"/>
  <c r="E1713" i="2"/>
  <c r="D1713" i="2"/>
  <c r="C1713" i="2"/>
  <c r="B1713" i="2"/>
  <c r="A1713" i="2"/>
  <c r="G1712" i="2"/>
  <c r="F1712" i="2"/>
  <c r="E1712" i="2"/>
  <c r="D1712" i="2"/>
  <c r="C1712" i="2"/>
  <c r="B1712" i="2"/>
  <c r="A1712" i="2"/>
  <c r="G1711" i="2"/>
  <c r="F1711" i="2"/>
  <c r="E1711" i="2"/>
  <c r="D1711" i="2"/>
  <c r="C1711" i="2"/>
  <c r="B1711" i="2"/>
  <c r="A1711" i="2"/>
  <c r="G1710" i="2"/>
  <c r="F1710" i="2"/>
  <c r="E1710" i="2"/>
  <c r="D1710" i="2"/>
  <c r="C1710" i="2"/>
  <c r="B1710" i="2"/>
  <c r="A1710" i="2"/>
  <c r="G1709" i="2"/>
  <c r="F1709" i="2"/>
  <c r="E1709" i="2"/>
  <c r="D1709" i="2"/>
  <c r="C1709" i="2"/>
  <c r="B1709" i="2"/>
  <c r="A1709" i="2"/>
  <c r="G1708" i="2"/>
  <c r="F1708" i="2"/>
  <c r="E1708" i="2"/>
  <c r="D1708" i="2"/>
  <c r="C1708" i="2"/>
  <c r="B1708" i="2"/>
  <c r="A1708" i="2"/>
  <c r="G1707" i="2"/>
  <c r="F1707" i="2"/>
  <c r="E1707" i="2"/>
  <c r="D1707" i="2"/>
  <c r="C1707" i="2"/>
  <c r="B1707" i="2"/>
  <c r="A1707" i="2"/>
  <c r="G1706" i="2"/>
  <c r="F1706" i="2"/>
  <c r="E1706" i="2"/>
  <c r="D1706" i="2"/>
  <c r="C1706" i="2"/>
  <c r="B1706" i="2"/>
  <c r="A1706" i="2"/>
  <c r="G1705" i="2"/>
  <c r="F1705" i="2"/>
  <c r="E1705" i="2"/>
  <c r="D1705" i="2"/>
  <c r="C1705" i="2"/>
  <c r="B1705" i="2"/>
  <c r="A1705" i="2"/>
  <c r="G1704" i="2"/>
  <c r="F1704" i="2"/>
  <c r="E1704" i="2"/>
  <c r="D1704" i="2"/>
  <c r="C1704" i="2"/>
  <c r="B1704" i="2"/>
  <c r="A1704" i="2"/>
  <c r="G1703" i="2"/>
  <c r="F1703" i="2"/>
  <c r="E1703" i="2"/>
  <c r="D1703" i="2"/>
  <c r="C1703" i="2"/>
  <c r="B1703" i="2"/>
  <c r="A1703" i="2"/>
  <c r="G1702" i="2"/>
  <c r="F1702" i="2"/>
  <c r="E1702" i="2"/>
  <c r="D1702" i="2"/>
  <c r="C1702" i="2"/>
  <c r="B1702" i="2"/>
  <c r="A1702" i="2"/>
  <c r="G1701" i="2"/>
  <c r="F1701" i="2"/>
  <c r="E1701" i="2"/>
  <c r="D1701" i="2"/>
  <c r="C1701" i="2"/>
  <c r="B1701" i="2"/>
  <c r="A1701" i="2"/>
  <c r="G1700" i="2"/>
  <c r="F1700" i="2"/>
  <c r="E1700" i="2"/>
  <c r="D1700" i="2"/>
  <c r="C1700" i="2"/>
  <c r="B1700" i="2"/>
  <c r="A1700" i="2"/>
  <c r="G1699" i="2"/>
  <c r="F1699" i="2"/>
  <c r="E1699" i="2"/>
  <c r="D1699" i="2"/>
  <c r="C1699" i="2"/>
  <c r="B1699" i="2"/>
  <c r="A1699" i="2"/>
  <c r="G1698" i="2"/>
  <c r="F1698" i="2"/>
  <c r="E1698" i="2"/>
  <c r="D1698" i="2"/>
  <c r="C1698" i="2"/>
  <c r="B1698" i="2"/>
  <c r="A1698" i="2"/>
  <c r="G1697" i="2"/>
  <c r="F1697" i="2"/>
  <c r="E1697" i="2"/>
  <c r="D1697" i="2"/>
  <c r="C1697" i="2"/>
  <c r="B1697" i="2"/>
  <c r="A1697" i="2"/>
  <c r="G1696" i="2"/>
  <c r="F1696" i="2"/>
  <c r="E1696" i="2"/>
  <c r="D1696" i="2"/>
  <c r="C1696" i="2"/>
  <c r="B1696" i="2"/>
  <c r="A1696" i="2"/>
  <c r="G1695" i="2"/>
  <c r="F1695" i="2"/>
  <c r="E1695" i="2"/>
  <c r="D1695" i="2"/>
  <c r="C1695" i="2"/>
  <c r="B1695" i="2"/>
  <c r="A1695" i="2"/>
  <c r="G1694" i="2"/>
  <c r="F1694" i="2"/>
  <c r="E1694" i="2"/>
  <c r="D1694" i="2"/>
  <c r="C1694" i="2"/>
  <c r="B1694" i="2"/>
  <c r="A1694" i="2"/>
  <c r="G1693" i="2"/>
  <c r="F1693" i="2"/>
  <c r="E1693" i="2"/>
  <c r="D1693" i="2"/>
  <c r="C1693" i="2"/>
  <c r="B1693" i="2"/>
  <c r="A1693" i="2"/>
  <c r="G1692" i="2"/>
  <c r="F1692" i="2"/>
  <c r="E1692" i="2"/>
  <c r="D1692" i="2"/>
  <c r="C1692" i="2"/>
  <c r="B1692" i="2"/>
  <c r="A1692" i="2"/>
  <c r="G1691" i="2"/>
  <c r="F1691" i="2"/>
  <c r="E1691" i="2"/>
  <c r="D1691" i="2"/>
  <c r="C1691" i="2"/>
  <c r="B1691" i="2"/>
  <c r="A1691" i="2"/>
  <c r="G1690" i="2"/>
  <c r="F1690" i="2"/>
  <c r="E1690" i="2"/>
  <c r="D1690" i="2"/>
  <c r="C1690" i="2"/>
  <c r="B1690" i="2"/>
  <c r="A1690" i="2"/>
  <c r="G1689" i="2"/>
  <c r="F1689" i="2"/>
  <c r="E1689" i="2"/>
  <c r="D1689" i="2"/>
  <c r="C1689" i="2"/>
  <c r="B1689" i="2"/>
  <c r="A1689" i="2"/>
  <c r="G1688" i="2"/>
  <c r="F1688" i="2"/>
  <c r="E1688" i="2"/>
  <c r="D1688" i="2"/>
  <c r="C1688" i="2"/>
  <c r="B1688" i="2"/>
  <c r="A1688" i="2"/>
  <c r="G1687" i="2"/>
  <c r="F1687" i="2"/>
  <c r="E1687" i="2"/>
  <c r="D1687" i="2"/>
  <c r="C1687" i="2"/>
  <c r="B1687" i="2"/>
  <c r="A1687" i="2"/>
  <c r="G1686" i="2"/>
  <c r="F1686" i="2"/>
  <c r="E1686" i="2"/>
  <c r="D1686" i="2"/>
  <c r="C1686" i="2"/>
  <c r="B1686" i="2"/>
  <c r="A1686" i="2"/>
  <c r="G1685" i="2"/>
  <c r="F1685" i="2"/>
  <c r="E1685" i="2"/>
  <c r="D1685" i="2"/>
  <c r="C1685" i="2"/>
  <c r="B1685" i="2"/>
  <c r="A1685" i="2"/>
  <c r="G1684" i="2"/>
  <c r="F1684" i="2"/>
  <c r="E1684" i="2"/>
  <c r="D1684" i="2"/>
  <c r="C1684" i="2"/>
  <c r="B1684" i="2"/>
  <c r="A1684" i="2"/>
  <c r="G1683" i="2"/>
  <c r="F1683" i="2"/>
  <c r="E1683" i="2"/>
  <c r="D1683" i="2"/>
  <c r="C1683" i="2"/>
  <c r="B1683" i="2"/>
  <c r="A1683" i="2"/>
  <c r="G1682" i="2"/>
  <c r="F1682" i="2"/>
  <c r="E1682" i="2"/>
  <c r="D1682" i="2"/>
  <c r="C1682" i="2"/>
  <c r="B1682" i="2"/>
  <c r="A1682" i="2"/>
  <c r="G1681" i="2"/>
  <c r="F1681" i="2"/>
  <c r="E1681" i="2"/>
  <c r="D1681" i="2"/>
  <c r="C1681" i="2"/>
  <c r="B1681" i="2"/>
  <c r="A1681" i="2"/>
  <c r="G1680" i="2"/>
  <c r="F1680" i="2"/>
  <c r="E1680" i="2"/>
  <c r="D1680" i="2"/>
  <c r="C1680" i="2"/>
  <c r="B1680" i="2"/>
  <c r="A1680" i="2"/>
  <c r="G1679" i="2"/>
  <c r="F1679" i="2"/>
  <c r="E1679" i="2"/>
  <c r="D1679" i="2"/>
  <c r="C1679" i="2"/>
  <c r="B1679" i="2"/>
  <c r="A1679" i="2"/>
  <c r="G1678" i="2"/>
  <c r="F1678" i="2"/>
  <c r="E1678" i="2"/>
  <c r="D1678" i="2"/>
  <c r="C1678" i="2"/>
  <c r="B1678" i="2"/>
  <c r="A1678" i="2"/>
  <c r="G1677" i="2"/>
  <c r="F1677" i="2"/>
  <c r="E1677" i="2"/>
  <c r="D1677" i="2"/>
  <c r="C1677" i="2"/>
  <c r="B1677" i="2"/>
  <c r="A1677" i="2"/>
  <c r="G1676" i="2"/>
  <c r="F1676" i="2"/>
  <c r="E1676" i="2"/>
  <c r="D1676" i="2"/>
  <c r="C1676" i="2"/>
  <c r="B1676" i="2"/>
  <c r="A1676" i="2"/>
  <c r="G1675" i="2"/>
  <c r="F1675" i="2"/>
  <c r="E1675" i="2"/>
  <c r="D1675" i="2"/>
  <c r="C1675" i="2"/>
  <c r="B1675" i="2"/>
  <c r="A1675" i="2"/>
  <c r="G1674" i="2"/>
  <c r="F1674" i="2"/>
  <c r="E1674" i="2"/>
  <c r="D1674" i="2"/>
  <c r="C1674" i="2"/>
  <c r="B1674" i="2"/>
  <c r="A1674" i="2"/>
  <c r="G1673" i="2"/>
  <c r="F1673" i="2"/>
  <c r="E1673" i="2"/>
  <c r="D1673" i="2"/>
  <c r="C1673" i="2"/>
  <c r="B1673" i="2"/>
  <c r="A1673" i="2"/>
  <c r="G1672" i="2"/>
  <c r="F1672" i="2"/>
  <c r="E1672" i="2"/>
  <c r="D1672" i="2"/>
  <c r="C1672" i="2"/>
  <c r="B1672" i="2"/>
  <c r="A1672" i="2"/>
  <c r="G1671" i="2"/>
  <c r="F1671" i="2"/>
  <c r="E1671" i="2"/>
  <c r="D1671" i="2"/>
  <c r="C1671" i="2"/>
  <c r="B1671" i="2"/>
  <c r="A1671" i="2"/>
  <c r="G1670" i="2"/>
  <c r="F1670" i="2"/>
  <c r="E1670" i="2"/>
  <c r="D1670" i="2"/>
  <c r="C1670" i="2"/>
  <c r="B1670" i="2"/>
  <c r="A1670" i="2"/>
  <c r="G1669" i="2"/>
  <c r="F1669" i="2"/>
  <c r="E1669" i="2"/>
  <c r="D1669" i="2"/>
  <c r="C1669" i="2"/>
  <c r="B1669" i="2"/>
  <c r="A1669" i="2"/>
  <c r="G1668" i="2"/>
  <c r="F1668" i="2"/>
  <c r="E1668" i="2"/>
  <c r="D1668" i="2"/>
  <c r="C1668" i="2"/>
  <c r="B1668" i="2"/>
  <c r="A1668" i="2"/>
  <c r="G1667" i="2"/>
  <c r="F1667" i="2"/>
  <c r="E1667" i="2"/>
  <c r="D1667" i="2"/>
  <c r="C1667" i="2"/>
  <c r="B1667" i="2"/>
  <c r="A1667" i="2"/>
  <c r="G1666" i="2"/>
  <c r="F1666" i="2"/>
  <c r="E1666" i="2"/>
  <c r="D1666" i="2"/>
  <c r="C1666" i="2"/>
  <c r="B1666" i="2"/>
  <c r="A1666" i="2"/>
  <c r="G1665" i="2"/>
  <c r="F1665" i="2"/>
  <c r="E1665" i="2"/>
  <c r="D1665" i="2"/>
  <c r="C1665" i="2"/>
  <c r="B1665" i="2"/>
  <c r="A1665" i="2"/>
  <c r="G1664" i="2"/>
  <c r="F1664" i="2"/>
  <c r="E1664" i="2"/>
  <c r="D1664" i="2"/>
  <c r="C1664" i="2"/>
  <c r="B1664" i="2"/>
  <c r="A1664" i="2"/>
  <c r="G1663" i="2"/>
  <c r="F1663" i="2"/>
  <c r="E1663" i="2"/>
  <c r="D1663" i="2"/>
  <c r="C1663" i="2"/>
  <c r="B1663" i="2"/>
  <c r="A1663" i="2"/>
  <c r="G1662" i="2"/>
  <c r="F1662" i="2"/>
  <c r="E1662" i="2"/>
  <c r="D1662" i="2"/>
  <c r="C1662" i="2"/>
  <c r="B1662" i="2"/>
  <c r="A1662" i="2"/>
  <c r="G1661" i="2"/>
  <c r="F1661" i="2"/>
  <c r="E1661" i="2"/>
  <c r="D1661" i="2"/>
  <c r="C1661" i="2"/>
  <c r="B1661" i="2"/>
  <c r="A1661" i="2"/>
  <c r="G1660" i="2"/>
  <c r="F1660" i="2"/>
  <c r="E1660" i="2"/>
  <c r="D1660" i="2"/>
  <c r="C1660" i="2"/>
  <c r="B1660" i="2"/>
  <c r="A1660" i="2"/>
  <c r="G1659" i="2"/>
  <c r="F1659" i="2"/>
  <c r="E1659" i="2"/>
  <c r="D1659" i="2"/>
  <c r="C1659" i="2"/>
  <c r="B1659" i="2"/>
  <c r="A1659" i="2"/>
  <c r="G1658" i="2"/>
  <c r="F1658" i="2"/>
  <c r="E1658" i="2"/>
  <c r="D1658" i="2"/>
  <c r="C1658" i="2"/>
  <c r="B1658" i="2"/>
  <c r="A1658" i="2"/>
  <c r="G1657" i="2"/>
  <c r="F1657" i="2"/>
  <c r="E1657" i="2"/>
  <c r="D1657" i="2"/>
  <c r="C1657" i="2"/>
  <c r="B1657" i="2"/>
  <c r="A1657" i="2"/>
  <c r="G1656" i="2"/>
  <c r="F1656" i="2"/>
  <c r="E1656" i="2"/>
  <c r="D1656" i="2"/>
  <c r="C1656" i="2"/>
  <c r="B1656" i="2"/>
  <c r="A1656" i="2"/>
  <c r="G1655" i="2"/>
  <c r="F1655" i="2"/>
  <c r="E1655" i="2"/>
  <c r="D1655" i="2"/>
  <c r="C1655" i="2"/>
  <c r="B1655" i="2"/>
  <c r="A1655" i="2"/>
  <c r="G1654" i="2"/>
  <c r="F1654" i="2"/>
  <c r="E1654" i="2"/>
  <c r="D1654" i="2"/>
  <c r="C1654" i="2"/>
  <c r="B1654" i="2"/>
  <c r="A1654" i="2"/>
  <c r="G1653" i="2"/>
  <c r="F1653" i="2"/>
  <c r="E1653" i="2"/>
  <c r="D1653" i="2"/>
  <c r="C1653" i="2"/>
  <c r="B1653" i="2"/>
  <c r="A1653" i="2"/>
  <c r="G1652" i="2"/>
  <c r="F1652" i="2"/>
  <c r="E1652" i="2"/>
  <c r="D1652" i="2"/>
  <c r="C1652" i="2"/>
  <c r="B1652" i="2"/>
  <c r="A1652" i="2"/>
  <c r="G1651" i="2"/>
  <c r="F1651" i="2"/>
  <c r="E1651" i="2"/>
  <c r="D1651" i="2"/>
  <c r="C1651" i="2"/>
  <c r="B1651" i="2"/>
  <c r="A1651" i="2"/>
  <c r="G1650" i="2"/>
  <c r="F1650" i="2"/>
  <c r="E1650" i="2"/>
  <c r="D1650" i="2"/>
  <c r="C1650" i="2"/>
  <c r="B1650" i="2"/>
  <c r="A1650" i="2"/>
  <c r="G1649" i="2"/>
  <c r="F1649" i="2"/>
  <c r="E1649" i="2"/>
  <c r="D1649" i="2"/>
  <c r="C1649" i="2"/>
  <c r="B1649" i="2"/>
  <c r="A1649" i="2"/>
  <c r="G1648" i="2"/>
  <c r="F1648" i="2"/>
  <c r="E1648" i="2"/>
  <c r="D1648" i="2"/>
  <c r="C1648" i="2"/>
  <c r="B1648" i="2"/>
  <c r="A1648" i="2"/>
  <c r="G1647" i="2"/>
  <c r="F1647" i="2"/>
  <c r="E1647" i="2"/>
  <c r="D1647" i="2"/>
  <c r="C1647" i="2"/>
  <c r="B1647" i="2"/>
  <c r="A1647" i="2"/>
  <c r="G1646" i="2"/>
  <c r="F1646" i="2"/>
  <c r="E1646" i="2"/>
  <c r="D1646" i="2"/>
  <c r="C1646" i="2"/>
  <c r="B1646" i="2"/>
  <c r="A1646" i="2"/>
  <c r="G1645" i="2"/>
  <c r="F1645" i="2"/>
  <c r="E1645" i="2"/>
  <c r="D1645" i="2"/>
  <c r="C1645" i="2"/>
  <c r="B1645" i="2"/>
  <c r="A1645" i="2"/>
  <c r="G1644" i="2"/>
  <c r="F1644" i="2"/>
  <c r="E1644" i="2"/>
  <c r="D1644" i="2"/>
  <c r="C1644" i="2"/>
  <c r="B1644" i="2"/>
  <c r="A1644" i="2"/>
  <c r="G1643" i="2"/>
  <c r="F1643" i="2"/>
  <c r="E1643" i="2"/>
  <c r="D1643" i="2"/>
  <c r="C1643" i="2"/>
  <c r="B1643" i="2"/>
  <c r="A1643" i="2"/>
  <c r="G1642" i="2"/>
  <c r="F1642" i="2"/>
  <c r="E1642" i="2"/>
  <c r="D1642" i="2"/>
  <c r="C1642" i="2"/>
  <c r="B1642" i="2"/>
  <c r="A1642" i="2"/>
  <c r="G1641" i="2"/>
  <c r="F1641" i="2"/>
  <c r="E1641" i="2"/>
  <c r="D1641" i="2"/>
  <c r="C1641" i="2"/>
  <c r="B1641" i="2"/>
  <c r="A1641" i="2"/>
  <c r="G1640" i="2"/>
  <c r="F1640" i="2"/>
  <c r="E1640" i="2"/>
  <c r="D1640" i="2"/>
  <c r="C1640" i="2"/>
  <c r="B1640" i="2"/>
  <c r="A1640" i="2"/>
  <c r="G1639" i="2"/>
  <c r="F1639" i="2"/>
  <c r="E1639" i="2"/>
  <c r="D1639" i="2"/>
  <c r="C1639" i="2"/>
  <c r="B1639" i="2"/>
  <c r="A1639" i="2"/>
  <c r="G1638" i="2"/>
  <c r="F1638" i="2"/>
  <c r="E1638" i="2"/>
  <c r="D1638" i="2"/>
  <c r="C1638" i="2"/>
  <c r="B1638" i="2"/>
  <c r="A1638" i="2"/>
  <c r="G1637" i="2"/>
  <c r="F1637" i="2"/>
  <c r="E1637" i="2"/>
  <c r="D1637" i="2"/>
  <c r="C1637" i="2"/>
  <c r="B1637" i="2"/>
  <c r="A1637" i="2"/>
  <c r="G1636" i="2"/>
  <c r="F1636" i="2"/>
  <c r="E1636" i="2"/>
  <c r="D1636" i="2"/>
  <c r="C1636" i="2"/>
  <c r="B1636" i="2"/>
  <c r="A1636" i="2"/>
  <c r="G1635" i="2"/>
  <c r="F1635" i="2"/>
  <c r="E1635" i="2"/>
  <c r="D1635" i="2"/>
  <c r="C1635" i="2"/>
  <c r="B1635" i="2"/>
  <c r="A1635" i="2"/>
  <c r="G1634" i="2"/>
  <c r="F1634" i="2"/>
  <c r="E1634" i="2"/>
  <c r="D1634" i="2"/>
  <c r="C1634" i="2"/>
  <c r="B1634" i="2"/>
  <c r="A1634" i="2"/>
  <c r="G1633" i="2"/>
  <c r="F1633" i="2"/>
  <c r="E1633" i="2"/>
  <c r="D1633" i="2"/>
  <c r="C1633" i="2"/>
  <c r="B1633" i="2"/>
  <c r="A1633" i="2"/>
  <c r="G1632" i="2"/>
  <c r="F1632" i="2"/>
  <c r="E1632" i="2"/>
  <c r="D1632" i="2"/>
  <c r="C1632" i="2"/>
  <c r="B1632" i="2"/>
  <c r="A1632" i="2"/>
  <c r="G1631" i="2"/>
  <c r="F1631" i="2"/>
  <c r="E1631" i="2"/>
  <c r="D1631" i="2"/>
  <c r="C1631" i="2"/>
  <c r="B1631" i="2"/>
  <c r="A1631" i="2"/>
  <c r="G1630" i="2"/>
  <c r="F1630" i="2"/>
  <c r="E1630" i="2"/>
  <c r="D1630" i="2"/>
  <c r="C1630" i="2"/>
  <c r="B1630" i="2"/>
  <c r="A1630" i="2"/>
  <c r="G1629" i="2"/>
  <c r="F1629" i="2"/>
  <c r="E1629" i="2"/>
  <c r="D1629" i="2"/>
  <c r="C1629" i="2"/>
  <c r="B1629" i="2"/>
  <c r="A1629" i="2"/>
  <c r="G1628" i="2"/>
  <c r="F1628" i="2"/>
  <c r="E1628" i="2"/>
  <c r="D1628" i="2"/>
  <c r="C1628" i="2"/>
  <c r="B1628" i="2"/>
  <c r="A1628" i="2"/>
  <c r="G1627" i="2"/>
  <c r="F1627" i="2"/>
  <c r="E1627" i="2"/>
  <c r="D1627" i="2"/>
  <c r="C1627" i="2"/>
  <c r="B1627" i="2"/>
  <c r="A1627" i="2"/>
  <c r="G1626" i="2"/>
  <c r="F1626" i="2"/>
  <c r="E1626" i="2"/>
  <c r="D1626" i="2"/>
  <c r="C1626" i="2"/>
  <c r="B1626" i="2"/>
  <c r="A1626" i="2"/>
  <c r="G1625" i="2"/>
  <c r="F1625" i="2"/>
  <c r="E1625" i="2"/>
  <c r="D1625" i="2"/>
  <c r="C1625" i="2"/>
  <c r="B1625" i="2"/>
  <c r="A1625" i="2"/>
  <c r="G1624" i="2"/>
  <c r="F1624" i="2"/>
  <c r="E1624" i="2"/>
  <c r="D1624" i="2"/>
  <c r="C1624" i="2"/>
  <c r="B1624" i="2"/>
  <c r="A1624" i="2"/>
  <c r="G1623" i="2"/>
  <c r="F1623" i="2"/>
  <c r="E1623" i="2"/>
  <c r="D1623" i="2"/>
  <c r="C1623" i="2"/>
  <c r="B1623" i="2"/>
  <c r="A1623" i="2"/>
  <c r="G1622" i="2"/>
  <c r="F1622" i="2"/>
  <c r="E1622" i="2"/>
  <c r="D1622" i="2"/>
  <c r="C1622" i="2"/>
  <c r="B1622" i="2"/>
  <c r="A1622" i="2"/>
  <c r="G1621" i="2"/>
  <c r="F1621" i="2"/>
  <c r="E1621" i="2"/>
  <c r="D1621" i="2"/>
  <c r="C1621" i="2"/>
  <c r="B1621" i="2"/>
  <c r="A1621" i="2"/>
  <c r="G1620" i="2"/>
  <c r="F1620" i="2"/>
  <c r="E1620" i="2"/>
  <c r="D1620" i="2"/>
  <c r="C1620" i="2"/>
  <c r="B1620" i="2"/>
  <c r="A1620" i="2"/>
  <c r="G1619" i="2"/>
  <c r="F1619" i="2"/>
  <c r="E1619" i="2"/>
  <c r="D1619" i="2"/>
  <c r="C1619" i="2"/>
  <c r="B1619" i="2"/>
  <c r="A1619" i="2"/>
  <c r="G1618" i="2"/>
  <c r="F1618" i="2"/>
  <c r="E1618" i="2"/>
  <c r="D1618" i="2"/>
  <c r="C1618" i="2"/>
  <c r="B1618" i="2"/>
  <c r="A1618" i="2"/>
  <c r="G1617" i="2"/>
  <c r="F1617" i="2"/>
  <c r="E1617" i="2"/>
  <c r="D1617" i="2"/>
  <c r="C1617" i="2"/>
  <c r="B1617" i="2"/>
  <c r="A1617" i="2"/>
  <c r="G1616" i="2"/>
  <c r="F1616" i="2"/>
  <c r="E1616" i="2"/>
  <c r="D1616" i="2"/>
  <c r="C1616" i="2"/>
  <c r="B1616" i="2"/>
  <c r="A1616" i="2"/>
  <c r="G1615" i="2"/>
  <c r="F1615" i="2"/>
  <c r="E1615" i="2"/>
  <c r="D1615" i="2"/>
  <c r="C1615" i="2"/>
  <c r="B1615" i="2"/>
  <c r="A1615" i="2"/>
  <c r="G1614" i="2"/>
  <c r="F1614" i="2"/>
  <c r="E1614" i="2"/>
  <c r="D1614" i="2"/>
  <c r="C1614" i="2"/>
  <c r="B1614" i="2"/>
  <c r="A1614" i="2"/>
  <c r="G1613" i="2"/>
  <c r="F1613" i="2"/>
  <c r="E1613" i="2"/>
  <c r="D1613" i="2"/>
  <c r="C1613" i="2"/>
  <c r="B1613" i="2"/>
  <c r="A1613" i="2"/>
  <c r="G1612" i="2"/>
  <c r="F1612" i="2"/>
  <c r="E1612" i="2"/>
  <c r="D1612" i="2"/>
  <c r="C1612" i="2"/>
  <c r="B1612" i="2"/>
  <c r="A1612" i="2"/>
  <c r="G1611" i="2"/>
  <c r="F1611" i="2"/>
  <c r="E1611" i="2"/>
  <c r="D1611" i="2"/>
  <c r="C1611" i="2"/>
  <c r="B1611" i="2"/>
  <c r="A1611" i="2"/>
  <c r="G1610" i="2"/>
  <c r="F1610" i="2"/>
  <c r="E1610" i="2"/>
  <c r="D1610" i="2"/>
  <c r="C1610" i="2"/>
  <c r="B1610" i="2"/>
  <c r="A1610" i="2"/>
  <c r="G1609" i="2"/>
  <c r="F1609" i="2"/>
  <c r="E1609" i="2"/>
  <c r="D1609" i="2"/>
  <c r="C1609" i="2"/>
  <c r="B1609" i="2"/>
  <c r="A1609" i="2"/>
  <c r="G1608" i="2"/>
  <c r="F1608" i="2"/>
  <c r="E1608" i="2"/>
  <c r="D1608" i="2"/>
  <c r="C1608" i="2"/>
  <c r="B1608" i="2"/>
  <c r="A1608" i="2"/>
  <c r="G1607" i="2"/>
  <c r="F1607" i="2"/>
  <c r="E1607" i="2"/>
  <c r="D1607" i="2"/>
  <c r="C1607" i="2"/>
  <c r="B1607" i="2"/>
  <c r="A1607" i="2"/>
  <c r="G1606" i="2"/>
  <c r="F1606" i="2"/>
  <c r="E1606" i="2"/>
  <c r="D1606" i="2"/>
  <c r="C1606" i="2"/>
  <c r="B1606" i="2"/>
  <c r="A1606" i="2"/>
  <c r="G1605" i="2"/>
  <c r="F1605" i="2"/>
  <c r="E1605" i="2"/>
  <c r="D1605" i="2"/>
  <c r="C1605" i="2"/>
  <c r="B1605" i="2"/>
  <c r="A1605" i="2"/>
  <c r="G1604" i="2"/>
  <c r="F1604" i="2"/>
  <c r="E1604" i="2"/>
  <c r="D1604" i="2"/>
  <c r="C1604" i="2"/>
  <c r="B1604" i="2"/>
  <c r="A1604" i="2"/>
  <c r="G1603" i="2"/>
  <c r="F1603" i="2"/>
  <c r="E1603" i="2"/>
  <c r="D1603" i="2"/>
  <c r="C1603" i="2"/>
  <c r="B1603" i="2"/>
  <c r="A1603" i="2"/>
  <c r="G1602" i="2"/>
  <c r="F1602" i="2"/>
  <c r="E1602" i="2"/>
  <c r="D1602" i="2"/>
  <c r="C1602" i="2"/>
  <c r="B1602" i="2"/>
  <c r="A1602" i="2"/>
  <c r="G1601" i="2"/>
  <c r="F1601" i="2"/>
  <c r="E1601" i="2"/>
  <c r="D1601" i="2"/>
  <c r="C1601" i="2"/>
  <c r="B1601" i="2"/>
  <c r="A1601" i="2"/>
  <c r="G1600" i="2"/>
  <c r="F1600" i="2"/>
  <c r="E1600" i="2"/>
  <c r="D1600" i="2"/>
  <c r="C1600" i="2"/>
  <c r="B1600" i="2"/>
  <c r="A1600" i="2"/>
  <c r="G1599" i="2"/>
  <c r="F1599" i="2"/>
  <c r="E1599" i="2"/>
  <c r="D1599" i="2"/>
  <c r="C1599" i="2"/>
  <c r="B1599" i="2"/>
  <c r="A1599" i="2"/>
  <c r="G1598" i="2"/>
  <c r="F1598" i="2"/>
  <c r="E1598" i="2"/>
  <c r="D1598" i="2"/>
  <c r="C1598" i="2"/>
  <c r="B1598" i="2"/>
  <c r="A1598" i="2"/>
  <c r="G1597" i="2"/>
  <c r="F1597" i="2"/>
  <c r="E1597" i="2"/>
  <c r="D1597" i="2"/>
  <c r="C1597" i="2"/>
  <c r="B1597" i="2"/>
  <c r="A1597" i="2"/>
  <c r="G1596" i="2"/>
  <c r="F1596" i="2"/>
  <c r="E1596" i="2"/>
  <c r="D1596" i="2"/>
  <c r="C1596" i="2"/>
  <c r="B1596" i="2"/>
  <c r="A1596" i="2"/>
  <c r="G1595" i="2"/>
  <c r="F1595" i="2"/>
  <c r="E1595" i="2"/>
  <c r="D1595" i="2"/>
  <c r="C1595" i="2"/>
  <c r="B1595" i="2"/>
  <c r="A1595" i="2"/>
  <c r="G1594" i="2"/>
  <c r="F1594" i="2"/>
  <c r="E1594" i="2"/>
  <c r="D1594" i="2"/>
  <c r="C1594" i="2"/>
  <c r="B1594" i="2"/>
  <c r="A1594" i="2"/>
  <c r="G1593" i="2"/>
  <c r="F1593" i="2"/>
  <c r="E1593" i="2"/>
  <c r="D1593" i="2"/>
  <c r="C1593" i="2"/>
  <c r="B1593" i="2"/>
  <c r="A1593" i="2"/>
  <c r="G1592" i="2"/>
  <c r="F1592" i="2"/>
  <c r="E1592" i="2"/>
  <c r="D1592" i="2"/>
  <c r="C1592" i="2"/>
  <c r="B1592" i="2"/>
  <c r="A1592" i="2"/>
  <c r="G1591" i="2"/>
  <c r="F1591" i="2"/>
  <c r="E1591" i="2"/>
  <c r="D1591" i="2"/>
  <c r="C1591" i="2"/>
  <c r="B1591" i="2"/>
  <c r="A1591" i="2"/>
  <c r="G1590" i="2"/>
  <c r="F1590" i="2"/>
  <c r="E1590" i="2"/>
  <c r="D1590" i="2"/>
  <c r="C1590" i="2"/>
  <c r="B1590" i="2"/>
  <c r="A1590" i="2"/>
  <c r="G1589" i="2"/>
  <c r="F1589" i="2"/>
  <c r="E1589" i="2"/>
  <c r="D1589" i="2"/>
  <c r="C1589" i="2"/>
  <c r="B1589" i="2"/>
  <c r="A1589" i="2"/>
  <c r="G1588" i="2"/>
  <c r="F1588" i="2"/>
  <c r="E1588" i="2"/>
  <c r="D1588" i="2"/>
  <c r="C1588" i="2"/>
  <c r="B1588" i="2"/>
  <c r="A1588" i="2"/>
  <c r="G1587" i="2"/>
  <c r="F1587" i="2"/>
  <c r="E1587" i="2"/>
  <c r="D1587" i="2"/>
  <c r="C1587" i="2"/>
  <c r="B1587" i="2"/>
  <c r="A1587" i="2"/>
  <c r="G1586" i="2"/>
  <c r="F1586" i="2"/>
  <c r="E1586" i="2"/>
  <c r="D1586" i="2"/>
  <c r="C1586" i="2"/>
  <c r="B1586" i="2"/>
  <c r="A1586" i="2"/>
  <c r="G1585" i="2"/>
  <c r="F1585" i="2"/>
  <c r="E1585" i="2"/>
  <c r="D1585" i="2"/>
  <c r="C1585" i="2"/>
  <c r="B1585" i="2"/>
  <c r="A1585" i="2"/>
  <c r="G1584" i="2"/>
  <c r="F1584" i="2"/>
  <c r="E1584" i="2"/>
  <c r="D1584" i="2"/>
  <c r="C1584" i="2"/>
  <c r="B1584" i="2"/>
  <c r="A1584" i="2"/>
  <c r="G1583" i="2"/>
  <c r="F1583" i="2"/>
  <c r="E1583" i="2"/>
  <c r="D1583" i="2"/>
  <c r="C1583" i="2"/>
  <c r="B1583" i="2"/>
  <c r="A1583" i="2"/>
  <c r="G1582" i="2"/>
  <c r="F1582" i="2"/>
  <c r="E1582" i="2"/>
  <c r="D1582" i="2"/>
  <c r="C1582" i="2"/>
  <c r="B1582" i="2"/>
  <c r="A1582" i="2"/>
  <c r="G1581" i="2"/>
  <c r="F1581" i="2"/>
  <c r="E1581" i="2"/>
  <c r="D1581" i="2"/>
  <c r="C1581" i="2"/>
  <c r="B1581" i="2"/>
  <c r="A1581" i="2"/>
  <c r="G1580" i="2"/>
  <c r="F1580" i="2"/>
  <c r="E1580" i="2"/>
  <c r="D1580" i="2"/>
  <c r="C1580" i="2"/>
  <c r="B1580" i="2"/>
  <c r="A1580" i="2"/>
  <c r="G1579" i="2"/>
  <c r="F1579" i="2"/>
  <c r="E1579" i="2"/>
  <c r="D1579" i="2"/>
  <c r="C1579" i="2"/>
  <c r="B1579" i="2"/>
  <c r="A1579" i="2"/>
  <c r="G1578" i="2"/>
  <c r="F1578" i="2"/>
  <c r="E1578" i="2"/>
  <c r="D1578" i="2"/>
  <c r="C1578" i="2"/>
  <c r="B1578" i="2"/>
  <c r="A1578" i="2"/>
  <c r="G1577" i="2"/>
  <c r="F1577" i="2"/>
  <c r="E1577" i="2"/>
  <c r="D1577" i="2"/>
  <c r="C1577" i="2"/>
  <c r="B1577" i="2"/>
  <c r="A1577" i="2"/>
  <c r="G1576" i="2"/>
  <c r="F1576" i="2"/>
  <c r="E1576" i="2"/>
  <c r="D1576" i="2"/>
  <c r="C1576" i="2"/>
  <c r="B1576" i="2"/>
  <c r="A1576" i="2"/>
  <c r="G1575" i="2"/>
  <c r="F1575" i="2"/>
  <c r="E1575" i="2"/>
  <c r="D1575" i="2"/>
  <c r="C1575" i="2"/>
  <c r="B1575" i="2"/>
  <c r="A1575" i="2"/>
  <c r="G1574" i="2"/>
  <c r="F1574" i="2"/>
  <c r="E1574" i="2"/>
  <c r="D1574" i="2"/>
  <c r="C1574" i="2"/>
  <c r="B1574" i="2"/>
  <c r="A1574" i="2"/>
  <c r="G1573" i="2"/>
  <c r="F1573" i="2"/>
  <c r="E1573" i="2"/>
  <c r="D1573" i="2"/>
  <c r="C1573" i="2"/>
  <c r="B1573" i="2"/>
  <c r="A1573" i="2"/>
  <c r="G1572" i="2"/>
  <c r="F1572" i="2"/>
  <c r="E1572" i="2"/>
  <c r="D1572" i="2"/>
  <c r="C1572" i="2"/>
  <c r="B1572" i="2"/>
  <c r="A1572" i="2"/>
  <c r="G1571" i="2"/>
  <c r="F1571" i="2"/>
  <c r="E1571" i="2"/>
  <c r="D1571" i="2"/>
  <c r="C1571" i="2"/>
  <c r="B1571" i="2"/>
  <c r="A1571" i="2"/>
  <c r="G1570" i="2"/>
  <c r="F1570" i="2"/>
  <c r="E1570" i="2"/>
  <c r="D1570" i="2"/>
  <c r="C1570" i="2"/>
  <c r="B1570" i="2"/>
  <c r="A1570" i="2"/>
  <c r="G1569" i="2"/>
  <c r="F1569" i="2"/>
  <c r="E1569" i="2"/>
  <c r="D1569" i="2"/>
  <c r="C1569" i="2"/>
  <c r="B1569" i="2"/>
  <c r="A1569" i="2"/>
  <c r="G1568" i="2"/>
  <c r="F1568" i="2"/>
  <c r="E1568" i="2"/>
  <c r="D1568" i="2"/>
  <c r="C1568" i="2"/>
  <c r="B1568" i="2"/>
  <c r="A1568" i="2"/>
  <c r="G1567" i="2"/>
  <c r="F1567" i="2"/>
  <c r="E1567" i="2"/>
  <c r="D1567" i="2"/>
  <c r="C1567" i="2"/>
  <c r="B1567" i="2"/>
  <c r="A1567" i="2"/>
  <c r="G1566" i="2"/>
  <c r="F1566" i="2"/>
  <c r="E1566" i="2"/>
  <c r="D1566" i="2"/>
  <c r="C1566" i="2"/>
  <c r="B1566" i="2"/>
  <c r="A1566" i="2"/>
  <c r="G1565" i="2"/>
  <c r="F1565" i="2"/>
  <c r="E1565" i="2"/>
  <c r="D1565" i="2"/>
  <c r="C1565" i="2"/>
  <c r="B1565" i="2"/>
  <c r="A1565" i="2"/>
  <c r="G1564" i="2"/>
  <c r="F1564" i="2"/>
  <c r="E1564" i="2"/>
  <c r="D1564" i="2"/>
  <c r="C1564" i="2"/>
  <c r="B1564" i="2"/>
  <c r="A1564" i="2"/>
  <c r="G1563" i="2"/>
  <c r="F1563" i="2"/>
  <c r="E1563" i="2"/>
  <c r="D1563" i="2"/>
  <c r="C1563" i="2"/>
  <c r="B1563" i="2"/>
  <c r="A1563" i="2"/>
  <c r="G1562" i="2"/>
  <c r="F1562" i="2"/>
  <c r="E1562" i="2"/>
  <c r="D1562" i="2"/>
  <c r="C1562" i="2"/>
  <c r="B1562" i="2"/>
  <c r="A1562" i="2"/>
  <c r="G1561" i="2"/>
  <c r="F1561" i="2"/>
  <c r="E1561" i="2"/>
  <c r="D1561" i="2"/>
  <c r="C1561" i="2"/>
  <c r="B1561" i="2"/>
  <c r="A1561" i="2"/>
  <c r="G1560" i="2"/>
  <c r="F1560" i="2"/>
  <c r="E1560" i="2"/>
  <c r="D1560" i="2"/>
  <c r="C1560" i="2"/>
  <c r="B1560" i="2"/>
  <c r="A1560" i="2"/>
  <c r="G1559" i="2"/>
  <c r="F1559" i="2"/>
  <c r="E1559" i="2"/>
  <c r="D1559" i="2"/>
  <c r="C1559" i="2"/>
  <c r="B1559" i="2"/>
  <c r="A1559" i="2"/>
  <c r="G1558" i="2"/>
  <c r="F1558" i="2"/>
  <c r="E1558" i="2"/>
  <c r="D1558" i="2"/>
  <c r="C1558" i="2"/>
  <c r="B1558" i="2"/>
  <c r="A1558" i="2"/>
  <c r="G1557" i="2"/>
  <c r="F1557" i="2"/>
  <c r="E1557" i="2"/>
  <c r="D1557" i="2"/>
  <c r="C1557" i="2"/>
  <c r="B1557" i="2"/>
  <c r="A1557" i="2"/>
  <c r="G1556" i="2"/>
  <c r="F1556" i="2"/>
  <c r="E1556" i="2"/>
  <c r="D1556" i="2"/>
  <c r="C1556" i="2"/>
  <c r="B1556" i="2"/>
  <c r="A1556" i="2"/>
  <c r="G1555" i="2"/>
  <c r="F1555" i="2"/>
  <c r="E1555" i="2"/>
  <c r="D1555" i="2"/>
  <c r="C1555" i="2"/>
  <c r="B1555" i="2"/>
  <c r="A1555" i="2"/>
  <c r="G1554" i="2"/>
  <c r="F1554" i="2"/>
  <c r="E1554" i="2"/>
  <c r="D1554" i="2"/>
  <c r="C1554" i="2"/>
  <c r="B1554" i="2"/>
  <c r="A1554" i="2"/>
  <c r="G1553" i="2"/>
  <c r="F1553" i="2"/>
  <c r="E1553" i="2"/>
  <c r="D1553" i="2"/>
  <c r="C1553" i="2"/>
  <c r="B1553" i="2"/>
  <c r="A1553" i="2"/>
  <c r="G1552" i="2"/>
  <c r="F1552" i="2"/>
  <c r="E1552" i="2"/>
  <c r="D1552" i="2"/>
  <c r="C1552" i="2"/>
  <c r="B1552" i="2"/>
  <c r="A1552" i="2"/>
  <c r="G1551" i="2"/>
  <c r="F1551" i="2"/>
  <c r="E1551" i="2"/>
  <c r="D1551" i="2"/>
  <c r="C1551" i="2"/>
  <c r="B1551" i="2"/>
  <c r="A1551" i="2"/>
  <c r="G1550" i="2"/>
  <c r="F1550" i="2"/>
  <c r="E1550" i="2"/>
  <c r="D1550" i="2"/>
  <c r="C1550" i="2"/>
  <c r="B1550" i="2"/>
  <c r="A1550" i="2"/>
  <c r="G1549" i="2"/>
  <c r="F1549" i="2"/>
  <c r="E1549" i="2"/>
  <c r="D1549" i="2"/>
  <c r="C1549" i="2"/>
  <c r="B1549" i="2"/>
  <c r="A1549" i="2"/>
  <c r="G1548" i="2"/>
  <c r="F1548" i="2"/>
  <c r="E1548" i="2"/>
  <c r="D1548" i="2"/>
  <c r="C1548" i="2"/>
  <c r="B1548" i="2"/>
  <c r="A1548" i="2"/>
  <c r="G1547" i="2"/>
  <c r="F1547" i="2"/>
  <c r="E1547" i="2"/>
  <c r="D1547" i="2"/>
  <c r="C1547" i="2"/>
  <c r="B1547" i="2"/>
  <c r="A1547" i="2"/>
  <c r="G1546" i="2"/>
  <c r="F1546" i="2"/>
  <c r="E1546" i="2"/>
  <c r="D1546" i="2"/>
  <c r="C1546" i="2"/>
  <c r="B1546" i="2"/>
  <c r="A1546" i="2"/>
  <c r="G1545" i="2"/>
  <c r="F1545" i="2"/>
  <c r="E1545" i="2"/>
  <c r="D1545" i="2"/>
  <c r="C1545" i="2"/>
  <c r="B1545" i="2"/>
  <c r="A1545" i="2"/>
  <c r="G1544" i="2"/>
  <c r="F1544" i="2"/>
  <c r="E1544" i="2"/>
  <c r="D1544" i="2"/>
  <c r="C1544" i="2"/>
  <c r="B1544" i="2"/>
  <c r="A1544" i="2"/>
  <c r="G1543" i="2"/>
  <c r="F1543" i="2"/>
  <c r="E1543" i="2"/>
  <c r="D1543" i="2"/>
  <c r="C1543" i="2"/>
  <c r="B1543" i="2"/>
  <c r="A1543" i="2"/>
  <c r="G1542" i="2"/>
  <c r="F1542" i="2"/>
  <c r="E1542" i="2"/>
  <c r="D1542" i="2"/>
  <c r="C1542" i="2"/>
  <c r="B1542" i="2"/>
  <c r="A1542" i="2"/>
  <c r="G1541" i="2"/>
  <c r="F1541" i="2"/>
  <c r="E1541" i="2"/>
  <c r="D1541" i="2"/>
  <c r="C1541" i="2"/>
  <c r="B1541" i="2"/>
  <c r="A1541" i="2"/>
  <c r="G1540" i="2"/>
  <c r="F1540" i="2"/>
  <c r="E1540" i="2"/>
  <c r="D1540" i="2"/>
  <c r="C1540" i="2"/>
  <c r="B1540" i="2"/>
  <c r="A1540" i="2"/>
  <c r="G1539" i="2"/>
  <c r="F1539" i="2"/>
  <c r="E1539" i="2"/>
  <c r="D1539" i="2"/>
  <c r="C1539" i="2"/>
  <c r="B1539" i="2"/>
  <c r="A1539" i="2"/>
  <c r="G1538" i="2"/>
  <c r="F1538" i="2"/>
  <c r="E1538" i="2"/>
  <c r="D1538" i="2"/>
  <c r="C1538" i="2"/>
  <c r="B1538" i="2"/>
  <c r="A1538" i="2"/>
  <c r="G1537" i="2"/>
  <c r="F1537" i="2"/>
  <c r="E1537" i="2"/>
  <c r="D1537" i="2"/>
  <c r="C1537" i="2"/>
  <c r="B1537" i="2"/>
  <c r="A1537" i="2"/>
  <c r="G1536" i="2"/>
  <c r="F1536" i="2"/>
  <c r="E1536" i="2"/>
  <c r="D1536" i="2"/>
  <c r="C1536" i="2"/>
  <c r="B1536" i="2"/>
  <c r="A1536" i="2"/>
  <c r="G1535" i="2"/>
  <c r="F1535" i="2"/>
  <c r="E1535" i="2"/>
  <c r="D1535" i="2"/>
  <c r="C1535" i="2"/>
  <c r="B1535" i="2"/>
  <c r="A1535" i="2"/>
  <c r="G1534" i="2"/>
  <c r="F1534" i="2"/>
  <c r="E1534" i="2"/>
  <c r="D1534" i="2"/>
  <c r="C1534" i="2"/>
  <c r="B1534" i="2"/>
  <c r="A1534" i="2"/>
  <c r="G1533" i="2"/>
  <c r="F1533" i="2"/>
  <c r="E1533" i="2"/>
  <c r="D1533" i="2"/>
  <c r="C1533" i="2"/>
  <c r="B1533" i="2"/>
  <c r="A1533" i="2"/>
  <c r="G1532" i="2"/>
  <c r="F1532" i="2"/>
  <c r="E1532" i="2"/>
  <c r="D1532" i="2"/>
  <c r="C1532" i="2"/>
  <c r="B1532" i="2"/>
  <c r="A1532" i="2"/>
  <c r="G1531" i="2"/>
  <c r="F1531" i="2"/>
  <c r="E1531" i="2"/>
  <c r="D1531" i="2"/>
  <c r="C1531" i="2"/>
  <c r="B1531" i="2"/>
  <c r="A1531" i="2"/>
  <c r="G1530" i="2"/>
  <c r="F1530" i="2"/>
  <c r="E1530" i="2"/>
  <c r="D1530" i="2"/>
  <c r="C1530" i="2"/>
  <c r="B1530" i="2"/>
  <c r="A1530" i="2"/>
  <c r="G1529" i="2"/>
  <c r="F1529" i="2"/>
  <c r="E1529" i="2"/>
  <c r="D1529" i="2"/>
  <c r="C1529" i="2"/>
  <c r="B1529" i="2"/>
  <c r="A1529" i="2"/>
  <c r="G1528" i="2"/>
  <c r="F1528" i="2"/>
  <c r="E1528" i="2"/>
  <c r="D1528" i="2"/>
  <c r="C1528" i="2"/>
  <c r="B1528" i="2"/>
  <c r="A1528" i="2"/>
  <c r="G1527" i="2"/>
  <c r="F1527" i="2"/>
  <c r="E1527" i="2"/>
  <c r="D1527" i="2"/>
  <c r="C1527" i="2"/>
  <c r="B1527" i="2"/>
  <c r="A1527" i="2"/>
  <c r="G1526" i="2"/>
  <c r="F1526" i="2"/>
  <c r="E1526" i="2"/>
  <c r="D1526" i="2"/>
  <c r="C1526" i="2"/>
  <c r="B1526" i="2"/>
  <c r="A1526" i="2"/>
  <c r="G1525" i="2"/>
  <c r="F1525" i="2"/>
  <c r="E1525" i="2"/>
  <c r="D1525" i="2"/>
  <c r="C1525" i="2"/>
  <c r="B1525" i="2"/>
  <c r="A1525" i="2"/>
  <c r="G1524" i="2"/>
  <c r="F1524" i="2"/>
  <c r="E1524" i="2"/>
  <c r="D1524" i="2"/>
  <c r="C1524" i="2"/>
  <c r="B1524" i="2"/>
  <c r="A1524" i="2"/>
  <c r="G1523" i="2"/>
  <c r="F1523" i="2"/>
  <c r="E1523" i="2"/>
  <c r="D1523" i="2"/>
  <c r="C1523" i="2"/>
  <c r="B1523" i="2"/>
  <c r="A1523" i="2"/>
  <c r="G1522" i="2"/>
  <c r="F1522" i="2"/>
  <c r="E1522" i="2"/>
  <c r="D1522" i="2"/>
  <c r="C1522" i="2"/>
  <c r="B1522" i="2"/>
  <c r="A1522" i="2"/>
  <c r="G1521" i="2"/>
  <c r="F1521" i="2"/>
  <c r="E1521" i="2"/>
  <c r="D1521" i="2"/>
  <c r="C1521" i="2"/>
  <c r="B1521" i="2"/>
  <c r="A1521" i="2"/>
  <c r="G1520" i="2"/>
  <c r="F1520" i="2"/>
  <c r="E1520" i="2"/>
  <c r="D1520" i="2"/>
  <c r="C1520" i="2"/>
  <c r="B1520" i="2"/>
  <c r="A1520" i="2"/>
  <c r="G1519" i="2"/>
  <c r="F1519" i="2"/>
  <c r="E1519" i="2"/>
  <c r="D1519" i="2"/>
  <c r="C1519" i="2"/>
  <c r="B1519" i="2"/>
  <c r="A1519" i="2"/>
  <c r="G1518" i="2"/>
  <c r="F1518" i="2"/>
  <c r="E1518" i="2"/>
  <c r="D1518" i="2"/>
  <c r="C1518" i="2"/>
  <c r="B1518" i="2"/>
  <c r="A1518" i="2"/>
  <c r="G1517" i="2"/>
  <c r="F1517" i="2"/>
  <c r="E1517" i="2"/>
  <c r="D1517" i="2"/>
  <c r="C1517" i="2"/>
  <c r="B1517" i="2"/>
  <c r="A1517" i="2"/>
  <c r="G1516" i="2"/>
  <c r="F1516" i="2"/>
  <c r="E1516" i="2"/>
  <c r="D1516" i="2"/>
  <c r="C1516" i="2"/>
  <c r="B1516" i="2"/>
  <c r="A1516" i="2"/>
  <c r="G1515" i="2"/>
  <c r="F1515" i="2"/>
  <c r="E1515" i="2"/>
  <c r="D1515" i="2"/>
  <c r="C1515" i="2"/>
  <c r="B1515" i="2"/>
  <c r="A1515" i="2"/>
  <c r="G1514" i="2"/>
  <c r="F1514" i="2"/>
  <c r="E1514" i="2"/>
  <c r="D1514" i="2"/>
  <c r="C1514" i="2"/>
  <c r="B1514" i="2"/>
  <c r="A1514" i="2"/>
  <c r="G1513" i="2"/>
  <c r="F1513" i="2"/>
  <c r="E1513" i="2"/>
  <c r="D1513" i="2"/>
  <c r="C1513" i="2"/>
  <c r="B1513" i="2"/>
  <c r="A1513" i="2"/>
  <c r="G1512" i="2"/>
  <c r="F1512" i="2"/>
  <c r="E1512" i="2"/>
  <c r="D1512" i="2"/>
  <c r="C1512" i="2"/>
  <c r="B1512" i="2"/>
  <c r="A1512" i="2"/>
  <c r="G1511" i="2"/>
  <c r="F1511" i="2"/>
  <c r="E1511" i="2"/>
  <c r="D1511" i="2"/>
  <c r="C1511" i="2"/>
  <c r="B1511" i="2"/>
  <c r="A1511" i="2"/>
  <c r="G1510" i="2"/>
  <c r="F1510" i="2"/>
  <c r="E1510" i="2"/>
  <c r="D1510" i="2"/>
  <c r="C1510" i="2"/>
  <c r="B1510" i="2"/>
  <c r="A1510" i="2"/>
  <c r="G1509" i="2"/>
  <c r="F1509" i="2"/>
  <c r="E1509" i="2"/>
  <c r="D1509" i="2"/>
  <c r="C1509" i="2"/>
  <c r="B1509" i="2"/>
  <c r="A1509" i="2"/>
  <c r="G1508" i="2"/>
  <c r="F1508" i="2"/>
  <c r="E1508" i="2"/>
  <c r="D1508" i="2"/>
  <c r="C1508" i="2"/>
  <c r="B1508" i="2"/>
  <c r="A1508" i="2"/>
  <c r="G1507" i="2"/>
  <c r="F1507" i="2"/>
  <c r="E1507" i="2"/>
  <c r="D1507" i="2"/>
  <c r="C1507" i="2"/>
  <c r="B1507" i="2"/>
  <c r="A1507" i="2"/>
  <c r="G1506" i="2"/>
  <c r="F1506" i="2"/>
  <c r="E1506" i="2"/>
  <c r="D1506" i="2"/>
  <c r="C1506" i="2"/>
  <c r="B1506" i="2"/>
  <c r="A1506" i="2"/>
  <c r="G1505" i="2"/>
  <c r="F1505" i="2"/>
  <c r="E1505" i="2"/>
  <c r="D1505" i="2"/>
  <c r="C1505" i="2"/>
  <c r="B1505" i="2"/>
  <c r="A1505" i="2"/>
  <c r="G1504" i="2"/>
  <c r="F1504" i="2"/>
  <c r="E1504" i="2"/>
  <c r="D1504" i="2"/>
  <c r="C1504" i="2"/>
  <c r="B1504" i="2"/>
  <c r="A1504" i="2"/>
  <c r="G1503" i="2"/>
  <c r="F1503" i="2"/>
  <c r="E1503" i="2"/>
  <c r="D1503" i="2"/>
  <c r="C1503" i="2"/>
  <c r="B1503" i="2"/>
  <c r="A1503" i="2"/>
  <c r="G1502" i="2"/>
  <c r="F1502" i="2"/>
  <c r="E1502" i="2"/>
  <c r="D1502" i="2"/>
  <c r="C1502" i="2"/>
  <c r="B1502" i="2"/>
  <c r="A1502" i="2"/>
  <c r="G1501" i="2"/>
  <c r="F1501" i="2"/>
  <c r="E1501" i="2"/>
  <c r="D1501" i="2"/>
  <c r="C1501" i="2"/>
  <c r="B1501" i="2"/>
  <c r="A1501" i="2"/>
  <c r="G1500" i="2"/>
  <c r="F1500" i="2"/>
  <c r="E1500" i="2"/>
  <c r="D1500" i="2"/>
  <c r="C1500" i="2"/>
  <c r="B1500" i="2"/>
  <c r="A1500" i="2"/>
  <c r="G1499" i="2"/>
  <c r="F1499" i="2"/>
  <c r="E1499" i="2"/>
  <c r="D1499" i="2"/>
  <c r="C1499" i="2"/>
  <c r="B1499" i="2"/>
  <c r="A1499" i="2"/>
  <c r="G1498" i="2"/>
  <c r="F1498" i="2"/>
  <c r="E1498" i="2"/>
  <c r="D1498" i="2"/>
  <c r="C1498" i="2"/>
  <c r="B1498" i="2"/>
  <c r="A1498" i="2"/>
  <c r="G1497" i="2"/>
  <c r="F1497" i="2"/>
  <c r="E1497" i="2"/>
  <c r="D1497" i="2"/>
  <c r="C1497" i="2"/>
  <c r="B1497" i="2"/>
  <c r="A1497" i="2"/>
  <c r="G1496" i="2"/>
  <c r="F1496" i="2"/>
  <c r="E1496" i="2"/>
  <c r="D1496" i="2"/>
  <c r="C1496" i="2"/>
  <c r="B1496" i="2"/>
  <c r="A1496" i="2"/>
  <c r="G1495" i="2"/>
  <c r="F1495" i="2"/>
  <c r="E1495" i="2"/>
  <c r="D1495" i="2"/>
  <c r="C1495" i="2"/>
  <c r="B1495" i="2"/>
  <c r="A1495" i="2"/>
  <c r="G1494" i="2"/>
  <c r="F1494" i="2"/>
  <c r="E1494" i="2"/>
  <c r="D1494" i="2"/>
  <c r="C1494" i="2"/>
  <c r="B1494" i="2"/>
  <c r="A1494" i="2"/>
  <c r="G1493" i="2"/>
  <c r="F1493" i="2"/>
  <c r="E1493" i="2"/>
  <c r="D1493" i="2"/>
  <c r="C1493" i="2"/>
  <c r="B1493" i="2"/>
  <c r="A1493" i="2"/>
  <c r="G1492" i="2"/>
  <c r="F1492" i="2"/>
  <c r="E1492" i="2"/>
  <c r="D1492" i="2"/>
  <c r="C1492" i="2"/>
  <c r="B1492" i="2"/>
  <c r="A1492" i="2"/>
  <c r="G1491" i="2"/>
  <c r="F1491" i="2"/>
  <c r="E1491" i="2"/>
  <c r="D1491" i="2"/>
  <c r="C1491" i="2"/>
  <c r="B1491" i="2"/>
  <c r="A1491" i="2"/>
  <c r="G1490" i="2"/>
  <c r="F1490" i="2"/>
  <c r="E1490" i="2"/>
  <c r="D1490" i="2"/>
  <c r="C1490" i="2"/>
  <c r="B1490" i="2"/>
  <c r="A1490" i="2"/>
  <c r="G1489" i="2"/>
  <c r="F1489" i="2"/>
  <c r="E1489" i="2"/>
  <c r="D1489" i="2"/>
  <c r="C1489" i="2"/>
  <c r="B1489" i="2"/>
  <c r="A1489" i="2"/>
  <c r="G1488" i="2"/>
  <c r="F1488" i="2"/>
  <c r="E1488" i="2"/>
  <c r="D1488" i="2"/>
  <c r="C1488" i="2"/>
  <c r="B1488" i="2"/>
  <c r="A1488" i="2"/>
  <c r="G1487" i="2"/>
  <c r="F1487" i="2"/>
  <c r="E1487" i="2"/>
  <c r="D1487" i="2"/>
  <c r="C1487" i="2"/>
  <c r="B1487" i="2"/>
  <c r="A1487" i="2"/>
  <c r="G1486" i="2"/>
  <c r="F1486" i="2"/>
  <c r="E1486" i="2"/>
  <c r="D1486" i="2"/>
  <c r="C1486" i="2"/>
  <c r="B1486" i="2"/>
  <c r="A1486" i="2"/>
  <c r="G1485" i="2"/>
  <c r="F1485" i="2"/>
  <c r="E1485" i="2"/>
  <c r="D1485" i="2"/>
  <c r="C1485" i="2"/>
  <c r="B1485" i="2"/>
  <c r="A1485" i="2"/>
  <c r="G1484" i="2"/>
  <c r="F1484" i="2"/>
  <c r="E1484" i="2"/>
  <c r="D1484" i="2"/>
  <c r="C1484" i="2"/>
  <c r="B1484" i="2"/>
  <c r="A1484" i="2"/>
  <c r="G1483" i="2"/>
  <c r="F1483" i="2"/>
  <c r="E1483" i="2"/>
  <c r="D1483" i="2"/>
  <c r="C1483" i="2"/>
  <c r="B1483" i="2"/>
  <c r="A1483" i="2"/>
  <c r="G1482" i="2"/>
  <c r="F1482" i="2"/>
  <c r="E1482" i="2"/>
  <c r="D1482" i="2"/>
  <c r="C1482" i="2"/>
  <c r="B1482" i="2"/>
  <c r="A1482" i="2"/>
  <c r="G1481" i="2"/>
  <c r="F1481" i="2"/>
  <c r="E1481" i="2"/>
  <c r="D1481" i="2"/>
  <c r="C1481" i="2"/>
  <c r="B1481" i="2"/>
  <c r="A1481" i="2"/>
  <c r="G1480" i="2"/>
  <c r="F1480" i="2"/>
  <c r="E1480" i="2"/>
  <c r="D1480" i="2"/>
  <c r="C1480" i="2"/>
  <c r="B1480" i="2"/>
  <c r="A1480" i="2"/>
  <c r="G1479" i="2"/>
  <c r="F1479" i="2"/>
  <c r="E1479" i="2"/>
  <c r="D1479" i="2"/>
  <c r="C1479" i="2"/>
  <c r="B1479" i="2"/>
  <c r="A1479" i="2"/>
  <c r="G1478" i="2"/>
  <c r="F1478" i="2"/>
  <c r="E1478" i="2"/>
  <c r="D1478" i="2"/>
  <c r="C1478" i="2"/>
  <c r="B1478" i="2"/>
  <c r="A1478" i="2"/>
  <c r="G1477" i="2"/>
  <c r="F1477" i="2"/>
  <c r="E1477" i="2"/>
  <c r="D1477" i="2"/>
  <c r="C1477" i="2"/>
  <c r="B1477" i="2"/>
  <c r="A1477" i="2"/>
  <c r="G1476" i="2"/>
  <c r="F1476" i="2"/>
  <c r="E1476" i="2"/>
  <c r="D1476" i="2"/>
  <c r="C1476" i="2"/>
  <c r="B1476" i="2"/>
  <c r="A1476" i="2"/>
  <c r="G1475" i="2"/>
  <c r="F1475" i="2"/>
  <c r="E1475" i="2"/>
  <c r="D1475" i="2"/>
  <c r="C1475" i="2"/>
  <c r="B1475" i="2"/>
  <c r="A1475" i="2"/>
  <c r="G1474" i="2"/>
  <c r="F1474" i="2"/>
  <c r="E1474" i="2"/>
  <c r="D1474" i="2"/>
  <c r="C1474" i="2"/>
  <c r="B1474" i="2"/>
  <c r="A1474" i="2"/>
  <c r="G1473" i="2"/>
  <c r="F1473" i="2"/>
  <c r="E1473" i="2"/>
  <c r="D1473" i="2"/>
  <c r="C1473" i="2"/>
  <c r="B1473" i="2"/>
  <c r="A1473" i="2"/>
  <c r="G1472" i="2"/>
  <c r="F1472" i="2"/>
  <c r="E1472" i="2"/>
  <c r="D1472" i="2"/>
  <c r="C1472" i="2"/>
  <c r="B1472" i="2"/>
  <c r="A1472" i="2"/>
  <c r="G1471" i="2"/>
  <c r="F1471" i="2"/>
  <c r="E1471" i="2"/>
  <c r="D1471" i="2"/>
  <c r="C1471" i="2"/>
  <c r="B1471" i="2"/>
  <c r="A1471" i="2"/>
  <c r="G1470" i="2"/>
  <c r="F1470" i="2"/>
  <c r="E1470" i="2"/>
  <c r="D1470" i="2"/>
  <c r="C1470" i="2"/>
  <c r="B1470" i="2"/>
  <c r="A1470" i="2"/>
  <c r="G1469" i="2"/>
  <c r="F1469" i="2"/>
  <c r="E1469" i="2"/>
  <c r="D1469" i="2"/>
  <c r="C1469" i="2"/>
  <c r="B1469" i="2"/>
  <c r="A1469" i="2"/>
  <c r="G1468" i="2"/>
  <c r="F1468" i="2"/>
  <c r="E1468" i="2"/>
  <c r="D1468" i="2"/>
  <c r="C1468" i="2"/>
  <c r="B1468" i="2"/>
  <c r="A1468" i="2"/>
  <c r="G1467" i="2"/>
  <c r="F1467" i="2"/>
  <c r="E1467" i="2"/>
  <c r="D1467" i="2"/>
  <c r="C1467" i="2"/>
  <c r="B1467" i="2"/>
  <c r="A1467" i="2"/>
  <c r="G1466" i="2"/>
  <c r="F1466" i="2"/>
  <c r="E1466" i="2"/>
  <c r="D1466" i="2"/>
  <c r="C1466" i="2"/>
  <c r="B1466" i="2"/>
  <c r="A1466" i="2"/>
  <c r="G1465" i="2"/>
  <c r="F1465" i="2"/>
  <c r="E1465" i="2"/>
  <c r="D1465" i="2"/>
  <c r="C1465" i="2"/>
  <c r="B1465" i="2"/>
  <c r="A1465" i="2"/>
  <c r="G1464" i="2"/>
  <c r="F1464" i="2"/>
  <c r="E1464" i="2"/>
  <c r="D1464" i="2"/>
  <c r="C1464" i="2"/>
  <c r="B1464" i="2"/>
  <c r="A1464" i="2"/>
  <c r="G1463" i="2"/>
  <c r="F1463" i="2"/>
  <c r="E1463" i="2"/>
  <c r="D1463" i="2"/>
  <c r="C1463" i="2"/>
  <c r="B1463" i="2"/>
  <c r="A1463" i="2"/>
  <c r="G1462" i="2"/>
  <c r="F1462" i="2"/>
  <c r="E1462" i="2"/>
  <c r="D1462" i="2"/>
  <c r="C1462" i="2"/>
  <c r="B1462" i="2"/>
  <c r="A1462" i="2"/>
  <c r="G1461" i="2"/>
  <c r="F1461" i="2"/>
  <c r="E1461" i="2"/>
  <c r="D1461" i="2"/>
  <c r="C1461" i="2"/>
  <c r="B1461" i="2"/>
  <c r="A1461" i="2"/>
  <c r="G1460" i="2"/>
  <c r="F1460" i="2"/>
  <c r="E1460" i="2"/>
  <c r="D1460" i="2"/>
  <c r="C1460" i="2"/>
  <c r="B1460" i="2"/>
  <c r="A1460" i="2"/>
  <c r="G1459" i="2"/>
  <c r="F1459" i="2"/>
  <c r="E1459" i="2"/>
  <c r="D1459" i="2"/>
  <c r="C1459" i="2"/>
  <c r="B1459" i="2"/>
  <c r="A1459" i="2"/>
  <c r="G1458" i="2"/>
  <c r="F1458" i="2"/>
  <c r="E1458" i="2"/>
  <c r="D1458" i="2"/>
  <c r="C1458" i="2"/>
  <c r="B1458" i="2"/>
  <c r="A1458" i="2"/>
  <c r="G1457" i="2"/>
  <c r="F1457" i="2"/>
  <c r="E1457" i="2"/>
  <c r="D1457" i="2"/>
  <c r="C1457" i="2"/>
  <c r="B1457" i="2"/>
  <c r="A1457" i="2"/>
  <c r="G1456" i="2"/>
  <c r="F1456" i="2"/>
  <c r="E1456" i="2"/>
  <c r="D1456" i="2"/>
  <c r="C1456" i="2"/>
  <c r="B1456" i="2"/>
  <c r="A1456" i="2"/>
  <c r="G1455" i="2"/>
  <c r="F1455" i="2"/>
  <c r="E1455" i="2"/>
  <c r="D1455" i="2"/>
  <c r="C1455" i="2"/>
  <c r="B1455" i="2"/>
  <c r="A1455" i="2"/>
  <c r="G1454" i="2"/>
  <c r="F1454" i="2"/>
  <c r="E1454" i="2"/>
  <c r="D1454" i="2"/>
  <c r="C1454" i="2"/>
  <c r="B1454" i="2"/>
  <c r="A1454" i="2"/>
  <c r="G1453" i="2"/>
  <c r="F1453" i="2"/>
  <c r="E1453" i="2"/>
  <c r="D1453" i="2"/>
  <c r="C1453" i="2"/>
  <c r="B1453" i="2"/>
  <c r="A1453" i="2"/>
  <c r="G1452" i="2"/>
  <c r="F1452" i="2"/>
  <c r="E1452" i="2"/>
  <c r="D1452" i="2"/>
  <c r="C1452" i="2"/>
  <c r="B1452" i="2"/>
  <c r="A1452" i="2"/>
  <c r="G1451" i="2"/>
  <c r="F1451" i="2"/>
  <c r="E1451" i="2"/>
  <c r="D1451" i="2"/>
  <c r="C1451" i="2"/>
  <c r="B1451" i="2"/>
  <c r="A1451" i="2"/>
  <c r="G1450" i="2"/>
  <c r="F1450" i="2"/>
  <c r="E1450" i="2"/>
  <c r="D1450" i="2"/>
  <c r="C1450" i="2"/>
  <c r="B1450" i="2"/>
  <c r="A1450" i="2"/>
  <c r="G1449" i="2"/>
  <c r="F1449" i="2"/>
  <c r="E1449" i="2"/>
  <c r="D1449" i="2"/>
  <c r="C1449" i="2"/>
  <c r="B1449" i="2"/>
  <c r="A1449" i="2"/>
  <c r="G1448" i="2"/>
  <c r="F1448" i="2"/>
  <c r="E1448" i="2"/>
  <c r="D1448" i="2"/>
  <c r="C1448" i="2"/>
  <c r="B1448" i="2"/>
  <c r="A1448" i="2"/>
  <c r="G1447" i="2"/>
  <c r="F1447" i="2"/>
  <c r="E1447" i="2"/>
  <c r="D1447" i="2"/>
  <c r="C1447" i="2"/>
  <c r="B1447" i="2"/>
  <c r="A1447" i="2"/>
  <c r="G1446" i="2"/>
  <c r="F1446" i="2"/>
  <c r="E1446" i="2"/>
  <c r="D1446" i="2"/>
  <c r="C1446" i="2"/>
  <c r="B1446" i="2"/>
  <c r="A1446" i="2"/>
  <c r="G1445" i="2"/>
  <c r="F1445" i="2"/>
  <c r="E1445" i="2"/>
  <c r="D1445" i="2"/>
  <c r="C1445" i="2"/>
  <c r="B1445" i="2"/>
  <c r="A1445" i="2"/>
  <c r="G1444" i="2"/>
  <c r="F1444" i="2"/>
  <c r="E1444" i="2"/>
  <c r="D1444" i="2"/>
  <c r="C1444" i="2"/>
  <c r="B1444" i="2"/>
  <c r="A1444" i="2"/>
  <c r="G1443" i="2"/>
  <c r="F1443" i="2"/>
  <c r="E1443" i="2"/>
  <c r="D1443" i="2"/>
  <c r="C1443" i="2"/>
  <c r="B1443" i="2"/>
  <c r="A1443" i="2"/>
  <c r="G1442" i="2"/>
  <c r="F1442" i="2"/>
  <c r="E1442" i="2"/>
  <c r="D1442" i="2"/>
  <c r="C1442" i="2"/>
  <c r="B1442" i="2"/>
  <c r="A1442" i="2"/>
  <c r="G1441" i="2"/>
  <c r="F1441" i="2"/>
  <c r="E1441" i="2"/>
  <c r="D1441" i="2"/>
  <c r="C1441" i="2"/>
  <c r="B1441" i="2"/>
  <c r="A1441" i="2"/>
  <c r="G1440" i="2"/>
  <c r="F1440" i="2"/>
  <c r="E1440" i="2"/>
  <c r="D1440" i="2"/>
  <c r="C1440" i="2"/>
  <c r="B1440" i="2"/>
  <c r="A1440" i="2"/>
  <c r="G1439" i="2"/>
  <c r="F1439" i="2"/>
  <c r="E1439" i="2"/>
  <c r="D1439" i="2"/>
  <c r="C1439" i="2"/>
  <c r="B1439" i="2"/>
  <c r="A1439" i="2"/>
  <c r="G1438" i="2"/>
  <c r="F1438" i="2"/>
  <c r="E1438" i="2"/>
  <c r="D1438" i="2"/>
  <c r="C1438" i="2"/>
  <c r="B1438" i="2"/>
  <c r="A1438" i="2"/>
  <c r="G1437" i="2"/>
  <c r="F1437" i="2"/>
  <c r="E1437" i="2"/>
  <c r="D1437" i="2"/>
  <c r="C1437" i="2"/>
  <c r="B1437" i="2"/>
  <c r="A1437" i="2"/>
  <c r="G1436" i="2"/>
  <c r="F1436" i="2"/>
  <c r="E1436" i="2"/>
  <c r="D1436" i="2"/>
  <c r="C1436" i="2"/>
  <c r="B1436" i="2"/>
  <c r="A1436" i="2"/>
  <c r="G1435" i="2"/>
  <c r="F1435" i="2"/>
  <c r="E1435" i="2"/>
  <c r="D1435" i="2"/>
  <c r="C1435" i="2"/>
  <c r="B1435" i="2"/>
  <c r="A1435" i="2"/>
  <c r="G1434" i="2"/>
  <c r="F1434" i="2"/>
  <c r="E1434" i="2"/>
  <c r="D1434" i="2"/>
  <c r="C1434" i="2"/>
  <c r="B1434" i="2"/>
  <c r="A1434" i="2"/>
  <c r="G1433" i="2"/>
  <c r="F1433" i="2"/>
  <c r="E1433" i="2"/>
  <c r="D1433" i="2"/>
  <c r="C1433" i="2"/>
  <c r="B1433" i="2"/>
  <c r="A1433" i="2"/>
  <c r="G1432" i="2"/>
  <c r="F1432" i="2"/>
  <c r="E1432" i="2"/>
  <c r="D1432" i="2"/>
  <c r="C1432" i="2"/>
  <c r="B1432" i="2"/>
  <c r="A1432" i="2"/>
  <c r="G1431" i="2"/>
  <c r="F1431" i="2"/>
  <c r="E1431" i="2"/>
  <c r="D1431" i="2"/>
  <c r="C1431" i="2"/>
  <c r="B1431" i="2"/>
  <c r="A1431" i="2"/>
  <c r="G1430" i="2"/>
  <c r="F1430" i="2"/>
  <c r="E1430" i="2"/>
  <c r="D1430" i="2"/>
  <c r="C1430" i="2"/>
  <c r="B1430" i="2"/>
  <c r="A1430" i="2"/>
  <c r="G1429" i="2"/>
  <c r="F1429" i="2"/>
  <c r="E1429" i="2"/>
  <c r="D1429" i="2"/>
  <c r="C1429" i="2"/>
  <c r="B1429" i="2"/>
  <c r="A1429" i="2"/>
  <c r="G1428" i="2"/>
  <c r="F1428" i="2"/>
  <c r="E1428" i="2"/>
  <c r="D1428" i="2"/>
  <c r="C1428" i="2"/>
  <c r="B1428" i="2"/>
  <c r="A1428" i="2"/>
  <c r="G1427" i="2"/>
  <c r="F1427" i="2"/>
  <c r="E1427" i="2"/>
  <c r="D1427" i="2"/>
  <c r="C1427" i="2"/>
  <c r="B1427" i="2"/>
  <c r="A1427" i="2"/>
  <c r="G1426" i="2"/>
  <c r="F1426" i="2"/>
  <c r="E1426" i="2"/>
  <c r="D1426" i="2"/>
  <c r="C1426" i="2"/>
  <c r="B1426" i="2"/>
  <c r="A1426" i="2"/>
  <c r="G1425" i="2"/>
  <c r="F1425" i="2"/>
  <c r="E1425" i="2"/>
  <c r="D1425" i="2"/>
  <c r="C1425" i="2"/>
  <c r="B1425" i="2"/>
  <c r="A1425" i="2"/>
  <c r="G1424" i="2"/>
  <c r="F1424" i="2"/>
  <c r="E1424" i="2"/>
  <c r="D1424" i="2"/>
  <c r="C1424" i="2"/>
  <c r="B1424" i="2"/>
  <c r="A1424" i="2"/>
  <c r="G1423" i="2"/>
  <c r="F1423" i="2"/>
  <c r="E1423" i="2"/>
  <c r="D1423" i="2"/>
  <c r="C1423" i="2"/>
  <c r="B1423" i="2"/>
  <c r="A1423" i="2"/>
  <c r="G1422" i="2"/>
  <c r="F1422" i="2"/>
  <c r="E1422" i="2"/>
  <c r="D1422" i="2"/>
  <c r="C1422" i="2"/>
  <c r="B1422" i="2"/>
  <c r="A1422" i="2"/>
  <c r="G1421" i="2"/>
  <c r="F1421" i="2"/>
  <c r="E1421" i="2"/>
  <c r="D1421" i="2"/>
  <c r="C1421" i="2"/>
  <c r="B1421" i="2"/>
  <c r="A1421" i="2"/>
  <c r="G1420" i="2"/>
  <c r="F1420" i="2"/>
  <c r="E1420" i="2"/>
  <c r="D1420" i="2"/>
  <c r="C1420" i="2"/>
  <c r="B1420" i="2"/>
  <c r="A1420" i="2"/>
  <c r="G1419" i="2"/>
  <c r="F1419" i="2"/>
  <c r="E1419" i="2"/>
  <c r="D1419" i="2"/>
  <c r="C1419" i="2"/>
  <c r="B1419" i="2"/>
  <c r="A1419" i="2"/>
  <c r="G1418" i="2"/>
  <c r="F1418" i="2"/>
  <c r="E1418" i="2"/>
  <c r="D1418" i="2"/>
  <c r="C1418" i="2"/>
  <c r="B1418" i="2"/>
  <c r="A1418" i="2"/>
  <c r="G1417" i="2"/>
  <c r="F1417" i="2"/>
  <c r="E1417" i="2"/>
  <c r="D1417" i="2"/>
  <c r="C1417" i="2"/>
  <c r="B1417" i="2"/>
  <c r="A1417" i="2"/>
  <c r="G1416" i="2"/>
  <c r="F1416" i="2"/>
  <c r="E1416" i="2"/>
  <c r="D1416" i="2"/>
  <c r="C1416" i="2"/>
  <c r="B1416" i="2"/>
  <c r="A1416" i="2"/>
  <c r="G1415" i="2"/>
  <c r="F1415" i="2"/>
  <c r="E1415" i="2"/>
  <c r="D1415" i="2"/>
  <c r="C1415" i="2"/>
  <c r="B1415" i="2"/>
  <c r="A1415" i="2"/>
  <c r="G1414" i="2"/>
  <c r="F1414" i="2"/>
  <c r="E1414" i="2"/>
  <c r="D1414" i="2"/>
  <c r="C1414" i="2"/>
  <c r="B1414" i="2"/>
  <c r="A1414" i="2"/>
  <c r="G1413" i="2"/>
  <c r="F1413" i="2"/>
  <c r="E1413" i="2"/>
  <c r="D1413" i="2"/>
  <c r="C1413" i="2"/>
  <c r="B1413" i="2"/>
  <c r="A1413" i="2"/>
  <c r="G1412" i="2"/>
  <c r="F1412" i="2"/>
  <c r="E1412" i="2"/>
  <c r="D1412" i="2"/>
  <c r="C1412" i="2"/>
  <c r="B1412" i="2"/>
  <c r="A1412" i="2"/>
  <c r="G1411" i="2"/>
  <c r="F1411" i="2"/>
  <c r="E1411" i="2"/>
  <c r="D1411" i="2"/>
  <c r="C1411" i="2"/>
  <c r="B1411" i="2"/>
  <c r="A1411" i="2"/>
  <c r="G1410" i="2"/>
  <c r="F1410" i="2"/>
  <c r="E1410" i="2"/>
  <c r="D1410" i="2"/>
  <c r="C1410" i="2"/>
  <c r="B1410" i="2"/>
  <c r="A1410" i="2"/>
  <c r="G1409" i="2"/>
  <c r="F1409" i="2"/>
  <c r="E1409" i="2"/>
  <c r="D1409" i="2"/>
  <c r="C1409" i="2"/>
  <c r="B1409" i="2"/>
  <c r="A1409" i="2"/>
  <c r="G1408" i="2"/>
  <c r="F1408" i="2"/>
  <c r="E1408" i="2"/>
  <c r="D1408" i="2"/>
  <c r="C1408" i="2"/>
  <c r="B1408" i="2"/>
  <c r="A1408" i="2"/>
  <c r="G1407" i="2"/>
  <c r="F1407" i="2"/>
  <c r="E1407" i="2"/>
  <c r="D1407" i="2"/>
  <c r="C1407" i="2"/>
  <c r="B1407" i="2"/>
  <c r="A1407" i="2"/>
  <c r="G1406" i="2"/>
  <c r="F1406" i="2"/>
  <c r="E1406" i="2"/>
  <c r="D1406" i="2"/>
  <c r="C1406" i="2"/>
  <c r="B1406" i="2"/>
  <c r="A1406" i="2"/>
  <c r="G1405" i="2"/>
  <c r="F1405" i="2"/>
  <c r="E1405" i="2"/>
  <c r="D1405" i="2"/>
  <c r="C1405" i="2"/>
  <c r="B1405" i="2"/>
  <c r="A1405" i="2"/>
  <c r="G1404" i="2"/>
  <c r="F1404" i="2"/>
  <c r="E1404" i="2"/>
  <c r="D1404" i="2"/>
  <c r="C1404" i="2"/>
  <c r="B1404" i="2"/>
  <c r="A1404" i="2"/>
  <c r="G1403" i="2"/>
  <c r="F1403" i="2"/>
  <c r="E1403" i="2"/>
  <c r="D1403" i="2"/>
  <c r="C1403" i="2"/>
  <c r="B1403" i="2"/>
  <c r="A1403" i="2"/>
  <c r="G1402" i="2"/>
  <c r="F1402" i="2"/>
  <c r="E1402" i="2"/>
  <c r="D1402" i="2"/>
  <c r="C1402" i="2"/>
  <c r="B1402" i="2"/>
  <c r="A1402" i="2"/>
  <c r="G1401" i="2"/>
  <c r="F1401" i="2"/>
  <c r="E1401" i="2"/>
  <c r="D1401" i="2"/>
  <c r="C1401" i="2"/>
  <c r="B1401" i="2"/>
  <c r="A1401" i="2"/>
  <c r="G1400" i="2"/>
  <c r="F1400" i="2"/>
  <c r="E1400" i="2"/>
  <c r="D1400" i="2"/>
  <c r="C1400" i="2"/>
  <c r="B1400" i="2"/>
  <c r="A1400" i="2"/>
  <c r="G1399" i="2"/>
  <c r="F1399" i="2"/>
  <c r="E1399" i="2"/>
  <c r="D1399" i="2"/>
  <c r="C1399" i="2"/>
  <c r="B1399" i="2"/>
  <c r="A1399" i="2"/>
  <c r="G1398" i="2"/>
  <c r="F1398" i="2"/>
  <c r="E1398" i="2"/>
  <c r="D1398" i="2"/>
  <c r="C1398" i="2"/>
  <c r="B1398" i="2"/>
  <c r="A1398" i="2"/>
  <c r="G1397" i="2"/>
  <c r="F1397" i="2"/>
  <c r="E1397" i="2"/>
  <c r="D1397" i="2"/>
  <c r="C1397" i="2"/>
  <c r="B1397" i="2"/>
  <c r="A1397" i="2"/>
  <c r="G1396" i="2"/>
  <c r="F1396" i="2"/>
  <c r="E1396" i="2"/>
  <c r="D1396" i="2"/>
  <c r="C1396" i="2"/>
  <c r="B1396" i="2"/>
  <c r="A1396" i="2"/>
  <c r="G1395" i="2"/>
  <c r="F1395" i="2"/>
  <c r="E1395" i="2"/>
  <c r="D1395" i="2"/>
  <c r="C1395" i="2"/>
  <c r="B1395" i="2"/>
  <c r="A1395" i="2"/>
  <c r="G1394" i="2"/>
  <c r="F1394" i="2"/>
  <c r="E1394" i="2"/>
  <c r="D1394" i="2"/>
  <c r="C1394" i="2"/>
  <c r="B1394" i="2"/>
  <c r="A1394" i="2"/>
  <c r="G1393" i="2"/>
  <c r="F1393" i="2"/>
  <c r="E1393" i="2"/>
  <c r="D1393" i="2"/>
  <c r="C1393" i="2"/>
  <c r="B1393" i="2"/>
  <c r="A1393" i="2"/>
  <c r="G1392" i="2"/>
  <c r="F1392" i="2"/>
  <c r="E1392" i="2"/>
  <c r="D1392" i="2"/>
  <c r="C1392" i="2"/>
  <c r="B1392" i="2"/>
  <c r="A1392" i="2"/>
  <c r="G1391" i="2"/>
  <c r="F1391" i="2"/>
  <c r="E1391" i="2"/>
  <c r="D1391" i="2"/>
  <c r="C1391" i="2"/>
  <c r="B1391" i="2"/>
  <c r="A1391" i="2"/>
  <c r="G1390" i="2"/>
  <c r="F1390" i="2"/>
  <c r="E1390" i="2"/>
  <c r="D1390" i="2"/>
  <c r="C1390" i="2"/>
  <c r="B1390" i="2"/>
  <c r="A1390" i="2"/>
  <c r="G1389" i="2"/>
  <c r="F1389" i="2"/>
  <c r="E1389" i="2"/>
  <c r="D1389" i="2"/>
  <c r="C1389" i="2"/>
  <c r="B1389" i="2"/>
  <c r="A1389" i="2"/>
  <c r="G1388" i="2"/>
  <c r="F1388" i="2"/>
  <c r="E1388" i="2"/>
  <c r="D1388" i="2"/>
  <c r="C1388" i="2"/>
  <c r="B1388" i="2"/>
  <c r="A1388" i="2"/>
  <c r="G1387" i="2"/>
  <c r="F1387" i="2"/>
  <c r="E1387" i="2"/>
  <c r="D1387" i="2"/>
  <c r="C1387" i="2"/>
  <c r="B1387" i="2"/>
  <c r="A1387" i="2"/>
  <c r="G1386" i="2"/>
  <c r="F1386" i="2"/>
  <c r="E1386" i="2"/>
  <c r="D1386" i="2"/>
  <c r="C1386" i="2"/>
  <c r="B1386" i="2"/>
  <c r="A1386" i="2"/>
  <c r="G1385" i="2"/>
  <c r="F1385" i="2"/>
  <c r="E1385" i="2"/>
  <c r="D1385" i="2"/>
  <c r="C1385" i="2"/>
  <c r="B1385" i="2"/>
  <c r="A1385" i="2"/>
  <c r="G1384" i="2"/>
  <c r="F1384" i="2"/>
  <c r="E1384" i="2"/>
  <c r="D1384" i="2"/>
  <c r="C1384" i="2"/>
  <c r="B1384" i="2"/>
  <c r="A1384" i="2"/>
  <c r="G1383" i="2"/>
  <c r="F1383" i="2"/>
  <c r="E1383" i="2"/>
  <c r="D1383" i="2"/>
  <c r="C1383" i="2"/>
  <c r="B1383" i="2"/>
  <c r="A1383" i="2"/>
  <c r="G1382" i="2"/>
  <c r="F1382" i="2"/>
  <c r="E1382" i="2"/>
  <c r="D1382" i="2"/>
  <c r="C1382" i="2"/>
  <c r="B1382" i="2"/>
  <c r="A1382" i="2"/>
  <c r="G1381" i="2"/>
  <c r="F1381" i="2"/>
  <c r="E1381" i="2"/>
  <c r="D1381" i="2"/>
  <c r="C1381" i="2"/>
  <c r="B1381" i="2"/>
  <c r="A1381" i="2"/>
  <c r="G1380" i="2"/>
  <c r="F1380" i="2"/>
  <c r="E1380" i="2"/>
  <c r="D1380" i="2"/>
  <c r="C1380" i="2"/>
  <c r="B1380" i="2"/>
  <c r="A1380" i="2"/>
  <c r="G1379" i="2"/>
  <c r="F1379" i="2"/>
  <c r="E1379" i="2"/>
  <c r="D1379" i="2"/>
  <c r="C1379" i="2"/>
  <c r="B1379" i="2"/>
  <c r="A1379" i="2"/>
  <c r="G1378" i="2"/>
  <c r="F1378" i="2"/>
  <c r="E1378" i="2"/>
  <c r="D1378" i="2"/>
  <c r="C1378" i="2"/>
  <c r="B1378" i="2"/>
  <c r="A1378" i="2"/>
  <c r="G1377" i="2"/>
  <c r="F1377" i="2"/>
  <c r="E1377" i="2"/>
  <c r="D1377" i="2"/>
  <c r="C1377" i="2"/>
  <c r="B1377" i="2"/>
  <c r="A1377" i="2"/>
  <c r="G1376" i="2"/>
  <c r="F1376" i="2"/>
  <c r="E1376" i="2"/>
  <c r="D1376" i="2"/>
  <c r="C1376" i="2"/>
  <c r="B1376" i="2"/>
  <c r="A1376" i="2"/>
  <c r="G1375" i="2"/>
  <c r="F1375" i="2"/>
  <c r="E1375" i="2"/>
  <c r="D1375" i="2"/>
  <c r="C1375" i="2"/>
  <c r="B1375" i="2"/>
  <c r="A1375" i="2"/>
  <c r="G1374" i="2"/>
  <c r="F1374" i="2"/>
  <c r="E1374" i="2"/>
  <c r="D1374" i="2"/>
  <c r="C1374" i="2"/>
  <c r="B1374" i="2"/>
  <c r="A1374" i="2"/>
  <c r="G1373" i="2"/>
  <c r="F1373" i="2"/>
  <c r="E1373" i="2"/>
  <c r="D1373" i="2"/>
  <c r="C1373" i="2"/>
  <c r="B1373" i="2"/>
  <c r="A1373" i="2"/>
  <c r="G1372" i="2"/>
  <c r="F1372" i="2"/>
  <c r="E1372" i="2"/>
  <c r="D1372" i="2"/>
  <c r="C1372" i="2"/>
  <c r="B1372" i="2"/>
  <c r="A1372" i="2"/>
  <c r="G1371" i="2"/>
  <c r="F1371" i="2"/>
  <c r="E1371" i="2"/>
  <c r="D1371" i="2"/>
  <c r="C1371" i="2"/>
  <c r="B1371" i="2"/>
  <c r="A1371" i="2"/>
  <c r="G1370" i="2"/>
  <c r="F1370" i="2"/>
  <c r="E1370" i="2"/>
  <c r="D1370" i="2"/>
  <c r="C1370" i="2"/>
  <c r="B1370" i="2"/>
  <c r="A1370" i="2"/>
  <c r="G1369" i="2"/>
  <c r="F1369" i="2"/>
  <c r="E1369" i="2"/>
  <c r="D1369" i="2"/>
  <c r="C1369" i="2"/>
  <c r="B1369" i="2"/>
  <c r="A1369" i="2"/>
  <c r="G1368" i="2"/>
  <c r="F1368" i="2"/>
  <c r="E1368" i="2"/>
  <c r="D1368" i="2"/>
  <c r="C1368" i="2"/>
  <c r="B1368" i="2"/>
  <c r="A1368" i="2"/>
  <c r="G1367" i="2"/>
  <c r="F1367" i="2"/>
  <c r="E1367" i="2"/>
  <c r="D1367" i="2"/>
  <c r="C1367" i="2"/>
  <c r="B1367" i="2"/>
  <c r="A1367" i="2"/>
  <c r="G1366" i="2"/>
  <c r="F1366" i="2"/>
  <c r="E1366" i="2"/>
  <c r="D1366" i="2"/>
  <c r="C1366" i="2"/>
  <c r="B1366" i="2"/>
  <c r="A1366" i="2"/>
  <c r="G1365" i="2"/>
  <c r="F1365" i="2"/>
  <c r="E1365" i="2"/>
  <c r="D1365" i="2"/>
  <c r="C1365" i="2"/>
  <c r="B1365" i="2"/>
  <c r="A1365" i="2"/>
  <c r="G1364" i="2"/>
  <c r="F1364" i="2"/>
  <c r="E1364" i="2"/>
  <c r="D1364" i="2"/>
  <c r="C1364" i="2"/>
  <c r="B1364" i="2"/>
  <c r="A1364" i="2"/>
  <c r="G1363" i="2"/>
  <c r="F1363" i="2"/>
  <c r="E1363" i="2"/>
  <c r="D1363" i="2"/>
  <c r="C1363" i="2"/>
  <c r="B1363" i="2"/>
  <c r="A1363" i="2"/>
  <c r="G1362" i="2"/>
  <c r="F1362" i="2"/>
  <c r="E1362" i="2"/>
  <c r="D1362" i="2"/>
  <c r="C1362" i="2"/>
  <c r="B1362" i="2"/>
  <c r="A1362" i="2"/>
  <c r="G1361" i="2"/>
  <c r="F1361" i="2"/>
  <c r="E1361" i="2"/>
  <c r="D1361" i="2"/>
  <c r="C1361" i="2"/>
  <c r="B1361" i="2"/>
  <c r="A1361" i="2"/>
  <c r="G1360" i="2"/>
  <c r="F1360" i="2"/>
  <c r="E1360" i="2"/>
  <c r="D1360" i="2"/>
  <c r="C1360" i="2"/>
  <c r="B1360" i="2"/>
  <c r="A1360" i="2"/>
  <c r="G1359" i="2"/>
  <c r="F1359" i="2"/>
  <c r="E1359" i="2"/>
  <c r="D1359" i="2"/>
  <c r="C1359" i="2"/>
  <c r="B1359" i="2"/>
  <c r="A1359" i="2"/>
  <c r="G1358" i="2"/>
  <c r="F1358" i="2"/>
  <c r="E1358" i="2"/>
  <c r="D1358" i="2"/>
  <c r="C1358" i="2"/>
  <c r="B1358" i="2"/>
  <c r="A1358" i="2"/>
  <c r="G1357" i="2"/>
  <c r="F1357" i="2"/>
  <c r="E1357" i="2"/>
  <c r="D1357" i="2"/>
  <c r="C1357" i="2"/>
  <c r="B1357" i="2"/>
  <c r="A1357" i="2"/>
  <c r="G1356" i="2"/>
  <c r="F1356" i="2"/>
  <c r="E1356" i="2"/>
  <c r="D1356" i="2"/>
  <c r="C1356" i="2"/>
  <c r="B1356" i="2"/>
  <c r="A1356" i="2"/>
  <c r="G1355" i="2"/>
  <c r="F1355" i="2"/>
  <c r="E1355" i="2"/>
  <c r="D1355" i="2"/>
  <c r="C1355" i="2"/>
  <c r="B1355" i="2"/>
  <c r="A1355" i="2"/>
  <c r="G1354" i="2"/>
  <c r="F1354" i="2"/>
  <c r="E1354" i="2"/>
  <c r="D1354" i="2"/>
  <c r="C1354" i="2"/>
  <c r="B1354" i="2"/>
  <c r="A1354" i="2"/>
  <c r="G1353" i="2"/>
  <c r="F1353" i="2"/>
  <c r="E1353" i="2"/>
  <c r="D1353" i="2"/>
  <c r="C1353" i="2"/>
  <c r="B1353" i="2"/>
  <c r="A1353" i="2"/>
  <c r="G1352" i="2"/>
  <c r="F1352" i="2"/>
  <c r="E1352" i="2"/>
  <c r="D1352" i="2"/>
  <c r="C1352" i="2"/>
  <c r="B1352" i="2"/>
  <c r="A1352" i="2"/>
  <c r="G1351" i="2"/>
  <c r="F1351" i="2"/>
  <c r="E1351" i="2"/>
  <c r="D1351" i="2"/>
  <c r="C1351" i="2"/>
  <c r="B1351" i="2"/>
  <c r="A1351" i="2"/>
  <c r="G1350" i="2"/>
  <c r="F1350" i="2"/>
  <c r="E1350" i="2"/>
  <c r="D1350" i="2"/>
  <c r="C1350" i="2"/>
  <c r="B1350" i="2"/>
  <c r="A1350" i="2"/>
  <c r="G1349" i="2"/>
  <c r="F1349" i="2"/>
  <c r="E1349" i="2"/>
  <c r="D1349" i="2"/>
  <c r="C1349" i="2"/>
  <c r="B1349" i="2"/>
  <c r="A1349" i="2"/>
  <c r="G1348" i="2"/>
  <c r="F1348" i="2"/>
  <c r="E1348" i="2"/>
  <c r="D1348" i="2"/>
  <c r="C1348" i="2"/>
  <c r="B1348" i="2"/>
  <c r="A1348" i="2"/>
  <c r="G1347" i="2"/>
  <c r="F1347" i="2"/>
  <c r="E1347" i="2"/>
  <c r="D1347" i="2"/>
  <c r="C1347" i="2"/>
  <c r="B1347" i="2"/>
  <c r="A1347" i="2"/>
  <c r="G1346" i="2"/>
  <c r="F1346" i="2"/>
  <c r="E1346" i="2"/>
  <c r="D1346" i="2"/>
  <c r="C1346" i="2"/>
  <c r="B1346" i="2"/>
  <c r="A1346" i="2"/>
  <c r="G1345" i="2"/>
  <c r="F1345" i="2"/>
  <c r="E1345" i="2"/>
  <c r="D1345" i="2"/>
  <c r="C1345" i="2"/>
  <c r="B1345" i="2"/>
  <c r="A1345" i="2"/>
  <c r="G1344" i="2"/>
  <c r="F1344" i="2"/>
  <c r="E1344" i="2"/>
  <c r="D1344" i="2"/>
  <c r="C1344" i="2"/>
  <c r="B1344" i="2"/>
  <c r="A1344" i="2"/>
  <c r="G1343" i="2"/>
  <c r="F1343" i="2"/>
  <c r="E1343" i="2"/>
  <c r="D1343" i="2"/>
  <c r="C1343" i="2"/>
  <c r="B1343" i="2"/>
  <c r="A1343" i="2"/>
  <c r="G1342" i="2"/>
  <c r="F1342" i="2"/>
  <c r="E1342" i="2"/>
  <c r="D1342" i="2"/>
  <c r="C1342" i="2"/>
  <c r="B1342" i="2"/>
  <c r="A1342" i="2"/>
  <c r="G1341" i="2"/>
  <c r="F1341" i="2"/>
  <c r="E1341" i="2"/>
  <c r="D1341" i="2"/>
  <c r="C1341" i="2"/>
  <c r="B1341" i="2"/>
  <c r="A1341" i="2"/>
  <c r="G1340" i="2"/>
  <c r="F1340" i="2"/>
  <c r="E1340" i="2"/>
  <c r="D1340" i="2"/>
  <c r="C1340" i="2"/>
  <c r="B1340" i="2"/>
  <c r="A1340" i="2"/>
  <c r="G1339" i="2"/>
  <c r="F1339" i="2"/>
  <c r="E1339" i="2"/>
  <c r="D1339" i="2"/>
  <c r="C1339" i="2"/>
  <c r="B1339" i="2"/>
  <c r="A1339" i="2"/>
  <c r="G1338" i="2"/>
  <c r="F1338" i="2"/>
  <c r="E1338" i="2"/>
  <c r="D1338" i="2"/>
  <c r="C1338" i="2"/>
  <c r="B1338" i="2"/>
  <c r="A1338" i="2"/>
  <c r="G1337" i="2"/>
  <c r="F1337" i="2"/>
  <c r="E1337" i="2"/>
  <c r="D1337" i="2"/>
  <c r="C1337" i="2"/>
  <c r="B1337" i="2"/>
  <c r="A1337" i="2"/>
  <c r="G1336" i="2"/>
  <c r="F1336" i="2"/>
  <c r="E1336" i="2"/>
  <c r="D1336" i="2"/>
  <c r="C1336" i="2"/>
  <c r="B1336" i="2"/>
  <c r="A1336" i="2"/>
  <c r="G1335" i="2"/>
  <c r="F1335" i="2"/>
  <c r="E1335" i="2"/>
  <c r="D1335" i="2"/>
  <c r="C1335" i="2"/>
  <c r="B1335" i="2"/>
  <c r="A1335" i="2"/>
  <c r="G1334" i="2"/>
  <c r="F1334" i="2"/>
  <c r="E1334" i="2"/>
  <c r="D1334" i="2"/>
  <c r="C1334" i="2"/>
  <c r="B1334" i="2"/>
  <c r="A1334" i="2"/>
  <c r="G1333" i="2"/>
  <c r="F1333" i="2"/>
  <c r="E1333" i="2"/>
  <c r="D1333" i="2"/>
  <c r="C1333" i="2"/>
  <c r="B1333" i="2"/>
  <c r="A1333" i="2"/>
  <c r="G1332" i="2"/>
  <c r="F1332" i="2"/>
  <c r="E1332" i="2"/>
  <c r="D1332" i="2"/>
  <c r="C1332" i="2"/>
  <c r="B1332" i="2"/>
  <c r="A1332" i="2"/>
  <c r="G1331" i="2"/>
  <c r="F1331" i="2"/>
  <c r="E1331" i="2"/>
  <c r="D1331" i="2"/>
  <c r="C1331" i="2"/>
  <c r="B1331" i="2"/>
  <c r="A1331" i="2"/>
  <c r="G1330" i="2"/>
  <c r="F1330" i="2"/>
  <c r="E1330" i="2"/>
  <c r="D1330" i="2"/>
  <c r="C1330" i="2"/>
  <c r="B1330" i="2"/>
  <c r="A1330" i="2"/>
  <c r="G1329" i="2"/>
  <c r="F1329" i="2"/>
  <c r="E1329" i="2"/>
  <c r="D1329" i="2"/>
  <c r="C1329" i="2"/>
  <c r="B1329" i="2"/>
  <c r="A1329" i="2"/>
  <c r="G1328" i="2"/>
  <c r="F1328" i="2"/>
  <c r="E1328" i="2"/>
  <c r="D1328" i="2"/>
  <c r="C1328" i="2"/>
  <c r="B1328" i="2"/>
  <c r="A1328" i="2"/>
  <c r="G1327" i="2"/>
  <c r="F1327" i="2"/>
  <c r="E1327" i="2"/>
  <c r="D1327" i="2"/>
  <c r="C1327" i="2"/>
  <c r="B1327" i="2"/>
  <c r="A1327" i="2"/>
  <c r="G1326" i="2"/>
  <c r="F1326" i="2"/>
  <c r="E1326" i="2"/>
  <c r="D1326" i="2"/>
  <c r="C1326" i="2"/>
  <c r="B1326" i="2"/>
  <c r="A1326" i="2"/>
  <c r="G1325" i="2"/>
  <c r="F1325" i="2"/>
  <c r="E1325" i="2"/>
  <c r="D1325" i="2"/>
  <c r="C1325" i="2"/>
  <c r="B1325" i="2"/>
  <c r="A1325" i="2"/>
  <c r="G1324" i="2"/>
  <c r="F1324" i="2"/>
  <c r="E1324" i="2"/>
  <c r="D1324" i="2"/>
  <c r="C1324" i="2"/>
  <c r="B1324" i="2"/>
  <c r="A1324" i="2"/>
  <c r="G1323" i="2"/>
  <c r="F1323" i="2"/>
  <c r="E1323" i="2"/>
  <c r="D1323" i="2"/>
  <c r="C1323" i="2"/>
  <c r="B1323" i="2"/>
  <c r="A1323" i="2"/>
  <c r="G1322" i="2"/>
  <c r="F1322" i="2"/>
  <c r="E1322" i="2"/>
  <c r="D1322" i="2"/>
  <c r="C1322" i="2"/>
  <c r="B1322" i="2"/>
  <c r="A1322" i="2"/>
  <c r="G1321" i="2"/>
  <c r="F1321" i="2"/>
  <c r="E1321" i="2"/>
  <c r="D1321" i="2"/>
  <c r="C1321" i="2"/>
  <c r="B1321" i="2"/>
  <c r="A1321" i="2"/>
  <c r="G1320" i="2"/>
  <c r="F1320" i="2"/>
  <c r="E1320" i="2"/>
  <c r="D1320" i="2"/>
  <c r="C1320" i="2"/>
  <c r="B1320" i="2"/>
  <c r="A1320" i="2"/>
  <c r="G1319" i="2"/>
  <c r="F1319" i="2"/>
  <c r="E1319" i="2"/>
  <c r="D1319" i="2"/>
  <c r="C1319" i="2"/>
  <c r="B1319" i="2"/>
  <c r="A1319" i="2"/>
  <c r="G1318" i="2"/>
  <c r="F1318" i="2"/>
  <c r="E1318" i="2"/>
  <c r="D1318" i="2"/>
  <c r="C1318" i="2"/>
  <c r="B1318" i="2"/>
  <c r="A1318" i="2"/>
  <c r="G1317" i="2"/>
  <c r="F1317" i="2"/>
  <c r="E1317" i="2"/>
  <c r="D1317" i="2"/>
  <c r="C1317" i="2"/>
  <c r="B1317" i="2"/>
  <c r="A1317" i="2"/>
  <c r="G1316" i="2"/>
  <c r="F1316" i="2"/>
  <c r="E1316" i="2"/>
  <c r="D1316" i="2"/>
  <c r="C1316" i="2"/>
  <c r="B1316" i="2"/>
  <c r="A1316" i="2"/>
  <c r="G1315" i="2"/>
  <c r="F1315" i="2"/>
  <c r="E1315" i="2"/>
  <c r="D1315" i="2"/>
  <c r="C1315" i="2"/>
  <c r="B1315" i="2"/>
  <c r="A1315" i="2"/>
  <c r="G1314" i="2"/>
  <c r="F1314" i="2"/>
  <c r="E1314" i="2"/>
  <c r="D1314" i="2"/>
  <c r="C1314" i="2"/>
  <c r="B1314" i="2"/>
  <c r="A1314" i="2"/>
  <c r="G1313" i="2"/>
  <c r="F1313" i="2"/>
  <c r="E1313" i="2"/>
  <c r="D1313" i="2"/>
  <c r="C1313" i="2"/>
  <c r="B1313" i="2"/>
  <c r="A1313" i="2"/>
  <c r="G1312" i="2"/>
  <c r="F1312" i="2"/>
  <c r="E1312" i="2"/>
  <c r="D1312" i="2"/>
  <c r="C1312" i="2"/>
  <c r="B1312" i="2"/>
  <c r="A1312" i="2"/>
  <c r="G1311" i="2"/>
  <c r="F1311" i="2"/>
  <c r="E1311" i="2"/>
  <c r="D1311" i="2"/>
  <c r="C1311" i="2"/>
  <c r="B1311" i="2"/>
  <c r="A1311" i="2"/>
  <c r="G1310" i="2"/>
  <c r="F1310" i="2"/>
  <c r="E1310" i="2"/>
  <c r="D1310" i="2"/>
  <c r="C1310" i="2"/>
  <c r="B1310" i="2"/>
  <c r="A1310" i="2"/>
  <c r="G1309" i="2"/>
  <c r="F1309" i="2"/>
  <c r="E1309" i="2"/>
  <c r="D1309" i="2"/>
  <c r="C1309" i="2"/>
  <c r="B1309" i="2"/>
  <c r="A1309" i="2"/>
  <c r="G1308" i="2"/>
  <c r="F1308" i="2"/>
  <c r="E1308" i="2"/>
  <c r="D1308" i="2"/>
  <c r="C1308" i="2"/>
  <c r="B1308" i="2"/>
  <c r="A1308" i="2"/>
  <c r="G1307" i="2"/>
  <c r="F1307" i="2"/>
  <c r="E1307" i="2"/>
  <c r="D1307" i="2"/>
  <c r="C1307" i="2"/>
  <c r="B1307" i="2"/>
  <c r="A1307" i="2"/>
  <c r="G1306" i="2"/>
  <c r="F1306" i="2"/>
  <c r="E1306" i="2"/>
  <c r="D1306" i="2"/>
  <c r="C1306" i="2"/>
  <c r="B1306" i="2"/>
  <c r="A1306" i="2"/>
  <c r="G1305" i="2"/>
  <c r="F1305" i="2"/>
  <c r="E1305" i="2"/>
  <c r="D1305" i="2"/>
  <c r="C1305" i="2"/>
  <c r="B1305" i="2"/>
  <c r="A1305" i="2"/>
  <c r="G1304" i="2"/>
  <c r="F1304" i="2"/>
  <c r="E1304" i="2"/>
  <c r="D1304" i="2"/>
  <c r="C1304" i="2"/>
  <c r="B1304" i="2"/>
  <c r="A1304" i="2"/>
  <c r="G1303" i="2"/>
  <c r="F1303" i="2"/>
  <c r="E1303" i="2"/>
  <c r="D1303" i="2"/>
  <c r="C1303" i="2"/>
  <c r="B1303" i="2"/>
  <c r="A1303" i="2"/>
  <c r="G1302" i="2"/>
  <c r="F1302" i="2"/>
  <c r="E1302" i="2"/>
  <c r="D1302" i="2"/>
  <c r="C1302" i="2"/>
  <c r="B1302" i="2"/>
  <c r="A1302" i="2"/>
  <c r="G1301" i="2"/>
  <c r="F1301" i="2"/>
  <c r="E1301" i="2"/>
  <c r="D1301" i="2"/>
  <c r="C1301" i="2"/>
  <c r="B1301" i="2"/>
  <c r="A1301" i="2"/>
  <c r="G1300" i="2"/>
  <c r="F1300" i="2"/>
  <c r="E1300" i="2"/>
  <c r="D1300" i="2"/>
  <c r="C1300" i="2"/>
  <c r="B1300" i="2"/>
  <c r="A1300" i="2"/>
  <c r="G1299" i="2"/>
  <c r="F1299" i="2"/>
  <c r="E1299" i="2"/>
  <c r="D1299" i="2"/>
  <c r="C1299" i="2"/>
  <c r="B1299" i="2"/>
  <c r="A1299" i="2"/>
  <c r="G1298" i="2"/>
  <c r="F1298" i="2"/>
  <c r="E1298" i="2"/>
  <c r="D1298" i="2"/>
  <c r="C1298" i="2"/>
  <c r="B1298" i="2"/>
  <c r="A1298" i="2"/>
  <c r="G1297" i="2"/>
  <c r="F1297" i="2"/>
  <c r="E1297" i="2"/>
  <c r="D1297" i="2"/>
  <c r="C1297" i="2"/>
  <c r="B1297" i="2"/>
  <c r="A1297" i="2"/>
  <c r="G1296" i="2"/>
  <c r="F1296" i="2"/>
  <c r="E1296" i="2"/>
  <c r="D1296" i="2"/>
  <c r="C1296" i="2"/>
  <c r="B1296" i="2"/>
  <c r="A1296" i="2"/>
  <c r="G1295" i="2"/>
  <c r="F1295" i="2"/>
  <c r="E1295" i="2"/>
  <c r="D1295" i="2"/>
  <c r="C1295" i="2"/>
  <c r="B1295" i="2"/>
  <c r="A1295" i="2"/>
  <c r="G1294" i="2"/>
  <c r="F1294" i="2"/>
  <c r="E1294" i="2"/>
  <c r="D1294" i="2"/>
  <c r="C1294" i="2"/>
  <c r="B1294" i="2"/>
  <c r="A1294" i="2"/>
  <c r="G1293" i="2"/>
  <c r="F1293" i="2"/>
  <c r="E1293" i="2"/>
  <c r="D1293" i="2"/>
  <c r="C1293" i="2"/>
  <c r="B1293" i="2"/>
  <c r="A1293" i="2"/>
  <c r="G1292" i="2"/>
  <c r="F1292" i="2"/>
  <c r="E1292" i="2"/>
  <c r="D1292" i="2"/>
  <c r="C1292" i="2"/>
  <c r="B1292" i="2"/>
  <c r="A1292" i="2"/>
  <c r="G1291" i="2"/>
  <c r="F1291" i="2"/>
  <c r="E1291" i="2"/>
  <c r="D1291" i="2"/>
  <c r="C1291" i="2"/>
  <c r="B1291" i="2"/>
  <c r="A1291" i="2"/>
  <c r="G1290" i="2"/>
  <c r="F1290" i="2"/>
  <c r="E1290" i="2"/>
  <c r="D1290" i="2"/>
  <c r="C1290" i="2"/>
  <c r="B1290" i="2"/>
  <c r="A1290" i="2"/>
  <c r="G1289" i="2"/>
  <c r="F1289" i="2"/>
  <c r="E1289" i="2"/>
  <c r="D1289" i="2"/>
  <c r="C1289" i="2"/>
  <c r="B1289" i="2"/>
  <c r="A1289" i="2"/>
  <c r="G1288" i="2"/>
  <c r="F1288" i="2"/>
  <c r="E1288" i="2"/>
  <c r="D1288" i="2"/>
  <c r="C1288" i="2"/>
  <c r="B1288" i="2"/>
  <c r="A1288" i="2"/>
  <c r="G1287" i="2"/>
  <c r="F1287" i="2"/>
  <c r="E1287" i="2"/>
  <c r="D1287" i="2"/>
  <c r="C1287" i="2"/>
  <c r="B1287" i="2"/>
  <c r="A1287" i="2"/>
  <c r="G1286" i="2"/>
  <c r="F1286" i="2"/>
  <c r="E1286" i="2"/>
  <c r="D1286" i="2"/>
  <c r="C1286" i="2"/>
  <c r="B1286" i="2"/>
  <c r="A1286" i="2"/>
  <c r="G1285" i="2"/>
  <c r="F1285" i="2"/>
  <c r="E1285" i="2"/>
  <c r="D1285" i="2"/>
  <c r="C1285" i="2"/>
  <c r="B1285" i="2"/>
  <c r="A1285" i="2"/>
  <c r="G1284" i="2"/>
  <c r="F1284" i="2"/>
  <c r="E1284" i="2"/>
  <c r="D1284" i="2"/>
  <c r="C1284" i="2"/>
  <c r="B1284" i="2"/>
  <c r="A1284" i="2"/>
  <c r="G1283" i="2"/>
  <c r="F1283" i="2"/>
  <c r="E1283" i="2"/>
  <c r="D1283" i="2"/>
  <c r="C1283" i="2"/>
  <c r="B1283" i="2"/>
  <c r="A1283" i="2"/>
  <c r="G1282" i="2"/>
  <c r="F1282" i="2"/>
  <c r="E1282" i="2"/>
  <c r="D1282" i="2"/>
  <c r="C1282" i="2"/>
  <c r="B1282" i="2"/>
  <c r="A1282" i="2"/>
  <c r="G1281" i="2"/>
  <c r="F1281" i="2"/>
  <c r="E1281" i="2"/>
  <c r="D1281" i="2"/>
  <c r="C1281" i="2"/>
  <c r="B1281" i="2"/>
  <c r="A1281" i="2"/>
  <c r="G1280" i="2"/>
  <c r="F1280" i="2"/>
  <c r="E1280" i="2"/>
  <c r="D1280" i="2"/>
  <c r="C1280" i="2"/>
  <c r="B1280" i="2"/>
  <c r="A1280" i="2"/>
  <c r="G1279" i="2"/>
  <c r="F1279" i="2"/>
  <c r="E1279" i="2"/>
  <c r="D1279" i="2"/>
  <c r="C1279" i="2"/>
  <c r="B1279" i="2"/>
  <c r="A1279" i="2"/>
  <c r="G1278" i="2"/>
  <c r="F1278" i="2"/>
  <c r="E1278" i="2"/>
  <c r="D1278" i="2"/>
  <c r="C1278" i="2"/>
  <c r="B1278" i="2"/>
  <c r="A1278" i="2"/>
  <c r="G1277" i="2"/>
  <c r="F1277" i="2"/>
  <c r="E1277" i="2"/>
  <c r="D1277" i="2"/>
  <c r="C1277" i="2"/>
  <c r="B1277" i="2"/>
  <c r="A1277" i="2"/>
  <c r="G1276" i="2"/>
  <c r="F1276" i="2"/>
  <c r="E1276" i="2"/>
  <c r="D1276" i="2"/>
  <c r="C1276" i="2"/>
  <c r="B1276" i="2"/>
  <c r="A1276" i="2"/>
  <c r="G1275" i="2"/>
  <c r="F1275" i="2"/>
  <c r="E1275" i="2"/>
  <c r="D1275" i="2"/>
  <c r="C1275" i="2"/>
  <c r="B1275" i="2"/>
  <c r="A1275" i="2"/>
  <c r="G1274" i="2"/>
  <c r="F1274" i="2"/>
  <c r="E1274" i="2"/>
  <c r="D1274" i="2"/>
  <c r="C1274" i="2"/>
  <c r="B1274" i="2"/>
  <c r="A1274" i="2"/>
  <c r="G1273" i="2"/>
  <c r="F1273" i="2"/>
  <c r="E1273" i="2"/>
  <c r="D1273" i="2"/>
  <c r="C1273" i="2"/>
  <c r="B1273" i="2"/>
  <c r="A1273" i="2"/>
  <c r="G1272" i="2"/>
  <c r="F1272" i="2"/>
  <c r="E1272" i="2"/>
  <c r="D1272" i="2"/>
  <c r="C1272" i="2"/>
  <c r="B1272" i="2"/>
  <c r="A1272" i="2"/>
  <c r="G1271" i="2"/>
  <c r="F1271" i="2"/>
  <c r="E1271" i="2"/>
  <c r="D1271" i="2"/>
  <c r="C1271" i="2"/>
  <c r="B1271" i="2"/>
  <c r="A1271" i="2"/>
  <c r="G1270" i="2"/>
  <c r="F1270" i="2"/>
  <c r="E1270" i="2"/>
  <c r="D1270" i="2"/>
  <c r="C1270" i="2"/>
  <c r="B1270" i="2"/>
  <c r="A1270" i="2"/>
  <c r="G1269" i="2"/>
  <c r="F1269" i="2"/>
  <c r="E1269" i="2"/>
  <c r="D1269" i="2"/>
  <c r="C1269" i="2"/>
  <c r="B1269" i="2"/>
  <c r="A1269" i="2"/>
  <c r="G1268" i="2"/>
  <c r="F1268" i="2"/>
  <c r="E1268" i="2"/>
  <c r="D1268" i="2"/>
  <c r="C1268" i="2"/>
  <c r="B1268" i="2"/>
  <c r="A1268" i="2"/>
  <c r="G1267" i="2"/>
  <c r="F1267" i="2"/>
  <c r="E1267" i="2"/>
  <c r="D1267" i="2"/>
  <c r="C1267" i="2"/>
  <c r="B1267" i="2"/>
  <c r="A1267" i="2"/>
  <c r="G1266" i="2"/>
  <c r="F1266" i="2"/>
  <c r="E1266" i="2"/>
  <c r="D1266" i="2"/>
  <c r="C1266" i="2"/>
  <c r="B1266" i="2"/>
  <c r="A1266" i="2"/>
  <c r="G1265" i="2"/>
  <c r="F1265" i="2"/>
  <c r="E1265" i="2"/>
  <c r="D1265" i="2"/>
  <c r="C1265" i="2"/>
  <c r="B1265" i="2"/>
  <c r="A1265" i="2"/>
  <c r="G1264" i="2"/>
  <c r="F1264" i="2"/>
  <c r="E1264" i="2"/>
  <c r="D1264" i="2"/>
  <c r="C1264" i="2"/>
  <c r="B1264" i="2"/>
  <c r="A1264" i="2"/>
  <c r="G1263" i="2"/>
  <c r="F1263" i="2"/>
  <c r="E1263" i="2"/>
  <c r="D1263" i="2"/>
  <c r="C1263" i="2"/>
  <c r="B1263" i="2"/>
  <c r="A1263" i="2"/>
  <c r="G1262" i="2"/>
  <c r="F1262" i="2"/>
  <c r="E1262" i="2"/>
  <c r="D1262" i="2"/>
  <c r="C1262" i="2"/>
  <c r="B1262" i="2"/>
  <c r="A1262" i="2"/>
  <c r="G1261" i="2"/>
  <c r="F1261" i="2"/>
  <c r="E1261" i="2"/>
  <c r="D1261" i="2"/>
  <c r="C1261" i="2"/>
  <c r="B1261" i="2"/>
  <c r="A1261" i="2"/>
  <c r="G1260" i="2"/>
  <c r="F1260" i="2"/>
  <c r="E1260" i="2"/>
  <c r="D1260" i="2"/>
  <c r="C1260" i="2"/>
  <c r="B1260" i="2"/>
  <c r="A1260" i="2"/>
  <c r="G1259" i="2"/>
  <c r="F1259" i="2"/>
  <c r="E1259" i="2"/>
  <c r="D1259" i="2"/>
  <c r="C1259" i="2"/>
  <c r="B1259" i="2"/>
  <c r="A1259" i="2"/>
  <c r="G1258" i="2"/>
  <c r="F1258" i="2"/>
  <c r="E1258" i="2"/>
  <c r="D1258" i="2"/>
  <c r="C1258" i="2"/>
  <c r="B1258" i="2"/>
  <c r="A1258" i="2"/>
  <c r="G1257" i="2"/>
  <c r="F1257" i="2"/>
  <c r="E1257" i="2"/>
  <c r="D1257" i="2"/>
  <c r="C1257" i="2"/>
  <c r="B1257" i="2"/>
  <c r="A1257" i="2"/>
  <c r="G1256" i="2"/>
  <c r="F1256" i="2"/>
  <c r="E1256" i="2"/>
  <c r="D1256" i="2"/>
  <c r="C1256" i="2"/>
  <c r="B1256" i="2"/>
  <c r="A1256" i="2"/>
  <c r="G1255" i="2"/>
  <c r="F1255" i="2"/>
  <c r="E1255" i="2"/>
  <c r="D1255" i="2"/>
  <c r="C1255" i="2"/>
  <c r="B1255" i="2"/>
  <c r="A1255" i="2"/>
  <c r="G1254" i="2"/>
  <c r="F1254" i="2"/>
  <c r="E1254" i="2"/>
  <c r="D1254" i="2"/>
  <c r="C1254" i="2"/>
  <c r="B1254" i="2"/>
  <c r="A1254" i="2"/>
  <c r="G1253" i="2"/>
  <c r="F1253" i="2"/>
  <c r="E1253" i="2"/>
  <c r="D1253" i="2"/>
  <c r="C1253" i="2"/>
  <c r="B1253" i="2"/>
  <c r="A1253" i="2"/>
  <c r="G1252" i="2"/>
  <c r="F1252" i="2"/>
  <c r="E1252" i="2"/>
  <c r="D1252" i="2"/>
  <c r="C1252" i="2"/>
  <c r="B1252" i="2"/>
  <c r="A1252" i="2"/>
  <c r="G1251" i="2"/>
  <c r="F1251" i="2"/>
  <c r="E1251" i="2"/>
  <c r="D1251" i="2"/>
  <c r="C1251" i="2"/>
  <c r="B1251" i="2"/>
  <c r="A1251" i="2"/>
  <c r="G1250" i="2"/>
  <c r="F1250" i="2"/>
  <c r="E1250" i="2"/>
  <c r="D1250" i="2"/>
  <c r="C1250" i="2"/>
  <c r="B1250" i="2"/>
  <c r="A1250" i="2"/>
  <c r="G1249" i="2"/>
  <c r="F1249" i="2"/>
  <c r="E1249" i="2"/>
  <c r="D1249" i="2"/>
  <c r="C1249" i="2"/>
  <c r="B1249" i="2"/>
  <c r="A1249" i="2"/>
  <c r="G1248" i="2"/>
  <c r="F1248" i="2"/>
  <c r="E1248" i="2"/>
  <c r="D1248" i="2"/>
  <c r="C1248" i="2"/>
  <c r="B1248" i="2"/>
  <c r="A1248" i="2"/>
  <c r="G1247" i="2"/>
  <c r="F1247" i="2"/>
  <c r="E1247" i="2"/>
  <c r="D1247" i="2"/>
  <c r="C1247" i="2"/>
  <c r="B1247" i="2"/>
  <c r="A1247" i="2"/>
  <c r="G1246" i="2"/>
  <c r="F1246" i="2"/>
  <c r="E1246" i="2"/>
  <c r="D1246" i="2"/>
  <c r="C1246" i="2"/>
  <c r="B1246" i="2"/>
  <c r="A1246" i="2"/>
  <c r="G1245" i="2"/>
  <c r="F1245" i="2"/>
  <c r="E1245" i="2"/>
  <c r="D1245" i="2"/>
  <c r="C1245" i="2"/>
  <c r="B1245" i="2"/>
  <c r="A1245" i="2"/>
  <c r="G1244" i="2"/>
  <c r="F1244" i="2"/>
  <c r="E1244" i="2"/>
  <c r="D1244" i="2"/>
  <c r="C1244" i="2"/>
  <c r="B1244" i="2"/>
  <c r="A1244" i="2"/>
  <c r="G1243" i="2"/>
  <c r="F1243" i="2"/>
  <c r="E1243" i="2"/>
  <c r="D1243" i="2"/>
  <c r="C1243" i="2"/>
  <c r="B1243" i="2"/>
  <c r="A1243" i="2"/>
  <c r="G1242" i="2"/>
  <c r="F1242" i="2"/>
  <c r="E1242" i="2"/>
  <c r="D1242" i="2"/>
  <c r="C1242" i="2"/>
  <c r="B1242" i="2"/>
  <c r="A1242" i="2"/>
  <c r="G1241" i="2"/>
  <c r="F1241" i="2"/>
  <c r="E1241" i="2"/>
  <c r="D1241" i="2"/>
  <c r="C1241" i="2"/>
  <c r="B1241" i="2"/>
  <c r="A1241" i="2"/>
  <c r="G1240" i="2"/>
  <c r="F1240" i="2"/>
  <c r="E1240" i="2"/>
  <c r="D1240" i="2"/>
  <c r="C1240" i="2"/>
  <c r="B1240" i="2"/>
  <c r="A1240" i="2"/>
  <c r="G1239" i="2"/>
  <c r="F1239" i="2"/>
  <c r="E1239" i="2"/>
  <c r="D1239" i="2"/>
  <c r="C1239" i="2"/>
  <c r="B1239" i="2"/>
  <c r="A1239" i="2"/>
  <c r="G1238" i="2"/>
  <c r="F1238" i="2"/>
  <c r="E1238" i="2"/>
  <c r="D1238" i="2"/>
  <c r="C1238" i="2"/>
  <c r="B1238" i="2"/>
  <c r="A1238" i="2"/>
  <c r="G1237" i="2"/>
  <c r="F1237" i="2"/>
  <c r="E1237" i="2"/>
  <c r="D1237" i="2"/>
  <c r="C1237" i="2"/>
  <c r="B1237" i="2"/>
  <c r="A1237" i="2"/>
  <c r="G1236" i="2"/>
  <c r="F1236" i="2"/>
  <c r="E1236" i="2"/>
  <c r="D1236" i="2"/>
  <c r="C1236" i="2"/>
  <c r="B1236" i="2"/>
  <c r="A1236" i="2"/>
  <c r="G1235" i="2"/>
  <c r="F1235" i="2"/>
  <c r="E1235" i="2"/>
  <c r="D1235" i="2"/>
  <c r="C1235" i="2"/>
  <c r="B1235" i="2"/>
  <c r="A1235" i="2"/>
  <c r="G1234" i="2"/>
  <c r="F1234" i="2"/>
  <c r="E1234" i="2"/>
  <c r="D1234" i="2"/>
  <c r="C1234" i="2"/>
  <c r="B1234" i="2"/>
  <c r="A1234" i="2"/>
  <c r="G1233" i="2"/>
  <c r="F1233" i="2"/>
  <c r="E1233" i="2"/>
  <c r="D1233" i="2"/>
  <c r="C1233" i="2"/>
  <c r="B1233" i="2"/>
  <c r="A1233" i="2"/>
  <c r="G1232" i="2"/>
  <c r="F1232" i="2"/>
  <c r="E1232" i="2"/>
  <c r="D1232" i="2"/>
  <c r="C1232" i="2"/>
  <c r="B1232" i="2"/>
  <c r="A1232" i="2"/>
  <c r="G1231" i="2"/>
  <c r="F1231" i="2"/>
  <c r="E1231" i="2"/>
  <c r="D1231" i="2"/>
  <c r="C1231" i="2"/>
  <c r="B1231" i="2"/>
  <c r="A1231" i="2"/>
  <c r="G1230" i="2"/>
  <c r="F1230" i="2"/>
  <c r="E1230" i="2"/>
  <c r="D1230" i="2"/>
  <c r="C1230" i="2"/>
  <c r="B1230" i="2"/>
  <c r="A1230" i="2"/>
  <c r="G1229" i="2"/>
  <c r="F1229" i="2"/>
  <c r="E1229" i="2"/>
  <c r="D1229" i="2"/>
  <c r="C1229" i="2"/>
  <c r="B1229" i="2"/>
  <c r="A1229" i="2"/>
  <c r="G1228" i="2"/>
  <c r="F1228" i="2"/>
  <c r="E1228" i="2"/>
  <c r="D1228" i="2"/>
  <c r="C1228" i="2"/>
  <c r="B1228" i="2"/>
  <c r="A1228" i="2"/>
  <c r="G1227" i="2"/>
  <c r="F1227" i="2"/>
  <c r="E1227" i="2"/>
  <c r="D1227" i="2"/>
  <c r="C1227" i="2"/>
  <c r="B1227" i="2"/>
  <c r="A1227" i="2"/>
  <c r="G1226" i="2"/>
  <c r="F1226" i="2"/>
  <c r="E1226" i="2"/>
  <c r="D1226" i="2"/>
  <c r="C1226" i="2"/>
  <c r="B1226" i="2"/>
  <c r="A1226" i="2"/>
  <c r="G1225" i="2"/>
  <c r="F1225" i="2"/>
  <c r="E1225" i="2"/>
  <c r="D1225" i="2"/>
  <c r="C1225" i="2"/>
  <c r="B1225" i="2"/>
  <c r="A1225" i="2"/>
  <c r="G1224" i="2"/>
  <c r="F1224" i="2"/>
  <c r="E1224" i="2"/>
  <c r="D1224" i="2"/>
  <c r="C1224" i="2"/>
  <c r="B1224" i="2"/>
  <c r="A1224" i="2"/>
  <c r="G1223" i="2"/>
  <c r="F1223" i="2"/>
  <c r="E1223" i="2"/>
  <c r="D1223" i="2"/>
  <c r="C1223" i="2"/>
  <c r="B1223" i="2"/>
  <c r="A1223" i="2"/>
  <c r="G1222" i="2"/>
  <c r="F1222" i="2"/>
  <c r="E1222" i="2"/>
  <c r="D1222" i="2"/>
  <c r="C1222" i="2"/>
  <c r="B1222" i="2"/>
  <c r="A1222" i="2"/>
  <c r="G1221" i="2"/>
  <c r="F1221" i="2"/>
  <c r="E1221" i="2"/>
  <c r="D1221" i="2"/>
  <c r="C1221" i="2"/>
  <c r="B1221" i="2"/>
  <c r="A1221" i="2"/>
  <c r="G1220" i="2"/>
  <c r="F1220" i="2"/>
  <c r="E1220" i="2"/>
  <c r="D1220" i="2"/>
  <c r="C1220" i="2"/>
  <c r="B1220" i="2"/>
  <c r="A1220" i="2"/>
  <c r="G1219" i="2"/>
  <c r="F1219" i="2"/>
  <c r="E1219" i="2"/>
  <c r="D1219" i="2"/>
  <c r="C1219" i="2"/>
  <c r="B1219" i="2"/>
  <c r="A1219" i="2"/>
  <c r="G1218" i="2"/>
  <c r="F1218" i="2"/>
  <c r="E1218" i="2"/>
  <c r="D1218" i="2"/>
  <c r="C1218" i="2"/>
  <c r="B1218" i="2"/>
  <c r="A1218" i="2"/>
  <c r="G1217" i="2"/>
  <c r="F1217" i="2"/>
  <c r="E1217" i="2"/>
  <c r="D1217" i="2"/>
  <c r="C1217" i="2"/>
  <c r="B1217" i="2"/>
  <c r="A1217" i="2"/>
  <c r="G1216" i="2"/>
  <c r="F1216" i="2"/>
  <c r="E1216" i="2"/>
  <c r="D1216" i="2"/>
  <c r="C1216" i="2"/>
  <c r="B1216" i="2"/>
  <c r="A1216" i="2"/>
  <c r="G1215" i="2"/>
  <c r="F1215" i="2"/>
  <c r="E1215" i="2"/>
  <c r="D1215" i="2"/>
  <c r="C1215" i="2"/>
  <c r="B1215" i="2"/>
  <c r="A1215" i="2"/>
  <c r="G1214" i="2"/>
  <c r="F1214" i="2"/>
  <c r="E1214" i="2"/>
  <c r="D1214" i="2"/>
  <c r="C1214" i="2"/>
  <c r="B1214" i="2"/>
  <c r="A1214" i="2"/>
  <c r="G1213" i="2"/>
  <c r="F1213" i="2"/>
  <c r="E1213" i="2"/>
  <c r="D1213" i="2"/>
  <c r="C1213" i="2"/>
  <c r="B1213" i="2"/>
  <c r="A1213" i="2"/>
  <c r="G1212" i="2"/>
  <c r="F1212" i="2"/>
  <c r="E1212" i="2"/>
  <c r="D1212" i="2"/>
  <c r="C1212" i="2"/>
  <c r="B1212" i="2"/>
  <c r="A1212" i="2"/>
  <c r="G1211" i="2"/>
  <c r="F1211" i="2"/>
  <c r="E1211" i="2"/>
  <c r="D1211" i="2"/>
  <c r="C1211" i="2"/>
  <c r="B1211" i="2"/>
  <c r="A1211" i="2"/>
  <c r="G1210" i="2"/>
  <c r="F1210" i="2"/>
  <c r="E1210" i="2"/>
  <c r="D1210" i="2"/>
  <c r="C1210" i="2"/>
  <c r="B1210" i="2"/>
  <c r="A1210" i="2"/>
  <c r="G1209" i="2"/>
  <c r="F1209" i="2"/>
  <c r="E1209" i="2"/>
  <c r="D1209" i="2"/>
  <c r="C1209" i="2"/>
  <c r="B1209" i="2"/>
  <c r="A1209" i="2"/>
  <c r="G1208" i="2"/>
  <c r="F1208" i="2"/>
  <c r="E1208" i="2"/>
  <c r="D1208" i="2"/>
  <c r="C1208" i="2"/>
  <c r="B1208" i="2"/>
  <c r="A1208" i="2"/>
  <c r="G1207" i="2"/>
  <c r="F1207" i="2"/>
  <c r="E1207" i="2"/>
  <c r="D1207" i="2"/>
  <c r="C1207" i="2"/>
  <c r="B1207" i="2"/>
  <c r="A1207" i="2"/>
  <c r="G1206" i="2"/>
  <c r="F1206" i="2"/>
  <c r="E1206" i="2"/>
  <c r="D1206" i="2"/>
  <c r="C1206" i="2"/>
  <c r="B1206" i="2"/>
  <c r="A1206" i="2"/>
  <c r="G1205" i="2"/>
  <c r="F1205" i="2"/>
  <c r="E1205" i="2"/>
  <c r="D1205" i="2"/>
  <c r="C1205" i="2"/>
  <c r="B1205" i="2"/>
  <c r="A1205" i="2"/>
  <c r="G1204" i="2"/>
  <c r="F1204" i="2"/>
  <c r="E1204" i="2"/>
  <c r="D1204" i="2"/>
  <c r="C1204" i="2"/>
  <c r="B1204" i="2"/>
  <c r="A1204" i="2"/>
  <c r="G1203" i="2"/>
  <c r="F1203" i="2"/>
  <c r="E1203" i="2"/>
  <c r="D1203" i="2"/>
  <c r="C1203" i="2"/>
  <c r="B1203" i="2"/>
  <c r="A1203" i="2"/>
  <c r="G1202" i="2"/>
  <c r="F1202" i="2"/>
  <c r="E1202" i="2"/>
  <c r="D1202" i="2"/>
  <c r="C1202" i="2"/>
  <c r="B1202" i="2"/>
  <c r="A1202" i="2"/>
  <c r="G1201" i="2"/>
  <c r="F1201" i="2"/>
  <c r="E1201" i="2"/>
  <c r="D1201" i="2"/>
  <c r="C1201" i="2"/>
  <c r="B1201" i="2"/>
  <c r="A1201" i="2"/>
  <c r="G1200" i="2"/>
  <c r="F1200" i="2"/>
  <c r="E1200" i="2"/>
  <c r="D1200" i="2"/>
  <c r="C1200" i="2"/>
  <c r="B1200" i="2"/>
  <c r="A1200" i="2"/>
  <c r="G1199" i="2"/>
  <c r="F1199" i="2"/>
  <c r="E1199" i="2"/>
  <c r="D1199" i="2"/>
  <c r="C1199" i="2"/>
  <c r="B1199" i="2"/>
  <c r="A1199" i="2"/>
  <c r="G1198" i="2"/>
  <c r="F1198" i="2"/>
  <c r="E1198" i="2"/>
  <c r="D1198" i="2"/>
  <c r="C1198" i="2"/>
  <c r="B1198" i="2"/>
  <c r="A1198" i="2"/>
  <c r="G1197" i="2"/>
  <c r="F1197" i="2"/>
  <c r="E1197" i="2"/>
  <c r="D1197" i="2"/>
  <c r="C1197" i="2"/>
  <c r="B1197" i="2"/>
  <c r="A1197" i="2"/>
  <c r="G1196" i="2"/>
  <c r="F1196" i="2"/>
  <c r="E1196" i="2"/>
  <c r="D1196" i="2"/>
  <c r="C1196" i="2"/>
  <c r="B1196" i="2"/>
  <c r="A1196" i="2"/>
  <c r="G1195" i="2"/>
  <c r="F1195" i="2"/>
  <c r="E1195" i="2"/>
  <c r="D1195" i="2"/>
  <c r="C1195" i="2"/>
  <c r="B1195" i="2"/>
  <c r="A1195" i="2"/>
  <c r="G1194" i="2"/>
  <c r="F1194" i="2"/>
  <c r="E1194" i="2"/>
  <c r="D1194" i="2"/>
  <c r="C1194" i="2"/>
  <c r="B1194" i="2"/>
  <c r="A1194" i="2"/>
  <c r="G1193" i="2"/>
  <c r="F1193" i="2"/>
  <c r="E1193" i="2"/>
  <c r="D1193" i="2"/>
  <c r="C1193" i="2"/>
  <c r="B1193" i="2"/>
  <c r="A1193" i="2"/>
  <c r="G1192" i="2"/>
  <c r="F1192" i="2"/>
  <c r="E1192" i="2"/>
  <c r="D1192" i="2"/>
  <c r="C1192" i="2"/>
  <c r="B1192" i="2"/>
  <c r="A1192" i="2"/>
  <c r="G1191" i="2"/>
  <c r="F1191" i="2"/>
  <c r="E1191" i="2"/>
  <c r="D1191" i="2"/>
  <c r="C1191" i="2"/>
  <c r="B1191" i="2"/>
  <c r="A1191" i="2"/>
  <c r="G1190" i="2"/>
  <c r="F1190" i="2"/>
  <c r="E1190" i="2"/>
  <c r="D1190" i="2"/>
  <c r="C1190" i="2"/>
  <c r="B1190" i="2"/>
  <c r="A1190" i="2"/>
  <c r="G1189" i="2"/>
  <c r="F1189" i="2"/>
  <c r="E1189" i="2"/>
  <c r="D1189" i="2"/>
  <c r="C1189" i="2"/>
  <c r="B1189" i="2"/>
  <c r="A1189" i="2"/>
  <c r="G1188" i="2"/>
  <c r="F1188" i="2"/>
  <c r="E1188" i="2"/>
  <c r="D1188" i="2"/>
  <c r="C1188" i="2"/>
  <c r="B1188" i="2"/>
  <c r="A1188" i="2"/>
  <c r="G1187" i="2"/>
  <c r="F1187" i="2"/>
  <c r="E1187" i="2"/>
  <c r="D1187" i="2"/>
  <c r="C1187" i="2"/>
  <c r="B1187" i="2"/>
  <c r="A1187" i="2"/>
  <c r="G1186" i="2"/>
  <c r="F1186" i="2"/>
  <c r="E1186" i="2"/>
  <c r="D1186" i="2"/>
  <c r="C1186" i="2"/>
  <c r="B1186" i="2"/>
  <c r="A1186" i="2"/>
  <c r="G1185" i="2"/>
  <c r="F1185" i="2"/>
  <c r="E1185" i="2"/>
  <c r="D1185" i="2"/>
  <c r="C1185" i="2"/>
  <c r="B1185" i="2"/>
  <c r="A1185" i="2"/>
  <c r="G1184" i="2"/>
  <c r="F1184" i="2"/>
  <c r="E1184" i="2"/>
  <c r="D1184" i="2"/>
  <c r="C1184" i="2"/>
  <c r="B1184" i="2"/>
  <c r="A1184" i="2"/>
  <c r="G1183" i="2"/>
  <c r="F1183" i="2"/>
  <c r="E1183" i="2"/>
  <c r="D1183" i="2"/>
  <c r="C1183" i="2"/>
  <c r="B1183" i="2"/>
  <c r="A1183" i="2"/>
  <c r="G1182" i="2"/>
  <c r="F1182" i="2"/>
  <c r="E1182" i="2"/>
  <c r="D1182" i="2"/>
  <c r="C1182" i="2"/>
  <c r="B1182" i="2"/>
  <c r="A1182" i="2"/>
  <c r="G1181" i="2"/>
  <c r="F1181" i="2"/>
  <c r="E1181" i="2"/>
  <c r="D1181" i="2"/>
  <c r="C1181" i="2"/>
  <c r="B1181" i="2"/>
  <c r="A1181" i="2"/>
  <c r="G1180" i="2"/>
  <c r="F1180" i="2"/>
  <c r="E1180" i="2"/>
  <c r="D1180" i="2"/>
  <c r="C1180" i="2"/>
  <c r="B1180" i="2"/>
  <c r="A1180" i="2"/>
  <c r="G1179" i="2"/>
  <c r="F1179" i="2"/>
  <c r="E1179" i="2"/>
  <c r="D1179" i="2"/>
  <c r="C1179" i="2"/>
  <c r="B1179" i="2"/>
  <c r="A1179" i="2"/>
  <c r="G1178" i="2"/>
  <c r="F1178" i="2"/>
  <c r="E1178" i="2"/>
  <c r="D1178" i="2"/>
  <c r="C1178" i="2"/>
  <c r="B1178" i="2"/>
  <c r="A1178" i="2"/>
  <c r="G1177" i="2"/>
  <c r="F1177" i="2"/>
  <c r="E1177" i="2"/>
  <c r="D1177" i="2"/>
  <c r="C1177" i="2"/>
  <c r="B1177" i="2"/>
  <c r="A1177" i="2"/>
  <c r="G1176" i="2"/>
  <c r="F1176" i="2"/>
  <c r="E1176" i="2"/>
  <c r="D1176" i="2"/>
  <c r="C1176" i="2"/>
  <c r="B1176" i="2"/>
  <c r="A1176" i="2"/>
  <c r="G1175" i="2"/>
  <c r="F1175" i="2"/>
  <c r="E1175" i="2"/>
  <c r="D1175" i="2"/>
  <c r="C1175" i="2"/>
  <c r="B1175" i="2"/>
  <c r="A1175" i="2"/>
  <c r="G1174" i="2"/>
  <c r="F1174" i="2"/>
  <c r="E1174" i="2"/>
  <c r="D1174" i="2"/>
  <c r="C1174" i="2"/>
  <c r="B1174" i="2"/>
  <c r="A1174" i="2"/>
  <c r="G1173" i="2"/>
  <c r="F1173" i="2"/>
  <c r="E1173" i="2"/>
  <c r="D1173" i="2"/>
  <c r="C1173" i="2"/>
  <c r="B1173" i="2"/>
  <c r="A1173" i="2"/>
  <c r="G1172" i="2"/>
  <c r="F1172" i="2"/>
  <c r="E1172" i="2"/>
  <c r="D1172" i="2"/>
  <c r="C1172" i="2"/>
  <c r="B1172" i="2"/>
  <c r="A1172" i="2"/>
  <c r="G1171" i="2"/>
  <c r="F1171" i="2"/>
  <c r="E1171" i="2"/>
  <c r="D1171" i="2"/>
  <c r="C1171" i="2"/>
  <c r="B1171" i="2"/>
  <c r="A1171" i="2"/>
  <c r="G1170" i="2"/>
  <c r="F1170" i="2"/>
  <c r="E1170" i="2"/>
  <c r="D1170" i="2"/>
  <c r="C1170" i="2"/>
  <c r="B1170" i="2"/>
  <c r="A1170" i="2"/>
  <c r="G1169" i="2"/>
  <c r="F1169" i="2"/>
  <c r="E1169" i="2"/>
  <c r="D1169" i="2"/>
  <c r="C1169" i="2"/>
  <c r="B1169" i="2"/>
  <c r="A1169" i="2"/>
  <c r="G1168" i="2"/>
  <c r="F1168" i="2"/>
  <c r="E1168" i="2"/>
  <c r="D1168" i="2"/>
  <c r="C1168" i="2"/>
  <c r="B1168" i="2"/>
  <c r="A1168" i="2"/>
  <c r="G1167" i="2"/>
  <c r="F1167" i="2"/>
  <c r="E1167" i="2"/>
  <c r="D1167" i="2"/>
  <c r="C1167" i="2"/>
  <c r="B1167" i="2"/>
  <c r="A1167" i="2"/>
  <c r="G1166" i="2"/>
  <c r="F1166" i="2"/>
  <c r="E1166" i="2"/>
  <c r="D1166" i="2"/>
  <c r="C1166" i="2"/>
  <c r="B1166" i="2"/>
  <c r="A1166" i="2"/>
  <c r="G1165" i="2"/>
  <c r="F1165" i="2"/>
  <c r="E1165" i="2"/>
  <c r="D1165" i="2"/>
  <c r="C1165" i="2"/>
  <c r="B1165" i="2"/>
  <c r="A1165" i="2"/>
  <c r="G1164" i="2"/>
  <c r="F1164" i="2"/>
  <c r="E1164" i="2"/>
  <c r="D1164" i="2"/>
  <c r="C1164" i="2"/>
  <c r="B1164" i="2"/>
  <c r="A1164" i="2"/>
  <c r="G1163" i="2"/>
  <c r="F1163" i="2"/>
  <c r="E1163" i="2"/>
  <c r="D1163" i="2"/>
  <c r="C1163" i="2"/>
  <c r="B1163" i="2"/>
  <c r="A1163" i="2"/>
  <c r="G1162" i="2"/>
  <c r="F1162" i="2"/>
  <c r="E1162" i="2"/>
  <c r="D1162" i="2"/>
  <c r="C1162" i="2"/>
  <c r="B1162" i="2"/>
  <c r="A1162" i="2"/>
  <c r="G1161" i="2"/>
  <c r="F1161" i="2"/>
  <c r="E1161" i="2"/>
  <c r="D1161" i="2"/>
  <c r="C1161" i="2"/>
  <c r="B1161" i="2"/>
  <c r="A1161" i="2"/>
  <c r="G1160" i="2"/>
  <c r="F1160" i="2"/>
  <c r="E1160" i="2"/>
  <c r="D1160" i="2"/>
  <c r="C1160" i="2"/>
  <c r="B1160" i="2"/>
  <c r="A1160" i="2"/>
  <c r="G1159" i="2"/>
  <c r="F1159" i="2"/>
  <c r="E1159" i="2"/>
  <c r="D1159" i="2"/>
  <c r="C1159" i="2"/>
  <c r="B1159" i="2"/>
  <c r="A1159" i="2"/>
  <c r="G1158" i="2"/>
  <c r="F1158" i="2"/>
  <c r="E1158" i="2"/>
  <c r="D1158" i="2"/>
  <c r="C1158" i="2"/>
  <c r="B1158" i="2"/>
  <c r="A1158" i="2"/>
  <c r="G1157" i="2"/>
  <c r="F1157" i="2"/>
  <c r="E1157" i="2"/>
  <c r="D1157" i="2"/>
  <c r="C1157" i="2"/>
  <c r="B1157" i="2"/>
  <c r="A1157" i="2"/>
  <c r="G1156" i="2"/>
  <c r="F1156" i="2"/>
  <c r="E1156" i="2"/>
  <c r="D1156" i="2"/>
  <c r="C1156" i="2"/>
  <c r="B1156" i="2"/>
  <c r="A1156" i="2"/>
  <c r="G1155" i="2"/>
  <c r="F1155" i="2"/>
  <c r="E1155" i="2"/>
  <c r="D1155" i="2"/>
  <c r="C1155" i="2"/>
  <c r="B1155" i="2"/>
  <c r="A1155" i="2"/>
  <c r="G1154" i="2"/>
  <c r="F1154" i="2"/>
  <c r="E1154" i="2"/>
  <c r="D1154" i="2"/>
  <c r="C1154" i="2"/>
  <c r="B1154" i="2"/>
  <c r="A1154" i="2"/>
  <c r="G1153" i="2"/>
  <c r="F1153" i="2"/>
  <c r="E1153" i="2"/>
  <c r="D1153" i="2"/>
  <c r="C1153" i="2"/>
  <c r="B1153" i="2"/>
  <c r="A1153" i="2"/>
  <c r="G1152" i="2"/>
  <c r="F1152" i="2"/>
  <c r="E1152" i="2"/>
  <c r="D1152" i="2"/>
  <c r="C1152" i="2"/>
  <c r="B1152" i="2"/>
  <c r="A1152" i="2"/>
  <c r="G1151" i="2"/>
  <c r="F1151" i="2"/>
  <c r="E1151" i="2"/>
  <c r="D1151" i="2"/>
  <c r="C1151" i="2"/>
  <c r="B1151" i="2"/>
  <c r="A1151" i="2"/>
  <c r="G1150" i="2"/>
  <c r="F1150" i="2"/>
  <c r="E1150" i="2"/>
  <c r="D1150" i="2"/>
  <c r="C1150" i="2"/>
  <c r="B1150" i="2"/>
  <c r="A1150" i="2"/>
  <c r="G1149" i="2"/>
  <c r="F1149" i="2"/>
  <c r="E1149" i="2"/>
  <c r="D1149" i="2"/>
  <c r="C1149" i="2"/>
  <c r="B1149" i="2"/>
  <c r="A1149" i="2"/>
  <c r="G1148" i="2"/>
  <c r="F1148" i="2"/>
  <c r="E1148" i="2"/>
  <c r="D1148" i="2"/>
  <c r="C1148" i="2"/>
  <c r="B1148" i="2"/>
  <c r="A1148" i="2"/>
  <c r="G1147" i="2"/>
  <c r="F1147" i="2"/>
  <c r="E1147" i="2"/>
  <c r="D1147" i="2"/>
  <c r="C1147" i="2"/>
  <c r="B1147" i="2"/>
  <c r="A1147" i="2"/>
  <c r="G1146" i="2"/>
  <c r="F1146" i="2"/>
  <c r="E1146" i="2"/>
  <c r="D1146" i="2"/>
  <c r="C1146" i="2"/>
  <c r="B1146" i="2"/>
  <c r="A1146" i="2"/>
  <c r="G1145" i="2"/>
  <c r="F1145" i="2"/>
  <c r="E1145" i="2"/>
  <c r="D1145" i="2"/>
  <c r="C1145" i="2"/>
  <c r="B1145" i="2"/>
  <c r="A1145" i="2"/>
  <c r="G1144" i="2"/>
  <c r="F1144" i="2"/>
  <c r="E1144" i="2"/>
  <c r="D1144" i="2"/>
  <c r="C1144" i="2"/>
  <c r="B1144" i="2"/>
  <c r="A1144" i="2"/>
  <c r="G1143" i="2"/>
  <c r="F1143" i="2"/>
  <c r="E1143" i="2"/>
  <c r="D1143" i="2"/>
  <c r="C1143" i="2"/>
  <c r="B1143" i="2"/>
  <c r="A1143" i="2"/>
  <c r="G1142" i="2"/>
  <c r="F1142" i="2"/>
  <c r="E1142" i="2"/>
  <c r="D1142" i="2"/>
  <c r="C1142" i="2"/>
  <c r="B1142" i="2"/>
  <c r="A1142" i="2"/>
  <c r="G1141" i="2"/>
  <c r="F1141" i="2"/>
  <c r="E1141" i="2"/>
  <c r="D1141" i="2"/>
  <c r="C1141" i="2"/>
  <c r="B1141" i="2"/>
  <c r="A1141" i="2"/>
  <c r="G1140" i="2"/>
  <c r="F1140" i="2"/>
  <c r="E1140" i="2"/>
  <c r="D1140" i="2"/>
  <c r="C1140" i="2"/>
  <c r="B1140" i="2"/>
  <c r="A1140" i="2"/>
  <c r="G1139" i="2"/>
  <c r="F1139" i="2"/>
  <c r="E1139" i="2"/>
  <c r="D1139" i="2"/>
  <c r="C1139" i="2"/>
  <c r="B1139" i="2"/>
  <c r="A1139" i="2"/>
  <c r="G1138" i="2"/>
  <c r="F1138" i="2"/>
  <c r="E1138" i="2"/>
  <c r="D1138" i="2"/>
  <c r="C1138" i="2"/>
  <c r="B1138" i="2"/>
  <c r="A1138" i="2"/>
  <c r="G1137" i="2"/>
  <c r="F1137" i="2"/>
  <c r="E1137" i="2"/>
  <c r="D1137" i="2"/>
  <c r="C1137" i="2"/>
  <c r="B1137" i="2"/>
  <c r="A1137" i="2"/>
  <c r="G1136" i="2"/>
  <c r="F1136" i="2"/>
  <c r="E1136" i="2"/>
  <c r="D1136" i="2"/>
  <c r="C1136" i="2"/>
  <c r="B1136" i="2"/>
  <c r="A1136" i="2"/>
  <c r="G1135" i="2"/>
  <c r="F1135" i="2"/>
  <c r="E1135" i="2"/>
  <c r="D1135" i="2"/>
  <c r="C1135" i="2"/>
  <c r="B1135" i="2"/>
  <c r="A1135" i="2"/>
  <c r="G1134" i="2"/>
  <c r="F1134" i="2"/>
  <c r="E1134" i="2"/>
  <c r="D1134" i="2"/>
  <c r="C1134" i="2"/>
  <c r="B1134" i="2"/>
  <c r="A1134" i="2"/>
  <c r="G1133" i="2"/>
  <c r="F1133" i="2"/>
  <c r="E1133" i="2"/>
  <c r="D1133" i="2"/>
  <c r="C1133" i="2"/>
  <c r="B1133" i="2"/>
  <c r="A1133" i="2"/>
  <c r="G1132" i="2"/>
  <c r="F1132" i="2"/>
  <c r="E1132" i="2"/>
  <c r="D1132" i="2"/>
  <c r="C1132" i="2"/>
  <c r="B1132" i="2"/>
  <c r="A1132" i="2"/>
  <c r="G1131" i="2"/>
  <c r="F1131" i="2"/>
  <c r="E1131" i="2"/>
  <c r="D1131" i="2"/>
  <c r="C1131" i="2"/>
  <c r="B1131" i="2"/>
  <c r="A1131" i="2"/>
  <c r="G1130" i="2"/>
  <c r="F1130" i="2"/>
  <c r="E1130" i="2"/>
  <c r="D1130" i="2"/>
  <c r="C1130" i="2"/>
  <c r="B1130" i="2"/>
  <c r="A1130" i="2"/>
  <c r="G1129" i="2"/>
  <c r="F1129" i="2"/>
  <c r="E1129" i="2"/>
  <c r="D1129" i="2"/>
  <c r="C1129" i="2"/>
  <c r="B1129" i="2"/>
  <c r="A1129" i="2"/>
  <c r="G1128" i="2"/>
  <c r="F1128" i="2"/>
  <c r="E1128" i="2"/>
  <c r="D1128" i="2"/>
  <c r="C1128" i="2"/>
  <c r="B1128" i="2"/>
  <c r="A1128" i="2"/>
  <c r="G1127" i="2"/>
  <c r="F1127" i="2"/>
  <c r="E1127" i="2"/>
  <c r="D1127" i="2"/>
  <c r="C1127" i="2"/>
  <c r="B1127" i="2"/>
  <c r="A1127" i="2"/>
  <c r="G1126" i="2"/>
  <c r="F1126" i="2"/>
  <c r="E1126" i="2"/>
  <c r="D1126" i="2"/>
  <c r="C1126" i="2"/>
  <c r="B1126" i="2"/>
  <c r="A1126" i="2"/>
  <c r="G1125" i="2"/>
  <c r="F1125" i="2"/>
  <c r="E1125" i="2"/>
  <c r="D1125" i="2"/>
  <c r="C1125" i="2"/>
  <c r="B1125" i="2"/>
  <c r="A1125" i="2"/>
  <c r="G1124" i="2"/>
  <c r="F1124" i="2"/>
  <c r="E1124" i="2"/>
  <c r="D1124" i="2"/>
  <c r="C1124" i="2"/>
  <c r="B1124" i="2"/>
  <c r="A1124" i="2"/>
  <c r="G1123" i="2"/>
  <c r="F1123" i="2"/>
  <c r="E1123" i="2"/>
  <c r="D1123" i="2"/>
  <c r="C1123" i="2"/>
  <c r="B1123" i="2"/>
  <c r="A1123" i="2"/>
  <c r="G1122" i="2"/>
  <c r="F1122" i="2"/>
  <c r="E1122" i="2"/>
  <c r="D1122" i="2"/>
  <c r="C1122" i="2"/>
  <c r="B1122" i="2"/>
  <c r="A1122" i="2"/>
  <c r="G1121" i="2"/>
  <c r="F1121" i="2"/>
  <c r="E1121" i="2"/>
  <c r="D1121" i="2"/>
  <c r="C1121" i="2"/>
  <c r="B1121" i="2"/>
  <c r="A1121" i="2"/>
  <c r="G1120" i="2"/>
  <c r="F1120" i="2"/>
  <c r="E1120" i="2"/>
  <c r="D1120" i="2"/>
  <c r="C1120" i="2"/>
  <c r="B1120" i="2"/>
  <c r="A1120" i="2"/>
  <c r="G1119" i="2"/>
  <c r="F1119" i="2"/>
  <c r="E1119" i="2"/>
  <c r="D1119" i="2"/>
  <c r="C1119" i="2"/>
  <c r="B1119" i="2"/>
  <c r="A1119" i="2"/>
  <c r="G1118" i="2"/>
  <c r="F1118" i="2"/>
  <c r="E1118" i="2"/>
  <c r="D1118" i="2"/>
  <c r="C1118" i="2"/>
  <c r="B1118" i="2"/>
  <c r="A1118" i="2"/>
  <c r="G1117" i="2"/>
  <c r="F1117" i="2"/>
  <c r="E1117" i="2"/>
  <c r="D1117" i="2"/>
  <c r="C1117" i="2"/>
  <c r="B1117" i="2"/>
  <c r="A1117" i="2"/>
  <c r="G1116" i="2"/>
  <c r="F1116" i="2"/>
  <c r="E1116" i="2"/>
  <c r="D1116" i="2"/>
  <c r="C1116" i="2"/>
  <c r="B1116" i="2"/>
  <c r="A1116" i="2"/>
  <c r="G1115" i="2"/>
  <c r="F1115" i="2"/>
  <c r="E1115" i="2"/>
  <c r="D1115" i="2"/>
  <c r="C1115" i="2"/>
  <c r="B1115" i="2"/>
  <c r="A1115" i="2"/>
  <c r="G1114" i="2"/>
  <c r="F1114" i="2"/>
  <c r="E1114" i="2"/>
  <c r="D1114" i="2"/>
  <c r="C1114" i="2"/>
  <c r="B1114" i="2"/>
  <c r="A1114" i="2"/>
  <c r="G1113" i="2"/>
  <c r="F1113" i="2"/>
  <c r="E1113" i="2"/>
  <c r="D1113" i="2"/>
  <c r="C1113" i="2"/>
  <c r="B1113" i="2"/>
  <c r="A1113" i="2"/>
  <c r="G1112" i="2"/>
  <c r="F1112" i="2"/>
  <c r="E1112" i="2"/>
  <c r="D1112" i="2"/>
  <c r="C1112" i="2"/>
  <c r="B1112" i="2"/>
  <c r="A1112" i="2"/>
  <c r="G1111" i="2"/>
  <c r="F1111" i="2"/>
  <c r="E1111" i="2"/>
  <c r="D1111" i="2"/>
  <c r="C1111" i="2"/>
  <c r="B1111" i="2"/>
  <c r="A1111" i="2"/>
  <c r="G1110" i="2"/>
  <c r="F1110" i="2"/>
  <c r="E1110" i="2"/>
  <c r="D1110" i="2"/>
  <c r="C1110" i="2"/>
  <c r="B1110" i="2"/>
  <c r="A1110" i="2"/>
  <c r="G1109" i="2"/>
  <c r="F1109" i="2"/>
  <c r="E1109" i="2"/>
  <c r="D1109" i="2"/>
  <c r="C1109" i="2"/>
  <c r="B1109" i="2"/>
  <c r="A1109" i="2"/>
  <c r="G1108" i="2"/>
  <c r="F1108" i="2"/>
  <c r="E1108" i="2"/>
  <c r="D1108" i="2"/>
  <c r="C1108" i="2"/>
  <c r="B1108" i="2"/>
  <c r="A1108" i="2"/>
  <c r="G1107" i="2"/>
  <c r="F1107" i="2"/>
  <c r="E1107" i="2"/>
  <c r="D1107" i="2"/>
  <c r="C1107" i="2"/>
  <c r="B1107" i="2"/>
  <c r="A1107" i="2"/>
  <c r="G1106" i="2"/>
  <c r="F1106" i="2"/>
  <c r="E1106" i="2"/>
  <c r="D1106" i="2"/>
  <c r="C1106" i="2"/>
  <c r="B1106" i="2"/>
  <c r="A1106" i="2"/>
  <c r="G1105" i="2"/>
  <c r="F1105" i="2"/>
  <c r="E1105" i="2"/>
  <c r="D1105" i="2"/>
  <c r="C1105" i="2"/>
  <c r="B1105" i="2"/>
  <c r="A1105" i="2"/>
  <c r="G1104" i="2"/>
  <c r="F1104" i="2"/>
  <c r="E1104" i="2"/>
  <c r="D1104" i="2"/>
  <c r="C1104" i="2"/>
  <c r="B1104" i="2"/>
  <c r="A1104" i="2"/>
  <c r="G1103" i="2"/>
  <c r="F1103" i="2"/>
  <c r="E1103" i="2"/>
  <c r="D1103" i="2"/>
  <c r="C1103" i="2"/>
  <c r="B1103" i="2"/>
  <c r="A1103" i="2"/>
  <c r="G1102" i="2"/>
  <c r="F1102" i="2"/>
  <c r="E1102" i="2"/>
  <c r="D1102" i="2"/>
  <c r="C1102" i="2"/>
  <c r="B1102" i="2"/>
  <c r="A1102" i="2"/>
  <c r="G1101" i="2"/>
  <c r="F1101" i="2"/>
  <c r="E1101" i="2"/>
  <c r="D1101" i="2"/>
  <c r="C1101" i="2"/>
  <c r="B1101" i="2"/>
  <c r="A1101" i="2"/>
  <c r="G1100" i="2"/>
  <c r="F1100" i="2"/>
  <c r="E1100" i="2"/>
  <c r="D1100" i="2"/>
  <c r="C1100" i="2"/>
  <c r="B1100" i="2"/>
  <c r="A1100" i="2"/>
  <c r="G1099" i="2"/>
  <c r="F1099" i="2"/>
  <c r="E1099" i="2"/>
  <c r="D1099" i="2"/>
  <c r="C1099" i="2"/>
  <c r="B1099" i="2"/>
  <c r="A1099" i="2"/>
  <c r="G1098" i="2"/>
  <c r="F1098" i="2"/>
  <c r="E1098" i="2"/>
  <c r="D1098" i="2"/>
  <c r="C1098" i="2"/>
  <c r="B1098" i="2"/>
  <c r="A1098" i="2"/>
  <c r="G1097" i="2"/>
  <c r="F1097" i="2"/>
  <c r="E1097" i="2"/>
  <c r="D1097" i="2"/>
  <c r="C1097" i="2"/>
  <c r="B1097" i="2"/>
  <c r="A1097" i="2"/>
  <c r="G1096" i="2"/>
  <c r="F1096" i="2"/>
  <c r="E1096" i="2"/>
  <c r="D1096" i="2"/>
  <c r="C1096" i="2"/>
  <c r="B1096" i="2"/>
  <c r="A1096" i="2"/>
  <c r="G1095" i="2"/>
  <c r="F1095" i="2"/>
  <c r="E1095" i="2"/>
  <c r="D1095" i="2"/>
  <c r="C1095" i="2"/>
  <c r="B1095" i="2"/>
  <c r="A1095" i="2"/>
  <c r="G1094" i="2"/>
  <c r="F1094" i="2"/>
  <c r="E1094" i="2"/>
  <c r="D1094" i="2"/>
  <c r="C1094" i="2"/>
  <c r="B1094" i="2"/>
  <c r="A1094" i="2"/>
  <c r="G1093" i="2"/>
  <c r="F1093" i="2"/>
  <c r="E1093" i="2"/>
  <c r="D1093" i="2"/>
  <c r="C1093" i="2"/>
  <c r="B1093" i="2"/>
  <c r="A1093" i="2"/>
  <c r="G1092" i="2"/>
  <c r="F1092" i="2"/>
  <c r="E1092" i="2"/>
  <c r="D1092" i="2"/>
  <c r="C1092" i="2"/>
  <c r="B1092" i="2"/>
  <c r="A1092" i="2"/>
  <c r="G1091" i="2"/>
  <c r="F1091" i="2"/>
  <c r="E1091" i="2"/>
  <c r="D1091" i="2"/>
  <c r="C1091" i="2"/>
  <c r="B1091" i="2"/>
  <c r="A1091" i="2"/>
  <c r="G1090" i="2"/>
  <c r="F1090" i="2"/>
  <c r="E1090" i="2"/>
  <c r="D1090" i="2"/>
  <c r="C1090" i="2"/>
  <c r="B1090" i="2"/>
  <c r="A1090" i="2"/>
  <c r="G1089" i="2"/>
  <c r="F1089" i="2"/>
  <c r="E1089" i="2"/>
  <c r="D1089" i="2"/>
  <c r="C1089" i="2"/>
  <c r="B1089" i="2"/>
  <c r="A1089" i="2"/>
  <c r="G1088" i="2"/>
  <c r="F1088" i="2"/>
  <c r="E1088" i="2"/>
  <c r="D1088" i="2"/>
  <c r="C1088" i="2"/>
  <c r="B1088" i="2"/>
  <c r="A1088" i="2"/>
  <c r="G1087" i="2"/>
  <c r="F1087" i="2"/>
  <c r="E1087" i="2"/>
  <c r="D1087" i="2"/>
  <c r="C1087" i="2"/>
  <c r="B1087" i="2"/>
  <c r="A1087" i="2"/>
  <c r="G1086" i="2"/>
  <c r="F1086" i="2"/>
  <c r="E1086" i="2"/>
  <c r="D1086" i="2"/>
  <c r="C1086" i="2"/>
  <c r="B1086" i="2"/>
  <c r="A1086" i="2"/>
  <c r="G1085" i="2"/>
  <c r="F1085" i="2"/>
  <c r="E1085" i="2"/>
  <c r="D1085" i="2"/>
  <c r="C1085" i="2"/>
  <c r="B1085" i="2"/>
  <c r="A1085" i="2"/>
  <c r="G1084" i="2"/>
  <c r="F1084" i="2"/>
  <c r="E1084" i="2"/>
  <c r="D1084" i="2"/>
  <c r="C1084" i="2"/>
  <c r="B1084" i="2"/>
  <c r="A1084" i="2"/>
  <c r="G1083" i="2"/>
  <c r="F1083" i="2"/>
  <c r="E1083" i="2"/>
  <c r="D1083" i="2"/>
  <c r="C1083" i="2"/>
  <c r="B1083" i="2"/>
  <c r="A1083" i="2"/>
  <c r="G1082" i="2"/>
  <c r="F1082" i="2"/>
  <c r="E1082" i="2"/>
  <c r="D1082" i="2"/>
  <c r="C1082" i="2"/>
  <c r="B1082" i="2"/>
  <c r="A1082" i="2"/>
  <c r="G1081" i="2"/>
  <c r="F1081" i="2"/>
  <c r="E1081" i="2"/>
  <c r="D1081" i="2"/>
  <c r="C1081" i="2"/>
  <c r="B1081" i="2"/>
  <c r="A1081" i="2"/>
  <c r="G1080" i="2"/>
  <c r="F1080" i="2"/>
  <c r="E1080" i="2"/>
  <c r="D1080" i="2"/>
  <c r="C1080" i="2"/>
  <c r="B1080" i="2"/>
  <c r="A1080" i="2"/>
  <c r="G1079" i="2"/>
  <c r="F1079" i="2"/>
  <c r="E1079" i="2"/>
  <c r="D1079" i="2"/>
  <c r="C1079" i="2"/>
  <c r="B1079" i="2"/>
  <c r="A1079" i="2"/>
  <c r="G1078" i="2"/>
  <c r="F1078" i="2"/>
  <c r="E1078" i="2"/>
  <c r="D1078" i="2"/>
  <c r="C1078" i="2"/>
  <c r="B1078" i="2"/>
  <c r="A1078" i="2"/>
  <c r="G1077" i="2"/>
  <c r="F1077" i="2"/>
  <c r="E1077" i="2"/>
  <c r="D1077" i="2"/>
  <c r="C1077" i="2"/>
  <c r="B1077" i="2"/>
  <c r="A1077" i="2"/>
  <c r="G1076" i="2"/>
  <c r="F1076" i="2"/>
  <c r="E1076" i="2"/>
  <c r="D1076" i="2"/>
  <c r="C1076" i="2"/>
  <c r="B1076" i="2"/>
  <c r="A1076" i="2"/>
  <c r="G1075" i="2"/>
  <c r="F1075" i="2"/>
  <c r="E1075" i="2"/>
  <c r="D1075" i="2"/>
  <c r="C1075" i="2"/>
  <c r="B1075" i="2"/>
  <c r="A1075" i="2"/>
  <c r="G1074" i="2"/>
  <c r="F1074" i="2"/>
  <c r="E1074" i="2"/>
  <c r="D1074" i="2"/>
  <c r="C1074" i="2"/>
  <c r="B1074" i="2"/>
  <c r="A1074" i="2"/>
  <c r="G1073" i="2"/>
  <c r="F1073" i="2"/>
  <c r="E1073" i="2"/>
  <c r="D1073" i="2"/>
  <c r="C1073" i="2"/>
  <c r="B1073" i="2"/>
  <c r="A1073" i="2"/>
  <c r="G1072" i="2"/>
  <c r="F1072" i="2"/>
  <c r="E1072" i="2"/>
  <c r="D1072" i="2"/>
  <c r="C1072" i="2"/>
  <c r="B1072" i="2"/>
  <c r="A1072" i="2"/>
  <c r="G1071" i="2"/>
  <c r="F1071" i="2"/>
  <c r="E1071" i="2"/>
  <c r="D1071" i="2"/>
  <c r="C1071" i="2"/>
  <c r="B1071" i="2"/>
  <c r="A1071" i="2"/>
  <c r="G1070" i="2"/>
  <c r="F1070" i="2"/>
  <c r="E1070" i="2"/>
  <c r="D1070" i="2"/>
  <c r="C1070" i="2"/>
  <c r="B1070" i="2"/>
  <c r="A1070" i="2"/>
  <c r="G1069" i="2"/>
  <c r="F1069" i="2"/>
  <c r="E1069" i="2"/>
  <c r="D1069" i="2"/>
  <c r="C1069" i="2"/>
  <c r="B1069" i="2"/>
  <c r="A1069" i="2"/>
  <c r="G1068" i="2"/>
  <c r="F1068" i="2"/>
  <c r="E1068" i="2"/>
  <c r="D1068" i="2"/>
  <c r="C1068" i="2"/>
  <c r="B1068" i="2"/>
  <c r="A1068" i="2"/>
  <c r="G1067" i="2"/>
  <c r="F1067" i="2"/>
  <c r="E1067" i="2"/>
  <c r="D1067" i="2"/>
  <c r="C1067" i="2"/>
  <c r="B1067" i="2"/>
  <c r="A1067" i="2"/>
  <c r="G1066" i="2"/>
  <c r="F1066" i="2"/>
  <c r="E1066" i="2"/>
  <c r="D1066" i="2"/>
  <c r="C1066" i="2"/>
  <c r="B1066" i="2"/>
  <c r="A1066" i="2"/>
  <c r="G1065" i="2"/>
  <c r="F1065" i="2"/>
  <c r="E1065" i="2"/>
  <c r="D1065" i="2"/>
  <c r="C1065" i="2"/>
  <c r="B1065" i="2"/>
  <c r="A1065" i="2"/>
  <c r="G1064" i="2"/>
  <c r="F1064" i="2"/>
  <c r="E1064" i="2"/>
  <c r="D1064" i="2"/>
  <c r="C1064" i="2"/>
  <c r="B1064" i="2"/>
  <c r="A1064" i="2"/>
  <c r="G1063" i="2"/>
  <c r="F1063" i="2"/>
  <c r="E1063" i="2"/>
  <c r="D1063" i="2"/>
  <c r="C1063" i="2"/>
  <c r="B1063" i="2"/>
  <c r="A1063" i="2"/>
  <c r="G1062" i="2"/>
  <c r="F1062" i="2"/>
  <c r="E1062" i="2"/>
  <c r="D1062" i="2"/>
  <c r="C1062" i="2"/>
  <c r="B1062" i="2"/>
  <c r="A1062" i="2"/>
  <c r="G1061" i="2"/>
  <c r="F1061" i="2"/>
  <c r="E1061" i="2"/>
  <c r="D1061" i="2"/>
  <c r="C1061" i="2"/>
  <c r="B1061" i="2"/>
  <c r="A1061" i="2"/>
  <c r="G1060" i="2"/>
  <c r="F1060" i="2"/>
  <c r="E1060" i="2"/>
  <c r="D1060" i="2"/>
  <c r="C1060" i="2"/>
  <c r="B1060" i="2"/>
  <c r="A1060" i="2"/>
  <c r="G1059" i="2"/>
  <c r="F1059" i="2"/>
  <c r="E1059" i="2"/>
  <c r="D1059" i="2"/>
  <c r="C1059" i="2"/>
  <c r="B1059" i="2"/>
  <c r="A1059" i="2"/>
  <c r="G1058" i="2"/>
  <c r="F1058" i="2"/>
  <c r="E1058" i="2"/>
  <c r="D1058" i="2"/>
  <c r="C1058" i="2"/>
  <c r="B1058" i="2"/>
  <c r="A1058" i="2"/>
  <c r="G1057" i="2"/>
  <c r="F1057" i="2"/>
  <c r="E1057" i="2"/>
  <c r="D1057" i="2"/>
  <c r="C1057" i="2"/>
  <c r="B1057" i="2"/>
  <c r="A1057" i="2"/>
  <c r="G1056" i="2"/>
  <c r="F1056" i="2"/>
  <c r="E1056" i="2"/>
  <c r="D1056" i="2"/>
  <c r="C1056" i="2"/>
  <c r="B1056" i="2"/>
  <c r="A1056" i="2"/>
  <c r="G1055" i="2"/>
  <c r="F1055" i="2"/>
  <c r="E1055" i="2"/>
  <c r="D1055" i="2"/>
  <c r="C1055" i="2"/>
  <c r="B1055" i="2"/>
  <c r="A1055" i="2"/>
  <c r="G1054" i="2"/>
  <c r="F1054" i="2"/>
  <c r="E1054" i="2"/>
  <c r="D1054" i="2"/>
  <c r="C1054" i="2"/>
  <c r="B1054" i="2"/>
  <c r="A1054" i="2"/>
  <c r="G1053" i="2"/>
  <c r="F1053" i="2"/>
  <c r="E1053" i="2"/>
  <c r="D1053" i="2"/>
  <c r="C1053" i="2"/>
  <c r="B1053" i="2"/>
  <c r="A1053" i="2"/>
  <c r="G1052" i="2"/>
  <c r="F1052" i="2"/>
  <c r="E1052" i="2"/>
  <c r="D1052" i="2"/>
  <c r="C1052" i="2"/>
  <c r="B1052" i="2"/>
  <c r="A1052" i="2"/>
  <c r="G1051" i="2"/>
  <c r="F1051" i="2"/>
  <c r="E1051" i="2"/>
  <c r="D1051" i="2"/>
  <c r="C1051" i="2"/>
  <c r="B1051" i="2"/>
  <c r="A1051" i="2"/>
  <c r="G1050" i="2"/>
  <c r="F1050" i="2"/>
  <c r="E1050" i="2"/>
  <c r="D1050" i="2"/>
  <c r="C1050" i="2"/>
  <c r="B1050" i="2"/>
  <c r="A1050" i="2"/>
  <c r="G1049" i="2"/>
  <c r="F1049" i="2"/>
  <c r="E1049" i="2"/>
  <c r="D1049" i="2"/>
  <c r="C1049" i="2"/>
  <c r="B1049" i="2"/>
  <c r="A1049" i="2"/>
  <c r="G1048" i="2"/>
  <c r="F1048" i="2"/>
  <c r="E1048" i="2"/>
  <c r="D1048" i="2"/>
  <c r="C1048" i="2"/>
  <c r="B1048" i="2"/>
  <c r="A1048" i="2"/>
  <c r="G1047" i="2"/>
  <c r="F1047" i="2"/>
  <c r="E1047" i="2"/>
  <c r="D1047" i="2"/>
  <c r="C1047" i="2"/>
  <c r="B1047" i="2"/>
  <c r="A1047" i="2"/>
  <c r="G1046" i="2"/>
  <c r="F1046" i="2"/>
  <c r="E1046" i="2"/>
  <c r="D1046" i="2"/>
  <c r="C1046" i="2"/>
  <c r="B1046" i="2"/>
  <c r="A1046" i="2"/>
  <c r="G1045" i="2"/>
  <c r="F1045" i="2"/>
  <c r="E1045" i="2"/>
  <c r="D1045" i="2"/>
  <c r="C1045" i="2"/>
  <c r="B1045" i="2"/>
  <c r="A1045" i="2"/>
  <c r="G1044" i="2"/>
  <c r="F1044" i="2"/>
  <c r="E1044" i="2"/>
  <c r="D1044" i="2"/>
  <c r="C1044" i="2"/>
  <c r="B1044" i="2"/>
  <c r="A1044" i="2"/>
  <c r="G1043" i="2"/>
  <c r="F1043" i="2"/>
  <c r="E1043" i="2"/>
  <c r="D1043" i="2"/>
  <c r="C1043" i="2"/>
  <c r="B1043" i="2"/>
  <c r="A1043" i="2"/>
  <c r="G1042" i="2"/>
  <c r="F1042" i="2"/>
  <c r="E1042" i="2"/>
  <c r="D1042" i="2"/>
  <c r="C1042" i="2"/>
  <c r="B1042" i="2"/>
  <c r="A1042" i="2"/>
  <c r="G1041" i="2"/>
  <c r="F1041" i="2"/>
  <c r="E1041" i="2"/>
  <c r="D1041" i="2"/>
  <c r="C1041" i="2"/>
  <c r="B1041" i="2"/>
  <c r="A1041" i="2"/>
  <c r="G1040" i="2"/>
  <c r="F1040" i="2"/>
  <c r="E1040" i="2"/>
  <c r="D1040" i="2"/>
  <c r="C1040" i="2"/>
  <c r="B1040" i="2"/>
  <c r="A1040" i="2"/>
  <c r="G1039" i="2"/>
  <c r="F1039" i="2"/>
  <c r="E1039" i="2"/>
  <c r="D1039" i="2"/>
  <c r="C1039" i="2"/>
  <c r="B1039" i="2"/>
  <c r="A1039" i="2"/>
  <c r="G1038" i="2"/>
  <c r="F1038" i="2"/>
  <c r="E1038" i="2"/>
  <c r="D1038" i="2"/>
  <c r="C1038" i="2"/>
  <c r="B1038" i="2"/>
  <c r="A1038" i="2"/>
  <c r="G1037" i="2"/>
  <c r="F1037" i="2"/>
  <c r="E1037" i="2"/>
  <c r="D1037" i="2"/>
  <c r="C1037" i="2"/>
  <c r="B1037" i="2"/>
  <c r="A1037" i="2"/>
  <c r="G1036" i="2"/>
  <c r="F1036" i="2"/>
  <c r="E1036" i="2"/>
  <c r="D1036" i="2"/>
  <c r="C1036" i="2"/>
  <c r="B1036" i="2"/>
  <c r="A1036" i="2"/>
  <c r="G1035" i="2"/>
  <c r="F1035" i="2"/>
  <c r="E1035" i="2"/>
  <c r="D1035" i="2"/>
  <c r="C1035" i="2"/>
  <c r="B1035" i="2"/>
  <c r="A1035" i="2"/>
  <c r="G1034" i="2"/>
  <c r="F1034" i="2"/>
  <c r="E1034" i="2"/>
  <c r="D1034" i="2"/>
  <c r="C1034" i="2"/>
  <c r="B1034" i="2"/>
  <c r="A1034" i="2"/>
  <c r="G1033" i="2"/>
  <c r="F1033" i="2"/>
  <c r="E1033" i="2"/>
  <c r="D1033" i="2"/>
  <c r="C1033" i="2"/>
  <c r="B1033" i="2"/>
  <c r="A1033" i="2"/>
  <c r="G1032" i="2"/>
  <c r="F1032" i="2"/>
  <c r="E1032" i="2"/>
  <c r="D1032" i="2"/>
  <c r="C1032" i="2"/>
  <c r="B1032" i="2"/>
  <c r="A1032" i="2"/>
  <c r="G1031" i="2"/>
  <c r="F1031" i="2"/>
  <c r="E1031" i="2"/>
  <c r="D1031" i="2"/>
  <c r="C1031" i="2"/>
  <c r="B1031" i="2"/>
  <c r="A1031" i="2"/>
  <c r="G1030" i="2"/>
  <c r="F1030" i="2"/>
  <c r="E1030" i="2"/>
  <c r="D1030" i="2"/>
  <c r="C1030" i="2"/>
  <c r="B1030" i="2"/>
  <c r="A1030" i="2"/>
  <c r="G1029" i="2"/>
  <c r="F1029" i="2"/>
  <c r="E1029" i="2"/>
  <c r="D1029" i="2"/>
  <c r="C1029" i="2"/>
  <c r="B1029" i="2"/>
  <c r="A1029" i="2"/>
  <c r="G1028" i="2"/>
  <c r="F1028" i="2"/>
  <c r="E1028" i="2"/>
  <c r="D1028" i="2"/>
  <c r="C1028" i="2"/>
  <c r="B1028" i="2"/>
  <c r="A1028" i="2"/>
  <c r="G1027" i="2"/>
  <c r="F1027" i="2"/>
  <c r="E1027" i="2"/>
  <c r="D1027" i="2"/>
  <c r="C1027" i="2"/>
  <c r="B1027" i="2"/>
  <c r="A1027" i="2"/>
  <c r="G1026" i="2"/>
  <c r="F1026" i="2"/>
  <c r="E1026" i="2"/>
  <c r="D1026" i="2"/>
  <c r="C1026" i="2"/>
  <c r="B1026" i="2"/>
  <c r="A1026" i="2"/>
  <c r="G1025" i="2"/>
  <c r="F1025" i="2"/>
  <c r="E1025" i="2"/>
  <c r="D1025" i="2"/>
  <c r="C1025" i="2"/>
  <c r="B1025" i="2"/>
  <c r="A1025" i="2"/>
  <c r="G1024" i="2"/>
  <c r="F1024" i="2"/>
  <c r="E1024" i="2"/>
  <c r="D1024" i="2"/>
  <c r="C1024" i="2"/>
  <c r="B1024" i="2"/>
  <c r="A1024" i="2"/>
  <c r="G1023" i="2"/>
  <c r="F1023" i="2"/>
  <c r="E1023" i="2"/>
  <c r="D1023" i="2"/>
  <c r="C1023" i="2"/>
  <c r="B1023" i="2"/>
  <c r="A1023" i="2"/>
  <c r="G1022" i="2"/>
  <c r="F1022" i="2"/>
  <c r="E1022" i="2"/>
  <c r="D1022" i="2"/>
  <c r="C1022" i="2"/>
  <c r="B1022" i="2"/>
  <c r="A1022" i="2"/>
  <c r="G1021" i="2"/>
  <c r="F1021" i="2"/>
  <c r="E1021" i="2"/>
  <c r="D1021" i="2"/>
  <c r="C1021" i="2"/>
  <c r="B1021" i="2"/>
  <c r="A1021" i="2"/>
  <c r="G1020" i="2"/>
  <c r="F1020" i="2"/>
  <c r="E1020" i="2"/>
  <c r="D1020" i="2"/>
  <c r="C1020" i="2"/>
  <c r="B1020" i="2"/>
  <c r="A1020" i="2"/>
  <c r="G1019" i="2"/>
  <c r="F1019" i="2"/>
  <c r="E1019" i="2"/>
  <c r="D1019" i="2"/>
  <c r="C1019" i="2"/>
  <c r="B1019" i="2"/>
  <c r="A1019" i="2"/>
  <c r="G1018" i="2"/>
  <c r="F1018" i="2"/>
  <c r="E1018" i="2"/>
  <c r="D1018" i="2"/>
  <c r="C1018" i="2"/>
  <c r="B1018" i="2"/>
  <c r="A1018" i="2"/>
  <c r="G1017" i="2"/>
  <c r="F1017" i="2"/>
  <c r="E1017" i="2"/>
  <c r="D1017" i="2"/>
  <c r="C1017" i="2"/>
  <c r="B1017" i="2"/>
  <c r="A1017" i="2"/>
  <c r="G1016" i="2"/>
  <c r="F1016" i="2"/>
  <c r="E1016" i="2"/>
  <c r="D1016" i="2"/>
  <c r="C1016" i="2"/>
  <c r="B1016" i="2"/>
  <c r="A1016" i="2"/>
  <c r="G1015" i="2"/>
  <c r="F1015" i="2"/>
  <c r="E1015" i="2"/>
  <c r="D1015" i="2"/>
  <c r="C1015" i="2"/>
  <c r="B1015" i="2"/>
  <c r="A1015" i="2"/>
  <c r="G1014" i="2"/>
  <c r="F1014" i="2"/>
  <c r="E1014" i="2"/>
  <c r="D1014" i="2"/>
  <c r="C1014" i="2"/>
  <c r="B1014" i="2"/>
  <c r="A1014" i="2"/>
  <c r="G1013" i="2"/>
  <c r="F1013" i="2"/>
  <c r="E1013" i="2"/>
  <c r="D1013" i="2"/>
  <c r="C1013" i="2"/>
  <c r="B1013" i="2"/>
  <c r="A1013" i="2"/>
  <c r="G1012" i="2"/>
  <c r="F1012" i="2"/>
  <c r="E1012" i="2"/>
  <c r="D1012" i="2"/>
  <c r="C1012" i="2"/>
  <c r="B1012" i="2"/>
  <c r="A1012" i="2"/>
  <c r="G1011" i="2"/>
  <c r="F1011" i="2"/>
  <c r="E1011" i="2"/>
  <c r="D1011" i="2"/>
  <c r="C1011" i="2"/>
  <c r="B1011" i="2"/>
  <c r="A1011" i="2"/>
  <c r="G1010" i="2"/>
  <c r="F1010" i="2"/>
  <c r="E1010" i="2"/>
  <c r="D1010" i="2"/>
  <c r="C1010" i="2"/>
  <c r="B1010" i="2"/>
  <c r="A1010" i="2"/>
  <c r="G1009" i="2"/>
  <c r="F1009" i="2"/>
  <c r="E1009" i="2"/>
  <c r="D1009" i="2"/>
  <c r="C1009" i="2"/>
  <c r="B1009" i="2"/>
  <c r="A1009" i="2"/>
  <c r="G1008" i="2"/>
  <c r="F1008" i="2"/>
  <c r="E1008" i="2"/>
  <c r="D1008" i="2"/>
  <c r="C1008" i="2"/>
  <c r="B1008" i="2"/>
  <c r="A1008" i="2"/>
  <c r="G1007" i="2"/>
  <c r="F1007" i="2"/>
  <c r="E1007" i="2"/>
  <c r="D1007" i="2"/>
  <c r="C1007" i="2"/>
  <c r="B1007" i="2"/>
  <c r="A1007" i="2"/>
  <c r="G1006" i="2"/>
  <c r="F1006" i="2"/>
  <c r="E1006" i="2"/>
  <c r="D1006" i="2"/>
  <c r="C1006" i="2"/>
  <c r="B1006" i="2"/>
  <c r="A1006" i="2"/>
  <c r="G1005" i="2"/>
  <c r="F1005" i="2"/>
  <c r="E1005" i="2"/>
  <c r="D1005" i="2"/>
  <c r="C1005" i="2"/>
  <c r="B1005" i="2"/>
  <c r="A1005" i="2"/>
  <c r="G1004" i="2"/>
  <c r="F1004" i="2"/>
  <c r="E1004" i="2"/>
  <c r="D1004" i="2"/>
  <c r="C1004" i="2"/>
  <c r="B1004" i="2"/>
  <c r="A1004" i="2"/>
  <c r="G1003" i="2"/>
  <c r="F1003" i="2"/>
  <c r="E1003" i="2"/>
  <c r="D1003" i="2"/>
  <c r="C1003" i="2"/>
  <c r="B1003" i="2"/>
  <c r="A1003" i="2"/>
  <c r="G1002" i="2"/>
  <c r="F1002" i="2"/>
  <c r="E1002" i="2"/>
  <c r="D1002" i="2"/>
  <c r="C1002" i="2"/>
  <c r="B1002" i="2"/>
  <c r="A1002" i="2"/>
  <c r="G1001" i="2"/>
  <c r="F1001" i="2"/>
  <c r="E1001" i="2"/>
  <c r="D1001" i="2"/>
  <c r="C1001" i="2"/>
  <c r="B1001" i="2"/>
  <c r="A1001" i="2"/>
  <c r="G1000" i="2"/>
  <c r="F1000" i="2"/>
  <c r="E1000" i="2"/>
  <c r="D1000" i="2"/>
  <c r="C1000" i="2"/>
  <c r="B1000" i="2"/>
  <c r="A1000" i="2"/>
  <c r="G999" i="2"/>
  <c r="F999" i="2"/>
  <c r="E999" i="2"/>
  <c r="D999" i="2"/>
  <c r="C999" i="2"/>
  <c r="B999" i="2"/>
  <c r="A999" i="2"/>
  <c r="G998" i="2"/>
  <c r="F998" i="2"/>
  <c r="E998" i="2"/>
  <c r="D998" i="2"/>
  <c r="C998" i="2"/>
  <c r="B998" i="2"/>
  <c r="A998" i="2"/>
  <c r="G997" i="2"/>
  <c r="F997" i="2"/>
  <c r="E997" i="2"/>
  <c r="D997" i="2"/>
  <c r="C997" i="2"/>
  <c r="B997" i="2"/>
  <c r="A997" i="2"/>
  <c r="G996" i="2"/>
  <c r="F996" i="2"/>
  <c r="E996" i="2"/>
  <c r="D996" i="2"/>
  <c r="C996" i="2"/>
  <c r="B996" i="2"/>
  <c r="A996" i="2"/>
  <c r="G995" i="2"/>
  <c r="F995" i="2"/>
  <c r="E995" i="2"/>
  <c r="D995" i="2"/>
  <c r="C995" i="2"/>
  <c r="B995" i="2"/>
  <c r="A995" i="2"/>
  <c r="G994" i="2"/>
  <c r="F994" i="2"/>
  <c r="E994" i="2"/>
  <c r="D994" i="2"/>
  <c r="C994" i="2"/>
  <c r="B994" i="2"/>
  <c r="A994" i="2"/>
  <c r="G993" i="2"/>
  <c r="F993" i="2"/>
  <c r="E993" i="2"/>
  <c r="D993" i="2"/>
  <c r="C993" i="2"/>
  <c r="B993" i="2"/>
  <c r="A993" i="2"/>
  <c r="G992" i="2"/>
  <c r="F992" i="2"/>
  <c r="E992" i="2"/>
  <c r="D992" i="2"/>
  <c r="C992" i="2"/>
  <c r="B992" i="2"/>
  <c r="A992" i="2"/>
  <c r="G991" i="2"/>
  <c r="F991" i="2"/>
  <c r="E991" i="2"/>
  <c r="D991" i="2"/>
  <c r="C991" i="2"/>
  <c r="B991" i="2"/>
  <c r="A991" i="2"/>
  <c r="G990" i="2"/>
  <c r="F990" i="2"/>
  <c r="E990" i="2"/>
  <c r="D990" i="2"/>
  <c r="C990" i="2"/>
  <c r="B990" i="2"/>
  <c r="A990" i="2"/>
  <c r="G989" i="2"/>
  <c r="F989" i="2"/>
  <c r="E989" i="2"/>
  <c r="D989" i="2"/>
  <c r="C989" i="2"/>
  <c r="B989" i="2"/>
  <c r="A989" i="2"/>
  <c r="G988" i="2"/>
  <c r="F988" i="2"/>
  <c r="E988" i="2"/>
  <c r="D988" i="2"/>
  <c r="C988" i="2"/>
  <c r="B988" i="2"/>
  <c r="A988" i="2"/>
  <c r="G987" i="2"/>
  <c r="F987" i="2"/>
  <c r="E987" i="2"/>
  <c r="D987" i="2"/>
  <c r="C987" i="2"/>
  <c r="B987" i="2"/>
  <c r="A987" i="2"/>
  <c r="G986" i="2"/>
  <c r="F986" i="2"/>
  <c r="E986" i="2"/>
  <c r="D986" i="2"/>
  <c r="C986" i="2"/>
  <c r="B986" i="2"/>
  <c r="A986" i="2"/>
  <c r="G985" i="2"/>
  <c r="F985" i="2"/>
  <c r="E985" i="2"/>
  <c r="D985" i="2"/>
  <c r="C985" i="2"/>
  <c r="B985" i="2"/>
  <c r="A985" i="2"/>
  <c r="G984" i="2"/>
  <c r="F984" i="2"/>
  <c r="E984" i="2"/>
  <c r="D984" i="2"/>
  <c r="C984" i="2"/>
  <c r="B984" i="2"/>
  <c r="A984" i="2"/>
  <c r="G983" i="2"/>
  <c r="F983" i="2"/>
  <c r="E983" i="2"/>
  <c r="D983" i="2"/>
  <c r="C983" i="2"/>
  <c r="B983" i="2"/>
  <c r="A983" i="2"/>
  <c r="G982" i="2"/>
  <c r="F982" i="2"/>
  <c r="E982" i="2"/>
  <c r="D982" i="2"/>
  <c r="C982" i="2"/>
  <c r="B982" i="2"/>
  <c r="A982" i="2"/>
  <c r="G981" i="2"/>
  <c r="F981" i="2"/>
  <c r="E981" i="2"/>
  <c r="D981" i="2"/>
  <c r="C981" i="2"/>
  <c r="B981" i="2"/>
  <c r="A981" i="2"/>
  <c r="G980" i="2"/>
  <c r="F980" i="2"/>
  <c r="E980" i="2"/>
  <c r="D980" i="2"/>
  <c r="C980" i="2"/>
  <c r="B980" i="2"/>
  <c r="A980" i="2"/>
  <c r="G979" i="2"/>
  <c r="F979" i="2"/>
  <c r="E979" i="2"/>
  <c r="D979" i="2"/>
  <c r="C979" i="2"/>
  <c r="B979" i="2"/>
  <c r="A979" i="2"/>
  <c r="G978" i="2"/>
  <c r="F978" i="2"/>
  <c r="E978" i="2"/>
  <c r="D978" i="2"/>
  <c r="C978" i="2"/>
  <c r="B978" i="2"/>
  <c r="A978" i="2"/>
  <c r="G977" i="2"/>
  <c r="F977" i="2"/>
  <c r="E977" i="2"/>
  <c r="D977" i="2"/>
  <c r="C977" i="2"/>
  <c r="B977" i="2"/>
  <c r="A977" i="2"/>
  <c r="G976" i="2"/>
  <c r="F976" i="2"/>
  <c r="E976" i="2"/>
  <c r="D976" i="2"/>
  <c r="C976" i="2"/>
  <c r="B976" i="2"/>
  <c r="A976" i="2"/>
  <c r="G975" i="2"/>
  <c r="F975" i="2"/>
  <c r="E975" i="2"/>
  <c r="D975" i="2"/>
  <c r="C975" i="2"/>
  <c r="B975" i="2"/>
  <c r="A975" i="2"/>
  <c r="G974" i="2"/>
  <c r="F974" i="2"/>
  <c r="E974" i="2"/>
  <c r="D974" i="2"/>
  <c r="C974" i="2"/>
  <c r="B974" i="2"/>
  <c r="A974" i="2"/>
  <c r="G973" i="2"/>
  <c r="F973" i="2"/>
  <c r="E973" i="2"/>
  <c r="D973" i="2"/>
  <c r="C973" i="2"/>
  <c r="B973" i="2"/>
  <c r="A973" i="2"/>
  <c r="G972" i="2"/>
  <c r="F972" i="2"/>
  <c r="E972" i="2"/>
  <c r="D972" i="2"/>
  <c r="C972" i="2"/>
  <c r="B972" i="2"/>
  <c r="A972" i="2"/>
  <c r="G971" i="2"/>
  <c r="F971" i="2"/>
  <c r="E971" i="2"/>
  <c r="D971" i="2"/>
  <c r="C971" i="2"/>
  <c r="B971" i="2"/>
  <c r="A971" i="2"/>
  <c r="G970" i="2"/>
  <c r="F970" i="2"/>
  <c r="E970" i="2"/>
  <c r="D970" i="2"/>
  <c r="C970" i="2"/>
  <c r="B970" i="2"/>
  <c r="A970" i="2"/>
  <c r="G969" i="2"/>
  <c r="F969" i="2"/>
  <c r="E969" i="2"/>
  <c r="D969" i="2"/>
  <c r="C969" i="2"/>
  <c r="B969" i="2"/>
  <c r="A969" i="2"/>
  <c r="G968" i="2"/>
  <c r="F968" i="2"/>
  <c r="E968" i="2"/>
  <c r="D968" i="2"/>
  <c r="C968" i="2"/>
  <c r="B968" i="2"/>
  <c r="A968" i="2"/>
  <c r="G967" i="2"/>
  <c r="F967" i="2"/>
  <c r="E967" i="2"/>
  <c r="D967" i="2"/>
  <c r="C967" i="2"/>
  <c r="B967" i="2"/>
  <c r="A967" i="2"/>
  <c r="G966" i="2"/>
  <c r="F966" i="2"/>
  <c r="E966" i="2"/>
  <c r="D966" i="2"/>
  <c r="C966" i="2"/>
  <c r="B966" i="2"/>
  <c r="A966" i="2"/>
  <c r="G965" i="2"/>
  <c r="F965" i="2"/>
  <c r="E965" i="2"/>
  <c r="D965" i="2"/>
  <c r="C965" i="2"/>
  <c r="B965" i="2"/>
  <c r="A965" i="2"/>
  <c r="G964" i="2"/>
  <c r="F964" i="2"/>
  <c r="E964" i="2"/>
  <c r="D964" i="2"/>
  <c r="C964" i="2"/>
  <c r="B964" i="2"/>
  <c r="A964" i="2"/>
  <c r="G963" i="2"/>
  <c r="F963" i="2"/>
  <c r="E963" i="2"/>
  <c r="D963" i="2"/>
  <c r="C963" i="2"/>
  <c r="B963" i="2"/>
  <c r="A963" i="2"/>
  <c r="G962" i="2"/>
  <c r="F962" i="2"/>
  <c r="E962" i="2"/>
  <c r="D962" i="2"/>
  <c r="C962" i="2"/>
  <c r="B962" i="2"/>
  <c r="A962" i="2"/>
  <c r="G961" i="2"/>
  <c r="F961" i="2"/>
  <c r="E961" i="2"/>
  <c r="D961" i="2"/>
  <c r="C961" i="2"/>
  <c r="B961" i="2"/>
  <c r="A961" i="2"/>
  <c r="G960" i="2"/>
  <c r="F960" i="2"/>
  <c r="E960" i="2"/>
  <c r="D960" i="2"/>
  <c r="C960" i="2"/>
  <c r="B960" i="2"/>
  <c r="A960" i="2"/>
  <c r="G959" i="2"/>
  <c r="F959" i="2"/>
  <c r="E959" i="2"/>
  <c r="D959" i="2"/>
  <c r="C959" i="2"/>
  <c r="B959" i="2"/>
  <c r="A959" i="2"/>
  <c r="G958" i="2"/>
  <c r="F958" i="2"/>
  <c r="E958" i="2"/>
  <c r="D958" i="2"/>
  <c r="C958" i="2"/>
  <c r="B958" i="2"/>
  <c r="A958" i="2"/>
  <c r="G957" i="2"/>
  <c r="F957" i="2"/>
  <c r="E957" i="2"/>
  <c r="D957" i="2"/>
  <c r="C957" i="2"/>
  <c r="B957" i="2"/>
  <c r="A957" i="2"/>
  <c r="G956" i="2"/>
  <c r="F956" i="2"/>
  <c r="E956" i="2"/>
  <c r="D956" i="2"/>
  <c r="C956" i="2"/>
  <c r="B956" i="2"/>
  <c r="A956" i="2"/>
  <c r="G955" i="2"/>
  <c r="F955" i="2"/>
  <c r="E955" i="2"/>
  <c r="D955" i="2"/>
  <c r="C955" i="2"/>
  <c r="B955" i="2"/>
  <c r="A955" i="2"/>
  <c r="G954" i="2"/>
  <c r="F954" i="2"/>
  <c r="E954" i="2"/>
  <c r="D954" i="2"/>
  <c r="C954" i="2"/>
  <c r="B954" i="2"/>
  <c r="A954" i="2"/>
  <c r="G953" i="2"/>
  <c r="F953" i="2"/>
  <c r="E953" i="2"/>
  <c r="D953" i="2"/>
  <c r="C953" i="2"/>
  <c r="B953" i="2"/>
  <c r="A953" i="2"/>
  <c r="G952" i="2"/>
  <c r="F952" i="2"/>
  <c r="E952" i="2"/>
  <c r="D952" i="2"/>
  <c r="C952" i="2"/>
  <c r="B952" i="2"/>
  <c r="A952" i="2"/>
  <c r="G951" i="2"/>
  <c r="F951" i="2"/>
  <c r="E951" i="2"/>
  <c r="D951" i="2"/>
  <c r="C951" i="2"/>
  <c r="B951" i="2"/>
  <c r="A951" i="2"/>
  <c r="G950" i="2"/>
  <c r="F950" i="2"/>
  <c r="E950" i="2"/>
  <c r="D950" i="2"/>
  <c r="C950" i="2"/>
  <c r="B950" i="2"/>
  <c r="A950" i="2"/>
  <c r="G949" i="2"/>
  <c r="F949" i="2"/>
  <c r="E949" i="2"/>
  <c r="D949" i="2"/>
  <c r="C949" i="2"/>
  <c r="B949" i="2"/>
  <c r="A949" i="2"/>
  <c r="G948" i="2"/>
  <c r="F948" i="2"/>
  <c r="E948" i="2"/>
  <c r="D948" i="2"/>
  <c r="C948" i="2"/>
  <c r="B948" i="2"/>
  <c r="A948" i="2"/>
  <c r="G947" i="2"/>
  <c r="F947" i="2"/>
  <c r="E947" i="2"/>
  <c r="D947" i="2"/>
  <c r="C947" i="2"/>
  <c r="B947" i="2"/>
  <c r="A947" i="2"/>
  <c r="G946" i="2"/>
  <c r="F946" i="2"/>
  <c r="E946" i="2"/>
  <c r="D946" i="2"/>
  <c r="C946" i="2"/>
  <c r="B946" i="2"/>
  <c r="A946" i="2"/>
  <c r="G945" i="2"/>
  <c r="F945" i="2"/>
  <c r="E945" i="2"/>
  <c r="D945" i="2"/>
  <c r="C945" i="2"/>
  <c r="B945" i="2"/>
  <c r="A945" i="2"/>
  <c r="G944" i="2"/>
  <c r="F944" i="2"/>
  <c r="E944" i="2"/>
  <c r="D944" i="2"/>
  <c r="C944" i="2"/>
  <c r="B944" i="2"/>
  <c r="A944" i="2"/>
  <c r="G943" i="2"/>
  <c r="F943" i="2"/>
  <c r="E943" i="2"/>
  <c r="D943" i="2"/>
  <c r="C943" i="2"/>
  <c r="B943" i="2"/>
  <c r="A943" i="2"/>
  <c r="G942" i="2"/>
  <c r="F942" i="2"/>
  <c r="E942" i="2"/>
  <c r="D942" i="2"/>
  <c r="C942" i="2"/>
  <c r="B942" i="2"/>
  <c r="A942" i="2"/>
  <c r="G941" i="2"/>
  <c r="F941" i="2"/>
  <c r="E941" i="2"/>
  <c r="D941" i="2"/>
  <c r="C941" i="2"/>
  <c r="B941" i="2"/>
  <c r="A941" i="2"/>
  <c r="G940" i="2"/>
  <c r="F940" i="2"/>
  <c r="E940" i="2"/>
  <c r="D940" i="2"/>
  <c r="C940" i="2"/>
  <c r="B940" i="2"/>
  <c r="A940" i="2"/>
  <c r="G939" i="2"/>
  <c r="F939" i="2"/>
  <c r="E939" i="2"/>
  <c r="D939" i="2"/>
  <c r="C939" i="2"/>
  <c r="B939" i="2"/>
  <c r="A939" i="2"/>
  <c r="G938" i="2"/>
  <c r="F938" i="2"/>
  <c r="E938" i="2"/>
  <c r="D938" i="2"/>
  <c r="C938" i="2"/>
  <c r="B938" i="2"/>
  <c r="A938" i="2"/>
  <c r="G937" i="2"/>
  <c r="F937" i="2"/>
  <c r="E937" i="2"/>
  <c r="D937" i="2"/>
  <c r="C937" i="2"/>
  <c r="B937" i="2"/>
  <c r="A937" i="2"/>
  <c r="G936" i="2"/>
  <c r="F936" i="2"/>
  <c r="E936" i="2"/>
  <c r="D936" i="2"/>
  <c r="C936" i="2"/>
  <c r="B936" i="2"/>
  <c r="A936" i="2"/>
  <c r="G935" i="2"/>
  <c r="F935" i="2"/>
  <c r="E935" i="2"/>
  <c r="D935" i="2"/>
  <c r="C935" i="2"/>
  <c r="B935" i="2"/>
  <c r="A935" i="2"/>
  <c r="G934" i="2"/>
  <c r="F934" i="2"/>
  <c r="E934" i="2"/>
  <c r="D934" i="2"/>
  <c r="C934" i="2"/>
  <c r="B934" i="2"/>
  <c r="A934" i="2"/>
  <c r="G933" i="2"/>
  <c r="F933" i="2"/>
  <c r="E933" i="2"/>
  <c r="D933" i="2"/>
  <c r="C933" i="2"/>
  <c r="B933" i="2"/>
  <c r="A933" i="2"/>
  <c r="G932" i="2"/>
  <c r="F932" i="2"/>
  <c r="E932" i="2"/>
  <c r="D932" i="2"/>
  <c r="C932" i="2"/>
  <c r="B932" i="2"/>
  <c r="A932" i="2"/>
  <c r="G931" i="2"/>
  <c r="F931" i="2"/>
  <c r="E931" i="2"/>
  <c r="D931" i="2"/>
  <c r="C931" i="2"/>
  <c r="B931" i="2"/>
  <c r="A931" i="2"/>
  <c r="G930" i="2"/>
  <c r="F930" i="2"/>
  <c r="E930" i="2"/>
  <c r="D930" i="2"/>
  <c r="C930" i="2"/>
  <c r="B930" i="2"/>
  <c r="A930" i="2"/>
  <c r="G929" i="2"/>
  <c r="F929" i="2"/>
  <c r="E929" i="2"/>
  <c r="D929" i="2"/>
  <c r="C929" i="2"/>
  <c r="B929" i="2"/>
  <c r="A929" i="2"/>
  <c r="G928" i="2"/>
  <c r="F928" i="2"/>
  <c r="E928" i="2"/>
  <c r="D928" i="2"/>
  <c r="C928" i="2"/>
  <c r="B928" i="2"/>
  <c r="A928" i="2"/>
  <c r="G927" i="2"/>
  <c r="F927" i="2"/>
  <c r="E927" i="2"/>
  <c r="D927" i="2"/>
  <c r="C927" i="2"/>
  <c r="B927" i="2"/>
  <c r="A927" i="2"/>
  <c r="G926" i="2"/>
  <c r="F926" i="2"/>
  <c r="E926" i="2"/>
  <c r="D926" i="2"/>
  <c r="C926" i="2"/>
  <c r="B926" i="2"/>
  <c r="A926" i="2"/>
  <c r="G925" i="2"/>
  <c r="F925" i="2"/>
  <c r="E925" i="2"/>
  <c r="D925" i="2"/>
  <c r="C925" i="2"/>
  <c r="B925" i="2"/>
  <c r="A925" i="2"/>
  <c r="G924" i="2"/>
  <c r="F924" i="2"/>
  <c r="E924" i="2"/>
  <c r="D924" i="2"/>
  <c r="C924" i="2"/>
  <c r="B924" i="2"/>
  <c r="A924" i="2"/>
  <c r="G923" i="2"/>
  <c r="F923" i="2"/>
  <c r="E923" i="2"/>
  <c r="D923" i="2"/>
  <c r="C923" i="2"/>
  <c r="B923" i="2"/>
  <c r="A923" i="2"/>
  <c r="G922" i="2"/>
  <c r="F922" i="2"/>
  <c r="E922" i="2"/>
  <c r="D922" i="2"/>
  <c r="C922" i="2"/>
  <c r="B922" i="2"/>
  <c r="A922" i="2"/>
  <c r="G921" i="2"/>
  <c r="F921" i="2"/>
  <c r="E921" i="2"/>
  <c r="D921" i="2"/>
  <c r="C921" i="2"/>
  <c r="B921" i="2"/>
  <c r="A921" i="2"/>
  <c r="G920" i="2"/>
  <c r="F920" i="2"/>
  <c r="E920" i="2"/>
  <c r="D920" i="2"/>
  <c r="C920" i="2"/>
  <c r="B920" i="2"/>
  <c r="A920" i="2"/>
  <c r="G919" i="2"/>
  <c r="F919" i="2"/>
  <c r="E919" i="2"/>
  <c r="D919" i="2"/>
  <c r="C919" i="2"/>
  <c r="B919" i="2"/>
  <c r="A919" i="2"/>
  <c r="G918" i="2"/>
  <c r="F918" i="2"/>
  <c r="E918" i="2"/>
  <c r="D918" i="2"/>
  <c r="C918" i="2"/>
  <c r="B918" i="2"/>
  <c r="A918" i="2"/>
  <c r="G917" i="2"/>
  <c r="F917" i="2"/>
  <c r="E917" i="2"/>
  <c r="D917" i="2"/>
  <c r="C917" i="2"/>
  <c r="B917" i="2"/>
  <c r="A917" i="2"/>
  <c r="G916" i="2"/>
  <c r="F916" i="2"/>
  <c r="E916" i="2"/>
  <c r="D916" i="2"/>
  <c r="C916" i="2"/>
  <c r="B916" i="2"/>
  <c r="A916" i="2"/>
  <c r="G915" i="2"/>
  <c r="F915" i="2"/>
  <c r="E915" i="2"/>
  <c r="D915" i="2"/>
  <c r="C915" i="2"/>
  <c r="B915" i="2"/>
  <c r="A915" i="2"/>
  <c r="G914" i="2"/>
  <c r="F914" i="2"/>
  <c r="E914" i="2"/>
  <c r="D914" i="2"/>
  <c r="C914" i="2"/>
  <c r="B914" i="2"/>
  <c r="A914" i="2"/>
  <c r="G913" i="2"/>
  <c r="F913" i="2"/>
  <c r="E913" i="2"/>
  <c r="D913" i="2"/>
  <c r="C913" i="2"/>
  <c r="B913" i="2"/>
  <c r="A913" i="2"/>
  <c r="G912" i="2"/>
  <c r="F912" i="2"/>
  <c r="E912" i="2"/>
  <c r="D912" i="2"/>
  <c r="C912" i="2"/>
  <c r="B912" i="2"/>
  <c r="A912" i="2"/>
  <c r="G911" i="2"/>
  <c r="F911" i="2"/>
  <c r="E911" i="2"/>
  <c r="D911" i="2"/>
  <c r="C911" i="2"/>
  <c r="B911" i="2"/>
  <c r="A911" i="2"/>
  <c r="G910" i="2"/>
  <c r="F910" i="2"/>
  <c r="E910" i="2"/>
  <c r="D910" i="2"/>
  <c r="C910" i="2"/>
  <c r="B910" i="2"/>
  <c r="A910" i="2"/>
  <c r="G909" i="2"/>
  <c r="F909" i="2"/>
  <c r="E909" i="2"/>
  <c r="D909" i="2"/>
  <c r="C909" i="2"/>
  <c r="B909" i="2"/>
  <c r="A909" i="2"/>
  <c r="G908" i="2"/>
  <c r="F908" i="2"/>
  <c r="E908" i="2"/>
  <c r="D908" i="2"/>
  <c r="C908" i="2"/>
  <c r="B908" i="2"/>
  <c r="A908" i="2"/>
  <c r="G907" i="2"/>
  <c r="F907" i="2"/>
  <c r="E907" i="2"/>
  <c r="D907" i="2"/>
  <c r="C907" i="2"/>
  <c r="B907" i="2"/>
  <c r="A907" i="2"/>
  <c r="G906" i="2"/>
  <c r="F906" i="2"/>
  <c r="E906" i="2"/>
  <c r="D906" i="2"/>
  <c r="C906" i="2"/>
  <c r="B906" i="2"/>
  <c r="A906" i="2"/>
  <c r="G905" i="2"/>
  <c r="F905" i="2"/>
  <c r="E905" i="2"/>
  <c r="D905" i="2"/>
  <c r="C905" i="2"/>
  <c r="B905" i="2"/>
  <c r="A905" i="2"/>
  <c r="G904" i="2"/>
  <c r="F904" i="2"/>
  <c r="E904" i="2"/>
  <c r="D904" i="2"/>
  <c r="C904" i="2"/>
  <c r="B904" i="2"/>
  <c r="A904" i="2"/>
  <c r="G903" i="2"/>
  <c r="F903" i="2"/>
  <c r="E903" i="2"/>
  <c r="D903" i="2"/>
  <c r="C903" i="2"/>
  <c r="B903" i="2"/>
  <c r="A903" i="2"/>
  <c r="G902" i="2"/>
  <c r="F902" i="2"/>
  <c r="E902" i="2"/>
  <c r="D902" i="2"/>
  <c r="C902" i="2"/>
  <c r="B902" i="2"/>
  <c r="A902" i="2"/>
  <c r="G901" i="2"/>
  <c r="F901" i="2"/>
  <c r="E901" i="2"/>
  <c r="D901" i="2"/>
  <c r="C901" i="2"/>
  <c r="B901" i="2"/>
  <c r="A901" i="2"/>
  <c r="G900" i="2"/>
  <c r="F900" i="2"/>
  <c r="E900" i="2"/>
  <c r="D900" i="2"/>
  <c r="C900" i="2"/>
  <c r="B900" i="2"/>
  <c r="A900" i="2"/>
  <c r="G899" i="2"/>
  <c r="F899" i="2"/>
  <c r="E899" i="2"/>
  <c r="D899" i="2"/>
  <c r="C899" i="2"/>
  <c r="B899" i="2"/>
  <c r="A899" i="2"/>
  <c r="G898" i="2"/>
  <c r="F898" i="2"/>
  <c r="E898" i="2"/>
  <c r="D898" i="2"/>
  <c r="C898" i="2"/>
  <c r="B898" i="2"/>
  <c r="A898" i="2"/>
  <c r="G897" i="2"/>
  <c r="F897" i="2"/>
  <c r="E897" i="2"/>
  <c r="D897" i="2"/>
  <c r="C897" i="2"/>
  <c r="B897" i="2"/>
  <c r="A897" i="2"/>
  <c r="G896" i="2"/>
  <c r="F896" i="2"/>
  <c r="E896" i="2"/>
  <c r="D896" i="2"/>
  <c r="C896" i="2"/>
  <c r="B896" i="2"/>
  <c r="A896" i="2"/>
  <c r="G895" i="2"/>
  <c r="F895" i="2"/>
  <c r="E895" i="2"/>
  <c r="D895" i="2"/>
  <c r="C895" i="2"/>
  <c r="B895" i="2"/>
  <c r="A895" i="2"/>
  <c r="G894" i="2"/>
  <c r="F894" i="2"/>
  <c r="E894" i="2"/>
  <c r="D894" i="2"/>
  <c r="C894" i="2"/>
  <c r="B894" i="2"/>
  <c r="A894" i="2"/>
  <c r="G893" i="2"/>
  <c r="F893" i="2"/>
  <c r="E893" i="2"/>
  <c r="D893" i="2"/>
  <c r="C893" i="2"/>
  <c r="B893" i="2"/>
  <c r="A893" i="2"/>
  <c r="G892" i="2"/>
  <c r="F892" i="2"/>
  <c r="E892" i="2"/>
  <c r="D892" i="2"/>
  <c r="C892" i="2"/>
  <c r="B892" i="2"/>
  <c r="A892" i="2"/>
  <c r="G891" i="2"/>
  <c r="F891" i="2"/>
  <c r="E891" i="2"/>
  <c r="D891" i="2"/>
  <c r="C891" i="2"/>
  <c r="B891" i="2"/>
  <c r="A891" i="2"/>
  <c r="G890" i="2"/>
  <c r="F890" i="2"/>
  <c r="E890" i="2"/>
  <c r="D890" i="2"/>
  <c r="C890" i="2"/>
  <c r="B890" i="2"/>
  <c r="A890" i="2"/>
  <c r="G889" i="2"/>
  <c r="F889" i="2"/>
  <c r="E889" i="2"/>
  <c r="D889" i="2"/>
  <c r="C889" i="2"/>
  <c r="B889" i="2"/>
  <c r="A889" i="2"/>
  <c r="G888" i="2"/>
  <c r="F888" i="2"/>
  <c r="E888" i="2"/>
  <c r="D888" i="2"/>
  <c r="C888" i="2"/>
  <c r="B888" i="2"/>
  <c r="A888" i="2"/>
  <c r="G887" i="2"/>
  <c r="F887" i="2"/>
  <c r="E887" i="2"/>
  <c r="D887" i="2"/>
  <c r="C887" i="2"/>
  <c r="B887" i="2"/>
  <c r="A887" i="2"/>
  <c r="G886" i="2"/>
  <c r="F886" i="2"/>
  <c r="E886" i="2"/>
  <c r="D886" i="2"/>
  <c r="C886" i="2"/>
  <c r="B886" i="2"/>
  <c r="A886" i="2"/>
  <c r="G885" i="2"/>
  <c r="F885" i="2"/>
  <c r="E885" i="2"/>
  <c r="D885" i="2"/>
  <c r="C885" i="2"/>
  <c r="B885" i="2"/>
  <c r="A885" i="2"/>
  <c r="G884" i="2"/>
  <c r="F884" i="2"/>
  <c r="E884" i="2"/>
  <c r="D884" i="2"/>
  <c r="C884" i="2"/>
  <c r="B884" i="2"/>
  <c r="A884" i="2"/>
  <c r="G883" i="2"/>
  <c r="F883" i="2"/>
  <c r="E883" i="2"/>
  <c r="D883" i="2"/>
  <c r="C883" i="2"/>
  <c r="B883" i="2"/>
  <c r="A883" i="2"/>
  <c r="G882" i="2"/>
  <c r="F882" i="2"/>
  <c r="E882" i="2"/>
  <c r="D882" i="2"/>
  <c r="C882" i="2"/>
  <c r="B882" i="2"/>
  <c r="A882" i="2"/>
  <c r="G881" i="2"/>
  <c r="F881" i="2"/>
  <c r="E881" i="2"/>
  <c r="D881" i="2"/>
  <c r="C881" i="2"/>
  <c r="B881" i="2"/>
  <c r="A881" i="2"/>
  <c r="G880" i="2"/>
  <c r="F880" i="2"/>
  <c r="E880" i="2"/>
  <c r="D880" i="2"/>
  <c r="C880" i="2"/>
  <c r="B880" i="2"/>
  <c r="A880" i="2"/>
  <c r="G879" i="2"/>
  <c r="F879" i="2"/>
  <c r="E879" i="2"/>
  <c r="D879" i="2"/>
  <c r="C879" i="2"/>
  <c r="B879" i="2"/>
  <c r="A879" i="2"/>
  <c r="G878" i="2"/>
  <c r="F878" i="2"/>
  <c r="E878" i="2"/>
  <c r="D878" i="2"/>
  <c r="C878" i="2"/>
  <c r="B878" i="2"/>
  <c r="A878" i="2"/>
  <c r="G877" i="2"/>
  <c r="F877" i="2"/>
  <c r="E877" i="2"/>
  <c r="D877" i="2"/>
  <c r="C877" i="2"/>
  <c r="B877" i="2"/>
  <c r="A877" i="2"/>
  <c r="G876" i="2"/>
  <c r="F876" i="2"/>
  <c r="E876" i="2"/>
  <c r="D876" i="2"/>
  <c r="C876" i="2"/>
  <c r="B876" i="2"/>
  <c r="A876" i="2"/>
  <c r="G875" i="2"/>
  <c r="F875" i="2"/>
  <c r="E875" i="2"/>
  <c r="D875" i="2"/>
  <c r="C875" i="2"/>
  <c r="B875" i="2"/>
  <c r="A875" i="2"/>
  <c r="G874" i="2"/>
  <c r="F874" i="2"/>
  <c r="E874" i="2"/>
  <c r="D874" i="2"/>
  <c r="C874" i="2"/>
  <c r="B874" i="2"/>
  <c r="A874" i="2"/>
  <c r="G873" i="2"/>
  <c r="F873" i="2"/>
  <c r="E873" i="2"/>
  <c r="D873" i="2"/>
  <c r="C873" i="2"/>
  <c r="B873" i="2"/>
  <c r="A873" i="2"/>
  <c r="G872" i="2"/>
  <c r="F872" i="2"/>
  <c r="E872" i="2"/>
  <c r="D872" i="2"/>
  <c r="C872" i="2"/>
  <c r="B872" i="2"/>
  <c r="A872" i="2"/>
  <c r="G871" i="2"/>
  <c r="F871" i="2"/>
  <c r="E871" i="2"/>
  <c r="D871" i="2"/>
  <c r="C871" i="2"/>
  <c r="B871" i="2"/>
  <c r="A871" i="2"/>
  <c r="G870" i="2"/>
  <c r="F870" i="2"/>
  <c r="E870" i="2"/>
  <c r="D870" i="2"/>
  <c r="C870" i="2"/>
  <c r="B870" i="2"/>
  <c r="A870" i="2"/>
  <c r="G869" i="2"/>
  <c r="F869" i="2"/>
  <c r="E869" i="2"/>
  <c r="D869" i="2"/>
  <c r="C869" i="2"/>
  <c r="B869" i="2"/>
  <c r="A869" i="2"/>
  <c r="G868" i="2"/>
  <c r="F868" i="2"/>
  <c r="E868" i="2"/>
  <c r="D868" i="2"/>
  <c r="C868" i="2"/>
  <c r="B868" i="2"/>
  <c r="A868" i="2"/>
  <c r="G867" i="2"/>
  <c r="F867" i="2"/>
  <c r="E867" i="2"/>
  <c r="D867" i="2"/>
  <c r="C867" i="2"/>
  <c r="B867" i="2"/>
  <c r="A867" i="2"/>
  <c r="G866" i="2"/>
  <c r="F866" i="2"/>
  <c r="E866" i="2"/>
  <c r="D866" i="2"/>
  <c r="C866" i="2"/>
  <c r="B866" i="2"/>
  <c r="A866" i="2"/>
  <c r="G865" i="2"/>
  <c r="F865" i="2"/>
  <c r="E865" i="2"/>
  <c r="D865" i="2"/>
  <c r="C865" i="2"/>
  <c r="B865" i="2"/>
  <c r="A865" i="2"/>
  <c r="G864" i="2"/>
  <c r="F864" i="2"/>
  <c r="E864" i="2"/>
  <c r="D864" i="2"/>
  <c r="C864" i="2"/>
  <c r="B864" i="2"/>
  <c r="A864" i="2"/>
  <c r="G863" i="2"/>
  <c r="F863" i="2"/>
  <c r="E863" i="2"/>
  <c r="D863" i="2"/>
  <c r="C863" i="2"/>
  <c r="B863" i="2"/>
  <c r="A863" i="2"/>
  <c r="G862" i="2"/>
  <c r="F862" i="2"/>
  <c r="E862" i="2"/>
  <c r="D862" i="2"/>
  <c r="C862" i="2"/>
  <c r="B862" i="2"/>
  <c r="A862" i="2"/>
  <c r="G861" i="2"/>
  <c r="F861" i="2"/>
  <c r="E861" i="2"/>
  <c r="D861" i="2"/>
  <c r="C861" i="2"/>
  <c r="B861" i="2"/>
  <c r="A861" i="2"/>
  <c r="G860" i="2"/>
  <c r="F860" i="2"/>
  <c r="E860" i="2"/>
  <c r="D860" i="2"/>
  <c r="C860" i="2"/>
  <c r="B860" i="2"/>
  <c r="A860" i="2"/>
  <c r="G859" i="2"/>
  <c r="F859" i="2"/>
  <c r="E859" i="2"/>
  <c r="D859" i="2"/>
  <c r="C859" i="2"/>
  <c r="B859" i="2"/>
  <c r="A859" i="2"/>
  <c r="G858" i="2"/>
  <c r="F858" i="2"/>
  <c r="E858" i="2"/>
  <c r="D858" i="2"/>
  <c r="C858" i="2"/>
  <c r="B858" i="2"/>
  <c r="A858" i="2"/>
  <c r="G857" i="2"/>
  <c r="F857" i="2"/>
  <c r="E857" i="2"/>
  <c r="D857" i="2"/>
  <c r="C857" i="2"/>
  <c r="B857" i="2"/>
  <c r="A857" i="2"/>
  <c r="G856" i="2"/>
  <c r="F856" i="2"/>
  <c r="E856" i="2"/>
  <c r="D856" i="2"/>
  <c r="C856" i="2"/>
  <c r="B856" i="2"/>
  <c r="A856" i="2"/>
  <c r="G855" i="2"/>
  <c r="F855" i="2"/>
  <c r="E855" i="2"/>
  <c r="D855" i="2"/>
  <c r="C855" i="2"/>
  <c r="B855" i="2"/>
  <c r="A855" i="2"/>
  <c r="G854" i="2"/>
  <c r="F854" i="2"/>
  <c r="E854" i="2"/>
  <c r="D854" i="2"/>
  <c r="C854" i="2"/>
  <c r="B854" i="2"/>
  <c r="A854" i="2"/>
  <c r="G853" i="2"/>
  <c r="F853" i="2"/>
  <c r="E853" i="2"/>
  <c r="D853" i="2"/>
  <c r="C853" i="2"/>
  <c r="B853" i="2"/>
  <c r="A853" i="2"/>
  <c r="G852" i="2"/>
  <c r="F852" i="2"/>
  <c r="E852" i="2"/>
  <c r="D852" i="2"/>
  <c r="C852" i="2"/>
  <c r="B852" i="2"/>
  <c r="A852" i="2"/>
  <c r="G851" i="2"/>
  <c r="F851" i="2"/>
  <c r="E851" i="2"/>
  <c r="D851" i="2"/>
  <c r="C851" i="2"/>
  <c r="B851" i="2"/>
  <c r="A851" i="2"/>
  <c r="G850" i="2"/>
  <c r="F850" i="2"/>
  <c r="E850" i="2"/>
  <c r="D850" i="2"/>
  <c r="C850" i="2"/>
  <c r="B850" i="2"/>
  <c r="A850" i="2"/>
  <c r="G849" i="2"/>
  <c r="F849" i="2"/>
  <c r="E849" i="2"/>
  <c r="D849" i="2"/>
  <c r="C849" i="2"/>
  <c r="B849" i="2"/>
  <c r="A849" i="2"/>
  <c r="G848" i="2"/>
  <c r="F848" i="2"/>
  <c r="E848" i="2"/>
  <c r="D848" i="2"/>
  <c r="C848" i="2"/>
  <c r="B848" i="2"/>
  <c r="A848" i="2"/>
  <c r="G847" i="2"/>
  <c r="F847" i="2"/>
  <c r="E847" i="2"/>
  <c r="D847" i="2"/>
  <c r="C847" i="2"/>
  <c r="B847" i="2"/>
  <c r="A847" i="2"/>
  <c r="G846" i="2"/>
  <c r="F846" i="2"/>
  <c r="E846" i="2"/>
  <c r="D846" i="2"/>
  <c r="C846" i="2"/>
  <c r="B846" i="2"/>
  <c r="A846" i="2"/>
  <c r="G845" i="2"/>
  <c r="F845" i="2"/>
  <c r="E845" i="2"/>
  <c r="D845" i="2"/>
  <c r="C845" i="2"/>
  <c r="B845" i="2"/>
  <c r="A845" i="2"/>
  <c r="G844" i="2"/>
  <c r="F844" i="2"/>
  <c r="E844" i="2"/>
  <c r="D844" i="2"/>
  <c r="C844" i="2"/>
  <c r="B844" i="2"/>
  <c r="A844" i="2"/>
  <c r="G843" i="2"/>
  <c r="F843" i="2"/>
  <c r="E843" i="2"/>
  <c r="D843" i="2"/>
  <c r="C843" i="2"/>
  <c r="B843" i="2"/>
  <c r="A843" i="2"/>
  <c r="G842" i="2"/>
  <c r="F842" i="2"/>
  <c r="E842" i="2"/>
  <c r="D842" i="2"/>
  <c r="C842" i="2"/>
  <c r="B842" i="2"/>
  <c r="A842" i="2"/>
  <c r="G841" i="2"/>
  <c r="F841" i="2"/>
  <c r="E841" i="2"/>
  <c r="D841" i="2"/>
  <c r="C841" i="2"/>
  <c r="B841" i="2"/>
  <c r="A841" i="2"/>
  <c r="G840" i="2"/>
  <c r="F840" i="2"/>
  <c r="E840" i="2"/>
  <c r="D840" i="2"/>
  <c r="C840" i="2"/>
  <c r="B840" i="2"/>
  <c r="A840" i="2"/>
  <c r="G839" i="2"/>
  <c r="F839" i="2"/>
  <c r="E839" i="2"/>
  <c r="D839" i="2"/>
  <c r="C839" i="2"/>
  <c r="B839" i="2"/>
  <c r="A839" i="2"/>
  <c r="G838" i="2"/>
  <c r="F838" i="2"/>
  <c r="E838" i="2"/>
  <c r="D838" i="2"/>
  <c r="C838" i="2"/>
  <c r="B838" i="2"/>
  <c r="A838" i="2"/>
  <c r="G837" i="2"/>
  <c r="F837" i="2"/>
  <c r="E837" i="2"/>
  <c r="D837" i="2"/>
  <c r="C837" i="2"/>
  <c r="B837" i="2"/>
  <c r="A837" i="2"/>
  <c r="G836" i="2"/>
  <c r="F836" i="2"/>
  <c r="E836" i="2"/>
  <c r="D836" i="2"/>
  <c r="C836" i="2"/>
  <c r="B836" i="2"/>
  <c r="A836" i="2"/>
  <c r="G835" i="2"/>
  <c r="F835" i="2"/>
  <c r="E835" i="2"/>
  <c r="D835" i="2"/>
  <c r="C835" i="2"/>
  <c r="B835" i="2"/>
  <c r="A835" i="2"/>
  <c r="G834" i="2"/>
  <c r="F834" i="2"/>
  <c r="E834" i="2"/>
  <c r="D834" i="2"/>
  <c r="C834" i="2"/>
  <c r="B834" i="2"/>
  <c r="A834" i="2"/>
  <c r="G833" i="2"/>
  <c r="F833" i="2"/>
  <c r="E833" i="2"/>
  <c r="D833" i="2"/>
  <c r="C833" i="2"/>
  <c r="B833" i="2"/>
  <c r="A833" i="2"/>
  <c r="G832" i="2"/>
  <c r="F832" i="2"/>
  <c r="E832" i="2"/>
  <c r="D832" i="2"/>
  <c r="C832" i="2"/>
  <c r="B832" i="2"/>
  <c r="A832" i="2"/>
  <c r="G831" i="2"/>
  <c r="F831" i="2"/>
  <c r="E831" i="2"/>
  <c r="D831" i="2"/>
  <c r="C831" i="2"/>
  <c r="B831" i="2"/>
  <c r="A831" i="2"/>
  <c r="G830" i="2"/>
  <c r="F830" i="2"/>
  <c r="E830" i="2"/>
  <c r="D830" i="2"/>
  <c r="C830" i="2"/>
  <c r="B830" i="2"/>
  <c r="A830" i="2"/>
  <c r="G829" i="2"/>
  <c r="F829" i="2"/>
  <c r="E829" i="2"/>
  <c r="D829" i="2"/>
  <c r="C829" i="2"/>
  <c r="B829" i="2"/>
  <c r="A829" i="2"/>
  <c r="G828" i="2"/>
  <c r="F828" i="2"/>
  <c r="E828" i="2"/>
  <c r="D828" i="2"/>
  <c r="C828" i="2"/>
  <c r="B828" i="2"/>
  <c r="A828" i="2"/>
  <c r="G827" i="2"/>
  <c r="F827" i="2"/>
  <c r="E827" i="2"/>
  <c r="D827" i="2"/>
  <c r="C827" i="2"/>
  <c r="B827" i="2"/>
  <c r="A827" i="2"/>
  <c r="G826" i="2"/>
  <c r="F826" i="2"/>
  <c r="E826" i="2"/>
  <c r="D826" i="2"/>
  <c r="C826" i="2"/>
  <c r="B826" i="2"/>
  <c r="A826" i="2"/>
  <c r="G825" i="2"/>
  <c r="F825" i="2"/>
  <c r="E825" i="2"/>
  <c r="D825" i="2"/>
  <c r="C825" i="2"/>
  <c r="B825" i="2"/>
  <c r="A825" i="2"/>
  <c r="G824" i="2"/>
  <c r="F824" i="2"/>
  <c r="E824" i="2"/>
  <c r="D824" i="2"/>
  <c r="C824" i="2"/>
  <c r="B824" i="2"/>
  <c r="A824" i="2"/>
  <c r="G823" i="2"/>
  <c r="F823" i="2"/>
  <c r="E823" i="2"/>
  <c r="D823" i="2"/>
  <c r="C823" i="2"/>
  <c r="B823" i="2"/>
  <c r="A823" i="2"/>
  <c r="G822" i="2"/>
  <c r="F822" i="2"/>
  <c r="E822" i="2"/>
  <c r="D822" i="2"/>
  <c r="C822" i="2"/>
  <c r="B822" i="2"/>
  <c r="A822" i="2"/>
  <c r="G821" i="2"/>
  <c r="F821" i="2"/>
  <c r="E821" i="2"/>
  <c r="D821" i="2"/>
  <c r="C821" i="2"/>
  <c r="B821" i="2"/>
  <c r="A821" i="2"/>
  <c r="G820" i="2"/>
  <c r="F820" i="2"/>
  <c r="E820" i="2"/>
  <c r="D820" i="2"/>
  <c r="C820" i="2"/>
  <c r="B820" i="2"/>
  <c r="A820" i="2"/>
  <c r="G819" i="2"/>
  <c r="F819" i="2"/>
  <c r="E819" i="2"/>
  <c r="D819" i="2"/>
  <c r="C819" i="2"/>
  <c r="B819" i="2"/>
  <c r="A819" i="2"/>
  <c r="G818" i="2"/>
  <c r="F818" i="2"/>
  <c r="E818" i="2"/>
  <c r="D818" i="2"/>
  <c r="C818" i="2"/>
  <c r="B818" i="2"/>
  <c r="A818" i="2"/>
  <c r="G817" i="2"/>
  <c r="F817" i="2"/>
  <c r="E817" i="2"/>
  <c r="D817" i="2"/>
  <c r="C817" i="2"/>
  <c r="B817" i="2"/>
  <c r="A817" i="2"/>
  <c r="G816" i="2"/>
  <c r="F816" i="2"/>
  <c r="E816" i="2"/>
  <c r="D816" i="2"/>
  <c r="C816" i="2"/>
  <c r="B816" i="2"/>
  <c r="A816" i="2"/>
  <c r="G815" i="2"/>
  <c r="F815" i="2"/>
  <c r="E815" i="2"/>
  <c r="D815" i="2"/>
  <c r="C815" i="2"/>
  <c r="B815" i="2"/>
  <c r="A815" i="2"/>
  <c r="G814" i="2"/>
  <c r="F814" i="2"/>
  <c r="E814" i="2"/>
  <c r="D814" i="2"/>
  <c r="C814" i="2"/>
  <c r="B814" i="2"/>
  <c r="A814" i="2"/>
  <c r="G813" i="2"/>
  <c r="F813" i="2"/>
  <c r="E813" i="2"/>
  <c r="D813" i="2"/>
  <c r="C813" i="2"/>
  <c r="B813" i="2"/>
  <c r="A813" i="2"/>
  <c r="G812" i="2"/>
  <c r="F812" i="2"/>
  <c r="E812" i="2"/>
  <c r="D812" i="2"/>
  <c r="C812" i="2"/>
  <c r="B812" i="2"/>
  <c r="A812" i="2"/>
  <c r="G811" i="2"/>
  <c r="F811" i="2"/>
  <c r="E811" i="2"/>
  <c r="D811" i="2"/>
  <c r="C811" i="2"/>
  <c r="B811" i="2"/>
  <c r="A811" i="2"/>
  <c r="G810" i="2"/>
  <c r="F810" i="2"/>
  <c r="E810" i="2"/>
  <c r="D810" i="2"/>
  <c r="C810" i="2"/>
  <c r="B810" i="2"/>
  <c r="A810" i="2"/>
  <c r="G809" i="2"/>
  <c r="F809" i="2"/>
  <c r="E809" i="2"/>
  <c r="D809" i="2"/>
  <c r="C809" i="2"/>
  <c r="B809" i="2"/>
  <c r="A809" i="2"/>
  <c r="G808" i="2"/>
  <c r="F808" i="2"/>
  <c r="E808" i="2"/>
  <c r="D808" i="2"/>
  <c r="C808" i="2"/>
  <c r="B808" i="2"/>
  <c r="A808" i="2"/>
  <c r="G807" i="2"/>
  <c r="F807" i="2"/>
  <c r="E807" i="2"/>
  <c r="D807" i="2"/>
  <c r="C807" i="2"/>
  <c r="B807" i="2"/>
  <c r="A807" i="2"/>
  <c r="G806" i="2"/>
  <c r="F806" i="2"/>
  <c r="E806" i="2"/>
  <c r="D806" i="2"/>
  <c r="C806" i="2"/>
  <c r="B806" i="2"/>
  <c r="A806" i="2"/>
  <c r="G805" i="2"/>
  <c r="F805" i="2"/>
  <c r="E805" i="2"/>
  <c r="D805" i="2"/>
  <c r="C805" i="2"/>
  <c r="B805" i="2"/>
  <c r="A805" i="2"/>
  <c r="G804" i="2"/>
  <c r="F804" i="2"/>
  <c r="E804" i="2"/>
  <c r="D804" i="2"/>
  <c r="C804" i="2"/>
  <c r="B804" i="2"/>
  <c r="A804" i="2"/>
  <c r="G803" i="2"/>
  <c r="F803" i="2"/>
  <c r="E803" i="2"/>
  <c r="D803" i="2"/>
  <c r="C803" i="2"/>
  <c r="B803" i="2"/>
  <c r="A803" i="2"/>
  <c r="G802" i="2"/>
  <c r="F802" i="2"/>
  <c r="E802" i="2"/>
  <c r="D802" i="2"/>
  <c r="C802" i="2"/>
  <c r="B802" i="2"/>
  <c r="A802" i="2"/>
  <c r="G801" i="2"/>
  <c r="F801" i="2"/>
  <c r="E801" i="2"/>
  <c r="D801" i="2"/>
  <c r="C801" i="2"/>
  <c r="B801" i="2"/>
  <c r="A801" i="2"/>
  <c r="G800" i="2"/>
  <c r="F800" i="2"/>
  <c r="E800" i="2"/>
  <c r="D800" i="2"/>
  <c r="C800" i="2"/>
  <c r="B800" i="2"/>
  <c r="A800" i="2"/>
  <c r="G799" i="2"/>
  <c r="F799" i="2"/>
  <c r="E799" i="2"/>
  <c r="D799" i="2"/>
  <c r="C799" i="2"/>
  <c r="B799" i="2"/>
  <c r="A799" i="2"/>
  <c r="G798" i="2"/>
  <c r="F798" i="2"/>
  <c r="E798" i="2"/>
  <c r="D798" i="2"/>
  <c r="C798" i="2"/>
  <c r="B798" i="2"/>
  <c r="A798" i="2"/>
  <c r="G797" i="2"/>
  <c r="F797" i="2"/>
  <c r="E797" i="2"/>
  <c r="D797" i="2"/>
  <c r="C797" i="2"/>
  <c r="B797" i="2"/>
  <c r="A797" i="2"/>
  <c r="G796" i="2"/>
  <c r="F796" i="2"/>
  <c r="E796" i="2"/>
  <c r="D796" i="2"/>
  <c r="C796" i="2"/>
  <c r="B796" i="2"/>
  <c r="A796" i="2"/>
  <c r="G795" i="2"/>
  <c r="F795" i="2"/>
  <c r="E795" i="2"/>
  <c r="D795" i="2"/>
  <c r="C795" i="2"/>
  <c r="B795" i="2"/>
  <c r="A795" i="2"/>
  <c r="G794" i="2"/>
  <c r="F794" i="2"/>
  <c r="E794" i="2"/>
  <c r="D794" i="2"/>
  <c r="C794" i="2"/>
  <c r="B794" i="2"/>
  <c r="A794" i="2"/>
  <c r="G793" i="2"/>
  <c r="F793" i="2"/>
  <c r="E793" i="2"/>
  <c r="D793" i="2"/>
  <c r="C793" i="2"/>
  <c r="B793" i="2"/>
  <c r="A793" i="2"/>
  <c r="G792" i="2"/>
  <c r="F792" i="2"/>
  <c r="E792" i="2"/>
  <c r="D792" i="2"/>
  <c r="C792" i="2"/>
  <c r="B792" i="2"/>
  <c r="A792" i="2"/>
  <c r="G791" i="2"/>
  <c r="F791" i="2"/>
  <c r="E791" i="2"/>
  <c r="D791" i="2"/>
  <c r="C791" i="2"/>
  <c r="B791" i="2"/>
  <c r="A791" i="2"/>
  <c r="G790" i="2"/>
  <c r="F790" i="2"/>
  <c r="E790" i="2"/>
  <c r="D790" i="2"/>
  <c r="C790" i="2"/>
  <c r="B790" i="2"/>
  <c r="A790" i="2"/>
  <c r="G789" i="2"/>
  <c r="F789" i="2"/>
  <c r="E789" i="2"/>
  <c r="D789" i="2"/>
  <c r="C789" i="2"/>
  <c r="B789" i="2"/>
  <c r="A789" i="2"/>
  <c r="G788" i="2"/>
  <c r="F788" i="2"/>
  <c r="E788" i="2"/>
  <c r="D788" i="2"/>
  <c r="C788" i="2"/>
  <c r="B788" i="2"/>
  <c r="A788" i="2"/>
  <c r="G787" i="2"/>
  <c r="F787" i="2"/>
  <c r="E787" i="2"/>
  <c r="D787" i="2"/>
  <c r="C787" i="2"/>
  <c r="B787" i="2"/>
  <c r="A787" i="2"/>
  <c r="G786" i="2"/>
  <c r="F786" i="2"/>
  <c r="E786" i="2"/>
  <c r="D786" i="2"/>
  <c r="C786" i="2"/>
  <c r="B786" i="2"/>
  <c r="A786" i="2"/>
  <c r="G785" i="2"/>
  <c r="F785" i="2"/>
  <c r="E785" i="2"/>
  <c r="D785" i="2"/>
  <c r="C785" i="2"/>
  <c r="B785" i="2"/>
  <c r="A785" i="2"/>
  <c r="G784" i="2"/>
  <c r="F784" i="2"/>
  <c r="E784" i="2"/>
  <c r="D784" i="2"/>
  <c r="C784" i="2"/>
  <c r="B784" i="2"/>
  <c r="A784" i="2"/>
  <c r="G783" i="2"/>
  <c r="F783" i="2"/>
  <c r="E783" i="2"/>
  <c r="D783" i="2"/>
  <c r="C783" i="2"/>
  <c r="B783" i="2"/>
  <c r="A783" i="2"/>
  <c r="G782" i="2"/>
  <c r="F782" i="2"/>
  <c r="E782" i="2"/>
  <c r="D782" i="2"/>
  <c r="C782" i="2"/>
  <c r="B782" i="2"/>
  <c r="A782" i="2"/>
  <c r="G781" i="2"/>
  <c r="F781" i="2"/>
  <c r="E781" i="2"/>
  <c r="D781" i="2"/>
  <c r="C781" i="2"/>
  <c r="B781" i="2"/>
  <c r="A781" i="2"/>
  <c r="G780" i="2"/>
  <c r="F780" i="2"/>
  <c r="E780" i="2"/>
  <c r="D780" i="2"/>
  <c r="C780" i="2"/>
  <c r="B780" i="2"/>
  <c r="A780" i="2"/>
  <c r="G779" i="2"/>
  <c r="F779" i="2"/>
  <c r="E779" i="2"/>
  <c r="D779" i="2"/>
  <c r="C779" i="2"/>
  <c r="B779" i="2"/>
  <c r="A779" i="2"/>
  <c r="G778" i="2"/>
  <c r="F778" i="2"/>
  <c r="E778" i="2"/>
  <c r="D778" i="2"/>
  <c r="C778" i="2"/>
  <c r="B778" i="2"/>
  <c r="A778" i="2"/>
  <c r="G777" i="2"/>
  <c r="F777" i="2"/>
  <c r="E777" i="2"/>
  <c r="D777" i="2"/>
  <c r="C777" i="2"/>
  <c r="B777" i="2"/>
  <c r="A777" i="2"/>
  <c r="G776" i="2"/>
  <c r="F776" i="2"/>
  <c r="E776" i="2"/>
  <c r="D776" i="2"/>
  <c r="C776" i="2"/>
  <c r="B776" i="2"/>
  <c r="A776" i="2"/>
  <c r="G775" i="2"/>
  <c r="F775" i="2"/>
  <c r="E775" i="2"/>
  <c r="D775" i="2"/>
  <c r="C775" i="2"/>
  <c r="B775" i="2"/>
  <c r="A775" i="2"/>
  <c r="G774" i="2"/>
  <c r="F774" i="2"/>
  <c r="E774" i="2"/>
  <c r="D774" i="2"/>
  <c r="C774" i="2"/>
  <c r="B774" i="2"/>
  <c r="A774" i="2"/>
  <c r="G773" i="2"/>
  <c r="F773" i="2"/>
  <c r="E773" i="2"/>
  <c r="D773" i="2"/>
  <c r="C773" i="2"/>
  <c r="B773" i="2"/>
  <c r="A773" i="2"/>
  <c r="G772" i="2"/>
  <c r="F772" i="2"/>
  <c r="E772" i="2"/>
  <c r="D772" i="2"/>
  <c r="C772" i="2"/>
  <c r="B772" i="2"/>
  <c r="A772" i="2"/>
  <c r="G771" i="2"/>
  <c r="F771" i="2"/>
  <c r="E771" i="2"/>
  <c r="D771" i="2"/>
  <c r="C771" i="2"/>
  <c r="B771" i="2"/>
  <c r="A771" i="2"/>
  <c r="G770" i="2"/>
  <c r="F770" i="2"/>
  <c r="E770" i="2"/>
  <c r="D770" i="2"/>
  <c r="C770" i="2"/>
  <c r="B770" i="2"/>
  <c r="A770" i="2"/>
  <c r="G769" i="2"/>
  <c r="F769" i="2"/>
  <c r="E769" i="2"/>
  <c r="D769" i="2"/>
  <c r="C769" i="2"/>
  <c r="B769" i="2"/>
  <c r="A769" i="2"/>
  <c r="G768" i="2"/>
  <c r="F768" i="2"/>
  <c r="E768" i="2"/>
  <c r="D768" i="2"/>
  <c r="C768" i="2"/>
  <c r="B768" i="2"/>
  <c r="A768" i="2"/>
  <c r="G767" i="2"/>
  <c r="F767" i="2"/>
  <c r="E767" i="2"/>
  <c r="D767" i="2"/>
  <c r="C767" i="2"/>
  <c r="B767" i="2"/>
  <c r="A767" i="2"/>
  <c r="G766" i="2"/>
  <c r="F766" i="2"/>
  <c r="E766" i="2"/>
  <c r="D766" i="2"/>
  <c r="C766" i="2"/>
  <c r="B766" i="2"/>
  <c r="A766" i="2"/>
  <c r="G765" i="2"/>
  <c r="F765" i="2"/>
  <c r="E765" i="2"/>
  <c r="D765" i="2"/>
  <c r="C765" i="2"/>
  <c r="B765" i="2"/>
  <c r="A765" i="2"/>
  <c r="G764" i="2"/>
  <c r="F764" i="2"/>
  <c r="E764" i="2"/>
  <c r="D764" i="2"/>
  <c r="C764" i="2"/>
  <c r="B764" i="2"/>
  <c r="A764" i="2"/>
  <c r="G763" i="2"/>
  <c r="F763" i="2"/>
  <c r="E763" i="2"/>
  <c r="D763" i="2"/>
  <c r="C763" i="2"/>
  <c r="B763" i="2"/>
  <c r="A763" i="2"/>
  <c r="G762" i="2"/>
  <c r="F762" i="2"/>
  <c r="E762" i="2"/>
  <c r="D762" i="2"/>
  <c r="C762" i="2"/>
  <c r="B762" i="2"/>
  <c r="A762" i="2"/>
  <c r="G761" i="2"/>
  <c r="F761" i="2"/>
  <c r="E761" i="2"/>
  <c r="D761" i="2"/>
  <c r="C761" i="2"/>
  <c r="B761" i="2"/>
  <c r="A761" i="2"/>
  <c r="G760" i="2"/>
  <c r="F760" i="2"/>
  <c r="E760" i="2"/>
  <c r="D760" i="2"/>
  <c r="C760" i="2"/>
  <c r="B760" i="2"/>
  <c r="A760" i="2"/>
  <c r="G759" i="2"/>
  <c r="F759" i="2"/>
  <c r="E759" i="2"/>
  <c r="D759" i="2"/>
  <c r="C759" i="2"/>
  <c r="B759" i="2"/>
  <c r="A759" i="2"/>
  <c r="G758" i="2"/>
  <c r="F758" i="2"/>
  <c r="E758" i="2"/>
  <c r="D758" i="2"/>
  <c r="C758" i="2"/>
  <c r="B758" i="2"/>
  <c r="A758" i="2"/>
  <c r="G757" i="2"/>
  <c r="F757" i="2"/>
  <c r="E757" i="2"/>
  <c r="D757" i="2"/>
  <c r="C757" i="2"/>
  <c r="B757" i="2"/>
  <c r="A757" i="2"/>
  <c r="G756" i="2"/>
  <c r="F756" i="2"/>
  <c r="E756" i="2"/>
  <c r="D756" i="2"/>
  <c r="C756" i="2"/>
  <c r="B756" i="2"/>
  <c r="A756" i="2"/>
  <c r="G755" i="2"/>
  <c r="F755" i="2"/>
  <c r="E755" i="2"/>
  <c r="D755" i="2"/>
  <c r="C755" i="2"/>
  <c r="B755" i="2"/>
  <c r="A755" i="2"/>
  <c r="G754" i="2"/>
  <c r="F754" i="2"/>
  <c r="E754" i="2"/>
  <c r="D754" i="2"/>
  <c r="C754" i="2"/>
  <c r="B754" i="2"/>
  <c r="A754" i="2"/>
  <c r="G753" i="2"/>
  <c r="F753" i="2"/>
  <c r="E753" i="2"/>
  <c r="D753" i="2"/>
  <c r="C753" i="2"/>
  <c r="B753" i="2"/>
  <c r="A753" i="2"/>
  <c r="G752" i="2"/>
  <c r="F752" i="2"/>
  <c r="E752" i="2"/>
  <c r="D752" i="2"/>
  <c r="C752" i="2"/>
  <c r="B752" i="2"/>
  <c r="A752" i="2"/>
  <c r="G751" i="2"/>
  <c r="F751" i="2"/>
  <c r="E751" i="2"/>
  <c r="D751" i="2"/>
  <c r="C751" i="2"/>
  <c r="B751" i="2"/>
  <c r="A751" i="2"/>
  <c r="G750" i="2"/>
  <c r="F750" i="2"/>
  <c r="E750" i="2"/>
  <c r="D750" i="2"/>
  <c r="C750" i="2"/>
  <c r="B750" i="2"/>
  <c r="A750" i="2"/>
  <c r="G749" i="2"/>
  <c r="F749" i="2"/>
  <c r="E749" i="2"/>
  <c r="D749" i="2"/>
  <c r="C749" i="2"/>
  <c r="B749" i="2"/>
  <c r="A749" i="2"/>
  <c r="G748" i="2"/>
  <c r="F748" i="2"/>
  <c r="E748" i="2"/>
  <c r="D748" i="2"/>
  <c r="C748" i="2"/>
  <c r="B748" i="2"/>
  <c r="A748" i="2"/>
  <c r="G747" i="2"/>
  <c r="F747" i="2"/>
  <c r="E747" i="2"/>
  <c r="D747" i="2"/>
  <c r="C747" i="2"/>
  <c r="B747" i="2"/>
  <c r="A747" i="2"/>
  <c r="G746" i="2"/>
  <c r="F746" i="2"/>
  <c r="E746" i="2"/>
  <c r="D746" i="2"/>
  <c r="C746" i="2"/>
  <c r="B746" i="2"/>
  <c r="A746" i="2"/>
  <c r="G745" i="2"/>
  <c r="F745" i="2"/>
  <c r="E745" i="2"/>
  <c r="D745" i="2"/>
  <c r="C745" i="2"/>
  <c r="B745" i="2"/>
  <c r="A745" i="2"/>
  <c r="G744" i="2"/>
  <c r="F744" i="2"/>
  <c r="E744" i="2"/>
  <c r="D744" i="2"/>
  <c r="C744" i="2"/>
  <c r="B744" i="2"/>
  <c r="A744" i="2"/>
  <c r="G743" i="2"/>
  <c r="F743" i="2"/>
  <c r="E743" i="2"/>
  <c r="D743" i="2"/>
  <c r="C743" i="2"/>
  <c r="B743" i="2"/>
  <c r="A743" i="2"/>
  <c r="G742" i="2"/>
  <c r="F742" i="2"/>
  <c r="E742" i="2"/>
  <c r="D742" i="2"/>
  <c r="C742" i="2"/>
  <c r="B742" i="2"/>
  <c r="A742" i="2"/>
  <c r="G741" i="2"/>
  <c r="F741" i="2"/>
  <c r="E741" i="2"/>
  <c r="D741" i="2"/>
  <c r="C741" i="2"/>
  <c r="B741" i="2"/>
  <c r="A741" i="2"/>
  <c r="G740" i="2"/>
  <c r="F740" i="2"/>
  <c r="E740" i="2"/>
  <c r="D740" i="2"/>
  <c r="C740" i="2"/>
  <c r="B740" i="2"/>
  <c r="A740" i="2"/>
  <c r="G739" i="2"/>
  <c r="F739" i="2"/>
  <c r="E739" i="2"/>
  <c r="D739" i="2"/>
  <c r="C739" i="2"/>
  <c r="B739" i="2"/>
  <c r="A739" i="2"/>
  <c r="G738" i="2"/>
  <c r="F738" i="2"/>
  <c r="E738" i="2"/>
  <c r="D738" i="2"/>
  <c r="C738" i="2"/>
  <c r="B738" i="2"/>
  <c r="A738" i="2"/>
  <c r="G737" i="2"/>
  <c r="F737" i="2"/>
  <c r="E737" i="2"/>
  <c r="D737" i="2"/>
  <c r="C737" i="2"/>
  <c r="B737" i="2"/>
  <c r="A737" i="2"/>
  <c r="G736" i="2"/>
  <c r="F736" i="2"/>
  <c r="E736" i="2"/>
  <c r="D736" i="2"/>
  <c r="C736" i="2"/>
  <c r="B736" i="2"/>
  <c r="A736" i="2"/>
  <c r="G735" i="2"/>
  <c r="F735" i="2"/>
  <c r="E735" i="2"/>
  <c r="D735" i="2"/>
  <c r="C735" i="2"/>
  <c r="B735" i="2"/>
  <c r="A735" i="2"/>
  <c r="G734" i="2"/>
  <c r="F734" i="2"/>
  <c r="E734" i="2"/>
  <c r="D734" i="2"/>
  <c r="C734" i="2"/>
  <c r="B734" i="2"/>
  <c r="A734" i="2"/>
  <c r="G733" i="2"/>
  <c r="F733" i="2"/>
  <c r="E733" i="2"/>
  <c r="D733" i="2"/>
  <c r="C733" i="2"/>
  <c r="B733" i="2"/>
  <c r="A733" i="2"/>
  <c r="G732" i="2"/>
  <c r="F732" i="2"/>
  <c r="E732" i="2"/>
  <c r="D732" i="2"/>
  <c r="C732" i="2"/>
  <c r="B732" i="2"/>
  <c r="A732" i="2"/>
  <c r="G731" i="2"/>
  <c r="F731" i="2"/>
  <c r="E731" i="2"/>
  <c r="D731" i="2"/>
  <c r="C731" i="2"/>
  <c r="B731" i="2"/>
  <c r="A731" i="2"/>
  <c r="G730" i="2"/>
  <c r="F730" i="2"/>
  <c r="E730" i="2"/>
  <c r="D730" i="2"/>
  <c r="C730" i="2"/>
  <c r="B730" i="2"/>
  <c r="A730" i="2"/>
  <c r="G729" i="2"/>
  <c r="F729" i="2"/>
  <c r="E729" i="2"/>
  <c r="D729" i="2"/>
  <c r="C729" i="2"/>
  <c r="B729" i="2"/>
  <c r="A729" i="2"/>
  <c r="G728" i="2"/>
  <c r="F728" i="2"/>
  <c r="E728" i="2"/>
  <c r="D728" i="2"/>
  <c r="C728" i="2"/>
  <c r="B728" i="2"/>
  <c r="A728" i="2"/>
  <c r="G727" i="2"/>
  <c r="F727" i="2"/>
  <c r="E727" i="2"/>
  <c r="D727" i="2"/>
  <c r="C727" i="2"/>
  <c r="B727" i="2"/>
  <c r="A727" i="2"/>
  <c r="G726" i="2"/>
  <c r="F726" i="2"/>
  <c r="E726" i="2"/>
  <c r="D726" i="2"/>
  <c r="C726" i="2"/>
  <c r="B726" i="2"/>
  <c r="A726" i="2"/>
  <c r="G725" i="2"/>
  <c r="F725" i="2"/>
  <c r="E725" i="2"/>
  <c r="D725" i="2"/>
  <c r="C725" i="2"/>
  <c r="B725" i="2"/>
  <c r="A725" i="2"/>
  <c r="G724" i="2"/>
  <c r="F724" i="2"/>
  <c r="E724" i="2"/>
  <c r="D724" i="2"/>
  <c r="C724" i="2"/>
  <c r="B724" i="2"/>
  <c r="A724" i="2"/>
  <c r="G723" i="2"/>
  <c r="F723" i="2"/>
  <c r="E723" i="2"/>
  <c r="D723" i="2"/>
  <c r="C723" i="2"/>
  <c r="B723" i="2"/>
  <c r="A723" i="2"/>
  <c r="G722" i="2"/>
  <c r="F722" i="2"/>
  <c r="E722" i="2"/>
  <c r="D722" i="2"/>
  <c r="C722" i="2"/>
  <c r="B722" i="2"/>
  <c r="A722" i="2"/>
  <c r="G721" i="2"/>
  <c r="F721" i="2"/>
  <c r="E721" i="2"/>
  <c r="D721" i="2"/>
  <c r="C721" i="2"/>
  <c r="B721" i="2"/>
  <c r="A721" i="2"/>
  <c r="G720" i="2"/>
  <c r="F720" i="2"/>
  <c r="E720" i="2"/>
  <c r="D720" i="2"/>
  <c r="C720" i="2"/>
  <c r="B720" i="2"/>
  <c r="A720" i="2"/>
  <c r="G719" i="2"/>
  <c r="F719" i="2"/>
  <c r="E719" i="2"/>
  <c r="D719" i="2"/>
  <c r="C719" i="2"/>
  <c r="B719" i="2"/>
  <c r="A719" i="2"/>
  <c r="G718" i="2"/>
  <c r="F718" i="2"/>
  <c r="E718" i="2"/>
  <c r="D718" i="2"/>
  <c r="C718" i="2"/>
  <c r="B718" i="2"/>
  <c r="A718" i="2"/>
  <c r="G717" i="2"/>
  <c r="F717" i="2"/>
  <c r="E717" i="2"/>
  <c r="D717" i="2"/>
  <c r="C717" i="2"/>
  <c r="B717" i="2"/>
  <c r="A717" i="2"/>
  <c r="G716" i="2"/>
  <c r="F716" i="2"/>
  <c r="E716" i="2"/>
  <c r="D716" i="2"/>
  <c r="C716" i="2"/>
  <c r="B716" i="2"/>
  <c r="A716" i="2"/>
  <c r="G715" i="2"/>
  <c r="F715" i="2"/>
  <c r="E715" i="2"/>
  <c r="D715" i="2"/>
  <c r="C715" i="2"/>
  <c r="B715" i="2"/>
  <c r="A715" i="2"/>
  <c r="G714" i="2"/>
  <c r="F714" i="2"/>
  <c r="E714" i="2"/>
  <c r="D714" i="2"/>
  <c r="C714" i="2"/>
  <c r="B714" i="2"/>
  <c r="A714" i="2"/>
  <c r="G713" i="2"/>
  <c r="F713" i="2"/>
  <c r="E713" i="2"/>
  <c r="D713" i="2"/>
  <c r="C713" i="2"/>
  <c r="B713" i="2"/>
  <c r="A713" i="2"/>
  <c r="G712" i="2"/>
  <c r="F712" i="2"/>
  <c r="E712" i="2"/>
  <c r="D712" i="2"/>
  <c r="C712" i="2"/>
  <c r="B712" i="2"/>
  <c r="A712" i="2"/>
  <c r="G711" i="2"/>
  <c r="F711" i="2"/>
  <c r="E711" i="2"/>
  <c r="D711" i="2"/>
  <c r="C711" i="2"/>
  <c r="B711" i="2"/>
  <c r="A711" i="2"/>
  <c r="G710" i="2"/>
  <c r="F710" i="2"/>
  <c r="E710" i="2"/>
  <c r="D710" i="2"/>
  <c r="C710" i="2"/>
  <c r="B710" i="2"/>
  <c r="A710" i="2"/>
  <c r="G709" i="2"/>
  <c r="F709" i="2"/>
  <c r="E709" i="2"/>
  <c r="D709" i="2"/>
  <c r="C709" i="2"/>
  <c r="B709" i="2"/>
  <c r="A709" i="2"/>
  <c r="G708" i="2"/>
  <c r="F708" i="2"/>
  <c r="E708" i="2"/>
  <c r="D708" i="2"/>
  <c r="C708" i="2"/>
  <c r="B708" i="2"/>
  <c r="A708" i="2"/>
  <c r="G707" i="2"/>
  <c r="F707" i="2"/>
  <c r="E707" i="2"/>
  <c r="D707" i="2"/>
  <c r="C707" i="2"/>
  <c r="B707" i="2"/>
  <c r="A707" i="2"/>
  <c r="G706" i="2"/>
  <c r="F706" i="2"/>
  <c r="E706" i="2"/>
  <c r="D706" i="2"/>
  <c r="C706" i="2"/>
  <c r="B706" i="2"/>
  <c r="A706" i="2"/>
  <c r="G705" i="2"/>
  <c r="F705" i="2"/>
  <c r="E705" i="2"/>
  <c r="D705" i="2"/>
  <c r="C705" i="2"/>
  <c r="B705" i="2"/>
  <c r="A705" i="2"/>
  <c r="G704" i="2"/>
  <c r="F704" i="2"/>
  <c r="E704" i="2"/>
  <c r="D704" i="2"/>
  <c r="C704" i="2"/>
  <c r="B704" i="2"/>
  <c r="A704" i="2"/>
  <c r="G703" i="2"/>
  <c r="F703" i="2"/>
  <c r="E703" i="2"/>
  <c r="D703" i="2"/>
  <c r="C703" i="2"/>
  <c r="B703" i="2"/>
  <c r="A703" i="2"/>
  <c r="G702" i="2"/>
  <c r="F702" i="2"/>
  <c r="E702" i="2"/>
  <c r="D702" i="2"/>
  <c r="C702" i="2"/>
  <c r="B702" i="2"/>
  <c r="A702" i="2"/>
  <c r="G701" i="2"/>
  <c r="F701" i="2"/>
  <c r="E701" i="2"/>
  <c r="D701" i="2"/>
  <c r="C701" i="2"/>
  <c r="B701" i="2"/>
  <c r="A701" i="2"/>
  <c r="G700" i="2"/>
  <c r="F700" i="2"/>
  <c r="E700" i="2"/>
  <c r="D700" i="2"/>
  <c r="C700" i="2"/>
  <c r="B700" i="2"/>
  <c r="A700" i="2"/>
  <c r="G699" i="2"/>
  <c r="F699" i="2"/>
  <c r="E699" i="2"/>
  <c r="D699" i="2"/>
  <c r="C699" i="2"/>
  <c r="B699" i="2"/>
  <c r="A699" i="2"/>
  <c r="G698" i="2"/>
  <c r="F698" i="2"/>
  <c r="E698" i="2"/>
  <c r="D698" i="2"/>
  <c r="C698" i="2"/>
  <c r="B698" i="2"/>
  <c r="A698" i="2"/>
  <c r="G697" i="2"/>
  <c r="F697" i="2"/>
  <c r="E697" i="2"/>
  <c r="D697" i="2"/>
  <c r="C697" i="2"/>
  <c r="B697" i="2"/>
  <c r="A697" i="2"/>
  <c r="G696" i="2"/>
  <c r="F696" i="2"/>
  <c r="E696" i="2"/>
  <c r="D696" i="2"/>
  <c r="C696" i="2"/>
  <c r="B696" i="2"/>
  <c r="A696" i="2"/>
  <c r="G695" i="2"/>
  <c r="F695" i="2"/>
  <c r="E695" i="2"/>
  <c r="D695" i="2"/>
  <c r="C695" i="2"/>
  <c r="B695" i="2"/>
  <c r="A695" i="2"/>
  <c r="G694" i="2"/>
  <c r="F694" i="2"/>
  <c r="E694" i="2"/>
  <c r="D694" i="2"/>
  <c r="C694" i="2"/>
  <c r="B694" i="2"/>
  <c r="A694" i="2"/>
  <c r="G693" i="2"/>
  <c r="F693" i="2"/>
  <c r="E693" i="2"/>
  <c r="D693" i="2"/>
  <c r="C693" i="2"/>
  <c r="B693" i="2"/>
  <c r="A693" i="2"/>
  <c r="G692" i="2"/>
  <c r="F692" i="2"/>
  <c r="E692" i="2"/>
  <c r="D692" i="2"/>
  <c r="C692" i="2"/>
  <c r="B692" i="2"/>
  <c r="A692" i="2"/>
  <c r="G691" i="2"/>
  <c r="F691" i="2"/>
  <c r="E691" i="2"/>
  <c r="D691" i="2"/>
  <c r="C691" i="2"/>
  <c r="B691" i="2"/>
  <c r="A691" i="2"/>
  <c r="G690" i="2"/>
  <c r="F690" i="2"/>
  <c r="E690" i="2"/>
  <c r="D690" i="2"/>
  <c r="C690" i="2"/>
  <c r="B690" i="2"/>
  <c r="A690" i="2"/>
  <c r="G689" i="2"/>
  <c r="F689" i="2"/>
  <c r="E689" i="2"/>
  <c r="D689" i="2"/>
  <c r="C689" i="2"/>
  <c r="B689" i="2"/>
  <c r="A689" i="2"/>
  <c r="G688" i="2"/>
  <c r="F688" i="2"/>
  <c r="E688" i="2"/>
  <c r="D688" i="2"/>
  <c r="C688" i="2"/>
  <c r="B688" i="2"/>
  <c r="A688" i="2"/>
  <c r="G687" i="2"/>
  <c r="F687" i="2"/>
  <c r="E687" i="2"/>
  <c r="D687" i="2"/>
  <c r="C687" i="2"/>
  <c r="B687" i="2"/>
  <c r="A687" i="2"/>
  <c r="G686" i="2"/>
  <c r="F686" i="2"/>
  <c r="E686" i="2"/>
  <c r="D686" i="2"/>
  <c r="C686" i="2"/>
  <c r="B686" i="2"/>
  <c r="A686" i="2"/>
  <c r="G685" i="2"/>
  <c r="F685" i="2"/>
  <c r="E685" i="2"/>
  <c r="D685" i="2"/>
  <c r="C685" i="2"/>
  <c r="B685" i="2"/>
  <c r="A685" i="2"/>
  <c r="G684" i="2"/>
  <c r="F684" i="2"/>
  <c r="E684" i="2"/>
  <c r="D684" i="2"/>
  <c r="C684" i="2"/>
  <c r="B684" i="2"/>
  <c r="A684" i="2"/>
  <c r="G683" i="2"/>
  <c r="F683" i="2"/>
  <c r="E683" i="2"/>
  <c r="D683" i="2"/>
  <c r="C683" i="2"/>
  <c r="B683" i="2"/>
  <c r="A683" i="2"/>
  <c r="G682" i="2"/>
  <c r="F682" i="2"/>
  <c r="E682" i="2"/>
  <c r="D682" i="2"/>
  <c r="C682" i="2"/>
  <c r="B682" i="2"/>
  <c r="A682" i="2"/>
  <c r="G681" i="2"/>
  <c r="F681" i="2"/>
  <c r="E681" i="2"/>
  <c r="D681" i="2"/>
  <c r="C681" i="2"/>
  <c r="B681" i="2"/>
  <c r="A681" i="2"/>
  <c r="G680" i="2"/>
  <c r="F680" i="2"/>
  <c r="E680" i="2"/>
  <c r="D680" i="2"/>
  <c r="C680" i="2"/>
  <c r="B680" i="2"/>
  <c r="A680" i="2"/>
  <c r="G679" i="2"/>
  <c r="F679" i="2"/>
  <c r="E679" i="2"/>
  <c r="D679" i="2"/>
  <c r="C679" i="2"/>
  <c r="B679" i="2"/>
  <c r="A679" i="2"/>
  <c r="G678" i="2"/>
  <c r="F678" i="2"/>
  <c r="E678" i="2"/>
  <c r="D678" i="2"/>
  <c r="C678" i="2"/>
  <c r="B678" i="2"/>
  <c r="A678" i="2"/>
  <c r="G677" i="2"/>
  <c r="F677" i="2"/>
  <c r="E677" i="2"/>
  <c r="D677" i="2"/>
  <c r="C677" i="2"/>
  <c r="B677" i="2"/>
  <c r="A677" i="2"/>
  <c r="G676" i="2"/>
  <c r="F676" i="2"/>
  <c r="E676" i="2"/>
  <c r="D676" i="2"/>
  <c r="C676" i="2"/>
  <c r="B676" i="2"/>
  <c r="A676" i="2"/>
  <c r="G675" i="2"/>
  <c r="F675" i="2"/>
  <c r="E675" i="2"/>
  <c r="D675" i="2"/>
  <c r="C675" i="2"/>
  <c r="B675" i="2"/>
  <c r="A675" i="2"/>
  <c r="G674" i="2"/>
  <c r="F674" i="2"/>
  <c r="E674" i="2"/>
  <c r="D674" i="2"/>
  <c r="C674" i="2"/>
  <c r="B674" i="2"/>
  <c r="A674" i="2"/>
  <c r="G673" i="2"/>
  <c r="F673" i="2"/>
  <c r="E673" i="2"/>
  <c r="D673" i="2"/>
  <c r="C673" i="2"/>
  <c r="B673" i="2"/>
  <c r="A673" i="2"/>
  <c r="G672" i="2"/>
  <c r="F672" i="2"/>
  <c r="E672" i="2"/>
  <c r="D672" i="2"/>
  <c r="C672" i="2"/>
  <c r="B672" i="2"/>
  <c r="A672" i="2"/>
  <c r="G671" i="2"/>
  <c r="F671" i="2"/>
  <c r="E671" i="2"/>
  <c r="D671" i="2"/>
  <c r="C671" i="2"/>
  <c r="B671" i="2"/>
  <c r="A671" i="2"/>
  <c r="G670" i="2"/>
  <c r="F670" i="2"/>
  <c r="E670" i="2"/>
  <c r="D670" i="2"/>
  <c r="C670" i="2"/>
  <c r="B670" i="2"/>
  <c r="A670" i="2"/>
  <c r="G669" i="2"/>
  <c r="F669" i="2"/>
  <c r="E669" i="2"/>
  <c r="D669" i="2"/>
  <c r="C669" i="2"/>
  <c r="B669" i="2"/>
  <c r="A669" i="2"/>
  <c r="G668" i="2"/>
  <c r="F668" i="2"/>
  <c r="E668" i="2"/>
  <c r="D668" i="2"/>
  <c r="C668" i="2"/>
  <c r="B668" i="2"/>
  <c r="A668" i="2"/>
  <c r="G667" i="2"/>
  <c r="F667" i="2"/>
  <c r="E667" i="2"/>
  <c r="D667" i="2"/>
  <c r="C667" i="2"/>
  <c r="B667" i="2"/>
  <c r="A667" i="2"/>
  <c r="G666" i="2"/>
  <c r="F666" i="2"/>
  <c r="E666" i="2"/>
  <c r="D666" i="2"/>
  <c r="C666" i="2"/>
  <c r="B666" i="2"/>
  <c r="A666" i="2"/>
  <c r="G665" i="2"/>
  <c r="F665" i="2"/>
  <c r="E665" i="2"/>
  <c r="D665" i="2"/>
  <c r="C665" i="2"/>
  <c r="B665" i="2"/>
  <c r="A665" i="2"/>
  <c r="G664" i="2"/>
  <c r="F664" i="2"/>
  <c r="E664" i="2"/>
  <c r="D664" i="2"/>
  <c r="C664" i="2"/>
  <c r="B664" i="2"/>
  <c r="A664" i="2"/>
  <c r="G663" i="2"/>
  <c r="F663" i="2"/>
  <c r="E663" i="2"/>
  <c r="D663" i="2"/>
  <c r="C663" i="2"/>
  <c r="B663" i="2"/>
  <c r="A663" i="2"/>
  <c r="G662" i="2"/>
  <c r="F662" i="2"/>
  <c r="E662" i="2"/>
  <c r="D662" i="2"/>
  <c r="C662" i="2"/>
  <c r="B662" i="2"/>
  <c r="A662" i="2"/>
  <c r="G661" i="2"/>
  <c r="F661" i="2"/>
  <c r="E661" i="2"/>
  <c r="D661" i="2"/>
  <c r="C661" i="2"/>
  <c r="B661" i="2"/>
  <c r="A661" i="2"/>
  <c r="G660" i="2"/>
  <c r="F660" i="2"/>
  <c r="E660" i="2"/>
  <c r="D660" i="2"/>
  <c r="C660" i="2"/>
  <c r="B660" i="2"/>
  <c r="A660" i="2"/>
  <c r="G659" i="2"/>
  <c r="F659" i="2"/>
  <c r="E659" i="2"/>
  <c r="D659" i="2"/>
  <c r="C659" i="2"/>
  <c r="B659" i="2"/>
  <c r="A659" i="2"/>
  <c r="G658" i="2"/>
  <c r="F658" i="2"/>
  <c r="E658" i="2"/>
  <c r="D658" i="2"/>
  <c r="C658" i="2"/>
  <c r="B658" i="2"/>
  <c r="A658" i="2"/>
  <c r="G657" i="2"/>
  <c r="F657" i="2"/>
  <c r="E657" i="2"/>
  <c r="D657" i="2"/>
  <c r="C657" i="2"/>
  <c r="B657" i="2"/>
  <c r="A657" i="2"/>
  <c r="G656" i="2"/>
  <c r="F656" i="2"/>
  <c r="E656" i="2"/>
  <c r="D656" i="2"/>
  <c r="C656" i="2"/>
  <c r="B656" i="2"/>
  <c r="A656" i="2"/>
  <c r="G655" i="2"/>
  <c r="F655" i="2"/>
  <c r="E655" i="2"/>
  <c r="D655" i="2"/>
  <c r="C655" i="2"/>
  <c r="B655" i="2"/>
  <c r="A655" i="2"/>
  <c r="G654" i="2"/>
  <c r="F654" i="2"/>
  <c r="E654" i="2"/>
  <c r="D654" i="2"/>
  <c r="C654" i="2"/>
  <c r="B654" i="2"/>
  <c r="A654" i="2"/>
  <c r="G653" i="2"/>
  <c r="F653" i="2"/>
  <c r="E653" i="2"/>
  <c r="D653" i="2"/>
  <c r="C653" i="2"/>
  <c r="B653" i="2"/>
  <c r="A653" i="2"/>
  <c r="G652" i="2"/>
  <c r="F652" i="2"/>
  <c r="E652" i="2"/>
  <c r="D652" i="2"/>
  <c r="C652" i="2"/>
  <c r="B652" i="2"/>
  <c r="A652" i="2"/>
  <c r="G651" i="2"/>
  <c r="F651" i="2"/>
  <c r="E651" i="2"/>
  <c r="D651" i="2"/>
  <c r="C651" i="2"/>
  <c r="B651" i="2"/>
  <c r="A651" i="2"/>
  <c r="G650" i="2"/>
  <c r="F650" i="2"/>
  <c r="E650" i="2"/>
  <c r="D650" i="2"/>
  <c r="C650" i="2"/>
  <c r="B650" i="2"/>
  <c r="A650" i="2"/>
  <c r="G649" i="2"/>
  <c r="F649" i="2"/>
  <c r="E649" i="2"/>
  <c r="D649" i="2"/>
  <c r="C649" i="2"/>
  <c r="B649" i="2"/>
  <c r="A649" i="2"/>
  <c r="G648" i="2"/>
  <c r="F648" i="2"/>
  <c r="E648" i="2"/>
  <c r="D648" i="2"/>
  <c r="C648" i="2"/>
  <c r="B648" i="2"/>
  <c r="A648" i="2"/>
  <c r="G647" i="2"/>
  <c r="F647" i="2"/>
  <c r="E647" i="2"/>
  <c r="D647" i="2"/>
  <c r="C647" i="2"/>
  <c r="B647" i="2"/>
  <c r="A647" i="2"/>
  <c r="G646" i="2"/>
  <c r="F646" i="2"/>
  <c r="E646" i="2"/>
  <c r="D646" i="2"/>
  <c r="C646" i="2"/>
  <c r="B646" i="2"/>
  <c r="A646" i="2"/>
  <c r="G645" i="2"/>
  <c r="F645" i="2"/>
  <c r="E645" i="2"/>
  <c r="D645" i="2"/>
  <c r="C645" i="2"/>
  <c r="B645" i="2"/>
  <c r="A645" i="2"/>
  <c r="G644" i="2"/>
  <c r="F644" i="2"/>
  <c r="E644" i="2"/>
  <c r="D644" i="2"/>
  <c r="C644" i="2"/>
  <c r="B644" i="2"/>
  <c r="A644" i="2"/>
  <c r="G643" i="2"/>
  <c r="F643" i="2"/>
  <c r="E643" i="2"/>
  <c r="D643" i="2"/>
  <c r="C643" i="2"/>
  <c r="B643" i="2"/>
  <c r="A643" i="2"/>
  <c r="G642" i="2"/>
  <c r="F642" i="2"/>
  <c r="E642" i="2"/>
  <c r="D642" i="2"/>
  <c r="C642" i="2"/>
  <c r="B642" i="2"/>
  <c r="A642" i="2"/>
  <c r="G641" i="2"/>
  <c r="F641" i="2"/>
  <c r="E641" i="2"/>
  <c r="D641" i="2"/>
  <c r="C641" i="2"/>
  <c r="B641" i="2"/>
  <c r="A641" i="2"/>
  <c r="G640" i="2"/>
  <c r="F640" i="2"/>
  <c r="E640" i="2"/>
  <c r="D640" i="2"/>
  <c r="C640" i="2"/>
  <c r="B640" i="2"/>
  <c r="A640" i="2"/>
  <c r="G639" i="2"/>
  <c r="F639" i="2"/>
  <c r="E639" i="2"/>
  <c r="D639" i="2"/>
  <c r="C639" i="2"/>
  <c r="B639" i="2"/>
  <c r="A639" i="2"/>
  <c r="G638" i="2"/>
  <c r="F638" i="2"/>
  <c r="E638" i="2"/>
  <c r="D638" i="2"/>
  <c r="C638" i="2"/>
  <c r="B638" i="2"/>
  <c r="A638" i="2"/>
  <c r="G637" i="2"/>
  <c r="F637" i="2"/>
  <c r="E637" i="2"/>
  <c r="D637" i="2"/>
  <c r="C637" i="2"/>
  <c r="B637" i="2"/>
  <c r="A637" i="2"/>
  <c r="G636" i="2"/>
  <c r="F636" i="2"/>
  <c r="E636" i="2"/>
  <c r="D636" i="2"/>
  <c r="C636" i="2"/>
  <c r="B636" i="2"/>
  <c r="A636" i="2"/>
  <c r="G635" i="2"/>
  <c r="F635" i="2"/>
  <c r="E635" i="2"/>
  <c r="D635" i="2"/>
  <c r="C635" i="2"/>
  <c r="B635" i="2"/>
  <c r="A635" i="2"/>
  <c r="G634" i="2"/>
  <c r="F634" i="2"/>
  <c r="E634" i="2"/>
  <c r="D634" i="2"/>
  <c r="C634" i="2"/>
  <c r="B634" i="2"/>
  <c r="A634" i="2"/>
  <c r="G633" i="2"/>
  <c r="F633" i="2"/>
  <c r="E633" i="2"/>
  <c r="D633" i="2"/>
  <c r="C633" i="2"/>
  <c r="B633" i="2"/>
  <c r="A633" i="2"/>
  <c r="G632" i="2"/>
  <c r="F632" i="2"/>
  <c r="E632" i="2"/>
  <c r="D632" i="2"/>
  <c r="C632" i="2"/>
  <c r="B632" i="2"/>
  <c r="A632" i="2"/>
  <c r="G631" i="2"/>
  <c r="F631" i="2"/>
  <c r="E631" i="2"/>
  <c r="D631" i="2"/>
  <c r="C631" i="2"/>
  <c r="B631" i="2"/>
  <c r="A631" i="2"/>
  <c r="G630" i="2"/>
  <c r="F630" i="2"/>
  <c r="E630" i="2"/>
  <c r="D630" i="2"/>
  <c r="C630" i="2"/>
  <c r="B630" i="2"/>
  <c r="A630" i="2"/>
  <c r="G629" i="2"/>
  <c r="F629" i="2"/>
  <c r="E629" i="2"/>
  <c r="D629" i="2"/>
  <c r="C629" i="2"/>
  <c r="B629" i="2"/>
  <c r="A629" i="2"/>
  <c r="G628" i="2"/>
  <c r="F628" i="2"/>
  <c r="E628" i="2"/>
  <c r="D628" i="2"/>
  <c r="C628" i="2"/>
  <c r="B628" i="2"/>
  <c r="A628" i="2"/>
  <c r="G627" i="2"/>
  <c r="F627" i="2"/>
  <c r="E627" i="2"/>
  <c r="D627" i="2"/>
  <c r="C627" i="2"/>
  <c r="B627" i="2"/>
  <c r="A627" i="2"/>
  <c r="G626" i="2"/>
  <c r="F626" i="2"/>
  <c r="E626" i="2"/>
  <c r="D626" i="2"/>
  <c r="C626" i="2"/>
  <c r="B626" i="2"/>
  <c r="A626" i="2"/>
  <c r="G625" i="2"/>
  <c r="F625" i="2"/>
  <c r="E625" i="2"/>
  <c r="D625" i="2"/>
  <c r="C625" i="2"/>
  <c r="B625" i="2"/>
  <c r="A625" i="2"/>
  <c r="G624" i="2"/>
  <c r="F624" i="2"/>
  <c r="E624" i="2"/>
  <c r="D624" i="2"/>
  <c r="C624" i="2"/>
  <c r="B624" i="2"/>
  <c r="A624" i="2"/>
  <c r="G623" i="2"/>
  <c r="F623" i="2"/>
  <c r="E623" i="2"/>
  <c r="D623" i="2"/>
  <c r="C623" i="2"/>
  <c r="B623" i="2"/>
  <c r="A623" i="2"/>
  <c r="G622" i="2"/>
  <c r="F622" i="2"/>
  <c r="E622" i="2"/>
  <c r="D622" i="2"/>
  <c r="C622" i="2"/>
  <c r="B622" i="2"/>
  <c r="A622" i="2"/>
  <c r="G621" i="2"/>
  <c r="F621" i="2"/>
  <c r="E621" i="2"/>
  <c r="D621" i="2"/>
  <c r="C621" i="2"/>
  <c r="B621" i="2"/>
  <c r="A621" i="2"/>
  <c r="G620" i="2"/>
  <c r="F620" i="2"/>
  <c r="E620" i="2"/>
  <c r="D620" i="2"/>
  <c r="C620" i="2"/>
  <c r="B620" i="2"/>
  <c r="A620" i="2"/>
  <c r="G619" i="2"/>
  <c r="F619" i="2"/>
  <c r="E619" i="2"/>
  <c r="D619" i="2"/>
  <c r="C619" i="2"/>
  <c r="B619" i="2"/>
  <c r="A619" i="2"/>
  <c r="G618" i="2"/>
  <c r="F618" i="2"/>
  <c r="E618" i="2"/>
  <c r="D618" i="2"/>
  <c r="C618" i="2"/>
  <c r="B618" i="2"/>
  <c r="A618" i="2"/>
  <c r="G617" i="2"/>
  <c r="F617" i="2"/>
  <c r="E617" i="2"/>
  <c r="D617" i="2"/>
  <c r="C617" i="2"/>
  <c r="B617" i="2"/>
  <c r="A617" i="2"/>
  <c r="G616" i="2"/>
  <c r="F616" i="2"/>
  <c r="E616" i="2"/>
  <c r="D616" i="2"/>
  <c r="C616" i="2"/>
  <c r="B616" i="2"/>
  <c r="A616" i="2"/>
  <c r="G615" i="2"/>
  <c r="F615" i="2"/>
  <c r="E615" i="2"/>
  <c r="D615" i="2"/>
  <c r="C615" i="2"/>
  <c r="B615" i="2"/>
  <c r="A615" i="2"/>
  <c r="G614" i="2"/>
  <c r="F614" i="2"/>
  <c r="E614" i="2"/>
  <c r="D614" i="2"/>
  <c r="C614" i="2"/>
  <c r="B614" i="2"/>
  <c r="A614" i="2"/>
  <c r="G613" i="2"/>
  <c r="F613" i="2"/>
  <c r="E613" i="2"/>
  <c r="D613" i="2"/>
  <c r="C613" i="2"/>
  <c r="B613" i="2"/>
  <c r="A613" i="2"/>
  <c r="G612" i="2"/>
  <c r="F612" i="2"/>
  <c r="E612" i="2"/>
  <c r="D612" i="2"/>
  <c r="C612" i="2"/>
  <c r="B612" i="2"/>
  <c r="A612" i="2"/>
  <c r="G611" i="2"/>
  <c r="F611" i="2"/>
  <c r="E611" i="2"/>
  <c r="D611" i="2"/>
  <c r="C611" i="2"/>
  <c r="B611" i="2"/>
  <c r="A611" i="2"/>
  <c r="G610" i="2"/>
  <c r="F610" i="2"/>
  <c r="E610" i="2"/>
  <c r="D610" i="2"/>
  <c r="C610" i="2"/>
  <c r="B610" i="2"/>
  <c r="A610" i="2"/>
  <c r="G609" i="2"/>
  <c r="F609" i="2"/>
  <c r="E609" i="2"/>
  <c r="D609" i="2"/>
  <c r="C609" i="2"/>
  <c r="B609" i="2"/>
  <c r="A609" i="2"/>
  <c r="G608" i="2"/>
  <c r="F608" i="2"/>
  <c r="E608" i="2"/>
  <c r="D608" i="2"/>
  <c r="C608" i="2"/>
  <c r="B608" i="2"/>
  <c r="A608" i="2"/>
  <c r="G607" i="2"/>
  <c r="F607" i="2"/>
  <c r="E607" i="2"/>
  <c r="D607" i="2"/>
  <c r="C607" i="2"/>
  <c r="B607" i="2"/>
  <c r="A607" i="2"/>
  <c r="G606" i="2"/>
  <c r="F606" i="2"/>
  <c r="E606" i="2"/>
  <c r="D606" i="2"/>
  <c r="C606" i="2"/>
  <c r="B606" i="2"/>
  <c r="A606" i="2"/>
  <c r="G605" i="2"/>
  <c r="F605" i="2"/>
  <c r="E605" i="2"/>
  <c r="D605" i="2"/>
  <c r="C605" i="2"/>
  <c r="B605" i="2"/>
  <c r="A605" i="2"/>
  <c r="G604" i="2"/>
  <c r="F604" i="2"/>
  <c r="E604" i="2"/>
  <c r="D604" i="2"/>
  <c r="C604" i="2"/>
  <c r="B604" i="2"/>
  <c r="A604" i="2"/>
  <c r="G603" i="2"/>
  <c r="F603" i="2"/>
  <c r="E603" i="2"/>
  <c r="D603" i="2"/>
  <c r="C603" i="2"/>
  <c r="B603" i="2"/>
  <c r="A603" i="2"/>
  <c r="G602" i="2"/>
  <c r="F602" i="2"/>
  <c r="E602" i="2"/>
  <c r="D602" i="2"/>
  <c r="C602" i="2"/>
  <c r="B602" i="2"/>
  <c r="A602" i="2"/>
  <c r="G601" i="2"/>
  <c r="F601" i="2"/>
  <c r="E601" i="2"/>
  <c r="D601" i="2"/>
  <c r="C601" i="2"/>
  <c r="B601" i="2"/>
  <c r="A601" i="2"/>
  <c r="G600" i="2"/>
  <c r="F600" i="2"/>
  <c r="E600" i="2"/>
  <c r="D600" i="2"/>
  <c r="C600" i="2"/>
  <c r="B600" i="2"/>
  <c r="A600" i="2"/>
  <c r="G599" i="2"/>
  <c r="F599" i="2"/>
  <c r="E599" i="2"/>
  <c r="D599" i="2"/>
  <c r="C599" i="2"/>
  <c r="B599" i="2"/>
  <c r="A599" i="2"/>
  <c r="G598" i="2"/>
  <c r="F598" i="2"/>
  <c r="E598" i="2"/>
  <c r="D598" i="2"/>
  <c r="C598" i="2"/>
  <c r="B598" i="2"/>
  <c r="A598" i="2"/>
  <c r="G597" i="2"/>
  <c r="F597" i="2"/>
  <c r="E597" i="2"/>
  <c r="D597" i="2"/>
  <c r="C597" i="2"/>
  <c r="B597" i="2"/>
  <c r="A597" i="2"/>
  <c r="G596" i="2"/>
  <c r="F596" i="2"/>
  <c r="E596" i="2"/>
  <c r="D596" i="2"/>
  <c r="C596" i="2"/>
  <c r="B596" i="2"/>
  <c r="A596" i="2"/>
  <c r="G595" i="2"/>
  <c r="F595" i="2"/>
  <c r="E595" i="2"/>
  <c r="D595" i="2"/>
  <c r="C595" i="2"/>
  <c r="B595" i="2"/>
  <c r="A595" i="2"/>
  <c r="G594" i="2"/>
  <c r="F594" i="2"/>
  <c r="E594" i="2"/>
  <c r="D594" i="2"/>
  <c r="C594" i="2"/>
  <c r="B594" i="2"/>
  <c r="A594" i="2"/>
  <c r="G593" i="2"/>
  <c r="F593" i="2"/>
  <c r="E593" i="2"/>
  <c r="D593" i="2"/>
  <c r="C593" i="2"/>
  <c r="B593" i="2"/>
  <c r="A593" i="2"/>
  <c r="G592" i="2"/>
  <c r="F592" i="2"/>
  <c r="E592" i="2"/>
  <c r="D592" i="2"/>
  <c r="C592" i="2"/>
  <c r="B592" i="2"/>
  <c r="A592" i="2"/>
  <c r="G591" i="2"/>
  <c r="F591" i="2"/>
  <c r="E591" i="2"/>
  <c r="D591" i="2"/>
  <c r="C591" i="2"/>
  <c r="B591" i="2"/>
  <c r="A591" i="2"/>
  <c r="G590" i="2"/>
  <c r="F590" i="2"/>
  <c r="E590" i="2"/>
  <c r="D590" i="2"/>
  <c r="C590" i="2"/>
  <c r="B590" i="2"/>
  <c r="A590" i="2"/>
  <c r="G589" i="2"/>
  <c r="F589" i="2"/>
  <c r="E589" i="2"/>
  <c r="D589" i="2"/>
  <c r="C589" i="2"/>
  <c r="B589" i="2"/>
  <c r="A589" i="2"/>
  <c r="G588" i="2"/>
  <c r="F588" i="2"/>
  <c r="E588" i="2"/>
  <c r="D588" i="2"/>
  <c r="C588" i="2"/>
  <c r="B588" i="2"/>
  <c r="A588" i="2"/>
  <c r="G587" i="2"/>
  <c r="F587" i="2"/>
  <c r="E587" i="2"/>
  <c r="D587" i="2"/>
  <c r="C587" i="2"/>
  <c r="B587" i="2"/>
  <c r="A587" i="2"/>
  <c r="G586" i="2"/>
  <c r="F586" i="2"/>
  <c r="E586" i="2"/>
  <c r="D586" i="2"/>
  <c r="C586" i="2"/>
  <c r="B586" i="2"/>
  <c r="A586" i="2"/>
  <c r="G585" i="2"/>
  <c r="F585" i="2"/>
  <c r="E585" i="2"/>
  <c r="D585" i="2"/>
  <c r="C585" i="2"/>
  <c r="B585" i="2"/>
  <c r="A585" i="2"/>
  <c r="G584" i="2"/>
  <c r="F584" i="2"/>
  <c r="E584" i="2"/>
  <c r="D584" i="2"/>
  <c r="C584" i="2"/>
  <c r="B584" i="2"/>
  <c r="A584" i="2"/>
  <c r="G583" i="2"/>
  <c r="F583" i="2"/>
  <c r="E583" i="2"/>
  <c r="D583" i="2"/>
  <c r="C583" i="2"/>
  <c r="B583" i="2"/>
  <c r="A583" i="2"/>
  <c r="G582" i="2"/>
  <c r="F582" i="2"/>
  <c r="E582" i="2"/>
  <c r="D582" i="2"/>
  <c r="C582" i="2"/>
  <c r="B582" i="2"/>
  <c r="A582" i="2"/>
  <c r="G581" i="2"/>
  <c r="F581" i="2"/>
  <c r="E581" i="2"/>
  <c r="D581" i="2"/>
  <c r="C581" i="2"/>
  <c r="B581" i="2"/>
  <c r="A581" i="2"/>
  <c r="G580" i="2"/>
  <c r="F580" i="2"/>
  <c r="E580" i="2"/>
  <c r="D580" i="2"/>
  <c r="C580" i="2"/>
  <c r="B580" i="2"/>
  <c r="A580" i="2"/>
  <c r="G579" i="2"/>
  <c r="F579" i="2"/>
  <c r="E579" i="2"/>
  <c r="D579" i="2"/>
  <c r="C579" i="2"/>
  <c r="B579" i="2"/>
  <c r="A579" i="2"/>
  <c r="G578" i="2"/>
  <c r="F578" i="2"/>
  <c r="E578" i="2"/>
  <c r="D578" i="2"/>
  <c r="C578" i="2"/>
  <c r="B578" i="2"/>
  <c r="A578" i="2"/>
  <c r="G577" i="2"/>
  <c r="F577" i="2"/>
  <c r="E577" i="2"/>
  <c r="D577" i="2"/>
  <c r="C577" i="2"/>
  <c r="B577" i="2"/>
  <c r="A577" i="2"/>
  <c r="G576" i="2"/>
  <c r="F576" i="2"/>
  <c r="E576" i="2"/>
  <c r="D576" i="2"/>
  <c r="C576" i="2"/>
  <c r="B576" i="2"/>
  <c r="A576" i="2"/>
  <c r="G575" i="2"/>
  <c r="F575" i="2"/>
  <c r="E575" i="2"/>
  <c r="D575" i="2"/>
  <c r="C575" i="2"/>
  <c r="B575" i="2"/>
  <c r="A575" i="2"/>
  <c r="G574" i="2"/>
  <c r="F574" i="2"/>
  <c r="E574" i="2"/>
  <c r="D574" i="2"/>
  <c r="C574" i="2"/>
  <c r="B574" i="2"/>
  <c r="A574" i="2"/>
  <c r="G573" i="2"/>
  <c r="F573" i="2"/>
  <c r="E573" i="2"/>
  <c r="D573" i="2"/>
  <c r="C573" i="2"/>
  <c r="B573" i="2"/>
  <c r="A573" i="2"/>
  <c r="G572" i="2"/>
  <c r="F572" i="2"/>
  <c r="E572" i="2"/>
  <c r="D572" i="2"/>
  <c r="C572" i="2"/>
  <c r="B572" i="2"/>
  <c r="A572" i="2"/>
  <c r="G571" i="2"/>
  <c r="F571" i="2"/>
  <c r="E571" i="2"/>
  <c r="D571" i="2"/>
  <c r="C571" i="2"/>
  <c r="B571" i="2"/>
  <c r="A571" i="2"/>
  <c r="G570" i="2"/>
  <c r="F570" i="2"/>
  <c r="E570" i="2"/>
  <c r="D570" i="2"/>
  <c r="C570" i="2"/>
  <c r="B570" i="2"/>
  <c r="A570" i="2"/>
  <c r="G569" i="2"/>
  <c r="F569" i="2"/>
  <c r="E569" i="2"/>
  <c r="D569" i="2"/>
  <c r="C569" i="2"/>
  <c r="B569" i="2"/>
  <c r="A569" i="2"/>
  <c r="G568" i="2"/>
  <c r="F568" i="2"/>
  <c r="E568" i="2"/>
  <c r="D568" i="2"/>
  <c r="C568" i="2"/>
  <c r="B568" i="2"/>
  <c r="A568" i="2"/>
  <c r="G567" i="2"/>
  <c r="F567" i="2"/>
  <c r="E567" i="2"/>
  <c r="D567" i="2"/>
  <c r="C567" i="2"/>
  <c r="B567" i="2"/>
  <c r="A567" i="2"/>
  <c r="G566" i="2"/>
  <c r="F566" i="2"/>
  <c r="E566" i="2"/>
  <c r="D566" i="2"/>
  <c r="C566" i="2"/>
  <c r="B566" i="2"/>
  <c r="A566" i="2"/>
  <c r="G565" i="2"/>
  <c r="F565" i="2"/>
  <c r="E565" i="2"/>
  <c r="D565" i="2"/>
  <c r="C565" i="2"/>
  <c r="B565" i="2"/>
  <c r="A565" i="2"/>
  <c r="G564" i="2"/>
  <c r="F564" i="2"/>
  <c r="E564" i="2"/>
  <c r="D564" i="2"/>
  <c r="C564" i="2"/>
  <c r="B564" i="2"/>
  <c r="A564" i="2"/>
  <c r="G563" i="2"/>
  <c r="F563" i="2"/>
  <c r="E563" i="2"/>
  <c r="D563" i="2"/>
  <c r="C563" i="2"/>
  <c r="B563" i="2"/>
  <c r="A563" i="2"/>
  <c r="G562" i="2"/>
  <c r="F562" i="2"/>
  <c r="E562" i="2"/>
  <c r="D562" i="2"/>
  <c r="C562" i="2"/>
  <c r="B562" i="2"/>
  <c r="A562" i="2"/>
  <c r="G561" i="2"/>
  <c r="F561" i="2"/>
  <c r="E561" i="2"/>
  <c r="D561" i="2"/>
  <c r="C561" i="2"/>
  <c r="B561" i="2"/>
  <c r="A561" i="2"/>
  <c r="G560" i="2"/>
  <c r="F560" i="2"/>
  <c r="E560" i="2"/>
  <c r="D560" i="2"/>
  <c r="C560" i="2"/>
  <c r="B560" i="2"/>
  <c r="A560" i="2"/>
  <c r="G559" i="2"/>
  <c r="F559" i="2"/>
  <c r="E559" i="2"/>
  <c r="D559" i="2"/>
  <c r="C559" i="2"/>
  <c r="B559" i="2"/>
  <c r="A559" i="2"/>
  <c r="G558" i="2"/>
  <c r="F558" i="2"/>
  <c r="E558" i="2"/>
  <c r="D558" i="2"/>
  <c r="C558" i="2"/>
  <c r="B558" i="2"/>
  <c r="A558" i="2"/>
  <c r="G557" i="2"/>
  <c r="F557" i="2"/>
  <c r="E557" i="2"/>
  <c r="D557" i="2"/>
  <c r="C557" i="2"/>
  <c r="B557" i="2"/>
  <c r="A557" i="2"/>
  <c r="G556" i="2"/>
  <c r="F556" i="2"/>
  <c r="E556" i="2"/>
  <c r="D556" i="2"/>
  <c r="C556" i="2"/>
  <c r="B556" i="2"/>
  <c r="A556" i="2"/>
  <c r="G555" i="2"/>
  <c r="F555" i="2"/>
  <c r="E555" i="2"/>
  <c r="D555" i="2"/>
  <c r="C555" i="2"/>
  <c r="B555" i="2"/>
  <c r="A555" i="2"/>
  <c r="G554" i="2"/>
  <c r="F554" i="2"/>
  <c r="E554" i="2"/>
  <c r="D554" i="2"/>
  <c r="C554" i="2"/>
  <c r="B554" i="2"/>
  <c r="A554" i="2"/>
  <c r="G553" i="2"/>
  <c r="F553" i="2"/>
  <c r="E553" i="2"/>
  <c r="D553" i="2"/>
  <c r="C553" i="2"/>
  <c r="B553" i="2"/>
  <c r="A553" i="2"/>
  <c r="G552" i="2"/>
  <c r="F552" i="2"/>
  <c r="E552" i="2"/>
  <c r="D552" i="2"/>
  <c r="C552" i="2"/>
  <c r="B552" i="2"/>
  <c r="A552" i="2"/>
  <c r="G551" i="2"/>
  <c r="F551" i="2"/>
  <c r="E551" i="2"/>
  <c r="D551" i="2"/>
  <c r="C551" i="2"/>
  <c r="B551" i="2"/>
  <c r="A551" i="2"/>
  <c r="G550" i="2"/>
  <c r="F550" i="2"/>
  <c r="E550" i="2"/>
  <c r="D550" i="2"/>
  <c r="C550" i="2"/>
  <c r="B550" i="2"/>
  <c r="A550" i="2"/>
  <c r="G549" i="2"/>
  <c r="F549" i="2"/>
  <c r="E549" i="2"/>
  <c r="D549" i="2"/>
  <c r="C549" i="2"/>
  <c r="B549" i="2"/>
  <c r="A549" i="2"/>
  <c r="G548" i="2"/>
  <c r="F548" i="2"/>
  <c r="E548" i="2"/>
  <c r="D548" i="2"/>
  <c r="C548" i="2"/>
  <c r="B548" i="2"/>
  <c r="A548" i="2"/>
  <c r="G547" i="2"/>
  <c r="F547" i="2"/>
  <c r="E547" i="2"/>
  <c r="D547" i="2"/>
  <c r="C547" i="2"/>
  <c r="B547" i="2"/>
  <c r="A547" i="2"/>
  <c r="G546" i="2"/>
  <c r="F546" i="2"/>
  <c r="E546" i="2"/>
  <c r="D546" i="2"/>
  <c r="C546" i="2"/>
  <c r="B546" i="2"/>
  <c r="A546" i="2"/>
  <c r="G545" i="2"/>
  <c r="F545" i="2"/>
  <c r="E545" i="2"/>
  <c r="D545" i="2"/>
  <c r="C545" i="2"/>
  <c r="B545" i="2"/>
  <c r="A545" i="2"/>
  <c r="G544" i="2"/>
  <c r="F544" i="2"/>
  <c r="E544" i="2"/>
  <c r="D544" i="2"/>
  <c r="C544" i="2"/>
  <c r="B544" i="2"/>
  <c r="A544" i="2"/>
  <c r="G543" i="2"/>
  <c r="F543" i="2"/>
  <c r="E543" i="2"/>
  <c r="D543" i="2"/>
  <c r="C543" i="2"/>
  <c r="B543" i="2"/>
  <c r="A543" i="2"/>
  <c r="G542" i="2"/>
  <c r="F542" i="2"/>
  <c r="E542" i="2"/>
  <c r="D542" i="2"/>
  <c r="C542" i="2"/>
  <c r="B542" i="2"/>
  <c r="A542" i="2"/>
  <c r="G541" i="2"/>
  <c r="F541" i="2"/>
  <c r="E541" i="2"/>
  <c r="D541" i="2"/>
  <c r="C541" i="2"/>
  <c r="B541" i="2"/>
  <c r="A541" i="2"/>
  <c r="G540" i="2"/>
  <c r="F540" i="2"/>
  <c r="E540" i="2"/>
  <c r="D540" i="2"/>
  <c r="C540" i="2"/>
  <c r="B540" i="2"/>
  <c r="A540" i="2"/>
  <c r="G539" i="2"/>
  <c r="F539" i="2"/>
  <c r="E539" i="2"/>
  <c r="D539" i="2"/>
  <c r="C539" i="2"/>
  <c r="B539" i="2"/>
  <c r="A539" i="2"/>
  <c r="G538" i="2"/>
  <c r="F538" i="2"/>
  <c r="E538" i="2"/>
  <c r="D538" i="2"/>
  <c r="C538" i="2"/>
  <c r="B538" i="2"/>
  <c r="A538" i="2"/>
  <c r="G537" i="2"/>
  <c r="F537" i="2"/>
  <c r="E537" i="2"/>
  <c r="D537" i="2"/>
  <c r="C537" i="2"/>
  <c r="B537" i="2"/>
  <c r="A537" i="2"/>
  <c r="G536" i="2"/>
  <c r="F536" i="2"/>
  <c r="E536" i="2"/>
  <c r="D536" i="2"/>
  <c r="C536" i="2"/>
  <c r="B536" i="2"/>
  <c r="A536" i="2"/>
  <c r="G535" i="2"/>
  <c r="F535" i="2"/>
  <c r="E535" i="2"/>
  <c r="D535" i="2"/>
  <c r="C535" i="2"/>
  <c r="B535" i="2"/>
  <c r="A535" i="2"/>
  <c r="G534" i="2"/>
  <c r="F534" i="2"/>
  <c r="E534" i="2"/>
  <c r="D534" i="2"/>
  <c r="C534" i="2"/>
  <c r="B534" i="2"/>
  <c r="A534" i="2"/>
  <c r="G533" i="2"/>
  <c r="F533" i="2"/>
  <c r="E533" i="2"/>
  <c r="D533" i="2"/>
  <c r="C533" i="2"/>
  <c r="B533" i="2"/>
  <c r="A533" i="2"/>
  <c r="G532" i="2"/>
  <c r="F532" i="2"/>
  <c r="E532" i="2"/>
  <c r="D532" i="2"/>
  <c r="C532" i="2"/>
  <c r="B532" i="2"/>
  <c r="A532" i="2"/>
  <c r="G531" i="2"/>
  <c r="F531" i="2"/>
  <c r="E531" i="2"/>
  <c r="D531" i="2"/>
  <c r="C531" i="2"/>
  <c r="B531" i="2"/>
  <c r="A531" i="2"/>
  <c r="G530" i="2"/>
  <c r="F530" i="2"/>
  <c r="E530" i="2"/>
  <c r="D530" i="2"/>
  <c r="C530" i="2"/>
  <c r="B530" i="2"/>
  <c r="A530" i="2"/>
  <c r="G529" i="2"/>
  <c r="F529" i="2"/>
  <c r="E529" i="2"/>
  <c r="D529" i="2"/>
  <c r="C529" i="2"/>
  <c r="B529" i="2"/>
  <c r="A529" i="2"/>
  <c r="G528" i="2"/>
  <c r="F528" i="2"/>
  <c r="E528" i="2"/>
  <c r="D528" i="2"/>
  <c r="C528" i="2"/>
  <c r="B528" i="2"/>
  <c r="A528" i="2"/>
  <c r="G527" i="2"/>
  <c r="F527" i="2"/>
  <c r="E527" i="2"/>
  <c r="D527" i="2"/>
  <c r="C527" i="2"/>
  <c r="B527" i="2"/>
  <c r="A527" i="2"/>
  <c r="G526" i="2"/>
  <c r="F526" i="2"/>
  <c r="E526" i="2"/>
  <c r="D526" i="2"/>
  <c r="C526" i="2"/>
  <c r="B526" i="2"/>
  <c r="A526" i="2"/>
  <c r="G525" i="2"/>
  <c r="F525" i="2"/>
  <c r="E525" i="2"/>
  <c r="D525" i="2"/>
  <c r="C525" i="2"/>
  <c r="B525" i="2"/>
  <c r="A525" i="2"/>
  <c r="G524" i="2"/>
  <c r="F524" i="2"/>
  <c r="E524" i="2"/>
  <c r="D524" i="2"/>
  <c r="C524" i="2"/>
  <c r="B524" i="2"/>
  <c r="A524" i="2"/>
  <c r="G523" i="2"/>
  <c r="F523" i="2"/>
  <c r="E523" i="2"/>
  <c r="D523" i="2"/>
  <c r="C523" i="2"/>
  <c r="B523" i="2"/>
  <c r="A523" i="2"/>
  <c r="G522" i="2"/>
  <c r="F522" i="2"/>
  <c r="E522" i="2"/>
  <c r="D522" i="2"/>
  <c r="C522" i="2"/>
  <c r="B522" i="2"/>
  <c r="A522" i="2"/>
  <c r="G521" i="2"/>
  <c r="F521" i="2"/>
  <c r="E521" i="2"/>
  <c r="D521" i="2"/>
  <c r="C521" i="2"/>
  <c r="B521" i="2"/>
  <c r="A521" i="2"/>
  <c r="G520" i="2"/>
  <c r="F520" i="2"/>
  <c r="E520" i="2"/>
  <c r="D520" i="2"/>
  <c r="C520" i="2"/>
  <c r="B520" i="2"/>
  <c r="A520" i="2"/>
  <c r="G519" i="2"/>
  <c r="F519" i="2"/>
  <c r="E519" i="2"/>
  <c r="D519" i="2"/>
  <c r="C519" i="2"/>
  <c r="B519" i="2"/>
  <c r="A519" i="2"/>
  <c r="G518" i="2"/>
  <c r="F518" i="2"/>
  <c r="E518" i="2"/>
  <c r="D518" i="2"/>
  <c r="C518" i="2"/>
  <c r="B518" i="2"/>
  <c r="A518" i="2"/>
  <c r="G517" i="2"/>
  <c r="F517" i="2"/>
  <c r="E517" i="2"/>
  <c r="D517" i="2"/>
  <c r="C517" i="2"/>
  <c r="B517" i="2"/>
  <c r="A517" i="2"/>
  <c r="G516" i="2"/>
  <c r="F516" i="2"/>
  <c r="E516" i="2"/>
  <c r="D516" i="2"/>
  <c r="C516" i="2"/>
  <c r="B516" i="2"/>
  <c r="A516" i="2"/>
  <c r="G515" i="2"/>
  <c r="F515" i="2"/>
  <c r="E515" i="2"/>
  <c r="D515" i="2"/>
  <c r="C515" i="2"/>
  <c r="B515" i="2"/>
  <c r="A515" i="2"/>
  <c r="G514" i="2"/>
  <c r="F514" i="2"/>
  <c r="E514" i="2"/>
  <c r="D514" i="2"/>
  <c r="C514" i="2"/>
  <c r="B514" i="2"/>
  <c r="A514" i="2"/>
  <c r="G513" i="2"/>
  <c r="F513" i="2"/>
  <c r="E513" i="2"/>
  <c r="D513" i="2"/>
  <c r="C513" i="2"/>
  <c r="B513" i="2"/>
  <c r="A513" i="2"/>
  <c r="G512" i="2"/>
  <c r="F512" i="2"/>
  <c r="E512" i="2"/>
  <c r="D512" i="2"/>
  <c r="C512" i="2"/>
  <c r="B512" i="2"/>
  <c r="A512" i="2"/>
  <c r="G511" i="2"/>
  <c r="F511" i="2"/>
  <c r="E511" i="2"/>
  <c r="D511" i="2"/>
  <c r="C511" i="2"/>
  <c r="B511" i="2"/>
  <c r="A511" i="2"/>
  <c r="G510" i="2"/>
  <c r="F510" i="2"/>
  <c r="E510" i="2"/>
  <c r="D510" i="2"/>
  <c r="C510" i="2"/>
  <c r="B510" i="2"/>
  <c r="A510" i="2"/>
  <c r="G509" i="2"/>
  <c r="F509" i="2"/>
  <c r="E509" i="2"/>
  <c r="D509" i="2"/>
  <c r="C509" i="2"/>
  <c r="B509" i="2"/>
  <c r="A509" i="2"/>
  <c r="G508" i="2"/>
  <c r="F508" i="2"/>
  <c r="E508" i="2"/>
  <c r="D508" i="2"/>
  <c r="C508" i="2"/>
  <c r="B508" i="2"/>
  <c r="A508" i="2"/>
  <c r="G507" i="2"/>
  <c r="F507" i="2"/>
  <c r="E507" i="2"/>
  <c r="D507" i="2"/>
  <c r="C507" i="2"/>
  <c r="B507" i="2"/>
  <c r="A507" i="2"/>
  <c r="G506" i="2"/>
  <c r="F506" i="2"/>
  <c r="E506" i="2"/>
  <c r="D506" i="2"/>
  <c r="C506" i="2"/>
  <c r="B506" i="2"/>
  <c r="A506" i="2"/>
  <c r="G505" i="2"/>
  <c r="F505" i="2"/>
  <c r="E505" i="2"/>
  <c r="D505" i="2"/>
  <c r="C505" i="2"/>
  <c r="B505" i="2"/>
  <c r="A505" i="2"/>
  <c r="G504" i="2"/>
  <c r="F504" i="2"/>
  <c r="E504" i="2"/>
  <c r="D504" i="2"/>
  <c r="C504" i="2"/>
  <c r="B504" i="2"/>
  <c r="A504" i="2"/>
  <c r="G503" i="2"/>
  <c r="F503" i="2"/>
  <c r="E503" i="2"/>
  <c r="D503" i="2"/>
  <c r="C503" i="2"/>
  <c r="B503" i="2"/>
  <c r="A503" i="2"/>
  <c r="G502" i="2"/>
  <c r="F502" i="2"/>
  <c r="E502" i="2"/>
  <c r="D502" i="2"/>
  <c r="C502" i="2"/>
  <c r="B502" i="2"/>
  <c r="A502" i="2"/>
  <c r="G501" i="2"/>
  <c r="F501" i="2"/>
  <c r="E501" i="2"/>
  <c r="D501" i="2"/>
  <c r="C501" i="2"/>
  <c r="B501" i="2"/>
  <c r="A501" i="2"/>
  <c r="G500" i="2"/>
  <c r="F500" i="2"/>
  <c r="E500" i="2"/>
  <c r="D500" i="2"/>
  <c r="C500" i="2"/>
  <c r="B500" i="2"/>
  <c r="A500" i="2"/>
  <c r="G499" i="2"/>
  <c r="F499" i="2"/>
  <c r="E499" i="2"/>
  <c r="D499" i="2"/>
  <c r="C499" i="2"/>
  <c r="B499" i="2"/>
  <c r="A499" i="2"/>
  <c r="G498" i="2"/>
  <c r="F498" i="2"/>
  <c r="E498" i="2"/>
  <c r="D498" i="2"/>
  <c r="C498" i="2"/>
  <c r="B498" i="2"/>
  <c r="A498" i="2"/>
  <c r="G497" i="2"/>
  <c r="F497" i="2"/>
  <c r="E497" i="2"/>
  <c r="D497" i="2"/>
  <c r="C497" i="2"/>
  <c r="B497" i="2"/>
  <c r="A497" i="2"/>
  <c r="G496" i="2"/>
  <c r="F496" i="2"/>
  <c r="E496" i="2"/>
  <c r="D496" i="2"/>
  <c r="C496" i="2"/>
  <c r="B496" i="2"/>
  <c r="A496" i="2"/>
  <c r="G495" i="2"/>
  <c r="F495" i="2"/>
  <c r="E495" i="2"/>
  <c r="D495" i="2"/>
  <c r="C495" i="2"/>
  <c r="B495" i="2"/>
  <c r="A495" i="2"/>
  <c r="G494" i="2"/>
  <c r="F494" i="2"/>
  <c r="E494" i="2"/>
  <c r="D494" i="2"/>
  <c r="C494" i="2"/>
  <c r="B494" i="2"/>
  <c r="A494" i="2"/>
  <c r="G493" i="2"/>
  <c r="F493" i="2"/>
  <c r="E493" i="2"/>
  <c r="D493" i="2"/>
  <c r="C493" i="2"/>
  <c r="B493" i="2"/>
  <c r="A493" i="2"/>
  <c r="G492" i="2"/>
  <c r="F492" i="2"/>
  <c r="E492" i="2"/>
  <c r="D492" i="2"/>
  <c r="C492" i="2"/>
  <c r="B492" i="2"/>
  <c r="A492" i="2"/>
  <c r="G491" i="2"/>
  <c r="F491" i="2"/>
  <c r="E491" i="2"/>
  <c r="D491" i="2"/>
  <c r="C491" i="2"/>
  <c r="B491" i="2"/>
  <c r="A491" i="2"/>
  <c r="G490" i="2"/>
  <c r="F490" i="2"/>
  <c r="E490" i="2"/>
  <c r="D490" i="2"/>
  <c r="C490" i="2"/>
  <c r="B490" i="2"/>
  <c r="A490" i="2"/>
  <c r="G489" i="2"/>
  <c r="F489" i="2"/>
  <c r="E489" i="2"/>
  <c r="D489" i="2"/>
  <c r="C489" i="2"/>
  <c r="B489" i="2"/>
  <c r="A489" i="2"/>
  <c r="G488" i="2"/>
  <c r="F488" i="2"/>
  <c r="E488" i="2"/>
  <c r="D488" i="2"/>
  <c r="C488" i="2"/>
  <c r="B488" i="2"/>
  <c r="A488" i="2"/>
  <c r="G487" i="2"/>
  <c r="F487" i="2"/>
  <c r="E487" i="2"/>
  <c r="D487" i="2"/>
  <c r="C487" i="2"/>
  <c r="B487" i="2"/>
  <c r="A487" i="2"/>
  <c r="G486" i="2"/>
  <c r="F486" i="2"/>
  <c r="E486" i="2"/>
  <c r="D486" i="2"/>
  <c r="C486" i="2"/>
  <c r="B486" i="2"/>
  <c r="A486" i="2"/>
  <c r="G485" i="2"/>
  <c r="F485" i="2"/>
  <c r="E485" i="2"/>
  <c r="D485" i="2"/>
  <c r="C485" i="2"/>
  <c r="B485" i="2"/>
  <c r="A485" i="2"/>
  <c r="G484" i="2"/>
  <c r="F484" i="2"/>
  <c r="E484" i="2"/>
  <c r="D484" i="2"/>
  <c r="C484" i="2"/>
  <c r="B484" i="2"/>
  <c r="A484" i="2"/>
  <c r="G483" i="2"/>
  <c r="F483" i="2"/>
  <c r="E483" i="2"/>
  <c r="D483" i="2"/>
  <c r="C483" i="2"/>
  <c r="B483" i="2"/>
  <c r="A483" i="2"/>
  <c r="G482" i="2"/>
  <c r="F482" i="2"/>
  <c r="E482" i="2"/>
  <c r="D482" i="2"/>
  <c r="C482" i="2"/>
  <c r="B482" i="2"/>
  <c r="A482" i="2"/>
  <c r="G481" i="2"/>
  <c r="F481" i="2"/>
  <c r="E481" i="2"/>
  <c r="D481" i="2"/>
  <c r="C481" i="2"/>
  <c r="B481" i="2"/>
  <c r="A481" i="2"/>
  <c r="G480" i="2"/>
  <c r="F480" i="2"/>
  <c r="E480" i="2"/>
  <c r="D480" i="2"/>
  <c r="C480" i="2"/>
  <c r="B480" i="2"/>
  <c r="A480" i="2"/>
  <c r="G479" i="2"/>
  <c r="F479" i="2"/>
  <c r="E479" i="2"/>
  <c r="D479" i="2"/>
  <c r="C479" i="2"/>
  <c r="B479" i="2"/>
  <c r="A479" i="2"/>
  <c r="G478" i="2"/>
  <c r="F478" i="2"/>
  <c r="E478" i="2"/>
  <c r="D478" i="2"/>
  <c r="C478" i="2"/>
  <c r="B478" i="2"/>
  <c r="A478" i="2"/>
  <c r="G477" i="2"/>
  <c r="F477" i="2"/>
  <c r="E477" i="2"/>
  <c r="D477" i="2"/>
  <c r="C477" i="2"/>
  <c r="B477" i="2"/>
  <c r="A477" i="2"/>
  <c r="G476" i="2"/>
  <c r="F476" i="2"/>
  <c r="E476" i="2"/>
  <c r="D476" i="2"/>
  <c r="C476" i="2"/>
  <c r="B476" i="2"/>
  <c r="A476" i="2"/>
  <c r="G475" i="2"/>
  <c r="F475" i="2"/>
  <c r="E475" i="2"/>
  <c r="D475" i="2"/>
  <c r="C475" i="2"/>
  <c r="B475" i="2"/>
  <c r="A475" i="2"/>
  <c r="G474" i="2"/>
  <c r="F474" i="2"/>
  <c r="E474" i="2"/>
  <c r="D474" i="2"/>
  <c r="C474" i="2"/>
  <c r="B474" i="2"/>
  <c r="A474" i="2"/>
  <c r="G473" i="2"/>
  <c r="F473" i="2"/>
  <c r="E473" i="2"/>
  <c r="D473" i="2"/>
  <c r="C473" i="2"/>
  <c r="B473" i="2"/>
  <c r="A473" i="2"/>
  <c r="G472" i="2"/>
  <c r="F472" i="2"/>
  <c r="E472" i="2"/>
  <c r="D472" i="2"/>
  <c r="C472" i="2"/>
  <c r="B472" i="2"/>
  <c r="A472" i="2"/>
  <c r="G471" i="2"/>
  <c r="F471" i="2"/>
  <c r="E471" i="2"/>
  <c r="D471" i="2"/>
  <c r="C471" i="2"/>
  <c r="B471" i="2"/>
  <c r="A471" i="2"/>
  <c r="G470" i="2"/>
  <c r="F470" i="2"/>
  <c r="E470" i="2"/>
  <c r="D470" i="2"/>
  <c r="C470" i="2"/>
  <c r="B470" i="2"/>
  <c r="A470" i="2"/>
  <c r="G469" i="2"/>
  <c r="F469" i="2"/>
  <c r="E469" i="2"/>
  <c r="D469" i="2"/>
  <c r="C469" i="2"/>
  <c r="B469" i="2"/>
  <c r="A469" i="2"/>
  <c r="G468" i="2"/>
  <c r="F468" i="2"/>
  <c r="E468" i="2"/>
  <c r="D468" i="2"/>
  <c r="C468" i="2"/>
  <c r="B468" i="2"/>
  <c r="A468" i="2"/>
  <c r="G467" i="2"/>
  <c r="F467" i="2"/>
  <c r="E467" i="2"/>
  <c r="D467" i="2"/>
  <c r="C467" i="2"/>
  <c r="B467" i="2"/>
  <c r="A467" i="2"/>
  <c r="G466" i="2"/>
  <c r="F466" i="2"/>
  <c r="E466" i="2"/>
  <c r="D466" i="2"/>
  <c r="C466" i="2"/>
  <c r="B466" i="2"/>
  <c r="A466" i="2"/>
  <c r="G465" i="2"/>
  <c r="F465" i="2"/>
  <c r="E465" i="2"/>
  <c r="D465" i="2"/>
  <c r="C465" i="2"/>
  <c r="B465" i="2"/>
  <c r="A465" i="2"/>
  <c r="G464" i="2"/>
  <c r="F464" i="2"/>
  <c r="E464" i="2"/>
  <c r="D464" i="2"/>
  <c r="C464" i="2"/>
  <c r="B464" i="2"/>
  <c r="A464" i="2"/>
  <c r="G463" i="2"/>
  <c r="F463" i="2"/>
  <c r="E463" i="2"/>
  <c r="D463" i="2"/>
  <c r="C463" i="2"/>
  <c r="B463" i="2"/>
  <c r="A463" i="2"/>
  <c r="G462" i="2"/>
  <c r="F462" i="2"/>
  <c r="E462" i="2"/>
  <c r="D462" i="2"/>
  <c r="C462" i="2"/>
  <c r="B462" i="2"/>
  <c r="A462" i="2"/>
  <c r="G461" i="2"/>
  <c r="F461" i="2"/>
  <c r="E461" i="2"/>
  <c r="D461" i="2"/>
  <c r="C461" i="2"/>
  <c r="B461" i="2"/>
  <c r="A461" i="2"/>
  <c r="G460" i="2"/>
  <c r="F460" i="2"/>
  <c r="E460" i="2"/>
  <c r="D460" i="2"/>
  <c r="C460" i="2"/>
  <c r="B460" i="2"/>
  <c r="A460" i="2"/>
  <c r="G459" i="2"/>
  <c r="F459" i="2"/>
  <c r="E459" i="2"/>
  <c r="D459" i="2"/>
  <c r="C459" i="2"/>
  <c r="B459" i="2"/>
  <c r="A459" i="2"/>
  <c r="G458" i="2"/>
  <c r="F458" i="2"/>
  <c r="E458" i="2"/>
  <c r="D458" i="2"/>
  <c r="C458" i="2"/>
  <c r="B458" i="2"/>
  <c r="A458" i="2"/>
  <c r="G457" i="2"/>
  <c r="F457" i="2"/>
  <c r="E457" i="2"/>
  <c r="D457" i="2"/>
  <c r="C457" i="2"/>
  <c r="B457" i="2"/>
  <c r="A457" i="2"/>
  <c r="G456" i="2"/>
  <c r="F456" i="2"/>
  <c r="E456" i="2"/>
  <c r="D456" i="2"/>
  <c r="C456" i="2"/>
  <c r="B456" i="2"/>
  <c r="A456" i="2"/>
  <c r="G455" i="2"/>
  <c r="F455" i="2"/>
  <c r="E455" i="2"/>
  <c r="D455" i="2"/>
  <c r="C455" i="2"/>
  <c r="B455" i="2"/>
  <c r="A455" i="2"/>
  <c r="G454" i="2"/>
  <c r="F454" i="2"/>
  <c r="E454" i="2"/>
  <c r="D454" i="2"/>
  <c r="C454" i="2"/>
  <c r="B454" i="2"/>
  <c r="A454" i="2"/>
  <c r="G453" i="2"/>
  <c r="F453" i="2"/>
  <c r="E453" i="2"/>
  <c r="D453" i="2"/>
  <c r="C453" i="2"/>
  <c r="B453" i="2"/>
  <c r="A453" i="2"/>
  <c r="G452" i="2"/>
  <c r="F452" i="2"/>
  <c r="E452" i="2"/>
  <c r="D452" i="2"/>
  <c r="C452" i="2"/>
  <c r="B452" i="2"/>
  <c r="A452" i="2"/>
  <c r="G451" i="2"/>
  <c r="F451" i="2"/>
  <c r="E451" i="2"/>
  <c r="D451" i="2"/>
  <c r="C451" i="2"/>
  <c r="B451" i="2"/>
  <c r="A451" i="2"/>
  <c r="G450" i="2"/>
  <c r="F450" i="2"/>
  <c r="E450" i="2"/>
  <c r="D450" i="2"/>
  <c r="C450" i="2"/>
  <c r="B450" i="2"/>
  <c r="A450" i="2"/>
  <c r="G449" i="2"/>
  <c r="F449" i="2"/>
  <c r="E449" i="2"/>
  <c r="D449" i="2"/>
  <c r="C449" i="2"/>
  <c r="B449" i="2"/>
  <c r="A449" i="2"/>
  <c r="G448" i="2"/>
  <c r="F448" i="2"/>
  <c r="E448" i="2"/>
  <c r="D448" i="2"/>
  <c r="C448" i="2"/>
  <c r="B448" i="2"/>
  <c r="A448" i="2"/>
  <c r="G447" i="2"/>
  <c r="F447" i="2"/>
  <c r="E447" i="2"/>
  <c r="D447" i="2"/>
  <c r="C447" i="2"/>
  <c r="B447" i="2"/>
  <c r="A447" i="2"/>
  <c r="G446" i="2"/>
  <c r="F446" i="2"/>
  <c r="E446" i="2"/>
  <c r="D446" i="2"/>
  <c r="C446" i="2"/>
  <c r="B446" i="2"/>
  <c r="A446" i="2"/>
  <c r="G445" i="2"/>
  <c r="F445" i="2"/>
  <c r="E445" i="2"/>
  <c r="D445" i="2"/>
  <c r="C445" i="2"/>
  <c r="B445" i="2"/>
  <c r="A445" i="2"/>
  <c r="G444" i="2"/>
  <c r="F444" i="2"/>
  <c r="E444" i="2"/>
  <c r="D444" i="2"/>
  <c r="C444" i="2"/>
  <c r="B444" i="2"/>
  <c r="A444" i="2"/>
  <c r="G443" i="2"/>
  <c r="F443" i="2"/>
  <c r="E443" i="2"/>
  <c r="D443" i="2"/>
  <c r="C443" i="2"/>
  <c r="B443" i="2"/>
  <c r="A443" i="2"/>
  <c r="G442" i="2"/>
  <c r="F442" i="2"/>
  <c r="E442" i="2"/>
  <c r="D442" i="2"/>
  <c r="C442" i="2"/>
  <c r="B442" i="2"/>
  <c r="A442" i="2"/>
  <c r="G441" i="2"/>
  <c r="F441" i="2"/>
  <c r="E441" i="2"/>
  <c r="D441" i="2"/>
  <c r="C441" i="2"/>
  <c r="B441" i="2"/>
  <c r="A441" i="2"/>
  <c r="G440" i="2"/>
  <c r="F440" i="2"/>
  <c r="E440" i="2"/>
  <c r="D440" i="2"/>
  <c r="C440" i="2"/>
  <c r="B440" i="2"/>
  <c r="A440" i="2"/>
  <c r="G439" i="2"/>
  <c r="F439" i="2"/>
  <c r="E439" i="2"/>
  <c r="D439" i="2"/>
  <c r="C439" i="2"/>
  <c r="B439" i="2"/>
  <c r="A439" i="2"/>
  <c r="G438" i="2"/>
  <c r="F438" i="2"/>
  <c r="E438" i="2"/>
  <c r="D438" i="2"/>
  <c r="C438" i="2"/>
  <c r="B438" i="2"/>
  <c r="A438" i="2"/>
  <c r="G437" i="2"/>
  <c r="F437" i="2"/>
  <c r="E437" i="2"/>
  <c r="D437" i="2"/>
  <c r="C437" i="2"/>
  <c r="B437" i="2"/>
  <c r="A437" i="2"/>
  <c r="G436" i="2"/>
  <c r="F436" i="2"/>
  <c r="E436" i="2"/>
  <c r="D436" i="2"/>
  <c r="C436" i="2"/>
  <c r="B436" i="2"/>
  <c r="A436" i="2"/>
  <c r="G435" i="2"/>
  <c r="F435" i="2"/>
  <c r="E435" i="2"/>
  <c r="D435" i="2"/>
  <c r="C435" i="2"/>
  <c r="B435" i="2"/>
  <c r="A435" i="2"/>
  <c r="G434" i="2"/>
  <c r="F434" i="2"/>
  <c r="E434" i="2"/>
  <c r="D434" i="2"/>
  <c r="C434" i="2"/>
  <c r="B434" i="2"/>
  <c r="A434" i="2"/>
  <c r="G433" i="2"/>
  <c r="F433" i="2"/>
  <c r="E433" i="2"/>
  <c r="D433" i="2"/>
  <c r="C433" i="2"/>
  <c r="B433" i="2"/>
  <c r="A433" i="2"/>
  <c r="G432" i="2"/>
  <c r="F432" i="2"/>
  <c r="E432" i="2"/>
  <c r="D432" i="2"/>
  <c r="C432" i="2"/>
  <c r="B432" i="2"/>
  <c r="A432" i="2"/>
  <c r="G431" i="2"/>
  <c r="F431" i="2"/>
  <c r="E431" i="2"/>
  <c r="D431" i="2"/>
  <c r="C431" i="2"/>
  <c r="B431" i="2"/>
  <c r="A431" i="2"/>
  <c r="G430" i="2"/>
  <c r="F430" i="2"/>
  <c r="E430" i="2"/>
  <c r="D430" i="2"/>
  <c r="C430" i="2"/>
  <c r="B430" i="2"/>
  <c r="A430" i="2"/>
  <c r="G429" i="2"/>
  <c r="F429" i="2"/>
  <c r="E429" i="2"/>
  <c r="D429" i="2"/>
  <c r="C429" i="2"/>
  <c r="B429" i="2"/>
  <c r="A429" i="2"/>
  <c r="G428" i="2"/>
  <c r="F428" i="2"/>
  <c r="E428" i="2"/>
  <c r="D428" i="2"/>
  <c r="C428" i="2"/>
  <c r="B428" i="2"/>
  <c r="A428" i="2"/>
  <c r="G427" i="2"/>
  <c r="F427" i="2"/>
  <c r="E427" i="2"/>
  <c r="D427" i="2"/>
  <c r="C427" i="2"/>
  <c r="B427" i="2"/>
  <c r="A427" i="2"/>
  <c r="G426" i="2"/>
  <c r="F426" i="2"/>
  <c r="E426" i="2"/>
  <c r="D426" i="2"/>
  <c r="C426" i="2"/>
  <c r="B426" i="2"/>
  <c r="A426" i="2"/>
  <c r="G425" i="2"/>
  <c r="F425" i="2"/>
  <c r="E425" i="2"/>
  <c r="D425" i="2"/>
  <c r="C425" i="2"/>
  <c r="B425" i="2"/>
  <c r="A425" i="2"/>
  <c r="G424" i="2"/>
  <c r="F424" i="2"/>
  <c r="E424" i="2"/>
  <c r="D424" i="2"/>
  <c r="C424" i="2"/>
  <c r="B424" i="2"/>
  <c r="A424" i="2"/>
  <c r="G423" i="2"/>
  <c r="F423" i="2"/>
  <c r="E423" i="2"/>
  <c r="D423" i="2"/>
  <c r="C423" i="2"/>
  <c r="B423" i="2"/>
  <c r="A423" i="2"/>
  <c r="G422" i="2"/>
  <c r="F422" i="2"/>
  <c r="E422" i="2"/>
  <c r="D422" i="2"/>
  <c r="C422" i="2"/>
  <c r="B422" i="2"/>
  <c r="A422" i="2"/>
  <c r="G421" i="2"/>
  <c r="F421" i="2"/>
  <c r="E421" i="2"/>
  <c r="D421" i="2"/>
  <c r="C421" i="2"/>
  <c r="B421" i="2"/>
  <c r="A421" i="2"/>
  <c r="G420" i="2"/>
  <c r="F420" i="2"/>
  <c r="E420" i="2"/>
  <c r="D420" i="2"/>
  <c r="C420" i="2"/>
  <c r="B420" i="2"/>
  <c r="A420" i="2"/>
  <c r="G419" i="2"/>
  <c r="F419" i="2"/>
  <c r="E419" i="2"/>
  <c r="D419" i="2"/>
  <c r="C419" i="2"/>
  <c r="B419" i="2"/>
  <c r="A419" i="2"/>
  <c r="G418" i="2"/>
  <c r="F418" i="2"/>
  <c r="E418" i="2"/>
  <c r="D418" i="2"/>
  <c r="C418" i="2"/>
  <c r="B418" i="2"/>
  <c r="A418" i="2"/>
  <c r="G417" i="2"/>
  <c r="F417" i="2"/>
  <c r="E417" i="2"/>
  <c r="D417" i="2"/>
  <c r="C417" i="2"/>
  <c r="B417" i="2"/>
  <c r="A417" i="2"/>
  <c r="G416" i="2"/>
  <c r="F416" i="2"/>
  <c r="E416" i="2"/>
  <c r="D416" i="2"/>
  <c r="C416" i="2"/>
  <c r="B416" i="2"/>
  <c r="A416" i="2"/>
  <c r="G415" i="2"/>
  <c r="F415" i="2"/>
  <c r="E415" i="2"/>
  <c r="D415" i="2"/>
  <c r="C415" i="2"/>
  <c r="B415" i="2"/>
  <c r="A415" i="2"/>
  <c r="G414" i="2"/>
  <c r="F414" i="2"/>
  <c r="E414" i="2"/>
  <c r="D414" i="2"/>
  <c r="C414" i="2"/>
  <c r="B414" i="2"/>
  <c r="A414" i="2"/>
  <c r="G413" i="2"/>
  <c r="F413" i="2"/>
  <c r="E413" i="2"/>
  <c r="D413" i="2"/>
  <c r="C413" i="2"/>
  <c r="B413" i="2"/>
  <c r="A413" i="2"/>
  <c r="G412" i="2"/>
  <c r="F412" i="2"/>
  <c r="E412" i="2"/>
  <c r="D412" i="2"/>
  <c r="C412" i="2"/>
  <c r="B412" i="2"/>
  <c r="A412" i="2"/>
  <c r="G411" i="2"/>
  <c r="F411" i="2"/>
  <c r="E411" i="2"/>
  <c r="D411" i="2"/>
  <c r="C411" i="2"/>
  <c r="B411" i="2"/>
  <c r="A411" i="2"/>
  <c r="G410" i="2"/>
  <c r="F410" i="2"/>
  <c r="E410" i="2"/>
  <c r="D410" i="2"/>
  <c r="C410" i="2"/>
  <c r="B410" i="2"/>
  <c r="A410" i="2"/>
  <c r="G409" i="2"/>
  <c r="F409" i="2"/>
  <c r="E409" i="2"/>
  <c r="D409" i="2"/>
  <c r="C409" i="2"/>
  <c r="B409" i="2"/>
  <c r="A409" i="2"/>
  <c r="G408" i="2"/>
  <c r="F408" i="2"/>
  <c r="E408" i="2"/>
  <c r="D408" i="2"/>
  <c r="C408" i="2"/>
  <c r="B408" i="2"/>
  <c r="A408" i="2"/>
  <c r="G407" i="2"/>
  <c r="F407" i="2"/>
  <c r="E407" i="2"/>
  <c r="D407" i="2"/>
  <c r="C407" i="2"/>
  <c r="B407" i="2"/>
  <c r="A407" i="2"/>
  <c r="G406" i="2"/>
  <c r="F406" i="2"/>
  <c r="E406" i="2"/>
  <c r="D406" i="2"/>
  <c r="C406" i="2"/>
  <c r="B406" i="2"/>
  <c r="A406" i="2"/>
  <c r="G405" i="2"/>
  <c r="F405" i="2"/>
  <c r="E405" i="2"/>
  <c r="D405" i="2"/>
  <c r="C405" i="2"/>
  <c r="B405" i="2"/>
  <c r="A405" i="2"/>
  <c r="G404" i="2"/>
  <c r="F404" i="2"/>
  <c r="E404" i="2"/>
  <c r="D404" i="2"/>
  <c r="C404" i="2"/>
  <c r="B404" i="2"/>
  <c r="A404" i="2"/>
  <c r="G403" i="2"/>
  <c r="F403" i="2"/>
  <c r="E403" i="2"/>
  <c r="D403" i="2"/>
  <c r="C403" i="2"/>
  <c r="B403" i="2"/>
  <c r="A403" i="2"/>
  <c r="G402" i="2"/>
  <c r="F402" i="2"/>
  <c r="E402" i="2"/>
  <c r="D402" i="2"/>
  <c r="C402" i="2"/>
  <c r="B402" i="2"/>
  <c r="A402" i="2"/>
  <c r="G401" i="2"/>
  <c r="F401" i="2"/>
  <c r="E401" i="2"/>
  <c r="D401" i="2"/>
  <c r="C401" i="2"/>
  <c r="B401" i="2"/>
  <c r="A401" i="2"/>
  <c r="G400" i="2"/>
  <c r="F400" i="2"/>
  <c r="E400" i="2"/>
  <c r="D400" i="2"/>
  <c r="C400" i="2"/>
  <c r="B400" i="2"/>
  <c r="A400" i="2"/>
  <c r="G399" i="2"/>
  <c r="F399" i="2"/>
  <c r="E399" i="2"/>
  <c r="D399" i="2"/>
  <c r="C399" i="2"/>
  <c r="B399" i="2"/>
  <c r="A399" i="2"/>
  <c r="G398" i="2"/>
  <c r="F398" i="2"/>
  <c r="E398" i="2"/>
  <c r="D398" i="2"/>
  <c r="C398" i="2"/>
  <c r="B398" i="2"/>
  <c r="A398" i="2"/>
  <c r="G397" i="2"/>
  <c r="F397" i="2"/>
  <c r="E397" i="2"/>
  <c r="D397" i="2"/>
  <c r="C397" i="2"/>
  <c r="B397" i="2"/>
  <c r="A397" i="2"/>
  <c r="G396" i="2"/>
  <c r="F396" i="2"/>
  <c r="E396" i="2"/>
  <c r="D396" i="2"/>
  <c r="C396" i="2"/>
  <c r="B396" i="2"/>
  <c r="A396" i="2"/>
  <c r="G395" i="2"/>
  <c r="F395" i="2"/>
  <c r="E395" i="2"/>
  <c r="D395" i="2"/>
  <c r="C395" i="2"/>
  <c r="B395" i="2"/>
  <c r="A395" i="2"/>
  <c r="G394" i="2"/>
  <c r="F394" i="2"/>
  <c r="E394" i="2"/>
  <c r="D394" i="2"/>
  <c r="C394" i="2"/>
  <c r="B394" i="2"/>
  <c r="A394" i="2"/>
  <c r="G393" i="2"/>
  <c r="F393" i="2"/>
  <c r="E393" i="2"/>
  <c r="D393" i="2"/>
  <c r="C393" i="2"/>
  <c r="B393" i="2"/>
  <c r="A393" i="2"/>
  <c r="G392" i="2"/>
  <c r="F392" i="2"/>
  <c r="E392" i="2"/>
  <c r="D392" i="2"/>
  <c r="C392" i="2"/>
  <c r="B392" i="2"/>
  <c r="A392" i="2"/>
  <c r="G391" i="2"/>
  <c r="F391" i="2"/>
  <c r="E391" i="2"/>
  <c r="D391" i="2"/>
  <c r="C391" i="2"/>
  <c r="B391" i="2"/>
  <c r="A391" i="2"/>
  <c r="G390" i="2"/>
  <c r="F390" i="2"/>
  <c r="E390" i="2"/>
  <c r="D390" i="2"/>
  <c r="C390" i="2"/>
  <c r="B390" i="2"/>
  <c r="A390" i="2"/>
  <c r="G389" i="2"/>
  <c r="F389" i="2"/>
  <c r="E389" i="2"/>
  <c r="D389" i="2"/>
  <c r="C389" i="2"/>
  <c r="B389" i="2"/>
  <c r="A389" i="2"/>
  <c r="G388" i="2"/>
  <c r="F388" i="2"/>
  <c r="E388" i="2"/>
  <c r="D388" i="2"/>
  <c r="C388" i="2"/>
  <c r="B388" i="2"/>
  <c r="A388" i="2"/>
  <c r="G387" i="2"/>
  <c r="F387" i="2"/>
  <c r="E387" i="2"/>
  <c r="D387" i="2"/>
  <c r="C387" i="2"/>
  <c r="B387" i="2"/>
  <c r="A387" i="2"/>
  <c r="G386" i="2"/>
  <c r="F386" i="2"/>
  <c r="E386" i="2"/>
  <c r="D386" i="2"/>
  <c r="C386" i="2"/>
  <c r="B386" i="2"/>
  <c r="A386" i="2"/>
  <c r="G385" i="2"/>
  <c r="F385" i="2"/>
  <c r="E385" i="2"/>
  <c r="D385" i="2"/>
  <c r="C385" i="2"/>
  <c r="B385" i="2"/>
  <c r="A385" i="2"/>
  <c r="G384" i="2"/>
  <c r="F384" i="2"/>
  <c r="E384" i="2"/>
  <c r="D384" i="2"/>
  <c r="C384" i="2"/>
  <c r="B384" i="2"/>
  <c r="A384" i="2"/>
  <c r="G383" i="2"/>
  <c r="F383" i="2"/>
  <c r="E383" i="2"/>
  <c r="D383" i="2"/>
  <c r="C383" i="2"/>
  <c r="B383" i="2"/>
  <c r="A383" i="2"/>
  <c r="G382" i="2"/>
  <c r="F382" i="2"/>
  <c r="E382" i="2"/>
  <c r="D382" i="2"/>
  <c r="C382" i="2"/>
  <c r="B382" i="2"/>
  <c r="A382" i="2"/>
  <c r="G381" i="2"/>
  <c r="F381" i="2"/>
  <c r="E381" i="2"/>
  <c r="D381" i="2"/>
  <c r="C381" i="2"/>
  <c r="B381" i="2"/>
  <c r="A381" i="2"/>
  <c r="G380" i="2"/>
  <c r="F380" i="2"/>
  <c r="E380" i="2"/>
  <c r="D380" i="2"/>
  <c r="C380" i="2"/>
  <c r="B380" i="2"/>
  <c r="A380" i="2"/>
  <c r="G379" i="2"/>
  <c r="F379" i="2"/>
  <c r="E379" i="2"/>
  <c r="D379" i="2"/>
  <c r="C379" i="2"/>
  <c r="B379" i="2"/>
  <c r="A379" i="2"/>
  <c r="G378" i="2"/>
  <c r="F378" i="2"/>
  <c r="E378" i="2"/>
  <c r="D378" i="2"/>
  <c r="C378" i="2"/>
  <c r="B378" i="2"/>
  <c r="A378" i="2"/>
  <c r="G377" i="2"/>
  <c r="F377" i="2"/>
  <c r="E377" i="2"/>
  <c r="D377" i="2"/>
  <c r="C377" i="2"/>
  <c r="B377" i="2"/>
  <c r="A377" i="2"/>
  <c r="G376" i="2"/>
  <c r="F376" i="2"/>
  <c r="E376" i="2"/>
  <c r="D376" i="2"/>
  <c r="C376" i="2"/>
  <c r="B376" i="2"/>
  <c r="A376" i="2"/>
  <c r="G375" i="2"/>
  <c r="F375" i="2"/>
  <c r="E375" i="2"/>
  <c r="D375" i="2"/>
  <c r="C375" i="2"/>
  <c r="B375" i="2"/>
  <c r="A375" i="2"/>
  <c r="G374" i="2"/>
  <c r="F374" i="2"/>
  <c r="E374" i="2"/>
  <c r="D374" i="2"/>
  <c r="C374" i="2"/>
  <c r="B374" i="2"/>
  <c r="A374" i="2"/>
  <c r="G373" i="2"/>
  <c r="F373" i="2"/>
  <c r="E373" i="2"/>
  <c r="D373" i="2"/>
  <c r="C373" i="2"/>
  <c r="B373" i="2"/>
  <c r="A373" i="2"/>
  <c r="G372" i="2"/>
  <c r="F372" i="2"/>
  <c r="E372" i="2"/>
  <c r="D372" i="2"/>
  <c r="C372" i="2"/>
  <c r="B372" i="2"/>
  <c r="A372" i="2"/>
  <c r="G371" i="2"/>
  <c r="F371" i="2"/>
  <c r="E371" i="2"/>
  <c r="D371" i="2"/>
  <c r="C371" i="2"/>
  <c r="B371" i="2"/>
  <c r="A371" i="2"/>
  <c r="G370" i="2"/>
  <c r="F370" i="2"/>
  <c r="E370" i="2"/>
  <c r="D370" i="2"/>
  <c r="C370" i="2"/>
  <c r="B370" i="2"/>
  <c r="A370" i="2"/>
  <c r="G369" i="2"/>
  <c r="F369" i="2"/>
  <c r="E369" i="2"/>
  <c r="D369" i="2"/>
  <c r="C369" i="2"/>
  <c r="B369" i="2"/>
  <c r="A369" i="2"/>
  <c r="G368" i="2"/>
  <c r="F368" i="2"/>
  <c r="E368" i="2"/>
  <c r="D368" i="2"/>
  <c r="C368" i="2"/>
  <c r="B368" i="2"/>
  <c r="A368" i="2"/>
  <c r="G367" i="2"/>
  <c r="F367" i="2"/>
  <c r="E367" i="2"/>
  <c r="D367" i="2"/>
  <c r="C367" i="2"/>
  <c r="B367" i="2"/>
  <c r="A367" i="2"/>
  <c r="G366" i="2"/>
  <c r="F366" i="2"/>
  <c r="E366" i="2"/>
  <c r="D366" i="2"/>
  <c r="C366" i="2"/>
  <c r="B366" i="2"/>
  <c r="A366" i="2"/>
  <c r="G365" i="2"/>
  <c r="F365" i="2"/>
  <c r="E365" i="2"/>
  <c r="D365" i="2"/>
  <c r="C365" i="2"/>
  <c r="B365" i="2"/>
  <c r="A365" i="2"/>
  <c r="G364" i="2"/>
  <c r="F364" i="2"/>
  <c r="E364" i="2"/>
  <c r="D364" i="2"/>
  <c r="C364" i="2"/>
  <c r="B364" i="2"/>
  <c r="A364" i="2"/>
  <c r="G363" i="2"/>
  <c r="F363" i="2"/>
  <c r="E363" i="2"/>
  <c r="D363" i="2"/>
  <c r="C363" i="2"/>
  <c r="B363" i="2"/>
  <c r="A363" i="2"/>
  <c r="G362" i="2"/>
  <c r="F362" i="2"/>
  <c r="E362" i="2"/>
  <c r="D362" i="2"/>
  <c r="C362" i="2"/>
  <c r="B362" i="2"/>
  <c r="A362" i="2"/>
  <c r="G361" i="2"/>
  <c r="F361" i="2"/>
  <c r="E361" i="2"/>
  <c r="D361" i="2"/>
  <c r="C361" i="2"/>
  <c r="B361" i="2"/>
  <c r="A361" i="2"/>
  <c r="G360" i="2"/>
  <c r="F360" i="2"/>
  <c r="E360" i="2"/>
  <c r="D360" i="2"/>
  <c r="C360" i="2"/>
  <c r="B360" i="2"/>
  <c r="A360" i="2"/>
  <c r="G359" i="2"/>
  <c r="F359" i="2"/>
  <c r="E359" i="2"/>
  <c r="D359" i="2"/>
  <c r="C359" i="2"/>
  <c r="B359" i="2"/>
  <c r="A359" i="2"/>
  <c r="G358" i="2"/>
  <c r="F358" i="2"/>
  <c r="E358" i="2"/>
  <c r="D358" i="2"/>
  <c r="C358" i="2"/>
  <c r="B358" i="2"/>
  <c r="A358" i="2"/>
  <c r="G357" i="2"/>
  <c r="F357" i="2"/>
  <c r="E357" i="2"/>
  <c r="D357" i="2"/>
  <c r="C357" i="2"/>
  <c r="B357" i="2"/>
  <c r="A357" i="2"/>
  <c r="G356" i="2"/>
  <c r="F356" i="2"/>
  <c r="E356" i="2"/>
  <c r="D356" i="2"/>
  <c r="C356" i="2"/>
  <c r="B356" i="2"/>
  <c r="A356" i="2"/>
  <c r="G355" i="2"/>
  <c r="F355" i="2"/>
  <c r="E355" i="2"/>
  <c r="D355" i="2"/>
  <c r="C355" i="2"/>
  <c r="B355" i="2"/>
  <c r="A355" i="2"/>
  <c r="G354" i="2"/>
  <c r="F354" i="2"/>
  <c r="E354" i="2"/>
  <c r="D354" i="2"/>
  <c r="C354" i="2"/>
  <c r="B354" i="2"/>
  <c r="A354" i="2"/>
  <c r="G353" i="2"/>
  <c r="F353" i="2"/>
  <c r="E353" i="2"/>
  <c r="D353" i="2"/>
  <c r="C353" i="2"/>
  <c r="B353" i="2"/>
  <c r="A353" i="2"/>
  <c r="G352" i="2"/>
  <c r="F352" i="2"/>
  <c r="E352" i="2"/>
  <c r="D352" i="2"/>
  <c r="C352" i="2"/>
  <c r="B352" i="2"/>
  <c r="A352" i="2"/>
  <c r="G351" i="2"/>
  <c r="F351" i="2"/>
  <c r="E351" i="2"/>
  <c r="D351" i="2"/>
  <c r="C351" i="2"/>
  <c r="B351" i="2"/>
  <c r="A351" i="2"/>
  <c r="G350" i="2"/>
  <c r="F350" i="2"/>
  <c r="E350" i="2"/>
  <c r="D350" i="2"/>
  <c r="C350" i="2"/>
  <c r="B350" i="2"/>
  <c r="A350" i="2"/>
  <c r="G349" i="2"/>
  <c r="F349" i="2"/>
  <c r="E349" i="2"/>
  <c r="D349" i="2"/>
  <c r="C349" i="2"/>
  <c r="B349" i="2"/>
  <c r="A349" i="2"/>
  <c r="G348" i="2"/>
  <c r="F348" i="2"/>
  <c r="E348" i="2"/>
  <c r="D348" i="2"/>
  <c r="C348" i="2"/>
  <c r="B348" i="2"/>
  <c r="A348" i="2"/>
  <c r="G347" i="2"/>
  <c r="F347" i="2"/>
  <c r="E347" i="2"/>
  <c r="D347" i="2"/>
  <c r="C347" i="2"/>
  <c r="B347" i="2"/>
  <c r="A347" i="2"/>
  <c r="G346" i="2"/>
  <c r="F346" i="2"/>
  <c r="E346" i="2"/>
  <c r="D346" i="2"/>
  <c r="C346" i="2"/>
  <c r="B346" i="2"/>
  <c r="A346" i="2"/>
  <c r="G345" i="2"/>
  <c r="F345" i="2"/>
  <c r="E345" i="2"/>
  <c r="D345" i="2"/>
  <c r="C345" i="2"/>
  <c r="B345" i="2"/>
  <c r="A345" i="2"/>
  <c r="G344" i="2"/>
  <c r="F344" i="2"/>
  <c r="E344" i="2"/>
  <c r="D344" i="2"/>
  <c r="C344" i="2"/>
  <c r="B344" i="2"/>
  <c r="A344" i="2"/>
  <c r="G343" i="2"/>
  <c r="F343" i="2"/>
  <c r="E343" i="2"/>
  <c r="D343" i="2"/>
  <c r="C343" i="2"/>
  <c r="B343" i="2"/>
  <c r="A343" i="2"/>
  <c r="G342" i="2"/>
  <c r="F342" i="2"/>
  <c r="E342" i="2"/>
  <c r="D342" i="2"/>
  <c r="C342" i="2"/>
  <c r="B342" i="2"/>
  <c r="A342" i="2"/>
  <c r="G341" i="2"/>
  <c r="F341" i="2"/>
  <c r="E341" i="2"/>
  <c r="D341" i="2"/>
  <c r="C341" i="2"/>
  <c r="B341" i="2"/>
  <c r="A341" i="2"/>
  <c r="G340" i="2"/>
  <c r="F340" i="2"/>
  <c r="E340" i="2"/>
  <c r="D340" i="2"/>
  <c r="C340" i="2"/>
  <c r="B340" i="2"/>
  <c r="A340" i="2"/>
  <c r="G339" i="2"/>
  <c r="F339" i="2"/>
  <c r="E339" i="2"/>
  <c r="D339" i="2"/>
  <c r="C339" i="2"/>
  <c r="B339" i="2"/>
  <c r="A339" i="2"/>
  <c r="G338" i="2"/>
  <c r="F338" i="2"/>
  <c r="E338" i="2"/>
  <c r="D338" i="2"/>
  <c r="C338" i="2"/>
  <c r="B338" i="2"/>
  <c r="A338" i="2"/>
  <c r="G337" i="2"/>
  <c r="F337" i="2"/>
  <c r="E337" i="2"/>
  <c r="D337" i="2"/>
  <c r="C337" i="2"/>
  <c r="B337" i="2"/>
  <c r="A337" i="2"/>
  <c r="G336" i="2"/>
  <c r="F336" i="2"/>
  <c r="E336" i="2"/>
  <c r="D336" i="2"/>
  <c r="C336" i="2"/>
  <c r="B336" i="2"/>
  <c r="A336" i="2"/>
  <c r="G335" i="2"/>
  <c r="F335" i="2"/>
  <c r="E335" i="2"/>
  <c r="D335" i="2"/>
  <c r="C335" i="2"/>
  <c r="B335" i="2"/>
  <c r="A335" i="2"/>
  <c r="G334" i="2"/>
  <c r="F334" i="2"/>
  <c r="E334" i="2"/>
  <c r="D334" i="2"/>
  <c r="C334" i="2"/>
  <c r="B334" i="2"/>
  <c r="A334" i="2"/>
  <c r="G333" i="2"/>
  <c r="F333" i="2"/>
  <c r="E333" i="2"/>
  <c r="D333" i="2"/>
  <c r="C333" i="2"/>
  <c r="B333" i="2"/>
  <c r="A333" i="2"/>
  <c r="G332" i="2"/>
  <c r="F332" i="2"/>
  <c r="E332" i="2"/>
  <c r="D332" i="2"/>
  <c r="C332" i="2"/>
  <c r="B332" i="2"/>
  <c r="A332" i="2"/>
  <c r="G331" i="2"/>
  <c r="F331" i="2"/>
  <c r="E331" i="2"/>
  <c r="D331" i="2"/>
  <c r="C331" i="2"/>
  <c r="B331" i="2"/>
  <c r="A331" i="2"/>
  <c r="G330" i="2"/>
  <c r="F330" i="2"/>
  <c r="E330" i="2"/>
  <c r="D330" i="2"/>
  <c r="C330" i="2"/>
  <c r="B330" i="2"/>
  <c r="A330" i="2"/>
  <c r="G329" i="2"/>
  <c r="F329" i="2"/>
  <c r="E329" i="2"/>
  <c r="D329" i="2"/>
  <c r="C329" i="2"/>
  <c r="B329" i="2"/>
  <c r="A329" i="2"/>
  <c r="G328" i="2"/>
  <c r="F328" i="2"/>
  <c r="E328" i="2"/>
  <c r="D328" i="2"/>
  <c r="C328" i="2"/>
  <c r="B328" i="2"/>
  <c r="A328" i="2"/>
  <c r="G327" i="2"/>
  <c r="F327" i="2"/>
  <c r="E327" i="2"/>
  <c r="D327" i="2"/>
  <c r="C327" i="2"/>
  <c r="B327" i="2"/>
  <c r="A327" i="2"/>
  <c r="G326" i="2"/>
  <c r="F326" i="2"/>
  <c r="E326" i="2"/>
  <c r="D326" i="2"/>
  <c r="C326" i="2"/>
  <c r="B326" i="2"/>
  <c r="A326" i="2"/>
  <c r="G325" i="2"/>
  <c r="F325" i="2"/>
  <c r="E325" i="2"/>
  <c r="D325" i="2"/>
  <c r="C325" i="2"/>
  <c r="B325" i="2"/>
  <c r="A325" i="2"/>
  <c r="G324" i="2"/>
  <c r="F324" i="2"/>
  <c r="E324" i="2"/>
  <c r="D324" i="2"/>
  <c r="C324" i="2"/>
  <c r="B324" i="2"/>
  <c r="A324" i="2"/>
  <c r="G323" i="2"/>
  <c r="F323" i="2"/>
  <c r="E323" i="2"/>
  <c r="D323" i="2"/>
  <c r="C323" i="2"/>
  <c r="B323" i="2"/>
  <c r="A323" i="2"/>
  <c r="G322" i="2"/>
  <c r="F322" i="2"/>
  <c r="E322" i="2"/>
  <c r="D322" i="2"/>
  <c r="C322" i="2"/>
  <c r="B322" i="2"/>
  <c r="A322" i="2"/>
  <c r="G321" i="2"/>
  <c r="F321" i="2"/>
  <c r="E321" i="2"/>
  <c r="D321" i="2"/>
  <c r="C321" i="2"/>
  <c r="B321" i="2"/>
  <c r="A321" i="2"/>
  <c r="G320" i="2"/>
  <c r="F320" i="2"/>
  <c r="E320" i="2"/>
  <c r="D320" i="2"/>
  <c r="C320" i="2"/>
  <c r="B320" i="2"/>
  <c r="A320" i="2"/>
  <c r="G319" i="2"/>
  <c r="F319" i="2"/>
  <c r="E319" i="2"/>
  <c r="D319" i="2"/>
  <c r="C319" i="2"/>
  <c r="B319" i="2"/>
  <c r="A319" i="2"/>
  <c r="G318" i="2"/>
  <c r="F318" i="2"/>
  <c r="E318" i="2"/>
  <c r="D318" i="2"/>
  <c r="C318" i="2"/>
  <c r="B318" i="2"/>
  <c r="A318" i="2"/>
  <c r="G317" i="2"/>
  <c r="F317" i="2"/>
  <c r="E317" i="2"/>
  <c r="D317" i="2"/>
  <c r="C317" i="2"/>
  <c r="B317" i="2"/>
  <c r="A317" i="2"/>
  <c r="G316" i="2"/>
  <c r="F316" i="2"/>
  <c r="E316" i="2"/>
  <c r="D316" i="2"/>
  <c r="C316" i="2"/>
  <c r="B316" i="2"/>
  <c r="A316" i="2"/>
  <c r="G315" i="2"/>
  <c r="F315" i="2"/>
  <c r="E315" i="2"/>
  <c r="D315" i="2"/>
  <c r="C315" i="2"/>
  <c r="B315" i="2"/>
  <c r="A315" i="2"/>
  <c r="G314" i="2"/>
  <c r="F314" i="2"/>
  <c r="E314" i="2"/>
  <c r="D314" i="2"/>
  <c r="C314" i="2"/>
  <c r="B314" i="2"/>
  <c r="A314" i="2"/>
  <c r="G313" i="2"/>
  <c r="F313" i="2"/>
  <c r="E313" i="2"/>
  <c r="D313" i="2"/>
  <c r="C313" i="2"/>
  <c r="B313" i="2"/>
  <c r="A313" i="2"/>
  <c r="G312" i="2"/>
  <c r="F312" i="2"/>
  <c r="E312" i="2"/>
  <c r="D312" i="2"/>
  <c r="C312" i="2"/>
  <c r="B312" i="2"/>
  <c r="A312" i="2"/>
  <c r="G311" i="2"/>
  <c r="F311" i="2"/>
  <c r="E311" i="2"/>
  <c r="D311" i="2"/>
  <c r="C311" i="2"/>
  <c r="B311" i="2"/>
  <c r="A311" i="2"/>
  <c r="G310" i="2"/>
  <c r="F310" i="2"/>
  <c r="E310" i="2"/>
  <c r="D310" i="2"/>
  <c r="C310" i="2"/>
  <c r="B310" i="2"/>
  <c r="A310" i="2"/>
  <c r="G309" i="2"/>
  <c r="F309" i="2"/>
  <c r="E309" i="2"/>
  <c r="D309" i="2"/>
  <c r="C309" i="2"/>
  <c r="B309" i="2"/>
  <c r="A309" i="2"/>
  <c r="G308" i="2"/>
  <c r="F308" i="2"/>
  <c r="E308" i="2"/>
  <c r="D308" i="2"/>
  <c r="C308" i="2"/>
  <c r="B308" i="2"/>
  <c r="A308" i="2"/>
  <c r="G307" i="2"/>
  <c r="F307" i="2"/>
  <c r="E307" i="2"/>
  <c r="D307" i="2"/>
  <c r="C307" i="2"/>
  <c r="B307" i="2"/>
  <c r="A307" i="2"/>
  <c r="G306" i="2"/>
  <c r="F306" i="2"/>
  <c r="E306" i="2"/>
  <c r="D306" i="2"/>
  <c r="C306" i="2"/>
  <c r="B306" i="2"/>
  <c r="A306" i="2"/>
  <c r="G305" i="2"/>
  <c r="F305" i="2"/>
  <c r="E305" i="2"/>
  <c r="D305" i="2"/>
  <c r="C305" i="2"/>
  <c r="B305" i="2"/>
  <c r="A305" i="2"/>
  <c r="G304" i="2"/>
  <c r="F304" i="2"/>
  <c r="E304" i="2"/>
  <c r="D304" i="2"/>
  <c r="C304" i="2"/>
  <c r="B304" i="2"/>
  <c r="A304" i="2"/>
  <c r="G303" i="2"/>
  <c r="F303" i="2"/>
  <c r="E303" i="2"/>
  <c r="D303" i="2"/>
  <c r="C303" i="2"/>
  <c r="B303" i="2"/>
  <c r="A303" i="2"/>
  <c r="G302" i="2"/>
  <c r="F302" i="2"/>
  <c r="E302" i="2"/>
  <c r="D302" i="2"/>
  <c r="C302" i="2"/>
  <c r="B302" i="2"/>
  <c r="A302" i="2"/>
  <c r="G301" i="2"/>
  <c r="F301" i="2"/>
  <c r="E301" i="2"/>
  <c r="D301" i="2"/>
  <c r="C301" i="2"/>
  <c r="B301" i="2"/>
  <c r="A301" i="2"/>
  <c r="G300" i="2"/>
  <c r="F300" i="2"/>
  <c r="E300" i="2"/>
  <c r="D300" i="2"/>
  <c r="C300" i="2"/>
  <c r="B300" i="2"/>
  <c r="A300" i="2"/>
  <c r="G299" i="2"/>
  <c r="F299" i="2"/>
  <c r="E299" i="2"/>
  <c r="D299" i="2"/>
  <c r="C299" i="2"/>
  <c r="B299" i="2"/>
  <c r="A299" i="2"/>
  <c r="G298" i="2"/>
  <c r="F298" i="2"/>
  <c r="E298" i="2"/>
  <c r="D298" i="2"/>
  <c r="C298" i="2"/>
  <c r="B298" i="2"/>
  <c r="A298" i="2"/>
  <c r="G297" i="2"/>
  <c r="F297" i="2"/>
  <c r="E297" i="2"/>
  <c r="D297" i="2"/>
  <c r="C297" i="2"/>
  <c r="B297" i="2"/>
  <c r="A297" i="2"/>
  <c r="G296" i="2"/>
  <c r="F296" i="2"/>
  <c r="E296" i="2"/>
  <c r="D296" i="2"/>
  <c r="C296" i="2"/>
  <c r="B296" i="2"/>
  <c r="A296" i="2"/>
  <c r="G295" i="2"/>
  <c r="F295" i="2"/>
  <c r="E295" i="2"/>
  <c r="D295" i="2"/>
  <c r="C295" i="2"/>
  <c r="B295" i="2"/>
  <c r="A295" i="2"/>
  <c r="G294" i="2"/>
  <c r="F294" i="2"/>
  <c r="E294" i="2"/>
  <c r="D294" i="2"/>
  <c r="C294" i="2"/>
  <c r="B294" i="2"/>
  <c r="A294" i="2"/>
  <c r="G293" i="2"/>
  <c r="F293" i="2"/>
  <c r="E293" i="2"/>
  <c r="D293" i="2"/>
  <c r="C293" i="2"/>
  <c r="B293" i="2"/>
  <c r="A293" i="2"/>
  <c r="G292" i="2"/>
  <c r="F292" i="2"/>
  <c r="E292" i="2"/>
  <c r="D292" i="2"/>
  <c r="C292" i="2"/>
  <c r="B292" i="2"/>
  <c r="A292" i="2"/>
  <c r="G291" i="2"/>
  <c r="F291" i="2"/>
  <c r="E291" i="2"/>
  <c r="D291" i="2"/>
  <c r="C291" i="2"/>
  <c r="B291" i="2"/>
  <c r="A291" i="2"/>
  <c r="G290" i="2"/>
  <c r="F290" i="2"/>
  <c r="E290" i="2"/>
  <c r="D290" i="2"/>
  <c r="C290" i="2"/>
  <c r="B290" i="2"/>
  <c r="A290" i="2"/>
  <c r="G289" i="2"/>
  <c r="F289" i="2"/>
  <c r="E289" i="2"/>
  <c r="D289" i="2"/>
  <c r="C289" i="2"/>
  <c r="B289" i="2"/>
  <c r="A289" i="2"/>
  <c r="G288" i="2"/>
  <c r="F288" i="2"/>
  <c r="E288" i="2"/>
  <c r="D288" i="2"/>
  <c r="C288" i="2"/>
  <c r="B288" i="2"/>
  <c r="A288" i="2"/>
  <c r="G287" i="2"/>
  <c r="F287" i="2"/>
  <c r="E287" i="2"/>
  <c r="D287" i="2"/>
  <c r="C287" i="2"/>
  <c r="B287" i="2"/>
  <c r="A287" i="2"/>
  <c r="G286" i="2"/>
  <c r="F286" i="2"/>
  <c r="E286" i="2"/>
  <c r="D286" i="2"/>
  <c r="C286" i="2"/>
  <c r="B286" i="2"/>
  <c r="A286" i="2"/>
  <c r="G285" i="2"/>
  <c r="F285" i="2"/>
  <c r="E285" i="2"/>
  <c r="D285" i="2"/>
  <c r="C285" i="2"/>
  <c r="B285" i="2"/>
  <c r="A285" i="2"/>
  <c r="G284" i="2"/>
  <c r="F284" i="2"/>
  <c r="E284" i="2"/>
  <c r="D284" i="2"/>
  <c r="C284" i="2"/>
  <c r="B284" i="2"/>
  <c r="A284" i="2"/>
  <c r="G283" i="2"/>
  <c r="F283" i="2"/>
  <c r="E283" i="2"/>
  <c r="D283" i="2"/>
  <c r="C283" i="2"/>
  <c r="B283" i="2"/>
  <c r="A283" i="2"/>
  <c r="G282" i="2"/>
  <c r="F282" i="2"/>
  <c r="E282" i="2"/>
  <c r="D282" i="2"/>
  <c r="C282" i="2"/>
  <c r="B282" i="2"/>
  <c r="A282" i="2"/>
  <c r="G281" i="2"/>
  <c r="F281" i="2"/>
  <c r="E281" i="2"/>
  <c r="D281" i="2"/>
  <c r="C281" i="2"/>
  <c r="B281" i="2"/>
  <c r="A281" i="2"/>
  <c r="G280" i="2"/>
  <c r="F280" i="2"/>
  <c r="E280" i="2"/>
  <c r="D280" i="2"/>
  <c r="C280" i="2"/>
  <c r="B280" i="2"/>
  <c r="A280" i="2"/>
  <c r="G279" i="2"/>
  <c r="F279" i="2"/>
  <c r="E279" i="2"/>
  <c r="D279" i="2"/>
  <c r="C279" i="2"/>
  <c r="B279" i="2"/>
  <c r="A279" i="2"/>
  <c r="G278" i="2"/>
  <c r="F278" i="2"/>
  <c r="E278" i="2"/>
  <c r="D278" i="2"/>
  <c r="C278" i="2"/>
  <c r="B278" i="2"/>
  <c r="A278" i="2"/>
  <c r="G277" i="2"/>
  <c r="F277" i="2"/>
  <c r="E277" i="2"/>
  <c r="D277" i="2"/>
  <c r="C277" i="2"/>
  <c r="B277" i="2"/>
  <c r="A277" i="2"/>
  <c r="G276" i="2"/>
  <c r="F276" i="2"/>
  <c r="E276" i="2"/>
  <c r="D276" i="2"/>
  <c r="C276" i="2"/>
  <c r="B276" i="2"/>
  <c r="A276" i="2"/>
  <c r="G275" i="2"/>
  <c r="F275" i="2"/>
  <c r="E275" i="2"/>
  <c r="D275" i="2"/>
  <c r="C275" i="2"/>
  <c r="B275" i="2"/>
  <c r="A275" i="2"/>
  <c r="G274" i="2"/>
  <c r="F274" i="2"/>
  <c r="E274" i="2"/>
  <c r="D274" i="2"/>
  <c r="C274" i="2"/>
  <c r="B274" i="2"/>
  <c r="A274" i="2"/>
  <c r="G273" i="2"/>
  <c r="F273" i="2"/>
  <c r="E273" i="2"/>
  <c r="D273" i="2"/>
  <c r="C273" i="2"/>
  <c r="B273" i="2"/>
  <c r="A273" i="2"/>
  <c r="G272" i="2"/>
  <c r="F272" i="2"/>
  <c r="E272" i="2"/>
  <c r="D272" i="2"/>
  <c r="C272" i="2"/>
  <c r="B272" i="2"/>
  <c r="A272" i="2"/>
  <c r="G271" i="2"/>
  <c r="F271" i="2"/>
  <c r="E271" i="2"/>
  <c r="D271" i="2"/>
  <c r="C271" i="2"/>
  <c r="B271" i="2"/>
  <c r="A271" i="2"/>
  <c r="G270" i="2"/>
  <c r="F270" i="2"/>
  <c r="E270" i="2"/>
  <c r="D270" i="2"/>
  <c r="C270" i="2"/>
  <c r="B270" i="2"/>
  <c r="A270" i="2"/>
  <c r="G269" i="2"/>
  <c r="F269" i="2"/>
  <c r="E269" i="2"/>
  <c r="D269" i="2"/>
  <c r="C269" i="2"/>
  <c r="B269" i="2"/>
  <c r="A269" i="2"/>
  <c r="G268" i="2"/>
  <c r="F268" i="2"/>
  <c r="E268" i="2"/>
  <c r="D268" i="2"/>
  <c r="C268" i="2"/>
  <c r="B268" i="2"/>
  <c r="A268" i="2"/>
  <c r="G267" i="2"/>
  <c r="F267" i="2"/>
  <c r="E267" i="2"/>
  <c r="D267" i="2"/>
  <c r="C267" i="2"/>
  <c r="B267" i="2"/>
  <c r="A267" i="2"/>
  <c r="G266" i="2"/>
  <c r="F266" i="2"/>
  <c r="E266" i="2"/>
  <c r="D266" i="2"/>
  <c r="C266" i="2"/>
  <c r="B266" i="2"/>
  <c r="A266" i="2"/>
  <c r="G265" i="2"/>
  <c r="F265" i="2"/>
  <c r="E265" i="2"/>
  <c r="D265" i="2"/>
  <c r="C265" i="2"/>
  <c r="B265" i="2"/>
  <c r="A265" i="2"/>
  <c r="G264" i="2"/>
  <c r="F264" i="2"/>
  <c r="E264" i="2"/>
  <c r="D264" i="2"/>
  <c r="C264" i="2"/>
  <c r="B264" i="2"/>
  <c r="A264" i="2"/>
  <c r="G263" i="2"/>
  <c r="F263" i="2"/>
  <c r="E263" i="2"/>
  <c r="D263" i="2"/>
  <c r="C263" i="2"/>
  <c r="B263" i="2"/>
  <c r="A263" i="2"/>
  <c r="G262" i="2"/>
  <c r="F262" i="2"/>
  <c r="E262" i="2"/>
  <c r="D262" i="2"/>
  <c r="C262" i="2"/>
  <c r="B262" i="2"/>
  <c r="A262" i="2"/>
  <c r="G261" i="2"/>
  <c r="F261" i="2"/>
  <c r="E261" i="2"/>
  <c r="D261" i="2"/>
  <c r="C261" i="2"/>
  <c r="B261" i="2"/>
  <c r="A261" i="2"/>
  <c r="G260" i="2"/>
  <c r="F260" i="2"/>
  <c r="E260" i="2"/>
  <c r="D260" i="2"/>
  <c r="C260" i="2"/>
  <c r="B260" i="2"/>
  <c r="A260" i="2"/>
  <c r="G259" i="2"/>
  <c r="F259" i="2"/>
  <c r="E259" i="2"/>
  <c r="D259" i="2"/>
  <c r="C259" i="2"/>
  <c r="B259" i="2"/>
  <c r="A259" i="2"/>
  <c r="G258" i="2"/>
  <c r="F258" i="2"/>
  <c r="E258" i="2"/>
  <c r="D258" i="2"/>
  <c r="C258" i="2"/>
  <c r="B258" i="2"/>
  <c r="A258" i="2"/>
  <c r="G257" i="2"/>
  <c r="F257" i="2"/>
  <c r="E257" i="2"/>
  <c r="D257" i="2"/>
  <c r="C257" i="2"/>
  <c r="B257" i="2"/>
  <c r="A257" i="2"/>
  <c r="G256" i="2"/>
  <c r="F256" i="2"/>
  <c r="E256" i="2"/>
  <c r="D256" i="2"/>
  <c r="C256" i="2"/>
  <c r="B256" i="2"/>
  <c r="A256" i="2"/>
  <c r="G255" i="2"/>
  <c r="F255" i="2"/>
  <c r="E255" i="2"/>
  <c r="D255" i="2"/>
  <c r="C255" i="2"/>
  <c r="B255" i="2"/>
  <c r="A255" i="2"/>
  <c r="G254" i="2"/>
  <c r="F254" i="2"/>
  <c r="E254" i="2"/>
  <c r="D254" i="2"/>
  <c r="C254" i="2"/>
  <c r="B254" i="2"/>
  <c r="A254" i="2"/>
  <c r="G253" i="2"/>
  <c r="F253" i="2"/>
  <c r="E253" i="2"/>
  <c r="D253" i="2"/>
  <c r="C253" i="2"/>
  <c r="B253" i="2"/>
  <c r="A253" i="2"/>
  <c r="G252" i="2"/>
  <c r="F252" i="2"/>
  <c r="E252" i="2"/>
  <c r="D252" i="2"/>
  <c r="C252" i="2"/>
  <c r="B252" i="2"/>
  <c r="A252" i="2"/>
  <c r="G251" i="2"/>
  <c r="F251" i="2"/>
  <c r="E251" i="2"/>
  <c r="D251" i="2"/>
  <c r="C251" i="2"/>
  <c r="B251" i="2"/>
  <c r="A251" i="2"/>
  <c r="G250" i="2"/>
  <c r="F250" i="2"/>
  <c r="E250" i="2"/>
  <c r="D250" i="2"/>
  <c r="C250" i="2"/>
  <c r="B250" i="2"/>
  <c r="A250" i="2"/>
  <c r="G249" i="2"/>
  <c r="F249" i="2"/>
  <c r="E249" i="2"/>
  <c r="D249" i="2"/>
  <c r="C249" i="2"/>
  <c r="B249" i="2"/>
  <c r="A249" i="2"/>
  <c r="G248" i="2"/>
  <c r="F248" i="2"/>
  <c r="E248" i="2"/>
  <c r="D248" i="2"/>
  <c r="C248" i="2"/>
  <c r="B248" i="2"/>
  <c r="A248" i="2"/>
  <c r="G247" i="2"/>
  <c r="F247" i="2"/>
  <c r="E247" i="2"/>
  <c r="D247" i="2"/>
  <c r="C247" i="2"/>
  <c r="B247" i="2"/>
  <c r="A247" i="2"/>
  <c r="G246" i="2"/>
  <c r="F246" i="2"/>
  <c r="E246" i="2"/>
  <c r="D246" i="2"/>
  <c r="C246" i="2"/>
  <c r="B246" i="2"/>
  <c r="A246" i="2"/>
  <c r="G245" i="2"/>
  <c r="F245" i="2"/>
  <c r="E245" i="2"/>
  <c r="D245" i="2"/>
  <c r="C245" i="2"/>
  <c r="B245" i="2"/>
  <c r="A245" i="2"/>
  <c r="G244" i="2"/>
  <c r="F244" i="2"/>
  <c r="E244" i="2"/>
  <c r="D244" i="2"/>
  <c r="C244" i="2"/>
  <c r="B244" i="2"/>
  <c r="A244" i="2"/>
  <c r="G243" i="2"/>
  <c r="F243" i="2"/>
  <c r="E243" i="2"/>
  <c r="D243" i="2"/>
  <c r="C243" i="2"/>
  <c r="B243" i="2"/>
  <c r="A243" i="2"/>
  <c r="G242" i="2"/>
  <c r="F242" i="2"/>
  <c r="E242" i="2"/>
  <c r="D242" i="2"/>
  <c r="C242" i="2"/>
  <c r="B242" i="2"/>
  <c r="A242" i="2"/>
  <c r="G241" i="2"/>
  <c r="F241" i="2"/>
  <c r="E241" i="2"/>
  <c r="D241" i="2"/>
  <c r="C241" i="2"/>
  <c r="B241" i="2"/>
  <c r="A241" i="2"/>
  <c r="G240" i="2"/>
  <c r="F240" i="2"/>
  <c r="E240" i="2"/>
  <c r="D240" i="2"/>
  <c r="C240" i="2"/>
  <c r="B240" i="2"/>
  <c r="A240" i="2"/>
  <c r="G239" i="2"/>
  <c r="F239" i="2"/>
  <c r="E239" i="2"/>
  <c r="D239" i="2"/>
  <c r="C239" i="2"/>
  <c r="B239" i="2"/>
  <c r="A239" i="2"/>
  <c r="G238" i="2"/>
  <c r="F238" i="2"/>
  <c r="E238" i="2"/>
  <c r="D238" i="2"/>
  <c r="C238" i="2"/>
  <c r="B238" i="2"/>
  <c r="A238" i="2"/>
  <c r="G237" i="2"/>
  <c r="F237" i="2"/>
  <c r="E237" i="2"/>
  <c r="D237" i="2"/>
  <c r="C237" i="2"/>
  <c r="B237" i="2"/>
  <c r="A237" i="2"/>
  <c r="G236" i="2"/>
  <c r="F236" i="2"/>
  <c r="E236" i="2"/>
  <c r="D236" i="2"/>
  <c r="C236" i="2"/>
  <c r="B236" i="2"/>
  <c r="A236" i="2"/>
  <c r="G235" i="2"/>
  <c r="F235" i="2"/>
  <c r="E235" i="2"/>
  <c r="D235" i="2"/>
  <c r="C235" i="2"/>
  <c r="B235" i="2"/>
  <c r="A235" i="2"/>
  <c r="G234" i="2"/>
  <c r="F234" i="2"/>
  <c r="E234" i="2"/>
  <c r="D234" i="2"/>
  <c r="C234" i="2"/>
  <c r="B234" i="2"/>
  <c r="A234" i="2"/>
  <c r="G233" i="2"/>
  <c r="F233" i="2"/>
  <c r="E233" i="2"/>
  <c r="D233" i="2"/>
  <c r="C233" i="2"/>
  <c r="B233" i="2"/>
  <c r="A233" i="2"/>
  <c r="G232" i="2"/>
  <c r="F232" i="2"/>
  <c r="E232" i="2"/>
  <c r="D232" i="2"/>
  <c r="C232" i="2"/>
  <c r="B232" i="2"/>
  <c r="A232" i="2"/>
  <c r="G231" i="2"/>
  <c r="F231" i="2"/>
  <c r="E231" i="2"/>
  <c r="D231" i="2"/>
  <c r="C231" i="2"/>
  <c r="B231" i="2"/>
  <c r="A231" i="2"/>
  <c r="G230" i="2"/>
  <c r="F230" i="2"/>
  <c r="E230" i="2"/>
  <c r="D230" i="2"/>
  <c r="C230" i="2"/>
  <c r="B230" i="2"/>
  <c r="A230" i="2"/>
  <c r="G229" i="2"/>
  <c r="F229" i="2"/>
  <c r="E229" i="2"/>
  <c r="D229" i="2"/>
  <c r="C229" i="2"/>
  <c r="B229" i="2"/>
  <c r="A229" i="2"/>
  <c r="G228" i="2"/>
  <c r="F228" i="2"/>
  <c r="E228" i="2"/>
  <c r="D228" i="2"/>
  <c r="C228" i="2"/>
  <c r="B228" i="2"/>
  <c r="A228" i="2"/>
  <c r="G227" i="2"/>
  <c r="F227" i="2"/>
  <c r="E227" i="2"/>
  <c r="D227" i="2"/>
  <c r="C227" i="2"/>
  <c r="B227" i="2"/>
  <c r="A227" i="2"/>
  <c r="G226" i="2"/>
  <c r="F226" i="2"/>
  <c r="E226" i="2"/>
  <c r="D226" i="2"/>
  <c r="C226" i="2"/>
  <c r="B226" i="2"/>
  <c r="A226" i="2"/>
  <c r="G225" i="2"/>
  <c r="F225" i="2"/>
  <c r="E225" i="2"/>
  <c r="D225" i="2"/>
  <c r="C225" i="2"/>
  <c r="B225" i="2"/>
  <c r="A225" i="2"/>
  <c r="G224" i="2"/>
  <c r="F224" i="2"/>
  <c r="E224" i="2"/>
  <c r="D224" i="2"/>
  <c r="C224" i="2"/>
  <c r="B224" i="2"/>
  <c r="A224" i="2"/>
  <c r="G223" i="2"/>
  <c r="F223" i="2"/>
  <c r="E223" i="2"/>
  <c r="D223" i="2"/>
  <c r="C223" i="2"/>
  <c r="B223" i="2"/>
  <c r="A223" i="2"/>
  <c r="G222" i="2"/>
  <c r="F222" i="2"/>
  <c r="E222" i="2"/>
  <c r="D222" i="2"/>
  <c r="C222" i="2"/>
  <c r="B222" i="2"/>
  <c r="A222" i="2"/>
  <c r="G221" i="2"/>
  <c r="F221" i="2"/>
  <c r="E221" i="2"/>
  <c r="D221" i="2"/>
  <c r="C221" i="2"/>
  <c r="B221" i="2"/>
  <c r="A221" i="2"/>
  <c r="G220" i="2"/>
  <c r="F220" i="2"/>
  <c r="E220" i="2"/>
  <c r="D220" i="2"/>
  <c r="C220" i="2"/>
  <c r="B220" i="2"/>
  <c r="A220" i="2"/>
  <c r="G219" i="2"/>
  <c r="F219" i="2"/>
  <c r="E219" i="2"/>
  <c r="D219" i="2"/>
  <c r="C219" i="2"/>
  <c r="B219" i="2"/>
  <c r="A219" i="2"/>
  <c r="G218" i="2"/>
  <c r="F218" i="2"/>
  <c r="E218" i="2"/>
  <c r="D218" i="2"/>
  <c r="C218" i="2"/>
  <c r="B218" i="2"/>
  <c r="A218" i="2"/>
  <c r="G217" i="2"/>
  <c r="F217" i="2"/>
  <c r="E217" i="2"/>
  <c r="D217" i="2"/>
  <c r="C217" i="2"/>
  <c r="B217" i="2"/>
  <c r="A217" i="2"/>
  <c r="G216" i="2"/>
  <c r="F216" i="2"/>
  <c r="E216" i="2"/>
  <c r="D216" i="2"/>
  <c r="C216" i="2"/>
  <c r="B216" i="2"/>
  <c r="A216" i="2"/>
  <c r="G215" i="2"/>
  <c r="F215" i="2"/>
  <c r="E215" i="2"/>
  <c r="D215" i="2"/>
  <c r="C215" i="2"/>
  <c r="B215" i="2"/>
  <c r="A215" i="2"/>
  <c r="G214" i="2"/>
  <c r="F214" i="2"/>
  <c r="E214" i="2"/>
  <c r="D214" i="2"/>
  <c r="C214" i="2"/>
  <c r="B214" i="2"/>
  <c r="A214" i="2"/>
  <c r="G213" i="2"/>
  <c r="F213" i="2"/>
  <c r="E213" i="2"/>
  <c r="D213" i="2"/>
  <c r="C213" i="2"/>
  <c r="B213" i="2"/>
  <c r="A213" i="2"/>
  <c r="G212" i="2"/>
  <c r="F212" i="2"/>
  <c r="E212" i="2"/>
  <c r="D212" i="2"/>
  <c r="C212" i="2"/>
  <c r="B212" i="2"/>
  <c r="A212" i="2"/>
  <c r="G211" i="2"/>
  <c r="F211" i="2"/>
  <c r="E211" i="2"/>
  <c r="D211" i="2"/>
  <c r="C211" i="2"/>
  <c r="B211" i="2"/>
  <c r="A211" i="2"/>
  <c r="G210" i="2"/>
  <c r="F210" i="2"/>
  <c r="E210" i="2"/>
  <c r="D210" i="2"/>
  <c r="C210" i="2"/>
  <c r="B210" i="2"/>
  <c r="A210" i="2"/>
  <c r="G209" i="2"/>
  <c r="F209" i="2"/>
  <c r="E209" i="2"/>
  <c r="D209" i="2"/>
  <c r="C209" i="2"/>
  <c r="B209" i="2"/>
  <c r="A209" i="2"/>
  <c r="G208" i="2"/>
  <c r="F208" i="2"/>
  <c r="E208" i="2"/>
  <c r="D208" i="2"/>
  <c r="C208" i="2"/>
  <c r="B208" i="2"/>
  <c r="A208" i="2"/>
  <c r="G207" i="2"/>
  <c r="F207" i="2"/>
  <c r="E207" i="2"/>
  <c r="D207" i="2"/>
  <c r="C207" i="2"/>
  <c r="B207" i="2"/>
  <c r="A207" i="2"/>
  <c r="G206" i="2"/>
  <c r="F206" i="2"/>
  <c r="E206" i="2"/>
  <c r="D206" i="2"/>
  <c r="C206" i="2"/>
  <c r="B206" i="2"/>
  <c r="A206" i="2"/>
  <c r="G205" i="2"/>
  <c r="F205" i="2"/>
  <c r="E205" i="2"/>
  <c r="D205" i="2"/>
  <c r="C205" i="2"/>
  <c r="B205" i="2"/>
  <c r="A205" i="2"/>
  <c r="G204" i="2"/>
  <c r="F204" i="2"/>
  <c r="E204" i="2"/>
  <c r="D204" i="2"/>
  <c r="C204" i="2"/>
  <c r="B204" i="2"/>
  <c r="A204" i="2"/>
  <c r="G203" i="2"/>
  <c r="F203" i="2"/>
  <c r="E203" i="2"/>
  <c r="D203" i="2"/>
  <c r="C203" i="2"/>
  <c r="B203" i="2"/>
  <c r="A203" i="2"/>
  <c r="G202" i="2"/>
  <c r="F202" i="2"/>
  <c r="E202" i="2"/>
  <c r="D202" i="2"/>
  <c r="C202" i="2"/>
  <c r="B202" i="2"/>
  <c r="A202" i="2"/>
  <c r="G201" i="2"/>
  <c r="F201" i="2"/>
  <c r="E201" i="2"/>
  <c r="D201" i="2"/>
  <c r="C201" i="2"/>
  <c r="B201" i="2"/>
  <c r="A201" i="2"/>
  <c r="G200" i="2"/>
  <c r="F200" i="2"/>
  <c r="E200" i="2"/>
  <c r="D200" i="2"/>
  <c r="C200" i="2"/>
  <c r="B200" i="2"/>
  <c r="A200" i="2"/>
  <c r="G199" i="2"/>
  <c r="F199" i="2"/>
  <c r="E199" i="2"/>
  <c r="D199" i="2"/>
  <c r="C199" i="2"/>
  <c r="B199" i="2"/>
  <c r="A199" i="2"/>
  <c r="G198" i="2"/>
  <c r="F198" i="2"/>
  <c r="E198" i="2"/>
  <c r="D198" i="2"/>
  <c r="C198" i="2"/>
  <c r="B198" i="2"/>
  <c r="A198" i="2"/>
  <c r="G197" i="2"/>
  <c r="F197" i="2"/>
  <c r="E197" i="2"/>
  <c r="D197" i="2"/>
  <c r="C197" i="2"/>
  <c r="B197" i="2"/>
  <c r="A197" i="2"/>
  <c r="G196" i="2"/>
  <c r="F196" i="2"/>
  <c r="E196" i="2"/>
  <c r="D196" i="2"/>
  <c r="C196" i="2"/>
  <c r="B196" i="2"/>
  <c r="A196" i="2"/>
  <c r="G195" i="2"/>
  <c r="F195" i="2"/>
  <c r="E195" i="2"/>
  <c r="D195" i="2"/>
  <c r="C195" i="2"/>
  <c r="B195" i="2"/>
  <c r="A195" i="2"/>
  <c r="G194" i="2"/>
  <c r="F194" i="2"/>
  <c r="E194" i="2"/>
  <c r="D194" i="2"/>
  <c r="C194" i="2"/>
  <c r="B194" i="2"/>
  <c r="A194" i="2"/>
  <c r="G193" i="2"/>
  <c r="F193" i="2"/>
  <c r="E193" i="2"/>
  <c r="D193" i="2"/>
  <c r="C193" i="2"/>
  <c r="B193" i="2"/>
  <c r="A193" i="2"/>
  <c r="G192" i="2"/>
  <c r="F192" i="2"/>
  <c r="E192" i="2"/>
  <c r="D192" i="2"/>
  <c r="C192" i="2"/>
  <c r="B192" i="2"/>
  <c r="A192" i="2"/>
  <c r="G191" i="2"/>
  <c r="F191" i="2"/>
  <c r="E191" i="2"/>
  <c r="D191" i="2"/>
  <c r="C191" i="2"/>
  <c r="B191" i="2"/>
  <c r="A191" i="2"/>
  <c r="G190" i="2"/>
  <c r="F190" i="2"/>
  <c r="E190" i="2"/>
  <c r="D190" i="2"/>
  <c r="C190" i="2"/>
  <c r="B190" i="2"/>
  <c r="A190" i="2"/>
  <c r="G189" i="2"/>
  <c r="F189" i="2"/>
  <c r="E189" i="2"/>
  <c r="D189" i="2"/>
  <c r="C189" i="2"/>
  <c r="B189" i="2"/>
  <c r="A189" i="2"/>
  <c r="G188" i="2"/>
  <c r="F188" i="2"/>
  <c r="E188" i="2"/>
  <c r="D188" i="2"/>
  <c r="C188" i="2"/>
  <c r="B188" i="2"/>
  <c r="A188" i="2"/>
  <c r="G187" i="2"/>
  <c r="F187" i="2"/>
  <c r="E187" i="2"/>
  <c r="D187" i="2"/>
  <c r="C187" i="2"/>
  <c r="B187" i="2"/>
  <c r="A187" i="2"/>
  <c r="G186" i="2"/>
  <c r="F186" i="2"/>
  <c r="E186" i="2"/>
  <c r="D186" i="2"/>
  <c r="C186" i="2"/>
  <c r="B186" i="2"/>
  <c r="A186" i="2"/>
  <c r="G185" i="2"/>
  <c r="F185" i="2"/>
  <c r="E185" i="2"/>
  <c r="D185" i="2"/>
  <c r="C185" i="2"/>
  <c r="B185" i="2"/>
  <c r="A185" i="2"/>
  <c r="G184" i="2"/>
  <c r="F184" i="2"/>
  <c r="E184" i="2"/>
  <c r="D184" i="2"/>
  <c r="C184" i="2"/>
  <c r="B184" i="2"/>
  <c r="A184" i="2"/>
  <c r="G183" i="2"/>
  <c r="F183" i="2"/>
  <c r="E183" i="2"/>
  <c r="D183" i="2"/>
  <c r="C183" i="2"/>
  <c r="B183" i="2"/>
  <c r="A183" i="2"/>
  <c r="G182" i="2"/>
  <c r="F182" i="2"/>
  <c r="E182" i="2"/>
  <c r="D182" i="2"/>
  <c r="C182" i="2"/>
  <c r="B182" i="2"/>
  <c r="A182" i="2"/>
  <c r="G181" i="2"/>
  <c r="F181" i="2"/>
  <c r="E181" i="2"/>
  <c r="D181" i="2"/>
  <c r="C181" i="2"/>
  <c r="B181" i="2"/>
  <c r="A181" i="2"/>
  <c r="G180" i="2"/>
  <c r="F180" i="2"/>
  <c r="E180" i="2"/>
  <c r="D180" i="2"/>
  <c r="C180" i="2"/>
  <c r="B180" i="2"/>
  <c r="A180" i="2"/>
  <c r="G179" i="2"/>
  <c r="F179" i="2"/>
  <c r="E179" i="2"/>
  <c r="D179" i="2"/>
  <c r="C179" i="2"/>
  <c r="B179" i="2"/>
  <c r="A179" i="2"/>
  <c r="G178" i="2"/>
  <c r="F178" i="2"/>
  <c r="E178" i="2"/>
  <c r="D178" i="2"/>
  <c r="C178" i="2"/>
  <c r="B178" i="2"/>
  <c r="A178" i="2"/>
  <c r="G177" i="2"/>
  <c r="F177" i="2"/>
  <c r="E177" i="2"/>
  <c r="D177" i="2"/>
  <c r="C177" i="2"/>
  <c r="B177" i="2"/>
  <c r="A177" i="2"/>
  <c r="G176" i="2"/>
  <c r="F176" i="2"/>
  <c r="E176" i="2"/>
  <c r="D176" i="2"/>
  <c r="C176" i="2"/>
  <c r="B176" i="2"/>
  <c r="A176" i="2"/>
  <c r="G175" i="2"/>
  <c r="F175" i="2"/>
  <c r="E175" i="2"/>
  <c r="D175" i="2"/>
  <c r="C175" i="2"/>
  <c r="B175" i="2"/>
  <c r="A175" i="2"/>
  <c r="G174" i="2"/>
  <c r="F174" i="2"/>
  <c r="E174" i="2"/>
  <c r="D174" i="2"/>
  <c r="C174" i="2"/>
  <c r="B174" i="2"/>
  <c r="A174" i="2"/>
  <c r="G173" i="2"/>
  <c r="F173" i="2"/>
  <c r="E173" i="2"/>
  <c r="D173" i="2"/>
  <c r="C173" i="2"/>
  <c r="B173" i="2"/>
  <c r="A173" i="2"/>
  <c r="G172" i="2"/>
  <c r="F172" i="2"/>
  <c r="E172" i="2"/>
  <c r="D172" i="2"/>
  <c r="C172" i="2"/>
  <c r="B172" i="2"/>
  <c r="A172" i="2"/>
  <c r="G171" i="2"/>
  <c r="F171" i="2"/>
  <c r="E171" i="2"/>
  <c r="D171" i="2"/>
  <c r="C171" i="2"/>
  <c r="B171" i="2"/>
  <c r="A171" i="2"/>
  <c r="G170" i="2"/>
  <c r="F170" i="2"/>
  <c r="E170" i="2"/>
  <c r="D170" i="2"/>
  <c r="C170" i="2"/>
  <c r="B170" i="2"/>
  <c r="A170" i="2"/>
  <c r="G169" i="2"/>
  <c r="F169" i="2"/>
  <c r="E169" i="2"/>
  <c r="D169" i="2"/>
  <c r="C169" i="2"/>
  <c r="B169" i="2"/>
  <c r="A169" i="2"/>
  <c r="G168" i="2"/>
  <c r="F168" i="2"/>
  <c r="E168" i="2"/>
  <c r="D168" i="2"/>
  <c r="C168" i="2"/>
  <c r="B168" i="2"/>
  <c r="A168" i="2"/>
  <c r="G167" i="2"/>
  <c r="F167" i="2"/>
  <c r="E167" i="2"/>
  <c r="D167" i="2"/>
  <c r="C167" i="2"/>
  <c r="B167" i="2"/>
  <c r="A167" i="2"/>
  <c r="G166" i="2"/>
  <c r="F166" i="2"/>
  <c r="E166" i="2"/>
  <c r="D166" i="2"/>
  <c r="C166" i="2"/>
  <c r="B166" i="2"/>
  <c r="A166" i="2"/>
  <c r="G165" i="2"/>
  <c r="F165" i="2"/>
  <c r="E165" i="2"/>
  <c r="D165" i="2"/>
  <c r="C165" i="2"/>
  <c r="B165" i="2"/>
  <c r="A165" i="2"/>
  <c r="G164" i="2"/>
  <c r="F164" i="2"/>
  <c r="E164" i="2"/>
  <c r="D164" i="2"/>
  <c r="C164" i="2"/>
  <c r="B164" i="2"/>
  <c r="A164" i="2"/>
  <c r="G163" i="2"/>
  <c r="F163" i="2"/>
  <c r="E163" i="2"/>
  <c r="D163" i="2"/>
  <c r="C163" i="2"/>
  <c r="B163" i="2"/>
  <c r="A163" i="2"/>
  <c r="G162" i="2"/>
  <c r="F162" i="2"/>
  <c r="E162" i="2"/>
  <c r="D162" i="2"/>
  <c r="C162" i="2"/>
  <c r="B162" i="2"/>
  <c r="A162" i="2"/>
  <c r="G161" i="2"/>
  <c r="F161" i="2"/>
  <c r="E161" i="2"/>
  <c r="D161" i="2"/>
  <c r="C161" i="2"/>
  <c r="B161" i="2"/>
  <c r="A161" i="2"/>
  <c r="G160" i="2"/>
  <c r="F160" i="2"/>
  <c r="E160" i="2"/>
  <c r="D160" i="2"/>
  <c r="C160" i="2"/>
  <c r="B160" i="2"/>
  <c r="A160" i="2"/>
  <c r="G159" i="2"/>
  <c r="F159" i="2"/>
  <c r="E159" i="2"/>
  <c r="D159" i="2"/>
  <c r="C159" i="2"/>
  <c r="B159" i="2"/>
  <c r="A159" i="2"/>
  <c r="G158" i="2"/>
  <c r="F158" i="2"/>
  <c r="E158" i="2"/>
  <c r="D158" i="2"/>
  <c r="C158" i="2"/>
  <c r="B158" i="2"/>
  <c r="A158" i="2"/>
  <c r="G157" i="2"/>
  <c r="F157" i="2"/>
  <c r="E157" i="2"/>
  <c r="D157" i="2"/>
  <c r="C157" i="2"/>
  <c r="B157" i="2"/>
  <c r="A157" i="2"/>
  <c r="G156" i="2"/>
  <c r="F156" i="2"/>
  <c r="E156" i="2"/>
  <c r="D156" i="2"/>
  <c r="C156" i="2"/>
  <c r="B156" i="2"/>
  <c r="A156" i="2"/>
  <c r="G155" i="2"/>
  <c r="F155" i="2"/>
  <c r="E155" i="2"/>
  <c r="D155" i="2"/>
  <c r="C155" i="2"/>
  <c r="B155" i="2"/>
  <c r="A155" i="2"/>
  <c r="G154" i="2"/>
  <c r="F154" i="2"/>
  <c r="E154" i="2"/>
  <c r="D154" i="2"/>
  <c r="C154" i="2"/>
  <c r="B154" i="2"/>
  <c r="A154" i="2"/>
  <c r="G153" i="2"/>
  <c r="F153" i="2"/>
  <c r="E153" i="2"/>
  <c r="D153" i="2"/>
  <c r="C153" i="2"/>
  <c r="B153" i="2"/>
  <c r="A153" i="2"/>
  <c r="G152" i="2"/>
  <c r="F152" i="2"/>
  <c r="E152" i="2"/>
  <c r="D152" i="2"/>
  <c r="C152" i="2"/>
  <c r="B152" i="2"/>
  <c r="A152" i="2"/>
  <c r="G151" i="2"/>
  <c r="F151" i="2"/>
  <c r="E151" i="2"/>
  <c r="D151" i="2"/>
  <c r="C151" i="2"/>
  <c r="B151" i="2"/>
  <c r="A151" i="2"/>
  <c r="G150" i="2"/>
  <c r="F150" i="2"/>
  <c r="E150" i="2"/>
  <c r="D150" i="2"/>
  <c r="C150" i="2"/>
  <c r="B150" i="2"/>
  <c r="A150" i="2"/>
  <c r="G149" i="2"/>
  <c r="F149" i="2"/>
  <c r="E149" i="2"/>
  <c r="D149" i="2"/>
  <c r="C149" i="2"/>
  <c r="B149" i="2"/>
  <c r="A149" i="2"/>
  <c r="G148" i="2"/>
  <c r="F148" i="2"/>
  <c r="E148" i="2"/>
  <c r="D148" i="2"/>
  <c r="C148" i="2"/>
  <c r="B148" i="2"/>
  <c r="A148" i="2"/>
  <c r="G147" i="2"/>
  <c r="F147" i="2"/>
  <c r="E147" i="2"/>
  <c r="D147" i="2"/>
  <c r="C147" i="2"/>
  <c r="B147" i="2"/>
  <c r="A147" i="2"/>
  <c r="G146" i="2"/>
  <c r="F146" i="2"/>
  <c r="E146" i="2"/>
  <c r="D146" i="2"/>
  <c r="C146" i="2"/>
  <c r="B146" i="2"/>
  <c r="A146" i="2"/>
  <c r="G145" i="2"/>
  <c r="F145" i="2"/>
  <c r="E145" i="2"/>
  <c r="D145" i="2"/>
  <c r="C145" i="2"/>
  <c r="B145" i="2"/>
  <c r="A145" i="2"/>
  <c r="G144" i="2"/>
  <c r="F144" i="2"/>
  <c r="E144" i="2"/>
  <c r="D144" i="2"/>
  <c r="C144" i="2"/>
  <c r="B144" i="2"/>
  <c r="A144" i="2"/>
  <c r="G143" i="2"/>
  <c r="F143" i="2"/>
  <c r="E143" i="2"/>
  <c r="D143" i="2"/>
  <c r="C143" i="2"/>
  <c r="B143" i="2"/>
  <c r="A143" i="2"/>
  <c r="G142" i="2"/>
  <c r="F142" i="2"/>
  <c r="E142" i="2"/>
  <c r="D142" i="2"/>
  <c r="C142" i="2"/>
  <c r="B142" i="2"/>
  <c r="A142" i="2"/>
  <c r="G141" i="2"/>
  <c r="F141" i="2"/>
  <c r="E141" i="2"/>
  <c r="D141" i="2"/>
  <c r="C141" i="2"/>
  <c r="B141" i="2"/>
  <c r="A141" i="2"/>
  <c r="G140" i="2"/>
  <c r="F140" i="2"/>
  <c r="E140" i="2"/>
  <c r="D140" i="2"/>
  <c r="C140" i="2"/>
  <c r="B140" i="2"/>
  <c r="A140" i="2"/>
  <c r="G139" i="2"/>
  <c r="F139" i="2"/>
  <c r="E139" i="2"/>
  <c r="D139" i="2"/>
  <c r="C139" i="2"/>
  <c r="B139" i="2"/>
  <c r="A139" i="2"/>
  <c r="G138" i="2"/>
  <c r="F138" i="2"/>
  <c r="E138" i="2"/>
  <c r="D138" i="2"/>
  <c r="C138" i="2"/>
  <c r="B138" i="2"/>
  <c r="A138" i="2"/>
  <c r="G137" i="2"/>
  <c r="F137" i="2"/>
  <c r="E137" i="2"/>
  <c r="D137" i="2"/>
  <c r="C137" i="2"/>
  <c r="B137" i="2"/>
  <c r="A137" i="2"/>
  <c r="G136" i="2"/>
  <c r="F136" i="2"/>
  <c r="E136" i="2"/>
  <c r="D136" i="2"/>
  <c r="C136" i="2"/>
  <c r="B136" i="2"/>
  <c r="A136" i="2"/>
  <c r="G135" i="2"/>
  <c r="F135" i="2"/>
  <c r="E135" i="2"/>
  <c r="D135" i="2"/>
  <c r="C135" i="2"/>
  <c r="B135" i="2"/>
  <c r="A135" i="2"/>
  <c r="G134" i="2"/>
  <c r="F134" i="2"/>
  <c r="E134" i="2"/>
  <c r="D134" i="2"/>
  <c r="C134" i="2"/>
  <c r="B134" i="2"/>
  <c r="A134" i="2"/>
  <c r="G133" i="2"/>
  <c r="F133" i="2"/>
  <c r="E133" i="2"/>
  <c r="D133" i="2"/>
  <c r="C133" i="2"/>
  <c r="B133" i="2"/>
  <c r="A133" i="2"/>
  <c r="G132" i="2"/>
  <c r="F132" i="2"/>
  <c r="E132" i="2"/>
  <c r="D132" i="2"/>
  <c r="C132" i="2"/>
  <c r="B132" i="2"/>
  <c r="A132" i="2"/>
  <c r="G131" i="2"/>
  <c r="F131" i="2"/>
  <c r="E131" i="2"/>
  <c r="D131" i="2"/>
  <c r="C131" i="2"/>
  <c r="B131" i="2"/>
  <c r="A131" i="2"/>
  <c r="G130" i="2"/>
  <c r="F130" i="2"/>
  <c r="E130" i="2"/>
  <c r="D130" i="2"/>
  <c r="C130" i="2"/>
  <c r="B130" i="2"/>
  <c r="A130" i="2"/>
  <c r="G129" i="2"/>
  <c r="F129" i="2"/>
  <c r="E129" i="2"/>
  <c r="D129" i="2"/>
  <c r="C129" i="2"/>
  <c r="B129" i="2"/>
  <c r="A129" i="2"/>
  <c r="G128" i="2"/>
  <c r="F128" i="2"/>
  <c r="E128" i="2"/>
  <c r="D128" i="2"/>
  <c r="C128" i="2"/>
  <c r="B128" i="2"/>
  <c r="A128" i="2"/>
  <c r="G127" i="2"/>
  <c r="F127" i="2"/>
  <c r="E127" i="2"/>
  <c r="D127" i="2"/>
  <c r="C127" i="2"/>
  <c r="B127" i="2"/>
  <c r="A127" i="2"/>
  <c r="G126" i="2"/>
  <c r="F126" i="2"/>
  <c r="E126" i="2"/>
  <c r="D126" i="2"/>
  <c r="C126" i="2"/>
  <c r="B126" i="2"/>
  <c r="A126" i="2"/>
  <c r="G125" i="2"/>
  <c r="F125" i="2"/>
  <c r="E125" i="2"/>
  <c r="D125" i="2"/>
  <c r="C125" i="2"/>
  <c r="B125" i="2"/>
  <c r="A125" i="2"/>
  <c r="G124" i="2"/>
  <c r="F124" i="2"/>
  <c r="E124" i="2"/>
  <c r="D124" i="2"/>
  <c r="C124" i="2"/>
  <c r="B124" i="2"/>
  <c r="A124" i="2"/>
  <c r="G123" i="2"/>
  <c r="F123" i="2"/>
  <c r="E123" i="2"/>
  <c r="D123" i="2"/>
  <c r="C123" i="2"/>
  <c r="B123" i="2"/>
  <c r="A123" i="2"/>
  <c r="G122" i="2"/>
  <c r="F122" i="2"/>
  <c r="E122" i="2"/>
  <c r="D122" i="2"/>
  <c r="C122" i="2"/>
  <c r="B122" i="2"/>
  <c r="A122" i="2"/>
  <c r="G121" i="2"/>
  <c r="F121" i="2"/>
  <c r="E121" i="2"/>
  <c r="D121" i="2"/>
  <c r="C121" i="2"/>
  <c r="B121" i="2"/>
  <c r="A121" i="2"/>
  <c r="G120" i="2"/>
  <c r="F120" i="2"/>
  <c r="E120" i="2"/>
  <c r="D120" i="2"/>
  <c r="C120" i="2"/>
  <c r="B120" i="2"/>
  <c r="A120" i="2"/>
  <c r="G119" i="2"/>
  <c r="F119" i="2"/>
  <c r="E119" i="2"/>
  <c r="D119" i="2"/>
  <c r="C119" i="2"/>
  <c r="B119" i="2"/>
  <c r="A119" i="2"/>
  <c r="G118" i="2"/>
  <c r="F118" i="2"/>
  <c r="E118" i="2"/>
  <c r="D118" i="2"/>
  <c r="C118" i="2"/>
  <c r="B118" i="2"/>
  <c r="A118" i="2"/>
  <c r="G117" i="2"/>
  <c r="F117" i="2"/>
  <c r="E117" i="2"/>
  <c r="D117" i="2"/>
  <c r="C117" i="2"/>
  <c r="B117" i="2"/>
  <c r="A117" i="2"/>
  <c r="G116" i="2"/>
  <c r="F116" i="2"/>
  <c r="E116" i="2"/>
  <c r="D116" i="2"/>
  <c r="C116" i="2"/>
  <c r="B116" i="2"/>
  <c r="A116" i="2"/>
  <c r="G115" i="2"/>
  <c r="F115" i="2"/>
  <c r="E115" i="2"/>
  <c r="D115" i="2"/>
  <c r="C115" i="2"/>
  <c r="B115" i="2"/>
  <c r="A115" i="2"/>
  <c r="G114" i="2"/>
  <c r="F114" i="2"/>
  <c r="E114" i="2"/>
  <c r="D114" i="2"/>
  <c r="C114" i="2"/>
  <c r="B114" i="2"/>
  <c r="A114" i="2"/>
  <c r="G113" i="2"/>
  <c r="F113" i="2"/>
  <c r="E113" i="2"/>
  <c r="D113" i="2"/>
  <c r="C113" i="2"/>
  <c r="B113" i="2"/>
  <c r="A113" i="2"/>
  <c r="G112" i="2"/>
  <c r="F112" i="2"/>
  <c r="E112" i="2"/>
  <c r="D112" i="2"/>
  <c r="C112" i="2"/>
  <c r="B112" i="2"/>
  <c r="A112" i="2"/>
  <c r="G111" i="2"/>
  <c r="F111" i="2"/>
  <c r="E111" i="2"/>
  <c r="D111" i="2"/>
  <c r="C111" i="2"/>
  <c r="B111" i="2"/>
  <c r="A111" i="2"/>
  <c r="G110" i="2"/>
  <c r="F110" i="2"/>
  <c r="E110" i="2"/>
  <c r="D110" i="2"/>
  <c r="C110" i="2"/>
  <c r="B110" i="2"/>
  <c r="A110" i="2"/>
  <c r="G109" i="2"/>
  <c r="F109" i="2"/>
  <c r="E109" i="2"/>
  <c r="D109" i="2"/>
  <c r="C109" i="2"/>
  <c r="B109" i="2"/>
  <c r="A109" i="2"/>
  <c r="G108" i="2"/>
  <c r="F108" i="2"/>
  <c r="E108" i="2"/>
  <c r="D108" i="2"/>
  <c r="C108" i="2"/>
  <c r="B108" i="2"/>
  <c r="A108" i="2"/>
  <c r="G107" i="2"/>
  <c r="F107" i="2"/>
  <c r="E107" i="2"/>
  <c r="D107" i="2"/>
  <c r="C107" i="2"/>
  <c r="B107" i="2"/>
  <c r="A107" i="2"/>
  <c r="G106" i="2"/>
  <c r="F106" i="2"/>
  <c r="E106" i="2"/>
  <c r="D106" i="2"/>
  <c r="C106" i="2"/>
  <c r="B106" i="2"/>
  <c r="A106" i="2"/>
  <c r="G105" i="2"/>
  <c r="F105" i="2"/>
  <c r="E105" i="2"/>
  <c r="D105" i="2"/>
  <c r="C105" i="2"/>
  <c r="B105" i="2"/>
  <c r="A105" i="2"/>
  <c r="G104" i="2"/>
  <c r="F104" i="2"/>
  <c r="E104" i="2"/>
  <c r="D104" i="2"/>
  <c r="C104" i="2"/>
  <c r="B104" i="2"/>
  <c r="A104" i="2"/>
  <c r="G103" i="2"/>
  <c r="F103" i="2"/>
  <c r="E103" i="2"/>
  <c r="D103" i="2"/>
  <c r="C103" i="2"/>
  <c r="B103" i="2"/>
  <c r="A103" i="2"/>
  <c r="G102" i="2"/>
  <c r="F102" i="2"/>
  <c r="E102" i="2"/>
  <c r="D102" i="2"/>
  <c r="C102" i="2"/>
  <c r="B102" i="2"/>
  <c r="A102" i="2"/>
  <c r="G101" i="2"/>
  <c r="F101" i="2"/>
  <c r="E101" i="2"/>
  <c r="D101" i="2"/>
  <c r="C101" i="2"/>
  <c r="B101" i="2"/>
  <c r="A101" i="2"/>
  <c r="G100" i="2"/>
  <c r="F100" i="2"/>
  <c r="E100" i="2"/>
  <c r="D100" i="2"/>
  <c r="C100" i="2"/>
  <c r="B100" i="2"/>
  <c r="A100" i="2"/>
  <c r="G99" i="2"/>
  <c r="F99" i="2"/>
  <c r="E99" i="2"/>
  <c r="D99" i="2"/>
  <c r="C99" i="2"/>
  <c r="B99" i="2"/>
  <c r="A99" i="2"/>
  <c r="G98" i="2"/>
  <c r="F98" i="2"/>
  <c r="E98" i="2"/>
  <c r="D98" i="2"/>
  <c r="C98" i="2"/>
  <c r="B98" i="2"/>
  <c r="A98" i="2"/>
  <c r="G97" i="2"/>
  <c r="F97" i="2"/>
  <c r="E97" i="2"/>
  <c r="D97" i="2"/>
  <c r="C97" i="2"/>
  <c r="B97" i="2"/>
  <c r="A97" i="2"/>
  <c r="G96" i="2"/>
  <c r="F96" i="2"/>
  <c r="E96" i="2"/>
  <c r="D96" i="2"/>
  <c r="C96" i="2"/>
  <c r="B96" i="2"/>
  <c r="A96" i="2"/>
  <c r="G95" i="2"/>
  <c r="F95" i="2"/>
  <c r="E95" i="2"/>
  <c r="D95" i="2"/>
  <c r="C95" i="2"/>
  <c r="B95" i="2"/>
  <c r="A95" i="2"/>
  <c r="G94" i="2"/>
  <c r="F94" i="2"/>
  <c r="E94" i="2"/>
  <c r="D94" i="2"/>
  <c r="C94" i="2"/>
  <c r="B94" i="2"/>
  <c r="A94" i="2"/>
  <c r="G93" i="2"/>
  <c r="F93" i="2"/>
  <c r="E93" i="2"/>
  <c r="D93" i="2"/>
  <c r="C93" i="2"/>
  <c r="B93" i="2"/>
  <c r="A93" i="2"/>
  <c r="G92" i="2"/>
  <c r="F92" i="2"/>
  <c r="E92" i="2"/>
  <c r="D92" i="2"/>
  <c r="C92" i="2"/>
  <c r="B92" i="2"/>
  <c r="A92" i="2"/>
  <c r="G91" i="2"/>
  <c r="F91" i="2"/>
  <c r="E91" i="2"/>
  <c r="D91" i="2"/>
  <c r="C91" i="2"/>
  <c r="B91" i="2"/>
  <c r="A91" i="2"/>
  <c r="G90" i="2"/>
  <c r="F90" i="2"/>
  <c r="E90" i="2"/>
  <c r="D90" i="2"/>
  <c r="C90" i="2"/>
  <c r="B90" i="2"/>
  <c r="A90" i="2"/>
  <c r="G89" i="2"/>
  <c r="F89" i="2"/>
  <c r="E89" i="2"/>
  <c r="D89" i="2"/>
  <c r="C89" i="2"/>
  <c r="B89" i="2"/>
  <c r="A89" i="2"/>
  <c r="G88" i="2"/>
  <c r="F88" i="2"/>
  <c r="E88" i="2"/>
  <c r="D88" i="2"/>
  <c r="C88" i="2"/>
  <c r="B88" i="2"/>
  <c r="A88" i="2"/>
  <c r="G87" i="2"/>
  <c r="F87" i="2"/>
  <c r="E87" i="2"/>
  <c r="D87" i="2"/>
  <c r="C87" i="2"/>
  <c r="B87" i="2"/>
  <c r="A87" i="2"/>
  <c r="G86" i="2"/>
  <c r="F86" i="2"/>
  <c r="E86" i="2"/>
  <c r="D86" i="2"/>
  <c r="C86" i="2"/>
  <c r="B86" i="2"/>
  <c r="A86" i="2"/>
  <c r="G85" i="2"/>
  <c r="F85" i="2"/>
  <c r="E85" i="2"/>
  <c r="D85" i="2"/>
  <c r="C85" i="2"/>
  <c r="B85" i="2"/>
  <c r="A85" i="2"/>
  <c r="G84" i="2"/>
  <c r="F84" i="2"/>
  <c r="E84" i="2"/>
  <c r="D84" i="2"/>
  <c r="C84" i="2"/>
  <c r="B84" i="2"/>
  <c r="A84" i="2"/>
  <c r="G83" i="2"/>
  <c r="F83" i="2"/>
  <c r="E83" i="2"/>
  <c r="D83" i="2"/>
  <c r="C83" i="2"/>
  <c r="B83" i="2"/>
  <c r="A83" i="2"/>
  <c r="G82" i="2"/>
  <c r="F82" i="2"/>
  <c r="E82" i="2"/>
  <c r="D82" i="2"/>
  <c r="C82" i="2"/>
  <c r="B82" i="2"/>
  <c r="A82" i="2"/>
  <c r="G81" i="2"/>
  <c r="F81" i="2"/>
  <c r="E81" i="2"/>
  <c r="D81" i="2"/>
  <c r="C81" i="2"/>
  <c r="B81" i="2"/>
  <c r="A81" i="2"/>
  <c r="G80" i="2"/>
  <c r="F80" i="2"/>
  <c r="E80" i="2"/>
  <c r="D80" i="2"/>
  <c r="C80" i="2"/>
  <c r="B80" i="2"/>
  <c r="A80" i="2"/>
  <c r="G79" i="2"/>
  <c r="F79" i="2"/>
  <c r="E79" i="2"/>
  <c r="D79" i="2"/>
  <c r="C79" i="2"/>
  <c r="B79" i="2"/>
  <c r="A79" i="2"/>
  <c r="G78" i="2"/>
  <c r="F78" i="2"/>
  <c r="E78" i="2"/>
  <c r="D78" i="2"/>
  <c r="C78" i="2"/>
  <c r="B78" i="2"/>
  <c r="A78" i="2"/>
  <c r="G77" i="2"/>
  <c r="F77" i="2"/>
  <c r="E77" i="2"/>
  <c r="D77" i="2"/>
  <c r="C77" i="2"/>
  <c r="B77" i="2"/>
  <c r="A77" i="2"/>
  <c r="G76" i="2"/>
  <c r="F76" i="2"/>
  <c r="E76" i="2"/>
  <c r="D76" i="2"/>
  <c r="C76" i="2"/>
  <c r="B76" i="2"/>
  <c r="A76" i="2"/>
  <c r="G75" i="2"/>
  <c r="F75" i="2"/>
  <c r="E75" i="2"/>
  <c r="D75" i="2"/>
  <c r="C75" i="2"/>
  <c r="B75" i="2"/>
  <c r="A75" i="2"/>
  <c r="G74" i="2"/>
  <c r="F74" i="2"/>
  <c r="E74" i="2"/>
  <c r="D74" i="2"/>
  <c r="C74" i="2"/>
  <c r="B74" i="2"/>
  <c r="A74" i="2"/>
  <c r="G73" i="2"/>
  <c r="F73" i="2"/>
  <c r="E73" i="2"/>
  <c r="D73" i="2"/>
  <c r="C73" i="2"/>
  <c r="B73" i="2"/>
  <c r="A73" i="2"/>
  <c r="G72" i="2"/>
  <c r="F72" i="2"/>
  <c r="E72" i="2"/>
  <c r="D72" i="2"/>
  <c r="C72" i="2"/>
  <c r="B72" i="2"/>
  <c r="A72" i="2"/>
  <c r="G71" i="2"/>
  <c r="F71" i="2"/>
  <c r="E71" i="2"/>
  <c r="D71" i="2"/>
  <c r="C71" i="2"/>
  <c r="B71" i="2"/>
  <c r="A71" i="2"/>
  <c r="G70" i="2"/>
  <c r="F70" i="2"/>
  <c r="E70" i="2"/>
  <c r="D70" i="2"/>
  <c r="C70" i="2"/>
  <c r="B70" i="2"/>
  <c r="A70" i="2"/>
  <c r="G69" i="2"/>
  <c r="F69" i="2"/>
  <c r="E69" i="2"/>
  <c r="D69" i="2"/>
  <c r="C69" i="2"/>
  <c r="B69" i="2"/>
  <c r="A69" i="2"/>
  <c r="G68" i="2"/>
  <c r="F68" i="2"/>
  <c r="E68" i="2"/>
  <c r="D68" i="2"/>
  <c r="C68" i="2"/>
  <c r="B68" i="2"/>
  <c r="A68" i="2"/>
  <c r="G67" i="2"/>
  <c r="F67" i="2"/>
  <c r="E67" i="2"/>
  <c r="D67" i="2"/>
  <c r="C67" i="2"/>
  <c r="B67" i="2"/>
  <c r="A67" i="2"/>
  <c r="G66" i="2"/>
  <c r="F66" i="2"/>
  <c r="E66" i="2"/>
  <c r="D66" i="2"/>
  <c r="C66" i="2"/>
  <c r="B66" i="2"/>
  <c r="A66" i="2"/>
  <c r="G65" i="2"/>
  <c r="F65" i="2"/>
  <c r="E65" i="2"/>
  <c r="D65" i="2"/>
  <c r="C65" i="2"/>
  <c r="B65" i="2"/>
  <c r="A65" i="2"/>
  <c r="G64" i="2"/>
  <c r="F64" i="2"/>
  <c r="E64" i="2"/>
  <c r="D64" i="2"/>
  <c r="C64" i="2"/>
  <c r="B64" i="2"/>
  <c r="A64" i="2"/>
  <c r="G63" i="2"/>
  <c r="F63" i="2"/>
  <c r="E63" i="2"/>
  <c r="D63" i="2"/>
  <c r="C63" i="2"/>
  <c r="B63" i="2"/>
  <c r="A63" i="2"/>
  <c r="G62" i="2"/>
  <c r="F62" i="2"/>
  <c r="E62" i="2"/>
  <c r="D62" i="2"/>
  <c r="C62" i="2"/>
  <c r="B62" i="2"/>
  <c r="A62" i="2"/>
  <c r="G61" i="2"/>
  <c r="F61" i="2"/>
  <c r="E61" i="2"/>
  <c r="D61" i="2"/>
  <c r="C61" i="2"/>
  <c r="B61" i="2"/>
  <c r="A61" i="2"/>
  <c r="G60" i="2"/>
  <c r="F60" i="2"/>
  <c r="E60" i="2"/>
  <c r="D60" i="2"/>
  <c r="C60" i="2"/>
  <c r="B60" i="2"/>
  <c r="A60" i="2"/>
  <c r="G59" i="2"/>
  <c r="F59" i="2"/>
  <c r="E59" i="2"/>
  <c r="D59" i="2"/>
  <c r="C59" i="2"/>
  <c r="B59" i="2"/>
  <c r="A59" i="2"/>
  <c r="G58" i="2"/>
  <c r="F58" i="2"/>
  <c r="E58" i="2"/>
  <c r="D58" i="2"/>
  <c r="C58" i="2"/>
  <c r="B58" i="2"/>
  <c r="A58" i="2"/>
  <c r="G57" i="2"/>
  <c r="F57" i="2"/>
  <c r="E57" i="2"/>
  <c r="D57" i="2"/>
  <c r="C57" i="2"/>
  <c r="B57" i="2"/>
  <c r="A57" i="2"/>
  <c r="G56" i="2"/>
  <c r="F56" i="2"/>
  <c r="E56" i="2"/>
  <c r="D56" i="2"/>
  <c r="C56" i="2"/>
  <c r="B56" i="2"/>
  <c r="A56" i="2"/>
  <c r="G55" i="2"/>
  <c r="F55" i="2"/>
  <c r="E55" i="2"/>
  <c r="D55" i="2"/>
  <c r="C55" i="2"/>
  <c r="B55" i="2"/>
  <c r="A55" i="2"/>
  <c r="G54" i="2"/>
  <c r="F54" i="2"/>
  <c r="E54" i="2"/>
  <c r="D54" i="2"/>
  <c r="C54" i="2"/>
  <c r="B54" i="2"/>
  <c r="A54" i="2"/>
  <c r="G53" i="2"/>
  <c r="F53" i="2"/>
  <c r="E53" i="2"/>
  <c r="D53" i="2"/>
  <c r="C53" i="2"/>
  <c r="B53" i="2"/>
  <c r="A53" i="2"/>
  <c r="G52" i="2"/>
  <c r="F52" i="2"/>
  <c r="E52" i="2"/>
  <c r="D52" i="2"/>
  <c r="C52" i="2"/>
  <c r="B52" i="2"/>
  <c r="A52" i="2"/>
  <c r="G51" i="2"/>
  <c r="F51" i="2"/>
  <c r="E51" i="2"/>
  <c r="D51" i="2"/>
  <c r="C51" i="2"/>
  <c r="B51" i="2"/>
  <c r="A51" i="2"/>
  <c r="G50" i="2"/>
  <c r="F50" i="2"/>
  <c r="E50" i="2"/>
  <c r="D50" i="2"/>
  <c r="C50" i="2"/>
  <c r="B50" i="2"/>
  <c r="A50" i="2"/>
  <c r="G49" i="2"/>
  <c r="F49" i="2"/>
  <c r="E49" i="2"/>
  <c r="D49" i="2"/>
  <c r="C49" i="2"/>
  <c r="B49" i="2"/>
  <c r="A49" i="2"/>
  <c r="G48" i="2"/>
  <c r="F48" i="2"/>
  <c r="E48" i="2"/>
  <c r="D48" i="2"/>
  <c r="C48" i="2"/>
  <c r="B48" i="2"/>
  <c r="A48" i="2"/>
  <c r="G47" i="2"/>
  <c r="F47" i="2"/>
  <c r="E47" i="2"/>
  <c r="D47" i="2"/>
  <c r="C47" i="2"/>
  <c r="B47" i="2"/>
  <c r="A47" i="2"/>
  <c r="G46" i="2"/>
  <c r="F46" i="2"/>
  <c r="E46" i="2"/>
  <c r="D46" i="2"/>
  <c r="C46" i="2"/>
  <c r="B46" i="2"/>
  <c r="A46" i="2"/>
  <c r="G45" i="2"/>
  <c r="F45" i="2"/>
  <c r="E45" i="2"/>
  <c r="D45" i="2"/>
  <c r="C45" i="2"/>
  <c r="B45" i="2"/>
  <c r="A45" i="2"/>
  <c r="G44" i="2"/>
  <c r="F44" i="2"/>
  <c r="E44" i="2"/>
  <c r="D44" i="2"/>
  <c r="C44" i="2"/>
  <c r="B44" i="2"/>
  <c r="A44" i="2"/>
  <c r="G43" i="2"/>
  <c r="F43" i="2"/>
  <c r="E43" i="2"/>
  <c r="D43" i="2"/>
  <c r="C43" i="2"/>
  <c r="B43" i="2"/>
  <c r="A43" i="2"/>
  <c r="G42" i="2"/>
  <c r="F42" i="2"/>
  <c r="E42" i="2"/>
  <c r="D42" i="2"/>
  <c r="C42" i="2"/>
  <c r="B42" i="2"/>
  <c r="A42" i="2"/>
  <c r="G41" i="2"/>
  <c r="F41" i="2"/>
  <c r="E41" i="2"/>
  <c r="D41" i="2"/>
  <c r="C41" i="2"/>
  <c r="B41" i="2"/>
  <c r="A41" i="2"/>
  <c r="G40" i="2"/>
  <c r="F40" i="2"/>
  <c r="E40" i="2"/>
  <c r="D40" i="2"/>
  <c r="C40" i="2"/>
  <c r="B40" i="2"/>
  <c r="A40" i="2"/>
  <c r="G39" i="2"/>
  <c r="F39" i="2"/>
  <c r="E39" i="2"/>
  <c r="D39" i="2"/>
  <c r="C39" i="2"/>
  <c r="B39" i="2"/>
  <c r="A39" i="2"/>
  <c r="G38" i="2"/>
  <c r="F38" i="2"/>
  <c r="E38" i="2"/>
  <c r="D38" i="2"/>
  <c r="C38" i="2"/>
  <c r="B38" i="2"/>
  <c r="A38" i="2"/>
  <c r="G37" i="2"/>
  <c r="F37" i="2"/>
  <c r="E37" i="2"/>
  <c r="D37" i="2"/>
  <c r="C37" i="2"/>
  <c r="B37" i="2"/>
  <c r="A37" i="2"/>
  <c r="G36" i="2"/>
  <c r="F36" i="2"/>
  <c r="E36" i="2"/>
  <c r="D36" i="2"/>
  <c r="C36" i="2"/>
  <c r="B36" i="2"/>
  <c r="A36" i="2"/>
  <c r="G35" i="2"/>
  <c r="F35" i="2"/>
  <c r="E35" i="2"/>
  <c r="D35" i="2"/>
  <c r="C35" i="2"/>
  <c r="B35" i="2"/>
  <c r="A35" i="2"/>
  <c r="G34" i="2"/>
  <c r="F34" i="2"/>
  <c r="E34" i="2"/>
  <c r="D34" i="2"/>
  <c r="C34" i="2"/>
  <c r="B34" i="2"/>
  <c r="A34" i="2"/>
  <c r="G33" i="2"/>
  <c r="F33" i="2"/>
  <c r="E33" i="2"/>
  <c r="D33" i="2"/>
  <c r="C33" i="2"/>
  <c r="B33" i="2"/>
  <c r="A33" i="2"/>
  <c r="G32" i="2"/>
  <c r="F32" i="2"/>
  <c r="E32" i="2"/>
  <c r="D32" i="2"/>
  <c r="C32" i="2"/>
  <c r="B32" i="2"/>
  <c r="A32" i="2"/>
  <c r="G31" i="2"/>
  <c r="F31" i="2"/>
  <c r="E31" i="2"/>
  <c r="D31" i="2"/>
  <c r="C31" i="2"/>
  <c r="B31" i="2"/>
  <c r="A31" i="2"/>
  <c r="G30" i="2"/>
  <c r="F30" i="2"/>
  <c r="E30" i="2"/>
  <c r="D30" i="2"/>
  <c r="C30" i="2"/>
  <c r="B30" i="2"/>
  <c r="A30" i="2"/>
  <c r="G29" i="2"/>
  <c r="F29" i="2"/>
  <c r="E29" i="2"/>
  <c r="D29" i="2"/>
  <c r="C29" i="2"/>
  <c r="B29" i="2"/>
  <c r="A29" i="2"/>
  <c r="G28" i="2"/>
  <c r="F28" i="2"/>
  <c r="E28" i="2"/>
  <c r="D28" i="2"/>
  <c r="C28" i="2"/>
  <c r="B28" i="2"/>
  <c r="A28" i="2"/>
  <c r="G27" i="2"/>
  <c r="F27" i="2"/>
  <c r="E27" i="2"/>
  <c r="D27" i="2"/>
  <c r="C27" i="2"/>
  <c r="B27" i="2"/>
  <c r="A27" i="2"/>
  <c r="G26" i="2"/>
  <c r="F26" i="2"/>
  <c r="E26" i="2"/>
  <c r="D26" i="2"/>
  <c r="C26" i="2"/>
  <c r="B26" i="2"/>
  <c r="A26" i="2"/>
  <c r="G25" i="2"/>
  <c r="F25" i="2"/>
  <c r="E25" i="2"/>
  <c r="D25" i="2"/>
  <c r="C25" i="2"/>
  <c r="B25" i="2"/>
  <c r="A25" i="2"/>
  <c r="G24" i="2"/>
  <c r="F24" i="2"/>
  <c r="E24" i="2"/>
  <c r="D24" i="2"/>
  <c r="C24" i="2"/>
  <c r="B24" i="2"/>
  <c r="A24" i="2"/>
  <c r="G23" i="2"/>
  <c r="F23" i="2"/>
  <c r="E23" i="2"/>
  <c r="D23" i="2"/>
  <c r="C23" i="2"/>
  <c r="B23" i="2"/>
  <c r="A23" i="2"/>
  <c r="G22" i="2"/>
  <c r="F22" i="2"/>
  <c r="E22" i="2"/>
  <c r="D22" i="2"/>
  <c r="C22" i="2"/>
  <c r="B22" i="2"/>
  <c r="A22" i="2"/>
  <c r="G21" i="2"/>
  <c r="F21" i="2"/>
  <c r="E21" i="2"/>
  <c r="D21" i="2"/>
  <c r="C21" i="2"/>
  <c r="B21" i="2"/>
  <c r="A21" i="2"/>
  <c r="G20" i="2"/>
  <c r="F20" i="2"/>
  <c r="E20" i="2"/>
  <c r="D20" i="2"/>
  <c r="C20" i="2"/>
  <c r="B20" i="2"/>
  <c r="A20" i="2"/>
  <c r="G19" i="2"/>
  <c r="F19" i="2"/>
  <c r="E19" i="2"/>
  <c r="D19" i="2"/>
  <c r="C19" i="2"/>
  <c r="B19" i="2"/>
  <c r="A19" i="2"/>
  <c r="G18" i="2"/>
  <c r="F18" i="2"/>
  <c r="E18" i="2"/>
  <c r="D18" i="2"/>
  <c r="C18" i="2"/>
  <c r="B18" i="2"/>
  <c r="A18" i="2"/>
  <c r="G17" i="2"/>
  <c r="F17" i="2"/>
  <c r="E17" i="2"/>
  <c r="D17" i="2"/>
  <c r="C17" i="2"/>
  <c r="B17" i="2"/>
  <c r="A17" i="2"/>
  <c r="G16" i="2"/>
  <c r="F16" i="2"/>
  <c r="E16" i="2"/>
  <c r="D16" i="2"/>
  <c r="C16" i="2"/>
  <c r="B16" i="2"/>
  <c r="A16" i="2"/>
  <c r="G15" i="2"/>
  <c r="F15" i="2"/>
  <c r="E15" i="2"/>
  <c r="D15" i="2"/>
  <c r="C15" i="2"/>
  <c r="B15" i="2"/>
  <c r="A15" i="2"/>
  <c r="G14" i="2"/>
  <c r="F14" i="2"/>
  <c r="E14" i="2"/>
  <c r="D14" i="2"/>
  <c r="C14" i="2"/>
  <c r="B14" i="2"/>
  <c r="A14" i="2"/>
  <c r="G13" i="2"/>
  <c r="F13" i="2"/>
  <c r="E13" i="2"/>
  <c r="D13" i="2"/>
  <c r="C13" i="2"/>
  <c r="B13" i="2"/>
  <c r="A13" i="2"/>
  <c r="G12" i="2"/>
  <c r="F12" i="2"/>
  <c r="E12" i="2"/>
  <c r="D12" i="2"/>
  <c r="C12" i="2"/>
  <c r="B12" i="2"/>
  <c r="A12" i="2"/>
  <c r="G11" i="2"/>
  <c r="F11" i="2"/>
  <c r="E11" i="2"/>
  <c r="D11" i="2"/>
  <c r="C11" i="2"/>
  <c r="B11" i="2"/>
  <c r="A11" i="2"/>
  <c r="G10" i="2"/>
  <c r="F10" i="2"/>
  <c r="E10" i="2"/>
  <c r="D10" i="2"/>
  <c r="C10" i="2"/>
  <c r="B10" i="2"/>
  <c r="A10" i="2"/>
  <c r="G9" i="2"/>
  <c r="F9" i="2"/>
  <c r="E9" i="2"/>
  <c r="D9" i="2"/>
  <c r="C9" i="2"/>
  <c r="B9" i="2"/>
  <c r="A9" i="2"/>
  <c r="G8" i="2"/>
  <c r="F8" i="2"/>
  <c r="E8" i="2"/>
  <c r="D8" i="2"/>
  <c r="C8" i="2"/>
  <c r="B8" i="2"/>
  <c r="A8" i="2"/>
  <c r="G7" i="2"/>
  <c r="F7" i="2"/>
  <c r="E7" i="2"/>
  <c r="D7" i="2"/>
  <c r="C7" i="2"/>
  <c r="B7" i="2"/>
  <c r="A7" i="2"/>
  <c r="G6" i="2"/>
  <c r="F6" i="2"/>
  <c r="E6" i="2"/>
  <c r="D6" i="2"/>
  <c r="C6" i="2"/>
  <c r="B6" i="2"/>
  <c r="A6" i="2"/>
  <c r="G5" i="2"/>
  <c r="F5" i="2"/>
  <c r="E5" i="2"/>
  <c r="D5" i="2"/>
  <c r="C5" i="2"/>
  <c r="B5" i="2"/>
  <c r="A5" i="2"/>
  <c r="G4" i="2"/>
  <c r="F4" i="2"/>
  <c r="E4" i="2"/>
  <c r="D4" i="2"/>
  <c r="C4" i="2"/>
  <c r="B4" i="2"/>
  <c r="A4" i="2"/>
  <c r="G3" i="2"/>
  <c r="F3" i="2"/>
  <c r="E3" i="2"/>
  <c r="D3" i="2"/>
  <c r="C3" i="2"/>
  <c r="B3" i="2"/>
  <c r="A3" i="2"/>
  <c r="G2" i="2"/>
  <c r="F2" i="2"/>
  <c r="E2" i="2"/>
  <c r="D2" i="2"/>
  <c r="C2" i="2"/>
  <c r="B2" i="2"/>
  <c r="A2" i="2"/>
  <c r="G5131" i="7"/>
  <c r="G5130" i="7"/>
  <c r="G5129" i="7"/>
  <c r="G5128" i="7"/>
  <c r="G5127" i="7"/>
  <c r="G5126" i="7"/>
  <c r="G5125" i="7"/>
  <c r="G5124" i="7"/>
  <c r="G5123" i="7"/>
  <c r="G5122" i="7"/>
  <c r="G5121" i="7"/>
  <c r="G5120" i="7"/>
  <c r="G5119" i="7"/>
  <c r="G5118" i="7"/>
  <c r="G5117" i="7"/>
  <c r="G5116" i="7"/>
  <c r="G5115" i="7"/>
  <c r="G5114" i="7"/>
  <c r="G5113" i="7"/>
  <c r="G5112" i="7"/>
  <c r="G5111" i="7"/>
  <c r="G5110" i="7"/>
  <c r="G5109" i="7"/>
  <c r="G5108" i="7"/>
  <c r="G5107" i="7"/>
  <c r="G5106" i="7"/>
  <c r="G5105" i="7"/>
  <c r="G5104" i="7"/>
  <c r="G5103" i="7"/>
  <c r="G5102" i="7"/>
  <c r="G5101" i="7"/>
  <c r="G5100" i="7"/>
  <c r="G5099" i="7"/>
  <c r="G5098" i="7"/>
  <c r="G5097" i="7"/>
  <c r="G5096" i="7"/>
  <c r="G5095" i="7"/>
  <c r="G5094" i="7"/>
  <c r="G5093" i="7"/>
  <c r="G5092" i="7"/>
  <c r="G5091" i="7"/>
  <c r="G5090" i="7"/>
  <c r="G5089" i="7"/>
  <c r="G5088" i="7"/>
  <c r="G5087" i="7"/>
  <c r="G5086" i="7"/>
  <c r="G5085" i="7"/>
  <c r="G5084" i="7"/>
  <c r="G5083" i="7"/>
  <c r="G5082" i="7"/>
  <c r="G5081" i="7"/>
  <c r="G5080" i="7"/>
  <c r="G5079" i="7"/>
  <c r="G5078" i="7"/>
  <c r="G5077" i="7"/>
  <c r="G5076" i="7"/>
  <c r="G5075" i="7"/>
  <c r="G5074" i="7"/>
  <c r="G5073" i="7"/>
  <c r="G5072" i="7"/>
  <c r="G5071" i="7"/>
  <c r="G5070" i="7"/>
  <c r="G5069" i="7"/>
  <c r="G5068" i="7"/>
  <c r="G5067" i="7"/>
  <c r="G5066" i="7"/>
  <c r="G5065" i="7"/>
  <c r="G5064" i="7"/>
  <c r="G5063" i="7"/>
  <c r="G5062" i="7"/>
  <c r="G5061" i="7"/>
  <c r="G5060" i="7"/>
  <c r="G5059" i="7"/>
  <c r="G5058" i="7"/>
  <c r="G5057" i="7"/>
  <c r="G5056" i="7"/>
  <c r="G5055" i="7"/>
  <c r="G5054" i="7"/>
  <c r="G5053" i="7"/>
  <c r="G5052" i="7"/>
  <c r="G5051" i="7"/>
  <c r="G5050" i="7"/>
  <c r="G5049" i="7"/>
  <c r="G5048" i="7"/>
  <c r="G5047" i="7"/>
  <c r="G5046" i="7"/>
  <c r="G5045" i="7"/>
  <c r="G5044" i="7"/>
  <c r="G5043" i="7"/>
  <c r="G5042" i="7"/>
  <c r="G5041" i="7"/>
  <c r="G5040" i="7"/>
  <c r="G5039" i="7"/>
  <c r="G5038" i="7"/>
  <c r="G5037" i="7"/>
  <c r="G5036" i="7"/>
  <c r="G5035" i="7"/>
  <c r="G5034" i="7"/>
  <c r="G5033" i="7"/>
  <c r="G5032" i="7"/>
  <c r="G5031" i="7"/>
  <c r="G5030" i="7"/>
  <c r="G5029" i="7"/>
  <c r="G5028" i="7"/>
  <c r="G5027" i="7"/>
  <c r="G5026" i="7"/>
  <c r="G5025" i="7"/>
  <c r="G5024" i="7"/>
  <c r="G5023" i="7"/>
  <c r="G5022" i="7"/>
  <c r="G5021" i="7"/>
  <c r="G5020" i="7"/>
  <c r="G5019" i="7"/>
  <c r="G5018" i="7"/>
  <c r="G5017" i="7"/>
  <c r="G5016" i="7"/>
  <c r="G5015" i="7"/>
  <c r="G5014" i="7"/>
  <c r="G5013" i="7"/>
  <c r="G5012" i="7"/>
  <c r="G5011" i="7"/>
  <c r="G5010" i="7"/>
  <c r="G5009" i="7"/>
  <c r="G5008" i="7"/>
  <c r="G5007" i="7"/>
  <c r="G5006" i="7"/>
  <c r="G5005" i="7"/>
  <c r="G5004" i="7"/>
  <c r="G5003" i="7"/>
  <c r="G5002" i="7"/>
  <c r="G5001" i="7"/>
  <c r="G5000" i="7"/>
  <c r="G4999" i="7"/>
  <c r="G4998" i="7"/>
  <c r="G4997" i="7"/>
  <c r="G4996" i="7"/>
  <c r="G4995" i="7"/>
  <c r="G4994" i="7"/>
  <c r="G4993" i="7"/>
  <c r="G4992" i="7"/>
  <c r="G4991" i="7"/>
  <c r="G4990" i="7"/>
  <c r="G4989" i="7"/>
  <c r="G4988" i="7"/>
  <c r="G4987" i="7"/>
  <c r="G4986" i="7"/>
  <c r="G4985" i="7"/>
  <c r="G4984" i="7"/>
  <c r="G4983" i="7"/>
  <c r="G4982" i="7"/>
  <c r="G4981" i="7"/>
  <c r="G4980" i="7"/>
  <c r="G4979" i="7"/>
  <c r="G4978" i="7"/>
  <c r="G4977" i="7"/>
  <c r="G4976" i="7"/>
  <c r="G4975" i="7"/>
  <c r="G4974" i="7"/>
  <c r="G4973" i="7"/>
  <c r="G4972" i="7"/>
  <c r="G4971" i="7"/>
  <c r="G4970" i="7"/>
  <c r="G4969" i="7"/>
  <c r="G4968" i="7"/>
  <c r="G4967" i="7"/>
  <c r="G4966" i="7"/>
  <c r="G4965" i="7"/>
  <c r="G4964" i="7"/>
  <c r="G4963" i="7"/>
  <c r="G4962" i="7"/>
  <c r="G4961" i="7"/>
  <c r="G4960" i="7"/>
  <c r="G4959" i="7"/>
  <c r="G4958" i="7"/>
  <c r="G4957" i="7"/>
  <c r="G4956" i="7"/>
  <c r="G4955" i="7"/>
  <c r="G4954" i="7"/>
  <c r="G4953" i="7"/>
  <c r="G4952" i="7"/>
  <c r="G4951" i="7"/>
  <c r="G4950" i="7"/>
  <c r="G4949" i="7"/>
  <c r="G4948" i="7"/>
  <c r="G4947" i="7"/>
  <c r="G4946" i="7"/>
  <c r="G4945" i="7"/>
  <c r="G4944" i="7"/>
  <c r="G4943" i="7"/>
  <c r="G4942" i="7"/>
  <c r="G4941" i="7"/>
  <c r="G4940" i="7"/>
  <c r="G4939" i="7"/>
  <c r="G4938" i="7"/>
  <c r="G4937" i="7"/>
  <c r="G4936" i="7"/>
  <c r="G4935" i="7"/>
  <c r="G4934" i="7"/>
  <c r="G4933" i="7"/>
  <c r="G4932" i="7"/>
  <c r="G4931" i="7"/>
  <c r="G4930" i="7"/>
  <c r="G4929" i="7"/>
  <c r="G4928" i="7"/>
  <c r="G4927" i="7"/>
  <c r="G4926" i="7"/>
  <c r="G4925" i="7"/>
  <c r="G4924" i="7"/>
  <c r="G4923" i="7"/>
  <c r="G4922" i="7"/>
  <c r="G4921" i="7"/>
  <c r="G4920" i="7"/>
  <c r="G4919" i="7"/>
  <c r="G4918" i="7"/>
  <c r="G4917" i="7"/>
  <c r="G4916" i="7"/>
  <c r="G4915" i="7"/>
  <c r="G4914" i="7"/>
  <c r="G4913" i="7"/>
  <c r="G4912" i="7"/>
  <c r="G4911" i="7"/>
  <c r="G4910" i="7"/>
  <c r="G4909" i="7"/>
  <c r="G4908" i="7"/>
  <c r="G4907" i="7"/>
  <c r="G4906" i="7"/>
  <c r="G4905" i="7"/>
  <c r="G4904" i="7"/>
  <c r="G4903" i="7"/>
  <c r="G4902" i="7"/>
  <c r="G4901" i="7"/>
  <c r="G4900" i="7"/>
  <c r="G4899" i="7"/>
  <c r="G4898" i="7"/>
  <c r="G4897" i="7"/>
  <c r="G4896" i="7"/>
  <c r="G4895" i="7"/>
  <c r="G4894" i="7"/>
  <c r="G4893" i="7"/>
  <c r="G4892" i="7"/>
  <c r="G4891" i="7"/>
  <c r="G4890" i="7"/>
  <c r="G4889" i="7"/>
  <c r="G4888" i="7"/>
  <c r="G4887" i="7"/>
  <c r="G4886" i="7"/>
  <c r="G4885" i="7"/>
  <c r="G4884" i="7"/>
  <c r="G4883" i="7"/>
  <c r="G4882" i="7"/>
  <c r="G4881" i="7"/>
  <c r="G4880" i="7"/>
  <c r="G4879" i="7"/>
  <c r="G4878" i="7"/>
  <c r="G4877" i="7"/>
  <c r="G4876" i="7"/>
  <c r="G4875" i="7"/>
  <c r="G4874" i="7"/>
  <c r="G4873" i="7"/>
  <c r="G4872" i="7"/>
  <c r="G4871" i="7"/>
  <c r="G4870" i="7"/>
  <c r="G4869" i="7"/>
  <c r="G4868" i="7"/>
  <c r="G4867" i="7"/>
  <c r="G4866" i="7"/>
  <c r="G4865" i="7"/>
  <c r="G4864" i="7"/>
  <c r="G4863" i="7"/>
  <c r="G4862" i="7"/>
  <c r="G4861" i="7"/>
  <c r="G4860" i="7"/>
  <c r="G4859" i="7"/>
  <c r="G4858" i="7"/>
  <c r="G4857" i="7"/>
  <c r="G4856" i="7"/>
  <c r="G4855" i="7"/>
  <c r="G4854" i="7"/>
  <c r="G4853" i="7"/>
  <c r="G4852" i="7"/>
  <c r="G4851" i="7"/>
  <c r="G4850" i="7"/>
  <c r="G4849" i="7"/>
  <c r="G4848" i="7"/>
  <c r="G4847" i="7"/>
  <c r="G4846" i="7"/>
  <c r="G4845" i="7"/>
  <c r="G4844" i="7"/>
  <c r="G4843" i="7"/>
  <c r="G4842" i="7"/>
  <c r="G4841" i="7"/>
  <c r="G4840" i="7"/>
  <c r="G4839" i="7"/>
  <c r="G4838" i="7"/>
  <c r="G4837" i="7"/>
  <c r="G4836" i="7"/>
  <c r="G4835" i="7"/>
  <c r="G4834" i="7"/>
  <c r="G4833" i="7"/>
  <c r="G4832" i="7"/>
  <c r="G4831" i="7"/>
  <c r="G4830" i="7"/>
  <c r="G4829" i="7"/>
  <c r="G4828" i="7"/>
  <c r="G4827" i="7"/>
  <c r="G4826" i="7"/>
  <c r="G4825" i="7"/>
  <c r="G4824" i="7"/>
  <c r="G4823" i="7"/>
  <c r="G4822" i="7"/>
  <c r="G4821" i="7"/>
  <c r="G4820" i="7"/>
  <c r="G4819" i="7"/>
  <c r="G4818" i="7"/>
  <c r="G4817" i="7"/>
  <c r="G4816" i="7"/>
  <c r="G4815" i="7"/>
  <c r="G4814" i="7"/>
  <c r="G4813" i="7"/>
  <c r="G4812" i="7"/>
  <c r="G4811" i="7"/>
  <c r="G4810" i="7"/>
  <c r="G4809" i="7"/>
  <c r="G4808" i="7"/>
  <c r="G4807" i="7"/>
  <c r="G4806" i="7"/>
  <c r="G4805" i="7"/>
  <c r="G4804" i="7"/>
  <c r="G4803" i="7"/>
  <c r="G4802" i="7"/>
  <c r="G4801" i="7"/>
  <c r="G4800" i="7"/>
  <c r="G4799" i="7"/>
  <c r="G4798" i="7"/>
  <c r="G4797" i="7"/>
  <c r="G4796" i="7"/>
  <c r="G4795" i="7"/>
  <c r="G4794" i="7"/>
  <c r="G4793" i="7"/>
  <c r="G4792" i="7"/>
  <c r="G4791" i="7"/>
  <c r="G4790" i="7"/>
  <c r="G4789" i="7"/>
  <c r="G4788" i="7"/>
  <c r="G4787" i="7"/>
  <c r="G4786" i="7"/>
  <c r="G4785" i="7"/>
  <c r="G4784" i="7"/>
  <c r="G4783" i="7"/>
  <c r="G4782" i="7"/>
  <c r="G4781" i="7"/>
  <c r="G4780" i="7"/>
  <c r="G4779" i="7"/>
  <c r="G4778" i="7"/>
  <c r="G4777" i="7"/>
  <c r="G4776" i="7"/>
  <c r="G4775" i="7"/>
  <c r="G4774" i="7"/>
  <c r="G4773" i="7"/>
  <c r="G4772" i="7"/>
  <c r="G4771" i="7"/>
  <c r="G4770" i="7"/>
  <c r="G4769" i="7"/>
  <c r="G4768" i="7"/>
  <c r="G4767" i="7"/>
  <c r="G4766" i="7"/>
  <c r="G4765" i="7"/>
  <c r="G4764" i="7"/>
  <c r="G4763" i="7"/>
  <c r="G4762" i="7"/>
  <c r="G4761" i="7"/>
  <c r="G4760" i="7"/>
  <c r="G4759" i="7"/>
  <c r="G4758" i="7"/>
  <c r="G4757" i="7"/>
  <c r="G4756" i="7"/>
  <c r="G4755" i="7"/>
  <c r="G4754" i="7"/>
  <c r="G4753" i="7"/>
  <c r="G4752" i="7"/>
  <c r="G4751" i="7"/>
  <c r="G4750" i="7"/>
  <c r="G4749" i="7"/>
  <c r="G4748" i="7"/>
  <c r="G4747" i="7"/>
  <c r="G4746" i="7"/>
  <c r="G4745" i="7"/>
  <c r="G4744" i="7"/>
  <c r="G4743" i="7"/>
  <c r="G4742" i="7"/>
  <c r="G4741" i="7"/>
  <c r="G4740" i="7"/>
  <c r="G4739" i="7"/>
  <c r="G4738" i="7"/>
  <c r="G4737" i="7"/>
  <c r="G4736" i="7"/>
  <c r="G4735" i="7"/>
  <c r="G4734" i="7"/>
  <c r="G4733" i="7"/>
  <c r="G4732" i="7"/>
  <c r="G4731" i="7"/>
  <c r="G4730" i="7"/>
  <c r="G4729" i="7"/>
  <c r="G4728" i="7"/>
  <c r="G4727" i="7"/>
  <c r="G4726" i="7"/>
  <c r="G4725" i="7"/>
  <c r="G4724" i="7"/>
  <c r="G4723" i="7"/>
  <c r="G4722" i="7"/>
  <c r="G4721" i="7"/>
  <c r="G4720" i="7"/>
  <c r="G4719" i="7"/>
  <c r="G4718" i="7"/>
  <c r="G4717" i="7"/>
  <c r="G4716" i="7"/>
  <c r="G4715" i="7"/>
  <c r="G4714" i="7"/>
  <c r="G4713" i="7"/>
  <c r="G4712" i="7"/>
  <c r="G4711" i="7"/>
  <c r="G4710" i="7"/>
  <c r="G4709" i="7"/>
  <c r="G4708" i="7"/>
  <c r="G4707" i="7"/>
  <c r="G4706" i="7"/>
  <c r="G4705" i="7"/>
  <c r="G4704" i="7"/>
  <c r="G4703" i="7"/>
  <c r="G4702" i="7"/>
  <c r="G4701" i="7"/>
  <c r="G4700" i="7"/>
  <c r="G4699" i="7"/>
  <c r="G4698" i="7"/>
  <c r="G4697" i="7"/>
  <c r="G4696" i="7"/>
  <c r="G4695" i="7"/>
  <c r="G4694" i="7"/>
  <c r="G4693" i="7"/>
  <c r="G4692" i="7"/>
  <c r="G4691" i="7"/>
  <c r="G4690" i="7"/>
  <c r="G4689" i="7"/>
  <c r="G4688" i="7"/>
  <c r="G4687" i="7"/>
  <c r="G4686" i="7"/>
  <c r="G4685" i="7"/>
  <c r="G4684" i="7"/>
  <c r="G4683" i="7"/>
  <c r="G4682" i="7"/>
  <c r="G4681" i="7"/>
  <c r="G4680" i="7"/>
  <c r="G4679" i="7"/>
  <c r="G4678" i="7"/>
  <c r="G4677" i="7"/>
  <c r="G4676" i="7"/>
  <c r="G4675" i="7"/>
  <c r="G4674" i="7"/>
  <c r="G4673" i="7"/>
  <c r="G4672" i="7"/>
  <c r="G4671" i="7"/>
  <c r="G4670" i="7"/>
  <c r="G4669" i="7"/>
  <c r="G4668" i="7"/>
  <c r="G4667" i="7"/>
  <c r="G4666" i="7"/>
  <c r="G4665" i="7"/>
  <c r="G4664" i="7"/>
  <c r="G4663" i="7"/>
  <c r="G4662" i="7"/>
  <c r="G4661" i="7"/>
  <c r="G4660" i="7"/>
  <c r="G4659" i="7"/>
  <c r="G4658" i="7"/>
  <c r="G4657" i="7"/>
  <c r="G4656" i="7"/>
  <c r="G4655" i="7"/>
  <c r="G4654" i="7"/>
  <c r="G4653" i="7"/>
  <c r="G4652" i="7"/>
  <c r="G4651" i="7"/>
  <c r="G4650" i="7"/>
  <c r="G4649" i="7"/>
  <c r="G4648" i="7"/>
  <c r="G4647" i="7"/>
  <c r="G4646" i="7"/>
  <c r="G4645" i="7"/>
  <c r="G4644" i="7"/>
  <c r="G4643" i="7"/>
  <c r="G4642" i="7"/>
  <c r="G4641" i="7"/>
  <c r="G4640" i="7"/>
  <c r="G4639" i="7"/>
  <c r="G4638" i="7"/>
  <c r="G4637" i="7"/>
  <c r="G4636" i="7"/>
  <c r="G4635" i="7"/>
  <c r="G4634" i="7"/>
  <c r="G4633" i="7"/>
  <c r="G4632" i="7"/>
  <c r="G4631" i="7"/>
  <c r="G4630" i="7"/>
  <c r="G4629" i="7"/>
  <c r="G4628" i="7"/>
  <c r="G4627" i="7"/>
  <c r="G4626" i="7"/>
  <c r="G4625" i="7"/>
  <c r="G4624" i="7"/>
  <c r="G4623" i="7"/>
  <c r="G4622" i="7"/>
  <c r="G4621" i="7"/>
  <c r="G4620" i="7"/>
  <c r="G4619" i="7"/>
  <c r="G4618" i="7"/>
  <c r="G4617" i="7"/>
  <c r="G4616" i="7"/>
  <c r="G4615" i="7"/>
  <c r="G4614" i="7"/>
  <c r="G4613" i="7"/>
  <c r="G4612" i="7"/>
  <c r="G4611" i="7"/>
  <c r="G4610" i="7"/>
  <c r="G4609" i="7"/>
  <c r="G4608" i="7"/>
  <c r="G4607" i="7"/>
  <c r="G4606" i="7"/>
  <c r="G4605" i="7"/>
  <c r="G4604" i="7"/>
  <c r="G4603" i="7"/>
  <c r="G4602" i="7"/>
  <c r="G4601" i="7"/>
  <c r="G4600" i="7"/>
  <c r="G4599" i="7"/>
  <c r="G4598" i="7"/>
  <c r="G4597" i="7"/>
  <c r="G4596" i="7"/>
  <c r="G4595" i="7"/>
  <c r="G4594" i="7"/>
  <c r="G4593" i="7"/>
  <c r="G4592" i="7"/>
  <c r="G4591" i="7"/>
  <c r="G4590" i="7"/>
  <c r="G4589" i="7"/>
  <c r="G4588" i="7"/>
  <c r="G4587" i="7"/>
  <c r="G4586" i="7"/>
  <c r="G4585" i="7"/>
  <c r="G4584" i="7"/>
  <c r="G4583" i="7"/>
  <c r="G4582" i="7"/>
  <c r="G4581" i="7"/>
  <c r="G4580" i="7"/>
  <c r="G4579" i="7"/>
  <c r="G4578" i="7"/>
  <c r="G4577" i="7"/>
  <c r="G4576" i="7"/>
  <c r="G4575" i="7"/>
  <c r="G4574" i="7"/>
  <c r="G4573" i="7"/>
  <c r="G4572" i="7"/>
  <c r="G4571" i="7"/>
  <c r="G4570" i="7"/>
  <c r="G4569" i="7"/>
  <c r="G4568" i="7"/>
  <c r="G4567" i="7"/>
  <c r="G4566" i="7"/>
  <c r="G4565" i="7"/>
  <c r="G4564" i="7"/>
  <c r="G4563" i="7"/>
  <c r="G4562" i="7"/>
  <c r="G4561" i="7"/>
  <c r="G4560" i="7"/>
  <c r="G4559" i="7"/>
  <c r="G4558" i="7"/>
  <c r="G4557" i="7"/>
  <c r="G4556" i="7"/>
  <c r="G4555" i="7"/>
  <c r="G4554" i="7"/>
  <c r="G4553" i="7"/>
  <c r="G4552" i="7"/>
  <c r="G4551" i="7"/>
  <c r="G4550" i="7"/>
  <c r="G4549" i="7"/>
  <c r="G4548" i="7"/>
  <c r="G4547" i="7"/>
  <c r="G4546" i="7"/>
  <c r="G4545" i="7"/>
  <c r="G4544" i="7"/>
  <c r="G4543" i="7"/>
  <c r="G4542" i="7"/>
  <c r="G4541" i="7"/>
  <c r="G4540" i="7"/>
  <c r="G4539" i="7"/>
  <c r="G4538" i="7"/>
  <c r="G4537" i="7"/>
  <c r="G4536" i="7"/>
  <c r="G4535" i="7"/>
  <c r="G4534" i="7"/>
  <c r="G4533" i="7"/>
  <c r="G4532" i="7"/>
  <c r="G4531" i="7"/>
  <c r="G4530" i="7"/>
  <c r="G4529" i="7"/>
  <c r="G4528" i="7"/>
  <c r="G4527" i="7"/>
  <c r="G4526" i="7"/>
  <c r="G4525" i="7"/>
  <c r="G4524" i="7"/>
  <c r="G4523" i="7"/>
  <c r="G4522" i="7"/>
  <c r="G4521" i="7"/>
  <c r="G4520" i="7"/>
  <c r="G4519" i="7"/>
  <c r="G4518" i="7"/>
  <c r="G4517" i="7"/>
  <c r="G4516" i="7"/>
  <c r="G4515" i="7"/>
  <c r="G4514" i="7"/>
  <c r="G4513" i="7"/>
  <c r="G4512" i="7"/>
  <c r="G4511" i="7"/>
  <c r="G4510" i="7"/>
  <c r="G4509" i="7"/>
  <c r="G4508" i="7"/>
  <c r="G4507" i="7"/>
  <c r="G4506" i="7"/>
  <c r="G4505" i="7"/>
  <c r="G4504" i="7"/>
  <c r="G4503" i="7"/>
  <c r="G4502" i="7"/>
  <c r="G4501" i="7"/>
  <c r="G4500" i="7"/>
  <c r="G4499" i="7"/>
  <c r="G4498" i="7"/>
  <c r="G4497" i="7"/>
  <c r="G4496" i="7"/>
  <c r="G4495" i="7"/>
  <c r="G4494" i="7"/>
  <c r="G4493" i="7"/>
  <c r="G4492" i="7"/>
  <c r="G4491" i="7"/>
  <c r="G4490" i="7"/>
  <c r="G4489" i="7"/>
  <c r="G4488" i="7"/>
  <c r="G4487" i="7"/>
  <c r="G4486" i="7"/>
  <c r="G4485" i="7"/>
  <c r="G4484" i="7"/>
  <c r="G4483" i="7"/>
  <c r="G4482" i="7"/>
  <c r="G4481" i="7"/>
  <c r="G4480" i="7"/>
  <c r="G4479" i="7"/>
  <c r="G4478" i="7"/>
  <c r="G4477" i="7"/>
  <c r="G4476" i="7"/>
  <c r="G4475" i="7"/>
  <c r="G4474" i="7"/>
  <c r="G4473" i="7"/>
  <c r="G4472" i="7"/>
  <c r="G4471" i="7"/>
  <c r="G4470" i="7"/>
  <c r="G4469" i="7"/>
  <c r="G4468" i="7"/>
  <c r="G4467" i="7"/>
  <c r="G4466" i="7"/>
  <c r="G4465" i="7"/>
  <c r="G4464" i="7"/>
  <c r="G4463" i="7"/>
  <c r="G4462" i="7"/>
  <c r="G4461" i="7"/>
  <c r="G4460" i="7"/>
  <c r="G4459" i="7"/>
  <c r="G4458" i="7"/>
  <c r="G4457" i="7"/>
  <c r="G4456" i="7"/>
  <c r="G4455" i="7"/>
  <c r="G4454" i="7"/>
  <c r="G4453" i="7"/>
  <c r="G4452" i="7"/>
  <c r="G4451" i="7"/>
  <c r="G4450" i="7"/>
  <c r="G4449" i="7"/>
  <c r="G4448" i="7"/>
  <c r="G4447" i="7"/>
  <c r="G4446" i="7"/>
  <c r="G4445" i="7"/>
  <c r="G4444" i="7"/>
  <c r="G4443" i="7"/>
  <c r="G4442" i="7"/>
  <c r="G4441" i="7"/>
  <c r="G4440" i="7"/>
  <c r="G4439" i="7"/>
  <c r="G4438" i="7"/>
  <c r="G4437" i="7"/>
  <c r="G4436" i="7"/>
  <c r="G4435" i="7"/>
  <c r="G4434" i="7"/>
  <c r="G4433" i="7"/>
  <c r="G4432" i="7"/>
  <c r="G4431" i="7"/>
  <c r="G4430" i="7"/>
  <c r="G4429" i="7"/>
  <c r="G4428" i="7"/>
  <c r="G4427" i="7"/>
  <c r="G4426" i="7"/>
  <c r="G4425" i="7"/>
  <c r="G4424" i="7"/>
  <c r="G4423" i="7"/>
  <c r="G4422" i="7"/>
  <c r="G4421" i="7"/>
  <c r="G4420" i="7"/>
  <c r="G4419" i="7"/>
  <c r="G4418" i="7"/>
  <c r="G4417" i="7"/>
  <c r="G4416" i="7"/>
  <c r="G4415" i="7"/>
  <c r="G4414" i="7"/>
  <c r="G4413" i="7"/>
  <c r="G4412" i="7"/>
  <c r="G4411" i="7"/>
  <c r="G4410" i="7"/>
  <c r="G4409" i="7"/>
  <c r="G4408" i="7"/>
  <c r="G4407" i="7"/>
  <c r="G4406" i="7"/>
  <c r="G4405" i="7"/>
  <c r="G4404" i="7"/>
  <c r="G4403" i="7"/>
  <c r="G4402" i="7"/>
  <c r="G4401" i="7"/>
  <c r="G4400" i="7"/>
  <c r="G4399" i="7"/>
  <c r="G4398" i="7"/>
  <c r="G4397" i="7"/>
  <c r="G4396" i="7"/>
  <c r="G4395" i="7"/>
  <c r="G4394" i="7"/>
  <c r="G4393" i="7"/>
  <c r="G4392" i="7"/>
  <c r="G4391" i="7"/>
  <c r="G4390" i="7"/>
  <c r="G4389" i="7"/>
  <c r="G4388" i="7"/>
  <c r="G4387" i="7"/>
  <c r="G4386" i="7"/>
  <c r="G4385" i="7"/>
  <c r="G4384" i="7"/>
  <c r="G4383" i="7"/>
  <c r="G4382" i="7"/>
  <c r="G4381" i="7"/>
  <c r="G4380" i="7"/>
  <c r="G4379" i="7"/>
  <c r="G4378" i="7"/>
  <c r="G4377" i="7"/>
  <c r="G4376" i="7"/>
  <c r="G4375" i="7"/>
  <c r="G4374" i="7"/>
  <c r="G4373" i="7"/>
  <c r="G4372" i="7"/>
  <c r="G4371" i="7"/>
  <c r="G4370" i="7"/>
  <c r="G4369" i="7"/>
  <c r="G4368" i="7"/>
  <c r="G4367" i="7"/>
  <c r="G4366" i="7"/>
  <c r="G4365" i="7"/>
  <c r="G4364" i="7"/>
  <c r="G4363" i="7"/>
  <c r="G4362" i="7"/>
  <c r="G4361" i="7"/>
  <c r="G4360" i="7"/>
  <c r="G4359" i="7"/>
  <c r="G4358" i="7"/>
  <c r="G4357" i="7"/>
  <c r="G4356" i="7"/>
  <c r="G4355" i="7"/>
  <c r="G4354" i="7"/>
  <c r="G4353" i="7"/>
  <c r="G4352" i="7"/>
  <c r="G4351" i="7"/>
  <c r="G4350" i="7"/>
  <c r="G4349" i="7"/>
  <c r="G4348" i="7"/>
  <c r="G4347" i="7"/>
  <c r="G4346" i="7"/>
  <c r="G4345" i="7"/>
  <c r="G4344" i="7"/>
  <c r="G4343" i="7"/>
  <c r="G4342" i="7"/>
  <c r="G4341" i="7"/>
  <c r="G4340" i="7"/>
  <c r="G4339" i="7"/>
  <c r="G4338" i="7"/>
  <c r="G4337" i="7"/>
  <c r="G4336" i="7"/>
  <c r="G4335" i="7"/>
  <c r="G4334" i="7"/>
  <c r="G4333" i="7"/>
  <c r="G4332" i="7"/>
  <c r="G4331" i="7"/>
  <c r="G4330" i="7"/>
  <c r="G4329" i="7"/>
  <c r="G4328" i="7"/>
  <c r="G4327" i="7"/>
  <c r="G4326" i="7"/>
  <c r="G4325" i="7"/>
  <c r="G4324" i="7"/>
  <c r="G4323" i="7"/>
  <c r="G4322" i="7"/>
  <c r="G4321" i="7"/>
  <c r="G4320" i="7"/>
  <c r="G4319" i="7"/>
  <c r="G4318" i="7"/>
  <c r="G4317" i="7"/>
  <c r="G4316" i="7"/>
  <c r="G4315" i="7"/>
  <c r="G4314" i="7"/>
  <c r="G4313" i="7"/>
  <c r="G4312" i="7"/>
  <c r="G4311" i="7"/>
  <c r="G4310" i="7"/>
  <c r="G4309" i="7"/>
  <c r="G4308" i="7"/>
  <c r="G4307" i="7"/>
  <c r="G4306" i="7"/>
  <c r="G4305" i="7"/>
  <c r="G4304" i="7"/>
  <c r="G4303" i="7"/>
  <c r="G4302" i="7"/>
  <c r="G4301" i="7"/>
  <c r="G4300" i="7"/>
  <c r="G4299" i="7"/>
  <c r="G4298" i="7"/>
  <c r="G4297" i="7"/>
  <c r="G4296" i="7"/>
  <c r="G4295" i="7"/>
  <c r="G4294" i="7"/>
  <c r="G4293" i="7"/>
  <c r="G4292" i="7"/>
  <c r="G4291" i="7"/>
  <c r="G4290" i="7"/>
  <c r="G4289" i="7"/>
  <c r="G4288" i="7"/>
  <c r="G4287" i="7"/>
  <c r="G4286" i="7"/>
  <c r="G4285" i="7"/>
  <c r="G4284" i="7"/>
  <c r="G4283" i="7"/>
  <c r="G4282" i="7"/>
  <c r="G4281" i="7"/>
  <c r="G4280" i="7"/>
  <c r="G4279" i="7"/>
  <c r="G4278" i="7"/>
  <c r="G4277" i="7"/>
  <c r="G4276" i="7"/>
  <c r="G4275" i="7"/>
  <c r="G4274" i="7"/>
  <c r="G4273" i="7"/>
  <c r="G4272" i="7"/>
  <c r="G4271" i="7"/>
  <c r="G4270" i="7"/>
  <c r="G4269" i="7"/>
  <c r="G4268" i="7"/>
  <c r="G4267" i="7"/>
  <c r="G4266" i="7"/>
  <c r="G4265" i="7"/>
  <c r="G4264" i="7"/>
  <c r="G4263" i="7"/>
  <c r="G4262" i="7"/>
  <c r="G4261" i="7"/>
  <c r="G4260" i="7"/>
  <c r="G4259" i="7"/>
  <c r="G4258" i="7"/>
  <c r="G4257" i="7"/>
  <c r="G4256" i="7"/>
  <c r="G4255" i="7"/>
  <c r="G4254" i="7"/>
  <c r="G4253" i="7"/>
  <c r="G4252" i="7"/>
  <c r="G4251" i="7"/>
  <c r="G4250" i="7"/>
  <c r="G4249" i="7"/>
  <c r="G4248" i="7"/>
  <c r="G4247" i="7"/>
  <c r="G4246" i="7"/>
  <c r="G4245" i="7"/>
  <c r="G4244" i="7"/>
  <c r="G4243" i="7"/>
  <c r="G4242" i="7"/>
  <c r="G4241" i="7"/>
  <c r="G4240" i="7"/>
  <c r="G4239" i="7"/>
  <c r="G4238" i="7"/>
  <c r="G4237" i="7"/>
  <c r="G4236" i="7"/>
  <c r="G4235" i="7"/>
  <c r="G4234" i="7"/>
  <c r="G4233" i="7"/>
  <c r="G4232" i="7"/>
  <c r="G4231" i="7"/>
  <c r="G4230" i="7"/>
  <c r="G4229" i="7"/>
  <c r="G4228" i="7"/>
  <c r="G4227" i="7"/>
  <c r="G4226" i="7"/>
  <c r="G4225" i="7"/>
  <c r="G4224" i="7"/>
  <c r="G4223" i="7"/>
  <c r="G4222" i="7"/>
  <c r="G4221" i="7"/>
  <c r="G4220" i="7"/>
  <c r="G4219" i="7"/>
  <c r="G4218" i="7"/>
  <c r="G4217" i="7"/>
  <c r="G4216" i="7"/>
  <c r="G4215" i="7"/>
  <c r="G4214" i="7"/>
  <c r="G4213" i="7"/>
  <c r="G4212" i="7"/>
  <c r="G4211" i="7"/>
  <c r="G4210" i="7"/>
  <c r="G4209" i="7"/>
  <c r="G4208" i="7"/>
  <c r="G4207" i="7"/>
  <c r="G4206" i="7"/>
  <c r="G4205" i="7"/>
  <c r="G4204" i="7"/>
  <c r="G4203" i="7"/>
  <c r="G4202" i="7"/>
  <c r="G4201" i="7"/>
  <c r="G4200" i="7"/>
  <c r="G4199" i="7"/>
  <c r="G4198" i="7"/>
  <c r="G4197" i="7"/>
  <c r="G4196" i="7"/>
  <c r="G4195" i="7"/>
  <c r="G4194" i="7"/>
  <c r="G4193" i="7"/>
  <c r="G4192" i="7"/>
  <c r="G4191" i="7"/>
  <c r="G4190" i="7"/>
  <c r="G4189" i="7"/>
  <c r="G4188" i="7"/>
  <c r="G4187" i="7"/>
  <c r="G4186" i="7"/>
  <c r="G4185" i="7"/>
  <c r="G4184" i="7"/>
  <c r="G4183" i="7"/>
  <c r="G4182" i="7"/>
  <c r="G4181" i="7"/>
  <c r="G4180" i="7"/>
  <c r="G4179" i="7"/>
  <c r="G4178" i="7"/>
  <c r="G4177" i="7"/>
  <c r="G4176" i="7"/>
  <c r="G4175" i="7"/>
  <c r="G4174" i="7"/>
  <c r="G4173" i="7"/>
  <c r="G4172" i="7"/>
  <c r="G4171" i="7"/>
  <c r="G4170" i="7"/>
  <c r="G4169" i="7"/>
  <c r="G4168" i="7"/>
  <c r="G4167" i="7"/>
  <c r="G4166" i="7"/>
  <c r="G4165" i="7"/>
  <c r="G4164" i="7"/>
  <c r="G4163" i="7"/>
  <c r="G4162" i="7"/>
  <c r="G4161" i="7"/>
  <c r="G4160" i="7"/>
  <c r="G4159" i="7"/>
  <c r="G4158" i="7"/>
  <c r="G4157" i="7"/>
  <c r="G4156" i="7"/>
  <c r="G4155" i="7"/>
  <c r="G4154" i="7"/>
  <c r="G4153" i="7"/>
  <c r="G4152" i="7"/>
  <c r="G4151" i="7"/>
  <c r="G4150" i="7"/>
  <c r="G4149" i="7"/>
  <c r="G4148" i="7"/>
  <c r="G4147" i="7"/>
  <c r="G4146" i="7"/>
  <c r="G4145" i="7"/>
  <c r="G4144" i="7"/>
  <c r="G4143" i="7"/>
  <c r="G4142" i="7"/>
  <c r="G4141" i="7"/>
  <c r="G4140" i="7"/>
  <c r="G4139" i="7"/>
  <c r="G4138" i="7"/>
  <c r="G4137" i="7"/>
  <c r="G4136" i="7"/>
  <c r="G4135" i="7"/>
  <c r="G4134" i="7"/>
  <c r="G4133" i="7"/>
  <c r="G4132" i="7"/>
  <c r="G4131" i="7"/>
  <c r="G4130" i="7"/>
  <c r="G4129" i="7"/>
  <c r="G4128" i="7"/>
  <c r="G4127" i="7"/>
  <c r="G4126" i="7"/>
  <c r="G4125" i="7"/>
  <c r="G4124" i="7"/>
  <c r="G4123" i="7"/>
  <c r="G4122" i="7"/>
  <c r="G4121" i="7"/>
  <c r="G4120" i="7"/>
  <c r="G4119" i="7"/>
  <c r="G4118" i="7"/>
  <c r="G4117" i="7"/>
  <c r="G4116" i="7"/>
  <c r="G4115" i="7"/>
  <c r="G4114" i="7"/>
  <c r="G4113" i="7"/>
  <c r="G4112" i="7"/>
  <c r="G4111" i="7"/>
  <c r="G4110" i="7"/>
  <c r="G4109" i="7"/>
  <c r="G4108" i="7"/>
  <c r="G4107" i="7"/>
  <c r="G4106" i="7"/>
  <c r="G4105" i="7"/>
  <c r="G4104" i="7"/>
  <c r="G4103" i="7"/>
  <c r="G4102" i="7"/>
  <c r="G4101" i="7"/>
  <c r="G4100" i="7"/>
  <c r="G4099" i="7"/>
  <c r="G4098" i="7"/>
  <c r="G4097" i="7"/>
  <c r="G4096" i="7"/>
  <c r="G4095" i="7"/>
  <c r="G4094" i="7"/>
  <c r="G4093" i="7"/>
  <c r="G4092" i="7"/>
  <c r="G4091" i="7"/>
  <c r="G4090" i="7"/>
  <c r="G4089" i="7"/>
  <c r="G4088" i="7"/>
  <c r="G4087" i="7"/>
  <c r="G4086" i="7"/>
  <c r="G4085" i="7"/>
  <c r="G4084" i="7"/>
  <c r="G4083" i="7"/>
  <c r="G4082" i="7"/>
  <c r="G4081" i="7"/>
  <c r="G4080" i="7"/>
  <c r="G4079" i="7"/>
  <c r="G4078" i="7"/>
  <c r="G4077" i="7"/>
  <c r="G4076" i="7"/>
  <c r="G4075" i="7"/>
  <c r="G4074" i="7"/>
  <c r="G4073" i="7"/>
  <c r="G4072" i="7"/>
  <c r="G4071" i="7"/>
  <c r="G4070" i="7"/>
  <c r="G4069" i="7"/>
  <c r="G4068" i="7"/>
  <c r="G4067" i="7"/>
  <c r="G4066" i="7"/>
  <c r="G4065" i="7"/>
  <c r="G4064" i="7"/>
  <c r="G4063" i="7"/>
  <c r="G4062" i="7"/>
  <c r="G4061" i="7"/>
  <c r="G4060" i="7"/>
  <c r="G4059" i="7"/>
  <c r="G4058" i="7"/>
  <c r="G4057" i="7"/>
  <c r="G4056" i="7"/>
  <c r="G4055" i="7"/>
  <c r="G4054" i="7"/>
  <c r="G4053" i="7"/>
  <c r="G4052" i="7"/>
  <c r="G4051" i="7"/>
  <c r="G4050" i="7"/>
  <c r="G4049" i="7"/>
  <c r="G4048" i="7"/>
  <c r="G4047" i="7"/>
  <c r="G4046" i="7"/>
  <c r="G4045" i="7"/>
  <c r="G4044" i="7"/>
  <c r="G4043" i="7"/>
  <c r="G4042" i="7"/>
  <c r="G4041" i="7"/>
  <c r="G4040" i="7"/>
  <c r="G4039" i="7"/>
  <c r="G4038" i="7"/>
  <c r="G4037" i="7"/>
  <c r="G4036" i="7"/>
  <c r="G4035" i="7"/>
  <c r="G4034" i="7"/>
  <c r="G4033" i="7"/>
  <c r="G4032" i="7"/>
  <c r="G4031" i="7"/>
  <c r="G4030" i="7"/>
  <c r="G4029" i="7"/>
  <c r="G4028" i="7"/>
  <c r="G4027" i="7"/>
  <c r="G4026" i="7"/>
  <c r="G4025" i="7"/>
  <c r="G4024" i="7"/>
  <c r="G4023" i="7"/>
  <c r="G4022" i="7"/>
  <c r="G4021" i="7"/>
  <c r="G4020" i="7"/>
  <c r="G4019" i="7"/>
  <c r="G4018" i="7"/>
  <c r="G4017" i="7"/>
  <c r="G4016" i="7"/>
  <c r="G4015" i="7"/>
  <c r="G4014" i="7"/>
  <c r="G4013" i="7"/>
  <c r="G4012" i="7"/>
  <c r="G4011" i="7"/>
  <c r="G4010" i="7"/>
  <c r="G4009" i="7"/>
  <c r="G4008" i="7"/>
  <c r="G4007" i="7"/>
  <c r="G4006" i="7"/>
  <c r="G4005" i="7"/>
  <c r="G4004" i="7"/>
  <c r="G4003" i="7"/>
  <c r="G4002" i="7"/>
  <c r="G4001" i="7"/>
  <c r="G4000" i="7"/>
  <c r="G3999" i="7"/>
  <c r="G3998" i="7"/>
  <c r="G3997" i="7"/>
  <c r="G3996" i="7"/>
  <c r="G3995" i="7"/>
  <c r="G3994" i="7"/>
  <c r="G3993" i="7"/>
  <c r="G3992" i="7"/>
  <c r="G3991" i="7"/>
  <c r="G3990" i="7"/>
  <c r="G3989" i="7"/>
  <c r="G3988" i="7"/>
  <c r="G3987" i="7"/>
  <c r="G3986" i="7"/>
  <c r="G3985" i="7"/>
  <c r="G3984" i="7"/>
  <c r="G3983" i="7"/>
  <c r="G3982" i="7"/>
  <c r="G3981" i="7"/>
  <c r="G3980" i="7"/>
  <c r="G3979" i="7"/>
  <c r="G3978" i="7"/>
  <c r="G3977" i="7"/>
  <c r="G3976" i="7"/>
  <c r="G3975" i="7"/>
  <c r="G3974" i="7"/>
  <c r="G3973" i="7"/>
  <c r="G3972" i="7"/>
  <c r="G3971" i="7"/>
  <c r="G3970" i="7"/>
  <c r="G3969" i="7"/>
  <c r="G3968" i="7"/>
  <c r="G3967" i="7"/>
  <c r="G3966" i="7"/>
  <c r="G3965" i="7"/>
  <c r="G3964" i="7"/>
  <c r="G3963" i="7"/>
  <c r="G3962" i="7"/>
  <c r="G3961" i="7"/>
  <c r="G3960" i="7"/>
  <c r="G3959" i="7"/>
  <c r="G3958" i="7"/>
  <c r="G3957" i="7"/>
  <c r="G3956" i="7"/>
  <c r="G3955" i="7"/>
  <c r="G3954" i="7"/>
  <c r="G3953" i="7"/>
  <c r="G3952" i="7"/>
  <c r="G3951" i="7"/>
  <c r="G3950" i="7"/>
  <c r="G3949" i="7"/>
  <c r="G3948" i="7"/>
  <c r="G3947" i="7"/>
  <c r="G3946" i="7"/>
  <c r="G3945" i="7"/>
  <c r="G3944" i="7"/>
  <c r="G3943" i="7"/>
  <c r="G3942" i="7"/>
  <c r="G3941" i="7"/>
  <c r="G3940" i="7"/>
  <c r="G3939" i="7"/>
  <c r="G3938" i="7"/>
  <c r="G3937" i="7"/>
  <c r="G3936" i="7"/>
  <c r="G3935" i="7"/>
  <c r="G3934" i="7"/>
  <c r="G3933" i="7"/>
  <c r="G3932" i="7"/>
  <c r="G3931" i="7"/>
  <c r="G3930" i="7"/>
  <c r="G3929" i="7"/>
  <c r="G3928" i="7"/>
  <c r="G3927" i="7"/>
  <c r="G3926" i="7"/>
  <c r="G3925" i="7"/>
  <c r="G3924" i="7"/>
  <c r="G3923" i="7"/>
  <c r="G3922" i="7"/>
  <c r="G3921" i="7"/>
  <c r="G3920" i="7"/>
  <c r="G3919" i="7"/>
  <c r="G3918" i="7"/>
  <c r="G3917" i="7"/>
  <c r="G3916" i="7"/>
  <c r="G3915" i="7"/>
  <c r="G3914" i="7"/>
  <c r="G3913" i="7"/>
  <c r="G3912" i="7"/>
  <c r="G3911" i="7"/>
  <c r="G3910" i="7"/>
  <c r="G3909" i="7"/>
  <c r="G3908" i="7"/>
  <c r="G3907" i="7"/>
  <c r="G3906" i="7"/>
  <c r="G3905" i="7"/>
  <c r="G3904" i="7"/>
  <c r="G3903" i="7"/>
  <c r="G3902" i="7"/>
  <c r="G3901" i="7"/>
  <c r="G3900" i="7"/>
  <c r="G3899" i="7"/>
  <c r="G3898" i="7"/>
  <c r="G3897" i="7"/>
  <c r="G3896" i="7"/>
  <c r="G3895" i="7"/>
  <c r="G3894" i="7"/>
  <c r="G3893" i="7"/>
  <c r="G3892" i="7"/>
  <c r="G3891" i="7"/>
  <c r="G3890" i="7"/>
  <c r="G3889" i="7"/>
  <c r="G3888" i="7"/>
  <c r="G3887" i="7"/>
  <c r="G3886" i="7"/>
  <c r="G3885" i="7"/>
  <c r="G3884" i="7"/>
  <c r="G3883" i="7"/>
  <c r="G3882" i="7"/>
  <c r="G3881" i="7"/>
  <c r="G3880" i="7"/>
  <c r="G3879" i="7"/>
  <c r="G3878" i="7"/>
  <c r="G3877" i="7"/>
  <c r="G3876" i="7"/>
  <c r="G3875" i="7"/>
  <c r="G3874" i="7"/>
  <c r="G3873" i="7"/>
  <c r="G3872" i="7"/>
  <c r="G3871" i="7"/>
  <c r="G3870" i="7"/>
  <c r="G3869" i="7"/>
  <c r="G3868" i="7"/>
  <c r="G3867" i="7"/>
  <c r="G3866" i="7"/>
  <c r="G3865" i="7"/>
  <c r="G3864" i="7"/>
  <c r="G3863" i="7"/>
  <c r="G3862" i="7"/>
  <c r="G3861" i="7"/>
  <c r="G3860" i="7"/>
  <c r="G3859" i="7"/>
  <c r="G3858" i="7"/>
  <c r="G3857" i="7"/>
  <c r="G3856" i="7"/>
  <c r="G3855" i="7"/>
  <c r="G3854" i="7"/>
  <c r="G3853" i="7"/>
  <c r="G3852" i="7"/>
  <c r="G3851" i="7"/>
  <c r="G3850" i="7"/>
  <c r="G3849" i="7"/>
  <c r="G3848" i="7"/>
  <c r="G3847" i="7"/>
  <c r="G3846" i="7"/>
  <c r="G3845" i="7"/>
  <c r="G3844" i="7"/>
  <c r="G3843" i="7"/>
  <c r="G3842" i="7"/>
  <c r="G3841" i="7"/>
  <c r="G3840" i="7"/>
  <c r="G3839" i="7"/>
  <c r="G3838" i="7"/>
  <c r="G3837" i="7"/>
  <c r="G3836" i="7"/>
  <c r="G3835" i="7"/>
  <c r="G3834" i="7"/>
  <c r="G3833" i="7"/>
  <c r="G3832" i="7"/>
  <c r="G3831" i="7"/>
  <c r="G3830" i="7"/>
  <c r="G3829" i="7"/>
  <c r="G3828" i="7"/>
  <c r="G3827" i="7"/>
  <c r="G3826" i="7"/>
  <c r="G3825" i="7"/>
  <c r="G3824" i="7"/>
  <c r="G3823" i="7"/>
  <c r="G3822" i="7"/>
  <c r="G3821" i="7"/>
  <c r="G3820" i="7"/>
  <c r="G3819" i="7"/>
  <c r="G3818" i="7"/>
  <c r="G3817" i="7"/>
  <c r="G3816" i="7"/>
  <c r="G3815" i="7"/>
  <c r="G3814" i="7"/>
  <c r="G3813" i="7"/>
  <c r="G3812" i="7"/>
  <c r="G3811" i="7"/>
  <c r="G3810" i="7"/>
  <c r="G3809" i="7"/>
  <c r="G3808" i="7"/>
  <c r="G3807" i="7"/>
  <c r="G3806" i="7"/>
  <c r="G3805" i="7"/>
  <c r="G3804" i="7"/>
  <c r="G3803" i="7"/>
  <c r="G3802" i="7"/>
  <c r="G3801" i="7"/>
  <c r="G3800" i="7"/>
  <c r="G3799" i="7"/>
  <c r="G3798" i="7"/>
  <c r="G3797" i="7"/>
  <c r="G3796" i="7"/>
  <c r="G3795" i="7"/>
  <c r="G3794" i="7"/>
  <c r="G3793" i="7"/>
  <c r="G3792" i="7"/>
  <c r="G3791" i="7"/>
  <c r="G3790" i="7"/>
  <c r="G3789" i="7"/>
  <c r="G3788" i="7"/>
  <c r="G3787" i="7"/>
  <c r="G3786" i="7"/>
  <c r="G3785" i="7"/>
  <c r="G3784" i="7"/>
  <c r="G3783" i="7"/>
  <c r="G3782" i="7"/>
  <c r="G3781" i="7"/>
  <c r="G3780" i="7"/>
  <c r="G3779" i="7"/>
  <c r="G3778" i="7"/>
  <c r="G3777" i="7"/>
  <c r="G3776" i="7"/>
  <c r="G3775" i="7"/>
  <c r="G3774" i="7"/>
  <c r="G3773" i="7"/>
  <c r="G3772" i="7"/>
  <c r="G3771" i="7"/>
  <c r="G3770" i="7"/>
  <c r="G3769" i="7"/>
  <c r="G3768" i="7"/>
  <c r="G3767" i="7"/>
  <c r="G3766" i="7"/>
  <c r="G3765" i="7"/>
  <c r="G3764" i="7"/>
  <c r="G3763" i="7"/>
  <c r="G3762" i="7"/>
  <c r="G3761" i="7"/>
  <c r="G3760" i="7"/>
  <c r="G3759" i="7"/>
  <c r="G3758" i="7"/>
  <c r="G3757" i="7"/>
  <c r="G3756" i="7"/>
  <c r="G3755" i="7"/>
  <c r="G3754" i="7"/>
  <c r="G3753" i="7"/>
  <c r="G3752" i="7"/>
  <c r="G3751" i="7"/>
  <c r="G3750" i="7"/>
  <c r="G3749" i="7"/>
  <c r="G3748" i="7"/>
  <c r="G3747" i="7"/>
  <c r="G3746" i="7"/>
  <c r="G3745" i="7"/>
  <c r="G3744" i="7"/>
  <c r="G3743" i="7"/>
  <c r="G3742" i="7"/>
  <c r="G3741" i="7"/>
  <c r="G3740" i="7"/>
  <c r="G3739" i="7"/>
  <c r="G3738" i="7"/>
  <c r="G3737" i="7"/>
  <c r="G3736" i="7"/>
  <c r="G3735" i="7"/>
  <c r="G3734" i="7"/>
  <c r="G3733" i="7"/>
  <c r="G3732" i="7"/>
  <c r="G3731" i="7"/>
  <c r="G3730" i="7"/>
  <c r="G3729" i="7"/>
  <c r="G3728" i="7"/>
  <c r="G3727" i="7"/>
  <c r="G3726" i="7"/>
  <c r="G3725" i="7"/>
  <c r="G3724" i="7"/>
  <c r="G3723" i="7"/>
  <c r="G3722" i="7"/>
  <c r="G3721" i="7"/>
  <c r="G3720" i="7"/>
  <c r="G3719" i="7"/>
  <c r="G3718" i="7"/>
  <c r="G3717" i="7"/>
  <c r="G3716" i="7"/>
  <c r="G3715" i="7"/>
  <c r="G3714" i="7"/>
  <c r="G3713" i="7"/>
  <c r="G3712" i="7"/>
  <c r="G3711" i="7"/>
  <c r="G3710" i="7"/>
  <c r="G3709" i="7"/>
  <c r="G3708" i="7"/>
  <c r="G3707" i="7"/>
  <c r="G3706" i="7"/>
  <c r="G3705" i="7"/>
  <c r="G3704" i="7"/>
  <c r="G3703" i="7"/>
  <c r="G3702" i="7"/>
  <c r="G3701" i="7"/>
  <c r="G3700" i="7"/>
  <c r="G3699" i="7"/>
  <c r="G3698" i="7"/>
  <c r="G3697" i="7"/>
  <c r="G3696" i="7"/>
  <c r="G3695" i="7"/>
  <c r="G3694" i="7"/>
  <c r="G3693" i="7"/>
  <c r="G3692" i="7"/>
  <c r="G3691" i="7"/>
  <c r="G3690" i="7"/>
  <c r="G3689" i="7"/>
  <c r="G3688" i="7"/>
  <c r="G3687" i="7"/>
  <c r="G3686" i="7"/>
  <c r="G3685" i="7"/>
  <c r="G3684" i="7"/>
  <c r="G3683" i="7"/>
  <c r="G3682" i="7"/>
  <c r="G3681" i="7"/>
  <c r="G3680" i="7"/>
  <c r="G3679" i="7"/>
  <c r="G3678" i="7"/>
  <c r="G3677" i="7"/>
  <c r="G3676" i="7"/>
  <c r="G3675" i="7"/>
  <c r="G3674" i="7"/>
  <c r="G3673" i="7"/>
  <c r="G3672" i="7"/>
  <c r="G3671" i="7"/>
  <c r="G3670" i="7"/>
  <c r="G3669" i="7"/>
  <c r="G3668" i="7"/>
  <c r="G3667" i="7"/>
  <c r="G3666" i="7"/>
  <c r="G3665" i="7"/>
  <c r="G3664" i="7"/>
  <c r="G3663" i="7"/>
  <c r="G3662" i="7"/>
  <c r="G3661" i="7"/>
  <c r="G3660" i="7"/>
  <c r="G3659" i="7"/>
  <c r="G3658" i="7"/>
  <c r="G3657" i="7"/>
  <c r="G3656" i="7"/>
  <c r="G3655" i="7"/>
  <c r="G3654" i="7"/>
  <c r="G3653" i="7"/>
  <c r="G3652" i="7"/>
  <c r="G3651" i="7"/>
  <c r="G3650" i="7"/>
  <c r="G3649" i="7"/>
  <c r="G3648" i="7"/>
  <c r="G3647" i="7"/>
  <c r="G3646" i="7"/>
  <c r="G3645" i="7"/>
  <c r="G3644" i="7"/>
  <c r="G3643" i="7"/>
  <c r="G3642" i="7"/>
  <c r="G3641" i="7"/>
  <c r="G3640" i="7"/>
  <c r="G3639" i="7"/>
  <c r="G3638" i="7"/>
  <c r="G3637" i="7"/>
  <c r="G3636" i="7"/>
  <c r="G3635" i="7"/>
  <c r="G3634" i="7"/>
  <c r="G3633" i="7"/>
  <c r="G3632" i="7"/>
  <c r="G3631" i="7"/>
  <c r="G3630" i="7"/>
  <c r="G3629" i="7"/>
  <c r="G3628" i="7"/>
  <c r="G3627" i="7"/>
  <c r="G3626" i="7"/>
  <c r="G3625" i="7"/>
  <c r="G3624" i="7"/>
  <c r="G3623" i="7"/>
  <c r="G3622" i="7"/>
  <c r="G3621" i="7"/>
  <c r="G3620" i="7"/>
  <c r="G3619" i="7"/>
  <c r="G3618" i="7"/>
  <c r="G3617" i="7"/>
  <c r="G3616" i="7"/>
  <c r="G3615" i="7"/>
  <c r="G3614" i="7"/>
  <c r="G3613" i="7"/>
  <c r="G3612" i="7"/>
  <c r="G3611" i="7"/>
  <c r="G3610" i="7"/>
  <c r="G3609" i="7"/>
  <c r="G3608" i="7"/>
  <c r="G3607" i="7"/>
  <c r="G3606" i="7"/>
  <c r="G3605" i="7"/>
  <c r="G3604" i="7"/>
  <c r="G3603" i="7"/>
  <c r="G3602" i="7"/>
  <c r="G3601" i="7"/>
  <c r="G3600" i="7"/>
  <c r="G3599" i="7"/>
  <c r="G3598" i="7"/>
  <c r="G3597" i="7"/>
  <c r="G3596" i="7"/>
  <c r="G3595" i="7"/>
  <c r="G3594" i="7"/>
  <c r="G3593" i="7"/>
  <c r="G3592" i="7"/>
  <c r="G3591" i="7"/>
  <c r="G3590" i="7"/>
  <c r="G3589" i="7"/>
  <c r="G3588" i="7"/>
  <c r="G3587" i="7"/>
  <c r="G3586" i="7"/>
  <c r="G3585" i="7"/>
  <c r="G3584" i="7"/>
  <c r="G3583" i="7"/>
  <c r="G3582" i="7"/>
  <c r="G3581" i="7"/>
  <c r="G3580" i="7"/>
  <c r="G3579" i="7"/>
  <c r="G3578" i="7"/>
  <c r="G3577" i="7"/>
  <c r="G3576" i="7"/>
  <c r="G3575" i="7"/>
  <c r="G3574" i="7"/>
  <c r="G3573" i="7"/>
  <c r="G3572" i="7"/>
  <c r="G3571" i="7"/>
  <c r="G3570" i="7"/>
  <c r="G3569" i="7"/>
  <c r="G3568" i="7"/>
  <c r="G3567" i="7"/>
  <c r="G3566" i="7"/>
  <c r="G3565" i="7"/>
  <c r="G3564" i="7"/>
  <c r="G3563" i="7"/>
  <c r="G3562" i="7"/>
  <c r="G3561" i="7"/>
  <c r="G3560" i="7"/>
  <c r="G3559" i="7"/>
  <c r="G3558" i="7"/>
  <c r="G3557" i="7"/>
  <c r="G3556" i="7"/>
  <c r="G3555" i="7"/>
  <c r="G3554" i="7"/>
  <c r="G3553" i="7"/>
  <c r="G3552" i="7"/>
  <c r="G3551" i="7"/>
  <c r="G3550" i="7"/>
  <c r="G3549" i="7"/>
  <c r="G3548" i="7"/>
  <c r="G3547" i="7"/>
  <c r="G3546" i="7"/>
  <c r="G3545" i="7"/>
  <c r="G3544" i="7"/>
  <c r="G3543" i="7"/>
  <c r="G3542" i="7"/>
  <c r="G3541" i="7"/>
  <c r="G3540" i="7"/>
  <c r="G3539" i="7"/>
  <c r="G3538" i="7"/>
  <c r="G3537" i="7"/>
  <c r="G3536" i="7"/>
  <c r="G3535" i="7"/>
  <c r="G3534" i="7"/>
  <c r="G3533" i="7"/>
  <c r="G3532" i="7"/>
  <c r="G3531" i="7"/>
  <c r="G3530" i="7"/>
  <c r="G3529" i="7"/>
  <c r="G3528" i="7"/>
  <c r="G3527" i="7"/>
  <c r="G3526" i="7"/>
  <c r="G3525" i="7"/>
  <c r="G3524" i="7"/>
  <c r="G3523" i="7"/>
  <c r="G3522" i="7"/>
  <c r="G3521" i="7"/>
  <c r="G3520" i="7"/>
  <c r="G3519" i="7"/>
  <c r="G3518" i="7"/>
  <c r="G3517" i="7"/>
  <c r="G3516" i="7"/>
  <c r="G3515" i="7"/>
  <c r="G3514" i="7"/>
  <c r="G3513" i="7"/>
  <c r="G3512" i="7"/>
  <c r="G3511" i="7"/>
  <c r="G3510" i="7"/>
  <c r="G3509" i="7"/>
  <c r="G3508" i="7"/>
  <c r="G3507" i="7"/>
  <c r="G3506" i="7"/>
  <c r="G3505" i="7"/>
  <c r="G3504" i="7"/>
  <c r="G3503" i="7"/>
  <c r="G3502" i="7"/>
  <c r="G3501" i="7"/>
  <c r="G3500" i="7"/>
  <c r="G3499" i="7"/>
  <c r="G3498" i="7"/>
  <c r="G3497" i="7"/>
  <c r="G3496" i="7"/>
  <c r="G3495" i="7"/>
  <c r="G3494" i="7"/>
  <c r="G3493" i="7"/>
  <c r="G3492" i="7"/>
  <c r="G3491" i="7"/>
  <c r="G3490" i="7"/>
  <c r="G3489" i="7"/>
  <c r="G3488" i="7"/>
  <c r="G3487" i="7"/>
  <c r="G3486" i="7"/>
  <c r="G3485" i="7"/>
  <c r="G3484" i="7"/>
  <c r="G3483" i="7"/>
  <c r="G3482" i="7"/>
  <c r="G3481" i="7"/>
  <c r="G3480" i="7"/>
  <c r="G3479" i="7"/>
  <c r="G3478" i="7"/>
  <c r="G3477" i="7"/>
  <c r="G3476" i="7"/>
  <c r="G3475" i="7"/>
  <c r="G3474" i="7"/>
  <c r="G3473" i="7"/>
  <c r="G3472" i="7"/>
  <c r="G3471" i="7"/>
  <c r="G3470" i="7"/>
  <c r="G3469" i="7"/>
  <c r="G3468" i="7"/>
  <c r="G3467" i="7"/>
  <c r="G3466" i="7"/>
  <c r="G3465" i="7"/>
  <c r="G3464" i="7"/>
  <c r="G3463" i="7"/>
  <c r="G3462" i="7"/>
  <c r="G3461" i="7"/>
  <c r="G3460" i="7"/>
  <c r="G3459" i="7"/>
  <c r="G3458" i="7"/>
  <c r="G3457" i="7"/>
  <c r="G3456" i="7"/>
  <c r="G3455" i="7"/>
  <c r="G3454" i="7"/>
  <c r="G3453" i="7"/>
  <c r="G3452" i="7"/>
  <c r="G3451" i="7"/>
  <c r="G3450" i="7"/>
  <c r="G3449" i="7"/>
  <c r="G3448" i="7"/>
  <c r="G3447" i="7"/>
  <c r="G3446" i="7"/>
  <c r="G3445" i="7"/>
  <c r="G3444" i="7"/>
  <c r="G3443" i="7"/>
  <c r="G3442" i="7"/>
  <c r="G3441" i="7"/>
  <c r="G3440" i="7"/>
  <c r="G3439" i="7"/>
  <c r="G3438" i="7"/>
  <c r="G3437" i="7"/>
  <c r="G3436" i="7"/>
  <c r="G3435" i="7"/>
  <c r="G3434" i="7"/>
  <c r="G3433" i="7"/>
  <c r="G3432" i="7"/>
  <c r="G3431" i="7"/>
  <c r="G3430" i="7"/>
  <c r="G3429" i="7"/>
  <c r="G3428" i="7"/>
  <c r="G3427" i="7"/>
  <c r="G3426" i="7"/>
  <c r="G3425" i="7"/>
  <c r="G3424" i="7"/>
  <c r="G3423" i="7"/>
  <c r="G3422" i="7"/>
  <c r="G3421" i="7"/>
  <c r="G3420" i="7"/>
  <c r="G3419" i="7"/>
  <c r="G3418" i="7"/>
  <c r="G3417" i="7"/>
  <c r="G3416" i="7"/>
  <c r="G3415" i="7"/>
  <c r="G3414" i="7"/>
  <c r="G3413" i="7"/>
  <c r="G3412" i="7"/>
  <c r="G3411" i="7"/>
  <c r="G3410" i="7"/>
  <c r="G3409" i="7"/>
  <c r="G3408" i="7"/>
  <c r="G3407" i="7"/>
  <c r="G3406" i="7"/>
  <c r="G3405" i="7"/>
  <c r="G3404" i="7"/>
  <c r="G3403" i="7"/>
  <c r="G3402" i="7"/>
  <c r="G3401" i="7"/>
  <c r="G3400" i="7"/>
  <c r="G3399" i="7"/>
  <c r="G3398" i="7"/>
  <c r="G3397" i="7"/>
  <c r="G3396" i="7"/>
  <c r="G3395" i="7"/>
  <c r="G3394" i="7"/>
  <c r="G3393" i="7"/>
  <c r="G3392" i="7"/>
  <c r="G3391" i="7"/>
  <c r="G3390" i="7"/>
  <c r="G3389" i="7"/>
  <c r="G3388" i="7"/>
  <c r="G3387" i="7"/>
  <c r="G3386" i="7"/>
  <c r="G3385" i="7"/>
  <c r="G3384" i="7"/>
  <c r="G3383" i="7"/>
  <c r="G3382" i="7"/>
  <c r="G3381" i="7"/>
  <c r="G3380" i="7"/>
  <c r="G3379" i="7"/>
  <c r="G3378" i="7"/>
  <c r="G3377" i="7"/>
  <c r="G3376" i="7"/>
  <c r="G3375" i="7"/>
  <c r="G3374" i="7"/>
  <c r="G3373" i="7"/>
  <c r="G3372" i="7"/>
  <c r="G3371" i="7"/>
  <c r="G3370" i="7"/>
  <c r="G3369" i="7"/>
  <c r="G3368" i="7"/>
  <c r="G3367" i="7"/>
  <c r="G3366" i="7"/>
  <c r="G3365" i="7"/>
  <c r="G3364" i="7"/>
  <c r="G3363" i="7"/>
  <c r="G3362" i="7"/>
  <c r="G3361" i="7"/>
  <c r="G3360" i="7"/>
  <c r="G3359" i="7"/>
  <c r="G3358" i="7"/>
  <c r="G3357" i="7"/>
  <c r="G3356" i="7"/>
  <c r="G3355" i="7"/>
  <c r="G3354" i="7"/>
  <c r="G3353" i="7"/>
  <c r="G3352" i="7"/>
  <c r="G3351" i="7"/>
  <c r="G3350" i="7"/>
  <c r="G3349" i="7"/>
  <c r="G3348" i="7"/>
  <c r="G3347" i="7"/>
  <c r="G3346" i="7"/>
  <c r="G3345" i="7"/>
  <c r="G3344" i="7"/>
  <c r="G3343" i="7"/>
  <c r="G3342" i="7"/>
  <c r="G3341" i="7"/>
  <c r="G3340" i="7"/>
  <c r="G3339" i="7"/>
  <c r="G3338" i="7"/>
  <c r="G3337" i="7"/>
  <c r="G3336" i="7"/>
  <c r="G3335" i="7"/>
  <c r="G3334" i="7"/>
  <c r="G3333" i="7"/>
  <c r="G3332" i="7"/>
  <c r="G3331" i="7"/>
  <c r="G3330" i="7"/>
  <c r="G3329" i="7"/>
  <c r="G3328" i="7"/>
  <c r="G3327" i="7"/>
  <c r="G3326" i="7"/>
  <c r="G3325" i="7"/>
  <c r="G3324" i="7"/>
  <c r="G3323" i="7"/>
  <c r="G3322" i="7"/>
  <c r="G3321" i="7"/>
  <c r="G3320" i="7"/>
  <c r="G3319" i="7"/>
  <c r="G3318" i="7"/>
  <c r="G3317" i="7"/>
  <c r="G3316" i="7"/>
  <c r="G3315" i="7"/>
  <c r="G3314" i="7"/>
  <c r="G3313" i="7"/>
  <c r="G3312" i="7"/>
  <c r="G3311" i="7"/>
  <c r="G3310" i="7"/>
  <c r="G3309" i="7"/>
  <c r="G3308" i="7"/>
  <c r="G3307" i="7"/>
  <c r="G3306" i="7"/>
  <c r="G3305" i="7"/>
  <c r="G3304" i="7"/>
  <c r="G3303" i="7"/>
  <c r="G3302" i="7"/>
  <c r="G3301" i="7"/>
  <c r="G3300" i="7"/>
  <c r="G3299" i="7"/>
  <c r="G3298" i="7"/>
  <c r="G3297" i="7"/>
  <c r="G3296" i="7"/>
  <c r="G3295" i="7"/>
  <c r="G3294" i="7"/>
  <c r="G3293" i="7"/>
  <c r="G3292" i="7"/>
  <c r="G3291" i="7"/>
  <c r="G3290" i="7"/>
  <c r="G3289" i="7"/>
  <c r="G3288" i="7"/>
  <c r="G3287" i="7"/>
  <c r="G3286" i="7"/>
  <c r="G3285" i="7"/>
  <c r="G3284" i="7"/>
  <c r="G3283" i="7"/>
  <c r="G3282" i="7"/>
  <c r="G3281" i="7"/>
  <c r="G3280" i="7"/>
  <c r="G3279" i="7"/>
  <c r="G3278" i="7"/>
  <c r="G3277" i="7"/>
  <c r="G3276" i="7"/>
  <c r="G3275" i="7"/>
  <c r="G3274" i="7"/>
  <c r="G3273" i="7"/>
  <c r="G3272" i="7"/>
  <c r="G3271" i="7"/>
  <c r="G3270" i="7"/>
  <c r="G3269" i="7"/>
  <c r="G3268" i="7"/>
  <c r="G3267" i="7"/>
  <c r="G3266" i="7"/>
  <c r="G3265" i="7"/>
  <c r="G3264" i="7"/>
  <c r="G3263" i="7"/>
  <c r="G3262" i="7"/>
  <c r="G3261" i="7"/>
  <c r="G3260" i="7"/>
  <c r="G3259" i="7"/>
  <c r="G3258" i="7"/>
  <c r="G3257" i="7"/>
  <c r="G3256" i="7"/>
  <c r="G3255" i="7"/>
  <c r="G3254" i="7"/>
  <c r="G3253" i="7"/>
  <c r="G3252" i="7"/>
  <c r="G3251" i="7"/>
  <c r="G3250" i="7"/>
  <c r="G3249" i="7"/>
  <c r="G3248" i="7"/>
  <c r="G3247" i="7"/>
  <c r="G3246" i="7"/>
  <c r="G3245" i="7"/>
  <c r="G3244" i="7"/>
  <c r="G3243" i="7"/>
  <c r="G3242" i="7"/>
  <c r="G3241" i="7"/>
  <c r="G3240" i="7"/>
  <c r="G3239" i="7"/>
  <c r="G3238" i="7"/>
  <c r="G3237" i="7"/>
  <c r="G3236" i="7"/>
  <c r="G3235" i="7"/>
  <c r="G3234" i="7"/>
  <c r="G3233" i="7"/>
  <c r="G3232" i="7"/>
  <c r="G3231" i="7"/>
  <c r="G3230" i="7"/>
  <c r="G3229" i="7"/>
  <c r="G3228" i="7"/>
  <c r="G3227" i="7"/>
  <c r="G3226" i="7"/>
  <c r="G3225" i="7"/>
  <c r="G3224" i="7"/>
  <c r="G3223" i="7"/>
  <c r="G3222" i="7"/>
  <c r="G3221" i="7"/>
  <c r="G3220" i="7"/>
  <c r="G3219" i="7"/>
  <c r="G3218" i="7"/>
  <c r="G3217" i="7"/>
  <c r="G3216" i="7"/>
  <c r="G3215" i="7"/>
  <c r="G3214" i="7"/>
  <c r="G3213" i="7"/>
  <c r="G3212" i="7"/>
  <c r="G3211" i="7"/>
  <c r="G3210" i="7"/>
  <c r="G3209" i="7"/>
  <c r="G3208" i="7"/>
  <c r="G3207" i="7"/>
  <c r="G3206" i="7"/>
  <c r="G3205" i="7"/>
  <c r="G3204" i="7"/>
  <c r="G3203" i="7"/>
  <c r="G3202" i="7"/>
  <c r="G3201" i="7"/>
  <c r="G3200" i="7"/>
  <c r="G3199" i="7"/>
  <c r="G3198" i="7"/>
  <c r="G3197" i="7"/>
  <c r="G3196" i="7"/>
  <c r="G3195" i="7"/>
  <c r="G3194" i="7"/>
  <c r="G3193" i="7"/>
  <c r="G3192" i="7"/>
  <c r="G3191" i="7"/>
  <c r="G3190" i="7"/>
  <c r="G3189" i="7"/>
  <c r="G3188" i="7"/>
  <c r="G3187" i="7"/>
  <c r="G3186" i="7"/>
  <c r="G3185" i="7"/>
  <c r="G3184" i="7"/>
  <c r="G3183" i="7"/>
  <c r="G3182" i="7"/>
  <c r="G3181" i="7"/>
  <c r="G3180" i="7"/>
  <c r="G3179" i="7"/>
  <c r="G3178" i="7"/>
  <c r="G3177" i="7"/>
  <c r="G3176" i="7"/>
  <c r="G3175" i="7"/>
  <c r="G3174" i="7"/>
  <c r="G3173" i="7"/>
  <c r="G3172" i="7"/>
  <c r="G3171" i="7"/>
  <c r="G3170" i="7"/>
  <c r="G3169" i="7"/>
  <c r="G3168" i="7"/>
  <c r="G3167" i="7"/>
  <c r="G3166" i="7"/>
  <c r="G3165" i="7"/>
  <c r="G3164" i="7"/>
  <c r="G3163" i="7"/>
  <c r="G3162" i="7"/>
  <c r="G3161" i="7"/>
  <c r="G3160" i="7"/>
  <c r="G3159" i="7"/>
  <c r="G3158" i="7"/>
  <c r="G3157" i="7"/>
  <c r="G3156" i="7"/>
  <c r="G3155" i="7"/>
  <c r="G3154" i="7"/>
  <c r="G3153" i="7"/>
  <c r="G3152" i="7"/>
  <c r="G3151" i="7"/>
  <c r="G3150" i="7"/>
  <c r="G3149" i="7"/>
  <c r="G3148" i="7"/>
  <c r="G3147" i="7"/>
  <c r="G3146" i="7"/>
  <c r="G3145" i="7"/>
  <c r="G3144" i="7"/>
  <c r="G3143" i="7"/>
  <c r="G3142" i="7"/>
  <c r="G3141" i="7"/>
  <c r="G3140" i="7"/>
  <c r="G3139" i="7"/>
  <c r="G3138" i="7"/>
  <c r="G3137" i="7"/>
  <c r="G3136" i="7"/>
  <c r="G3135" i="7"/>
  <c r="G3134" i="7"/>
  <c r="G3133" i="7"/>
  <c r="G3132" i="7"/>
  <c r="G3131" i="7"/>
  <c r="G3130" i="7"/>
  <c r="G3129" i="7"/>
  <c r="G3128" i="7"/>
  <c r="G3127" i="7"/>
  <c r="G3126" i="7"/>
  <c r="G3125" i="7"/>
  <c r="G3124" i="7"/>
  <c r="G3123" i="7"/>
  <c r="G3122" i="7"/>
  <c r="G3121" i="7"/>
  <c r="G3120" i="7"/>
  <c r="G3119" i="7"/>
  <c r="G3118" i="7"/>
  <c r="G3117" i="7"/>
  <c r="G3116" i="7"/>
  <c r="G3115" i="7"/>
  <c r="G3114" i="7"/>
  <c r="G3113" i="7"/>
  <c r="G3112" i="7"/>
  <c r="G3111" i="7"/>
  <c r="G3110" i="7"/>
  <c r="G3109" i="7"/>
  <c r="G3108" i="7"/>
  <c r="G3107" i="7"/>
  <c r="G3106" i="7"/>
  <c r="G3105" i="7"/>
  <c r="G3104" i="7"/>
  <c r="G3103" i="7"/>
  <c r="G3102" i="7"/>
  <c r="G3101" i="7"/>
  <c r="G3100" i="7"/>
  <c r="G3099" i="7"/>
  <c r="G3098" i="7"/>
  <c r="G3097" i="7"/>
  <c r="G3096" i="7"/>
  <c r="G3095" i="7"/>
  <c r="G3094" i="7"/>
  <c r="G3093" i="7"/>
  <c r="G3092" i="7"/>
  <c r="G3091" i="7"/>
  <c r="G3090" i="7"/>
  <c r="G3089" i="7"/>
  <c r="G3088" i="7"/>
  <c r="G3087" i="7"/>
  <c r="G3086" i="7"/>
  <c r="G3085" i="7"/>
  <c r="G3084" i="7"/>
  <c r="G3083" i="7"/>
  <c r="G3082" i="7"/>
  <c r="G3081" i="7"/>
  <c r="G3080" i="7"/>
  <c r="G3079" i="7"/>
  <c r="G3078" i="7"/>
  <c r="G3077" i="7"/>
  <c r="G3076" i="7"/>
  <c r="G3075" i="7"/>
  <c r="G3074" i="7"/>
  <c r="G3073" i="7"/>
  <c r="G3072" i="7"/>
  <c r="G3071" i="7"/>
  <c r="G3070" i="7"/>
  <c r="G3069" i="7"/>
  <c r="G3068" i="7"/>
  <c r="G3067" i="7"/>
  <c r="G3066" i="7"/>
  <c r="G3065" i="7"/>
  <c r="G3064" i="7"/>
  <c r="G3063" i="7"/>
  <c r="G3062" i="7"/>
  <c r="G3061" i="7"/>
  <c r="G3060" i="7"/>
  <c r="G3059" i="7"/>
  <c r="G3058" i="7"/>
  <c r="G3057" i="7"/>
  <c r="G3056" i="7"/>
  <c r="G3055" i="7"/>
  <c r="G3054" i="7"/>
  <c r="G3053" i="7"/>
  <c r="G3052" i="7"/>
  <c r="G3051" i="7"/>
  <c r="G3050" i="7"/>
  <c r="G3049" i="7"/>
  <c r="G3048" i="7"/>
  <c r="G3047" i="7"/>
  <c r="G3046" i="7"/>
  <c r="G3045" i="7"/>
  <c r="G3044" i="7"/>
  <c r="G3043" i="7"/>
  <c r="G3042" i="7"/>
  <c r="G3041" i="7"/>
  <c r="G3040" i="7"/>
  <c r="G3039" i="7"/>
  <c r="G3038" i="7"/>
  <c r="G3037" i="7"/>
  <c r="G3036" i="7"/>
  <c r="G3035" i="7"/>
  <c r="G3034" i="7"/>
  <c r="G3033" i="7"/>
  <c r="G3032" i="7"/>
  <c r="G3031" i="7"/>
  <c r="G3030" i="7"/>
  <c r="G3029" i="7"/>
  <c r="G3028" i="7"/>
  <c r="G3027" i="7"/>
  <c r="G3026" i="7"/>
  <c r="G3025" i="7"/>
  <c r="G3024" i="7"/>
  <c r="G3023" i="7"/>
  <c r="G3022" i="7"/>
  <c r="G3021" i="7"/>
  <c r="G3020" i="7"/>
  <c r="G3019" i="7"/>
  <c r="G3018" i="7"/>
  <c r="G3017" i="7"/>
  <c r="G3016" i="7"/>
  <c r="G3015" i="7"/>
  <c r="G3014" i="7"/>
  <c r="G3013" i="7"/>
  <c r="G3012" i="7"/>
  <c r="G3011" i="7"/>
  <c r="G3010" i="7"/>
  <c r="G3009" i="7"/>
  <c r="G3008" i="7"/>
  <c r="G3007" i="7"/>
  <c r="G3006" i="7"/>
  <c r="G3005" i="7"/>
  <c r="G3004" i="7"/>
  <c r="G3003" i="7"/>
  <c r="G3002" i="7"/>
  <c r="G3001" i="7"/>
  <c r="G3000" i="7"/>
  <c r="G2999" i="7"/>
  <c r="G2998" i="7"/>
  <c r="G2997" i="7"/>
  <c r="G2996" i="7"/>
  <c r="G2995" i="7"/>
  <c r="G2994" i="7"/>
  <c r="G2993" i="7"/>
  <c r="G2992" i="7"/>
  <c r="G2991" i="7"/>
  <c r="G2990" i="7"/>
  <c r="G2989" i="7"/>
  <c r="G2988" i="7"/>
  <c r="G2987" i="7"/>
  <c r="G2986" i="7"/>
  <c r="G2985" i="7"/>
  <c r="G2984" i="7"/>
  <c r="G2983" i="7"/>
  <c r="G2982" i="7"/>
  <c r="G2981" i="7"/>
  <c r="G2980" i="7"/>
  <c r="G2979" i="7"/>
  <c r="G2978" i="7"/>
  <c r="G2977" i="7"/>
  <c r="G2976" i="7"/>
  <c r="G2975" i="7"/>
  <c r="G2974" i="7"/>
  <c r="G2973" i="7"/>
  <c r="G2972" i="7"/>
  <c r="G2971" i="7"/>
  <c r="G2970" i="7"/>
  <c r="G2969" i="7"/>
  <c r="G2968" i="7"/>
  <c r="G2967" i="7"/>
  <c r="G2966" i="7"/>
  <c r="G2965" i="7"/>
  <c r="G2964" i="7"/>
  <c r="G2963" i="7"/>
  <c r="G2962" i="7"/>
  <c r="G2961" i="7"/>
  <c r="G2960" i="7"/>
  <c r="G2959" i="7"/>
  <c r="G2958" i="7"/>
  <c r="G2957" i="7"/>
  <c r="G2956" i="7"/>
  <c r="G2955" i="7"/>
  <c r="G2954" i="7"/>
  <c r="G2953" i="7"/>
  <c r="G2952" i="7"/>
  <c r="G2951" i="7"/>
  <c r="G2950" i="7"/>
  <c r="G2949" i="7"/>
  <c r="G2948" i="7"/>
  <c r="G2947" i="7"/>
  <c r="G2946" i="7"/>
  <c r="G2945" i="7"/>
  <c r="G2944" i="7"/>
  <c r="G2943" i="7"/>
  <c r="G2942" i="7"/>
  <c r="G2941" i="7"/>
  <c r="G2940" i="7"/>
  <c r="G2939" i="7"/>
  <c r="G2938" i="7"/>
  <c r="G2937" i="7"/>
  <c r="G2936" i="7"/>
  <c r="G2935" i="7"/>
  <c r="G2934" i="7"/>
  <c r="G2933" i="7"/>
  <c r="G2932" i="7"/>
  <c r="G2931" i="7"/>
  <c r="G2930" i="7"/>
  <c r="G2929" i="7"/>
  <c r="G2928" i="7"/>
  <c r="G2927" i="7"/>
  <c r="G2926" i="7"/>
  <c r="G2925" i="7"/>
  <c r="G2924" i="7"/>
  <c r="G2923" i="7"/>
  <c r="G2922" i="7"/>
  <c r="G2921" i="7"/>
  <c r="G2920" i="7"/>
  <c r="G2919" i="7"/>
  <c r="G2918" i="7"/>
  <c r="G2917" i="7"/>
  <c r="G2916" i="7"/>
  <c r="G2915" i="7"/>
  <c r="G2914" i="7"/>
  <c r="G2913" i="7"/>
  <c r="G2912" i="7"/>
  <c r="G2911" i="7"/>
  <c r="G2910" i="7"/>
  <c r="G2909" i="7"/>
  <c r="G2908" i="7"/>
  <c r="G2907" i="7"/>
  <c r="G2906" i="7"/>
  <c r="G2905" i="7"/>
  <c r="G2904" i="7"/>
  <c r="G2903" i="7"/>
  <c r="G2902" i="7"/>
  <c r="G2901" i="7"/>
  <c r="G2900" i="7"/>
  <c r="G2899" i="7"/>
  <c r="G2898" i="7"/>
  <c r="G2897" i="7"/>
  <c r="G2896" i="7"/>
  <c r="G2895" i="7"/>
  <c r="G2894" i="7"/>
  <c r="G2893" i="7"/>
  <c r="G2892" i="7"/>
  <c r="G2891" i="7"/>
  <c r="G2890" i="7"/>
  <c r="G2889" i="7"/>
  <c r="G2888" i="7"/>
  <c r="G2887" i="7"/>
  <c r="G2886" i="7"/>
  <c r="G2885" i="7"/>
  <c r="G2884" i="7"/>
  <c r="G2883" i="7"/>
  <c r="G2882" i="7"/>
  <c r="G2881" i="7"/>
  <c r="G2880" i="7"/>
  <c r="G2879" i="7"/>
  <c r="G2878" i="7"/>
  <c r="G2877" i="7"/>
  <c r="G2876" i="7"/>
  <c r="G2875" i="7"/>
  <c r="G2874" i="7"/>
  <c r="G2873" i="7"/>
  <c r="G2872" i="7"/>
  <c r="G2871" i="7"/>
  <c r="G2870" i="7"/>
  <c r="G2869" i="7"/>
  <c r="G2868" i="7"/>
  <c r="G2867" i="7"/>
  <c r="G2866" i="7"/>
  <c r="G2865" i="7"/>
  <c r="G2864" i="7"/>
  <c r="G2863" i="7"/>
  <c r="G2862" i="7"/>
  <c r="G2861" i="7"/>
  <c r="G2860" i="7"/>
  <c r="G2859" i="7"/>
  <c r="G2858" i="7"/>
  <c r="G2857" i="7"/>
  <c r="G2856" i="7"/>
  <c r="G2855" i="7"/>
  <c r="G2854" i="7"/>
  <c r="G2853" i="7"/>
  <c r="G2852" i="7"/>
  <c r="G2851" i="7"/>
  <c r="G2850" i="7"/>
  <c r="G2849" i="7"/>
  <c r="G2848" i="7"/>
  <c r="G2847" i="7"/>
  <c r="G2846" i="7"/>
  <c r="G2845" i="7"/>
  <c r="G2844" i="7"/>
  <c r="G2843" i="7"/>
  <c r="G2842" i="7"/>
  <c r="G2841" i="7"/>
  <c r="G2840" i="7"/>
  <c r="G2839" i="7"/>
  <c r="G2838" i="7"/>
  <c r="G2837" i="7"/>
  <c r="G2836" i="7"/>
  <c r="G2835" i="7"/>
  <c r="G2834" i="7"/>
  <c r="G2833" i="7"/>
  <c r="G2832" i="7"/>
  <c r="G2831" i="7"/>
  <c r="G2830" i="7"/>
  <c r="G2829" i="7"/>
  <c r="G2828" i="7"/>
  <c r="G2827" i="7"/>
  <c r="G2826" i="7"/>
  <c r="G2825" i="7"/>
  <c r="G2824" i="7"/>
  <c r="G2823" i="7"/>
  <c r="G2822" i="7"/>
  <c r="G2821" i="7"/>
  <c r="G2820" i="7"/>
  <c r="G2819" i="7"/>
  <c r="G2818" i="7"/>
  <c r="G2817" i="7"/>
  <c r="G2816" i="7"/>
  <c r="G2815" i="7"/>
  <c r="G2814" i="7"/>
  <c r="G2813" i="7"/>
  <c r="G2812" i="7"/>
  <c r="G2811" i="7"/>
  <c r="G2810" i="7"/>
  <c r="G2809" i="7"/>
  <c r="G2808" i="7"/>
  <c r="G2807" i="7"/>
  <c r="G2806" i="7"/>
  <c r="G2805" i="7"/>
  <c r="G2804" i="7"/>
  <c r="G2803" i="7"/>
  <c r="G2802" i="7"/>
  <c r="G2801" i="7"/>
  <c r="G2800" i="7"/>
  <c r="G2799" i="7"/>
  <c r="G2798" i="7"/>
  <c r="G2797" i="7"/>
  <c r="G2796" i="7"/>
  <c r="G2795" i="7"/>
  <c r="G2794" i="7"/>
  <c r="G2793" i="7"/>
  <c r="G2792" i="7"/>
  <c r="G2791" i="7"/>
  <c r="G2790" i="7"/>
  <c r="G2789" i="7"/>
  <c r="G2788" i="7"/>
  <c r="G2787" i="7"/>
  <c r="G2786" i="7"/>
  <c r="G2785" i="7"/>
  <c r="G2784" i="7"/>
  <c r="G2783" i="7"/>
  <c r="G2782" i="7"/>
  <c r="G2781" i="7"/>
  <c r="G2780" i="7"/>
  <c r="G2779" i="7"/>
  <c r="G2778" i="7"/>
  <c r="G2777" i="7"/>
  <c r="G2776" i="7"/>
  <c r="G2775" i="7"/>
  <c r="G2774" i="7"/>
  <c r="G2773" i="7"/>
  <c r="G2772" i="7"/>
  <c r="G2771" i="7"/>
  <c r="G2770" i="7"/>
  <c r="G2769" i="7"/>
  <c r="G2768" i="7"/>
  <c r="G2767" i="7"/>
  <c r="G2766" i="7"/>
  <c r="G2765" i="7"/>
  <c r="G2764" i="7"/>
  <c r="G2763" i="7"/>
  <c r="G2762" i="7"/>
  <c r="G2761" i="7"/>
  <c r="G2760" i="7"/>
  <c r="G2759" i="7"/>
  <c r="G2758" i="7"/>
  <c r="G2757" i="7"/>
  <c r="G2756" i="7"/>
  <c r="G2755" i="7"/>
  <c r="G2754" i="7"/>
  <c r="G2753" i="7"/>
  <c r="G2752" i="7"/>
  <c r="G2751" i="7"/>
  <c r="G2750" i="7"/>
  <c r="G2749" i="7"/>
  <c r="G2748" i="7"/>
  <c r="G2747" i="7"/>
  <c r="G2746" i="7"/>
  <c r="G2745" i="7"/>
  <c r="G2744" i="7"/>
  <c r="G2743" i="7"/>
  <c r="G2742" i="7"/>
  <c r="G2741" i="7"/>
  <c r="G2740" i="7"/>
  <c r="G2739" i="7"/>
  <c r="G2738" i="7"/>
  <c r="G2737" i="7"/>
  <c r="G2736" i="7"/>
  <c r="G2735" i="7"/>
  <c r="G2734" i="7"/>
  <c r="G2733" i="7"/>
  <c r="G2732" i="7"/>
  <c r="G2731" i="7"/>
  <c r="G2730" i="7"/>
  <c r="G2729" i="7"/>
  <c r="G2728" i="7"/>
  <c r="G2727" i="7"/>
  <c r="G2726" i="7"/>
  <c r="G2725" i="7"/>
  <c r="G2724" i="7"/>
  <c r="G2723" i="7"/>
  <c r="G2722" i="7"/>
  <c r="G2721" i="7"/>
  <c r="G2720" i="7"/>
  <c r="G2719" i="7"/>
  <c r="G2718" i="7"/>
  <c r="G2717" i="7"/>
  <c r="G2716" i="7"/>
  <c r="G2715" i="7"/>
  <c r="G2714" i="7"/>
  <c r="G2713" i="7"/>
  <c r="G2712" i="7"/>
  <c r="G2711" i="7"/>
  <c r="G2710" i="7"/>
  <c r="G2709" i="7"/>
  <c r="G2708" i="7"/>
  <c r="G2707" i="7"/>
  <c r="G2706" i="7"/>
  <c r="G2705" i="7"/>
  <c r="G2704" i="7"/>
  <c r="G2703" i="7"/>
  <c r="G2702" i="7"/>
  <c r="G2701" i="7"/>
  <c r="G2700" i="7"/>
  <c r="G2699" i="7"/>
  <c r="G2698" i="7"/>
  <c r="G2697" i="7"/>
  <c r="G2696" i="7"/>
  <c r="G2695" i="7"/>
  <c r="G2694" i="7"/>
  <c r="G2693" i="7"/>
  <c r="G2692" i="7"/>
  <c r="G2691" i="7"/>
  <c r="G2690" i="7"/>
  <c r="G2689" i="7"/>
  <c r="G2688" i="7"/>
  <c r="G2687" i="7"/>
  <c r="G2686" i="7"/>
  <c r="G2685" i="7"/>
  <c r="G2684" i="7"/>
  <c r="G2683" i="7"/>
  <c r="G2682" i="7"/>
  <c r="G2681" i="7"/>
  <c r="G2680" i="7"/>
  <c r="G2679" i="7"/>
  <c r="G2678" i="7"/>
  <c r="G2677" i="7"/>
  <c r="G2676" i="7"/>
  <c r="G2675" i="7"/>
  <c r="G2674" i="7"/>
  <c r="G2673" i="7"/>
  <c r="G2672" i="7"/>
  <c r="G2671" i="7"/>
  <c r="G2670" i="7"/>
  <c r="G2669" i="7"/>
  <c r="G2668" i="7"/>
  <c r="G2667" i="7"/>
  <c r="G2666" i="7"/>
  <c r="G2665" i="7"/>
  <c r="G2664" i="7"/>
  <c r="G2663" i="7"/>
  <c r="G2662" i="7"/>
  <c r="G2661" i="7"/>
  <c r="G2660" i="7"/>
  <c r="G2659" i="7"/>
  <c r="G2658" i="7"/>
  <c r="G2657" i="7"/>
  <c r="G2656" i="7"/>
  <c r="G2655" i="7"/>
  <c r="G2654" i="7"/>
  <c r="G2653" i="7"/>
  <c r="G2652" i="7"/>
  <c r="G2651" i="7"/>
  <c r="G2650" i="7"/>
  <c r="G2649" i="7"/>
  <c r="G2648" i="7"/>
  <c r="G2647" i="7"/>
  <c r="G2646" i="7"/>
  <c r="G2645" i="7"/>
  <c r="G2644" i="7"/>
  <c r="G2643" i="7"/>
  <c r="G2642" i="7"/>
  <c r="G2641" i="7"/>
  <c r="G2640" i="7"/>
  <c r="G2639" i="7"/>
  <c r="G2638" i="7"/>
  <c r="G2637" i="7"/>
  <c r="G2636" i="7"/>
  <c r="G2635" i="7"/>
  <c r="G2634" i="7"/>
  <c r="G2633" i="7"/>
  <c r="G2632" i="7"/>
  <c r="G2631" i="7"/>
  <c r="G2630" i="7"/>
  <c r="G2629" i="7"/>
  <c r="G2628" i="7"/>
  <c r="G2627" i="7"/>
  <c r="G2626" i="7"/>
  <c r="G2625" i="7"/>
  <c r="G2624" i="7"/>
  <c r="G2623" i="7"/>
  <c r="G2622" i="7"/>
  <c r="G2621" i="7"/>
  <c r="G2620" i="7"/>
  <c r="G2619" i="7"/>
  <c r="G2618" i="7"/>
  <c r="G2617" i="7"/>
  <c r="G2616" i="7"/>
  <c r="G2615" i="7"/>
  <c r="G2614" i="7"/>
  <c r="G2613" i="7"/>
  <c r="G2612" i="7"/>
  <c r="G2611" i="7"/>
  <c r="G2610" i="7"/>
  <c r="G2609" i="7"/>
  <c r="G2608" i="7"/>
  <c r="G2607" i="7"/>
  <c r="G2606" i="7"/>
  <c r="G2605" i="7"/>
  <c r="G2604" i="7"/>
  <c r="G2603" i="7"/>
  <c r="G2602" i="7"/>
  <c r="G2601" i="7"/>
  <c r="G2600" i="7"/>
  <c r="G2599" i="7"/>
  <c r="G2598" i="7"/>
  <c r="G2597" i="7"/>
  <c r="G2596" i="7"/>
  <c r="G2595" i="7"/>
  <c r="G2594" i="7"/>
  <c r="G2593" i="7"/>
  <c r="G2592" i="7"/>
  <c r="G2591" i="7"/>
  <c r="G2590" i="7"/>
  <c r="G2589" i="7"/>
  <c r="G2588" i="7"/>
  <c r="G2587" i="7"/>
  <c r="G2586" i="7"/>
  <c r="G2585" i="7"/>
  <c r="G2584" i="7"/>
  <c r="G2583" i="7"/>
  <c r="G2582" i="7"/>
  <c r="G2581" i="7"/>
  <c r="G2580" i="7"/>
  <c r="G2579" i="7"/>
  <c r="G2578" i="7"/>
  <c r="G2577" i="7"/>
  <c r="G2576" i="7"/>
  <c r="G2575" i="7"/>
  <c r="G2574" i="7"/>
  <c r="G2573" i="7"/>
  <c r="G2572" i="7"/>
  <c r="G2571" i="7"/>
  <c r="G2570" i="7"/>
  <c r="G2569" i="7"/>
  <c r="G2568" i="7"/>
  <c r="G2567" i="7"/>
  <c r="G2566" i="7"/>
  <c r="G2565" i="7"/>
  <c r="G2564" i="7"/>
  <c r="G2563" i="7"/>
  <c r="G2562" i="7"/>
  <c r="G2561" i="7"/>
  <c r="G2560" i="7"/>
  <c r="G2559" i="7"/>
  <c r="G2558" i="7"/>
  <c r="G2557" i="7"/>
  <c r="G2556" i="7"/>
  <c r="G2555" i="7"/>
  <c r="G2554" i="7"/>
  <c r="G2553" i="7"/>
  <c r="G2552" i="7"/>
  <c r="G2551" i="7"/>
  <c r="G2550" i="7"/>
  <c r="G2549" i="7"/>
  <c r="G2548" i="7"/>
  <c r="G2547" i="7"/>
  <c r="G2546" i="7"/>
  <c r="G2545" i="7"/>
  <c r="G2544" i="7"/>
  <c r="G2543" i="7"/>
  <c r="G2542" i="7"/>
  <c r="G2541" i="7"/>
  <c r="G2540" i="7"/>
  <c r="G2539" i="7"/>
  <c r="G2538" i="7"/>
  <c r="G2537" i="7"/>
  <c r="G2536" i="7"/>
  <c r="G2535" i="7"/>
  <c r="G2534" i="7"/>
  <c r="G2533" i="7"/>
  <c r="G2532" i="7"/>
  <c r="G2531" i="7"/>
  <c r="G2530" i="7"/>
  <c r="G2529" i="7"/>
  <c r="G2528" i="7"/>
  <c r="G2527" i="7"/>
  <c r="G2526" i="7"/>
  <c r="G2525" i="7"/>
  <c r="G2524" i="7"/>
  <c r="G2523" i="7"/>
  <c r="G2522" i="7"/>
  <c r="G2521" i="7"/>
  <c r="G2520" i="7"/>
  <c r="G2519" i="7"/>
  <c r="G2518" i="7"/>
  <c r="G2517" i="7"/>
  <c r="G2516" i="7"/>
  <c r="G2515" i="7"/>
  <c r="G2514" i="7"/>
  <c r="G2513" i="7"/>
  <c r="G2512" i="7"/>
  <c r="G2511" i="7"/>
  <c r="G2510" i="7"/>
  <c r="G2509" i="7"/>
  <c r="G2508" i="7"/>
  <c r="G2507" i="7"/>
  <c r="G2506" i="7"/>
  <c r="G2505" i="7"/>
  <c r="G2504" i="7"/>
  <c r="G2503" i="7"/>
  <c r="G2502" i="7"/>
  <c r="G2501" i="7"/>
  <c r="G2500" i="7"/>
  <c r="G2499" i="7"/>
  <c r="G2498" i="7"/>
  <c r="G2497" i="7"/>
  <c r="G2496" i="7"/>
  <c r="G2495" i="7"/>
  <c r="G2494" i="7"/>
  <c r="G2493" i="7"/>
  <c r="G2492" i="7"/>
  <c r="G2491" i="7"/>
  <c r="G2490" i="7"/>
  <c r="G2489" i="7"/>
  <c r="G2488" i="7"/>
  <c r="G2487" i="7"/>
  <c r="G2486" i="7"/>
  <c r="G2485" i="7"/>
  <c r="G2484" i="7"/>
  <c r="G2483" i="7"/>
  <c r="G2482" i="7"/>
  <c r="G2481" i="7"/>
  <c r="G2480" i="7"/>
  <c r="G2479" i="7"/>
  <c r="G2478" i="7"/>
  <c r="G2477" i="7"/>
  <c r="G2476" i="7"/>
  <c r="G2475" i="7"/>
  <c r="G2474" i="7"/>
  <c r="G2473" i="7"/>
  <c r="G2472" i="7"/>
  <c r="G2471" i="7"/>
  <c r="G2470" i="7"/>
  <c r="G2469" i="7"/>
  <c r="G2468" i="7"/>
  <c r="G2467" i="7"/>
  <c r="G2466" i="7"/>
  <c r="G2465" i="7"/>
  <c r="G2464" i="7"/>
  <c r="G2463" i="7"/>
  <c r="G2462" i="7"/>
  <c r="G2461" i="7"/>
  <c r="G2460" i="7"/>
  <c r="G2459" i="7"/>
  <c r="G2458" i="7"/>
  <c r="G2457" i="7"/>
  <c r="G2456" i="7"/>
  <c r="G2455" i="7"/>
  <c r="G2454" i="7"/>
  <c r="G2453" i="7"/>
  <c r="G2452" i="7"/>
  <c r="G2451" i="7"/>
  <c r="G2450" i="7"/>
  <c r="G2449" i="7"/>
  <c r="G2448" i="7"/>
  <c r="G2447" i="7"/>
  <c r="G2446" i="7"/>
  <c r="G2445" i="7"/>
  <c r="G2444" i="7"/>
  <c r="G2443" i="7"/>
  <c r="G2442" i="7"/>
  <c r="G2441" i="7"/>
  <c r="G2440" i="7"/>
  <c r="G2439" i="7"/>
  <c r="G2438" i="7"/>
  <c r="G2437" i="7"/>
  <c r="G2436" i="7"/>
  <c r="G2435" i="7"/>
  <c r="G2434" i="7"/>
  <c r="G2433" i="7"/>
  <c r="G2432" i="7"/>
  <c r="G2431" i="7"/>
  <c r="G2430" i="7"/>
  <c r="G2429" i="7"/>
  <c r="G2428" i="7"/>
  <c r="G2427" i="7"/>
  <c r="G2426" i="7"/>
  <c r="G2425" i="7"/>
  <c r="G2424" i="7"/>
  <c r="G2423" i="7"/>
  <c r="G2422" i="7"/>
  <c r="G2421" i="7"/>
  <c r="G2420" i="7"/>
  <c r="G2419" i="7"/>
  <c r="G2418" i="7"/>
  <c r="G2417" i="7"/>
  <c r="G2416" i="7"/>
  <c r="G2415" i="7"/>
  <c r="G2414" i="7"/>
  <c r="G2413" i="7"/>
  <c r="G2412" i="7"/>
  <c r="G2411" i="7"/>
  <c r="G2410" i="7"/>
  <c r="G2409" i="7"/>
  <c r="G2408" i="7"/>
  <c r="G2407" i="7"/>
  <c r="G2406" i="7"/>
  <c r="G2405" i="7"/>
  <c r="G2404" i="7"/>
  <c r="G2403" i="7"/>
  <c r="G2402" i="7"/>
  <c r="G2401" i="7"/>
  <c r="G2400" i="7"/>
  <c r="G2399" i="7"/>
  <c r="G2398" i="7"/>
  <c r="G2397" i="7"/>
  <c r="G2396" i="7"/>
  <c r="G2395" i="7"/>
  <c r="G2394" i="7"/>
  <c r="G2393" i="7"/>
  <c r="G2392" i="7"/>
  <c r="G2391" i="7"/>
  <c r="G2390" i="7"/>
  <c r="G2389" i="7"/>
  <c r="G2388" i="7"/>
  <c r="G2387" i="7"/>
  <c r="G2386" i="7"/>
  <c r="G2385" i="7"/>
  <c r="G2384" i="7"/>
  <c r="G2383" i="7"/>
  <c r="G2382" i="7"/>
  <c r="G2381" i="7"/>
  <c r="G2380" i="7"/>
  <c r="G2379" i="7"/>
  <c r="G2378" i="7"/>
  <c r="G2377" i="7"/>
  <c r="G2376" i="7"/>
  <c r="G2375" i="7"/>
  <c r="G2374" i="7"/>
  <c r="G2373" i="7"/>
  <c r="G2372" i="7"/>
  <c r="G2371" i="7"/>
  <c r="G2370" i="7"/>
  <c r="G2369" i="7"/>
  <c r="G2368" i="7"/>
  <c r="G2367" i="7"/>
  <c r="G2366" i="7"/>
  <c r="G2365" i="7"/>
  <c r="G2364" i="7"/>
  <c r="G2363" i="7"/>
  <c r="G2362" i="7"/>
  <c r="G2361" i="7"/>
  <c r="G2360" i="7"/>
  <c r="G2359" i="7"/>
  <c r="G2358" i="7"/>
  <c r="G2357" i="7"/>
  <c r="G2356" i="7"/>
  <c r="G2355" i="7"/>
  <c r="G2354" i="7"/>
  <c r="G2353" i="7"/>
  <c r="G2352" i="7"/>
  <c r="G2351" i="7"/>
  <c r="G2350" i="7"/>
  <c r="G2349" i="7"/>
  <c r="G2348" i="7"/>
  <c r="G2347" i="7"/>
  <c r="G2346" i="7"/>
  <c r="G2345" i="7"/>
  <c r="G2344" i="7"/>
  <c r="G2343" i="7"/>
  <c r="G2342" i="7"/>
  <c r="G2341" i="7"/>
  <c r="G2340" i="7"/>
  <c r="G2339" i="7"/>
  <c r="G2338" i="7"/>
  <c r="G2337" i="7"/>
  <c r="G2336" i="7"/>
  <c r="G2335" i="7"/>
  <c r="G2334" i="7"/>
  <c r="G2333" i="7"/>
  <c r="G2332" i="7"/>
  <c r="G2331" i="7"/>
  <c r="G2330" i="7"/>
  <c r="G2329" i="7"/>
  <c r="G2328" i="7"/>
  <c r="G2327" i="7"/>
  <c r="G2326" i="7"/>
  <c r="G2325" i="7"/>
  <c r="G2324" i="7"/>
  <c r="G2323" i="7"/>
  <c r="G2322" i="7"/>
  <c r="G2321" i="7"/>
  <c r="G2320" i="7"/>
  <c r="G2319" i="7"/>
  <c r="G2318" i="7"/>
  <c r="G2317" i="7"/>
  <c r="G2316" i="7"/>
  <c r="G2315" i="7"/>
  <c r="G2314" i="7"/>
  <c r="G2313" i="7"/>
  <c r="G2312" i="7"/>
  <c r="G2311" i="7"/>
  <c r="G2310" i="7"/>
  <c r="G2309" i="7"/>
  <c r="G2308" i="7"/>
  <c r="G2307" i="7"/>
  <c r="G2306" i="7"/>
  <c r="G2305" i="7"/>
  <c r="G2304" i="7"/>
  <c r="G2303" i="7"/>
  <c r="G2302" i="7"/>
  <c r="G2301" i="7"/>
  <c r="G2300" i="7"/>
  <c r="G2299" i="7"/>
  <c r="G2298" i="7"/>
  <c r="G2297" i="7"/>
  <c r="G2296" i="7"/>
  <c r="G2295" i="7"/>
  <c r="G2294" i="7"/>
  <c r="G2293" i="7"/>
  <c r="G2292" i="7"/>
  <c r="G2291" i="7"/>
  <c r="G2290" i="7"/>
  <c r="G2289" i="7"/>
  <c r="G2288" i="7"/>
  <c r="G2287" i="7"/>
  <c r="G2286" i="7"/>
  <c r="G2285" i="7"/>
  <c r="G2284" i="7"/>
  <c r="G2283" i="7"/>
  <c r="G2282" i="7"/>
  <c r="G2281" i="7"/>
  <c r="G2280" i="7"/>
  <c r="G2279" i="7"/>
  <c r="G2278" i="7"/>
  <c r="G2277" i="7"/>
  <c r="G2276" i="7"/>
  <c r="G2275" i="7"/>
  <c r="G2274" i="7"/>
  <c r="G2273" i="7"/>
  <c r="G2272" i="7"/>
  <c r="G2271" i="7"/>
  <c r="G2270" i="7"/>
  <c r="G2269" i="7"/>
  <c r="G2268" i="7"/>
  <c r="G2267" i="7"/>
  <c r="G2266" i="7"/>
  <c r="G2265" i="7"/>
  <c r="G2264" i="7"/>
  <c r="G2263" i="7"/>
  <c r="G2262" i="7"/>
  <c r="G2261" i="7"/>
  <c r="G2260" i="7"/>
  <c r="G2259" i="7"/>
  <c r="G2258" i="7"/>
  <c r="G2257" i="7"/>
  <c r="G2256" i="7"/>
  <c r="G2255" i="7"/>
  <c r="G2254" i="7"/>
  <c r="G2253" i="7"/>
  <c r="G2252" i="7"/>
  <c r="G2251" i="7"/>
  <c r="G2250" i="7"/>
  <c r="G2249" i="7"/>
  <c r="G2248" i="7"/>
  <c r="G2247" i="7"/>
  <c r="G2246" i="7"/>
  <c r="G2245" i="7"/>
  <c r="G2244" i="7"/>
  <c r="G2243" i="7"/>
  <c r="G2242" i="7"/>
  <c r="G2241" i="7"/>
  <c r="G2240" i="7"/>
  <c r="G2239" i="7"/>
  <c r="G2238" i="7"/>
  <c r="G2237" i="7"/>
  <c r="G2236" i="7"/>
  <c r="G2235" i="7"/>
  <c r="G2234" i="7"/>
  <c r="G2233" i="7"/>
  <c r="G2232" i="7"/>
  <c r="G2231" i="7"/>
  <c r="G2230" i="7"/>
  <c r="G2229" i="7"/>
  <c r="G2228" i="7"/>
  <c r="G2227" i="7"/>
  <c r="G2226" i="7"/>
  <c r="G2225" i="7"/>
  <c r="G2224" i="7"/>
  <c r="G2223" i="7"/>
  <c r="G2222" i="7"/>
  <c r="G2221" i="7"/>
  <c r="G2220" i="7"/>
  <c r="G2219" i="7"/>
  <c r="G2218" i="7"/>
  <c r="G2217" i="7"/>
  <c r="G2216" i="7"/>
  <c r="G2215" i="7"/>
  <c r="G2214" i="7"/>
  <c r="G2213" i="7"/>
  <c r="G2212" i="7"/>
  <c r="G2211" i="7"/>
  <c r="G2210" i="7"/>
  <c r="G2209" i="7"/>
  <c r="G2208" i="7"/>
  <c r="G2207" i="7"/>
  <c r="G2206" i="7"/>
  <c r="G2205" i="7"/>
  <c r="G2204" i="7"/>
  <c r="G2203" i="7"/>
  <c r="G2202" i="7"/>
  <c r="G2201" i="7"/>
  <c r="G2200" i="7"/>
  <c r="G2199" i="7"/>
  <c r="G2198" i="7"/>
  <c r="G2197" i="7"/>
  <c r="G2196" i="7"/>
  <c r="G2195" i="7"/>
  <c r="G2194" i="7"/>
  <c r="G2193" i="7"/>
  <c r="G2192" i="7"/>
  <c r="G2191" i="7"/>
  <c r="G2190" i="7"/>
  <c r="G2189" i="7"/>
  <c r="G2188" i="7"/>
  <c r="G2187" i="7"/>
  <c r="G2186" i="7"/>
  <c r="G2185" i="7"/>
  <c r="G2184" i="7"/>
  <c r="G2183" i="7"/>
  <c r="G2182" i="7"/>
  <c r="G2181" i="7"/>
  <c r="G2180" i="7"/>
  <c r="G2179" i="7"/>
  <c r="G2178" i="7"/>
  <c r="G2177" i="7"/>
  <c r="G2176" i="7"/>
  <c r="G2175" i="7"/>
  <c r="G2174" i="7"/>
  <c r="G2173" i="7"/>
  <c r="G2172" i="7"/>
  <c r="G2171" i="7"/>
  <c r="G2170" i="7"/>
  <c r="G2169" i="7"/>
  <c r="G2168" i="7"/>
  <c r="G2167" i="7"/>
  <c r="G2166" i="7"/>
  <c r="G2165" i="7"/>
  <c r="G2164" i="7"/>
  <c r="G2163" i="7"/>
  <c r="G2162" i="7"/>
  <c r="G2161" i="7"/>
  <c r="G2160" i="7"/>
  <c r="G2159" i="7"/>
  <c r="G2158" i="7"/>
  <c r="G2157" i="7"/>
  <c r="G2156" i="7"/>
  <c r="G2155" i="7"/>
  <c r="G2154" i="7"/>
  <c r="G2153" i="7"/>
  <c r="G2152" i="7"/>
  <c r="G2151" i="7"/>
  <c r="G2150" i="7"/>
  <c r="G2149" i="7"/>
  <c r="G2148" i="7"/>
  <c r="G2147" i="7"/>
  <c r="G2146" i="7"/>
  <c r="G2145" i="7"/>
  <c r="G2144" i="7"/>
  <c r="G2143" i="7"/>
  <c r="G2142" i="7"/>
  <c r="G2141" i="7"/>
  <c r="G2140" i="7"/>
  <c r="G2139" i="7"/>
  <c r="G2138" i="7"/>
  <c r="G2137" i="7"/>
  <c r="G2136" i="7"/>
  <c r="G2135" i="7"/>
  <c r="G2134" i="7"/>
  <c r="G2133" i="7"/>
  <c r="G2132" i="7"/>
  <c r="G2131" i="7"/>
  <c r="G2130" i="7"/>
  <c r="G2129" i="7"/>
  <c r="G2128" i="7"/>
  <c r="G2127" i="7"/>
  <c r="G2126" i="7"/>
  <c r="G2125" i="7"/>
  <c r="G2124" i="7"/>
  <c r="G2123" i="7"/>
  <c r="G2122" i="7"/>
  <c r="G2121" i="7"/>
  <c r="G2120" i="7"/>
  <c r="G2119" i="7"/>
  <c r="G2118" i="7"/>
  <c r="G2117" i="7"/>
  <c r="G2116" i="7"/>
  <c r="G2115" i="7"/>
  <c r="G2114" i="7"/>
  <c r="G2113" i="7"/>
  <c r="G2112" i="7"/>
  <c r="G2111" i="7"/>
  <c r="G2110" i="7"/>
  <c r="G2109" i="7"/>
  <c r="G2108" i="7"/>
  <c r="G2107" i="7"/>
  <c r="G2106" i="7"/>
  <c r="G2105" i="7"/>
  <c r="G2104" i="7"/>
  <c r="G2103" i="7"/>
  <c r="G2102" i="7"/>
  <c r="G2101" i="7"/>
  <c r="G2100" i="7"/>
  <c r="G2099" i="7"/>
  <c r="G2098" i="7"/>
  <c r="G2097" i="7"/>
  <c r="G2096" i="7"/>
  <c r="G2095" i="7"/>
  <c r="G2094" i="7"/>
  <c r="G2093" i="7"/>
  <c r="G2092" i="7"/>
  <c r="G2091" i="7"/>
  <c r="G2090" i="7"/>
  <c r="G2089" i="7"/>
  <c r="G2088" i="7"/>
  <c r="G2087" i="7"/>
  <c r="G2086" i="7"/>
  <c r="G2085" i="7"/>
  <c r="G2084" i="7"/>
  <c r="G2083" i="7"/>
  <c r="G2082" i="7"/>
  <c r="G2081" i="7"/>
  <c r="G2080" i="7"/>
  <c r="G2079" i="7"/>
  <c r="G2078" i="7"/>
  <c r="G2077" i="7"/>
  <c r="G2076" i="7"/>
  <c r="G2075" i="7"/>
  <c r="G2074" i="7"/>
  <c r="G2073" i="7"/>
  <c r="G2072" i="7"/>
  <c r="G2071" i="7"/>
  <c r="G2070" i="7"/>
  <c r="G2069" i="7"/>
  <c r="G2068" i="7"/>
  <c r="G2067" i="7"/>
  <c r="G2066" i="7"/>
  <c r="G2065" i="7"/>
  <c r="G2064" i="7"/>
  <c r="G2063" i="7"/>
  <c r="G2062" i="7"/>
  <c r="G2061" i="7"/>
  <c r="G2060" i="7"/>
  <c r="G2059" i="7"/>
  <c r="G2058" i="7"/>
  <c r="G2057" i="7"/>
  <c r="G2056" i="7"/>
  <c r="G2055" i="7"/>
  <c r="G2054" i="7"/>
  <c r="G2053" i="7"/>
  <c r="G2052" i="7"/>
  <c r="G2051" i="7"/>
  <c r="G2050" i="7"/>
  <c r="G2049" i="7"/>
  <c r="G2048" i="7"/>
  <c r="G2047" i="7"/>
  <c r="G2046" i="7"/>
  <c r="G2045" i="7"/>
  <c r="G2044" i="7"/>
  <c r="G2043" i="7"/>
  <c r="G2042" i="7"/>
  <c r="G2041" i="7"/>
  <c r="G2040" i="7"/>
  <c r="G2039" i="7"/>
  <c r="G2038" i="7"/>
  <c r="G2037" i="7"/>
  <c r="G2036" i="7"/>
  <c r="G2035" i="7"/>
  <c r="G2034" i="7"/>
  <c r="G2033" i="7"/>
  <c r="G2032" i="7"/>
  <c r="G2031" i="7"/>
  <c r="G2030" i="7"/>
  <c r="G2029" i="7"/>
  <c r="G2028" i="7"/>
  <c r="G2027" i="7"/>
  <c r="G2026" i="7"/>
  <c r="G2025" i="7"/>
  <c r="G2024" i="7"/>
  <c r="G2023" i="7"/>
  <c r="G2022" i="7"/>
  <c r="G2021" i="7"/>
  <c r="G2020" i="7"/>
  <c r="G2019" i="7"/>
  <c r="G2018" i="7"/>
  <c r="G2017" i="7"/>
  <c r="G2016" i="7"/>
  <c r="G2015" i="7"/>
  <c r="G2014" i="7"/>
  <c r="G2013" i="7"/>
  <c r="G2012" i="7"/>
  <c r="G2011" i="7"/>
  <c r="G2010" i="7"/>
  <c r="G2009" i="7"/>
  <c r="G2008" i="7"/>
  <c r="G2007" i="7"/>
  <c r="G2006" i="7"/>
  <c r="G2005" i="7"/>
  <c r="G2004" i="7"/>
  <c r="G2003" i="7"/>
  <c r="G2002" i="7"/>
  <c r="G2001" i="7"/>
  <c r="G2000" i="7"/>
  <c r="G1999" i="7"/>
  <c r="G1998" i="7"/>
  <c r="G1997" i="7"/>
  <c r="G1996" i="7"/>
  <c r="G1995" i="7"/>
  <c r="G1994" i="7"/>
  <c r="G1993" i="7"/>
  <c r="G1992" i="7"/>
  <c r="G1991" i="7"/>
  <c r="G1990" i="7"/>
  <c r="G1989" i="7"/>
  <c r="G1988" i="7"/>
  <c r="G1987" i="7"/>
  <c r="G1986" i="7"/>
  <c r="G1985" i="7"/>
  <c r="G1984" i="7"/>
  <c r="G1983" i="7"/>
  <c r="G1982" i="7"/>
  <c r="G1981" i="7"/>
  <c r="G1980" i="7"/>
  <c r="G1979" i="7"/>
  <c r="G1978" i="7"/>
  <c r="G1977" i="7"/>
  <c r="G1976" i="7"/>
  <c r="G1975" i="7"/>
  <c r="G1974" i="7"/>
  <c r="G1973" i="7"/>
  <c r="G1972" i="7"/>
  <c r="G1971" i="7"/>
  <c r="G1970" i="7"/>
  <c r="G1969" i="7"/>
  <c r="G1968" i="7"/>
  <c r="G1967" i="7"/>
  <c r="G1966" i="7"/>
  <c r="G1965" i="7"/>
  <c r="G1964" i="7"/>
  <c r="G1963" i="7"/>
  <c r="G1962" i="7"/>
  <c r="G1961" i="7"/>
  <c r="G1960" i="7"/>
  <c r="G1959" i="7"/>
  <c r="G1958" i="7"/>
  <c r="G1957" i="7"/>
  <c r="G1956" i="7"/>
  <c r="G1955" i="7"/>
  <c r="G1954" i="7"/>
  <c r="G1953" i="7"/>
  <c r="G1952" i="7"/>
  <c r="G1951" i="7"/>
  <c r="G1950" i="7"/>
  <c r="G1949" i="7"/>
  <c r="G1948" i="7"/>
  <c r="G1947" i="7"/>
  <c r="G1946" i="7"/>
  <c r="G1945" i="7"/>
  <c r="G1944" i="7"/>
  <c r="G1943" i="7"/>
  <c r="G1942" i="7"/>
  <c r="G1941" i="7"/>
  <c r="G1940" i="7"/>
  <c r="G1939" i="7"/>
  <c r="G1938" i="7"/>
  <c r="G1937" i="7"/>
  <c r="G1936" i="7"/>
  <c r="G1935" i="7"/>
  <c r="G1934" i="7"/>
  <c r="G1933" i="7"/>
  <c r="G1932" i="7"/>
  <c r="G1931" i="7"/>
  <c r="G1930" i="7"/>
  <c r="G1929" i="7"/>
  <c r="G1928" i="7"/>
  <c r="G1927" i="7"/>
  <c r="G1926" i="7"/>
  <c r="G1925" i="7"/>
  <c r="G1924" i="7"/>
  <c r="G1923" i="7"/>
  <c r="G1922" i="7"/>
  <c r="G1921" i="7"/>
  <c r="G1920" i="7"/>
  <c r="G1919" i="7"/>
  <c r="G1918" i="7"/>
  <c r="G1917" i="7"/>
  <c r="G1916" i="7"/>
  <c r="G1915" i="7"/>
  <c r="G1914" i="7"/>
  <c r="G1913" i="7"/>
  <c r="G1912" i="7"/>
  <c r="G1911" i="7"/>
  <c r="G1910" i="7"/>
  <c r="G1909" i="7"/>
  <c r="G1908" i="7"/>
  <c r="G1907" i="7"/>
  <c r="G1906" i="7"/>
  <c r="G1905" i="7"/>
  <c r="G1904" i="7"/>
  <c r="G1903" i="7"/>
  <c r="G1902" i="7"/>
  <c r="G1901" i="7"/>
  <c r="G1900" i="7"/>
  <c r="G1899" i="7"/>
  <c r="G1898" i="7"/>
  <c r="G1897" i="7"/>
  <c r="G1896" i="7"/>
  <c r="G1895" i="7"/>
  <c r="G1894" i="7"/>
  <c r="G1893" i="7"/>
  <c r="G1892" i="7"/>
  <c r="G1891" i="7"/>
  <c r="G1890" i="7"/>
  <c r="G1889" i="7"/>
  <c r="G1888" i="7"/>
  <c r="G1887" i="7"/>
  <c r="G1886" i="7"/>
  <c r="G1885" i="7"/>
  <c r="G1884" i="7"/>
  <c r="G1883" i="7"/>
  <c r="G1882" i="7"/>
  <c r="G1881" i="7"/>
  <c r="G1880" i="7"/>
  <c r="G1879" i="7"/>
  <c r="G1878" i="7"/>
  <c r="G1877" i="7"/>
  <c r="G1876" i="7"/>
  <c r="G1875" i="7"/>
  <c r="G1874" i="7"/>
  <c r="G1873" i="7"/>
  <c r="G1872" i="7"/>
  <c r="G1871" i="7"/>
  <c r="G1870" i="7"/>
  <c r="G1869" i="7"/>
  <c r="G1868" i="7"/>
  <c r="G1867" i="7"/>
  <c r="G1866" i="7"/>
  <c r="G1865" i="7"/>
  <c r="G1864" i="7"/>
  <c r="G1863" i="7"/>
  <c r="G1862" i="7"/>
  <c r="G1861" i="7"/>
  <c r="G1860" i="7"/>
  <c r="G1859" i="7"/>
  <c r="G1858" i="7"/>
  <c r="G1857" i="7"/>
  <c r="G1856" i="7"/>
  <c r="G1855" i="7"/>
  <c r="G1854" i="7"/>
  <c r="G1853" i="7"/>
  <c r="G1852" i="7"/>
  <c r="G1851" i="7"/>
  <c r="G1850" i="7"/>
  <c r="G1849" i="7"/>
  <c r="G1848" i="7"/>
  <c r="G1847" i="7"/>
  <c r="G1846" i="7"/>
  <c r="G1845" i="7"/>
  <c r="G1844" i="7"/>
  <c r="G1843" i="7"/>
  <c r="G1842" i="7"/>
  <c r="G1841" i="7"/>
  <c r="G1840" i="7"/>
  <c r="G1839" i="7"/>
  <c r="G1838" i="7"/>
  <c r="G1837" i="7"/>
  <c r="G1836" i="7"/>
  <c r="G1835" i="7"/>
  <c r="G1834" i="7"/>
  <c r="G1833" i="7"/>
  <c r="G1832" i="7"/>
  <c r="G1831" i="7"/>
  <c r="G1830" i="7"/>
  <c r="G1829" i="7"/>
  <c r="G1828" i="7"/>
  <c r="G1827" i="7"/>
  <c r="G1826" i="7"/>
  <c r="G1825" i="7"/>
  <c r="G1824" i="7"/>
  <c r="G1823" i="7"/>
  <c r="G1822" i="7"/>
  <c r="G1821" i="7"/>
  <c r="G1820" i="7"/>
  <c r="G1819" i="7"/>
  <c r="G1818" i="7"/>
  <c r="G1817" i="7"/>
  <c r="G1816" i="7"/>
  <c r="G1815" i="7"/>
  <c r="G1814" i="7"/>
  <c r="G1813" i="7"/>
  <c r="G1812" i="7"/>
  <c r="G1811" i="7"/>
  <c r="G1810" i="7"/>
  <c r="G1809" i="7"/>
  <c r="G1808" i="7"/>
  <c r="G1807" i="7"/>
  <c r="G1806" i="7"/>
  <c r="G1805" i="7"/>
  <c r="G1804" i="7"/>
  <c r="G1803" i="7"/>
  <c r="G1802" i="7"/>
  <c r="G1801" i="7"/>
  <c r="G1800" i="7"/>
  <c r="G1799" i="7"/>
  <c r="G1798" i="7"/>
  <c r="G1797" i="7"/>
  <c r="G1796" i="7"/>
  <c r="G1795" i="7"/>
  <c r="G1794" i="7"/>
  <c r="G1793" i="7"/>
  <c r="G1792" i="7"/>
  <c r="G1791" i="7"/>
  <c r="G1790" i="7"/>
  <c r="G1789" i="7"/>
  <c r="G1788" i="7"/>
  <c r="G1787" i="7"/>
  <c r="G1786" i="7"/>
  <c r="G1785" i="7"/>
  <c r="G1784" i="7"/>
  <c r="G1783" i="7"/>
  <c r="G1782" i="7"/>
  <c r="G1781" i="7"/>
  <c r="G1780" i="7"/>
  <c r="G1779" i="7"/>
  <c r="G1778" i="7"/>
  <c r="G1777" i="7"/>
  <c r="G1776" i="7"/>
  <c r="G1775" i="7"/>
  <c r="G1774" i="7"/>
  <c r="G1773" i="7"/>
  <c r="G1772" i="7"/>
  <c r="G1771" i="7"/>
  <c r="G1770" i="7"/>
  <c r="G1769" i="7"/>
  <c r="G1768" i="7"/>
  <c r="G1767" i="7"/>
  <c r="G1766" i="7"/>
  <c r="G1765" i="7"/>
  <c r="G1764" i="7"/>
  <c r="G1763" i="7"/>
  <c r="G1762" i="7"/>
  <c r="G1761" i="7"/>
  <c r="G1760" i="7"/>
  <c r="G1759" i="7"/>
  <c r="G1758" i="7"/>
  <c r="G1757" i="7"/>
  <c r="G1756" i="7"/>
  <c r="G1755" i="7"/>
  <c r="G1754" i="7"/>
  <c r="G1753" i="7"/>
  <c r="G1752" i="7"/>
  <c r="G1751" i="7"/>
  <c r="G1750" i="7"/>
  <c r="G1749" i="7"/>
  <c r="G1748" i="7"/>
  <c r="G1747" i="7"/>
  <c r="G1746" i="7"/>
  <c r="G1745" i="7"/>
  <c r="G1744" i="7"/>
  <c r="G1743" i="7"/>
  <c r="G1742" i="7"/>
  <c r="G1741" i="7"/>
  <c r="G1740" i="7"/>
  <c r="G1739" i="7"/>
  <c r="G1738" i="7"/>
  <c r="G1737" i="7"/>
  <c r="G1736" i="7"/>
  <c r="G1735" i="7"/>
  <c r="G1734" i="7"/>
  <c r="G1733" i="7"/>
  <c r="G1732" i="7"/>
  <c r="G1731" i="7"/>
  <c r="G1730" i="7"/>
  <c r="G1729" i="7"/>
  <c r="G1728" i="7"/>
  <c r="G1727" i="7"/>
  <c r="G1726" i="7"/>
  <c r="G1725" i="7"/>
  <c r="G1724" i="7"/>
  <c r="G1723" i="7"/>
  <c r="G1722" i="7"/>
  <c r="G1721" i="7"/>
  <c r="G1720" i="7"/>
  <c r="G1719" i="7"/>
  <c r="G1718" i="7"/>
  <c r="G1717" i="7"/>
  <c r="G1716" i="7"/>
  <c r="G1715" i="7"/>
  <c r="G1714" i="7"/>
  <c r="G1713" i="7"/>
  <c r="G1712" i="7"/>
  <c r="G1711" i="7"/>
  <c r="G1710" i="7"/>
  <c r="G1709" i="7"/>
  <c r="G1708" i="7"/>
  <c r="G1707" i="7"/>
  <c r="G1706" i="7"/>
  <c r="G1705" i="7"/>
  <c r="G1704" i="7"/>
  <c r="G1703" i="7"/>
  <c r="G1702" i="7"/>
  <c r="G1701" i="7"/>
  <c r="G1700" i="7"/>
  <c r="G1699" i="7"/>
  <c r="G1698" i="7"/>
  <c r="G1697" i="7"/>
  <c r="G1696" i="7"/>
  <c r="G1695" i="7"/>
  <c r="G1694" i="7"/>
  <c r="G1693" i="7"/>
  <c r="G1692" i="7"/>
  <c r="G1691" i="7"/>
  <c r="G1690" i="7"/>
  <c r="G1689" i="7"/>
  <c r="G1688" i="7"/>
  <c r="G1687" i="7"/>
  <c r="G1686" i="7"/>
  <c r="G1685" i="7"/>
  <c r="G1684" i="7"/>
  <c r="G1683" i="7"/>
  <c r="G1682" i="7"/>
  <c r="G1681" i="7"/>
  <c r="G1680" i="7"/>
  <c r="G1679" i="7"/>
  <c r="G1678" i="7"/>
  <c r="G1677" i="7"/>
  <c r="G1676" i="7"/>
  <c r="G1675" i="7"/>
  <c r="G1674" i="7"/>
  <c r="G1673" i="7"/>
  <c r="G1672" i="7"/>
  <c r="G1671" i="7"/>
  <c r="G1670" i="7"/>
  <c r="G1669" i="7"/>
  <c r="G1668" i="7"/>
  <c r="G1667" i="7"/>
  <c r="G1666" i="7"/>
  <c r="G1665" i="7"/>
  <c r="G1664" i="7"/>
  <c r="G1663" i="7"/>
  <c r="G1662" i="7"/>
  <c r="G1661" i="7"/>
  <c r="G1660" i="7"/>
  <c r="G1659" i="7"/>
  <c r="G1658" i="7"/>
  <c r="G1657" i="7"/>
  <c r="G1656" i="7"/>
  <c r="G1655" i="7"/>
  <c r="G1654" i="7"/>
  <c r="G1653" i="7"/>
  <c r="G1652" i="7"/>
  <c r="G1651" i="7"/>
  <c r="G1650" i="7"/>
  <c r="G1649" i="7"/>
  <c r="G1648" i="7"/>
  <c r="G1647" i="7"/>
  <c r="G1646" i="7"/>
  <c r="G1645" i="7"/>
  <c r="G1644" i="7"/>
  <c r="G1643" i="7"/>
  <c r="G1642" i="7"/>
  <c r="G1641" i="7"/>
  <c r="G1640" i="7"/>
  <c r="G1639" i="7"/>
  <c r="G1638" i="7"/>
  <c r="G1637" i="7"/>
  <c r="G1636" i="7"/>
  <c r="G1635" i="7"/>
  <c r="G1634" i="7"/>
  <c r="G1633" i="7"/>
  <c r="G1632" i="7"/>
  <c r="G1631" i="7"/>
  <c r="G1630" i="7"/>
  <c r="G1629" i="7"/>
  <c r="G1628" i="7"/>
  <c r="G1627" i="7"/>
  <c r="G1626" i="7"/>
  <c r="G1625" i="7"/>
  <c r="G1624" i="7"/>
  <c r="G1623" i="7"/>
  <c r="G1622" i="7"/>
  <c r="G1621" i="7"/>
  <c r="G1620" i="7"/>
  <c r="G1619" i="7"/>
  <c r="G1618" i="7"/>
  <c r="G1617" i="7"/>
  <c r="G1616" i="7"/>
  <c r="G1615" i="7"/>
  <c r="G1614" i="7"/>
  <c r="G1613" i="7"/>
  <c r="G1612" i="7"/>
  <c r="G1611" i="7"/>
  <c r="G1610" i="7"/>
  <c r="G1609" i="7"/>
  <c r="G1608" i="7"/>
  <c r="G1607" i="7"/>
  <c r="G1606" i="7"/>
  <c r="G1605" i="7"/>
  <c r="G1604" i="7"/>
  <c r="G1603" i="7"/>
  <c r="G1602" i="7"/>
  <c r="G1601" i="7"/>
  <c r="G1600" i="7"/>
  <c r="G1599" i="7"/>
  <c r="G1598" i="7"/>
  <c r="G1597" i="7"/>
  <c r="G1596" i="7"/>
  <c r="G1595" i="7"/>
  <c r="G1594" i="7"/>
  <c r="G1593" i="7"/>
  <c r="G1592" i="7"/>
  <c r="G1591" i="7"/>
  <c r="G1590" i="7"/>
  <c r="G1589" i="7"/>
  <c r="G1588" i="7"/>
  <c r="G1587" i="7"/>
  <c r="G1586" i="7"/>
  <c r="G1585" i="7"/>
  <c r="G1584" i="7"/>
  <c r="G1583" i="7"/>
  <c r="G1582" i="7"/>
  <c r="G1581" i="7"/>
  <c r="G1580" i="7"/>
  <c r="G1579" i="7"/>
  <c r="G1578" i="7"/>
  <c r="G1577" i="7"/>
  <c r="G1576" i="7"/>
  <c r="G1575" i="7"/>
  <c r="G1574" i="7"/>
  <c r="G1573" i="7"/>
  <c r="G1572" i="7"/>
  <c r="G1571" i="7"/>
  <c r="G1570" i="7"/>
  <c r="G1569" i="7"/>
  <c r="G1568" i="7"/>
  <c r="G1567" i="7"/>
  <c r="G1566" i="7"/>
  <c r="G1565" i="7"/>
  <c r="G1564" i="7"/>
  <c r="G1563" i="7"/>
  <c r="G1562" i="7"/>
  <c r="G1561" i="7"/>
  <c r="G1560" i="7"/>
  <c r="G1559" i="7"/>
  <c r="G1558" i="7"/>
  <c r="G1557" i="7"/>
  <c r="G1556" i="7"/>
  <c r="G1555" i="7"/>
  <c r="G1554" i="7"/>
  <c r="G1553" i="7"/>
  <c r="G1552" i="7"/>
  <c r="G1551" i="7"/>
  <c r="G1550" i="7"/>
  <c r="G1549" i="7"/>
  <c r="G1548" i="7"/>
  <c r="G1547" i="7"/>
  <c r="G1546" i="7"/>
  <c r="G1545" i="7"/>
  <c r="G1544" i="7"/>
  <c r="G1543" i="7"/>
  <c r="G1542" i="7"/>
  <c r="G1541" i="7"/>
  <c r="G1540" i="7"/>
  <c r="G1539" i="7"/>
  <c r="G1538" i="7"/>
  <c r="G1537" i="7"/>
  <c r="G1536" i="7"/>
  <c r="G1535" i="7"/>
  <c r="G1534" i="7"/>
  <c r="G1533" i="7"/>
  <c r="G1532" i="7"/>
  <c r="G1531" i="7"/>
  <c r="G1530" i="7"/>
  <c r="G1529" i="7"/>
  <c r="G1528" i="7"/>
  <c r="G1527" i="7"/>
  <c r="G1526" i="7"/>
  <c r="G1525" i="7"/>
  <c r="G1524" i="7"/>
  <c r="G1523" i="7"/>
  <c r="G1522" i="7"/>
  <c r="G1521" i="7"/>
  <c r="G1520" i="7"/>
  <c r="G1519" i="7"/>
  <c r="G1518" i="7"/>
  <c r="G1517" i="7"/>
  <c r="G1516" i="7"/>
  <c r="G1515" i="7"/>
  <c r="G1514" i="7"/>
  <c r="G1513" i="7"/>
  <c r="G1512" i="7"/>
  <c r="G1511" i="7"/>
  <c r="G1510" i="7"/>
  <c r="G1509" i="7"/>
  <c r="G1508" i="7"/>
  <c r="G1507" i="7"/>
  <c r="G1506" i="7"/>
  <c r="G1505" i="7"/>
  <c r="G1504" i="7"/>
  <c r="G1503" i="7"/>
  <c r="G1502" i="7"/>
  <c r="G1501" i="7"/>
  <c r="G1500" i="7"/>
  <c r="G1499" i="7"/>
  <c r="G1498" i="7"/>
  <c r="G1497" i="7"/>
  <c r="G1496" i="7"/>
  <c r="G1495" i="7"/>
  <c r="G1494" i="7"/>
  <c r="G1493" i="7"/>
  <c r="G1492" i="7"/>
  <c r="G1491" i="7"/>
  <c r="G1490" i="7"/>
  <c r="G1489" i="7"/>
  <c r="G1488" i="7"/>
  <c r="G1487" i="7"/>
  <c r="G1486" i="7"/>
  <c r="G1485" i="7"/>
  <c r="G1484" i="7"/>
  <c r="G1483" i="7"/>
  <c r="G1482" i="7"/>
  <c r="G1481" i="7"/>
  <c r="G1480" i="7"/>
  <c r="G1479" i="7"/>
  <c r="G1478" i="7"/>
  <c r="G1477" i="7"/>
  <c r="G1476" i="7"/>
  <c r="G1475" i="7"/>
  <c r="G1474" i="7"/>
  <c r="G1473" i="7"/>
  <c r="G1472" i="7"/>
  <c r="G1471" i="7"/>
  <c r="G1470" i="7"/>
  <c r="G1469" i="7"/>
  <c r="G1468" i="7"/>
  <c r="G1467" i="7"/>
  <c r="G1466" i="7"/>
  <c r="G1465" i="7"/>
  <c r="G1464" i="7"/>
  <c r="G1463" i="7"/>
  <c r="G1462" i="7"/>
  <c r="G1461" i="7"/>
  <c r="G1460" i="7"/>
  <c r="G1459" i="7"/>
  <c r="G1458" i="7"/>
  <c r="G1457" i="7"/>
  <c r="G1456" i="7"/>
  <c r="G1455" i="7"/>
  <c r="G1454" i="7"/>
  <c r="G1453" i="7"/>
  <c r="G1452" i="7"/>
  <c r="G1451" i="7"/>
  <c r="G1450" i="7"/>
  <c r="G1449" i="7"/>
  <c r="G1448" i="7"/>
  <c r="G1447" i="7"/>
  <c r="G1446" i="7"/>
  <c r="G1445" i="7"/>
  <c r="G1444" i="7"/>
  <c r="G1443" i="7"/>
  <c r="G1442" i="7"/>
  <c r="G1441" i="7"/>
  <c r="G1440" i="7"/>
  <c r="G1439" i="7"/>
  <c r="G1438" i="7"/>
  <c r="G1437" i="7"/>
  <c r="G1436" i="7"/>
  <c r="G1435" i="7"/>
  <c r="G1434" i="7"/>
  <c r="G1433" i="7"/>
  <c r="G1432" i="7"/>
  <c r="G1431" i="7"/>
  <c r="G1430" i="7"/>
  <c r="G1429" i="7"/>
  <c r="G1428" i="7"/>
  <c r="G1427" i="7"/>
  <c r="G1426" i="7"/>
  <c r="G1425" i="7"/>
  <c r="G1424" i="7"/>
  <c r="G1423" i="7"/>
  <c r="G1422" i="7"/>
  <c r="G1421" i="7"/>
  <c r="G1420" i="7"/>
  <c r="G1419" i="7"/>
  <c r="G1418" i="7"/>
  <c r="G1417" i="7"/>
  <c r="G1416" i="7"/>
  <c r="G1415" i="7"/>
  <c r="G1414" i="7"/>
  <c r="G1413" i="7"/>
  <c r="G1412" i="7"/>
  <c r="G1411" i="7"/>
  <c r="G1410" i="7"/>
  <c r="G1409" i="7"/>
  <c r="G1408" i="7"/>
  <c r="G1407" i="7"/>
  <c r="G1406" i="7"/>
  <c r="G1405" i="7"/>
  <c r="G1404" i="7"/>
  <c r="G1403" i="7"/>
  <c r="G1402" i="7"/>
  <c r="G1401" i="7"/>
  <c r="G1400" i="7"/>
  <c r="G1399" i="7"/>
  <c r="G1398" i="7"/>
  <c r="G1397" i="7"/>
  <c r="G1396" i="7"/>
  <c r="G1395" i="7"/>
  <c r="G1394" i="7"/>
  <c r="G1393" i="7"/>
  <c r="G1392" i="7"/>
  <c r="G1391" i="7"/>
  <c r="G1390" i="7"/>
  <c r="G1389" i="7"/>
  <c r="G1388" i="7"/>
  <c r="G1387" i="7"/>
  <c r="G1386" i="7"/>
  <c r="G1385" i="7"/>
  <c r="G1384" i="7"/>
  <c r="G1383" i="7"/>
  <c r="G1382" i="7"/>
  <c r="G1381" i="7"/>
  <c r="G1380" i="7"/>
  <c r="G1379" i="7"/>
  <c r="G1378" i="7"/>
  <c r="G1377" i="7"/>
  <c r="G1376" i="7"/>
  <c r="G1375" i="7"/>
  <c r="G1374" i="7"/>
  <c r="G1373" i="7"/>
  <c r="G1372" i="7"/>
  <c r="G1371" i="7"/>
  <c r="G1370" i="7"/>
  <c r="G1369" i="7"/>
  <c r="G1368" i="7"/>
  <c r="G1367" i="7"/>
  <c r="G1366" i="7"/>
  <c r="G1365" i="7"/>
  <c r="G1364" i="7"/>
  <c r="G1363" i="7"/>
  <c r="G1362" i="7"/>
  <c r="G1361" i="7"/>
  <c r="G1360" i="7"/>
  <c r="G1359" i="7"/>
  <c r="G1358" i="7"/>
  <c r="G1357" i="7"/>
  <c r="G1356" i="7"/>
  <c r="G1355" i="7"/>
  <c r="G1354" i="7"/>
  <c r="G1353" i="7"/>
  <c r="G1352" i="7"/>
  <c r="G1351" i="7"/>
  <c r="G1350" i="7"/>
  <c r="G1349" i="7"/>
  <c r="G1348" i="7"/>
  <c r="G1347" i="7"/>
  <c r="G1346" i="7"/>
  <c r="G1345" i="7"/>
  <c r="G1344" i="7"/>
  <c r="G1343" i="7"/>
  <c r="G1342" i="7"/>
  <c r="G1341" i="7"/>
  <c r="G1340" i="7"/>
  <c r="G1339" i="7"/>
  <c r="G1338" i="7"/>
  <c r="G1337" i="7"/>
  <c r="G1336" i="7"/>
  <c r="G1335" i="7"/>
  <c r="G1334" i="7"/>
  <c r="G1333" i="7"/>
  <c r="G1332" i="7"/>
  <c r="G1331" i="7"/>
  <c r="G1330" i="7"/>
  <c r="G1329" i="7"/>
  <c r="G1328" i="7"/>
  <c r="G1327" i="7"/>
  <c r="G1326" i="7"/>
  <c r="G1325" i="7"/>
  <c r="G1324" i="7"/>
  <c r="G1323" i="7"/>
  <c r="G1322" i="7"/>
  <c r="G1321" i="7"/>
  <c r="G1320" i="7"/>
  <c r="G1319" i="7"/>
  <c r="G1318" i="7"/>
  <c r="G1317" i="7"/>
  <c r="G1316" i="7"/>
  <c r="G1315" i="7"/>
  <c r="G1314" i="7"/>
  <c r="G1313" i="7"/>
  <c r="G1312" i="7"/>
  <c r="G1311" i="7"/>
  <c r="G1310" i="7"/>
  <c r="G1309" i="7"/>
  <c r="G1308" i="7"/>
  <c r="G1307" i="7"/>
  <c r="G1306" i="7"/>
  <c r="G1305" i="7"/>
  <c r="G1304" i="7"/>
  <c r="G1303" i="7"/>
  <c r="G1302" i="7"/>
  <c r="G1301" i="7"/>
  <c r="G1300" i="7"/>
  <c r="G1299" i="7"/>
  <c r="G1298" i="7"/>
  <c r="G1297" i="7"/>
  <c r="G1296" i="7"/>
  <c r="G1295" i="7"/>
  <c r="G1294" i="7"/>
  <c r="G1293" i="7"/>
  <c r="G1292" i="7"/>
  <c r="G1291" i="7"/>
  <c r="G1290" i="7"/>
  <c r="G1289" i="7"/>
  <c r="G1288" i="7"/>
  <c r="G1287" i="7"/>
  <c r="G1286" i="7"/>
  <c r="G1285" i="7"/>
  <c r="G1284" i="7"/>
  <c r="G1283" i="7"/>
  <c r="G1282" i="7"/>
  <c r="G1281" i="7"/>
  <c r="G1280" i="7"/>
  <c r="G1279" i="7"/>
  <c r="G1278" i="7"/>
  <c r="G1277" i="7"/>
  <c r="G1276" i="7"/>
  <c r="G1275" i="7"/>
  <c r="G1274" i="7"/>
  <c r="G1273" i="7"/>
  <c r="G1272" i="7"/>
  <c r="G1271" i="7"/>
  <c r="G1270" i="7"/>
  <c r="G1269" i="7"/>
  <c r="G1268" i="7"/>
  <c r="G1267" i="7"/>
  <c r="G1266" i="7"/>
  <c r="G1265" i="7"/>
  <c r="G1264" i="7"/>
  <c r="G1263" i="7"/>
  <c r="G1262" i="7"/>
  <c r="G1261" i="7"/>
  <c r="G1260" i="7"/>
  <c r="G1259" i="7"/>
  <c r="G1258" i="7"/>
  <c r="G1257" i="7"/>
  <c r="G1256" i="7"/>
  <c r="G1255" i="7"/>
  <c r="G1254" i="7"/>
  <c r="G1253" i="7"/>
  <c r="G1252" i="7"/>
  <c r="G1251" i="7"/>
  <c r="G1250" i="7"/>
  <c r="G1249" i="7"/>
  <c r="G1248" i="7"/>
  <c r="G1247" i="7"/>
  <c r="G1246" i="7"/>
  <c r="G1245" i="7"/>
  <c r="G1244" i="7"/>
  <c r="G1243" i="7"/>
  <c r="G1242" i="7"/>
  <c r="G1241" i="7"/>
  <c r="G1240" i="7"/>
  <c r="G1239" i="7"/>
  <c r="G1238" i="7"/>
  <c r="G1237" i="7"/>
  <c r="G1236" i="7"/>
  <c r="G1235" i="7"/>
  <c r="G1234" i="7"/>
  <c r="G1233" i="7"/>
  <c r="G1232" i="7"/>
  <c r="G1231" i="7"/>
  <c r="G1230" i="7"/>
  <c r="G1229" i="7"/>
  <c r="G1228" i="7"/>
  <c r="G1227" i="7"/>
  <c r="G1226" i="7"/>
  <c r="G1225" i="7"/>
  <c r="G1224" i="7"/>
  <c r="G1223" i="7"/>
  <c r="G1222" i="7"/>
  <c r="G1221" i="7"/>
  <c r="G1220" i="7"/>
  <c r="G1219" i="7"/>
  <c r="G1218" i="7"/>
  <c r="G1217" i="7"/>
  <c r="G1216" i="7"/>
  <c r="G1215" i="7"/>
  <c r="G1214" i="7"/>
  <c r="G1213" i="7"/>
  <c r="G1212" i="7"/>
  <c r="G1211" i="7"/>
  <c r="G1210" i="7"/>
  <c r="G1209" i="7"/>
  <c r="G1208" i="7"/>
  <c r="G1207" i="7"/>
  <c r="G1206" i="7"/>
  <c r="G1205" i="7"/>
  <c r="G1204" i="7"/>
  <c r="G1203" i="7"/>
  <c r="G1202" i="7"/>
  <c r="G1201" i="7"/>
  <c r="G1200" i="7"/>
  <c r="G1199" i="7"/>
  <c r="G1198" i="7"/>
  <c r="G1197" i="7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G901" i="7"/>
  <c r="G900" i="7"/>
  <c r="G899" i="7"/>
  <c r="G898" i="7"/>
  <c r="G897" i="7"/>
  <c r="G896" i="7"/>
  <c r="G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X5131" i="7"/>
  <c r="X5130" i="7"/>
  <c r="X5129" i="7"/>
  <c r="X5128" i="7"/>
  <c r="X5127" i="7"/>
  <c r="X5126" i="7"/>
  <c r="X5125" i="7"/>
  <c r="X5124" i="7"/>
  <c r="X5123" i="7"/>
  <c r="X5122" i="7"/>
  <c r="X5121" i="7"/>
  <c r="X5120" i="7"/>
  <c r="X5119" i="7"/>
  <c r="X5118" i="7"/>
  <c r="X5117" i="7"/>
  <c r="X5116" i="7"/>
  <c r="X5115" i="7"/>
  <c r="X5114" i="7"/>
  <c r="X5113" i="7"/>
  <c r="X5112" i="7"/>
  <c r="X5111" i="7"/>
  <c r="X5110" i="7"/>
  <c r="X5109" i="7"/>
  <c r="X5108" i="7"/>
  <c r="X5107" i="7"/>
  <c r="X5106" i="7"/>
  <c r="X5105" i="7"/>
  <c r="X5104" i="7"/>
  <c r="X5103" i="7"/>
  <c r="X5102" i="7"/>
  <c r="X5101" i="7"/>
  <c r="X5100" i="7"/>
  <c r="X5099" i="7"/>
  <c r="X5098" i="7"/>
  <c r="X5097" i="7"/>
  <c r="X5096" i="7"/>
  <c r="X5095" i="7"/>
  <c r="X5094" i="7"/>
  <c r="X5093" i="7"/>
  <c r="X5092" i="7"/>
  <c r="X5091" i="7"/>
  <c r="X5090" i="7"/>
  <c r="X5089" i="7"/>
  <c r="X5088" i="7"/>
  <c r="X5087" i="7"/>
  <c r="X5086" i="7"/>
  <c r="X5085" i="7"/>
  <c r="X5084" i="7"/>
  <c r="X5083" i="7"/>
  <c r="X5082" i="7"/>
  <c r="X5081" i="7"/>
  <c r="X5080" i="7"/>
  <c r="X5079" i="7"/>
  <c r="X5078" i="7"/>
  <c r="X5077" i="7"/>
  <c r="X5076" i="7"/>
  <c r="X5075" i="7"/>
  <c r="X5074" i="7"/>
  <c r="X5073" i="7"/>
  <c r="X5072" i="7"/>
  <c r="X5071" i="7"/>
  <c r="X5070" i="7"/>
  <c r="X5069" i="7"/>
  <c r="X5068" i="7"/>
  <c r="X5067" i="7"/>
  <c r="X5066" i="7"/>
  <c r="X5065" i="7"/>
  <c r="X5064" i="7"/>
  <c r="X5063" i="7"/>
  <c r="X5062" i="7"/>
  <c r="X5061" i="7"/>
  <c r="X5060" i="7"/>
  <c r="X5059" i="7"/>
  <c r="X5058" i="7"/>
  <c r="X5057" i="7"/>
  <c r="X5056" i="7"/>
  <c r="X5055" i="7"/>
  <c r="X5054" i="7"/>
  <c r="X5053" i="7"/>
  <c r="X5052" i="7"/>
  <c r="X5051" i="7"/>
  <c r="X5050" i="7"/>
  <c r="X5049" i="7"/>
  <c r="X5048" i="7"/>
  <c r="X5047" i="7"/>
  <c r="X5046" i="7"/>
  <c r="X5045" i="7"/>
  <c r="X5044" i="7"/>
  <c r="X5043" i="7"/>
  <c r="X5042" i="7"/>
  <c r="X5041" i="7"/>
  <c r="X5040" i="7"/>
  <c r="X5039" i="7"/>
  <c r="X5038" i="7"/>
  <c r="X5037" i="7"/>
  <c r="X5036" i="7"/>
  <c r="X5035" i="7"/>
  <c r="X5034" i="7"/>
  <c r="X5033" i="7"/>
  <c r="X5032" i="7"/>
  <c r="X5031" i="7"/>
  <c r="X5030" i="7"/>
  <c r="X5029" i="7"/>
  <c r="X5028" i="7"/>
  <c r="X5027" i="7"/>
  <c r="X5026" i="7"/>
  <c r="X5025" i="7"/>
  <c r="X5024" i="7"/>
  <c r="X5023" i="7"/>
  <c r="X5022" i="7"/>
  <c r="X5021" i="7"/>
  <c r="X5020" i="7"/>
  <c r="X5019" i="7"/>
  <c r="X5018" i="7"/>
  <c r="X5017" i="7"/>
  <c r="X5016" i="7"/>
  <c r="X5015" i="7"/>
  <c r="X5014" i="7"/>
  <c r="X5013" i="7"/>
  <c r="X5012" i="7"/>
  <c r="X5011" i="7"/>
  <c r="X5010" i="7"/>
  <c r="X5009" i="7"/>
  <c r="X5008" i="7"/>
  <c r="X5007" i="7"/>
  <c r="X5006" i="7"/>
  <c r="X5005" i="7"/>
  <c r="X5004" i="7"/>
  <c r="X5003" i="7"/>
  <c r="X5002" i="7"/>
  <c r="X5001" i="7"/>
  <c r="X5000" i="7"/>
  <c r="X4999" i="7"/>
  <c r="X4998" i="7"/>
  <c r="X4997" i="7"/>
  <c r="X4996" i="7"/>
  <c r="X4995" i="7"/>
  <c r="X4994" i="7"/>
  <c r="X4993" i="7"/>
  <c r="X4992" i="7"/>
  <c r="X4991" i="7"/>
  <c r="X4990" i="7"/>
  <c r="X4989" i="7"/>
  <c r="X4988" i="7"/>
  <c r="X4987" i="7"/>
  <c r="X4986" i="7"/>
  <c r="X4985" i="7"/>
  <c r="X4984" i="7"/>
  <c r="X4983" i="7"/>
  <c r="X4982" i="7"/>
  <c r="X4981" i="7"/>
  <c r="X4980" i="7"/>
  <c r="X4979" i="7"/>
  <c r="X4978" i="7"/>
  <c r="X4977" i="7"/>
  <c r="X4976" i="7"/>
  <c r="X4975" i="7"/>
  <c r="X4974" i="7"/>
  <c r="X4973" i="7"/>
  <c r="X4972" i="7"/>
  <c r="X4971" i="7"/>
  <c r="X4970" i="7"/>
  <c r="X4969" i="7"/>
  <c r="X4968" i="7"/>
  <c r="X4967" i="7"/>
  <c r="X4966" i="7"/>
  <c r="X4965" i="7"/>
  <c r="X4964" i="7"/>
  <c r="X4963" i="7"/>
  <c r="X4962" i="7"/>
  <c r="X4961" i="7"/>
  <c r="X4960" i="7"/>
  <c r="X4959" i="7"/>
  <c r="X4958" i="7"/>
  <c r="X4957" i="7"/>
  <c r="X4956" i="7"/>
  <c r="X4955" i="7"/>
  <c r="X4954" i="7"/>
  <c r="X4953" i="7"/>
  <c r="X4952" i="7"/>
  <c r="X4951" i="7"/>
  <c r="X4950" i="7"/>
  <c r="X4949" i="7"/>
  <c r="X4948" i="7"/>
  <c r="X4947" i="7"/>
  <c r="X4946" i="7"/>
  <c r="X4945" i="7"/>
  <c r="X4944" i="7"/>
  <c r="X4943" i="7"/>
  <c r="X4942" i="7"/>
  <c r="X4941" i="7"/>
  <c r="X4940" i="7"/>
  <c r="X4939" i="7"/>
  <c r="X4938" i="7"/>
  <c r="X4937" i="7"/>
  <c r="X4936" i="7"/>
  <c r="X4935" i="7"/>
  <c r="X4934" i="7"/>
  <c r="X4933" i="7"/>
  <c r="X4932" i="7"/>
  <c r="X4931" i="7"/>
  <c r="X4930" i="7"/>
  <c r="X4929" i="7"/>
  <c r="X4928" i="7"/>
  <c r="X4927" i="7"/>
  <c r="X4926" i="7"/>
  <c r="X4925" i="7"/>
  <c r="X4924" i="7"/>
  <c r="X4923" i="7"/>
  <c r="X4922" i="7"/>
  <c r="X4921" i="7"/>
  <c r="X4920" i="7"/>
  <c r="X4919" i="7"/>
  <c r="X4918" i="7"/>
  <c r="X4917" i="7"/>
  <c r="X4916" i="7"/>
  <c r="X4915" i="7"/>
  <c r="X4914" i="7"/>
  <c r="X4913" i="7"/>
  <c r="X4912" i="7"/>
  <c r="X4911" i="7"/>
  <c r="X4910" i="7"/>
  <c r="X4909" i="7"/>
  <c r="X4908" i="7"/>
  <c r="X4907" i="7"/>
  <c r="X4906" i="7"/>
  <c r="X4905" i="7"/>
  <c r="X4904" i="7"/>
  <c r="X4903" i="7"/>
  <c r="X4902" i="7"/>
  <c r="X4901" i="7"/>
  <c r="X4900" i="7"/>
  <c r="X4899" i="7"/>
  <c r="X4898" i="7"/>
  <c r="X4897" i="7"/>
  <c r="X4896" i="7"/>
  <c r="X4895" i="7"/>
  <c r="X4894" i="7"/>
  <c r="X4893" i="7"/>
  <c r="X4892" i="7"/>
  <c r="X4891" i="7"/>
  <c r="X4890" i="7"/>
  <c r="X4889" i="7"/>
  <c r="X4888" i="7"/>
  <c r="X4887" i="7"/>
  <c r="X4886" i="7"/>
  <c r="X4885" i="7"/>
  <c r="X4884" i="7"/>
  <c r="X4883" i="7"/>
  <c r="X4882" i="7"/>
  <c r="X4881" i="7"/>
  <c r="X4880" i="7"/>
  <c r="X4879" i="7"/>
  <c r="X4878" i="7"/>
  <c r="X4877" i="7"/>
  <c r="X4876" i="7"/>
  <c r="X4875" i="7"/>
  <c r="X4874" i="7"/>
  <c r="X4873" i="7"/>
  <c r="X4872" i="7"/>
  <c r="X4871" i="7"/>
  <c r="X4870" i="7"/>
  <c r="X4869" i="7"/>
  <c r="X4868" i="7"/>
  <c r="X4867" i="7"/>
  <c r="X4866" i="7"/>
  <c r="X4865" i="7"/>
  <c r="X4864" i="7"/>
  <c r="X4863" i="7"/>
  <c r="X4862" i="7"/>
  <c r="X4861" i="7"/>
  <c r="X4860" i="7"/>
  <c r="X4859" i="7"/>
  <c r="X4858" i="7"/>
  <c r="X4857" i="7"/>
  <c r="X4856" i="7"/>
  <c r="X4855" i="7"/>
  <c r="X4854" i="7"/>
  <c r="X4853" i="7"/>
  <c r="X4852" i="7"/>
  <c r="X4851" i="7"/>
  <c r="X4850" i="7"/>
  <c r="X4849" i="7"/>
  <c r="X4848" i="7"/>
  <c r="X4847" i="7"/>
  <c r="X4846" i="7"/>
  <c r="X4845" i="7"/>
  <c r="X4844" i="7"/>
  <c r="X4843" i="7"/>
  <c r="X4842" i="7"/>
  <c r="X4841" i="7"/>
  <c r="X4840" i="7"/>
  <c r="X4839" i="7"/>
  <c r="X4838" i="7"/>
  <c r="X4837" i="7"/>
  <c r="X4836" i="7"/>
  <c r="X4835" i="7"/>
  <c r="X4834" i="7"/>
  <c r="X4833" i="7"/>
  <c r="X4832" i="7"/>
  <c r="X4831" i="7"/>
  <c r="X4830" i="7"/>
  <c r="X4829" i="7"/>
  <c r="X4828" i="7"/>
  <c r="X4827" i="7"/>
  <c r="X4826" i="7"/>
  <c r="X4825" i="7"/>
  <c r="X4824" i="7"/>
  <c r="X4823" i="7"/>
  <c r="X4822" i="7"/>
  <c r="X4821" i="7"/>
  <c r="X4820" i="7"/>
  <c r="X4819" i="7"/>
  <c r="X4818" i="7"/>
  <c r="X4817" i="7"/>
  <c r="X4816" i="7"/>
  <c r="X4815" i="7"/>
  <c r="X4814" i="7"/>
  <c r="X4813" i="7"/>
  <c r="X4812" i="7"/>
  <c r="X4811" i="7"/>
  <c r="X4810" i="7"/>
  <c r="X4809" i="7"/>
  <c r="X4808" i="7"/>
  <c r="X4807" i="7"/>
  <c r="X4806" i="7"/>
  <c r="X4805" i="7"/>
  <c r="X4804" i="7"/>
  <c r="X4803" i="7"/>
  <c r="X4802" i="7"/>
  <c r="X4801" i="7"/>
  <c r="X4800" i="7"/>
  <c r="X4799" i="7"/>
  <c r="X4798" i="7"/>
  <c r="X4797" i="7"/>
  <c r="X4796" i="7"/>
  <c r="X4795" i="7"/>
  <c r="X4794" i="7"/>
  <c r="X4793" i="7"/>
  <c r="X4792" i="7"/>
  <c r="X4791" i="7"/>
  <c r="X4790" i="7"/>
  <c r="X4789" i="7"/>
  <c r="X4788" i="7"/>
  <c r="X4787" i="7"/>
  <c r="X4786" i="7"/>
  <c r="X4785" i="7"/>
  <c r="X4784" i="7"/>
  <c r="X4783" i="7"/>
  <c r="X4782" i="7"/>
  <c r="X4781" i="7"/>
  <c r="X4780" i="7"/>
  <c r="X4779" i="7"/>
  <c r="X4778" i="7"/>
  <c r="X4777" i="7"/>
  <c r="X4776" i="7"/>
  <c r="X4775" i="7"/>
  <c r="X4774" i="7"/>
  <c r="X4773" i="7"/>
  <c r="X4772" i="7"/>
  <c r="X4771" i="7"/>
  <c r="X4770" i="7"/>
  <c r="X4769" i="7"/>
  <c r="X4768" i="7"/>
  <c r="X4767" i="7"/>
  <c r="X4766" i="7"/>
  <c r="X4765" i="7"/>
  <c r="X4764" i="7"/>
  <c r="X4763" i="7"/>
  <c r="X4762" i="7"/>
  <c r="X4761" i="7"/>
  <c r="X4760" i="7"/>
  <c r="X4759" i="7"/>
  <c r="X4758" i="7"/>
  <c r="X4757" i="7"/>
  <c r="X4756" i="7"/>
  <c r="X4755" i="7"/>
  <c r="X4754" i="7"/>
  <c r="X4753" i="7"/>
  <c r="X4752" i="7"/>
  <c r="X4751" i="7"/>
  <c r="X4750" i="7"/>
  <c r="X4749" i="7"/>
  <c r="X4748" i="7"/>
  <c r="X4747" i="7"/>
  <c r="X4746" i="7"/>
  <c r="X4745" i="7"/>
  <c r="X4744" i="7"/>
  <c r="X4743" i="7"/>
  <c r="X4742" i="7"/>
  <c r="X4741" i="7"/>
  <c r="X4740" i="7"/>
  <c r="X4739" i="7"/>
  <c r="X4738" i="7"/>
  <c r="X4737" i="7"/>
  <c r="X4736" i="7"/>
  <c r="X4735" i="7"/>
  <c r="X4734" i="7"/>
  <c r="X4733" i="7"/>
  <c r="X4732" i="7"/>
  <c r="X4731" i="7"/>
  <c r="X4730" i="7"/>
  <c r="X4729" i="7"/>
  <c r="X4728" i="7"/>
  <c r="X4727" i="7"/>
  <c r="X4726" i="7"/>
  <c r="X4725" i="7"/>
  <c r="X4724" i="7"/>
  <c r="X4723" i="7"/>
  <c r="X4722" i="7"/>
  <c r="X4721" i="7"/>
  <c r="X4720" i="7"/>
  <c r="X4719" i="7"/>
  <c r="X4718" i="7"/>
  <c r="X4717" i="7"/>
  <c r="X4716" i="7"/>
  <c r="X4715" i="7"/>
  <c r="X4714" i="7"/>
  <c r="X4713" i="7"/>
  <c r="X4712" i="7"/>
  <c r="X4711" i="7"/>
  <c r="X4710" i="7"/>
  <c r="X4709" i="7"/>
  <c r="X4708" i="7"/>
  <c r="X4707" i="7"/>
  <c r="X4706" i="7"/>
  <c r="X4705" i="7"/>
  <c r="X4704" i="7"/>
  <c r="X4703" i="7"/>
  <c r="X4702" i="7"/>
  <c r="X4701" i="7"/>
  <c r="X4700" i="7"/>
  <c r="X4699" i="7"/>
  <c r="X4698" i="7"/>
  <c r="X4697" i="7"/>
  <c r="X4696" i="7"/>
  <c r="X4695" i="7"/>
  <c r="X4694" i="7"/>
  <c r="X4693" i="7"/>
  <c r="X4692" i="7"/>
  <c r="X4691" i="7"/>
  <c r="X4690" i="7"/>
  <c r="X4689" i="7"/>
  <c r="X4688" i="7"/>
  <c r="X4687" i="7"/>
  <c r="X4686" i="7"/>
  <c r="X4685" i="7"/>
  <c r="X4684" i="7"/>
  <c r="X4683" i="7"/>
  <c r="X4682" i="7"/>
  <c r="X4681" i="7"/>
  <c r="X4680" i="7"/>
  <c r="X4679" i="7"/>
  <c r="X4678" i="7"/>
  <c r="X4677" i="7"/>
  <c r="X4676" i="7"/>
  <c r="X4675" i="7"/>
  <c r="X4674" i="7"/>
  <c r="X4673" i="7"/>
  <c r="X4672" i="7"/>
  <c r="X4671" i="7"/>
  <c r="X4670" i="7"/>
  <c r="X4669" i="7"/>
  <c r="X4668" i="7"/>
  <c r="X4667" i="7"/>
  <c r="X4666" i="7"/>
  <c r="X4665" i="7"/>
  <c r="X4664" i="7"/>
  <c r="X4663" i="7"/>
  <c r="X4662" i="7"/>
  <c r="X4661" i="7"/>
  <c r="X4660" i="7"/>
  <c r="X4659" i="7"/>
  <c r="X4658" i="7"/>
  <c r="X4657" i="7"/>
  <c r="X4656" i="7"/>
  <c r="X4655" i="7"/>
  <c r="X4654" i="7"/>
  <c r="X4653" i="7"/>
  <c r="X4652" i="7"/>
  <c r="X4651" i="7"/>
  <c r="X4650" i="7"/>
  <c r="X4649" i="7"/>
  <c r="X4648" i="7"/>
  <c r="X4647" i="7"/>
  <c r="X4646" i="7"/>
  <c r="X4645" i="7"/>
  <c r="X4644" i="7"/>
  <c r="X4643" i="7"/>
  <c r="X4642" i="7"/>
  <c r="X4641" i="7"/>
  <c r="X4640" i="7"/>
  <c r="X4639" i="7"/>
  <c r="X4638" i="7"/>
  <c r="X4637" i="7"/>
  <c r="X4636" i="7"/>
  <c r="X4635" i="7"/>
  <c r="X4634" i="7"/>
  <c r="X4633" i="7"/>
  <c r="X4632" i="7"/>
  <c r="X4631" i="7"/>
  <c r="X4630" i="7"/>
  <c r="X4629" i="7"/>
  <c r="X4628" i="7"/>
  <c r="X4627" i="7"/>
  <c r="X4626" i="7"/>
  <c r="X4625" i="7"/>
  <c r="X4624" i="7"/>
  <c r="X4623" i="7"/>
  <c r="X4622" i="7"/>
  <c r="X4621" i="7"/>
  <c r="X4620" i="7"/>
  <c r="X4619" i="7"/>
  <c r="X4618" i="7"/>
  <c r="X4617" i="7"/>
  <c r="X4616" i="7"/>
  <c r="X4615" i="7"/>
  <c r="X4614" i="7"/>
  <c r="X4613" i="7"/>
  <c r="X4612" i="7"/>
  <c r="X4611" i="7"/>
  <c r="X4610" i="7"/>
  <c r="X4609" i="7"/>
  <c r="X4608" i="7"/>
  <c r="X4607" i="7"/>
  <c r="X4606" i="7"/>
  <c r="X4605" i="7"/>
  <c r="X4604" i="7"/>
  <c r="X4603" i="7"/>
  <c r="X4602" i="7"/>
  <c r="X4601" i="7"/>
  <c r="X4600" i="7"/>
  <c r="X4599" i="7"/>
  <c r="X4598" i="7"/>
  <c r="X4597" i="7"/>
  <c r="X4596" i="7"/>
  <c r="X4595" i="7"/>
  <c r="X4594" i="7"/>
  <c r="X4593" i="7"/>
  <c r="X4592" i="7"/>
  <c r="X4591" i="7"/>
  <c r="X4590" i="7"/>
  <c r="X4589" i="7"/>
  <c r="X4588" i="7"/>
  <c r="X4587" i="7"/>
  <c r="X4586" i="7"/>
  <c r="X4585" i="7"/>
  <c r="X4584" i="7"/>
  <c r="X4583" i="7"/>
  <c r="X4582" i="7"/>
  <c r="X4581" i="7"/>
  <c r="X4580" i="7"/>
  <c r="X4579" i="7"/>
  <c r="X4578" i="7"/>
  <c r="X4577" i="7"/>
  <c r="X4576" i="7"/>
  <c r="X4575" i="7"/>
  <c r="X4574" i="7"/>
  <c r="X4573" i="7"/>
  <c r="X4572" i="7"/>
  <c r="X4571" i="7"/>
  <c r="X4570" i="7"/>
  <c r="X4569" i="7"/>
  <c r="X4568" i="7"/>
  <c r="X4567" i="7"/>
  <c r="X4566" i="7"/>
  <c r="X4565" i="7"/>
  <c r="X4564" i="7"/>
  <c r="X4563" i="7"/>
  <c r="X4562" i="7"/>
  <c r="X4561" i="7"/>
  <c r="X4560" i="7"/>
  <c r="X4559" i="7"/>
  <c r="X4558" i="7"/>
  <c r="X4557" i="7"/>
  <c r="X4556" i="7"/>
  <c r="X4555" i="7"/>
  <c r="X4554" i="7"/>
  <c r="X4553" i="7"/>
  <c r="X4552" i="7"/>
  <c r="X4551" i="7"/>
  <c r="X4550" i="7"/>
  <c r="X4549" i="7"/>
  <c r="X4548" i="7"/>
  <c r="X4547" i="7"/>
  <c r="X4546" i="7"/>
  <c r="X4545" i="7"/>
  <c r="X4544" i="7"/>
  <c r="X4543" i="7"/>
  <c r="X4542" i="7"/>
  <c r="X4541" i="7"/>
  <c r="X4540" i="7"/>
  <c r="X4539" i="7"/>
  <c r="X4538" i="7"/>
  <c r="X4537" i="7"/>
  <c r="X4536" i="7"/>
  <c r="X4535" i="7"/>
  <c r="X4534" i="7"/>
  <c r="X4533" i="7"/>
  <c r="X4532" i="7"/>
  <c r="X4531" i="7"/>
  <c r="X4530" i="7"/>
  <c r="X4529" i="7"/>
  <c r="X4528" i="7"/>
  <c r="X4527" i="7"/>
  <c r="X4526" i="7"/>
  <c r="X4525" i="7"/>
  <c r="X4524" i="7"/>
  <c r="X4523" i="7"/>
  <c r="X4522" i="7"/>
  <c r="X4521" i="7"/>
  <c r="X4520" i="7"/>
  <c r="X4519" i="7"/>
  <c r="X4518" i="7"/>
  <c r="X4517" i="7"/>
  <c r="X4516" i="7"/>
  <c r="X4515" i="7"/>
  <c r="X4514" i="7"/>
  <c r="X4513" i="7"/>
  <c r="X4512" i="7"/>
  <c r="X4511" i="7"/>
  <c r="X4510" i="7"/>
  <c r="X4509" i="7"/>
  <c r="X4508" i="7"/>
  <c r="X4507" i="7"/>
  <c r="X4506" i="7"/>
  <c r="X4505" i="7"/>
  <c r="X4504" i="7"/>
  <c r="X4503" i="7"/>
  <c r="X4502" i="7"/>
  <c r="X4501" i="7"/>
  <c r="X4500" i="7"/>
  <c r="X4499" i="7"/>
  <c r="X4498" i="7"/>
  <c r="X4497" i="7"/>
  <c r="X4496" i="7"/>
  <c r="X4495" i="7"/>
  <c r="X4494" i="7"/>
  <c r="X4493" i="7"/>
  <c r="X4492" i="7"/>
  <c r="X4491" i="7"/>
  <c r="X4490" i="7"/>
  <c r="X4489" i="7"/>
  <c r="X4488" i="7"/>
  <c r="X4487" i="7"/>
  <c r="X4486" i="7"/>
  <c r="X4485" i="7"/>
  <c r="X4484" i="7"/>
  <c r="X4483" i="7"/>
  <c r="X4482" i="7"/>
  <c r="X4481" i="7"/>
  <c r="X4480" i="7"/>
  <c r="X4479" i="7"/>
  <c r="X4478" i="7"/>
  <c r="X4477" i="7"/>
  <c r="X4476" i="7"/>
  <c r="X4475" i="7"/>
  <c r="X4474" i="7"/>
  <c r="X4473" i="7"/>
  <c r="X4472" i="7"/>
  <c r="X4471" i="7"/>
  <c r="X4470" i="7"/>
  <c r="X4469" i="7"/>
  <c r="X4468" i="7"/>
  <c r="X4467" i="7"/>
  <c r="X4466" i="7"/>
  <c r="X4465" i="7"/>
  <c r="X4464" i="7"/>
  <c r="X4463" i="7"/>
  <c r="X4462" i="7"/>
  <c r="X4461" i="7"/>
  <c r="X4460" i="7"/>
  <c r="X4459" i="7"/>
  <c r="X4458" i="7"/>
  <c r="X4457" i="7"/>
  <c r="X4456" i="7"/>
  <c r="X4455" i="7"/>
  <c r="X4454" i="7"/>
  <c r="X4453" i="7"/>
  <c r="X4452" i="7"/>
  <c r="X4451" i="7"/>
  <c r="X4450" i="7"/>
  <c r="X4449" i="7"/>
  <c r="X4448" i="7"/>
  <c r="X4447" i="7"/>
  <c r="X4446" i="7"/>
  <c r="X4445" i="7"/>
  <c r="X4444" i="7"/>
  <c r="X4443" i="7"/>
  <c r="X4442" i="7"/>
  <c r="X4441" i="7"/>
  <c r="X4440" i="7"/>
  <c r="X4439" i="7"/>
  <c r="X4438" i="7"/>
  <c r="X4437" i="7"/>
  <c r="X4436" i="7"/>
  <c r="X4435" i="7"/>
  <c r="X4434" i="7"/>
  <c r="X4433" i="7"/>
  <c r="X4432" i="7"/>
  <c r="X4431" i="7"/>
  <c r="X4430" i="7"/>
  <c r="X4429" i="7"/>
  <c r="X4428" i="7"/>
  <c r="X4427" i="7"/>
  <c r="X4426" i="7"/>
  <c r="X4425" i="7"/>
  <c r="X4424" i="7"/>
  <c r="X4423" i="7"/>
  <c r="X4422" i="7"/>
  <c r="X4421" i="7"/>
  <c r="X4420" i="7"/>
  <c r="X4419" i="7"/>
  <c r="X4418" i="7"/>
  <c r="X4417" i="7"/>
  <c r="X4416" i="7"/>
  <c r="X4415" i="7"/>
  <c r="X4414" i="7"/>
  <c r="X4413" i="7"/>
  <c r="X4412" i="7"/>
  <c r="X4411" i="7"/>
  <c r="X4410" i="7"/>
  <c r="X4409" i="7"/>
  <c r="X4408" i="7"/>
  <c r="X4407" i="7"/>
  <c r="X4406" i="7"/>
  <c r="X4405" i="7"/>
  <c r="X4404" i="7"/>
  <c r="X4403" i="7"/>
  <c r="X4402" i="7"/>
  <c r="X4401" i="7"/>
  <c r="X4400" i="7"/>
  <c r="X4399" i="7"/>
  <c r="X4398" i="7"/>
  <c r="X4397" i="7"/>
  <c r="X4396" i="7"/>
  <c r="X4395" i="7"/>
  <c r="X4394" i="7"/>
  <c r="X4393" i="7"/>
  <c r="X4392" i="7"/>
  <c r="X4391" i="7"/>
  <c r="X4390" i="7"/>
  <c r="X4389" i="7"/>
  <c r="X4388" i="7"/>
  <c r="X4387" i="7"/>
  <c r="X4386" i="7"/>
  <c r="X4385" i="7"/>
  <c r="X4384" i="7"/>
  <c r="X4383" i="7"/>
  <c r="X4382" i="7"/>
  <c r="X4381" i="7"/>
  <c r="X4380" i="7"/>
  <c r="X4379" i="7"/>
  <c r="X4378" i="7"/>
  <c r="X4377" i="7"/>
  <c r="X4376" i="7"/>
  <c r="X4375" i="7"/>
  <c r="X4374" i="7"/>
  <c r="X4373" i="7"/>
  <c r="X4372" i="7"/>
  <c r="X4371" i="7"/>
  <c r="X4370" i="7"/>
  <c r="X4369" i="7"/>
  <c r="X4368" i="7"/>
  <c r="X4367" i="7"/>
  <c r="X4366" i="7"/>
  <c r="X4365" i="7"/>
  <c r="X4364" i="7"/>
  <c r="X4363" i="7"/>
  <c r="X4362" i="7"/>
  <c r="X4361" i="7"/>
  <c r="X4360" i="7"/>
  <c r="X4359" i="7"/>
  <c r="X4358" i="7"/>
  <c r="X4357" i="7"/>
  <c r="X4356" i="7"/>
  <c r="X4355" i="7"/>
  <c r="X4354" i="7"/>
  <c r="X4353" i="7"/>
  <c r="X4352" i="7"/>
  <c r="X4351" i="7"/>
  <c r="X4350" i="7"/>
  <c r="X4349" i="7"/>
  <c r="X4348" i="7"/>
  <c r="X4347" i="7"/>
  <c r="X4346" i="7"/>
  <c r="X4345" i="7"/>
  <c r="X4344" i="7"/>
  <c r="X4343" i="7"/>
  <c r="X4342" i="7"/>
  <c r="X4341" i="7"/>
  <c r="X4340" i="7"/>
  <c r="X4339" i="7"/>
  <c r="X4338" i="7"/>
  <c r="X4337" i="7"/>
  <c r="X4336" i="7"/>
  <c r="X4335" i="7"/>
  <c r="X4334" i="7"/>
  <c r="X4333" i="7"/>
  <c r="X4332" i="7"/>
  <c r="X4331" i="7"/>
  <c r="X4330" i="7"/>
  <c r="X4329" i="7"/>
  <c r="X4328" i="7"/>
  <c r="X4327" i="7"/>
  <c r="X4326" i="7"/>
  <c r="X4325" i="7"/>
  <c r="X4324" i="7"/>
  <c r="X4323" i="7"/>
  <c r="X4322" i="7"/>
  <c r="X4321" i="7"/>
  <c r="X4320" i="7"/>
  <c r="X4319" i="7"/>
  <c r="X4318" i="7"/>
  <c r="X4317" i="7"/>
  <c r="X4316" i="7"/>
  <c r="X4315" i="7"/>
  <c r="X4314" i="7"/>
  <c r="X4313" i="7"/>
  <c r="X4312" i="7"/>
  <c r="X4311" i="7"/>
  <c r="X4310" i="7"/>
  <c r="X4309" i="7"/>
  <c r="X4308" i="7"/>
  <c r="X4307" i="7"/>
  <c r="X4306" i="7"/>
  <c r="X4305" i="7"/>
  <c r="X4304" i="7"/>
  <c r="X4303" i="7"/>
  <c r="X4302" i="7"/>
  <c r="X4301" i="7"/>
  <c r="X4300" i="7"/>
  <c r="X4299" i="7"/>
  <c r="X4298" i="7"/>
  <c r="X4297" i="7"/>
  <c r="X4296" i="7"/>
  <c r="X4295" i="7"/>
  <c r="X4294" i="7"/>
  <c r="X4293" i="7"/>
  <c r="X4292" i="7"/>
  <c r="X4291" i="7"/>
  <c r="X4290" i="7"/>
  <c r="X4289" i="7"/>
  <c r="X4288" i="7"/>
  <c r="X4287" i="7"/>
  <c r="X4286" i="7"/>
  <c r="X4285" i="7"/>
  <c r="X4284" i="7"/>
  <c r="X4283" i="7"/>
  <c r="X4282" i="7"/>
  <c r="X4281" i="7"/>
  <c r="X4280" i="7"/>
  <c r="X4279" i="7"/>
  <c r="X4278" i="7"/>
  <c r="X4277" i="7"/>
  <c r="X4276" i="7"/>
  <c r="X4275" i="7"/>
  <c r="X4274" i="7"/>
  <c r="X4273" i="7"/>
  <c r="X4272" i="7"/>
  <c r="X4271" i="7"/>
  <c r="X4270" i="7"/>
  <c r="X4269" i="7"/>
  <c r="X4268" i="7"/>
  <c r="X4267" i="7"/>
  <c r="X4266" i="7"/>
  <c r="X4265" i="7"/>
  <c r="X4264" i="7"/>
  <c r="X4263" i="7"/>
  <c r="X4262" i="7"/>
  <c r="X4261" i="7"/>
  <c r="X4260" i="7"/>
  <c r="X4259" i="7"/>
  <c r="X4258" i="7"/>
  <c r="X4257" i="7"/>
  <c r="X4256" i="7"/>
  <c r="X4255" i="7"/>
  <c r="X4254" i="7"/>
  <c r="X4253" i="7"/>
  <c r="X4252" i="7"/>
  <c r="X4251" i="7"/>
  <c r="X4250" i="7"/>
  <c r="X4249" i="7"/>
  <c r="X4248" i="7"/>
  <c r="X4247" i="7"/>
  <c r="X4246" i="7"/>
  <c r="X4245" i="7"/>
  <c r="X4244" i="7"/>
  <c r="X4243" i="7"/>
  <c r="X4242" i="7"/>
  <c r="X4241" i="7"/>
  <c r="X4240" i="7"/>
  <c r="X4239" i="7"/>
  <c r="X4238" i="7"/>
  <c r="X4237" i="7"/>
  <c r="X4236" i="7"/>
  <c r="X4235" i="7"/>
  <c r="X4234" i="7"/>
  <c r="X4233" i="7"/>
  <c r="X4232" i="7"/>
  <c r="X4231" i="7"/>
  <c r="X4230" i="7"/>
  <c r="X4229" i="7"/>
  <c r="X4228" i="7"/>
  <c r="X4227" i="7"/>
  <c r="X4226" i="7"/>
  <c r="X4225" i="7"/>
  <c r="X4224" i="7"/>
  <c r="X4223" i="7"/>
  <c r="X4222" i="7"/>
  <c r="X4221" i="7"/>
  <c r="X4220" i="7"/>
  <c r="X4219" i="7"/>
  <c r="X4218" i="7"/>
  <c r="X4217" i="7"/>
  <c r="X4216" i="7"/>
  <c r="X4215" i="7"/>
  <c r="X4214" i="7"/>
  <c r="X4213" i="7"/>
  <c r="X4212" i="7"/>
  <c r="X4211" i="7"/>
  <c r="X4210" i="7"/>
  <c r="X4209" i="7"/>
  <c r="X4208" i="7"/>
  <c r="X4207" i="7"/>
  <c r="X4206" i="7"/>
  <c r="X4205" i="7"/>
  <c r="X4204" i="7"/>
  <c r="X4203" i="7"/>
  <c r="X4202" i="7"/>
  <c r="X4201" i="7"/>
  <c r="X4200" i="7"/>
  <c r="X4199" i="7"/>
  <c r="X4198" i="7"/>
  <c r="X4197" i="7"/>
  <c r="X4196" i="7"/>
  <c r="X4195" i="7"/>
  <c r="X4194" i="7"/>
  <c r="X4193" i="7"/>
  <c r="X4192" i="7"/>
  <c r="X4191" i="7"/>
  <c r="X4190" i="7"/>
  <c r="X4189" i="7"/>
  <c r="X4188" i="7"/>
  <c r="X4187" i="7"/>
  <c r="X4186" i="7"/>
  <c r="X4185" i="7"/>
  <c r="X4184" i="7"/>
  <c r="X4183" i="7"/>
  <c r="X4182" i="7"/>
  <c r="X4181" i="7"/>
  <c r="X4180" i="7"/>
  <c r="X4179" i="7"/>
  <c r="X4178" i="7"/>
  <c r="X4177" i="7"/>
  <c r="X4176" i="7"/>
  <c r="X4175" i="7"/>
  <c r="X4174" i="7"/>
  <c r="X4173" i="7"/>
  <c r="X4172" i="7"/>
  <c r="X4171" i="7"/>
  <c r="X4170" i="7"/>
  <c r="X4169" i="7"/>
  <c r="X4168" i="7"/>
  <c r="X4167" i="7"/>
  <c r="X4166" i="7"/>
  <c r="X4165" i="7"/>
  <c r="X4164" i="7"/>
  <c r="X4163" i="7"/>
  <c r="X4162" i="7"/>
  <c r="X4161" i="7"/>
  <c r="X4160" i="7"/>
  <c r="X4159" i="7"/>
  <c r="X4158" i="7"/>
  <c r="X4157" i="7"/>
  <c r="X4156" i="7"/>
  <c r="X4155" i="7"/>
  <c r="X4154" i="7"/>
  <c r="X4153" i="7"/>
  <c r="X4152" i="7"/>
  <c r="X4151" i="7"/>
  <c r="X4150" i="7"/>
  <c r="X4149" i="7"/>
  <c r="X4148" i="7"/>
  <c r="X4147" i="7"/>
  <c r="X4146" i="7"/>
  <c r="X4145" i="7"/>
  <c r="X4144" i="7"/>
  <c r="X4143" i="7"/>
  <c r="X4142" i="7"/>
  <c r="X4141" i="7"/>
  <c r="X4140" i="7"/>
  <c r="X4139" i="7"/>
  <c r="X4138" i="7"/>
  <c r="X4137" i="7"/>
  <c r="X4136" i="7"/>
  <c r="X4135" i="7"/>
  <c r="X4134" i="7"/>
  <c r="X4133" i="7"/>
  <c r="X4132" i="7"/>
  <c r="X4131" i="7"/>
  <c r="X4130" i="7"/>
  <c r="X4129" i="7"/>
  <c r="X4128" i="7"/>
  <c r="X4127" i="7"/>
  <c r="X4126" i="7"/>
  <c r="X4125" i="7"/>
  <c r="X4124" i="7"/>
  <c r="X4123" i="7"/>
  <c r="X4122" i="7"/>
  <c r="X4121" i="7"/>
  <c r="X4120" i="7"/>
  <c r="X4119" i="7"/>
  <c r="X4118" i="7"/>
  <c r="X4117" i="7"/>
  <c r="X4116" i="7"/>
  <c r="X4115" i="7"/>
  <c r="X4114" i="7"/>
  <c r="X4113" i="7"/>
  <c r="X4112" i="7"/>
  <c r="X4111" i="7"/>
  <c r="X4110" i="7"/>
  <c r="X4109" i="7"/>
  <c r="X4108" i="7"/>
  <c r="X4107" i="7"/>
  <c r="X4106" i="7"/>
  <c r="X4105" i="7"/>
  <c r="X4104" i="7"/>
  <c r="X4103" i="7"/>
  <c r="X4102" i="7"/>
  <c r="X4101" i="7"/>
  <c r="X4100" i="7"/>
  <c r="X4099" i="7"/>
  <c r="X4098" i="7"/>
  <c r="X4097" i="7"/>
  <c r="X4096" i="7"/>
  <c r="X4095" i="7"/>
  <c r="X4094" i="7"/>
  <c r="X4093" i="7"/>
  <c r="X4092" i="7"/>
  <c r="X4091" i="7"/>
  <c r="X4090" i="7"/>
  <c r="X4089" i="7"/>
  <c r="X4088" i="7"/>
  <c r="X4087" i="7"/>
  <c r="X4086" i="7"/>
  <c r="X4085" i="7"/>
  <c r="X4084" i="7"/>
  <c r="X4083" i="7"/>
  <c r="X4082" i="7"/>
  <c r="X4081" i="7"/>
  <c r="X4080" i="7"/>
  <c r="X4079" i="7"/>
  <c r="X4078" i="7"/>
  <c r="X4077" i="7"/>
  <c r="X4076" i="7"/>
  <c r="X4075" i="7"/>
  <c r="X4074" i="7"/>
  <c r="X4073" i="7"/>
  <c r="X4072" i="7"/>
  <c r="X4071" i="7"/>
  <c r="X4070" i="7"/>
  <c r="X4069" i="7"/>
  <c r="X4068" i="7"/>
  <c r="X4067" i="7"/>
  <c r="X4066" i="7"/>
  <c r="X4065" i="7"/>
  <c r="X4064" i="7"/>
  <c r="X4063" i="7"/>
  <c r="X4062" i="7"/>
  <c r="X4061" i="7"/>
  <c r="X4060" i="7"/>
  <c r="X4059" i="7"/>
  <c r="X4058" i="7"/>
  <c r="X4057" i="7"/>
  <c r="X4056" i="7"/>
  <c r="X4055" i="7"/>
  <c r="X4054" i="7"/>
  <c r="X4053" i="7"/>
  <c r="X4052" i="7"/>
  <c r="X4051" i="7"/>
  <c r="X4050" i="7"/>
  <c r="X4049" i="7"/>
  <c r="X4048" i="7"/>
  <c r="X4047" i="7"/>
  <c r="X4046" i="7"/>
  <c r="X4045" i="7"/>
  <c r="X4044" i="7"/>
  <c r="X4043" i="7"/>
  <c r="X4042" i="7"/>
  <c r="X4041" i="7"/>
  <c r="X4040" i="7"/>
  <c r="X4039" i="7"/>
  <c r="X4038" i="7"/>
  <c r="X4037" i="7"/>
  <c r="X4036" i="7"/>
  <c r="X4035" i="7"/>
  <c r="X4034" i="7"/>
  <c r="X4033" i="7"/>
  <c r="X4032" i="7"/>
  <c r="X4031" i="7"/>
  <c r="X4030" i="7"/>
  <c r="X4029" i="7"/>
  <c r="X4028" i="7"/>
  <c r="X4027" i="7"/>
  <c r="X4026" i="7"/>
  <c r="X4025" i="7"/>
  <c r="X4024" i="7"/>
  <c r="X4023" i="7"/>
  <c r="X4022" i="7"/>
  <c r="X4021" i="7"/>
  <c r="X4020" i="7"/>
  <c r="X4019" i="7"/>
  <c r="X4018" i="7"/>
  <c r="X4017" i="7"/>
  <c r="X4016" i="7"/>
  <c r="X4015" i="7"/>
  <c r="X4014" i="7"/>
  <c r="X4013" i="7"/>
  <c r="X4012" i="7"/>
  <c r="X4011" i="7"/>
  <c r="X4010" i="7"/>
  <c r="X4009" i="7"/>
  <c r="X4008" i="7"/>
  <c r="X4007" i="7"/>
  <c r="X4006" i="7"/>
  <c r="X4005" i="7"/>
  <c r="X4004" i="7"/>
  <c r="X4003" i="7"/>
  <c r="X4002" i="7"/>
  <c r="X4001" i="7"/>
  <c r="X4000" i="7"/>
  <c r="X3999" i="7"/>
  <c r="X3998" i="7"/>
  <c r="X3997" i="7"/>
  <c r="X3996" i="7"/>
  <c r="X3995" i="7"/>
  <c r="X3994" i="7"/>
  <c r="X3993" i="7"/>
  <c r="X3992" i="7"/>
  <c r="X3991" i="7"/>
  <c r="X3990" i="7"/>
  <c r="X3989" i="7"/>
  <c r="X3988" i="7"/>
  <c r="X3987" i="7"/>
  <c r="X3986" i="7"/>
  <c r="X3985" i="7"/>
  <c r="X3984" i="7"/>
  <c r="X3983" i="7"/>
  <c r="X3982" i="7"/>
  <c r="X3981" i="7"/>
  <c r="X3980" i="7"/>
  <c r="X3979" i="7"/>
  <c r="X3978" i="7"/>
  <c r="X3977" i="7"/>
  <c r="X3976" i="7"/>
  <c r="X3975" i="7"/>
  <c r="X3974" i="7"/>
  <c r="X3973" i="7"/>
  <c r="X3972" i="7"/>
  <c r="X3971" i="7"/>
  <c r="X3970" i="7"/>
  <c r="X3969" i="7"/>
  <c r="X3968" i="7"/>
  <c r="X3967" i="7"/>
  <c r="X3966" i="7"/>
  <c r="X3965" i="7"/>
  <c r="X3964" i="7"/>
  <c r="X3963" i="7"/>
  <c r="X3962" i="7"/>
  <c r="X3961" i="7"/>
  <c r="X3960" i="7"/>
  <c r="X3959" i="7"/>
  <c r="X3958" i="7"/>
  <c r="X3957" i="7"/>
  <c r="X3956" i="7"/>
  <c r="X3955" i="7"/>
  <c r="X3954" i="7"/>
  <c r="X3953" i="7"/>
  <c r="X3952" i="7"/>
  <c r="X3951" i="7"/>
  <c r="X3950" i="7"/>
  <c r="X3949" i="7"/>
  <c r="X3948" i="7"/>
  <c r="X3947" i="7"/>
  <c r="X3946" i="7"/>
  <c r="X3945" i="7"/>
  <c r="X3944" i="7"/>
  <c r="X3943" i="7"/>
  <c r="X3942" i="7"/>
  <c r="X3941" i="7"/>
  <c r="X3940" i="7"/>
  <c r="X3939" i="7"/>
  <c r="X3938" i="7"/>
  <c r="X3937" i="7"/>
  <c r="X3936" i="7"/>
  <c r="X3935" i="7"/>
  <c r="X3934" i="7"/>
  <c r="X3933" i="7"/>
  <c r="X3932" i="7"/>
  <c r="X3931" i="7"/>
  <c r="X3930" i="7"/>
  <c r="X3929" i="7"/>
  <c r="X3928" i="7"/>
  <c r="X3927" i="7"/>
  <c r="X3926" i="7"/>
  <c r="X3925" i="7"/>
  <c r="X3924" i="7"/>
  <c r="X3923" i="7"/>
  <c r="X3922" i="7"/>
  <c r="X3921" i="7"/>
  <c r="X3920" i="7"/>
  <c r="X3919" i="7"/>
  <c r="X3918" i="7"/>
  <c r="X3917" i="7"/>
  <c r="X3916" i="7"/>
  <c r="X3915" i="7"/>
  <c r="X3914" i="7"/>
  <c r="X3913" i="7"/>
  <c r="X3912" i="7"/>
  <c r="X3911" i="7"/>
  <c r="X3910" i="7"/>
  <c r="X3909" i="7"/>
  <c r="X3908" i="7"/>
  <c r="X3907" i="7"/>
  <c r="X3906" i="7"/>
  <c r="X3905" i="7"/>
  <c r="X3904" i="7"/>
  <c r="X3903" i="7"/>
  <c r="X3902" i="7"/>
  <c r="X3901" i="7"/>
  <c r="X3900" i="7"/>
  <c r="X3899" i="7"/>
  <c r="X3898" i="7"/>
  <c r="X3897" i="7"/>
  <c r="X3896" i="7"/>
  <c r="X3895" i="7"/>
  <c r="X3894" i="7"/>
  <c r="X3893" i="7"/>
  <c r="X3892" i="7"/>
  <c r="X3891" i="7"/>
  <c r="X3890" i="7"/>
  <c r="X3889" i="7"/>
  <c r="X3888" i="7"/>
  <c r="X3887" i="7"/>
  <c r="X3886" i="7"/>
  <c r="X3885" i="7"/>
  <c r="X3884" i="7"/>
  <c r="X3883" i="7"/>
  <c r="X3882" i="7"/>
  <c r="X3881" i="7"/>
  <c r="X3880" i="7"/>
  <c r="X3879" i="7"/>
  <c r="X3878" i="7"/>
  <c r="X3877" i="7"/>
  <c r="X3876" i="7"/>
  <c r="X3875" i="7"/>
  <c r="X3874" i="7"/>
  <c r="X3873" i="7"/>
  <c r="X3872" i="7"/>
  <c r="X3871" i="7"/>
  <c r="X3870" i="7"/>
  <c r="X3869" i="7"/>
  <c r="X3868" i="7"/>
  <c r="X3867" i="7"/>
  <c r="X3866" i="7"/>
  <c r="X3865" i="7"/>
  <c r="X3864" i="7"/>
  <c r="X3863" i="7"/>
  <c r="X3862" i="7"/>
  <c r="X3861" i="7"/>
  <c r="X3860" i="7"/>
  <c r="X3859" i="7"/>
  <c r="X3858" i="7"/>
  <c r="X3857" i="7"/>
  <c r="X3856" i="7"/>
  <c r="X3855" i="7"/>
  <c r="X3854" i="7"/>
  <c r="X3853" i="7"/>
  <c r="X3852" i="7"/>
  <c r="X3851" i="7"/>
  <c r="X3850" i="7"/>
  <c r="X3849" i="7"/>
  <c r="X3848" i="7"/>
  <c r="X3847" i="7"/>
  <c r="X3846" i="7"/>
  <c r="X3845" i="7"/>
  <c r="X3844" i="7"/>
  <c r="X3843" i="7"/>
  <c r="X3842" i="7"/>
  <c r="X3841" i="7"/>
  <c r="X3840" i="7"/>
  <c r="X3839" i="7"/>
  <c r="X3838" i="7"/>
  <c r="X3837" i="7"/>
  <c r="X3836" i="7"/>
  <c r="X3835" i="7"/>
  <c r="X3834" i="7"/>
  <c r="X3833" i="7"/>
  <c r="X3832" i="7"/>
  <c r="X3831" i="7"/>
  <c r="X3830" i="7"/>
  <c r="X3829" i="7"/>
  <c r="X3828" i="7"/>
  <c r="X3827" i="7"/>
  <c r="X3826" i="7"/>
  <c r="X3825" i="7"/>
  <c r="X3824" i="7"/>
  <c r="X3823" i="7"/>
  <c r="X3822" i="7"/>
  <c r="X3821" i="7"/>
  <c r="X3820" i="7"/>
  <c r="X3819" i="7"/>
  <c r="X3818" i="7"/>
  <c r="X3817" i="7"/>
  <c r="X3816" i="7"/>
  <c r="X3815" i="7"/>
  <c r="X3814" i="7"/>
  <c r="X3813" i="7"/>
  <c r="X3812" i="7"/>
  <c r="X3811" i="7"/>
  <c r="X3810" i="7"/>
  <c r="X3809" i="7"/>
  <c r="X3808" i="7"/>
  <c r="X3807" i="7"/>
  <c r="X3806" i="7"/>
  <c r="X3805" i="7"/>
  <c r="X3804" i="7"/>
  <c r="X3803" i="7"/>
  <c r="X3802" i="7"/>
  <c r="X3801" i="7"/>
  <c r="X3800" i="7"/>
  <c r="X3799" i="7"/>
  <c r="X3798" i="7"/>
  <c r="X3797" i="7"/>
  <c r="X3796" i="7"/>
  <c r="X3795" i="7"/>
  <c r="X3794" i="7"/>
  <c r="X3793" i="7"/>
  <c r="X3792" i="7"/>
  <c r="X3791" i="7"/>
  <c r="X3790" i="7"/>
  <c r="X3789" i="7"/>
  <c r="X3788" i="7"/>
  <c r="X3787" i="7"/>
  <c r="X3786" i="7"/>
  <c r="X3785" i="7"/>
  <c r="X3784" i="7"/>
  <c r="X3783" i="7"/>
  <c r="X3782" i="7"/>
  <c r="X3781" i="7"/>
  <c r="X3780" i="7"/>
  <c r="X3779" i="7"/>
  <c r="X3778" i="7"/>
  <c r="X3777" i="7"/>
  <c r="X3776" i="7"/>
  <c r="X3775" i="7"/>
  <c r="X3774" i="7"/>
  <c r="X3773" i="7"/>
  <c r="X3772" i="7"/>
  <c r="X3771" i="7"/>
  <c r="X3770" i="7"/>
  <c r="X3769" i="7"/>
  <c r="X3768" i="7"/>
  <c r="X3767" i="7"/>
  <c r="X3766" i="7"/>
  <c r="X3765" i="7"/>
  <c r="X3764" i="7"/>
  <c r="X3763" i="7"/>
  <c r="X3762" i="7"/>
  <c r="X3761" i="7"/>
  <c r="X3760" i="7"/>
  <c r="X3759" i="7"/>
  <c r="X3758" i="7"/>
  <c r="X3757" i="7"/>
  <c r="X3756" i="7"/>
  <c r="X3755" i="7"/>
  <c r="X3754" i="7"/>
  <c r="X3753" i="7"/>
  <c r="X3752" i="7"/>
  <c r="X3751" i="7"/>
  <c r="X3750" i="7"/>
  <c r="X3749" i="7"/>
  <c r="X3748" i="7"/>
  <c r="X3747" i="7"/>
  <c r="X3746" i="7"/>
  <c r="X3745" i="7"/>
  <c r="X3744" i="7"/>
  <c r="X3743" i="7"/>
  <c r="X3742" i="7"/>
  <c r="X3741" i="7"/>
  <c r="X3740" i="7"/>
  <c r="X3739" i="7"/>
  <c r="X3738" i="7"/>
  <c r="X3737" i="7"/>
  <c r="X3736" i="7"/>
  <c r="X3735" i="7"/>
  <c r="X3734" i="7"/>
  <c r="X3733" i="7"/>
  <c r="X3732" i="7"/>
  <c r="X3731" i="7"/>
  <c r="X3730" i="7"/>
  <c r="X3729" i="7"/>
  <c r="X3728" i="7"/>
  <c r="X3727" i="7"/>
  <c r="X3726" i="7"/>
  <c r="X3725" i="7"/>
  <c r="X3724" i="7"/>
  <c r="X3723" i="7"/>
  <c r="X3722" i="7"/>
  <c r="X3721" i="7"/>
  <c r="X3720" i="7"/>
  <c r="X3719" i="7"/>
  <c r="X3718" i="7"/>
  <c r="X3717" i="7"/>
  <c r="X3716" i="7"/>
  <c r="X3715" i="7"/>
  <c r="X3714" i="7"/>
  <c r="X3713" i="7"/>
  <c r="X3712" i="7"/>
  <c r="X3711" i="7"/>
  <c r="X3710" i="7"/>
  <c r="X3709" i="7"/>
  <c r="X3708" i="7"/>
  <c r="X3707" i="7"/>
  <c r="X3706" i="7"/>
  <c r="X3705" i="7"/>
  <c r="X3704" i="7"/>
  <c r="X3703" i="7"/>
  <c r="X3702" i="7"/>
  <c r="X3701" i="7"/>
  <c r="X3700" i="7"/>
  <c r="X3699" i="7"/>
  <c r="X3698" i="7"/>
  <c r="X3697" i="7"/>
  <c r="X3696" i="7"/>
  <c r="X3695" i="7"/>
  <c r="X3694" i="7"/>
  <c r="X3693" i="7"/>
  <c r="X3692" i="7"/>
  <c r="X3691" i="7"/>
  <c r="X3690" i="7"/>
  <c r="X3689" i="7"/>
  <c r="X3688" i="7"/>
  <c r="X3687" i="7"/>
  <c r="X3686" i="7"/>
  <c r="X3685" i="7"/>
  <c r="X3684" i="7"/>
  <c r="X3683" i="7"/>
  <c r="X3682" i="7"/>
  <c r="X3681" i="7"/>
  <c r="X3680" i="7"/>
  <c r="X3679" i="7"/>
  <c r="X3678" i="7"/>
  <c r="X3677" i="7"/>
  <c r="X3676" i="7"/>
  <c r="X3675" i="7"/>
  <c r="X3674" i="7"/>
  <c r="X3673" i="7"/>
  <c r="X3672" i="7"/>
  <c r="X3671" i="7"/>
  <c r="X3670" i="7"/>
  <c r="X3669" i="7"/>
  <c r="X3668" i="7"/>
  <c r="X3667" i="7"/>
  <c r="X3666" i="7"/>
  <c r="X3665" i="7"/>
  <c r="X3664" i="7"/>
  <c r="X3663" i="7"/>
  <c r="X3662" i="7"/>
  <c r="X3661" i="7"/>
  <c r="X3660" i="7"/>
  <c r="X3659" i="7"/>
  <c r="X3658" i="7"/>
  <c r="X3657" i="7"/>
  <c r="X3656" i="7"/>
  <c r="X3655" i="7"/>
  <c r="X3654" i="7"/>
  <c r="X3653" i="7"/>
  <c r="X3652" i="7"/>
  <c r="X3651" i="7"/>
  <c r="X3650" i="7"/>
  <c r="X3649" i="7"/>
  <c r="X3648" i="7"/>
  <c r="X3647" i="7"/>
  <c r="X3646" i="7"/>
  <c r="X3645" i="7"/>
  <c r="X3644" i="7"/>
  <c r="X3643" i="7"/>
  <c r="X3642" i="7"/>
  <c r="X3641" i="7"/>
  <c r="X3640" i="7"/>
  <c r="X3639" i="7"/>
  <c r="X3638" i="7"/>
  <c r="X3637" i="7"/>
  <c r="X3636" i="7"/>
  <c r="X3635" i="7"/>
  <c r="X3634" i="7"/>
  <c r="X3633" i="7"/>
  <c r="X3632" i="7"/>
  <c r="X3631" i="7"/>
  <c r="X3630" i="7"/>
  <c r="X3629" i="7"/>
  <c r="X3628" i="7"/>
  <c r="X3627" i="7"/>
  <c r="X3626" i="7"/>
  <c r="X3625" i="7"/>
  <c r="X3624" i="7"/>
  <c r="X3623" i="7"/>
  <c r="X3622" i="7"/>
  <c r="X3621" i="7"/>
  <c r="X3620" i="7"/>
  <c r="X3619" i="7"/>
  <c r="X3618" i="7"/>
  <c r="X3617" i="7"/>
  <c r="X3616" i="7"/>
  <c r="X3615" i="7"/>
  <c r="X3614" i="7"/>
  <c r="X3613" i="7"/>
  <c r="X3612" i="7"/>
  <c r="X3611" i="7"/>
  <c r="X3610" i="7"/>
  <c r="X3609" i="7"/>
  <c r="X3608" i="7"/>
  <c r="X3607" i="7"/>
  <c r="X3606" i="7"/>
  <c r="X3605" i="7"/>
  <c r="X3604" i="7"/>
  <c r="X3603" i="7"/>
  <c r="X3602" i="7"/>
  <c r="X3601" i="7"/>
  <c r="X3600" i="7"/>
  <c r="X3599" i="7"/>
  <c r="X3598" i="7"/>
  <c r="X3597" i="7"/>
  <c r="X3596" i="7"/>
  <c r="X3595" i="7"/>
  <c r="X3594" i="7"/>
  <c r="X3593" i="7"/>
  <c r="X3592" i="7"/>
  <c r="X3591" i="7"/>
  <c r="X3590" i="7"/>
  <c r="X3589" i="7"/>
  <c r="X3588" i="7"/>
  <c r="X3587" i="7"/>
  <c r="X3586" i="7"/>
  <c r="X3585" i="7"/>
  <c r="X3584" i="7"/>
  <c r="X3583" i="7"/>
  <c r="X3582" i="7"/>
  <c r="X3581" i="7"/>
  <c r="X3580" i="7"/>
  <c r="X3579" i="7"/>
  <c r="X3578" i="7"/>
  <c r="X3577" i="7"/>
  <c r="X3576" i="7"/>
  <c r="X3575" i="7"/>
  <c r="X3574" i="7"/>
  <c r="X3573" i="7"/>
  <c r="X3572" i="7"/>
  <c r="X3571" i="7"/>
  <c r="X3570" i="7"/>
  <c r="X3569" i="7"/>
  <c r="X3568" i="7"/>
  <c r="X3567" i="7"/>
  <c r="X3566" i="7"/>
  <c r="X3565" i="7"/>
  <c r="X3564" i="7"/>
  <c r="X3563" i="7"/>
  <c r="X3562" i="7"/>
  <c r="X3561" i="7"/>
  <c r="X3560" i="7"/>
  <c r="X3559" i="7"/>
  <c r="X3558" i="7"/>
  <c r="X3557" i="7"/>
  <c r="X3556" i="7"/>
  <c r="X3555" i="7"/>
  <c r="X3554" i="7"/>
  <c r="X3553" i="7"/>
  <c r="X3552" i="7"/>
  <c r="X3551" i="7"/>
  <c r="X3550" i="7"/>
  <c r="X3549" i="7"/>
  <c r="X3548" i="7"/>
  <c r="X3547" i="7"/>
  <c r="X3546" i="7"/>
  <c r="X3545" i="7"/>
  <c r="X3544" i="7"/>
  <c r="X3543" i="7"/>
  <c r="X3542" i="7"/>
  <c r="X3541" i="7"/>
  <c r="X3540" i="7"/>
  <c r="X3539" i="7"/>
  <c r="X3538" i="7"/>
  <c r="X3537" i="7"/>
  <c r="X3536" i="7"/>
  <c r="X3535" i="7"/>
  <c r="X3534" i="7"/>
  <c r="X3533" i="7"/>
  <c r="X3532" i="7"/>
  <c r="X3531" i="7"/>
  <c r="X3530" i="7"/>
  <c r="X3529" i="7"/>
  <c r="X3528" i="7"/>
  <c r="X3527" i="7"/>
  <c r="X3526" i="7"/>
  <c r="X3525" i="7"/>
  <c r="X3524" i="7"/>
  <c r="X3523" i="7"/>
  <c r="X3522" i="7"/>
  <c r="X3521" i="7"/>
  <c r="X3520" i="7"/>
  <c r="X3519" i="7"/>
  <c r="X3518" i="7"/>
  <c r="X3517" i="7"/>
  <c r="X3516" i="7"/>
  <c r="X3515" i="7"/>
  <c r="X3514" i="7"/>
  <c r="X3513" i="7"/>
  <c r="X3512" i="7"/>
  <c r="X3511" i="7"/>
  <c r="X3510" i="7"/>
  <c r="X3509" i="7"/>
  <c r="X3508" i="7"/>
  <c r="X3507" i="7"/>
  <c r="X3506" i="7"/>
  <c r="X3505" i="7"/>
  <c r="X3504" i="7"/>
  <c r="X3503" i="7"/>
  <c r="X3502" i="7"/>
  <c r="X3501" i="7"/>
  <c r="X3500" i="7"/>
  <c r="X3499" i="7"/>
  <c r="X3498" i="7"/>
  <c r="X3497" i="7"/>
  <c r="X3496" i="7"/>
  <c r="X3495" i="7"/>
  <c r="X3494" i="7"/>
  <c r="X3493" i="7"/>
  <c r="X3492" i="7"/>
  <c r="X3491" i="7"/>
  <c r="X3490" i="7"/>
  <c r="X3489" i="7"/>
  <c r="X3488" i="7"/>
  <c r="X3487" i="7"/>
  <c r="X3486" i="7"/>
  <c r="X3485" i="7"/>
  <c r="X3484" i="7"/>
  <c r="X3483" i="7"/>
  <c r="X3482" i="7"/>
  <c r="X3481" i="7"/>
  <c r="X3480" i="7"/>
  <c r="X3479" i="7"/>
  <c r="X3478" i="7"/>
  <c r="X3477" i="7"/>
  <c r="X3476" i="7"/>
  <c r="X3475" i="7"/>
  <c r="X3474" i="7"/>
  <c r="X3473" i="7"/>
  <c r="X3472" i="7"/>
  <c r="X3471" i="7"/>
  <c r="X3470" i="7"/>
  <c r="X3469" i="7"/>
  <c r="X3468" i="7"/>
  <c r="X3467" i="7"/>
  <c r="X3466" i="7"/>
  <c r="X3465" i="7"/>
  <c r="X3464" i="7"/>
  <c r="X3463" i="7"/>
  <c r="X3462" i="7"/>
  <c r="X3461" i="7"/>
  <c r="X3460" i="7"/>
  <c r="X3459" i="7"/>
  <c r="X3458" i="7"/>
  <c r="X3457" i="7"/>
  <c r="X3456" i="7"/>
  <c r="X3455" i="7"/>
  <c r="X3454" i="7"/>
  <c r="X3453" i="7"/>
  <c r="X3452" i="7"/>
  <c r="X3451" i="7"/>
  <c r="X3450" i="7"/>
  <c r="X3449" i="7"/>
  <c r="X3448" i="7"/>
  <c r="X3447" i="7"/>
  <c r="X3446" i="7"/>
  <c r="X3445" i="7"/>
  <c r="X3444" i="7"/>
  <c r="X3443" i="7"/>
  <c r="X3442" i="7"/>
  <c r="X3441" i="7"/>
  <c r="X3440" i="7"/>
  <c r="X3439" i="7"/>
  <c r="X3438" i="7"/>
  <c r="X3437" i="7"/>
  <c r="X3436" i="7"/>
  <c r="X3435" i="7"/>
  <c r="X3434" i="7"/>
  <c r="X3433" i="7"/>
  <c r="X3432" i="7"/>
  <c r="X3431" i="7"/>
  <c r="X3430" i="7"/>
  <c r="X3429" i="7"/>
  <c r="X3428" i="7"/>
  <c r="X3427" i="7"/>
  <c r="X3426" i="7"/>
  <c r="X3425" i="7"/>
  <c r="X3424" i="7"/>
  <c r="X3423" i="7"/>
  <c r="X3422" i="7"/>
  <c r="X3421" i="7"/>
  <c r="X3420" i="7"/>
  <c r="X3419" i="7"/>
  <c r="X3418" i="7"/>
  <c r="X3417" i="7"/>
  <c r="X3416" i="7"/>
  <c r="X3415" i="7"/>
  <c r="X3414" i="7"/>
  <c r="X3413" i="7"/>
  <c r="X3412" i="7"/>
  <c r="X3411" i="7"/>
  <c r="X3410" i="7"/>
  <c r="X3409" i="7"/>
  <c r="X3408" i="7"/>
  <c r="X3407" i="7"/>
  <c r="X3406" i="7"/>
  <c r="X3405" i="7"/>
  <c r="X3404" i="7"/>
  <c r="X3403" i="7"/>
  <c r="X3402" i="7"/>
  <c r="X3401" i="7"/>
  <c r="X3400" i="7"/>
  <c r="X3399" i="7"/>
  <c r="X3398" i="7"/>
  <c r="X3397" i="7"/>
  <c r="X3396" i="7"/>
  <c r="X3395" i="7"/>
  <c r="X3394" i="7"/>
  <c r="X3393" i="7"/>
  <c r="X3392" i="7"/>
  <c r="X3391" i="7"/>
  <c r="X3390" i="7"/>
  <c r="X3389" i="7"/>
  <c r="X3388" i="7"/>
  <c r="X3387" i="7"/>
  <c r="X3386" i="7"/>
  <c r="X3385" i="7"/>
  <c r="X3384" i="7"/>
  <c r="X3383" i="7"/>
  <c r="X3382" i="7"/>
  <c r="X3381" i="7"/>
  <c r="X3380" i="7"/>
  <c r="X3379" i="7"/>
  <c r="X3378" i="7"/>
  <c r="X3377" i="7"/>
  <c r="X3376" i="7"/>
  <c r="X3375" i="7"/>
  <c r="X3374" i="7"/>
  <c r="X3373" i="7"/>
  <c r="X3372" i="7"/>
  <c r="X3371" i="7"/>
  <c r="X3370" i="7"/>
  <c r="X3369" i="7"/>
  <c r="X3368" i="7"/>
  <c r="X3367" i="7"/>
  <c r="X3366" i="7"/>
  <c r="X3365" i="7"/>
  <c r="X3364" i="7"/>
  <c r="X3363" i="7"/>
  <c r="X3362" i="7"/>
  <c r="X3361" i="7"/>
  <c r="X3360" i="7"/>
  <c r="X3359" i="7"/>
  <c r="X3358" i="7"/>
  <c r="X3357" i="7"/>
  <c r="X3356" i="7"/>
  <c r="X3355" i="7"/>
  <c r="X3354" i="7"/>
  <c r="X3353" i="7"/>
  <c r="X3352" i="7"/>
  <c r="X3351" i="7"/>
  <c r="X3350" i="7"/>
  <c r="X3349" i="7"/>
  <c r="X3348" i="7"/>
  <c r="X3347" i="7"/>
  <c r="X3346" i="7"/>
  <c r="X3345" i="7"/>
  <c r="X3344" i="7"/>
  <c r="X3343" i="7"/>
  <c r="X3342" i="7"/>
  <c r="X3341" i="7"/>
  <c r="X3340" i="7"/>
  <c r="X3339" i="7"/>
  <c r="X3338" i="7"/>
  <c r="X3337" i="7"/>
  <c r="X3336" i="7"/>
  <c r="X3335" i="7"/>
  <c r="X3334" i="7"/>
  <c r="X3333" i="7"/>
  <c r="X3332" i="7"/>
  <c r="X3331" i="7"/>
  <c r="X3330" i="7"/>
  <c r="X3329" i="7"/>
  <c r="X3328" i="7"/>
  <c r="X3327" i="7"/>
  <c r="X3326" i="7"/>
  <c r="X3325" i="7"/>
  <c r="X3324" i="7"/>
  <c r="X3323" i="7"/>
  <c r="X3322" i="7"/>
  <c r="X3321" i="7"/>
  <c r="X3320" i="7"/>
  <c r="X3319" i="7"/>
  <c r="X3318" i="7"/>
  <c r="X3317" i="7"/>
  <c r="X3316" i="7"/>
  <c r="X3315" i="7"/>
  <c r="X3314" i="7"/>
  <c r="X3313" i="7"/>
  <c r="X3312" i="7"/>
  <c r="X3311" i="7"/>
  <c r="X3310" i="7"/>
  <c r="X3309" i="7"/>
  <c r="X3308" i="7"/>
  <c r="X3307" i="7"/>
  <c r="X3306" i="7"/>
  <c r="X3305" i="7"/>
  <c r="X3304" i="7"/>
  <c r="X3303" i="7"/>
  <c r="X3302" i="7"/>
  <c r="X3301" i="7"/>
  <c r="X3300" i="7"/>
  <c r="X3299" i="7"/>
  <c r="X3298" i="7"/>
  <c r="X3297" i="7"/>
  <c r="X3296" i="7"/>
  <c r="X3295" i="7"/>
  <c r="X3294" i="7"/>
  <c r="X3293" i="7"/>
  <c r="X3292" i="7"/>
  <c r="X3291" i="7"/>
  <c r="X3290" i="7"/>
  <c r="X3289" i="7"/>
  <c r="X3288" i="7"/>
  <c r="X3287" i="7"/>
  <c r="X3286" i="7"/>
  <c r="X3285" i="7"/>
  <c r="X3284" i="7"/>
  <c r="X3283" i="7"/>
  <c r="X3282" i="7"/>
  <c r="X3281" i="7"/>
  <c r="X3280" i="7"/>
  <c r="X3279" i="7"/>
  <c r="X3278" i="7"/>
  <c r="X3277" i="7"/>
  <c r="X3276" i="7"/>
  <c r="X3275" i="7"/>
  <c r="X3274" i="7"/>
  <c r="X3273" i="7"/>
  <c r="X3272" i="7"/>
  <c r="X3271" i="7"/>
  <c r="X3270" i="7"/>
  <c r="X3269" i="7"/>
  <c r="X3268" i="7"/>
  <c r="X3267" i="7"/>
  <c r="X3266" i="7"/>
  <c r="X3265" i="7"/>
  <c r="X3264" i="7"/>
  <c r="X3263" i="7"/>
  <c r="X3262" i="7"/>
  <c r="X3261" i="7"/>
  <c r="X3260" i="7"/>
  <c r="X3259" i="7"/>
  <c r="X3258" i="7"/>
  <c r="X3257" i="7"/>
  <c r="X3256" i="7"/>
  <c r="X3255" i="7"/>
  <c r="X3254" i="7"/>
  <c r="X3253" i="7"/>
  <c r="X3252" i="7"/>
  <c r="X3251" i="7"/>
  <c r="X3250" i="7"/>
  <c r="X3249" i="7"/>
  <c r="X3248" i="7"/>
  <c r="X3247" i="7"/>
  <c r="X3246" i="7"/>
  <c r="X3245" i="7"/>
  <c r="X3244" i="7"/>
  <c r="X3243" i="7"/>
  <c r="X3242" i="7"/>
  <c r="X3241" i="7"/>
  <c r="X3240" i="7"/>
  <c r="X3239" i="7"/>
  <c r="X3238" i="7"/>
  <c r="X3237" i="7"/>
  <c r="X3236" i="7"/>
  <c r="X3235" i="7"/>
  <c r="X3234" i="7"/>
  <c r="X3233" i="7"/>
  <c r="X3232" i="7"/>
  <c r="X3231" i="7"/>
  <c r="X3230" i="7"/>
  <c r="X3229" i="7"/>
  <c r="X3228" i="7"/>
  <c r="X3227" i="7"/>
  <c r="X3226" i="7"/>
  <c r="X3225" i="7"/>
  <c r="X3224" i="7"/>
  <c r="X3223" i="7"/>
  <c r="X3222" i="7"/>
  <c r="X3221" i="7"/>
  <c r="X3220" i="7"/>
  <c r="X3219" i="7"/>
  <c r="X3218" i="7"/>
  <c r="X3217" i="7"/>
  <c r="X3216" i="7"/>
  <c r="X3215" i="7"/>
  <c r="X3214" i="7"/>
  <c r="X3213" i="7"/>
  <c r="X3212" i="7"/>
  <c r="X3211" i="7"/>
  <c r="X3210" i="7"/>
  <c r="X3209" i="7"/>
  <c r="X3208" i="7"/>
  <c r="X3207" i="7"/>
  <c r="X3206" i="7"/>
  <c r="X3205" i="7"/>
  <c r="X3204" i="7"/>
  <c r="X3203" i="7"/>
  <c r="X3202" i="7"/>
  <c r="X3201" i="7"/>
  <c r="X3200" i="7"/>
  <c r="X3199" i="7"/>
  <c r="X3198" i="7"/>
  <c r="X3197" i="7"/>
  <c r="X3196" i="7"/>
  <c r="X3195" i="7"/>
  <c r="X3194" i="7"/>
  <c r="X3193" i="7"/>
  <c r="X3192" i="7"/>
  <c r="X3191" i="7"/>
  <c r="X3190" i="7"/>
  <c r="X3189" i="7"/>
  <c r="X3188" i="7"/>
  <c r="X3187" i="7"/>
  <c r="X3186" i="7"/>
  <c r="X3185" i="7"/>
  <c r="X3184" i="7"/>
  <c r="X3183" i="7"/>
  <c r="X3182" i="7"/>
  <c r="X3181" i="7"/>
  <c r="X3180" i="7"/>
  <c r="X3179" i="7"/>
  <c r="X3178" i="7"/>
  <c r="X3177" i="7"/>
  <c r="X3176" i="7"/>
  <c r="X3175" i="7"/>
  <c r="X3174" i="7"/>
  <c r="X3173" i="7"/>
  <c r="X3172" i="7"/>
  <c r="X3171" i="7"/>
  <c r="X3170" i="7"/>
  <c r="X3169" i="7"/>
  <c r="X3168" i="7"/>
  <c r="X3167" i="7"/>
  <c r="X3166" i="7"/>
  <c r="X3165" i="7"/>
  <c r="X3164" i="7"/>
  <c r="X3163" i="7"/>
  <c r="X3162" i="7"/>
  <c r="X3161" i="7"/>
  <c r="X3160" i="7"/>
  <c r="X3159" i="7"/>
  <c r="X3158" i="7"/>
  <c r="X3157" i="7"/>
  <c r="X3156" i="7"/>
  <c r="X3155" i="7"/>
  <c r="X3154" i="7"/>
  <c r="X3153" i="7"/>
  <c r="X3152" i="7"/>
  <c r="X3151" i="7"/>
  <c r="X3150" i="7"/>
  <c r="X3149" i="7"/>
  <c r="X3148" i="7"/>
  <c r="X3147" i="7"/>
  <c r="X3146" i="7"/>
  <c r="X3145" i="7"/>
  <c r="X3144" i="7"/>
  <c r="X3143" i="7"/>
  <c r="X3142" i="7"/>
  <c r="X3141" i="7"/>
  <c r="X3140" i="7"/>
  <c r="X3139" i="7"/>
  <c r="X3138" i="7"/>
  <c r="X3137" i="7"/>
  <c r="X3136" i="7"/>
  <c r="X3135" i="7"/>
  <c r="X3134" i="7"/>
  <c r="X3133" i="7"/>
  <c r="X3132" i="7"/>
  <c r="X3131" i="7"/>
  <c r="X3130" i="7"/>
  <c r="X3129" i="7"/>
  <c r="X3128" i="7"/>
  <c r="X3127" i="7"/>
  <c r="X3126" i="7"/>
  <c r="X3125" i="7"/>
  <c r="X3124" i="7"/>
  <c r="X3123" i="7"/>
  <c r="X3122" i="7"/>
  <c r="X3121" i="7"/>
  <c r="X3120" i="7"/>
  <c r="X3119" i="7"/>
  <c r="X3118" i="7"/>
  <c r="X3117" i="7"/>
  <c r="X3116" i="7"/>
  <c r="X3115" i="7"/>
  <c r="X3114" i="7"/>
  <c r="X3113" i="7"/>
  <c r="X3112" i="7"/>
  <c r="X3111" i="7"/>
  <c r="X3110" i="7"/>
  <c r="X3109" i="7"/>
  <c r="X3108" i="7"/>
  <c r="X3107" i="7"/>
  <c r="X3106" i="7"/>
  <c r="X3105" i="7"/>
  <c r="X3104" i="7"/>
  <c r="X3103" i="7"/>
  <c r="X3102" i="7"/>
  <c r="X3101" i="7"/>
  <c r="X3100" i="7"/>
  <c r="X3099" i="7"/>
  <c r="X3098" i="7"/>
  <c r="X3097" i="7"/>
  <c r="X3096" i="7"/>
  <c r="X3095" i="7"/>
  <c r="X3094" i="7"/>
  <c r="X3093" i="7"/>
  <c r="X3092" i="7"/>
  <c r="X3091" i="7"/>
  <c r="X3090" i="7"/>
  <c r="X3089" i="7"/>
  <c r="X3088" i="7"/>
  <c r="X3087" i="7"/>
  <c r="X3086" i="7"/>
  <c r="X3085" i="7"/>
  <c r="X3084" i="7"/>
  <c r="X3083" i="7"/>
  <c r="X3082" i="7"/>
  <c r="X3081" i="7"/>
  <c r="X3080" i="7"/>
  <c r="X3079" i="7"/>
  <c r="X3078" i="7"/>
  <c r="X3077" i="7"/>
  <c r="X3076" i="7"/>
  <c r="X3075" i="7"/>
  <c r="X3074" i="7"/>
  <c r="X3073" i="7"/>
  <c r="X3072" i="7"/>
  <c r="X3071" i="7"/>
  <c r="X3070" i="7"/>
  <c r="X3069" i="7"/>
  <c r="X3068" i="7"/>
  <c r="X3067" i="7"/>
  <c r="X3066" i="7"/>
  <c r="X3065" i="7"/>
  <c r="X3064" i="7"/>
  <c r="X3063" i="7"/>
  <c r="X3062" i="7"/>
  <c r="X3061" i="7"/>
  <c r="X3060" i="7"/>
  <c r="X3059" i="7"/>
  <c r="X3058" i="7"/>
  <c r="X3057" i="7"/>
  <c r="X3056" i="7"/>
  <c r="X3055" i="7"/>
  <c r="X3054" i="7"/>
  <c r="X3053" i="7"/>
  <c r="X3052" i="7"/>
  <c r="X3051" i="7"/>
  <c r="X3050" i="7"/>
  <c r="X3049" i="7"/>
  <c r="X3048" i="7"/>
  <c r="X3047" i="7"/>
  <c r="X3046" i="7"/>
  <c r="X3045" i="7"/>
  <c r="X3044" i="7"/>
  <c r="X3043" i="7"/>
  <c r="X3042" i="7"/>
  <c r="X3041" i="7"/>
  <c r="X3040" i="7"/>
  <c r="X3039" i="7"/>
  <c r="X3038" i="7"/>
  <c r="X3037" i="7"/>
  <c r="X3036" i="7"/>
  <c r="X3035" i="7"/>
  <c r="X3034" i="7"/>
  <c r="X3033" i="7"/>
  <c r="X3032" i="7"/>
  <c r="X3031" i="7"/>
  <c r="X3030" i="7"/>
  <c r="X3029" i="7"/>
  <c r="X3028" i="7"/>
  <c r="X3027" i="7"/>
  <c r="X3026" i="7"/>
  <c r="X3025" i="7"/>
  <c r="X3024" i="7"/>
  <c r="X3023" i="7"/>
  <c r="X3022" i="7"/>
  <c r="X3021" i="7"/>
  <c r="X3020" i="7"/>
  <c r="X3019" i="7"/>
  <c r="X3018" i="7"/>
  <c r="X3017" i="7"/>
  <c r="X3016" i="7"/>
  <c r="X3015" i="7"/>
  <c r="X3014" i="7"/>
  <c r="X3013" i="7"/>
  <c r="X3012" i="7"/>
  <c r="X3011" i="7"/>
  <c r="X3010" i="7"/>
  <c r="X3009" i="7"/>
  <c r="X3008" i="7"/>
  <c r="X3007" i="7"/>
  <c r="X3006" i="7"/>
  <c r="X3005" i="7"/>
  <c r="X3004" i="7"/>
  <c r="X3003" i="7"/>
  <c r="X3002" i="7"/>
  <c r="X3001" i="7"/>
  <c r="X3000" i="7"/>
  <c r="X2999" i="7"/>
  <c r="X2998" i="7"/>
  <c r="X2997" i="7"/>
  <c r="X2996" i="7"/>
  <c r="X2995" i="7"/>
  <c r="X2994" i="7"/>
  <c r="X2993" i="7"/>
  <c r="X2992" i="7"/>
  <c r="X2991" i="7"/>
  <c r="X2990" i="7"/>
  <c r="X2989" i="7"/>
  <c r="X2988" i="7"/>
  <c r="X2987" i="7"/>
  <c r="X2986" i="7"/>
  <c r="X2985" i="7"/>
  <c r="X2984" i="7"/>
  <c r="X2983" i="7"/>
  <c r="X2982" i="7"/>
  <c r="X2981" i="7"/>
  <c r="X2980" i="7"/>
  <c r="X2979" i="7"/>
  <c r="X2978" i="7"/>
  <c r="X2977" i="7"/>
  <c r="X2976" i="7"/>
  <c r="X2975" i="7"/>
  <c r="X2974" i="7"/>
  <c r="X2973" i="7"/>
  <c r="X2972" i="7"/>
  <c r="X2971" i="7"/>
  <c r="X2970" i="7"/>
  <c r="X2969" i="7"/>
  <c r="X2968" i="7"/>
  <c r="X2967" i="7"/>
  <c r="X2966" i="7"/>
  <c r="X2965" i="7"/>
  <c r="X2964" i="7"/>
  <c r="X2963" i="7"/>
  <c r="X2962" i="7"/>
  <c r="X2961" i="7"/>
  <c r="X2960" i="7"/>
  <c r="X2959" i="7"/>
  <c r="X2958" i="7"/>
  <c r="X2957" i="7"/>
  <c r="X2956" i="7"/>
  <c r="X2955" i="7"/>
  <c r="X2954" i="7"/>
  <c r="X2953" i="7"/>
  <c r="X2952" i="7"/>
  <c r="X2951" i="7"/>
  <c r="X2950" i="7"/>
  <c r="X2949" i="7"/>
  <c r="X2948" i="7"/>
  <c r="X2947" i="7"/>
  <c r="X2946" i="7"/>
  <c r="X2945" i="7"/>
  <c r="X2944" i="7"/>
  <c r="X2943" i="7"/>
  <c r="X2942" i="7"/>
  <c r="X2941" i="7"/>
  <c r="X2940" i="7"/>
  <c r="X2939" i="7"/>
  <c r="X2938" i="7"/>
  <c r="X2937" i="7"/>
  <c r="X2936" i="7"/>
  <c r="X2935" i="7"/>
  <c r="X2934" i="7"/>
  <c r="X2933" i="7"/>
  <c r="X2932" i="7"/>
  <c r="X2931" i="7"/>
  <c r="X2930" i="7"/>
  <c r="X2929" i="7"/>
  <c r="X2928" i="7"/>
  <c r="X2927" i="7"/>
  <c r="X2926" i="7"/>
  <c r="X2925" i="7"/>
  <c r="X2924" i="7"/>
  <c r="X2923" i="7"/>
  <c r="X2922" i="7"/>
  <c r="X2921" i="7"/>
  <c r="X2920" i="7"/>
  <c r="X2919" i="7"/>
  <c r="X2918" i="7"/>
  <c r="X2917" i="7"/>
  <c r="X2916" i="7"/>
  <c r="X2915" i="7"/>
  <c r="X2914" i="7"/>
  <c r="X2913" i="7"/>
  <c r="X2912" i="7"/>
  <c r="X2911" i="7"/>
  <c r="X2910" i="7"/>
  <c r="X2909" i="7"/>
  <c r="X2908" i="7"/>
  <c r="X2907" i="7"/>
  <c r="X2906" i="7"/>
  <c r="X2905" i="7"/>
  <c r="X2904" i="7"/>
  <c r="X2903" i="7"/>
  <c r="X2902" i="7"/>
  <c r="X2901" i="7"/>
  <c r="X2900" i="7"/>
  <c r="X2899" i="7"/>
  <c r="X2898" i="7"/>
  <c r="X2897" i="7"/>
  <c r="X2896" i="7"/>
  <c r="X2895" i="7"/>
  <c r="X2894" i="7"/>
  <c r="X2893" i="7"/>
  <c r="X2892" i="7"/>
  <c r="X2891" i="7"/>
  <c r="X2890" i="7"/>
  <c r="X2889" i="7"/>
  <c r="X2888" i="7"/>
  <c r="X2887" i="7"/>
  <c r="X2886" i="7"/>
  <c r="X2885" i="7"/>
  <c r="X2884" i="7"/>
  <c r="X2883" i="7"/>
  <c r="X2882" i="7"/>
  <c r="X2881" i="7"/>
  <c r="X2880" i="7"/>
  <c r="X2879" i="7"/>
  <c r="X2878" i="7"/>
  <c r="X2877" i="7"/>
  <c r="X2876" i="7"/>
  <c r="X2875" i="7"/>
  <c r="X2874" i="7"/>
  <c r="X2873" i="7"/>
  <c r="X2872" i="7"/>
  <c r="X2871" i="7"/>
  <c r="X2870" i="7"/>
  <c r="X2869" i="7"/>
  <c r="X2868" i="7"/>
  <c r="X2867" i="7"/>
  <c r="X2866" i="7"/>
  <c r="X2865" i="7"/>
  <c r="X2864" i="7"/>
  <c r="X2863" i="7"/>
  <c r="X2862" i="7"/>
  <c r="X2861" i="7"/>
  <c r="X2860" i="7"/>
  <c r="X2859" i="7"/>
  <c r="X2858" i="7"/>
  <c r="X2857" i="7"/>
  <c r="X2856" i="7"/>
  <c r="X2855" i="7"/>
  <c r="X2854" i="7"/>
  <c r="X2853" i="7"/>
  <c r="X2852" i="7"/>
  <c r="X2851" i="7"/>
  <c r="X2850" i="7"/>
  <c r="X2849" i="7"/>
  <c r="X2848" i="7"/>
  <c r="X2847" i="7"/>
  <c r="X2846" i="7"/>
  <c r="X2845" i="7"/>
  <c r="X2844" i="7"/>
  <c r="X2843" i="7"/>
  <c r="X2842" i="7"/>
  <c r="X2841" i="7"/>
  <c r="X2840" i="7"/>
  <c r="X2839" i="7"/>
  <c r="X2838" i="7"/>
  <c r="X2837" i="7"/>
  <c r="X2836" i="7"/>
  <c r="X2835" i="7"/>
  <c r="X2834" i="7"/>
  <c r="X2833" i="7"/>
  <c r="X2832" i="7"/>
  <c r="X2831" i="7"/>
  <c r="X2830" i="7"/>
  <c r="X2829" i="7"/>
  <c r="X2828" i="7"/>
  <c r="X2827" i="7"/>
  <c r="X2826" i="7"/>
  <c r="X2825" i="7"/>
  <c r="X2824" i="7"/>
  <c r="X2823" i="7"/>
  <c r="X2822" i="7"/>
  <c r="X2821" i="7"/>
  <c r="X2820" i="7"/>
  <c r="X2819" i="7"/>
  <c r="X2818" i="7"/>
  <c r="X2817" i="7"/>
  <c r="X2816" i="7"/>
  <c r="X2815" i="7"/>
  <c r="X2814" i="7"/>
  <c r="X2813" i="7"/>
  <c r="X2812" i="7"/>
  <c r="X2811" i="7"/>
  <c r="X2810" i="7"/>
  <c r="X2809" i="7"/>
  <c r="X2808" i="7"/>
  <c r="X2807" i="7"/>
  <c r="X2806" i="7"/>
  <c r="X2805" i="7"/>
  <c r="X2804" i="7"/>
  <c r="X2803" i="7"/>
  <c r="X2802" i="7"/>
  <c r="X2801" i="7"/>
  <c r="X2800" i="7"/>
  <c r="X2799" i="7"/>
  <c r="X2798" i="7"/>
  <c r="X2797" i="7"/>
  <c r="X2796" i="7"/>
  <c r="X2795" i="7"/>
  <c r="X2794" i="7"/>
  <c r="X2793" i="7"/>
  <c r="X2792" i="7"/>
  <c r="X2791" i="7"/>
  <c r="X2790" i="7"/>
  <c r="X2789" i="7"/>
  <c r="X2788" i="7"/>
  <c r="X2787" i="7"/>
  <c r="X2786" i="7"/>
  <c r="X2785" i="7"/>
  <c r="X2784" i="7"/>
  <c r="X2783" i="7"/>
  <c r="X2782" i="7"/>
  <c r="X2781" i="7"/>
  <c r="X2780" i="7"/>
  <c r="X2779" i="7"/>
  <c r="X2778" i="7"/>
  <c r="X2777" i="7"/>
  <c r="X2776" i="7"/>
  <c r="X2775" i="7"/>
  <c r="X2774" i="7"/>
  <c r="X2773" i="7"/>
  <c r="X2772" i="7"/>
  <c r="X2771" i="7"/>
  <c r="X2770" i="7"/>
  <c r="X2769" i="7"/>
  <c r="X2768" i="7"/>
  <c r="X2767" i="7"/>
  <c r="X2766" i="7"/>
  <c r="X2765" i="7"/>
  <c r="X2764" i="7"/>
  <c r="X2763" i="7"/>
  <c r="X2762" i="7"/>
  <c r="X2761" i="7"/>
  <c r="X2760" i="7"/>
  <c r="X2759" i="7"/>
  <c r="X2758" i="7"/>
  <c r="X2757" i="7"/>
  <c r="X2756" i="7"/>
  <c r="X2755" i="7"/>
  <c r="X2754" i="7"/>
  <c r="X2753" i="7"/>
  <c r="X2752" i="7"/>
  <c r="X2751" i="7"/>
  <c r="X2750" i="7"/>
  <c r="X2749" i="7"/>
  <c r="X2748" i="7"/>
  <c r="X2747" i="7"/>
  <c r="X2746" i="7"/>
  <c r="X2745" i="7"/>
  <c r="X2744" i="7"/>
  <c r="X2743" i="7"/>
  <c r="X2742" i="7"/>
  <c r="X2741" i="7"/>
  <c r="X2740" i="7"/>
  <c r="X2739" i="7"/>
  <c r="X2738" i="7"/>
  <c r="X2737" i="7"/>
  <c r="X2736" i="7"/>
  <c r="X2735" i="7"/>
  <c r="X2734" i="7"/>
  <c r="X2733" i="7"/>
  <c r="X2732" i="7"/>
  <c r="X2731" i="7"/>
  <c r="X2730" i="7"/>
  <c r="X2729" i="7"/>
  <c r="X2728" i="7"/>
  <c r="X2727" i="7"/>
  <c r="X2726" i="7"/>
  <c r="X2725" i="7"/>
  <c r="X2724" i="7"/>
  <c r="X2723" i="7"/>
  <c r="X2722" i="7"/>
  <c r="X2721" i="7"/>
  <c r="X2720" i="7"/>
  <c r="X2719" i="7"/>
  <c r="X2718" i="7"/>
  <c r="X2717" i="7"/>
  <c r="X2716" i="7"/>
  <c r="X2715" i="7"/>
  <c r="X2714" i="7"/>
  <c r="X2713" i="7"/>
  <c r="X2712" i="7"/>
  <c r="X2711" i="7"/>
  <c r="X2710" i="7"/>
  <c r="X2709" i="7"/>
  <c r="X2708" i="7"/>
  <c r="X2707" i="7"/>
  <c r="X2706" i="7"/>
  <c r="X2705" i="7"/>
  <c r="X2704" i="7"/>
  <c r="X2703" i="7"/>
  <c r="X2702" i="7"/>
  <c r="X2701" i="7"/>
  <c r="X2700" i="7"/>
  <c r="X2699" i="7"/>
  <c r="X2698" i="7"/>
  <c r="X2697" i="7"/>
  <c r="X2696" i="7"/>
  <c r="X2695" i="7"/>
  <c r="X2694" i="7"/>
  <c r="X2693" i="7"/>
  <c r="X2692" i="7"/>
  <c r="X2691" i="7"/>
  <c r="X2690" i="7"/>
  <c r="X2689" i="7"/>
  <c r="X2688" i="7"/>
  <c r="X2687" i="7"/>
  <c r="X2686" i="7"/>
  <c r="X2685" i="7"/>
  <c r="X2684" i="7"/>
  <c r="X2683" i="7"/>
  <c r="X2682" i="7"/>
  <c r="X2681" i="7"/>
  <c r="X2680" i="7"/>
  <c r="X2679" i="7"/>
  <c r="X2678" i="7"/>
  <c r="X2677" i="7"/>
  <c r="X2676" i="7"/>
  <c r="X2675" i="7"/>
  <c r="X2674" i="7"/>
  <c r="X2673" i="7"/>
  <c r="X2672" i="7"/>
  <c r="X2671" i="7"/>
  <c r="X2670" i="7"/>
  <c r="X2669" i="7"/>
  <c r="X2668" i="7"/>
  <c r="X2667" i="7"/>
  <c r="X2666" i="7"/>
  <c r="X2665" i="7"/>
  <c r="X2664" i="7"/>
  <c r="X2663" i="7"/>
  <c r="X2662" i="7"/>
  <c r="X2661" i="7"/>
  <c r="X2660" i="7"/>
  <c r="X2659" i="7"/>
  <c r="X2658" i="7"/>
  <c r="X2657" i="7"/>
  <c r="X2656" i="7"/>
  <c r="X2655" i="7"/>
  <c r="X2654" i="7"/>
  <c r="X2653" i="7"/>
  <c r="X2652" i="7"/>
  <c r="X2651" i="7"/>
  <c r="X2650" i="7"/>
  <c r="X2649" i="7"/>
  <c r="X2648" i="7"/>
  <c r="X2647" i="7"/>
  <c r="X2646" i="7"/>
  <c r="X2645" i="7"/>
  <c r="X2644" i="7"/>
  <c r="X2643" i="7"/>
  <c r="X2642" i="7"/>
  <c r="X2641" i="7"/>
  <c r="X2640" i="7"/>
  <c r="X2639" i="7"/>
  <c r="X2638" i="7"/>
  <c r="X2637" i="7"/>
  <c r="X2636" i="7"/>
  <c r="X2635" i="7"/>
  <c r="X2634" i="7"/>
  <c r="X2633" i="7"/>
  <c r="X2632" i="7"/>
  <c r="X2631" i="7"/>
  <c r="X2630" i="7"/>
  <c r="X2629" i="7"/>
  <c r="X2628" i="7"/>
  <c r="X2627" i="7"/>
  <c r="X2626" i="7"/>
  <c r="X2625" i="7"/>
  <c r="X2624" i="7"/>
  <c r="X2623" i="7"/>
  <c r="X2622" i="7"/>
  <c r="X2621" i="7"/>
  <c r="X2620" i="7"/>
  <c r="X2619" i="7"/>
  <c r="X2618" i="7"/>
  <c r="X2617" i="7"/>
  <c r="X2616" i="7"/>
  <c r="X2615" i="7"/>
  <c r="X2614" i="7"/>
  <c r="X2613" i="7"/>
  <c r="X2612" i="7"/>
  <c r="X2611" i="7"/>
  <c r="X2610" i="7"/>
  <c r="X2609" i="7"/>
  <c r="X2608" i="7"/>
  <c r="X2607" i="7"/>
  <c r="X2606" i="7"/>
  <c r="X2605" i="7"/>
  <c r="X2604" i="7"/>
  <c r="X2603" i="7"/>
  <c r="X2602" i="7"/>
  <c r="X2601" i="7"/>
  <c r="X2600" i="7"/>
  <c r="X2599" i="7"/>
  <c r="X2598" i="7"/>
  <c r="X2597" i="7"/>
  <c r="X2596" i="7"/>
  <c r="X2595" i="7"/>
  <c r="X2594" i="7"/>
  <c r="X2593" i="7"/>
  <c r="X2592" i="7"/>
  <c r="X2591" i="7"/>
  <c r="X2590" i="7"/>
  <c r="X2589" i="7"/>
  <c r="X2588" i="7"/>
  <c r="X2587" i="7"/>
  <c r="X2586" i="7"/>
  <c r="X2585" i="7"/>
  <c r="X2584" i="7"/>
  <c r="X2583" i="7"/>
  <c r="X2582" i="7"/>
  <c r="X2581" i="7"/>
  <c r="X2580" i="7"/>
  <c r="X2579" i="7"/>
  <c r="X2578" i="7"/>
  <c r="X2577" i="7"/>
  <c r="X2576" i="7"/>
  <c r="X2575" i="7"/>
  <c r="X2574" i="7"/>
  <c r="X2573" i="7"/>
  <c r="X2572" i="7"/>
  <c r="X2571" i="7"/>
  <c r="X2570" i="7"/>
  <c r="X2569" i="7"/>
  <c r="X2568" i="7"/>
  <c r="X2567" i="7"/>
  <c r="X2566" i="7"/>
  <c r="X2565" i="7"/>
  <c r="X2564" i="7"/>
  <c r="X2563" i="7"/>
  <c r="X2562" i="7"/>
  <c r="X2561" i="7"/>
  <c r="X2560" i="7"/>
  <c r="X2559" i="7"/>
  <c r="X2558" i="7"/>
  <c r="X2557" i="7"/>
  <c r="X2556" i="7"/>
  <c r="X2555" i="7"/>
  <c r="X2554" i="7"/>
  <c r="X2553" i="7"/>
  <c r="X2552" i="7"/>
  <c r="X2551" i="7"/>
  <c r="X2550" i="7"/>
  <c r="X2549" i="7"/>
  <c r="X2548" i="7"/>
  <c r="X2547" i="7"/>
  <c r="X2546" i="7"/>
  <c r="X2545" i="7"/>
  <c r="X2544" i="7"/>
  <c r="X2543" i="7"/>
  <c r="X2542" i="7"/>
  <c r="X2541" i="7"/>
  <c r="X2540" i="7"/>
  <c r="X2539" i="7"/>
  <c r="X2538" i="7"/>
  <c r="X2537" i="7"/>
  <c r="X2536" i="7"/>
  <c r="X2535" i="7"/>
  <c r="X2534" i="7"/>
  <c r="X2533" i="7"/>
  <c r="X2532" i="7"/>
  <c r="X2531" i="7"/>
  <c r="X2530" i="7"/>
  <c r="X2529" i="7"/>
  <c r="X2528" i="7"/>
  <c r="X2527" i="7"/>
  <c r="X2526" i="7"/>
  <c r="X2525" i="7"/>
  <c r="X2524" i="7"/>
  <c r="X2523" i="7"/>
  <c r="X2522" i="7"/>
  <c r="X2521" i="7"/>
  <c r="X2520" i="7"/>
  <c r="X2519" i="7"/>
  <c r="X2518" i="7"/>
  <c r="X2517" i="7"/>
  <c r="X2516" i="7"/>
  <c r="X2515" i="7"/>
  <c r="X2514" i="7"/>
  <c r="X2513" i="7"/>
  <c r="X2512" i="7"/>
  <c r="X2511" i="7"/>
  <c r="X2510" i="7"/>
  <c r="X2509" i="7"/>
  <c r="X2508" i="7"/>
  <c r="X2507" i="7"/>
  <c r="X2506" i="7"/>
  <c r="X2505" i="7"/>
  <c r="X2504" i="7"/>
  <c r="X2503" i="7"/>
  <c r="X2502" i="7"/>
  <c r="X2501" i="7"/>
  <c r="X2500" i="7"/>
  <c r="X2499" i="7"/>
  <c r="X2498" i="7"/>
  <c r="X2497" i="7"/>
  <c r="X2496" i="7"/>
  <c r="X2495" i="7"/>
  <c r="X2494" i="7"/>
  <c r="X2493" i="7"/>
  <c r="X2492" i="7"/>
  <c r="X2491" i="7"/>
  <c r="X2490" i="7"/>
  <c r="X2489" i="7"/>
  <c r="X2488" i="7"/>
  <c r="X2487" i="7"/>
  <c r="X2486" i="7"/>
  <c r="X2485" i="7"/>
  <c r="X2484" i="7"/>
  <c r="X2483" i="7"/>
  <c r="X2482" i="7"/>
  <c r="X2481" i="7"/>
  <c r="X2480" i="7"/>
  <c r="X2479" i="7"/>
  <c r="X2478" i="7"/>
  <c r="X2477" i="7"/>
  <c r="X2476" i="7"/>
  <c r="X2475" i="7"/>
  <c r="X2474" i="7"/>
  <c r="X2473" i="7"/>
  <c r="X2472" i="7"/>
  <c r="X2471" i="7"/>
  <c r="X2470" i="7"/>
  <c r="X2469" i="7"/>
  <c r="X2468" i="7"/>
  <c r="X2467" i="7"/>
  <c r="X2466" i="7"/>
  <c r="X2465" i="7"/>
  <c r="X2464" i="7"/>
  <c r="X2463" i="7"/>
  <c r="X2462" i="7"/>
  <c r="X2461" i="7"/>
  <c r="X2460" i="7"/>
  <c r="X2459" i="7"/>
  <c r="X2458" i="7"/>
  <c r="X2457" i="7"/>
  <c r="X2456" i="7"/>
  <c r="X2455" i="7"/>
  <c r="X2454" i="7"/>
  <c r="X2453" i="7"/>
  <c r="X2452" i="7"/>
  <c r="X2451" i="7"/>
  <c r="X2450" i="7"/>
  <c r="X2449" i="7"/>
  <c r="X2448" i="7"/>
  <c r="X2447" i="7"/>
  <c r="X2446" i="7"/>
  <c r="X2445" i="7"/>
  <c r="X2444" i="7"/>
  <c r="X2443" i="7"/>
  <c r="X2442" i="7"/>
  <c r="X2441" i="7"/>
  <c r="X2440" i="7"/>
  <c r="X2439" i="7"/>
  <c r="X2438" i="7"/>
  <c r="X2437" i="7"/>
  <c r="X2436" i="7"/>
  <c r="X2435" i="7"/>
  <c r="X2434" i="7"/>
  <c r="X2433" i="7"/>
  <c r="X2432" i="7"/>
  <c r="X2431" i="7"/>
  <c r="X2430" i="7"/>
  <c r="X2429" i="7"/>
  <c r="X2428" i="7"/>
  <c r="X2427" i="7"/>
  <c r="X2426" i="7"/>
  <c r="X2425" i="7"/>
  <c r="X2424" i="7"/>
  <c r="X2423" i="7"/>
  <c r="X2422" i="7"/>
  <c r="X2421" i="7"/>
  <c r="X2420" i="7"/>
  <c r="X2419" i="7"/>
  <c r="X2418" i="7"/>
  <c r="X2417" i="7"/>
  <c r="X2416" i="7"/>
  <c r="X2415" i="7"/>
  <c r="X2414" i="7"/>
  <c r="X2413" i="7"/>
  <c r="X2412" i="7"/>
  <c r="X2411" i="7"/>
  <c r="X2410" i="7"/>
  <c r="X2409" i="7"/>
  <c r="X2408" i="7"/>
  <c r="X2407" i="7"/>
  <c r="X2406" i="7"/>
  <c r="X2405" i="7"/>
  <c r="X2404" i="7"/>
  <c r="X2403" i="7"/>
  <c r="X2402" i="7"/>
  <c r="X2401" i="7"/>
  <c r="X2400" i="7"/>
  <c r="X2399" i="7"/>
  <c r="X2398" i="7"/>
  <c r="X2397" i="7"/>
  <c r="X2396" i="7"/>
  <c r="X2395" i="7"/>
  <c r="X2394" i="7"/>
  <c r="X2393" i="7"/>
  <c r="X2392" i="7"/>
  <c r="X2391" i="7"/>
  <c r="X2390" i="7"/>
  <c r="X2389" i="7"/>
  <c r="X2388" i="7"/>
  <c r="X2387" i="7"/>
  <c r="X2386" i="7"/>
  <c r="X2385" i="7"/>
  <c r="X2384" i="7"/>
  <c r="X2383" i="7"/>
  <c r="X2382" i="7"/>
  <c r="X2381" i="7"/>
  <c r="X2380" i="7"/>
  <c r="X2379" i="7"/>
  <c r="X2378" i="7"/>
  <c r="X2377" i="7"/>
  <c r="X2376" i="7"/>
  <c r="X2375" i="7"/>
  <c r="X2374" i="7"/>
  <c r="X2373" i="7"/>
  <c r="X2372" i="7"/>
  <c r="X2371" i="7"/>
  <c r="X2370" i="7"/>
  <c r="X2369" i="7"/>
  <c r="X2368" i="7"/>
  <c r="X2367" i="7"/>
  <c r="X2366" i="7"/>
  <c r="X2365" i="7"/>
  <c r="X2364" i="7"/>
  <c r="X2363" i="7"/>
  <c r="X2362" i="7"/>
  <c r="X2361" i="7"/>
  <c r="X2360" i="7"/>
  <c r="X2359" i="7"/>
  <c r="X2358" i="7"/>
  <c r="X2357" i="7"/>
  <c r="X2356" i="7"/>
  <c r="X2355" i="7"/>
  <c r="X2354" i="7"/>
  <c r="X2353" i="7"/>
  <c r="X2352" i="7"/>
  <c r="X2351" i="7"/>
  <c r="X2350" i="7"/>
  <c r="X2349" i="7"/>
  <c r="X2348" i="7"/>
  <c r="X2347" i="7"/>
  <c r="X2346" i="7"/>
  <c r="X2345" i="7"/>
  <c r="X2344" i="7"/>
  <c r="X2343" i="7"/>
  <c r="X2342" i="7"/>
  <c r="X2341" i="7"/>
  <c r="X2340" i="7"/>
  <c r="X2339" i="7"/>
  <c r="X2338" i="7"/>
  <c r="X2337" i="7"/>
  <c r="X2336" i="7"/>
  <c r="X2335" i="7"/>
  <c r="X2334" i="7"/>
  <c r="X2333" i="7"/>
  <c r="X2332" i="7"/>
  <c r="X2331" i="7"/>
  <c r="X2330" i="7"/>
  <c r="X2329" i="7"/>
  <c r="X2328" i="7"/>
  <c r="X2327" i="7"/>
  <c r="X2326" i="7"/>
  <c r="X2325" i="7"/>
  <c r="X2324" i="7"/>
  <c r="X2323" i="7"/>
  <c r="X2322" i="7"/>
  <c r="X2321" i="7"/>
  <c r="X2320" i="7"/>
  <c r="X2319" i="7"/>
  <c r="X2318" i="7"/>
  <c r="X2317" i="7"/>
  <c r="X2316" i="7"/>
  <c r="X2315" i="7"/>
  <c r="X2314" i="7"/>
  <c r="X2313" i="7"/>
  <c r="X2312" i="7"/>
  <c r="X2311" i="7"/>
  <c r="X2310" i="7"/>
  <c r="X2309" i="7"/>
  <c r="X2308" i="7"/>
  <c r="X2307" i="7"/>
  <c r="X2306" i="7"/>
  <c r="X2305" i="7"/>
  <c r="X2304" i="7"/>
  <c r="X2303" i="7"/>
  <c r="X2302" i="7"/>
  <c r="X2301" i="7"/>
  <c r="X2300" i="7"/>
  <c r="X2299" i="7"/>
  <c r="X2298" i="7"/>
  <c r="X2297" i="7"/>
  <c r="X2296" i="7"/>
  <c r="X2295" i="7"/>
  <c r="X2294" i="7"/>
  <c r="X2293" i="7"/>
  <c r="X2292" i="7"/>
  <c r="X2291" i="7"/>
  <c r="X2290" i="7"/>
  <c r="X2289" i="7"/>
  <c r="X2288" i="7"/>
  <c r="X2287" i="7"/>
  <c r="X2286" i="7"/>
  <c r="X2285" i="7"/>
  <c r="X2284" i="7"/>
  <c r="X2283" i="7"/>
  <c r="X2282" i="7"/>
  <c r="X2281" i="7"/>
  <c r="X2280" i="7"/>
  <c r="X2279" i="7"/>
  <c r="X2278" i="7"/>
  <c r="X2277" i="7"/>
  <c r="X2276" i="7"/>
  <c r="X2275" i="7"/>
  <c r="X2274" i="7"/>
  <c r="X2273" i="7"/>
  <c r="X2272" i="7"/>
  <c r="X2271" i="7"/>
  <c r="X2270" i="7"/>
  <c r="X2269" i="7"/>
  <c r="X2268" i="7"/>
  <c r="X2267" i="7"/>
  <c r="X2266" i="7"/>
  <c r="X2265" i="7"/>
  <c r="X2264" i="7"/>
  <c r="X2263" i="7"/>
  <c r="X2262" i="7"/>
  <c r="X2261" i="7"/>
  <c r="X2260" i="7"/>
  <c r="X2259" i="7"/>
  <c r="X2258" i="7"/>
  <c r="X2257" i="7"/>
  <c r="X2256" i="7"/>
  <c r="X2255" i="7"/>
  <c r="X2254" i="7"/>
  <c r="X2253" i="7"/>
  <c r="X2252" i="7"/>
  <c r="X2251" i="7"/>
  <c r="X2250" i="7"/>
  <c r="X2249" i="7"/>
  <c r="X2248" i="7"/>
  <c r="X2247" i="7"/>
  <c r="X2246" i="7"/>
  <c r="X2245" i="7"/>
  <c r="X2244" i="7"/>
  <c r="X2243" i="7"/>
  <c r="X2242" i="7"/>
  <c r="X2241" i="7"/>
  <c r="X2240" i="7"/>
  <c r="X2239" i="7"/>
  <c r="X2238" i="7"/>
  <c r="X2237" i="7"/>
  <c r="X2236" i="7"/>
  <c r="X2235" i="7"/>
  <c r="X2234" i="7"/>
  <c r="X2233" i="7"/>
  <c r="X2232" i="7"/>
  <c r="X2231" i="7"/>
  <c r="X2230" i="7"/>
  <c r="X2229" i="7"/>
  <c r="X2228" i="7"/>
  <c r="X2227" i="7"/>
  <c r="X2226" i="7"/>
  <c r="X2225" i="7"/>
  <c r="X2224" i="7"/>
  <c r="X2223" i="7"/>
  <c r="X2222" i="7"/>
  <c r="X2221" i="7"/>
  <c r="X2220" i="7"/>
  <c r="X2219" i="7"/>
  <c r="X2218" i="7"/>
  <c r="X2217" i="7"/>
  <c r="X2216" i="7"/>
  <c r="X2215" i="7"/>
  <c r="X2214" i="7"/>
  <c r="X2213" i="7"/>
  <c r="X2212" i="7"/>
  <c r="X2211" i="7"/>
  <c r="X2210" i="7"/>
  <c r="X2209" i="7"/>
  <c r="X2208" i="7"/>
  <c r="X2207" i="7"/>
  <c r="X2206" i="7"/>
  <c r="X2205" i="7"/>
  <c r="X2204" i="7"/>
  <c r="X2203" i="7"/>
  <c r="X2202" i="7"/>
  <c r="X2201" i="7"/>
  <c r="X2200" i="7"/>
  <c r="X2199" i="7"/>
  <c r="X2198" i="7"/>
  <c r="X2197" i="7"/>
  <c r="X2196" i="7"/>
  <c r="X2195" i="7"/>
  <c r="X2194" i="7"/>
  <c r="X2193" i="7"/>
  <c r="X2192" i="7"/>
  <c r="X2191" i="7"/>
  <c r="X2190" i="7"/>
  <c r="X2189" i="7"/>
  <c r="X2188" i="7"/>
  <c r="X2187" i="7"/>
  <c r="X2186" i="7"/>
  <c r="X2185" i="7"/>
  <c r="X2184" i="7"/>
  <c r="X2183" i="7"/>
  <c r="X2182" i="7"/>
  <c r="X2181" i="7"/>
  <c r="X2180" i="7"/>
  <c r="X2179" i="7"/>
  <c r="X2178" i="7"/>
  <c r="X2177" i="7"/>
  <c r="X2176" i="7"/>
  <c r="X2175" i="7"/>
  <c r="X2174" i="7"/>
  <c r="X2173" i="7"/>
  <c r="X2172" i="7"/>
  <c r="X2171" i="7"/>
  <c r="X2170" i="7"/>
  <c r="X2169" i="7"/>
  <c r="X2168" i="7"/>
  <c r="X2167" i="7"/>
  <c r="X2166" i="7"/>
  <c r="X2165" i="7"/>
  <c r="X2164" i="7"/>
  <c r="X2163" i="7"/>
  <c r="X2162" i="7"/>
  <c r="X2161" i="7"/>
  <c r="X2160" i="7"/>
  <c r="X2159" i="7"/>
  <c r="X2158" i="7"/>
  <c r="X2157" i="7"/>
  <c r="X2156" i="7"/>
  <c r="X2155" i="7"/>
  <c r="X2154" i="7"/>
  <c r="X2153" i="7"/>
  <c r="X2152" i="7"/>
  <c r="X2151" i="7"/>
  <c r="X2150" i="7"/>
  <c r="X2149" i="7"/>
  <c r="X2148" i="7"/>
  <c r="X2147" i="7"/>
  <c r="X2146" i="7"/>
  <c r="X2145" i="7"/>
  <c r="X2144" i="7"/>
  <c r="X2143" i="7"/>
  <c r="X2142" i="7"/>
  <c r="X2141" i="7"/>
  <c r="X2140" i="7"/>
  <c r="X2139" i="7"/>
  <c r="X2138" i="7"/>
  <c r="X2137" i="7"/>
  <c r="X2136" i="7"/>
  <c r="X2135" i="7"/>
  <c r="X2134" i="7"/>
  <c r="X2133" i="7"/>
  <c r="X2132" i="7"/>
  <c r="X2131" i="7"/>
  <c r="X2130" i="7"/>
  <c r="X2129" i="7"/>
  <c r="X2128" i="7"/>
  <c r="X2127" i="7"/>
  <c r="X2126" i="7"/>
  <c r="X2125" i="7"/>
  <c r="X2124" i="7"/>
  <c r="X2123" i="7"/>
  <c r="X2122" i="7"/>
  <c r="X2121" i="7"/>
  <c r="X2120" i="7"/>
  <c r="X2119" i="7"/>
  <c r="X2118" i="7"/>
  <c r="X2117" i="7"/>
  <c r="X2116" i="7"/>
  <c r="X2115" i="7"/>
  <c r="X2114" i="7"/>
  <c r="X2113" i="7"/>
  <c r="X2112" i="7"/>
  <c r="X2111" i="7"/>
  <c r="X2110" i="7"/>
  <c r="X2109" i="7"/>
  <c r="X2108" i="7"/>
  <c r="X2107" i="7"/>
  <c r="X2106" i="7"/>
  <c r="X2105" i="7"/>
  <c r="X2104" i="7"/>
  <c r="X2103" i="7"/>
  <c r="X2102" i="7"/>
  <c r="X2101" i="7"/>
  <c r="X2100" i="7"/>
  <c r="X2099" i="7"/>
  <c r="X2098" i="7"/>
  <c r="X2097" i="7"/>
  <c r="X2096" i="7"/>
  <c r="X2095" i="7"/>
  <c r="X2094" i="7"/>
  <c r="X2093" i="7"/>
  <c r="X2092" i="7"/>
  <c r="X2091" i="7"/>
  <c r="X2090" i="7"/>
  <c r="X2089" i="7"/>
  <c r="X2088" i="7"/>
  <c r="X2087" i="7"/>
  <c r="X2086" i="7"/>
  <c r="X2085" i="7"/>
  <c r="X2084" i="7"/>
  <c r="X2083" i="7"/>
  <c r="X2082" i="7"/>
  <c r="X2081" i="7"/>
  <c r="X2080" i="7"/>
  <c r="X2079" i="7"/>
  <c r="X2078" i="7"/>
  <c r="X2077" i="7"/>
  <c r="X2076" i="7"/>
  <c r="X2075" i="7"/>
  <c r="X2074" i="7"/>
  <c r="X2073" i="7"/>
  <c r="X2072" i="7"/>
  <c r="X2071" i="7"/>
  <c r="X2070" i="7"/>
  <c r="X2069" i="7"/>
  <c r="X2068" i="7"/>
  <c r="X2067" i="7"/>
  <c r="X2066" i="7"/>
  <c r="X2065" i="7"/>
  <c r="X2064" i="7"/>
  <c r="X2063" i="7"/>
  <c r="X2062" i="7"/>
  <c r="X2061" i="7"/>
  <c r="X2060" i="7"/>
  <c r="X2059" i="7"/>
  <c r="X2058" i="7"/>
  <c r="X2057" i="7"/>
  <c r="X2056" i="7"/>
  <c r="X2055" i="7"/>
  <c r="X2054" i="7"/>
  <c r="X2053" i="7"/>
  <c r="X2052" i="7"/>
  <c r="X2051" i="7"/>
  <c r="X2050" i="7"/>
  <c r="X2049" i="7"/>
  <c r="X2048" i="7"/>
  <c r="X2047" i="7"/>
  <c r="X2046" i="7"/>
  <c r="X2045" i="7"/>
  <c r="X2044" i="7"/>
  <c r="X2043" i="7"/>
  <c r="X2042" i="7"/>
  <c r="X2041" i="7"/>
  <c r="X2040" i="7"/>
  <c r="X2039" i="7"/>
  <c r="X2038" i="7"/>
  <c r="X2037" i="7"/>
  <c r="X2036" i="7"/>
  <c r="X2035" i="7"/>
  <c r="X2034" i="7"/>
  <c r="X2033" i="7"/>
  <c r="X2032" i="7"/>
  <c r="X2031" i="7"/>
  <c r="X2030" i="7"/>
  <c r="X2029" i="7"/>
  <c r="X2028" i="7"/>
  <c r="X2027" i="7"/>
  <c r="X2026" i="7"/>
  <c r="X2025" i="7"/>
  <c r="X2024" i="7"/>
  <c r="X2023" i="7"/>
  <c r="X2022" i="7"/>
  <c r="X2021" i="7"/>
  <c r="X2020" i="7"/>
  <c r="X2019" i="7"/>
  <c r="X2018" i="7"/>
  <c r="X2017" i="7"/>
  <c r="X2016" i="7"/>
  <c r="X2015" i="7"/>
  <c r="X2014" i="7"/>
  <c r="X2013" i="7"/>
  <c r="X2012" i="7"/>
  <c r="X2011" i="7"/>
  <c r="X2010" i="7"/>
  <c r="X2009" i="7"/>
  <c r="X2008" i="7"/>
  <c r="X2007" i="7"/>
  <c r="X2006" i="7"/>
  <c r="X2005" i="7"/>
  <c r="X2004" i="7"/>
  <c r="X2003" i="7"/>
  <c r="X2002" i="7"/>
  <c r="X2001" i="7"/>
  <c r="X2000" i="7"/>
  <c r="X1999" i="7"/>
  <c r="X1998" i="7"/>
  <c r="X1997" i="7"/>
  <c r="X1996" i="7"/>
  <c r="X1995" i="7"/>
  <c r="X1994" i="7"/>
  <c r="X1993" i="7"/>
  <c r="X1992" i="7"/>
  <c r="X1991" i="7"/>
  <c r="X1990" i="7"/>
  <c r="X1989" i="7"/>
  <c r="X1988" i="7"/>
  <c r="X1987" i="7"/>
  <c r="X1986" i="7"/>
  <c r="X1985" i="7"/>
  <c r="X1984" i="7"/>
  <c r="X1983" i="7"/>
  <c r="X1982" i="7"/>
  <c r="X1981" i="7"/>
  <c r="X1980" i="7"/>
  <c r="X1979" i="7"/>
  <c r="X1978" i="7"/>
  <c r="X1977" i="7"/>
  <c r="X1976" i="7"/>
  <c r="X1975" i="7"/>
  <c r="X1974" i="7"/>
  <c r="X1973" i="7"/>
  <c r="X1972" i="7"/>
  <c r="X1971" i="7"/>
  <c r="X1970" i="7"/>
  <c r="X1969" i="7"/>
  <c r="X1968" i="7"/>
  <c r="X1967" i="7"/>
  <c r="X1966" i="7"/>
  <c r="X1965" i="7"/>
  <c r="X1964" i="7"/>
  <c r="X1963" i="7"/>
  <c r="X1962" i="7"/>
  <c r="X1961" i="7"/>
  <c r="X1960" i="7"/>
  <c r="X1959" i="7"/>
  <c r="X1958" i="7"/>
  <c r="X1957" i="7"/>
  <c r="X1956" i="7"/>
  <c r="X1955" i="7"/>
  <c r="X1954" i="7"/>
  <c r="X1953" i="7"/>
  <c r="X1952" i="7"/>
  <c r="X1951" i="7"/>
  <c r="X1950" i="7"/>
  <c r="X1949" i="7"/>
  <c r="X1948" i="7"/>
  <c r="X1947" i="7"/>
  <c r="X1946" i="7"/>
  <c r="X1945" i="7"/>
  <c r="X1944" i="7"/>
  <c r="X1943" i="7"/>
  <c r="X1942" i="7"/>
  <c r="X1941" i="7"/>
  <c r="X1940" i="7"/>
  <c r="X1939" i="7"/>
  <c r="X1938" i="7"/>
  <c r="X1937" i="7"/>
  <c r="X1936" i="7"/>
  <c r="X1935" i="7"/>
  <c r="X1934" i="7"/>
  <c r="X1933" i="7"/>
  <c r="X1932" i="7"/>
  <c r="X1931" i="7"/>
  <c r="X1930" i="7"/>
  <c r="X1929" i="7"/>
  <c r="X1928" i="7"/>
  <c r="X1927" i="7"/>
  <c r="X1926" i="7"/>
  <c r="X1925" i="7"/>
  <c r="X1924" i="7"/>
  <c r="X1923" i="7"/>
  <c r="X1922" i="7"/>
  <c r="X1921" i="7"/>
  <c r="X1920" i="7"/>
  <c r="X1919" i="7"/>
  <c r="X1918" i="7"/>
  <c r="X1917" i="7"/>
  <c r="X1916" i="7"/>
  <c r="X1915" i="7"/>
  <c r="X1914" i="7"/>
  <c r="X1913" i="7"/>
  <c r="X1912" i="7"/>
  <c r="X1911" i="7"/>
  <c r="X1910" i="7"/>
  <c r="X1909" i="7"/>
  <c r="X1908" i="7"/>
  <c r="X1907" i="7"/>
  <c r="X1906" i="7"/>
  <c r="X1905" i="7"/>
  <c r="X1904" i="7"/>
  <c r="X1903" i="7"/>
  <c r="X1902" i="7"/>
  <c r="X1901" i="7"/>
  <c r="X1900" i="7"/>
  <c r="X1899" i="7"/>
  <c r="X1898" i="7"/>
  <c r="X1897" i="7"/>
  <c r="X1896" i="7"/>
  <c r="X1895" i="7"/>
  <c r="X1894" i="7"/>
  <c r="X1893" i="7"/>
  <c r="X1892" i="7"/>
  <c r="X1891" i="7"/>
  <c r="X1890" i="7"/>
  <c r="X1889" i="7"/>
  <c r="X1888" i="7"/>
  <c r="X1887" i="7"/>
  <c r="X1886" i="7"/>
  <c r="X1885" i="7"/>
  <c r="X1884" i="7"/>
  <c r="X1883" i="7"/>
  <c r="X1882" i="7"/>
  <c r="X1881" i="7"/>
  <c r="X1880" i="7"/>
  <c r="X1879" i="7"/>
  <c r="X1878" i="7"/>
  <c r="X1877" i="7"/>
  <c r="X1876" i="7"/>
  <c r="X1875" i="7"/>
  <c r="X1874" i="7"/>
  <c r="X1873" i="7"/>
  <c r="X1872" i="7"/>
  <c r="X1871" i="7"/>
  <c r="X1870" i="7"/>
  <c r="X1869" i="7"/>
  <c r="X1868" i="7"/>
  <c r="X1867" i="7"/>
  <c r="X1866" i="7"/>
  <c r="X1865" i="7"/>
  <c r="X1864" i="7"/>
  <c r="X1863" i="7"/>
  <c r="X1862" i="7"/>
  <c r="X1861" i="7"/>
  <c r="X1860" i="7"/>
  <c r="X1859" i="7"/>
  <c r="X1858" i="7"/>
  <c r="X1857" i="7"/>
  <c r="X1856" i="7"/>
  <c r="X1855" i="7"/>
  <c r="X1854" i="7"/>
  <c r="X1853" i="7"/>
  <c r="X1852" i="7"/>
  <c r="X1851" i="7"/>
  <c r="X1850" i="7"/>
  <c r="X1849" i="7"/>
  <c r="X1848" i="7"/>
  <c r="X1847" i="7"/>
  <c r="X1846" i="7"/>
  <c r="X1845" i="7"/>
  <c r="X1844" i="7"/>
  <c r="X1843" i="7"/>
  <c r="X1842" i="7"/>
  <c r="X1841" i="7"/>
  <c r="X1840" i="7"/>
  <c r="X1839" i="7"/>
  <c r="X1838" i="7"/>
  <c r="X1837" i="7"/>
  <c r="X1836" i="7"/>
  <c r="X1835" i="7"/>
  <c r="X1834" i="7"/>
  <c r="X1833" i="7"/>
  <c r="X1832" i="7"/>
  <c r="X1831" i="7"/>
  <c r="X1830" i="7"/>
  <c r="X1829" i="7"/>
  <c r="X1828" i="7"/>
  <c r="X1827" i="7"/>
  <c r="X1826" i="7"/>
  <c r="X1825" i="7"/>
  <c r="X1824" i="7"/>
  <c r="X1823" i="7"/>
  <c r="X1822" i="7"/>
  <c r="X1821" i="7"/>
  <c r="X1820" i="7"/>
  <c r="X1819" i="7"/>
  <c r="X1818" i="7"/>
  <c r="X1817" i="7"/>
  <c r="X1816" i="7"/>
  <c r="X1815" i="7"/>
  <c r="X1814" i="7"/>
  <c r="X1813" i="7"/>
  <c r="X1812" i="7"/>
  <c r="X1811" i="7"/>
  <c r="X1810" i="7"/>
  <c r="X1809" i="7"/>
  <c r="X1808" i="7"/>
  <c r="X1807" i="7"/>
  <c r="X1806" i="7"/>
  <c r="X1805" i="7"/>
  <c r="X1804" i="7"/>
  <c r="X1803" i="7"/>
  <c r="X1802" i="7"/>
  <c r="X1801" i="7"/>
  <c r="X1800" i="7"/>
  <c r="X1799" i="7"/>
  <c r="X1798" i="7"/>
  <c r="X1797" i="7"/>
  <c r="X1796" i="7"/>
  <c r="X1795" i="7"/>
  <c r="X1794" i="7"/>
  <c r="X1793" i="7"/>
  <c r="X1792" i="7"/>
  <c r="X1791" i="7"/>
  <c r="X1790" i="7"/>
  <c r="X1789" i="7"/>
  <c r="X1788" i="7"/>
  <c r="X1787" i="7"/>
  <c r="X1786" i="7"/>
  <c r="X1785" i="7"/>
  <c r="X1784" i="7"/>
  <c r="X1783" i="7"/>
  <c r="X1782" i="7"/>
  <c r="X1781" i="7"/>
  <c r="X1780" i="7"/>
  <c r="X1779" i="7"/>
  <c r="X1778" i="7"/>
  <c r="X1777" i="7"/>
  <c r="X1776" i="7"/>
  <c r="X1775" i="7"/>
  <c r="X1774" i="7"/>
  <c r="X1773" i="7"/>
  <c r="X1772" i="7"/>
  <c r="X1771" i="7"/>
  <c r="X1770" i="7"/>
  <c r="X1769" i="7"/>
  <c r="X1768" i="7"/>
  <c r="X1767" i="7"/>
  <c r="X1766" i="7"/>
  <c r="X1765" i="7"/>
  <c r="X1764" i="7"/>
  <c r="X1763" i="7"/>
  <c r="X1762" i="7"/>
  <c r="X1761" i="7"/>
  <c r="X1760" i="7"/>
  <c r="X1759" i="7"/>
  <c r="X1758" i="7"/>
  <c r="X1757" i="7"/>
  <c r="X1756" i="7"/>
  <c r="X1755" i="7"/>
  <c r="X1754" i="7"/>
  <c r="X1753" i="7"/>
  <c r="X1752" i="7"/>
  <c r="X1751" i="7"/>
  <c r="X1750" i="7"/>
  <c r="X1749" i="7"/>
  <c r="X1748" i="7"/>
  <c r="X1747" i="7"/>
  <c r="X1746" i="7"/>
  <c r="X1745" i="7"/>
  <c r="X1744" i="7"/>
  <c r="X1743" i="7"/>
  <c r="X1742" i="7"/>
  <c r="X1741" i="7"/>
  <c r="X1740" i="7"/>
  <c r="X1739" i="7"/>
  <c r="X1738" i="7"/>
  <c r="X1737" i="7"/>
  <c r="X1736" i="7"/>
  <c r="X1735" i="7"/>
  <c r="X1734" i="7"/>
  <c r="X1733" i="7"/>
  <c r="X1732" i="7"/>
  <c r="X1731" i="7"/>
  <c r="X1730" i="7"/>
  <c r="X1729" i="7"/>
  <c r="X1728" i="7"/>
  <c r="X1727" i="7"/>
  <c r="X1726" i="7"/>
  <c r="X1725" i="7"/>
  <c r="X1724" i="7"/>
  <c r="X1723" i="7"/>
  <c r="X1722" i="7"/>
  <c r="X1721" i="7"/>
  <c r="X1720" i="7"/>
  <c r="X1719" i="7"/>
  <c r="X1718" i="7"/>
  <c r="X1717" i="7"/>
  <c r="X1716" i="7"/>
  <c r="X1715" i="7"/>
  <c r="X1714" i="7"/>
  <c r="X1713" i="7"/>
  <c r="X1712" i="7"/>
  <c r="X1711" i="7"/>
  <c r="X1710" i="7"/>
  <c r="X1709" i="7"/>
  <c r="X1708" i="7"/>
  <c r="X1707" i="7"/>
  <c r="X1706" i="7"/>
  <c r="X1705" i="7"/>
  <c r="X1704" i="7"/>
  <c r="X1703" i="7"/>
  <c r="X1702" i="7"/>
  <c r="X1701" i="7"/>
  <c r="X1700" i="7"/>
  <c r="X1699" i="7"/>
  <c r="X1698" i="7"/>
  <c r="X1697" i="7"/>
  <c r="X1696" i="7"/>
  <c r="X1695" i="7"/>
  <c r="X1694" i="7"/>
  <c r="X1693" i="7"/>
  <c r="X1692" i="7"/>
  <c r="X1691" i="7"/>
  <c r="X1690" i="7"/>
  <c r="X1689" i="7"/>
  <c r="X1688" i="7"/>
  <c r="X1687" i="7"/>
  <c r="X1686" i="7"/>
  <c r="X1685" i="7"/>
  <c r="X1684" i="7"/>
  <c r="X1683" i="7"/>
  <c r="X1682" i="7"/>
  <c r="X1681" i="7"/>
  <c r="X1680" i="7"/>
  <c r="X1679" i="7"/>
  <c r="X1678" i="7"/>
  <c r="X1677" i="7"/>
  <c r="X1676" i="7"/>
  <c r="X1675" i="7"/>
  <c r="X1674" i="7"/>
  <c r="X1673" i="7"/>
  <c r="X1672" i="7"/>
  <c r="X1671" i="7"/>
  <c r="X1670" i="7"/>
  <c r="X1669" i="7"/>
  <c r="X1668" i="7"/>
  <c r="X1667" i="7"/>
  <c r="X1666" i="7"/>
  <c r="X1665" i="7"/>
  <c r="X1664" i="7"/>
  <c r="X1663" i="7"/>
  <c r="X1662" i="7"/>
  <c r="X1661" i="7"/>
  <c r="X1660" i="7"/>
  <c r="X1659" i="7"/>
  <c r="X1658" i="7"/>
  <c r="X1657" i="7"/>
  <c r="X1656" i="7"/>
  <c r="X1655" i="7"/>
  <c r="X1654" i="7"/>
  <c r="X1653" i="7"/>
  <c r="X1652" i="7"/>
  <c r="X1651" i="7"/>
  <c r="X1650" i="7"/>
  <c r="X1649" i="7"/>
  <c r="X1648" i="7"/>
  <c r="X1647" i="7"/>
  <c r="X1646" i="7"/>
  <c r="X1645" i="7"/>
  <c r="X1644" i="7"/>
  <c r="X1643" i="7"/>
  <c r="X1642" i="7"/>
  <c r="X1641" i="7"/>
  <c r="X1640" i="7"/>
  <c r="X1639" i="7"/>
  <c r="X1638" i="7"/>
  <c r="X1637" i="7"/>
  <c r="X1636" i="7"/>
  <c r="X1635" i="7"/>
  <c r="X1634" i="7"/>
  <c r="X1633" i="7"/>
  <c r="X1632" i="7"/>
  <c r="X1631" i="7"/>
  <c r="X1630" i="7"/>
  <c r="X1629" i="7"/>
  <c r="X1628" i="7"/>
  <c r="X1627" i="7"/>
  <c r="X1626" i="7"/>
  <c r="X1625" i="7"/>
  <c r="X1624" i="7"/>
  <c r="X1623" i="7"/>
  <c r="X1622" i="7"/>
  <c r="X1621" i="7"/>
  <c r="X1620" i="7"/>
  <c r="X1619" i="7"/>
  <c r="X1618" i="7"/>
  <c r="X1617" i="7"/>
  <c r="X1616" i="7"/>
  <c r="X1615" i="7"/>
  <c r="X1614" i="7"/>
  <c r="X1613" i="7"/>
  <c r="X1612" i="7"/>
  <c r="X1611" i="7"/>
  <c r="X1610" i="7"/>
  <c r="X1609" i="7"/>
  <c r="X1608" i="7"/>
  <c r="X1607" i="7"/>
  <c r="X1606" i="7"/>
  <c r="X1605" i="7"/>
  <c r="X1604" i="7"/>
  <c r="X1603" i="7"/>
  <c r="X1602" i="7"/>
  <c r="X1601" i="7"/>
  <c r="X1600" i="7"/>
  <c r="X1599" i="7"/>
  <c r="X1598" i="7"/>
  <c r="X1597" i="7"/>
  <c r="X1596" i="7"/>
  <c r="X1595" i="7"/>
  <c r="X1594" i="7"/>
  <c r="X1593" i="7"/>
  <c r="X1592" i="7"/>
  <c r="X1591" i="7"/>
  <c r="X1590" i="7"/>
  <c r="X1589" i="7"/>
  <c r="X1588" i="7"/>
  <c r="X1587" i="7"/>
  <c r="X1586" i="7"/>
  <c r="X1585" i="7"/>
  <c r="X1584" i="7"/>
  <c r="X1583" i="7"/>
  <c r="X1582" i="7"/>
  <c r="X1581" i="7"/>
  <c r="X1580" i="7"/>
  <c r="X1579" i="7"/>
  <c r="X1578" i="7"/>
  <c r="X1577" i="7"/>
  <c r="X1576" i="7"/>
  <c r="X1575" i="7"/>
  <c r="X1574" i="7"/>
  <c r="X1573" i="7"/>
  <c r="X1572" i="7"/>
  <c r="X1571" i="7"/>
  <c r="X1570" i="7"/>
  <c r="X1569" i="7"/>
  <c r="X1568" i="7"/>
  <c r="X1567" i="7"/>
  <c r="X1566" i="7"/>
  <c r="X1565" i="7"/>
  <c r="X1564" i="7"/>
  <c r="X1563" i="7"/>
  <c r="X1562" i="7"/>
  <c r="X1561" i="7"/>
  <c r="X1560" i="7"/>
  <c r="X1559" i="7"/>
  <c r="X1558" i="7"/>
  <c r="X1557" i="7"/>
  <c r="X1556" i="7"/>
  <c r="X1555" i="7"/>
  <c r="X1554" i="7"/>
  <c r="X1553" i="7"/>
  <c r="X1552" i="7"/>
  <c r="X1551" i="7"/>
  <c r="X1550" i="7"/>
  <c r="X1549" i="7"/>
  <c r="X1548" i="7"/>
  <c r="X1547" i="7"/>
  <c r="X1546" i="7"/>
  <c r="X1545" i="7"/>
  <c r="X1544" i="7"/>
  <c r="X1543" i="7"/>
  <c r="X1542" i="7"/>
  <c r="X1541" i="7"/>
  <c r="X1540" i="7"/>
  <c r="X1539" i="7"/>
  <c r="X1538" i="7"/>
  <c r="X1537" i="7"/>
  <c r="X1536" i="7"/>
  <c r="X1535" i="7"/>
  <c r="X1534" i="7"/>
  <c r="X1533" i="7"/>
  <c r="X1532" i="7"/>
  <c r="X1531" i="7"/>
  <c r="X1530" i="7"/>
  <c r="X1529" i="7"/>
  <c r="X1528" i="7"/>
  <c r="X1527" i="7"/>
  <c r="X1526" i="7"/>
  <c r="X1525" i="7"/>
  <c r="X1524" i="7"/>
  <c r="X1523" i="7"/>
  <c r="X1522" i="7"/>
  <c r="X1521" i="7"/>
  <c r="X1520" i="7"/>
  <c r="X1519" i="7"/>
  <c r="X1518" i="7"/>
  <c r="X1517" i="7"/>
  <c r="X1516" i="7"/>
  <c r="X1515" i="7"/>
  <c r="X1514" i="7"/>
  <c r="X1513" i="7"/>
  <c r="X1512" i="7"/>
  <c r="X1511" i="7"/>
  <c r="X1510" i="7"/>
  <c r="X1509" i="7"/>
  <c r="X1508" i="7"/>
  <c r="X1507" i="7"/>
  <c r="X1506" i="7"/>
  <c r="X1505" i="7"/>
  <c r="X1504" i="7"/>
  <c r="X1503" i="7"/>
  <c r="X1502" i="7"/>
  <c r="X1501" i="7"/>
  <c r="X1500" i="7"/>
  <c r="X1499" i="7"/>
  <c r="X1498" i="7"/>
  <c r="X1497" i="7"/>
  <c r="X1496" i="7"/>
  <c r="X1495" i="7"/>
  <c r="X1494" i="7"/>
  <c r="X1493" i="7"/>
  <c r="X1492" i="7"/>
  <c r="X1491" i="7"/>
  <c r="X1490" i="7"/>
  <c r="X1489" i="7"/>
  <c r="X1488" i="7"/>
  <c r="X1487" i="7"/>
  <c r="X1486" i="7"/>
  <c r="X1485" i="7"/>
  <c r="X1484" i="7"/>
  <c r="X1483" i="7"/>
  <c r="X1482" i="7"/>
  <c r="X1481" i="7"/>
  <c r="X1480" i="7"/>
  <c r="X1479" i="7"/>
  <c r="X1478" i="7"/>
  <c r="X1477" i="7"/>
  <c r="X1476" i="7"/>
  <c r="X1475" i="7"/>
  <c r="X1474" i="7"/>
  <c r="X1473" i="7"/>
  <c r="X1472" i="7"/>
  <c r="X1471" i="7"/>
  <c r="X1470" i="7"/>
  <c r="X1469" i="7"/>
  <c r="X1468" i="7"/>
  <c r="X1467" i="7"/>
  <c r="X1466" i="7"/>
  <c r="X1465" i="7"/>
  <c r="X1464" i="7"/>
  <c r="X1463" i="7"/>
  <c r="X1462" i="7"/>
  <c r="X1461" i="7"/>
  <c r="X1460" i="7"/>
  <c r="X1459" i="7"/>
  <c r="X1458" i="7"/>
  <c r="X1457" i="7"/>
  <c r="X1456" i="7"/>
  <c r="X1455" i="7"/>
  <c r="X1454" i="7"/>
  <c r="X1453" i="7"/>
  <c r="X1452" i="7"/>
  <c r="X1451" i="7"/>
  <c r="X1450" i="7"/>
  <c r="X1449" i="7"/>
  <c r="X1448" i="7"/>
  <c r="X1447" i="7"/>
  <c r="X1446" i="7"/>
  <c r="X1445" i="7"/>
  <c r="X1444" i="7"/>
  <c r="X1443" i="7"/>
  <c r="X1442" i="7"/>
  <c r="X1441" i="7"/>
  <c r="X1440" i="7"/>
  <c r="X1439" i="7"/>
  <c r="X1438" i="7"/>
  <c r="X1437" i="7"/>
  <c r="X1436" i="7"/>
  <c r="X1435" i="7"/>
  <c r="X1434" i="7"/>
  <c r="X1433" i="7"/>
  <c r="X1432" i="7"/>
  <c r="X1431" i="7"/>
  <c r="X1430" i="7"/>
  <c r="X1429" i="7"/>
  <c r="X1428" i="7"/>
  <c r="X1427" i="7"/>
  <c r="X1426" i="7"/>
  <c r="X1425" i="7"/>
  <c r="X1424" i="7"/>
  <c r="X1423" i="7"/>
  <c r="X1422" i="7"/>
  <c r="X1421" i="7"/>
  <c r="X1420" i="7"/>
  <c r="X1419" i="7"/>
  <c r="X1418" i="7"/>
  <c r="X1417" i="7"/>
  <c r="X1416" i="7"/>
  <c r="X1415" i="7"/>
  <c r="X1414" i="7"/>
  <c r="X1413" i="7"/>
  <c r="X1412" i="7"/>
  <c r="X1411" i="7"/>
  <c r="X1410" i="7"/>
  <c r="X1409" i="7"/>
  <c r="X1408" i="7"/>
  <c r="X1407" i="7"/>
  <c r="X1406" i="7"/>
  <c r="X1405" i="7"/>
  <c r="X1404" i="7"/>
  <c r="X1403" i="7"/>
  <c r="X1402" i="7"/>
  <c r="X1401" i="7"/>
  <c r="X1400" i="7"/>
  <c r="X1399" i="7"/>
  <c r="X1398" i="7"/>
  <c r="X1397" i="7"/>
  <c r="X1396" i="7"/>
  <c r="X1395" i="7"/>
  <c r="X1394" i="7"/>
  <c r="X1393" i="7"/>
  <c r="X1392" i="7"/>
  <c r="X1391" i="7"/>
  <c r="X1390" i="7"/>
  <c r="X1389" i="7"/>
  <c r="X1388" i="7"/>
  <c r="X1387" i="7"/>
  <c r="X1386" i="7"/>
  <c r="X1385" i="7"/>
  <c r="X1384" i="7"/>
  <c r="X1383" i="7"/>
  <c r="X1382" i="7"/>
  <c r="X1381" i="7"/>
  <c r="X1380" i="7"/>
  <c r="X1379" i="7"/>
  <c r="X1378" i="7"/>
  <c r="X1377" i="7"/>
  <c r="X1376" i="7"/>
  <c r="X1375" i="7"/>
  <c r="X1374" i="7"/>
  <c r="X1373" i="7"/>
  <c r="X1372" i="7"/>
  <c r="X1371" i="7"/>
  <c r="X1370" i="7"/>
  <c r="X1369" i="7"/>
  <c r="X1368" i="7"/>
  <c r="X1367" i="7"/>
  <c r="X1366" i="7"/>
  <c r="X1365" i="7"/>
  <c r="X1364" i="7"/>
  <c r="X1363" i="7"/>
  <c r="X1362" i="7"/>
  <c r="X1361" i="7"/>
  <c r="X1360" i="7"/>
  <c r="X1359" i="7"/>
  <c r="X1358" i="7"/>
  <c r="X1357" i="7"/>
  <c r="X1356" i="7"/>
  <c r="X1355" i="7"/>
  <c r="X1354" i="7"/>
  <c r="X1353" i="7"/>
  <c r="X1352" i="7"/>
  <c r="X1351" i="7"/>
  <c r="X1350" i="7"/>
  <c r="X1349" i="7"/>
  <c r="X1348" i="7"/>
  <c r="X1347" i="7"/>
  <c r="X1346" i="7"/>
  <c r="X1345" i="7"/>
  <c r="X1344" i="7"/>
  <c r="X1343" i="7"/>
  <c r="X1342" i="7"/>
  <c r="X1341" i="7"/>
  <c r="X1340" i="7"/>
  <c r="X1339" i="7"/>
  <c r="X1338" i="7"/>
  <c r="X1337" i="7"/>
  <c r="X1336" i="7"/>
  <c r="X1335" i="7"/>
  <c r="X1334" i="7"/>
  <c r="X1333" i="7"/>
  <c r="X1332" i="7"/>
  <c r="X1331" i="7"/>
  <c r="X1330" i="7"/>
  <c r="X1329" i="7"/>
  <c r="X1328" i="7"/>
  <c r="X1327" i="7"/>
  <c r="X1326" i="7"/>
  <c r="X1325" i="7"/>
  <c r="X1324" i="7"/>
  <c r="X1323" i="7"/>
  <c r="X1322" i="7"/>
  <c r="X1321" i="7"/>
  <c r="X1320" i="7"/>
  <c r="X1319" i="7"/>
  <c r="X1318" i="7"/>
  <c r="X1317" i="7"/>
  <c r="X1316" i="7"/>
  <c r="X1315" i="7"/>
  <c r="X1314" i="7"/>
  <c r="X1313" i="7"/>
  <c r="X1312" i="7"/>
  <c r="X1311" i="7"/>
  <c r="X1310" i="7"/>
  <c r="X1309" i="7"/>
  <c r="X1308" i="7"/>
  <c r="X1307" i="7"/>
  <c r="X1306" i="7"/>
  <c r="X1305" i="7"/>
  <c r="X1304" i="7"/>
  <c r="X1303" i="7"/>
  <c r="X1302" i="7"/>
  <c r="X1301" i="7"/>
  <c r="X1300" i="7"/>
  <c r="X1299" i="7"/>
  <c r="X1298" i="7"/>
  <c r="X1297" i="7"/>
  <c r="X1296" i="7"/>
  <c r="X1295" i="7"/>
  <c r="X1294" i="7"/>
  <c r="X1293" i="7"/>
  <c r="X1292" i="7"/>
  <c r="X1291" i="7"/>
  <c r="X1290" i="7"/>
  <c r="X1289" i="7"/>
  <c r="X1288" i="7"/>
  <c r="X1287" i="7"/>
  <c r="X1286" i="7"/>
  <c r="X1285" i="7"/>
  <c r="X1284" i="7"/>
  <c r="X1283" i="7"/>
  <c r="X1282" i="7"/>
  <c r="X1281" i="7"/>
  <c r="X1280" i="7"/>
  <c r="X1279" i="7"/>
  <c r="X1278" i="7"/>
  <c r="X1277" i="7"/>
  <c r="X1276" i="7"/>
  <c r="X1275" i="7"/>
  <c r="X1274" i="7"/>
  <c r="X1273" i="7"/>
  <c r="X1272" i="7"/>
  <c r="X1271" i="7"/>
  <c r="X1270" i="7"/>
  <c r="X1269" i="7"/>
  <c r="X1268" i="7"/>
  <c r="X1267" i="7"/>
  <c r="X1266" i="7"/>
  <c r="X1265" i="7"/>
  <c r="X1264" i="7"/>
  <c r="X1263" i="7"/>
  <c r="X1262" i="7"/>
  <c r="X1261" i="7"/>
  <c r="X1260" i="7"/>
  <c r="X1259" i="7"/>
  <c r="X1258" i="7"/>
  <c r="X1257" i="7"/>
  <c r="X1256" i="7"/>
  <c r="X1255" i="7"/>
  <c r="X1254" i="7"/>
  <c r="X1253" i="7"/>
  <c r="X1252" i="7"/>
  <c r="X1251" i="7"/>
  <c r="X1250" i="7"/>
  <c r="X1249" i="7"/>
  <c r="X1248" i="7"/>
  <c r="X1247" i="7"/>
  <c r="X1246" i="7"/>
  <c r="X1245" i="7"/>
  <c r="X1244" i="7"/>
  <c r="X1243" i="7"/>
  <c r="X1242" i="7"/>
  <c r="X1241" i="7"/>
  <c r="X1240" i="7"/>
  <c r="X1239" i="7"/>
  <c r="X1238" i="7"/>
  <c r="X1237" i="7"/>
  <c r="X1236" i="7"/>
  <c r="X1235" i="7"/>
  <c r="X1234" i="7"/>
  <c r="X1233" i="7"/>
  <c r="X1232" i="7"/>
  <c r="X1231" i="7"/>
  <c r="X1230" i="7"/>
  <c r="X1229" i="7"/>
  <c r="X1228" i="7"/>
  <c r="X1227" i="7"/>
  <c r="X1226" i="7"/>
  <c r="X1225" i="7"/>
  <c r="X1224" i="7"/>
  <c r="X1223" i="7"/>
  <c r="X1222" i="7"/>
  <c r="X1221" i="7"/>
  <c r="X1220" i="7"/>
  <c r="X1219" i="7"/>
  <c r="X1218" i="7"/>
  <c r="X1217" i="7"/>
  <c r="X1216" i="7"/>
  <c r="X1215" i="7"/>
  <c r="X1214" i="7"/>
  <c r="X1213" i="7"/>
  <c r="X1212" i="7"/>
  <c r="X1211" i="7"/>
  <c r="X1210" i="7"/>
  <c r="X1209" i="7"/>
  <c r="X1208" i="7"/>
  <c r="X1207" i="7"/>
  <c r="X1206" i="7"/>
  <c r="X1205" i="7"/>
  <c r="X1204" i="7"/>
  <c r="X1203" i="7"/>
  <c r="X1202" i="7"/>
  <c r="X1201" i="7"/>
  <c r="X1200" i="7"/>
  <c r="X1199" i="7"/>
  <c r="X1198" i="7"/>
  <c r="X1197" i="7"/>
  <c r="X1196" i="7"/>
  <c r="X1195" i="7"/>
  <c r="X1194" i="7"/>
  <c r="X1193" i="7"/>
  <c r="X1192" i="7"/>
  <c r="X1191" i="7"/>
  <c r="X1190" i="7"/>
  <c r="X1189" i="7"/>
  <c r="X1188" i="7"/>
  <c r="X1187" i="7"/>
  <c r="X1186" i="7"/>
  <c r="X1185" i="7"/>
  <c r="X1184" i="7"/>
  <c r="X1183" i="7"/>
  <c r="X1182" i="7"/>
  <c r="X1181" i="7"/>
  <c r="X1180" i="7"/>
  <c r="X1179" i="7"/>
  <c r="X1178" i="7"/>
  <c r="X1177" i="7"/>
  <c r="X1176" i="7"/>
  <c r="X1175" i="7"/>
  <c r="X1174" i="7"/>
  <c r="X1173" i="7"/>
  <c r="X1172" i="7"/>
  <c r="X1171" i="7"/>
  <c r="X1170" i="7"/>
  <c r="X1169" i="7"/>
  <c r="X1168" i="7"/>
  <c r="X1167" i="7"/>
  <c r="X1166" i="7"/>
  <c r="X1165" i="7"/>
  <c r="X1164" i="7"/>
  <c r="X1163" i="7"/>
  <c r="X1162" i="7"/>
  <c r="X1161" i="7"/>
  <c r="X1160" i="7"/>
  <c r="X1159" i="7"/>
  <c r="X1158" i="7"/>
  <c r="X1157" i="7"/>
  <c r="X1156" i="7"/>
  <c r="X1155" i="7"/>
  <c r="X1154" i="7"/>
  <c r="X1153" i="7"/>
  <c r="X1152" i="7"/>
  <c r="X1151" i="7"/>
  <c r="X1150" i="7"/>
  <c r="X1149" i="7"/>
  <c r="X1148" i="7"/>
  <c r="X1147" i="7"/>
  <c r="X1146" i="7"/>
  <c r="X1145" i="7"/>
  <c r="X1144" i="7"/>
  <c r="X1143" i="7"/>
  <c r="X1142" i="7"/>
  <c r="X1141" i="7"/>
  <c r="X1140" i="7"/>
  <c r="X1139" i="7"/>
  <c r="X1138" i="7"/>
  <c r="X1137" i="7"/>
  <c r="X1136" i="7"/>
  <c r="X1135" i="7"/>
  <c r="X1134" i="7"/>
  <c r="X1133" i="7"/>
  <c r="X1132" i="7"/>
  <c r="X1131" i="7"/>
  <c r="X1130" i="7"/>
  <c r="X1129" i="7"/>
  <c r="X1128" i="7"/>
  <c r="X1127" i="7"/>
  <c r="X1126" i="7"/>
  <c r="X1125" i="7"/>
  <c r="X1124" i="7"/>
  <c r="X1123" i="7"/>
  <c r="X1122" i="7"/>
  <c r="X1121" i="7"/>
  <c r="X1120" i="7"/>
  <c r="X1119" i="7"/>
  <c r="X1118" i="7"/>
  <c r="X1117" i="7"/>
  <c r="X1116" i="7"/>
  <c r="X1115" i="7"/>
  <c r="X1114" i="7"/>
  <c r="X1113" i="7"/>
  <c r="X1112" i="7"/>
  <c r="X1111" i="7"/>
  <c r="X1110" i="7"/>
  <c r="X1109" i="7"/>
  <c r="X1108" i="7"/>
  <c r="X1107" i="7"/>
  <c r="X1106" i="7"/>
  <c r="X1105" i="7"/>
  <c r="X1104" i="7"/>
  <c r="X1103" i="7"/>
  <c r="X1102" i="7"/>
  <c r="X1101" i="7"/>
  <c r="X1100" i="7"/>
  <c r="X1099" i="7"/>
  <c r="X1098" i="7"/>
  <c r="X1097" i="7"/>
  <c r="X1096" i="7"/>
  <c r="X1095" i="7"/>
  <c r="X1094" i="7"/>
  <c r="X1093" i="7"/>
  <c r="X1092" i="7"/>
  <c r="X1091" i="7"/>
  <c r="X1090" i="7"/>
  <c r="X1089" i="7"/>
  <c r="X1088" i="7"/>
  <c r="X1087" i="7"/>
  <c r="X1086" i="7"/>
  <c r="X1085" i="7"/>
  <c r="X1084" i="7"/>
  <c r="X1083" i="7"/>
  <c r="X1082" i="7"/>
  <c r="X1081" i="7"/>
  <c r="X1080" i="7"/>
  <c r="X1079" i="7"/>
  <c r="X1078" i="7"/>
  <c r="X1077" i="7"/>
  <c r="X1076" i="7"/>
  <c r="X1075" i="7"/>
  <c r="X1074" i="7"/>
  <c r="X1073" i="7"/>
  <c r="X1072" i="7"/>
  <c r="X1071" i="7"/>
  <c r="X1070" i="7"/>
  <c r="X1069" i="7"/>
  <c r="X1068" i="7"/>
  <c r="X1067" i="7"/>
  <c r="X1066" i="7"/>
  <c r="X1065" i="7"/>
  <c r="X1064" i="7"/>
  <c r="X1063" i="7"/>
  <c r="X1062" i="7"/>
  <c r="X1061" i="7"/>
  <c r="X1060" i="7"/>
  <c r="X1059" i="7"/>
  <c r="X1058" i="7"/>
  <c r="X1057" i="7"/>
  <c r="X1056" i="7"/>
  <c r="X1055" i="7"/>
  <c r="X1054" i="7"/>
  <c r="X1053" i="7"/>
  <c r="X1052" i="7"/>
  <c r="X1051" i="7"/>
  <c r="X1050" i="7"/>
  <c r="X1049" i="7"/>
  <c r="X1048" i="7"/>
  <c r="X1047" i="7"/>
  <c r="X1046" i="7"/>
  <c r="X1045" i="7"/>
  <c r="X1044" i="7"/>
  <c r="X1043" i="7"/>
  <c r="X1042" i="7"/>
  <c r="X1041" i="7"/>
  <c r="X1040" i="7"/>
  <c r="X1039" i="7"/>
  <c r="X1038" i="7"/>
  <c r="X1037" i="7"/>
  <c r="X1036" i="7"/>
  <c r="X1035" i="7"/>
  <c r="X1034" i="7"/>
  <c r="X1033" i="7"/>
  <c r="X1032" i="7"/>
  <c r="X1031" i="7"/>
  <c r="X1030" i="7"/>
  <c r="X1029" i="7"/>
  <c r="X1028" i="7"/>
  <c r="X1027" i="7"/>
  <c r="X1026" i="7"/>
  <c r="X1025" i="7"/>
  <c r="X1024" i="7"/>
  <c r="X1023" i="7"/>
  <c r="X1022" i="7"/>
  <c r="X1021" i="7"/>
  <c r="X1020" i="7"/>
  <c r="X1019" i="7"/>
  <c r="X1018" i="7"/>
  <c r="X1017" i="7"/>
  <c r="X1016" i="7"/>
  <c r="X1015" i="7"/>
  <c r="X1014" i="7"/>
  <c r="X1013" i="7"/>
  <c r="X1012" i="7"/>
  <c r="X1011" i="7"/>
  <c r="X1010" i="7"/>
  <c r="X1009" i="7"/>
  <c r="X1008" i="7"/>
  <c r="X1007" i="7"/>
  <c r="X1006" i="7"/>
  <c r="X1005" i="7"/>
  <c r="X1004" i="7"/>
  <c r="X1003" i="7"/>
  <c r="X1002" i="7"/>
  <c r="X1001" i="7"/>
  <c r="X1000" i="7"/>
  <c r="X999" i="7"/>
  <c r="X998" i="7"/>
  <c r="X997" i="7"/>
  <c r="X996" i="7"/>
  <c r="X995" i="7"/>
  <c r="X994" i="7"/>
  <c r="X993" i="7"/>
  <c r="X992" i="7"/>
  <c r="X991" i="7"/>
  <c r="X990" i="7"/>
  <c r="X989" i="7"/>
  <c r="X988" i="7"/>
  <c r="X987" i="7"/>
  <c r="X986" i="7"/>
  <c r="X985" i="7"/>
  <c r="X984" i="7"/>
  <c r="X983" i="7"/>
  <c r="X982" i="7"/>
  <c r="X981" i="7"/>
  <c r="X980" i="7"/>
  <c r="X979" i="7"/>
  <c r="X978" i="7"/>
  <c r="X977" i="7"/>
  <c r="X976" i="7"/>
  <c r="X975" i="7"/>
  <c r="X974" i="7"/>
  <c r="X973" i="7"/>
  <c r="X972" i="7"/>
  <c r="X971" i="7"/>
  <c r="X970" i="7"/>
  <c r="X969" i="7"/>
  <c r="X968" i="7"/>
  <c r="X967" i="7"/>
  <c r="X966" i="7"/>
  <c r="X965" i="7"/>
  <c r="X964" i="7"/>
  <c r="X963" i="7"/>
  <c r="X962" i="7"/>
  <c r="X961" i="7"/>
  <c r="X960" i="7"/>
  <c r="X959" i="7"/>
  <c r="X958" i="7"/>
  <c r="X957" i="7"/>
  <c r="X956" i="7"/>
  <c r="X955" i="7"/>
  <c r="X954" i="7"/>
  <c r="X953" i="7"/>
  <c r="X952" i="7"/>
  <c r="X951" i="7"/>
  <c r="X950" i="7"/>
  <c r="X949" i="7"/>
  <c r="X948" i="7"/>
  <c r="X947" i="7"/>
  <c r="X946" i="7"/>
  <c r="X945" i="7"/>
  <c r="X944" i="7"/>
  <c r="X943" i="7"/>
  <c r="X942" i="7"/>
  <c r="X941" i="7"/>
  <c r="X940" i="7"/>
  <c r="X939" i="7"/>
  <c r="X938" i="7"/>
  <c r="X937" i="7"/>
  <c r="X936" i="7"/>
  <c r="X935" i="7"/>
  <c r="X934" i="7"/>
  <c r="X933" i="7"/>
  <c r="X932" i="7"/>
  <c r="X931" i="7"/>
  <c r="X930" i="7"/>
  <c r="X929" i="7"/>
  <c r="X928" i="7"/>
  <c r="X927" i="7"/>
  <c r="X926" i="7"/>
  <c r="X925" i="7"/>
  <c r="X924" i="7"/>
  <c r="X923" i="7"/>
  <c r="X922" i="7"/>
  <c r="X921" i="7"/>
  <c r="X920" i="7"/>
  <c r="X919" i="7"/>
  <c r="X918" i="7"/>
  <c r="X917" i="7"/>
  <c r="X916" i="7"/>
  <c r="X915" i="7"/>
  <c r="X914" i="7"/>
  <c r="X913" i="7"/>
  <c r="X912" i="7"/>
  <c r="X911" i="7"/>
  <c r="X910" i="7"/>
  <c r="X909" i="7"/>
  <c r="X908" i="7"/>
  <c r="X907" i="7"/>
  <c r="X906" i="7"/>
  <c r="X905" i="7"/>
  <c r="X904" i="7"/>
  <c r="X903" i="7"/>
  <c r="X902" i="7"/>
  <c r="X901" i="7"/>
  <c r="X900" i="7"/>
  <c r="X899" i="7"/>
  <c r="X898" i="7"/>
  <c r="X897" i="7"/>
  <c r="X896" i="7"/>
  <c r="X895" i="7"/>
  <c r="X894" i="7"/>
  <c r="X893" i="7"/>
  <c r="X892" i="7"/>
  <c r="X891" i="7"/>
  <c r="X890" i="7"/>
  <c r="X889" i="7"/>
  <c r="X888" i="7"/>
  <c r="X887" i="7"/>
  <c r="X886" i="7"/>
  <c r="X885" i="7"/>
  <c r="X884" i="7"/>
  <c r="X883" i="7"/>
  <c r="X882" i="7"/>
  <c r="X881" i="7"/>
  <c r="X880" i="7"/>
  <c r="X879" i="7"/>
  <c r="X878" i="7"/>
  <c r="X877" i="7"/>
  <c r="X876" i="7"/>
  <c r="X875" i="7"/>
  <c r="X874" i="7"/>
  <c r="X873" i="7"/>
  <c r="X872" i="7"/>
  <c r="X871" i="7"/>
  <c r="X870" i="7"/>
  <c r="X869" i="7"/>
  <c r="X868" i="7"/>
  <c r="X867" i="7"/>
  <c r="X866" i="7"/>
  <c r="X865" i="7"/>
  <c r="X864" i="7"/>
  <c r="X863" i="7"/>
  <c r="X862" i="7"/>
  <c r="X861" i="7"/>
  <c r="X860" i="7"/>
  <c r="X859" i="7"/>
  <c r="X858" i="7"/>
  <c r="X857" i="7"/>
  <c r="X856" i="7"/>
  <c r="X855" i="7"/>
  <c r="X854" i="7"/>
  <c r="X853" i="7"/>
  <c r="X852" i="7"/>
  <c r="X851" i="7"/>
  <c r="X850" i="7"/>
  <c r="X849" i="7"/>
  <c r="X848" i="7"/>
  <c r="X847" i="7"/>
  <c r="X846" i="7"/>
  <c r="X845" i="7"/>
  <c r="X844" i="7"/>
  <c r="X843" i="7"/>
  <c r="X842" i="7"/>
  <c r="X841" i="7"/>
  <c r="X840" i="7"/>
  <c r="X839" i="7"/>
  <c r="X838" i="7"/>
  <c r="X837" i="7"/>
  <c r="X836" i="7"/>
  <c r="X835" i="7"/>
  <c r="X834" i="7"/>
  <c r="X833" i="7"/>
  <c r="X832" i="7"/>
  <c r="X831" i="7"/>
  <c r="X830" i="7"/>
  <c r="X829" i="7"/>
  <c r="X828" i="7"/>
  <c r="X827" i="7"/>
  <c r="X826" i="7"/>
  <c r="X825" i="7"/>
  <c r="X824" i="7"/>
  <c r="X823" i="7"/>
  <c r="X822" i="7"/>
  <c r="X821" i="7"/>
  <c r="X820" i="7"/>
  <c r="X819" i="7"/>
  <c r="X818" i="7"/>
  <c r="X817" i="7"/>
  <c r="X816" i="7"/>
  <c r="X815" i="7"/>
  <c r="X814" i="7"/>
  <c r="X813" i="7"/>
  <c r="X812" i="7"/>
  <c r="X811" i="7"/>
  <c r="X810" i="7"/>
  <c r="X809" i="7"/>
  <c r="X808" i="7"/>
  <c r="X807" i="7"/>
  <c r="X806" i="7"/>
  <c r="X805" i="7"/>
  <c r="X804" i="7"/>
  <c r="X803" i="7"/>
  <c r="X802" i="7"/>
  <c r="X801" i="7"/>
  <c r="X800" i="7"/>
  <c r="X799" i="7"/>
  <c r="X798" i="7"/>
  <c r="X797" i="7"/>
  <c r="X796" i="7"/>
  <c r="X795" i="7"/>
  <c r="X794" i="7"/>
  <c r="X793" i="7"/>
  <c r="X792" i="7"/>
  <c r="X791" i="7"/>
  <c r="X790" i="7"/>
  <c r="X789" i="7"/>
  <c r="X788" i="7"/>
  <c r="X787" i="7"/>
  <c r="X786" i="7"/>
  <c r="X785" i="7"/>
  <c r="X784" i="7"/>
  <c r="X783" i="7"/>
  <c r="X782" i="7"/>
  <c r="X781" i="7"/>
  <c r="X780" i="7"/>
  <c r="X779" i="7"/>
  <c r="X778" i="7"/>
  <c r="X777" i="7"/>
  <c r="X776" i="7"/>
  <c r="X775" i="7"/>
  <c r="X774" i="7"/>
  <c r="X773" i="7"/>
  <c r="X772" i="7"/>
  <c r="X771" i="7"/>
  <c r="X770" i="7"/>
  <c r="X769" i="7"/>
  <c r="X768" i="7"/>
  <c r="X767" i="7"/>
  <c r="X766" i="7"/>
  <c r="X765" i="7"/>
  <c r="X764" i="7"/>
  <c r="X763" i="7"/>
  <c r="X762" i="7"/>
  <c r="X761" i="7"/>
  <c r="X760" i="7"/>
  <c r="X759" i="7"/>
  <c r="X758" i="7"/>
  <c r="X757" i="7"/>
  <c r="X756" i="7"/>
  <c r="X755" i="7"/>
  <c r="X754" i="7"/>
  <c r="X753" i="7"/>
  <c r="X752" i="7"/>
  <c r="X751" i="7"/>
  <c r="X750" i="7"/>
  <c r="X749" i="7"/>
  <c r="X748" i="7"/>
  <c r="X747" i="7"/>
  <c r="X746" i="7"/>
  <c r="X745" i="7"/>
  <c r="X744" i="7"/>
  <c r="X743" i="7"/>
  <c r="X742" i="7"/>
  <c r="X741" i="7"/>
  <c r="X740" i="7"/>
  <c r="X739" i="7"/>
  <c r="X738" i="7"/>
  <c r="X737" i="7"/>
  <c r="X736" i="7"/>
  <c r="X735" i="7"/>
  <c r="X734" i="7"/>
  <c r="X733" i="7"/>
  <c r="X732" i="7"/>
  <c r="X731" i="7"/>
  <c r="X730" i="7"/>
  <c r="X729" i="7"/>
  <c r="X728" i="7"/>
  <c r="X727" i="7"/>
  <c r="X726" i="7"/>
  <c r="X725" i="7"/>
  <c r="X724" i="7"/>
  <c r="X723" i="7"/>
  <c r="X722" i="7"/>
  <c r="X721" i="7"/>
  <c r="X720" i="7"/>
  <c r="X719" i="7"/>
  <c r="X718" i="7"/>
  <c r="X717" i="7"/>
  <c r="X716" i="7"/>
  <c r="X715" i="7"/>
  <c r="X714" i="7"/>
  <c r="X713" i="7"/>
  <c r="X712" i="7"/>
  <c r="X711" i="7"/>
  <c r="X710" i="7"/>
  <c r="X709" i="7"/>
  <c r="X708" i="7"/>
  <c r="X707" i="7"/>
  <c r="X706" i="7"/>
  <c r="X705" i="7"/>
  <c r="X704" i="7"/>
  <c r="X703" i="7"/>
  <c r="X702" i="7"/>
  <c r="X701" i="7"/>
  <c r="X700" i="7"/>
  <c r="X699" i="7"/>
  <c r="X698" i="7"/>
  <c r="X697" i="7"/>
  <c r="X696" i="7"/>
  <c r="X695" i="7"/>
  <c r="X694" i="7"/>
  <c r="X693" i="7"/>
  <c r="X692" i="7"/>
  <c r="X691" i="7"/>
  <c r="X690" i="7"/>
  <c r="X689" i="7"/>
  <c r="X688" i="7"/>
  <c r="X687" i="7"/>
  <c r="X686" i="7"/>
  <c r="X685" i="7"/>
  <c r="X684" i="7"/>
  <c r="X683" i="7"/>
  <c r="X682" i="7"/>
  <c r="X681" i="7"/>
  <c r="X680" i="7"/>
  <c r="X679" i="7"/>
  <c r="X678" i="7"/>
  <c r="X677" i="7"/>
  <c r="X676" i="7"/>
  <c r="X675" i="7"/>
  <c r="X674" i="7"/>
  <c r="X673" i="7"/>
  <c r="X672" i="7"/>
  <c r="X671" i="7"/>
  <c r="X670" i="7"/>
  <c r="X669" i="7"/>
  <c r="X668" i="7"/>
  <c r="X667" i="7"/>
  <c r="X666" i="7"/>
  <c r="X665" i="7"/>
  <c r="X664" i="7"/>
  <c r="X663" i="7"/>
  <c r="X662" i="7"/>
  <c r="X661" i="7"/>
  <c r="X660" i="7"/>
  <c r="X659" i="7"/>
  <c r="X658" i="7"/>
  <c r="X657" i="7"/>
  <c r="X656" i="7"/>
  <c r="X655" i="7"/>
  <c r="X654" i="7"/>
  <c r="X653" i="7"/>
  <c r="X652" i="7"/>
  <c r="X651" i="7"/>
  <c r="X650" i="7"/>
  <c r="X649" i="7"/>
  <c r="X648" i="7"/>
  <c r="X647" i="7"/>
  <c r="X646" i="7"/>
  <c r="X645" i="7"/>
  <c r="X644" i="7"/>
  <c r="X643" i="7"/>
  <c r="X642" i="7"/>
  <c r="X641" i="7"/>
  <c r="X640" i="7"/>
  <c r="X639" i="7"/>
  <c r="X638" i="7"/>
  <c r="X637" i="7"/>
  <c r="X636" i="7"/>
  <c r="X635" i="7"/>
  <c r="X634" i="7"/>
  <c r="X633" i="7"/>
  <c r="X632" i="7"/>
  <c r="X631" i="7"/>
  <c r="X630" i="7"/>
  <c r="X629" i="7"/>
  <c r="X628" i="7"/>
  <c r="X627" i="7"/>
  <c r="X626" i="7"/>
  <c r="X625" i="7"/>
  <c r="X624" i="7"/>
  <c r="X623" i="7"/>
  <c r="X622" i="7"/>
  <c r="X621" i="7"/>
  <c r="X620" i="7"/>
  <c r="X619" i="7"/>
  <c r="X618" i="7"/>
  <c r="X617" i="7"/>
  <c r="X616" i="7"/>
  <c r="X615" i="7"/>
  <c r="X614" i="7"/>
  <c r="X613" i="7"/>
  <c r="X612" i="7"/>
  <c r="X611" i="7"/>
  <c r="X610" i="7"/>
  <c r="X609" i="7"/>
  <c r="X608" i="7"/>
  <c r="X607" i="7"/>
  <c r="X606" i="7"/>
  <c r="X605" i="7"/>
  <c r="X604" i="7"/>
  <c r="X603" i="7"/>
  <c r="X602" i="7"/>
  <c r="X601" i="7"/>
  <c r="X600" i="7"/>
  <c r="X599" i="7"/>
  <c r="X598" i="7"/>
  <c r="X597" i="7"/>
  <c r="X596" i="7"/>
  <c r="X595" i="7"/>
  <c r="X594" i="7"/>
  <c r="X593" i="7"/>
  <c r="X592" i="7"/>
  <c r="X591" i="7"/>
  <c r="X590" i="7"/>
  <c r="X589" i="7"/>
  <c r="X588" i="7"/>
  <c r="X587" i="7"/>
  <c r="X586" i="7"/>
  <c r="X585" i="7"/>
  <c r="X584" i="7"/>
  <c r="X583" i="7"/>
  <c r="X582" i="7"/>
  <c r="X581" i="7"/>
  <c r="X580" i="7"/>
  <c r="X579" i="7"/>
  <c r="X578" i="7"/>
  <c r="X577" i="7"/>
  <c r="X576" i="7"/>
  <c r="X575" i="7"/>
  <c r="X574" i="7"/>
  <c r="X573" i="7"/>
  <c r="X572" i="7"/>
  <c r="X571" i="7"/>
  <c r="X570" i="7"/>
  <c r="X569" i="7"/>
  <c r="X568" i="7"/>
  <c r="X567" i="7"/>
  <c r="X566" i="7"/>
  <c r="X565" i="7"/>
  <c r="X564" i="7"/>
  <c r="X563" i="7"/>
  <c r="X562" i="7"/>
  <c r="X561" i="7"/>
  <c r="X560" i="7"/>
  <c r="X559" i="7"/>
  <c r="X558" i="7"/>
  <c r="X557" i="7"/>
  <c r="X556" i="7"/>
  <c r="X555" i="7"/>
  <c r="X554" i="7"/>
  <c r="X553" i="7"/>
  <c r="X552" i="7"/>
  <c r="X551" i="7"/>
  <c r="X550" i="7"/>
  <c r="X549" i="7"/>
  <c r="X548" i="7"/>
  <c r="X547" i="7"/>
  <c r="X546" i="7"/>
  <c r="X545" i="7"/>
  <c r="X544" i="7"/>
  <c r="X543" i="7"/>
  <c r="X542" i="7"/>
  <c r="X541" i="7"/>
  <c r="X540" i="7"/>
  <c r="X539" i="7"/>
  <c r="X538" i="7"/>
  <c r="X537" i="7"/>
  <c r="X536" i="7"/>
  <c r="X535" i="7"/>
  <c r="X534" i="7"/>
  <c r="X533" i="7"/>
  <c r="X532" i="7"/>
  <c r="X531" i="7"/>
  <c r="X530" i="7"/>
  <c r="X529" i="7"/>
  <c r="X528" i="7"/>
  <c r="X527" i="7"/>
  <c r="X526" i="7"/>
  <c r="X525" i="7"/>
  <c r="X524" i="7"/>
  <c r="X523" i="7"/>
  <c r="X522" i="7"/>
  <c r="X521" i="7"/>
  <c r="X520" i="7"/>
  <c r="X519" i="7"/>
  <c r="X518" i="7"/>
  <c r="X517" i="7"/>
  <c r="X516" i="7"/>
  <c r="X515" i="7"/>
  <c r="X514" i="7"/>
  <c r="X513" i="7"/>
  <c r="X512" i="7"/>
  <c r="X511" i="7"/>
  <c r="X510" i="7"/>
  <c r="X509" i="7"/>
  <c r="X508" i="7"/>
  <c r="X507" i="7"/>
  <c r="X506" i="7"/>
  <c r="X505" i="7"/>
  <c r="X504" i="7"/>
  <c r="X503" i="7"/>
  <c r="X502" i="7"/>
  <c r="X501" i="7"/>
  <c r="X500" i="7"/>
  <c r="X499" i="7"/>
  <c r="X498" i="7"/>
  <c r="X497" i="7"/>
  <c r="X496" i="7"/>
  <c r="X495" i="7"/>
  <c r="X494" i="7"/>
  <c r="X493" i="7"/>
  <c r="X492" i="7"/>
  <c r="X491" i="7"/>
  <c r="X490" i="7"/>
  <c r="X489" i="7"/>
  <c r="X488" i="7"/>
  <c r="X487" i="7"/>
  <c r="X486" i="7"/>
  <c r="X485" i="7"/>
  <c r="X484" i="7"/>
  <c r="X483" i="7"/>
  <c r="X482" i="7"/>
  <c r="X481" i="7"/>
  <c r="X480" i="7"/>
  <c r="X479" i="7"/>
  <c r="X478" i="7"/>
  <c r="X477" i="7"/>
  <c r="X476" i="7"/>
  <c r="X475" i="7"/>
  <c r="X474" i="7"/>
  <c r="X473" i="7"/>
  <c r="X472" i="7"/>
  <c r="X471" i="7"/>
  <c r="X470" i="7"/>
  <c r="X469" i="7"/>
  <c r="X468" i="7"/>
  <c r="X467" i="7"/>
  <c r="X466" i="7"/>
  <c r="X465" i="7"/>
  <c r="X464" i="7"/>
  <c r="X463" i="7"/>
  <c r="X462" i="7"/>
  <c r="X461" i="7"/>
  <c r="X460" i="7"/>
  <c r="X459" i="7"/>
  <c r="X458" i="7"/>
  <c r="X457" i="7"/>
  <c r="X456" i="7"/>
  <c r="X455" i="7"/>
  <c r="X454" i="7"/>
  <c r="X453" i="7"/>
  <c r="X452" i="7"/>
  <c r="X451" i="7"/>
  <c r="X450" i="7"/>
  <c r="X449" i="7"/>
  <c r="X448" i="7"/>
  <c r="X447" i="7"/>
  <c r="X446" i="7"/>
  <c r="X445" i="7"/>
  <c r="X444" i="7"/>
  <c r="X443" i="7"/>
  <c r="X442" i="7"/>
  <c r="X441" i="7"/>
  <c r="X440" i="7"/>
  <c r="X439" i="7"/>
  <c r="X438" i="7"/>
  <c r="X437" i="7"/>
  <c r="X436" i="7"/>
  <c r="X435" i="7"/>
  <c r="X434" i="7"/>
  <c r="X433" i="7"/>
  <c r="X432" i="7"/>
  <c r="X431" i="7"/>
  <c r="X430" i="7"/>
  <c r="X429" i="7"/>
  <c r="X428" i="7"/>
  <c r="X427" i="7"/>
  <c r="X426" i="7"/>
  <c r="X425" i="7"/>
  <c r="X424" i="7"/>
  <c r="X423" i="7"/>
  <c r="X422" i="7"/>
  <c r="X421" i="7"/>
  <c r="X420" i="7"/>
  <c r="X419" i="7"/>
  <c r="X418" i="7"/>
  <c r="X417" i="7"/>
  <c r="X416" i="7"/>
  <c r="X415" i="7"/>
  <c r="X414" i="7"/>
  <c r="X413" i="7"/>
  <c r="X412" i="7"/>
  <c r="X411" i="7"/>
  <c r="X410" i="7"/>
  <c r="X409" i="7"/>
  <c r="X408" i="7"/>
  <c r="X407" i="7"/>
  <c r="X406" i="7"/>
  <c r="X405" i="7"/>
  <c r="X404" i="7"/>
  <c r="X403" i="7"/>
  <c r="X402" i="7"/>
  <c r="X401" i="7"/>
  <c r="X400" i="7"/>
  <c r="X399" i="7"/>
  <c r="X398" i="7"/>
  <c r="X397" i="7"/>
  <c r="X396" i="7"/>
  <c r="X395" i="7"/>
  <c r="X394" i="7"/>
  <c r="X393" i="7"/>
  <c r="X392" i="7"/>
  <c r="X391" i="7"/>
  <c r="X390" i="7"/>
  <c r="X389" i="7"/>
  <c r="X388" i="7"/>
  <c r="X387" i="7"/>
  <c r="X386" i="7"/>
  <c r="X385" i="7"/>
  <c r="X384" i="7"/>
  <c r="X383" i="7"/>
  <c r="X382" i="7"/>
  <c r="X381" i="7"/>
  <c r="X380" i="7"/>
  <c r="X379" i="7"/>
  <c r="X378" i="7"/>
  <c r="X377" i="7"/>
  <c r="X376" i="7"/>
  <c r="X375" i="7"/>
  <c r="X374" i="7"/>
  <c r="X373" i="7"/>
  <c r="X372" i="7"/>
  <c r="X371" i="7"/>
  <c r="X370" i="7"/>
  <c r="X369" i="7"/>
  <c r="X368" i="7"/>
  <c r="X367" i="7"/>
  <c r="X366" i="7"/>
  <c r="X365" i="7"/>
  <c r="X364" i="7"/>
  <c r="X363" i="7"/>
  <c r="X362" i="7"/>
  <c r="X361" i="7"/>
  <c r="X360" i="7"/>
  <c r="X359" i="7"/>
  <c r="X358" i="7"/>
  <c r="X357" i="7"/>
  <c r="X356" i="7"/>
  <c r="X355" i="7"/>
  <c r="X354" i="7"/>
  <c r="X353" i="7"/>
  <c r="X352" i="7"/>
  <c r="X351" i="7"/>
  <c r="X350" i="7"/>
  <c r="X349" i="7"/>
  <c r="X348" i="7"/>
  <c r="X347" i="7"/>
  <c r="X346" i="7"/>
  <c r="X345" i="7"/>
  <c r="X344" i="7"/>
  <c r="X343" i="7"/>
  <c r="X342" i="7"/>
  <c r="X341" i="7"/>
  <c r="X340" i="7"/>
  <c r="X339" i="7"/>
  <c r="X338" i="7"/>
  <c r="X337" i="7"/>
  <c r="X336" i="7"/>
  <c r="X335" i="7"/>
  <c r="X334" i="7"/>
  <c r="X333" i="7"/>
  <c r="X332" i="7"/>
  <c r="X331" i="7"/>
  <c r="X330" i="7"/>
  <c r="X329" i="7"/>
  <c r="X328" i="7"/>
  <c r="X327" i="7"/>
  <c r="X326" i="7"/>
  <c r="X325" i="7"/>
  <c r="X324" i="7"/>
  <c r="X323" i="7"/>
  <c r="X322" i="7"/>
  <c r="X321" i="7"/>
  <c r="X320" i="7"/>
  <c r="X319" i="7"/>
  <c r="X318" i="7"/>
  <c r="X317" i="7"/>
  <c r="X316" i="7"/>
  <c r="X315" i="7"/>
  <c r="X314" i="7"/>
  <c r="X313" i="7"/>
  <c r="X312" i="7"/>
  <c r="X311" i="7"/>
  <c r="X310" i="7"/>
  <c r="X309" i="7"/>
  <c r="X308" i="7"/>
  <c r="X307" i="7"/>
  <c r="X306" i="7"/>
  <c r="X305" i="7"/>
  <c r="X304" i="7"/>
  <c r="X303" i="7"/>
  <c r="X302" i="7"/>
  <c r="X301" i="7"/>
  <c r="X300" i="7"/>
  <c r="X299" i="7"/>
  <c r="X298" i="7"/>
  <c r="X297" i="7"/>
  <c r="X296" i="7"/>
  <c r="X295" i="7"/>
  <c r="X294" i="7"/>
  <c r="X293" i="7"/>
  <c r="X292" i="7"/>
  <c r="X291" i="7"/>
  <c r="X290" i="7"/>
  <c r="X289" i="7"/>
  <c r="X288" i="7"/>
  <c r="X287" i="7"/>
  <c r="X286" i="7"/>
  <c r="X285" i="7"/>
  <c r="X284" i="7"/>
  <c r="X283" i="7"/>
  <c r="X282" i="7"/>
  <c r="X281" i="7"/>
  <c r="X280" i="7"/>
  <c r="X279" i="7"/>
  <c r="X278" i="7"/>
  <c r="X277" i="7"/>
  <c r="X276" i="7"/>
  <c r="X275" i="7"/>
  <c r="X274" i="7"/>
  <c r="X273" i="7"/>
  <c r="X272" i="7"/>
  <c r="X271" i="7"/>
  <c r="X270" i="7"/>
  <c r="X269" i="7"/>
  <c r="X268" i="7"/>
  <c r="X267" i="7"/>
  <c r="X266" i="7"/>
  <c r="X265" i="7"/>
  <c r="X264" i="7"/>
  <c r="X263" i="7"/>
  <c r="X262" i="7"/>
  <c r="X261" i="7"/>
  <c r="X260" i="7"/>
  <c r="X259" i="7"/>
  <c r="X258" i="7"/>
  <c r="X257" i="7"/>
  <c r="X256" i="7"/>
  <c r="X255" i="7"/>
  <c r="X254" i="7"/>
  <c r="X253" i="7"/>
  <c r="X252" i="7"/>
  <c r="X251" i="7"/>
  <c r="X250" i="7"/>
  <c r="X249" i="7"/>
  <c r="X248" i="7"/>
  <c r="X247" i="7"/>
  <c r="X246" i="7"/>
  <c r="X245" i="7"/>
  <c r="X244" i="7"/>
  <c r="X243" i="7"/>
  <c r="X242" i="7"/>
  <c r="X241" i="7"/>
  <c r="X240" i="7"/>
  <c r="X239" i="7"/>
  <c r="X238" i="7"/>
  <c r="X237" i="7"/>
  <c r="X236" i="7"/>
  <c r="X235" i="7"/>
  <c r="X234" i="7"/>
  <c r="X233" i="7"/>
  <c r="X232" i="7"/>
  <c r="X231" i="7"/>
  <c r="X230" i="7"/>
  <c r="X229" i="7"/>
  <c r="X228" i="7"/>
  <c r="X227" i="7"/>
  <c r="X226" i="7"/>
  <c r="X225" i="7"/>
  <c r="X224" i="7"/>
  <c r="X223" i="7"/>
  <c r="X222" i="7"/>
  <c r="X221" i="7"/>
  <c r="X220" i="7"/>
  <c r="X219" i="7"/>
  <c r="X218" i="7"/>
  <c r="X217" i="7"/>
  <c r="X216" i="7"/>
  <c r="X215" i="7"/>
  <c r="X214" i="7"/>
  <c r="X213" i="7"/>
  <c r="X212" i="7"/>
  <c r="X211" i="7"/>
  <c r="X210" i="7"/>
  <c r="X209" i="7"/>
  <c r="X208" i="7"/>
  <c r="X207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4" i="7"/>
  <c r="X3" i="7"/>
  <c r="I5131" i="7" a="1"/>
  <c r="I5131" i="7" s="1"/>
  <c r="I5130" i="7" a="1"/>
  <c r="I5130" i="7" s="1"/>
  <c r="I5129" i="7" a="1"/>
  <c r="I5129" i="7" s="1"/>
  <c r="I5128" i="7" a="1"/>
  <c r="I5128" i="7" s="1"/>
  <c r="I5127" i="7" a="1"/>
  <c r="I5127" i="7" s="1"/>
  <c r="I5126" i="7"/>
  <c r="I5126" i="7" a="1"/>
  <c r="I5125" i="7" a="1"/>
  <c r="I5125" i="7" s="1"/>
  <c r="I5124" i="7" a="1"/>
  <c r="I5124" i="7" s="1"/>
  <c r="I5123" i="7" a="1"/>
  <c r="I5123" i="7" s="1"/>
  <c r="I5122" i="7" a="1"/>
  <c r="I5122" i="7" s="1"/>
  <c r="I5121" i="7" a="1"/>
  <c r="I5121" i="7" s="1"/>
  <c r="I5120" i="7"/>
  <c r="I5120" i="7" a="1"/>
  <c r="I5119" i="7" a="1"/>
  <c r="I5119" i="7" s="1"/>
  <c r="I5118" i="7"/>
  <c r="I5118" i="7" a="1"/>
  <c r="I5117" i="7" a="1"/>
  <c r="I5117" i="7" s="1"/>
  <c r="I5116" i="7" a="1"/>
  <c r="I5116" i="7" s="1"/>
  <c r="I5115" i="7" a="1"/>
  <c r="I5115" i="7" s="1"/>
  <c r="I5114" i="7" a="1"/>
  <c r="I5114" i="7" s="1"/>
  <c r="I5113" i="7" a="1"/>
  <c r="I5113" i="7" s="1"/>
  <c r="I5112" i="7"/>
  <c r="I5112" i="7" a="1"/>
  <c r="I5111" i="7" a="1"/>
  <c r="I5111" i="7" s="1"/>
  <c r="I5110" i="7"/>
  <c r="I5110" i="7" a="1"/>
  <c r="I5109" i="7" a="1"/>
  <c r="I5109" i="7" s="1"/>
  <c r="I5108" i="7" a="1"/>
  <c r="I5108" i="7" s="1"/>
  <c r="I5107" i="7" a="1"/>
  <c r="I5107" i="7" s="1"/>
  <c r="I5106" i="7" a="1"/>
  <c r="I5106" i="7" s="1"/>
  <c r="I5105" i="7" a="1"/>
  <c r="I5105" i="7" s="1"/>
  <c r="I5104" i="7"/>
  <c r="I5104" i="7" a="1"/>
  <c r="I5103" i="7" a="1"/>
  <c r="I5103" i="7" s="1"/>
  <c r="I5102" i="7"/>
  <c r="I5102" i="7" a="1"/>
  <c r="I5101" i="7" a="1"/>
  <c r="I5101" i="7" s="1"/>
  <c r="I5100" i="7" a="1"/>
  <c r="I5100" i="7" s="1"/>
  <c r="I5099" i="7" a="1"/>
  <c r="I5099" i="7" s="1"/>
  <c r="I5098" i="7" a="1"/>
  <c r="I5098" i="7" s="1"/>
  <c r="I5097" i="7" a="1"/>
  <c r="I5097" i="7" s="1"/>
  <c r="I5096" i="7"/>
  <c r="I5096" i="7" a="1"/>
  <c r="I5095" i="7" a="1"/>
  <c r="I5095" i="7" s="1"/>
  <c r="I5094" i="7"/>
  <c r="I5094" i="7" a="1"/>
  <c r="I5093" i="7" a="1"/>
  <c r="I5093" i="7" s="1"/>
  <c r="I5092" i="7" a="1"/>
  <c r="I5092" i="7" s="1"/>
  <c r="I5091" i="7" a="1"/>
  <c r="I5091" i="7" s="1"/>
  <c r="I5090" i="7" a="1"/>
  <c r="I5090" i="7" s="1"/>
  <c r="I5089" i="7" a="1"/>
  <c r="I5089" i="7" s="1"/>
  <c r="I5088" i="7"/>
  <c r="I5088" i="7" a="1"/>
  <c r="I5087" i="7" a="1"/>
  <c r="I5087" i="7" s="1"/>
  <c r="I5086" i="7"/>
  <c r="I5086" i="7" a="1"/>
  <c r="I5085" i="7" a="1"/>
  <c r="I5085" i="7" s="1"/>
  <c r="I5084" i="7" a="1"/>
  <c r="I5084" i="7" s="1"/>
  <c r="I5083" i="7" a="1"/>
  <c r="I5083" i="7" s="1"/>
  <c r="I5082" i="7" a="1"/>
  <c r="I5082" i="7" s="1"/>
  <c r="I5081" i="7" a="1"/>
  <c r="I5081" i="7" s="1"/>
  <c r="I5080" i="7"/>
  <c r="I5080" i="7" a="1"/>
  <c r="I5079" i="7" a="1"/>
  <c r="I5079" i="7" s="1"/>
  <c r="I5078" i="7"/>
  <c r="I5078" i="7" a="1"/>
  <c r="I5077" i="7" a="1"/>
  <c r="I5077" i="7" s="1"/>
  <c r="I5076" i="7" a="1"/>
  <c r="I5076" i="7" s="1"/>
  <c r="I5075" i="7" a="1"/>
  <c r="I5075" i="7" s="1"/>
  <c r="I5074" i="7" a="1"/>
  <c r="I5074" i="7" s="1"/>
  <c r="I5073" i="7" a="1"/>
  <c r="I5073" i="7" s="1"/>
  <c r="I5072" i="7"/>
  <c r="I5072" i="7" a="1"/>
  <c r="I5071" i="7" a="1"/>
  <c r="I5071" i="7" s="1"/>
  <c r="I5070" i="7"/>
  <c r="I5070" i="7" a="1"/>
  <c r="I5069" i="7" a="1"/>
  <c r="I5069" i="7" s="1"/>
  <c r="I5068" i="7" a="1"/>
  <c r="I5068" i="7" s="1"/>
  <c r="I5067" i="7" a="1"/>
  <c r="I5067" i="7" s="1"/>
  <c r="I5066" i="7" a="1"/>
  <c r="I5066" i="7" s="1"/>
  <c r="I5065" i="7" a="1"/>
  <c r="I5065" i="7" s="1"/>
  <c r="I5064" i="7"/>
  <c r="I5064" i="7" a="1"/>
  <c r="I5063" i="7" a="1"/>
  <c r="I5063" i="7" s="1"/>
  <c r="I5062" i="7" a="1"/>
  <c r="I5062" i="7" s="1"/>
  <c r="I5061" i="7" a="1"/>
  <c r="I5061" i="7" s="1"/>
  <c r="I5060" i="7" a="1"/>
  <c r="I5060" i="7" s="1"/>
  <c r="I5059" i="7" a="1"/>
  <c r="I5059" i="7" s="1"/>
  <c r="I5058" i="7" a="1"/>
  <c r="I5058" i="7" s="1"/>
  <c r="I5057" i="7" a="1"/>
  <c r="I5057" i="7" s="1"/>
  <c r="I5056" i="7"/>
  <c r="I5056" i="7" a="1"/>
  <c r="I5055" i="7" a="1"/>
  <c r="I5055" i="7" s="1"/>
  <c r="I5054" i="7"/>
  <c r="I5054" i="7" a="1"/>
  <c r="I5053" i="7" a="1"/>
  <c r="I5053" i="7" s="1"/>
  <c r="I5052" i="7" a="1"/>
  <c r="I5052" i="7" s="1"/>
  <c r="I5051" i="7" a="1"/>
  <c r="I5051" i="7" s="1"/>
  <c r="I5050" i="7" a="1"/>
  <c r="I5050" i="7" s="1"/>
  <c r="I5049" i="7" a="1"/>
  <c r="I5049" i="7" s="1"/>
  <c r="I5048" i="7"/>
  <c r="I5048" i="7" a="1"/>
  <c r="I5047" i="7" a="1"/>
  <c r="I5047" i="7" s="1"/>
  <c r="I5046" i="7" a="1"/>
  <c r="I5046" i="7" s="1"/>
  <c r="I5045" i="7" a="1"/>
  <c r="I5045" i="7" s="1"/>
  <c r="I5044" i="7" a="1"/>
  <c r="I5044" i="7" s="1"/>
  <c r="I5043" i="7" a="1"/>
  <c r="I5043" i="7" s="1"/>
  <c r="I5042" i="7" a="1"/>
  <c r="I5042" i="7" s="1"/>
  <c r="I5041" i="7" a="1"/>
  <c r="I5041" i="7" s="1"/>
  <c r="I5040" i="7"/>
  <c r="I5040" i="7" a="1"/>
  <c r="I5039" i="7" a="1"/>
  <c r="I5039" i="7" s="1"/>
  <c r="I5038" i="7"/>
  <c r="I5038" i="7" a="1"/>
  <c r="I5037" i="7" a="1"/>
  <c r="I5037" i="7" s="1"/>
  <c r="I5036" i="7" a="1"/>
  <c r="I5036" i="7" s="1"/>
  <c r="I5035" i="7" a="1"/>
  <c r="I5035" i="7" s="1"/>
  <c r="I5034" i="7" a="1"/>
  <c r="I5034" i="7" s="1"/>
  <c r="I5033" i="7" a="1"/>
  <c r="I5033" i="7" s="1"/>
  <c r="I5032" i="7"/>
  <c r="I5032" i="7" a="1"/>
  <c r="I5031" i="7" a="1"/>
  <c r="I5031" i="7" s="1"/>
  <c r="I5030" i="7" a="1"/>
  <c r="I5030" i="7" s="1"/>
  <c r="I5029" i="7" a="1"/>
  <c r="I5029" i="7" s="1"/>
  <c r="I5028" i="7" a="1"/>
  <c r="I5028" i="7" s="1"/>
  <c r="I5027" i="7" a="1"/>
  <c r="I5027" i="7" s="1"/>
  <c r="I5026" i="7" a="1"/>
  <c r="I5026" i="7" s="1"/>
  <c r="I5025" i="7" a="1"/>
  <c r="I5025" i="7" s="1"/>
  <c r="I5024" i="7"/>
  <c r="I5024" i="7" a="1"/>
  <c r="I5023" i="7" a="1"/>
  <c r="I5023" i="7" s="1"/>
  <c r="I5022" i="7"/>
  <c r="I5022" i="7" a="1"/>
  <c r="I5021" i="7" a="1"/>
  <c r="I5021" i="7" s="1"/>
  <c r="I5020" i="7" a="1"/>
  <c r="I5020" i="7" s="1"/>
  <c r="I5019" i="7" a="1"/>
  <c r="I5019" i="7" s="1"/>
  <c r="I5018" i="7" a="1"/>
  <c r="I5018" i="7" s="1"/>
  <c r="I5017" i="7" a="1"/>
  <c r="I5017" i="7" s="1"/>
  <c r="I5016" i="7"/>
  <c r="I5016" i="7" a="1"/>
  <c r="I5015" i="7" a="1"/>
  <c r="I5015" i="7" s="1"/>
  <c r="I5014" i="7" a="1"/>
  <c r="I5014" i="7" s="1"/>
  <c r="I5013" i="7" a="1"/>
  <c r="I5013" i="7" s="1"/>
  <c r="I5012" i="7" a="1"/>
  <c r="I5012" i="7" s="1"/>
  <c r="I5011" i="7" a="1"/>
  <c r="I5011" i="7" s="1"/>
  <c r="I5010" i="7" a="1"/>
  <c r="I5010" i="7" s="1"/>
  <c r="I5009" i="7" a="1"/>
  <c r="I5009" i="7" s="1"/>
  <c r="I5008" i="7"/>
  <c r="I5008" i="7" a="1"/>
  <c r="I5007" i="7" a="1"/>
  <c r="I5007" i="7" s="1"/>
  <c r="I5006" i="7"/>
  <c r="I5006" i="7" a="1"/>
  <c r="I5005" i="7" a="1"/>
  <c r="I5005" i="7" s="1"/>
  <c r="I5004" i="7" a="1"/>
  <c r="I5004" i="7" s="1"/>
  <c r="I5003" i="7" a="1"/>
  <c r="I5003" i="7" s="1"/>
  <c r="I5002" i="7" a="1"/>
  <c r="I5002" i="7" s="1"/>
  <c r="I5001" i="7" a="1"/>
  <c r="I5001" i="7" s="1"/>
  <c r="I5000" i="7"/>
  <c r="I5000" i="7" a="1"/>
  <c r="I4999" i="7" a="1"/>
  <c r="I4999" i="7" s="1"/>
  <c r="I4998" i="7" a="1"/>
  <c r="I4998" i="7" s="1"/>
  <c r="I4997" i="7" a="1"/>
  <c r="I4997" i="7" s="1"/>
  <c r="I4996" i="7" a="1"/>
  <c r="I4996" i="7" s="1"/>
  <c r="I4995" i="7" a="1"/>
  <c r="I4995" i="7" s="1"/>
  <c r="I4994" i="7" a="1"/>
  <c r="I4994" i="7" s="1"/>
  <c r="I4993" i="7" a="1"/>
  <c r="I4993" i="7" s="1"/>
  <c r="I4992" i="7"/>
  <c r="I4992" i="7" a="1"/>
  <c r="I4991" i="7" a="1"/>
  <c r="I4991" i="7" s="1"/>
  <c r="I4990" i="7"/>
  <c r="I4990" i="7" a="1"/>
  <c r="I4989" i="7" a="1"/>
  <c r="I4989" i="7" s="1"/>
  <c r="I4988" i="7" a="1"/>
  <c r="I4988" i="7" s="1"/>
  <c r="I4987" i="7" a="1"/>
  <c r="I4987" i="7" s="1"/>
  <c r="I4986" i="7" a="1"/>
  <c r="I4986" i="7" s="1"/>
  <c r="I4985" i="7" a="1"/>
  <c r="I4985" i="7" s="1"/>
  <c r="I4984" i="7"/>
  <c r="I4984" i="7" a="1"/>
  <c r="I4983" i="7" a="1"/>
  <c r="I4983" i="7" s="1"/>
  <c r="I4982" i="7" a="1"/>
  <c r="I4982" i="7" s="1"/>
  <c r="I4981" i="7" a="1"/>
  <c r="I4981" i="7" s="1"/>
  <c r="I4980" i="7" a="1"/>
  <c r="I4980" i="7" s="1"/>
  <c r="I4979" i="7" a="1"/>
  <c r="I4979" i="7" s="1"/>
  <c r="I4978" i="7" a="1"/>
  <c r="I4978" i="7" s="1"/>
  <c r="I4977" i="7" a="1"/>
  <c r="I4977" i="7" s="1"/>
  <c r="I4976" i="7"/>
  <c r="I4976" i="7" a="1"/>
  <c r="I4975" i="7" a="1"/>
  <c r="I4975" i="7" s="1"/>
  <c r="I4974" i="7"/>
  <c r="I4974" i="7" a="1"/>
  <c r="I4973" i="7" a="1"/>
  <c r="I4973" i="7" s="1"/>
  <c r="I4972" i="7" a="1"/>
  <c r="I4972" i="7" s="1"/>
  <c r="I4971" i="7" a="1"/>
  <c r="I4971" i="7" s="1"/>
  <c r="I4970" i="7" a="1"/>
  <c r="I4970" i="7" s="1"/>
  <c r="I4969" i="7" a="1"/>
  <c r="I4969" i="7" s="1"/>
  <c r="I4968" i="7"/>
  <c r="I4968" i="7" a="1"/>
  <c r="I4967" i="7" a="1"/>
  <c r="I4967" i="7" s="1"/>
  <c r="I4966" i="7" a="1"/>
  <c r="I4966" i="7" s="1"/>
  <c r="I4965" i="7" a="1"/>
  <c r="I4965" i="7" s="1"/>
  <c r="I4964" i="7" a="1"/>
  <c r="I4964" i="7" s="1"/>
  <c r="I4963" i="7" a="1"/>
  <c r="I4963" i="7" s="1"/>
  <c r="I4962" i="7" a="1"/>
  <c r="I4962" i="7" s="1"/>
  <c r="I4961" i="7" a="1"/>
  <c r="I4961" i="7" s="1"/>
  <c r="I4960" i="7" a="1"/>
  <c r="I4960" i="7" s="1"/>
  <c r="I4959" i="7"/>
  <c r="I4959" i="7" a="1"/>
  <c r="I4958" i="7" a="1"/>
  <c r="I4958" i="7" s="1"/>
  <c r="I4957" i="7" a="1"/>
  <c r="I4957" i="7" s="1"/>
  <c r="I4956" i="7" a="1"/>
  <c r="I4956" i="7" s="1"/>
  <c r="I4955" i="7" a="1"/>
  <c r="I4955" i="7" s="1"/>
  <c r="I4954" i="7" a="1"/>
  <c r="I4954" i="7" s="1"/>
  <c r="I4953" i="7" a="1"/>
  <c r="I4953" i="7" s="1"/>
  <c r="I4952" i="7" a="1"/>
  <c r="I4952" i="7" s="1"/>
  <c r="I4951" i="7"/>
  <c r="I4951" i="7" a="1"/>
  <c r="I4950" i="7" a="1"/>
  <c r="I4950" i="7" s="1"/>
  <c r="I4949" i="7" a="1"/>
  <c r="I4949" i="7" s="1"/>
  <c r="I4948" i="7" a="1"/>
  <c r="I4948" i="7" s="1"/>
  <c r="I4947" i="7" a="1"/>
  <c r="I4947" i="7" s="1"/>
  <c r="I4946" i="7" a="1"/>
  <c r="I4946" i="7" s="1"/>
  <c r="I4945" i="7" a="1"/>
  <c r="I4945" i="7" s="1"/>
  <c r="I4944" i="7" a="1"/>
  <c r="I4944" i="7" s="1"/>
  <c r="I4943" i="7"/>
  <c r="I4943" i="7" a="1"/>
  <c r="I4942" i="7" a="1"/>
  <c r="I4942" i="7" s="1"/>
  <c r="I4941" i="7" a="1"/>
  <c r="I4941" i="7" s="1"/>
  <c r="I4940" i="7" a="1"/>
  <c r="I4940" i="7" s="1"/>
  <c r="I4939" i="7" a="1"/>
  <c r="I4939" i="7" s="1"/>
  <c r="I4938" i="7" a="1"/>
  <c r="I4938" i="7" s="1"/>
  <c r="I4937" i="7" a="1"/>
  <c r="I4937" i="7" s="1"/>
  <c r="I4936" i="7" a="1"/>
  <c r="I4936" i="7" s="1"/>
  <c r="I4935" i="7"/>
  <c r="I4935" i="7" a="1"/>
  <c r="I4934" i="7" a="1"/>
  <c r="I4934" i="7" s="1"/>
  <c r="I4933" i="7" a="1"/>
  <c r="I4933" i="7" s="1"/>
  <c r="I4932" i="7" a="1"/>
  <c r="I4932" i="7" s="1"/>
  <c r="I4931" i="7" a="1"/>
  <c r="I4931" i="7" s="1"/>
  <c r="I4930" i="7" a="1"/>
  <c r="I4930" i="7" s="1"/>
  <c r="I4929" i="7" a="1"/>
  <c r="I4929" i="7" s="1"/>
  <c r="I4928" i="7" a="1"/>
  <c r="I4928" i="7" s="1"/>
  <c r="I4927" i="7"/>
  <c r="I4927" i="7" a="1"/>
  <c r="I4926" i="7" a="1"/>
  <c r="I4926" i="7" s="1"/>
  <c r="I4925" i="7" a="1"/>
  <c r="I4925" i="7" s="1"/>
  <c r="I4924" i="7" a="1"/>
  <c r="I4924" i="7" s="1"/>
  <c r="I4923" i="7" a="1"/>
  <c r="I4923" i="7" s="1"/>
  <c r="I4922" i="7" a="1"/>
  <c r="I4922" i="7" s="1"/>
  <c r="I4921" i="7" a="1"/>
  <c r="I4921" i="7" s="1"/>
  <c r="I4920" i="7" a="1"/>
  <c r="I4920" i="7" s="1"/>
  <c r="I4919" i="7"/>
  <c r="I4919" i="7" a="1"/>
  <c r="I4918" i="7" a="1"/>
  <c r="I4918" i="7" s="1"/>
  <c r="I4917" i="7" a="1"/>
  <c r="I4917" i="7" s="1"/>
  <c r="I4916" i="7" a="1"/>
  <c r="I4916" i="7" s="1"/>
  <c r="I4915" i="7"/>
  <c r="I4915" i="7" a="1"/>
  <c r="I4914" i="7" a="1"/>
  <c r="I4914" i="7" s="1"/>
  <c r="I4913" i="7" a="1"/>
  <c r="I4913" i="7" s="1"/>
  <c r="I4912" i="7" a="1"/>
  <c r="I4912" i="7" s="1"/>
  <c r="I4911" i="7"/>
  <c r="I4911" i="7" a="1"/>
  <c r="I4910" i="7" a="1"/>
  <c r="I4910" i="7" s="1"/>
  <c r="I4909" i="7" a="1"/>
  <c r="I4909" i="7" s="1"/>
  <c r="I4908" i="7" a="1"/>
  <c r="I4908" i="7" s="1"/>
  <c r="I4907" i="7"/>
  <c r="I4907" i="7" a="1"/>
  <c r="I4906" i="7" a="1"/>
  <c r="I4906" i="7" s="1"/>
  <c r="I4905" i="7" a="1"/>
  <c r="I4905" i="7" s="1"/>
  <c r="I4904" i="7" a="1"/>
  <c r="I4904" i="7" s="1"/>
  <c r="I4903" i="7"/>
  <c r="I4903" i="7" a="1"/>
  <c r="I4902" i="7" a="1"/>
  <c r="I4902" i="7" s="1"/>
  <c r="I4901" i="7" a="1"/>
  <c r="I4901" i="7" s="1"/>
  <c r="I4900" i="7" a="1"/>
  <c r="I4900" i="7" s="1"/>
  <c r="I4899" i="7"/>
  <c r="I4899" i="7" a="1"/>
  <c r="I4898" i="7" a="1"/>
  <c r="I4898" i="7" s="1"/>
  <c r="I4897" i="7" a="1"/>
  <c r="I4897" i="7" s="1"/>
  <c r="I4896" i="7" a="1"/>
  <c r="I4896" i="7" s="1"/>
  <c r="I4895" i="7"/>
  <c r="I4895" i="7" a="1"/>
  <c r="I4894" i="7" a="1"/>
  <c r="I4894" i="7" s="1"/>
  <c r="I4893" i="7" a="1"/>
  <c r="I4893" i="7" s="1"/>
  <c r="I4892" i="7" a="1"/>
  <c r="I4892" i="7" s="1"/>
  <c r="I4891" i="7"/>
  <c r="I4891" i="7" a="1"/>
  <c r="I4890" i="7" a="1"/>
  <c r="I4890" i="7" s="1"/>
  <c r="I4889" i="7" a="1"/>
  <c r="I4889" i="7" s="1"/>
  <c r="I4888" i="7" a="1"/>
  <c r="I4888" i="7" s="1"/>
  <c r="I4887" i="7"/>
  <c r="I4887" i="7" a="1"/>
  <c r="I4886" i="7" a="1"/>
  <c r="I4886" i="7" s="1"/>
  <c r="I4885" i="7" a="1"/>
  <c r="I4885" i="7" s="1"/>
  <c r="I4884" i="7" a="1"/>
  <c r="I4884" i="7" s="1"/>
  <c r="I4883" i="7"/>
  <c r="I4883" i="7" a="1"/>
  <c r="I4882" i="7" a="1"/>
  <c r="I4882" i="7" s="1"/>
  <c r="I4881" i="7" a="1"/>
  <c r="I4881" i="7" s="1"/>
  <c r="I4880" i="7" a="1"/>
  <c r="I4880" i="7" s="1"/>
  <c r="I4879" i="7"/>
  <c r="I4879" i="7" a="1"/>
  <c r="I4878" i="7" a="1"/>
  <c r="I4878" i="7" s="1"/>
  <c r="I4877" i="7" a="1"/>
  <c r="I4877" i="7" s="1"/>
  <c r="I4876" i="7" a="1"/>
  <c r="I4876" i="7" s="1"/>
  <c r="I4875" i="7"/>
  <c r="I4875" i="7" a="1"/>
  <c r="I4874" i="7" a="1"/>
  <c r="I4874" i="7" s="1"/>
  <c r="I4873" i="7" a="1"/>
  <c r="I4873" i="7" s="1"/>
  <c r="I4872" i="7" a="1"/>
  <c r="I4872" i="7" s="1"/>
  <c r="I4871" i="7"/>
  <c r="I4871" i="7" a="1"/>
  <c r="I4870" i="7" a="1"/>
  <c r="I4870" i="7" s="1"/>
  <c r="I4869" i="7" a="1"/>
  <c r="I4869" i="7" s="1"/>
  <c r="I4868" i="7" a="1"/>
  <c r="I4868" i="7" s="1"/>
  <c r="I4867" i="7"/>
  <c r="I4867" i="7" a="1"/>
  <c r="I4866" i="7" a="1"/>
  <c r="I4866" i="7" s="1"/>
  <c r="I4865" i="7" a="1"/>
  <c r="I4865" i="7" s="1"/>
  <c r="I4864" i="7" a="1"/>
  <c r="I4864" i="7" s="1"/>
  <c r="I4863" i="7"/>
  <c r="I4863" i="7" a="1"/>
  <c r="I4862" i="7" a="1"/>
  <c r="I4862" i="7" s="1"/>
  <c r="I4861" i="7" a="1"/>
  <c r="I4861" i="7" s="1"/>
  <c r="I4860" i="7" a="1"/>
  <c r="I4860" i="7" s="1"/>
  <c r="I4859" i="7"/>
  <c r="I4859" i="7" a="1"/>
  <c r="I4858" i="7" a="1"/>
  <c r="I4858" i="7" s="1"/>
  <c r="I4857" i="7" a="1"/>
  <c r="I4857" i="7" s="1"/>
  <c r="I4856" i="7" a="1"/>
  <c r="I4856" i="7" s="1"/>
  <c r="I4855" i="7"/>
  <c r="I4855" i="7" a="1"/>
  <c r="I4854" i="7" a="1"/>
  <c r="I4854" i="7" s="1"/>
  <c r="I4853" i="7" a="1"/>
  <c r="I4853" i="7" s="1"/>
  <c r="I4852" i="7" a="1"/>
  <c r="I4852" i="7" s="1"/>
  <c r="I4851" i="7"/>
  <c r="I4851" i="7" a="1"/>
  <c r="I4850" i="7" a="1"/>
  <c r="I4850" i="7" s="1"/>
  <c r="I4849" i="7" a="1"/>
  <c r="I4849" i="7" s="1"/>
  <c r="I4848" i="7" a="1"/>
  <c r="I4848" i="7" s="1"/>
  <c r="I4847" i="7"/>
  <c r="I4847" i="7" a="1"/>
  <c r="I4846" i="7" a="1"/>
  <c r="I4846" i="7" s="1"/>
  <c r="I4845" i="7" a="1"/>
  <c r="I4845" i="7" s="1"/>
  <c r="I4844" i="7" a="1"/>
  <c r="I4844" i="7" s="1"/>
  <c r="I4843" i="7"/>
  <c r="I4843" i="7" a="1"/>
  <c r="I4842" i="7" a="1"/>
  <c r="I4842" i="7" s="1"/>
  <c r="I4841" i="7" a="1"/>
  <c r="I4841" i="7" s="1"/>
  <c r="I4840" i="7" a="1"/>
  <c r="I4840" i="7" s="1"/>
  <c r="I4839" i="7"/>
  <c r="I4839" i="7" a="1"/>
  <c r="I4838" i="7" a="1"/>
  <c r="I4838" i="7" s="1"/>
  <c r="I4837" i="7" a="1"/>
  <c r="I4837" i="7" s="1"/>
  <c r="I4836" i="7" a="1"/>
  <c r="I4836" i="7" s="1"/>
  <c r="I4835" i="7"/>
  <c r="I4835" i="7" a="1"/>
  <c r="I4834" i="7"/>
  <c r="I4834" i="7" a="1"/>
  <c r="I4833" i="7" a="1"/>
  <c r="I4833" i="7" s="1"/>
  <c r="I4832" i="7"/>
  <c r="I4832" i="7" a="1"/>
  <c r="I4831" i="7" a="1"/>
  <c r="I4831" i="7" s="1"/>
  <c r="I4830" i="7"/>
  <c r="I4830" i="7" a="1"/>
  <c r="I4829" i="7" a="1"/>
  <c r="I4829" i="7" s="1"/>
  <c r="I4828" i="7"/>
  <c r="I4828" i="7" a="1"/>
  <c r="I4827" i="7" a="1"/>
  <c r="I4827" i="7" s="1"/>
  <c r="I4826" i="7"/>
  <c r="I4826" i="7" a="1"/>
  <c r="I4825" i="7" a="1"/>
  <c r="I4825" i="7" s="1"/>
  <c r="I4824" i="7"/>
  <c r="I4824" i="7" a="1"/>
  <c r="I4823" i="7" a="1"/>
  <c r="I4823" i="7" s="1"/>
  <c r="I4822" i="7"/>
  <c r="I4822" i="7" a="1"/>
  <c r="I4821" i="7" a="1"/>
  <c r="I4821" i="7" s="1"/>
  <c r="I4820" i="7"/>
  <c r="I4820" i="7" a="1"/>
  <c r="I4819" i="7" a="1"/>
  <c r="I4819" i="7" s="1"/>
  <c r="I4818" i="7" a="1"/>
  <c r="I4818" i="7" s="1"/>
  <c r="I4817" i="7" a="1"/>
  <c r="I4817" i="7" s="1"/>
  <c r="I4816" i="7" a="1"/>
  <c r="I4816" i="7" s="1"/>
  <c r="I4815" i="7" a="1"/>
  <c r="I4815" i="7" s="1"/>
  <c r="I4814" i="7"/>
  <c r="I4814" i="7" a="1"/>
  <c r="I4813" i="7" a="1"/>
  <c r="I4813" i="7" s="1"/>
  <c r="I4812" i="7"/>
  <c r="I4812" i="7" a="1"/>
  <c r="I4811" i="7" a="1"/>
  <c r="I4811" i="7" s="1"/>
  <c r="I4810" i="7" a="1"/>
  <c r="I4810" i="7" s="1"/>
  <c r="I4809" i="7" a="1"/>
  <c r="I4809" i="7" s="1"/>
  <c r="I4808" i="7" a="1"/>
  <c r="I4808" i="7" s="1"/>
  <c r="I4807" i="7" a="1"/>
  <c r="I4807" i="7" s="1"/>
  <c r="I4806" i="7" a="1"/>
  <c r="I4806" i="7" s="1"/>
  <c r="I4805" i="7" a="1"/>
  <c r="I4805" i="7" s="1"/>
  <c r="I4804" i="7"/>
  <c r="I4804" i="7" a="1"/>
  <c r="I4803" i="7" a="1"/>
  <c r="I4803" i="7" s="1"/>
  <c r="I4802" i="7" a="1"/>
  <c r="I4802" i="7" s="1"/>
  <c r="I4801" i="7" a="1"/>
  <c r="I4801" i="7" s="1"/>
  <c r="I4800" i="7" a="1"/>
  <c r="I4800" i="7" s="1"/>
  <c r="I4799" i="7" a="1"/>
  <c r="I4799" i="7" s="1"/>
  <c r="I4798" i="7" a="1"/>
  <c r="I4798" i="7" s="1"/>
  <c r="I4797" i="7" a="1"/>
  <c r="I4797" i="7" s="1"/>
  <c r="I4796" i="7"/>
  <c r="I4796" i="7" a="1"/>
  <c r="I4795" i="7" a="1"/>
  <c r="I4795" i="7" s="1"/>
  <c r="I4794" i="7" a="1"/>
  <c r="I4794" i="7" s="1"/>
  <c r="I4793" i="7" a="1"/>
  <c r="I4793" i="7" s="1"/>
  <c r="I4792" i="7" a="1"/>
  <c r="I4792" i="7" s="1"/>
  <c r="I4791" i="7" a="1"/>
  <c r="I4791" i="7" s="1"/>
  <c r="I4790" i="7" a="1"/>
  <c r="I4790" i="7" s="1"/>
  <c r="I4789" i="7" a="1"/>
  <c r="I4789" i="7" s="1"/>
  <c r="I4788" i="7"/>
  <c r="I4788" i="7" a="1"/>
  <c r="I4787" i="7" a="1"/>
  <c r="I4787" i="7" s="1"/>
  <c r="I4786" i="7" a="1"/>
  <c r="I4786" i="7" s="1"/>
  <c r="I4785" i="7" a="1"/>
  <c r="I4785" i="7" s="1"/>
  <c r="I4784" i="7"/>
  <c r="I4784" i="7" a="1"/>
  <c r="I4783" i="7" a="1"/>
  <c r="I4783" i="7" s="1"/>
  <c r="I4782" i="7" a="1"/>
  <c r="I4782" i="7" s="1"/>
  <c r="I4781" i="7" a="1"/>
  <c r="I4781" i="7" s="1"/>
  <c r="I4780" i="7"/>
  <c r="I4780" i="7" a="1"/>
  <c r="I4779" i="7" a="1"/>
  <c r="I4779" i="7" s="1"/>
  <c r="I4778" i="7" a="1"/>
  <c r="I4778" i="7" s="1"/>
  <c r="I4777" i="7" a="1"/>
  <c r="I4777" i="7" s="1"/>
  <c r="I4776" i="7"/>
  <c r="I4776" i="7" a="1"/>
  <c r="I4775" i="7" a="1"/>
  <c r="I4775" i="7" s="1"/>
  <c r="I4774" i="7" a="1"/>
  <c r="I4774" i="7" s="1"/>
  <c r="I4773" i="7" a="1"/>
  <c r="I4773" i="7" s="1"/>
  <c r="I4772" i="7"/>
  <c r="I4772" i="7" a="1"/>
  <c r="I4771" i="7" a="1"/>
  <c r="I4771" i="7" s="1"/>
  <c r="I4770" i="7" a="1"/>
  <c r="I4770" i="7" s="1"/>
  <c r="I4769" i="7" a="1"/>
  <c r="I4769" i="7" s="1"/>
  <c r="I4768" i="7"/>
  <c r="I4768" i="7" a="1"/>
  <c r="I4767" i="7" a="1"/>
  <c r="I4767" i="7" s="1"/>
  <c r="I4766" i="7" a="1"/>
  <c r="I4766" i="7" s="1"/>
  <c r="I4765" i="7" a="1"/>
  <c r="I4765" i="7" s="1"/>
  <c r="I4764" i="7"/>
  <c r="I4764" i="7" a="1"/>
  <c r="I4763" i="7" a="1"/>
  <c r="I4763" i="7" s="1"/>
  <c r="I4762" i="7" a="1"/>
  <c r="I4762" i="7" s="1"/>
  <c r="I4761" i="7" a="1"/>
  <c r="I4761" i="7" s="1"/>
  <c r="I4760" i="7"/>
  <c r="I4760" i="7" a="1"/>
  <c r="I4759" i="7" a="1"/>
  <c r="I4759" i="7" s="1"/>
  <c r="I4758" i="7" a="1"/>
  <c r="I4758" i="7" s="1"/>
  <c r="I4757" i="7" a="1"/>
  <c r="I4757" i="7" s="1"/>
  <c r="I4756" i="7"/>
  <c r="I4756" i="7" a="1"/>
  <c r="I4755" i="7" a="1"/>
  <c r="I4755" i="7" s="1"/>
  <c r="I4754" i="7" a="1"/>
  <c r="I4754" i="7" s="1"/>
  <c r="I4753" i="7" a="1"/>
  <c r="I4753" i="7" s="1"/>
  <c r="I4752" i="7"/>
  <c r="I4752" i="7" a="1"/>
  <c r="I4751" i="7" a="1"/>
  <c r="I4751" i="7" s="1"/>
  <c r="I4750" i="7" a="1"/>
  <c r="I4750" i="7" s="1"/>
  <c r="I4749" i="7" a="1"/>
  <c r="I4749" i="7" s="1"/>
  <c r="I4748" i="7"/>
  <c r="I4748" i="7" a="1"/>
  <c r="I4747" i="7" a="1"/>
  <c r="I4747" i="7" s="1"/>
  <c r="I4746" i="7" a="1"/>
  <c r="I4746" i="7" s="1"/>
  <c r="I4745" i="7" a="1"/>
  <c r="I4745" i="7" s="1"/>
  <c r="I4744" i="7"/>
  <c r="I4744" i="7" a="1"/>
  <c r="I4743" i="7" a="1"/>
  <c r="I4743" i="7" s="1"/>
  <c r="I4742" i="7" a="1"/>
  <c r="I4742" i="7" s="1"/>
  <c r="I4741" i="7" a="1"/>
  <c r="I4741" i="7" s="1"/>
  <c r="I4740" i="7"/>
  <c r="I4740" i="7" a="1"/>
  <c r="I4739" i="7" a="1"/>
  <c r="I4739" i="7" s="1"/>
  <c r="I4738" i="7" a="1"/>
  <c r="I4738" i="7" s="1"/>
  <c r="I4737" i="7" a="1"/>
  <c r="I4737" i="7" s="1"/>
  <c r="I4736" i="7"/>
  <c r="I4736" i="7" a="1"/>
  <c r="I4735" i="7" a="1"/>
  <c r="I4735" i="7" s="1"/>
  <c r="I4734" i="7" a="1"/>
  <c r="I4734" i="7" s="1"/>
  <c r="I4733" i="7" a="1"/>
  <c r="I4733" i="7" s="1"/>
  <c r="I4732" i="7"/>
  <c r="I4732" i="7" a="1"/>
  <c r="I4731" i="7" a="1"/>
  <c r="I4731" i="7" s="1"/>
  <c r="I4730" i="7" a="1"/>
  <c r="I4730" i="7" s="1"/>
  <c r="I4729" i="7" a="1"/>
  <c r="I4729" i="7" s="1"/>
  <c r="I4728" i="7"/>
  <c r="I4728" i="7" a="1"/>
  <c r="I4727" i="7" a="1"/>
  <c r="I4727" i="7" s="1"/>
  <c r="I4726" i="7" a="1"/>
  <c r="I4726" i="7" s="1"/>
  <c r="I4725" i="7" a="1"/>
  <c r="I4725" i="7" s="1"/>
  <c r="I4724" i="7"/>
  <c r="I4724" i="7" a="1"/>
  <c r="I4723" i="7" a="1"/>
  <c r="I4723" i="7" s="1"/>
  <c r="I4722" i="7" a="1"/>
  <c r="I4722" i="7" s="1"/>
  <c r="I4721" i="7" a="1"/>
  <c r="I4721" i="7" s="1"/>
  <c r="I4720" i="7"/>
  <c r="I4720" i="7" a="1"/>
  <c r="I4719" i="7" a="1"/>
  <c r="I4719" i="7" s="1"/>
  <c r="I4718" i="7" a="1"/>
  <c r="I4718" i="7" s="1"/>
  <c r="I4717" i="7" a="1"/>
  <c r="I4717" i="7" s="1"/>
  <c r="I4716" i="7"/>
  <c r="I4716" i="7" a="1"/>
  <c r="I4715" i="7" a="1"/>
  <c r="I4715" i="7" s="1"/>
  <c r="I4714" i="7" a="1"/>
  <c r="I4714" i="7" s="1"/>
  <c r="I4713" i="7" a="1"/>
  <c r="I4713" i="7" s="1"/>
  <c r="I4712" i="7"/>
  <c r="I4712" i="7" a="1"/>
  <c r="I4711" i="7" a="1"/>
  <c r="I4711" i="7" s="1"/>
  <c r="I4710" i="7" a="1"/>
  <c r="I4710" i="7" s="1"/>
  <c r="I4709" i="7" a="1"/>
  <c r="I4709" i="7" s="1"/>
  <c r="I4708" i="7"/>
  <c r="I4708" i="7" a="1"/>
  <c r="I4707" i="7" a="1"/>
  <c r="I4707" i="7" s="1"/>
  <c r="I4706" i="7" a="1"/>
  <c r="I4706" i="7" s="1"/>
  <c r="I4705" i="7" a="1"/>
  <c r="I4705" i="7" s="1"/>
  <c r="I4704" i="7"/>
  <c r="I4704" i="7" a="1"/>
  <c r="I4703" i="7" a="1"/>
  <c r="I4703" i="7" s="1"/>
  <c r="I4702" i="7" a="1"/>
  <c r="I4702" i="7" s="1"/>
  <c r="I4701" i="7" a="1"/>
  <c r="I4701" i="7" s="1"/>
  <c r="I4700" i="7"/>
  <c r="I4700" i="7" a="1"/>
  <c r="I4699" i="7" a="1"/>
  <c r="I4699" i="7" s="1"/>
  <c r="I4698" i="7" a="1"/>
  <c r="I4698" i="7" s="1"/>
  <c r="I4697" i="7" a="1"/>
  <c r="I4697" i="7" s="1"/>
  <c r="I4696" i="7"/>
  <c r="I4696" i="7" a="1"/>
  <c r="I4695" i="7" a="1"/>
  <c r="I4695" i="7" s="1"/>
  <c r="I4694" i="7" a="1"/>
  <c r="I4694" i="7" s="1"/>
  <c r="I4693" i="7" a="1"/>
  <c r="I4693" i="7" s="1"/>
  <c r="I4692" i="7"/>
  <c r="I4692" i="7" a="1"/>
  <c r="I4691" i="7" a="1"/>
  <c r="I4691" i="7" s="1"/>
  <c r="I4690" i="7" a="1"/>
  <c r="I4690" i="7" s="1"/>
  <c r="I4689" i="7" a="1"/>
  <c r="I4689" i="7" s="1"/>
  <c r="I4688" i="7"/>
  <c r="I4688" i="7" a="1"/>
  <c r="I4687" i="7" a="1"/>
  <c r="I4687" i="7" s="1"/>
  <c r="I4686" i="7" a="1"/>
  <c r="I4686" i="7" s="1"/>
  <c r="I4685" i="7" a="1"/>
  <c r="I4685" i="7" s="1"/>
  <c r="I4684" i="7"/>
  <c r="I4684" i="7" a="1"/>
  <c r="I4683" i="7" a="1"/>
  <c r="I4683" i="7" s="1"/>
  <c r="I4682" i="7" a="1"/>
  <c r="I4682" i="7" s="1"/>
  <c r="I4681" i="7" a="1"/>
  <c r="I4681" i="7" s="1"/>
  <c r="I4680" i="7"/>
  <c r="I4680" i="7" a="1"/>
  <c r="I4679" i="7" a="1"/>
  <c r="I4679" i="7" s="1"/>
  <c r="I4678" i="7" a="1"/>
  <c r="I4678" i="7" s="1"/>
  <c r="I4677" i="7" a="1"/>
  <c r="I4677" i="7" s="1"/>
  <c r="I4676" i="7"/>
  <c r="I4676" i="7" a="1"/>
  <c r="I4675" i="7" a="1"/>
  <c r="I4675" i="7" s="1"/>
  <c r="I4674" i="7" a="1"/>
  <c r="I4674" i="7" s="1"/>
  <c r="I4673" i="7" a="1"/>
  <c r="I4673" i="7" s="1"/>
  <c r="I4672" i="7"/>
  <c r="I4672" i="7" a="1"/>
  <c r="I4671" i="7" a="1"/>
  <c r="I4671" i="7" s="1"/>
  <c r="I4670" i="7" a="1"/>
  <c r="I4670" i="7" s="1"/>
  <c r="I4669" i="7" a="1"/>
  <c r="I4669" i="7" s="1"/>
  <c r="I4668" i="7"/>
  <c r="I4668" i="7" a="1"/>
  <c r="I4667" i="7" a="1"/>
  <c r="I4667" i="7" s="1"/>
  <c r="I4666" i="7" a="1"/>
  <c r="I4666" i="7" s="1"/>
  <c r="I4665" i="7" a="1"/>
  <c r="I4665" i="7" s="1"/>
  <c r="I4664" i="7"/>
  <c r="I4664" i="7" a="1"/>
  <c r="I4663" i="7" a="1"/>
  <c r="I4663" i="7" s="1"/>
  <c r="I4662" i="7" a="1"/>
  <c r="I4662" i="7" s="1"/>
  <c r="I4661" i="7" a="1"/>
  <c r="I4661" i="7" s="1"/>
  <c r="I4660" i="7"/>
  <c r="I4660" i="7" a="1"/>
  <c r="I4659" i="7" a="1"/>
  <c r="I4659" i="7" s="1"/>
  <c r="I4658" i="7" a="1"/>
  <c r="I4658" i="7" s="1"/>
  <c r="I4657" i="7" a="1"/>
  <c r="I4657" i="7" s="1"/>
  <c r="I4656" i="7"/>
  <c r="I4656" i="7" a="1"/>
  <c r="I4655" i="7" a="1"/>
  <c r="I4655" i="7" s="1"/>
  <c r="I4654" i="7" a="1"/>
  <c r="I4654" i="7" s="1"/>
  <c r="I4653" i="7" a="1"/>
  <c r="I4653" i="7" s="1"/>
  <c r="I4652" i="7"/>
  <c r="I4652" i="7" a="1"/>
  <c r="I4651" i="7" a="1"/>
  <c r="I4651" i="7" s="1"/>
  <c r="I4650" i="7" a="1"/>
  <c r="I4650" i="7" s="1"/>
  <c r="I4649" i="7" a="1"/>
  <c r="I4649" i="7" s="1"/>
  <c r="I4648" i="7"/>
  <c r="I4648" i="7" a="1"/>
  <c r="I4647" i="7" a="1"/>
  <c r="I4647" i="7" s="1"/>
  <c r="I4646" i="7" a="1"/>
  <c r="I4646" i="7" s="1"/>
  <c r="I4645" i="7" a="1"/>
  <c r="I4645" i="7" s="1"/>
  <c r="I4644" i="7"/>
  <c r="I4644" i="7" a="1"/>
  <c r="I4643" i="7" a="1"/>
  <c r="I4643" i="7" s="1"/>
  <c r="I4642" i="7" a="1"/>
  <c r="I4642" i="7" s="1"/>
  <c r="I4641" i="7" a="1"/>
  <c r="I4641" i="7" s="1"/>
  <c r="I4640" i="7"/>
  <c r="I4640" i="7" a="1"/>
  <c r="I4639" i="7" a="1"/>
  <c r="I4639" i="7" s="1"/>
  <c r="I4638" i="7" a="1"/>
  <c r="I4638" i="7" s="1"/>
  <c r="I4637" i="7" a="1"/>
  <c r="I4637" i="7" s="1"/>
  <c r="I4636" i="7"/>
  <c r="I4636" i="7" a="1"/>
  <c r="I4635" i="7" a="1"/>
  <c r="I4635" i="7" s="1"/>
  <c r="I4634" i="7" a="1"/>
  <c r="I4634" i="7" s="1"/>
  <c r="I4633" i="7" a="1"/>
  <c r="I4633" i="7" s="1"/>
  <c r="I4632" i="7"/>
  <c r="I4632" i="7" a="1"/>
  <c r="I4631" i="7" a="1"/>
  <c r="I4631" i="7" s="1"/>
  <c r="I4630" i="7" a="1"/>
  <c r="I4630" i="7" s="1"/>
  <c r="I4629" i="7" a="1"/>
  <c r="I4629" i="7" s="1"/>
  <c r="I4628" i="7"/>
  <c r="I4628" i="7" a="1"/>
  <c r="I4627" i="7" a="1"/>
  <c r="I4627" i="7" s="1"/>
  <c r="I4626" i="7" a="1"/>
  <c r="I4626" i="7" s="1"/>
  <c r="I4625" i="7" a="1"/>
  <c r="I4625" i="7" s="1"/>
  <c r="I4624" i="7"/>
  <c r="I4624" i="7" a="1"/>
  <c r="I4623" i="7" a="1"/>
  <c r="I4623" i="7" s="1"/>
  <c r="I4622" i="7" a="1"/>
  <c r="I4622" i="7" s="1"/>
  <c r="I4621" i="7" a="1"/>
  <c r="I4621" i="7" s="1"/>
  <c r="I4620" i="7"/>
  <c r="I4620" i="7" a="1"/>
  <c r="I4619" i="7" a="1"/>
  <c r="I4619" i="7" s="1"/>
  <c r="I4618" i="7" a="1"/>
  <c r="I4618" i="7" s="1"/>
  <c r="I4617" i="7" a="1"/>
  <c r="I4617" i="7" s="1"/>
  <c r="I4616" i="7"/>
  <c r="I4616" i="7" a="1"/>
  <c r="I4615" i="7" a="1"/>
  <c r="I4615" i="7" s="1"/>
  <c r="I4614" i="7" a="1"/>
  <c r="I4614" i="7" s="1"/>
  <c r="I4613" i="7" a="1"/>
  <c r="I4613" i="7" s="1"/>
  <c r="I4612" i="7"/>
  <c r="I4612" i="7" a="1"/>
  <c r="I4611" i="7" a="1"/>
  <c r="I4611" i="7" s="1"/>
  <c r="I4610" i="7" a="1"/>
  <c r="I4610" i="7" s="1"/>
  <c r="I4609" i="7" a="1"/>
  <c r="I4609" i="7" s="1"/>
  <c r="I4608" i="7"/>
  <c r="I4608" i="7" a="1"/>
  <c r="I4607" i="7" a="1"/>
  <c r="I4607" i="7" s="1"/>
  <c r="I4606" i="7" a="1"/>
  <c r="I4606" i="7" s="1"/>
  <c r="I4605" i="7" a="1"/>
  <c r="I4605" i="7" s="1"/>
  <c r="I4604" i="7"/>
  <c r="I4604" i="7" a="1"/>
  <c r="I4603" i="7" a="1"/>
  <c r="I4603" i="7" s="1"/>
  <c r="I4602" i="7" a="1"/>
  <c r="I4602" i="7" s="1"/>
  <c r="I4601" i="7" a="1"/>
  <c r="I4601" i="7" s="1"/>
  <c r="I4600" i="7"/>
  <c r="I4600" i="7" a="1"/>
  <c r="I4599" i="7" a="1"/>
  <c r="I4599" i="7" s="1"/>
  <c r="I4598" i="7" a="1"/>
  <c r="I4598" i="7" s="1"/>
  <c r="I4597" i="7" a="1"/>
  <c r="I4597" i="7" s="1"/>
  <c r="I4596" i="7"/>
  <c r="I4596" i="7" a="1"/>
  <c r="I4595" i="7" a="1"/>
  <c r="I4595" i="7" s="1"/>
  <c r="I4594" i="7" a="1"/>
  <c r="I4594" i="7" s="1"/>
  <c r="I4593" i="7" a="1"/>
  <c r="I4593" i="7" s="1"/>
  <c r="I4592" i="7"/>
  <c r="I4592" i="7" a="1"/>
  <c r="I4591" i="7" a="1"/>
  <c r="I4591" i="7" s="1"/>
  <c r="I4590" i="7" a="1"/>
  <c r="I4590" i="7" s="1"/>
  <c r="I4589" i="7" a="1"/>
  <c r="I4589" i="7" s="1"/>
  <c r="I4588" i="7"/>
  <c r="I4588" i="7" a="1"/>
  <c r="I4587" i="7" a="1"/>
  <c r="I4587" i="7" s="1"/>
  <c r="I4586" i="7" a="1"/>
  <c r="I4586" i="7" s="1"/>
  <c r="I4585" i="7" a="1"/>
  <c r="I4585" i="7" s="1"/>
  <c r="I4584" i="7"/>
  <c r="I4584" i="7" a="1"/>
  <c r="I4583" i="7" a="1"/>
  <c r="I4583" i="7" s="1"/>
  <c r="I4582" i="7" a="1"/>
  <c r="I4582" i="7" s="1"/>
  <c r="I4581" i="7" a="1"/>
  <c r="I4581" i="7" s="1"/>
  <c r="I4580" i="7"/>
  <c r="I4580" i="7" a="1"/>
  <c r="I4579" i="7" a="1"/>
  <c r="I4579" i="7" s="1"/>
  <c r="I4578" i="7" a="1"/>
  <c r="I4578" i="7" s="1"/>
  <c r="I4577" i="7" a="1"/>
  <c r="I4577" i="7" s="1"/>
  <c r="I4576" i="7"/>
  <c r="I4576" i="7" a="1"/>
  <c r="I4575" i="7" a="1"/>
  <c r="I4575" i="7" s="1"/>
  <c r="I4574" i="7" a="1"/>
  <c r="I4574" i="7" s="1"/>
  <c r="I4573" i="7" a="1"/>
  <c r="I4573" i="7" s="1"/>
  <c r="I4572" i="7"/>
  <c r="I4572" i="7" a="1"/>
  <c r="I4571" i="7" a="1"/>
  <c r="I4571" i="7" s="1"/>
  <c r="I4570" i="7" a="1"/>
  <c r="I4570" i="7" s="1"/>
  <c r="I4569" i="7" a="1"/>
  <c r="I4569" i="7" s="1"/>
  <c r="I4568" i="7"/>
  <c r="I4568" i="7" a="1"/>
  <c r="I4567" i="7" a="1"/>
  <c r="I4567" i="7" s="1"/>
  <c r="I4566" i="7" a="1"/>
  <c r="I4566" i="7" s="1"/>
  <c r="I4565" i="7" a="1"/>
  <c r="I4565" i="7" s="1"/>
  <c r="I4564" i="7"/>
  <c r="I4564" i="7" a="1"/>
  <c r="I4563" i="7" a="1"/>
  <c r="I4563" i="7" s="1"/>
  <c r="I4562" i="7" a="1"/>
  <c r="I4562" i="7" s="1"/>
  <c r="I4561" i="7" a="1"/>
  <c r="I4561" i="7" s="1"/>
  <c r="I4560" i="7"/>
  <c r="I4560" i="7" a="1"/>
  <c r="I4559" i="7" a="1"/>
  <c r="I4559" i="7" s="1"/>
  <c r="I4558" i="7" a="1"/>
  <c r="I4558" i="7" s="1"/>
  <c r="I4557" i="7" a="1"/>
  <c r="I4557" i="7" s="1"/>
  <c r="I4556" i="7"/>
  <c r="I4556" i="7" a="1"/>
  <c r="I4555" i="7" a="1"/>
  <c r="I4555" i="7" s="1"/>
  <c r="I4554" i="7" a="1"/>
  <c r="I4554" i="7" s="1"/>
  <c r="I4553" i="7" a="1"/>
  <c r="I4553" i="7" s="1"/>
  <c r="I4552" i="7"/>
  <c r="I4552" i="7" a="1"/>
  <c r="I4551" i="7" a="1"/>
  <c r="I4551" i="7" s="1"/>
  <c r="I4550" i="7" a="1"/>
  <c r="I4550" i="7" s="1"/>
  <c r="I4549" i="7" a="1"/>
  <c r="I4549" i="7" s="1"/>
  <c r="I4548" i="7"/>
  <c r="I4548" i="7" a="1"/>
  <c r="I4547" i="7" a="1"/>
  <c r="I4547" i="7" s="1"/>
  <c r="I4546" i="7" a="1"/>
  <c r="I4546" i="7" s="1"/>
  <c r="I4545" i="7" a="1"/>
  <c r="I4545" i="7" s="1"/>
  <c r="I4544" i="7"/>
  <c r="I4544" i="7" a="1"/>
  <c r="I4543" i="7" a="1"/>
  <c r="I4543" i="7" s="1"/>
  <c r="I4542" i="7" a="1"/>
  <c r="I4542" i="7" s="1"/>
  <c r="I4541" i="7" a="1"/>
  <c r="I4541" i="7" s="1"/>
  <c r="I4540" i="7"/>
  <c r="I4540" i="7" a="1"/>
  <c r="I4539" i="7" a="1"/>
  <c r="I4539" i="7" s="1"/>
  <c r="I4538" i="7" a="1"/>
  <c r="I4538" i="7" s="1"/>
  <c r="I4537" i="7" a="1"/>
  <c r="I4537" i="7" s="1"/>
  <c r="I4536" i="7"/>
  <c r="I4536" i="7" a="1"/>
  <c r="I4535" i="7" a="1"/>
  <c r="I4535" i="7" s="1"/>
  <c r="I4534" i="7" a="1"/>
  <c r="I4534" i="7" s="1"/>
  <c r="I4533" i="7" a="1"/>
  <c r="I4533" i="7" s="1"/>
  <c r="I4532" i="7"/>
  <c r="I4532" i="7" a="1"/>
  <c r="I4531" i="7" a="1"/>
  <c r="I4531" i="7" s="1"/>
  <c r="I4530" i="7" a="1"/>
  <c r="I4530" i="7" s="1"/>
  <c r="I4529" i="7" a="1"/>
  <c r="I4529" i="7" s="1"/>
  <c r="I4528" i="7"/>
  <c r="I4528" i="7" a="1"/>
  <c r="I4527" i="7" a="1"/>
  <c r="I4527" i="7" s="1"/>
  <c r="I4526" i="7" a="1"/>
  <c r="I4526" i="7" s="1"/>
  <c r="I4525" i="7" a="1"/>
  <c r="I4525" i="7" s="1"/>
  <c r="I4524" i="7"/>
  <c r="I4524" i="7" a="1"/>
  <c r="I4523" i="7" a="1"/>
  <c r="I4523" i="7" s="1"/>
  <c r="I4522" i="7" a="1"/>
  <c r="I4522" i="7" s="1"/>
  <c r="I4521" i="7" a="1"/>
  <c r="I4521" i="7" s="1"/>
  <c r="I4520" i="7"/>
  <c r="I4520" i="7" a="1"/>
  <c r="I4519" i="7" a="1"/>
  <c r="I4519" i="7" s="1"/>
  <c r="I4518" i="7" a="1"/>
  <c r="I4518" i="7" s="1"/>
  <c r="I4517" i="7"/>
  <c r="I4517" i="7" a="1"/>
  <c r="I4516" i="7" a="1"/>
  <c r="I4516" i="7" s="1"/>
  <c r="I4515" i="7" a="1"/>
  <c r="I4515" i="7" s="1"/>
  <c r="I4514" i="7" a="1"/>
  <c r="I4514" i="7" s="1"/>
  <c r="I4513" i="7"/>
  <c r="I4513" i="7" a="1"/>
  <c r="I4512" i="7" a="1"/>
  <c r="I4512" i="7" s="1"/>
  <c r="I4511" i="7" a="1"/>
  <c r="I4511" i="7" s="1"/>
  <c r="I4510" i="7" a="1"/>
  <c r="I4510" i="7" s="1"/>
  <c r="I4509" i="7"/>
  <c r="I4509" i="7" a="1"/>
  <c r="I4508" i="7" a="1"/>
  <c r="I4508" i="7" s="1"/>
  <c r="I4507" i="7" a="1"/>
  <c r="I4507" i="7" s="1"/>
  <c r="I4506" i="7" a="1"/>
  <c r="I4506" i="7" s="1"/>
  <c r="I4505" i="7"/>
  <c r="I4505" i="7" a="1"/>
  <c r="I4504" i="7" a="1"/>
  <c r="I4504" i="7" s="1"/>
  <c r="I4503" i="7" a="1"/>
  <c r="I4503" i="7" s="1"/>
  <c r="I4502" i="7" a="1"/>
  <c r="I4502" i="7" s="1"/>
  <c r="I4501" i="7"/>
  <c r="I4501" i="7" a="1"/>
  <c r="I4500" i="7" a="1"/>
  <c r="I4500" i="7" s="1"/>
  <c r="I4499" i="7" a="1"/>
  <c r="I4499" i="7" s="1"/>
  <c r="I4498" i="7" a="1"/>
  <c r="I4498" i="7" s="1"/>
  <c r="I4497" i="7"/>
  <c r="I4497" i="7" a="1"/>
  <c r="I4496" i="7" a="1"/>
  <c r="I4496" i="7" s="1"/>
  <c r="I4495" i="7" a="1"/>
  <c r="I4495" i="7" s="1"/>
  <c r="I4494" i="7" a="1"/>
  <c r="I4494" i="7" s="1"/>
  <c r="I4493" i="7"/>
  <c r="I4493" i="7" a="1"/>
  <c r="I4492" i="7" a="1"/>
  <c r="I4492" i="7" s="1"/>
  <c r="I4491" i="7" a="1"/>
  <c r="I4491" i="7" s="1"/>
  <c r="I4490" i="7" a="1"/>
  <c r="I4490" i="7" s="1"/>
  <c r="I4489" i="7"/>
  <c r="I4489" i="7" a="1"/>
  <c r="I4488" i="7" a="1"/>
  <c r="I4488" i="7" s="1"/>
  <c r="I4487" i="7" a="1"/>
  <c r="I4487" i="7" s="1"/>
  <c r="I4486" i="7" a="1"/>
  <c r="I4486" i="7" s="1"/>
  <c r="I4485" i="7"/>
  <c r="I4485" i="7" a="1"/>
  <c r="I4484" i="7" a="1"/>
  <c r="I4484" i="7" s="1"/>
  <c r="I4483" i="7" a="1"/>
  <c r="I4483" i="7" s="1"/>
  <c r="I4482" i="7" a="1"/>
  <c r="I4482" i="7" s="1"/>
  <c r="I4481" i="7"/>
  <c r="I4481" i="7" a="1"/>
  <c r="I4480" i="7" a="1"/>
  <c r="I4480" i="7" s="1"/>
  <c r="I4479" i="7" a="1"/>
  <c r="I4479" i="7" s="1"/>
  <c r="I4478" i="7" a="1"/>
  <c r="I4478" i="7" s="1"/>
  <c r="I4477" i="7"/>
  <c r="I4477" i="7" a="1"/>
  <c r="I4476" i="7" a="1"/>
  <c r="I4476" i="7" s="1"/>
  <c r="I4475" i="7" a="1"/>
  <c r="I4475" i="7" s="1"/>
  <c r="I4474" i="7" a="1"/>
  <c r="I4474" i="7" s="1"/>
  <c r="I4473" i="7"/>
  <c r="I4473" i="7" a="1"/>
  <c r="I4472" i="7" a="1"/>
  <c r="I4472" i="7" s="1"/>
  <c r="I4471" i="7" a="1"/>
  <c r="I4471" i="7" s="1"/>
  <c r="I4470" i="7" a="1"/>
  <c r="I4470" i="7" s="1"/>
  <c r="I4469" i="7"/>
  <c r="I4469" i="7" a="1"/>
  <c r="I4468" i="7" a="1"/>
  <c r="I4468" i="7" s="1"/>
  <c r="I4467" i="7" a="1"/>
  <c r="I4467" i="7" s="1"/>
  <c r="I4466" i="7" a="1"/>
  <c r="I4466" i="7" s="1"/>
  <c r="I4465" i="7"/>
  <c r="I4465" i="7" a="1"/>
  <c r="I4464" i="7" a="1"/>
  <c r="I4464" i="7" s="1"/>
  <c r="I4463" i="7" a="1"/>
  <c r="I4463" i="7" s="1"/>
  <c r="I4462" i="7" a="1"/>
  <c r="I4462" i="7" s="1"/>
  <c r="I4461" i="7"/>
  <c r="I4461" i="7" a="1"/>
  <c r="I4460" i="7" a="1"/>
  <c r="I4460" i="7" s="1"/>
  <c r="I4459" i="7" a="1"/>
  <c r="I4459" i="7" s="1"/>
  <c r="I4458" i="7" a="1"/>
  <c r="I4458" i="7" s="1"/>
  <c r="I4457" i="7"/>
  <c r="I4457" i="7" a="1"/>
  <c r="I4456" i="7" a="1"/>
  <c r="I4456" i="7" s="1"/>
  <c r="I4455" i="7" a="1"/>
  <c r="I4455" i="7" s="1"/>
  <c r="I4454" i="7" a="1"/>
  <c r="I4454" i="7" s="1"/>
  <c r="I4453" i="7"/>
  <c r="I4453" i="7" a="1"/>
  <c r="I4452" i="7" a="1"/>
  <c r="I4452" i="7" s="1"/>
  <c r="I4451" i="7" a="1"/>
  <c r="I4451" i="7" s="1"/>
  <c r="I4450" i="7" a="1"/>
  <c r="I4450" i="7" s="1"/>
  <c r="I4449" i="7"/>
  <c r="I4449" i="7" a="1"/>
  <c r="I4448" i="7" a="1"/>
  <c r="I4448" i="7" s="1"/>
  <c r="I4447" i="7" a="1"/>
  <c r="I4447" i="7" s="1"/>
  <c r="I4446" i="7" a="1"/>
  <c r="I4446" i="7" s="1"/>
  <c r="I4445" i="7"/>
  <c r="I4445" i="7" a="1"/>
  <c r="I4444" i="7" a="1"/>
  <c r="I4444" i="7" s="1"/>
  <c r="I4443" i="7" a="1"/>
  <c r="I4443" i="7" s="1"/>
  <c r="I4442" i="7" a="1"/>
  <c r="I4442" i="7" s="1"/>
  <c r="I4441" i="7"/>
  <c r="I4441" i="7" a="1"/>
  <c r="I4440" i="7" a="1"/>
  <c r="I4440" i="7" s="1"/>
  <c r="I4439" i="7" a="1"/>
  <c r="I4439" i="7" s="1"/>
  <c r="I4438" i="7" a="1"/>
  <c r="I4438" i="7" s="1"/>
  <c r="I4437" i="7"/>
  <c r="I4437" i="7" a="1"/>
  <c r="I4436" i="7" a="1"/>
  <c r="I4436" i="7" s="1"/>
  <c r="I4435" i="7" a="1"/>
  <c r="I4435" i="7" s="1"/>
  <c r="I4434" i="7" a="1"/>
  <c r="I4434" i="7" s="1"/>
  <c r="I4433" i="7"/>
  <c r="I4433" i="7" a="1"/>
  <c r="I4432" i="7" a="1"/>
  <c r="I4432" i="7" s="1"/>
  <c r="I4431" i="7" a="1"/>
  <c r="I4431" i="7" s="1"/>
  <c r="I4430" i="7" a="1"/>
  <c r="I4430" i="7" s="1"/>
  <c r="I4429" i="7"/>
  <c r="I4429" i="7" a="1"/>
  <c r="I4428" i="7" a="1"/>
  <c r="I4428" i="7" s="1"/>
  <c r="I4427" i="7" a="1"/>
  <c r="I4427" i="7" s="1"/>
  <c r="I4426" i="7" a="1"/>
  <c r="I4426" i="7" s="1"/>
  <c r="I4425" i="7"/>
  <c r="I4425" i="7" a="1"/>
  <c r="I4424" i="7" a="1"/>
  <c r="I4424" i="7" s="1"/>
  <c r="I4423" i="7" a="1"/>
  <c r="I4423" i="7" s="1"/>
  <c r="I4422" i="7" a="1"/>
  <c r="I4422" i="7" s="1"/>
  <c r="I4421" i="7"/>
  <c r="I4421" i="7" a="1"/>
  <c r="I4420" i="7" a="1"/>
  <c r="I4420" i="7" s="1"/>
  <c r="I4419" i="7" a="1"/>
  <c r="I4419" i="7" s="1"/>
  <c r="I4418" i="7" a="1"/>
  <c r="I4418" i="7" s="1"/>
  <c r="I4417" i="7"/>
  <c r="I4417" i="7" a="1"/>
  <c r="I4416" i="7" a="1"/>
  <c r="I4416" i="7" s="1"/>
  <c r="I4415" i="7" a="1"/>
  <c r="I4415" i="7" s="1"/>
  <c r="I4414" i="7" a="1"/>
  <c r="I4414" i="7" s="1"/>
  <c r="I4413" i="7"/>
  <c r="I4413" i="7" a="1"/>
  <c r="I4412" i="7" a="1"/>
  <c r="I4412" i="7" s="1"/>
  <c r="I4411" i="7" a="1"/>
  <c r="I4411" i="7" s="1"/>
  <c r="I4410" i="7" a="1"/>
  <c r="I4410" i="7" s="1"/>
  <c r="I4409" i="7"/>
  <c r="I4409" i="7" a="1"/>
  <c r="I4408" i="7" a="1"/>
  <c r="I4408" i="7" s="1"/>
  <c r="I4407" i="7" a="1"/>
  <c r="I4407" i="7" s="1"/>
  <c r="I4406" i="7" a="1"/>
  <c r="I4406" i="7" s="1"/>
  <c r="I4405" i="7"/>
  <c r="I4405" i="7" a="1"/>
  <c r="I4404" i="7" a="1"/>
  <c r="I4404" i="7" s="1"/>
  <c r="I4403" i="7" a="1"/>
  <c r="I4403" i="7" s="1"/>
  <c r="I4402" i="7" a="1"/>
  <c r="I4402" i="7" s="1"/>
  <c r="I4401" i="7"/>
  <c r="I4401" i="7" a="1"/>
  <c r="I4400" i="7" a="1"/>
  <c r="I4400" i="7" s="1"/>
  <c r="I4399" i="7" a="1"/>
  <c r="I4399" i="7" s="1"/>
  <c r="I4398" i="7" a="1"/>
  <c r="I4398" i="7" s="1"/>
  <c r="I4397" i="7"/>
  <c r="I4397" i="7" a="1"/>
  <c r="I4396" i="7" a="1"/>
  <c r="I4396" i="7" s="1"/>
  <c r="I4395" i="7" a="1"/>
  <c r="I4395" i="7" s="1"/>
  <c r="I4394" i="7" a="1"/>
  <c r="I4394" i="7" s="1"/>
  <c r="I4393" i="7"/>
  <c r="I4393" i="7" a="1"/>
  <c r="I4392" i="7" a="1"/>
  <c r="I4392" i="7" s="1"/>
  <c r="I4391" i="7" a="1"/>
  <c r="I4391" i="7" s="1"/>
  <c r="I4390" i="7" a="1"/>
  <c r="I4390" i="7" s="1"/>
  <c r="I4389" i="7"/>
  <c r="I4389" i="7" a="1"/>
  <c r="I4388" i="7" a="1"/>
  <c r="I4388" i="7" s="1"/>
  <c r="I4387" i="7" a="1"/>
  <c r="I4387" i="7" s="1"/>
  <c r="I4386" i="7" a="1"/>
  <c r="I4386" i="7" s="1"/>
  <c r="I4385" i="7"/>
  <c r="I4385" i="7" a="1"/>
  <c r="I4384" i="7" a="1"/>
  <c r="I4384" i="7" s="1"/>
  <c r="I4383" i="7" a="1"/>
  <c r="I4383" i="7" s="1"/>
  <c r="I4382" i="7" a="1"/>
  <c r="I4382" i="7" s="1"/>
  <c r="I4381" i="7"/>
  <c r="I4381" i="7" a="1"/>
  <c r="I4380" i="7" a="1"/>
  <c r="I4380" i="7" s="1"/>
  <c r="I4379" i="7" a="1"/>
  <c r="I4379" i="7" s="1"/>
  <c r="I4378" i="7" a="1"/>
  <c r="I4378" i="7" s="1"/>
  <c r="I4377" i="7"/>
  <c r="I4377" i="7" a="1"/>
  <c r="I4376" i="7" a="1"/>
  <c r="I4376" i="7" s="1"/>
  <c r="I4375" i="7" a="1"/>
  <c r="I4375" i="7" s="1"/>
  <c r="I4374" i="7" a="1"/>
  <c r="I4374" i="7" s="1"/>
  <c r="I4373" i="7"/>
  <c r="I4373" i="7" a="1"/>
  <c r="I4372" i="7" a="1"/>
  <c r="I4372" i="7" s="1"/>
  <c r="I4371" i="7" a="1"/>
  <c r="I4371" i="7" s="1"/>
  <c r="I4370" i="7" a="1"/>
  <c r="I4370" i="7" s="1"/>
  <c r="I4369" i="7"/>
  <c r="I4369" i="7" a="1"/>
  <c r="I4368" i="7" a="1"/>
  <c r="I4368" i="7" s="1"/>
  <c r="I4367" i="7" a="1"/>
  <c r="I4367" i="7" s="1"/>
  <c r="I4366" i="7" a="1"/>
  <c r="I4366" i="7" s="1"/>
  <c r="I4365" i="7"/>
  <c r="I4365" i="7" a="1"/>
  <c r="I4364" i="7" a="1"/>
  <c r="I4364" i="7" s="1"/>
  <c r="I4363" i="7" a="1"/>
  <c r="I4363" i="7" s="1"/>
  <c r="I4362" i="7" a="1"/>
  <c r="I4362" i="7" s="1"/>
  <c r="I4361" i="7"/>
  <c r="I4361" i="7" a="1"/>
  <c r="I4360" i="7" a="1"/>
  <c r="I4360" i="7" s="1"/>
  <c r="I4359" i="7" a="1"/>
  <c r="I4359" i="7" s="1"/>
  <c r="I4358" i="7" a="1"/>
  <c r="I4358" i="7" s="1"/>
  <c r="I4357" i="7"/>
  <c r="I4357" i="7" a="1"/>
  <c r="I4356" i="7" a="1"/>
  <c r="I4356" i="7" s="1"/>
  <c r="I4355" i="7" a="1"/>
  <c r="I4355" i="7" s="1"/>
  <c r="I4354" i="7" a="1"/>
  <c r="I4354" i="7" s="1"/>
  <c r="I4353" i="7"/>
  <c r="I4353" i="7" a="1"/>
  <c r="I4352" i="7" a="1"/>
  <c r="I4352" i="7" s="1"/>
  <c r="I4351" i="7" a="1"/>
  <c r="I4351" i="7" s="1"/>
  <c r="I4350" i="7" a="1"/>
  <c r="I4350" i="7" s="1"/>
  <c r="I4349" i="7"/>
  <c r="I4349" i="7" a="1"/>
  <c r="I4348" i="7" a="1"/>
  <c r="I4348" i="7" s="1"/>
  <c r="I4347" i="7" a="1"/>
  <c r="I4347" i="7" s="1"/>
  <c r="I4346" i="7" a="1"/>
  <c r="I4346" i="7" s="1"/>
  <c r="I4345" i="7"/>
  <c r="I4345" i="7" a="1"/>
  <c r="I4344" i="7" a="1"/>
  <c r="I4344" i="7" s="1"/>
  <c r="I4343" i="7" a="1"/>
  <c r="I4343" i="7" s="1"/>
  <c r="I4342" i="7" a="1"/>
  <c r="I4342" i="7" s="1"/>
  <c r="I4341" i="7"/>
  <c r="I4341" i="7" a="1"/>
  <c r="I4340" i="7" a="1"/>
  <c r="I4340" i="7" s="1"/>
  <c r="I4339" i="7" a="1"/>
  <c r="I4339" i="7" s="1"/>
  <c r="I4338" i="7" a="1"/>
  <c r="I4338" i="7" s="1"/>
  <c r="I4337" i="7"/>
  <c r="I4337" i="7" a="1"/>
  <c r="I4336" i="7" a="1"/>
  <c r="I4336" i="7" s="1"/>
  <c r="I4335" i="7" a="1"/>
  <c r="I4335" i="7" s="1"/>
  <c r="I4334" i="7" a="1"/>
  <c r="I4334" i="7" s="1"/>
  <c r="I4333" i="7"/>
  <c r="I4333" i="7" a="1"/>
  <c r="I4332" i="7" a="1"/>
  <c r="I4332" i="7" s="1"/>
  <c r="I4331" i="7" a="1"/>
  <c r="I4331" i="7" s="1"/>
  <c r="I4330" i="7" a="1"/>
  <c r="I4330" i="7" s="1"/>
  <c r="I4329" i="7"/>
  <c r="I4329" i="7" a="1"/>
  <c r="I4328" i="7" a="1"/>
  <c r="I4328" i="7" s="1"/>
  <c r="I4327" i="7" a="1"/>
  <c r="I4327" i="7" s="1"/>
  <c r="I4326" i="7" a="1"/>
  <c r="I4326" i="7" s="1"/>
  <c r="I4325" i="7"/>
  <c r="I4325" i="7" a="1"/>
  <c r="I4324" i="7" a="1"/>
  <c r="I4324" i="7" s="1"/>
  <c r="I4323" i="7" a="1"/>
  <c r="I4323" i="7" s="1"/>
  <c r="I4322" i="7" a="1"/>
  <c r="I4322" i="7" s="1"/>
  <c r="I4321" i="7"/>
  <c r="I4321" i="7" a="1"/>
  <c r="I4320" i="7" a="1"/>
  <c r="I4320" i="7" s="1"/>
  <c r="I4319" i="7" a="1"/>
  <c r="I4319" i="7" s="1"/>
  <c r="I4318" i="7" a="1"/>
  <c r="I4318" i="7" s="1"/>
  <c r="I4317" i="7"/>
  <c r="I4317" i="7" a="1"/>
  <c r="I4316" i="7" a="1"/>
  <c r="I4316" i="7" s="1"/>
  <c r="I4315" i="7"/>
  <c r="I4315" i="7" a="1"/>
  <c r="I4314" i="7" a="1"/>
  <c r="I4314" i="7" s="1"/>
  <c r="I4313" i="7"/>
  <c r="I4313" i="7" a="1"/>
  <c r="I4312" i="7" a="1"/>
  <c r="I4312" i="7" s="1"/>
  <c r="I4311" i="7" a="1"/>
  <c r="I4311" i="7" s="1"/>
  <c r="I4310" i="7" a="1"/>
  <c r="I4310" i="7" s="1"/>
  <c r="I4309" i="7"/>
  <c r="I4309" i="7" a="1"/>
  <c r="I4308" i="7" a="1"/>
  <c r="I4308" i="7" s="1"/>
  <c r="I4307" i="7"/>
  <c r="I4307" i="7" a="1"/>
  <c r="I4306" i="7" a="1"/>
  <c r="I4306" i="7" s="1"/>
  <c r="I4305" i="7" a="1"/>
  <c r="I4305" i="7" s="1"/>
  <c r="I4304" i="7" a="1"/>
  <c r="I4304" i="7" s="1"/>
  <c r="I4303" i="7" a="1"/>
  <c r="I4303" i="7" s="1"/>
  <c r="I4302" i="7" a="1"/>
  <c r="I4302" i="7" s="1"/>
  <c r="I4301" i="7"/>
  <c r="I4301" i="7" a="1"/>
  <c r="I4300" i="7" a="1"/>
  <c r="I4300" i="7" s="1"/>
  <c r="I4299" i="7" a="1"/>
  <c r="I4299" i="7" s="1"/>
  <c r="I4298" i="7" a="1"/>
  <c r="I4298" i="7" s="1"/>
  <c r="I4297" i="7" a="1"/>
  <c r="I4297" i="7" s="1"/>
  <c r="I4296" i="7" a="1"/>
  <c r="I4296" i="7" s="1"/>
  <c r="I4295" i="7" a="1"/>
  <c r="I4295" i="7" s="1"/>
  <c r="I4294" i="7" a="1"/>
  <c r="I4294" i="7" s="1"/>
  <c r="I4293" i="7"/>
  <c r="I4293" i="7" a="1"/>
  <c r="I4292" i="7" a="1"/>
  <c r="I4292" i="7" s="1"/>
  <c r="I4291" i="7" a="1"/>
  <c r="I4291" i="7" s="1"/>
  <c r="I4290" i="7" a="1"/>
  <c r="I4290" i="7" s="1"/>
  <c r="I4289" i="7"/>
  <c r="I4289" i="7" a="1"/>
  <c r="I4288" i="7" a="1"/>
  <c r="I4288" i="7" s="1"/>
  <c r="I4287" i="7" a="1"/>
  <c r="I4287" i="7" s="1"/>
  <c r="I4286" i="7" a="1"/>
  <c r="I4286" i="7" s="1"/>
  <c r="I4285" i="7"/>
  <c r="I4285" i="7" a="1"/>
  <c r="I4284" i="7" a="1"/>
  <c r="I4284" i="7" s="1"/>
  <c r="I4283" i="7"/>
  <c r="I4283" i="7" a="1"/>
  <c r="I4282" i="7" a="1"/>
  <c r="I4282" i="7" s="1"/>
  <c r="I4281" i="7"/>
  <c r="I4281" i="7" a="1"/>
  <c r="I4280" i="7" a="1"/>
  <c r="I4280" i="7" s="1"/>
  <c r="I4279" i="7" a="1"/>
  <c r="I4279" i="7" s="1"/>
  <c r="I4278" i="7" a="1"/>
  <c r="I4278" i="7" s="1"/>
  <c r="I4277" i="7"/>
  <c r="I4277" i="7" a="1"/>
  <c r="I4276" i="7" a="1"/>
  <c r="I4276" i="7" s="1"/>
  <c r="I4275" i="7"/>
  <c r="I4275" i="7" a="1"/>
  <c r="I4274" i="7" a="1"/>
  <c r="I4274" i="7" s="1"/>
  <c r="I4273" i="7" a="1"/>
  <c r="I4273" i="7" s="1"/>
  <c r="I4272" i="7" a="1"/>
  <c r="I4272" i="7" s="1"/>
  <c r="I4271" i="7" a="1"/>
  <c r="I4271" i="7" s="1"/>
  <c r="I4270" i="7" a="1"/>
  <c r="I4270" i="7" s="1"/>
  <c r="I4269" i="7"/>
  <c r="I4269" i="7" a="1"/>
  <c r="I4268" i="7" a="1"/>
  <c r="I4268" i="7" s="1"/>
  <c r="I4267" i="7" a="1"/>
  <c r="I4267" i="7" s="1"/>
  <c r="I4266" i="7" a="1"/>
  <c r="I4266" i="7" s="1"/>
  <c r="I4265" i="7" a="1"/>
  <c r="I4265" i="7" s="1"/>
  <c r="I4264" i="7" a="1"/>
  <c r="I4264" i="7" s="1"/>
  <c r="I4263" i="7" a="1"/>
  <c r="I4263" i="7" s="1"/>
  <c r="I4262" i="7" a="1"/>
  <c r="I4262" i="7" s="1"/>
  <c r="I4261" i="7"/>
  <c r="I4261" i="7" a="1"/>
  <c r="I4260" i="7" a="1"/>
  <c r="I4260" i="7" s="1"/>
  <c r="I4259" i="7" a="1"/>
  <c r="I4259" i="7" s="1"/>
  <c r="I4258" i="7" a="1"/>
  <c r="I4258" i="7" s="1"/>
  <c r="I4257" i="7"/>
  <c r="I4257" i="7" a="1"/>
  <c r="I4256" i="7" a="1"/>
  <c r="I4256" i="7" s="1"/>
  <c r="I4255" i="7" a="1"/>
  <c r="I4255" i="7" s="1"/>
  <c r="I4254" i="7" a="1"/>
  <c r="I4254" i="7" s="1"/>
  <c r="I4253" i="7"/>
  <c r="I4253" i="7" a="1"/>
  <c r="I4252" i="7" a="1"/>
  <c r="I4252" i="7" s="1"/>
  <c r="I4251" i="7"/>
  <c r="I4251" i="7" a="1"/>
  <c r="I4250" i="7" a="1"/>
  <c r="I4250" i="7" s="1"/>
  <c r="I4249" i="7"/>
  <c r="I4249" i="7" a="1"/>
  <c r="I4248" i="7" a="1"/>
  <c r="I4248" i="7" s="1"/>
  <c r="I4247" i="7" a="1"/>
  <c r="I4247" i="7" s="1"/>
  <c r="I4246" i="7" a="1"/>
  <c r="I4246" i="7" s="1"/>
  <c r="I4245" i="7" a="1"/>
  <c r="I4245" i="7" s="1"/>
  <c r="I4244" i="7" a="1"/>
  <c r="I4244" i="7" s="1"/>
  <c r="I4243" i="7"/>
  <c r="I4243" i="7" a="1"/>
  <c r="I4242" i="7" a="1"/>
  <c r="I4242" i="7" s="1"/>
  <c r="I4241" i="7"/>
  <c r="I4241" i="7" a="1"/>
  <c r="I4240" i="7" a="1"/>
  <c r="I4240" i="7" s="1"/>
  <c r="I4239" i="7" a="1"/>
  <c r="I4239" i="7" s="1"/>
  <c r="I4238" i="7" a="1"/>
  <c r="I4238" i="7" s="1"/>
  <c r="I4237" i="7" a="1"/>
  <c r="I4237" i="7" s="1"/>
  <c r="I4236" i="7" a="1"/>
  <c r="I4236" i="7" s="1"/>
  <c r="I4235" i="7"/>
  <c r="I4235" i="7" a="1"/>
  <c r="I4234" i="7" a="1"/>
  <c r="I4234" i="7" s="1"/>
  <c r="I4233" i="7"/>
  <c r="I4233" i="7" a="1"/>
  <c r="I4232" i="7" a="1"/>
  <c r="I4232" i="7" s="1"/>
  <c r="I4231" i="7" a="1"/>
  <c r="I4231" i="7" s="1"/>
  <c r="I4230" i="7" a="1"/>
  <c r="I4230" i="7" s="1"/>
  <c r="I4229" i="7" a="1"/>
  <c r="I4229" i="7" s="1"/>
  <c r="I4228" i="7" a="1"/>
  <c r="I4228" i="7" s="1"/>
  <c r="I4227" i="7"/>
  <c r="I4227" i="7" a="1"/>
  <c r="I4226" i="7" a="1"/>
  <c r="I4226" i="7" s="1"/>
  <c r="I4225" i="7"/>
  <c r="I4225" i="7" a="1"/>
  <c r="I4224" i="7" a="1"/>
  <c r="I4224" i="7" s="1"/>
  <c r="I4223" i="7" a="1"/>
  <c r="I4223" i="7" s="1"/>
  <c r="I4222" i="7" a="1"/>
  <c r="I4222" i="7" s="1"/>
  <c r="I4221" i="7" a="1"/>
  <c r="I4221" i="7" s="1"/>
  <c r="I4220" i="7" a="1"/>
  <c r="I4220" i="7" s="1"/>
  <c r="I4219" i="7"/>
  <c r="I4219" i="7" a="1"/>
  <c r="I4218" i="7" a="1"/>
  <c r="I4218" i="7" s="1"/>
  <c r="I4217" i="7"/>
  <c r="I4217" i="7" a="1"/>
  <c r="I4216" i="7" a="1"/>
  <c r="I4216" i="7" s="1"/>
  <c r="I4215" i="7" a="1"/>
  <c r="I4215" i="7" s="1"/>
  <c r="I4214" i="7" a="1"/>
  <c r="I4214" i="7" s="1"/>
  <c r="I4213" i="7" a="1"/>
  <c r="I4213" i="7" s="1"/>
  <c r="I4212" i="7" a="1"/>
  <c r="I4212" i="7" s="1"/>
  <c r="I4211" i="7"/>
  <c r="I4211" i="7" a="1"/>
  <c r="I4210" i="7" a="1"/>
  <c r="I4210" i="7" s="1"/>
  <c r="I4209" i="7"/>
  <c r="I4209" i="7" a="1"/>
  <c r="I4208" i="7" a="1"/>
  <c r="I4208" i="7" s="1"/>
  <c r="I4207" i="7" a="1"/>
  <c r="I4207" i="7" s="1"/>
  <c r="I4206" i="7" a="1"/>
  <c r="I4206" i="7" s="1"/>
  <c r="I4205" i="7" a="1"/>
  <c r="I4205" i="7" s="1"/>
  <c r="I4204" i="7" a="1"/>
  <c r="I4204" i="7" s="1"/>
  <c r="I4203" i="7"/>
  <c r="I4203" i="7" a="1"/>
  <c r="I4202" i="7" a="1"/>
  <c r="I4202" i="7" s="1"/>
  <c r="I4201" i="7"/>
  <c r="I4201" i="7" a="1"/>
  <c r="I4200" i="7" a="1"/>
  <c r="I4200" i="7" s="1"/>
  <c r="I4199" i="7" a="1"/>
  <c r="I4199" i="7" s="1"/>
  <c r="I4198" i="7" a="1"/>
  <c r="I4198" i="7" s="1"/>
  <c r="I4197" i="7" a="1"/>
  <c r="I4197" i="7" s="1"/>
  <c r="I4196" i="7" a="1"/>
  <c r="I4196" i="7" s="1"/>
  <c r="I4195" i="7"/>
  <c r="I4195" i="7" a="1"/>
  <c r="I4194" i="7" a="1"/>
  <c r="I4194" i="7" s="1"/>
  <c r="I4193" i="7"/>
  <c r="I4193" i="7" a="1"/>
  <c r="I4192" i="7" a="1"/>
  <c r="I4192" i="7" s="1"/>
  <c r="I4191" i="7" a="1"/>
  <c r="I4191" i="7" s="1"/>
  <c r="I4190" i="7" a="1"/>
  <c r="I4190" i="7" s="1"/>
  <c r="I4189" i="7" a="1"/>
  <c r="I4189" i="7" s="1"/>
  <c r="I4188" i="7" a="1"/>
  <c r="I4188" i="7" s="1"/>
  <c r="I4187" i="7"/>
  <c r="I4187" i="7" a="1"/>
  <c r="I4186" i="7" a="1"/>
  <c r="I4186" i="7" s="1"/>
  <c r="I4185" i="7"/>
  <c r="I4185" i="7" a="1"/>
  <c r="I4184" i="7" a="1"/>
  <c r="I4184" i="7" s="1"/>
  <c r="I4183" i="7" a="1"/>
  <c r="I4183" i="7" s="1"/>
  <c r="I4182" i="7" a="1"/>
  <c r="I4182" i="7" s="1"/>
  <c r="I4181" i="7" a="1"/>
  <c r="I4181" i="7" s="1"/>
  <c r="I4180" i="7" a="1"/>
  <c r="I4180" i="7" s="1"/>
  <c r="I4179" i="7"/>
  <c r="I4179" i="7" a="1"/>
  <c r="I4178" i="7" a="1"/>
  <c r="I4178" i="7" s="1"/>
  <c r="I4177" i="7"/>
  <c r="I4177" i="7" a="1"/>
  <c r="I4176" i="7" a="1"/>
  <c r="I4176" i="7" s="1"/>
  <c r="I4175" i="7" a="1"/>
  <c r="I4175" i="7" s="1"/>
  <c r="I4174" i="7" a="1"/>
  <c r="I4174" i="7" s="1"/>
  <c r="I4173" i="7" a="1"/>
  <c r="I4173" i="7" s="1"/>
  <c r="I4172" i="7" a="1"/>
  <c r="I4172" i="7" s="1"/>
  <c r="I4171" i="7"/>
  <c r="I4171" i="7" a="1"/>
  <c r="I4170" i="7" a="1"/>
  <c r="I4170" i="7" s="1"/>
  <c r="I4169" i="7"/>
  <c r="I4169" i="7" a="1"/>
  <c r="I4168" i="7" a="1"/>
  <c r="I4168" i="7" s="1"/>
  <c r="I4167" i="7" a="1"/>
  <c r="I4167" i="7" s="1"/>
  <c r="I4166" i="7" a="1"/>
  <c r="I4166" i="7" s="1"/>
  <c r="I4165" i="7" a="1"/>
  <c r="I4165" i="7" s="1"/>
  <c r="I4164" i="7" a="1"/>
  <c r="I4164" i="7" s="1"/>
  <c r="I4163" i="7"/>
  <c r="I4163" i="7" a="1"/>
  <c r="I4162" i="7" a="1"/>
  <c r="I4162" i="7" s="1"/>
  <c r="I4161" i="7"/>
  <c r="I4161" i="7" a="1"/>
  <c r="I4160" i="7" a="1"/>
  <c r="I4160" i="7" s="1"/>
  <c r="I4159" i="7" a="1"/>
  <c r="I4159" i="7" s="1"/>
  <c r="I4158" i="7" a="1"/>
  <c r="I4158" i="7" s="1"/>
  <c r="I4157" i="7" a="1"/>
  <c r="I4157" i="7" s="1"/>
  <c r="I4156" i="7" a="1"/>
  <c r="I4156" i="7" s="1"/>
  <c r="I4155" i="7"/>
  <c r="I4155" i="7" a="1"/>
  <c r="I4154" i="7" a="1"/>
  <c r="I4154" i="7" s="1"/>
  <c r="I4153" i="7"/>
  <c r="I4153" i="7" a="1"/>
  <c r="I4152" i="7" a="1"/>
  <c r="I4152" i="7" s="1"/>
  <c r="I4151" i="7" a="1"/>
  <c r="I4151" i="7" s="1"/>
  <c r="I4150" i="7" a="1"/>
  <c r="I4150" i="7" s="1"/>
  <c r="I4149" i="7" a="1"/>
  <c r="I4149" i="7" s="1"/>
  <c r="I4148" i="7" a="1"/>
  <c r="I4148" i="7" s="1"/>
  <c r="I4147" i="7"/>
  <c r="I4147" i="7" a="1"/>
  <c r="I4146" i="7" a="1"/>
  <c r="I4146" i="7" s="1"/>
  <c r="I4145" i="7"/>
  <c r="I4145" i="7" a="1"/>
  <c r="I4144" i="7" a="1"/>
  <c r="I4144" i="7" s="1"/>
  <c r="I4143" i="7" a="1"/>
  <c r="I4143" i="7" s="1"/>
  <c r="I4142" i="7" a="1"/>
  <c r="I4142" i="7" s="1"/>
  <c r="I4141" i="7" a="1"/>
  <c r="I4141" i="7" s="1"/>
  <c r="I4140" i="7" a="1"/>
  <c r="I4140" i="7" s="1"/>
  <c r="I4139" i="7"/>
  <c r="I4139" i="7" a="1"/>
  <c r="I4138" i="7" a="1"/>
  <c r="I4138" i="7" s="1"/>
  <c r="I4137" i="7"/>
  <c r="I4137" i="7" a="1"/>
  <c r="I4136" i="7" a="1"/>
  <c r="I4136" i="7" s="1"/>
  <c r="I4135" i="7" a="1"/>
  <c r="I4135" i="7" s="1"/>
  <c r="I4134" i="7" a="1"/>
  <c r="I4134" i="7" s="1"/>
  <c r="I4133" i="7" a="1"/>
  <c r="I4133" i="7" s="1"/>
  <c r="I4132" i="7" a="1"/>
  <c r="I4132" i="7" s="1"/>
  <c r="I4131" i="7"/>
  <c r="I4131" i="7" a="1"/>
  <c r="I4130" i="7" a="1"/>
  <c r="I4130" i="7" s="1"/>
  <c r="I4129" i="7"/>
  <c r="I4129" i="7" a="1"/>
  <c r="I4128" i="7" a="1"/>
  <c r="I4128" i="7" s="1"/>
  <c r="I4127" i="7" a="1"/>
  <c r="I4127" i="7" s="1"/>
  <c r="I4126" i="7" a="1"/>
  <c r="I4126" i="7" s="1"/>
  <c r="I4125" i="7" a="1"/>
  <c r="I4125" i="7" s="1"/>
  <c r="I4124" i="7" a="1"/>
  <c r="I4124" i="7" s="1"/>
  <c r="I4123" i="7"/>
  <c r="I4123" i="7" a="1"/>
  <c r="I4122" i="7" a="1"/>
  <c r="I4122" i="7" s="1"/>
  <c r="I4121" i="7"/>
  <c r="I4121" i="7" a="1"/>
  <c r="I4120" i="7" a="1"/>
  <c r="I4120" i="7" s="1"/>
  <c r="I4119" i="7" a="1"/>
  <c r="I4119" i="7" s="1"/>
  <c r="I4118" i="7" a="1"/>
  <c r="I4118" i="7" s="1"/>
  <c r="I4117" i="7" a="1"/>
  <c r="I4117" i="7" s="1"/>
  <c r="I4116" i="7" a="1"/>
  <c r="I4116" i="7" s="1"/>
  <c r="I4115" i="7"/>
  <c r="I4115" i="7" a="1"/>
  <c r="I4114" i="7" a="1"/>
  <c r="I4114" i="7" s="1"/>
  <c r="I4113" i="7"/>
  <c r="I4113" i="7" a="1"/>
  <c r="I4112" i="7" a="1"/>
  <c r="I4112" i="7" s="1"/>
  <c r="I4111" i="7" a="1"/>
  <c r="I4111" i="7" s="1"/>
  <c r="I4110" i="7" a="1"/>
  <c r="I4110" i="7" s="1"/>
  <c r="I4109" i="7" a="1"/>
  <c r="I4109" i="7" s="1"/>
  <c r="I4108" i="7" a="1"/>
  <c r="I4108" i="7" s="1"/>
  <c r="I4107" i="7"/>
  <c r="I4107" i="7" a="1"/>
  <c r="I4106" i="7" a="1"/>
  <c r="I4106" i="7" s="1"/>
  <c r="I4105" i="7"/>
  <c r="I4105" i="7" a="1"/>
  <c r="I4104" i="7" a="1"/>
  <c r="I4104" i="7" s="1"/>
  <c r="I4103" i="7" a="1"/>
  <c r="I4103" i="7" s="1"/>
  <c r="I4102" i="7" a="1"/>
  <c r="I4102" i="7" s="1"/>
  <c r="I4101" i="7" a="1"/>
  <c r="I4101" i="7" s="1"/>
  <c r="I4100" i="7" a="1"/>
  <c r="I4100" i="7" s="1"/>
  <c r="I4099" i="7"/>
  <c r="I4099" i="7" a="1"/>
  <c r="I4098" i="7" a="1"/>
  <c r="I4098" i="7" s="1"/>
  <c r="I4097" i="7"/>
  <c r="I4097" i="7" a="1"/>
  <c r="I4096" i="7" a="1"/>
  <c r="I4096" i="7" s="1"/>
  <c r="I4095" i="7" a="1"/>
  <c r="I4095" i="7" s="1"/>
  <c r="I4094" i="7" a="1"/>
  <c r="I4094" i="7" s="1"/>
  <c r="I4093" i="7" a="1"/>
  <c r="I4093" i="7" s="1"/>
  <c r="I4092" i="7" a="1"/>
  <c r="I4092" i="7" s="1"/>
  <c r="I4091" i="7"/>
  <c r="I4091" i="7" a="1"/>
  <c r="I4090" i="7" a="1"/>
  <c r="I4090" i="7" s="1"/>
  <c r="I4089" i="7"/>
  <c r="I4089" i="7" a="1"/>
  <c r="I4088" i="7" a="1"/>
  <c r="I4088" i="7" s="1"/>
  <c r="I4087" i="7" a="1"/>
  <c r="I4087" i="7" s="1"/>
  <c r="I4086" i="7" a="1"/>
  <c r="I4086" i="7" s="1"/>
  <c r="I4085" i="7" a="1"/>
  <c r="I4085" i="7" s="1"/>
  <c r="I4084" i="7" a="1"/>
  <c r="I4084" i="7" s="1"/>
  <c r="I4083" i="7"/>
  <c r="I4083" i="7" a="1"/>
  <c r="I4082" i="7" a="1"/>
  <c r="I4082" i="7" s="1"/>
  <c r="I4081" i="7"/>
  <c r="I4081" i="7" a="1"/>
  <c r="I4080" i="7" a="1"/>
  <c r="I4080" i="7" s="1"/>
  <c r="I4079" i="7" a="1"/>
  <c r="I4079" i="7" s="1"/>
  <c r="I4078" i="7" a="1"/>
  <c r="I4078" i="7" s="1"/>
  <c r="I4077" i="7" a="1"/>
  <c r="I4077" i="7" s="1"/>
  <c r="I4076" i="7" a="1"/>
  <c r="I4076" i="7" s="1"/>
  <c r="I4075" i="7"/>
  <c r="I4075" i="7" a="1"/>
  <c r="I4074" i="7" a="1"/>
  <c r="I4074" i="7" s="1"/>
  <c r="I4073" i="7"/>
  <c r="I4073" i="7" a="1"/>
  <c r="I4072" i="7" a="1"/>
  <c r="I4072" i="7" s="1"/>
  <c r="I4071" i="7" a="1"/>
  <c r="I4071" i="7" s="1"/>
  <c r="I4070" i="7" a="1"/>
  <c r="I4070" i="7" s="1"/>
  <c r="I4069" i="7" a="1"/>
  <c r="I4069" i="7" s="1"/>
  <c r="I4068" i="7" a="1"/>
  <c r="I4068" i="7" s="1"/>
  <c r="I4067" i="7"/>
  <c r="I4067" i="7" a="1"/>
  <c r="I4066" i="7" a="1"/>
  <c r="I4066" i="7" s="1"/>
  <c r="I4065" i="7"/>
  <c r="I4065" i="7" a="1"/>
  <c r="I4064" i="7" a="1"/>
  <c r="I4064" i="7" s="1"/>
  <c r="I4063" i="7" a="1"/>
  <c r="I4063" i="7" s="1"/>
  <c r="I4062" i="7" a="1"/>
  <c r="I4062" i="7" s="1"/>
  <c r="I4061" i="7" a="1"/>
  <c r="I4061" i="7" s="1"/>
  <c r="I4060" i="7" a="1"/>
  <c r="I4060" i="7" s="1"/>
  <c r="I4059" i="7"/>
  <c r="I4059" i="7" a="1"/>
  <c r="I4058" i="7" a="1"/>
  <c r="I4058" i="7" s="1"/>
  <c r="I4057" i="7"/>
  <c r="I4057" i="7" a="1"/>
  <c r="I4056" i="7" a="1"/>
  <c r="I4056" i="7" s="1"/>
  <c r="I4055" i="7" a="1"/>
  <c r="I4055" i="7" s="1"/>
  <c r="I4054" i="7" a="1"/>
  <c r="I4054" i="7" s="1"/>
  <c r="I4053" i="7" a="1"/>
  <c r="I4053" i="7" s="1"/>
  <c r="I4052" i="7" a="1"/>
  <c r="I4052" i="7" s="1"/>
  <c r="I4051" i="7"/>
  <c r="I4051" i="7" a="1"/>
  <c r="I4050" i="7" a="1"/>
  <c r="I4050" i="7" s="1"/>
  <c r="I4049" i="7"/>
  <c r="I4049" i="7" a="1"/>
  <c r="I4048" i="7" a="1"/>
  <c r="I4048" i="7" s="1"/>
  <c r="I4047" i="7" a="1"/>
  <c r="I4047" i="7" s="1"/>
  <c r="I4046" i="7" a="1"/>
  <c r="I4046" i="7" s="1"/>
  <c r="I4045" i="7" a="1"/>
  <c r="I4045" i="7" s="1"/>
  <c r="I4044" i="7" a="1"/>
  <c r="I4044" i="7" s="1"/>
  <c r="I4043" i="7"/>
  <c r="I4043" i="7" a="1"/>
  <c r="I4042" i="7" a="1"/>
  <c r="I4042" i="7" s="1"/>
  <c r="I4041" i="7"/>
  <c r="I4041" i="7" a="1"/>
  <c r="I4040" i="7" a="1"/>
  <c r="I4040" i="7" s="1"/>
  <c r="I4039" i="7" a="1"/>
  <c r="I4039" i="7" s="1"/>
  <c r="I4038" i="7" a="1"/>
  <c r="I4038" i="7" s="1"/>
  <c r="I4037" i="7" a="1"/>
  <c r="I4037" i="7" s="1"/>
  <c r="I4036" i="7" a="1"/>
  <c r="I4036" i="7" s="1"/>
  <c r="I4035" i="7"/>
  <c r="I4035" i="7" a="1"/>
  <c r="I4034" i="7" a="1"/>
  <c r="I4034" i="7" s="1"/>
  <c r="I4033" i="7"/>
  <c r="I4033" i="7" a="1"/>
  <c r="I4032" i="7" a="1"/>
  <c r="I4032" i="7" s="1"/>
  <c r="I4031" i="7" a="1"/>
  <c r="I4031" i="7" s="1"/>
  <c r="I4030" i="7" a="1"/>
  <c r="I4030" i="7" s="1"/>
  <c r="I4029" i="7" a="1"/>
  <c r="I4029" i="7" s="1"/>
  <c r="I4028" i="7" a="1"/>
  <c r="I4028" i="7" s="1"/>
  <c r="I4027" i="7"/>
  <c r="I4027" i="7" a="1"/>
  <c r="I4026" i="7" a="1"/>
  <c r="I4026" i="7" s="1"/>
  <c r="I4025" i="7"/>
  <c r="I4025" i="7" a="1"/>
  <c r="I4024" i="7" a="1"/>
  <c r="I4024" i="7" s="1"/>
  <c r="I4023" i="7" a="1"/>
  <c r="I4023" i="7" s="1"/>
  <c r="I4022" i="7" a="1"/>
  <c r="I4022" i="7" s="1"/>
  <c r="I4021" i="7" a="1"/>
  <c r="I4021" i="7" s="1"/>
  <c r="I4020" i="7" a="1"/>
  <c r="I4020" i="7" s="1"/>
  <c r="I4019" i="7"/>
  <c r="I4019" i="7" a="1"/>
  <c r="I4018" i="7" a="1"/>
  <c r="I4018" i="7" s="1"/>
  <c r="I4017" i="7"/>
  <c r="I4017" i="7" a="1"/>
  <c r="I4016" i="7" a="1"/>
  <c r="I4016" i="7" s="1"/>
  <c r="I4015" i="7" a="1"/>
  <c r="I4015" i="7" s="1"/>
  <c r="I4014" i="7" a="1"/>
  <c r="I4014" i="7" s="1"/>
  <c r="I4013" i="7" a="1"/>
  <c r="I4013" i="7" s="1"/>
  <c r="I4012" i="7" a="1"/>
  <c r="I4012" i="7" s="1"/>
  <c r="I4011" i="7"/>
  <c r="I4011" i="7" a="1"/>
  <c r="I4010" i="7" a="1"/>
  <c r="I4010" i="7" s="1"/>
  <c r="I4009" i="7"/>
  <c r="I4009" i="7" a="1"/>
  <c r="I4008" i="7" a="1"/>
  <c r="I4008" i="7" s="1"/>
  <c r="I4007" i="7" a="1"/>
  <c r="I4007" i="7" s="1"/>
  <c r="I4006" i="7" a="1"/>
  <c r="I4006" i="7" s="1"/>
  <c r="I4005" i="7" a="1"/>
  <c r="I4005" i="7" s="1"/>
  <c r="I4004" i="7" a="1"/>
  <c r="I4004" i="7" s="1"/>
  <c r="I4003" i="7"/>
  <c r="I4003" i="7" a="1"/>
  <c r="I4002" i="7" a="1"/>
  <c r="I4002" i="7" s="1"/>
  <c r="I4001" i="7"/>
  <c r="I4001" i="7" a="1"/>
  <c r="I4000" i="7" a="1"/>
  <c r="I4000" i="7" s="1"/>
  <c r="I3999" i="7" a="1"/>
  <c r="I3999" i="7" s="1"/>
  <c r="I3998" i="7" a="1"/>
  <c r="I3998" i="7" s="1"/>
  <c r="I3997" i="7" a="1"/>
  <c r="I3997" i="7" s="1"/>
  <c r="I3996" i="7" a="1"/>
  <c r="I3996" i="7" s="1"/>
  <c r="I3995" i="7"/>
  <c r="I3995" i="7" a="1"/>
  <c r="I3994" i="7" a="1"/>
  <c r="I3994" i="7" s="1"/>
  <c r="I3993" i="7"/>
  <c r="I3993" i="7" a="1"/>
  <c r="I3992" i="7" a="1"/>
  <c r="I3992" i="7" s="1"/>
  <c r="I3991" i="7" a="1"/>
  <c r="I3991" i="7" s="1"/>
  <c r="I3990" i="7" a="1"/>
  <c r="I3990" i="7" s="1"/>
  <c r="I3989" i="7" a="1"/>
  <c r="I3989" i="7" s="1"/>
  <c r="I3988" i="7" a="1"/>
  <c r="I3988" i="7" s="1"/>
  <c r="I3987" i="7"/>
  <c r="I3987" i="7" a="1"/>
  <c r="I3986" i="7" a="1"/>
  <c r="I3986" i="7" s="1"/>
  <c r="I3985" i="7"/>
  <c r="I3985" i="7" a="1"/>
  <c r="I3984" i="7" a="1"/>
  <c r="I3984" i="7" s="1"/>
  <c r="I3983" i="7" a="1"/>
  <c r="I3983" i="7" s="1"/>
  <c r="I3982" i="7" a="1"/>
  <c r="I3982" i="7" s="1"/>
  <c r="I3981" i="7" a="1"/>
  <c r="I3981" i="7" s="1"/>
  <c r="I3980" i="7" a="1"/>
  <c r="I3980" i="7" s="1"/>
  <c r="I3979" i="7"/>
  <c r="I3979" i="7" a="1"/>
  <c r="I3978" i="7" a="1"/>
  <c r="I3978" i="7" s="1"/>
  <c r="I3977" i="7"/>
  <c r="I3977" i="7" a="1"/>
  <c r="I3976" i="7" a="1"/>
  <c r="I3976" i="7" s="1"/>
  <c r="I3975" i="7" a="1"/>
  <c r="I3975" i="7" s="1"/>
  <c r="I3974" i="7" a="1"/>
  <c r="I3974" i="7" s="1"/>
  <c r="I3973" i="7" a="1"/>
  <c r="I3973" i="7" s="1"/>
  <c r="I3972" i="7" a="1"/>
  <c r="I3972" i="7" s="1"/>
  <c r="I3971" i="7"/>
  <c r="I3971" i="7" a="1"/>
  <c r="I3970" i="7" a="1"/>
  <c r="I3970" i="7" s="1"/>
  <c r="I3969" i="7"/>
  <c r="I3969" i="7" a="1"/>
  <c r="I3968" i="7" a="1"/>
  <c r="I3968" i="7" s="1"/>
  <c r="I3967" i="7" a="1"/>
  <c r="I3967" i="7" s="1"/>
  <c r="I3966" i="7" a="1"/>
  <c r="I3966" i="7" s="1"/>
  <c r="I3965" i="7" a="1"/>
  <c r="I3965" i="7" s="1"/>
  <c r="I3964" i="7" a="1"/>
  <c r="I3964" i="7" s="1"/>
  <c r="I3963" i="7"/>
  <c r="I3963" i="7" a="1"/>
  <c r="I3962" i="7" a="1"/>
  <c r="I3962" i="7" s="1"/>
  <c r="I3961" i="7"/>
  <c r="I3961" i="7" a="1"/>
  <c r="I3960" i="7" a="1"/>
  <c r="I3960" i="7" s="1"/>
  <c r="I3959" i="7" a="1"/>
  <c r="I3959" i="7" s="1"/>
  <c r="I3958" i="7" a="1"/>
  <c r="I3958" i="7" s="1"/>
  <c r="I3957" i="7" a="1"/>
  <c r="I3957" i="7" s="1"/>
  <c r="I3956" i="7" a="1"/>
  <c r="I3956" i="7" s="1"/>
  <c r="I3955" i="7"/>
  <c r="I3955" i="7" a="1"/>
  <c r="I3954" i="7" a="1"/>
  <c r="I3954" i="7" s="1"/>
  <c r="I3953" i="7"/>
  <c r="I3953" i="7" a="1"/>
  <c r="I3952" i="7" a="1"/>
  <c r="I3952" i="7" s="1"/>
  <c r="I3951" i="7" a="1"/>
  <c r="I3951" i="7" s="1"/>
  <c r="I3950" i="7" a="1"/>
  <c r="I3950" i="7" s="1"/>
  <c r="I3949" i="7" a="1"/>
  <c r="I3949" i="7" s="1"/>
  <c r="I3948" i="7" a="1"/>
  <c r="I3948" i="7" s="1"/>
  <c r="I3947" i="7"/>
  <c r="I3947" i="7" a="1"/>
  <c r="I3946" i="7" a="1"/>
  <c r="I3946" i="7" s="1"/>
  <c r="I3945" i="7"/>
  <c r="I3945" i="7" a="1"/>
  <c r="I3944" i="7" a="1"/>
  <c r="I3944" i="7" s="1"/>
  <c r="I3943" i="7" a="1"/>
  <c r="I3943" i="7" s="1"/>
  <c r="I3942" i="7" a="1"/>
  <c r="I3942" i="7" s="1"/>
  <c r="I3941" i="7" a="1"/>
  <c r="I3941" i="7" s="1"/>
  <c r="I3940" i="7" a="1"/>
  <c r="I3940" i="7" s="1"/>
  <c r="I3939" i="7"/>
  <c r="I3939" i="7" a="1"/>
  <c r="I3938" i="7" a="1"/>
  <c r="I3938" i="7" s="1"/>
  <c r="I3937" i="7"/>
  <c r="I3937" i="7" a="1"/>
  <c r="I3936" i="7" a="1"/>
  <c r="I3936" i="7" s="1"/>
  <c r="I3935" i="7" a="1"/>
  <c r="I3935" i="7" s="1"/>
  <c r="I3934" i="7" a="1"/>
  <c r="I3934" i="7" s="1"/>
  <c r="I3933" i="7" a="1"/>
  <c r="I3933" i="7" s="1"/>
  <c r="I3932" i="7" a="1"/>
  <c r="I3932" i="7" s="1"/>
  <c r="I3931" i="7"/>
  <c r="I3931" i="7" a="1"/>
  <c r="I3930" i="7" a="1"/>
  <c r="I3930" i="7" s="1"/>
  <c r="I3929" i="7"/>
  <c r="I3929" i="7" a="1"/>
  <c r="I3928" i="7" a="1"/>
  <c r="I3928" i="7" s="1"/>
  <c r="I3927" i="7" a="1"/>
  <c r="I3927" i="7" s="1"/>
  <c r="I3926" i="7" a="1"/>
  <c r="I3926" i="7" s="1"/>
  <c r="I3925" i="7" a="1"/>
  <c r="I3925" i="7" s="1"/>
  <c r="I3924" i="7" a="1"/>
  <c r="I3924" i="7" s="1"/>
  <c r="I3923" i="7"/>
  <c r="I3923" i="7" a="1"/>
  <c r="I3922" i="7" a="1"/>
  <c r="I3922" i="7" s="1"/>
  <c r="I3921" i="7"/>
  <c r="I3921" i="7" a="1"/>
  <c r="I3920" i="7" a="1"/>
  <c r="I3920" i="7" s="1"/>
  <c r="I3919" i="7" a="1"/>
  <c r="I3919" i="7" s="1"/>
  <c r="I3918" i="7" a="1"/>
  <c r="I3918" i="7" s="1"/>
  <c r="I3917" i="7" a="1"/>
  <c r="I3917" i="7" s="1"/>
  <c r="I3916" i="7" a="1"/>
  <c r="I3916" i="7" s="1"/>
  <c r="I3915" i="7"/>
  <c r="I3915" i="7" a="1"/>
  <c r="I3914" i="7" a="1"/>
  <c r="I3914" i="7" s="1"/>
  <c r="I3913" i="7"/>
  <c r="I3913" i="7" a="1"/>
  <c r="I3912" i="7" a="1"/>
  <c r="I3912" i="7" s="1"/>
  <c r="I3911" i="7" a="1"/>
  <c r="I3911" i="7" s="1"/>
  <c r="I3910" i="7" a="1"/>
  <c r="I3910" i="7" s="1"/>
  <c r="I3909" i="7" a="1"/>
  <c r="I3909" i="7" s="1"/>
  <c r="I3908" i="7" a="1"/>
  <c r="I3908" i="7" s="1"/>
  <c r="I3907" i="7"/>
  <c r="I3907" i="7" a="1"/>
  <c r="I3906" i="7" a="1"/>
  <c r="I3906" i="7" s="1"/>
  <c r="I3905" i="7"/>
  <c r="I3905" i="7" a="1"/>
  <c r="I3904" i="7" a="1"/>
  <c r="I3904" i="7" s="1"/>
  <c r="I3903" i="7"/>
  <c r="I3903" i="7" a="1"/>
  <c r="I3902" i="7" a="1"/>
  <c r="I3902" i="7" s="1"/>
  <c r="I3901" i="7" a="1"/>
  <c r="I3901" i="7" s="1"/>
  <c r="I3900" i="7" a="1"/>
  <c r="I3900" i="7" s="1"/>
  <c r="I3899" i="7"/>
  <c r="I3899" i="7" a="1"/>
  <c r="I3898" i="7" a="1"/>
  <c r="I3898" i="7" s="1"/>
  <c r="I3897" i="7"/>
  <c r="I3897" i="7" a="1"/>
  <c r="I3896" i="7" a="1"/>
  <c r="I3896" i="7" s="1"/>
  <c r="I3895" i="7" a="1"/>
  <c r="I3895" i="7" s="1"/>
  <c r="I3894" i="7" a="1"/>
  <c r="I3894" i="7" s="1"/>
  <c r="I3893" i="7" a="1"/>
  <c r="I3893" i="7" s="1"/>
  <c r="I3892" i="7" a="1"/>
  <c r="I3892" i="7" s="1"/>
  <c r="I3891" i="7"/>
  <c r="I3891" i="7" a="1"/>
  <c r="I3890" i="7" a="1"/>
  <c r="I3890" i="7" s="1"/>
  <c r="I3889" i="7"/>
  <c r="I3889" i="7" a="1"/>
  <c r="I3888" i="7" a="1"/>
  <c r="I3888" i="7" s="1"/>
  <c r="I3887" i="7" a="1"/>
  <c r="I3887" i="7" s="1"/>
  <c r="I3886" i="7" a="1"/>
  <c r="I3886" i="7" s="1"/>
  <c r="I3885" i="7" a="1"/>
  <c r="I3885" i="7" s="1"/>
  <c r="I3884" i="7" a="1"/>
  <c r="I3884" i="7" s="1"/>
  <c r="I3883" i="7"/>
  <c r="I3883" i="7" a="1"/>
  <c r="I3882" i="7" a="1"/>
  <c r="I3882" i="7" s="1"/>
  <c r="I3881" i="7"/>
  <c r="I3881" i="7" a="1"/>
  <c r="I3880" i="7" a="1"/>
  <c r="I3880" i="7" s="1"/>
  <c r="I3879" i="7" a="1"/>
  <c r="I3879" i="7" s="1"/>
  <c r="I3878" i="7" a="1"/>
  <c r="I3878" i="7" s="1"/>
  <c r="I3877" i="7" a="1"/>
  <c r="I3877" i="7" s="1"/>
  <c r="I3876" i="7" a="1"/>
  <c r="I3876" i="7" s="1"/>
  <c r="I3875" i="7"/>
  <c r="I3875" i="7" a="1"/>
  <c r="I3874" i="7" a="1"/>
  <c r="I3874" i="7" s="1"/>
  <c r="I3873" i="7"/>
  <c r="I3873" i="7" a="1"/>
  <c r="I3872" i="7" a="1"/>
  <c r="I3872" i="7" s="1"/>
  <c r="I3871" i="7"/>
  <c r="I3871" i="7" a="1"/>
  <c r="I3870" i="7" a="1"/>
  <c r="I3870" i="7" s="1"/>
  <c r="I3869" i="7" a="1"/>
  <c r="I3869" i="7" s="1"/>
  <c r="I3868" i="7" a="1"/>
  <c r="I3868" i="7" s="1"/>
  <c r="I3867" i="7"/>
  <c r="I3867" i="7" a="1"/>
  <c r="I3866" i="7" a="1"/>
  <c r="I3866" i="7" s="1"/>
  <c r="I3865" i="7"/>
  <c r="I3865" i="7" a="1"/>
  <c r="I3864" i="7" a="1"/>
  <c r="I3864" i="7" s="1"/>
  <c r="I3863" i="7" a="1"/>
  <c r="I3863" i="7" s="1"/>
  <c r="I3862" i="7" a="1"/>
  <c r="I3862" i="7" s="1"/>
  <c r="I3861" i="7" a="1"/>
  <c r="I3861" i="7" s="1"/>
  <c r="I3860" i="7" a="1"/>
  <c r="I3860" i="7" s="1"/>
  <c r="I3859" i="7"/>
  <c r="I3859" i="7" a="1"/>
  <c r="I3858" i="7" a="1"/>
  <c r="I3858" i="7" s="1"/>
  <c r="I3857" i="7"/>
  <c r="I3857" i="7" a="1"/>
  <c r="I3856" i="7" a="1"/>
  <c r="I3856" i="7" s="1"/>
  <c r="I3855" i="7" a="1"/>
  <c r="I3855" i="7" s="1"/>
  <c r="I3854" i="7" a="1"/>
  <c r="I3854" i="7" s="1"/>
  <c r="I3853" i="7" a="1"/>
  <c r="I3853" i="7" s="1"/>
  <c r="I3852" i="7" a="1"/>
  <c r="I3852" i="7" s="1"/>
  <c r="I3851" i="7"/>
  <c r="I3851" i="7" a="1"/>
  <c r="I3850" i="7" a="1"/>
  <c r="I3850" i="7" s="1"/>
  <c r="I3849" i="7"/>
  <c r="I3849" i="7" a="1"/>
  <c r="I3848" i="7" a="1"/>
  <c r="I3848" i="7" s="1"/>
  <c r="I3847" i="7" a="1"/>
  <c r="I3847" i="7" s="1"/>
  <c r="I3846" i="7" a="1"/>
  <c r="I3846" i="7" s="1"/>
  <c r="I3845" i="7" a="1"/>
  <c r="I3845" i="7" s="1"/>
  <c r="I3844" i="7" a="1"/>
  <c r="I3844" i="7" s="1"/>
  <c r="I3843" i="7"/>
  <c r="I3843" i="7" a="1"/>
  <c r="I3842" i="7" a="1"/>
  <c r="I3842" i="7" s="1"/>
  <c r="I3841" i="7"/>
  <c r="I3841" i="7" a="1"/>
  <c r="I3840" i="7" a="1"/>
  <c r="I3840" i="7" s="1"/>
  <c r="I3839" i="7"/>
  <c r="I3839" i="7" a="1"/>
  <c r="I3838" i="7" a="1"/>
  <c r="I3838" i="7" s="1"/>
  <c r="I3837" i="7" a="1"/>
  <c r="I3837" i="7" s="1"/>
  <c r="I3836" i="7" a="1"/>
  <c r="I3836" i="7" s="1"/>
  <c r="I3835" i="7"/>
  <c r="I3835" i="7" a="1"/>
  <c r="I3834" i="7" a="1"/>
  <c r="I3834" i="7" s="1"/>
  <c r="I3833" i="7"/>
  <c r="I3833" i="7" a="1"/>
  <c r="I3832" i="7" a="1"/>
  <c r="I3832" i="7" s="1"/>
  <c r="I3831" i="7" a="1"/>
  <c r="I3831" i="7" s="1"/>
  <c r="I3830" i="7" a="1"/>
  <c r="I3830" i="7" s="1"/>
  <c r="I3829" i="7" a="1"/>
  <c r="I3829" i="7" s="1"/>
  <c r="I3828" i="7" a="1"/>
  <c r="I3828" i="7" s="1"/>
  <c r="I3827" i="7"/>
  <c r="I3827" i="7" a="1"/>
  <c r="I3826" i="7" a="1"/>
  <c r="I3826" i="7" s="1"/>
  <c r="I3825" i="7"/>
  <c r="I3825" i="7" a="1"/>
  <c r="I3824" i="7" a="1"/>
  <c r="I3824" i="7" s="1"/>
  <c r="I3823" i="7" a="1"/>
  <c r="I3823" i="7" s="1"/>
  <c r="I3822" i="7" a="1"/>
  <c r="I3822" i="7" s="1"/>
  <c r="I3821" i="7" a="1"/>
  <c r="I3821" i="7" s="1"/>
  <c r="I3820" i="7" a="1"/>
  <c r="I3820" i="7" s="1"/>
  <c r="I3819" i="7"/>
  <c r="I3819" i="7" a="1"/>
  <c r="I3818" i="7" a="1"/>
  <c r="I3818" i="7" s="1"/>
  <c r="I3817" i="7"/>
  <c r="I3817" i="7" a="1"/>
  <c r="I3816" i="7" a="1"/>
  <c r="I3816" i="7" s="1"/>
  <c r="I3815" i="7"/>
  <c r="I3815" i="7" a="1"/>
  <c r="I3814" i="7" a="1"/>
  <c r="I3814" i="7" s="1"/>
  <c r="I3813" i="7" a="1"/>
  <c r="I3813" i="7" s="1"/>
  <c r="I3812" i="7" a="1"/>
  <c r="I3812" i="7" s="1"/>
  <c r="I3811" i="7"/>
  <c r="I3811" i="7" a="1"/>
  <c r="I3810" i="7" a="1"/>
  <c r="I3810" i="7" s="1"/>
  <c r="I3809" i="7"/>
  <c r="I3809" i="7" a="1"/>
  <c r="I3808" i="7" a="1"/>
  <c r="I3808" i="7" s="1"/>
  <c r="I3807" i="7"/>
  <c r="I3807" i="7" a="1"/>
  <c r="I3806" i="7" a="1"/>
  <c r="I3806" i="7" s="1"/>
  <c r="I3805" i="7" a="1"/>
  <c r="I3805" i="7" s="1"/>
  <c r="I3804" i="7" a="1"/>
  <c r="I3804" i="7" s="1"/>
  <c r="I3803" i="7"/>
  <c r="I3803" i="7" a="1"/>
  <c r="I3802" i="7" a="1"/>
  <c r="I3802" i="7" s="1"/>
  <c r="I3801" i="7"/>
  <c r="I3801" i="7" a="1"/>
  <c r="I3800" i="7" a="1"/>
  <c r="I3800" i="7" s="1"/>
  <c r="I3799" i="7" a="1"/>
  <c r="I3799" i="7" s="1"/>
  <c r="I3798" i="7" a="1"/>
  <c r="I3798" i="7" s="1"/>
  <c r="I3797" i="7" a="1"/>
  <c r="I3797" i="7" s="1"/>
  <c r="I3796" i="7" a="1"/>
  <c r="I3796" i="7" s="1"/>
  <c r="I3795" i="7"/>
  <c r="I3795" i="7" a="1"/>
  <c r="I3794" i="7" a="1"/>
  <c r="I3794" i="7" s="1"/>
  <c r="I3793" i="7"/>
  <c r="I3793" i="7" a="1"/>
  <c r="I3792" i="7" a="1"/>
  <c r="I3792" i="7" s="1"/>
  <c r="I3791" i="7" a="1"/>
  <c r="I3791" i="7" s="1"/>
  <c r="I3790" i="7" a="1"/>
  <c r="I3790" i="7" s="1"/>
  <c r="I3789" i="7" a="1"/>
  <c r="I3789" i="7" s="1"/>
  <c r="I3788" i="7" a="1"/>
  <c r="I3788" i="7" s="1"/>
  <c r="I3787" i="7"/>
  <c r="I3787" i="7" a="1"/>
  <c r="I3786" i="7" a="1"/>
  <c r="I3786" i="7" s="1"/>
  <c r="I3785" i="7"/>
  <c r="I3785" i="7" a="1"/>
  <c r="I3784" i="7" a="1"/>
  <c r="I3784" i="7" s="1"/>
  <c r="I3783" i="7"/>
  <c r="I3783" i="7" a="1"/>
  <c r="I3782" i="7" a="1"/>
  <c r="I3782" i="7" s="1"/>
  <c r="I3781" i="7" a="1"/>
  <c r="I3781" i="7" s="1"/>
  <c r="I3780" i="7" a="1"/>
  <c r="I3780" i="7" s="1"/>
  <c r="I3779" i="7"/>
  <c r="I3779" i="7" a="1"/>
  <c r="I3778" i="7" a="1"/>
  <c r="I3778" i="7" s="1"/>
  <c r="I3777" i="7"/>
  <c r="I3777" i="7" a="1"/>
  <c r="I3776" i="7" a="1"/>
  <c r="I3776" i="7" s="1"/>
  <c r="I3775" i="7"/>
  <c r="I3775" i="7" a="1"/>
  <c r="I3774" i="7" a="1"/>
  <c r="I3774" i="7" s="1"/>
  <c r="I3773" i="7" a="1"/>
  <c r="I3773" i="7" s="1"/>
  <c r="I3772" i="7" a="1"/>
  <c r="I3772" i="7" s="1"/>
  <c r="I3771" i="7"/>
  <c r="I3771" i="7" a="1"/>
  <c r="I3770" i="7" a="1"/>
  <c r="I3770" i="7" s="1"/>
  <c r="I3769" i="7"/>
  <c r="I3769" i="7" a="1"/>
  <c r="I3768" i="7" a="1"/>
  <c r="I3768" i="7" s="1"/>
  <c r="I3767" i="7" a="1"/>
  <c r="I3767" i="7" s="1"/>
  <c r="I3766" i="7" a="1"/>
  <c r="I3766" i="7" s="1"/>
  <c r="I3765" i="7" a="1"/>
  <c r="I3765" i="7" s="1"/>
  <c r="I3764" i="7" a="1"/>
  <c r="I3764" i="7" s="1"/>
  <c r="I3763" i="7"/>
  <c r="I3763" i="7" a="1"/>
  <c r="I3762" i="7" a="1"/>
  <c r="I3762" i="7" s="1"/>
  <c r="I3761" i="7"/>
  <c r="I3761" i="7" a="1"/>
  <c r="I3760" i="7" a="1"/>
  <c r="I3760" i="7" s="1"/>
  <c r="I3759" i="7" a="1"/>
  <c r="I3759" i="7" s="1"/>
  <c r="I3758" i="7" a="1"/>
  <c r="I3758" i="7" s="1"/>
  <c r="I3757" i="7" a="1"/>
  <c r="I3757" i="7" s="1"/>
  <c r="I3756" i="7" a="1"/>
  <c r="I3756" i="7" s="1"/>
  <c r="I3755" i="7"/>
  <c r="I3755" i="7" a="1"/>
  <c r="I3754" i="7" a="1"/>
  <c r="I3754" i="7" s="1"/>
  <c r="I3753" i="7"/>
  <c r="I3753" i="7" a="1"/>
  <c r="I3752" i="7" a="1"/>
  <c r="I3752" i="7" s="1"/>
  <c r="I3751" i="7"/>
  <c r="I3751" i="7" a="1"/>
  <c r="I3750" i="7" a="1"/>
  <c r="I3750" i="7" s="1"/>
  <c r="I3749" i="7" a="1"/>
  <c r="I3749" i="7" s="1"/>
  <c r="I3748" i="7" a="1"/>
  <c r="I3748" i="7" s="1"/>
  <c r="I3747" i="7"/>
  <c r="I3747" i="7" a="1"/>
  <c r="I3746" i="7" a="1"/>
  <c r="I3746" i="7" s="1"/>
  <c r="I3745" i="7"/>
  <c r="I3745" i="7" a="1"/>
  <c r="I3744" i="7" a="1"/>
  <c r="I3744" i="7" s="1"/>
  <c r="I3743" i="7"/>
  <c r="I3743" i="7" a="1"/>
  <c r="I3742" i="7" a="1"/>
  <c r="I3742" i="7" s="1"/>
  <c r="I3741" i="7" a="1"/>
  <c r="I3741" i="7" s="1"/>
  <c r="I3740" i="7" a="1"/>
  <c r="I3740" i="7" s="1"/>
  <c r="I3739" i="7"/>
  <c r="I3739" i="7" a="1"/>
  <c r="I3738" i="7" a="1"/>
  <c r="I3738" i="7" s="1"/>
  <c r="I3737" i="7"/>
  <c r="I3737" i="7" a="1"/>
  <c r="I3736" i="7" a="1"/>
  <c r="I3736" i="7" s="1"/>
  <c r="I3735" i="7" a="1"/>
  <c r="I3735" i="7" s="1"/>
  <c r="I3734" i="7" a="1"/>
  <c r="I3734" i="7" s="1"/>
  <c r="I3733" i="7" a="1"/>
  <c r="I3733" i="7" s="1"/>
  <c r="I3732" i="7" a="1"/>
  <c r="I3732" i="7" s="1"/>
  <c r="I3731" i="7"/>
  <c r="I3731" i="7" a="1"/>
  <c r="I3730" i="7" a="1"/>
  <c r="I3730" i="7" s="1"/>
  <c r="I3729" i="7"/>
  <c r="I3729" i="7" a="1"/>
  <c r="I3728" i="7" a="1"/>
  <c r="I3728" i="7" s="1"/>
  <c r="I3727" i="7" a="1"/>
  <c r="I3727" i="7" s="1"/>
  <c r="I3726" i="7" a="1"/>
  <c r="I3726" i="7" s="1"/>
  <c r="I3725" i="7" a="1"/>
  <c r="I3725" i="7" s="1"/>
  <c r="I3724" i="7" a="1"/>
  <c r="I3724" i="7" s="1"/>
  <c r="I3723" i="7"/>
  <c r="I3723" i="7" a="1"/>
  <c r="I3722" i="7" a="1"/>
  <c r="I3722" i="7" s="1"/>
  <c r="I3721" i="7"/>
  <c r="I3721" i="7" a="1"/>
  <c r="I3720" i="7" a="1"/>
  <c r="I3720" i="7" s="1"/>
  <c r="I3719" i="7"/>
  <c r="I3719" i="7" a="1"/>
  <c r="I3718" i="7" a="1"/>
  <c r="I3718" i="7" s="1"/>
  <c r="I3717" i="7" a="1"/>
  <c r="I3717" i="7" s="1"/>
  <c r="I3716" i="7" a="1"/>
  <c r="I3716" i="7" s="1"/>
  <c r="I3715" i="7"/>
  <c r="I3715" i="7" a="1"/>
  <c r="I3714" i="7" a="1"/>
  <c r="I3714" i="7" s="1"/>
  <c r="I3713" i="7"/>
  <c r="I3713" i="7" a="1"/>
  <c r="I3712" i="7" a="1"/>
  <c r="I3712" i="7" s="1"/>
  <c r="I3711" i="7"/>
  <c r="I3711" i="7" a="1"/>
  <c r="I3710" i="7" a="1"/>
  <c r="I3710" i="7" s="1"/>
  <c r="I3709" i="7" a="1"/>
  <c r="I3709" i="7" s="1"/>
  <c r="I3708" i="7" a="1"/>
  <c r="I3708" i="7" s="1"/>
  <c r="I3707" i="7"/>
  <c r="I3707" i="7" a="1"/>
  <c r="I3706" i="7" a="1"/>
  <c r="I3706" i="7" s="1"/>
  <c r="I3705" i="7"/>
  <c r="I3705" i="7" a="1"/>
  <c r="I3704" i="7" a="1"/>
  <c r="I3704" i="7" s="1"/>
  <c r="I3703" i="7" a="1"/>
  <c r="I3703" i="7" s="1"/>
  <c r="I3702" i="7" a="1"/>
  <c r="I3702" i="7" s="1"/>
  <c r="I3701" i="7" a="1"/>
  <c r="I3701" i="7" s="1"/>
  <c r="I3700" i="7" a="1"/>
  <c r="I3700" i="7" s="1"/>
  <c r="I3699" i="7"/>
  <c r="I3699" i="7" a="1"/>
  <c r="I3698" i="7" a="1"/>
  <c r="I3698" i="7" s="1"/>
  <c r="I3697" i="7"/>
  <c r="I3697" i="7" a="1"/>
  <c r="I3696" i="7" a="1"/>
  <c r="I3696" i="7" s="1"/>
  <c r="I3695" i="7" a="1"/>
  <c r="I3695" i="7" s="1"/>
  <c r="I3694" i="7" a="1"/>
  <c r="I3694" i="7" s="1"/>
  <c r="I3693" i="7" a="1"/>
  <c r="I3693" i="7" s="1"/>
  <c r="I3692" i="7" a="1"/>
  <c r="I3692" i="7" s="1"/>
  <c r="I3691" i="7"/>
  <c r="I3691" i="7" a="1"/>
  <c r="I3690" i="7" a="1"/>
  <c r="I3690" i="7" s="1"/>
  <c r="I3689" i="7"/>
  <c r="I3689" i="7" a="1"/>
  <c r="I3688" i="7" a="1"/>
  <c r="I3688" i="7" s="1"/>
  <c r="I3687" i="7"/>
  <c r="I3687" i="7" a="1"/>
  <c r="I3686" i="7" a="1"/>
  <c r="I3686" i="7" s="1"/>
  <c r="I3685" i="7" a="1"/>
  <c r="I3685" i="7" s="1"/>
  <c r="I3684" i="7" a="1"/>
  <c r="I3684" i="7" s="1"/>
  <c r="I3683" i="7"/>
  <c r="I3683" i="7" a="1"/>
  <c r="I3682" i="7" a="1"/>
  <c r="I3682" i="7" s="1"/>
  <c r="I3681" i="7"/>
  <c r="I3681" i="7" a="1"/>
  <c r="I3680" i="7" a="1"/>
  <c r="I3680" i="7" s="1"/>
  <c r="I3679" i="7"/>
  <c r="I3679" i="7" a="1"/>
  <c r="I3678" i="7" a="1"/>
  <c r="I3678" i="7" s="1"/>
  <c r="I3677" i="7" a="1"/>
  <c r="I3677" i="7" s="1"/>
  <c r="I3676" i="7" a="1"/>
  <c r="I3676" i="7" s="1"/>
  <c r="I3675" i="7"/>
  <c r="I3675" i="7" a="1"/>
  <c r="I3674" i="7" a="1"/>
  <c r="I3674" i="7" s="1"/>
  <c r="I3673" i="7"/>
  <c r="I3673" i="7" a="1"/>
  <c r="I3672" i="7" a="1"/>
  <c r="I3672" i="7" s="1"/>
  <c r="I3671" i="7" a="1"/>
  <c r="I3671" i="7" s="1"/>
  <c r="I3670" i="7" a="1"/>
  <c r="I3670" i="7" s="1"/>
  <c r="I3669" i="7" a="1"/>
  <c r="I3669" i="7" s="1"/>
  <c r="I3668" i="7" a="1"/>
  <c r="I3668" i="7" s="1"/>
  <c r="I3667" i="7"/>
  <c r="I3667" i="7" a="1"/>
  <c r="I3666" i="7" a="1"/>
  <c r="I3666" i="7" s="1"/>
  <c r="I3665" i="7"/>
  <c r="I3665" i="7" a="1"/>
  <c r="I3664" i="7" a="1"/>
  <c r="I3664" i="7" s="1"/>
  <c r="I3663" i="7" a="1"/>
  <c r="I3663" i="7" s="1"/>
  <c r="I3662" i="7" a="1"/>
  <c r="I3662" i="7" s="1"/>
  <c r="I3661" i="7" a="1"/>
  <c r="I3661" i="7" s="1"/>
  <c r="I3660" i="7" a="1"/>
  <c r="I3660" i="7" s="1"/>
  <c r="I3659" i="7"/>
  <c r="I3659" i="7" a="1"/>
  <c r="I3658" i="7" a="1"/>
  <c r="I3658" i="7" s="1"/>
  <c r="I3657" i="7"/>
  <c r="I3657" i="7" a="1"/>
  <c r="I3656" i="7" a="1"/>
  <c r="I3656" i="7" s="1"/>
  <c r="I3655" i="7"/>
  <c r="I3655" i="7" a="1"/>
  <c r="I3654" i="7" a="1"/>
  <c r="I3654" i="7" s="1"/>
  <c r="I3653" i="7" a="1"/>
  <c r="I3653" i="7" s="1"/>
  <c r="I3652" i="7" a="1"/>
  <c r="I3652" i="7" s="1"/>
  <c r="I3651" i="7"/>
  <c r="I3651" i="7" a="1"/>
  <c r="I3650" i="7" a="1"/>
  <c r="I3650" i="7" s="1"/>
  <c r="I3649" i="7"/>
  <c r="I3649" i="7" a="1"/>
  <c r="I3648" i="7" a="1"/>
  <c r="I3648" i="7" s="1"/>
  <c r="I3647" i="7"/>
  <c r="I3647" i="7" a="1"/>
  <c r="I3646" i="7" a="1"/>
  <c r="I3646" i="7" s="1"/>
  <c r="I3645" i="7" a="1"/>
  <c r="I3645" i="7" s="1"/>
  <c r="I3644" i="7" a="1"/>
  <c r="I3644" i="7" s="1"/>
  <c r="I3643" i="7"/>
  <c r="I3643" i="7" a="1"/>
  <c r="I3642" i="7" a="1"/>
  <c r="I3642" i="7" s="1"/>
  <c r="I3641" i="7"/>
  <c r="I3641" i="7" a="1"/>
  <c r="I3640" i="7" a="1"/>
  <c r="I3640" i="7" s="1"/>
  <c r="I3639" i="7" a="1"/>
  <c r="I3639" i="7" s="1"/>
  <c r="I3638" i="7" a="1"/>
  <c r="I3638" i="7" s="1"/>
  <c r="I3637" i="7" a="1"/>
  <c r="I3637" i="7" s="1"/>
  <c r="I3636" i="7" a="1"/>
  <c r="I3636" i="7" s="1"/>
  <c r="I3635" i="7"/>
  <c r="I3635" i="7" a="1"/>
  <c r="I3634" i="7" a="1"/>
  <c r="I3634" i="7" s="1"/>
  <c r="I3633" i="7"/>
  <c r="I3633" i="7" a="1"/>
  <c r="I3632" i="7" a="1"/>
  <c r="I3632" i="7" s="1"/>
  <c r="I3631" i="7"/>
  <c r="I3631" i="7" a="1"/>
  <c r="I3630" i="7" a="1"/>
  <c r="I3630" i="7" s="1"/>
  <c r="I3629" i="7"/>
  <c r="I3629" i="7" a="1"/>
  <c r="I3628" i="7" a="1"/>
  <c r="I3628" i="7" s="1"/>
  <c r="I3627" i="7"/>
  <c r="I3627" i="7" a="1"/>
  <c r="I3626" i="7" a="1"/>
  <c r="I3626" i="7" s="1"/>
  <c r="I3625" i="7"/>
  <c r="I3625" i="7" a="1"/>
  <c r="I3624" i="7" a="1"/>
  <c r="I3624" i="7" s="1"/>
  <c r="I3623" i="7"/>
  <c r="I3623" i="7" a="1"/>
  <c r="I3622" i="7" a="1"/>
  <c r="I3622" i="7" s="1"/>
  <c r="I3621" i="7"/>
  <c r="I3621" i="7" a="1"/>
  <c r="I3620" i="7" a="1"/>
  <c r="I3620" i="7" s="1"/>
  <c r="I3619" i="7"/>
  <c r="I3619" i="7" a="1"/>
  <c r="I3618" i="7" a="1"/>
  <c r="I3618" i="7" s="1"/>
  <c r="I3617" i="7"/>
  <c r="I3617" i="7" a="1"/>
  <c r="I3616" i="7" a="1"/>
  <c r="I3616" i="7" s="1"/>
  <c r="I3615" i="7"/>
  <c r="I3615" i="7" a="1"/>
  <c r="I3614" i="7" a="1"/>
  <c r="I3614" i="7" s="1"/>
  <c r="I3613" i="7"/>
  <c r="I3613" i="7" a="1"/>
  <c r="I3612" i="7" a="1"/>
  <c r="I3612" i="7" s="1"/>
  <c r="I3611" i="7"/>
  <c r="I3611" i="7" a="1"/>
  <c r="I3610" i="7" a="1"/>
  <c r="I3610" i="7" s="1"/>
  <c r="I3609" i="7"/>
  <c r="I3609" i="7" a="1"/>
  <c r="I3608" i="7" a="1"/>
  <c r="I3608" i="7" s="1"/>
  <c r="I3607" i="7" a="1"/>
  <c r="I3607" i="7" s="1"/>
  <c r="I3606" i="7"/>
  <c r="I3606" i="7" a="1"/>
  <c r="I3605" i="7" a="1"/>
  <c r="I3605" i="7" s="1"/>
  <c r="I3604" i="7"/>
  <c r="I3604" i="7" a="1"/>
  <c r="I3603" i="7" a="1"/>
  <c r="I3603" i="7" s="1"/>
  <c r="I3602" i="7" a="1"/>
  <c r="I3602" i="7" s="1"/>
  <c r="I3601" i="7" a="1"/>
  <c r="I3601" i="7" s="1"/>
  <c r="I3600" i="7" a="1"/>
  <c r="I3600" i="7" s="1"/>
  <c r="I3599" i="7" a="1"/>
  <c r="I3599" i="7" s="1"/>
  <c r="I3598" i="7"/>
  <c r="I3598" i="7" a="1"/>
  <c r="I3597" i="7" a="1"/>
  <c r="I3597" i="7" s="1"/>
  <c r="I3596" i="7"/>
  <c r="I3596" i="7" a="1"/>
  <c r="I3595" i="7" a="1"/>
  <c r="I3595" i="7" s="1"/>
  <c r="I3594" i="7" a="1"/>
  <c r="I3594" i="7" s="1"/>
  <c r="I3593" i="7" a="1"/>
  <c r="I3593" i="7" s="1"/>
  <c r="I3592" i="7" a="1"/>
  <c r="I3592" i="7" s="1"/>
  <c r="I3591" i="7" a="1"/>
  <c r="I3591" i="7" s="1"/>
  <c r="I3590" i="7"/>
  <c r="I3590" i="7" a="1"/>
  <c r="I3589" i="7" a="1"/>
  <c r="I3589" i="7" s="1"/>
  <c r="I3588" i="7"/>
  <c r="I3588" i="7" a="1"/>
  <c r="I3587" i="7" a="1"/>
  <c r="I3587" i="7" s="1"/>
  <c r="I3586" i="7" a="1"/>
  <c r="I3586" i="7" s="1"/>
  <c r="I3585" i="7" a="1"/>
  <c r="I3585" i="7" s="1"/>
  <c r="I3584" i="7" a="1"/>
  <c r="I3584" i="7" s="1"/>
  <c r="I3583" i="7" a="1"/>
  <c r="I3583" i="7" s="1"/>
  <c r="I3582" i="7"/>
  <c r="I3582" i="7" a="1"/>
  <c r="I3581" i="7" a="1"/>
  <c r="I3581" i="7" s="1"/>
  <c r="I3580" i="7"/>
  <c r="I3580" i="7" a="1"/>
  <c r="I3579" i="7" a="1"/>
  <c r="I3579" i="7" s="1"/>
  <c r="I3578" i="7" a="1"/>
  <c r="I3578" i="7" s="1"/>
  <c r="I3577" i="7" a="1"/>
  <c r="I3577" i="7" s="1"/>
  <c r="I3576" i="7" a="1"/>
  <c r="I3576" i="7" s="1"/>
  <c r="I3575" i="7" a="1"/>
  <c r="I3575" i="7" s="1"/>
  <c r="I3574" i="7"/>
  <c r="I3574" i="7" a="1"/>
  <c r="I3573" i="7" a="1"/>
  <c r="I3573" i="7" s="1"/>
  <c r="I3572" i="7"/>
  <c r="I3572" i="7" a="1"/>
  <c r="I3571" i="7" a="1"/>
  <c r="I3571" i="7" s="1"/>
  <c r="I3570" i="7" a="1"/>
  <c r="I3570" i="7" s="1"/>
  <c r="I3569" i="7" a="1"/>
  <c r="I3569" i="7" s="1"/>
  <c r="I3568" i="7" a="1"/>
  <c r="I3568" i="7" s="1"/>
  <c r="I3567" i="7" a="1"/>
  <c r="I3567" i="7" s="1"/>
  <c r="I3566" i="7"/>
  <c r="I3566" i="7" a="1"/>
  <c r="I3565" i="7" a="1"/>
  <c r="I3565" i="7" s="1"/>
  <c r="I3564" i="7"/>
  <c r="I3564" i="7" a="1"/>
  <c r="I3563" i="7" a="1"/>
  <c r="I3563" i="7" s="1"/>
  <c r="I3562" i="7" a="1"/>
  <c r="I3562" i="7" s="1"/>
  <c r="I3561" i="7" a="1"/>
  <c r="I3561" i="7" s="1"/>
  <c r="I3560" i="7" a="1"/>
  <c r="I3560" i="7" s="1"/>
  <c r="I3559" i="7" a="1"/>
  <c r="I3559" i="7" s="1"/>
  <c r="I3558" i="7"/>
  <c r="I3558" i="7" a="1"/>
  <c r="I3557" i="7" a="1"/>
  <c r="I3557" i="7" s="1"/>
  <c r="I3556" i="7"/>
  <c r="I3556" i="7" a="1"/>
  <c r="I3555" i="7" a="1"/>
  <c r="I3555" i="7" s="1"/>
  <c r="I3554" i="7" a="1"/>
  <c r="I3554" i="7" s="1"/>
  <c r="I3553" i="7" a="1"/>
  <c r="I3553" i="7" s="1"/>
  <c r="I3552" i="7" a="1"/>
  <c r="I3552" i="7" s="1"/>
  <c r="I3551" i="7" a="1"/>
  <c r="I3551" i="7" s="1"/>
  <c r="I3550" i="7"/>
  <c r="I3550" i="7" a="1"/>
  <c r="I3549" i="7" a="1"/>
  <c r="I3549" i="7" s="1"/>
  <c r="I3548" i="7"/>
  <c r="I3548" i="7" a="1"/>
  <c r="I3547" i="7" a="1"/>
  <c r="I3547" i="7" s="1"/>
  <c r="I3546" i="7" a="1"/>
  <c r="I3546" i="7" s="1"/>
  <c r="I3545" i="7" a="1"/>
  <c r="I3545" i="7" s="1"/>
  <c r="I3544" i="7" a="1"/>
  <c r="I3544" i="7" s="1"/>
  <c r="I3543" i="7" a="1"/>
  <c r="I3543" i="7" s="1"/>
  <c r="I3542" i="7"/>
  <c r="I3542" i="7" a="1"/>
  <c r="I3541" i="7" a="1"/>
  <c r="I3541" i="7" s="1"/>
  <c r="I3540" i="7"/>
  <c r="I3540" i="7" a="1"/>
  <c r="I3539" i="7" a="1"/>
  <c r="I3539" i="7" s="1"/>
  <c r="I3538" i="7" a="1"/>
  <c r="I3538" i="7" s="1"/>
  <c r="I3537" i="7" a="1"/>
  <c r="I3537" i="7" s="1"/>
  <c r="I3536" i="7" a="1"/>
  <c r="I3536" i="7" s="1"/>
  <c r="I3535" i="7" a="1"/>
  <c r="I3535" i="7" s="1"/>
  <c r="I3534" i="7"/>
  <c r="I3534" i="7" a="1"/>
  <c r="I3533" i="7" a="1"/>
  <c r="I3533" i="7" s="1"/>
  <c r="I3532" i="7"/>
  <c r="I3532" i="7" a="1"/>
  <c r="I3531" i="7" a="1"/>
  <c r="I3531" i="7" s="1"/>
  <c r="I3530" i="7" a="1"/>
  <c r="I3530" i="7" s="1"/>
  <c r="I3529" i="7" a="1"/>
  <c r="I3529" i="7" s="1"/>
  <c r="I3528" i="7" a="1"/>
  <c r="I3528" i="7" s="1"/>
  <c r="I3527" i="7" a="1"/>
  <c r="I3527" i="7" s="1"/>
  <c r="I3526" i="7"/>
  <c r="I3526" i="7" a="1"/>
  <c r="I3525" i="7" a="1"/>
  <c r="I3525" i="7" s="1"/>
  <c r="I3524" i="7"/>
  <c r="I3524" i="7" a="1"/>
  <c r="I3523" i="7" a="1"/>
  <c r="I3523" i="7" s="1"/>
  <c r="I3522" i="7" a="1"/>
  <c r="I3522" i="7" s="1"/>
  <c r="I3521" i="7" a="1"/>
  <c r="I3521" i="7" s="1"/>
  <c r="I3520" i="7" a="1"/>
  <c r="I3520" i="7" s="1"/>
  <c r="I3519" i="7" a="1"/>
  <c r="I3519" i="7" s="1"/>
  <c r="I3518" i="7"/>
  <c r="I3518" i="7" a="1"/>
  <c r="I3517" i="7" a="1"/>
  <c r="I3517" i="7" s="1"/>
  <c r="I3516" i="7"/>
  <c r="I3516" i="7" a="1"/>
  <c r="I3515" i="7" a="1"/>
  <c r="I3515" i="7" s="1"/>
  <c r="I3514" i="7" a="1"/>
  <c r="I3514" i="7" s="1"/>
  <c r="I3513" i="7" a="1"/>
  <c r="I3513" i="7" s="1"/>
  <c r="I3512" i="7" a="1"/>
  <c r="I3512" i="7" s="1"/>
  <c r="I3511" i="7" a="1"/>
  <c r="I3511" i="7" s="1"/>
  <c r="I3510" i="7"/>
  <c r="I3510" i="7" a="1"/>
  <c r="I3509" i="7" a="1"/>
  <c r="I3509" i="7" s="1"/>
  <c r="I3508" i="7"/>
  <c r="I3508" i="7" a="1"/>
  <c r="I3507" i="7" a="1"/>
  <c r="I3507" i="7" s="1"/>
  <c r="I3506" i="7" a="1"/>
  <c r="I3506" i="7" s="1"/>
  <c r="I3505" i="7" a="1"/>
  <c r="I3505" i="7" s="1"/>
  <c r="I3504" i="7" a="1"/>
  <c r="I3504" i="7" s="1"/>
  <c r="I3503" i="7" a="1"/>
  <c r="I3503" i="7" s="1"/>
  <c r="I3502" i="7"/>
  <c r="I3502" i="7" a="1"/>
  <c r="I3501" i="7" a="1"/>
  <c r="I3501" i="7" s="1"/>
  <c r="I3500" i="7"/>
  <c r="I3500" i="7" a="1"/>
  <c r="I3499" i="7" a="1"/>
  <c r="I3499" i="7" s="1"/>
  <c r="I3498" i="7" a="1"/>
  <c r="I3498" i="7" s="1"/>
  <c r="I3497" i="7" a="1"/>
  <c r="I3497" i="7" s="1"/>
  <c r="I3496" i="7" a="1"/>
  <c r="I3496" i="7" s="1"/>
  <c r="I3495" i="7" a="1"/>
  <c r="I3495" i="7" s="1"/>
  <c r="I3494" i="7"/>
  <c r="I3494" i="7" a="1"/>
  <c r="I3493" i="7" a="1"/>
  <c r="I3493" i="7" s="1"/>
  <c r="I3492" i="7"/>
  <c r="I3492" i="7" a="1"/>
  <c r="I3491" i="7" a="1"/>
  <c r="I3491" i="7" s="1"/>
  <c r="I3490" i="7" a="1"/>
  <c r="I3490" i="7" s="1"/>
  <c r="I3489" i="7" a="1"/>
  <c r="I3489" i="7" s="1"/>
  <c r="I3488" i="7" a="1"/>
  <c r="I3488" i="7" s="1"/>
  <c r="I3487" i="7" a="1"/>
  <c r="I3487" i="7" s="1"/>
  <c r="I3486" i="7"/>
  <c r="I3486" i="7" a="1"/>
  <c r="I3485" i="7" a="1"/>
  <c r="I3485" i="7" s="1"/>
  <c r="I3484" i="7"/>
  <c r="I3484" i="7" a="1"/>
  <c r="I3483" i="7" a="1"/>
  <c r="I3483" i="7" s="1"/>
  <c r="I3482" i="7" a="1"/>
  <c r="I3482" i="7" s="1"/>
  <c r="I3481" i="7" a="1"/>
  <c r="I3481" i="7" s="1"/>
  <c r="I3480" i="7" a="1"/>
  <c r="I3480" i="7" s="1"/>
  <c r="I3479" i="7" a="1"/>
  <c r="I3479" i="7" s="1"/>
  <c r="I3478" i="7"/>
  <c r="I3478" i="7" a="1"/>
  <c r="I3477" i="7" a="1"/>
  <c r="I3477" i="7" s="1"/>
  <c r="I3476" i="7"/>
  <c r="I3476" i="7" a="1"/>
  <c r="I3475" i="7" a="1"/>
  <c r="I3475" i="7" s="1"/>
  <c r="I3474" i="7" a="1"/>
  <c r="I3474" i="7" s="1"/>
  <c r="I3473" i="7" a="1"/>
  <c r="I3473" i="7" s="1"/>
  <c r="I3472" i="7" a="1"/>
  <c r="I3472" i="7" s="1"/>
  <c r="I3471" i="7" a="1"/>
  <c r="I3471" i="7" s="1"/>
  <c r="I3470" i="7"/>
  <c r="I3470" i="7" a="1"/>
  <c r="I3469" i="7" a="1"/>
  <c r="I3469" i="7" s="1"/>
  <c r="I3468" i="7"/>
  <c r="I3468" i="7" a="1"/>
  <c r="I3467" i="7" a="1"/>
  <c r="I3467" i="7" s="1"/>
  <c r="I3466" i="7" a="1"/>
  <c r="I3466" i="7" s="1"/>
  <c r="I3465" i="7" a="1"/>
  <c r="I3465" i="7" s="1"/>
  <c r="I3464" i="7" a="1"/>
  <c r="I3464" i="7" s="1"/>
  <c r="I3463" i="7" a="1"/>
  <c r="I3463" i="7" s="1"/>
  <c r="I3462" i="7"/>
  <c r="I3462" i="7" a="1"/>
  <c r="I3461" i="7" a="1"/>
  <c r="I3461" i="7" s="1"/>
  <c r="I3460" i="7"/>
  <c r="I3460" i="7" a="1"/>
  <c r="I3459" i="7" a="1"/>
  <c r="I3459" i="7" s="1"/>
  <c r="I3458" i="7" a="1"/>
  <c r="I3458" i="7" s="1"/>
  <c r="I3457" i="7" a="1"/>
  <c r="I3457" i="7" s="1"/>
  <c r="I3456" i="7" a="1"/>
  <c r="I3456" i="7" s="1"/>
  <c r="I3455" i="7" a="1"/>
  <c r="I3455" i="7" s="1"/>
  <c r="I3454" i="7"/>
  <c r="I3454" i="7" a="1"/>
  <c r="I3453" i="7" a="1"/>
  <c r="I3453" i="7" s="1"/>
  <c r="I3452" i="7"/>
  <c r="I3452" i="7" a="1"/>
  <c r="I3451" i="7" a="1"/>
  <c r="I3451" i="7" s="1"/>
  <c r="I3450" i="7" a="1"/>
  <c r="I3450" i="7" s="1"/>
  <c r="I3449" i="7" a="1"/>
  <c r="I3449" i="7" s="1"/>
  <c r="I3448" i="7" a="1"/>
  <c r="I3448" i="7" s="1"/>
  <c r="I3447" i="7" a="1"/>
  <c r="I3447" i="7" s="1"/>
  <c r="I3446" i="7"/>
  <c r="I3446" i="7" a="1"/>
  <c r="I3445" i="7" a="1"/>
  <c r="I3445" i="7" s="1"/>
  <c r="I3444" i="7"/>
  <c r="I3444" i="7" a="1"/>
  <c r="I3443" i="7" a="1"/>
  <c r="I3443" i="7" s="1"/>
  <c r="I3442" i="7" a="1"/>
  <c r="I3442" i="7" s="1"/>
  <c r="I3441" i="7" a="1"/>
  <c r="I3441" i="7" s="1"/>
  <c r="I3440" i="7" a="1"/>
  <c r="I3440" i="7" s="1"/>
  <c r="I3439" i="7" a="1"/>
  <c r="I3439" i="7" s="1"/>
  <c r="I3438" i="7"/>
  <c r="I3438" i="7" a="1"/>
  <c r="I3437" i="7" a="1"/>
  <c r="I3437" i="7" s="1"/>
  <c r="I3436" i="7"/>
  <c r="I3436" i="7" a="1"/>
  <c r="I3435" i="7" a="1"/>
  <c r="I3435" i="7" s="1"/>
  <c r="I3434" i="7" a="1"/>
  <c r="I3434" i="7" s="1"/>
  <c r="I3433" i="7" a="1"/>
  <c r="I3433" i="7" s="1"/>
  <c r="I3432" i="7" a="1"/>
  <c r="I3432" i="7" s="1"/>
  <c r="I3431" i="7" a="1"/>
  <c r="I3431" i="7" s="1"/>
  <c r="I3430" i="7"/>
  <c r="I3430" i="7" a="1"/>
  <c r="I3429" i="7" a="1"/>
  <c r="I3429" i="7" s="1"/>
  <c r="I3428" i="7"/>
  <c r="I3428" i="7" a="1"/>
  <c r="I3427" i="7" a="1"/>
  <c r="I3427" i="7" s="1"/>
  <c r="I3426" i="7" a="1"/>
  <c r="I3426" i="7" s="1"/>
  <c r="I3425" i="7" a="1"/>
  <c r="I3425" i="7" s="1"/>
  <c r="I3424" i="7" a="1"/>
  <c r="I3424" i="7" s="1"/>
  <c r="I3423" i="7" a="1"/>
  <c r="I3423" i="7" s="1"/>
  <c r="I3422" i="7"/>
  <c r="I3422" i="7" a="1"/>
  <c r="I3421" i="7" a="1"/>
  <c r="I3421" i="7" s="1"/>
  <c r="I3420" i="7"/>
  <c r="I3420" i="7" a="1"/>
  <c r="I3419" i="7" a="1"/>
  <c r="I3419" i="7" s="1"/>
  <c r="I3418" i="7" a="1"/>
  <c r="I3418" i="7" s="1"/>
  <c r="I3417" i="7" a="1"/>
  <c r="I3417" i="7" s="1"/>
  <c r="I3416" i="7" a="1"/>
  <c r="I3416" i="7" s="1"/>
  <c r="I3415" i="7" a="1"/>
  <c r="I3415" i="7" s="1"/>
  <c r="I3414" i="7"/>
  <c r="I3414" i="7" a="1"/>
  <c r="I3413" i="7" a="1"/>
  <c r="I3413" i="7" s="1"/>
  <c r="I3412" i="7"/>
  <c r="I3412" i="7" a="1"/>
  <c r="I3411" i="7" a="1"/>
  <c r="I3411" i="7" s="1"/>
  <c r="I3410" i="7" a="1"/>
  <c r="I3410" i="7" s="1"/>
  <c r="I3409" i="7" a="1"/>
  <c r="I3409" i="7" s="1"/>
  <c r="I3408" i="7" a="1"/>
  <c r="I3408" i="7" s="1"/>
  <c r="I3407" i="7" a="1"/>
  <c r="I3407" i="7" s="1"/>
  <c r="I3406" i="7"/>
  <c r="I3406" i="7" a="1"/>
  <c r="I3405" i="7" a="1"/>
  <c r="I3405" i="7" s="1"/>
  <c r="I3404" i="7"/>
  <c r="I3404" i="7" a="1"/>
  <c r="I3403" i="7" a="1"/>
  <c r="I3403" i="7" s="1"/>
  <c r="I3402" i="7" a="1"/>
  <c r="I3402" i="7" s="1"/>
  <c r="I3401" i="7" a="1"/>
  <c r="I3401" i="7" s="1"/>
  <c r="I3400" i="7" a="1"/>
  <c r="I3400" i="7" s="1"/>
  <c r="I3399" i="7" a="1"/>
  <c r="I3399" i="7" s="1"/>
  <c r="I3398" i="7"/>
  <c r="I3398" i="7" a="1"/>
  <c r="I3397" i="7" a="1"/>
  <c r="I3397" i="7" s="1"/>
  <c r="I3396" i="7"/>
  <c r="I3396" i="7" a="1"/>
  <c r="I3395" i="7" a="1"/>
  <c r="I3395" i="7" s="1"/>
  <c r="I3394" i="7" a="1"/>
  <c r="I3394" i="7" s="1"/>
  <c r="I3393" i="7" a="1"/>
  <c r="I3393" i="7" s="1"/>
  <c r="I3392" i="7" a="1"/>
  <c r="I3392" i="7" s="1"/>
  <c r="I3391" i="7" a="1"/>
  <c r="I3391" i="7" s="1"/>
  <c r="I3390" i="7"/>
  <c r="I3390" i="7" a="1"/>
  <c r="I3389" i="7" a="1"/>
  <c r="I3389" i="7" s="1"/>
  <c r="I3388" i="7"/>
  <c r="I3388" i="7" a="1"/>
  <c r="I3387" i="7" a="1"/>
  <c r="I3387" i="7" s="1"/>
  <c r="I3386" i="7" a="1"/>
  <c r="I3386" i="7" s="1"/>
  <c r="I3385" i="7" a="1"/>
  <c r="I3385" i="7" s="1"/>
  <c r="I3384" i="7" a="1"/>
  <c r="I3384" i="7" s="1"/>
  <c r="I3383" i="7" a="1"/>
  <c r="I3383" i="7" s="1"/>
  <c r="I3382" i="7"/>
  <c r="I3382" i="7" a="1"/>
  <c r="I3381" i="7" a="1"/>
  <c r="I3381" i="7" s="1"/>
  <c r="I3380" i="7"/>
  <c r="I3380" i="7" a="1"/>
  <c r="I3379" i="7" a="1"/>
  <c r="I3379" i="7" s="1"/>
  <c r="I3378" i="7" a="1"/>
  <c r="I3378" i="7" s="1"/>
  <c r="I3377" i="7" a="1"/>
  <c r="I3377" i="7" s="1"/>
  <c r="I3376" i="7" a="1"/>
  <c r="I3376" i="7" s="1"/>
  <c r="I3375" i="7" a="1"/>
  <c r="I3375" i="7" s="1"/>
  <c r="I3374" i="7"/>
  <c r="I3374" i="7" a="1"/>
  <c r="I3373" i="7" a="1"/>
  <c r="I3373" i="7" s="1"/>
  <c r="I3372" i="7"/>
  <c r="I3372" i="7" a="1"/>
  <c r="I3371" i="7" a="1"/>
  <c r="I3371" i="7" s="1"/>
  <c r="I3370" i="7" a="1"/>
  <c r="I3370" i="7" s="1"/>
  <c r="I3369" i="7" a="1"/>
  <c r="I3369" i="7" s="1"/>
  <c r="I3368" i="7" a="1"/>
  <c r="I3368" i="7" s="1"/>
  <c r="I3367" i="7" a="1"/>
  <c r="I3367" i="7" s="1"/>
  <c r="I3366" i="7"/>
  <c r="I3366" i="7" a="1"/>
  <c r="I3365" i="7" a="1"/>
  <c r="I3365" i="7" s="1"/>
  <c r="I3364" i="7"/>
  <c r="I3364" i="7" a="1"/>
  <c r="I3363" i="7" a="1"/>
  <c r="I3363" i="7" s="1"/>
  <c r="I3362" i="7" a="1"/>
  <c r="I3362" i="7" s="1"/>
  <c r="I3361" i="7" a="1"/>
  <c r="I3361" i="7" s="1"/>
  <c r="I3360" i="7" a="1"/>
  <c r="I3360" i="7" s="1"/>
  <c r="I3359" i="7" a="1"/>
  <c r="I3359" i="7" s="1"/>
  <c r="I3358" i="7"/>
  <c r="I3358" i="7" a="1"/>
  <c r="I3357" i="7" a="1"/>
  <c r="I3357" i="7" s="1"/>
  <c r="I3356" i="7"/>
  <c r="I3356" i="7" a="1"/>
  <c r="I3355" i="7" a="1"/>
  <c r="I3355" i="7" s="1"/>
  <c r="I3354" i="7" a="1"/>
  <c r="I3354" i="7" s="1"/>
  <c r="I3353" i="7" a="1"/>
  <c r="I3353" i="7" s="1"/>
  <c r="I3352" i="7" a="1"/>
  <c r="I3352" i="7" s="1"/>
  <c r="I3351" i="7" a="1"/>
  <c r="I3351" i="7" s="1"/>
  <c r="I3350" i="7"/>
  <c r="I3350" i="7" a="1"/>
  <c r="I3349" i="7" a="1"/>
  <c r="I3349" i="7" s="1"/>
  <c r="I3348" i="7"/>
  <c r="I3348" i="7" a="1"/>
  <c r="I3347" i="7" a="1"/>
  <c r="I3347" i="7" s="1"/>
  <c r="I3346" i="7" a="1"/>
  <c r="I3346" i="7" s="1"/>
  <c r="I3345" i="7" a="1"/>
  <c r="I3345" i="7" s="1"/>
  <c r="I3344" i="7" a="1"/>
  <c r="I3344" i="7" s="1"/>
  <c r="I3343" i="7" a="1"/>
  <c r="I3343" i="7" s="1"/>
  <c r="I3342" i="7"/>
  <c r="I3342" i="7" a="1"/>
  <c r="I3341" i="7" a="1"/>
  <c r="I3341" i="7" s="1"/>
  <c r="I3340" i="7"/>
  <c r="I3340" i="7" a="1"/>
  <c r="I3339" i="7" a="1"/>
  <c r="I3339" i="7" s="1"/>
  <c r="I3338" i="7" a="1"/>
  <c r="I3338" i="7" s="1"/>
  <c r="I3337" i="7" a="1"/>
  <c r="I3337" i="7" s="1"/>
  <c r="I3336" i="7" a="1"/>
  <c r="I3336" i="7" s="1"/>
  <c r="I3335" i="7" a="1"/>
  <c r="I3335" i="7" s="1"/>
  <c r="I3334" i="7"/>
  <c r="I3334" i="7" a="1"/>
  <c r="I3333" i="7" a="1"/>
  <c r="I3333" i="7" s="1"/>
  <c r="I3332" i="7"/>
  <c r="I3332" i="7" a="1"/>
  <c r="I3331" i="7" a="1"/>
  <c r="I3331" i="7" s="1"/>
  <c r="I3330" i="7" a="1"/>
  <c r="I3330" i="7" s="1"/>
  <c r="I3329" i="7" a="1"/>
  <c r="I3329" i="7" s="1"/>
  <c r="I3328" i="7" a="1"/>
  <c r="I3328" i="7" s="1"/>
  <c r="I3327" i="7" a="1"/>
  <c r="I3327" i="7" s="1"/>
  <c r="I3326" i="7"/>
  <c r="I3326" i="7" a="1"/>
  <c r="I3325" i="7" a="1"/>
  <c r="I3325" i="7" s="1"/>
  <c r="I3324" i="7"/>
  <c r="I3324" i="7" a="1"/>
  <c r="I3323" i="7" a="1"/>
  <c r="I3323" i="7" s="1"/>
  <c r="I3322" i="7" a="1"/>
  <c r="I3322" i="7" s="1"/>
  <c r="I3321" i="7" a="1"/>
  <c r="I3321" i="7" s="1"/>
  <c r="I3320" i="7" a="1"/>
  <c r="I3320" i="7" s="1"/>
  <c r="I3319" i="7" a="1"/>
  <c r="I3319" i="7" s="1"/>
  <c r="I3318" i="7"/>
  <c r="I3318" i="7" a="1"/>
  <c r="I3317" i="7" a="1"/>
  <c r="I3317" i="7" s="1"/>
  <c r="I3316" i="7"/>
  <c r="I3316" i="7" a="1"/>
  <c r="I3315" i="7" a="1"/>
  <c r="I3315" i="7" s="1"/>
  <c r="I3314" i="7" a="1"/>
  <c r="I3314" i="7" s="1"/>
  <c r="I3313" i="7" a="1"/>
  <c r="I3313" i="7" s="1"/>
  <c r="I3312" i="7" a="1"/>
  <c r="I3312" i="7" s="1"/>
  <c r="I3311" i="7" a="1"/>
  <c r="I3311" i="7" s="1"/>
  <c r="I3310" i="7"/>
  <c r="I3310" i="7" a="1"/>
  <c r="I3309" i="7" a="1"/>
  <c r="I3309" i="7" s="1"/>
  <c r="I3308" i="7"/>
  <c r="I3308" i="7" a="1"/>
  <c r="I3307" i="7" a="1"/>
  <c r="I3307" i="7" s="1"/>
  <c r="I3306" i="7" a="1"/>
  <c r="I3306" i="7" s="1"/>
  <c r="I3305" i="7" a="1"/>
  <c r="I3305" i="7" s="1"/>
  <c r="I3304" i="7" a="1"/>
  <c r="I3304" i="7" s="1"/>
  <c r="I3303" i="7" a="1"/>
  <c r="I3303" i="7" s="1"/>
  <c r="I3302" i="7"/>
  <c r="I3302" i="7" a="1"/>
  <c r="I3301" i="7" a="1"/>
  <c r="I3301" i="7" s="1"/>
  <c r="I3300" i="7"/>
  <c r="I3300" i="7" a="1"/>
  <c r="I3299" i="7" a="1"/>
  <c r="I3299" i="7" s="1"/>
  <c r="I3298" i="7" a="1"/>
  <c r="I3298" i="7" s="1"/>
  <c r="I3297" i="7" a="1"/>
  <c r="I3297" i="7" s="1"/>
  <c r="I3296" i="7" a="1"/>
  <c r="I3296" i="7" s="1"/>
  <c r="I3295" i="7" a="1"/>
  <c r="I3295" i="7" s="1"/>
  <c r="I3294" i="7"/>
  <c r="I3294" i="7" a="1"/>
  <c r="I3293" i="7" a="1"/>
  <c r="I3293" i="7" s="1"/>
  <c r="I3292" i="7"/>
  <c r="I3292" i="7" a="1"/>
  <c r="I3291" i="7" a="1"/>
  <c r="I3291" i="7" s="1"/>
  <c r="I3290" i="7" a="1"/>
  <c r="I3290" i="7" s="1"/>
  <c r="I3289" i="7" a="1"/>
  <c r="I3289" i="7" s="1"/>
  <c r="I3288" i="7" a="1"/>
  <c r="I3288" i="7" s="1"/>
  <c r="I3287" i="7" a="1"/>
  <c r="I3287" i="7" s="1"/>
  <c r="I3286" i="7"/>
  <c r="I3286" i="7" a="1"/>
  <c r="I3285" i="7" a="1"/>
  <c r="I3285" i="7" s="1"/>
  <c r="I3284" i="7"/>
  <c r="I3284" i="7" a="1"/>
  <c r="I3283" i="7" a="1"/>
  <c r="I3283" i="7" s="1"/>
  <c r="I3282" i="7" a="1"/>
  <c r="I3282" i="7" s="1"/>
  <c r="I3281" i="7" a="1"/>
  <c r="I3281" i="7" s="1"/>
  <c r="I3280" i="7" a="1"/>
  <c r="I3280" i="7" s="1"/>
  <c r="I3279" i="7" a="1"/>
  <c r="I3279" i="7" s="1"/>
  <c r="I3278" i="7"/>
  <c r="I3278" i="7" a="1"/>
  <c r="I3277" i="7" a="1"/>
  <c r="I3277" i="7" s="1"/>
  <c r="I3276" i="7"/>
  <c r="I3276" i="7" a="1"/>
  <c r="I3275" i="7" a="1"/>
  <c r="I3275" i="7" s="1"/>
  <c r="I3274" i="7" a="1"/>
  <c r="I3274" i="7" s="1"/>
  <c r="I3273" i="7" a="1"/>
  <c r="I3273" i="7" s="1"/>
  <c r="I3272" i="7" a="1"/>
  <c r="I3272" i="7" s="1"/>
  <c r="I3271" i="7" a="1"/>
  <c r="I3271" i="7" s="1"/>
  <c r="I3270" i="7"/>
  <c r="I3270" i="7" a="1"/>
  <c r="I3269" i="7" a="1"/>
  <c r="I3269" i="7" s="1"/>
  <c r="I3268" i="7"/>
  <c r="I3268" i="7" a="1"/>
  <c r="I3267" i="7" a="1"/>
  <c r="I3267" i="7" s="1"/>
  <c r="I3266" i="7" a="1"/>
  <c r="I3266" i="7" s="1"/>
  <c r="I3265" i="7" a="1"/>
  <c r="I3265" i="7" s="1"/>
  <c r="I3264" i="7" a="1"/>
  <c r="I3264" i="7" s="1"/>
  <c r="I3263" i="7" a="1"/>
  <c r="I3263" i="7" s="1"/>
  <c r="I3262" i="7"/>
  <c r="I3262" i="7" a="1"/>
  <c r="I3261" i="7" a="1"/>
  <c r="I3261" i="7" s="1"/>
  <c r="I3260" i="7"/>
  <c r="I3260" i="7" a="1"/>
  <c r="I3259" i="7" a="1"/>
  <c r="I3259" i="7" s="1"/>
  <c r="I3258" i="7" a="1"/>
  <c r="I3258" i="7" s="1"/>
  <c r="I3257" i="7" a="1"/>
  <c r="I3257" i="7" s="1"/>
  <c r="I3256" i="7" a="1"/>
  <c r="I3256" i="7" s="1"/>
  <c r="I3255" i="7" a="1"/>
  <c r="I3255" i="7" s="1"/>
  <c r="I3254" i="7"/>
  <c r="I3254" i="7" a="1"/>
  <c r="I3253" i="7" a="1"/>
  <c r="I3253" i="7" s="1"/>
  <c r="I3252" i="7"/>
  <c r="I3252" i="7" a="1"/>
  <c r="I3251" i="7" a="1"/>
  <c r="I3251" i="7" s="1"/>
  <c r="I3250" i="7" a="1"/>
  <c r="I3250" i="7" s="1"/>
  <c r="I3249" i="7" a="1"/>
  <c r="I3249" i="7" s="1"/>
  <c r="I3248" i="7" a="1"/>
  <c r="I3248" i="7" s="1"/>
  <c r="I3247" i="7" a="1"/>
  <c r="I3247" i="7" s="1"/>
  <c r="I3246" i="7"/>
  <c r="I3246" i="7" a="1"/>
  <c r="I3245" i="7" a="1"/>
  <c r="I3245" i="7" s="1"/>
  <c r="I3244" i="7"/>
  <c r="I3244" i="7" a="1"/>
  <c r="I3243" i="7" a="1"/>
  <c r="I3243" i="7" s="1"/>
  <c r="I3242" i="7" a="1"/>
  <c r="I3242" i="7" s="1"/>
  <c r="I3241" i="7" a="1"/>
  <c r="I3241" i="7" s="1"/>
  <c r="I3240" i="7" a="1"/>
  <c r="I3240" i="7" s="1"/>
  <c r="I3239" i="7" a="1"/>
  <c r="I3239" i="7" s="1"/>
  <c r="I3238" i="7"/>
  <c r="I3238" i="7" a="1"/>
  <c r="I3237" i="7" a="1"/>
  <c r="I3237" i="7" s="1"/>
  <c r="I3236" i="7"/>
  <c r="I3236" i="7" a="1"/>
  <c r="I3235" i="7" a="1"/>
  <c r="I3235" i="7" s="1"/>
  <c r="I3234" i="7" a="1"/>
  <c r="I3234" i="7" s="1"/>
  <c r="I3233" i="7" a="1"/>
  <c r="I3233" i="7" s="1"/>
  <c r="I3232" i="7" a="1"/>
  <c r="I3232" i="7" s="1"/>
  <c r="I3231" i="7" a="1"/>
  <c r="I3231" i="7" s="1"/>
  <c r="I3230" i="7"/>
  <c r="I3230" i="7" a="1"/>
  <c r="I3229" i="7" a="1"/>
  <c r="I3229" i="7" s="1"/>
  <c r="I3228" i="7"/>
  <c r="I3228" i="7" a="1"/>
  <c r="I3227" i="7" a="1"/>
  <c r="I3227" i="7" s="1"/>
  <c r="I3226" i="7" a="1"/>
  <c r="I3226" i="7" s="1"/>
  <c r="I3225" i="7" a="1"/>
  <c r="I3225" i="7" s="1"/>
  <c r="I3224" i="7" a="1"/>
  <c r="I3224" i="7" s="1"/>
  <c r="I3223" i="7" a="1"/>
  <c r="I3223" i="7" s="1"/>
  <c r="I3222" i="7"/>
  <c r="I3222" i="7" a="1"/>
  <c r="I3221" i="7" a="1"/>
  <c r="I3221" i="7" s="1"/>
  <c r="I3220" i="7"/>
  <c r="I3220" i="7" a="1"/>
  <c r="I3219" i="7" a="1"/>
  <c r="I3219" i="7" s="1"/>
  <c r="I3218" i="7" a="1"/>
  <c r="I3218" i="7" s="1"/>
  <c r="I3217" i="7" a="1"/>
  <c r="I3217" i="7" s="1"/>
  <c r="I3216" i="7" a="1"/>
  <c r="I3216" i="7" s="1"/>
  <c r="I3215" i="7" a="1"/>
  <c r="I3215" i="7" s="1"/>
  <c r="I3214" i="7"/>
  <c r="I3214" i="7" a="1"/>
  <c r="I3213" i="7" a="1"/>
  <c r="I3213" i="7" s="1"/>
  <c r="I3212" i="7"/>
  <c r="I3212" i="7" a="1"/>
  <c r="I3211" i="7" a="1"/>
  <c r="I3211" i="7" s="1"/>
  <c r="I3210" i="7" a="1"/>
  <c r="I3210" i="7" s="1"/>
  <c r="I3209" i="7" a="1"/>
  <c r="I3209" i="7" s="1"/>
  <c r="I3208" i="7" a="1"/>
  <c r="I3208" i="7" s="1"/>
  <c r="I3207" i="7" a="1"/>
  <c r="I3207" i="7" s="1"/>
  <c r="I3206" i="7"/>
  <c r="I3206" i="7" a="1"/>
  <c r="I3205" i="7" a="1"/>
  <c r="I3205" i="7" s="1"/>
  <c r="I3204" i="7"/>
  <c r="I3204" i="7" a="1"/>
  <c r="I3203" i="7" a="1"/>
  <c r="I3203" i="7" s="1"/>
  <c r="I3202" i="7" a="1"/>
  <c r="I3202" i="7" s="1"/>
  <c r="I3201" i="7" a="1"/>
  <c r="I3201" i="7" s="1"/>
  <c r="I3200" i="7" a="1"/>
  <c r="I3200" i="7" s="1"/>
  <c r="I3199" i="7" a="1"/>
  <c r="I3199" i="7" s="1"/>
  <c r="I3198" i="7"/>
  <c r="I3198" i="7" a="1"/>
  <c r="I3197" i="7" a="1"/>
  <c r="I3197" i="7" s="1"/>
  <c r="I3196" i="7"/>
  <c r="I3196" i="7" a="1"/>
  <c r="I3195" i="7" a="1"/>
  <c r="I3195" i="7" s="1"/>
  <c r="I3194" i="7" a="1"/>
  <c r="I3194" i="7" s="1"/>
  <c r="I3193" i="7" a="1"/>
  <c r="I3193" i="7" s="1"/>
  <c r="I3192" i="7" a="1"/>
  <c r="I3192" i="7" s="1"/>
  <c r="I3191" i="7" a="1"/>
  <c r="I3191" i="7" s="1"/>
  <c r="I3190" i="7"/>
  <c r="I3190" i="7" a="1"/>
  <c r="I3189" i="7" a="1"/>
  <c r="I3189" i="7" s="1"/>
  <c r="I3188" i="7"/>
  <c r="I3188" i="7" a="1"/>
  <c r="I3187" i="7" a="1"/>
  <c r="I3187" i="7" s="1"/>
  <c r="I3186" i="7" a="1"/>
  <c r="I3186" i="7" s="1"/>
  <c r="I3185" i="7" a="1"/>
  <c r="I3185" i="7" s="1"/>
  <c r="I3184" i="7" a="1"/>
  <c r="I3184" i="7" s="1"/>
  <c r="I3183" i="7" a="1"/>
  <c r="I3183" i="7" s="1"/>
  <c r="I3182" i="7"/>
  <c r="I3182" i="7" a="1"/>
  <c r="I3181" i="7" a="1"/>
  <c r="I3181" i="7" s="1"/>
  <c r="I3180" i="7"/>
  <c r="I3180" i="7" a="1"/>
  <c r="I3179" i="7" a="1"/>
  <c r="I3179" i="7" s="1"/>
  <c r="I3178" i="7" a="1"/>
  <c r="I3178" i="7" s="1"/>
  <c r="I3177" i="7" a="1"/>
  <c r="I3177" i="7" s="1"/>
  <c r="I3176" i="7"/>
  <c r="I3176" i="7" a="1"/>
  <c r="I3175" i="7" a="1"/>
  <c r="I3175" i="7" s="1"/>
  <c r="I3174" i="7"/>
  <c r="I3174" i="7" a="1"/>
  <c r="I3173" i="7" a="1"/>
  <c r="I3173" i="7" s="1"/>
  <c r="I3172" i="7"/>
  <c r="I3172" i="7" a="1"/>
  <c r="I3171" i="7" a="1"/>
  <c r="I3171" i="7" s="1"/>
  <c r="I3170" i="7" a="1"/>
  <c r="I3170" i="7" s="1"/>
  <c r="I3169" i="7" a="1"/>
  <c r="I3169" i="7" s="1"/>
  <c r="I3168" i="7"/>
  <c r="I3168" i="7" a="1"/>
  <c r="I3167" i="7" a="1"/>
  <c r="I3167" i="7" s="1"/>
  <c r="I3166" i="7"/>
  <c r="I3166" i="7" a="1"/>
  <c r="I3165" i="7" a="1"/>
  <c r="I3165" i="7" s="1"/>
  <c r="I3164" i="7"/>
  <c r="I3164" i="7" a="1"/>
  <c r="I3163" i="7" a="1"/>
  <c r="I3163" i="7" s="1"/>
  <c r="I3162" i="7" a="1"/>
  <c r="I3162" i="7" s="1"/>
  <c r="I3161" i="7" a="1"/>
  <c r="I3161" i="7" s="1"/>
  <c r="I3160" i="7"/>
  <c r="I3160" i="7" a="1"/>
  <c r="I3159" i="7" a="1"/>
  <c r="I3159" i="7" s="1"/>
  <c r="I3158" i="7"/>
  <c r="I3158" i="7" a="1"/>
  <c r="I3157" i="7" a="1"/>
  <c r="I3157" i="7" s="1"/>
  <c r="I3156" i="7"/>
  <c r="I3156" i="7" a="1"/>
  <c r="I3155" i="7" a="1"/>
  <c r="I3155" i="7" s="1"/>
  <c r="I3154" i="7" a="1"/>
  <c r="I3154" i="7" s="1"/>
  <c r="I3153" i="7" a="1"/>
  <c r="I3153" i="7" s="1"/>
  <c r="I3152" i="7"/>
  <c r="I3152" i="7" a="1"/>
  <c r="I3151" i="7" a="1"/>
  <c r="I3151" i="7" s="1"/>
  <c r="I3150" i="7"/>
  <c r="I3150" i="7" a="1"/>
  <c r="I3149" i="7" a="1"/>
  <c r="I3149" i="7" s="1"/>
  <c r="I3148" i="7"/>
  <c r="I3148" i="7" a="1"/>
  <c r="I3147" i="7" a="1"/>
  <c r="I3147" i="7" s="1"/>
  <c r="I3146" i="7" a="1"/>
  <c r="I3146" i="7" s="1"/>
  <c r="I3145" i="7" a="1"/>
  <c r="I3145" i="7" s="1"/>
  <c r="I3144" i="7"/>
  <c r="I3144" i="7" a="1"/>
  <c r="I3143" i="7" a="1"/>
  <c r="I3143" i="7" s="1"/>
  <c r="I3142" i="7"/>
  <c r="I3142" i="7" a="1"/>
  <c r="I3141" i="7" a="1"/>
  <c r="I3141" i="7" s="1"/>
  <c r="I3140" i="7"/>
  <c r="I3140" i="7" a="1"/>
  <c r="I3139" i="7" a="1"/>
  <c r="I3139" i="7" s="1"/>
  <c r="I3138" i="7" a="1"/>
  <c r="I3138" i="7" s="1"/>
  <c r="I3137" i="7" a="1"/>
  <c r="I3137" i="7" s="1"/>
  <c r="I3136" i="7"/>
  <c r="I3136" i="7" a="1"/>
  <c r="I3135" i="7" a="1"/>
  <c r="I3135" i="7" s="1"/>
  <c r="I3134" i="7"/>
  <c r="I3134" i="7" a="1"/>
  <c r="I3133" i="7" a="1"/>
  <c r="I3133" i="7" s="1"/>
  <c r="I3132" i="7"/>
  <c r="I3132" i="7" a="1"/>
  <c r="I3131" i="7" a="1"/>
  <c r="I3131" i="7" s="1"/>
  <c r="I3130" i="7" a="1"/>
  <c r="I3130" i="7" s="1"/>
  <c r="I3129" i="7" a="1"/>
  <c r="I3129" i="7" s="1"/>
  <c r="I3128" i="7"/>
  <c r="I3128" i="7" a="1"/>
  <c r="I3127" i="7" a="1"/>
  <c r="I3127" i="7" s="1"/>
  <c r="I3126" i="7"/>
  <c r="I3126" i="7" a="1"/>
  <c r="I3125" i="7" a="1"/>
  <c r="I3125" i="7" s="1"/>
  <c r="I3124" i="7"/>
  <c r="I3124" i="7" a="1"/>
  <c r="I3123" i="7" a="1"/>
  <c r="I3123" i="7" s="1"/>
  <c r="I3122" i="7" a="1"/>
  <c r="I3122" i="7" s="1"/>
  <c r="I3121" i="7" a="1"/>
  <c r="I3121" i="7" s="1"/>
  <c r="I3120" i="7"/>
  <c r="I3120" i="7" a="1"/>
  <c r="I3119" i="7" a="1"/>
  <c r="I3119" i="7" s="1"/>
  <c r="I3118" i="7"/>
  <c r="I3118" i="7" a="1"/>
  <c r="I3117" i="7" a="1"/>
  <c r="I3117" i="7" s="1"/>
  <c r="I3116" i="7"/>
  <c r="I3116" i="7" a="1"/>
  <c r="I3115" i="7" a="1"/>
  <c r="I3115" i="7" s="1"/>
  <c r="I3114" i="7" a="1"/>
  <c r="I3114" i="7" s="1"/>
  <c r="I3113" i="7" a="1"/>
  <c r="I3113" i="7" s="1"/>
  <c r="I3112" i="7"/>
  <c r="I3112" i="7" a="1"/>
  <c r="I3111" i="7" a="1"/>
  <c r="I3111" i="7" s="1"/>
  <c r="I3110" i="7"/>
  <c r="I3110" i="7" a="1"/>
  <c r="I3109" i="7" a="1"/>
  <c r="I3109" i="7" s="1"/>
  <c r="I3108" i="7"/>
  <c r="I3108" i="7" a="1"/>
  <c r="I3107" i="7" a="1"/>
  <c r="I3107" i="7" s="1"/>
  <c r="I3106" i="7" a="1"/>
  <c r="I3106" i="7" s="1"/>
  <c r="I3105" i="7" a="1"/>
  <c r="I3105" i="7" s="1"/>
  <c r="I3104" i="7"/>
  <c r="I3104" i="7" a="1"/>
  <c r="I3103" i="7" a="1"/>
  <c r="I3103" i="7" s="1"/>
  <c r="I3102" i="7"/>
  <c r="I3102" i="7" a="1"/>
  <c r="I3101" i="7" a="1"/>
  <c r="I3101" i="7" s="1"/>
  <c r="I3100" i="7"/>
  <c r="I3100" i="7" a="1"/>
  <c r="I3099" i="7" a="1"/>
  <c r="I3099" i="7" s="1"/>
  <c r="I3098" i="7" a="1"/>
  <c r="I3098" i="7" s="1"/>
  <c r="I3097" i="7" a="1"/>
  <c r="I3097" i="7" s="1"/>
  <c r="I3096" i="7"/>
  <c r="I3096" i="7" a="1"/>
  <c r="I3095" i="7" a="1"/>
  <c r="I3095" i="7" s="1"/>
  <c r="I3094" i="7"/>
  <c r="I3094" i="7" a="1"/>
  <c r="I3093" i="7" a="1"/>
  <c r="I3093" i="7" s="1"/>
  <c r="I3092" i="7"/>
  <c r="I3092" i="7" a="1"/>
  <c r="I3091" i="7" a="1"/>
  <c r="I3091" i="7" s="1"/>
  <c r="I3090" i="7" a="1"/>
  <c r="I3090" i="7" s="1"/>
  <c r="I3089" i="7" a="1"/>
  <c r="I3089" i="7" s="1"/>
  <c r="I3088" i="7"/>
  <c r="I3088" i="7" a="1"/>
  <c r="I3087" i="7" a="1"/>
  <c r="I3087" i="7" s="1"/>
  <c r="I3086" i="7"/>
  <c r="I3086" i="7" a="1"/>
  <c r="I3085" i="7" a="1"/>
  <c r="I3085" i="7" s="1"/>
  <c r="I3084" i="7"/>
  <c r="I3084" i="7" a="1"/>
  <c r="I3083" i="7" a="1"/>
  <c r="I3083" i="7" s="1"/>
  <c r="I3082" i="7" a="1"/>
  <c r="I3082" i="7" s="1"/>
  <c r="I3081" i="7" a="1"/>
  <c r="I3081" i="7" s="1"/>
  <c r="I3080" i="7"/>
  <c r="I3080" i="7" a="1"/>
  <c r="I3079" i="7" a="1"/>
  <c r="I3079" i="7" s="1"/>
  <c r="I3078" i="7" a="1"/>
  <c r="I3078" i="7" s="1"/>
  <c r="I3077" i="7" a="1"/>
  <c r="I3077" i="7" s="1"/>
  <c r="I3076" i="7"/>
  <c r="I3076" i="7" a="1"/>
  <c r="I3075" i="7" a="1"/>
  <c r="I3075" i="7" s="1"/>
  <c r="I3074" i="7" a="1"/>
  <c r="I3074" i="7" s="1"/>
  <c r="I3073" i="7" a="1"/>
  <c r="I3073" i="7" s="1"/>
  <c r="I3072" i="7"/>
  <c r="I3072" i="7" a="1"/>
  <c r="I3071" i="7" a="1"/>
  <c r="I3071" i="7" s="1"/>
  <c r="I3070" i="7" a="1"/>
  <c r="I3070" i="7" s="1"/>
  <c r="I3069" i="7" a="1"/>
  <c r="I3069" i="7" s="1"/>
  <c r="I3068" i="7"/>
  <c r="I3068" i="7" a="1"/>
  <c r="I3067" i="7" a="1"/>
  <c r="I3067" i="7" s="1"/>
  <c r="I3066" i="7" a="1"/>
  <c r="I3066" i="7" s="1"/>
  <c r="I3065" i="7" a="1"/>
  <c r="I3065" i="7" s="1"/>
  <c r="I3064" i="7"/>
  <c r="I3064" i="7" a="1"/>
  <c r="I3063" i="7" a="1"/>
  <c r="I3063" i="7" s="1"/>
  <c r="I3062" i="7" a="1"/>
  <c r="I3062" i="7" s="1"/>
  <c r="I3061" i="7" a="1"/>
  <c r="I3061" i="7" s="1"/>
  <c r="I3060" i="7"/>
  <c r="I3060" i="7" a="1"/>
  <c r="I3059" i="7" a="1"/>
  <c r="I3059" i="7" s="1"/>
  <c r="I3058" i="7" a="1"/>
  <c r="I3058" i="7" s="1"/>
  <c r="I3057" i="7" a="1"/>
  <c r="I3057" i="7" s="1"/>
  <c r="I3056" i="7"/>
  <c r="I3056" i="7" a="1"/>
  <c r="I3055" i="7" a="1"/>
  <c r="I3055" i="7" s="1"/>
  <c r="I3054" i="7" a="1"/>
  <c r="I3054" i="7" s="1"/>
  <c r="I3053" i="7" a="1"/>
  <c r="I3053" i="7" s="1"/>
  <c r="I3052" i="7" a="1"/>
  <c r="I3052" i="7" s="1"/>
  <c r="I3051" i="7" a="1"/>
  <c r="I3051" i="7" s="1"/>
  <c r="I3050" i="7" a="1"/>
  <c r="I3050" i="7" s="1"/>
  <c r="I3049" i="7" a="1"/>
  <c r="I3049" i="7" s="1"/>
  <c r="I3048" i="7"/>
  <c r="I3048" i="7" a="1"/>
  <c r="I3047" i="7" a="1"/>
  <c r="I3047" i="7" s="1"/>
  <c r="I3046" i="7" a="1"/>
  <c r="I3046" i="7" s="1"/>
  <c r="I3045" i="7" a="1"/>
  <c r="I3045" i="7" s="1"/>
  <c r="I3044" i="7"/>
  <c r="I3044" i="7" a="1"/>
  <c r="I3043" i="7" a="1"/>
  <c r="I3043" i="7" s="1"/>
  <c r="I3042" i="7" a="1"/>
  <c r="I3042" i="7" s="1"/>
  <c r="I3041" i="7" a="1"/>
  <c r="I3041" i="7" s="1"/>
  <c r="I3040" i="7"/>
  <c r="I3040" i="7" a="1"/>
  <c r="I3039" i="7" a="1"/>
  <c r="I3039" i="7" s="1"/>
  <c r="I3038" i="7"/>
  <c r="I3038" i="7" a="1"/>
  <c r="I3037" i="7" a="1"/>
  <c r="I3037" i="7" s="1"/>
  <c r="I3036" i="7" a="1"/>
  <c r="I3036" i="7" s="1"/>
  <c r="I3035" i="7" a="1"/>
  <c r="I3035" i="7" s="1"/>
  <c r="I3034" i="7" a="1"/>
  <c r="I3034" i="7" s="1"/>
  <c r="I3033" i="7" a="1"/>
  <c r="I3033" i="7" s="1"/>
  <c r="I3032" i="7"/>
  <c r="I3032" i="7" a="1"/>
  <c r="I3031" i="7" a="1"/>
  <c r="I3031" i="7" s="1"/>
  <c r="I3030" i="7" a="1"/>
  <c r="I3030" i="7" s="1"/>
  <c r="I3029" i="7" a="1"/>
  <c r="I3029" i="7" s="1"/>
  <c r="I3028" i="7" a="1"/>
  <c r="I3028" i="7" s="1"/>
  <c r="I3027" i="7" a="1"/>
  <c r="I3027" i="7" s="1"/>
  <c r="I3026" i="7" a="1"/>
  <c r="I3026" i="7" s="1"/>
  <c r="I3025" i="7" a="1"/>
  <c r="I3025" i="7" s="1"/>
  <c r="I3024" i="7"/>
  <c r="I3024" i="7" a="1"/>
  <c r="I3023" i="7" a="1"/>
  <c r="I3023" i="7" s="1"/>
  <c r="I3022" i="7" a="1"/>
  <c r="I3022" i="7" s="1"/>
  <c r="I3021" i="7" a="1"/>
  <c r="I3021" i="7" s="1"/>
  <c r="I3020" i="7" a="1"/>
  <c r="I3020" i="7" s="1"/>
  <c r="I3019" i="7" a="1"/>
  <c r="I3019" i="7" s="1"/>
  <c r="I3018" i="7" a="1"/>
  <c r="I3018" i="7" s="1"/>
  <c r="I3017" i="7" a="1"/>
  <c r="I3017" i="7" s="1"/>
  <c r="I3016" i="7"/>
  <c r="I3016" i="7" a="1"/>
  <c r="I3015" i="7" a="1"/>
  <c r="I3015" i="7" s="1"/>
  <c r="I3014" i="7" a="1"/>
  <c r="I3014" i="7" s="1"/>
  <c r="I3013" i="7" a="1"/>
  <c r="I3013" i="7" s="1"/>
  <c r="I3012" i="7"/>
  <c r="I3012" i="7" a="1"/>
  <c r="I3011" i="7" a="1"/>
  <c r="I3011" i="7" s="1"/>
  <c r="I3010" i="7" a="1"/>
  <c r="I3010" i="7" s="1"/>
  <c r="I3009" i="7" a="1"/>
  <c r="I3009" i="7" s="1"/>
  <c r="I3008" i="7" a="1"/>
  <c r="I3008" i="7" s="1"/>
  <c r="I3007" i="7" a="1"/>
  <c r="I3007" i="7" s="1"/>
  <c r="I3006" i="7"/>
  <c r="I3006" i="7" a="1"/>
  <c r="I3005" i="7" a="1"/>
  <c r="I3005" i="7" s="1"/>
  <c r="I3004" i="7" a="1"/>
  <c r="I3004" i="7" s="1"/>
  <c r="I3003" i="7" a="1"/>
  <c r="I3003" i="7" s="1"/>
  <c r="I3002" i="7" a="1"/>
  <c r="I3002" i="7" s="1"/>
  <c r="I3001" i="7" a="1"/>
  <c r="I3001" i="7" s="1"/>
  <c r="I3000" i="7" a="1"/>
  <c r="I3000" i="7" s="1"/>
  <c r="I2999" i="7" a="1"/>
  <c r="I2999" i="7" s="1"/>
  <c r="I2998" i="7"/>
  <c r="I2998" i="7" a="1"/>
  <c r="I2997" i="7" a="1"/>
  <c r="I2997" i="7" s="1"/>
  <c r="I2996" i="7"/>
  <c r="I2996" i="7" a="1"/>
  <c r="I2995" i="7" a="1"/>
  <c r="I2995" i="7" s="1"/>
  <c r="I2994" i="7" a="1"/>
  <c r="I2994" i="7" s="1"/>
  <c r="I2993" i="7" a="1"/>
  <c r="I2993" i="7" s="1"/>
  <c r="I2992" i="7" a="1"/>
  <c r="I2992" i="7" s="1"/>
  <c r="I2991" i="7" a="1"/>
  <c r="I2991" i="7" s="1"/>
  <c r="I2990" i="7"/>
  <c r="I2990" i="7" a="1"/>
  <c r="I2989" i="7" a="1"/>
  <c r="I2989" i="7" s="1"/>
  <c r="I2988" i="7" a="1"/>
  <c r="I2988" i="7" s="1"/>
  <c r="I2987" i="7" a="1"/>
  <c r="I2987" i="7" s="1"/>
  <c r="I2986" i="7" a="1"/>
  <c r="I2986" i="7" s="1"/>
  <c r="I2985" i="7" a="1"/>
  <c r="I2985" i="7" s="1"/>
  <c r="I2984" i="7" a="1"/>
  <c r="I2984" i="7" s="1"/>
  <c r="I2983" i="7" a="1"/>
  <c r="I2983" i="7" s="1"/>
  <c r="I2982" i="7"/>
  <c r="I2982" i="7" a="1"/>
  <c r="I2981" i="7" a="1"/>
  <c r="I2981" i="7" s="1"/>
  <c r="I2980" i="7"/>
  <c r="I2980" i="7" a="1"/>
  <c r="I2979" i="7" a="1"/>
  <c r="I2979" i="7" s="1"/>
  <c r="I2978" i="7" a="1"/>
  <c r="I2978" i="7" s="1"/>
  <c r="I2977" i="7" a="1"/>
  <c r="I2977" i="7" s="1"/>
  <c r="I2976" i="7" a="1"/>
  <c r="I2976" i="7" s="1"/>
  <c r="I2975" i="7" a="1"/>
  <c r="I2975" i="7" s="1"/>
  <c r="I2974" i="7"/>
  <c r="I2974" i="7" a="1"/>
  <c r="I2973" i="7" a="1"/>
  <c r="I2973" i="7" s="1"/>
  <c r="I2972" i="7" a="1"/>
  <c r="I2972" i="7" s="1"/>
  <c r="I2971" i="7" a="1"/>
  <c r="I2971" i="7" s="1"/>
  <c r="I2970" i="7" a="1"/>
  <c r="I2970" i="7" s="1"/>
  <c r="I2969" i="7" a="1"/>
  <c r="I2969" i="7" s="1"/>
  <c r="I2968" i="7" a="1"/>
  <c r="I2968" i="7" s="1"/>
  <c r="I2967" i="7" a="1"/>
  <c r="I2967" i="7" s="1"/>
  <c r="I2966" i="7"/>
  <c r="I2966" i="7" a="1"/>
  <c r="I2965" i="7" a="1"/>
  <c r="I2965" i="7" s="1"/>
  <c r="I2964" i="7"/>
  <c r="I2964" i="7" a="1"/>
  <c r="I2963" i="7" a="1"/>
  <c r="I2963" i="7" s="1"/>
  <c r="I2962" i="7" a="1"/>
  <c r="I2962" i="7" s="1"/>
  <c r="I2961" i="7" a="1"/>
  <c r="I2961" i="7" s="1"/>
  <c r="I2960" i="7" a="1"/>
  <c r="I2960" i="7" s="1"/>
  <c r="I2959" i="7" a="1"/>
  <c r="I2959" i="7" s="1"/>
  <c r="I2958" i="7"/>
  <c r="I2958" i="7" a="1"/>
  <c r="I2957" i="7" a="1"/>
  <c r="I2957" i="7" s="1"/>
  <c r="I2956" i="7" a="1"/>
  <c r="I2956" i="7" s="1"/>
  <c r="I2955" i="7" a="1"/>
  <c r="I2955" i="7" s="1"/>
  <c r="I2954" i="7" a="1"/>
  <c r="I2954" i="7" s="1"/>
  <c r="I2953" i="7" a="1"/>
  <c r="I2953" i="7" s="1"/>
  <c r="I2952" i="7" a="1"/>
  <c r="I2952" i="7" s="1"/>
  <c r="I2951" i="7" a="1"/>
  <c r="I2951" i="7" s="1"/>
  <c r="I2950" i="7"/>
  <c r="I2950" i="7" a="1"/>
  <c r="I2949" i="7" a="1"/>
  <c r="I2949" i="7" s="1"/>
  <c r="I2948" i="7"/>
  <c r="I2948" i="7" a="1"/>
  <c r="I2947" i="7" a="1"/>
  <c r="I2947" i="7" s="1"/>
  <c r="I2946" i="7" a="1"/>
  <c r="I2946" i="7" s="1"/>
  <c r="I2945" i="7" a="1"/>
  <c r="I2945" i="7" s="1"/>
  <c r="I2944" i="7" a="1"/>
  <c r="I2944" i="7" s="1"/>
  <c r="I2943" i="7" a="1"/>
  <c r="I2943" i="7" s="1"/>
  <c r="I2942" i="7"/>
  <c r="I2942" i="7" a="1"/>
  <c r="I2941" i="7" a="1"/>
  <c r="I2941" i="7" s="1"/>
  <c r="I2940" i="7" a="1"/>
  <c r="I2940" i="7" s="1"/>
  <c r="I2939" i="7" a="1"/>
  <c r="I2939" i="7" s="1"/>
  <c r="I2938" i="7" a="1"/>
  <c r="I2938" i="7" s="1"/>
  <c r="I2937" i="7" a="1"/>
  <c r="I2937" i="7" s="1"/>
  <c r="I2936" i="7" a="1"/>
  <c r="I2936" i="7" s="1"/>
  <c r="I2935" i="7" a="1"/>
  <c r="I2935" i="7" s="1"/>
  <c r="I2934" i="7"/>
  <c r="I2934" i="7" a="1"/>
  <c r="I2933" i="7" a="1"/>
  <c r="I2933" i="7" s="1"/>
  <c r="I2932" i="7"/>
  <c r="I2932" i="7" a="1"/>
  <c r="I2931" i="7" a="1"/>
  <c r="I2931" i="7" s="1"/>
  <c r="I2930" i="7" a="1"/>
  <c r="I2930" i="7" s="1"/>
  <c r="I2929" i="7" a="1"/>
  <c r="I2929" i="7" s="1"/>
  <c r="I2928" i="7" a="1"/>
  <c r="I2928" i="7" s="1"/>
  <c r="I2927" i="7" a="1"/>
  <c r="I2927" i="7" s="1"/>
  <c r="I2926" i="7"/>
  <c r="I2926" i="7" a="1"/>
  <c r="I2925" i="7" a="1"/>
  <c r="I2925" i="7" s="1"/>
  <c r="I2924" i="7" a="1"/>
  <c r="I2924" i="7" s="1"/>
  <c r="I2923" i="7" a="1"/>
  <c r="I2923" i="7" s="1"/>
  <c r="I2922" i="7" a="1"/>
  <c r="I2922" i="7" s="1"/>
  <c r="I2921" i="7" a="1"/>
  <c r="I2921" i="7" s="1"/>
  <c r="I2920" i="7" a="1"/>
  <c r="I2920" i="7" s="1"/>
  <c r="I2919" i="7" a="1"/>
  <c r="I2919" i="7" s="1"/>
  <c r="I2918" i="7"/>
  <c r="I2918" i="7" a="1"/>
  <c r="I2917" i="7" a="1"/>
  <c r="I2917" i="7" s="1"/>
  <c r="I2916" i="7"/>
  <c r="I2916" i="7" a="1"/>
  <c r="I2915" i="7" a="1"/>
  <c r="I2915" i="7" s="1"/>
  <c r="I2914" i="7" a="1"/>
  <c r="I2914" i="7" s="1"/>
  <c r="I2913" i="7" a="1"/>
  <c r="I2913" i="7" s="1"/>
  <c r="I2912" i="7" a="1"/>
  <c r="I2912" i="7" s="1"/>
  <c r="I2911" i="7" a="1"/>
  <c r="I2911" i="7" s="1"/>
  <c r="I2910" i="7"/>
  <c r="I2910" i="7" a="1"/>
  <c r="I2909" i="7" a="1"/>
  <c r="I2909" i="7" s="1"/>
  <c r="I2908" i="7" a="1"/>
  <c r="I2908" i="7" s="1"/>
  <c r="I2907" i="7" a="1"/>
  <c r="I2907" i="7" s="1"/>
  <c r="I2906" i="7" a="1"/>
  <c r="I2906" i="7" s="1"/>
  <c r="I2905" i="7" a="1"/>
  <c r="I2905" i="7" s="1"/>
  <c r="I2904" i="7" a="1"/>
  <c r="I2904" i="7" s="1"/>
  <c r="I2903" i="7" a="1"/>
  <c r="I2903" i="7" s="1"/>
  <c r="I2902" i="7"/>
  <c r="I2902" i="7" a="1"/>
  <c r="I2901" i="7" a="1"/>
  <c r="I2901" i="7" s="1"/>
  <c r="I2900" i="7"/>
  <c r="I2900" i="7" a="1"/>
  <c r="I2899" i="7" a="1"/>
  <c r="I2899" i="7" s="1"/>
  <c r="I2898" i="7" a="1"/>
  <c r="I2898" i="7" s="1"/>
  <c r="I2897" i="7" a="1"/>
  <c r="I2897" i="7" s="1"/>
  <c r="I2896" i="7" a="1"/>
  <c r="I2896" i="7" s="1"/>
  <c r="I2895" i="7" a="1"/>
  <c r="I2895" i="7" s="1"/>
  <c r="I2894" i="7"/>
  <c r="I2894" i="7" a="1"/>
  <c r="I2893" i="7" a="1"/>
  <c r="I2893" i="7" s="1"/>
  <c r="I2892" i="7" a="1"/>
  <c r="I2892" i="7" s="1"/>
  <c r="I2891" i="7" a="1"/>
  <c r="I2891" i="7" s="1"/>
  <c r="I2890" i="7" a="1"/>
  <c r="I2890" i="7" s="1"/>
  <c r="I2889" i="7" a="1"/>
  <c r="I2889" i="7" s="1"/>
  <c r="I2888" i="7" a="1"/>
  <c r="I2888" i="7" s="1"/>
  <c r="I2887" i="7" a="1"/>
  <c r="I2887" i="7" s="1"/>
  <c r="I2886" i="7"/>
  <c r="I2886" i="7" a="1"/>
  <c r="I2885" i="7" a="1"/>
  <c r="I2885" i="7" s="1"/>
  <c r="I2884" i="7"/>
  <c r="I2884" i="7" a="1"/>
  <c r="I2883" i="7" a="1"/>
  <c r="I2883" i="7" s="1"/>
  <c r="I2882" i="7" a="1"/>
  <c r="I2882" i="7" s="1"/>
  <c r="I2881" i="7" a="1"/>
  <c r="I2881" i="7" s="1"/>
  <c r="I2880" i="7" a="1"/>
  <c r="I2880" i="7" s="1"/>
  <c r="I2879" i="7" a="1"/>
  <c r="I2879" i="7" s="1"/>
  <c r="I2878" i="7"/>
  <c r="I2878" i="7" a="1"/>
  <c r="I2877" i="7" a="1"/>
  <c r="I2877" i="7" s="1"/>
  <c r="I2876" i="7" a="1"/>
  <c r="I2876" i="7" s="1"/>
  <c r="I2875" i="7" a="1"/>
  <c r="I2875" i="7" s="1"/>
  <c r="I2874" i="7" a="1"/>
  <c r="I2874" i="7" s="1"/>
  <c r="I2873" i="7" a="1"/>
  <c r="I2873" i="7" s="1"/>
  <c r="I2872" i="7" a="1"/>
  <c r="I2872" i="7" s="1"/>
  <c r="I2871" i="7" a="1"/>
  <c r="I2871" i="7" s="1"/>
  <c r="I2870" i="7"/>
  <c r="I2870" i="7" a="1"/>
  <c r="I2869" i="7" a="1"/>
  <c r="I2869" i="7" s="1"/>
  <c r="I2868" i="7"/>
  <c r="I2868" i="7" a="1"/>
  <c r="I2867" i="7" a="1"/>
  <c r="I2867" i="7" s="1"/>
  <c r="I2866" i="7" a="1"/>
  <c r="I2866" i="7" s="1"/>
  <c r="I2865" i="7" a="1"/>
  <c r="I2865" i="7" s="1"/>
  <c r="I2864" i="7" a="1"/>
  <c r="I2864" i="7" s="1"/>
  <c r="I2863" i="7" a="1"/>
  <c r="I2863" i="7" s="1"/>
  <c r="I2862" i="7"/>
  <c r="I2862" i="7" a="1"/>
  <c r="I2861" i="7" a="1"/>
  <c r="I2861" i="7" s="1"/>
  <c r="I2860" i="7" a="1"/>
  <c r="I2860" i="7" s="1"/>
  <c r="I2859" i="7" a="1"/>
  <c r="I2859" i="7" s="1"/>
  <c r="I2858" i="7" a="1"/>
  <c r="I2858" i="7" s="1"/>
  <c r="I2857" i="7" a="1"/>
  <c r="I2857" i="7" s="1"/>
  <c r="I2856" i="7" a="1"/>
  <c r="I2856" i="7" s="1"/>
  <c r="I2855" i="7" a="1"/>
  <c r="I2855" i="7" s="1"/>
  <c r="I2854" i="7"/>
  <c r="I2854" i="7" a="1"/>
  <c r="I2853" i="7" a="1"/>
  <c r="I2853" i="7" s="1"/>
  <c r="I2852" i="7"/>
  <c r="I2852" i="7" a="1"/>
  <c r="I2851" i="7" a="1"/>
  <c r="I2851" i="7" s="1"/>
  <c r="I2850" i="7" a="1"/>
  <c r="I2850" i="7" s="1"/>
  <c r="I2849" i="7" a="1"/>
  <c r="I2849" i="7" s="1"/>
  <c r="I2848" i="7" a="1"/>
  <c r="I2848" i="7" s="1"/>
  <c r="I2847" i="7" a="1"/>
  <c r="I2847" i="7" s="1"/>
  <c r="I2846" i="7"/>
  <c r="I2846" i="7" a="1"/>
  <c r="I2845" i="7" a="1"/>
  <c r="I2845" i="7" s="1"/>
  <c r="I2844" i="7" a="1"/>
  <c r="I2844" i="7" s="1"/>
  <c r="I2843" i="7" a="1"/>
  <c r="I2843" i="7" s="1"/>
  <c r="I2842" i="7" a="1"/>
  <c r="I2842" i="7" s="1"/>
  <c r="I2841" i="7" a="1"/>
  <c r="I2841" i="7" s="1"/>
  <c r="I2840" i="7" a="1"/>
  <c r="I2840" i="7" s="1"/>
  <c r="I2839" i="7" a="1"/>
  <c r="I2839" i="7" s="1"/>
  <c r="I2838" i="7"/>
  <c r="I2838" i="7" a="1"/>
  <c r="I2837" i="7" a="1"/>
  <c r="I2837" i="7" s="1"/>
  <c r="I2836" i="7"/>
  <c r="I2836" i="7" a="1"/>
  <c r="I2835" i="7" a="1"/>
  <c r="I2835" i="7" s="1"/>
  <c r="I2834" i="7" a="1"/>
  <c r="I2834" i="7" s="1"/>
  <c r="I2833" i="7" a="1"/>
  <c r="I2833" i="7" s="1"/>
  <c r="I2832" i="7" a="1"/>
  <c r="I2832" i="7" s="1"/>
  <c r="I2831" i="7" a="1"/>
  <c r="I2831" i="7" s="1"/>
  <c r="I2830" i="7"/>
  <c r="I2830" i="7" a="1"/>
  <c r="I2829" i="7" a="1"/>
  <c r="I2829" i="7" s="1"/>
  <c r="I2828" i="7" a="1"/>
  <c r="I2828" i="7" s="1"/>
  <c r="I2827" i="7" a="1"/>
  <c r="I2827" i="7" s="1"/>
  <c r="I2826" i="7" a="1"/>
  <c r="I2826" i="7" s="1"/>
  <c r="I2825" i="7" a="1"/>
  <c r="I2825" i="7" s="1"/>
  <c r="I2824" i="7" a="1"/>
  <c r="I2824" i="7" s="1"/>
  <c r="I2823" i="7" a="1"/>
  <c r="I2823" i="7" s="1"/>
  <c r="I2822" i="7"/>
  <c r="I2822" i="7" a="1"/>
  <c r="I2821" i="7" a="1"/>
  <c r="I2821" i="7" s="1"/>
  <c r="I2820" i="7"/>
  <c r="I2820" i="7" a="1"/>
  <c r="I2819" i="7" a="1"/>
  <c r="I2819" i="7" s="1"/>
  <c r="I2818" i="7" a="1"/>
  <c r="I2818" i="7" s="1"/>
  <c r="I2817" i="7" a="1"/>
  <c r="I2817" i="7" s="1"/>
  <c r="I2816" i="7" a="1"/>
  <c r="I2816" i="7" s="1"/>
  <c r="I2815" i="7" a="1"/>
  <c r="I2815" i="7" s="1"/>
  <c r="I2814" i="7"/>
  <c r="I2814" i="7" a="1"/>
  <c r="I2813" i="7" a="1"/>
  <c r="I2813" i="7" s="1"/>
  <c r="I2812" i="7" a="1"/>
  <c r="I2812" i="7" s="1"/>
  <c r="I2811" i="7" a="1"/>
  <c r="I2811" i="7" s="1"/>
  <c r="I2810" i="7" a="1"/>
  <c r="I2810" i="7" s="1"/>
  <c r="I2809" i="7" a="1"/>
  <c r="I2809" i="7" s="1"/>
  <c r="I2808" i="7" a="1"/>
  <c r="I2808" i="7" s="1"/>
  <c r="I2807" i="7" a="1"/>
  <c r="I2807" i="7" s="1"/>
  <c r="I2806" i="7"/>
  <c r="I2806" i="7" a="1"/>
  <c r="I2805" i="7" a="1"/>
  <c r="I2805" i="7" s="1"/>
  <c r="I2804" i="7"/>
  <c r="I2804" i="7" a="1"/>
  <c r="I2803" i="7" a="1"/>
  <c r="I2803" i="7" s="1"/>
  <c r="I2802" i="7" a="1"/>
  <c r="I2802" i="7" s="1"/>
  <c r="I2801" i="7" a="1"/>
  <c r="I2801" i="7" s="1"/>
  <c r="I2800" i="7" a="1"/>
  <c r="I2800" i="7" s="1"/>
  <c r="I2799" i="7" a="1"/>
  <c r="I2799" i="7" s="1"/>
  <c r="I2798" i="7"/>
  <c r="I2798" i="7" a="1"/>
  <c r="I2797" i="7" a="1"/>
  <c r="I2797" i="7" s="1"/>
  <c r="I2796" i="7" a="1"/>
  <c r="I2796" i="7" s="1"/>
  <c r="I2795" i="7" a="1"/>
  <c r="I2795" i="7" s="1"/>
  <c r="I2794" i="7" a="1"/>
  <c r="I2794" i="7" s="1"/>
  <c r="I2793" i="7" a="1"/>
  <c r="I2793" i="7" s="1"/>
  <c r="I2792" i="7" a="1"/>
  <c r="I2792" i="7" s="1"/>
  <c r="I2791" i="7" a="1"/>
  <c r="I2791" i="7" s="1"/>
  <c r="I2790" i="7"/>
  <c r="I2790" i="7" a="1"/>
  <c r="I2789" i="7" a="1"/>
  <c r="I2789" i="7" s="1"/>
  <c r="I2788" i="7"/>
  <c r="I2788" i="7" a="1"/>
  <c r="I2787" i="7" a="1"/>
  <c r="I2787" i="7" s="1"/>
  <c r="I2786" i="7" a="1"/>
  <c r="I2786" i="7" s="1"/>
  <c r="I2785" i="7" a="1"/>
  <c r="I2785" i="7" s="1"/>
  <c r="I2784" i="7" a="1"/>
  <c r="I2784" i="7" s="1"/>
  <c r="I2783" i="7" a="1"/>
  <c r="I2783" i="7" s="1"/>
  <c r="I2782" i="7"/>
  <c r="I2782" i="7" a="1"/>
  <c r="I2781" i="7" a="1"/>
  <c r="I2781" i="7" s="1"/>
  <c r="I2780" i="7" a="1"/>
  <c r="I2780" i="7" s="1"/>
  <c r="I2779" i="7" a="1"/>
  <c r="I2779" i="7" s="1"/>
  <c r="I2778" i="7" a="1"/>
  <c r="I2778" i="7" s="1"/>
  <c r="I2777" i="7" a="1"/>
  <c r="I2777" i="7" s="1"/>
  <c r="I2776" i="7" a="1"/>
  <c r="I2776" i="7" s="1"/>
  <c r="I2775" i="7" a="1"/>
  <c r="I2775" i="7" s="1"/>
  <c r="I2774" i="7"/>
  <c r="I2774" i="7" a="1"/>
  <c r="I2773" i="7" a="1"/>
  <c r="I2773" i="7" s="1"/>
  <c r="I2772" i="7"/>
  <c r="I2772" i="7" a="1"/>
  <c r="I2771" i="7" a="1"/>
  <c r="I2771" i="7" s="1"/>
  <c r="I2770" i="7" a="1"/>
  <c r="I2770" i="7" s="1"/>
  <c r="I2769" i="7" a="1"/>
  <c r="I2769" i="7" s="1"/>
  <c r="I2768" i="7" a="1"/>
  <c r="I2768" i="7" s="1"/>
  <c r="I2767" i="7" a="1"/>
  <c r="I2767" i="7" s="1"/>
  <c r="I2766" i="7"/>
  <c r="I2766" i="7" a="1"/>
  <c r="I2765" i="7" a="1"/>
  <c r="I2765" i="7" s="1"/>
  <c r="I2764" i="7" a="1"/>
  <c r="I2764" i="7" s="1"/>
  <c r="I2763" i="7" a="1"/>
  <c r="I2763" i="7" s="1"/>
  <c r="I2762" i="7" a="1"/>
  <c r="I2762" i="7" s="1"/>
  <c r="I2761" i="7" a="1"/>
  <c r="I2761" i="7" s="1"/>
  <c r="I2760" i="7" a="1"/>
  <c r="I2760" i="7" s="1"/>
  <c r="I2759" i="7" a="1"/>
  <c r="I2759" i="7" s="1"/>
  <c r="I2758" i="7"/>
  <c r="I2758" i="7" a="1"/>
  <c r="I2757" i="7" a="1"/>
  <c r="I2757" i="7" s="1"/>
  <c r="I2756" i="7"/>
  <c r="I2756" i="7" a="1"/>
  <c r="I2755" i="7" a="1"/>
  <c r="I2755" i="7" s="1"/>
  <c r="I2754" i="7" a="1"/>
  <c r="I2754" i="7" s="1"/>
  <c r="I2753" i="7" a="1"/>
  <c r="I2753" i="7" s="1"/>
  <c r="I2752" i="7" a="1"/>
  <c r="I2752" i="7" s="1"/>
  <c r="I2751" i="7" a="1"/>
  <c r="I2751" i="7" s="1"/>
  <c r="I2750" i="7"/>
  <c r="I2750" i="7" a="1"/>
  <c r="I2749" i="7" a="1"/>
  <c r="I2749" i="7" s="1"/>
  <c r="I2748" i="7" a="1"/>
  <c r="I2748" i="7" s="1"/>
  <c r="I2747" i="7" a="1"/>
  <c r="I2747" i="7" s="1"/>
  <c r="I2746" i="7" a="1"/>
  <c r="I2746" i="7" s="1"/>
  <c r="I2745" i="7" a="1"/>
  <c r="I2745" i="7" s="1"/>
  <c r="I2744" i="7" a="1"/>
  <c r="I2744" i="7" s="1"/>
  <c r="I2743" i="7" a="1"/>
  <c r="I2743" i="7" s="1"/>
  <c r="I2742" i="7"/>
  <c r="I2742" i="7" a="1"/>
  <c r="I2741" i="7" a="1"/>
  <c r="I2741" i="7" s="1"/>
  <c r="I2740" i="7"/>
  <c r="I2740" i="7" a="1"/>
  <c r="I2739" i="7" a="1"/>
  <c r="I2739" i="7" s="1"/>
  <c r="I2738" i="7" a="1"/>
  <c r="I2738" i="7" s="1"/>
  <c r="I2737" i="7" a="1"/>
  <c r="I2737" i="7" s="1"/>
  <c r="I2736" i="7" a="1"/>
  <c r="I2736" i="7" s="1"/>
  <c r="I2735" i="7" a="1"/>
  <c r="I2735" i="7" s="1"/>
  <c r="I2734" i="7"/>
  <c r="I2734" i="7" a="1"/>
  <c r="I2733" i="7" a="1"/>
  <c r="I2733" i="7" s="1"/>
  <c r="I2732" i="7" a="1"/>
  <c r="I2732" i="7" s="1"/>
  <c r="I2731" i="7" a="1"/>
  <c r="I2731" i="7" s="1"/>
  <c r="I2730" i="7" a="1"/>
  <c r="I2730" i="7" s="1"/>
  <c r="I2729" i="7" a="1"/>
  <c r="I2729" i="7" s="1"/>
  <c r="I2728" i="7" a="1"/>
  <c r="I2728" i="7" s="1"/>
  <c r="I2727" i="7" a="1"/>
  <c r="I2727" i="7" s="1"/>
  <c r="I2726" i="7"/>
  <c r="I2726" i="7" a="1"/>
  <c r="I2725" i="7" a="1"/>
  <c r="I2725" i="7" s="1"/>
  <c r="I2724" i="7"/>
  <c r="I2724" i="7" a="1"/>
  <c r="I2723" i="7" a="1"/>
  <c r="I2723" i="7" s="1"/>
  <c r="I2722" i="7" a="1"/>
  <c r="I2722" i="7" s="1"/>
  <c r="I2721" i="7" a="1"/>
  <c r="I2721" i="7" s="1"/>
  <c r="I2720" i="7" a="1"/>
  <c r="I2720" i="7" s="1"/>
  <c r="I2719" i="7" a="1"/>
  <c r="I2719" i="7" s="1"/>
  <c r="I2718" i="7"/>
  <c r="I2718" i="7" a="1"/>
  <c r="I2717" i="7" a="1"/>
  <c r="I2717" i="7" s="1"/>
  <c r="I2716" i="7" a="1"/>
  <c r="I2716" i="7" s="1"/>
  <c r="I2715" i="7" a="1"/>
  <c r="I2715" i="7" s="1"/>
  <c r="I2714" i="7" a="1"/>
  <c r="I2714" i="7" s="1"/>
  <c r="I2713" i="7" a="1"/>
  <c r="I2713" i="7" s="1"/>
  <c r="I2712" i="7" a="1"/>
  <c r="I2712" i="7" s="1"/>
  <c r="I2711" i="7" a="1"/>
  <c r="I2711" i="7" s="1"/>
  <c r="I2710" i="7"/>
  <c r="I2710" i="7" a="1"/>
  <c r="I2709" i="7" a="1"/>
  <c r="I2709" i="7" s="1"/>
  <c r="I2708" i="7"/>
  <c r="I2708" i="7" a="1"/>
  <c r="I2707" i="7" a="1"/>
  <c r="I2707" i="7" s="1"/>
  <c r="I2706" i="7" a="1"/>
  <c r="I2706" i="7" s="1"/>
  <c r="I2705" i="7" a="1"/>
  <c r="I2705" i="7" s="1"/>
  <c r="I2704" i="7" a="1"/>
  <c r="I2704" i="7" s="1"/>
  <c r="I2703" i="7" a="1"/>
  <c r="I2703" i="7" s="1"/>
  <c r="I2702" i="7"/>
  <c r="I2702" i="7" a="1"/>
  <c r="I2701" i="7" a="1"/>
  <c r="I2701" i="7" s="1"/>
  <c r="I2700" i="7" a="1"/>
  <c r="I2700" i="7" s="1"/>
  <c r="I2699" i="7" a="1"/>
  <c r="I2699" i="7" s="1"/>
  <c r="I2698" i="7" a="1"/>
  <c r="I2698" i="7" s="1"/>
  <c r="I2697" i="7" a="1"/>
  <c r="I2697" i="7" s="1"/>
  <c r="I2696" i="7" a="1"/>
  <c r="I2696" i="7" s="1"/>
  <c r="I2695" i="7" a="1"/>
  <c r="I2695" i="7" s="1"/>
  <c r="I2694" i="7"/>
  <c r="I2694" i="7" a="1"/>
  <c r="I2693" i="7" a="1"/>
  <c r="I2693" i="7" s="1"/>
  <c r="I2692" i="7"/>
  <c r="I2692" i="7" a="1"/>
  <c r="I2691" i="7" a="1"/>
  <c r="I2691" i="7" s="1"/>
  <c r="I2690" i="7" a="1"/>
  <c r="I2690" i="7" s="1"/>
  <c r="I2689" i="7" a="1"/>
  <c r="I2689" i="7" s="1"/>
  <c r="I2688" i="7" a="1"/>
  <c r="I2688" i="7" s="1"/>
  <c r="I2687" i="7" a="1"/>
  <c r="I2687" i="7" s="1"/>
  <c r="I2686" i="7"/>
  <c r="I2686" i="7" a="1"/>
  <c r="I2685" i="7" a="1"/>
  <c r="I2685" i="7" s="1"/>
  <c r="I2684" i="7" a="1"/>
  <c r="I2684" i="7" s="1"/>
  <c r="I2683" i="7" a="1"/>
  <c r="I2683" i="7" s="1"/>
  <c r="I2682" i="7" a="1"/>
  <c r="I2682" i="7" s="1"/>
  <c r="I2681" i="7" a="1"/>
  <c r="I2681" i="7" s="1"/>
  <c r="I2680" i="7" a="1"/>
  <c r="I2680" i="7" s="1"/>
  <c r="I2679" i="7" a="1"/>
  <c r="I2679" i="7" s="1"/>
  <c r="I2678" i="7"/>
  <c r="I2678" i="7" a="1"/>
  <c r="I2677" i="7" a="1"/>
  <c r="I2677" i="7" s="1"/>
  <c r="I2676" i="7"/>
  <c r="I2676" i="7" a="1"/>
  <c r="I2675" i="7" a="1"/>
  <c r="I2675" i="7" s="1"/>
  <c r="I2674" i="7" a="1"/>
  <c r="I2674" i="7" s="1"/>
  <c r="I2673" i="7" a="1"/>
  <c r="I2673" i="7" s="1"/>
  <c r="I2672" i="7" a="1"/>
  <c r="I2672" i="7" s="1"/>
  <c r="I2671" i="7" a="1"/>
  <c r="I2671" i="7" s="1"/>
  <c r="I2670" i="7"/>
  <c r="I2670" i="7" a="1"/>
  <c r="I2669" i="7" a="1"/>
  <c r="I2669" i="7" s="1"/>
  <c r="I2668" i="7" a="1"/>
  <c r="I2668" i="7" s="1"/>
  <c r="I2667" i="7" a="1"/>
  <c r="I2667" i="7" s="1"/>
  <c r="I2666" i="7" a="1"/>
  <c r="I2666" i="7" s="1"/>
  <c r="I2665" i="7" a="1"/>
  <c r="I2665" i="7" s="1"/>
  <c r="I2664" i="7" a="1"/>
  <c r="I2664" i="7" s="1"/>
  <c r="I2663" i="7" a="1"/>
  <c r="I2663" i="7" s="1"/>
  <c r="I2662" i="7"/>
  <c r="I2662" i="7" a="1"/>
  <c r="I2661" i="7" a="1"/>
  <c r="I2661" i="7" s="1"/>
  <c r="I2660" i="7"/>
  <c r="I2660" i="7" a="1"/>
  <c r="I2659" i="7" a="1"/>
  <c r="I2659" i="7" s="1"/>
  <c r="I2658" i="7" a="1"/>
  <c r="I2658" i="7" s="1"/>
  <c r="I2657" i="7" a="1"/>
  <c r="I2657" i="7" s="1"/>
  <c r="I2656" i="7" a="1"/>
  <c r="I2656" i="7" s="1"/>
  <c r="I2655" i="7" a="1"/>
  <c r="I2655" i="7" s="1"/>
  <c r="I2654" i="7"/>
  <c r="I2654" i="7" a="1"/>
  <c r="I2653" i="7" a="1"/>
  <c r="I2653" i="7" s="1"/>
  <c r="I2652" i="7" a="1"/>
  <c r="I2652" i="7" s="1"/>
  <c r="I2651" i="7" a="1"/>
  <c r="I2651" i="7" s="1"/>
  <c r="I2650" i="7" a="1"/>
  <c r="I2650" i="7" s="1"/>
  <c r="I2649" i="7" a="1"/>
  <c r="I2649" i="7" s="1"/>
  <c r="I2648" i="7" a="1"/>
  <c r="I2648" i="7" s="1"/>
  <c r="I2647" i="7" a="1"/>
  <c r="I2647" i="7" s="1"/>
  <c r="I2646" i="7"/>
  <c r="I2646" i="7" a="1"/>
  <c r="I2645" i="7" a="1"/>
  <c r="I2645" i="7" s="1"/>
  <c r="I2644" i="7"/>
  <c r="I2644" i="7" a="1"/>
  <c r="I2643" i="7" a="1"/>
  <c r="I2643" i="7" s="1"/>
  <c r="I2642" i="7" a="1"/>
  <c r="I2642" i="7" s="1"/>
  <c r="I2641" i="7" a="1"/>
  <c r="I2641" i="7" s="1"/>
  <c r="I2640" i="7" a="1"/>
  <c r="I2640" i="7" s="1"/>
  <c r="I2639" i="7" a="1"/>
  <c r="I2639" i="7" s="1"/>
  <c r="I2638" i="7"/>
  <c r="I2638" i="7" a="1"/>
  <c r="I2637" i="7" a="1"/>
  <c r="I2637" i="7" s="1"/>
  <c r="I2636" i="7" a="1"/>
  <c r="I2636" i="7" s="1"/>
  <c r="I2635" i="7" a="1"/>
  <c r="I2635" i="7" s="1"/>
  <c r="I2634" i="7" a="1"/>
  <c r="I2634" i="7" s="1"/>
  <c r="I2633" i="7" a="1"/>
  <c r="I2633" i="7" s="1"/>
  <c r="I2632" i="7" a="1"/>
  <c r="I2632" i="7" s="1"/>
  <c r="I2631" i="7" a="1"/>
  <c r="I2631" i="7" s="1"/>
  <c r="I2630" i="7"/>
  <c r="I2630" i="7" a="1"/>
  <c r="I2629" i="7" a="1"/>
  <c r="I2629" i="7" s="1"/>
  <c r="I2628" i="7"/>
  <c r="I2628" i="7" a="1"/>
  <c r="I2627" i="7" a="1"/>
  <c r="I2627" i="7" s="1"/>
  <c r="I2626" i="7" a="1"/>
  <c r="I2626" i="7" s="1"/>
  <c r="I2625" i="7" a="1"/>
  <c r="I2625" i="7" s="1"/>
  <c r="I2624" i="7" a="1"/>
  <c r="I2624" i="7" s="1"/>
  <c r="I2623" i="7" a="1"/>
  <c r="I2623" i="7" s="1"/>
  <c r="I2622" i="7"/>
  <c r="I2622" i="7" a="1"/>
  <c r="I2621" i="7" a="1"/>
  <c r="I2621" i="7" s="1"/>
  <c r="I2620" i="7" a="1"/>
  <c r="I2620" i="7" s="1"/>
  <c r="I2619" i="7" a="1"/>
  <c r="I2619" i="7" s="1"/>
  <c r="I2618" i="7" a="1"/>
  <c r="I2618" i="7" s="1"/>
  <c r="I2617" i="7" a="1"/>
  <c r="I2617" i="7" s="1"/>
  <c r="I2616" i="7" a="1"/>
  <c r="I2616" i="7" s="1"/>
  <c r="I2615" i="7" a="1"/>
  <c r="I2615" i="7" s="1"/>
  <c r="I2614" i="7"/>
  <c r="I2614" i="7" a="1"/>
  <c r="I2613" i="7" a="1"/>
  <c r="I2613" i="7" s="1"/>
  <c r="I2612" i="7"/>
  <c r="I2612" i="7" a="1"/>
  <c r="I2611" i="7" a="1"/>
  <c r="I2611" i="7" s="1"/>
  <c r="I2610" i="7" a="1"/>
  <c r="I2610" i="7" s="1"/>
  <c r="I2609" i="7" a="1"/>
  <c r="I2609" i="7" s="1"/>
  <c r="I2608" i="7" a="1"/>
  <c r="I2608" i="7" s="1"/>
  <c r="I2607" i="7" a="1"/>
  <c r="I2607" i="7" s="1"/>
  <c r="I2606" i="7"/>
  <c r="I2606" i="7" a="1"/>
  <c r="I2605" i="7" a="1"/>
  <c r="I2605" i="7" s="1"/>
  <c r="I2604" i="7" a="1"/>
  <c r="I2604" i="7" s="1"/>
  <c r="I2603" i="7" a="1"/>
  <c r="I2603" i="7" s="1"/>
  <c r="I2602" i="7" a="1"/>
  <c r="I2602" i="7" s="1"/>
  <c r="I2601" i="7" a="1"/>
  <c r="I2601" i="7" s="1"/>
  <c r="I2600" i="7" a="1"/>
  <c r="I2600" i="7" s="1"/>
  <c r="I2599" i="7" a="1"/>
  <c r="I2599" i="7" s="1"/>
  <c r="I2598" i="7"/>
  <c r="I2598" i="7" a="1"/>
  <c r="I2597" i="7" a="1"/>
  <c r="I2597" i="7" s="1"/>
  <c r="I2596" i="7"/>
  <c r="I2596" i="7" a="1"/>
  <c r="I2595" i="7" a="1"/>
  <c r="I2595" i="7" s="1"/>
  <c r="I2594" i="7" a="1"/>
  <c r="I2594" i="7" s="1"/>
  <c r="I2593" i="7" a="1"/>
  <c r="I2593" i="7" s="1"/>
  <c r="I2592" i="7" a="1"/>
  <c r="I2592" i="7" s="1"/>
  <c r="I2591" i="7" a="1"/>
  <c r="I2591" i="7" s="1"/>
  <c r="I2590" i="7"/>
  <c r="I2590" i="7" a="1"/>
  <c r="I2589" i="7" a="1"/>
  <c r="I2589" i="7" s="1"/>
  <c r="I2588" i="7" a="1"/>
  <c r="I2588" i="7" s="1"/>
  <c r="I2587" i="7" a="1"/>
  <c r="I2587" i="7" s="1"/>
  <c r="I2586" i="7" a="1"/>
  <c r="I2586" i="7" s="1"/>
  <c r="I2585" i="7" a="1"/>
  <c r="I2585" i="7" s="1"/>
  <c r="I2584" i="7" a="1"/>
  <c r="I2584" i="7" s="1"/>
  <c r="I2583" i="7" a="1"/>
  <c r="I2583" i="7" s="1"/>
  <c r="I2582" i="7"/>
  <c r="I2582" i="7" a="1"/>
  <c r="I2581" i="7" a="1"/>
  <c r="I2581" i="7" s="1"/>
  <c r="I2580" i="7"/>
  <c r="I2580" i="7" a="1"/>
  <c r="I2579" i="7" a="1"/>
  <c r="I2579" i="7" s="1"/>
  <c r="I2578" i="7" a="1"/>
  <c r="I2578" i="7" s="1"/>
  <c r="I2577" i="7" a="1"/>
  <c r="I2577" i="7" s="1"/>
  <c r="I2576" i="7" a="1"/>
  <c r="I2576" i="7" s="1"/>
  <c r="I2575" i="7" a="1"/>
  <c r="I2575" i="7" s="1"/>
  <c r="I2574" i="7"/>
  <c r="I2574" i="7" a="1"/>
  <c r="I2573" i="7" a="1"/>
  <c r="I2573" i="7" s="1"/>
  <c r="I2572" i="7" a="1"/>
  <c r="I2572" i="7" s="1"/>
  <c r="I2571" i="7" a="1"/>
  <c r="I2571" i="7" s="1"/>
  <c r="I2570" i="7" a="1"/>
  <c r="I2570" i="7" s="1"/>
  <c r="I2569" i="7" a="1"/>
  <c r="I2569" i="7" s="1"/>
  <c r="I2568" i="7" a="1"/>
  <c r="I2568" i="7" s="1"/>
  <c r="I2567" i="7" a="1"/>
  <c r="I2567" i="7" s="1"/>
  <c r="I2566" i="7"/>
  <c r="I2566" i="7" a="1"/>
  <c r="I2565" i="7" a="1"/>
  <c r="I2565" i="7" s="1"/>
  <c r="I2564" i="7"/>
  <c r="I2564" i="7" a="1"/>
  <c r="I2563" i="7" a="1"/>
  <c r="I2563" i="7" s="1"/>
  <c r="I2562" i="7" a="1"/>
  <c r="I2562" i="7" s="1"/>
  <c r="I2561" i="7" a="1"/>
  <c r="I2561" i="7" s="1"/>
  <c r="I2560" i="7" a="1"/>
  <c r="I2560" i="7" s="1"/>
  <c r="I2559" i="7" a="1"/>
  <c r="I2559" i="7" s="1"/>
  <c r="I2558" i="7"/>
  <c r="I2558" i="7" a="1"/>
  <c r="I2557" i="7" a="1"/>
  <c r="I2557" i="7" s="1"/>
  <c r="I2556" i="7" a="1"/>
  <c r="I2556" i="7" s="1"/>
  <c r="I2555" i="7" a="1"/>
  <c r="I2555" i="7" s="1"/>
  <c r="I2554" i="7" a="1"/>
  <c r="I2554" i="7" s="1"/>
  <c r="I2553" i="7" a="1"/>
  <c r="I2553" i="7" s="1"/>
  <c r="I2552" i="7" a="1"/>
  <c r="I2552" i="7" s="1"/>
  <c r="I2551" i="7" a="1"/>
  <c r="I2551" i="7" s="1"/>
  <c r="I2550" i="7"/>
  <c r="I2550" i="7" a="1"/>
  <c r="I2549" i="7" a="1"/>
  <c r="I2549" i="7" s="1"/>
  <c r="I2548" i="7"/>
  <c r="I2548" i="7" a="1"/>
  <c r="I2547" i="7" a="1"/>
  <c r="I2547" i="7" s="1"/>
  <c r="I2546" i="7" a="1"/>
  <c r="I2546" i="7" s="1"/>
  <c r="I2545" i="7" a="1"/>
  <c r="I2545" i="7" s="1"/>
  <c r="I2544" i="7" a="1"/>
  <c r="I2544" i="7" s="1"/>
  <c r="I2543" i="7" a="1"/>
  <c r="I2543" i="7" s="1"/>
  <c r="I2542" i="7"/>
  <c r="I2542" i="7" a="1"/>
  <c r="I2541" i="7" a="1"/>
  <c r="I2541" i="7" s="1"/>
  <c r="I2540" i="7" a="1"/>
  <c r="I2540" i="7" s="1"/>
  <c r="I2539" i="7" a="1"/>
  <c r="I2539" i="7" s="1"/>
  <c r="I2538" i="7" a="1"/>
  <c r="I2538" i="7" s="1"/>
  <c r="I2537" i="7" a="1"/>
  <c r="I2537" i="7" s="1"/>
  <c r="I2536" i="7" a="1"/>
  <c r="I2536" i="7" s="1"/>
  <c r="I2535" i="7" a="1"/>
  <c r="I2535" i="7" s="1"/>
  <c r="I2534" i="7"/>
  <c r="I2534" i="7" a="1"/>
  <c r="I2533" i="7" a="1"/>
  <c r="I2533" i="7" s="1"/>
  <c r="I2532" i="7"/>
  <c r="I2532" i="7" a="1"/>
  <c r="I2531" i="7" a="1"/>
  <c r="I2531" i="7" s="1"/>
  <c r="I2530" i="7" a="1"/>
  <c r="I2530" i="7" s="1"/>
  <c r="I2529" i="7" a="1"/>
  <c r="I2529" i="7" s="1"/>
  <c r="I2528" i="7" a="1"/>
  <c r="I2528" i="7" s="1"/>
  <c r="I2527" i="7" a="1"/>
  <c r="I2527" i="7" s="1"/>
  <c r="I2526" i="7"/>
  <c r="I2526" i="7" a="1"/>
  <c r="I2525" i="7" a="1"/>
  <c r="I2525" i="7" s="1"/>
  <c r="I2524" i="7" a="1"/>
  <c r="I2524" i="7" s="1"/>
  <c r="I2523" i="7" a="1"/>
  <c r="I2523" i="7" s="1"/>
  <c r="I2522" i="7" a="1"/>
  <c r="I2522" i="7" s="1"/>
  <c r="I2521" i="7" a="1"/>
  <c r="I2521" i="7" s="1"/>
  <c r="I2520" i="7" a="1"/>
  <c r="I2520" i="7" s="1"/>
  <c r="I2519" i="7" a="1"/>
  <c r="I2519" i="7" s="1"/>
  <c r="I2518" i="7"/>
  <c r="I2518" i="7" a="1"/>
  <c r="I2517" i="7" a="1"/>
  <c r="I2517" i="7" s="1"/>
  <c r="I2516" i="7"/>
  <c r="I2516" i="7" a="1"/>
  <c r="I2515" i="7" a="1"/>
  <c r="I2515" i="7" s="1"/>
  <c r="I2514" i="7" a="1"/>
  <c r="I2514" i="7" s="1"/>
  <c r="I2513" i="7" a="1"/>
  <c r="I2513" i="7" s="1"/>
  <c r="I2512" i="7" a="1"/>
  <c r="I2512" i="7" s="1"/>
  <c r="I2511" i="7" a="1"/>
  <c r="I2511" i="7" s="1"/>
  <c r="I2510" i="7"/>
  <c r="I2510" i="7" a="1"/>
  <c r="I2509" i="7" a="1"/>
  <c r="I2509" i="7" s="1"/>
  <c r="I2508" i="7" a="1"/>
  <c r="I2508" i="7" s="1"/>
  <c r="I2507" i="7" a="1"/>
  <c r="I2507" i="7" s="1"/>
  <c r="I2506" i="7" a="1"/>
  <c r="I2506" i="7" s="1"/>
  <c r="I2505" i="7" a="1"/>
  <c r="I2505" i="7" s="1"/>
  <c r="I2504" i="7" a="1"/>
  <c r="I2504" i="7" s="1"/>
  <c r="I2503" i="7" a="1"/>
  <c r="I2503" i="7" s="1"/>
  <c r="I2502" i="7"/>
  <c r="I2502" i="7" a="1"/>
  <c r="I2501" i="7" a="1"/>
  <c r="I2501" i="7" s="1"/>
  <c r="I2500" i="7"/>
  <c r="I2500" i="7" a="1"/>
  <c r="I2499" i="7" a="1"/>
  <c r="I2499" i="7" s="1"/>
  <c r="I2498" i="7" a="1"/>
  <c r="I2498" i="7" s="1"/>
  <c r="I2497" i="7" a="1"/>
  <c r="I2497" i="7" s="1"/>
  <c r="I2496" i="7" a="1"/>
  <c r="I2496" i="7" s="1"/>
  <c r="I2495" i="7" a="1"/>
  <c r="I2495" i="7" s="1"/>
  <c r="I2494" i="7"/>
  <c r="I2494" i="7" a="1"/>
  <c r="I2493" i="7" a="1"/>
  <c r="I2493" i="7" s="1"/>
  <c r="I2492" i="7" a="1"/>
  <c r="I2492" i="7" s="1"/>
  <c r="I2491" i="7" a="1"/>
  <c r="I2491" i="7" s="1"/>
  <c r="I2490" i="7" a="1"/>
  <c r="I2490" i="7" s="1"/>
  <c r="I2489" i="7" a="1"/>
  <c r="I2489" i="7" s="1"/>
  <c r="I2488" i="7" a="1"/>
  <c r="I2488" i="7" s="1"/>
  <c r="I2487" i="7" a="1"/>
  <c r="I2487" i="7" s="1"/>
  <c r="I2486" i="7"/>
  <c r="I2486" i="7" a="1"/>
  <c r="I2485" i="7" a="1"/>
  <c r="I2485" i="7" s="1"/>
  <c r="I2484" i="7"/>
  <c r="I2484" i="7" a="1"/>
  <c r="I2483" i="7" a="1"/>
  <c r="I2483" i="7" s="1"/>
  <c r="I2482" i="7" a="1"/>
  <c r="I2482" i="7" s="1"/>
  <c r="I2481" i="7" a="1"/>
  <c r="I2481" i="7" s="1"/>
  <c r="I2480" i="7" a="1"/>
  <c r="I2480" i="7" s="1"/>
  <c r="I2479" i="7" a="1"/>
  <c r="I2479" i="7" s="1"/>
  <c r="I2478" i="7"/>
  <c r="I2478" i="7" a="1"/>
  <c r="I2477" i="7" a="1"/>
  <c r="I2477" i="7" s="1"/>
  <c r="I2476" i="7" a="1"/>
  <c r="I2476" i="7" s="1"/>
  <c r="I2475" i="7" a="1"/>
  <c r="I2475" i="7" s="1"/>
  <c r="I2474" i="7" a="1"/>
  <c r="I2474" i="7" s="1"/>
  <c r="I2473" i="7" a="1"/>
  <c r="I2473" i="7" s="1"/>
  <c r="I2472" i="7" a="1"/>
  <c r="I2472" i="7" s="1"/>
  <c r="I2471" i="7" a="1"/>
  <c r="I2471" i="7" s="1"/>
  <c r="I2470" i="7"/>
  <c r="I2470" i="7" a="1"/>
  <c r="I2469" i="7" a="1"/>
  <c r="I2469" i="7" s="1"/>
  <c r="I2468" i="7"/>
  <c r="I2468" i="7" a="1"/>
  <c r="I2467" i="7" a="1"/>
  <c r="I2467" i="7" s="1"/>
  <c r="I2466" i="7" a="1"/>
  <c r="I2466" i="7" s="1"/>
  <c r="I2465" i="7" a="1"/>
  <c r="I2465" i="7" s="1"/>
  <c r="I2464" i="7" a="1"/>
  <c r="I2464" i="7" s="1"/>
  <c r="I2463" i="7" a="1"/>
  <c r="I2463" i="7" s="1"/>
  <c r="I2462" i="7"/>
  <c r="I2462" i="7" a="1"/>
  <c r="I2461" i="7" a="1"/>
  <c r="I2461" i="7" s="1"/>
  <c r="I2460" i="7" a="1"/>
  <c r="I2460" i="7" s="1"/>
  <c r="I2459" i="7" a="1"/>
  <c r="I2459" i="7" s="1"/>
  <c r="I2458" i="7" a="1"/>
  <c r="I2458" i="7" s="1"/>
  <c r="I2457" i="7" a="1"/>
  <c r="I2457" i="7" s="1"/>
  <c r="I2456" i="7" a="1"/>
  <c r="I2456" i="7" s="1"/>
  <c r="I2455" i="7" a="1"/>
  <c r="I2455" i="7" s="1"/>
  <c r="I2454" i="7"/>
  <c r="I2454" i="7" a="1"/>
  <c r="I2453" i="7" a="1"/>
  <c r="I2453" i="7" s="1"/>
  <c r="I2452" i="7"/>
  <c r="I2452" i="7" a="1"/>
  <c r="I2451" i="7" a="1"/>
  <c r="I2451" i="7" s="1"/>
  <c r="I2450" i="7" a="1"/>
  <c r="I2450" i="7" s="1"/>
  <c r="I2449" i="7" a="1"/>
  <c r="I2449" i="7" s="1"/>
  <c r="I2448" i="7" a="1"/>
  <c r="I2448" i="7" s="1"/>
  <c r="I2447" i="7" a="1"/>
  <c r="I2447" i="7" s="1"/>
  <c r="I2446" i="7"/>
  <c r="I2446" i="7" a="1"/>
  <c r="I2445" i="7" a="1"/>
  <c r="I2445" i="7" s="1"/>
  <c r="I2444" i="7" a="1"/>
  <c r="I2444" i="7" s="1"/>
  <c r="I2443" i="7" a="1"/>
  <c r="I2443" i="7" s="1"/>
  <c r="I2442" i="7" a="1"/>
  <c r="I2442" i="7" s="1"/>
  <c r="I2441" i="7" a="1"/>
  <c r="I2441" i="7" s="1"/>
  <c r="I2440" i="7" a="1"/>
  <c r="I2440" i="7" s="1"/>
  <c r="I2439" i="7" a="1"/>
  <c r="I2439" i="7" s="1"/>
  <c r="I2438" i="7"/>
  <c r="I2438" i="7" a="1"/>
  <c r="I2437" i="7" a="1"/>
  <c r="I2437" i="7" s="1"/>
  <c r="I2436" i="7"/>
  <c r="I2436" i="7" a="1"/>
  <c r="I2435" i="7" a="1"/>
  <c r="I2435" i="7" s="1"/>
  <c r="I2434" i="7" a="1"/>
  <c r="I2434" i="7" s="1"/>
  <c r="I2433" i="7" a="1"/>
  <c r="I2433" i="7" s="1"/>
  <c r="I2432" i="7" a="1"/>
  <c r="I2432" i="7" s="1"/>
  <c r="I2431" i="7" a="1"/>
  <c r="I2431" i="7" s="1"/>
  <c r="I2430" i="7"/>
  <c r="I2430" i="7" a="1"/>
  <c r="I2429" i="7" a="1"/>
  <c r="I2429" i="7" s="1"/>
  <c r="I2428" i="7" a="1"/>
  <c r="I2428" i="7" s="1"/>
  <c r="I2427" i="7" a="1"/>
  <c r="I2427" i="7" s="1"/>
  <c r="I2426" i="7" a="1"/>
  <c r="I2426" i="7" s="1"/>
  <c r="I2425" i="7" a="1"/>
  <c r="I2425" i="7" s="1"/>
  <c r="I2424" i="7" a="1"/>
  <c r="I2424" i="7" s="1"/>
  <c r="I2423" i="7" a="1"/>
  <c r="I2423" i="7" s="1"/>
  <c r="I2422" i="7"/>
  <c r="I2422" i="7" a="1"/>
  <c r="I2421" i="7" a="1"/>
  <c r="I2421" i="7" s="1"/>
  <c r="I2420" i="7"/>
  <c r="I2420" i="7" a="1"/>
  <c r="I2419" i="7" a="1"/>
  <c r="I2419" i="7" s="1"/>
  <c r="I2418" i="7" a="1"/>
  <c r="I2418" i="7" s="1"/>
  <c r="I2417" i="7" a="1"/>
  <c r="I2417" i="7" s="1"/>
  <c r="I2416" i="7" a="1"/>
  <c r="I2416" i="7" s="1"/>
  <c r="I2415" i="7" a="1"/>
  <c r="I2415" i="7" s="1"/>
  <c r="I2414" i="7"/>
  <c r="I2414" i="7" a="1"/>
  <c r="I2413" i="7" a="1"/>
  <c r="I2413" i="7" s="1"/>
  <c r="I2412" i="7" a="1"/>
  <c r="I2412" i="7" s="1"/>
  <c r="I2411" i="7" a="1"/>
  <c r="I2411" i="7" s="1"/>
  <c r="I2410" i="7" a="1"/>
  <c r="I2410" i="7" s="1"/>
  <c r="I2409" i="7" a="1"/>
  <c r="I2409" i="7" s="1"/>
  <c r="I2408" i="7" a="1"/>
  <c r="I2408" i="7" s="1"/>
  <c r="I2407" i="7" a="1"/>
  <c r="I2407" i="7" s="1"/>
  <c r="I2406" i="7"/>
  <c r="I2406" i="7" a="1"/>
  <c r="I2405" i="7" a="1"/>
  <c r="I2405" i="7" s="1"/>
  <c r="I2404" i="7"/>
  <c r="I2404" i="7" a="1"/>
  <c r="I2403" i="7" a="1"/>
  <c r="I2403" i="7" s="1"/>
  <c r="I2402" i="7" a="1"/>
  <c r="I2402" i="7" s="1"/>
  <c r="I2401" i="7" a="1"/>
  <c r="I2401" i="7" s="1"/>
  <c r="I2400" i="7" a="1"/>
  <c r="I2400" i="7" s="1"/>
  <c r="I2399" i="7" a="1"/>
  <c r="I2399" i="7" s="1"/>
  <c r="I2398" i="7"/>
  <c r="I2398" i="7" a="1"/>
  <c r="I2397" i="7" a="1"/>
  <c r="I2397" i="7" s="1"/>
  <c r="I2396" i="7" a="1"/>
  <c r="I2396" i="7" s="1"/>
  <c r="I2395" i="7" a="1"/>
  <c r="I2395" i="7" s="1"/>
  <c r="I2394" i="7" a="1"/>
  <c r="I2394" i="7" s="1"/>
  <c r="I2393" i="7" a="1"/>
  <c r="I2393" i="7" s="1"/>
  <c r="I2392" i="7" a="1"/>
  <c r="I2392" i="7" s="1"/>
  <c r="I2391" i="7" a="1"/>
  <c r="I2391" i="7" s="1"/>
  <c r="I2390" i="7"/>
  <c r="I2390" i="7" a="1"/>
  <c r="I2389" i="7" a="1"/>
  <c r="I2389" i="7" s="1"/>
  <c r="I2388" i="7"/>
  <c r="I2388" i="7" a="1"/>
  <c r="I2387" i="7" a="1"/>
  <c r="I2387" i="7" s="1"/>
  <c r="I2386" i="7" a="1"/>
  <c r="I2386" i="7" s="1"/>
  <c r="I2385" i="7" a="1"/>
  <c r="I2385" i="7" s="1"/>
  <c r="I2384" i="7" a="1"/>
  <c r="I2384" i="7" s="1"/>
  <c r="I2383" i="7" a="1"/>
  <c r="I2383" i="7" s="1"/>
  <c r="I2382" i="7"/>
  <c r="I2382" i="7" a="1"/>
  <c r="I2381" i="7" a="1"/>
  <c r="I2381" i="7" s="1"/>
  <c r="I2380" i="7" a="1"/>
  <c r="I2380" i="7" s="1"/>
  <c r="I2379" i="7" a="1"/>
  <c r="I2379" i="7" s="1"/>
  <c r="I2378" i="7" a="1"/>
  <c r="I2378" i="7" s="1"/>
  <c r="I2377" i="7" a="1"/>
  <c r="I2377" i="7" s="1"/>
  <c r="I2376" i="7" a="1"/>
  <c r="I2376" i="7" s="1"/>
  <c r="I2375" i="7" a="1"/>
  <c r="I2375" i="7" s="1"/>
  <c r="I2374" i="7"/>
  <c r="I2374" i="7" a="1"/>
  <c r="I2373" i="7" a="1"/>
  <c r="I2373" i="7" s="1"/>
  <c r="I2372" i="7"/>
  <c r="I2372" i="7" a="1"/>
  <c r="I2371" i="7" a="1"/>
  <c r="I2371" i="7" s="1"/>
  <c r="I2370" i="7" a="1"/>
  <c r="I2370" i="7" s="1"/>
  <c r="I2369" i="7" a="1"/>
  <c r="I2369" i="7" s="1"/>
  <c r="I2368" i="7" a="1"/>
  <c r="I2368" i="7" s="1"/>
  <c r="I2367" i="7" a="1"/>
  <c r="I2367" i="7" s="1"/>
  <c r="I2366" i="7"/>
  <c r="I2366" i="7" a="1"/>
  <c r="I2365" i="7" a="1"/>
  <c r="I2365" i="7" s="1"/>
  <c r="I2364" i="7" a="1"/>
  <c r="I2364" i="7" s="1"/>
  <c r="I2363" i="7" a="1"/>
  <c r="I2363" i="7" s="1"/>
  <c r="I2362" i="7" a="1"/>
  <c r="I2362" i="7" s="1"/>
  <c r="I2361" i="7" a="1"/>
  <c r="I2361" i="7" s="1"/>
  <c r="I2360" i="7" a="1"/>
  <c r="I2360" i="7" s="1"/>
  <c r="I2359" i="7" a="1"/>
  <c r="I2359" i="7" s="1"/>
  <c r="I2358" i="7"/>
  <c r="I2358" i="7" a="1"/>
  <c r="I2357" i="7" a="1"/>
  <c r="I2357" i="7" s="1"/>
  <c r="I2356" i="7"/>
  <c r="I2356" i="7" a="1"/>
  <c r="I2355" i="7" a="1"/>
  <c r="I2355" i="7" s="1"/>
  <c r="I2354" i="7" a="1"/>
  <c r="I2354" i="7" s="1"/>
  <c r="I2353" i="7" a="1"/>
  <c r="I2353" i="7" s="1"/>
  <c r="I2352" i="7" a="1"/>
  <c r="I2352" i="7" s="1"/>
  <c r="I2351" i="7" a="1"/>
  <c r="I2351" i="7" s="1"/>
  <c r="I2350" i="7"/>
  <c r="I2350" i="7" a="1"/>
  <c r="I2349" i="7" a="1"/>
  <c r="I2349" i="7" s="1"/>
  <c r="I2348" i="7" a="1"/>
  <c r="I2348" i="7" s="1"/>
  <c r="I2347" i="7" a="1"/>
  <c r="I2347" i="7" s="1"/>
  <c r="I2346" i="7"/>
  <c r="I2346" i="7" a="1"/>
  <c r="I2345" i="7" a="1"/>
  <c r="I2345" i="7" s="1"/>
  <c r="I2344" i="7" a="1"/>
  <c r="I2344" i="7" s="1"/>
  <c r="I2343" i="7" a="1"/>
  <c r="I2343" i="7" s="1"/>
  <c r="I2342" i="7"/>
  <c r="I2342" i="7" a="1"/>
  <c r="I2341" i="7" a="1"/>
  <c r="I2341" i="7" s="1"/>
  <c r="I2340" i="7"/>
  <c r="I2340" i="7" a="1"/>
  <c r="I2339" i="7" a="1"/>
  <c r="I2339" i="7" s="1"/>
  <c r="I2338" i="7"/>
  <c r="I2338" i="7" a="1"/>
  <c r="I2337" i="7" a="1"/>
  <c r="I2337" i="7" s="1"/>
  <c r="I2336" i="7" a="1"/>
  <c r="I2336" i="7" s="1"/>
  <c r="I2335" i="7" a="1"/>
  <c r="I2335" i="7" s="1"/>
  <c r="I2334" i="7"/>
  <c r="I2334" i="7" a="1"/>
  <c r="I2333" i="7" a="1"/>
  <c r="I2333" i="7" s="1"/>
  <c r="I2332" i="7"/>
  <c r="I2332" i="7" a="1"/>
  <c r="I2331" i="7" a="1"/>
  <c r="I2331" i="7" s="1"/>
  <c r="I2330" i="7" a="1"/>
  <c r="I2330" i="7" s="1"/>
  <c r="I2329" i="7" a="1"/>
  <c r="I2329" i="7" s="1"/>
  <c r="I2328" i="7" a="1"/>
  <c r="I2328" i="7" s="1"/>
  <c r="I2327" i="7" a="1"/>
  <c r="I2327" i="7" s="1"/>
  <c r="I2326" i="7"/>
  <c r="I2326" i="7" a="1"/>
  <c r="I2325" i="7" a="1"/>
  <c r="I2325" i="7" s="1"/>
  <c r="I2324" i="7"/>
  <c r="I2324" i="7" a="1"/>
  <c r="I2323" i="7" a="1"/>
  <c r="I2323" i="7" s="1"/>
  <c r="I2322" i="7" a="1"/>
  <c r="I2322" i="7" s="1"/>
  <c r="I2321" i="7" a="1"/>
  <c r="I2321" i="7" s="1"/>
  <c r="I2320" i="7" a="1"/>
  <c r="I2320" i="7" s="1"/>
  <c r="I2319" i="7" a="1"/>
  <c r="I2319" i="7" s="1"/>
  <c r="I2318" i="7"/>
  <c r="I2318" i="7" a="1"/>
  <c r="I2317" i="7" a="1"/>
  <c r="I2317" i="7" s="1"/>
  <c r="I2316" i="7"/>
  <c r="I2316" i="7" a="1"/>
  <c r="I2315" i="7" a="1"/>
  <c r="I2315" i="7" s="1"/>
  <c r="I2314" i="7" a="1"/>
  <c r="I2314" i="7" s="1"/>
  <c r="I2313" i="7" a="1"/>
  <c r="I2313" i="7" s="1"/>
  <c r="I2312" i="7" a="1"/>
  <c r="I2312" i="7" s="1"/>
  <c r="I2311" i="7" a="1"/>
  <c r="I2311" i="7" s="1"/>
  <c r="I2310" i="7"/>
  <c r="I2310" i="7" a="1"/>
  <c r="I2309" i="7" a="1"/>
  <c r="I2309" i="7" s="1"/>
  <c r="I2308" i="7"/>
  <c r="I2308" i="7" a="1"/>
  <c r="I2307" i="7" a="1"/>
  <c r="I2307" i="7" s="1"/>
  <c r="I2306" i="7" a="1"/>
  <c r="I2306" i="7" s="1"/>
  <c r="I2305" i="7" a="1"/>
  <c r="I2305" i="7" s="1"/>
  <c r="I2304" i="7" a="1"/>
  <c r="I2304" i="7" s="1"/>
  <c r="I2303" i="7" a="1"/>
  <c r="I2303" i="7" s="1"/>
  <c r="I2302" i="7"/>
  <c r="I2302" i="7" a="1"/>
  <c r="I2301" i="7" a="1"/>
  <c r="I2301" i="7" s="1"/>
  <c r="I2300" i="7"/>
  <c r="I2300" i="7" a="1"/>
  <c r="I2299" i="7" a="1"/>
  <c r="I2299" i="7" s="1"/>
  <c r="I2298" i="7" a="1"/>
  <c r="I2298" i="7" s="1"/>
  <c r="I2297" i="7" a="1"/>
  <c r="I2297" i="7" s="1"/>
  <c r="I2296" i="7" a="1"/>
  <c r="I2296" i="7" s="1"/>
  <c r="I2295" i="7" a="1"/>
  <c r="I2295" i="7" s="1"/>
  <c r="I2294" i="7"/>
  <c r="I2294" i="7" a="1"/>
  <c r="I2293" i="7" a="1"/>
  <c r="I2293" i="7" s="1"/>
  <c r="I2292" i="7"/>
  <c r="I2292" i="7" a="1"/>
  <c r="I2291" i="7" a="1"/>
  <c r="I2291" i="7" s="1"/>
  <c r="I2290" i="7" a="1"/>
  <c r="I2290" i="7" s="1"/>
  <c r="I2289" i="7" a="1"/>
  <c r="I2289" i="7" s="1"/>
  <c r="I2288" i="7" a="1"/>
  <c r="I2288" i="7" s="1"/>
  <c r="I2287" i="7" a="1"/>
  <c r="I2287" i="7" s="1"/>
  <c r="I2286" i="7"/>
  <c r="I2286" i="7" a="1"/>
  <c r="I2285" i="7" a="1"/>
  <c r="I2285" i="7" s="1"/>
  <c r="I2284" i="7"/>
  <c r="I2284" i="7" a="1"/>
  <c r="I2283" i="7" a="1"/>
  <c r="I2283" i="7" s="1"/>
  <c r="I2282" i="7" a="1"/>
  <c r="I2282" i="7" s="1"/>
  <c r="I2281" i="7" a="1"/>
  <c r="I2281" i="7" s="1"/>
  <c r="I2280" i="7" a="1"/>
  <c r="I2280" i="7" s="1"/>
  <c r="I2279" i="7" a="1"/>
  <c r="I2279" i="7" s="1"/>
  <c r="I2278" i="7"/>
  <c r="I2278" i="7" a="1"/>
  <c r="I2277" i="7" a="1"/>
  <c r="I2277" i="7" s="1"/>
  <c r="I2276" i="7"/>
  <c r="I2276" i="7" a="1"/>
  <c r="I2275" i="7" a="1"/>
  <c r="I2275" i="7" s="1"/>
  <c r="I2274" i="7" a="1"/>
  <c r="I2274" i="7" s="1"/>
  <c r="I2273" i="7" a="1"/>
  <c r="I2273" i="7" s="1"/>
  <c r="I2272" i="7" a="1"/>
  <c r="I2272" i="7" s="1"/>
  <c r="I2271" i="7" a="1"/>
  <c r="I2271" i="7" s="1"/>
  <c r="I2270" i="7"/>
  <c r="I2270" i="7" a="1"/>
  <c r="I2269" i="7" a="1"/>
  <c r="I2269" i="7" s="1"/>
  <c r="I2268" i="7"/>
  <c r="I2268" i="7" a="1"/>
  <c r="I2267" i="7" a="1"/>
  <c r="I2267" i="7" s="1"/>
  <c r="I2266" i="7" a="1"/>
  <c r="I2266" i="7" s="1"/>
  <c r="I2265" i="7" a="1"/>
  <c r="I2265" i="7" s="1"/>
  <c r="I2264" i="7" a="1"/>
  <c r="I2264" i="7" s="1"/>
  <c r="I2263" i="7" a="1"/>
  <c r="I2263" i="7" s="1"/>
  <c r="I2262" i="7"/>
  <c r="I2262" i="7" a="1"/>
  <c r="I2261" i="7" a="1"/>
  <c r="I2261" i="7" s="1"/>
  <c r="I2260" i="7"/>
  <c r="I2260" i="7" a="1"/>
  <c r="I2259" i="7" a="1"/>
  <c r="I2259" i="7" s="1"/>
  <c r="I2258" i="7" a="1"/>
  <c r="I2258" i="7" s="1"/>
  <c r="I2257" i="7" a="1"/>
  <c r="I2257" i="7" s="1"/>
  <c r="I2256" i="7" a="1"/>
  <c r="I2256" i="7" s="1"/>
  <c r="I2255" i="7" a="1"/>
  <c r="I2255" i="7" s="1"/>
  <c r="I2254" i="7"/>
  <c r="I2254" i="7" a="1"/>
  <c r="I2253" i="7" a="1"/>
  <c r="I2253" i="7" s="1"/>
  <c r="I2252" i="7"/>
  <c r="I2252" i="7" a="1"/>
  <c r="I2251" i="7" a="1"/>
  <c r="I2251" i="7" s="1"/>
  <c r="I2250" i="7" a="1"/>
  <c r="I2250" i="7" s="1"/>
  <c r="I2249" i="7" a="1"/>
  <c r="I2249" i="7" s="1"/>
  <c r="I2248" i="7" a="1"/>
  <c r="I2248" i="7" s="1"/>
  <c r="I2247" i="7" a="1"/>
  <c r="I2247" i="7" s="1"/>
  <c r="I2246" i="7"/>
  <c r="I2246" i="7" a="1"/>
  <c r="I2245" i="7" a="1"/>
  <c r="I2245" i="7" s="1"/>
  <c r="I2244" i="7"/>
  <c r="I2244" i="7" a="1"/>
  <c r="I2243" i="7" a="1"/>
  <c r="I2243" i="7" s="1"/>
  <c r="I2242" i="7"/>
  <c r="I2242" i="7" a="1"/>
  <c r="I2241" i="7" a="1"/>
  <c r="I2241" i="7" s="1"/>
  <c r="I2240" i="7"/>
  <c r="I2240" i="7" a="1"/>
  <c r="I2239" i="7" a="1"/>
  <c r="I2239" i="7" s="1"/>
  <c r="I2238" i="7"/>
  <c r="I2238" i="7" a="1"/>
  <c r="I2237" i="7" a="1"/>
  <c r="I2237" i="7" s="1"/>
  <c r="I2236" i="7"/>
  <c r="I2236" i="7" a="1"/>
  <c r="I2235" i="7" a="1"/>
  <c r="I2235" i="7" s="1"/>
  <c r="I2234" i="7"/>
  <c r="I2234" i="7" a="1"/>
  <c r="I2233" i="7" a="1"/>
  <c r="I2233" i="7" s="1"/>
  <c r="I2232" i="7"/>
  <c r="I2232" i="7" a="1"/>
  <c r="I2231" i="7" a="1"/>
  <c r="I2231" i="7" s="1"/>
  <c r="I2230" i="7"/>
  <c r="I2230" i="7" a="1"/>
  <c r="I2229" i="7" a="1"/>
  <c r="I2229" i="7" s="1"/>
  <c r="I2228" i="7"/>
  <c r="I2228" i="7" a="1"/>
  <c r="I2227" i="7" a="1"/>
  <c r="I2227" i="7" s="1"/>
  <c r="I2226" i="7"/>
  <c r="I2226" i="7" a="1"/>
  <c r="I2225" i="7" a="1"/>
  <c r="I2225" i="7" s="1"/>
  <c r="I2224" i="7"/>
  <c r="I2224" i="7" a="1"/>
  <c r="I2223" i="7" a="1"/>
  <c r="I2223" i="7" s="1"/>
  <c r="I2222" i="7"/>
  <c r="I2222" i="7" a="1"/>
  <c r="I2221" i="7" a="1"/>
  <c r="I2221" i="7" s="1"/>
  <c r="I2220" i="7"/>
  <c r="I2220" i="7" a="1"/>
  <c r="I2219" i="7" a="1"/>
  <c r="I2219" i="7" s="1"/>
  <c r="I2218" i="7"/>
  <c r="I2218" i="7" a="1"/>
  <c r="I2217" i="7" a="1"/>
  <c r="I2217" i="7" s="1"/>
  <c r="I2216" i="7"/>
  <c r="I2216" i="7" a="1"/>
  <c r="I2215" i="7" a="1"/>
  <c r="I2215" i="7" s="1"/>
  <c r="I2214" i="7"/>
  <c r="I2214" i="7" a="1"/>
  <c r="I2213" i="7" a="1"/>
  <c r="I2213" i="7" s="1"/>
  <c r="I2212" i="7"/>
  <c r="I2212" i="7" a="1"/>
  <c r="I2211" i="7" a="1"/>
  <c r="I2211" i="7" s="1"/>
  <c r="I2210" i="7"/>
  <c r="I2210" i="7" a="1"/>
  <c r="I2209" i="7" a="1"/>
  <c r="I2209" i="7" s="1"/>
  <c r="I2208" i="7"/>
  <c r="I2208" i="7" a="1"/>
  <c r="I2207" i="7" a="1"/>
  <c r="I2207" i="7" s="1"/>
  <c r="I2206" i="7"/>
  <c r="I2206" i="7" a="1"/>
  <c r="I2205" i="7" a="1"/>
  <c r="I2205" i="7" s="1"/>
  <c r="I2204" i="7"/>
  <c r="I2204" i="7" a="1"/>
  <c r="I2203" i="7" a="1"/>
  <c r="I2203" i="7" s="1"/>
  <c r="I2202" i="7"/>
  <c r="I2202" i="7" a="1"/>
  <c r="I2201" i="7" a="1"/>
  <c r="I2201" i="7" s="1"/>
  <c r="I2200" i="7"/>
  <c r="I2200" i="7" a="1"/>
  <c r="I2199" i="7" a="1"/>
  <c r="I2199" i="7" s="1"/>
  <c r="I2198" i="7"/>
  <c r="I2198" i="7" a="1"/>
  <c r="I2197" i="7" a="1"/>
  <c r="I2197" i="7" s="1"/>
  <c r="I2196" i="7"/>
  <c r="I2196" i="7" a="1"/>
  <c r="I2195" i="7" a="1"/>
  <c r="I2195" i="7" s="1"/>
  <c r="I2194" i="7"/>
  <c r="I2194" i="7" a="1"/>
  <c r="I2193" i="7" a="1"/>
  <c r="I2193" i="7" s="1"/>
  <c r="I2192" i="7"/>
  <c r="I2192" i="7" a="1"/>
  <c r="I2191" i="7" a="1"/>
  <c r="I2191" i="7" s="1"/>
  <c r="I2190" i="7"/>
  <c r="I2190" i="7" a="1"/>
  <c r="I2189" i="7" a="1"/>
  <c r="I2189" i="7" s="1"/>
  <c r="I2188" i="7"/>
  <c r="I2188" i="7" a="1"/>
  <c r="I2187" i="7" a="1"/>
  <c r="I2187" i="7" s="1"/>
  <c r="I2186" i="7"/>
  <c r="I2186" i="7" a="1"/>
  <c r="I2185" i="7" a="1"/>
  <c r="I2185" i="7" s="1"/>
  <c r="I2184" i="7"/>
  <c r="I2184" i="7" a="1"/>
  <c r="I2183" i="7" a="1"/>
  <c r="I2183" i="7" s="1"/>
  <c r="I2182" i="7"/>
  <c r="I2182" i="7" a="1"/>
  <c r="I2181" i="7" a="1"/>
  <c r="I2181" i="7" s="1"/>
  <c r="I2180" i="7"/>
  <c r="I2180" i="7" a="1"/>
  <c r="I2179" i="7" a="1"/>
  <c r="I2179" i="7" s="1"/>
  <c r="I2178" i="7"/>
  <c r="I2178" i="7" a="1"/>
  <c r="I2177" i="7" a="1"/>
  <c r="I2177" i="7" s="1"/>
  <c r="I2176" i="7"/>
  <c r="I2176" i="7" a="1"/>
  <c r="I2175" i="7" a="1"/>
  <c r="I2175" i="7" s="1"/>
  <c r="I2174" i="7"/>
  <c r="I2174" i="7" a="1"/>
  <c r="I2173" i="7" a="1"/>
  <c r="I2173" i="7" s="1"/>
  <c r="I2172" i="7"/>
  <c r="I2172" i="7" a="1"/>
  <c r="I2171" i="7" a="1"/>
  <c r="I2171" i="7" s="1"/>
  <c r="I2170" i="7"/>
  <c r="I2170" i="7" a="1"/>
  <c r="I2169" i="7" a="1"/>
  <c r="I2169" i="7" s="1"/>
  <c r="I2168" i="7"/>
  <c r="I2168" i="7" a="1"/>
  <c r="I2167" i="7" a="1"/>
  <c r="I2167" i="7" s="1"/>
  <c r="I2166" i="7"/>
  <c r="I2166" i="7" a="1"/>
  <c r="I2165" i="7" a="1"/>
  <c r="I2165" i="7" s="1"/>
  <c r="I2164" i="7"/>
  <c r="I2164" i="7" a="1"/>
  <c r="I2163" i="7" a="1"/>
  <c r="I2163" i="7" s="1"/>
  <c r="I2162" i="7"/>
  <c r="I2162" i="7" a="1"/>
  <c r="I2161" i="7" a="1"/>
  <c r="I2161" i="7" s="1"/>
  <c r="I2160" i="7"/>
  <c r="I2160" i="7" a="1"/>
  <c r="I2159" i="7" a="1"/>
  <c r="I2159" i="7" s="1"/>
  <c r="I2158" i="7"/>
  <c r="I2158" i="7" a="1"/>
  <c r="I2157" i="7" a="1"/>
  <c r="I2157" i="7" s="1"/>
  <c r="I2156" i="7"/>
  <c r="I2156" i="7" a="1"/>
  <c r="I2155" i="7" a="1"/>
  <c r="I2155" i="7" s="1"/>
  <c r="I2154" i="7"/>
  <c r="I2154" i="7" a="1"/>
  <c r="I2153" i="7" a="1"/>
  <c r="I2153" i="7" s="1"/>
  <c r="I2152" i="7"/>
  <c r="I2152" i="7" a="1"/>
  <c r="I2151" i="7" a="1"/>
  <c r="I2151" i="7" s="1"/>
  <c r="I2150" i="7"/>
  <c r="I2150" i="7" a="1"/>
  <c r="I2149" i="7" a="1"/>
  <c r="I2149" i="7" s="1"/>
  <c r="I2148" i="7"/>
  <c r="I2148" i="7" a="1"/>
  <c r="I2147" i="7" a="1"/>
  <c r="I2147" i="7" s="1"/>
  <c r="I2146" i="7"/>
  <c r="I2146" i="7" a="1"/>
  <c r="I2145" i="7" a="1"/>
  <c r="I2145" i="7" s="1"/>
  <c r="I2144" i="7"/>
  <c r="I2144" i="7" a="1"/>
  <c r="I2143" i="7" a="1"/>
  <c r="I2143" i="7" s="1"/>
  <c r="I2142" i="7"/>
  <c r="I2142" i="7" a="1"/>
  <c r="I2141" i="7" a="1"/>
  <c r="I2141" i="7" s="1"/>
  <c r="I2140" i="7"/>
  <c r="I2140" i="7" a="1"/>
  <c r="I2139" i="7" a="1"/>
  <c r="I2139" i="7" s="1"/>
  <c r="I2138" i="7"/>
  <c r="I2138" i="7" a="1"/>
  <c r="I2137" i="7" a="1"/>
  <c r="I2137" i="7" s="1"/>
  <c r="I2136" i="7"/>
  <c r="I2136" i="7" a="1"/>
  <c r="I2135" i="7" a="1"/>
  <c r="I2135" i="7" s="1"/>
  <c r="I2134" i="7"/>
  <c r="I2134" i="7" a="1"/>
  <c r="I2133" i="7" a="1"/>
  <c r="I2133" i="7" s="1"/>
  <c r="I2132" i="7"/>
  <c r="I2132" i="7" a="1"/>
  <c r="I2131" i="7" a="1"/>
  <c r="I2131" i="7" s="1"/>
  <c r="I2130" i="7"/>
  <c r="I2130" i="7" a="1"/>
  <c r="I2129" i="7" a="1"/>
  <c r="I2129" i="7" s="1"/>
  <c r="I2128" i="7"/>
  <c r="I2128" i="7" a="1"/>
  <c r="I2127" i="7" a="1"/>
  <c r="I2127" i="7" s="1"/>
  <c r="I2126" i="7"/>
  <c r="I2126" i="7" a="1"/>
  <c r="I2125" i="7" a="1"/>
  <c r="I2125" i="7" s="1"/>
  <c r="I2124" i="7"/>
  <c r="I2124" i="7" a="1"/>
  <c r="I2123" i="7" a="1"/>
  <c r="I2123" i="7" s="1"/>
  <c r="I2122" i="7"/>
  <c r="I2122" i="7" a="1"/>
  <c r="I2121" i="7" a="1"/>
  <c r="I2121" i="7" s="1"/>
  <c r="I2120" i="7"/>
  <c r="I2120" i="7" a="1"/>
  <c r="I2119" i="7" a="1"/>
  <c r="I2119" i="7" s="1"/>
  <c r="I2118" i="7"/>
  <c r="I2118" i="7" a="1"/>
  <c r="I2117" i="7" a="1"/>
  <c r="I2117" i="7" s="1"/>
  <c r="I2116" i="7"/>
  <c r="I2116" i="7" a="1"/>
  <c r="I2115" i="7" a="1"/>
  <c r="I2115" i="7" s="1"/>
  <c r="I2114" i="7"/>
  <c r="I2114" i="7" a="1"/>
  <c r="I2113" i="7" a="1"/>
  <c r="I2113" i="7" s="1"/>
  <c r="I2112" i="7"/>
  <c r="I2112" i="7" a="1"/>
  <c r="I2111" i="7" a="1"/>
  <c r="I2111" i="7" s="1"/>
  <c r="I2110" i="7"/>
  <c r="I2110" i="7" a="1"/>
  <c r="I2109" i="7" a="1"/>
  <c r="I2109" i="7" s="1"/>
  <c r="I2108" i="7"/>
  <c r="I2108" i="7" a="1"/>
  <c r="I2107" i="7" a="1"/>
  <c r="I2107" i="7" s="1"/>
  <c r="I2106" i="7"/>
  <c r="I2106" i="7" a="1"/>
  <c r="I2105" i="7" a="1"/>
  <c r="I2105" i="7" s="1"/>
  <c r="I2104" i="7"/>
  <c r="I2104" i="7" a="1"/>
  <c r="I2103" i="7" a="1"/>
  <c r="I2103" i="7" s="1"/>
  <c r="I2102" i="7"/>
  <c r="I2102" i="7" a="1"/>
  <c r="I2101" i="7" a="1"/>
  <c r="I2101" i="7" s="1"/>
  <c r="I2100" i="7"/>
  <c r="I2100" i="7" a="1"/>
  <c r="I2099" i="7" a="1"/>
  <c r="I2099" i="7" s="1"/>
  <c r="I2098" i="7"/>
  <c r="I2098" i="7" a="1"/>
  <c r="I2097" i="7" a="1"/>
  <c r="I2097" i="7" s="1"/>
  <c r="I2096" i="7"/>
  <c r="I2096" i="7" a="1"/>
  <c r="I2095" i="7" a="1"/>
  <c r="I2095" i="7" s="1"/>
  <c r="I2094" i="7"/>
  <c r="I2094" i="7" a="1"/>
  <c r="I2093" i="7" a="1"/>
  <c r="I2093" i="7" s="1"/>
  <c r="I2092" i="7"/>
  <c r="I2092" i="7" a="1"/>
  <c r="I2091" i="7" a="1"/>
  <c r="I2091" i="7" s="1"/>
  <c r="I2090" i="7"/>
  <c r="I2090" i="7" a="1"/>
  <c r="I2089" i="7" a="1"/>
  <c r="I2089" i="7" s="1"/>
  <c r="I2088" i="7"/>
  <c r="I2088" i="7" a="1"/>
  <c r="I2087" i="7" a="1"/>
  <c r="I2087" i="7" s="1"/>
  <c r="I2086" i="7"/>
  <c r="I2086" i="7" a="1"/>
  <c r="I2085" i="7" a="1"/>
  <c r="I2085" i="7" s="1"/>
  <c r="I2084" i="7"/>
  <c r="I2084" i="7" a="1"/>
  <c r="I2083" i="7" a="1"/>
  <c r="I2083" i="7" s="1"/>
  <c r="I2082" i="7"/>
  <c r="I2082" i="7" a="1"/>
  <c r="I2081" i="7" a="1"/>
  <c r="I2081" i="7" s="1"/>
  <c r="I2080" i="7"/>
  <c r="I2080" i="7" a="1"/>
  <c r="I2079" i="7" a="1"/>
  <c r="I2079" i="7" s="1"/>
  <c r="I2078" i="7"/>
  <c r="I2078" i="7" a="1"/>
  <c r="I2077" i="7" a="1"/>
  <c r="I2077" i="7" s="1"/>
  <c r="I2076" i="7"/>
  <c r="I2076" i="7" a="1"/>
  <c r="I2075" i="7" a="1"/>
  <c r="I2075" i="7" s="1"/>
  <c r="I2074" i="7"/>
  <c r="I2074" i="7" a="1"/>
  <c r="I2073" i="7" a="1"/>
  <c r="I2073" i="7" s="1"/>
  <c r="I2072" i="7"/>
  <c r="I2072" i="7" a="1"/>
  <c r="I2071" i="7" a="1"/>
  <c r="I2071" i="7" s="1"/>
  <c r="I2070" i="7"/>
  <c r="I2070" i="7" a="1"/>
  <c r="I2069" i="7" a="1"/>
  <c r="I2069" i="7" s="1"/>
  <c r="I2068" i="7"/>
  <c r="I2068" i="7" a="1"/>
  <c r="I2067" i="7" a="1"/>
  <c r="I2067" i="7" s="1"/>
  <c r="I2066" i="7"/>
  <c r="I2066" i="7" a="1"/>
  <c r="I2065" i="7" a="1"/>
  <c r="I2065" i="7" s="1"/>
  <c r="I2064" i="7"/>
  <c r="I2064" i="7" a="1"/>
  <c r="I2063" i="7" a="1"/>
  <c r="I2063" i="7" s="1"/>
  <c r="I2062" i="7"/>
  <c r="I2062" i="7" a="1"/>
  <c r="I2061" i="7" a="1"/>
  <c r="I2061" i="7" s="1"/>
  <c r="I2060" i="7"/>
  <c r="I2060" i="7" a="1"/>
  <c r="I2059" i="7" a="1"/>
  <c r="I2059" i="7" s="1"/>
  <c r="I2058" i="7"/>
  <c r="I2058" i="7" a="1"/>
  <c r="I2057" i="7" a="1"/>
  <c r="I2057" i="7" s="1"/>
  <c r="I2056" i="7"/>
  <c r="I2056" i="7" a="1"/>
  <c r="I2055" i="7" a="1"/>
  <c r="I2055" i="7" s="1"/>
  <c r="I2054" i="7"/>
  <c r="I2054" i="7" a="1"/>
  <c r="I2053" i="7" a="1"/>
  <c r="I2053" i="7" s="1"/>
  <c r="I2052" i="7"/>
  <c r="I2052" i="7" a="1"/>
  <c r="I2051" i="7" a="1"/>
  <c r="I2051" i="7" s="1"/>
  <c r="I2050" i="7"/>
  <c r="I2050" i="7" a="1"/>
  <c r="I2049" i="7" a="1"/>
  <c r="I2049" i="7" s="1"/>
  <c r="I2048" i="7"/>
  <c r="I2048" i="7" a="1"/>
  <c r="I2047" i="7" a="1"/>
  <c r="I2047" i="7" s="1"/>
  <c r="I2046" i="7"/>
  <c r="I2046" i="7" a="1"/>
  <c r="I2045" i="7" a="1"/>
  <c r="I2045" i="7" s="1"/>
  <c r="I2044" i="7"/>
  <c r="I2044" i="7" a="1"/>
  <c r="I2043" i="7" a="1"/>
  <c r="I2043" i="7" s="1"/>
  <c r="I2042" i="7"/>
  <c r="I2042" i="7" a="1"/>
  <c r="I2041" i="7" a="1"/>
  <c r="I2041" i="7" s="1"/>
  <c r="I2040" i="7"/>
  <c r="I2040" i="7" a="1"/>
  <c r="I2039" i="7" a="1"/>
  <c r="I2039" i="7" s="1"/>
  <c r="I2038" i="7"/>
  <c r="I2038" i="7" a="1"/>
  <c r="I2037" i="7" a="1"/>
  <c r="I2037" i="7" s="1"/>
  <c r="I2036" i="7"/>
  <c r="I2036" i="7" a="1"/>
  <c r="I2035" i="7" a="1"/>
  <c r="I2035" i="7" s="1"/>
  <c r="I2034" i="7"/>
  <c r="I2034" i="7" a="1"/>
  <c r="I2033" i="7" a="1"/>
  <c r="I2033" i="7" s="1"/>
  <c r="I2032" i="7"/>
  <c r="I2032" i="7" a="1"/>
  <c r="I2031" i="7" a="1"/>
  <c r="I2031" i="7" s="1"/>
  <c r="I2030" i="7"/>
  <c r="I2030" i="7" a="1"/>
  <c r="I2029" i="7" a="1"/>
  <c r="I2029" i="7" s="1"/>
  <c r="I2028" i="7"/>
  <c r="I2028" i="7" a="1"/>
  <c r="I2027" i="7" a="1"/>
  <c r="I2027" i="7" s="1"/>
  <c r="I2026" i="7"/>
  <c r="I2026" i="7" a="1"/>
  <c r="I2025" i="7" a="1"/>
  <c r="I2025" i="7" s="1"/>
  <c r="I2024" i="7"/>
  <c r="I2024" i="7" a="1"/>
  <c r="I2023" i="7" a="1"/>
  <c r="I2023" i="7" s="1"/>
  <c r="I2022" i="7"/>
  <c r="I2022" i="7" a="1"/>
  <c r="I2021" i="7" a="1"/>
  <c r="I2021" i="7" s="1"/>
  <c r="I2020" i="7"/>
  <c r="I2020" i="7" a="1"/>
  <c r="I2019" i="7" a="1"/>
  <c r="I2019" i="7" s="1"/>
  <c r="I2018" i="7"/>
  <c r="I2018" i="7" a="1"/>
  <c r="I2017" i="7" a="1"/>
  <c r="I2017" i="7" s="1"/>
  <c r="I2016" i="7"/>
  <c r="I2016" i="7" a="1"/>
  <c r="I2015" i="7" a="1"/>
  <c r="I2015" i="7" s="1"/>
  <c r="I2014" i="7"/>
  <c r="I2014" i="7" a="1"/>
  <c r="I2013" i="7" a="1"/>
  <c r="I2013" i="7" s="1"/>
  <c r="I2012" i="7"/>
  <c r="I2012" i="7" a="1"/>
  <c r="I2011" i="7" a="1"/>
  <c r="I2011" i="7" s="1"/>
  <c r="I2010" i="7"/>
  <c r="I2010" i="7" a="1"/>
  <c r="I2009" i="7" a="1"/>
  <c r="I2009" i="7" s="1"/>
  <c r="I2008" i="7"/>
  <c r="I2008" i="7" a="1"/>
  <c r="I2007" i="7" a="1"/>
  <c r="I2007" i="7" s="1"/>
  <c r="I2006" i="7"/>
  <c r="I2006" i="7" a="1"/>
  <c r="I2005" i="7" a="1"/>
  <c r="I2005" i="7" s="1"/>
  <c r="I2004" i="7"/>
  <c r="I2004" i="7" a="1"/>
  <c r="I2003" i="7" a="1"/>
  <c r="I2003" i="7" s="1"/>
  <c r="I2002" i="7"/>
  <c r="I2002" i="7" a="1"/>
  <c r="I2001" i="7" a="1"/>
  <c r="I2001" i="7" s="1"/>
  <c r="I2000" i="7"/>
  <c r="I2000" i="7" a="1"/>
  <c r="I1999" i="7" a="1"/>
  <c r="I1999" i="7" s="1"/>
  <c r="I1998" i="7"/>
  <c r="I1998" i="7" a="1"/>
  <c r="I1997" i="7" a="1"/>
  <c r="I1997" i="7" s="1"/>
  <c r="I1996" i="7"/>
  <c r="I1996" i="7" a="1"/>
  <c r="I1995" i="7" a="1"/>
  <c r="I1995" i="7" s="1"/>
  <c r="I1994" i="7"/>
  <c r="I1994" i="7" a="1"/>
  <c r="I1993" i="7" a="1"/>
  <c r="I1993" i="7" s="1"/>
  <c r="I1992" i="7"/>
  <c r="I1992" i="7" a="1"/>
  <c r="I1991" i="7" a="1"/>
  <c r="I1991" i="7" s="1"/>
  <c r="I1990" i="7"/>
  <c r="I1990" i="7" a="1"/>
  <c r="I1989" i="7" a="1"/>
  <c r="I1989" i="7" s="1"/>
  <c r="I1988" i="7"/>
  <c r="I1988" i="7" a="1"/>
  <c r="I1987" i="7" a="1"/>
  <c r="I1987" i="7" s="1"/>
  <c r="I1986" i="7"/>
  <c r="I1986" i="7" a="1"/>
  <c r="I1985" i="7" a="1"/>
  <c r="I1985" i="7" s="1"/>
  <c r="I1984" i="7"/>
  <c r="I1984" i="7" a="1"/>
  <c r="I1983" i="7" a="1"/>
  <c r="I1983" i="7" s="1"/>
  <c r="I1982" i="7"/>
  <c r="I1982" i="7" a="1"/>
  <c r="I1981" i="7" a="1"/>
  <c r="I1981" i="7" s="1"/>
  <c r="I1980" i="7"/>
  <c r="I1980" i="7" a="1"/>
  <c r="I1979" i="7" a="1"/>
  <c r="I1979" i="7" s="1"/>
  <c r="I1978" i="7"/>
  <c r="I1978" i="7" a="1"/>
  <c r="I1977" i="7" a="1"/>
  <c r="I1977" i="7" s="1"/>
  <c r="I1976" i="7"/>
  <c r="I1976" i="7" a="1"/>
  <c r="I1975" i="7" a="1"/>
  <c r="I1975" i="7" s="1"/>
  <c r="I1974" i="7"/>
  <c r="I1974" i="7" a="1"/>
  <c r="I1973" i="7" a="1"/>
  <c r="I1973" i="7" s="1"/>
  <c r="I1972" i="7"/>
  <c r="I1972" i="7" a="1"/>
  <c r="I1971" i="7" a="1"/>
  <c r="I1971" i="7" s="1"/>
  <c r="I1970" i="7"/>
  <c r="I1970" i="7" a="1"/>
  <c r="I1969" i="7" a="1"/>
  <c r="I1969" i="7" s="1"/>
  <c r="I1968" i="7"/>
  <c r="I1968" i="7" a="1"/>
  <c r="I1967" i="7" a="1"/>
  <c r="I1967" i="7" s="1"/>
  <c r="I1966" i="7"/>
  <c r="I1966" i="7" a="1"/>
  <c r="I1965" i="7" a="1"/>
  <c r="I1965" i="7" s="1"/>
  <c r="I1964" i="7"/>
  <c r="I1964" i="7" a="1"/>
  <c r="I1963" i="7" a="1"/>
  <c r="I1963" i="7" s="1"/>
  <c r="I1962" i="7"/>
  <c r="I1962" i="7" a="1"/>
  <c r="I1961" i="7" a="1"/>
  <c r="I1961" i="7" s="1"/>
  <c r="I1960" i="7"/>
  <c r="I1960" i="7" a="1"/>
  <c r="I1959" i="7" a="1"/>
  <c r="I1959" i="7" s="1"/>
  <c r="I1958" i="7"/>
  <c r="I1958" i="7" a="1"/>
  <c r="I1957" i="7" a="1"/>
  <c r="I1957" i="7" s="1"/>
  <c r="I1956" i="7"/>
  <c r="I1956" i="7" a="1"/>
  <c r="I1955" i="7" a="1"/>
  <c r="I1955" i="7" s="1"/>
  <c r="I1954" i="7"/>
  <c r="I1954" i="7" a="1"/>
  <c r="I1953" i="7" a="1"/>
  <c r="I1953" i="7" s="1"/>
  <c r="I1952" i="7"/>
  <c r="I1952" i="7" a="1"/>
  <c r="I1951" i="7" a="1"/>
  <c r="I1951" i="7" s="1"/>
  <c r="I1950" i="7"/>
  <c r="I1950" i="7" a="1"/>
  <c r="I1949" i="7" a="1"/>
  <c r="I1949" i="7" s="1"/>
  <c r="I1948" i="7"/>
  <c r="I1948" i="7" a="1"/>
  <c r="I1947" i="7" a="1"/>
  <c r="I1947" i="7" s="1"/>
  <c r="I1946" i="7"/>
  <c r="I1946" i="7" a="1"/>
  <c r="I1945" i="7" a="1"/>
  <c r="I1945" i="7" s="1"/>
  <c r="I1944" i="7"/>
  <c r="I1944" i="7" a="1"/>
  <c r="I1943" i="7" a="1"/>
  <c r="I1943" i="7" s="1"/>
  <c r="I1942" i="7"/>
  <c r="I1942" i="7" a="1"/>
  <c r="I1941" i="7" a="1"/>
  <c r="I1941" i="7" s="1"/>
  <c r="I1940" i="7"/>
  <c r="I1940" i="7" a="1"/>
  <c r="I1939" i="7" a="1"/>
  <c r="I1939" i="7" s="1"/>
  <c r="I1938" i="7"/>
  <c r="I1938" i="7" a="1"/>
  <c r="I1937" i="7" a="1"/>
  <c r="I1937" i="7" s="1"/>
  <c r="I1936" i="7"/>
  <c r="I1936" i="7" a="1"/>
  <c r="I1935" i="7" a="1"/>
  <c r="I1935" i="7" s="1"/>
  <c r="I1934" i="7"/>
  <c r="I1934" i="7" a="1"/>
  <c r="I1933" i="7" a="1"/>
  <c r="I1933" i="7" s="1"/>
  <c r="I1932" i="7"/>
  <c r="I1932" i="7" a="1"/>
  <c r="I1931" i="7" a="1"/>
  <c r="I1931" i="7" s="1"/>
  <c r="I1930" i="7"/>
  <c r="I1930" i="7" a="1"/>
  <c r="I1929" i="7" a="1"/>
  <c r="I1929" i="7" s="1"/>
  <c r="I1928" i="7"/>
  <c r="I1928" i="7" a="1"/>
  <c r="I1927" i="7" a="1"/>
  <c r="I1927" i="7" s="1"/>
  <c r="I1926" i="7"/>
  <c r="I1926" i="7" a="1"/>
  <c r="I1925" i="7" a="1"/>
  <c r="I1925" i="7" s="1"/>
  <c r="I1924" i="7"/>
  <c r="I1924" i="7" a="1"/>
  <c r="I1923" i="7" a="1"/>
  <c r="I1923" i="7" s="1"/>
  <c r="I1922" i="7"/>
  <c r="I1922" i="7" a="1"/>
  <c r="I1921" i="7" a="1"/>
  <c r="I1921" i="7" s="1"/>
  <c r="I1920" i="7"/>
  <c r="I1920" i="7" a="1"/>
  <c r="I1919" i="7" a="1"/>
  <c r="I1919" i="7" s="1"/>
  <c r="I1918" i="7"/>
  <c r="I1918" i="7" a="1"/>
  <c r="I1917" i="7" a="1"/>
  <c r="I1917" i="7" s="1"/>
  <c r="I1916" i="7"/>
  <c r="I1916" i="7" a="1"/>
  <c r="I1915" i="7" a="1"/>
  <c r="I1915" i="7" s="1"/>
  <c r="I1914" i="7"/>
  <c r="I1914" i="7" a="1"/>
  <c r="I1913" i="7" a="1"/>
  <c r="I1913" i="7" s="1"/>
  <c r="I1912" i="7"/>
  <c r="I1912" i="7" a="1"/>
  <c r="I1911" i="7" a="1"/>
  <c r="I1911" i="7" s="1"/>
  <c r="I1910" i="7"/>
  <c r="I1910" i="7" a="1"/>
  <c r="I1909" i="7" a="1"/>
  <c r="I1909" i="7" s="1"/>
  <c r="I1908" i="7"/>
  <c r="I1908" i="7" a="1"/>
  <c r="I1907" i="7" a="1"/>
  <c r="I1907" i="7" s="1"/>
  <c r="I1906" i="7"/>
  <c r="I1906" i="7" a="1"/>
  <c r="I1905" i="7" a="1"/>
  <c r="I1905" i="7" s="1"/>
  <c r="I1904" i="7"/>
  <c r="I1904" i="7" a="1"/>
  <c r="I1903" i="7" a="1"/>
  <c r="I1903" i="7" s="1"/>
  <c r="I1902" i="7"/>
  <c r="I1902" i="7" a="1"/>
  <c r="I1901" i="7" a="1"/>
  <c r="I1901" i="7" s="1"/>
  <c r="I1900" i="7"/>
  <c r="I1900" i="7" a="1"/>
  <c r="I1899" i="7" a="1"/>
  <c r="I1899" i="7" s="1"/>
  <c r="I1898" i="7"/>
  <c r="I1898" i="7" a="1"/>
  <c r="I1897" i="7" a="1"/>
  <c r="I1897" i="7" s="1"/>
  <c r="I1896" i="7"/>
  <c r="I1896" i="7" a="1"/>
  <c r="I1895" i="7" a="1"/>
  <c r="I1895" i="7" s="1"/>
  <c r="I1894" i="7"/>
  <c r="I1894" i="7" a="1"/>
  <c r="I1893" i="7" a="1"/>
  <c r="I1893" i="7" s="1"/>
  <c r="I1892" i="7"/>
  <c r="I1892" i="7" a="1"/>
  <c r="I1891" i="7" a="1"/>
  <c r="I1891" i="7" s="1"/>
  <c r="I1890" i="7"/>
  <c r="I1890" i="7" a="1"/>
  <c r="I1889" i="7" a="1"/>
  <c r="I1889" i="7" s="1"/>
  <c r="I1888" i="7"/>
  <c r="I1888" i="7" a="1"/>
  <c r="I1887" i="7" a="1"/>
  <c r="I1887" i="7" s="1"/>
  <c r="I1886" i="7"/>
  <c r="I1886" i="7" a="1"/>
  <c r="I1885" i="7" a="1"/>
  <c r="I1885" i="7" s="1"/>
  <c r="I1884" i="7"/>
  <c r="I1884" i="7" a="1"/>
  <c r="I1883" i="7" a="1"/>
  <c r="I1883" i="7" s="1"/>
  <c r="I1882" i="7"/>
  <c r="I1882" i="7" a="1"/>
  <c r="I1881" i="7" a="1"/>
  <c r="I1881" i="7" s="1"/>
  <c r="I1880" i="7"/>
  <c r="I1880" i="7" a="1"/>
  <c r="I1879" i="7" a="1"/>
  <c r="I1879" i="7" s="1"/>
  <c r="I1878" i="7"/>
  <c r="I1878" i="7" a="1"/>
  <c r="I1877" i="7" a="1"/>
  <c r="I1877" i="7" s="1"/>
  <c r="I1876" i="7"/>
  <c r="I1876" i="7" a="1"/>
  <c r="I1875" i="7" a="1"/>
  <c r="I1875" i="7" s="1"/>
  <c r="I1874" i="7"/>
  <c r="I1874" i="7" a="1"/>
  <c r="I1873" i="7" a="1"/>
  <c r="I1873" i="7" s="1"/>
  <c r="I1872" i="7"/>
  <c r="I1872" i="7" a="1"/>
  <c r="I1871" i="7" a="1"/>
  <c r="I1871" i="7" s="1"/>
  <c r="I1870" i="7"/>
  <c r="I1870" i="7" a="1"/>
  <c r="I1869" i="7" a="1"/>
  <c r="I1869" i="7" s="1"/>
  <c r="I1868" i="7"/>
  <c r="I1868" i="7" a="1"/>
  <c r="I1867" i="7" a="1"/>
  <c r="I1867" i="7" s="1"/>
  <c r="I1866" i="7"/>
  <c r="I1866" i="7" a="1"/>
  <c r="I1865" i="7" a="1"/>
  <c r="I1865" i="7" s="1"/>
  <c r="I1864" i="7"/>
  <c r="I1864" i="7" a="1"/>
  <c r="I1863" i="7" a="1"/>
  <c r="I1863" i="7" s="1"/>
  <c r="I1862" i="7"/>
  <c r="I1862" i="7" a="1"/>
  <c r="I1861" i="7" a="1"/>
  <c r="I1861" i="7" s="1"/>
  <c r="I1860" i="7"/>
  <c r="I1860" i="7" a="1"/>
  <c r="I1859" i="7" a="1"/>
  <c r="I1859" i="7" s="1"/>
  <c r="I1858" i="7"/>
  <c r="I1858" i="7" a="1"/>
  <c r="I1857" i="7" a="1"/>
  <c r="I1857" i="7" s="1"/>
  <c r="I1856" i="7"/>
  <c r="I1856" i="7" a="1"/>
  <c r="I1855" i="7" a="1"/>
  <c r="I1855" i="7" s="1"/>
  <c r="I1854" i="7"/>
  <c r="I1854" i="7" a="1"/>
  <c r="I1853" i="7" a="1"/>
  <c r="I1853" i="7" s="1"/>
  <c r="I1852" i="7"/>
  <c r="I1852" i="7" a="1"/>
  <c r="I1851" i="7" a="1"/>
  <c r="I1851" i="7" s="1"/>
  <c r="I1850" i="7"/>
  <c r="I1850" i="7" a="1"/>
  <c r="I1849" i="7" a="1"/>
  <c r="I1849" i="7" s="1"/>
  <c r="I1848" i="7"/>
  <c r="I1848" i="7" a="1"/>
  <c r="I1847" i="7" a="1"/>
  <c r="I1847" i="7" s="1"/>
  <c r="I1846" i="7"/>
  <c r="I1846" i="7" a="1"/>
  <c r="I1845" i="7" a="1"/>
  <c r="I1845" i="7" s="1"/>
  <c r="I1844" i="7"/>
  <c r="I1844" i="7" a="1"/>
  <c r="I1843" i="7" a="1"/>
  <c r="I1843" i="7" s="1"/>
  <c r="I1842" i="7"/>
  <c r="I1842" i="7" a="1"/>
  <c r="I1841" i="7" a="1"/>
  <c r="I1841" i="7" s="1"/>
  <c r="I1840" i="7"/>
  <c r="I1840" i="7" a="1"/>
  <c r="I1839" i="7" a="1"/>
  <c r="I1839" i="7" s="1"/>
  <c r="I1838" i="7"/>
  <c r="I1838" i="7" a="1"/>
  <c r="I1837" i="7" a="1"/>
  <c r="I1837" i="7" s="1"/>
  <c r="I1836" i="7"/>
  <c r="I1836" i="7" a="1"/>
  <c r="I1835" i="7" a="1"/>
  <c r="I1835" i="7" s="1"/>
  <c r="I1834" i="7"/>
  <c r="I1834" i="7" a="1"/>
  <c r="I1833" i="7" a="1"/>
  <c r="I1833" i="7" s="1"/>
  <c r="I1832" i="7"/>
  <c r="I1832" i="7" a="1"/>
  <c r="I1831" i="7" a="1"/>
  <c r="I1831" i="7" s="1"/>
  <c r="I1830" i="7"/>
  <c r="I1830" i="7" a="1"/>
  <c r="I1829" i="7" a="1"/>
  <c r="I1829" i="7" s="1"/>
  <c r="I1828" i="7"/>
  <c r="I1828" i="7" a="1"/>
  <c r="I1827" i="7" a="1"/>
  <c r="I1827" i="7" s="1"/>
  <c r="I1826" i="7"/>
  <c r="I1826" i="7" a="1"/>
  <c r="I1825" i="7" a="1"/>
  <c r="I1825" i="7" s="1"/>
  <c r="I1824" i="7"/>
  <c r="I1824" i="7" a="1"/>
  <c r="I1823" i="7" a="1"/>
  <c r="I1823" i="7" s="1"/>
  <c r="I1822" i="7"/>
  <c r="I1822" i="7" a="1"/>
  <c r="I1821" i="7" a="1"/>
  <c r="I1821" i="7" s="1"/>
  <c r="I1820" i="7"/>
  <c r="I1820" i="7" a="1"/>
  <c r="I1819" i="7" a="1"/>
  <c r="I1819" i="7" s="1"/>
  <c r="I1818" i="7"/>
  <c r="I1818" i="7" a="1"/>
  <c r="I1817" i="7" a="1"/>
  <c r="I1817" i="7" s="1"/>
  <c r="I1816" i="7"/>
  <c r="I1816" i="7" a="1"/>
  <c r="I1815" i="7" a="1"/>
  <c r="I1815" i="7" s="1"/>
  <c r="I1814" i="7"/>
  <c r="I1814" i="7" a="1"/>
  <c r="I1813" i="7" a="1"/>
  <c r="I1813" i="7" s="1"/>
  <c r="I1812" i="7"/>
  <c r="I1812" i="7" a="1"/>
  <c r="I1811" i="7" a="1"/>
  <c r="I1811" i="7" s="1"/>
  <c r="I1810" i="7"/>
  <c r="I1810" i="7" a="1"/>
  <c r="I1809" i="7" a="1"/>
  <c r="I1809" i="7" s="1"/>
  <c r="I1808" i="7"/>
  <c r="I1808" i="7" a="1"/>
  <c r="I1807" i="7" a="1"/>
  <c r="I1807" i="7" s="1"/>
  <c r="I1806" i="7"/>
  <c r="I1806" i="7" a="1"/>
  <c r="I1805" i="7" a="1"/>
  <c r="I1805" i="7" s="1"/>
  <c r="I1804" i="7"/>
  <c r="I1804" i="7" a="1"/>
  <c r="I1803" i="7" a="1"/>
  <c r="I1803" i="7" s="1"/>
  <c r="I1802" i="7"/>
  <c r="I1802" i="7" a="1"/>
  <c r="I1801" i="7" a="1"/>
  <c r="I1801" i="7" s="1"/>
  <c r="I1800" i="7"/>
  <c r="I1800" i="7" a="1"/>
  <c r="I1799" i="7" a="1"/>
  <c r="I1799" i="7" s="1"/>
  <c r="I1798" i="7"/>
  <c r="I1798" i="7" a="1"/>
  <c r="I1797" i="7" a="1"/>
  <c r="I1797" i="7" s="1"/>
  <c r="I1796" i="7"/>
  <c r="I1796" i="7" a="1"/>
  <c r="I1795" i="7" a="1"/>
  <c r="I1795" i="7" s="1"/>
  <c r="I1794" i="7"/>
  <c r="I1794" i="7" a="1"/>
  <c r="I1793" i="7" a="1"/>
  <c r="I1793" i="7" s="1"/>
  <c r="I1792" i="7"/>
  <c r="I1792" i="7" a="1"/>
  <c r="I1791" i="7" a="1"/>
  <c r="I1791" i="7" s="1"/>
  <c r="I1790" i="7"/>
  <c r="I1790" i="7" a="1"/>
  <c r="I1789" i="7" a="1"/>
  <c r="I1789" i="7" s="1"/>
  <c r="I1788" i="7"/>
  <c r="I1788" i="7" a="1"/>
  <c r="I1787" i="7" a="1"/>
  <c r="I1787" i="7" s="1"/>
  <c r="I1786" i="7"/>
  <c r="I1786" i="7" a="1"/>
  <c r="I1785" i="7" a="1"/>
  <c r="I1785" i="7" s="1"/>
  <c r="I1784" i="7"/>
  <c r="I1784" i="7" a="1"/>
  <c r="I1783" i="7" a="1"/>
  <c r="I1783" i="7" s="1"/>
  <c r="I1782" i="7"/>
  <c r="I1782" i="7" a="1"/>
  <c r="I1781" i="7" a="1"/>
  <c r="I1781" i="7" s="1"/>
  <c r="I1780" i="7"/>
  <c r="I1780" i="7" a="1"/>
  <c r="I1779" i="7" a="1"/>
  <c r="I1779" i="7" s="1"/>
  <c r="I1778" i="7"/>
  <c r="I1778" i="7" a="1"/>
  <c r="I1777" i="7" a="1"/>
  <c r="I1777" i="7" s="1"/>
  <c r="I1776" i="7"/>
  <c r="I1776" i="7" a="1"/>
  <c r="I1775" i="7" a="1"/>
  <c r="I1775" i="7" s="1"/>
  <c r="I1774" i="7"/>
  <c r="I1774" i="7" a="1"/>
  <c r="I1773" i="7" a="1"/>
  <c r="I1773" i="7" s="1"/>
  <c r="I1772" i="7"/>
  <c r="I1772" i="7" a="1"/>
  <c r="I1771" i="7" a="1"/>
  <c r="I1771" i="7" s="1"/>
  <c r="I1770" i="7"/>
  <c r="I1770" i="7" a="1"/>
  <c r="I1769" i="7" a="1"/>
  <c r="I1769" i="7" s="1"/>
  <c r="I1768" i="7"/>
  <c r="I1768" i="7" a="1"/>
  <c r="I1767" i="7" a="1"/>
  <c r="I1767" i="7" s="1"/>
  <c r="I1766" i="7"/>
  <c r="I1766" i="7" a="1"/>
  <c r="I1765" i="7" a="1"/>
  <c r="I1765" i="7" s="1"/>
  <c r="I1764" i="7"/>
  <c r="I1764" i="7" a="1"/>
  <c r="I1763" i="7" a="1"/>
  <c r="I1763" i="7" s="1"/>
  <c r="I1762" i="7"/>
  <c r="I1762" i="7" a="1"/>
  <c r="I1761" i="7" a="1"/>
  <c r="I1761" i="7" s="1"/>
  <c r="I1760" i="7"/>
  <c r="I1760" i="7" a="1"/>
  <c r="I1759" i="7" a="1"/>
  <c r="I1759" i="7" s="1"/>
  <c r="I1758" i="7"/>
  <c r="I1758" i="7" a="1"/>
  <c r="I1757" i="7" a="1"/>
  <c r="I1757" i="7" s="1"/>
  <c r="I1756" i="7"/>
  <c r="I1756" i="7" a="1"/>
  <c r="I1755" i="7" a="1"/>
  <c r="I1755" i="7" s="1"/>
  <c r="I1754" i="7"/>
  <c r="I1754" i="7" a="1"/>
  <c r="I1753" i="7" a="1"/>
  <c r="I1753" i="7" s="1"/>
  <c r="I1752" i="7"/>
  <c r="I1752" i="7" a="1"/>
  <c r="I1751" i="7" a="1"/>
  <c r="I1751" i="7" s="1"/>
  <c r="I1750" i="7"/>
  <c r="I1750" i="7" a="1"/>
  <c r="I1749" i="7" a="1"/>
  <c r="I1749" i="7" s="1"/>
  <c r="I1748" i="7"/>
  <c r="I1748" i="7" a="1"/>
  <c r="I1747" i="7" a="1"/>
  <c r="I1747" i="7" s="1"/>
  <c r="I1746" i="7"/>
  <c r="I1746" i="7" a="1"/>
  <c r="I1745" i="7" a="1"/>
  <c r="I1745" i="7" s="1"/>
  <c r="I1744" i="7"/>
  <c r="I1744" i="7" a="1"/>
  <c r="I1743" i="7" a="1"/>
  <c r="I1743" i="7" s="1"/>
  <c r="I1742" i="7"/>
  <c r="I1742" i="7" a="1"/>
  <c r="I1741" i="7" a="1"/>
  <c r="I1741" i="7" s="1"/>
  <c r="I1740" i="7"/>
  <c r="I1740" i="7" a="1"/>
  <c r="I1739" i="7" a="1"/>
  <c r="I1739" i="7" s="1"/>
  <c r="I1738" i="7"/>
  <c r="I1738" i="7" a="1"/>
  <c r="I1737" i="7" a="1"/>
  <c r="I1737" i="7" s="1"/>
  <c r="I1736" i="7"/>
  <c r="I1736" i="7" a="1"/>
  <c r="I1735" i="7" a="1"/>
  <c r="I1735" i="7" s="1"/>
  <c r="I1734" i="7"/>
  <c r="I1734" i="7" a="1"/>
  <c r="I1733" i="7" a="1"/>
  <c r="I1733" i="7" s="1"/>
  <c r="I1732" i="7"/>
  <c r="I1732" i="7" a="1"/>
  <c r="I1731" i="7" a="1"/>
  <c r="I1731" i="7" s="1"/>
  <c r="I1730" i="7"/>
  <c r="I1730" i="7" a="1"/>
  <c r="I1729" i="7" a="1"/>
  <c r="I1729" i="7" s="1"/>
  <c r="I1728" i="7"/>
  <c r="I1728" i="7" a="1"/>
  <c r="I1727" i="7" a="1"/>
  <c r="I1727" i="7" s="1"/>
  <c r="I1726" i="7"/>
  <c r="I1726" i="7" a="1"/>
  <c r="I1725" i="7" a="1"/>
  <c r="I1725" i="7" s="1"/>
  <c r="I1724" i="7"/>
  <c r="I1724" i="7" a="1"/>
  <c r="I1723" i="7" a="1"/>
  <c r="I1723" i="7" s="1"/>
  <c r="I1722" i="7"/>
  <c r="I1722" i="7" a="1"/>
  <c r="I1721" i="7" a="1"/>
  <c r="I1721" i="7" s="1"/>
  <c r="I1720" i="7"/>
  <c r="I1720" i="7" a="1"/>
  <c r="I1719" i="7" a="1"/>
  <c r="I1719" i="7" s="1"/>
  <c r="I1718" i="7"/>
  <c r="I1718" i="7" a="1"/>
  <c r="I1717" i="7" a="1"/>
  <c r="I1717" i="7" s="1"/>
  <c r="I1716" i="7"/>
  <c r="I1716" i="7" a="1"/>
  <c r="I1715" i="7" a="1"/>
  <c r="I1715" i="7" s="1"/>
  <c r="I1714" i="7"/>
  <c r="I1714" i="7" a="1"/>
  <c r="I1713" i="7" a="1"/>
  <c r="I1713" i="7" s="1"/>
  <c r="I1712" i="7"/>
  <c r="I1712" i="7" a="1"/>
  <c r="I1711" i="7" a="1"/>
  <c r="I1711" i="7" s="1"/>
  <c r="I1710" i="7"/>
  <c r="I1710" i="7" a="1"/>
  <c r="I1709" i="7" a="1"/>
  <c r="I1709" i="7" s="1"/>
  <c r="I1708" i="7"/>
  <c r="I1708" i="7" a="1"/>
  <c r="I1707" i="7" a="1"/>
  <c r="I1707" i="7" s="1"/>
  <c r="I1706" i="7"/>
  <c r="I1706" i="7" a="1"/>
  <c r="I1705" i="7" a="1"/>
  <c r="I1705" i="7" s="1"/>
  <c r="I1704" i="7"/>
  <c r="I1704" i="7" a="1"/>
  <c r="I1703" i="7" a="1"/>
  <c r="I1703" i="7" s="1"/>
  <c r="I1702" i="7" a="1"/>
  <c r="I1702" i="7" s="1"/>
  <c r="I1701" i="7" a="1"/>
  <c r="I1701" i="7" s="1"/>
  <c r="I1700" i="7" a="1"/>
  <c r="I1700" i="7" s="1"/>
  <c r="I1699" i="7" a="1"/>
  <c r="I1699" i="7" s="1"/>
  <c r="I1698" i="7" a="1"/>
  <c r="I1698" i="7" s="1"/>
  <c r="I1697" i="7" a="1"/>
  <c r="I1697" i="7" s="1"/>
  <c r="I1696" i="7" a="1"/>
  <c r="I1696" i="7" s="1"/>
  <c r="I1695" i="7" a="1"/>
  <c r="I1695" i="7" s="1"/>
  <c r="I1694" i="7" a="1"/>
  <c r="I1694" i="7" s="1"/>
  <c r="I1693" i="7" a="1"/>
  <c r="I1693" i="7" s="1"/>
  <c r="I1692" i="7" a="1"/>
  <c r="I1692" i="7" s="1"/>
  <c r="I1691" i="7" a="1"/>
  <c r="I1691" i="7" s="1"/>
  <c r="I1690" i="7" a="1"/>
  <c r="I1690" i="7" s="1"/>
  <c r="I1689" i="7" a="1"/>
  <c r="I1689" i="7" s="1"/>
  <c r="I1688" i="7" a="1"/>
  <c r="I1688" i="7" s="1"/>
  <c r="I1687" i="7" a="1"/>
  <c r="I1687" i="7" s="1"/>
  <c r="I1686" i="7" a="1"/>
  <c r="I1686" i="7" s="1"/>
  <c r="I1685" i="7" a="1"/>
  <c r="I1685" i="7" s="1"/>
  <c r="I1684" i="7" a="1"/>
  <c r="I1684" i="7" s="1"/>
  <c r="I1683" i="7" a="1"/>
  <c r="I1683" i="7" s="1"/>
  <c r="I1682" i="7" a="1"/>
  <c r="I1682" i="7" s="1"/>
  <c r="I1681" i="7" a="1"/>
  <c r="I1681" i="7" s="1"/>
  <c r="I1680" i="7" a="1"/>
  <c r="I1680" i="7" s="1"/>
  <c r="I1679" i="7" a="1"/>
  <c r="I1679" i="7" s="1"/>
  <c r="I1678" i="7" a="1"/>
  <c r="I1678" i="7" s="1"/>
  <c r="I1677" i="7" a="1"/>
  <c r="I1677" i="7" s="1"/>
  <c r="I1676" i="7" a="1"/>
  <c r="I1676" i="7" s="1"/>
  <c r="I1675" i="7" a="1"/>
  <c r="I1675" i="7" s="1"/>
  <c r="I1674" i="7" a="1"/>
  <c r="I1674" i="7" s="1"/>
  <c r="I1673" i="7" a="1"/>
  <c r="I1673" i="7" s="1"/>
  <c r="I1672" i="7" a="1"/>
  <c r="I1672" i="7" s="1"/>
  <c r="I1671" i="7" a="1"/>
  <c r="I1671" i="7" s="1"/>
  <c r="I1670" i="7" a="1"/>
  <c r="I1670" i="7" s="1"/>
  <c r="I1669" i="7" a="1"/>
  <c r="I1669" i="7" s="1"/>
  <c r="I1668" i="7" a="1"/>
  <c r="I1668" i="7" s="1"/>
  <c r="I1667" i="7" a="1"/>
  <c r="I1667" i="7" s="1"/>
  <c r="I1666" i="7" a="1"/>
  <c r="I1666" i="7" s="1"/>
  <c r="I1665" i="7" a="1"/>
  <c r="I1665" i="7" s="1"/>
  <c r="I1664" i="7" a="1"/>
  <c r="I1664" i="7" s="1"/>
  <c r="I1663" i="7" a="1"/>
  <c r="I1663" i="7" s="1"/>
  <c r="I1662" i="7" a="1"/>
  <c r="I1662" i="7" s="1"/>
  <c r="I1661" i="7" a="1"/>
  <c r="I1661" i="7" s="1"/>
  <c r="I1660" i="7" a="1"/>
  <c r="I1660" i="7" s="1"/>
  <c r="I1659" i="7" a="1"/>
  <c r="I1659" i="7" s="1"/>
  <c r="I1658" i="7" a="1"/>
  <c r="I1658" i="7" s="1"/>
  <c r="I1657" i="7" a="1"/>
  <c r="I1657" i="7" s="1"/>
  <c r="I1656" i="7" a="1"/>
  <c r="I1656" i="7" s="1"/>
  <c r="I1655" i="7" a="1"/>
  <c r="I1655" i="7" s="1"/>
  <c r="I1654" i="7" a="1"/>
  <c r="I1654" i="7" s="1"/>
  <c r="I1653" i="7" a="1"/>
  <c r="I1653" i="7" s="1"/>
  <c r="I1652" i="7" a="1"/>
  <c r="I1652" i="7" s="1"/>
  <c r="I1651" i="7" a="1"/>
  <c r="I1651" i="7" s="1"/>
  <c r="I1650" i="7" a="1"/>
  <c r="I1650" i="7" s="1"/>
  <c r="I1649" i="7" a="1"/>
  <c r="I1649" i="7" s="1"/>
  <c r="I1648" i="7" a="1"/>
  <c r="I1648" i="7" s="1"/>
  <c r="I1647" i="7" a="1"/>
  <c r="I1647" i="7" s="1"/>
  <c r="I1646" i="7" a="1"/>
  <c r="I1646" i="7" s="1"/>
  <c r="I1645" i="7" a="1"/>
  <c r="I1645" i="7" s="1"/>
  <c r="I1644" i="7" a="1"/>
  <c r="I1644" i="7" s="1"/>
  <c r="I1643" i="7" a="1"/>
  <c r="I1643" i="7" s="1"/>
  <c r="I1642" i="7" a="1"/>
  <c r="I1642" i="7" s="1"/>
  <c r="I1641" i="7" a="1"/>
  <c r="I1641" i="7" s="1"/>
  <c r="I1640" i="7" a="1"/>
  <c r="I1640" i="7" s="1"/>
  <c r="I1639" i="7" a="1"/>
  <c r="I1639" i="7" s="1"/>
  <c r="I1638" i="7" a="1"/>
  <c r="I1638" i="7" s="1"/>
  <c r="I1637" i="7" a="1"/>
  <c r="I1637" i="7" s="1"/>
  <c r="I1636" i="7" a="1"/>
  <c r="I1636" i="7" s="1"/>
  <c r="I1635" i="7" a="1"/>
  <c r="I1635" i="7" s="1"/>
  <c r="I1634" i="7" a="1"/>
  <c r="I1634" i="7" s="1"/>
  <c r="I1633" i="7" a="1"/>
  <c r="I1633" i="7" s="1"/>
  <c r="I1632" i="7" a="1"/>
  <c r="I1632" i="7" s="1"/>
  <c r="I1631" i="7" a="1"/>
  <c r="I1631" i="7" s="1"/>
  <c r="I1630" i="7" a="1"/>
  <c r="I1630" i="7" s="1"/>
  <c r="I1629" i="7" a="1"/>
  <c r="I1629" i="7" s="1"/>
  <c r="I1628" i="7" a="1"/>
  <c r="I1628" i="7" s="1"/>
  <c r="I1627" i="7" a="1"/>
  <c r="I1627" i="7" s="1"/>
  <c r="I1626" i="7" a="1"/>
  <c r="I1626" i="7" s="1"/>
  <c r="I1625" i="7" a="1"/>
  <c r="I1625" i="7" s="1"/>
  <c r="I1624" i="7" a="1"/>
  <c r="I1624" i="7" s="1"/>
  <c r="I1623" i="7" a="1"/>
  <c r="I1623" i="7" s="1"/>
  <c r="I1622" i="7" a="1"/>
  <c r="I1622" i="7" s="1"/>
  <c r="I1621" i="7" a="1"/>
  <c r="I1621" i="7" s="1"/>
  <c r="I1620" i="7" a="1"/>
  <c r="I1620" i="7" s="1"/>
  <c r="I1619" i="7" a="1"/>
  <c r="I1619" i="7" s="1"/>
  <c r="I1618" i="7" a="1"/>
  <c r="I1618" i="7" s="1"/>
  <c r="I1617" i="7" a="1"/>
  <c r="I1617" i="7" s="1"/>
  <c r="I1616" i="7" a="1"/>
  <c r="I1616" i="7" s="1"/>
  <c r="I1615" i="7" a="1"/>
  <c r="I1615" i="7" s="1"/>
  <c r="I1614" i="7" a="1"/>
  <c r="I1614" i="7" s="1"/>
  <c r="I1613" i="7" a="1"/>
  <c r="I1613" i="7" s="1"/>
  <c r="I1612" i="7" a="1"/>
  <c r="I1612" i="7" s="1"/>
  <c r="I1611" i="7" a="1"/>
  <c r="I1611" i="7" s="1"/>
  <c r="I1610" i="7" a="1"/>
  <c r="I1610" i="7" s="1"/>
  <c r="I1609" i="7" a="1"/>
  <c r="I1609" i="7" s="1"/>
  <c r="I1608" i="7" a="1"/>
  <c r="I1608" i="7" s="1"/>
  <c r="I1607" i="7" a="1"/>
  <c r="I1607" i="7" s="1"/>
  <c r="I1606" i="7" a="1"/>
  <c r="I1606" i="7" s="1"/>
  <c r="I1605" i="7" a="1"/>
  <c r="I1605" i="7" s="1"/>
  <c r="I1604" i="7" a="1"/>
  <c r="I1604" i="7" s="1"/>
  <c r="I1603" i="7" a="1"/>
  <c r="I1603" i="7" s="1"/>
  <c r="I1602" i="7" a="1"/>
  <c r="I1602" i="7" s="1"/>
  <c r="I1601" i="7" a="1"/>
  <c r="I1601" i="7" s="1"/>
  <c r="I1600" i="7" a="1"/>
  <c r="I1600" i="7" s="1"/>
  <c r="I1599" i="7" a="1"/>
  <c r="I1599" i="7" s="1"/>
  <c r="I1598" i="7" a="1"/>
  <c r="I1598" i="7" s="1"/>
  <c r="I1597" i="7" a="1"/>
  <c r="I1597" i="7" s="1"/>
  <c r="I1596" i="7" a="1"/>
  <c r="I1596" i="7" s="1"/>
  <c r="I1595" i="7" a="1"/>
  <c r="I1595" i="7" s="1"/>
  <c r="I1594" i="7" a="1"/>
  <c r="I1594" i="7" s="1"/>
  <c r="I1593" i="7" a="1"/>
  <c r="I1593" i="7" s="1"/>
  <c r="I1592" i="7" a="1"/>
  <c r="I1592" i="7" s="1"/>
  <c r="I1591" i="7" a="1"/>
  <c r="I1591" i="7" s="1"/>
  <c r="I1590" i="7" a="1"/>
  <c r="I1590" i="7" s="1"/>
  <c r="I1589" i="7" a="1"/>
  <c r="I1589" i="7" s="1"/>
  <c r="I1588" i="7" a="1"/>
  <c r="I1588" i="7" s="1"/>
  <c r="I1587" i="7" a="1"/>
  <c r="I1587" i="7" s="1"/>
  <c r="I1586" i="7" a="1"/>
  <c r="I1586" i="7" s="1"/>
  <c r="I1585" i="7" a="1"/>
  <c r="I1585" i="7" s="1"/>
  <c r="I1584" i="7" a="1"/>
  <c r="I1584" i="7" s="1"/>
  <c r="I1583" i="7" a="1"/>
  <c r="I1583" i="7" s="1"/>
  <c r="I1582" i="7" a="1"/>
  <c r="I1582" i="7" s="1"/>
  <c r="I1581" i="7" a="1"/>
  <c r="I1581" i="7" s="1"/>
  <c r="I1580" i="7" a="1"/>
  <c r="I1580" i="7" s="1"/>
  <c r="I1579" i="7" a="1"/>
  <c r="I1579" i="7" s="1"/>
  <c r="I1578" i="7" a="1"/>
  <c r="I1578" i="7" s="1"/>
  <c r="I1577" i="7" a="1"/>
  <c r="I1577" i="7" s="1"/>
  <c r="I1576" i="7" a="1"/>
  <c r="I1576" i="7" s="1"/>
  <c r="I1575" i="7" a="1"/>
  <c r="I1575" i="7" s="1"/>
  <c r="I1574" i="7" a="1"/>
  <c r="I1574" i="7" s="1"/>
  <c r="I1573" i="7" a="1"/>
  <c r="I1573" i="7" s="1"/>
  <c r="I1572" i="7" a="1"/>
  <c r="I1572" i="7" s="1"/>
  <c r="I1571" i="7" a="1"/>
  <c r="I1571" i="7" s="1"/>
  <c r="I1570" i="7" a="1"/>
  <c r="I1570" i="7" s="1"/>
  <c r="I1569" i="7" a="1"/>
  <c r="I1569" i="7" s="1"/>
  <c r="I1568" i="7" a="1"/>
  <c r="I1568" i="7" s="1"/>
  <c r="I1567" i="7" a="1"/>
  <c r="I1567" i="7" s="1"/>
  <c r="I1566" i="7" a="1"/>
  <c r="I1566" i="7" s="1"/>
  <c r="I1565" i="7" a="1"/>
  <c r="I1565" i="7" s="1"/>
  <c r="I1564" i="7" a="1"/>
  <c r="I1564" i="7" s="1"/>
  <c r="I1563" i="7" a="1"/>
  <c r="I1563" i="7" s="1"/>
  <c r="I1562" i="7" a="1"/>
  <c r="I1562" i="7" s="1"/>
  <c r="I1561" i="7" a="1"/>
  <c r="I1561" i="7" s="1"/>
  <c r="I1560" i="7" a="1"/>
  <c r="I1560" i="7" s="1"/>
  <c r="I1559" i="7" a="1"/>
  <c r="I1559" i="7" s="1"/>
  <c r="I1558" i="7" a="1"/>
  <c r="I1558" i="7" s="1"/>
  <c r="I1557" i="7" a="1"/>
  <c r="I1557" i="7" s="1"/>
  <c r="I1556" i="7" a="1"/>
  <c r="I1556" i="7" s="1"/>
  <c r="I1555" i="7" a="1"/>
  <c r="I1555" i="7" s="1"/>
  <c r="I1554" i="7" a="1"/>
  <c r="I1554" i="7" s="1"/>
  <c r="I1553" i="7" a="1"/>
  <c r="I1553" i="7" s="1"/>
  <c r="I1552" i="7" a="1"/>
  <c r="I1552" i="7" s="1"/>
  <c r="I1551" i="7" a="1"/>
  <c r="I1551" i="7" s="1"/>
  <c r="I1550" i="7" a="1"/>
  <c r="I1550" i="7" s="1"/>
  <c r="I1549" i="7" a="1"/>
  <c r="I1549" i="7" s="1"/>
  <c r="I1548" i="7" a="1"/>
  <c r="I1548" i="7" s="1"/>
  <c r="I1547" i="7" a="1"/>
  <c r="I1547" i="7" s="1"/>
  <c r="I1546" i="7" a="1"/>
  <c r="I1546" i="7" s="1"/>
  <c r="I1545" i="7" a="1"/>
  <c r="I1545" i="7" s="1"/>
  <c r="I1544" i="7" a="1"/>
  <c r="I1544" i="7" s="1"/>
  <c r="I1543" i="7" a="1"/>
  <c r="I1543" i="7" s="1"/>
  <c r="I1542" i="7" a="1"/>
  <c r="I1542" i="7" s="1"/>
  <c r="I1541" i="7" a="1"/>
  <c r="I1541" i="7" s="1"/>
  <c r="I1540" i="7" a="1"/>
  <c r="I1540" i="7" s="1"/>
  <c r="I1539" i="7" a="1"/>
  <c r="I1539" i="7" s="1"/>
  <c r="I1538" i="7" a="1"/>
  <c r="I1538" i="7" s="1"/>
  <c r="I1537" i="7" a="1"/>
  <c r="I1537" i="7" s="1"/>
  <c r="I1536" i="7" a="1"/>
  <c r="I1536" i="7" s="1"/>
  <c r="I1535" i="7" a="1"/>
  <c r="I1535" i="7" s="1"/>
  <c r="I1534" i="7" a="1"/>
  <c r="I1534" i="7" s="1"/>
  <c r="I1533" i="7" a="1"/>
  <c r="I1533" i="7" s="1"/>
  <c r="I1532" i="7" a="1"/>
  <c r="I1532" i="7" s="1"/>
  <c r="I1531" i="7" a="1"/>
  <c r="I1531" i="7" s="1"/>
  <c r="I1530" i="7" a="1"/>
  <c r="I1530" i="7" s="1"/>
  <c r="I1529" i="7" a="1"/>
  <c r="I1529" i="7" s="1"/>
  <c r="I1528" i="7" a="1"/>
  <c r="I1528" i="7" s="1"/>
  <c r="I1527" i="7" a="1"/>
  <c r="I1527" i="7" s="1"/>
  <c r="I1526" i="7" a="1"/>
  <c r="I1526" i="7" s="1"/>
  <c r="I1525" i="7" a="1"/>
  <c r="I1525" i="7" s="1"/>
  <c r="I1524" i="7" a="1"/>
  <c r="I1524" i="7" s="1"/>
  <c r="I1523" i="7" a="1"/>
  <c r="I1523" i="7" s="1"/>
  <c r="I1522" i="7" a="1"/>
  <c r="I1522" i="7" s="1"/>
  <c r="I1521" i="7" a="1"/>
  <c r="I1521" i="7" s="1"/>
  <c r="I1520" i="7" a="1"/>
  <c r="I1520" i="7" s="1"/>
  <c r="I1519" i="7" a="1"/>
  <c r="I1519" i="7" s="1"/>
  <c r="I1518" i="7" a="1"/>
  <c r="I1518" i="7" s="1"/>
  <c r="I1517" i="7" a="1"/>
  <c r="I1517" i="7" s="1"/>
  <c r="I1516" i="7" a="1"/>
  <c r="I1516" i="7" s="1"/>
  <c r="I1515" i="7" a="1"/>
  <c r="I1515" i="7" s="1"/>
  <c r="I1514" i="7" a="1"/>
  <c r="I1514" i="7" s="1"/>
  <c r="I1513" i="7" a="1"/>
  <c r="I1513" i="7" s="1"/>
  <c r="I1512" i="7" a="1"/>
  <c r="I1512" i="7" s="1"/>
  <c r="I1511" i="7" a="1"/>
  <c r="I1511" i="7" s="1"/>
  <c r="I1510" i="7" a="1"/>
  <c r="I1510" i="7" s="1"/>
  <c r="I1509" i="7" a="1"/>
  <c r="I1509" i="7" s="1"/>
  <c r="I1508" i="7" a="1"/>
  <c r="I1508" i="7" s="1"/>
  <c r="I1507" i="7" a="1"/>
  <c r="I1507" i="7" s="1"/>
  <c r="I1506" i="7" a="1"/>
  <c r="I1506" i="7" s="1"/>
  <c r="I1505" i="7" a="1"/>
  <c r="I1505" i="7" s="1"/>
  <c r="I1504" i="7" a="1"/>
  <c r="I1504" i="7" s="1"/>
  <c r="I1503" i="7" a="1"/>
  <c r="I1503" i="7" s="1"/>
  <c r="I1502" i="7" a="1"/>
  <c r="I1502" i="7" s="1"/>
  <c r="I1501" i="7" a="1"/>
  <c r="I1501" i="7" s="1"/>
  <c r="I1500" i="7" a="1"/>
  <c r="I1500" i="7" s="1"/>
  <c r="I1499" i="7" a="1"/>
  <c r="I1499" i="7" s="1"/>
  <c r="I1498" i="7" a="1"/>
  <c r="I1498" i="7" s="1"/>
  <c r="I1497" i="7" a="1"/>
  <c r="I1497" i="7" s="1"/>
  <c r="I1496" i="7" a="1"/>
  <c r="I1496" i="7" s="1"/>
  <c r="I1495" i="7" a="1"/>
  <c r="I1495" i="7" s="1"/>
  <c r="I1494" i="7" a="1"/>
  <c r="I1494" i="7" s="1"/>
  <c r="I1493" i="7" a="1"/>
  <c r="I1493" i="7" s="1"/>
  <c r="I1492" i="7" a="1"/>
  <c r="I1492" i="7" s="1"/>
  <c r="I1491" i="7" a="1"/>
  <c r="I1491" i="7" s="1"/>
  <c r="I1490" i="7" a="1"/>
  <c r="I1490" i="7" s="1"/>
  <c r="I1489" i="7" a="1"/>
  <c r="I1489" i="7" s="1"/>
  <c r="I1488" i="7" a="1"/>
  <c r="I1488" i="7" s="1"/>
  <c r="I1487" i="7" a="1"/>
  <c r="I1487" i="7" s="1"/>
  <c r="I1486" i="7" a="1"/>
  <c r="I1486" i="7" s="1"/>
  <c r="I1485" i="7" a="1"/>
  <c r="I1485" i="7" s="1"/>
  <c r="I1484" i="7" a="1"/>
  <c r="I1484" i="7" s="1"/>
  <c r="I1483" i="7" a="1"/>
  <c r="I1483" i="7" s="1"/>
  <c r="I1482" i="7" a="1"/>
  <c r="I1482" i="7" s="1"/>
  <c r="I1481" i="7" a="1"/>
  <c r="I1481" i="7" s="1"/>
  <c r="I1480" i="7" a="1"/>
  <c r="I1480" i="7" s="1"/>
  <c r="I1479" i="7" a="1"/>
  <c r="I1479" i="7" s="1"/>
  <c r="I1478" i="7" a="1"/>
  <c r="I1478" i="7" s="1"/>
  <c r="I1477" i="7" a="1"/>
  <c r="I1477" i="7" s="1"/>
  <c r="I1476" i="7" a="1"/>
  <c r="I1476" i="7" s="1"/>
  <c r="I1475" i="7" a="1"/>
  <c r="I1475" i="7" s="1"/>
  <c r="I1474" i="7" a="1"/>
  <c r="I1474" i="7" s="1"/>
  <c r="I1473" i="7" a="1"/>
  <c r="I1473" i="7" s="1"/>
  <c r="I1472" i="7" a="1"/>
  <c r="I1472" i="7" s="1"/>
  <c r="I1471" i="7" a="1"/>
  <c r="I1471" i="7" s="1"/>
  <c r="I1470" i="7" a="1"/>
  <c r="I1470" i="7" s="1"/>
  <c r="I1469" i="7" a="1"/>
  <c r="I1469" i="7" s="1"/>
  <c r="I1468" i="7" a="1"/>
  <c r="I1468" i="7" s="1"/>
  <c r="I1467" i="7" a="1"/>
  <c r="I1467" i="7" s="1"/>
  <c r="I1466" i="7" a="1"/>
  <c r="I1466" i="7" s="1"/>
  <c r="I1465" i="7" a="1"/>
  <c r="I1465" i="7" s="1"/>
  <c r="I1464" i="7" a="1"/>
  <c r="I1464" i="7" s="1"/>
  <c r="I1463" i="7" a="1"/>
  <c r="I1463" i="7" s="1"/>
  <c r="I1462" i="7" a="1"/>
  <c r="I1462" i="7" s="1"/>
  <c r="I1461" i="7" a="1"/>
  <c r="I1461" i="7" s="1"/>
  <c r="I1460" i="7" a="1"/>
  <c r="I1460" i="7" s="1"/>
  <c r="I1459" i="7" a="1"/>
  <c r="I1459" i="7" s="1"/>
  <c r="I1458" i="7" a="1"/>
  <c r="I1458" i="7" s="1"/>
  <c r="I1457" i="7" a="1"/>
  <c r="I1457" i="7" s="1"/>
  <c r="I1456" i="7" a="1"/>
  <c r="I1456" i="7" s="1"/>
  <c r="I1455" i="7" a="1"/>
  <c r="I1455" i="7" s="1"/>
  <c r="I1454" i="7" a="1"/>
  <c r="I1454" i="7" s="1"/>
  <c r="I1453" i="7" a="1"/>
  <c r="I1453" i="7" s="1"/>
  <c r="I1452" i="7" a="1"/>
  <c r="I1452" i="7" s="1"/>
  <c r="I1451" i="7" a="1"/>
  <c r="I1451" i="7" s="1"/>
  <c r="I1450" i="7" a="1"/>
  <c r="I1450" i="7" s="1"/>
  <c r="I1449" i="7" a="1"/>
  <c r="I1449" i="7" s="1"/>
  <c r="I1448" i="7" a="1"/>
  <c r="I1448" i="7" s="1"/>
  <c r="I1447" i="7" a="1"/>
  <c r="I1447" i="7" s="1"/>
  <c r="I1446" i="7" a="1"/>
  <c r="I1446" i="7" s="1"/>
  <c r="I1445" i="7" a="1"/>
  <c r="I1445" i="7" s="1"/>
  <c r="I1444" i="7" a="1"/>
  <c r="I1444" i="7" s="1"/>
  <c r="I1443" i="7" a="1"/>
  <c r="I1443" i="7" s="1"/>
  <c r="I1442" i="7" a="1"/>
  <c r="I1442" i="7" s="1"/>
  <c r="I1441" i="7" a="1"/>
  <c r="I1441" i="7" s="1"/>
  <c r="I1440" i="7" a="1"/>
  <c r="I1440" i="7" s="1"/>
  <c r="I1439" i="7" a="1"/>
  <c r="I1439" i="7" s="1"/>
  <c r="I1438" i="7" a="1"/>
  <c r="I1438" i="7" s="1"/>
  <c r="I1437" i="7" a="1"/>
  <c r="I1437" i="7" s="1"/>
  <c r="I1436" i="7" a="1"/>
  <c r="I1436" i="7" s="1"/>
  <c r="I1435" i="7" a="1"/>
  <c r="I1435" i="7" s="1"/>
  <c r="I1434" i="7" a="1"/>
  <c r="I1434" i="7" s="1"/>
  <c r="I1433" i="7" a="1"/>
  <c r="I1433" i="7" s="1"/>
  <c r="I1432" i="7" a="1"/>
  <c r="I1432" i="7" s="1"/>
  <c r="I1431" i="7" a="1"/>
  <c r="I1431" i="7" s="1"/>
  <c r="I1430" i="7" a="1"/>
  <c r="I1430" i="7" s="1"/>
  <c r="I1429" i="7" a="1"/>
  <c r="I1429" i="7" s="1"/>
  <c r="I1428" i="7" a="1"/>
  <c r="I1428" i="7" s="1"/>
  <c r="I1427" i="7" a="1"/>
  <c r="I1427" i="7" s="1"/>
  <c r="I1426" i="7" a="1"/>
  <c r="I1426" i="7" s="1"/>
  <c r="I1425" i="7" a="1"/>
  <c r="I1425" i="7" s="1"/>
  <c r="I1424" i="7" a="1"/>
  <c r="I1424" i="7" s="1"/>
  <c r="I1423" i="7" a="1"/>
  <c r="I1423" i="7" s="1"/>
  <c r="I1422" i="7" a="1"/>
  <c r="I1422" i="7" s="1"/>
  <c r="I1421" i="7" a="1"/>
  <c r="I1421" i="7" s="1"/>
  <c r="I1420" i="7" a="1"/>
  <c r="I1420" i="7" s="1"/>
  <c r="I1419" i="7" a="1"/>
  <c r="I1419" i="7" s="1"/>
  <c r="I1418" i="7" a="1"/>
  <c r="I1418" i="7" s="1"/>
  <c r="I1417" i="7" a="1"/>
  <c r="I1417" i="7" s="1"/>
  <c r="I1416" i="7" a="1"/>
  <c r="I1416" i="7" s="1"/>
  <c r="I1415" i="7" a="1"/>
  <c r="I1415" i="7" s="1"/>
  <c r="I1414" i="7" a="1"/>
  <c r="I1414" i="7" s="1"/>
  <c r="I1413" i="7" a="1"/>
  <c r="I1413" i="7" s="1"/>
  <c r="I1412" i="7" a="1"/>
  <c r="I1412" i="7" s="1"/>
  <c r="I1411" i="7" a="1"/>
  <c r="I1411" i="7" s="1"/>
  <c r="I1410" i="7" a="1"/>
  <c r="I1410" i="7" s="1"/>
  <c r="I1409" i="7" a="1"/>
  <c r="I1409" i="7" s="1"/>
  <c r="I1408" i="7" a="1"/>
  <c r="I1408" i="7" s="1"/>
  <c r="I1407" i="7" a="1"/>
  <c r="I1407" i="7" s="1"/>
  <c r="I1406" i="7" a="1"/>
  <c r="I1406" i="7" s="1"/>
  <c r="I1405" i="7" a="1"/>
  <c r="I1405" i="7" s="1"/>
  <c r="I1404" i="7" a="1"/>
  <c r="I1404" i="7" s="1"/>
  <c r="I1403" i="7" a="1"/>
  <c r="I1403" i="7" s="1"/>
  <c r="I1402" i="7" a="1"/>
  <c r="I1402" i="7" s="1"/>
  <c r="I1401" i="7" a="1"/>
  <c r="I1401" i="7" s="1"/>
  <c r="I1400" i="7" a="1"/>
  <c r="I1400" i="7" s="1"/>
  <c r="I1399" i="7" a="1"/>
  <c r="I1399" i="7" s="1"/>
  <c r="I1398" i="7" a="1"/>
  <c r="I1398" i="7" s="1"/>
  <c r="I1397" i="7" a="1"/>
  <c r="I1397" i="7" s="1"/>
  <c r="I1396" i="7" a="1"/>
  <c r="I1396" i="7" s="1"/>
  <c r="I1395" i="7" a="1"/>
  <c r="I1395" i="7" s="1"/>
  <c r="I1394" i="7" a="1"/>
  <c r="I1394" i="7" s="1"/>
  <c r="I1393" i="7" a="1"/>
  <c r="I1393" i="7" s="1"/>
  <c r="I1392" i="7" a="1"/>
  <c r="I1392" i="7" s="1"/>
  <c r="I1391" i="7" a="1"/>
  <c r="I1391" i="7" s="1"/>
  <c r="I1390" i="7" a="1"/>
  <c r="I1390" i="7" s="1"/>
  <c r="I1389" i="7" a="1"/>
  <c r="I1389" i="7" s="1"/>
  <c r="I1388" i="7" a="1"/>
  <c r="I1388" i="7" s="1"/>
  <c r="I1387" i="7" a="1"/>
  <c r="I1387" i="7" s="1"/>
  <c r="I1386" i="7" a="1"/>
  <c r="I1386" i="7" s="1"/>
  <c r="I1385" i="7" a="1"/>
  <c r="I1385" i="7" s="1"/>
  <c r="I1384" i="7" a="1"/>
  <c r="I1384" i="7" s="1"/>
  <c r="I1383" i="7" a="1"/>
  <c r="I1383" i="7" s="1"/>
  <c r="I1382" i="7" a="1"/>
  <c r="I1382" i="7" s="1"/>
  <c r="I1381" i="7" a="1"/>
  <c r="I1381" i="7" s="1"/>
  <c r="I1380" i="7" a="1"/>
  <c r="I1380" i="7" s="1"/>
  <c r="I1379" i="7" a="1"/>
  <c r="I1379" i="7" s="1"/>
  <c r="I1378" i="7" a="1"/>
  <c r="I1378" i="7" s="1"/>
  <c r="I1377" i="7" a="1"/>
  <c r="I1377" i="7" s="1"/>
  <c r="I1376" i="7" a="1"/>
  <c r="I1376" i="7" s="1"/>
  <c r="I1375" i="7" a="1"/>
  <c r="I1375" i="7" s="1"/>
  <c r="I1374" i="7" a="1"/>
  <c r="I1374" i="7" s="1"/>
  <c r="I1373" i="7" a="1"/>
  <c r="I1373" i="7" s="1"/>
  <c r="I1372" i="7" a="1"/>
  <c r="I1372" i="7" s="1"/>
  <c r="I1371" i="7" a="1"/>
  <c r="I1371" i="7" s="1"/>
  <c r="I1370" i="7" a="1"/>
  <c r="I1370" i="7" s="1"/>
  <c r="I1369" i="7" a="1"/>
  <c r="I1369" i="7" s="1"/>
  <c r="I1368" i="7" a="1"/>
  <c r="I1368" i="7" s="1"/>
  <c r="I1367" i="7" a="1"/>
  <c r="I1367" i="7" s="1"/>
  <c r="I1366" i="7" a="1"/>
  <c r="I1366" i="7" s="1"/>
  <c r="I1365" i="7" a="1"/>
  <c r="I1365" i="7" s="1"/>
  <c r="I1364" i="7" a="1"/>
  <c r="I1364" i="7" s="1"/>
  <c r="I1363" i="7" a="1"/>
  <c r="I1363" i="7" s="1"/>
  <c r="I1362" i="7"/>
  <c r="I1362" i="7" a="1"/>
  <c r="I1361" i="7" a="1"/>
  <c r="I1361" i="7" s="1"/>
  <c r="I1360" i="7" a="1"/>
  <c r="I1360" i="7" s="1"/>
  <c r="I1359" i="7" a="1"/>
  <c r="I1359" i="7" s="1"/>
  <c r="I1358" i="7"/>
  <c r="I1358" i="7" a="1"/>
  <c r="I1357" i="7" a="1"/>
  <c r="I1357" i="7" s="1"/>
  <c r="I1356" i="7" a="1"/>
  <c r="I1356" i="7" s="1"/>
  <c r="I1355" i="7" a="1"/>
  <c r="I1355" i="7" s="1"/>
  <c r="I1354" i="7"/>
  <c r="I1354" i="7" a="1"/>
  <c r="I1353" i="7" a="1"/>
  <c r="I1353" i="7" s="1"/>
  <c r="I1352" i="7" a="1"/>
  <c r="I1352" i="7" s="1"/>
  <c r="I1351" i="7" a="1"/>
  <c r="I1351" i="7" s="1"/>
  <c r="I1350" i="7"/>
  <c r="I1350" i="7" a="1"/>
  <c r="I1349" i="7" a="1"/>
  <c r="I1349" i="7" s="1"/>
  <c r="I1348" i="7" a="1"/>
  <c r="I1348" i="7" s="1"/>
  <c r="I1347" i="7" a="1"/>
  <c r="I1347" i="7" s="1"/>
  <c r="I1346" i="7"/>
  <c r="I1346" i="7" a="1"/>
  <c r="I1345" i="7" a="1"/>
  <c r="I1345" i="7" s="1"/>
  <c r="I1344" i="7" a="1"/>
  <c r="I1344" i="7" s="1"/>
  <c r="I1343" i="7" a="1"/>
  <c r="I1343" i="7" s="1"/>
  <c r="I1342" i="7"/>
  <c r="I1342" i="7" a="1"/>
  <c r="I1341" i="7" a="1"/>
  <c r="I1341" i="7" s="1"/>
  <c r="I1340" i="7" a="1"/>
  <c r="I1340" i="7" s="1"/>
  <c r="I1339" i="7" a="1"/>
  <c r="I1339" i="7" s="1"/>
  <c r="I1338" i="7"/>
  <c r="I1338" i="7" a="1"/>
  <c r="I1337" i="7" a="1"/>
  <c r="I1337" i="7" s="1"/>
  <c r="I1336" i="7" a="1"/>
  <c r="I1336" i="7" s="1"/>
  <c r="I1335" i="7" a="1"/>
  <c r="I1335" i="7" s="1"/>
  <c r="I1334" i="7"/>
  <c r="I1334" i="7" a="1"/>
  <c r="I1333" i="7" a="1"/>
  <c r="I1333" i="7" s="1"/>
  <c r="I1332" i="7" a="1"/>
  <c r="I1332" i="7" s="1"/>
  <c r="I1331" i="7" a="1"/>
  <c r="I1331" i="7" s="1"/>
  <c r="I1330" i="7"/>
  <c r="I1330" i="7" a="1"/>
  <c r="I1329" i="7" a="1"/>
  <c r="I1329" i="7" s="1"/>
  <c r="I1328" i="7" a="1"/>
  <c r="I1328" i="7" s="1"/>
  <c r="I1327" i="7" a="1"/>
  <c r="I1327" i="7" s="1"/>
  <c r="I1326" i="7"/>
  <c r="I1326" i="7" a="1"/>
  <c r="I1325" i="7" a="1"/>
  <c r="I1325" i="7" s="1"/>
  <c r="I1324" i="7" a="1"/>
  <c r="I1324" i="7" s="1"/>
  <c r="I1323" i="7" a="1"/>
  <c r="I1323" i="7" s="1"/>
  <c r="I1322" i="7"/>
  <c r="I1322" i="7" a="1"/>
  <c r="I1321" i="7" a="1"/>
  <c r="I1321" i="7" s="1"/>
  <c r="I1320" i="7" a="1"/>
  <c r="I1320" i="7" s="1"/>
  <c r="I1319" i="7" a="1"/>
  <c r="I1319" i="7" s="1"/>
  <c r="I1318" i="7"/>
  <c r="I1318" i="7" a="1"/>
  <c r="I1317" i="7" a="1"/>
  <c r="I1317" i="7" s="1"/>
  <c r="I1316" i="7" a="1"/>
  <c r="I1316" i="7" s="1"/>
  <c r="I1315" i="7" a="1"/>
  <c r="I1315" i="7" s="1"/>
  <c r="I1314" i="7"/>
  <c r="I1314" i="7" a="1"/>
  <c r="I1313" i="7" a="1"/>
  <c r="I1313" i="7" s="1"/>
  <c r="I1312" i="7" a="1"/>
  <c r="I1312" i="7" s="1"/>
  <c r="I1311" i="7" a="1"/>
  <c r="I1311" i="7" s="1"/>
  <c r="I1310" i="7"/>
  <c r="I1310" i="7" a="1"/>
  <c r="I1309" i="7" a="1"/>
  <c r="I1309" i="7" s="1"/>
  <c r="I1308" i="7" a="1"/>
  <c r="I1308" i="7" s="1"/>
  <c r="I1307" i="7" a="1"/>
  <c r="I1307" i="7" s="1"/>
  <c r="I1306" i="7"/>
  <c r="I1306" i="7" a="1"/>
  <c r="I1305" i="7" a="1"/>
  <c r="I1305" i="7" s="1"/>
  <c r="I1304" i="7" a="1"/>
  <c r="I1304" i="7" s="1"/>
  <c r="I1303" i="7" a="1"/>
  <c r="I1303" i="7" s="1"/>
  <c r="I1302" i="7"/>
  <c r="I1302" i="7" a="1"/>
  <c r="I1301" i="7" a="1"/>
  <c r="I1301" i="7" s="1"/>
  <c r="I1300" i="7" a="1"/>
  <c r="I1300" i="7" s="1"/>
  <c r="I1299" i="7" a="1"/>
  <c r="I1299" i="7" s="1"/>
  <c r="I1298" i="7"/>
  <c r="I1298" i="7" a="1"/>
  <c r="I1297" i="7" a="1"/>
  <c r="I1297" i="7" s="1"/>
  <c r="I1296" i="7" a="1"/>
  <c r="I1296" i="7" s="1"/>
  <c r="I1295" i="7" a="1"/>
  <c r="I1295" i="7" s="1"/>
  <c r="I1294" i="7"/>
  <c r="I1294" i="7" a="1"/>
  <c r="I1293" i="7" a="1"/>
  <c r="I1293" i="7" s="1"/>
  <c r="I1292" i="7" a="1"/>
  <c r="I1292" i="7" s="1"/>
  <c r="I1291" i="7" a="1"/>
  <c r="I1291" i="7" s="1"/>
  <c r="I1290" i="7"/>
  <c r="I1290" i="7" a="1"/>
  <c r="I1289" i="7" a="1"/>
  <c r="I1289" i="7" s="1"/>
  <c r="I1288" i="7" a="1"/>
  <c r="I1288" i="7" s="1"/>
  <c r="I1287" i="7" a="1"/>
  <c r="I1287" i="7" s="1"/>
  <c r="I1286" i="7"/>
  <c r="I1286" i="7" a="1"/>
  <c r="I1285" i="7" a="1"/>
  <c r="I1285" i="7" s="1"/>
  <c r="I1284" i="7" a="1"/>
  <c r="I1284" i="7" s="1"/>
  <c r="I1283" i="7" a="1"/>
  <c r="I1283" i="7" s="1"/>
  <c r="I1282" i="7"/>
  <c r="I1282" i="7" a="1"/>
  <c r="I1281" i="7" a="1"/>
  <c r="I1281" i="7" s="1"/>
  <c r="I1280" i="7" a="1"/>
  <c r="I1280" i="7" s="1"/>
  <c r="I1279" i="7" a="1"/>
  <c r="I1279" i="7" s="1"/>
  <c r="I1278" i="7"/>
  <c r="I1278" i="7" a="1"/>
  <c r="I1277" i="7" a="1"/>
  <c r="I1277" i="7" s="1"/>
  <c r="I1276" i="7" a="1"/>
  <c r="I1276" i="7" s="1"/>
  <c r="I1275" i="7" a="1"/>
  <c r="I1275" i="7" s="1"/>
  <c r="I1274" i="7"/>
  <c r="I1274" i="7" a="1"/>
  <c r="I1273" i="7" a="1"/>
  <c r="I1273" i="7" s="1"/>
  <c r="I1272" i="7" a="1"/>
  <c r="I1272" i="7" s="1"/>
  <c r="I1271" i="7" a="1"/>
  <c r="I1271" i="7" s="1"/>
  <c r="I1270" i="7"/>
  <c r="I1270" i="7" a="1"/>
  <c r="I1269" i="7" a="1"/>
  <c r="I1269" i="7" s="1"/>
  <c r="I1268" i="7" a="1"/>
  <c r="I1268" i="7" s="1"/>
  <c r="I1267" i="7" a="1"/>
  <c r="I1267" i="7" s="1"/>
  <c r="I1266" i="7"/>
  <c r="I1266" i="7" a="1"/>
  <c r="I1265" i="7" a="1"/>
  <c r="I1265" i="7" s="1"/>
  <c r="I1264" i="7" a="1"/>
  <c r="I1264" i="7" s="1"/>
  <c r="I1263" i="7" a="1"/>
  <c r="I1263" i="7" s="1"/>
  <c r="I1262" i="7"/>
  <c r="I1262" i="7" a="1"/>
  <c r="I1261" i="7" a="1"/>
  <c r="I1261" i="7" s="1"/>
  <c r="I1260" i="7" a="1"/>
  <c r="I1260" i="7" s="1"/>
  <c r="I1259" i="7" a="1"/>
  <c r="I1259" i="7" s="1"/>
  <c r="I1258" i="7"/>
  <c r="I1258" i="7" a="1"/>
  <c r="I1257" i="7" a="1"/>
  <c r="I1257" i="7" s="1"/>
  <c r="I1256" i="7" a="1"/>
  <c r="I1256" i="7" s="1"/>
  <c r="I1255" i="7" a="1"/>
  <c r="I1255" i="7" s="1"/>
  <c r="I1254" i="7"/>
  <c r="I1254" i="7" a="1"/>
  <c r="I1253" i="7" a="1"/>
  <c r="I1253" i="7" s="1"/>
  <c r="I1252" i="7" a="1"/>
  <c r="I1252" i="7" s="1"/>
  <c r="I1251" i="7" a="1"/>
  <c r="I1251" i="7" s="1"/>
  <c r="I1250" i="7"/>
  <c r="I1250" i="7" a="1"/>
  <c r="I1249" i="7" a="1"/>
  <c r="I1249" i="7" s="1"/>
  <c r="I1248" i="7" a="1"/>
  <c r="I1248" i="7" s="1"/>
  <c r="I1247" i="7" a="1"/>
  <c r="I1247" i="7" s="1"/>
  <c r="I1246" i="7"/>
  <c r="I1246" i="7" a="1"/>
  <c r="I1245" i="7" a="1"/>
  <c r="I1245" i="7" s="1"/>
  <c r="I1244" i="7" a="1"/>
  <c r="I1244" i="7" s="1"/>
  <c r="I1243" i="7" a="1"/>
  <c r="I1243" i="7" s="1"/>
  <c r="I1242" i="7"/>
  <c r="I1242" i="7" a="1"/>
  <c r="I1241" i="7" a="1"/>
  <c r="I1241" i="7" s="1"/>
  <c r="I1240" i="7" a="1"/>
  <c r="I1240" i="7" s="1"/>
  <c r="I1239" i="7" a="1"/>
  <c r="I1239" i="7" s="1"/>
  <c r="I1238" i="7"/>
  <c r="I1238" i="7" a="1"/>
  <c r="I1237" i="7" a="1"/>
  <c r="I1237" i="7" s="1"/>
  <c r="I1236" i="7" a="1"/>
  <c r="I1236" i="7" s="1"/>
  <c r="I1235" i="7" a="1"/>
  <c r="I1235" i="7" s="1"/>
  <c r="I1234" i="7"/>
  <c r="I1234" i="7" a="1"/>
  <c r="I1233" i="7" a="1"/>
  <c r="I1233" i="7" s="1"/>
  <c r="I1232" i="7" a="1"/>
  <c r="I1232" i="7" s="1"/>
  <c r="I1231" i="7" a="1"/>
  <c r="I1231" i="7" s="1"/>
  <c r="I1230" i="7"/>
  <c r="I1230" i="7" a="1"/>
  <c r="I1229" i="7" a="1"/>
  <c r="I1229" i="7" s="1"/>
  <c r="I1228" i="7" a="1"/>
  <c r="I1228" i="7" s="1"/>
  <c r="I1227" i="7" a="1"/>
  <c r="I1227" i="7" s="1"/>
  <c r="I1226" i="7"/>
  <c r="I1226" i="7" a="1"/>
  <c r="I1225" i="7" a="1"/>
  <c r="I1225" i="7" s="1"/>
  <c r="I1224" i="7" a="1"/>
  <c r="I1224" i="7" s="1"/>
  <c r="I1223" i="7" a="1"/>
  <c r="I1223" i="7" s="1"/>
  <c r="I1222" i="7"/>
  <c r="I1222" i="7" a="1"/>
  <c r="I1221" i="7" a="1"/>
  <c r="I1221" i="7" s="1"/>
  <c r="I1220" i="7" a="1"/>
  <c r="I1220" i="7" s="1"/>
  <c r="I1219" i="7" a="1"/>
  <c r="I1219" i="7" s="1"/>
  <c r="I1218" i="7"/>
  <c r="I1218" i="7" a="1"/>
  <c r="I1217" i="7" a="1"/>
  <c r="I1217" i="7" s="1"/>
  <c r="I1216" i="7" a="1"/>
  <c r="I1216" i="7" s="1"/>
  <c r="I1215" i="7" a="1"/>
  <c r="I1215" i="7" s="1"/>
  <c r="I1214" i="7"/>
  <c r="I1214" i="7" a="1"/>
  <c r="I1213" i="7" a="1"/>
  <c r="I1213" i="7" s="1"/>
  <c r="I1212" i="7" a="1"/>
  <c r="I1212" i="7" s="1"/>
  <c r="I1211" i="7" a="1"/>
  <c r="I1211" i="7" s="1"/>
  <c r="I1210" i="7"/>
  <c r="I1210" i="7" a="1"/>
  <c r="I1209" i="7" a="1"/>
  <c r="I1209" i="7" s="1"/>
  <c r="I1208" i="7" a="1"/>
  <c r="I1208" i="7" s="1"/>
  <c r="I1207" i="7" a="1"/>
  <c r="I1207" i="7" s="1"/>
  <c r="I1206" i="7"/>
  <c r="I1206" i="7" a="1"/>
  <c r="I1205" i="7" a="1"/>
  <c r="I1205" i="7" s="1"/>
  <c r="I1204" i="7" a="1"/>
  <c r="I1204" i="7" s="1"/>
  <c r="I1203" i="7" a="1"/>
  <c r="I1203" i="7" s="1"/>
  <c r="I1202" i="7"/>
  <c r="I1202" i="7" a="1"/>
  <c r="I1201" i="7" a="1"/>
  <c r="I1201" i="7" s="1"/>
  <c r="I1200" i="7" a="1"/>
  <c r="I1200" i="7" s="1"/>
  <c r="I1199" i="7" a="1"/>
  <c r="I1199" i="7" s="1"/>
  <c r="I1198" i="7"/>
  <c r="I1198" i="7" a="1"/>
  <c r="I1197" i="7" a="1"/>
  <c r="I1197" i="7" s="1"/>
  <c r="I1196" i="7" a="1"/>
  <c r="I1196" i="7" s="1"/>
  <c r="I1195" i="7" a="1"/>
  <c r="I1195" i="7" s="1"/>
  <c r="I1194" i="7"/>
  <c r="I1194" i="7" a="1"/>
  <c r="I1193" i="7" a="1"/>
  <c r="I1193" i="7" s="1"/>
  <c r="I1192" i="7" a="1"/>
  <c r="I1192" i="7" s="1"/>
  <c r="I1191" i="7" a="1"/>
  <c r="I1191" i="7" s="1"/>
  <c r="I1190" i="7"/>
  <c r="I1190" i="7" a="1"/>
  <c r="I1189" i="7" a="1"/>
  <c r="I1189" i="7" s="1"/>
  <c r="I1188" i="7" a="1"/>
  <c r="I1188" i="7" s="1"/>
  <c r="I1187" i="7" a="1"/>
  <c r="I1187" i="7" s="1"/>
  <c r="I1186" i="7"/>
  <c r="I1186" i="7" a="1"/>
  <c r="I1185" i="7" a="1"/>
  <c r="I1185" i="7" s="1"/>
  <c r="I1184" i="7" a="1"/>
  <c r="I1184" i="7" s="1"/>
  <c r="I1183" i="7" a="1"/>
  <c r="I1183" i="7" s="1"/>
  <c r="I1182" i="7"/>
  <c r="I1182" i="7" a="1"/>
  <c r="I1181" i="7" a="1"/>
  <c r="I1181" i="7" s="1"/>
  <c r="I1180" i="7" a="1"/>
  <c r="I1180" i="7" s="1"/>
  <c r="I1179" i="7" a="1"/>
  <c r="I1179" i="7" s="1"/>
  <c r="I1178" i="7"/>
  <c r="I1178" i="7" a="1"/>
  <c r="I1177" i="7" a="1"/>
  <c r="I1177" i="7" s="1"/>
  <c r="I1176" i="7" a="1"/>
  <c r="I1176" i="7" s="1"/>
  <c r="I1175" i="7" a="1"/>
  <c r="I1175" i="7" s="1"/>
  <c r="I1174" i="7"/>
  <c r="I1174" i="7" a="1"/>
  <c r="I1173" i="7" a="1"/>
  <c r="I1173" i="7" s="1"/>
  <c r="I1172" i="7" a="1"/>
  <c r="I1172" i="7" s="1"/>
  <c r="I1171" i="7" a="1"/>
  <c r="I1171" i="7" s="1"/>
  <c r="I1170" i="7"/>
  <c r="I1170" i="7" a="1"/>
  <c r="I1169" i="7" a="1"/>
  <c r="I1169" i="7" s="1"/>
  <c r="I1168" i="7" a="1"/>
  <c r="I1168" i="7" s="1"/>
  <c r="I1167" i="7" a="1"/>
  <c r="I1167" i="7" s="1"/>
  <c r="I1166" i="7"/>
  <c r="I1166" i="7" a="1"/>
  <c r="I1165" i="7" a="1"/>
  <c r="I1165" i="7" s="1"/>
  <c r="I1164" i="7" a="1"/>
  <c r="I1164" i="7" s="1"/>
  <c r="I1163" i="7" a="1"/>
  <c r="I1163" i="7" s="1"/>
  <c r="I1162" i="7"/>
  <c r="I1162" i="7" a="1"/>
  <c r="I1161" i="7" a="1"/>
  <c r="I1161" i="7" s="1"/>
  <c r="I1160" i="7" a="1"/>
  <c r="I1160" i="7" s="1"/>
  <c r="I1159" i="7" a="1"/>
  <c r="I1159" i="7" s="1"/>
  <c r="I1158" i="7"/>
  <c r="I1158" i="7" a="1"/>
  <c r="I1157" i="7" a="1"/>
  <c r="I1157" i="7" s="1"/>
  <c r="I1156" i="7" a="1"/>
  <c r="I1156" i="7" s="1"/>
  <c r="I1155" i="7" a="1"/>
  <c r="I1155" i="7" s="1"/>
  <c r="I1154" i="7"/>
  <c r="I1154" i="7" a="1"/>
  <c r="I1153" i="7" a="1"/>
  <c r="I1153" i="7" s="1"/>
  <c r="I1152" i="7" a="1"/>
  <c r="I1152" i="7" s="1"/>
  <c r="I1151" i="7" a="1"/>
  <c r="I1151" i="7" s="1"/>
  <c r="I1150" i="7"/>
  <c r="I1150" i="7" a="1"/>
  <c r="I1149" i="7" a="1"/>
  <c r="I1149" i="7" s="1"/>
  <c r="I1148" i="7" a="1"/>
  <c r="I1148" i="7" s="1"/>
  <c r="I1147" i="7" a="1"/>
  <c r="I1147" i="7" s="1"/>
  <c r="I1146" i="7"/>
  <c r="I1146" i="7" a="1"/>
  <c r="I1145" i="7" a="1"/>
  <c r="I1145" i="7" s="1"/>
  <c r="I1144" i="7" a="1"/>
  <c r="I1144" i="7" s="1"/>
  <c r="I1143" i="7" a="1"/>
  <c r="I1143" i="7" s="1"/>
  <c r="I1142" i="7"/>
  <c r="I1142" i="7" a="1"/>
  <c r="I1141" i="7" a="1"/>
  <c r="I1141" i="7" s="1"/>
  <c r="I1140" i="7" a="1"/>
  <c r="I1140" i="7" s="1"/>
  <c r="I1139" i="7" a="1"/>
  <c r="I1139" i="7" s="1"/>
  <c r="I1138" i="7"/>
  <c r="I1138" i="7" a="1"/>
  <c r="I1137" i="7" a="1"/>
  <c r="I1137" i="7" s="1"/>
  <c r="I1136" i="7" a="1"/>
  <c r="I1136" i="7" s="1"/>
  <c r="I1135" i="7" a="1"/>
  <c r="I1135" i="7" s="1"/>
  <c r="I1134" i="7"/>
  <c r="I1134" i="7" a="1"/>
  <c r="I1133" i="7" a="1"/>
  <c r="I1133" i="7" s="1"/>
  <c r="I1132" i="7" a="1"/>
  <c r="I1132" i="7" s="1"/>
  <c r="I1131" i="7" a="1"/>
  <c r="I1131" i="7" s="1"/>
  <c r="I1130" i="7"/>
  <c r="I1130" i="7" a="1"/>
  <c r="I1129" i="7" a="1"/>
  <c r="I1129" i="7" s="1"/>
  <c r="I1128" i="7" a="1"/>
  <c r="I1128" i="7" s="1"/>
  <c r="I1127" i="7" a="1"/>
  <c r="I1127" i="7" s="1"/>
  <c r="I1126" i="7"/>
  <c r="I1126" i="7" a="1"/>
  <c r="I1125" i="7" a="1"/>
  <c r="I1125" i="7" s="1"/>
  <c r="I1124" i="7" a="1"/>
  <c r="I1124" i="7" s="1"/>
  <c r="I1123" i="7" a="1"/>
  <c r="I1123" i="7" s="1"/>
  <c r="I1122" i="7"/>
  <c r="I1122" i="7" a="1"/>
  <c r="I1121" i="7" a="1"/>
  <c r="I1121" i="7" s="1"/>
  <c r="I1120" i="7" a="1"/>
  <c r="I1120" i="7" s="1"/>
  <c r="I1119" i="7" a="1"/>
  <c r="I1119" i="7" s="1"/>
  <c r="I1118" i="7"/>
  <c r="I1118" i="7" a="1"/>
  <c r="I1117" i="7" a="1"/>
  <c r="I1117" i="7" s="1"/>
  <c r="I1116" i="7" a="1"/>
  <c r="I1116" i="7" s="1"/>
  <c r="I1115" i="7" a="1"/>
  <c r="I1115" i="7" s="1"/>
  <c r="I1114" i="7"/>
  <c r="I1114" i="7" a="1"/>
  <c r="I1113" i="7" a="1"/>
  <c r="I1113" i="7" s="1"/>
  <c r="I1112" i="7" a="1"/>
  <c r="I1112" i="7" s="1"/>
  <c r="I1111" i="7" a="1"/>
  <c r="I1111" i="7" s="1"/>
  <c r="I1110" i="7"/>
  <c r="I1110" i="7" a="1"/>
  <c r="I1109" i="7" a="1"/>
  <c r="I1109" i="7" s="1"/>
  <c r="I1108" i="7" a="1"/>
  <c r="I1108" i="7" s="1"/>
  <c r="I1107" i="7" a="1"/>
  <c r="I1107" i="7" s="1"/>
  <c r="I1106" i="7"/>
  <c r="I1106" i="7" a="1"/>
  <c r="I1105" i="7" a="1"/>
  <c r="I1105" i="7" s="1"/>
  <c r="I1104" i="7" a="1"/>
  <c r="I1104" i="7" s="1"/>
  <c r="I1103" i="7" a="1"/>
  <c r="I1103" i="7" s="1"/>
  <c r="I1102" i="7"/>
  <c r="I1102" i="7" a="1"/>
  <c r="I1101" i="7" a="1"/>
  <c r="I1101" i="7" s="1"/>
  <c r="I1100" i="7" a="1"/>
  <c r="I1100" i="7" s="1"/>
  <c r="I1099" i="7" a="1"/>
  <c r="I1099" i="7" s="1"/>
  <c r="I1098" i="7"/>
  <c r="I1098" i="7" a="1"/>
  <c r="I1097" i="7" a="1"/>
  <c r="I1097" i="7" s="1"/>
  <c r="I1096" i="7" a="1"/>
  <c r="I1096" i="7" s="1"/>
  <c r="I1095" i="7" a="1"/>
  <c r="I1095" i="7" s="1"/>
  <c r="I1094" i="7"/>
  <c r="I1094" i="7" a="1"/>
  <c r="I1093" i="7" a="1"/>
  <c r="I1093" i="7" s="1"/>
  <c r="I1092" i="7" a="1"/>
  <c r="I1092" i="7" s="1"/>
  <c r="I1091" i="7" a="1"/>
  <c r="I1091" i="7" s="1"/>
  <c r="I1090" i="7"/>
  <c r="I1090" i="7" a="1"/>
  <c r="I1089" i="7" a="1"/>
  <c r="I1089" i="7" s="1"/>
  <c r="I1088" i="7" a="1"/>
  <c r="I1088" i="7" s="1"/>
  <c r="I1087" i="7" a="1"/>
  <c r="I1087" i="7" s="1"/>
  <c r="I1086" i="7"/>
  <c r="I1086" i="7" a="1"/>
  <c r="I1085" i="7" a="1"/>
  <c r="I1085" i="7" s="1"/>
  <c r="I1084" i="7" a="1"/>
  <c r="I1084" i="7" s="1"/>
  <c r="I1083" i="7" a="1"/>
  <c r="I1083" i="7" s="1"/>
  <c r="I1082" i="7"/>
  <c r="I1082" i="7" a="1"/>
  <c r="I1081" i="7" a="1"/>
  <c r="I1081" i="7" s="1"/>
  <c r="I1080" i="7" a="1"/>
  <c r="I1080" i="7" s="1"/>
  <c r="I1079" i="7" a="1"/>
  <c r="I1079" i="7" s="1"/>
  <c r="I1078" i="7"/>
  <c r="I1078" i="7" a="1"/>
  <c r="I1077" i="7" a="1"/>
  <c r="I1077" i="7" s="1"/>
  <c r="I1076" i="7" a="1"/>
  <c r="I1076" i="7" s="1"/>
  <c r="I1075" i="7" a="1"/>
  <c r="I1075" i="7" s="1"/>
  <c r="I1074" i="7"/>
  <c r="I1074" i="7" a="1"/>
  <c r="I1073" i="7" a="1"/>
  <c r="I1073" i="7" s="1"/>
  <c r="I1072" i="7" a="1"/>
  <c r="I1072" i="7" s="1"/>
  <c r="I1071" i="7" a="1"/>
  <c r="I1071" i="7" s="1"/>
  <c r="I1070" i="7"/>
  <c r="I1070" i="7" a="1"/>
  <c r="I1069" i="7" a="1"/>
  <c r="I1069" i="7" s="1"/>
  <c r="I1068" i="7" a="1"/>
  <c r="I1068" i="7" s="1"/>
  <c r="I1067" i="7" a="1"/>
  <c r="I1067" i="7" s="1"/>
  <c r="I1066" i="7"/>
  <c r="I1066" i="7" a="1"/>
  <c r="I1065" i="7" a="1"/>
  <c r="I1065" i="7" s="1"/>
  <c r="I1064" i="7" a="1"/>
  <c r="I1064" i="7" s="1"/>
  <c r="I1063" i="7" a="1"/>
  <c r="I1063" i="7" s="1"/>
  <c r="I1062" i="7"/>
  <c r="I1062" i="7" a="1"/>
  <c r="I1061" i="7" a="1"/>
  <c r="I1061" i="7" s="1"/>
  <c r="I1060" i="7" a="1"/>
  <c r="I1060" i="7" s="1"/>
  <c r="I1059" i="7" a="1"/>
  <c r="I1059" i="7" s="1"/>
  <c r="I1058" i="7"/>
  <c r="I1058" i="7" a="1"/>
  <c r="I1057" i="7" a="1"/>
  <c r="I1057" i="7" s="1"/>
  <c r="I1056" i="7" a="1"/>
  <c r="I1056" i="7" s="1"/>
  <c r="I1055" i="7" a="1"/>
  <c r="I1055" i="7" s="1"/>
  <c r="I1054" i="7"/>
  <c r="I1054" i="7" a="1"/>
  <c r="I1053" i="7" a="1"/>
  <c r="I1053" i="7" s="1"/>
  <c r="I1052" i="7" a="1"/>
  <c r="I1052" i="7" s="1"/>
  <c r="I1051" i="7" a="1"/>
  <c r="I1051" i="7" s="1"/>
  <c r="I1050" i="7"/>
  <c r="I1050" i="7" a="1"/>
  <c r="I1049" i="7" a="1"/>
  <c r="I1049" i="7" s="1"/>
  <c r="I1048" i="7" a="1"/>
  <c r="I1048" i="7" s="1"/>
  <c r="I1047" i="7" a="1"/>
  <c r="I1047" i="7" s="1"/>
  <c r="I1046" i="7"/>
  <c r="I1046" i="7" a="1"/>
  <c r="I1045" i="7" a="1"/>
  <c r="I1045" i="7" s="1"/>
  <c r="I1044" i="7" a="1"/>
  <c r="I1044" i="7" s="1"/>
  <c r="I1043" i="7" a="1"/>
  <c r="I1043" i="7" s="1"/>
  <c r="I1042" i="7"/>
  <c r="I1042" i="7" a="1"/>
  <c r="I1041" i="7" a="1"/>
  <c r="I1041" i="7" s="1"/>
  <c r="I1040" i="7" a="1"/>
  <c r="I1040" i="7" s="1"/>
  <c r="I1039" i="7" a="1"/>
  <c r="I1039" i="7" s="1"/>
  <c r="I1038" i="7"/>
  <c r="I1038" i="7" a="1"/>
  <c r="I1037" i="7" a="1"/>
  <c r="I1037" i="7" s="1"/>
  <c r="I1036" i="7" a="1"/>
  <c r="I1036" i="7" s="1"/>
  <c r="I1035" i="7" a="1"/>
  <c r="I1035" i="7" s="1"/>
  <c r="I1034" i="7"/>
  <c r="I1034" i="7" a="1"/>
  <c r="I1033" i="7" a="1"/>
  <c r="I1033" i="7" s="1"/>
  <c r="I1032" i="7" a="1"/>
  <c r="I1032" i="7" s="1"/>
  <c r="I1031" i="7" a="1"/>
  <c r="I1031" i="7" s="1"/>
  <c r="I1030" i="7"/>
  <c r="I1030" i="7" a="1"/>
  <c r="I1029" i="7" a="1"/>
  <c r="I1029" i="7" s="1"/>
  <c r="I1028" i="7" a="1"/>
  <c r="I1028" i="7" s="1"/>
  <c r="I1027" i="7" a="1"/>
  <c r="I1027" i="7" s="1"/>
  <c r="I1026" i="7"/>
  <c r="I1026" i="7" a="1"/>
  <c r="I1025" i="7" a="1"/>
  <c r="I1025" i="7" s="1"/>
  <c r="I1024" i="7" a="1"/>
  <c r="I1024" i="7" s="1"/>
  <c r="I1023" i="7" a="1"/>
  <c r="I1023" i="7" s="1"/>
  <c r="I1022" i="7"/>
  <c r="I1022" i="7" a="1"/>
  <c r="I1021" i="7" a="1"/>
  <c r="I1021" i="7" s="1"/>
  <c r="I1020" i="7" a="1"/>
  <c r="I1020" i="7" s="1"/>
  <c r="I1019" i="7" a="1"/>
  <c r="I1019" i="7" s="1"/>
  <c r="I1018" i="7"/>
  <c r="I1018" i="7" a="1"/>
  <c r="I1017" i="7" a="1"/>
  <c r="I1017" i="7" s="1"/>
  <c r="I1016" i="7" a="1"/>
  <c r="I1016" i="7" s="1"/>
  <c r="I1015" i="7" a="1"/>
  <c r="I1015" i="7" s="1"/>
  <c r="I1014" i="7"/>
  <c r="I1014" i="7" a="1"/>
  <c r="I1013" i="7" a="1"/>
  <c r="I1013" i="7" s="1"/>
  <c r="I1012" i="7" a="1"/>
  <c r="I1012" i="7" s="1"/>
  <c r="I1011" i="7" a="1"/>
  <c r="I1011" i="7" s="1"/>
  <c r="I1010" i="7"/>
  <c r="I1010" i="7" a="1"/>
  <c r="I1009" i="7" a="1"/>
  <c r="I1009" i="7" s="1"/>
  <c r="I1008" i="7" a="1"/>
  <c r="I1008" i="7" s="1"/>
  <c r="I1007" i="7" a="1"/>
  <c r="I1007" i="7" s="1"/>
  <c r="I1006" i="7"/>
  <c r="I1006" i="7" a="1"/>
  <c r="I1005" i="7" a="1"/>
  <c r="I1005" i="7" s="1"/>
  <c r="I1004" i="7" a="1"/>
  <c r="I1004" i="7" s="1"/>
  <c r="I1003" i="7" a="1"/>
  <c r="I1003" i="7" s="1"/>
  <c r="I1002" i="7"/>
  <c r="I1002" i="7" a="1"/>
  <c r="I1001" i="7" a="1"/>
  <c r="I1001" i="7" s="1"/>
  <c r="I1000" i="7" a="1"/>
  <c r="I1000" i="7" s="1"/>
  <c r="I999" i="7" a="1"/>
  <c r="I999" i="7" s="1"/>
  <c r="I998" i="7"/>
  <c r="I998" i="7" a="1"/>
  <c r="I997" i="7" a="1"/>
  <c r="I997" i="7" s="1"/>
  <c r="I996" i="7" a="1"/>
  <c r="I996" i="7" s="1"/>
  <c r="I995" i="7" a="1"/>
  <c r="I995" i="7" s="1"/>
  <c r="I994" i="7"/>
  <c r="I994" i="7" a="1"/>
  <c r="I993" i="7" a="1"/>
  <c r="I993" i="7" s="1"/>
  <c r="I992" i="7" a="1"/>
  <c r="I992" i="7" s="1"/>
  <c r="I991" i="7" a="1"/>
  <c r="I991" i="7" s="1"/>
  <c r="I990" i="7"/>
  <c r="I990" i="7" a="1"/>
  <c r="I989" i="7" a="1"/>
  <c r="I989" i="7" s="1"/>
  <c r="I988" i="7" a="1"/>
  <c r="I988" i="7" s="1"/>
  <c r="I987" i="7" a="1"/>
  <c r="I987" i="7" s="1"/>
  <c r="I986" i="7"/>
  <c r="I986" i="7" a="1"/>
  <c r="I985" i="7" a="1"/>
  <c r="I985" i="7" s="1"/>
  <c r="I984" i="7" a="1"/>
  <c r="I984" i="7" s="1"/>
  <c r="I983" i="7" a="1"/>
  <c r="I983" i="7" s="1"/>
  <c r="I982" i="7"/>
  <c r="I982" i="7" a="1"/>
  <c r="I981" i="7" a="1"/>
  <c r="I981" i="7" s="1"/>
  <c r="I980" i="7" a="1"/>
  <c r="I980" i="7" s="1"/>
  <c r="I979" i="7" a="1"/>
  <c r="I979" i="7" s="1"/>
  <c r="I978" i="7"/>
  <c r="I978" i="7" a="1"/>
  <c r="I977" i="7" a="1"/>
  <c r="I977" i="7" s="1"/>
  <c r="I976" i="7" a="1"/>
  <c r="I976" i="7" s="1"/>
  <c r="I975" i="7" a="1"/>
  <c r="I975" i="7" s="1"/>
  <c r="I974" i="7"/>
  <c r="I974" i="7" a="1"/>
  <c r="I973" i="7" a="1"/>
  <c r="I973" i="7" s="1"/>
  <c r="I972" i="7" a="1"/>
  <c r="I972" i="7" s="1"/>
  <c r="I971" i="7" a="1"/>
  <c r="I971" i="7" s="1"/>
  <c r="I970" i="7"/>
  <c r="I970" i="7" a="1"/>
  <c r="I969" i="7" a="1"/>
  <c r="I969" i="7" s="1"/>
  <c r="I968" i="7" a="1"/>
  <c r="I968" i="7" s="1"/>
  <c r="I967" i="7" a="1"/>
  <c r="I967" i="7" s="1"/>
  <c r="I966" i="7"/>
  <c r="I966" i="7" a="1"/>
  <c r="I965" i="7" a="1"/>
  <c r="I965" i="7" s="1"/>
  <c r="I964" i="7" a="1"/>
  <c r="I964" i="7" s="1"/>
  <c r="I963" i="7" a="1"/>
  <c r="I963" i="7" s="1"/>
  <c r="I962" i="7"/>
  <c r="I962" i="7" a="1"/>
  <c r="I961" i="7" a="1"/>
  <c r="I961" i="7" s="1"/>
  <c r="I960" i="7" a="1"/>
  <c r="I960" i="7" s="1"/>
  <c r="I959" i="7" a="1"/>
  <c r="I959" i="7" s="1"/>
  <c r="I958" i="7"/>
  <c r="I958" i="7" a="1"/>
  <c r="I957" i="7" a="1"/>
  <c r="I957" i="7" s="1"/>
  <c r="I956" i="7" a="1"/>
  <c r="I956" i="7" s="1"/>
  <c r="I955" i="7" a="1"/>
  <c r="I955" i="7" s="1"/>
  <c r="I954" i="7"/>
  <c r="I954" i="7" a="1"/>
  <c r="I953" i="7" a="1"/>
  <c r="I953" i="7" s="1"/>
  <c r="I952" i="7" a="1"/>
  <c r="I952" i="7" s="1"/>
  <c r="I951" i="7" a="1"/>
  <c r="I951" i="7" s="1"/>
  <c r="I950" i="7"/>
  <c r="I950" i="7" a="1"/>
  <c r="I949" i="7" a="1"/>
  <c r="I949" i="7" s="1"/>
  <c r="I948" i="7" a="1"/>
  <c r="I948" i="7" s="1"/>
  <c r="I947" i="7" a="1"/>
  <c r="I947" i="7" s="1"/>
  <c r="I946" i="7"/>
  <c r="I946" i="7" a="1"/>
  <c r="I945" i="7" a="1"/>
  <c r="I945" i="7" s="1"/>
  <c r="I944" i="7" a="1"/>
  <c r="I944" i="7" s="1"/>
  <c r="I943" i="7" a="1"/>
  <c r="I943" i="7" s="1"/>
  <c r="I942" i="7"/>
  <c r="I942" i="7" a="1"/>
  <c r="I941" i="7" a="1"/>
  <c r="I941" i="7" s="1"/>
  <c r="I940" i="7" a="1"/>
  <c r="I940" i="7" s="1"/>
  <c r="I939" i="7" a="1"/>
  <c r="I939" i="7" s="1"/>
  <c r="I938" i="7"/>
  <c r="I938" i="7" a="1"/>
  <c r="I937" i="7" a="1"/>
  <c r="I937" i="7" s="1"/>
  <c r="I936" i="7" a="1"/>
  <c r="I936" i="7" s="1"/>
  <c r="I935" i="7" a="1"/>
  <c r="I935" i="7" s="1"/>
  <c r="I934" i="7"/>
  <c r="I934" i="7" a="1"/>
  <c r="I933" i="7" a="1"/>
  <c r="I933" i="7" s="1"/>
  <c r="I932" i="7" a="1"/>
  <c r="I932" i="7" s="1"/>
  <c r="I931" i="7" a="1"/>
  <c r="I931" i="7" s="1"/>
  <c r="I930" i="7"/>
  <c r="I930" i="7" a="1"/>
  <c r="I929" i="7" a="1"/>
  <c r="I929" i="7" s="1"/>
  <c r="I928" i="7" a="1"/>
  <c r="I928" i="7" s="1"/>
  <c r="I927" i="7" a="1"/>
  <c r="I927" i="7" s="1"/>
  <c r="I926" i="7"/>
  <c r="I926" i="7" a="1"/>
  <c r="I925" i="7" a="1"/>
  <c r="I925" i="7" s="1"/>
  <c r="I924" i="7" a="1"/>
  <c r="I924" i="7" s="1"/>
  <c r="I923" i="7" a="1"/>
  <c r="I923" i="7" s="1"/>
  <c r="I922" i="7"/>
  <c r="I922" i="7" a="1"/>
  <c r="I921" i="7" a="1"/>
  <c r="I921" i="7" s="1"/>
  <c r="I920" i="7" a="1"/>
  <c r="I920" i="7" s="1"/>
  <c r="I919" i="7" a="1"/>
  <c r="I919" i="7" s="1"/>
  <c r="I918" i="7"/>
  <c r="I918" i="7" a="1"/>
  <c r="I917" i="7" a="1"/>
  <c r="I917" i="7" s="1"/>
  <c r="I916" i="7" a="1"/>
  <c r="I916" i="7" s="1"/>
  <c r="I915" i="7" a="1"/>
  <c r="I915" i="7" s="1"/>
  <c r="I914" i="7"/>
  <c r="I914" i="7" a="1"/>
  <c r="I913" i="7" a="1"/>
  <c r="I913" i="7" s="1"/>
  <c r="I912" i="7" a="1"/>
  <c r="I912" i="7" s="1"/>
  <c r="I911" i="7" a="1"/>
  <c r="I911" i="7" s="1"/>
  <c r="I910" i="7"/>
  <c r="I910" i="7" a="1"/>
  <c r="I909" i="7" a="1"/>
  <c r="I909" i="7" s="1"/>
  <c r="I908" i="7" a="1"/>
  <c r="I908" i="7" s="1"/>
  <c r="I907" i="7" a="1"/>
  <c r="I907" i="7" s="1"/>
  <c r="I906" i="7"/>
  <c r="I906" i="7" a="1"/>
  <c r="I905" i="7" a="1"/>
  <c r="I905" i="7" s="1"/>
  <c r="I904" i="7" a="1"/>
  <c r="I904" i="7" s="1"/>
  <c r="I903" i="7" a="1"/>
  <c r="I903" i="7" s="1"/>
  <c r="I902" i="7"/>
  <c r="I902" i="7" a="1"/>
  <c r="I901" i="7" a="1"/>
  <c r="I901" i="7" s="1"/>
  <c r="I900" i="7" a="1"/>
  <c r="I900" i="7" s="1"/>
  <c r="I899" i="7" a="1"/>
  <c r="I899" i="7" s="1"/>
  <c r="I898" i="7"/>
  <c r="I898" i="7" a="1"/>
  <c r="I897" i="7" a="1"/>
  <c r="I897" i="7" s="1"/>
  <c r="I896" i="7" a="1"/>
  <c r="I896" i="7" s="1"/>
  <c r="I895" i="7" a="1"/>
  <c r="I895" i="7" s="1"/>
  <c r="I894" i="7"/>
  <c r="I894" i="7" a="1"/>
  <c r="I893" i="7" a="1"/>
  <c r="I893" i="7" s="1"/>
  <c r="I892" i="7" a="1"/>
  <c r="I892" i="7" s="1"/>
  <c r="I891" i="7" a="1"/>
  <c r="I891" i="7" s="1"/>
  <c r="I890" i="7"/>
  <c r="I890" i="7" a="1"/>
  <c r="I889" i="7" a="1"/>
  <c r="I889" i="7" s="1"/>
  <c r="I888" i="7" a="1"/>
  <c r="I888" i="7" s="1"/>
  <c r="I887" i="7" a="1"/>
  <c r="I887" i="7" s="1"/>
  <c r="I886" i="7"/>
  <c r="I886" i="7" a="1"/>
  <c r="I885" i="7" a="1"/>
  <c r="I885" i="7" s="1"/>
  <c r="I884" i="7" a="1"/>
  <c r="I884" i="7" s="1"/>
  <c r="I883" i="7" a="1"/>
  <c r="I883" i="7" s="1"/>
  <c r="I882" i="7"/>
  <c r="I882" i="7" a="1"/>
  <c r="I881" i="7" a="1"/>
  <c r="I881" i="7" s="1"/>
  <c r="I880" i="7" a="1"/>
  <c r="I880" i="7" s="1"/>
  <c r="I879" i="7" a="1"/>
  <c r="I879" i="7" s="1"/>
  <c r="I878" i="7"/>
  <c r="I878" i="7" a="1"/>
  <c r="I877" i="7" a="1"/>
  <c r="I877" i="7" s="1"/>
  <c r="I876" i="7" a="1"/>
  <c r="I876" i="7" s="1"/>
  <c r="I875" i="7" a="1"/>
  <c r="I875" i="7" s="1"/>
  <c r="I874" i="7"/>
  <c r="I874" i="7" a="1"/>
  <c r="I873" i="7" a="1"/>
  <c r="I873" i="7" s="1"/>
  <c r="I872" i="7" a="1"/>
  <c r="I872" i="7" s="1"/>
  <c r="I871" i="7" a="1"/>
  <c r="I871" i="7" s="1"/>
  <c r="I870" i="7"/>
  <c r="I870" i="7" a="1"/>
  <c r="I869" i="7" a="1"/>
  <c r="I869" i="7" s="1"/>
  <c r="I868" i="7" a="1"/>
  <c r="I868" i="7" s="1"/>
  <c r="I867" i="7" a="1"/>
  <c r="I867" i="7" s="1"/>
  <c r="I866" i="7"/>
  <c r="I866" i="7" a="1"/>
  <c r="I865" i="7" a="1"/>
  <c r="I865" i="7" s="1"/>
  <c r="I864" i="7" a="1"/>
  <c r="I864" i="7" s="1"/>
  <c r="I863" i="7" a="1"/>
  <c r="I863" i="7" s="1"/>
  <c r="I862" i="7"/>
  <c r="I862" i="7" a="1"/>
  <c r="I861" i="7" a="1"/>
  <c r="I861" i="7" s="1"/>
  <c r="I860" i="7" a="1"/>
  <c r="I860" i="7" s="1"/>
  <c r="I859" i="7" a="1"/>
  <c r="I859" i="7" s="1"/>
  <c r="I858" i="7"/>
  <c r="I858" i="7" a="1"/>
  <c r="I857" i="7" a="1"/>
  <c r="I857" i="7" s="1"/>
  <c r="I856" i="7" a="1"/>
  <c r="I856" i="7" s="1"/>
  <c r="I855" i="7" a="1"/>
  <c r="I855" i="7" s="1"/>
  <c r="I854" i="7"/>
  <c r="I854" i="7" a="1"/>
  <c r="I853" i="7" a="1"/>
  <c r="I853" i="7" s="1"/>
  <c r="I852" i="7" a="1"/>
  <c r="I852" i="7" s="1"/>
  <c r="I851" i="7" a="1"/>
  <c r="I851" i="7" s="1"/>
  <c r="I850" i="7"/>
  <c r="I850" i="7" a="1"/>
  <c r="I849" i="7" a="1"/>
  <c r="I849" i="7" s="1"/>
  <c r="I848" i="7" a="1"/>
  <c r="I848" i="7" s="1"/>
  <c r="I847" i="7" a="1"/>
  <c r="I847" i="7" s="1"/>
  <c r="I846" i="7"/>
  <c r="I846" i="7" a="1"/>
  <c r="I845" i="7" a="1"/>
  <c r="I845" i="7" s="1"/>
  <c r="I844" i="7" a="1"/>
  <c r="I844" i="7" s="1"/>
  <c r="I843" i="7" a="1"/>
  <c r="I843" i="7" s="1"/>
  <c r="I842" i="7"/>
  <c r="I842" i="7" a="1"/>
  <c r="I841" i="7" a="1"/>
  <c r="I841" i="7" s="1"/>
  <c r="I840" i="7" a="1"/>
  <c r="I840" i="7" s="1"/>
  <c r="I839" i="7" a="1"/>
  <c r="I839" i="7" s="1"/>
  <c r="I838" i="7"/>
  <c r="I838" i="7" a="1"/>
  <c r="I837" i="7" a="1"/>
  <c r="I837" i="7" s="1"/>
  <c r="I836" i="7" a="1"/>
  <c r="I836" i="7" s="1"/>
  <c r="I835" i="7" a="1"/>
  <c r="I835" i="7" s="1"/>
  <c r="I834" i="7"/>
  <c r="I834" i="7" a="1"/>
  <c r="I833" i="7" a="1"/>
  <c r="I833" i="7" s="1"/>
  <c r="I832" i="7" a="1"/>
  <c r="I832" i="7" s="1"/>
  <c r="I831" i="7" a="1"/>
  <c r="I831" i="7" s="1"/>
  <c r="I830" i="7"/>
  <c r="I830" i="7" a="1"/>
  <c r="I829" i="7" a="1"/>
  <c r="I829" i="7" s="1"/>
  <c r="I828" i="7" a="1"/>
  <c r="I828" i="7" s="1"/>
  <c r="I827" i="7" a="1"/>
  <c r="I827" i="7" s="1"/>
  <c r="I826" i="7"/>
  <c r="I826" i="7" a="1"/>
  <c r="I825" i="7" a="1"/>
  <c r="I825" i="7" s="1"/>
  <c r="I824" i="7" a="1"/>
  <c r="I824" i="7" s="1"/>
  <c r="I823" i="7" a="1"/>
  <c r="I823" i="7" s="1"/>
  <c r="I822" i="7"/>
  <c r="I822" i="7" a="1"/>
  <c r="I821" i="7" a="1"/>
  <c r="I821" i="7" s="1"/>
  <c r="I820" i="7" a="1"/>
  <c r="I820" i="7" s="1"/>
  <c r="I819" i="7" a="1"/>
  <c r="I819" i="7" s="1"/>
  <c r="I818" i="7"/>
  <c r="I818" i="7" a="1"/>
  <c r="I817" i="7" a="1"/>
  <c r="I817" i="7" s="1"/>
  <c r="I816" i="7" a="1"/>
  <c r="I816" i="7" s="1"/>
  <c r="I815" i="7" a="1"/>
  <c r="I815" i="7" s="1"/>
  <c r="I814" i="7"/>
  <c r="I814" i="7" a="1"/>
  <c r="I813" i="7" a="1"/>
  <c r="I813" i="7" s="1"/>
  <c r="I812" i="7" a="1"/>
  <c r="I812" i="7" s="1"/>
  <c r="I811" i="7" a="1"/>
  <c r="I811" i="7" s="1"/>
  <c r="I810" i="7"/>
  <c r="I810" i="7" a="1"/>
  <c r="I809" i="7" a="1"/>
  <c r="I809" i="7" s="1"/>
  <c r="I808" i="7" a="1"/>
  <c r="I808" i="7" s="1"/>
  <c r="I807" i="7" a="1"/>
  <c r="I807" i="7" s="1"/>
  <c r="I806" i="7"/>
  <c r="I806" i="7" a="1"/>
  <c r="I805" i="7" a="1"/>
  <c r="I805" i="7" s="1"/>
  <c r="I804" i="7" a="1"/>
  <c r="I804" i="7" s="1"/>
  <c r="I803" i="7" a="1"/>
  <c r="I803" i="7" s="1"/>
  <c r="I802" i="7"/>
  <c r="I802" i="7" a="1"/>
  <c r="I801" i="7" a="1"/>
  <c r="I801" i="7" s="1"/>
  <c r="I800" i="7" a="1"/>
  <c r="I800" i="7" s="1"/>
  <c r="I799" i="7" a="1"/>
  <c r="I799" i="7" s="1"/>
  <c r="I798" i="7"/>
  <c r="I798" i="7" a="1"/>
  <c r="I797" i="7" a="1"/>
  <c r="I797" i="7" s="1"/>
  <c r="I796" i="7" a="1"/>
  <c r="I796" i="7" s="1"/>
  <c r="I795" i="7" a="1"/>
  <c r="I795" i="7" s="1"/>
  <c r="I794" i="7"/>
  <c r="I794" i="7" a="1"/>
  <c r="I793" i="7" a="1"/>
  <c r="I793" i="7" s="1"/>
  <c r="I792" i="7" a="1"/>
  <c r="I792" i="7" s="1"/>
  <c r="I791" i="7" a="1"/>
  <c r="I791" i="7" s="1"/>
  <c r="I790" i="7"/>
  <c r="I790" i="7" a="1"/>
  <c r="I789" i="7" a="1"/>
  <c r="I789" i="7" s="1"/>
  <c r="I788" i="7" a="1"/>
  <c r="I788" i="7" s="1"/>
  <c r="I787" i="7" a="1"/>
  <c r="I787" i="7" s="1"/>
  <c r="I786" i="7"/>
  <c r="I786" i="7" a="1"/>
  <c r="I785" i="7" a="1"/>
  <c r="I785" i="7" s="1"/>
  <c r="I784" i="7" a="1"/>
  <c r="I784" i="7" s="1"/>
  <c r="I783" i="7" a="1"/>
  <c r="I783" i="7" s="1"/>
  <c r="I782" i="7"/>
  <c r="I782" i="7" a="1"/>
  <c r="I781" i="7" a="1"/>
  <c r="I781" i="7" s="1"/>
  <c r="I780" i="7" a="1"/>
  <c r="I780" i="7" s="1"/>
  <c r="I779" i="7" a="1"/>
  <c r="I779" i="7" s="1"/>
  <c r="I778" i="7"/>
  <c r="I778" i="7" a="1"/>
  <c r="I777" i="7" a="1"/>
  <c r="I777" i="7" s="1"/>
  <c r="I776" i="7" a="1"/>
  <c r="I776" i="7" s="1"/>
  <c r="I775" i="7" a="1"/>
  <c r="I775" i="7" s="1"/>
  <c r="I774" i="7"/>
  <c r="I774" i="7" a="1"/>
  <c r="I773" i="7" a="1"/>
  <c r="I773" i="7" s="1"/>
  <c r="I772" i="7" a="1"/>
  <c r="I772" i="7" s="1"/>
  <c r="I771" i="7" a="1"/>
  <c r="I771" i="7" s="1"/>
  <c r="I770" i="7"/>
  <c r="I770" i="7" a="1"/>
  <c r="I769" i="7" a="1"/>
  <c r="I769" i="7" s="1"/>
  <c r="I768" i="7" a="1"/>
  <c r="I768" i="7" s="1"/>
  <c r="I767" i="7" a="1"/>
  <c r="I767" i="7" s="1"/>
  <c r="I766" i="7"/>
  <c r="I766" i="7" a="1"/>
  <c r="I765" i="7" a="1"/>
  <c r="I765" i="7" s="1"/>
  <c r="I764" i="7" a="1"/>
  <c r="I764" i="7" s="1"/>
  <c r="I763" i="7" a="1"/>
  <c r="I763" i="7" s="1"/>
  <c r="I762" i="7"/>
  <c r="I762" i="7" a="1"/>
  <c r="I761" i="7" a="1"/>
  <c r="I761" i="7" s="1"/>
  <c r="I760" i="7" a="1"/>
  <c r="I760" i="7" s="1"/>
  <c r="I759" i="7" a="1"/>
  <c r="I759" i="7" s="1"/>
  <c r="I758" i="7"/>
  <c r="I758" i="7" a="1"/>
  <c r="I757" i="7" a="1"/>
  <c r="I757" i="7" s="1"/>
  <c r="I756" i="7" a="1"/>
  <c r="I756" i="7" s="1"/>
  <c r="I755" i="7" a="1"/>
  <c r="I755" i="7" s="1"/>
  <c r="I754" i="7"/>
  <c r="I754" i="7" a="1"/>
  <c r="I753" i="7" a="1"/>
  <c r="I753" i="7" s="1"/>
  <c r="I752" i="7" a="1"/>
  <c r="I752" i="7" s="1"/>
  <c r="I751" i="7" a="1"/>
  <c r="I751" i="7" s="1"/>
  <c r="I750" i="7"/>
  <c r="I750" i="7" a="1"/>
  <c r="I749" i="7" a="1"/>
  <c r="I749" i="7" s="1"/>
  <c r="I748" i="7" a="1"/>
  <c r="I748" i="7" s="1"/>
  <c r="I747" i="7" a="1"/>
  <c r="I747" i="7" s="1"/>
  <c r="I746" i="7"/>
  <c r="I746" i="7" a="1"/>
  <c r="I745" i="7" a="1"/>
  <c r="I745" i="7" s="1"/>
  <c r="I744" i="7" a="1"/>
  <c r="I744" i="7" s="1"/>
  <c r="I743" i="7" a="1"/>
  <c r="I743" i="7" s="1"/>
  <c r="I742" i="7"/>
  <c r="I742" i="7" a="1"/>
  <c r="I741" i="7" a="1"/>
  <c r="I741" i="7" s="1"/>
  <c r="I740" i="7" a="1"/>
  <c r="I740" i="7" s="1"/>
  <c r="I739" i="7" a="1"/>
  <c r="I739" i="7" s="1"/>
  <c r="I738" i="7"/>
  <c r="I738" i="7" a="1"/>
  <c r="I737" i="7" a="1"/>
  <c r="I737" i="7" s="1"/>
  <c r="I736" i="7" a="1"/>
  <c r="I736" i="7" s="1"/>
  <c r="I735" i="7" a="1"/>
  <c r="I735" i="7" s="1"/>
  <c r="I734" i="7"/>
  <c r="I734" i="7" a="1"/>
  <c r="I733" i="7" a="1"/>
  <c r="I733" i="7" s="1"/>
  <c r="I732" i="7" a="1"/>
  <c r="I732" i="7" s="1"/>
  <c r="I731" i="7" a="1"/>
  <c r="I731" i="7" s="1"/>
  <c r="I730" i="7"/>
  <c r="I730" i="7" a="1"/>
  <c r="I729" i="7" a="1"/>
  <c r="I729" i="7" s="1"/>
  <c r="I728" i="7" a="1"/>
  <c r="I728" i="7" s="1"/>
  <c r="I727" i="7" a="1"/>
  <c r="I727" i="7" s="1"/>
  <c r="I726" i="7"/>
  <c r="I726" i="7" a="1"/>
  <c r="I725" i="7" a="1"/>
  <c r="I725" i="7" s="1"/>
  <c r="I724" i="7" a="1"/>
  <c r="I724" i="7" s="1"/>
  <c r="I723" i="7" a="1"/>
  <c r="I723" i="7" s="1"/>
  <c r="I722" i="7"/>
  <c r="I722" i="7" a="1"/>
  <c r="I721" i="7" a="1"/>
  <c r="I721" i="7" s="1"/>
  <c r="I720" i="7" a="1"/>
  <c r="I720" i="7" s="1"/>
  <c r="I719" i="7" a="1"/>
  <c r="I719" i="7" s="1"/>
  <c r="I718" i="7"/>
  <c r="I718" i="7" a="1"/>
  <c r="I717" i="7" a="1"/>
  <c r="I717" i="7" s="1"/>
  <c r="I716" i="7" a="1"/>
  <c r="I716" i="7" s="1"/>
  <c r="I715" i="7" a="1"/>
  <c r="I715" i="7" s="1"/>
  <c r="I714" i="7"/>
  <c r="I714" i="7" a="1"/>
  <c r="I713" i="7" a="1"/>
  <c r="I713" i="7" s="1"/>
  <c r="I712" i="7" a="1"/>
  <c r="I712" i="7" s="1"/>
  <c r="I711" i="7" a="1"/>
  <c r="I711" i="7" s="1"/>
  <c r="I710" i="7"/>
  <c r="I710" i="7" a="1"/>
  <c r="I709" i="7" a="1"/>
  <c r="I709" i="7" s="1"/>
  <c r="I708" i="7" a="1"/>
  <c r="I708" i="7" s="1"/>
  <c r="I707" i="7" a="1"/>
  <c r="I707" i="7" s="1"/>
  <c r="I706" i="7"/>
  <c r="I706" i="7" a="1"/>
  <c r="I705" i="7" a="1"/>
  <c r="I705" i="7" s="1"/>
  <c r="I704" i="7" a="1"/>
  <c r="I704" i="7" s="1"/>
  <c r="I703" i="7" a="1"/>
  <c r="I703" i="7" s="1"/>
  <c r="I702" i="7"/>
  <c r="I702" i="7" a="1"/>
  <c r="I701" i="7" a="1"/>
  <c r="I701" i="7" s="1"/>
  <c r="I700" i="7" a="1"/>
  <c r="I700" i="7" s="1"/>
  <c r="I699" i="7" a="1"/>
  <c r="I699" i="7" s="1"/>
  <c r="I698" i="7"/>
  <c r="I698" i="7" a="1"/>
  <c r="I697" i="7" a="1"/>
  <c r="I697" i="7" s="1"/>
  <c r="I696" i="7" a="1"/>
  <c r="I696" i="7" s="1"/>
  <c r="I695" i="7" a="1"/>
  <c r="I695" i="7" s="1"/>
  <c r="I694" i="7"/>
  <c r="I694" i="7" a="1"/>
  <c r="I693" i="7" a="1"/>
  <c r="I693" i="7" s="1"/>
  <c r="I692" i="7" a="1"/>
  <c r="I692" i="7" s="1"/>
  <c r="I691" i="7" a="1"/>
  <c r="I691" i="7" s="1"/>
  <c r="I690" i="7"/>
  <c r="I690" i="7" a="1"/>
  <c r="I689" i="7" a="1"/>
  <c r="I689" i="7" s="1"/>
  <c r="I688" i="7" a="1"/>
  <c r="I688" i="7" s="1"/>
  <c r="I687" i="7" a="1"/>
  <c r="I687" i="7" s="1"/>
  <c r="I686" i="7"/>
  <c r="I686" i="7" a="1"/>
  <c r="I685" i="7" a="1"/>
  <c r="I685" i="7" s="1"/>
  <c r="I684" i="7" a="1"/>
  <c r="I684" i="7" s="1"/>
  <c r="I683" i="7" a="1"/>
  <c r="I683" i="7" s="1"/>
  <c r="I682" i="7"/>
  <c r="I682" i="7" a="1"/>
  <c r="I681" i="7" a="1"/>
  <c r="I681" i="7" s="1"/>
  <c r="I680" i="7" a="1"/>
  <c r="I680" i="7" s="1"/>
  <c r="I679" i="7" a="1"/>
  <c r="I679" i="7" s="1"/>
  <c r="I678" i="7"/>
  <c r="I678" i="7" a="1"/>
  <c r="I677" i="7" a="1"/>
  <c r="I677" i="7" s="1"/>
  <c r="I676" i="7" a="1"/>
  <c r="I676" i="7" s="1"/>
  <c r="I675" i="7" a="1"/>
  <c r="I675" i="7" s="1"/>
  <c r="I674" i="7"/>
  <c r="I674" i="7" a="1"/>
  <c r="I673" i="7" a="1"/>
  <c r="I673" i="7" s="1"/>
  <c r="I672" i="7" a="1"/>
  <c r="I672" i="7" s="1"/>
  <c r="I671" i="7" a="1"/>
  <c r="I671" i="7" s="1"/>
  <c r="I670" i="7"/>
  <c r="I670" i="7" a="1"/>
  <c r="I669" i="7" a="1"/>
  <c r="I669" i="7" s="1"/>
  <c r="I668" i="7" a="1"/>
  <c r="I668" i="7" s="1"/>
  <c r="I667" i="7" a="1"/>
  <c r="I667" i="7" s="1"/>
  <c r="I666" i="7"/>
  <c r="I666" i="7" a="1"/>
  <c r="I665" i="7" a="1"/>
  <c r="I665" i="7" s="1"/>
  <c r="I664" i="7" a="1"/>
  <c r="I664" i="7" s="1"/>
  <c r="I663" i="7" a="1"/>
  <c r="I663" i="7" s="1"/>
  <c r="I662" i="7"/>
  <c r="I662" i="7" a="1"/>
  <c r="I661" i="7" a="1"/>
  <c r="I661" i="7" s="1"/>
  <c r="I660" i="7" a="1"/>
  <c r="I660" i="7" s="1"/>
  <c r="I659" i="7" a="1"/>
  <c r="I659" i="7" s="1"/>
  <c r="I658" i="7"/>
  <c r="I658" i="7" a="1"/>
  <c r="I657" i="7" a="1"/>
  <c r="I657" i="7" s="1"/>
  <c r="I656" i="7" a="1"/>
  <c r="I656" i="7" s="1"/>
  <c r="I655" i="7" a="1"/>
  <c r="I655" i="7" s="1"/>
  <c r="I654" i="7"/>
  <c r="I654" i="7" a="1"/>
  <c r="I653" i="7" a="1"/>
  <c r="I653" i="7" s="1"/>
  <c r="I652" i="7" a="1"/>
  <c r="I652" i="7" s="1"/>
  <c r="I651" i="7" a="1"/>
  <c r="I651" i="7" s="1"/>
  <c r="I650" i="7"/>
  <c r="I650" i="7" a="1"/>
  <c r="I649" i="7" a="1"/>
  <c r="I649" i="7" s="1"/>
  <c r="I648" i="7" a="1"/>
  <c r="I648" i="7" s="1"/>
  <c r="I647" i="7" a="1"/>
  <c r="I647" i="7" s="1"/>
  <c r="I646" i="7"/>
  <c r="I646" i="7" a="1"/>
  <c r="I645" i="7" a="1"/>
  <c r="I645" i="7" s="1"/>
  <c r="I644" i="7" a="1"/>
  <c r="I644" i="7" s="1"/>
  <c r="I643" i="7" a="1"/>
  <c r="I643" i="7" s="1"/>
  <c r="I642" i="7"/>
  <c r="I642" i="7" a="1"/>
  <c r="I641" i="7" a="1"/>
  <c r="I641" i="7" s="1"/>
  <c r="I640" i="7" a="1"/>
  <c r="I640" i="7" s="1"/>
  <c r="I639" i="7" a="1"/>
  <c r="I639" i="7" s="1"/>
  <c r="I638" i="7"/>
  <c r="I638" i="7" a="1"/>
  <c r="I637" i="7" a="1"/>
  <c r="I637" i="7" s="1"/>
  <c r="I636" i="7" a="1"/>
  <c r="I636" i="7" s="1"/>
  <c r="I635" i="7" a="1"/>
  <c r="I635" i="7" s="1"/>
  <c r="I634" i="7"/>
  <c r="I634" i="7" a="1"/>
  <c r="I633" i="7" a="1"/>
  <c r="I633" i="7" s="1"/>
  <c r="I632" i="7" a="1"/>
  <c r="I632" i="7" s="1"/>
  <c r="I631" i="7" a="1"/>
  <c r="I631" i="7" s="1"/>
  <c r="I630" i="7"/>
  <c r="I630" i="7" a="1"/>
  <c r="I629" i="7" a="1"/>
  <c r="I629" i="7" s="1"/>
  <c r="I628" i="7" a="1"/>
  <c r="I628" i="7" s="1"/>
  <c r="I627" i="7" a="1"/>
  <c r="I627" i="7" s="1"/>
  <c r="I626" i="7"/>
  <c r="I626" i="7" a="1"/>
  <c r="I625" i="7" a="1"/>
  <c r="I625" i="7" s="1"/>
  <c r="I624" i="7" a="1"/>
  <c r="I624" i="7" s="1"/>
  <c r="I623" i="7" a="1"/>
  <c r="I623" i="7" s="1"/>
  <c r="I622" i="7"/>
  <c r="I622" i="7" a="1"/>
  <c r="I621" i="7" a="1"/>
  <c r="I621" i="7" s="1"/>
  <c r="I620" i="7" a="1"/>
  <c r="I620" i="7" s="1"/>
  <c r="I619" i="7" a="1"/>
  <c r="I619" i="7" s="1"/>
  <c r="I618" i="7"/>
  <c r="I618" i="7" a="1"/>
  <c r="I617" i="7" a="1"/>
  <c r="I617" i="7" s="1"/>
  <c r="I616" i="7" a="1"/>
  <c r="I616" i="7" s="1"/>
  <c r="I615" i="7" a="1"/>
  <c r="I615" i="7" s="1"/>
  <c r="I614" i="7"/>
  <c r="I614" i="7" a="1"/>
  <c r="I613" i="7" a="1"/>
  <c r="I613" i="7" s="1"/>
  <c r="I612" i="7" a="1"/>
  <c r="I612" i="7" s="1"/>
  <c r="I611" i="7" a="1"/>
  <c r="I611" i="7" s="1"/>
  <c r="I610" i="7"/>
  <c r="I610" i="7" a="1"/>
  <c r="I609" i="7" a="1"/>
  <c r="I609" i="7" s="1"/>
  <c r="I608" i="7" a="1"/>
  <c r="I608" i="7" s="1"/>
  <c r="I607" i="7" a="1"/>
  <c r="I607" i="7" s="1"/>
  <c r="I606" i="7"/>
  <c r="I606" i="7" a="1"/>
  <c r="I605" i="7" a="1"/>
  <c r="I605" i="7" s="1"/>
  <c r="I604" i="7" a="1"/>
  <c r="I604" i="7" s="1"/>
  <c r="I603" i="7" a="1"/>
  <c r="I603" i="7" s="1"/>
  <c r="I602" i="7"/>
  <c r="I602" i="7" a="1"/>
  <c r="I601" i="7" a="1"/>
  <c r="I601" i="7" s="1"/>
  <c r="I600" i="7" a="1"/>
  <c r="I600" i="7" s="1"/>
  <c r="I599" i="7" a="1"/>
  <c r="I599" i="7" s="1"/>
  <c r="I598" i="7"/>
  <c r="I598" i="7" a="1"/>
  <c r="I597" i="7" a="1"/>
  <c r="I597" i="7" s="1"/>
  <c r="I596" i="7" a="1"/>
  <c r="I596" i="7" s="1"/>
  <c r="I595" i="7" a="1"/>
  <c r="I595" i="7" s="1"/>
  <c r="I594" i="7"/>
  <c r="I594" i="7" a="1"/>
  <c r="I593" i="7" a="1"/>
  <c r="I593" i="7" s="1"/>
  <c r="I592" i="7" a="1"/>
  <c r="I592" i="7" s="1"/>
  <c r="I591" i="7" a="1"/>
  <c r="I591" i="7" s="1"/>
  <c r="I590" i="7"/>
  <c r="I590" i="7" a="1"/>
  <c r="I589" i="7" a="1"/>
  <c r="I589" i="7" s="1"/>
  <c r="I588" i="7" a="1"/>
  <c r="I588" i="7" s="1"/>
  <c r="I587" i="7" a="1"/>
  <c r="I587" i="7" s="1"/>
  <c r="I586" i="7"/>
  <c r="I586" i="7" a="1"/>
  <c r="I585" i="7" a="1"/>
  <c r="I585" i="7" s="1"/>
  <c r="I584" i="7" a="1"/>
  <c r="I584" i="7" s="1"/>
  <c r="I583" i="7" a="1"/>
  <c r="I583" i="7" s="1"/>
  <c r="I582" i="7"/>
  <c r="I582" i="7" a="1"/>
  <c r="I581" i="7" a="1"/>
  <c r="I581" i="7" s="1"/>
  <c r="I580" i="7" a="1"/>
  <c r="I580" i="7" s="1"/>
  <c r="I579" i="7" a="1"/>
  <c r="I579" i="7" s="1"/>
  <c r="I578" i="7"/>
  <c r="I578" i="7" a="1"/>
  <c r="I577" i="7" a="1"/>
  <c r="I577" i="7" s="1"/>
  <c r="I576" i="7" a="1"/>
  <c r="I576" i="7" s="1"/>
  <c r="I575" i="7" a="1"/>
  <c r="I575" i="7" s="1"/>
  <c r="I574" i="7"/>
  <c r="I574" i="7" a="1"/>
  <c r="I573" i="7" a="1"/>
  <c r="I573" i="7" s="1"/>
  <c r="I572" i="7" a="1"/>
  <c r="I572" i="7" s="1"/>
  <c r="I571" i="7" a="1"/>
  <c r="I571" i="7" s="1"/>
  <c r="I570" i="7"/>
  <c r="I570" i="7" a="1"/>
  <c r="I569" i="7" a="1"/>
  <c r="I569" i="7" s="1"/>
  <c r="I568" i="7" a="1"/>
  <c r="I568" i="7" s="1"/>
  <c r="I567" i="7" a="1"/>
  <c r="I567" i="7" s="1"/>
  <c r="I566" i="7"/>
  <c r="I566" i="7" a="1"/>
  <c r="I565" i="7" a="1"/>
  <c r="I565" i="7" s="1"/>
  <c r="I564" i="7" a="1"/>
  <c r="I564" i="7" s="1"/>
  <c r="I563" i="7" a="1"/>
  <c r="I563" i="7" s="1"/>
  <c r="I562" i="7"/>
  <c r="I562" i="7" a="1"/>
  <c r="I561" i="7" a="1"/>
  <c r="I561" i="7" s="1"/>
  <c r="I560" i="7" a="1"/>
  <c r="I560" i="7" s="1"/>
  <c r="I559" i="7" a="1"/>
  <c r="I559" i="7" s="1"/>
  <c r="I558" i="7"/>
  <c r="I558" i="7" a="1"/>
  <c r="I557" i="7" a="1"/>
  <c r="I557" i="7" s="1"/>
  <c r="I556" i="7" a="1"/>
  <c r="I556" i="7" s="1"/>
  <c r="I555" i="7" a="1"/>
  <c r="I555" i="7" s="1"/>
  <c r="I554" i="7"/>
  <c r="I554" i="7" a="1"/>
  <c r="I553" i="7" a="1"/>
  <c r="I553" i="7" s="1"/>
  <c r="I552" i="7" a="1"/>
  <c r="I552" i="7" s="1"/>
  <c r="I551" i="7" a="1"/>
  <c r="I551" i="7" s="1"/>
  <c r="I550" i="7"/>
  <c r="I550" i="7" a="1"/>
  <c r="I549" i="7" a="1"/>
  <c r="I549" i="7" s="1"/>
  <c r="I548" i="7" a="1"/>
  <c r="I548" i="7" s="1"/>
  <c r="I547" i="7" a="1"/>
  <c r="I547" i="7" s="1"/>
  <c r="I546" i="7"/>
  <c r="I546" i="7" a="1"/>
  <c r="I545" i="7" a="1"/>
  <c r="I545" i="7" s="1"/>
  <c r="I544" i="7" a="1"/>
  <c r="I544" i="7" s="1"/>
  <c r="I543" i="7" a="1"/>
  <c r="I543" i="7" s="1"/>
  <c r="I542" i="7"/>
  <c r="I542" i="7" a="1"/>
  <c r="I541" i="7" a="1"/>
  <c r="I541" i="7" s="1"/>
  <c r="I540" i="7" a="1"/>
  <c r="I540" i="7" s="1"/>
  <c r="I539" i="7" a="1"/>
  <c r="I539" i="7" s="1"/>
  <c r="I538" i="7"/>
  <c r="I538" i="7" a="1"/>
  <c r="I537" i="7" a="1"/>
  <c r="I537" i="7" s="1"/>
  <c r="I536" i="7" a="1"/>
  <c r="I536" i="7" s="1"/>
  <c r="I535" i="7" a="1"/>
  <c r="I535" i="7" s="1"/>
  <c r="I534" i="7"/>
  <c r="I534" i="7" a="1"/>
  <c r="I533" i="7" a="1"/>
  <c r="I533" i="7" s="1"/>
  <c r="I532" i="7" a="1"/>
  <c r="I532" i="7" s="1"/>
  <c r="I531" i="7" a="1"/>
  <c r="I531" i="7" s="1"/>
  <c r="I530" i="7"/>
  <c r="I530" i="7" a="1"/>
  <c r="I529" i="7" a="1"/>
  <c r="I529" i="7" s="1"/>
  <c r="I528" i="7" a="1"/>
  <c r="I528" i="7" s="1"/>
  <c r="I527" i="7" a="1"/>
  <c r="I527" i="7" s="1"/>
  <c r="I526" i="7"/>
  <c r="I526" i="7" a="1"/>
  <c r="I525" i="7" a="1"/>
  <c r="I525" i="7" s="1"/>
  <c r="I524" i="7" a="1"/>
  <c r="I524" i="7" s="1"/>
  <c r="I523" i="7" a="1"/>
  <c r="I523" i="7" s="1"/>
  <c r="I522" i="7"/>
  <c r="I522" i="7" a="1"/>
  <c r="I521" i="7" a="1"/>
  <c r="I521" i="7" s="1"/>
  <c r="I520" i="7" a="1"/>
  <c r="I520" i="7" s="1"/>
  <c r="I519" i="7" a="1"/>
  <c r="I519" i="7" s="1"/>
  <c r="I518" i="7"/>
  <c r="I518" i="7" a="1"/>
  <c r="I517" i="7" a="1"/>
  <c r="I517" i="7" s="1"/>
  <c r="I516" i="7" a="1"/>
  <c r="I516" i="7" s="1"/>
  <c r="I515" i="7" a="1"/>
  <c r="I515" i="7" s="1"/>
  <c r="I514" i="7"/>
  <c r="I514" i="7" a="1"/>
  <c r="I513" i="7" a="1"/>
  <c r="I513" i="7" s="1"/>
  <c r="I512" i="7" a="1"/>
  <c r="I512" i="7" s="1"/>
  <c r="I511" i="7" a="1"/>
  <c r="I511" i="7" s="1"/>
  <c r="I510" i="7"/>
  <c r="I510" i="7" a="1"/>
  <c r="I509" i="7" a="1"/>
  <c r="I509" i="7" s="1"/>
  <c r="I508" i="7" a="1"/>
  <c r="I508" i="7" s="1"/>
  <c r="I507" i="7" a="1"/>
  <c r="I507" i="7" s="1"/>
  <c r="I506" i="7"/>
  <c r="I506" i="7" a="1"/>
  <c r="I505" i="7" a="1"/>
  <c r="I505" i="7" s="1"/>
  <c r="I504" i="7" a="1"/>
  <c r="I504" i="7" s="1"/>
  <c r="I503" i="7" a="1"/>
  <c r="I503" i="7" s="1"/>
  <c r="I502" i="7"/>
  <c r="I502" i="7" a="1"/>
  <c r="I501" i="7" a="1"/>
  <c r="I501" i="7" s="1"/>
  <c r="I500" i="7" a="1"/>
  <c r="I500" i="7" s="1"/>
  <c r="I499" i="7" a="1"/>
  <c r="I499" i="7" s="1"/>
  <c r="I498" i="7"/>
  <c r="I498" i="7" a="1"/>
  <c r="I497" i="7" a="1"/>
  <c r="I497" i="7" s="1"/>
  <c r="I496" i="7" a="1"/>
  <c r="I496" i="7" s="1"/>
  <c r="I495" i="7" a="1"/>
  <c r="I495" i="7" s="1"/>
  <c r="I494" i="7"/>
  <c r="I494" i="7" a="1"/>
  <c r="I493" i="7" a="1"/>
  <c r="I493" i="7" s="1"/>
  <c r="I492" i="7" a="1"/>
  <c r="I492" i="7" s="1"/>
  <c r="I491" i="7" a="1"/>
  <c r="I491" i="7" s="1"/>
  <c r="I490" i="7"/>
  <c r="I490" i="7" a="1"/>
  <c r="I489" i="7" a="1"/>
  <c r="I489" i="7" s="1"/>
  <c r="I488" i="7" a="1"/>
  <c r="I488" i="7" s="1"/>
  <c r="I487" i="7" a="1"/>
  <c r="I487" i="7" s="1"/>
  <c r="I486" i="7"/>
  <c r="I486" i="7" a="1"/>
  <c r="I485" i="7" a="1"/>
  <c r="I485" i="7" s="1"/>
  <c r="I484" i="7" a="1"/>
  <c r="I484" i="7" s="1"/>
  <c r="I483" i="7" a="1"/>
  <c r="I483" i="7" s="1"/>
  <c r="I482" i="7"/>
  <c r="I482" i="7" a="1"/>
  <c r="I481" i="7" a="1"/>
  <c r="I481" i="7" s="1"/>
  <c r="I480" i="7" a="1"/>
  <c r="I480" i="7" s="1"/>
  <c r="I479" i="7" a="1"/>
  <c r="I479" i="7" s="1"/>
  <c r="I478" i="7"/>
  <c r="I478" i="7" a="1"/>
  <c r="I477" i="7" a="1"/>
  <c r="I477" i="7" s="1"/>
  <c r="I476" i="7" a="1"/>
  <c r="I476" i="7" s="1"/>
  <c r="I475" i="7" a="1"/>
  <c r="I475" i="7" s="1"/>
  <c r="I474" i="7"/>
  <c r="I474" i="7" a="1"/>
  <c r="I473" i="7" a="1"/>
  <c r="I473" i="7" s="1"/>
  <c r="I472" i="7" a="1"/>
  <c r="I472" i="7" s="1"/>
  <c r="I471" i="7" a="1"/>
  <c r="I471" i="7" s="1"/>
  <c r="I470" i="7"/>
  <c r="I470" i="7" a="1"/>
  <c r="I469" i="7" a="1"/>
  <c r="I469" i="7" s="1"/>
  <c r="I468" i="7" a="1"/>
  <c r="I468" i="7" s="1"/>
  <c r="I467" i="7" a="1"/>
  <c r="I467" i="7" s="1"/>
  <c r="I466" i="7"/>
  <c r="I466" i="7" a="1"/>
  <c r="I465" i="7" a="1"/>
  <c r="I465" i="7" s="1"/>
  <c r="I464" i="7" a="1"/>
  <c r="I464" i="7" s="1"/>
  <c r="I463" i="7" a="1"/>
  <c r="I463" i="7" s="1"/>
  <c r="I462" i="7"/>
  <c r="I462" i="7" a="1"/>
  <c r="I461" i="7" a="1"/>
  <c r="I461" i="7" s="1"/>
  <c r="I460" i="7" a="1"/>
  <c r="I460" i="7" s="1"/>
  <c r="I459" i="7" a="1"/>
  <c r="I459" i="7" s="1"/>
  <c r="I458" i="7"/>
  <c r="I458" i="7" a="1"/>
  <c r="I457" i="7" a="1"/>
  <c r="I457" i="7" s="1"/>
  <c r="I456" i="7" a="1"/>
  <c r="I456" i="7" s="1"/>
  <c r="I455" i="7" a="1"/>
  <c r="I455" i="7" s="1"/>
  <c r="I454" i="7"/>
  <c r="I454" i="7" a="1"/>
  <c r="I453" i="7" a="1"/>
  <c r="I453" i="7" s="1"/>
  <c r="I452" i="7" a="1"/>
  <c r="I452" i="7" s="1"/>
  <c r="I451" i="7" a="1"/>
  <c r="I451" i="7" s="1"/>
  <c r="I450" i="7"/>
  <c r="I450" i="7" a="1"/>
  <c r="I449" i="7" a="1"/>
  <c r="I449" i="7" s="1"/>
  <c r="I448" i="7" a="1"/>
  <c r="I448" i="7" s="1"/>
  <c r="I447" i="7" a="1"/>
  <c r="I447" i="7" s="1"/>
  <c r="I446" i="7"/>
  <c r="I446" i="7" a="1"/>
  <c r="I445" i="7" a="1"/>
  <c r="I445" i="7" s="1"/>
  <c r="I444" i="7" a="1"/>
  <c r="I444" i="7" s="1"/>
  <c r="I443" i="7" a="1"/>
  <c r="I443" i="7" s="1"/>
  <c r="I442" i="7"/>
  <c r="I442" i="7" a="1"/>
  <c r="I441" i="7" a="1"/>
  <c r="I441" i="7" s="1"/>
  <c r="I440" i="7" a="1"/>
  <c r="I440" i="7" s="1"/>
  <c r="I439" i="7" a="1"/>
  <c r="I439" i="7" s="1"/>
  <c r="I438" i="7"/>
  <c r="I438" i="7" a="1"/>
  <c r="I437" i="7" a="1"/>
  <c r="I437" i="7" s="1"/>
  <c r="I436" i="7" a="1"/>
  <c r="I436" i="7" s="1"/>
  <c r="I435" i="7" a="1"/>
  <c r="I435" i="7" s="1"/>
  <c r="I434" i="7"/>
  <c r="I434" i="7" a="1"/>
  <c r="I433" i="7" a="1"/>
  <c r="I433" i="7" s="1"/>
  <c r="I432" i="7" a="1"/>
  <c r="I432" i="7" s="1"/>
  <c r="I431" i="7" a="1"/>
  <c r="I431" i="7" s="1"/>
  <c r="I430" i="7"/>
  <c r="I430" i="7" a="1"/>
  <c r="I429" i="7" a="1"/>
  <c r="I429" i="7" s="1"/>
  <c r="I428" i="7" a="1"/>
  <c r="I428" i="7" s="1"/>
  <c r="I427" i="7" a="1"/>
  <c r="I427" i="7" s="1"/>
  <c r="I426" i="7"/>
  <c r="I426" i="7" a="1"/>
  <c r="I425" i="7" a="1"/>
  <c r="I425" i="7" s="1"/>
  <c r="I424" i="7" a="1"/>
  <c r="I424" i="7" s="1"/>
  <c r="I423" i="7" a="1"/>
  <c r="I423" i="7" s="1"/>
  <c r="I422" i="7"/>
  <c r="I422" i="7" a="1"/>
  <c r="I421" i="7" a="1"/>
  <c r="I421" i="7" s="1"/>
  <c r="I420" i="7" a="1"/>
  <c r="I420" i="7" s="1"/>
  <c r="I419" i="7" a="1"/>
  <c r="I419" i="7" s="1"/>
  <c r="I418" i="7"/>
  <c r="I418" i="7" a="1"/>
  <c r="I417" i="7" a="1"/>
  <c r="I417" i="7" s="1"/>
  <c r="I416" i="7" a="1"/>
  <c r="I416" i="7" s="1"/>
  <c r="I415" i="7" a="1"/>
  <c r="I415" i="7" s="1"/>
  <c r="I414" i="7"/>
  <c r="I414" i="7" a="1"/>
  <c r="I413" i="7" a="1"/>
  <c r="I413" i="7" s="1"/>
  <c r="I412" i="7" a="1"/>
  <c r="I412" i="7" s="1"/>
  <c r="I411" i="7" a="1"/>
  <c r="I411" i="7" s="1"/>
  <c r="I410" i="7"/>
  <c r="I410" i="7" a="1"/>
  <c r="I409" i="7" a="1"/>
  <c r="I409" i="7" s="1"/>
  <c r="I408" i="7" a="1"/>
  <c r="I408" i="7" s="1"/>
  <c r="I407" i="7" a="1"/>
  <c r="I407" i="7" s="1"/>
  <c r="I406" i="7"/>
  <c r="I406" i="7" a="1"/>
  <c r="I405" i="7" a="1"/>
  <c r="I405" i="7" s="1"/>
  <c r="I404" i="7" a="1"/>
  <c r="I404" i="7" s="1"/>
  <c r="I403" i="7" a="1"/>
  <c r="I403" i="7" s="1"/>
  <c r="I402" i="7"/>
  <c r="I402" i="7" a="1"/>
  <c r="I401" i="7" a="1"/>
  <c r="I401" i="7" s="1"/>
  <c r="I400" i="7" a="1"/>
  <c r="I400" i="7" s="1"/>
  <c r="I399" i="7" a="1"/>
  <c r="I399" i="7" s="1"/>
  <c r="I398" i="7"/>
  <c r="I398" i="7" a="1"/>
  <c r="I397" i="7" a="1"/>
  <c r="I397" i="7" s="1"/>
  <c r="I396" i="7" a="1"/>
  <c r="I396" i="7" s="1"/>
  <c r="I395" i="7" a="1"/>
  <c r="I395" i="7" s="1"/>
  <c r="I394" i="7"/>
  <c r="I394" i="7" a="1"/>
  <c r="I393" i="7" a="1"/>
  <c r="I393" i="7" s="1"/>
  <c r="I392" i="7" a="1"/>
  <c r="I392" i="7" s="1"/>
  <c r="I391" i="7" a="1"/>
  <c r="I391" i="7" s="1"/>
  <c r="I390" i="7"/>
  <c r="I390" i="7" a="1"/>
  <c r="I389" i="7" a="1"/>
  <c r="I389" i="7" s="1"/>
  <c r="I388" i="7" a="1"/>
  <c r="I388" i="7" s="1"/>
  <c r="I387" i="7" a="1"/>
  <c r="I387" i="7" s="1"/>
  <c r="I386" i="7"/>
  <c r="I386" i="7" a="1"/>
  <c r="I385" i="7" a="1"/>
  <c r="I385" i="7" s="1"/>
  <c r="I384" i="7" a="1"/>
  <c r="I384" i="7" s="1"/>
  <c r="I383" i="7" a="1"/>
  <c r="I383" i="7" s="1"/>
  <c r="I382" i="7"/>
  <c r="I382" i="7" a="1"/>
  <c r="I381" i="7" a="1"/>
  <c r="I381" i="7" s="1"/>
  <c r="I380" i="7" a="1"/>
  <c r="I380" i="7" s="1"/>
  <c r="I379" i="7" a="1"/>
  <c r="I379" i="7" s="1"/>
  <c r="I378" i="7"/>
  <c r="I378" i="7" a="1"/>
  <c r="I377" i="7" a="1"/>
  <c r="I377" i="7" s="1"/>
  <c r="I376" i="7" a="1"/>
  <c r="I376" i="7" s="1"/>
  <c r="I375" i="7" a="1"/>
  <c r="I375" i="7" s="1"/>
  <c r="I374" i="7"/>
  <c r="I374" i="7" a="1"/>
  <c r="I373" i="7" a="1"/>
  <c r="I373" i="7" s="1"/>
  <c r="I372" i="7" a="1"/>
  <c r="I372" i="7" s="1"/>
  <c r="I371" i="7" a="1"/>
  <c r="I371" i="7" s="1"/>
  <c r="I370" i="7"/>
  <c r="I370" i="7" a="1"/>
  <c r="I369" i="7" a="1"/>
  <c r="I369" i="7" s="1"/>
  <c r="I368" i="7" a="1"/>
  <c r="I368" i="7" s="1"/>
  <c r="I367" i="7" a="1"/>
  <c r="I367" i="7" s="1"/>
  <c r="I366" i="7"/>
  <c r="I366" i="7" a="1"/>
  <c r="I365" i="7" a="1"/>
  <c r="I365" i="7" s="1"/>
  <c r="I364" i="7" a="1"/>
  <c r="I364" i="7" s="1"/>
  <c r="I363" i="7" a="1"/>
  <c r="I363" i="7" s="1"/>
  <c r="I362" i="7"/>
  <c r="I362" i="7" a="1"/>
  <c r="I361" i="7" a="1"/>
  <c r="I361" i="7" s="1"/>
  <c r="I360" i="7" a="1"/>
  <c r="I360" i="7" s="1"/>
  <c r="I359" i="7" a="1"/>
  <c r="I359" i="7" s="1"/>
  <c r="I358" i="7"/>
  <c r="I358" i="7" a="1"/>
  <c r="I357" i="7" a="1"/>
  <c r="I357" i="7" s="1"/>
  <c r="I356" i="7" a="1"/>
  <c r="I356" i="7" s="1"/>
  <c r="I355" i="7" a="1"/>
  <c r="I355" i="7" s="1"/>
  <c r="I354" i="7"/>
  <c r="I354" i="7" a="1"/>
  <c r="I353" i="7" a="1"/>
  <c r="I353" i="7" s="1"/>
  <c r="I352" i="7" a="1"/>
  <c r="I352" i="7" s="1"/>
  <c r="I351" i="7" a="1"/>
  <c r="I351" i="7" s="1"/>
  <c r="I350" i="7"/>
  <c r="I350" i="7" a="1"/>
  <c r="I349" i="7" a="1"/>
  <c r="I349" i="7" s="1"/>
  <c r="I348" i="7" a="1"/>
  <c r="I348" i="7" s="1"/>
  <c r="I347" i="7" a="1"/>
  <c r="I347" i="7" s="1"/>
  <c r="I346" i="7"/>
  <c r="I346" i="7" a="1"/>
  <c r="I345" i="7" a="1"/>
  <c r="I345" i="7" s="1"/>
  <c r="I344" i="7" a="1"/>
  <c r="I344" i="7" s="1"/>
  <c r="I343" i="7" a="1"/>
  <c r="I343" i="7" s="1"/>
  <c r="I342" i="7"/>
  <c r="I342" i="7" a="1"/>
  <c r="I341" i="7" a="1"/>
  <c r="I341" i="7" s="1"/>
  <c r="I340" i="7" a="1"/>
  <c r="I340" i="7" s="1"/>
  <c r="I339" i="7" a="1"/>
  <c r="I339" i="7" s="1"/>
  <c r="I338" i="7"/>
  <c r="I338" i="7" a="1"/>
  <c r="I337" i="7" a="1"/>
  <c r="I337" i="7" s="1"/>
  <c r="I336" i="7" a="1"/>
  <c r="I336" i="7" s="1"/>
  <c r="I335" i="7" a="1"/>
  <c r="I335" i="7" s="1"/>
  <c r="I334" i="7"/>
  <c r="I334" i="7" a="1"/>
  <c r="I333" i="7" a="1"/>
  <c r="I333" i="7" s="1"/>
  <c r="I332" i="7" a="1"/>
  <c r="I332" i="7" s="1"/>
  <c r="I331" i="7" a="1"/>
  <c r="I331" i="7" s="1"/>
  <c r="I330" i="7"/>
  <c r="I330" i="7" a="1"/>
  <c r="I329" i="7" a="1"/>
  <c r="I329" i="7" s="1"/>
  <c r="I328" i="7" a="1"/>
  <c r="I328" i="7" s="1"/>
  <c r="I327" i="7" a="1"/>
  <c r="I327" i="7" s="1"/>
  <c r="I326" i="7"/>
  <c r="I326" i="7" a="1"/>
  <c r="I325" i="7" a="1"/>
  <c r="I325" i="7" s="1"/>
  <c r="I324" i="7" a="1"/>
  <c r="I324" i="7" s="1"/>
  <c r="I323" i="7" a="1"/>
  <c r="I323" i="7" s="1"/>
  <c r="I322" i="7"/>
  <c r="I322" i="7" a="1"/>
  <c r="I321" i="7" a="1"/>
  <c r="I321" i="7" s="1"/>
  <c r="I320" i="7" a="1"/>
  <c r="I320" i="7" s="1"/>
  <c r="I319" i="7" a="1"/>
  <c r="I319" i="7" s="1"/>
  <c r="I318" i="7"/>
  <c r="I318" i="7" a="1"/>
  <c r="I317" i="7" a="1"/>
  <c r="I317" i="7" s="1"/>
  <c r="I316" i="7" a="1"/>
  <c r="I316" i="7" s="1"/>
  <c r="I315" i="7" a="1"/>
  <c r="I315" i="7" s="1"/>
  <c r="I314" i="7"/>
  <c r="I314" i="7" a="1"/>
  <c r="I313" i="7" a="1"/>
  <c r="I313" i="7" s="1"/>
  <c r="I312" i="7" a="1"/>
  <c r="I312" i="7" s="1"/>
  <c r="I311" i="7" a="1"/>
  <c r="I311" i="7" s="1"/>
  <c r="I310" i="7"/>
  <c r="I310" i="7" a="1"/>
  <c r="I309" i="7" a="1"/>
  <c r="I309" i="7" s="1"/>
  <c r="I308" i="7" a="1"/>
  <c r="I308" i="7" s="1"/>
  <c r="I307" i="7" a="1"/>
  <c r="I307" i="7" s="1"/>
  <c r="I306" i="7"/>
  <c r="I306" i="7" a="1"/>
  <c r="I305" i="7" a="1"/>
  <c r="I305" i="7" s="1"/>
  <c r="I304" i="7" a="1"/>
  <c r="I304" i="7" s="1"/>
  <c r="I303" i="7" a="1"/>
  <c r="I303" i="7" s="1"/>
  <c r="I302" i="7"/>
  <c r="I302" i="7" a="1"/>
  <c r="I301" i="7" a="1"/>
  <c r="I301" i="7" s="1"/>
  <c r="I300" i="7" a="1"/>
  <c r="I300" i="7" s="1"/>
  <c r="I299" i="7" a="1"/>
  <c r="I299" i="7" s="1"/>
  <c r="I298" i="7"/>
  <c r="I298" i="7" a="1"/>
  <c r="I297" i="7" a="1"/>
  <c r="I297" i="7" s="1"/>
  <c r="I296" i="7" a="1"/>
  <c r="I296" i="7" s="1"/>
  <c r="I295" i="7" a="1"/>
  <c r="I295" i="7" s="1"/>
  <c r="I294" i="7"/>
  <c r="I294" i="7" a="1"/>
  <c r="I293" i="7" a="1"/>
  <c r="I293" i="7" s="1"/>
  <c r="I292" i="7" a="1"/>
  <c r="I292" i="7" s="1"/>
  <c r="I291" i="7" a="1"/>
  <c r="I291" i="7" s="1"/>
  <c r="I290" i="7"/>
  <c r="I290" i="7" a="1"/>
  <c r="I289" i="7" a="1"/>
  <c r="I289" i="7" s="1"/>
  <c r="I288" i="7" a="1"/>
  <c r="I288" i="7" s="1"/>
  <c r="I287" i="7" a="1"/>
  <c r="I287" i="7" s="1"/>
  <c r="I286" i="7"/>
  <c r="I286" i="7" a="1"/>
  <c r="I285" i="7" a="1"/>
  <c r="I285" i="7" s="1"/>
  <c r="I284" i="7" a="1"/>
  <c r="I284" i="7" s="1"/>
  <c r="I283" i="7" a="1"/>
  <c r="I283" i="7" s="1"/>
  <c r="I282" i="7"/>
  <c r="I282" i="7" a="1"/>
  <c r="I281" i="7" a="1"/>
  <c r="I281" i="7" s="1"/>
  <c r="I280" i="7" a="1"/>
  <c r="I280" i="7" s="1"/>
  <c r="I279" i="7" a="1"/>
  <c r="I279" i="7" s="1"/>
  <c r="I278" i="7"/>
  <c r="I278" i="7" a="1"/>
  <c r="I277" i="7" a="1"/>
  <c r="I277" i="7" s="1"/>
  <c r="I276" i="7" a="1"/>
  <c r="I276" i="7" s="1"/>
  <c r="I275" i="7" a="1"/>
  <c r="I275" i="7" s="1"/>
  <c r="I274" i="7"/>
  <c r="I274" i="7" a="1"/>
  <c r="I273" i="7" a="1"/>
  <c r="I273" i="7" s="1"/>
  <c r="I272" i="7" a="1"/>
  <c r="I272" i="7" s="1"/>
  <c r="I271" i="7" a="1"/>
  <c r="I271" i="7" s="1"/>
  <c r="I270" i="7"/>
  <c r="I270" i="7" a="1"/>
  <c r="I269" i="7" a="1"/>
  <c r="I269" i="7" s="1"/>
  <c r="I268" i="7" a="1"/>
  <c r="I268" i="7" s="1"/>
  <c r="I267" i="7" a="1"/>
  <c r="I267" i="7" s="1"/>
  <c r="I266" i="7"/>
  <c r="I266" i="7" a="1"/>
  <c r="I265" i="7" a="1"/>
  <c r="I265" i="7" s="1"/>
  <c r="I264" i="7" a="1"/>
  <c r="I264" i="7" s="1"/>
  <c r="I263" i="7" a="1"/>
  <c r="I263" i="7" s="1"/>
  <c r="I262" i="7"/>
  <c r="I262" i="7" a="1"/>
  <c r="I261" i="7" a="1"/>
  <c r="I261" i="7" s="1"/>
  <c r="I260" i="7" a="1"/>
  <c r="I260" i="7" s="1"/>
  <c r="I259" i="7" a="1"/>
  <c r="I259" i="7" s="1"/>
  <c r="I258" i="7"/>
  <c r="I258" i="7" a="1"/>
  <c r="I257" i="7" a="1"/>
  <c r="I257" i="7" s="1"/>
  <c r="I256" i="7" a="1"/>
  <c r="I256" i="7" s="1"/>
  <c r="I255" i="7" a="1"/>
  <c r="I255" i="7" s="1"/>
  <c r="I254" i="7"/>
  <c r="I254" i="7" a="1"/>
  <c r="I253" i="7" a="1"/>
  <c r="I253" i="7" s="1"/>
  <c r="I252" i="7" a="1"/>
  <c r="I252" i="7" s="1"/>
  <c r="I251" i="7" a="1"/>
  <c r="I251" i="7" s="1"/>
  <c r="I250" i="7"/>
  <c r="I250" i="7" a="1"/>
  <c r="I249" i="7" a="1"/>
  <c r="I249" i="7" s="1"/>
  <c r="I248" i="7" a="1"/>
  <c r="I248" i="7" s="1"/>
  <c r="I247" i="7" a="1"/>
  <c r="I247" i="7" s="1"/>
  <c r="I246" i="7"/>
  <c r="I246" i="7" a="1"/>
  <c r="I245" i="7" a="1"/>
  <c r="I245" i="7" s="1"/>
  <c r="I244" i="7" a="1"/>
  <c r="I244" i="7" s="1"/>
  <c r="I243" i="7" a="1"/>
  <c r="I243" i="7" s="1"/>
  <c r="I242" i="7"/>
  <c r="I242" i="7" a="1"/>
  <c r="I241" i="7" a="1"/>
  <c r="I241" i="7" s="1"/>
  <c r="I240" i="7" a="1"/>
  <c r="I240" i="7" s="1"/>
  <c r="I239" i="7" a="1"/>
  <c r="I239" i="7" s="1"/>
  <c r="I238" i="7"/>
  <c r="I238" i="7" a="1"/>
  <c r="I237" i="7" a="1"/>
  <c r="I237" i="7" s="1"/>
  <c r="I236" i="7" a="1"/>
  <c r="I236" i="7" s="1"/>
  <c r="I235" i="7" a="1"/>
  <c r="I235" i="7" s="1"/>
  <c r="I234" i="7"/>
  <c r="I234" i="7" a="1"/>
  <c r="I233" i="7" a="1"/>
  <c r="I233" i="7" s="1"/>
  <c r="I232" i="7" a="1"/>
  <c r="I232" i="7" s="1"/>
  <c r="I231" i="7" a="1"/>
  <c r="I231" i="7" s="1"/>
  <c r="I230" i="7"/>
  <c r="I230" i="7" a="1"/>
  <c r="I229" i="7" a="1"/>
  <c r="I229" i="7" s="1"/>
  <c r="I228" i="7" a="1"/>
  <c r="I228" i="7" s="1"/>
  <c r="I227" i="7" a="1"/>
  <c r="I227" i="7" s="1"/>
  <c r="I226" i="7"/>
  <c r="I226" i="7" a="1"/>
  <c r="I225" i="7" a="1"/>
  <c r="I225" i="7" s="1"/>
  <c r="I224" i="7" a="1"/>
  <c r="I224" i="7" s="1"/>
  <c r="I223" i="7" a="1"/>
  <c r="I223" i="7" s="1"/>
  <c r="I222" i="7"/>
  <c r="I222" i="7" a="1"/>
  <c r="I221" i="7" a="1"/>
  <c r="I221" i="7" s="1"/>
  <c r="I220" i="7" a="1"/>
  <c r="I220" i="7" s="1"/>
  <c r="I219" i="7" a="1"/>
  <c r="I219" i="7" s="1"/>
  <c r="I218" i="7"/>
  <c r="I218" i="7" a="1"/>
  <c r="I217" i="7" a="1"/>
  <c r="I217" i="7" s="1"/>
  <c r="I216" i="7" a="1"/>
  <c r="I216" i="7" s="1"/>
  <c r="I215" i="7" a="1"/>
  <c r="I215" i="7" s="1"/>
  <c r="I214" i="7"/>
  <c r="I214" i="7" a="1"/>
  <c r="I213" i="7" a="1"/>
  <c r="I213" i="7" s="1"/>
  <c r="I212" i="7" a="1"/>
  <c r="I212" i="7" s="1"/>
  <c r="I211" i="7" a="1"/>
  <c r="I211" i="7" s="1"/>
  <c r="I210" i="7"/>
  <c r="I210" i="7" a="1"/>
  <c r="I209" i="7" a="1"/>
  <c r="I209" i="7" s="1"/>
  <c r="I208" i="7" a="1"/>
  <c r="I208" i="7" s="1"/>
  <c r="I207" i="7" a="1"/>
  <c r="I207" i="7" s="1"/>
  <c r="I206" i="7"/>
  <c r="I206" i="7" a="1"/>
  <c r="I205" i="7" a="1"/>
  <c r="I205" i="7" s="1"/>
  <c r="I204" i="7" a="1"/>
  <c r="I204" i="7" s="1"/>
  <c r="I203" i="7" a="1"/>
  <c r="I203" i="7" s="1"/>
  <c r="I202" i="7"/>
  <c r="I202" i="7" a="1"/>
  <c r="I201" i="7" a="1"/>
  <c r="I201" i="7" s="1"/>
  <c r="I200" i="7" a="1"/>
  <c r="I200" i="7" s="1"/>
  <c r="I199" i="7" a="1"/>
  <c r="I199" i="7" s="1"/>
  <c r="I198" i="7"/>
  <c r="I198" i="7" a="1"/>
  <c r="I197" i="7" a="1"/>
  <c r="I197" i="7" s="1"/>
  <c r="I196" i="7" a="1"/>
  <c r="I196" i="7" s="1"/>
  <c r="I195" i="7" a="1"/>
  <c r="I195" i="7" s="1"/>
  <c r="I194" i="7"/>
  <c r="I194" i="7" a="1"/>
  <c r="I193" i="7" a="1"/>
  <c r="I193" i="7" s="1"/>
  <c r="I192" i="7" a="1"/>
  <c r="I192" i="7" s="1"/>
  <c r="I191" i="7" a="1"/>
  <c r="I191" i="7" s="1"/>
  <c r="I190" i="7"/>
  <c r="I190" i="7" a="1"/>
  <c r="I189" i="7" a="1"/>
  <c r="I189" i="7" s="1"/>
  <c r="I188" i="7" a="1"/>
  <c r="I188" i="7" s="1"/>
  <c r="I187" i="7" a="1"/>
  <c r="I187" i="7" s="1"/>
  <c r="I186" i="7"/>
  <c r="I186" i="7" a="1"/>
  <c r="I185" i="7" a="1"/>
  <c r="I185" i="7" s="1"/>
  <c r="I184" i="7" a="1"/>
  <c r="I184" i="7" s="1"/>
  <c r="I183" i="7" a="1"/>
  <c r="I183" i="7" s="1"/>
  <c r="I182" i="7"/>
  <c r="I182" i="7" a="1"/>
  <c r="I181" i="7" a="1"/>
  <c r="I181" i="7" s="1"/>
  <c r="I180" i="7" a="1"/>
  <c r="I180" i="7" s="1"/>
  <c r="I179" i="7" a="1"/>
  <c r="I179" i="7" s="1"/>
  <c r="I178" i="7"/>
  <c r="I178" i="7" a="1"/>
  <c r="I177" i="7" a="1"/>
  <c r="I177" i="7" s="1"/>
  <c r="I176" i="7" a="1"/>
  <c r="I176" i="7" s="1"/>
  <c r="I175" i="7" a="1"/>
  <c r="I175" i="7" s="1"/>
  <c r="I174" i="7"/>
  <c r="I174" i="7" a="1"/>
  <c r="I173" i="7" a="1"/>
  <c r="I173" i="7" s="1"/>
  <c r="I172" i="7" a="1"/>
  <c r="I172" i="7" s="1"/>
  <c r="I171" i="7" a="1"/>
  <c r="I171" i="7" s="1"/>
  <c r="I170" i="7"/>
  <c r="I170" i="7" a="1"/>
  <c r="I169" i="7" a="1"/>
  <c r="I169" i="7" s="1"/>
  <c r="I168" i="7" a="1"/>
  <c r="I168" i="7" s="1"/>
  <c r="I167" i="7" a="1"/>
  <c r="I167" i="7" s="1"/>
  <c r="I166" i="7"/>
  <c r="I166" i="7" a="1"/>
  <c r="I165" i="7" a="1"/>
  <c r="I165" i="7" s="1"/>
  <c r="I164" i="7" a="1"/>
  <c r="I164" i="7" s="1"/>
  <c r="I163" i="7" a="1"/>
  <c r="I163" i="7" s="1"/>
  <c r="I162" i="7"/>
  <c r="I162" i="7" a="1"/>
  <c r="I161" i="7" a="1"/>
  <c r="I161" i="7" s="1"/>
  <c r="I160" i="7" a="1"/>
  <c r="I160" i="7" s="1"/>
  <c r="I159" i="7" a="1"/>
  <c r="I159" i="7" s="1"/>
  <c r="I158" i="7"/>
  <c r="I158" i="7" a="1"/>
  <c r="I157" i="7" a="1"/>
  <c r="I157" i="7" s="1"/>
  <c r="I156" i="7" a="1"/>
  <c r="I156" i="7" s="1"/>
  <c r="I155" i="7" a="1"/>
  <c r="I155" i="7" s="1"/>
  <c r="I154" i="7"/>
  <c r="I154" i="7" a="1"/>
  <c r="I153" i="7" a="1"/>
  <c r="I153" i="7" s="1"/>
  <c r="I152" i="7" a="1"/>
  <c r="I152" i="7" s="1"/>
  <c r="I151" i="7" a="1"/>
  <c r="I151" i="7" s="1"/>
  <c r="I150" i="7"/>
  <c r="I150" i="7" a="1"/>
  <c r="I149" i="7" a="1"/>
  <c r="I149" i="7" s="1"/>
  <c r="I148" i="7" a="1"/>
  <c r="I148" i="7" s="1"/>
  <c r="I147" i="7" a="1"/>
  <c r="I147" i="7" s="1"/>
  <c r="I146" i="7"/>
  <c r="I146" i="7" a="1"/>
  <c r="I145" i="7" a="1"/>
  <c r="I145" i="7" s="1"/>
  <c r="I144" i="7" a="1"/>
  <c r="I144" i="7" s="1"/>
  <c r="I143" i="7" a="1"/>
  <c r="I143" i="7" s="1"/>
  <c r="I142" i="7"/>
  <c r="I142" i="7" a="1"/>
  <c r="I141" i="7" a="1"/>
  <c r="I141" i="7" s="1"/>
  <c r="I140" i="7" a="1"/>
  <c r="I140" i="7" s="1"/>
  <c r="I139" i="7" a="1"/>
  <c r="I139" i="7" s="1"/>
  <c r="I138" i="7"/>
  <c r="I138" i="7" a="1"/>
  <c r="I137" i="7" a="1"/>
  <c r="I137" i="7" s="1"/>
  <c r="I136" i="7" a="1"/>
  <c r="I136" i="7" s="1"/>
  <c r="I135" i="7" a="1"/>
  <c r="I135" i="7" s="1"/>
  <c r="I134" i="7"/>
  <c r="I134" i="7" a="1"/>
  <c r="I133" i="7" a="1"/>
  <c r="I133" i="7" s="1"/>
  <c r="I132" i="7" a="1"/>
  <c r="I132" i="7" s="1"/>
  <c r="I131" i="7" a="1"/>
  <c r="I131" i="7" s="1"/>
  <c r="I130" i="7"/>
  <c r="I130" i="7" a="1"/>
  <c r="I129" i="7" a="1"/>
  <c r="I129" i="7" s="1"/>
  <c r="I128" i="7" a="1"/>
  <c r="I128" i="7" s="1"/>
  <c r="I127" i="7" a="1"/>
  <c r="I127" i="7" s="1"/>
  <c r="I126" i="7"/>
  <c r="I126" i="7" a="1"/>
  <c r="I125" i="7" a="1"/>
  <c r="I125" i="7" s="1"/>
  <c r="I124" i="7" a="1"/>
  <c r="I124" i="7" s="1"/>
  <c r="I123" i="7" a="1"/>
  <c r="I123" i="7" s="1"/>
  <c r="I122" i="7"/>
  <c r="I122" i="7" a="1"/>
  <c r="I121" i="7" a="1"/>
  <c r="I121" i="7" s="1"/>
  <c r="I120" i="7" a="1"/>
  <c r="I120" i="7" s="1"/>
  <c r="I119" i="7" a="1"/>
  <c r="I119" i="7" s="1"/>
  <c r="I118" i="7"/>
  <c r="I118" i="7" a="1"/>
  <c r="I117" i="7" a="1"/>
  <c r="I117" i="7" s="1"/>
  <c r="I116" i="7" a="1"/>
  <c r="I116" i="7" s="1"/>
  <c r="I115" i="7" a="1"/>
  <c r="I115" i="7" s="1"/>
  <c r="I114" i="7"/>
  <c r="I114" i="7" a="1"/>
  <c r="I113" i="7" a="1"/>
  <c r="I113" i="7" s="1"/>
  <c r="I112" i="7" a="1"/>
  <c r="I112" i="7" s="1"/>
  <c r="I111" i="7" a="1"/>
  <c r="I111" i="7" s="1"/>
  <c r="I110" i="7"/>
  <c r="I110" i="7" a="1"/>
  <c r="I109" i="7" a="1"/>
  <c r="I109" i="7" s="1"/>
  <c r="I108" i="7" a="1"/>
  <c r="I108" i="7" s="1"/>
  <c r="I107" i="7" a="1"/>
  <c r="I107" i="7" s="1"/>
  <c r="I106" i="7"/>
  <c r="I106" i="7" a="1"/>
  <c r="I105" i="7" a="1"/>
  <c r="I105" i="7" s="1"/>
  <c r="I104" i="7" a="1"/>
  <c r="I104" i="7" s="1"/>
  <c r="I103" i="7" a="1"/>
  <c r="I103" i="7" s="1"/>
  <c r="I102" i="7"/>
  <c r="I102" i="7" a="1"/>
  <c r="I101" i="7" a="1"/>
  <c r="I101" i="7" s="1"/>
  <c r="I100" i="7" a="1"/>
  <c r="I100" i="7" s="1"/>
  <c r="I99" i="7" a="1"/>
  <c r="I99" i="7" s="1"/>
  <c r="I98" i="7"/>
  <c r="I98" i="7" a="1"/>
  <c r="I97" i="7" a="1"/>
  <c r="I97" i="7" s="1"/>
  <c r="I96" i="7" a="1"/>
  <c r="I96" i="7" s="1"/>
  <c r="I95" i="7" a="1"/>
  <c r="I95" i="7" s="1"/>
  <c r="I94" i="7"/>
  <c r="I94" i="7" a="1"/>
  <c r="I93" i="7" a="1"/>
  <c r="I93" i="7" s="1"/>
  <c r="I92" i="7" a="1"/>
  <c r="I92" i="7" s="1"/>
  <c r="I91" i="7" a="1"/>
  <c r="I91" i="7" s="1"/>
  <c r="I90" i="7"/>
  <c r="I90" i="7" a="1"/>
  <c r="I89" i="7" a="1"/>
  <c r="I89" i="7" s="1"/>
  <c r="I88" i="7" a="1"/>
  <c r="I88" i="7" s="1"/>
  <c r="I87" i="7" a="1"/>
  <c r="I87" i="7" s="1"/>
  <c r="I86" i="7"/>
  <c r="I86" i="7" a="1"/>
  <c r="I85" i="7" a="1"/>
  <c r="I85" i="7" s="1"/>
  <c r="I84" i="7" a="1"/>
  <c r="I84" i="7" s="1"/>
  <c r="I83" i="7" a="1"/>
  <c r="I83" i="7" s="1"/>
  <c r="I82" i="7"/>
  <c r="I82" i="7" a="1"/>
  <c r="I81" i="7" a="1"/>
  <c r="I81" i="7" s="1"/>
  <c r="I80" i="7" a="1"/>
  <c r="I80" i="7" s="1"/>
  <c r="I79" i="7" a="1"/>
  <c r="I79" i="7" s="1"/>
  <c r="I78" i="7"/>
  <c r="I78" i="7" a="1"/>
  <c r="I77" i="7" a="1"/>
  <c r="I77" i="7" s="1"/>
  <c r="I76" i="7" a="1"/>
  <c r="I76" i="7" s="1"/>
  <c r="I75" i="7" a="1"/>
  <c r="I75" i="7" s="1"/>
  <c r="I74" i="7"/>
  <c r="I74" i="7" a="1"/>
  <c r="I73" i="7" a="1"/>
  <c r="I73" i="7" s="1"/>
  <c r="I72" i="7" a="1"/>
  <c r="I72" i="7" s="1"/>
  <c r="I71" i="7" a="1"/>
  <c r="I71" i="7" s="1"/>
  <c r="I70" i="7"/>
  <c r="I70" i="7" a="1"/>
  <c r="I69" i="7" a="1"/>
  <c r="I69" i="7" s="1"/>
  <c r="I68" i="7" a="1"/>
  <c r="I68" i="7" s="1"/>
  <c r="I67" i="7" a="1"/>
  <c r="I67" i="7" s="1"/>
  <c r="I66" i="7"/>
  <c r="I66" i="7" a="1"/>
  <c r="I65" i="7" a="1"/>
  <c r="I65" i="7" s="1"/>
  <c r="I64" i="7" a="1"/>
  <c r="I64" i="7" s="1"/>
  <c r="I63" i="7" a="1"/>
  <c r="I63" i="7" s="1"/>
  <c r="I62" i="7"/>
  <c r="I62" i="7" a="1"/>
  <c r="I61" i="7" a="1"/>
  <c r="I61" i="7" s="1"/>
  <c r="I60" i="7" a="1"/>
  <c r="I60" i="7" s="1"/>
  <c r="I59" i="7" a="1"/>
  <c r="I59" i="7" s="1"/>
  <c r="I58" i="7"/>
  <c r="I58" i="7" a="1"/>
  <c r="I57" i="7" a="1"/>
  <c r="I57" i="7" s="1"/>
  <c r="I56" i="7" a="1"/>
  <c r="I56" i="7" s="1"/>
  <c r="I55" i="7" a="1"/>
  <c r="I55" i="7" s="1"/>
  <c r="I54" i="7"/>
  <c r="I54" i="7" a="1"/>
  <c r="I53" i="7" a="1"/>
  <c r="I53" i="7" s="1"/>
  <c r="I52" i="7" a="1"/>
  <c r="I52" i="7" s="1"/>
  <c r="I51" i="7" a="1"/>
  <c r="I51" i="7" s="1"/>
  <c r="I50" i="7"/>
  <c r="I50" i="7" a="1"/>
  <c r="I49" i="7" a="1"/>
  <c r="I49" i="7" s="1"/>
  <c r="I48" i="7" a="1"/>
  <c r="I48" i="7" s="1"/>
  <c r="I47" i="7" a="1"/>
  <c r="I47" i="7" s="1"/>
  <c r="I46" i="7"/>
  <c r="I46" i="7" a="1"/>
  <c r="I45" i="7" a="1"/>
  <c r="I45" i="7" s="1"/>
  <c r="I44" i="7" a="1"/>
  <c r="I44" i="7" s="1"/>
  <c r="I43" i="7" a="1"/>
  <c r="I43" i="7" s="1"/>
  <c r="I42" i="7"/>
  <c r="I42" i="7" a="1"/>
  <c r="I41" i="7" a="1"/>
  <c r="I41" i="7" s="1"/>
  <c r="I40" i="7" a="1"/>
  <c r="I40" i="7" s="1"/>
  <c r="I39" i="7" a="1"/>
  <c r="I39" i="7" s="1"/>
  <c r="I38" i="7"/>
  <c r="I38" i="7" a="1"/>
  <c r="I37" i="7" a="1"/>
  <c r="I37" i="7" s="1"/>
  <c r="I36" i="7" a="1"/>
  <c r="I36" i="7" s="1"/>
  <c r="I35" i="7" a="1"/>
  <c r="I35" i="7" s="1"/>
  <c r="I34" i="7"/>
  <c r="I34" i="7" a="1"/>
  <c r="I33" i="7" a="1"/>
  <c r="I33" i="7" s="1"/>
  <c r="I32" i="7" a="1"/>
  <c r="I32" i="7" s="1"/>
  <c r="I31" i="7" a="1"/>
  <c r="I31" i="7" s="1"/>
  <c r="I30" i="7"/>
  <c r="I30" i="7" a="1"/>
  <c r="I29" i="7" a="1"/>
  <c r="I29" i="7" s="1"/>
  <c r="I28" i="7" a="1"/>
  <c r="I28" i="7" s="1"/>
  <c r="I27" i="7" a="1"/>
  <c r="I27" i="7" s="1"/>
  <c r="I26" i="7"/>
  <c r="I26" i="7" a="1"/>
  <c r="I25" i="7" a="1"/>
  <c r="I25" i="7" s="1"/>
  <c r="I24" i="7" a="1"/>
  <c r="I24" i="7" s="1"/>
  <c r="I23" i="7" a="1"/>
  <c r="I23" i="7" s="1"/>
  <c r="I22" i="7"/>
  <c r="I22" i="7" a="1"/>
  <c r="I21" i="7" a="1"/>
  <c r="I21" i="7" s="1"/>
  <c r="I20" i="7" a="1"/>
  <c r="I20" i="7" s="1"/>
  <c r="I19" i="7" a="1"/>
  <c r="I19" i="7" s="1"/>
  <c r="I18" i="7"/>
  <c r="I18" i="7" a="1"/>
  <c r="I17" i="7" a="1"/>
  <c r="I17" i="7" s="1"/>
  <c r="I16" i="7" a="1"/>
  <c r="I16" i="7" s="1"/>
  <c r="I15" i="7" a="1"/>
  <c r="I15" i="7" s="1"/>
  <c r="I14" i="7"/>
  <c r="I14" i="7" a="1"/>
  <c r="I13" i="7" a="1"/>
  <c r="I13" i="7" s="1"/>
  <c r="I12" i="7" a="1"/>
  <c r="I12" i="7" s="1"/>
  <c r="I11" i="7" a="1"/>
  <c r="I11" i="7" s="1"/>
  <c r="I10" i="7"/>
  <c r="I10" i="7" a="1"/>
  <c r="I9" i="7" a="1"/>
  <c r="I9" i="7" s="1"/>
  <c r="I8" i="7" a="1"/>
  <c r="I8" i="7" s="1"/>
  <c r="I7" i="7" a="1"/>
  <c r="I7" i="7" s="1"/>
  <c r="I6" i="7"/>
  <c r="I6" i="7" a="1"/>
  <c r="I5" i="7" a="1"/>
  <c r="I5" i="7" s="1"/>
  <c r="I4" i="7" a="1"/>
  <c r="I4" i="7" s="1"/>
  <c r="I3" i="7" a="1"/>
  <c r="I3" i="7" s="1"/>
  <c r="AA5131" i="7" a="1"/>
  <c r="AA5131" i="7" s="1"/>
  <c r="Z5131" i="7"/>
  <c r="AA5130" i="7"/>
  <c r="AA5130" i="7" a="1"/>
  <c r="Z5130" i="7"/>
  <c r="AA5129" i="7" a="1"/>
  <c r="AA5129" i="7" s="1"/>
  <c r="Z5129" i="7"/>
  <c r="AA5128" i="7" a="1"/>
  <c r="AA5128" i="7" s="1"/>
  <c r="Z5128" i="7"/>
  <c r="AA5127" i="7" a="1"/>
  <c r="AA5127" i="7" s="1"/>
  <c r="Z5127" i="7"/>
  <c r="AA5126" i="7"/>
  <c r="AA5126" i="7" a="1"/>
  <c r="Z5126" i="7"/>
  <c r="AA5125" i="7" a="1"/>
  <c r="AA5125" i="7" s="1"/>
  <c r="Z5125" i="7"/>
  <c r="AA5124" i="7" a="1"/>
  <c r="AA5124" i="7" s="1"/>
  <c r="Z5124" i="7"/>
  <c r="AA5123" i="7" a="1"/>
  <c r="AA5123" i="7" s="1"/>
  <c r="Z5123" i="7"/>
  <c r="AA5122" i="7"/>
  <c r="AA5122" i="7" a="1"/>
  <c r="Z5122" i="7"/>
  <c r="AA5121" i="7" a="1"/>
  <c r="AA5121" i="7" s="1"/>
  <c r="Z5121" i="7"/>
  <c r="AA5120" i="7" a="1"/>
  <c r="AA5120" i="7" s="1"/>
  <c r="Z5120" i="7"/>
  <c r="AA5119" i="7" a="1"/>
  <c r="AA5119" i="7" s="1"/>
  <c r="Z5119" i="7"/>
  <c r="AA5118" i="7"/>
  <c r="AA5118" i="7" a="1"/>
  <c r="Z5118" i="7"/>
  <c r="AA5117" i="7" a="1"/>
  <c r="AA5117" i="7" s="1"/>
  <c r="Z5117" i="7"/>
  <c r="AA5116" i="7" a="1"/>
  <c r="AA5116" i="7" s="1"/>
  <c r="Z5116" i="7"/>
  <c r="AA5115" i="7" a="1"/>
  <c r="AA5115" i="7" s="1"/>
  <c r="Z5115" i="7"/>
  <c r="AA5114" i="7"/>
  <c r="AA5114" i="7" a="1"/>
  <c r="Z5114" i="7"/>
  <c r="AA5113" i="7" a="1"/>
  <c r="AA5113" i="7" s="1"/>
  <c r="Z5113" i="7"/>
  <c r="AA5112" i="7" a="1"/>
  <c r="AA5112" i="7" s="1"/>
  <c r="Z5112" i="7"/>
  <c r="AA5111" i="7" a="1"/>
  <c r="AA5111" i="7" s="1"/>
  <c r="Z5111" i="7"/>
  <c r="AA5110" i="7"/>
  <c r="AA5110" i="7" a="1"/>
  <c r="Z5110" i="7"/>
  <c r="AA5109" i="7" a="1"/>
  <c r="AA5109" i="7" s="1"/>
  <c r="Z5109" i="7"/>
  <c r="AA5108" i="7" a="1"/>
  <c r="AA5108" i="7" s="1"/>
  <c r="Z5108" i="7"/>
  <c r="AA5107" i="7" a="1"/>
  <c r="AA5107" i="7" s="1"/>
  <c r="Z5107" i="7"/>
  <c r="AA5106" i="7"/>
  <c r="AA5106" i="7" a="1"/>
  <c r="Z5106" i="7"/>
  <c r="AA5105" i="7" a="1"/>
  <c r="AA5105" i="7" s="1"/>
  <c r="Z5105" i="7"/>
  <c r="AA5104" i="7" a="1"/>
  <c r="AA5104" i="7" s="1"/>
  <c r="Z5104" i="7"/>
  <c r="AA5103" i="7" a="1"/>
  <c r="AA5103" i="7" s="1"/>
  <c r="Z5103" i="7"/>
  <c r="AA5102" i="7"/>
  <c r="AA5102" i="7" a="1"/>
  <c r="Z5102" i="7"/>
  <c r="AA5101" i="7" a="1"/>
  <c r="AA5101" i="7" s="1"/>
  <c r="Z5101" i="7"/>
  <c r="AA5100" i="7" a="1"/>
  <c r="AA5100" i="7" s="1"/>
  <c r="Z5100" i="7"/>
  <c r="AA5099" i="7" a="1"/>
  <c r="AA5099" i="7" s="1"/>
  <c r="Z5099" i="7"/>
  <c r="AA5098" i="7"/>
  <c r="AA5098" i="7" a="1"/>
  <c r="Z5098" i="7"/>
  <c r="AA5097" i="7" a="1"/>
  <c r="AA5097" i="7" s="1"/>
  <c r="Z5097" i="7"/>
  <c r="AA5096" i="7" a="1"/>
  <c r="AA5096" i="7" s="1"/>
  <c r="Z5096" i="7"/>
  <c r="AA5095" i="7" a="1"/>
  <c r="AA5095" i="7" s="1"/>
  <c r="Z5095" i="7"/>
  <c r="AA5094" i="7"/>
  <c r="AA5094" i="7" a="1"/>
  <c r="Z5094" i="7"/>
  <c r="AA5093" i="7" a="1"/>
  <c r="AA5093" i="7" s="1"/>
  <c r="Z5093" i="7"/>
  <c r="AA5092" i="7" a="1"/>
  <c r="AA5092" i="7" s="1"/>
  <c r="Z5092" i="7"/>
  <c r="AA5091" i="7" a="1"/>
  <c r="AA5091" i="7" s="1"/>
  <c r="Z5091" i="7"/>
  <c r="AA5090" i="7"/>
  <c r="AA5090" i="7" a="1"/>
  <c r="Z5090" i="7"/>
  <c r="AA5089" i="7" a="1"/>
  <c r="AA5089" i="7" s="1"/>
  <c r="Z5089" i="7"/>
  <c r="AA5088" i="7" a="1"/>
  <c r="AA5088" i="7" s="1"/>
  <c r="Z5088" i="7"/>
  <c r="AA5087" i="7" a="1"/>
  <c r="AA5087" i="7" s="1"/>
  <c r="Z5087" i="7"/>
  <c r="AA5086" i="7"/>
  <c r="AA5086" i="7" a="1"/>
  <c r="Z5086" i="7"/>
  <c r="AA5085" i="7" a="1"/>
  <c r="AA5085" i="7" s="1"/>
  <c r="Z5085" i="7"/>
  <c r="AA5084" i="7" a="1"/>
  <c r="AA5084" i="7" s="1"/>
  <c r="Z5084" i="7"/>
  <c r="AA5083" i="7" a="1"/>
  <c r="AA5083" i="7" s="1"/>
  <c r="Z5083" i="7"/>
  <c r="AA5082" i="7"/>
  <c r="AA5082" i="7" a="1"/>
  <c r="Z5082" i="7"/>
  <c r="AA5081" i="7" a="1"/>
  <c r="AA5081" i="7" s="1"/>
  <c r="Z5081" i="7"/>
  <c r="AA5080" i="7" a="1"/>
  <c r="AA5080" i="7" s="1"/>
  <c r="Z5080" i="7"/>
  <c r="AA5079" i="7" a="1"/>
  <c r="AA5079" i="7" s="1"/>
  <c r="Z5079" i="7"/>
  <c r="AA5078" i="7"/>
  <c r="AA5078" i="7" a="1"/>
  <c r="Z5078" i="7"/>
  <c r="AA5077" i="7" a="1"/>
  <c r="AA5077" i="7" s="1"/>
  <c r="Z5077" i="7"/>
  <c r="AA5076" i="7" a="1"/>
  <c r="AA5076" i="7" s="1"/>
  <c r="Z5076" i="7"/>
  <c r="AA5075" i="7" a="1"/>
  <c r="AA5075" i="7" s="1"/>
  <c r="Z5075" i="7"/>
  <c r="AA5074" i="7"/>
  <c r="AA5074" i="7" a="1"/>
  <c r="Z5074" i="7"/>
  <c r="AA5073" i="7" a="1"/>
  <c r="AA5073" i="7" s="1"/>
  <c r="Z5073" i="7"/>
  <c r="AA5072" i="7" a="1"/>
  <c r="AA5072" i="7" s="1"/>
  <c r="Z5072" i="7"/>
  <c r="AA5071" i="7" a="1"/>
  <c r="AA5071" i="7" s="1"/>
  <c r="Z5071" i="7"/>
  <c r="AA5070" i="7"/>
  <c r="AA5070" i="7" a="1"/>
  <c r="Z5070" i="7"/>
  <c r="AA5069" i="7" a="1"/>
  <c r="AA5069" i="7" s="1"/>
  <c r="Z5069" i="7"/>
  <c r="AA5068" i="7" a="1"/>
  <c r="AA5068" i="7" s="1"/>
  <c r="Z5068" i="7"/>
  <c r="AA5067" i="7" a="1"/>
  <c r="AA5067" i="7" s="1"/>
  <c r="Z5067" i="7"/>
  <c r="AA5066" i="7"/>
  <c r="AA5066" i="7" a="1"/>
  <c r="Z5066" i="7"/>
  <c r="AA5065" i="7" a="1"/>
  <c r="AA5065" i="7" s="1"/>
  <c r="Z5065" i="7"/>
  <c r="AA5064" i="7" a="1"/>
  <c r="AA5064" i="7" s="1"/>
  <c r="Z5064" i="7"/>
  <c r="AA5063" i="7" a="1"/>
  <c r="AA5063" i="7" s="1"/>
  <c r="Z5063" i="7"/>
  <c r="AA5062" i="7"/>
  <c r="AA5062" i="7" a="1"/>
  <c r="Z5062" i="7"/>
  <c r="AA5061" i="7" a="1"/>
  <c r="AA5061" i="7" s="1"/>
  <c r="Z5061" i="7"/>
  <c r="AA5060" i="7" a="1"/>
  <c r="AA5060" i="7" s="1"/>
  <c r="Z5060" i="7"/>
  <c r="AA5059" i="7" a="1"/>
  <c r="AA5059" i="7" s="1"/>
  <c r="Z5059" i="7"/>
  <c r="AA5058" i="7"/>
  <c r="AA5058" i="7" a="1"/>
  <c r="Z5058" i="7"/>
  <c r="AA5057" i="7" a="1"/>
  <c r="AA5057" i="7" s="1"/>
  <c r="Z5057" i="7"/>
  <c r="AA5056" i="7" a="1"/>
  <c r="AA5056" i="7" s="1"/>
  <c r="Z5056" i="7"/>
  <c r="AA5055" i="7" a="1"/>
  <c r="AA5055" i="7" s="1"/>
  <c r="Z5055" i="7"/>
  <c r="AA5054" i="7"/>
  <c r="AA5054" i="7" a="1"/>
  <c r="Z5054" i="7"/>
  <c r="AA5053" i="7" a="1"/>
  <c r="AA5053" i="7" s="1"/>
  <c r="Z5053" i="7"/>
  <c r="AA5052" i="7" a="1"/>
  <c r="AA5052" i="7" s="1"/>
  <c r="Z5052" i="7"/>
  <c r="AA5051" i="7" a="1"/>
  <c r="AA5051" i="7" s="1"/>
  <c r="Z5051" i="7"/>
  <c r="AA5050" i="7"/>
  <c r="AA5050" i="7" a="1"/>
  <c r="Z5050" i="7"/>
  <c r="AA5049" i="7" a="1"/>
  <c r="AA5049" i="7" s="1"/>
  <c r="Z5049" i="7"/>
  <c r="AA5048" i="7" a="1"/>
  <c r="AA5048" i="7" s="1"/>
  <c r="Z5048" i="7"/>
  <c r="AA5047" i="7" a="1"/>
  <c r="AA5047" i="7" s="1"/>
  <c r="Z5047" i="7"/>
  <c r="AA5046" i="7"/>
  <c r="AA5046" i="7" a="1"/>
  <c r="Z5046" i="7"/>
  <c r="AA5045" i="7" a="1"/>
  <c r="AA5045" i="7" s="1"/>
  <c r="Z5045" i="7"/>
  <c r="AA5044" i="7" a="1"/>
  <c r="AA5044" i="7" s="1"/>
  <c r="Z5044" i="7"/>
  <c r="AA5043" i="7" a="1"/>
  <c r="AA5043" i="7" s="1"/>
  <c r="Z5043" i="7"/>
  <c r="AA5042" i="7"/>
  <c r="AA5042" i="7" a="1"/>
  <c r="Z5042" i="7"/>
  <c r="AA5041" i="7" a="1"/>
  <c r="AA5041" i="7" s="1"/>
  <c r="Z5041" i="7"/>
  <c r="AA5040" i="7" a="1"/>
  <c r="AA5040" i="7" s="1"/>
  <c r="Z5040" i="7"/>
  <c r="AA5039" i="7" a="1"/>
  <c r="AA5039" i="7" s="1"/>
  <c r="Z5039" i="7"/>
  <c r="AA5038" i="7"/>
  <c r="AA5038" i="7" a="1"/>
  <c r="Z5038" i="7"/>
  <c r="AA5037" i="7" a="1"/>
  <c r="AA5037" i="7" s="1"/>
  <c r="Z5037" i="7"/>
  <c r="AA5036" i="7" a="1"/>
  <c r="AA5036" i="7" s="1"/>
  <c r="Z5036" i="7"/>
  <c r="AA5035" i="7" a="1"/>
  <c r="AA5035" i="7" s="1"/>
  <c r="Z5035" i="7"/>
  <c r="AA5034" i="7"/>
  <c r="AA5034" i="7" a="1"/>
  <c r="Z5034" i="7"/>
  <c r="AA5033" i="7" a="1"/>
  <c r="AA5033" i="7" s="1"/>
  <c r="Z5033" i="7"/>
  <c r="AA5032" i="7" a="1"/>
  <c r="AA5032" i="7" s="1"/>
  <c r="Z5032" i="7"/>
  <c r="AA5031" i="7" a="1"/>
  <c r="AA5031" i="7" s="1"/>
  <c r="Z5031" i="7"/>
  <c r="AA5030" i="7"/>
  <c r="AA5030" i="7" a="1"/>
  <c r="Z5030" i="7"/>
  <c r="AA5029" i="7" a="1"/>
  <c r="AA5029" i="7" s="1"/>
  <c r="Z5029" i="7"/>
  <c r="AA5028" i="7" a="1"/>
  <c r="AA5028" i="7" s="1"/>
  <c r="Z5028" i="7"/>
  <c r="AA5027" i="7" a="1"/>
  <c r="AA5027" i="7" s="1"/>
  <c r="Z5027" i="7"/>
  <c r="AA5026" i="7"/>
  <c r="AA5026" i="7" a="1"/>
  <c r="Z5026" i="7"/>
  <c r="AA5025" i="7" a="1"/>
  <c r="AA5025" i="7" s="1"/>
  <c r="Z5025" i="7"/>
  <c r="AA5024" i="7" a="1"/>
  <c r="AA5024" i="7" s="1"/>
  <c r="Z5024" i="7"/>
  <c r="AA5023" i="7" a="1"/>
  <c r="AA5023" i="7" s="1"/>
  <c r="Z5023" i="7"/>
  <c r="AA5022" i="7"/>
  <c r="AA5022" i="7" a="1"/>
  <c r="Z5022" i="7"/>
  <c r="AA5021" i="7" a="1"/>
  <c r="AA5021" i="7" s="1"/>
  <c r="Z5021" i="7"/>
  <c r="AA5020" i="7" a="1"/>
  <c r="AA5020" i="7" s="1"/>
  <c r="Z5020" i="7"/>
  <c r="AA5019" i="7" a="1"/>
  <c r="AA5019" i="7" s="1"/>
  <c r="Z5019" i="7"/>
  <c r="AA5018" i="7"/>
  <c r="AA5018" i="7" a="1"/>
  <c r="Z5018" i="7"/>
  <c r="AA5017" i="7" a="1"/>
  <c r="AA5017" i="7" s="1"/>
  <c r="Z5017" i="7"/>
  <c r="AA5016" i="7" a="1"/>
  <c r="AA5016" i="7" s="1"/>
  <c r="Z5016" i="7"/>
  <c r="AA5015" i="7" a="1"/>
  <c r="AA5015" i="7" s="1"/>
  <c r="Z5015" i="7"/>
  <c r="AA5014" i="7"/>
  <c r="AA5014" i="7" a="1"/>
  <c r="Z5014" i="7"/>
  <c r="AA5013" i="7" a="1"/>
  <c r="AA5013" i="7" s="1"/>
  <c r="Z5013" i="7"/>
  <c r="AA5012" i="7" a="1"/>
  <c r="AA5012" i="7" s="1"/>
  <c r="Z5012" i="7"/>
  <c r="AA5011" i="7" a="1"/>
  <c r="AA5011" i="7" s="1"/>
  <c r="Z5011" i="7"/>
  <c r="AA5010" i="7"/>
  <c r="AA5010" i="7" a="1"/>
  <c r="Z5010" i="7"/>
  <c r="AA5009" i="7" a="1"/>
  <c r="AA5009" i="7" s="1"/>
  <c r="Z5009" i="7"/>
  <c r="AA5008" i="7" a="1"/>
  <c r="AA5008" i="7" s="1"/>
  <c r="Z5008" i="7"/>
  <c r="AA5007" i="7" a="1"/>
  <c r="AA5007" i="7" s="1"/>
  <c r="Z5007" i="7"/>
  <c r="AA5006" i="7"/>
  <c r="AA5006" i="7" a="1"/>
  <c r="Z5006" i="7"/>
  <c r="AA5005" i="7" a="1"/>
  <c r="AA5005" i="7" s="1"/>
  <c r="Z5005" i="7"/>
  <c r="AA5004" i="7" a="1"/>
  <c r="AA5004" i="7" s="1"/>
  <c r="Z5004" i="7"/>
  <c r="AA5003" i="7" a="1"/>
  <c r="AA5003" i="7" s="1"/>
  <c r="Z5003" i="7"/>
  <c r="AA5002" i="7"/>
  <c r="AA5002" i="7" a="1"/>
  <c r="Z5002" i="7"/>
  <c r="AA5001" i="7" a="1"/>
  <c r="AA5001" i="7" s="1"/>
  <c r="Z5001" i="7"/>
  <c r="AA5000" i="7" a="1"/>
  <c r="AA5000" i="7" s="1"/>
  <c r="Z5000" i="7"/>
  <c r="AA4999" i="7" a="1"/>
  <c r="AA4999" i="7" s="1"/>
  <c r="Z4999" i="7"/>
  <c r="AA4998" i="7"/>
  <c r="AA4998" i="7" a="1"/>
  <c r="Z4998" i="7"/>
  <c r="AA4997" i="7" a="1"/>
  <c r="AA4997" i="7" s="1"/>
  <c r="Z4997" i="7"/>
  <c r="AA4996" i="7" a="1"/>
  <c r="AA4996" i="7" s="1"/>
  <c r="Z4996" i="7"/>
  <c r="AA4995" i="7" a="1"/>
  <c r="AA4995" i="7" s="1"/>
  <c r="Z4995" i="7"/>
  <c r="AA4994" i="7"/>
  <c r="AA4994" i="7" a="1"/>
  <c r="Z4994" i="7"/>
  <c r="AA4993" i="7" a="1"/>
  <c r="AA4993" i="7" s="1"/>
  <c r="Z4993" i="7"/>
  <c r="AA4992" i="7" a="1"/>
  <c r="AA4992" i="7" s="1"/>
  <c r="Z4992" i="7"/>
  <c r="AA4991" i="7" a="1"/>
  <c r="AA4991" i="7" s="1"/>
  <c r="Z4991" i="7"/>
  <c r="AA4990" i="7"/>
  <c r="AA4990" i="7" a="1"/>
  <c r="Z4990" i="7"/>
  <c r="AA4989" i="7" a="1"/>
  <c r="AA4989" i="7" s="1"/>
  <c r="Z4989" i="7"/>
  <c r="AA4988" i="7" a="1"/>
  <c r="AA4988" i="7" s="1"/>
  <c r="Z4988" i="7"/>
  <c r="AA4987" i="7" a="1"/>
  <c r="AA4987" i="7" s="1"/>
  <c r="Z4987" i="7"/>
  <c r="AA4986" i="7"/>
  <c r="AA4986" i="7" a="1"/>
  <c r="Z4986" i="7"/>
  <c r="AA4985" i="7" a="1"/>
  <c r="AA4985" i="7" s="1"/>
  <c r="Z4985" i="7"/>
  <c r="AA4984" i="7" a="1"/>
  <c r="AA4984" i="7" s="1"/>
  <c r="Z4984" i="7"/>
  <c r="AA4983" i="7" a="1"/>
  <c r="AA4983" i="7" s="1"/>
  <c r="Z4983" i="7"/>
  <c r="AA4982" i="7"/>
  <c r="AA4982" i="7" a="1"/>
  <c r="Z4982" i="7"/>
  <c r="AA4981" i="7" a="1"/>
  <c r="AA4981" i="7" s="1"/>
  <c r="Z4981" i="7"/>
  <c r="AA4980" i="7" a="1"/>
  <c r="AA4980" i="7" s="1"/>
  <c r="Z4980" i="7"/>
  <c r="AA4979" i="7" a="1"/>
  <c r="AA4979" i="7" s="1"/>
  <c r="Z4979" i="7"/>
  <c r="AA4978" i="7"/>
  <c r="AA4978" i="7" a="1"/>
  <c r="Z4978" i="7"/>
  <c r="AA4977" i="7" a="1"/>
  <c r="AA4977" i="7" s="1"/>
  <c r="Z4977" i="7"/>
  <c r="AA4976" i="7" a="1"/>
  <c r="AA4976" i="7" s="1"/>
  <c r="Z4976" i="7"/>
  <c r="AA4975" i="7" a="1"/>
  <c r="AA4975" i="7" s="1"/>
  <c r="Z4975" i="7"/>
  <c r="AA4974" i="7"/>
  <c r="AA4974" i="7" a="1"/>
  <c r="Z4974" i="7"/>
  <c r="AA4973" i="7" a="1"/>
  <c r="AA4973" i="7" s="1"/>
  <c r="Z4973" i="7"/>
  <c r="AA4972" i="7" a="1"/>
  <c r="AA4972" i="7" s="1"/>
  <c r="Z4972" i="7"/>
  <c r="AA4971" i="7" a="1"/>
  <c r="AA4971" i="7" s="1"/>
  <c r="Z4971" i="7"/>
  <c r="AA4970" i="7"/>
  <c r="AA4970" i="7" a="1"/>
  <c r="Z4970" i="7"/>
  <c r="AA4969" i="7" a="1"/>
  <c r="AA4969" i="7" s="1"/>
  <c r="Z4969" i="7"/>
  <c r="AA4968" i="7" a="1"/>
  <c r="AA4968" i="7" s="1"/>
  <c r="Z4968" i="7"/>
  <c r="AA4967" i="7" a="1"/>
  <c r="AA4967" i="7" s="1"/>
  <c r="Z4967" i="7"/>
  <c r="AA4966" i="7"/>
  <c r="AA4966" i="7" a="1"/>
  <c r="Z4966" i="7"/>
  <c r="AA4965" i="7" a="1"/>
  <c r="AA4965" i="7" s="1"/>
  <c r="Z4965" i="7"/>
  <c r="AA4964" i="7" a="1"/>
  <c r="AA4964" i="7" s="1"/>
  <c r="Z4964" i="7"/>
  <c r="AA4963" i="7" a="1"/>
  <c r="AA4963" i="7" s="1"/>
  <c r="Z4963" i="7"/>
  <c r="AA4962" i="7"/>
  <c r="AA4962" i="7" a="1"/>
  <c r="Z4962" i="7"/>
  <c r="AA4961" i="7" a="1"/>
  <c r="AA4961" i="7" s="1"/>
  <c r="Z4961" i="7"/>
  <c r="AA4960" i="7" a="1"/>
  <c r="AA4960" i="7" s="1"/>
  <c r="Z4960" i="7"/>
  <c r="AA4959" i="7" a="1"/>
  <c r="AA4959" i="7" s="1"/>
  <c r="Z4959" i="7"/>
  <c r="AA4958" i="7"/>
  <c r="AA4958" i="7" a="1"/>
  <c r="Z4958" i="7"/>
  <c r="AA4957" i="7" a="1"/>
  <c r="AA4957" i="7" s="1"/>
  <c r="Z4957" i="7"/>
  <c r="AA4956" i="7" a="1"/>
  <c r="AA4956" i="7" s="1"/>
  <c r="Z4956" i="7"/>
  <c r="AA4955" i="7" a="1"/>
  <c r="AA4955" i="7" s="1"/>
  <c r="Z4955" i="7"/>
  <c r="AA4954" i="7"/>
  <c r="AA4954" i="7" a="1"/>
  <c r="Z4954" i="7"/>
  <c r="AA4953" i="7" a="1"/>
  <c r="AA4953" i="7" s="1"/>
  <c r="Z4953" i="7"/>
  <c r="AA4952" i="7" a="1"/>
  <c r="AA4952" i="7" s="1"/>
  <c r="Z4952" i="7"/>
  <c r="AA4951" i="7" a="1"/>
  <c r="AA4951" i="7" s="1"/>
  <c r="Z4951" i="7"/>
  <c r="AA4950" i="7"/>
  <c r="AA4950" i="7" a="1"/>
  <c r="Z4950" i="7"/>
  <c r="AA4949" i="7" a="1"/>
  <c r="AA4949" i="7" s="1"/>
  <c r="Z4949" i="7"/>
  <c r="AA4948" i="7" a="1"/>
  <c r="AA4948" i="7" s="1"/>
  <c r="Z4948" i="7"/>
  <c r="AA4947" i="7" a="1"/>
  <c r="AA4947" i="7" s="1"/>
  <c r="Z4947" i="7"/>
  <c r="AA4946" i="7"/>
  <c r="AA4946" i="7" a="1"/>
  <c r="Z4946" i="7"/>
  <c r="AA4945" i="7" a="1"/>
  <c r="AA4945" i="7" s="1"/>
  <c r="Z4945" i="7"/>
  <c r="AA4944" i="7" a="1"/>
  <c r="AA4944" i="7" s="1"/>
  <c r="Z4944" i="7"/>
  <c r="AA4943" i="7" a="1"/>
  <c r="AA4943" i="7" s="1"/>
  <c r="Z4943" i="7"/>
  <c r="AA4942" i="7"/>
  <c r="AA4942" i="7" a="1"/>
  <c r="Z4942" i="7"/>
  <c r="AA4941" i="7" a="1"/>
  <c r="AA4941" i="7" s="1"/>
  <c r="Z4941" i="7"/>
  <c r="AA4940" i="7" a="1"/>
  <c r="AA4940" i="7" s="1"/>
  <c r="Z4940" i="7"/>
  <c r="AA4939" i="7" a="1"/>
  <c r="AA4939" i="7" s="1"/>
  <c r="Z4939" i="7"/>
  <c r="AA4938" i="7"/>
  <c r="AA4938" i="7" a="1"/>
  <c r="Z4938" i="7"/>
  <c r="AA4937" i="7" a="1"/>
  <c r="AA4937" i="7" s="1"/>
  <c r="Z4937" i="7"/>
  <c r="AA4936" i="7" a="1"/>
  <c r="AA4936" i="7" s="1"/>
  <c r="Z4936" i="7"/>
  <c r="AA4935" i="7" a="1"/>
  <c r="AA4935" i="7" s="1"/>
  <c r="Z4935" i="7"/>
  <c r="AA4934" i="7"/>
  <c r="AA4934" i="7" a="1"/>
  <c r="Z4934" i="7"/>
  <c r="AA4933" i="7" a="1"/>
  <c r="AA4933" i="7" s="1"/>
  <c r="Z4933" i="7"/>
  <c r="AA4932" i="7" a="1"/>
  <c r="AA4932" i="7" s="1"/>
  <c r="Z4932" i="7"/>
  <c r="AA4931" i="7" a="1"/>
  <c r="AA4931" i="7" s="1"/>
  <c r="Z4931" i="7"/>
  <c r="AA4930" i="7"/>
  <c r="AA4930" i="7" a="1"/>
  <c r="Z4930" i="7"/>
  <c r="AA4929" i="7" a="1"/>
  <c r="AA4929" i="7" s="1"/>
  <c r="Z4929" i="7"/>
  <c r="AA4928" i="7" a="1"/>
  <c r="AA4928" i="7" s="1"/>
  <c r="Z4928" i="7"/>
  <c r="AA4927" i="7" a="1"/>
  <c r="AA4927" i="7" s="1"/>
  <c r="Z4927" i="7"/>
  <c r="AA4926" i="7"/>
  <c r="AA4926" i="7" a="1"/>
  <c r="Z4926" i="7"/>
  <c r="AA4925" i="7" a="1"/>
  <c r="AA4925" i="7" s="1"/>
  <c r="Z4925" i="7"/>
  <c r="AA4924" i="7" a="1"/>
  <c r="AA4924" i="7" s="1"/>
  <c r="Z4924" i="7"/>
  <c r="AA4923" i="7" a="1"/>
  <c r="AA4923" i="7" s="1"/>
  <c r="Z4923" i="7"/>
  <c r="AA4922" i="7"/>
  <c r="AA4922" i="7" a="1"/>
  <c r="Z4922" i="7"/>
  <c r="AA4921" i="7" a="1"/>
  <c r="AA4921" i="7" s="1"/>
  <c r="Z4921" i="7"/>
  <c r="AA4920" i="7" a="1"/>
  <c r="AA4920" i="7" s="1"/>
  <c r="Z4920" i="7"/>
  <c r="AA4919" i="7" a="1"/>
  <c r="AA4919" i="7" s="1"/>
  <c r="Z4919" i="7"/>
  <c r="AA4918" i="7"/>
  <c r="AA4918" i="7" a="1"/>
  <c r="Z4918" i="7"/>
  <c r="AA4917" i="7" a="1"/>
  <c r="AA4917" i="7" s="1"/>
  <c r="Z4917" i="7"/>
  <c r="AA4916" i="7" a="1"/>
  <c r="AA4916" i="7" s="1"/>
  <c r="Z4916" i="7"/>
  <c r="AA4915" i="7" a="1"/>
  <c r="AA4915" i="7" s="1"/>
  <c r="Z4915" i="7"/>
  <c r="AA4914" i="7"/>
  <c r="AA4914" i="7" a="1"/>
  <c r="Z4914" i="7"/>
  <c r="AA4913" i="7" a="1"/>
  <c r="AA4913" i="7" s="1"/>
  <c r="Z4913" i="7"/>
  <c r="AA4912" i="7" a="1"/>
  <c r="AA4912" i="7" s="1"/>
  <c r="Z4912" i="7"/>
  <c r="AA4911" i="7" a="1"/>
  <c r="AA4911" i="7" s="1"/>
  <c r="Z4911" i="7"/>
  <c r="AA4910" i="7"/>
  <c r="AA4910" i="7" a="1"/>
  <c r="Z4910" i="7"/>
  <c r="AA4909" i="7" a="1"/>
  <c r="AA4909" i="7" s="1"/>
  <c r="Z4909" i="7"/>
  <c r="AA4908" i="7" a="1"/>
  <c r="AA4908" i="7" s="1"/>
  <c r="Z4908" i="7"/>
  <c r="AA4907" i="7" a="1"/>
  <c r="AA4907" i="7" s="1"/>
  <c r="Z4907" i="7"/>
  <c r="AA4906" i="7"/>
  <c r="AA4906" i="7" a="1"/>
  <c r="Z4906" i="7"/>
  <c r="AA4905" i="7" a="1"/>
  <c r="AA4905" i="7" s="1"/>
  <c r="Z4905" i="7"/>
  <c r="AA4904" i="7" a="1"/>
  <c r="AA4904" i="7" s="1"/>
  <c r="Z4904" i="7"/>
  <c r="AA4903" i="7" a="1"/>
  <c r="AA4903" i="7" s="1"/>
  <c r="Z4903" i="7"/>
  <c r="AA4902" i="7"/>
  <c r="AA4902" i="7" a="1"/>
  <c r="Z4902" i="7"/>
  <c r="AA4901" i="7" a="1"/>
  <c r="AA4901" i="7" s="1"/>
  <c r="Z4901" i="7"/>
  <c r="AA4900" i="7" a="1"/>
  <c r="AA4900" i="7" s="1"/>
  <c r="Z4900" i="7"/>
  <c r="AA4899" i="7" a="1"/>
  <c r="AA4899" i="7" s="1"/>
  <c r="Z4899" i="7"/>
  <c r="AA4898" i="7"/>
  <c r="AA4898" i="7" a="1"/>
  <c r="Z4898" i="7"/>
  <c r="AA4897" i="7" a="1"/>
  <c r="AA4897" i="7" s="1"/>
  <c r="Z4897" i="7"/>
  <c r="AA4896" i="7" a="1"/>
  <c r="AA4896" i="7" s="1"/>
  <c r="Z4896" i="7"/>
  <c r="AA4895" i="7" a="1"/>
  <c r="AA4895" i="7" s="1"/>
  <c r="Z4895" i="7"/>
  <c r="AA4894" i="7"/>
  <c r="AA4894" i="7" a="1"/>
  <c r="Z4894" i="7"/>
  <c r="AA4893" i="7" a="1"/>
  <c r="AA4893" i="7" s="1"/>
  <c r="Z4893" i="7"/>
  <c r="AA4892" i="7" a="1"/>
  <c r="AA4892" i="7" s="1"/>
  <c r="Z4892" i="7"/>
  <c r="AA4891" i="7" a="1"/>
  <c r="AA4891" i="7" s="1"/>
  <c r="Z4891" i="7"/>
  <c r="AA4890" i="7"/>
  <c r="AA4890" i="7" a="1"/>
  <c r="Z4890" i="7"/>
  <c r="AA4889" i="7" a="1"/>
  <c r="AA4889" i="7" s="1"/>
  <c r="Z4889" i="7"/>
  <c r="AA4888" i="7" a="1"/>
  <c r="AA4888" i="7" s="1"/>
  <c r="Z4888" i="7"/>
  <c r="AA4887" i="7" a="1"/>
  <c r="AA4887" i="7" s="1"/>
  <c r="Z4887" i="7"/>
  <c r="AA4886" i="7"/>
  <c r="AA4886" i="7" a="1"/>
  <c r="Z4886" i="7"/>
  <c r="AA4885" i="7" a="1"/>
  <c r="AA4885" i="7" s="1"/>
  <c r="Z4885" i="7"/>
  <c r="AA4884" i="7" a="1"/>
  <c r="AA4884" i="7" s="1"/>
  <c r="Z4884" i="7"/>
  <c r="AA4883" i="7" a="1"/>
  <c r="AA4883" i="7" s="1"/>
  <c r="Z4883" i="7"/>
  <c r="AA4882" i="7"/>
  <c r="AA4882" i="7" a="1"/>
  <c r="Z4882" i="7"/>
  <c r="AA4881" i="7" a="1"/>
  <c r="AA4881" i="7" s="1"/>
  <c r="Z4881" i="7"/>
  <c r="AA4880" i="7" a="1"/>
  <c r="AA4880" i="7" s="1"/>
  <c r="Z4880" i="7"/>
  <c r="AA4879" i="7" a="1"/>
  <c r="AA4879" i="7" s="1"/>
  <c r="Z4879" i="7"/>
  <c r="AA4878" i="7"/>
  <c r="AA4878" i="7" a="1"/>
  <c r="Z4878" i="7"/>
  <c r="AA4877" i="7" a="1"/>
  <c r="AA4877" i="7" s="1"/>
  <c r="Z4877" i="7"/>
  <c r="AA4876" i="7" a="1"/>
  <c r="AA4876" i="7" s="1"/>
  <c r="Z4876" i="7"/>
  <c r="AA4875" i="7" a="1"/>
  <c r="AA4875" i="7" s="1"/>
  <c r="Z4875" i="7"/>
  <c r="AA4874" i="7"/>
  <c r="AA4874" i="7" a="1"/>
  <c r="Z4874" i="7"/>
  <c r="AA4873" i="7" a="1"/>
  <c r="AA4873" i="7" s="1"/>
  <c r="Z4873" i="7"/>
  <c r="AA4872" i="7" a="1"/>
  <c r="AA4872" i="7" s="1"/>
  <c r="Z4872" i="7"/>
  <c r="AA4871" i="7" a="1"/>
  <c r="AA4871" i="7" s="1"/>
  <c r="Z4871" i="7"/>
  <c r="AA4870" i="7"/>
  <c r="AA4870" i="7" a="1"/>
  <c r="Z4870" i="7"/>
  <c r="AA4869" i="7" a="1"/>
  <c r="AA4869" i="7" s="1"/>
  <c r="Z4869" i="7"/>
  <c r="AA4868" i="7" a="1"/>
  <c r="AA4868" i="7" s="1"/>
  <c r="Z4868" i="7"/>
  <c r="AA4867" i="7" a="1"/>
  <c r="AA4867" i="7" s="1"/>
  <c r="Z4867" i="7"/>
  <c r="AA4866" i="7"/>
  <c r="AA4866" i="7" a="1"/>
  <c r="Z4866" i="7"/>
  <c r="AA4865" i="7" a="1"/>
  <c r="AA4865" i="7" s="1"/>
  <c r="Z4865" i="7"/>
  <c r="AA4864" i="7" a="1"/>
  <c r="AA4864" i="7" s="1"/>
  <c r="Z4864" i="7"/>
  <c r="AA4863" i="7" a="1"/>
  <c r="AA4863" i="7" s="1"/>
  <c r="Z4863" i="7"/>
  <c r="AA4862" i="7"/>
  <c r="AA4862" i="7" a="1"/>
  <c r="Z4862" i="7"/>
  <c r="AA4861" i="7" a="1"/>
  <c r="AA4861" i="7" s="1"/>
  <c r="Z4861" i="7"/>
  <c r="AA4860" i="7" a="1"/>
  <c r="AA4860" i="7" s="1"/>
  <c r="Z4860" i="7"/>
  <c r="AA4859" i="7" a="1"/>
  <c r="AA4859" i="7" s="1"/>
  <c r="Z4859" i="7"/>
  <c r="AA4858" i="7"/>
  <c r="AA4858" i="7" a="1"/>
  <c r="Z4858" i="7"/>
  <c r="AA4857" i="7" a="1"/>
  <c r="AA4857" i="7" s="1"/>
  <c r="Z4857" i="7"/>
  <c r="AA4856" i="7" a="1"/>
  <c r="AA4856" i="7" s="1"/>
  <c r="Z4856" i="7"/>
  <c r="AA4855" i="7" a="1"/>
  <c r="AA4855" i="7" s="1"/>
  <c r="Z4855" i="7"/>
  <c r="AA4854" i="7"/>
  <c r="AA4854" i="7" a="1"/>
  <c r="Z4854" i="7"/>
  <c r="AA4853" i="7"/>
  <c r="AA4853" i="7" a="1"/>
  <c r="Z4853" i="7"/>
  <c r="AA4852" i="7" a="1"/>
  <c r="AA4852" i="7" s="1"/>
  <c r="Z4852" i="7"/>
  <c r="AA4851" i="7" a="1"/>
  <c r="AA4851" i="7" s="1"/>
  <c r="Z4851" i="7"/>
  <c r="AA4850" i="7"/>
  <c r="AA4850" i="7" a="1"/>
  <c r="Z4850" i="7"/>
  <c r="AA4849" i="7" a="1"/>
  <c r="AA4849" i="7" s="1"/>
  <c r="Z4849" i="7"/>
  <c r="AA4848" i="7" a="1"/>
  <c r="AA4848" i="7" s="1"/>
  <c r="Z4848" i="7"/>
  <c r="AA4847" i="7" a="1"/>
  <c r="AA4847" i="7" s="1"/>
  <c r="Z4847" i="7"/>
  <c r="AA4846" i="7"/>
  <c r="AA4846" i="7" a="1"/>
  <c r="Z4846" i="7"/>
  <c r="AA4845" i="7"/>
  <c r="AA4845" i="7" a="1"/>
  <c r="Z4845" i="7"/>
  <c r="AA4844" i="7" a="1"/>
  <c r="AA4844" i="7" s="1"/>
  <c r="Z4844" i="7"/>
  <c r="AA4843" i="7" a="1"/>
  <c r="AA4843" i="7" s="1"/>
  <c r="Z4843" i="7"/>
  <c r="AA4842" i="7"/>
  <c r="AA4842" i="7" a="1"/>
  <c r="Z4842" i="7"/>
  <c r="AA4841" i="7" a="1"/>
  <c r="AA4841" i="7" s="1"/>
  <c r="Z4841" i="7"/>
  <c r="AA4840" i="7" a="1"/>
  <c r="AA4840" i="7" s="1"/>
  <c r="Z4840" i="7"/>
  <c r="AA4839" i="7" a="1"/>
  <c r="AA4839" i="7" s="1"/>
  <c r="Z4839" i="7"/>
  <c r="AA4838" i="7"/>
  <c r="AA4838" i="7" a="1"/>
  <c r="Z4838" i="7"/>
  <c r="AA4837" i="7" a="1"/>
  <c r="AA4837" i="7" s="1"/>
  <c r="Z4837" i="7"/>
  <c r="AA4836" i="7" a="1"/>
  <c r="AA4836" i="7" s="1"/>
  <c r="Z4836" i="7"/>
  <c r="AA4835" i="7" a="1"/>
  <c r="AA4835" i="7" s="1"/>
  <c r="Z4835" i="7"/>
  <c r="AA4834" i="7"/>
  <c r="AA4834" i="7" a="1"/>
  <c r="Z4834" i="7"/>
  <c r="AA4833" i="7" a="1"/>
  <c r="AA4833" i="7" s="1"/>
  <c r="Z4833" i="7"/>
  <c r="AA4832" i="7"/>
  <c r="AA4832" i="7" a="1"/>
  <c r="Z4832" i="7"/>
  <c r="AA4831" i="7" a="1"/>
  <c r="AA4831" i="7" s="1"/>
  <c r="Z4831" i="7"/>
  <c r="AA4830" i="7"/>
  <c r="AA4830" i="7" a="1"/>
  <c r="Z4830" i="7"/>
  <c r="AA4829" i="7"/>
  <c r="AA4829" i="7" a="1"/>
  <c r="Z4829" i="7"/>
  <c r="AA4828" i="7" a="1"/>
  <c r="AA4828" i="7" s="1"/>
  <c r="Z4828" i="7"/>
  <c r="AA4827" i="7" a="1"/>
  <c r="AA4827" i="7" s="1"/>
  <c r="Z4827" i="7"/>
  <c r="AA4826" i="7"/>
  <c r="AA4826" i="7" a="1"/>
  <c r="Z4826" i="7"/>
  <c r="AA4825" i="7" a="1"/>
  <c r="AA4825" i="7" s="1"/>
  <c r="Z4825" i="7"/>
  <c r="AA4824" i="7" a="1"/>
  <c r="AA4824" i="7" s="1"/>
  <c r="Z4824" i="7"/>
  <c r="AA4823" i="7" a="1"/>
  <c r="AA4823" i="7" s="1"/>
  <c r="Z4823" i="7"/>
  <c r="AA4822" i="7"/>
  <c r="AA4822" i="7" a="1"/>
  <c r="Z4822" i="7"/>
  <c r="AA4821" i="7" a="1"/>
  <c r="AA4821" i="7" s="1"/>
  <c r="Z4821" i="7"/>
  <c r="AA4820" i="7" a="1"/>
  <c r="AA4820" i="7" s="1"/>
  <c r="Z4820" i="7"/>
  <c r="AA4819" i="7" a="1"/>
  <c r="AA4819" i="7" s="1"/>
  <c r="Z4819" i="7"/>
  <c r="AA4818" i="7"/>
  <c r="AA4818" i="7" a="1"/>
  <c r="Z4818" i="7"/>
  <c r="AA4817" i="7" a="1"/>
  <c r="AA4817" i="7" s="1"/>
  <c r="Z4817" i="7"/>
  <c r="AA4816" i="7"/>
  <c r="AA4816" i="7" a="1"/>
  <c r="Z4816" i="7"/>
  <c r="AA4815" i="7" a="1"/>
  <c r="AA4815" i="7" s="1"/>
  <c r="Z4815" i="7"/>
  <c r="AA4814" i="7"/>
  <c r="AA4814" i="7" a="1"/>
  <c r="Z4814" i="7"/>
  <c r="AA4813" i="7"/>
  <c r="AA4813" i="7" a="1"/>
  <c r="Z4813" i="7"/>
  <c r="AA4812" i="7" a="1"/>
  <c r="AA4812" i="7" s="1"/>
  <c r="Z4812" i="7"/>
  <c r="AA4811" i="7" a="1"/>
  <c r="AA4811" i="7" s="1"/>
  <c r="Z4811" i="7"/>
  <c r="AA4810" i="7"/>
  <c r="AA4810" i="7" a="1"/>
  <c r="Z4810" i="7"/>
  <c r="AA4809" i="7" a="1"/>
  <c r="AA4809" i="7" s="1"/>
  <c r="Z4809" i="7"/>
  <c r="AA4808" i="7" a="1"/>
  <c r="AA4808" i="7" s="1"/>
  <c r="Z4808" i="7"/>
  <c r="AA4807" i="7" a="1"/>
  <c r="AA4807" i="7" s="1"/>
  <c r="Z4807" i="7"/>
  <c r="AA4806" i="7"/>
  <c r="AA4806" i="7" a="1"/>
  <c r="Z4806" i="7"/>
  <c r="AA4805" i="7" a="1"/>
  <c r="AA4805" i="7" s="1"/>
  <c r="Z4805" i="7"/>
  <c r="AA4804" i="7" a="1"/>
  <c r="AA4804" i="7" s="1"/>
  <c r="Z4804" i="7"/>
  <c r="AA4803" i="7" a="1"/>
  <c r="AA4803" i="7" s="1"/>
  <c r="Z4803" i="7"/>
  <c r="AA4802" i="7"/>
  <c r="AA4802" i="7" a="1"/>
  <c r="Z4802" i="7"/>
  <c r="AA4801" i="7" a="1"/>
  <c r="AA4801" i="7" s="1"/>
  <c r="Z4801" i="7"/>
  <c r="AA4800" i="7"/>
  <c r="AA4800" i="7" a="1"/>
  <c r="Z4800" i="7"/>
  <c r="AA4799" i="7" a="1"/>
  <c r="AA4799" i="7" s="1"/>
  <c r="Z4799" i="7"/>
  <c r="AA4798" i="7"/>
  <c r="AA4798" i="7" a="1"/>
  <c r="Z4798" i="7"/>
  <c r="AA4797" i="7"/>
  <c r="AA4797" i="7" a="1"/>
  <c r="Z4797" i="7"/>
  <c r="AA4796" i="7" a="1"/>
  <c r="AA4796" i="7" s="1"/>
  <c r="Z4796" i="7"/>
  <c r="AA4795" i="7" a="1"/>
  <c r="AA4795" i="7" s="1"/>
  <c r="Z4795" i="7"/>
  <c r="AA4794" i="7"/>
  <c r="AA4794" i="7" a="1"/>
  <c r="Z4794" i="7"/>
  <c r="AA4793" i="7" a="1"/>
  <c r="AA4793" i="7" s="1"/>
  <c r="Z4793" i="7"/>
  <c r="AA4792" i="7" a="1"/>
  <c r="AA4792" i="7" s="1"/>
  <c r="Z4792" i="7"/>
  <c r="AA4791" i="7" a="1"/>
  <c r="AA4791" i="7" s="1"/>
  <c r="Z4791" i="7"/>
  <c r="AA4790" i="7"/>
  <c r="AA4790" i="7" a="1"/>
  <c r="Z4790" i="7"/>
  <c r="AA4789" i="7" a="1"/>
  <c r="AA4789" i="7" s="1"/>
  <c r="Z4789" i="7"/>
  <c r="AA4788" i="7" a="1"/>
  <c r="AA4788" i="7" s="1"/>
  <c r="Z4788" i="7"/>
  <c r="AA4787" i="7" a="1"/>
  <c r="AA4787" i="7" s="1"/>
  <c r="Z4787" i="7"/>
  <c r="AA4786" i="7"/>
  <c r="AA4786" i="7" a="1"/>
  <c r="Z4786" i="7"/>
  <c r="AA4785" i="7" a="1"/>
  <c r="AA4785" i="7" s="1"/>
  <c r="Z4785" i="7"/>
  <c r="AA4784" i="7" a="1"/>
  <c r="AA4784" i="7" s="1"/>
  <c r="Z4784" i="7"/>
  <c r="AA4783" i="7" a="1"/>
  <c r="AA4783" i="7" s="1"/>
  <c r="Z4783" i="7"/>
  <c r="AA4782" i="7"/>
  <c r="AA4782" i="7" a="1"/>
  <c r="Z4782" i="7"/>
  <c r="AA4781" i="7" a="1"/>
  <c r="AA4781" i="7" s="1"/>
  <c r="Z4781" i="7"/>
  <c r="AA4780" i="7" a="1"/>
  <c r="AA4780" i="7" s="1"/>
  <c r="Z4780" i="7"/>
  <c r="AA4779" i="7" a="1"/>
  <c r="AA4779" i="7" s="1"/>
  <c r="Z4779" i="7"/>
  <c r="AA4778" i="7"/>
  <c r="AA4778" i="7" a="1"/>
  <c r="Z4778" i="7"/>
  <c r="AA4777" i="7" a="1"/>
  <c r="AA4777" i="7" s="1"/>
  <c r="Z4777" i="7"/>
  <c r="AA4776" i="7" a="1"/>
  <c r="AA4776" i="7" s="1"/>
  <c r="Z4776" i="7"/>
  <c r="AA4775" i="7" a="1"/>
  <c r="AA4775" i="7" s="1"/>
  <c r="Z4775" i="7"/>
  <c r="AA4774" i="7"/>
  <c r="AA4774" i="7" a="1"/>
  <c r="Z4774" i="7"/>
  <c r="AA4773" i="7" a="1"/>
  <c r="AA4773" i="7" s="1"/>
  <c r="Z4773" i="7"/>
  <c r="AA4772" i="7" a="1"/>
  <c r="AA4772" i="7" s="1"/>
  <c r="Z4772" i="7"/>
  <c r="AA4771" i="7" a="1"/>
  <c r="AA4771" i="7" s="1"/>
  <c r="Z4771" i="7"/>
  <c r="AA4770" i="7"/>
  <c r="AA4770" i="7" a="1"/>
  <c r="Z4770" i="7"/>
  <c r="AA4769" i="7" a="1"/>
  <c r="AA4769" i="7" s="1"/>
  <c r="Z4769" i="7"/>
  <c r="AA4768" i="7" a="1"/>
  <c r="AA4768" i="7" s="1"/>
  <c r="Z4768" i="7"/>
  <c r="AA4767" i="7" a="1"/>
  <c r="AA4767" i="7" s="1"/>
  <c r="Z4767" i="7"/>
  <c r="AA4766" i="7"/>
  <c r="AA4766" i="7" a="1"/>
  <c r="Z4766" i="7"/>
  <c r="AA4765" i="7" a="1"/>
  <c r="AA4765" i="7" s="1"/>
  <c r="Z4765" i="7"/>
  <c r="AA4764" i="7" a="1"/>
  <c r="AA4764" i="7" s="1"/>
  <c r="Z4764" i="7"/>
  <c r="AA4763" i="7" a="1"/>
  <c r="AA4763" i="7" s="1"/>
  <c r="Z4763" i="7"/>
  <c r="AA4762" i="7"/>
  <c r="AA4762" i="7" a="1"/>
  <c r="Z4762" i="7"/>
  <c r="AA4761" i="7" a="1"/>
  <c r="AA4761" i="7" s="1"/>
  <c r="Z4761" i="7"/>
  <c r="AA4760" i="7" a="1"/>
  <c r="AA4760" i="7" s="1"/>
  <c r="Z4760" i="7"/>
  <c r="AA4759" i="7" a="1"/>
  <c r="AA4759" i="7" s="1"/>
  <c r="Z4759" i="7"/>
  <c r="AA4758" i="7"/>
  <c r="AA4758" i="7" a="1"/>
  <c r="Z4758" i="7"/>
  <c r="AA4757" i="7" a="1"/>
  <c r="AA4757" i="7" s="1"/>
  <c r="Z4757" i="7"/>
  <c r="AA4756" i="7" a="1"/>
  <c r="AA4756" i="7" s="1"/>
  <c r="Z4756" i="7"/>
  <c r="AA4755" i="7" a="1"/>
  <c r="AA4755" i="7" s="1"/>
  <c r="Z4755" i="7"/>
  <c r="AA4754" i="7"/>
  <c r="AA4754" i="7" a="1"/>
  <c r="Z4754" i="7"/>
  <c r="AA4753" i="7" a="1"/>
  <c r="AA4753" i="7" s="1"/>
  <c r="Z4753" i="7"/>
  <c r="AA4752" i="7" a="1"/>
  <c r="AA4752" i="7" s="1"/>
  <c r="Z4752" i="7"/>
  <c r="AA4751" i="7" a="1"/>
  <c r="AA4751" i="7" s="1"/>
  <c r="Z4751" i="7"/>
  <c r="AA4750" i="7"/>
  <c r="AA4750" i="7" a="1"/>
  <c r="Z4750" i="7"/>
  <c r="AA4749" i="7" a="1"/>
  <c r="AA4749" i="7" s="1"/>
  <c r="Z4749" i="7"/>
  <c r="AA4748" i="7" a="1"/>
  <c r="AA4748" i="7" s="1"/>
  <c r="Z4748" i="7"/>
  <c r="AA4747" i="7" a="1"/>
  <c r="AA4747" i="7" s="1"/>
  <c r="Z4747" i="7"/>
  <c r="AA4746" i="7"/>
  <c r="AA4746" i="7" a="1"/>
  <c r="Z4746" i="7"/>
  <c r="AA4745" i="7" a="1"/>
  <c r="AA4745" i="7" s="1"/>
  <c r="Z4745" i="7"/>
  <c r="AA4744" i="7" a="1"/>
  <c r="AA4744" i="7" s="1"/>
  <c r="Z4744" i="7"/>
  <c r="AA4743" i="7" a="1"/>
  <c r="AA4743" i="7" s="1"/>
  <c r="Z4743" i="7"/>
  <c r="AA4742" i="7"/>
  <c r="AA4742" i="7" a="1"/>
  <c r="Z4742" i="7"/>
  <c r="AA4741" i="7" a="1"/>
  <c r="AA4741" i="7" s="1"/>
  <c r="Z4741" i="7"/>
  <c r="AA4740" i="7" a="1"/>
  <c r="AA4740" i="7" s="1"/>
  <c r="Z4740" i="7"/>
  <c r="AA4739" i="7" a="1"/>
  <c r="AA4739" i="7" s="1"/>
  <c r="Z4739" i="7"/>
  <c r="AA4738" i="7"/>
  <c r="AA4738" i="7" a="1"/>
  <c r="Z4738" i="7"/>
  <c r="AA4737" i="7" a="1"/>
  <c r="AA4737" i="7" s="1"/>
  <c r="Z4737" i="7"/>
  <c r="AA4736" i="7" a="1"/>
  <c r="AA4736" i="7" s="1"/>
  <c r="Z4736" i="7"/>
  <c r="AA4735" i="7" a="1"/>
  <c r="AA4735" i="7" s="1"/>
  <c r="Z4735" i="7"/>
  <c r="AA4734" i="7"/>
  <c r="AA4734" i="7" a="1"/>
  <c r="Z4734" i="7"/>
  <c r="AA4733" i="7" a="1"/>
  <c r="AA4733" i="7" s="1"/>
  <c r="Z4733" i="7"/>
  <c r="AA4732" i="7" a="1"/>
  <c r="AA4732" i="7" s="1"/>
  <c r="Z4732" i="7"/>
  <c r="AA4731" i="7" a="1"/>
  <c r="AA4731" i="7" s="1"/>
  <c r="Z4731" i="7"/>
  <c r="AA4730" i="7"/>
  <c r="AA4730" i="7" a="1"/>
  <c r="Z4730" i="7"/>
  <c r="AA4729" i="7" a="1"/>
  <c r="AA4729" i="7" s="1"/>
  <c r="Z4729" i="7"/>
  <c r="AA4728" i="7" a="1"/>
  <c r="AA4728" i="7" s="1"/>
  <c r="Z4728" i="7"/>
  <c r="AA4727" i="7" a="1"/>
  <c r="AA4727" i="7" s="1"/>
  <c r="Z4727" i="7"/>
  <c r="AA4726" i="7"/>
  <c r="AA4726" i="7" a="1"/>
  <c r="Z4726" i="7"/>
  <c r="AA4725" i="7" a="1"/>
  <c r="AA4725" i="7" s="1"/>
  <c r="Z4725" i="7"/>
  <c r="AA4724" i="7" a="1"/>
  <c r="AA4724" i="7" s="1"/>
  <c r="Z4724" i="7"/>
  <c r="AA4723" i="7" a="1"/>
  <c r="AA4723" i="7" s="1"/>
  <c r="Z4723" i="7"/>
  <c r="AA4722" i="7"/>
  <c r="AA4722" i="7" a="1"/>
  <c r="Z4722" i="7"/>
  <c r="AA4721" i="7" a="1"/>
  <c r="AA4721" i="7" s="1"/>
  <c r="Z4721" i="7"/>
  <c r="AA4720" i="7" a="1"/>
  <c r="AA4720" i="7" s="1"/>
  <c r="Z4720" i="7"/>
  <c r="AA4719" i="7" a="1"/>
  <c r="AA4719" i="7" s="1"/>
  <c r="Z4719" i="7"/>
  <c r="AA4718" i="7"/>
  <c r="AA4718" i="7" a="1"/>
  <c r="Z4718" i="7"/>
  <c r="AA4717" i="7" a="1"/>
  <c r="AA4717" i="7" s="1"/>
  <c r="Z4717" i="7"/>
  <c r="AA4716" i="7" a="1"/>
  <c r="AA4716" i="7" s="1"/>
  <c r="Z4716" i="7"/>
  <c r="AA4715" i="7" a="1"/>
  <c r="AA4715" i="7" s="1"/>
  <c r="Z4715" i="7"/>
  <c r="AA4714" i="7"/>
  <c r="AA4714" i="7" a="1"/>
  <c r="Z4714" i="7"/>
  <c r="AA4713" i="7" a="1"/>
  <c r="AA4713" i="7" s="1"/>
  <c r="Z4713" i="7"/>
  <c r="AA4712" i="7" a="1"/>
  <c r="AA4712" i="7" s="1"/>
  <c r="Z4712" i="7"/>
  <c r="AA4711" i="7" a="1"/>
  <c r="AA4711" i="7" s="1"/>
  <c r="Z4711" i="7"/>
  <c r="AA4710" i="7"/>
  <c r="AA4710" i="7" a="1"/>
  <c r="Z4710" i="7"/>
  <c r="AA4709" i="7" a="1"/>
  <c r="AA4709" i="7" s="1"/>
  <c r="Z4709" i="7"/>
  <c r="AA4708" i="7" a="1"/>
  <c r="AA4708" i="7" s="1"/>
  <c r="Z4708" i="7"/>
  <c r="AA4707" i="7" a="1"/>
  <c r="AA4707" i="7" s="1"/>
  <c r="Z4707" i="7"/>
  <c r="AA4706" i="7"/>
  <c r="AA4706" i="7" a="1"/>
  <c r="Z4706" i="7"/>
  <c r="AA4705" i="7" a="1"/>
  <c r="AA4705" i="7" s="1"/>
  <c r="Z4705" i="7"/>
  <c r="AA4704" i="7" a="1"/>
  <c r="AA4704" i="7" s="1"/>
  <c r="Z4704" i="7"/>
  <c r="AA4703" i="7" a="1"/>
  <c r="AA4703" i="7" s="1"/>
  <c r="Z4703" i="7"/>
  <c r="AA4702" i="7"/>
  <c r="AA4702" i="7" a="1"/>
  <c r="Z4702" i="7"/>
  <c r="AA4701" i="7" a="1"/>
  <c r="AA4701" i="7" s="1"/>
  <c r="Z4701" i="7"/>
  <c r="AA4700" i="7" a="1"/>
  <c r="AA4700" i="7" s="1"/>
  <c r="Z4700" i="7"/>
  <c r="AA4699" i="7" a="1"/>
  <c r="AA4699" i="7" s="1"/>
  <c r="Z4699" i="7"/>
  <c r="AA4698" i="7"/>
  <c r="AA4698" i="7" a="1"/>
  <c r="Z4698" i="7"/>
  <c r="AA4697" i="7" a="1"/>
  <c r="AA4697" i="7" s="1"/>
  <c r="Z4697" i="7"/>
  <c r="AA4696" i="7" a="1"/>
  <c r="AA4696" i="7" s="1"/>
  <c r="Z4696" i="7"/>
  <c r="AA4695" i="7" a="1"/>
  <c r="AA4695" i="7" s="1"/>
  <c r="Z4695" i="7"/>
  <c r="AA4694" i="7"/>
  <c r="AA4694" i="7" a="1"/>
  <c r="Z4694" i="7"/>
  <c r="AA4693" i="7" a="1"/>
  <c r="AA4693" i="7" s="1"/>
  <c r="Z4693" i="7"/>
  <c r="AA4692" i="7" a="1"/>
  <c r="AA4692" i="7" s="1"/>
  <c r="Z4692" i="7"/>
  <c r="AA4691" i="7" a="1"/>
  <c r="AA4691" i="7" s="1"/>
  <c r="Z4691" i="7"/>
  <c r="AA4690" i="7"/>
  <c r="AA4690" i="7" a="1"/>
  <c r="Z4690" i="7"/>
  <c r="AA4689" i="7" a="1"/>
  <c r="AA4689" i="7" s="1"/>
  <c r="Z4689" i="7"/>
  <c r="AA4688" i="7" a="1"/>
  <c r="AA4688" i="7" s="1"/>
  <c r="Z4688" i="7"/>
  <c r="AA4687" i="7" a="1"/>
  <c r="AA4687" i="7" s="1"/>
  <c r="Z4687" i="7"/>
  <c r="AA4686" i="7"/>
  <c r="AA4686" i="7" a="1"/>
  <c r="Z4686" i="7"/>
  <c r="AA4685" i="7" a="1"/>
  <c r="AA4685" i="7" s="1"/>
  <c r="Z4685" i="7"/>
  <c r="AA4684" i="7" a="1"/>
  <c r="AA4684" i="7" s="1"/>
  <c r="Z4684" i="7"/>
  <c r="AA4683" i="7" a="1"/>
  <c r="AA4683" i="7" s="1"/>
  <c r="Z4683" i="7"/>
  <c r="AA4682" i="7"/>
  <c r="AA4682" i="7" a="1"/>
  <c r="Z4682" i="7"/>
  <c r="AA4681" i="7" a="1"/>
  <c r="AA4681" i="7" s="1"/>
  <c r="Z4681" i="7"/>
  <c r="AA4680" i="7" a="1"/>
  <c r="AA4680" i="7" s="1"/>
  <c r="Z4680" i="7"/>
  <c r="AA4679" i="7" a="1"/>
  <c r="AA4679" i="7" s="1"/>
  <c r="Z4679" i="7"/>
  <c r="AA4678" i="7"/>
  <c r="AA4678" i="7" a="1"/>
  <c r="Z4678" i="7"/>
  <c r="AA4677" i="7" a="1"/>
  <c r="AA4677" i="7" s="1"/>
  <c r="Z4677" i="7"/>
  <c r="AA4676" i="7" a="1"/>
  <c r="AA4676" i="7" s="1"/>
  <c r="Z4676" i="7"/>
  <c r="AA4675" i="7" a="1"/>
  <c r="AA4675" i="7" s="1"/>
  <c r="Z4675" i="7"/>
  <c r="AA4674" i="7"/>
  <c r="AA4674" i="7" a="1"/>
  <c r="Z4674" i="7"/>
  <c r="AA4673" i="7" a="1"/>
  <c r="AA4673" i="7" s="1"/>
  <c r="Z4673" i="7"/>
  <c r="AA4672" i="7" a="1"/>
  <c r="AA4672" i="7" s="1"/>
  <c r="Z4672" i="7"/>
  <c r="AA4671" i="7" a="1"/>
  <c r="AA4671" i="7" s="1"/>
  <c r="Z4671" i="7"/>
  <c r="AA4670" i="7"/>
  <c r="AA4670" i="7" a="1"/>
  <c r="Z4670" i="7"/>
  <c r="AA4669" i="7" a="1"/>
  <c r="AA4669" i="7" s="1"/>
  <c r="Z4669" i="7"/>
  <c r="AA4668" i="7" a="1"/>
  <c r="AA4668" i="7" s="1"/>
  <c r="Z4668" i="7"/>
  <c r="AA4667" i="7" a="1"/>
  <c r="AA4667" i="7" s="1"/>
  <c r="Z4667" i="7"/>
  <c r="AA4666" i="7"/>
  <c r="AA4666" i="7" a="1"/>
  <c r="Z4666" i="7"/>
  <c r="AA4665" i="7" a="1"/>
  <c r="AA4665" i="7" s="1"/>
  <c r="Z4665" i="7"/>
  <c r="AA4664" i="7" a="1"/>
  <c r="AA4664" i="7" s="1"/>
  <c r="Z4664" i="7"/>
  <c r="AA4663" i="7" a="1"/>
  <c r="AA4663" i="7" s="1"/>
  <c r="Z4663" i="7"/>
  <c r="AA4662" i="7"/>
  <c r="AA4662" i="7" a="1"/>
  <c r="Z4662" i="7"/>
  <c r="AA4661" i="7" a="1"/>
  <c r="AA4661" i="7" s="1"/>
  <c r="Z4661" i="7"/>
  <c r="AA4660" i="7" a="1"/>
  <c r="AA4660" i="7" s="1"/>
  <c r="Z4660" i="7"/>
  <c r="AA4659" i="7" a="1"/>
  <c r="AA4659" i="7" s="1"/>
  <c r="Z4659" i="7"/>
  <c r="AA4658" i="7"/>
  <c r="AA4658" i="7" a="1"/>
  <c r="Z4658" i="7"/>
  <c r="AA4657" i="7" a="1"/>
  <c r="AA4657" i="7" s="1"/>
  <c r="Z4657" i="7"/>
  <c r="AA4656" i="7" a="1"/>
  <c r="AA4656" i="7" s="1"/>
  <c r="Z4656" i="7"/>
  <c r="AA4655" i="7" a="1"/>
  <c r="AA4655" i="7" s="1"/>
  <c r="Z4655" i="7"/>
  <c r="AA4654" i="7"/>
  <c r="AA4654" i="7" a="1"/>
  <c r="Z4654" i="7"/>
  <c r="AA4653" i="7" a="1"/>
  <c r="AA4653" i="7" s="1"/>
  <c r="Z4653" i="7"/>
  <c r="AA4652" i="7" a="1"/>
  <c r="AA4652" i="7" s="1"/>
  <c r="Z4652" i="7"/>
  <c r="AA4651" i="7" a="1"/>
  <c r="AA4651" i="7" s="1"/>
  <c r="Z4651" i="7"/>
  <c r="AA4650" i="7"/>
  <c r="AA4650" i="7" a="1"/>
  <c r="Z4650" i="7"/>
  <c r="AA4649" i="7" a="1"/>
  <c r="AA4649" i="7" s="1"/>
  <c r="Z4649" i="7"/>
  <c r="AA4648" i="7"/>
  <c r="AA4648" i="7" a="1"/>
  <c r="Z4648" i="7"/>
  <c r="AA4647" i="7" a="1"/>
  <c r="AA4647" i="7" s="1"/>
  <c r="Z4647" i="7"/>
  <c r="AA4646" i="7"/>
  <c r="AA4646" i="7" a="1"/>
  <c r="Z4646" i="7"/>
  <c r="AA4645" i="7" a="1"/>
  <c r="AA4645" i="7" s="1"/>
  <c r="Z4645" i="7"/>
  <c r="AA4644" i="7"/>
  <c r="AA4644" i="7" a="1"/>
  <c r="Z4644" i="7"/>
  <c r="AA4643" i="7" a="1"/>
  <c r="AA4643" i="7" s="1"/>
  <c r="Z4643" i="7"/>
  <c r="AA4642" i="7"/>
  <c r="AA4642" i="7" a="1"/>
  <c r="Z4642" i="7"/>
  <c r="AA4641" i="7" a="1"/>
  <c r="AA4641" i="7" s="1"/>
  <c r="Z4641" i="7"/>
  <c r="AA4640" i="7"/>
  <c r="AA4640" i="7" a="1"/>
  <c r="Z4640" i="7"/>
  <c r="AA4639" i="7" a="1"/>
  <c r="AA4639" i="7" s="1"/>
  <c r="Z4639" i="7"/>
  <c r="AA4638" i="7"/>
  <c r="AA4638" i="7" a="1"/>
  <c r="Z4638" i="7"/>
  <c r="AA4637" i="7" a="1"/>
  <c r="AA4637" i="7" s="1"/>
  <c r="Z4637" i="7"/>
  <c r="AA4636" i="7"/>
  <c r="AA4636" i="7" a="1"/>
  <c r="Z4636" i="7"/>
  <c r="AA4635" i="7" a="1"/>
  <c r="AA4635" i="7" s="1"/>
  <c r="Z4635" i="7"/>
  <c r="AA4634" i="7"/>
  <c r="AA4634" i="7" a="1"/>
  <c r="Z4634" i="7"/>
  <c r="AA4633" i="7" a="1"/>
  <c r="AA4633" i="7" s="1"/>
  <c r="Z4633" i="7"/>
  <c r="AA4632" i="7"/>
  <c r="AA4632" i="7" a="1"/>
  <c r="Z4632" i="7"/>
  <c r="AA4631" i="7" a="1"/>
  <c r="AA4631" i="7" s="1"/>
  <c r="Z4631" i="7"/>
  <c r="AA4630" i="7"/>
  <c r="AA4630" i="7" a="1"/>
  <c r="Z4630" i="7"/>
  <c r="AA4629" i="7" a="1"/>
  <c r="AA4629" i="7" s="1"/>
  <c r="Z4629" i="7"/>
  <c r="AA4628" i="7"/>
  <c r="AA4628" i="7" a="1"/>
  <c r="Z4628" i="7"/>
  <c r="AA4627" i="7" a="1"/>
  <c r="AA4627" i="7" s="1"/>
  <c r="Z4627" i="7"/>
  <c r="AA4626" i="7"/>
  <c r="AA4626" i="7" a="1"/>
  <c r="Z4626" i="7"/>
  <c r="AA4625" i="7" a="1"/>
  <c r="AA4625" i="7" s="1"/>
  <c r="Z4625" i="7"/>
  <c r="AA4624" i="7"/>
  <c r="AA4624" i="7" a="1"/>
  <c r="Z4624" i="7"/>
  <c r="AA4623" i="7" a="1"/>
  <c r="AA4623" i="7" s="1"/>
  <c r="Z4623" i="7"/>
  <c r="AA4622" i="7"/>
  <c r="AA4622" i="7" a="1"/>
  <c r="Z4622" i="7"/>
  <c r="AA4621" i="7" a="1"/>
  <c r="AA4621" i="7" s="1"/>
  <c r="Z4621" i="7"/>
  <c r="AA4620" i="7"/>
  <c r="AA4620" i="7" a="1"/>
  <c r="Z4620" i="7"/>
  <c r="AA4619" i="7" a="1"/>
  <c r="AA4619" i="7" s="1"/>
  <c r="Z4619" i="7"/>
  <c r="AA4618" i="7"/>
  <c r="AA4618" i="7" a="1"/>
  <c r="Z4618" i="7"/>
  <c r="AA4617" i="7" a="1"/>
  <c r="AA4617" i="7" s="1"/>
  <c r="Z4617" i="7"/>
  <c r="AA4616" i="7"/>
  <c r="AA4616" i="7" a="1"/>
  <c r="Z4616" i="7"/>
  <c r="AA4615" i="7" a="1"/>
  <c r="AA4615" i="7" s="1"/>
  <c r="Z4615" i="7"/>
  <c r="AA4614" i="7"/>
  <c r="AA4614" i="7" a="1"/>
  <c r="Z4614" i="7"/>
  <c r="AA4613" i="7" a="1"/>
  <c r="AA4613" i="7" s="1"/>
  <c r="Z4613" i="7"/>
  <c r="AA4612" i="7"/>
  <c r="AA4612" i="7" a="1"/>
  <c r="Z4612" i="7"/>
  <c r="AA4611" i="7" a="1"/>
  <c r="AA4611" i="7" s="1"/>
  <c r="Z4611" i="7"/>
  <c r="AA4610" i="7"/>
  <c r="AA4610" i="7" a="1"/>
  <c r="Z4610" i="7"/>
  <c r="AA4609" i="7" a="1"/>
  <c r="AA4609" i="7" s="1"/>
  <c r="Z4609" i="7"/>
  <c r="AA4608" i="7"/>
  <c r="AA4608" i="7" a="1"/>
  <c r="Z4608" i="7"/>
  <c r="AA4607" i="7" a="1"/>
  <c r="AA4607" i="7" s="1"/>
  <c r="Z4607" i="7"/>
  <c r="AA4606" i="7"/>
  <c r="AA4606" i="7" a="1"/>
  <c r="Z4606" i="7"/>
  <c r="AA4605" i="7" a="1"/>
  <c r="AA4605" i="7" s="1"/>
  <c r="Z4605" i="7"/>
  <c r="AA4604" i="7"/>
  <c r="AA4604" i="7" a="1"/>
  <c r="Z4604" i="7"/>
  <c r="AA4603" i="7" a="1"/>
  <c r="AA4603" i="7" s="1"/>
  <c r="Z4603" i="7"/>
  <c r="AA4602" i="7"/>
  <c r="AA4602" i="7" a="1"/>
  <c r="Z4602" i="7"/>
  <c r="AA4601" i="7" a="1"/>
  <c r="AA4601" i="7" s="1"/>
  <c r="Z4601" i="7"/>
  <c r="AA4600" i="7"/>
  <c r="AA4600" i="7" a="1"/>
  <c r="Z4600" i="7"/>
  <c r="AA4599" i="7" a="1"/>
  <c r="AA4599" i="7" s="1"/>
  <c r="Z4599" i="7"/>
  <c r="AA4598" i="7"/>
  <c r="AA4598" i="7" a="1"/>
  <c r="Z4598" i="7"/>
  <c r="AA4597" i="7" a="1"/>
  <c r="AA4597" i="7" s="1"/>
  <c r="Z4597" i="7"/>
  <c r="AA4596" i="7"/>
  <c r="AA4596" i="7" a="1"/>
  <c r="Z4596" i="7"/>
  <c r="AA4595" i="7" a="1"/>
  <c r="AA4595" i="7" s="1"/>
  <c r="Z4595" i="7"/>
  <c r="AA4594" i="7"/>
  <c r="AA4594" i="7" a="1"/>
  <c r="Z4594" i="7"/>
  <c r="AA4593" i="7" a="1"/>
  <c r="AA4593" i="7" s="1"/>
  <c r="Z4593" i="7"/>
  <c r="AA4592" i="7"/>
  <c r="AA4592" i="7" a="1"/>
  <c r="Z4592" i="7"/>
  <c r="AA4591" i="7" a="1"/>
  <c r="AA4591" i="7" s="1"/>
  <c r="Z4591" i="7"/>
  <c r="AA4590" i="7"/>
  <c r="AA4590" i="7" a="1"/>
  <c r="Z4590" i="7"/>
  <c r="AA4589" i="7" a="1"/>
  <c r="AA4589" i="7" s="1"/>
  <c r="Z4589" i="7"/>
  <c r="AA4588" i="7"/>
  <c r="AA4588" i="7" a="1"/>
  <c r="Z4588" i="7"/>
  <c r="AA4587" i="7" a="1"/>
  <c r="AA4587" i="7" s="1"/>
  <c r="Z4587" i="7"/>
  <c r="AA4586" i="7"/>
  <c r="AA4586" i="7" a="1"/>
  <c r="Z4586" i="7"/>
  <c r="AA4585" i="7" a="1"/>
  <c r="AA4585" i="7" s="1"/>
  <c r="Z4585" i="7"/>
  <c r="AA4584" i="7"/>
  <c r="AA4584" i="7" a="1"/>
  <c r="Z4584" i="7"/>
  <c r="AA4583" i="7" a="1"/>
  <c r="AA4583" i="7" s="1"/>
  <c r="Z4583" i="7"/>
  <c r="AA4582" i="7"/>
  <c r="AA4582" i="7" a="1"/>
  <c r="Z4582" i="7"/>
  <c r="AA4581" i="7" a="1"/>
  <c r="AA4581" i="7" s="1"/>
  <c r="Z4581" i="7"/>
  <c r="AA4580" i="7"/>
  <c r="AA4580" i="7" a="1"/>
  <c r="Z4580" i="7"/>
  <c r="AA4579" i="7" a="1"/>
  <c r="AA4579" i="7" s="1"/>
  <c r="Z4579" i="7"/>
  <c r="AA4578" i="7"/>
  <c r="AA4578" i="7" a="1"/>
  <c r="Z4578" i="7"/>
  <c r="AA4577" i="7" a="1"/>
  <c r="AA4577" i="7" s="1"/>
  <c r="Z4577" i="7"/>
  <c r="AA4576" i="7"/>
  <c r="AA4576" i="7" a="1"/>
  <c r="Z4576" i="7"/>
  <c r="AA4575" i="7" a="1"/>
  <c r="AA4575" i="7" s="1"/>
  <c r="Z4575" i="7"/>
  <c r="AA4574" i="7"/>
  <c r="AA4574" i="7" a="1"/>
  <c r="Z4574" i="7"/>
  <c r="AA4573" i="7" a="1"/>
  <c r="AA4573" i="7" s="1"/>
  <c r="Z4573" i="7"/>
  <c r="AA4572" i="7"/>
  <c r="AA4572" i="7" a="1"/>
  <c r="Z4572" i="7"/>
  <c r="AA4571" i="7" a="1"/>
  <c r="AA4571" i="7" s="1"/>
  <c r="Z4571" i="7"/>
  <c r="AA4570" i="7"/>
  <c r="AA4570" i="7" a="1"/>
  <c r="Z4570" i="7"/>
  <c r="AA4569" i="7" a="1"/>
  <c r="AA4569" i="7" s="1"/>
  <c r="Z4569" i="7"/>
  <c r="AA4568" i="7"/>
  <c r="AA4568" i="7" a="1"/>
  <c r="Z4568" i="7"/>
  <c r="AA4567" i="7" a="1"/>
  <c r="AA4567" i="7" s="1"/>
  <c r="Z4567" i="7"/>
  <c r="AA4566" i="7"/>
  <c r="AA4566" i="7" a="1"/>
  <c r="Z4566" i="7"/>
  <c r="AA4565" i="7" a="1"/>
  <c r="AA4565" i="7" s="1"/>
  <c r="Z4565" i="7"/>
  <c r="AA4564" i="7"/>
  <c r="AA4564" i="7" a="1"/>
  <c r="Z4564" i="7"/>
  <c r="AA4563" i="7" a="1"/>
  <c r="AA4563" i="7" s="1"/>
  <c r="Z4563" i="7"/>
  <c r="AA4562" i="7"/>
  <c r="AA4562" i="7" a="1"/>
  <c r="Z4562" i="7"/>
  <c r="AA4561" i="7" a="1"/>
  <c r="AA4561" i="7" s="1"/>
  <c r="Z4561" i="7"/>
  <c r="AA4560" i="7"/>
  <c r="AA4560" i="7" a="1"/>
  <c r="Z4560" i="7"/>
  <c r="AA4559" i="7" a="1"/>
  <c r="AA4559" i="7" s="1"/>
  <c r="Z4559" i="7"/>
  <c r="AA4558" i="7"/>
  <c r="AA4558" i="7" a="1"/>
  <c r="Z4558" i="7"/>
  <c r="AA4557" i="7" a="1"/>
  <c r="AA4557" i="7" s="1"/>
  <c r="Z4557" i="7"/>
  <c r="AA4556" i="7"/>
  <c r="AA4556" i="7" a="1"/>
  <c r="Z4556" i="7"/>
  <c r="AA4555" i="7" a="1"/>
  <c r="AA4555" i="7" s="1"/>
  <c r="Z4555" i="7"/>
  <c r="AA4554" i="7"/>
  <c r="AA4554" i="7" a="1"/>
  <c r="Z4554" i="7"/>
  <c r="AA4553" i="7" a="1"/>
  <c r="AA4553" i="7" s="1"/>
  <c r="Z4553" i="7"/>
  <c r="AA4552" i="7"/>
  <c r="AA4552" i="7" a="1"/>
  <c r="Z4552" i="7"/>
  <c r="AA4551" i="7" a="1"/>
  <c r="AA4551" i="7" s="1"/>
  <c r="Z4551" i="7"/>
  <c r="AA4550" i="7"/>
  <c r="AA4550" i="7" a="1"/>
  <c r="Z4550" i="7"/>
  <c r="AA4549" i="7" a="1"/>
  <c r="AA4549" i="7" s="1"/>
  <c r="Z4549" i="7"/>
  <c r="AA4548" i="7"/>
  <c r="AA4548" i="7" a="1"/>
  <c r="Z4548" i="7"/>
  <c r="AA4547" i="7" a="1"/>
  <c r="AA4547" i="7" s="1"/>
  <c r="Z4547" i="7"/>
  <c r="AA4546" i="7"/>
  <c r="AA4546" i="7" a="1"/>
  <c r="Z4546" i="7"/>
  <c r="AA4545" i="7" a="1"/>
  <c r="AA4545" i="7" s="1"/>
  <c r="Z4545" i="7"/>
  <c r="AA4544" i="7"/>
  <c r="AA4544" i="7" a="1"/>
  <c r="Z4544" i="7"/>
  <c r="AA4543" i="7" a="1"/>
  <c r="AA4543" i="7" s="1"/>
  <c r="Z4543" i="7"/>
  <c r="AA4542" i="7"/>
  <c r="AA4542" i="7" a="1"/>
  <c r="Z4542" i="7"/>
  <c r="AA4541" i="7" a="1"/>
  <c r="AA4541" i="7" s="1"/>
  <c r="Z4541" i="7"/>
  <c r="AA4540" i="7"/>
  <c r="AA4540" i="7" a="1"/>
  <c r="Z4540" i="7"/>
  <c r="AA4539" i="7" a="1"/>
  <c r="AA4539" i="7" s="1"/>
  <c r="Z4539" i="7"/>
  <c r="AA4538" i="7"/>
  <c r="AA4538" i="7" a="1"/>
  <c r="Z4538" i="7"/>
  <c r="AA4537" i="7" a="1"/>
  <c r="AA4537" i="7" s="1"/>
  <c r="Z4537" i="7"/>
  <c r="AA4536" i="7"/>
  <c r="AA4536" i="7" a="1"/>
  <c r="Z4536" i="7"/>
  <c r="AA4535" i="7" a="1"/>
  <c r="AA4535" i="7" s="1"/>
  <c r="Z4535" i="7"/>
  <c r="AA4534" i="7"/>
  <c r="AA4534" i="7" a="1"/>
  <c r="Z4534" i="7"/>
  <c r="AA4533" i="7" a="1"/>
  <c r="AA4533" i="7" s="1"/>
  <c r="Z4533" i="7"/>
  <c r="AA4532" i="7"/>
  <c r="AA4532" i="7" a="1"/>
  <c r="Z4532" i="7"/>
  <c r="AA4531" i="7" a="1"/>
  <c r="AA4531" i="7" s="1"/>
  <c r="Z4531" i="7"/>
  <c r="AA4530" i="7"/>
  <c r="AA4530" i="7" a="1"/>
  <c r="Z4530" i="7"/>
  <c r="AA4529" i="7" a="1"/>
  <c r="AA4529" i="7" s="1"/>
  <c r="Z4529" i="7"/>
  <c r="AA4528" i="7"/>
  <c r="AA4528" i="7" a="1"/>
  <c r="Z4528" i="7"/>
  <c r="AA4527" i="7" a="1"/>
  <c r="AA4527" i="7" s="1"/>
  <c r="Z4527" i="7"/>
  <c r="AA4526" i="7"/>
  <c r="AA4526" i="7" a="1"/>
  <c r="Z4526" i="7"/>
  <c r="AA4525" i="7" a="1"/>
  <c r="AA4525" i="7" s="1"/>
  <c r="Z4525" i="7"/>
  <c r="AA4524" i="7"/>
  <c r="AA4524" i="7" a="1"/>
  <c r="Z4524" i="7"/>
  <c r="AA4523" i="7" a="1"/>
  <c r="AA4523" i="7" s="1"/>
  <c r="Z4523" i="7"/>
  <c r="AA4522" i="7"/>
  <c r="AA4522" i="7" a="1"/>
  <c r="Z4522" i="7"/>
  <c r="AA4521" i="7" a="1"/>
  <c r="AA4521" i="7" s="1"/>
  <c r="Z4521" i="7"/>
  <c r="AA4520" i="7"/>
  <c r="AA4520" i="7" a="1"/>
  <c r="Z4520" i="7"/>
  <c r="AA4519" i="7" a="1"/>
  <c r="AA4519" i="7" s="1"/>
  <c r="Z4519" i="7"/>
  <c r="AA4518" i="7"/>
  <c r="AA4518" i="7" a="1"/>
  <c r="Z4518" i="7"/>
  <c r="AA4517" i="7" a="1"/>
  <c r="AA4517" i="7" s="1"/>
  <c r="Z4517" i="7"/>
  <c r="AA4516" i="7"/>
  <c r="AA4516" i="7" a="1"/>
  <c r="Z4516" i="7"/>
  <c r="AA4515" i="7" a="1"/>
  <c r="AA4515" i="7" s="1"/>
  <c r="Z4515" i="7"/>
  <c r="AA4514" i="7"/>
  <c r="AA4514" i="7" a="1"/>
  <c r="Z4514" i="7"/>
  <c r="AA4513" i="7" a="1"/>
  <c r="AA4513" i="7" s="1"/>
  <c r="Z4513" i="7"/>
  <c r="AA4512" i="7"/>
  <c r="AA4512" i="7" a="1"/>
  <c r="Z4512" i="7"/>
  <c r="AA4511" i="7" a="1"/>
  <c r="AA4511" i="7" s="1"/>
  <c r="Z4511" i="7"/>
  <c r="AA4510" i="7"/>
  <c r="AA4510" i="7" a="1"/>
  <c r="Z4510" i="7"/>
  <c r="AA4509" i="7" a="1"/>
  <c r="AA4509" i="7" s="1"/>
  <c r="Z4509" i="7"/>
  <c r="AA4508" i="7"/>
  <c r="AA4508" i="7" a="1"/>
  <c r="Z4508" i="7"/>
  <c r="AA4507" i="7" a="1"/>
  <c r="AA4507" i="7" s="1"/>
  <c r="Z4507" i="7"/>
  <c r="AA4506" i="7"/>
  <c r="AA4506" i="7" a="1"/>
  <c r="Z4506" i="7"/>
  <c r="AA4505" i="7" a="1"/>
  <c r="AA4505" i="7" s="1"/>
  <c r="Z4505" i="7"/>
  <c r="AA4504" i="7"/>
  <c r="AA4504" i="7" a="1"/>
  <c r="Z4504" i="7"/>
  <c r="AA4503" i="7" a="1"/>
  <c r="AA4503" i="7" s="1"/>
  <c r="Z4503" i="7"/>
  <c r="AA4502" i="7"/>
  <c r="AA4502" i="7" a="1"/>
  <c r="Z4502" i="7"/>
  <c r="AA4501" i="7" a="1"/>
  <c r="AA4501" i="7" s="1"/>
  <c r="Z4501" i="7"/>
  <c r="AA4500" i="7"/>
  <c r="AA4500" i="7" a="1"/>
  <c r="Z4500" i="7"/>
  <c r="AA4499" i="7" a="1"/>
  <c r="AA4499" i="7" s="1"/>
  <c r="Z4499" i="7"/>
  <c r="AA4498" i="7"/>
  <c r="AA4498" i="7" a="1"/>
  <c r="Z4498" i="7"/>
  <c r="AA4497" i="7" a="1"/>
  <c r="AA4497" i="7" s="1"/>
  <c r="Z4497" i="7"/>
  <c r="AA4496" i="7"/>
  <c r="AA4496" i="7" a="1"/>
  <c r="Z4496" i="7"/>
  <c r="AA4495" i="7" a="1"/>
  <c r="AA4495" i="7" s="1"/>
  <c r="Z4495" i="7"/>
  <c r="AA4494" i="7"/>
  <c r="AA4494" i="7" a="1"/>
  <c r="Z4494" i="7"/>
  <c r="AA4493" i="7" a="1"/>
  <c r="AA4493" i="7" s="1"/>
  <c r="Z4493" i="7"/>
  <c r="AA4492" i="7"/>
  <c r="AA4492" i="7" a="1"/>
  <c r="Z4492" i="7"/>
  <c r="AA4491" i="7" a="1"/>
  <c r="AA4491" i="7" s="1"/>
  <c r="Z4491" i="7"/>
  <c r="AA4490" i="7"/>
  <c r="AA4490" i="7" a="1"/>
  <c r="Z4490" i="7"/>
  <c r="AA4489" i="7" a="1"/>
  <c r="AA4489" i="7" s="1"/>
  <c r="Z4489" i="7"/>
  <c r="AA4488" i="7"/>
  <c r="AA4488" i="7" a="1"/>
  <c r="Z4488" i="7"/>
  <c r="AA4487" i="7" a="1"/>
  <c r="AA4487" i="7" s="1"/>
  <c r="Z4487" i="7"/>
  <c r="AA4486" i="7"/>
  <c r="AA4486" i="7" a="1"/>
  <c r="Z4486" i="7"/>
  <c r="AA4485" i="7" a="1"/>
  <c r="AA4485" i="7" s="1"/>
  <c r="Z4485" i="7"/>
  <c r="AA4484" i="7" a="1"/>
  <c r="AA4484" i="7" s="1"/>
  <c r="Z4484" i="7"/>
  <c r="AA4483" i="7" a="1"/>
  <c r="AA4483" i="7" s="1"/>
  <c r="Z4483" i="7"/>
  <c r="AA4482" i="7"/>
  <c r="AA4482" i="7" a="1"/>
  <c r="Z4482" i="7"/>
  <c r="AA4481" i="7" a="1"/>
  <c r="AA4481" i="7" s="1"/>
  <c r="Z4481" i="7"/>
  <c r="AA4480" i="7" a="1"/>
  <c r="AA4480" i="7" s="1"/>
  <c r="Z4480" i="7"/>
  <c r="AA4479" i="7" a="1"/>
  <c r="AA4479" i="7" s="1"/>
  <c r="Z4479" i="7"/>
  <c r="AA4478" i="7"/>
  <c r="AA4478" i="7" a="1"/>
  <c r="Z4478" i="7"/>
  <c r="AA4477" i="7" a="1"/>
  <c r="AA4477" i="7" s="1"/>
  <c r="Z4477" i="7"/>
  <c r="AA4476" i="7"/>
  <c r="AA4476" i="7" a="1"/>
  <c r="Z4476" i="7"/>
  <c r="AA4475" i="7" a="1"/>
  <c r="AA4475" i="7" s="1"/>
  <c r="Z4475" i="7"/>
  <c r="AA4474" i="7"/>
  <c r="AA4474" i="7" a="1"/>
  <c r="Z4474" i="7"/>
  <c r="AA4473" i="7"/>
  <c r="AA4473" i="7" a="1"/>
  <c r="Z4473" i="7"/>
  <c r="AA4472" i="7" a="1"/>
  <c r="AA4472" i="7" s="1"/>
  <c r="Z4472" i="7"/>
  <c r="AA4471" i="7" a="1"/>
  <c r="AA4471" i="7" s="1"/>
  <c r="Z4471" i="7"/>
  <c r="AA4470" i="7"/>
  <c r="AA4470" i="7" a="1"/>
  <c r="Z4470" i="7"/>
  <c r="AA4469" i="7" a="1"/>
  <c r="AA4469" i="7" s="1"/>
  <c r="Z4469" i="7"/>
  <c r="AA4468" i="7" a="1"/>
  <c r="AA4468" i="7" s="1"/>
  <c r="Z4468" i="7"/>
  <c r="AA4467" i="7" a="1"/>
  <c r="AA4467" i="7" s="1"/>
  <c r="Z4467" i="7"/>
  <c r="AA4466" i="7"/>
  <c r="AA4466" i="7" a="1"/>
  <c r="Z4466" i="7"/>
  <c r="AA4465" i="7" a="1"/>
  <c r="AA4465" i="7" s="1"/>
  <c r="Z4465" i="7"/>
  <c r="AA4464" i="7" a="1"/>
  <c r="AA4464" i="7" s="1"/>
  <c r="Z4464" i="7"/>
  <c r="AA4463" i="7" a="1"/>
  <c r="AA4463" i="7" s="1"/>
  <c r="Z4463" i="7"/>
  <c r="AA4462" i="7"/>
  <c r="AA4462" i="7" a="1"/>
  <c r="Z4462" i="7"/>
  <c r="AA4461" i="7" a="1"/>
  <c r="AA4461" i="7" s="1"/>
  <c r="Z4461" i="7"/>
  <c r="AA4460" i="7"/>
  <c r="AA4460" i="7" a="1"/>
  <c r="Z4460" i="7"/>
  <c r="AA4459" i="7" a="1"/>
  <c r="AA4459" i="7" s="1"/>
  <c r="Z4459" i="7"/>
  <c r="AA4458" i="7"/>
  <c r="AA4458" i="7" a="1"/>
  <c r="Z4458" i="7"/>
  <c r="AA4457" i="7"/>
  <c r="AA4457" i="7" a="1"/>
  <c r="Z4457" i="7"/>
  <c r="AA4456" i="7" a="1"/>
  <c r="AA4456" i="7" s="1"/>
  <c r="Z4456" i="7"/>
  <c r="AA4455" i="7" a="1"/>
  <c r="AA4455" i="7" s="1"/>
  <c r="Z4455" i="7"/>
  <c r="AA4454" i="7"/>
  <c r="AA4454" i="7" a="1"/>
  <c r="Z4454" i="7"/>
  <c r="AA4453" i="7" a="1"/>
  <c r="AA4453" i="7" s="1"/>
  <c r="Z4453" i="7"/>
  <c r="AA4452" i="7" a="1"/>
  <c r="AA4452" i="7" s="1"/>
  <c r="Z4452" i="7"/>
  <c r="AA4451" i="7" a="1"/>
  <c r="AA4451" i="7" s="1"/>
  <c r="Z4451" i="7"/>
  <c r="AA4450" i="7"/>
  <c r="AA4450" i="7" a="1"/>
  <c r="Z4450" i="7"/>
  <c r="AA4449" i="7" a="1"/>
  <c r="AA4449" i="7" s="1"/>
  <c r="Z4449" i="7"/>
  <c r="AA4448" i="7" a="1"/>
  <c r="AA4448" i="7" s="1"/>
  <c r="Z4448" i="7"/>
  <c r="AA4447" i="7" a="1"/>
  <c r="AA4447" i="7" s="1"/>
  <c r="Z4447" i="7"/>
  <c r="AA4446" i="7"/>
  <c r="AA4446" i="7" a="1"/>
  <c r="Z4446" i="7"/>
  <c r="AA4445" i="7" a="1"/>
  <c r="AA4445" i="7" s="1"/>
  <c r="Z4445" i="7"/>
  <c r="AA4444" i="7"/>
  <c r="AA4444" i="7" a="1"/>
  <c r="Z4444" i="7"/>
  <c r="AA4443" i="7" a="1"/>
  <c r="AA4443" i="7" s="1"/>
  <c r="Z4443" i="7"/>
  <c r="AA4442" i="7"/>
  <c r="AA4442" i="7" a="1"/>
  <c r="Z4442" i="7"/>
  <c r="AA4441" i="7"/>
  <c r="AA4441" i="7" a="1"/>
  <c r="Z4441" i="7"/>
  <c r="AA4440" i="7" a="1"/>
  <c r="AA4440" i="7" s="1"/>
  <c r="Z4440" i="7"/>
  <c r="AA4439" i="7" a="1"/>
  <c r="AA4439" i="7" s="1"/>
  <c r="Z4439" i="7"/>
  <c r="AA4438" i="7"/>
  <c r="AA4438" i="7" a="1"/>
  <c r="Z4438" i="7"/>
  <c r="AA4437" i="7" a="1"/>
  <c r="AA4437" i="7" s="1"/>
  <c r="Z4437" i="7"/>
  <c r="AA4436" i="7" a="1"/>
  <c r="AA4436" i="7" s="1"/>
  <c r="Z4436" i="7"/>
  <c r="AA4435" i="7" a="1"/>
  <c r="AA4435" i="7" s="1"/>
  <c r="Z4435" i="7"/>
  <c r="AA4434" i="7"/>
  <c r="AA4434" i="7" a="1"/>
  <c r="Z4434" i="7"/>
  <c r="AA4433" i="7" a="1"/>
  <c r="AA4433" i="7" s="1"/>
  <c r="Z4433" i="7"/>
  <c r="AA4432" i="7" a="1"/>
  <c r="AA4432" i="7" s="1"/>
  <c r="Z4432" i="7"/>
  <c r="AA4431" i="7" a="1"/>
  <c r="AA4431" i="7" s="1"/>
  <c r="Z4431" i="7"/>
  <c r="AA4430" i="7"/>
  <c r="AA4430" i="7" a="1"/>
  <c r="Z4430" i="7"/>
  <c r="AA4429" i="7" a="1"/>
  <c r="AA4429" i="7" s="1"/>
  <c r="Z4429" i="7"/>
  <c r="AA4428" i="7"/>
  <c r="AA4428" i="7" a="1"/>
  <c r="Z4428" i="7"/>
  <c r="AA4427" i="7" a="1"/>
  <c r="AA4427" i="7" s="1"/>
  <c r="Z4427" i="7"/>
  <c r="AA4426" i="7"/>
  <c r="AA4426" i="7" a="1"/>
  <c r="Z4426" i="7"/>
  <c r="AA4425" i="7"/>
  <c r="AA4425" i="7" a="1"/>
  <c r="Z4425" i="7"/>
  <c r="AA4424" i="7" a="1"/>
  <c r="AA4424" i="7" s="1"/>
  <c r="Z4424" i="7"/>
  <c r="AA4423" i="7" a="1"/>
  <c r="AA4423" i="7" s="1"/>
  <c r="Z4423" i="7"/>
  <c r="AA4422" i="7"/>
  <c r="AA4422" i="7" a="1"/>
  <c r="Z4422" i="7"/>
  <c r="AA4421" i="7" a="1"/>
  <c r="AA4421" i="7" s="1"/>
  <c r="Z4421" i="7"/>
  <c r="AA4420" i="7" a="1"/>
  <c r="AA4420" i="7" s="1"/>
  <c r="Z4420" i="7"/>
  <c r="AA4419" i="7" a="1"/>
  <c r="AA4419" i="7" s="1"/>
  <c r="Z4419" i="7"/>
  <c r="AA4418" i="7"/>
  <c r="AA4418" i="7" a="1"/>
  <c r="Z4418" i="7"/>
  <c r="AA4417" i="7" a="1"/>
  <c r="AA4417" i="7" s="1"/>
  <c r="Z4417" i="7"/>
  <c r="AA4416" i="7" a="1"/>
  <c r="AA4416" i="7" s="1"/>
  <c r="Z4416" i="7"/>
  <c r="AA4415" i="7" a="1"/>
  <c r="AA4415" i="7" s="1"/>
  <c r="Z4415" i="7"/>
  <c r="AA4414" i="7"/>
  <c r="AA4414" i="7" a="1"/>
  <c r="Z4414" i="7"/>
  <c r="AA4413" i="7" a="1"/>
  <c r="AA4413" i="7" s="1"/>
  <c r="Z4413" i="7"/>
  <c r="AA4412" i="7"/>
  <c r="AA4412" i="7" a="1"/>
  <c r="Z4412" i="7"/>
  <c r="AA4411" i="7" a="1"/>
  <c r="AA4411" i="7" s="1"/>
  <c r="Z4411" i="7"/>
  <c r="AA4410" i="7"/>
  <c r="AA4410" i="7" a="1"/>
  <c r="Z4410" i="7"/>
  <c r="AA4409" i="7"/>
  <c r="AA4409" i="7" a="1"/>
  <c r="Z4409" i="7"/>
  <c r="AA4408" i="7" a="1"/>
  <c r="AA4408" i="7" s="1"/>
  <c r="Z4408" i="7"/>
  <c r="AA4407" i="7" a="1"/>
  <c r="AA4407" i="7" s="1"/>
  <c r="Z4407" i="7"/>
  <c r="AA4406" i="7"/>
  <c r="AA4406" i="7" a="1"/>
  <c r="Z4406" i="7"/>
  <c r="AA4405" i="7" a="1"/>
  <c r="AA4405" i="7" s="1"/>
  <c r="Z4405" i="7"/>
  <c r="AA4404" i="7" a="1"/>
  <c r="AA4404" i="7" s="1"/>
  <c r="Z4404" i="7"/>
  <c r="AA4403" i="7" a="1"/>
  <c r="AA4403" i="7" s="1"/>
  <c r="Z4403" i="7"/>
  <c r="AA4402" i="7"/>
  <c r="AA4402" i="7" a="1"/>
  <c r="Z4402" i="7"/>
  <c r="AA4401" i="7" a="1"/>
  <c r="AA4401" i="7" s="1"/>
  <c r="Z4401" i="7"/>
  <c r="AA4400" i="7" a="1"/>
  <c r="AA4400" i="7" s="1"/>
  <c r="Z4400" i="7"/>
  <c r="AA4399" i="7" a="1"/>
  <c r="AA4399" i="7" s="1"/>
  <c r="Z4399" i="7"/>
  <c r="AA4398" i="7"/>
  <c r="AA4398" i="7" a="1"/>
  <c r="Z4398" i="7"/>
  <c r="AA4397" i="7" a="1"/>
  <c r="AA4397" i="7" s="1"/>
  <c r="Z4397" i="7"/>
  <c r="AA4396" i="7"/>
  <c r="AA4396" i="7" a="1"/>
  <c r="Z4396" i="7"/>
  <c r="AA4395" i="7" a="1"/>
  <c r="AA4395" i="7" s="1"/>
  <c r="Z4395" i="7"/>
  <c r="AA4394" i="7"/>
  <c r="AA4394" i="7" a="1"/>
  <c r="Z4394" i="7"/>
  <c r="AA4393" i="7"/>
  <c r="AA4393" i="7" a="1"/>
  <c r="Z4393" i="7"/>
  <c r="AA4392" i="7" a="1"/>
  <c r="AA4392" i="7" s="1"/>
  <c r="Z4392" i="7"/>
  <c r="AA4391" i="7" a="1"/>
  <c r="AA4391" i="7" s="1"/>
  <c r="Z4391" i="7"/>
  <c r="AA4390" i="7"/>
  <c r="AA4390" i="7" a="1"/>
  <c r="Z4390" i="7"/>
  <c r="AA4389" i="7" a="1"/>
  <c r="AA4389" i="7" s="1"/>
  <c r="Z4389" i="7"/>
  <c r="AA4388" i="7" a="1"/>
  <c r="AA4388" i="7" s="1"/>
  <c r="Z4388" i="7"/>
  <c r="AA4387" i="7" a="1"/>
  <c r="AA4387" i="7" s="1"/>
  <c r="Z4387" i="7"/>
  <c r="AA4386" i="7"/>
  <c r="AA4386" i="7" a="1"/>
  <c r="Z4386" i="7"/>
  <c r="AA4385" i="7" a="1"/>
  <c r="AA4385" i="7" s="1"/>
  <c r="Z4385" i="7"/>
  <c r="AA4384" i="7" a="1"/>
  <c r="AA4384" i="7" s="1"/>
  <c r="Z4384" i="7"/>
  <c r="AA4383" i="7"/>
  <c r="AA4383" i="7" a="1"/>
  <c r="Z4383" i="7"/>
  <c r="AA4382" i="7" a="1"/>
  <c r="AA4382" i="7" s="1"/>
  <c r="Z4382" i="7"/>
  <c r="AA4381" i="7" a="1"/>
  <c r="AA4381" i="7" s="1"/>
  <c r="Z4381" i="7"/>
  <c r="AA4380" i="7" a="1"/>
  <c r="AA4380" i="7" s="1"/>
  <c r="Z4380" i="7"/>
  <c r="AA4379" i="7"/>
  <c r="AA4379" i="7" a="1"/>
  <c r="Z4379" i="7"/>
  <c r="AA4378" i="7" a="1"/>
  <c r="AA4378" i="7" s="1"/>
  <c r="Z4378" i="7"/>
  <c r="AA4377" i="7" a="1"/>
  <c r="AA4377" i="7" s="1"/>
  <c r="Z4377" i="7"/>
  <c r="AA4376" i="7" a="1"/>
  <c r="AA4376" i="7" s="1"/>
  <c r="Z4376" i="7"/>
  <c r="AA4375" i="7"/>
  <c r="AA4375" i="7" a="1"/>
  <c r="Z4375" i="7"/>
  <c r="AA4374" i="7" a="1"/>
  <c r="AA4374" i="7" s="1"/>
  <c r="Z4374" i="7"/>
  <c r="AA4373" i="7" a="1"/>
  <c r="AA4373" i="7" s="1"/>
  <c r="Z4373" i="7"/>
  <c r="AA4372" i="7" a="1"/>
  <c r="AA4372" i="7" s="1"/>
  <c r="Z4372" i="7"/>
  <c r="AA4371" i="7"/>
  <c r="AA4371" i="7" a="1"/>
  <c r="Z4371" i="7"/>
  <c r="AA4370" i="7" a="1"/>
  <c r="AA4370" i="7" s="1"/>
  <c r="Z4370" i="7"/>
  <c r="AA4369" i="7" a="1"/>
  <c r="AA4369" i="7" s="1"/>
  <c r="Z4369" i="7"/>
  <c r="AA4368" i="7" a="1"/>
  <c r="AA4368" i="7" s="1"/>
  <c r="Z4368" i="7"/>
  <c r="AA4367" i="7"/>
  <c r="AA4367" i="7" a="1"/>
  <c r="Z4367" i="7"/>
  <c r="AA4366" i="7" a="1"/>
  <c r="AA4366" i="7" s="1"/>
  <c r="Z4366" i="7"/>
  <c r="AA4365" i="7" a="1"/>
  <c r="AA4365" i="7" s="1"/>
  <c r="Z4365" i="7"/>
  <c r="AA4364" i="7" a="1"/>
  <c r="AA4364" i="7" s="1"/>
  <c r="Z4364" i="7"/>
  <c r="AA4363" i="7"/>
  <c r="AA4363" i="7" a="1"/>
  <c r="Z4363" i="7"/>
  <c r="AA4362" i="7" a="1"/>
  <c r="AA4362" i="7" s="1"/>
  <c r="Z4362" i="7"/>
  <c r="AA4361" i="7" a="1"/>
  <c r="AA4361" i="7" s="1"/>
  <c r="Z4361" i="7"/>
  <c r="AA4360" i="7" a="1"/>
  <c r="AA4360" i="7" s="1"/>
  <c r="Z4360" i="7"/>
  <c r="AA4359" i="7"/>
  <c r="AA4359" i="7" a="1"/>
  <c r="Z4359" i="7"/>
  <c r="AA4358" i="7" a="1"/>
  <c r="AA4358" i="7" s="1"/>
  <c r="Z4358" i="7"/>
  <c r="AA4357" i="7" a="1"/>
  <c r="AA4357" i="7" s="1"/>
  <c r="Z4357" i="7"/>
  <c r="AA4356" i="7" a="1"/>
  <c r="AA4356" i="7" s="1"/>
  <c r="Z4356" i="7"/>
  <c r="AA4355" i="7"/>
  <c r="AA4355" i="7" a="1"/>
  <c r="Z4355" i="7"/>
  <c r="AA4354" i="7" a="1"/>
  <c r="AA4354" i="7" s="1"/>
  <c r="Z4354" i="7"/>
  <c r="AA4353" i="7" a="1"/>
  <c r="AA4353" i="7" s="1"/>
  <c r="Z4353" i="7"/>
  <c r="AA4352" i="7" a="1"/>
  <c r="AA4352" i="7" s="1"/>
  <c r="Z4352" i="7"/>
  <c r="AA4351" i="7"/>
  <c r="AA4351" i="7" a="1"/>
  <c r="Z4351" i="7"/>
  <c r="AA4350" i="7" a="1"/>
  <c r="AA4350" i="7" s="1"/>
  <c r="Z4350" i="7"/>
  <c r="AA4349" i="7" a="1"/>
  <c r="AA4349" i="7" s="1"/>
  <c r="Z4349" i="7"/>
  <c r="AA4348" i="7" a="1"/>
  <c r="AA4348" i="7" s="1"/>
  <c r="Z4348" i="7"/>
  <c r="AA4347" i="7"/>
  <c r="AA4347" i="7" a="1"/>
  <c r="Z4347" i="7"/>
  <c r="AA4346" i="7" a="1"/>
  <c r="AA4346" i="7" s="1"/>
  <c r="Z4346" i="7"/>
  <c r="AA4345" i="7" a="1"/>
  <c r="AA4345" i="7" s="1"/>
  <c r="Z4345" i="7"/>
  <c r="AA4344" i="7" a="1"/>
  <c r="AA4344" i="7" s="1"/>
  <c r="Z4344" i="7"/>
  <c r="AA4343" i="7"/>
  <c r="AA4343" i="7" a="1"/>
  <c r="Z4343" i="7"/>
  <c r="AA4342" i="7" a="1"/>
  <c r="AA4342" i="7" s="1"/>
  <c r="Z4342" i="7"/>
  <c r="AA4341" i="7" a="1"/>
  <c r="AA4341" i="7" s="1"/>
  <c r="Z4341" i="7"/>
  <c r="AA4340" i="7" a="1"/>
  <c r="AA4340" i="7" s="1"/>
  <c r="Z4340" i="7"/>
  <c r="AA4339" i="7"/>
  <c r="AA4339" i="7" a="1"/>
  <c r="Z4339" i="7"/>
  <c r="AA4338" i="7" a="1"/>
  <c r="AA4338" i="7" s="1"/>
  <c r="Z4338" i="7"/>
  <c r="AA4337" i="7" a="1"/>
  <c r="AA4337" i="7" s="1"/>
  <c r="Z4337" i="7"/>
  <c r="AA4336" i="7" a="1"/>
  <c r="AA4336" i="7" s="1"/>
  <c r="Z4336" i="7"/>
  <c r="AA4335" i="7"/>
  <c r="AA4335" i="7" a="1"/>
  <c r="Z4335" i="7"/>
  <c r="AA4334" i="7" a="1"/>
  <c r="AA4334" i="7" s="1"/>
  <c r="Z4334" i="7"/>
  <c r="AA4333" i="7" a="1"/>
  <c r="AA4333" i="7" s="1"/>
  <c r="Z4333" i="7"/>
  <c r="AA4332" i="7" a="1"/>
  <c r="AA4332" i="7" s="1"/>
  <c r="Z4332" i="7"/>
  <c r="AA4331" i="7"/>
  <c r="AA4331" i="7" a="1"/>
  <c r="Z4331" i="7"/>
  <c r="AA4330" i="7" a="1"/>
  <c r="AA4330" i="7" s="1"/>
  <c r="Z4330" i="7"/>
  <c r="AA4329" i="7" a="1"/>
  <c r="AA4329" i="7" s="1"/>
  <c r="Z4329" i="7"/>
  <c r="AA4328" i="7" a="1"/>
  <c r="AA4328" i="7" s="1"/>
  <c r="Z4328" i="7"/>
  <c r="AA4327" i="7"/>
  <c r="AA4327" i="7" a="1"/>
  <c r="Z4327" i="7"/>
  <c r="AA4326" i="7" a="1"/>
  <c r="AA4326" i="7" s="1"/>
  <c r="Z4326" i="7"/>
  <c r="AA4325" i="7" a="1"/>
  <c r="AA4325" i="7" s="1"/>
  <c r="Z4325" i="7"/>
  <c r="AA4324" i="7" a="1"/>
  <c r="AA4324" i="7" s="1"/>
  <c r="Z4324" i="7"/>
  <c r="AA4323" i="7"/>
  <c r="AA4323" i="7" a="1"/>
  <c r="Z4323" i="7"/>
  <c r="AA4322" i="7" a="1"/>
  <c r="AA4322" i="7" s="1"/>
  <c r="Z4322" i="7"/>
  <c r="AA4321" i="7" a="1"/>
  <c r="AA4321" i="7" s="1"/>
  <c r="Z4321" i="7"/>
  <c r="AA4320" i="7" a="1"/>
  <c r="AA4320" i="7" s="1"/>
  <c r="Z4320" i="7"/>
  <c r="AA4319" i="7"/>
  <c r="AA4319" i="7" a="1"/>
  <c r="Z4319" i="7"/>
  <c r="AA4318" i="7" a="1"/>
  <c r="AA4318" i="7" s="1"/>
  <c r="Z4318" i="7"/>
  <c r="AA4317" i="7" a="1"/>
  <c r="AA4317" i="7" s="1"/>
  <c r="Z4317" i="7"/>
  <c r="AA4316" i="7" a="1"/>
  <c r="AA4316" i="7" s="1"/>
  <c r="Z4316" i="7"/>
  <c r="AA4315" i="7"/>
  <c r="AA4315" i="7" a="1"/>
  <c r="Z4315" i="7"/>
  <c r="AA4314" i="7" a="1"/>
  <c r="AA4314" i="7" s="1"/>
  <c r="Z4314" i="7"/>
  <c r="AA4313" i="7" a="1"/>
  <c r="AA4313" i="7" s="1"/>
  <c r="Z4313" i="7"/>
  <c r="AA4312" i="7" a="1"/>
  <c r="AA4312" i="7" s="1"/>
  <c r="Z4312" i="7"/>
  <c r="AA4311" i="7"/>
  <c r="AA4311" i="7" a="1"/>
  <c r="Z4311" i="7"/>
  <c r="AA4310" i="7" a="1"/>
  <c r="AA4310" i="7" s="1"/>
  <c r="Z4310" i="7"/>
  <c r="AA4309" i="7" a="1"/>
  <c r="AA4309" i="7" s="1"/>
  <c r="Z4309" i="7"/>
  <c r="AA4308" i="7" a="1"/>
  <c r="AA4308" i="7" s="1"/>
  <c r="Z4308" i="7"/>
  <c r="AA4307" i="7"/>
  <c r="AA4307" i="7" a="1"/>
  <c r="Z4307" i="7"/>
  <c r="AA4306" i="7" a="1"/>
  <c r="AA4306" i="7" s="1"/>
  <c r="Z4306" i="7"/>
  <c r="AA4305" i="7" a="1"/>
  <c r="AA4305" i="7" s="1"/>
  <c r="Z4305" i="7"/>
  <c r="AA4304" i="7" a="1"/>
  <c r="AA4304" i="7" s="1"/>
  <c r="Z4304" i="7"/>
  <c r="AA4303" i="7"/>
  <c r="AA4303" i="7" a="1"/>
  <c r="Z4303" i="7"/>
  <c r="AA4302" i="7" a="1"/>
  <c r="AA4302" i="7" s="1"/>
  <c r="Z4302" i="7"/>
  <c r="AA4301" i="7" a="1"/>
  <c r="AA4301" i="7" s="1"/>
  <c r="Z4301" i="7"/>
  <c r="AA4300" i="7" a="1"/>
  <c r="AA4300" i="7" s="1"/>
  <c r="Z4300" i="7"/>
  <c r="AA4299" i="7"/>
  <c r="AA4299" i="7" a="1"/>
  <c r="Z4299" i="7"/>
  <c r="AA4298" i="7" a="1"/>
  <c r="AA4298" i="7" s="1"/>
  <c r="Z4298" i="7"/>
  <c r="AA4297" i="7" a="1"/>
  <c r="AA4297" i="7" s="1"/>
  <c r="Z4297" i="7"/>
  <c r="AA4296" i="7" a="1"/>
  <c r="AA4296" i="7" s="1"/>
  <c r="Z4296" i="7"/>
  <c r="AA4295" i="7"/>
  <c r="AA4295" i="7" a="1"/>
  <c r="Z4295" i="7"/>
  <c r="AA4294" i="7" a="1"/>
  <c r="AA4294" i="7" s="1"/>
  <c r="Z4294" i="7"/>
  <c r="AA4293" i="7" a="1"/>
  <c r="AA4293" i="7" s="1"/>
  <c r="Z4293" i="7"/>
  <c r="AA4292" i="7" a="1"/>
  <c r="AA4292" i="7" s="1"/>
  <c r="Z4292" i="7"/>
  <c r="AA4291" i="7"/>
  <c r="AA4291" i="7" a="1"/>
  <c r="Z4291" i="7"/>
  <c r="AA4290" i="7" a="1"/>
  <c r="AA4290" i="7" s="1"/>
  <c r="Z4290" i="7"/>
  <c r="AA4289" i="7" a="1"/>
  <c r="AA4289" i="7" s="1"/>
  <c r="Z4289" i="7"/>
  <c r="AA4288" i="7" a="1"/>
  <c r="AA4288" i="7" s="1"/>
  <c r="Z4288" i="7"/>
  <c r="AA4287" i="7"/>
  <c r="AA4287" i="7" a="1"/>
  <c r="Z4287" i="7"/>
  <c r="AA4286" i="7" a="1"/>
  <c r="AA4286" i="7" s="1"/>
  <c r="Z4286" i="7"/>
  <c r="AA4285" i="7" a="1"/>
  <c r="AA4285" i="7" s="1"/>
  <c r="Z4285" i="7"/>
  <c r="AA4284" i="7" a="1"/>
  <c r="AA4284" i="7" s="1"/>
  <c r="Z4284" i="7"/>
  <c r="AA4283" i="7"/>
  <c r="AA4283" i="7" a="1"/>
  <c r="Z4283" i="7"/>
  <c r="AA4282" i="7" a="1"/>
  <c r="AA4282" i="7" s="1"/>
  <c r="Z4282" i="7"/>
  <c r="AA4281" i="7" a="1"/>
  <c r="AA4281" i="7" s="1"/>
  <c r="Z4281" i="7"/>
  <c r="AA4280" i="7" a="1"/>
  <c r="AA4280" i="7" s="1"/>
  <c r="Z4280" i="7"/>
  <c r="AA4279" i="7"/>
  <c r="AA4279" i="7" a="1"/>
  <c r="Z4279" i="7"/>
  <c r="AA4278" i="7" a="1"/>
  <c r="AA4278" i="7" s="1"/>
  <c r="Z4278" i="7"/>
  <c r="AA4277" i="7" a="1"/>
  <c r="AA4277" i="7" s="1"/>
  <c r="Z4277" i="7"/>
  <c r="AA4276" i="7" a="1"/>
  <c r="AA4276" i="7" s="1"/>
  <c r="Z4276" i="7"/>
  <c r="AA4275" i="7"/>
  <c r="AA4275" i="7" a="1"/>
  <c r="Z4275" i="7"/>
  <c r="AA4274" i="7" a="1"/>
  <c r="AA4274" i="7" s="1"/>
  <c r="Z4274" i="7"/>
  <c r="AA4273" i="7" a="1"/>
  <c r="AA4273" i="7" s="1"/>
  <c r="Z4273" i="7"/>
  <c r="AA4272" i="7" a="1"/>
  <c r="AA4272" i="7" s="1"/>
  <c r="Z4272" i="7"/>
  <c r="AA4271" i="7"/>
  <c r="AA4271" i="7" a="1"/>
  <c r="Z4271" i="7"/>
  <c r="AA4270" i="7" a="1"/>
  <c r="AA4270" i="7" s="1"/>
  <c r="Z4270" i="7"/>
  <c r="AA4269" i="7" a="1"/>
  <c r="AA4269" i="7" s="1"/>
  <c r="Z4269" i="7"/>
  <c r="AA4268" i="7" a="1"/>
  <c r="AA4268" i="7" s="1"/>
  <c r="Z4268" i="7"/>
  <c r="AA4267" i="7"/>
  <c r="AA4267" i="7" a="1"/>
  <c r="Z4267" i="7"/>
  <c r="AA4266" i="7" a="1"/>
  <c r="AA4266" i="7" s="1"/>
  <c r="Z4266" i="7"/>
  <c r="AA4265" i="7" a="1"/>
  <c r="AA4265" i="7" s="1"/>
  <c r="Z4265" i="7"/>
  <c r="AA4264" i="7" a="1"/>
  <c r="AA4264" i="7" s="1"/>
  <c r="Z4264" i="7"/>
  <c r="AA4263" i="7"/>
  <c r="AA4263" i="7" a="1"/>
  <c r="Z4263" i="7"/>
  <c r="AA4262" i="7" a="1"/>
  <c r="AA4262" i="7" s="1"/>
  <c r="Z4262" i="7"/>
  <c r="AA4261" i="7" a="1"/>
  <c r="AA4261" i="7" s="1"/>
  <c r="Z4261" i="7"/>
  <c r="AA4260" i="7" a="1"/>
  <c r="AA4260" i="7" s="1"/>
  <c r="Z4260" i="7"/>
  <c r="AA4259" i="7"/>
  <c r="AA4259" i="7" a="1"/>
  <c r="Z4259" i="7"/>
  <c r="AA4258" i="7" a="1"/>
  <c r="AA4258" i="7" s="1"/>
  <c r="Z4258" i="7"/>
  <c r="AA4257" i="7" a="1"/>
  <c r="AA4257" i="7" s="1"/>
  <c r="Z4257" i="7"/>
  <c r="AA4256" i="7" a="1"/>
  <c r="AA4256" i="7" s="1"/>
  <c r="Z4256" i="7"/>
  <c r="AA4255" i="7"/>
  <c r="AA4255" i="7" a="1"/>
  <c r="Z4255" i="7"/>
  <c r="AA4254" i="7" a="1"/>
  <c r="AA4254" i="7" s="1"/>
  <c r="Z4254" i="7"/>
  <c r="AA4253" i="7" a="1"/>
  <c r="AA4253" i="7" s="1"/>
  <c r="Z4253" i="7"/>
  <c r="AA4252" i="7" a="1"/>
  <c r="AA4252" i="7" s="1"/>
  <c r="Z4252" i="7"/>
  <c r="AA4251" i="7"/>
  <c r="AA4251" i="7" a="1"/>
  <c r="Z4251" i="7"/>
  <c r="AA4250" i="7" a="1"/>
  <c r="AA4250" i="7" s="1"/>
  <c r="Z4250" i="7"/>
  <c r="AA4249" i="7" a="1"/>
  <c r="AA4249" i="7" s="1"/>
  <c r="Z4249" i="7"/>
  <c r="AA4248" i="7" a="1"/>
  <c r="AA4248" i="7" s="1"/>
  <c r="Z4248" i="7"/>
  <c r="AA4247" i="7"/>
  <c r="AA4247" i="7" a="1"/>
  <c r="Z4247" i="7"/>
  <c r="AA4246" i="7" a="1"/>
  <c r="AA4246" i="7" s="1"/>
  <c r="Z4246" i="7"/>
  <c r="AA4245" i="7" a="1"/>
  <c r="AA4245" i="7" s="1"/>
  <c r="Z4245" i="7"/>
  <c r="AA4244" i="7" a="1"/>
  <c r="AA4244" i="7" s="1"/>
  <c r="Z4244" i="7"/>
  <c r="AA4243" i="7"/>
  <c r="AA4243" i="7" a="1"/>
  <c r="Z4243" i="7"/>
  <c r="AA4242" i="7" a="1"/>
  <c r="AA4242" i="7" s="1"/>
  <c r="Z4242" i="7"/>
  <c r="AA4241" i="7" a="1"/>
  <c r="AA4241" i="7" s="1"/>
  <c r="Z4241" i="7"/>
  <c r="AA4240" i="7" a="1"/>
  <c r="AA4240" i="7" s="1"/>
  <c r="Z4240" i="7"/>
  <c r="AA4239" i="7"/>
  <c r="AA4239" i="7" a="1"/>
  <c r="Z4239" i="7"/>
  <c r="AA4238" i="7" a="1"/>
  <c r="AA4238" i="7" s="1"/>
  <c r="Z4238" i="7"/>
  <c r="AA4237" i="7" a="1"/>
  <c r="AA4237" i="7" s="1"/>
  <c r="Z4237" i="7"/>
  <c r="AA4236" i="7" a="1"/>
  <c r="AA4236" i="7" s="1"/>
  <c r="Z4236" i="7"/>
  <c r="AA4235" i="7"/>
  <c r="AA4235" i="7" a="1"/>
  <c r="Z4235" i="7"/>
  <c r="AA4234" i="7" a="1"/>
  <c r="AA4234" i="7" s="1"/>
  <c r="Z4234" i="7"/>
  <c r="AA4233" i="7" a="1"/>
  <c r="AA4233" i="7" s="1"/>
  <c r="Z4233" i="7"/>
  <c r="AA4232" i="7" a="1"/>
  <c r="AA4232" i="7" s="1"/>
  <c r="Z4232" i="7"/>
  <c r="AA4231" i="7"/>
  <c r="AA4231" i="7" a="1"/>
  <c r="Z4231" i="7"/>
  <c r="AA4230" i="7" a="1"/>
  <c r="AA4230" i="7" s="1"/>
  <c r="Z4230" i="7"/>
  <c r="AA4229" i="7" a="1"/>
  <c r="AA4229" i="7" s="1"/>
  <c r="Z4229" i="7"/>
  <c r="AA4228" i="7" a="1"/>
  <c r="AA4228" i="7" s="1"/>
  <c r="Z4228" i="7"/>
  <c r="AA4227" i="7"/>
  <c r="AA4227" i="7" a="1"/>
  <c r="Z4227" i="7"/>
  <c r="AA4226" i="7" a="1"/>
  <c r="AA4226" i="7" s="1"/>
  <c r="Z4226" i="7"/>
  <c r="AA4225" i="7" a="1"/>
  <c r="AA4225" i="7" s="1"/>
  <c r="Z4225" i="7"/>
  <c r="AA4224" i="7" a="1"/>
  <c r="AA4224" i="7" s="1"/>
  <c r="Z4224" i="7"/>
  <c r="AA4223" i="7"/>
  <c r="AA4223" i="7" a="1"/>
  <c r="Z4223" i="7"/>
  <c r="AA4222" i="7" a="1"/>
  <c r="AA4222" i="7" s="1"/>
  <c r="Z4222" i="7"/>
  <c r="AA4221" i="7" a="1"/>
  <c r="AA4221" i="7" s="1"/>
  <c r="Z4221" i="7"/>
  <c r="AA4220" i="7" a="1"/>
  <c r="AA4220" i="7" s="1"/>
  <c r="Z4220" i="7"/>
  <c r="AA4219" i="7"/>
  <c r="AA4219" i="7" a="1"/>
  <c r="Z4219" i="7"/>
  <c r="AA4218" i="7" a="1"/>
  <c r="AA4218" i="7" s="1"/>
  <c r="Z4218" i="7"/>
  <c r="AA4217" i="7" a="1"/>
  <c r="AA4217" i="7" s="1"/>
  <c r="Z4217" i="7"/>
  <c r="AA4216" i="7" a="1"/>
  <c r="AA4216" i="7" s="1"/>
  <c r="Z4216" i="7"/>
  <c r="AA4215" i="7"/>
  <c r="AA4215" i="7" a="1"/>
  <c r="Z4215" i="7"/>
  <c r="AA4214" i="7" a="1"/>
  <c r="AA4214" i="7" s="1"/>
  <c r="Z4214" i="7"/>
  <c r="AA4213" i="7" a="1"/>
  <c r="AA4213" i="7" s="1"/>
  <c r="Z4213" i="7"/>
  <c r="AA4212" i="7" a="1"/>
  <c r="AA4212" i="7" s="1"/>
  <c r="Z4212" i="7"/>
  <c r="AA4211" i="7"/>
  <c r="AA4211" i="7" a="1"/>
  <c r="Z4211" i="7"/>
  <c r="AA4210" i="7" a="1"/>
  <c r="AA4210" i="7" s="1"/>
  <c r="Z4210" i="7"/>
  <c r="AA4209" i="7" a="1"/>
  <c r="AA4209" i="7" s="1"/>
  <c r="Z4209" i="7"/>
  <c r="AA4208" i="7" a="1"/>
  <c r="AA4208" i="7" s="1"/>
  <c r="Z4208" i="7"/>
  <c r="AA4207" i="7"/>
  <c r="AA4207" i="7" a="1"/>
  <c r="Z4207" i="7"/>
  <c r="AA4206" i="7" a="1"/>
  <c r="AA4206" i="7" s="1"/>
  <c r="Z4206" i="7"/>
  <c r="AA4205" i="7" a="1"/>
  <c r="AA4205" i="7" s="1"/>
  <c r="Z4205" i="7"/>
  <c r="AA4204" i="7" a="1"/>
  <c r="AA4204" i="7" s="1"/>
  <c r="Z4204" i="7"/>
  <c r="AA4203" i="7"/>
  <c r="AA4203" i="7" a="1"/>
  <c r="Z4203" i="7"/>
  <c r="AA4202" i="7" a="1"/>
  <c r="AA4202" i="7" s="1"/>
  <c r="Z4202" i="7"/>
  <c r="AA4201" i="7" a="1"/>
  <c r="AA4201" i="7" s="1"/>
  <c r="Z4201" i="7"/>
  <c r="AA4200" i="7" a="1"/>
  <c r="AA4200" i="7" s="1"/>
  <c r="Z4200" i="7"/>
  <c r="AA4199" i="7"/>
  <c r="AA4199" i="7" a="1"/>
  <c r="Z4199" i="7"/>
  <c r="AA4198" i="7" a="1"/>
  <c r="AA4198" i="7" s="1"/>
  <c r="Z4198" i="7"/>
  <c r="AA4197" i="7" a="1"/>
  <c r="AA4197" i="7" s="1"/>
  <c r="Z4197" i="7"/>
  <c r="AA4196" i="7" a="1"/>
  <c r="AA4196" i="7" s="1"/>
  <c r="Z4196" i="7"/>
  <c r="AA4195" i="7"/>
  <c r="AA4195" i="7" a="1"/>
  <c r="Z4195" i="7"/>
  <c r="AA4194" i="7" a="1"/>
  <c r="AA4194" i="7" s="1"/>
  <c r="Z4194" i="7"/>
  <c r="AA4193" i="7" a="1"/>
  <c r="AA4193" i="7" s="1"/>
  <c r="Z4193" i="7"/>
  <c r="AA4192" i="7" a="1"/>
  <c r="AA4192" i="7" s="1"/>
  <c r="Z4192" i="7"/>
  <c r="AA4191" i="7"/>
  <c r="AA4191" i="7" a="1"/>
  <c r="Z4191" i="7"/>
  <c r="AA4190" i="7" a="1"/>
  <c r="AA4190" i="7" s="1"/>
  <c r="Z4190" i="7"/>
  <c r="AA4189" i="7" a="1"/>
  <c r="AA4189" i="7" s="1"/>
  <c r="Z4189" i="7"/>
  <c r="AA4188" i="7" a="1"/>
  <c r="AA4188" i="7" s="1"/>
  <c r="Z4188" i="7"/>
  <c r="AA4187" i="7"/>
  <c r="AA4187" i="7" a="1"/>
  <c r="Z4187" i="7"/>
  <c r="AA4186" i="7" a="1"/>
  <c r="AA4186" i="7" s="1"/>
  <c r="Z4186" i="7"/>
  <c r="AA4185" i="7" a="1"/>
  <c r="AA4185" i="7" s="1"/>
  <c r="Z4185" i="7"/>
  <c r="AA4184" i="7" a="1"/>
  <c r="AA4184" i="7" s="1"/>
  <c r="Z4184" i="7"/>
  <c r="AA4183" i="7"/>
  <c r="AA4183" i="7" a="1"/>
  <c r="Z4183" i="7"/>
  <c r="AA4182" i="7" a="1"/>
  <c r="AA4182" i="7" s="1"/>
  <c r="Z4182" i="7"/>
  <c r="AA4181" i="7" a="1"/>
  <c r="AA4181" i="7" s="1"/>
  <c r="Z4181" i="7"/>
  <c r="AA4180" i="7" a="1"/>
  <c r="AA4180" i="7" s="1"/>
  <c r="Z4180" i="7"/>
  <c r="AA4179" i="7"/>
  <c r="AA4179" i="7" a="1"/>
  <c r="Z4179" i="7"/>
  <c r="AA4178" i="7" a="1"/>
  <c r="AA4178" i="7" s="1"/>
  <c r="Z4178" i="7"/>
  <c r="AA4177" i="7" a="1"/>
  <c r="AA4177" i="7" s="1"/>
  <c r="Z4177" i="7"/>
  <c r="AA4176" i="7" a="1"/>
  <c r="AA4176" i="7" s="1"/>
  <c r="Z4176" i="7"/>
  <c r="AA4175" i="7"/>
  <c r="AA4175" i="7" a="1"/>
  <c r="Z4175" i="7"/>
  <c r="AA4174" i="7" a="1"/>
  <c r="AA4174" i="7" s="1"/>
  <c r="Z4174" i="7"/>
  <c r="AA4173" i="7" a="1"/>
  <c r="AA4173" i="7" s="1"/>
  <c r="Z4173" i="7"/>
  <c r="AA4172" i="7" a="1"/>
  <c r="AA4172" i="7" s="1"/>
  <c r="Z4172" i="7"/>
  <c r="AA4171" i="7"/>
  <c r="AA4171" i="7" a="1"/>
  <c r="Z4171" i="7"/>
  <c r="AA4170" i="7" a="1"/>
  <c r="AA4170" i="7" s="1"/>
  <c r="Z4170" i="7"/>
  <c r="AA4169" i="7" a="1"/>
  <c r="AA4169" i="7" s="1"/>
  <c r="Z4169" i="7"/>
  <c r="AA4168" i="7" a="1"/>
  <c r="AA4168" i="7" s="1"/>
  <c r="Z4168" i="7"/>
  <c r="AA4167" i="7"/>
  <c r="AA4167" i="7" a="1"/>
  <c r="Z4167" i="7"/>
  <c r="AA4166" i="7" a="1"/>
  <c r="AA4166" i="7" s="1"/>
  <c r="Z4166" i="7"/>
  <c r="AA4165" i="7" a="1"/>
  <c r="AA4165" i="7" s="1"/>
  <c r="Z4165" i="7"/>
  <c r="AA4164" i="7" a="1"/>
  <c r="AA4164" i="7" s="1"/>
  <c r="Z4164" i="7"/>
  <c r="AA4163" i="7"/>
  <c r="AA4163" i="7" a="1"/>
  <c r="Z4163" i="7"/>
  <c r="AA4162" i="7" a="1"/>
  <c r="AA4162" i="7" s="1"/>
  <c r="Z4162" i="7"/>
  <c r="AA4161" i="7" a="1"/>
  <c r="AA4161" i="7" s="1"/>
  <c r="Z4161" i="7"/>
  <c r="AA4160" i="7" a="1"/>
  <c r="AA4160" i="7" s="1"/>
  <c r="Z4160" i="7"/>
  <c r="AA4159" i="7"/>
  <c r="AA4159" i="7" a="1"/>
  <c r="Z4159" i="7"/>
  <c r="AA4158" i="7" a="1"/>
  <c r="AA4158" i="7" s="1"/>
  <c r="Z4158" i="7"/>
  <c r="AA4157" i="7" a="1"/>
  <c r="AA4157" i="7" s="1"/>
  <c r="Z4157" i="7"/>
  <c r="AA4156" i="7" a="1"/>
  <c r="AA4156" i="7" s="1"/>
  <c r="Z4156" i="7"/>
  <c r="AA4155" i="7"/>
  <c r="AA4155" i="7" a="1"/>
  <c r="Z4155" i="7"/>
  <c r="AA4154" i="7" a="1"/>
  <c r="AA4154" i="7" s="1"/>
  <c r="Z4154" i="7"/>
  <c r="AA4153" i="7" a="1"/>
  <c r="AA4153" i="7" s="1"/>
  <c r="Z4153" i="7"/>
  <c r="AA4152" i="7" a="1"/>
  <c r="AA4152" i="7" s="1"/>
  <c r="Z4152" i="7"/>
  <c r="AA4151" i="7"/>
  <c r="AA4151" i="7" a="1"/>
  <c r="Z4151" i="7"/>
  <c r="AA4150" i="7" a="1"/>
  <c r="AA4150" i="7" s="1"/>
  <c r="Z4150" i="7"/>
  <c r="AA4149" i="7" a="1"/>
  <c r="AA4149" i="7" s="1"/>
  <c r="Z4149" i="7"/>
  <c r="AA4148" i="7" a="1"/>
  <c r="AA4148" i="7" s="1"/>
  <c r="Z4148" i="7"/>
  <c r="AA4147" i="7"/>
  <c r="AA4147" i="7" a="1"/>
  <c r="Z4147" i="7"/>
  <c r="AA4146" i="7" a="1"/>
  <c r="AA4146" i="7" s="1"/>
  <c r="Z4146" i="7"/>
  <c r="AA4145" i="7" a="1"/>
  <c r="AA4145" i="7" s="1"/>
  <c r="Z4145" i="7"/>
  <c r="AA4144" i="7" a="1"/>
  <c r="AA4144" i="7" s="1"/>
  <c r="Z4144" i="7"/>
  <c r="AA4143" i="7"/>
  <c r="AA4143" i="7" a="1"/>
  <c r="Z4143" i="7"/>
  <c r="AA4142" i="7" a="1"/>
  <c r="AA4142" i="7" s="1"/>
  <c r="Z4142" i="7"/>
  <c r="AA4141" i="7" a="1"/>
  <c r="AA4141" i="7" s="1"/>
  <c r="Z4141" i="7"/>
  <c r="AA4140" i="7" a="1"/>
  <c r="AA4140" i="7" s="1"/>
  <c r="Z4140" i="7"/>
  <c r="AA4139" i="7"/>
  <c r="AA4139" i="7" a="1"/>
  <c r="Z4139" i="7"/>
  <c r="AA4138" i="7" a="1"/>
  <c r="AA4138" i="7" s="1"/>
  <c r="Z4138" i="7"/>
  <c r="AA4137" i="7" a="1"/>
  <c r="AA4137" i="7" s="1"/>
  <c r="Z4137" i="7"/>
  <c r="AA4136" i="7" a="1"/>
  <c r="AA4136" i="7" s="1"/>
  <c r="Z4136" i="7"/>
  <c r="AA4135" i="7"/>
  <c r="AA4135" i="7" a="1"/>
  <c r="Z4135" i="7"/>
  <c r="AA4134" i="7" a="1"/>
  <c r="AA4134" i="7" s="1"/>
  <c r="Z4134" i="7"/>
  <c r="AA4133" i="7" a="1"/>
  <c r="AA4133" i="7" s="1"/>
  <c r="Z4133" i="7"/>
  <c r="AA4132" i="7" a="1"/>
  <c r="AA4132" i="7" s="1"/>
  <c r="Z4132" i="7"/>
  <c r="AA4131" i="7"/>
  <c r="AA4131" i="7" a="1"/>
  <c r="Z4131" i="7"/>
  <c r="AA4130" i="7" a="1"/>
  <c r="AA4130" i="7" s="1"/>
  <c r="Z4130" i="7"/>
  <c r="AA4129" i="7" a="1"/>
  <c r="AA4129" i="7" s="1"/>
  <c r="Z4129" i="7"/>
  <c r="AA4128" i="7" a="1"/>
  <c r="AA4128" i="7" s="1"/>
  <c r="Z4128" i="7"/>
  <c r="AA4127" i="7"/>
  <c r="AA4127" i="7" a="1"/>
  <c r="Z4127" i="7"/>
  <c r="AA4126" i="7" a="1"/>
  <c r="AA4126" i="7" s="1"/>
  <c r="Z4126" i="7"/>
  <c r="AA4125" i="7"/>
  <c r="AA4125" i="7" a="1"/>
  <c r="Z4125" i="7"/>
  <c r="AA4124" i="7" a="1"/>
  <c r="AA4124" i="7" s="1"/>
  <c r="Z4124" i="7"/>
  <c r="AA4123" i="7"/>
  <c r="AA4123" i="7" a="1"/>
  <c r="Z4123" i="7"/>
  <c r="AA4122" i="7" a="1"/>
  <c r="AA4122" i="7" s="1"/>
  <c r="Z4122" i="7"/>
  <c r="AA4121" i="7"/>
  <c r="AA4121" i="7" a="1"/>
  <c r="Z4121" i="7"/>
  <c r="AA4120" i="7" a="1"/>
  <c r="AA4120" i="7" s="1"/>
  <c r="Z4120" i="7"/>
  <c r="AA4119" i="7"/>
  <c r="AA4119" i="7" a="1"/>
  <c r="Z4119" i="7"/>
  <c r="AA4118" i="7" a="1"/>
  <c r="AA4118" i="7" s="1"/>
  <c r="Z4118" i="7"/>
  <c r="AA4117" i="7"/>
  <c r="AA4117" i="7" a="1"/>
  <c r="Z4117" i="7"/>
  <c r="AA4116" i="7" a="1"/>
  <c r="AA4116" i="7" s="1"/>
  <c r="Z4116" i="7"/>
  <c r="AA4115" i="7"/>
  <c r="AA4115" i="7" a="1"/>
  <c r="Z4115" i="7"/>
  <c r="AA4114" i="7" a="1"/>
  <c r="AA4114" i="7" s="1"/>
  <c r="Z4114" i="7"/>
  <c r="AA4113" i="7"/>
  <c r="AA4113" i="7" a="1"/>
  <c r="Z4113" i="7"/>
  <c r="AA4112" i="7" a="1"/>
  <c r="AA4112" i="7" s="1"/>
  <c r="Z4112" i="7"/>
  <c r="AA4111" i="7"/>
  <c r="AA4111" i="7" a="1"/>
  <c r="Z4111" i="7"/>
  <c r="AA4110" i="7" a="1"/>
  <c r="AA4110" i="7" s="1"/>
  <c r="Z4110" i="7"/>
  <c r="AA4109" i="7"/>
  <c r="AA4109" i="7" a="1"/>
  <c r="Z4109" i="7"/>
  <c r="AA4108" i="7" a="1"/>
  <c r="AA4108" i="7" s="1"/>
  <c r="Z4108" i="7"/>
  <c r="AA4107" i="7"/>
  <c r="AA4107" i="7" a="1"/>
  <c r="Z4107" i="7"/>
  <c r="AA4106" i="7" a="1"/>
  <c r="AA4106" i="7" s="1"/>
  <c r="Z4106" i="7"/>
  <c r="AA4105" i="7"/>
  <c r="AA4105" i="7" a="1"/>
  <c r="Z4105" i="7"/>
  <c r="AA4104" i="7" a="1"/>
  <c r="AA4104" i="7" s="1"/>
  <c r="Z4104" i="7"/>
  <c r="AA4103" i="7"/>
  <c r="AA4103" i="7" a="1"/>
  <c r="Z4103" i="7"/>
  <c r="AA4102" i="7" a="1"/>
  <c r="AA4102" i="7" s="1"/>
  <c r="Z4102" i="7"/>
  <c r="AA4101" i="7"/>
  <c r="AA4101" i="7" a="1"/>
  <c r="Z4101" i="7"/>
  <c r="AA4100" i="7" a="1"/>
  <c r="AA4100" i="7" s="1"/>
  <c r="Z4100" i="7"/>
  <c r="AA4099" i="7"/>
  <c r="AA4099" i="7" a="1"/>
  <c r="Z4099" i="7"/>
  <c r="AA4098" i="7" a="1"/>
  <c r="AA4098" i="7" s="1"/>
  <c r="Z4098" i="7"/>
  <c r="AA4097" i="7"/>
  <c r="AA4097" i="7" a="1"/>
  <c r="Z4097" i="7"/>
  <c r="AA4096" i="7" a="1"/>
  <c r="AA4096" i="7" s="1"/>
  <c r="Z4096" i="7"/>
  <c r="AA4095" i="7"/>
  <c r="AA4095" i="7" a="1"/>
  <c r="Z4095" i="7"/>
  <c r="AA4094" i="7" a="1"/>
  <c r="AA4094" i="7" s="1"/>
  <c r="Z4094" i="7"/>
  <c r="AA4093" i="7"/>
  <c r="AA4093" i="7" a="1"/>
  <c r="Z4093" i="7"/>
  <c r="AA4092" i="7" a="1"/>
  <c r="AA4092" i="7" s="1"/>
  <c r="Z4092" i="7"/>
  <c r="AA4091" i="7"/>
  <c r="AA4091" i="7" a="1"/>
  <c r="Z4091" i="7"/>
  <c r="AA4090" i="7" a="1"/>
  <c r="AA4090" i="7" s="1"/>
  <c r="Z4090" i="7"/>
  <c r="AA4089" i="7"/>
  <c r="AA4089" i="7" a="1"/>
  <c r="Z4089" i="7"/>
  <c r="AA4088" i="7" a="1"/>
  <c r="AA4088" i="7" s="1"/>
  <c r="Z4088" i="7"/>
  <c r="AA4087" i="7"/>
  <c r="AA4087" i="7" a="1"/>
  <c r="Z4087" i="7"/>
  <c r="AA4086" i="7" a="1"/>
  <c r="AA4086" i="7" s="1"/>
  <c r="Z4086" i="7"/>
  <c r="AA4085" i="7"/>
  <c r="AA4085" i="7" a="1"/>
  <c r="Z4085" i="7"/>
  <c r="AA4084" i="7" a="1"/>
  <c r="AA4084" i="7" s="1"/>
  <c r="Z4084" i="7"/>
  <c r="AA4083" i="7"/>
  <c r="AA4083" i="7" a="1"/>
  <c r="Z4083" i="7"/>
  <c r="AA4082" i="7" a="1"/>
  <c r="AA4082" i="7" s="1"/>
  <c r="Z4082" i="7"/>
  <c r="AA4081" i="7"/>
  <c r="AA4081" i="7" a="1"/>
  <c r="Z4081" i="7"/>
  <c r="AA4080" i="7" a="1"/>
  <c r="AA4080" i="7" s="1"/>
  <c r="Z4080" i="7"/>
  <c r="AA4079" i="7"/>
  <c r="AA4079" i="7" a="1"/>
  <c r="Z4079" i="7"/>
  <c r="AA4078" i="7" a="1"/>
  <c r="AA4078" i="7" s="1"/>
  <c r="Z4078" i="7"/>
  <c r="AA4077" i="7"/>
  <c r="AA4077" i="7" a="1"/>
  <c r="Z4077" i="7"/>
  <c r="AA4076" i="7" a="1"/>
  <c r="AA4076" i="7" s="1"/>
  <c r="Z4076" i="7"/>
  <c r="AA4075" i="7"/>
  <c r="AA4075" i="7" a="1"/>
  <c r="Z4075" i="7"/>
  <c r="AA4074" i="7" a="1"/>
  <c r="AA4074" i="7" s="1"/>
  <c r="Z4074" i="7"/>
  <c r="AA4073" i="7"/>
  <c r="AA4073" i="7" a="1"/>
  <c r="Z4073" i="7"/>
  <c r="AA4072" i="7" a="1"/>
  <c r="AA4072" i="7" s="1"/>
  <c r="Z4072" i="7"/>
  <c r="AA4071" i="7"/>
  <c r="AA4071" i="7" a="1"/>
  <c r="Z4071" i="7"/>
  <c r="AA4070" i="7" a="1"/>
  <c r="AA4070" i="7" s="1"/>
  <c r="Z4070" i="7"/>
  <c r="AA4069" i="7"/>
  <c r="AA4069" i="7" a="1"/>
  <c r="Z4069" i="7"/>
  <c r="AA4068" i="7" a="1"/>
  <c r="AA4068" i="7" s="1"/>
  <c r="Z4068" i="7"/>
  <c r="AA4067" i="7"/>
  <c r="AA4067" i="7" a="1"/>
  <c r="Z4067" i="7"/>
  <c r="AA4066" i="7" a="1"/>
  <c r="AA4066" i="7" s="1"/>
  <c r="Z4066" i="7"/>
  <c r="AA4065" i="7"/>
  <c r="AA4065" i="7" a="1"/>
  <c r="Z4065" i="7"/>
  <c r="AA4064" i="7" a="1"/>
  <c r="AA4064" i="7" s="1"/>
  <c r="Z4064" i="7"/>
  <c r="AA4063" i="7"/>
  <c r="AA4063" i="7" a="1"/>
  <c r="Z4063" i="7"/>
  <c r="AA4062" i="7" a="1"/>
  <c r="AA4062" i="7" s="1"/>
  <c r="Z4062" i="7"/>
  <c r="AA4061" i="7"/>
  <c r="AA4061" i="7" a="1"/>
  <c r="Z4061" i="7"/>
  <c r="AA4060" i="7" a="1"/>
  <c r="AA4060" i="7" s="1"/>
  <c r="Z4060" i="7"/>
  <c r="AA4059" i="7"/>
  <c r="AA4059" i="7" a="1"/>
  <c r="Z4059" i="7"/>
  <c r="AA4058" i="7" a="1"/>
  <c r="AA4058" i="7" s="1"/>
  <c r="Z4058" i="7"/>
  <c r="AA4057" i="7"/>
  <c r="AA4057" i="7" a="1"/>
  <c r="Z4057" i="7"/>
  <c r="AA4056" i="7" a="1"/>
  <c r="AA4056" i="7" s="1"/>
  <c r="Z4056" i="7"/>
  <c r="AA4055" i="7"/>
  <c r="AA4055" i="7" a="1"/>
  <c r="Z4055" i="7"/>
  <c r="AA4054" i="7" a="1"/>
  <c r="AA4054" i="7" s="1"/>
  <c r="Z4054" i="7"/>
  <c r="AA4053" i="7"/>
  <c r="AA4053" i="7" a="1"/>
  <c r="Z4053" i="7"/>
  <c r="AA4052" i="7" a="1"/>
  <c r="AA4052" i="7" s="1"/>
  <c r="Z4052" i="7"/>
  <c r="AA4051" i="7"/>
  <c r="AA4051" i="7" a="1"/>
  <c r="Z4051" i="7"/>
  <c r="AA4050" i="7" a="1"/>
  <c r="AA4050" i="7" s="1"/>
  <c r="Z4050" i="7"/>
  <c r="AA4049" i="7"/>
  <c r="AA4049" i="7" a="1"/>
  <c r="Z4049" i="7"/>
  <c r="AA4048" i="7" a="1"/>
  <c r="AA4048" i="7" s="1"/>
  <c r="Z4048" i="7"/>
  <c r="AA4047" i="7"/>
  <c r="AA4047" i="7" a="1"/>
  <c r="Z4047" i="7"/>
  <c r="AA4046" i="7" a="1"/>
  <c r="AA4046" i="7" s="1"/>
  <c r="Z4046" i="7"/>
  <c r="AA4045" i="7"/>
  <c r="AA4045" i="7" a="1"/>
  <c r="Z4045" i="7"/>
  <c r="AA4044" i="7" a="1"/>
  <c r="AA4044" i="7" s="1"/>
  <c r="Z4044" i="7"/>
  <c r="AA4043" i="7"/>
  <c r="AA4043" i="7" a="1"/>
  <c r="Z4043" i="7"/>
  <c r="AA4042" i="7" a="1"/>
  <c r="AA4042" i="7" s="1"/>
  <c r="Z4042" i="7"/>
  <c r="AA4041" i="7"/>
  <c r="AA4041" i="7" a="1"/>
  <c r="Z4041" i="7"/>
  <c r="AA4040" i="7" a="1"/>
  <c r="AA4040" i="7" s="1"/>
  <c r="Z4040" i="7"/>
  <c r="AA4039" i="7"/>
  <c r="AA4039" i="7" a="1"/>
  <c r="Z4039" i="7"/>
  <c r="AA4038" i="7" a="1"/>
  <c r="AA4038" i="7" s="1"/>
  <c r="Z4038" i="7"/>
  <c r="AA4037" i="7"/>
  <c r="AA4037" i="7" a="1"/>
  <c r="Z4037" i="7"/>
  <c r="AA4036" i="7" a="1"/>
  <c r="AA4036" i="7" s="1"/>
  <c r="Z4036" i="7"/>
  <c r="AA4035" i="7"/>
  <c r="AA4035" i="7" a="1"/>
  <c r="Z4035" i="7"/>
  <c r="AA4034" i="7" a="1"/>
  <c r="AA4034" i="7" s="1"/>
  <c r="Z4034" i="7"/>
  <c r="AA4033" i="7"/>
  <c r="AA4033" i="7" a="1"/>
  <c r="Z4033" i="7"/>
  <c r="AA4032" i="7" a="1"/>
  <c r="AA4032" i="7" s="1"/>
  <c r="Z4032" i="7"/>
  <c r="AA4031" i="7"/>
  <c r="AA4031" i="7" a="1"/>
  <c r="Z4031" i="7"/>
  <c r="AA4030" i="7" a="1"/>
  <c r="AA4030" i="7" s="1"/>
  <c r="Z4030" i="7"/>
  <c r="AA4029" i="7"/>
  <c r="AA4029" i="7" a="1"/>
  <c r="Z4029" i="7"/>
  <c r="AA4028" i="7" a="1"/>
  <c r="AA4028" i="7" s="1"/>
  <c r="Z4028" i="7"/>
  <c r="AA4027" i="7"/>
  <c r="AA4027" i="7" a="1"/>
  <c r="Z4027" i="7"/>
  <c r="AA4026" i="7" a="1"/>
  <c r="AA4026" i="7" s="1"/>
  <c r="Z4026" i="7"/>
  <c r="AA4025" i="7"/>
  <c r="AA4025" i="7" a="1"/>
  <c r="Z4025" i="7"/>
  <c r="AA4024" i="7" a="1"/>
  <c r="AA4024" i="7" s="1"/>
  <c r="Z4024" i="7"/>
  <c r="AA4023" i="7"/>
  <c r="AA4023" i="7" a="1"/>
  <c r="Z4023" i="7"/>
  <c r="AA4022" i="7" a="1"/>
  <c r="AA4022" i="7" s="1"/>
  <c r="Z4022" i="7"/>
  <c r="AA4021" i="7"/>
  <c r="AA4021" i="7" a="1"/>
  <c r="Z4021" i="7"/>
  <c r="AA4020" i="7" a="1"/>
  <c r="AA4020" i="7" s="1"/>
  <c r="Z4020" i="7"/>
  <c r="AA4019" i="7"/>
  <c r="AA4019" i="7" a="1"/>
  <c r="Z4019" i="7"/>
  <c r="AA4018" i="7" a="1"/>
  <c r="AA4018" i="7" s="1"/>
  <c r="Z4018" i="7"/>
  <c r="AA4017" i="7"/>
  <c r="AA4017" i="7" a="1"/>
  <c r="Z4017" i="7"/>
  <c r="AA4016" i="7" a="1"/>
  <c r="AA4016" i="7" s="1"/>
  <c r="Z4016" i="7"/>
  <c r="AA4015" i="7"/>
  <c r="AA4015" i="7" a="1"/>
  <c r="Z4015" i="7"/>
  <c r="AA4014" i="7" a="1"/>
  <c r="AA4014" i="7" s="1"/>
  <c r="Z4014" i="7"/>
  <c r="AA4013" i="7"/>
  <c r="AA4013" i="7" a="1"/>
  <c r="Z4013" i="7"/>
  <c r="AA4012" i="7" a="1"/>
  <c r="AA4012" i="7" s="1"/>
  <c r="Z4012" i="7"/>
  <c r="AA4011" i="7"/>
  <c r="AA4011" i="7" a="1"/>
  <c r="Z4011" i="7"/>
  <c r="AA4010" i="7" a="1"/>
  <c r="AA4010" i="7" s="1"/>
  <c r="Z4010" i="7"/>
  <c r="AA4009" i="7"/>
  <c r="AA4009" i="7" a="1"/>
  <c r="Z4009" i="7"/>
  <c r="AA4008" i="7" a="1"/>
  <c r="AA4008" i="7" s="1"/>
  <c r="Z4008" i="7"/>
  <c r="AA4007" i="7"/>
  <c r="AA4007" i="7" a="1"/>
  <c r="Z4007" i="7"/>
  <c r="AA4006" i="7" a="1"/>
  <c r="AA4006" i="7" s="1"/>
  <c r="Z4006" i="7"/>
  <c r="AA4005" i="7"/>
  <c r="AA4005" i="7" a="1"/>
  <c r="Z4005" i="7"/>
  <c r="AA4004" i="7" a="1"/>
  <c r="AA4004" i="7" s="1"/>
  <c r="Z4004" i="7"/>
  <c r="AA4003" i="7"/>
  <c r="AA4003" i="7" a="1"/>
  <c r="Z4003" i="7"/>
  <c r="AA4002" i="7" a="1"/>
  <c r="AA4002" i="7" s="1"/>
  <c r="Z4002" i="7"/>
  <c r="AA4001" i="7"/>
  <c r="AA4001" i="7" a="1"/>
  <c r="Z4001" i="7"/>
  <c r="AA4000" i="7" a="1"/>
  <c r="AA4000" i="7" s="1"/>
  <c r="Z4000" i="7"/>
  <c r="AA3999" i="7"/>
  <c r="AA3999" i="7" a="1"/>
  <c r="Z3999" i="7"/>
  <c r="AA3998" i="7" a="1"/>
  <c r="AA3998" i="7" s="1"/>
  <c r="Z3998" i="7"/>
  <c r="AA3997" i="7"/>
  <c r="AA3997" i="7" a="1"/>
  <c r="Z3997" i="7"/>
  <c r="AA3996" i="7" a="1"/>
  <c r="AA3996" i="7" s="1"/>
  <c r="Z3996" i="7"/>
  <c r="AA3995" i="7"/>
  <c r="AA3995" i="7" a="1"/>
  <c r="Z3995" i="7"/>
  <c r="AA3994" i="7" a="1"/>
  <c r="AA3994" i="7" s="1"/>
  <c r="Z3994" i="7"/>
  <c r="AA3993" i="7"/>
  <c r="AA3993" i="7" a="1"/>
  <c r="Z3993" i="7"/>
  <c r="AA3992" i="7" a="1"/>
  <c r="AA3992" i="7" s="1"/>
  <c r="Z3992" i="7"/>
  <c r="AA3991" i="7"/>
  <c r="AA3991" i="7" a="1"/>
  <c r="Z3991" i="7"/>
  <c r="AA3990" i="7" a="1"/>
  <c r="AA3990" i="7" s="1"/>
  <c r="Z3990" i="7"/>
  <c r="AA3989" i="7"/>
  <c r="AA3989" i="7" a="1"/>
  <c r="Z3989" i="7"/>
  <c r="AA3988" i="7" a="1"/>
  <c r="AA3988" i="7" s="1"/>
  <c r="Z3988" i="7"/>
  <c r="AA3987" i="7"/>
  <c r="AA3987" i="7" a="1"/>
  <c r="Z3987" i="7"/>
  <c r="AA3986" i="7" a="1"/>
  <c r="AA3986" i="7" s="1"/>
  <c r="Z3986" i="7"/>
  <c r="AA3985" i="7"/>
  <c r="AA3985" i="7" a="1"/>
  <c r="Z3985" i="7"/>
  <c r="AA3984" i="7" a="1"/>
  <c r="AA3984" i="7" s="1"/>
  <c r="Z3984" i="7"/>
  <c r="AA3983" i="7"/>
  <c r="AA3983" i="7" a="1"/>
  <c r="Z3983" i="7"/>
  <c r="AA3982" i="7" a="1"/>
  <c r="AA3982" i="7" s="1"/>
  <c r="Z3982" i="7"/>
  <c r="AA3981" i="7"/>
  <c r="AA3981" i="7" a="1"/>
  <c r="Z3981" i="7"/>
  <c r="AA3980" i="7" a="1"/>
  <c r="AA3980" i="7" s="1"/>
  <c r="Z3980" i="7"/>
  <c r="AA3979" i="7"/>
  <c r="AA3979" i="7" a="1"/>
  <c r="Z3979" i="7"/>
  <c r="AA3978" i="7" a="1"/>
  <c r="AA3978" i="7" s="1"/>
  <c r="Z3978" i="7"/>
  <c r="AA3977" i="7"/>
  <c r="AA3977" i="7" a="1"/>
  <c r="Z3977" i="7"/>
  <c r="AA3976" i="7" a="1"/>
  <c r="AA3976" i="7" s="1"/>
  <c r="Z3976" i="7"/>
  <c r="AA3975" i="7"/>
  <c r="AA3975" i="7" a="1"/>
  <c r="Z3975" i="7"/>
  <c r="AA3974" i="7" a="1"/>
  <c r="AA3974" i="7" s="1"/>
  <c r="Z3974" i="7"/>
  <c r="AA3973" i="7"/>
  <c r="AA3973" i="7" a="1"/>
  <c r="Z3973" i="7"/>
  <c r="AA3972" i="7" a="1"/>
  <c r="AA3972" i="7" s="1"/>
  <c r="Z3972" i="7"/>
  <c r="AA3971" i="7"/>
  <c r="AA3971" i="7" a="1"/>
  <c r="Z3971" i="7"/>
  <c r="AA3970" i="7" a="1"/>
  <c r="AA3970" i="7" s="1"/>
  <c r="Z3970" i="7"/>
  <c r="AA3969" i="7"/>
  <c r="AA3969" i="7" a="1"/>
  <c r="Z3969" i="7"/>
  <c r="AA3968" i="7" a="1"/>
  <c r="AA3968" i="7" s="1"/>
  <c r="Z3968" i="7"/>
  <c r="AA3967" i="7"/>
  <c r="AA3967" i="7" a="1"/>
  <c r="Z3967" i="7"/>
  <c r="AA3966" i="7" a="1"/>
  <c r="AA3966" i="7" s="1"/>
  <c r="Z3966" i="7"/>
  <c r="AA3965" i="7"/>
  <c r="AA3965" i="7" a="1"/>
  <c r="Z3965" i="7"/>
  <c r="AA3964" i="7" a="1"/>
  <c r="AA3964" i="7" s="1"/>
  <c r="Z3964" i="7"/>
  <c r="AA3963" i="7"/>
  <c r="AA3963" i="7" a="1"/>
  <c r="Z3963" i="7"/>
  <c r="AA3962" i="7" a="1"/>
  <c r="AA3962" i="7" s="1"/>
  <c r="Z3962" i="7"/>
  <c r="AA3961" i="7"/>
  <c r="AA3961" i="7" a="1"/>
  <c r="Z3961" i="7"/>
  <c r="AA3960" i="7" a="1"/>
  <c r="AA3960" i="7" s="1"/>
  <c r="Z3960" i="7"/>
  <c r="AA3959" i="7"/>
  <c r="AA3959" i="7" a="1"/>
  <c r="Z3959" i="7"/>
  <c r="AA3958" i="7" a="1"/>
  <c r="AA3958" i="7" s="1"/>
  <c r="Z3958" i="7"/>
  <c r="AA3957" i="7"/>
  <c r="AA3957" i="7" a="1"/>
  <c r="Z3957" i="7"/>
  <c r="AA3956" i="7" a="1"/>
  <c r="AA3956" i="7" s="1"/>
  <c r="Z3956" i="7"/>
  <c r="AA3955" i="7"/>
  <c r="AA3955" i="7" a="1"/>
  <c r="Z3955" i="7"/>
  <c r="AA3954" i="7" a="1"/>
  <c r="AA3954" i="7" s="1"/>
  <c r="Z3954" i="7"/>
  <c r="AA3953" i="7"/>
  <c r="AA3953" i="7" a="1"/>
  <c r="Z3953" i="7"/>
  <c r="AA3952" i="7" a="1"/>
  <c r="AA3952" i="7" s="1"/>
  <c r="Z3952" i="7"/>
  <c r="AA3951" i="7"/>
  <c r="AA3951" i="7" a="1"/>
  <c r="Z3951" i="7"/>
  <c r="AA3950" i="7" a="1"/>
  <c r="AA3950" i="7" s="1"/>
  <c r="Z3950" i="7"/>
  <c r="AA3949" i="7"/>
  <c r="AA3949" i="7" a="1"/>
  <c r="Z3949" i="7"/>
  <c r="AA3948" i="7" a="1"/>
  <c r="AA3948" i="7" s="1"/>
  <c r="Z3948" i="7"/>
  <c r="AA3947" i="7"/>
  <c r="AA3947" i="7" a="1"/>
  <c r="Z3947" i="7"/>
  <c r="AA3946" i="7" a="1"/>
  <c r="AA3946" i="7" s="1"/>
  <c r="Z3946" i="7"/>
  <c r="AA3945" i="7"/>
  <c r="AA3945" i="7" a="1"/>
  <c r="Z3945" i="7"/>
  <c r="AA3944" i="7" a="1"/>
  <c r="AA3944" i="7" s="1"/>
  <c r="Z3944" i="7"/>
  <c r="AA3943" i="7"/>
  <c r="AA3943" i="7" a="1"/>
  <c r="Z3943" i="7"/>
  <c r="AA3942" i="7" a="1"/>
  <c r="AA3942" i="7" s="1"/>
  <c r="Z3942" i="7"/>
  <c r="AA3941" i="7"/>
  <c r="AA3941" i="7" a="1"/>
  <c r="Z3941" i="7"/>
  <c r="AA3940" i="7" a="1"/>
  <c r="AA3940" i="7" s="1"/>
  <c r="Z3940" i="7"/>
  <c r="AA3939" i="7"/>
  <c r="AA3939" i="7" a="1"/>
  <c r="Z3939" i="7"/>
  <c r="AA3938" i="7" a="1"/>
  <c r="AA3938" i="7" s="1"/>
  <c r="Z3938" i="7"/>
  <c r="AA3937" i="7"/>
  <c r="AA3937" i="7" a="1"/>
  <c r="Z3937" i="7"/>
  <c r="AA3936" i="7" a="1"/>
  <c r="AA3936" i="7" s="1"/>
  <c r="Z3936" i="7"/>
  <c r="AA3935" i="7"/>
  <c r="AA3935" i="7" a="1"/>
  <c r="Z3935" i="7"/>
  <c r="AA3934" i="7" a="1"/>
  <c r="AA3934" i="7" s="1"/>
  <c r="Z3934" i="7"/>
  <c r="AA3933" i="7"/>
  <c r="AA3933" i="7" a="1"/>
  <c r="Z3933" i="7"/>
  <c r="AA3932" i="7" a="1"/>
  <c r="AA3932" i="7" s="1"/>
  <c r="Z3932" i="7"/>
  <c r="AA3931" i="7"/>
  <c r="AA3931" i="7" a="1"/>
  <c r="Z3931" i="7"/>
  <c r="AA3930" i="7" a="1"/>
  <c r="AA3930" i="7" s="1"/>
  <c r="Z3930" i="7"/>
  <c r="AA3929" i="7"/>
  <c r="AA3929" i="7" a="1"/>
  <c r="Z3929" i="7"/>
  <c r="AA3928" i="7" a="1"/>
  <c r="AA3928" i="7" s="1"/>
  <c r="Z3928" i="7"/>
  <c r="AA3927" i="7"/>
  <c r="AA3927" i="7" a="1"/>
  <c r="Z3927" i="7"/>
  <c r="AA3926" i="7" a="1"/>
  <c r="AA3926" i="7" s="1"/>
  <c r="Z3926" i="7"/>
  <c r="AA3925" i="7"/>
  <c r="AA3925" i="7" a="1"/>
  <c r="Z3925" i="7"/>
  <c r="AA3924" i="7" a="1"/>
  <c r="AA3924" i="7" s="1"/>
  <c r="Z3924" i="7"/>
  <c r="AA3923" i="7"/>
  <c r="AA3923" i="7" a="1"/>
  <c r="Z3923" i="7"/>
  <c r="AA3922" i="7" a="1"/>
  <c r="AA3922" i="7" s="1"/>
  <c r="Z3922" i="7"/>
  <c r="AA3921" i="7"/>
  <c r="AA3921" i="7" a="1"/>
  <c r="Z3921" i="7"/>
  <c r="AA3920" i="7" a="1"/>
  <c r="AA3920" i="7" s="1"/>
  <c r="Z3920" i="7"/>
  <c r="AA3919" i="7"/>
  <c r="AA3919" i="7" a="1"/>
  <c r="Z3919" i="7"/>
  <c r="AA3918" i="7" a="1"/>
  <c r="AA3918" i="7" s="1"/>
  <c r="Z3918" i="7"/>
  <c r="AA3917" i="7"/>
  <c r="AA3917" i="7" a="1"/>
  <c r="Z3917" i="7"/>
  <c r="AA3916" i="7" a="1"/>
  <c r="AA3916" i="7" s="1"/>
  <c r="Z3916" i="7"/>
  <c r="AA3915" i="7"/>
  <c r="AA3915" i="7" a="1"/>
  <c r="Z3915" i="7"/>
  <c r="AA3914" i="7" a="1"/>
  <c r="AA3914" i="7" s="1"/>
  <c r="Z3914" i="7"/>
  <c r="AA3913" i="7"/>
  <c r="AA3913" i="7" a="1"/>
  <c r="Z3913" i="7"/>
  <c r="AA3912" i="7" a="1"/>
  <c r="AA3912" i="7" s="1"/>
  <c r="Z3912" i="7"/>
  <c r="AA3911" i="7"/>
  <c r="AA3911" i="7" a="1"/>
  <c r="Z3911" i="7"/>
  <c r="AA3910" i="7" a="1"/>
  <c r="AA3910" i="7" s="1"/>
  <c r="Z3910" i="7"/>
  <c r="AA3909" i="7"/>
  <c r="AA3909" i="7" a="1"/>
  <c r="Z3909" i="7"/>
  <c r="AA3908" i="7" a="1"/>
  <c r="AA3908" i="7" s="1"/>
  <c r="Z3908" i="7"/>
  <c r="AA3907" i="7"/>
  <c r="AA3907" i="7" a="1"/>
  <c r="Z3907" i="7"/>
  <c r="AA3906" i="7" a="1"/>
  <c r="AA3906" i="7" s="1"/>
  <c r="Z3906" i="7"/>
  <c r="AA3905" i="7"/>
  <c r="AA3905" i="7" a="1"/>
  <c r="Z3905" i="7"/>
  <c r="AA3904" i="7" a="1"/>
  <c r="AA3904" i="7" s="1"/>
  <c r="Z3904" i="7"/>
  <c r="AA3903" i="7"/>
  <c r="AA3903" i="7" a="1"/>
  <c r="Z3903" i="7"/>
  <c r="AA3902" i="7" a="1"/>
  <c r="AA3902" i="7" s="1"/>
  <c r="Z3902" i="7"/>
  <c r="AA3901" i="7"/>
  <c r="AA3901" i="7" a="1"/>
  <c r="Z3901" i="7"/>
  <c r="AA3900" i="7" a="1"/>
  <c r="AA3900" i="7" s="1"/>
  <c r="Z3900" i="7"/>
  <c r="AA3899" i="7"/>
  <c r="AA3899" i="7" a="1"/>
  <c r="Z3899" i="7"/>
  <c r="AA3898" i="7" a="1"/>
  <c r="AA3898" i="7" s="1"/>
  <c r="Z3898" i="7"/>
  <c r="AA3897" i="7"/>
  <c r="AA3897" i="7" a="1"/>
  <c r="Z3897" i="7"/>
  <c r="AA3896" i="7" a="1"/>
  <c r="AA3896" i="7" s="1"/>
  <c r="Z3896" i="7"/>
  <c r="AA3895" i="7"/>
  <c r="AA3895" i="7" a="1"/>
  <c r="Z3895" i="7"/>
  <c r="AA3894" i="7" a="1"/>
  <c r="AA3894" i="7" s="1"/>
  <c r="Z3894" i="7"/>
  <c r="AA3893" i="7"/>
  <c r="AA3893" i="7" a="1"/>
  <c r="Z3893" i="7"/>
  <c r="AA3892" i="7" a="1"/>
  <c r="AA3892" i="7" s="1"/>
  <c r="Z3892" i="7"/>
  <c r="AA3891" i="7"/>
  <c r="AA3891" i="7" a="1"/>
  <c r="Z3891" i="7"/>
  <c r="AA3890" i="7" a="1"/>
  <c r="AA3890" i="7" s="1"/>
  <c r="Z3890" i="7"/>
  <c r="AA3889" i="7"/>
  <c r="AA3889" i="7" a="1"/>
  <c r="Z3889" i="7"/>
  <c r="AA3888" i="7" a="1"/>
  <c r="AA3888" i="7" s="1"/>
  <c r="Z3888" i="7"/>
  <c r="AA3887" i="7"/>
  <c r="AA3887" i="7" a="1"/>
  <c r="Z3887" i="7"/>
  <c r="AA3886" i="7" a="1"/>
  <c r="AA3886" i="7" s="1"/>
  <c r="Z3886" i="7"/>
  <c r="AA3885" i="7"/>
  <c r="AA3885" i="7" a="1"/>
  <c r="Z3885" i="7"/>
  <c r="AA3884" i="7" a="1"/>
  <c r="AA3884" i="7" s="1"/>
  <c r="Z3884" i="7"/>
  <c r="AA3883" i="7"/>
  <c r="AA3883" i="7" a="1"/>
  <c r="Z3883" i="7"/>
  <c r="AA3882" i="7" a="1"/>
  <c r="AA3882" i="7" s="1"/>
  <c r="Z3882" i="7"/>
  <c r="AA3881" i="7" a="1"/>
  <c r="AA3881" i="7" s="1"/>
  <c r="Z3881" i="7"/>
  <c r="AA3880" i="7" a="1"/>
  <c r="AA3880" i="7" s="1"/>
  <c r="Z3880" i="7"/>
  <c r="AA3879" i="7"/>
  <c r="AA3879" i="7" a="1"/>
  <c r="Z3879" i="7"/>
  <c r="AA3878" i="7"/>
  <c r="AA3878" i="7" a="1"/>
  <c r="Z3878" i="7"/>
  <c r="AA3877" i="7"/>
  <c r="AA3877" i="7" a="1"/>
  <c r="Z3877" i="7"/>
  <c r="AA3876" i="7" a="1"/>
  <c r="AA3876" i="7" s="1"/>
  <c r="Z3876" i="7"/>
  <c r="AA3875" i="7"/>
  <c r="AA3875" i="7" a="1"/>
  <c r="Z3875" i="7"/>
  <c r="AA3874" i="7"/>
  <c r="AA3874" i="7" a="1"/>
  <c r="Z3874" i="7"/>
  <c r="AA3873" i="7" a="1"/>
  <c r="AA3873" i="7" s="1"/>
  <c r="Z3873" i="7"/>
  <c r="AA3872" i="7" a="1"/>
  <c r="AA3872" i="7" s="1"/>
  <c r="Z3872" i="7"/>
  <c r="AA3871" i="7"/>
  <c r="AA3871" i="7" a="1"/>
  <c r="Z3871" i="7"/>
  <c r="AA3870" i="7" a="1"/>
  <c r="AA3870" i="7" s="1"/>
  <c r="Z3870" i="7"/>
  <c r="AA3869" i="7" a="1"/>
  <c r="AA3869" i="7" s="1"/>
  <c r="Z3869" i="7"/>
  <c r="AA3868" i="7" a="1"/>
  <c r="AA3868" i="7" s="1"/>
  <c r="Z3868" i="7"/>
  <c r="AA3867" i="7"/>
  <c r="AA3867" i="7" a="1"/>
  <c r="Z3867" i="7"/>
  <c r="AA3866" i="7" a="1"/>
  <c r="AA3866" i="7" s="1"/>
  <c r="Z3866" i="7"/>
  <c r="AA3865" i="7"/>
  <c r="AA3865" i="7" a="1"/>
  <c r="Z3865" i="7"/>
  <c r="AA3864" i="7" a="1"/>
  <c r="AA3864" i="7" s="1"/>
  <c r="Z3864" i="7"/>
  <c r="AA3863" i="7"/>
  <c r="AA3863" i="7" a="1"/>
  <c r="Z3863" i="7"/>
  <c r="AA3862" i="7"/>
  <c r="AA3862" i="7" a="1"/>
  <c r="Z3862" i="7"/>
  <c r="AA3861" i="7"/>
  <c r="AA3861" i="7" a="1"/>
  <c r="Z3861" i="7"/>
  <c r="AA3860" i="7" a="1"/>
  <c r="AA3860" i="7" s="1"/>
  <c r="Z3860" i="7"/>
  <c r="AA3859" i="7"/>
  <c r="AA3859" i="7" a="1"/>
  <c r="Z3859" i="7"/>
  <c r="AA3858" i="7"/>
  <c r="AA3858" i="7" a="1"/>
  <c r="Z3858" i="7"/>
  <c r="AA3857" i="7" a="1"/>
  <c r="AA3857" i="7" s="1"/>
  <c r="Z3857" i="7"/>
  <c r="AA3856" i="7" a="1"/>
  <c r="AA3856" i="7" s="1"/>
  <c r="Z3856" i="7"/>
  <c r="AA3855" i="7"/>
  <c r="AA3855" i="7" a="1"/>
  <c r="Z3855" i="7"/>
  <c r="AA3854" i="7" a="1"/>
  <c r="AA3854" i="7" s="1"/>
  <c r="Z3854" i="7"/>
  <c r="AA3853" i="7" a="1"/>
  <c r="AA3853" i="7" s="1"/>
  <c r="Z3853" i="7"/>
  <c r="AA3852" i="7" a="1"/>
  <c r="AA3852" i="7" s="1"/>
  <c r="Z3852" i="7"/>
  <c r="AA3851" i="7"/>
  <c r="AA3851" i="7" a="1"/>
  <c r="Z3851" i="7"/>
  <c r="AA3850" i="7" a="1"/>
  <c r="AA3850" i="7" s="1"/>
  <c r="Z3850" i="7"/>
  <c r="AA3849" i="7"/>
  <c r="AA3849" i="7" a="1"/>
  <c r="Z3849" i="7"/>
  <c r="AA3848" i="7" a="1"/>
  <c r="AA3848" i="7" s="1"/>
  <c r="Z3848" i="7"/>
  <c r="AA3847" i="7"/>
  <c r="AA3847" i="7" a="1"/>
  <c r="Z3847" i="7"/>
  <c r="AA3846" i="7"/>
  <c r="AA3846" i="7" a="1"/>
  <c r="Z3846" i="7"/>
  <c r="AA3845" i="7"/>
  <c r="AA3845" i="7" a="1"/>
  <c r="Z3845" i="7"/>
  <c r="AA3844" i="7" a="1"/>
  <c r="AA3844" i="7" s="1"/>
  <c r="Z3844" i="7"/>
  <c r="AA3843" i="7"/>
  <c r="AA3843" i="7" a="1"/>
  <c r="Z3843" i="7"/>
  <c r="AA3842" i="7"/>
  <c r="AA3842" i="7" a="1"/>
  <c r="Z3842" i="7"/>
  <c r="AA3841" i="7" a="1"/>
  <c r="AA3841" i="7" s="1"/>
  <c r="Z3841" i="7"/>
  <c r="AA3840" i="7" a="1"/>
  <c r="AA3840" i="7" s="1"/>
  <c r="Z3840" i="7"/>
  <c r="AA3839" i="7"/>
  <c r="AA3839" i="7" a="1"/>
  <c r="Z3839" i="7"/>
  <c r="AA3838" i="7" a="1"/>
  <c r="AA3838" i="7" s="1"/>
  <c r="Z3838" i="7"/>
  <c r="AA3837" i="7" a="1"/>
  <c r="AA3837" i="7" s="1"/>
  <c r="Z3837" i="7"/>
  <c r="AA3836" i="7" a="1"/>
  <c r="AA3836" i="7" s="1"/>
  <c r="Z3836" i="7"/>
  <c r="AA3835" i="7"/>
  <c r="AA3835" i="7" a="1"/>
  <c r="Z3835" i="7"/>
  <c r="AA3834" i="7" a="1"/>
  <c r="AA3834" i="7" s="1"/>
  <c r="Z3834" i="7"/>
  <c r="AA3833" i="7"/>
  <c r="AA3833" i="7" a="1"/>
  <c r="Z3833" i="7"/>
  <c r="AA3832" i="7" a="1"/>
  <c r="AA3832" i="7" s="1"/>
  <c r="Z3832" i="7"/>
  <c r="AA3831" i="7"/>
  <c r="AA3831" i="7" a="1"/>
  <c r="Z3831" i="7"/>
  <c r="AA3830" i="7"/>
  <c r="AA3830" i="7" a="1"/>
  <c r="Z3830" i="7"/>
  <c r="AA3829" i="7"/>
  <c r="AA3829" i="7" a="1"/>
  <c r="Z3829" i="7"/>
  <c r="AA3828" i="7" a="1"/>
  <c r="AA3828" i="7" s="1"/>
  <c r="Z3828" i="7"/>
  <c r="AA3827" i="7"/>
  <c r="AA3827" i="7" a="1"/>
  <c r="Z3827" i="7"/>
  <c r="AA3826" i="7"/>
  <c r="AA3826" i="7" a="1"/>
  <c r="Z3826" i="7"/>
  <c r="AA3825" i="7" a="1"/>
  <c r="AA3825" i="7" s="1"/>
  <c r="Z3825" i="7"/>
  <c r="AA3824" i="7" a="1"/>
  <c r="AA3824" i="7" s="1"/>
  <c r="Z3824" i="7"/>
  <c r="AA3823" i="7"/>
  <c r="AA3823" i="7" a="1"/>
  <c r="Z3823" i="7"/>
  <c r="AA3822" i="7" a="1"/>
  <c r="AA3822" i="7" s="1"/>
  <c r="Z3822" i="7"/>
  <c r="AA3821" i="7" a="1"/>
  <c r="AA3821" i="7" s="1"/>
  <c r="Z3821" i="7"/>
  <c r="AA3820" i="7" a="1"/>
  <c r="AA3820" i="7" s="1"/>
  <c r="Z3820" i="7"/>
  <c r="AA3819" i="7"/>
  <c r="AA3819" i="7" a="1"/>
  <c r="Z3819" i="7"/>
  <c r="AA3818" i="7" a="1"/>
  <c r="AA3818" i="7" s="1"/>
  <c r="Z3818" i="7"/>
  <c r="AA3817" i="7"/>
  <c r="AA3817" i="7" a="1"/>
  <c r="Z3817" i="7"/>
  <c r="AA3816" i="7" a="1"/>
  <c r="AA3816" i="7" s="1"/>
  <c r="Z3816" i="7"/>
  <c r="AA3815" i="7"/>
  <c r="AA3815" i="7" a="1"/>
  <c r="Z3815" i="7"/>
  <c r="AA3814" i="7"/>
  <c r="AA3814" i="7" a="1"/>
  <c r="Z3814" i="7"/>
  <c r="AA3813" i="7"/>
  <c r="AA3813" i="7" a="1"/>
  <c r="Z3813" i="7"/>
  <c r="AA3812" i="7" a="1"/>
  <c r="AA3812" i="7" s="1"/>
  <c r="Z3812" i="7"/>
  <c r="AA3811" i="7"/>
  <c r="AA3811" i="7" a="1"/>
  <c r="Z3811" i="7"/>
  <c r="AA3810" i="7"/>
  <c r="AA3810" i="7" a="1"/>
  <c r="Z3810" i="7"/>
  <c r="AA3809" i="7" a="1"/>
  <c r="AA3809" i="7" s="1"/>
  <c r="Z3809" i="7"/>
  <c r="AA3808" i="7" a="1"/>
  <c r="AA3808" i="7" s="1"/>
  <c r="Z3808" i="7"/>
  <c r="AA3807" i="7"/>
  <c r="AA3807" i="7" a="1"/>
  <c r="Z3807" i="7"/>
  <c r="AA3806" i="7" a="1"/>
  <c r="AA3806" i="7" s="1"/>
  <c r="Z3806" i="7"/>
  <c r="AA3805" i="7" a="1"/>
  <c r="AA3805" i="7" s="1"/>
  <c r="Z3805" i="7"/>
  <c r="AA3804" i="7" a="1"/>
  <c r="AA3804" i="7" s="1"/>
  <c r="Z3804" i="7"/>
  <c r="AA3803" i="7"/>
  <c r="AA3803" i="7" a="1"/>
  <c r="Z3803" i="7"/>
  <c r="AA3802" i="7" a="1"/>
  <c r="AA3802" i="7" s="1"/>
  <c r="Z3802" i="7"/>
  <c r="AA3801" i="7"/>
  <c r="AA3801" i="7" a="1"/>
  <c r="Z3801" i="7"/>
  <c r="AA3800" i="7" a="1"/>
  <c r="AA3800" i="7" s="1"/>
  <c r="Z3800" i="7"/>
  <c r="AA3799" i="7"/>
  <c r="AA3799" i="7" a="1"/>
  <c r="Z3799" i="7"/>
  <c r="AA3798" i="7"/>
  <c r="AA3798" i="7" a="1"/>
  <c r="Z3798" i="7"/>
  <c r="AA3797" i="7"/>
  <c r="AA3797" i="7" a="1"/>
  <c r="Z3797" i="7"/>
  <c r="AA3796" i="7" a="1"/>
  <c r="AA3796" i="7" s="1"/>
  <c r="Z3796" i="7"/>
  <c r="AA3795" i="7"/>
  <c r="AA3795" i="7" a="1"/>
  <c r="Z3795" i="7"/>
  <c r="AA3794" i="7"/>
  <c r="AA3794" i="7" a="1"/>
  <c r="Z3794" i="7"/>
  <c r="AA3793" i="7" a="1"/>
  <c r="AA3793" i="7" s="1"/>
  <c r="Z3793" i="7"/>
  <c r="AA3792" i="7" a="1"/>
  <c r="AA3792" i="7" s="1"/>
  <c r="Z3792" i="7"/>
  <c r="AA3791" i="7"/>
  <c r="AA3791" i="7" a="1"/>
  <c r="Z3791" i="7"/>
  <c r="AA3790" i="7" a="1"/>
  <c r="AA3790" i="7" s="1"/>
  <c r="Z3790" i="7"/>
  <c r="AA3789" i="7" a="1"/>
  <c r="AA3789" i="7" s="1"/>
  <c r="Z3789" i="7"/>
  <c r="AA3788" i="7" a="1"/>
  <c r="AA3788" i="7" s="1"/>
  <c r="Z3788" i="7"/>
  <c r="AA3787" i="7"/>
  <c r="AA3787" i="7" a="1"/>
  <c r="Z3787" i="7"/>
  <c r="AA3786" i="7" a="1"/>
  <c r="AA3786" i="7" s="1"/>
  <c r="Z3786" i="7"/>
  <c r="AA3785" i="7"/>
  <c r="AA3785" i="7" a="1"/>
  <c r="Z3785" i="7"/>
  <c r="AA3784" i="7" a="1"/>
  <c r="AA3784" i="7" s="1"/>
  <c r="Z3784" i="7"/>
  <c r="AA3783" i="7"/>
  <c r="AA3783" i="7" a="1"/>
  <c r="Z3783" i="7"/>
  <c r="AA3782" i="7"/>
  <c r="AA3782" i="7" a="1"/>
  <c r="Z3782" i="7"/>
  <c r="AA3781" i="7"/>
  <c r="AA3781" i="7" a="1"/>
  <c r="Z3781" i="7"/>
  <c r="AA3780" i="7" a="1"/>
  <c r="AA3780" i="7" s="1"/>
  <c r="Z3780" i="7"/>
  <c r="AA3779" i="7"/>
  <c r="AA3779" i="7" a="1"/>
  <c r="Z3779" i="7"/>
  <c r="AA3778" i="7"/>
  <c r="AA3778" i="7" a="1"/>
  <c r="Z3778" i="7"/>
  <c r="AA3777" i="7"/>
  <c r="AA3777" i="7" a="1"/>
  <c r="Z3777" i="7"/>
  <c r="AA3776" i="7" a="1"/>
  <c r="AA3776" i="7" s="1"/>
  <c r="Z3776" i="7"/>
  <c r="AA3775" i="7"/>
  <c r="AA3775" i="7" a="1"/>
  <c r="Z3775" i="7"/>
  <c r="AA3774" i="7"/>
  <c r="AA3774" i="7" a="1"/>
  <c r="Z3774" i="7"/>
  <c r="AA3773" i="7" a="1"/>
  <c r="AA3773" i="7" s="1"/>
  <c r="Z3773" i="7"/>
  <c r="AA3772" i="7" a="1"/>
  <c r="AA3772" i="7" s="1"/>
  <c r="Z3772" i="7"/>
  <c r="AA3771" i="7"/>
  <c r="AA3771" i="7" a="1"/>
  <c r="Z3771" i="7"/>
  <c r="AA3770" i="7" a="1"/>
  <c r="AA3770" i="7" s="1"/>
  <c r="Z3770" i="7"/>
  <c r="AA3769" i="7"/>
  <c r="AA3769" i="7" a="1"/>
  <c r="Z3769" i="7"/>
  <c r="AA3768" i="7" a="1"/>
  <c r="AA3768" i="7" s="1"/>
  <c r="Z3768" i="7"/>
  <c r="AA3767" i="7"/>
  <c r="AA3767" i="7" a="1"/>
  <c r="Z3767" i="7"/>
  <c r="AA3766" i="7"/>
  <c r="AA3766" i="7" a="1"/>
  <c r="Z3766" i="7"/>
  <c r="AA3765" i="7"/>
  <c r="AA3765" i="7" a="1"/>
  <c r="Z3765" i="7"/>
  <c r="AA3764" i="7" a="1"/>
  <c r="AA3764" i="7" s="1"/>
  <c r="Z3764" i="7"/>
  <c r="AA3763" i="7"/>
  <c r="AA3763" i="7" a="1"/>
  <c r="Z3763" i="7"/>
  <c r="AA3762" i="7"/>
  <c r="AA3762" i="7" a="1"/>
  <c r="Z3762" i="7"/>
  <c r="AA3761" i="7" a="1"/>
  <c r="AA3761" i="7" s="1"/>
  <c r="Z3761" i="7"/>
  <c r="AA3760" i="7" a="1"/>
  <c r="AA3760" i="7" s="1"/>
  <c r="Z3760" i="7"/>
  <c r="AA3759" i="7"/>
  <c r="AA3759" i="7" a="1"/>
  <c r="Z3759" i="7"/>
  <c r="AA3758" i="7" a="1"/>
  <c r="AA3758" i="7" s="1"/>
  <c r="Z3758" i="7"/>
  <c r="AA3757" i="7" a="1"/>
  <c r="AA3757" i="7" s="1"/>
  <c r="Z3757" i="7"/>
  <c r="AA3756" i="7" a="1"/>
  <c r="AA3756" i="7" s="1"/>
  <c r="Z3756" i="7"/>
  <c r="AA3755" i="7" a="1"/>
  <c r="AA3755" i="7" s="1"/>
  <c r="Z3755" i="7"/>
  <c r="AA3754" i="7" a="1"/>
  <c r="AA3754" i="7" s="1"/>
  <c r="Z3754" i="7"/>
  <c r="AA3753" i="7"/>
  <c r="AA3753" i="7" a="1"/>
  <c r="Z3753" i="7"/>
  <c r="AA3752" i="7"/>
  <c r="AA3752" i="7" a="1"/>
  <c r="Z3752" i="7"/>
  <c r="AA3751" i="7"/>
  <c r="AA3751" i="7" a="1"/>
  <c r="Z3751" i="7"/>
  <c r="AA3750" i="7" a="1"/>
  <c r="AA3750" i="7" s="1"/>
  <c r="Z3750" i="7"/>
  <c r="AA3749" i="7"/>
  <c r="AA3749" i="7" a="1"/>
  <c r="Z3749" i="7"/>
  <c r="AA3748" i="7"/>
  <c r="AA3748" i="7" a="1"/>
  <c r="Z3748" i="7"/>
  <c r="AA3747" i="7"/>
  <c r="AA3747" i="7" a="1"/>
  <c r="Z3747" i="7"/>
  <c r="AA3746" i="7" a="1"/>
  <c r="AA3746" i="7" s="1"/>
  <c r="Z3746" i="7"/>
  <c r="AA3745" i="7"/>
  <c r="AA3745" i="7" a="1"/>
  <c r="Z3745" i="7"/>
  <c r="AA3744" i="7"/>
  <c r="AA3744" i="7" a="1"/>
  <c r="Z3744" i="7"/>
  <c r="AA3743" i="7" a="1"/>
  <c r="AA3743" i="7" s="1"/>
  <c r="Z3743" i="7"/>
  <c r="AA3742" i="7" a="1"/>
  <c r="AA3742" i="7" s="1"/>
  <c r="Z3742" i="7"/>
  <c r="AA3741" i="7"/>
  <c r="AA3741" i="7" a="1"/>
  <c r="Z3741" i="7"/>
  <c r="AA3740" i="7"/>
  <c r="AA3740" i="7" a="1"/>
  <c r="Z3740" i="7"/>
  <c r="AA3739" i="7" a="1"/>
  <c r="AA3739" i="7" s="1"/>
  <c r="Z3739" i="7"/>
  <c r="AA3738" i="7" a="1"/>
  <c r="AA3738" i="7" s="1"/>
  <c r="Z3738" i="7"/>
  <c r="AA3737" i="7"/>
  <c r="AA3737" i="7" a="1"/>
  <c r="Z3737" i="7"/>
  <c r="AA3736" i="7"/>
  <c r="AA3736" i="7" a="1"/>
  <c r="Z3736" i="7"/>
  <c r="AA3735" i="7"/>
  <c r="AA3735" i="7" a="1"/>
  <c r="Z3735" i="7"/>
  <c r="AA3734" i="7" a="1"/>
  <c r="AA3734" i="7" s="1"/>
  <c r="Z3734" i="7"/>
  <c r="AA3733" i="7"/>
  <c r="AA3733" i="7" a="1"/>
  <c r="Z3733" i="7"/>
  <c r="AA3732" i="7"/>
  <c r="AA3732" i="7" a="1"/>
  <c r="Z3732" i="7"/>
  <c r="AA3731" i="7"/>
  <c r="AA3731" i="7" a="1"/>
  <c r="Z3731" i="7"/>
  <c r="AA3730" i="7" a="1"/>
  <c r="AA3730" i="7" s="1"/>
  <c r="Z3730" i="7"/>
  <c r="AA3729" i="7"/>
  <c r="AA3729" i="7" a="1"/>
  <c r="Z3729" i="7"/>
  <c r="AA3728" i="7"/>
  <c r="AA3728" i="7" a="1"/>
  <c r="Z3728" i="7"/>
  <c r="AA3727" i="7" a="1"/>
  <c r="AA3727" i="7" s="1"/>
  <c r="Z3727" i="7"/>
  <c r="AA3726" i="7" a="1"/>
  <c r="AA3726" i="7" s="1"/>
  <c r="Z3726" i="7"/>
  <c r="AA3725" i="7"/>
  <c r="AA3725" i="7" a="1"/>
  <c r="Z3725" i="7"/>
  <c r="AA3724" i="7"/>
  <c r="AA3724" i="7" a="1"/>
  <c r="Z3724" i="7"/>
  <c r="AA3723" i="7" a="1"/>
  <c r="AA3723" i="7" s="1"/>
  <c r="Z3723" i="7"/>
  <c r="AA3722" i="7" a="1"/>
  <c r="AA3722" i="7" s="1"/>
  <c r="Z3722" i="7"/>
  <c r="AA3721" i="7"/>
  <c r="AA3721" i="7" a="1"/>
  <c r="Z3721" i="7"/>
  <c r="AA3720" i="7"/>
  <c r="AA3720" i="7" a="1"/>
  <c r="Z3720" i="7"/>
  <c r="AA3719" i="7"/>
  <c r="AA3719" i="7" a="1"/>
  <c r="Z3719" i="7"/>
  <c r="AA3718" i="7" a="1"/>
  <c r="AA3718" i="7" s="1"/>
  <c r="Z3718" i="7"/>
  <c r="AA3717" i="7"/>
  <c r="AA3717" i="7" a="1"/>
  <c r="Z3717" i="7"/>
  <c r="AA3716" i="7"/>
  <c r="AA3716" i="7" a="1"/>
  <c r="Z3716" i="7"/>
  <c r="AA3715" i="7"/>
  <c r="AA3715" i="7" a="1"/>
  <c r="Z3715" i="7"/>
  <c r="AA3714" i="7" a="1"/>
  <c r="AA3714" i="7" s="1"/>
  <c r="Z3714" i="7"/>
  <c r="AA3713" i="7"/>
  <c r="AA3713" i="7" a="1"/>
  <c r="Z3713" i="7"/>
  <c r="AA3712" i="7"/>
  <c r="AA3712" i="7" a="1"/>
  <c r="Z3712" i="7"/>
  <c r="AA3711" i="7" a="1"/>
  <c r="AA3711" i="7" s="1"/>
  <c r="Z3711" i="7"/>
  <c r="AA3710" i="7" a="1"/>
  <c r="AA3710" i="7" s="1"/>
  <c r="Z3710" i="7"/>
  <c r="AA3709" i="7"/>
  <c r="AA3709" i="7" a="1"/>
  <c r="Z3709" i="7"/>
  <c r="AA3708" i="7"/>
  <c r="AA3708" i="7" a="1"/>
  <c r="Z3708" i="7"/>
  <c r="AA3707" i="7" a="1"/>
  <c r="AA3707" i="7" s="1"/>
  <c r="Z3707" i="7"/>
  <c r="AA3706" i="7" a="1"/>
  <c r="AA3706" i="7" s="1"/>
  <c r="Z3706" i="7"/>
  <c r="AA3705" i="7"/>
  <c r="AA3705" i="7" a="1"/>
  <c r="Z3705" i="7"/>
  <c r="AA3704" i="7"/>
  <c r="AA3704" i="7" a="1"/>
  <c r="Z3704" i="7"/>
  <c r="AA3703" i="7"/>
  <c r="AA3703" i="7" a="1"/>
  <c r="Z3703" i="7"/>
  <c r="AA3702" i="7" a="1"/>
  <c r="AA3702" i="7" s="1"/>
  <c r="Z3702" i="7"/>
  <c r="AA3701" i="7"/>
  <c r="AA3701" i="7" a="1"/>
  <c r="Z3701" i="7"/>
  <c r="AA3700" i="7"/>
  <c r="AA3700" i="7" a="1"/>
  <c r="Z3700" i="7"/>
  <c r="AA3699" i="7"/>
  <c r="AA3699" i="7" a="1"/>
  <c r="Z3699" i="7"/>
  <c r="AA3698" i="7" a="1"/>
  <c r="AA3698" i="7" s="1"/>
  <c r="Z3698" i="7"/>
  <c r="AA3697" i="7"/>
  <c r="AA3697" i="7" a="1"/>
  <c r="Z3697" i="7"/>
  <c r="AA3696" i="7"/>
  <c r="AA3696" i="7" a="1"/>
  <c r="Z3696" i="7"/>
  <c r="AA3695" i="7" a="1"/>
  <c r="AA3695" i="7" s="1"/>
  <c r="Z3695" i="7"/>
  <c r="AA3694" i="7" a="1"/>
  <c r="AA3694" i="7" s="1"/>
  <c r="Z3694" i="7"/>
  <c r="AA3693" i="7"/>
  <c r="AA3693" i="7" a="1"/>
  <c r="Z3693" i="7"/>
  <c r="AA3692" i="7"/>
  <c r="AA3692" i="7" a="1"/>
  <c r="Z3692" i="7"/>
  <c r="AA3691" i="7" a="1"/>
  <c r="AA3691" i="7" s="1"/>
  <c r="Z3691" i="7"/>
  <c r="AA3690" i="7" a="1"/>
  <c r="AA3690" i="7" s="1"/>
  <c r="Z3690" i="7"/>
  <c r="AA3689" i="7"/>
  <c r="AA3689" i="7" a="1"/>
  <c r="Z3689" i="7"/>
  <c r="AA3688" i="7"/>
  <c r="AA3688" i="7" a="1"/>
  <c r="Z3688" i="7"/>
  <c r="AA3687" i="7"/>
  <c r="AA3687" i="7" a="1"/>
  <c r="Z3687" i="7"/>
  <c r="AA3686" i="7" a="1"/>
  <c r="AA3686" i="7" s="1"/>
  <c r="Z3686" i="7"/>
  <c r="AA3685" i="7"/>
  <c r="AA3685" i="7" a="1"/>
  <c r="Z3685" i="7"/>
  <c r="AA3684" i="7"/>
  <c r="AA3684" i="7" a="1"/>
  <c r="Z3684" i="7"/>
  <c r="AA3683" i="7"/>
  <c r="AA3683" i="7" a="1"/>
  <c r="Z3683" i="7"/>
  <c r="AA3682" i="7" a="1"/>
  <c r="AA3682" i="7" s="1"/>
  <c r="Z3682" i="7"/>
  <c r="AA3681" i="7"/>
  <c r="AA3681" i="7" a="1"/>
  <c r="Z3681" i="7"/>
  <c r="AA3680" i="7"/>
  <c r="AA3680" i="7" a="1"/>
  <c r="Z3680" i="7"/>
  <c r="AA3679" i="7" a="1"/>
  <c r="AA3679" i="7" s="1"/>
  <c r="Z3679" i="7"/>
  <c r="AA3678" i="7" a="1"/>
  <c r="AA3678" i="7" s="1"/>
  <c r="Z3678" i="7"/>
  <c r="AA3677" i="7"/>
  <c r="AA3677" i="7" a="1"/>
  <c r="Z3677" i="7"/>
  <c r="AA3676" i="7" a="1"/>
  <c r="AA3676" i="7" s="1"/>
  <c r="Z3676" i="7"/>
  <c r="AA3675" i="7" a="1"/>
  <c r="AA3675" i="7" s="1"/>
  <c r="Z3675" i="7"/>
  <c r="AA3674" i="7" a="1"/>
  <c r="AA3674" i="7" s="1"/>
  <c r="Z3674" i="7"/>
  <c r="AA3673" i="7"/>
  <c r="AA3673" i="7" a="1"/>
  <c r="Z3673" i="7"/>
  <c r="AA3672" i="7" a="1"/>
  <c r="AA3672" i="7" s="1"/>
  <c r="Z3672" i="7"/>
  <c r="AA3671" i="7"/>
  <c r="AA3671" i="7" a="1"/>
  <c r="Z3671" i="7"/>
  <c r="AA3670" i="7" a="1"/>
  <c r="AA3670" i="7" s="1"/>
  <c r="Z3670" i="7"/>
  <c r="AA3669" i="7"/>
  <c r="AA3669" i="7" a="1"/>
  <c r="Z3669" i="7"/>
  <c r="AA3668" i="7"/>
  <c r="AA3668" i="7" a="1"/>
  <c r="Z3668" i="7"/>
  <c r="AA3667" i="7"/>
  <c r="AA3667" i="7" a="1"/>
  <c r="Z3667" i="7"/>
  <c r="AA3666" i="7" a="1"/>
  <c r="AA3666" i="7" s="1"/>
  <c r="Z3666" i="7"/>
  <c r="AA3665" i="7"/>
  <c r="AA3665" i="7" a="1"/>
  <c r="Z3665" i="7"/>
  <c r="AA3664" i="7"/>
  <c r="AA3664" i="7" a="1"/>
  <c r="Z3664" i="7"/>
  <c r="AA3663" i="7" a="1"/>
  <c r="AA3663" i="7" s="1"/>
  <c r="Z3663" i="7"/>
  <c r="AA3662" i="7" a="1"/>
  <c r="AA3662" i="7" s="1"/>
  <c r="Z3662" i="7"/>
  <c r="AA3661" i="7"/>
  <c r="AA3661" i="7" a="1"/>
  <c r="Z3661" i="7"/>
  <c r="AA3660" i="7" a="1"/>
  <c r="AA3660" i="7" s="1"/>
  <c r="Z3660" i="7"/>
  <c r="AA3659" i="7" a="1"/>
  <c r="AA3659" i="7" s="1"/>
  <c r="Z3659" i="7"/>
  <c r="AA3658" i="7" a="1"/>
  <c r="AA3658" i="7" s="1"/>
  <c r="Z3658" i="7"/>
  <c r="AA3657" i="7"/>
  <c r="AA3657" i="7" a="1"/>
  <c r="Z3657" i="7"/>
  <c r="AA3656" i="7" a="1"/>
  <c r="AA3656" i="7" s="1"/>
  <c r="Z3656" i="7"/>
  <c r="AA3655" i="7"/>
  <c r="AA3655" i="7" a="1"/>
  <c r="Z3655" i="7"/>
  <c r="AA3654" i="7" a="1"/>
  <c r="AA3654" i="7" s="1"/>
  <c r="Z3654" i="7"/>
  <c r="AA3653" i="7"/>
  <c r="AA3653" i="7" a="1"/>
  <c r="Z3653" i="7"/>
  <c r="AA3652" i="7"/>
  <c r="AA3652" i="7" a="1"/>
  <c r="Z3652" i="7"/>
  <c r="AA3651" i="7"/>
  <c r="AA3651" i="7" a="1"/>
  <c r="Z3651" i="7"/>
  <c r="AA3650" i="7" a="1"/>
  <c r="AA3650" i="7" s="1"/>
  <c r="Z3650" i="7"/>
  <c r="AA3649" i="7"/>
  <c r="AA3649" i="7" a="1"/>
  <c r="Z3649" i="7"/>
  <c r="AA3648" i="7"/>
  <c r="AA3648" i="7" a="1"/>
  <c r="Z3648" i="7"/>
  <c r="AA3647" i="7" a="1"/>
  <c r="AA3647" i="7" s="1"/>
  <c r="Z3647" i="7"/>
  <c r="AA3646" i="7" a="1"/>
  <c r="AA3646" i="7" s="1"/>
  <c r="Z3646" i="7"/>
  <c r="AA3645" i="7"/>
  <c r="AA3645" i="7" a="1"/>
  <c r="Z3645" i="7"/>
  <c r="AA3644" i="7" a="1"/>
  <c r="AA3644" i="7" s="1"/>
  <c r="Z3644" i="7"/>
  <c r="AA3643" i="7" a="1"/>
  <c r="AA3643" i="7" s="1"/>
  <c r="Z3643" i="7"/>
  <c r="AA3642" i="7" a="1"/>
  <c r="AA3642" i="7" s="1"/>
  <c r="Z3642" i="7"/>
  <c r="AA3641" i="7"/>
  <c r="AA3641" i="7" a="1"/>
  <c r="Z3641" i="7"/>
  <c r="AA3640" i="7" a="1"/>
  <c r="AA3640" i="7" s="1"/>
  <c r="Z3640" i="7"/>
  <c r="AA3639" i="7"/>
  <c r="AA3639" i="7" a="1"/>
  <c r="Z3639" i="7"/>
  <c r="AA3638" i="7" a="1"/>
  <c r="AA3638" i="7" s="1"/>
  <c r="Z3638" i="7"/>
  <c r="AA3637" i="7"/>
  <c r="AA3637" i="7" a="1"/>
  <c r="Z3637" i="7"/>
  <c r="AA3636" i="7"/>
  <c r="AA3636" i="7" a="1"/>
  <c r="Z3636" i="7"/>
  <c r="AA3635" i="7"/>
  <c r="AA3635" i="7" a="1"/>
  <c r="Z3635" i="7"/>
  <c r="AA3634" i="7" a="1"/>
  <c r="AA3634" i="7" s="1"/>
  <c r="Z3634" i="7"/>
  <c r="AA3633" i="7"/>
  <c r="AA3633" i="7" a="1"/>
  <c r="Z3633" i="7"/>
  <c r="AA3632" i="7"/>
  <c r="AA3632" i="7" a="1"/>
  <c r="Z3632" i="7"/>
  <c r="AA3631" i="7" a="1"/>
  <c r="AA3631" i="7" s="1"/>
  <c r="Z3631" i="7"/>
  <c r="AA3630" i="7" a="1"/>
  <c r="AA3630" i="7" s="1"/>
  <c r="Z3630" i="7"/>
  <c r="AA3629" i="7"/>
  <c r="AA3629" i="7" a="1"/>
  <c r="Z3629" i="7"/>
  <c r="AA3628" i="7" a="1"/>
  <c r="AA3628" i="7" s="1"/>
  <c r="Z3628" i="7"/>
  <c r="AA3627" i="7" a="1"/>
  <c r="AA3627" i="7" s="1"/>
  <c r="Z3627" i="7"/>
  <c r="AA3626" i="7" a="1"/>
  <c r="AA3626" i="7" s="1"/>
  <c r="Z3626" i="7"/>
  <c r="AA3625" i="7"/>
  <c r="AA3625" i="7" a="1"/>
  <c r="Z3625" i="7"/>
  <c r="AA3624" i="7" a="1"/>
  <c r="AA3624" i="7" s="1"/>
  <c r="Z3624" i="7"/>
  <c r="AA3623" i="7"/>
  <c r="AA3623" i="7" a="1"/>
  <c r="Z3623" i="7"/>
  <c r="AA3622" i="7" a="1"/>
  <c r="AA3622" i="7" s="1"/>
  <c r="Z3622" i="7"/>
  <c r="AA3621" i="7"/>
  <c r="AA3621" i="7" a="1"/>
  <c r="Z3621" i="7"/>
  <c r="AA3620" i="7"/>
  <c r="AA3620" i="7" a="1"/>
  <c r="Z3620" i="7"/>
  <c r="AA3619" i="7"/>
  <c r="AA3619" i="7" a="1"/>
  <c r="Z3619" i="7"/>
  <c r="AA3618" i="7" a="1"/>
  <c r="AA3618" i="7" s="1"/>
  <c r="Z3618" i="7"/>
  <c r="AA3617" i="7"/>
  <c r="AA3617" i="7" a="1"/>
  <c r="Z3617" i="7"/>
  <c r="AA3616" i="7"/>
  <c r="AA3616" i="7" a="1"/>
  <c r="Z3616" i="7"/>
  <c r="AA3615" i="7" a="1"/>
  <c r="AA3615" i="7" s="1"/>
  <c r="Z3615" i="7"/>
  <c r="AA3614" i="7" a="1"/>
  <c r="AA3614" i="7" s="1"/>
  <c r="Z3614" i="7"/>
  <c r="AA3613" i="7"/>
  <c r="AA3613" i="7" a="1"/>
  <c r="Z3613" i="7"/>
  <c r="AA3612" i="7" a="1"/>
  <c r="AA3612" i="7" s="1"/>
  <c r="Z3612" i="7"/>
  <c r="AA3611" i="7" a="1"/>
  <c r="AA3611" i="7" s="1"/>
  <c r="Z3611" i="7"/>
  <c r="AA3610" i="7" a="1"/>
  <c r="AA3610" i="7" s="1"/>
  <c r="Z3610" i="7"/>
  <c r="AA3609" i="7"/>
  <c r="AA3609" i="7" a="1"/>
  <c r="Z3609" i="7"/>
  <c r="AA3608" i="7" a="1"/>
  <c r="AA3608" i="7" s="1"/>
  <c r="Z3608" i="7"/>
  <c r="AA3607" i="7"/>
  <c r="AA3607" i="7" a="1"/>
  <c r="Z3607" i="7"/>
  <c r="AA3606" i="7" a="1"/>
  <c r="AA3606" i="7" s="1"/>
  <c r="Z3606" i="7"/>
  <c r="AA3605" i="7"/>
  <c r="AA3605" i="7" a="1"/>
  <c r="Z3605" i="7"/>
  <c r="AA3604" i="7"/>
  <c r="AA3604" i="7" a="1"/>
  <c r="Z3604" i="7"/>
  <c r="AA3603" i="7"/>
  <c r="AA3603" i="7" a="1"/>
  <c r="Z3603" i="7"/>
  <c r="AA3602" i="7" a="1"/>
  <c r="AA3602" i="7" s="1"/>
  <c r="Z3602" i="7"/>
  <c r="AA3601" i="7"/>
  <c r="AA3601" i="7" a="1"/>
  <c r="Z3601" i="7"/>
  <c r="AA3600" i="7"/>
  <c r="AA3600" i="7" a="1"/>
  <c r="Z3600" i="7"/>
  <c r="AA3599" i="7" a="1"/>
  <c r="AA3599" i="7" s="1"/>
  <c r="Z3599" i="7"/>
  <c r="AA3598" i="7" a="1"/>
  <c r="AA3598" i="7" s="1"/>
  <c r="Z3598" i="7"/>
  <c r="AA3597" i="7"/>
  <c r="AA3597" i="7" a="1"/>
  <c r="Z3597" i="7"/>
  <c r="AA3596" i="7" a="1"/>
  <c r="AA3596" i="7" s="1"/>
  <c r="Z3596" i="7"/>
  <c r="AA3595" i="7" a="1"/>
  <c r="AA3595" i="7" s="1"/>
  <c r="Z3595" i="7"/>
  <c r="AA3594" i="7" a="1"/>
  <c r="AA3594" i="7" s="1"/>
  <c r="Z3594" i="7"/>
  <c r="AA3593" i="7"/>
  <c r="AA3593" i="7" a="1"/>
  <c r="Z3593" i="7"/>
  <c r="AA3592" i="7" a="1"/>
  <c r="AA3592" i="7" s="1"/>
  <c r="Z3592" i="7"/>
  <c r="AA3591" i="7"/>
  <c r="AA3591" i="7" a="1"/>
  <c r="Z3591" i="7"/>
  <c r="AA3590" i="7" a="1"/>
  <c r="AA3590" i="7" s="1"/>
  <c r="Z3590" i="7"/>
  <c r="AA3589" i="7"/>
  <c r="AA3589" i="7" a="1"/>
  <c r="Z3589" i="7"/>
  <c r="AA3588" i="7"/>
  <c r="AA3588" i="7" a="1"/>
  <c r="Z3588" i="7"/>
  <c r="AA3587" i="7"/>
  <c r="AA3587" i="7" a="1"/>
  <c r="Z3587" i="7"/>
  <c r="AA3586" i="7" a="1"/>
  <c r="AA3586" i="7" s="1"/>
  <c r="Z3586" i="7"/>
  <c r="AA3585" i="7"/>
  <c r="AA3585" i="7" a="1"/>
  <c r="Z3585" i="7"/>
  <c r="AA3584" i="7"/>
  <c r="AA3584" i="7" a="1"/>
  <c r="Z3584" i="7"/>
  <c r="AA3583" i="7" a="1"/>
  <c r="AA3583" i="7" s="1"/>
  <c r="Z3583" i="7"/>
  <c r="AA3582" i="7" a="1"/>
  <c r="AA3582" i="7" s="1"/>
  <c r="Z3582" i="7"/>
  <c r="AA3581" i="7"/>
  <c r="AA3581" i="7" a="1"/>
  <c r="Z3581" i="7"/>
  <c r="AA3580" i="7" a="1"/>
  <c r="AA3580" i="7" s="1"/>
  <c r="Z3580" i="7"/>
  <c r="AA3579" i="7" a="1"/>
  <c r="AA3579" i="7" s="1"/>
  <c r="Z3579" i="7"/>
  <c r="AA3578" i="7" a="1"/>
  <c r="AA3578" i="7" s="1"/>
  <c r="Z3578" i="7"/>
  <c r="AA3577" i="7"/>
  <c r="AA3577" i="7" a="1"/>
  <c r="Z3577" i="7"/>
  <c r="AA3576" i="7" a="1"/>
  <c r="AA3576" i="7" s="1"/>
  <c r="Z3576" i="7"/>
  <c r="AA3575" i="7"/>
  <c r="AA3575" i="7" a="1"/>
  <c r="Z3575" i="7"/>
  <c r="AA3574" i="7" a="1"/>
  <c r="AA3574" i="7" s="1"/>
  <c r="Z3574" i="7"/>
  <c r="AA3573" i="7"/>
  <c r="AA3573" i="7" a="1"/>
  <c r="Z3573" i="7"/>
  <c r="AA3572" i="7"/>
  <c r="AA3572" i="7" a="1"/>
  <c r="Z3572" i="7"/>
  <c r="AA3571" i="7"/>
  <c r="AA3571" i="7" a="1"/>
  <c r="Z3571" i="7"/>
  <c r="AA3570" i="7" a="1"/>
  <c r="AA3570" i="7" s="1"/>
  <c r="Z3570" i="7"/>
  <c r="AA3569" i="7"/>
  <c r="AA3569" i="7" a="1"/>
  <c r="Z3569" i="7"/>
  <c r="AA3568" i="7"/>
  <c r="AA3568" i="7" a="1"/>
  <c r="Z3568" i="7"/>
  <c r="AA3567" i="7" a="1"/>
  <c r="AA3567" i="7" s="1"/>
  <c r="Z3567" i="7"/>
  <c r="AA3566" i="7" a="1"/>
  <c r="AA3566" i="7" s="1"/>
  <c r="Z3566" i="7"/>
  <c r="AA3565" i="7"/>
  <c r="AA3565" i="7" a="1"/>
  <c r="Z3565" i="7"/>
  <c r="AA3564" i="7" a="1"/>
  <c r="AA3564" i="7" s="1"/>
  <c r="Z3564" i="7"/>
  <c r="AA3563" i="7" a="1"/>
  <c r="AA3563" i="7" s="1"/>
  <c r="Z3563" i="7"/>
  <c r="AA3562" i="7" a="1"/>
  <c r="AA3562" i="7" s="1"/>
  <c r="Z3562" i="7"/>
  <c r="AA3561" i="7"/>
  <c r="AA3561" i="7" a="1"/>
  <c r="Z3561" i="7"/>
  <c r="AA3560" i="7" a="1"/>
  <c r="AA3560" i="7" s="1"/>
  <c r="Z3560" i="7"/>
  <c r="AA3559" i="7" a="1"/>
  <c r="AA3559" i="7" s="1"/>
  <c r="Z3559" i="7"/>
  <c r="AA3558" i="7" a="1"/>
  <c r="AA3558" i="7" s="1"/>
  <c r="Z3558" i="7"/>
  <c r="AA3557" i="7"/>
  <c r="AA3557" i="7" a="1"/>
  <c r="Z3557" i="7"/>
  <c r="AA3556" i="7" a="1"/>
  <c r="AA3556" i="7" s="1"/>
  <c r="Z3556" i="7"/>
  <c r="AA3555" i="7"/>
  <c r="AA3555" i="7" a="1"/>
  <c r="Z3555" i="7"/>
  <c r="AA3554" i="7" a="1"/>
  <c r="AA3554" i="7" s="1"/>
  <c r="Z3554" i="7"/>
  <c r="AA3553" i="7"/>
  <c r="AA3553" i="7" a="1"/>
  <c r="Z3553" i="7"/>
  <c r="AA3552" i="7"/>
  <c r="AA3552" i="7" a="1"/>
  <c r="Z3552" i="7"/>
  <c r="AA3551" i="7" a="1"/>
  <c r="AA3551" i="7" s="1"/>
  <c r="Z3551" i="7"/>
  <c r="AA3550" i="7" a="1"/>
  <c r="AA3550" i="7" s="1"/>
  <c r="Z3550" i="7"/>
  <c r="AA3549" i="7"/>
  <c r="AA3549" i="7" a="1"/>
  <c r="Z3549" i="7"/>
  <c r="AA3548" i="7" a="1"/>
  <c r="AA3548" i="7" s="1"/>
  <c r="Z3548" i="7"/>
  <c r="AA3547" i="7" a="1"/>
  <c r="AA3547" i="7" s="1"/>
  <c r="Z3547" i="7"/>
  <c r="AA3546" i="7" a="1"/>
  <c r="AA3546" i="7" s="1"/>
  <c r="Z3546" i="7"/>
  <c r="AA3545" i="7"/>
  <c r="AA3545" i="7" a="1"/>
  <c r="Z3545" i="7"/>
  <c r="AA3544" i="7" a="1"/>
  <c r="AA3544" i="7" s="1"/>
  <c r="Z3544" i="7"/>
  <c r="AA3543" i="7" a="1"/>
  <c r="AA3543" i="7" s="1"/>
  <c r="Z3543" i="7"/>
  <c r="AA3542" i="7" a="1"/>
  <c r="AA3542" i="7" s="1"/>
  <c r="Z3542" i="7"/>
  <c r="AA3541" i="7"/>
  <c r="AA3541" i="7" a="1"/>
  <c r="Z3541" i="7"/>
  <c r="AA3540" i="7" a="1"/>
  <c r="AA3540" i="7" s="1"/>
  <c r="Z3540" i="7"/>
  <c r="AA3539" i="7"/>
  <c r="AA3539" i="7" a="1"/>
  <c r="Z3539" i="7"/>
  <c r="AA3538" i="7" a="1"/>
  <c r="AA3538" i="7" s="1"/>
  <c r="Z3538" i="7"/>
  <c r="AA3537" i="7"/>
  <c r="AA3537" i="7" a="1"/>
  <c r="Z3537" i="7"/>
  <c r="AA3536" i="7"/>
  <c r="AA3536" i="7" a="1"/>
  <c r="Z3536" i="7"/>
  <c r="AA3535" i="7" a="1"/>
  <c r="AA3535" i="7" s="1"/>
  <c r="Z3535" i="7"/>
  <c r="AA3534" i="7" a="1"/>
  <c r="AA3534" i="7" s="1"/>
  <c r="Z3534" i="7"/>
  <c r="AA3533" i="7"/>
  <c r="AA3533" i="7" a="1"/>
  <c r="Z3533" i="7"/>
  <c r="AA3532" i="7" a="1"/>
  <c r="AA3532" i="7" s="1"/>
  <c r="Z3532" i="7"/>
  <c r="AA3531" i="7" a="1"/>
  <c r="AA3531" i="7" s="1"/>
  <c r="Z3531" i="7"/>
  <c r="AA3530" i="7" a="1"/>
  <c r="AA3530" i="7" s="1"/>
  <c r="Z3530" i="7"/>
  <c r="AA3529" i="7"/>
  <c r="AA3529" i="7" a="1"/>
  <c r="Z3529" i="7"/>
  <c r="AA3528" i="7" a="1"/>
  <c r="AA3528" i="7" s="1"/>
  <c r="Z3528" i="7"/>
  <c r="AA3527" i="7" a="1"/>
  <c r="AA3527" i="7" s="1"/>
  <c r="Z3527" i="7"/>
  <c r="AA3526" i="7" a="1"/>
  <c r="AA3526" i="7" s="1"/>
  <c r="Z3526" i="7"/>
  <c r="AA3525" i="7"/>
  <c r="AA3525" i="7" a="1"/>
  <c r="Z3525" i="7"/>
  <c r="AA3524" i="7" a="1"/>
  <c r="AA3524" i="7" s="1"/>
  <c r="Z3524" i="7"/>
  <c r="AA3523" i="7"/>
  <c r="AA3523" i="7" a="1"/>
  <c r="Z3523" i="7"/>
  <c r="AA3522" i="7" a="1"/>
  <c r="AA3522" i="7" s="1"/>
  <c r="Z3522" i="7"/>
  <c r="AA3521" i="7"/>
  <c r="AA3521" i="7" a="1"/>
  <c r="Z3521" i="7"/>
  <c r="AA3520" i="7"/>
  <c r="AA3520" i="7" a="1"/>
  <c r="Z3520" i="7"/>
  <c r="AA3519" i="7" a="1"/>
  <c r="AA3519" i="7" s="1"/>
  <c r="Z3519" i="7"/>
  <c r="AA3518" i="7" a="1"/>
  <c r="AA3518" i="7" s="1"/>
  <c r="Z3518" i="7"/>
  <c r="AA3517" i="7"/>
  <c r="AA3517" i="7" a="1"/>
  <c r="Z3517" i="7"/>
  <c r="AA3516" i="7" a="1"/>
  <c r="AA3516" i="7" s="1"/>
  <c r="Z3516" i="7"/>
  <c r="AA3515" i="7" a="1"/>
  <c r="AA3515" i="7" s="1"/>
  <c r="Z3515" i="7"/>
  <c r="AA3514" i="7" a="1"/>
  <c r="AA3514" i="7" s="1"/>
  <c r="Z3514" i="7"/>
  <c r="AA3513" i="7"/>
  <c r="AA3513" i="7" a="1"/>
  <c r="Z3513" i="7"/>
  <c r="AA3512" i="7" a="1"/>
  <c r="AA3512" i="7" s="1"/>
  <c r="Z3512" i="7"/>
  <c r="AA3511" i="7" a="1"/>
  <c r="AA3511" i="7" s="1"/>
  <c r="Z3511" i="7"/>
  <c r="AA3510" i="7" a="1"/>
  <c r="AA3510" i="7" s="1"/>
  <c r="Z3510" i="7"/>
  <c r="AA3509" i="7"/>
  <c r="AA3509" i="7" a="1"/>
  <c r="Z3509" i="7"/>
  <c r="AA3508" i="7" a="1"/>
  <c r="AA3508" i="7" s="1"/>
  <c r="Z3508" i="7"/>
  <c r="AA3507" i="7"/>
  <c r="AA3507" i="7" a="1"/>
  <c r="Z3507" i="7"/>
  <c r="AA3506" i="7" a="1"/>
  <c r="AA3506" i="7" s="1"/>
  <c r="Z3506" i="7"/>
  <c r="AA3505" i="7"/>
  <c r="AA3505" i="7" a="1"/>
  <c r="Z3505" i="7"/>
  <c r="AA3504" i="7"/>
  <c r="AA3504" i="7" a="1"/>
  <c r="Z3504" i="7"/>
  <c r="AA3503" i="7" a="1"/>
  <c r="AA3503" i="7" s="1"/>
  <c r="Z3503" i="7"/>
  <c r="AA3502" i="7" a="1"/>
  <c r="AA3502" i="7" s="1"/>
  <c r="Z3502" i="7"/>
  <c r="AA3501" i="7"/>
  <c r="AA3501" i="7" a="1"/>
  <c r="Z3501" i="7"/>
  <c r="AA3500" i="7" a="1"/>
  <c r="AA3500" i="7" s="1"/>
  <c r="Z3500" i="7"/>
  <c r="AA3499" i="7" a="1"/>
  <c r="AA3499" i="7" s="1"/>
  <c r="Z3499" i="7"/>
  <c r="AA3498" i="7" a="1"/>
  <c r="AA3498" i="7" s="1"/>
  <c r="Z3498" i="7"/>
  <c r="AA3497" i="7"/>
  <c r="AA3497" i="7" a="1"/>
  <c r="Z3497" i="7"/>
  <c r="AA3496" i="7" a="1"/>
  <c r="AA3496" i="7" s="1"/>
  <c r="Z3496" i="7"/>
  <c r="AA3495" i="7" a="1"/>
  <c r="AA3495" i="7" s="1"/>
  <c r="Z3495" i="7"/>
  <c r="AA3494" i="7" a="1"/>
  <c r="AA3494" i="7" s="1"/>
  <c r="Z3494" i="7"/>
  <c r="AA3493" i="7"/>
  <c r="AA3493" i="7" a="1"/>
  <c r="Z3493" i="7"/>
  <c r="AA3492" i="7" a="1"/>
  <c r="AA3492" i="7" s="1"/>
  <c r="Z3492" i="7"/>
  <c r="AA3491" i="7"/>
  <c r="AA3491" i="7" a="1"/>
  <c r="Z3491" i="7"/>
  <c r="AA3490" i="7" a="1"/>
  <c r="AA3490" i="7" s="1"/>
  <c r="Z3490" i="7"/>
  <c r="AA3489" i="7"/>
  <c r="AA3489" i="7" a="1"/>
  <c r="Z3489" i="7"/>
  <c r="AA3488" i="7"/>
  <c r="AA3488" i="7" a="1"/>
  <c r="Z3488" i="7"/>
  <c r="AA3487" i="7" a="1"/>
  <c r="AA3487" i="7" s="1"/>
  <c r="Z3487" i="7"/>
  <c r="AA3486" i="7" a="1"/>
  <c r="AA3486" i="7" s="1"/>
  <c r="Z3486" i="7"/>
  <c r="AA3485" i="7"/>
  <c r="AA3485" i="7" a="1"/>
  <c r="Z3485" i="7"/>
  <c r="AA3484" i="7" a="1"/>
  <c r="AA3484" i="7" s="1"/>
  <c r="Z3484" i="7"/>
  <c r="AA3483" i="7" a="1"/>
  <c r="AA3483" i="7" s="1"/>
  <c r="Z3483" i="7"/>
  <c r="AA3482" i="7" a="1"/>
  <c r="AA3482" i="7" s="1"/>
  <c r="Z3482" i="7"/>
  <c r="AA3481" i="7" a="1"/>
  <c r="AA3481" i="7" s="1"/>
  <c r="Z3481" i="7"/>
  <c r="AA3480" i="7" a="1"/>
  <c r="AA3480" i="7" s="1"/>
  <c r="Z3480" i="7"/>
  <c r="AA3479" i="7" a="1"/>
  <c r="AA3479" i="7" s="1"/>
  <c r="Z3479" i="7"/>
  <c r="AA3478" i="7"/>
  <c r="AA3478" i="7" a="1"/>
  <c r="Z3478" i="7"/>
  <c r="AA3477" i="7" a="1"/>
  <c r="AA3477" i="7" s="1"/>
  <c r="Z3477" i="7"/>
  <c r="AA3476" i="7" a="1"/>
  <c r="AA3476" i="7" s="1"/>
  <c r="Z3476" i="7"/>
  <c r="AA3475" i="7" a="1"/>
  <c r="AA3475" i="7" s="1"/>
  <c r="Z3475" i="7"/>
  <c r="AA3474" i="7"/>
  <c r="AA3474" i="7" a="1"/>
  <c r="Z3474" i="7"/>
  <c r="AA3473" i="7" a="1"/>
  <c r="AA3473" i="7" s="1"/>
  <c r="Z3473" i="7"/>
  <c r="AA3472" i="7" a="1"/>
  <c r="AA3472" i="7" s="1"/>
  <c r="Z3472" i="7"/>
  <c r="AA3471" i="7" a="1"/>
  <c r="AA3471" i="7" s="1"/>
  <c r="Z3471" i="7"/>
  <c r="AA3470" i="7"/>
  <c r="AA3470" i="7" a="1"/>
  <c r="Z3470" i="7"/>
  <c r="AA3469" i="7" a="1"/>
  <c r="AA3469" i="7" s="1"/>
  <c r="Z3469" i="7"/>
  <c r="AA3468" i="7" a="1"/>
  <c r="AA3468" i="7" s="1"/>
  <c r="Z3468" i="7"/>
  <c r="AA3467" i="7" a="1"/>
  <c r="AA3467" i="7" s="1"/>
  <c r="Z3467" i="7"/>
  <c r="AA3466" i="7"/>
  <c r="AA3466" i="7" a="1"/>
  <c r="Z3466" i="7"/>
  <c r="AA3465" i="7" a="1"/>
  <c r="AA3465" i="7" s="1"/>
  <c r="Z3465" i="7"/>
  <c r="AA3464" i="7" a="1"/>
  <c r="AA3464" i="7" s="1"/>
  <c r="Z3464" i="7"/>
  <c r="AA3463" i="7" a="1"/>
  <c r="AA3463" i="7" s="1"/>
  <c r="Z3463" i="7"/>
  <c r="AA3462" i="7"/>
  <c r="AA3462" i="7" a="1"/>
  <c r="Z3462" i="7"/>
  <c r="AA3461" i="7" a="1"/>
  <c r="AA3461" i="7" s="1"/>
  <c r="Z3461" i="7"/>
  <c r="AA3460" i="7" a="1"/>
  <c r="AA3460" i="7" s="1"/>
  <c r="Z3460" i="7"/>
  <c r="AA3459" i="7" a="1"/>
  <c r="AA3459" i="7" s="1"/>
  <c r="Z3459" i="7"/>
  <c r="AA3458" i="7"/>
  <c r="AA3458" i="7" a="1"/>
  <c r="Z3458" i="7"/>
  <c r="AA3457" i="7" a="1"/>
  <c r="AA3457" i="7" s="1"/>
  <c r="Z3457" i="7"/>
  <c r="AA3456" i="7" a="1"/>
  <c r="AA3456" i="7" s="1"/>
  <c r="Z3456" i="7"/>
  <c r="AA3455" i="7" a="1"/>
  <c r="AA3455" i="7" s="1"/>
  <c r="Z3455" i="7"/>
  <c r="AA3454" i="7"/>
  <c r="AA3454" i="7" a="1"/>
  <c r="Z3454" i="7"/>
  <c r="AA3453" i="7" a="1"/>
  <c r="AA3453" i="7" s="1"/>
  <c r="Z3453" i="7"/>
  <c r="AA3452" i="7" a="1"/>
  <c r="AA3452" i="7" s="1"/>
  <c r="Z3452" i="7"/>
  <c r="AA3451" i="7" a="1"/>
  <c r="AA3451" i="7" s="1"/>
  <c r="Z3451" i="7"/>
  <c r="AA3450" i="7"/>
  <c r="AA3450" i="7" a="1"/>
  <c r="Z3450" i="7"/>
  <c r="AA3449" i="7" a="1"/>
  <c r="AA3449" i="7" s="1"/>
  <c r="Z3449" i="7"/>
  <c r="AA3448" i="7" a="1"/>
  <c r="AA3448" i="7" s="1"/>
  <c r="Z3448" i="7"/>
  <c r="AA3447" i="7" a="1"/>
  <c r="AA3447" i="7" s="1"/>
  <c r="Z3447" i="7"/>
  <c r="AA3446" i="7"/>
  <c r="AA3446" i="7" a="1"/>
  <c r="Z3446" i="7"/>
  <c r="AA3445" i="7"/>
  <c r="AA3445" i="7" a="1"/>
  <c r="Z3445" i="7"/>
  <c r="AA3444" i="7" a="1"/>
  <c r="AA3444" i="7" s="1"/>
  <c r="Z3444" i="7"/>
  <c r="AA3443" i="7" a="1"/>
  <c r="AA3443" i="7" s="1"/>
  <c r="Z3443" i="7"/>
  <c r="AA3442" i="7"/>
  <c r="AA3442" i="7" a="1"/>
  <c r="Z3442" i="7"/>
  <c r="AA3441" i="7"/>
  <c r="AA3441" i="7" a="1"/>
  <c r="Z3441" i="7"/>
  <c r="AA3440" i="7" a="1"/>
  <c r="AA3440" i="7" s="1"/>
  <c r="Z3440" i="7"/>
  <c r="AA3439" i="7" a="1"/>
  <c r="AA3439" i="7" s="1"/>
  <c r="Z3439" i="7"/>
  <c r="AA3438" i="7"/>
  <c r="AA3438" i="7" a="1"/>
  <c r="Z3438" i="7"/>
  <c r="AA3437" i="7"/>
  <c r="AA3437" i="7" a="1"/>
  <c r="Z3437" i="7"/>
  <c r="AA3436" i="7" a="1"/>
  <c r="AA3436" i="7" s="1"/>
  <c r="Z3436" i="7"/>
  <c r="AA3435" i="7" a="1"/>
  <c r="AA3435" i="7" s="1"/>
  <c r="Z3435" i="7"/>
  <c r="AA3434" i="7"/>
  <c r="AA3434" i="7" a="1"/>
  <c r="Z3434" i="7"/>
  <c r="AA3433" i="7"/>
  <c r="AA3433" i="7" a="1"/>
  <c r="Z3433" i="7"/>
  <c r="AA3432" i="7" a="1"/>
  <c r="AA3432" i="7" s="1"/>
  <c r="Z3432" i="7"/>
  <c r="AA3431" i="7" a="1"/>
  <c r="AA3431" i="7" s="1"/>
  <c r="Z3431" i="7"/>
  <c r="AA3430" i="7"/>
  <c r="AA3430" i="7" a="1"/>
  <c r="Z3430" i="7"/>
  <c r="AA3429" i="7"/>
  <c r="AA3429" i="7" a="1"/>
  <c r="Z3429" i="7"/>
  <c r="AA3428" i="7" a="1"/>
  <c r="AA3428" i="7" s="1"/>
  <c r="Z3428" i="7"/>
  <c r="AA3427" i="7" a="1"/>
  <c r="AA3427" i="7" s="1"/>
  <c r="Z3427" i="7"/>
  <c r="AA3426" i="7"/>
  <c r="AA3426" i="7" a="1"/>
  <c r="Z3426" i="7"/>
  <c r="AA3425" i="7"/>
  <c r="AA3425" i="7" a="1"/>
  <c r="Z3425" i="7"/>
  <c r="AA3424" i="7" a="1"/>
  <c r="AA3424" i="7" s="1"/>
  <c r="Z3424" i="7"/>
  <c r="AA3423" i="7" a="1"/>
  <c r="AA3423" i="7" s="1"/>
  <c r="Z3423" i="7"/>
  <c r="AA3422" i="7"/>
  <c r="AA3422" i="7" a="1"/>
  <c r="Z3422" i="7"/>
  <c r="AA3421" i="7"/>
  <c r="AA3421" i="7" a="1"/>
  <c r="Z3421" i="7"/>
  <c r="AA3420" i="7" a="1"/>
  <c r="AA3420" i="7" s="1"/>
  <c r="Z3420" i="7"/>
  <c r="AA3419" i="7" a="1"/>
  <c r="AA3419" i="7" s="1"/>
  <c r="Z3419" i="7"/>
  <c r="AA3418" i="7"/>
  <c r="AA3418" i="7" a="1"/>
  <c r="Z3418" i="7"/>
  <c r="AA3417" i="7"/>
  <c r="AA3417" i="7" a="1"/>
  <c r="Z3417" i="7"/>
  <c r="AA3416" i="7" a="1"/>
  <c r="AA3416" i="7" s="1"/>
  <c r="Z3416" i="7"/>
  <c r="AA3415" i="7" a="1"/>
  <c r="AA3415" i="7" s="1"/>
  <c r="Z3415" i="7"/>
  <c r="AA3414" i="7"/>
  <c r="AA3414" i="7" a="1"/>
  <c r="Z3414" i="7"/>
  <c r="AA3413" i="7"/>
  <c r="AA3413" i="7" a="1"/>
  <c r="Z3413" i="7"/>
  <c r="AA3412" i="7" a="1"/>
  <c r="AA3412" i="7" s="1"/>
  <c r="Z3412" i="7"/>
  <c r="AA3411" i="7" a="1"/>
  <c r="AA3411" i="7" s="1"/>
  <c r="Z3411" i="7"/>
  <c r="AA3410" i="7"/>
  <c r="AA3410" i="7" a="1"/>
  <c r="Z3410" i="7"/>
  <c r="AA3409" i="7"/>
  <c r="AA3409" i="7" a="1"/>
  <c r="Z3409" i="7"/>
  <c r="AA3408" i="7" a="1"/>
  <c r="AA3408" i="7" s="1"/>
  <c r="Z3408" i="7"/>
  <c r="AA3407" i="7" a="1"/>
  <c r="AA3407" i="7" s="1"/>
  <c r="Z3407" i="7"/>
  <c r="AA3406" i="7"/>
  <c r="AA3406" i="7" a="1"/>
  <c r="Z3406" i="7"/>
  <c r="AA3405" i="7"/>
  <c r="AA3405" i="7" a="1"/>
  <c r="Z3405" i="7"/>
  <c r="AA3404" i="7" a="1"/>
  <c r="AA3404" i="7" s="1"/>
  <c r="Z3404" i="7"/>
  <c r="AA3403" i="7" a="1"/>
  <c r="AA3403" i="7" s="1"/>
  <c r="Z3403" i="7"/>
  <c r="AA3402" i="7"/>
  <c r="AA3402" i="7" a="1"/>
  <c r="Z3402" i="7"/>
  <c r="AA3401" i="7"/>
  <c r="AA3401" i="7" a="1"/>
  <c r="Z3401" i="7"/>
  <c r="AA3400" i="7" a="1"/>
  <c r="AA3400" i="7" s="1"/>
  <c r="Z3400" i="7"/>
  <c r="AA3399" i="7" a="1"/>
  <c r="AA3399" i="7" s="1"/>
  <c r="Z3399" i="7"/>
  <c r="AA3398" i="7"/>
  <c r="AA3398" i="7" a="1"/>
  <c r="Z3398" i="7"/>
  <c r="AA3397" i="7"/>
  <c r="AA3397" i="7" a="1"/>
  <c r="Z3397" i="7"/>
  <c r="AA3396" i="7" a="1"/>
  <c r="AA3396" i="7" s="1"/>
  <c r="Z3396" i="7"/>
  <c r="AA3395" i="7" a="1"/>
  <c r="AA3395" i="7" s="1"/>
  <c r="Z3395" i="7"/>
  <c r="AA3394" i="7"/>
  <c r="AA3394" i="7" a="1"/>
  <c r="Z3394" i="7"/>
  <c r="AA3393" i="7"/>
  <c r="AA3393" i="7" a="1"/>
  <c r="Z3393" i="7"/>
  <c r="AA3392" i="7" a="1"/>
  <c r="AA3392" i="7" s="1"/>
  <c r="Z3392" i="7"/>
  <c r="AA3391" i="7" a="1"/>
  <c r="AA3391" i="7" s="1"/>
  <c r="Z3391" i="7"/>
  <c r="AA3390" i="7"/>
  <c r="AA3390" i="7" a="1"/>
  <c r="Z3390" i="7"/>
  <c r="AA3389" i="7"/>
  <c r="AA3389" i="7" a="1"/>
  <c r="Z3389" i="7"/>
  <c r="AA3388" i="7" a="1"/>
  <c r="AA3388" i="7" s="1"/>
  <c r="Z3388" i="7"/>
  <c r="AA3387" i="7" a="1"/>
  <c r="AA3387" i="7" s="1"/>
  <c r="Z3387" i="7"/>
  <c r="AA3386" i="7"/>
  <c r="AA3386" i="7" a="1"/>
  <c r="Z3386" i="7"/>
  <c r="AA3385" i="7"/>
  <c r="AA3385" i="7" a="1"/>
  <c r="Z3385" i="7"/>
  <c r="AA3384" i="7" a="1"/>
  <c r="AA3384" i="7" s="1"/>
  <c r="Z3384" i="7"/>
  <c r="AA3383" i="7" a="1"/>
  <c r="AA3383" i="7" s="1"/>
  <c r="Z3383" i="7"/>
  <c r="AA3382" i="7"/>
  <c r="AA3382" i="7" a="1"/>
  <c r="Z3382" i="7"/>
  <c r="AA3381" i="7"/>
  <c r="AA3381" i="7" a="1"/>
  <c r="Z3381" i="7"/>
  <c r="AA3380" i="7" a="1"/>
  <c r="AA3380" i="7" s="1"/>
  <c r="Z3380" i="7"/>
  <c r="AA3379" i="7" a="1"/>
  <c r="AA3379" i="7" s="1"/>
  <c r="Z3379" i="7"/>
  <c r="AA3378" i="7"/>
  <c r="AA3378" i="7" a="1"/>
  <c r="Z3378" i="7"/>
  <c r="AA3377" i="7"/>
  <c r="AA3377" i="7" a="1"/>
  <c r="Z3377" i="7"/>
  <c r="AA3376" i="7" a="1"/>
  <c r="AA3376" i="7" s="1"/>
  <c r="Z3376" i="7"/>
  <c r="AA3375" i="7" a="1"/>
  <c r="AA3375" i="7" s="1"/>
  <c r="Z3375" i="7"/>
  <c r="AA3374" i="7"/>
  <c r="AA3374" i="7" a="1"/>
  <c r="Z3374" i="7"/>
  <c r="AA3373" i="7"/>
  <c r="AA3373" i="7" a="1"/>
  <c r="Z3373" i="7"/>
  <c r="AA3372" i="7" a="1"/>
  <c r="AA3372" i="7" s="1"/>
  <c r="Z3372" i="7"/>
  <c r="AA3371" i="7" a="1"/>
  <c r="AA3371" i="7" s="1"/>
  <c r="Z3371" i="7"/>
  <c r="AA3370" i="7"/>
  <c r="AA3370" i="7" a="1"/>
  <c r="Z3370" i="7"/>
  <c r="AA3369" i="7"/>
  <c r="AA3369" i="7" a="1"/>
  <c r="Z3369" i="7"/>
  <c r="AA3368" i="7" a="1"/>
  <c r="AA3368" i="7" s="1"/>
  <c r="Z3368" i="7"/>
  <c r="AA3367" i="7" a="1"/>
  <c r="AA3367" i="7" s="1"/>
  <c r="Z3367" i="7"/>
  <c r="AA3366" i="7"/>
  <c r="AA3366" i="7" a="1"/>
  <c r="Z3366" i="7"/>
  <c r="AA3365" i="7"/>
  <c r="AA3365" i="7" a="1"/>
  <c r="Z3365" i="7"/>
  <c r="AA3364" i="7" a="1"/>
  <c r="AA3364" i="7" s="1"/>
  <c r="Z3364" i="7"/>
  <c r="AA3363" i="7" a="1"/>
  <c r="AA3363" i="7" s="1"/>
  <c r="Z3363" i="7"/>
  <c r="AA3362" i="7"/>
  <c r="AA3362" i="7" a="1"/>
  <c r="Z3362" i="7"/>
  <c r="AA3361" i="7"/>
  <c r="AA3361" i="7" a="1"/>
  <c r="Z3361" i="7"/>
  <c r="AA3360" i="7" a="1"/>
  <c r="AA3360" i="7" s="1"/>
  <c r="Z3360" i="7"/>
  <c r="AA3359" i="7" a="1"/>
  <c r="AA3359" i="7" s="1"/>
  <c r="Z3359" i="7"/>
  <c r="AA3358" i="7"/>
  <c r="AA3358" i="7" a="1"/>
  <c r="Z3358" i="7"/>
  <c r="AA3357" i="7"/>
  <c r="AA3357" i="7" a="1"/>
  <c r="Z3357" i="7"/>
  <c r="AA3356" i="7" a="1"/>
  <c r="AA3356" i="7" s="1"/>
  <c r="Z3356" i="7"/>
  <c r="AA3355" i="7" a="1"/>
  <c r="AA3355" i="7" s="1"/>
  <c r="Z3355" i="7"/>
  <c r="AA3354" i="7"/>
  <c r="AA3354" i="7" a="1"/>
  <c r="Z3354" i="7"/>
  <c r="AA3353" i="7"/>
  <c r="AA3353" i="7" a="1"/>
  <c r="Z3353" i="7"/>
  <c r="AA3352" i="7" a="1"/>
  <c r="AA3352" i="7" s="1"/>
  <c r="Z3352" i="7"/>
  <c r="AA3351" i="7" a="1"/>
  <c r="AA3351" i="7" s="1"/>
  <c r="Z3351" i="7"/>
  <c r="AA3350" i="7"/>
  <c r="AA3350" i="7" a="1"/>
  <c r="Z3350" i="7"/>
  <c r="AA3349" i="7"/>
  <c r="AA3349" i="7" a="1"/>
  <c r="Z3349" i="7"/>
  <c r="AA3348" i="7" a="1"/>
  <c r="AA3348" i="7" s="1"/>
  <c r="Z3348" i="7"/>
  <c r="AA3347" i="7" a="1"/>
  <c r="AA3347" i="7" s="1"/>
  <c r="Z3347" i="7"/>
  <c r="AA3346" i="7"/>
  <c r="AA3346" i="7" a="1"/>
  <c r="Z3346" i="7"/>
  <c r="AA3345" i="7"/>
  <c r="AA3345" i="7" a="1"/>
  <c r="Z3345" i="7"/>
  <c r="AA3344" i="7" a="1"/>
  <c r="AA3344" i="7" s="1"/>
  <c r="Z3344" i="7"/>
  <c r="AA3343" i="7" a="1"/>
  <c r="AA3343" i="7" s="1"/>
  <c r="Z3343" i="7"/>
  <c r="AA3342" i="7"/>
  <c r="AA3342" i="7" a="1"/>
  <c r="Z3342" i="7"/>
  <c r="AA3341" i="7"/>
  <c r="AA3341" i="7" a="1"/>
  <c r="Z3341" i="7"/>
  <c r="AA3340" i="7" a="1"/>
  <c r="AA3340" i="7" s="1"/>
  <c r="Z3340" i="7"/>
  <c r="AA3339" i="7" a="1"/>
  <c r="AA3339" i="7" s="1"/>
  <c r="Z3339" i="7"/>
  <c r="AA3338" i="7"/>
  <c r="AA3338" i="7" a="1"/>
  <c r="Z3338" i="7"/>
  <c r="AA3337" i="7"/>
  <c r="AA3337" i="7" a="1"/>
  <c r="Z3337" i="7"/>
  <c r="AA3336" i="7" a="1"/>
  <c r="AA3336" i="7" s="1"/>
  <c r="Z3336" i="7"/>
  <c r="AA3335" i="7" a="1"/>
  <c r="AA3335" i="7" s="1"/>
  <c r="Z3335" i="7"/>
  <c r="AA3334" i="7"/>
  <c r="AA3334" i="7" a="1"/>
  <c r="Z3334" i="7"/>
  <c r="AA3333" i="7"/>
  <c r="AA3333" i="7" a="1"/>
  <c r="Z3333" i="7"/>
  <c r="AA3332" i="7" a="1"/>
  <c r="AA3332" i="7" s="1"/>
  <c r="Z3332" i="7"/>
  <c r="AA3331" i="7" a="1"/>
  <c r="AA3331" i="7" s="1"/>
  <c r="Z3331" i="7"/>
  <c r="AA3330" i="7"/>
  <c r="AA3330" i="7" a="1"/>
  <c r="Z3330" i="7"/>
  <c r="AA3329" i="7"/>
  <c r="AA3329" i="7" a="1"/>
  <c r="Z3329" i="7"/>
  <c r="AA3328" i="7" a="1"/>
  <c r="AA3328" i="7" s="1"/>
  <c r="Z3328" i="7"/>
  <c r="AA3327" i="7" a="1"/>
  <c r="AA3327" i="7" s="1"/>
  <c r="Z3327" i="7"/>
  <c r="AA3326" i="7"/>
  <c r="AA3326" i="7" a="1"/>
  <c r="Z3326" i="7"/>
  <c r="AA3325" i="7"/>
  <c r="AA3325" i="7" a="1"/>
  <c r="Z3325" i="7"/>
  <c r="AA3324" i="7" a="1"/>
  <c r="AA3324" i="7" s="1"/>
  <c r="Z3324" i="7"/>
  <c r="AA3323" i="7" a="1"/>
  <c r="AA3323" i="7" s="1"/>
  <c r="Z3323" i="7"/>
  <c r="AA3322" i="7"/>
  <c r="AA3322" i="7" a="1"/>
  <c r="Z3322" i="7"/>
  <c r="AA3321" i="7"/>
  <c r="AA3321" i="7" a="1"/>
  <c r="Z3321" i="7"/>
  <c r="AA3320" i="7" a="1"/>
  <c r="AA3320" i="7" s="1"/>
  <c r="Z3320" i="7"/>
  <c r="AA3319" i="7" a="1"/>
  <c r="AA3319" i="7" s="1"/>
  <c r="Z3319" i="7"/>
  <c r="AA3318" i="7"/>
  <c r="AA3318" i="7" a="1"/>
  <c r="Z3318" i="7"/>
  <c r="AA3317" i="7"/>
  <c r="AA3317" i="7" a="1"/>
  <c r="Z3317" i="7"/>
  <c r="AA3316" i="7" a="1"/>
  <c r="AA3316" i="7" s="1"/>
  <c r="Z3316" i="7"/>
  <c r="AA3315" i="7" a="1"/>
  <c r="AA3315" i="7" s="1"/>
  <c r="Z3315" i="7"/>
  <c r="AA3314" i="7"/>
  <c r="AA3314" i="7" a="1"/>
  <c r="Z3314" i="7"/>
  <c r="AA3313" i="7"/>
  <c r="AA3313" i="7" a="1"/>
  <c r="Z3313" i="7"/>
  <c r="AA3312" i="7" a="1"/>
  <c r="AA3312" i="7" s="1"/>
  <c r="Z3312" i="7"/>
  <c r="AA3311" i="7" a="1"/>
  <c r="AA3311" i="7" s="1"/>
  <c r="Z3311" i="7"/>
  <c r="AA3310" i="7"/>
  <c r="AA3310" i="7" a="1"/>
  <c r="Z3310" i="7"/>
  <c r="AA3309" i="7"/>
  <c r="AA3309" i="7" a="1"/>
  <c r="Z3309" i="7"/>
  <c r="AA3308" i="7" a="1"/>
  <c r="AA3308" i="7" s="1"/>
  <c r="Z3308" i="7"/>
  <c r="AA3307" i="7" a="1"/>
  <c r="AA3307" i="7" s="1"/>
  <c r="Z3307" i="7"/>
  <c r="AA3306" i="7"/>
  <c r="AA3306" i="7" a="1"/>
  <c r="Z3306" i="7"/>
  <c r="AA3305" i="7"/>
  <c r="AA3305" i="7" a="1"/>
  <c r="Z3305" i="7"/>
  <c r="AA3304" i="7" a="1"/>
  <c r="AA3304" i="7" s="1"/>
  <c r="Z3304" i="7"/>
  <c r="AA3303" i="7" a="1"/>
  <c r="AA3303" i="7" s="1"/>
  <c r="Z3303" i="7"/>
  <c r="AA3302" i="7"/>
  <c r="AA3302" i="7" a="1"/>
  <c r="Z3302" i="7"/>
  <c r="AA3301" i="7"/>
  <c r="AA3301" i="7" a="1"/>
  <c r="Z3301" i="7"/>
  <c r="AA3300" i="7" a="1"/>
  <c r="AA3300" i="7" s="1"/>
  <c r="Z3300" i="7"/>
  <c r="AA3299" i="7" a="1"/>
  <c r="AA3299" i="7" s="1"/>
  <c r="Z3299" i="7"/>
  <c r="AA3298" i="7"/>
  <c r="AA3298" i="7" a="1"/>
  <c r="Z3298" i="7"/>
  <c r="AA3297" i="7"/>
  <c r="AA3297" i="7" a="1"/>
  <c r="Z3297" i="7"/>
  <c r="AA3296" i="7" a="1"/>
  <c r="AA3296" i="7" s="1"/>
  <c r="Z3296" i="7"/>
  <c r="AA3295" i="7" a="1"/>
  <c r="AA3295" i="7" s="1"/>
  <c r="Z3295" i="7"/>
  <c r="AA3294" i="7"/>
  <c r="AA3294" i="7" a="1"/>
  <c r="Z3294" i="7"/>
  <c r="AA3293" i="7"/>
  <c r="AA3293" i="7" a="1"/>
  <c r="Z3293" i="7"/>
  <c r="AA3292" i="7" a="1"/>
  <c r="AA3292" i="7" s="1"/>
  <c r="Z3292" i="7"/>
  <c r="AA3291" i="7" a="1"/>
  <c r="AA3291" i="7" s="1"/>
  <c r="Z3291" i="7"/>
  <c r="AA3290" i="7"/>
  <c r="AA3290" i="7" a="1"/>
  <c r="Z3290" i="7"/>
  <c r="AA3289" i="7"/>
  <c r="AA3289" i="7" a="1"/>
  <c r="Z3289" i="7"/>
  <c r="AA3288" i="7" a="1"/>
  <c r="AA3288" i="7" s="1"/>
  <c r="Z3288" i="7"/>
  <c r="AA3287" i="7" a="1"/>
  <c r="AA3287" i="7" s="1"/>
  <c r="Z3287" i="7"/>
  <c r="AA3286" i="7"/>
  <c r="AA3286" i="7" a="1"/>
  <c r="Z3286" i="7"/>
  <c r="AA3285" i="7"/>
  <c r="AA3285" i="7" a="1"/>
  <c r="Z3285" i="7"/>
  <c r="AA3284" i="7" a="1"/>
  <c r="AA3284" i="7" s="1"/>
  <c r="Z3284" i="7"/>
  <c r="AA3283" i="7" a="1"/>
  <c r="AA3283" i="7" s="1"/>
  <c r="Z3283" i="7"/>
  <c r="AA3282" i="7"/>
  <c r="AA3282" i="7" a="1"/>
  <c r="Z3282" i="7"/>
  <c r="AA3281" i="7"/>
  <c r="AA3281" i="7" a="1"/>
  <c r="Z3281" i="7"/>
  <c r="AA3280" i="7" a="1"/>
  <c r="AA3280" i="7" s="1"/>
  <c r="Z3280" i="7"/>
  <c r="AA3279" i="7" a="1"/>
  <c r="AA3279" i="7" s="1"/>
  <c r="Z3279" i="7"/>
  <c r="AA3278" i="7"/>
  <c r="AA3278" i="7" a="1"/>
  <c r="Z3278" i="7"/>
  <c r="AA3277" i="7"/>
  <c r="AA3277" i="7" a="1"/>
  <c r="Z3277" i="7"/>
  <c r="AA3276" i="7" a="1"/>
  <c r="AA3276" i="7" s="1"/>
  <c r="Z3276" i="7"/>
  <c r="AA3275" i="7" a="1"/>
  <c r="AA3275" i="7" s="1"/>
  <c r="Z3275" i="7"/>
  <c r="AA3274" i="7"/>
  <c r="AA3274" i="7" a="1"/>
  <c r="Z3274" i="7"/>
  <c r="AA3273" i="7"/>
  <c r="AA3273" i="7" a="1"/>
  <c r="Z3273" i="7"/>
  <c r="AA3272" i="7" a="1"/>
  <c r="AA3272" i="7" s="1"/>
  <c r="Z3272" i="7"/>
  <c r="AA3271" i="7" a="1"/>
  <c r="AA3271" i="7" s="1"/>
  <c r="Z3271" i="7"/>
  <c r="AA3270" i="7"/>
  <c r="AA3270" i="7" a="1"/>
  <c r="Z3270" i="7"/>
  <c r="AA3269" i="7"/>
  <c r="AA3269" i="7" a="1"/>
  <c r="Z3269" i="7"/>
  <c r="AA3268" i="7" a="1"/>
  <c r="AA3268" i="7" s="1"/>
  <c r="Z3268" i="7"/>
  <c r="AA3267" i="7" a="1"/>
  <c r="AA3267" i="7" s="1"/>
  <c r="Z3267" i="7"/>
  <c r="AA3266" i="7"/>
  <c r="AA3266" i="7" a="1"/>
  <c r="Z3266" i="7"/>
  <c r="AA3265" i="7"/>
  <c r="AA3265" i="7" a="1"/>
  <c r="Z3265" i="7"/>
  <c r="AA3264" i="7" a="1"/>
  <c r="AA3264" i="7" s="1"/>
  <c r="Z3264" i="7"/>
  <c r="AA3263" i="7" a="1"/>
  <c r="AA3263" i="7" s="1"/>
  <c r="Z3263" i="7"/>
  <c r="AA3262" i="7"/>
  <c r="AA3262" i="7" a="1"/>
  <c r="Z3262" i="7"/>
  <c r="AA3261" i="7"/>
  <c r="AA3261" i="7" a="1"/>
  <c r="Z3261" i="7"/>
  <c r="AA3260" i="7" a="1"/>
  <c r="AA3260" i="7" s="1"/>
  <c r="Z3260" i="7"/>
  <c r="AA3259" i="7" a="1"/>
  <c r="AA3259" i="7" s="1"/>
  <c r="Z3259" i="7"/>
  <c r="AA3258" i="7"/>
  <c r="AA3258" i="7" a="1"/>
  <c r="Z3258" i="7"/>
  <c r="AA3257" i="7"/>
  <c r="AA3257" i="7" a="1"/>
  <c r="Z3257" i="7"/>
  <c r="AA3256" i="7" a="1"/>
  <c r="AA3256" i="7" s="1"/>
  <c r="Z3256" i="7"/>
  <c r="AA3255" i="7" a="1"/>
  <c r="AA3255" i="7" s="1"/>
  <c r="Z3255" i="7"/>
  <c r="AA3254" i="7"/>
  <c r="AA3254" i="7" a="1"/>
  <c r="Z3254" i="7"/>
  <c r="AA3253" i="7"/>
  <c r="AA3253" i="7" a="1"/>
  <c r="Z3253" i="7"/>
  <c r="AA3252" i="7" a="1"/>
  <c r="AA3252" i="7" s="1"/>
  <c r="Z3252" i="7"/>
  <c r="AA3251" i="7" a="1"/>
  <c r="AA3251" i="7" s="1"/>
  <c r="Z3251" i="7"/>
  <c r="AA3250" i="7"/>
  <c r="AA3250" i="7" a="1"/>
  <c r="Z3250" i="7"/>
  <c r="AA3249" i="7"/>
  <c r="AA3249" i="7" a="1"/>
  <c r="Z3249" i="7"/>
  <c r="AA3248" i="7" a="1"/>
  <c r="AA3248" i="7" s="1"/>
  <c r="Z3248" i="7"/>
  <c r="AA3247" i="7" a="1"/>
  <c r="AA3247" i="7" s="1"/>
  <c r="Z3247" i="7"/>
  <c r="AA3246" i="7"/>
  <c r="AA3246" i="7" a="1"/>
  <c r="Z3246" i="7"/>
  <c r="AA3245" i="7"/>
  <c r="AA3245" i="7" a="1"/>
  <c r="Z3245" i="7"/>
  <c r="AA3244" i="7" a="1"/>
  <c r="AA3244" i="7" s="1"/>
  <c r="Z3244" i="7"/>
  <c r="AA3243" i="7" a="1"/>
  <c r="AA3243" i="7" s="1"/>
  <c r="Z3243" i="7"/>
  <c r="AA3242" i="7"/>
  <c r="AA3242" i="7" a="1"/>
  <c r="Z3242" i="7"/>
  <c r="AA3241" i="7"/>
  <c r="AA3241" i="7" a="1"/>
  <c r="Z3241" i="7"/>
  <c r="AA3240" i="7" a="1"/>
  <c r="AA3240" i="7" s="1"/>
  <c r="Z3240" i="7"/>
  <c r="AA3239" i="7" a="1"/>
  <c r="AA3239" i="7" s="1"/>
  <c r="Z3239" i="7"/>
  <c r="AA3238" i="7"/>
  <c r="AA3238" i="7" a="1"/>
  <c r="Z3238" i="7"/>
  <c r="AA3237" i="7"/>
  <c r="AA3237" i="7" a="1"/>
  <c r="Z3237" i="7"/>
  <c r="AA3236" i="7" a="1"/>
  <c r="AA3236" i="7" s="1"/>
  <c r="Z3236" i="7"/>
  <c r="AA3235" i="7" a="1"/>
  <c r="AA3235" i="7" s="1"/>
  <c r="Z3235" i="7"/>
  <c r="AA3234" i="7"/>
  <c r="AA3234" i="7" a="1"/>
  <c r="Z3234" i="7"/>
  <c r="AA3233" i="7"/>
  <c r="AA3233" i="7" a="1"/>
  <c r="Z3233" i="7"/>
  <c r="AA3232" i="7" a="1"/>
  <c r="AA3232" i="7" s="1"/>
  <c r="Z3232" i="7"/>
  <c r="AA3231" i="7" a="1"/>
  <c r="AA3231" i="7" s="1"/>
  <c r="Z3231" i="7"/>
  <c r="AA3230" i="7"/>
  <c r="AA3230" i="7" a="1"/>
  <c r="Z3230" i="7"/>
  <c r="AA3229" i="7"/>
  <c r="AA3229" i="7" a="1"/>
  <c r="Z3229" i="7"/>
  <c r="AA3228" i="7" a="1"/>
  <c r="AA3228" i="7" s="1"/>
  <c r="Z3228" i="7"/>
  <c r="AA3227" i="7" a="1"/>
  <c r="AA3227" i="7" s="1"/>
  <c r="Z3227" i="7"/>
  <c r="AA3226" i="7"/>
  <c r="AA3226" i="7" a="1"/>
  <c r="Z3226" i="7"/>
  <c r="AA3225" i="7"/>
  <c r="AA3225" i="7" a="1"/>
  <c r="Z3225" i="7"/>
  <c r="AA3224" i="7" a="1"/>
  <c r="AA3224" i="7" s="1"/>
  <c r="Z3224" i="7"/>
  <c r="AA3223" i="7" a="1"/>
  <c r="AA3223" i="7" s="1"/>
  <c r="Z3223" i="7"/>
  <c r="AA3222" i="7"/>
  <c r="AA3222" i="7" a="1"/>
  <c r="Z3222" i="7"/>
  <c r="AA3221" i="7"/>
  <c r="AA3221" i="7" a="1"/>
  <c r="Z3221" i="7"/>
  <c r="AA3220" i="7" a="1"/>
  <c r="AA3220" i="7" s="1"/>
  <c r="Z3220" i="7"/>
  <c r="AA3219" i="7" a="1"/>
  <c r="AA3219" i="7" s="1"/>
  <c r="Z3219" i="7"/>
  <c r="AA3218" i="7"/>
  <c r="AA3218" i="7" a="1"/>
  <c r="Z3218" i="7"/>
  <c r="AA3217" i="7"/>
  <c r="AA3217" i="7" a="1"/>
  <c r="Z3217" i="7"/>
  <c r="AA3216" i="7" a="1"/>
  <c r="AA3216" i="7" s="1"/>
  <c r="Z3216" i="7"/>
  <c r="AA3215" i="7" a="1"/>
  <c r="AA3215" i="7" s="1"/>
  <c r="Z3215" i="7"/>
  <c r="AA3214" i="7"/>
  <c r="AA3214" i="7" a="1"/>
  <c r="Z3214" i="7"/>
  <c r="AA3213" i="7"/>
  <c r="AA3213" i="7" a="1"/>
  <c r="Z3213" i="7"/>
  <c r="AA3212" i="7" a="1"/>
  <c r="AA3212" i="7" s="1"/>
  <c r="Z3212" i="7"/>
  <c r="AA3211" i="7" a="1"/>
  <c r="AA3211" i="7" s="1"/>
  <c r="Z3211" i="7"/>
  <c r="AA3210" i="7"/>
  <c r="AA3210" i="7" a="1"/>
  <c r="Z3210" i="7"/>
  <c r="AA3209" i="7"/>
  <c r="AA3209" i="7" a="1"/>
  <c r="Z3209" i="7"/>
  <c r="AA3208" i="7" a="1"/>
  <c r="AA3208" i="7" s="1"/>
  <c r="Z3208" i="7"/>
  <c r="AA3207" i="7" a="1"/>
  <c r="AA3207" i="7" s="1"/>
  <c r="Z3207" i="7"/>
  <c r="AA3206" i="7"/>
  <c r="AA3206" i="7" a="1"/>
  <c r="Z3206" i="7"/>
  <c r="AA3205" i="7"/>
  <c r="AA3205" i="7" a="1"/>
  <c r="Z3205" i="7"/>
  <c r="AA3204" i="7" a="1"/>
  <c r="AA3204" i="7" s="1"/>
  <c r="Z3204" i="7"/>
  <c r="AA3203" i="7" a="1"/>
  <c r="AA3203" i="7" s="1"/>
  <c r="Z3203" i="7"/>
  <c r="AA3202" i="7"/>
  <c r="AA3202" i="7" a="1"/>
  <c r="Z3202" i="7"/>
  <c r="AA3201" i="7"/>
  <c r="AA3201" i="7" a="1"/>
  <c r="Z3201" i="7"/>
  <c r="AA3200" i="7" a="1"/>
  <c r="AA3200" i="7" s="1"/>
  <c r="Z3200" i="7"/>
  <c r="AA3199" i="7" a="1"/>
  <c r="AA3199" i="7" s="1"/>
  <c r="Z3199" i="7"/>
  <c r="AA3198" i="7"/>
  <c r="AA3198" i="7" a="1"/>
  <c r="Z3198" i="7"/>
  <c r="AA3197" i="7"/>
  <c r="AA3197" i="7" a="1"/>
  <c r="Z3197" i="7"/>
  <c r="AA3196" i="7" a="1"/>
  <c r="AA3196" i="7" s="1"/>
  <c r="Z3196" i="7"/>
  <c r="AA3195" i="7" a="1"/>
  <c r="AA3195" i="7" s="1"/>
  <c r="Z3195" i="7"/>
  <c r="AA3194" i="7"/>
  <c r="AA3194" i="7" a="1"/>
  <c r="Z3194" i="7"/>
  <c r="AA3193" i="7"/>
  <c r="AA3193" i="7" a="1"/>
  <c r="Z3193" i="7"/>
  <c r="AA3192" i="7" a="1"/>
  <c r="AA3192" i="7" s="1"/>
  <c r="Z3192" i="7"/>
  <c r="AA3191" i="7" a="1"/>
  <c r="AA3191" i="7" s="1"/>
  <c r="Z3191" i="7"/>
  <c r="AA3190" i="7"/>
  <c r="AA3190" i="7" a="1"/>
  <c r="Z3190" i="7"/>
  <c r="AA3189" i="7"/>
  <c r="AA3189" i="7" a="1"/>
  <c r="Z3189" i="7"/>
  <c r="AA3188" i="7" a="1"/>
  <c r="AA3188" i="7" s="1"/>
  <c r="Z3188" i="7"/>
  <c r="AA3187" i="7" a="1"/>
  <c r="AA3187" i="7" s="1"/>
  <c r="Z3187" i="7"/>
  <c r="AA3186" i="7"/>
  <c r="AA3186" i="7" a="1"/>
  <c r="Z3186" i="7"/>
  <c r="AA3185" i="7"/>
  <c r="AA3185" i="7" a="1"/>
  <c r="Z3185" i="7"/>
  <c r="AA3184" i="7" a="1"/>
  <c r="AA3184" i="7" s="1"/>
  <c r="Z3184" i="7"/>
  <c r="AA3183" i="7" a="1"/>
  <c r="AA3183" i="7" s="1"/>
  <c r="Z3183" i="7"/>
  <c r="AA3182" i="7"/>
  <c r="AA3182" i="7" a="1"/>
  <c r="Z3182" i="7"/>
  <c r="AA3181" i="7"/>
  <c r="AA3181" i="7" a="1"/>
  <c r="Z3181" i="7"/>
  <c r="AA3180" i="7" a="1"/>
  <c r="AA3180" i="7" s="1"/>
  <c r="Z3180" i="7"/>
  <c r="AA3179" i="7" a="1"/>
  <c r="AA3179" i="7" s="1"/>
  <c r="Z3179" i="7"/>
  <c r="AA3178" i="7"/>
  <c r="AA3178" i="7" a="1"/>
  <c r="Z3178" i="7"/>
  <c r="AA3177" i="7"/>
  <c r="AA3177" i="7" a="1"/>
  <c r="Z3177" i="7"/>
  <c r="AA3176" i="7" a="1"/>
  <c r="AA3176" i="7" s="1"/>
  <c r="Z3176" i="7"/>
  <c r="AA3175" i="7" a="1"/>
  <c r="AA3175" i="7" s="1"/>
  <c r="Z3175" i="7"/>
  <c r="AA3174" i="7"/>
  <c r="AA3174" i="7" a="1"/>
  <c r="Z3174" i="7"/>
  <c r="AA3173" i="7"/>
  <c r="AA3173" i="7" a="1"/>
  <c r="Z3173" i="7"/>
  <c r="AA3172" i="7" a="1"/>
  <c r="AA3172" i="7" s="1"/>
  <c r="Z3172" i="7"/>
  <c r="AA3171" i="7" a="1"/>
  <c r="AA3171" i="7" s="1"/>
  <c r="Z3171" i="7"/>
  <c r="AA3170" i="7"/>
  <c r="AA3170" i="7" a="1"/>
  <c r="Z3170" i="7"/>
  <c r="AA3169" i="7"/>
  <c r="AA3169" i="7" a="1"/>
  <c r="Z3169" i="7"/>
  <c r="AA3168" i="7" a="1"/>
  <c r="AA3168" i="7" s="1"/>
  <c r="Z3168" i="7"/>
  <c r="AA3167" i="7" a="1"/>
  <c r="AA3167" i="7" s="1"/>
  <c r="Z3167" i="7"/>
  <c r="AA3166" i="7"/>
  <c r="AA3166" i="7" a="1"/>
  <c r="Z3166" i="7"/>
  <c r="AA3165" i="7"/>
  <c r="AA3165" i="7" a="1"/>
  <c r="Z3165" i="7"/>
  <c r="AA3164" i="7" a="1"/>
  <c r="AA3164" i="7" s="1"/>
  <c r="Z3164" i="7"/>
  <c r="AA3163" i="7" a="1"/>
  <c r="AA3163" i="7" s="1"/>
  <c r="Z3163" i="7"/>
  <c r="AA3162" i="7"/>
  <c r="AA3162" i="7" a="1"/>
  <c r="Z3162" i="7"/>
  <c r="AA3161" i="7"/>
  <c r="AA3161" i="7" a="1"/>
  <c r="Z3161" i="7"/>
  <c r="AA3160" i="7" a="1"/>
  <c r="AA3160" i="7" s="1"/>
  <c r="Z3160" i="7"/>
  <c r="AA3159" i="7" a="1"/>
  <c r="AA3159" i="7" s="1"/>
  <c r="Z3159" i="7"/>
  <c r="AA3158" i="7"/>
  <c r="AA3158" i="7" a="1"/>
  <c r="Z3158" i="7"/>
  <c r="AA3157" i="7"/>
  <c r="AA3157" i="7" a="1"/>
  <c r="Z3157" i="7"/>
  <c r="AA3156" i="7" a="1"/>
  <c r="AA3156" i="7" s="1"/>
  <c r="Z3156" i="7"/>
  <c r="AA3155" i="7" a="1"/>
  <c r="AA3155" i="7" s="1"/>
  <c r="Z3155" i="7"/>
  <c r="AA3154" i="7"/>
  <c r="AA3154" i="7" a="1"/>
  <c r="Z3154" i="7"/>
  <c r="AA3153" i="7"/>
  <c r="AA3153" i="7" a="1"/>
  <c r="Z3153" i="7"/>
  <c r="AA3152" i="7" a="1"/>
  <c r="AA3152" i="7" s="1"/>
  <c r="Z3152" i="7"/>
  <c r="AA3151" i="7" a="1"/>
  <c r="AA3151" i="7" s="1"/>
  <c r="Z3151" i="7"/>
  <c r="AA3150" i="7"/>
  <c r="AA3150" i="7" a="1"/>
  <c r="Z3150" i="7"/>
  <c r="AA3149" i="7"/>
  <c r="AA3149" i="7" a="1"/>
  <c r="Z3149" i="7"/>
  <c r="AA3148" i="7" a="1"/>
  <c r="AA3148" i="7" s="1"/>
  <c r="Z3148" i="7"/>
  <c r="AA3147" i="7" a="1"/>
  <c r="AA3147" i="7" s="1"/>
  <c r="Z3147" i="7"/>
  <c r="AA3146" i="7"/>
  <c r="AA3146" i="7" a="1"/>
  <c r="Z3146" i="7"/>
  <c r="AA3145" i="7"/>
  <c r="AA3145" i="7" a="1"/>
  <c r="Z3145" i="7"/>
  <c r="AA3144" i="7" a="1"/>
  <c r="AA3144" i="7" s="1"/>
  <c r="Z3144" i="7"/>
  <c r="AA3143" i="7" a="1"/>
  <c r="AA3143" i="7" s="1"/>
  <c r="Z3143" i="7"/>
  <c r="AA3142" i="7"/>
  <c r="AA3142" i="7" a="1"/>
  <c r="Z3142" i="7"/>
  <c r="AA3141" i="7"/>
  <c r="AA3141" i="7" a="1"/>
  <c r="Z3141" i="7"/>
  <c r="AA3140" i="7" a="1"/>
  <c r="AA3140" i="7" s="1"/>
  <c r="Z3140" i="7"/>
  <c r="AA3139" i="7" a="1"/>
  <c r="AA3139" i="7" s="1"/>
  <c r="Z3139" i="7"/>
  <c r="AA3138" i="7"/>
  <c r="AA3138" i="7" a="1"/>
  <c r="Z3138" i="7"/>
  <c r="AA3137" i="7"/>
  <c r="AA3137" i="7" a="1"/>
  <c r="Z3137" i="7"/>
  <c r="AA3136" i="7" a="1"/>
  <c r="AA3136" i="7" s="1"/>
  <c r="Z3136" i="7"/>
  <c r="AA3135" i="7" a="1"/>
  <c r="AA3135" i="7" s="1"/>
  <c r="Z3135" i="7"/>
  <c r="AA3134" i="7"/>
  <c r="AA3134" i="7" a="1"/>
  <c r="Z3134" i="7"/>
  <c r="AA3133" i="7"/>
  <c r="AA3133" i="7" a="1"/>
  <c r="Z3133" i="7"/>
  <c r="AA3132" i="7" a="1"/>
  <c r="AA3132" i="7" s="1"/>
  <c r="Z3132" i="7"/>
  <c r="AA3131" i="7" a="1"/>
  <c r="AA3131" i="7" s="1"/>
  <c r="Z3131" i="7"/>
  <c r="AA3130" i="7"/>
  <c r="AA3130" i="7" a="1"/>
  <c r="Z3130" i="7"/>
  <c r="AA3129" i="7"/>
  <c r="AA3129" i="7" a="1"/>
  <c r="Z3129" i="7"/>
  <c r="AA3128" i="7" a="1"/>
  <c r="AA3128" i="7" s="1"/>
  <c r="Z3128" i="7"/>
  <c r="AA3127" i="7" a="1"/>
  <c r="AA3127" i="7" s="1"/>
  <c r="Z3127" i="7"/>
  <c r="AA3126" i="7"/>
  <c r="AA3126" i="7" a="1"/>
  <c r="Z3126" i="7"/>
  <c r="AA3125" i="7"/>
  <c r="AA3125" i="7" a="1"/>
  <c r="Z3125" i="7"/>
  <c r="AA3124" i="7" a="1"/>
  <c r="AA3124" i="7" s="1"/>
  <c r="Z3124" i="7"/>
  <c r="AA3123" i="7" a="1"/>
  <c r="AA3123" i="7" s="1"/>
  <c r="Z3123" i="7"/>
  <c r="AA3122" i="7"/>
  <c r="AA3122" i="7" a="1"/>
  <c r="Z3122" i="7"/>
  <c r="AA3121" i="7"/>
  <c r="AA3121" i="7" a="1"/>
  <c r="Z3121" i="7"/>
  <c r="AA3120" i="7" a="1"/>
  <c r="AA3120" i="7" s="1"/>
  <c r="Z3120" i="7"/>
  <c r="AA3119" i="7" a="1"/>
  <c r="AA3119" i="7" s="1"/>
  <c r="Z3119" i="7"/>
  <c r="AA3118" i="7"/>
  <c r="AA3118" i="7" a="1"/>
  <c r="Z3118" i="7"/>
  <c r="AA3117" i="7"/>
  <c r="AA3117" i="7" a="1"/>
  <c r="Z3117" i="7"/>
  <c r="AA3116" i="7" a="1"/>
  <c r="AA3116" i="7" s="1"/>
  <c r="Z3116" i="7"/>
  <c r="AA3115" i="7" a="1"/>
  <c r="AA3115" i="7" s="1"/>
  <c r="Z3115" i="7"/>
  <c r="AA3114" i="7"/>
  <c r="AA3114" i="7" a="1"/>
  <c r="Z3114" i="7"/>
  <c r="AA3113" i="7"/>
  <c r="AA3113" i="7" a="1"/>
  <c r="Z3113" i="7"/>
  <c r="AA3112" i="7" a="1"/>
  <c r="AA3112" i="7" s="1"/>
  <c r="Z3112" i="7"/>
  <c r="AA3111" i="7" a="1"/>
  <c r="AA3111" i="7" s="1"/>
  <c r="Z3111" i="7"/>
  <c r="AA3110" i="7"/>
  <c r="AA3110" i="7" a="1"/>
  <c r="Z3110" i="7"/>
  <c r="AA3109" i="7"/>
  <c r="AA3109" i="7" a="1"/>
  <c r="Z3109" i="7"/>
  <c r="AA3108" i="7" a="1"/>
  <c r="AA3108" i="7" s="1"/>
  <c r="Z3108" i="7"/>
  <c r="AA3107" i="7" a="1"/>
  <c r="AA3107" i="7" s="1"/>
  <c r="Z3107" i="7"/>
  <c r="AA3106" i="7"/>
  <c r="AA3106" i="7" a="1"/>
  <c r="Z3106" i="7"/>
  <c r="AA3105" i="7"/>
  <c r="AA3105" i="7" a="1"/>
  <c r="Z3105" i="7"/>
  <c r="AA3104" i="7" a="1"/>
  <c r="AA3104" i="7" s="1"/>
  <c r="Z3104" i="7"/>
  <c r="AA3103" i="7" a="1"/>
  <c r="AA3103" i="7" s="1"/>
  <c r="Z3103" i="7"/>
  <c r="AA3102" i="7"/>
  <c r="AA3102" i="7" a="1"/>
  <c r="Z3102" i="7"/>
  <c r="AA3101" i="7"/>
  <c r="AA3101" i="7" a="1"/>
  <c r="Z3101" i="7"/>
  <c r="AA3100" i="7" a="1"/>
  <c r="AA3100" i="7" s="1"/>
  <c r="Z3100" i="7"/>
  <c r="AA3099" i="7" a="1"/>
  <c r="AA3099" i="7" s="1"/>
  <c r="Z3099" i="7"/>
  <c r="AA3098" i="7"/>
  <c r="AA3098" i="7" a="1"/>
  <c r="Z3098" i="7"/>
  <c r="AA3097" i="7"/>
  <c r="AA3097" i="7" a="1"/>
  <c r="Z3097" i="7"/>
  <c r="AA3096" i="7" a="1"/>
  <c r="AA3096" i="7" s="1"/>
  <c r="Z3096" i="7"/>
  <c r="AA3095" i="7" a="1"/>
  <c r="AA3095" i="7" s="1"/>
  <c r="Z3095" i="7"/>
  <c r="AA3094" i="7"/>
  <c r="AA3094" i="7" a="1"/>
  <c r="Z3094" i="7"/>
  <c r="AA3093" i="7"/>
  <c r="AA3093" i="7" a="1"/>
  <c r="Z3093" i="7"/>
  <c r="AA3092" i="7" a="1"/>
  <c r="AA3092" i="7" s="1"/>
  <c r="Z3092" i="7"/>
  <c r="AA3091" i="7" a="1"/>
  <c r="AA3091" i="7" s="1"/>
  <c r="Z3091" i="7"/>
  <c r="AA3090" i="7"/>
  <c r="AA3090" i="7" a="1"/>
  <c r="Z3090" i="7"/>
  <c r="AA3089" i="7"/>
  <c r="AA3089" i="7" a="1"/>
  <c r="Z3089" i="7"/>
  <c r="AA3088" i="7" a="1"/>
  <c r="AA3088" i="7" s="1"/>
  <c r="Z3088" i="7"/>
  <c r="AA3087" i="7" a="1"/>
  <c r="AA3087" i="7" s="1"/>
  <c r="Z3087" i="7"/>
  <c r="AA3086" i="7"/>
  <c r="AA3086" i="7" a="1"/>
  <c r="Z3086" i="7"/>
  <c r="AA3085" i="7"/>
  <c r="AA3085" i="7" a="1"/>
  <c r="Z3085" i="7"/>
  <c r="AA3084" i="7" a="1"/>
  <c r="AA3084" i="7" s="1"/>
  <c r="Z3084" i="7"/>
  <c r="AA3083" i="7" a="1"/>
  <c r="AA3083" i="7" s="1"/>
  <c r="Z3083" i="7"/>
  <c r="AA3082" i="7"/>
  <c r="AA3082" i="7" a="1"/>
  <c r="Z3082" i="7"/>
  <c r="AA3081" i="7"/>
  <c r="AA3081" i="7" a="1"/>
  <c r="Z3081" i="7"/>
  <c r="AA3080" i="7" a="1"/>
  <c r="AA3080" i="7" s="1"/>
  <c r="Z3080" i="7"/>
  <c r="AA3079" i="7" a="1"/>
  <c r="AA3079" i="7" s="1"/>
  <c r="Z3079" i="7"/>
  <c r="AA3078" i="7"/>
  <c r="AA3078" i="7" a="1"/>
  <c r="Z3078" i="7"/>
  <c r="AA3077" i="7"/>
  <c r="AA3077" i="7" a="1"/>
  <c r="Z3077" i="7"/>
  <c r="AA3076" i="7" a="1"/>
  <c r="AA3076" i="7" s="1"/>
  <c r="Z3076" i="7"/>
  <c r="AA3075" i="7" a="1"/>
  <c r="AA3075" i="7" s="1"/>
  <c r="Z3075" i="7"/>
  <c r="AA3074" i="7"/>
  <c r="AA3074" i="7" a="1"/>
  <c r="Z3074" i="7"/>
  <c r="AA3073" i="7"/>
  <c r="AA3073" i="7" a="1"/>
  <c r="Z3073" i="7"/>
  <c r="AA3072" i="7" a="1"/>
  <c r="AA3072" i="7" s="1"/>
  <c r="Z3072" i="7"/>
  <c r="AA3071" i="7" a="1"/>
  <c r="AA3071" i="7" s="1"/>
  <c r="Z3071" i="7"/>
  <c r="AA3070" i="7"/>
  <c r="AA3070" i="7" a="1"/>
  <c r="Z3070" i="7"/>
  <c r="AA3069" i="7"/>
  <c r="AA3069" i="7" a="1"/>
  <c r="Z3069" i="7"/>
  <c r="AA3068" i="7" a="1"/>
  <c r="AA3068" i="7" s="1"/>
  <c r="Z3068" i="7"/>
  <c r="AA3067" i="7" a="1"/>
  <c r="AA3067" i="7" s="1"/>
  <c r="Z3067" i="7"/>
  <c r="AA3066" i="7"/>
  <c r="AA3066" i="7" a="1"/>
  <c r="Z3066" i="7"/>
  <c r="AA3065" i="7"/>
  <c r="AA3065" i="7" a="1"/>
  <c r="Z3065" i="7"/>
  <c r="AA3064" i="7" a="1"/>
  <c r="AA3064" i="7" s="1"/>
  <c r="Z3064" i="7"/>
  <c r="AA3063" i="7" a="1"/>
  <c r="AA3063" i="7" s="1"/>
  <c r="Z3063" i="7"/>
  <c r="AA3062" i="7"/>
  <c r="AA3062" i="7" a="1"/>
  <c r="Z3062" i="7"/>
  <c r="AA3061" i="7"/>
  <c r="AA3061" i="7" a="1"/>
  <c r="Z3061" i="7"/>
  <c r="AA3060" i="7" a="1"/>
  <c r="AA3060" i="7" s="1"/>
  <c r="Z3060" i="7"/>
  <c r="AA3059" i="7" a="1"/>
  <c r="AA3059" i="7" s="1"/>
  <c r="Z3059" i="7"/>
  <c r="AA3058" i="7"/>
  <c r="AA3058" i="7" a="1"/>
  <c r="Z3058" i="7"/>
  <c r="AA3057" i="7"/>
  <c r="AA3057" i="7" a="1"/>
  <c r="Z3057" i="7"/>
  <c r="AA3056" i="7" a="1"/>
  <c r="AA3056" i="7" s="1"/>
  <c r="Z3056" i="7"/>
  <c r="AA3055" i="7" a="1"/>
  <c r="AA3055" i="7" s="1"/>
  <c r="Z3055" i="7"/>
  <c r="AA3054" i="7"/>
  <c r="AA3054" i="7" a="1"/>
  <c r="Z3054" i="7"/>
  <c r="AA3053" i="7"/>
  <c r="AA3053" i="7" a="1"/>
  <c r="Z3053" i="7"/>
  <c r="AA3052" i="7" a="1"/>
  <c r="AA3052" i="7" s="1"/>
  <c r="Z3052" i="7"/>
  <c r="AA3051" i="7" a="1"/>
  <c r="AA3051" i="7" s="1"/>
  <c r="Z3051" i="7"/>
  <c r="AA3050" i="7"/>
  <c r="AA3050" i="7" a="1"/>
  <c r="Z3050" i="7"/>
  <c r="AA3049" i="7"/>
  <c r="AA3049" i="7" a="1"/>
  <c r="Z3049" i="7"/>
  <c r="AA3048" i="7" a="1"/>
  <c r="AA3048" i="7" s="1"/>
  <c r="Z3048" i="7"/>
  <c r="AA3047" i="7" a="1"/>
  <c r="AA3047" i="7" s="1"/>
  <c r="Z3047" i="7"/>
  <c r="AA3046" i="7"/>
  <c r="AA3046" i="7" a="1"/>
  <c r="Z3046" i="7"/>
  <c r="AA3045" i="7"/>
  <c r="AA3045" i="7" a="1"/>
  <c r="Z3045" i="7"/>
  <c r="AA3044" i="7" a="1"/>
  <c r="AA3044" i="7" s="1"/>
  <c r="Z3044" i="7"/>
  <c r="AA3043" i="7" a="1"/>
  <c r="AA3043" i="7" s="1"/>
  <c r="Z3043" i="7"/>
  <c r="AA3042" i="7"/>
  <c r="AA3042" i="7" a="1"/>
  <c r="Z3042" i="7"/>
  <c r="AA3041" i="7"/>
  <c r="AA3041" i="7" a="1"/>
  <c r="Z3041" i="7"/>
  <c r="AA3040" i="7" a="1"/>
  <c r="AA3040" i="7" s="1"/>
  <c r="Z3040" i="7"/>
  <c r="AA3039" i="7" a="1"/>
  <c r="AA3039" i="7" s="1"/>
  <c r="Z3039" i="7"/>
  <c r="AA3038" i="7"/>
  <c r="AA3038" i="7" a="1"/>
  <c r="Z3038" i="7"/>
  <c r="AA3037" i="7"/>
  <c r="AA3037" i="7" a="1"/>
  <c r="Z3037" i="7"/>
  <c r="AA3036" i="7" a="1"/>
  <c r="AA3036" i="7" s="1"/>
  <c r="Z3036" i="7"/>
  <c r="AA3035" i="7" a="1"/>
  <c r="AA3035" i="7" s="1"/>
  <c r="Z3035" i="7"/>
  <c r="AA3034" i="7"/>
  <c r="AA3034" i="7" a="1"/>
  <c r="Z3034" i="7"/>
  <c r="AA3033" i="7"/>
  <c r="AA3033" i="7" a="1"/>
  <c r="Z3033" i="7"/>
  <c r="AA3032" i="7" a="1"/>
  <c r="AA3032" i="7" s="1"/>
  <c r="Z3032" i="7"/>
  <c r="AA3031" i="7" a="1"/>
  <c r="AA3031" i="7" s="1"/>
  <c r="Z3031" i="7"/>
  <c r="AA3030" i="7"/>
  <c r="AA3030" i="7" a="1"/>
  <c r="Z3030" i="7"/>
  <c r="AA3029" i="7"/>
  <c r="AA3029" i="7" a="1"/>
  <c r="Z3029" i="7"/>
  <c r="AA3028" i="7" a="1"/>
  <c r="AA3028" i="7" s="1"/>
  <c r="Z3028" i="7"/>
  <c r="AA3027" i="7" a="1"/>
  <c r="AA3027" i="7" s="1"/>
  <c r="Z3027" i="7"/>
  <c r="AA3026" i="7"/>
  <c r="AA3026" i="7" a="1"/>
  <c r="Z3026" i="7"/>
  <c r="AA3025" i="7"/>
  <c r="AA3025" i="7" a="1"/>
  <c r="Z3025" i="7"/>
  <c r="AA3024" i="7" a="1"/>
  <c r="AA3024" i="7" s="1"/>
  <c r="Z3024" i="7"/>
  <c r="AA3023" i="7" a="1"/>
  <c r="AA3023" i="7" s="1"/>
  <c r="Z3023" i="7"/>
  <c r="AA3022" i="7"/>
  <c r="AA3022" i="7" a="1"/>
  <c r="Z3022" i="7"/>
  <c r="AA3021" i="7"/>
  <c r="AA3021" i="7" a="1"/>
  <c r="Z3021" i="7"/>
  <c r="AA3020" i="7" a="1"/>
  <c r="AA3020" i="7" s="1"/>
  <c r="Z3020" i="7"/>
  <c r="AA3019" i="7" a="1"/>
  <c r="AA3019" i="7" s="1"/>
  <c r="Z3019" i="7"/>
  <c r="AA3018" i="7"/>
  <c r="AA3018" i="7" a="1"/>
  <c r="Z3018" i="7"/>
  <c r="AA3017" i="7"/>
  <c r="AA3017" i="7" a="1"/>
  <c r="Z3017" i="7"/>
  <c r="AA3016" i="7" a="1"/>
  <c r="AA3016" i="7" s="1"/>
  <c r="Z3016" i="7"/>
  <c r="AA3015" i="7" a="1"/>
  <c r="AA3015" i="7" s="1"/>
  <c r="Z3015" i="7"/>
  <c r="AA3014" i="7"/>
  <c r="AA3014" i="7" a="1"/>
  <c r="Z3014" i="7"/>
  <c r="AA3013" i="7"/>
  <c r="AA3013" i="7" a="1"/>
  <c r="Z3013" i="7"/>
  <c r="AA3012" i="7" a="1"/>
  <c r="AA3012" i="7" s="1"/>
  <c r="Z3012" i="7"/>
  <c r="AA3011" i="7" a="1"/>
  <c r="AA3011" i="7" s="1"/>
  <c r="Z3011" i="7"/>
  <c r="AA3010" i="7"/>
  <c r="AA3010" i="7" a="1"/>
  <c r="Z3010" i="7"/>
  <c r="AA3009" i="7"/>
  <c r="AA3009" i="7" a="1"/>
  <c r="Z3009" i="7"/>
  <c r="AA3008" i="7" a="1"/>
  <c r="AA3008" i="7" s="1"/>
  <c r="Z3008" i="7"/>
  <c r="AA3007" i="7" a="1"/>
  <c r="AA3007" i="7" s="1"/>
  <c r="Z3007" i="7"/>
  <c r="AA3006" i="7"/>
  <c r="AA3006" i="7" a="1"/>
  <c r="Z3006" i="7"/>
  <c r="AA3005" i="7"/>
  <c r="AA3005" i="7" a="1"/>
  <c r="Z3005" i="7"/>
  <c r="AA3004" i="7" a="1"/>
  <c r="AA3004" i="7" s="1"/>
  <c r="Z3004" i="7"/>
  <c r="AA3003" i="7" a="1"/>
  <c r="AA3003" i="7" s="1"/>
  <c r="Z3003" i="7"/>
  <c r="AA3002" i="7"/>
  <c r="AA3002" i="7" a="1"/>
  <c r="Z3002" i="7"/>
  <c r="AA3001" i="7"/>
  <c r="AA3001" i="7" a="1"/>
  <c r="Z3001" i="7"/>
  <c r="AA3000" i="7" a="1"/>
  <c r="AA3000" i="7" s="1"/>
  <c r="Z3000" i="7"/>
  <c r="AA2999" i="7" a="1"/>
  <c r="AA2999" i="7" s="1"/>
  <c r="Z2999" i="7"/>
  <c r="AA2998" i="7"/>
  <c r="AA2998" i="7" a="1"/>
  <c r="Z2998" i="7"/>
  <c r="AA2997" i="7"/>
  <c r="AA2997" i="7" a="1"/>
  <c r="Z2997" i="7"/>
  <c r="AA2996" i="7" a="1"/>
  <c r="AA2996" i="7" s="1"/>
  <c r="Z2996" i="7"/>
  <c r="AA2995" i="7" a="1"/>
  <c r="AA2995" i="7" s="1"/>
  <c r="Z2995" i="7"/>
  <c r="AA2994" i="7"/>
  <c r="AA2994" i="7" a="1"/>
  <c r="Z2994" i="7"/>
  <c r="AA2993" i="7"/>
  <c r="AA2993" i="7" a="1"/>
  <c r="Z2993" i="7"/>
  <c r="AA2992" i="7" a="1"/>
  <c r="AA2992" i="7" s="1"/>
  <c r="Z2992" i="7"/>
  <c r="AA2991" i="7" a="1"/>
  <c r="AA2991" i="7" s="1"/>
  <c r="Z2991" i="7"/>
  <c r="AA2990" i="7"/>
  <c r="AA2990" i="7" a="1"/>
  <c r="Z2990" i="7"/>
  <c r="AA2989" i="7"/>
  <c r="AA2989" i="7" a="1"/>
  <c r="Z2989" i="7"/>
  <c r="AA2988" i="7" a="1"/>
  <c r="AA2988" i="7" s="1"/>
  <c r="Z2988" i="7"/>
  <c r="AA2987" i="7" a="1"/>
  <c r="AA2987" i="7" s="1"/>
  <c r="Z2987" i="7"/>
  <c r="AA2986" i="7"/>
  <c r="AA2986" i="7" a="1"/>
  <c r="Z2986" i="7"/>
  <c r="AA2985" i="7"/>
  <c r="AA2985" i="7" a="1"/>
  <c r="Z2985" i="7"/>
  <c r="AA2984" i="7" a="1"/>
  <c r="AA2984" i="7" s="1"/>
  <c r="Z2984" i="7"/>
  <c r="AA2983" i="7" a="1"/>
  <c r="AA2983" i="7" s="1"/>
  <c r="Z2983" i="7"/>
  <c r="AA2982" i="7"/>
  <c r="AA2982" i="7" a="1"/>
  <c r="Z2982" i="7"/>
  <c r="AA2981" i="7"/>
  <c r="AA2981" i="7" a="1"/>
  <c r="Z2981" i="7"/>
  <c r="AA2980" i="7" a="1"/>
  <c r="AA2980" i="7" s="1"/>
  <c r="Z2980" i="7"/>
  <c r="AA2979" i="7" a="1"/>
  <c r="AA2979" i="7" s="1"/>
  <c r="Z2979" i="7"/>
  <c r="AA2978" i="7"/>
  <c r="AA2978" i="7" a="1"/>
  <c r="Z2978" i="7"/>
  <c r="AA2977" i="7"/>
  <c r="AA2977" i="7" a="1"/>
  <c r="Z2977" i="7"/>
  <c r="AA2976" i="7" a="1"/>
  <c r="AA2976" i="7" s="1"/>
  <c r="Z2976" i="7"/>
  <c r="AA2975" i="7" a="1"/>
  <c r="AA2975" i="7" s="1"/>
  <c r="Z2975" i="7"/>
  <c r="AA2974" i="7"/>
  <c r="AA2974" i="7" a="1"/>
  <c r="Z2974" i="7"/>
  <c r="AA2973" i="7"/>
  <c r="AA2973" i="7" a="1"/>
  <c r="Z2973" i="7"/>
  <c r="AA2972" i="7" a="1"/>
  <c r="AA2972" i="7" s="1"/>
  <c r="Z2972" i="7"/>
  <c r="AA2971" i="7" a="1"/>
  <c r="AA2971" i="7" s="1"/>
  <c r="Z2971" i="7"/>
  <c r="AA2970" i="7"/>
  <c r="AA2970" i="7" a="1"/>
  <c r="Z2970" i="7"/>
  <c r="AA2969" i="7"/>
  <c r="AA2969" i="7" a="1"/>
  <c r="Z2969" i="7"/>
  <c r="AA2968" i="7" a="1"/>
  <c r="AA2968" i="7" s="1"/>
  <c r="Z2968" i="7"/>
  <c r="AA2967" i="7" a="1"/>
  <c r="AA2967" i="7" s="1"/>
  <c r="Z2967" i="7"/>
  <c r="AA2966" i="7"/>
  <c r="AA2966" i="7" a="1"/>
  <c r="Z2966" i="7"/>
  <c r="AA2965" i="7"/>
  <c r="AA2965" i="7" a="1"/>
  <c r="Z2965" i="7"/>
  <c r="AA2964" i="7" a="1"/>
  <c r="AA2964" i="7" s="1"/>
  <c r="Z2964" i="7"/>
  <c r="AA2963" i="7" a="1"/>
  <c r="AA2963" i="7" s="1"/>
  <c r="Z2963" i="7"/>
  <c r="AA2962" i="7"/>
  <c r="AA2962" i="7" a="1"/>
  <c r="Z2962" i="7"/>
  <c r="AA2961" i="7"/>
  <c r="AA2961" i="7" a="1"/>
  <c r="Z2961" i="7"/>
  <c r="AA2960" i="7" a="1"/>
  <c r="AA2960" i="7" s="1"/>
  <c r="Z2960" i="7"/>
  <c r="AA2959" i="7" a="1"/>
  <c r="AA2959" i="7" s="1"/>
  <c r="Z2959" i="7"/>
  <c r="AA2958" i="7"/>
  <c r="AA2958" i="7" a="1"/>
  <c r="Z2958" i="7"/>
  <c r="AA2957" i="7"/>
  <c r="AA2957" i="7" a="1"/>
  <c r="Z2957" i="7"/>
  <c r="AA2956" i="7" a="1"/>
  <c r="AA2956" i="7" s="1"/>
  <c r="Z2956" i="7"/>
  <c r="AA2955" i="7" a="1"/>
  <c r="AA2955" i="7" s="1"/>
  <c r="Z2955" i="7"/>
  <c r="AA2954" i="7"/>
  <c r="AA2954" i="7" a="1"/>
  <c r="Z2954" i="7"/>
  <c r="AA2953" i="7"/>
  <c r="AA2953" i="7" a="1"/>
  <c r="Z2953" i="7"/>
  <c r="AA2952" i="7" a="1"/>
  <c r="AA2952" i="7" s="1"/>
  <c r="Z2952" i="7"/>
  <c r="AA2951" i="7" a="1"/>
  <c r="AA2951" i="7" s="1"/>
  <c r="Z2951" i="7"/>
  <c r="AA2950" i="7"/>
  <c r="AA2950" i="7" a="1"/>
  <c r="Z2950" i="7"/>
  <c r="AA2949" i="7"/>
  <c r="AA2949" i="7" a="1"/>
  <c r="Z2949" i="7"/>
  <c r="AA2948" i="7" a="1"/>
  <c r="AA2948" i="7" s="1"/>
  <c r="Z2948" i="7"/>
  <c r="AA2947" i="7" a="1"/>
  <c r="AA2947" i="7" s="1"/>
  <c r="Z2947" i="7"/>
  <c r="AA2946" i="7"/>
  <c r="AA2946" i="7" a="1"/>
  <c r="Z2946" i="7"/>
  <c r="AA2945" i="7"/>
  <c r="AA2945" i="7" a="1"/>
  <c r="Z2945" i="7"/>
  <c r="AA2944" i="7" a="1"/>
  <c r="AA2944" i="7" s="1"/>
  <c r="Z2944" i="7"/>
  <c r="AA2943" i="7" a="1"/>
  <c r="AA2943" i="7" s="1"/>
  <c r="Z2943" i="7"/>
  <c r="AA2942" i="7"/>
  <c r="AA2942" i="7" a="1"/>
  <c r="Z2942" i="7"/>
  <c r="AA2941" i="7"/>
  <c r="AA2941" i="7" a="1"/>
  <c r="Z2941" i="7"/>
  <c r="AA2940" i="7" a="1"/>
  <c r="AA2940" i="7" s="1"/>
  <c r="Z2940" i="7"/>
  <c r="AA2939" i="7" a="1"/>
  <c r="AA2939" i="7" s="1"/>
  <c r="Z2939" i="7"/>
  <c r="AA2938" i="7"/>
  <c r="AA2938" i="7" a="1"/>
  <c r="Z2938" i="7"/>
  <c r="AA2937" i="7"/>
  <c r="AA2937" i="7" a="1"/>
  <c r="Z2937" i="7"/>
  <c r="AA2936" i="7" a="1"/>
  <c r="AA2936" i="7" s="1"/>
  <c r="Z2936" i="7"/>
  <c r="AA2935" i="7" a="1"/>
  <c r="AA2935" i="7" s="1"/>
  <c r="Z2935" i="7"/>
  <c r="AA2934" i="7"/>
  <c r="AA2934" i="7" a="1"/>
  <c r="Z2934" i="7"/>
  <c r="AA2933" i="7"/>
  <c r="AA2933" i="7" a="1"/>
  <c r="Z2933" i="7"/>
  <c r="AA2932" i="7" a="1"/>
  <c r="AA2932" i="7" s="1"/>
  <c r="Z2932" i="7"/>
  <c r="AA2931" i="7" a="1"/>
  <c r="AA2931" i="7" s="1"/>
  <c r="Z2931" i="7"/>
  <c r="AA2930" i="7"/>
  <c r="AA2930" i="7" a="1"/>
  <c r="Z2930" i="7"/>
  <c r="AA2929" i="7"/>
  <c r="AA2929" i="7" a="1"/>
  <c r="Z2929" i="7"/>
  <c r="AA2928" i="7" a="1"/>
  <c r="AA2928" i="7" s="1"/>
  <c r="Z2928" i="7"/>
  <c r="AA2927" i="7" a="1"/>
  <c r="AA2927" i="7" s="1"/>
  <c r="Z2927" i="7"/>
  <c r="AA2926" i="7"/>
  <c r="AA2926" i="7" a="1"/>
  <c r="Z2926" i="7"/>
  <c r="AA2925" i="7"/>
  <c r="AA2925" i="7" a="1"/>
  <c r="Z2925" i="7"/>
  <c r="AA2924" i="7" a="1"/>
  <c r="AA2924" i="7" s="1"/>
  <c r="Z2924" i="7"/>
  <c r="AA2923" i="7" a="1"/>
  <c r="AA2923" i="7" s="1"/>
  <c r="Z2923" i="7"/>
  <c r="AA2922" i="7"/>
  <c r="AA2922" i="7" a="1"/>
  <c r="Z2922" i="7"/>
  <c r="AA2921" i="7"/>
  <c r="AA2921" i="7" a="1"/>
  <c r="Z2921" i="7"/>
  <c r="AA2920" i="7" a="1"/>
  <c r="AA2920" i="7" s="1"/>
  <c r="Z2920" i="7"/>
  <c r="AA2919" i="7" a="1"/>
  <c r="AA2919" i="7" s="1"/>
  <c r="Z2919" i="7"/>
  <c r="AA2918" i="7"/>
  <c r="AA2918" i="7" a="1"/>
  <c r="Z2918" i="7"/>
  <c r="AA2917" i="7" a="1"/>
  <c r="AA2917" i="7" s="1"/>
  <c r="Z2917" i="7"/>
  <c r="AA2916" i="7"/>
  <c r="AA2916" i="7" a="1"/>
  <c r="Z2916" i="7"/>
  <c r="AA2915" i="7" a="1"/>
  <c r="AA2915" i="7" s="1"/>
  <c r="Z2915" i="7"/>
  <c r="AA2914" i="7"/>
  <c r="AA2914" i="7" a="1"/>
  <c r="Z2914" i="7"/>
  <c r="AA2913" i="7"/>
  <c r="AA2913" i="7" a="1"/>
  <c r="Z2913" i="7"/>
  <c r="AA2912" i="7" a="1"/>
  <c r="AA2912" i="7" s="1"/>
  <c r="Z2912" i="7"/>
  <c r="AA2911" i="7" a="1"/>
  <c r="AA2911" i="7" s="1"/>
  <c r="Z2911" i="7"/>
  <c r="AA2910" i="7"/>
  <c r="AA2910" i="7" a="1"/>
  <c r="Z2910" i="7"/>
  <c r="AA2909" i="7" a="1"/>
  <c r="AA2909" i="7" s="1"/>
  <c r="Z2909" i="7"/>
  <c r="AA2908" i="7"/>
  <c r="AA2908" i="7" a="1"/>
  <c r="Z2908" i="7"/>
  <c r="AA2907" i="7" a="1"/>
  <c r="AA2907" i="7" s="1"/>
  <c r="Z2907" i="7"/>
  <c r="AA2906" i="7"/>
  <c r="AA2906" i="7" a="1"/>
  <c r="Z2906" i="7"/>
  <c r="AA2905" i="7"/>
  <c r="AA2905" i="7" a="1"/>
  <c r="Z2905" i="7"/>
  <c r="AA2904" i="7" a="1"/>
  <c r="AA2904" i="7" s="1"/>
  <c r="Z2904" i="7"/>
  <c r="AA2903" i="7" a="1"/>
  <c r="AA2903" i="7" s="1"/>
  <c r="Z2903" i="7"/>
  <c r="AA2902" i="7"/>
  <c r="AA2902" i="7" a="1"/>
  <c r="Z2902" i="7"/>
  <c r="AA2901" i="7" a="1"/>
  <c r="AA2901" i="7" s="1"/>
  <c r="Z2901" i="7"/>
  <c r="AA2900" i="7"/>
  <c r="AA2900" i="7" a="1"/>
  <c r="Z2900" i="7"/>
  <c r="AA2899" i="7" a="1"/>
  <c r="AA2899" i="7" s="1"/>
  <c r="Z2899" i="7"/>
  <c r="AA2898" i="7"/>
  <c r="AA2898" i="7" a="1"/>
  <c r="Z2898" i="7"/>
  <c r="AA2897" i="7"/>
  <c r="AA2897" i="7" a="1"/>
  <c r="Z2897" i="7"/>
  <c r="AA2896" i="7" a="1"/>
  <c r="AA2896" i="7" s="1"/>
  <c r="Z2896" i="7"/>
  <c r="AA2895" i="7" a="1"/>
  <c r="AA2895" i="7" s="1"/>
  <c r="Z2895" i="7"/>
  <c r="AA2894" i="7"/>
  <c r="AA2894" i="7" a="1"/>
  <c r="Z2894" i="7"/>
  <c r="AA2893" i="7" a="1"/>
  <c r="AA2893" i="7" s="1"/>
  <c r="Z2893" i="7"/>
  <c r="AA2892" i="7"/>
  <c r="AA2892" i="7" a="1"/>
  <c r="Z2892" i="7"/>
  <c r="AA2891" i="7" a="1"/>
  <c r="AA2891" i="7" s="1"/>
  <c r="Z2891" i="7"/>
  <c r="AA2890" i="7"/>
  <c r="AA2890" i="7" a="1"/>
  <c r="Z2890" i="7"/>
  <c r="AA2889" i="7"/>
  <c r="AA2889" i="7" a="1"/>
  <c r="Z2889" i="7"/>
  <c r="AA2888" i="7" a="1"/>
  <c r="AA2888" i="7" s="1"/>
  <c r="Z2888" i="7"/>
  <c r="AA2887" i="7" a="1"/>
  <c r="AA2887" i="7" s="1"/>
  <c r="Z2887" i="7"/>
  <c r="AA2886" i="7"/>
  <c r="AA2886" i="7" a="1"/>
  <c r="Z2886" i="7"/>
  <c r="AA2885" i="7" a="1"/>
  <c r="AA2885" i="7" s="1"/>
  <c r="Z2885" i="7"/>
  <c r="AA2884" i="7"/>
  <c r="AA2884" i="7" a="1"/>
  <c r="Z2884" i="7"/>
  <c r="AA2883" i="7" a="1"/>
  <c r="AA2883" i="7" s="1"/>
  <c r="Z2883" i="7"/>
  <c r="AA2882" i="7"/>
  <c r="AA2882" i="7" a="1"/>
  <c r="Z2882" i="7"/>
  <c r="AA2881" i="7"/>
  <c r="AA2881" i="7" a="1"/>
  <c r="Z2881" i="7"/>
  <c r="AA2880" i="7" a="1"/>
  <c r="AA2880" i="7" s="1"/>
  <c r="Z2880" i="7"/>
  <c r="AA2879" i="7" a="1"/>
  <c r="AA2879" i="7" s="1"/>
  <c r="Z2879" i="7"/>
  <c r="AA2878" i="7"/>
  <c r="AA2878" i="7" a="1"/>
  <c r="Z2878" i="7"/>
  <c r="AA2877" i="7" a="1"/>
  <c r="AA2877" i="7" s="1"/>
  <c r="Z2877" i="7"/>
  <c r="AA2876" i="7"/>
  <c r="AA2876" i="7" a="1"/>
  <c r="Z2876" i="7"/>
  <c r="AA2875" i="7" a="1"/>
  <c r="AA2875" i="7" s="1"/>
  <c r="Z2875" i="7"/>
  <c r="AA2874" i="7"/>
  <c r="AA2874" i="7" a="1"/>
  <c r="Z2874" i="7"/>
  <c r="AA2873" i="7"/>
  <c r="AA2873" i="7" a="1"/>
  <c r="Z2873" i="7"/>
  <c r="AA2872" i="7" a="1"/>
  <c r="AA2872" i="7" s="1"/>
  <c r="Z2872" i="7"/>
  <c r="AA2871" i="7" a="1"/>
  <c r="AA2871" i="7" s="1"/>
  <c r="Z2871" i="7"/>
  <c r="AA2870" i="7"/>
  <c r="AA2870" i="7" a="1"/>
  <c r="Z2870" i="7"/>
  <c r="AA2869" i="7" a="1"/>
  <c r="AA2869" i="7" s="1"/>
  <c r="Z2869" i="7"/>
  <c r="AA2868" i="7"/>
  <c r="AA2868" i="7" a="1"/>
  <c r="Z2868" i="7"/>
  <c r="AA2867" i="7" a="1"/>
  <c r="AA2867" i="7" s="1"/>
  <c r="Z2867" i="7"/>
  <c r="AA2866" i="7"/>
  <c r="AA2866" i="7" a="1"/>
  <c r="Z2866" i="7"/>
  <c r="AA2865" i="7" a="1"/>
  <c r="AA2865" i="7" s="1"/>
  <c r="Z2865" i="7"/>
  <c r="AA2864" i="7"/>
  <c r="AA2864" i="7" a="1"/>
  <c r="Z2864" i="7"/>
  <c r="AA2863" i="7" a="1"/>
  <c r="AA2863" i="7" s="1"/>
  <c r="Z2863" i="7"/>
  <c r="AA2862" i="7"/>
  <c r="AA2862" i="7" a="1"/>
  <c r="Z2862" i="7"/>
  <c r="AA2861" i="7" a="1"/>
  <c r="AA2861" i="7" s="1"/>
  <c r="Z2861" i="7"/>
  <c r="AA2860" i="7"/>
  <c r="AA2860" i="7" a="1"/>
  <c r="Z2860" i="7"/>
  <c r="AA2859" i="7" a="1"/>
  <c r="AA2859" i="7" s="1"/>
  <c r="Z2859" i="7"/>
  <c r="AA2858" i="7"/>
  <c r="AA2858" i="7" a="1"/>
  <c r="Z2858" i="7"/>
  <c r="AA2857" i="7" a="1"/>
  <c r="AA2857" i="7" s="1"/>
  <c r="Z2857" i="7"/>
  <c r="AA2856" i="7"/>
  <c r="AA2856" i="7" a="1"/>
  <c r="Z2856" i="7"/>
  <c r="AA2855" i="7" a="1"/>
  <c r="AA2855" i="7" s="1"/>
  <c r="Z2855" i="7"/>
  <c r="AA2854" i="7"/>
  <c r="AA2854" i="7" a="1"/>
  <c r="Z2854" i="7"/>
  <c r="AA2853" i="7" a="1"/>
  <c r="AA2853" i="7" s="1"/>
  <c r="Z2853" i="7"/>
  <c r="AA2852" i="7"/>
  <c r="AA2852" i="7" a="1"/>
  <c r="Z2852" i="7"/>
  <c r="AA2851" i="7" a="1"/>
  <c r="AA2851" i="7" s="1"/>
  <c r="Z2851" i="7"/>
  <c r="AA2850" i="7"/>
  <c r="AA2850" i="7" a="1"/>
  <c r="Z2850" i="7"/>
  <c r="AA2849" i="7" a="1"/>
  <c r="AA2849" i="7" s="1"/>
  <c r="Z2849" i="7"/>
  <c r="AA2848" i="7"/>
  <c r="AA2848" i="7" a="1"/>
  <c r="Z2848" i="7"/>
  <c r="AA2847" i="7" a="1"/>
  <c r="AA2847" i="7" s="1"/>
  <c r="Z2847" i="7"/>
  <c r="AA2846" i="7"/>
  <c r="AA2846" i="7" a="1"/>
  <c r="Z2846" i="7"/>
  <c r="AA2845" i="7" a="1"/>
  <c r="AA2845" i="7" s="1"/>
  <c r="Z2845" i="7"/>
  <c r="AA2844" i="7"/>
  <c r="AA2844" i="7" a="1"/>
  <c r="Z2844" i="7"/>
  <c r="AA2843" i="7" a="1"/>
  <c r="AA2843" i="7" s="1"/>
  <c r="Z2843" i="7"/>
  <c r="AA2842" i="7"/>
  <c r="AA2842" i="7" a="1"/>
  <c r="Z2842" i="7"/>
  <c r="AA2841" i="7" a="1"/>
  <c r="AA2841" i="7" s="1"/>
  <c r="Z2841" i="7"/>
  <c r="AA2840" i="7"/>
  <c r="AA2840" i="7" a="1"/>
  <c r="Z2840" i="7"/>
  <c r="AA2839" i="7" a="1"/>
  <c r="AA2839" i="7" s="1"/>
  <c r="Z2839" i="7"/>
  <c r="AA2838" i="7"/>
  <c r="AA2838" i="7" a="1"/>
  <c r="Z2838" i="7"/>
  <c r="AA2837" i="7" a="1"/>
  <c r="AA2837" i="7" s="1"/>
  <c r="Z2837" i="7"/>
  <c r="AA2836" i="7"/>
  <c r="AA2836" i="7" a="1"/>
  <c r="Z2836" i="7"/>
  <c r="AA2835" i="7" a="1"/>
  <c r="AA2835" i="7" s="1"/>
  <c r="Z2835" i="7"/>
  <c r="AA2834" i="7"/>
  <c r="AA2834" i="7" a="1"/>
  <c r="Z2834" i="7"/>
  <c r="AA2833" i="7" a="1"/>
  <c r="AA2833" i="7" s="1"/>
  <c r="Z2833" i="7"/>
  <c r="AA2832" i="7"/>
  <c r="AA2832" i="7" a="1"/>
  <c r="Z2832" i="7"/>
  <c r="AA2831" i="7" a="1"/>
  <c r="AA2831" i="7" s="1"/>
  <c r="Z2831" i="7"/>
  <c r="AA2830" i="7"/>
  <c r="AA2830" i="7" a="1"/>
  <c r="Z2830" i="7"/>
  <c r="AA2829" i="7" a="1"/>
  <c r="AA2829" i="7" s="1"/>
  <c r="Z2829" i="7"/>
  <c r="AA2828" i="7"/>
  <c r="AA2828" i="7" a="1"/>
  <c r="Z2828" i="7"/>
  <c r="AA2827" i="7" a="1"/>
  <c r="AA2827" i="7" s="1"/>
  <c r="Z2827" i="7"/>
  <c r="AA2826" i="7"/>
  <c r="AA2826" i="7" a="1"/>
  <c r="Z2826" i="7"/>
  <c r="AA2825" i="7" a="1"/>
  <c r="AA2825" i="7" s="1"/>
  <c r="Z2825" i="7"/>
  <c r="AA2824" i="7"/>
  <c r="AA2824" i="7" a="1"/>
  <c r="Z2824" i="7"/>
  <c r="AA2823" i="7" a="1"/>
  <c r="AA2823" i="7" s="1"/>
  <c r="Z2823" i="7"/>
  <c r="AA2822" i="7"/>
  <c r="AA2822" i="7" a="1"/>
  <c r="Z2822" i="7"/>
  <c r="AA2821" i="7" a="1"/>
  <c r="AA2821" i="7" s="1"/>
  <c r="Z2821" i="7"/>
  <c r="AA2820" i="7"/>
  <c r="AA2820" i="7" a="1"/>
  <c r="Z2820" i="7"/>
  <c r="AA2819" i="7" a="1"/>
  <c r="AA2819" i="7" s="1"/>
  <c r="Z2819" i="7"/>
  <c r="AA2818" i="7"/>
  <c r="AA2818" i="7" a="1"/>
  <c r="Z2818" i="7"/>
  <c r="AA2817" i="7" a="1"/>
  <c r="AA2817" i="7" s="1"/>
  <c r="Z2817" i="7"/>
  <c r="AA2816" i="7"/>
  <c r="AA2816" i="7" a="1"/>
  <c r="Z2816" i="7"/>
  <c r="AA2815" i="7" a="1"/>
  <c r="AA2815" i="7" s="1"/>
  <c r="Z2815" i="7"/>
  <c r="AA2814" i="7"/>
  <c r="AA2814" i="7" a="1"/>
  <c r="Z2814" i="7"/>
  <c r="AA2813" i="7" a="1"/>
  <c r="AA2813" i="7" s="1"/>
  <c r="Z2813" i="7"/>
  <c r="AA2812" i="7"/>
  <c r="AA2812" i="7" a="1"/>
  <c r="Z2812" i="7"/>
  <c r="AA2811" i="7" a="1"/>
  <c r="AA2811" i="7" s="1"/>
  <c r="Z2811" i="7"/>
  <c r="AA2810" i="7"/>
  <c r="AA2810" i="7" a="1"/>
  <c r="Z2810" i="7"/>
  <c r="AA2809" i="7" a="1"/>
  <c r="AA2809" i="7" s="1"/>
  <c r="Z2809" i="7"/>
  <c r="AA2808" i="7"/>
  <c r="AA2808" i="7" a="1"/>
  <c r="Z2808" i="7"/>
  <c r="AA2807" i="7" a="1"/>
  <c r="AA2807" i="7" s="1"/>
  <c r="Z2807" i="7"/>
  <c r="AA2806" i="7"/>
  <c r="AA2806" i="7" a="1"/>
  <c r="Z2806" i="7"/>
  <c r="AA2805" i="7" a="1"/>
  <c r="AA2805" i="7" s="1"/>
  <c r="Z2805" i="7"/>
  <c r="AA2804" i="7"/>
  <c r="AA2804" i="7" a="1"/>
  <c r="Z2804" i="7"/>
  <c r="AA2803" i="7" a="1"/>
  <c r="AA2803" i="7" s="1"/>
  <c r="Z2803" i="7"/>
  <c r="AA2802" i="7"/>
  <c r="AA2802" i="7" a="1"/>
  <c r="Z2802" i="7"/>
  <c r="AA2801" i="7" a="1"/>
  <c r="AA2801" i="7" s="1"/>
  <c r="Z2801" i="7"/>
  <c r="AA2800" i="7"/>
  <c r="AA2800" i="7" a="1"/>
  <c r="Z2800" i="7"/>
  <c r="AA2799" i="7" a="1"/>
  <c r="AA2799" i="7" s="1"/>
  <c r="Z2799" i="7"/>
  <c r="AA2798" i="7"/>
  <c r="AA2798" i="7" a="1"/>
  <c r="Z2798" i="7"/>
  <c r="AA2797" i="7" a="1"/>
  <c r="AA2797" i="7" s="1"/>
  <c r="Z2797" i="7"/>
  <c r="AA2796" i="7"/>
  <c r="AA2796" i="7" a="1"/>
  <c r="Z2796" i="7"/>
  <c r="AA2795" i="7" a="1"/>
  <c r="AA2795" i="7" s="1"/>
  <c r="Z2795" i="7"/>
  <c r="AA2794" i="7"/>
  <c r="AA2794" i="7" a="1"/>
  <c r="Z2794" i="7"/>
  <c r="AA2793" i="7" a="1"/>
  <c r="AA2793" i="7" s="1"/>
  <c r="Z2793" i="7"/>
  <c r="AA2792" i="7"/>
  <c r="AA2792" i="7" a="1"/>
  <c r="Z2792" i="7"/>
  <c r="AA2791" i="7" a="1"/>
  <c r="AA2791" i="7" s="1"/>
  <c r="Z2791" i="7"/>
  <c r="AA2790" i="7"/>
  <c r="AA2790" i="7" a="1"/>
  <c r="Z2790" i="7"/>
  <c r="AA2789" i="7" a="1"/>
  <c r="AA2789" i="7" s="1"/>
  <c r="Z2789" i="7"/>
  <c r="AA2788" i="7"/>
  <c r="AA2788" i="7" a="1"/>
  <c r="Z2788" i="7"/>
  <c r="AA2787" i="7" a="1"/>
  <c r="AA2787" i="7" s="1"/>
  <c r="Z2787" i="7"/>
  <c r="AA2786" i="7"/>
  <c r="AA2786" i="7" a="1"/>
  <c r="Z2786" i="7"/>
  <c r="AA2785" i="7"/>
  <c r="AA2785" i="7" a="1"/>
  <c r="Z2785" i="7"/>
  <c r="AA2784" i="7" a="1"/>
  <c r="AA2784" i="7" s="1"/>
  <c r="Z2784" i="7"/>
  <c r="AA2783" i="7" a="1"/>
  <c r="AA2783" i="7" s="1"/>
  <c r="Z2783" i="7"/>
  <c r="AA2782" i="7"/>
  <c r="AA2782" i="7" a="1"/>
  <c r="Z2782" i="7"/>
  <c r="AA2781" i="7"/>
  <c r="AA2781" i="7" a="1"/>
  <c r="Z2781" i="7"/>
  <c r="AA2780" i="7" a="1"/>
  <c r="AA2780" i="7" s="1"/>
  <c r="Z2780" i="7"/>
  <c r="AA2779" i="7" a="1"/>
  <c r="AA2779" i="7" s="1"/>
  <c r="Z2779" i="7"/>
  <c r="AA2778" i="7"/>
  <c r="AA2778" i="7" a="1"/>
  <c r="Z2778" i="7"/>
  <c r="AA2777" i="7"/>
  <c r="AA2777" i="7" a="1"/>
  <c r="Z2777" i="7"/>
  <c r="AA2776" i="7" a="1"/>
  <c r="AA2776" i="7" s="1"/>
  <c r="Z2776" i="7"/>
  <c r="AA2775" i="7" a="1"/>
  <c r="AA2775" i="7" s="1"/>
  <c r="Z2775" i="7"/>
  <c r="AA2774" i="7"/>
  <c r="AA2774" i="7" a="1"/>
  <c r="Z2774" i="7"/>
  <c r="AA2773" i="7"/>
  <c r="AA2773" i="7" a="1"/>
  <c r="Z2773" i="7"/>
  <c r="AA2772" i="7" a="1"/>
  <c r="AA2772" i="7" s="1"/>
  <c r="Z2772" i="7"/>
  <c r="AA2771" i="7" a="1"/>
  <c r="AA2771" i="7" s="1"/>
  <c r="Z2771" i="7"/>
  <c r="AA2770" i="7"/>
  <c r="AA2770" i="7" a="1"/>
  <c r="Z2770" i="7"/>
  <c r="AA2769" i="7"/>
  <c r="AA2769" i="7" a="1"/>
  <c r="Z2769" i="7"/>
  <c r="AA2768" i="7" a="1"/>
  <c r="AA2768" i="7" s="1"/>
  <c r="Z2768" i="7"/>
  <c r="AA2767" i="7" a="1"/>
  <c r="AA2767" i="7" s="1"/>
  <c r="Z2767" i="7"/>
  <c r="AA2766" i="7"/>
  <c r="AA2766" i="7" a="1"/>
  <c r="Z2766" i="7"/>
  <c r="AA2765" i="7"/>
  <c r="AA2765" i="7" a="1"/>
  <c r="Z2765" i="7"/>
  <c r="AA2764" i="7" a="1"/>
  <c r="AA2764" i="7" s="1"/>
  <c r="Z2764" i="7"/>
  <c r="AA2763" i="7" a="1"/>
  <c r="AA2763" i="7" s="1"/>
  <c r="Z2763" i="7"/>
  <c r="AA2762" i="7"/>
  <c r="AA2762" i="7" a="1"/>
  <c r="Z2762" i="7"/>
  <c r="AA2761" i="7"/>
  <c r="AA2761" i="7" a="1"/>
  <c r="Z2761" i="7"/>
  <c r="AA2760" i="7" a="1"/>
  <c r="AA2760" i="7" s="1"/>
  <c r="Z2760" i="7"/>
  <c r="AA2759" i="7" a="1"/>
  <c r="AA2759" i="7" s="1"/>
  <c r="Z2759" i="7"/>
  <c r="AA2758" i="7"/>
  <c r="AA2758" i="7" a="1"/>
  <c r="Z2758" i="7"/>
  <c r="AA2757" i="7"/>
  <c r="AA2757" i="7" a="1"/>
  <c r="Z2757" i="7"/>
  <c r="AA2756" i="7" a="1"/>
  <c r="AA2756" i="7" s="1"/>
  <c r="Z2756" i="7"/>
  <c r="AA2755" i="7" a="1"/>
  <c r="AA2755" i="7" s="1"/>
  <c r="Z2755" i="7"/>
  <c r="AA2754" i="7"/>
  <c r="AA2754" i="7" a="1"/>
  <c r="Z2754" i="7"/>
  <c r="AA2753" i="7"/>
  <c r="AA2753" i="7" a="1"/>
  <c r="Z2753" i="7"/>
  <c r="AA2752" i="7" a="1"/>
  <c r="AA2752" i="7" s="1"/>
  <c r="Z2752" i="7"/>
  <c r="AA2751" i="7" a="1"/>
  <c r="AA2751" i="7" s="1"/>
  <c r="Z2751" i="7"/>
  <c r="AA2750" i="7"/>
  <c r="AA2750" i="7" a="1"/>
  <c r="Z2750" i="7"/>
  <c r="AA2749" i="7"/>
  <c r="AA2749" i="7" a="1"/>
  <c r="Z2749" i="7"/>
  <c r="AA2748" i="7" a="1"/>
  <c r="AA2748" i="7" s="1"/>
  <c r="Z2748" i="7"/>
  <c r="AA2747" i="7" a="1"/>
  <c r="AA2747" i="7" s="1"/>
  <c r="Z2747" i="7"/>
  <c r="AA2746" i="7"/>
  <c r="AA2746" i="7" a="1"/>
  <c r="Z2746" i="7"/>
  <c r="AA2745" i="7"/>
  <c r="AA2745" i="7" a="1"/>
  <c r="Z2745" i="7"/>
  <c r="AA2744" i="7" a="1"/>
  <c r="AA2744" i="7" s="1"/>
  <c r="Z2744" i="7"/>
  <c r="AA2743" i="7" a="1"/>
  <c r="AA2743" i="7" s="1"/>
  <c r="Z2743" i="7"/>
  <c r="AA2742" i="7"/>
  <c r="AA2742" i="7" a="1"/>
  <c r="Z2742" i="7"/>
  <c r="AA2741" i="7"/>
  <c r="AA2741" i="7" a="1"/>
  <c r="Z2741" i="7"/>
  <c r="AA2740" i="7" a="1"/>
  <c r="AA2740" i="7" s="1"/>
  <c r="Z2740" i="7"/>
  <c r="AA2739" i="7" a="1"/>
  <c r="AA2739" i="7" s="1"/>
  <c r="Z2739" i="7"/>
  <c r="AA2738" i="7"/>
  <c r="AA2738" i="7" a="1"/>
  <c r="Z2738" i="7"/>
  <c r="AA2737" i="7"/>
  <c r="AA2737" i="7" a="1"/>
  <c r="Z2737" i="7"/>
  <c r="AA2736" i="7" a="1"/>
  <c r="AA2736" i="7" s="1"/>
  <c r="Z2736" i="7"/>
  <c r="AA2735" i="7" a="1"/>
  <c r="AA2735" i="7" s="1"/>
  <c r="Z2735" i="7"/>
  <c r="AA2734" i="7"/>
  <c r="AA2734" i="7" a="1"/>
  <c r="Z2734" i="7"/>
  <c r="AA2733" i="7"/>
  <c r="AA2733" i="7" a="1"/>
  <c r="Z2733" i="7"/>
  <c r="AA2732" i="7" a="1"/>
  <c r="AA2732" i="7" s="1"/>
  <c r="Z2732" i="7"/>
  <c r="AA2731" i="7" a="1"/>
  <c r="AA2731" i="7" s="1"/>
  <c r="Z2731" i="7"/>
  <c r="AA2730" i="7"/>
  <c r="AA2730" i="7" a="1"/>
  <c r="Z2730" i="7"/>
  <c r="AA2729" i="7"/>
  <c r="AA2729" i="7" a="1"/>
  <c r="Z2729" i="7"/>
  <c r="AA2728" i="7" a="1"/>
  <c r="AA2728" i="7" s="1"/>
  <c r="Z2728" i="7"/>
  <c r="AA2727" i="7" a="1"/>
  <c r="AA2727" i="7" s="1"/>
  <c r="Z2727" i="7"/>
  <c r="AA2726" i="7"/>
  <c r="AA2726" i="7" a="1"/>
  <c r="Z2726" i="7"/>
  <c r="AA2725" i="7"/>
  <c r="AA2725" i="7" a="1"/>
  <c r="Z2725" i="7"/>
  <c r="AA2724" i="7" a="1"/>
  <c r="AA2724" i="7" s="1"/>
  <c r="Z2724" i="7"/>
  <c r="AA2723" i="7" a="1"/>
  <c r="AA2723" i="7" s="1"/>
  <c r="Z2723" i="7"/>
  <c r="AA2722" i="7"/>
  <c r="AA2722" i="7" a="1"/>
  <c r="Z2722" i="7"/>
  <c r="AA2721" i="7"/>
  <c r="AA2721" i="7" a="1"/>
  <c r="Z2721" i="7"/>
  <c r="AA2720" i="7" a="1"/>
  <c r="AA2720" i="7" s="1"/>
  <c r="Z2720" i="7"/>
  <c r="AA2719" i="7" a="1"/>
  <c r="AA2719" i="7" s="1"/>
  <c r="Z2719" i="7"/>
  <c r="AA2718" i="7"/>
  <c r="AA2718" i="7" a="1"/>
  <c r="Z2718" i="7"/>
  <c r="AA2717" i="7"/>
  <c r="AA2717" i="7" a="1"/>
  <c r="Z2717" i="7"/>
  <c r="AA2716" i="7" a="1"/>
  <c r="AA2716" i="7" s="1"/>
  <c r="Z2716" i="7"/>
  <c r="AA2715" i="7" a="1"/>
  <c r="AA2715" i="7" s="1"/>
  <c r="Z2715" i="7"/>
  <c r="AA2714" i="7"/>
  <c r="AA2714" i="7" a="1"/>
  <c r="Z2714" i="7"/>
  <c r="AA2713" i="7"/>
  <c r="AA2713" i="7" a="1"/>
  <c r="Z2713" i="7"/>
  <c r="AA2712" i="7" a="1"/>
  <c r="AA2712" i="7" s="1"/>
  <c r="Z2712" i="7"/>
  <c r="AA2711" i="7" a="1"/>
  <c r="AA2711" i="7" s="1"/>
  <c r="Z2711" i="7"/>
  <c r="AA2710" i="7"/>
  <c r="AA2710" i="7" a="1"/>
  <c r="Z2710" i="7"/>
  <c r="AA2709" i="7"/>
  <c r="AA2709" i="7" a="1"/>
  <c r="Z2709" i="7"/>
  <c r="AA2708" i="7" a="1"/>
  <c r="AA2708" i="7" s="1"/>
  <c r="Z2708" i="7"/>
  <c r="AA2707" i="7" a="1"/>
  <c r="AA2707" i="7" s="1"/>
  <c r="Z2707" i="7"/>
  <c r="AA2706" i="7"/>
  <c r="AA2706" i="7" a="1"/>
  <c r="Z2706" i="7"/>
  <c r="AA2705" i="7"/>
  <c r="AA2705" i="7" a="1"/>
  <c r="Z2705" i="7"/>
  <c r="AA2704" i="7" a="1"/>
  <c r="AA2704" i="7" s="1"/>
  <c r="Z2704" i="7"/>
  <c r="AA2703" i="7" a="1"/>
  <c r="AA2703" i="7" s="1"/>
  <c r="Z2703" i="7"/>
  <c r="AA2702" i="7"/>
  <c r="AA2702" i="7" a="1"/>
  <c r="Z2702" i="7"/>
  <c r="AA2701" i="7"/>
  <c r="AA2701" i="7" a="1"/>
  <c r="Z2701" i="7"/>
  <c r="AA2700" i="7" a="1"/>
  <c r="AA2700" i="7" s="1"/>
  <c r="Z2700" i="7"/>
  <c r="AA2699" i="7" a="1"/>
  <c r="AA2699" i="7" s="1"/>
  <c r="Z2699" i="7"/>
  <c r="AA2698" i="7"/>
  <c r="AA2698" i="7" a="1"/>
  <c r="Z2698" i="7"/>
  <c r="AA2697" i="7"/>
  <c r="AA2697" i="7" a="1"/>
  <c r="Z2697" i="7"/>
  <c r="AA2696" i="7" a="1"/>
  <c r="AA2696" i="7" s="1"/>
  <c r="Z2696" i="7"/>
  <c r="AA2695" i="7" a="1"/>
  <c r="AA2695" i="7" s="1"/>
  <c r="Z2695" i="7"/>
  <c r="AA2694" i="7"/>
  <c r="AA2694" i="7" a="1"/>
  <c r="Z2694" i="7"/>
  <c r="AA2693" i="7"/>
  <c r="AA2693" i="7" a="1"/>
  <c r="Z2693" i="7"/>
  <c r="AA2692" i="7" a="1"/>
  <c r="AA2692" i="7" s="1"/>
  <c r="Z2692" i="7"/>
  <c r="AA2691" i="7" a="1"/>
  <c r="AA2691" i="7" s="1"/>
  <c r="Z2691" i="7"/>
  <c r="AA2690" i="7"/>
  <c r="AA2690" i="7" a="1"/>
  <c r="Z2690" i="7"/>
  <c r="AA2689" i="7"/>
  <c r="AA2689" i="7" a="1"/>
  <c r="Z2689" i="7"/>
  <c r="AA2688" i="7" a="1"/>
  <c r="AA2688" i="7" s="1"/>
  <c r="Z2688" i="7"/>
  <c r="AA2687" i="7" a="1"/>
  <c r="AA2687" i="7" s="1"/>
  <c r="Z2687" i="7"/>
  <c r="AA2686" i="7"/>
  <c r="AA2686" i="7" a="1"/>
  <c r="Z2686" i="7"/>
  <c r="AA2685" i="7"/>
  <c r="AA2685" i="7" a="1"/>
  <c r="Z2685" i="7"/>
  <c r="AA2684" i="7" a="1"/>
  <c r="AA2684" i="7" s="1"/>
  <c r="Z2684" i="7"/>
  <c r="AA2683" i="7" a="1"/>
  <c r="AA2683" i="7" s="1"/>
  <c r="Z2683" i="7"/>
  <c r="AA2682" i="7"/>
  <c r="AA2682" i="7" a="1"/>
  <c r="Z2682" i="7"/>
  <c r="AA2681" i="7"/>
  <c r="AA2681" i="7" a="1"/>
  <c r="Z2681" i="7"/>
  <c r="AA2680" i="7" a="1"/>
  <c r="AA2680" i="7" s="1"/>
  <c r="Z2680" i="7"/>
  <c r="AA2679" i="7" a="1"/>
  <c r="AA2679" i="7" s="1"/>
  <c r="Z2679" i="7"/>
  <c r="AA2678" i="7"/>
  <c r="AA2678" i="7" a="1"/>
  <c r="Z2678" i="7"/>
  <c r="AA2677" i="7"/>
  <c r="AA2677" i="7" a="1"/>
  <c r="Z2677" i="7"/>
  <c r="AA2676" i="7" a="1"/>
  <c r="AA2676" i="7" s="1"/>
  <c r="Z2676" i="7"/>
  <c r="AA2675" i="7" a="1"/>
  <c r="AA2675" i="7" s="1"/>
  <c r="Z2675" i="7"/>
  <c r="AA2674" i="7"/>
  <c r="AA2674" i="7" a="1"/>
  <c r="Z2674" i="7"/>
  <c r="AA2673" i="7"/>
  <c r="AA2673" i="7" a="1"/>
  <c r="Z2673" i="7"/>
  <c r="AA2672" i="7" a="1"/>
  <c r="AA2672" i="7" s="1"/>
  <c r="Z2672" i="7"/>
  <c r="AA2671" i="7" a="1"/>
  <c r="AA2671" i="7" s="1"/>
  <c r="Z2671" i="7"/>
  <c r="AA2670" i="7"/>
  <c r="AA2670" i="7" a="1"/>
  <c r="Z2670" i="7"/>
  <c r="AA2669" i="7"/>
  <c r="AA2669" i="7" a="1"/>
  <c r="Z2669" i="7"/>
  <c r="AA2668" i="7" a="1"/>
  <c r="AA2668" i="7" s="1"/>
  <c r="Z2668" i="7"/>
  <c r="AA2667" i="7" a="1"/>
  <c r="AA2667" i="7" s="1"/>
  <c r="Z2667" i="7"/>
  <c r="AA2666" i="7"/>
  <c r="AA2666" i="7" a="1"/>
  <c r="Z2666" i="7"/>
  <c r="AA2665" i="7"/>
  <c r="AA2665" i="7" a="1"/>
  <c r="Z2665" i="7"/>
  <c r="AA2664" i="7" a="1"/>
  <c r="AA2664" i="7" s="1"/>
  <c r="Z2664" i="7"/>
  <c r="AA2663" i="7" a="1"/>
  <c r="AA2663" i="7" s="1"/>
  <c r="Z2663" i="7"/>
  <c r="AA2662" i="7"/>
  <c r="AA2662" i="7" a="1"/>
  <c r="Z2662" i="7"/>
  <c r="AA2661" i="7"/>
  <c r="AA2661" i="7" a="1"/>
  <c r="Z2661" i="7"/>
  <c r="AA2660" i="7" a="1"/>
  <c r="AA2660" i="7" s="1"/>
  <c r="Z2660" i="7"/>
  <c r="AA2659" i="7" a="1"/>
  <c r="AA2659" i="7" s="1"/>
  <c r="Z2659" i="7"/>
  <c r="AA2658" i="7"/>
  <c r="AA2658" i="7" a="1"/>
  <c r="Z2658" i="7"/>
  <c r="AA2657" i="7"/>
  <c r="AA2657" i="7" a="1"/>
  <c r="Z2657" i="7"/>
  <c r="AA2656" i="7" a="1"/>
  <c r="AA2656" i="7" s="1"/>
  <c r="Z2656" i="7"/>
  <c r="AA2655" i="7" a="1"/>
  <c r="AA2655" i="7" s="1"/>
  <c r="Z2655" i="7"/>
  <c r="AA2654" i="7"/>
  <c r="AA2654" i="7" a="1"/>
  <c r="Z2654" i="7"/>
  <c r="AA2653" i="7"/>
  <c r="AA2653" i="7" a="1"/>
  <c r="Z2653" i="7"/>
  <c r="AA2652" i="7" a="1"/>
  <c r="AA2652" i="7" s="1"/>
  <c r="Z2652" i="7"/>
  <c r="AA2651" i="7" a="1"/>
  <c r="AA2651" i="7" s="1"/>
  <c r="Z2651" i="7"/>
  <c r="AA2650" i="7"/>
  <c r="AA2650" i="7" a="1"/>
  <c r="Z2650" i="7"/>
  <c r="AA2649" i="7"/>
  <c r="AA2649" i="7" a="1"/>
  <c r="Z2649" i="7"/>
  <c r="AA2648" i="7" a="1"/>
  <c r="AA2648" i="7" s="1"/>
  <c r="Z2648" i="7"/>
  <c r="AA2647" i="7" a="1"/>
  <c r="AA2647" i="7" s="1"/>
  <c r="Z2647" i="7"/>
  <c r="AA2646" i="7"/>
  <c r="AA2646" i="7" a="1"/>
  <c r="Z2646" i="7"/>
  <c r="AA2645" i="7"/>
  <c r="AA2645" i="7" a="1"/>
  <c r="Z2645" i="7"/>
  <c r="AA2644" i="7" a="1"/>
  <c r="AA2644" i="7" s="1"/>
  <c r="Z2644" i="7"/>
  <c r="AA2643" i="7" a="1"/>
  <c r="AA2643" i="7" s="1"/>
  <c r="Z2643" i="7"/>
  <c r="AA2642" i="7"/>
  <c r="AA2642" i="7" a="1"/>
  <c r="Z2642" i="7"/>
  <c r="AA2641" i="7"/>
  <c r="AA2641" i="7" a="1"/>
  <c r="Z2641" i="7"/>
  <c r="AA2640" i="7" a="1"/>
  <c r="AA2640" i="7" s="1"/>
  <c r="Z2640" i="7"/>
  <c r="AA2639" i="7" a="1"/>
  <c r="AA2639" i="7" s="1"/>
  <c r="Z2639" i="7"/>
  <c r="AA2638" i="7"/>
  <c r="AA2638" i="7" a="1"/>
  <c r="Z2638" i="7"/>
  <c r="AA2637" i="7"/>
  <c r="AA2637" i="7" a="1"/>
  <c r="Z2637" i="7"/>
  <c r="AA2636" i="7" a="1"/>
  <c r="AA2636" i="7" s="1"/>
  <c r="Z2636" i="7"/>
  <c r="AA2635" i="7" a="1"/>
  <c r="AA2635" i="7" s="1"/>
  <c r="Z2635" i="7"/>
  <c r="AA2634" i="7"/>
  <c r="AA2634" i="7" a="1"/>
  <c r="Z2634" i="7"/>
  <c r="AA2633" i="7"/>
  <c r="AA2633" i="7" a="1"/>
  <c r="Z2633" i="7"/>
  <c r="AA2632" i="7" a="1"/>
  <c r="AA2632" i="7" s="1"/>
  <c r="Z2632" i="7"/>
  <c r="AA2631" i="7" a="1"/>
  <c r="AA2631" i="7" s="1"/>
  <c r="Z2631" i="7"/>
  <c r="AA2630" i="7"/>
  <c r="AA2630" i="7" a="1"/>
  <c r="Z2630" i="7"/>
  <c r="AA2629" i="7"/>
  <c r="AA2629" i="7" a="1"/>
  <c r="Z2629" i="7"/>
  <c r="AA2628" i="7" a="1"/>
  <c r="AA2628" i="7" s="1"/>
  <c r="Z2628" i="7"/>
  <c r="AA2627" i="7" a="1"/>
  <c r="AA2627" i="7" s="1"/>
  <c r="Z2627" i="7"/>
  <c r="AA2626" i="7"/>
  <c r="AA2626" i="7" a="1"/>
  <c r="Z2626" i="7"/>
  <c r="AA2625" i="7"/>
  <c r="AA2625" i="7" a="1"/>
  <c r="Z2625" i="7"/>
  <c r="AA2624" i="7" a="1"/>
  <c r="AA2624" i="7" s="1"/>
  <c r="Z2624" i="7"/>
  <c r="AA2623" i="7" a="1"/>
  <c r="AA2623" i="7" s="1"/>
  <c r="Z2623" i="7"/>
  <c r="AA2622" i="7"/>
  <c r="AA2622" i="7" a="1"/>
  <c r="Z2622" i="7"/>
  <c r="AA2621" i="7"/>
  <c r="AA2621" i="7" a="1"/>
  <c r="Z2621" i="7"/>
  <c r="AA2620" i="7" a="1"/>
  <c r="AA2620" i="7" s="1"/>
  <c r="Z2620" i="7"/>
  <c r="AA2619" i="7" a="1"/>
  <c r="AA2619" i="7" s="1"/>
  <c r="Z2619" i="7"/>
  <c r="AA2618" i="7"/>
  <c r="AA2618" i="7" a="1"/>
  <c r="Z2618" i="7"/>
  <c r="AA2617" i="7"/>
  <c r="AA2617" i="7" a="1"/>
  <c r="Z2617" i="7"/>
  <c r="AA2616" i="7" a="1"/>
  <c r="AA2616" i="7" s="1"/>
  <c r="Z2616" i="7"/>
  <c r="AA2615" i="7" a="1"/>
  <c r="AA2615" i="7" s="1"/>
  <c r="Z2615" i="7"/>
  <c r="AA2614" i="7"/>
  <c r="AA2614" i="7" a="1"/>
  <c r="Z2614" i="7"/>
  <c r="AA2613" i="7"/>
  <c r="AA2613" i="7" a="1"/>
  <c r="Z2613" i="7"/>
  <c r="AA2612" i="7" a="1"/>
  <c r="AA2612" i="7" s="1"/>
  <c r="Z2612" i="7"/>
  <c r="AA2611" i="7" a="1"/>
  <c r="AA2611" i="7" s="1"/>
  <c r="Z2611" i="7"/>
  <c r="AA2610" i="7"/>
  <c r="AA2610" i="7" a="1"/>
  <c r="Z2610" i="7"/>
  <c r="AA2609" i="7"/>
  <c r="AA2609" i="7" a="1"/>
  <c r="Z2609" i="7"/>
  <c r="AA2608" i="7" a="1"/>
  <c r="AA2608" i="7" s="1"/>
  <c r="Z2608" i="7"/>
  <c r="AA2607" i="7" a="1"/>
  <c r="AA2607" i="7" s="1"/>
  <c r="Z2607" i="7"/>
  <c r="AA2606" i="7"/>
  <c r="AA2606" i="7" a="1"/>
  <c r="Z2606" i="7"/>
  <c r="AA2605" i="7"/>
  <c r="AA2605" i="7" a="1"/>
  <c r="Z2605" i="7"/>
  <c r="AA2604" i="7" a="1"/>
  <c r="AA2604" i="7" s="1"/>
  <c r="Z2604" i="7"/>
  <c r="AA2603" i="7" a="1"/>
  <c r="AA2603" i="7" s="1"/>
  <c r="Z2603" i="7"/>
  <c r="AA2602" i="7"/>
  <c r="AA2602" i="7" a="1"/>
  <c r="Z2602" i="7"/>
  <c r="AA2601" i="7"/>
  <c r="AA2601" i="7" a="1"/>
  <c r="Z2601" i="7"/>
  <c r="AA2600" i="7" a="1"/>
  <c r="AA2600" i="7" s="1"/>
  <c r="Z2600" i="7"/>
  <c r="AA2599" i="7" a="1"/>
  <c r="AA2599" i="7" s="1"/>
  <c r="Z2599" i="7"/>
  <c r="AA2598" i="7" a="1"/>
  <c r="AA2598" i="7" s="1"/>
  <c r="Z2598" i="7"/>
  <c r="AA2597" i="7"/>
  <c r="AA2597" i="7" a="1"/>
  <c r="Z2597" i="7"/>
  <c r="AA2596" i="7" a="1"/>
  <c r="AA2596" i="7" s="1"/>
  <c r="Z2596" i="7"/>
  <c r="AA2595" i="7" a="1"/>
  <c r="AA2595" i="7" s="1"/>
  <c r="Z2595" i="7"/>
  <c r="AA2594" i="7" a="1"/>
  <c r="AA2594" i="7" s="1"/>
  <c r="Z2594" i="7"/>
  <c r="AA2593" i="7"/>
  <c r="AA2593" i="7" a="1"/>
  <c r="Z2593" i="7"/>
  <c r="AA2592" i="7" a="1"/>
  <c r="AA2592" i="7" s="1"/>
  <c r="Z2592" i="7"/>
  <c r="AA2591" i="7" a="1"/>
  <c r="AA2591" i="7" s="1"/>
  <c r="Z2591" i="7"/>
  <c r="AA2590" i="7" a="1"/>
  <c r="AA2590" i="7" s="1"/>
  <c r="Z2590" i="7"/>
  <c r="AA2589" i="7"/>
  <c r="AA2589" i="7" a="1"/>
  <c r="Z2589" i="7"/>
  <c r="AA2588" i="7" a="1"/>
  <c r="AA2588" i="7" s="1"/>
  <c r="Z2588" i="7"/>
  <c r="AA2587" i="7" a="1"/>
  <c r="AA2587" i="7" s="1"/>
  <c r="Z2587" i="7"/>
  <c r="AA2586" i="7" a="1"/>
  <c r="AA2586" i="7" s="1"/>
  <c r="Z2586" i="7"/>
  <c r="AA2585" i="7"/>
  <c r="AA2585" i="7" a="1"/>
  <c r="Z2585" i="7"/>
  <c r="AA2584" i="7" a="1"/>
  <c r="AA2584" i="7" s="1"/>
  <c r="Z2584" i="7"/>
  <c r="AA2583" i="7" a="1"/>
  <c r="AA2583" i="7" s="1"/>
  <c r="Z2583" i="7"/>
  <c r="AA2582" i="7" a="1"/>
  <c r="AA2582" i="7" s="1"/>
  <c r="Z2582" i="7"/>
  <c r="AA2581" i="7"/>
  <c r="AA2581" i="7" a="1"/>
  <c r="Z2581" i="7"/>
  <c r="AA2580" i="7" a="1"/>
  <c r="AA2580" i="7" s="1"/>
  <c r="Z2580" i="7"/>
  <c r="AA2579" i="7" a="1"/>
  <c r="AA2579" i="7" s="1"/>
  <c r="Z2579" i="7"/>
  <c r="AA2578" i="7" a="1"/>
  <c r="AA2578" i="7" s="1"/>
  <c r="Z2578" i="7"/>
  <c r="AA2577" i="7"/>
  <c r="AA2577" i="7" a="1"/>
  <c r="Z2577" i="7"/>
  <c r="AA2576" i="7" a="1"/>
  <c r="AA2576" i="7" s="1"/>
  <c r="Z2576" i="7"/>
  <c r="AA2575" i="7" a="1"/>
  <c r="AA2575" i="7" s="1"/>
  <c r="Z2575" i="7"/>
  <c r="AA2574" i="7" a="1"/>
  <c r="AA2574" i="7" s="1"/>
  <c r="Z2574" i="7"/>
  <c r="AA2573" i="7"/>
  <c r="AA2573" i="7" a="1"/>
  <c r="Z2573" i="7"/>
  <c r="AA2572" i="7" a="1"/>
  <c r="AA2572" i="7" s="1"/>
  <c r="Z2572" i="7"/>
  <c r="AA2571" i="7" a="1"/>
  <c r="AA2571" i="7" s="1"/>
  <c r="Z2571" i="7"/>
  <c r="AA2570" i="7" a="1"/>
  <c r="AA2570" i="7" s="1"/>
  <c r="Z2570" i="7"/>
  <c r="AA2569" i="7"/>
  <c r="AA2569" i="7" a="1"/>
  <c r="Z2569" i="7"/>
  <c r="AA2568" i="7" a="1"/>
  <c r="AA2568" i="7" s="1"/>
  <c r="Z2568" i="7"/>
  <c r="AA2567" i="7" a="1"/>
  <c r="AA2567" i="7" s="1"/>
  <c r="Z2567" i="7"/>
  <c r="AA2566" i="7" a="1"/>
  <c r="AA2566" i="7" s="1"/>
  <c r="Z2566" i="7"/>
  <c r="AA2565" i="7"/>
  <c r="AA2565" i="7" a="1"/>
  <c r="Z2565" i="7"/>
  <c r="AA2564" i="7" a="1"/>
  <c r="AA2564" i="7" s="1"/>
  <c r="Z2564" i="7"/>
  <c r="AA2563" i="7" a="1"/>
  <c r="AA2563" i="7" s="1"/>
  <c r="Z2563" i="7"/>
  <c r="AA2562" i="7" a="1"/>
  <c r="AA2562" i="7" s="1"/>
  <c r="Z2562" i="7"/>
  <c r="AA2561" i="7"/>
  <c r="AA2561" i="7" a="1"/>
  <c r="Z2561" i="7"/>
  <c r="AA2560" i="7" a="1"/>
  <c r="AA2560" i="7" s="1"/>
  <c r="Z2560" i="7"/>
  <c r="AA2559" i="7" a="1"/>
  <c r="AA2559" i="7" s="1"/>
  <c r="Z2559" i="7"/>
  <c r="AA2558" i="7" a="1"/>
  <c r="AA2558" i="7" s="1"/>
  <c r="Z2558" i="7"/>
  <c r="AA2557" i="7"/>
  <c r="AA2557" i="7" a="1"/>
  <c r="Z2557" i="7"/>
  <c r="AA2556" i="7" a="1"/>
  <c r="AA2556" i="7" s="1"/>
  <c r="Z2556" i="7"/>
  <c r="AA2555" i="7" a="1"/>
  <c r="AA2555" i="7" s="1"/>
  <c r="Z2555" i="7"/>
  <c r="AA2554" i="7" a="1"/>
  <c r="AA2554" i="7" s="1"/>
  <c r="Z2554" i="7"/>
  <c r="AA2553" i="7"/>
  <c r="AA2553" i="7" a="1"/>
  <c r="Z2553" i="7"/>
  <c r="AA2552" i="7" a="1"/>
  <c r="AA2552" i="7" s="1"/>
  <c r="Z2552" i="7"/>
  <c r="AA2551" i="7" a="1"/>
  <c r="AA2551" i="7" s="1"/>
  <c r="Z2551" i="7"/>
  <c r="AA2550" i="7" a="1"/>
  <c r="AA2550" i="7" s="1"/>
  <c r="Z2550" i="7"/>
  <c r="AA2549" i="7"/>
  <c r="AA2549" i="7" a="1"/>
  <c r="Z2549" i="7"/>
  <c r="AA2548" i="7" a="1"/>
  <c r="AA2548" i="7" s="1"/>
  <c r="Z2548" i="7"/>
  <c r="AA2547" i="7" a="1"/>
  <c r="AA2547" i="7" s="1"/>
  <c r="Z2547" i="7"/>
  <c r="AA2546" i="7" a="1"/>
  <c r="AA2546" i="7" s="1"/>
  <c r="Z2546" i="7"/>
  <c r="AA2545" i="7"/>
  <c r="AA2545" i="7" a="1"/>
  <c r="Z2545" i="7"/>
  <c r="AA2544" i="7" a="1"/>
  <c r="AA2544" i="7" s="1"/>
  <c r="Z2544" i="7"/>
  <c r="AA2543" i="7" a="1"/>
  <c r="AA2543" i="7" s="1"/>
  <c r="Z2543" i="7"/>
  <c r="AA2542" i="7" a="1"/>
  <c r="AA2542" i="7" s="1"/>
  <c r="Z2542" i="7"/>
  <c r="AA2541" i="7"/>
  <c r="AA2541" i="7" a="1"/>
  <c r="Z2541" i="7"/>
  <c r="AA2540" i="7" a="1"/>
  <c r="AA2540" i="7" s="1"/>
  <c r="Z2540" i="7"/>
  <c r="AA2539" i="7" a="1"/>
  <c r="AA2539" i="7" s="1"/>
  <c r="Z2539" i="7"/>
  <c r="AA2538" i="7" a="1"/>
  <c r="AA2538" i="7" s="1"/>
  <c r="Z2538" i="7"/>
  <c r="AA2537" i="7"/>
  <c r="AA2537" i="7" a="1"/>
  <c r="Z2537" i="7"/>
  <c r="AA2536" i="7" a="1"/>
  <c r="AA2536" i="7" s="1"/>
  <c r="Z2536" i="7"/>
  <c r="AA2535" i="7" a="1"/>
  <c r="AA2535" i="7" s="1"/>
  <c r="Z2535" i="7"/>
  <c r="AA2534" i="7" a="1"/>
  <c r="AA2534" i="7" s="1"/>
  <c r="Z2534" i="7"/>
  <c r="AA2533" i="7"/>
  <c r="AA2533" i="7" a="1"/>
  <c r="Z2533" i="7"/>
  <c r="AA2532" i="7" a="1"/>
  <c r="AA2532" i="7" s="1"/>
  <c r="Z2532" i="7"/>
  <c r="AA2531" i="7" a="1"/>
  <c r="AA2531" i="7" s="1"/>
  <c r="Z2531" i="7"/>
  <c r="AA2530" i="7" a="1"/>
  <c r="AA2530" i="7" s="1"/>
  <c r="Z2530" i="7"/>
  <c r="AA2529" i="7"/>
  <c r="AA2529" i="7" a="1"/>
  <c r="Z2529" i="7"/>
  <c r="AA2528" i="7" a="1"/>
  <c r="AA2528" i="7" s="1"/>
  <c r="Z2528" i="7"/>
  <c r="AA2527" i="7" a="1"/>
  <c r="AA2527" i="7" s="1"/>
  <c r="Z2527" i="7"/>
  <c r="AA2526" i="7" a="1"/>
  <c r="AA2526" i="7" s="1"/>
  <c r="Z2526" i="7"/>
  <c r="AA2525" i="7"/>
  <c r="AA2525" i="7" a="1"/>
  <c r="Z2525" i="7"/>
  <c r="AA2524" i="7" a="1"/>
  <c r="AA2524" i="7" s="1"/>
  <c r="Z2524" i="7"/>
  <c r="AA2523" i="7" a="1"/>
  <c r="AA2523" i="7" s="1"/>
  <c r="Z2523" i="7"/>
  <c r="AA2522" i="7" a="1"/>
  <c r="AA2522" i="7" s="1"/>
  <c r="Z2522" i="7"/>
  <c r="AA2521" i="7"/>
  <c r="AA2521" i="7" a="1"/>
  <c r="Z2521" i="7"/>
  <c r="AA2520" i="7" a="1"/>
  <c r="AA2520" i="7" s="1"/>
  <c r="Z2520" i="7"/>
  <c r="AA2519" i="7" a="1"/>
  <c r="AA2519" i="7" s="1"/>
  <c r="Z2519" i="7"/>
  <c r="AA2518" i="7" a="1"/>
  <c r="AA2518" i="7" s="1"/>
  <c r="Z2518" i="7"/>
  <c r="AA2517" i="7"/>
  <c r="AA2517" i="7" a="1"/>
  <c r="Z2517" i="7"/>
  <c r="AA2516" i="7" a="1"/>
  <c r="AA2516" i="7" s="1"/>
  <c r="Z2516" i="7"/>
  <c r="AA2515" i="7" a="1"/>
  <c r="AA2515" i="7" s="1"/>
  <c r="Z2515" i="7"/>
  <c r="AA2514" i="7" a="1"/>
  <c r="AA2514" i="7" s="1"/>
  <c r="Z2514" i="7"/>
  <c r="AA2513" i="7"/>
  <c r="AA2513" i="7" a="1"/>
  <c r="Z2513" i="7"/>
  <c r="AA2512" i="7" a="1"/>
  <c r="AA2512" i="7" s="1"/>
  <c r="Z2512" i="7"/>
  <c r="AA2511" i="7" a="1"/>
  <c r="AA2511" i="7" s="1"/>
  <c r="Z2511" i="7"/>
  <c r="AA2510" i="7" a="1"/>
  <c r="AA2510" i="7" s="1"/>
  <c r="Z2510" i="7"/>
  <c r="AA2509" i="7"/>
  <c r="AA2509" i="7" a="1"/>
  <c r="Z2509" i="7"/>
  <c r="AA2508" i="7" a="1"/>
  <c r="AA2508" i="7" s="1"/>
  <c r="Z2508" i="7"/>
  <c r="AA2507" i="7" a="1"/>
  <c r="AA2507" i="7" s="1"/>
  <c r="Z2507" i="7"/>
  <c r="AA2506" i="7" a="1"/>
  <c r="AA2506" i="7" s="1"/>
  <c r="Z2506" i="7"/>
  <c r="AA2505" i="7"/>
  <c r="AA2505" i="7" a="1"/>
  <c r="Z2505" i="7"/>
  <c r="AA2504" i="7" a="1"/>
  <c r="AA2504" i="7" s="1"/>
  <c r="Z2504" i="7"/>
  <c r="AA2503" i="7" a="1"/>
  <c r="AA2503" i="7" s="1"/>
  <c r="Z2503" i="7"/>
  <c r="AA2502" i="7" a="1"/>
  <c r="AA2502" i="7" s="1"/>
  <c r="Z2502" i="7"/>
  <c r="AA2501" i="7"/>
  <c r="AA2501" i="7" a="1"/>
  <c r="Z2501" i="7"/>
  <c r="AA2500" i="7" a="1"/>
  <c r="AA2500" i="7" s="1"/>
  <c r="Z2500" i="7"/>
  <c r="AA2499" i="7" a="1"/>
  <c r="AA2499" i="7" s="1"/>
  <c r="Z2499" i="7"/>
  <c r="AA2498" i="7"/>
  <c r="AA2498" i="7" a="1"/>
  <c r="Z2498" i="7"/>
  <c r="AA2497" i="7" a="1"/>
  <c r="AA2497" i="7" s="1"/>
  <c r="Z2497" i="7"/>
  <c r="AA2496" i="7" a="1"/>
  <c r="AA2496" i="7" s="1"/>
  <c r="Z2496" i="7"/>
  <c r="AA2495" i="7" a="1"/>
  <c r="AA2495" i="7" s="1"/>
  <c r="Z2495" i="7"/>
  <c r="AA2494" i="7"/>
  <c r="AA2494" i="7" a="1"/>
  <c r="Z2494" i="7"/>
  <c r="AA2493" i="7"/>
  <c r="AA2493" i="7" a="1"/>
  <c r="Z2493" i="7"/>
  <c r="AA2492" i="7" a="1"/>
  <c r="AA2492" i="7" s="1"/>
  <c r="Z2492" i="7"/>
  <c r="AA2491" i="7" a="1"/>
  <c r="AA2491" i="7" s="1"/>
  <c r="Z2491" i="7"/>
  <c r="AA2490" i="7"/>
  <c r="AA2490" i="7" a="1"/>
  <c r="Z2490" i="7"/>
  <c r="AA2489" i="7" a="1"/>
  <c r="AA2489" i="7" s="1"/>
  <c r="Z2489" i="7"/>
  <c r="AA2488" i="7" a="1"/>
  <c r="AA2488" i="7" s="1"/>
  <c r="Z2488" i="7"/>
  <c r="AA2487" i="7" a="1"/>
  <c r="AA2487" i="7" s="1"/>
  <c r="Z2487" i="7"/>
  <c r="AA2486" i="7"/>
  <c r="AA2486" i="7" a="1"/>
  <c r="Z2486" i="7"/>
  <c r="AA2485" i="7"/>
  <c r="AA2485" i="7" a="1"/>
  <c r="Z2485" i="7"/>
  <c r="AA2484" i="7" a="1"/>
  <c r="AA2484" i="7" s="1"/>
  <c r="Z2484" i="7"/>
  <c r="AA2483" i="7" a="1"/>
  <c r="AA2483" i="7" s="1"/>
  <c r="Z2483" i="7"/>
  <c r="AA2482" i="7"/>
  <c r="AA2482" i="7" a="1"/>
  <c r="Z2482" i="7"/>
  <c r="AA2481" i="7" a="1"/>
  <c r="AA2481" i="7" s="1"/>
  <c r="Z2481" i="7"/>
  <c r="AA2480" i="7" a="1"/>
  <c r="AA2480" i="7" s="1"/>
  <c r="Z2480" i="7"/>
  <c r="AA2479" i="7" a="1"/>
  <c r="AA2479" i="7" s="1"/>
  <c r="Z2479" i="7"/>
  <c r="AA2478" i="7"/>
  <c r="AA2478" i="7" a="1"/>
  <c r="Z2478" i="7"/>
  <c r="AA2477" i="7"/>
  <c r="AA2477" i="7" a="1"/>
  <c r="Z2477" i="7"/>
  <c r="AA2476" i="7" a="1"/>
  <c r="AA2476" i="7" s="1"/>
  <c r="Z2476" i="7"/>
  <c r="AA2475" i="7" a="1"/>
  <c r="AA2475" i="7" s="1"/>
  <c r="Z2475" i="7"/>
  <c r="AA2474" i="7"/>
  <c r="AA2474" i="7" a="1"/>
  <c r="Z2474" i="7"/>
  <c r="AA2473" i="7" a="1"/>
  <c r="AA2473" i="7" s="1"/>
  <c r="Z2473" i="7"/>
  <c r="AA2472" i="7" a="1"/>
  <c r="AA2472" i="7" s="1"/>
  <c r="Z2472" i="7"/>
  <c r="AA2471" i="7" a="1"/>
  <c r="AA2471" i="7" s="1"/>
  <c r="Z2471" i="7"/>
  <c r="AA2470" i="7"/>
  <c r="AA2470" i="7" a="1"/>
  <c r="Z2470" i="7"/>
  <c r="AA2469" i="7"/>
  <c r="AA2469" i="7" a="1"/>
  <c r="Z2469" i="7"/>
  <c r="AA2468" i="7" a="1"/>
  <c r="AA2468" i="7" s="1"/>
  <c r="Z2468" i="7"/>
  <c r="AA2467" i="7" a="1"/>
  <c r="AA2467" i="7" s="1"/>
  <c r="Z2467" i="7"/>
  <c r="AA2466" i="7"/>
  <c r="AA2466" i="7" a="1"/>
  <c r="Z2466" i="7"/>
  <c r="AA2465" i="7" a="1"/>
  <c r="AA2465" i="7" s="1"/>
  <c r="Z2465" i="7"/>
  <c r="AA2464" i="7" a="1"/>
  <c r="AA2464" i="7" s="1"/>
  <c r="Z2464" i="7"/>
  <c r="AA2463" i="7" a="1"/>
  <c r="AA2463" i="7" s="1"/>
  <c r="Z2463" i="7"/>
  <c r="AA2462" i="7"/>
  <c r="AA2462" i="7" a="1"/>
  <c r="Z2462" i="7"/>
  <c r="AA2461" i="7"/>
  <c r="AA2461" i="7" a="1"/>
  <c r="Z2461" i="7"/>
  <c r="AA2460" i="7" a="1"/>
  <c r="AA2460" i="7" s="1"/>
  <c r="Z2460" i="7"/>
  <c r="AA2459" i="7" a="1"/>
  <c r="AA2459" i="7" s="1"/>
  <c r="Z2459" i="7"/>
  <c r="AA2458" i="7"/>
  <c r="AA2458" i="7" a="1"/>
  <c r="Z2458" i="7"/>
  <c r="AA2457" i="7" a="1"/>
  <c r="AA2457" i="7" s="1"/>
  <c r="Z2457" i="7"/>
  <c r="AA2456" i="7" a="1"/>
  <c r="AA2456" i="7" s="1"/>
  <c r="Z2456" i="7"/>
  <c r="AA2455" i="7" a="1"/>
  <c r="AA2455" i="7" s="1"/>
  <c r="Z2455" i="7"/>
  <c r="AA2454" i="7"/>
  <c r="AA2454" i="7" a="1"/>
  <c r="Z2454" i="7"/>
  <c r="AA2453" i="7"/>
  <c r="AA2453" i="7" a="1"/>
  <c r="Z2453" i="7"/>
  <c r="AA2452" i="7" a="1"/>
  <c r="AA2452" i="7" s="1"/>
  <c r="Z2452" i="7"/>
  <c r="AA2451" i="7" a="1"/>
  <c r="AA2451" i="7" s="1"/>
  <c r="Z2451" i="7"/>
  <c r="AA2450" i="7"/>
  <c r="AA2450" i="7" a="1"/>
  <c r="Z2450" i="7"/>
  <c r="AA2449" i="7" a="1"/>
  <c r="AA2449" i="7" s="1"/>
  <c r="Z2449" i="7"/>
  <c r="AA2448" i="7" a="1"/>
  <c r="AA2448" i="7" s="1"/>
  <c r="Z2448" i="7"/>
  <c r="AA2447" i="7" a="1"/>
  <c r="AA2447" i="7" s="1"/>
  <c r="Z2447" i="7"/>
  <c r="AA2446" i="7"/>
  <c r="AA2446" i="7" a="1"/>
  <c r="Z2446" i="7"/>
  <c r="AA2445" i="7"/>
  <c r="AA2445" i="7" a="1"/>
  <c r="Z2445" i="7"/>
  <c r="AA2444" i="7" a="1"/>
  <c r="AA2444" i="7" s="1"/>
  <c r="Z2444" i="7"/>
  <c r="AA2443" i="7" a="1"/>
  <c r="AA2443" i="7" s="1"/>
  <c r="Z2443" i="7"/>
  <c r="AA2442" i="7"/>
  <c r="AA2442" i="7" a="1"/>
  <c r="Z2442" i="7"/>
  <c r="AA2441" i="7" a="1"/>
  <c r="AA2441" i="7" s="1"/>
  <c r="Z2441" i="7"/>
  <c r="AA2440" i="7" a="1"/>
  <c r="AA2440" i="7" s="1"/>
  <c r="Z2440" i="7"/>
  <c r="AA2439" i="7" a="1"/>
  <c r="AA2439" i="7" s="1"/>
  <c r="Z2439" i="7"/>
  <c r="AA2438" i="7"/>
  <c r="AA2438" i="7" a="1"/>
  <c r="Z2438" i="7"/>
  <c r="AA2437" i="7" a="1"/>
  <c r="AA2437" i="7" s="1"/>
  <c r="Z2437" i="7"/>
  <c r="AA2436" i="7"/>
  <c r="AA2436" i="7" a="1"/>
  <c r="Z2436" i="7"/>
  <c r="AA2435" i="7" a="1"/>
  <c r="AA2435" i="7" s="1"/>
  <c r="Z2435" i="7"/>
  <c r="AA2434" i="7"/>
  <c r="AA2434" i="7" a="1"/>
  <c r="Z2434" i="7"/>
  <c r="AA2433" i="7"/>
  <c r="AA2433" i="7" a="1"/>
  <c r="Z2433" i="7"/>
  <c r="AA2432" i="7"/>
  <c r="AA2432" i="7" a="1"/>
  <c r="Z2432" i="7"/>
  <c r="AA2431" i="7" a="1"/>
  <c r="AA2431" i="7" s="1"/>
  <c r="Z2431" i="7"/>
  <c r="AA2430" i="7"/>
  <c r="AA2430" i="7" a="1"/>
  <c r="Z2430" i="7"/>
  <c r="AA2429" i="7"/>
  <c r="AA2429" i="7" a="1"/>
  <c r="Z2429" i="7"/>
  <c r="AA2428" i="7" a="1"/>
  <c r="AA2428" i="7" s="1"/>
  <c r="Z2428" i="7"/>
  <c r="AA2427" i="7" a="1"/>
  <c r="AA2427" i="7" s="1"/>
  <c r="Z2427" i="7"/>
  <c r="AA2426" i="7"/>
  <c r="AA2426" i="7" a="1"/>
  <c r="Z2426" i="7"/>
  <c r="AA2425" i="7" a="1"/>
  <c r="AA2425" i="7" s="1"/>
  <c r="Z2425" i="7"/>
  <c r="AA2424" i="7" a="1"/>
  <c r="AA2424" i="7" s="1"/>
  <c r="Z2424" i="7"/>
  <c r="AA2423" i="7" a="1"/>
  <c r="AA2423" i="7" s="1"/>
  <c r="Z2423" i="7"/>
  <c r="AA2422" i="7"/>
  <c r="AA2422" i="7" a="1"/>
  <c r="Z2422" i="7"/>
  <c r="AA2421" i="7" a="1"/>
  <c r="AA2421" i="7" s="1"/>
  <c r="Z2421" i="7"/>
  <c r="AA2420" i="7"/>
  <c r="AA2420" i="7" a="1"/>
  <c r="Z2420" i="7"/>
  <c r="AA2419" i="7" a="1"/>
  <c r="AA2419" i="7" s="1"/>
  <c r="Z2419" i="7"/>
  <c r="AA2418" i="7"/>
  <c r="AA2418" i="7" a="1"/>
  <c r="Z2418" i="7"/>
  <c r="AA2417" i="7"/>
  <c r="AA2417" i="7" a="1"/>
  <c r="Z2417" i="7"/>
  <c r="AA2416" i="7"/>
  <c r="AA2416" i="7" a="1"/>
  <c r="Z2416" i="7"/>
  <c r="AA2415" i="7" a="1"/>
  <c r="AA2415" i="7" s="1"/>
  <c r="Z2415" i="7"/>
  <c r="AA2414" i="7"/>
  <c r="AA2414" i="7" a="1"/>
  <c r="Z2414" i="7"/>
  <c r="AA2413" i="7"/>
  <c r="AA2413" i="7" a="1"/>
  <c r="Z2413" i="7"/>
  <c r="AA2412" i="7" a="1"/>
  <c r="AA2412" i="7" s="1"/>
  <c r="Z2412" i="7"/>
  <c r="AA2411" i="7" a="1"/>
  <c r="AA2411" i="7" s="1"/>
  <c r="Z2411" i="7"/>
  <c r="AA2410" i="7"/>
  <c r="AA2410" i="7" a="1"/>
  <c r="Z2410" i="7"/>
  <c r="AA2409" i="7" a="1"/>
  <c r="AA2409" i="7" s="1"/>
  <c r="Z2409" i="7"/>
  <c r="AA2408" i="7" a="1"/>
  <c r="AA2408" i="7" s="1"/>
  <c r="Z2408" i="7"/>
  <c r="AA2407" i="7" a="1"/>
  <c r="AA2407" i="7" s="1"/>
  <c r="Z2407" i="7"/>
  <c r="AA2406" i="7"/>
  <c r="AA2406" i="7" a="1"/>
  <c r="Z2406" i="7"/>
  <c r="AA2405" i="7" a="1"/>
  <c r="AA2405" i="7" s="1"/>
  <c r="Z2405" i="7"/>
  <c r="AA2404" i="7"/>
  <c r="AA2404" i="7" a="1"/>
  <c r="Z2404" i="7"/>
  <c r="AA2403" i="7" a="1"/>
  <c r="AA2403" i="7" s="1"/>
  <c r="Z2403" i="7"/>
  <c r="AA2402" i="7"/>
  <c r="AA2402" i="7" a="1"/>
  <c r="Z2402" i="7"/>
  <c r="AA2401" i="7"/>
  <c r="AA2401" i="7" a="1"/>
  <c r="Z2401" i="7"/>
  <c r="AA2400" i="7"/>
  <c r="AA2400" i="7" a="1"/>
  <c r="Z2400" i="7"/>
  <c r="AA2399" i="7" a="1"/>
  <c r="AA2399" i="7" s="1"/>
  <c r="Z2399" i="7"/>
  <c r="AA2398" i="7"/>
  <c r="AA2398" i="7" a="1"/>
  <c r="Z2398" i="7"/>
  <c r="AA2397" i="7"/>
  <c r="AA2397" i="7" a="1"/>
  <c r="Z2397" i="7"/>
  <c r="AA2396" i="7" a="1"/>
  <c r="AA2396" i="7" s="1"/>
  <c r="Z2396" i="7"/>
  <c r="AA2395" i="7" a="1"/>
  <c r="AA2395" i="7" s="1"/>
  <c r="Z2395" i="7"/>
  <c r="AA2394" i="7"/>
  <c r="AA2394" i="7" a="1"/>
  <c r="Z2394" i="7"/>
  <c r="AA2393" i="7" a="1"/>
  <c r="AA2393" i="7" s="1"/>
  <c r="Z2393" i="7"/>
  <c r="AA2392" i="7" a="1"/>
  <c r="AA2392" i="7" s="1"/>
  <c r="Z2392" i="7"/>
  <c r="AA2391" i="7" a="1"/>
  <c r="AA2391" i="7" s="1"/>
  <c r="Z2391" i="7"/>
  <c r="AA2390" i="7"/>
  <c r="AA2390" i="7" a="1"/>
  <c r="Z2390" i="7"/>
  <c r="AA2389" i="7" a="1"/>
  <c r="AA2389" i="7" s="1"/>
  <c r="Z2389" i="7"/>
  <c r="AA2388" i="7"/>
  <c r="AA2388" i="7" a="1"/>
  <c r="Z2388" i="7"/>
  <c r="AA2387" i="7" a="1"/>
  <c r="AA2387" i="7" s="1"/>
  <c r="Z2387" i="7"/>
  <c r="AA2386" i="7"/>
  <c r="AA2386" i="7" a="1"/>
  <c r="Z2386" i="7"/>
  <c r="AA2385" i="7"/>
  <c r="AA2385" i="7" a="1"/>
  <c r="Z2385" i="7"/>
  <c r="AA2384" i="7"/>
  <c r="AA2384" i="7" a="1"/>
  <c r="Z2384" i="7"/>
  <c r="AA2383" i="7" a="1"/>
  <c r="AA2383" i="7" s="1"/>
  <c r="Z2383" i="7"/>
  <c r="AA2382" i="7"/>
  <c r="AA2382" i="7" a="1"/>
  <c r="Z2382" i="7"/>
  <c r="AA2381" i="7"/>
  <c r="AA2381" i="7" a="1"/>
  <c r="Z2381" i="7"/>
  <c r="AA2380" i="7" a="1"/>
  <c r="AA2380" i="7" s="1"/>
  <c r="Z2380" i="7"/>
  <c r="AA2379" i="7" a="1"/>
  <c r="AA2379" i="7" s="1"/>
  <c r="Z2379" i="7"/>
  <c r="AA2378" i="7"/>
  <c r="AA2378" i="7" a="1"/>
  <c r="Z2378" i="7"/>
  <c r="AA2377" i="7" a="1"/>
  <c r="AA2377" i="7" s="1"/>
  <c r="Z2377" i="7"/>
  <c r="AA2376" i="7" a="1"/>
  <c r="AA2376" i="7" s="1"/>
  <c r="Z2376" i="7"/>
  <c r="AA2375" i="7" a="1"/>
  <c r="AA2375" i="7" s="1"/>
  <c r="Z2375" i="7"/>
  <c r="AA2374" i="7"/>
  <c r="AA2374" i="7" a="1"/>
  <c r="Z2374" i="7"/>
  <c r="AA2373" i="7" a="1"/>
  <c r="AA2373" i="7" s="1"/>
  <c r="Z2373" i="7"/>
  <c r="AA2372" i="7"/>
  <c r="AA2372" i="7" a="1"/>
  <c r="Z2372" i="7"/>
  <c r="AA2371" i="7" a="1"/>
  <c r="AA2371" i="7" s="1"/>
  <c r="Z2371" i="7"/>
  <c r="AA2370" i="7"/>
  <c r="AA2370" i="7" a="1"/>
  <c r="Z2370" i="7"/>
  <c r="AA2369" i="7"/>
  <c r="AA2369" i="7" a="1"/>
  <c r="Z2369" i="7"/>
  <c r="AA2368" i="7"/>
  <c r="AA2368" i="7" a="1"/>
  <c r="Z2368" i="7"/>
  <c r="AA2367" i="7" a="1"/>
  <c r="AA2367" i="7" s="1"/>
  <c r="Z2367" i="7"/>
  <c r="AA2366" i="7"/>
  <c r="AA2366" i="7" a="1"/>
  <c r="Z2366" i="7"/>
  <c r="AA2365" i="7"/>
  <c r="AA2365" i="7" a="1"/>
  <c r="Z2365" i="7"/>
  <c r="AA2364" i="7" a="1"/>
  <c r="AA2364" i="7" s="1"/>
  <c r="Z2364" i="7"/>
  <c r="AA2363" i="7" a="1"/>
  <c r="AA2363" i="7" s="1"/>
  <c r="Z2363" i="7"/>
  <c r="AA2362" i="7"/>
  <c r="AA2362" i="7" a="1"/>
  <c r="Z2362" i="7"/>
  <c r="AA2361" i="7" a="1"/>
  <c r="AA2361" i="7" s="1"/>
  <c r="Z2361" i="7"/>
  <c r="AA2360" i="7" a="1"/>
  <c r="AA2360" i="7" s="1"/>
  <c r="Z2360" i="7"/>
  <c r="AA2359" i="7" a="1"/>
  <c r="AA2359" i="7" s="1"/>
  <c r="Z2359" i="7"/>
  <c r="AA2358" i="7"/>
  <c r="AA2358" i="7" a="1"/>
  <c r="Z2358" i="7"/>
  <c r="AA2357" i="7" a="1"/>
  <c r="AA2357" i="7" s="1"/>
  <c r="Z2357" i="7"/>
  <c r="AA2356" i="7"/>
  <c r="AA2356" i="7" a="1"/>
  <c r="Z2356" i="7"/>
  <c r="AA2355" i="7" a="1"/>
  <c r="AA2355" i="7" s="1"/>
  <c r="Z2355" i="7"/>
  <c r="AA2354" i="7"/>
  <c r="AA2354" i="7" a="1"/>
  <c r="Z2354" i="7"/>
  <c r="AA2353" i="7"/>
  <c r="AA2353" i="7" a="1"/>
  <c r="Z2353" i="7"/>
  <c r="AA2352" i="7"/>
  <c r="AA2352" i="7" a="1"/>
  <c r="Z2352" i="7"/>
  <c r="AA2351" i="7" a="1"/>
  <c r="AA2351" i="7" s="1"/>
  <c r="Z2351" i="7"/>
  <c r="AA2350" i="7"/>
  <c r="AA2350" i="7" a="1"/>
  <c r="Z2350" i="7"/>
  <c r="AA2349" i="7"/>
  <c r="AA2349" i="7" a="1"/>
  <c r="Z2349" i="7"/>
  <c r="AA2348" i="7" a="1"/>
  <c r="AA2348" i="7" s="1"/>
  <c r="Z2348" i="7"/>
  <c r="AA2347" i="7" a="1"/>
  <c r="AA2347" i="7" s="1"/>
  <c r="Z2347" i="7"/>
  <c r="AA2346" i="7"/>
  <c r="AA2346" i="7" a="1"/>
  <c r="Z2346" i="7"/>
  <c r="AA2345" i="7" a="1"/>
  <c r="AA2345" i="7" s="1"/>
  <c r="Z2345" i="7"/>
  <c r="AA2344" i="7" a="1"/>
  <c r="AA2344" i="7" s="1"/>
  <c r="Z2344" i="7"/>
  <c r="AA2343" i="7" a="1"/>
  <c r="AA2343" i="7" s="1"/>
  <c r="Z2343" i="7"/>
  <c r="AA2342" i="7"/>
  <c r="AA2342" i="7" a="1"/>
  <c r="Z2342" i="7"/>
  <c r="AA2341" i="7" a="1"/>
  <c r="AA2341" i="7" s="1"/>
  <c r="Z2341" i="7"/>
  <c r="AA2340" i="7"/>
  <c r="AA2340" i="7" a="1"/>
  <c r="Z2340" i="7"/>
  <c r="AA2339" i="7" a="1"/>
  <c r="AA2339" i="7" s="1"/>
  <c r="Z2339" i="7"/>
  <c r="AA2338" i="7"/>
  <c r="AA2338" i="7" a="1"/>
  <c r="Z2338" i="7"/>
  <c r="AA2337" i="7"/>
  <c r="AA2337" i="7" a="1"/>
  <c r="Z2337" i="7"/>
  <c r="AA2336" i="7"/>
  <c r="AA2336" i="7" a="1"/>
  <c r="Z2336" i="7"/>
  <c r="AA2335" i="7" a="1"/>
  <c r="AA2335" i="7" s="1"/>
  <c r="Z2335" i="7"/>
  <c r="AA2334" i="7"/>
  <c r="AA2334" i="7" a="1"/>
  <c r="Z2334" i="7"/>
  <c r="AA2333" i="7"/>
  <c r="AA2333" i="7" a="1"/>
  <c r="Z2333" i="7"/>
  <c r="AA2332" i="7" a="1"/>
  <c r="AA2332" i="7" s="1"/>
  <c r="Z2332" i="7"/>
  <c r="AA2331" i="7" a="1"/>
  <c r="AA2331" i="7" s="1"/>
  <c r="Z2331" i="7"/>
  <c r="AA2330" i="7"/>
  <c r="AA2330" i="7" a="1"/>
  <c r="Z2330" i="7"/>
  <c r="AA2329" i="7" a="1"/>
  <c r="AA2329" i="7" s="1"/>
  <c r="Z2329" i="7"/>
  <c r="AA2328" i="7" a="1"/>
  <c r="AA2328" i="7" s="1"/>
  <c r="Z2328" i="7"/>
  <c r="AA2327" i="7" a="1"/>
  <c r="AA2327" i="7" s="1"/>
  <c r="Z2327" i="7"/>
  <c r="AA2326" i="7"/>
  <c r="AA2326" i="7" a="1"/>
  <c r="Z2326" i="7"/>
  <c r="AA2325" i="7" a="1"/>
  <c r="AA2325" i="7" s="1"/>
  <c r="Z2325" i="7"/>
  <c r="AA2324" i="7"/>
  <c r="AA2324" i="7" a="1"/>
  <c r="Z2324" i="7"/>
  <c r="AA2323" i="7" a="1"/>
  <c r="AA2323" i="7" s="1"/>
  <c r="Z2323" i="7"/>
  <c r="AA2322" i="7"/>
  <c r="AA2322" i="7" a="1"/>
  <c r="Z2322" i="7"/>
  <c r="AA2321" i="7"/>
  <c r="AA2321" i="7" a="1"/>
  <c r="Z2321" i="7"/>
  <c r="AA2320" i="7"/>
  <c r="AA2320" i="7" a="1"/>
  <c r="Z2320" i="7"/>
  <c r="AA2319" i="7" a="1"/>
  <c r="AA2319" i="7" s="1"/>
  <c r="Z2319" i="7"/>
  <c r="AA2318" i="7"/>
  <c r="AA2318" i="7" a="1"/>
  <c r="Z2318" i="7"/>
  <c r="AA2317" i="7"/>
  <c r="AA2317" i="7" a="1"/>
  <c r="Z2317" i="7"/>
  <c r="AA2316" i="7" a="1"/>
  <c r="AA2316" i="7" s="1"/>
  <c r="Z2316" i="7"/>
  <c r="AA2315" i="7" a="1"/>
  <c r="AA2315" i="7" s="1"/>
  <c r="Z2315" i="7"/>
  <c r="AA2314" i="7"/>
  <c r="AA2314" i="7" a="1"/>
  <c r="Z2314" i="7"/>
  <c r="AA2313" i="7" a="1"/>
  <c r="AA2313" i="7" s="1"/>
  <c r="Z2313" i="7"/>
  <c r="AA2312" i="7" a="1"/>
  <c r="AA2312" i="7" s="1"/>
  <c r="Z2312" i="7"/>
  <c r="AA2311" i="7" a="1"/>
  <c r="AA2311" i="7" s="1"/>
  <c r="Z2311" i="7"/>
  <c r="AA2310" i="7"/>
  <c r="AA2310" i="7" a="1"/>
  <c r="Z2310" i="7"/>
  <c r="AA2309" i="7" a="1"/>
  <c r="AA2309" i="7" s="1"/>
  <c r="Z2309" i="7"/>
  <c r="AA2308" i="7"/>
  <c r="AA2308" i="7" a="1"/>
  <c r="Z2308" i="7"/>
  <c r="AA2307" i="7" a="1"/>
  <c r="AA2307" i="7" s="1"/>
  <c r="Z2307" i="7"/>
  <c r="AA2306" i="7"/>
  <c r="AA2306" i="7" a="1"/>
  <c r="Z2306" i="7"/>
  <c r="AA2305" i="7"/>
  <c r="AA2305" i="7" a="1"/>
  <c r="Z2305" i="7"/>
  <c r="AA2304" i="7"/>
  <c r="AA2304" i="7" a="1"/>
  <c r="Z2304" i="7"/>
  <c r="AA2303" i="7" a="1"/>
  <c r="AA2303" i="7" s="1"/>
  <c r="Z2303" i="7"/>
  <c r="AA2302" i="7"/>
  <c r="AA2302" i="7" a="1"/>
  <c r="Z2302" i="7"/>
  <c r="AA2301" i="7"/>
  <c r="AA2301" i="7" a="1"/>
  <c r="Z2301" i="7"/>
  <c r="AA2300" i="7" a="1"/>
  <c r="AA2300" i="7" s="1"/>
  <c r="Z2300" i="7"/>
  <c r="AA2299" i="7" a="1"/>
  <c r="AA2299" i="7" s="1"/>
  <c r="Z2299" i="7"/>
  <c r="AA2298" i="7"/>
  <c r="AA2298" i="7" a="1"/>
  <c r="Z2298" i="7"/>
  <c r="AA2297" i="7" a="1"/>
  <c r="AA2297" i="7" s="1"/>
  <c r="Z2297" i="7"/>
  <c r="AA2296" i="7" a="1"/>
  <c r="AA2296" i="7" s="1"/>
  <c r="Z2296" i="7"/>
  <c r="AA2295" i="7" a="1"/>
  <c r="AA2295" i="7" s="1"/>
  <c r="Z2295" i="7"/>
  <c r="AA2294" i="7"/>
  <c r="AA2294" i="7" a="1"/>
  <c r="Z2294" i="7"/>
  <c r="AA2293" i="7" a="1"/>
  <c r="AA2293" i="7" s="1"/>
  <c r="Z2293" i="7"/>
  <c r="AA2292" i="7"/>
  <c r="AA2292" i="7" a="1"/>
  <c r="Z2292" i="7"/>
  <c r="AA2291" i="7" a="1"/>
  <c r="AA2291" i="7" s="1"/>
  <c r="Z2291" i="7"/>
  <c r="AA2290" i="7"/>
  <c r="AA2290" i="7" a="1"/>
  <c r="Z2290" i="7"/>
  <c r="AA2289" i="7"/>
  <c r="AA2289" i="7" a="1"/>
  <c r="Z2289" i="7"/>
  <c r="AA2288" i="7"/>
  <c r="AA2288" i="7" a="1"/>
  <c r="Z2288" i="7"/>
  <c r="AA2287" i="7" a="1"/>
  <c r="AA2287" i="7" s="1"/>
  <c r="Z2287" i="7"/>
  <c r="AA2286" i="7"/>
  <c r="AA2286" i="7" a="1"/>
  <c r="Z2286" i="7"/>
  <c r="AA2285" i="7"/>
  <c r="AA2285" i="7" a="1"/>
  <c r="Z2285" i="7"/>
  <c r="AA2284" i="7" a="1"/>
  <c r="AA2284" i="7" s="1"/>
  <c r="Z2284" i="7"/>
  <c r="AA2283" i="7" a="1"/>
  <c r="AA2283" i="7" s="1"/>
  <c r="Z2283" i="7"/>
  <c r="AA2282" i="7"/>
  <c r="AA2282" i="7" a="1"/>
  <c r="Z2282" i="7"/>
  <c r="AA2281" i="7" a="1"/>
  <c r="AA2281" i="7" s="1"/>
  <c r="Z2281" i="7"/>
  <c r="AA2280" i="7" a="1"/>
  <c r="AA2280" i="7" s="1"/>
  <c r="Z2280" i="7"/>
  <c r="AA2279" i="7" a="1"/>
  <c r="AA2279" i="7" s="1"/>
  <c r="Z2279" i="7"/>
  <c r="AA2278" i="7"/>
  <c r="AA2278" i="7" a="1"/>
  <c r="Z2278" i="7"/>
  <c r="AA2277" i="7" a="1"/>
  <c r="AA2277" i="7" s="1"/>
  <c r="Z2277" i="7"/>
  <c r="AA2276" i="7"/>
  <c r="AA2276" i="7" a="1"/>
  <c r="Z2276" i="7"/>
  <c r="AA2275" i="7" a="1"/>
  <c r="AA2275" i="7" s="1"/>
  <c r="Z2275" i="7"/>
  <c r="AA2274" i="7"/>
  <c r="AA2274" i="7" a="1"/>
  <c r="Z2274" i="7"/>
  <c r="AA2273" i="7"/>
  <c r="AA2273" i="7" a="1"/>
  <c r="Z2273" i="7"/>
  <c r="AA2272" i="7"/>
  <c r="AA2272" i="7" a="1"/>
  <c r="Z2272" i="7"/>
  <c r="AA2271" i="7" a="1"/>
  <c r="AA2271" i="7" s="1"/>
  <c r="Z2271" i="7"/>
  <c r="AA2270" i="7"/>
  <c r="AA2270" i="7" a="1"/>
  <c r="Z2270" i="7"/>
  <c r="AA2269" i="7"/>
  <c r="AA2269" i="7" a="1"/>
  <c r="Z2269" i="7"/>
  <c r="AA2268" i="7" a="1"/>
  <c r="AA2268" i="7" s="1"/>
  <c r="Z2268" i="7"/>
  <c r="AA2267" i="7" a="1"/>
  <c r="AA2267" i="7" s="1"/>
  <c r="Z2267" i="7"/>
  <c r="AA2266" i="7"/>
  <c r="AA2266" i="7" a="1"/>
  <c r="Z2266" i="7"/>
  <c r="AA2265" i="7" a="1"/>
  <c r="AA2265" i="7" s="1"/>
  <c r="Z2265" i="7"/>
  <c r="AA2264" i="7" a="1"/>
  <c r="AA2264" i="7" s="1"/>
  <c r="Z2264" i="7"/>
  <c r="AA2263" i="7" a="1"/>
  <c r="AA2263" i="7" s="1"/>
  <c r="Z2263" i="7"/>
  <c r="AA2262" i="7"/>
  <c r="AA2262" i="7" a="1"/>
  <c r="Z2262" i="7"/>
  <c r="AA2261" i="7" a="1"/>
  <c r="AA2261" i="7" s="1"/>
  <c r="Z2261" i="7"/>
  <c r="AA2260" i="7"/>
  <c r="AA2260" i="7" a="1"/>
  <c r="Z2260" i="7"/>
  <c r="AA2259" i="7" a="1"/>
  <c r="AA2259" i="7" s="1"/>
  <c r="Z2259" i="7"/>
  <c r="AA2258" i="7"/>
  <c r="AA2258" i="7" a="1"/>
  <c r="Z2258" i="7"/>
  <c r="AA2257" i="7"/>
  <c r="AA2257" i="7" a="1"/>
  <c r="Z2257" i="7"/>
  <c r="AA2256" i="7"/>
  <c r="AA2256" i="7" a="1"/>
  <c r="Z2256" i="7"/>
  <c r="AA2255" i="7" a="1"/>
  <c r="AA2255" i="7" s="1"/>
  <c r="Z2255" i="7"/>
  <c r="AA2254" i="7"/>
  <c r="AA2254" i="7" a="1"/>
  <c r="Z2254" i="7"/>
  <c r="AA2253" i="7"/>
  <c r="AA2253" i="7" a="1"/>
  <c r="Z2253" i="7"/>
  <c r="AA2252" i="7" a="1"/>
  <c r="AA2252" i="7" s="1"/>
  <c r="Z2252" i="7"/>
  <c r="AA2251" i="7" a="1"/>
  <c r="AA2251" i="7" s="1"/>
  <c r="Z2251" i="7"/>
  <c r="AA2250" i="7"/>
  <c r="AA2250" i="7" a="1"/>
  <c r="Z2250" i="7"/>
  <c r="AA2249" i="7" a="1"/>
  <c r="AA2249" i="7" s="1"/>
  <c r="Z2249" i="7"/>
  <c r="AA2248" i="7" a="1"/>
  <c r="AA2248" i="7" s="1"/>
  <c r="Z2248" i="7"/>
  <c r="AA2247" i="7" a="1"/>
  <c r="AA2247" i="7" s="1"/>
  <c r="Z2247" i="7"/>
  <c r="AA2246" i="7"/>
  <c r="AA2246" i="7" a="1"/>
  <c r="Z2246" i="7"/>
  <c r="AA2245" i="7" a="1"/>
  <c r="AA2245" i="7" s="1"/>
  <c r="Z2245" i="7"/>
  <c r="AA2244" i="7"/>
  <c r="AA2244" i="7" a="1"/>
  <c r="Z2244" i="7"/>
  <c r="AA2243" i="7"/>
  <c r="AA2243" i="7" a="1"/>
  <c r="Z2243" i="7"/>
  <c r="AA2242" i="7" a="1"/>
  <c r="AA2242" i="7" s="1"/>
  <c r="Z2242" i="7"/>
  <c r="AA2241" i="7" a="1"/>
  <c r="AA2241" i="7" s="1"/>
  <c r="Z2241" i="7"/>
  <c r="AA2240" i="7"/>
  <c r="AA2240" i="7" a="1"/>
  <c r="Z2240" i="7"/>
  <c r="AA2239" i="7"/>
  <c r="AA2239" i="7" a="1"/>
  <c r="Z2239" i="7"/>
  <c r="AA2238" i="7" a="1"/>
  <c r="AA2238" i="7" s="1"/>
  <c r="Z2238" i="7"/>
  <c r="AA2237" i="7" a="1"/>
  <c r="AA2237" i="7" s="1"/>
  <c r="Z2237" i="7"/>
  <c r="AA2236" i="7"/>
  <c r="AA2236" i="7" a="1"/>
  <c r="Z2236" i="7"/>
  <c r="AA2235" i="7"/>
  <c r="AA2235" i="7" a="1"/>
  <c r="Z2235" i="7"/>
  <c r="AA2234" i="7" a="1"/>
  <c r="AA2234" i="7" s="1"/>
  <c r="Z2234" i="7"/>
  <c r="AA2233" i="7" a="1"/>
  <c r="AA2233" i="7" s="1"/>
  <c r="Z2233" i="7"/>
  <c r="AA2232" i="7"/>
  <c r="AA2232" i="7" a="1"/>
  <c r="Z2232" i="7"/>
  <c r="AA2231" i="7"/>
  <c r="AA2231" i="7" a="1"/>
  <c r="Z2231" i="7"/>
  <c r="AA2230" i="7" a="1"/>
  <c r="AA2230" i="7" s="1"/>
  <c r="Z2230" i="7"/>
  <c r="AA2229" i="7" a="1"/>
  <c r="AA2229" i="7" s="1"/>
  <c r="Z2229" i="7"/>
  <c r="AA2228" i="7"/>
  <c r="AA2228" i="7" a="1"/>
  <c r="Z2228" i="7"/>
  <c r="AA2227" i="7"/>
  <c r="AA2227" i="7" a="1"/>
  <c r="Z2227" i="7"/>
  <c r="AA2226" i="7" a="1"/>
  <c r="AA2226" i="7" s="1"/>
  <c r="Z2226" i="7"/>
  <c r="AA2225" i="7" a="1"/>
  <c r="AA2225" i="7" s="1"/>
  <c r="Z2225" i="7"/>
  <c r="AA2224" i="7"/>
  <c r="AA2224" i="7" a="1"/>
  <c r="Z2224" i="7"/>
  <c r="AA2223" i="7"/>
  <c r="AA2223" i="7" a="1"/>
  <c r="Z2223" i="7"/>
  <c r="AA2222" i="7" a="1"/>
  <c r="AA2222" i="7" s="1"/>
  <c r="Z2222" i="7"/>
  <c r="AA2221" i="7" a="1"/>
  <c r="AA2221" i="7" s="1"/>
  <c r="Z2221" i="7"/>
  <c r="AA2220" i="7"/>
  <c r="AA2220" i="7" a="1"/>
  <c r="Z2220" i="7"/>
  <c r="AA2219" i="7"/>
  <c r="AA2219" i="7" a="1"/>
  <c r="Z2219" i="7"/>
  <c r="AA2218" i="7" a="1"/>
  <c r="AA2218" i="7" s="1"/>
  <c r="Z2218" i="7"/>
  <c r="AA2217" i="7" a="1"/>
  <c r="AA2217" i="7" s="1"/>
  <c r="Z2217" i="7"/>
  <c r="AA2216" i="7"/>
  <c r="AA2216" i="7" a="1"/>
  <c r="Z2216" i="7"/>
  <c r="AA2215" i="7"/>
  <c r="AA2215" i="7" a="1"/>
  <c r="Z2215" i="7"/>
  <c r="AA2214" i="7" a="1"/>
  <c r="AA2214" i="7" s="1"/>
  <c r="Z2214" i="7"/>
  <c r="AA2213" i="7" a="1"/>
  <c r="AA2213" i="7" s="1"/>
  <c r="Z2213" i="7"/>
  <c r="AA2212" i="7"/>
  <c r="AA2212" i="7" a="1"/>
  <c r="Z2212" i="7"/>
  <c r="AA2211" i="7"/>
  <c r="AA2211" i="7" a="1"/>
  <c r="Z2211" i="7"/>
  <c r="AA2210" i="7" a="1"/>
  <c r="AA2210" i="7" s="1"/>
  <c r="Z2210" i="7"/>
  <c r="AA2209" i="7" a="1"/>
  <c r="AA2209" i="7" s="1"/>
  <c r="Z2209" i="7"/>
  <c r="AA2208" i="7"/>
  <c r="AA2208" i="7" a="1"/>
  <c r="Z2208" i="7"/>
  <c r="AA2207" i="7"/>
  <c r="AA2207" i="7" a="1"/>
  <c r="Z2207" i="7"/>
  <c r="AA2206" i="7" a="1"/>
  <c r="AA2206" i="7" s="1"/>
  <c r="Z2206" i="7"/>
  <c r="AA2205" i="7" a="1"/>
  <c r="AA2205" i="7" s="1"/>
  <c r="Z2205" i="7"/>
  <c r="AA2204" i="7"/>
  <c r="AA2204" i="7" a="1"/>
  <c r="Z2204" i="7"/>
  <c r="AA2203" i="7"/>
  <c r="AA2203" i="7" a="1"/>
  <c r="Z2203" i="7"/>
  <c r="AA2202" i="7" a="1"/>
  <c r="AA2202" i="7" s="1"/>
  <c r="Z2202" i="7"/>
  <c r="AA2201" i="7" a="1"/>
  <c r="AA2201" i="7" s="1"/>
  <c r="Z2201" i="7"/>
  <c r="AA2200" i="7"/>
  <c r="AA2200" i="7" a="1"/>
  <c r="Z2200" i="7"/>
  <c r="AA2199" i="7"/>
  <c r="AA2199" i="7" a="1"/>
  <c r="Z2199" i="7"/>
  <c r="AA2198" i="7" a="1"/>
  <c r="AA2198" i="7" s="1"/>
  <c r="Z2198" i="7"/>
  <c r="AA2197" i="7" a="1"/>
  <c r="AA2197" i="7" s="1"/>
  <c r="Z2197" i="7"/>
  <c r="AA2196" i="7"/>
  <c r="AA2196" i="7" a="1"/>
  <c r="Z2196" i="7"/>
  <c r="AA2195" i="7"/>
  <c r="AA2195" i="7" a="1"/>
  <c r="Z2195" i="7"/>
  <c r="AA2194" i="7" a="1"/>
  <c r="AA2194" i="7" s="1"/>
  <c r="Z2194" i="7"/>
  <c r="AA2193" i="7" a="1"/>
  <c r="AA2193" i="7" s="1"/>
  <c r="Z2193" i="7"/>
  <c r="AA2192" i="7"/>
  <c r="AA2192" i="7" a="1"/>
  <c r="Z2192" i="7"/>
  <c r="AA2191" i="7"/>
  <c r="AA2191" i="7" a="1"/>
  <c r="Z2191" i="7"/>
  <c r="AA2190" i="7" a="1"/>
  <c r="AA2190" i="7" s="1"/>
  <c r="Z2190" i="7"/>
  <c r="AA2189" i="7" a="1"/>
  <c r="AA2189" i="7" s="1"/>
  <c r="Z2189" i="7"/>
  <c r="AA2188" i="7"/>
  <c r="AA2188" i="7" a="1"/>
  <c r="Z2188" i="7"/>
  <c r="AA2187" i="7"/>
  <c r="AA2187" i="7" a="1"/>
  <c r="Z2187" i="7"/>
  <c r="AA2186" i="7" a="1"/>
  <c r="AA2186" i="7" s="1"/>
  <c r="Z2186" i="7"/>
  <c r="AA2185" i="7" a="1"/>
  <c r="AA2185" i="7" s="1"/>
  <c r="Z2185" i="7"/>
  <c r="AA2184" i="7"/>
  <c r="AA2184" i="7" a="1"/>
  <c r="Z2184" i="7"/>
  <c r="AA2183" i="7"/>
  <c r="AA2183" i="7" a="1"/>
  <c r="Z2183" i="7"/>
  <c r="AA2182" i="7" a="1"/>
  <c r="AA2182" i="7" s="1"/>
  <c r="Z2182" i="7"/>
  <c r="AA2181" i="7" a="1"/>
  <c r="AA2181" i="7" s="1"/>
  <c r="Z2181" i="7"/>
  <c r="AA2180" i="7"/>
  <c r="AA2180" i="7" a="1"/>
  <c r="Z2180" i="7"/>
  <c r="AA2179" i="7"/>
  <c r="AA2179" i="7" a="1"/>
  <c r="Z2179" i="7"/>
  <c r="AA2178" i="7" a="1"/>
  <c r="AA2178" i="7" s="1"/>
  <c r="Z2178" i="7"/>
  <c r="AA2177" i="7" a="1"/>
  <c r="AA2177" i="7" s="1"/>
  <c r="Z2177" i="7"/>
  <c r="AA2176" i="7"/>
  <c r="AA2176" i="7" a="1"/>
  <c r="Z2176" i="7"/>
  <c r="AA2175" i="7"/>
  <c r="AA2175" i="7" a="1"/>
  <c r="Z2175" i="7"/>
  <c r="AA2174" i="7" a="1"/>
  <c r="AA2174" i="7" s="1"/>
  <c r="Z2174" i="7"/>
  <c r="AA2173" i="7" a="1"/>
  <c r="AA2173" i="7" s="1"/>
  <c r="Z2173" i="7"/>
  <c r="AA2172" i="7"/>
  <c r="AA2172" i="7" a="1"/>
  <c r="Z2172" i="7"/>
  <c r="AA2171" i="7"/>
  <c r="AA2171" i="7" a="1"/>
  <c r="Z2171" i="7"/>
  <c r="AA2170" i="7" a="1"/>
  <c r="AA2170" i="7" s="1"/>
  <c r="Z2170" i="7"/>
  <c r="AA2169" i="7" a="1"/>
  <c r="AA2169" i="7" s="1"/>
  <c r="Z2169" i="7"/>
  <c r="AA2168" i="7"/>
  <c r="AA2168" i="7" a="1"/>
  <c r="Z2168" i="7"/>
  <c r="AA2167" i="7"/>
  <c r="AA2167" i="7" a="1"/>
  <c r="Z2167" i="7"/>
  <c r="AA2166" i="7" a="1"/>
  <c r="AA2166" i="7" s="1"/>
  <c r="Z2166" i="7"/>
  <c r="AA2165" i="7" a="1"/>
  <c r="AA2165" i="7" s="1"/>
  <c r="Z2165" i="7"/>
  <c r="AA2164" i="7"/>
  <c r="AA2164" i="7" a="1"/>
  <c r="Z2164" i="7"/>
  <c r="AA2163" i="7"/>
  <c r="AA2163" i="7" a="1"/>
  <c r="Z2163" i="7"/>
  <c r="AA2162" i="7" a="1"/>
  <c r="AA2162" i="7" s="1"/>
  <c r="Z2162" i="7"/>
  <c r="AA2161" i="7" a="1"/>
  <c r="AA2161" i="7" s="1"/>
  <c r="Z2161" i="7"/>
  <c r="AA2160" i="7"/>
  <c r="AA2160" i="7" a="1"/>
  <c r="Z2160" i="7"/>
  <c r="AA2159" i="7"/>
  <c r="AA2159" i="7" a="1"/>
  <c r="Z2159" i="7"/>
  <c r="AA2158" i="7" a="1"/>
  <c r="AA2158" i="7" s="1"/>
  <c r="Z2158" i="7"/>
  <c r="AA2157" i="7" a="1"/>
  <c r="AA2157" i="7" s="1"/>
  <c r="Z2157" i="7"/>
  <c r="AA2156" i="7"/>
  <c r="AA2156" i="7" a="1"/>
  <c r="Z2156" i="7"/>
  <c r="AA2155" i="7"/>
  <c r="AA2155" i="7" a="1"/>
  <c r="Z2155" i="7"/>
  <c r="AA2154" i="7" a="1"/>
  <c r="AA2154" i="7" s="1"/>
  <c r="Z2154" i="7"/>
  <c r="AA2153" i="7" a="1"/>
  <c r="AA2153" i="7" s="1"/>
  <c r="Z2153" i="7"/>
  <c r="AA2152" i="7"/>
  <c r="AA2152" i="7" a="1"/>
  <c r="Z2152" i="7"/>
  <c r="AA2151" i="7"/>
  <c r="AA2151" i="7" a="1"/>
  <c r="Z2151" i="7"/>
  <c r="AA2150" i="7" a="1"/>
  <c r="AA2150" i="7" s="1"/>
  <c r="Z2150" i="7"/>
  <c r="AA2149" i="7" a="1"/>
  <c r="AA2149" i="7" s="1"/>
  <c r="Z2149" i="7"/>
  <c r="AA2148" i="7"/>
  <c r="AA2148" i="7" a="1"/>
  <c r="Z2148" i="7"/>
  <c r="AA2147" i="7"/>
  <c r="AA2147" i="7" a="1"/>
  <c r="Z2147" i="7"/>
  <c r="AA2146" i="7" a="1"/>
  <c r="AA2146" i="7" s="1"/>
  <c r="Z2146" i="7"/>
  <c r="AA2145" i="7" a="1"/>
  <c r="AA2145" i="7" s="1"/>
  <c r="Z2145" i="7"/>
  <c r="AA2144" i="7"/>
  <c r="AA2144" i="7" a="1"/>
  <c r="Z2144" i="7"/>
  <c r="AA2143" i="7"/>
  <c r="AA2143" i="7" a="1"/>
  <c r="Z2143" i="7"/>
  <c r="AA2142" i="7" a="1"/>
  <c r="AA2142" i="7" s="1"/>
  <c r="Z2142" i="7"/>
  <c r="AA2141" i="7" a="1"/>
  <c r="AA2141" i="7" s="1"/>
  <c r="Z2141" i="7"/>
  <c r="AA2140" i="7"/>
  <c r="AA2140" i="7" a="1"/>
  <c r="Z2140" i="7"/>
  <c r="AA2139" i="7"/>
  <c r="AA2139" i="7" a="1"/>
  <c r="Z2139" i="7"/>
  <c r="AA2138" i="7" a="1"/>
  <c r="AA2138" i="7" s="1"/>
  <c r="Z2138" i="7"/>
  <c r="AA2137" i="7" a="1"/>
  <c r="AA2137" i="7" s="1"/>
  <c r="Z2137" i="7"/>
  <c r="AA2136" i="7"/>
  <c r="AA2136" i="7" a="1"/>
  <c r="Z2136" i="7"/>
  <c r="AA2135" i="7"/>
  <c r="AA2135" i="7" a="1"/>
  <c r="Z2135" i="7"/>
  <c r="AA2134" i="7" a="1"/>
  <c r="AA2134" i="7" s="1"/>
  <c r="Z2134" i="7"/>
  <c r="AA2133" i="7" a="1"/>
  <c r="AA2133" i="7" s="1"/>
  <c r="Z2133" i="7"/>
  <c r="AA2132" i="7"/>
  <c r="AA2132" i="7" a="1"/>
  <c r="Z2132" i="7"/>
  <c r="AA2131" i="7"/>
  <c r="AA2131" i="7" a="1"/>
  <c r="Z2131" i="7"/>
  <c r="AA2130" i="7" a="1"/>
  <c r="AA2130" i="7" s="1"/>
  <c r="Z2130" i="7"/>
  <c r="AA2129" i="7" a="1"/>
  <c r="AA2129" i="7" s="1"/>
  <c r="Z2129" i="7"/>
  <c r="AA2128" i="7"/>
  <c r="AA2128" i="7" a="1"/>
  <c r="Z2128" i="7"/>
  <c r="AA2127" i="7"/>
  <c r="AA2127" i="7" a="1"/>
  <c r="Z2127" i="7"/>
  <c r="AA2126" i="7" a="1"/>
  <c r="AA2126" i="7" s="1"/>
  <c r="Z2126" i="7"/>
  <c r="AA2125" i="7" a="1"/>
  <c r="AA2125" i="7" s="1"/>
  <c r="Z2125" i="7"/>
  <c r="AA2124" i="7"/>
  <c r="AA2124" i="7" a="1"/>
  <c r="Z2124" i="7"/>
  <c r="AA2123" i="7"/>
  <c r="AA2123" i="7" a="1"/>
  <c r="Z2123" i="7"/>
  <c r="AA2122" i="7" a="1"/>
  <c r="AA2122" i="7" s="1"/>
  <c r="Z2122" i="7"/>
  <c r="AA2121" i="7" a="1"/>
  <c r="AA2121" i="7" s="1"/>
  <c r="Z2121" i="7"/>
  <c r="AA2120" i="7"/>
  <c r="AA2120" i="7" a="1"/>
  <c r="Z2120" i="7"/>
  <c r="AA2119" i="7"/>
  <c r="AA2119" i="7" a="1"/>
  <c r="Z2119" i="7"/>
  <c r="AA2118" i="7" a="1"/>
  <c r="AA2118" i="7" s="1"/>
  <c r="Z2118" i="7"/>
  <c r="AA2117" i="7" a="1"/>
  <c r="AA2117" i="7" s="1"/>
  <c r="Z2117" i="7"/>
  <c r="AA2116" i="7"/>
  <c r="AA2116" i="7" a="1"/>
  <c r="Z2116" i="7"/>
  <c r="AA2115" i="7"/>
  <c r="AA2115" i="7" a="1"/>
  <c r="Z2115" i="7"/>
  <c r="AA2114" i="7" a="1"/>
  <c r="AA2114" i="7" s="1"/>
  <c r="Z2114" i="7"/>
  <c r="AA2113" i="7" a="1"/>
  <c r="AA2113" i="7" s="1"/>
  <c r="Z2113" i="7"/>
  <c r="AA2112" i="7"/>
  <c r="AA2112" i="7" a="1"/>
  <c r="Z2112" i="7"/>
  <c r="AA2111" i="7"/>
  <c r="AA2111" i="7" a="1"/>
  <c r="Z2111" i="7"/>
  <c r="AA2110" i="7" a="1"/>
  <c r="AA2110" i="7" s="1"/>
  <c r="Z2110" i="7"/>
  <c r="AA2109" i="7" a="1"/>
  <c r="AA2109" i="7" s="1"/>
  <c r="Z2109" i="7"/>
  <c r="AA2108" i="7"/>
  <c r="AA2108" i="7" a="1"/>
  <c r="Z2108" i="7"/>
  <c r="AA2107" i="7"/>
  <c r="AA2107" i="7" a="1"/>
  <c r="Z2107" i="7"/>
  <c r="AA2106" i="7" a="1"/>
  <c r="AA2106" i="7" s="1"/>
  <c r="Z2106" i="7"/>
  <c r="AA2105" i="7" a="1"/>
  <c r="AA2105" i="7" s="1"/>
  <c r="Z2105" i="7"/>
  <c r="AA2104" i="7"/>
  <c r="AA2104" i="7" a="1"/>
  <c r="Z2104" i="7"/>
  <c r="AA2103" i="7"/>
  <c r="AA2103" i="7" a="1"/>
  <c r="Z2103" i="7"/>
  <c r="AA2102" i="7" a="1"/>
  <c r="AA2102" i="7" s="1"/>
  <c r="Z2102" i="7"/>
  <c r="AA2101" i="7" a="1"/>
  <c r="AA2101" i="7" s="1"/>
  <c r="Z2101" i="7"/>
  <c r="AA2100" i="7"/>
  <c r="AA2100" i="7" a="1"/>
  <c r="Z2100" i="7"/>
  <c r="AA2099" i="7"/>
  <c r="AA2099" i="7" a="1"/>
  <c r="Z2099" i="7"/>
  <c r="AA2098" i="7" a="1"/>
  <c r="AA2098" i="7" s="1"/>
  <c r="Z2098" i="7"/>
  <c r="AA2097" i="7" a="1"/>
  <c r="AA2097" i="7" s="1"/>
  <c r="Z2097" i="7"/>
  <c r="AA2096" i="7"/>
  <c r="AA2096" i="7" a="1"/>
  <c r="Z2096" i="7"/>
  <c r="AA2095" i="7"/>
  <c r="AA2095" i="7" a="1"/>
  <c r="Z2095" i="7"/>
  <c r="AA2094" i="7" a="1"/>
  <c r="AA2094" i="7" s="1"/>
  <c r="Z2094" i="7"/>
  <c r="AA2093" i="7" a="1"/>
  <c r="AA2093" i="7" s="1"/>
  <c r="Z2093" i="7"/>
  <c r="AA2092" i="7"/>
  <c r="AA2092" i="7" a="1"/>
  <c r="Z2092" i="7"/>
  <c r="AA2091" i="7"/>
  <c r="AA2091" i="7" a="1"/>
  <c r="Z2091" i="7"/>
  <c r="AA2090" i="7" a="1"/>
  <c r="AA2090" i="7" s="1"/>
  <c r="Z2090" i="7"/>
  <c r="AA2089" i="7" a="1"/>
  <c r="AA2089" i="7" s="1"/>
  <c r="Z2089" i="7"/>
  <c r="AA2088" i="7"/>
  <c r="AA2088" i="7" a="1"/>
  <c r="Z2088" i="7"/>
  <c r="AA2087" i="7"/>
  <c r="AA2087" i="7" a="1"/>
  <c r="Z2087" i="7"/>
  <c r="AA2086" i="7" a="1"/>
  <c r="AA2086" i="7" s="1"/>
  <c r="Z2086" i="7"/>
  <c r="AA2085" i="7" a="1"/>
  <c r="AA2085" i="7" s="1"/>
  <c r="Z2085" i="7"/>
  <c r="AA2084" i="7"/>
  <c r="AA2084" i="7" a="1"/>
  <c r="Z2084" i="7"/>
  <c r="AA2083" i="7"/>
  <c r="AA2083" i="7" a="1"/>
  <c r="Z2083" i="7"/>
  <c r="AA2082" i="7" a="1"/>
  <c r="AA2082" i="7" s="1"/>
  <c r="Z2082" i="7"/>
  <c r="AA2081" i="7" a="1"/>
  <c r="AA2081" i="7" s="1"/>
  <c r="Z2081" i="7"/>
  <c r="AA2080" i="7"/>
  <c r="AA2080" i="7" a="1"/>
  <c r="Z2080" i="7"/>
  <c r="AA2079" i="7"/>
  <c r="AA2079" i="7" a="1"/>
  <c r="Z2079" i="7"/>
  <c r="AA2078" i="7" a="1"/>
  <c r="AA2078" i="7" s="1"/>
  <c r="Z2078" i="7"/>
  <c r="AA2077" i="7" a="1"/>
  <c r="AA2077" i="7" s="1"/>
  <c r="Z2077" i="7"/>
  <c r="AA2076" i="7"/>
  <c r="AA2076" i="7" a="1"/>
  <c r="Z2076" i="7"/>
  <c r="AA2075" i="7"/>
  <c r="AA2075" i="7" a="1"/>
  <c r="Z2075" i="7"/>
  <c r="AA2074" i="7" a="1"/>
  <c r="AA2074" i="7" s="1"/>
  <c r="Z2074" i="7"/>
  <c r="AA2073" i="7" a="1"/>
  <c r="AA2073" i="7" s="1"/>
  <c r="Z2073" i="7"/>
  <c r="AA2072" i="7"/>
  <c r="AA2072" i="7" a="1"/>
  <c r="Z2072" i="7"/>
  <c r="AA2071" i="7"/>
  <c r="AA2071" i="7" a="1"/>
  <c r="Z2071" i="7"/>
  <c r="AA2070" i="7" a="1"/>
  <c r="AA2070" i="7" s="1"/>
  <c r="Z2070" i="7"/>
  <c r="AA2069" i="7" a="1"/>
  <c r="AA2069" i="7" s="1"/>
  <c r="Z2069" i="7"/>
  <c r="AA2068" i="7"/>
  <c r="AA2068" i="7" a="1"/>
  <c r="Z2068" i="7"/>
  <c r="AA2067" i="7"/>
  <c r="AA2067" i="7" a="1"/>
  <c r="Z2067" i="7"/>
  <c r="AA2066" i="7" a="1"/>
  <c r="AA2066" i="7" s="1"/>
  <c r="Z2066" i="7"/>
  <c r="AA2065" i="7" a="1"/>
  <c r="AA2065" i="7" s="1"/>
  <c r="Z2065" i="7"/>
  <c r="AA2064" i="7"/>
  <c r="AA2064" i="7" a="1"/>
  <c r="Z2064" i="7"/>
  <c r="AA2063" i="7"/>
  <c r="AA2063" i="7" a="1"/>
  <c r="Z2063" i="7"/>
  <c r="AA2062" i="7" a="1"/>
  <c r="AA2062" i="7" s="1"/>
  <c r="Z2062" i="7"/>
  <c r="AA2061" i="7" a="1"/>
  <c r="AA2061" i="7" s="1"/>
  <c r="Z2061" i="7"/>
  <c r="AA2060" i="7"/>
  <c r="AA2060" i="7" a="1"/>
  <c r="Z2060" i="7"/>
  <c r="AA2059" i="7"/>
  <c r="AA2059" i="7" a="1"/>
  <c r="Z2059" i="7"/>
  <c r="AA2058" i="7" a="1"/>
  <c r="AA2058" i="7" s="1"/>
  <c r="Z2058" i="7"/>
  <c r="AA2057" i="7" a="1"/>
  <c r="AA2057" i="7" s="1"/>
  <c r="Z2057" i="7"/>
  <c r="AA2056" i="7"/>
  <c r="AA2056" i="7" a="1"/>
  <c r="Z2056" i="7"/>
  <c r="AA2055" i="7"/>
  <c r="AA2055" i="7" a="1"/>
  <c r="Z2055" i="7"/>
  <c r="AA2054" i="7" a="1"/>
  <c r="AA2054" i="7" s="1"/>
  <c r="Z2054" i="7"/>
  <c r="AA2053" i="7" a="1"/>
  <c r="AA2053" i="7" s="1"/>
  <c r="Z2053" i="7"/>
  <c r="AA2052" i="7"/>
  <c r="AA2052" i="7" a="1"/>
  <c r="Z2052" i="7"/>
  <c r="AA2051" i="7"/>
  <c r="AA2051" i="7" a="1"/>
  <c r="Z2051" i="7"/>
  <c r="AA2050" i="7" a="1"/>
  <c r="AA2050" i="7" s="1"/>
  <c r="Z2050" i="7"/>
  <c r="AA2049" i="7" a="1"/>
  <c r="AA2049" i="7" s="1"/>
  <c r="Z2049" i="7"/>
  <c r="AA2048" i="7"/>
  <c r="AA2048" i="7" a="1"/>
  <c r="Z2048" i="7"/>
  <c r="AA2047" i="7"/>
  <c r="AA2047" i="7" a="1"/>
  <c r="Z2047" i="7"/>
  <c r="AA2046" i="7" a="1"/>
  <c r="AA2046" i="7" s="1"/>
  <c r="Z2046" i="7"/>
  <c r="AA2045" i="7" a="1"/>
  <c r="AA2045" i="7" s="1"/>
  <c r="Z2045" i="7"/>
  <c r="AA2044" i="7"/>
  <c r="AA2044" i="7" a="1"/>
  <c r="Z2044" i="7"/>
  <c r="AA2043" i="7"/>
  <c r="AA2043" i="7" a="1"/>
  <c r="Z2043" i="7"/>
  <c r="AA2042" i="7" a="1"/>
  <c r="AA2042" i="7" s="1"/>
  <c r="Z2042" i="7"/>
  <c r="AA2041" i="7" a="1"/>
  <c r="AA2041" i="7" s="1"/>
  <c r="Z2041" i="7"/>
  <c r="AA2040" i="7"/>
  <c r="AA2040" i="7" a="1"/>
  <c r="Z2040" i="7"/>
  <c r="AA2039" i="7"/>
  <c r="AA2039" i="7" a="1"/>
  <c r="Z2039" i="7"/>
  <c r="AA2038" i="7" a="1"/>
  <c r="AA2038" i="7" s="1"/>
  <c r="Z2038" i="7"/>
  <c r="AA2037" i="7" a="1"/>
  <c r="AA2037" i="7" s="1"/>
  <c r="Z2037" i="7"/>
  <c r="AA2036" i="7"/>
  <c r="AA2036" i="7" a="1"/>
  <c r="Z2036" i="7"/>
  <c r="AA2035" i="7"/>
  <c r="AA2035" i="7" a="1"/>
  <c r="Z2035" i="7"/>
  <c r="AA2034" i="7" a="1"/>
  <c r="AA2034" i="7" s="1"/>
  <c r="Z2034" i="7"/>
  <c r="AA2033" i="7" a="1"/>
  <c r="AA2033" i="7" s="1"/>
  <c r="Z2033" i="7"/>
  <c r="AA2032" i="7"/>
  <c r="AA2032" i="7" a="1"/>
  <c r="Z2032" i="7"/>
  <c r="AA2031" i="7"/>
  <c r="AA2031" i="7" a="1"/>
  <c r="Z2031" i="7"/>
  <c r="AA2030" i="7" a="1"/>
  <c r="AA2030" i="7" s="1"/>
  <c r="Z2030" i="7"/>
  <c r="AA2029" i="7" a="1"/>
  <c r="AA2029" i="7" s="1"/>
  <c r="Z2029" i="7"/>
  <c r="AA2028" i="7"/>
  <c r="AA2028" i="7" a="1"/>
  <c r="Z2028" i="7"/>
  <c r="AA2027" i="7"/>
  <c r="AA2027" i="7" a="1"/>
  <c r="Z2027" i="7"/>
  <c r="AA2026" i="7" a="1"/>
  <c r="AA2026" i="7" s="1"/>
  <c r="Z2026" i="7"/>
  <c r="AA2025" i="7" a="1"/>
  <c r="AA2025" i="7" s="1"/>
  <c r="Z2025" i="7"/>
  <c r="AA2024" i="7"/>
  <c r="AA2024" i="7" a="1"/>
  <c r="Z2024" i="7"/>
  <c r="AA2023" i="7"/>
  <c r="AA2023" i="7" a="1"/>
  <c r="Z2023" i="7"/>
  <c r="AA2022" i="7" a="1"/>
  <c r="AA2022" i="7" s="1"/>
  <c r="Z2022" i="7"/>
  <c r="AA2021" i="7" a="1"/>
  <c r="AA2021" i="7" s="1"/>
  <c r="Z2021" i="7"/>
  <c r="AA2020" i="7"/>
  <c r="AA2020" i="7" a="1"/>
  <c r="Z2020" i="7"/>
  <c r="AA2019" i="7"/>
  <c r="AA2019" i="7" a="1"/>
  <c r="Z2019" i="7"/>
  <c r="AA2018" i="7" a="1"/>
  <c r="AA2018" i="7" s="1"/>
  <c r="Z2018" i="7"/>
  <c r="AA2017" i="7" a="1"/>
  <c r="AA2017" i="7" s="1"/>
  <c r="Z2017" i="7"/>
  <c r="AA2016" i="7"/>
  <c r="AA2016" i="7" a="1"/>
  <c r="Z2016" i="7"/>
  <c r="AA2015" i="7"/>
  <c r="AA2015" i="7" a="1"/>
  <c r="Z2015" i="7"/>
  <c r="AA2014" i="7" a="1"/>
  <c r="AA2014" i="7" s="1"/>
  <c r="Z2014" i="7"/>
  <c r="AA2013" i="7" a="1"/>
  <c r="AA2013" i="7" s="1"/>
  <c r="Z2013" i="7"/>
  <c r="AA2012" i="7"/>
  <c r="AA2012" i="7" a="1"/>
  <c r="Z2012" i="7"/>
  <c r="AA2011" i="7"/>
  <c r="AA2011" i="7" a="1"/>
  <c r="Z2011" i="7"/>
  <c r="AA2010" i="7" a="1"/>
  <c r="AA2010" i="7" s="1"/>
  <c r="Z2010" i="7"/>
  <c r="AA2009" i="7" a="1"/>
  <c r="AA2009" i="7" s="1"/>
  <c r="Z2009" i="7"/>
  <c r="AA2008" i="7"/>
  <c r="AA2008" i="7" a="1"/>
  <c r="Z2008" i="7"/>
  <c r="AA2007" i="7"/>
  <c r="AA2007" i="7" a="1"/>
  <c r="Z2007" i="7"/>
  <c r="AA2006" i="7" a="1"/>
  <c r="AA2006" i="7" s="1"/>
  <c r="Z2006" i="7"/>
  <c r="AA2005" i="7" a="1"/>
  <c r="AA2005" i="7" s="1"/>
  <c r="Z2005" i="7"/>
  <c r="AA2004" i="7"/>
  <c r="AA2004" i="7" a="1"/>
  <c r="Z2004" i="7"/>
  <c r="AA2003" i="7"/>
  <c r="AA2003" i="7" a="1"/>
  <c r="Z2003" i="7"/>
  <c r="AA2002" i="7" a="1"/>
  <c r="AA2002" i="7" s="1"/>
  <c r="Z2002" i="7"/>
  <c r="AA2001" i="7" a="1"/>
  <c r="AA2001" i="7" s="1"/>
  <c r="Z2001" i="7"/>
  <c r="AA2000" i="7"/>
  <c r="AA2000" i="7" a="1"/>
  <c r="Z2000" i="7"/>
  <c r="AA1999" i="7"/>
  <c r="AA1999" i="7" a="1"/>
  <c r="Z1999" i="7"/>
  <c r="AA1998" i="7" a="1"/>
  <c r="AA1998" i="7" s="1"/>
  <c r="Z1998" i="7"/>
  <c r="AA1997" i="7" a="1"/>
  <c r="AA1997" i="7" s="1"/>
  <c r="Z1997" i="7"/>
  <c r="AA1996" i="7"/>
  <c r="AA1996" i="7" a="1"/>
  <c r="Z1996" i="7"/>
  <c r="AA1995" i="7"/>
  <c r="AA1995" i="7" a="1"/>
  <c r="Z1995" i="7"/>
  <c r="AA1994" i="7" a="1"/>
  <c r="AA1994" i="7" s="1"/>
  <c r="Z1994" i="7"/>
  <c r="AA1993" i="7" a="1"/>
  <c r="AA1993" i="7" s="1"/>
  <c r="Z1993" i="7"/>
  <c r="AA1992" i="7"/>
  <c r="AA1992" i="7" a="1"/>
  <c r="Z1992" i="7"/>
  <c r="AA1991" i="7"/>
  <c r="AA1991" i="7" a="1"/>
  <c r="Z1991" i="7"/>
  <c r="AA1990" i="7" a="1"/>
  <c r="AA1990" i="7" s="1"/>
  <c r="Z1990" i="7"/>
  <c r="AA1989" i="7" a="1"/>
  <c r="AA1989" i="7" s="1"/>
  <c r="Z1989" i="7"/>
  <c r="AA1988" i="7"/>
  <c r="AA1988" i="7" a="1"/>
  <c r="Z1988" i="7"/>
  <c r="AA1987" i="7"/>
  <c r="AA1987" i="7" a="1"/>
  <c r="Z1987" i="7"/>
  <c r="AA1986" i="7" a="1"/>
  <c r="AA1986" i="7" s="1"/>
  <c r="Z1986" i="7"/>
  <c r="AA1985" i="7" a="1"/>
  <c r="AA1985" i="7" s="1"/>
  <c r="Z1985" i="7"/>
  <c r="AA1984" i="7"/>
  <c r="AA1984" i="7" a="1"/>
  <c r="Z1984" i="7"/>
  <c r="AA1983" i="7"/>
  <c r="AA1983" i="7" a="1"/>
  <c r="Z1983" i="7"/>
  <c r="AA1982" i="7" a="1"/>
  <c r="AA1982" i="7" s="1"/>
  <c r="Z1982" i="7"/>
  <c r="AA1981" i="7" a="1"/>
  <c r="AA1981" i="7" s="1"/>
  <c r="Z1981" i="7"/>
  <c r="AA1980" i="7"/>
  <c r="AA1980" i="7" a="1"/>
  <c r="Z1980" i="7"/>
  <c r="AA1979" i="7"/>
  <c r="AA1979" i="7" a="1"/>
  <c r="Z1979" i="7"/>
  <c r="AA1978" i="7" a="1"/>
  <c r="AA1978" i="7" s="1"/>
  <c r="Z1978" i="7"/>
  <c r="AA1977" i="7" a="1"/>
  <c r="AA1977" i="7" s="1"/>
  <c r="Z1977" i="7"/>
  <c r="AA1976" i="7"/>
  <c r="AA1976" i="7" a="1"/>
  <c r="Z1976" i="7"/>
  <c r="AA1975" i="7"/>
  <c r="AA1975" i="7" a="1"/>
  <c r="Z1975" i="7"/>
  <c r="AA1974" i="7" a="1"/>
  <c r="AA1974" i="7" s="1"/>
  <c r="Z1974" i="7"/>
  <c r="AA1973" i="7" a="1"/>
  <c r="AA1973" i="7" s="1"/>
  <c r="Z1973" i="7"/>
  <c r="AA1972" i="7"/>
  <c r="AA1972" i="7" a="1"/>
  <c r="Z1972" i="7"/>
  <c r="AA1971" i="7"/>
  <c r="AA1971" i="7" a="1"/>
  <c r="Z1971" i="7"/>
  <c r="AA1970" i="7" a="1"/>
  <c r="AA1970" i="7" s="1"/>
  <c r="Z1970" i="7"/>
  <c r="AA1969" i="7" a="1"/>
  <c r="AA1969" i="7" s="1"/>
  <c r="Z1969" i="7"/>
  <c r="AA1968" i="7"/>
  <c r="AA1968" i="7" a="1"/>
  <c r="Z1968" i="7"/>
  <c r="AA1967" i="7"/>
  <c r="AA1967" i="7" a="1"/>
  <c r="Z1967" i="7"/>
  <c r="AA1966" i="7" a="1"/>
  <c r="AA1966" i="7" s="1"/>
  <c r="Z1966" i="7"/>
  <c r="AA1965" i="7" a="1"/>
  <c r="AA1965" i="7" s="1"/>
  <c r="Z1965" i="7"/>
  <c r="AA1964" i="7"/>
  <c r="AA1964" i="7" a="1"/>
  <c r="Z1964" i="7"/>
  <c r="AA1963" i="7"/>
  <c r="AA1963" i="7" a="1"/>
  <c r="Z1963" i="7"/>
  <c r="AA1962" i="7" a="1"/>
  <c r="AA1962" i="7" s="1"/>
  <c r="Z1962" i="7"/>
  <c r="AA1961" i="7" a="1"/>
  <c r="AA1961" i="7" s="1"/>
  <c r="Z1961" i="7"/>
  <c r="AA1960" i="7"/>
  <c r="AA1960" i="7" a="1"/>
  <c r="Z1960" i="7"/>
  <c r="AA1959" i="7"/>
  <c r="AA1959" i="7" a="1"/>
  <c r="Z1959" i="7"/>
  <c r="AA1958" i="7" a="1"/>
  <c r="AA1958" i="7" s="1"/>
  <c r="Z1958" i="7"/>
  <c r="AA1957" i="7" a="1"/>
  <c r="AA1957" i="7" s="1"/>
  <c r="Z1957" i="7"/>
  <c r="AA1956" i="7"/>
  <c r="AA1956" i="7" a="1"/>
  <c r="Z1956" i="7"/>
  <c r="AA1955" i="7"/>
  <c r="AA1955" i="7" a="1"/>
  <c r="Z1955" i="7"/>
  <c r="AA1954" i="7" a="1"/>
  <c r="AA1954" i="7" s="1"/>
  <c r="Z1954" i="7"/>
  <c r="AA1953" i="7" a="1"/>
  <c r="AA1953" i="7" s="1"/>
  <c r="Z1953" i="7"/>
  <c r="AA1952" i="7"/>
  <c r="AA1952" i="7" a="1"/>
  <c r="Z1952" i="7"/>
  <c r="AA1951" i="7"/>
  <c r="AA1951" i="7" a="1"/>
  <c r="Z1951" i="7"/>
  <c r="AA1950" i="7" a="1"/>
  <c r="AA1950" i="7" s="1"/>
  <c r="Z1950" i="7"/>
  <c r="AA1949" i="7" a="1"/>
  <c r="AA1949" i="7" s="1"/>
  <c r="Z1949" i="7"/>
  <c r="AA1948" i="7"/>
  <c r="AA1948" i="7" a="1"/>
  <c r="Z1948" i="7"/>
  <c r="AA1947" i="7"/>
  <c r="AA1947" i="7" a="1"/>
  <c r="Z1947" i="7"/>
  <c r="AA1946" i="7" a="1"/>
  <c r="AA1946" i="7" s="1"/>
  <c r="Z1946" i="7"/>
  <c r="AA1945" i="7" a="1"/>
  <c r="AA1945" i="7" s="1"/>
  <c r="Z1945" i="7"/>
  <c r="AA1944" i="7"/>
  <c r="AA1944" i="7" a="1"/>
  <c r="Z1944" i="7"/>
  <c r="AA1943" i="7"/>
  <c r="AA1943" i="7" a="1"/>
  <c r="Z1943" i="7"/>
  <c r="AA1942" i="7" a="1"/>
  <c r="AA1942" i="7" s="1"/>
  <c r="Z1942" i="7"/>
  <c r="AA1941" i="7" a="1"/>
  <c r="AA1941" i="7" s="1"/>
  <c r="Z1941" i="7"/>
  <c r="AA1940" i="7"/>
  <c r="AA1940" i="7" a="1"/>
  <c r="Z1940" i="7"/>
  <c r="AA1939" i="7"/>
  <c r="AA1939" i="7" a="1"/>
  <c r="Z1939" i="7"/>
  <c r="AA1938" i="7" a="1"/>
  <c r="AA1938" i="7" s="1"/>
  <c r="Z1938" i="7"/>
  <c r="AA1937" i="7" a="1"/>
  <c r="AA1937" i="7" s="1"/>
  <c r="Z1937" i="7"/>
  <c r="AA1936" i="7"/>
  <c r="AA1936" i="7" a="1"/>
  <c r="Z1936" i="7"/>
  <c r="AA1935" i="7"/>
  <c r="AA1935" i="7" a="1"/>
  <c r="Z1935" i="7"/>
  <c r="AA1934" i="7" a="1"/>
  <c r="AA1934" i="7" s="1"/>
  <c r="Z1934" i="7"/>
  <c r="AA1933" i="7" a="1"/>
  <c r="AA1933" i="7" s="1"/>
  <c r="Z1933" i="7"/>
  <c r="AA1932" i="7"/>
  <c r="AA1932" i="7" a="1"/>
  <c r="Z1932" i="7"/>
  <c r="AA1931" i="7"/>
  <c r="AA1931" i="7" a="1"/>
  <c r="Z1931" i="7"/>
  <c r="AA1930" i="7" a="1"/>
  <c r="AA1930" i="7" s="1"/>
  <c r="Z1930" i="7"/>
  <c r="AA1929" i="7" a="1"/>
  <c r="AA1929" i="7" s="1"/>
  <c r="Z1929" i="7"/>
  <c r="AA1928" i="7"/>
  <c r="AA1928" i="7" a="1"/>
  <c r="Z1928" i="7"/>
  <c r="AA1927" i="7"/>
  <c r="AA1927" i="7" a="1"/>
  <c r="Z1927" i="7"/>
  <c r="AA1926" i="7" a="1"/>
  <c r="AA1926" i="7" s="1"/>
  <c r="Z1926" i="7"/>
  <c r="AA1925" i="7" a="1"/>
  <c r="AA1925" i="7" s="1"/>
  <c r="Z1925" i="7"/>
  <c r="AA1924" i="7"/>
  <c r="AA1924" i="7" a="1"/>
  <c r="Z1924" i="7"/>
  <c r="AA1923" i="7"/>
  <c r="AA1923" i="7" a="1"/>
  <c r="Z1923" i="7"/>
  <c r="AA1922" i="7" a="1"/>
  <c r="AA1922" i="7" s="1"/>
  <c r="Z1922" i="7"/>
  <c r="AA1921" i="7" a="1"/>
  <c r="AA1921" i="7" s="1"/>
  <c r="Z1921" i="7"/>
  <c r="AA1920" i="7"/>
  <c r="AA1920" i="7" a="1"/>
  <c r="Z1920" i="7"/>
  <c r="AA1919" i="7"/>
  <c r="AA1919" i="7" a="1"/>
  <c r="Z1919" i="7"/>
  <c r="AA1918" i="7" a="1"/>
  <c r="AA1918" i="7" s="1"/>
  <c r="Z1918" i="7"/>
  <c r="AA1917" i="7" a="1"/>
  <c r="AA1917" i="7" s="1"/>
  <c r="Z1917" i="7"/>
  <c r="AA1916" i="7"/>
  <c r="AA1916" i="7" a="1"/>
  <c r="Z1916" i="7"/>
  <c r="AA1915" i="7"/>
  <c r="AA1915" i="7" a="1"/>
  <c r="Z1915" i="7"/>
  <c r="AA1914" i="7" a="1"/>
  <c r="AA1914" i="7" s="1"/>
  <c r="Z1914" i="7"/>
  <c r="AA1913" i="7" a="1"/>
  <c r="AA1913" i="7" s="1"/>
  <c r="Z1913" i="7"/>
  <c r="AA1912" i="7"/>
  <c r="AA1912" i="7" a="1"/>
  <c r="Z1912" i="7"/>
  <c r="AA1911" i="7"/>
  <c r="AA1911" i="7" a="1"/>
  <c r="Z1911" i="7"/>
  <c r="AA1910" i="7" a="1"/>
  <c r="AA1910" i="7" s="1"/>
  <c r="Z1910" i="7"/>
  <c r="AA1909" i="7" a="1"/>
  <c r="AA1909" i="7" s="1"/>
  <c r="Z1909" i="7"/>
  <c r="AA1908" i="7"/>
  <c r="AA1908" i="7" a="1"/>
  <c r="Z1908" i="7"/>
  <c r="AA1907" i="7"/>
  <c r="AA1907" i="7" a="1"/>
  <c r="Z1907" i="7"/>
  <c r="AA1906" i="7" a="1"/>
  <c r="AA1906" i="7" s="1"/>
  <c r="Z1906" i="7"/>
  <c r="AA1905" i="7" a="1"/>
  <c r="AA1905" i="7" s="1"/>
  <c r="Z1905" i="7"/>
  <c r="AA1904" i="7"/>
  <c r="AA1904" i="7" a="1"/>
  <c r="Z1904" i="7"/>
  <c r="AA1903" i="7"/>
  <c r="AA1903" i="7" a="1"/>
  <c r="Z1903" i="7"/>
  <c r="AA1902" i="7" a="1"/>
  <c r="AA1902" i="7" s="1"/>
  <c r="Z1902" i="7"/>
  <c r="AA1901" i="7" a="1"/>
  <c r="AA1901" i="7" s="1"/>
  <c r="Z1901" i="7"/>
  <c r="AA1900" i="7"/>
  <c r="AA1900" i="7" a="1"/>
  <c r="Z1900" i="7"/>
  <c r="AA1899" i="7"/>
  <c r="AA1899" i="7" a="1"/>
  <c r="Z1899" i="7"/>
  <c r="AA1898" i="7" a="1"/>
  <c r="AA1898" i="7" s="1"/>
  <c r="Z1898" i="7"/>
  <c r="AA1897" i="7" a="1"/>
  <c r="AA1897" i="7" s="1"/>
  <c r="Z1897" i="7"/>
  <c r="AA1896" i="7"/>
  <c r="AA1896" i="7" a="1"/>
  <c r="Z1896" i="7"/>
  <c r="AA1895" i="7"/>
  <c r="AA1895" i="7" a="1"/>
  <c r="Z1895" i="7"/>
  <c r="AA1894" i="7" a="1"/>
  <c r="AA1894" i="7" s="1"/>
  <c r="Z1894" i="7"/>
  <c r="AA1893" i="7" a="1"/>
  <c r="AA1893" i="7" s="1"/>
  <c r="Z1893" i="7"/>
  <c r="AA1892" i="7"/>
  <c r="AA1892" i="7" a="1"/>
  <c r="Z1892" i="7"/>
  <c r="AA1891" i="7"/>
  <c r="AA1891" i="7" a="1"/>
  <c r="Z1891" i="7"/>
  <c r="AA1890" i="7" a="1"/>
  <c r="AA1890" i="7" s="1"/>
  <c r="Z1890" i="7"/>
  <c r="AA1889" i="7" a="1"/>
  <c r="AA1889" i="7" s="1"/>
  <c r="Z1889" i="7"/>
  <c r="AA1888" i="7"/>
  <c r="AA1888" i="7" a="1"/>
  <c r="Z1888" i="7"/>
  <c r="AA1887" i="7"/>
  <c r="AA1887" i="7" a="1"/>
  <c r="Z1887" i="7"/>
  <c r="AA1886" i="7" a="1"/>
  <c r="AA1886" i="7" s="1"/>
  <c r="Z1886" i="7"/>
  <c r="AA1885" i="7" a="1"/>
  <c r="AA1885" i="7" s="1"/>
  <c r="Z1885" i="7"/>
  <c r="AA1884" i="7"/>
  <c r="AA1884" i="7" a="1"/>
  <c r="Z1884" i="7"/>
  <c r="AA1883" i="7"/>
  <c r="AA1883" i="7" a="1"/>
  <c r="Z1883" i="7"/>
  <c r="AA1882" i="7" a="1"/>
  <c r="AA1882" i="7" s="1"/>
  <c r="Z1882" i="7"/>
  <c r="AA1881" i="7" a="1"/>
  <c r="AA1881" i="7" s="1"/>
  <c r="Z1881" i="7"/>
  <c r="AA1880" i="7"/>
  <c r="AA1880" i="7" a="1"/>
  <c r="Z1880" i="7"/>
  <c r="AA1879" i="7"/>
  <c r="AA1879" i="7" a="1"/>
  <c r="Z1879" i="7"/>
  <c r="AA1878" i="7" a="1"/>
  <c r="AA1878" i="7" s="1"/>
  <c r="Z1878" i="7"/>
  <c r="AA1877" i="7" a="1"/>
  <c r="AA1877" i="7" s="1"/>
  <c r="Z1877" i="7"/>
  <c r="AA1876" i="7"/>
  <c r="AA1876" i="7" a="1"/>
  <c r="Z1876" i="7"/>
  <c r="AA1875" i="7"/>
  <c r="AA1875" i="7" a="1"/>
  <c r="Z1875" i="7"/>
  <c r="AA1874" i="7" a="1"/>
  <c r="AA1874" i="7" s="1"/>
  <c r="Z1874" i="7"/>
  <c r="AA1873" i="7" a="1"/>
  <c r="AA1873" i="7" s="1"/>
  <c r="Z1873" i="7"/>
  <c r="AA1872" i="7"/>
  <c r="AA1872" i="7" a="1"/>
  <c r="Z1872" i="7"/>
  <c r="AA1871" i="7"/>
  <c r="AA1871" i="7" a="1"/>
  <c r="Z1871" i="7"/>
  <c r="AA1870" i="7" a="1"/>
  <c r="AA1870" i="7" s="1"/>
  <c r="Z1870" i="7"/>
  <c r="AA1869" i="7" a="1"/>
  <c r="AA1869" i="7" s="1"/>
  <c r="Z1869" i="7"/>
  <c r="AA1868" i="7"/>
  <c r="AA1868" i="7" a="1"/>
  <c r="Z1868" i="7"/>
  <c r="AA1867" i="7"/>
  <c r="AA1867" i="7" a="1"/>
  <c r="Z1867" i="7"/>
  <c r="AA1866" i="7" a="1"/>
  <c r="AA1866" i="7" s="1"/>
  <c r="Z1866" i="7"/>
  <c r="AA1865" i="7" a="1"/>
  <c r="AA1865" i="7" s="1"/>
  <c r="Z1865" i="7"/>
  <c r="AA1864" i="7"/>
  <c r="AA1864" i="7" a="1"/>
  <c r="Z1864" i="7"/>
  <c r="AA1863" i="7"/>
  <c r="AA1863" i="7" a="1"/>
  <c r="Z1863" i="7"/>
  <c r="AA1862" i="7" a="1"/>
  <c r="AA1862" i="7" s="1"/>
  <c r="Z1862" i="7"/>
  <c r="AA1861" i="7" a="1"/>
  <c r="AA1861" i="7" s="1"/>
  <c r="Z1861" i="7"/>
  <c r="AA1860" i="7"/>
  <c r="AA1860" i="7" a="1"/>
  <c r="Z1860" i="7"/>
  <c r="AA1859" i="7"/>
  <c r="AA1859" i="7" a="1"/>
  <c r="Z1859" i="7"/>
  <c r="AA1858" i="7" a="1"/>
  <c r="AA1858" i="7" s="1"/>
  <c r="Z1858" i="7"/>
  <c r="AA1857" i="7" a="1"/>
  <c r="AA1857" i="7" s="1"/>
  <c r="Z1857" i="7"/>
  <c r="AA1856" i="7"/>
  <c r="AA1856" i="7" a="1"/>
  <c r="Z1856" i="7"/>
  <c r="AA1855" i="7"/>
  <c r="AA1855" i="7" a="1"/>
  <c r="Z1855" i="7"/>
  <c r="AA1854" i="7" a="1"/>
  <c r="AA1854" i="7" s="1"/>
  <c r="Z1854" i="7"/>
  <c r="AA1853" i="7" a="1"/>
  <c r="AA1853" i="7" s="1"/>
  <c r="Z1853" i="7"/>
  <c r="AA1852" i="7"/>
  <c r="AA1852" i="7" a="1"/>
  <c r="Z1852" i="7"/>
  <c r="AA1851" i="7"/>
  <c r="AA1851" i="7" a="1"/>
  <c r="Z1851" i="7"/>
  <c r="AA1850" i="7" a="1"/>
  <c r="AA1850" i="7" s="1"/>
  <c r="Z1850" i="7"/>
  <c r="AA1849" i="7" a="1"/>
  <c r="AA1849" i="7" s="1"/>
  <c r="Z1849" i="7"/>
  <c r="AA1848" i="7"/>
  <c r="AA1848" i="7" a="1"/>
  <c r="Z1848" i="7"/>
  <c r="AA1847" i="7"/>
  <c r="AA1847" i="7" a="1"/>
  <c r="Z1847" i="7"/>
  <c r="AA1846" i="7" a="1"/>
  <c r="AA1846" i="7" s="1"/>
  <c r="Z1846" i="7"/>
  <c r="AA1845" i="7" a="1"/>
  <c r="AA1845" i="7" s="1"/>
  <c r="Z1845" i="7"/>
  <c r="AA1844" i="7"/>
  <c r="AA1844" i="7" a="1"/>
  <c r="Z1844" i="7"/>
  <c r="AA1843" i="7"/>
  <c r="AA1843" i="7" a="1"/>
  <c r="Z1843" i="7"/>
  <c r="AA1842" i="7" a="1"/>
  <c r="AA1842" i="7" s="1"/>
  <c r="Z1842" i="7"/>
  <c r="AA1841" i="7" a="1"/>
  <c r="AA1841" i="7" s="1"/>
  <c r="Z1841" i="7"/>
  <c r="AA1840" i="7"/>
  <c r="AA1840" i="7" a="1"/>
  <c r="Z1840" i="7"/>
  <c r="AA1839" i="7"/>
  <c r="AA1839" i="7" a="1"/>
  <c r="Z1839" i="7"/>
  <c r="AA1838" i="7" a="1"/>
  <c r="AA1838" i="7" s="1"/>
  <c r="Z1838" i="7"/>
  <c r="AA1837" i="7" a="1"/>
  <c r="AA1837" i="7" s="1"/>
  <c r="Z1837" i="7"/>
  <c r="AA1836" i="7"/>
  <c r="AA1836" i="7" a="1"/>
  <c r="Z1836" i="7"/>
  <c r="AA1835" i="7"/>
  <c r="AA1835" i="7" a="1"/>
  <c r="Z1835" i="7"/>
  <c r="AA1834" i="7" a="1"/>
  <c r="AA1834" i="7" s="1"/>
  <c r="Z1834" i="7"/>
  <c r="AA1833" i="7" a="1"/>
  <c r="AA1833" i="7" s="1"/>
  <c r="Z1833" i="7"/>
  <c r="AA1832" i="7"/>
  <c r="AA1832" i="7" a="1"/>
  <c r="Z1832" i="7"/>
  <c r="AA1831" i="7"/>
  <c r="AA1831" i="7" a="1"/>
  <c r="Z1831" i="7"/>
  <c r="AA1830" i="7" a="1"/>
  <c r="AA1830" i="7" s="1"/>
  <c r="Z1830" i="7"/>
  <c r="AA1829" i="7" a="1"/>
  <c r="AA1829" i="7" s="1"/>
  <c r="Z1829" i="7"/>
  <c r="AA1828" i="7"/>
  <c r="AA1828" i="7" a="1"/>
  <c r="Z1828" i="7"/>
  <c r="AA1827" i="7"/>
  <c r="AA1827" i="7" a="1"/>
  <c r="Z1827" i="7"/>
  <c r="AA1826" i="7" a="1"/>
  <c r="AA1826" i="7" s="1"/>
  <c r="Z1826" i="7"/>
  <c r="AA1825" i="7" a="1"/>
  <c r="AA1825" i="7" s="1"/>
  <c r="Z1825" i="7"/>
  <c r="AA1824" i="7"/>
  <c r="AA1824" i="7" a="1"/>
  <c r="Z1824" i="7"/>
  <c r="AA1823" i="7"/>
  <c r="AA1823" i="7" a="1"/>
  <c r="Z1823" i="7"/>
  <c r="AA1822" i="7" a="1"/>
  <c r="AA1822" i="7" s="1"/>
  <c r="Z1822" i="7"/>
  <c r="AA1821" i="7" a="1"/>
  <c r="AA1821" i="7" s="1"/>
  <c r="Z1821" i="7"/>
  <c r="AA1820" i="7"/>
  <c r="AA1820" i="7" a="1"/>
  <c r="Z1820" i="7"/>
  <c r="AA1819" i="7"/>
  <c r="AA1819" i="7" a="1"/>
  <c r="Z1819" i="7"/>
  <c r="AA1818" i="7" a="1"/>
  <c r="AA1818" i="7" s="1"/>
  <c r="Z1818" i="7"/>
  <c r="AA1817" i="7" a="1"/>
  <c r="AA1817" i="7" s="1"/>
  <c r="Z1817" i="7"/>
  <c r="AA1816" i="7"/>
  <c r="AA1816" i="7" a="1"/>
  <c r="Z1816" i="7"/>
  <c r="AA1815" i="7"/>
  <c r="AA1815" i="7" a="1"/>
  <c r="Z1815" i="7"/>
  <c r="AA1814" i="7" a="1"/>
  <c r="AA1814" i="7" s="1"/>
  <c r="Z1814" i="7"/>
  <c r="AA1813" i="7" a="1"/>
  <c r="AA1813" i="7" s="1"/>
  <c r="Z1813" i="7"/>
  <c r="AA1812" i="7"/>
  <c r="AA1812" i="7" a="1"/>
  <c r="Z1812" i="7"/>
  <c r="AA1811" i="7"/>
  <c r="AA1811" i="7" a="1"/>
  <c r="Z1811" i="7"/>
  <c r="AA1810" i="7" a="1"/>
  <c r="AA1810" i="7" s="1"/>
  <c r="Z1810" i="7"/>
  <c r="AA1809" i="7" a="1"/>
  <c r="AA1809" i="7" s="1"/>
  <c r="Z1809" i="7"/>
  <c r="AA1808" i="7"/>
  <c r="AA1808" i="7" a="1"/>
  <c r="Z1808" i="7"/>
  <c r="AA1807" i="7"/>
  <c r="AA1807" i="7" a="1"/>
  <c r="Z1807" i="7"/>
  <c r="AA1806" i="7" a="1"/>
  <c r="AA1806" i="7" s="1"/>
  <c r="Z1806" i="7"/>
  <c r="AA1805" i="7" a="1"/>
  <c r="AA1805" i="7" s="1"/>
  <c r="Z1805" i="7"/>
  <c r="AA1804" i="7"/>
  <c r="AA1804" i="7" a="1"/>
  <c r="Z1804" i="7"/>
  <c r="AA1803" i="7"/>
  <c r="AA1803" i="7" a="1"/>
  <c r="Z1803" i="7"/>
  <c r="AA1802" i="7" a="1"/>
  <c r="AA1802" i="7" s="1"/>
  <c r="Z1802" i="7"/>
  <c r="AA1801" i="7" a="1"/>
  <c r="AA1801" i="7" s="1"/>
  <c r="Z1801" i="7"/>
  <c r="AA1800" i="7"/>
  <c r="AA1800" i="7" a="1"/>
  <c r="Z1800" i="7"/>
  <c r="AA1799" i="7"/>
  <c r="AA1799" i="7" a="1"/>
  <c r="Z1799" i="7"/>
  <c r="AA1798" i="7" a="1"/>
  <c r="AA1798" i="7" s="1"/>
  <c r="Z1798" i="7"/>
  <c r="AA1797" i="7" a="1"/>
  <c r="AA1797" i="7" s="1"/>
  <c r="Z1797" i="7"/>
  <c r="AA1796" i="7"/>
  <c r="AA1796" i="7" a="1"/>
  <c r="Z1796" i="7"/>
  <c r="AA1795" i="7"/>
  <c r="AA1795" i="7" a="1"/>
  <c r="Z1795" i="7"/>
  <c r="AA1794" i="7" a="1"/>
  <c r="AA1794" i="7" s="1"/>
  <c r="Z1794" i="7"/>
  <c r="AA1793" i="7" a="1"/>
  <c r="AA1793" i="7" s="1"/>
  <c r="Z1793" i="7"/>
  <c r="AA1792" i="7"/>
  <c r="AA1792" i="7" a="1"/>
  <c r="Z1792" i="7"/>
  <c r="AA1791" i="7"/>
  <c r="AA1791" i="7" a="1"/>
  <c r="Z1791" i="7"/>
  <c r="AA1790" i="7" a="1"/>
  <c r="AA1790" i="7" s="1"/>
  <c r="Z1790" i="7"/>
  <c r="AA1789" i="7" a="1"/>
  <c r="AA1789" i="7" s="1"/>
  <c r="Z1789" i="7"/>
  <c r="AA1788" i="7"/>
  <c r="AA1788" i="7" a="1"/>
  <c r="Z1788" i="7"/>
  <c r="AA1787" i="7"/>
  <c r="AA1787" i="7" a="1"/>
  <c r="Z1787" i="7"/>
  <c r="AA1786" i="7" a="1"/>
  <c r="AA1786" i="7" s="1"/>
  <c r="Z1786" i="7"/>
  <c r="AA1785" i="7" a="1"/>
  <c r="AA1785" i="7" s="1"/>
  <c r="Z1785" i="7"/>
  <c r="AA1784" i="7"/>
  <c r="AA1784" i="7" a="1"/>
  <c r="Z1784" i="7"/>
  <c r="AA1783" i="7"/>
  <c r="AA1783" i="7" a="1"/>
  <c r="Z1783" i="7"/>
  <c r="AA1782" i="7" a="1"/>
  <c r="AA1782" i="7" s="1"/>
  <c r="Z1782" i="7"/>
  <c r="AA1781" i="7" a="1"/>
  <c r="AA1781" i="7" s="1"/>
  <c r="Z1781" i="7"/>
  <c r="AA1780" i="7"/>
  <c r="AA1780" i="7" a="1"/>
  <c r="Z1780" i="7"/>
  <c r="AA1779" i="7"/>
  <c r="AA1779" i="7" a="1"/>
  <c r="Z1779" i="7"/>
  <c r="AA1778" i="7" a="1"/>
  <c r="AA1778" i="7" s="1"/>
  <c r="Z1778" i="7"/>
  <c r="AA1777" i="7" a="1"/>
  <c r="AA1777" i="7" s="1"/>
  <c r="Z1777" i="7"/>
  <c r="AA1776" i="7"/>
  <c r="AA1776" i="7" a="1"/>
  <c r="Z1776" i="7"/>
  <c r="AA1775" i="7"/>
  <c r="AA1775" i="7" a="1"/>
  <c r="Z1775" i="7"/>
  <c r="AA1774" i="7" a="1"/>
  <c r="AA1774" i="7" s="1"/>
  <c r="Z1774" i="7"/>
  <c r="AA1773" i="7" a="1"/>
  <c r="AA1773" i="7" s="1"/>
  <c r="Z1773" i="7"/>
  <c r="AA1772" i="7"/>
  <c r="AA1772" i="7" a="1"/>
  <c r="Z1772" i="7"/>
  <c r="AA1771" i="7"/>
  <c r="AA1771" i="7" a="1"/>
  <c r="Z1771" i="7"/>
  <c r="AA1770" i="7" a="1"/>
  <c r="AA1770" i="7" s="1"/>
  <c r="Z1770" i="7"/>
  <c r="AA1769" i="7" a="1"/>
  <c r="AA1769" i="7" s="1"/>
  <c r="Z1769" i="7"/>
  <c r="AA1768" i="7"/>
  <c r="AA1768" i="7" a="1"/>
  <c r="Z1768" i="7"/>
  <c r="AA1767" i="7"/>
  <c r="AA1767" i="7" a="1"/>
  <c r="Z1767" i="7"/>
  <c r="AA1766" i="7" a="1"/>
  <c r="AA1766" i="7" s="1"/>
  <c r="Z1766" i="7"/>
  <c r="AA1765" i="7" a="1"/>
  <c r="AA1765" i="7" s="1"/>
  <c r="Z1765" i="7"/>
  <c r="AA1764" i="7"/>
  <c r="AA1764" i="7" a="1"/>
  <c r="Z1764" i="7"/>
  <c r="AA1763" i="7"/>
  <c r="AA1763" i="7" a="1"/>
  <c r="Z1763" i="7"/>
  <c r="AA1762" i="7" a="1"/>
  <c r="AA1762" i="7" s="1"/>
  <c r="Z1762" i="7"/>
  <c r="AA1761" i="7" a="1"/>
  <c r="AA1761" i="7" s="1"/>
  <c r="Z1761" i="7"/>
  <c r="AA1760" i="7"/>
  <c r="AA1760" i="7" a="1"/>
  <c r="Z1760" i="7"/>
  <c r="AA1759" i="7"/>
  <c r="AA1759" i="7" a="1"/>
  <c r="Z1759" i="7"/>
  <c r="AA1758" i="7" a="1"/>
  <c r="AA1758" i="7" s="1"/>
  <c r="Z1758" i="7"/>
  <c r="AA1757" i="7" a="1"/>
  <c r="AA1757" i="7" s="1"/>
  <c r="Z1757" i="7"/>
  <c r="AA1756" i="7"/>
  <c r="AA1756" i="7" a="1"/>
  <c r="Z1756" i="7"/>
  <c r="AA1755" i="7"/>
  <c r="AA1755" i="7" a="1"/>
  <c r="Z1755" i="7"/>
  <c r="AA1754" i="7" a="1"/>
  <c r="AA1754" i="7" s="1"/>
  <c r="Z1754" i="7"/>
  <c r="AA1753" i="7" a="1"/>
  <c r="AA1753" i="7" s="1"/>
  <c r="Z1753" i="7"/>
  <c r="AA1752" i="7"/>
  <c r="AA1752" i="7" a="1"/>
  <c r="Z1752" i="7"/>
  <c r="AA1751" i="7"/>
  <c r="AA1751" i="7" a="1"/>
  <c r="Z1751" i="7"/>
  <c r="AA1750" i="7" a="1"/>
  <c r="AA1750" i="7" s="1"/>
  <c r="Z1750" i="7"/>
  <c r="AA1749" i="7" a="1"/>
  <c r="AA1749" i="7" s="1"/>
  <c r="Z1749" i="7"/>
  <c r="AA1748" i="7"/>
  <c r="AA1748" i="7" a="1"/>
  <c r="Z1748" i="7"/>
  <c r="AA1747" i="7"/>
  <c r="AA1747" i="7" a="1"/>
  <c r="Z1747" i="7"/>
  <c r="AA1746" i="7" a="1"/>
  <c r="AA1746" i="7" s="1"/>
  <c r="Z1746" i="7"/>
  <c r="AA1745" i="7" a="1"/>
  <c r="AA1745" i="7" s="1"/>
  <c r="Z1745" i="7"/>
  <c r="AA1744" i="7"/>
  <c r="AA1744" i="7" a="1"/>
  <c r="Z1744" i="7"/>
  <c r="AA1743" i="7"/>
  <c r="AA1743" i="7" a="1"/>
  <c r="Z1743" i="7"/>
  <c r="AA1742" i="7" a="1"/>
  <c r="AA1742" i="7" s="1"/>
  <c r="Z1742" i="7"/>
  <c r="AA1741" i="7" a="1"/>
  <c r="AA1741" i="7" s="1"/>
  <c r="Z1741" i="7"/>
  <c r="AA1740" i="7"/>
  <c r="AA1740" i="7" a="1"/>
  <c r="Z1740" i="7"/>
  <c r="AA1739" i="7"/>
  <c r="AA1739" i="7" a="1"/>
  <c r="Z1739" i="7"/>
  <c r="AA1738" i="7" a="1"/>
  <c r="AA1738" i="7" s="1"/>
  <c r="Z1738" i="7"/>
  <c r="AA1737" i="7" a="1"/>
  <c r="AA1737" i="7" s="1"/>
  <c r="Z1737" i="7"/>
  <c r="AA1736" i="7"/>
  <c r="AA1736" i="7" a="1"/>
  <c r="Z1736" i="7"/>
  <c r="AA1735" i="7"/>
  <c r="AA1735" i="7" a="1"/>
  <c r="Z1735" i="7"/>
  <c r="AA1734" i="7" a="1"/>
  <c r="AA1734" i="7" s="1"/>
  <c r="Z1734" i="7"/>
  <c r="AA1733" i="7" a="1"/>
  <c r="AA1733" i="7" s="1"/>
  <c r="Z1733" i="7"/>
  <c r="AA1732" i="7"/>
  <c r="AA1732" i="7" a="1"/>
  <c r="Z1732" i="7"/>
  <c r="AA1731" i="7"/>
  <c r="AA1731" i="7" a="1"/>
  <c r="Z1731" i="7"/>
  <c r="AA1730" i="7" a="1"/>
  <c r="AA1730" i="7" s="1"/>
  <c r="Z1730" i="7"/>
  <c r="AA1729" i="7" a="1"/>
  <c r="AA1729" i="7" s="1"/>
  <c r="Z1729" i="7"/>
  <c r="AA1728" i="7"/>
  <c r="AA1728" i="7" a="1"/>
  <c r="Z1728" i="7"/>
  <c r="AA1727" i="7"/>
  <c r="AA1727" i="7" a="1"/>
  <c r="Z1727" i="7"/>
  <c r="AA1726" i="7" a="1"/>
  <c r="AA1726" i="7" s="1"/>
  <c r="Z1726" i="7"/>
  <c r="AA1725" i="7" a="1"/>
  <c r="AA1725" i="7" s="1"/>
  <c r="Z1725" i="7"/>
  <c r="AA1724" i="7"/>
  <c r="AA1724" i="7" a="1"/>
  <c r="Z1724" i="7"/>
  <c r="AA1723" i="7"/>
  <c r="AA1723" i="7" a="1"/>
  <c r="Z1723" i="7"/>
  <c r="AA1722" i="7" a="1"/>
  <c r="AA1722" i="7" s="1"/>
  <c r="Z1722" i="7"/>
  <c r="AA1721" i="7" a="1"/>
  <c r="AA1721" i="7" s="1"/>
  <c r="Z1721" i="7"/>
  <c r="AA1720" i="7"/>
  <c r="AA1720" i="7" a="1"/>
  <c r="Z1720" i="7"/>
  <c r="AA1719" i="7"/>
  <c r="AA1719" i="7" a="1"/>
  <c r="Z1719" i="7"/>
  <c r="AA1718" i="7" a="1"/>
  <c r="AA1718" i="7" s="1"/>
  <c r="Z1718" i="7"/>
  <c r="AA1717" i="7" a="1"/>
  <c r="AA1717" i="7" s="1"/>
  <c r="Z1717" i="7"/>
  <c r="AA1716" i="7"/>
  <c r="AA1716" i="7" a="1"/>
  <c r="Z1716" i="7"/>
  <c r="AA1715" i="7"/>
  <c r="AA1715" i="7" a="1"/>
  <c r="Z1715" i="7"/>
  <c r="AA1714" i="7" a="1"/>
  <c r="AA1714" i="7" s="1"/>
  <c r="Z1714" i="7"/>
  <c r="AA1713" i="7" a="1"/>
  <c r="AA1713" i="7" s="1"/>
  <c r="Z1713" i="7"/>
  <c r="AA1712" i="7"/>
  <c r="AA1712" i="7" a="1"/>
  <c r="Z1712" i="7"/>
  <c r="AA1711" i="7"/>
  <c r="AA1711" i="7" a="1"/>
  <c r="Z1711" i="7"/>
  <c r="AA1710" i="7" a="1"/>
  <c r="AA1710" i="7" s="1"/>
  <c r="Z1710" i="7"/>
  <c r="AA1709" i="7" a="1"/>
  <c r="AA1709" i="7" s="1"/>
  <c r="Z1709" i="7"/>
  <c r="AA1708" i="7"/>
  <c r="AA1708" i="7" a="1"/>
  <c r="Z1708" i="7"/>
  <c r="AA1707" i="7"/>
  <c r="AA1707" i="7" a="1"/>
  <c r="Z1707" i="7"/>
  <c r="AA1706" i="7" a="1"/>
  <c r="AA1706" i="7" s="1"/>
  <c r="Z1706" i="7"/>
  <c r="AA1705" i="7" a="1"/>
  <c r="AA1705" i="7" s="1"/>
  <c r="Z1705" i="7"/>
  <c r="AA1704" i="7"/>
  <c r="AA1704" i="7" a="1"/>
  <c r="Z1704" i="7"/>
  <c r="AA1703" i="7"/>
  <c r="AA1703" i="7" a="1"/>
  <c r="Z1703" i="7"/>
  <c r="AA1702" i="7" a="1"/>
  <c r="AA1702" i="7" s="1"/>
  <c r="Z1702" i="7"/>
  <c r="AA1701" i="7" a="1"/>
  <c r="AA1701" i="7" s="1"/>
  <c r="Z1701" i="7"/>
  <c r="AA1700" i="7"/>
  <c r="AA1700" i="7" a="1"/>
  <c r="Z1700" i="7"/>
  <c r="AA1699" i="7"/>
  <c r="AA1699" i="7" a="1"/>
  <c r="Z1699" i="7"/>
  <c r="AA1698" i="7" a="1"/>
  <c r="AA1698" i="7" s="1"/>
  <c r="Z1698" i="7"/>
  <c r="AA1697" i="7" a="1"/>
  <c r="AA1697" i="7" s="1"/>
  <c r="Z1697" i="7"/>
  <c r="AA1696" i="7"/>
  <c r="AA1696" i="7" a="1"/>
  <c r="Z1696" i="7"/>
  <c r="AA1695" i="7"/>
  <c r="AA1695" i="7" a="1"/>
  <c r="Z1695" i="7"/>
  <c r="AA1694" i="7" a="1"/>
  <c r="AA1694" i="7" s="1"/>
  <c r="Z1694" i="7"/>
  <c r="AA1693" i="7" a="1"/>
  <c r="AA1693" i="7" s="1"/>
  <c r="Z1693" i="7"/>
  <c r="AA1692" i="7"/>
  <c r="AA1692" i="7" a="1"/>
  <c r="Z1692" i="7"/>
  <c r="AA1691" i="7"/>
  <c r="AA1691" i="7" a="1"/>
  <c r="Z1691" i="7"/>
  <c r="AA1690" i="7" a="1"/>
  <c r="AA1690" i="7" s="1"/>
  <c r="Z1690" i="7"/>
  <c r="AA1689" i="7" a="1"/>
  <c r="AA1689" i="7" s="1"/>
  <c r="Z1689" i="7"/>
  <c r="AA1688" i="7"/>
  <c r="AA1688" i="7" a="1"/>
  <c r="Z1688" i="7"/>
  <c r="AA1687" i="7"/>
  <c r="AA1687" i="7" a="1"/>
  <c r="Z1687" i="7"/>
  <c r="AA1686" i="7" a="1"/>
  <c r="AA1686" i="7" s="1"/>
  <c r="Z1686" i="7"/>
  <c r="AA1685" i="7" a="1"/>
  <c r="AA1685" i="7" s="1"/>
  <c r="Z1685" i="7"/>
  <c r="AA1684" i="7"/>
  <c r="AA1684" i="7" a="1"/>
  <c r="Z1684" i="7"/>
  <c r="AA1683" i="7"/>
  <c r="AA1683" i="7" a="1"/>
  <c r="Z1683" i="7"/>
  <c r="AA1682" i="7" a="1"/>
  <c r="AA1682" i="7" s="1"/>
  <c r="Z1682" i="7"/>
  <c r="AA1681" i="7" a="1"/>
  <c r="AA1681" i="7" s="1"/>
  <c r="Z1681" i="7"/>
  <c r="AA1680" i="7"/>
  <c r="AA1680" i="7" a="1"/>
  <c r="Z1680" i="7"/>
  <c r="AA1679" i="7"/>
  <c r="AA1679" i="7" a="1"/>
  <c r="Z1679" i="7"/>
  <c r="AA1678" i="7" a="1"/>
  <c r="AA1678" i="7" s="1"/>
  <c r="Z1678" i="7"/>
  <c r="AA1677" i="7" a="1"/>
  <c r="AA1677" i="7" s="1"/>
  <c r="Z1677" i="7"/>
  <c r="AA1676" i="7"/>
  <c r="AA1676" i="7" a="1"/>
  <c r="Z1676" i="7"/>
  <c r="AA1675" i="7"/>
  <c r="AA1675" i="7" a="1"/>
  <c r="Z1675" i="7"/>
  <c r="AA1674" i="7" a="1"/>
  <c r="AA1674" i="7" s="1"/>
  <c r="Z1674" i="7"/>
  <c r="AA1673" i="7" a="1"/>
  <c r="AA1673" i="7" s="1"/>
  <c r="Z1673" i="7"/>
  <c r="AA1672" i="7"/>
  <c r="AA1672" i="7" a="1"/>
  <c r="Z1672" i="7"/>
  <c r="AA1671" i="7"/>
  <c r="AA1671" i="7" a="1"/>
  <c r="Z1671" i="7"/>
  <c r="AA1670" i="7" a="1"/>
  <c r="AA1670" i="7" s="1"/>
  <c r="Z1670" i="7"/>
  <c r="AA1669" i="7" a="1"/>
  <c r="AA1669" i="7" s="1"/>
  <c r="Z1669" i="7"/>
  <c r="AA1668" i="7"/>
  <c r="AA1668" i="7" a="1"/>
  <c r="Z1668" i="7"/>
  <c r="AA1667" i="7"/>
  <c r="AA1667" i="7" a="1"/>
  <c r="Z1667" i="7"/>
  <c r="AA1666" i="7" a="1"/>
  <c r="AA1666" i="7" s="1"/>
  <c r="Z1666" i="7"/>
  <c r="AA1665" i="7" a="1"/>
  <c r="AA1665" i="7" s="1"/>
  <c r="Z1665" i="7"/>
  <c r="AA1664" i="7"/>
  <c r="AA1664" i="7" a="1"/>
  <c r="Z1664" i="7"/>
  <c r="AA1663" i="7"/>
  <c r="AA1663" i="7" a="1"/>
  <c r="Z1663" i="7"/>
  <c r="AA1662" i="7" a="1"/>
  <c r="AA1662" i="7" s="1"/>
  <c r="Z1662" i="7"/>
  <c r="AA1661" i="7" a="1"/>
  <c r="AA1661" i="7" s="1"/>
  <c r="Z1661" i="7"/>
  <c r="AA1660" i="7"/>
  <c r="AA1660" i="7" a="1"/>
  <c r="Z1660" i="7"/>
  <c r="AA1659" i="7"/>
  <c r="AA1659" i="7" a="1"/>
  <c r="Z1659" i="7"/>
  <c r="AA1658" i="7" a="1"/>
  <c r="AA1658" i="7" s="1"/>
  <c r="Z1658" i="7"/>
  <c r="AA1657" i="7" a="1"/>
  <c r="AA1657" i="7" s="1"/>
  <c r="Z1657" i="7"/>
  <c r="AA1656" i="7"/>
  <c r="AA1656" i="7" a="1"/>
  <c r="Z1656" i="7"/>
  <c r="AA1655" i="7"/>
  <c r="AA1655" i="7" a="1"/>
  <c r="Z1655" i="7"/>
  <c r="AA1654" i="7" a="1"/>
  <c r="AA1654" i="7" s="1"/>
  <c r="Z1654" i="7"/>
  <c r="AA1653" i="7" a="1"/>
  <c r="AA1653" i="7" s="1"/>
  <c r="Z1653" i="7"/>
  <c r="AA1652" i="7"/>
  <c r="AA1652" i="7" a="1"/>
  <c r="Z1652" i="7"/>
  <c r="AA1651" i="7"/>
  <c r="AA1651" i="7" a="1"/>
  <c r="Z1651" i="7"/>
  <c r="AA1650" i="7" a="1"/>
  <c r="AA1650" i="7" s="1"/>
  <c r="Z1650" i="7"/>
  <c r="AA1649" i="7" a="1"/>
  <c r="AA1649" i="7" s="1"/>
  <c r="Z1649" i="7"/>
  <c r="AA1648" i="7"/>
  <c r="AA1648" i="7" a="1"/>
  <c r="Z1648" i="7"/>
  <c r="AA1647" i="7"/>
  <c r="AA1647" i="7" a="1"/>
  <c r="Z1647" i="7"/>
  <c r="AA1646" i="7" a="1"/>
  <c r="AA1646" i="7" s="1"/>
  <c r="Z1646" i="7"/>
  <c r="AA1645" i="7" a="1"/>
  <c r="AA1645" i="7" s="1"/>
  <c r="Z1645" i="7"/>
  <c r="AA1644" i="7"/>
  <c r="AA1644" i="7" a="1"/>
  <c r="Z1644" i="7"/>
  <c r="AA1643" i="7"/>
  <c r="AA1643" i="7" a="1"/>
  <c r="Z1643" i="7"/>
  <c r="AA1642" i="7" a="1"/>
  <c r="AA1642" i="7" s="1"/>
  <c r="Z1642" i="7"/>
  <c r="AA1641" i="7" a="1"/>
  <c r="AA1641" i="7" s="1"/>
  <c r="Z1641" i="7"/>
  <c r="AA1640" i="7"/>
  <c r="AA1640" i="7" a="1"/>
  <c r="Z1640" i="7"/>
  <c r="AA1639" i="7"/>
  <c r="AA1639" i="7" a="1"/>
  <c r="Z1639" i="7"/>
  <c r="AA1638" i="7" a="1"/>
  <c r="AA1638" i="7" s="1"/>
  <c r="Z1638" i="7"/>
  <c r="AA1637" i="7" a="1"/>
  <c r="AA1637" i="7" s="1"/>
  <c r="Z1637" i="7"/>
  <c r="AA1636" i="7"/>
  <c r="AA1636" i="7" a="1"/>
  <c r="Z1636" i="7"/>
  <c r="AA1635" i="7"/>
  <c r="AA1635" i="7" a="1"/>
  <c r="Z1635" i="7"/>
  <c r="AA1634" i="7" a="1"/>
  <c r="AA1634" i="7" s="1"/>
  <c r="Z1634" i="7"/>
  <c r="AA1633" i="7" a="1"/>
  <c r="AA1633" i="7" s="1"/>
  <c r="Z1633" i="7"/>
  <c r="AA1632" i="7"/>
  <c r="AA1632" i="7" a="1"/>
  <c r="Z1632" i="7"/>
  <c r="AA1631" i="7"/>
  <c r="AA1631" i="7" a="1"/>
  <c r="Z1631" i="7"/>
  <c r="AA1630" i="7" a="1"/>
  <c r="AA1630" i="7" s="1"/>
  <c r="Z1630" i="7"/>
  <c r="AA1629" i="7" a="1"/>
  <c r="AA1629" i="7" s="1"/>
  <c r="Z1629" i="7"/>
  <c r="AA1628" i="7"/>
  <c r="AA1628" i="7" a="1"/>
  <c r="Z1628" i="7"/>
  <c r="AA1627" i="7"/>
  <c r="AA1627" i="7" a="1"/>
  <c r="Z1627" i="7"/>
  <c r="AA1626" i="7" a="1"/>
  <c r="AA1626" i="7" s="1"/>
  <c r="Z1626" i="7"/>
  <c r="AA1625" i="7" a="1"/>
  <c r="AA1625" i="7" s="1"/>
  <c r="Z1625" i="7"/>
  <c r="AA1624" i="7"/>
  <c r="AA1624" i="7" a="1"/>
  <c r="Z1624" i="7"/>
  <c r="AA1623" i="7"/>
  <c r="AA1623" i="7" a="1"/>
  <c r="Z1623" i="7"/>
  <c r="AA1622" i="7" a="1"/>
  <c r="AA1622" i="7" s="1"/>
  <c r="Z1622" i="7"/>
  <c r="AA1621" i="7" a="1"/>
  <c r="AA1621" i="7" s="1"/>
  <c r="Z1621" i="7"/>
  <c r="AA1620" i="7"/>
  <c r="AA1620" i="7" a="1"/>
  <c r="Z1620" i="7"/>
  <c r="AA1619" i="7"/>
  <c r="AA1619" i="7" a="1"/>
  <c r="Z1619" i="7"/>
  <c r="AA1618" i="7" a="1"/>
  <c r="AA1618" i="7" s="1"/>
  <c r="Z1618" i="7"/>
  <c r="AA1617" i="7" a="1"/>
  <c r="AA1617" i="7" s="1"/>
  <c r="Z1617" i="7"/>
  <c r="AA1616" i="7"/>
  <c r="AA1616" i="7" a="1"/>
  <c r="Z1616" i="7"/>
  <c r="AA1615" i="7"/>
  <c r="AA1615" i="7" a="1"/>
  <c r="Z1615" i="7"/>
  <c r="AA1614" i="7" a="1"/>
  <c r="AA1614" i="7" s="1"/>
  <c r="Z1614" i="7"/>
  <c r="AA1613" i="7" a="1"/>
  <c r="AA1613" i="7" s="1"/>
  <c r="Z1613" i="7"/>
  <c r="AA1612" i="7"/>
  <c r="AA1612" i="7" a="1"/>
  <c r="Z1612" i="7"/>
  <c r="AA1611" i="7"/>
  <c r="AA1611" i="7" a="1"/>
  <c r="Z1611" i="7"/>
  <c r="AA1610" i="7" a="1"/>
  <c r="AA1610" i="7" s="1"/>
  <c r="Z1610" i="7"/>
  <c r="AA1609" i="7" a="1"/>
  <c r="AA1609" i="7" s="1"/>
  <c r="Z1609" i="7"/>
  <c r="AA1608" i="7"/>
  <c r="AA1608" i="7" a="1"/>
  <c r="Z1608" i="7"/>
  <c r="AA1607" i="7"/>
  <c r="AA1607" i="7" a="1"/>
  <c r="Z1607" i="7"/>
  <c r="AA1606" i="7" a="1"/>
  <c r="AA1606" i="7" s="1"/>
  <c r="Z1606" i="7"/>
  <c r="AA1605" i="7" a="1"/>
  <c r="AA1605" i="7" s="1"/>
  <c r="Z1605" i="7"/>
  <c r="AA1604" i="7"/>
  <c r="AA1604" i="7" a="1"/>
  <c r="Z1604" i="7"/>
  <c r="AA1603" i="7"/>
  <c r="AA1603" i="7" a="1"/>
  <c r="Z1603" i="7"/>
  <c r="AA1602" i="7" a="1"/>
  <c r="AA1602" i="7" s="1"/>
  <c r="Z1602" i="7"/>
  <c r="AA1601" i="7" a="1"/>
  <c r="AA1601" i="7" s="1"/>
  <c r="Z1601" i="7"/>
  <c r="AA1600" i="7"/>
  <c r="AA1600" i="7" a="1"/>
  <c r="Z1600" i="7"/>
  <c r="AA1599" i="7"/>
  <c r="AA1599" i="7" a="1"/>
  <c r="Z1599" i="7"/>
  <c r="AA1598" i="7" a="1"/>
  <c r="AA1598" i="7" s="1"/>
  <c r="Z1598" i="7"/>
  <c r="AA1597" i="7" a="1"/>
  <c r="AA1597" i="7" s="1"/>
  <c r="Z1597" i="7"/>
  <c r="AA1596" i="7"/>
  <c r="AA1596" i="7" a="1"/>
  <c r="Z1596" i="7"/>
  <c r="AA1595" i="7"/>
  <c r="AA1595" i="7" a="1"/>
  <c r="Z1595" i="7"/>
  <c r="AA1594" i="7" a="1"/>
  <c r="AA1594" i="7" s="1"/>
  <c r="Z1594" i="7"/>
  <c r="AA1593" i="7" a="1"/>
  <c r="AA1593" i="7" s="1"/>
  <c r="Z1593" i="7"/>
  <c r="AA1592" i="7"/>
  <c r="AA1592" i="7" a="1"/>
  <c r="Z1592" i="7"/>
  <c r="AA1591" i="7"/>
  <c r="AA1591" i="7" a="1"/>
  <c r="Z1591" i="7"/>
  <c r="AA1590" i="7" a="1"/>
  <c r="AA1590" i="7" s="1"/>
  <c r="Z1590" i="7"/>
  <c r="AA1589" i="7" a="1"/>
  <c r="AA1589" i="7" s="1"/>
  <c r="Z1589" i="7"/>
  <c r="AA1588" i="7"/>
  <c r="AA1588" i="7" a="1"/>
  <c r="Z1588" i="7"/>
  <c r="AA1587" i="7"/>
  <c r="AA1587" i="7" a="1"/>
  <c r="Z1587" i="7"/>
  <c r="AA1586" i="7" a="1"/>
  <c r="AA1586" i="7" s="1"/>
  <c r="Z1586" i="7"/>
  <c r="AA1585" i="7" a="1"/>
  <c r="AA1585" i="7" s="1"/>
  <c r="Z1585" i="7"/>
  <c r="AA1584" i="7"/>
  <c r="AA1584" i="7" a="1"/>
  <c r="Z1584" i="7"/>
  <c r="AA1583" i="7"/>
  <c r="AA1583" i="7" a="1"/>
  <c r="Z1583" i="7"/>
  <c r="AA1582" i="7" a="1"/>
  <c r="AA1582" i="7" s="1"/>
  <c r="Z1582" i="7"/>
  <c r="AA1581" i="7" a="1"/>
  <c r="AA1581" i="7" s="1"/>
  <c r="Z1581" i="7"/>
  <c r="AA1580" i="7"/>
  <c r="AA1580" i="7" a="1"/>
  <c r="Z1580" i="7"/>
  <c r="AA1579" i="7"/>
  <c r="AA1579" i="7" a="1"/>
  <c r="Z1579" i="7"/>
  <c r="AA1578" i="7" a="1"/>
  <c r="AA1578" i="7" s="1"/>
  <c r="Z1578" i="7"/>
  <c r="AA1577" i="7" a="1"/>
  <c r="AA1577" i="7" s="1"/>
  <c r="Z1577" i="7"/>
  <c r="AA1576" i="7"/>
  <c r="AA1576" i="7" a="1"/>
  <c r="Z1576" i="7"/>
  <c r="AA1575" i="7"/>
  <c r="AA1575" i="7" a="1"/>
  <c r="Z1575" i="7"/>
  <c r="AA1574" i="7" a="1"/>
  <c r="AA1574" i="7" s="1"/>
  <c r="Z1574" i="7"/>
  <c r="AA1573" i="7" a="1"/>
  <c r="AA1573" i="7" s="1"/>
  <c r="Z1573" i="7"/>
  <c r="AA1572" i="7"/>
  <c r="AA1572" i="7" a="1"/>
  <c r="Z1572" i="7"/>
  <c r="AA1571" i="7"/>
  <c r="AA1571" i="7" a="1"/>
  <c r="Z1571" i="7"/>
  <c r="AA1570" i="7" a="1"/>
  <c r="AA1570" i="7" s="1"/>
  <c r="Z1570" i="7"/>
  <c r="AA1569" i="7" a="1"/>
  <c r="AA1569" i="7" s="1"/>
  <c r="Z1569" i="7"/>
  <c r="AA1568" i="7"/>
  <c r="AA1568" i="7" a="1"/>
  <c r="Z1568" i="7"/>
  <c r="AA1567" i="7"/>
  <c r="AA1567" i="7" a="1"/>
  <c r="Z1567" i="7"/>
  <c r="AA1566" i="7" a="1"/>
  <c r="AA1566" i="7" s="1"/>
  <c r="Z1566" i="7"/>
  <c r="AA1565" i="7" a="1"/>
  <c r="AA1565" i="7" s="1"/>
  <c r="Z1565" i="7"/>
  <c r="AA1564" i="7"/>
  <c r="AA1564" i="7" a="1"/>
  <c r="Z1564" i="7"/>
  <c r="AA1563" i="7"/>
  <c r="AA1563" i="7" a="1"/>
  <c r="Z1563" i="7"/>
  <c r="AA1562" i="7" a="1"/>
  <c r="AA1562" i="7" s="1"/>
  <c r="Z1562" i="7"/>
  <c r="AA1561" i="7" a="1"/>
  <c r="AA1561" i="7" s="1"/>
  <c r="Z1561" i="7"/>
  <c r="AA1560" i="7"/>
  <c r="AA1560" i="7" a="1"/>
  <c r="Z1560" i="7"/>
  <c r="AA1559" i="7"/>
  <c r="AA1559" i="7" a="1"/>
  <c r="Z1559" i="7"/>
  <c r="AA1558" i="7" a="1"/>
  <c r="AA1558" i="7" s="1"/>
  <c r="Z1558" i="7"/>
  <c r="AA1557" i="7" a="1"/>
  <c r="AA1557" i="7" s="1"/>
  <c r="Z1557" i="7"/>
  <c r="AA1556" i="7"/>
  <c r="AA1556" i="7" a="1"/>
  <c r="Z1556" i="7"/>
  <c r="AA1555" i="7"/>
  <c r="AA1555" i="7" a="1"/>
  <c r="Z1555" i="7"/>
  <c r="AA1554" i="7" a="1"/>
  <c r="AA1554" i="7" s="1"/>
  <c r="Z1554" i="7"/>
  <c r="AA1553" i="7" a="1"/>
  <c r="AA1553" i="7" s="1"/>
  <c r="Z1553" i="7"/>
  <c r="AA1552" i="7"/>
  <c r="AA1552" i="7" a="1"/>
  <c r="Z1552" i="7"/>
  <c r="AA1551" i="7"/>
  <c r="AA1551" i="7" a="1"/>
  <c r="Z1551" i="7"/>
  <c r="AA1550" i="7" a="1"/>
  <c r="AA1550" i="7" s="1"/>
  <c r="Z1550" i="7"/>
  <c r="AA1549" i="7" a="1"/>
  <c r="AA1549" i="7" s="1"/>
  <c r="Z1549" i="7"/>
  <c r="AA1548" i="7"/>
  <c r="AA1548" i="7" a="1"/>
  <c r="Z1548" i="7"/>
  <c r="AA1547" i="7"/>
  <c r="AA1547" i="7" a="1"/>
  <c r="Z1547" i="7"/>
  <c r="AA1546" i="7" a="1"/>
  <c r="AA1546" i="7" s="1"/>
  <c r="Z1546" i="7"/>
  <c r="AA1545" i="7" a="1"/>
  <c r="AA1545" i="7" s="1"/>
  <c r="Z1545" i="7"/>
  <c r="AA1544" i="7"/>
  <c r="AA1544" i="7" a="1"/>
  <c r="Z1544" i="7"/>
  <c r="AA1543" i="7"/>
  <c r="AA1543" i="7" a="1"/>
  <c r="Z1543" i="7"/>
  <c r="AA1542" i="7" a="1"/>
  <c r="AA1542" i="7" s="1"/>
  <c r="Z1542" i="7"/>
  <c r="AA1541" i="7" a="1"/>
  <c r="AA1541" i="7" s="1"/>
  <c r="Z1541" i="7"/>
  <c r="AA1540" i="7"/>
  <c r="AA1540" i="7" a="1"/>
  <c r="Z1540" i="7"/>
  <c r="AA1539" i="7"/>
  <c r="AA1539" i="7" a="1"/>
  <c r="Z1539" i="7"/>
  <c r="AA1538" i="7" a="1"/>
  <c r="AA1538" i="7" s="1"/>
  <c r="Z1538" i="7"/>
  <c r="AA1537" i="7" a="1"/>
  <c r="AA1537" i="7" s="1"/>
  <c r="Z1537" i="7"/>
  <c r="AA1536" i="7"/>
  <c r="AA1536" i="7" a="1"/>
  <c r="Z1536" i="7"/>
  <c r="AA1535" i="7"/>
  <c r="AA1535" i="7" a="1"/>
  <c r="Z1535" i="7"/>
  <c r="AA1534" i="7" a="1"/>
  <c r="AA1534" i="7" s="1"/>
  <c r="Z1534" i="7"/>
  <c r="AA1533" i="7" a="1"/>
  <c r="AA1533" i="7" s="1"/>
  <c r="Z1533" i="7"/>
  <c r="AA1532" i="7"/>
  <c r="AA1532" i="7" a="1"/>
  <c r="Z1532" i="7"/>
  <c r="AA1531" i="7"/>
  <c r="AA1531" i="7" a="1"/>
  <c r="Z1531" i="7"/>
  <c r="AA1530" i="7" a="1"/>
  <c r="AA1530" i="7" s="1"/>
  <c r="Z1530" i="7"/>
  <c r="AA1529" i="7" a="1"/>
  <c r="AA1529" i="7" s="1"/>
  <c r="Z1529" i="7"/>
  <c r="AA1528" i="7"/>
  <c r="AA1528" i="7" a="1"/>
  <c r="Z1528" i="7"/>
  <c r="AA1527" i="7"/>
  <c r="AA1527" i="7" a="1"/>
  <c r="Z1527" i="7"/>
  <c r="AA1526" i="7" a="1"/>
  <c r="AA1526" i="7" s="1"/>
  <c r="Z1526" i="7"/>
  <c r="AA1525" i="7" a="1"/>
  <c r="AA1525" i="7" s="1"/>
  <c r="Z1525" i="7"/>
  <c r="AA1524" i="7"/>
  <c r="AA1524" i="7" a="1"/>
  <c r="Z1524" i="7"/>
  <c r="AA1523" i="7"/>
  <c r="AA1523" i="7" a="1"/>
  <c r="Z1523" i="7"/>
  <c r="AA1522" i="7" a="1"/>
  <c r="AA1522" i="7" s="1"/>
  <c r="Z1522" i="7"/>
  <c r="AA1521" i="7" a="1"/>
  <c r="AA1521" i="7" s="1"/>
  <c r="Z1521" i="7"/>
  <c r="AA1520" i="7"/>
  <c r="AA1520" i="7" a="1"/>
  <c r="Z1520" i="7"/>
  <c r="AA1519" i="7"/>
  <c r="AA1519" i="7" a="1"/>
  <c r="Z1519" i="7"/>
  <c r="AA1518" i="7" a="1"/>
  <c r="AA1518" i="7" s="1"/>
  <c r="Z1518" i="7"/>
  <c r="AA1517" i="7" a="1"/>
  <c r="AA1517" i="7" s="1"/>
  <c r="Z1517" i="7"/>
  <c r="AA1516" i="7"/>
  <c r="AA1516" i="7" a="1"/>
  <c r="Z1516" i="7"/>
  <c r="AA1515" i="7"/>
  <c r="AA1515" i="7" a="1"/>
  <c r="Z1515" i="7"/>
  <c r="AA1514" i="7" a="1"/>
  <c r="AA1514" i="7" s="1"/>
  <c r="Z1514" i="7"/>
  <c r="AA1513" i="7"/>
  <c r="AA1513" i="7" a="1"/>
  <c r="Z1513" i="7"/>
  <c r="AA1512" i="7"/>
  <c r="AA1512" i="7" a="1"/>
  <c r="Z1512" i="7"/>
  <c r="AA1511" i="7"/>
  <c r="AA1511" i="7" a="1"/>
  <c r="Z1511" i="7"/>
  <c r="AA1510" i="7" a="1"/>
  <c r="AA1510" i="7" s="1"/>
  <c r="Z1510" i="7"/>
  <c r="AA1509" i="7"/>
  <c r="AA1509" i="7" a="1"/>
  <c r="Z1509" i="7"/>
  <c r="AA1508" i="7"/>
  <c r="AA1508" i="7" a="1"/>
  <c r="Z1508" i="7"/>
  <c r="AA1507" i="7"/>
  <c r="AA1507" i="7" a="1"/>
  <c r="Z1507" i="7"/>
  <c r="AA1506" i="7" a="1"/>
  <c r="AA1506" i="7" s="1"/>
  <c r="Z1506" i="7"/>
  <c r="AA1505" i="7"/>
  <c r="AA1505" i="7" a="1"/>
  <c r="Z1505" i="7"/>
  <c r="AA1504" i="7"/>
  <c r="AA1504" i="7" a="1"/>
  <c r="Z1504" i="7"/>
  <c r="AA1503" i="7"/>
  <c r="AA1503" i="7" a="1"/>
  <c r="Z1503" i="7"/>
  <c r="AA1502" i="7" a="1"/>
  <c r="AA1502" i="7" s="1"/>
  <c r="Z1502" i="7"/>
  <c r="AA1501" i="7"/>
  <c r="AA1501" i="7" a="1"/>
  <c r="Z1501" i="7"/>
  <c r="AA1500" i="7"/>
  <c r="AA1500" i="7" a="1"/>
  <c r="Z1500" i="7"/>
  <c r="AA1499" i="7"/>
  <c r="AA1499" i="7" a="1"/>
  <c r="Z1499" i="7"/>
  <c r="AA1498" i="7" a="1"/>
  <c r="AA1498" i="7" s="1"/>
  <c r="Z1498" i="7"/>
  <c r="AA1497" i="7"/>
  <c r="AA1497" i="7" a="1"/>
  <c r="Z1497" i="7"/>
  <c r="AA1496" i="7"/>
  <c r="AA1496" i="7" a="1"/>
  <c r="Z1496" i="7"/>
  <c r="AA1495" i="7"/>
  <c r="AA1495" i="7" a="1"/>
  <c r="Z1495" i="7"/>
  <c r="AA1494" i="7" a="1"/>
  <c r="AA1494" i="7" s="1"/>
  <c r="Z1494" i="7"/>
  <c r="AA1493" i="7"/>
  <c r="AA1493" i="7" a="1"/>
  <c r="Z1493" i="7"/>
  <c r="AA1492" i="7"/>
  <c r="AA1492" i="7" a="1"/>
  <c r="Z1492" i="7"/>
  <c r="AA1491" i="7"/>
  <c r="AA1491" i="7" a="1"/>
  <c r="Z1491" i="7"/>
  <c r="AA1490" i="7" a="1"/>
  <c r="AA1490" i="7" s="1"/>
  <c r="Z1490" i="7"/>
  <c r="AA1489" i="7"/>
  <c r="AA1489" i="7" a="1"/>
  <c r="Z1489" i="7"/>
  <c r="AA1488" i="7"/>
  <c r="AA1488" i="7" a="1"/>
  <c r="Z1488" i="7"/>
  <c r="AA1487" i="7"/>
  <c r="AA1487" i="7" a="1"/>
  <c r="Z1487" i="7"/>
  <c r="AA1486" i="7" a="1"/>
  <c r="AA1486" i="7" s="1"/>
  <c r="Z1486" i="7"/>
  <c r="AA1485" i="7"/>
  <c r="AA1485" i="7" a="1"/>
  <c r="Z1485" i="7"/>
  <c r="AA1484" i="7"/>
  <c r="AA1484" i="7" a="1"/>
  <c r="Z1484" i="7"/>
  <c r="AA1483" i="7"/>
  <c r="AA1483" i="7" a="1"/>
  <c r="Z1483" i="7"/>
  <c r="AA1482" i="7" a="1"/>
  <c r="AA1482" i="7" s="1"/>
  <c r="Z1482" i="7"/>
  <c r="AA1481" i="7"/>
  <c r="AA1481" i="7" a="1"/>
  <c r="Z1481" i="7"/>
  <c r="AA1480" i="7" a="1"/>
  <c r="AA1480" i="7" s="1"/>
  <c r="Z1480" i="7"/>
  <c r="AA1479" i="7"/>
  <c r="AA1479" i="7" a="1"/>
  <c r="Z1479" i="7"/>
  <c r="AA1478" i="7" a="1"/>
  <c r="AA1478" i="7" s="1"/>
  <c r="Z1478" i="7"/>
  <c r="AA1477" i="7"/>
  <c r="AA1477" i="7" a="1"/>
  <c r="Z1477" i="7"/>
  <c r="AA1476" i="7" a="1"/>
  <c r="AA1476" i="7" s="1"/>
  <c r="Z1476" i="7"/>
  <c r="AA1475" i="7"/>
  <c r="AA1475" i="7" a="1"/>
  <c r="Z1475" i="7"/>
  <c r="AA1474" i="7" a="1"/>
  <c r="AA1474" i="7" s="1"/>
  <c r="Z1474" i="7"/>
  <c r="AA1473" i="7"/>
  <c r="AA1473" i="7" a="1"/>
  <c r="Z1473" i="7"/>
  <c r="AA1472" i="7" a="1"/>
  <c r="AA1472" i="7" s="1"/>
  <c r="Z1472" i="7"/>
  <c r="AA1471" i="7"/>
  <c r="AA1471" i="7" a="1"/>
  <c r="Z1471" i="7"/>
  <c r="AA1470" i="7" a="1"/>
  <c r="AA1470" i="7" s="1"/>
  <c r="Z1470" i="7"/>
  <c r="AA1469" i="7"/>
  <c r="AA1469" i="7" a="1"/>
  <c r="Z1469" i="7"/>
  <c r="AA1468" i="7" a="1"/>
  <c r="AA1468" i="7" s="1"/>
  <c r="Z1468" i="7"/>
  <c r="AA1467" i="7"/>
  <c r="AA1467" i="7" a="1"/>
  <c r="Z1467" i="7"/>
  <c r="AA1466" i="7" a="1"/>
  <c r="AA1466" i="7" s="1"/>
  <c r="Z1466" i="7"/>
  <c r="AA1465" i="7"/>
  <c r="AA1465" i="7" a="1"/>
  <c r="Z1465" i="7"/>
  <c r="AA1464" i="7" a="1"/>
  <c r="AA1464" i="7" s="1"/>
  <c r="Z1464" i="7"/>
  <c r="AA1463" i="7"/>
  <c r="AA1463" i="7" a="1"/>
  <c r="Z1463" i="7"/>
  <c r="AA1462" i="7" a="1"/>
  <c r="AA1462" i="7" s="1"/>
  <c r="Z1462" i="7"/>
  <c r="AA1461" i="7"/>
  <c r="AA1461" i="7" a="1"/>
  <c r="Z1461" i="7"/>
  <c r="AA1460" i="7" a="1"/>
  <c r="AA1460" i="7" s="1"/>
  <c r="Z1460" i="7"/>
  <c r="AA1459" i="7"/>
  <c r="AA1459" i="7" a="1"/>
  <c r="Z1459" i="7"/>
  <c r="AA1458" i="7" a="1"/>
  <c r="AA1458" i="7" s="1"/>
  <c r="Z1458" i="7"/>
  <c r="AA1457" i="7"/>
  <c r="AA1457" i="7" a="1"/>
  <c r="Z1457" i="7"/>
  <c r="AA1456" i="7" a="1"/>
  <c r="AA1456" i="7" s="1"/>
  <c r="Z1456" i="7"/>
  <c r="AA1455" i="7"/>
  <c r="AA1455" i="7" a="1"/>
  <c r="Z1455" i="7"/>
  <c r="AA1454" i="7" a="1"/>
  <c r="AA1454" i="7" s="1"/>
  <c r="Z1454" i="7"/>
  <c r="AA1453" i="7"/>
  <c r="AA1453" i="7" a="1"/>
  <c r="Z1453" i="7"/>
  <c r="AA1452" i="7" a="1"/>
  <c r="AA1452" i="7" s="1"/>
  <c r="Z1452" i="7"/>
  <c r="AA1451" i="7"/>
  <c r="AA1451" i="7" a="1"/>
  <c r="Z1451" i="7"/>
  <c r="AA1450" i="7" a="1"/>
  <c r="AA1450" i="7" s="1"/>
  <c r="Z1450" i="7"/>
  <c r="AA1449" i="7"/>
  <c r="AA1449" i="7" a="1"/>
  <c r="Z1449" i="7"/>
  <c r="AA1448" i="7" a="1"/>
  <c r="AA1448" i="7" s="1"/>
  <c r="Z1448" i="7"/>
  <c r="AA1447" i="7"/>
  <c r="AA1447" i="7" a="1"/>
  <c r="Z1447" i="7"/>
  <c r="AA1446" i="7" a="1"/>
  <c r="AA1446" i="7" s="1"/>
  <c r="Z1446" i="7"/>
  <c r="AA1445" i="7"/>
  <c r="AA1445" i="7" a="1"/>
  <c r="Z1445" i="7"/>
  <c r="AA1444" i="7" a="1"/>
  <c r="AA1444" i="7" s="1"/>
  <c r="Z1444" i="7"/>
  <c r="AA1443" i="7"/>
  <c r="AA1443" i="7" a="1"/>
  <c r="Z1443" i="7"/>
  <c r="AA1442" i="7" a="1"/>
  <c r="AA1442" i="7" s="1"/>
  <c r="Z1442" i="7"/>
  <c r="AA1441" i="7"/>
  <c r="AA1441" i="7" a="1"/>
  <c r="Z1441" i="7"/>
  <c r="AA1440" i="7" a="1"/>
  <c r="AA1440" i="7" s="1"/>
  <c r="Z1440" i="7"/>
  <c r="AA1439" i="7"/>
  <c r="AA1439" i="7" a="1"/>
  <c r="Z1439" i="7"/>
  <c r="AA1438" i="7" a="1"/>
  <c r="AA1438" i="7" s="1"/>
  <c r="Z1438" i="7"/>
  <c r="AA1437" i="7"/>
  <c r="AA1437" i="7" a="1"/>
  <c r="Z1437" i="7"/>
  <c r="AA1436" i="7" a="1"/>
  <c r="AA1436" i="7" s="1"/>
  <c r="Z1436" i="7"/>
  <c r="AA1435" i="7"/>
  <c r="AA1435" i="7" a="1"/>
  <c r="Z1435" i="7"/>
  <c r="AA1434" i="7" a="1"/>
  <c r="AA1434" i="7" s="1"/>
  <c r="Z1434" i="7"/>
  <c r="AA1433" i="7"/>
  <c r="AA1433" i="7" a="1"/>
  <c r="Z1433" i="7"/>
  <c r="AA1432" i="7" a="1"/>
  <c r="AA1432" i="7" s="1"/>
  <c r="Z1432" i="7"/>
  <c r="AA1431" i="7"/>
  <c r="AA1431" i="7" a="1"/>
  <c r="Z1431" i="7"/>
  <c r="AA1430" i="7" a="1"/>
  <c r="AA1430" i="7" s="1"/>
  <c r="Z1430" i="7"/>
  <c r="AA1429" i="7"/>
  <c r="AA1429" i="7" a="1"/>
  <c r="Z1429" i="7"/>
  <c r="AA1428" i="7" a="1"/>
  <c r="AA1428" i="7" s="1"/>
  <c r="Z1428" i="7"/>
  <c r="AA1427" i="7"/>
  <c r="AA1427" i="7" a="1"/>
  <c r="Z1427" i="7"/>
  <c r="AA1426" i="7" a="1"/>
  <c r="AA1426" i="7" s="1"/>
  <c r="Z1426" i="7"/>
  <c r="AA1425" i="7"/>
  <c r="AA1425" i="7" a="1"/>
  <c r="Z1425" i="7"/>
  <c r="AA1424" i="7" a="1"/>
  <c r="AA1424" i="7" s="1"/>
  <c r="Z1424" i="7"/>
  <c r="AA1423" i="7"/>
  <c r="AA1423" i="7" a="1"/>
  <c r="Z1423" i="7"/>
  <c r="AA1422" i="7" a="1"/>
  <c r="AA1422" i="7" s="1"/>
  <c r="Z1422" i="7"/>
  <c r="AA1421" i="7"/>
  <c r="AA1421" i="7" a="1"/>
  <c r="Z1421" i="7"/>
  <c r="AA1420" i="7" a="1"/>
  <c r="AA1420" i="7" s="1"/>
  <c r="Z1420" i="7"/>
  <c r="AA1419" i="7"/>
  <c r="AA1419" i="7" a="1"/>
  <c r="Z1419" i="7"/>
  <c r="AA1418" i="7" a="1"/>
  <c r="AA1418" i="7" s="1"/>
  <c r="Z1418" i="7"/>
  <c r="AA1417" i="7"/>
  <c r="AA1417" i="7" a="1"/>
  <c r="Z1417" i="7"/>
  <c r="AA1416" i="7" a="1"/>
  <c r="AA1416" i="7" s="1"/>
  <c r="Z1416" i="7"/>
  <c r="AA1415" i="7"/>
  <c r="AA1415" i="7" a="1"/>
  <c r="Z1415" i="7"/>
  <c r="AA1414" i="7" a="1"/>
  <c r="AA1414" i="7" s="1"/>
  <c r="Z1414" i="7"/>
  <c r="AA1413" i="7"/>
  <c r="AA1413" i="7" a="1"/>
  <c r="Z1413" i="7"/>
  <c r="AA1412" i="7" a="1"/>
  <c r="AA1412" i="7" s="1"/>
  <c r="Z1412" i="7"/>
  <c r="AA1411" i="7"/>
  <c r="AA1411" i="7" a="1"/>
  <c r="Z1411" i="7"/>
  <c r="AA1410" i="7" a="1"/>
  <c r="AA1410" i="7" s="1"/>
  <c r="Z1410" i="7"/>
  <c r="AA1409" i="7"/>
  <c r="AA1409" i="7" a="1"/>
  <c r="Z1409" i="7"/>
  <c r="AA1408" i="7" a="1"/>
  <c r="AA1408" i="7" s="1"/>
  <c r="Z1408" i="7"/>
  <c r="AA1407" i="7"/>
  <c r="AA1407" i="7" a="1"/>
  <c r="Z1407" i="7"/>
  <c r="AA1406" i="7" a="1"/>
  <c r="AA1406" i="7" s="1"/>
  <c r="Z1406" i="7"/>
  <c r="AA1405" i="7"/>
  <c r="AA1405" i="7" a="1"/>
  <c r="Z1405" i="7"/>
  <c r="AA1404" i="7" a="1"/>
  <c r="AA1404" i="7" s="1"/>
  <c r="Z1404" i="7"/>
  <c r="AA1403" i="7"/>
  <c r="AA1403" i="7" a="1"/>
  <c r="Z1403" i="7"/>
  <c r="AA1402" i="7" a="1"/>
  <c r="AA1402" i="7" s="1"/>
  <c r="Z1402" i="7"/>
  <c r="AA1401" i="7"/>
  <c r="AA1401" i="7" a="1"/>
  <c r="Z1401" i="7"/>
  <c r="AA1400" i="7" a="1"/>
  <c r="AA1400" i="7" s="1"/>
  <c r="Z1400" i="7"/>
  <c r="AA1399" i="7"/>
  <c r="AA1399" i="7" a="1"/>
  <c r="Z1399" i="7"/>
  <c r="AA1398" i="7" a="1"/>
  <c r="AA1398" i="7" s="1"/>
  <c r="Z1398" i="7"/>
  <c r="AA1397" i="7"/>
  <c r="AA1397" i="7" a="1"/>
  <c r="Z1397" i="7"/>
  <c r="AA1396" i="7" a="1"/>
  <c r="AA1396" i="7" s="1"/>
  <c r="Z1396" i="7"/>
  <c r="AA1395" i="7"/>
  <c r="AA1395" i="7" a="1"/>
  <c r="Z1395" i="7"/>
  <c r="AA1394" i="7" a="1"/>
  <c r="AA1394" i="7" s="1"/>
  <c r="Z1394" i="7"/>
  <c r="AA1393" i="7"/>
  <c r="AA1393" i="7" a="1"/>
  <c r="Z1393" i="7"/>
  <c r="AA1392" i="7" a="1"/>
  <c r="AA1392" i="7" s="1"/>
  <c r="Z1392" i="7"/>
  <c r="AA1391" i="7"/>
  <c r="AA1391" i="7" a="1"/>
  <c r="Z1391" i="7"/>
  <c r="AA1390" i="7" a="1"/>
  <c r="AA1390" i="7" s="1"/>
  <c r="Z1390" i="7"/>
  <c r="AA1389" i="7"/>
  <c r="AA1389" i="7" a="1"/>
  <c r="Z1389" i="7"/>
  <c r="AA1388" i="7" a="1"/>
  <c r="AA1388" i="7" s="1"/>
  <c r="Z1388" i="7"/>
  <c r="AA1387" i="7"/>
  <c r="AA1387" i="7" a="1"/>
  <c r="Z1387" i="7"/>
  <c r="AA1386" i="7" a="1"/>
  <c r="AA1386" i="7" s="1"/>
  <c r="Z1386" i="7"/>
  <c r="AA1385" i="7"/>
  <c r="AA1385" i="7" a="1"/>
  <c r="Z1385" i="7"/>
  <c r="AA1384" i="7" a="1"/>
  <c r="AA1384" i="7" s="1"/>
  <c r="Z1384" i="7"/>
  <c r="AA1383" i="7"/>
  <c r="AA1383" i="7" a="1"/>
  <c r="Z1383" i="7"/>
  <c r="AA1382" i="7" a="1"/>
  <c r="AA1382" i="7" s="1"/>
  <c r="Z1382" i="7"/>
  <c r="AA1381" i="7"/>
  <c r="AA1381" i="7" a="1"/>
  <c r="Z1381" i="7"/>
  <c r="AA1380" i="7" a="1"/>
  <c r="AA1380" i="7" s="1"/>
  <c r="Z1380" i="7"/>
  <c r="AA1379" i="7"/>
  <c r="AA1379" i="7" a="1"/>
  <c r="Z1379" i="7"/>
  <c r="AA1378" i="7" a="1"/>
  <c r="AA1378" i="7" s="1"/>
  <c r="Z1378" i="7"/>
  <c r="AA1377" i="7"/>
  <c r="AA1377" i="7" a="1"/>
  <c r="Z1377" i="7"/>
  <c r="AA1376" i="7" a="1"/>
  <c r="AA1376" i="7" s="1"/>
  <c r="Z1376" i="7"/>
  <c r="AA1375" i="7"/>
  <c r="AA1375" i="7" a="1"/>
  <c r="Z1375" i="7"/>
  <c r="AA1374" i="7" a="1"/>
  <c r="AA1374" i="7" s="1"/>
  <c r="Z1374" i="7"/>
  <c r="AA1373" i="7"/>
  <c r="AA1373" i="7" a="1"/>
  <c r="Z1373" i="7"/>
  <c r="AA1372" i="7" a="1"/>
  <c r="AA1372" i="7" s="1"/>
  <c r="Z1372" i="7"/>
  <c r="AA1371" i="7"/>
  <c r="AA1371" i="7" a="1"/>
  <c r="Z1371" i="7"/>
  <c r="AA1370" i="7" a="1"/>
  <c r="AA1370" i="7" s="1"/>
  <c r="Z1370" i="7"/>
  <c r="AA1369" i="7"/>
  <c r="AA1369" i="7" a="1"/>
  <c r="Z1369" i="7"/>
  <c r="AA1368" i="7" a="1"/>
  <c r="AA1368" i="7" s="1"/>
  <c r="Z1368" i="7"/>
  <c r="AA1367" i="7"/>
  <c r="AA1367" i="7" a="1"/>
  <c r="Z1367" i="7"/>
  <c r="AA1366" i="7" a="1"/>
  <c r="AA1366" i="7" s="1"/>
  <c r="Z1366" i="7"/>
  <c r="AA1365" i="7"/>
  <c r="AA1365" i="7" a="1"/>
  <c r="Z1365" i="7"/>
  <c r="AA1364" i="7" a="1"/>
  <c r="AA1364" i="7" s="1"/>
  <c r="Z1364" i="7"/>
  <c r="AA1363" i="7"/>
  <c r="AA1363" i="7" a="1"/>
  <c r="Z1363" i="7"/>
  <c r="AA1362" i="7" a="1"/>
  <c r="AA1362" i="7" s="1"/>
  <c r="Z1362" i="7"/>
  <c r="AA1361" i="7"/>
  <c r="AA1361" i="7" a="1"/>
  <c r="Z1361" i="7"/>
  <c r="AA1360" i="7" a="1"/>
  <c r="AA1360" i="7" s="1"/>
  <c r="Z1360" i="7"/>
  <c r="AA1359" i="7"/>
  <c r="AA1359" i="7" a="1"/>
  <c r="Z1359" i="7"/>
  <c r="AA1358" i="7" a="1"/>
  <c r="AA1358" i="7" s="1"/>
  <c r="Z1358" i="7"/>
  <c r="AA1357" i="7"/>
  <c r="AA1357" i="7" a="1"/>
  <c r="Z1357" i="7"/>
  <c r="AA1356" i="7" a="1"/>
  <c r="AA1356" i="7" s="1"/>
  <c r="Z1356" i="7"/>
  <c r="AA1355" i="7"/>
  <c r="AA1355" i="7" a="1"/>
  <c r="Z1355" i="7"/>
  <c r="AA1354" i="7" a="1"/>
  <c r="AA1354" i="7" s="1"/>
  <c r="Z1354" i="7"/>
  <c r="AA1353" i="7"/>
  <c r="AA1353" i="7" a="1"/>
  <c r="Z1353" i="7"/>
  <c r="AA1352" i="7" a="1"/>
  <c r="AA1352" i="7" s="1"/>
  <c r="Z1352" i="7"/>
  <c r="AA1351" i="7"/>
  <c r="AA1351" i="7" a="1"/>
  <c r="Z1351" i="7"/>
  <c r="AA1350" i="7" a="1"/>
  <c r="AA1350" i="7" s="1"/>
  <c r="Z1350" i="7"/>
  <c r="AA1349" i="7"/>
  <c r="AA1349" i="7" a="1"/>
  <c r="Z1349" i="7"/>
  <c r="AA1348" i="7" a="1"/>
  <c r="AA1348" i="7" s="1"/>
  <c r="Z1348" i="7"/>
  <c r="AA1347" i="7"/>
  <c r="AA1347" i="7" a="1"/>
  <c r="Z1347" i="7"/>
  <c r="AA1346" i="7" a="1"/>
  <c r="AA1346" i="7" s="1"/>
  <c r="Z1346" i="7"/>
  <c r="AA1345" i="7"/>
  <c r="AA1345" i="7" a="1"/>
  <c r="Z1345" i="7"/>
  <c r="AA1344" i="7" a="1"/>
  <c r="AA1344" i="7" s="1"/>
  <c r="Z1344" i="7"/>
  <c r="AA1343" i="7"/>
  <c r="AA1343" i="7" a="1"/>
  <c r="Z1343" i="7"/>
  <c r="AA1342" i="7" a="1"/>
  <c r="AA1342" i="7" s="1"/>
  <c r="Z1342" i="7"/>
  <c r="AA1341" i="7"/>
  <c r="AA1341" i="7" a="1"/>
  <c r="Z1341" i="7"/>
  <c r="AA1340" i="7" a="1"/>
  <c r="AA1340" i="7" s="1"/>
  <c r="Z1340" i="7"/>
  <c r="AA1339" i="7"/>
  <c r="AA1339" i="7" a="1"/>
  <c r="Z1339" i="7"/>
  <c r="AA1338" i="7" a="1"/>
  <c r="AA1338" i="7" s="1"/>
  <c r="Z1338" i="7"/>
  <c r="AA1337" i="7" a="1"/>
  <c r="AA1337" i="7" s="1"/>
  <c r="Z1337" i="7"/>
  <c r="AA1336" i="7" a="1"/>
  <c r="AA1336" i="7" s="1"/>
  <c r="Z1336" i="7"/>
  <c r="AA1335" i="7"/>
  <c r="AA1335" i="7" a="1"/>
  <c r="Z1335" i="7"/>
  <c r="AA1334" i="7" a="1"/>
  <c r="AA1334" i="7" s="1"/>
  <c r="Z1334" i="7"/>
  <c r="AA1333" i="7" a="1"/>
  <c r="AA1333" i="7" s="1"/>
  <c r="Z1333" i="7"/>
  <c r="AA1332" i="7" a="1"/>
  <c r="AA1332" i="7" s="1"/>
  <c r="Z1332" i="7"/>
  <c r="AA1331" i="7"/>
  <c r="AA1331" i="7" a="1"/>
  <c r="Z1331" i="7"/>
  <c r="AA1330" i="7" a="1"/>
  <c r="AA1330" i="7" s="1"/>
  <c r="Z1330" i="7"/>
  <c r="AA1329" i="7" a="1"/>
  <c r="AA1329" i="7" s="1"/>
  <c r="Z1329" i="7"/>
  <c r="AA1328" i="7" a="1"/>
  <c r="AA1328" i="7" s="1"/>
  <c r="Z1328" i="7"/>
  <c r="AA1327" i="7"/>
  <c r="AA1327" i="7" a="1"/>
  <c r="Z1327" i="7"/>
  <c r="AA1326" i="7" a="1"/>
  <c r="AA1326" i="7" s="1"/>
  <c r="Z1326" i="7"/>
  <c r="AA1325" i="7" a="1"/>
  <c r="AA1325" i="7" s="1"/>
  <c r="Z1325" i="7"/>
  <c r="AA1324" i="7" a="1"/>
  <c r="AA1324" i="7" s="1"/>
  <c r="Z1324" i="7"/>
  <c r="AA1323" i="7"/>
  <c r="AA1323" i="7" a="1"/>
  <c r="Z1323" i="7"/>
  <c r="AA1322" i="7" a="1"/>
  <c r="AA1322" i="7" s="1"/>
  <c r="Z1322" i="7"/>
  <c r="AA1321" i="7" a="1"/>
  <c r="AA1321" i="7" s="1"/>
  <c r="Z1321" i="7"/>
  <c r="AA1320" i="7" a="1"/>
  <c r="AA1320" i="7" s="1"/>
  <c r="Z1320" i="7"/>
  <c r="AA1319" i="7"/>
  <c r="AA1319" i="7" a="1"/>
  <c r="Z1319" i="7"/>
  <c r="AA1318" i="7" a="1"/>
  <c r="AA1318" i="7" s="1"/>
  <c r="Z1318" i="7"/>
  <c r="AA1317" i="7" a="1"/>
  <c r="AA1317" i="7" s="1"/>
  <c r="Z1317" i="7"/>
  <c r="AA1316" i="7" a="1"/>
  <c r="AA1316" i="7" s="1"/>
  <c r="Z1316" i="7"/>
  <c r="AA1315" i="7"/>
  <c r="AA1315" i="7" a="1"/>
  <c r="Z1315" i="7"/>
  <c r="AA1314" i="7" a="1"/>
  <c r="AA1314" i="7" s="1"/>
  <c r="Z1314" i="7"/>
  <c r="AA1313" i="7" a="1"/>
  <c r="AA1313" i="7" s="1"/>
  <c r="Z1313" i="7"/>
  <c r="AA1312" i="7" a="1"/>
  <c r="AA1312" i="7" s="1"/>
  <c r="Z1312" i="7"/>
  <c r="AA1311" i="7"/>
  <c r="AA1311" i="7" a="1"/>
  <c r="Z1311" i="7"/>
  <c r="AA1310" i="7" a="1"/>
  <c r="AA1310" i="7" s="1"/>
  <c r="Z1310" i="7"/>
  <c r="AA1309" i="7" a="1"/>
  <c r="AA1309" i="7" s="1"/>
  <c r="Z1309" i="7"/>
  <c r="AA1308" i="7" a="1"/>
  <c r="AA1308" i="7" s="1"/>
  <c r="Z1308" i="7"/>
  <c r="AA1307" i="7"/>
  <c r="AA1307" i="7" a="1"/>
  <c r="Z1307" i="7"/>
  <c r="AA1306" i="7" a="1"/>
  <c r="AA1306" i="7" s="1"/>
  <c r="Z1306" i="7"/>
  <c r="AA1305" i="7" a="1"/>
  <c r="AA1305" i="7" s="1"/>
  <c r="Z1305" i="7"/>
  <c r="AA1304" i="7" a="1"/>
  <c r="AA1304" i="7" s="1"/>
  <c r="Z1304" i="7"/>
  <c r="AA1303" i="7"/>
  <c r="AA1303" i="7" a="1"/>
  <c r="Z1303" i="7"/>
  <c r="AA1302" i="7" a="1"/>
  <c r="AA1302" i="7" s="1"/>
  <c r="Z1302" i="7"/>
  <c r="AA1301" i="7" a="1"/>
  <c r="AA1301" i="7" s="1"/>
  <c r="Z1301" i="7"/>
  <c r="AA1300" i="7" a="1"/>
  <c r="AA1300" i="7" s="1"/>
  <c r="Z1300" i="7"/>
  <c r="AA1299" i="7"/>
  <c r="AA1299" i="7" a="1"/>
  <c r="Z1299" i="7"/>
  <c r="AA1298" i="7" a="1"/>
  <c r="AA1298" i="7" s="1"/>
  <c r="Z1298" i="7"/>
  <c r="AA1297" i="7" a="1"/>
  <c r="AA1297" i="7" s="1"/>
  <c r="Z1297" i="7"/>
  <c r="AA1296" i="7" a="1"/>
  <c r="AA1296" i="7" s="1"/>
  <c r="Z1296" i="7"/>
  <c r="AA1295" i="7"/>
  <c r="AA1295" i="7" a="1"/>
  <c r="Z1295" i="7"/>
  <c r="AA1294" i="7" a="1"/>
  <c r="AA1294" i="7" s="1"/>
  <c r="Z1294" i="7"/>
  <c r="AA1293" i="7" a="1"/>
  <c r="AA1293" i="7" s="1"/>
  <c r="Z1293" i="7"/>
  <c r="AA1292" i="7" a="1"/>
  <c r="AA1292" i="7" s="1"/>
  <c r="Z1292" i="7"/>
  <c r="AA1291" i="7"/>
  <c r="AA1291" i="7" a="1"/>
  <c r="Z1291" i="7"/>
  <c r="AA1290" i="7" a="1"/>
  <c r="AA1290" i="7" s="1"/>
  <c r="Z1290" i="7"/>
  <c r="AA1289" i="7" a="1"/>
  <c r="AA1289" i="7" s="1"/>
  <c r="Z1289" i="7"/>
  <c r="AA1288" i="7" a="1"/>
  <c r="AA1288" i="7" s="1"/>
  <c r="Z1288" i="7"/>
  <c r="AA1287" i="7"/>
  <c r="AA1287" i="7" a="1"/>
  <c r="Z1287" i="7"/>
  <c r="AA1286" i="7" a="1"/>
  <c r="AA1286" i="7" s="1"/>
  <c r="Z1286" i="7"/>
  <c r="AA1285" i="7" a="1"/>
  <c r="AA1285" i="7" s="1"/>
  <c r="Z1285" i="7"/>
  <c r="AA1284" i="7" a="1"/>
  <c r="AA1284" i="7" s="1"/>
  <c r="Z1284" i="7"/>
  <c r="AA1283" i="7"/>
  <c r="AA1283" i="7" a="1"/>
  <c r="Z1283" i="7"/>
  <c r="AA1282" i="7" a="1"/>
  <c r="AA1282" i="7" s="1"/>
  <c r="Z1282" i="7"/>
  <c r="AA1281" i="7" a="1"/>
  <c r="AA1281" i="7" s="1"/>
  <c r="Z1281" i="7"/>
  <c r="AA1280" i="7" a="1"/>
  <c r="AA1280" i="7" s="1"/>
  <c r="Z1280" i="7"/>
  <c r="AA1279" i="7"/>
  <c r="AA1279" i="7" a="1"/>
  <c r="Z1279" i="7"/>
  <c r="AA1278" i="7" a="1"/>
  <c r="AA1278" i="7" s="1"/>
  <c r="Z1278" i="7"/>
  <c r="AA1277" i="7" a="1"/>
  <c r="AA1277" i="7" s="1"/>
  <c r="Z1277" i="7"/>
  <c r="AA1276" i="7" a="1"/>
  <c r="AA1276" i="7" s="1"/>
  <c r="Z1276" i="7"/>
  <c r="AA1275" i="7"/>
  <c r="AA1275" i="7" a="1"/>
  <c r="Z1275" i="7"/>
  <c r="AA1274" i="7" a="1"/>
  <c r="AA1274" i="7" s="1"/>
  <c r="Z1274" i="7"/>
  <c r="AA1273" i="7" a="1"/>
  <c r="AA1273" i="7" s="1"/>
  <c r="Z1273" i="7"/>
  <c r="AA1272" i="7" a="1"/>
  <c r="AA1272" i="7" s="1"/>
  <c r="Z1272" i="7"/>
  <c r="AA1271" i="7"/>
  <c r="AA1271" i="7" a="1"/>
  <c r="Z1271" i="7"/>
  <c r="AA1270" i="7" a="1"/>
  <c r="AA1270" i="7" s="1"/>
  <c r="Z1270" i="7"/>
  <c r="AA1269" i="7" a="1"/>
  <c r="AA1269" i="7" s="1"/>
  <c r="Z1269" i="7"/>
  <c r="AA1268" i="7" a="1"/>
  <c r="AA1268" i="7" s="1"/>
  <c r="Z1268" i="7"/>
  <c r="AA1267" i="7"/>
  <c r="AA1267" i="7" a="1"/>
  <c r="Z1267" i="7"/>
  <c r="AA1266" i="7" a="1"/>
  <c r="AA1266" i="7" s="1"/>
  <c r="Z1266" i="7"/>
  <c r="AA1265" i="7" a="1"/>
  <c r="AA1265" i="7" s="1"/>
  <c r="Z1265" i="7"/>
  <c r="AA1264" i="7" a="1"/>
  <c r="AA1264" i="7" s="1"/>
  <c r="Z1264" i="7"/>
  <c r="AA1263" i="7"/>
  <c r="AA1263" i="7" a="1"/>
  <c r="Z1263" i="7"/>
  <c r="AA1262" i="7" a="1"/>
  <c r="AA1262" i="7" s="1"/>
  <c r="Z1262" i="7"/>
  <c r="AA1261" i="7" a="1"/>
  <c r="AA1261" i="7" s="1"/>
  <c r="Z1261" i="7"/>
  <c r="AA1260" i="7" a="1"/>
  <c r="AA1260" i="7" s="1"/>
  <c r="Z1260" i="7"/>
  <c r="AA1259" i="7"/>
  <c r="AA1259" i="7" a="1"/>
  <c r="Z1259" i="7"/>
  <c r="AA1258" i="7" a="1"/>
  <c r="AA1258" i="7" s="1"/>
  <c r="Z1258" i="7"/>
  <c r="AA1257" i="7" a="1"/>
  <c r="AA1257" i="7" s="1"/>
  <c r="Z1257" i="7"/>
  <c r="AA1256" i="7" a="1"/>
  <c r="AA1256" i="7" s="1"/>
  <c r="Z1256" i="7"/>
  <c r="AA1255" i="7"/>
  <c r="AA1255" i="7" a="1"/>
  <c r="Z1255" i="7"/>
  <c r="AA1254" i="7" a="1"/>
  <c r="AA1254" i="7" s="1"/>
  <c r="Z1254" i="7"/>
  <c r="AA1253" i="7" a="1"/>
  <c r="AA1253" i="7" s="1"/>
  <c r="Z1253" i="7"/>
  <c r="AA1252" i="7" a="1"/>
  <c r="AA1252" i="7" s="1"/>
  <c r="Z1252" i="7"/>
  <c r="AA1251" i="7"/>
  <c r="AA1251" i="7" a="1"/>
  <c r="Z1251" i="7"/>
  <c r="AA1250" i="7" a="1"/>
  <c r="AA1250" i="7" s="1"/>
  <c r="Z1250" i="7"/>
  <c r="AA1249" i="7" a="1"/>
  <c r="AA1249" i="7" s="1"/>
  <c r="Z1249" i="7"/>
  <c r="AA1248" i="7" a="1"/>
  <c r="AA1248" i="7" s="1"/>
  <c r="Z1248" i="7"/>
  <c r="AA1247" i="7"/>
  <c r="AA1247" i="7" a="1"/>
  <c r="Z1247" i="7"/>
  <c r="AA1246" i="7" a="1"/>
  <c r="AA1246" i="7" s="1"/>
  <c r="Z1246" i="7"/>
  <c r="AA1245" i="7" a="1"/>
  <c r="AA1245" i="7" s="1"/>
  <c r="Z1245" i="7"/>
  <c r="AA1244" i="7" a="1"/>
  <c r="AA1244" i="7" s="1"/>
  <c r="Z1244" i="7"/>
  <c r="AA1243" i="7"/>
  <c r="AA1243" i="7" a="1"/>
  <c r="Z1243" i="7"/>
  <c r="AA1242" i="7" a="1"/>
  <c r="AA1242" i="7" s="1"/>
  <c r="Z1242" i="7"/>
  <c r="AA1241" i="7" a="1"/>
  <c r="AA1241" i="7" s="1"/>
  <c r="Z1241" i="7"/>
  <c r="AA1240" i="7" a="1"/>
  <c r="AA1240" i="7" s="1"/>
  <c r="Z1240" i="7"/>
  <c r="AA1239" i="7"/>
  <c r="AA1239" i="7" a="1"/>
  <c r="Z1239" i="7"/>
  <c r="AA1238" i="7" a="1"/>
  <c r="AA1238" i="7" s="1"/>
  <c r="Z1238" i="7"/>
  <c r="AA1237" i="7" a="1"/>
  <c r="AA1237" i="7" s="1"/>
  <c r="Z1237" i="7"/>
  <c r="AA1236" i="7" a="1"/>
  <c r="AA1236" i="7" s="1"/>
  <c r="Z1236" i="7"/>
  <c r="AA1235" i="7"/>
  <c r="AA1235" i="7" a="1"/>
  <c r="Z1235" i="7"/>
  <c r="AA1234" i="7" a="1"/>
  <c r="AA1234" i="7" s="1"/>
  <c r="Z1234" i="7"/>
  <c r="AA1233" i="7" a="1"/>
  <c r="AA1233" i="7" s="1"/>
  <c r="Z1233" i="7"/>
  <c r="AA1232" i="7" a="1"/>
  <c r="AA1232" i="7" s="1"/>
  <c r="Z1232" i="7"/>
  <c r="AA1231" i="7"/>
  <c r="AA1231" i="7" a="1"/>
  <c r="Z1231" i="7"/>
  <c r="AA1230" i="7" a="1"/>
  <c r="AA1230" i="7" s="1"/>
  <c r="Z1230" i="7"/>
  <c r="AA1229" i="7" a="1"/>
  <c r="AA1229" i="7" s="1"/>
  <c r="Z1229" i="7"/>
  <c r="AA1228" i="7" a="1"/>
  <c r="AA1228" i="7" s="1"/>
  <c r="Z1228" i="7"/>
  <c r="AA1227" i="7"/>
  <c r="AA1227" i="7" a="1"/>
  <c r="Z1227" i="7"/>
  <c r="AA1226" i="7" a="1"/>
  <c r="AA1226" i="7" s="1"/>
  <c r="Z1226" i="7"/>
  <c r="AA1225" i="7" a="1"/>
  <c r="AA1225" i="7" s="1"/>
  <c r="Z1225" i="7"/>
  <c r="AA1224" i="7" a="1"/>
  <c r="AA1224" i="7" s="1"/>
  <c r="Z1224" i="7"/>
  <c r="AA1223" i="7"/>
  <c r="AA1223" i="7" a="1"/>
  <c r="Z1223" i="7"/>
  <c r="AA1222" i="7" a="1"/>
  <c r="AA1222" i="7" s="1"/>
  <c r="Z1222" i="7"/>
  <c r="AA1221" i="7" a="1"/>
  <c r="AA1221" i="7" s="1"/>
  <c r="Z1221" i="7"/>
  <c r="AA1220" i="7" a="1"/>
  <c r="AA1220" i="7" s="1"/>
  <c r="Z1220" i="7"/>
  <c r="AA1219" i="7"/>
  <c r="AA1219" i="7" a="1"/>
  <c r="Z1219" i="7"/>
  <c r="AA1218" i="7" a="1"/>
  <c r="AA1218" i="7" s="1"/>
  <c r="Z1218" i="7"/>
  <c r="AA1217" i="7" a="1"/>
  <c r="AA1217" i="7" s="1"/>
  <c r="Z1217" i="7"/>
  <c r="AA1216" i="7" a="1"/>
  <c r="AA1216" i="7" s="1"/>
  <c r="Z1216" i="7"/>
  <c r="AA1215" i="7"/>
  <c r="AA1215" i="7" a="1"/>
  <c r="Z1215" i="7"/>
  <c r="AA1214" i="7" a="1"/>
  <c r="AA1214" i="7" s="1"/>
  <c r="Z1214" i="7"/>
  <c r="AA1213" i="7" a="1"/>
  <c r="AA1213" i="7" s="1"/>
  <c r="Z1213" i="7"/>
  <c r="AA1212" i="7" a="1"/>
  <c r="AA1212" i="7" s="1"/>
  <c r="Z1212" i="7"/>
  <c r="AA1211" i="7"/>
  <c r="AA1211" i="7" a="1"/>
  <c r="Z1211" i="7"/>
  <c r="AA1210" i="7" a="1"/>
  <c r="AA1210" i="7" s="1"/>
  <c r="Z1210" i="7"/>
  <c r="AA1209" i="7" a="1"/>
  <c r="AA1209" i="7" s="1"/>
  <c r="Z1209" i="7"/>
  <c r="AA1208" i="7" a="1"/>
  <c r="AA1208" i="7" s="1"/>
  <c r="Z1208" i="7"/>
  <c r="AA1207" i="7"/>
  <c r="AA1207" i="7" a="1"/>
  <c r="Z1207" i="7"/>
  <c r="AA1206" i="7" a="1"/>
  <c r="AA1206" i="7" s="1"/>
  <c r="Z1206" i="7"/>
  <c r="AA1205" i="7" a="1"/>
  <c r="AA1205" i="7" s="1"/>
  <c r="Z1205" i="7"/>
  <c r="AA1204" i="7" a="1"/>
  <c r="AA1204" i="7" s="1"/>
  <c r="Z1204" i="7"/>
  <c r="AA1203" i="7"/>
  <c r="AA1203" i="7" a="1"/>
  <c r="Z1203" i="7"/>
  <c r="AA1202" i="7" a="1"/>
  <c r="AA1202" i="7" s="1"/>
  <c r="Z1202" i="7"/>
  <c r="AA1201" i="7" a="1"/>
  <c r="AA1201" i="7" s="1"/>
  <c r="Z1201" i="7"/>
  <c r="AA1200" i="7" a="1"/>
  <c r="AA1200" i="7" s="1"/>
  <c r="Z1200" i="7"/>
  <c r="AA1199" i="7"/>
  <c r="AA1199" i="7" a="1"/>
  <c r="Z1199" i="7"/>
  <c r="AA1198" i="7" a="1"/>
  <c r="AA1198" i="7" s="1"/>
  <c r="Z1198" i="7"/>
  <c r="AA1197" i="7" a="1"/>
  <c r="AA1197" i="7" s="1"/>
  <c r="Z1197" i="7"/>
  <c r="AA1196" i="7" a="1"/>
  <c r="AA1196" i="7" s="1"/>
  <c r="Z1196" i="7"/>
  <c r="AA1195" i="7"/>
  <c r="AA1195" i="7" a="1"/>
  <c r="Z1195" i="7"/>
  <c r="AA1194" i="7" a="1"/>
  <c r="AA1194" i="7" s="1"/>
  <c r="Z1194" i="7"/>
  <c r="AA1193" i="7" a="1"/>
  <c r="AA1193" i="7" s="1"/>
  <c r="Z1193" i="7"/>
  <c r="AA1192" i="7" a="1"/>
  <c r="AA1192" i="7" s="1"/>
  <c r="Z1192" i="7"/>
  <c r="AA1191" i="7"/>
  <c r="AA1191" i="7" a="1"/>
  <c r="Z1191" i="7"/>
  <c r="AA1190" i="7" a="1"/>
  <c r="AA1190" i="7" s="1"/>
  <c r="Z1190" i="7"/>
  <c r="AA1189" i="7" a="1"/>
  <c r="AA1189" i="7" s="1"/>
  <c r="Z1189" i="7"/>
  <c r="AA1188" i="7" a="1"/>
  <c r="AA1188" i="7" s="1"/>
  <c r="Z1188" i="7"/>
  <c r="AA1187" i="7"/>
  <c r="AA1187" i="7" a="1"/>
  <c r="Z1187" i="7"/>
  <c r="AA1186" i="7" a="1"/>
  <c r="AA1186" i="7" s="1"/>
  <c r="Z1186" i="7"/>
  <c r="AA1185" i="7" a="1"/>
  <c r="AA1185" i="7" s="1"/>
  <c r="Z1185" i="7"/>
  <c r="AA1184" i="7" a="1"/>
  <c r="AA1184" i="7" s="1"/>
  <c r="Z1184" i="7"/>
  <c r="AA1183" i="7"/>
  <c r="AA1183" i="7" a="1"/>
  <c r="Z1183" i="7"/>
  <c r="AA1182" i="7" a="1"/>
  <c r="AA1182" i="7" s="1"/>
  <c r="Z1182" i="7"/>
  <c r="AA1181" i="7" a="1"/>
  <c r="AA1181" i="7" s="1"/>
  <c r="Z1181" i="7"/>
  <c r="AA1180" i="7" a="1"/>
  <c r="AA1180" i="7" s="1"/>
  <c r="Z1180" i="7"/>
  <c r="AA1179" i="7"/>
  <c r="AA1179" i="7" a="1"/>
  <c r="Z1179" i="7"/>
  <c r="AA1178" i="7" a="1"/>
  <c r="AA1178" i="7" s="1"/>
  <c r="Z1178" i="7"/>
  <c r="AA1177" i="7" a="1"/>
  <c r="AA1177" i="7" s="1"/>
  <c r="Z1177" i="7"/>
  <c r="AA1176" i="7" a="1"/>
  <c r="AA1176" i="7" s="1"/>
  <c r="Z1176" i="7"/>
  <c r="AA1175" i="7"/>
  <c r="AA1175" i="7" a="1"/>
  <c r="Z1175" i="7"/>
  <c r="AA1174" i="7" a="1"/>
  <c r="AA1174" i="7" s="1"/>
  <c r="Z1174" i="7"/>
  <c r="AA1173" i="7" a="1"/>
  <c r="AA1173" i="7" s="1"/>
  <c r="Z1173" i="7"/>
  <c r="AA1172" i="7" a="1"/>
  <c r="AA1172" i="7" s="1"/>
  <c r="Z1172" i="7"/>
  <c r="AA1171" i="7"/>
  <c r="AA1171" i="7" a="1"/>
  <c r="Z1171" i="7"/>
  <c r="AA1170" i="7" a="1"/>
  <c r="AA1170" i="7" s="1"/>
  <c r="Z1170" i="7"/>
  <c r="AA1169" i="7" a="1"/>
  <c r="AA1169" i="7" s="1"/>
  <c r="Z1169" i="7"/>
  <c r="AA1168" i="7" a="1"/>
  <c r="AA1168" i="7" s="1"/>
  <c r="Z1168" i="7"/>
  <c r="AA1167" i="7"/>
  <c r="AA1167" i="7" a="1"/>
  <c r="Z1167" i="7"/>
  <c r="AA1166" i="7" a="1"/>
  <c r="AA1166" i="7" s="1"/>
  <c r="Z1166" i="7"/>
  <c r="AA1165" i="7" a="1"/>
  <c r="AA1165" i="7" s="1"/>
  <c r="Z1165" i="7"/>
  <c r="AA1164" i="7" a="1"/>
  <c r="AA1164" i="7" s="1"/>
  <c r="Z1164" i="7"/>
  <c r="AA1163" i="7"/>
  <c r="AA1163" i="7" a="1"/>
  <c r="Z1163" i="7"/>
  <c r="AA1162" i="7" a="1"/>
  <c r="AA1162" i="7" s="1"/>
  <c r="Z1162" i="7"/>
  <c r="AA1161" i="7" a="1"/>
  <c r="AA1161" i="7" s="1"/>
  <c r="Z1161" i="7"/>
  <c r="AA1160" i="7" a="1"/>
  <c r="AA1160" i="7" s="1"/>
  <c r="Z1160" i="7"/>
  <c r="AA1159" i="7"/>
  <c r="AA1159" i="7" a="1"/>
  <c r="Z1159" i="7"/>
  <c r="AA1158" i="7" a="1"/>
  <c r="AA1158" i="7" s="1"/>
  <c r="Z1158" i="7"/>
  <c r="AA1157" i="7" a="1"/>
  <c r="AA1157" i="7" s="1"/>
  <c r="Z1157" i="7"/>
  <c r="AA1156" i="7" a="1"/>
  <c r="AA1156" i="7" s="1"/>
  <c r="Z1156" i="7"/>
  <c r="AA1155" i="7"/>
  <c r="AA1155" i="7" a="1"/>
  <c r="Z1155" i="7"/>
  <c r="AA1154" i="7" a="1"/>
  <c r="AA1154" i="7" s="1"/>
  <c r="Z1154" i="7"/>
  <c r="AA1153" i="7" a="1"/>
  <c r="AA1153" i="7" s="1"/>
  <c r="Z1153" i="7"/>
  <c r="AA1152" i="7" a="1"/>
  <c r="AA1152" i="7" s="1"/>
  <c r="Z1152" i="7"/>
  <c r="AA1151" i="7"/>
  <c r="AA1151" i="7" a="1"/>
  <c r="Z1151" i="7"/>
  <c r="AA1150" i="7" a="1"/>
  <c r="AA1150" i="7" s="1"/>
  <c r="Z1150" i="7"/>
  <c r="AA1149" i="7" a="1"/>
  <c r="AA1149" i="7" s="1"/>
  <c r="Z1149" i="7"/>
  <c r="AA1148" i="7" a="1"/>
  <c r="AA1148" i="7" s="1"/>
  <c r="Z1148" i="7"/>
  <c r="AA1147" i="7"/>
  <c r="AA1147" i="7" a="1"/>
  <c r="Z1147" i="7"/>
  <c r="AA1146" i="7" a="1"/>
  <c r="AA1146" i="7" s="1"/>
  <c r="Z1146" i="7"/>
  <c r="AA1145" i="7" a="1"/>
  <c r="AA1145" i="7" s="1"/>
  <c r="Z1145" i="7"/>
  <c r="AA1144" i="7" a="1"/>
  <c r="AA1144" i="7" s="1"/>
  <c r="Z1144" i="7"/>
  <c r="AA1143" i="7"/>
  <c r="AA1143" i="7" a="1"/>
  <c r="Z1143" i="7"/>
  <c r="AA1142" i="7" a="1"/>
  <c r="AA1142" i="7" s="1"/>
  <c r="Z1142" i="7"/>
  <c r="AA1141" i="7" a="1"/>
  <c r="AA1141" i="7" s="1"/>
  <c r="Z1141" i="7"/>
  <c r="AA1140" i="7" a="1"/>
  <c r="AA1140" i="7" s="1"/>
  <c r="Z1140" i="7"/>
  <c r="AA1139" i="7"/>
  <c r="AA1139" i="7" a="1"/>
  <c r="Z1139" i="7"/>
  <c r="AA1138" i="7" a="1"/>
  <c r="AA1138" i="7" s="1"/>
  <c r="Z1138" i="7"/>
  <c r="AA1137" i="7" a="1"/>
  <c r="AA1137" i="7" s="1"/>
  <c r="Z1137" i="7"/>
  <c r="AA1136" i="7" a="1"/>
  <c r="AA1136" i="7" s="1"/>
  <c r="Z1136" i="7"/>
  <c r="AA1135" i="7"/>
  <c r="AA1135" i="7" a="1"/>
  <c r="Z1135" i="7"/>
  <c r="AA1134" i="7" a="1"/>
  <c r="AA1134" i="7" s="1"/>
  <c r="Z1134" i="7"/>
  <c r="AA1133" i="7" a="1"/>
  <c r="AA1133" i="7" s="1"/>
  <c r="Z1133" i="7"/>
  <c r="AA1132" i="7" a="1"/>
  <c r="AA1132" i="7" s="1"/>
  <c r="Z1132" i="7"/>
  <c r="AA1131" i="7"/>
  <c r="AA1131" i="7" a="1"/>
  <c r="Z1131" i="7"/>
  <c r="AA1130" i="7" a="1"/>
  <c r="AA1130" i="7" s="1"/>
  <c r="Z1130" i="7"/>
  <c r="AA1129" i="7" a="1"/>
  <c r="AA1129" i="7" s="1"/>
  <c r="Z1129" i="7"/>
  <c r="AA1128" i="7" a="1"/>
  <c r="AA1128" i="7" s="1"/>
  <c r="Z1128" i="7"/>
  <c r="AA1127" i="7"/>
  <c r="AA1127" i="7" a="1"/>
  <c r="Z1127" i="7"/>
  <c r="AA1126" i="7" a="1"/>
  <c r="AA1126" i="7" s="1"/>
  <c r="Z1126" i="7"/>
  <c r="AA1125" i="7" a="1"/>
  <c r="AA1125" i="7" s="1"/>
  <c r="Z1125" i="7"/>
  <c r="AA1124" i="7" a="1"/>
  <c r="AA1124" i="7" s="1"/>
  <c r="Z1124" i="7"/>
  <c r="AA1123" i="7"/>
  <c r="AA1123" i="7" a="1"/>
  <c r="Z1123" i="7"/>
  <c r="AA1122" i="7" a="1"/>
  <c r="AA1122" i="7" s="1"/>
  <c r="Z1122" i="7"/>
  <c r="AA1121" i="7" a="1"/>
  <c r="AA1121" i="7" s="1"/>
  <c r="Z1121" i="7"/>
  <c r="AA1120" i="7" a="1"/>
  <c r="AA1120" i="7" s="1"/>
  <c r="Z1120" i="7"/>
  <c r="AA1119" i="7"/>
  <c r="AA1119" i="7" a="1"/>
  <c r="Z1119" i="7"/>
  <c r="AA1118" i="7" a="1"/>
  <c r="AA1118" i="7" s="1"/>
  <c r="Z1118" i="7"/>
  <c r="AA1117" i="7" a="1"/>
  <c r="AA1117" i="7" s="1"/>
  <c r="Z1117" i="7"/>
  <c r="AA1116" i="7" a="1"/>
  <c r="AA1116" i="7" s="1"/>
  <c r="Z1116" i="7"/>
  <c r="AA1115" i="7"/>
  <c r="AA1115" i="7" a="1"/>
  <c r="Z1115" i="7"/>
  <c r="AA1114" i="7" a="1"/>
  <c r="AA1114" i="7" s="1"/>
  <c r="Z1114" i="7"/>
  <c r="AA1113" i="7" a="1"/>
  <c r="AA1113" i="7" s="1"/>
  <c r="Z1113" i="7"/>
  <c r="AA1112" i="7" a="1"/>
  <c r="AA1112" i="7" s="1"/>
  <c r="Z1112" i="7"/>
  <c r="AA1111" i="7"/>
  <c r="AA1111" i="7" a="1"/>
  <c r="Z1111" i="7"/>
  <c r="AA1110" i="7" a="1"/>
  <c r="AA1110" i="7" s="1"/>
  <c r="Z1110" i="7"/>
  <c r="AA1109" i="7" a="1"/>
  <c r="AA1109" i="7" s="1"/>
  <c r="Z1109" i="7"/>
  <c r="AA1108" i="7" a="1"/>
  <c r="AA1108" i="7" s="1"/>
  <c r="Z1108" i="7"/>
  <c r="AA1107" i="7"/>
  <c r="AA1107" i="7" a="1"/>
  <c r="Z1107" i="7"/>
  <c r="AA1106" i="7" a="1"/>
  <c r="AA1106" i="7" s="1"/>
  <c r="Z1106" i="7"/>
  <c r="AA1105" i="7" a="1"/>
  <c r="AA1105" i="7" s="1"/>
  <c r="Z1105" i="7"/>
  <c r="AA1104" i="7" a="1"/>
  <c r="AA1104" i="7" s="1"/>
  <c r="Z1104" i="7"/>
  <c r="AA1103" i="7"/>
  <c r="AA1103" i="7" a="1"/>
  <c r="Z1103" i="7"/>
  <c r="AA1102" i="7" a="1"/>
  <c r="AA1102" i="7" s="1"/>
  <c r="Z1102" i="7"/>
  <c r="AA1101" i="7" a="1"/>
  <c r="AA1101" i="7" s="1"/>
  <c r="Z1101" i="7"/>
  <c r="AA1100" i="7" a="1"/>
  <c r="AA1100" i="7" s="1"/>
  <c r="Z1100" i="7"/>
  <c r="AA1099" i="7"/>
  <c r="AA1099" i="7" a="1"/>
  <c r="Z1099" i="7"/>
  <c r="AA1098" i="7" a="1"/>
  <c r="AA1098" i="7" s="1"/>
  <c r="Z1098" i="7"/>
  <c r="AA1097" i="7" a="1"/>
  <c r="AA1097" i="7" s="1"/>
  <c r="Z1097" i="7"/>
  <c r="AA1096" i="7" a="1"/>
  <c r="AA1096" i="7" s="1"/>
  <c r="Z1096" i="7"/>
  <c r="AA1095" i="7"/>
  <c r="AA1095" i="7" a="1"/>
  <c r="Z1095" i="7"/>
  <c r="AA1094" i="7" a="1"/>
  <c r="AA1094" i="7" s="1"/>
  <c r="Z1094" i="7"/>
  <c r="AA1093" i="7" a="1"/>
  <c r="AA1093" i="7" s="1"/>
  <c r="Z1093" i="7"/>
  <c r="AA1092" i="7" a="1"/>
  <c r="AA1092" i="7" s="1"/>
  <c r="Z1092" i="7"/>
  <c r="AA1091" i="7"/>
  <c r="AA1091" i="7" a="1"/>
  <c r="Z1091" i="7"/>
  <c r="AA1090" i="7" a="1"/>
  <c r="AA1090" i="7" s="1"/>
  <c r="Z1090" i="7"/>
  <c r="AA1089" i="7" a="1"/>
  <c r="AA1089" i="7" s="1"/>
  <c r="Z1089" i="7"/>
  <c r="AA1088" i="7" a="1"/>
  <c r="AA1088" i="7" s="1"/>
  <c r="Z1088" i="7"/>
  <c r="AA1087" i="7"/>
  <c r="AA1087" i="7" a="1"/>
  <c r="Z1087" i="7"/>
  <c r="AA1086" i="7" a="1"/>
  <c r="AA1086" i="7" s="1"/>
  <c r="Z1086" i="7"/>
  <c r="AA1085" i="7" a="1"/>
  <c r="AA1085" i="7" s="1"/>
  <c r="Z1085" i="7"/>
  <c r="AA1084" i="7" a="1"/>
  <c r="AA1084" i="7" s="1"/>
  <c r="Z1084" i="7"/>
  <c r="AA1083" i="7"/>
  <c r="AA1083" i="7" a="1"/>
  <c r="Z1083" i="7"/>
  <c r="AA1082" i="7" a="1"/>
  <c r="AA1082" i="7" s="1"/>
  <c r="Z1082" i="7"/>
  <c r="AA1081" i="7" a="1"/>
  <c r="AA1081" i="7" s="1"/>
  <c r="Z1081" i="7"/>
  <c r="AA1080" i="7" a="1"/>
  <c r="AA1080" i="7" s="1"/>
  <c r="Z1080" i="7"/>
  <c r="AA1079" i="7"/>
  <c r="AA1079" i="7" a="1"/>
  <c r="Z1079" i="7"/>
  <c r="AA1078" i="7" a="1"/>
  <c r="AA1078" i="7" s="1"/>
  <c r="Z1078" i="7"/>
  <c r="AA1077" i="7" a="1"/>
  <c r="AA1077" i="7" s="1"/>
  <c r="Z1077" i="7"/>
  <c r="AA1076" i="7" a="1"/>
  <c r="AA1076" i="7" s="1"/>
  <c r="Z1076" i="7"/>
  <c r="AA1075" i="7"/>
  <c r="AA1075" i="7" a="1"/>
  <c r="Z1075" i="7"/>
  <c r="AA1074" i="7" a="1"/>
  <c r="AA1074" i="7" s="1"/>
  <c r="Z1074" i="7"/>
  <c r="AA1073" i="7" a="1"/>
  <c r="AA1073" i="7" s="1"/>
  <c r="Z1073" i="7"/>
  <c r="AA1072" i="7" a="1"/>
  <c r="AA1072" i="7" s="1"/>
  <c r="Z1072" i="7"/>
  <c r="AA1071" i="7"/>
  <c r="AA1071" i="7" a="1"/>
  <c r="Z1071" i="7"/>
  <c r="AA1070" i="7" a="1"/>
  <c r="AA1070" i="7" s="1"/>
  <c r="Z1070" i="7"/>
  <c r="AA1069" i="7" a="1"/>
  <c r="AA1069" i="7" s="1"/>
  <c r="Z1069" i="7"/>
  <c r="AA1068" i="7" a="1"/>
  <c r="AA1068" i="7" s="1"/>
  <c r="Z1068" i="7"/>
  <c r="AA1067" i="7"/>
  <c r="AA1067" i="7" a="1"/>
  <c r="Z1067" i="7"/>
  <c r="AA1066" i="7" a="1"/>
  <c r="AA1066" i="7" s="1"/>
  <c r="Z1066" i="7"/>
  <c r="AA1065" i="7" a="1"/>
  <c r="AA1065" i="7" s="1"/>
  <c r="Z1065" i="7"/>
  <c r="AA1064" i="7" a="1"/>
  <c r="AA1064" i="7" s="1"/>
  <c r="Z1064" i="7"/>
  <c r="AA1063" i="7"/>
  <c r="AA1063" i="7" a="1"/>
  <c r="Z1063" i="7"/>
  <c r="AA1062" i="7" a="1"/>
  <c r="AA1062" i="7" s="1"/>
  <c r="Z1062" i="7"/>
  <c r="AA1061" i="7" a="1"/>
  <c r="AA1061" i="7" s="1"/>
  <c r="Z1061" i="7"/>
  <c r="AA1060" i="7" a="1"/>
  <c r="AA1060" i="7" s="1"/>
  <c r="Z1060" i="7"/>
  <c r="AA1059" i="7"/>
  <c r="AA1059" i="7" a="1"/>
  <c r="Z1059" i="7"/>
  <c r="AA1058" i="7" a="1"/>
  <c r="AA1058" i="7" s="1"/>
  <c r="Z1058" i="7"/>
  <c r="AA1057" i="7" a="1"/>
  <c r="AA1057" i="7" s="1"/>
  <c r="Z1057" i="7"/>
  <c r="AA1056" i="7" a="1"/>
  <c r="AA1056" i="7" s="1"/>
  <c r="Z1056" i="7"/>
  <c r="AA1055" i="7"/>
  <c r="AA1055" i="7" a="1"/>
  <c r="Z1055" i="7"/>
  <c r="AA1054" i="7" a="1"/>
  <c r="AA1054" i="7" s="1"/>
  <c r="Z1054" i="7"/>
  <c r="AA1053" i="7" a="1"/>
  <c r="AA1053" i="7" s="1"/>
  <c r="Z1053" i="7"/>
  <c r="AA1052" i="7" a="1"/>
  <c r="AA1052" i="7" s="1"/>
  <c r="Z1052" i="7"/>
  <c r="AA1051" i="7"/>
  <c r="AA1051" i="7" a="1"/>
  <c r="Z1051" i="7"/>
  <c r="AA1050" i="7" a="1"/>
  <c r="AA1050" i="7" s="1"/>
  <c r="Z1050" i="7"/>
  <c r="AA1049" i="7" a="1"/>
  <c r="AA1049" i="7" s="1"/>
  <c r="Z1049" i="7"/>
  <c r="AA1048" i="7" a="1"/>
  <c r="AA1048" i="7" s="1"/>
  <c r="Z1048" i="7"/>
  <c r="AA1047" i="7"/>
  <c r="AA1047" i="7" a="1"/>
  <c r="Z1047" i="7"/>
  <c r="AA1046" i="7" a="1"/>
  <c r="AA1046" i="7" s="1"/>
  <c r="Z1046" i="7"/>
  <c r="AA1045" i="7" a="1"/>
  <c r="AA1045" i="7" s="1"/>
  <c r="Z1045" i="7"/>
  <c r="AA1044" i="7" a="1"/>
  <c r="AA1044" i="7" s="1"/>
  <c r="Z1044" i="7"/>
  <c r="AA1043" i="7"/>
  <c r="AA1043" i="7" a="1"/>
  <c r="Z1043" i="7"/>
  <c r="AA1042" i="7" a="1"/>
  <c r="AA1042" i="7" s="1"/>
  <c r="Z1042" i="7"/>
  <c r="AA1041" i="7" a="1"/>
  <c r="AA1041" i="7" s="1"/>
  <c r="Z1041" i="7"/>
  <c r="AA1040" i="7" a="1"/>
  <c r="AA1040" i="7" s="1"/>
  <c r="Z1040" i="7"/>
  <c r="AA1039" i="7"/>
  <c r="AA1039" i="7" a="1"/>
  <c r="Z1039" i="7"/>
  <c r="AA1038" i="7" a="1"/>
  <c r="AA1038" i="7" s="1"/>
  <c r="Z1038" i="7"/>
  <c r="AA1037" i="7" a="1"/>
  <c r="AA1037" i="7" s="1"/>
  <c r="Z1037" i="7"/>
  <c r="AA1036" i="7" a="1"/>
  <c r="AA1036" i="7" s="1"/>
  <c r="Z1036" i="7"/>
  <c r="AA1035" i="7"/>
  <c r="AA1035" i="7" a="1"/>
  <c r="Z1035" i="7"/>
  <c r="AA1034" i="7" a="1"/>
  <c r="AA1034" i="7" s="1"/>
  <c r="Z1034" i="7"/>
  <c r="AA1033" i="7" a="1"/>
  <c r="AA1033" i="7" s="1"/>
  <c r="Z1033" i="7"/>
  <c r="AA1032" i="7" a="1"/>
  <c r="AA1032" i="7" s="1"/>
  <c r="Z1032" i="7"/>
  <c r="AA1031" i="7"/>
  <c r="AA1031" i="7" a="1"/>
  <c r="Z1031" i="7"/>
  <c r="AA1030" i="7" a="1"/>
  <c r="AA1030" i="7" s="1"/>
  <c r="Z1030" i="7"/>
  <c r="AA1029" i="7" a="1"/>
  <c r="AA1029" i="7" s="1"/>
  <c r="Z1029" i="7"/>
  <c r="AA1028" i="7" a="1"/>
  <c r="AA1028" i="7" s="1"/>
  <c r="Z1028" i="7"/>
  <c r="AA1027" i="7"/>
  <c r="AA1027" i="7" a="1"/>
  <c r="Z1027" i="7"/>
  <c r="AA1026" i="7" a="1"/>
  <c r="AA1026" i="7" s="1"/>
  <c r="Z1026" i="7"/>
  <c r="AA1025" i="7" a="1"/>
  <c r="AA1025" i="7" s="1"/>
  <c r="Z1025" i="7"/>
  <c r="AA1024" i="7" a="1"/>
  <c r="AA1024" i="7" s="1"/>
  <c r="Z1024" i="7"/>
  <c r="AA1023" i="7"/>
  <c r="AA1023" i="7" a="1"/>
  <c r="Z1023" i="7"/>
  <c r="AA1022" i="7" a="1"/>
  <c r="AA1022" i="7" s="1"/>
  <c r="Z1022" i="7"/>
  <c r="AA1021" i="7" a="1"/>
  <c r="AA1021" i="7" s="1"/>
  <c r="Z1021" i="7"/>
  <c r="AA1020" i="7"/>
  <c r="AA1020" i="7" a="1"/>
  <c r="Z1020" i="7"/>
  <c r="AA1019" i="7"/>
  <c r="AA1019" i="7" a="1"/>
  <c r="Z1019" i="7"/>
  <c r="AA1018" i="7" a="1"/>
  <c r="AA1018" i="7" s="1"/>
  <c r="Z1018" i="7"/>
  <c r="AA1017" i="7" a="1"/>
  <c r="AA1017" i="7" s="1"/>
  <c r="Z1017" i="7"/>
  <c r="AA1016" i="7"/>
  <c r="AA1016" i="7" a="1"/>
  <c r="Z1016" i="7"/>
  <c r="AA1015" i="7"/>
  <c r="AA1015" i="7" a="1"/>
  <c r="Z1015" i="7"/>
  <c r="AA1014" i="7" a="1"/>
  <c r="AA1014" i="7" s="1"/>
  <c r="Z1014" i="7"/>
  <c r="AA1013" i="7" a="1"/>
  <c r="AA1013" i="7" s="1"/>
  <c r="Z1013" i="7"/>
  <c r="AA1012" i="7"/>
  <c r="AA1012" i="7" a="1"/>
  <c r="Z1012" i="7"/>
  <c r="AA1011" i="7"/>
  <c r="AA1011" i="7" a="1"/>
  <c r="Z1011" i="7"/>
  <c r="AA1010" i="7" a="1"/>
  <c r="AA1010" i="7" s="1"/>
  <c r="Z1010" i="7"/>
  <c r="AA1009" i="7" a="1"/>
  <c r="AA1009" i="7" s="1"/>
  <c r="Z1009" i="7"/>
  <c r="AA1008" i="7"/>
  <c r="AA1008" i="7" a="1"/>
  <c r="Z1008" i="7"/>
  <c r="AA1007" i="7"/>
  <c r="AA1007" i="7" a="1"/>
  <c r="Z1007" i="7"/>
  <c r="AA1006" i="7" a="1"/>
  <c r="AA1006" i="7" s="1"/>
  <c r="Z1006" i="7"/>
  <c r="AA1005" i="7" a="1"/>
  <c r="AA1005" i="7" s="1"/>
  <c r="Z1005" i="7"/>
  <c r="AA1004" i="7"/>
  <c r="AA1004" i="7" a="1"/>
  <c r="Z1004" i="7"/>
  <c r="AA1003" i="7"/>
  <c r="AA1003" i="7" a="1"/>
  <c r="Z1003" i="7"/>
  <c r="AA1002" i="7" a="1"/>
  <c r="AA1002" i="7" s="1"/>
  <c r="Z1002" i="7"/>
  <c r="AA1001" i="7" a="1"/>
  <c r="AA1001" i="7" s="1"/>
  <c r="Z1001" i="7"/>
  <c r="AA1000" i="7"/>
  <c r="AA1000" i="7" a="1"/>
  <c r="Z1000" i="7"/>
  <c r="AA999" i="7"/>
  <c r="AA999" i="7" a="1"/>
  <c r="Z999" i="7"/>
  <c r="AA998" i="7" a="1"/>
  <c r="AA998" i="7" s="1"/>
  <c r="Z998" i="7"/>
  <c r="AA997" i="7" a="1"/>
  <c r="AA997" i="7" s="1"/>
  <c r="Z997" i="7"/>
  <c r="AA996" i="7"/>
  <c r="AA996" i="7" a="1"/>
  <c r="Z996" i="7"/>
  <c r="AA995" i="7"/>
  <c r="AA995" i="7" a="1"/>
  <c r="Z995" i="7"/>
  <c r="AA994" i="7" a="1"/>
  <c r="AA994" i="7" s="1"/>
  <c r="Z994" i="7"/>
  <c r="AA993" i="7" a="1"/>
  <c r="AA993" i="7" s="1"/>
  <c r="Z993" i="7"/>
  <c r="AA992" i="7"/>
  <c r="AA992" i="7" a="1"/>
  <c r="Z992" i="7"/>
  <c r="AA991" i="7"/>
  <c r="AA991" i="7" a="1"/>
  <c r="Z991" i="7"/>
  <c r="AA990" i="7" a="1"/>
  <c r="AA990" i="7" s="1"/>
  <c r="Z990" i="7"/>
  <c r="AA989" i="7" a="1"/>
  <c r="AA989" i="7" s="1"/>
  <c r="Z989" i="7"/>
  <c r="AA988" i="7"/>
  <c r="AA988" i="7" a="1"/>
  <c r="Z988" i="7"/>
  <c r="AA987" i="7"/>
  <c r="AA987" i="7" a="1"/>
  <c r="Z987" i="7"/>
  <c r="AA986" i="7" a="1"/>
  <c r="AA986" i="7" s="1"/>
  <c r="Z986" i="7"/>
  <c r="AA985" i="7" a="1"/>
  <c r="AA985" i="7" s="1"/>
  <c r="Z985" i="7"/>
  <c r="AA984" i="7"/>
  <c r="AA984" i="7" a="1"/>
  <c r="Z984" i="7"/>
  <c r="AA983" i="7"/>
  <c r="AA983" i="7" a="1"/>
  <c r="Z983" i="7"/>
  <c r="AA982" i="7" a="1"/>
  <c r="AA982" i="7" s="1"/>
  <c r="Z982" i="7"/>
  <c r="AA981" i="7" a="1"/>
  <c r="AA981" i="7" s="1"/>
  <c r="Z981" i="7"/>
  <c r="AA980" i="7"/>
  <c r="AA980" i="7" a="1"/>
  <c r="Z980" i="7"/>
  <c r="AA979" i="7"/>
  <c r="AA979" i="7" a="1"/>
  <c r="Z979" i="7"/>
  <c r="AA978" i="7"/>
  <c r="AA978" i="7" a="1"/>
  <c r="Z978" i="7"/>
  <c r="AA977" i="7" a="1"/>
  <c r="AA977" i="7" s="1"/>
  <c r="Z977" i="7"/>
  <c r="AA976" i="7"/>
  <c r="AA976" i="7" a="1"/>
  <c r="Z976" i="7"/>
  <c r="AA975" i="7"/>
  <c r="AA975" i="7" a="1"/>
  <c r="Z975" i="7"/>
  <c r="AA974" i="7"/>
  <c r="AA974" i="7" a="1"/>
  <c r="Z974" i="7"/>
  <c r="AA973" i="7" a="1"/>
  <c r="AA973" i="7" s="1"/>
  <c r="Z973" i="7"/>
  <c r="AA972" i="7"/>
  <c r="AA972" i="7" a="1"/>
  <c r="Z972" i="7"/>
  <c r="AA971" i="7"/>
  <c r="AA971" i="7" a="1"/>
  <c r="Z971" i="7"/>
  <c r="AA970" i="7"/>
  <c r="AA970" i="7" a="1"/>
  <c r="Z970" i="7"/>
  <c r="AA969" i="7" a="1"/>
  <c r="AA969" i="7" s="1"/>
  <c r="Z969" i="7"/>
  <c r="AA968" i="7"/>
  <c r="AA968" i="7" a="1"/>
  <c r="Z968" i="7"/>
  <c r="AA967" i="7"/>
  <c r="AA967" i="7" a="1"/>
  <c r="Z967" i="7"/>
  <c r="AA966" i="7" a="1"/>
  <c r="AA966" i="7" s="1"/>
  <c r="Z966" i="7"/>
  <c r="AA965" i="7" a="1"/>
  <c r="AA965" i="7" s="1"/>
  <c r="Z965" i="7"/>
  <c r="AA964" i="7"/>
  <c r="AA964" i="7" a="1"/>
  <c r="Z964" i="7"/>
  <c r="AA963" i="7"/>
  <c r="AA963" i="7" a="1"/>
  <c r="Z963" i="7"/>
  <c r="AA962" i="7"/>
  <c r="AA962" i="7" a="1"/>
  <c r="Z962" i="7"/>
  <c r="AA961" i="7" a="1"/>
  <c r="AA961" i="7" s="1"/>
  <c r="Z961" i="7"/>
  <c r="AA960" i="7"/>
  <c r="AA960" i="7" a="1"/>
  <c r="Z960" i="7"/>
  <c r="AA959" i="7"/>
  <c r="AA959" i="7" a="1"/>
  <c r="Z959" i="7"/>
  <c r="AA958" i="7"/>
  <c r="AA958" i="7" a="1"/>
  <c r="Z958" i="7"/>
  <c r="AA957" i="7" a="1"/>
  <c r="AA957" i="7" s="1"/>
  <c r="Z957" i="7"/>
  <c r="AA956" i="7"/>
  <c r="AA956" i="7" a="1"/>
  <c r="Z956" i="7"/>
  <c r="AA955" i="7"/>
  <c r="AA955" i="7" a="1"/>
  <c r="Z955" i="7"/>
  <c r="AA954" i="7"/>
  <c r="AA954" i="7" a="1"/>
  <c r="Z954" i="7"/>
  <c r="AA953" i="7" a="1"/>
  <c r="AA953" i="7" s="1"/>
  <c r="Z953" i="7"/>
  <c r="AA952" i="7"/>
  <c r="AA952" i="7" a="1"/>
  <c r="Z952" i="7"/>
  <c r="AA951" i="7"/>
  <c r="AA951" i="7" a="1"/>
  <c r="Z951" i="7"/>
  <c r="AA950" i="7" a="1"/>
  <c r="AA950" i="7" s="1"/>
  <c r="Z950" i="7"/>
  <c r="AA949" i="7" a="1"/>
  <c r="AA949" i="7" s="1"/>
  <c r="Z949" i="7"/>
  <c r="AA948" i="7"/>
  <c r="AA948" i="7" a="1"/>
  <c r="Z948" i="7"/>
  <c r="AA947" i="7"/>
  <c r="AA947" i="7" a="1"/>
  <c r="Z947" i="7"/>
  <c r="AA946" i="7"/>
  <c r="AA946" i="7" a="1"/>
  <c r="Z946" i="7"/>
  <c r="AA945" i="7" a="1"/>
  <c r="AA945" i="7" s="1"/>
  <c r="Z945" i="7"/>
  <c r="AA944" i="7"/>
  <c r="AA944" i="7" a="1"/>
  <c r="Z944" i="7"/>
  <c r="AA943" i="7"/>
  <c r="AA943" i="7" a="1"/>
  <c r="Z943" i="7"/>
  <c r="AA942" i="7"/>
  <c r="AA942" i="7" a="1"/>
  <c r="Z942" i="7"/>
  <c r="AA941" i="7" a="1"/>
  <c r="AA941" i="7" s="1"/>
  <c r="Z941" i="7"/>
  <c r="AA940" i="7"/>
  <c r="AA940" i="7" a="1"/>
  <c r="Z940" i="7"/>
  <c r="AA939" i="7"/>
  <c r="AA939" i="7" a="1"/>
  <c r="Z939" i="7"/>
  <c r="AA938" i="7"/>
  <c r="AA938" i="7" a="1"/>
  <c r="Z938" i="7"/>
  <c r="AA937" i="7" a="1"/>
  <c r="AA937" i="7" s="1"/>
  <c r="Z937" i="7"/>
  <c r="AA936" i="7"/>
  <c r="AA936" i="7" a="1"/>
  <c r="Z936" i="7"/>
  <c r="AA935" i="7"/>
  <c r="AA935" i="7" a="1"/>
  <c r="Z935" i="7"/>
  <c r="AA934" i="7" a="1"/>
  <c r="AA934" i="7" s="1"/>
  <c r="Z934" i="7"/>
  <c r="AA933" i="7" a="1"/>
  <c r="AA933" i="7" s="1"/>
  <c r="Z933" i="7"/>
  <c r="AA932" i="7"/>
  <c r="AA932" i="7" a="1"/>
  <c r="Z932" i="7"/>
  <c r="AA931" i="7" a="1"/>
  <c r="AA931" i="7" s="1"/>
  <c r="Z931" i="7"/>
  <c r="AA930" i="7"/>
  <c r="AA930" i="7" a="1"/>
  <c r="Z930" i="7"/>
  <c r="AA929" i="7" a="1"/>
  <c r="AA929" i="7" s="1"/>
  <c r="Z929" i="7"/>
  <c r="AA928" i="7"/>
  <c r="AA928" i="7" a="1"/>
  <c r="Z928" i="7"/>
  <c r="AA927" i="7"/>
  <c r="AA927" i="7" a="1"/>
  <c r="Z927" i="7"/>
  <c r="AA926" i="7"/>
  <c r="AA926" i="7" a="1"/>
  <c r="Z926" i="7"/>
  <c r="AA925" i="7" a="1"/>
  <c r="AA925" i="7" s="1"/>
  <c r="Z925" i="7"/>
  <c r="AA924" i="7"/>
  <c r="AA924" i="7" a="1"/>
  <c r="Z924" i="7"/>
  <c r="AA923" i="7"/>
  <c r="AA923" i="7" a="1"/>
  <c r="Z923" i="7"/>
  <c r="AA922" i="7"/>
  <c r="AA922" i="7" a="1"/>
  <c r="Z922" i="7"/>
  <c r="AA921" i="7" a="1"/>
  <c r="AA921" i="7" s="1"/>
  <c r="Z921" i="7"/>
  <c r="AA920" i="7"/>
  <c r="AA920" i="7" a="1"/>
  <c r="Z920" i="7"/>
  <c r="AA919" i="7"/>
  <c r="AA919" i="7" a="1"/>
  <c r="Z919" i="7"/>
  <c r="AA918" i="7" a="1"/>
  <c r="AA918" i="7" s="1"/>
  <c r="Z918" i="7"/>
  <c r="AA917" i="7" a="1"/>
  <c r="AA917" i="7" s="1"/>
  <c r="Z917" i="7"/>
  <c r="AA916" i="7"/>
  <c r="AA916" i="7" a="1"/>
  <c r="Z916" i="7"/>
  <c r="AA915" i="7" a="1"/>
  <c r="AA915" i="7" s="1"/>
  <c r="Z915" i="7"/>
  <c r="AA914" i="7"/>
  <c r="AA914" i="7" a="1"/>
  <c r="Z914" i="7"/>
  <c r="AA913" i="7" a="1"/>
  <c r="AA913" i="7" s="1"/>
  <c r="Z913" i="7"/>
  <c r="AA912" i="7"/>
  <c r="AA912" i="7" a="1"/>
  <c r="Z912" i="7"/>
  <c r="AA911" i="7"/>
  <c r="AA911" i="7" a="1"/>
  <c r="Z911" i="7"/>
  <c r="AA910" i="7"/>
  <c r="AA910" i="7" a="1"/>
  <c r="Z910" i="7"/>
  <c r="AA909" i="7" a="1"/>
  <c r="AA909" i="7" s="1"/>
  <c r="Z909" i="7"/>
  <c r="AA908" i="7"/>
  <c r="AA908" i="7" a="1"/>
  <c r="Z908" i="7"/>
  <c r="AA907" i="7"/>
  <c r="AA907" i="7" a="1"/>
  <c r="Z907" i="7"/>
  <c r="AA906" i="7"/>
  <c r="AA906" i="7" a="1"/>
  <c r="Z906" i="7"/>
  <c r="AA905" i="7" a="1"/>
  <c r="AA905" i="7" s="1"/>
  <c r="Z905" i="7"/>
  <c r="AA904" i="7"/>
  <c r="AA904" i="7" a="1"/>
  <c r="Z904" i="7"/>
  <c r="AA903" i="7"/>
  <c r="AA903" i="7" a="1"/>
  <c r="Z903" i="7"/>
  <c r="AA902" i="7" a="1"/>
  <c r="AA902" i="7" s="1"/>
  <c r="Z902" i="7"/>
  <c r="AA901" i="7"/>
  <c r="AA901" i="7" a="1"/>
  <c r="Z901" i="7"/>
  <c r="AA900" i="7"/>
  <c r="AA900" i="7" a="1"/>
  <c r="Z900" i="7"/>
  <c r="AA899" i="7"/>
  <c r="AA899" i="7" a="1"/>
  <c r="Z899" i="7"/>
  <c r="AA898" i="7" a="1"/>
  <c r="AA898" i="7" s="1"/>
  <c r="Z898" i="7"/>
  <c r="AA897" i="7"/>
  <c r="AA897" i="7" a="1"/>
  <c r="Z897" i="7"/>
  <c r="AA896" i="7"/>
  <c r="AA896" i="7" a="1"/>
  <c r="Z896" i="7"/>
  <c r="AA895" i="7"/>
  <c r="AA895" i="7" a="1"/>
  <c r="Z895" i="7"/>
  <c r="AA894" i="7" a="1"/>
  <c r="AA894" i="7" s="1"/>
  <c r="Z894" i="7"/>
  <c r="AA893" i="7"/>
  <c r="AA893" i="7" a="1"/>
  <c r="Z893" i="7"/>
  <c r="AA892" i="7"/>
  <c r="AA892" i="7" a="1"/>
  <c r="Z892" i="7"/>
  <c r="AA891" i="7"/>
  <c r="AA891" i="7" a="1"/>
  <c r="Z891" i="7"/>
  <c r="AA890" i="7" a="1"/>
  <c r="AA890" i="7" s="1"/>
  <c r="Z890" i="7"/>
  <c r="AA889" i="7"/>
  <c r="AA889" i="7" a="1"/>
  <c r="Z889" i="7"/>
  <c r="AA888" i="7"/>
  <c r="AA888" i="7" a="1"/>
  <c r="Z888" i="7"/>
  <c r="AA887" i="7"/>
  <c r="AA887" i="7" a="1"/>
  <c r="Z887" i="7"/>
  <c r="AA886" i="7" a="1"/>
  <c r="AA886" i="7" s="1"/>
  <c r="Z886" i="7"/>
  <c r="AA885" i="7"/>
  <c r="AA885" i="7" a="1"/>
  <c r="Z885" i="7"/>
  <c r="AA884" i="7"/>
  <c r="AA884" i="7" a="1"/>
  <c r="Z884" i="7"/>
  <c r="AA883" i="7"/>
  <c r="AA883" i="7" a="1"/>
  <c r="Z883" i="7"/>
  <c r="AA882" i="7" a="1"/>
  <c r="AA882" i="7" s="1"/>
  <c r="Z882" i="7"/>
  <c r="AA881" i="7"/>
  <c r="AA881" i="7" a="1"/>
  <c r="Z881" i="7"/>
  <c r="AA880" i="7"/>
  <c r="AA880" i="7" a="1"/>
  <c r="Z880" i="7"/>
  <c r="AA879" i="7"/>
  <c r="AA879" i="7" a="1"/>
  <c r="Z879" i="7"/>
  <c r="AA878" i="7" a="1"/>
  <c r="AA878" i="7" s="1"/>
  <c r="Z878" i="7"/>
  <c r="AA877" i="7"/>
  <c r="AA877" i="7" a="1"/>
  <c r="Z877" i="7"/>
  <c r="AA876" i="7"/>
  <c r="AA876" i="7" a="1"/>
  <c r="Z876" i="7"/>
  <c r="AA875" i="7"/>
  <c r="AA875" i="7" a="1"/>
  <c r="Z875" i="7"/>
  <c r="AA874" i="7" a="1"/>
  <c r="AA874" i="7" s="1"/>
  <c r="Z874" i="7"/>
  <c r="AA873" i="7"/>
  <c r="AA873" i="7" a="1"/>
  <c r="Z873" i="7"/>
  <c r="AA872" i="7"/>
  <c r="AA872" i="7" a="1"/>
  <c r="Z872" i="7"/>
  <c r="AA871" i="7"/>
  <c r="AA871" i="7" a="1"/>
  <c r="Z871" i="7"/>
  <c r="AA870" i="7" a="1"/>
  <c r="AA870" i="7" s="1"/>
  <c r="Z870" i="7"/>
  <c r="AA869" i="7"/>
  <c r="AA869" i="7" a="1"/>
  <c r="Z869" i="7"/>
  <c r="AA868" i="7"/>
  <c r="AA868" i="7" a="1"/>
  <c r="Z868" i="7"/>
  <c r="AA867" i="7"/>
  <c r="AA867" i="7" a="1"/>
  <c r="Z867" i="7"/>
  <c r="AA866" i="7" a="1"/>
  <c r="AA866" i="7" s="1"/>
  <c r="Z866" i="7"/>
  <c r="AA865" i="7"/>
  <c r="AA865" i="7" a="1"/>
  <c r="Z865" i="7"/>
  <c r="AA864" i="7"/>
  <c r="AA864" i="7" a="1"/>
  <c r="Z864" i="7"/>
  <c r="AA863" i="7"/>
  <c r="AA863" i="7" a="1"/>
  <c r="Z863" i="7"/>
  <c r="AA862" i="7" a="1"/>
  <c r="AA862" i="7" s="1"/>
  <c r="Z862" i="7"/>
  <c r="AA861" i="7"/>
  <c r="AA861" i="7" a="1"/>
  <c r="Z861" i="7"/>
  <c r="AA860" i="7"/>
  <c r="AA860" i="7" a="1"/>
  <c r="Z860" i="7"/>
  <c r="AA859" i="7"/>
  <c r="AA859" i="7" a="1"/>
  <c r="Z859" i="7"/>
  <c r="AA858" i="7" a="1"/>
  <c r="AA858" i="7" s="1"/>
  <c r="Z858" i="7"/>
  <c r="AA857" i="7"/>
  <c r="AA857" i="7" a="1"/>
  <c r="Z857" i="7"/>
  <c r="AA856" i="7"/>
  <c r="AA856" i="7" a="1"/>
  <c r="Z856" i="7"/>
  <c r="AA855" i="7"/>
  <c r="AA855" i="7" a="1"/>
  <c r="Z855" i="7"/>
  <c r="AA854" i="7" a="1"/>
  <c r="AA854" i="7" s="1"/>
  <c r="Z854" i="7"/>
  <c r="AA853" i="7"/>
  <c r="AA853" i="7" a="1"/>
  <c r="Z853" i="7"/>
  <c r="AA852" i="7"/>
  <c r="AA852" i="7" a="1"/>
  <c r="Z852" i="7"/>
  <c r="AA851" i="7"/>
  <c r="AA851" i="7" a="1"/>
  <c r="Z851" i="7"/>
  <c r="AA850" i="7" a="1"/>
  <c r="AA850" i="7" s="1"/>
  <c r="Z850" i="7"/>
  <c r="AA849" i="7"/>
  <c r="AA849" i="7" a="1"/>
  <c r="Z849" i="7"/>
  <c r="AA848" i="7"/>
  <c r="AA848" i="7" a="1"/>
  <c r="Z848" i="7"/>
  <c r="AA847" i="7"/>
  <c r="AA847" i="7" a="1"/>
  <c r="Z847" i="7"/>
  <c r="AA846" i="7" a="1"/>
  <c r="AA846" i="7" s="1"/>
  <c r="Z846" i="7"/>
  <c r="AA845" i="7"/>
  <c r="AA845" i="7" a="1"/>
  <c r="Z845" i="7"/>
  <c r="AA844" i="7"/>
  <c r="AA844" i="7" a="1"/>
  <c r="Z844" i="7"/>
  <c r="AA843" i="7"/>
  <c r="AA843" i="7" a="1"/>
  <c r="Z843" i="7"/>
  <c r="AA842" i="7" a="1"/>
  <c r="AA842" i="7" s="1"/>
  <c r="Z842" i="7"/>
  <c r="AA841" i="7"/>
  <c r="AA841" i="7" a="1"/>
  <c r="Z841" i="7"/>
  <c r="AA840" i="7"/>
  <c r="AA840" i="7" a="1"/>
  <c r="Z840" i="7"/>
  <c r="AA839" i="7"/>
  <c r="AA839" i="7" a="1"/>
  <c r="Z839" i="7"/>
  <c r="AA838" i="7" a="1"/>
  <c r="AA838" i="7" s="1"/>
  <c r="Z838" i="7"/>
  <c r="AA837" i="7"/>
  <c r="AA837" i="7" a="1"/>
  <c r="Z837" i="7"/>
  <c r="AA836" i="7"/>
  <c r="AA836" i="7" a="1"/>
  <c r="Z836" i="7"/>
  <c r="AA835" i="7"/>
  <c r="AA835" i="7" a="1"/>
  <c r="Z835" i="7"/>
  <c r="AA834" i="7" a="1"/>
  <c r="AA834" i="7" s="1"/>
  <c r="Z834" i="7"/>
  <c r="AA833" i="7"/>
  <c r="AA833" i="7" a="1"/>
  <c r="Z833" i="7"/>
  <c r="AA832" i="7"/>
  <c r="AA832" i="7" a="1"/>
  <c r="Z832" i="7"/>
  <c r="AA831" i="7"/>
  <c r="AA831" i="7" a="1"/>
  <c r="Z831" i="7"/>
  <c r="AA830" i="7" a="1"/>
  <c r="AA830" i="7" s="1"/>
  <c r="Z830" i="7"/>
  <c r="AA829" i="7"/>
  <c r="AA829" i="7" a="1"/>
  <c r="Z829" i="7"/>
  <c r="AA828" i="7"/>
  <c r="AA828" i="7" a="1"/>
  <c r="Z828" i="7"/>
  <c r="AA827" i="7"/>
  <c r="AA827" i="7" a="1"/>
  <c r="Z827" i="7"/>
  <c r="AA826" i="7" a="1"/>
  <c r="AA826" i="7" s="1"/>
  <c r="Z826" i="7"/>
  <c r="AA825" i="7"/>
  <c r="AA825" i="7" a="1"/>
  <c r="Z825" i="7"/>
  <c r="AA824" i="7"/>
  <c r="AA824" i="7" a="1"/>
  <c r="Z824" i="7"/>
  <c r="AA823" i="7"/>
  <c r="AA823" i="7" a="1"/>
  <c r="Z823" i="7"/>
  <c r="AA822" i="7" a="1"/>
  <c r="AA822" i="7" s="1"/>
  <c r="Z822" i="7"/>
  <c r="AA821" i="7"/>
  <c r="AA821" i="7" a="1"/>
  <c r="Z821" i="7"/>
  <c r="AA820" i="7"/>
  <c r="AA820" i="7" a="1"/>
  <c r="Z820" i="7"/>
  <c r="AA819" i="7"/>
  <c r="AA819" i="7" a="1"/>
  <c r="Z819" i="7"/>
  <c r="AA818" i="7" a="1"/>
  <c r="AA818" i="7" s="1"/>
  <c r="Z818" i="7"/>
  <c r="AA817" i="7"/>
  <c r="AA817" i="7" a="1"/>
  <c r="Z817" i="7"/>
  <c r="AA816" i="7"/>
  <c r="AA816" i="7" a="1"/>
  <c r="Z816" i="7"/>
  <c r="AA815" i="7"/>
  <c r="AA815" i="7" a="1"/>
  <c r="Z815" i="7"/>
  <c r="AA814" i="7" a="1"/>
  <c r="AA814" i="7" s="1"/>
  <c r="Z814" i="7"/>
  <c r="AA813" i="7"/>
  <c r="AA813" i="7" a="1"/>
  <c r="Z813" i="7"/>
  <c r="AA812" i="7"/>
  <c r="AA812" i="7" a="1"/>
  <c r="Z812" i="7"/>
  <c r="AA811" i="7"/>
  <c r="AA811" i="7" a="1"/>
  <c r="Z811" i="7"/>
  <c r="AA810" i="7" a="1"/>
  <c r="AA810" i="7" s="1"/>
  <c r="Z810" i="7"/>
  <c r="AA809" i="7"/>
  <c r="AA809" i="7" a="1"/>
  <c r="Z809" i="7"/>
  <c r="AA808" i="7"/>
  <c r="AA808" i="7" a="1"/>
  <c r="Z808" i="7"/>
  <c r="AA807" i="7"/>
  <c r="AA807" i="7" a="1"/>
  <c r="Z807" i="7"/>
  <c r="AA806" i="7" a="1"/>
  <c r="AA806" i="7" s="1"/>
  <c r="Z806" i="7"/>
  <c r="AA805" i="7"/>
  <c r="AA805" i="7" a="1"/>
  <c r="Z805" i="7"/>
  <c r="AA804" i="7"/>
  <c r="AA804" i="7" a="1"/>
  <c r="Z804" i="7"/>
  <c r="AA803" i="7"/>
  <c r="AA803" i="7" a="1"/>
  <c r="Z803" i="7"/>
  <c r="AA802" i="7" a="1"/>
  <c r="AA802" i="7" s="1"/>
  <c r="Z802" i="7"/>
  <c r="AA801" i="7"/>
  <c r="AA801" i="7" a="1"/>
  <c r="Z801" i="7"/>
  <c r="AA800" i="7"/>
  <c r="AA800" i="7" a="1"/>
  <c r="Z800" i="7"/>
  <c r="AA799" i="7"/>
  <c r="AA799" i="7" a="1"/>
  <c r="Z799" i="7"/>
  <c r="AA798" i="7" a="1"/>
  <c r="AA798" i="7" s="1"/>
  <c r="Z798" i="7"/>
  <c r="AA797" i="7"/>
  <c r="AA797" i="7" a="1"/>
  <c r="Z797" i="7"/>
  <c r="AA796" i="7"/>
  <c r="AA796" i="7" a="1"/>
  <c r="Z796" i="7"/>
  <c r="AA795" i="7"/>
  <c r="AA795" i="7" a="1"/>
  <c r="Z795" i="7"/>
  <c r="AA794" i="7" a="1"/>
  <c r="AA794" i="7" s="1"/>
  <c r="Z794" i="7"/>
  <c r="AA793" i="7"/>
  <c r="AA793" i="7" a="1"/>
  <c r="Z793" i="7"/>
  <c r="AA792" i="7"/>
  <c r="AA792" i="7" a="1"/>
  <c r="Z792" i="7"/>
  <c r="AA791" i="7"/>
  <c r="AA791" i="7" a="1"/>
  <c r="Z791" i="7"/>
  <c r="AA790" i="7" a="1"/>
  <c r="AA790" i="7" s="1"/>
  <c r="Z790" i="7"/>
  <c r="AA789" i="7"/>
  <c r="AA789" i="7" a="1"/>
  <c r="Z789" i="7"/>
  <c r="AA788" i="7"/>
  <c r="AA788" i="7" a="1"/>
  <c r="Z788" i="7"/>
  <c r="AA787" i="7"/>
  <c r="AA787" i="7" a="1"/>
  <c r="Z787" i="7"/>
  <c r="AA786" i="7" a="1"/>
  <c r="AA786" i="7" s="1"/>
  <c r="Z786" i="7"/>
  <c r="AA785" i="7"/>
  <c r="AA785" i="7" a="1"/>
  <c r="Z785" i="7"/>
  <c r="AA784" i="7"/>
  <c r="AA784" i="7" a="1"/>
  <c r="Z784" i="7"/>
  <c r="AA783" i="7"/>
  <c r="AA783" i="7" a="1"/>
  <c r="Z783" i="7"/>
  <c r="AA782" i="7" a="1"/>
  <c r="AA782" i="7" s="1"/>
  <c r="Z782" i="7"/>
  <c r="AA781" i="7"/>
  <c r="AA781" i="7" a="1"/>
  <c r="Z781" i="7"/>
  <c r="AA780" i="7"/>
  <c r="AA780" i="7" a="1"/>
  <c r="Z780" i="7"/>
  <c r="AA779" i="7"/>
  <c r="AA779" i="7" a="1"/>
  <c r="Z779" i="7"/>
  <c r="AA778" i="7" a="1"/>
  <c r="AA778" i="7" s="1"/>
  <c r="Z778" i="7"/>
  <c r="AA777" i="7"/>
  <c r="AA777" i="7" a="1"/>
  <c r="Z777" i="7"/>
  <c r="AA776" i="7"/>
  <c r="AA776" i="7" a="1"/>
  <c r="Z776" i="7"/>
  <c r="AA775" i="7"/>
  <c r="AA775" i="7" a="1"/>
  <c r="Z775" i="7"/>
  <c r="AA774" i="7" a="1"/>
  <c r="AA774" i="7" s="1"/>
  <c r="Z774" i="7"/>
  <c r="AA773" i="7"/>
  <c r="AA773" i="7" a="1"/>
  <c r="Z773" i="7"/>
  <c r="AA772" i="7"/>
  <c r="AA772" i="7" a="1"/>
  <c r="Z772" i="7"/>
  <c r="AA771" i="7"/>
  <c r="AA771" i="7" a="1"/>
  <c r="Z771" i="7"/>
  <c r="AA770" i="7" a="1"/>
  <c r="AA770" i="7" s="1"/>
  <c r="Z770" i="7"/>
  <c r="AA769" i="7"/>
  <c r="AA769" i="7" a="1"/>
  <c r="Z769" i="7"/>
  <c r="AA768" i="7"/>
  <c r="AA768" i="7" a="1"/>
  <c r="Z768" i="7"/>
  <c r="AA767" i="7"/>
  <c r="AA767" i="7" a="1"/>
  <c r="Z767" i="7"/>
  <c r="AA766" i="7" a="1"/>
  <c r="AA766" i="7" s="1"/>
  <c r="Z766" i="7"/>
  <c r="AA765" i="7"/>
  <c r="AA765" i="7" a="1"/>
  <c r="Z765" i="7"/>
  <c r="AA764" i="7"/>
  <c r="AA764" i="7" a="1"/>
  <c r="Z764" i="7"/>
  <c r="AA763" i="7"/>
  <c r="AA763" i="7" a="1"/>
  <c r="Z763" i="7"/>
  <c r="AA762" i="7" a="1"/>
  <c r="AA762" i="7" s="1"/>
  <c r="Z762" i="7"/>
  <c r="AA761" i="7"/>
  <c r="AA761" i="7" a="1"/>
  <c r="Z761" i="7"/>
  <c r="AA760" i="7"/>
  <c r="AA760" i="7" a="1"/>
  <c r="Z760" i="7"/>
  <c r="AA759" i="7"/>
  <c r="AA759" i="7" a="1"/>
  <c r="Z759" i="7"/>
  <c r="AA758" i="7" a="1"/>
  <c r="AA758" i="7" s="1"/>
  <c r="Z758" i="7"/>
  <c r="AA757" i="7"/>
  <c r="AA757" i="7" a="1"/>
  <c r="Z757" i="7"/>
  <c r="AA756" i="7"/>
  <c r="AA756" i="7" a="1"/>
  <c r="Z756" i="7"/>
  <c r="AA755" i="7"/>
  <c r="AA755" i="7" a="1"/>
  <c r="Z755" i="7"/>
  <c r="AA754" i="7" a="1"/>
  <c r="AA754" i="7" s="1"/>
  <c r="Z754" i="7"/>
  <c r="AA753" i="7"/>
  <c r="AA753" i="7" a="1"/>
  <c r="Z753" i="7"/>
  <c r="AA752" i="7"/>
  <c r="AA752" i="7" a="1"/>
  <c r="Z752" i="7"/>
  <c r="AA751" i="7"/>
  <c r="AA751" i="7" a="1"/>
  <c r="Z751" i="7"/>
  <c r="AA750" i="7" a="1"/>
  <c r="AA750" i="7" s="1"/>
  <c r="Z750" i="7"/>
  <c r="AA749" i="7"/>
  <c r="AA749" i="7" a="1"/>
  <c r="Z749" i="7"/>
  <c r="AA748" i="7"/>
  <c r="AA748" i="7" a="1"/>
  <c r="Z748" i="7"/>
  <c r="AA747" i="7"/>
  <c r="AA747" i="7" a="1"/>
  <c r="Z747" i="7"/>
  <c r="AA746" i="7" a="1"/>
  <c r="AA746" i="7" s="1"/>
  <c r="Z746" i="7"/>
  <c r="AA745" i="7"/>
  <c r="AA745" i="7" a="1"/>
  <c r="Z745" i="7"/>
  <c r="AA744" i="7"/>
  <c r="AA744" i="7" a="1"/>
  <c r="Z744" i="7"/>
  <c r="AA743" i="7"/>
  <c r="AA743" i="7" a="1"/>
  <c r="Z743" i="7"/>
  <c r="AA742" i="7" a="1"/>
  <c r="AA742" i="7" s="1"/>
  <c r="Z742" i="7"/>
  <c r="AA741" i="7"/>
  <c r="AA741" i="7" a="1"/>
  <c r="Z741" i="7"/>
  <c r="AA740" i="7"/>
  <c r="AA740" i="7" a="1"/>
  <c r="Z740" i="7"/>
  <c r="AA739" i="7"/>
  <c r="AA739" i="7" a="1"/>
  <c r="Z739" i="7"/>
  <c r="AA738" i="7" a="1"/>
  <c r="AA738" i="7" s="1"/>
  <c r="Z738" i="7"/>
  <c r="AA737" i="7"/>
  <c r="AA737" i="7" a="1"/>
  <c r="Z737" i="7"/>
  <c r="AA736" i="7"/>
  <c r="AA736" i="7" a="1"/>
  <c r="Z736" i="7"/>
  <c r="AA735" i="7"/>
  <c r="AA735" i="7" a="1"/>
  <c r="Z735" i="7"/>
  <c r="AA734" i="7" a="1"/>
  <c r="AA734" i="7" s="1"/>
  <c r="Z734" i="7"/>
  <c r="AA733" i="7"/>
  <c r="AA733" i="7" a="1"/>
  <c r="Z733" i="7"/>
  <c r="AA732" i="7"/>
  <c r="AA732" i="7" a="1"/>
  <c r="Z732" i="7"/>
  <c r="AA731" i="7"/>
  <c r="AA731" i="7" a="1"/>
  <c r="Z731" i="7"/>
  <c r="AA730" i="7" a="1"/>
  <c r="AA730" i="7" s="1"/>
  <c r="Z730" i="7"/>
  <c r="AA729" i="7"/>
  <c r="AA729" i="7" a="1"/>
  <c r="Z729" i="7"/>
  <c r="AA728" i="7"/>
  <c r="AA728" i="7" a="1"/>
  <c r="Z728" i="7"/>
  <c r="AA727" i="7"/>
  <c r="AA727" i="7" a="1"/>
  <c r="Z727" i="7"/>
  <c r="AA726" i="7" a="1"/>
  <c r="AA726" i="7" s="1"/>
  <c r="Z726" i="7"/>
  <c r="AA725" i="7"/>
  <c r="AA725" i="7" a="1"/>
  <c r="Z725" i="7"/>
  <c r="AA724" i="7"/>
  <c r="AA724" i="7" a="1"/>
  <c r="Z724" i="7"/>
  <c r="AA723" i="7"/>
  <c r="AA723" i="7" a="1"/>
  <c r="Z723" i="7"/>
  <c r="AA722" i="7" a="1"/>
  <c r="AA722" i="7" s="1"/>
  <c r="Z722" i="7"/>
  <c r="AA721" i="7"/>
  <c r="AA721" i="7" a="1"/>
  <c r="Z721" i="7"/>
  <c r="AA720" i="7"/>
  <c r="AA720" i="7" a="1"/>
  <c r="Z720" i="7"/>
  <c r="AA719" i="7"/>
  <c r="AA719" i="7" a="1"/>
  <c r="Z719" i="7"/>
  <c r="AA718" i="7" a="1"/>
  <c r="AA718" i="7" s="1"/>
  <c r="Z718" i="7"/>
  <c r="AA717" i="7"/>
  <c r="AA717" i="7" a="1"/>
  <c r="Z717" i="7"/>
  <c r="AA716" i="7"/>
  <c r="AA716" i="7" a="1"/>
  <c r="Z716" i="7"/>
  <c r="AA715" i="7"/>
  <c r="AA715" i="7" a="1"/>
  <c r="Z715" i="7"/>
  <c r="AA714" i="7" a="1"/>
  <c r="AA714" i="7" s="1"/>
  <c r="Z714" i="7"/>
  <c r="AA713" i="7"/>
  <c r="AA713" i="7" a="1"/>
  <c r="Z713" i="7"/>
  <c r="AA712" i="7"/>
  <c r="AA712" i="7" a="1"/>
  <c r="Z712" i="7"/>
  <c r="AA711" i="7"/>
  <c r="AA711" i="7" a="1"/>
  <c r="Z711" i="7"/>
  <c r="AA710" i="7" a="1"/>
  <c r="AA710" i="7" s="1"/>
  <c r="Z710" i="7"/>
  <c r="AA709" i="7"/>
  <c r="AA709" i="7" a="1"/>
  <c r="Z709" i="7"/>
  <c r="AA708" i="7"/>
  <c r="AA708" i="7" a="1"/>
  <c r="Z708" i="7"/>
  <c r="AA707" i="7"/>
  <c r="AA707" i="7" a="1"/>
  <c r="Z707" i="7"/>
  <c r="AA706" i="7" a="1"/>
  <c r="AA706" i="7" s="1"/>
  <c r="Z706" i="7"/>
  <c r="AA705" i="7"/>
  <c r="AA705" i="7" a="1"/>
  <c r="Z705" i="7"/>
  <c r="AA704" i="7"/>
  <c r="AA704" i="7" a="1"/>
  <c r="Z704" i="7"/>
  <c r="AA703" i="7"/>
  <c r="AA703" i="7" a="1"/>
  <c r="Z703" i="7"/>
  <c r="AA702" i="7" a="1"/>
  <c r="AA702" i="7" s="1"/>
  <c r="Z702" i="7"/>
  <c r="AA701" i="7"/>
  <c r="AA701" i="7" a="1"/>
  <c r="Z701" i="7"/>
  <c r="AA700" i="7"/>
  <c r="AA700" i="7" a="1"/>
  <c r="Z700" i="7"/>
  <c r="AA699" i="7"/>
  <c r="AA699" i="7" a="1"/>
  <c r="Z699" i="7"/>
  <c r="AA698" i="7" a="1"/>
  <c r="AA698" i="7" s="1"/>
  <c r="Z698" i="7"/>
  <c r="AA697" i="7"/>
  <c r="AA697" i="7" a="1"/>
  <c r="Z697" i="7"/>
  <c r="AA696" i="7"/>
  <c r="AA696" i="7" a="1"/>
  <c r="Z696" i="7"/>
  <c r="AA695" i="7"/>
  <c r="AA695" i="7" a="1"/>
  <c r="Z695" i="7"/>
  <c r="AA694" i="7" a="1"/>
  <c r="AA694" i="7" s="1"/>
  <c r="Z694" i="7"/>
  <c r="AA693" i="7"/>
  <c r="AA693" i="7" a="1"/>
  <c r="Z693" i="7"/>
  <c r="AA692" i="7"/>
  <c r="AA692" i="7" a="1"/>
  <c r="Z692" i="7"/>
  <c r="AA691" i="7"/>
  <c r="AA691" i="7" a="1"/>
  <c r="Z691" i="7"/>
  <c r="AA690" i="7" a="1"/>
  <c r="AA690" i="7" s="1"/>
  <c r="Z690" i="7"/>
  <c r="AA689" i="7"/>
  <c r="AA689" i="7" a="1"/>
  <c r="Z689" i="7"/>
  <c r="AA688" i="7"/>
  <c r="AA688" i="7" a="1"/>
  <c r="Z688" i="7"/>
  <c r="AA687" i="7"/>
  <c r="AA687" i="7" a="1"/>
  <c r="Z687" i="7"/>
  <c r="AA686" i="7" a="1"/>
  <c r="AA686" i="7" s="1"/>
  <c r="Z686" i="7"/>
  <c r="AA685" i="7"/>
  <c r="AA685" i="7" a="1"/>
  <c r="Z685" i="7"/>
  <c r="AA684" i="7"/>
  <c r="AA684" i="7" a="1"/>
  <c r="Z684" i="7"/>
  <c r="AA683" i="7"/>
  <c r="AA683" i="7" a="1"/>
  <c r="Z683" i="7"/>
  <c r="AA682" i="7" a="1"/>
  <c r="AA682" i="7" s="1"/>
  <c r="Z682" i="7"/>
  <c r="AA681" i="7"/>
  <c r="AA681" i="7" a="1"/>
  <c r="Z681" i="7"/>
  <c r="AA680" i="7"/>
  <c r="AA680" i="7" a="1"/>
  <c r="Z680" i="7"/>
  <c r="AA679" i="7"/>
  <c r="AA679" i="7" a="1"/>
  <c r="Z679" i="7"/>
  <c r="AA678" i="7" a="1"/>
  <c r="AA678" i="7" s="1"/>
  <c r="Z678" i="7"/>
  <c r="AA677" i="7"/>
  <c r="AA677" i="7" a="1"/>
  <c r="Z677" i="7"/>
  <c r="AA676" i="7"/>
  <c r="AA676" i="7" a="1"/>
  <c r="Z676" i="7"/>
  <c r="AA675" i="7"/>
  <c r="AA675" i="7" a="1"/>
  <c r="Z675" i="7"/>
  <c r="AA674" i="7" a="1"/>
  <c r="AA674" i="7" s="1"/>
  <c r="Z674" i="7"/>
  <c r="AA673" i="7"/>
  <c r="AA673" i="7" a="1"/>
  <c r="Z673" i="7"/>
  <c r="AA672" i="7"/>
  <c r="AA672" i="7" a="1"/>
  <c r="Z672" i="7"/>
  <c r="AA671" i="7"/>
  <c r="AA671" i="7" a="1"/>
  <c r="Z671" i="7"/>
  <c r="AA670" i="7" a="1"/>
  <c r="AA670" i="7" s="1"/>
  <c r="Z670" i="7"/>
  <c r="AA669" i="7"/>
  <c r="AA669" i="7" a="1"/>
  <c r="Z669" i="7"/>
  <c r="AA668" i="7"/>
  <c r="AA668" i="7" a="1"/>
  <c r="Z668" i="7"/>
  <c r="AA667" i="7"/>
  <c r="AA667" i="7" a="1"/>
  <c r="Z667" i="7"/>
  <c r="AA666" i="7" a="1"/>
  <c r="AA666" i="7" s="1"/>
  <c r="Z666" i="7"/>
  <c r="AA665" i="7"/>
  <c r="AA665" i="7" a="1"/>
  <c r="Z665" i="7"/>
  <c r="AA664" i="7"/>
  <c r="AA664" i="7" a="1"/>
  <c r="Z664" i="7"/>
  <c r="AA663" i="7"/>
  <c r="AA663" i="7" a="1"/>
  <c r="Z663" i="7"/>
  <c r="AA662" i="7" a="1"/>
  <c r="AA662" i="7" s="1"/>
  <c r="Z662" i="7"/>
  <c r="AA661" i="7"/>
  <c r="AA661" i="7" a="1"/>
  <c r="Z661" i="7"/>
  <c r="AA660" i="7"/>
  <c r="AA660" i="7" a="1"/>
  <c r="Z660" i="7"/>
  <c r="AA659" i="7"/>
  <c r="AA659" i="7" a="1"/>
  <c r="Z659" i="7"/>
  <c r="AA658" i="7" a="1"/>
  <c r="AA658" i="7" s="1"/>
  <c r="Z658" i="7"/>
  <c r="AA657" i="7"/>
  <c r="AA657" i="7" a="1"/>
  <c r="Z657" i="7"/>
  <c r="AA656" i="7"/>
  <c r="AA656" i="7" a="1"/>
  <c r="Z656" i="7"/>
  <c r="AA655" i="7"/>
  <c r="AA655" i="7" a="1"/>
  <c r="Z655" i="7"/>
  <c r="AA654" i="7" a="1"/>
  <c r="AA654" i="7" s="1"/>
  <c r="Z654" i="7"/>
  <c r="AA653" i="7"/>
  <c r="AA653" i="7" a="1"/>
  <c r="Z653" i="7"/>
  <c r="AA652" i="7"/>
  <c r="AA652" i="7" a="1"/>
  <c r="Z652" i="7"/>
  <c r="AA651" i="7"/>
  <c r="AA651" i="7" a="1"/>
  <c r="Z651" i="7"/>
  <c r="AA650" i="7" a="1"/>
  <c r="AA650" i="7" s="1"/>
  <c r="Z650" i="7"/>
  <c r="AA649" i="7"/>
  <c r="AA649" i="7" a="1"/>
  <c r="Z649" i="7"/>
  <c r="AA648" i="7"/>
  <c r="AA648" i="7" a="1"/>
  <c r="Z648" i="7"/>
  <c r="AA647" i="7"/>
  <c r="AA647" i="7" a="1"/>
  <c r="Z647" i="7"/>
  <c r="AA646" i="7" a="1"/>
  <c r="AA646" i="7" s="1"/>
  <c r="Z646" i="7"/>
  <c r="AA645" i="7"/>
  <c r="AA645" i="7" a="1"/>
  <c r="Z645" i="7"/>
  <c r="AA644" i="7"/>
  <c r="AA644" i="7" a="1"/>
  <c r="Z644" i="7"/>
  <c r="AA643" i="7"/>
  <c r="AA643" i="7" a="1"/>
  <c r="Z643" i="7"/>
  <c r="AA642" i="7" a="1"/>
  <c r="AA642" i="7" s="1"/>
  <c r="Z642" i="7"/>
  <c r="AA641" i="7"/>
  <c r="AA641" i="7" a="1"/>
  <c r="Z641" i="7"/>
  <c r="AA640" i="7"/>
  <c r="AA640" i="7" a="1"/>
  <c r="Z640" i="7"/>
  <c r="AA639" i="7"/>
  <c r="AA639" i="7" a="1"/>
  <c r="Z639" i="7"/>
  <c r="AA638" i="7" a="1"/>
  <c r="AA638" i="7" s="1"/>
  <c r="Z638" i="7"/>
  <c r="AA637" i="7"/>
  <c r="AA637" i="7" a="1"/>
  <c r="Z637" i="7"/>
  <c r="AA636" i="7"/>
  <c r="AA636" i="7" a="1"/>
  <c r="Z636" i="7"/>
  <c r="AA635" i="7"/>
  <c r="AA635" i="7" a="1"/>
  <c r="Z635" i="7"/>
  <c r="AA634" i="7" a="1"/>
  <c r="AA634" i="7" s="1"/>
  <c r="Z634" i="7"/>
  <c r="AA633" i="7"/>
  <c r="AA633" i="7" a="1"/>
  <c r="Z633" i="7"/>
  <c r="AA632" i="7"/>
  <c r="AA632" i="7" a="1"/>
  <c r="Z632" i="7"/>
  <c r="AA631" i="7"/>
  <c r="AA631" i="7" a="1"/>
  <c r="Z631" i="7"/>
  <c r="AA630" i="7" a="1"/>
  <c r="AA630" i="7" s="1"/>
  <c r="Z630" i="7"/>
  <c r="AA629" i="7"/>
  <c r="AA629" i="7" a="1"/>
  <c r="Z629" i="7"/>
  <c r="AA628" i="7"/>
  <c r="AA628" i="7" a="1"/>
  <c r="Z628" i="7"/>
  <c r="AA627" i="7"/>
  <c r="AA627" i="7" a="1"/>
  <c r="Z627" i="7"/>
  <c r="AA626" i="7" a="1"/>
  <c r="AA626" i="7" s="1"/>
  <c r="Z626" i="7"/>
  <c r="AA625" i="7"/>
  <c r="AA625" i="7" a="1"/>
  <c r="Z625" i="7"/>
  <c r="AA624" i="7"/>
  <c r="AA624" i="7" a="1"/>
  <c r="Z624" i="7"/>
  <c r="AA623" i="7"/>
  <c r="AA623" i="7" a="1"/>
  <c r="Z623" i="7"/>
  <c r="AA622" i="7" a="1"/>
  <c r="AA622" i="7" s="1"/>
  <c r="Z622" i="7"/>
  <c r="AA621" i="7"/>
  <c r="AA621" i="7" a="1"/>
  <c r="Z621" i="7"/>
  <c r="AA620" i="7"/>
  <c r="AA620" i="7" a="1"/>
  <c r="Z620" i="7"/>
  <c r="AA619" i="7"/>
  <c r="AA619" i="7" a="1"/>
  <c r="Z619" i="7"/>
  <c r="AA618" i="7" a="1"/>
  <c r="AA618" i="7" s="1"/>
  <c r="Z618" i="7"/>
  <c r="AA617" i="7"/>
  <c r="AA617" i="7" a="1"/>
  <c r="Z617" i="7"/>
  <c r="AA616" i="7"/>
  <c r="AA616" i="7" a="1"/>
  <c r="Z616" i="7"/>
  <c r="AA615" i="7"/>
  <c r="AA615" i="7" a="1"/>
  <c r="Z615" i="7"/>
  <c r="AA614" i="7" a="1"/>
  <c r="AA614" i="7" s="1"/>
  <c r="Z614" i="7"/>
  <c r="AA613" i="7"/>
  <c r="AA613" i="7" a="1"/>
  <c r="Z613" i="7"/>
  <c r="AA612" i="7"/>
  <c r="AA612" i="7" a="1"/>
  <c r="Z612" i="7"/>
  <c r="AA611" i="7"/>
  <c r="AA611" i="7" a="1"/>
  <c r="Z611" i="7"/>
  <c r="AA610" i="7" a="1"/>
  <c r="AA610" i="7" s="1"/>
  <c r="Z610" i="7"/>
  <c r="AA609" i="7"/>
  <c r="AA609" i="7" a="1"/>
  <c r="Z609" i="7"/>
  <c r="AA608" i="7"/>
  <c r="AA608" i="7" a="1"/>
  <c r="Z608" i="7"/>
  <c r="AA607" i="7"/>
  <c r="AA607" i="7" a="1"/>
  <c r="Z607" i="7"/>
  <c r="AA606" i="7" a="1"/>
  <c r="AA606" i="7" s="1"/>
  <c r="Z606" i="7"/>
  <c r="AA605" i="7"/>
  <c r="AA605" i="7" a="1"/>
  <c r="Z605" i="7"/>
  <c r="AA604" i="7"/>
  <c r="AA604" i="7" a="1"/>
  <c r="Z604" i="7"/>
  <c r="AA603" i="7"/>
  <c r="AA603" i="7" a="1"/>
  <c r="Z603" i="7"/>
  <c r="AA602" i="7" a="1"/>
  <c r="AA602" i="7" s="1"/>
  <c r="Z602" i="7"/>
  <c r="AA601" i="7"/>
  <c r="AA601" i="7" a="1"/>
  <c r="Z601" i="7"/>
  <c r="AA600" i="7"/>
  <c r="AA600" i="7" a="1"/>
  <c r="Z600" i="7"/>
  <c r="AA599" i="7"/>
  <c r="AA599" i="7" a="1"/>
  <c r="Z599" i="7"/>
  <c r="AA598" i="7" a="1"/>
  <c r="AA598" i="7" s="1"/>
  <c r="Z598" i="7"/>
  <c r="AA597" i="7"/>
  <c r="AA597" i="7" a="1"/>
  <c r="Z597" i="7"/>
  <c r="AA596" i="7"/>
  <c r="AA596" i="7" a="1"/>
  <c r="Z596" i="7"/>
  <c r="AA595" i="7"/>
  <c r="AA595" i="7" a="1"/>
  <c r="Z595" i="7"/>
  <c r="AA594" i="7" a="1"/>
  <c r="AA594" i="7" s="1"/>
  <c r="Z594" i="7"/>
  <c r="AA593" i="7"/>
  <c r="AA593" i="7" a="1"/>
  <c r="Z593" i="7"/>
  <c r="AA592" i="7"/>
  <c r="AA592" i="7" a="1"/>
  <c r="Z592" i="7"/>
  <c r="AA591" i="7"/>
  <c r="AA591" i="7" a="1"/>
  <c r="Z591" i="7"/>
  <c r="AA590" i="7" a="1"/>
  <c r="AA590" i="7" s="1"/>
  <c r="Z590" i="7"/>
  <c r="AA589" i="7"/>
  <c r="AA589" i="7" a="1"/>
  <c r="Z589" i="7"/>
  <c r="AA588" i="7"/>
  <c r="AA588" i="7" a="1"/>
  <c r="Z588" i="7"/>
  <c r="AA587" i="7"/>
  <c r="AA587" i="7" a="1"/>
  <c r="Z587" i="7"/>
  <c r="AA586" i="7" a="1"/>
  <c r="AA586" i="7" s="1"/>
  <c r="Z586" i="7"/>
  <c r="AA585" i="7"/>
  <c r="AA585" i="7" a="1"/>
  <c r="Z585" i="7"/>
  <c r="AA584" i="7"/>
  <c r="AA584" i="7" a="1"/>
  <c r="Z584" i="7"/>
  <c r="AA583" i="7"/>
  <c r="AA583" i="7" a="1"/>
  <c r="Z583" i="7"/>
  <c r="AA582" i="7" a="1"/>
  <c r="AA582" i="7" s="1"/>
  <c r="Z582" i="7"/>
  <c r="AA581" i="7"/>
  <c r="AA581" i="7" a="1"/>
  <c r="Z581" i="7"/>
  <c r="AA580" i="7"/>
  <c r="AA580" i="7" a="1"/>
  <c r="Z580" i="7"/>
  <c r="AA579" i="7"/>
  <c r="AA579" i="7" a="1"/>
  <c r="Z579" i="7"/>
  <c r="AA578" i="7" a="1"/>
  <c r="AA578" i="7" s="1"/>
  <c r="Z578" i="7"/>
  <c r="AA577" i="7"/>
  <c r="AA577" i="7" a="1"/>
  <c r="Z577" i="7"/>
  <c r="AA576" i="7"/>
  <c r="AA576" i="7" a="1"/>
  <c r="Z576" i="7"/>
  <c r="AA575" i="7"/>
  <c r="AA575" i="7" a="1"/>
  <c r="Z575" i="7"/>
  <c r="AA574" i="7" a="1"/>
  <c r="AA574" i="7" s="1"/>
  <c r="Z574" i="7"/>
  <c r="AA573" i="7"/>
  <c r="AA573" i="7" a="1"/>
  <c r="Z573" i="7"/>
  <c r="AA572" i="7"/>
  <c r="AA572" i="7" a="1"/>
  <c r="Z572" i="7"/>
  <c r="AA571" i="7"/>
  <c r="AA571" i="7" a="1"/>
  <c r="Z571" i="7"/>
  <c r="AA570" i="7" a="1"/>
  <c r="AA570" i="7" s="1"/>
  <c r="Z570" i="7"/>
  <c r="AA569" i="7"/>
  <c r="AA569" i="7" a="1"/>
  <c r="Z569" i="7"/>
  <c r="AA568" i="7"/>
  <c r="AA568" i="7" a="1"/>
  <c r="Z568" i="7"/>
  <c r="AA567" i="7"/>
  <c r="AA567" i="7" a="1"/>
  <c r="Z567" i="7"/>
  <c r="AA566" i="7" a="1"/>
  <c r="AA566" i="7" s="1"/>
  <c r="Z566" i="7"/>
  <c r="AA565" i="7"/>
  <c r="AA565" i="7" a="1"/>
  <c r="Z565" i="7"/>
  <c r="AA564" i="7"/>
  <c r="AA564" i="7" a="1"/>
  <c r="Z564" i="7"/>
  <c r="AA563" i="7"/>
  <c r="AA563" i="7" a="1"/>
  <c r="Z563" i="7"/>
  <c r="AA562" i="7" a="1"/>
  <c r="AA562" i="7" s="1"/>
  <c r="Z562" i="7"/>
  <c r="AA561" i="7"/>
  <c r="AA561" i="7" a="1"/>
  <c r="Z561" i="7"/>
  <c r="AA560" i="7"/>
  <c r="AA560" i="7" a="1"/>
  <c r="Z560" i="7"/>
  <c r="AA559" i="7"/>
  <c r="AA559" i="7" a="1"/>
  <c r="Z559" i="7"/>
  <c r="AA558" i="7" a="1"/>
  <c r="AA558" i="7" s="1"/>
  <c r="Z558" i="7"/>
  <c r="AA557" i="7"/>
  <c r="AA557" i="7" a="1"/>
  <c r="Z557" i="7"/>
  <c r="AA556" i="7"/>
  <c r="AA556" i="7" a="1"/>
  <c r="Z556" i="7"/>
  <c r="AA555" i="7"/>
  <c r="AA555" i="7" a="1"/>
  <c r="Z555" i="7"/>
  <c r="AA554" i="7" a="1"/>
  <c r="AA554" i="7" s="1"/>
  <c r="Z554" i="7"/>
  <c r="AA553" i="7"/>
  <c r="AA553" i="7" a="1"/>
  <c r="Z553" i="7"/>
  <c r="AA552" i="7"/>
  <c r="AA552" i="7" a="1"/>
  <c r="Z552" i="7"/>
  <c r="AA551" i="7"/>
  <c r="AA551" i="7" a="1"/>
  <c r="Z551" i="7"/>
  <c r="AA550" i="7" a="1"/>
  <c r="AA550" i="7" s="1"/>
  <c r="Z550" i="7"/>
  <c r="AA549" i="7"/>
  <c r="AA549" i="7" a="1"/>
  <c r="Z549" i="7"/>
  <c r="AA548" i="7"/>
  <c r="AA548" i="7" a="1"/>
  <c r="Z548" i="7"/>
  <c r="AA547" i="7"/>
  <c r="AA547" i="7" a="1"/>
  <c r="Z547" i="7"/>
  <c r="AA546" i="7" a="1"/>
  <c r="AA546" i="7" s="1"/>
  <c r="Z546" i="7"/>
  <c r="AA545" i="7"/>
  <c r="AA545" i="7" a="1"/>
  <c r="Z545" i="7"/>
  <c r="AA544" i="7"/>
  <c r="AA544" i="7" a="1"/>
  <c r="Z544" i="7"/>
  <c r="AA543" i="7"/>
  <c r="AA543" i="7" a="1"/>
  <c r="Z543" i="7"/>
  <c r="AA542" i="7" a="1"/>
  <c r="AA542" i="7" s="1"/>
  <c r="Z542" i="7"/>
  <c r="AA541" i="7"/>
  <c r="AA541" i="7" a="1"/>
  <c r="Z541" i="7"/>
  <c r="AA540" i="7"/>
  <c r="AA540" i="7" a="1"/>
  <c r="Z540" i="7"/>
  <c r="AA539" i="7"/>
  <c r="AA539" i="7" a="1"/>
  <c r="Z539" i="7"/>
  <c r="AA538" i="7" a="1"/>
  <c r="AA538" i="7" s="1"/>
  <c r="Z538" i="7"/>
  <c r="AA537" i="7"/>
  <c r="AA537" i="7" a="1"/>
  <c r="Z537" i="7"/>
  <c r="AA536" i="7"/>
  <c r="AA536" i="7" a="1"/>
  <c r="Z536" i="7"/>
  <c r="AA535" i="7"/>
  <c r="AA535" i="7" a="1"/>
  <c r="Z535" i="7"/>
  <c r="AA534" i="7" a="1"/>
  <c r="AA534" i="7" s="1"/>
  <c r="Z534" i="7"/>
  <c r="AA533" i="7"/>
  <c r="AA533" i="7" a="1"/>
  <c r="Z533" i="7"/>
  <c r="AA532" i="7"/>
  <c r="AA532" i="7" a="1"/>
  <c r="Z532" i="7"/>
  <c r="AA531" i="7"/>
  <c r="AA531" i="7" a="1"/>
  <c r="Z531" i="7"/>
  <c r="AA530" i="7" a="1"/>
  <c r="AA530" i="7" s="1"/>
  <c r="Z530" i="7"/>
  <c r="AA529" i="7"/>
  <c r="AA529" i="7" a="1"/>
  <c r="Z529" i="7"/>
  <c r="AA528" i="7"/>
  <c r="AA528" i="7" a="1"/>
  <c r="Z528" i="7"/>
  <c r="AA527" i="7"/>
  <c r="AA527" i="7" a="1"/>
  <c r="Z527" i="7"/>
  <c r="AA526" i="7" a="1"/>
  <c r="AA526" i="7" s="1"/>
  <c r="Z526" i="7"/>
  <c r="AA525" i="7"/>
  <c r="AA525" i="7" a="1"/>
  <c r="Z525" i="7"/>
  <c r="AA524" i="7"/>
  <c r="AA524" i="7" a="1"/>
  <c r="Z524" i="7"/>
  <c r="AA523" i="7"/>
  <c r="AA523" i="7" a="1"/>
  <c r="Z523" i="7"/>
  <c r="AA522" i="7" a="1"/>
  <c r="AA522" i="7" s="1"/>
  <c r="Z522" i="7"/>
  <c r="AA521" i="7"/>
  <c r="AA521" i="7" a="1"/>
  <c r="Z521" i="7"/>
  <c r="AA520" i="7"/>
  <c r="AA520" i="7" a="1"/>
  <c r="Z520" i="7"/>
  <c r="AA519" i="7"/>
  <c r="AA519" i="7" a="1"/>
  <c r="Z519" i="7"/>
  <c r="AA518" i="7" a="1"/>
  <c r="AA518" i="7" s="1"/>
  <c r="Z518" i="7"/>
  <c r="AA517" i="7"/>
  <c r="AA517" i="7" a="1"/>
  <c r="Z517" i="7"/>
  <c r="AA516" i="7"/>
  <c r="AA516" i="7" a="1"/>
  <c r="Z516" i="7"/>
  <c r="AA515" i="7"/>
  <c r="AA515" i="7" a="1"/>
  <c r="Z515" i="7"/>
  <c r="AA514" i="7" a="1"/>
  <c r="AA514" i="7" s="1"/>
  <c r="Z514" i="7"/>
  <c r="AA513" i="7"/>
  <c r="AA513" i="7" a="1"/>
  <c r="Z513" i="7"/>
  <c r="AA512" i="7"/>
  <c r="AA512" i="7" a="1"/>
  <c r="Z512" i="7"/>
  <c r="AA511" i="7"/>
  <c r="AA511" i="7" a="1"/>
  <c r="Z511" i="7"/>
  <c r="AA510" i="7" a="1"/>
  <c r="AA510" i="7" s="1"/>
  <c r="Z510" i="7"/>
  <c r="AA509" i="7"/>
  <c r="AA509" i="7" a="1"/>
  <c r="Z509" i="7"/>
  <c r="AA508" i="7"/>
  <c r="AA508" i="7" a="1"/>
  <c r="Z508" i="7"/>
  <c r="AA507" i="7"/>
  <c r="AA507" i="7" a="1"/>
  <c r="Z507" i="7"/>
  <c r="AA506" i="7" a="1"/>
  <c r="AA506" i="7" s="1"/>
  <c r="Z506" i="7"/>
  <c r="AA505" i="7"/>
  <c r="AA505" i="7" a="1"/>
  <c r="Z505" i="7"/>
  <c r="AA504" i="7"/>
  <c r="AA504" i="7" a="1"/>
  <c r="Z504" i="7"/>
  <c r="AA503" i="7"/>
  <c r="AA503" i="7" a="1"/>
  <c r="Z503" i="7"/>
  <c r="AA502" i="7" a="1"/>
  <c r="AA502" i="7" s="1"/>
  <c r="Z502" i="7"/>
  <c r="AA501" i="7"/>
  <c r="AA501" i="7" a="1"/>
  <c r="Z501" i="7"/>
  <c r="AA500" i="7"/>
  <c r="AA500" i="7" a="1"/>
  <c r="Z500" i="7"/>
  <c r="AA499" i="7"/>
  <c r="AA499" i="7" a="1"/>
  <c r="Z499" i="7"/>
  <c r="AA498" i="7" a="1"/>
  <c r="AA498" i="7" s="1"/>
  <c r="Z498" i="7"/>
  <c r="AA497" i="7"/>
  <c r="AA497" i="7" a="1"/>
  <c r="Z497" i="7"/>
  <c r="AA496" i="7"/>
  <c r="AA496" i="7" a="1"/>
  <c r="Z496" i="7"/>
  <c r="AA495" i="7"/>
  <c r="AA495" i="7" a="1"/>
  <c r="Z495" i="7"/>
  <c r="AA494" i="7" a="1"/>
  <c r="AA494" i="7" s="1"/>
  <c r="Z494" i="7"/>
  <c r="AA493" i="7"/>
  <c r="AA493" i="7" a="1"/>
  <c r="Z493" i="7"/>
  <c r="AA492" i="7"/>
  <c r="AA492" i="7" a="1"/>
  <c r="Z492" i="7"/>
  <c r="AA491" i="7"/>
  <c r="AA491" i="7" a="1"/>
  <c r="Z491" i="7"/>
  <c r="AA490" i="7" a="1"/>
  <c r="AA490" i="7" s="1"/>
  <c r="Z490" i="7"/>
  <c r="AA489" i="7"/>
  <c r="AA489" i="7" a="1"/>
  <c r="Z489" i="7"/>
  <c r="AA488" i="7"/>
  <c r="AA488" i="7" a="1"/>
  <c r="Z488" i="7"/>
  <c r="AA487" i="7"/>
  <c r="AA487" i="7" a="1"/>
  <c r="Z487" i="7"/>
  <c r="AA486" i="7" a="1"/>
  <c r="AA486" i="7" s="1"/>
  <c r="Z486" i="7"/>
  <c r="AA485" i="7"/>
  <c r="AA485" i="7" a="1"/>
  <c r="Z485" i="7"/>
  <c r="AA484" i="7" a="1"/>
  <c r="AA484" i="7" s="1"/>
  <c r="Z484" i="7"/>
  <c r="AA483" i="7"/>
  <c r="AA483" i="7" a="1"/>
  <c r="Z483" i="7"/>
  <c r="AA482" i="7" a="1"/>
  <c r="AA482" i="7" s="1"/>
  <c r="Z482" i="7"/>
  <c r="AA481" i="7"/>
  <c r="AA481" i="7" a="1"/>
  <c r="Z481" i="7"/>
  <c r="AA480" i="7" a="1"/>
  <c r="AA480" i="7" s="1"/>
  <c r="Z480" i="7"/>
  <c r="AA479" i="7"/>
  <c r="AA479" i="7" a="1"/>
  <c r="Z479" i="7"/>
  <c r="AA478" i="7" a="1"/>
  <c r="AA478" i="7" s="1"/>
  <c r="Z478" i="7"/>
  <c r="AA477" i="7"/>
  <c r="AA477" i="7" a="1"/>
  <c r="Z477" i="7"/>
  <c r="AA476" i="7" a="1"/>
  <c r="AA476" i="7" s="1"/>
  <c r="Z476" i="7"/>
  <c r="AA475" i="7"/>
  <c r="AA475" i="7" a="1"/>
  <c r="Z475" i="7"/>
  <c r="AA474" i="7" a="1"/>
  <c r="AA474" i="7" s="1"/>
  <c r="Z474" i="7"/>
  <c r="AA473" i="7"/>
  <c r="AA473" i="7" a="1"/>
  <c r="Z473" i="7"/>
  <c r="AA472" i="7" a="1"/>
  <c r="AA472" i="7" s="1"/>
  <c r="Z472" i="7"/>
  <c r="AA471" i="7"/>
  <c r="AA471" i="7" a="1"/>
  <c r="Z471" i="7"/>
  <c r="AA470" i="7" a="1"/>
  <c r="AA470" i="7" s="1"/>
  <c r="Z470" i="7"/>
  <c r="AA469" i="7"/>
  <c r="AA469" i="7" a="1"/>
  <c r="Z469" i="7"/>
  <c r="AA468" i="7" a="1"/>
  <c r="AA468" i="7" s="1"/>
  <c r="Z468" i="7"/>
  <c r="AA467" i="7"/>
  <c r="AA467" i="7" a="1"/>
  <c r="Z467" i="7"/>
  <c r="AA466" i="7" a="1"/>
  <c r="AA466" i="7" s="1"/>
  <c r="Z466" i="7"/>
  <c r="AA465" i="7"/>
  <c r="AA465" i="7" a="1"/>
  <c r="Z465" i="7"/>
  <c r="AA464" i="7" a="1"/>
  <c r="AA464" i="7" s="1"/>
  <c r="Z464" i="7"/>
  <c r="AA463" i="7"/>
  <c r="AA463" i="7" a="1"/>
  <c r="Z463" i="7"/>
  <c r="AA462" i="7" a="1"/>
  <c r="AA462" i="7" s="1"/>
  <c r="Z462" i="7"/>
  <c r="AA461" i="7"/>
  <c r="AA461" i="7" a="1"/>
  <c r="Z461" i="7"/>
  <c r="AA460" i="7" a="1"/>
  <c r="AA460" i="7" s="1"/>
  <c r="Z460" i="7"/>
  <c r="AA459" i="7"/>
  <c r="AA459" i="7" a="1"/>
  <c r="Z459" i="7"/>
  <c r="AA458" i="7" a="1"/>
  <c r="AA458" i="7" s="1"/>
  <c r="Z458" i="7"/>
  <c r="AA457" i="7"/>
  <c r="AA457" i="7" a="1"/>
  <c r="Z457" i="7"/>
  <c r="AA456" i="7" a="1"/>
  <c r="AA456" i="7" s="1"/>
  <c r="Z456" i="7"/>
  <c r="AA455" i="7"/>
  <c r="AA455" i="7" a="1"/>
  <c r="Z455" i="7"/>
  <c r="AA454" i="7" a="1"/>
  <c r="AA454" i="7" s="1"/>
  <c r="Z454" i="7"/>
  <c r="AA453" i="7"/>
  <c r="AA453" i="7" a="1"/>
  <c r="Z453" i="7"/>
  <c r="AA452" i="7" a="1"/>
  <c r="AA452" i="7" s="1"/>
  <c r="Z452" i="7"/>
  <c r="AA451" i="7"/>
  <c r="AA451" i="7" a="1"/>
  <c r="Z451" i="7"/>
  <c r="AA450" i="7" a="1"/>
  <c r="AA450" i="7" s="1"/>
  <c r="Z450" i="7"/>
  <c r="AA449" i="7"/>
  <c r="AA449" i="7" a="1"/>
  <c r="Z449" i="7"/>
  <c r="AA448" i="7" a="1"/>
  <c r="AA448" i="7" s="1"/>
  <c r="Z448" i="7"/>
  <c r="AA447" i="7"/>
  <c r="AA447" i="7" a="1"/>
  <c r="Z447" i="7"/>
  <c r="AA446" i="7" a="1"/>
  <c r="AA446" i="7" s="1"/>
  <c r="Z446" i="7"/>
  <c r="AA445" i="7"/>
  <c r="AA445" i="7" a="1"/>
  <c r="Z445" i="7"/>
  <c r="AA444" i="7" a="1"/>
  <c r="AA444" i="7" s="1"/>
  <c r="Z444" i="7"/>
  <c r="AA443" i="7"/>
  <c r="AA443" i="7" a="1"/>
  <c r="Z443" i="7"/>
  <c r="AA442" i="7" a="1"/>
  <c r="AA442" i="7" s="1"/>
  <c r="Z442" i="7"/>
  <c r="AA441" i="7"/>
  <c r="AA441" i="7" a="1"/>
  <c r="Z441" i="7"/>
  <c r="AA440" i="7" a="1"/>
  <c r="AA440" i="7" s="1"/>
  <c r="Z440" i="7"/>
  <c r="AA439" i="7"/>
  <c r="AA439" i="7" a="1"/>
  <c r="Z439" i="7"/>
  <c r="AA438" i="7" a="1"/>
  <c r="AA438" i="7" s="1"/>
  <c r="Z438" i="7"/>
  <c r="AA437" i="7"/>
  <c r="AA437" i="7" a="1"/>
  <c r="Z437" i="7"/>
  <c r="AA436" i="7" a="1"/>
  <c r="AA436" i="7" s="1"/>
  <c r="Z436" i="7"/>
  <c r="AA435" i="7"/>
  <c r="AA435" i="7" a="1"/>
  <c r="Z435" i="7"/>
  <c r="AA434" i="7" a="1"/>
  <c r="AA434" i="7" s="1"/>
  <c r="Z434" i="7"/>
  <c r="AA433" i="7"/>
  <c r="AA433" i="7" a="1"/>
  <c r="Z433" i="7"/>
  <c r="AA432" i="7" a="1"/>
  <c r="AA432" i="7" s="1"/>
  <c r="Z432" i="7"/>
  <c r="AA431" i="7"/>
  <c r="AA431" i="7" a="1"/>
  <c r="Z431" i="7"/>
  <c r="AA430" i="7" a="1"/>
  <c r="AA430" i="7" s="1"/>
  <c r="Z430" i="7"/>
  <c r="AA429" i="7"/>
  <c r="AA429" i="7" a="1"/>
  <c r="Z429" i="7"/>
  <c r="AA428" i="7" a="1"/>
  <c r="AA428" i="7" s="1"/>
  <c r="Z428" i="7"/>
  <c r="AA427" i="7"/>
  <c r="AA427" i="7" a="1"/>
  <c r="Z427" i="7"/>
  <c r="AA426" i="7" a="1"/>
  <c r="AA426" i="7" s="1"/>
  <c r="Z426" i="7"/>
  <c r="AA425" i="7"/>
  <c r="AA425" i="7" a="1"/>
  <c r="Z425" i="7"/>
  <c r="AA424" i="7" a="1"/>
  <c r="AA424" i="7" s="1"/>
  <c r="Z424" i="7"/>
  <c r="AA423" i="7"/>
  <c r="AA423" i="7" a="1"/>
  <c r="Z423" i="7"/>
  <c r="AA422" i="7" a="1"/>
  <c r="AA422" i="7" s="1"/>
  <c r="Z422" i="7"/>
  <c r="AA421" i="7"/>
  <c r="AA421" i="7" a="1"/>
  <c r="Z421" i="7"/>
  <c r="AA420" i="7" a="1"/>
  <c r="AA420" i="7" s="1"/>
  <c r="Z420" i="7"/>
  <c r="AA419" i="7"/>
  <c r="AA419" i="7" a="1"/>
  <c r="Z419" i="7"/>
  <c r="AA418" i="7" a="1"/>
  <c r="AA418" i="7" s="1"/>
  <c r="Z418" i="7"/>
  <c r="AA417" i="7"/>
  <c r="AA417" i="7" a="1"/>
  <c r="Z417" i="7"/>
  <c r="AA416" i="7" a="1"/>
  <c r="AA416" i="7" s="1"/>
  <c r="Z416" i="7"/>
  <c r="AA415" i="7"/>
  <c r="AA415" i="7" a="1"/>
  <c r="Z415" i="7"/>
  <c r="AA414" i="7" a="1"/>
  <c r="AA414" i="7" s="1"/>
  <c r="Z414" i="7"/>
  <c r="AA413" i="7"/>
  <c r="AA413" i="7" a="1"/>
  <c r="Z413" i="7"/>
  <c r="AA412" i="7" a="1"/>
  <c r="AA412" i="7" s="1"/>
  <c r="Z412" i="7"/>
  <c r="AA411" i="7"/>
  <c r="AA411" i="7" a="1"/>
  <c r="Z411" i="7"/>
  <c r="AA410" i="7" a="1"/>
  <c r="AA410" i="7" s="1"/>
  <c r="Z410" i="7"/>
  <c r="AA409" i="7"/>
  <c r="AA409" i="7" a="1"/>
  <c r="Z409" i="7"/>
  <c r="AA408" i="7" a="1"/>
  <c r="AA408" i="7" s="1"/>
  <c r="Z408" i="7"/>
  <c r="AA407" i="7"/>
  <c r="AA407" i="7" a="1"/>
  <c r="Z407" i="7"/>
  <c r="AA406" i="7" a="1"/>
  <c r="AA406" i="7" s="1"/>
  <c r="Z406" i="7"/>
  <c r="AA405" i="7"/>
  <c r="AA405" i="7" a="1"/>
  <c r="Z405" i="7"/>
  <c r="AA404" i="7" a="1"/>
  <c r="AA404" i="7" s="1"/>
  <c r="Z404" i="7"/>
  <c r="AA403" i="7"/>
  <c r="AA403" i="7" a="1"/>
  <c r="Z403" i="7"/>
  <c r="AA402" i="7" a="1"/>
  <c r="AA402" i="7" s="1"/>
  <c r="Z402" i="7"/>
  <c r="AA401" i="7"/>
  <c r="AA401" i="7" a="1"/>
  <c r="Z401" i="7"/>
  <c r="AA400" i="7" a="1"/>
  <c r="AA400" i="7" s="1"/>
  <c r="Z400" i="7"/>
  <c r="AA399" i="7"/>
  <c r="AA399" i="7" a="1"/>
  <c r="Z399" i="7"/>
  <c r="AA398" i="7" a="1"/>
  <c r="AA398" i="7" s="1"/>
  <c r="Z398" i="7"/>
  <c r="AA397" i="7"/>
  <c r="AA397" i="7" a="1"/>
  <c r="Z397" i="7"/>
  <c r="AA396" i="7" a="1"/>
  <c r="AA396" i="7" s="1"/>
  <c r="Z396" i="7"/>
  <c r="AA395" i="7"/>
  <c r="AA395" i="7" a="1"/>
  <c r="Z395" i="7"/>
  <c r="AA394" i="7" a="1"/>
  <c r="AA394" i="7" s="1"/>
  <c r="Z394" i="7"/>
  <c r="AA393" i="7"/>
  <c r="AA393" i="7" a="1"/>
  <c r="Z393" i="7"/>
  <c r="AA392" i="7" a="1"/>
  <c r="AA392" i="7" s="1"/>
  <c r="Z392" i="7"/>
  <c r="AA391" i="7"/>
  <c r="AA391" i="7" a="1"/>
  <c r="Z391" i="7"/>
  <c r="AA390" i="7" a="1"/>
  <c r="AA390" i="7" s="1"/>
  <c r="Z390" i="7"/>
  <c r="AA389" i="7"/>
  <c r="AA389" i="7" a="1"/>
  <c r="Z389" i="7"/>
  <c r="AA388" i="7" a="1"/>
  <c r="AA388" i="7" s="1"/>
  <c r="Z388" i="7"/>
  <c r="AA387" i="7"/>
  <c r="AA387" i="7" a="1"/>
  <c r="Z387" i="7"/>
  <c r="AA386" i="7" a="1"/>
  <c r="AA386" i="7" s="1"/>
  <c r="Z386" i="7"/>
  <c r="AA385" i="7"/>
  <c r="AA385" i="7" a="1"/>
  <c r="Z385" i="7"/>
  <c r="AA384" i="7" a="1"/>
  <c r="AA384" i="7" s="1"/>
  <c r="Z384" i="7"/>
  <c r="AA383" i="7"/>
  <c r="AA383" i="7" a="1"/>
  <c r="Z383" i="7"/>
  <c r="AA382" i="7" a="1"/>
  <c r="AA382" i="7" s="1"/>
  <c r="Z382" i="7"/>
  <c r="AA381" i="7"/>
  <c r="AA381" i="7" a="1"/>
  <c r="Z381" i="7"/>
  <c r="AA380" i="7" a="1"/>
  <c r="AA380" i="7" s="1"/>
  <c r="Z380" i="7"/>
  <c r="AA379" i="7"/>
  <c r="AA379" i="7" a="1"/>
  <c r="Z379" i="7"/>
  <c r="AA378" i="7" a="1"/>
  <c r="AA378" i="7" s="1"/>
  <c r="Z378" i="7"/>
  <c r="AA377" i="7"/>
  <c r="AA377" i="7" a="1"/>
  <c r="Z377" i="7"/>
  <c r="AA376" i="7" a="1"/>
  <c r="AA376" i="7" s="1"/>
  <c r="Z376" i="7"/>
  <c r="AA375" i="7"/>
  <c r="AA375" i="7" a="1"/>
  <c r="Z375" i="7"/>
  <c r="AA374" i="7" a="1"/>
  <c r="AA374" i="7" s="1"/>
  <c r="Z374" i="7"/>
  <c r="AA373" i="7"/>
  <c r="AA373" i="7" a="1"/>
  <c r="Z373" i="7"/>
  <c r="AA372" i="7" a="1"/>
  <c r="AA372" i="7" s="1"/>
  <c r="Z372" i="7"/>
  <c r="AA371" i="7"/>
  <c r="AA371" i="7" a="1"/>
  <c r="Z371" i="7"/>
  <c r="AA370" i="7" a="1"/>
  <c r="AA370" i="7" s="1"/>
  <c r="Z370" i="7"/>
  <c r="AA369" i="7"/>
  <c r="AA369" i="7" a="1"/>
  <c r="Z369" i="7"/>
  <c r="AA368" i="7" a="1"/>
  <c r="AA368" i="7" s="1"/>
  <c r="Z368" i="7"/>
  <c r="AA367" i="7"/>
  <c r="AA367" i="7" a="1"/>
  <c r="Z367" i="7"/>
  <c r="AA366" i="7" a="1"/>
  <c r="AA366" i="7" s="1"/>
  <c r="Z366" i="7"/>
  <c r="AA365" i="7"/>
  <c r="AA365" i="7" a="1"/>
  <c r="Z365" i="7"/>
  <c r="AA364" i="7" a="1"/>
  <c r="AA364" i="7" s="1"/>
  <c r="Z364" i="7"/>
  <c r="AA363" i="7"/>
  <c r="AA363" i="7" a="1"/>
  <c r="Z363" i="7"/>
  <c r="AA362" i="7" a="1"/>
  <c r="AA362" i="7" s="1"/>
  <c r="Z362" i="7"/>
  <c r="AA361" i="7"/>
  <c r="AA361" i="7" a="1"/>
  <c r="Z361" i="7"/>
  <c r="AA360" i="7" a="1"/>
  <c r="AA360" i="7" s="1"/>
  <c r="Z360" i="7"/>
  <c r="AA359" i="7"/>
  <c r="AA359" i="7" a="1"/>
  <c r="Z359" i="7"/>
  <c r="AA358" i="7" a="1"/>
  <c r="AA358" i="7" s="1"/>
  <c r="Z358" i="7"/>
  <c r="AA357" i="7"/>
  <c r="AA357" i="7" a="1"/>
  <c r="Z357" i="7"/>
  <c r="AA356" i="7" a="1"/>
  <c r="AA356" i="7" s="1"/>
  <c r="Z356" i="7"/>
  <c r="AA355" i="7"/>
  <c r="AA355" i="7" a="1"/>
  <c r="Z355" i="7"/>
  <c r="AA354" i="7" a="1"/>
  <c r="AA354" i="7" s="1"/>
  <c r="Z354" i="7"/>
  <c r="AA353" i="7"/>
  <c r="AA353" i="7" a="1"/>
  <c r="Z353" i="7"/>
  <c r="AA352" i="7" a="1"/>
  <c r="AA352" i="7" s="1"/>
  <c r="Z352" i="7"/>
  <c r="AA351" i="7"/>
  <c r="AA351" i="7" a="1"/>
  <c r="Z351" i="7"/>
  <c r="AA350" i="7" a="1"/>
  <c r="AA350" i="7" s="1"/>
  <c r="Z350" i="7"/>
  <c r="AA349" i="7"/>
  <c r="AA349" i="7" a="1"/>
  <c r="Z349" i="7"/>
  <c r="AA348" i="7" a="1"/>
  <c r="AA348" i="7" s="1"/>
  <c r="Z348" i="7"/>
  <c r="AA347" i="7"/>
  <c r="AA347" i="7" a="1"/>
  <c r="Z347" i="7"/>
  <c r="AA346" i="7" a="1"/>
  <c r="AA346" i="7" s="1"/>
  <c r="Z346" i="7"/>
  <c r="AA345" i="7"/>
  <c r="AA345" i="7" a="1"/>
  <c r="Z345" i="7"/>
  <c r="AA344" i="7" a="1"/>
  <c r="AA344" i="7" s="1"/>
  <c r="Z344" i="7"/>
  <c r="AA343" i="7"/>
  <c r="AA343" i="7" a="1"/>
  <c r="Z343" i="7"/>
  <c r="AA342" i="7" a="1"/>
  <c r="AA342" i="7" s="1"/>
  <c r="Z342" i="7"/>
  <c r="AA341" i="7"/>
  <c r="AA341" i="7" a="1"/>
  <c r="Z341" i="7"/>
  <c r="AA340" i="7" a="1"/>
  <c r="AA340" i="7" s="1"/>
  <c r="Z340" i="7"/>
  <c r="AA339" i="7"/>
  <c r="AA339" i="7" a="1"/>
  <c r="Z339" i="7"/>
  <c r="AA338" i="7" a="1"/>
  <c r="AA338" i="7" s="1"/>
  <c r="Z338" i="7"/>
  <c r="AA337" i="7"/>
  <c r="AA337" i="7" a="1"/>
  <c r="Z337" i="7"/>
  <c r="AA336" i="7" a="1"/>
  <c r="AA336" i="7" s="1"/>
  <c r="Z336" i="7"/>
  <c r="AA335" i="7"/>
  <c r="AA335" i="7" a="1"/>
  <c r="Z335" i="7"/>
  <c r="AA334" i="7" a="1"/>
  <c r="AA334" i="7" s="1"/>
  <c r="Z334" i="7"/>
  <c r="AA333" i="7"/>
  <c r="AA333" i="7" a="1"/>
  <c r="Z333" i="7"/>
  <c r="AA332" i="7" a="1"/>
  <c r="AA332" i="7" s="1"/>
  <c r="Z332" i="7"/>
  <c r="AA331" i="7"/>
  <c r="AA331" i="7" a="1"/>
  <c r="Z331" i="7"/>
  <c r="AA330" i="7" a="1"/>
  <c r="AA330" i="7" s="1"/>
  <c r="Z330" i="7"/>
  <c r="AA329" i="7"/>
  <c r="AA329" i="7" a="1"/>
  <c r="Z329" i="7"/>
  <c r="AA328" i="7" a="1"/>
  <c r="AA328" i="7" s="1"/>
  <c r="Z328" i="7"/>
  <c r="AA327" i="7"/>
  <c r="AA327" i="7" a="1"/>
  <c r="Z327" i="7"/>
  <c r="AA326" i="7" a="1"/>
  <c r="AA326" i="7" s="1"/>
  <c r="Z326" i="7"/>
  <c r="AA325" i="7"/>
  <c r="AA325" i="7" a="1"/>
  <c r="Z325" i="7"/>
  <c r="AA324" i="7" a="1"/>
  <c r="AA324" i="7" s="1"/>
  <c r="Z324" i="7"/>
  <c r="AA323" i="7"/>
  <c r="AA323" i="7" a="1"/>
  <c r="Z323" i="7"/>
  <c r="AA322" i="7" a="1"/>
  <c r="AA322" i="7" s="1"/>
  <c r="Z322" i="7"/>
  <c r="AA321" i="7"/>
  <c r="AA321" i="7" a="1"/>
  <c r="Z321" i="7"/>
  <c r="AA320" i="7" a="1"/>
  <c r="AA320" i="7" s="1"/>
  <c r="Z320" i="7"/>
  <c r="AA319" i="7"/>
  <c r="AA319" i="7" a="1"/>
  <c r="Z319" i="7"/>
  <c r="AA318" i="7" a="1"/>
  <c r="AA318" i="7" s="1"/>
  <c r="Z318" i="7"/>
  <c r="AA317" i="7"/>
  <c r="AA317" i="7" a="1"/>
  <c r="Z317" i="7"/>
  <c r="AA316" i="7" a="1"/>
  <c r="AA316" i="7" s="1"/>
  <c r="Z316" i="7"/>
  <c r="AA315" i="7"/>
  <c r="AA315" i="7" a="1"/>
  <c r="Z315" i="7"/>
  <c r="AA314" i="7" a="1"/>
  <c r="AA314" i="7" s="1"/>
  <c r="Z314" i="7"/>
  <c r="AA313" i="7"/>
  <c r="AA313" i="7" a="1"/>
  <c r="Z313" i="7"/>
  <c r="AA312" i="7" a="1"/>
  <c r="AA312" i="7" s="1"/>
  <c r="Z312" i="7"/>
  <c r="AA311" i="7"/>
  <c r="AA311" i="7" a="1"/>
  <c r="Z311" i="7"/>
  <c r="AA310" i="7" a="1"/>
  <c r="AA310" i="7" s="1"/>
  <c r="Z310" i="7"/>
  <c r="AA309" i="7"/>
  <c r="AA309" i="7" a="1"/>
  <c r="Z309" i="7"/>
  <c r="AA308" i="7" a="1"/>
  <c r="AA308" i="7" s="1"/>
  <c r="Z308" i="7"/>
  <c r="AA307" i="7"/>
  <c r="AA307" i="7" a="1"/>
  <c r="Z307" i="7"/>
  <c r="AA306" i="7" a="1"/>
  <c r="AA306" i="7" s="1"/>
  <c r="Z306" i="7"/>
  <c r="AA305" i="7"/>
  <c r="AA305" i="7" a="1"/>
  <c r="Z305" i="7"/>
  <c r="AA304" i="7" a="1"/>
  <c r="AA304" i="7" s="1"/>
  <c r="Z304" i="7"/>
  <c r="AA303" i="7"/>
  <c r="AA303" i="7" a="1"/>
  <c r="Z303" i="7"/>
  <c r="AA302" i="7" a="1"/>
  <c r="AA302" i="7" s="1"/>
  <c r="Z302" i="7"/>
  <c r="AA301" i="7"/>
  <c r="AA301" i="7" a="1"/>
  <c r="Z301" i="7"/>
  <c r="AA300" i="7" a="1"/>
  <c r="AA300" i="7" s="1"/>
  <c r="Z300" i="7"/>
  <c r="AA299" i="7"/>
  <c r="AA299" i="7" a="1"/>
  <c r="Z299" i="7"/>
  <c r="AA298" i="7" a="1"/>
  <c r="AA298" i="7" s="1"/>
  <c r="Z298" i="7"/>
  <c r="AA297" i="7"/>
  <c r="AA297" i="7" a="1"/>
  <c r="Z297" i="7"/>
  <c r="AA296" i="7" a="1"/>
  <c r="AA296" i="7" s="1"/>
  <c r="Z296" i="7"/>
  <c r="AA295" i="7"/>
  <c r="AA295" i="7" a="1"/>
  <c r="Z295" i="7"/>
  <c r="AA294" i="7" a="1"/>
  <c r="AA294" i="7" s="1"/>
  <c r="Z294" i="7"/>
  <c r="AA293" i="7"/>
  <c r="AA293" i="7" a="1"/>
  <c r="Z293" i="7"/>
  <c r="AA292" i="7" a="1"/>
  <c r="AA292" i="7" s="1"/>
  <c r="Z292" i="7"/>
  <c r="AA291" i="7"/>
  <c r="AA291" i="7" a="1"/>
  <c r="Z291" i="7"/>
  <c r="AA290" i="7" a="1"/>
  <c r="AA290" i="7" s="1"/>
  <c r="Z290" i="7"/>
  <c r="AA289" i="7"/>
  <c r="AA289" i="7" a="1"/>
  <c r="Z289" i="7"/>
  <c r="AA288" i="7" a="1"/>
  <c r="AA288" i="7" s="1"/>
  <c r="Z288" i="7"/>
  <c r="AA287" i="7"/>
  <c r="AA287" i="7" a="1"/>
  <c r="Z287" i="7"/>
  <c r="AA286" i="7" a="1"/>
  <c r="AA286" i="7" s="1"/>
  <c r="Z286" i="7"/>
  <c r="AA285" i="7"/>
  <c r="AA285" i="7" a="1"/>
  <c r="Z285" i="7"/>
  <c r="AA284" i="7" a="1"/>
  <c r="AA284" i="7" s="1"/>
  <c r="Z284" i="7"/>
  <c r="AA283" i="7"/>
  <c r="AA283" i="7" a="1"/>
  <c r="Z283" i="7"/>
  <c r="AA282" i="7" a="1"/>
  <c r="AA282" i="7" s="1"/>
  <c r="Z282" i="7"/>
  <c r="AA281" i="7"/>
  <c r="AA281" i="7" a="1"/>
  <c r="Z281" i="7"/>
  <c r="AA280" i="7" a="1"/>
  <c r="AA280" i="7" s="1"/>
  <c r="Z280" i="7"/>
  <c r="AA279" i="7"/>
  <c r="AA279" i="7" a="1"/>
  <c r="Z279" i="7"/>
  <c r="AA278" i="7" a="1"/>
  <c r="AA278" i="7" s="1"/>
  <c r="Z278" i="7"/>
  <c r="AA277" i="7"/>
  <c r="AA277" i="7" a="1"/>
  <c r="Z277" i="7"/>
  <c r="AA276" i="7" a="1"/>
  <c r="AA276" i="7" s="1"/>
  <c r="Z276" i="7"/>
  <c r="AA275" i="7"/>
  <c r="AA275" i="7" a="1"/>
  <c r="Z275" i="7"/>
  <c r="AA274" i="7" a="1"/>
  <c r="AA274" i="7" s="1"/>
  <c r="Z274" i="7"/>
  <c r="AA273" i="7"/>
  <c r="AA273" i="7" a="1"/>
  <c r="Z273" i="7"/>
  <c r="AA272" i="7" a="1"/>
  <c r="AA272" i="7" s="1"/>
  <c r="Z272" i="7"/>
  <c r="AA271" i="7"/>
  <c r="AA271" i="7" a="1"/>
  <c r="Z271" i="7"/>
  <c r="AA270" i="7" a="1"/>
  <c r="AA270" i="7" s="1"/>
  <c r="Z270" i="7"/>
  <c r="AA269" i="7"/>
  <c r="AA269" i="7" a="1"/>
  <c r="Z269" i="7"/>
  <c r="AA268" i="7" a="1"/>
  <c r="AA268" i="7" s="1"/>
  <c r="Z268" i="7"/>
  <c r="AA267" i="7"/>
  <c r="AA267" i="7" a="1"/>
  <c r="Z267" i="7"/>
  <c r="AA266" i="7" a="1"/>
  <c r="AA266" i="7" s="1"/>
  <c r="Z266" i="7"/>
  <c r="AA265" i="7"/>
  <c r="AA265" i="7" a="1"/>
  <c r="Z265" i="7"/>
  <c r="AA264" i="7" a="1"/>
  <c r="AA264" i="7" s="1"/>
  <c r="Z264" i="7"/>
  <c r="AA263" i="7"/>
  <c r="AA263" i="7" a="1"/>
  <c r="Z263" i="7"/>
  <c r="AA262" i="7" a="1"/>
  <c r="AA262" i="7" s="1"/>
  <c r="Z262" i="7"/>
  <c r="AA261" i="7"/>
  <c r="AA261" i="7" a="1"/>
  <c r="Z261" i="7"/>
  <c r="AA260" i="7" a="1"/>
  <c r="AA260" i="7" s="1"/>
  <c r="Z260" i="7"/>
  <c r="AA259" i="7"/>
  <c r="AA259" i="7" a="1"/>
  <c r="Z259" i="7"/>
  <c r="AA258" i="7" a="1"/>
  <c r="AA258" i="7" s="1"/>
  <c r="Z258" i="7"/>
  <c r="AA257" i="7"/>
  <c r="AA257" i="7" a="1"/>
  <c r="Z257" i="7"/>
  <c r="AA256" i="7" a="1"/>
  <c r="AA256" i="7" s="1"/>
  <c r="Z256" i="7"/>
  <c r="AA255" i="7"/>
  <c r="AA255" i="7" a="1"/>
  <c r="Z255" i="7"/>
  <c r="AA254" i="7" a="1"/>
  <c r="AA254" i="7" s="1"/>
  <c r="Z254" i="7"/>
  <c r="AA253" i="7"/>
  <c r="AA253" i="7" a="1"/>
  <c r="Z253" i="7"/>
  <c r="AA252" i="7" a="1"/>
  <c r="AA252" i="7" s="1"/>
  <c r="Z252" i="7"/>
  <c r="AA251" i="7"/>
  <c r="AA251" i="7" a="1"/>
  <c r="Z251" i="7"/>
  <c r="AA250" i="7" a="1"/>
  <c r="AA250" i="7" s="1"/>
  <c r="Z250" i="7"/>
  <c r="AA249" i="7"/>
  <c r="AA249" i="7" a="1"/>
  <c r="Z249" i="7"/>
  <c r="AA248" i="7" a="1"/>
  <c r="AA248" i="7" s="1"/>
  <c r="Z248" i="7"/>
  <c r="AA247" i="7"/>
  <c r="AA247" i="7" a="1"/>
  <c r="Z247" i="7"/>
  <c r="AA246" i="7" a="1"/>
  <c r="AA246" i="7" s="1"/>
  <c r="Z246" i="7"/>
  <c r="AA245" i="7"/>
  <c r="AA245" i="7" a="1"/>
  <c r="Z245" i="7"/>
  <c r="AA244" i="7" a="1"/>
  <c r="AA244" i="7" s="1"/>
  <c r="Z244" i="7"/>
  <c r="AA243" i="7"/>
  <c r="AA243" i="7" a="1"/>
  <c r="Z243" i="7"/>
  <c r="AA242" i="7" a="1"/>
  <c r="AA242" i="7" s="1"/>
  <c r="Z242" i="7"/>
  <c r="AA241" i="7"/>
  <c r="AA241" i="7" a="1"/>
  <c r="Z241" i="7"/>
  <c r="AA240" i="7" a="1"/>
  <c r="AA240" i="7" s="1"/>
  <c r="Z240" i="7"/>
  <c r="AA239" i="7"/>
  <c r="AA239" i="7" a="1"/>
  <c r="Z239" i="7"/>
  <c r="AA238" i="7" a="1"/>
  <c r="AA238" i="7" s="1"/>
  <c r="Z238" i="7"/>
  <c r="AA237" i="7"/>
  <c r="AA237" i="7" a="1"/>
  <c r="Z237" i="7"/>
  <c r="AA236" i="7" a="1"/>
  <c r="AA236" i="7" s="1"/>
  <c r="Z236" i="7"/>
  <c r="AA235" i="7"/>
  <c r="AA235" i="7" a="1"/>
  <c r="Z235" i="7"/>
  <c r="AA234" i="7" a="1"/>
  <c r="AA234" i="7" s="1"/>
  <c r="Z234" i="7"/>
  <c r="AA233" i="7"/>
  <c r="AA233" i="7" a="1"/>
  <c r="Z233" i="7"/>
  <c r="AA232" i="7" a="1"/>
  <c r="AA232" i="7" s="1"/>
  <c r="Z232" i="7"/>
  <c r="AA231" i="7"/>
  <c r="AA231" i="7" a="1"/>
  <c r="Z231" i="7"/>
  <c r="AA230" i="7" a="1"/>
  <c r="AA230" i="7" s="1"/>
  <c r="Z230" i="7"/>
  <c r="AA229" i="7"/>
  <c r="AA229" i="7" a="1"/>
  <c r="Z229" i="7"/>
  <c r="AA228" i="7" a="1"/>
  <c r="AA228" i="7" s="1"/>
  <c r="Z228" i="7"/>
  <c r="AA227" i="7"/>
  <c r="AA227" i="7" a="1"/>
  <c r="Z227" i="7"/>
  <c r="AA226" i="7" a="1"/>
  <c r="AA226" i="7" s="1"/>
  <c r="Z226" i="7"/>
  <c r="AA225" i="7"/>
  <c r="AA225" i="7" a="1"/>
  <c r="Z225" i="7"/>
  <c r="AA224" i="7" a="1"/>
  <c r="AA224" i="7" s="1"/>
  <c r="Z224" i="7"/>
  <c r="AA223" i="7"/>
  <c r="AA223" i="7" a="1"/>
  <c r="Z223" i="7"/>
  <c r="AA222" i="7" a="1"/>
  <c r="AA222" i="7" s="1"/>
  <c r="Z222" i="7"/>
  <c r="AA221" i="7"/>
  <c r="AA221" i="7" a="1"/>
  <c r="Z221" i="7"/>
  <c r="AA220" i="7" a="1"/>
  <c r="AA220" i="7" s="1"/>
  <c r="Z220" i="7"/>
  <c r="AA219" i="7"/>
  <c r="AA219" i="7" a="1"/>
  <c r="Z219" i="7"/>
  <c r="AA218" i="7" a="1"/>
  <c r="AA218" i="7" s="1"/>
  <c r="Z218" i="7"/>
  <c r="AA217" i="7"/>
  <c r="AA217" i="7" a="1"/>
  <c r="Z217" i="7"/>
  <c r="AA216" i="7" a="1"/>
  <c r="AA216" i="7" s="1"/>
  <c r="Z216" i="7"/>
  <c r="AA215" i="7"/>
  <c r="AA215" i="7" a="1"/>
  <c r="Z215" i="7"/>
  <c r="AA214" i="7" a="1"/>
  <c r="AA214" i="7" s="1"/>
  <c r="Z214" i="7"/>
  <c r="AA213" i="7"/>
  <c r="AA213" i="7" a="1"/>
  <c r="Z213" i="7"/>
  <c r="AA212" i="7" a="1"/>
  <c r="AA212" i="7" s="1"/>
  <c r="Z212" i="7"/>
  <c r="AA211" i="7"/>
  <c r="AA211" i="7" a="1"/>
  <c r="Z211" i="7"/>
  <c r="AA210" i="7" a="1"/>
  <c r="AA210" i="7" s="1"/>
  <c r="Z210" i="7"/>
  <c r="AA209" i="7"/>
  <c r="AA209" i="7" a="1"/>
  <c r="Z209" i="7"/>
  <c r="AA208" i="7" a="1"/>
  <c r="AA208" i="7" s="1"/>
  <c r="Z208" i="7"/>
  <c r="AA207" i="7"/>
  <c r="AA207" i="7" a="1"/>
  <c r="Z207" i="7"/>
  <c r="AA206" i="7" a="1"/>
  <c r="AA206" i="7" s="1"/>
  <c r="Z206" i="7"/>
  <c r="AA205" i="7"/>
  <c r="AA205" i="7" a="1"/>
  <c r="Z205" i="7"/>
  <c r="AA204" i="7" a="1"/>
  <c r="AA204" i="7" s="1"/>
  <c r="Z204" i="7"/>
  <c r="AA203" i="7"/>
  <c r="AA203" i="7" a="1"/>
  <c r="Z203" i="7"/>
  <c r="AA202" i="7" a="1"/>
  <c r="AA202" i="7" s="1"/>
  <c r="Z202" i="7"/>
  <c r="AA201" i="7"/>
  <c r="AA201" i="7" a="1"/>
  <c r="Z201" i="7"/>
  <c r="AA200" i="7" a="1"/>
  <c r="AA200" i="7" s="1"/>
  <c r="Z200" i="7"/>
  <c r="AA199" i="7"/>
  <c r="AA199" i="7" a="1"/>
  <c r="Z199" i="7"/>
  <c r="AA198" i="7" a="1"/>
  <c r="AA198" i="7" s="1"/>
  <c r="Z198" i="7"/>
  <c r="AA197" i="7"/>
  <c r="AA197" i="7" a="1"/>
  <c r="Z197" i="7"/>
  <c r="AA196" i="7" a="1"/>
  <c r="AA196" i="7" s="1"/>
  <c r="Z196" i="7"/>
  <c r="AA195" i="7"/>
  <c r="AA195" i="7" a="1"/>
  <c r="Z195" i="7"/>
  <c r="AA194" i="7" a="1"/>
  <c r="AA194" i="7" s="1"/>
  <c r="Z194" i="7"/>
  <c r="AA193" i="7"/>
  <c r="AA193" i="7" a="1"/>
  <c r="Z193" i="7"/>
  <c r="AA192" i="7" a="1"/>
  <c r="AA192" i="7" s="1"/>
  <c r="Z192" i="7"/>
  <c r="AA191" i="7"/>
  <c r="AA191" i="7" a="1"/>
  <c r="Z191" i="7"/>
  <c r="AA190" i="7" a="1"/>
  <c r="AA190" i="7" s="1"/>
  <c r="Z190" i="7"/>
  <c r="AA189" i="7"/>
  <c r="AA189" i="7" a="1"/>
  <c r="Z189" i="7"/>
  <c r="AA188" i="7" a="1"/>
  <c r="AA188" i="7" s="1"/>
  <c r="Z188" i="7"/>
  <c r="AA187" i="7"/>
  <c r="AA187" i="7" a="1"/>
  <c r="Z187" i="7"/>
  <c r="AA186" i="7" a="1"/>
  <c r="AA186" i="7" s="1"/>
  <c r="Z186" i="7"/>
  <c r="AA185" i="7"/>
  <c r="AA185" i="7" a="1"/>
  <c r="Z185" i="7"/>
  <c r="AA184" i="7" a="1"/>
  <c r="AA184" i="7" s="1"/>
  <c r="Z184" i="7"/>
  <c r="AA183" i="7"/>
  <c r="AA183" i="7" a="1"/>
  <c r="Z183" i="7"/>
  <c r="AA182" i="7" a="1"/>
  <c r="AA182" i="7" s="1"/>
  <c r="Z182" i="7"/>
  <c r="AA181" i="7"/>
  <c r="AA181" i="7" a="1"/>
  <c r="Z181" i="7"/>
  <c r="AA180" i="7" a="1"/>
  <c r="AA180" i="7" s="1"/>
  <c r="Z180" i="7"/>
  <c r="AA179" i="7"/>
  <c r="AA179" i="7" a="1"/>
  <c r="Z179" i="7"/>
  <c r="AA178" i="7" a="1"/>
  <c r="AA178" i="7" s="1"/>
  <c r="Z178" i="7"/>
  <c r="AA177" i="7"/>
  <c r="AA177" i="7" a="1"/>
  <c r="Z177" i="7"/>
  <c r="AA176" i="7" a="1"/>
  <c r="AA176" i="7" s="1"/>
  <c r="Z176" i="7"/>
  <c r="AA175" i="7"/>
  <c r="AA175" i="7" a="1"/>
  <c r="Z175" i="7"/>
  <c r="AA174" i="7" a="1"/>
  <c r="AA174" i="7" s="1"/>
  <c r="Z174" i="7"/>
  <c r="AA173" i="7"/>
  <c r="AA173" i="7" a="1"/>
  <c r="Z173" i="7"/>
  <c r="AA172" i="7" a="1"/>
  <c r="AA172" i="7" s="1"/>
  <c r="Z172" i="7"/>
  <c r="AA171" i="7"/>
  <c r="AA171" i="7" a="1"/>
  <c r="Z171" i="7"/>
  <c r="AA170" i="7" a="1"/>
  <c r="AA170" i="7" s="1"/>
  <c r="Z170" i="7"/>
  <c r="AA169" i="7"/>
  <c r="AA169" i="7" a="1"/>
  <c r="Z169" i="7"/>
  <c r="AA168" i="7" a="1"/>
  <c r="AA168" i="7" s="1"/>
  <c r="Z168" i="7"/>
  <c r="AA167" i="7"/>
  <c r="AA167" i="7" a="1"/>
  <c r="Z167" i="7"/>
  <c r="AA166" i="7" a="1"/>
  <c r="AA166" i="7" s="1"/>
  <c r="Z166" i="7"/>
  <c r="AA165" i="7"/>
  <c r="AA165" i="7" a="1"/>
  <c r="Z165" i="7"/>
  <c r="AA164" i="7" a="1"/>
  <c r="AA164" i="7" s="1"/>
  <c r="Z164" i="7"/>
  <c r="AA163" i="7"/>
  <c r="AA163" i="7" a="1"/>
  <c r="Z163" i="7"/>
  <c r="AA162" i="7" a="1"/>
  <c r="AA162" i="7" s="1"/>
  <c r="Z162" i="7"/>
  <c r="AA161" i="7"/>
  <c r="AA161" i="7" a="1"/>
  <c r="Z161" i="7"/>
  <c r="AA160" i="7" a="1"/>
  <c r="AA160" i="7" s="1"/>
  <c r="Z160" i="7"/>
  <c r="AA159" i="7"/>
  <c r="AA159" i="7" a="1"/>
  <c r="Z159" i="7"/>
  <c r="AA158" i="7" a="1"/>
  <c r="AA158" i="7" s="1"/>
  <c r="Z158" i="7"/>
  <c r="AA157" i="7"/>
  <c r="AA157" i="7" a="1"/>
  <c r="Z157" i="7"/>
  <c r="AA156" i="7" a="1"/>
  <c r="AA156" i="7" s="1"/>
  <c r="Z156" i="7"/>
  <c r="AA155" i="7"/>
  <c r="AA155" i="7" a="1"/>
  <c r="Z155" i="7"/>
  <c r="AA154" i="7" a="1"/>
  <c r="AA154" i="7" s="1"/>
  <c r="Z154" i="7"/>
  <c r="AA153" i="7"/>
  <c r="AA153" i="7" a="1"/>
  <c r="Z153" i="7"/>
  <c r="AA152" i="7" a="1"/>
  <c r="AA152" i="7" s="1"/>
  <c r="Z152" i="7"/>
  <c r="AA151" i="7"/>
  <c r="AA151" i="7" a="1"/>
  <c r="Z151" i="7"/>
  <c r="AA150" i="7" a="1"/>
  <c r="AA150" i="7" s="1"/>
  <c r="Z150" i="7"/>
  <c r="AA149" i="7"/>
  <c r="AA149" i="7" a="1"/>
  <c r="Z149" i="7"/>
  <c r="AA148" i="7" a="1"/>
  <c r="AA148" i="7" s="1"/>
  <c r="Z148" i="7"/>
  <c r="AA147" i="7"/>
  <c r="AA147" i="7" a="1"/>
  <c r="Z147" i="7"/>
  <c r="AA146" i="7" a="1"/>
  <c r="AA146" i="7" s="1"/>
  <c r="Z146" i="7"/>
  <c r="AA145" i="7"/>
  <c r="AA145" i="7" a="1"/>
  <c r="Z145" i="7"/>
  <c r="AA144" i="7" a="1"/>
  <c r="AA144" i="7" s="1"/>
  <c r="Z144" i="7"/>
  <c r="AA143" i="7"/>
  <c r="AA143" i="7" a="1"/>
  <c r="Z143" i="7"/>
  <c r="AA142" i="7" a="1"/>
  <c r="AA142" i="7" s="1"/>
  <c r="Z142" i="7"/>
  <c r="AA141" i="7"/>
  <c r="AA141" i="7" a="1"/>
  <c r="Z141" i="7"/>
  <c r="AA140" i="7" a="1"/>
  <c r="AA140" i="7" s="1"/>
  <c r="Z140" i="7"/>
  <c r="AA139" i="7"/>
  <c r="AA139" i="7" a="1"/>
  <c r="Z139" i="7"/>
  <c r="AA138" i="7" a="1"/>
  <c r="AA138" i="7" s="1"/>
  <c r="Z138" i="7"/>
  <c r="AA137" i="7"/>
  <c r="AA137" i="7" a="1"/>
  <c r="Z137" i="7"/>
  <c r="AA136" i="7" a="1"/>
  <c r="AA136" i="7" s="1"/>
  <c r="Z136" i="7"/>
  <c r="AA135" i="7"/>
  <c r="AA135" i="7" a="1"/>
  <c r="Z135" i="7"/>
  <c r="AA134" i="7" a="1"/>
  <c r="AA134" i="7" s="1"/>
  <c r="Z134" i="7"/>
  <c r="AA133" i="7"/>
  <c r="AA133" i="7" a="1"/>
  <c r="Z133" i="7"/>
  <c r="AA132" i="7" a="1"/>
  <c r="AA132" i="7" s="1"/>
  <c r="Z132" i="7"/>
  <c r="AA131" i="7"/>
  <c r="AA131" i="7" a="1"/>
  <c r="Z131" i="7"/>
  <c r="AA130" i="7" a="1"/>
  <c r="AA130" i="7" s="1"/>
  <c r="Z130" i="7"/>
  <c r="AA129" i="7"/>
  <c r="AA129" i="7" a="1"/>
  <c r="Z129" i="7"/>
  <c r="AA128" i="7" a="1"/>
  <c r="AA128" i="7" s="1"/>
  <c r="Z128" i="7"/>
  <c r="AA127" i="7"/>
  <c r="AA127" i="7" a="1"/>
  <c r="Z127" i="7"/>
  <c r="AA126" i="7" a="1"/>
  <c r="AA126" i="7" s="1"/>
  <c r="Z126" i="7"/>
  <c r="AA125" i="7"/>
  <c r="AA125" i="7" a="1"/>
  <c r="Z125" i="7"/>
  <c r="AA124" i="7" a="1"/>
  <c r="AA124" i="7" s="1"/>
  <c r="Z124" i="7"/>
  <c r="AA123" i="7"/>
  <c r="AA123" i="7" a="1"/>
  <c r="Z123" i="7"/>
  <c r="AA122" i="7" a="1"/>
  <c r="AA122" i="7" s="1"/>
  <c r="Z122" i="7"/>
  <c r="AA121" i="7"/>
  <c r="AA121" i="7" a="1"/>
  <c r="Z121" i="7"/>
  <c r="AA120" i="7" a="1"/>
  <c r="AA120" i="7" s="1"/>
  <c r="Z120" i="7"/>
  <c r="AA119" i="7"/>
  <c r="AA119" i="7" a="1"/>
  <c r="Z119" i="7"/>
  <c r="AA118" i="7" a="1"/>
  <c r="AA118" i="7" s="1"/>
  <c r="Z118" i="7"/>
  <c r="AA117" i="7"/>
  <c r="AA117" i="7" a="1"/>
  <c r="Z117" i="7"/>
  <c r="AA116" i="7" a="1"/>
  <c r="AA116" i="7" s="1"/>
  <c r="Z116" i="7"/>
  <c r="AA115" i="7"/>
  <c r="AA115" i="7" a="1"/>
  <c r="Z115" i="7"/>
  <c r="AA114" i="7" a="1"/>
  <c r="AA114" i="7" s="1"/>
  <c r="Z114" i="7"/>
  <c r="AA113" i="7"/>
  <c r="AA113" i="7" a="1"/>
  <c r="Z113" i="7"/>
  <c r="AA112" i="7" a="1"/>
  <c r="AA112" i="7" s="1"/>
  <c r="Z112" i="7"/>
  <c r="AA111" i="7"/>
  <c r="AA111" i="7" a="1"/>
  <c r="Z111" i="7"/>
  <c r="AA110" i="7" a="1"/>
  <c r="AA110" i="7" s="1"/>
  <c r="Z110" i="7"/>
  <c r="AA109" i="7"/>
  <c r="AA109" i="7" a="1"/>
  <c r="Z109" i="7"/>
  <c r="AA108" i="7" a="1"/>
  <c r="AA108" i="7" s="1"/>
  <c r="Z108" i="7"/>
  <c r="AA107" i="7"/>
  <c r="AA107" i="7" a="1"/>
  <c r="Z107" i="7"/>
  <c r="AA106" i="7" a="1"/>
  <c r="AA106" i="7" s="1"/>
  <c r="Z106" i="7"/>
  <c r="AA105" i="7"/>
  <c r="AA105" i="7" a="1"/>
  <c r="Z105" i="7"/>
  <c r="AA104" i="7" a="1"/>
  <c r="AA104" i="7" s="1"/>
  <c r="Z104" i="7"/>
  <c r="AA103" i="7"/>
  <c r="AA103" i="7" a="1"/>
  <c r="Z103" i="7"/>
  <c r="AA102" i="7" a="1"/>
  <c r="AA102" i="7" s="1"/>
  <c r="Z102" i="7"/>
  <c r="AA101" i="7"/>
  <c r="AA101" i="7" a="1"/>
  <c r="Z101" i="7"/>
  <c r="AA100" i="7" a="1"/>
  <c r="AA100" i="7" s="1"/>
  <c r="Z100" i="7"/>
  <c r="AA99" i="7"/>
  <c r="AA99" i="7" a="1"/>
  <c r="Z99" i="7"/>
  <c r="AA98" i="7" a="1"/>
  <c r="AA98" i="7" s="1"/>
  <c r="Z98" i="7"/>
  <c r="AA97" i="7"/>
  <c r="AA97" i="7" a="1"/>
  <c r="Z97" i="7"/>
  <c r="AA96" i="7" a="1"/>
  <c r="AA96" i="7" s="1"/>
  <c r="Z96" i="7"/>
  <c r="AA95" i="7"/>
  <c r="AA95" i="7" a="1"/>
  <c r="Z95" i="7"/>
  <c r="AA94" i="7" a="1"/>
  <c r="AA94" i="7" s="1"/>
  <c r="Z94" i="7"/>
  <c r="AA93" i="7"/>
  <c r="AA93" i="7" a="1"/>
  <c r="Z93" i="7"/>
  <c r="AA92" i="7" a="1"/>
  <c r="AA92" i="7" s="1"/>
  <c r="Z92" i="7"/>
  <c r="AA91" i="7"/>
  <c r="AA91" i="7" a="1"/>
  <c r="Z91" i="7"/>
  <c r="AA90" i="7" a="1"/>
  <c r="AA90" i="7" s="1"/>
  <c r="Z90" i="7"/>
  <c r="AA89" i="7"/>
  <c r="AA89" i="7" a="1"/>
  <c r="Z89" i="7"/>
  <c r="AA88" i="7" a="1"/>
  <c r="AA88" i="7" s="1"/>
  <c r="Z88" i="7"/>
  <c r="AA87" i="7"/>
  <c r="AA87" i="7" a="1"/>
  <c r="Z87" i="7"/>
  <c r="AA86" i="7" a="1"/>
  <c r="AA86" i="7" s="1"/>
  <c r="Z86" i="7"/>
  <c r="AA85" i="7"/>
  <c r="AA85" i="7" a="1"/>
  <c r="Z85" i="7"/>
  <c r="AA84" i="7" a="1"/>
  <c r="AA84" i="7" s="1"/>
  <c r="Z84" i="7"/>
  <c r="AA83" i="7"/>
  <c r="AA83" i="7" a="1"/>
  <c r="Z83" i="7"/>
  <c r="AA82" i="7" a="1"/>
  <c r="AA82" i="7" s="1"/>
  <c r="Z82" i="7"/>
  <c r="AA81" i="7"/>
  <c r="AA81" i="7" a="1"/>
  <c r="Z81" i="7"/>
  <c r="AA80" i="7" a="1"/>
  <c r="AA80" i="7" s="1"/>
  <c r="Z80" i="7"/>
  <c r="AA79" i="7"/>
  <c r="AA79" i="7" a="1"/>
  <c r="Z79" i="7"/>
  <c r="AA78" i="7" a="1"/>
  <c r="AA78" i="7" s="1"/>
  <c r="Z78" i="7"/>
  <c r="AA77" i="7"/>
  <c r="AA77" i="7" a="1"/>
  <c r="Z77" i="7"/>
  <c r="AA76" i="7" a="1"/>
  <c r="AA76" i="7" s="1"/>
  <c r="Z76" i="7"/>
  <c r="AA75" i="7"/>
  <c r="AA75" i="7" a="1"/>
  <c r="Z75" i="7"/>
  <c r="AA74" i="7" a="1"/>
  <c r="AA74" i="7" s="1"/>
  <c r="Z74" i="7"/>
  <c r="AA73" i="7"/>
  <c r="AA73" i="7" a="1"/>
  <c r="Z73" i="7"/>
  <c r="AA72" i="7" a="1"/>
  <c r="AA72" i="7" s="1"/>
  <c r="Z72" i="7"/>
  <c r="AA71" i="7"/>
  <c r="AA71" i="7" a="1"/>
  <c r="Z71" i="7"/>
  <c r="AA70" i="7" a="1"/>
  <c r="AA70" i="7" s="1"/>
  <c r="Z70" i="7"/>
  <c r="AA69" i="7"/>
  <c r="AA69" i="7" a="1"/>
  <c r="Z69" i="7"/>
  <c r="AA68" i="7" a="1"/>
  <c r="AA68" i="7" s="1"/>
  <c r="Z68" i="7"/>
  <c r="AA67" i="7"/>
  <c r="AA67" i="7" a="1"/>
  <c r="Z67" i="7"/>
  <c r="AA66" i="7" a="1"/>
  <c r="AA66" i="7" s="1"/>
  <c r="Z66" i="7"/>
  <c r="AA65" i="7"/>
  <c r="AA65" i="7" a="1"/>
  <c r="Z65" i="7"/>
  <c r="AA64" i="7" a="1"/>
  <c r="AA64" i="7" s="1"/>
  <c r="Z64" i="7"/>
  <c r="AA63" i="7"/>
  <c r="AA63" i="7" a="1"/>
  <c r="Z63" i="7"/>
  <c r="AA62" i="7" a="1"/>
  <c r="AA62" i="7" s="1"/>
  <c r="Z62" i="7"/>
  <c r="AA61" i="7"/>
  <c r="AA61" i="7" a="1"/>
  <c r="Z61" i="7"/>
  <c r="AA60" i="7" a="1"/>
  <c r="AA60" i="7" s="1"/>
  <c r="Z60" i="7"/>
  <c r="AA59" i="7"/>
  <c r="AA59" i="7" a="1"/>
  <c r="Z59" i="7"/>
  <c r="AA58" i="7" a="1"/>
  <c r="AA58" i="7" s="1"/>
  <c r="Z58" i="7"/>
  <c r="AA57" i="7"/>
  <c r="AA57" i="7" a="1"/>
  <c r="Z57" i="7"/>
  <c r="AA56" i="7" a="1"/>
  <c r="AA56" i="7" s="1"/>
  <c r="Z56" i="7"/>
  <c r="AA55" i="7"/>
  <c r="AA55" i="7" a="1"/>
  <c r="Z55" i="7"/>
  <c r="AA54" i="7" a="1"/>
  <c r="AA54" i="7" s="1"/>
  <c r="Z54" i="7"/>
  <c r="AA53" i="7"/>
  <c r="AA53" i="7" a="1"/>
  <c r="Z53" i="7"/>
  <c r="AA52" i="7" a="1"/>
  <c r="AA52" i="7" s="1"/>
  <c r="Z52" i="7"/>
  <c r="AA51" i="7"/>
  <c r="AA51" i="7" a="1"/>
  <c r="Z51" i="7"/>
  <c r="AA50" i="7" a="1"/>
  <c r="AA50" i="7" s="1"/>
  <c r="Z50" i="7"/>
  <c r="AA49" i="7"/>
  <c r="AA49" i="7" a="1"/>
  <c r="Z49" i="7"/>
  <c r="AA48" i="7" a="1"/>
  <c r="AA48" i="7" s="1"/>
  <c r="Z48" i="7"/>
  <c r="AA47" i="7"/>
  <c r="AA47" i="7" a="1"/>
  <c r="Z47" i="7"/>
  <c r="AA46" i="7" a="1"/>
  <c r="AA46" i="7" s="1"/>
  <c r="Z46" i="7"/>
  <c r="AA45" i="7"/>
  <c r="AA45" i="7" a="1"/>
  <c r="Z45" i="7"/>
  <c r="AA44" i="7" a="1"/>
  <c r="AA44" i="7" s="1"/>
  <c r="Z44" i="7"/>
  <c r="AA43" i="7"/>
  <c r="AA43" i="7" a="1"/>
  <c r="Z43" i="7"/>
  <c r="AA42" i="7" a="1"/>
  <c r="AA42" i="7" s="1"/>
  <c r="Z42" i="7"/>
  <c r="AA41" i="7"/>
  <c r="AA41" i="7" a="1"/>
  <c r="Z41" i="7"/>
  <c r="AA40" i="7" a="1"/>
  <c r="AA40" i="7" s="1"/>
  <c r="Z40" i="7"/>
  <c r="AA39" i="7"/>
  <c r="AA39" i="7" a="1"/>
  <c r="Z39" i="7"/>
  <c r="AA38" i="7" a="1"/>
  <c r="AA38" i="7" s="1"/>
  <c r="Z38" i="7"/>
  <c r="AA37" i="7"/>
  <c r="AA37" i="7" a="1"/>
  <c r="Z37" i="7"/>
  <c r="AA36" i="7" a="1"/>
  <c r="AA36" i="7" s="1"/>
  <c r="Z36" i="7"/>
  <c r="AA35" i="7"/>
  <c r="AA35" i="7" a="1"/>
  <c r="Z35" i="7"/>
  <c r="AA34" i="7" a="1"/>
  <c r="AA34" i="7" s="1"/>
  <c r="Z34" i="7"/>
  <c r="AA33" i="7"/>
  <c r="AA33" i="7" a="1"/>
  <c r="Z33" i="7"/>
  <c r="AA32" i="7" a="1"/>
  <c r="AA32" i="7" s="1"/>
  <c r="Z32" i="7"/>
  <c r="AA31" i="7"/>
  <c r="AA31" i="7" a="1"/>
  <c r="Z31" i="7"/>
  <c r="AA30" i="7" a="1"/>
  <c r="AA30" i="7" s="1"/>
  <c r="Z30" i="7"/>
  <c r="AA29" i="7"/>
  <c r="AA29" i="7" a="1"/>
  <c r="Z29" i="7"/>
  <c r="AA28" i="7" a="1"/>
  <c r="AA28" i="7" s="1"/>
  <c r="Z28" i="7"/>
  <c r="AA27" i="7"/>
  <c r="AA27" i="7" a="1"/>
  <c r="Z27" i="7"/>
  <c r="AA26" i="7" a="1"/>
  <c r="AA26" i="7" s="1"/>
  <c r="Z26" i="7"/>
  <c r="AA25" i="7"/>
  <c r="AA25" i="7" a="1"/>
  <c r="Z25" i="7"/>
  <c r="AA24" i="7" a="1"/>
  <c r="AA24" i="7" s="1"/>
  <c r="Z24" i="7"/>
  <c r="AA23" i="7"/>
  <c r="AA23" i="7" a="1"/>
  <c r="Z23" i="7"/>
  <c r="AA22" i="7" a="1"/>
  <c r="AA22" i="7" s="1"/>
  <c r="Z22" i="7"/>
  <c r="AA21" i="7"/>
  <c r="AA21" i="7" a="1"/>
  <c r="Z21" i="7"/>
  <c r="AA20" i="7" a="1"/>
  <c r="AA20" i="7" s="1"/>
  <c r="Z20" i="7"/>
  <c r="AA19" i="7"/>
  <c r="AA19" i="7" a="1"/>
  <c r="Z19" i="7"/>
  <c r="AA18" i="7" a="1"/>
  <c r="AA18" i="7" s="1"/>
  <c r="Z18" i="7"/>
  <c r="AA17" i="7"/>
  <c r="AA17" i="7" a="1"/>
  <c r="Z17" i="7"/>
  <c r="AA16" i="7" a="1"/>
  <c r="AA16" i="7" s="1"/>
  <c r="Z16" i="7"/>
  <c r="AA15" i="7"/>
  <c r="AA15" i="7" a="1"/>
  <c r="Z15" i="7"/>
  <c r="AA14" i="7" a="1"/>
  <c r="AA14" i="7" s="1"/>
  <c r="Z14" i="7"/>
  <c r="AA13" i="7"/>
  <c r="AA13" i="7" a="1"/>
  <c r="Z13" i="7"/>
  <c r="AA12" i="7" a="1"/>
  <c r="AA12" i="7" s="1"/>
  <c r="Z12" i="7"/>
  <c r="AA11" i="7"/>
  <c r="AA11" i="7" a="1"/>
  <c r="Z11" i="7"/>
  <c r="AA10" i="7" a="1"/>
  <c r="AA10" i="7" s="1"/>
  <c r="Z10" i="7"/>
  <c r="AA9" i="7"/>
  <c r="AA9" i="7" a="1"/>
  <c r="Z9" i="7"/>
  <c r="AA8" i="7" a="1"/>
  <c r="AA8" i="7" s="1"/>
  <c r="Z8" i="7"/>
  <c r="AA7" i="7"/>
  <c r="AA7" i="7" a="1"/>
  <c r="Z7" i="7"/>
  <c r="AA6" i="7" a="1"/>
  <c r="AA6" i="7" s="1"/>
  <c r="Z6" i="7"/>
  <c r="AA5" i="7"/>
  <c r="AA5" i="7" a="1"/>
  <c r="Z5" i="7"/>
  <c r="AA4" i="7" a="1"/>
  <c r="AA4" i="7" s="1"/>
  <c r="Z4" i="7"/>
  <c r="AA3" i="7"/>
  <c r="AA3" i="7" a="1"/>
  <c r="Z3" i="7"/>
  <c r="X2" i="7"/>
  <c r="I2" i="7" a="1"/>
  <c r="I2" i="7" s="1"/>
  <c r="AA2" i="7" a="1"/>
  <c r="AA2" i="7" s="1"/>
  <c r="Z2" i="7"/>
  <c r="C28" i="8" l="1"/>
  <c r="D28" i="8" s="1"/>
  <c r="F7" i="5"/>
  <c r="E7" i="5"/>
  <c r="C21" i="8"/>
  <c r="C24" i="8"/>
  <c r="C6" i="8"/>
  <c r="A2" i="3"/>
  <c r="AF893" i="7"/>
  <c r="AF901" i="7"/>
  <c r="AF909" i="7"/>
  <c r="AF745" i="7"/>
  <c r="AF753" i="7"/>
  <c r="AF761" i="7"/>
  <c r="AF769" i="7"/>
  <c r="AF777" i="7"/>
  <c r="AF785" i="7"/>
  <c r="AF793" i="7"/>
  <c r="AF801" i="7"/>
  <c r="AF809" i="7"/>
  <c r="AF817" i="7"/>
  <c r="AF825" i="7"/>
  <c r="AF833" i="7"/>
  <c r="AF841" i="7"/>
  <c r="AF849" i="7"/>
  <c r="AF857" i="7"/>
  <c r="AF865" i="7"/>
  <c r="AF873" i="7"/>
  <c r="AF881" i="7"/>
  <c r="AF889" i="7"/>
  <c r="AF897" i="7"/>
  <c r="AF905" i="7"/>
  <c r="AF913" i="7"/>
  <c r="AF916" i="7"/>
  <c r="AF920" i="7"/>
  <c r="AF924" i="7"/>
  <c r="AF928" i="7"/>
  <c r="AF932" i="7"/>
  <c r="AF936" i="7"/>
  <c r="AF940" i="7"/>
  <c r="AF944" i="7"/>
  <c r="AF948" i="7"/>
  <c r="AF952" i="7"/>
  <c r="AF956" i="7"/>
  <c r="AF960" i="7"/>
  <c r="AF964" i="7"/>
  <c r="AF968" i="7"/>
  <c r="AF972" i="7"/>
  <c r="AF976" i="7"/>
  <c r="AF980" i="7"/>
  <c r="AF984" i="7"/>
  <c r="AF988" i="7"/>
  <c r="AF992" i="7"/>
  <c r="AF996" i="7"/>
  <c r="AF1000" i="7"/>
  <c r="AF1004" i="7"/>
  <c r="AF1008" i="7"/>
  <c r="AF1012" i="7"/>
  <c r="AF1016" i="7"/>
  <c r="AF1020" i="7"/>
  <c r="AF1024" i="7"/>
  <c r="AF1028" i="7"/>
  <c r="AF1032" i="7"/>
  <c r="AF1036" i="7"/>
  <c r="AF1040" i="7"/>
  <c r="AF1044" i="7"/>
  <c r="AF1048" i="7"/>
  <c r="AF1052" i="7"/>
  <c r="AF1056" i="7"/>
  <c r="AF1060" i="7"/>
  <c r="AF1064" i="7"/>
  <c r="AF1068" i="7"/>
  <c r="AF1072" i="7"/>
  <c r="AF1076" i="7"/>
  <c r="AF1080" i="7"/>
  <c r="AF1084" i="7"/>
  <c r="AF1088" i="7"/>
  <c r="AF1595" i="7"/>
  <c r="AF1603" i="7"/>
  <c r="AF1619" i="7"/>
  <c r="AF1647" i="7"/>
  <c r="AF1663" i="7"/>
  <c r="AF1679" i="7"/>
  <c r="AF1695" i="7"/>
  <c r="AF1711" i="7"/>
  <c r="AF1727" i="7"/>
  <c r="AF1743" i="7"/>
  <c r="AF1759" i="7"/>
  <c r="AF1527" i="7"/>
  <c r="AF1535" i="7"/>
  <c r="AF1543" i="7"/>
  <c r="AF1551" i="7"/>
  <c r="AF1559" i="7"/>
  <c r="AF1567" i="7"/>
  <c r="AF1575" i="7"/>
  <c r="AF1583" i="7"/>
  <c r="AF1591" i="7"/>
  <c r="AF1599" i="7"/>
  <c r="AF1611" i="7"/>
  <c r="AF1627" i="7"/>
  <c r="AF1655" i="7"/>
  <c r="AF1671" i="7"/>
  <c r="AF1687" i="7"/>
  <c r="AF1703" i="7"/>
  <c r="AF1719" i="7"/>
  <c r="AF1735" i="7"/>
  <c r="AF1751" i="7"/>
  <c r="AF1767" i="7"/>
  <c r="AF2128" i="7"/>
  <c r="AF2136" i="7"/>
  <c r="AF2144" i="7"/>
  <c r="AF2147" i="7"/>
  <c r="AF2151" i="7"/>
  <c r="AF2155" i="7"/>
  <c r="AF2159" i="7"/>
  <c r="AF2163" i="7"/>
  <c r="AF2167" i="7"/>
  <c r="AF2171" i="7"/>
  <c r="AF2175" i="7"/>
  <c r="AF2179" i="7"/>
  <c r="AF2183" i="7"/>
  <c r="AF2187" i="7"/>
  <c r="AF2191" i="7"/>
  <c r="AF2195" i="7"/>
  <c r="AF2199" i="7"/>
  <c r="AF2203" i="7"/>
  <c r="AF2207" i="7"/>
  <c r="AF2211" i="7"/>
  <c r="AF2215" i="7"/>
  <c r="AF2219" i="7"/>
  <c r="AF2223" i="7"/>
  <c r="AF2227" i="7"/>
  <c r="AF2231" i="7"/>
  <c r="AF2235" i="7"/>
  <c r="AF2239" i="7"/>
  <c r="AF2243" i="7"/>
  <c r="AF2247" i="7"/>
  <c r="AF2251" i="7"/>
  <c r="AF2255" i="7"/>
  <c r="AF2259" i="7"/>
  <c r="AF2263" i="7"/>
  <c r="AF2267" i="7"/>
  <c r="AF2271" i="7"/>
  <c r="AF2275" i="7"/>
  <c r="AF2279" i="7"/>
  <c r="AF2283" i="7"/>
  <c r="AF2287" i="7"/>
  <c r="AF2291" i="7"/>
  <c r="AF2295" i="7"/>
  <c r="AF2299" i="7"/>
  <c r="AF2303" i="7"/>
  <c r="AF2307" i="7"/>
  <c r="AF2311" i="7"/>
  <c r="AF2315" i="7"/>
  <c r="AF2319" i="7"/>
  <c r="AF2323" i="7"/>
  <c r="AF2327" i="7"/>
  <c r="AF2331" i="7"/>
  <c r="AF2335" i="7"/>
  <c r="AF2339" i="7"/>
  <c r="AF2343" i="7"/>
  <c r="AF2347" i="7"/>
  <c r="AF1972" i="7"/>
  <c r="AF1980" i="7"/>
  <c r="AF1988" i="7"/>
  <c r="AF1996" i="7"/>
  <c r="AF2004" i="7"/>
  <c r="AF2012" i="7"/>
  <c r="AF2020" i="7"/>
  <c r="AF2028" i="7"/>
  <c r="AF2036" i="7"/>
  <c r="AF2044" i="7"/>
  <c r="AF2052" i="7"/>
  <c r="AF2060" i="7"/>
  <c r="AF2068" i="7"/>
  <c r="AF2076" i="7"/>
  <c r="AF2084" i="7"/>
  <c r="AF2092" i="7"/>
  <c r="AF2100" i="7"/>
  <c r="AF2108" i="7"/>
  <c r="AF2116" i="7"/>
  <c r="AF2124" i="7"/>
  <c r="AF2132" i="7"/>
  <c r="AF2140" i="7"/>
  <c r="AF2967" i="7"/>
  <c r="AF2949" i="7"/>
  <c r="AF2957" i="7"/>
  <c r="AF2960" i="7"/>
  <c r="AF2963" i="7"/>
  <c r="AF3572" i="7"/>
  <c r="AF3576" i="7"/>
  <c r="AF3580" i="7"/>
  <c r="AF3584" i="7"/>
  <c r="AF3588" i="7"/>
  <c r="AF3592" i="7"/>
  <c r="AF3596" i="7"/>
  <c r="AF3600" i="7"/>
  <c r="AF3604" i="7"/>
  <c r="AF3608" i="7"/>
  <c r="AF3612" i="7"/>
  <c r="AF3616" i="7"/>
  <c r="AF3620" i="7"/>
  <c r="AF3624" i="7"/>
  <c r="AF3628" i="7"/>
  <c r="AF3632" i="7"/>
  <c r="AF3636" i="7"/>
  <c r="AF3401" i="7"/>
  <c r="AF3409" i="7"/>
  <c r="AF3417" i="7"/>
  <c r="AF3425" i="7"/>
  <c r="AF3433" i="7"/>
  <c r="AF3441" i="7"/>
  <c r="AF3878" i="7"/>
  <c r="AF3894" i="7"/>
  <c r="AF3910" i="7"/>
  <c r="AF3926" i="7"/>
  <c r="AF3942" i="7"/>
  <c r="AF3958" i="7"/>
  <c r="AF3974" i="7"/>
  <c r="AF3990" i="7"/>
  <c r="AF4006" i="7"/>
  <c r="AF3886" i="7"/>
  <c r="AF3902" i="7"/>
  <c r="AF3918" i="7"/>
  <c r="AF3934" i="7"/>
  <c r="AF3950" i="7"/>
  <c r="AF3966" i="7"/>
  <c r="AF3982" i="7"/>
  <c r="AF3998" i="7"/>
  <c r="AF4014" i="7"/>
  <c r="AF4022" i="7"/>
  <c r="AF4030" i="7"/>
  <c r="AF4038" i="7"/>
  <c r="AF4046" i="7"/>
  <c r="AF4054" i="7"/>
  <c r="AF4062" i="7"/>
  <c r="AF4070" i="7"/>
  <c r="AF4078" i="7"/>
  <c r="AF4086" i="7"/>
  <c r="AF4094" i="7"/>
  <c r="AF4102" i="7"/>
  <c r="AF4106" i="7"/>
  <c r="AF4110" i="7"/>
  <c r="AF4114" i="7"/>
  <c r="AF4118" i="7"/>
  <c r="AF4122" i="7"/>
  <c r="AF4126" i="7"/>
  <c r="AF4130" i="7"/>
  <c r="AF4134" i="7"/>
  <c r="AF4138" i="7"/>
  <c r="AF4142" i="7"/>
  <c r="AF4146" i="7"/>
  <c r="AF4150" i="7"/>
  <c r="AF4154" i="7"/>
  <c r="AF4158" i="7"/>
  <c r="AF4162" i="7"/>
  <c r="AF4166" i="7"/>
  <c r="AF4170" i="7"/>
  <c r="AF4174" i="7"/>
  <c r="AF4178" i="7"/>
  <c r="AF4182" i="7"/>
  <c r="AF4186" i="7"/>
  <c r="AF4190" i="7"/>
  <c r="AF4194" i="7"/>
  <c r="AF4198" i="7"/>
  <c r="AF4202" i="7"/>
  <c r="AF4206" i="7"/>
  <c r="AF4210" i="7"/>
  <c r="AF4214" i="7"/>
  <c r="AF4218" i="7"/>
  <c r="AF4018" i="7"/>
  <c r="AF4026" i="7"/>
  <c r="AF4034" i="7"/>
  <c r="AF4042" i="7"/>
  <c r="AF4050" i="7"/>
  <c r="AF4058" i="7"/>
  <c r="AF4066" i="7"/>
  <c r="AF4074" i="7"/>
  <c r="AF4082" i="7"/>
  <c r="AF4090" i="7"/>
  <c r="AF4098" i="7"/>
  <c r="AF4329" i="7"/>
  <c r="AF4332" i="7"/>
  <c r="AF4336" i="7"/>
  <c r="AF4340" i="7"/>
  <c r="AF4344" i="7"/>
  <c r="AF4348" i="7"/>
  <c r="AF4352" i="7"/>
  <c r="AF4356" i="7"/>
  <c r="AF4360" i="7"/>
  <c r="AF4364" i="7"/>
  <c r="AF4368" i="7"/>
  <c r="AF4372" i="7"/>
  <c r="AF4376" i="7"/>
  <c r="AF4380" i="7"/>
  <c r="AF4384" i="7"/>
  <c r="AF4388" i="7"/>
  <c r="AF4325" i="7"/>
  <c r="AF4555" i="7"/>
  <c r="AF4563" i="7"/>
  <c r="AF4571" i="7"/>
  <c r="AF4579" i="7"/>
  <c r="AF4722" i="7"/>
  <c r="AF4960" i="7"/>
  <c r="AF4972" i="7"/>
  <c r="D24" i="8"/>
  <c r="D18" i="8"/>
  <c r="D19" i="8"/>
  <c r="D20" i="8"/>
  <c r="D21" i="8"/>
  <c r="D22" i="8"/>
  <c r="D2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24E0B3-F0FF-4C78-832C-A93BB8BB3E3D}" keepAlive="1" name="Query - crm_raw" description="Connection to the 'crm_raw' query in the workbook." type="5" refreshedVersion="0" background="1">
    <dbPr connection="Provider=Microsoft.Mashup.OleDb.1;Data Source=$Workbook$;Location=crm_raw;Extended Properties=&quot;&quot;" command="SELECT * FROM [crm_raw]"/>
  </connection>
  <connection id="2" xr16:uid="{CE4F7B68-923D-485C-B9E7-9117CBFEB89B}" keepAlive="1" name="Query - Customer_Master" description="Connection to the 'Customer_Master' query in the workbook." type="5" refreshedVersion="7" background="1" saveData="1">
    <dbPr connection="Provider=Microsoft.Mashup.OleDb.1;Data Source=$Workbook$;Location=Customer_Master;Extended Properties=&quot;&quot;" command="SELECT * FROM [Customer_Master]"/>
  </connection>
  <connection id="3" xr16:uid="{72B56050-D26B-47F9-A551-72A45F445F7D}" keepAlive="1" name="Query - custommer by email" description="Connection to the 'custommer by email' query in the workbook." type="5" refreshedVersion="0" background="1">
    <dbPr connection="Provider=Microsoft.Mashup.OleDb.1;Data Source=$Workbook$;Location=&quot;custommer by email&quot;;Extended Properties=&quot;&quot;" command="SELECT * FROM [custommer by email]"/>
  </connection>
  <connection id="4" xr16:uid="{C72B0A70-69E4-47F5-BF32-8607FADA9F1E}" keepAlive="1" name="Query - Data_Quality_Report" description="Connection to the 'Data_Quality_Report' query in the workbook." type="5" refreshedVersion="7" background="1" saveData="1">
    <dbPr connection="Provider=Microsoft.Mashup.OleDb.1;Data Source=$Workbook$;Location=Data_Quality_Report;Extended Properties=&quot;&quot;" command="SELECT * FROM [Data_Quality_Report]"/>
  </connection>
  <connection id="5" xr16:uid="{134C4EC7-8B0D-439D-A7EE-8F254BC33D3B}" keepAlive="1" name="Query - Duplicate_Customers" description="Connection to the 'Duplicate_Customers' query in the workbook." type="5" refreshedVersion="0" background="1">
    <dbPr connection="Provider=Microsoft.Mashup.OleDb.1;Data Source=$Workbook$;Location=Duplicate_Customers;Extended Properties=&quot;&quot;" command="SELECT * FROM [Duplicate_Customers]"/>
  </connection>
  <connection id="6" xr16:uid="{59C6BA2A-985F-4225-9A0E-3072A259E007}" keepAlive="1" name="Query - Invalid_Emails" description="Connection to the 'Invalid_Emails' query in the workbook." type="5" refreshedVersion="0" background="1">
    <dbPr connection="Provider=Microsoft.Mashup.OleDb.1;Data Source=$Workbook$;Location=Invalid_Emails;Extended Properties=&quot;&quot;" command="SELECT * FROM [Invalid_Emails]"/>
  </connection>
  <connection id="7" xr16:uid="{5385E383-D5AD-4A25-AF07-913D306DCD09}" keepAlive="1" name="Query - Missing_Data" description="Connection to the 'Missing_Data' query in the workbook." type="5" refreshedVersion="0" background="1">
    <dbPr connection="Provider=Microsoft.Mashup.OleDb.1;Data Source=$Workbook$;Location=Missing_Data;Extended Properties=&quot;&quot;" command="SELECT * FROM [Missing_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<sst xmlns="http://schemas.openxmlformats.org/spreadsheetml/2006/main" count="107887" uniqueCount="35930">
  <si>
    <t>CustomerID</t>
  </si>
  <si>
    <t>FirstName</t>
  </si>
  <si>
    <t>LastName</t>
  </si>
  <si>
    <t>FullName</t>
  </si>
  <si>
    <t>Company</t>
  </si>
  <si>
    <t>Email</t>
  </si>
  <si>
    <t>Phone</t>
  </si>
  <si>
    <t>Mobile</t>
  </si>
  <si>
    <t>JobTitle</t>
  </si>
  <si>
    <t>Department</t>
  </si>
  <si>
    <t>Industry</t>
  </si>
  <si>
    <t>LeadSource</t>
  </si>
  <si>
    <t>CustomerStatus</t>
  </si>
  <si>
    <t>Country</t>
  </si>
  <si>
    <t>State</t>
  </si>
  <si>
    <t>City</t>
  </si>
  <si>
    <t>Address</t>
  </si>
  <si>
    <t>PostalCode</t>
  </si>
  <si>
    <t>DateCreated</t>
  </si>
  <si>
    <t>LastContactDate</t>
  </si>
  <si>
    <t>AssignedSalesRep</t>
  </si>
  <si>
    <t>CUST-01508</t>
  </si>
  <si>
    <t>Chiamaka</t>
  </si>
  <si>
    <t>O'Brien</t>
  </si>
  <si>
    <t>Chiamaka O'Brien</t>
  </si>
  <si>
    <t>chiamakaobrien@outlook.com</t>
  </si>
  <si>
    <t>+1-773-503188</t>
  </si>
  <si>
    <t>+1-974-163228</t>
  </si>
  <si>
    <t>Head of Finance</t>
  </si>
  <si>
    <t>Customer Success</t>
  </si>
  <si>
    <t>Retail</t>
  </si>
  <si>
    <t>Cold Email</t>
  </si>
  <si>
    <t>Churned</t>
  </si>
  <si>
    <t>Canada</t>
  </si>
  <si>
    <t>Ontario</t>
  </si>
  <si>
    <t>Ottawa</t>
  </si>
  <si>
    <t>59 Bourdillon Rd</t>
  </si>
  <si>
    <t>AMQXKF</t>
  </si>
  <si>
    <t>2025-05-13</t>
  </si>
  <si>
    <t>2025-06-06</t>
  </si>
  <si>
    <t>Victor Okeke</t>
  </si>
  <si>
    <t>CUST-02765</t>
  </si>
  <si>
    <t>Uche</t>
  </si>
  <si>
    <t>Onyeka</t>
  </si>
  <si>
    <t>Uche Onyeka</t>
  </si>
  <si>
    <t>ucheonyekagmail.com</t>
  </si>
  <si>
    <t>+234 261 133 739</t>
  </si>
  <si>
    <t>+234016014043</t>
  </si>
  <si>
    <t>Head of Operations</t>
  </si>
  <si>
    <t>Marketing</t>
  </si>
  <si>
    <t>Edtech</t>
  </si>
  <si>
    <t>Twitter</t>
  </si>
  <si>
    <t>Inactive</t>
  </si>
  <si>
    <t>Nigeria</t>
  </si>
  <si>
    <t>Rivers</t>
  </si>
  <si>
    <t>Kano</t>
  </si>
  <si>
    <t>97 Moi Ave</t>
  </si>
  <si>
    <t>313979</t>
  </si>
  <si>
    <t>2024-07-05</t>
  </si>
  <si>
    <t>2025-04-24</t>
  </si>
  <si>
    <t>Michael Bello</t>
  </si>
  <si>
    <t>CUST-03992</t>
  </si>
  <si>
    <t>Anke</t>
  </si>
  <si>
    <t>anke.salami@pulsehealth.co</t>
  </si>
  <si>
    <t>+234 512 472 093</t>
  </si>
  <si>
    <t>+234 170 360 023</t>
  </si>
  <si>
    <t>COO</t>
  </si>
  <si>
    <t>Engineering</t>
  </si>
  <si>
    <t>Newsletter</t>
  </si>
  <si>
    <t>Customer</t>
  </si>
  <si>
    <t>Lekki</t>
  </si>
  <si>
    <t>34 Allen Ave</t>
  </si>
  <si>
    <t>270059</t>
  </si>
  <si>
    <t>10/11/2024</t>
  </si>
  <si>
    <t>29/11/2025</t>
  </si>
  <si>
    <t>Brian Otieno</t>
  </si>
  <si>
    <t>CUST-04803</t>
  </si>
  <si>
    <t>Njeri</t>
  </si>
  <si>
    <t>Ugwu</t>
  </si>
  <si>
    <t>Njeri Ugwu</t>
  </si>
  <si>
    <t>njeri_ugwu@outlook.com</t>
  </si>
  <si>
    <t>+44 847 939 230</t>
  </si>
  <si>
    <t>0593058673</t>
  </si>
  <si>
    <t>Chief Executive Officer</t>
  </si>
  <si>
    <t>Executive</t>
  </si>
  <si>
    <t>Insurtech</t>
  </si>
  <si>
    <t>Referral</t>
  </si>
  <si>
    <t>United Kingdom</t>
  </si>
  <si>
    <t>Scotland</t>
  </si>
  <si>
    <t>Leeds</t>
  </si>
  <si>
    <t>56 Allen Ave</t>
  </si>
  <si>
    <t>LEGS08</t>
  </si>
  <si>
    <t>2025/11/16</t>
  </si>
  <si>
    <t>2025-12-23</t>
  </si>
  <si>
    <t>Kemi Balogun</t>
  </si>
  <si>
    <t>CUST-00770</t>
  </si>
  <si>
    <t>Kibet</t>
  </si>
  <si>
    <t>Murphy</t>
  </si>
  <si>
    <t>Kibet Murphy</t>
  </si>
  <si>
    <t>kibet_murphy@yahoo.com</t>
  </si>
  <si>
    <t>0700599469</t>
  </si>
  <si>
    <t>0693233700</t>
  </si>
  <si>
    <t>Sales</t>
  </si>
  <si>
    <t>Agritech</t>
  </si>
  <si>
    <t>Netherlands</t>
  </si>
  <si>
    <t>Utrecht</t>
  </si>
  <si>
    <t>The Hague</t>
  </si>
  <si>
    <t>149 Main Rd</t>
  </si>
  <si>
    <t>TD2NR</t>
  </si>
  <si>
    <t>2025-01-26</t>
  </si>
  <si>
    <t>2025-02-26</t>
  </si>
  <si>
    <t>CUST-00297</t>
  </si>
  <si>
    <t>Mercy</t>
  </si>
  <si>
    <t>Mercy O'Brien</t>
  </si>
  <si>
    <t>mercyobrien@hotmail.com</t>
  </si>
  <si>
    <t>+1096244063</t>
  </si>
  <si>
    <t>+1 624 479 513</t>
  </si>
  <si>
    <t>Founder</t>
  </si>
  <si>
    <t>Logistics</t>
  </si>
  <si>
    <t>Alberta</t>
  </si>
  <si>
    <t>Montreal</t>
  </si>
  <si>
    <t>187 Victoria Rd</t>
  </si>
  <si>
    <t>2X06AX</t>
  </si>
  <si>
    <t>2025-01-06</t>
  </si>
  <si>
    <t>2025-05-28</t>
  </si>
  <si>
    <t>James Carter</t>
  </si>
  <si>
    <t>CUST-03096</t>
  </si>
  <si>
    <t>Akinyi</t>
  </si>
  <si>
    <t>Khan</t>
  </si>
  <si>
    <t>Akinyi Khan</t>
  </si>
  <si>
    <t>akinyikhan@yahoo.com</t>
  </si>
  <si>
    <t>080-CALL-NOW</t>
  </si>
  <si>
    <t>+44-071-825345</t>
  </si>
  <si>
    <t>VP Engineering</t>
  </si>
  <si>
    <t>Human Resources</t>
  </si>
  <si>
    <t>Manufacturing</t>
  </si>
  <si>
    <t>Birmingham</t>
  </si>
  <si>
    <t>138 King St</t>
  </si>
  <si>
    <t>A8MX0A</t>
  </si>
  <si>
    <t>2025-07-15</t>
  </si>
  <si>
    <t>2026-06-30</t>
  </si>
  <si>
    <t>Daniel Olatunji</t>
  </si>
  <si>
    <t>CUST-00663</t>
  </si>
  <si>
    <t>Chiamaka Murphy</t>
  </si>
  <si>
    <t>chiamaka_murphy@gmail.com</t>
  </si>
  <si>
    <t>+234-896-951930</t>
  </si>
  <si>
    <t>+234852775867</t>
  </si>
  <si>
    <t>CFO</t>
  </si>
  <si>
    <t>Inbound</t>
  </si>
  <si>
    <t>Lead</t>
  </si>
  <si>
    <t>Lagos</t>
  </si>
  <si>
    <t>243 King St</t>
  </si>
  <si>
    <t>883662</t>
  </si>
  <si>
    <t>19.09.2024</t>
  </si>
  <si>
    <t>16/10/2025</t>
  </si>
  <si>
    <t>CUST-00108</t>
  </si>
  <si>
    <t>Usman</t>
  </si>
  <si>
    <t>Wilson</t>
  </si>
  <si>
    <t>Usman Wilson</t>
  </si>
  <si>
    <t>Jumia</t>
  </si>
  <si>
    <t>usmanwilson@hotmail.com</t>
  </si>
  <si>
    <t>0744956213</t>
  </si>
  <si>
    <t>+44 213 865 890</t>
  </si>
  <si>
    <t>Product Manager</t>
  </si>
  <si>
    <t>Operations</t>
  </si>
  <si>
    <t>Telecoms</t>
  </si>
  <si>
    <t>Wales</t>
  </si>
  <si>
    <t>121 Victoria Rd</t>
  </si>
  <si>
    <t>FESQZF</t>
  </si>
  <si>
    <t>2024-12-30</t>
  </si>
  <si>
    <t>2025-07-08</t>
  </si>
  <si>
    <t>CUST-03701</t>
  </si>
  <si>
    <t>Thandiwe</t>
  </si>
  <si>
    <t>Traore</t>
  </si>
  <si>
    <t>Thandiwe Traore</t>
  </si>
  <si>
    <t>thandiwe.traore@gmail.com</t>
  </si>
  <si>
    <t>+234901477377</t>
  </si>
  <si>
    <t>+234-557-160071</t>
  </si>
  <si>
    <t>Data Analyst</t>
  </si>
  <si>
    <t>Data &amp; Analytics</t>
  </si>
  <si>
    <t>Prospect</t>
  </si>
  <si>
    <t>Oyo</t>
  </si>
  <si>
    <t>12 Church St</t>
  </si>
  <si>
    <t>723436</t>
  </si>
  <si>
    <t>13-Jun-25</t>
  </si>
  <si>
    <t>2025-08-28</t>
  </si>
  <si>
    <t>Sandra Eze</t>
  </si>
  <si>
    <t>CUST-00318</t>
  </si>
  <si>
    <t>Sophie</t>
  </si>
  <si>
    <t>Dlamini</t>
  </si>
  <si>
    <t>Sophie Dlamini</t>
  </si>
  <si>
    <t>Twiga Foods</t>
  </si>
  <si>
    <t>sophie.dlamini@yahoo.com</t>
  </si>
  <si>
    <t>+234 182 571 577</t>
  </si>
  <si>
    <t>0175363978</t>
  </si>
  <si>
    <t>Customer Success Manager</t>
  </si>
  <si>
    <t>Qualified</t>
  </si>
  <si>
    <t>Abuja</t>
  </si>
  <si>
    <t>Ibadan</t>
  </si>
  <si>
    <t>209 Market St</t>
  </si>
  <si>
    <t>394711</t>
  </si>
  <si>
    <t>13/08/2025</t>
  </si>
  <si>
    <t>Tola Adeniyi</t>
  </si>
  <si>
    <t>CUST-00448</t>
  </si>
  <si>
    <t>Noah</t>
  </si>
  <si>
    <t>Williams</t>
  </si>
  <si>
    <t>Noah Williams</t>
  </si>
  <si>
    <t>noahwilliams@outlook.com</t>
  </si>
  <si>
    <t>0352680648</t>
  </si>
  <si>
    <t>+44 067 398 344</t>
  </si>
  <si>
    <t>Head of Growth</t>
  </si>
  <si>
    <t>Conference</t>
  </si>
  <si>
    <t>Manchester</t>
  </si>
  <si>
    <t>98 Bay St</t>
  </si>
  <si>
    <t>JDXXD4</t>
  </si>
  <si>
    <t>2025-07-03</t>
  </si>
  <si>
    <t>2026-02-13</t>
  </si>
  <si>
    <t>CUST-04260</t>
  </si>
  <si>
    <t>Ahmed</t>
  </si>
  <si>
    <t>Musa</t>
  </si>
  <si>
    <t>Ahmed Musa</t>
  </si>
  <si>
    <t>ahmed.musa@coregroupltd.io</t>
  </si>
  <si>
    <t>+234 617 098 898</t>
  </si>
  <si>
    <t>+234-398-861339</t>
  </si>
  <si>
    <t>Website</t>
  </si>
  <si>
    <t>6 Park Lane</t>
  </si>
  <si>
    <t>825306</t>
  </si>
  <si>
    <t>2026-04-18</t>
  </si>
  <si>
    <t>CUST-04254</t>
  </si>
  <si>
    <t>Laura</t>
  </si>
  <si>
    <t>Botha</t>
  </si>
  <si>
    <t>Laura Botha</t>
  </si>
  <si>
    <t>laurabotha@outlook.com</t>
  </si>
  <si>
    <t>+254-008-972366</t>
  </si>
  <si>
    <t>0127284871</t>
  </si>
  <si>
    <t>Professional Services</t>
  </si>
  <si>
    <t>Kenya</t>
  </si>
  <si>
    <t>Mombasa</t>
  </si>
  <si>
    <t>Kisumu</t>
  </si>
  <si>
    <t>18 Allen Ave</t>
  </si>
  <si>
    <t>A3SA33</t>
  </si>
  <si>
    <t>2024-10-29</t>
  </si>
  <si>
    <t>28/10/2025</t>
  </si>
  <si>
    <t>CUST-04135</t>
  </si>
  <si>
    <t>Emeka</t>
  </si>
  <si>
    <t>Aliyu</t>
  </si>
  <si>
    <t>Emeka Aliyu</t>
  </si>
  <si>
    <t>emekaaliyu@pulsedigitallt.com</t>
  </si>
  <si>
    <t>0582497529</t>
  </si>
  <si>
    <t>+254 000 990 523</t>
  </si>
  <si>
    <t>Marketing Manager</t>
  </si>
  <si>
    <t>Real Estate</t>
  </si>
  <si>
    <t>Partner</t>
  </si>
  <si>
    <t>Nakuru</t>
  </si>
  <si>
    <t>Nairobi</t>
  </si>
  <si>
    <t>76 Bourdillon Rd</t>
  </si>
  <si>
    <t>J1ZEUL</t>
  </si>
  <si>
    <t>2026-02-05</t>
  </si>
  <si>
    <t>CUST-04030</t>
  </si>
  <si>
    <t>Ifeoma</t>
  </si>
  <si>
    <t>Ifeoma Dlamini</t>
  </si>
  <si>
    <t>ifeoma.dlamini@gmail.com</t>
  </si>
  <si>
    <t>+1 430 392 857</t>
  </si>
  <si>
    <t>+1157693853</t>
  </si>
  <si>
    <t>CTO</t>
  </si>
  <si>
    <t>Finance</t>
  </si>
  <si>
    <t>Opportunity</t>
  </si>
  <si>
    <t>92 Queen St</t>
  </si>
  <si>
    <t>9KDF7V</t>
  </si>
  <si>
    <t>2025-11-03</t>
  </si>
  <si>
    <t>May 4, 2026</t>
  </si>
  <si>
    <t>CUST-04599</t>
  </si>
  <si>
    <t>Hannah</t>
  </si>
  <si>
    <t>Al-Farsi</t>
  </si>
  <si>
    <t>Hannah Al-Farsi</t>
  </si>
  <si>
    <t>hannahal-farsi@hotmail.com</t>
  </si>
  <si>
    <t>+234-810-780163</t>
  </si>
  <si>
    <t>+234131068508</t>
  </si>
  <si>
    <t>153 Park Lane</t>
  </si>
  <si>
    <t>419267</t>
  </si>
  <si>
    <t>2024-12-09</t>
  </si>
  <si>
    <t>2025-09-05</t>
  </si>
  <si>
    <t>CUST-01443</t>
  </si>
  <si>
    <t>Konga</t>
  </si>
  <si>
    <t>emilydlamini@konga.africa</t>
  </si>
  <si>
    <t>+234338336736</t>
  </si>
  <si>
    <t>0404761945</t>
  </si>
  <si>
    <t>CEO</t>
  </si>
  <si>
    <t>Port Harcourt</t>
  </si>
  <si>
    <t>166 Herbert Macaulay Way</t>
  </si>
  <si>
    <t>112255</t>
  </si>
  <si>
    <t>2024-07-14</t>
  </si>
  <si>
    <t>2025/07/02</t>
  </si>
  <si>
    <t>Aisha Mohammed</t>
  </si>
  <si>
    <t>CUST-00224</t>
  </si>
  <si>
    <t>Chizoba</t>
  </si>
  <si>
    <t>Taylor</t>
  </si>
  <si>
    <t>Chizoba Taylor</t>
  </si>
  <si>
    <t>Andela</t>
  </si>
  <si>
    <t>chizoba.taylor@gmail.com</t>
  </si>
  <si>
    <t>+31-418-186151</t>
  </si>
  <si>
    <t>0542340163</t>
  </si>
  <si>
    <t>South Holland</t>
  </si>
  <si>
    <t>79 Park Lane</t>
  </si>
  <si>
    <t>G9YUTG</t>
  </si>
  <si>
    <t>2024-07-26</t>
  </si>
  <si>
    <t>01/06/2025</t>
  </si>
  <si>
    <t>CUST-04032</t>
  </si>
  <si>
    <t>Hassan</t>
  </si>
  <si>
    <t>Njeri Hassan</t>
  </si>
  <si>
    <t>Flutterwave</t>
  </si>
  <si>
    <t>njeri.hassan@yahoo.com</t>
  </si>
  <si>
    <t>+254 367 580 066</t>
  </si>
  <si>
    <t>+971-887-938082</t>
  </si>
  <si>
    <t>United Arab Emirates</t>
  </si>
  <si>
    <t>Abu Dhabi</t>
  </si>
  <si>
    <t>Dubai</t>
  </si>
  <si>
    <t>28 Market St</t>
  </si>
  <si>
    <t>HPLG52</t>
  </si>
  <si>
    <t>2025-06-24</t>
  </si>
  <si>
    <t>12/08/2025</t>
  </si>
  <si>
    <t>CUST-05108</t>
  </si>
  <si>
    <t>Nneka</t>
  </si>
  <si>
    <t>Salami</t>
  </si>
  <si>
    <t>Nneka Salami</t>
  </si>
  <si>
    <t>nneka.salami@datapaygmbh.co</t>
  </si>
  <si>
    <t>+27497887953</t>
  </si>
  <si>
    <t>0204095437</t>
  </si>
  <si>
    <t>South Africa</t>
  </si>
  <si>
    <t>Western Cape</t>
  </si>
  <si>
    <t>Cape Town</t>
  </si>
  <si>
    <t>14 Market St</t>
  </si>
  <si>
    <t>8DDG6R</t>
  </si>
  <si>
    <t>2024-11-29</t>
  </si>
  <si>
    <t>2025-06-01</t>
  </si>
  <si>
    <t>CUST-01531</t>
  </si>
  <si>
    <t>Kamau</t>
  </si>
  <si>
    <t>Adeleke</t>
  </si>
  <si>
    <t>Kamau Adeleke</t>
  </si>
  <si>
    <t>Wave</t>
  </si>
  <si>
    <t>kamau.adeleke@gmail.com</t>
  </si>
  <si>
    <t>+49-595-376210</t>
  </si>
  <si>
    <t>0327272066</t>
  </si>
  <si>
    <t>Cleantech</t>
  </si>
  <si>
    <t>Germany</t>
  </si>
  <si>
    <t>Bavaria</t>
  </si>
  <si>
    <t>Hamburg</t>
  </si>
  <si>
    <t>94 Park Lane</t>
  </si>
  <si>
    <t>PBR5WR</t>
  </si>
  <si>
    <t>24/11/2024</t>
  </si>
  <si>
    <t>2025-09-09</t>
  </si>
  <si>
    <t>CUST-00662</t>
  </si>
  <si>
    <t>Tosin</t>
  </si>
  <si>
    <t>Adebayo</t>
  </si>
  <si>
    <t>Tosin Adebayo</t>
  </si>
  <si>
    <t>tosin_adebayo@outlook.com</t>
  </si>
  <si>
    <t>+1 024 286 178</t>
  </si>
  <si>
    <t>+1-571-402503</t>
  </si>
  <si>
    <t>Demo Request</t>
  </si>
  <si>
    <t>97 Bay St</t>
  </si>
  <si>
    <t>2R9UR</t>
  </si>
  <si>
    <t>02/19/2025</t>
  </si>
  <si>
    <t>2025-10-26</t>
  </si>
  <si>
    <t>CUST-02833</t>
  </si>
  <si>
    <t>Nwosu</t>
  </si>
  <si>
    <t>Laura Nwosu</t>
  </si>
  <si>
    <t>laura_nwosu@hotmail.com</t>
  </si>
  <si>
    <t>+234-323-319164</t>
  </si>
  <si>
    <t>+234-677-698292</t>
  </si>
  <si>
    <t>Co-Founder</t>
  </si>
  <si>
    <t>30 Moi Ave</t>
  </si>
  <si>
    <t>137065</t>
  </si>
  <si>
    <t>2025-07-26</t>
  </si>
  <si>
    <t>2025-10-01</t>
  </si>
  <si>
    <t>CUST-03630</t>
  </si>
  <si>
    <t>emeka_jones@gmail.com</t>
  </si>
  <si>
    <t>+44-906-849791</t>
  </si>
  <si>
    <t>+44 854 137 458</t>
  </si>
  <si>
    <t>Engineering Lead</t>
  </si>
  <si>
    <t>Bristol</t>
  </si>
  <si>
    <t>243 Park Lane</t>
  </si>
  <si>
    <t>FHKJ2V</t>
  </si>
  <si>
    <t>2025-06-30</t>
  </si>
  <si>
    <t>03/06/2026</t>
  </si>
  <si>
    <t>Grace Mensah</t>
  </si>
  <si>
    <t>CUST-01150</t>
  </si>
  <si>
    <t>Lawal</t>
  </si>
  <si>
    <t>Lawal Nwosu</t>
  </si>
  <si>
    <t>lawalnwosu@gmail.com</t>
  </si>
  <si>
    <t>+27630707810</t>
  </si>
  <si>
    <t>+27-012-448056</t>
  </si>
  <si>
    <t>Fintech</t>
  </si>
  <si>
    <t>Pretoria</t>
  </si>
  <si>
    <t>BTSED</t>
  </si>
  <si>
    <t>Apr 23, 2025</t>
  </si>
  <si>
    <t>2025-09-15</t>
  </si>
  <si>
    <t>CUST-04833</t>
  </si>
  <si>
    <t>Joshua</t>
  </si>
  <si>
    <t>Afolabi</t>
  </si>
  <si>
    <t>Joshua Afolabi</t>
  </si>
  <si>
    <t>joshua.afolabi@outlook.com</t>
  </si>
  <si>
    <t>+44 959 762 617</t>
  </si>
  <si>
    <t>+44 361 010 561</t>
  </si>
  <si>
    <t>Lndn</t>
  </si>
  <si>
    <t>158 Park Lane</t>
  </si>
  <si>
    <t>S87A7</t>
  </si>
  <si>
    <t>2024-07-25</t>
  </si>
  <si>
    <t>2025-06-08</t>
  </si>
  <si>
    <t>CUST-02612</t>
  </si>
  <si>
    <t>David</t>
  </si>
  <si>
    <t>Diallo</t>
  </si>
  <si>
    <t>David Diallo</t>
  </si>
  <si>
    <t>david_diallo@hotmail.com</t>
  </si>
  <si>
    <t>+234 530 019 836</t>
  </si>
  <si>
    <t>+234-760-058945</t>
  </si>
  <si>
    <t>Ikeja</t>
  </si>
  <si>
    <t>119 Victoria Rd</t>
  </si>
  <si>
    <t>898806</t>
  </si>
  <si>
    <t>03/02/2026</t>
  </si>
  <si>
    <t>CUST-03724</t>
  </si>
  <si>
    <t>Jones</t>
  </si>
  <si>
    <t>Hannah Jones</t>
  </si>
  <si>
    <t>hannah.jones@outlook.com</t>
  </si>
  <si>
    <t>+44088868723</t>
  </si>
  <si>
    <t>+44 442 797 218</t>
  </si>
  <si>
    <t>General Manager</t>
  </si>
  <si>
    <t>118 Kenyatta Ave</t>
  </si>
  <si>
    <t>8ZKX6</t>
  </si>
  <si>
    <t>2026-01-02</t>
  </si>
  <si>
    <t>2026-02-27</t>
  </si>
  <si>
    <t>CUST-02562</t>
  </si>
  <si>
    <t>Layla</t>
  </si>
  <si>
    <t>Makinde</t>
  </si>
  <si>
    <t>Layla Makinde</t>
  </si>
  <si>
    <t>layla.makinde@yahoo.com</t>
  </si>
  <si>
    <t>+44-229-572865</t>
  </si>
  <si>
    <t>+44-902-767168</t>
  </si>
  <si>
    <t>Webinar</t>
  </si>
  <si>
    <t>England</t>
  </si>
  <si>
    <t>177 Market St</t>
  </si>
  <si>
    <t>6K81T</t>
  </si>
  <si>
    <t>2024-10-12</t>
  </si>
  <si>
    <t>13/01/2025</t>
  </si>
  <si>
    <t>CUST-04815</t>
  </si>
  <si>
    <t>Folake</t>
  </si>
  <si>
    <t>Evans</t>
  </si>
  <si>
    <t>Folake Evans</t>
  </si>
  <si>
    <t>folake.evans@outlook.com</t>
  </si>
  <si>
    <t>+234 560 120 792</t>
  </si>
  <si>
    <t>0171765278</t>
  </si>
  <si>
    <t>Product</t>
  </si>
  <si>
    <t>201 Station Rd</t>
  </si>
  <si>
    <t>431615</t>
  </si>
  <si>
    <t>2024-09-01</t>
  </si>
  <si>
    <t>2025-07-24</t>
  </si>
  <si>
    <t>CUST-03136</t>
  </si>
  <si>
    <t>Yetunde</t>
  </si>
  <si>
    <t>Yetunde Diallo</t>
  </si>
  <si>
    <t>Chipper Cash</t>
  </si>
  <si>
    <t>yetundediallo@chippercash.ng</t>
  </si>
  <si>
    <t>+31 191 303 139</t>
  </si>
  <si>
    <t>+234-859-008611</t>
  </si>
  <si>
    <t>Healthtech</t>
  </si>
  <si>
    <t>131 King St</t>
  </si>
  <si>
    <t>455242</t>
  </si>
  <si>
    <t>Oct 29, 2025</t>
  </si>
  <si>
    <t>CUST-00203</t>
  </si>
  <si>
    <t>Uche Nwosu</t>
  </si>
  <si>
    <t>uche.nwosu@outlook.com</t>
  </si>
  <si>
    <t>+234544439284</t>
  </si>
  <si>
    <t>+234 445 669 078</t>
  </si>
  <si>
    <t>122 Sheikh Zayed Rd</t>
  </si>
  <si>
    <t>640883</t>
  </si>
  <si>
    <t>2026-01-10</t>
  </si>
  <si>
    <t>2026-04-23</t>
  </si>
  <si>
    <t>CUST-00823</t>
  </si>
  <si>
    <t>Usman Jones</t>
  </si>
  <si>
    <t>Dangote Industries</t>
  </si>
  <si>
    <t>usman_jones@dangoteindustr.io</t>
  </si>
  <si>
    <t>+1 412 272 765</t>
  </si>
  <si>
    <t>+1145134170</t>
  </si>
  <si>
    <t>Finance Manager</t>
  </si>
  <si>
    <t>Calgary</t>
  </si>
  <si>
    <t>203 Bay St</t>
  </si>
  <si>
    <t>YXZ3MH</t>
  </si>
  <si>
    <t>2025-03-26</t>
  </si>
  <si>
    <t>2026-02-09</t>
  </si>
  <si>
    <t>CUST-01823</t>
  </si>
  <si>
    <t>Ifeanyi</t>
  </si>
  <si>
    <t>Nwankwo</t>
  </si>
  <si>
    <t>Ifeanyi Nwankwo</t>
  </si>
  <si>
    <t>ifeanyinwankwo@yahoo.com</t>
  </si>
  <si>
    <t>+234 332 006 119</t>
  </si>
  <si>
    <t>+234689529748</t>
  </si>
  <si>
    <t>41 Sheikh Zayed Rd</t>
  </si>
  <si>
    <t>434533</t>
  </si>
  <si>
    <t>Oct 26, 2025</t>
  </si>
  <si>
    <t>2026/05/06</t>
  </si>
  <si>
    <t>CUST-04385</t>
  </si>
  <si>
    <t>Ogundimu</t>
  </si>
  <si>
    <t>Musa Ogundimu</t>
  </si>
  <si>
    <t>musa.ogundimu@gmail.com</t>
  </si>
  <si>
    <t>+44-154-959328</t>
  </si>
  <si>
    <t>+234 158 577 989</t>
  </si>
  <si>
    <t>Sales Director</t>
  </si>
  <si>
    <t>145 Awolowo Rd</t>
  </si>
  <si>
    <t>714127</t>
  </si>
  <si>
    <t>2024-11-12</t>
  </si>
  <si>
    <t>2025-11-04</t>
  </si>
  <si>
    <t>CUST-04936</t>
  </si>
  <si>
    <t>Femke</t>
  </si>
  <si>
    <t>Davies</t>
  </si>
  <si>
    <t>Femke Davies</t>
  </si>
  <si>
    <t>femke_davies@chippercash.ng</t>
  </si>
  <si>
    <t>+44-242-924220</t>
  </si>
  <si>
    <t>0028970580</t>
  </si>
  <si>
    <t>BI Manager</t>
  </si>
  <si>
    <t>Media</t>
  </si>
  <si>
    <t>United States</t>
  </si>
  <si>
    <t>89 King St</t>
  </si>
  <si>
    <t>XUTDYC</t>
  </si>
  <si>
    <t>2025-01-03</t>
  </si>
  <si>
    <t>2025-03-08</t>
  </si>
  <si>
    <t>CUST-03959</t>
  </si>
  <si>
    <t>Balogun</t>
  </si>
  <si>
    <t>Sophie Balogun</t>
  </si>
  <si>
    <t>sophie_balogun@hotmail.com</t>
  </si>
  <si>
    <t>+234517928700</t>
  </si>
  <si>
    <t>0634797305</t>
  </si>
  <si>
    <t>7 Main Rd</t>
  </si>
  <si>
    <t>672451</t>
  </si>
  <si>
    <t>12/28/2025</t>
  </si>
  <si>
    <t>11/03/2026</t>
  </si>
  <si>
    <t>CUST-00906</t>
  </si>
  <si>
    <t>Precious</t>
  </si>
  <si>
    <t>Asante</t>
  </si>
  <si>
    <t>Precious Asante</t>
  </si>
  <si>
    <t>precious_asante@outlook.com</t>
  </si>
  <si>
    <t>+234353998759</t>
  </si>
  <si>
    <t>+234530075145</t>
  </si>
  <si>
    <t>146 High St</t>
  </si>
  <si>
    <t>820754</t>
  </si>
  <si>
    <t>2025-09-25</t>
  </si>
  <si>
    <t>CUST-01376</t>
  </si>
  <si>
    <t>Emmanuel</t>
  </si>
  <si>
    <t>Okafor</t>
  </si>
  <si>
    <t>Emmanuel Okafor</t>
  </si>
  <si>
    <t>emmanuelokafor@outlook.com</t>
  </si>
  <si>
    <t>+44 557 669 625</t>
  </si>
  <si>
    <t>+44-671-171203</t>
  </si>
  <si>
    <t>London</t>
  </si>
  <si>
    <t>248 Church St</t>
  </si>
  <si>
    <t>0YMPAD</t>
  </si>
  <si>
    <t>CUST-02048</t>
  </si>
  <si>
    <t>Favour</t>
  </si>
  <si>
    <t>Favour Davies</t>
  </si>
  <si>
    <t>favour.davies@gmail.com</t>
  </si>
  <si>
    <t>0368287808</t>
  </si>
  <si>
    <t>+44079472052</t>
  </si>
  <si>
    <t>Edinburgh</t>
  </si>
  <si>
    <t>139 Allen Ave</t>
  </si>
  <si>
    <t>K751S</t>
  </si>
  <si>
    <t>2026-03-09</t>
  </si>
  <si>
    <t>2026-04-01</t>
  </si>
  <si>
    <t>CUST-03573</t>
  </si>
  <si>
    <t>Kayode</t>
  </si>
  <si>
    <t>Adeyemi</t>
  </si>
  <si>
    <t>Kayode Adeyemi</t>
  </si>
  <si>
    <t>emily.asante@andela.co</t>
  </si>
  <si>
    <t>+27-008-566556</t>
  </si>
  <si>
    <t>+27-207-781550</t>
  </si>
  <si>
    <t>Durban</t>
  </si>
  <si>
    <t>11 Sheikh Zayed Rd</t>
  </si>
  <si>
    <t>FYGUP</t>
  </si>
  <si>
    <t>2025-02-12</t>
  </si>
  <si>
    <t>12/03/2025</t>
  </si>
  <si>
    <t>CUST-03068</t>
  </si>
  <si>
    <t>Faith</t>
  </si>
  <si>
    <t>Carbon</t>
  </si>
  <si>
    <t>faith_jones@yahoo.com</t>
  </si>
  <si>
    <t>+234 821 338 326</t>
  </si>
  <si>
    <t>+234-196-573323</t>
  </si>
  <si>
    <t>66 Main Rd</t>
  </si>
  <si>
    <t>386878</t>
  </si>
  <si>
    <t>2025-06-29</t>
  </si>
  <si>
    <t>19/03/2026</t>
  </si>
  <si>
    <t>CUST-01177</t>
  </si>
  <si>
    <t>topeasante@outlook.com</t>
  </si>
  <si>
    <t>0349732009</t>
  </si>
  <si>
    <t>+353 015 353 053</t>
  </si>
  <si>
    <t>Ireland</t>
  </si>
  <si>
    <t>Munster</t>
  </si>
  <si>
    <t>Cork</t>
  </si>
  <si>
    <t>174 Station Rd</t>
  </si>
  <si>
    <t>V7CS2</t>
  </si>
  <si>
    <t>2026-03-15</t>
  </si>
  <si>
    <t>CUST-04434</t>
  </si>
  <si>
    <t>Emily</t>
  </si>
  <si>
    <t>Eze</t>
  </si>
  <si>
    <t>Emily Eze</t>
  </si>
  <si>
    <t>emily_eze@cloudlogic.com</t>
  </si>
  <si>
    <t>+234 573 526 608</t>
  </si>
  <si>
    <t>+234-246-728857</t>
  </si>
  <si>
    <t>Lekk</t>
  </si>
  <si>
    <t>149 Bourdillon Rd</t>
  </si>
  <si>
    <t>271374</t>
  </si>
  <si>
    <t>10/07/2024</t>
  </si>
  <si>
    <t>2024-10-31</t>
  </si>
  <si>
    <t>CUST-03110</t>
  </si>
  <si>
    <t>Chidi</t>
  </si>
  <si>
    <t>Chidi Davies</t>
  </si>
  <si>
    <t>chididavies@outlook.com</t>
  </si>
  <si>
    <t>0791225044</t>
  </si>
  <si>
    <t>+27054429625</t>
  </si>
  <si>
    <t>Johannesburg</t>
  </si>
  <si>
    <t>130 High St</t>
  </si>
  <si>
    <t>87JGLY</t>
  </si>
  <si>
    <t>2024-08-19</t>
  </si>
  <si>
    <t>CUST-00625</t>
  </si>
  <si>
    <t>Matthew</t>
  </si>
  <si>
    <t>Anyanwu</t>
  </si>
  <si>
    <t>Matthew Anyanwu</t>
  </si>
  <si>
    <t>matthewanyanwu@gmail.com</t>
  </si>
  <si>
    <t>+44 532 727 669</t>
  </si>
  <si>
    <t>+44-451-502528</t>
  </si>
  <si>
    <t>Operations Manager</t>
  </si>
  <si>
    <t>140 Church St</t>
  </si>
  <si>
    <t>A6JA5</t>
  </si>
  <si>
    <t>2025-01-23</t>
  </si>
  <si>
    <t>2025-01-27</t>
  </si>
  <si>
    <t>CUST-01664</t>
  </si>
  <si>
    <t>Segun</t>
  </si>
  <si>
    <t>Segun Wilson</t>
  </si>
  <si>
    <t>Cellulant</t>
  </si>
  <si>
    <t>segun.wilson@hotmail.com</t>
  </si>
  <si>
    <t>0626313494</t>
  </si>
  <si>
    <t>+44078182952</t>
  </si>
  <si>
    <t>43 Victoria Rd</t>
  </si>
  <si>
    <t>HEVMQ</t>
  </si>
  <si>
    <t>Apr 24, 2025</t>
  </si>
  <si>
    <t>2025-05-29</t>
  </si>
  <si>
    <t>CUST-03415</t>
  </si>
  <si>
    <t>Kuda</t>
  </si>
  <si>
    <t>precious.murphy@gmail.com</t>
  </si>
  <si>
    <t>0395529641</t>
  </si>
  <si>
    <t>+234 134 176 083</t>
  </si>
  <si>
    <t>178 Kenyatta Ave</t>
  </si>
  <si>
    <t>284554</t>
  </si>
  <si>
    <t>2026-03-03</t>
  </si>
  <si>
    <t>CUST-02210</t>
  </si>
  <si>
    <t>Michael</t>
  </si>
  <si>
    <t>Michael Makinde</t>
  </si>
  <si>
    <t>0344846611</t>
  </si>
  <si>
    <t>+254 716 230 248</t>
  </si>
  <si>
    <t>223 High St</t>
  </si>
  <si>
    <t>J7KY6</t>
  </si>
  <si>
    <t>2025-08-07</t>
  </si>
  <si>
    <t>2026-02-02</t>
  </si>
  <si>
    <t>CUST-01586</t>
  </si>
  <si>
    <t>Naidoo</t>
  </si>
  <si>
    <t>preciousnaidoo@outlook.com</t>
  </si>
  <si>
    <t>+971 199 798 176</t>
  </si>
  <si>
    <t>0019115431</t>
  </si>
  <si>
    <t>Sharjah</t>
  </si>
  <si>
    <t>29 Adeola Odeku St</t>
  </si>
  <si>
    <t>9JB2SY</t>
  </si>
  <si>
    <t>2026-03-25</t>
  </si>
  <si>
    <t>CUST-02286</t>
  </si>
  <si>
    <t>Emeka Onyeka</t>
  </si>
  <si>
    <t>emekaonyeka@gmail.com</t>
  </si>
  <si>
    <t>0377531284</t>
  </si>
  <si>
    <t>0943315216</t>
  </si>
  <si>
    <t>Rott</t>
  </si>
  <si>
    <t>189 Adeola Odeku St</t>
  </si>
  <si>
    <t>SME697</t>
  </si>
  <si>
    <t>2024-07-21</t>
  </si>
  <si>
    <t>2024-12-29</t>
  </si>
  <si>
    <t>CUST-01855</t>
  </si>
  <si>
    <t>Sarah</t>
  </si>
  <si>
    <t>Patel</t>
  </si>
  <si>
    <t>Sarah Patel</t>
  </si>
  <si>
    <t>Interswitch</t>
  </si>
  <si>
    <t>sarah_patel@outlook.com</t>
  </si>
  <si>
    <t>+234-712-780664</t>
  </si>
  <si>
    <t>0856786892</t>
  </si>
  <si>
    <t>38 Main Rd</t>
  </si>
  <si>
    <t>903867</t>
  </si>
  <si>
    <t>2024-07-20</t>
  </si>
  <si>
    <t>2024/10/11</t>
  </si>
  <si>
    <t>CUST-04569</t>
  </si>
  <si>
    <t>Sola</t>
  </si>
  <si>
    <t>Sola Musa</t>
  </si>
  <si>
    <t>sola.musa@zengroupinc.io</t>
  </si>
  <si>
    <t>+254 484 556 900</t>
  </si>
  <si>
    <t>+254979678011</t>
  </si>
  <si>
    <t>190 High St</t>
  </si>
  <si>
    <t>FVZNSP</t>
  </si>
  <si>
    <t>25/10/2024</t>
  </si>
  <si>
    <t>2025-07-09</t>
  </si>
  <si>
    <t>CUST-02783</t>
  </si>
  <si>
    <t>David O'Brien</t>
  </si>
  <si>
    <t>david.obrien@outlook.com</t>
  </si>
  <si>
    <t>+971572458974</t>
  </si>
  <si>
    <t>+971-964-537573</t>
  </si>
  <si>
    <t>154 Victoria Rd</t>
  </si>
  <si>
    <t>QRAZRF</t>
  </si>
  <si>
    <t>2025-12-05</t>
  </si>
  <si>
    <t>2025-12-27</t>
  </si>
  <si>
    <t>CUST-02011</t>
  </si>
  <si>
    <t>Ifeanyi Al-Farsi</t>
  </si>
  <si>
    <t>ifeanyi_al-farsi@gmail.com</t>
  </si>
  <si>
    <t>+234-132-800019</t>
  </si>
  <si>
    <t>+234 940 874 950</t>
  </si>
  <si>
    <t>Paid Ads</t>
  </si>
  <si>
    <t>118 Church St</t>
  </si>
  <si>
    <t>311322</t>
  </si>
  <si>
    <t>27.09.2025</t>
  </si>
  <si>
    <t>11-Dec-25</t>
  </si>
  <si>
    <t>CUST-00076</t>
  </si>
  <si>
    <t>Chidi Okafor</t>
  </si>
  <si>
    <t>+234-670-662532</t>
  </si>
  <si>
    <t>0472099934</t>
  </si>
  <si>
    <t>Head of Product</t>
  </si>
  <si>
    <t>99 Moi Ave</t>
  </si>
  <si>
    <t>539600</t>
  </si>
  <si>
    <t>2024-12-19</t>
  </si>
  <si>
    <t>2025-10-09</t>
  </si>
  <si>
    <t>CUST-03007</t>
  </si>
  <si>
    <t>Ifeoma Patel</t>
  </si>
  <si>
    <t>ifeoma.patel@quantaventures.africa</t>
  </si>
  <si>
    <t>+31151802366</t>
  </si>
  <si>
    <t>+31540076013</t>
  </si>
  <si>
    <t>North Holland</t>
  </si>
  <si>
    <t>213 Church St</t>
  </si>
  <si>
    <t>PP7XK7</t>
  </si>
  <si>
    <t>07-Dec-25</t>
  </si>
  <si>
    <t>12/11/2025</t>
  </si>
  <si>
    <t>CUST-04345</t>
  </si>
  <si>
    <t>Laura Adeyemi</t>
  </si>
  <si>
    <t>Paystack</t>
  </si>
  <si>
    <t>laura_adeyemi@paystack.io</t>
  </si>
  <si>
    <t>+254 740 745 852</t>
  </si>
  <si>
    <t>+254407780450</t>
  </si>
  <si>
    <t>136 Park Lane</t>
  </si>
  <si>
    <t>25JS6A</t>
  </si>
  <si>
    <t>2026-01-01</t>
  </si>
  <si>
    <t>CUST-01599</t>
  </si>
  <si>
    <t>Andrew</t>
  </si>
  <si>
    <t>Kelly</t>
  </si>
  <si>
    <t>Andrew Kelly</t>
  </si>
  <si>
    <t>andrew_kelly@hotmail.com</t>
  </si>
  <si>
    <t>0104808805</t>
  </si>
  <si>
    <t>+234-498-758402</t>
  </si>
  <si>
    <t>56 Station Rd</t>
  </si>
  <si>
    <t>729107</t>
  </si>
  <si>
    <t>2025-06-22</t>
  </si>
  <si>
    <t>2025-09-30</t>
  </si>
  <si>
    <t>CUST-03318</t>
  </si>
  <si>
    <t>Njeri Balogun</t>
  </si>
  <si>
    <t>njeribalogungmail.com</t>
  </si>
  <si>
    <t>+27 556 467 749</t>
  </si>
  <si>
    <t>+27 231 391 510</t>
  </si>
  <si>
    <t>145 King St</t>
  </si>
  <si>
    <t>JHN5RR</t>
  </si>
  <si>
    <t>CUST-00520</t>
  </si>
  <si>
    <t>Wanjala</t>
  </si>
  <si>
    <t>Wanjala Davies</t>
  </si>
  <si>
    <t>nnamdi_brown@hotmail.com</t>
  </si>
  <si>
    <t>+254 111 973 881</t>
  </si>
  <si>
    <t>+254-730-634359</t>
  </si>
  <si>
    <t>136 Market St</t>
  </si>
  <si>
    <t>2B11SB</t>
  </si>
  <si>
    <t>13-Aug-25</t>
  </si>
  <si>
    <t>CUST-02152</t>
  </si>
  <si>
    <t>Amaka</t>
  </si>
  <si>
    <t>Brown</t>
  </si>
  <si>
    <t>Amaka Brown</t>
  </si>
  <si>
    <t>amaka.brown@yahoo.com</t>
  </si>
  <si>
    <t>0747131439</t>
  </si>
  <si>
    <t>+234 926 192 827</t>
  </si>
  <si>
    <t>113 Queen St</t>
  </si>
  <si>
    <t>588973</t>
  </si>
  <si>
    <t>09.09.2025</t>
  </si>
  <si>
    <t>CUST-03073</t>
  </si>
  <si>
    <t>Ryan Adebayo</t>
  </si>
  <si>
    <t>ryan.adebayo@hotmail.com</t>
  </si>
  <si>
    <t>+44045665331</t>
  </si>
  <si>
    <t>+44912928532</t>
  </si>
  <si>
    <t>218 Marina Rd</t>
  </si>
  <si>
    <t>0WGAT</t>
  </si>
  <si>
    <t>2026-05-26</t>
  </si>
  <si>
    <t>CUST-01994</t>
  </si>
  <si>
    <t>Mensah</t>
  </si>
  <si>
    <t>Amaka Mensah</t>
  </si>
  <si>
    <t>amakamensah@gmail.com</t>
  </si>
  <si>
    <t>+254049978055</t>
  </si>
  <si>
    <t>0144301116</t>
  </si>
  <si>
    <t>19 Awolowo Rd</t>
  </si>
  <si>
    <t>WRWNYU</t>
  </si>
  <si>
    <t>2024-12-28</t>
  </si>
  <si>
    <t>03.09.2025</t>
  </si>
  <si>
    <t>CUST-04532</t>
  </si>
  <si>
    <t>ibrahim_dlamini@outlook.com</t>
  </si>
  <si>
    <t>+234-571-540690</t>
  </si>
  <si>
    <t>+234954346992</t>
  </si>
  <si>
    <t>13 Moi Ave</t>
  </si>
  <si>
    <t>219410</t>
  </si>
  <si>
    <t>23/02/2025</t>
  </si>
  <si>
    <t>CUST-01656</t>
  </si>
  <si>
    <t>Matthew Salami</t>
  </si>
  <si>
    <t>matthewsalami@buafoods.co</t>
  </si>
  <si>
    <t>+44 705 726 779</t>
  </si>
  <si>
    <t>+44002030433</t>
  </si>
  <si>
    <t>164 Herbert Macaulay Way</t>
  </si>
  <si>
    <t>FZNMR</t>
  </si>
  <si>
    <t>2025-05-16</t>
  </si>
  <si>
    <t>2025-08-06</t>
  </si>
  <si>
    <t>CUST-01886</t>
  </si>
  <si>
    <t>Kemi</t>
  </si>
  <si>
    <t>Kemi Salami</t>
  </si>
  <si>
    <t>kemi_salami@yahoo.com</t>
  </si>
  <si>
    <t>0251869756</t>
  </si>
  <si>
    <t>+234-717-524097</t>
  </si>
  <si>
    <t>200 Park Lane</t>
  </si>
  <si>
    <t>341253</t>
  </si>
  <si>
    <t>2026-03-10</t>
  </si>
  <si>
    <t>2026-05-03</t>
  </si>
  <si>
    <t>CUST-04336</t>
  </si>
  <si>
    <t>Nwachukwu</t>
  </si>
  <si>
    <t>Laura Nwachukwu</t>
  </si>
  <si>
    <t>laura.nwachukwu@</t>
  </si>
  <si>
    <t>0061905143</t>
  </si>
  <si>
    <t>+31231729661</t>
  </si>
  <si>
    <t>Amsterdam</t>
  </si>
  <si>
    <t>146 Market St</t>
  </si>
  <si>
    <t>48LBK</t>
  </si>
  <si>
    <t>2024/09/13</t>
  </si>
  <si>
    <t>2025-09-28</t>
  </si>
  <si>
    <t>CUST-03970</t>
  </si>
  <si>
    <t>Dele</t>
  </si>
  <si>
    <t>Dele Kelly</t>
  </si>
  <si>
    <t>dele.kelly@yahoo.com</t>
  </si>
  <si>
    <t>+353 466 702 174</t>
  </si>
  <si>
    <t>0504813394</t>
  </si>
  <si>
    <t>Leinster</t>
  </si>
  <si>
    <t>Galway</t>
  </si>
  <si>
    <t>169 Adeola Odeku St</t>
  </si>
  <si>
    <t>CY32TK</t>
  </si>
  <si>
    <t>2025-09-13</t>
  </si>
  <si>
    <t>15/10/2025</t>
  </si>
  <si>
    <t>CUST-01258</t>
  </si>
  <si>
    <t>Mark</t>
  </si>
  <si>
    <t>Mark Murphy</t>
  </si>
  <si>
    <t>mark.murphy@outlook.com</t>
  </si>
  <si>
    <t>0291656130</t>
  </si>
  <si>
    <t>+234-398-714845</t>
  </si>
  <si>
    <t>75 Queen St</t>
  </si>
  <si>
    <t>954458</t>
  </si>
  <si>
    <t>2024-11-02</t>
  </si>
  <si>
    <t>2025-08-11</t>
  </si>
  <si>
    <t>CUST-00478</t>
  </si>
  <si>
    <t>Okorie</t>
  </si>
  <si>
    <t>Faith Okorie</t>
  </si>
  <si>
    <t>faithokorie@brightworksllc.io</t>
  </si>
  <si>
    <t>+234-675-076279</t>
  </si>
  <si>
    <t>+234 530 245 301</t>
  </si>
  <si>
    <t>Managing Director</t>
  </si>
  <si>
    <t>44 Sheikh Zayed Rd</t>
  </si>
  <si>
    <t>130455</t>
  </si>
  <si>
    <t>2024-09-07</t>
  </si>
  <si>
    <t>18/09/2025</t>
  </si>
  <si>
    <t>CUST-02884</t>
  </si>
  <si>
    <t>Akinyi Adeleke</t>
  </si>
  <si>
    <t>akinyiadeleke@twigafoods.africa</t>
  </si>
  <si>
    <t>+44-598-594181</t>
  </si>
  <si>
    <t>+44 527 318 243</t>
  </si>
  <si>
    <t>22 Bourdillon Rd</t>
  </si>
  <si>
    <t>S2G2M0</t>
  </si>
  <si>
    <t>2026-03-07</t>
  </si>
  <si>
    <t>CUST-03542</t>
  </si>
  <si>
    <t>Nnamdi</t>
  </si>
  <si>
    <t>Nnamdi Okorie</t>
  </si>
  <si>
    <t>nnamdi_okorie@outlook.com</t>
  </si>
  <si>
    <t>0308201813</t>
  </si>
  <si>
    <t>+++000###</t>
  </si>
  <si>
    <t>155 High St</t>
  </si>
  <si>
    <t>235521</t>
  </si>
  <si>
    <t>2026-03-21</t>
  </si>
  <si>
    <t>CUST-00829</t>
  </si>
  <si>
    <t>Favour Okorie</t>
  </si>
  <si>
    <t>favour_okorie@gmail.com</t>
  </si>
  <si>
    <t>0420042186</t>
  </si>
  <si>
    <t>+254471520351</t>
  </si>
  <si>
    <t>6 Queen St</t>
  </si>
  <si>
    <t>ZGRQWW</t>
  </si>
  <si>
    <t>2025-09-17</t>
  </si>
  <si>
    <t>2026-03-18</t>
  </si>
  <si>
    <t>CUST-04610</t>
  </si>
  <si>
    <t>Tariq</t>
  </si>
  <si>
    <t>Adewale</t>
  </si>
  <si>
    <t>Tariq Adewale</t>
  </si>
  <si>
    <t>tariq.adewale@hotmail.com</t>
  </si>
  <si>
    <t>+44 609 211 253</t>
  </si>
  <si>
    <t>+44-600-869200</t>
  </si>
  <si>
    <t>3 Station Rd</t>
  </si>
  <si>
    <t>PJ0QB</t>
  </si>
  <si>
    <t>2024-07-22</t>
  </si>
  <si>
    <t>2024-12-13</t>
  </si>
  <si>
    <t>CUST-05001</t>
  </si>
  <si>
    <t>Wanjala Al-Farsi</t>
  </si>
  <si>
    <t>wanjala_al-farsi@gmail.com</t>
  </si>
  <si>
    <t>+971 756 541 348</t>
  </si>
  <si>
    <t>+971-364-034848</t>
  </si>
  <si>
    <t>177 Bourdillon Rd</t>
  </si>
  <si>
    <t>7XXHV</t>
  </si>
  <si>
    <t>2025-05-17</t>
  </si>
  <si>
    <t>CUST-02488</t>
  </si>
  <si>
    <t>Daniel</t>
  </si>
  <si>
    <t>Daniel Ogundimu</t>
  </si>
  <si>
    <t>daniel.ogundimu@yahoo.com</t>
  </si>
  <si>
    <t>0220707319</t>
  </si>
  <si>
    <t>0175762837</t>
  </si>
  <si>
    <t>Rotterdam</t>
  </si>
  <si>
    <t>180 Church St</t>
  </si>
  <si>
    <t>R4NNXS</t>
  </si>
  <si>
    <t>2025-11-12</t>
  </si>
  <si>
    <t>2026-04-13</t>
  </si>
  <si>
    <t>CUST-02199</t>
  </si>
  <si>
    <t>Amani</t>
  </si>
  <si>
    <t>Amani Traore</t>
  </si>
  <si>
    <t>amanitraore@yahoo.com</t>
  </si>
  <si>
    <t>+27502975998</t>
  </si>
  <si>
    <t>+27-011-181950</t>
  </si>
  <si>
    <t>59 Awolowo Rd</t>
  </si>
  <si>
    <t>GA4EC</t>
  </si>
  <si>
    <t>2025-07-01</t>
  </si>
  <si>
    <t>2026-03-11</t>
  </si>
  <si>
    <t>CUST-03906</t>
  </si>
  <si>
    <t>Anke Hassan</t>
  </si>
  <si>
    <t>anke_hassan@outlook.com</t>
  </si>
  <si>
    <t>+234-748-871267</t>
  </si>
  <si>
    <t>+234613976108</t>
  </si>
  <si>
    <t>101 Marina Rd</t>
  </si>
  <si>
    <t>758392</t>
  </si>
  <si>
    <t>2026-04-16</t>
  </si>
  <si>
    <t>CUST-04150</t>
  </si>
  <si>
    <t>Obi</t>
  </si>
  <si>
    <t>Emily Obi</t>
  </si>
  <si>
    <t>emily_obi@yahoo.com</t>
  </si>
  <si>
    <t>+254244273182</t>
  </si>
  <si>
    <t>12345</t>
  </si>
  <si>
    <t>184 Victoria Rd</t>
  </si>
  <si>
    <t>Z4VPL</t>
  </si>
  <si>
    <t>2025/03/05</t>
  </si>
  <si>
    <t>17.06.2025</t>
  </si>
  <si>
    <t>CUST-02174</t>
  </si>
  <si>
    <t>Akinola</t>
  </si>
  <si>
    <t>Nneka Akinola</t>
  </si>
  <si>
    <t>nneka_akinola@gmail.com</t>
  </si>
  <si>
    <t>+254217887844</t>
  </si>
  <si>
    <t>0505682860</t>
  </si>
  <si>
    <t>Eldoret</t>
  </si>
  <si>
    <t>97 Church St</t>
  </si>
  <si>
    <t>XUKLRL</t>
  </si>
  <si>
    <t>2025-12-08</t>
  </si>
  <si>
    <t>2025-12-11</t>
  </si>
  <si>
    <t>CUST-01881</t>
  </si>
  <si>
    <t>Emmanuel Traore</t>
  </si>
  <si>
    <t>emmanuel@@outlook.com</t>
  </si>
  <si>
    <t>+49-985-205660</t>
  </si>
  <si>
    <t>0999321974</t>
  </si>
  <si>
    <t>Berlin</t>
  </si>
  <si>
    <t>96 Bourdillon Rd</t>
  </si>
  <si>
    <t>L941F</t>
  </si>
  <si>
    <t>2025-07-27</t>
  </si>
  <si>
    <t>CUST-03871</t>
  </si>
  <si>
    <t>Emily Diallo</t>
  </si>
  <si>
    <t>mark.nwankwo@hotmail.com</t>
  </si>
  <si>
    <t>+44-979-809774</t>
  </si>
  <si>
    <t>+44 639 759 488</t>
  </si>
  <si>
    <t>154 Awolowo Rd</t>
  </si>
  <si>
    <t>MT16Q</t>
  </si>
  <si>
    <t>2024-10-26</t>
  </si>
  <si>
    <t>2025-09-29</t>
  </si>
  <si>
    <t>CUST-03069</t>
  </si>
  <si>
    <t>Garba</t>
  </si>
  <si>
    <t>Sarah Garba</t>
  </si>
  <si>
    <t>sarah_garba@outlook.com</t>
  </si>
  <si>
    <t>+31 882 983 448</t>
  </si>
  <si>
    <t>0751857677</t>
  </si>
  <si>
    <t>137 Victoria Rd</t>
  </si>
  <si>
    <t>6CS7U5</t>
  </si>
  <si>
    <t>2024-08-03</t>
  </si>
  <si>
    <t>2025-05-05</t>
  </si>
  <si>
    <t>CUST-00521</t>
  </si>
  <si>
    <t>Ogechi</t>
  </si>
  <si>
    <t>Okonkwo</t>
  </si>
  <si>
    <t>Ogechi Okonkwo</t>
  </si>
  <si>
    <t>ogechi.okonkwo@flutterwave.co</t>
  </si>
  <si>
    <t>+254 604 986 037</t>
  </si>
  <si>
    <t>+254186003203</t>
  </si>
  <si>
    <t>Head of Sales</t>
  </si>
  <si>
    <t>234 Awolowo Rd</t>
  </si>
  <si>
    <t>FTCAP</t>
  </si>
  <si>
    <t>13/05/2025</t>
  </si>
  <si>
    <t>CUST-01162</t>
  </si>
  <si>
    <t>Ibrahim</t>
  </si>
  <si>
    <t>Oladele</t>
  </si>
  <si>
    <t>Ibrahim Oladele</t>
  </si>
  <si>
    <t>ibrahimoladele@gmail.com</t>
  </si>
  <si>
    <t>0429002492</t>
  </si>
  <si>
    <t>+254 852 346 151</t>
  </si>
  <si>
    <t>211 Market St</t>
  </si>
  <si>
    <t>CFB03W</t>
  </si>
  <si>
    <t>CUST-00804</t>
  </si>
  <si>
    <t>Wanjiru</t>
  </si>
  <si>
    <t>Wanjiru Obi</t>
  </si>
  <si>
    <t>wanjiruobi@yahoo.com</t>
  </si>
  <si>
    <t>+353 188 817 860</t>
  </si>
  <si>
    <t>0159927943</t>
  </si>
  <si>
    <t>74 Park Lane</t>
  </si>
  <si>
    <t>PPHLL</t>
  </si>
  <si>
    <t>15.01.2026</t>
  </si>
  <si>
    <t>CUST-04818</t>
  </si>
  <si>
    <t>Matthew Lawal</t>
  </si>
  <si>
    <t>nnekajones@outlook.com</t>
  </si>
  <si>
    <t>+44-081-008868</t>
  </si>
  <si>
    <t>0606779096</t>
  </si>
  <si>
    <t>77 King St</t>
  </si>
  <si>
    <t>T24PH</t>
  </si>
  <si>
    <t>Nov 2, 2025</t>
  </si>
  <si>
    <t>CUST-01343</t>
  </si>
  <si>
    <t>Olivia</t>
  </si>
  <si>
    <t>Olivia Okorie</t>
  </si>
  <si>
    <t>olivia.okorie@yahoo.com</t>
  </si>
  <si>
    <t>+234-155-580087</t>
  </si>
  <si>
    <t>+234 757 513 183</t>
  </si>
  <si>
    <t>72 Long St</t>
  </si>
  <si>
    <t>368563</t>
  </si>
  <si>
    <t>2025-08-08</t>
  </si>
  <si>
    <t>2026-06-06</t>
  </si>
  <si>
    <t>CUST-00666</t>
  </si>
  <si>
    <t>Uche Adewale</t>
  </si>
  <si>
    <t>uche.adewale@carbon.io</t>
  </si>
  <si>
    <t>+27 094 065 658</t>
  </si>
  <si>
    <t>+27 344 538 565</t>
  </si>
  <si>
    <t>Gauteng</t>
  </si>
  <si>
    <t>34 Bourdillon Rd</t>
  </si>
  <si>
    <t>CACS5B</t>
  </si>
  <si>
    <t>2026-03-28</t>
  </si>
  <si>
    <t>30/06/2026</t>
  </si>
  <si>
    <t>CUST-01896</t>
  </si>
  <si>
    <t>Amina Onyeka</t>
  </si>
  <si>
    <t>amina_onyeka@hotmail.com</t>
  </si>
  <si>
    <t>+254-836-002984</t>
  </si>
  <si>
    <t>+254 582 814 617</t>
  </si>
  <si>
    <t>54 Market St</t>
  </si>
  <si>
    <t>JH7JR1</t>
  </si>
  <si>
    <t>2026-03-31</t>
  </si>
  <si>
    <t>CUST-02680</t>
  </si>
  <si>
    <t>Faith Hassan</t>
  </si>
  <si>
    <t>faithhassan@yahoo.com</t>
  </si>
  <si>
    <t>+234-392-926713</t>
  </si>
  <si>
    <t>+234-881-484423</t>
  </si>
  <si>
    <t>152 King St</t>
  </si>
  <si>
    <t>534252</t>
  </si>
  <si>
    <t>2026-03-16</t>
  </si>
  <si>
    <t>CUST-02401</t>
  </si>
  <si>
    <t>Otieno</t>
  </si>
  <si>
    <t>Chiamaka Otieno</t>
  </si>
  <si>
    <t>chiamakaotieno@hotmail.com</t>
  </si>
  <si>
    <t>+31-825-997854</t>
  </si>
  <si>
    <t>+31550415879</t>
  </si>
  <si>
    <t>11 Allen Ave</t>
  </si>
  <si>
    <t>MTSQJN</t>
  </si>
  <si>
    <t>2025-12-30</t>
  </si>
  <si>
    <t>2026-03-19</t>
  </si>
  <si>
    <t>CUST-01799</t>
  </si>
  <si>
    <t>chinwe_adeyemi@hotmail.com</t>
  </si>
  <si>
    <t>0574893670</t>
  </si>
  <si>
    <t>+234-197-500381</t>
  </si>
  <si>
    <t>139 Adeola Odeku St</t>
  </si>
  <si>
    <t>192602</t>
  </si>
  <si>
    <t>2025-12-02</t>
  </si>
  <si>
    <t>CUST-00911</t>
  </si>
  <si>
    <t>Yusuf</t>
  </si>
  <si>
    <t>Yusuf Diallo</t>
  </si>
  <si>
    <t>chizoba_wilson@yahoo.com</t>
  </si>
  <si>
    <t>+971 622 644 180</t>
  </si>
  <si>
    <t>+971-459-408593</t>
  </si>
  <si>
    <t>71 Sheikh Zayed Rd</t>
  </si>
  <si>
    <t>5XC42Z</t>
  </si>
  <si>
    <t>28.09.2024</t>
  </si>
  <si>
    <t>2025-06-12</t>
  </si>
  <si>
    <t>CUST-04364</t>
  </si>
  <si>
    <t>Noah Nwachukwu</t>
  </si>
  <si>
    <t>noah_nwachukwu@hotmail.com</t>
  </si>
  <si>
    <t>+1472925791</t>
  </si>
  <si>
    <t>0144633098</t>
  </si>
  <si>
    <t>Quebec</t>
  </si>
  <si>
    <t>168 Bourdillon Rd</t>
  </si>
  <si>
    <t>81L1BM</t>
  </si>
  <si>
    <t>2025-07-21</t>
  </si>
  <si>
    <t>2026-06-20</t>
  </si>
  <si>
    <t>CUST-00916</t>
  </si>
  <si>
    <t>Joshua Okorie</t>
  </si>
  <si>
    <t>joshua.okorie@gmail.com</t>
  </si>
  <si>
    <t>0135148550</t>
  </si>
  <si>
    <t>0026406260</t>
  </si>
  <si>
    <t>32 Bay St</t>
  </si>
  <si>
    <t>863LG2</t>
  </si>
  <si>
    <t>Jan 12, 2025</t>
  </si>
  <si>
    <t>CUST-04822</t>
  </si>
  <si>
    <t>Olivia Davies</t>
  </si>
  <si>
    <t>thomas.adewale@</t>
  </si>
  <si>
    <t>+234-458-291799</t>
  </si>
  <si>
    <t>+234-091-531863</t>
  </si>
  <si>
    <t>221 Allen Ave</t>
  </si>
  <si>
    <t>604714</t>
  </si>
  <si>
    <t>2024-11-27</t>
  </si>
  <si>
    <t>2025/11/30</t>
  </si>
  <si>
    <t>CUST-04402</t>
  </si>
  <si>
    <t>kayode.asante@outlook.com</t>
  </si>
  <si>
    <t>0000599006</t>
  </si>
  <si>
    <t>+234 847 862 420</t>
  </si>
  <si>
    <t>142 High St</t>
  </si>
  <si>
    <t>968329</t>
  </si>
  <si>
    <t>2026-05-31</t>
  </si>
  <si>
    <t>CUST-02463</t>
  </si>
  <si>
    <t>Uche Musa</t>
  </si>
  <si>
    <t>uche_musa@hotmail.com</t>
  </si>
  <si>
    <t>+44867197132</t>
  </si>
  <si>
    <t>0923267722</t>
  </si>
  <si>
    <t>41 King St</t>
  </si>
  <si>
    <t>A5X39</t>
  </si>
  <si>
    <t>2025-10-18</t>
  </si>
  <si>
    <t>CUST-01372</t>
  </si>
  <si>
    <t>Tariq Jones</t>
  </si>
  <si>
    <t>tariq.jones@outlook.com</t>
  </si>
  <si>
    <t>+44-111-892886</t>
  </si>
  <si>
    <t>+49 766 675 244</t>
  </si>
  <si>
    <t>Munich</t>
  </si>
  <si>
    <t>152 Main Rd</t>
  </si>
  <si>
    <t>1YEGJ</t>
  </si>
  <si>
    <t>25/04/2026</t>
  </si>
  <si>
    <t>Jun 30, 2026</t>
  </si>
  <si>
    <t>CUST-02823</t>
  </si>
  <si>
    <t>Samuel</t>
  </si>
  <si>
    <t>Samuel Brown</t>
  </si>
  <si>
    <t>samuel.brown@gridtech.africa</t>
  </si>
  <si>
    <t>+49-042-202158</t>
  </si>
  <si>
    <t>0365443592</t>
  </si>
  <si>
    <t>247 Bay St</t>
  </si>
  <si>
    <t>JQTG7</t>
  </si>
  <si>
    <t>27/03/2025</t>
  </si>
  <si>
    <t>2025/04/17</t>
  </si>
  <si>
    <t>CUST-02069</t>
  </si>
  <si>
    <t>Obinna</t>
  </si>
  <si>
    <t>Obinna Khan</t>
  </si>
  <si>
    <t>obinna_khan@gmail.com</t>
  </si>
  <si>
    <t>+254234021199</t>
  </si>
  <si>
    <t>+254-643-697794</t>
  </si>
  <si>
    <t>202 Awolowo Rd</t>
  </si>
  <si>
    <t>CPGM6R</t>
  </si>
  <si>
    <t>CUST-01922</t>
  </si>
  <si>
    <t>Grace</t>
  </si>
  <si>
    <t>Smith</t>
  </si>
  <si>
    <t>Grace Smith</t>
  </si>
  <si>
    <t>grace_smith@hotmail.com</t>
  </si>
  <si>
    <t>+1639540022</t>
  </si>
  <si>
    <t>+1 267 886 951</t>
  </si>
  <si>
    <t>183 High St</t>
  </si>
  <si>
    <t>NBQ9MD</t>
  </si>
  <si>
    <t>2026-04-08</t>
  </si>
  <si>
    <t>CUST-03699</t>
  </si>
  <si>
    <t>Funmi</t>
  </si>
  <si>
    <t>Funmi Musa</t>
  </si>
  <si>
    <t>funmimusa@gmail.com</t>
  </si>
  <si>
    <t>0923038922</t>
  </si>
  <si>
    <t>+971321387493</t>
  </si>
  <si>
    <t>220 Kenyatta Ave</t>
  </si>
  <si>
    <t>XHJ26</t>
  </si>
  <si>
    <t>2025/05/09</t>
  </si>
  <si>
    <t>2025/05/23</t>
  </si>
  <si>
    <t>CUST-03889</t>
  </si>
  <si>
    <t>Kelechi</t>
  </si>
  <si>
    <t>Kelechi Obi</t>
  </si>
  <si>
    <t>kelechiobi@outlook.com</t>
  </si>
  <si>
    <t>+27-652-479045</t>
  </si>
  <si>
    <t>+27-257-740794</t>
  </si>
  <si>
    <t>41 Marina Rd</t>
  </si>
  <si>
    <t>7HDN75</t>
  </si>
  <si>
    <t>19.07.2024</t>
  </si>
  <si>
    <t>2025-06-15</t>
  </si>
  <si>
    <t>CUST-01471</t>
  </si>
  <si>
    <t>Kamau Okafor</t>
  </si>
  <si>
    <t>kamau.okafor@outlook.com</t>
  </si>
  <si>
    <t>+49 320 086 586</t>
  </si>
  <si>
    <t>+49-334-878193</t>
  </si>
  <si>
    <t>Hesse</t>
  </si>
  <si>
    <t>Frankfurt</t>
  </si>
  <si>
    <t>73 Allen Ave</t>
  </si>
  <si>
    <t>W7QLWF</t>
  </si>
  <si>
    <t>2024-11-03</t>
  </si>
  <si>
    <t>2024-11-08</t>
  </si>
  <si>
    <t>CUST-04743</t>
  </si>
  <si>
    <t>Aliyu Ugwu</t>
  </si>
  <si>
    <t>aliyuugwu@yahoo.com</t>
  </si>
  <si>
    <t>+234-614-141748</t>
  </si>
  <si>
    <t>+234337408506</t>
  </si>
  <si>
    <t>30 Queen St</t>
  </si>
  <si>
    <t>435716</t>
  </si>
  <si>
    <t>2025-12-21</t>
  </si>
  <si>
    <t>CUST-01935</t>
  </si>
  <si>
    <t>kamau.okafor@apexsoft.co</t>
  </si>
  <si>
    <t>see email</t>
  </si>
  <si>
    <t>0326862513</t>
  </si>
  <si>
    <t>154 Adeola Odeku St</t>
  </si>
  <si>
    <t>ZYA8U9</t>
  </si>
  <si>
    <t>2024-10-28</t>
  </si>
  <si>
    <t>2025-09-23</t>
  </si>
  <si>
    <t>CUST-04381</t>
  </si>
  <si>
    <t>Emeka Dlamini</t>
  </si>
  <si>
    <t>emekadlamini@outlook.com</t>
  </si>
  <si>
    <t>0053491191</t>
  </si>
  <si>
    <t>+234021507507</t>
  </si>
  <si>
    <t>9 Moi Ave</t>
  </si>
  <si>
    <t>160538</t>
  </si>
  <si>
    <t>06-Dec-25</t>
  </si>
  <si>
    <t>2025-12-14</t>
  </si>
  <si>
    <t>CUST-00272</t>
  </si>
  <si>
    <t>Kunle</t>
  </si>
  <si>
    <t>Kunle Patel</t>
  </si>
  <si>
    <t>kunle.patel@vaultlogicgmbh.io</t>
  </si>
  <si>
    <t>+27-879-508304</t>
  </si>
  <si>
    <t>0058093511</t>
  </si>
  <si>
    <t>147 Marina Rd</t>
  </si>
  <si>
    <t>E3UKBW</t>
  </si>
  <si>
    <t>02/23/2025</t>
  </si>
  <si>
    <t>2025-04-23</t>
  </si>
  <si>
    <t>CUST-02245</t>
  </si>
  <si>
    <t>Fatima</t>
  </si>
  <si>
    <t>Fatima Patel</t>
  </si>
  <si>
    <t>fatima_patel@gmail.com</t>
  </si>
  <si>
    <t>+44774558489</t>
  </si>
  <si>
    <t>167 Long St</t>
  </si>
  <si>
    <t>UMMEEU</t>
  </si>
  <si>
    <t>2025-06-07</t>
  </si>
  <si>
    <t>CUST-01808</t>
  </si>
  <si>
    <t>Njeri Nwosu</t>
  </si>
  <si>
    <t>njerinwosu@gmail.com</t>
  </si>
  <si>
    <t>+1-391-916545</t>
  </si>
  <si>
    <t>+1-806-209527</t>
  </si>
  <si>
    <t>16 Victoria Rd</t>
  </si>
  <si>
    <t>NQBKD</t>
  </si>
  <si>
    <t>2026-04-12</t>
  </si>
  <si>
    <t>CUST-03989</t>
  </si>
  <si>
    <t>Simi</t>
  </si>
  <si>
    <t>Simi Hassan</t>
  </si>
  <si>
    <t>simi.hassan@outlook.com</t>
  </si>
  <si>
    <t>+971 382 775 425</t>
  </si>
  <si>
    <t>+971 803 818 985</t>
  </si>
  <si>
    <t>240 Victoria Rd</t>
  </si>
  <si>
    <t>YEBHSW</t>
  </si>
  <si>
    <t>2026-02-21</t>
  </si>
  <si>
    <t>CUST-02408</t>
  </si>
  <si>
    <t>Maryam</t>
  </si>
  <si>
    <t>Maryam Khan</t>
  </si>
  <si>
    <t>maryam_khan@flourmillsofni.co</t>
  </si>
  <si>
    <t>+49-818-020540</t>
  </si>
  <si>
    <t>15 Marina Rd</t>
  </si>
  <si>
    <t>R8BUBB</t>
  </si>
  <si>
    <t>2025-11-14</t>
  </si>
  <si>
    <t>30.06.2026</t>
  </si>
  <si>
    <t>CUST-01477</t>
  </si>
  <si>
    <t>aliyu_botha@hotmail.com</t>
  </si>
  <si>
    <t>+44 127 913 253</t>
  </si>
  <si>
    <t>0258884041</t>
  </si>
  <si>
    <t>33 Kenyatta Ave</t>
  </si>
  <si>
    <t>WVTV8</t>
  </si>
  <si>
    <t>26-Jun-25</t>
  </si>
  <si>
    <t>2025-10-24</t>
  </si>
  <si>
    <t>CUST-03345</t>
  </si>
  <si>
    <t>Amina</t>
  </si>
  <si>
    <t>Amina Balogun</t>
  </si>
  <si>
    <t>aminabalogun@fluxailtd.io</t>
  </si>
  <si>
    <t>+49968390147</t>
  </si>
  <si>
    <t>+49 688 390 320</t>
  </si>
  <si>
    <t>53 Victoria Rd</t>
  </si>
  <si>
    <t>8JS114</t>
  </si>
  <si>
    <t>2025-07-29</t>
  </si>
  <si>
    <t>2026-06-22</t>
  </si>
  <si>
    <t>CUST-04007</t>
  </si>
  <si>
    <t>Nomvula</t>
  </si>
  <si>
    <t>Nomvula Murphy</t>
  </si>
  <si>
    <t>nomvulamurphy@yahoo.com</t>
  </si>
  <si>
    <t>+44-455-056784</t>
  </si>
  <si>
    <t>+44 913 625 773</t>
  </si>
  <si>
    <t>52 Kenyatta Ave</t>
  </si>
  <si>
    <t>3M8H8</t>
  </si>
  <si>
    <t>2025-10-20</t>
  </si>
  <si>
    <t>CUST-03523</t>
  </si>
  <si>
    <t>James</t>
  </si>
  <si>
    <t>James Akinola</t>
  </si>
  <si>
    <t>james@@outlook.com</t>
  </si>
  <si>
    <t>+49470072391</t>
  </si>
  <si>
    <t>0949492673</t>
  </si>
  <si>
    <t>151 Station Rd</t>
  </si>
  <si>
    <t>GE3HJX</t>
  </si>
  <si>
    <t>2024-08-29</t>
  </si>
  <si>
    <t>2025-04-22</t>
  </si>
  <si>
    <t>CUST-02684</t>
  </si>
  <si>
    <t>Mercy Diallo</t>
  </si>
  <si>
    <t>mercy.diallo@hotmail.com</t>
  </si>
  <si>
    <t>0266269072</t>
  </si>
  <si>
    <t>+234-310-681544</t>
  </si>
  <si>
    <t>169 Moi Ave</t>
  </si>
  <si>
    <t>784466</t>
  </si>
  <si>
    <t>2025-03-06</t>
  </si>
  <si>
    <t>CUST-01489</t>
  </si>
  <si>
    <t>Laura Obi</t>
  </si>
  <si>
    <t>laura obi@gmail.com</t>
  </si>
  <si>
    <t>+234 884 386 844</t>
  </si>
  <si>
    <t>+234-806-841457</t>
  </si>
  <si>
    <t>88 Bourdillon Rd</t>
  </si>
  <si>
    <t>851916</t>
  </si>
  <si>
    <t>04/08/2025</t>
  </si>
  <si>
    <t>12-Jan-26</t>
  </si>
  <si>
    <t>CUST-02290</t>
  </si>
  <si>
    <t>Thomas</t>
  </si>
  <si>
    <t>Thomas Khan</t>
  </si>
  <si>
    <t>Cowrywise</t>
  </si>
  <si>
    <t>andrew_okonkwo@yahoo.com</t>
  </si>
  <si>
    <t>+44-328-006556</t>
  </si>
  <si>
    <t>0245819723</t>
  </si>
  <si>
    <t>33 High St</t>
  </si>
  <si>
    <t>G14RR1</t>
  </si>
  <si>
    <t>2024-12-15</t>
  </si>
  <si>
    <t>CUST-05045</t>
  </si>
  <si>
    <t>Mwangi</t>
  </si>
  <si>
    <t>Kemi Mwangi</t>
  </si>
  <si>
    <t>kemimwangi@zencapitalinc.co</t>
  </si>
  <si>
    <t>+971 465 342 542</t>
  </si>
  <si>
    <t>0880326029</t>
  </si>
  <si>
    <t>83 Church St</t>
  </si>
  <si>
    <t>4NPYLC</t>
  </si>
  <si>
    <t>17/07/2025</t>
  </si>
  <si>
    <t>06/30/2026</t>
  </si>
  <si>
    <t>CUST-04513</t>
  </si>
  <si>
    <t>tosinogundimu@outlook.com</t>
  </si>
  <si>
    <t>+31 211 463 129</t>
  </si>
  <si>
    <t>+31-231-452997</t>
  </si>
  <si>
    <t>223 Bay St</t>
  </si>
  <si>
    <t>1S4SS</t>
  </si>
  <si>
    <t>Jan 27, 2026</t>
  </si>
  <si>
    <t>CUST-04974</t>
  </si>
  <si>
    <t>Anke Nwosu</t>
  </si>
  <si>
    <t>anke_nwosu@yahoo.com</t>
  </si>
  <si>
    <t>+27-731-738685</t>
  </si>
  <si>
    <t>+27 905 435 986</t>
  </si>
  <si>
    <t>21 Victoria Rd</t>
  </si>
  <si>
    <t>63S0K</t>
  </si>
  <si>
    <t>23-Jul-24</t>
  </si>
  <si>
    <t>2024/07/26</t>
  </si>
  <si>
    <t>CUST-00755</t>
  </si>
  <si>
    <t>Kamau Nwachukwu</t>
  </si>
  <si>
    <t>kamaunwachukwu@outlook.com</t>
  </si>
  <si>
    <t>+234 847 460 429</t>
  </si>
  <si>
    <t>13 Long St</t>
  </si>
  <si>
    <t>460854</t>
  </si>
  <si>
    <t>14-Apr-25</t>
  </si>
  <si>
    <t>CUST-00775</t>
  </si>
  <si>
    <t>+971099165081</t>
  </si>
  <si>
    <t>CUST-00473</t>
  </si>
  <si>
    <t>Matthew Okorie</t>
  </si>
  <si>
    <t>matthewokorie@outlook.com</t>
  </si>
  <si>
    <t>+234-654-663454</t>
  </si>
  <si>
    <t>+234 344 149 169</t>
  </si>
  <si>
    <t>67 Long St</t>
  </si>
  <si>
    <t>706412</t>
  </si>
  <si>
    <t>2026-01-24</t>
  </si>
  <si>
    <t>CUST-03444</t>
  </si>
  <si>
    <t>Ahmed Okafor</t>
  </si>
  <si>
    <t>ahmed.okafor@apexnetworks.ng</t>
  </si>
  <si>
    <t>+44157368507</t>
  </si>
  <si>
    <t>+234-353-394444</t>
  </si>
  <si>
    <t>121 Herbert Macaulay Way</t>
  </si>
  <si>
    <t>607504</t>
  </si>
  <si>
    <t>CUST-00837</t>
  </si>
  <si>
    <t>Abubakar</t>
  </si>
  <si>
    <t>Kemi Abubakar</t>
  </si>
  <si>
    <t>kemi_abubakar@carbon.ng</t>
  </si>
  <si>
    <t>0856227192</t>
  </si>
  <si>
    <t>+49026118680</t>
  </si>
  <si>
    <t>1 Park Lane</t>
  </si>
  <si>
    <t>TAE5D</t>
  </si>
  <si>
    <t>08/05/2025</t>
  </si>
  <si>
    <t>2025-11-06</t>
  </si>
  <si>
    <t>CUST-04386</t>
  </si>
  <si>
    <t>Fatuma</t>
  </si>
  <si>
    <t>Oladipo</t>
  </si>
  <si>
    <t>Fatuma Oladipo</t>
  </si>
  <si>
    <t>fatuma.oladipo@gmail.com</t>
  </si>
  <si>
    <t>+234 787 692 942</t>
  </si>
  <si>
    <t>+49-705-320343</t>
  </si>
  <si>
    <t>227 Adeola Odeku St</t>
  </si>
  <si>
    <t>VEXTM</t>
  </si>
  <si>
    <t>2024-07-27</t>
  </si>
  <si>
    <t>02-Apr-25</t>
  </si>
  <si>
    <t>CUST-00463</t>
  </si>
  <si>
    <t>Laura Balogun</t>
  </si>
  <si>
    <t>laurabalogun@hotmail.com</t>
  </si>
  <si>
    <t>+31332614543</t>
  </si>
  <si>
    <t>+31796373100</t>
  </si>
  <si>
    <t>37 Kenyatta Ave</t>
  </si>
  <si>
    <t>Z4FTW</t>
  </si>
  <si>
    <t>May 14, 2026</t>
  </si>
  <si>
    <t>CUST-03222</t>
  </si>
  <si>
    <t>Kelechi Nwachukwu</t>
  </si>
  <si>
    <t>kelechinwachukwu@hotmail.com</t>
  </si>
  <si>
    <t>+234253266549</t>
  </si>
  <si>
    <t>+234-484-448353</t>
  </si>
  <si>
    <t>178 King St</t>
  </si>
  <si>
    <t>234917</t>
  </si>
  <si>
    <t>2026-02-03</t>
  </si>
  <si>
    <t>CUST-03401</t>
  </si>
  <si>
    <t>Kamau Khan</t>
  </si>
  <si>
    <t>kamau.khan@gmail.com</t>
  </si>
  <si>
    <t>+44 449 734 161</t>
  </si>
  <si>
    <t>+44827871873</t>
  </si>
  <si>
    <t>59 Park Lane</t>
  </si>
  <si>
    <t>8J326K</t>
  </si>
  <si>
    <t>2025-09-19</t>
  </si>
  <si>
    <t>CUST-03904</t>
  </si>
  <si>
    <t>Sarah Aliyu</t>
  </si>
  <si>
    <t>sarah.aliyu@outlook.com</t>
  </si>
  <si>
    <t>+31807000146</t>
  </si>
  <si>
    <t>+31-185-195926</t>
  </si>
  <si>
    <t>117 Bourdillon Rd</t>
  </si>
  <si>
    <t>P6FCC</t>
  </si>
  <si>
    <t>CUST-01977</t>
  </si>
  <si>
    <t>Bello</t>
  </si>
  <si>
    <t>chidinma.bello@gmail.com</t>
  </si>
  <si>
    <t>+234-591-693182</t>
  </si>
  <si>
    <t>0464956656</t>
  </si>
  <si>
    <t>166 Moi Ave</t>
  </si>
  <si>
    <t>393291</t>
  </si>
  <si>
    <t>2024-08-23</t>
  </si>
  <si>
    <t>Mar 28, 2025</t>
  </si>
  <si>
    <t>CUST-02218</t>
  </si>
  <si>
    <t>Ikechukwu</t>
  </si>
  <si>
    <t>Ikechukwu Otieno</t>
  </si>
  <si>
    <t>ikechukwuotieno@primeaiinc.africa</t>
  </si>
  <si>
    <t>+44 331 523 525</t>
  </si>
  <si>
    <t>+44 220 812 749</t>
  </si>
  <si>
    <t>2 Kenyatta Ave</t>
  </si>
  <si>
    <t>J8TDG</t>
  </si>
  <si>
    <t>2025-05-24</t>
  </si>
  <si>
    <t>2026-05-04</t>
  </si>
  <si>
    <t>CUST-01535</t>
  </si>
  <si>
    <t>Amaka Traore</t>
  </si>
  <si>
    <t>amaka.traore@apexlogic.ng</t>
  </si>
  <si>
    <t>+254-450-116012</t>
  </si>
  <si>
    <t>+254181160762</t>
  </si>
  <si>
    <t>234 High St</t>
  </si>
  <si>
    <t>MF0T6M</t>
  </si>
  <si>
    <t>2025-08-21</t>
  </si>
  <si>
    <t>CUST-01584</t>
  </si>
  <si>
    <t>Obinna Botha</t>
  </si>
  <si>
    <t>obinnabothacompany.com</t>
  </si>
  <si>
    <t>+234570419364</t>
  </si>
  <si>
    <t>+234 641 511 822</t>
  </si>
  <si>
    <t>43 Park Lane</t>
  </si>
  <si>
    <t>490809</t>
  </si>
  <si>
    <t>2024-10-11</t>
  </si>
  <si>
    <t>12-Oct-24</t>
  </si>
  <si>
    <t>CUST-04389</t>
  </si>
  <si>
    <t>Chizoba Kamau</t>
  </si>
  <si>
    <t>chizoba_kamau@yahoo.com</t>
  </si>
  <si>
    <t>+353-755-530082</t>
  </si>
  <si>
    <t>0297182595</t>
  </si>
  <si>
    <t>Connacht</t>
  </si>
  <si>
    <t>224 Kenyatta Ave</t>
  </si>
  <si>
    <t>99PC5</t>
  </si>
  <si>
    <t>10/05/2025</t>
  </si>
  <si>
    <t>2026-03-01</t>
  </si>
  <si>
    <t>CUST-02357</t>
  </si>
  <si>
    <t>Tosin Okorie</t>
  </si>
  <si>
    <t>tosinokorie@gmail.com</t>
  </si>
  <si>
    <t>+44-381-449328</t>
  </si>
  <si>
    <t>0579180533</t>
  </si>
  <si>
    <t>248 High St</t>
  </si>
  <si>
    <t>MZPX3</t>
  </si>
  <si>
    <t>17/04/2026</t>
  </si>
  <si>
    <t>CUST-04064</t>
  </si>
  <si>
    <t>Abdullahi</t>
  </si>
  <si>
    <t>Mohammed</t>
  </si>
  <si>
    <t>Abdullahi Mohammed</t>
  </si>
  <si>
    <t>abdullahi_mohammed@yahoo.com</t>
  </si>
  <si>
    <t>+234 130 645 654</t>
  </si>
  <si>
    <t>+234441731561</t>
  </si>
  <si>
    <t>205 Herbert Macaulay Way</t>
  </si>
  <si>
    <t>245939</t>
  </si>
  <si>
    <t>2026-04-19</t>
  </si>
  <si>
    <t>CUST-02313</t>
  </si>
  <si>
    <t>Chizoba Ugwu</t>
  </si>
  <si>
    <t>chizobaugwu@outlook.com</t>
  </si>
  <si>
    <t>+31 025 751 081</t>
  </si>
  <si>
    <t>0901540562</t>
  </si>
  <si>
    <t>126 Queen St</t>
  </si>
  <si>
    <t>YU42A</t>
  </si>
  <si>
    <t>2024-08-09</t>
  </si>
  <si>
    <t>2024-11-15</t>
  </si>
  <si>
    <t>CUST-02239</t>
  </si>
  <si>
    <t>Dele Naidoo</t>
  </si>
  <si>
    <t>delenaidoo@gmail.com</t>
  </si>
  <si>
    <t>+49-170-262458</t>
  </si>
  <si>
    <t>+49 224 316 720</t>
  </si>
  <si>
    <t>169 Bourdillon Rd</t>
  </si>
  <si>
    <t>B92LM</t>
  </si>
  <si>
    <t>2025-12-13</t>
  </si>
  <si>
    <t>2026/06/30</t>
  </si>
  <si>
    <t>CUST-01614</t>
  </si>
  <si>
    <t>Abdullahi Oladele</t>
  </si>
  <si>
    <t>abdullahioladele@yahoo.com</t>
  </si>
  <si>
    <t>+234185691178</t>
  </si>
  <si>
    <t>+234887581589</t>
  </si>
  <si>
    <t>120 Market St</t>
  </si>
  <si>
    <t>380309</t>
  </si>
  <si>
    <t>2024-10-03</t>
  </si>
  <si>
    <t>25-Nov-24</t>
  </si>
  <si>
    <t>CUST-01013</t>
  </si>
  <si>
    <t>emilyobi@yahoo.com</t>
  </si>
  <si>
    <t>+44473811337</t>
  </si>
  <si>
    <t>+44494624554</t>
  </si>
  <si>
    <t>234 Sheikh Zayed Rd</t>
  </si>
  <si>
    <t>W89JPS</t>
  </si>
  <si>
    <t>03-Jul-24</t>
  </si>
  <si>
    <t>2024-10-13</t>
  </si>
  <si>
    <t>CUST-01236</t>
  </si>
  <si>
    <t>Kayode Eze</t>
  </si>
  <si>
    <t>kayodeeze@hotmail.com</t>
  </si>
  <si>
    <t>0152831197</t>
  </si>
  <si>
    <t>+234895166501</t>
  </si>
  <si>
    <t>193 Moi Ave</t>
  </si>
  <si>
    <t>589445</t>
  </si>
  <si>
    <t>2025-07-28</t>
  </si>
  <si>
    <t>2026-05-17</t>
  </si>
  <si>
    <t>CUST-02817</t>
  </si>
  <si>
    <t>Nnamdi Taylor</t>
  </si>
  <si>
    <t>nnamditaylor@gmail.com</t>
  </si>
  <si>
    <t>0217149584</t>
  </si>
  <si>
    <t>0766704264</t>
  </si>
  <si>
    <t>102 Long St</t>
  </si>
  <si>
    <t>CLG1U</t>
  </si>
  <si>
    <t>08-Feb-25</t>
  </si>
  <si>
    <t>CUST-00931</t>
  </si>
  <si>
    <t>Joy</t>
  </si>
  <si>
    <t>Joy Naidoo</t>
  </si>
  <si>
    <t>joy_naidoo@hotmail.com</t>
  </si>
  <si>
    <t>+234-718-321305</t>
  </si>
  <si>
    <t>+234284251119</t>
  </si>
  <si>
    <t>4 Park Lane</t>
  </si>
  <si>
    <t>408079</t>
  </si>
  <si>
    <t>2025-12-25</t>
  </si>
  <si>
    <t>CUST-02695</t>
  </si>
  <si>
    <t>Bello Traore</t>
  </si>
  <si>
    <t>bello_traore@pulsefinancelt.ng</t>
  </si>
  <si>
    <t>+27327145839</t>
  </si>
  <si>
    <t>0873251454</t>
  </si>
  <si>
    <t>201 Bourdillon Rd</t>
  </si>
  <si>
    <t>BQ6E9V</t>
  </si>
  <si>
    <t>13/05/2026</t>
  </si>
  <si>
    <t>CUST-02222</t>
  </si>
  <si>
    <t>Tosin Makinde</t>
  </si>
  <si>
    <t>tosin_makinde@yahoo.com</t>
  </si>
  <si>
    <t>+234006964690</t>
  </si>
  <si>
    <t>+234644237014</t>
  </si>
  <si>
    <t>90 Kenyatta Ave</t>
  </si>
  <si>
    <t>562368</t>
  </si>
  <si>
    <t>2025-11-28</t>
  </si>
  <si>
    <t>CUST-01176</t>
  </si>
  <si>
    <t>Femi</t>
  </si>
  <si>
    <t>Femi Ogundimu</t>
  </si>
  <si>
    <t>femiogundimu@hotmail.com</t>
  </si>
  <si>
    <t>+49929179196</t>
  </si>
  <si>
    <t>+49 913 641 765</t>
  </si>
  <si>
    <t>53 Allen Ave</t>
  </si>
  <si>
    <t>BE29A</t>
  </si>
  <si>
    <t>2026-02-08</t>
  </si>
  <si>
    <t>CUST-00204</t>
  </si>
  <si>
    <t>Anke Abubakar</t>
  </si>
  <si>
    <t>anke_abubakar@yahoo.com</t>
  </si>
  <si>
    <t>+971-805-292407</t>
  </si>
  <si>
    <t>+971536668459</t>
  </si>
  <si>
    <t>244 Queen St</t>
  </si>
  <si>
    <t>0P1E0N</t>
  </si>
  <si>
    <t>2025-08-31</t>
  </si>
  <si>
    <t>2025-12-17</t>
  </si>
  <si>
    <t>CUST-02051</t>
  </si>
  <si>
    <t>Njeri Afolabi</t>
  </si>
  <si>
    <t>njeri_afolabi@gmail.com</t>
  </si>
  <si>
    <t>+234-956-924013</t>
  </si>
  <si>
    <t>+234-986-468480</t>
  </si>
  <si>
    <t>43 Bay St</t>
  </si>
  <si>
    <t>639091</t>
  </si>
  <si>
    <t>18-May-25</t>
  </si>
  <si>
    <t>15-Sep-25</t>
  </si>
  <si>
    <t>CUST-00223</t>
  </si>
  <si>
    <t>Yetunde Murphy</t>
  </si>
  <si>
    <t>yetundemurphy@gmail.com</t>
  </si>
  <si>
    <t>+44 103 032 432</t>
  </si>
  <si>
    <t>+44-954-296184</t>
  </si>
  <si>
    <t>66 Bourdillon Rd</t>
  </si>
  <si>
    <t>PETNZ</t>
  </si>
  <si>
    <t>CUST-01972</t>
  </si>
  <si>
    <t>Lola</t>
  </si>
  <si>
    <t>Lola Adebayo</t>
  </si>
  <si>
    <t>lola_adebayo@hotmail.com</t>
  </si>
  <si>
    <t>0091572750</t>
  </si>
  <si>
    <t>+49362298225</t>
  </si>
  <si>
    <t>49 Herbert Macaulay Way</t>
  </si>
  <si>
    <t>NWT9S</t>
  </si>
  <si>
    <t>CUST-03082</t>
  </si>
  <si>
    <t>Hauwa</t>
  </si>
  <si>
    <t>Hauwa Hassan</t>
  </si>
  <si>
    <t>hauwa_hassan@gmail.com</t>
  </si>
  <si>
    <t>+49416273114</t>
  </si>
  <si>
    <t>0340185529</t>
  </si>
  <si>
    <t>173 Awolowo Rd</t>
  </si>
  <si>
    <t>Y9R40P</t>
  </si>
  <si>
    <t>2024-07-10</t>
  </si>
  <si>
    <t>2024-08-24</t>
  </si>
  <si>
    <t>CUST-02319</t>
  </si>
  <si>
    <t>Chioma</t>
  </si>
  <si>
    <t>Chioma Botha</t>
  </si>
  <si>
    <t>chiomabotha@primelogic.africa</t>
  </si>
  <si>
    <t>+49-713-738849</t>
  </si>
  <si>
    <t>+49 834 358 497</t>
  </si>
  <si>
    <t>80 Marina Rd</t>
  </si>
  <si>
    <t>URK0E</t>
  </si>
  <si>
    <t>09/17/2025</t>
  </si>
  <si>
    <t>CUST-00248</t>
  </si>
  <si>
    <t>Kelechi Otieno</t>
  </si>
  <si>
    <t>kelechi.otieno@outlook.com</t>
  </si>
  <si>
    <t>0685487099</t>
  </si>
  <si>
    <t>+971-960-275233</t>
  </si>
  <si>
    <t>207 Allen Ave</t>
  </si>
  <si>
    <t>DTFKBG</t>
  </si>
  <si>
    <t>17-Jan-26</t>
  </si>
  <si>
    <t>2026-04-09</t>
  </si>
  <si>
    <t>CUST-01295</t>
  </si>
  <si>
    <t>Tosin Ogundimu</t>
  </si>
  <si>
    <t>tosin.ogundimu@company.com.</t>
  </si>
  <si>
    <t>0956383676</t>
  </si>
  <si>
    <t>+254570310122</t>
  </si>
  <si>
    <t>127 Marina Rd</t>
  </si>
  <si>
    <t>SMEVU</t>
  </si>
  <si>
    <t>2025-12-09</t>
  </si>
  <si>
    <t>CUST-04339</t>
  </si>
  <si>
    <t>Ogechi Murphy</t>
  </si>
  <si>
    <t>ogechi_murphy@outlook.com</t>
  </si>
  <si>
    <t>0822597729</t>
  </si>
  <si>
    <t>+1742842771</t>
  </si>
  <si>
    <t>British Columbia</t>
  </si>
  <si>
    <t>120 Sheikh Zayed Rd</t>
  </si>
  <si>
    <t>9X5UY</t>
  </si>
  <si>
    <t>2025-12-16</t>
  </si>
  <si>
    <t>06/04/2026</t>
  </si>
  <si>
    <t>CUST-02246</t>
  </si>
  <si>
    <t>Ahmed Diallo</t>
  </si>
  <si>
    <t>ahmed.diallo@wave.ng</t>
  </si>
  <si>
    <t>+1 169 500 540</t>
  </si>
  <si>
    <t>+234183038628</t>
  </si>
  <si>
    <t>60 High St</t>
  </si>
  <si>
    <t>670807</t>
  </si>
  <si>
    <t>30-Jun-26</t>
  </si>
  <si>
    <t>CUST-03298</t>
  </si>
  <si>
    <t>Femke Makinde</t>
  </si>
  <si>
    <t>femkemakinde@gmail.com</t>
  </si>
  <si>
    <t>+234929212533</t>
  </si>
  <si>
    <t>+234-179-654560</t>
  </si>
  <si>
    <t>59 Church St</t>
  </si>
  <si>
    <t>359023</t>
  </si>
  <si>
    <t>03/29/2026</t>
  </si>
  <si>
    <t>CUST-00806</t>
  </si>
  <si>
    <t>David Dlamini</t>
  </si>
  <si>
    <t>daviddlamini@outlook.com</t>
  </si>
  <si>
    <t>+44 393 304 596</t>
  </si>
  <si>
    <t>53 Queen St</t>
  </si>
  <si>
    <t>FH9V3Y</t>
  </si>
  <si>
    <t>2024-11-13</t>
  </si>
  <si>
    <t>2025-06-20</t>
  </si>
  <si>
    <t>CUST-03012</t>
  </si>
  <si>
    <t>Ifeanyi Mwangi</t>
  </si>
  <si>
    <t>ifeanyi.mwangi@mpesasolutions.ng</t>
  </si>
  <si>
    <t>+971-520-292265</t>
  </si>
  <si>
    <t>0811669218</t>
  </si>
  <si>
    <t>139 Moi Ave</t>
  </si>
  <si>
    <t>6HZRYZ</t>
  </si>
  <si>
    <t>26.01.2025</t>
  </si>
  <si>
    <t>2026-02-12</t>
  </si>
  <si>
    <t>CUST-01957</t>
  </si>
  <si>
    <t>Tosin Wilson</t>
  </si>
  <si>
    <t>tosin.wilson@outlook.com</t>
  </si>
  <si>
    <t>+234 023 013 011</t>
  </si>
  <si>
    <t>+234-263-398868</t>
  </si>
  <si>
    <t>124 King St</t>
  </si>
  <si>
    <t>389231</t>
  </si>
  <si>
    <t>2025-05-09</t>
  </si>
  <si>
    <t>2025-08-30</t>
  </si>
  <si>
    <t>CUST-01699</t>
  </si>
  <si>
    <t>Simi Nwankwo</t>
  </si>
  <si>
    <t>siminwankwo@yahoo.com</t>
  </si>
  <si>
    <t>+1449958539</t>
  </si>
  <si>
    <t>+1113083212</t>
  </si>
  <si>
    <t>Vancouver</t>
  </si>
  <si>
    <t>108 Moi Ave</t>
  </si>
  <si>
    <t>F5PGBK</t>
  </si>
  <si>
    <t>2025-03-31</t>
  </si>
  <si>
    <t>28/11/2025</t>
  </si>
  <si>
    <t>CUST-05060</t>
  </si>
  <si>
    <t>Kunle Anyanwu</t>
  </si>
  <si>
    <t>0634058290</t>
  </si>
  <si>
    <t>+44-046-832273</t>
  </si>
  <si>
    <t>VCHD1</t>
  </si>
  <si>
    <t>2025-10-19</t>
  </si>
  <si>
    <t>CUST-01528</t>
  </si>
  <si>
    <t>emmanuel_vandermerwe@hotmail.com</t>
  </si>
  <si>
    <t>+234815749167</t>
  </si>
  <si>
    <t>0656709866</t>
  </si>
  <si>
    <t>141 High St</t>
  </si>
  <si>
    <t>124244</t>
  </si>
  <si>
    <t>23.11.2025</t>
  </si>
  <si>
    <t>05/12/2025</t>
  </si>
  <si>
    <t>CUST-01112</t>
  </si>
  <si>
    <t>Orji</t>
  </si>
  <si>
    <t>Fatuma Orji</t>
  </si>
  <si>
    <t>fatuma_orji@outlook.com</t>
  </si>
  <si>
    <t>+971-578-339399</t>
  </si>
  <si>
    <t>+971-310-951888</t>
  </si>
  <si>
    <t>202 Market St</t>
  </si>
  <si>
    <t>X6M8R</t>
  </si>
  <si>
    <t>13/03/2026</t>
  </si>
  <si>
    <t>CUST-00102</t>
  </si>
  <si>
    <t>Anke Traore</t>
  </si>
  <si>
    <t>anke_traore@hotmail.com</t>
  </si>
  <si>
    <t>+234-552-314913</t>
  </si>
  <si>
    <t>+234-775-949299</t>
  </si>
  <si>
    <t>202 Sheikh Zayed Rd</t>
  </si>
  <si>
    <t>846795</t>
  </si>
  <si>
    <t>2024-10-08</t>
  </si>
  <si>
    <t>2025-01-18</t>
  </si>
  <si>
    <t>CUST-02344</t>
  </si>
  <si>
    <t>amaka.traore@gmail.com</t>
  </si>
  <si>
    <t>+353-732-351423</t>
  </si>
  <si>
    <t>+353 443 240 863</t>
  </si>
  <si>
    <t>40 Allen Ave</t>
  </si>
  <si>
    <t>6A82Z</t>
  </si>
  <si>
    <t>06/01/2025</t>
  </si>
  <si>
    <t>2025-11-16</t>
  </si>
  <si>
    <t>CUST-00535</t>
  </si>
  <si>
    <t>tope_nwankwo@gmail.com</t>
  </si>
  <si>
    <t>+31 988 843 933</t>
  </si>
  <si>
    <t>+31243629620</t>
  </si>
  <si>
    <t>166 Sheikh Zayed Rd</t>
  </si>
  <si>
    <t>JTTFL</t>
  </si>
  <si>
    <t>May 30, 2026</t>
  </si>
  <si>
    <t>2026-06-17</t>
  </si>
  <si>
    <t>CUST-02927</t>
  </si>
  <si>
    <t>Kayode Al-Farsi</t>
  </si>
  <si>
    <t>kayode.al-farsi@yahoo.com</t>
  </si>
  <si>
    <t>0969140843</t>
  </si>
  <si>
    <t>+353455073298</t>
  </si>
  <si>
    <t>Dublin</t>
  </si>
  <si>
    <t>118 King St</t>
  </si>
  <si>
    <t>J5VQ8</t>
  </si>
  <si>
    <t>2026-01-28</t>
  </si>
  <si>
    <t>11-Feb-26</t>
  </si>
  <si>
    <t>CUST-02424</t>
  </si>
  <si>
    <t>Kibet Okonkwo</t>
  </si>
  <si>
    <t>kibetokonkwo@yahoo.com</t>
  </si>
  <si>
    <t>+49614873146</t>
  </si>
  <si>
    <t>+49-104-757531</t>
  </si>
  <si>
    <t>221 Main Rd</t>
  </si>
  <si>
    <t>GC1X8</t>
  </si>
  <si>
    <t>2024-10-10</t>
  </si>
  <si>
    <t>2025-07-25</t>
  </si>
  <si>
    <t>CUST-01814</t>
  </si>
  <si>
    <t>Anke Otieno</t>
  </si>
  <si>
    <t>anke.otieno@yahoo.com</t>
  </si>
  <si>
    <t>0016180303</t>
  </si>
  <si>
    <t>0942634054</t>
  </si>
  <si>
    <t>170 Allen Ave</t>
  </si>
  <si>
    <t>LMEEL</t>
  </si>
  <si>
    <t>2025-12-26</t>
  </si>
  <si>
    <t>2026-03-04</t>
  </si>
  <si>
    <t>CUST-02700</t>
  </si>
  <si>
    <t>Sarah Evans</t>
  </si>
  <si>
    <t>sarahevans@outlook.com</t>
  </si>
  <si>
    <t>+49 356 116 173</t>
  </si>
  <si>
    <t>+49 871 918 387</t>
  </si>
  <si>
    <t>105 King St</t>
  </si>
  <si>
    <t>5RD1CN</t>
  </si>
  <si>
    <t>2026-06-13</t>
  </si>
  <si>
    <t>CUST-01319</t>
  </si>
  <si>
    <t>Idris</t>
  </si>
  <si>
    <t>Nneka Idris</t>
  </si>
  <si>
    <t>nneka.idris@outlook.com</t>
  </si>
  <si>
    <t>+254 557 247 721</t>
  </si>
  <si>
    <t>+254963620916</t>
  </si>
  <si>
    <t>244 Kenyatta Ave</t>
  </si>
  <si>
    <t>LNEBE4</t>
  </si>
  <si>
    <t>2025-04-13</t>
  </si>
  <si>
    <t>22-Aug-25</t>
  </si>
  <si>
    <t>CUST-02718</t>
  </si>
  <si>
    <t>Brian</t>
  </si>
  <si>
    <t>Brian Murphy</t>
  </si>
  <si>
    <t>brian_murphy@yahoo.com</t>
  </si>
  <si>
    <t>+234-476-722454</t>
  </si>
  <si>
    <t>+234663084830</t>
  </si>
  <si>
    <t>49 Sheikh Zayed Rd</t>
  </si>
  <si>
    <t>377351</t>
  </si>
  <si>
    <t>13-Feb-26</t>
  </si>
  <si>
    <t>CUST-00275</t>
  </si>
  <si>
    <t>Wanjiru Mensah</t>
  </si>
  <si>
    <t>wanjirumensah@yahoo.com</t>
  </si>
  <si>
    <t>0120602128</t>
  </si>
  <si>
    <t>+234-652-683415</t>
  </si>
  <si>
    <t>12 Herbert Macaulay Way</t>
  </si>
  <si>
    <t>874634</t>
  </si>
  <si>
    <t>2026-01-18</t>
  </si>
  <si>
    <t>CUST-03293</t>
  </si>
  <si>
    <t>Aisha</t>
  </si>
  <si>
    <t>Aisha Bello</t>
  </si>
  <si>
    <t>+44692062458</t>
  </si>
  <si>
    <t>+44 975 314 265</t>
  </si>
  <si>
    <t>21 Awolowo Rd</t>
  </si>
  <si>
    <t>8Q06HM</t>
  </si>
  <si>
    <t>2025-08-04</t>
  </si>
  <si>
    <t>03-Dec-25</t>
  </si>
  <si>
    <t>CUST-04153</t>
  </si>
  <si>
    <t>Simi Adeleke</t>
  </si>
  <si>
    <t>simiadeleke@gmail.com</t>
  </si>
  <si>
    <t>+353495620866</t>
  </si>
  <si>
    <t>+353412948655</t>
  </si>
  <si>
    <t>Limerick</t>
  </si>
  <si>
    <t>2 Moi Ave</t>
  </si>
  <si>
    <t>SC1178</t>
  </si>
  <si>
    <t>20/12/2025</t>
  </si>
  <si>
    <t>CUST-03914</t>
  </si>
  <si>
    <t>Abdullahi Adeleke</t>
  </si>
  <si>
    <t>abdullahiadeleke@gridnetworksll.io</t>
  </si>
  <si>
    <t>0360388161</t>
  </si>
  <si>
    <t>+971-679-422004</t>
  </si>
  <si>
    <t>236 Bay St</t>
  </si>
  <si>
    <t>DJU3A</t>
  </si>
  <si>
    <t>CUST-03910</t>
  </si>
  <si>
    <t>Zainab</t>
  </si>
  <si>
    <t>Zainab Botha</t>
  </si>
  <si>
    <t>zainab_botha@hotmail.com</t>
  </si>
  <si>
    <t>+254-987-679888</t>
  </si>
  <si>
    <t>+254978007543</t>
  </si>
  <si>
    <t>19 Kenyatta Ave</t>
  </si>
  <si>
    <t>NCF4NM</t>
  </si>
  <si>
    <t>04/08/2026</t>
  </si>
  <si>
    <t>CUST-00335</t>
  </si>
  <si>
    <t>Aisha Asante</t>
  </si>
  <si>
    <t>aisha.asante@gmail.com</t>
  </si>
  <si>
    <t>+254-946-213541</t>
  </si>
  <si>
    <t>+254 970 996 254</t>
  </si>
  <si>
    <t>232 High St</t>
  </si>
  <si>
    <t>RVS43</t>
  </si>
  <si>
    <t>2025-07-13</t>
  </si>
  <si>
    <t>2025-08-18</t>
  </si>
  <si>
    <t>CUST-04292</t>
  </si>
  <si>
    <t>Chioma Hassan</t>
  </si>
  <si>
    <t>chiomahassan@paystack.io</t>
  </si>
  <si>
    <t>0256455146</t>
  </si>
  <si>
    <t>+44857504860</t>
  </si>
  <si>
    <t>155 King St</t>
  </si>
  <si>
    <t>MHYGY</t>
  </si>
  <si>
    <t>2025-06-10</t>
  </si>
  <si>
    <t>CUST-04613</t>
  </si>
  <si>
    <t>Fatima Williams</t>
  </si>
  <si>
    <t>fatimawilliams@hotmail.com</t>
  </si>
  <si>
    <t>+49-758-176669</t>
  </si>
  <si>
    <t>+49-789-943420</t>
  </si>
  <si>
    <t>217 King St</t>
  </si>
  <si>
    <t>NN8Q3J</t>
  </si>
  <si>
    <t>CUST-02845</t>
  </si>
  <si>
    <t>Fatima Okonkwo</t>
  </si>
  <si>
    <t>fatima.okonkwo@</t>
  </si>
  <si>
    <t>+49 118 996 184</t>
  </si>
  <si>
    <t>+49327930783</t>
  </si>
  <si>
    <t>249 King St</t>
  </si>
  <si>
    <t>Z06KL</t>
  </si>
  <si>
    <t>2026-01-29</t>
  </si>
  <si>
    <t>CUST-01747</t>
  </si>
  <si>
    <t>Otieno Al-Farsi</t>
  </si>
  <si>
    <t>otieno.al-farsi@hotmail.com</t>
  </si>
  <si>
    <t>+31742663389</t>
  </si>
  <si>
    <t>0228002370</t>
  </si>
  <si>
    <t>74 Herbert Macaulay Way</t>
  </si>
  <si>
    <t>RR0HLQ</t>
  </si>
  <si>
    <t>2025-07-20</t>
  </si>
  <si>
    <t>CUST-03084</t>
  </si>
  <si>
    <t>Andrew Abubakar</t>
  </si>
  <si>
    <t>andrew_abubakar@wave.co</t>
  </si>
  <si>
    <t>+234-669-881980</t>
  </si>
  <si>
    <t>0515537400</t>
  </si>
  <si>
    <t>53 Bourdillon Rd</t>
  </si>
  <si>
    <t>812883</t>
  </si>
  <si>
    <t>01/01/2026</t>
  </si>
  <si>
    <t>CUST-04981</t>
  </si>
  <si>
    <t>Emeka Eze</t>
  </si>
  <si>
    <t>emeka_eze@outlook.com</t>
  </si>
  <si>
    <t>+254161692845</t>
  </si>
  <si>
    <t>+44527316281</t>
  </si>
  <si>
    <t>38 Victoria Rd</t>
  </si>
  <si>
    <t>9TXXYW</t>
  </si>
  <si>
    <t>2024/11/22</t>
  </si>
  <si>
    <t>2024-12-22</t>
  </si>
  <si>
    <t>CUST-01102</t>
  </si>
  <si>
    <t>Kibet Hassan</t>
  </si>
  <si>
    <t>aishaugwu@outlook.com</t>
  </si>
  <si>
    <t>0715104136</t>
  </si>
  <si>
    <t>+254 776 795 932</t>
  </si>
  <si>
    <t>21 Park Lane</t>
  </si>
  <si>
    <t>6WX4HJ</t>
  </si>
  <si>
    <t>2025-06-21</t>
  </si>
  <si>
    <t>05/02/2026</t>
  </si>
  <si>
    <t>CUST-00006</t>
  </si>
  <si>
    <t>Lawal Lawal</t>
  </si>
  <si>
    <t>lawal.lawal@hotmail.com</t>
  </si>
  <si>
    <t>+44 132 677 360</t>
  </si>
  <si>
    <t>+44 606 474 687</t>
  </si>
  <si>
    <t>139 Awolowo Rd</t>
  </si>
  <si>
    <t>DD689L</t>
  </si>
  <si>
    <t>08/20/2024</t>
  </si>
  <si>
    <t>CUST-00690</t>
  </si>
  <si>
    <t>amaka@@company.com</t>
  </si>
  <si>
    <t>+44-744-653255</t>
  </si>
  <si>
    <t>0411818513</t>
  </si>
  <si>
    <t>37 Awolowo Rd</t>
  </si>
  <si>
    <t>GP438</t>
  </si>
  <si>
    <t>Mar 25, 2026</t>
  </si>
  <si>
    <t>CUST-04514</t>
  </si>
  <si>
    <t>Musa Afolabi</t>
  </si>
  <si>
    <t>musa.afolabi@</t>
  </si>
  <si>
    <t>+353-804-403642</t>
  </si>
  <si>
    <t>0235917257</t>
  </si>
  <si>
    <t>223 Victoria Rd</t>
  </si>
  <si>
    <t>N3SJES</t>
  </si>
  <si>
    <t>2025-04-29</t>
  </si>
  <si>
    <t>2025-12-19</t>
  </si>
  <si>
    <t>CUST-02683</t>
  </si>
  <si>
    <t>Chinwe</t>
  </si>
  <si>
    <t>Chinwe Al-Farsi</t>
  </si>
  <si>
    <t>chinwe_al-farsi@zentechltd.co</t>
  </si>
  <si>
    <t>+353-252-918773</t>
  </si>
  <si>
    <t>+353-220-377032</t>
  </si>
  <si>
    <t>171 Bourdillon Rd</t>
  </si>
  <si>
    <t>5YZ75A</t>
  </si>
  <si>
    <t>30.12.2025</t>
  </si>
  <si>
    <t>CUST-03511</t>
  </si>
  <si>
    <t>uche_adewale@moniepoint.africa</t>
  </si>
  <si>
    <t>+31-592-836944</t>
  </si>
  <si>
    <t>+31290080443</t>
  </si>
  <si>
    <t>92 Allen Ave</t>
  </si>
  <si>
    <t>9CK8B6</t>
  </si>
  <si>
    <t>12/06/2024</t>
  </si>
  <si>
    <t>2025-09-03</t>
  </si>
  <si>
    <t>CUST-00820</t>
  </si>
  <si>
    <t>Tosin Oladipo</t>
  </si>
  <si>
    <t>tosin.oladipo@hotmail.com</t>
  </si>
  <si>
    <t>+234-642-951852</t>
  </si>
  <si>
    <t>+234576881559</t>
  </si>
  <si>
    <t>109 Victoria Rd</t>
  </si>
  <si>
    <t>444295</t>
  </si>
  <si>
    <t>25/05/2026</t>
  </si>
  <si>
    <t>CUST-04816</t>
  </si>
  <si>
    <t>Adaora</t>
  </si>
  <si>
    <t>Adaora Brown</t>
  </si>
  <si>
    <t>adaorabrown@gmail.com</t>
  </si>
  <si>
    <t>0983979196</t>
  </si>
  <si>
    <t>+234 815 930 616</t>
  </si>
  <si>
    <t>201 Long St</t>
  </si>
  <si>
    <t>107740</t>
  </si>
  <si>
    <t>27.07.2025</t>
  </si>
  <si>
    <t>2026/06/26</t>
  </si>
  <si>
    <t>CUST-02777</t>
  </si>
  <si>
    <t>Chioma Al-Farsi</t>
  </si>
  <si>
    <t>chioma.al-farsi@hotmail.com</t>
  </si>
  <si>
    <t>+49380695131</t>
  </si>
  <si>
    <t>+49176931103</t>
  </si>
  <si>
    <t>122 Victoria Rd</t>
  </si>
  <si>
    <t>W5CH4</t>
  </si>
  <si>
    <t>2024-12-27</t>
  </si>
  <si>
    <t>12/02/2025</t>
  </si>
  <si>
    <t>CUST-04745</t>
  </si>
  <si>
    <t>Adaora Okafor</t>
  </si>
  <si>
    <t>adaora.okafor@gmail.com.</t>
  </si>
  <si>
    <t>+27459938447</t>
  </si>
  <si>
    <t>+27 333 766 326</t>
  </si>
  <si>
    <t>230 Kenyatta Ave</t>
  </si>
  <si>
    <t>43G8K</t>
  </si>
  <si>
    <t>2026-01-08</t>
  </si>
  <si>
    <t>CUST-03647</t>
  </si>
  <si>
    <t>Tariq Balogun</t>
  </si>
  <si>
    <t>tariq.balogun@yahoo.com</t>
  </si>
  <si>
    <t>0512124787</t>
  </si>
  <si>
    <t>+1-574-178151</t>
  </si>
  <si>
    <t>47 Awolowo Rd</t>
  </si>
  <si>
    <t>W81V73</t>
  </si>
  <si>
    <t>09-Sep-25</t>
  </si>
  <si>
    <t>2026-02-14</t>
  </si>
  <si>
    <t>CUST-04220</t>
  </si>
  <si>
    <t>graceobrien@outlook.com</t>
  </si>
  <si>
    <t>+353 972 969 619</t>
  </si>
  <si>
    <t>+353-535-552388</t>
  </si>
  <si>
    <t>149 Market St</t>
  </si>
  <si>
    <t>E4RN4X</t>
  </si>
  <si>
    <t>2026-04-04</t>
  </si>
  <si>
    <t>CUST-01421</t>
  </si>
  <si>
    <t>Noah Adebayo</t>
  </si>
  <si>
    <t>noahadebayo@outlook.com</t>
  </si>
  <si>
    <t>+31-203-971010</t>
  </si>
  <si>
    <t>+31 433 050 980</t>
  </si>
  <si>
    <t>179 Adeola Odeku St</t>
  </si>
  <si>
    <t>9618U</t>
  </si>
  <si>
    <t>2024-09-25</t>
  </si>
  <si>
    <t>CUST-02484</t>
  </si>
  <si>
    <t>Tope</t>
  </si>
  <si>
    <t>Tope Salami</t>
  </si>
  <si>
    <t>topesalami@gmail.com</t>
  </si>
  <si>
    <t>+44 129 304 311</t>
  </si>
  <si>
    <t>0012155001</t>
  </si>
  <si>
    <t>212 Bourdillon Rd</t>
  </si>
  <si>
    <t>TE96SK</t>
  </si>
  <si>
    <t>2025-05-02</t>
  </si>
  <si>
    <t>2026-05-05</t>
  </si>
  <si>
    <t>CUST-02142</t>
  </si>
  <si>
    <t>Kelechi Adeyemi</t>
  </si>
  <si>
    <t>kelechi.adeyemi@gmail.com</t>
  </si>
  <si>
    <t>+234-091-646191</t>
  </si>
  <si>
    <t>0853089674</t>
  </si>
  <si>
    <t>88 Moi Ave</t>
  </si>
  <si>
    <t>957340</t>
  </si>
  <si>
    <t>CUST-04332</t>
  </si>
  <si>
    <t>Femke Nwankwo</t>
  </si>
  <si>
    <t>femke.nwankwo@company.com.</t>
  </si>
  <si>
    <t>+49 729 914 845</t>
  </si>
  <si>
    <t>+49852247048</t>
  </si>
  <si>
    <t>17 Church St</t>
  </si>
  <si>
    <t>V8468P</t>
  </si>
  <si>
    <t>2025-11-05</t>
  </si>
  <si>
    <t>CUST-00944</t>
  </si>
  <si>
    <t>Lawal Al-Farsi</t>
  </si>
  <si>
    <t>ngozi.ugwu@stackworks.io</t>
  </si>
  <si>
    <t>+353324913943</t>
  </si>
  <si>
    <t>+353 325 027 496</t>
  </si>
  <si>
    <t>76 Awolowo Rd</t>
  </si>
  <si>
    <t>61YSP</t>
  </si>
  <si>
    <t>15/08/2024</t>
  </si>
  <si>
    <t>Jan 30, 2025</t>
  </si>
  <si>
    <t>CUST-01285</t>
  </si>
  <si>
    <t>Kayode Oladipo</t>
  </si>
  <si>
    <t>kayode_oladipo@yahoo.com</t>
  </si>
  <si>
    <t>+234256568668</t>
  </si>
  <si>
    <t>+234 580 005 895</t>
  </si>
  <si>
    <t>222 Awolowo Rd</t>
  </si>
  <si>
    <t>197025</t>
  </si>
  <si>
    <t>2025-01-01</t>
  </si>
  <si>
    <t>2025-09-22</t>
  </si>
  <si>
    <t>CUST-04665</t>
  </si>
  <si>
    <t>Emeka Naidoo</t>
  </si>
  <si>
    <t>emily.patel@hotmail.com</t>
  </si>
  <si>
    <t>+1-076-168832</t>
  </si>
  <si>
    <t>0970550390</t>
  </si>
  <si>
    <t>157 High St</t>
  </si>
  <si>
    <t>RLCS51</t>
  </si>
  <si>
    <t>2025-02-21</t>
  </si>
  <si>
    <t>2025-03-27</t>
  </si>
  <si>
    <t>CUST-03554</t>
  </si>
  <si>
    <t>Jessica</t>
  </si>
  <si>
    <t>Jessica Idris</t>
  </si>
  <si>
    <t>jessica.idris@yahoo.com</t>
  </si>
  <si>
    <t>+44012228129</t>
  </si>
  <si>
    <t>+44 375 716 031</t>
  </si>
  <si>
    <t>145 Station Rd</t>
  </si>
  <si>
    <t>USHQ8M</t>
  </si>
  <si>
    <t>02/11/2025</t>
  </si>
  <si>
    <t>2025-12-06</t>
  </si>
  <si>
    <t>CUST-01920</t>
  </si>
  <si>
    <t>Blessing</t>
  </si>
  <si>
    <t>Blessing Patel</t>
  </si>
  <si>
    <t>blessingpatel@gmail.com</t>
  </si>
  <si>
    <t>0539837453</t>
  </si>
  <si>
    <t>+44-401-268490</t>
  </si>
  <si>
    <t>106 Queen St</t>
  </si>
  <si>
    <t>HKS9R</t>
  </si>
  <si>
    <t>25-Mar-26</t>
  </si>
  <si>
    <t>CUST-02988</t>
  </si>
  <si>
    <t>Johnson</t>
  </si>
  <si>
    <t>Ifeoma Johnson</t>
  </si>
  <si>
    <t>ifeomajohnson@yahoo.com</t>
  </si>
  <si>
    <t>+44127723232</t>
  </si>
  <si>
    <t>+44 678 776 990</t>
  </si>
  <si>
    <t>82 Bay St</t>
  </si>
  <si>
    <t>URZH4</t>
  </si>
  <si>
    <t>2025-11-27</t>
  </si>
  <si>
    <t>CUST-01917</t>
  </si>
  <si>
    <t>grace_eze@yahoo.com</t>
  </si>
  <si>
    <t>+44207842717</t>
  </si>
  <si>
    <t>+44-375-648671</t>
  </si>
  <si>
    <t>60 Allen Ave</t>
  </si>
  <si>
    <t>5WA88</t>
  </si>
  <si>
    <t>CUST-04853</t>
  </si>
  <si>
    <t>Chiamaka Taylor</t>
  </si>
  <si>
    <t>chiamaka_taylor@outlook.com</t>
  </si>
  <si>
    <t>+254 555 222 897</t>
  </si>
  <si>
    <t>0803161008</t>
  </si>
  <si>
    <t>90 Adeola Odeku St</t>
  </si>
  <si>
    <t>AWV4SS</t>
  </si>
  <si>
    <t>07/13/2024</t>
  </si>
  <si>
    <t>CUST-00545</t>
  </si>
  <si>
    <t>Adaeze</t>
  </si>
  <si>
    <t>Adaeze Jones</t>
  </si>
  <si>
    <t>adaezejones@yahoo.com</t>
  </si>
  <si>
    <t>0143788443</t>
  </si>
  <si>
    <t>0066187564</t>
  </si>
  <si>
    <t>104 Station Rd</t>
  </si>
  <si>
    <t>ZVF9Z</t>
  </si>
  <si>
    <t>CUST-04187</t>
  </si>
  <si>
    <t>Chidi Traore</t>
  </si>
  <si>
    <t>chidi_traore@fluxdigital.com</t>
  </si>
  <si>
    <t>+234235070897</t>
  </si>
  <si>
    <t>+234 473 912 950</t>
  </si>
  <si>
    <t>22 Main Rd</t>
  </si>
  <si>
    <t>934683</t>
  </si>
  <si>
    <t>2026-06-29</t>
  </si>
  <si>
    <t>CUST-01414</t>
  </si>
  <si>
    <t>Kunle Hassan</t>
  </si>
  <si>
    <t>kunle.hassan@paynetworksinc.com</t>
  </si>
  <si>
    <t>0266617808</t>
  </si>
  <si>
    <t>0449916277</t>
  </si>
  <si>
    <t>76 High St</t>
  </si>
  <si>
    <t>471689</t>
  </si>
  <si>
    <t>2024-06-30</t>
  </si>
  <si>
    <t>21-Jul-24</t>
  </si>
  <si>
    <t>CUST-01320</t>
  </si>
  <si>
    <t>Lola Bello</t>
  </si>
  <si>
    <t>lola.bello@hotmail.com</t>
  </si>
  <si>
    <t>+234-265-656416</t>
  </si>
  <si>
    <t>187182</t>
  </si>
  <si>
    <t>2025/07/06</t>
  </si>
  <si>
    <t>2026/04/17</t>
  </si>
  <si>
    <t>CUST-03776</t>
  </si>
  <si>
    <t>Gbenga</t>
  </si>
  <si>
    <t>Gbenga Abubakar</t>
  </si>
  <si>
    <t>gbenga_abubakar@outlook.com</t>
  </si>
  <si>
    <t>+49230999496</t>
  </si>
  <si>
    <t>+49149673750</t>
  </si>
  <si>
    <t>151 Adeola Odeku St</t>
  </si>
  <si>
    <t>B4D7YD</t>
  </si>
  <si>
    <t>2025/04/20</t>
  </si>
  <si>
    <t>CUST-02675</t>
  </si>
  <si>
    <t>Akinyi Akinola</t>
  </si>
  <si>
    <t>akinyi_akinola@gmail.com</t>
  </si>
  <si>
    <t>0722574236</t>
  </si>
  <si>
    <t>0580552041</t>
  </si>
  <si>
    <t>4 Kenyatta Ave</t>
  </si>
  <si>
    <t>177924</t>
  </si>
  <si>
    <t>2024-08-08</t>
  </si>
  <si>
    <t>27.01.2025</t>
  </si>
  <si>
    <t>CUST-03975</t>
  </si>
  <si>
    <t>Nnamdi Onyeka</t>
  </si>
  <si>
    <t>Moniepoint</t>
  </si>
  <si>
    <t>nnamdi_onyeka@yahoo.com</t>
  </si>
  <si>
    <t>+234-575-014021</t>
  </si>
  <si>
    <t>0043105268</t>
  </si>
  <si>
    <t>179 Bay St</t>
  </si>
  <si>
    <t>GEMFA</t>
  </si>
  <si>
    <t>Aug 9, 2025</t>
  </si>
  <si>
    <t>CUST-04942</t>
  </si>
  <si>
    <t>bello_adeleke@gmail.com</t>
  </si>
  <si>
    <t>0312809890</t>
  </si>
  <si>
    <t>+234 194 112 124</t>
  </si>
  <si>
    <t>148 Adeola Odeku St</t>
  </si>
  <si>
    <t>245221</t>
  </si>
  <si>
    <t>2026-05-28</t>
  </si>
  <si>
    <t>13-Jun-26</t>
  </si>
  <si>
    <t>CUST-03636</t>
  </si>
  <si>
    <t>Adebayo Ogundimu</t>
  </si>
  <si>
    <t>adebayo ogundimu@outlook.com</t>
  </si>
  <si>
    <t>+49923320937</t>
  </si>
  <si>
    <t>0571635696</t>
  </si>
  <si>
    <t>6 Long St</t>
  </si>
  <si>
    <t>XJPQL</t>
  </si>
  <si>
    <t>14.10.2025</t>
  </si>
  <si>
    <t>CUST-04184</t>
  </si>
  <si>
    <t>Tosin Evans</t>
  </si>
  <si>
    <t>tosinevans@dangoteindustr.co</t>
  </si>
  <si>
    <t>+44 238 809 612</t>
  </si>
  <si>
    <t>+44-221-540701</t>
  </si>
  <si>
    <t>76 Moi Ave</t>
  </si>
  <si>
    <t>2HKUL</t>
  </si>
  <si>
    <t>Oct 18, 2024</t>
  </si>
  <si>
    <t>18/04/2025</t>
  </si>
  <si>
    <t>CUST-00965</t>
  </si>
  <si>
    <t>Wanjiru Adeleke</t>
  </si>
  <si>
    <t>wanjiruadeleke@vertexcommerce.co</t>
  </si>
  <si>
    <t>+44 110 408 384</t>
  </si>
  <si>
    <t>0782601877</t>
  </si>
  <si>
    <t>239 Bay St</t>
  </si>
  <si>
    <t>JWPQJ</t>
  </si>
  <si>
    <t>2024-11-16</t>
  </si>
  <si>
    <t>CUST-03405</t>
  </si>
  <si>
    <t>nomvula.wilson@outlook.com</t>
  </si>
  <si>
    <t>+353-080-368215</t>
  </si>
  <si>
    <t>+353337672798</t>
  </si>
  <si>
    <t>63 Park Lane</t>
  </si>
  <si>
    <t>DPKRJ</t>
  </si>
  <si>
    <t>06/10/2024</t>
  </si>
  <si>
    <t>04/20/2025</t>
  </si>
  <si>
    <t>CUST-04846</t>
  </si>
  <si>
    <t>Amina Diallo</t>
  </si>
  <si>
    <t>amina_diallo@outlook.com</t>
  </si>
  <si>
    <t>+234 318 291 313</t>
  </si>
  <si>
    <t>+234 860 792 746</t>
  </si>
  <si>
    <t>97 Sheikh Zayed Rd</t>
  </si>
  <si>
    <t>748866</t>
  </si>
  <si>
    <t>2024-11-09</t>
  </si>
  <si>
    <t>2025-07-06</t>
  </si>
  <si>
    <t>CUST-02443</t>
  </si>
  <si>
    <t>Matthew Onyeka</t>
  </si>
  <si>
    <t>matthewonyekacompany.com</t>
  </si>
  <si>
    <t>+234 970 040 853</t>
  </si>
  <si>
    <t>+234-175-751469</t>
  </si>
  <si>
    <t>191 Station Rd</t>
  </si>
  <si>
    <t>250519</t>
  </si>
  <si>
    <t>2026-01-15</t>
  </si>
  <si>
    <t>2026/05/01</t>
  </si>
  <si>
    <t>CUST-03388</t>
  </si>
  <si>
    <t>Joy O'Brien</t>
  </si>
  <si>
    <t>joy.obrien@outlook.com</t>
  </si>
  <si>
    <t>0967833261</t>
  </si>
  <si>
    <t>+971986525104</t>
  </si>
  <si>
    <t>21 High St</t>
  </si>
  <si>
    <t>9JVUH5</t>
  </si>
  <si>
    <t>2025-02-18</t>
  </si>
  <si>
    <t>CUST-03235</t>
  </si>
  <si>
    <t>kunle.hassan@gmail.com</t>
  </si>
  <si>
    <t>+234 149 606 609</t>
  </si>
  <si>
    <t>+234 494 001 479</t>
  </si>
  <si>
    <t>218 Main Rd</t>
  </si>
  <si>
    <t>537613</t>
  </si>
  <si>
    <t>2025-10-16</t>
  </si>
  <si>
    <t>2026-06-01</t>
  </si>
  <si>
    <t>CUST-01734</t>
  </si>
  <si>
    <t>Anke Salami</t>
  </si>
  <si>
    <t>anke_salami@yahoo.com</t>
  </si>
  <si>
    <t>+49-749-079232</t>
  </si>
  <si>
    <t>0337362305</t>
  </si>
  <si>
    <t>217 Church St</t>
  </si>
  <si>
    <t>02RHZ</t>
  </si>
  <si>
    <t>2025-11-20</t>
  </si>
  <si>
    <t>2026-01-09</t>
  </si>
  <si>
    <t>CUST-00979</t>
  </si>
  <si>
    <t>Chizoba Mwangi</t>
  </si>
  <si>
    <t>chizoba_mwangi@hotmail.com</t>
  </si>
  <si>
    <t>+234 449 616 395</t>
  </si>
  <si>
    <t>+234 574 777 437</t>
  </si>
  <si>
    <t>117 Church St</t>
  </si>
  <si>
    <t>487125</t>
  </si>
  <si>
    <t>2026-04-07</t>
  </si>
  <si>
    <t>CUST-02366</t>
  </si>
  <si>
    <t>Usman Hassan</t>
  </si>
  <si>
    <t>usmanhassan@yahoo.com</t>
  </si>
  <si>
    <t>+49-314-404568</t>
  </si>
  <si>
    <t>+49 775 626 914</t>
  </si>
  <si>
    <t>28 Adeola Odeku St</t>
  </si>
  <si>
    <t>614WX9</t>
  </si>
  <si>
    <t>CUST-03315</t>
  </si>
  <si>
    <t>Daniel Adeyemi</t>
  </si>
  <si>
    <t>daniel_adeyemi@gmail.com</t>
  </si>
  <si>
    <t>+44-677-792017</t>
  </si>
  <si>
    <t>0038528931</t>
  </si>
  <si>
    <t>92 Station Rd</t>
  </si>
  <si>
    <t>C9SWH3</t>
  </si>
  <si>
    <t>2025-01-29</t>
  </si>
  <si>
    <t>2025-02-08</t>
  </si>
  <si>
    <t>CUST-03563</t>
  </si>
  <si>
    <t>bellookonkwo@yahoo.com</t>
  </si>
  <si>
    <t>+49 424 959 238</t>
  </si>
  <si>
    <t>+49 580 604 935</t>
  </si>
  <si>
    <t>216 Bay St</t>
  </si>
  <si>
    <t>PH6ZZ</t>
  </si>
  <si>
    <t>24/01/2025</t>
  </si>
  <si>
    <t>2026-01-04</t>
  </si>
  <si>
    <t>CUST-04408</t>
  </si>
  <si>
    <t>Musa Adeleke</t>
  </si>
  <si>
    <t>obinna.adebayo@outlook.com</t>
  </si>
  <si>
    <t>+234-225-169961</t>
  </si>
  <si>
    <t>+234 432 164 471</t>
  </si>
  <si>
    <t>146 Queen St</t>
  </si>
  <si>
    <t>521471</t>
  </si>
  <si>
    <t>2026-01-27</t>
  </si>
  <si>
    <t>CUST-02943</t>
  </si>
  <si>
    <t>James Adeyemi</t>
  </si>
  <si>
    <t>james.adeyemi@outlook.com</t>
  </si>
  <si>
    <t>+31067351276</t>
  </si>
  <si>
    <t>+31286351614</t>
  </si>
  <si>
    <t>M9RWYZ</t>
  </si>
  <si>
    <t>27/09/2025</t>
  </si>
  <si>
    <t>CUST-00936</t>
  </si>
  <si>
    <t>chizoba_mwangi@yahoo.com</t>
  </si>
  <si>
    <t>+234 860 345 633</t>
  </si>
  <si>
    <t>+234-892-349524</t>
  </si>
  <si>
    <t>226 Queen St</t>
  </si>
  <si>
    <t>857562</t>
  </si>
  <si>
    <t>30/08/2024</t>
  </si>
  <si>
    <t>Nov 29, 2024</t>
  </si>
  <si>
    <t>CUST-02348</t>
  </si>
  <si>
    <t>James Aliyu</t>
  </si>
  <si>
    <t>james_aliyu@yahoo.com</t>
  </si>
  <si>
    <t>+27-577-616480</t>
  </si>
  <si>
    <t>+27 210 006 218</t>
  </si>
  <si>
    <t>62 Station Rd</t>
  </si>
  <si>
    <t>PFT9DV</t>
  </si>
  <si>
    <t>10/12/2024</t>
  </si>
  <si>
    <t>CUST-02204</t>
  </si>
  <si>
    <t>Grace Khan</t>
  </si>
  <si>
    <t>grace.khan@gmail.com</t>
  </si>
  <si>
    <t>0024159844</t>
  </si>
  <si>
    <t>+234-794-847167</t>
  </si>
  <si>
    <t>131 Marina Rd</t>
  </si>
  <si>
    <t>769208</t>
  </si>
  <si>
    <t>CUST-02020</t>
  </si>
  <si>
    <t>Simi O'Brien</t>
  </si>
  <si>
    <t>simi_obrien@hotmail.com</t>
  </si>
  <si>
    <t>+254-417-657077</t>
  </si>
  <si>
    <t>0912003258</t>
  </si>
  <si>
    <t>106 Park Lane</t>
  </si>
  <si>
    <t>BEK325</t>
  </si>
  <si>
    <t>09/02/2026</t>
  </si>
  <si>
    <t>CUST-01251</t>
  </si>
  <si>
    <t>Adaora Traore</t>
  </si>
  <si>
    <t>adaoratraore@gmail.com</t>
  </si>
  <si>
    <t>+27-428-115876</t>
  </si>
  <si>
    <t>+27-091-639750</t>
  </si>
  <si>
    <t>206 Marina Rd</t>
  </si>
  <si>
    <t>CFDBS</t>
  </si>
  <si>
    <t>2024-09-08</t>
  </si>
  <si>
    <t>09-Mar-25</t>
  </si>
  <si>
    <t>CUST-02277</t>
  </si>
  <si>
    <t>Chizoba Asante</t>
  </si>
  <si>
    <t>ogechiobi@hotmail.com</t>
  </si>
  <si>
    <t>0728784185</t>
  </si>
  <si>
    <t>+1 788 632 162</t>
  </si>
  <si>
    <t>Toronto</t>
  </si>
  <si>
    <t>126 High St</t>
  </si>
  <si>
    <t>SSN8D4</t>
  </si>
  <si>
    <t>2025-07-05</t>
  </si>
  <si>
    <t>CUST-01330</t>
  </si>
  <si>
    <t>Michael Aliyu</t>
  </si>
  <si>
    <t>michaelaliyu@outlook.com</t>
  </si>
  <si>
    <t>+971 205 057 846</t>
  </si>
  <si>
    <t>0216346518</t>
  </si>
  <si>
    <t>17 Bay St</t>
  </si>
  <si>
    <t>Q9J86</t>
  </si>
  <si>
    <t>2025-09-21</t>
  </si>
  <si>
    <t>CUST-04289</t>
  </si>
  <si>
    <t>Babatunde</t>
  </si>
  <si>
    <t>Babatunde Diallo</t>
  </si>
  <si>
    <t>femke.okonkwo@hotmail.com</t>
  </si>
  <si>
    <t>+234142905649</t>
  </si>
  <si>
    <t>+234931059273</t>
  </si>
  <si>
    <t>90 Park Lane</t>
  </si>
  <si>
    <t>476416</t>
  </si>
  <si>
    <t>2026-01-23</t>
  </si>
  <si>
    <t>27/06/2026</t>
  </si>
  <si>
    <t>CUST-02865</t>
  </si>
  <si>
    <t>Faith Afolabi</t>
  </si>
  <si>
    <t>faith.afolabi@hotmail.com</t>
  </si>
  <si>
    <t>+234-115-924701</t>
  </si>
  <si>
    <t>+234-980-728547</t>
  </si>
  <si>
    <t>220 Moi Ave</t>
  </si>
  <si>
    <t>723482</t>
  </si>
  <si>
    <t>2026/06/25</t>
  </si>
  <si>
    <t>CUST-01256</t>
  </si>
  <si>
    <t>Sipho</t>
  </si>
  <si>
    <t>Sipho Adewale</t>
  </si>
  <si>
    <t>sipho.adewale@hotmail.com</t>
  </si>
  <si>
    <t>+254 562 739 643</t>
  </si>
  <si>
    <t>0161209928</t>
  </si>
  <si>
    <t>143 Bay St</t>
  </si>
  <si>
    <t>66XGW</t>
  </si>
  <si>
    <t>2025-06-23</t>
  </si>
  <si>
    <t>2025-11-13</t>
  </si>
  <si>
    <t>CUST-00161</t>
  </si>
  <si>
    <t>chioma.hassan@gmail.com</t>
  </si>
  <si>
    <t>+234 456 504 481</t>
  </si>
  <si>
    <t>+234-219-285544</t>
  </si>
  <si>
    <t>4 Moi Ave</t>
  </si>
  <si>
    <t>643342</t>
  </si>
  <si>
    <t>CUST-02126</t>
  </si>
  <si>
    <t>Yakubu</t>
  </si>
  <si>
    <t>Yakubu Obi</t>
  </si>
  <si>
    <t>yakubu_obi@outlook.com</t>
  </si>
  <si>
    <t>+27 080 079 376</t>
  </si>
  <si>
    <t>+27 241 419 810</t>
  </si>
  <si>
    <t>49 Church St</t>
  </si>
  <si>
    <t>RWAMA</t>
  </si>
  <si>
    <t>CUST-01919</t>
  </si>
  <si>
    <t>chiamaka.asante@leadsystemsplc.africa</t>
  </si>
  <si>
    <t>+27622417486</t>
  </si>
  <si>
    <t>0064988247</t>
  </si>
  <si>
    <t>222 High St</t>
  </si>
  <si>
    <t>1BTWCM</t>
  </si>
  <si>
    <t>2024-11-21</t>
  </si>
  <si>
    <t>2025-04-08</t>
  </si>
  <si>
    <t>CUST-02425</t>
  </si>
  <si>
    <t>Chinwe Garba</t>
  </si>
  <si>
    <t>chinwe.garba@outlook.com</t>
  </si>
  <si>
    <t>+44224494887</t>
  </si>
  <si>
    <t>0934674484</t>
  </si>
  <si>
    <t>1MDZ4B</t>
  </si>
  <si>
    <t>2026/04/01</t>
  </si>
  <si>
    <t>CUST-01539</t>
  </si>
  <si>
    <t>Pieter</t>
  </si>
  <si>
    <t>Pieter Okonkwo</t>
  </si>
  <si>
    <t>pieter_okonkwo@hotmail.com</t>
  </si>
  <si>
    <t>0567564667</t>
  </si>
  <si>
    <t>0674913481</t>
  </si>
  <si>
    <t>78 Moi Ave</t>
  </si>
  <si>
    <t>H3SYN</t>
  </si>
  <si>
    <t>2026-03-26</t>
  </si>
  <si>
    <t>CUST-05020</t>
  </si>
  <si>
    <t>Blessing Makinde</t>
  </si>
  <si>
    <t>blessing.makinde@outlook.com</t>
  </si>
  <si>
    <t>0110382238</t>
  </si>
  <si>
    <t>+31914022680</t>
  </si>
  <si>
    <t>245 Queen St</t>
  </si>
  <si>
    <t>B133WU</t>
  </si>
  <si>
    <t>10/23/2025</t>
  </si>
  <si>
    <t>CUST-02248</t>
  </si>
  <si>
    <t>Kunle Salami</t>
  </si>
  <si>
    <t>kunlesalami@outlook.com</t>
  </si>
  <si>
    <t>+234 055 586 445</t>
  </si>
  <si>
    <t>+234 646 507 231</t>
  </si>
  <si>
    <t>39 Station Rd</t>
  </si>
  <si>
    <t>639777</t>
  </si>
  <si>
    <t>28/06/2025</t>
  </si>
  <si>
    <t>2025-12-29</t>
  </si>
  <si>
    <t>CUST-01279</t>
  </si>
  <si>
    <t>Aisha Abubakar</t>
  </si>
  <si>
    <t>aisha.abubakar@outlook.com</t>
  </si>
  <si>
    <t>+27300270275</t>
  </si>
  <si>
    <t>+27-769-769380</t>
  </si>
  <si>
    <t>97 Victoria Rd</t>
  </si>
  <si>
    <t>H39EK</t>
  </si>
  <si>
    <t>2026-05-22</t>
  </si>
  <si>
    <t>CUST-00079</t>
  </si>
  <si>
    <t>Precious Ugwu</t>
  </si>
  <si>
    <t>precious.ugwu@hotmail.com</t>
  </si>
  <si>
    <t>+234-135-521570</t>
  </si>
  <si>
    <t>202 Kenyatta Ave</t>
  </si>
  <si>
    <t>855409</t>
  </si>
  <si>
    <t>2026-02-06</t>
  </si>
  <si>
    <t>CUST-04279</t>
  </si>
  <si>
    <t>Hauwa Patel</t>
  </si>
  <si>
    <t>hauwapatel@yahoo.com</t>
  </si>
  <si>
    <t>+971813204313</t>
  </si>
  <si>
    <t>+971-357-006320</t>
  </si>
  <si>
    <t>71 Bay St</t>
  </si>
  <si>
    <t>ND90V</t>
  </si>
  <si>
    <t>2026-06-03</t>
  </si>
  <si>
    <t>CUST-02715</t>
  </si>
  <si>
    <t>Yusuf Hassan</t>
  </si>
  <si>
    <t>yusuf.hassan@yahoo.com</t>
  </si>
  <si>
    <t>+44 311 656 950</t>
  </si>
  <si>
    <t>+44267969917</t>
  </si>
  <si>
    <t>138 Main Rd</t>
  </si>
  <si>
    <t>FMW14</t>
  </si>
  <si>
    <t>10.06.2026</t>
  </si>
  <si>
    <t>CUST-03703</t>
  </si>
  <si>
    <t>Amina Jones</t>
  </si>
  <si>
    <t>aminajones@outlook.com</t>
  </si>
  <si>
    <t>+234 066 542 531</t>
  </si>
  <si>
    <t>+234058408504</t>
  </si>
  <si>
    <t>185 Long St</t>
  </si>
  <si>
    <t>934213</t>
  </si>
  <si>
    <t>27-Aug-24</t>
  </si>
  <si>
    <t>2025-05-01</t>
  </si>
  <si>
    <t>CUST-04471</t>
  </si>
  <si>
    <t>Segun Obi</t>
  </si>
  <si>
    <t>segunobi@quantasoftplc.africa</t>
  </si>
  <si>
    <t>+49057756591</t>
  </si>
  <si>
    <t>0448927585</t>
  </si>
  <si>
    <t>250 King St</t>
  </si>
  <si>
    <t>3T5QLR</t>
  </si>
  <si>
    <t>2025-11-02</t>
  </si>
  <si>
    <t>2026-01-22</t>
  </si>
  <si>
    <t>CUST-01155</t>
  </si>
  <si>
    <t>Thandiwe Lawal</t>
  </si>
  <si>
    <t>thandiwelawal@hotmail.com</t>
  </si>
  <si>
    <t>+234 367 781 070</t>
  </si>
  <si>
    <t>+234408935133</t>
  </si>
  <si>
    <t>47 Sheikh Zayed Rd</t>
  </si>
  <si>
    <t>929899</t>
  </si>
  <si>
    <t>2025-10-25</t>
  </si>
  <si>
    <t>CUST-01657</t>
  </si>
  <si>
    <t>Chiamaka Hassan</t>
  </si>
  <si>
    <t>chiamaka.hassan@hotmail.com</t>
  </si>
  <si>
    <t>+49063198544</t>
  </si>
  <si>
    <t>0667646290</t>
  </si>
  <si>
    <t>103 Queen St</t>
  </si>
  <si>
    <t>6N6CTL</t>
  </si>
  <si>
    <t>11/09/2025</t>
  </si>
  <si>
    <t>2026-01-11</t>
  </si>
  <si>
    <t>CUST-04679</t>
  </si>
  <si>
    <t>Chizoba Al-Farsi</t>
  </si>
  <si>
    <t>chizoba_al-farsi@outlook.com</t>
  </si>
  <si>
    <t>+27453324885</t>
  </si>
  <si>
    <t>+27031130279</t>
  </si>
  <si>
    <t>139 Bay St</t>
  </si>
  <si>
    <t>HXUTS</t>
  </si>
  <si>
    <t>11/12/2025</t>
  </si>
  <si>
    <t>2026/03/25</t>
  </si>
  <si>
    <t>CUST-00175</t>
  </si>
  <si>
    <t>Brian Smith</t>
  </si>
  <si>
    <t>brian_smith@yahoo.com</t>
  </si>
  <si>
    <t>+27639302532</t>
  </si>
  <si>
    <t>0204439735</t>
  </si>
  <si>
    <t>250 Allen Ave</t>
  </si>
  <si>
    <t>820217</t>
  </si>
  <si>
    <t>29/03/2025</t>
  </si>
  <si>
    <t>08/24/2025</t>
  </si>
  <si>
    <t>CUST-01639</t>
  </si>
  <si>
    <t>Yusuf Kelly</t>
  </si>
  <si>
    <t>yusufkelly@yahoo.com</t>
  </si>
  <si>
    <t>+234 944 428 396</t>
  </si>
  <si>
    <t>+234-247-004295</t>
  </si>
  <si>
    <t>10 Church St</t>
  </si>
  <si>
    <t>343220</t>
  </si>
  <si>
    <t>2025-11-09</t>
  </si>
  <si>
    <t>12/26/2025</t>
  </si>
  <si>
    <t>CUST-04727</t>
  </si>
  <si>
    <t>Anke Aliyu</t>
  </si>
  <si>
    <t>ankealiyu@outlook.com</t>
  </si>
  <si>
    <t>+49-356-441452</t>
  </si>
  <si>
    <t>+49783281498</t>
  </si>
  <si>
    <t>7HA8T</t>
  </si>
  <si>
    <t>2025-03-20</t>
  </si>
  <si>
    <t>CUST-01391</t>
  </si>
  <si>
    <t>Sola Nwachukwu</t>
  </si>
  <si>
    <t>solanwachukwu@flutterwave.co</t>
  </si>
  <si>
    <t>+27 546 669 207</t>
  </si>
  <si>
    <t>0972231870</t>
  </si>
  <si>
    <t>71 Marina Rd</t>
  </si>
  <si>
    <t>4ZCMB</t>
  </si>
  <si>
    <t>2025-07-30</t>
  </si>
  <si>
    <t>2026-06-15</t>
  </si>
  <si>
    <t>CUST-00278</t>
  </si>
  <si>
    <t>Bello Hassan</t>
  </si>
  <si>
    <t>bellohassan@gmail.com</t>
  </si>
  <si>
    <t>+1-152-854781</t>
  </si>
  <si>
    <t>+1 061 853 800</t>
  </si>
  <si>
    <t>68 Main Rd</t>
  </si>
  <si>
    <t>7M7UJ</t>
  </si>
  <si>
    <t>2024-09-18</t>
  </si>
  <si>
    <t>05.10.2025</t>
  </si>
  <si>
    <t>CUST-03476</t>
  </si>
  <si>
    <t>Sipho Kamau</t>
  </si>
  <si>
    <t>sipho.kamau@gmail.com</t>
  </si>
  <si>
    <t>+49 306 107 536</t>
  </si>
  <si>
    <t>+49 531 909 565</t>
  </si>
  <si>
    <t>91 Bourdillon Rd</t>
  </si>
  <si>
    <t>JV60PP</t>
  </si>
  <si>
    <t>30/07/2025</t>
  </si>
  <si>
    <t>Dec 30, 2025</t>
  </si>
  <si>
    <t>CUST-04057</t>
  </si>
  <si>
    <t>dele_vandermerwe@yahoo.com</t>
  </si>
  <si>
    <t>0462108036</t>
  </si>
  <si>
    <t>+353-458-781557</t>
  </si>
  <si>
    <t>206 Herbert Macaulay Way</t>
  </si>
  <si>
    <t>AUE84Z</t>
  </si>
  <si>
    <t>Aug 8, 2024</t>
  </si>
  <si>
    <t>2025-09-01</t>
  </si>
  <si>
    <t>CUST-04764</t>
  </si>
  <si>
    <t>ahmedjohnson@outlook.com</t>
  </si>
  <si>
    <t>+1056593152</t>
  </si>
  <si>
    <t>0290377387</t>
  </si>
  <si>
    <t>142 Moi Ave</t>
  </si>
  <si>
    <t>C2UZJ</t>
  </si>
  <si>
    <t>CUST-04211</t>
  </si>
  <si>
    <t>Laura Mensah</t>
  </si>
  <si>
    <t>laura.mensah@hotmail.com</t>
  </si>
  <si>
    <t>0646578839</t>
  </si>
  <si>
    <t>+254540840316</t>
  </si>
  <si>
    <t>195 Herbert Macaulay Way</t>
  </si>
  <si>
    <t>H8GDX</t>
  </si>
  <si>
    <t>2024-08-13</t>
  </si>
  <si>
    <t>2025/02/28</t>
  </si>
  <si>
    <t>CUST-01980</t>
  </si>
  <si>
    <t>Kunle Brown</t>
  </si>
  <si>
    <t>kibet.adewale@yahoo.com</t>
  </si>
  <si>
    <t>+254-752-281551</t>
  </si>
  <si>
    <t>+254-624-993729</t>
  </si>
  <si>
    <t>25 Allen Ave</t>
  </si>
  <si>
    <t>UJ2Q7</t>
  </si>
  <si>
    <t>2026-03-08</t>
  </si>
  <si>
    <t>CUST-02431</t>
  </si>
  <si>
    <t>Segun Abubakar</t>
  </si>
  <si>
    <t>segun.abubakar@hotmail.com</t>
  </si>
  <si>
    <t>+27 978 785 145</t>
  </si>
  <si>
    <t>+27-885-283866</t>
  </si>
  <si>
    <t>209 Bourdillon Rd</t>
  </si>
  <si>
    <t>25SPN</t>
  </si>
  <si>
    <t>2024-08-14</t>
  </si>
  <si>
    <t>2024-12-07</t>
  </si>
  <si>
    <t>CUST-02950</t>
  </si>
  <si>
    <t>Folake Orji</t>
  </si>
  <si>
    <t>sophie.nwankwo@vertexlabsltd.ng</t>
  </si>
  <si>
    <t>+234488486638</t>
  </si>
  <si>
    <t>+234 503 785 857</t>
  </si>
  <si>
    <t>14 Marina Rd</t>
  </si>
  <si>
    <t>986980</t>
  </si>
  <si>
    <t>04-Sep-24</t>
  </si>
  <si>
    <t>2025-08-12</t>
  </si>
  <si>
    <t>CUST-04365</t>
  </si>
  <si>
    <t>Laura Okonkwo</t>
  </si>
  <si>
    <t>laura.okonkwo@hotmail.com</t>
  </si>
  <si>
    <t>+44-466-063790</t>
  </si>
  <si>
    <t>+44-961-420040</t>
  </si>
  <si>
    <t>145 Main Rd</t>
  </si>
  <si>
    <t>DTZE8</t>
  </si>
  <si>
    <t>2025-06-16</t>
  </si>
  <si>
    <t>CUST-00109</t>
  </si>
  <si>
    <t>Aliyu Traore</t>
  </si>
  <si>
    <t>aliyutraore@gmail.com</t>
  </si>
  <si>
    <t>+31 843 098 839</t>
  </si>
  <si>
    <t>0053021465</t>
  </si>
  <si>
    <t>181 Herbert Macaulay Way</t>
  </si>
  <si>
    <t>UYYTQ</t>
  </si>
  <si>
    <t>CUST-05071</t>
  </si>
  <si>
    <t>Kayode Nwosu</t>
  </si>
  <si>
    <t>kayodenwosugmail.com</t>
  </si>
  <si>
    <t>+234-041-185356</t>
  </si>
  <si>
    <t>+234 231 642 196</t>
  </si>
  <si>
    <t>977602</t>
  </si>
  <si>
    <t>CUST-02282</t>
  </si>
  <si>
    <t>Andrew Hassan</t>
  </si>
  <si>
    <t>andrew.hassan@hotmail.com</t>
  </si>
  <si>
    <t>+971 206 155 989</t>
  </si>
  <si>
    <t>0837752235</t>
  </si>
  <si>
    <t>200 Kenyatta Ave</t>
  </si>
  <si>
    <t>7XTGA</t>
  </si>
  <si>
    <t>01/14/2025</t>
  </si>
  <si>
    <t>2025-11-18</t>
  </si>
  <si>
    <t>CUST-04455</t>
  </si>
  <si>
    <t>Zainab Oladele</t>
  </si>
  <si>
    <t>zainab.oladele@carbon.ng</t>
  </si>
  <si>
    <t>+254 663 847 165</t>
  </si>
  <si>
    <t>0829935240</t>
  </si>
  <si>
    <t>190 Bourdillon Rd</t>
  </si>
  <si>
    <t>TPSES</t>
  </si>
  <si>
    <t>2024-12-03</t>
  </si>
  <si>
    <t>2025-12-10</t>
  </si>
  <si>
    <t>CUST-00885</t>
  </si>
  <si>
    <t>chizobaadeleke@brightlogic.co</t>
  </si>
  <si>
    <t>+234 077 182 353</t>
  </si>
  <si>
    <t>0773765547</t>
  </si>
  <si>
    <t>243 Sheikh Zayed Rd</t>
  </si>
  <si>
    <t>453951</t>
  </si>
  <si>
    <t>23-Jan-25</t>
  </si>
  <si>
    <t>Mar 9, 2025</t>
  </si>
  <si>
    <t>CUST-02743</t>
  </si>
  <si>
    <t>Chizoba Obi</t>
  </si>
  <si>
    <t>chizoba_obi@outlook.com</t>
  </si>
  <si>
    <t>0011285079</t>
  </si>
  <si>
    <t>+49-914-760492</t>
  </si>
  <si>
    <t>198 Adeola Odeku St</t>
  </si>
  <si>
    <t>GRP6DH</t>
  </si>
  <si>
    <t>2025-03-14</t>
  </si>
  <si>
    <t>2025-04-01</t>
  </si>
  <si>
    <t>CUST-02773</t>
  </si>
  <si>
    <t>Precious Okafor</t>
  </si>
  <si>
    <t>preciousokaforcompany.com</t>
  </si>
  <si>
    <t>+234841231561</t>
  </si>
  <si>
    <t>+234933484637</t>
  </si>
  <si>
    <t>106 Long St</t>
  </si>
  <si>
    <t>900486</t>
  </si>
  <si>
    <t>CUST-00958</t>
  </si>
  <si>
    <t>Grace Mohammed</t>
  </si>
  <si>
    <t>grace_mohammed@outlook.com</t>
  </si>
  <si>
    <t>+234-801-976213</t>
  </si>
  <si>
    <t>+234-616-461526</t>
  </si>
  <si>
    <t>173 Long St</t>
  </si>
  <si>
    <t>911368</t>
  </si>
  <si>
    <t>06/04/2025</t>
  </si>
  <si>
    <t>CUST-02270</t>
  </si>
  <si>
    <t>Njeri Khan</t>
  </si>
  <si>
    <t>njeri.khan@hotmail.com</t>
  </si>
  <si>
    <t>+1671390885</t>
  </si>
  <si>
    <t>+1 854 240 128</t>
  </si>
  <si>
    <t>Calg</t>
  </si>
  <si>
    <t>23 Moi Ave</t>
  </si>
  <si>
    <t>85D1W5</t>
  </si>
  <si>
    <t>2025-09-08</t>
  </si>
  <si>
    <t>CUST-03330</t>
  </si>
  <si>
    <t>Ikechukwu Oladipo</t>
  </si>
  <si>
    <t>ikechukwu_oladipo@payanalytics.africa</t>
  </si>
  <si>
    <t>+31805106633</t>
  </si>
  <si>
    <t>+31901933381</t>
  </si>
  <si>
    <t>137 Herbert Macaulay Way</t>
  </si>
  <si>
    <t>HZB9Q</t>
  </si>
  <si>
    <t>Apr 11, 2026</t>
  </si>
  <si>
    <t>CUST-02864</t>
  </si>
  <si>
    <t>Maryam Nwosu</t>
  </si>
  <si>
    <t>maryamnwosu@gmail.com</t>
  </si>
  <si>
    <t>+234-108-787044</t>
  </si>
  <si>
    <t>+234-596-633387</t>
  </si>
  <si>
    <t>240 Park Lane</t>
  </si>
  <si>
    <t>304000</t>
  </si>
  <si>
    <t>2025-02-09</t>
  </si>
  <si>
    <t>2025-02-10</t>
  </si>
  <si>
    <t>CUST-01647</t>
  </si>
  <si>
    <t>Kamau Murphy</t>
  </si>
  <si>
    <t>kamau.murphy@gmail.com</t>
  </si>
  <si>
    <t>+234606868663</t>
  </si>
  <si>
    <t>+234 709 964 886</t>
  </si>
  <si>
    <t>110 Station Rd</t>
  </si>
  <si>
    <t>203405</t>
  </si>
  <si>
    <t>18.02.2025</t>
  </si>
  <si>
    <t>2025-11-22</t>
  </si>
  <si>
    <t>CUST-03149</t>
  </si>
  <si>
    <t>obinna.dlamini@hotmail.com</t>
  </si>
  <si>
    <t>+234 777 587 411</t>
  </si>
  <si>
    <t>0304778667</t>
  </si>
  <si>
    <t>148 Marina Rd</t>
  </si>
  <si>
    <t>985845</t>
  </si>
  <si>
    <t>2025-04-02</t>
  </si>
  <si>
    <t>2026-04-14</t>
  </si>
  <si>
    <t>CUST-00707</t>
  </si>
  <si>
    <t>Tariq Nwachukwu</t>
  </si>
  <si>
    <t>tariq.nwachukwu@gmail.com</t>
  </si>
  <si>
    <t>+353914015273</t>
  </si>
  <si>
    <t>+353-172-264147</t>
  </si>
  <si>
    <t>163 Herbert Macaulay Way</t>
  </si>
  <si>
    <t>JQPX9T</t>
  </si>
  <si>
    <t>26/08/2025</t>
  </si>
  <si>
    <t>CUST-02067</t>
  </si>
  <si>
    <t>Chinwe Patel</t>
  </si>
  <si>
    <t>chinwe@@gmail.com</t>
  </si>
  <si>
    <t>0869088775</t>
  </si>
  <si>
    <t>+234-873-594463</t>
  </si>
  <si>
    <t>90 Main Rd</t>
  </si>
  <si>
    <t>423748</t>
  </si>
  <si>
    <t>21/02/2025</t>
  </si>
  <si>
    <t>CUST-03231</t>
  </si>
  <si>
    <t>sophie.dlamini@wave.com</t>
  </si>
  <si>
    <t>+49 064 935 469</t>
  </si>
  <si>
    <t>+49 636 197 908</t>
  </si>
  <si>
    <t>108 Adeola Odeku St</t>
  </si>
  <si>
    <t>CRSY99</t>
  </si>
  <si>
    <t>2025-01-30</t>
  </si>
  <si>
    <t>CUST-02577</t>
  </si>
  <si>
    <t>Lola Botha</t>
  </si>
  <si>
    <t>lolabotha@hotmail.com</t>
  </si>
  <si>
    <t>+234317309019</t>
  </si>
  <si>
    <t>+234346800369</t>
  </si>
  <si>
    <t>15 High St</t>
  </si>
  <si>
    <t>556615</t>
  </si>
  <si>
    <t>2026-03-20</t>
  </si>
  <si>
    <t>CUST-01752</t>
  </si>
  <si>
    <t>Ngozi</t>
  </si>
  <si>
    <t>Ngozi Orji</t>
  </si>
  <si>
    <t>ngozi_orji@yahoo.com</t>
  </si>
  <si>
    <t>+971-247-425891</t>
  </si>
  <si>
    <t>0974651984</t>
  </si>
  <si>
    <t>29 Allen Ave</t>
  </si>
  <si>
    <t>PM8S6</t>
  </si>
  <si>
    <t>2025-02-25</t>
  </si>
  <si>
    <t>CUST-03813</t>
  </si>
  <si>
    <t>Sola Oladipo</t>
  </si>
  <si>
    <t>sola_oladipo@hotmail.com</t>
  </si>
  <si>
    <t>+44 629 242 368</t>
  </si>
  <si>
    <t>+44615233430</t>
  </si>
  <si>
    <t>217 Long St</t>
  </si>
  <si>
    <t>A8G47M</t>
  </si>
  <si>
    <t>CUST-04563</t>
  </si>
  <si>
    <t>faith.hassan@gmail.com</t>
  </si>
  <si>
    <t>+234 845 632 276</t>
  </si>
  <si>
    <t>+234 560 598 280</t>
  </si>
  <si>
    <t>153 Church St</t>
  </si>
  <si>
    <t>253947</t>
  </si>
  <si>
    <t>2026/02/15</t>
  </si>
  <si>
    <t>CUST-02574</t>
  </si>
  <si>
    <t>Adaora O'Brien</t>
  </si>
  <si>
    <t>adaoraobrien@yahoo.com</t>
  </si>
  <si>
    <t>0292310784</t>
  </si>
  <si>
    <t>27 Church St</t>
  </si>
  <si>
    <t>LPL7P</t>
  </si>
  <si>
    <t>2024-12-06</t>
  </si>
  <si>
    <t>01/23/2025</t>
  </si>
  <si>
    <t>CUST-00934</t>
  </si>
  <si>
    <t>Lawal Eze</t>
  </si>
  <si>
    <t>lawal_eze@gmail.com</t>
  </si>
  <si>
    <t>+44021614370</t>
  </si>
  <si>
    <t>0972655713</t>
  </si>
  <si>
    <t>67 Marina Rd</t>
  </si>
  <si>
    <t>VWQ4Y</t>
  </si>
  <si>
    <t>2026/05/26</t>
  </si>
  <si>
    <t>02/06/2026</t>
  </si>
  <si>
    <t>CUST-01472</t>
  </si>
  <si>
    <t>tariq_aliyu@hotmail.com</t>
  </si>
  <si>
    <t>+234 924 761 740</t>
  </si>
  <si>
    <t>0530056841</t>
  </si>
  <si>
    <t>949358</t>
  </si>
  <si>
    <t>CUST-02165</t>
  </si>
  <si>
    <t>Mark Lawal</t>
  </si>
  <si>
    <t>mark.lawal@hotmail.com</t>
  </si>
  <si>
    <t>0689655208</t>
  </si>
  <si>
    <t>0207669421</t>
  </si>
  <si>
    <t>140 Market St</t>
  </si>
  <si>
    <t>999464</t>
  </si>
  <si>
    <t>2025-04-19</t>
  </si>
  <si>
    <t>Dec 1, 2025</t>
  </si>
  <si>
    <t>CUST-04026</t>
  </si>
  <si>
    <t>Chinwe Diallo</t>
  </si>
  <si>
    <t>chinwe_diallo@outlook.com</t>
  </si>
  <si>
    <t>+254542839823</t>
  </si>
  <si>
    <t>+254 022 425 839</t>
  </si>
  <si>
    <t>217 Park Lane</t>
  </si>
  <si>
    <t>A4GT0</t>
  </si>
  <si>
    <t>08/02/2026</t>
  </si>
  <si>
    <t>CUST-01551</t>
  </si>
  <si>
    <t>James Jones</t>
  </si>
  <si>
    <t>james_jones@outlook.com</t>
  </si>
  <si>
    <t>0872912989</t>
  </si>
  <si>
    <t>+49 733 537 063</t>
  </si>
  <si>
    <t>22 Victoria Rd</t>
  </si>
  <si>
    <t>Y63NJZ</t>
  </si>
  <si>
    <t>12/08/2024</t>
  </si>
  <si>
    <t>CUST-01028</t>
  </si>
  <si>
    <t>Ahmed Kelly</t>
  </si>
  <si>
    <t>ahmedkelly@outlook.com</t>
  </si>
  <si>
    <t>+234850302772</t>
  </si>
  <si>
    <t>+234-793-162505</t>
  </si>
  <si>
    <t>38 Long St</t>
  </si>
  <si>
    <t>982797</t>
  </si>
  <si>
    <t>2026-03-06</t>
  </si>
  <si>
    <t>CUST-04366</t>
  </si>
  <si>
    <t>Ikechukwu Ugwu</t>
  </si>
  <si>
    <t>ikechukwu.ugwu@hotmail.com</t>
  </si>
  <si>
    <t>+44 224 014 640</t>
  </si>
  <si>
    <t>0483707899</t>
  </si>
  <si>
    <t>10 Long St</t>
  </si>
  <si>
    <t>8B7YBL</t>
  </si>
  <si>
    <t>2025-03-19</t>
  </si>
  <si>
    <t>2026-03-22</t>
  </si>
  <si>
    <t>CUST-01232</t>
  </si>
  <si>
    <t>Uche Mohammed</t>
  </si>
  <si>
    <t>uchemohammed@hotmail.com</t>
  </si>
  <si>
    <t>0754839377</t>
  </si>
  <si>
    <t>+31 271 542 241</t>
  </si>
  <si>
    <t>174 King St</t>
  </si>
  <si>
    <t>GMU6JM</t>
  </si>
  <si>
    <t>Sep 20, 2025</t>
  </si>
  <si>
    <t>CUST-01683</t>
  </si>
  <si>
    <t>Segun Kamau</t>
  </si>
  <si>
    <t>segunkamau@yahoo.com</t>
  </si>
  <si>
    <t>+49837594587</t>
  </si>
  <si>
    <t>+49230710564</t>
  </si>
  <si>
    <t>28 Marina Rd</t>
  </si>
  <si>
    <t>7WJUB7</t>
  </si>
  <si>
    <t>2025-04-16</t>
  </si>
  <si>
    <t>2025-05-15</t>
  </si>
  <si>
    <t>CUST-01270</t>
  </si>
  <si>
    <t>amina.al-farsi@hotmail.com</t>
  </si>
  <si>
    <t>+353101727482</t>
  </si>
  <si>
    <t>+353517507963</t>
  </si>
  <si>
    <t>222 Long St</t>
  </si>
  <si>
    <t>F2WF11</t>
  </si>
  <si>
    <t>16.10.2025</t>
  </si>
  <si>
    <t>CUST-05121</t>
  </si>
  <si>
    <t>Chinwe Anyanwu</t>
  </si>
  <si>
    <t>chinweanyanwu@wave.io</t>
  </si>
  <si>
    <t>+1642202813</t>
  </si>
  <si>
    <t>+1-063-443710</t>
  </si>
  <si>
    <t>70 High St</t>
  </si>
  <si>
    <t>5RXPS</t>
  </si>
  <si>
    <t>2025-04-03</t>
  </si>
  <si>
    <t>CUST-00687</t>
  </si>
  <si>
    <t>Yusuf Adebayo</t>
  </si>
  <si>
    <t>yusufadebayo@jumia.com</t>
  </si>
  <si>
    <t>+234017067949</t>
  </si>
  <si>
    <t>0786928551</t>
  </si>
  <si>
    <t>149 Sheikh Zayed Rd</t>
  </si>
  <si>
    <t>796866</t>
  </si>
  <si>
    <t>CUST-03092</t>
  </si>
  <si>
    <t>faith_okorie@outlook.com</t>
  </si>
  <si>
    <t>+234 387 930 925</t>
  </si>
  <si>
    <t>+234390605636</t>
  </si>
  <si>
    <t>217 Kenyatta Ave</t>
  </si>
  <si>
    <t>313476</t>
  </si>
  <si>
    <t>05-Feb-26</t>
  </si>
  <si>
    <t>CUST-01727</t>
  </si>
  <si>
    <t>Ryan</t>
  </si>
  <si>
    <t>Ryan O'Brien</t>
  </si>
  <si>
    <t>ryan_obrien@outlook.com</t>
  </si>
  <si>
    <t>+49643102912</t>
  </si>
  <si>
    <t>0976583571</t>
  </si>
  <si>
    <t>153 High St</t>
  </si>
  <si>
    <t>7NSPMS</t>
  </si>
  <si>
    <t>27/07/2025</t>
  </si>
  <si>
    <t>06/03/2026</t>
  </si>
  <si>
    <t>CUST-02626</t>
  </si>
  <si>
    <t>Emily Asante</t>
  </si>
  <si>
    <t>+234-846-564232</t>
  </si>
  <si>
    <t>+234-545-419135</t>
  </si>
  <si>
    <t>103 Kenyatta Ave</t>
  </si>
  <si>
    <t>674825</t>
  </si>
  <si>
    <t>2025-02-04</t>
  </si>
  <si>
    <t>2026/02/18</t>
  </si>
  <si>
    <t>CUST-01278</t>
  </si>
  <si>
    <t>Samuel Traore</t>
  </si>
  <si>
    <t>samueltraore@hotmail.com</t>
  </si>
  <si>
    <t>+44-669-245051</t>
  </si>
  <si>
    <t>+44-904-873597</t>
  </si>
  <si>
    <t>83 Sheikh Zayed Rd</t>
  </si>
  <si>
    <t>U1GD77</t>
  </si>
  <si>
    <t>CUST-00247</t>
  </si>
  <si>
    <t>Femi Hassan</t>
  </si>
  <si>
    <t>femihassan@gmail.com</t>
  </si>
  <si>
    <t>+49444463060</t>
  </si>
  <si>
    <t>0025895529</t>
  </si>
  <si>
    <t>101 Awolowo Rd</t>
  </si>
  <si>
    <t>J0M1W9</t>
  </si>
  <si>
    <t>07-Jul-24</t>
  </si>
  <si>
    <t>2025-01-15</t>
  </si>
  <si>
    <t>CUST-03434</t>
  </si>
  <si>
    <t>Faith Nwankwo</t>
  </si>
  <si>
    <t>faithnwankwo@paysoftllc.com</t>
  </si>
  <si>
    <t>+254 572 630 328</t>
  </si>
  <si>
    <t>+254 311 175 953</t>
  </si>
  <si>
    <t>36 Marina Rd</t>
  </si>
  <si>
    <t>1SS8G4</t>
  </si>
  <si>
    <t>2024-12-04</t>
  </si>
  <si>
    <t>2025-02-13</t>
  </si>
  <si>
    <t>CUST-04384</t>
  </si>
  <si>
    <t>Ifeoma Afolabi</t>
  </si>
  <si>
    <t>ifeoma.afolabi@hotmail.com</t>
  </si>
  <si>
    <t>+44-771-585846</t>
  </si>
  <si>
    <t>+44-737-571782</t>
  </si>
  <si>
    <t>165 Long St</t>
  </si>
  <si>
    <t>SGT1C</t>
  </si>
  <si>
    <t>19-Dec-25</t>
  </si>
  <si>
    <t>04/05/2026</t>
  </si>
  <si>
    <t>CUST-00257</t>
  </si>
  <si>
    <t>Layla Wilson</t>
  </si>
  <si>
    <t>layla.wilson@yahoo.com</t>
  </si>
  <si>
    <t>+254076502412</t>
  </si>
  <si>
    <t>+254957907371</t>
  </si>
  <si>
    <t>Momb</t>
  </si>
  <si>
    <t>135 Market St</t>
  </si>
  <si>
    <t>KGGVX</t>
  </si>
  <si>
    <t>2025-01-07</t>
  </si>
  <si>
    <t>2025-06-27</t>
  </si>
  <si>
    <t>CUST-03750</t>
  </si>
  <si>
    <t>yusuf.brown@gmail.com</t>
  </si>
  <si>
    <t>+971 668 204 052</t>
  </si>
  <si>
    <t>0616759032</t>
  </si>
  <si>
    <t>123 Allen Ave</t>
  </si>
  <si>
    <t>2W1PL</t>
  </si>
  <si>
    <t>2024-07-19</t>
  </si>
  <si>
    <t>CUST-03018</t>
  </si>
  <si>
    <t>Wanjiru Johnson</t>
  </si>
  <si>
    <t>wanjiru_johnson@hotmail.com</t>
  </si>
  <si>
    <t>0914143633</t>
  </si>
  <si>
    <t>+234785333437</t>
  </si>
  <si>
    <t>5 Long St</t>
  </si>
  <si>
    <t>856524</t>
  </si>
  <si>
    <t>2026-01-30</t>
  </si>
  <si>
    <t>2026-06-19</t>
  </si>
  <si>
    <t>CUST-02810</t>
  </si>
  <si>
    <t>ifeoma_taylor@hotmail.com</t>
  </si>
  <si>
    <t>+27 431 320 471</t>
  </si>
  <si>
    <t>0243936364</t>
  </si>
  <si>
    <t>193 Allen Ave</t>
  </si>
  <si>
    <t>SJY0E</t>
  </si>
  <si>
    <t>2024-07-09</t>
  </si>
  <si>
    <t>CUST-04430</t>
  </si>
  <si>
    <t>Babatunde Nwosu</t>
  </si>
  <si>
    <t>babatunde@outlook</t>
  </si>
  <si>
    <t>+353-426-306689</t>
  </si>
  <si>
    <t>+353408409234</t>
  </si>
  <si>
    <t>86 Station Rd</t>
  </si>
  <si>
    <t>939V2Q</t>
  </si>
  <si>
    <t>07/31/2024</t>
  </si>
  <si>
    <t>06/20/2025</t>
  </si>
  <si>
    <t>CUST-00235</t>
  </si>
  <si>
    <t>Babatunde Oladipo</t>
  </si>
  <si>
    <t>babatundeoladipo@moniepoint.africa</t>
  </si>
  <si>
    <t>+234-620-303662</t>
  </si>
  <si>
    <t>+234-436-172131</t>
  </si>
  <si>
    <t>237 Herbert Macaulay Way</t>
  </si>
  <si>
    <t>145453</t>
  </si>
  <si>
    <t>2026-06-09</t>
  </si>
  <si>
    <t>CUST-01370</t>
  </si>
  <si>
    <t>Thandiwe Bello</t>
  </si>
  <si>
    <t>thandiwebello@yahoo.com</t>
  </si>
  <si>
    <t>+234881078632</t>
  </si>
  <si>
    <t>0197030781</t>
  </si>
  <si>
    <t>45 Queen St</t>
  </si>
  <si>
    <t>451710</t>
  </si>
  <si>
    <t>2024-10-16</t>
  </si>
  <si>
    <t>2024-12-31</t>
  </si>
  <si>
    <t>CUST-03031</t>
  </si>
  <si>
    <t>precious_obrien@yahoo.com</t>
  </si>
  <si>
    <t>+44 464 185 778</t>
  </si>
  <si>
    <t>+44920493147</t>
  </si>
  <si>
    <t>227 Station Rd</t>
  </si>
  <si>
    <t>ZCLHL</t>
  </si>
  <si>
    <t>30.12.2024</t>
  </si>
  <si>
    <t>2025-11-11</t>
  </si>
  <si>
    <t>CUST-03203</t>
  </si>
  <si>
    <t>Ngozi Ogundimu</t>
  </si>
  <si>
    <t>ngozi.ogundimu@yahoo.com</t>
  </si>
  <si>
    <t>+44 506 255 658</t>
  </si>
  <si>
    <t>+44 890 045 888</t>
  </si>
  <si>
    <t>109 High St</t>
  </si>
  <si>
    <t>AEZ66A</t>
  </si>
  <si>
    <t>CUST-01926</t>
  </si>
  <si>
    <t>Mercy Brown</t>
  </si>
  <si>
    <t>mercy_brown@outlook.com</t>
  </si>
  <si>
    <t>0287684181</t>
  </si>
  <si>
    <t>+353 282 613 624</t>
  </si>
  <si>
    <t>119 King St</t>
  </si>
  <si>
    <t>QKZVTB</t>
  </si>
  <si>
    <t>2025-06-18</t>
  </si>
  <si>
    <t>05/22/2026</t>
  </si>
  <si>
    <t>CUST-04278</t>
  </si>
  <si>
    <t>fatima.ugwu@hotmail.com</t>
  </si>
  <si>
    <t>+49 400 279 553</t>
  </si>
  <si>
    <t>+49 729 362 723</t>
  </si>
  <si>
    <t>103 King St</t>
  </si>
  <si>
    <t>GB0EB</t>
  </si>
  <si>
    <t>Jun 1, 2025</t>
  </si>
  <si>
    <t>CUST-03870</t>
  </si>
  <si>
    <t>ogechihassan@gmail.com</t>
  </si>
  <si>
    <t>0295306157</t>
  </si>
  <si>
    <t>+27-014-650884</t>
  </si>
  <si>
    <t>110 Market St</t>
  </si>
  <si>
    <t>MWZDNS</t>
  </si>
  <si>
    <t>2024-09-10</t>
  </si>
  <si>
    <t>07/20/2025</t>
  </si>
  <si>
    <t>CUST-03863</t>
  </si>
  <si>
    <t>Amaka Adeyemi</t>
  </si>
  <si>
    <t>amakaadeyemi@yahoo.com</t>
  </si>
  <si>
    <t>+254915719962</t>
  </si>
  <si>
    <t>+254-377-085266</t>
  </si>
  <si>
    <t>143 Bourdillon Rd</t>
  </si>
  <si>
    <t>5EHCV</t>
  </si>
  <si>
    <t>21-Sep-24</t>
  </si>
  <si>
    <t>2025-01-05</t>
  </si>
  <si>
    <t>CUST-00453</t>
  </si>
  <si>
    <t>Ngozi Adewale</t>
  </si>
  <si>
    <t>ngozi_adewale@hotmail.com</t>
  </si>
  <si>
    <t>+49-290-292334</t>
  </si>
  <si>
    <t>+49 110 090 605</t>
  </si>
  <si>
    <t>63 Adeola Odeku St</t>
  </si>
  <si>
    <t>HF014</t>
  </si>
  <si>
    <t>09/06/2025</t>
  </si>
  <si>
    <t>CUST-04594</t>
  </si>
  <si>
    <t>Nomvula Brown</t>
  </si>
  <si>
    <t>nomvulabrown@flutterwave.co</t>
  </si>
  <si>
    <t>+44-386-096406</t>
  </si>
  <si>
    <t>+44 800 593 836</t>
  </si>
  <si>
    <t>79 Kenyatta Ave</t>
  </si>
  <si>
    <t>LU1UWK</t>
  </si>
  <si>
    <t>30-Apr-26</t>
  </si>
  <si>
    <t>2026-05-07</t>
  </si>
  <si>
    <t>CUST-00498</t>
  </si>
  <si>
    <t>Chidinma</t>
  </si>
  <si>
    <t>Chidinma Afolabi</t>
  </si>
  <si>
    <t>chidinma_afolabi@gmail.com</t>
  </si>
  <si>
    <t>+353299946645</t>
  </si>
  <si>
    <t>+353-999-900108</t>
  </si>
  <si>
    <t>60 Queen St</t>
  </si>
  <si>
    <t>GF29U</t>
  </si>
  <si>
    <t>05/09/2025</t>
  </si>
  <si>
    <t>CUST-03628</t>
  </si>
  <si>
    <t>amani.okafor@outlook.com</t>
  </si>
  <si>
    <t>+27 679 900 673</t>
  </si>
  <si>
    <t>0192603603</t>
  </si>
  <si>
    <t>116 Kenyatta Ave</t>
  </si>
  <si>
    <t>T4T8P</t>
  </si>
  <si>
    <t>2026-04-10</t>
  </si>
  <si>
    <t>CUST-02913</t>
  </si>
  <si>
    <t>Obinna Okonkwo</t>
  </si>
  <si>
    <t>obinnaokonkwo@yahoo.com</t>
  </si>
  <si>
    <t>+1 742 328 128</t>
  </si>
  <si>
    <t>+1-184-456942</t>
  </si>
  <si>
    <t>156 Church St</t>
  </si>
  <si>
    <t>A4FVM</t>
  </si>
  <si>
    <t>2025-07-10</t>
  </si>
  <si>
    <t>CUST-00012</t>
  </si>
  <si>
    <t>Otieno O'Brien</t>
  </si>
  <si>
    <t>otieno_obrien@hotmail.com</t>
  </si>
  <si>
    <t>+44-798-687277</t>
  </si>
  <si>
    <t>+44 348 734 714</t>
  </si>
  <si>
    <t>Edin</t>
  </si>
  <si>
    <t>39 Sheikh Zayed Rd</t>
  </si>
  <si>
    <t>KPE22X</t>
  </si>
  <si>
    <t>Dec 25, 2025</t>
  </si>
  <si>
    <t>CUST-02601</t>
  </si>
  <si>
    <t>Amina Smith</t>
  </si>
  <si>
    <t>hannah.botha@hotmail.com</t>
  </si>
  <si>
    <t>0063508786</t>
  </si>
  <si>
    <t>0868953555</t>
  </si>
  <si>
    <t>60 King St</t>
  </si>
  <si>
    <t>AN252</t>
  </si>
  <si>
    <t>2025-06-17</t>
  </si>
  <si>
    <t>CUST-01687</t>
  </si>
  <si>
    <t>Mark Ogundimu</t>
  </si>
  <si>
    <t>markogundimu@gmail.com</t>
  </si>
  <si>
    <t>+254854111120</t>
  </si>
  <si>
    <t>0502615542</t>
  </si>
  <si>
    <t>17 Awolowo Rd</t>
  </si>
  <si>
    <t>YJ962U</t>
  </si>
  <si>
    <t>2024-07-03</t>
  </si>
  <si>
    <t>CUST-03349</t>
  </si>
  <si>
    <t>Chidinma Adewale</t>
  </si>
  <si>
    <t>chidinma_adewale@yahoo.com</t>
  </si>
  <si>
    <t>0542377793</t>
  </si>
  <si>
    <t>+971614682335</t>
  </si>
  <si>
    <t>163 Long St</t>
  </si>
  <si>
    <t>YEHWV</t>
  </si>
  <si>
    <t>2025-12-28</t>
  </si>
  <si>
    <t>CUST-01864</t>
  </si>
  <si>
    <t>Musa Makinde</t>
  </si>
  <si>
    <t>musa.makinde@twigafoods.io</t>
  </si>
  <si>
    <t>+971-515-716195</t>
  </si>
  <si>
    <t>+971-672-390441</t>
  </si>
  <si>
    <t>20 King St</t>
  </si>
  <si>
    <t>YES3R</t>
  </si>
  <si>
    <t>CUST-02671</t>
  </si>
  <si>
    <t>Sola Asante</t>
  </si>
  <si>
    <t>sola.asante@gmail.com</t>
  </si>
  <si>
    <t>+234492388925</t>
  </si>
  <si>
    <t>+234-000-463671</t>
  </si>
  <si>
    <t>59 High St</t>
  </si>
  <si>
    <t>980036</t>
  </si>
  <si>
    <t>CUST-04742</t>
  </si>
  <si>
    <t>kamau.afolabi@outlook.com</t>
  </si>
  <si>
    <t>+234156129176</t>
  </si>
  <si>
    <t>0061913236</t>
  </si>
  <si>
    <t>117 Long St</t>
  </si>
  <si>
    <t>549309</t>
  </si>
  <si>
    <t>2026-03-12</t>
  </si>
  <si>
    <t>CUST-02291</t>
  </si>
  <si>
    <t>Femi Smith</t>
  </si>
  <si>
    <t>femismith@outlook.com</t>
  </si>
  <si>
    <t>0132371535</t>
  </si>
  <si>
    <t>+31953945592</t>
  </si>
  <si>
    <t>Amst</t>
  </si>
  <si>
    <t>209 Kenyatta Ave</t>
  </si>
  <si>
    <t>V6R0ZN</t>
  </si>
  <si>
    <t>15/04/2026</t>
  </si>
  <si>
    <t>CUST-04640</t>
  </si>
  <si>
    <t>Njeri Adeyemi</t>
  </si>
  <si>
    <t>njeri.adeyemi@carbon.africa</t>
  </si>
  <si>
    <t>0501050086</t>
  </si>
  <si>
    <t>+49 202 885 754</t>
  </si>
  <si>
    <t>151 Main Rd</t>
  </si>
  <si>
    <t>ZKZU2</t>
  </si>
  <si>
    <t>CUST-04323</t>
  </si>
  <si>
    <t>Jessica Okonkwo</t>
  </si>
  <si>
    <t>jessica.okonkwo@hotmail.com</t>
  </si>
  <si>
    <t>0558172506</t>
  </si>
  <si>
    <t>+234 741 701 188</t>
  </si>
  <si>
    <t>136 Victoria Rd</t>
  </si>
  <si>
    <t>938707</t>
  </si>
  <si>
    <t>2025-10-12</t>
  </si>
  <si>
    <t>CUST-03276</t>
  </si>
  <si>
    <t>Fatuma Davies</t>
  </si>
  <si>
    <t>fatumadavies@gmail.com</t>
  </si>
  <si>
    <t>+31 397 415 177</t>
  </si>
  <si>
    <t>162 Main Rd</t>
  </si>
  <si>
    <t>P9JG9</t>
  </si>
  <si>
    <t>2024-11-06</t>
  </si>
  <si>
    <t>CUST-01694</t>
  </si>
  <si>
    <t>Nnamdi Balogun</t>
  </si>
  <si>
    <t>nnamdi.balogun@gridcommercell.io</t>
  </si>
  <si>
    <t>+234521926936</t>
  </si>
  <si>
    <t>+234-997-073995</t>
  </si>
  <si>
    <t>162 Park Lane</t>
  </si>
  <si>
    <t>664711</t>
  </si>
  <si>
    <t>CUST-02476</t>
  </si>
  <si>
    <t>Lola Onyeka</t>
  </si>
  <si>
    <t>lola.onyeka@yahoo.com</t>
  </si>
  <si>
    <t>0699439185</t>
  </si>
  <si>
    <t>0867484758</t>
  </si>
  <si>
    <t>85 Bay St</t>
  </si>
  <si>
    <t>818923</t>
  </si>
  <si>
    <t>06/09/2026</t>
  </si>
  <si>
    <t>CUST-01701</t>
  </si>
  <si>
    <t>Lola Eze</t>
  </si>
  <si>
    <t>lola_eze@swiftnetworks.co</t>
  </si>
  <si>
    <t>+44-488-850732</t>
  </si>
  <si>
    <t>+44 791 629 077</t>
  </si>
  <si>
    <t>237 Moi Ave</t>
  </si>
  <si>
    <t>12K4J</t>
  </si>
  <si>
    <t>2026-04-11</t>
  </si>
  <si>
    <t>CUST-00281</t>
  </si>
  <si>
    <t>Tope Diallo</t>
  </si>
  <si>
    <t>topediallo@yahoo.com</t>
  </si>
  <si>
    <t>+234342556383</t>
  </si>
  <si>
    <t>+234-008-186702</t>
  </si>
  <si>
    <t>64 Awolowo Rd</t>
  </si>
  <si>
    <t>385694</t>
  </si>
  <si>
    <t>CUST-00303</t>
  </si>
  <si>
    <t>Blessing Nwankwo</t>
  </si>
  <si>
    <t>blessing_nwankwo@gmail.com</t>
  </si>
  <si>
    <t>+49-601-534332</t>
  </si>
  <si>
    <t>+49 913 577 908</t>
  </si>
  <si>
    <t>161 Kenyatta Ave</t>
  </si>
  <si>
    <t>8ETFD4</t>
  </si>
  <si>
    <t>CUST-02964</t>
  </si>
  <si>
    <t>Thomas Eze</t>
  </si>
  <si>
    <t>thomas.eze@hotmail.com</t>
  </si>
  <si>
    <t>+27214307199</t>
  </si>
  <si>
    <t>+27 540 553 888</t>
  </si>
  <si>
    <t>203 Allen Ave</t>
  </si>
  <si>
    <t>T0NUVB</t>
  </si>
  <si>
    <t>CUST-01895</t>
  </si>
  <si>
    <t>Brian Idris</t>
  </si>
  <si>
    <t>brian_idris@yahoo.com</t>
  </si>
  <si>
    <t>+44873868805</t>
  </si>
  <si>
    <t>+44745115247</t>
  </si>
  <si>
    <t>5 Awolowo Rd</t>
  </si>
  <si>
    <t>NADRX</t>
  </si>
  <si>
    <t>2025-03-21</t>
  </si>
  <si>
    <t>09/28/2025</t>
  </si>
  <si>
    <t>CUST-01382</t>
  </si>
  <si>
    <t>Kelechi Kelly</t>
  </si>
  <si>
    <t>kelechi.kelly@yahoo.com</t>
  </si>
  <si>
    <t>+44176272438</t>
  </si>
  <si>
    <t>0445651499</t>
  </si>
  <si>
    <t>67 Allen Ave</t>
  </si>
  <si>
    <t>RSWWU</t>
  </si>
  <si>
    <t>08.08.2025</t>
  </si>
  <si>
    <t>CUST-03042</t>
  </si>
  <si>
    <t>Thandiwe Evans</t>
  </si>
  <si>
    <t>thandiwe_evans@orbitworksltd.io</t>
  </si>
  <si>
    <t>0369655400</t>
  </si>
  <si>
    <t>+353-701-969664</t>
  </si>
  <si>
    <t>160 Herbert Macaulay Way</t>
  </si>
  <si>
    <t>52UX6</t>
  </si>
  <si>
    <t>2026-02-07</t>
  </si>
  <si>
    <t>CUST-00146</t>
  </si>
  <si>
    <t>preciousasante@yahoo.com</t>
  </si>
  <si>
    <t>+234542140665</t>
  </si>
  <si>
    <t>+234 442 717 396</t>
  </si>
  <si>
    <t>111 King St</t>
  </si>
  <si>
    <t>743791</t>
  </si>
  <si>
    <t>2025-10-07</t>
  </si>
  <si>
    <t>2026-02-26</t>
  </si>
  <si>
    <t>CUST-02561</t>
  </si>
  <si>
    <t>emily.asante@gmail.com</t>
  </si>
  <si>
    <t>+44 837 132 790</t>
  </si>
  <si>
    <t>+44322530491</t>
  </si>
  <si>
    <t>74 Marina Rd</t>
  </si>
  <si>
    <t>NB0B0</t>
  </si>
  <si>
    <t>05/04/2026</t>
  </si>
  <si>
    <t>CUST-04460</t>
  </si>
  <si>
    <t>Ahmed Nwachukwu</t>
  </si>
  <si>
    <t>ahmednwachukwu@gmail.com</t>
  </si>
  <si>
    <t>+44252221646</t>
  </si>
  <si>
    <t>+44595138094</t>
  </si>
  <si>
    <t>224 Allen Ave</t>
  </si>
  <si>
    <t>N8T67</t>
  </si>
  <si>
    <t>2026-05-10</t>
  </si>
  <si>
    <t>CUST-00343</t>
  </si>
  <si>
    <t>grace_smith@gmail.com</t>
  </si>
  <si>
    <t>+27 006 157 276</t>
  </si>
  <si>
    <t>0975147439</t>
  </si>
  <si>
    <t>5 Kenyatta Ave</t>
  </si>
  <si>
    <t>W6ZKW</t>
  </si>
  <si>
    <t>2025-03-24</t>
  </si>
  <si>
    <t>2025-07-07</t>
  </si>
  <si>
    <t>CUST-03122</t>
  </si>
  <si>
    <t>Aliyu Anyanwu</t>
  </si>
  <si>
    <t>layla_okorie@hotmail.com</t>
  </si>
  <si>
    <t>+254 399 526 493</t>
  </si>
  <si>
    <t>+254 166 174 149</t>
  </si>
  <si>
    <t>26 Moi Ave</t>
  </si>
  <si>
    <t>R33MC</t>
  </si>
  <si>
    <t>08.11.2025</t>
  </si>
  <si>
    <t>CUST-01187</t>
  </si>
  <si>
    <t>Dele Oladele</t>
  </si>
  <si>
    <t>dele_oladele@yahoo.com</t>
  </si>
  <si>
    <t>+44-469-707119</t>
  </si>
  <si>
    <t>+44111578723</t>
  </si>
  <si>
    <t>240 Market St</t>
  </si>
  <si>
    <t>AM1VJP</t>
  </si>
  <si>
    <t>CUST-02730</t>
  </si>
  <si>
    <t>Funmi Otieno</t>
  </si>
  <si>
    <t>funmi.otieno@flutterwave.com</t>
  </si>
  <si>
    <t>+353-868-726419</t>
  </si>
  <si>
    <t>+353 197 436 271</t>
  </si>
  <si>
    <t>96 Victoria Rd</t>
  </si>
  <si>
    <t>NKM58</t>
  </si>
  <si>
    <t>2026-03-13</t>
  </si>
  <si>
    <t>2026-06-14</t>
  </si>
  <si>
    <t>CUST-00219</t>
  </si>
  <si>
    <t>Sophie Jones</t>
  </si>
  <si>
    <t>sophie_jones@gmail.com</t>
  </si>
  <si>
    <t>+44729420954</t>
  </si>
  <si>
    <t>+44 497 374 605</t>
  </si>
  <si>
    <t>58 Awolowo Rd</t>
  </si>
  <si>
    <t>71VLB</t>
  </si>
  <si>
    <t>2024-11-25</t>
  </si>
  <si>
    <t>2025/04/26</t>
  </si>
  <si>
    <t>CUST-02540</t>
  </si>
  <si>
    <t>Njeri Oladele</t>
  </si>
  <si>
    <t>njeri.oladele@hotmail.com</t>
  </si>
  <si>
    <t>+44-079-108482</t>
  </si>
  <si>
    <t>0179465225</t>
  </si>
  <si>
    <t>ZQAYF</t>
  </si>
  <si>
    <t>12/26/2024</t>
  </si>
  <si>
    <t>CUST-01975</t>
  </si>
  <si>
    <t>Kemi Idris</t>
  </si>
  <si>
    <t>kemi_idris@gmail.com</t>
  </si>
  <si>
    <t>+254-552-674693</t>
  </si>
  <si>
    <t>+254432228372</t>
  </si>
  <si>
    <t>48 Moi Ave</t>
  </si>
  <si>
    <t>VVUAB</t>
  </si>
  <si>
    <t>2024-08-18</t>
  </si>
  <si>
    <t>2025-07-11</t>
  </si>
  <si>
    <t>CUST-01312</t>
  </si>
  <si>
    <t>jameswilliams@outlook.com</t>
  </si>
  <si>
    <t>+971 486 574 306</t>
  </si>
  <si>
    <t>+971068148499</t>
  </si>
  <si>
    <t>45 Park Lane</t>
  </si>
  <si>
    <t>EPAA9</t>
  </si>
  <si>
    <t>2024-10-14</t>
  </si>
  <si>
    <t>19-Mar-25</t>
  </si>
  <si>
    <t>CUST-00212</t>
  </si>
  <si>
    <t>Femi Oladipo</t>
  </si>
  <si>
    <t>femi_oladipo@apexanalyticsl.africa</t>
  </si>
  <si>
    <t>+44 662 776 896</t>
  </si>
  <si>
    <t>+44 706 614 982</t>
  </si>
  <si>
    <t>97 Station Rd</t>
  </si>
  <si>
    <t>EXJ6NK</t>
  </si>
  <si>
    <t>2025-04-04</t>
  </si>
  <si>
    <t>2025-12-07</t>
  </si>
  <si>
    <t>CUST-04231</t>
  </si>
  <si>
    <t>Mwangi Aliyu</t>
  </si>
  <si>
    <t>mwangi.aliyu@gmail.com</t>
  </si>
  <si>
    <t>+234-724-555970</t>
  </si>
  <si>
    <t>+234560447317</t>
  </si>
  <si>
    <t>73 Kenyatta Ave</t>
  </si>
  <si>
    <t>483045</t>
  </si>
  <si>
    <t>07/09/2025</t>
  </si>
  <si>
    <t>09/22/2025</t>
  </si>
  <si>
    <t>CUST-04443</t>
  </si>
  <si>
    <t>Emmanuel Dlamini</t>
  </si>
  <si>
    <t>emmanueldlamini@hotmail.com</t>
  </si>
  <si>
    <t>+44272330021</t>
  </si>
  <si>
    <t>+44786732320</t>
  </si>
  <si>
    <t>176 Herbert Macaulay Way</t>
  </si>
  <si>
    <t>34HVKH</t>
  </si>
  <si>
    <t>2025-04-05</t>
  </si>
  <si>
    <t>2025-10-31</t>
  </si>
  <si>
    <t>CUST-01384</t>
  </si>
  <si>
    <t>Sipho Adebayo</t>
  </si>
  <si>
    <t>sipho_adebayo@hotmail.com</t>
  </si>
  <si>
    <t>+27901213553</t>
  </si>
  <si>
    <t>0125343646</t>
  </si>
  <si>
    <t>163 Queen St</t>
  </si>
  <si>
    <t>VUBPFT</t>
  </si>
  <si>
    <t>01/05/2025</t>
  </si>
  <si>
    <t>2025-07-12</t>
  </si>
  <si>
    <t>CUST-04893</t>
  </si>
  <si>
    <t>siminwankwo@hotmail.com</t>
  </si>
  <si>
    <t>0601958891</t>
  </si>
  <si>
    <t>+44 135 550 260</t>
  </si>
  <si>
    <t>70 Awolowo Rd</t>
  </si>
  <si>
    <t>U8FUS</t>
  </si>
  <si>
    <t>2025-03-28</t>
  </si>
  <si>
    <t>2026-04-06</t>
  </si>
  <si>
    <t>CUST-04675</t>
  </si>
  <si>
    <t>Akinyi Musa</t>
  </si>
  <si>
    <t>akinyi_musa@outlook.com</t>
  </si>
  <si>
    <t>+254552423511</t>
  </si>
  <si>
    <t>0006572221</t>
  </si>
  <si>
    <t>108 Queen St</t>
  </si>
  <si>
    <t>1PGE07</t>
  </si>
  <si>
    <t>CUST-02120</t>
  </si>
  <si>
    <t>Sola Mwangi</t>
  </si>
  <si>
    <t>sola.mwangi@hotmail.com</t>
  </si>
  <si>
    <t>+27617102763</t>
  </si>
  <si>
    <t>+27 901 573 045</t>
  </si>
  <si>
    <t>Durb</t>
  </si>
  <si>
    <t>170 King St</t>
  </si>
  <si>
    <t>W6U270</t>
  </si>
  <si>
    <t>2026/03/31</t>
  </si>
  <si>
    <t>CUST-02256</t>
  </si>
  <si>
    <t>Fatima Nwosu</t>
  </si>
  <si>
    <t>fatima_nwosu@hotmail.com</t>
  </si>
  <si>
    <t>+1128002431</t>
  </si>
  <si>
    <t>187 Marina Rd</t>
  </si>
  <si>
    <t>PVQ1X</t>
  </si>
  <si>
    <t>CUST-00283</t>
  </si>
  <si>
    <t>Kemi Khan</t>
  </si>
  <si>
    <t>kemikhangmail.com</t>
  </si>
  <si>
    <t>0145211823</t>
  </si>
  <si>
    <t>+31 931 269 789</t>
  </si>
  <si>
    <t>87 Moi Ave</t>
  </si>
  <si>
    <t>W2ATP</t>
  </si>
  <si>
    <t>08.04.2026</t>
  </si>
  <si>
    <t>CUST-01669</t>
  </si>
  <si>
    <t>Musa Adewale</t>
  </si>
  <si>
    <t>musa_adewale@hiveworks.ng</t>
  </si>
  <si>
    <t>+234359312151</t>
  </si>
  <si>
    <t>+234 099 912 998</t>
  </si>
  <si>
    <t>201638</t>
  </si>
  <si>
    <t>2026-04-15</t>
  </si>
  <si>
    <t>CUST-00404</t>
  </si>
  <si>
    <t>Nneka Adeyemi</t>
  </si>
  <si>
    <t>nneka_adeyemi@hotmail.com</t>
  </si>
  <si>
    <t>+971 298 579 736</t>
  </si>
  <si>
    <t>+971-831-828560</t>
  </si>
  <si>
    <t>6 Main Rd</t>
  </si>
  <si>
    <t>1H56D1</t>
  </si>
  <si>
    <t>2025-01-14</t>
  </si>
  <si>
    <t>CUST-03541</t>
  </si>
  <si>
    <t>Chizoba Ogundimu</t>
  </si>
  <si>
    <t>chizoba_ogundimu@apexventurespl.co</t>
  </si>
  <si>
    <t>0310230302</t>
  </si>
  <si>
    <t>0349791455</t>
  </si>
  <si>
    <t>84 Awolowo Rd</t>
  </si>
  <si>
    <t>1DSFT</t>
  </si>
  <si>
    <t>2026-04-22</t>
  </si>
  <si>
    <t>CUST-02681</t>
  </si>
  <si>
    <t>Emeka Okafor</t>
  </si>
  <si>
    <t>emeka.okafor@outlook.com</t>
  </si>
  <si>
    <t>+234 684 473 146</t>
  </si>
  <si>
    <t>+234570656320</t>
  </si>
  <si>
    <t>764574</t>
  </si>
  <si>
    <t>2025-10-23</t>
  </si>
  <si>
    <t>2026-01-16</t>
  </si>
  <si>
    <t>CUST-00517</t>
  </si>
  <si>
    <t>Wanjiru Onyeka</t>
  </si>
  <si>
    <t>wanjiruonyeka@yahoo.com</t>
  </si>
  <si>
    <t>+27 230 466 001</t>
  </si>
  <si>
    <t>+27 838 271 012</t>
  </si>
  <si>
    <t>90 Herbert Macaulay Way</t>
  </si>
  <si>
    <t>BSZA7</t>
  </si>
  <si>
    <t>2024-08-01</t>
  </si>
  <si>
    <t>2024-09-02</t>
  </si>
  <si>
    <t>CUST-03996</t>
  </si>
  <si>
    <t>nnekasalami@outlook.com</t>
  </si>
  <si>
    <t>+234 263 309 110</t>
  </si>
  <si>
    <t>+234-786-579873</t>
  </si>
  <si>
    <t>142 Awolowo Rd</t>
  </si>
  <si>
    <t>772507</t>
  </si>
  <si>
    <t>CUST-00638</t>
  </si>
  <si>
    <t>Adaeze Taylor</t>
  </si>
  <si>
    <t>adaeze_taylor@gmail.com</t>
  </si>
  <si>
    <t>+44 293 907 737</t>
  </si>
  <si>
    <t>0954503801</t>
  </si>
  <si>
    <t>10 Moi Ave</t>
  </si>
  <si>
    <t>VXBMG</t>
  </si>
  <si>
    <t>2024-08-21</t>
  </si>
  <si>
    <t>04/13/2025</t>
  </si>
  <si>
    <t>CUST-03603</t>
  </si>
  <si>
    <t>Emmanuel Patel</t>
  </si>
  <si>
    <t>emmanuel.patel@gmail.com</t>
  </si>
  <si>
    <t>0785529123</t>
  </si>
  <si>
    <t>0927895682</t>
  </si>
  <si>
    <t>102 Victoria Rd</t>
  </si>
  <si>
    <t>250100</t>
  </si>
  <si>
    <t>08.10.2024</t>
  </si>
  <si>
    <t>2024-11-19</t>
  </si>
  <si>
    <t>CUST-02868</t>
  </si>
  <si>
    <t>Simi Murphy</t>
  </si>
  <si>
    <t>simi.murphy@hotmail.com</t>
  </si>
  <si>
    <t>+27759209852</t>
  </si>
  <si>
    <t>33 Park Lane</t>
  </si>
  <si>
    <t>GKWFCR</t>
  </si>
  <si>
    <t>2024-07-07</t>
  </si>
  <si>
    <t>05-Jun-25</t>
  </si>
  <si>
    <t>CUST-04957</t>
  </si>
  <si>
    <t>Ogechi Adewale</t>
  </si>
  <si>
    <t>ogechi.adewale@yahoo.com</t>
  </si>
  <si>
    <t>+31 079 122 905</t>
  </si>
  <si>
    <t>+31040828223</t>
  </si>
  <si>
    <t>106 Bay St</t>
  </si>
  <si>
    <t>U53DWB</t>
  </si>
  <si>
    <t>2025-07-23</t>
  </si>
  <si>
    <t>CUST-02157</t>
  </si>
  <si>
    <t>femkevandermerwe@outlook.com</t>
  </si>
  <si>
    <t>+27-307-413991</t>
  </si>
  <si>
    <t>+27-542-289743</t>
  </si>
  <si>
    <t>25 Herbert Macaulay Way</t>
  </si>
  <si>
    <t>HR1CN9</t>
  </si>
  <si>
    <t>2025-06-11</t>
  </si>
  <si>
    <t>2026-03-30</t>
  </si>
  <si>
    <t>CUST-01345</t>
  </si>
  <si>
    <t>Michael Oladele</t>
  </si>
  <si>
    <t>michael_oladele@yahoo.com</t>
  </si>
  <si>
    <t>+234569990604</t>
  </si>
  <si>
    <t>+234869609566</t>
  </si>
  <si>
    <t>222 Herbert Macaulay Way</t>
  </si>
  <si>
    <t>840446</t>
  </si>
  <si>
    <t>CUST-03191</t>
  </si>
  <si>
    <t>Niyi</t>
  </si>
  <si>
    <t>Niyi Brown</t>
  </si>
  <si>
    <t>niyibrown@yahoo.com</t>
  </si>
  <si>
    <t>+44124216551</t>
  </si>
  <si>
    <t>+44-628-009567</t>
  </si>
  <si>
    <t>168 King St</t>
  </si>
  <si>
    <t>RU5ZX</t>
  </si>
  <si>
    <t>12/12/2025</t>
  </si>
  <si>
    <t>CUST-04988</t>
  </si>
  <si>
    <t>Fatuma Jones</t>
  </si>
  <si>
    <t>fatumajones@yahoo.com</t>
  </si>
  <si>
    <t>+1-656-837200</t>
  </si>
  <si>
    <t>+234-893-589212</t>
  </si>
  <si>
    <t>166 Bay St</t>
  </si>
  <si>
    <t>901139</t>
  </si>
  <si>
    <t>CUST-02945</t>
  </si>
  <si>
    <t>Wanjiru O'Brien</t>
  </si>
  <si>
    <t>wanjiru_obrien@hotmail.com</t>
  </si>
  <si>
    <t>0615072589</t>
  </si>
  <si>
    <t>0740439684</t>
  </si>
  <si>
    <t>59 Adeola Odeku St</t>
  </si>
  <si>
    <t>TYETP</t>
  </si>
  <si>
    <t>2025-07-22</t>
  </si>
  <si>
    <t>30.11.2025</t>
  </si>
  <si>
    <t>CUST-04564</t>
  </si>
  <si>
    <t>Lola Smith</t>
  </si>
  <si>
    <t>lola.smith@gmail.com</t>
  </si>
  <si>
    <t>+254 605 755 640</t>
  </si>
  <si>
    <t>+254 006 755 346</t>
  </si>
  <si>
    <t>164 Adeola Odeku St</t>
  </si>
  <si>
    <t>PGYZW</t>
  </si>
  <si>
    <t>2025-09-24</t>
  </si>
  <si>
    <t>CUST-00322</t>
  </si>
  <si>
    <t>Niyi Adebayo</t>
  </si>
  <si>
    <t>niyi.adebayo@gmail.com</t>
  </si>
  <si>
    <t>+27 977 688 936</t>
  </si>
  <si>
    <t>+27-896-964546</t>
  </si>
  <si>
    <t>246 Moi Ave</t>
  </si>
  <si>
    <t>RJG86W</t>
  </si>
  <si>
    <t>2024-07-12</t>
  </si>
  <si>
    <t>2024-12-11</t>
  </si>
  <si>
    <t>CUST-00143</t>
  </si>
  <si>
    <t>Mark Traore</t>
  </si>
  <si>
    <t>marktraore@sparknetworksg.co</t>
  </si>
  <si>
    <t>+234-490-471281</t>
  </si>
  <si>
    <t>+234 429 444 019</t>
  </si>
  <si>
    <t>45 Long St</t>
  </si>
  <si>
    <t>920540</t>
  </si>
  <si>
    <t>2024-12-20</t>
  </si>
  <si>
    <t>2025-10-10</t>
  </si>
  <si>
    <t>CUST-02749</t>
  </si>
  <si>
    <t>Segun Otieno</t>
  </si>
  <si>
    <t>segun.otieno@hotmail.com</t>
  </si>
  <si>
    <t>+234202775441</t>
  </si>
  <si>
    <t>+234-993-585227</t>
  </si>
  <si>
    <t>145 Victoria Rd</t>
  </si>
  <si>
    <t>284876</t>
  </si>
  <si>
    <t>CUST-05129</t>
  </si>
  <si>
    <t>Hauwa Idris</t>
  </si>
  <si>
    <t>hauwa_idris@hotmail.com</t>
  </si>
  <si>
    <t>+234 250 163 977</t>
  </si>
  <si>
    <t>+234298308163</t>
  </si>
  <si>
    <t>129 Kenyatta Ave</t>
  </si>
  <si>
    <t>137839</t>
  </si>
  <si>
    <t>18-Jul-24</t>
  </si>
  <si>
    <t>CUST-04521</t>
  </si>
  <si>
    <t>anke.abubakar@yahoo.com</t>
  </si>
  <si>
    <t>+254-921-758602</t>
  </si>
  <si>
    <t>+254-925-586060</t>
  </si>
  <si>
    <t>190 Herbert Macaulay Way</t>
  </si>
  <si>
    <t>4H2FHH</t>
  </si>
  <si>
    <t>2024-11-26</t>
  </si>
  <si>
    <t>2024-12-10</t>
  </si>
  <si>
    <t>CUST-04156</t>
  </si>
  <si>
    <t>David Brown</t>
  </si>
  <si>
    <t>davidbrown@hotmail.com</t>
  </si>
  <si>
    <t>+44 354 481 944</t>
  </si>
  <si>
    <t>+44-951-202983</t>
  </si>
  <si>
    <t>80 Bourdillon Rd</t>
  </si>
  <si>
    <t>QW0AJ</t>
  </si>
  <si>
    <t>2024-10-21</t>
  </si>
  <si>
    <t>CUST-04762</t>
  </si>
  <si>
    <t>Ahmed Mohammed</t>
  </si>
  <si>
    <t>ahmedmohammed@gmail.com</t>
  </si>
  <si>
    <t>0543663854</t>
  </si>
  <si>
    <t>0791512010</t>
  </si>
  <si>
    <t>217 Bourdillon Rd</t>
  </si>
  <si>
    <t>L2YVUC</t>
  </si>
  <si>
    <t>2025-07-17</t>
  </si>
  <si>
    <t>CUST-03099</t>
  </si>
  <si>
    <t>Emeka O'Brien</t>
  </si>
  <si>
    <t>emekaobrien@outlook.com</t>
  </si>
  <si>
    <t>+44 917 067 553</t>
  </si>
  <si>
    <t>0479838005</t>
  </si>
  <si>
    <t>192 Moi Ave</t>
  </si>
  <si>
    <t>5DFL50</t>
  </si>
  <si>
    <t>2025-03-23</t>
  </si>
  <si>
    <t>2025-11-21</t>
  </si>
  <si>
    <t>CUST-04565</t>
  </si>
  <si>
    <t>Chiamaka Nwankwo</t>
  </si>
  <si>
    <t>chiamakanwankwo@hotmail.com</t>
  </si>
  <si>
    <t>0380826326</t>
  </si>
  <si>
    <t>0037812983</t>
  </si>
  <si>
    <t>3 Queen St</t>
  </si>
  <si>
    <t>CG2VTY</t>
  </si>
  <si>
    <t>CUST-01648</t>
  </si>
  <si>
    <t>Michael Khan</t>
  </si>
  <si>
    <t>michaelkhan@gmail.com</t>
  </si>
  <si>
    <t>+234-133-490237</t>
  </si>
  <si>
    <t>+31969486320</t>
  </si>
  <si>
    <t>200 King St</t>
  </si>
  <si>
    <t>LR1EG</t>
  </si>
  <si>
    <t>2026-02-15</t>
  </si>
  <si>
    <t>CUST-02560</t>
  </si>
  <si>
    <t>Yusuf Evans</t>
  </si>
  <si>
    <t>yusuf_evans@gmail.com</t>
  </si>
  <si>
    <t>+27-771-249208</t>
  </si>
  <si>
    <t>+27554595041</t>
  </si>
  <si>
    <t>64 Station Rd</t>
  </si>
  <si>
    <t>A8N7PK</t>
  </si>
  <si>
    <t>CUST-00011</t>
  </si>
  <si>
    <t>Folake Musa</t>
  </si>
  <si>
    <t>folake_musa@yahoo.com</t>
  </si>
  <si>
    <t>+44-738-721489</t>
  </si>
  <si>
    <t>0134332003</t>
  </si>
  <si>
    <t>148 King St</t>
  </si>
  <si>
    <t>71RKAG</t>
  </si>
  <si>
    <t>01-May-26</t>
  </si>
  <si>
    <t>CUST-03446</t>
  </si>
  <si>
    <t>Fatima Obi</t>
  </si>
  <si>
    <t>fatimaobi@yahoo.com</t>
  </si>
  <si>
    <t>0530333714</t>
  </si>
  <si>
    <t>+31154962138</t>
  </si>
  <si>
    <t>Q37J8D</t>
  </si>
  <si>
    <t>22/04/2026</t>
  </si>
  <si>
    <t>CUST-02737</t>
  </si>
  <si>
    <t>Hauwa Smith</t>
  </si>
  <si>
    <t>hauwa_smith@gmail.com</t>
  </si>
  <si>
    <t>+31 202 366 191</t>
  </si>
  <si>
    <t>+31-286-698826</t>
  </si>
  <si>
    <t>125 Moi Ave</t>
  </si>
  <si>
    <t>6FM4R</t>
  </si>
  <si>
    <t>2024-10-01</t>
  </si>
  <si>
    <t>CUST-04678</t>
  </si>
  <si>
    <t>tobi.makinde@yahoo.com</t>
  </si>
  <si>
    <t>+254020254278</t>
  </si>
  <si>
    <t>+254 237 827 399</t>
  </si>
  <si>
    <t>69 Moi Ave</t>
  </si>
  <si>
    <t>ZEPUQB</t>
  </si>
  <si>
    <t>27/05/2026</t>
  </si>
  <si>
    <t>2026-06-10</t>
  </si>
  <si>
    <t>CUST-01643</t>
  </si>
  <si>
    <t>Chidinma Eze</t>
  </si>
  <si>
    <t>chidinma.eze@outlook.com</t>
  </si>
  <si>
    <t>+234 237 603 567</t>
  </si>
  <si>
    <t>165 Sheikh Zayed Rd</t>
  </si>
  <si>
    <t>329941</t>
  </si>
  <si>
    <t>2024/12/15</t>
  </si>
  <si>
    <t>2025-09-16</t>
  </si>
  <si>
    <t>CUST-04262</t>
  </si>
  <si>
    <t>Kibet Diallo</t>
  </si>
  <si>
    <t>+44-790-179769</t>
  </si>
  <si>
    <t>0768225374</t>
  </si>
  <si>
    <t>51 King St</t>
  </si>
  <si>
    <t>UM0M8</t>
  </si>
  <si>
    <t>17.03.2026</t>
  </si>
  <si>
    <t>CUST-00857</t>
  </si>
  <si>
    <t>nnamdi_khan@hivelogicplc.io</t>
  </si>
  <si>
    <t>0618989878</t>
  </si>
  <si>
    <t>0767751387</t>
  </si>
  <si>
    <t>22 Station Rd</t>
  </si>
  <si>
    <t>5LCT8</t>
  </si>
  <si>
    <t>10/18/2025</t>
  </si>
  <si>
    <t>2025-12-24</t>
  </si>
  <si>
    <t>CUST-00963</t>
  </si>
  <si>
    <t>chizobaokafor@yahoo.com</t>
  </si>
  <si>
    <t>0859881920</t>
  </si>
  <si>
    <t>0965693259</t>
  </si>
  <si>
    <t>62 Bourdillon Rd</t>
  </si>
  <si>
    <t>FM6XQ</t>
  </si>
  <si>
    <t>CUST-02505</t>
  </si>
  <si>
    <t>Wanjala Adeyemi</t>
  </si>
  <si>
    <t>wanjalaadeyemi@gmail.com</t>
  </si>
  <si>
    <t>+234412731063</t>
  </si>
  <si>
    <t>0518049637</t>
  </si>
  <si>
    <t>45 Kenyatta Ave</t>
  </si>
  <si>
    <t>912345</t>
  </si>
  <si>
    <t>2025-05-20</t>
  </si>
  <si>
    <t>CUST-04990</t>
  </si>
  <si>
    <t>Simi Afolabi</t>
  </si>
  <si>
    <t>simi.afolabi@outlook.com</t>
  </si>
  <si>
    <t>0304964519</t>
  </si>
  <si>
    <t>114 Main Rd</t>
  </si>
  <si>
    <t>GQ56A5</t>
  </si>
  <si>
    <t>30-Apr-25</t>
  </si>
  <si>
    <t>28/12/2025</t>
  </si>
  <si>
    <t>CUST-02573</t>
  </si>
  <si>
    <t>kelechi_nwachukwu@gmail.com</t>
  </si>
  <si>
    <t>+27-420-282810</t>
  </si>
  <si>
    <t>+27383213213</t>
  </si>
  <si>
    <t>196 Church St</t>
  </si>
  <si>
    <t>M61K9U</t>
  </si>
  <si>
    <t>2025/03/02</t>
  </si>
  <si>
    <t>2025-04-09</t>
  </si>
  <si>
    <t>CUST-00047</t>
  </si>
  <si>
    <t>Noah Al-Farsi</t>
  </si>
  <si>
    <t>noahal-farsi@outlook.com</t>
  </si>
  <si>
    <t>0375758441</t>
  </si>
  <si>
    <t>+31-652-404157</t>
  </si>
  <si>
    <t>70 Station Rd</t>
  </si>
  <si>
    <t>JGRRD9</t>
  </si>
  <si>
    <t>2025-02-15</t>
  </si>
  <si>
    <t>2025-07-18</t>
  </si>
  <si>
    <t>CUST-02870</t>
  </si>
  <si>
    <t>Wanjiru Idris</t>
  </si>
  <si>
    <t>wanjiruidris@hotmail.com</t>
  </si>
  <si>
    <t>+27405676477</t>
  </si>
  <si>
    <t>+27-961-513359</t>
  </si>
  <si>
    <t>96WM9</t>
  </si>
  <si>
    <t>2024-09-19</t>
  </si>
  <si>
    <t>CUST-02667</t>
  </si>
  <si>
    <t>Zainab Adeyemi</t>
  </si>
  <si>
    <t>zainab.adeyemi@yahoo.com</t>
  </si>
  <si>
    <t>+353 288 514 129</t>
  </si>
  <si>
    <t>+353-756-571199</t>
  </si>
  <si>
    <t>53 King St</t>
  </si>
  <si>
    <t>D1681T</t>
  </si>
  <si>
    <t>CUST-01798</t>
  </si>
  <si>
    <t>Sarah Kamau</t>
  </si>
  <si>
    <t>sarah.kamau@outlook.com</t>
  </si>
  <si>
    <t>+44 755 727 059</t>
  </si>
  <si>
    <t>0501887206</t>
  </si>
  <si>
    <t>187 Church St</t>
  </si>
  <si>
    <t>HNA8S8</t>
  </si>
  <si>
    <t>2025-05-06</t>
  </si>
  <si>
    <t>CUST-03809</t>
  </si>
  <si>
    <t>Faith Khan</t>
  </si>
  <si>
    <t>faith.khan@yahoo.com</t>
  </si>
  <si>
    <t>+49-394-596436</t>
  </si>
  <si>
    <t>+49-607-893542</t>
  </si>
  <si>
    <t>134 Moi Ave</t>
  </si>
  <si>
    <t>PKHN4</t>
  </si>
  <si>
    <t>CUST-02053</t>
  </si>
  <si>
    <t>Ahmed Taylor</t>
  </si>
  <si>
    <t>ahmed_taylor@hotmail.com</t>
  </si>
  <si>
    <t>+31049221056</t>
  </si>
  <si>
    <t>+31-219-997525</t>
  </si>
  <si>
    <t>94 Victoria Rd</t>
  </si>
  <si>
    <t>T5JZGJ</t>
  </si>
  <si>
    <t>09/07/2024</t>
  </si>
  <si>
    <t>CUST-03930</t>
  </si>
  <si>
    <t>Dele Obi</t>
  </si>
  <si>
    <t>deleobi@outlook.com</t>
  </si>
  <si>
    <t>+254 281 011 443</t>
  </si>
  <si>
    <t>0282043724</t>
  </si>
  <si>
    <t>77 Church St</t>
  </si>
  <si>
    <t>EQ7JU</t>
  </si>
  <si>
    <t>CUST-02269</t>
  </si>
  <si>
    <t>jessicaidriscompany.com</t>
  </si>
  <si>
    <t>0895812386</t>
  </si>
  <si>
    <t>+27397960086</t>
  </si>
  <si>
    <t>149 Awolowo Rd</t>
  </si>
  <si>
    <t>PL0NG</t>
  </si>
  <si>
    <t>CUST-03815</t>
  </si>
  <si>
    <t>Olivia Adeleke</t>
  </si>
  <si>
    <t>olivia_adeleke@echologisticsi.com</t>
  </si>
  <si>
    <t>+44620928824</t>
  </si>
  <si>
    <t>+44307338873</t>
  </si>
  <si>
    <t>250 Awolowo Rd</t>
  </si>
  <si>
    <t>9G14D6</t>
  </si>
  <si>
    <t>2025/12/16</t>
  </si>
  <si>
    <t>CUST-04322</t>
  </si>
  <si>
    <t>yakubuvandermerwe@gmail.com</t>
  </si>
  <si>
    <t>+1 420 835 069</t>
  </si>
  <si>
    <t>0340851875</t>
  </si>
  <si>
    <t>67 Main Rd</t>
  </si>
  <si>
    <t>DWZDZE</t>
  </si>
  <si>
    <t>2025-05-03</t>
  </si>
  <si>
    <t>2025-06-28</t>
  </si>
  <si>
    <t>CUST-01306</t>
  </si>
  <si>
    <t>ankevandermerwe@hotmail.com</t>
  </si>
  <si>
    <t>+234-034-913156</t>
  </si>
  <si>
    <t>+234 366 713 646</t>
  </si>
  <si>
    <t>48 Market St</t>
  </si>
  <si>
    <t>891536</t>
  </si>
  <si>
    <t>2025-02-02</t>
  </si>
  <si>
    <t>CUST-01633</t>
  </si>
  <si>
    <t>Samuel Idris</t>
  </si>
  <si>
    <t>samuel.idris@piggyvest.io</t>
  </si>
  <si>
    <t>+44-152-620767</t>
  </si>
  <si>
    <t>+44-757-186972</t>
  </si>
  <si>
    <t>109 Queen St</t>
  </si>
  <si>
    <t>SKPHYG</t>
  </si>
  <si>
    <t>2024-09-21</t>
  </si>
  <si>
    <t>CUST-00342</t>
  </si>
  <si>
    <t>Joy Otieno</t>
  </si>
  <si>
    <t>joy.otieno@yahoo.com</t>
  </si>
  <si>
    <t>0951877941</t>
  </si>
  <si>
    <t>+44634250733</t>
  </si>
  <si>
    <t>7WNNHU</t>
  </si>
  <si>
    <t>CUST-02722</t>
  </si>
  <si>
    <t>Abdullahi Onyeka</t>
  </si>
  <si>
    <t>abdullahi_onyeka@yahoo.com</t>
  </si>
  <si>
    <t>0280950483</t>
  </si>
  <si>
    <t>0112906314</t>
  </si>
  <si>
    <t>37 Queen St</t>
  </si>
  <si>
    <t>7YFP9M</t>
  </si>
  <si>
    <t>2024-07-28</t>
  </si>
  <si>
    <t>CUST-03971</t>
  </si>
  <si>
    <t>James Patel</t>
  </si>
  <si>
    <t>james@gmail</t>
  </si>
  <si>
    <t>+234 807 317 154</t>
  </si>
  <si>
    <t>+234-090-461185</t>
  </si>
  <si>
    <t>139 Market St</t>
  </si>
  <si>
    <t>106129</t>
  </si>
  <si>
    <t>CUST-03770</t>
  </si>
  <si>
    <t>Matthew Hassan</t>
  </si>
  <si>
    <t>matthew_hassan@hotmail.com</t>
  </si>
  <si>
    <t>+234822448430</t>
  </si>
  <si>
    <t>147 Main Rd</t>
  </si>
  <si>
    <t>259259</t>
  </si>
  <si>
    <t>2025-05-25</t>
  </si>
  <si>
    <t>CUST-04186</t>
  </si>
  <si>
    <t>Ikechukwu Dlamini</t>
  </si>
  <si>
    <t>ikechukwu_dlamini@outlook.com</t>
  </si>
  <si>
    <t>+234-883-445918</t>
  </si>
  <si>
    <t>0285171952</t>
  </si>
  <si>
    <t>217 High St</t>
  </si>
  <si>
    <t>981808</t>
  </si>
  <si>
    <t>2024-10-27</t>
  </si>
  <si>
    <t>2024-12-08</t>
  </si>
  <si>
    <t>CUST-02656</t>
  </si>
  <si>
    <t>Aisha Idris</t>
  </si>
  <si>
    <t>aisha_idris@hotmail.com</t>
  </si>
  <si>
    <t>0622076937</t>
  </si>
  <si>
    <t>+44 454 209 972</t>
  </si>
  <si>
    <t>116 Station Rd</t>
  </si>
  <si>
    <t>151GRS</t>
  </si>
  <si>
    <t>2025-08-02</t>
  </si>
  <si>
    <t>2026-04-29</t>
  </si>
  <si>
    <t>CUST-02288</t>
  </si>
  <si>
    <t>Victor</t>
  </si>
  <si>
    <t>victor.akinola@gmail.com</t>
  </si>
  <si>
    <t>+1-147-493549</t>
  </si>
  <si>
    <t>0109758776</t>
  </si>
  <si>
    <t>229 Awolowo Rd</t>
  </si>
  <si>
    <t>ZTL43</t>
  </si>
  <si>
    <t>2026-03-24</t>
  </si>
  <si>
    <t>CUST-00103</t>
  </si>
  <si>
    <t>Usman Lawal</t>
  </si>
  <si>
    <t>+254914283411</t>
  </si>
  <si>
    <t>+254-809-969308</t>
  </si>
  <si>
    <t>94 Allen Ave</t>
  </si>
  <si>
    <t>UJ588</t>
  </si>
  <si>
    <t>Jan 15, 2026</t>
  </si>
  <si>
    <t>CUST-00292</t>
  </si>
  <si>
    <t>Joshua Abubakar</t>
  </si>
  <si>
    <t>joshua_abubakar@outlook.com</t>
  </si>
  <si>
    <t>0640381664</t>
  </si>
  <si>
    <t>+971 902 824 983</t>
  </si>
  <si>
    <t>80 Moi Ave</t>
  </si>
  <si>
    <t>51L5AK</t>
  </si>
  <si>
    <t>17-Jul-25</t>
  </si>
  <si>
    <t>2026-05-21</t>
  </si>
  <si>
    <t>CUST-02049</t>
  </si>
  <si>
    <t>CUST-02002</t>
  </si>
  <si>
    <t>Liam</t>
  </si>
  <si>
    <t>Liam Nwosu</t>
  </si>
  <si>
    <t>liam_nwosu@heliodigitalgm.com</t>
  </si>
  <si>
    <t>+254 964 652 157</t>
  </si>
  <si>
    <t>101 Queen St</t>
  </si>
  <si>
    <t>3UP86P</t>
  </si>
  <si>
    <t>2025-03-01</t>
  </si>
  <si>
    <t>2025-10-08</t>
  </si>
  <si>
    <t>CUST-00426</t>
  </si>
  <si>
    <t>Anke Onyeka</t>
  </si>
  <si>
    <t>anke.onyeka@sparkaillc.africa</t>
  </si>
  <si>
    <t>0426203708</t>
  </si>
  <si>
    <t>+353821160204</t>
  </si>
  <si>
    <t>193 Victoria Rd</t>
  </si>
  <si>
    <t>KHF4B8</t>
  </si>
  <si>
    <t>2026-03-17</t>
  </si>
  <si>
    <t>CUST-02114</t>
  </si>
  <si>
    <t>Tosin Mensah</t>
  </si>
  <si>
    <t>tosin,mensah@gmail.com</t>
  </si>
  <si>
    <t>+234-950-608109</t>
  </si>
  <si>
    <t>+234 527 619 880</t>
  </si>
  <si>
    <t>71 Herbert Macaulay Way</t>
  </si>
  <si>
    <t>877129</t>
  </si>
  <si>
    <t>23/05/2025</t>
  </si>
  <si>
    <t>CUST-05026</t>
  </si>
  <si>
    <t>babatundemohammed@gmail.com</t>
  </si>
  <si>
    <t>0088269873</t>
  </si>
  <si>
    <t>+44 949 044 687</t>
  </si>
  <si>
    <t>211 Moi Ave</t>
  </si>
  <si>
    <t>FS4H3</t>
  </si>
  <si>
    <t>19-Sep-25</t>
  </si>
  <si>
    <t>2025-10-11</t>
  </si>
  <si>
    <t>CUST-01026</t>
  </si>
  <si>
    <t>Simi Bello</t>
  </si>
  <si>
    <t>+234326924941</t>
  </si>
  <si>
    <t>233 Victoria Rd</t>
  </si>
  <si>
    <t>742959</t>
  </si>
  <si>
    <t>2026-05-16</t>
  </si>
  <si>
    <t>CUST-02891</t>
  </si>
  <si>
    <t>Amina Taylor</t>
  </si>
  <si>
    <t>aminataylor@hotmail.com</t>
  </si>
  <si>
    <t>+31742980148</t>
  </si>
  <si>
    <t>0372932900</t>
  </si>
  <si>
    <t>197 Main Rd</t>
  </si>
  <si>
    <t>NHN8H</t>
  </si>
  <si>
    <t>24/06/2025</t>
  </si>
  <si>
    <t>CUST-04022</t>
  </si>
  <si>
    <t>Ngozi Evans</t>
  </si>
  <si>
    <t>ngozi.evans@gmail.com</t>
  </si>
  <si>
    <t>0697949367</t>
  </si>
  <si>
    <t>0861312508</t>
  </si>
  <si>
    <t>186 Marina Rd</t>
  </si>
  <si>
    <t>1TRZ3</t>
  </si>
  <si>
    <t>27/01/2025</t>
  </si>
  <si>
    <t>CUST-01363</t>
  </si>
  <si>
    <t>Kayode Hassan</t>
  </si>
  <si>
    <t>kayode.hassan@gmail.com</t>
  </si>
  <si>
    <t>+234 798 257 998</t>
  </si>
  <si>
    <t>+234 594 326 032</t>
  </si>
  <si>
    <t>120 Main Rd</t>
  </si>
  <si>
    <t>773015</t>
  </si>
  <si>
    <t>2024-07-15</t>
  </si>
  <si>
    <t>2025-06-25</t>
  </si>
  <si>
    <t>CUST-04124</t>
  </si>
  <si>
    <t>Funmi Williams</t>
  </si>
  <si>
    <t>funmi.williams@chippercash.co</t>
  </si>
  <si>
    <t>+44403709968</t>
  </si>
  <si>
    <t>111 High St</t>
  </si>
  <si>
    <t>L79CD</t>
  </si>
  <si>
    <t>2026-04-03</t>
  </si>
  <si>
    <t>CUST-03488</t>
  </si>
  <si>
    <t>Chioma Idris</t>
  </si>
  <si>
    <t>chioma.idris@yahoo.com</t>
  </si>
  <si>
    <t>+27 078 293 867</t>
  </si>
  <si>
    <t>0952841599</t>
  </si>
  <si>
    <t>219 Victoria Rd</t>
  </si>
  <si>
    <t>AG2TJ4</t>
  </si>
  <si>
    <t>01/10/2025</t>
  </si>
  <si>
    <t>CUST-02178</t>
  </si>
  <si>
    <t>Kelechi Hassan</t>
  </si>
  <si>
    <t>kelechihassan@gmail.com</t>
  </si>
  <si>
    <t>0479219032</t>
  </si>
  <si>
    <t>+44171856067</t>
  </si>
  <si>
    <t>160 Market St</t>
  </si>
  <si>
    <t>ZQMCG</t>
  </si>
  <si>
    <t>2025-03-09</t>
  </si>
  <si>
    <t>CUST-00555</t>
  </si>
  <si>
    <t>hannahjones@hotmail.com</t>
  </si>
  <si>
    <t>0833587688</t>
  </si>
  <si>
    <t>+31 779 256 041</t>
  </si>
  <si>
    <t>GWN9N</t>
  </si>
  <si>
    <t>22/02/2026</t>
  </si>
  <si>
    <t>CUST-00608</t>
  </si>
  <si>
    <t>ogechi.traore@hotmail.com</t>
  </si>
  <si>
    <t>+971-218-893063</t>
  </si>
  <si>
    <t>+971780378912</t>
  </si>
  <si>
    <t>239 Sheikh Zayed Rd</t>
  </si>
  <si>
    <t>AWXWY7</t>
  </si>
  <si>
    <t>CUST-01794</t>
  </si>
  <si>
    <t>blessing.smith@vertexcommerce.co</t>
  </si>
  <si>
    <t>+353363543133</t>
  </si>
  <si>
    <t>+353 127 064 547</t>
  </si>
  <si>
    <t>BRCPQ</t>
  </si>
  <si>
    <t>CUST-03452</t>
  </si>
  <si>
    <t>pietereze@gmail.com</t>
  </si>
  <si>
    <t>+44079460521</t>
  </si>
  <si>
    <t>0217847900</t>
  </si>
  <si>
    <t>198 Kenyatta Ave</t>
  </si>
  <si>
    <t>6GU030</t>
  </si>
  <si>
    <t>2026-03-05</t>
  </si>
  <si>
    <t>CUST-02473</t>
  </si>
  <si>
    <t>Tosin Al-Farsi</t>
  </si>
  <si>
    <t>tosin.al-farsi@hotmail.com</t>
  </si>
  <si>
    <t>+234476778390</t>
  </si>
  <si>
    <t>+234838440390</t>
  </si>
  <si>
    <t>48 High St</t>
  </si>
  <si>
    <t>928581</t>
  </si>
  <si>
    <t>CUST-02934</t>
  </si>
  <si>
    <t>Uche Okafor</t>
  </si>
  <si>
    <t>ucheokafor@hotmail.com</t>
  </si>
  <si>
    <t>+44 409 489 547</t>
  </si>
  <si>
    <t>+44 644 838 303</t>
  </si>
  <si>
    <t>154 High St</t>
  </si>
  <si>
    <t>FG7W1S</t>
  </si>
  <si>
    <t>CUST-02100</t>
  </si>
  <si>
    <t>Adaora Smith</t>
  </si>
  <si>
    <t>adaora.smith@hotmail.com</t>
  </si>
  <si>
    <t>+254 579 163 392</t>
  </si>
  <si>
    <t>+254981186243</t>
  </si>
  <si>
    <t>183 King St</t>
  </si>
  <si>
    <t>XCPC00</t>
  </si>
  <si>
    <t>03/01/2026</t>
  </si>
  <si>
    <t>2026/02/01</t>
  </si>
  <si>
    <t>CUST-00808</t>
  </si>
  <si>
    <t>Victor Hassan</t>
  </si>
  <si>
    <t>victor.hassan@outlook.com</t>
  </si>
  <si>
    <t>+1-749-195380</t>
  </si>
  <si>
    <t>0267233990</t>
  </si>
  <si>
    <t>20 Herbert Macaulay Way</t>
  </si>
  <si>
    <t>GXV9A</t>
  </si>
  <si>
    <t>CUST-02140</t>
  </si>
  <si>
    <t>daniel_ogundimu@gmail.com</t>
  </si>
  <si>
    <t>+234-715-515152</t>
  </si>
  <si>
    <t>0489598711</t>
  </si>
  <si>
    <t>57 Market St</t>
  </si>
  <si>
    <t>543649</t>
  </si>
  <si>
    <t>23/12/2024</t>
  </si>
  <si>
    <t>2025-03-11</t>
  </si>
  <si>
    <t>CUST-04469</t>
  </si>
  <si>
    <t>ankedlamini@coreworks.co</t>
  </si>
  <si>
    <t>0203666136</t>
  </si>
  <si>
    <t>+1-363-655085</t>
  </si>
  <si>
    <t>187 Awolowo Rd</t>
  </si>
  <si>
    <t>YXHK4V</t>
  </si>
  <si>
    <t>31/01/2025</t>
  </si>
  <si>
    <t>CUST-03547</t>
  </si>
  <si>
    <t>Ikechukwu Wilson</t>
  </si>
  <si>
    <t>tariqafolabi@hotmail.com</t>
  </si>
  <si>
    <t>+44069931322</t>
  </si>
  <si>
    <t>+44 364 409 904</t>
  </si>
  <si>
    <t>26 Kenyatta Ave</t>
  </si>
  <si>
    <t>UZJNU</t>
  </si>
  <si>
    <t>CUST-03034</t>
  </si>
  <si>
    <t>Ikechukwu Taylor</t>
  </si>
  <si>
    <t>ikechukwu.taylor@hotmail.com</t>
  </si>
  <si>
    <t>+234-874-116134</t>
  </si>
  <si>
    <t>+234603171376</t>
  </si>
  <si>
    <t>Lag</t>
  </si>
  <si>
    <t>181 Long St</t>
  </si>
  <si>
    <t>121057</t>
  </si>
  <si>
    <t>2025-06-05</t>
  </si>
  <si>
    <t>Feb 23, 2026</t>
  </si>
  <si>
    <t>CUST-00208</t>
  </si>
  <si>
    <t>Chidi Afolabi</t>
  </si>
  <si>
    <t>chidi.afolabi@hotmail.com</t>
  </si>
  <si>
    <t>+44 241 862 104</t>
  </si>
  <si>
    <t>+44752308370</t>
  </si>
  <si>
    <t>13 Allen Ave</t>
  </si>
  <si>
    <t>RZRNF</t>
  </si>
  <si>
    <t>2024-12-21</t>
  </si>
  <si>
    <t>CUST-04763</t>
  </si>
  <si>
    <t>Niyi Salami</t>
  </si>
  <si>
    <t>niyi.salami@outlook.com</t>
  </si>
  <si>
    <t>+49 038 161 722</t>
  </si>
  <si>
    <t>+1916292691</t>
  </si>
  <si>
    <t>229 Sheikh Zayed Rd</t>
  </si>
  <si>
    <t>XEYZHZ</t>
  </si>
  <si>
    <t>2024-07-30</t>
  </si>
  <si>
    <t>CUST-00805</t>
  </si>
  <si>
    <t>Daniel Onyeka</t>
  </si>
  <si>
    <t>daniel.onyeka@hotmail.com</t>
  </si>
  <si>
    <t>0036665600</t>
  </si>
  <si>
    <t>31 High St</t>
  </si>
  <si>
    <t>925695</t>
  </si>
  <si>
    <t>2025-04-06</t>
  </si>
  <si>
    <t>CUST-01059</t>
  </si>
  <si>
    <t>Fatima Dlamini</t>
  </si>
  <si>
    <t>fatimadlamini@hotmail.com</t>
  </si>
  <si>
    <t>+254 385 792 826</t>
  </si>
  <si>
    <t>+254-901-651599</t>
  </si>
  <si>
    <t>206 Station Rd</t>
  </si>
  <si>
    <t>GZXQNP</t>
  </si>
  <si>
    <t>2024-10-18</t>
  </si>
  <si>
    <t>CUST-01487</t>
  </si>
  <si>
    <t>Adaeze Nwachukwu</t>
  </si>
  <si>
    <t>adaezenwachukwu@hotmail.com</t>
  </si>
  <si>
    <t>+353178154836</t>
  </si>
  <si>
    <t>+353-153-833664</t>
  </si>
  <si>
    <t>UK35T</t>
  </si>
  <si>
    <t>23/06/2025</t>
  </si>
  <si>
    <t>2026-02-01</t>
  </si>
  <si>
    <t>CUST-03352</t>
  </si>
  <si>
    <t>ngozi_orji@outlook.com</t>
  </si>
  <si>
    <t>+31 513 108 457</t>
  </si>
  <si>
    <t>0296251086</t>
  </si>
  <si>
    <t>166 Awolowo Rd</t>
  </si>
  <si>
    <t>52PKPB</t>
  </si>
  <si>
    <t>2025/06/12</t>
  </si>
  <si>
    <t>CUST-01465</t>
  </si>
  <si>
    <t>Yakubu Otieno</t>
  </si>
  <si>
    <t>yakubuotieno@gmail.com</t>
  </si>
  <si>
    <t>0022244661</t>
  </si>
  <si>
    <t>0517586662</t>
  </si>
  <si>
    <t>951927</t>
  </si>
  <si>
    <t>17-Apr-26</t>
  </si>
  <si>
    <t>CUST-00615</t>
  </si>
  <si>
    <t>Thomas Adewale</t>
  </si>
  <si>
    <t>+234 706 763 532</t>
  </si>
  <si>
    <t>0371859212</t>
  </si>
  <si>
    <t>95 Bourdillon Rd</t>
  </si>
  <si>
    <t>331390</t>
  </si>
  <si>
    <t>01.11.2025</t>
  </si>
  <si>
    <t>CUST-03616</t>
  </si>
  <si>
    <t>Wanjala Evans</t>
  </si>
  <si>
    <t>wanjala.evans@outlook.com</t>
  </si>
  <si>
    <t>+234669544505</t>
  </si>
  <si>
    <t>+234-896-591327</t>
  </si>
  <si>
    <t>194 King St</t>
  </si>
  <si>
    <t>124176</t>
  </si>
  <si>
    <t>2024/10/15</t>
  </si>
  <si>
    <t>Jul 28, 2025</t>
  </si>
  <si>
    <t>CUST-04234</t>
  </si>
  <si>
    <t>Kayode Onyeka</t>
  </si>
  <si>
    <t>kayode.onyeka@gmail.com</t>
  </si>
  <si>
    <t>+234 201 208 649</t>
  </si>
  <si>
    <t>+234362972085</t>
  </si>
  <si>
    <t>218 Long St</t>
  </si>
  <si>
    <t>408250</t>
  </si>
  <si>
    <t>CUST-00061</t>
  </si>
  <si>
    <t>Grace Jones</t>
  </si>
  <si>
    <t>grace_jones@hivegroupplc.com</t>
  </si>
  <si>
    <t>0724342661</t>
  </si>
  <si>
    <t>+31-979-688680</t>
  </si>
  <si>
    <t>28 Sheikh Zayed Rd</t>
  </si>
  <si>
    <t>LC1X3G</t>
  </si>
  <si>
    <t>2026-02-18</t>
  </si>
  <si>
    <t>CUST-00909</t>
  </si>
  <si>
    <t>Wanjiru Khan</t>
  </si>
  <si>
    <t>wanjiru_khan@gmail.com</t>
  </si>
  <si>
    <t>+27607372386</t>
  </si>
  <si>
    <t>0595285994</t>
  </si>
  <si>
    <t>Joburg</t>
  </si>
  <si>
    <t>193 Main Rd</t>
  </si>
  <si>
    <t>QBXW7</t>
  </si>
  <si>
    <t>2025-04-10</t>
  </si>
  <si>
    <t>2025-08-27</t>
  </si>
  <si>
    <t>CUST-01500</t>
  </si>
  <si>
    <t>Uche Evans</t>
  </si>
  <si>
    <t>uche,evans@company.com</t>
  </si>
  <si>
    <t>+1 702 241 026</t>
  </si>
  <si>
    <t>+1108308320</t>
  </si>
  <si>
    <t>61 Station Rd</t>
  </si>
  <si>
    <t>EXRFE9</t>
  </si>
  <si>
    <t>2024/10/02</t>
  </si>
  <si>
    <t>2025-04-18</t>
  </si>
  <si>
    <t>CUST-00676</t>
  </si>
  <si>
    <t>Lola Nwankwo</t>
  </si>
  <si>
    <t>lolanwankwo@gmail.com</t>
  </si>
  <si>
    <t>+27-011-386047</t>
  </si>
  <si>
    <t>+27-719-903803</t>
  </si>
  <si>
    <t>196 Queen St</t>
  </si>
  <si>
    <t>LUVEH</t>
  </si>
  <si>
    <t>2026-06-28</t>
  </si>
  <si>
    <t>CUST-02076</t>
  </si>
  <si>
    <t>Adaora Idris</t>
  </si>
  <si>
    <t>adaoraidris@gmail.com</t>
  </si>
  <si>
    <t>+254 974 135 312</t>
  </si>
  <si>
    <t>+254469297837</t>
  </si>
  <si>
    <t>237 Awolowo Rd</t>
  </si>
  <si>
    <t>DQ8RP</t>
  </si>
  <si>
    <t>28/03/2025</t>
  </si>
  <si>
    <t>CUST-04138</t>
  </si>
  <si>
    <t>sophie.davies@outlook.com</t>
  </si>
  <si>
    <t>+49-402-960275</t>
  </si>
  <si>
    <t>+49489735769</t>
  </si>
  <si>
    <t>17 Marina Rd</t>
  </si>
  <si>
    <t>T5N4V</t>
  </si>
  <si>
    <t>16/10/2024</t>
  </si>
  <si>
    <t>CUST-03303</t>
  </si>
  <si>
    <t>Daniel Mohammed</t>
  </si>
  <si>
    <t>daniel.mohammed@buafoods.ng</t>
  </si>
  <si>
    <t>+31-049-956400</t>
  </si>
  <si>
    <t>+31-070-202252</t>
  </si>
  <si>
    <t>43 Adeola Odeku St</t>
  </si>
  <si>
    <t>LTG1RR</t>
  </si>
  <si>
    <t>02-Jun-25</t>
  </si>
  <si>
    <t>2025-12-01</t>
  </si>
  <si>
    <t>CUST-01852</t>
  </si>
  <si>
    <t>mercy_adeyemi@outlook.com</t>
  </si>
  <si>
    <t>+353 318 705 098</t>
  </si>
  <si>
    <t>+353-216-259322</t>
  </si>
  <si>
    <t>228 Main Rd</t>
  </si>
  <si>
    <t>N9RSF2</t>
  </si>
  <si>
    <t>06/02/2026</t>
  </si>
  <si>
    <t>CUST-01399</t>
  </si>
  <si>
    <t>Ngozi Okafor</t>
  </si>
  <si>
    <t>ngozi_okafor@hotmail.com</t>
  </si>
  <si>
    <t>+44-048-881987</t>
  </si>
  <si>
    <t>+44997322927</t>
  </si>
  <si>
    <t>206 Park Lane</t>
  </si>
  <si>
    <t>PGC2MB</t>
  </si>
  <si>
    <t>2024-12-01</t>
  </si>
  <si>
    <t>01/12/2025</t>
  </si>
  <si>
    <t>CUST-03792</t>
  </si>
  <si>
    <t>Uche Wilson</t>
  </si>
  <si>
    <t>uchewilson@outlook.com</t>
  </si>
  <si>
    <t>+44-056-454921</t>
  </si>
  <si>
    <t>+44515898306</t>
  </si>
  <si>
    <t>14 Bay St</t>
  </si>
  <si>
    <t>5T0DL</t>
  </si>
  <si>
    <t>CUST-00198</t>
  </si>
  <si>
    <t>ibrahim_jones@hotmail.com</t>
  </si>
  <si>
    <t>+353567972320</t>
  </si>
  <si>
    <t>+353 249 685 498</t>
  </si>
  <si>
    <t>95 Adeola Odeku St</t>
  </si>
  <si>
    <t>DR8D3</t>
  </si>
  <si>
    <t>CUST-03979</t>
  </si>
  <si>
    <t>Emmanuel Khan</t>
  </si>
  <si>
    <t>emmanuel.khan@vaultlogistics.co</t>
  </si>
  <si>
    <t>+254 934 517 479</t>
  </si>
  <si>
    <t>+254989187670</t>
  </si>
  <si>
    <t>RT8N3R</t>
  </si>
  <si>
    <t>2025-11-07</t>
  </si>
  <si>
    <t>21/12/2025</t>
  </si>
  <si>
    <t>CUST-01468</t>
  </si>
  <si>
    <t>Babatunde Adebayo</t>
  </si>
  <si>
    <t>babatunde.adebayo@coresolutionsi.co</t>
  </si>
  <si>
    <t>+27 025 409 411</t>
  </si>
  <si>
    <t>0965452551</t>
  </si>
  <si>
    <t>57 Bourdillon Rd</t>
  </si>
  <si>
    <t>WBM2K8</t>
  </si>
  <si>
    <t>CUST-03009</t>
  </si>
  <si>
    <t>Usman Adebayo</t>
  </si>
  <si>
    <t>usmanadebayo@outlook.com</t>
  </si>
  <si>
    <t>+234-704-421708</t>
  </si>
  <si>
    <t>+234184506053</t>
  </si>
  <si>
    <t>Port</t>
  </si>
  <si>
    <t>9 Kenyatta Ave</t>
  </si>
  <si>
    <t>426465</t>
  </si>
  <si>
    <t>2024/11/19</t>
  </si>
  <si>
    <t>CUST-03379</t>
  </si>
  <si>
    <t>usman_murphy@vaultai.africa</t>
  </si>
  <si>
    <t>+44-949-706621</t>
  </si>
  <si>
    <t>+44-692-215457</t>
  </si>
  <si>
    <t>243 Bay St</t>
  </si>
  <si>
    <t>KAE19</t>
  </si>
  <si>
    <t>2025/12/24</t>
  </si>
  <si>
    <t>CUST-03462</t>
  </si>
  <si>
    <t>abdullahi.afolabi@gmail.com</t>
  </si>
  <si>
    <t>0917376077</t>
  </si>
  <si>
    <t>+44-467-774072</t>
  </si>
  <si>
    <t>248 Moi Ave</t>
  </si>
  <si>
    <t>C6185G</t>
  </si>
  <si>
    <t>2026-03-14</t>
  </si>
  <si>
    <t>CUST-02881</t>
  </si>
  <si>
    <t>Joy Hassan</t>
  </si>
  <si>
    <t>joy.hassan@hotmail.com</t>
  </si>
  <si>
    <t>+971892427778</t>
  </si>
  <si>
    <t>+971173712383</t>
  </si>
  <si>
    <t>XDYP3</t>
  </si>
  <si>
    <t>19-Aug-25</t>
  </si>
  <si>
    <t>CUST-00253</t>
  </si>
  <si>
    <t>Abdullahi Musa</t>
  </si>
  <si>
    <t>0910300215</t>
  </si>
  <si>
    <t>+353321358004</t>
  </si>
  <si>
    <t>177 Victoria Rd</t>
  </si>
  <si>
    <t>TLJ5HJ</t>
  </si>
  <si>
    <t>08/10/2025</t>
  </si>
  <si>
    <t>2026-06-18</t>
  </si>
  <si>
    <t>CUST-01119</t>
  </si>
  <si>
    <t>simiidris@carbon.io</t>
  </si>
  <si>
    <t>+31-480-886112</t>
  </si>
  <si>
    <t>0804430657</t>
  </si>
  <si>
    <t>180 Allen Ave</t>
  </si>
  <si>
    <t>A9G52</t>
  </si>
  <si>
    <t>2024-07-29</t>
  </si>
  <si>
    <t>2025-05-04</t>
  </si>
  <si>
    <t>CUST-00116</t>
  </si>
  <si>
    <t>Mark Johnson</t>
  </si>
  <si>
    <t>mark_johnson@hotmail.com</t>
  </si>
  <si>
    <t>+27-578-317456</t>
  </si>
  <si>
    <t>+27240082547</t>
  </si>
  <si>
    <t>197 Bourdillon Rd</t>
  </si>
  <si>
    <t>QAZN23</t>
  </si>
  <si>
    <t>2025-12-18</t>
  </si>
  <si>
    <t>CUST-03301</t>
  </si>
  <si>
    <t>Chinwe Onyeka</t>
  </si>
  <si>
    <t>chinwe_onyeka@primeanalytics.io</t>
  </si>
  <si>
    <t>0956735078</t>
  </si>
  <si>
    <t>0390378972</t>
  </si>
  <si>
    <t>225 Moi Ave</t>
  </si>
  <si>
    <t>6323L</t>
  </si>
  <si>
    <t>CUST-02938</t>
  </si>
  <si>
    <t>Akinyi Asante</t>
  </si>
  <si>
    <t>akinyi.asante@outlook.com</t>
  </si>
  <si>
    <t>+49-324-061869</t>
  </si>
  <si>
    <t>+27-208-056802</t>
  </si>
  <si>
    <t>79 Bay St</t>
  </si>
  <si>
    <t>EL8ZCU</t>
  </si>
  <si>
    <t>25/09/2025</t>
  </si>
  <si>
    <t>21/01/2026</t>
  </si>
  <si>
    <t>CUST-02853</t>
  </si>
  <si>
    <t>Ngozi Lawal</t>
  </si>
  <si>
    <t>ngozilawal@hotmail.com</t>
  </si>
  <si>
    <t>+254 161 905 811</t>
  </si>
  <si>
    <t>+254-379-743010</t>
  </si>
  <si>
    <t>249 Victoria Rd</t>
  </si>
  <si>
    <t>KDABQ</t>
  </si>
  <si>
    <t>CUST-04829</t>
  </si>
  <si>
    <t>omaroladipo@gmail.com</t>
  </si>
  <si>
    <t>+234333325079</t>
  </si>
  <si>
    <t>+234-427-125418</t>
  </si>
  <si>
    <t>149 King St</t>
  </si>
  <si>
    <t>180677</t>
  </si>
  <si>
    <t>2025-09-04</t>
  </si>
  <si>
    <t>CUST-03852</t>
  </si>
  <si>
    <t>Simi Kamau</t>
  </si>
  <si>
    <t>simi_kamau@gmail.com</t>
  </si>
  <si>
    <t>+44-702-822804</t>
  </si>
  <si>
    <t>0961009236</t>
  </si>
  <si>
    <t>169 Kenyatta Ave</t>
  </si>
  <si>
    <t>FC92S</t>
  </si>
  <si>
    <t>28.03.2025</t>
  </si>
  <si>
    <t>CUST-02479</t>
  </si>
  <si>
    <t>Sophie Okafor</t>
  </si>
  <si>
    <t>hauwa_dlamini@gmail.com</t>
  </si>
  <si>
    <t>+27 890 001 909</t>
  </si>
  <si>
    <t>+27 876 147 332</t>
  </si>
  <si>
    <t>58 Park Lane</t>
  </si>
  <si>
    <t>QTGARS</t>
  </si>
  <si>
    <t>15/01/2025</t>
  </si>
  <si>
    <t>2025-08-10</t>
  </si>
  <si>
    <t>CUST-00023</t>
  </si>
  <si>
    <t>Wanjala Salami</t>
  </si>
  <si>
    <t>wanjalasalami@yahoo.com</t>
  </si>
  <si>
    <t>+49091343161</t>
  </si>
  <si>
    <t>+49-724-005045</t>
  </si>
  <si>
    <t>175 High St</t>
  </si>
  <si>
    <t>MF0R7</t>
  </si>
  <si>
    <t>CUST-04510</t>
  </si>
  <si>
    <t>Sola Eze</t>
  </si>
  <si>
    <t>brian_patel@pulsepay.co</t>
  </si>
  <si>
    <t>+49-982-250013</t>
  </si>
  <si>
    <t>0544411547</t>
  </si>
  <si>
    <t>44 Moi Ave</t>
  </si>
  <si>
    <t>TM6N7</t>
  </si>
  <si>
    <t>CUST-02599</t>
  </si>
  <si>
    <t>Kemi Asante</t>
  </si>
  <si>
    <t>kemi.asante@hotmail.com</t>
  </si>
  <si>
    <t>+44071097284</t>
  </si>
  <si>
    <t>+44-736-280532</t>
  </si>
  <si>
    <t>161 Adeola Odeku St</t>
  </si>
  <si>
    <t>Y7G12H</t>
  </si>
  <si>
    <t>2024-12-05</t>
  </si>
  <si>
    <t>CUST-02071</t>
  </si>
  <si>
    <t>kibetdiallo@sparklogistics.ng</t>
  </si>
  <si>
    <t>+234-110-735527</t>
  </si>
  <si>
    <t>+234 512 710 538</t>
  </si>
  <si>
    <t>173 Church St</t>
  </si>
  <si>
    <t>672103</t>
  </si>
  <si>
    <t>04.11.2025</t>
  </si>
  <si>
    <t>2025/11/24</t>
  </si>
  <si>
    <t>CUST-00561</t>
  </si>
  <si>
    <t>Chioma Kelly</t>
  </si>
  <si>
    <t>chiomakelly@hotmail.com</t>
  </si>
  <si>
    <t>+1-640-788026</t>
  </si>
  <si>
    <t>+1 295 164 693</t>
  </si>
  <si>
    <t>52 Awolowo Rd</t>
  </si>
  <si>
    <t>5VSB8</t>
  </si>
  <si>
    <t>CUST-01832</t>
  </si>
  <si>
    <t>kelechi.hassan@outlook.com</t>
  </si>
  <si>
    <t>+234-124-674009</t>
  </si>
  <si>
    <t>+234-043-781411</t>
  </si>
  <si>
    <t>13 Bourdillon Rd</t>
  </si>
  <si>
    <t>831807</t>
  </si>
  <si>
    <t>04/04/2026</t>
  </si>
  <si>
    <t>CUST-01958</t>
  </si>
  <si>
    <t>Abdullahi Kelly</t>
  </si>
  <si>
    <t>oluwaseundlamini@konga.com</t>
  </si>
  <si>
    <t>+234-605-690436</t>
  </si>
  <si>
    <t>+234446944211</t>
  </si>
  <si>
    <t>12 Marina Rd</t>
  </si>
  <si>
    <t>318909</t>
  </si>
  <si>
    <t>2024-11-22</t>
  </si>
  <si>
    <t>CUST-03174</t>
  </si>
  <si>
    <t>sipho.mohammed@gmail.com</t>
  </si>
  <si>
    <t>+44-426-073593</t>
  </si>
  <si>
    <t>+44 163 954 250</t>
  </si>
  <si>
    <t>240 Adeola Odeku St</t>
  </si>
  <si>
    <t>Q6CG8W</t>
  </si>
  <si>
    <t>2024-08-07</t>
  </si>
  <si>
    <t>CUST-00972</t>
  </si>
  <si>
    <t>njerihassan@yahoo.com</t>
  </si>
  <si>
    <t>+234 126 149 936</t>
  </si>
  <si>
    <t>+234 196 275 644</t>
  </si>
  <si>
    <t>155 Queen St</t>
  </si>
  <si>
    <t>512352</t>
  </si>
  <si>
    <t>12/15/2025</t>
  </si>
  <si>
    <t>CUST-02511</t>
  </si>
  <si>
    <t>Funmi Mohammed</t>
  </si>
  <si>
    <t>funmi_mohammed@gmail.com</t>
  </si>
  <si>
    <t>+31 299 818 763</t>
  </si>
  <si>
    <t>+31 210 814 409</t>
  </si>
  <si>
    <t>6JFS8</t>
  </si>
  <si>
    <t>2026-01-31</t>
  </si>
  <si>
    <t>CUST-02236</t>
  </si>
  <si>
    <t>tariq_afolabi@gmail.com</t>
  </si>
  <si>
    <t>0815758498</t>
  </si>
  <si>
    <t>+44 552 810 931</t>
  </si>
  <si>
    <t>48 Sheikh Zayed Rd</t>
  </si>
  <si>
    <t>QRX92</t>
  </si>
  <si>
    <t>Jul 8, 2024</t>
  </si>
  <si>
    <t>2025-04-11</t>
  </si>
  <si>
    <t>CUST-01847</t>
  </si>
  <si>
    <t>thomas_nwachukwu@gmail.com</t>
  </si>
  <si>
    <t>+234560267412</t>
  </si>
  <si>
    <t>+234 638 245 962</t>
  </si>
  <si>
    <t>177 Station Rd</t>
  </si>
  <si>
    <t>956396</t>
  </si>
  <si>
    <t>2025-03-22</t>
  </si>
  <si>
    <t>02.09.2025</t>
  </si>
  <si>
    <t>CUST-00728</t>
  </si>
  <si>
    <t>Nomvula Adeleke</t>
  </si>
  <si>
    <t>nomvulaadeleke@gmail.com</t>
  </si>
  <si>
    <t>+234449812130</t>
  </si>
  <si>
    <t>+234882384699</t>
  </si>
  <si>
    <t>177151</t>
  </si>
  <si>
    <t>19/02/2026</t>
  </si>
  <si>
    <t>CUST-03302</t>
  </si>
  <si>
    <t>kibet_hassan@gmail.com</t>
  </si>
  <si>
    <t>+234509348827</t>
  </si>
  <si>
    <t>+234440977949</t>
  </si>
  <si>
    <t>69 Bourdillon Rd</t>
  </si>
  <si>
    <t>775754</t>
  </si>
  <si>
    <t>2025-09-18</t>
  </si>
  <si>
    <t>CUST-04778</t>
  </si>
  <si>
    <t>Adebayo Botha</t>
  </si>
  <si>
    <t>adebayo_botha@gmail.com</t>
  </si>
  <si>
    <t>0838850841</t>
  </si>
  <si>
    <t>+254248526521</t>
  </si>
  <si>
    <t>210 Main Rd</t>
  </si>
  <si>
    <t>7AH5J</t>
  </si>
  <si>
    <t>Mar 17, 2025</t>
  </si>
  <si>
    <t>CUST-02978</t>
  </si>
  <si>
    <t>Joshua Otieno</t>
  </si>
  <si>
    <t>joshua_otieno@yahoo.com</t>
  </si>
  <si>
    <t>+234903901384</t>
  </si>
  <si>
    <t>+234 284 537 326</t>
  </si>
  <si>
    <t>453074</t>
  </si>
  <si>
    <t>2024-09-23</t>
  </si>
  <si>
    <t>10/21/2025</t>
  </si>
  <si>
    <t>CUST-04293</t>
  </si>
  <si>
    <t>Tope Williams</t>
  </si>
  <si>
    <t>tope_williams@yahoo.com</t>
  </si>
  <si>
    <t>+234-533-011462</t>
  </si>
  <si>
    <t>+234-084-234718</t>
  </si>
  <si>
    <t>49 King St</t>
  </si>
  <si>
    <t>853318</t>
  </si>
  <si>
    <t>07/08/2024</t>
  </si>
  <si>
    <t>2025-07-14</t>
  </si>
  <si>
    <t>CUST-00035</t>
  </si>
  <si>
    <t>Njeri O'Brien</t>
  </si>
  <si>
    <t>njeri_obrien@outlook.com</t>
  </si>
  <si>
    <t>+254332214188</t>
  </si>
  <si>
    <t>+254 592 962 229</t>
  </si>
  <si>
    <t>185 Sheikh Zayed Rd</t>
  </si>
  <si>
    <t>U4QRV6</t>
  </si>
  <si>
    <t>2025-04-20</t>
  </si>
  <si>
    <t>CUST-00507</t>
  </si>
  <si>
    <t>Brian O'Brien</t>
  </si>
  <si>
    <t>brian.obrien@fluxnetworksgm.io</t>
  </si>
  <si>
    <t>0979412248</t>
  </si>
  <si>
    <t>+234 098 726 496</t>
  </si>
  <si>
    <t>931994</t>
  </si>
  <si>
    <t>2025-03-02</t>
  </si>
  <si>
    <t>CUST-01712</t>
  </si>
  <si>
    <t>Michael Wilson</t>
  </si>
  <si>
    <t>michaelwilson@dangoteindustr.africa</t>
  </si>
  <si>
    <t>+44804112126</t>
  </si>
  <si>
    <t>0090610296</t>
  </si>
  <si>
    <t>113 Market St</t>
  </si>
  <si>
    <t>NUNG3</t>
  </si>
  <si>
    <t>12.10.2024</t>
  </si>
  <si>
    <t>05/07/2025</t>
  </si>
  <si>
    <t>CUST-04437</t>
  </si>
  <si>
    <t>Femi Asante</t>
  </si>
  <si>
    <t>femi_asante@yahoo.com</t>
  </si>
  <si>
    <t>+234 061 365 240</t>
  </si>
  <si>
    <t>94 Bourdillon Rd</t>
  </si>
  <si>
    <t>608786</t>
  </si>
  <si>
    <t>CUST-03614</t>
  </si>
  <si>
    <t>Joy Ugwu</t>
  </si>
  <si>
    <t>joyugwu@hotmail.com</t>
  </si>
  <si>
    <t>+254-611-913911</t>
  </si>
  <si>
    <t>0855944402</t>
  </si>
  <si>
    <t>144 Awolowo Rd</t>
  </si>
  <si>
    <t>Z2FXF</t>
  </si>
  <si>
    <t>12/10/2024</t>
  </si>
  <si>
    <t>CUST-04952</t>
  </si>
  <si>
    <t>Akinyi Mensah</t>
  </si>
  <si>
    <t>akinyi_mensah@gmail.com</t>
  </si>
  <si>
    <t>+971931443533</t>
  </si>
  <si>
    <t>+971-780-105139</t>
  </si>
  <si>
    <t>177 High St</t>
  </si>
  <si>
    <t>X6TVQ2</t>
  </si>
  <si>
    <t>2025-06-02</t>
  </si>
  <si>
    <t>CUST-03131</t>
  </si>
  <si>
    <t>Gbenga Salami</t>
  </si>
  <si>
    <t>+31 003 980 016</t>
  </si>
  <si>
    <t>+31-253-530354</t>
  </si>
  <si>
    <t>149 Bay St</t>
  </si>
  <si>
    <t>UJLW8</t>
  </si>
  <si>
    <t>2025/07/13</t>
  </si>
  <si>
    <t>29-Sep-25</t>
  </si>
  <si>
    <t>CUST-00831</t>
  </si>
  <si>
    <t>Joshua Bello</t>
  </si>
  <si>
    <t>joshua.bello@outlook.com</t>
  </si>
  <si>
    <t>+234 775 130 610</t>
  </si>
  <si>
    <t>0216897453</t>
  </si>
  <si>
    <t>40 Awolowo Rd</t>
  </si>
  <si>
    <t>397186</t>
  </si>
  <si>
    <t>14-Jan-25</t>
  </si>
  <si>
    <t>2025-02-06</t>
  </si>
  <si>
    <t>CUST-03246</t>
  </si>
  <si>
    <t>Kemi Jones</t>
  </si>
  <si>
    <t>kemijones@yahoo.com</t>
  </si>
  <si>
    <t>0691027440</t>
  </si>
  <si>
    <t>+234-503-337514</t>
  </si>
  <si>
    <t>21 Bay St</t>
  </si>
  <si>
    <t>402367</t>
  </si>
  <si>
    <t>CUST-00013</t>
  </si>
  <si>
    <t>Adebayo Okorie</t>
  </si>
  <si>
    <t>adebayo_okorie@yahoo.com</t>
  </si>
  <si>
    <t>+254889373467</t>
  </si>
  <si>
    <t>0656272980</t>
  </si>
  <si>
    <t>110 Moi Ave</t>
  </si>
  <si>
    <t>MDS0WP</t>
  </si>
  <si>
    <t>01.05.2025</t>
  </si>
  <si>
    <t>22/05/2026</t>
  </si>
  <si>
    <t>CUST-00964</t>
  </si>
  <si>
    <t>Gbenga Wilson</t>
  </si>
  <si>
    <t>gbenga.wilson@primecommerce.africa</t>
  </si>
  <si>
    <t>+971771062945</t>
  </si>
  <si>
    <t>+971-269-447353</t>
  </si>
  <si>
    <t>8 King St</t>
  </si>
  <si>
    <t>RH933</t>
  </si>
  <si>
    <t>2024-11-14</t>
  </si>
  <si>
    <t>05.08.2025</t>
  </si>
  <si>
    <t>CUST-04449</t>
  </si>
  <si>
    <t>Kemi Ugwu</t>
  </si>
  <si>
    <t>kemi_ugwu@yahoo.com</t>
  </si>
  <si>
    <t>+27-308-863324</t>
  </si>
  <si>
    <t>0262982785</t>
  </si>
  <si>
    <t>35 Market St</t>
  </si>
  <si>
    <t>63FLK</t>
  </si>
  <si>
    <t>CUST-02702</t>
  </si>
  <si>
    <t>musa_eze@primelogic.com</t>
  </si>
  <si>
    <t>+234380208967</t>
  </si>
  <si>
    <t>0919160912</t>
  </si>
  <si>
    <t>188 Queen St</t>
  </si>
  <si>
    <t>327988</t>
  </si>
  <si>
    <t>13-Oct-24</t>
  </si>
  <si>
    <t>CUST-04445</t>
  </si>
  <si>
    <t>ahmed.kelly@fluxsystemsplc.io</t>
  </si>
  <si>
    <t>+44290090682</t>
  </si>
  <si>
    <t>0837623154</t>
  </si>
  <si>
    <t>217 Main Rd</t>
  </si>
  <si>
    <t>38K27C</t>
  </si>
  <si>
    <t>Dec 24, 2024</t>
  </si>
  <si>
    <t>CUST-03142</t>
  </si>
  <si>
    <t>Ogechi Traore</t>
  </si>
  <si>
    <t>ogechi_traore@yahoo.com</t>
  </si>
  <si>
    <t>0080936958</t>
  </si>
  <si>
    <t>0056456628</t>
  </si>
  <si>
    <t>243 Adeola Odeku St</t>
  </si>
  <si>
    <t>UYR9EF</t>
  </si>
  <si>
    <t>CUST-04266</t>
  </si>
  <si>
    <t>Chizoba Makinde</t>
  </si>
  <si>
    <t>chizoba_makinde@yahoo.com</t>
  </si>
  <si>
    <t>0128691298</t>
  </si>
  <si>
    <t>+353324173784</t>
  </si>
  <si>
    <t>26 Long St</t>
  </si>
  <si>
    <t>P3YPPV</t>
  </si>
  <si>
    <t>CUST-03024</t>
  </si>
  <si>
    <t>Wanjala Okonkwo</t>
  </si>
  <si>
    <t>wanjala_okonkwo@yahoo.com</t>
  </si>
  <si>
    <t>+1790717150</t>
  </si>
  <si>
    <t>+1-280-573128</t>
  </si>
  <si>
    <t>140 Long St</t>
  </si>
  <si>
    <t>FJG6UK</t>
  </si>
  <si>
    <t>2025-02-24</t>
  </si>
  <si>
    <t>CUST-04989</t>
  </si>
  <si>
    <t>kunle.hassan@jumia.ng</t>
  </si>
  <si>
    <t>+31 501 674 751</t>
  </si>
  <si>
    <t>+31-745-306950</t>
  </si>
  <si>
    <t>238 High St</t>
  </si>
  <si>
    <t>JFY714</t>
  </si>
  <si>
    <t>2024-10-17</t>
  </si>
  <si>
    <t>2025-04-26</t>
  </si>
  <si>
    <t>CUST-02213</t>
  </si>
  <si>
    <t>Thandiwe Idris</t>
  </si>
  <si>
    <t>+254269707279</t>
  </si>
  <si>
    <t>0873338169</t>
  </si>
  <si>
    <t>178 Market St</t>
  </si>
  <si>
    <t>YYHPWV</t>
  </si>
  <si>
    <t>24-Nov-25</t>
  </si>
  <si>
    <t>CUST-02027</t>
  </si>
  <si>
    <t>Sipho Hassan</t>
  </si>
  <si>
    <t>siphohassan@hotmail.com</t>
  </si>
  <si>
    <t>+353 069 440 637</t>
  </si>
  <si>
    <t>+353 136 615 928</t>
  </si>
  <si>
    <t>42 Marina Rd</t>
  </si>
  <si>
    <t>4G2F5W</t>
  </si>
  <si>
    <t>2025-05-14</t>
  </si>
  <si>
    <t>CUST-04536</t>
  </si>
  <si>
    <t>Faith Al-Farsi</t>
  </si>
  <si>
    <t>faith_al-farsi@gmail.com</t>
  </si>
  <si>
    <t>+31200834567</t>
  </si>
  <si>
    <t>+31235124485</t>
  </si>
  <si>
    <t>210 Victoria Rd</t>
  </si>
  <si>
    <t>FH5ZEC</t>
  </si>
  <si>
    <t>CUST-03561</t>
  </si>
  <si>
    <t>Chioma Balogun</t>
  </si>
  <si>
    <t>chioma_balogun@moniepoint.com</t>
  </si>
  <si>
    <t>+234-461-344771</t>
  </si>
  <si>
    <t>217 Moi Ave</t>
  </si>
  <si>
    <t>457958</t>
  </si>
  <si>
    <t>2024-12-14</t>
  </si>
  <si>
    <t>Jan 15, 2025</t>
  </si>
  <si>
    <t>CUST-03535</t>
  </si>
  <si>
    <t>Omar</t>
  </si>
  <si>
    <t>Omar Okafor</t>
  </si>
  <si>
    <t>ahmed.nwankwo@yahoo.com</t>
  </si>
  <si>
    <t>+234 525 982 879</t>
  </si>
  <si>
    <t>+234412274683</t>
  </si>
  <si>
    <t>145 Bay St</t>
  </si>
  <si>
    <t>102079</t>
  </si>
  <si>
    <t>06/18/2025</t>
  </si>
  <si>
    <t>CUST-03189</t>
  </si>
  <si>
    <t>Kibet Brown</t>
  </si>
  <si>
    <t>kibet.brown@gmail.com</t>
  </si>
  <si>
    <t>0290608091</t>
  </si>
  <si>
    <t>+1495463822</t>
  </si>
  <si>
    <t>194 Victoria Rd</t>
  </si>
  <si>
    <t>DUHVD</t>
  </si>
  <si>
    <t>Jan 12, 2026</t>
  </si>
  <si>
    <t>CUST-05093</t>
  </si>
  <si>
    <t>+27-742-098044</t>
  </si>
  <si>
    <t>CUST-04348</t>
  </si>
  <si>
    <t>Fatuma Garba</t>
  </si>
  <si>
    <t>fatumagarba@outlook.com</t>
  </si>
  <si>
    <t>+1-294-103518</t>
  </si>
  <si>
    <t>6 Marina Rd</t>
  </si>
  <si>
    <t>HR7MS</t>
  </si>
  <si>
    <t>01/02/2026</t>
  </si>
  <si>
    <t>CUST-00704</t>
  </si>
  <si>
    <t>Thomas Johnson</t>
  </si>
  <si>
    <t>thomasjohnson@mtngroup.africa</t>
  </si>
  <si>
    <t>+27679720925</t>
  </si>
  <si>
    <t>+27 920 182 852</t>
  </si>
  <si>
    <t>213 Long St</t>
  </si>
  <si>
    <t>6X8LG</t>
  </si>
  <si>
    <t>2025-07-31</t>
  </si>
  <si>
    <t>CUST-00363</t>
  </si>
  <si>
    <t>andrewvandermerwe@hotmail.com</t>
  </si>
  <si>
    <t>+44-955-271774</t>
  </si>
  <si>
    <t>+31228230524</t>
  </si>
  <si>
    <t>43 Awolowo Rd</t>
  </si>
  <si>
    <t>KJRZT5</t>
  </si>
  <si>
    <t>2024-07-17</t>
  </si>
  <si>
    <t>CUST-02936</t>
  </si>
  <si>
    <t>Chidinma O'Brien</t>
  </si>
  <si>
    <t>chidinma_obrien@hotmail.com</t>
  </si>
  <si>
    <t>0617326987</t>
  </si>
  <si>
    <t>+353 649 126 044</t>
  </si>
  <si>
    <t>68 Bay St</t>
  </si>
  <si>
    <t>BK85Y8</t>
  </si>
  <si>
    <t>2025-10-29</t>
  </si>
  <si>
    <t>CUST-01050</t>
  </si>
  <si>
    <t>Damilola</t>
  </si>
  <si>
    <t>Damilola Kamau</t>
  </si>
  <si>
    <t>damilola_kamau@vertexventures.ng</t>
  </si>
  <si>
    <t>+44-846-401577</t>
  </si>
  <si>
    <t>0662199785</t>
  </si>
  <si>
    <t>77 Moi Ave</t>
  </si>
  <si>
    <t>X315MM</t>
  </si>
  <si>
    <t>2025/12/22</t>
  </si>
  <si>
    <t>30/05/2026</t>
  </si>
  <si>
    <t>CUST-02501</t>
  </si>
  <si>
    <t>Favour Garba</t>
  </si>
  <si>
    <t>favour_garba@gmail.com</t>
  </si>
  <si>
    <t>+44 761 143 438</t>
  </si>
  <si>
    <t>+44-350-689744</t>
  </si>
  <si>
    <t>71 Victoria Rd</t>
  </si>
  <si>
    <t>WWLA4</t>
  </si>
  <si>
    <t>2025-07-04</t>
  </si>
  <si>
    <t>CUST-00216</t>
  </si>
  <si>
    <t>Anke Eze</t>
  </si>
  <si>
    <t>anke_eze@yahoo.com</t>
  </si>
  <si>
    <t>+254905510762</t>
  </si>
  <si>
    <t>0918435797</t>
  </si>
  <si>
    <t>209 Queen St</t>
  </si>
  <si>
    <t>ZCW4Q</t>
  </si>
  <si>
    <t>02/03/2025</t>
  </si>
  <si>
    <t>03-Sep-25</t>
  </si>
  <si>
    <t>CUST-01996</t>
  </si>
  <si>
    <t>Amina Traore</t>
  </si>
  <si>
    <t>amina.traore@yahoo.com</t>
  </si>
  <si>
    <t>+49689232171</t>
  </si>
  <si>
    <t>+49467530157</t>
  </si>
  <si>
    <t>27 Long St</t>
  </si>
  <si>
    <t>BK414</t>
  </si>
  <si>
    <t>24-May-25</t>
  </si>
  <si>
    <t>CUST-01791</t>
  </si>
  <si>
    <t>Fatuma Botha</t>
  </si>
  <si>
    <t>fatumabotha@hotmail.com</t>
  </si>
  <si>
    <t>+234-699-205103</t>
  </si>
  <si>
    <t>+234-159-492834</t>
  </si>
  <si>
    <t>249 Moi Ave</t>
  </si>
  <si>
    <t>564019</t>
  </si>
  <si>
    <t>2024-08-31</t>
  </si>
  <si>
    <t>29/09/2024</t>
  </si>
  <si>
    <t>CUST-01769</t>
  </si>
  <si>
    <t>Sipho Diallo</t>
  </si>
  <si>
    <t>siphodiallocompany.com</t>
  </si>
  <si>
    <t>+254247180388</t>
  </si>
  <si>
    <t>0437104582</t>
  </si>
  <si>
    <t>WD55XK</t>
  </si>
  <si>
    <t>CUST-01433</t>
  </si>
  <si>
    <t>Fatuma Salami</t>
  </si>
  <si>
    <t>fatumasalami@outlook.com</t>
  </si>
  <si>
    <t>+254-075-351383</t>
  </si>
  <si>
    <t>0562933495</t>
  </si>
  <si>
    <t>40 King St</t>
  </si>
  <si>
    <t>V71CX</t>
  </si>
  <si>
    <t>2025-09-07</t>
  </si>
  <si>
    <t>CUST-02082</t>
  </si>
  <si>
    <t>Sarah Kelly</t>
  </si>
  <si>
    <t>sarahkelly@gmail.com</t>
  </si>
  <si>
    <t>+234 415 076 523</t>
  </si>
  <si>
    <t>+234 570 191 650</t>
  </si>
  <si>
    <t>214 Marina Rd</t>
  </si>
  <si>
    <t>202989</t>
  </si>
  <si>
    <t>CUST-02499</t>
  </si>
  <si>
    <t>Tunde</t>
  </si>
  <si>
    <t>Tunde Musa</t>
  </si>
  <si>
    <t>tunde_musa@hotmail.com</t>
  </si>
  <si>
    <t>+234450214531</t>
  </si>
  <si>
    <t>+234-597-497866</t>
  </si>
  <si>
    <t>103 Herbert Macaulay Way</t>
  </si>
  <si>
    <t>401690</t>
  </si>
  <si>
    <t>2025-01-11</t>
  </si>
  <si>
    <t>CUST-01171</t>
  </si>
  <si>
    <t>matthew_abubakar@gmail.com</t>
  </si>
  <si>
    <t>+27785235298</t>
  </si>
  <si>
    <t>+27-093-413734</t>
  </si>
  <si>
    <t>210 Kenyatta Ave</t>
  </si>
  <si>
    <t>YW9MM</t>
  </si>
  <si>
    <t>2025-10-14</t>
  </si>
  <si>
    <t>CUST-01192</t>
  </si>
  <si>
    <t>Usman Okonkwo</t>
  </si>
  <si>
    <t>usman.okonkwo@hotmail.com</t>
  </si>
  <si>
    <t>0205065069</t>
  </si>
  <si>
    <t>0158844523</t>
  </si>
  <si>
    <t>232 Adeola Odeku St</t>
  </si>
  <si>
    <t>LC071</t>
  </si>
  <si>
    <t>03-Aug-25</t>
  </si>
  <si>
    <t>CUST-00145</t>
  </si>
  <si>
    <t>Funmi Anyanwu</t>
  </si>
  <si>
    <t>funmianyanwu@gmail.com</t>
  </si>
  <si>
    <t>+27938525800</t>
  </si>
  <si>
    <t>+27-061-817534</t>
  </si>
  <si>
    <t>241 Victoria Rd</t>
  </si>
  <si>
    <t>HHFJ0</t>
  </si>
  <si>
    <t>CUST-00007</t>
  </si>
  <si>
    <t>amakahassan@gmail.com</t>
  </si>
  <si>
    <t>+27-909-169985</t>
  </si>
  <si>
    <t>+27353462475</t>
  </si>
  <si>
    <t>19 Station Rd</t>
  </si>
  <si>
    <t>8SJYE</t>
  </si>
  <si>
    <t>30/10/2024</t>
  </si>
  <si>
    <t>18/08/2025</t>
  </si>
  <si>
    <t>CUST-03109</t>
  </si>
  <si>
    <t>chinwe_patel@yahoo.com</t>
  </si>
  <si>
    <t>+254-941-769116</t>
  </si>
  <si>
    <t>+254 407 761 544</t>
  </si>
  <si>
    <t>35 Herbert Macaulay Way</t>
  </si>
  <si>
    <t>ZH6YMU</t>
  </si>
  <si>
    <t>CUST-01368</t>
  </si>
  <si>
    <t>Andrew Murphy</t>
  </si>
  <si>
    <t>andrew_murphy@gmail.com</t>
  </si>
  <si>
    <t>+31 980 345 948</t>
  </si>
  <si>
    <t>+31049408091</t>
  </si>
  <si>
    <t>139 Herbert Macaulay Way</t>
  </si>
  <si>
    <t>NNF16</t>
  </si>
  <si>
    <t>06/19/2025</t>
  </si>
  <si>
    <t>CUST-01009</t>
  </si>
  <si>
    <t>Nomvula Mwangi</t>
  </si>
  <si>
    <t>nomvulamwangi@outlook.com</t>
  </si>
  <si>
    <t>0282233125</t>
  </si>
  <si>
    <t>+1772503856</t>
  </si>
  <si>
    <t>246 Long St</t>
  </si>
  <si>
    <t>NTM77</t>
  </si>
  <si>
    <t>CUST-01628</t>
  </si>
  <si>
    <t>Andrew Ugwu</t>
  </si>
  <si>
    <t>andrew_ugwu@outlook.com</t>
  </si>
  <si>
    <t>0771707757</t>
  </si>
  <si>
    <t>+31 627 106 104</t>
  </si>
  <si>
    <t>181 Marina Rd</t>
  </si>
  <si>
    <t>09K8E</t>
  </si>
  <si>
    <t>10/10/2024</t>
  </si>
  <si>
    <t>CUST-04621</t>
  </si>
  <si>
    <t>Layla Orji</t>
  </si>
  <si>
    <t>laylaorji@outlook.com</t>
  </si>
  <si>
    <t>+254379656895</t>
  </si>
  <si>
    <t>0791762163</t>
  </si>
  <si>
    <t>96 Herbert Macaulay Way</t>
  </si>
  <si>
    <t>1PE0B</t>
  </si>
  <si>
    <t>Apr 10, 2026</t>
  </si>
  <si>
    <t>2026-06-02</t>
  </si>
  <si>
    <t>CUST-04052</t>
  </si>
  <si>
    <t>Nomvula Afolabi</t>
  </si>
  <si>
    <t>nomvula_afolabi@swiftworks.com</t>
  </si>
  <si>
    <t>+27 831 886 154</t>
  </si>
  <si>
    <t>0060667880</t>
  </si>
  <si>
    <t>197 Church St</t>
  </si>
  <si>
    <t>8BGGMT</t>
  </si>
  <si>
    <t>2024-08-04</t>
  </si>
  <si>
    <t>2025-01-16</t>
  </si>
  <si>
    <t>CUST-01530</t>
  </si>
  <si>
    <t>Wanjala Okafor</t>
  </si>
  <si>
    <t>wanjala.okafor@yahoo.com</t>
  </si>
  <si>
    <t>+234-395-700168</t>
  </si>
  <si>
    <t>0512240238</t>
  </si>
  <si>
    <t>138 Kenyatta Ave</t>
  </si>
  <si>
    <t>409848</t>
  </si>
  <si>
    <t>CUST-02748</t>
  </si>
  <si>
    <t>Fatima Salami</t>
  </si>
  <si>
    <t>fatima.salami@stackworksgmbh.ng</t>
  </si>
  <si>
    <t>0040251345</t>
  </si>
  <si>
    <t>+49964888719</t>
  </si>
  <si>
    <t>191 Herbert Macaulay Way</t>
  </si>
  <si>
    <t>WA3F1E</t>
  </si>
  <si>
    <t>2025-12-22</t>
  </si>
  <si>
    <t>CUST-02480</t>
  </si>
  <si>
    <t>Layla Kamau</t>
  </si>
  <si>
    <t>layla.kamau@gmail.com</t>
  </si>
  <si>
    <t>0022900773</t>
  </si>
  <si>
    <t>+234 655 504 462</t>
  </si>
  <si>
    <t>152 Queen St</t>
  </si>
  <si>
    <t>596957</t>
  </si>
  <si>
    <t>2026-04-28</t>
  </si>
  <si>
    <t>CUST-02036</t>
  </si>
  <si>
    <t>emmanuel_evans@yahoo.com</t>
  </si>
  <si>
    <t>0808273377</t>
  </si>
  <si>
    <t>0931589365</t>
  </si>
  <si>
    <t>87 Station Rd</t>
  </si>
  <si>
    <t>594013</t>
  </si>
  <si>
    <t>09/11/2025</t>
  </si>
  <si>
    <t>Apr 21, 2026</t>
  </si>
  <si>
    <t>CUST-02617</t>
  </si>
  <si>
    <t>Daniel O'Brien</t>
  </si>
  <si>
    <t>daniel_obrien@hotmail.com</t>
  </si>
  <si>
    <t>+234-186-766749</t>
  </si>
  <si>
    <t>0134985982</t>
  </si>
  <si>
    <t>108 Station Rd</t>
  </si>
  <si>
    <t>956195</t>
  </si>
  <si>
    <t>23/02/2026</t>
  </si>
  <si>
    <t>CUST-01582</t>
  </si>
  <si>
    <t>Joy Murphy</t>
  </si>
  <si>
    <t>joy.murphy@apexsystemsinc.co</t>
  </si>
  <si>
    <t>0724928840</t>
  </si>
  <si>
    <t>+234-965-738537</t>
  </si>
  <si>
    <t>36 Herbert Macaulay Way</t>
  </si>
  <si>
    <t>964442</t>
  </si>
  <si>
    <t>Jan 8, 2026</t>
  </si>
  <si>
    <t>CUST-02552</t>
  </si>
  <si>
    <t>Andrew Okonkwo</t>
  </si>
  <si>
    <t>+49130816772</t>
  </si>
  <si>
    <t>0809649271</t>
  </si>
  <si>
    <t>31 Sheikh Zayed Rd</t>
  </si>
  <si>
    <t>DWPPTM</t>
  </si>
  <si>
    <t>20-Jan-25</t>
  </si>
  <si>
    <t>CUST-00905</t>
  </si>
  <si>
    <t>Otieno Otieno</t>
  </si>
  <si>
    <t>otieno_otieno@mpesasolutions.co</t>
  </si>
  <si>
    <t>+254-944-730617</t>
  </si>
  <si>
    <t>+234188424638</t>
  </si>
  <si>
    <t>233 Bourdillon Rd</t>
  </si>
  <si>
    <t>386378</t>
  </si>
  <si>
    <t>2024-09-24</t>
  </si>
  <si>
    <t>11/03/2024</t>
  </si>
  <si>
    <t>CUST-02662</t>
  </si>
  <si>
    <t>fatima.okonkwo@outlook.com</t>
  </si>
  <si>
    <t>+27 903 821 586</t>
  </si>
  <si>
    <t>0510132155</t>
  </si>
  <si>
    <t>12 Main Rd</t>
  </si>
  <si>
    <t>4GTX9</t>
  </si>
  <si>
    <t>20/01/2026</t>
  </si>
  <si>
    <t>2026-05-02</t>
  </si>
  <si>
    <t>CUST-00057</t>
  </si>
  <si>
    <t>Bashir</t>
  </si>
  <si>
    <t>Bashir Abubakar</t>
  </si>
  <si>
    <t>samuelsalami@outlook.com</t>
  </si>
  <si>
    <t>+234021765918</t>
  </si>
  <si>
    <t>+234339740148</t>
  </si>
  <si>
    <t>180675</t>
  </si>
  <si>
    <t>CUST-04687</t>
  </si>
  <si>
    <t>Amina Okonkwo</t>
  </si>
  <si>
    <t>amina.okonkwo@helioanalytics.io</t>
  </si>
  <si>
    <t>+1 855 515 246</t>
  </si>
  <si>
    <t>0867507189</t>
  </si>
  <si>
    <t>0B31B</t>
  </si>
  <si>
    <t>2024-09-27</t>
  </si>
  <si>
    <t>16.07.2025</t>
  </si>
  <si>
    <t>CUST-04842</t>
  </si>
  <si>
    <t>Yetunde Davies</t>
  </si>
  <si>
    <t>yetundedavies@hotmail.com</t>
  </si>
  <si>
    <t>+49-048-685244</t>
  </si>
  <si>
    <t>+49 622 959 430</t>
  </si>
  <si>
    <t>201 Sheikh Zayed Rd</t>
  </si>
  <si>
    <t>HSA7U</t>
  </si>
  <si>
    <t>2025-01-25</t>
  </si>
  <si>
    <t>03-Oct-25</t>
  </si>
  <si>
    <t>CUST-04985</t>
  </si>
  <si>
    <t>Fatuma Mwangi</t>
  </si>
  <si>
    <t>fatuma.mwangi@hotmail.com</t>
  </si>
  <si>
    <t>+234-250-976798</t>
  </si>
  <si>
    <t>+234365509961</t>
  </si>
  <si>
    <t>163 Awolowo Rd</t>
  </si>
  <si>
    <t>638260</t>
  </si>
  <si>
    <t>CUST-04012</t>
  </si>
  <si>
    <t>Kemi Orji</t>
  </si>
  <si>
    <t>kemiorji@outlook.com</t>
  </si>
  <si>
    <t>0768936629</t>
  </si>
  <si>
    <t>+49488216946</t>
  </si>
  <si>
    <t>224 Station Rd</t>
  </si>
  <si>
    <t>S3N6W</t>
  </si>
  <si>
    <t>2025-08-05</t>
  </si>
  <si>
    <t>CUST-01341</t>
  </si>
  <si>
    <t>topeadeyemi@novahealthllc.com</t>
  </si>
  <si>
    <t>0694564686</t>
  </si>
  <si>
    <t>+31-764-691428</t>
  </si>
  <si>
    <t>29 King St</t>
  </si>
  <si>
    <t>SN48T7</t>
  </si>
  <si>
    <t>2025-04-25</t>
  </si>
  <si>
    <t>CUST-04201</t>
  </si>
  <si>
    <t>Omar Evans</t>
  </si>
  <si>
    <t>omarevans@outlook.com</t>
  </si>
  <si>
    <t>0204067590</t>
  </si>
  <si>
    <t>+49-170-401881</t>
  </si>
  <si>
    <t>44 Kenyatta Ave</t>
  </si>
  <si>
    <t>BKT5Z2</t>
  </si>
  <si>
    <t>CUST-00360</t>
  </si>
  <si>
    <t>funmi.botha@outlook.com</t>
  </si>
  <si>
    <t>+234 034 699 673</t>
  </si>
  <si>
    <t>+234116772696</t>
  </si>
  <si>
    <t>203 Market St</t>
  </si>
  <si>
    <t>458916</t>
  </si>
  <si>
    <t>2024-12-24</t>
  </si>
  <si>
    <t>CUST-02778</t>
  </si>
  <si>
    <t>faith.afolabi@yahoo.com</t>
  </si>
  <si>
    <t>+44174290629</t>
  </si>
  <si>
    <t>+44-451-059625</t>
  </si>
  <si>
    <t>164 Main Rd</t>
  </si>
  <si>
    <t>EW88S</t>
  </si>
  <si>
    <t>14/09/2025</t>
  </si>
  <si>
    <t>Folake Okonkwo</t>
  </si>
  <si>
    <t>folake.okonkwo@gmail.com</t>
  </si>
  <si>
    <t>+27 484 210 922</t>
  </si>
  <si>
    <t>+44314532158</t>
  </si>
  <si>
    <t>54 High St</t>
  </si>
  <si>
    <t>K068V</t>
  </si>
  <si>
    <t>CUST-04203</t>
  </si>
  <si>
    <t>zainab_botha@cellulant.co</t>
  </si>
  <si>
    <t>0773752902</t>
  </si>
  <si>
    <t>+971373065662</t>
  </si>
  <si>
    <t>4P7N6</t>
  </si>
  <si>
    <t>CUST-02757</t>
  </si>
  <si>
    <t>Emmanuel Jones</t>
  </si>
  <si>
    <t>emmanuel_jones@hotmail.com</t>
  </si>
  <si>
    <t>+234339568237</t>
  </si>
  <si>
    <t>+234 175 763 953</t>
  </si>
  <si>
    <t>185 Herbert Macaulay Way</t>
  </si>
  <si>
    <t>325045</t>
  </si>
  <si>
    <t>2025-12-03</t>
  </si>
  <si>
    <t>CUST-02284</t>
  </si>
  <si>
    <t>Yusuf Jones</t>
  </si>
  <si>
    <t>yusuf.jones@outlook.com</t>
  </si>
  <si>
    <t>+254-369-238220</t>
  </si>
  <si>
    <t>0025802894</t>
  </si>
  <si>
    <t>86 Sheikh Zayed Rd</t>
  </si>
  <si>
    <t>VB9338</t>
  </si>
  <si>
    <t>10/08/2024</t>
  </si>
  <si>
    <t>30-Dec-24</t>
  </si>
  <si>
    <t>CUST-02226</t>
  </si>
  <si>
    <t>Sola Adeleke</t>
  </si>
  <si>
    <t>sola_adeleke@orbitsolutions.io</t>
  </si>
  <si>
    <t>+31330062305</t>
  </si>
  <si>
    <t>0478277345</t>
  </si>
  <si>
    <t>173 Queen St</t>
  </si>
  <si>
    <t>36V9R</t>
  </si>
  <si>
    <t>2024-11-10</t>
  </si>
  <si>
    <t>CUST-00294</t>
  </si>
  <si>
    <t>Ngozi Wilson</t>
  </si>
  <si>
    <t>ngozi.wilson@company.com.</t>
  </si>
  <si>
    <t>+44-626-244670</t>
  </si>
  <si>
    <t>+44622681715</t>
  </si>
  <si>
    <t>5A713D</t>
  </si>
  <si>
    <t>CUST-05000</t>
  </si>
  <si>
    <t>Bashir Oladipo</t>
  </si>
  <si>
    <t>bashiroladipo@quantafinanceg.io</t>
  </si>
  <si>
    <t>+1-482-112646</t>
  </si>
  <si>
    <t>+1170246406</t>
  </si>
  <si>
    <t>G9GDDZ</t>
  </si>
  <si>
    <t>06/28/2025</t>
  </si>
  <si>
    <t>CUST-02255</t>
  </si>
  <si>
    <t>andrewakinola@outlook.com</t>
  </si>
  <si>
    <t>0529672434</t>
  </si>
  <si>
    <t>+353 014 927 910</t>
  </si>
  <si>
    <t>226 Moi Ave</t>
  </si>
  <si>
    <t>01CT2</t>
  </si>
  <si>
    <t>CUST-03663</t>
  </si>
  <si>
    <t>Bello Makinde</t>
  </si>
  <si>
    <t>bello_makinde@hotmail.com</t>
  </si>
  <si>
    <t>+27575789541</t>
  </si>
  <si>
    <t>181 Allen Ave</t>
  </si>
  <si>
    <t>HQ2QX</t>
  </si>
  <si>
    <t>Sep 29, 2024</t>
  </si>
  <si>
    <t>CUST-04719</t>
  </si>
  <si>
    <t>Aisha Onyeka</t>
  </si>
  <si>
    <t>aishaonyeka@moniepoint.africa</t>
  </si>
  <si>
    <t>0523119117</t>
  </si>
  <si>
    <t>+234 171 487 310</t>
  </si>
  <si>
    <t>217 Market St</t>
  </si>
  <si>
    <t>685598</t>
  </si>
  <si>
    <t>2024-12-02</t>
  </si>
  <si>
    <t>2025-02-01</t>
  </si>
  <si>
    <t>CUST-04423</t>
  </si>
  <si>
    <t>Layla Okorie</t>
  </si>
  <si>
    <t>0902385372</t>
  </si>
  <si>
    <t>+234177477956</t>
  </si>
  <si>
    <t>198 Victoria Rd</t>
  </si>
  <si>
    <t>227019</t>
  </si>
  <si>
    <t>2024-09-04</t>
  </si>
  <si>
    <t>CUST-02629</t>
  </si>
  <si>
    <t>Uche Bello</t>
  </si>
  <si>
    <t>uche_bello@hiveaillc.com</t>
  </si>
  <si>
    <t>+49 080 174 838</t>
  </si>
  <si>
    <t>+49612813274</t>
  </si>
  <si>
    <t>222 Bourdillon Rd</t>
  </si>
  <si>
    <t>6V5YN</t>
  </si>
  <si>
    <t>CUST-02971</t>
  </si>
  <si>
    <t>Damilola Davies</t>
  </si>
  <si>
    <t>damilola_davies@outlook.com</t>
  </si>
  <si>
    <t>+44 613 137 843</t>
  </si>
  <si>
    <t>0600342928</t>
  </si>
  <si>
    <t>166 Church St</t>
  </si>
  <si>
    <t>L31F8Z</t>
  </si>
  <si>
    <t>19.03.2025</t>
  </si>
  <si>
    <t>CUST-04473</t>
  </si>
  <si>
    <t>Ibrahim Mensah</t>
  </si>
  <si>
    <t>ibrahim.mensah@echohealthplc.com</t>
  </si>
  <si>
    <t>+353 977 525 433</t>
  </si>
  <si>
    <t>+353554578378</t>
  </si>
  <si>
    <t>135 Church St</t>
  </si>
  <si>
    <t>VAEQXG</t>
  </si>
  <si>
    <t>15/12/2024</t>
  </si>
  <si>
    <t>2025/04/24</t>
  </si>
  <si>
    <t>CUST-00504</t>
  </si>
  <si>
    <t>Maryam Onyeka</t>
  </si>
  <si>
    <t>maryam.onyeka@primegroupllc.co</t>
  </si>
  <si>
    <t>0880273042</t>
  </si>
  <si>
    <t>0636281444</t>
  </si>
  <si>
    <t>82 King St</t>
  </si>
  <si>
    <t>2C271</t>
  </si>
  <si>
    <t>09/19/2025</t>
  </si>
  <si>
    <t>CUST-03098</t>
  </si>
  <si>
    <t>Blessing Adebayo</t>
  </si>
  <si>
    <t>blessingadebayo@twigafoods.io</t>
  </si>
  <si>
    <t>+234789658872</t>
  </si>
  <si>
    <t>+234205737909</t>
  </si>
  <si>
    <t>138 Awolowo Rd</t>
  </si>
  <si>
    <t>646198</t>
  </si>
  <si>
    <t>Aug 7, 2024</t>
  </si>
  <si>
    <t>CUST-00673</t>
  </si>
  <si>
    <t>nomvula_ogundimu@novalogisticsi.africa</t>
  </si>
  <si>
    <t>+49419106166</t>
  </si>
  <si>
    <t>+49 008 224 216</t>
  </si>
  <si>
    <t>1L00KB</t>
  </si>
  <si>
    <t>2025-06-14</t>
  </si>
  <si>
    <t>CUST-00760</t>
  </si>
  <si>
    <t>Sarah Bello</t>
  </si>
  <si>
    <t>sarah.bello@outlook.com</t>
  </si>
  <si>
    <t>0728760320</t>
  </si>
  <si>
    <t>+254 783 471 062</t>
  </si>
  <si>
    <t>223 Marina Rd</t>
  </si>
  <si>
    <t>RX3MNJ</t>
  </si>
  <si>
    <t>CUST-04418</t>
  </si>
  <si>
    <t>laurabalogun@gmail.com</t>
  </si>
  <si>
    <t>+353 823 870 281</t>
  </si>
  <si>
    <t>+353 892 257 823</t>
  </si>
  <si>
    <t>26 Awolowo Rd</t>
  </si>
  <si>
    <t>DT10MG</t>
  </si>
  <si>
    <t>2025-10-22</t>
  </si>
  <si>
    <t>CUST-00852</t>
  </si>
  <si>
    <t>simiadeyemi@outlook.com</t>
  </si>
  <si>
    <t>0999635768</t>
  </si>
  <si>
    <t>+234621380595</t>
  </si>
  <si>
    <t>72 High St</t>
  </si>
  <si>
    <t>270796</t>
  </si>
  <si>
    <t>30.04.2025</t>
  </si>
  <si>
    <t>14/02/2026</t>
  </si>
  <si>
    <t>CUST-03939</t>
  </si>
  <si>
    <t>Tobi</t>
  </si>
  <si>
    <t>Tobi Adewale</t>
  </si>
  <si>
    <t>tobi_adewale@echotechllc.io</t>
  </si>
  <si>
    <t>0245562784</t>
  </si>
  <si>
    <t>+234977384778</t>
  </si>
  <si>
    <t>21 Sheikh Zayed Rd</t>
  </si>
  <si>
    <t>973717</t>
  </si>
  <si>
    <t>2025-08-16</t>
  </si>
  <si>
    <t>22/08/2025</t>
  </si>
  <si>
    <t>CUST-01973</t>
  </si>
  <si>
    <t>Hannah Salami</t>
  </si>
  <si>
    <t>hannah_salami@moniepoint.co</t>
  </si>
  <si>
    <t>+234245797273</t>
  </si>
  <si>
    <t>+234 392 118 082</t>
  </si>
  <si>
    <t>235 Queen St</t>
  </si>
  <si>
    <t>903184</t>
  </si>
  <si>
    <t>08-Jan-26</t>
  </si>
  <si>
    <t>CUST-00262</t>
  </si>
  <si>
    <t>Jessica Mwangi</t>
  </si>
  <si>
    <t>jessica.mwangi@gmail.com</t>
  </si>
  <si>
    <t>+353102918133</t>
  </si>
  <si>
    <t>0708760146</t>
  </si>
  <si>
    <t>157 Church St</t>
  </si>
  <si>
    <t>3KBMK</t>
  </si>
  <si>
    <t>2025-11-08</t>
  </si>
  <si>
    <t>CUST-02147</t>
  </si>
  <si>
    <t>Amani Okorie</t>
  </si>
  <si>
    <t>amani.okorie@outlook.com</t>
  </si>
  <si>
    <t>0886890550</t>
  </si>
  <si>
    <t>+234788439950</t>
  </si>
  <si>
    <t>198 Market St</t>
  </si>
  <si>
    <t>791056</t>
  </si>
  <si>
    <t>CUST-01280</t>
  </si>
  <si>
    <t>Ahmed Adeyemi</t>
  </si>
  <si>
    <t>ahmed_adeyemi@hotmail.com</t>
  </si>
  <si>
    <t>0939224455</t>
  </si>
  <si>
    <t>+49-523-221489</t>
  </si>
  <si>
    <t>147 Park Lane</t>
  </si>
  <si>
    <t>F41NPD</t>
  </si>
  <si>
    <t>06/21/2025</t>
  </si>
  <si>
    <t>26/12/2025</t>
  </si>
  <si>
    <t>CUST-00189</t>
  </si>
  <si>
    <t>Maryam Mohammed</t>
  </si>
  <si>
    <t>maryam_mohammed@flutterwave.africa</t>
  </si>
  <si>
    <t>+254-940-821545</t>
  </si>
  <si>
    <t>+254-470-229604</t>
  </si>
  <si>
    <t>32 Station Rd</t>
  </si>
  <si>
    <t>EC26V4</t>
  </si>
  <si>
    <t>2025-08-22</t>
  </si>
  <si>
    <t>CUST-02474</t>
  </si>
  <si>
    <t>Adebayo Mwangi</t>
  </si>
  <si>
    <t>adebayo_mwangi@gmail.com</t>
  </si>
  <si>
    <t>0798328916</t>
  </si>
  <si>
    <t>+27 126 811 824</t>
  </si>
  <si>
    <t>55 High St</t>
  </si>
  <si>
    <t>W5UUVX</t>
  </si>
  <si>
    <t>CUST-03938</t>
  </si>
  <si>
    <t>Tope Smith</t>
  </si>
  <si>
    <t>tope@gmail</t>
  </si>
  <si>
    <t>+44 694 723 210</t>
  </si>
  <si>
    <t>+44-529-070626</t>
  </si>
  <si>
    <t>130 Moi Ave</t>
  </si>
  <si>
    <t>UH2FHE</t>
  </si>
  <si>
    <t>2024-12-17</t>
  </si>
  <si>
    <t>CUST-02436</t>
  </si>
  <si>
    <t>Michael Garba</t>
  </si>
  <si>
    <t>michaelgarba@hotmail.com</t>
  </si>
  <si>
    <t>+234383797857</t>
  </si>
  <si>
    <t>+234847079770</t>
  </si>
  <si>
    <t>119 Allen Ave</t>
  </si>
  <si>
    <t>748349</t>
  </si>
  <si>
    <t>2026-01-26</t>
  </si>
  <si>
    <t>CUST-02145</t>
  </si>
  <si>
    <t>Sophie Okonkwo</t>
  </si>
  <si>
    <t>sophieokonkwo@outlook.com</t>
  </si>
  <si>
    <t>+234020820646</t>
  </si>
  <si>
    <t>0288368578</t>
  </si>
  <si>
    <t>63 Victoria Rd</t>
  </si>
  <si>
    <t>325643</t>
  </si>
  <si>
    <t>2024/12/06</t>
  </si>
  <si>
    <t>25/08/2025</t>
  </si>
  <si>
    <t>CUST-00107</t>
  </si>
  <si>
    <t>Thomas Lawal</t>
  </si>
  <si>
    <t>thomas_lawal@gmail.com</t>
  </si>
  <si>
    <t>+44 659 916 247</t>
  </si>
  <si>
    <t>+44149864300</t>
  </si>
  <si>
    <t>206 Queen St</t>
  </si>
  <si>
    <t>ZGK3SS</t>
  </si>
  <si>
    <t>Dec 24, 2025</t>
  </si>
  <si>
    <t>CUST-00003</t>
  </si>
  <si>
    <t>Samuel Johnson</t>
  </si>
  <si>
    <t>samuel_johnson@hotmail.com</t>
  </si>
  <si>
    <t>0101226916</t>
  </si>
  <si>
    <t>+49-978-480184</t>
  </si>
  <si>
    <t>245 Long St</t>
  </si>
  <si>
    <t>8GV8N</t>
  </si>
  <si>
    <t>2025-04-21</t>
  </si>
  <si>
    <t>CUST-03908</t>
  </si>
  <si>
    <t>Ifeanyi Ogundimu</t>
  </si>
  <si>
    <t>ifeanyiogundimu@hotmail.com</t>
  </si>
  <si>
    <t>+27 382 039 164</t>
  </si>
  <si>
    <t>127 Main Rd</t>
  </si>
  <si>
    <t>X8188</t>
  </si>
  <si>
    <t>2025/05/13</t>
  </si>
  <si>
    <t>CUST-02293</t>
  </si>
  <si>
    <t>Chizoba Wilson</t>
  </si>
  <si>
    <t>chizoba_wilson@leadcapital.africa</t>
  </si>
  <si>
    <t>+1312402140</t>
  </si>
  <si>
    <t>+1492141710</t>
  </si>
  <si>
    <t>43 Moi Ave</t>
  </si>
  <si>
    <t>D2SMAV</t>
  </si>
  <si>
    <t>CUST-01196</t>
  </si>
  <si>
    <t>Nneka Adeleke</t>
  </si>
  <si>
    <t>nnekaadeleke@chippercash.ng</t>
  </si>
  <si>
    <t>+353-829-723611</t>
  </si>
  <si>
    <t>+27 050 356 237</t>
  </si>
  <si>
    <t>UYFFC</t>
  </si>
  <si>
    <t>26-Mar-25</t>
  </si>
  <si>
    <t>2025-08-24</t>
  </si>
  <si>
    <t>CUST-01516</t>
  </si>
  <si>
    <t>Fatima Okafor</t>
  </si>
  <si>
    <t>fatimaokafor@gmail.com</t>
  </si>
  <si>
    <t>+234653704768</t>
  </si>
  <si>
    <t>+234985683505</t>
  </si>
  <si>
    <t>47 Church St</t>
  </si>
  <si>
    <t>480001</t>
  </si>
  <si>
    <t>CUST-02523</t>
  </si>
  <si>
    <t>Sipho Nwankwo</t>
  </si>
  <si>
    <t>siphonwankwo@orbitanalytics.io</t>
  </si>
  <si>
    <t>+49129957858</t>
  </si>
  <si>
    <t>+49-016-780739</t>
  </si>
  <si>
    <t>43 Main Rd</t>
  </si>
  <si>
    <t>TDH186</t>
  </si>
  <si>
    <t>2026-06-23</t>
  </si>
  <si>
    <t>CUST-04008</t>
  </si>
  <si>
    <t>Mercy Dlamini</t>
  </si>
  <si>
    <t>mercy.dlamini@pulseanalytics.com</t>
  </si>
  <si>
    <t>+44 753 083 951</t>
  </si>
  <si>
    <t>+44052708007</t>
  </si>
  <si>
    <t>181 Park Lane</t>
  </si>
  <si>
    <t>ZPFYX</t>
  </si>
  <si>
    <t>CUST-00066</t>
  </si>
  <si>
    <t>Mercy Okorie</t>
  </si>
  <si>
    <t>mercyokorie@echoventures.ng</t>
  </si>
  <si>
    <t>+234-584-982544</t>
  </si>
  <si>
    <t>+234 812 604 223</t>
  </si>
  <si>
    <t>174 Allen Ave</t>
  </si>
  <si>
    <t>613235</t>
  </si>
  <si>
    <t>CUST-04230</t>
  </si>
  <si>
    <t>Babatunde Adewale</t>
  </si>
  <si>
    <t>0384229382</t>
  </si>
  <si>
    <t>+44-808-174371</t>
  </si>
  <si>
    <t>2CVZ1</t>
  </si>
  <si>
    <t>CUST-01436</t>
  </si>
  <si>
    <t>Obinna Makinde</t>
  </si>
  <si>
    <t>obinnamakinde@outlook.com</t>
  </si>
  <si>
    <t>0937081035</t>
  </si>
  <si>
    <t>+234 431 891 004</t>
  </si>
  <si>
    <t>247 Moi Ave</t>
  </si>
  <si>
    <t>668405</t>
  </si>
  <si>
    <t>2025-09-12</t>
  </si>
  <si>
    <t>CUST-00199</t>
  </si>
  <si>
    <t>Femi Davies</t>
  </si>
  <si>
    <t>femidavies@outlook.com</t>
  </si>
  <si>
    <t>+27465217073</t>
  </si>
  <si>
    <t>+27 337 933 756</t>
  </si>
  <si>
    <t>19 Marina Rd</t>
  </si>
  <si>
    <t>HKU4N</t>
  </si>
  <si>
    <t>2026/02/12</t>
  </si>
  <si>
    <t>CUST-04651</t>
  </si>
  <si>
    <t>Hauwa Oladele</t>
  </si>
  <si>
    <t>hauwa_oladele@hotmail.com</t>
  </si>
  <si>
    <t>0276654057</t>
  </si>
  <si>
    <t>+1817066913</t>
  </si>
  <si>
    <t>AT16MQ</t>
  </si>
  <si>
    <t>28/04/2026</t>
  </si>
  <si>
    <t>CUST-04476</t>
  </si>
  <si>
    <t>Ogechi O'Brien</t>
  </si>
  <si>
    <t>ogechi_obrien@yahoo.com</t>
  </si>
  <si>
    <t>+234142037252</t>
  </si>
  <si>
    <t>+234-237-966047</t>
  </si>
  <si>
    <t>194 Main Rd</t>
  </si>
  <si>
    <t>102843</t>
  </si>
  <si>
    <t>14/11/2024</t>
  </si>
  <si>
    <t>02/06/2025</t>
  </si>
  <si>
    <t>CUST-00228</t>
  </si>
  <si>
    <t>belloasante@outlook.com</t>
  </si>
  <si>
    <t>0605313402</t>
  </si>
  <si>
    <t>0650237416</t>
  </si>
  <si>
    <t>84 Allen Ave</t>
  </si>
  <si>
    <t>JHGBJK</t>
  </si>
  <si>
    <t>12.12.2024</t>
  </si>
  <si>
    <t>2025-02-22</t>
  </si>
  <si>
    <t>CUST-02986</t>
  </si>
  <si>
    <t>Femke Adewale</t>
  </si>
  <si>
    <t>femkeadewale@paystack.africa</t>
  </si>
  <si>
    <t>+1755742173</t>
  </si>
  <si>
    <t>0806864035</t>
  </si>
  <si>
    <t>246 King St</t>
  </si>
  <si>
    <t>V41ZL</t>
  </si>
  <si>
    <t>2026-03-23</t>
  </si>
  <si>
    <t>CUST-00270</t>
  </si>
  <si>
    <t>amaka.adeleke@gmail.com</t>
  </si>
  <si>
    <t>+44626804085</t>
  </si>
  <si>
    <t>0954930596</t>
  </si>
  <si>
    <t>244 Bay St</t>
  </si>
  <si>
    <t>39SL05</t>
  </si>
  <si>
    <t>Sep 27, 2025</t>
  </si>
  <si>
    <t>10/20/2025</t>
  </si>
  <si>
    <t>CUST-02736</t>
  </si>
  <si>
    <t>Omar Garba</t>
  </si>
  <si>
    <t>omar.garba@outlook.com</t>
  </si>
  <si>
    <t>+254-650-571437</t>
  </si>
  <si>
    <t>+254832254538</t>
  </si>
  <si>
    <t>104 Main Rd</t>
  </si>
  <si>
    <t>VAX5F</t>
  </si>
  <si>
    <t>2025/08/09</t>
  </si>
  <si>
    <t>2026-06-27</t>
  </si>
  <si>
    <t>CUST-01677</t>
  </si>
  <si>
    <t>Favour Williams</t>
  </si>
  <si>
    <t>favour_williams@gmail.com</t>
  </si>
  <si>
    <t>+44-507-361320</t>
  </si>
  <si>
    <t>+44063223628</t>
  </si>
  <si>
    <t>240 Herbert Macaulay Way</t>
  </si>
  <si>
    <t>FPB6Q</t>
  </si>
  <si>
    <t>02-Jul-25</t>
  </si>
  <si>
    <t>CUST-04674</t>
  </si>
  <si>
    <t>Kibet Mwangi</t>
  </si>
  <si>
    <t>kibetmwangi@gmail.com</t>
  </si>
  <si>
    <t>+234582822492</t>
  </si>
  <si>
    <t>0051808986</t>
  </si>
  <si>
    <t>753592</t>
  </si>
  <si>
    <t>CUST-02549</t>
  </si>
  <si>
    <t>Chidi Anyanwu</t>
  </si>
  <si>
    <t>chidianyanwu@gmail.com</t>
  </si>
  <si>
    <t>0729131031</t>
  </si>
  <si>
    <t>+234309840863</t>
  </si>
  <si>
    <t>73 Queen St</t>
  </si>
  <si>
    <t>689577</t>
  </si>
  <si>
    <t>CUST-01277</t>
  </si>
  <si>
    <t>Niyi Williams</t>
  </si>
  <si>
    <t>+234 661 329 406</t>
  </si>
  <si>
    <t>+234-572-476398</t>
  </si>
  <si>
    <t>134 Queen St</t>
  </si>
  <si>
    <t>136198</t>
  </si>
  <si>
    <t>2026-05-08</t>
  </si>
  <si>
    <t>CUST-05073</t>
  </si>
  <si>
    <t>Favour Murphy</t>
  </si>
  <si>
    <t>favour.murphy@paylabs.co</t>
  </si>
  <si>
    <t>0603079843</t>
  </si>
  <si>
    <t>0348615658</t>
  </si>
  <si>
    <t>66 Station Rd</t>
  </si>
  <si>
    <t>RSEN6B</t>
  </si>
  <si>
    <t>21/05/2026</t>
  </si>
  <si>
    <t>CUST-04522</t>
  </si>
  <si>
    <t>simi_naidoo@gmail.com</t>
  </si>
  <si>
    <t>+353 755 424 813</t>
  </si>
  <si>
    <t>+353-964-365648</t>
  </si>
  <si>
    <t>169 Market St</t>
  </si>
  <si>
    <t>JSGH0</t>
  </si>
  <si>
    <t>04-Jul-25</t>
  </si>
  <si>
    <t>Feb 24, 2026</t>
  </si>
  <si>
    <t>CUST-04555</t>
  </si>
  <si>
    <t>Fatuma Balogun</t>
  </si>
  <si>
    <t>fatuma_balogun@hotmail.com</t>
  </si>
  <si>
    <t>0375984913</t>
  </si>
  <si>
    <t>0970949106</t>
  </si>
  <si>
    <t>91 Market St</t>
  </si>
  <si>
    <t>286404</t>
  </si>
  <si>
    <t>2024-10-09</t>
  </si>
  <si>
    <t>CUST-02998</t>
  </si>
  <si>
    <t>tobi.adewale@hotmail.com</t>
  </si>
  <si>
    <t>+49 751 537 771</t>
  </si>
  <si>
    <t>+49 164 074 486</t>
  </si>
  <si>
    <t>1GRQ1</t>
  </si>
  <si>
    <t>CUST-02849</t>
  </si>
  <si>
    <t>Chidinma Otieno</t>
  </si>
  <si>
    <t>chidinma_otieno@vertexcapital.africa</t>
  </si>
  <si>
    <t>0219821983</t>
  </si>
  <si>
    <t>+44 216 576 889</t>
  </si>
  <si>
    <t>192 Allen Ave</t>
  </si>
  <si>
    <t>G9MFA</t>
  </si>
  <si>
    <t>Aug 6, 2025</t>
  </si>
  <si>
    <t>CUST-02127</t>
  </si>
  <si>
    <t>Ryan Kelly</t>
  </si>
  <si>
    <t>ryankelly@yahoo.com</t>
  </si>
  <si>
    <t>0676714983</t>
  </si>
  <si>
    <t>+1488788738</t>
  </si>
  <si>
    <t>230 Main Rd</t>
  </si>
  <si>
    <t>CJTGJV</t>
  </si>
  <si>
    <t>2024-10-15</t>
  </si>
  <si>
    <t>Feb 23, 2025</t>
  </si>
  <si>
    <t>CUST-01336</t>
  </si>
  <si>
    <t>Faith Lawal</t>
  </si>
  <si>
    <t>faithlawaloutlook.com</t>
  </si>
  <si>
    <t>0305858219</t>
  </si>
  <si>
    <t>+31 459 968 224</t>
  </si>
  <si>
    <t>39 Marina Rd</t>
  </si>
  <si>
    <t>889NLP</t>
  </si>
  <si>
    <t>2025-03-05</t>
  </si>
  <si>
    <t>CUST-02032</t>
  </si>
  <si>
    <t>wanjirujohnson@yahoo.com</t>
  </si>
  <si>
    <t>+971 252 944 930</t>
  </si>
  <si>
    <t>+971 332 153 282</t>
  </si>
  <si>
    <t>107 Kenyatta Ave</t>
  </si>
  <si>
    <t>L1UY0D</t>
  </si>
  <si>
    <t>2024-08-15</t>
  </si>
  <si>
    <t>15/02/2025</t>
  </si>
  <si>
    <t>CUST-04270</t>
  </si>
  <si>
    <t>Dele Asante</t>
  </si>
  <si>
    <t>dele_asante@hotmail.com</t>
  </si>
  <si>
    <t>0359263728</t>
  </si>
  <si>
    <t>+234-458-186625</t>
  </si>
  <si>
    <t>46 Market St</t>
  </si>
  <si>
    <t>944972</t>
  </si>
  <si>
    <t>2026-02-28</t>
  </si>
  <si>
    <t>CUST-01871</t>
  </si>
  <si>
    <t>Andrew Adeleke</t>
  </si>
  <si>
    <t>andrew.adeleke@hotmail.com</t>
  </si>
  <si>
    <t>0786114076</t>
  </si>
  <si>
    <t>+254 034 700 826</t>
  </si>
  <si>
    <t>Kisu</t>
  </si>
  <si>
    <t>YC4S5</t>
  </si>
  <si>
    <t>08/04/2024</t>
  </si>
  <si>
    <t>2025-08-14</t>
  </si>
  <si>
    <t>CUST-04213</t>
  </si>
  <si>
    <t>Simi Johnson</t>
  </si>
  <si>
    <t>simijohnson@hotmail.com</t>
  </si>
  <si>
    <t>0960358893</t>
  </si>
  <si>
    <t>+353-624-901000</t>
  </si>
  <si>
    <t>190 Park Lane</t>
  </si>
  <si>
    <t>5LG0D</t>
  </si>
  <si>
    <t>2026-05-27</t>
  </si>
  <si>
    <t>CUST-02153</t>
  </si>
  <si>
    <t>wanjirugarba@mtngroup.co</t>
  </si>
  <si>
    <t>0159593185</t>
  </si>
  <si>
    <t>+49-197-516447</t>
  </si>
  <si>
    <t>51 Victoria Rd</t>
  </si>
  <si>
    <t>0LFB87</t>
  </si>
  <si>
    <t>2025-06-13</t>
  </si>
  <si>
    <t>CUST-04686</t>
  </si>
  <si>
    <t>Joshua Hassan</t>
  </si>
  <si>
    <t>joshua_hassan@mtngroup.co</t>
  </si>
  <si>
    <t>+49-047-707360</t>
  </si>
  <si>
    <t>+49 223 525 671</t>
  </si>
  <si>
    <t>41 Bourdillon Rd</t>
  </si>
  <si>
    <t>JW17NW</t>
  </si>
  <si>
    <t>2024-08-12</t>
  </si>
  <si>
    <t>CUST-02211</t>
  </si>
  <si>
    <t>Yakubu Traore</t>
  </si>
  <si>
    <t>yakubutraore@gmail.com</t>
  </si>
  <si>
    <t>+44301179685</t>
  </si>
  <si>
    <t>+44-450-854912</t>
  </si>
  <si>
    <t>14 Awolowo Rd</t>
  </si>
  <si>
    <t>X1RHT</t>
  </si>
  <si>
    <t>CUST-01707</t>
  </si>
  <si>
    <t>Kibet Taylor</t>
  </si>
  <si>
    <t>kibet.taylor@hotmail.com</t>
  </si>
  <si>
    <t>+44391627049</t>
  </si>
  <si>
    <t>+44 418 562 333</t>
  </si>
  <si>
    <t>9 Sheikh Zayed Rd</t>
  </si>
  <si>
    <t>JV7DSH</t>
  </si>
  <si>
    <t>CUST-04806</t>
  </si>
  <si>
    <t>Obinna Mohammed</t>
  </si>
  <si>
    <t>obinnamohammed@outlook.com</t>
  </si>
  <si>
    <t>0049759272</t>
  </si>
  <si>
    <t>+49-430-684788</t>
  </si>
  <si>
    <t>226 Station Rd</t>
  </si>
  <si>
    <t>YBT28</t>
  </si>
  <si>
    <t>CUST-02364</t>
  </si>
  <si>
    <t>kunle_evans@gmail.com</t>
  </si>
  <si>
    <t>+31932415688</t>
  </si>
  <si>
    <t>+31-728-560073</t>
  </si>
  <si>
    <t>236 Queen St</t>
  </si>
  <si>
    <t>AZHFP</t>
  </si>
  <si>
    <t>20-Jun-25</t>
  </si>
  <si>
    <t>2025/09/13</t>
  </si>
  <si>
    <t>CUST-02524</t>
  </si>
  <si>
    <t>Aisha Obi</t>
  </si>
  <si>
    <t>aisha_obi@gmail.com</t>
  </si>
  <si>
    <t>+254487621982</t>
  </si>
  <si>
    <t>+254 121 785 901</t>
  </si>
  <si>
    <t>204 Long St</t>
  </si>
  <si>
    <t>BYHS7B</t>
  </si>
  <si>
    <t>CUST-01215</t>
  </si>
  <si>
    <t>chinwe.botha@pulseventures.co</t>
  </si>
  <si>
    <t>0935472863</t>
  </si>
  <si>
    <t>+234240238492</t>
  </si>
  <si>
    <t>20 Long St</t>
  </si>
  <si>
    <t>436359</t>
  </si>
  <si>
    <t>29/09/2025</t>
  </si>
  <si>
    <t>CUST-03044</t>
  </si>
  <si>
    <t>funmibotha@outlook.com</t>
  </si>
  <si>
    <t>+254-619-161366</t>
  </si>
  <si>
    <t>+254-103-600315</t>
  </si>
  <si>
    <t>143 Herbert Macaulay Way</t>
  </si>
  <si>
    <t>4TYG41</t>
  </si>
  <si>
    <t>CUST-03921</t>
  </si>
  <si>
    <t>Jessica Bello</t>
  </si>
  <si>
    <t>jessicabello@hotmail.com</t>
  </si>
  <si>
    <t>+234871256408</t>
  </si>
  <si>
    <t>0802148277</t>
  </si>
  <si>
    <t>97 King St</t>
  </si>
  <si>
    <t>854941</t>
  </si>
  <si>
    <t>15/07/2025</t>
  </si>
  <si>
    <t>CUST-01184</t>
  </si>
  <si>
    <t>kunle.patel@yahoo.com</t>
  </si>
  <si>
    <t>0651342045</t>
  </si>
  <si>
    <t>+27 813 145 625</t>
  </si>
  <si>
    <t>17 Sheikh Zayed Rd</t>
  </si>
  <si>
    <t>AHHPE</t>
  </si>
  <si>
    <t>CUST-04692</t>
  </si>
  <si>
    <t>yetundekelly@outlook.com</t>
  </si>
  <si>
    <t>0852910115</t>
  </si>
  <si>
    <t>+44-801-028429</t>
  </si>
  <si>
    <t>44 Station Rd</t>
  </si>
  <si>
    <t>7UJZV</t>
  </si>
  <si>
    <t>Jun 22, 2025</t>
  </si>
  <si>
    <t>CUST-01617</t>
  </si>
  <si>
    <t>usman_jones@outlook.com</t>
  </si>
  <si>
    <t>0888245919</t>
  </si>
  <si>
    <t>+234 813 391 723</t>
  </si>
  <si>
    <t>159 High St</t>
  </si>
  <si>
    <t>837788</t>
  </si>
  <si>
    <t>CUST-00580</t>
  </si>
  <si>
    <t>Yakubu Nwachukwu</t>
  </si>
  <si>
    <t>yakubu_nwachukwu@hotmail.com</t>
  </si>
  <si>
    <t>+31942767483</t>
  </si>
  <si>
    <t>+31-730-662931</t>
  </si>
  <si>
    <t>129 Moi Ave</t>
  </si>
  <si>
    <t>K0ZXV2</t>
  </si>
  <si>
    <t>19/04/2026</t>
  </si>
  <si>
    <t>CUST-02628</t>
  </si>
  <si>
    <t>Nnamdi Obi</t>
  </si>
  <si>
    <t>nnamdiobi@yahoo.com</t>
  </si>
  <si>
    <t>0151430917</t>
  </si>
  <si>
    <t>0886009391</t>
  </si>
  <si>
    <t>107 Long St</t>
  </si>
  <si>
    <t>722066</t>
  </si>
  <si>
    <t>06/11/2024</t>
  </si>
  <si>
    <t>CUST-02229</t>
  </si>
  <si>
    <t>Kelechi Akinola</t>
  </si>
  <si>
    <t>kelechi.akinola@outlook.com</t>
  </si>
  <si>
    <t>0721112596</t>
  </si>
  <si>
    <t>+49-795-611393</t>
  </si>
  <si>
    <t>104 King St</t>
  </si>
  <si>
    <t>X7Z66</t>
  </si>
  <si>
    <t>CUST-02808</t>
  </si>
  <si>
    <t>Kayode Dlamini</t>
  </si>
  <si>
    <t>kayode_dlamini@yahoo.com</t>
  </si>
  <si>
    <t>0243244995</t>
  </si>
  <si>
    <t>+234776161503</t>
  </si>
  <si>
    <t>223 Park Lane</t>
  </si>
  <si>
    <t>615358</t>
  </si>
  <si>
    <t>05/06/2025</t>
  </si>
  <si>
    <t>CUST-00712</t>
  </si>
  <si>
    <t>aminabalogun@gmail.com</t>
  </si>
  <si>
    <t>+254246306162</t>
  </si>
  <si>
    <t>0856352007</t>
  </si>
  <si>
    <t>Naku</t>
  </si>
  <si>
    <t>81 Victoria Rd</t>
  </si>
  <si>
    <t>8Y245E</t>
  </si>
  <si>
    <t>15.09.2025</t>
  </si>
  <si>
    <t>2026-01-12</t>
  </si>
  <si>
    <t>CUST-05085</t>
  </si>
  <si>
    <t>Mwangi Wilson</t>
  </si>
  <si>
    <t>mwangi.wilson@gmail.com</t>
  </si>
  <si>
    <t>+254 443 043 305</t>
  </si>
  <si>
    <t>+254 692 200 258</t>
  </si>
  <si>
    <t>119 Awolowo Rd</t>
  </si>
  <si>
    <t>B9FZZ</t>
  </si>
  <si>
    <t>2024-08-17</t>
  </si>
  <si>
    <t>2024-11-24</t>
  </si>
  <si>
    <t>CUST-03225</t>
  </si>
  <si>
    <t>Dele Okorie</t>
  </si>
  <si>
    <t>dele@gmail</t>
  </si>
  <si>
    <t>+31 267 729 126</t>
  </si>
  <si>
    <t>+31623527674</t>
  </si>
  <si>
    <t>144 Sheikh Zayed Rd</t>
  </si>
  <si>
    <t>852BD</t>
  </si>
  <si>
    <t>Apr 26, 2026</t>
  </si>
  <si>
    <t>12-May-26</t>
  </si>
  <si>
    <t>CUST-00680</t>
  </si>
  <si>
    <t>Tosin Brown</t>
  </si>
  <si>
    <t>tosin_brown@gmail.com</t>
  </si>
  <si>
    <t>+31-581-815853</t>
  </si>
  <si>
    <t>+234-601-804033</t>
  </si>
  <si>
    <t>113 Sheikh Zayed Rd</t>
  </si>
  <si>
    <t>492931</t>
  </si>
  <si>
    <t>Jan 5, 2026</t>
  </si>
  <si>
    <t>CUST-00661</t>
  </si>
  <si>
    <t>Amaka Hassan</t>
  </si>
  <si>
    <t>amaka.hassan@yahoo.com</t>
  </si>
  <si>
    <t>+234567566505</t>
  </si>
  <si>
    <t>+234 886 016 744</t>
  </si>
  <si>
    <t>95 Victoria Rd</t>
  </si>
  <si>
    <t>770734</t>
  </si>
  <si>
    <t>01/05/2026</t>
  </si>
  <si>
    <t>CUST-04967</t>
  </si>
  <si>
    <t>Sola Lawal</t>
  </si>
  <si>
    <t>sola.lawal@hotmail.com</t>
  </si>
  <si>
    <t>+31-470-432435</t>
  </si>
  <si>
    <t>+31 039 269 282</t>
  </si>
  <si>
    <t>57 Bay St</t>
  </si>
  <si>
    <t>U26W4P</t>
  </si>
  <si>
    <t>CUST-00929</t>
  </si>
  <si>
    <t>Lola Orji</t>
  </si>
  <si>
    <t>lola_orji@outlook.com</t>
  </si>
  <si>
    <t>0439677054</t>
  </si>
  <si>
    <t>+353-739-316490</t>
  </si>
  <si>
    <t>127 Sheikh Zayed Rd</t>
  </si>
  <si>
    <t>Y983H</t>
  </si>
  <si>
    <t>08/19/2025</t>
  </si>
  <si>
    <t>CUST-02263</t>
  </si>
  <si>
    <t>Yusuf Nwosu</t>
  </si>
  <si>
    <t>yusufnwosu@gmail.com</t>
  </si>
  <si>
    <t>+254143560341</t>
  </si>
  <si>
    <t>+254462595412</t>
  </si>
  <si>
    <t>87 Queen St</t>
  </si>
  <si>
    <t>TDBV2</t>
  </si>
  <si>
    <t>CUST-02962</t>
  </si>
  <si>
    <t>Niyi Kamau</t>
  </si>
  <si>
    <t>niyi_kamau@zenlogicgmbh.io</t>
  </si>
  <si>
    <t>0091422361</t>
  </si>
  <si>
    <t>+44 364 351 536</t>
  </si>
  <si>
    <t>42 Awolowo Rd</t>
  </si>
  <si>
    <t>5U8FD</t>
  </si>
  <si>
    <t>CUST-02309</t>
  </si>
  <si>
    <t>Layla Aliyu</t>
  </si>
  <si>
    <t>layla_aliyu@outlook.com</t>
  </si>
  <si>
    <t>+971035183733</t>
  </si>
  <si>
    <t>+971-848-606150</t>
  </si>
  <si>
    <t>220 King St</t>
  </si>
  <si>
    <t>BLD8G</t>
  </si>
  <si>
    <t>03/31/2025</t>
  </si>
  <si>
    <t>CUST-03763</t>
  </si>
  <si>
    <t>segun.mensah@flourmillsofni.africa</t>
  </si>
  <si>
    <t>+27 156 766 830</t>
  </si>
  <si>
    <t>+27 579 972 726</t>
  </si>
  <si>
    <t>213 Queen St</t>
  </si>
  <si>
    <t>8CLAS</t>
  </si>
  <si>
    <t>2026-05-20</t>
  </si>
  <si>
    <t>CUST-02194</t>
  </si>
  <si>
    <t>funmi.adebayo@hotmail.com</t>
  </si>
  <si>
    <t>+44 192 763 786</t>
  </si>
  <si>
    <t>+44825099424</t>
  </si>
  <si>
    <t>219 Park Lane</t>
  </si>
  <si>
    <t>SNADT</t>
  </si>
  <si>
    <t>01.04.2025</t>
  </si>
  <si>
    <t>CUST-02406</t>
  </si>
  <si>
    <t>Gbenga Adewale</t>
  </si>
  <si>
    <t>gbenga.adewale@outlook.com</t>
  </si>
  <si>
    <t>0699376970</t>
  </si>
  <si>
    <t>+27 329 567 584</t>
  </si>
  <si>
    <t>GSH7MK</t>
  </si>
  <si>
    <t>2025/12/03</t>
  </si>
  <si>
    <t>CUST-04369</t>
  </si>
  <si>
    <t>Amaka Johnson</t>
  </si>
  <si>
    <t>amaka_johnson@gmail.com</t>
  </si>
  <si>
    <t>+27 704 940 353</t>
  </si>
  <si>
    <t>+27-082-385797</t>
  </si>
  <si>
    <t>224 Queen St</t>
  </si>
  <si>
    <t>ND1W8</t>
  </si>
  <si>
    <t>CUST-02007</t>
  </si>
  <si>
    <t>Babatunde Johnson</t>
  </si>
  <si>
    <t>babatunde_johnson@hotmail.com</t>
  </si>
  <si>
    <t>0047882556</t>
  </si>
  <si>
    <t>0128240828</t>
  </si>
  <si>
    <t>227 Awolowo Rd</t>
  </si>
  <si>
    <t>V7C94C</t>
  </si>
  <si>
    <t>2024-09-30</t>
  </si>
  <si>
    <t>Jul 26, 2025</t>
  </si>
  <si>
    <t>CUST-03714</t>
  </si>
  <si>
    <t>Blessing Asante</t>
  </si>
  <si>
    <t>blessing.asante@hotmail.com</t>
  </si>
  <si>
    <t>+234781252876</t>
  </si>
  <si>
    <t>+234 847 223 293</t>
  </si>
  <si>
    <t>92 Sheikh Zayed Rd</t>
  </si>
  <si>
    <t>549641</t>
  </si>
  <si>
    <t>2026-01-25</t>
  </si>
  <si>
    <t>CUST-01219</t>
  </si>
  <si>
    <t>Usman Brown</t>
  </si>
  <si>
    <t>usmanbrown@lumensystems.africa</t>
  </si>
  <si>
    <t>+31295909944</t>
  </si>
  <si>
    <t>+31 475 376 378</t>
  </si>
  <si>
    <t>91 Station Rd</t>
  </si>
  <si>
    <t>V732YW</t>
  </si>
  <si>
    <t>08/11/2025</t>
  </si>
  <si>
    <t>2025-11-01</t>
  </si>
  <si>
    <t>CUST-02156</t>
  </si>
  <si>
    <t>Uche Davies</t>
  </si>
  <si>
    <t>uchedavies@hotmail.com</t>
  </si>
  <si>
    <t>+971 306 089 819</t>
  </si>
  <si>
    <t>+971-093-829635</t>
  </si>
  <si>
    <t>233 Station Rd</t>
  </si>
  <si>
    <t>AJJEKS</t>
  </si>
  <si>
    <t>2025-09-26</t>
  </si>
  <si>
    <t>27-Dec-25</t>
  </si>
  <si>
    <t>CUST-01965</t>
  </si>
  <si>
    <t>Layla Mohammed</t>
  </si>
  <si>
    <t>layla_mohammed@yahoo.com</t>
  </si>
  <si>
    <t>+254 076 647 124</t>
  </si>
  <si>
    <t>153 Market St</t>
  </si>
  <si>
    <t>BW8QK</t>
  </si>
  <si>
    <t>CUST-03637</t>
  </si>
  <si>
    <t>James Okorie</t>
  </si>
  <si>
    <t>james_okorie@apexcommerce.co</t>
  </si>
  <si>
    <t>+254642203128</t>
  </si>
  <si>
    <t>+254 008 530 046</t>
  </si>
  <si>
    <t>44 Park Lane</t>
  </si>
  <si>
    <t>47UN9</t>
  </si>
  <si>
    <t>2025-03-03</t>
  </si>
  <si>
    <t>CUST-04804</t>
  </si>
  <si>
    <t>Tobi Wilson</t>
  </si>
  <si>
    <t>tobi.wilson@gmail.com</t>
  </si>
  <si>
    <t>+44-113-145526</t>
  </si>
  <si>
    <t>+44154787571</t>
  </si>
  <si>
    <t>202 Adeola Odeku St</t>
  </si>
  <si>
    <t>F7UL9</t>
  </si>
  <si>
    <t>CUST-01019</t>
  </si>
  <si>
    <t>laylamohammed@gmail.com</t>
  </si>
  <si>
    <t>+234-508-159590</t>
  </si>
  <si>
    <t>0315071741</t>
  </si>
  <si>
    <t>249 Allen Ave</t>
  </si>
  <si>
    <t>297857</t>
  </si>
  <si>
    <t>CUST-00062</t>
  </si>
  <si>
    <t>Damilola Idris</t>
  </si>
  <si>
    <t>damilola@@outlook.com</t>
  </si>
  <si>
    <t>+44-714-611254</t>
  </si>
  <si>
    <t>+44-738-757177</t>
  </si>
  <si>
    <t>218 Queen St</t>
  </si>
  <si>
    <t>LR9ML</t>
  </si>
  <si>
    <t>24/11/2025</t>
  </si>
  <si>
    <t>10.02.2026</t>
  </si>
  <si>
    <t>CUST-03321</t>
  </si>
  <si>
    <t>Thandiwe Williams</t>
  </si>
  <si>
    <t>thandiwe.williams@hotmail.com</t>
  </si>
  <si>
    <t>+27 954 541 632</t>
  </si>
  <si>
    <t>+27-247-648945</t>
  </si>
  <si>
    <t>110 King St</t>
  </si>
  <si>
    <t>0RK94Y</t>
  </si>
  <si>
    <t>CUST-00716</t>
  </si>
  <si>
    <t>Chioma Kamau</t>
  </si>
  <si>
    <t>chioma.kamau@gmail.com</t>
  </si>
  <si>
    <t>0777303167</t>
  </si>
  <si>
    <t>+971 192 615 487</t>
  </si>
  <si>
    <t>XWBDXU</t>
  </si>
  <si>
    <t>2025-06-04</t>
  </si>
  <si>
    <t>Jun 28, 2026</t>
  </si>
  <si>
    <t>CUST-02542</t>
  </si>
  <si>
    <t>Adaeze Wilson</t>
  </si>
  <si>
    <t>adaezewilson@yahoo.com</t>
  </si>
  <si>
    <t>0025623640</t>
  </si>
  <si>
    <t>0386360574</t>
  </si>
  <si>
    <t>22 Awolowo Rd</t>
  </si>
  <si>
    <t>XHHFL</t>
  </si>
  <si>
    <t>CUST-04629</t>
  </si>
  <si>
    <t>Ahmed Makinde</t>
  </si>
  <si>
    <t>ahmed.makinde@outlook.com</t>
  </si>
  <si>
    <t>+44 495 174 841</t>
  </si>
  <si>
    <t>0509082071</t>
  </si>
  <si>
    <t>5CKUQS</t>
  </si>
  <si>
    <t>2026-03-02</t>
  </si>
  <si>
    <t>CUST-04375</t>
  </si>
  <si>
    <t>Dele Evans</t>
  </si>
  <si>
    <t>dele_evans@gmail.com</t>
  </si>
  <si>
    <t>+1-088-559549</t>
  </si>
  <si>
    <t>+1906044214</t>
  </si>
  <si>
    <t>173 Kenyatta Ave</t>
  </si>
  <si>
    <t>S15Y3</t>
  </si>
  <si>
    <t>CUST-01853</t>
  </si>
  <si>
    <t>Anke Makinde</t>
  </si>
  <si>
    <t>anke.makinde@andela.africa</t>
  </si>
  <si>
    <t>+44322760392</t>
  </si>
  <si>
    <t>+44-916-580643</t>
  </si>
  <si>
    <t>109 Allen Ave</t>
  </si>
  <si>
    <t>H9BW8</t>
  </si>
  <si>
    <t>2024-11-20</t>
  </si>
  <si>
    <t>CUST-01053</t>
  </si>
  <si>
    <t>Kelechi Mohammed</t>
  </si>
  <si>
    <t>kelechimohammed@gmail.com</t>
  </si>
  <si>
    <t>+1 258 987 307</t>
  </si>
  <si>
    <t>0216656910</t>
  </si>
  <si>
    <t>233 Herbert Macaulay Way</t>
  </si>
  <si>
    <t>7FPSA</t>
  </si>
  <si>
    <t>CUST-03841</t>
  </si>
  <si>
    <t>Wanjala Bello</t>
  </si>
  <si>
    <t>wanjala_bello@yahoo.com</t>
  </si>
  <si>
    <t>+353-260-223941</t>
  </si>
  <si>
    <t>+353791132673</t>
  </si>
  <si>
    <t>163 Church St</t>
  </si>
  <si>
    <t>S5P9QG</t>
  </si>
  <si>
    <t>14.12.2024</t>
  </si>
  <si>
    <t>27.12.2024</t>
  </si>
  <si>
    <t>CUST-03912</t>
  </si>
  <si>
    <t>Favour Eze</t>
  </si>
  <si>
    <t>favour.eze@outlook.com</t>
  </si>
  <si>
    <t>0038803474</t>
  </si>
  <si>
    <t>0593172828</t>
  </si>
  <si>
    <t>231 Marina Rd</t>
  </si>
  <si>
    <t>ELRUR2</t>
  </si>
  <si>
    <t>2025-10-15</t>
  </si>
  <si>
    <t>CUST-01216</t>
  </si>
  <si>
    <t>Sophie Evans</t>
  </si>
  <si>
    <t>sophie.evans@hotmail.com</t>
  </si>
  <si>
    <t>+27 953 910 673</t>
  </si>
  <si>
    <t>+27382765348</t>
  </si>
  <si>
    <t>RZYXM</t>
  </si>
  <si>
    <t>2025-12-15</t>
  </si>
  <si>
    <t>2026-06-26</t>
  </si>
  <si>
    <t>CUST-04232</t>
  </si>
  <si>
    <t>Chidi Smith</t>
  </si>
  <si>
    <t>chidi@outlook</t>
  </si>
  <si>
    <t>+234 178 927 411</t>
  </si>
  <si>
    <t>+234513908250</t>
  </si>
  <si>
    <t>235 Long St</t>
  </si>
  <si>
    <t>325211</t>
  </si>
  <si>
    <t>CUST-00708</t>
  </si>
  <si>
    <t>Blessing Nwachukwu</t>
  </si>
  <si>
    <t>blessing_nwachukwu@vertexdigitall.africa</t>
  </si>
  <si>
    <t>+44 390 226 247</t>
  </si>
  <si>
    <t>+44650032990</t>
  </si>
  <si>
    <t>105 Herbert Macaulay Way</t>
  </si>
  <si>
    <t>VK487R</t>
  </si>
  <si>
    <t>CUST-02733</t>
  </si>
  <si>
    <t>Ryan Taylor</t>
  </si>
  <si>
    <t>ryan_taylor@hotmail.com</t>
  </si>
  <si>
    <t>0125173071</t>
  </si>
  <si>
    <t>+44853563309</t>
  </si>
  <si>
    <t>93 Awolowo Rd</t>
  </si>
  <si>
    <t>CDWWW</t>
  </si>
  <si>
    <t>CUST-01120</t>
  </si>
  <si>
    <t>Kemi Lawal</t>
  </si>
  <si>
    <t>kemi_lawal@andela.ng</t>
  </si>
  <si>
    <t>+44068686464</t>
  </si>
  <si>
    <t>82 Church St</t>
  </si>
  <si>
    <t>076QZF</t>
  </si>
  <si>
    <t>2024-10-25</t>
  </si>
  <si>
    <t>CUST-04093</t>
  </si>
  <si>
    <t>Femke Nwachukwu</t>
  </si>
  <si>
    <t>femke.nwachukwu@outlook.com</t>
  </si>
  <si>
    <t>+234-446-627340</t>
  </si>
  <si>
    <t>+234-022-250539</t>
  </si>
  <si>
    <t>148 Long St</t>
  </si>
  <si>
    <t>912090</t>
  </si>
  <si>
    <t>CUST-03814</t>
  </si>
  <si>
    <t>Hannah Lawal</t>
  </si>
  <si>
    <t>hannah_lawal@outlook.com</t>
  </si>
  <si>
    <t>+31-336-280115</t>
  </si>
  <si>
    <t>0677433775</t>
  </si>
  <si>
    <t>185 Awolowo Rd</t>
  </si>
  <si>
    <t>KBDU3</t>
  </si>
  <si>
    <t>2025-03-17</t>
  </si>
  <si>
    <t>2025-06-03</t>
  </si>
  <si>
    <t>CUST-00358</t>
  </si>
  <si>
    <t>Brian Eze</t>
  </si>
  <si>
    <t>brian_eze@hotmail.com</t>
  </si>
  <si>
    <t>0013477894</t>
  </si>
  <si>
    <t>0340679176</t>
  </si>
  <si>
    <t>195 Awolowo Rd</t>
  </si>
  <si>
    <t>143028</t>
  </si>
  <si>
    <t>2024/11/04</t>
  </si>
  <si>
    <t>CUST-04077</t>
  </si>
  <si>
    <t>Mwangi Balogun</t>
  </si>
  <si>
    <t>mwangi_balogun@outlook.com</t>
  </si>
  <si>
    <t>+234 509 395 200</t>
  </si>
  <si>
    <t>0244689035</t>
  </si>
  <si>
    <t>136 Bay St</t>
  </si>
  <si>
    <t>394482</t>
  </si>
  <si>
    <t>2026-02-24</t>
  </si>
  <si>
    <t>CUST-02180</t>
  </si>
  <si>
    <t>akinyiadeleke@datalogic.co</t>
  </si>
  <si>
    <t>+254-090-429856</t>
  </si>
  <si>
    <t>+254-851-379727</t>
  </si>
  <si>
    <t>UYK7T</t>
  </si>
  <si>
    <t>2025-01-17</t>
  </si>
  <si>
    <t>CUST-04874</t>
  </si>
  <si>
    <t>Grace Garba</t>
  </si>
  <si>
    <t>grace.garba@yahoo.com</t>
  </si>
  <si>
    <t>0147749585</t>
  </si>
  <si>
    <t>+234-930-729977</t>
  </si>
  <si>
    <t>23 Market St</t>
  </si>
  <si>
    <t>359775</t>
  </si>
  <si>
    <t>CUST-04656</t>
  </si>
  <si>
    <t>Precious Mensah</t>
  </si>
  <si>
    <t>preciousmensah@andela.com</t>
  </si>
  <si>
    <t>0936150336</t>
  </si>
  <si>
    <t>38 Adeola Odeku St</t>
  </si>
  <si>
    <t>610619</t>
  </si>
  <si>
    <t>2025-11-25</t>
  </si>
  <si>
    <t>CUST-03210</t>
  </si>
  <si>
    <t>Ogechi Mensah</t>
  </si>
  <si>
    <t>ogechi_mensah@hotmail.com</t>
  </si>
  <si>
    <t>+27593003638</t>
  </si>
  <si>
    <t>+27 292 776 100</t>
  </si>
  <si>
    <t>223 Allen Ave</t>
  </si>
  <si>
    <t>T0Z0XR</t>
  </si>
  <si>
    <t>CUST-00530</t>
  </si>
  <si>
    <t>nomvula_afolabi@outlook.com</t>
  </si>
  <si>
    <t>+31-707-897755</t>
  </si>
  <si>
    <t>+31 261 903 842</t>
  </si>
  <si>
    <t>34 Church St</t>
  </si>
  <si>
    <t>MDMMK</t>
  </si>
  <si>
    <t>2025-01-12</t>
  </si>
  <si>
    <t>CUST-02825</t>
  </si>
  <si>
    <t>joy_vandermerwe@hotmail.com</t>
  </si>
  <si>
    <t>0123611136</t>
  </si>
  <si>
    <t>+971-938-061901</t>
  </si>
  <si>
    <t>140 Main Rd</t>
  </si>
  <si>
    <t>6V88YT</t>
  </si>
  <si>
    <t>CUST-01456</t>
  </si>
  <si>
    <t>Akinyi Afolabi</t>
  </si>
  <si>
    <t>akinyi.afolabi@yahoo.com</t>
  </si>
  <si>
    <t>0463554284</t>
  </si>
  <si>
    <t>+49 863 872 032</t>
  </si>
  <si>
    <t>124 Awolowo Rd</t>
  </si>
  <si>
    <t>SRJ6UB</t>
  </si>
  <si>
    <t>16/02/2025</t>
  </si>
  <si>
    <t>CUST-03537</t>
  </si>
  <si>
    <t>Chiamaka Adeleke</t>
  </si>
  <si>
    <t>chiamaka.adeleke@quantafinancei.ng</t>
  </si>
  <si>
    <t>+254518338237</t>
  </si>
  <si>
    <t>+254 834 898 164</t>
  </si>
  <si>
    <t>113 Allen Ave</t>
  </si>
  <si>
    <t>18HDK</t>
  </si>
  <si>
    <t>2025/12/20</t>
  </si>
  <si>
    <t>CUST-00610</t>
  </si>
  <si>
    <t>James Adebayo</t>
  </si>
  <si>
    <t>james_adebayo@outlook.com</t>
  </si>
  <si>
    <t>+353-725-084232</t>
  </si>
  <si>
    <t>+353 234 800 417</t>
  </si>
  <si>
    <t>242 Allen Ave</t>
  </si>
  <si>
    <t>WXW5U</t>
  </si>
  <si>
    <t>2025-04-28</t>
  </si>
  <si>
    <t>CUST-04252</t>
  </si>
  <si>
    <t>Hannah Eze</t>
  </si>
  <si>
    <t>hannah_eze@hotmail.com</t>
  </si>
  <si>
    <t>+353292416823</t>
  </si>
  <si>
    <t>0942608347</t>
  </si>
  <si>
    <t>TSSEME</t>
  </si>
  <si>
    <t>CUST-02481</t>
  </si>
  <si>
    <t>victor.okonkwo@hotmail.com</t>
  </si>
  <si>
    <t>0213264011</t>
  </si>
  <si>
    <t>+234628927930</t>
  </si>
  <si>
    <t>200793</t>
  </si>
  <si>
    <t>22/07/2024</t>
  </si>
  <si>
    <t>CUST-04933</t>
  </si>
  <si>
    <t>Fatima Botha</t>
  </si>
  <si>
    <t>fatimabotha@hotmail.com</t>
  </si>
  <si>
    <t>0989106554</t>
  </si>
  <si>
    <t>+44923842543</t>
  </si>
  <si>
    <t>191 Bay St</t>
  </si>
  <si>
    <t>ZL5A5R</t>
  </si>
  <si>
    <t>CUST-04517</t>
  </si>
  <si>
    <t>Mercy Evans</t>
  </si>
  <si>
    <t>mercyevans@dangoteindustr.com</t>
  </si>
  <si>
    <t>+31602245319</t>
  </si>
  <si>
    <t>+31-728-376160</t>
  </si>
  <si>
    <t>128 Sheikh Zayed Rd</t>
  </si>
  <si>
    <t>NJG59</t>
  </si>
  <si>
    <t>2025-05-08</t>
  </si>
  <si>
    <t>08/01/2025</t>
  </si>
  <si>
    <t>CUST-02380</t>
  </si>
  <si>
    <t>Funmi Diallo</t>
  </si>
  <si>
    <t>+234 504 953 640</t>
  </si>
  <si>
    <t>+234527032036</t>
  </si>
  <si>
    <t>148 Station Rd</t>
  </si>
  <si>
    <t>346491</t>
  </si>
  <si>
    <t>CUST-04233</t>
  </si>
  <si>
    <t>Thandiwe Makinde</t>
  </si>
  <si>
    <t>thandiwe.makinde@brightworksllc.africa</t>
  </si>
  <si>
    <t>+27756052444</t>
  </si>
  <si>
    <t>+27215399221</t>
  </si>
  <si>
    <t>43 Marina Rd</t>
  </si>
  <si>
    <t>QCD2P</t>
  </si>
  <si>
    <t>2025-04-15</t>
  </si>
  <si>
    <t>CUST-02026</t>
  </si>
  <si>
    <t>James Dlamini</t>
  </si>
  <si>
    <t>jamesdlamini@hotmail.com</t>
  </si>
  <si>
    <t>+1 482 824 104</t>
  </si>
  <si>
    <t>+1071015633</t>
  </si>
  <si>
    <t>161 Main Rd</t>
  </si>
  <si>
    <t>TUPMKN</t>
  </si>
  <si>
    <t>2026-06-21</t>
  </si>
  <si>
    <t>CUST-04431</t>
  </si>
  <si>
    <t>Ibrahim Botha</t>
  </si>
  <si>
    <t>+234-459-878671</t>
  </si>
  <si>
    <t>0742178231</t>
  </si>
  <si>
    <t>693525</t>
  </si>
  <si>
    <t>2025-08-15</t>
  </si>
  <si>
    <t>CUST-04554</t>
  </si>
  <si>
    <t>mark.murphy@yahoo.com</t>
  </si>
  <si>
    <t>+234682719590</t>
  </si>
  <si>
    <t>+234 837 612 784</t>
  </si>
  <si>
    <t>928455</t>
  </si>
  <si>
    <t>Jul 14, 2025</t>
  </si>
  <si>
    <t>CUST-01110</t>
  </si>
  <si>
    <t>Liam Salami</t>
  </si>
  <si>
    <t>liam.salami@hotmail.com</t>
  </si>
  <si>
    <t>+234405546512</t>
  </si>
  <si>
    <t>0690611959</t>
  </si>
  <si>
    <t>1 Sheikh Zayed Rd</t>
  </si>
  <si>
    <t>224606</t>
  </si>
  <si>
    <t>CUST-01018</t>
  </si>
  <si>
    <t>kunle.vandermerwe@stackanalytics.africa</t>
  </si>
  <si>
    <t>+234 464 549 768</t>
  </si>
  <si>
    <t>+234 487 525 604</t>
  </si>
  <si>
    <t>109 Awolowo Rd</t>
  </si>
  <si>
    <t>187195</t>
  </si>
  <si>
    <t>2024-08-10</t>
  </si>
  <si>
    <t>2025-01-08</t>
  </si>
  <si>
    <t>CUST-00150</t>
  </si>
  <si>
    <t>Niyi Makinde</t>
  </si>
  <si>
    <t>niyimakinde@echocapitalplc.africa</t>
  </si>
  <si>
    <t>+234962071002</t>
  </si>
  <si>
    <t>0946723248</t>
  </si>
  <si>
    <t>852038</t>
  </si>
  <si>
    <t>CUST-01164</t>
  </si>
  <si>
    <t>Oluwaseun</t>
  </si>
  <si>
    <t>Oluwaseun Abubakar</t>
  </si>
  <si>
    <t>+27 508 334 512</t>
  </si>
  <si>
    <t>+27945418337</t>
  </si>
  <si>
    <t>227 Marina Rd</t>
  </si>
  <si>
    <t>5VQ9J</t>
  </si>
  <si>
    <t>10-Dec-25</t>
  </si>
  <si>
    <t>Chibueze</t>
  </si>
  <si>
    <t>Chibueze Okonkwo</t>
  </si>
  <si>
    <t>chibuezeokonkwo@outlook.com</t>
  </si>
  <si>
    <t>+1474362130</t>
  </si>
  <si>
    <t>0962588576</t>
  </si>
  <si>
    <t>144 Adeola Odeku St</t>
  </si>
  <si>
    <t>NN1L4S</t>
  </si>
  <si>
    <t>CUST-00788</t>
  </si>
  <si>
    <t>adaeze.taylor@yahoo.com</t>
  </si>
  <si>
    <t>+44-264-478937</t>
  </si>
  <si>
    <t>+44 954 176 090</t>
  </si>
  <si>
    <t>241 Marina Rd</t>
  </si>
  <si>
    <t>AUY7R</t>
  </si>
  <si>
    <t>23.07.2024</t>
  </si>
  <si>
    <t>CUST-01812</t>
  </si>
  <si>
    <t>Victor Asante</t>
  </si>
  <si>
    <t>victorasante@outlook.com</t>
  </si>
  <si>
    <t>+234 142 580 742</t>
  </si>
  <si>
    <t>+234120373600</t>
  </si>
  <si>
    <t>34 Victoria Rd</t>
  </si>
  <si>
    <t>214466</t>
  </si>
  <si>
    <t>29/06/2026</t>
  </si>
  <si>
    <t>CUST-01784</t>
  </si>
  <si>
    <t>Yusuf Murphy</t>
  </si>
  <si>
    <t>yusufmurphy@gmail.com</t>
  </si>
  <si>
    <t>+44-142-037569</t>
  </si>
  <si>
    <t>0143140139</t>
  </si>
  <si>
    <t>95 Sheikh Zayed Rd</t>
  </si>
  <si>
    <t>5G8SM</t>
  </si>
  <si>
    <t>27.02.2026</t>
  </si>
  <si>
    <t>CUST-02034</t>
  </si>
  <si>
    <t>fatuma_vandermerwe@gmail.com</t>
  </si>
  <si>
    <t>0374018272</t>
  </si>
  <si>
    <t>+44-955-969051</t>
  </si>
  <si>
    <t>166 Kenyatta Ave</t>
  </si>
  <si>
    <t>YVL5M</t>
  </si>
  <si>
    <t>09/30/2024</t>
  </si>
  <si>
    <t>CUST-03743</t>
  </si>
  <si>
    <t>Thandiwe Adeleke</t>
  </si>
  <si>
    <t>thandiweadeleke@hotmail.com</t>
  </si>
  <si>
    <t>+31832622726</t>
  </si>
  <si>
    <t>+31-599-956702</t>
  </si>
  <si>
    <t>AE2RCJ</t>
  </si>
  <si>
    <t>2025/01/01</t>
  </si>
  <si>
    <t>19/05/2025</t>
  </si>
  <si>
    <t>CUST-00237</t>
  </si>
  <si>
    <t>Wanjiru Anyanwu</t>
  </si>
  <si>
    <t>tunde.dlamini@yahoo.com</t>
  </si>
  <si>
    <t>+254 361 968 931</t>
  </si>
  <si>
    <t>+254503058721</t>
  </si>
  <si>
    <t>37 Station Rd</t>
  </si>
  <si>
    <t>RPQDJH</t>
  </si>
  <si>
    <t>CUST-01703</t>
  </si>
  <si>
    <t>Amina Naidoo</t>
  </si>
  <si>
    <t>amina_naidoo@hotmail.com</t>
  </si>
  <si>
    <t>+44 650 123 578</t>
  </si>
  <si>
    <t>+44-239-497083</t>
  </si>
  <si>
    <t>VVET67</t>
  </si>
  <si>
    <t>CUST-04202</t>
  </si>
  <si>
    <t>musamakinde@outlook.com</t>
  </si>
  <si>
    <t>+49803203969</t>
  </si>
  <si>
    <t>+49591169025</t>
  </si>
  <si>
    <t>216 Awolowo Rd</t>
  </si>
  <si>
    <t>NX6SD</t>
  </si>
  <si>
    <t>CUST-02092</t>
  </si>
  <si>
    <t>Mwangi Adewale</t>
  </si>
  <si>
    <t>mwangiadewale@outlook.com</t>
  </si>
  <si>
    <t>+971 716 170 297</t>
  </si>
  <si>
    <t>0720294554</t>
  </si>
  <si>
    <t>37 Long St</t>
  </si>
  <si>
    <t>9PSG4Z</t>
  </si>
  <si>
    <t>2025-06-26</t>
  </si>
  <si>
    <t>CUST-04183</t>
  </si>
  <si>
    <t>Sophie Asante</t>
  </si>
  <si>
    <t>sophie.asante@hotmail.com</t>
  </si>
  <si>
    <t>+254-478-102578</t>
  </si>
  <si>
    <t>+254 238 082 457</t>
  </si>
  <si>
    <t>11 Market St</t>
  </si>
  <si>
    <t>4NSML</t>
  </si>
  <si>
    <t>CUST-00619</t>
  </si>
  <si>
    <t>Favour Kelly</t>
  </si>
  <si>
    <t>favour.kelly@zenlogicplc.africa</t>
  </si>
  <si>
    <t>0234778045</t>
  </si>
  <si>
    <t>+234972518407</t>
  </si>
  <si>
    <t>24 Bay St</t>
  </si>
  <si>
    <t>574778</t>
  </si>
  <si>
    <t>CUST-02383</t>
  </si>
  <si>
    <t>+1876738429</t>
  </si>
  <si>
    <t>190 Bay St</t>
  </si>
  <si>
    <t>2ZRUC</t>
  </si>
  <si>
    <t>28-Nov-24</t>
  </si>
  <si>
    <t>17/12/2024</t>
  </si>
  <si>
    <t>CUST-01010</t>
  </si>
  <si>
    <t>Musa Evans</t>
  </si>
  <si>
    <t>musa.evans@outlook.com</t>
  </si>
  <si>
    <t>0079374158</t>
  </si>
  <si>
    <t>+27 199 425 059</t>
  </si>
  <si>
    <t>Y77Q1U</t>
  </si>
  <si>
    <t>CUST-02143</t>
  </si>
  <si>
    <t>Chinwe Akinola</t>
  </si>
  <si>
    <t>chinwe.akinola@outlook.com</t>
  </si>
  <si>
    <t>+31 263 262 376</t>
  </si>
  <si>
    <t>+31-459-626353</t>
  </si>
  <si>
    <t>224 Market St</t>
  </si>
  <si>
    <t>7312C</t>
  </si>
  <si>
    <t>CUST-04770</t>
  </si>
  <si>
    <t>Jessica Otieno</t>
  </si>
  <si>
    <t>jessicaotieno@gmail.com</t>
  </si>
  <si>
    <t>+44-062-582316</t>
  </si>
  <si>
    <t>0881385771</t>
  </si>
  <si>
    <t>83 Marina Rd</t>
  </si>
  <si>
    <t>AXG0RD</t>
  </si>
  <si>
    <t>CUST-00481</t>
  </si>
  <si>
    <t>Chidinma Nwosu</t>
  </si>
  <si>
    <t>chidinma.nwosu@outlook.com</t>
  </si>
  <si>
    <t>0951712227</t>
  </si>
  <si>
    <t>+234-433-872205</t>
  </si>
  <si>
    <t>174 Queen St</t>
  </si>
  <si>
    <t>818379</t>
  </si>
  <si>
    <t>CUST-00832</t>
  </si>
  <si>
    <t>Obinna Garba</t>
  </si>
  <si>
    <t>obinna.garba@gmail.com</t>
  </si>
  <si>
    <t>+44 361 655 806</t>
  </si>
  <si>
    <t>+44475552672</t>
  </si>
  <si>
    <t>192 Awolowo Rd</t>
  </si>
  <si>
    <t>5WHAA</t>
  </si>
  <si>
    <t>CUST-02929</t>
  </si>
  <si>
    <t>chinwewilson@outlook.com</t>
  </si>
  <si>
    <t>+31-134-048545</t>
  </si>
  <si>
    <t>+31-025-717601</t>
  </si>
  <si>
    <t>97 Park Lane</t>
  </si>
  <si>
    <t>EXFUAV</t>
  </si>
  <si>
    <t>25/05/2025</t>
  </si>
  <si>
    <t>CUST-02281</t>
  </si>
  <si>
    <t>Uche Salami</t>
  </si>
  <si>
    <t>uche_salami@yahoo.com</t>
  </si>
  <si>
    <t>+234747731334</t>
  </si>
  <si>
    <t>+234-170-272935</t>
  </si>
  <si>
    <t>130 Allen Ave</t>
  </si>
  <si>
    <t>675651</t>
  </si>
  <si>
    <t>2024-11-01</t>
  </si>
  <si>
    <t>CUST-00544</t>
  </si>
  <si>
    <t>Chizoba Naidoo</t>
  </si>
  <si>
    <t>chizoba_naidoo@gmail.com</t>
  </si>
  <si>
    <t>0268904723</t>
  </si>
  <si>
    <t>+234-410-095385</t>
  </si>
  <si>
    <t>72 Sheikh Zayed Rd</t>
  </si>
  <si>
    <t>436894</t>
  </si>
  <si>
    <t>CUST-00642</t>
  </si>
  <si>
    <t>Amani Kamau</t>
  </si>
  <si>
    <t>amanikamau@hotmail.com</t>
  </si>
  <si>
    <t>+31 804 851 420</t>
  </si>
  <si>
    <t>+31 593 645 028</t>
  </si>
  <si>
    <t>121 Marina Rd</t>
  </si>
  <si>
    <t>405MEH</t>
  </si>
  <si>
    <t>2025-02-19</t>
  </si>
  <si>
    <t>2026/03/24</t>
  </si>
  <si>
    <t>CUST-02650</t>
  </si>
  <si>
    <t>Tobi Kelly</t>
  </si>
  <si>
    <t>tobi.kelly@gmail.com.</t>
  </si>
  <si>
    <t>+234-364-022082</t>
  </si>
  <si>
    <t>+234791002623</t>
  </si>
  <si>
    <t>164 Sheikh Zayed Rd</t>
  </si>
  <si>
    <t>523703</t>
  </si>
  <si>
    <t>2026-02-10</t>
  </si>
  <si>
    <t>CUST-04152</t>
  </si>
  <si>
    <t>David Traore</t>
  </si>
  <si>
    <t>davidtraore@pulsenetworksg.com</t>
  </si>
  <si>
    <t>0096862998</t>
  </si>
  <si>
    <t>225 Adeola Odeku St</t>
  </si>
  <si>
    <t>786197</t>
  </si>
  <si>
    <t>CUST-03660</t>
  </si>
  <si>
    <t>funmi.williams@hotmail.com</t>
  </si>
  <si>
    <t>0833149855</t>
  </si>
  <si>
    <t>0151871370</t>
  </si>
  <si>
    <t>122 Marina Rd</t>
  </si>
  <si>
    <t>WPP2D</t>
  </si>
  <si>
    <t>12.06.2025</t>
  </si>
  <si>
    <t>CUST-01585</t>
  </si>
  <si>
    <t>Obinna Oladipo</t>
  </si>
  <si>
    <t>obinna_oladipo@hotmail.com</t>
  </si>
  <si>
    <t>+234 814 273 502</t>
  </si>
  <si>
    <t>+234-149-161019</t>
  </si>
  <si>
    <t>123 Market St</t>
  </si>
  <si>
    <t>772692</t>
  </si>
  <si>
    <t>2026/05/29</t>
  </si>
  <si>
    <t>CUST-01166</t>
  </si>
  <si>
    <t>Ibrahim Adewale</t>
  </si>
  <si>
    <t>ibrahim.adewale@yahoo.com</t>
  </si>
  <si>
    <t>+1-460-174196</t>
  </si>
  <si>
    <t>+1-000-925683</t>
  </si>
  <si>
    <t>660XSA</t>
  </si>
  <si>
    <t>2024-08-30</t>
  </si>
  <si>
    <t>CUST-01835</t>
  </si>
  <si>
    <t>victor_adeyemi@gmail.com</t>
  </si>
  <si>
    <t>0138933138</t>
  </si>
  <si>
    <t>+44 349 235 249</t>
  </si>
  <si>
    <t>102 High St</t>
  </si>
  <si>
    <t>GARAE2</t>
  </si>
  <si>
    <t>22/03/2025</t>
  </si>
  <si>
    <t>22-Oct-25</t>
  </si>
  <si>
    <t>CUST-03460</t>
  </si>
  <si>
    <t>Kunle Evans</t>
  </si>
  <si>
    <t>kunleevans@hotmail.com</t>
  </si>
  <si>
    <t>+49851549376</t>
  </si>
  <si>
    <t>0251899106</t>
  </si>
  <si>
    <t>248 Park Lane</t>
  </si>
  <si>
    <t>MZ846</t>
  </si>
  <si>
    <t>CUST-00372</t>
  </si>
  <si>
    <t>Amani Mohammed</t>
  </si>
  <si>
    <t>amani.mohammed@outlook.com</t>
  </si>
  <si>
    <t>0635100462</t>
  </si>
  <si>
    <t>+254 765 725 659</t>
  </si>
  <si>
    <t>225 Queen St</t>
  </si>
  <si>
    <t>CJR87</t>
  </si>
  <si>
    <t>20-May-26</t>
  </si>
  <si>
    <t>CUST-02819</t>
  </si>
  <si>
    <t>Aisha Nwankwo</t>
  </si>
  <si>
    <t>+49 592 329 750</t>
  </si>
  <si>
    <t>+49-910-697436</t>
  </si>
  <si>
    <t>53 Herbert Macaulay Way</t>
  </si>
  <si>
    <t>2NKVCK</t>
  </si>
  <si>
    <t>08/26/2025</t>
  </si>
  <si>
    <t>CUST-02340</t>
  </si>
  <si>
    <t>Kayode Mensah</t>
  </si>
  <si>
    <t>kayodemensah@outlook.com</t>
  </si>
  <si>
    <t>+27812811731</t>
  </si>
  <si>
    <t>85 Bourdillon Rd</t>
  </si>
  <si>
    <t>7PEJQ</t>
  </si>
  <si>
    <t>CUST-02821</t>
  </si>
  <si>
    <t>Thandiwe Ugwu</t>
  </si>
  <si>
    <t>+234 325 633 725</t>
  </si>
  <si>
    <t>+234667503151</t>
  </si>
  <si>
    <t>126 Bourdillon Rd</t>
  </si>
  <si>
    <t>563648</t>
  </si>
  <si>
    <t>2025-03-15</t>
  </si>
  <si>
    <t>CUST-03799</t>
  </si>
  <si>
    <t>Ahmed Adeleke</t>
  </si>
  <si>
    <t>ahmed_adeleke@griddigitalinc.co</t>
  </si>
  <si>
    <t>+971 786 539 354</t>
  </si>
  <si>
    <t>+971-341-377387</t>
  </si>
  <si>
    <t>202 Marina Rd</t>
  </si>
  <si>
    <t>AHXP5P</t>
  </si>
  <si>
    <t>CUST-01182</t>
  </si>
  <si>
    <t>Gbenga Oladele</t>
  </si>
  <si>
    <t>gbengaoladele@yahoo.com</t>
  </si>
  <si>
    <t>+44732383684</t>
  </si>
  <si>
    <t>0434462280</t>
  </si>
  <si>
    <t>52 Market St</t>
  </si>
  <si>
    <t>XZATL</t>
  </si>
  <si>
    <t>12.07.2025</t>
  </si>
  <si>
    <t>2026-05-29</t>
  </si>
  <si>
    <t>CUST-01824</t>
  </si>
  <si>
    <t>fatuma_orji@lumenhubllc.africa</t>
  </si>
  <si>
    <t>0981555613</t>
  </si>
  <si>
    <t>+254 047 510 424</t>
  </si>
  <si>
    <t>NRX6F</t>
  </si>
  <si>
    <t>21-Apr-25</t>
  </si>
  <si>
    <t>CUST-02705</t>
  </si>
  <si>
    <t>Tobi Williams</t>
  </si>
  <si>
    <t>tobiwilliams@hotmail.com</t>
  </si>
  <si>
    <t>+44-079-007748</t>
  </si>
  <si>
    <t>+44 101 751 676</t>
  </si>
  <si>
    <t>186 Adeola Odeku St</t>
  </si>
  <si>
    <t>ZFEDF</t>
  </si>
  <si>
    <t>CUST-03039</t>
  </si>
  <si>
    <t>Jessica Nwosu</t>
  </si>
  <si>
    <t>jessica@company</t>
  </si>
  <si>
    <t>+234526206985</t>
  </si>
  <si>
    <t>+234-246-847370</t>
  </si>
  <si>
    <t>282032</t>
  </si>
  <si>
    <t>2024-09-26</t>
  </si>
  <si>
    <t>04.10.2024</t>
  </si>
  <si>
    <t>CUST-00512</t>
  </si>
  <si>
    <t>Adebayo Diallo</t>
  </si>
  <si>
    <t>sola.mwangi@mtngroup.co</t>
  </si>
  <si>
    <t>+254 819 190 749</t>
  </si>
  <si>
    <t>0164006983</t>
  </si>
  <si>
    <t>59 Long St</t>
  </si>
  <si>
    <t>83T4C8</t>
  </si>
  <si>
    <t>05-Dec-25</t>
  </si>
  <si>
    <t>CUST-04488</t>
  </si>
  <si>
    <t>Emily Williams</t>
  </si>
  <si>
    <t>emily.williams@gmail.com</t>
  </si>
  <si>
    <t>+44-871-101298</t>
  </si>
  <si>
    <t>160 Church St</t>
  </si>
  <si>
    <t>6DGULX</t>
  </si>
  <si>
    <t>14/10/2025</t>
  </si>
  <si>
    <t>CUST-04659</t>
  </si>
  <si>
    <t>Aliyu Taylor</t>
  </si>
  <si>
    <t>aliyu_taylor@outlook.com</t>
  </si>
  <si>
    <t>+234-102-736632</t>
  </si>
  <si>
    <t>+234039475879</t>
  </si>
  <si>
    <t>53 Station Rd</t>
  </si>
  <si>
    <t>851988</t>
  </si>
  <si>
    <t>17/03/2026</t>
  </si>
  <si>
    <t>CUST-00112</t>
  </si>
  <si>
    <t>Liam Diallo</t>
  </si>
  <si>
    <t>liam_diallo@hotmail.com</t>
  </si>
  <si>
    <t>+234 627 187 500</t>
  </si>
  <si>
    <t>+234-691-559428</t>
  </si>
  <si>
    <t>48 Main Rd</t>
  </si>
  <si>
    <t>544537</t>
  </si>
  <si>
    <t>2026-01-21</t>
  </si>
  <si>
    <t>CUST-00648</t>
  </si>
  <si>
    <t>Maryam Bello</t>
  </si>
  <si>
    <t>maryambello@gmail.com</t>
  </si>
  <si>
    <t>+27561266783</t>
  </si>
  <si>
    <t>0557371388</t>
  </si>
  <si>
    <t>36 King St</t>
  </si>
  <si>
    <t>0EVV10</t>
  </si>
  <si>
    <t>CUST-03148</t>
  </si>
  <si>
    <t>Lola Aliyu</t>
  </si>
  <si>
    <t>lola.aliyu@jumia.ng</t>
  </si>
  <si>
    <t>+49-853-258139</t>
  </si>
  <si>
    <t>+49401070405</t>
  </si>
  <si>
    <t>5XD75</t>
  </si>
  <si>
    <t>CUST-00553</t>
  </si>
  <si>
    <t>Tobi Adeyemi</t>
  </si>
  <si>
    <t>tobiadeyemi@yahoo.com</t>
  </si>
  <si>
    <t>+44702436524</t>
  </si>
  <si>
    <t>+44-553-648187</t>
  </si>
  <si>
    <t>70 Market St</t>
  </si>
  <si>
    <t>HY47R</t>
  </si>
  <si>
    <t>2025-03-12</t>
  </si>
  <si>
    <t>01/19/2026</t>
  </si>
  <si>
    <t>CUST-04730</t>
  </si>
  <si>
    <t>Layla Smith</t>
  </si>
  <si>
    <t>layla_smith@gmail.com</t>
  </si>
  <si>
    <t>+44 223 046 971</t>
  </si>
  <si>
    <t>140 Park Lane</t>
  </si>
  <si>
    <t>G60X3</t>
  </si>
  <si>
    <t>2025-11-19</t>
  </si>
  <si>
    <t>2025/12/31</t>
  </si>
  <si>
    <t>CUST-00365</t>
  </si>
  <si>
    <t>Oluwaseun Onyeka</t>
  </si>
  <si>
    <t>oluwaseun_onyeka@outlook.com</t>
  </si>
  <si>
    <t>0320374767</t>
  </si>
  <si>
    <t>+44-537-260321</t>
  </si>
  <si>
    <t>228 Bourdillon Rd</t>
  </si>
  <si>
    <t>UY86C</t>
  </si>
  <si>
    <t>2025/10/19</t>
  </si>
  <si>
    <t>CUST-03437</t>
  </si>
  <si>
    <t>Chinwe Williams</t>
  </si>
  <si>
    <t>chinwe_williams@primeanalytics.com</t>
  </si>
  <si>
    <t>+234 150 909 576</t>
  </si>
  <si>
    <t>+234 321 094 712</t>
  </si>
  <si>
    <t>187 Market St</t>
  </si>
  <si>
    <t>407759</t>
  </si>
  <si>
    <t>CUST-00156</t>
  </si>
  <si>
    <t>Segun Nwosu</t>
  </si>
  <si>
    <t>segunnwosu@hotmail.com</t>
  </si>
  <si>
    <t>+234046827567</t>
  </si>
  <si>
    <t>+234-431-038569</t>
  </si>
  <si>
    <t>136 Station Rd</t>
  </si>
  <si>
    <t>566886</t>
  </si>
  <si>
    <t>2025-03-16</t>
  </si>
  <si>
    <t>CUST-00229</t>
  </si>
  <si>
    <t>Femke Kelly</t>
  </si>
  <si>
    <t>femke_kelly@outlook.com</t>
  </si>
  <si>
    <t>+31-716-392823</t>
  </si>
  <si>
    <t>+31 143 637 189</t>
  </si>
  <si>
    <t>31 Moi Ave</t>
  </si>
  <si>
    <t>CTNK3B</t>
  </si>
  <si>
    <t>2026/05/21</t>
  </si>
  <si>
    <t>CUST-02896</t>
  </si>
  <si>
    <t>olivia.otieno@</t>
  </si>
  <si>
    <t>0439972935</t>
  </si>
  <si>
    <t>+254768403714</t>
  </si>
  <si>
    <t>49 Long St</t>
  </si>
  <si>
    <t>KQN97C</t>
  </si>
  <si>
    <t>CUST-04076</t>
  </si>
  <si>
    <t>amina.ogundimu@novasystemsgmb.co</t>
  </si>
  <si>
    <t>+234 864 358 282</t>
  </si>
  <si>
    <t>+234-712-064256</t>
  </si>
  <si>
    <t>165 High St</t>
  </si>
  <si>
    <t>566502</t>
  </si>
  <si>
    <t>CUST-04746</t>
  </si>
  <si>
    <t>Fatima Smith</t>
  </si>
  <si>
    <t>fatimasmith@yahoo.com</t>
  </si>
  <si>
    <t>+254-291-416422</t>
  </si>
  <si>
    <t>+254007227251</t>
  </si>
  <si>
    <t>188 Bourdillon Rd</t>
  </si>
  <si>
    <t>57PERZ</t>
  </si>
  <si>
    <t>CUST-00952</t>
  </si>
  <si>
    <t>Adaora Adeleke</t>
  </si>
  <si>
    <t>adaora.adeleke@gmail.com</t>
  </si>
  <si>
    <t>0885427344</t>
  </si>
  <si>
    <t>0992519736</t>
  </si>
  <si>
    <t>94 Market St</t>
  </si>
  <si>
    <t>R6EDWN</t>
  </si>
  <si>
    <t>18.12.2025</t>
  </si>
  <si>
    <t>CUST-02993</t>
  </si>
  <si>
    <t>Jessica Nwankwo</t>
  </si>
  <si>
    <t>jessicanwankwo@yahoo.com</t>
  </si>
  <si>
    <t>+254411393938</t>
  </si>
  <si>
    <t>+254 380 220 749</t>
  </si>
  <si>
    <t>83 Herbert Macaulay Way</t>
  </si>
  <si>
    <t>SLKFHH</t>
  </si>
  <si>
    <t>2025-09-27</t>
  </si>
  <si>
    <t>CUST-02111</t>
  </si>
  <si>
    <t>Kemi Mohammed</t>
  </si>
  <si>
    <t>kemi_mohammed@yahoo.com</t>
  </si>
  <si>
    <t>+234-784-265979</t>
  </si>
  <si>
    <t>+234-362-017111</t>
  </si>
  <si>
    <t>18 Station Rd</t>
  </si>
  <si>
    <t>340114</t>
  </si>
  <si>
    <t>CUST-01501</t>
  </si>
  <si>
    <t>Adebayo Mohammed</t>
  </si>
  <si>
    <t>adebayo_mohammed@hotmail.com</t>
  </si>
  <si>
    <t>0713042387</t>
  </si>
  <si>
    <t>+234-809-007796</t>
  </si>
  <si>
    <t>655613</t>
  </si>
  <si>
    <t>26/01/2026</t>
  </si>
  <si>
    <t>CUST-01161</t>
  </si>
  <si>
    <t>Kibet Ogundimu</t>
  </si>
  <si>
    <t>kibet_ogundimu@hotmail.com</t>
  </si>
  <si>
    <t>+353 499 339 745</t>
  </si>
  <si>
    <t>0918023848</t>
  </si>
  <si>
    <t>66 Sheikh Zayed Rd</t>
  </si>
  <si>
    <t>4Q0CD</t>
  </si>
  <si>
    <t>2026-04-30</t>
  </si>
  <si>
    <t>CUST-04212</t>
  </si>
  <si>
    <t>Otieno Dlamini</t>
  </si>
  <si>
    <t>otienodlamini@gmail.com</t>
  </si>
  <si>
    <t>+234 176 420 440</t>
  </si>
  <si>
    <t>+234805973115</t>
  </si>
  <si>
    <t>641288</t>
  </si>
  <si>
    <t>21/09/2024</t>
  </si>
  <si>
    <t>2025-09-10</t>
  </si>
  <si>
    <t>CUST-02398</t>
  </si>
  <si>
    <t>Aisha Balogun</t>
  </si>
  <si>
    <t>aisha_balogun@hotmail.com</t>
  </si>
  <si>
    <t>0032884044</t>
  </si>
  <si>
    <t>+234 565 948 367</t>
  </si>
  <si>
    <t>211932</t>
  </si>
  <si>
    <t>2025-03-25</t>
  </si>
  <si>
    <t>11/18/2025</t>
  </si>
  <si>
    <t>CUST-02191</t>
  </si>
  <si>
    <t>mwangiadewalegmail.com</t>
  </si>
  <si>
    <t>+234214620975</t>
  </si>
  <si>
    <t>+234776640072</t>
  </si>
  <si>
    <t>200 Station Rd</t>
  </si>
  <si>
    <t>995614</t>
  </si>
  <si>
    <t>2025-10-28</t>
  </si>
  <si>
    <t>CUST-02959</t>
  </si>
  <si>
    <t>Precious O'Brien</t>
  </si>
  <si>
    <t>precious_obrien@mtngroup.io</t>
  </si>
  <si>
    <t>+971-436-158456</t>
  </si>
  <si>
    <t>0637172678</t>
  </si>
  <si>
    <t>198 Main Rd</t>
  </si>
  <si>
    <t>QQD33</t>
  </si>
  <si>
    <t>CUST-01263</t>
  </si>
  <si>
    <t>Tosin Bello</t>
  </si>
  <si>
    <t>tosin_bello@vertexdigital.com</t>
  </si>
  <si>
    <t>+254483628134</t>
  </si>
  <si>
    <t>+254-350-334607</t>
  </si>
  <si>
    <t>VU3WVS</t>
  </si>
  <si>
    <t>20/12/2024</t>
  </si>
  <si>
    <t>CUST-04825</t>
  </si>
  <si>
    <t>Kamau Hassan</t>
  </si>
  <si>
    <t>kamauhassan@yahoo.com</t>
  </si>
  <si>
    <t>+1043635310</t>
  </si>
  <si>
    <t>+1 216 684 123</t>
  </si>
  <si>
    <t>76GE42</t>
  </si>
  <si>
    <t>01-Dec-24</t>
  </si>
  <si>
    <t>CUST-04739</t>
  </si>
  <si>
    <t>Noah Murphy</t>
  </si>
  <si>
    <t>laylalawal@outlook.com</t>
  </si>
  <si>
    <t>+44-484-335048</t>
  </si>
  <si>
    <t>+44 636 396 638</t>
  </si>
  <si>
    <t>248 Market St</t>
  </si>
  <si>
    <t>DTECG</t>
  </si>
  <si>
    <t>26/03/2025</t>
  </si>
  <si>
    <t>07/10/2025</t>
  </si>
  <si>
    <t>CUST-00254</t>
  </si>
  <si>
    <t>Anke Jones</t>
  </si>
  <si>
    <t>anke_jones@yahoo.com</t>
  </si>
  <si>
    <t>+44 573 144 158</t>
  </si>
  <si>
    <t>0311703037</t>
  </si>
  <si>
    <t>152 Market St</t>
  </si>
  <si>
    <t>V5K8GJ</t>
  </si>
  <si>
    <t>CUST-04084</t>
  </si>
  <si>
    <t>Brian Makinde</t>
  </si>
  <si>
    <t>brianmakinde@yahoo.com</t>
  </si>
  <si>
    <t>+234008720463</t>
  </si>
  <si>
    <t>+234-682-727323</t>
  </si>
  <si>
    <t>35 King St</t>
  </si>
  <si>
    <t>974405</t>
  </si>
  <si>
    <t>CUST-04357</t>
  </si>
  <si>
    <t>aminakamau@hotmail.com</t>
  </si>
  <si>
    <t>+254802045207</t>
  </si>
  <si>
    <t>+254-587-815539</t>
  </si>
  <si>
    <t>56 High St</t>
  </si>
  <si>
    <t>L68B4J</t>
  </si>
  <si>
    <t>2026/05/03</t>
  </si>
  <si>
    <t>CUST-02365</t>
  </si>
  <si>
    <t>Yetunde Onyeka</t>
  </si>
  <si>
    <t>yetunde_onyeka@gmail.com</t>
  </si>
  <si>
    <t>0857702980</t>
  </si>
  <si>
    <t>0195605285</t>
  </si>
  <si>
    <t>179 Sheikh Zayed Rd</t>
  </si>
  <si>
    <t>02FCD5</t>
  </si>
  <si>
    <t>2024-11-17</t>
  </si>
  <si>
    <t>CUST-02525</t>
  </si>
  <si>
    <t>Ifeoma Mwangi</t>
  </si>
  <si>
    <t>ifeoma_mwangi@hotmail.com</t>
  </si>
  <si>
    <t>+1 135 782 618</t>
  </si>
  <si>
    <t>0294111686</t>
  </si>
  <si>
    <t>7 Park Lane</t>
  </si>
  <si>
    <t>YE38DV</t>
  </si>
  <si>
    <t>CUST-01055</t>
  </si>
  <si>
    <t>Wanjala Smith</t>
  </si>
  <si>
    <t>wanjalasmith@gmail.com</t>
  </si>
  <si>
    <t>+254 297 744 433</t>
  </si>
  <si>
    <t>196 Allen Ave</t>
  </si>
  <si>
    <t>6K8PUG</t>
  </si>
  <si>
    <t>20/07/2024</t>
  </si>
  <si>
    <t>CUST-02581</t>
  </si>
  <si>
    <t>Akinyi Oladipo</t>
  </si>
  <si>
    <t>akinyi_oladipo@primegroupgmbh.africa</t>
  </si>
  <si>
    <t>+254 089 064 724</t>
  </si>
  <si>
    <t>+254 213 155 090</t>
  </si>
  <si>
    <t>235 Adeola Odeku St</t>
  </si>
  <si>
    <t>H2UK3D</t>
  </si>
  <si>
    <t>11-May-26</t>
  </si>
  <si>
    <t>CUST-03640</t>
  </si>
  <si>
    <t>Omar Asante</t>
  </si>
  <si>
    <t>omar_asante@yahoo.com</t>
  </si>
  <si>
    <t>+353-655-441300</t>
  </si>
  <si>
    <t>+353 604 544 778</t>
  </si>
  <si>
    <t>737N2R</t>
  </si>
  <si>
    <t>2026-05-30</t>
  </si>
  <si>
    <t>CUST-00367</t>
  </si>
  <si>
    <t>Ifeoma Traore</t>
  </si>
  <si>
    <t>ifeoma_traore@outlook.com</t>
  </si>
  <si>
    <t>+234 300 402 369</t>
  </si>
  <si>
    <t>+234 626 894 301</t>
  </si>
  <si>
    <t>57 Church St</t>
  </si>
  <si>
    <t>273649</t>
  </si>
  <si>
    <t>CUST-02651</t>
  </si>
  <si>
    <t>Matthew Garba</t>
  </si>
  <si>
    <t>matthewgarba@hotmail.com</t>
  </si>
  <si>
    <t>+234-176-066355</t>
  </si>
  <si>
    <t>+234 201 173 899</t>
  </si>
  <si>
    <t>32 Park Lane</t>
  </si>
  <si>
    <t>928083</t>
  </si>
  <si>
    <t>Sep 26, 2025</t>
  </si>
  <si>
    <t>2026-02-25</t>
  </si>
  <si>
    <t>CUST-02921</t>
  </si>
  <si>
    <t>Bello Garba</t>
  </si>
  <si>
    <t>bello_garba@hotmail.com</t>
  </si>
  <si>
    <t>+49-017-785077</t>
  </si>
  <si>
    <t>+49 215 673 985</t>
  </si>
  <si>
    <t>177 Awolowo Rd</t>
  </si>
  <si>
    <t>V0JL0S</t>
  </si>
  <si>
    <t>CUST-03383</t>
  </si>
  <si>
    <t>Thomas Otieno</t>
  </si>
  <si>
    <t>thomasotieno@yahoo.com</t>
  </si>
  <si>
    <t>+234 262 067 710</t>
  </si>
  <si>
    <t>+234011934916</t>
  </si>
  <si>
    <t>238 Moi Ave</t>
  </si>
  <si>
    <t>706879</t>
  </si>
  <si>
    <t>2025-08-29</t>
  </si>
  <si>
    <t>CUST-03483</t>
  </si>
  <si>
    <t>Chizoba Akinola</t>
  </si>
  <si>
    <t>chizoba_akinola@yahoo.com</t>
  </si>
  <si>
    <t>+44 214 730 346</t>
  </si>
  <si>
    <t>+44-192-718339</t>
  </si>
  <si>
    <t>147 Church St</t>
  </si>
  <si>
    <t>PJNJ7</t>
  </si>
  <si>
    <t>11.10.2025</t>
  </si>
  <si>
    <t>CUST-04927</t>
  </si>
  <si>
    <t>Babatunde Okafor</t>
  </si>
  <si>
    <t>babatunde_okafor@teamapt.africa</t>
  </si>
  <si>
    <t>+44-464-639321</t>
  </si>
  <si>
    <t>0396929932</t>
  </si>
  <si>
    <t>46 Awolowo Rd</t>
  </si>
  <si>
    <t>E5FSX0</t>
  </si>
  <si>
    <t>2026-05-09</t>
  </si>
  <si>
    <t>CUST-02390</t>
  </si>
  <si>
    <t>Tunde Idris</t>
  </si>
  <si>
    <t>tunde.idris@echodigital.africa</t>
  </si>
  <si>
    <t>0355845377</t>
  </si>
  <si>
    <t>+31-341-740471</t>
  </si>
  <si>
    <t>87BSPK</t>
  </si>
  <si>
    <t>CUST-04982</t>
  </si>
  <si>
    <t>bello.diallo@gmail.com</t>
  </si>
  <si>
    <t>+254336743634</t>
  </si>
  <si>
    <t>0987482319</t>
  </si>
  <si>
    <t>122 Market St</t>
  </si>
  <si>
    <t>HM0YR1</t>
  </si>
  <si>
    <t>CUST-00940</t>
  </si>
  <si>
    <t>chidi.musa@yahoo.com</t>
  </si>
  <si>
    <t>+234-803-364908</t>
  </si>
  <si>
    <t>+234749116343</t>
  </si>
  <si>
    <t>26 Allen Ave</t>
  </si>
  <si>
    <t>532065</t>
  </si>
  <si>
    <t>12/01/2026</t>
  </si>
  <si>
    <t>CUST-04394</t>
  </si>
  <si>
    <t>layla,vandermerwe@outlook.com</t>
  </si>
  <si>
    <t>+44450681250</t>
  </si>
  <si>
    <t>+44-879-024588</t>
  </si>
  <si>
    <t>96 Market St</t>
  </si>
  <si>
    <t>YFQVNR</t>
  </si>
  <si>
    <t>21/02/2026</t>
  </si>
  <si>
    <t>CUST-03759</t>
  </si>
  <si>
    <t>Olivia Ugwu</t>
  </si>
  <si>
    <t>olivia.ugwu@hotmail.com</t>
  </si>
  <si>
    <t>+49 983 491 087</t>
  </si>
  <si>
    <t>0113985154</t>
  </si>
  <si>
    <t>182 Station Rd</t>
  </si>
  <si>
    <t>BGHHML</t>
  </si>
  <si>
    <t>20.05.2026</t>
  </si>
  <si>
    <t>CUST-00068</t>
  </si>
  <si>
    <t>Mark Diallo</t>
  </si>
  <si>
    <t>funmi_kamau@gmail.com</t>
  </si>
  <si>
    <t>+234520643611</t>
  </si>
  <si>
    <t>+234371293870</t>
  </si>
  <si>
    <t>109 Moi Ave</t>
  </si>
  <si>
    <t>600906</t>
  </si>
  <si>
    <t>2026-05-01</t>
  </si>
  <si>
    <t>CUST-00375</t>
  </si>
  <si>
    <t>Bello Afolabi</t>
  </si>
  <si>
    <t>thandiweotieno@gmail.com</t>
  </si>
  <si>
    <t>+234-462-632514</t>
  </si>
  <si>
    <t>+234-881-121031</t>
  </si>
  <si>
    <t>129 Station Rd</t>
  </si>
  <si>
    <t>587900</t>
  </si>
  <si>
    <t>CUST-00284</t>
  </si>
  <si>
    <t>Emily Hassan</t>
  </si>
  <si>
    <t>emily.hassan@mpesasolutions.io</t>
  </si>
  <si>
    <t>+254 616 202 812</t>
  </si>
  <si>
    <t>0710672872</t>
  </si>
  <si>
    <t>76 Long St</t>
  </si>
  <si>
    <t>ZLKU9P</t>
  </si>
  <si>
    <t>19-Jan-26</t>
  </si>
  <si>
    <t>CUST-05111</t>
  </si>
  <si>
    <t>Emily Mohammed</t>
  </si>
  <si>
    <t>emilymohammed@gmail.com</t>
  </si>
  <si>
    <t>+31-528-570451</t>
  </si>
  <si>
    <t>+31 943 050 448</t>
  </si>
  <si>
    <t>204 Awolowo Rd</t>
  </si>
  <si>
    <t>1W657</t>
  </si>
  <si>
    <t>CUST-03267</t>
  </si>
  <si>
    <t>aminabalogun@yahoo.com</t>
  </si>
  <si>
    <t>0961281785</t>
  </si>
  <si>
    <t>177 Adeola Odeku St</t>
  </si>
  <si>
    <t>F2TZ2</t>
  </si>
  <si>
    <t>CUST-00623</t>
  </si>
  <si>
    <t>Ifeanyi Hassan</t>
  </si>
  <si>
    <t>ifeanyi_hassan@lumensolutions.com</t>
  </si>
  <si>
    <t>+234-988-371611</t>
  </si>
  <si>
    <t>0866861199</t>
  </si>
  <si>
    <t>134 King St</t>
  </si>
  <si>
    <t>796250</t>
  </si>
  <si>
    <t>CUST-02271</t>
  </si>
  <si>
    <t>Sipho Traore</t>
  </si>
  <si>
    <t>sipho.traore@hotmail.com</t>
  </si>
  <si>
    <t>+234-854-805009</t>
  </si>
  <si>
    <t>+234-168-505293</t>
  </si>
  <si>
    <t>58 Church St</t>
  </si>
  <si>
    <t>924726</t>
  </si>
  <si>
    <t>2024/11/03</t>
  </si>
  <si>
    <t>CUST-01302</t>
  </si>
  <si>
    <t>Kunle Asante</t>
  </si>
  <si>
    <t>kunleasante@outlook.com</t>
  </si>
  <si>
    <t>+44409991514</t>
  </si>
  <si>
    <t>4 Herbert Macaulay Way</t>
  </si>
  <si>
    <t>T6TL1</t>
  </si>
  <si>
    <t>CUST-03808</t>
  </si>
  <si>
    <t>Emily Dlamini</t>
  </si>
  <si>
    <t>emily_dlamini@yahoo.com</t>
  </si>
  <si>
    <t>+234-833-184456</t>
  </si>
  <si>
    <t>+234-605-909522</t>
  </si>
  <si>
    <t>102 Sheikh Zayed Rd</t>
  </si>
  <si>
    <t>770856</t>
  </si>
  <si>
    <t>24.01.2025</t>
  </si>
  <si>
    <t>14/02/2025</t>
  </si>
  <si>
    <t>CUST-03171</t>
  </si>
  <si>
    <t>emmanuel.patel@hotmail.com</t>
  </si>
  <si>
    <t>+234 809 142 374</t>
  </si>
  <si>
    <t>0223308724</t>
  </si>
  <si>
    <t>106 Kenyatta Ave</t>
  </si>
  <si>
    <t>596299</t>
  </si>
  <si>
    <t>CUST-01458</t>
  </si>
  <si>
    <t>Thandiwe Nwosu</t>
  </si>
  <si>
    <t>thandiwe.nwosu@cloudhubinc.co</t>
  </si>
  <si>
    <t>+234555634814</t>
  </si>
  <si>
    <t>+234 577 180 749</t>
  </si>
  <si>
    <t>35 Station Rd</t>
  </si>
  <si>
    <t>765048</t>
  </si>
  <si>
    <t>2025-03-10</t>
  </si>
  <si>
    <t>CUST-00020</t>
  </si>
  <si>
    <t>hannah_jones@hotmail.com</t>
  </si>
  <si>
    <t>+44-717-565512</t>
  </si>
  <si>
    <t>+44-674-680715</t>
  </si>
  <si>
    <t>212 Adeola Odeku St</t>
  </si>
  <si>
    <t>2DN9Z7</t>
  </si>
  <si>
    <t>Apr 10, 2025</t>
  </si>
  <si>
    <t>CUST-03237</t>
  </si>
  <si>
    <t>Obinna Asante</t>
  </si>
  <si>
    <t>obinna.asante@dangoteindustr.com</t>
  </si>
  <si>
    <t>+44-299-733166</t>
  </si>
  <si>
    <t>+44-605-418495</t>
  </si>
  <si>
    <t>110 Park Lane</t>
  </si>
  <si>
    <t>MQXWZ</t>
  </si>
  <si>
    <t>2024-11-28</t>
  </si>
  <si>
    <t>11/29/2025</t>
  </si>
  <si>
    <t>CUST-00785</t>
  </si>
  <si>
    <t>Chinwe Smith</t>
  </si>
  <si>
    <t>chinwe.smith@hotmail.com</t>
  </si>
  <si>
    <t>+234-315-032198</t>
  </si>
  <si>
    <t>0965510250</t>
  </si>
  <si>
    <t>104 Awolowo Rd</t>
  </si>
  <si>
    <t>522862</t>
  </si>
  <si>
    <t>CUST-04880</t>
  </si>
  <si>
    <t>emekaonyeka@outlook.com</t>
  </si>
  <si>
    <t>+49-598-093085</t>
  </si>
  <si>
    <t>+49945434138</t>
  </si>
  <si>
    <t>172 Awolowo Rd</t>
  </si>
  <si>
    <t>SNHLGX</t>
  </si>
  <si>
    <t>CUST-03694</t>
  </si>
  <si>
    <t>Hauwa Okorie</t>
  </si>
  <si>
    <t>hauwa_okorie@gmail.com</t>
  </si>
  <si>
    <t>0101039562</t>
  </si>
  <si>
    <t>0771549128</t>
  </si>
  <si>
    <t>56 Market St</t>
  </si>
  <si>
    <t>NPEQ47</t>
  </si>
  <si>
    <t>2024-10-24</t>
  </si>
  <si>
    <t>23.04.2025</t>
  </si>
  <si>
    <t>CUST-01293</t>
  </si>
  <si>
    <t>andrew_ugwu@gmail.com</t>
  </si>
  <si>
    <t>+44 549 305 397</t>
  </si>
  <si>
    <t>+44 451 359 964</t>
  </si>
  <si>
    <t>184 Adeola Odeku St</t>
  </si>
  <si>
    <t>L5SAWF</t>
  </si>
  <si>
    <t>2025-05-31</t>
  </si>
  <si>
    <t>CUST-02997</t>
  </si>
  <si>
    <t>funmi_diallo@cloudlogic.com</t>
  </si>
  <si>
    <t>+1 998 336 084</t>
  </si>
  <si>
    <t>+1170346652</t>
  </si>
  <si>
    <t>151 High St</t>
  </si>
  <si>
    <t>N5GKRH</t>
  </si>
  <si>
    <t>Aug 23, 2025</t>
  </si>
  <si>
    <t>CUST-03917</t>
  </si>
  <si>
    <t>+1 875 638 823</t>
  </si>
  <si>
    <t>0146468429</t>
  </si>
  <si>
    <t>83 Awolowo Rd</t>
  </si>
  <si>
    <t>59KGQH</t>
  </si>
  <si>
    <t>CUST-03579</t>
  </si>
  <si>
    <t>Yusuf Williams</t>
  </si>
  <si>
    <t>yusufwilliams@hotmail.com</t>
  </si>
  <si>
    <t>+27 634 455 034</t>
  </si>
  <si>
    <t>+27 489 829 411</t>
  </si>
  <si>
    <t>56 Queen St</t>
  </si>
  <si>
    <t>3EY37L</t>
  </si>
  <si>
    <t>CUST-03274</t>
  </si>
  <si>
    <t>Aliyu O'Brien</t>
  </si>
  <si>
    <t>aliyu_obrien@outlook.com</t>
  </si>
  <si>
    <t>+31-693-366879</t>
  </si>
  <si>
    <t>0575436040</t>
  </si>
  <si>
    <t>78 Kenyatta Ave</t>
  </si>
  <si>
    <t>MWYN0</t>
  </si>
  <si>
    <t>CUST-04620</t>
  </si>
  <si>
    <t>Bashir Balogun</t>
  </si>
  <si>
    <t>bashir_balogun@outlook.com</t>
  </si>
  <si>
    <t>+44-427-231968</t>
  </si>
  <si>
    <t>0332678975</t>
  </si>
  <si>
    <t>75 Victoria Rd</t>
  </si>
  <si>
    <t>TFHJT9</t>
  </si>
  <si>
    <t>CUST-02901</t>
  </si>
  <si>
    <t>usman_vandermerwe@hivecommercepl.africa</t>
  </si>
  <si>
    <t>+27-156-795173</t>
  </si>
  <si>
    <t>BDWWC</t>
  </si>
  <si>
    <t>2026-03-27</t>
  </si>
  <si>
    <t>CUST-02358</t>
  </si>
  <si>
    <t>emeka_dlamini@hotmail.com</t>
  </si>
  <si>
    <t>0571468472</t>
  </si>
  <si>
    <t>+971 308 121 967</t>
  </si>
  <si>
    <t>38 Allen Ave</t>
  </si>
  <si>
    <t>64M6N</t>
  </si>
  <si>
    <t>10/04/2026</t>
  </si>
  <si>
    <t>CUST-01789</t>
  </si>
  <si>
    <t>Ifeoma Okorie</t>
  </si>
  <si>
    <t>ifeoma_okorie@hotmail.com</t>
  </si>
  <si>
    <t>+1378785597</t>
  </si>
  <si>
    <t>0189724818</t>
  </si>
  <si>
    <t>138 Church St</t>
  </si>
  <si>
    <t>4K24PL</t>
  </si>
  <si>
    <t>CUST-04654</t>
  </si>
  <si>
    <t>Mwangi Asante</t>
  </si>
  <si>
    <t>mwangi.asante@dangoteindustr.ng</t>
  </si>
  <si>
    <t>0358898187</t>
  </si>
  <si>
    <t>M4M92G</t>
  </si>
  <si>
    <t>CUST-03592</t>
  </si>
  <si>
    <t>Faith Taylor</t>
  </si>
  <si>
    <t>faithtaylor@outlook.com</t>
  </si>
  <si>
    <t>0035550688</t>
  </si>
  <si>
    <t>+353119120116</t>
  </si>
  <si>
    <t>50 Station Rd</t>
  </si>
  <si>
    <t>P7N6BY</t>
  </si>
  <si>
    <t>CUST-01383</t>
  </si>
  <si>
    <t>Amaka Lawal</t>
  </si>
  <si>
    <t>amaka.lawal@gmail.com</t>
  </si>
  <si>
    <t>+27 205 930 898</t>
  </si>
  <si>
    <t>0092220241</t>
  </si>
  <si>
    <t>210 Allen Ave</t>
  </si>
  <si>
    <t>LL024</t>
  </si>
  <si>
    <t>24/01/2026</t>
  </si>
  <si>
    <t>CUST-03313</t>
  </si>
  <si>
    <t>Liam O'Brien</t>
  </si>
  <si>
    <t>liam_obrien@hotmail.com</t>
  </si>
  <si>
    <t>0384605971</t>
  </si>
  <si>
    <t>+44-753-947479</t>
  </si>
  <si>
    <t>197 High St</t>
  </si>
  <si>
    <t>UXRGT</t>
  </si>
  <si>
    <t>17.05.2025</t>
  </si>
  <si>
    <t>2025-09-11</t>
  </si>
  <si>
    <t>CUST-04478</t>
  </si>
  <si>
    <t>Daniel Davies</t>
  </si>
  <si>
    <t>danieldavies@outlook.com</t>
  </si>
  <si>
    <t>+234-943-630018</t>
  </si>
  <si>
    <t>5 Allen Ave</t>
  </si>
  <si>
    <t>165309</t>
  </si>
  <si>
    <t>2025-11-10</t>
  </si>
  <si>
    <t>CUST-01470</t>
  </si>
  <si>
    <t>joy.murphy@hotmail.com</t>
  </si>
  <si>
    <t>+49 391 277 905</t>
  </si>
  <si>
    <t>+49 875 189 534</t>
  </si>
  <si>
    <t>191 Church St</t>
  </si>
  <si>
    <t>NQ8ABS</t>
  </si>
  <si>
    <t>09.12.2025</t>
  </si>
  <si>
    <t>2026-05-19</t>
  </si>
  <si>
    <t>CUST-03271</t>
  </si>
  <si>
    <t>Noah Smith</t>
  </si>
  <si>
    <t>noahsmith@outlook.com</t>
  </si>
  <si>
    <t>+44 873 863 825</t>
  </si>
  <si>
    <t>0619687489</t>
  </si>
  <si>
    <t>213 Sheikh Zayed Rd</t>
  </si>
  <si>
    <t>JNNTR</t>
  </si>
  <si>
    <t>CUST-04059</t>
  </si>
  <si>
    <t>james.asante@stackworksllc.io</t>
  </si>
  <si>
    <t>+234113010513</t>
  </si>
  <si>
    <t>+234 217 325 514</t>
  </si>
  <si>
    <t>78 Victoria Rd</t>
  </si>
  <si>
    <t>544626</t>
  </si>
  <si>
    <t>14-Aug-25</t>
  </si>
  <si>
    <t>CUST-00723</t>
  </si>
  <si>
    <t>Segun Naidoo</t>
  </si>
  <si>
    <t>segun.naidoo@gmail.com</t>
  </si>
  <si>
    <t>+234805763101</t>
  </si>
  <si>
    <t>+234 896 546 125</t>
  </si>
  <si>
    <t>72 Church St</t>
  </si>
  <si>
    <t>404709</t>
  </si>
  <si>
    <t>04.10.2025</t>
  </si>
  <si>
    <t>2026-04-02</t>
  </si>
  <si>
    <t>CUST-01821</t>
  </si>
  <si>
    <t>Nomvula Idris</t>
  </si>
  <si>
    <t>nomvula_idris@gmail.com</t>
  </si>
  <si>
    <t>+44-527-667315</t>
  </si>
  <si>
    <t>+44254178321</t>
  </si>
  <si>
    <t>133 Marina Rd</t>
  </si>
  <si>
    <t>1PVW9</t>
  </si>
  <si>
    <t>13/07/2025</t>
  </si>
  <si>
    <t>CUST-00169</t>
  </si>
  <si>
    <t>Anke Murphy</t>
  </si>
  <si>
    <t>ankemurphy@chippercash.co</t>
  </si>
  <si>
    <t>+254344049639</t>
  </si>
  <si>
    <t>0919541987</t>
  </si>
  <si>
    <t>78 Market St</t>
  </si>
  <si>
    <t>3WN21S</t>
  </si>
  <si>
    <t>20-Nov-25</t>
  </si>
  <si>
    <t>CUST-00488</t>
  </si>
  <si>
    <t>Nnamdi Aliyu</t>
  </si>
  <si>
    <t>adaezeabubakar@outlook.com</t>
  </si>
  <si>
    <t>+49 368 410 132</t>
  </si>
  <si>
    <t>+49 339 218 835</t>
  </si>
  <si>
    <t>84 Adeola Odeku St</t>
  </si>
  <si>
    <t>670GC3</t>
  </si>
  <si>
    <t>CUST-01152</t>
  </si>
  <si>
    <t>Funmi Balogun</t>
  </si>
  <si>
    <t>funmi.balogun@outlook.com</t>
  </si>
  <si>
    <t>0427702153</t>
  </si>
  <si>
    <t>+31115111627</t>
  </si>
  <si>
    <t>68 Kenyatta Ave</t>
  </si>
  <si>
    <t>1G2WA</t>
  </si>
  <si>
    <t>08-May-25</t>
  </si>
  <si>
    <t>CUST-00863</t>
  </si>
  <si>
    <t>Layla Anyanwu</t>
  </si>
  <si>
    <t>layla_anyanwu@outlook.com</t>
  </si>
  <si>
    <t>0111902060</t>
  </si>
  <si>
    <t>+234 136 930 052</t>
  </si>
  <si>
    <t>109 Church St</t>
  </si>
  <si>
    <t>785754</t>
  </si>
  <si>
    <t>CUST-00338</t>
  </si>
  <si>
    <t>kamauokafor@gmail.com</t>
  </si>
  <si>
    <t>+234012342893</t>
  </si>
  <si>
    <t>0132532694</t>
  </si>
  <si>
    <t>89 Sheikh Zayed Rd</t>
  </si>
  <si>
    <t>656323</t>
  </si>
  <si>
    <t>31.08.2024</t>
  </si>
  <si>
    <t>CUST-03617</t>
  </si>
  <si>
    <t>lolasmith@konga.co</t>
  </si>
  <si>
    <t>+31496506696</t>
  </si>
  <si>
    <t>+31 981 016 823</t>
  </si>
  <si>
    <t>43 Allen Ave</t>
  </si>
  <si>
    <t>QG3YHZ</t>
  </si>
  <si>
    <t>CUST-03919</t>
  </si>
  <si>
    <t>Chinwe Bello</t>
  </si>
  <si>
    <t>chinwebello@yahoo.com</t>
  </si>
  <si>
    <t>0869736145</t>
  </si>
  <si>
    <t>+254518437491</t>
  </si>
  <si>
    <t>175 Victoria Rd</t>
  </si>
  <si>
    <t>Z98L5</t>
  </si>
  <si>
    <t>30.08.2025</t>
  </si>
  <si>
    <t>CUST-01588</t>
  </si>
  <si>
    <t>Blessing Obi</t>
  </si>
  <si>
    <t>blessingobi@yahoo.com</t>
  </si>
  <si>
    <t>+234-619-202285</t>
  </si>
  <si>
    <t>+234-040-261668</t>
  </si>
  <si>
    <t>274026</t>
  </si>
  <si>
    <t>CUST-02544</t>
  </si>
  <si>
    <t>Lola Patel</t>
  </si>
  <si>
    <t>tope_otieno@outlook.com</t>
  </si>
  <si>
    <t>+971 308 582 592</t>
  </si>
  <si>
    <t>+971 812 281 618</t>
  </si>
  <si>
    <t>0AA6XG</t>
  </si>
  <si>
    <t>CUST-02869</t>
  </si>
  <si>
    <t>Mwangi Adebayo</t>
  </si>
  <si>
    <t>mwangi@@company.com</t>
  </si>
  <si>
    <t>+31-858-866154</t>
  </si>
  <si>
    <t>0505955017</t>
  </si>
  <si>
    <t>155 Allen Ave</t>
  </si>
  <si>
    <t>Q087L8</t>
  </si>
  <si>
    <t>CUST-03872</t>
  </si>
  <si>
    <t>Usman Kamau</t>
  </si>
  <si>
    <t>usman_kamau@outlook.com</t>
  </si>
  <si>
    <t>+971474506989</t>
  </si>
  <si>
    <t>+971 054 552 885</t>
  </si>
  <si>
    <t>238 Marina Rd</t>
  </si>
  <si>
    <t>KGGQ5</t>
  </si>
  <si>
    <t>2026-05-12</t>
  </si>
  <si>
    <t>CUST-02871</t>
  </si>
  <si>
    <t>Funmi Hassan</t>
  </si>
  <si>
    <t>funmi_hassan@gmail.com</t>
  </si>
  <si>
    <t>+254-915-112463</t>
  </si>
  <si>
    <t>+254 314 704 249</t>
  </si>
  <si>
    <t>8FZEB</t>
  </si>
  <si>
    <t>10/10/2025</t>
  </si>
  <si>
    <t>CUST-04454</t>
  </si>
  <si>
    <t>Brian Khan</t>
  </si>
  <si>
    <t>briankhan@gmail.com</t>
  </si>
  <si>
    <t>0101106964</t>
  </si>
  <si>
    <t>+1 745 823 668</t>
  </si>
  <si>
    <t>86 Queen St</t>
  </si>
  <si>
    <t>M1AFZ</t>
  </si>
  <si>
    <t>CUST-03559</t>
  </si>
  <si>
    <t>fatuma.dlamini@hotmail.com</t>
  </si>
  <si>
    <t>0260053265</t>
  </si>
  <si>
    <t>+254459169454</t>
  </si>
  <si>
    <t>64 Moi Ave</t>
  </si>
  <si>
    <t>76TK0</t>
  </si>
  <si>
    <t>31/08/2025</t>
  </si>
  <si>
    <t>CUST-03700</t>
  </si>
  <si>
    <t>akinyi_ogundimu@yahoo.com</t>
  </si>
  <si>
    <t>0714056719</t>
  </si>
  <si>
    <t>+31-354-110052</t>
  </si>
  <si>
    <t>120 Victoria Rd</t>
  </si>
  <si>
    <t>G1JYQE</t>
  </si>
  <si>
    <t>2025-05-22</t>
  </si>
  <si>
    <t>CUST-02044</t>
  </si>
  <si>
    <t>Amina Obi</t>
  </si>
  <si>
    <t>amina.obi@hotmail.com</t>
  </si>
  <si>
    <t>0849169715</t>
  </si>
  <si>
    <t>+44 628 948 063</t>
  </si>
  <si>
    <t>183 Allen Ave</t>
  </si>
  <si>
    <t>57DP35</t>
  </si>
  <si>
    <t>12.09.2025</t>
  </si>
  <si>
    <t>2026-06-16</t>
  </si>
  <si>
    <t>CUST-00650</t>
  </si>
  <si>
    <t>Joy Adeyemi</t>
  </si>
  <si>
    <t>joyadeyemi@gmail.com</t>
  </si>
  <si>
    <t>+44159229127</t>
  </si>
  <si>
    <t>0659341040</t>
  </si>
  <si>
    <t>116 High St</t>
  </si>
  <si>
    <t>8LT6H</t>
  </si>
  <si>
    <t>CUST-03577</t>
  </si>
  <si>
    <t>nneka_adeleke@outlook.com</t>
  </si>
  <si>
    <t>+234-643-804429</t>
  </si>
  <si>
    <t>+234649120567</t>
  </si>
  <si>
    <t>991583</t>
  </si>
  <si>
    <t>CUST-02747</t>
  </si>
  <si>
    <t>Ryan Mohammed</t>
  </si>
  <si>
    <t>ryan.mohammed@hotmail.com</t>
  </si>
  <si>
    <t>0331614538</t>
  </si>
  <si>
    <t>+234-471-558992</t>
  </si>
  <si>
    <t>37 Church St</t>
  </si>
  <si>
    <t>956233</t>
  </si>
  <si>
    <t>CUST-03296</t>
  </si>
  <si>
    <t>Emmanuel Williams</t>
  </si>
  <si>
    <t>emmanuel_williams@yahoo.com</t>
  </si>
  <si>
    <t>+254048686016</t>
  </si>
  <si>
    <t>+254 033 099 599</t>
  </si>
  <si>
    <t>108 Park Lane</t>
  </si>
  <si>
    <t>KAMFBV</t>
  </si>
  <si>
    <t>CUST-03353</t>
  </si>
  <si>
    <t>Hannah Nwosu</t>
  </si>
  <si>
    <t>hannahnwosu@yahoo.com</t>
  </si>
  <si>
    <t>+44709613168</t>
  </si>
  <si>
    <t>0832669955</t>
  </si>
  <si>
    <t>3YR5J</t>
  </si>
  <si>
    <t>2025-10-04</t>
  </si>
  <si>
    <t>CUST-04608</t>
  </si>
  <si>
    <t>Thandiwe Adewale</t>
  </si>
  <si>
    <t>thandiwe.adewale@yahoo.com</t>
  </si>
  <si>
    <t>+1540449884</t>
  </si>
  <si>
    <t>+1170506430</t>
  </si>
  <si>
    <t>183 Church St</t>
  </si>
  <si>
    <t>45W5EM</t>
  </si>
  <si>
    <t>04/16/2025</t>
  </si>
  <si>
    <t>CUST-04116</t>
  </si>
  <si>
    <t>mercy_mensah@heliologistics.ng</t>
  </si>
  <si>
    <t>+234646042361</t>
  </si>
  <si>
    <t>0927411986</t>
  </si>
  <si>
    <t>51 Long St</t>
  </si>
  <si>
    <t>156766</t>
  </si>
  <si>
    <t>Feb 15, 2025</t>
  </si>
  <si>
    <t>CUST-04018</t>
  </si>
  <si>
    <t>Yakubu Naidoo</t>
  </si>
  <si>
    <t>yakubunaidoo@gmail.com</t>
  </si>
  <si>
    <t>+234202644308</t>
  </si>
  <si>
    <t>+234477329056</t>
  </si>
  <si>
    <t>16 Market St</t>
  </si>
  <si>
    <t>661768</t>
  </si>
  <si>
    <t>2024/09/15</t>
  </si>
  <si>
    <t>CUST-03442</t>
  </si>
  <si>
    <t>Layla Oladele</t>
  </si>
  <si>
    <t>layla.oladele@hotmail.com</t>
  </si>
  <si>
    <t>+234-044-229392</t>
  </si>
  <si>
    <t>+234 341 189 827</t>
  </si>
  <si>
    <t>200 Adeola Odeku St</t>
  </si>
  <si>
    <t>516820</t>
  </si>
  <si>
    <t>2024-07-31</t>
  </si>
  <si>
    <t>27/04/2025</t>
  </si>
  <si>
    <t>CUST-04428</t>
  </si>
  <si>
    <t>femke@@gmail.com</t>
  </si>
  <si>
    <t>+254028144996</t>
  </si>
  <si>
    <t>0523372029</t>
  </si>
  <si>
    <t>197 Park Lane</t>
  </si>
  <si>
    <t>89QM6</t>
  </si>
  <si>
    <t>10/28/2025</t>
  </si>
  <si>
    <t>CUST-02900</t>
  </si>
  <si>
    <t>obinnaevans@paydigitalltd.ng</t>
  </si>
  <si>
    <t>+1-733-217406</t>
  </si>
  <si>
    <t>0756167322</t>
  </si>
  <si>
    <t>129 Bay St</t>
  </si>
  <si>
    <t>ENAJQ</t>
  </si>
  <si>
    <t>2024-12-16</t>
  </si>
  <si>
    <t>CUST-05110</t>
  </si>
  <si>
    <t>0804328829</t>
  </si>
  <si>
    <t>CUST-02568</t>
  </si>
  <si>
    <t>grace_vandermerwe@andela.co</t>
  </si>
  <si>
    <t>0052873014</t>
  </si>
  <si>
    <t>+254 821 243 209</t>
  </si>
  <si>
    <t>7 Moi Ave</t>
  </si>
  <si>
    <t>K781J</t>
  </si>
  <si>
    <t>CUST-02109</t>
  </si>
  <si>
    <t>jessica_okonkwo@outlook.com</t>
  </si>
  <si>
    <t>+44488001253</t>
  </si>
  <si>
    <t>+44532159636</t>
  </si>
  <si>
    <t>6FVTW</t>
  </si>
  <si>
    <t>2025/01/21</t>
  </si>
  <si>
    <t>CUST-04597</t>
  </si>
  <si>
    <t>sipho.garba@gmail.com</t>
  </si>
  <si>
    <t>0082468208</t>
  </si>
  <si>
    <t>0760512667</t>
  </si>
  <si>
    <t>187 Sheikh Zayed Rd</t>
  </si>
  <si>
    <t>KXXJ22</t>
  </si>
  <si>
    <t>2025-11-24</t>
  </si>
  <si>
    <t>CUST-03459</t>
  </si>
  <si>
    <t>Folake Hassan</t>
  </si>
  <si>
    <t>+234-944-352521</t>
  </si>
  <si>
    <t>+234-805-402167</t>
  </si>
  <si>
    <t>560996</t>
  </si>
  <si>
    <t>CUST-03588</t>
  </si>
  <si>
    <t>Liam Brown</t>
  </si>
  <si>
    <t>liam_brown@echotech.io</t>
  </si>
  <si>
    <t>+254 154 818 513</t>
  </si>
  <si>
    <t>0117860577</t>
  </si>
  <si>
    <t>181 Station Rd</t>
  </si>
  <si>
    <t>CQDK9</t>
  </si>
  <si>
    <t>2025-12-04</t>
  </si>
  <si>
    <t>2026/02/28</t>
  </si>
  <si>
    <t>CUST-00005</t>
  </si>
  <si>
    <t>Laura Oladele</t>
  </si>
  <si>
    <t>laura.oladele@hotmail.com</t>
  </si>
  <si>
    <t>0473829973</t>
  </si>
  <si>
    <t>+234631165667</t>
  </si>
  <si>
    <t>205 Kenyatta Ave</t>
  </si>
  <si>
    <t>360736</t>
  </si>
  <si>
    <t>06/03/2025</t>
  </si>
  <si>
    <t>CUST-01754</t>
  </si>
  <si>
    <t>Aisha Mensah</t>
  </si>
  <si>
    <t>aisha.mensah@gmail.com</t>
  </si>
  <si>
    <t>0788881626</t>
  </si>
  <si>
    <t>+234-698-742233</t>
  </si>
  <si>
    <t>416556</t>
  </si>
  <si>
    <t>Oct 28, 2024</t>
  </si>
  <si>
    <t>CUST-00160</t>
  </si>
  <si>
    <t>Yakubu Davies</t>
  </si>
  <si>
    <t>yakubudavies@outlook.com</t>
  </si>
  <si>
    <t>+1704947873</t>
  </si>
  <si>
    <t>0024471462</t>
  </si>
  <si>
    <t>127 Herbert Macaulay Way</t>
  </si>
  <si>
    <t>63S6HZ</t>
  </si>
  <si>
    <t>Michael Brown</t>
  </si>
  <si>
    <t>michael.brown@hotmail.com</t>
  </si>
  <si>
    <t>0053521622</t>
  </si>
  <si>
    <t>+234-522-119864</t>
  </si>
  <si>
    <t>133 Kenyatta Ave</t>
  </si>
  <si>
    <t>266981</t>
  </si>
  <si>
    <t>CUST-05087</t>
  </si>
  <si>
    <t>Faith Mwangi</t>
  </si>
  <si>
    <t>faith.mwangi@hotmail.com</t>
  </si>
  <si>
    <t>+44708880944</t>
  </si>
  <si>
    <t>0536000266</t>
  </si>
  <si>
    <t>69 Church St</t>
  </si>
  <si>
    <t>6GSNQ</t>
  </si>
  <si>
    <t>2025-03-30</t>
  </si>
  <si>
    <t>CUST-02915</t>
  </si>
  <si>
    <t>Sola Mohammed</t>
  </si>
  <si>
    <t>solamohammed@gmail.com</t>
  </si>
  <si>
    <t>+1-289-908574</t>
  </si>
  <si>
    <t>0304915608</t>
  </si>
  <si>
    <t>8 Long St</t>
  </si>
  <si>
    <t>FCTXMV</t>
  </si>
  <si>
    <t>CUST-00432</t>
  </si>
  <si>
    <t>Hauwa Davies</t>
  </si>
  <si>
    <t>hauwadavies@hotmail.com</t>
  </si>
  <si>
    <t>+27-748-694155</t>
  </si>
  <si>
    <t>0501192920</t>
  </si>
  <si>
    <t>E6F3D</t>
  </si>
  <si>
    <t>Feb 15, 2026</t>
  </si>
  <si>
    <t>CUST-01480</t>
  </si>
  <si>
    <t>Ngozi O'Brien</t>
  </si>
  <si>
    <t>ngozi_obrien@gmail.com</t>
  </si>
  <si>
    <t>+234-392-467831</t>
  </si>
  <si>
    <t>+234 642 508 823</t>
  </si>
  <si>
    <t>111 Bay St</t>
  </si>
  <si>
    <t>853530</t>
  </si>
  <si>
    <t>2024-08-27</t>
  </si>
  <si>
    <t>CUST-01068</t>
  </si>
  <si>
    <t>amakaal-farsi@yahoo.com</t>
  </si>
  <si>
    <t>0068144166</t>
  </si>
  <si>
    <t>0117729420</t>
  </si>
  <si>
    <t>TAS67</t>
  </si>
  <si>
    <t>30-Mar-26</t>
  </si>
  <si>
    <t>CUST-03399</t>
  </si>
  <si>
    <t>Blessing Otieno</t>
  </si>
  <si>
    <t>adebayo_wilson@yahoo.com</t>
  </si>
  <si>
    <t>+971861819667</t>
  </si>
  <si>
    <t>+971294328395</t>
  </si>
  <si>
    <t>47 Allen Ave</t>
  </si>
  <si>
    <t>X4U9NM</t>
  </si>
  <si>
    <t>CUST-00444</t>
  </si>
  <si>
    <t>Anke Asante</t>
  </si>
  <si>
    <t>anke_asante@yahoo.com</t>
  </si>
  <si>
    <t>+254 127 469 211</t>
  </si>
  <si>
    <t>+254 419 962 642</t>
  </si>
  <si>
    <t>20 Church St</t>
  </si>
  <si>
    <t>SZTJG</t>
  </si>
  <si>
    <t>CUST-01598</t>
  </si>
  <si>
    <t>Ngozi Anyanwu</t>
  </si>
  <si>
    <t>ngozianyanwu@gmail.com</t>
  </si>
  <si>
    <t>+44-606-962498</t>
  </si>
  <si>
    <t>0691103089</t>
  </si>
  <si>
    <t>168 Adeola Odeku St</t>
  </si>
  <si>
    <t>DUTG0E</t>
  </si>
  <si>
    <t>05/03/2026</t>
  </si>
  <si>
    <t>CUST-01836</t>
  </si>
  <si>
    <t>Nomvula Eze</t>
  </si>
  <si>
    <t>nomvulaeze@hotmail.com</t>
  </si>
  <si>
    <t>+1069043891</t>
  </si>
  <si>
    <t>0482199120</t>
  </si>
  <si>
    <t>81 Adeola Odeku St</t>
  </si>
  <si>
    <t>22UFX</t>
  </si>
  <si>
    <t>26-Oct-24</t>
  </si>
  <si>
    <t>CUST-01722</t>
  </si>
  <si>
    <t>Adaora Oladipo</t>
  </si>
  <si>
    <t>adaoraoladipo@yahoo.com</t>
  </si>
  <si>
    <t>+49-802-713622</t>
  </si>
  <si>
    <t>145 Adeola Odeku St</t>
  </si>
  <si>
    <t>KJJEH</t>
  </si>
  <si>
    <t>2026-02-20</t>
  </si>
  <si>
    <t>CUST-02374</t>
  </si>
  <si>
    <t>Njeri Garba</t>
  </si>
  <si>
    <t>njeri_garba@hotmail.com</t>
  </si>
  <si>
    <t>+1279549304</t>
  </si>
  <si>
    <t>+1-648-710270</t>
  </si>
  <si>
    <t>212 Long St</t>
  </si>
  <si>
    <t>G66SU</t>
  </si>
  <si>
    <t>2025/11/29</t>
  </si>
  <si>
    <t>CUST-02792</t>
  </si>
  <si>
    <t>Precious Evans</t>
  </si>
  <si>
    <t>precious.evans@gmail.com</t>
  </si>
  <si>
    <t>+234517509422</t>
  </si>
  <si>
    <t>+234505744550</t>
  </si>
  <si>
    <t>153 Herbert Macaulay Way</t>
  </si>
  <si>
    <t>674138</t>
  </si>
  <si>
    <t>CUST-01153</t>
  </si>
  <si>
    <t>Chidinma Ogundimu</t>
  </si>
  <si>
    <t>chidinma_ogundimu@leadsoft.com</t>
  </si>
  <si>
    <t>0250845240</t>
  </si>
  <si>
    <t>+44096925336</t>
  </si>
  <si>
    <t>157 Park Lane</t>
  </si>
  <si>
    <t>EGTDB</t>
  </si>
  <si>
    <t>CUST-02712</t>
  </si>
  <si>
    <t>Chizoba Nwosu</t>
  </si>
  <si>
    <t>chizoba.nwosu@outlook.com</t>
  </si>
  <si>
    <t>+49 941 914 589</t>
  </si>
  <si>
    <t>0970820680</t>
  </si>
  <si>
    <t>GQC5E</t>
  </si>
  <si>
    <t>14.04.2025</t>
  </si>
  <si>
    <t>CUST-01681</t>
  </si>
  <si>
    <t>Wanjiru Abubakar</t>
  </si>
  <si>
    <t>wanjiru_abubakar@yahoo.com</t>
  </si>
  <si>
    <t>0730142352</t>
  </si>
  <si>
    <t>0943407162</t>
  </si>
  <si>
    <t>Vanc</t>
  </si>
  <si>
    <t>221 Bay St</t>
  </si>
  <si>
    <t>BW0SHQ</t>
  </si>
  <si>
    <t>CUST-01375</t>
  </si>
  <si>
    <t>Kelechi Patel</t>
  </si>
  <si>
    <t>kelechi_patel@hotmail.com</t>
  </si>
  <si>
    <t>+44 458 716 639</t>
  </si>
  <si>
    <t>0032216880</t>
  </si>
  <si>
    <t>22 Queen St</t>
  </si>
  <si>
    <t>7SFJZG</t>
  </si>
  <si>
    <t>2024-11-30</t>
  </si>
  <si>
    <t>2025-11-26</t>
  </si>
  <si>
    <t>CUST-05044</t>
  </si>
  <si>
    <t>Musa Otieno</t>
  </si>
  <si>
    <t>musaotieno@yahoo.com</t>
  </si>
  <si>
    <t>+234-568-237394</t>
  </si>
  <si>
    <t>+234612493949</t>
  </si>
  <si>
    <t>48 Park Lane</t>
  </si>
  <si>
    <t>771716</t>
  </si>
  <si>
    <t>2026-04-17</t>
  </si>
  <si>
    <t>CUST-04414</t>
  </si>
  <si>
    <t>Nomvula Bello</t>
  </si>
  <si>
    <t>aishaotieno@teamapt.africa</t>
  </si>
  <si>
    <t>+1-628-702499</t>
  </si>
  <si>
    <t>+1 206 740 978</t>
  </si>
  <si>
    <t>95 Church St</t>
  </si>
  <si>
    <t>AURDE</t>
  </si>
  <si>
    <t>10/03/2024</t>
  </si>
  <si>
    <t>2025/05/15</t>
  </si>
  <si>
    <t>CUST-03247</t>
  </si>
  <si>
    <t>Sarah Salami</t>
  </si>
  <si>
    <t>sarahsalami@outlook.com</t>
  </si>
  <si>
    <t>+44 066 031 752</t>
  </si>
  <si>
    <t>+44 427 773 379</t>
  </si>
  <si>
    <t>SZYLE9</t>
  </si>
  <si>
    <t>02-Aug-25</t>
  </si>
  <si>
    <t>CUST-04470</t>
  </si>
  <si>
    <t>Amina Afolabi</t>
  </si>
  <si>
    <t>0122217182</t>
  </si>
  <si>
    <t>+1 644 815 712</t>
  </si>
  <si>
    <t>160 Station Rd</t>
  </si>
  <si>
    <t>UJU60Z</t>
  </si>
  <si>
    <t>21.01.2026</t>
  </si>
  <si>
    <t>CUST-01869</t>
  </si>
  <si>
    <t>fatima_williams@yahoo.com</t>
  </si>
  <si>
    <t>0406500235</t>
  </si>
  <si>
    <t>+234414077142</t>
  </si>
  <si>
    <t>300561</t>
  </si>
  <si>
    <t>CUST-03156</t>
  </si>
  <si>
    <t>Dele Smith</t>
  </si>
  <si>
    <t>delesmith@gmail.com</t>
  </si>
  <si>
    <t>+31058080640</t>
  </si>
  <si>
    <t>+31209603108</t>
  </si>
  <si>
    <t>195 Bay St</t>
  </si>
  <si>
    <t>9DSVLX</t>
  </si>
  <si>
    <t>30/12/2025</t>
  </si>
  <si>
    <t>CUST-04060</t>
  </si>
  <si>
    <t>Ahmed Davies</t>
  </si>
  <si>
    <t>ahmed.davies@gmail.com</t>
  </si>
  <si>
    <t>+234-495-903843</t>
  </si>
  <si>
    <t>224 Marina Rd</t>
  </si>
  <si>
    <t>947125</t>
  </si>
  <si>
    <t>CUST-04838</t>
  </si>
  <si>
    <t>Tope Garba</t>
  </si>
  <si>
    <t>topegarba@hotmail.com</t>
  </si>
  <si>
    <t>0471711778</t>
  </si>
  <si>
    <t>+27-506-669668</t>
  </si>
  <si>
    <t>83 Park Lane</t>
  </si>
  <si>
    <t>9DH5S</t>
  </si>
  <si>
    <t>10/01/2025</t>
  </si>
  <si>
    <t>CUST-04873</t>
  </si>
  <si>
    <t>kamau.oladipo@hotmail.com</t>
  </si>
  <si>
    <t>+49-563-772975</t>
  </si>
  <si>
    <t>+49 862 418 406</t>
  </si>
  <si>
    <t>YGNR9U</t>
  </si>
  <si>
    <t>2024-08-28</t>
  </si>
  <si>
    <t>CUST-01292</t>
  </si>
  <si>
    <t>Folake Kamau</t>
  </si>
  <si>
    <t>folake_kamau@outlook.com</t>
  </si>
  <si>
    <t>+234 199 081 873</t>
  </si>
  <si>
    <t>+234 002 763 272</t>
  </si>
  <si>
    <t>374434</t>
  </si>
  <si>
    <t>May 18, 2026</t>
  </si>
  <si>
    <t>CUST-01858</t>
  </si>
  <si>
    <t>Ikechukwu Lawal</t>
  </si>
  <si>
    <t>ikechukwu_lawal@gmail.com</t>
  </si>
  <si>
    <t>+234 849 677 761</t>
  </si>
  <si>
    <t>+234-029-763775</t>
  </si>
  <si>
    <t>27 Victoria Rd</t>
  </si>
  <si>
    <t>298642</t>
  </si>
  <si>
    <t>CUST-03717</t>
  </si>
  <si>
    <t>Daniel Patel</t>
  </si>
  <si>
    <t>daniel.patel@pulseanalytics.africa</t>
  </si>
  <si>
    <t>+254 031 644 282</t>
  </si>
  <si>
    <t>+254 104 769 363</t>
  </si>
  <si>
    <t>231 Herbert Macaulay Way</t>
  </si>
  <si>
    <t>3Z1Z9</t>
  </si>
  <si>
    <t>2025-05-27</t>
  </si>
  <si>
    <t>CUST-01128</t>
  </si>
  <si>
    <t>chioma_murphy@hotmail.com</t>
  </si>
  <si>
    <t>+234872203071</t>
  </si>
  <si>
    <t>0816922397</t>
  </si>
  <si>
    <t>18 Marina Rd</t>
  </si>
  <si>
    <t>992570</t>
  </si>
  <si>
    <t>2026/03/21</t>
  </si>
  <si>
    <t>CUST-02532</t>
  </si>
  <si>
    <t>Emeka Khan</t>
  </si>
  <si>
    <t>hauwa_naidoo@lumentech.io</t>
  </si>
  <si>
    <t>+234-950-087233</t>
  </si>
  <si>
    <t>+234 178 801 431</t>
  </si>
  <si>
    <t>29 Victoria Rd</t>
  </si>
  <si>
    <t>681076</t>
  </si>
  <si>
    <t>09/10/2025</t>
  </si>
  <si>
    <t>CUST-00971</t>
  </si>
  <si>
    <t>Brian Aliyu</t>
  </si>
  <si>
    <t>brian_aliyu@gmail.com</t>
  </si>
  <si>
    <t>+234-356-683032</t>
  </si>
  <si>
    <t>0369525587</t>
  </si>
  <si>
    <t>249 Station Rd</t>
  </si>
  <si>
    <t>896153</t>
  </si>
  <si>
    <t>2024-10-30</t>
  </si>
  <si>
    <t>19/11/2025</t>
  </si>
  <si>
    <t>CUST-03023</t>
  </si>
  <si>
    <t>Omar Adebayo</t>
  </si>
  <si>
    <t>omaradebayo@gmail.com</t>
  </si>
  <si>
    <t>+234-809-176355</t>
  </si>
  <si>
    <t>+234-894-796741</t>
  </si>
  <si>
    <t>203 Bourdillon Rd</t>
  </si>
  <si>
    <t>153774</t>
  </si>
  <si>
    <t>2025-05-10</t>
  </si>
  <si>
    <t>CUST-02584</t>
  </si>
  <si>
    <t>Wanjala Eze</t>
  </si>
  <si>
    <t>wanjala.eze@hotmail.com</t>
  </si>
  <si>
    <t>+44454643738</t>
  </si>
  <si>
    <t>+44-674-742768</t>
  </si>
  <si>
    <t>183 Kenyatta Ave</t>
  </si>
  <si>
    <t>UU1Y8</t>
  </si>
  <si>
    <t>2025-11-30</t>
  </si>
  <si>
    <t>CUST-03678</t>
  </si>
  <si>
    <t>ikechukwu_lawal@hotmail.com</t>
  </si>
  <si>
    <t>+31836833485</t>
  </si>
  <si>
    <t>+31 004 835 055</t>
  </si>
  <si>
    <t>HDWLC</t>
  </si>
  <si>
    <t>CUST-02093</t>
  </si>
  <si>
    <t>Adebayo Williams</t>
  </si>
  <si>
    <t>adebayowilliamscompany.com</t>
  </si>
  <si>
    <t>+49 737 234 238</t>
  </si>
  <si>
    <t>0389256584</t>
  </si>
  <si>
    <t>TKWTN6</t>
  </si>
  <si>
    <t>CUST-03021</t>
  </si>
  <si>
    <t>Ngozi Okorie</t>
  </si>
  <si>
    <t>ngozi.okorie@gmail.com</t>
  </si>
  <si>
    <t>+27842221629</t>
  </si>
  <si>
    <t>0041023135</t>
  </si>
  <si>
    <t>XPJDR</t>
  </si>
  <si>
    <t>2026-02-11</t>
  </si>
  <si>
    <t>CUST-02251</t>
  </si>
  <si>
    <t>Victor Adewale</t>
  </si>
  <si>
    <t>victor.adewale@outlook.com.</t>
  </si>
  <si>
    <t>+1882652343</t>
  </si>
  <si>
    <t>0406325295</t>
  </si>
  <si>
    <t>74 Kenyatta Ave</t>
  </si>
  <si>
    <t>UU5X9E</t>
  </si>
  <si>
    <t>2025/08/20</t>
  </si>
  <si>
    <t>CUST-04021</t>
  </si>
  <si>
    <t>Laura Wilson</t>
  </si>
  <si>
    <t>laurawilson@outlook.com</t>
  </si>
  <si>
    <t>+44-244-264399</t>
  </si>
  <si>
    <t>+44281145430</t>
  </si>
  <si>
    <t>140 Station Rd</t>
  </si>
  <si>
    <t>3Y0X9H</t>
  </si>
  <si>
    <t>22-Jun-25</t>
  </si>
  <si>
    <t>CUST-00678</t>
  </si>
  <si>
    <t>Tobi Orji</t>
  </si>
  <si>
    <t>tobi_orji@yahoo.com</t>
  </si>
  <si>
    <t>+44 678 096 458</t>
  </si>
  <si>
    <t>+44744959752</t>
  </si>
  <si>
    <t>123 Queen St</t>
  </si>
  <si>
    <t>XL87T5</t>
  </si>
  <si>
    <t>01-May-25</t>
  </si>
  <si>
    <t>CUST-04204</t>
  </si>
  <si>
    <t>Niyi Jones</t>
  </si>
  <si>
    <t>niyi_jones@outlook.com</t>
  </si>
  <si>
    <t>+234 147 760 571</t>
  </si>
  <si>
    <t>+234980667346</t>
  </si>
  <si>
    <t>229 Main Rd</t>
  </si>
  <si>
    <t>447658</t>
  </si>
  <si>
    <t>May 19, 2026</t>
  </si>
  <si>
    <t>CUST-02253</t>
  </si>
  <si>
    <t>Njeri Anyanwu</t>
  </si>
  <si>
    <t>njeri.anyanwu@yahoo.com</t>
  </si>
  <si>
    <t>+971 840 421 163</t>
  </si>
  <si>
    <t>+971 401 663 313</t>
  </si>
  <si>
    <t>249 Park Lane</t>
  </si>
  <si>
    <t>S8NZ7V</t>
  </si>
  <si>
    <t>CUST-00467</t>
  </si>
  <si>
    <t>Blessing Dlamini</t>
  </si>
  <si>
    <t>blessing.dlamini@hotmail.com</t>
  </si>
  <si>
    <t>0882176484</t>
  </si>
  <si>
    <t>+44 735 742 233</t>
  </si>
  <si>
    <t>163 Kenyatta Ave</t>
  </si>
  <si>
    <t>SKYKMM</t>
  </si>
  <si>
    <t>2025/04/10</t>
  </si>
  <si>
    <t>CUST-02697</t>
  </si>
  <si>
    <t>abdullahiadeleke@yahoo.com</t>
  </si>
  <si>
    <t>+234 610 746 443</t>
  </si>
  <si>
    <t>0061104865</t>
  </si>
  <si>
    <t>137 Main Rd</t>
  </si>
  <si>
    <t>602629</t>
  </si>
  <si>
    <t>CUST-03752</t>
  </si>
  <si>
    <t>Amaka Khan</t>
  </si>
  <si>
    <t>amaka_khan@yahoo.com</t>
  </si>
  <si>
    <t>+254448514045</t>
  </si>
  <si>
    <t>+254-133-897904</t>
  </si>
  <si>
    <t>121 Adeola Odeku St</t>
  </si>
  <si>
    <t>ARWRPY</t>
  </si>
  <si>
    <t>CUST-04549</t>
  </si>
  <si>
    <t>joysmith@gmail.com</t>
  </si>
  <si>
    <t>+1069993920</t>
  </si>
  <si>
    <t>+1162213571</t>
  </si>
  <si>
    <t>241 King St</t>
  </si>
  <si>
    <t>97HNVN</t>
  </si>
  <si>
    <t>2026-04-20</t>
  </si>
  <si>
    <t>CUST-02004</t>
  </si>
  <si>
    <t>Amaka Onyeka</t>
  </si>
  <si>
    <t>amakaonyeka@hotmail.com</t>
  </si>
  <si>
    <t>+44 970 498 356</t>
  </si>
  <si>
    <t>+44 277 036 193</t>
  </si>
  <si>
    <t>Bris</t>
  </si>
  <si>
    <t>536YM1</t>
  </si>
  <si>
    <t>CUST-00110</t>
  </si>
  <si>
    <t>Maryam Traore</t>
  </si>
  <si>
    <t>maryam.traore@outlook.com</t>
  </si>
  <si>
    <t>+44 848 947 697</t>
  </si>
  <si>
    <t>0577907141</t>
  </si>
  <si>
    <t>81 Bourdillon Rd</t>
  </si>
  <si>
    <t>9ASRUF</t>
  </si>
  <si>
    <t>27-Apr-26</t>
  </si>
  <si>
    <t>CUST-03576</t>
  </si>
  <si>
    <t>Tope Oladipo</t>
  </si>
  <si>
    <t>tope.oladipo@outlook.com</t>
  </si>
  <si>
    <t>0629565452</t>
  </si>
  <si>
    <t>+44529160897</t>
  </si>
  <si>
    <t>208 Awolowo Rd</t>
  </si>
  <si>
    <t>BHF49</t>
  </si>
  <si>
    <t>06.04.2025</t>
  </si>
  <si>
    <t>CUST-02968</t>
  </si>
  <si>
    <t>kemi.adewale@yahoo.com</t>
  </si>
  <si>
    <t>0323685151</t>
  </si>
  <si>
    <t>+1 492 010 491</t>
  </si>
  <si>
    <t>9XDWD</t>
  </si>
  <si>
    <t>CUST-03308</t>
  </si>
  <si>
    <t>Joshua Garba</t>
  </si>
  <si>
    <t>joshuagarba@hotmail.com</t>
  </si>
  <si>
    <t>+234 255 725 158</t>
  </si>
  <si>
    <t>232 Main Rd</t>
  </si>
  <si>
    <t>246473</t>
  </si>
  <si>
    <t>2024/09/20</t>
  </si>
  <si>
    <t>CUST-01690</t>
  </si>
  <si>
    <t>Mark Otieno</t>
  </si>
  <si>
    <t>markotieno@gmail.com</t>
  </si>
  <si>
    <t>0476469145</t>
  </si>
  <si>
    <t>+254859095198</t>
  </si>
  <si>
    <t>16 Marina Rd</t>
  </si>
  <si>
    <t>BPJ01J</t>
  </si>
  <si>
    <t>2024-11-18</t>
  </si>
  <si>
    <t>CUST-00317</t>
  </si>
  <si>
    <t>Kevin</t>
  </si>
  <si>
    <t>Kevin Wilson</t>
  </si>
  <si>
    <t>kevinwilson@gmail.com</t>
  </si>
  <si>
    <t>+234 669 335 134</t>
  </si>
  <si>
    <t>+234619237245</t>
  </si>
  <si>
    <t>593994</t>
  </si>
  <si>
    <t>CUST-03711</t>
  </si>
  <si>
    <t>Precious Mwangi</t>
  </si>
  <si>
    <t>precious.mwangi@hotmail.com</t>
  </si>
  <si>
    <t>0418222130</t>
  </si>
  <si>
    <t>+254039621021</t>
  </si>
  <si>
    <t>17 Station Rd</t>
  </si>
  <si>
    <t>YQ5JC</t>
  </si>
  <si>
    <t>CUST-04824</t>
  </si>
  <si>
    <t>Bashir Asante</t>
  </si>
  <si>
    <t>bashir_asante@hotmail.com</t>
  </si>
  <si>
    <t>0139899161</t>
  </si>
  <si>
    <t>0050045145</t>
  </si>
  <si>
    <t>5 Church St</t>
  </si>
  <si>
    <t>132007</t>
  </si>
  <si>
    <t>19-Feb-26</t>
  </si>
  <si>
    <t>CUST-03629</t>
  </si>
  <si>
    <t>thandiwe.bello@hotmail.com</t>
  </si>
  <si>
    <t>0258061871</t>
  </si>
  <si>
    <t>+254974727952</t>
  </si>
  <si>
    <t>215 Station Rd</t>
  </si>
  <si>
    <t>JTWQUH</t>
  </si>
  <si>
    <t>08/04/2025</t>
  </si>
  <si>
    <t>CUST-02124</t>
  </si>
  <si>
    <t>Anke Taylor</t>
  </si>
  <si>
    <t>anke.taylor@outlook.com</t>
  </si>
  <si>
    <t>+44635160984</t>
  </si>
  <si>
    <t>+44454830386</t>
  </si>
  <si>
    <t>JE9TD</t>
  </si>
  <si>
    <t>CUST-04086</t>
  </si>
  <si>
    <t>Segun Adeleke</t>
  </si>
  <si>
    <t>segun_adeleke@gmail.com</t>
  </si>
  <si>
    <t>+254247456744</t>
  </si>
  <si>
    <t>+254 639 092 500</t>
  </si>
  <si>
    <t>163 High St</t>
  </si>
  <si>
    <t>W63SA</t>
  </si>
  <si>
    <t>2025-10-30</t>
  </si>
  <si>
    <t>CUST-01111</t>
  </si>
  <si>
    <t>Lola Obi</t>
  </si>
  <si>
    <t>lola obi@outlook.com</t>
  </si>
  <si>
    <t>0009231950</t>
  </si>
  <si>
    <t>+234 873 053 900</t>
  </si>
  <si>
    <t>226 Allen Ave</t>
  </si>
  <si>
    <t>249096</t>
  </si>
  <si>
    <t>16/07/2024</t>
  </si>
  <si>
    <t>CUST-02312</t>
  </si>
  <si>
    <t>adaora_vandermerwe@outlook.com</t>
  </si>
  <si>
    <t>0211745602</t>
  </si>
  <si>
    <t>+27 714 062 096</t>
  </si>
  <si>
    <t>142 Victoria Rd</t>
  </si>
  <si>
    <t>GSR32C</t>
  </si>
  <si>
    <t>CUST-02035</t>
  </si>
  <si>
    <t>Wanjala Otieno</t>
  </si>
  <si>
    <t>wanjala.otieno@hotmail.com</t>
  </si>
  <si>
    <t>+254848786777</t>
  </si>
  <si>
    <t>0109093320</t>
  </si>
  <si>
    <t>55 Herbert Macaulay Way</t>
  </si>
  <si>
    <t>Z3KWF1</t>
  </si>
  <si>
    <t>2024-09-11</t>
  </si>
  <si>
    <t>26/12/2024</t>
  </si>
  <si>
    <t>CUST-05075</t>
  </si>
  <si>
    <t>+234199384748</t>
  </si>
  <si>
    <t>CUST-02278</t>
  </si>
  <si>
    <t>Favour Ogundimu</t>
  </si>
  <si>
    <t>favour_ogundimu@hotmail.com</t>
  </si>
  <si>
    <t>+971-764-415079</t>
  </si>
  <si>
    <t>0853266252</t>
  </si>
  <si>
    <t>S62RX</t>
  </si>
  <si>
    <t>CUST-01294</t>
  </si>
  <si>
    <t>Mercy Balogun</t>
  </si>
  <si>
    <t>mercy_balogun@yahoo.com</t>
  </si>
  <si>
    <t>+353 025 426 006</t>
  </si>
  <si>
    <t>0892238435</t>
  </si>
  <si>
    <t>82 Park Lane</t>
  </si>
  <si>
    <t>ZLKWE6</t>
  </si>
  <si>
    <t>24/03/2026</t>
  </si>
  <si>
    <t>CUST-01098</t>
  </si>
  <si>
    <t>Ikechukwu Salami</t>
  </si>
  <si>
    <t>ikechukwu_salami@yahoo.com</t>
  </si>
  <si>
    <t>+353510861997</t>
  </si>
  <si>
    <t>+353-783-931329</t>
  </si>
  <si>
    <t>151 Bay St</t>
  </si>
  <si>
    <t>YCE1Z</t>
  </si>
  <si>
    <t>CUST-03186</t>
  </si>
  <si>
    <t>laylaaliyu@outlook.com</t>
  </si>
  <si>
    <t>+44 844 049 260</t>
  </si>
  <si>
    <t>+44448387176</t>
  </si>
  <si>
    <t>Manc</t>
  </si>
  <si>
    <t>49 Marina Rd</t>
  </si>
  <si>
    <t>3TFNF</t>
  </si>
  <si>
    <t>CUST-01081</t>
  </si>
  <si>
    <t>chioma.vandermerwe@hotmail.com</t>
  </si>
  <si>
    <t>+44-146-500394</t>
  </si>
  <si>
    <t>+44584642018</t>
  </si>
  <si>
    <t>1 Kenyatta Ave</t>
  </si>
  <si>
    <t>YG9A1B</t>
  </si>
  <si>
    <t>2025-12-20</t>
  </si>
  <si>
    <t>CUST-00091</t>
  </si>
  <si>
    <t>Funmi Wilson</t>
  </si>
  <si>
    <t>funmi.wilson@yahoo.com</t>
  </si>
  <si>
    <t>+1934835642</t>
  </si>
  <si>
    <t>+1873753001</t>
  </si>
  <si>
    <t>20 Kenyatta Ave</t>
  </si>
  <si>
    <t>Q5US5D</t>
  </si>
  <si>
    <t>2024/12/18</t>
  </si>
  <si>
    <t>CUST-03216</t>
  </si>
  <si>
    <t>Noah Patel</t>
  </si>
  <si>
    <t>noah.patel@yahoo.com</t>
  </si>
  <si>
    <t>+234862951414</t>
  </si>
  <si>
    <t>+234083628988</t>
  </si>
  <si>
    <t>186 Main Rd</t>
  </si>
  <si>
    <t>734156</t>
  </si>
  <si>
    <t>2025-10-03</t>
  </si>
  <si>
    <t>CUST-00489</t>
  </si>
  <si>
    <t>Blessing Adeyemi</t>
  </si>
  <si>
    <t>blessing.adeyemi@yahoo.com</t>
  </si>
  <si>
    <t>+1-781-596983</t>
  </si>
  <si>
    <t>0572026656</t>
  </si>
  <si>
    <t>25 Moi Ave</t>
  </si>
  <si>
    <t>4PV8LX</t>
  </si>
  <si>
    <t>CUST-03584</t>
  </si>
  <si>
    <t>Abdullahi Akinola</t>
  </si>
  <si>
    <t>abdullahi.akinola@yahoo.com</t>
  </si>
  <si>
    <t>0367590414</t>
  </si>
  <si>
    <t>+234146624344</t>
  </si>
  <si>
    <t>136 Bourdillon Rd</t>
  </si>
  <si>
    <t>257682</t>
  </si>
  <si>
    <t>12/04/2024</t>
  </si>
  <si>
    <t>2025-08-26</t>
  </si>
  <si>
    <t>CUST-03113</t>
  </si>
  <si>
    <t>ifeanyi_vandermerwe@echolabsinc.ng</t>
  </si>
  <si>
    <t>+234 770 666 258</t>
  </si>
  <si>
    <t>724794</t>
  </si>
  <si>
    <t>CUST-03278</t>
  </si>
  <si>
    <t>Anke Brown</t>
  </si>
  <si>
    <t>anke.brown@heliologicinc.co</t>
  </si>
  <si>
    <t>+31285413984</t>
  </si>
  <si>
    <t>+31606201275</t>
  </si>
  <si>
    <t>130 Main Rd</t>
  </si>
  <si>
    <t>PPX5A1</t>
  </si>
  <si>
    <t>20/05/2025</t>
  </si>
  <si>
    <t>Dec 20, 2025</t>
  </si>
  <si>
    <t>CUST-01634</t>
  </si>
  <si>
    <t>Sipho Davies</t>
  </si>
  <si>
    <t>siphodavies@quantahub.com</t>
  </si>
  <si>
    <t>+31366176588</t>
  </si>
  <si>
    <t>+31883760617</t>
  </si>
  <si>
    <t>116 Marina Rd</t>
  </si>
  <si>
    <t>NH6L2T</t>
  </si>
  <si>
    <t>10.09.2024</t>
  </si>
  <si>
    <t>CUST-00626</t>
  </si>
  <si>
    <t>Femi Diallo</t>
  </si>
  <si>
    <t>femi_diallo@gmail.com</t>
  </si>
  <si>
    <t>+234-309-458108</t>
  </si>
  <si>
    <t>+234858253947</t>
  </si>
  <si>
    <t>191 Park Lane</t>
  </si>
  <si>
    <t>706590</t>
  </si>
  <si>
    <t>22/12/2024</t>
  </si>
  <si>
    <t>10-Mar-25</t>
  </si>
  <si>
    <t>CUST-03533</t>
  </si>
  <si>
    <t>Joshua Johnson</t>
  </si>
  <si>
    <t>joshuajohnson@hotmail.com</t>
  </si>
  <si>
    <t>0607168302</t>
  </si>
  <si>
    <t>0738449248</t>
  </si>
  <si>
    <t>Z895U</t>
  </si>
  <si>
    <t>31.03.2025</t>
  </si>
  <si>
    <t>CUST-04309</t>
  </si>
  <si>
    <t>Faith Balogun</t>
  </si>
  <si>
    <t>njeri.bello@gmail.com</t>
  </si>
  <si>
    <t>+31 130 090 787</t>
  </si>
  <si>
    <t>0288573646</t>
  </si>
  <si>
    <t>39 Queen St</t>
  </si>
  <si>
    <t>S6RDC</t>
  </si>
  <si>
    <t>2024-11-07</t>
  </si>
  <si>
    <t>05-Feb-25</t>
  </si>
  <si>
    <t>CUST-02037</t>
  </si>
  <si>
    <t>kemi.mohammed@outlook.com</t>
  </si>
  <si>
    <t>0429399119</t>
  </si>
  <si>
    <t>0862113759</t>
  </si>
  <si>
    <t>9 Allen Ave</t>
  </si>
  <si>
    <t>620508</t>
  </si>
  <si>
    <t>13.03.2025</t>
  </si>
  <si>
    <t>CUST-01334</t>
  </si>
  <si>
    <t>Tope Idris</t>
  </si>
  <si>
    <t>topeidris@hotmail.com</t>
  </si>
  <si>
    <t>0514498427</t>
  </si>
  <si>
    <t>+1-981-122021</t>
  </si>
  <si>
    <t>91 Herbert Macaulay Way</t>
  </si>
  <si>
    <t>08TCW</t>
  </si>
  <si>
    <t>2024-09-22</t>
  </si>
  <si>
    <t>CUST-03249</t>
  </si>
  <si>
    <t>Tobi Dlamini</t>
  </si>
  <si>
    <t>tobi_dlamini@paystack.io</t>
  </si>
  <si>
    <t>+234081328157</t>
  </si>
  <si>
    <t>+234-861-096342</t>
  </si>
  <si>
    <t>239 Allen Ave</t>
  </si>
  <si>
    <t>729643</t>
  </si>
  <si>
    <t>Jan 30, 2026</t>
  </si>
  <si>
    <t>CUST-01862</t>
  </si>
  <si>
    <t>Njeri Evans</t>
  </si>
  <si>
    <t>njerievans@outlook.com</t>
  </si>
  <si>
    <t>+234 100 670 760</t>
  </si>
  <si>
    <t>+234-453-007341</t>
  </si>
  <si>
    <t>22 Moi Ave</t>
  </si>
  <si>
    <t>663523</t>
  </si>
  <si>
    <t>2026/04/26</t>
  </si>
  <si>
    <t>CUST-01532</t>
  </si>
  <si>
    <t>+234-170-496729</t>
  </si>
  <si>
    <t>+234279191637</t>
  </si>
  <si>
    <t>43 Market St</t>
  </si>
  <si>
    <t>663749</t>
  </si>
  <si>
    <t>CUST-03976</t>
  </si>
  <si>
    <t>Ibrahim Okafor</t>
  </si>
  <si>
    <t>ibrahim.okafor@chippercash.co</t>
  </si>
  <si>
    <t>+44 691 538 687</t>
  </si>
  <si>
    <t>64 Kenyatta Ave</t>
  </si>
  <si>
    <t>Y9KXW</t>
  </si>
  <si>
    <t>10/16/2025</t>
  </si>
  <si>
    <t>CUST-01670</t>
  </si>
  <si>
    <t>Wanjiru Diallo</t>
  </si>
  <si>
    <t>wanjirudiallo@outlook.com</t>
  </si>
  <si>
    <t>+971-207-574142</t>
  </si>
  <si>
    <t>+971873962625</t>
  </si>
  <si>
    <t>77 Park Lane</t>
  </si>
  <si>
    <t>4R356L</t>
  </si>
  <si>
    <t>CUST-00955</t>
  </si>
  <si>
    <t>Adebayo Naidoo</t>
  </si>
  <si>
    <t>adebayo.naidoo@hotmail.com</t>
  </si>
  <si>
    <t>+234-615-502613</t>
  </si>
  <si>
    <t>0097312206</t>
  </si>
  <si>
    <t>2 Queen St</t>
  </si>
  <si>
    <t>345694</t>
  </si>
  <si>
    <t>2025/09/06</t>
  </si>
  <si>
    <t>CUST-04104</t>
  </si>
  <si>
    <t>Folake Murphy</t>
  </si>
  <si>
    <t>folake@@company.com</t>
  </si>
  <si>
    <t>+353978461320</t>
  </si>
  <si>
    <t>+353162316881</t>
  </si>
  <si>
    <t>M1RBS</t>
  </si>
  <si>
    <t>CUST-04841</t>
  </si>
  <si>
    <t>Precious Okorie</t>
  </si>
  <si>
    <t>precious.okorie@outlook.com</t>
  </si>
  <si>
    <t>+1 708 204 904</t>
  </si>
  <si>
    <t>0854066888</t>
  </si>
  <si>
    <t>Toro</t>
  </si>
  <si>
    <t>Z5KYJS</t>
  </si>
  <si>
    <t>2025-02-16</t>
  </si>
  <si>
    <t>CUST-01529</t>
  </si>
  <si>
    <t>Kemi Makinde</t>
  </si>
  <si>
    <t>kemi.makinde@</t>
  </si>
  <si>
    <t>+971506898511</t>
  </si>
  <si>
    <t>+971-167-873480</t>
  </si>
  <si>
    <t>G0WUBJ</t>
  </si>
  <si>
    <t>15-Apr-26</t>
  </si>
  <si>
    <t>CUST-01716</t>
  </si>
  <si>
    <t>Andrew Botha</t>
  </si>
  <si>
    <t>andrewbotha@hotmail.com</t>
  </si>
  <si>
    <t>0643538201</t>
  </si>
  <si>
    <t>+44767129441</t>
  </si>
  <si>
    <t>28 Moi Ave</t>
  </si>
  <si>
    <t>D4N01M</t>
  </si>
  <si>
    <t>02-Mar-26</t>
  </si>
  <si>
    <t>2026/03/29</t>
  </si>
  <si>
    <t>CUST-03095</t>
  </si>
  <si>
    <t>yusuf_lawal@hotmail.com</t>
  </si>
  <si>
    <t>+234878615009</t>
  </si>
  <si>
    <t>+234-825-612829</t>
  </si>
  <si>
    <t>717868</t>
  </si>
  <si>
    <t>2025-02-11</t>
  </si>
  <si>
    <t>CUST-03677</t>
  </si>
  <si>
    <t>liamobrien@gmail.com</t>
  </si>
  <si>
    <t>+234 415 157 943</t>
  </si>
  <si>
    <t>+234864652487</t>
  </si>
  <si>
    <t>676689</t>
  </si>
  <si>
    <t>Oct 11, 2025</t>
  </si>
  <si>
    <t>CUST-02977</t>
  </si>
  <si>
    <t>Kevin Nwankwo</t>
  </si>
  <si>
    <t>kevin_nwankwo@hotmail.com</t>
  </si>
  <si>
    <t>+44 578 493 094</t>
  </si>
  <si>
    <t>+44165931539</t>
  </si>
  <si>
    <t>230 Herbert Macaulay Way</t>
  </si>
  <si>
    <t>640YC</t>
  </si>
  <si>
    <t>CUST-01246</t>
  </si>
  <si>
    <t>Dele Afolabi</t>
  </si>
  <si>
    <t>deleafolabi@konga.io</t>
  </si>
  <si>
    <t>0642958616</t>
  </si>
  <si>
    <t>0211702544</t>
  </si>
  <si>
    <t>237 High St</t>
  </si>
  <si>
    <t>9KWS9</t>
  </si>
  <si>
    <t>CUST-04344</t>
  </si>
  <si>
    <t>liam_smith@yahoo.com</t>
  </si>
  <si>
    <t>+971-934-933310</t>
  </si>
  <si>
    <t>+971 075 759 705</t>
  </si>
  <si>
    <t>132 Church St</t>
  </si>
  <si>
    <t>91RRM</t>
  </si>
  <si>
    <t>16-Mar-26</t>
  </si>
  <si>
    <t>CUST-03215</t>
  </si>
  <si>
    <t>Layla Traore</t>
  </si>
  <si>
    <t>laylatraore@gmail.com</t>
  </si>
  <si>
    <t>+234 893 804 308</t>
  </si>
  <si>
    <t>0286421483</t>
  </si>
  <si>
    <t>234 Church St</t>
  </si>
  <si>
    <t>454101</t>
  </si>
  <si>
    <t>CUST-03572</t>
  </si>
  <si>
    <t>Tope Brown</t>
  </si>
  <si>
    <t>tope_brown@gmail.com</t>
  </si>
  <si>
    <t>+44353561045</t>
  </si>
  <si>
    <t>+44 378 601 474</t>
  </si>
  <si>
    <t>218 Bay St</t>
  </si>
  <si>
    <t>8GPEA</t>
  </si>
  <si>
    <t>11.07.2024</t>
  </si>
  <si>
    <t>2024-08-20</t>
  </si>
  <si>
    <t>CUST-02762</t>
  </si>
  <si>
    <t>Maryam Wilson</t>
  </si>
  <si>
    <t>maryam_wilson@hotmail.com</t>
  </si>
  <si>
    <t>+234123662374</t>
  </si>
  <si>
    <t>+234406945757</t>
  </si>
  <si>
    <t>120 Adeola Odeku St</t>
  </si>
  <si>
    <t>934039</t>
  </si>
  <si>
    <t>CUST-00089</t>
  </si>
  <si>
    <t>niyi_okorie@yahoo.com</t>
  </si>
  <si>
    <t>+1-676-008350</t>
  </si>
  <si>
    <t>+1830033542</t>
  </si>
  <si>
    <t>211 Awolowo Rd</t>
  </si>
  <si>
    <t>U599X3</t>
  </si>
  <si>
    <t>CUST-02292</t>
  </si>
  <si>
    <t>Grace Musa</t>
  </si>
  <si>
    <t>grace.musa@hotmail.com</t>
  </si>
  <si>
    <t>+254-543-913225</t>
  </si>
  <si>
    <t>0600101454</t>
  </si>
  <si>
    <t>119 Long St</t>
  </si>
  <si>
    <t>1JPK2</t>
  </si>
  <si>
    <t>CUST-04973</t>
  </si>
  <si>
    <t>Uche Williams</t>
  </si>
  <si>
    <t>uche_williams@yahoo.com</t>
  </si>
  <si>
    <t>+27906481884</t>
  </si>
  <si>
    <t>+27248895008</t>
  </si>
  <si>
    <t>97 Marina Rd</t>
  </si>
  <si>
    <t>9MK1H2</t>
  </si>
  <si>
    <t>2025/06/08</t>
  </si>
  <si>
    <t>01-Aug-25</t>
  </si>
  <si>
    <t>CUST-02018</t>
  </si>
  <si>
    <t>Emeka Mensah</t>
  </si>
  <si>
    <t>emeka_mensah@outlook.com</t>
  </si>
  <si>
    <t>+353 328 248 580</t>
  </si>
  <si>
    <t>+353 576 998 589</t>
  </si>
  <si>
    <t>8 Station Rd</t>
  </si>
  <si>
    <t>3VF5LW</t>
  </si>
  <si>
    <t>2025-07-19</t>
  </si>
  <si>
    <t>CUST-02264</t>
  </si>
  <si>
    <t>Oluwaseun Traore</t>
  </si>
  <si>
    <t>oluwaseuntraore@outlook.com</t>
  </si>
  <si>
    <t>0724207530</t>
  </si>
  <si>
    <t>0831246530</t>
  </si>
  <si>
    <t>KEW4LQ</t>
  </si>
  <si>
    <t>CUST-01198</t>
  </si>
  <si>
    <t>Kemi Dlamini</t>
  </si>
  <si>
    <t>kemi.dlamini@outlook.com</t>
  </si>
  <si>
    <t>+44 833 783 615</t>
  </si>
  <si>
    <t>0668668080</t>
  </si>
  <si>
    <t>7 Awolowo Rd</t>
  </si>
  <si>
    <t>K7ZAN</t>
  </si>
  <si>
    <t>2026/01/31</t>
  </si>
  <si>
    <t>CUST-04013</t>
  </si>
  <si>
    <t>hannah_al-farsi@echohubllc.africa</t>
  </si>
  <si>
    <t>0204063660</t>
  </si>
  <si>
    <t>0127813703</t>
  </si>
  <si>
    <t>85 Allen Ave</t>
  </si>
  <si>
    <t>QRX2D2</t>
  </si>
  <si>
    <t>CUST-03569</t>
  </si>
  <si>
    <t>hannah.lawal@mpesasolutions.africa</t>
  </si>
  <si>
    <t>+44166568704</t>
  </si>
  <si>
    <t>+44 306 804 218</t>
  </si>
  <si>
    <t>BCTL12</t>
  </si>
  <si>
    <t>Dec 18, 2025</t>
  </si>
  <si>
    <t>CUST-02590</t>
  </si>
  <si>
    <t>ryankamau@hotmail.com</t>
  </si>
  <si>
    <t>+234-201-504121</t>
  </si>
  <si>
    <t>+234-068-498214</t>
  </si>
  <si>
    <t>203 High St</t>
  </si>
  <si>
    <t>263682</t>
  </si>
  <si>
    <t>16/02/2026</t>
  </si>
  <si>
    <t>CUST-01118</t>
  </si>
  <si>
    <t>yetunde.onyeka@swifthubllc.com</t>
  </si>
  <si>
    <t>+234 026 755 475</t>
  </si>
  <si>
    <t>+234964163825</t>
  </si>
  <si>
    <t>163 King St</t>
  </si>
  <si>
    <t>155258</t>
  </si>
  <si>
    <t>26/07/2024</t>
  </si>
  <si>
    <t>CUST-02311</t>
  </si>
  <si>
    <t>Ikechukwu Adeyemi</t>
  </si>
  <si>
    <t>ikechukwu.adeyemi@orbitsolutions.com</t>
  </si>
  <si>
    <t>+234-724-789146</t>
  </si>
  <si>
    <t>150 Marina Rd</t>
  </si>
  <si>
    <t>475507</t>
  </si>
  <si>
    <t>2025-08-01</t>
  </si>
  <si>
    <t>CUST-03521</t>
  </si>
  <si>
    <t>Fatuma Nwachukwu</t>
  </si>
  <si>
    <t>fatumanwachukwuoutlook.com</t>
  </si>
  <si>
    <t>0732077423</t>
  </si>
  <si>
    <t>+44423784163</t>
  </si>
  <si>
    <t>153 King St</t>
  </si>
  <si>
    <t>3WRLLV</t>
  </si>
  <si>
    <t>2025-10-06</t>
  </si>
  <si>
    <t>CUST-03706</t>
  </si>
  <si>
    <t>0733645821</t>
  </si>
  <si>
    <t>+44 865 783 440</t>
  </si>
  <si>
    <t>4 Adeola Odeku St</t>
  </si>
  <si>
    <t>GKQHPV</t>
  </si>
  <si>
    <t>04/10/2026</t>
  </si>
  <si>
    <t>CUST-00754</t>
  </si>
  <si>
    <t>nomvula_jones@outlook.com</t>
  </si>
  <si>
    <t>+27 689 859 321</t>
  </si>
  <si>
    <t>+27-596-183073</t>
  </si>
  <si>
    <t>38 Bourdillon Rd</t>
  </si>
  <si>
    <t>KY7JAX</t>
  </si>
  <si>
    <t>CUST-03078</t>
  </si>
  <si>
    <t>Musa Mwangi</t>
  </si>
  <si>
    <t>musa.mwangi@outlook.com</t>
  </si>
  <si>
    <t>+234-339-858244</t>
  </si>
  <si>
    <t>0640014185</t>
  </si>
  <si>
    <t>978486</t>
  </si>
  <si>
    <t>08/05/2026</t>
  </si>
  <si>
    <t>CUST-01298</t>
  </si>
  <si>
    <t>Zainab Naidoo</t>
  </si>
  <si>
    <t>zainab.naidoo@outlook.com</t>
  </si>
  <si>
    <t>0715045196</t>
  </si>
  <si>
    <t>+1877880115</t>
  </si>
  <si>
    <t>51 High St</t>
  </si>
  <si>
    <t>NXYT2C</t>
  </si>
  <si>
    <t>CUST-02161</t>
  </si>
  <si>
    <t>Olivia Hassan</t>
  </si>
  <si>
    <t>olivia.hassan@yahoo.com</t>
  </si>
  <si>
    <t>+234 578 976 168</t>
  </si>
  <si>
    <t>+234968981928</t>
  </si>
  <si>
    <t>102 Station Rd</t>
  </si>
  <si>
    <t>261337</t>
  </si>
  <si>
    <t>CUST-02008</t>
  </si>
  <si>
    <t>Hannah Afolabi</t>
  </si>
  <si>
    <t>hannah.afolabi@outlook.com.</t>
  </si>
  <si>
    <t>+971-943-205000</t>
  </si>
  <si>
    <t>+971-365-960754</t>
  </si>
  <si>
    <t>112 Adeola Odeku St</t>
  </si>
  <si>
    <t>SNV4J3</t>
  </si>
  <si>
    <t>06.07.2025</t>
  </si>
  <si>
    <t>31.05.2026</t>
  </si>
  <si>
    <t>CUST-00398</t>
  </si>
  <si>
    <t>sarah_aliyu@gmail.com</t>
  </si>
  <si>
    <t>+44-453-760775</t>
  </si>
  <si>
    <t>0622923752</t>
  </si>
  <si>
    <t>UVEQLD</t>
  </si>
  <si>
    <t>2025-01-10</t>
  </si>
  <si>
    <t>CUST-02622</t>
  </si>
  <si>
    <t>Nneka Okorie</t>
  </si>
  <si>
    <t>nnekaokorie@outlook.com</t>
  </si>
  <si>
    <t>+234-316-493780</t>
  </si>
  <si>
    <t>+234-079-008941</t>
  </si>
  <si>
    <t>159 Bourdillon Rd</t>
  </si>
  <si>
    <t>745135</t>
  </si>
  <si>
    <t>CUST-00684</t>
  </si>
  <si>
    <t>Folake Oladele</t>
  </si>
  <si>
    <t>folakeoladele@gmail.com</t>
  </si>
  <si>
    <t>+234094907634</t>
  </si>
  <si>
    <t>+234535977100</t>
  </si>
  <si>
    <t>220 Sheikh Zayed Rd</t>
  </si>
  <si>
    <t>903734</t>
  </si>
  <si>
    <t>28/01/2026</t>
  </si>
  <si>
    <t>2026/04/28</t>
  </si>
  <si>
    <t>CUST-02892</t>
  </si>
  <si>
    <t>Joy Asante</t>
  </si>
  <si>
    <t>joyasante@outlook.com</t>
  </si>
  <si>
    <t>+44 741 865 208</t>
  </si>
  <si>
    <t>+44581922268</t>
  </si>
  <si>
    <t>87 Allen Ave</t>
  </si>
  <si>
    <t>190SM</t>
  </si>
  <si>
    <t>29/04/2025</t>
  </si>
  <si>
    <t>CUST-02099</t>
  </si>
  <si>
    <t>Samuel Taylor</t>
  </si>
  <si>
    <t>samueltaylor@gmail.com</t>
  </si>
  <si>
    <t>+31 989 924 280</t>
  </si>
  <si>
    <t>+31 108 461 759</t>
  </si>
  <si>
    <t>162 Church St</t>
  </si>
  <si>
    <t>JH9105</t>
  </si>
  <si>
    <t>09/29/2025</t>
  </si>
  <si>
    <t>CUST-00004</t>
  </si>
  <si>
    <t>Kayode Johnson</t>
  </si>
  <si>
    <t>kayode.johnson@orbitdigitallt.ng</t>
  </si>
  <si>
    <t>+234 911 718 227</t>
  </si>
  <si>
    <t>+234-489-638346</t>
  </si>
  <si>
    <t>17 Queen St</t>
  </si>
  <si>
    <t>122057</t>
  </si>
  <si>
    <t>CUST-01464</t>
  </si>
  <si>
    <t>Fatima Kamau</t>
  </si>
  <si>
    <t>fatima_kamau@gmail.com</t>
  </si>
  <si>
    <t>+254-007-550408</t>
  </si>
  <si>
    <t>0138389011</t>
  </si>
  <si>
    <t>2 Main Rd</t>
  </si>
  <si>
    <t>7681H</t>
  </si>
  <si>
    <t>CUST-00801</t>
  </si>
  <si>
    <t>Ahmed Obi</t>
  </si>
  <si>
    <t>ahmed_obi@outlook.com</t>
  </si>
  <si>
    <t>+31 877 452 634</t>
  </si>
  <si>
    <t>+31 372 544 225</t>
  </si>
  <si>
    <t>BXCRS</t>
  </si>
  <si>
    <t>2025-02-07</t>
  </si>
  <si>
    <t>Jan 21, 2026</t>
  </si>
  <si>
    <t>CUST-03019</t>
  </si>
  <si>
    <t>usmanlawal@cellulant.africa</t>
  </si>
  <si>
    <t>+1-677-636362</t>
  </si>
  <si>
    <t>+1 166 006 429</t>
  </si>
  <si>
    <t>46 Church St</t>
  </si>
  <si>
    <t>MB40YL</t>
  </si>
  <si>
    <t>CUST-03332</t>
  </si>
  <si>
    <t>kamau_murphy@hotmail.com</t>
  </si>
  <si>
    <t>+234475023309</t>
  </si>
  <si>
    <t>+234-857-603968</t>
  </si>
  <si>
    <t>537543</t>
  </si>
  <si>
    <t>CUST-04925</t>
  </si>
  <si>
    <t>Samuel Musa</t>
  </si>
  <si>
    <t>samuel_musa@hotmail.com</t>
  </si>
  <si>
    <t>+234-703-096475</t>
  </si>
  <si>
    <t>0039520534</t>
  </si>
  <si>
    <t>131 Sheikh Zayed Rd</t>
  </si>
  <si>
    <t>505728</t>
  </si>
  <si>
    <t>05/23/2026</t>
  </si>
  <si>
    <t>CUST-00433</t>
  </si>
  <si>
    <t>emily_khan@outlook.com</t>
  </si>
  <si>
    <t>+234-590-670009</t>
  </si>
  <si>
    <t>0248942046</t>
  </si>
  <si>
    <t>158 Bourdillon Rd</t>
  </si>
  <si>
    <t>552293</t>
  </si>
  <si>
    <t>Dec 9, 2025</t>
  </si>
  <si>
    <t>CUST-04400</t>
  </si>
  <si>
    <t>Wanjala Taylor</t>
  </si>
  <si>
    <t>wanjala@@gmail.com</t>
  </si>
  <si>
    <t>+1 321 799 800</t>
  </si>
  <si>
    <t>+1-125-553719</t>
  </si>
  <si>
    <t>215 High St</t>
  </si>
  <si>
    <t>CQXR6</t>
  </si>
  <si>
    <t>CUST-00518</t>
  </si>
  <si>
    <t>Musa Oladele</t>
  </si>
  <si>
    <t>musa.oladele@yahoo.com</t>
  </si>
  <si>
    <t>+31-460-191530</t>
  </si>
  <si>
    <t>0734724358</t>
  </si>
  <si>
    <t>241 Queen St</t>
  </si>
  <si>
    <t>J5M14</t>
  </si>
  <si>
    <t>24.11.2024</t>
  </si>
  <si>
    <t>CUST-04690</t>
  </si>
  <si>
    <t>Gbenga Adeyemi</t>
  </si>
  <si>
    <t>gbenga.adeyemi@yahoo.com</t>
  </si>
  <si>
    <t>+49-063-446363</t>
  </si>
  <si>
    <t>+49389944243</t>
  </si>
  <si>
    <t>175 Main Rd</t>
  </si>
  <si>
    <t>S8H02F</t>
  </si>
  <si>
    <t>03/09/2024</t>
  </si>
  <si>
    <t>21/04/2025</t>
  </si>
  <si>
    <t>CUST-01247</t>
  </si>
  <si>
    <t>Yusuf Nwankwo</t>
  </si>
  <si>
    <t>yusuf.nwankwo@gmail.com</t>
  </si>
  <si>
    <t>0523175487</t>
  </si>
  <si>
    <t>+234 132 020 613</t>
  </si>
  <si>
    <t>393680</t>
  </si>
  <si>
    <t>CUST-03873</t>
  </si>
  <si>
    <t>Dele Akinola</t>
  </si>
  <si>
    <t>dele_akinola@pulsehubllc.com</t>
  </si>
  <si>
    <t>+49221260147</t>
  </si>
  <si>
    <t>+49-844-611861</t>
  </si>
  <si>
    <t>212 Marina Rd</t>
  </si>
  <si>
    <t>0D7PM2</t>
  </si>
  <si>
    <t>31-Jul-24</t>
  </si>
  <si>
    <t>CUST-04425</t>
  </si>
  <si>
    <t>Aliyu Al-Farsi</t>
  </si>
  <si>
    <t>aliyu.al-farsi@yahoo.com</t>
  </si>
  <si>
    <t>+254638065095</t>
  </si>
  <si>
    <t>+254237707055</t>
  </si>
  <si>
    <t>NB21ET</t>
  </si>
  <si>
    <t>CUST-03715</t>
  </si>
  <si>
    <t>Fatima Oladele</t>
  </si>
  <si>
    <t>fatima.oladele@yahoo.com</t>
  </si>
  <si>
    <t>+31-430-267081</t>
  </si>
  <si>
    <t>+31-064-121652</t>
  </si>
  <si>
    <t>15 Station Rd</t>
  </si>
  <si>
    <t>B6KD0</t>
  </si>
  <si>
    <t>Mar 28, 2026</t>
  </si>
  <si>
    <t>CUST-03922</t>
  </si>
  <si>
    <t>Nneka Khan</t>
  </si>
  <si>
    <t>nneka.khan@hotmail.com</t>
  </si>
  <si>
    <t>+234016757747</t>
  </si>
  <si>
    <t>227 King St</t>
  </si>
  <si>
    <t>896614</t>
  </si>
  <si>
    <t>2025-09-02</t>
  </si>
  <si>
    <t>18-Oct-25</t>
  </si>
  <si>
    <t>CUST-04870</t>
  </si>
  <si>
    <t>Emmanuel Hassan</t>
  </si>
  <si>
    <t>emmanuel_hassan@gmail.com</t>
  </si>
  <si>
    <t>+31-243-393266</t>
  </si>
  <si>
    <t>+31-608-960638</t>
  </si>
  <si>
    <t>132 Long St</t>
  </si>
  <si>
    <t>2STT9K</t>
  </si>
  <si>
    <t>2024-10-05</t>
  </si>
  <si>
    <t>29/11/2024</t>
  </si>
  <si>
    <t>CUST-01870</t>
  </si>
  <si>
    <t>Damilola Otieno</t>
  </si>
  <si>
    <t>damilola.otieno@wave.ng</t>
  </si>
  <si>
    <t>+27807785859</t>
  </si>
  <si>
    <t>0928921769</t>
  </si>
  <si>
    <t>K2T3F1</t>
  </si>
  <si>
    <t>04.12.2024</t>
  </si>
  <si>
    <t>2025-10-13</t>
  </si>
  <si>
    <t>CUST-01838</t>
  </si>
  <si>
    <t>Omar Nwachukwu</t>
  </si>
  <si>
    <t>omar.nwachukwu@sparkhub.com</t>
  </si>
  <si>
    <t>0648002540</t>
  </si>
  <si>
    <t>0467651727</t>
  </si>
  <si>
    <t>29 Moi Ave</t>
  </si>
  <si>
    <t>0WX3U</t>
  </si>
  <si>
    <t>CUST-00881</t>
  </si>
  <si>
    <t>Hannah Naidoo</t>
  </si>
  <si>
    <t>hannah_naidoo@yahoo.com</t>
  </si>
  <si>
    <t>+49 488 558 755</t>
  </si>
  <si>
    <t>+49 452 961 514</t>
  </si>
  <si>
    <t>182 Market St</t>
  </si>
  <si>
    <t>WE4N8</t>
  </si>
  <si>
    <t>15/05/2026</t>
  </si>
  <si>
    <t>CUST-03283</t>
  </si>
  <si>
    <t>Ogechi Okorie</t>
  </si>
  <si>
    <t>ogechi.okorie@outlook.com</t>
  </si>
  <si>
    <t>+234158724573</t>
  </si>
  <si>
    <t>0351744401</t>
  </si>
  <si>
    <t>5 Park Lane</t>
  </si>
  <si>
    <t>882565</t>
  </si>
  <si>
    <t>12/23/2025</t>
  </si>
  <si>
    <t>CUST-01974</t>
  </si>
  <si>
    <t>sophieokonkwo@yahoo.com</t>
  </si>
  <si>
    <t>0733761072</t>
  </si>
  <si>
    <t>+27-787-659732</t>
  </si>
  <si>
    <t>235 Awolowo Rd</t>
  </si>
  <si>
    <t>BJFGJX</t>
  </si>
  <si>
    <t>2025/05/20</t>
  </si>
  <si>
    <t>CUST-01435</t>
  </si>
  <si>
    <t>Aisha Smith</t>
  </si>
  <si>
    <t>aisha_smith@hotmail.com</t>
  </si>
  <si>
    <t>0418269718</t>
  </si>
  <si>
    <t>+44-015-398740</t>
  </si>
  <si>
    <t>220 Park Lane</t>
  </si>
  <si>
    <t>WHH6UL</t>
  </si>
  <si>
    <t>07/10/2024</t>
  </si>
  <si>
    <t>05/02/2025</t>
  </si>
  <si>
    <t>CUST-03382</t>
  </si>
  <si>
    <t>Ogechi Asante</t>
  </si>
  <si>
    <t>ogechi.asante@yahoo.com</t>
  </si>
  <si>
    <t>+254859634382</t>
  </si>
  <si>
    <t>+254 727 565 227</t>
  </si>
  <si>
    <t>202 Park Lane</t>
  </si>
  <si>
    <t>N8UJ9</t>
  </si>
  <si>
    <t>CUST-03804</t>
  </si>
  <si>
    <t>Obinna Adeyemi</t>
  </si>
  <si>
    <t>obinnaadeyemi@outlook.com</t>
  </si>
  <si>
    <t>0890137769</t>
  </si>
  <si>
    <t>+44 404 993 289</t>
  </si>
  <si>
    <t>167 Moi Ave</t>
  </si>
  <si>
    <t>VDBFW</t>
  </si>
  <si>
    <t>CUST-02537</t>
  </si>
  <si>
    <t>Blessing Balogun</t>
  </si>
  <si>
    <t>blessingbalogun@outlook.com</t>
  </si>
  <si>
    <t>0945328435</t>
  </si>
  <si>
    <t>0884715415</t>
  </si>
  <si>
    <t>221 Sheikh Zayed Rd</t>
  </si>
  <si>
    <t>YQCVYQ</t>
  </si>
  <si>
    <t>2026-04-05</t>
  </si>
  <si>
    <t>CUST-02175</t>
  </si>
  <si>
    <t>Segun Dlamini</t>
  </si>
  <si>
    <t>segun_dlamini@gmail.com</t>
  </si>
  <si>
    <t>+44 893 942 596</t>
  </si>
  <si>
    <t>+44-374-111213</t>
  </si>
  <si>
    <t>67 Victoria Rd</t>
  </si>
  <si>
    <t>3MLCMG</t>
  </si>
  <si>
    <t>2026-05-14</t>
  </si>
  <si>
    <t>CUST-01250</t>
  </si>
  <si>
    <t>Liam Hassan</t>
  </si>
  <si>
    <t>liam_hassan@outlook.com</t>
  </si>
  <si>
    <t>0335668228</t>
  </si>
  <si>
    <t>+31575492039</t>
  </si>
  <si>
    <t>102 Herbert Macaulay Way</t>
  </si>
  <si>
    <t>Z56AG</t>
  </si>
  <si>
    <t>2024/11/16</t>
  </si>
  <si>
    <t>03/24/2025</t>
  </si>
  <si>
    <t>CUST-00796</t>
  </si>
  <si>
    <t>Layla Mensah</t>
  </si>
  <si>
    <t>layla_mensah@hotmail.com</t>
  </si>
  <si>
    <t>+971-140-834695</t>
  </si>
  <si>
    <t>+971495060958</t>
  </si>
  <si>
    <t>102 Bourdillon Rd</t>
  </si>
  <si>
    <t>YC7SK</t>
  </si>
  <si>
    <t>2024-09-15</t>
  </si>
  <si>
    <t>CUST-02237</t>
  </si>
  <si>
    <t>kamaunwankwo@yahoo.com</t>
  </si>
  <si>
    <t>+27010163290</t>
  </si>
  <si>
    <t>0042199893</t>
  </si>
  <si>
    <t>47 Marina Rd</t>
  </si>
  <si>
    <t>1ESKC0</t>
  </si>
  <si>
    <t>01/11/2026</t>
  </si>
  <si>
    <t>CUST-03822</t>
  </si>
  <si>
    <t>Sophie Eze</t>
  </si>
  <si>
    <t>sophieeze@hotmail.com</t>
  </si>
  <si>
    <t>0462794444</t>
  </si>
  <si>
    <t>0851754959</t>
  </si>
  <si>
    <t>59 Sheikh Zayed Rd</t>
  </si>
  <si>
    <t>379504</t>
  </si>
  <si>
    <t>2026-04-21</t>
  </si>
  <si>
    <t>CUST-00784</t>
  </si>
  <si>
    <t>andrewhassan@outlook.com</t>
  </si>
  <si>
    <t>+44-176-968064</t>
  </si>
  <si>
    <t>0544215783</t>
  </si>
  <si>
    <t>53 Moi Ave</t>
  </si>
  <si>
    <t>N399ZP</t>
  </si>
  <si>
    <t>04/18/2026</t>
  </si>
  <si>
    <t>CUST-03430</t>
  </si>
  <si>
    <t>Femi Naidoo</t>
  </si>
  <si>
    <t>femi.naidoo@fluxaillc.co</t>
  </si>
  <si>
    <t>+27 762 340 826</t>
  </si>
  <si>
    <t>+27 886 452 197</t>
  </si>
  <si>
    <t>115 High St</t>
  </si>
  <si>
    <t>PNUGHB</t>
  </si>
  <si>
    <t>07-Oct-25</t>
  </si>
  <si>
    <t>03/05/2026</t>
  </si>
  <si>
    <t>CUST-04349</t>
  </si>
  <si>
    <t>Jessica Mensah</t>
  </si>
  <si>
    <t>jessica.mensah@outlook.com.</t>
  </si>
  <si>
    <t>+254 928 828 221</t>
  </si>
  <si>
    <t>+254-826-323654</t>
  </si>
  <si>
    <t>122 Awolowo Rd</t>
  </si>
  <si>
    <t>6VVCLD</t>
  </si>
  <si>
    <t>2026-01-19</t>
  </si>
  <si>
    <t>12.03.2026</t>
  </si>
  <si>
    <t>CUST-01642</t>
  </si>
  <si>
    <t>Ibrahim Nwosu</t>
  </si>
  <si>
    <t>ibrahim.nwosu@orbittech.com</t>
  </si>
  <si>
    <t>+44755049357</t>
  </si>
  <si>
    <t>+44 412 770 153</t>
  </si>
  <si>
    <t>62 Park Lane</t>
  </si>
  <si>
    <t>HKR8H</t>
  </si>
  <si>
    <t>31-Aug-24</t>
  </si>
  <si>
    <t>CUST-04276</t>
  </si>
  <si>
    <t>kayode.orji@gmail.com</t>
  </si>
  <si>
    <t>0183702746</t>
  </si>
  <si>
    <t>+1-315-586694</t>
  </si>
  <si>
    <t>209 Church St</t>
  </si>
  <si>
    <t>TNAFT</t>
  </si>
  <si>
    <t>CUST-04894</t>
  </si>
  <si>
    <t>Sarah Orji</t>
  </si>
  <si>
    <t>sarahorji@gmail.com</t>
  </si>
  <si>
    <t>+27-616-671984</t>
  </si>
  <si>
    <t>+27303194044</t>
  </si>
  <si>
    <t>142 Marina Rd</t>
  </si>
  <si>
    <t>F3UA7V</t>
  </si>
  <si>
    <t>CUST-03272</t>
  </si>
  <si>
    <t>Sola Brown</t>
  </si>
  <si>
    <t>sola.brown@buafoods.ng</t>
  </si>
  <si>
    <t>0159763933</t>
  </si>
  <si>
    <t>+44 285 357 688</t>
  </si>
  <si>
    <t>13 Marina Rd</t>
  </si>
  <si>
    <t>6QC61C</t>
  </si>
  <si>
    <t>2024/12/21</t>
  </si>
  <si>
    <t>2026-01-14</t>
  </si>
  <si>
    <t>CUST-03359</t>
  </si>
  <si>
    <t>Dele Mwangi</t>
  </si>
  <si>
    <t>delemwangi@cowrywise.co</t>
  </si>
  <si>
    <t>0040052970</t>
  </si>
  <si>
    <t>0785875334</t>
  </si>
  <si>
    <t>79 Church St</t>
  </si>
  <si>
    <t>691254</t>
  </si>
  <si>
    <t>06-Apr-26</t>
  </si>
  <si>
    <t>CUST-03358</t>
  </si>
  <si>
    <t>kibetogundimu@yahoo.com</t>
  </si>
  <si>
    <t>+234 238 406 219</t>
  </si>
  <si>
    <t>0359617153</t>
  </si>
  <si>
    <t>93 Moi Ave</t>
  </si>
  <si>
    <t>262790</t>
  </si>
  <si>
    <t>2024-09-14</t>
  </si>
  <si>
    <t>CUST-01985</t>
  </si>
  <si>
    <t>Yetunde Brown</t>
  </si>
  <si>
    <t>yetundebrown@hotmail.com</t>
  </si>
  <si>
    <t>+49 116 164 666</t>
  </si>
  <si>
    <t>0266318829</t>
  </si>
  <si>
    <t>39 Bay St</t>
  </si>
  <si>
    <t>9V8WF1</t>
  </si>
  <si>
    <t>CUST-02570</t>
  </si>
  <si>
    <t>Musa Ugwu</t>
  </si>
  <si>
    <t>musa.ugwu@gmail.com</t>
  </si>
  <si>
    <t>+27309966229</t>
  </si>
  <si>
    <t>71 High St</t>
  </si>
  <si>
    <t>TND4EQ</t>
  </si>
  <si>
    <t>2025/02/20</t>
  </si>
  <si>
    <t>CUST-01304</t>
  </si>
  <si>
    <t>Kelechi Williams</t>
  </si>
  <si>
    <t>kelechiwilliams@gmail.com</t>
  </si>
  <si>
    <t>+1097020979</t>
  </si>
  <si>
    <t>0963515911</t>
  </si>
  <si>
    <t>35 Marina Rd</t>
  </si>
  <si>
    <t>R76A0</t>
  </si>
  <si>
    <t>02/11/2024</t>
  </si>
  <si>
    <t>CUST-01878</t>
  </si>
  <si>
    <t>Femi Khan</t>
  </si>
  <si>
    <t>ikechukwu.traore@hotmail.com</t>
  </si>
  <si>
    <t>+234 124 934 158</t>
  </si>
  <si>
    <t>+234212151108</t>
  </si>
  <si>
    <t>526947</t>
  </si>
  <si>
    <t>05.02.2026</t>
  </si>
  <si>
    <t>CUST-00845</t>
  </si>
  <si>
    <t>kayodeadeyemi@gmail.com</t>
  </si>
  <si>
    <t>0407173434</t>
  </si>
  <si>
    <t>+971609547006</t>
  </si>
  <si>
    <t>1NXJE</t>
  </si>
  <si>
    <t>04/03/2025</t>
  </si>
  <si>
    <t>CUST-03612</t>
  </si>
  <si>
    <t>Ogechi Hassan</t>
  </si>
  <si>
    <t>+234 477 269 553</t>
  </si>
  <si>
    <t>+234845729396</t>
  </si>
  <si>
    <t>239 Station Rd</t>
  </si>
  <si>
    <t>508167</t>
  </si>
  <si>
    <t>01/26/2026</t>
  </si>
  <si>
    <t>CUST-01779</t>
  </si>
  <si>
    <t>Emeka Makinde</t>
  </si>
  <si>
    <t>emeka.makinde@mpesasolutions.io</t>
  </si>
  <si>
    <t>+234-227-690474</t>
  </si>
  <si>
    <t>+234730981107</t>
  </si>
  <si>
    <t>124 Market St</t>
  </si>
  <si>
    <t>419754</t>
  </si>
  <si>
    <t>2025-08-13</t>
  </si>
  <si>
    <t>CUST-03147</t>
  </si>
  <si>
    <t>Simi Mohammed</t>
  </si>
  <si>
    <t>simimohammed@outlook.com</t>
  </si>
  <si>
    <t>+234687364095</t>
  </si>
  <si>
    <t>+234-489-383832</t>
  </si>
  <si>
    <t>295272</t>
  </si>
  <si>
    <t>CUST-03585</t>
  </si>
  <si>
    <t>Fatuma Adeyemi</t>
  </si>
  <si>
    <t>fatumaadeyemi@gmail.com</t>
  </si>
  <si>
    <t>0175515915</t>
  </si>
  <si>
    <t>+27974807261</t>
  </si>
  <si>
    <t>V47VG</t>
  </si>
  <si>
    <t>24-Aug-24</t>
  </si>
  <si>
    <t>CUST-02320</t>
  </si>
  <si>
    <t>CUST-00193</t>
  </si>
  <si>
    <t>Mercy Johnson</t>
  </si>
  <si>
    <t>mercy.johnson@paytech.ng</t>
  </si>
  <si>
    <t>+31-749-465398</t>
  </si>
  <si>
    <t>+31 028 914 161</t>
  </si>
  <si>
    <t>130 Queen St</t>
  </si>
  <si>
    <t>S4TRWX</t>
  </si>
  <si>
    <t>CUST-00345</t>
  </si>
  <si>
    <t>Adebayo Evans</t>
  </si>
  <si>
    <t>adebayoevans@gmail.com</t>
  </si>
  <si>
    <t>0556608470</t>
  </si>
  <si>
    <t>0810390339</t>
  </si>
  <si>
    <t>95 Market St</t>
  </si>
  <si>
    <t>969308</t>
  </si>
  <si>
    <t>CUST-02106</t>
  </si>
  <si>
    <t>Sipho Evans</t>
  </si>
  <si>
    <t>favour.obrien@gmail.com</t>
  </si>
  <si>
    <t>+234 152 349 937</t>
  </si>
  <si>
    <t>+234699519132</t>
  </si>
  <si>
    <t>126 Long St</t>
  </si>
  <si>
    <t>929673</t>
  </si>
  <si>
    <t>CUST-03951</t>
  </si>
  <si>
    <t>Tope Makinde</t>
  </si>
  <si>
    <t>tope_makinde@hotmail.com</t>
  </si>
  <si>
    <t>+1-901-635835</t>
  </si>
  <si>
    <t>0937459676</t>
  </si>
  <si>
    <t>227 Bay St</t>
  </si>
  <si>
    <t>1GYZX</t>
  </si>
  <si>
    <t>30-Mar-25</t>
  </si>
  <si>
    <t>CUST-04175</t>
  </si>
  <si>
    <t>Laura Taylor</t>
  </si>
  <si>
    <t>laurataylor@gmail.com</t>
  </si>
  <si>
    <t>+234441055609</t>
  </si>
  <si>
    <t>+234-209-233310</t>
  </si>
  <si>
    <t>272834</t>
  </si>
  <si>
    <t>CUST-04462</t>
  </si>
  <si>
    <t>Kayode Diallo</t>
  </si>
  <si>
    <t>kayode_diallo@hotmail.com</t>
  </si>
  <si>
    <t>+44450084532</t>
  </si>
  <si>
    <t>+44-738-604334</t>
  </si>
  <si>
    <t>228 Moi Ave</t>
  </si>
  <si>
    <t>QWKPX6</t>
  </si>
  <si>
    <t>CUST-02227</t>
  </si>
  <si>
    <t>Amaka Wilson</t>
  </si>
  <si>
    <t>amakawilson@outlook.com</t>
  </si>
  <si>
    <t>+971377245744</t>
  </si>
  <si>
    <t>+971-539-660860</t>
  </si>
  <si>
    <t>20 Station Rd</t>
  </si>
  <si>
    <t>FU35N1</t>
  </si>
  <si>
    <t>CUST-04843</t>
  </si>
  <si>
    <t>Nneka Botha</t>
  </si>
  <si>
    <t>nnekabotha@yahoo.com</t>
  </si>
  <si>
    <t>0612790710</t>
  </si>
  <si>
    <t>+44-174-948147</t>
  </si>
  <si>
    <t>205 Marina Rd</t>
  </si>
  <si>
    <t>5093D</t>
  </si>
  <si>
    <t>07.12.2024</t>
  </si>
  <si>
    <t>2025-10-05</t>
  </si>
  <si>
    <t>CUST-01618</t>
  </si>
  <si>
    <t>Uche Patel</t>
  </si>
  <si>
    <t>uchepatel@outlook.com</t>
  </si>
  <si>
    <t>0475532413</t>
  </si>
  <si>
    <t>+234-907-024991</t>
  </si>
  <si>
    <t>26 Main Rd</t>
  </si>
  <si>
    <t>958078</t>
  </si>
  <si>
    <t>2025-04-14</t>
  </si>
  <si>
    <t>04/28/2025</t>
  </si>
  <si>
    <t>CUST-00264</t>
  </si>
  <si>
    <t>Andrew Makinde</t>
  </si>
  <si>
    <t>andrew_makinde@yahoo.com</t>
  </si>
  <si>
    <t>+1-792-988425</t>
  </si>
  <si>
    <t>+1996100231</t>
  </si>
  <si>
    <t>207 Sheikh Zayed Rd</t>
  </si>
  <si>
    <t>M02ED</t>
  </si>
  <si>
    <t>CUST-01736</t>
  </si>
  <si>
    <t>tariqnwachukwu@outlook.com</t>
  </si>
  <si>
    <t>+1-710-717806</t>
  </si>
  <si>
    <t>+1502647223</t>
  </si>
  <si>
    <t>12 Moi Ave</t>
  </si>
  <si>
    <t>41Y73</t>
  </si>
  <si>
    <t>CUST-01549</t>
  </si>
  <si>
    <t>Babatunde Nwankwo</t>
  </si>
  <si>
    <t>+27-455-912899</t>
  </si>
  <si>
    <t>+27 121 744 756</t>
  </si>
  <si>
    <t>199 Main Rd</t>
  </si>
  <si>
    <t>V5CLN</t>
  </si>
  <si>
    <t>CUST-03003</t>
  </si>
  <si>
    <t>Emily Jones</t>
  </si>
  <si>
    <t>samuel.afolabi@zencommerce.ng</t>
  </si>
  <si>
    <t>0589507246</t>
  </si>
  <si>
    <t>+234-338-936333</t>
  </si>
  <si>
    <t>79 King St</t>
  </si>
  <si>
    <t>688842</t>
  </si>
  <si>
    <t>2025-08-17</t>
  </si>
  <si>
    <t>CUST-05066</t>
  </si>
  <si>
    <t>+27 140 503 675</t>
  </si>
  <si>
    <t>CUST-04592</t>
  </si>
  <si>
    <t>Oluwaseun Lawal</t>
  </si>
  <si>
    <t>oluwaseun_lawal@gmail.com</t>
  </si>
  <si>
    <t>0259984278</t>
  </si>
  <si>
    <t>+44-250-648313</t>
  </si>
  <si>
    <t>220 Church St</t>
  </si>
  <si>
    <t>CD99Q5</t>
  </si>
  <si>
    <t>CUST-03894</t>
  </si>
  <si>
    <t>Chidi Musa</t>
  </si>
  <si>
    <t>chidi.musa@outlook.com</t>
  </si>
  <si>
    <t>+353189611204</t>
  </si>
  <si>
    <t>0799070970</t>
  </si>
  <si>
    <t>113 Bay St</t>
  </si>
  <si>
    <t>D7Q9T</t>
  </si>
  <si>
    <t>CUST-01419</t>
  </si>
  <si>
    <t>Babatunde Ogundimu</t>
  </si>
  <si>
    <t>babatunde_ogundimu@buafoods.co</t>
  </si>
  <si>
    <t>+971673929369</t>
  </si>
  <si>
    <t>+971 706 487 235</t>
  </si>
  <si>
    <t>22 Church St</t>
  </si>
  <si>
    <t>JDV56B</t>
  </si>
  <si>
    <t>2025-11-29</t>
  </si>
  <si>
    <t>CUST-04208</t>
  </si>
  <si>
    <t>Anke Orji</t>
  </si>
  <si>
    <t>anke.orji@gmail.com</t>
  </si>
  <si>
    <t>0194443444</t>
  </si>
  <si>
    <t>0169234667</t>
  </si>
  <si>
    <t>233 Moi Ave</t>
  </si>
  <si>
    <t>512089</t>
  </si>
  <si>
    <t>2026-02-04</t>
  </si>
  <si>
    <t>CUST-04351</t>
  </si>
  <si>
    <t>Emily Traore</t>
  </si>
  <si>
    <t>emilytraore@outlook.com</t>
  </si>
  <si>
    <t>+44347927822</t>
  </si>
  <si>
    <t>+44-759-072775</t>
  </si>
  <si>
    <t>224 High St</t>
  </si>
  <si>
    <t>03E66</t>
  </si>
  <si>
    <t>CUST-03089</t>
  </si>
  <si>
    <t>Noah Adeyemi</t>
  </si>
  <si>
    <t>noah.adeyemi@hotmail.com</t>
  </si>
  <si>
    <t>+234-845-878995</t>
  </si>
  <si>
    <t>197 Station Rd</t>
  </si>
  <si>
    <t>143567</t>
  </si>
  <si>
    <t>2025-05-19</t>
  </si>
  <si>
    <t>23.06.2026</t>
  </si>
  <si>
    <t>CUST-01069</t>
  </si>
  <si>
    <t>Tosin O'Brien</t>
  </si>
  <si>
    <t>tosin_obrien@hotmail.com</t>
  </si>
  <si>
    <t>+234-175-989622</t>
  </si>
  <si>
    <t>+234-947-641949</t>
  </si>
  <si>
    <t>147 Awolowo Rd</t>
  </si>
  <si>
    <t>186770</t>
  </si>
  <si>
    <t>04.09.2024</t>
  </si>
  <si>
    <t>22.09.2025</t>
  </si>
  <si>
    <t>CUST-03800</t>
  </si>
  <si>
    <t>mark_otieno@hotmail.com</t>
  </si>
  <si>
    <t>+234 233 363 920</t>
  </si>
  <si>
    <t>+234 847 739 706</t>
  </si>
  <si>
    <t>189 Marina Rd</t>
  </si>
  <si>
    <t>141804</t>
  </si>
  <si>
    <t>08/08/2025</t>
  </si>
  <si>
    <t>CUST-00067</t>
  </si>
  <si>
    <t>Funmi Davies</t>
  </si>
  <si>
    <t>funmi_davies@yahoo.com</t>
  </si>
  <si>
    <t>0901751863</t>
  </si>
  <si>
    <t>0374545892</t>
  </si>
  <si>
    <t>215 Church St</t>
  </si>
  <si>
    <t>HL45A</t>
  </si>
  <si>
    <t>12-Jul-25</t>
  </si>
  <si>
    <t>Mar 2, 2026</t>
  </si>
  <si>
    <t>CUST-03884</t>
  </si>
  <si>
    <t>nomvulamwangi@yahoo.com</t>
  </si>
  <si>
    <t>+234433718319</t>
  </si>
  <si>
    <t>+234680875573</t>
  </si>
  <si>
    <t>79 Sheikh Zayed Rd</t>
  </si>
  <si>
    <t>533695</t>
  </si>
  <si>
    <t>2026/04/04</t>
  </si>
  <si>
    <t>CUST-01197</t>
  </si>
  <si>
    <t>Bashir Kamau</t>
  </si>
  <si>
    <t>bashir_kamau@hotmail.com</t>
  </si>
  <si>
    <t>0125927291</t>
  </si>
  <si>
    <t>+44-942-229253</t>
  </si>
  <si>
    <t>71Z7L</t>
  </si>
  <si>
    <t>2024-09-16</t>
  </si>
  <si>
    <t>2025-05-26</t>
  </si>
  <si>
    <t>CUST-00701</t>
  </si>
  <si>
    <t>Chinwe Nwachukwu</t>
  </si>
  <si>
    <t>chinwe_nwachukwu@yahoo.com</t>
  </si>
  <si>
    <t>+234 399 287 987</t>
  </si>
  <si>
    <t>0873142495</t>
  </si>
  <si>
    <t>171 Park Lane</t>
  </si>
  <si>
    <t>511359</t>
  </si>
  <si>
    <t>CUST-02279</t>
  </si>
  <si>
    <t>Lola Adewale</t>
  </si>
  <si>
    <t>lolaadewale@gmail.com</t>
  </si>
  <si>
    <t>+234-990-303720</t>
  </si>
  <si>
    <t>+234-625-057521</t>
  </si>
  <si>
    <t>543105</t>
  </si>
  <si>
    <t>2025-01-09</t>
  </si>
  <si>
    <t>12-Jan-25</t>
  </si>
  <si>
    <t>CUST-01621</t>
  </si>
  <si>
    <t>Femke Hassan</t>
  </si>
  <si>
    <t>femke_hassan@primelabsltd.co</t>
  </si>
  <si>
    <t>+1035627061</t>
  </si>
  <si>
    <t>+1 500 917 195</t>
  </si>
  <si>
    <t>192 Long St</t>
  </si>
  <si>
    <t>9V64Z</t>
  </si>
  <si>
    <t>2025/04/05</t>
  </si>
  <si>
    <t>02/09/2026</t>
  </si>
  <si>
    <t>CUST-00153</t>
  </si>
  <si>
    <t>kibet.abubakar@gmail.com</t>
  </si>
  <si>
    <t>0687397740</t>
  </si>
  <si>
    <t>+353335693929</t>
  </si>
  <si>
    <t>130 Awolowo Rd</t>
  </si>
  <si>
    <t>916G47</t>
  </si>
  <si>
    <t>CUST-03355</t>
  </si>
  <si>
    <t>kayode_botha@outlook.com</t>
  </si>
  <si>
    <t>+254496341746</t>
  </si>
  <si>
    <t>+254 976 630 250</t>
  </si>
  <si>
    <t>DFV6P</t>
  </si>
  <si>
    <t>2024-08-05</t>
  </si>
  <si>
    <t>CUST-01930</t>
  </si>
  <si>
    <t>Adebayo Onyeka</t>
  </si>
  <si>
    <t>adebayoonyeka@gmail.com</t>
  </si>
  <si>
    <t>0710036660</t>
  </si>
  <si>
    <t>+234-328-798815</t>
  </si>
  <si>
    <t>147 Queen St</t>
  </si>
  <si>
    <t>439957</t>
  </si>
  <si>
    <t>02/19/2026</t>
  </si>
  <si>
    <t>CUST-02184</t>
  </si>
  <si>
    <t>Obinna Adeleke</t>
  </si>
  <si>
    <t>obinna.adeleke@jumia.io</t>
  </si>
  <si>
    <t>+49489168584</t>
  </si>
  <si>
    <t>+49651163993</t>
  </si>
  <si>
    <t>8R674D</t>
  </si>
  <si>
    <t>2025-12-12</t>
  </si>
  <si>
    <t>02/01/2026</t>
  </si>
  <si>
    <t>CUST-00871</t>
  </si>
  <si>
    <t>Maryam Garba</t>
  </si>
  <si>
    <t>maryamgarba@outlook.com</t>
  </si>
  <si>
    <t>0502759082</t>
  </si>
  <si>
    <t>0800907220</t>
  </si>
  <si>
    <t>MRW2CJ</t>
  </si>
  <si>
    <t>CUST-03960</t>
  </si>
  <si>
    <t>wanjiruanyanwu@outlook.com</t>
  </si>
  <si>
    <t>0451294769</t>
  </si>
  <si>
    <t>0125943703</t>
  </si>
  <si>
    <t>121 Station Rd</t>
  </si>
  <si>
    <t>237337</t>
  </si>
  <si>
    <t>CUST-00352</t>
  </si>
  <si>
    <t>Nnamdi Al-Farsi</t>
  </si>
  <si>
    <t>nnamdi_al-farsi@gridnetworksin.africa</t>
  </si>
  <si>
    <t>0174811317</t>
  </si>
  <si>
    <t>+49 539 705 487</t>
  </si>
  <si>
    <t>152 Adeola Odeku St</t>
  </si>
  <si>
    <t>E8M5T0</t>
  </si>
  <si>
    <t>27.07.2024</t>
  </si>
  <si>
    <t>07-Feb-25</t>
  </si>
  <si>
    <t>CUST-04283</t>
  </si>
  <si>
    <t>Tobi Kamau</t>
  </si>
  <si>
    <t>tobi.kamau@yahoo.com</t>
  </si>
  <si>
    <t>+49 482 650 786</t>
  </si>
  <si>
    <t>61 Queen St</t>
  </si>
  <si>
    <t>4ML22</t>
  </si>
  <si>
    <t>2025-04-12</t>
  </si>
  <si>
    <t>2026-02-22</t>
  </si>
  <si>
    <t>CUST-04191</t>
  </si>
  <si>
    <t>Blessing Hassan</t>
  </si>
  <si>
    <t>blessing.hassan@yahoo.com</t>
  </si>
  <si>
    <t>0346249568</t>
  </si>
  <si>
    <t>+234 566 232 057</t>
  </si>
  <si>
    <t>112 King St</t>
  </si>
  <si>
    <t>625852</t>
  </si>
  <si>
    <t>CUST-04775</t>
  </si>
  <si>
    <t>Aliyu Patel</t>
  </si>
  <si>
    <t>aliyu_patel@primehub.io</t>
  </si>
  <si>
    <t>+254 915 762 804</t>
  </si>
  <si>
    <t>0563669420</t>
  </si>
  <si>
    <t>8 Herbert Macaulay Way</t>
  </si>
  <si>
    <t>EA7B9</t>
  </si>
  <si>
    <t>CUST-03146</t>
  </si>
  <si>
    <t>emilyorji@sparkfinancell.io</t>
  </si>
  <si>
    <t>0206090748</t>
  </si>
  <si>
    <t>0970267215</t>
  </si>
  <si>
    <t>211 Herbert Macaulay Way</t>
  </si>
  <si>
    <t>153215</t>
  </si>
  <si>
    <t>CUST-02043</t>
  </si>
  <si>
    <t>zainab_botha@outlook.com</t>
  </si>
  <si>
    <t>+254 117 559 583</t>
  </si>
  <si>
    <t>+254 157 095 646</t>
  </si>
  <si>
    <t>55 Adeola Odeku St</t>
  </si>
  <si>
    <t>WTUQ2V</t>
  </si>
  <si>
    <t>2025/07/10</t>
  </si>
  <si>
    <t>CUST-01346</t>
  </si>
  <si>
    <t>Tosin Idris</t>
  </si>
  <si>
    <t>tosin.idris@yahoo.com</t>
  </si>
  <si>
    <t>0149289691</t>
  </si>
  <si>
    <t>+234-175-686345</t>
  </si>
  <si>
    <t>44 High St</t>
  </si>
  <si>
    <t>130042</t>
  </si>
  <si>
    <t>13/02/2025</t>
  </si>
  <si>
    <t>05/26/2025</t>
  </si>
  <si>
    <t>CUST-01679</t>
  </si>
  <si>
    <t>Bello Mohammed</t>
  </si>
  <si>
    <t>bellomohammed@yahoo.com</t>
  </si>
  <si>
    <t>+353-617-840548</t>
  </si>
  <si>
    <t>+353 120 612 687</t>
  </si>
  <si>
    <t>174 Market St</t>
  </si>
  <si>
    <t>6GZ9J7</t>
  </si>
  <si>
    <t>24-Nov-24</t>
  </si>
  <si>
    <t>CUST-05128</t>
  </si>
  <si>
    <t>CUST-02879</t>
  </si>
  <si>
    <t>chinwe_adeyemi@gmail.com</t>
  </si>
  <si>
    <t>0957565759</t>
  </si>
  <si>
    <t>0495018538</t>
  </si>
  <si>
    <t>157 Main Rd</t>
  </si>
  <si>
    <t>85PYL5</t>
  </si>
  <si>
    <t>Jun 23, 2025</t>
  </si>
  <si>
    <t>CUST-01619</t>
  </si>
  <si>
    <t>michael_aliyu@outlook.com</t>
  </si>
  <si>
    <t>0794275373</t>
  </si>
  <si>
    <t>+49-326-953724</t>
  </si>
  <si>
    <t>42 High St</t>
  </si>
  <si>
    <t>WEUR2L</t>
  </si>
  <si>
    <t>Jun 5, 2026</t>
  </si>
  <si>
    <t>CUST-01652</t>
  </si>
  <si>
    <t>funmi.diallo@hotmail.com</t>
  </si>
  <si>
    <t>+234 601 616 876</t>
  </si>
  <si>
    <t>+234-073-722575</t>
  </si>
  <si>
    <t>114 Awolowo Rd</t>
  </si>
  <si>
    <t>207221</t>
  </si>
  <si>
    <t>CUST-04752</t>
  </si>
  <si>
    <t>Mark Al-Farsi</t>
  </si>
  <si>
    <t>mark.al-farsi@hotmail.com</t>
  </si>
  <si>
    <t>+27-126-222464</t>
  </si>
  <si>
    <t>+27-851-680542</t>
  </si>
  <si>
    <t>19 Bourdillon Rd</t>
  </si>
  <si>
    <t>85YSB</t>
  </si>
  <si>
    <t>18/12/2025</t>
  </si>
  <si>
    <t>CUST-02776</t>
  </si>
  <si>
    <t>Chizoba Okonkwo</t>
  </si>
  <si>
    <t>chizoba_okonkwo@yahoo.com</t>
  </si>
  <si>
    <t>+234 461 132 988</t>
  </si>
  <si>
    <t>0336167900</t>
  </si>
  <si>
    <t>123 Church St</t>
  </si>
  <si>
    <t>841559</t>
  </si>
  <si>
    <t>CUST-00042</t>
  </si>
  <si>
    <t>Chiamaka Dlamini</t>
  </si>
  <si>
    <t>chiamaka_dlamini@hotmail.com</t>
  </si>
  <si>
    <t>+234143842498</t>
  </si>
  <si>
    <t>+234829922995</t>
  </si>
  <si>
    <t>68 King St</t>
  </si>
  <si>
    <t>904215</t>
  </si>
  <si>
    <t>12.08.2025</t>
  </si>
  <si>
    <t>CUST-01040</t>
  </si>
  <si>
    <t>Chinwe Jones</t>
  </si>
  <si>
    <t>chinwejones@yahoo.com</t>
  </si>
  <si>
    <t>0509962183</t>
  </si>
  <si>
    <t>+27677196666</t>
  </si>
  <si>
    <t>62 Long St</t>
  </si>
  <si>
    <t>CJJJQ</t>
  </si>
  <si>
    <t>CUST-04668</t>
  </si>
  <si>
    <t>Aisha Adeleke</t>
  </si>
  <si>
    <t>aisha_adeleke@outlook.com</t>
  </si>
  <si>
    <t>+234-073-629616</t>
  </si>
  <si>
    <t>0664247740</t>
  </si>
  <si>
    <t>27 High St</t>
  </si>
  <si>
    <t>687433</t>
  </si>
  <si>
    <t>CUST-01697</t>
  </si>
  <si>
    <t>wanjiruidris@outlook.com</t>
  </si>
  <si>
    <t>+1009893687</t>
  </si>
  <si>
    <t>+1-172-151847</t>
  </si>
  <si>
    <t>176 Sheikh Zayed Rd</t>
  </si>
  <si>
    <t>LJL2V</t>
  </si>
  <si>
    <t>17/10/2025</t>
  </si>
  <si>
    <t>CUST-00598</t>
  </si>
  <si>
    <t>Abdullahi Al-Farsi</t>
  </si>
  <si>
    <t>abdullahi.al-farsi@yahoo.com</t>
  </si>
  <si>
    <t>0030737260</t>
  </si>
  <si>
    <t>+234201489678</t>
  </si>
  <si>
    <t>54 Kenyatta Ave</t>
  </si>
  <si>
    <t>238218</t>
  </si>
  <si>
    <t>CUST-03371</t>
  </si>
  <si>
    <t>Joshua Dlamini</t>
  </si>
  <si>
    <t>joshua_dlamini@gmail.com</t>
  </si>
  <si>
    <t>+234-096-527829</t>
  </si>
  <si>
    <t>+234-108-076536</t>
  </si>
  <si>
    <t>56 Marina Rd</t>
  </si>
  <si>
    <t>713233</t>
  </si>
  <si>
    <t>Mar 27, 2025</t>
  </si>
  <si>
    <t>CUST-03978</t>
  </si>
  <si>
    <t>Yakubu Okonkwo</t>
  </si>
  <si>
    <t>yakubu.okonkwo@gmail.com.</t>
  </si>
  <si>
    <t>+234469655408</t>
  </si>
  <si>
    <t>+234466332170</t>
  </si>
  <si>
    <t>812640</t>
  </si>
  <si>
    <t>CUST-04251</t>
  </si>
  <si>
    <t>Otieno Aliyu</t>
  </si>
  <si>
    <t>otieno.aliyu@yahoo.com</t>
  </si>
  <si>
    <t>+27 076 803 191</t>
  </si>
  <si>
    <t>+27 830 562 296</t>
  </si>
  <si>
    <t>103 Sheikh Zayed Rd</t>
  </si>
  <si>
    <t>7ZEDQ</t>
  </si>
  <si>
    <t>2025-04-30</t>
  </si>
  <si>
    <t>CUST-02648</t>
  </si>
  <si>
    <t>Tariq Makinde</t>
  </si>
  <si>
    <t>tariq_makinde@hotmail.com</t>
  </si>
  <si>
    <t>+971 861 592 064</t>
  </si>
  <si>
    <t>0321808116</t>
  </si>
  <si>
    <t>80 Market St</t>
  </si>
  <si>
    <t>ARPKKN</t>
  </si>
  <si>
    <t>CUST-04662</t>
  </si>
  <si>
    <t>Joy Onyeka</t>
  </si>
  <si>
    <t>joy.onyeka@yahoo.com</t>
  </si>
  <si>
    <t>0032268650</t>
  </si>
  <si>
    <t>+44698227892</t>
  </si>
  <si>
    <t>190 Main Rd</t>
  </si>
  <si>
    <t>ZB784C</t>
  </si>
  <si>
    <t>07/12/2024</t>
  </si>
  <si>
    <t>CUST-01884</t>
  </si>
  <si>
    <t>Chibueze Nwachukwu</t>
  </si>
  <si>
    <t>chibuezenwachukwu@hotmail.com</t>
  </si>
  <si>
    <t>+234 680 428 878</t>
  </si>
  <si>
    <t>+234-598-672419</t>
  </si>
  <si>
    <t>122 Bourdillon Rd</t>
  </si>
  <si>
    <t>278576</t>
  </si>
  <si>
    <t>CUST-00255</t>
  </si>
  <si>
    <t>Lola Garba</t>
  </si>
  <si>
    <t>lola.garba@datahubllc.com</t>
  </si>
  <si>
    <t>0711307240</t>
  </si>
  <si>
    <t>+234 875 418 156</t>
  </si>
  <si>
    <t>14 Church St</t>
  </si>
  <si>
    <t>385831</t>
  </si>
  <si>
    <t>02/03/2026</t>
  </si>
  <si>
    <t>CUST-03596</t>
  </si>
  <si>
    <t>James Abubakar</t>
  </si>
  <si>
    <t>jamesabubakar@gmail.com</t>
  </si>
  <si>
    <t>+234 418 002 824</t>
  </si>
  <si>
    <t>+234-350-232772</t>
  </si>
  <si>
    <t>181 King St</t>
  </si>
  <si>
    <t>564640</t>
  </si>
  <si>
    <t>CUST-03338</t>
  </si>
  <si>
    <t>Adebayo Traore</t>
  </si>
  <si>
    <t>adebayotraore@heliodigitalin.co</t>
  </si>
  <si>
    <t>+1-018-607138</t>
  </si>
  <si>
    <t>+1-204-772297</t>
  </si>
  <si>
    <t>228 Bay St</t>
  </si>
  <si>
    <t>ZRX3UF</t>
  </si>
  <si>
    <t>CUST-04590</t>
  </si>
  <si>
    <t>Aliyu Botha</t>
  </si>
  <si>
    <t>aliyu.botha@yahoo.com</t>
  </si>
  <si>
    <t>+353-836-783874</t>
  </si>
  <si>
    <t>+353894719354</t>
  </si>
  <si>
    <t>84WYP</t>
  </si>
  <si>
    <t>2025/06/20</t>
  </si>
  <si>
    <t>26/06/2025</t>
  </si>
  <si>
    <t>CUST-01486</t>
  </si>
  <si>
    <t>Chioma Obi</t>
  </si>
  <si>
    <t>chioma.obi@outlook.com</t>
  </si>
  <si>
    <t>+971-045-106660</t>
  </si>
  <si>
    <t>+971880959243</t>
  </si>
  <si>
    <t>40 Marina Rd</t>
  </si>
  <si>
    <t>DLHG20</t>
  </si>
  <si>
    <t>Hauwa Onyeka</t>
  </si>
  <si>
    <t>hauwaonyeka@hotmail.com</t>
  </si>
  <si>
    <t>0035091982</t>
  </si>
  <si>
    <t>+234413074214</t>
  </si>
  <si>
    <t>144 Kenyatta Ave</t>
  </si>
  <si>
    <t>567659</t>
  </si>
  <si>
    <t>CUST-05035</t>
  </si>
  <si>
    <t>+234577937872</t>
  </si>
  <si>
    <t>CUST-00056</t>
  </si>
  <si>
    <t>James Oladele</t>
  </si>
  <si>
    <t>jamesoladelegmail.com</t>
  </si>
  <si>
    <t>+234-700-886008</t>
  </si>
  <si>
    <t>+234 840 862 118</t>
  </si>
  <si>
    <t>91 Long St</t>
  </si>
  <si>
    <t>933552</t>
  </si>
  <si>
    <t>CUST-02081</t>
  </si>
  <si>
    <t>Emeka Taylor</t>
  </si>
  <si>
    <t>emeka.taylor@outlook.com</t>
  </si>
  <si>
    <t>+234 029 813 528</t>
  </si>
  <si>
    <t>0388285578</t>
  </si>
  <si>
    <t>14 High St</t>
  </si>
  <si>
    <t>341647</t>
  </si>
  <si>
    <t>CUST-03836</t>
  </si>
  <si>
    <t>Zainab Adebayo</t>
  </si>
  <si>
    <t>zainabadebayo@hotmail.com</t>
  </si>
  <si>
    <t>+254-707-620125</t>
  </si>
  <si>
    <t>+254810712826</t>
  </si>
  <si>
    <t>75 Moi Ave</t>
  </si>
  <si>
    <t>KE72C</t>
  </si>
  <si>
    <t>CUST-05070</t>
  </si>
  <si>
    <t>Yusuf Taylor</t>
  </si>
  <si>
    <t>yusuf_taylor@outlook.com</t>
  </si>
  <si>
    <t>+234 954 528 059</t>
  </si>
  <si>
    <t>+234 828 643 006</t>
  </si>
  <si>
    <t>466439</t>
  </si>
  <si>
    <t>05.06.2026</t>
  </si>
  <si>
    <t>CUST-00104</t>
  </si>
  <si>
    <t>chibueze_adeyemi@yahoo.com</t>
  </si>
  <si>
    <t>+234 037 314 530</t>
  </si>
  <si>
    <t>+234-856-770051</t>
  </si>
  <si>
    <t>97 Allen Ave</t>
  </si>
  <si>
    <t>483042</t>
  </si>
  <si>
    <t>2026-05-06</t>
  </si>
  <si>
    <t>CUST-02763</t>
  </si>
  <si>
    <t>Laura Okorie</t>
  </si>
  <si>
    <t>lauraokorie@teamapt.co</t>
  </si>
  <si>
    <t>+1 223 995 128</t>
  </si>
  <si>
    <t>+1531855775</t>
  </si>
  <si>
    <t>205 Moi Ave</t>
  </si>
  <si>
    <t>TPY9C7</t>
  </si>
  <si>
    <t>05/15/2026</t>
  </si>
  <si>
    <t>CUST-03909</t>
  </si>
  <si>
    <t>Niyi Murphy</t>
  </si>
  <si>
    <t>niyi.murphy@yahoo.com</t>
  </si>
  <si>
    <t>0966941799</t>
  </si>
  <si>
    <t>+44-708-089747</t>
  </si>
  <si>
    <t>E8N8VH</t>
  </si>
  <si>
    <t>28-Sep-25</t>
  </si>
  <si>
    <t>CUST-02019</t>
  </si>
  <si>
    <t>Emily Brown</t>
  </si>
  <si>
    <t>emilybrown@hotmail.com</t>
  </si>
  <si>
    <t>+254-521-461110</t>
  </si>
  <si>
    <t>+254597942234</t>
  </si>
  <si>
    <t>233 High St</t>
  </si>
  <si>
    <t>0WHY2</t>
  </si>
  <si>
    <t>CUST-03826</t>
  </si>
  <si>
    <t>precious_idris@yahoo.com</t>
  </si>
  <si>
    <t>+27-694-521080</t>
  </si>
  <si>
    <t>0427704596</t>
  </si>
  <si>
    <t>250 Long St</t>
  </si>
  <si>
    <t>WM5HCY</t>
  </si>
  <si>
    <t>30-Dec-25</t>
  </si>
  <si>
    <t>CUST-01135</t>
  </si>
  <si>
    <t>Pieter Anyanwu</t>
  </si>
  <si>
    <t>pieter_anyanwu@yahoo.com</t>
  </si>
  <si>
    <t>+254955942298</t>
  </si>
  <si>
    <t>+254332419977</t>
  </si>
  <si>
    <t>UN0DSA</t>
  </si>
  <si>
    <t>2025/12/29</t>
  </si>
  <si>
    <t>CUST-00441</t>
  </si>
  <si>
    <t>Fatuma Mohammed</t>
  </si>
  <si>
    <t>fatuma.mohammed@outlook.com</t>
  </si>
  <si>
    <t>0384531980</t>
  </si>
  <si>
    <t>+971-468-235469</t>
  </si>
  <si>
    <t>1MAZTX</t>
  </si>
  <si>
    <t>CUST-01042</t>
  </si>
  <si>
    <t>mark_lawal@outlook.com</t>
  </si>
  <si>
    <t>+49391841805</t>
  </si>
  <si>
    <t>SCTZEX</t>
  </si>
  <si>
    <t>CUST-03716</t>
  </si>
  <si>
    <t>james_aliyu@hotmail.com</t>
  </si>
  <si>
    <t>+1 236 998 923</t>
  </si>
  <si>
    <t>+1820368537</t>
  </si>
  <si>
    <t>129 Long St</t>
  </si>
  <si>
    <t>T8QCN</t>
  </si>
  <si>
    <t>Apr 7, 2025</t>
  </si>
  <si>
    <t>CUST-05030</t>
  </si>
  <si>
    <t>Chiamaka Garba</t>
  </si>
  <si>
    <t>chiamaka_garba@outlook.com</t>
  </si>
  <si>
    <t>0743684850</t>
  </si>
  <si>
    <t>205 High St</t>
  </si>
  <si>
    <t>338876</t>
  </si>
  <si>
    <t>Jul 24, 2024</t>
  </si>
  <si>
    <t>CUST-02487</t>
  </si>
  <si>
    <t>amaka_wilson@gmail.com</t>
  </si>
  <si>
    <t>0623261002</t>
  </si>
  <si>
    <t>+44031442510</t>
  </si>
  <si>
    <t>P4D80H</t>
  </si>
  <si>
    <t>CUST-01860</t>
  </si>
  <si>
    <t>James Davies</t>
  </si>
  <si>
    <t>james.davies@wave.co</t>
  </si>
  <si>
    <t>0364628506</t>
  </si>
  <si>
    <t>+49-720-647405</t>
  </si>
  <si>
    <t>32 Bourdillon Rd</t>
  </si>
  <si>
    <t>WZ7CT</t>
  </si>
  <si>
    <t>CUST-01445</t>
  </si>
  <si>
    <t>niyisalami@yahoo.com</t>
  </si>
  <si>
    <t>+234831091571</t>
  </si>
  <si>
    <t>114 Park Lane</t>
  </si>
  <si>
    <t>838198</t>
  </si>
  <si>
    <t>CUST-02739</t>
  </si>
  <si>
    <t>david.ugwu@gmail.com</t>
  </si>
  <si>
    <t>+31 657 167 303</t>
  </si>
  <si>
    <t>+31 733 178 418</t>
  </si>
  <si>
    <t>194 Park Lane</t>
  </si>
  <si>
    <t>QGRCP</t>
  </si>
  <si>
    <t>Apr 16, 2025</t>
  </si>
  <si>
    <t>CUST-02805</t>
  </si>
  <si>
    <t>michaelbrown@paystack.ng</t>
  </si>
  <si>
    <t>+353 333 173 612</t>
  </si>
  <si>
    <t>+353 778 746 187</t>
  </si>
  <si>
    <t>MR9MN3</t>
  </si>
  <si>
    <t>2025-08-23</t>
  </si>
  <si>
    <t>CUST-04274</t>
  </si>
  <si>
    <t>chinweakinola@heliolabsinc.africa</t>
  </si>
  <si>
    <t>+234354267095</t>
  </si>
  <si>
    <t>+234426106646</t>
  </si>
  <si>
    <t>150 Long St</t>
  </si>
  <si>
    <t>213573</t>
  </si>
  <si>
    <t>CUST-05079</t>
  </si>
  <si>
    <t>+44 822 173 366</t>
  </si>
  <si>
    <t>CUST-04782</t>
  </si>
  <si>
    <t>Ryan Williams</t>
  </si>
  <si>
    <t>ryan_williams@outlook.com</t>
  </si>
  <si>
    <t>+254163815432</t>
  </si>
  <si>
    <t>+254-774-132981</t>
  </si>
  <si>
    <t>117 Marina Rd</t>
  </si>
  <si>
    <t>MRU0K</t>
  </si>
  <si>
    <t>CUST-02000</t>
  </si>
  <si>
    <t>njeri_hassan@outlook.com</t>
  </si>
  <si>
    <t>+44560915754</t>
  </si>
  <si>
    <t>+44 579 614 282</t>
  </si>
  <si>
    <t>159 Church St</t>
  </si>
  <si>
    <t>JKRWQT</t>
  </si>
  <si>
    <t>2025/04/27</t>
  </si>
  <si>
    <t>CUST-03500</t>
  </si>
  <si>
    <t>Niyi Mensah</t>
  </si>
  <si>
    <t>niyi_mensah@corecapital.co</t>
  </si>
  <si>
    <t>+44 970 915 388</t>
  </si>
  <si>
    <t>+44238288927</t>
  </si>
  <si>
    <t>85 King St</t>
  </si>
  <si>
    <t>GX58G0</t>
  </si>
  <si>
    <t>CUST-02750</t>
  </si>
  <si>
    <t>Chibueze Adewale</t>
  </si>
  <si>
    <t>chibueze@@outlook.com</t>
  </si>
  <si>
    <t>+49-339-970351</t>
  </si>
  <si>
    <t>+49 579 536 421</t>
  </si>
  <si>
    <t>207 Queen St</t>
  </si>
  <si>
    <t>4FZCSC</t>
  </si>
  <si>
    <t>CUST-03534</t>
  </si>
  <si>
    <t>Thandiwe Davies</t>
  </si>
  <si>
    <t>thandiwe.davies@yahoo.com</t>
  </si>
  <si>
    <t>+1796022270</t>
  </si>
  <si>
    <t>+1-984-328867</t>
  </si>
  <si>
    <t>64 Allen Ave</t>
  </si>
  <si>
    <t>VX1DM</t>
  </si>
  <si>
    <t>CUST-02046</t>
  </si>
  <si>
    <t>davidaliyu@yahoo.com</t>
  </si>
  <si>
    <t>+44-928-463955</t>
  </si>
  <si>
    <t>+44-642-260817</t>
  </si>
  <si>
    <t>8CT5V</t>
  </si>
  <si>
    <t>CUST-00783</t>
  </si>
  <si>
    <t>gbenga_salami@gmail.com</t>
  </si>
  <si>
    <t>0225931033</t>
  </si>
  <si>
    <t>+27 008 942 340</t>
  </si>
  <si>
    <t>8PTZ1</t>
  </si>
  <si>
    <t>CUST-00628</t>
  </si>
  <si>
    <t>Zainab Adeleke</t>
  </si>
  <si>
    <t>zainab_adeleke@vaultnetworks.com</t>
  </si>
  <si>
    <t>+234 260 080 265</t>
  </si>
  <si>
    <t>+234-475-978335</t>
  </si>
  <si>
    <t>229 Herbert Macaulay Way</t>
  </si>
  <si>
    <t>729275</t>
  </si>
  <si>
    <t>CUST-00049</t>
  </si>
  <si>
    <t>Tope Nwachukwu</t>
  </si>
  <si>
    <t>tope.nwachukwu@gmail.com</t>
  </si>
  <si>
    <t>+1 966 851 612</t>
  </si>
  <si>
    <t>+1-753-046374</t>
  </si>
  <si>
    <t>168 Marina Rd</t>
  </si>
  <si>
    <t>DH5VL</t>
  </si>
  <si>
    <t>CUST-01937</t>
  </si>
  <si>
    <t>Adaeze Bello</t>
  </si>
  <si>
    <t>adaezebello@outlook.com</t>
  </si>
  <si>
    <t>+44-080-136049</t>
  </si>
  <si>
    <t>+44 742 142 548</t>
  </si>
  <si>
    <t>76 Queen St</t>
  </si>
  <si>
    <t>1ML3LY</t>
  </si>
  <si>
    <t>CUST-01729</t>
  </si>
  <si>
    <t>Adebayo Murphy</t>
  </si>
  <si>
    <t>adebayomurphy@hotmail.com</t>
  </si>
  <si>
    <t>+31 885 037 219</t>
  </si>
  <si>
    <t>0041808482</t>
  </si>
  <si>
    <t>QVQJLG</t>
  </si>
  <si>
    <t>2025-05-11</t>
  </si>
  <si>
    <t>CUST-02908</t>
  </si>
  <si>
    <t>Tariq Garba</t>
  </si>
  <si>
    <t>tariq_garba@apexgroup.africa</t>
  </si>
  <si>
    <t>+234-912-412804</t>
  </si>
  <si>
    <t>+234 783 169 792</t>
  </si>
  <si>
    <t>204 Bourdillon Rd</t>
  </si>
  <si>
    <t>457231</t>
  </si>
  <si>
    <t>28.03.2026</t>
  </si>
  <si>
    <t>CUST-00070</t>
  </si>
  <si>
    <t>Mark Adebayo</t>
  </si>
  <si>
    <t>mark.adebayo@leadaigmbh.africa</t>
  </si>
  <si>
    <t>+44-761-379180</t>
  </si>
  <si>
    <t>+44526965827</t>
  </si>
  <si>
    <t>11 Awolowo Rd</t>
  </si>
  <si>
    <t>8U8231</t>
  </si>
  <si>
    <t>laura.vandermerwe@teamapt.com</t>
  </si>
  <si>
    <t>+254285340512</t>
  </si>
  <si>
    <t>+254127258969</t>
  </si>
  <si>
    <t>55 Marina Rd</t>
  </si>
  <si>
    <t>TWREYV</t>
  </si>
  <si>
    <t>CUST-01036</t>
  </si>
  <si>
    <t>Tosin Okonkwo</t>
  </si>
  <si>
    <t>tosin.okonkwo@hotmail.com</t>
  </si>
  <si>
    <t>+234-077-842845</t>
  </si>
  <si>
    <t>0761867706</t>
  </si>
  <si>
    <t>41 High St</t>
  </si>
  <si>
    <t>680108</t>
  </si>
  <si>
    <t>2024/10/21</t>
  </si>
  <si>
    <t>20-Oct-25</t>
  </si>
  <si>
    <t>CUST-03528</t>
  </si>
  <si>
    <t>Brian Akinola</t>
  </si>
  <si>
    <t>+234 985 313 126</t>
  </si>
  <si>
    <t>+234 968 062 400</t>
  </si>
  <si>
    <t>152 Moi Ave</t>
  </si>
  <si>
    <t>761319</t>
  </si>
  <si>
    <t>CUST-00856</t>
  </si>
  <si>
    <t>Daniel Brown</t>
  </si>
  <si>
    <t>danielbrown@gmail.com</t>
  </si>
  <si>
    <t>+234344210651</t>
  </si>
  <si>
    <t>+234046010413</t>
  </si>
  <si>
    <t>117 Park Lane</t>
  </si>
  <si>
    <t>418203</t>
  </si>
  <si>
    <t>CUST-04737</t>
  </si>
  <si>
    <t>Chiamaka Smith</t>
  </si>
  <si>
    <t>chiamakasmith@hotmail.com</t>
  </si>
  <si>
    <t>+44-784-011441</t>
  </si>
  <si>
    <t>0116496656</t>
  </si>
  <si>
    <t>1EXK14</t>
  </si>
  <si>
    <t>01.02.2025</t>
  </si>
  <si>
    <t>CUST-04575</t>
  </si>
  <si>
    <t>Tope Otieno</t>
  </si>
  <si>
    <t>0402306087</t>
  </si>
  <si>
    <t>+234 534 461 363</t>
  </si>
  <si>
    <t>839680</t>
  </si>
  <si>
    <t>CUST-03696</t>
  </si>
  <si>
    <t>Sola Adebayo</t>
  </si>
  <si>
    <t>sola.adebayo@yahoo.com</t>
  </si>
  <si>
    <t>+49-377-325135</t>
  </si>
  <si>
    <t>+49 864 656 779</t>
  </si>
  <si>
    <t>249 Awolowo Rd</t>
  </si>
  <si>
    <t>C3EQ4V</t>
  </si>
  <si>
    <t>CUST-00558</t>
  </si>
  <si>
    <t>Liam Evans</t>
  </si>
  <si>
    <t>liam_evans@gmail.com</t>
  </si>
  <si>
    <t>+971313795610</t>
  </si>
  <si>
    <t>+971 777 321 750</t>
  </si>
  <si>
    <t>XEN96</t>
  </si>
  <si>
    <t>20.03.2025</t>
  </si>
  <si>
    <t>21-May-25</t>
  </si>
  <si>
    <t>CUST-00613</t>
  </si>
  <si>
    <t>Michael Oladipo</t>
  </si>
  <si>
    <t>michael.oladipo@</t>
  </si>
  <si>
    <t>+44-029-561622</t>
  </si>
  <si>
    <t>+44647185594</t>
  </si>
  <si>
    <t>37 Sheikh Zayed Rd</t>
  </si>
  <si>
    <t>UYPJQ</t>
  </si>
  <si>
    <t>10.03.2026</t>
  </si>
  <si>
    <t>CUST-04125</t>
  </si>
  <si>
    <t>amina.khan@quantafinancei.com</t>
  </si>
  <si>
    <t>+971525471218</t>
  </si>
  <si>
    <t>+971 272 612 906</t>
  </si>
  <si>
    <t>05H93N</t>
  </si>
  <si>
    <t>2026/02/24</t>
  </si>
  <si>
    <t>CUST-00786</t>
  </si>
  <si>
    <t>Dele Hassan</t>
  </si>
  <si>
    <t>dele_hassan@hotmail.com</t>
  </si>
  <si>
    <t>0910385242</t>
  </si>
  <si>
    <t>0622155963</t>
  </si>
  <si>
    <t>59 Victoria Rd</t>
  </si>
  <si>
    <t>XUANYW</t>
  </si>
  <si>
    <t>22.11.2024</t>
  </si>
  <si>
    <t>05-Sep-25</t>
  </si>
  <si>
    <t>CUST-00942</t>
  </si>
  <si>
    <t>Olivia Akinola</t>
  </si>
  <si>
    <t>oliviaakinola@yahoo.com</t>
  </si>
  <si>
    <t>+234845732165</t>
  </si>
  <si>
    <t>+234-242-389354</t>
  </si>
  <si>
    <t>4 Church St</t>
  </si>
  <si>
    <t>892671</t>
  </si>
  <si>
    <t>CUST-04216</t>
  </si>
  <si>
    <t>Ifeanyi Dlamini</t>
  </si>
  <si>
    <t>hannah_balogun@gmail.com</t>
  </si>
  <si>
    <t>+234 735 080 465</t>
  </si>
  <si>
    <t>+234 025 457 151</t>
  </si>
  <si>
    <t>28 High St</t>
  </si>
  <si>
    <t>166460</t>
  </si>
  <si>
    <t>28.02.2025</t>
  </si>
  <si>
    <t>CUST-04994</t>
  </si>
  <si>
    <t>Faith Nwachukwu</t>
  </si>
  <si>
    <t>faithnwachukwugmail.com</t>
  </si>
  <si>
    <t>+44-633-149420</t>
  </si>
  <si>
    <t>+44-764-895567</t>
  </si>
  <si>
    <t>189 High St</t>
  </si>
  <si>
    <t>3D8P0G</t>
  </si>
  <si>
    <t>23.03.2025</t>
  </si>
  <si>
    <t>CUST-04856</t>
  </si>
  <si>
    <t>Folake Onyeka</t>
  </si>
  <si>
    <t>folake.onyeka@yahoo.com</t>
  </si>
  <si>
    <t>+254-098-377557</t>
  </si>
  <si>
    <t>+254 866 052 390</t>
  </si>
  <si>
    <t>175 Moi Ave</t>
  </si>
  <si>
    <t>KYTYT</t>
  </si>
  <si>
    <t>CUST-04467</t>
  </si>
  <si>
    <t>Victor Garba</t>
  </si>
  <si>
    <t>victorgarba@wave.africa</t>
  </si>
  <si>
    <t>0745106773</t>
  </si>
  <si>
    <t>+44 025 062 563</t>
  </si>
  <si>
    <t>45 Adeola Odeku St</t>
  </si>
  <si>
    <t>SE3A6</t>
  </si>
  <si>
    <t>24.10.2024</t>
  </si>
  <si>
    <t>CUST-00811</t>
  </si>
  <si>
    <t>Amina Al-Farsi</t>
  </si>
  <si>
    <t>precious_williams@outlook.com</t>
  </si>
  <si>
    <t>0767659645</t>
  </si>
  <si>
    <t>+234-669-494715</t>
  </si>
  <si>
    <t>222 Queen St</t>
  </si>
  <si>
    <t>779241</t>
  </si>
  <si>
    <t>CUST-04802</t>
  </si>
  <si>
    <t>Kayode Salami</t>
  </si>
  <si>
    <t>kayode.salami@hotmail.com</t>
  </si>
  <si>
    <t>+234-438-683351</t>
  </si>
  <si>
    <t>+234-755-916022</t>
  </si>
  <si>
    <t>114 Market St</t>
  </si>
  <si>
    <t>466458</t>
  </si>
  <si>
    <t>07/01/2024</t>
  </si>
  <si>
    <t>25/01/2025</t>
  </si>
  <si>
    <t>CUST-03184</t>
  </si>
  <si>
    <t>Maryam Murphy</t>
  </si>
  <si>
    <t>maryam_murphy@buafoods.io</t>
  </si>
  <si>
    <t>+49 469 536 412</t>
  </si>
  <si>
    <t>+49-763-529365</t>
  </si>
  <si>
    <t>147 Long St</t>
  </si>
  <si>
    <t>V3KC7</t>
  </si>
  <si>
    <t>11/03/2025</t>
  </si>
  <si>
    <t>2025/07/09</t>
  </si>
  <si>
    <t>CUST-01626</t>
  </si>
  <si>
    <t>Kemi Davies</t>
  </si>
  <si>
    <t>kemi.davies@outlook.com</t>
  </si>
  <si>
    <t>0112875082</t>
  </si>
  <si>
    <t>+234703909738</t>
  </si>
  <si>
    <t>245 Sheikh Zayed Rd</t>
  </si>
  <si>
    <t>616793</t>
  </si>
  <si>
    <t>12/16/2024</t>
  </si>
  <si>
    <t>09.03.2025</t>
  </si>
  <si>
    <t>CUST-00050</t>
  </si>
  <si>
    <t>amani_patel@gmail.com</t>
  </si>
  <si>
    <t>+254956878339</t>
  </si>
  <si>
    <t>+254 878 519 108</t>
  </si>
  <si>
    <t>134 Church St</t>
  </si>
  <si>
    <t>P7F84</t>
  </si>
  <si>
    <t>2025-07-16</t>
  </si>
  <si>
    <t>CUST-04335</t>
  </si>
  <si>
    <t>Abdullahi Orji</t>
  </si>
  <si>
    <t>abdullahi.orji@</t>
  </si>
  <si>
    <t>+234 006 571 168</t>
  </si>
  <si>
    <t>+234-221-655875</t>
  </si>
  <si>
    <t>137 Market St</t>
  </si>
  <si>
    <t>232146</t>
  </si>
  <si>
    <t>CUST-00285</t>
  </si>
  <si>
    <t>Kemi Smith</t>
  </si>
  <si>
    <t>kemi.smith@yahoo.com</t>
  </si>
  <si>
    <t>+49 562 271 043</t>
  </si>
  <si>
    <t>+49 187 510 979</t>
  </si>
  <si>
    <t>89 Adeola Odeku St</t>
  </si>
  <si>
    <t>TU3VZ</t>
  </si>
  <si>
    <t>10/09/2025</t>
  </si>
  <si>
    <t>CUST-04808</t>
  </si>
  <si>
    <t>Thandiwe Afolabi</t>
  </si>
  <si>
    <t>thandiweafolabi@outlook.com</t>
  </si>
  <si>
    <t>+234882354519</t>
  </si>
  <si>
    <t>+234 732 582 926</t>
  </si>
  <si>
    <t>464270</t>
  </si>
  <si>
    <t>CUST-00714</t>
  </si>
  <si>
    <t>sophie_okonkwo@gmail.com</t>
  </si>
  <si>
    <t>+254728007272</t>
  </si>
  <si>
    <t>0814723735</t>
  </si>
  <si>
    <t>D149Z</t>
  </si>
  <si>
    <t>2025-12-31</t>
  </si>
  <si>
    <t>CUST-04726</t>
  </si>
  <si>
    <t>favour_ogundimu@yahoo.com</t>
  </si>
  <si>
    <t>+44-546-139954</t>
  </si>
  <si>
    <t>+44-985-451512</t>
  </si>
  <si>
    <t>68 Victoria Rd</t>
  </si>
  <si>
    <t>DRHFC2</t>
  </si>
  <si>
    <t>2025-05-23</t>
  </si>
  <si>
    <t>CUST-02883</t>
  </si>
  <si>
    <t>Yetunde Okonkwo</t>
  </si>
  <si>
    <t>yetunde_okonkwo@swiftlogistics.io</t>
  </si>
  <si>
    <t>+234-682-988658</t>
  </si>
  <si>
    <t>+234334412577</t>
  </si>
  <si>
    <t>113 Adeola Odeku St</t>
  </si>
  <si>
    <t>663465</t>
  </si>
  <si>
    <t>CUST-00986</t>
  </si>
  <si>
    <t>Nomvula Johnson</t>
  </si>
  <si>
    <t>nomvula_johnson@outlook.com</t>
  </si>
  <si>
    <t>+971-845-720802</t>
  </si>
  <si>
    <t>+971 104 150 749</t>
  </si>
  <si>
    <t>31 Bourdillon Rd</t>
  </si>
  <si>
    <t>FXZ03</t>
  </si>
  <si>
    <t>CUST-01892</t>
  </si>
  <si>
    <t>Joshua Wilson</t>
  </si>
  <si>
    <t>joshua_wilson@gmail.com</t>
  </si>
  <si>
    <t>+254-094-206599</t>
  </si>
  <si>
    <t>+254 440 809 958</t>
  </si>
  <si>
    <t>205 Bay St</t>
  </si>
  <si>
    <t>NA8R66</t>
  </si>
  <si>
    <t>2025-05-21</t>
  </si>
  <si>
    <t>CUST-02054</t>
  </si>
  <si>
    <t>Chioma Williams</t>
  </si>
  <si>
    <t>chioma_williams@hotmail.com</t>
  </si>
  <si>
    <t>+353-305-847163</t>
  </si>
  <si>
    <t>+353415136124</t>
  </si>
  <si>
    <t>5AG73</t>
  </si>
  <si>
    <t>08-Aug-24</t>
  </si>
  <si>
    <t>CUST-03126</t>
  </si>
  <si>
    <t>Ifeanyi Mensah</t>
  </si>
  <si>
    <t>ifeanyi.mensah@hotmail.com</t>
  </si>
  <si>
    <t>+353944105995</t>
  </si>
  <si>
    <t>+234 122 486 409</t>
  </si>
  <si>
    <t>73 Sheikh Zayed Rd</t>
  </si>
  <si>
    <t>265389</t>
  </si>
  <si>
    <t>05.05.2025</t>
  </si>
  <si>
    <t>CUST-04639</t>
  </si>
  <si>
    <t>aminanaidoo@paystack.ng</t>
  </si>
  <si>
    <t>+234 436 291 391</t>
  </si>
  <si>
    <t>+234883097856</t>
  </si>
  <si>
    <t>82 High St</t>
  </si>
  <si>
    <t>774342</t>
  </si>
  <si>
    <t>CUST-04117</t>
  </si>
  <si>
    <t>ifeanyi.idris@interswitch.africa</t>
  </si>
  <si>
    <t>+353 634 096 328</t>
  </si>
  <si>
    <t>+353-351-499746</t>
  </si>
  <si>
    <t>216 Long St</t>
  </si>
  <si>
    <t>KLLRUR</t>
  </si>
  <si>
    <t>CUST-01202</t>
  </si>
  <si>
    <t>Babatunde Evans</t>
  </si>
  <si>
    <t>babatundeevans@gmail.com</t>
  </si>
  <si>
    <t>+234-072-391918</t>
  </si>
  <si>
    <t>+234-655-063698</t>
  </si>
  <si>
    <t>167 Marina Rd</t>
  </si>
  <si>
    <t>472449</t>
  </si>
  <si>
    <t>CUST-04858</t>
  </si>
  <si>
    <t>Yakubu Musa</t>
  </si>
  <si>
    <t>yakubu.musa@gmail.com</t>
  </si>
  <si>
    <t>+31 682 927 307</t>
  </si>
  <si>
    <t>0766454671</t>
  </si>
  <si>
    <t>198 Bay St</t>
  </si>
  <si>
    <t>3SJL7</t>
  </si>
  <si>
    <t>2026-04-24</t>
  </si>
  <si>
    <t>CUST-03339</t>
  </si>
  <si>
    <t>damilolajones@gmail.com</t>
  </si>
  <si>
    <t>+254989914348</t>
  </si>
  <si>
    <t>+254-954-515658</t>
  </si>
  <si>
    <t>2 Marina Rd</t>
  </si>
  <si>
    <t>VC537T</t>
  </si>
  <si>
    <t>27.03.2025</t>
  </si>
  <si>
    <t>CUST-01504</t>
  </si>
  <si>
    <t>Nneka Ugwu</t>
  </si>
  <si>
    <t>nneka.ugwu@outlook.com</t>
  </si>
  <si>
    <t>+234964923066</t>
  </si>
  <si>
    <t>+234 901 748 425</t>
  </si>
  <si>
    <t>56 Awolowo Rd</t>
  </si>
  <si>
    <t>501316</t>
  </si>
  <si>
    <t>2025/04/03</t>
  </si>
  <si>
    <t>CUST-00002</t>
  </si>
  <si>
    <t>Kemi Brown</t>
  </si>
  <si>
    <t>kemi_brown@yahoo.com</t>
  </si>
  <si>
    <t>+27 752 553 419</t>
  </si>
  <si>
    <t>+27832764835</t>
  </si>
  <si>
    <t>17 King St</t>
  </si>
  <si>
    <t>P715KS</t>
  </si>
  <si>
    <t>2025-02-23</t>
  </si>
  <si>
    <t>CUST-01775</t>
  </si>
  <si>
    <t>Aisha Musa</t>
  </si>
  <si>
    <t>aisha_musa@outlook.com</t>
  </si>
  <si>
    <t>+234-384-554272</t>
  </si>
  <si>
    <t>+234475398792</t>
  </si>
  <si>
    <t>230 Victoria Rd</t>
  </si>
  <si>
    <t>276076</t>
  </si>
  <si>
    <t>CUST-02804</t>
  </si>
  <si>
    <t>Joshua Diallo</t>
  </si>
  <si>
    <t>joshua.diallo@yahoo.com</t>
  </si>
  <si>
    <t>+27-388-506509</t>
  </si>
  <si>
    <t>+27 310 604 869</t>
  </si>
  <si>
    <t>118 Park Lane</t>
  </si>
  <si>
    <t>U1AAS7</t>
  </si>
  <si>
    <t>2024-11-23</t>
  </si>
  <si>
    <t>CUST-04474</t>
  </si>
  <si>
    <t>Jessica Khan</t>
  </si>
  <si>
    <t>jessica.khan@sparkworks.ng</t>
  </si>
  <si>
    <t>+254-465-998746</t>
  </si>
  <si>
    <t>114 King St</t>
  </si>
  <si>
    <t>NEL5H</t>
  </si>
  <si>
    <t>CUST-04929</t>
  </si>
  <si>
    <t>Omar Dlamini</t>
  </si>
  <si>
    <t>omar.dlamini@outlook.com.</t>
  </si>
  <si>
    <t>+49439782325</t>
  </si>
  <si>
    <t>+49-518-597243</t>
  </si>
  <si>
    <t>184 Moi Ave</t>
  </si>
  <si>
    <t>RYAF6</t>
  </si>
  <si>
    <t>15.05.2025</t>
  </si>
  <si>
    <t>CUST-01644</t>
  </si>
  <si>
    <t>Blessing Davies</t>
  </si>
  <si>
    <t>blessingdavies@outlook.com</t>
  </si>
  <si>
    <t>+27344173098</t>
  </si>
  <si>
    <t>0819242412</t>
  </si>
  <si>
    <t>42 Moi Ave</t>
  </si>
  <si>
    <t>KBQ7S</t>
  </si>
  <si>
    <t>CUST-05112</t>
  </si>
  <si>
    <t>Faith Anyanwu</t>
  </si>
  <si>
    <t>faith_anyanwu@yahoo.com</t>
  </si>
  <si>
    <t>0828011381</t>
  </si>
  <si>
    <t>0312489142</t>
  </si>
  <si>
    <t>145 Kenyatta Ave</t>
  </si>
  <si>
    <t>0WVXK6</t>
  </si>
  <si>
    <t>2024-10-22</t>
  </si>
  <si>
    <t>CUST-04484</t>
  </si>
  <si>
    <t>Chizoba Diallo</t>
  </si>
  <si>
    <t>damilola_oladipo@yahoo.com</t>
  </si>
  <si>
    <t>0076563438</t>
  </si>
  <si>
    <t>+234-796-290903</t>
  </si>
  <si>
    <t>18 Bourdillon Rd</t>
  </si>
  <si>
    <t>884213</t>
  </si>
  <si>
    <t>2026-05-11</t>
  </si>
  <si>
    <t>CUST-00515</t>
  </si>
  <si>
    <t>Sarah Mensah</t>
  </si>
  <si>
    <t>sarah.mensah@hotmail.com</t>
  </si>
  <si>
    <t>+44 942 034 015</t>
  </si>
  <si>
    <t>+44-534-660756</t>
  </si>
  <si>
    <t>104 Bourdillon Rd</t>
  </si>
  <si>
    <t>KDGDJT</t>
  </si>
  <si>
    <t>07-Sep-25</t>
  </si>
  <si>
    <t>CUST-04392</t>
  </si>
  <si>
    <t>omardlamini@kuda.africa</t>
  </si>
  <si>
    <t>+254 049 874 587</t>
  </si>
  <si>
    <t>+254-407-205340</t>
  </si>
  <si>
    <t>3NQV7B</t>
  </si>
  <si>
    <t>CUST-01999</t>
  </si>
  <si>
    <t>Thandiwe Otieno</t>
  </si>
  <si>
    <t>+234715303763</t>
  </si>
  <si>
    <t>+234 748 167 431</t>
  </si>
  <si>
    <t>145 Bourdillon Rd</t>
  </si>
  <si>
    <t>576660</t>
  </si>
  <si>
    <t>CUST-02922</t>
  </si>
  <si>
    <t>Ogechi Obi</t>
  </si>
  <si>
    <t>0222261576</t>
  </si>
  <si>
    <t>0049522541</t>
  </si>
  <si>
    <t>4 Station Rd</t>
  </si>
  <si>
    <t>NKR6WM</t>
  </si>
  <si>
    <t>25/06/2025</t>
  </si>
  <si>
    <t>15.08.2025</t>
  </si>
  <si>
    <t>CUST-04143</t>
  </si>
  <si>
    <t>Tope Adeyemi</t>
  </si>
  <si>
    <t>topeadeyemi@yahoo.com</t>
  </si>
  <si>
    <t>+971695367265</t>
  </si>
  <si>
    <t>0097988038</t>
  </si>
  <si>
    <t>168 Moi Ave</t>
  </si>
  <si>
    <t>VT5XPS</t>
  </si>
  <si>
    <t>CUST-00843</t>
  </si>
  <si>
    <t>Kemi Garba</t>
  </si>
  <si>
    <t>kemi_garba@yahoo.com</t>
  </si>
  <si>
    <t>+234 088 550 694</t>
  </si>
  <si>
    <t>0944101042</t>
  </si>
  <si>
    <t>90 Long St</t>
  </si>
  <si>
    <t>982370</t>
  </si>
  <si>
    <t>2025-08-20</t>
  </si>
  <si>
    <t>CUST-03402</t>
  </si>
  <si>
    <t>Femke Musa</t>
  </si>
  <si>
    <t>femke.musa@sparktech.africa</t>
  </si>
  <si>
    <t>0096729142</t>
  </si>
  <si>
    <t>0364238717</t>
  </si>
  <si>
    <t>225 High St</t>
  </si>
  <si>
    <t>4JPA9</t>
  </si>
  <si>
    <t>2025-02-28</t>
  </si>
  <si>
    <t>CUST-04607</t>
  </si>
  <si>
    <t>Fatima Jones</t>
  </si>
  <si>
    <t>fatimajones@orbitsystems.io</t>
  </si>
  <si>
    <t>+44-411-839093</t>
  </si>
  <si>
    <t>+44 242 406 628</t>
  </si>
  <si>
    <t>173 Market St</t>
  </si>
  <si>
    <t>RSP6Z</t>
  </si>
  <si>
    <t>CUST-03778</t>
  </si>
  <si>
    <t>Yetunde Akinola</t>
  </si>
  <si>
    <t>yetunde.akinola@hotmail.com</t>
  </si>
  <si>
    <t>+254-470-859139</t>
  </si>
  <si>
    <t>+254-050-711186</t>
  </si>
  <si>
    <t>227 Park Lane</t>
  </si>
  <si>
    <t>83QNV</t>
  </si>
  <si>
    <t>Mar 30, 2026</t>
  </si>
  <si>
    <t>CUST-03876</t>
  </si>
  <si>
    <t>Chiamaka Adebayo</t>
  </si>
  <si>
    <t>chiamakaadebayo@apexpayinc.ng</t>
  </si>
  <si>
    <t>0455672896</t>
  </si>
  <si>
    <t>+44308769227</t>
  </si>
  <si>
    <t>KMJGM</t>
  </si>
  <si>
    <t>23-Dec-25</t>
  </si>
  <si>
    <t>CUST-01408</t>
  </si>
  <si>
    <t>Anke Ogundimu</t>
  </si>
  <si>
    <t>anke.ogundimu@stacksolutions.co</t>
  </si>
  <si>
    <t>0079582546</t>
  </si>
  <si>
    <t>+27723967783</t>
  </si>
  <si>
    <t>140 Adeola Odeku St</t>
  </si>
  <si>
    <t>3M16VA</t>
  </si>
  <si>
    <t>2025-05-18</t>
  </si>
  <si>
    <t>CUST-00502</t>
  </si>
  <si>
    <t>Adebayo Mensah</t>
  </si>
  <si>
    <t>adebayo_mensah@gmail.com</t>
  </si>
  <si>
    <t>+234 627 135 896</t>
  </si>
  <si>
    <t>0353900585</t>
  </si>
  <si>
    <t>64 Herbert Macaulay Way</t>
  </si>
  <si>
    <t>782269</t>
  </si>
  <si>
    <t>CUST-01995</t>
  </si>
  <si>
    <t>Fatima Orji</t>
  </si>
  <si>
    <t>fatima_orji@gmail.com</t>
  </si>
  <si>
    <t>0424914859</t>
  </si>
  <si>
    <t>0189465854</t>
  </si>
  <si>
    <t>546600</t>
  </si>
  <si>
    <t>CUST-03593</t>
  </si>
  <si>
    <t>Obinna Bello</t>
  </si>
  <si>
    <t>obinna_bello@hotmail.com</t>
  </si>
  <si>
    <t>+353-927-775951</t>
  </si>
  <si>
    <t>165 Marina Rd</t>
  </si>
  <si>
    <t>Q5JFZG</t>
  </si>
  <si>
    <t>CUST-03015</t>
  </si>
  <si>
    <t>Mwangi Murphy</t>
  </si>
  <si>
    <t>mwangi@@outlook.com</t>
  </si>
  <si>
    <t>0707481720</t>
  </si>
  <si>
    <t>+44 091 200 120</t>
  </si>
  <si>
    <t>117 Awolowo Rd</t>
  </si>
  <si>
    <t>PZBAL</t>
  </si>
  <si>
    <t>CUST-01764</t>
  </si>
  <si>
    <t>Maryam Nwankwo</t>
  </si>
  <si>
    <t>maryam_nwankwo@outlook.com</t>
  </si>
  <si>
    <t>+1 490 867 813</t>
  </si>
  <si>
    <t>+1-311-967647</t>
  </si>
  <si>
    <t>R99L8L</t>
  </si>
  <si>
    <t>CUST-04149</t>
  </si>
  <si>
    <t>Babatunde Al-Farsi</t>
  </si>
  <si>
    <t>babatunde_al-farsi@gmail.com</t>
  </si>
  <si>
    <t>0920362132</t>
  </si>
  <si>
    <t>+44708673619</t>
  </si>
  <si>
    <t>S9ASFY</t>
  </si>
  <si>
    <t>2026-01-20</t>
  </si>
  <si>
    <t>CUST-00188</t>
  </si>
  <si>
    <t>Bello Balogun</t>
  </si>
  <si>
    <t>bellobalogun@yahoo.com</t>
  </si>
  <si>
    <t>+254501723907</t>
  </si>
  <si>
    <t>0274744181</t>
  </si>
  <si>
    <t>105 High St</t>
  </si>
  <si>
    <t>K9ZWH</t>
  </si>
  <si>
    <t>07/01/2025</t>
  </si>
  <si>
    <t>04-Mar-26</t>
  </si>
  <si>
    <t>CUST-02339</t>
  </si>
  <si>
    <t>kelechi_kelly@yahoo.com</t>
  </si>
  <si>
    <t>+971 913 384 346</t>
  </si>
  <si>
    <t>0184761240</t>
  </si>
  <si>
    <t>130 Park Lane</t>
  </si>
  <si>
    <t>UDT776</t>
  </si>
  <si>
    <t>2025-02-27</t>
  </si>
  <si>
    <t>2025/03/11</t>
  </si>
  <si>
    <t>CUST-03553</t>
  </si>
  <si>
    <t>Usman Asante</t>
  </si>
  <si>
    <t>usman.asante@outlook.com.</t>
  </si>
  <si>
    <t>+49 986 110 766</t>
  </si>
  <si>
    <t>+49-301-611994</t>
  </si>
  <si>
    <t>224 Herbert Macaulay Way</t>
  </si>
  <si>
    <t>KMG09E</t>
  </si>
  <si>
    <t>CUST-02984</t>
  </si>
  <si>
    <t>Omar Wilson</t>
  </si>
  <si>
    <t>omar_wilson@outlook.com</t>
  </si>
  <si>
    <t>+44-133-613911</t>
  </si>
  <si>
    <t>+44 576 306 570</t>
  </si>
  <si>
    <t>Q800QM</t>
  </si>
  <si>
    <t>2026/05/02</t>
  </si>
  <si>
    <t>CUST-00781</t>
  </si>
  <si>
    <t>Nnamdi Botha</t>
  </si>
  <si>
    <t>nnamdi_botha@yahoo.com</t>
  </si>
  <si>
    <t>+254-419-828179</t>
  </si>
  <si>
    <t>+254 779 500 345</t>
  </si>
  <si>
    <t>DPJ0S</t>
  </si>
  <si>
    <t>2026/05/10</t>
  </si>
  <si>
    <t>CUST-05052</t>
  </si>
  <si>
    <t>Precious Kelly</t>
  </si>
  <si>
    <t>precious.kelly@outlook.com</t>
  </si>
  <si>
    <t>0744425496</t>
  </si>
  <si>
    <t>+44241399425</t>
  </si>
  <si>
    <t>60 Awolowo Rd</t>
  </si>
  <si>
    <t>CYG7Q</t>
  </si>
  <si>
    <t>CUST-00465</t>
  </si>
  <si>
    <t>Adaeze Okonkwo</t>
  </si>
  <si>
    <t>adaeze_okonkwo@gmail.com</t>
  </si>
  <si>
    <t>+49731609439</t>
  </si>
  <si>
    <t>+49 368 172 031</t>
  </si>
  <si>
    <t>133 Allen Ave</t>
  </si>
  <si>
    <t>BM7RY</t>
  </si>
  <si>
    <t>2024-09-05</t>
  </si>
  <si>
    <t>CUST-04472</t>
  </si>
  <si>
    <t>Victor Okorie</t>
  </si>
  <si>
    <t>+44458634994</t>
  </si>
  <si>
    <t>+44-347-260720</t>
  </si>
  <si>
    <t>57 Long St</t>
  </si>
  <si>
    <t>FM7EEV</t>
  </si>
  <si>
    <t>07/02/2026</t>
  </si>
  <si>
    <t>16/03/2026</t>
  </si>
  <si>
    <t>CUST-01356</t>
  </si>
  <si>
    <t>oluwaseun_botha@orbitlogistics.ng</t>
  </si>
  <si>
    <t>+44-524-486491</t>
  </si>
  <si>
    <t>+44-350-904351</t>
  </si>
  <si>
    <t>183 Long St</t>
  </si>
  <si>
    <t>ZGPK5F</t>
  </si>
  <si>
    <t>28-Jan-25</t>
  </si>
  <si>
    <t>2025/06/13</t>
  </si>
  <si>
    <t>CUST-02465</t>
  </si>
  <si>
    <t>James Adeleke</t>
  </si>
  <si>
    <t>james.adeleke@outlook.com</t>
  </si>
  <si>
    <t>+234295064600</t>
  </si>
  <si>
    <t>0551660728</t>
  </si>
  <si>
    <t>151 Market St</t>
  </si>
  <si>
    <t>334906</t>
  </si>
  <si>
    <t>CUST-01476</t>
  </si>
  <si>
    <t>Adebayo Obi</t>
  </si>
  <si>
    <t>adebayoobi@outlook.com</t>
  </si>
  <si>
    <t>+44844060269</t>
  </si>
  <si>
    <t>+44959405219</t>
  </si>
  <si>
    <t>50 Awolowo Rd</t>
  </si>
  <si>
    <t>XQBLQ</t>
  </si>
  <si>
    <t>CUST-01109</t>
  </si>
  <si>
    <t>Chidi Lawal</t>
  </si>
  <si>
    <t>chidi_lawal@yahoo.com</t>
  </si>
  <si>
    <t>+1401989289</t>
  </si>
  <si>
    <t>+1 435 354 256</t>
  </si>
  <si>
    <t>128 Market St</t>
  </si>
  <si>
    <t>R8U5X</t>
  </si>
  <si>
    <t>CUST-03449</t>
  </si>
  <si>
    <t>nneka.taylor@gmail.com</t>
  </si>
  <si>
    <t>+49841735445</t>
  </si>
  <si>
    <t>+49722011556</t>
  </si>
  <si>
    <t>218 Market St</t>
  </si>
  <si>
    <t>7X81B</t>
  </si>
  <si>
    <t>Gbenga Hassan</t>
  </si>
  <si>
    <t>gbenga.hassan@twigafoods.io</t>
  </si>
  <si>
    <t>+971-427-354024</t>
  </si>
  <si>
    <t>+971490543536</t>
  </si>
  <si>
    <t>40 Herbert Macaulay Way</t>
  </si>
  <si>
    <t>QQFWJY</t>
  </si>
  <si>
    <t>24/02/2026</t>
  </si>
  <si>
    <t>CUST-04781</t>
  </si>
  <si>
    <t>Chioma Okafor</t>
  </si>
  <si>
    <t>+1 286 980 580</t>
  </si>
  <si>
    <t>+1526394966</t>
  </si>
  <si>
    <t>128 Adeola Odeku St</t>
  </si>
  <si>
    <t>SLD9W8</t>
  </si>
  <si>
    <t>CUST-01583</t>
  </si>
  <si>
    <t>Fatuma Johnson</t>
  </si>
  <si>
    <t>fatuma@company</t>
  </si>
  <si>
    <t>+234-213-378006</t>
  </si>
  <si>
    <t>+234-096-429385</t>
  </si>
  <si>
    <t>139782</t>
  </si>
  <si>
    <t>CUST-02513</t>
  </si>
  <si>
    <t>michael_nwachukwu@cloudtechllc.com</t>
  </si>
  <si>
    <t>+353744342881</t>
  </si>
  <si>
    <t>+353846298201</t>
  </si>
  <si>
    <t>30 Herbert Macaulay Way</t>
  </si>
  <si>
    <t>U997QQ</t>
  </si>
  <si>
    <t>2026-02-23</t>
  </si>
  <si>
    <t>CUST-02268</t>
  </si>
  <si>
    <t>sipho.idris@outlook.com</t>
  </si>
  <si>
    <t>+234714485907</t>
  </si>
  <si>
    <t>0384568458</t>
  </si>
  <si>
    <t>387541</t>
  </si>
  <si>
    <t>Sep 4, 2025</t>
  </si>
  <si>
    <t>CUST-03911</t>
  </si>
  <si>
    <t>Oluwaseun Adeyemi</t>
  </si>
  <si>
    <t>oluwaseun.adeyemi@yahoo.com</t>
  </si>
  <si>
    <t>+49 713 546 312</t>
  </si>
  <si>
    <t>+49 179 883 627</t>
  </si>
  <si>
    <t>208 Sheikh Zayed Rd</t>
  </si>
  <si>
    <t>XDUYZ</t>
  </si>
  <si>
    <t>CUST-02417</t>
  </si>
  <si>
    <t>Uche Mensah</t>
  </si>
  <si>
    <t>uche_mensah@gmail.com</t>
  </si>
  <si>
    <t>0404079820</t>
  </si>
  <si>
    <t>0331506792</t>
  </si>
  <si>
    <t>45 Herbert Macaulay Way</t>
  </si>
  <si>
    <t>N95HL</t>
  </si>
  <si>
    <t>CUST-01663</t>
  </si>
  <si>
    <t>chiomaogundimu@yahoo.com</t>
  </si>
  <si>
    <t>+971-785-136819</t>
  </si>
  <si>
    <t>+971804463580</t>
  </si>
  <si>
    <t>36 Victoria Rd</t>
  </si>
  <si>
    <t>4GTHG</t>
  </si>
  <si>
    <t>2025-11-23</t>
  </si>
  <si>
    <t>2026/04/19</t>
  </si>
  <si>
    <t>CUST-00982</t>
  </si>
  <si>
    <t>Maryam Oladele</t>
  </si>
  <si>
    <t>maryam_oladele@hotmail.com</t>
  </si>
  <si>
    <t>0500445072</t>
  </si>
  <si>
    <t>+234 290 107 932</t>
  </si>
  <si>
    <t>89 Bay St</t>
  </si>
  <si>
    <t>504553</t>
  </si>
  <si>
    <t>CUST-03077</t>
  </si>
  <si>
    <t>Ifeoma Oladipo</t>
  </si>
  <si>
    <t>ifeomaoladipo@hotmail.com</t>
  </si>
  <si>
    <t>+971 601 706 309</t>
  </si>
  <si>
    <t>0604611021</t>
  </si>
  <si>
    <t>223 Main Rd</t>
  </si>
  <si>
    <t>UBWGMP</t>
  </si>
  <si>
    <t>CUST-01071</t>
  </si>
  <si>
    <t>Sipho Okorie</t>
  </si>
  <si>
    <t>sipho.okorie@outlook.com</t>
  </si>
  <si>
    <t>+44-324-342139</t>
  </si>
  <si>
    <t>+44 796 562 807</t>
  </si>
  <si>
    <t>67 Queen St</t>
  </si>
  <si>
    <t>9CV9LU</t>
  </si>
  <si>
    <t>CUST-01704</t>
  </si>
  <si>
    <t>Yetunde Anyanwu</t>
  </si>
  <si>
    <t>yetundeanyanwu@hotmail.com</t>
  </si>
  <si>
    <t>+234-809-320796</t>
  </si>
  <si>
    <t>+234481755253</t>
  </si>
  <si>
    <t>129552</t>
  </si>
  <si>
    <t>04/09/2025</t>
  </si>
  <si>
    <t>CUST-04268</t>
  </si>
  <si>
    <t>Segun Oladele</t>
  </si>
  <si>
    <t>segunoladele@yahoo.com</t>
  </si>
  <si>
    <t>+234 442 988 924</t>
  </si>
  <si>
    <t>0385597721</t>
  </si>
  <si>
    <t>946498</t>
  </si>
  <si>
    <t>2025-01-22</t>
  </si>
  <si>
    <t>CUST-00312</t>
  </si>
  <si>
    <t>Lola Mensah</t>
  </si>
  <si>
    <t>lolamensah@gmail.com</t>
  </si>
  <si>
    <t>0227009345</t>
  </si>
  <si>
    <t>+234 262 282 251</t>
  </si>
  <si>
    <t>96 Long St</t>
  </si>
  <si>
    <t>752124</t>
  </si>
  <si>
    <t>03.02.2026</t>
  </si>
  <si>
    <t>CUST-00818</t>
  </si>
  <si>
    <t>Kibet Otieno</t>
  </si>
  <si>
    <t>kibet.otieno@gridventurespl.africa</t>
  </si>
  <si>
    <t>+1 999 663 309</t>
  </si>
  <si>
    <t>+1356540307</t>
  </si>
  <si>
    <t>175 Church St</t>
  </si>
  <si>
    <t>LBHKY</t>
  </si>
  <si>
    <t>2025/03/25</t>
  </si>
  <si>
    <t>CUST-02094</t>
  </si>
  <si>
    <t>Hannah Davies</t>
  </si>
  <si>
    <t>hannah@company</t>
  </si>
  <si>
    <t>+254-766-273872</t>
  </si>
  <si>
    <t>0886359221</t>
  </si>
  <si>
    <t>FTPL1Z</t>
  </si>
  <si>
    <t>03/17/2025</t>
  </si>
  <si>
    <t>2026-01-13</t>
  </si>
  <si>
    <t>CUST-04850</t>
  </si>
  <si>
    <t>Abdullahi Naidoo</t>
  </si>
  <si>
    <t>abdullahinaidoo@outlook.com</t>
  </si>
  <si>
    <t>0899093482</t>
  </si>
  <si>
    <t>+353 709 661 079</t>
  </si>
  <si>
    <t>106 Marina Rd</t>
  </si>
  <si>
    <t>HQJU0</t>
  </si>
  <si>
    <t>CUST-03417</t>
  </si>
  <si>
    <t>Hannah Brown</t>
  </si>
  <si>
    <t>hannahbrown@hotmail.com</t>
  </si>
  <si>
    <t>+234-742-607754</t>
  </si>
  <si>
    <t>+234-872-814538</t>
  </si>
  <si>
    <t>132 High St</t>
  </si>
  <si>
    <t>223564</t>
  </si>
  <si>
    <t>CUST-04505</t>
  </si>
  <si>
    <t>Folake Asante</t>
  </si>
  <si>
    <t>folake_asante@yahoo.com</t>
  </si>
  <si>
    <t>+44987680798</t>
  </si>
  <si>
    <t>+44 051 314 692</t>
  </si>
  <si>
    <t>68 Marina Rd</t>
  </si>
  <si>
    <t>LQ0R0K</t>
  </si>
  <si>
    <t>01/23/2026</t>
  </si>
  <si>
    <t>Apr 15, 2026</t>
  </si>
  <si>
    <t>CUST-01434</t>
  </si>
  <si>
    <t>Yakubu Mwangi</t>
  </si>
  <si>
    <t>yakubu_mwangi@outlook.com</t>
  </si>
  <si>
    <t>+44 146 796 938</t>
  </si>
  <si>
    <t>+44-529-149373</t>
  </si>
  <si>
    <t>58 Herbert Macaulay Way</t>
  </si>
  <si>
    <t>1824S</t>
  </si>
  <si>
    <t>CUST-02225</t>
  </si>
  <si>
    <t>Brian Asante</t>
  </si>
  <si>
    <t>brianasante@gmail.com</t>
  </si>
  <si>
    <t>+971 224 429 515</t>
  </si>
  <si>
    <t>+971-841-024097</t>
  </si>
  <si>
    <t>249 Marina Rd</t>
  </si>
  <si>
    <t>PHGQA2</t>
  </si>
  <si>
    <t>06-Jan-25</t>
  </si>
  <si>
    <t>CUST-04058</t>
  </si>
  <si>
    <t>+27-047-882014</t>
  </si>
  <si>
    <t>+27347946319</t>
  </si>
  <si>
    <t>U1L34P</t>
  </si>
  <si>
    <t>CUST-02378</t>
  </si>
  <si>
    <t>Ifeanyi Mohammed</t>
  </si>
  <si>
    <t>ifeanyimohammed@hotmail.com</t>
  </si>
  <si>
    <t>0834025862</t>
  </si>
  <si>
    <t>+234 380 869 273</t>
  </si>
  <si>
    <t>122 Church St</t>
  </si>
  <si>
    <t>925531</t>
  </si>
  <si>
    <t>CUST-04238</t>
  </si>
  <si>
    <t>Matthew Abubakar</t>
  </si>
  <si>
    <t>matthew_abubakar@yahoo.com</t>
  </si>
  <si>
    <t>+27-192-687625</t>
  </si>
  <si>
    <t>0073250021</t>
  </si>
  <si>
    <t>219 King St</t>
  </si>
  <si>
    <t>NETJWH</t>
  </si>
  <si>
    <t>CUST-02334</t>
  </si>
  <si>
    <t>aisha.smith@</t>
  </si>
  <si>
    <t>0886631836</t>
  </si>
  <si>
    <t>0463303494</t>
  </si>
  <si>
    <t>143 Adeola Odeku St</t>
  </si>
  <si>
    <t>6CSDNP</t>
  </si>
  <si>
    <t>16.08.2025</t>
  </si>
  <si>
    <t>CUST-02910</t>
  </si>
  <si>
    <t>Nneka Wilson</t>
  </si>
  <si>
    <t>nneka.wilson@outlook.com</t>
  </si>
  <si>
    <t>+971325072718</t>
  </si>
  <si>
    <t>+971 984 699 793</t>
  </si>
  <si>
    <t>216 Allen Ave</t>
  </si>
  <si>
    <t>Q41L0</t>
  </si>
  <si>
    <t>May 12, 2026</t>
  </si>
  <si>
    <t>CUST-02509</t>
  </si>
  <si>
    <t>Femi Jones</t>
  </si>
  <si>
    <t>femi_jones@fluxpayltd.ng</t>
  </si>
  <si>
    <t>0492207355</t>
  </si>
  <si>
    <t>+44202294945</t>
  </si>
  <si>
    <t>71 Market St</t>
  </si>
  <si>
    <t>6C6E7R</t>
  </si>
  <si>
    <t>CUST-04456</t>
  </si>
  <si>
    <t>tobiadeyemi@hotmail.com</t>
  </si>
  <si>
    <t>0492293129</t>
  </si>
  <si>
    <t>+353 342 167 676</t>
  </si>
  <si>
    <t>248 Station Rd</t>
  </si>
  <si>
    <t>X8ENMK</t>
  </si>
  <si>
    <t>05/03/2025</t>
  </si>
  <si>
    <t>CUST-04290</t>
  </si>
  <si>
    <t>Tunde Hassan</t>
  </si>
  <si>
    <t>tunde_hassan@outlook.com</t>
  </si>
  <si>
    <t>0539805285</t>
  </si>
  <si>
    <t>+27 765 524 119</t>
  </si>
  <si>
    <t>105 Station Rd</t>
  </si>
  <si>
    <t>EU353</t>
  </si>
  <si>
    <t>CUST-03378</t>
  </si>
  <si>
    <t>Akinyi Kamau</t>
  </si>
  <si>
    <t>akinyi.kamau@hotmail.com</t>
  </si>
  <si>
    <t>+27 821 254 569</t>
  </si>
  <si>
    <t>+27 885 457 014</t>
  </si>
  <si>
    <t>165 Queen St</t>
  </si>
  <si>
    <t>JRDFQX</t>
  </si>
  <si>
    <t>22-Jan-25</t>
  </si>
  <si>
    <t>CUST-04958</t>
  </si>
  <si>
    <t>Chiamaka Idris</t>
  </si>
  <si>
    <t>chiamaka.idris@yahoo.com</t>
  </si>
  <si>
    <t>+234933402144</t>
  </si>
  <si>
    <t>+234827708447</t>
  </si>
  <si>
    <t>189 Sheikh Zayed Rd</t>
  </si>
  <si>
    <t>383146</t>
  </si>
  <si>
    <t>CUST-02420</t>
  </si>
  <si>
    <t>precious.kelly@gmail.com</t>
  </si>
  <si>
    <t>0319660058</t>
  </si>
  <si>
    <t>RGGBKA</t>
  </si>
  <si>
    <t>16.12.2025</t>
  </si>
  <si>
    <t>CUST-03670</t>
  </si>
  <si>
    <t>Nomvula Smith</t>
  </si>
  <si>
    <t>nomvula_smith@quantacapital.io</t>
  </si>
  <si>
    <t>+234 041 884 838</t>
  </si>
  <si>
    <t>+234-061-760533</t>
  </si>
  <si>
    <t>165 Kenyatta Ave</t>
  </si>
  <si>
    <t>244463</t>
  </si>
  <si>
    <t>2025/05/03</t>
  </si>
  <si>
    <t>11.02.2026</t>
  </si>
  <si>
    <t>CUST-04716</t>
  </si>
  <si>
    <t>Nneka Mensah</t>
  </si>
  <si>
    <t>nnekamensah@gmail.com</t>
  </si>
  <si>
    <t>+234 212 465 221</t>
  </si>
  <si>
    <t>0204110129</t>
  </si>
  <si>
    <t>607684</t>
  </si>
  <si>
    <t>2024-07-11</t>
  </si>
  <si>
    <t>CUST-03002</t>
  </si>
  <si>
    <t>amanikamau@yahoo.com</t>
  </si>
  <si>
    <t>0335280465</t>
  </si>
  <si>
    <t>+1521997384</t>
  </si>
  <si>
    <t>159 Awolowo Rd</t>
  </si>
  <si>
    <t>67BH9F</t>
  </si>
  <si>
    <t>CUST-04176</t>
  </si>
  <si>
    <t>Kamau Dlamini</t>
  </si>
  <si>
    <t>kamau_dlamini@hotmail.com</t>
  </si>
  <si>
    <t>+353-170-947647</t>
  </si>
  <si>
    <t>+353 862 869 879</t>
  </si>
  <si>
    <t>141 Park Lane</t>
  </si>
  <si>
    <t>KYN1LE</t>
  </si>
  <si>
    <t>Nov 12, 2024</t>
  </si>
  <si>
    <t>CUST-02486</t>
  </si>
  <si>
    <t>amakaadeyemi@gmail.com</t>
  </si>
  <si>
    <t>+971096358792</t>
  </si>
  <si>
    <t>+971295916039</t>
  </si>
  <si>
    <t>96 Main Rd</t>
  </si>
  <si>
    <t>HMKFWN</t>
  </si>
  <si>
    <t>2024/11/02</t>
  </si>
  <si>
    <t>2025/02/24</t>
  </si>
  <si>
    <t>CUST-00506</t>
  </si>
  <si>
    <t>Joy Kamau</t>
  </si>
  <si>
    <t>joykamau@gmail.com</t>
  </si>
  <si>
    <t>+1090915386</t>
  </si>
  <si>
    <t>+1-282-625420</t>
  </si>
  <si>
    <t>157 Awolowo Rd</t>
  </si>
  <si>
    <t>45JATT</t>
  </si>
  <si>
    <t>CUST-00529</t>
  </si>
  <si>
    <t>Lawal Evans</t>
  </si>
  <si>
    <t>lawal_evans@hotmail.com</t>
  </si>
  <si>
    <t>+49 906 048 869</t>
  </si>
  <si>
    <t>200 Sheikh Zayed Rd</t>
  </si>
  <si>
    <t>AYB9K6</t>
  </si>
  <si>
    <t>CUST-03936</t>
  </si>
  <si>
    <t>Adebayo Orji</t>
  </si>
  <si>
    <t>adebayoorji@gmail.com</t>
  </si>
  <si>
    <t>0376330356</t>
  </si>
  <si>
    <t>+254397410235</t>
  </si>
  <si>
    <t>21 Allen Ave</t>
  </si>
  <si>
    <t>XL5PYV</t>
  </si>
  <si>
    <t>CUST-00220</t>
  </si>
  <si>
    <t>Bello Kelly</t>
  </si>
  <si>
    <t>bello_kelly@hotmail.com</t>
  </si>
  <si>
    <t>+44 125 904 729</t>
  </si>
  <si>
    <t>+44774233305</t>
  </si>
  <si>
    <t>44 Awolowo Rd</t>
  </si>
  <si>
    <t>Y6MDH</t>
  </si>
  <si>
    <t>15.01.2025</t>
  </si>
  <si>
    <t>09.01.2026</t>
  </si>
  <si>
    <t>CUST-02555</t>
  </si>
  <si>
    <t>Chidinma Balogun</t>
  </si>
  <si>
    <t>chidinma.balogun@gmail.com</t>
  </si>
  <si>
    <t>+31 733 619 134</t>
  </si>
  <si>
    <t>+31 169 173 398</t>
  </si>
  <si>
    <t>570R8</t>
  </si>
  <si>
    <t>2024-10-23</t>
  </si>
  <si>
    <t>CUST-03014</t>
  </si>
  <si>
    <t>Emeka Williams</t>
  </si>
  <si>
    <t>emeka.williams@yahoo.com</t>
  </si>
  <si>
    <t>0488647695</t>
  </si>
  <si>
    <t>236 Bourdillon Rd</t>
  </si>
  <si>
    <t>1TLZB</t>
  </si>
  <si>
    <t>CUST-04883</t>
  </si>
  <si>
    <t>Samuel Okafor</t>
  </si>
  <si>
    <t>samuel.okafor@yahoo.com</t>
  </si>
  <si>
    <t>0383910021</t>
  </si>
  <si>
    <t>+44 702 381 779</t>
  </si>
  <si>
    <t>47 Station Rd</t>
  </si>
  <si>
    <t>9A134</t>
  </si>
  <si>
    <t>19-Jan-25</t>
  </si>
  <si>
    <t>CUST-04451</t>
  </si>
  <si>
    <t>Blessing Okonkwo</t>
  </si>
  <si>
    <t>blessingokonkwo@gmail.com</t>
  </si>
  <si>
    <t>+44-690-160603</t>
  </si>
  <si>
    <t>+44-654-617198</t>
  </si>
  <si>
    <t>7ME88</t>
  </si>
  <si>
    <t>2026-01-03</t>
  </si>
  <si>
    <t>CUST-04515</t>
  </si>
  <si>
    <t>Simi Patel</t>
  </si>
  <si>
    <t>simi_patel@outlook.com</t>
  </si>
  <si>
    <t>0091022032</t>
  </si>
  <si>
    <t>+234390808999</t>
  </si>
  <si>
    <t>49 Queen St</t>
  </si>
  <si>
    <t>697477</t>
  </si>
  <si>
    <t>CUST-00328</t>
  </si>
  <si>
    <t>Ogechi Abubakar</t>
  </si>
  <si>
    <t>ogechi.abubakar@hotmail.com</t>
  </si>
  <si>
    <t>0063140352</t>
  </si>
  <si>
    <t>+1-356-022939</t>
  </si>
  <si>
    <t>241 Long St</t>
  </si>
  <si>
    <t>A220TN</t>
  </si>
  <si>
    <t>CUST-03440</t>
  </si>
  <si>
    <t>akinyi.obi@hotmail.com</t>
  </si>
  <si>
    <t>+44 186 703 256</t>
  </si>
  <si>
    <t>+44-749-949275</t>
  </si>
  <si>
    <t>216 High St</t>
  </si>
  <si>
    <t>CDMKFJ</t>
  </si>
  <si>
    <t>Apr 24, 2026</t>
  </si>
  <si>
    <t>CUST-02285</t>
  </si>
  <si>
    <t>lola_eze@hotmail.com</t>
  </si>
  <si>
    <t>+254712122701</t>
  </si>
  <si>
    <t>+254 923 573 739</t>
  </si>
  <si>
    <t>213 Victoria Rd</t>
  </si>
  <si>
    <t>L6G36</t>
  </si>
  <si>
    <t>11.12.2024</t>
  </si>
  <si>
    <t>2025/04/18</t>
  </si>
  <si>
    <t>CUST-02610</t>
  </si>
  <si>
    <t>andrew.dlamini@yahoo.com</t>
  </si>
  <si>
    <t>+44 296 515 397</t>
  </si>
  <si>
    <t>0806159168</t>
  </si>
  <si>
    <t>171 Marina Rd</t>
  </si>
  <si>
    <t>LUC2K</t>
  </si>
  <si>
    <t>25/11/2024</t>
  </si>
  <si>
    <t>CUST-04228</t>
  </si>
  <si>
    <t>Akinyi Garba</t>
  </si>
  <si>
    <t>favour mohammed@outlook.com</t>
  </si>
  <si>
    <t>+1475891093</t>
  </si>
  <si>
    <t>+1-503-323049</t>
  </si>
  <si>
    <t>240 Station Rd</t>
  </si>
  <si>
    <t>AKEWZY</t>
  </si>
  <si>
    <t>06.05.2026</t>
  </si>
  <si>
    <t>CUST-01875</t>
  </si>
  <si>
    <t>Thandiwe Ogundimu</t>
  </si>
  <si>
    <t>thandiwe_ogundimu@outlook.com</t>
  </si>
  <si>
    <t>+254 332 125 954</t>
  </si>
  <si>
    <t>150 Station Rd</t>
  </si>
  <si>
    <t>DF15LR</t>
  </si>
  <si>
    <t>CUST-00970</t>
  </si>
  <si>
    <t>favour_okorie@yahoo.com</t>
  </si>
  <si>
    <t>+44 342 658 750</t>
  </si>
  <si>
    <t>0104979140</t>
  </si>
  <si>
    <t>223 Market St</t>
  </si>
  <si>
    <t>2FC6S</t>
  </si>
  <si>
    <t>CUST-01430</t>
  </si>
  <si>
    <t>chinwe_obi@gmail.com</t>
  </si>
  <si>
    <t>+971350227746</t>
  </si>
  <si>
    <t>+971-338-471370</t>
  </si>
  <si>
    <t>187 Queen St</t>
  </si>
  <si>
    <t>LMFLC</t>
  </si>
  <si>
    <t>2025/01/14</t>
  </si>
  <si>
    <t>CUST-02009</t>
  </si>
  <si>
    <t>Joy Nwachukwu</t>
  </si>
  <si>
    <t>joynwachukwu@novanetworks.africa</t>
  </si>
  <si>
    <t>+254-854-818826</t>
  </si>
  <si>
    <t>+254 909 412 547</t>
  </si>
  <si>
    <t>51 Bay St</t>
  </si>
  <si>
    <t>UATNC8</t>
  </si>
  <si>
    <t>CUST-04844</t>
  </si>
  <si>
    <t>Chinwe Obi</t>
  </si>
  <si>
    <t>chinwe_obi@flutterwave.co</t>
  </si>
  <si>
    <t>0384943135</t>
  </si>
  <si>
    <t>+234 555 066 717</t>
  </si>
  <si>
    <t>102 Market St</t>
  </si>
  <si>
    <t>320314</t>
  </si>
  <si>
    <t>CUST-03032</t>
  </si>
  <si>
    <t>Zainab Kamau</t>
  </si>
  <si>
    <t>zainab.kamau@outlook.com</t>
  </si>
  <si>
    <t>+49447561953</t>
  </si>
  <si>
    <t>+49 723 614 653</t>
  </si>
  <si>
    <t>19HTC</t>
  </si>
  <si>
    <t>2026-04-27</t>
  </si>
  <si>
    <t>CUST-04614</t>
  </si>
  <si>
    <t>Oluwaseun Mwangi</t>
  </si>
  <si>
    <t>+234 917 964 830</t>
  </si>
  <si>
    <t>+234-195-138115</t>
  </si>
  <si>
    <t>188 Allen Ave</t>
  </si>
  <si>
    <t>797958</t>
  </si>
  <si>
    <t>09.07.2024</t>
  </si>
  <si>
    <t>CUST-03086</t>
  </si>
  <si>
    <t>Segun Khan</t>
  </si>
  <si>
    <t>segun_khan@yahoo.com</t>
  </si>
  <si>
    <t>0881630902</t>
  </si>
  <si>
    <t>+234 399 558 541</t>
  </si>
  <si>
    <t>Ikej</t>
  </si>
  <si>
    <t>27 Bourdillon Rd</t>
  </si>
  <si>
    <t>639384</t>
  </si>
  <si>
    <t>Jan 6, 2026</t>
  </si>
  <si>
    <t>CUST-02809</t>
  </si>
  <si>
    <t>Liam Orji</t>
  </si>
  <si>
    <t>liamorji@hotmail.com</t>
  </si>
  <si>
    <t>+254217890709</t>
  </si>
  <si>
    <t>+254604447461</t>
  </si>
  <si>
    <t>2 Market St</t>
  </si>
  <si>
    <t>BJ3L0</t>
  </si>
  <si>
    <t>08/27/2024</t>
  </si>
  <si>
    <t>CUST-00039</t>
  </si>
  <si>
    <t>Otieno Orji</t>
  </si>
  <si>
    <t>otieno_orji@hotmail.com</t>
  </si>
  <si>
    <t>+254-154-479627</t>
  </si>
  <si>
    <t>112 Long St</t>
  </si>
  <si>
    <t>E1Z8L</t>
  </si>
  <si>
    <t>11/21/2025</t>
  </si>
  <si>
    <t>05/29/2026</t>
  </si>
  <si>
    <t>CUST-02298</t>
  </si>
  <si>
    <t>fatuma.johnson@hotmail.com</t>
  </si>
  <si>
    <t>+27630818328</t>
  </si>
  <si>
    <t>0595726768</t>
  </si>
  <si>
    <t>10 Queen St</t>
  </si>
  <si>
    <t>J47J8</t>
  </si>
  <si>
    <t>CUST-00051</t>
  </si>
  <si>
    <t>chibuezealiyu@gmail.com</t>
  </si>
  <si>
    <t>+1106518017</t>
  </si>
  <si>
    <t>0462265676</t>
  </si>
  <si>
    <t>9JQABV</t>
  </si>
  <si>
    <t>2025/07/20</t>
  </si>
  <si>
    <t>CUST-00273</t>
  </si>
  <si>
    <t>Tope Aliyu</t>
  </si>
  <si>
    <t>tope.aliyu@hotmail.com</t>
  </si>
  <si>
    <t>0193588953</t>
  </si>
  <si>
    <t>0902611398</t>
  </si>
  <si>
    <t>156 Main Rd</t>
  </si>
  <si>
    <t>791219</t>
  </si>
  <si>
    <t>CUST-00563</t>
  </si>
  <si>
    <t>Damilola Taylor</t>
  </si>
  <si>
    <t>damilolataylor@vaultcommercel.co</t>
  </si>
  <si>
    <t>+254-231-714619</t>
  </si>
  <si>
    <t>+254 394 676 626</t>
  </si>
  <si>
    <t>1 Marina Rd</t>
  </si>
  <si>
    <t>AJ0EV</t>
  </si>
  <si>
    <t>CUST-04499</t>
  </si>
  <si>
    <t>Jessica Okorie</t>
  </si>
  <si>
    <t>jessica_okorie@gmail.com</t>
  </si>
  <si>
    <t>+234-933-376497</t>
  </si>
  <si>
    <t>0828903257</t>
  </si>
  <si>
    <t>107 Park Lane</t>
  </si>
  <si>
    <t>594367</t>
  </si>
  <si>
    <t>04/04/2025</t>
  </si>
  <si>
    <t>CUST-03864</t>
  </si>
  <si>
    <t>liamsalami@yahoo.com</t>
  </si>
  <si>
    <t>+44-191-324150</t>
  </si>
  <si>
    <t>0906139571</t>
  </si>
  <si>
    <t>150 Church St</t>
  </si>
  <si>
    <t>AELBZ</t>
  </si>
  <si>
    <t>11/10/2025</t>
  </si>
  <si>
    <t>2026-06-07</t>
  </si>
  <si>
    <t>CUST-04113</t>
  </si>
  <si>
    <t>Fatima Adeleke</t>
  </si>
  <si>
    <t>fatimaadeleke@yahoo.com</t>
  </si>
  <si>
    <t>0057771895</t>
  </si>
  <si>
    <t>+234812298391</t>
  </si>
  <si>
    <t>148 Church St</t>
  </si>
  <si>
    <t>734441</t>
  </si>
  <si>
    <t>CUST-01993</t>
  </si>
  <si>
    <t>Amaka Williams</t>
  </si>
  <si>
    <t>amaka.williams@outlook.com</t>
  </si>
  <si>
    <t>0102643915</t>
  </si>
  <si>
    <t>+1-508-707977</t>
  </si>
  <si>
    <t>224 Adeola Odeku St</t>
  </si>
  <si>
    <t>5C4XP</t>
  </si>
  <si>
    <t>2025/12/30</t>
  </si>
  <si>
    <t>CUST-04250</t>
  </si>
  <si>
    <t>joy_ugwu@zenlabsgmbh.com</t>
  </si>
  <si>
    <t>+44-055-221241</t>
  </si>
  <si>
    <t>+44 668 441 293</t>
  </si>
  <si>
    <t>P9QLLC</t>
  </si>
  <si>
    <t>CUST-02216</t>
  </si>
  <si>
    <t>Layla Diallo</t>
  </si>
  <si>
    <t>layla.diallo@</t>
  </si>
  <si>
    <t>+27256308000</t>
  </si>
  <si>
    <t>+27381074126</t>
  </si>
  <si>
    <t>36 Market St</t>
  </si>
  <si>
    <t>4KVU4</t>
  </si>
  <si>
    <t>30.06.2025</t>
  </si>
  <si>
    <t>CUST-01014</t>
  </si>
  <si>
    <t>njeri.balogun@hivegroupltd.io</t>
  </si>
  <si>
    <t>0847798258</t>
  </si>
  <si>
    <t>+44 537 156 415</t>
  </si>
  <si>
    <t>107 Main Rd</t>
  </si>
  <si>
    <t>1PQFG</t>
  </si>
  <si>
    <t>25-May-26</t>
  </si>
  <si>
    <t>CUST-00600</t>
  </si>
  <si>
    <t>Mwangi Bello</t>
  </si>
  <si>
    <t>mwangi_bello@yahoo.com</t>
  </si>
  <si>
    <t>+27346820725</t>
  </si>
  <si>
    <t>0043468456</t>
  </si>
  <si>
    <t>FRQ5B8</t>
  </si>
  <si>
    <t>aisha.balogun@gmail.com</t>
  </si>
  <si>
    <t>0201074774</t>
  </si>
  <si>
    <t>+44 842 130 971</t>
  </si>
  <si>
    <t>114 Allen Ave</t>
  </si>
  <si>
    <t>0JPPV</t>
  </si>
  <si>
    <t>CUST-02633</t>
  </si>
  <si>
    <t>Pieter Oladele</t>
  </si>
  <si>
    <t>pieter.oladele@outlook.com</t>
  </si>
  <si>
    <t>+44 508 340 030</t>
  </si>
  <si>
    <t>+44 004 098 956</t>
  </si>
  <si>
    <t>77 Queen St</t>
  </si>
  <si>
    <t>NFCZYF</t>
  </si>
  <si>
    <t>CUST-04089</t>
  </si>
  <si>
    <t>omar.otieno@flutterwave.com</t>
  </si>
  <si>
    <t>0840305146</t>
  </si>
  <si>
    <t>+234 189 084 555</t>
  </si>
  <si>
    <t>125 Bay St</t>
  </si>
  <si>
    <t>457310</t>
  </si>
  <si>
    <t>2024-09-06</t>
  </si>
  <si>
    <t>2024-10-07</t>
  </si>
  <si>
    <t>CUST-03796</t>
  </si>
  <si>
    <t>Adebayo Afolabi</t>
  </si>
  <si>
    <t>adebayoafolabi@outlook.com</t>
  </si>
  <si>
    <t>+31 249 669 978</t>
  </si>
  <si>
    <t>+31135321526</t>
  </si>
  <si>
    <t>19 Victoria Rd</t>
  </si>
  <si>
    <t>SGJ6WV</t>
  </si>
  <si>
    <t>17.02.2026</t>
  </si>
  <si>
    <t>CUST-02155</t>
  </si>
  <si>
    <t>fatimasalami@twigafoods.co</t>
  </si>
  <si>
    <t>0648773978</t>
  </si>
  <si>
    <t>+234 517 938 525</t>
  </si>
  <si>
    <t>3 Long St</t>
  </si>
  <si>
    <t>897260</t>
  </si>
  <si>
    <t>2024-07-18</t>
  </si>
  <si>
    <t>CUST-02307</t>
  </si>
  <si>
    <t>akinyikamau@outlook.com</t>
  </si>
  <si>
    <t>+44071906457</t>
  </si>
  <si>
    <t>+44024629566</t>
  </si>
  <si>
    <t>117 Moi Ave</t>
  </si>
  <si>
    <t>U8460H</t>
  </si>
  <si>
    <t>2025-04-07</t>
  </si>
  <si>
    <t>27.04.2026</t>
  </si>
  <si>
    <t>CUST-02083</t>
  </si>
  <si>
    <t>Sipho Okonkwo</t>
  </si>
  <si>
    <t>siphookonkwo@yahoo.com</t>
  </si>
  <si>
    <t>0764249547</t>
  </si>
  <si>
    <t>+234 719 224 782</t>
  </si>
  <si>
    <t>134 Adeola Odeku St</t>
  </si>
  <si>
    <t>988912</t>
  </si>
  <si>
    <t>CUST-03944</t>
  </si>
  <si>
    <t>Kamau Patel</t>
  </si>
  <si>
    <t>kamaupatel@yahoo.com</t>
  </si>
  <si>
    <t>+44 180 411 208</t>
  </si>
  <si>
    <t>0940228525</t>
  </si>
  <si>
    <t>63 Kenyatta Ave</t>
  </si>
  <si>
    <t>VU8BPY</t>
  </si>
  <si>
    <t>07/04/2025</t>
  </si>
  <si>
    <t>CUST-00679</t>
  </si>
  <si>
    <t>matthewadewale@hotmail.com</t>
  </si>
  <si>
    <t>+44-764-534965</t>
  </si>
  <si>
    <t>0156419678</t>
  </si>
  <si>
    <t>53 Marina Rd</t>
  </si>
  <si>
    <t>DH1NC</t>
  </si>
  <si>
    <t>28/06/2026</t>
  </si>
  <si>
    <t>CUST-01512</t>
  </si>
  <si>
    <t>Amaka Evans</t>
  </si>
  <si>
    <t>amaka.evans@outlook.com</t>
  </si>
  <si>
    <t>0859400489</t>
  </si>
  <si>
    <t>+234-560-846954</t>
  </si>
  <si>
    <t>232 Park Lane</t>
  </si>
  <si>
    <t>964558</t>
  </si>
  <si>
    <t>12/07/2025</t>
  </si>
  <si>
    <t>CUST-04361</t>
  </si>
  <si>
    <t>Brian Dlamini</t>
  </si>
  <si>
    <t>briandlamini@vaultlabs.io</t>
  </si>
  <si>
    <t>0174987536</t>
  </si>
  <si>
    <t>+234545461435</t>
  </si>
  <si>
    <t>132 Adeola Odeku St</t>
  </si>
  <si>
    <t>407314</t>
  </si>
  <si>
    <t>CUST-03294</t>
  </si>
  <si>
    <t>Andrew Eze</t>
  </si>
  <si>
    <t>andreweze@gmail.com</t>
  </si>
  <si>
    <t>+44 646 762 342</t>
  </si>
  <si>
    <t>+254-105-292027</t>
  </si>
  <si>
    <t>120 Park Lane</t>
  </si>
  <si>
    <t>4HWFJ</t>
  </si>
  <si>
    <t>CUST-01065</t>
  </si>
  <si>
    <t>Michael Adeleke</t>
  </si>
  <si>
    <t>michaeladeleke@yahoo.com</t>
  </si>
  <si>
    <t>0319946709</t>
  </si>
  <si>
    <t>+27 087 496 122</t>
  </si>
  <si>
    <t>80 Main Rd</t>
  </si>
  <si>
    <t>88KSP5</t>
  </si>
  <si>
    <t>CUST-02087</t>
  </si>
  <si>
    <t>Oluwaseun Anyanwu</t>
  </si>
  <si>
    <t>oluwaseun_anyanwu@gmail.com</t>
  </si>
  <si>
    <t>0493354681</t>
  </si>
  <si>
    <t>0557958780</t>
  </si>
  <si>
    <t>14 Victoria Rd</t>
  </si>
  <si>
    <t>991168</t>
  </si>
  <si>
    <t>CUST-04600</t>
  </si>
  <si>
    <t>chiomabalogun@hotmail.com</t>
  </si>
  <si>
    <t>0118664844</t>
  </si>
  <si>
    <t>45 Market St</t>
  </si>
  <si>
    <t>R215A</t>
  </si>
  <si>
    <t>18-Jan-25</t>
  </si>
  <si>
    <t>CUST-01601</t>
  </si>
  <si>
    <t>Sipho Okafor</t>
  </si>
  <si>
    <t>sipho.okafor@datagroup.io</t>
  </si>
  <si>
    <t>+254 503 431 629</t>
  </si>
  <si>
    <t>+254-356-213433</t>
  </si>
  <si>
    <t>83 Main Rd</t>
  </si>
  <si>
    <t>JEQ3A0</t>
  </si>
  <si>
    <t>2025-08-19</t>
  </si>
  <si>
    <t>CUST-04368</t>
  </si>
  <si>
    <t>Noah Lawal</t>
  </si>
  <si>
    <t>+234-220-758292</t>
  </si>
  <si>
    <t>+234119706535</t>
  </si>
  <si>
    <t>74 Queen St</t>
  </si>
  <si>
    <t>441967</t>
  </si>
  <si>
    <t>08.05.2025</t>
  </si>
  <si>
    <t>CUST-05084</t>
  </si>
  <si>
    <t>+31 247 677 050</t>
  </si>
  <si>
    <t>CUST-01831</t>
  </si>
  <si>
    <t>Segun Okonkwo</t>
  </si>
  <si>
    <t>segunokonkwo@yahoo.com</t>
  </si>
  <si>
    <t>0949350617</t>
  </si>
  <si>
    <t>+353 238 207 511</t>
  </si>
  <si>
    <t>116 Park Lane</t>
  </si>
  <si>
    <t>HARMDJ</t>
  </si>
  <si>
    <t>23/08/2024</t>
  </si>
  <si>
    <t>CUST-04288</t>
  </si>
  <si>
    <t>Nnamdi Hassan</t>
  </si>
  <si>
    <t>0955910552</t>
  </si>
  <si>
    <t>+44 991 090 203</t>
  </si>
  <si>
    <t>F4X806</t>
  </si>
  <si>
    <t>+234-949-013334</t>
  </si>
  <si>
    <t>+234376734814</t>
  </si>
  <si>
    <t>174616</t>
  </si>
  <si>
    <t>10/24/2024</t>
  </si>
  <si>
    <t>CUST-02375</t>
  </si>
  <si>
    <t>Ifeanyi Naidoo</t>
  </si>
  <si>
    <t>ifeanyi.naidoo@flourmillsofni.ng</t>
  </si>
  <si>
    <t>+971 000 128 370</t>
  </si>
  <si>
    <t>+971 562 028 356</t>
  </si>
  <si>
    <t>149 Marina Rd</t>
  </si>
  <si>
    <t>DXTEQ</t>
  </si>
  <si>
    <t>28-Jan-26</t>
  </si>
  <si>
    <t>CUST-01007</t>
  </si>
  <si>
    <t>Samuel Botha</t>
  </si>
  <si>
    <t>samuel_botha@yahoo.com</t>
  </si>
  <si>
    <t>0733435973</t>
  </si>
  <si>
    <t>+27 970 168 525</t>
  </si>
  <si>
    <t>2 Park Lane</t>
  </si>
  <si>
    <t>6BFH9</t>
  </si>
  <si>
    <t>CUST-01954</t>
  </si>
  <si>
    <t>Dele Idris</t>
  </si>
  <si>
    <t>dele.idris@gmail.com</t>
  </si>
  <si>
    <t>+1 509 135 781</t>
  </si>
  <si>
    <t>+1-742-141570</t>
  </si>
  <si>
    <t>1HHBV</t>
  </si>
  <si>
    <t>CUST-01179</t>
  </si>
  <si>
    <t>Wanjala Idris</t>
  </si>
  <si>
    <t>wanjala_idris@gmail.com</t>
  </si>
  <si>
    <t>0037731205</t>
  </si>
  <si>
    <t>0948530748</t>
  </si>
  <si>
    <t>HTAWDE</t>
  </si>
  <si>
    <t>CUST-01140</t>
  </si>
  <si>
    <t>Andrew Mohammed</t>
  </si>
  <si>
    <t>andrew_mohammed@flutterwave.co</t>
  </si>
  <si>
    <t>+234 113 900 458</t>
  </si>
  <si>
    <t>+234-752-340870</t>
  </si>
  <si>
    <t>86 Marina Rd</t>
  </si>
  <si>
    <t>475087</t>
  </si>
  <si>
    <t>CUST-02062</t>
  </si>
  <si>
    <t>akinyi.makinde@hotmail.com</t>
  </si>
  <si>
    <t>+234869559616</t>
  </si>
  <si>
    <t>+234 490 889 921</t>
  </si>
  <si>
    <t>181 High St</t>
  </si>
  <si>
    <t>818552</t>
  </si>
  <si>
    <t>CUST-01873</t>
  </si>
  <si>
    <t>siphohassan@chippercash.com</t>
  </si>
  <si>
    <t>+27-856-910393</t>
  </si>
  <si>
    <t>+27 810 033 453</t>
  </si>
  <si>
    <t>24 Bourdillon Rd</t>
  </si>
  <si>
    <t>8GFZ6F</t>
  </si>
  <si>
    <t>06/17/2025</t>
  </si>
  <si>
    <t>CUST-04965</t>
  </si>
  <si>
    <t>abdullahi.adeleke@hotmail.com</t>
  </si>
  <si>
    <t>+27-399-446016</t>
  </si>
  <si>
    <t>+27-859-264557</t>
  </si>
  <si>
    <t>200 Bourdillon Rd</t>
  </si>
  <si>
    <t>7CULRF</t>
  </si>
  <si>
    <t>CUST-02267</t>
  </si>
  <si>
    <t>sophie_adeleke@yahoo.com</t>
  </si>
  <si>
    <t>0499815951</t>
  </si>
  <si>
    <t>+234743402197</t>
  </si>
  <si>
    <t>133 King St</t>
  </si>
  <si>
    <t>277172</t>
  </si>
  <si>
    <t>CUST-02385</t>
  </si>
  <si>
    <t>matthewsalami@echohubinc.africa</t>
  </si>
  <si>
    <t>+44-860-441593</t>
  </si>
  <si>
    <t>0098181496</t>
  </si>
  <si>
    <t>25 Queen St</t>
  </si>
  <si>
    <t>SQQNVP</t>
  </si>
  <si>
    <t>16.01.2026</t>
  </si>
  <si>
    <t>CUST-03895</t>
  </si>
  <si>
    <t>Tunde Patel</t>
  </si>
  <si>
    <t>tunde.patel@outlook.com</t>
  </si>
  <si>
    <t>+234-295-864422</t>
  </si>
  <si>
    <t>0187708153</t>
  </si>
  <si>
    <t>234 Victoria Rd</t>
  </si>
  <si>
    <t>555136</t>
  </si>
  <si>
    <t>CUST-02450</t>
  </si>
  <si>
    <t>Ifeoma Idris</t>
  </si>
  <si>
    <t>ifeoma_idris@outlook.com</t>
  </si>
  <si>
    <t>+971344312169</t>
  </si>
  <si>
    <t>0907939690</t>
  </si>
  <si>
    <t>214 Adeola Odeku St</t>
  </si>
  <si>
    <t>61MX2</t>
  </si>
  <si>
    <t>2026-05-25</t>
  </si>
  <si>
    <t>CUST-01130</t>
  </si>
  <si>
    <t>Daniel Adebayo</t>
  </si>
  <si>
    <t>danieladebayo@hotmail.com</t>
  </si>
  <si>
    <t>+27094167952</t>
  </si>
  <si>
    <t>+27279891454</t>
  </si>
  <si>
    <t>42 Market St</t>
  </si>
  <si>
    <t>X9V6TS</t>
  </si>
  <si>
    <t>CUST-00533</t>
  </si>
  <si>
    <t>Olivia Naidoo</t>
  </si>
  <si>
    <t>olivia_naidoo@gmail.com</t>
  </si>
  <si>
    <t>+1281291635</t>
  </si>
  <si>
    <t>+1-496-026676</t>
  </si>
  <si>
    <t>78 Marina Rd</t>
  </si>
  <si>
    <t>7SZB4</t>
  </si>
  <si>
    <t>CUST-01062</t>
  </si>
  <si>
    <t>Hannah Khan</t>
  </si>
  <si>
    <t>hannah_khan@yahoo.com</t>
  </si>
  <si>
    <t>+44518251103</t>
  </si>
  <si>
    <t>5 Main Rd</t>
  </si>
  <si>
    <t>GTTZ23</t>
  </si>
  <si>
    <t>19/12/2025</t>
  </si>
  <si>
    <t>CUST-04660</t>
  </si>
  <si>
    <t>mercyobrien@hivehubltd.ng</t>
  </si>
  <si>
    <t>+971 674 919 912</t>
  </si>
  <si>
    <t>0527961377</t>
  </si>
  <si>
    <t>3 High St</t>
  </si>
  <si>
    <t>UBAUX</t>
  </si>
  <si>
    <t>2025-09-14</t>
  </si>
  <si>
    <t>CUST-05031</t>
  </si>
  <si>
    <t>Joshua Asante</t>
  </si>
  <si>
    <t>joshua.asante@outlook.com</t>
  </si>
  <si>
    <t>+353-196-479322</t>
  </si>
  <si>
    <t>+353 465 124 189</t>
  </si>
  <si>
    <t>6SBCX</t>
  </si>
  <si>
    <t>07/11/2024</t>
  </si>
  <si>
    <t>CUST-00910</t>
  </si>
  <si>
    <t>Njeri Naidoo</t>
  </si>
  <si>
    <t>njeri_naidoo@datahealthllc.ng</t>
  </si>
  <si>
    <t>+234 939 481 504</t>
  </si>
  <si>
    <t>0903560285</t>
  </si>
  <si>
    <t>321752</t>
  </si>
  <si>
    <t>2026-05-23</t>
  </si>
  <si>
    <t>CUST-00920</t>
  </si>
  <si>
    <t>Fatima Diallo</t>
  </si>
  <si>
    <t>fatima.diallo@yahoo.com</t>
  </si>
  <si>
    <t>+234 668 940 936</t>
  </si>
  <si>
    <t>107 King St</t>
  </si>
  <si>
    <t>296468</t>
  </si>
  <si>
    <t>CUST-00033</t>
  </si>
  <si>
    <t>Akinyi Adewale</t>
  </si>
  <si>
    <t>akinyiadewale@hotmail.com</t>
  </si>
  <si>
    <t>219 Herbert Macaulay Way</t>
  </si>
  <si>
    <t>5C4NW6</t>
  </si>
  <si>
    <t>2025-10-02</t>
  </si>
  <si>
    <t>CUST-03058</t>
  </si>
  <si>
    <t>Bashir Mwangi</t>
  </si>
  <si>
    <t>bashir_mwangi@gmail.com</t>
  </si>
  <si>
    <t>+27-314-395619</t>
  </si>
  <si>
    <t>+27 987 345 262</t>
  </si>
  <si>
    <t>23 Main Rd</t>
  </si>
  <si>
    <t>TZV86</t>
  </si>
  <si>
    <t>Feb 2, 2026</t>
  </si>
  <si>
    <t>CUST-04979</t>
  </si>
  <si>
    <t>Folake Eze</t>
  </si>
  <si>
    <t>folake_eze@outlook.com</t>
  </si>
  <si>
    <t>+254 322 773 699</t>
  </si>
  <si>
    <t>+254820507742</t>
  </si>
  <si>
    <t>35 Bourdillon Rd</t>
  </si>
  <si>
    <t>NGNDA</t>
  </si>
  <si>
    <t>CUST-01239</t>
  </si>
  <si>
    <t>Yetunde Nwachukwu</t>
  </si>
  <si>
    <t>yetundenwachukwu@yahoo.com</t>
  </si>
  <si>
    <t>+44-761-747904</t>
  </si>
  <si>
    <t>+44-522-420596</t>
  </si>
  <si>
    <t>14 Allen Ave</t>
  </si>
  <si>
    <t>Q6F1CN</t>
  </si>
  <si>
    <t>2024-11-05</t>
  </si>
  <si>
    <t>01/30/2025</t>
  </si>
  <si>
    <t>CUST-00136</t>
  </si>
  <si>
    <t>Wanjala Khan</t>
  </si>
  <si>
    <t>wanjala_khan@yahoo.com</t>
  </si>
  <si>
    <t>0384215031</t>
  </si>
  <si>
    <t>241 Market St</t>
  </si>
  <si>
    <t>809590</t>
  </si>
  <si>
    <t>CUST-00113</t>
  </si>
  <si>
    <t>liam.orji@outlook.com</t>
  </si>
  <si>
    <t>0866322702</t>
  </si>
  <si>
    <t>+44728857448</t>
  </si>
  <si>
    <t>209 Long St</t>
  </si>
  <si>
    <t>G4XSZZ</t>
  </si>
  <si>
    <t>CUST-04691</t>
  </si>
  <si>
    <t>Mwangi Brown</t>
  </si>
  <si>
    <t>mwangi.brown@gmail.com</t>
  </si>
  <si>
    <t>+971150451841</t>
  </si>
  <si>
    <t>0526783454</t>
  </si>
  <si>
    <t>166 Allen Ave</t>
  </si>
  <si>
    <t>LLMM3B</t>
  </si>
  <si>
    <t>CUST-03100</t>
  </si>
  <si>
    <t>Musa Obi</t>
  </si>
  <si>
    <t>musa_obi@hotmail.com</t>
  </si>
  <si>
    <t>0526078132</t>
  </si>
  <si>
    <t>0757692146</t>
  </si>
  <si>
    <t>108 Long St</t>
  </si>
  <si>
    <t>860155</t>
  </si>
  <si>
    <t>14.06.2025</t>
  </si>
  <si>
    <t>CUST-04061</t>
  </si>
  <si>
    <t>Laura Akinola</t>
  </si>
  <si>
    <t>lauraakinola@apexlabs.ng</t>
  </si>
  <si>
    <t>0001717549</t>
  </si>
  <si>
    <t>0939065452</t>
  </si>
  <si>
    <t>198 Awolowo Rd</t>
  </si>
  <si>
    <t>206631</t>
  </si>
  <si>
    <t>CUST-03495</t>
  </si>
  <si>
    <t>Segun Oladipo</t>
  </si>
  <si>
    <t>segun_oladipo@outlook.com</t>
  </si>
  <si>
    <t>+31-392-167424</t>
  </si>
  <si>
    <t>+31 857 489 312</t>
  </si>
  <si>
    <t>14 Main Rd</t>
  </si>
  <si>
    <t>NLVR6</t>
  </si>
  <si>
    <t>CUST-00276</t>
  </si>
  <si>
    <t>Zainab Davies</t>
  </si>
  <si>
    <t>+1 765 728 941</t>
  </si>
  <si>
    <t>0475098898</t>
  </si>
  <si>
    <t>245 Moi Ave</t>
  </si>
  <si>
    <t>P39TW</t>
  </si>
  <si>
    <t>07/07/2024</t>
  </si>
  <si>
    <t>2025-05-07</t>
  </si>
  <si>
    <t>CUST-00692</t>
  </si>
  <si>
    <t>andrewmohammed@hotmail.com</t>
  </si>
  <si>
    <t>+31 868 041 869</t>
  </si>
  <si>
    <t>0032645649</t>
  </si>
  <si>
    <t>103 Awolowo Rd</t>
  </si>
  <si>
    <t>QB0SC7</t>
  </si>
  <si>
    <t>2024-08-11</t>
  </si>
  <si>
    <t>CUST-03175</t>
  </si>
  <si>
    <t>Thomas Smith</t>
  </si>
  <si>
    <t>thomas_smith@gmail.com</t>
  </si>
  <si>
    <t>0548180937</t>
  </si>
  <si>
    <t>+234-976-786518</t>
  </si>
  <si>
    <t>810251</t>
  </si>
  <si>
    <t>2025-11-17</t>
  </si>
  <si>
    <t>CUST-01901</t>
  </si>
  <si>
    <t>CUST-00988</t>
  </si>
  <si>
    <t>ahmed.nwachukwu@gmail.com</t>
  </si>
  <si>
    <t>+49 514 244 966</t>
  </si>
  <si>
    <t>+49900045398</t>
  </si>
  <si>
    <t>WGVA0</t>
  </si>
  <si>
    <t>04.05.2025</t>
  </si>
  <si>
    <t>CUST-02363</t>
  </si>
  <si>
    <t>Ifeanyi Davies</t>
  </si>
  <si>
    <t>ifeanyidavies@heliocapitalpl.com</t>
  </si>
  <si>
    <t>0385906739</t>
  </si>
  <si>
    <t>+27 504 421 851</t>
  </si>
  <si>
    <t>P0X3U</t>
  </si>
  <si>
    <t>2025-08-03</t>
  </si>
  <si>
    <t>CUST-02843</t>
  </si>
  <si>
    <t>David Adewale</t>
  </si>
  <si>
    <t>davidadewale@piggyvest.africa</t>
  </si>
  <si>
    <t>0884579470</t>
  </si>
  <si>
    <t>0705006862</t>
  </si>
  <si>
    <t>2SER0</t>
  </si>
  <si>
    <t>01/07/2025</t>
  </si>
  <si>
    <t>31/01/2026</t>
  </si>
  <si>
    <t>CUST-01739</t>
  </si>
  <si>
    <t>Sophie Garba</t>
  </si>
  <si>
    <t>sophie_garba@yahoo.com</t>
  </si>
  <si>
    <t>0736852374</t>
  </si>
  <si>
    <t>+234 611 558 497</t>
  </si>
  <si>
    <t>20 Awolowo Rd</t>
  </si>
  <si>
    <t>473790</t>
  </si>
  <si>
    <t>02/15/2026</t>
  </si>
  <si>
    <t>CUST-02056</t>
  </si>
  <si>
    <t>Lawal Musa</t>
  </si>
  <si>
    <t>lawal.musa@yahoo.com</t>
  </si>
  <si>
    <t>0326124433</t>
  </si>
  <si>
    <t>+49 495 688 968</t>
  </si>
  <si>
    <t>36 Bay St</t>
  </si>
  <si>
    <t>MX7939</t>
  </si>
  <si>
    <t>CUST-01225</t>
  </si>
  <si>
    <t>Emmanuel Salami</t>
  </si>
  <si>
    <t>emmanuel_salami@yahoo.com</t>
  </si>
  <si>
    <t>+31-069-922691</t>
  </si>
  <si>
    <t>0694906082</t>
  </si>
  <si>
    <t>58 Marina Rd</t>
  </si>
  <si>
    <t>JBSZ0</t>
  </si>
  <si>
    <t>CUST-02847</t>
  </si>
  <si>
    <t>Adebayo Patel</t>
  </si>
  <si>
    <t>adebayo_patel@yahoo.com</t>
  </si>
  <si>
    <t>+44820636617</t>
  </si>
  <si>
    <t>+44878946529</t>
  </si>
  <si>
    <t>143 Moi Ave</t>
  </si>
  <si>
    <t>1F4W1</t>
  </si>
  <si>
    <t>06/05/2026</t>
  </si>
  <si>
    <t>CUST-00890</t>
  </si>
  <si>
    <t>Wanjala Aliyu</t>
  </si>
  <si>
    <t>wanjala_aliyu@hotmail.com</t>
  </si>
  <si>
    <t>0514557953</t>
  </si>
  <si>
    <t>12 Long St</t>
  </si>
  <si>
    <t>UK3VP</t>
  </si>
  <si>
    <t>Dec 4, 2024</t>
  </si>
  <si>
    <t>CUST-01381</t>
  </si>
  <si>
    <t>emekanaidoo@gmail.com</t>
  </si>
  <si>
    <t>+31-934-686207</t>
  </si>
  <si>
    <t>+31391919382</t>
  </si>
  <si>
    <t>114 Sheikh Zayed Rd</t>
  </si>
  <si>
    <t>WXAZC1</t>
  </si>
  <si>
    <t>CUST-02240</t>
  </si>
  <si>
    <t>Tosin Taylor</t>
  </si>
  <si>
    <t>tosin_taylor@gmail.com</t>
  </si>
  <si>
    <t>+1 055 629 755</t>
  </si>
  <si>
    <t>+1-384-196219</t>
  </si>
  <si>
    <t>188 King St</t>
  </si>
  <si>
    <t>34YR9U</t>
  </si>
  <si>
    <t>CUST-03883</t>
  </si>
  <si>
    <t>ahmed_obi@gmail.com</t>
  </si>
  <si>
    <t>+234 100 764 758</t>
  </si>
  <si>
    <t>0435175441</t>
  </si>
  <si>
    <t>66 High St</t>
  </si>
  <si>
    <t>110745</t>
  </si>
  <si>
    <t>CUST-00106</t>
  </si>
  <si>
    <t>Ifeoma Adeleke</t>
  </si>
  <si>
    <t>ifeoma.adeleke@flutterwave.africa</t>
  </si>
  <si>
    <t>+31 797 723 692</t>
  </si>
  <si>
    <t>+31 984 257 991</t>
  </si>
  <si>
    <t>134 Market St</t>
  </si>
  <si>
    <t>KGM6C8</t>
  </si>
  <si>
    <t>CUST-02720</t>
  </si>
  <si>
    <t>Kelechi Onyeka</t>
  </si>
  <si>
    <t>kelechionyeka@yahoo.com</t>
  </si>
  <si>
    <t>0468737561</t>
  </si>
  <si>
    <t>+1814375474</t>
  </si>
  <si>
    <t>35 Queen St</t>
  </si>
  <si>
    <t>QK1QZD</t>
  </si>
  <si>
    <t>CUST-01229</t>
  </si>
  <si>
    <t>Abdullahi Smith</t>
  </si>
  <si>
    <t>abdullahi.smith@outlook.com</t>
  </si>
  <si>
    <t>+234979685462</t>
  </si>
  <si>
    <t>+234 167 006 208</t>
  </si>
  <si>
    <t>199 Allen Ave</t>
  </si>
  <si>
    <t>553727</t>
  </si>
  <si>
    <t>2025-08-09</t>
  </si>
  <si>
    <t>CUST-00858</t>
  </si>
  <si>
    <t>Niyi Orji</t>
  </si>
  <si>
    <t>niyiorji@yahoo.com</t>
  </si>
  <si>
    <t>+254-341-880796</t>
  </si>
  <si>
    <t>+254 031 575 859</t>
  </si>
  <si>
    <t>62 Allen Ave</t>
  </si>
  <si>
    <t>CZTVN</t>
  </si>
  <si>
    <t>21-Aug-25</t>
  </si>
  <si>
    <t>CUST-00819</t>
  </si>
  <si>
    <t>Pieter Onyeka</t>
  </si>
  <si>
    <t>pieteronyeka@yahoo.com</t>
  </si>
  <si>
    <t>+234-204-810930</t>
  </si>
  <si>
    <t>0484738577</t>
  </si>
  <si>
    <t>39 Long St</t>
  </si>
  <si>
    <t>971396</t>
  </si>
  <si>
    <t>08/08/2024</t>
  </si>
  <si>
    <t>01/09/2025</t>
  </si>
  <si>
    <t>CUST-04676</t>
  </si>
  <si>
    <t>Chidinma Patel</t>
  </si>
  <si>
    <t>+31-049-890643</t>
  </si>
  <si>
    <t>+31252221373</t>
  </si>
  <si>
    <t>227 Long St</t>
  </si>
  <si>
    <t>LFGVXF</t>
  </si>
  <si>
    <t>15/08/2025</t>
  </si>
  <si>
    <t>CUST-03831</t>
  </si>
  <si>
    <t>Joy Taylor</t>
  </si>
  <si>
    <t>joy_taylor@yahoo.com</t>
  </si>
  <si>
    <t>0933498843</t>
  </si>
  <si>
    <t>0887563697</t>
  </si>
  <si>
    <t>231 Park Lane</t>
  </si>
  <si>
    <t>68KFTR</t>
  </si>
  <si>
    <t>CUST-03673</t>
  </si>
  <si>
    <t>lola.mensah@yahoo.com</t>
  </si>
  <si>
    <t>0463848309</t>
  </si>
  <si>
    <t>0578063178</t>
  </si>
  <si>
    <t>148 High St</t>
  </si>
  <si>
    <t>JEQ97V</t>
  </si>
  <si>
    <t>21/03/2026</t>
  </si>
  <si>
    <t>CUST-02691</t>
  </si>
  <si>
    <t>Wanjiru Traore</t>
  </si>
  <si>
    <t>wanjiru_traore@outlook.com</t>
  </si>
  <si>
    <t>+49847991727</t>
  </si>
  <si>
    <t>0272419875</t>
  </si>
  <si>
    <t>JFTK06</t>
  </si>
  <si>
    <t>CUST-05021</t>
  </si>
  <si>
    <t>Damilola Okonkwo</t>
  </si>
  <si>
    <t>damilola_okonkwo@gmail.com</t>
  </si>
  <si>
    <t>+49 156 720 996</t>
  </si>
  <si>
    <t>+49 355 713 959</t>
  </si>
  <si>
    <t>15 Market St</t>
  </si>
  <si>
    <t>CDGX9Y</t>
  </si>
  <si>
    <t>CUST-00353</t>
  </si>
  <si>
    <t>Chiamaka Salami</t>
  </si>
  <si>
    <t>chiamaka.salami@yahoo.com</t>
  </si>
  <si>
    <t>0213773062</t>
  </si>
  <si>
    <t>+49042359737</t>
  </si>
  <si>
    <t>243 Victoria Rd</t>
  </si>
  <si>
    <t>47Z3B</t>
  </si>
  <si>
    <t>CUST-01195</t>
  </si>
  <si>
    <t>Hauwa Evans</t>
  </si>
  <si>
    <t>hauwa.evans@yahoo.com</t>
  </si>
  <si>
    <t>+234 412 616 554</t>
  </si>
  <si>
    <t>+234793399702</t>
  </si>
  <si>
    <t>213 Awolowo Rd</t>
  </si>
  <si>
    <t>427020</t>
  </si>
  <si>
    <t>CUST-03221</t>
  </si>
  <si>
    <t>musa.otieno@gmail.com</t>
  </si>
  <si>
    <t>0995649756</t>
  </si>
  <si>
    <t>+1 117 515 282</t>
  </si>
  <si>
    <t>24 Church St</t>
  </si>
  <si>
    <t>2DG9U4</t>
  </si>
  <si>
    <t>Feb 4, 2026</t>
  </si>
  <si>
    <t>03.04.2026</t>
  </si>
  <si>
    <t>CUST-00129</t>
  </si>
  <si>
    <t>Thandiwe Balogun</t>
  </si>
  <si>
    <t>thandiwe.balogun@outlook.com</t>
  </si>
  <si>
    <t>+1 312 209 949</t>
  </si>
  <si>
    <t>0933051728</t>
  </si>
  <si>
    <t>36 High St</t>
  </si>
  <si>
    <t>QC2AT</t>
  </si>
  <si>
    <t>CUST-04367</t>
  </si>
  <si>
    <t>Wanjiru Jones</t>
  </si>
  <si>
    <t>wanjiru.jones@outlook.com</t>
  </si>
  <si>
    <t>+353904306919</t>
  </si>
  <si>
    <t>0692048908</t>
  </si>
  <si>
    <t>62 Bay St</t>
  </si>
  <si>
    <t>1BWEN</t>
  </si>
  <si>
    <t>CUST-00406</t>
  </si>
  <si>
    <t>0959881145</t>
  </si>
  <si>
    <t>0887071523</t>
  </si>
  <si>
    <t>249 High St</t>
  </si>
  <si>
    <t>4T0EE</t>
  </si>
  <si>
    <t>CUST-00327</t>
  </si>
  <si>
    <t>Fatima Musa</t>
  </si>
  <si>
    <t>kemi naidoo@outlook.com</t>
  </si>
  <si>
    <t>+234 408 031 499</t>
  </si>
  <si>
    <t>+234508004635</t>
  </si>
  <si>
    <t>488838</t>
  </si>
  <si>
    <t>Mar 16, 2026</t>
  </si>
  <si>
    <t>CUST-02966</t>
  </si>
  <si>
    <t>maryam_adewale@outlook.com</t>
  </si>
  <si>
    <t>+27 170 564 068</t>
  </si>
  <si>
    <t>+27-867-006263</t>
  </si>
  <si>
    <t>185 Bourdillon Rd</t>
  </si>
  <si>
    <t>1486UK</t>
  </si>
  <si>
    <t>CUST-03824</t>
  </si>
  <si>
    <t>Amani Patel</t>
  </si>
  <si>
    <t>amani,patel@gmail.com</t>
  </si>
  <si>
    <t>0983795337</t>
  </si>
  <si>
    <t>+234 562 479 458</t>
  </si>
  <si>
    <t>371464</t>
  </si>
  <si>
    <t>CUST-00937</t>
  </si>
  <si>
    <t>Wanjiru Lawal</t>
  </si>
  <si>
    <t>wanjiru.lawal@yahoo.com</t>
  </si>
  <si>
    <t>0862869747</t>
  </si>
  <si>
    <t>0237038547</t>
  </si>
  <si>
    <t>223 King St</t>
  </si>
  <si>
    <t>KMTFM</t>
  </si>
  <si>
    <t>Dec 3, 2025</t>
  </si>
  <si>
    <t>CUST-04412</t>
  </si>
  <si>
    <t>Lawal Adeyemi</t>
  </si>
  <si>
    <t>lawal.adeyemi@gmail.com</t>
  </si>
  <si>
    <t>+234 021 573 618</t>
  </si>
  <si>
    <t>0530387785</t>
  </si>
  <si>
    <t>6 Market St</t>
  </si>
  <si>
    <t>823409</t>
  </si>
  <si>
    <t>2026-01-17</t>
  </si>
  <si>
    <t>CUST-02547</t>
  </si>
  <si>
    <t>Ifeoma Garba</t>
  </si>
  <si>
    <t>ifeoma.garba@</t>
  </si>
  <si>
    <t>+49-971-628347</t>
  </si>
  <si>
    <t>0480029146</t>
  </si>
  <si>
    <t>15 Herbert Macaulay Way</t>
  </si>
  <si>
    <t>B6JMP8</t>
  </si>
  <si>
    <t>2025-02-03</t>
  </si>
  <si>
    <t>CUST-02397</t>
  </si>
  <si>
    <t>Brian Oladele</t>
  </si>
  <si>
    <t>brian.oladele@sparklogic.io</t>
  </si>
  <si>
    <t>+234-662-943972</t>
  </si>
  <si>
    <t>+234227934629</t>
  </si>
  <si>
    <t>654944</t>
  </si>
  <si>
    <t>CUST-03230</t>
  </si>
  <si>
    <t>Chibueze Nwankwo</t>
  </si>
  <si>
    <t>chibuezenwankwo@outlook.com</t>
  </si>
  <si>
    <t>+971 083 631 782</t>
  </si>
  <si>
    <t>0132886392</t>
  </si>
  <si>
    <t>Z66VE</t>
  </si>
  <si>
    <t>Oct 10, 2025</t>
  </si>
  <si>
    <t>CUST-04098</t>
  </si>
  <si>
    <t>Abdullahi Davies</t>
  </si>
  <si>
    <t>abdullahi_davies@apexdigitalinc.africa</t>
  </si>
  <si>
    <t>0019809797</t>
  </si>
  <si>
    <t>29 Station Rd</t>
  </si>
  <si>
    <t>6FHSH</t>
  </si>
  <si>
    <t>22/11/2025</t>
  </si>
  <si>
    <t>CUST-03680</t>
  </si>
  <si>
    <t>Segun Williams</t>
  </si>
  <si>
    <t>segun_williams@gmail.com</t>
  </si>
  <si>
    <t>+31-497-550646</t>
  </si>
  <si>
    <t>+31-865-783465</t>
  </si>
  <si>
    <t>74 King St</t>
  </si>
  <si>
    <t>ZDBKCV</t>
  </si>
  <si>
    <t>08/01/2026</t>
  </si>
  <si>
    <t>CUST-01630</t>
  </si>
  <si>
    <t>Olivia Evans</t>
  </si>
  <si>
    <t>oliviaevans@yahoo.com</t>
  </si>
  <si>
    <t>0713589961</t>
  </si>
  <si>
    <t>0001311378</t>
  </si>
  <si>
    <t>119 Market St</t>
  </si>
  <si>
    <t>RDD46</t>
  </si>
  <si>
    <t>CUST-03323</t>
  </si>
  <si>
    <t>mwangi.botha@gmail.com</t>
  </si>
  <si>
    <t>0359287156</t>
  </si>
  <si>
    <t>+971-311-608970</t>
  </si>
  <si>
    <t>S6C9BA</t>
  </si>
  <si>
    <t>CUST-04953</t>
  </si>
  <si>
    <t>Usman Garba</t>
  </si>
  <si>
    <t>usman_garba@orbitpaygmbh.com</t>
  </si>
  <si>
    <t>+254215552491</t>
  </si>
  <si>
    <t>+254-357-783309</t>
  </si>
  <si>
    <t>1 Victoria Rd</t>
  </si>
  <si>
    <t>EE75H</t>
  </si>
  <si>
    <t>06/06/2025</t>
  </si>
  <si>
    <t>CUST-02731</t>
  </si>
  <si>
    <t>Nneka Musa</t>
  </si>
  <si>
    <t>nneka_musa@hotmail.com</t>
  </si>
  <si>
    <t>0119766496</t>
  </si>
  <si>
    <t>+27-119-614004</t>
  </si>
  <si>
    <t>164 Bay St</t>
  </si>
  <si>
    <t>15HXJ</t>
  </si>
  <si>
    <t>2024/08/13</t>
  </si>
  <si>
    <t>CUST-03972</t>
  </si>
  <si>
    <t>kunle.afolabi@yahoo.com</t>
  </si>
  <si>
    <t>+234-890-166715</t>
  </si>
  <si>
    <t>+234 614 164 574</t>
  </si>
  <si>
    <t>97 Herbert Macaulay Way</t>
  </si>
  <si>
    <t>987869</t>
  </si>
  <si>
    <t>2025/06/24</t>
  </si>
  <si>
    <t>CUST-03292</t>
  </si>
  <si>
    <t>bashir.balogun@andela.co</t>
  </si>
  <si>
    <t>+44-097-765077</t>
  </si>
  <si>
    <t>+44-502-821910</t>
  </si>
  <si>
    <t>73 Market St</t>
  </si>
  <si>
    <t>XG74KT</t>
  </si>
  <si>
    <t>Sep 21, 2024</t>
  </si>
  <si>
    <t>CUST-02625</t>
  </si>
  <si>
    <t>David Nwankwo</t>
  </si>
  <si>
    <t>david_nwankwo@outlook.com</t>
  </si>
  <si>
    <t>+49200315078</t>
  </si>
  <si>
    <t>+49-156-164131</t>
  </si>
  <si>
    <t>77FC8</t>
  </si>
  <si>
    <t>2024-11-04</t>
  </si>
  <si>
    <t>CUST-02203</t>
  </si>
  <si>
    <t>Kelechi Salami</t>
  </si>
  <si>
    <t>kelechi.salami@dangoteindustr.africa</t>
  </si>
  <si>
    <t>+353754505808</t>
  </si>
  <si>
    <t>+353 155 551 490</t>
  </si>
  <si>
    <t>75 Main Rd</t>
  </si>
  <si>
    <t>0T1Q76</t>
  </si>
  <si>
    <t>2026-05-18</t>
  </si>
  <si>
    <t>CUST-02745</t>
  </si>
  <si>
    <t>Kamau Salami</t>
  </si>
  <si>
    <t>kamau.salami@outlook.com</t>
  </si>
  <si>
    <t>+254-312-801511</t>
  </si>
  <si>
    <t>0385360384</t>
  </si>
  <si>
    <t>S0YSE</t>
  </si>
  <si>
    <t>28/02/2026</t>
  </si>
  <si>
    <t>CUST-03877</t>
  </si>
  <si>
    <t>Njeri Eze</t>
  </si>
  <si>
    <t>ngozi_vandermerwe@mpesasolutions.co</t>
  </si>
  <si>
    <t>+1-680-962757</t>
  </si>
  <si>
    <t>+1279032919</t>
  </si>
  <si>
    <t>7 Herbert Macaulay Way</t>
  </si>
  <si>
    <t>9W3CH</t>
  </si>
  <si>
    <t>CUST-04281</t>
  </si>
  <si>
    <t>Adaora Mohammed</t>
  </si>
  <si>
    <t>adaoramohammed@gmail.com</t>
  </si>
  <si>
    <t>+49671595875</t>
  </si>
  <si>
    <t>+49128482715</t>
  </si>
  <si>
    <t>3 Adeola Odeku St</t>
  </si>
  <si>
    <t>NCM7V</t>
  </si>
  <si>
    <t>CUST-01311</t>
  </si>
  <si>
    <t>mwangi.dlamini@gmail.com</t>
  </si>
  <si>
    <t>+971 722 303 358</t>
  </si>
  <si>
    <t>+971 339 895 111</t>
  </si>
  <si>
    <t>121 Sheikh Zayed Rd</t>
  </si>
  <si>
    <t>L4504L</t>
  </si>
  <si>
    <t>11/19/2024</t>
  </si>
  <si>
    <t>CUST-03611</t>
  </si>
  <si>
    <t>Musa Diallo</t>
  </si>
  <si>
    <t>musa.diallo@gmail.com</t>
  </si>
  <si>
    <t>+353 370 034 223</t>
  </si>
  <si>
    <t>+353637548364</t>
  </si>
  <si>
    <t>217 Bay St</t>
  </si>
  <si>
    <t>CEAEP</t>
  </si>
  <si>
    <t>18/11/2025</t>
  </si>
  <si>
    <t>CUST-04884</t>
  </si>
  <si>
    <t>Daniel Orji</t>
  </si>
  <si>
    <t>daniel_orji@yahoo.com</t>
  </si>
  <si>
    <t>+234 304 821 051</t>
  </si>
  <si>
    <t>+234766539153</t>
  </si>
  <si>
    <t>92 Marina Rd</t>
  </si>
  <si>
    <t>759068</t>
  </si>
  <si>
    <t>CUST-04010</t>
  </si>
  <si>
    <t>Kelechi Lawal</t>
  </si>
  <si>
    <t>kelechi_lawal@yahoo.com</t>
  </si>
  <si>
    <t>+353-713-335535</t>
  </si>
  <si>
    <t>+353 317 195 347</t>
  </si>
  <si>
    <t>F9AXV9</t>
  </si>
  <si>
    <t>CUST-03202</t>
  </si>
  <si>
    <t>Njeri Nwachukwu</t>
  </si>
  <si>
    <t>njeri.nwachukwu@company.com.</t>
  </si>
  <si>
    <t>+31-265-116597</t>
  </si>
  <si>
    <t>+31003445819</t>
  </si>
  <si>
    <t>148 Allen Ave</t>
  </si>
  <si>
    <t>LYV3W</t>
  </si>
  <si>
    <t>2025/06/15</t>
  </si>
  <si>
    <t>CUST-00513</t>
  </si>
  <si>
    <t>Michael Smith</t>
  </si>
  <si>
    <t>michaelsmith@gmail.com</t>
  </si>
  <si>
    <t>+1720550330</t>
  </si>
  <si>
    <t>+1 008 863 467</t>
  </si>
  <si>
    <t>134 Park Lane</t>
  </si>
  <si>
    <t>HSH1A</t>
  </si>
  <si>
    <t>2024/09/05</t>
  </si>
  <si>
    <t>30/11/2024</t>
  </si>
  <si>
    <t>CUST-04813</t>
  </si>
  <si>
    <t>Folake Salami</t>
  </si>
  <si>
    <t>folake_salami@yahoo.com</t>
  </si>
  <si>
    <t>+31-793-502310</t>
  </si>
  <si>
    <t>+31499248784</t>
  </si>
  <si>
    <t>98 Adeola Odeku St</t>
  </si>
  <si>
    <t>N3MY78</t>
  </si>
  <si>
    <t>CUST-03472</t>
  </si>
  <si>
    <t>Joshua Lawal</t>
  </si>
  <si>
    <t>joshualawal@echoworksgmbh.com</t>
  </si>
  <si>
    <t>0563762650</t>
  </si>
  <si>
    <t>+27161029378</t>
  </si>
  <si>
    <t>J2YR4</t>
  </si>
  <si>
    <t>CUST-01224</t>
  </si>
  <si>
    <t>Matthew Idris</t>
  </si>
  <si>
    <t>matthew_idris@quantasystemsi.africa</t>
  </si>
  <si>
    <t>+353-872-550541</t>
  </si>
  <si>
    <t>+353190937577</t>
  </si>
  <si>
    <t>220 Allen Ave</t>
  </si>
  <si>
    <t>3THPZ</t>
  </si>
  <si>
    <t>03-Apr-25</t>
  </si>
  <si>
    <t>CUST-03656</t>
  </si>
  <si>
    <t>Kibet Makinde</t>
  </si>
  <si>
    <t>kibetmakinde@outlook.com</t>
  </si>
  <si>
    <t>+1-601-499637</t>
  </si>
  <si>
    <t>+1-087-187136</t>
  </si>
  <si>
    <t>37 Victoria Rd</t>
  </si>
  <si>
    <t>9EWJ7</t>
  </si>
  <si>
    <t>23.02.2025</t>
  </si>
  <si>
    <t>CUST-02786</t>
  </si>
  <si>
    <t>Wanjiru Bello</t>
  </si>
  <si>
    <t>wanjiru_bello@vaultlabsplc.ng</t>
  </si>
  <si>
    <t>+31-499-228921</t>
  </si>
  <si>
    <t>170 Kenyatta Ave</t>
  </si>
  <si>
    <t>NG5T6A</t>
  </si>
  <si>
    <t>CUST-01765</t>
  </si>
  <si>
    <t>Bashir Traore</t>
  </si>
  <si>
    <t>bashirtraore@hotmail.com</t>
  </si>
  <si>
    <t>+234507702368</t>
  </si>
  <si>
    <t>+234-046-363201</t>
  </si>
  <si>
    <t>188 Park Lane</t>
  </si>
  <si>
    <t>987680</t>
  </si>
  <si>
    <t>CUST-02075</t>
  </si>
  <si>
    <t>chidinma_vandermerwe@gmail.com</t>
  </si>
  <si>
    <t>+971752356371</t>
  </si>
  <si>
    <t>+971897335613</t>
  </si>
  <si>
    <t>YPC54</t>
  </si>
  <si>
    <t>CUST-01157</t>
  </si>
  <si>
    <t>Akinyi Hassan</t>
  </si>
  <si>
    <t>akinyi.hassan@hotmail.com</t>
  </si>
  <si>
    <t>+27830692509</t>
  </si>
  <si>
    <t>+27556441994</t>
  </si>
  <si>
    <t>MC41F</t>
  </si>
  <si>
    <t>CUST-05095</t>
  </si>
  <si>
    <t>CUST-03143</t>
  </si>
  <si>
    <t>Samuel Dlamini</t>
  </si>
  <si>
    <t>samueldlamini@yahoo.com</t>
  </si>
  <si>
    <t>+234 849 192 602</t>
  </si>
  <si>
    <t>+234996139712</t>
  </si>
  <si>
    <t>140 Kenyatta Ave</t>
  </si>
  <si>
    <t>653517</t>
  </si>
  <si>
    <t>CUST-02991</t>
  </si>
  <si>
    <t>Ikechukwu Adewale</t>
  </si>
  <si>
    <t>ikechukwu_adewale@heliogroup.co</t>
  </si>
  <si>
    <t>+1-319-809937</t>
  </si>
  <si>
    <t>+1885523736</t>
  </si>
  <si>
    <t>188 Moi Ave</t>
  </si>
  <si>
    <t>P7MQM</t>
  </si>
  <si>
    <t>26/10/2024</t>
  </si>
  <si>
    <t>CUST-00374</t>
  </si>
  <si>
    <t>andrew.hassan@kuda.africa</t>
  </si>
  <si>
    <t>0736060148</t>
  </si>
  <si>
    <t>+234-084-907938</t>
  </si>
  <si>
    <t>85 High St</t>
  </si>
  <si>
    <t>671541</t>
  </si>
  <si>
    <t>CUST-02980</t>
  </si>
  <si>
    <t>Ifeoma Williams</t>
  </si>
  <si>
    <t>ifeoma.williams@hotmail.com</t>
  </si>
  <si>
    <t>0498434881</t>
  </si>
  <si>
    <t>+27528077345</t>
  </si>
  <si>
    <t>YPTSC</t>
  </si>
  <si>
    <t>2026-05-13</t>
  </si>
  <si>
    <t>CUST-04082</t>
  </si>
  <si>
    <t>Adaeze Ugwu</t>
  </si>
  <si>
    <t>adaeze.ugwu@outlook.com</t>
  </si>
  <si>
    <t>+1356239502</t>
  </si>
  <si>
    <t>+1 118 700 008</t>
  </si>
  <si>
    <t>192 High St</t>
  </si>
  <si>
    <t>RY0D9</t>
  </si>
  <si>
    <t>CUST-00850</t>
  </si>
  <si>
    <t>Emmanuel O'Brien</t>
  </si>
  <si>
    <t>emmanuel.obrien@vaultlogic.com</t>
  </si>
  <si>
    <t>+234-330-510972</t>
  </si>
  <si>
    <t>0725426541</t>
  </si>
  <si>
    <t>46 Main Rd</t>
  </si>
  <si>
    <t>985002</t>
  </si>
  <si>
    <t>25/04/2025</t>
  </si>
  <si>
    <t>CUST-01810</t>
  </si>
  <si>
    <t>wanjala_vandermerwe@outlook.com</t>
  </si>
  <si>
    <t>+1 621 555 274</t>
  </si>
  <si>
    <t>+1-169-195759</t>
  </si>
  <si>
    <t>68 Park Lane</t>
  </si>
  <si>
    <t>3WV79</t>
  </si>
  <si>
    <t>CUST-00573</t>
  </si>
  <si>
    <t>Amani Eze</t>
  </si>
  <si>
    <t>amani.eze@outlook.com</t>
  </si>
  <si>
    <t>+44 493 266 432</t>
  </si>
  <si>
    <t>+44394612128</t>
  </si>
  <si>
    <t>239 Queen St</t>
  </si>
  <si>
    <t>SBAEM</t>
  </si>
  <si>
    <t>CUST-00090</t>
  </si>
  <si>
    <t>Omar Hassan</t>
  </si>
  <si>
    <t>omar.hassan@hotmail.com</t>
  </si>
  <si>
    <t>+234150648909</t>
  </si>
  <si>
    <t>+234-100-167618</t>
  </si>
  <si>
    <t>3 Bay St</t>
  </si>
  <si>
    <t>541316</t>
  </si>
  <si>
    <t>CUST-01982</t>
  </si>
  <si>
    <t>CUST-03310</t>
  </si>
  <si>
    <t>Akinyi Brown</t>
  </si>
  <si>
    <t>akinyibrown@outlook.com</t>
  </si>
  <si>
    <t>+353 578 157 747</t>
  </si>
  <si>
    <t>0399269611</t>
  </si>
  <si>
    <t>142 Park Lane</t>
  </si>
  <si>
    <t>L225P</t>
  </si>
  <si>
    <t>CUST-02795</t>
  </si>
  <si>
    <t>Layla Botha</t>
  </si>
  <si>
    <t>layla,botha@company.com</t>
  </si>
  <si>
    <t>+49-353-557551</t>
  </si>
  <si>
    <t>+49203383379</t>
  </si>
  <si>
    <t>228 Sheikh Zayed Rd</t>
  </si>
  <si>
    <t>4W8UW7</t>
  </si>
  <si>
    <t>2024-09-28</t>
  </si>
  <si>
    <t>CUST-00266</t>
  </si>
  <si>
    <t>+353-173-098503</t>
  </si>
  <si>
    <t>CUST-00651</t>
  </si>
  <si>
    <t>Uche Johnson</t>
  </si>
  <si>
    <t>uchejohnson@hotmail.com</t>
  </si>
  <si>
    <t>+27849749979</t>
  </si>
  <si>
    <t>0522171148</t>
  </si>
  <si>
    <t>A3E7P</t>
  </si>
  <si>
    <t>2026-05-24</t>
  </si>
  <si>
    <t>CUST-04181</t>
  </si>
  <si>
    <t>Precious Otieno</t>
  </si>
  <si>
    <t>precious_otieno@hotmail.com</t>
  </si>
  <si>
    <t>0929007717</t>
  </si>
  <si>
    <t>0322000388</t>
  </si>
  <si>
    <t>30 Sheikh Zayed Rd</t>
  </si>
  <si>
    <t>343955</t>
  </si>
  <si>
    <t>25.01.2026</t>
  </si>
  <si>
    <t>CUST-01139</t>
  </si>
  <si>
    <t>Nomvula Ugwu</t>
  </si>
  <si>
    <t>nomvulaugwu@hotmail.com</t>
  </si>
  <si>
    <t>+234 702 521 514</t>
  </si>
  <si>
    <t>+234-517-236850</t>
  </si>
  <si>
    <t>14 Moi Ave</t>
  </si>
  <si>
    <t>961874</t>
  </si>
  <si>
    <t>30-Oct-25</t>
  </si>
  <si>
    <t>CUST-00874</t>
  </si>
  <si>
    <t>Fatuma Williams</t>
  </si>
  <si>
    <t>fatuma.williams@helioai.co</t>
  </si>
  <si>
    <t>+44 667 264 187</t>
  </si>
  <si>
    <t>+44978953770</t>
  </si>
  <si>
    <t>29 Bourdillon Rd</t>
  </si>
  <si>
    <t>Y9KSR4</t>
  </si>
  <si>
    <t>May 5, 2026</t>
  </si>
  <si>
    <t>CUST-02806</t>
  </si>
  <si>
    <t>Sarah Dlamini</t>
  </si>
  <si>
    <t>sarah_dlamini@hotmail.com</t>
  </si>
  <si>
    <t>+44 665 620 670</t>
  </si>
  <si>
    <t>+44933677744</t>
  </si>
  <si>
    <t>231 Kenyatta Ave</t>
  </si>
  <si>
    <t>9MDAP</t>
  </si>
  <si>
    <t>CUST-04637</t>
  </si>
  <si>
    <t>jessica.diallo@apexpayinc.africa</t>
  </si>
  <si>
    <t>+234 687 578 212</t>
  </si>
  <si>
    <t>0783274104</t>
  </si>
  <si>
    <t>73 Main Rd</t>
  </si>
  <si>
    <t>313126</t>
  </si>
  <si>
    <t>13.08.2025</t>
  </si>
  <si>
    <t>CUST-03317</t>
  </si>
  <si>
    <t>Tosin Orji</t>
  </si>
  <si>
    <t>tosinorji@sparkhealthinc.co</t>
  </si>
  <si>
    <t>+27 911 999 216</t>
  </si>
  <si>
    <t>+27980614898</t>
  </si>
  <si>
    <t>51 Adeola Odeku St</t>
  </si>
  <si>
    <t>UH4Q5</t>
  </si>
  <si>
    <t>CUST-03713</t>
  </si>
  <si>
    <t>favourwilliams@hotmail.com</t>
  </si>
  <si>
    <t>0976109048</t>
  </si>
  <si>
    <t>+44883034783</t>
  </si>
  <si>
    <t>193 Kenyatta Ave</t>
  </si>
  <si>
    <t>N47MF2</t>
  </si>
  <si>
    <t>CUST-02372</t>
  </si>
  <si>
    <t>Usman Okorie</t>
  </si>
  <si>
    <t>usman.okorie@gmail.com</t>
  </si>
  <si>
    <t>+234 554 121 242</t>
  </si>
  <si>
    <t>+234-594-610601</t>
  </si>
  <si>
    <t>152 Kenyatta Ave</t>
  </si>
  <si>
    <t>242970</t>
  </si>
  <si>
    <t>CUST-02761</t>
  </si>
  <si>
    <t>Sipho Oladele</t>
  </si>
  <si>
    <t>0037103795</t>
  </si>
  <si>
    <t>+234-128-217353</t>
  </si>
  <si>
    <t>535131</t>
  </si>
  <si>
    <t>CUST-03578</t>
  </si>
  <si>
    <t>Ikechukwu Mwangi</t>
  </si>
  <si>
    <t>ikechukwumwangi@hotmail.com</t>
  </si>
  <si>
    <t>+31 153 842 386</t>
  </si>
  <si>
    <t>0698519585</t>
  </si>
  <si>
    <t>214 Sheikh Zayed Rd</t>
  </si>
  <si>
    <t>UP0RXS</t>
  </si>
  <si>
    <t>19.02.2025</t>
  </si>
  <si>
    <t>CUST-02421</t>
  </si>
  <si>
    <t>Chibueze Asante</t>
  </si>
  <si>
    <t>chibueze.asante@yahoo.com</t>
  </si>
  <si>
    <t>+234187987811</t>
  </si>
  <si>
    <t>0327858210</t>
  </si>
  <si>
    <t>73 Adeola Odeku St</t>
  </si>
  <si>
    <t>624867</t>
  </si>
  <si>
    <t>CUST-02388</t>
  </si>
  <si>
    <t>Yetunde Naidoo</t>
  </si>
  <si>
    <t>yetundenaidoo@outlook.com</t>
  </si>
  <si>
    <t>+44-073-535324</t>
  </si>
  <si>
    <t>0492957978</t>
  </si>
  <si>
    <t>2 Awolowo Rd</t>
  </si>
  <si>
    <t>SJLLZ</t>
  </si>
  <si>
    <t>2024/08/24</t>
  </si>
  <si>
    <t>2024-09-03</t>
  </si>
  <si>
    <t>CUST-01090</t>
  </si>
  <si>
    <t>Emmanuel Okonkwo</t>
  </si>
  <si>
    <t>emmanuelokonkwo@outlook.com</t>
  </si>
  <si>
    <t>+31-716-826111</t>
  </si>
  <si>
    <t>0762073478</t>
  </si>
  <si>
    <t>247 Queen St</t>
  </si>
  <si>
    <t>2V4NEG</t>
  </si>
  <si>
    <t>CUST-00985</t>
  </si>
  <si>
    <t>Victor Orji</t>
  </si>
  <si>
    <t>victor.orji@hotmail.com</t>
  </si>
  <si>
    <t>+27672386656</t>
  </si>
  <si>
    <t>+27-677-559573</t>
  </si>
  <si>
    <t>JYAUCM</t>
  </si>
  <si>
    <t>CUST-03052</t>
  </si>
  <si>
    <t>Joshua Brown</t>
  </si>
  <si>
    <t>joshua_brown@hotmail.com</t>
  </si>
  <si>
    <t>+353 562 113 461</t>
  </si>
  <si>
    <t>+353-154-209844</t>
  </si>
  <si>
    <t>26 Marina Rd</t>
  </si>
  <si>
    <t>CGPF9M</t>
  </si>
  <si>
    <t>Mar 17, 2026</t>
  </si>
  <si>
    <t>CUST-00393</t>
  </si>
  <si>
    <t>Mwangi O'Brien</t>
  </si>
  <si>
    <t>+234 353 849 516</t>
  </si>
  <si>
    <t>+234211197871</t>
  </si>
  <si>
    <t>616509</t>
  </si>
  <si>
    <t>2025/08/25</t>
  </si>
  <si>
    <t>CUST-00221</t>
  </si>
  <si>
    <t>Laura Bello</t>
  </si>
  <si>
    <t>laurabello@yahoo.com</t>
  </si>
  <si>
    <t>+234176475011</t>
  </si>
  <si>
    <t>+234-178-309997</t>
  </si>
  <si>
    <t>124 Bourdillon Rd</t>
  </si>
  <si>
    <t>412857</t>
  </si>
  <si>
    <t>05/30/2026</t>
  </si>
  <si>
    <t>CUST-04249</t>
  </si>
  <si>
    <t>femke.adeyemi@gmail.com</t>
  </si>
  <si>
    <t>+31894779313</t>
  </si>
  <si>
    <t>+31 977 143 706</t>
  </si>
  <si>
    <t>32 Market St</t>
  </si>
  <si>
    <t>507AJ8</t>
  </si>
  <si>
    <t>01.08.2024</t>
  </si>
  <si>
    <t>CUST-03423</t>
  </si>
  <si>
    <t>Brian Patel</t>
  </si>
  <si>
    <t>brianpatel@jumia.ng</t>
  </si>
  <si>
    <t>+49 599 016 642</t>
  </si>
  <si>
    <t>+49 432 096 785</t>
  </si>
  <si>
    <t>173 Herbert Macaulay Way</t>
  </si>
  <si>
    <t>DRDH1U</t>
  </si>
  <si>
    <t>2026/02/21</t>
  </si>
  <si>
    <t>CUST-04475</t>
  </si>
  <si>
    <t>Ikechukwu Ogundimu</t>
  </si>
  <si>
    <t>ikechukwuogundimu@yahoo.com</t>
  </si>
  <si>
    <t>+234-146-966658</t>
  </si>
  <si>
    <t>0092667312</t>
  </si>
  <si>
    <t>191 Kenyatta Ave</t>
  </si>
  <si>
    <t>323499</t>
  </si>
  <si>
    <t>CUST-04180</t>
  </si>
  <si>
    <t>Ogechi Bello</t>
  </si>
  <si>
    <t>ogechibello@buafoods.africa</t>
  </si>
  <si>
    <t>+44-605-084279</t>
  </si>
  <si>
    <t>99 Market St</t>
  </si>
  <si>
    <t>3SRNQ</t>
  </si>
  <si>
    <t>CUST-02031</t>
  </si>
  <si>
    <t>Joshua Taylor</t>
  </si>
  <si>
    <t>joshua_taylor@outlook.com</t>
  </si>
  <si>
    <t>+234 290 712 230</t>
  </si>
  <si>
    <t>+234-530-072324</t>
  </si>
  <si>
    <t>26 King St</t>
  </si>
  <si>
    <t>794374</t>
  </si>
  <si>
    <t>03-Mar-25</t>
  </si>
  <si>
    <t>CUST-04329</t>
  </si>
  <si>
    <t>yusuf.williams@swiftlogistics.ng</t>
  </si>
  <si>
    <t>+234-804-163547</t>
  </si>
  <si>
    <t>+234542926027</t>
  </si>
  <si>
    <t>41 Bay St</t>
  </si>
  <si>
    <t>710775</t>
  </si>
  <si>
    <t>19.04.2025</t>
  </si>
  <si>
    <t>CUST-04972</t>
  </si>
  <si>
    <t>Gbenga Evans</t>
  </si>
  <si>
    <t>gbenga.evans@outlook.com</t>
  </si>
  <si>
    <t>+27-939-232341</t>
  </si>
  <si>
    <t>0115440942</t>
  </si>
  <si>
    <t>8 Bay St</t>
  </si>
  <si>
    <t>1UXFUX</t>
  </si>
  <si>
    <t>2025-01-02</t>
  </si>
  <si>
    <t>06/15/2025</t>
  </si>
  <si>
    <t>CUST-03006</t>
  </si>
  <si>
    <t>Segun Smith</t>
  </si>
  <si>
    <t>segun_smith@gmail.com</t>
  </si>
  <si>
    <t>+971 483 668 562</t>
  </si>
  <si>
    <t>+971-082-098557</t>
  </si>
  <si>
    <t>176 Bourdillon Rd</t>
  </si>
  <si>
    <t>SY24M</t>
  </si>
  <si>
    <t>CUST-04750</t>
  </si>
  <si>
    <t>Chibueze Taylor</t>
  </si>
  <si>
    <t>adebayookorie@hotmail.com</t>
  </si>
  <si>
    <t>+234-773-597695</t>
  </si>
  <si>
    <t>0416610364</t>
  </si>
  <si>
    <t>78 Bourdillon Rd</t>
  </si>
  <si>
    <t>912294</t>
  </si>
  <si>
    <t>CUST-01800</t>
  </si>
  <si>
    <t>Nneka Nwankwo</t>
  </si>
  <si>
    <t>nneka_nwankwo@hotmail.com</t>
  </si>
  <si>
    <t>+234-255-614178</t>
  </si>
  <si>
    <t>0376018325</t>
  </si>
  <si>
    <t>99 Victoria Rd</t>
  </si>
  <si>
    <t>472351</t>
  </si>
  <si>
    <t>2026-01-05</t>
  </si>
  <si>
    <t>CUST-00683</t>
  </si>
  <si>
    <t>maryammohammed@gmail.com</t>
  </si>
  <si>
    <t>+234-164-982838</t>
  </si>
  <si>
    <t>+234974776565</t>
  </si>
  <si>
    <t>157 Long St</t>
  </si>
  <si>
    <t>780151</t>
  </si>
  <si>
    <t>16.12.2024</t>
  </si>
  <si>
    <t>CUST-04005</t>
  </si>
  <si>
    <t>Joy Brown</t>
  </si>
  <si>
    <t>joybrown@echoventuresin.io</t>
  </si>
  <si>
    <t>+27 042 560 241</t>
  </si>
  <si>
    <t>+27 715 564 929</t>
  </si>
  <si>
    <t>YL7GJ</t>
  </si>
  <si>
    <t>CUST-00395</t>
  </si>
  <si>
    <t>Chinwe Mensah</t>
  </si>
  <si>
    <t>chinwe_mensah@hotmail.com</t>
  </si>
  <si>
    <t>+234184336875</t>
  </si>
  <si>
    <t>+234 926 322 399</t>
  </si>
  <si>
    <t>108 Herbert Macaulay Way</t>
  </si>
  <si>
    <t>196705</t>
  </si>
  <si>
    <t>CUST-01976</t>
  </si>
  <si>
    <t>Gbenga Obi</t>
  </si>
  <si>
    <t>gbenga.obi@hotmail.com</t>
  </si>
  <si>
    <t>0727243347</t>
  </si>
  <si>
    <t>+971 204 844 376</t>
  </si>
  <si>
    <t>95 Park Lane</t>
  </si>
  <si>
    <t>UL7Y0Z</t>
  </si>
  <si>
    <t>2026/05/18</t>
  </si>
  <si>
    <t>CUST-02596</t>
  </si>
  <si>
    <t>Kamau Ugwu</t>
  </si>
  <si>
    <t>kamauugwu@gmail.com</t>
  </si>
  <si>
    <t>0216580872</t>
  </si>
  <si>
    <t>+44112729394</t>
  </si>
  <si>
    <t>12 High St</t>
  </si>
  <si>
    <t>VNB11</t>
  </si>
  <si>
    <t>2026/03/07</t>
  </si>
  <si>
    <t>CUST-00609</t>
  </si>
  <si>
    <t>Folake O'Brien</t>
  </si>
  <si>
    <t>folakeobrien@corenetworksgm.com</t>
  </si>
  <si>
    <t>+971452898606</t>
  </si>
  <si>
    <t>+971-065-673374</t>
  </si>
  <si>
    <t>114 Bourdillon Rd</t>
  </si>
  <si>
    <t>Q2EVD</t>
  </si>
  <si>
    <t>31-Jan-26</t>
  </si>
  <si>
    <t>CUST-01094</t>
  </si>
  <si>
    <t>ngozi_anyanwu@gmail.com</t>
  </si>
  <si>
    <t>+44 939 859 308</t>
  </si>
  <si>
    <t>+44-278-146953</t>
  </si>
  <si>
    <t>63 High St</t>
  </si>
  <si>
    <t>4LV82</t>
  </si>
  <si>
    <t>25/12/2025</t>
  </si>
  <si>
    <t>CUST-03744</t>
  </si>
  <si>
    <t>kayodemakinde@outlook.com</t>
  </si>
  <si>
    <t>+44-477-751508</t>
  </si>
  <si>
    <t>+44855223615</t>
  </si>
  <si>
    <t>Q7QQU</t>
  </si>
  <si>
    <t>CUST-04014</t>
  </si>
  <si>
    <t>yakubu.brown@hotmail.com</t>
  </si>
  <si>
    <t>+44-205-814564</t>
  </si>
  <si>
    <t>+44615670745</t>
  </si>
  <si>
    <t>143 Church St</t>
  </si>
  <si>
    <t>FGXYW</t>
  </si>
  <si>
    <t>2024/10/08</t>
  </si>
  <si>
    <t>CUST-03878</t>
  </si>
  <si>
    <t>Sophie Abubakar</t>
  </si>
  <si>
    <t>sophie_abubakar@orbitlabsplc.africa</t>
  </si>
  <si>
    <t>+971 731 657 543</t>
  </si>
  <si>
    <t>+971547053475</t>
  </si>
  <si>
    <t>37 Bay St</t>
  </si>
  <si>
    <t>TMGRC5</t>
  </si>
  <si>
    <t>CUST-01146</t>
  </si>
  <si>
    <t>Oluwaseun Ugwu</t>
  </si>
  <si>
    <t>oluwaseun.ugwu@outlook.com</t>
  </si>
  <si>
    <t>0245229245</t>
  </si>
  <si>
    <t>+49-708-939350</t>
  </si>
  <si>
    <t>51 Church St</t>
  </si>
  <si>
    <t>HYNXQP</t>
  </si>
  <si>
    <t>2024-10-06</t>
  </si>
  <si>
    <t>CUST-01940</t>
  </si>
  <si>
    <t>Lawal Kelly</t>
  </si>
  <si>
    <t>lawalkelly@outlook.com</t>
  </si>
  <si>
    <t>+234686804779</t>
  </si>
  <si>
    <t>0013885978</t>
  </si>
  <si>
    <t>48 Herbert Macaulay Way</t>
  </si>
  <si>
    <t>223319</t>
  </si>
  <si>
    <t>CUST-04148</t>
  </si>
  <si>
    <t>thandiwedavies@outlook.com</t>
  </si>
  <si>
    <t>+234855637965</t>
  </si>
  <si>
    <t>+234623240561</t>
  </si>
  <si>
    <t>75 King St</t>
  </si>
  <si>
    <t>883722</t>
  </si>
  <si>
    <t>CUST-04771</t>
  </si>
  <si>
    <t>Blessing Adewale</t>
  </si>
  <si>
    <t>blessing.adewale@yahoo.com</t>
  </si>
  <si>
    <t>+1 810 063 939</t>
  </si>
  <si>
    <t>+971 265 793 324</t>
  </si>
  <si>
    <t>163 Adeola Odeku St</t>
  </si>
  <si>
    <t>0G1GQ1</t>
  </si>
  <si>
    <t>CUST-01057</t>
  </si>
  <si>
    <t>Simi Balogun</t>
  </si>
  <si>
    <t>simi_balogun@apexhubllc.co</t>
  </si>
  <si>
    <t>0313959435</t>
  </si>
  <si>
    <t>+234 845 907 312</t>
  </si>
  <si>
    <t>79 Moi Ave</t>
  </si>
  <si>
    <t>199260</t>
  </si>
  <si>
    <t>27-Jul-24</t>
  </si>
  <si>
    <t>2025-04-17</t>
  </si>
  <si>
    <t>CUST-01762</t>
  </si>
  <si>
    <t>emeka@company</t>
  </si>
  <si>
    <t>0427894378</t>
  </si>
  <si>
    <t>0242758140</t>
  </si>
  <si>
    <t>212 Park Lane</t>
  </si>
  <si>
    <t>769278</t>
  </si>
  <si>
    <t>08.02.2025</t>
  </si>
  <si>
    <t>CUST-03370</t>
  </si>
  <si>
    <t>Favour Mwangi</t>
  </si>
  <si>
    <t>favour.mwangi@gmail.com.</t>
  </si>
  <si>
    <t>+234 483 914 914</t>
  </si>
  <si>
    <t>+234704084267</t>
  </si>
  <si>
    <t>38 Moi Ave</t>
  </si>
  <si>
    <t>752712</t>
  </si>
  <si>
    <t>CUST-04835</t>
  </si>
  <si>
    <t>Emmanuel Okorie</t>
  </si>
  <si>
    <t>emmanuel.okorie@yahoo.com</t>
  </si>
  <si>
    <t>+971963310677</t>
  </si>
  <si>
    <t>+971-781-609132</t>
  </si>
  <si>
    <t>94 Kenyatta Ave</t>
  </si>
  <si>
    <t>AWHAT</t>
  </si>
  <si>
    <t>11/06/2024</t>
  </si>
  <si>
    <t>CUST-04450</t>
  </si>
  <si>
    <t>+27-332-815063</t>
  </si>
  <si>
    <t>0481324142</t>
  </si>
  <si>
    <t>153 Station Rd</t>
  </si>
  <si>
    <t>4YAE6</t>
  </si>
  <si>
    <t>21-Dec-24</t>
  </si>
  <si>
    <t>CUST-03071</t>
  </si>
  <si>
    <t>blessing_obi@hotmail.com</t>
  </si>
  <si>
    <t>+254629466159</t>
  </si>
  <si>
    <t>0524456283</t>
  </si>
  <si>
    <t>148 Queen St</t>
  </si>
  <si>
    <t>JKYVT</t>
  </si>
  <si>
    <t>CUST-04463</t>
  </si>
  <si>
    <t>joyonyeka@novasolutionsl.io</t>
  </si>
  <si>
    <t>+1-019-146999</t>
  </si>
  <si>
    <t>+1 493 951 547</t>
  </si>
  <si>
    <t>136 Awolowo Rd</t>
  </si>
  <si>
    <t>37DWV3</t>
  </si>
  <si>
    <t>2025-07-02</t>
  </si>
  <si>
    <t>2026-02-19</t>
  </si>
  <si>
    <t>CUST-03384</t>
  </si>
  <si>
    <t>Ikechukwu Nwankwo</t>
  </si>
  <si>
    <t>ikechukwu@company</t>
  </si>
  <si>
    <t>+49685286577</t>
  </si>
  <si>
    <t>+49386129991</t>
  </si>
  <si>
    <t>235 Park Lane</t>
  </si>
  <si>
    <t>TBKJPW</t>
  </si>
  <si>
    <t>CUST-01427</t>
  </si>
  <si>
    <t>Uche Mwangi</t>
  </si>
  <si>
    <t>uchemwangi@hotmail.com</t>
  </si>
  <si>
    <t>+971-670-198783</t>
  </si>
  <si>
    <t>+971054459318</t>
  </si>
  <si>
    <t>114 Adeola Odeku St</t>
  </si>
  <si>
    <t>NSGRYB</t>
  </si>
  <si>
    <t>13/10/2024</t>
  </si>
  <si>
    <t>CUST-00340</t>
  </si>
  <si>
    <t>hauwa_abubakar@outlook.com</t>
  </si>
  <si>
    <t>+1 265 062 292</t>
  </si>
  <si>
    <t>0106724530</t>
  </si>
  <si>
    <t>49 Main Rd</t>
  </si>
  <si>
    <t>33L7DY</t>
  </si>
  <si>
    <t>CUST-02530</t>
  </si>
  <si>
    <t>Nnamdi Davies</t>
  </si>
  <si>
    <t>nnamdi.davies@hotmail.com</t>
  </si>
  <si>
    <t>+31143735740</t>
  </si>
  <si>
    <t>+31 122 633 001</t>
  </si>
  <si>
    <t>CCYXB</t>
  </si>
  <si>
    <t>CUST-01170</t>
  </si>
  <si>
    <t>Faith Ugwu</t>
  </si>
  <si>
    <t>faithugwu@cloudaiinc.ng</t>
  </si>
  <si>
    <t>0166616246</t>
  </si>
  <si>
    <t>+234 762 182 247</t>
  </si>
  <si>
    <t>228 Station Rd</t>
  </si>
  <si>
    <t>544185</t>
  </si>
  <si>
    <t>CUST-01967</t>
  </si>
  <si>
    <t>Babatunde Wilson</t>
  </si>
  <si>
    <t>babatunde.wilson@yahoo.com</t>
  </si>
  <si>
    <t>0520488252</t>
  </si>
  <si>
    <t>0791388515</t>
  </si>
  <si>
    <t>214 Market St</t>
  </si>
  <si>
    <t>588197</t>
  </si>
  <si>
    <t>22/03/2026</t>
  </si>
  <si>
    <t>CUST-01310</t>
  </si>
  <si>
    <t>chidi_okafor@outlook.com</t>
  </si>
  <si>
    <t>+254776230503</t>
  </si>
  <si>
    <t>+254 510 001 025</t>
  </si>
  <si>
    <t>G672Q</t>
  </si>
  <si>
    <t>09/03/2026</t>
  </si>
  <si>
    <t>CUST-03735</t>
  </si>
  <si>
    <t>Zainab Balogun</t>
  </si>
  <si>
    <t>matthew@outlook</t>
  </si>
  <si>
    <t>+1-077-139655</t>
  </si>
  <si>
    <t>+1-887-448165</t>
  </si>
  <si>
    <t>192 Park Lane</t>
  </si>
  <si>
    <t>TDL4R2</t>
  </si>
  <si>
    <t>2026-04-26</t>
  </si>
  <si>
    <t>CUST-00880</t>
  </si>
  <si>
    <t>Damilola Musa</t>
  </si>
  <si>
    <t>damilola_musa@orbitlogic.com</t>
  </si>
  <si>
    <t>+353-155-886631</t>
  </si>
  <si>
    <t>+353 387 061 154</t>
  </si>
  <si>
    <t>129 Victoria Rd</t>
  </si>
  <si>
    <t>SHK0WX</t>
  </si>
  <si>
    <t>CUST-01405</t>
  </si>
  <si>
    <t>Nneka Ogundimu</t>
  </si>
  <si>
    <t>nneka_ogundimu@yahoo.com</t>
  </si>
  <si>
    <t>+971 102 622 519</t>
  </si>
  <si>
    <t>+971 356 284 437</t>
  </si>
  <si>
    <t>Shar</t>
  </si>
  <si>
    <t>186 Kenyatta Ave</t>
  </si>
  <si>
    <t>YJDCS</t>
  </si>
  <si>
    <t>28.04.2025</t>
  </si>
  <si>
    <t>CUST-01809</t>
  </si>
  <si>
    <t>Precious Botha</t>
  </si>
  <si>
    <t>precious.botha@twigafoods.io</t>
  </si>
  <si>
    <t>+1 497 857 523</t>
  </si>
  <si>
    <t>0661038211</t>
  </si>
  <si>
    <t>WERD1M</t>
  </si>
  <si>
    <t>2024-12-12</t>
  </si>
  <si>
    <t>CUST-03953</t>
  </si>
  <si>
    <t>Sarah Murphy</t>
  </si>
  <si>
    <t>sarahmurphy@leadai.co</t>
  </si>
  <si>
    <t>0270228267</t>
  </si>
  <si>
    <t>+254260022904</t>
  </si>
  <si>
    <t>191 Queen St</t>
  </si>
  <si>
    <t>2TQJ1X</t>
  </si>
  <si>
    <t>2026-05-15</t>
  </si>
  <si>
    <t>16/06/2026</t>
  </si>
  <si>
    <t>CUST-00849</t>
  </si>
  <si>
    <t>Musa Mensah</t>
  </si>
  <si>
    <t>musamensah@gmail.com</t>
  </si>
  <si>
    <t>+44402246267</t>
  </si>
  <si>
    <t>0320253423</t>
  </si>
  <si>
    <t>N7316</t>
  </si>
  <si>
    <t>26/02/2025</t>
  </si>
  <si>
    <t>CUST-03733</t>
  </si>
  <si>
    <t>Jessica Patel</t>
  </si>
  <si>
    <t>jessica.patel@</t>
  </si>
  <si>
    <t>+44 154 120 653</t>
  </si>
  <si>
    <t>+44-884-698993</t>
  </si>
  <si>
    <t>213 Market St</t>
  </si>
  <si>
    <t>JAWS4W</t>
  </si>
  <si>
    <t>CUST-02670</t>
  </si>
  <si>
    <t>Ryan Al-Farsi</t>
  </si>
  <si>
    <t>ryan.al-farsi@dangoteindustr.co</t>
  </si>
  <si>
    <t>+31314210653</t>
  </si>
  <si>
    <t>+31 391 595 960</t>
  </si>
  <si>
    <t>9RYE35</t>
  </si>
  <si>
    <t>CUST-02477</t>
  </si>
  <si>
    <t>anke.onyeka@novaanalyticsp.co</t>
  </si>
  <si>
    <t>+44-059-761801</t>
  </si>
  <si>
    <t>+44-513-341231</t>
  </si>
  <si>
    <t>125 Main Rd</t>
  </si>
  <si>
    <t>6V36R9</t>
  </si>
  <si>
    <t>CUST-01373</t>
  </si>
  <si>
    <t>adebayovandermerwe@gridworksllc.co</t>
  </si>
  <si>
    <t>+234 227 166 239</t>
  </si>
  <si>
    <t>+234-526-017726</t>
  </si>
  <si>
    <t>249 Bourdillon Rd</t>
  </si>
  <si>
    <t>203378</t>
  </si>
  <si>
    <t>CUST-00470</t>
  </si>
  <si>
    <t>Thomas Afolabi</t>
  </si>
  <si>
    <t>+44 976 098 731</t>
  </si>
  <si>
    <t>0677319227</t>
  </si>
  <si>
    <t>247 Market St</t>
  </si>
  <si>
    <t>2YRPVN</t>
  </si>
  <si>
    <t>CUST-00802</t>
  </si>
  <si>
    <t>Samuel Mwangi</t>
  </si>
  <si>
    <t>samuelmwangi@coretech.co</t>
  </si>
  <si>
    <t>+44 288 745 871</t>
  </si>
  <si>
    <t>+44 075 313 685</t>
  </si>
  <si>
    <t>6UFSS</t>
  </si>
  <si>
    <t>CUST-04587</t>
  </si>
  <si>
    <t>sophiebalogun@gmail.com</t>
  </si>
  <si>
    <t>+234 280 660 130</t>
  </si>
  <si>
    <t>0029594320</t>
  </si>
  <si>
    <t>89 Market St</t>
  </si>
  <si>
    <t>677234</t>
  </si>
  <si>
    <t>23/01/2025</t>
  </si>
  <si>
    <t>2026-02-17</t>
  </si>
  <si>
    <t>CUST-03046</t>
  </si>
  <si>
    <t>Chibueze Idris</t>
  </si>
  <si>
    <t>chibueze_idris@outlook.com</t>
  </si>
  <si>
    <t>+49-547-597848</t>
  </si>
  <si>
    <t>0369738268</t>
  </si>
  <si>
    <t>68 Moi Ave</t>
  </si>
  <si>
    <t>Y55QU</t>
  </si>
  <si>
    <t>06.03.2025</t>
  </si>
  <si>
    <t>CUST-04996</t>
  </si>
  <si>
    <t>Ibrahim Hassan</t>
  </si>
  <si>
    <t>ibrahimhassan@hotmail.com</t>
  </si>
  <si>
    <t>+234-821-329803</t>
  </si>
  <si>
    <t>+234-184-283634</t>
  </si>
  <si>
    <t>25 Victoria Rd</t>
  </si>
  <si>
    <t>590309</t>
  </si>
  <si>
    <t>CUST-02642</t>
  </si>
  <si>
    <t>Olivia Otieno</t>
  </si>
  <si>
    <t>+234 911 059 307</t>
  </si>
  <si>
    <t>0016298857</t>
  </si>
  <si>
    <t>469866</t>
  </si>
  <si>
    <t>2024-09-17</t>
  </si>
  <si>
    <t>CUST-04871</t>
  </si>
  <si>
    <t>Andrew Dlamini</t>
  </si>
  <si>
    <t>andrewdlamini@coreanalyticsg.co</t>
  </si>
  <si>
    <t>+234522850247</t>
  </si>
  <si>
    <t>+234527636687</t>
  </si>
  <si>
    <t>11 Station Rd</t>
  </si>
  <si>
    <t>305571</t>
  </si>
  <si>
    <t>CUST-04857</t>
  </si>
  <si>
    <t>ngozi_vandermerwe@outlook.com</t>
  </si>
  <si>
    <t>+44-059-222328</t>
  </si>
  <si>
    <t>0947402036</t>
  </si>
  <si>
    <t>144 Church St</t>
  </si>
  <si>
    <t>G7XW2</t>
  </si>
  <si>
    <t>18/07/2025</t>
  </si>
  <si>
    <t>CUST-00876</t>
  </si>
  <si>
    <t>Adaora Orji</t>
  </si>
  <si>
    <t>adaoraorji@hotmail.com</t>
  </si>
  <si>
    <t>+254057836903</t>
  </si>
  <si>
    <t>+254-341-365329</t>
  </si>
  <si>
    <t>155 Church St</t>
  </si>
  <si>
    <t>B7C3CB</t>
  </si>
  <si>
    <t>2024-07-24</t>
  </si>
  <si>
    <t>CUST-04653</t>
  </si>
  <si>
    <t>ryantaylor@gmail.com</t>
  </si>
  <si>
    <t>0935349223</t>
  </si>
  <si>
    <t>0115816498</t>
  </si>
  <si>
    <t>128 Bourdillon Rd</t>
  </si>
  <si>
    <t>313268</t>
  </si>
  <si>
    <t>CUST-00772</t>
  </si>
  <si>
    <t>Mercy Bello</t>
  </si>
  <si>
    <t>mercy.bello@lumencommercel.io</t>
  </si>
  <si>
    <t>0436475846</t>
  </si>
  <si>
    <t>+254486741637</t>
  </si>
  <si>
    <t>461CH</t>
  </si>
  <si>
    <t>CUST-02482</t>
  </si>
  <si>
    <t>Sarah Onyeka</t>
  </si>
  <si>
    <t>sarahonyeka@brightlabs.com</t>
  </si>
  <si>
    <t>+27990727809</t>
  </si>
  <si>
    <t>0852594630</t>
  </si>
  <si>
    <t>HRSKXY</t>
  </si>
  <si>
    <t>CUST-03777</t>
  </si>
  <si>
    <t>fatuma_hassan@cloudsystemsgm.com</t>
  </si>
  <si>
    <t>+234 582 829 292</t>
  </si>
  <si>
    <t>+234 247 871 021</t>
  </si>
  <si>
    <t>180 Herbert Macaulay Way</t>
  </si>
  <si>
    <t>457808</t>
  </si>
  <si>
    <t>CUST-01181</t>
  </si>
  <si>
    <t>Pieter Dlamini</t>
  </si>
  <si>
    <t>pieter_dlamini@yahoo.com</t>
  </si>
  <si>
    <t>0111483240</t>
  </si>
  <si>
    <t>+234-526-121669</t>
  </si>
  <si>
    <t>16 Adeola Odeku St</t>
  </si>
  <si>
    <t>180758</t>
  </si>
  <si>
    <t>2025/03/18</t>
  </si>
  <si>
    <t>CUST-04584</t>
  </si>
  <si>
    <t>hauwahassan@gmail.com</t>
  </si>
  <si>
    <t>+31-835-632744</t>
  </si>
  <si>
    <t>+31 423 162 189</t>
  </si>
  <si>
    <t>37 Main Rd</t>
  </si>
  <si>
    <t>BJHGBX</t>
  </si>
  <si>
    <t>2025-01-04</t>
  </si>
  <si>
    <t>CUST-01525</t>
  </si>
  <si>
    <t>Wanjiru Smith</t>
  </si>
  <si>
    <t>wanjirusmith@yahoo.com</t>
  </si>
  <si>
    <t>+31 886 608 823</t>
  </si>
  <si>
    <t>+31-351-139522</t>
  </si>
  <si>
    <t>93 Church St</t>
  </si>
  <si>
    <t>PF61G</t>
  </si>
  <si>
    <t>CUST-01047</t>
  </si>
  <si>
    <t>blessing_hassan@sparksystemsgm.co</t>
  </si>
  <si>
    <t>0817922419</t>
  </si>
  <si>
    <t>+234 970 310 808</t>
  </si>
  <si>
    <t>235 Marina Rd</t>
  </si>
  <si>
    <t>860667</t>
  </si>
  <si>
    <t>CUST-04819</t>
  </si>
  <si>
    <t>michael.wilson@yahoo.com</t>
  </si>
  <si>
    <t>0945020906</t>
  </si>
  <si>
    <t>+254-285-686626</t>
  </si>
  <si>
    <t>71 Awolowo Rd</t>
  </si>
  <si>
    <t>SLPNDJ</t>
  </si>
  <si>
    <t>CUST-01022</t>
  </si>
  <si>
    <t>kibet_makinde@yahoo.com</t>
  </si>
  <si>
    <t>+44 766 609 191</t>
  </si>
  <si>
    <t>+44526425993</t>
  </si>
  <si>
    <t>238 Adeola Odeku St</t>
  </si>
  <si>
    <t>24WHBZ</t>
  </si>
  <si>
    <t>CUST-04526</t>
  </si>
  <si>
    <t>amaka_brown@gmail.com</t>
  </si>
  <si>
    <t>+44378257939</t>
  </si>
  <si>
    <t>0900678961</t>
  </si>
  <si>
    <t>170 Herbert Macaulay Way</t>
  </si>
  <si>
    <t>1CR1M5</t>
  </si>
  <si>
    <t>08/16/2025</t>
  </si>
  <si>
    <t>CUST-04319</t>
  </si>
  <si>
    <t>Niyi Mwangi</t>
  </si>
  <si>
    <t>niyimwangi@hotmail.com</t>
  </si>
  <si>
    <t>0610141214</t>
  </si>
  <si>
    <t>+1182057347</t>
  </si>
  <si>
    <t>174 Long St</t>
  </si>
  <si>
    <t>PTV032</t>
  </si>
  <si>
    <t>24-Mar-26</t>
  </si>
  <si>
    <t>CUST-00542</t>
  </si>
  <si>
    <t>Joy Abubakar</t>
  </si>
  <si>
    <t>joy.abubakar@moniepoint.ng</t>
  </si>
  <si>
    <t>+234-361-094416</t>
  </si>
  <si>
    <t>0231654413</t>
  </si>
  <si>
    <t>134 Marina Rd</t>
  </si>
  <si>
    <t>599761</t>
  </si>
  <si>
    <t>CUST-00386</t>
  </si>
  <si>
    <t>Tunde Kamau</t>
  </si>
  <si>
    <t>damilola_nwankwo@hotmail.com</t>
  </si>
  <si>
    <t>+234 201 354 621</t>
  </si>
  <si>
    <t>+234760250826</t>
  </si>
  <si>
    <t>28 Bourdillon Rd</t>
  </si>
  <si>
    <t>340394</t>
  </si>
  <si>
    <t>CUST-03837</t>
  </si>
  <si>
    <t>Liam Jones</t>
  </si>
  <si>
    <t>liam.jones@outlook.com</t>
  </si>
  <si>
    <t>+254 180 319 921</t>
  </si>
  <si>
    <t>+254029539528</t>
  </si>
  <si>
    <t>90 Allen Ave</t>
  </si>
  <si>
    <t>XT05PC</t>
  </si>
  <si>
    <t>2026/03/18</t>
  </si>
  <si>
    <t>CUST-02780</t>
  </si>
  <si>
    <t>Tariq Nwosu</t>
  </si>
  <si>
    <t>tariq.nwosu@gmail.com</t>
  </si>
  <si>
    <t>+44531141233</t>
  </si>
  <si>
    <t>+44-738-364285</t>
  </si>
  <si>
    <t>194 Bourdillon Rd</t>
  </si>
  <si>
    <t>N67RG</t>
  </si>
  <si>
    <t>CUST-02074</t>
  </si>
  <si>
    <t>Layla Nwosu</t>
  </si>
  <si>
    <t>laylanwosu@hotmail.com</t>
  </si>
  <si>
    <t>+254 179 115 987</t>
  </si>
  <si>
    <t>+254483430674</t>
  </si>
  <si>
    <t>135 Station Rd</t>
  </si>
  <si>
    <t>P7096</t>
  </si>
  <si>
    <t>Jul 4, 2024</t>
  </si>
  <si>
    <t>2025-03-18</t>
  </si>
  <si>
    <t>CUST-03256</t>
  </si>
  <si>
    <t>wanjiru_abubakar@outlook.com</t>
  </si>
  <si>
    <t>0710747423</t>
  </si>
  <si>
    <t>+353 796 766 727</t>
  </si>
  <si>
    <t>7RU4ZT</t>
  </si>
  <si>
    <t>CUST-04311</t>
  </si>
  <si>
    <t>Sola Murphy</t>
  </si>
  <si>
    <t>solamurphy@gmail.com</t>
  </si>
  <si>
    <t>0534091408</t>
  </si>
  <si>
    <t>+971 443 954 495</t>
  </si>
  <si>
    <t>125 Market St</t>
  </si>
  <si>
    <t>D4HSFL</t>
  </si>
  <si>
    <t>CUST-04363</t>
  </si>
  <si>
    <t>Aliyu Obi</t>
  </si>
  <si>
    <t>aliyu.obi@gmail.com</t>
  </si>
  <si>
    <t>+49-147-472301</t>
  </si>
  <si>
    <t>+49665057135</t>
  </si>
  <si>
    <t>134 Victoria Rd</t>
  </si>
  <si>
    <t>AHSEM8</t>
  </si>
  <si>
    <t>CUST-01367</t>
  </si>
  <si>
    <t>damilolamusa@apexgroup.com</t>
  </si>
  <si>
    <t>+234 019 801 106</t>
  </si>
  <si>
    <t>+234-822-443265</t>
  </si>
  <si>
    <t>161 Market St</t>
  </si>
  <si>
    <t>226366</t>
  </si>
  <si>
    <t>CUST-03544</t>
  </si>
  <si>
    <t>Bashir Garba</t>
  </si>
  <si>
    <t>bashirgarba@hotmail.com</t>
  </si>
  <si>
    <t>+44-807-468179</t>
  </si>
  <si>
    <t>+44149195257</t>
  </si>
  <si>
    <t>213 Adeola Odeku St</t>
  </si>
  <si>
    <t>9KFZZ</t>
  </si>
  <si>
    <t>2025-03-07</t>
  </si>
  <si>
    <t>CUST-04820</t>
  </si>
  <si>
    <t>Tariq Ugwu</t>
  </si>
  <si>
    <t>tariq.ugwu@yahoo.com</t>
  </si>
  <si>
    <t>+49133403278</t>
  </si>
  <si>
    <t>+49-244-742563</t>
  </si>
  <si>
    <t>96 Kenyatta Ave</t>
  </si>
  <si>
    <t>CGC03A</t>
  </si>
  <si>
    <t>CUST-02575</t>
  </si>
  <si>
    <t>Chinwe Evans</t>
  </si>
  <si>
    <t>chinwe_evans@yahoo.com</t>
  </si>
  <si>
    <t>+234-067-561490</t>
  </si>
  <si>
    <t>+234-858-452112</t>
  </si>
  <si>
    <t>112 High St</t>
  </si>
  <si>
    <t>839847</t>
  </si>
  <si>
    <t>CUST-03287</t>
  </si>
  <si>
    <t>Bashir Nwankwo</t>
  </si>
  <si>
    <t>bashir.nwankwo@hotmail.com</t>
  </si>
  <si>
    <t>+234439557120</t>
  </si>
  <si>
    <t>+234001748331</t>
  </si>
  <si>
    <t>31 Market St</t>
  </si>
  <si>
    <t>696167</t>
  </si>
  <si>
    <t>Aug 15, 2025</t>
  </si>
  <si>
    <t>CUST-02097</t>
  </si>
  <si>
    <t>Tope Okonkwo</t>
  </si>
  <si>
    <t>tope_okonkwo@yahoo.com</t>
  </si>
  <si>
    <t>+1 969 391 109</t>
  </si>
  <si>
    <t>0973952736</t>
  </si>
  <si>
    <t>197 Marina Rd</t>
  </si>
  <si>
    <t>S5STJ</t>
  </si>
  <si>
    <t>CUST-03851</t>
  </si>
  <si>
    <t>simi.obrien@gmail.com</t>
  </si>
  <si>
    <t>+1 880 934 758</t>
  </si>
  <si>
    <t>+1 946 155 642</t>
  </si>
  <si>
    <t>58 Adeola Odeku St</t>
  </si>
  <si>
    <t>91ZE9</t>
  </si>
  <si>
    <t>2025-01-31</t>
  </si>
  <si>
    <t>CUST-01543</t>
  </si>
  <si>
    <t>Emeka Ogundimu</t>
  </si>
  <si>
    <t>emeka_ogundimu@outlook.com</t>
  </si>
  <si>
    <t>+971996731312</t>
  </si>
  <si>
    <t>250 High St</t>
  </si>
  <si>
    <t>XQTSA</t>
  </si>
  <si>
    <t>2024/08/11</t>
  </si>
  <si>
    <t>CUST-02402</t>
  </si>
  <si>
    <t>ngozi_anyanwu@hotmail.com</t>
  </si>
  <si>
    <t>0094347479</t>
  </si>
  <si>
    <t>+49-978-268624</t>
  </si>
  <si>
    <t>148 Kenyatta Ave</t>
  </si>
  <si>
    <t>HT6M4C</t>
  </si>
  <si>
    <t>CUST-00614</t>
  </si>
  <si>
    <t>Akinyi Davies</t>
  </si>
  <si>
    <t>akinyidavies@apexdigitalinc.ng</t>
  </si>
  <si>
    <t>0194539117</t>
  </si>
  <si>
    <t>+234666505276</t>
  </si>
  <si>
    <t>23 Queen St</t>
  </si>
  <si>
    <t>599951</t>
  </si>
  <si>
    <t>2025-10-21</t>
  </si>
  <si>
    <t>CUST-02209</t>
  </si>
  <si>
    <t>Liam Onyeka</t>
  </si>
  <si>
    <t>liam_onyeka@hotmail.com</t>
  </si>
  <si>
    <t>0937073485</t>
  </si>
  <si>
    <t>167 Park Lane</t>
  </si>
  <si>
    <t>D6SQ4</t>
  </si>
  <si>
    <t>CUST-01497</t>
  </si>
  <si>
    <t>amina.dlamini@flourmillsofni.africa</t>
  </si>
  <si>
    <t>+31859052731</t>
  </si>
  <si>
    <t>+31876567224</t>
  </si>
  <si>
    <t>180 Sheikh Zayed Rd</t>
  </si>
  <si>
    <t>HDGYML</t>
  </si>
  <si>
    <t>Nov 9, 2024</t>
  </si>
  <si>
    <t>CUST-02192</t>
  </si>
  <si>
    <t>aisha_asante@hotmail.com</t>
  </si>
  <si>
    <t>0504868049</t>
  </si>
  <si>
    <t>+44509421692</t>
  </si>
  <si>
    <t>F6XRCB</t>
  </si>
  <si>
    <t>CUST-01524</t>
  </si>
  <si>
    <t>Ahmed Khan</t>
  </si>
  <si>
    <t>ahmedkhan@gmail.com</t>
  </si>
  <si>
    <t>0429852704</t>
  </si>
  <si>
    <t>0344463464</t>
  </si>
  <si>
    <t>AEZJL</t>
  </si>
  <si>
    <t>CUST-02846</t>
  </si>
  <si>
    <t>Emmanuel Al-Farsi</t>
  </si>
  <si>
    <t>emmanuel.al-farsi@piggyvest.africa</t>
  </si>
  <si>
    <t>+31 362 584 040</t>
  </si>
  <si>
    <t>0543175305</t>
  </si>
  <si>
    <t>244 Awolowo Rd</t>
  </si>
  <si>
    <t>B5NYB</t>
  </si>
  <si>
    <t>2026/04/07</t>
  </si>
  <si>
    <t>CUST-00179</t>
  </si>
  <si>
    <t>adebayo.mwangi@yahoo.com</t>
  </si>
  <si>
    <t>0032664214</t>
  </si>
  <si>
    <t>0649251583</t>
  </si>
  <si>
    <t>109 Herbert Macaulay Way</t>
  </si>
  <si>
    <t>893238</t>
  </si>
  <si>
    <t>02-Mar-25</t>
  </si>
  <si>
    <t>01/04/2026</t>
  </si>
  <si>
    <t>CUST-02696</t>
  </si>
  <si>
    <t>Chidinma Okonkwo</t>
  </si>
  <si>
    <t>chidinma@company</t>
  </si>
  <si>
    <t>+971-975-993538</t>
  </si>
  <si>
    <t>+971 961 255 592</t>
  </si>
  <si>
    <t>194 Moi Ave</t>
  </si>
  <si>
    <t>HE3JWQ</t>
  </si>
  <si>
    <t>CUST-03080</t>
  </si>
  <si>
    <t>Ogechi Adeyemi</t>
  </si>
  <si>
    <t>+1-787-504391</t>
  </si>
  <si>
    <t>+1884672760</t>
  </si>
  <si>
    <t>90 King St</t>
  </si>
  <si>
    <t>4MVJZ</t>
  </si>
  <si>
    <t>Oct 15, 2024</t>
  </si>
  <si>
    <t>CUST-04647</t>
  </si>
  <si>
    <t>Nomvula Anyanwu</t>
  </si>
  <si>
    <t>nomvula_anyanwu@leadcapitalinc.com</t>
  </si>
  <si>
    <t>+353 182 601 762</t>
  </si>
  <si>
    <t>0226682609</t>
  </si>
  <si>
    <t>201 Kenyatta Ave</t>
  </si>
  <si>
    <t>9APSG</t>
  </si>
  <si>
    <t>CUST-00016</t>
  </si>
  <si>
    <t>Amaka Eze</t>
  </si>
  <si>
    <t>amaka_eze@gmail.com</t>
  </si>
  <si>
    <t>+27 354 549 480</t>
  </si>
  <si>
    <t>+27136783777</t>
  </si>
  <si>
    <t>69Y3XY</t>
  </si>
  <si>
    <t>CUST-04586</t>
  </si>
  <si>
    <t>Matthew Jones</t>
  </si>
  <si>
    <t>matthew.jones@outlook.com</t>
  </si>
  <si>
    <t>+44173726616</t>
  </si>
  <si>
    <t>0410091112</t>
  </si>
  <si>
    <t>151 Awolowo Rd</t>
  </si>
  <si>
    <t>9JWTP</t>
  </si>
  <si>
    <t>2026-06-24</t>
  </si>
  <si>
    <t>CUST-01031</t>
  </si>
  <si>
    <t>Ifeanyi Kamau</t>
  </si>
  <si>
    <t>ifeanyikamau@interswitch.co</t>
  </si>
  <si>
    <t>0017493175</t>
  </si>
  <si>
    <t>+254 073 021 737</t>
  </si>
  <si>
    <t>22 Adeola Odeku St</t>
  </si>
  <si>
    <t>UL2LE</t>
  </si>
  <si>
    <t>CUST-04380</t>
  </si>
  <si>
    <t>Musa Musa</t>
  </si>
  <si>
    <t>musamusa@yahoo.com</t>
  </si>
  <si>
    <t>+234 217 336 150</t>
  </si>
  <si>
    <t>+234060997722</t>
  </si>
  <si>
    <t>341635</t>
  </si>
  <si>
    <t>CUST-05027</t>
  </si>
  <si>
    <t>ifeanyi_vandermerwe@yahoo.com</t>
  </si>
  <si>
    <t>+971 489 926 485</t>
  </si>
  <si>
    <t>+971 405 684 004</t>
  </si>
  <si>
    <t>182 Sheikh Zayed Rd</t>
  </si>
  <si>
    <t>18YUD</t>
  </si>
  <si>
    <t>05/04/2025</t>
  </si>
  <si>
    <t>CUST-03536</t>
  </si>
  <si>
    <t>Amaka Anyanwu</t>
  </si>
  <si>
    <t>amakaanyanwu@yahoo.com</t>
  </si>
  <si>
    <t>+971 021 557 874</t>
  </si>
  <si>
    <t>+971-616-041325</t>
  </si>
  <si>
    <t>179 Station Rd</t>
  </si>
  <si>
    <t>2VLFD</t>
  </si>
  <si>
    <t>2025-01-21</t>
  </si>
  <si>
    <t>CUST-02872</t>
  </si>
  <si>
    <t>Dele Nwosu</t>
  </si>
  <si>
    <t>dele_nwosu@gmail.com</t>
  </si>
  <si>
    <t>+234 207 812 643</t>
  </si>
  <si>
    <t>157 Herbert Macaulay Way</t>
  </si>
  <si>
    <t>436745</t>
  </si>
  <si>
    <t>2025-10-27</t>
  </si>
  <si>
    <t>CUST-04628</t>
  </si>
  <si>
    <t>favour.otieno@gmail.com</t>
  </si>
  <si>
    <t>+44732006191</t>
  </si>
  <si>
    <t>+44054412462</t>
  </si>
  <si>
    <t>248 Adeola Odeku St</t>
  </si>
  <si>
    <t>9SRV7N</t>
  </si>
  <si>
    <t>CUST-03101</t>
  </si>
  <si>
    <t>Ryan Mwangi</t>
  </si>
  <si>
    <t>ryanmwangi@gmail.com</t>
  </si>
  <si>
    <t>+254187301386</t>
  </si>
  <si>
    <t>+254 379 443 766</t>
  </si>
  <si>
    <t>1WBT9</t>
  </si>
  <si>
    <t>CUST-03784</t>
  </si>
  <si>
    <t>Lola Okonkwo</t>
  </si>
  <si>
    <t>lolaokonkwo@hotmail.com</t>
  </si>
  <si>
    <t>+44663437916</t>
  </si>
  <si>
    <t>+44-423-516193</t>
  </si>
  <si>
    <t>14 Adeola Odeku St</t>
  </si>
  <si>
    <t>MH60P7</t>
  </si>
  <si>
    <t>CUST-04020</t>
  </si>
  <si>
    <t>Amani Musa</t>
  </si>
  <si>
    <t>nomvulaotieno@outlook.com</t>
  </si>
  <si>
    <t>+31746100944</t>
  </si>
  <si>
    <t>+31 904 410 168</t>
  </si>
  <si>
    <t>HVFZT2</t>
  </si>
  <si>
    <t>2025-06-09</t>
  </si>
  <si>
    <t>CUST-01885</t>
  </si>
  <si>
    <t>Maryam Dlamini</t>
  </si>
  <si>
    <t>maryam.dlamini@outlook.com</t>
  </si>
  <si>
    <t>+234 465 998 314</t>
  </si>
  <si>
    <t>+234 099 532 189</t>
  </si>
  <si>
    <t>171 Market St</t>
  </si>
  <si>
    <t>856756</t>
  </si>
  <si>
    <t>CUST-04107</t>
  </si>
  <si>
    <t>pieter_otieno@hotmail.com</t>
  </si>
  <si>
    <t>+234 663 437 522</t>
  </si>
  <si>
    <t>+234 991 689 699</t>
  </si>
  <si>
    <t>176 High St</t>
  </si>
  <si>
    <t>789830</t>
  </si>
  <si>
    <t>CUST-00893</t>
  </si>
  <si>
    <t>ifeomaokorie@hotmail.com</t>
  </si>
  <si>
    <t>+44-270-472334</t>
  </si>
  <si>
    <t>0666105149</t>
  </si>
  <si>
    <t>996LTS</t>
  </si>
  <si>
    <t>CUST-03844</t>
  </si>
  <si>
    <t>anke.asante@outlook.com</t>
  </si>
  <si>
    <t>+971088958371</t>
  </si>
  <si>
    <t>+971 284 675 185</t>
  </si>
  <si>
    <t>YLVYDZ</t>
  </si>
  <si>
    <t>23.01.2026</t>
  </si>
  <si>
    <t>CUST-03163</t>
  </si>
  <si>
    <t>Ifeoma Adeyemi</t>
  </si>
  <si>
    <t>ifeomaadeyemi@outlook.com</t>
  </si>
  <si>
    <t>+353-952-862203</t>
  </si>
  <si>
    <t>0040049222</t>
  </si>
  <si>
    <t>221 Moi Ave</t>
  </si>
  <si>
    <t>FLZ0Y</t>
  </si>
  <si>
    <t>May 17, 2026</t>
  </si>
  <si>
    <t>CUST-03565</t>
  </si>
  <si>
    <t>Aisha Okafor</t>
  </si>
  <si>
    <t>aisha.okafor@outlook.com</t>
  </si>
  <si>
    <t>+234-594-548946</t>
  </si>
  <si>
    <t>+234035669617</t>
  </si>
  <si>
    <t>112 Church St</t>
  </si>
  <si>
    <t>389874</t>
  </si>
  <si>
    <t>CUST-04731</t>
  </si>
  <si>
    <t>Noah Salami</t>
  </si>
  <si>
    <t>noah.salami@hotmail.com</t>
  </si>
  <si>
    <t>+234-043-607321</t>
  </si>
  <si>
    <t>+234-659-150390</t>
  </si>
  <si>
    <t>182 Awolowo Rd</t>
  </si>
  <si>
    <t>707429</t>
  </si>
  <si>
    <t>CUST-05009</t>
  </si>
  <si>
    <t>mark.ogundimu@yahoo.com</t>
  </si>
  <si>
    <t>+971-656-666784</t>
  </si>
  <si>
    <t>+971-885-686791</t>
  </si>
  <si>
    <t>ASMQX</t>
  </si>
  <si>
    <t>CUST-02370</t>
  </si>
  <si>
    <t>Emeka Al-Farsi</t>
  </si>
  <si>
    <t>emeka,al-farsi@gmail.com</t>
  </si>
  <si>
    <t>0947130720</t>
  </si>
  <si>
    <t>0102834960</t>
  </si>
  <si>
    <t>180 Station Rd</t>
  </si>
  <si>
    <t>HMNC1</t>
  </si>
  <si>
    <t>CUST-00429</t>
  </si>
  <si>
    <t>Layla Davies</t>
  </si>
  <si>
    <t>layla_davies@chippercash.ng</t>
  </si>
  <si>
    <t>+254-784-217028</t>
  </si>
  <si>
    <t>+254 162 259 364</t>
  </si>
  <si>
    <t>103 Station Rd</t>
  </si>
  <si>
    <t>C3JS1</t>
  </si>
  <si>
    <t>CUST-04243</t>
  </si>
  <si>
    <t>tunde_onyeka@yahoo.com</t>
  </si>
  <si>
    <t>+44-380-189014</t>
  </si>
  <si>
    <t>0166355585</t>
  </si>
  <si>
    <t>241 Moi Ave</t>
  </si>
  <si>
    <t>KNXGXP</t>
  </si>
  <si>
    <t>CUST-04239</t>
  </si>
  <si>
    <t>wanjalabello@yahoo.com</t>
  </si>
  <si>
    <t>+234-024-860129</t>
  </si>
  <si>
    <t>123 Adeola Odeku St</t>
  </si>
  <si>
    <t>284186</t>
  </si>
  <si>
    <t>01-Jul-24</t>
  </si>
  <si>
    <t>CUST-04091</t>
  </si>
  <si>
    <t>Wanjiru Ugwu</t>
  </si>
  <si>
    <t>wanjiruugwu@hotmail.com</t>
  </si>
  <si>
    <t>+31799350570</t>
  </si>
  <si>
    <t>+31 693 533 203</t>
  </si>
  <si>
    <t>LYDLZ</t>
  </si>
  <si>
    <t>27/02/2025</t>
  </si>
  <si>
    <t>Apr 30, 2025</t>
  </si>
  <si>
    <t>CUST-02451</t>
  </si>
  <si>
    <t>Funmi Taylor</t>
  </si>
  <si>
    <t>funmi_taylor@hotmail.com</t>
  </si>
  <si>
    <t>+234756836333</t>
  </si>
  <si>
    <t>+234933382466</t>
  </si>
  <si>
    <t>270833</t>
  </si>
  <si>
    <t>04/21/2025</t>
  </si>
  <si>
    <t>Mar 20, 2026</t>
  </si>
  <si>
    <t>CUST-04432</t>
  </si>
  <si>
    <t>Victor Khan</t>
  </si>
  <si>
    <t>+234 394 388 739</t>
  </si>
  <si>
    <t>+234 620 484 763</t>
  </si>
  <si>
    <t>203 Main Rd</t>
  </si>
  <si>
    <t>497784</t>
  </si>
  <si>
    <t>04/12/2025</t>
  </si>
  <si>
    <t>CUST-04067</t>
  </si>
  <si>
    <t>chinwediallo@outlook.com</t>
  </si>
  <si>
    <t>0363359709</t>
  </si>
  <si>
    <t>+234 169 825 073</t>
  </si>
  <si>
    <t>76 Allen Ave</t>
  </si>
  <si>
    <t>770351</t>
  </si>
  <si>
    <t>CUST-01134</t>
  </si>
  <si>
    <t>kayodemurphy@yahoo.com</t>
  </si>
  <si>
    <t>+234 453 347 985</t>
  </si>
  <si>
    <t>+234-948-447041</t>
  </si>
  <si>
    <t>55 King St</t>
  </si>
  <si>
    <t>605815</t>
  </si>
  <si>
    <t>CUST-00037</t>
  </si>
  <si>
    <t>pieterdlamini@gmail.com</t>
  </si>
  <si>
    <t>+353 986 143 410</t>
  </si>
  <si>
    <t>+353 697 117 980</t>
  </si>
  <si>
    <t>91 Sheikh Zayed Rd</t>
  </si>
  <si>
    <t>MF9ZE9</t>
  </si>
  <si>
    <t>08.07.2025</t>
  </si>
  <si>
    <t>CUST-00014</t>
  </si>
  <si>
    <t>Liam Mensah</t>
  </si>
  <si>
    <t>liammensah@swiftpay.ng</t>
  </si>
  <si>
    <t>0003309232</t>
  </si>
  <si>
    <t>+234193745299</t>
  </si>
  <si>
    <t>80 Park Lane</t>
  </si>
  <si>
    <t>CUST-02556</t>
  </si>
  <si>
    <t>kamau_patel@hotmail.com</t>
  </si>
  <si>
    <t>0311490604</t>
  </si>
  <si>
    <t>+234 793 236 705</t>
  </si>
  <si>
    <t>197415</t>
  </si>
  <si>
    <t>CUST-02620</t>
  </si>
  <si>
    <t>Wanjiru Murphy</t>
  </si>
  <si>
    <t>chinwe,salami@outlook.com</t>
  </si>
  <si>
    <t>+254582522299</t>
  </si>
  <si>
    <t>0184002520</t>
  </si>
  <si>
    <t>211 Station Rd</t>
  </si>
  <si>
    <t>819SJ</t>
  </si>
  <si>
    <t>2024-10-19</t>
  </si>
  <si>
    <t>CUST-00099</t>
  </si>
  <si>
    <t>Tope Orji</t>
  </si>
  <si>
    <t>tope_orji@outlook.com</t>
  </si>
  <si>
    <t>+44-399-305616</t>
  </si>
  <si>
    <t>+44840858877</t>
  </si>
  <si>
    <t>25 High St</t>
  </si>
  <si>
    <t>EPP3G</t>
  </si>
  <si>
    <t>CUST-00424</t>
  </si>
  <si>
    <t>Fatima Naidoo</t>
  </si>
  <si>
    <t>fatima.naidoo@yahoo.com</t>
  </si>
  <si>
    <t>+234004666145</t>
  </si>
  <si>
    <t>+234110797714</t>
  </si>
  <si>
    <t>242 Station Rd</t>
  </si>
  <si>
    <t>171246</t>
  </si>
  <si>
    <t>18-Nov-24</t>
  </si>
  <si>
    <t>CUST-00226</t>
  </si>
  <si>
    <t>adebayoafolabi@hotmail.com</t>
  </si>
  <si>
    <t>+31 160 930 685</t>
  </si>
  <si>
    <t>+31890972832</t>
  </si>
  <si>
    <t>109 Main Rd</t>
  </si>
  <si>
    <t>LZHXRH</t>
  </si>
  <si>
    <t>CUST-02338</t>
  </si>
  <si>
    <t>Kemi Kelly</t>
  </si>
  <si>
    <t>kemi.kelly@yahoo.com</t>
  </si>
  <si>
    <t>+234 409 619 843</t>
  </si>
  <si>
    <t>+234203254408</t>
  </si>
  <si>
    <t>182 Main Rd</t>
  </si>
  <si>
    <t>558370</t>
  </si>
  <si>
    <t>CUST-02583</t>
  </si>
  <si>
    <t>wanjiru_brown@hotmail.com</t>
  </si>
  <si>
    <t>+1 591 761 214</t>
  </si>
  <si>
    <t>0002830668</t>
  </si>
  <si>
    <t>5YVPB9</t>
  </si>
  <si>
    <t>2024-07-02</t>
  </si>
  <si>
    <t>2024-09-09</t>
  </si>
  <si>
    <t>CUST-00252</t>
  </si>
  <si>
    <t>Njeri Adewale</t>
  </si>
  <si>
    <t>njeri.adewale@yahoo.com</t>
  </si>
  <si>
    <t>0461172959</t>
  </si>
  <si>
    <t>+971 390 409 074</t>
  </si>
  <si>
    <t>11 Queen St</t>
  </si>
  <si>
    <t>E6G2V</t>
  </si>
  <si>
    <t>CUST-01394</t>
  </si>
  <si>
    <t>Niyi Adewale</t>
  </si>
  <si>
    <t>niyiadewale@hotmail.com</t>
  </si>
  <si>
    <t>+44-948-223322</t>
  </si>
  <si>
    <t>+44661999710</t>
  </si>
  <si>
    <t>233 Kenyatta Ave</t>
  </si>
  <si>
    <t>Q4WMF</t>
  </si>
  <si>
    <t>30.01.2025</t>
  </si>
  <si>
    <t>CUST-02197</t>
  </si>
  <si>
    <t>Kunle Kamau</t>
  </si>
  <si>
    <t>kunle.kamau@yahoo.com</t>
  </si>
  <si>
    <t>+234-312-401326</t>
  </si>
  <si>
    <t>+234 373 397 850</t>
  </si>
  <si>
    <t>755335</t>
  </si>
  <si>
    <t>CUST-00632</t>
  </si>
  <si>
    <t>sophiegarba@yahoo.com</t>
  </si>
  <si>
    <t>0376501676</t>
  </si>
  <si>
    <t>0187762883</t>
  </si>
  <si>
    <t>F1L51</t>
  </si>
  <si>
    <t>CUST-04122</t>
  </si>
  <si>
    <t>Niyi Otieno</t>
  </si>
  <si>
    <t>niyiotieno@outlook.com</t>
  </si>
  <si>
    <t>+49 634 972 685</t>
  </si>
  <si>
    <t>0791673906</t>
  </si>
  <si>
    <t>102 Allen Ave</t>
  </si>
  <si>
    <t>DDTTZN</t>
  </si>
  <si>
    <t>12/12/2024</t>
  </si>
  <si>
    <t>08/09/2025</t>
  </si>
  <si>
    <t>CUST-01511</t>
  </si>
  <si>
    <t>Abdullahi Aliyu</t>
  </si>
  <si>
    <t>abdullahi.aliyu@yahoo.com</t>
  </si>
  <si>
    <t>+234-751-435355</t>
  </si>
  <si>
    <t>+234622284766</t>
  </si>
  <si>
    <t>101525</t>
  </si>
  <si>
    <t>CUST-05080</t>
  </si>
  <si>
    <t>Lola Ogundimu</t>
  </si>
  <si>
    <t>njeri_makinde@outlook.com</t>
  </si>
  <si>
    <t>+234-354-217719</t>
  </si>
  <si>
    <t>0828630402</t>
  </si>
  <si>
    <t>265604</t>
  </si>
  <si>
    <t>CUST-00245</t>
  </si>
  <si>
    <t>Kevin Murphy</t>
  </si>
  <si>
    <t>kevinmurphy@primedigitalpl.com</t>
  </si>
  <si>
    <t>+31 102 105 025</t>
  </si>
  <si>
    <t>+234 336 829 635</t>
  </si>
  <si>
    <t>5 Bay St</t>
  </si>
  <si>
    <t>421877</t>
  </si>
  <si>
    <t>CUST-00948</t>
  </si>
  <si>
    <t>Tariq Eze</t>
  </si>
  <si>
    <t>tariq.eze@outlook.com</t>
  </si>
  <si>
    <t>+1 952 608 853</t>
  </si>
  <si>
    <t>0987340114</t>
  </si>
  <si>
    <t>126 King St</t>
  </si>
  <si>
    <t>5CTC25</t>
  </si>
  <si>
    <t>CUST-04570</t>
  </si>
  <si>
    <t>Kunle Taylor</t>
  </si>
  <si>
    <t>kunletaylor@yahoo.com</t>
  </si>
  <si>
    <t>+44480600991</t>
  </si>
  <si>
    <t>0280443218</t>
  </si>
  <si>
    <t>GTCRH</t>
  </si>
  <si>
    <t>CUST-04588</t>
  </si>
  <si>
    <t>Amina Ogundimu</t>
  </si>
  <si>
    <t>+27580901386</t>
  </si>
  <si>
    <t>+27478747937</t>
  </si>
  <si>
    <t>227 Moi Ave</t>
  </si>
  <si>
    <t>5LAPE</t>
  </si>
  <si>
    <t>12.07.2024</t>
  </si>
  <si>
    <t>CUST-02619</t>
  </si>
  <si>
    <t>David Otieno</t>
  </si>
  <si>
    <t>david_otieno@pulseanalytics.co</t>
  </si>
  <si>
    <t>+234 726 691 646</t>
  </si>
  <si>
    <t>+234205615998</t>
  </si>
  <si>
    <t>237 Sheikh Zayed Rd</t>
  </si>
  <si>
    <t>874575</t>
  </si>
  <si>
    <t>CUST-03145</t>
  </si>
  <si>
    <t>Emeka Kelly</t>
  </si>
  <si>
    <t>emekakelly@yahoo.com</t>
  </si>
  <si>
    <t>+234 748 156 540</t>
  </si>
  <si>
    <t>+234743825995</t>
  </si>
  <si>
    <t>70 King St</t>
  </si>
  <si>
    <t>240215</t>
  </si>
  <si>
    <t>Aug 10, 2024</t>
  </si>
  <si>
    <t>2025/03/16</t>
  </si>
  <si>
    <t>CUST-01307</t>
  </si>
  <si>
    <t>Tariq Onyeka</t>
  </si>
  <si>
    <t>tariq.onyeka@gmail.com.</t>
  </si>
  <si>
    <t>+971 496 577 583</t>
  </si>
  <si>
    <t>0521970640</t>
  </si>
  <si>
    <t>242 Herbert Macaulay Way</t>
  </si>
  <si>
    <t>TCKVS5</t>
  </si>
  <si>
    <t>CUST-03473</t>
  </si>
  <si>
    <t>wanjiru@outlook</t>
  </si>
  <si>
    <t>+254-714-675781</t>
  </si>
  <si>
    <t>+254 893 636 172</t>
  </si>
  <si>
    <t>4JUCBZ</t>
  </si>
  <si>
    <t>CUST-04712</t>
  </si>
  <si>
    <t>Kibet Botha</t>
  </si>
  <si>
    <t>kibet.botha@yahoo.com</t>
  </si>
  <si>
    <t>+27113476365</t>
  </si>
  <si>
    <t>+27 432 944 798</t>
  </si>
  <si>
    <t>94 Long St</t>
  </si>
  <si>
    <t>UC8UPY</t>
  </si>
  <si>
    <t>CUST-01960</t>
  </si>
  <si>
    <t>Amani Nwachukwu</t>
  </si>
  <si>
    <t>amani.nwachukwu@outlook.com</t>
  </si>
  <si>
    <t>+44900506748</t>
  </si>
  <si>
    <t>+44 798 903 303</t>
  </si>
  <si>
    <t>189 Market St</t>
  </si>
  <si>
    <t>PAGJF</t>
  </si>
  <si>
    <t>CUST-03741</t>
  </si>
  <si>
    <t>Thomas Ugwu</t>
  </si>
  <si>
    <t>thomas,ugwu@outlook.com</t>
  </si>
  <si>
    <t>+971642566242</t>
  </si>
  <si>
    <t>0626280978</t>
  </si>
  <si>
    <t>2A0WEL</t>
  </si>
  <si>
    <t>2026/01/29</t>
  </si>
  <si>
    <t>CUST-02437</t>
  </si>
  <si>
    <t>Femke Onyeka</t>
  </si>
  <si>
    <t>femkeonyeka@gmail.com</t>
  </si>
  <si>
    <t>+234208140184</t>
  </si>
  <si>
    <t>+234864223596</t>
  </si>
  <si>
    <t>910480</t>
  </si>
  <si>
    <t>2025-02-14</t>
  </si>
  <si>
    <t>14.03.2025</t>
  </si>
  <si>
    <t>CUST-00564</t>
  </si>
  <si>
    <t>Ikechukwu Naidoo</t>
  </si>
  <si>
    <t>ikechukwu.naidoo@gmail.com</t>
  </si>
  <si>
    <t>+44663605028</t>
  </si>
  <si>
    <t>+44640989103</t>
  </si>
  <si>
    <t>61 Adeola Odeku St</t>
  </si>
  <si>
    <t>ZJBSX</t>
  </si>
  <si>
    <t>22.08.2024</t>
  </si>
  <si>
    <t>2025/03/12</t>
  </si>
  <si>
    <t>CUST-01175</t>
  </si>
  <si>
    <t>Faith Idris</t>
  </si>
  <si>
    <t>faith.idris@outlook.com</t>
  </si>
  <si>
    <t>+44595476168</t>
  </si>
  <si>
    <t>+44-680-304005</t>
  </si>
  <si>
    <t>197 King St</t>
  </si>
  <si>
    <t>TPR2A</t>
  </si>
  <si>
    <t>2024/08/10</t>
  </si>
  <si>
    <t>03/10/2024</t>
  </si>
  <si>
    <t>CUST-03982</t>
  </si>
  <si>
    <t>chiomabello@yahoo.com</t>
  </si>
  <si>
    <t>+1 574 275 507</t>
  </si>
  <si>
    <t>0726454843</t>
  </si>
  <si>
    <t>179 Awolowo Rd</t>
  </si>
  <si>
    <t>4JVKU</t>
  </si>
  <si>
    <t>CUST-04041</t>
  </si>
  <si>
    <t>Njeri Al-Farsi</t>
  </si>
  <si>
    <t>njeri_al-farsi@gmail.com</t>
  </si>
  <si>
    <t>0510368991</t>
  </si>
  <si>
    <t>+1-201-292530</t>
  </si>
  <si>
    <t>13 Victoria Rd</t>
  </si>
  <si>
    <t>EBANE</t>
  </si>
  <si>
    <t>CUST-04508</t>
  </si>
  <si>
    <t>Babatunde Mwangi</t>
  </si>
  <si>
    <t>babatundemwangi@outlook.com</t>
  </si>
  <si>
    <t>+27-343-854970</t>
  </si>
  <si>
    <t>0253545651</t>
  </si>
  <si>
    <t>219 Bourdillon Rd</t>
  </si>
  <si>
    <t>W62JCM</t>
  </si>
  <si>
    <t>CUST-03964</t>
  </si>
  <si>
    <t>David Jones</t>
  </si>
  <si>
    <t>david_jones@outlook.com</t>
  </si>
  <si>
    <t>+971 630 235 349</t>
  </si>
  <si>
    <t>+971 320 059 676</t>
  </si>
  <si>
    <t>241 Bay St</t>
  </si>
  <si>
    <t>S4GPA2</t>
  </si>
  <si>
    <t>CUST-02369</t>
  </si>
  <si>
    <t>usmangarba@hotmail.com</t>
  </si>
  <si>
    <t>+49026592665</t>
  </si>
  <si>
    <t>+49937300163</t>
  </si>
  <si>
    <t>NM8QF</t>
  </si>
  <si>
    <t>CUST-00414</t>
  </si>
  <si>
    <t>Kemi Hassan</t>
  </si>
  <si>
    <t>kemi_hassan@wave.co</t>
  </si>
  <si>
    <t>+1963150339</t>
  </si>
  <si>
    <t>+1 859 026 755</t>
  </si>
  <si>
    <t>206 Main Rd</t>
  </si>
  <si>
    <t>8E3E47</t>
  </si>
  <si>
    <t>CUST-02788</t>
  </si>
  <si>
    <t>sarah.mensah@outlook.com</t>
  </si>
  <si>
    <t>+234601903327</t>
  </si>
  <si>
    <t>+234 766 641 634</t>
  </si>
  <si>
    <t>32 Kenyatta Ave</t>
  </si>
  <si>
    <t>706711</t>
  </si>
  <si>
    <t>CUST-00722</t>
  </si>
  <si>
    <t>Kamau Idris</t>
  </si>
  <si>
    <t>kamau_idris@outlook.com</t>
  </si>
  <si>
    <t>+234-227-579407</t>
  </si>
  <si>
    <t>0033744999</t>
  </si>
  <si>
    <t>512284</t>
  </si>
  <si>
    <t>03/08/2025</t>
  </si>
  <si>
    <t>CUST-04854</t>
  </si>
  <si>
    <t>chizoba.asante@yahoo.com</t>
  </si>
  <si>
    <t>+234-924-060902</t>
  </si>
  <si>
    <t>558743</t>
  </si>
  <si>
    <t>25/07/2024</t>
  </si>
  <si>
    <t>CUST-01222</t>
  </si>
  <si>
    <t>jessicataylor@outlook.com</t>
  </si>
  <si>
    <t>+234-999-169535</t>
  </si>
  <si>
    <t>+234228751209</t>
  </si>
  <si>
    <t>579737</t>
  </si>
  <si>
    <t>CUST-01082</t>
  </si>
  <si>
    <t>Ikechukwu Patel</t>
  </si>
  <si>
    <t>ikechukwupatel@yahoo.com</t>
  </si>
  <si>
    <t>+234-504-616228</t>
  </si>
  <si>
    <t>+234396568872</t>
  </si>
  <si>
    <t>21 Adeola Odeku St</t>
  </si>
  <si>
    <t>968646</t>
  </si>
  <si>
    <t>CUST-00215</t>
  </si>
  <si>
    <t>Segun Idris</t>
  </si>
  <si>
    <t>segun_idris@yahoo.com</t>
  </si>
  <si>
    <t>+234912141614</t>
  </si>
  <si>
    <t>+234-509-377100</t>
  </si>
  <si>
    <t>493915</t>
  </si>
  <si>
    <t>CUST-04875</t>
  </si>
  <si>
    <t>Chidinma Wilson</t>
  </si>
  <si>
    <t>chidinmawilson@outlook.com</t>
  </si>
  <si>
    <t>+234 177 631 851</t>
  </si>
  <si>
    <t>+234 536 286 516</t>
  </si>
  <si>
    <t>154 Long St</t>
  </si>
  <si>
    <t>878208</t>
  </si>
  <si>
    <t>25-Aug-25</t>
  </si>
  <si>
    <t>Njeri Okorie</t>
  </si>
  <si>
    <t>njeriokorie@hotmail.com</t>
  </si>
  <si>
    <t>+1994333326</t>
  </si>
  <si>
    <t>+1-312-508563</t>
  </si>
  <si>
    <t>98 Victoria Rd</t>
  </si>
  <si>
    <t>JR5YM8</t>
  </si>
  <si>
    <t>CUST-00915</t>
  </si>
  <si>
    <t>Amaka Oladele</t>
  </si>
  <si>
    <t>amaka_oladele@yahoo.com</t>
  </si>
  <si>
    <t>+234-777-365764</t>
  </si>
  <si>
    <t>+234-545-903481</t>
  </si>
  <si>
    <t>185 Kenyatta Ave</t>
  </si>
  <si>
    <t>213119</t>
  </si>
  <si>
    <t>2025/11/09</t>
  </si>
  <si>
    <t>CUST-03428</t>
  </si>
  <si>
    <t>Victor Diallo</t>
  </si>
  <si>
    <t>victor.diallo@vaulttechplc.io</t>
  </si>
  <si>
    <t>+234397130722</t>
  </si>
  <si>
    <t>+27 159 030 355</t>
  </si>
  <si>
    <t>138 Park Lane</t>
  </si>
  <si>
    <t>R5PMZ</t>
  </si>
  <si>
    <t>CUST-00210</t>
  </si>
  <si>
    <t>Hannah Nwachukwu</t>
  </si>
  <si>
    <t>hannahnwachukwu@outlook.com</t>
  </si>
  <si>
    <t>+254 715 099 768</t>
  </si>
  <si>
    <t>0890309143</t>
  </si>
  <si>
    <t>128 Bay St</t>
  </si>
  <si>
    <t>K0PCR</t>
  </si>
  <si>
    <t>CUST-03398</t>
  </si>
  <si>
    <t>Chiamaka Makinde</t>
  </si>
  <si>
    <t>chiamaka.makinde@gmail.com</t>
  </si>
  <si>
    <t>+971 375 187 932</t>
  </si>
  <si>
    <t>0072021810</t>
  </si>
  <si>
    <t>65 High St</t>
  </si>
  <si>
    <t>5NFKHJ</t>
  </si>
  <si>
    <t>CUST-01213</t>
  </si>
  <si>
    <t>Sipho Johnson</t>
  </si>
  <si>
    <t>sipho@company</t>
  </si>
  <si>
    <t>+234 465 190 348</t>
  </si>
  <si>
    <t>+234082413016</t>
  </si>
  <si>
    <t>311128</t>
  </si>
  <si>
    <t>CUST-03333</t>
  </si>
  <si>
    <t>Ifeoma Wilson</t>
  </si>
  <si>
    <t>ifeomawilson@pulseworks.io</t>
  </si>
  <si>
    <t>+234-503-716324</t>
  </si>
  <si>
    <t>+234 924 438 249</t>
  </si>
  <si>
    <t>179 Park Lane</t>
  </si>
  <si>
    <t>351704</t>
  </si>
  <si>
    <t>CUST-04951</t>
  </si>
  <si>
    <t>Thomas Brown</t>
  </si>
  <si>
    <t>thomas.brown@</t>
  </si>
  <si>
    <t>+49-587-085371</t>
  </si>
  <si>
    <t>+49427669793</t>
  </si>
  <si>
    <t>82 Kenyatta Ave</t>
  </si>
  <si>
    <t>T926A0</t>
  </si>
  <si>
    <t>CUST-01245</t>
  </si>
  <si>
    <t>Maryam Okonkwo</t>
  </si>
  <si>
    <t>maryam.okonkwo@buafoods.com</t>
  </si>
  <si>
    <t>+234683905101</t>
  </si>
  <si>
    <t>0816934910</t>
  </si>
  <si>
    <t>216 Herbert Macaulay Way</t>
  </si>
  <si>
    <t>141593</t>
  </si>
  <si>
    <t>CUST-00381</t>
  </si>
  <si>
    <t>Joy Oladipo</t>
  </si>
  <si>
    <t>+31106153722</t>
  </si>
  <si>
    <t>+31 556 684 732</t>
  </si>
  <si>
    <t>170 Sheikh Zayed Rd</t>
  </si>
  <si>
    <t>7T3DSA</t>
  </si>
  <si>
    <t>10/02/2026</t>
  </si>
  <si>
    <t>CUST-00132</t>
  </si>
  <si>
    <t>Chiamaka Aliyu</t>
  </si>
  <si>
    <t>chiamaka_aliyu@hotmail.com</t>
  </si>
  <si>
    <t>+353 077 780 973</t>
  </si>
  <si>
    <t>+353 977 671 990</t>
  </si>
  <si>
    <t>212 King St</t>
  </si>
  <si>
    <t>MKDYC</t>
  </si>
  <si>
    <t>23.01.2025</t>
  </si>
  <si>
    <t>2025/01/25</t>
  </si>
  <si>
    <t>CUST-02493</t>
  </si>
  <si>
    <t>Victor Bello</t>
  </si>
  <si>
    <t>victor.bello@outlook.com</t>
  </si>
  <si>
    <t>+254604869129</t>
  </si>
  <si>
    <t>+254-658-282113</t>
  </si>
  <si>
    <t>Eldo</t>
  </si>
  <si>
    <t>104 Marina Rd</t>
  </si>
  <si>
    <t>AWULL9</t>
  </si>
  <si>
    <t>02/05/2026</t>
  </si>
  <si>
    <t>CUST-00101</t>
  </si>
  <si>
    <t>Sipho Garba</t>
  </si>
  <si>
    <t>sipho_garba@gmail.com</t>
  </si>
  <si>
    <t>+234971786256</t>
  </si>
  <si>
    <t>+234 881 435 368</t>
  </si>
  <si>
    <t>50 Kenyatta Ave</t>
  </si>
  <si>
    <t>290168</t>
  </si>
  <si>
    <t>09-Jan-26</t>
  </si>
  <si>
    <t>CUST-03248</t>
  </si>
  <si>
    <t>Amani Hassan</t>
  </si>
  <si>
    <t>amanihassan@outlook.com</t>
  </si>
  <si>
    <t>+234 496 909 300</t>
  </si>
  <si>
    <t>+234290997949</t>
  </si>
  <si>
    <t>192 Adeola Odeku St</t>
  </si>
  <si>
    <t>696857</t>
  </si>
  <si>
    <t>CUST-03805</t>
  </si>
  <si>
    <t>Precious Williams</t>
  </si>
  <si>
    <t>precious.williams@outlook.com</t>
  </si>
  <si>
    <t>+971482564997</t>
  </si>
  <si>
    <t>+971 034 306 085</t>
  </si>
  <si>
    <t>JGE017</t>
  </si>
  <si>
    <t>12.04.2025</t>
  </si>
  <si>
    <t>23/03/2026</t>
  </si>
  <si>
    <t>CUST-02508</t>
  </si>
  <si>
    <t>Amaka Idris</t>
  </si>
  <si>
    <t>amaka.idris@gmail.com</t>
  </si>
  <si>
    <t>+234 141 009 578</t>
  </si>
  <si>
    <t>+234941997653</t>
  </si>
  <si>
    <t>453096</t>
  </si>
  <si>
    <t>CUST-00232</t>
  </si>
  <si>
    <t>Mark Okafor</t>
  </si>
  <si>
    <t>mark_okafor@hotmail.com</t>
  </si>
  <si>
    <t>+31694320293</t>
  </si>
  <si>
    <t>+31878844344</t>
  </si>
  <si>
    <t>11 Moi Ave</t>
  </si>
  <si>
    <t>JTDRPH</t>
  </si>
  <si>
    <t>18/06/2026</t>
  </si>
  <si>
    <t>Simi Al-Farsi</t>
  </si>
  <si>
    <t>simi.al-farsi@outlook.com</t>
  </si>
  <si>
    <t>+1-910-201823</t>
  </si>
  <si>
    <t>0677696957</t>
  </si>
  <si>
    <t>LN3VY</t>
  </si>
  <si>
    <t>CUST-02965</t>
  </si>
  <si>
    <t>Daniel Okonkwo</t>
  </si>
  <si>
    <t>danielokonkwo@zenworksltd.io</t>
  </si>
  <si>
    <t>+49-331-207118</t>
  </si>
  <si>
    <t>0685234300</t>
  </si>
  <si>
    <t>120 Moi Ave</t>
  </si>
  <si>
    <t>F3RYDK</t>
  </si>
  <si>
    <t>CUST-02931</t>
  </si>
  <si>
    <t>Aisha Kamau</t>
  </si>
  <si>
    <t>aisha_kamau@yahoo.com</t>
  </si>
  <si>
    <t>0860896806</t>
  </si>
  <si>
    <t>+49-663-206659</t>
  </si>
  <si>
    <t>170 High St</t>
  </si>
  <si>
    <t>XQ8P0R</t>
  </si>
  <si>
    <t>06.11.2024</t>
  </si>
  <si>
    <t>CUST-04420</t>
  </si>
  <si>
    <t>Njeri Okonkwo</t>
  </si>
  <si>
    <t>njeriokonkwo@hotmail.com</t>
  </si>
  <si>
    <t>+234 759 357 228</t>
  </si>
  <si>
    <t>+234 112 074 580</t>
  </si>
  <si>
    <t>44 Bourdillon Rd</t>
  </si>
  <si>
    <t>263505</t>
  </si>
  <si>
    <t>CUST-04016</t>
  </si>
  <si>
    <t>blessingbello@hotmail.com</t>
  </si>
  <si>
    <t>0490616534</t>
  </si>
  <si>
    <t>0249710688</t>
  </si>
  <si>
    <t>M7BGY</t>
  </si>
  <si>
    <t>CUST-03043</t>
  </si>
  <si>
    <t>matthew.naidoo@yahoo.com</t>
  </si>
  <si>
    <t>+234179574255</t>
  </si>
  <si>
    <t>+234-248-302333</t>
  </si>
  <si>
    <t>820239</t>
  </si>
  <si>
    <t>2024/12/08</t>
  </si>
  <si>
    <t>CUST-03681</t>
  </si>
  <si>
    <t>Ogechi Onyeka</t>
  </si>
  <si>
    <t>ogechi.onyeka@outlook.com</t>
  </si>
  <si>
    <t>+234 517 294 672</t>
  </si>
  <si>
    <t>+234 156 065 555</t>
  </si>
  <si>
    <t>132 Herbert Macaulay Way</t>
  </si>
  <si>
    <t>467888</t>
  </si>
  <si>
    <t>CUST-02829</t>
  </si>
  <si>
    <t>Damilola Ogundimu</t>
  </si>
  <si>
    <t>damilola.ogundimu@gmail.com</t>
  </si>
  <si>
    <t>+49-069-068600</t>
  </si>
  <si>
    <t>+49090301862</t>
  </si>
  <si>
    <t>92 Long St</t>
  </si>
  <si>
    <t>9HF4J</t>
  </si>
  <si>
    <t>09-Apr-26</t>
  </si>
  <si>
    <t>CUST-03266</t>
  </si>
  <si>
    <t>Emily Makinde</t>
  </si>
  <si>
    <t>emilymakinde@gmail.com</t>
  </si>
  <si>
    <t>+234999434965</t>
  </si>
  <si>
    <t>+234 582 372 713</t>
  </si>
  <si>
    <t>246 Church St</t>
  </si>
  <si>
    <t>570566</t>
  </si>
  <si>
    <t>27-Jan-25</t>
  </si>
  <si>
    <t>CUST-03867</t>
  </si>
  <si>
    <t>Amina Mwangi</t>
  </si>
  <si>
    <t>amina.mwangi@yahoo.com</t>
  </si>
  <si>
    <t>0525880434</t>
  </si>
  <si>
    <t>0581281133</t>
  </si>
  <si>
    <t>20 Allen Ave</t>
  </si>
  <si>
    <t>K875A</t>
  </si>
  <si>
    <t>11/14/2024</t>
  </si>
  <si>
    <t>CUST-03288</t>
  </si>
  <si>
    <t>sophie_dlamini@hotmail.com</t>
  </si>
  <si>
    <t>+31 215 355 255</t>
  </si>
  <si>
    <t>0906936133</t>
  </si>
  <si>
    <t>53 Church St</t>
  </si>
  <si>
    <t>ZUE0A</t>
  </si>
  <si>
    <t>CUST-03818</t>
  </si>
  <si>
    <t>david.obrien@hotmail.com</t>
  </si>
  <si>
    <t>+234 917 189 428</t>
  </si>
  <si>
    <t>+234375264709</t>
  </si>
  <si>
    <t>108 Main Rd</t>
  </si>
  <si>
    <t>747253</t>
  </si>
  <si>
    <t>2024-09-12</t>
  </si>
  <si>
    <t>CUST-05091</t>
  </si>
  <si>
    <t>Femi Adeyemi</t>
  </si>
  <si>
    <t>femi_adeyemi@hotmail.com</t>
  </si>
  <si>
    <t>0433686151</t>
  </si>
  <si>
    <t>0032718875</t>
  </si>
  <si>
    <t>7XJCS</t>
  </si>
  <si>
    <t>CUST-00405</t>
  </si>
  <si>
    <t>Bashir Smith</t>
  </si>
  <si>
    <t>bashir.smith@gmail.com</t>
  </si>
  <si>
    <t>0552165058</t>
  </si>
  <si>
    <t>+254 146 921 821</t>
  </si>
  <si>
    <t>245 Awolowo Rd</t>
  </si>
  <si>
    <t>R3UBLJ</t>
  </si>
  <si>
    <t>CUST-01839</t>
  </si>
  <si>
    <t>David Okafor</t>
  </si>
  <si>
    <t>david.okafor@gmail.com</t>
  </si>
  <si>
    <t>+353-922-834364</t>
  </si>
  <si>
    <t>+353-566-309066</t>
  </si>
  <si>
    <t>12VV2</t>
  </si>
  <si>
    <t>CUST-02272</t>
  </si>
  <si>
    <t>mwangiidris@outlook.com</t>
  </si>
  <si>
    <t>+234 063 446 802</t>
  </si>
  <si>
    <t>+234407026726</t>
  </si>
  <si>
    <t>649081</t>
  </si>
  <si>
    <t>CUST-04136</t>
  </si>
  <si>
    <t>Ahmed Adebayo</t>
  </si>
  <si>
    <t>ahmedadebayo@vaultlogistics.africa</t>
  </si>
  <si>
    <t>0003079125</t>
  </si>
  <si>
    <t>+234 840 321 921</t>
  </si>
  <si>
    <t>96 Sheikh Zayed Rd</t>
  </si>
  <si>
    <t>418028</t>
  </si>
  <si>
    <t>CUST-04040</t>
  </si>
  <si>
    <t>Samuel Ogundimu</t>
  </si>
  <si>
    <t>samuel_ogundimu@yahoo.com</t>
  </si>
  <si>
    <t>+234-841-326025</t>
  </si>
  <si>
    <t>+234 266 110 855</t>
  </si>
  <si>
    <t>244 Sheikh Zayed Rd</t>
  </si>
  <si>
    <t>273779</t>
  </si>
  <si>
    <t>CUST-01813</t>
  </si>
  <si>
    <t>Omar Okonkwo</t>
  </si>
  <si>
    <t>omar.okonkwo@outlook.com</t>
  </si>
  <si>
    <t>+353071846609</t>
  </si>
  <si>
    <t>+353351490333</t>
  </si>
  <si>
    <t>233 Marina Rd</t>
  </si>
  <si>
    <t>KD4NFE</t>
  </si>
  <si>
    <t>10/29/2025</t>
  </si>
  <si>
    <t>CUST-02946</t>
  </si>
  <si>
    <t>Laura Al-Farsi</t>
  </si>
  <si>
    <t>laura_al-farsi@piggyvest.ng</t>
  </si>
  <si>
    <t>+353 535 905 504</t>
  </si>
  <si>
    <t>0461788269</t>
  </si>
  <si>
    <t>15KN6S</t>
  </si>
  <si>
    <t>CUST-00440</t>
  </si>
  <si>
    <t>mercy@@gmail.com</t>
  </si>
  <si>
    <t>+234098322101</t>
  </si>
  <si>
    <t>0232001867</t>
  </si>
  <si>
    <t>162 Victoria Rd</t>
  </si>
  <si>
    <t>804091</t>
  </si>
  <si>
    <t>CUST-00928</t>
  </si>
  <si>
    <t>Chioma Aliyu</t>
  </si>
  <si>
    <t>chioma.aliyu@yahoo.com</t>
  </si>
  <si>
    <t>+234 020 338 811</t>
  </si>
  <si>
    <t>+234 099 667 637</t>
  </si>
  <si>
    <t>199 Long St</t>
  </si>
  <si>
    <t>627735</t>
  </si>
  <si>
    <t>2026/01/20</t>
  </si>
  <si>
    <t>CUST-02337</t>
  </si>
  <si>
    <t>kamausalami@outlook.com</t>
  </si>
  <si>
    <t>+353-585-619780</t>
  </si>
  <si>
    <t>+353818902901</t>
  </si>
  <si>
    <t>PE9EAC</t>
  </si>
  <si>
    <t>28/10/2024</t>
  </si>
  <si>
    <t>31-Dec-24</t>
  </si>
  <si>
    <t>CUST-02935</t>
  </si>
  <si>
    <t>Ogechi Khan</t>
  </si>
  <si>
    <t>ogechi.khan@gmail.com</t>
  </si>
  <si>
    <t>+49 836 392 464</t>
  </si>
  <si>
    <t>0399349258</t>
  </si>
  <si>
    <t>119 Sheikh Zayed Rd</t>
  </si>
  <si>
    <t>8A4ERH</t>
  </si>
  <si>
    <t>CUST-00603</t>
  </si>
  <si>
    <t>Pieter Hassan</t>
  </si>
  <si>
    <t>+44391381074</t>
  </si>
  <si>
    <t>+44-619-423215</t>
  </si>
  <si>
    <t>86 King St</t>
  </si>
  <si>
    <t>D23M0E</t>
  </si>
  <si>
    <t>2025/11/14</t>
  </si>
  <si>
    <t>28/05/2026</t>
  </si>
  <si>
    <t>CUST-01969</t>
  </si>
  <si>
    <t>Chinwe Idris</t>
  </si>
  <si>
    <t>chinwe_idris@hotmail.com</t>
  </si>
  <si>
    <t>+971-267-363251</t>
  </si>
  <si>
    <t>+971-310-430804</t>
  </si>
  <si>
    <t>4ZU63F</t>
  </si>
  <si>
    <t>2024-08-06</t>
  </si>
  <si>
    <t>CUST-02807</t>
  </si>
  <si>
    <t>tunde_okorie@hotmail.com</t>
  </si>
  <si>
    <t>+254 534 693 289</t>
  </si>
  <si>
    <t>+254 813 683 365</t>
  </si>
  <si>
    <t>222 Marina Rd</t>
  </si>
  <si>
    <t>BF6M1P</t>
  </si>
  <si>
    <t>CUST-01827</t>
  </si>
  <si>
    <t>layla_botha@gmail.com</t>
  </si>
  <si>
    <t>0399865143</t>
  </si>
  <si>
    <t>+44-462-969054</t>
  </si>
  <si>
    <t>HMWTAU</t>
  </si>
  <si>
    <t>05.03.2026</t>
  </si>
  <si>
    <t>CUST-00010</t>
  </si>
  <si>
    <t>Emily Anyanwu</t>
  </si>
  <si>
    <t>emily_anyanwu@yahoo.com</t>
  </si>
  <si>
    <t>+31569816934</t>
  </si>
  <si>
    <t>+31-608-835615</t>
  </si>
  <si>
    <t>1UJN20</t>
  </si>
  <si>
    <t>21/08/2025</t>
  </si>
  <si>
    <t>CUST-01199</t>
  </si>
  <si>
    <t>Chioma Eze</t>
  </si>
  <si>
    <t>chiomaeze@gmail.com</t>
  </si>
  <si>
    <t>+234 137 472 793</t>
  </si>
  <si>
    <t>0268949542</t>
  </si>
  <si>
    <t>Abuj</t>
  </si>
  <si>
    <t>195 Sheikh Zayed Rd</t>
  </si>
  <si>
    <t>514419</t>
  </si>
  <si>
    <t>CUST-04912</t>
  </si>
  <si>
    <t>adaoradiallo@hotmail.com</t>
  </si>
  <si>
    <t>+234-777-950893</t>
  </si>
  <si>
    <t>+234060935603</t>
  </si>
  <si>
    <t>185 King St</t>
  </si>
  <si>
    <t>416474</t>
  </si>
  <si>
    <t>CUST-00980</t>
  </si>
  <si>
    <t>nneka.vandermerwe@hotmail.com</t>
  </si>
  <si>
    <t>+44-229-000590</t>
  </si>
  <si>
    <t>+44-451-736585</t>
  </si>
  <si>
    <t>58 Long St</t>
  </si>
  <si>
    <t>MU2J6G</t>
  </si>
  <si>
    <t>CUST-04166</t>
  </si>
  <si>
    <t>Liam Balogun</t>
  </si>
  <si>
    <t>liam_balogun@outlook.com</t>
  </si>
  <si>
    <t>+353-504-139831</t>
  </si>
  <si>
    <t>+353 905 747 025</t>
  </si>
  <si>
    <t>178 Park Lane</t>
  </si>
  <si>
    <t>5Q262</t>
  </si>
  <si>
    <t>2024/11/15</t>
  </si>
  <si>
    <t>CUST-04048</t>
  </si>
  <si>
    <t>Tunde Jones</t>
  </si>
  <si>
    <t>tunde_jones@leadnetworks.io</t>
  </si>
  <si>
    <t>+234 156 263 222</t>
  </si>
  <si>
    <t>390578</t>
  </si>
  <si>
    <t>Nov 7, 2024</t>
  </si>
  <si>
    <t>CUST-00130</t>
  </si>
  <si>
    <t>Thomas Okafor</t>
  </si>
  <si>
    <t>thomas.okafor@yahoo.com</t>
  </si>
  <si>
    <t>+44817703886</t>
  </si>
  <si>
    <t>49 Bay St</t>
  </si>
  <si>
    <t>1VU5L3</t>
  </si>
  <si>
    <t>03/09/2025</t>
  </si>
  <si>
    <t>CUST-00836</t>
  </si>
  <si>
    <t>Kemi Okonkwo</t>
  </si>
  <si>
    <t>kemiokonkwo@outlook.com</t>
  </si>
  <si>
    <t>+234 169 833 179</t>
  </si>
  <si>
    <t>0647089440</t>
  </si>
  <si>
    <t>190 Queen St</t>
  </si>
  <si>
    <t>698668</t>
  </si>
  <si>
    <t>Jun 20, 2025</t>
  </si>
  <si>
    <t>2026-06-25</t>
  </si>
  <si>
    <t>CUST-00981</t>
  </si>
  <si>
    <t>Damilola Oladipo</t>
  </si>
  <si>
    <t>+44961313710</t>
  </si>
  <si>
    <t>+234 087 875 788</t>
  </si>
  <si>
    <t>109 Sheikh Zayed Rd</t>
  </si>
  <si>
    <t>149705</t>
  </si>
  <si>
    <t>CUST-04495</t>
  </si>
  <si>
    <t>fatumamwangi@outlook.com</t>
  </si>
  <si>
    <t>+353 703 271 190</t>
  </si>
  <si>
    <t>0941296751</t>
  </si>
  <si>
    <t>31 Victoria Rd</t>
  </si>
  <si>
    <t>WUEWP4</t>
  </si>
  <si>
    <t>CUST-00509</t>
  </si>
  <si>
    <t>Yusuf Mohammed</t>
  </si>
  <si>
    <t>yusuf_mohammed@paysoftltd.ng</t>
  </si>
  <si>
    <t>0138690871</t>
  </si>
  <si>
    <t>211 Long St</t>
  </si>
  <si>
    <t>431574</t>
  </si>
  <si>
    <t>CUST-00330</t>
  </si>
  <si>
    <t>usman.garba@hotmail.com</t>
  </si>
  <si>
    <t>0254257306</t>
  </si>
  <si>
    <t>+1248132357</t>
  </si>
  <si>
    <t>74 Station Rd</t>
  </si>
  <si>
    <t>KWDHE</t>
  </si>
  <si>
    <t>CUST-03823</t>
  </si>
  <si>
    <t>joshua_garba@novaventuresin.ng</t>
  </si>
  <si>
    <t>+44 526 668 585</t>
  </si>
  <si>
    <t>+44 658 721 817</t>
  </si>
  <si>
    <t>103 Allen Ave</t>
  </si>
  <si>
    <t>FCBZZJ</t>
  </si>
  <si>
    <t>CUST-03749</t>
  </si>
  <si>
    <t>Njeri Kamau</t>
  </si>
  <si>
    <t>njeri.kamau@outlook.com.</t>
  </si>
  <si>
    <t>+27 139 067 288</t>
  </si>
  <si>
    <t>0670407766</t>
  </si>
  <si>
    <t>173 Victoria Rd</t>
  </si>
  <si>
    <t>XMLWH</t>
  </si>
  <si>
    <t>CUST-02905</t>
  </si>
  <si>
    <t>Noah Mohammed</t>
  </si>
  <si>
    <t>noah_mohammed@gmail.com</t>
  </si>
  <si>
    <t>+254 734 504 103</t>
  </si>
  <si>
    <t>95 Awolowo Rd</t>
  </si>
  <si>
    <t>W8FWZ</t>
  </si>
  <si>
    <t>CUST-01660</t>
  </si>
  <si>
    <t>chinwe,onyeka@outlook.com</t>
  </si>
  <si>
    <t>+49906603634</t>
  </si>
  <si>
    <t>+49 916 169 313</t>
  </si>
  <si>
    <t>204 High St</t>
  </si>
  <si>
    <t>TQNM0</t>
  </si>
  <si>
    <t>CUST-03746</t>
  </si>
  <si>
    <t>Ngozi Brown</t>
  </si>
  <si>
    <t>ngozibrown@outlook.com</t>
  </si>
  <si>
    <t>+44-168-780583</t>
  </si>
  <si>
    <t>+44692990436</t>
  </si>
  <si>
    <t>248 Bay St</t>
  </si>
  <si>
    <t>7K9AJY</t>
  </si>
  <si>
    <t>2026-02-16</t>
  </si>
  <si>
    <t>CUST-00134</t>
  </si>
  <si>
    <t>Kevin Davies</t>
  </si>
  <si>
    <t>kevin_davies@hotmail.com</t>
  </si>
  <si>
    <t>0430107139</t>
  </si>
  <si>
    <t>164 King St</t>
  </si>
  <si>
    <t>NUSEV</t>
  </si>
  <si>
    <t>CUST-02045</t>
  </si>
  <si>
    <t>Yusuf Abubakar</t>
  </si>
  <si>
    <t>yusuf.abubakar@mpesasolutions.com</t>
  </si>
  <si>
    <t>+234-001-450162</t>
  </si>
  <si>
    <t>+234 440 090 372</t>
  </si>
  <si>
    <t>78 Sheikh Zayed Rd</t>
  </si>
  <si>
    <t>155930</t>
  </si>
  <si>
    <t>02.01.2026</t>
  </si>
  <si>
    <t>CUST-00995</t>
  </si>
  <si>
    <t>Gbenga Williams</t>
  </si>
  <si>
    <t>+27648023628</t>
  </si>
  <si>
    <t>+27193889531</t>
  </si>
  <si>
    <t>Z7RSF</t>
  </si>
  <si>
    <t>CUST-01364</t>
  </si>
  <si>
    <t>Nnamdi Patel</t>
  </si>
  <si>
    <t>nnamdi.patel@yahoo.com</t>
  </si>
  <si>
    <t>+49151228660</t>
  </si>
  <si>
    <t>177 Bay St</t>
  </si>
  <si>
    <t>HG4HZD</t>
  </si>
  <si>
    <t>CUST-04017</t>
  </si>
  <si>
    <t>lola_bello@gmail.com</t>
  </si>
  <si>
    <t>0473048031</t>
  </si>
  <si>
    <t>+31-738-571104</t>
  </si>
  <si>
    <t>W4GE9</t>
  </si>
  <si>
    <t>CUST-00118</t>
  </si>
  <si>
    <t>dele.vandermerwe@yahoo.com</t>
  </si>
  <si>
    <t>0872346013</t>
  </si>
  <si>
    <t>0730371837</t>
  </si>
  <si>
    <t>880901</t>
  </si>
  <si>
    <t>2025-03-29</t>
  </si>
  <si>
    <t>CUST-03241</t>
  </si>
  <si>
    <t>fatuma.davies@hotmail.com</t>
  </si>
  <si>
    <t>+234 158 381 539</t>
  </si>
  <si>
    <t>0466183194</t>
  </si>
  <si>
    <t>172 Queen St</t>
  </si>
  <si>
    <t>179732</t>
  </si>
  <si>
    <t>04/07/2025</t>
  </si>
  <si>
    <t>2025/06/21</t>
  </si>
  <si>
    <t>CUST-02041</t>
  </si>
  <si>
    <t>Ifeoma Balogun</t>
  </si>
  <si>
    <t>ifeoma.balogun@outlook.com</t>
  </si>
  <si>
    <t>+1-843-372417</t>
  </si>
  <si>
    <t>+1909782769</t>
  </si>
  <si>
    <t>Q5WE56</t>
  </si>
  <si>
    <t>CUST-00451</t>
  </si>
  <si>
    <t>Chinwe Abubakar</t>
  </si>
  <si>
    <t>chinwe_abubakar@yahoo.com</t>
  </si>
  <si>
    <t>+27-934-039104</t>
  </si>
  <si>
    <t>+27203608941</t>
  </si>
  <si>
    <t>Jhb</t>
  </si>
  <si>
    <t>MYYRZX</t>
  </si>
  <si>
    <t>08/23/2024</t>
  </si>
  <si>
    <t>CUST-03380</t>
  </si>
  <si>
    <t>chinwe.jones@gmail.com</t>
  </si>
  <si>
    <t>0017375314</t>
  </si>
  <si>
    <t>+234 181 077 778</t>
  </si>
  <si>
    <t>201 King St</t>
  </si>
  <si>
    <t>518008</t>
  </si>
  <si>
    <t>CUST-04072</t>
  </si>
  <si>
    <t>Kelechi Khan</t>
  </si>
  <si>
    <t>kelechi.khan@yahoo.com</t>
  </si>
  <si>
    <t>+234 395 882 571</t>
  </si>
  <si>
    <t>+234898630405</t>
  </si>
  <si>
    <t>116 Allen Ave</t>
  </si>
  <si>
    <t>376461</t>
  </si>
  <si>
    <t>CUST-01773</t>
  </si>
  <si>
    <t>James Johnson</t>
  </si>
  <si>
    <t>james.johnson@vaultlabsplc.io</t>
  </si>
  <si>
    <t>0604374557</t>
  </si>
  <si>
    <t>0639408192</t>
  </si>
  <si>
    <t>235 High St</t>
  </si>
  <si>
    <t>612448</t>
  </si>
  <si>
    <t>CUST-01781</t>
  </si>
  <si>
    <t>Emily Garba</t>
  </si>
  <si>
    <t>emilygarba@yahoo.com</t>
  </si>
  <si>
    <t>+49 715 841 560</t>
  </si>
  <si>
    <t>+49-137-118425</t>
  </si>
  <si>
    <t>249 Market St</t>
  </si>
  <si>
    <t>18NKQ</t>
  </si>
  <si>
    <t>CUST-03829</t>
  </si>
  <si>
    <t>Ifeanyi Onyeka</t>
  </si>
  <si>
    <t>ifeanyi_onyeka@outlook.com</t>
  </si>
  <si>
    <t>0833298877</t>
  </si>
  <si>
    <t>+1 542 785 513</t>
  </si>
  <si>
    <t>FTEDA</t>
  </si>
  <si>
    <t>Mar 19, 2025</t>
  </si>
  <si>
    <t>CUST-02373</t>
  </si>
  <si>
    <t>Otieno Garba</t>
  </si>
  <si>
    <t>+234-620-709867</t>
  </si>
  <si>
    <t>0143165855</t>
  </si>
  <si>
    <t>71 Station Rd</t>
  </si>
  <si>
    <t>227655</t>
  </si>
  <si>
    <t>CUST-00954</t>
  </si>
  <si>
    <t>Bello Okorie</t>
  </si>
  <si>
    <t>bello.okorie@hotmail.com</t>
  </si>
  <si>
    <t>+234 438 817 676</t>
  </si>
  <si>
    <t>+234 270 254 316</t>
  </si>
  <si>
    <t>605930</t>
  </si>
  <si>
    <t>CUST-00195</t>
  </si>
  <si>
    <t>Ikechukwu Asante</t>
  </si>
  <si>
    <t>ikechukwuasante@gmail.com</t>
  </si>
  <si>
    <t>+234 399 921 921</t>
  </si>
  <si>
    <t>+234-493-843089</t>
  </si>
  <si>
    <t>110 Awolowo Rd</t>
  </si>
  <si>
    <t>995337</t>
  </si>
  <si>
    <t>24.11.2025</t>
  </si>
  <si>
    <t>CUST-03482</t>
  </si>
  <si>
    <t>Yusuf Dlamini</t>
  </si>
  <si>
    <t>yusuf_dlamini@outlook.com</t>
  </si>
  <si>
    <t>0151995830</t>
  </si>
  <si>
    <t>0374425613</t>
  </si>
  <si>
    <t>90 Queen St</t>
  </si>
  <si>
    <t>ATCLJ</t>
  </si>
  <si>
    <t>CUST-03695</t>
  </si>
  <si>
    <t>Damilola Adeyemi</t>
  </si>
  <si>
    <t>damilolaadeyemi@gmail.com</t>
  </si>
  <si>
    <t>+971 583 852 406</t>
  </si>
  <si>
    <t>+971-451-480682</t>
  </si>
  <si>
    <t>33 Sheikh Zayed Rd</t>
  </si>
  <si>
    <t>QD9YNW</t>
  </si>
  <si>
    <t>10/13/2025</t>
  </si>
  <si>
    <t>CUST-02112</t>
  </si>
  <si>
    <t>Tariq Asante</t>
  </si>
  <si>
    <t>tariq.asante@hotmail.com</t>
  </si>
  <si>
    <t>0236739636</t>
  </si>
  <si>
    <t>+254-917-870017</t>
  </si>
  <si>
    <t>34 Moi Ave</t>
  </si>
  <si>
    <t>6VAK8</t>
  </si>
  <si>
    <t>06/27/2026</t>
  </si>
  <si>
    <t>CUST-01360</t>
  </si>
  <si>
    <t>Favour Nwachukwu</t>
  </si>
  <si>
    <t>favour_nwachukwu@pulsegroupllc.io</t>
  </si>
  <si>
    <t>+254528784759</t>
  </si>
  <si>
    <t>+254-447-417643</t>
  </si>
  <si>
    <t>77 Awolowo Rd</t>
  </si>
  <si>
    <t>WMYPMR</t>
  </si>
  <si>
    <t>CUST-03886</t>
  </si>
  <si>
    <t>Obinna Abubakar</t>
  </si>
  <si>
    <t>obinnaabubakar@outlook.com</t>
  </si>
  <si>
    <t>+254 090 885 937</t>
  </si>
  <si>
    <t>+254 259 698 453</t>
  </si>
  <si>
    <t>150 Victoria Rd</t>
  </si>
  <si>
    <t>5TFLD</t>
  </si>
  <si>
    <t>CUST-03739</t>
  </si>
  <si>
    <t>simi_al-farsi@hotmail.com</t>
  </si>
  <si>
    <t>+234759431003</t>
  </si>
  <si>
    <t>+234-255-022868</t>
  </si>
  <si>
    <t>11 King St</t>
  </si>
  <si>
    <t>880419</t>
  </si>
  <si>
    <t>2025-01-28</t>
  </si>
  <si>
    <t>CUST-03263</t>
  </si>
  <si>
    <t>Dele Khan</t>
  </si>
  <si>
    <t>dele.khan@yahoo.com</t>
  </si>
  <si>
    <t>+234 150 626 663</t>
  </si>
  <si>
    <t>0611722178</t>
  </si>
  <si>
    <t>189 Awolowo Rd</t>
  </si>
  <si>
    <t>168724</t>
  </si>
  <si>
    <t>Dec 29, 2025</t>
  </si>
  <si>
    <t>CUST-00589</t>
  </si>
  <si>
    <t>Emily Okonkwo</t>
  </si>
  <si>
    <t>emilyokonkwo@outlook.com</t>
  </si>
  <si>
    <t>+31-017-791524</t>
  </si>
  <si>
    <t>+31-614-409233</t>
  </si>
  <si>
    <t>112 Bay St</t>
  </si>
  <si>
    <t>0DH0R</t>
  </si>
  <si>
    <t>12/05/2026</t>
  </si>
  <si>
    <t>CUST-00185</t>
  </si>
  <si>
    <t>Kemi Nwachukwu</t>
  </si>
  <si>
    <t>kemi_nwachukwu@gmail.com</t>
  </si>
  <si>
    <t>+234-603-754821</t>
  </si>
  <si>
    <t>0565328632</t>
  </si>
  <si>
    <t>131209</t>
  </si>
  <si>
    <t>Nov 18, 2024</t>
  </si>
  <si>
    <t>2025-01-20</t>
  </si>
  <si>
    <t>CUST-04108</t>
  </si>
  <si>
    <t>Emily Botha</t>
  </si>
  <si>
    <t>emily@gmail</t>
  </si>
  <si>
    <t>+31-045-844218</t>
  </si>
  <si>
    <t>+31-384-548901</t>
  </si>
  <si>
    <t>111 Allen Ave</t>
  </si>
  <si>
    <t>EJZ3DE</t>
  </si>
  <si>
    <t>CUST-04027</t>
  </si>
  <si>
    <t>Amani Taylor</t>
  </si>
  <si>
    <t>amanitaylor@outlook.com</t>
  </si>
  <si>
    <t>+49-325-142297</t>
  </si>
  <si>
    <t>0745261475</t>
  </si>
  <si>
    <t>F3ET8R</t>
  </si>
  <si>
    <t>CUST-00194</t>
  </si>
  <si>
    <t>Daniel Anyanwu</t>
  </si>
  <si>
    <t>danielanyanwu@yahoo.com</t>
  </si>
  <si>
    <t>+353-768-118071</t>
  </si>
  <si>
    <t>+353 695 620 175</t>
  </si>
  <si>
    <t>72 Marina Rd</t>
  </si>
  <si>
    <t>FVQQ7</t>
  </si>
  <si>
    <t>05/19/2026</t>
  </si>
  <si>
    <t>0174551249</t>
  </si>
  <si>
    <t>CUST-00913</t>
  </si>
  <si>
    <t>Emeka Adeleke</t>
  </si>
  <si>
    <t>emeka_adeleke@outlook.com</t>
  </si>
  <si>
    <t>+31 538 513 976</t>
  </si>
  <si>
    <t>+31 529 461 426</t>
  </si>
  <si>
    <t>6 Allen Ave</t>
  </si>
  <si>
    <t>PS2EE</t>
  </si>
  <si>
    <t>CUST-04226</t>
  </si>
  <si>
    <t>Mercy Hassan</t>
  </si>
  <si>
    <t>mercy_hassan@outlook.com</t>
  </si>
  <si>
    <t>+234 699 776 093</t>
  </si>
  <si>
    <t>+234 244 507 506</t>
  </si>
  <si>
    <t>86 Long St</t>
  </si>
  <si>
    <t>726857</t>
  </si>
  <si>
    <t>CUST-01510</t>
  </si>
  <si>
    <t>Funmi Onyeka</t>
  </si>
  <si>
    <t>funmi.onyeka@swiftfinance.io</t>
  </si>
  <si>
    <t>+31-304-716623</t>
  </si>
  <si>
    <t>+31-253-012819</t>
  </si>
  <si>
    <t>89 Moi Ave</t>
  </si>
  <si>
    <t>78G7U</t>
  </si>
  <si>
    <t>02/07/2025</t>
  </si>
  <si>
    <t>CUST-00873</t>
  </si>
  <si>
    <t>Aisha Ogundimu</t>
  </si>
  <si>
    <t>aisha_ogundimu@yahoo.com</t>
  </si>
  <si>
    <t>+27-181-420438</t>
  </si>
  <si>
    <t>+27 504 621 764</t>
  </si>
  <si>
    <t>232 Bay St</t>
  </si>
  <si>
    <t>304SC</t>
  </si>
  <si>
    <t>29.12.2024</t>
  </si>
  <si>
    <t>noahsmith@gmail.com</t>
  </si>
  <si>
    <t>0896676453</t>
  </si>
  <si>
    <t>+31-176-763451</t>
  </si>
  <si>
    <t>73 Bourdillon Rd</t>
  </si>
  <si>
    <t>QPQ5L</t>
  </si>
  <si>
    <t>2025-01-19</t>
  </si>
  <si>
    <t>CUST-00782</t>
  </si>
  <si>
    <t>Sipho Orji</t>
  </si>
  <si>
    <t>siphoorji@cloudtechllc.africa</t>
  </si>
  <si>
    <t>+49-635-168522</t>
  </si>
  <si>
    <t>0767512583</t>
  </si>
  <si>
    <t>12PNJ</t>
  </si>
  <si>
    <t>23-Apr-26</t>
  </si>
  <si>
    <t>CUST-03426</t>
  </si>
  <si>
    <t>Tobi Salami</t>
  </si>
  <si>
    <t>tobi.salami@hotmail.com</t>
  </si>
  <si>
    <t>+44377468945</t>
  </si>
  <si>
    <t>0847916218</t>
  </si>
  <si>
    <t>GB1EW1</t>
  </si>
  <si>
    <t>CUST-04489</t>
  </si>
  <si>
    <t>Joy Eze</t>
  </si>
  <si>
    <t>joyeze@gmail.com</t>
  </si>
  <si>
    <t>+353415842100</t>
  </si>
  <si>
    <t>0905543871</t>
  </si>
  <si>
    <t>JLWGM</t>
  </si>
  <si>
    <t>CUST-04036</t>
  </si>
  <si>
    <t>Damilola Afolabi</t>
  </si>
  <si>
    <t>damilolaafolabi@mtngroup.io</t>
  </si>
  <si>
    <t>+44240290738</t>
  </si>
  <si>
    <t>0660103201</t>
  </si>
  <si>
    <t>66 Queen St</t>
  </si>
  <si>
    <t>XM7NG</t>
  </si>
  <si>
    <t>CUST-03757</t>
  </si>
  <si>
    <t>Mwangi Jones</t>
  </si>
  <si>
    <t>mwangi.jones@hotmail.com</t>
  </si>
  <si>
    <t>0562903679</t>
  </si>
  <si>
    <t>+234426624634</t>
  </si>
  <si>
    <t>589266</t>
  </si>
  <si>
    <t>CUST-03331</t>
  </si>
  <si>
    <t>Grace Okafor</t>
  </si>
  <si>
    <t>graceokafor@orbitdigital.africa</t>
  </si>
  <si>
    <t>+44665643376</t>
  </si>
  <si>
    <t>0747344804</t>
  </si>
  <si>
    <t>ZU59B</t>
  </si>
  <si>
    <t>2024-08-25</t>
  </si>
  <si>
    <t>CUST-00606</t>
  </si>
  <si>
    <t>Niyi Botha</t>
  </si>
  <si>
    <t>niyi.botha@novagroup.io</t>
  </si>
  <si>
    <t>+234 522 328 222</t>
  </si>
  <si>
    <t>+234-408-475283</t>
  </si>
  <si>
    <t>70 Herbert Macaulay Way</t>
  </si>
  <si>
    <t>140909</t>
  </si>
  <si>
    <t>CUST-04585</t>
  </si>
  <si>
    <t>Kemi Otieno</t>
  </si>
  <si>
    <t>kemi_otieno@outlook.com</t>
  </si>
  <si>
    <t>+1959050167</t>
  </si>
  <si>
    <t>+1444377040</t>
  </si>
  <si>
    <t>15 Moi Ave</t>
  </si>
  <si>
    <t>21YU9E</t>
  </si>
  <si>
    <t>04-Nov-25</t>
  </si>
  <si>
    <t>CUST-02123</t>
  </si>
  <si>
    <t>Sola Wilson</t>
  </si>
  <si>
    <t>sola_wilson@outlook.com</t>
  </si>
  <si>
    <t>0058119523</t>
  </si>
  <si>
    <t>+31-137-753424</t>
  </si>
  <si>
    <t>3TNNHH</t>
  </si>
  <si>
    <t>24-Jan-26</t>
  </si>
  <si>
    <t>CUST-01492</t>
  </si>
  <si>
    <t>Sarah Ogundimu</t>
  </si>
  <si>
    <t>sarah_ogundimu@yahoo.com</t>
  </si>
  <si>
    <t>+44-470-129839</t>
  </si>
  <si>
    <t>98 Long St</t>
  </si>
  <si>
    <t>B7GYCA</t>
  </si>
  <si>
    <t>2024-08-16</t>
  </si>
  <si>
    <t>CUST-03206</t>
  </si>
  <si>
    <t>Maryam Nwachukwu</t>
  </si>
  <si>
    <t>maryamnwachukwu@outlook.com</t>
  </si>
  <si>
    <t>+49 432 054 670</t>
  </si>
  <si>
    <t>+49-870-688298</t>
  </si>
  <si>
    <t>203 Long St</t>
  </si>
  <si>
    <t>BNGW2P</t>
  </si>
  <si>
    <t>CUST-04263</t>
  </si>
  <si>
    <t>Jessica Oladipo</t>
  </si>
  <si>
    <t>jessicaoladipo@outlook.com</t>
  </si>
  <si>
    <t>+49690908397</t>
  </si>
  <si>
    <t>+49 252 542 161</t>
  </si>
  <si>
    <t>187 Adeola Odeku St</t>
  </si>
  <si>
    <t>PRQV08</t>
  </si>
  <si>
    <t>CUST-03137</t>
  </si>
  <si>
    <t>Ngozi Smith</t>
  </si>
  <si>
    <t>ngozi.smith@orbitai.co</t>
  </si>
  <si>
    <t>0909939224</t>
  </si>
  <si>
    <t>+31 340 006 094</t>
  </si>
  <si>
    <t>223 Moi Ave</t>
  </si>
  <si>
    <t>JATKN7</t>
  </si>
  <si>
    <t>2025-01-13</t>
  </si>
  <si>
    <t>CUST-00745</t>
  </si>
  <si>
    <t>Emeka Traore</t>
  </si>
  <si>
    <t>emeka_traore@gmail.com</t>
  </si>
  <si>
    <t>+971-356-077789</t>
  </si>
  <si>
    <t>+971-332-763990</t>
  </si>
  <si>
    <t>178 Sheikh Zayed Rd</t>
  </si>
  <si>
    <t>0K3BMM</t>
  </si>
  <si>
    <t>CUST-02928</t>
  </si>
  <si>
    <t>Adaeze Diallo</t>
  </si>
  <si>
    <t>adaeze_diallo@paysolutionsgm.com</t>
  </si>
  <si>
    <t>+353 884 246 901</t>
  </si>
  <si>
    <t>+353 039 335 341</t>
  </si>
  <si>
    <t>50 Moi Ave</t>
  </si>
  <si>
    <t>L2SJDA</t>
  </si>
  <si>
    <t>25-Sep-24</t>
  </si>
  <si>
    <t>CUST-00975</t>
  </si>
  <si>
    <t>Yakubu Khan</t>
  </si>
  <si>
    <t>yakubu_khan@outlook.com</t>
  </si>
  <si>
    <t>+254 285 870 630</t>
  </si>
  <si>
    <t>0282933528</t>
  </si>
  <si>
    <t>229 King St</t>
  </si>
  <si>
    <t>2V7L29</t>
  </si>
  <si>
    <t>CUST-01255</t>
  </si>
  <si>
    <t>kamau.hassan@fluxsystemsllc.co</t>
  </si>
  <si>
    <t>+234-111-751733</t>
  </si>
  <si>
    <t>+234836249215</t>
  </si>
  <si>
    <t>142 Main Rd</t>
  </si>
  <si>
    <t>674241</t>
  </si>
  <si>
    <t>Nov 30, 2025</t>
  </si>
  <si>
    <t>CUST-02360</t>
  </si>
  <si>
    <t>Joshua Mensah</t>
  </si>
  <si>
    <t>joshuamensah@gmail.com</t>
  </si>
  <si>
    <t>0790174039</t>
  </si>
  <si>
    <t>+234223421543</t>
  </si>
  <si>
    <t>146 Moi Ave</t>
  </si>
  <si>
    <t>319698</t>
  </si>
  <si>
    <t>CUST-03638</t>
  </si>
  <si>
    <t>Nomvula Aliyu</t>
  </si>
  <si>
    <t>nomvulaaliyu@outlook.com</t>
  </si>
  <si>
    <t>+234 847 510 846</t>
  </si>
  <si>
    <t>+234-583-101701</t>
  </si>
  <si>
    <t>20 Market St</t>
  </si>
  <si>
    <t>326689</t>
  </si>
  <si>
    <t>03.10.2024</t>
  </si>
  <si>
    <t>02.06.2025</t>
  </si>
  <si>
    <t>CUST-00726</t>
  </si>
  <si>
    <t>Ifeoma Eze</t>
  </si>
  <si>
    <t>ifeoma.eze@hotmail.com</t>
  </si>
  <si>
    <t>+971 768 714 134</t>
  </si>
  <si>
    <t>+971-179-670605</t>
  </si>
  <si>
    <t>HH0JX</t>
  </si>
  <si>
    <t>CUST-00540</t>
  </si>
  <si>
    <t>Samuel Aliyu</t>
  </si>
  <si>
    <t>samuel.aliyu@outlook.com</t>
  </si>
  <si>
    <t>0499290096</t>
  </si>
  <si>
    <t>+27270266045</t>
  </si>
  <si>
    <t>123 Bay St</t>
  </si>
  <si>
    <t>BQEDF</t>
  </si>
  <si>
    <t>13/12/2024</t>
  </si>
  <si>
    <t>CUST-01541</t>
  </si>
  <si>
    <t>emmanuel_okorie@gmail.com</t>
  </si>
  <si>
    <t>+44-451-364029</t>
  </si>
  <si>
    <t>+44220859503</t>
  </si>
  <si>
    <t>92 Park Lane</t>
  </si>
  <si>
    <t>MTE4H3</t>
  </si>
  <si>
    <t>04/06/2025</t>
  </si>
  <si>
    <t>CUST-03958</t>
  </si>
  <si>
    <t>Lola Dlamini</t>
  </si>
  <si>
    <t>lola.dlamini@mtngroup.io</t>
  </si>
  <si>
    <t>+49 507 725 198</t>
  </si>
  <si>
    <t>+49490081689</t>
  </si>
  <si>
    <t>38 Awolowo Rd</t>
  </si>
  <si>
    <t>64H0D</t>
  </si>
  <si>
    <t>CUST-02949</t>
  </si>
  <si>
    <t>Lawal O'Brien</t>
  </si>
  <si>
    <t>lawalobrien@gmail.com</t>
  </si>
  <si>
    <t>+49 879 879 943</t>
  </si>
  <si>
    <t>+49-854-599995</t>
  </si>
  <si>
    <t>213 Herbert Macaulay Way</t>
  </si>
  <si>
    <t>U3CFAS</t>
  </si>
  <si>
    <t>13/09/2025</t>
  </si>
  <si>
    <t>CUST-02346</t>
  </si>
  <si>
    <t>Blessing Smith</t>
  </si>
  <si>
    <t>blessing_smith@outlook.com</t>
  </si>
  <si>
    <t>+234563352526</t>
  </si>
  <si>
    <t>0598268105</t>
  </si>
  <si>
    <t>761591</t>
  </si>
  <si>
    <t>CUST-04864</t>
  </si>
  <si>
    <t>Joy Dlamini</t>
  </si>
  <si>
    <t>joydlamini@hotmail.com</t>
  </si>
  <si>
    <t>+49 822 015 438</t>
  </si>
  <si>
    <t>+49 332 725 117</t>
  </si>
  <si>
    <t>78 High St</t>
  </si>
  <si>
    <t>NC8V4C</t>
  </si>
  <si>
    <t>2025/09/05</t>
  </si>
  <si>
    <t>CUST-00249</t>
  </si>
  <si>
    <t>Daniel Balogun</t>
  </si>
  <si>
    <t>daniel_balogun@gmail.com</t>
  </si>
  <si>
    <t>+1 717 244 223</t>
  </si>
  <si>
    <t>+49572240299</t>
  </si>
  <si>
    <t>154 Station Rd</t>
  </si>
  <si>
    <t>L9SHN</t>
  </si>
  <si>
    <t>CUST-00733</t>
  </si>
  <si>
    <t>Gbenga Musa</t>
  </si>
  <si>
    <t>+44125842330</t>
  </si>
  <si>
    <t>+44 805 630 829</t>
  </si>
  <si>
    <t>HC699</t>
  </si>
  <si>
    <t>CUST-04966</t>
  </si>
  <si>
    <t>Thomas Taylor</t>
  </si>
  <si>
    <t>thomastaylor@hotmail.com</t>
  </si>
  <si>
    <t>+1882915101</t>
  </si>
  <si>
    <t>+1 476 304 657</t>
  </si>
  <si>
    <t>229 Marina Rd</t>
  </si>
  <si>
    <t>32UXS</t>
  </si>
  <si>
    <t>2024/07/29</t>
  </si>
  <si>
    <t>CUST-04398</t>
  </si>
  <si>
    <t>Grace Williams</t>
  </si>
  <si>
    <t>gracewilliams@yahoo.com</t>
  </si>
  <si>
    <t>+234196106009</t>
  </si>
  <si>
    <t>+234 960 054 567</t>
  </si>
  <si>
    <t>162 Market St</t>
  </si>
  <si>
    <t>323019</t>
  </si>
  <si>
    <t>CUST-05046</t>
  </si>
  <si>
    <t>Blessing Aliyu</t>
  </si>
  <si>
    <t>blessing.aliyu@gmail.com</t>
  </si>
  <si>
    <t>+254-005-375342</t>
  </si>
  <si>
    <t>0945926808</t>
  </si>
  <si>
    <t>PQ0NH</t>
  </si>
  <si>
    <t>CUST-01023</t>
  </si>
  <si>
    <t>faith.vandermerwe@outlook.com</t>
  </si>
  <si>
    <t>+49-577-025015</t>
  </si>
  <si>
    <t>0449409985</t>
  </si>
  <si>
    <t>56 Main Rd</t>
  </si>
  <si>
    <t>TTYXX6</t>
  </si>
  <si>
    <t>04/11/2025</t>
  </si>
  <si>
    <t>CUST-01359</t>
  </si>
  <si>
    <t>liamjohnson@echoanalyticsp.co</t>
  </si>
  <si>
    <t>+27 414 771 682</t>
  </si>
  <si>
    <t>0182446821</t>
  </si>
  <si>
    <t>55 Market St</t>
  </si>
  <si>
    <t>U4QKLP</t>
  </si>
  <si>
    <t>CUST-01983</t>
  </si>
  <si>
    <t>Nomvula Adebayo</t>
  </si>
  <si>
    <t>+44080201104</t>
  </si>
  <si>
    <t>+44258860496</t>
  </si>
  <si>
    <t>244 Adeola Odeku St</t>
  </si>
  <si>
    <t>G8WXL</t>
  </si>
  <si>
    <t>2024-08-22</t>
  </si>
  <si>
    <t>07/27/2025</t>
  </si>
  <si>
    <t>CUST-02668</t>
  </si>
  <si>
    <t>Kibet Nwankwo</t>
  </si>
  <si>
    <t>kibet_nwankwo@gmail.com</t>
  </si>
  <si>
    <t>0696934453</t>
  </si>
  <si>
    <t>BGXYH</t>
  </si>
  <si>
    <t>2025/02/14</t>
  </si>
  <si>
    <t>CUST-03243</t>
  </si>
  <si>
    <t>Chizoba Patel</t>
  </si>
  <si>
    <t>chizoba.patel@gmail.com</t>
  </si>
  <si>
    <t>+254-456-984050</t>
  </si>
  <si>
    <t>99 Bourdillon Rd</t>
  </si>
  <si>
    <t>B9J9JP</t>
  </si>
  <si>
    <t>CUST-00939</t>
  </si>
  <si>
    <t>wanjalaidris@gmail.com</t>
  </si>
  <si>
    <t>+234685643476</t>
  </si>
  <si>
    <t>0882309258</t>
  </si>
  <si>
    <t>102 Church St</t>
  </si>
  <si>
    <t>796653</t>
  </si>
  <si>
    <t>CUST-04065</t>
  </si>
  <si>
    <t>Yetunde Idris</t>
  </si>
  <si>
    <t>yetunde_idris@outlook.com</t>
  </si>
  <si>
    <t>0791748412</t>
  </si>
  <si>
    <t>0433823498</t>
  </si>
  <si>
    <t>226 Victoria Rd</t>
  </si>
  <si>
    <t>885968</t>
  </si>
  <si>
    <t>CUST-02188</t>
  </si>
  <si>
    <t>Kelechi Kamau</t>
  </si>
  <si>
    <t>kelechikamau@sparktech.ng</t>
  </si>
  <si>
    <t>+234 357 631 197</t>
  </si>
  <si>
    <t>+234-183-160887</t>
  </si>
  <si>
    <t>186 Church St</t>
  </si>
  <si>
    <t>679797</t>
  </si>
  <si>
    <t>CUST-04074</t>
  </si>
  <si>
    <t>Zainab Otieno</t>
  </si>
  <si>
    <t>zainab_otieno@yahoo.com</t>
  </si>
  <si>
    <t>0788602416</t>
  </si>
  <si>
    <t>+31980527728</t>
  </si>
  <si>
    <t>LRR94S</t>
  </si>
  <si>
    <t>2024-12-18</t>
  </si>
  <si>
    <t>CUST-01934</t>
  </si>
  <si>
    <t>Damilola Asante</t>
  </si>
  <si>
    <t>damilola_asante@outlook.com</t>
  </si>
  <si>
    <t>+44-930-090387</t>
  </si>
  <si>
    <t>+44 567 613 428</t>
  </si>
  <si>
    <t>FVM7JA</t>
  </si>
  <si>
    <t>03/03/2026</t>
  </si>
  <si>
    <t>CUST-03066</t>
  </si>
  <si>
    <t>damilolatayloroutlook.com</t>
  </si>
  <si>
    <t>+44161816211</t>
  </si>
  <si>
    <t>+44567430558</t>
  </si>
  <si>
    <t>FE106</t>
  </si>
  <si>
    <t>CUST-03135</t>
  </si>
  <si>
    <t>lola.adebayo@outlook.com</t>
  </si>
  <si>
    <t>+234-958-175974</t>
  </si>
  <si>
    <t>0538339088</t>
  </si>
  <si>
    <t>929238</t>
  </si>
  <si>
    <t>2025/04/22</t>
  </si>
  <si>
    <t>CUST-03765</t>
  </si>
  <si>
    <t>obinnaoladipo@hotmail.com</t>
  </si>
  <si>
    <t>+254-104-763588</t>
  </si>
  <si>
    <t>0261877524</t>
  </si>
  <si>
    <t>1W80T6</t>
  </si>
  <si>
    <t>CUST-00938</t>
  </si>
  <si>
    <t>liam_obrien@outlook.com</t>
  </si>
  <si>
    <t>+254 541 892 588</t>
  </si>
  <si>
    <t>+254 140 035 630</t>
  </si>
  <si>
    <t>84 Bay St</t>
  </si>
  <si>
    <t>V40Z4</t>
  </si>
  <si>
    <t>CUST-03134</t>
  </si>
  <si>
    <t>omar.evans@yahoo.com</t>
  </si>
  <si>
    <t>+49 791 492 027</t>
  </si>
  <si>
    <t>+49239239463</t>
  </si>
  <si>
    <t>99 Herbert Macaulay Way</t>
  </si>
  <si>
    <t>LADG1V</t>
  </si>
  <si>
    <t>Oct 24, 2025</t>
  </si>
  <si>
    <t>CUST-05061</t>
  </si>
  <si>
    <t>+1-302-573538</t>
  </si>
  <si>
    <t>CUST-01038</t>
  </si>
  <si>
    <t>Gbenga Aliyu</t>
  </si>
  <si>
    <t>gbenga.aliyu@dangoteindustr.africa</t>
  </si>
  <si>
    <t>+44-620-637035</t>
  </si>
  <si>
    <t>+44959151676</t>
  </si>
  <si>
    <t>207 Marina Rd</t>
  </si>
  <si>
    <t>N0DJZR</t>
  </si>
  <si>
    <t>CUST-03285</t>
  </si>
  <si>
    <t>Chinwe O'Brien</t>
  </si>
  <si>
    <t>chinwe_obrien@hotmail.com</t>
  </si>
  <si>
    <t>+234 602 127 574</t>
  </si>
  <si>
    <t>+234-100-028835</t>
  </si>
  <si>
    <t>758752</t>
  </si>
  <si>
    <t>CUST-00111</t>
  </si>
  <si>
    <t>Tope Adewale</t>
  </si>
  <si>
    <t>tope_adewale@gmail.com</t>
  </si>
  <si>
    <t>0429277823</t>
  </si>
  <si>
    <t>0211179080</t>
  </si>
  <si>
    <t>226 Park Lane</t>
  </si>
  <si>
    <t>388079</t>
  </si>
  <si>
    <t>Jan 3, 2025</t>
  </si>
  <si>
    <t>CUST-02119</t>
  </si>
  <si>
    <t>Kayode Williams</t>
  </si>
  <si>
    <t>kayode_williams@hotmail.com</t>
  </si>
  <si>
    <t>0048595938</t>
  </si>
  <si>
    <t>+234872619697</t>
  </si>
  <si>
    <t>225 Marina Rd</t>
  </si>
  <si>
    <t>377836</t>
  </si>
  <si>
    <t>Nov 14, 2024</t>
  </si>
  <si>
    <t>CUST-03927</t>
  </si>
  <si>
    <t>Ikechukwu Diallo</t>
  </si>
  <si>
    <t>ikechukwu.diallo@yahoo.com</t>
  </si>
  <si>
    <t>+49 160 681 474</t>
  </si>
  <si>
    <t>+49 849 685 836</t>
  </si>
  <si>
    <t>1Q34E0</t>
  </si>
  <si>
    <t>26/03/2026</t>
  </si>
  <si>
    <t>CUST-03887</t>
  </si>
  <si>
    <t>Ryan Ugwu</t>
  </si>
  <si>
    <t>ryan_ugwu@outlook.com</t>
  </si>
  <si>
    <t>+234995875314</t>
  </si>
  <si>
    <t>+234 976 663 096</t>
  </si>
  <si>
    <t>12 Adeola Odeku St</t>
  </si>
  <si>
    <t>769573</t>
  </si>
  <si>
    <t>CUST-00523</t>
  </si>
  <si>
    <t>Sophie Khan</t>
  </si>
  <si>
    <t>sophiekhan@hotmail.com</t>
  </si>
  <si>
    <t>0819722399</t>
  </si>
  <si>
    <t>2 High St</t>
  </si>
  <si>
    <t>937046</t>
  </si>
  <si>
    <t>CUST-03659</t>
  </si>
  <si>
    <t>Emily Adeleke</t>
  </si>
  <si>
    <t>emily.adeleke@gmail.com</t>
  </si>
  <si>
    <t>+27162291893</t>
  </si>
  <si>
    <t>0200303989</t>
  </si>
  <si>
    <t>174 Bourdillon Rd</t>
  </si>
  <si>
    <t>QNGKVF</t>
  </si>
  <si>
    <t>CUST-03492</t>
  </si>
  <si>
    <t>Adaeze Mwangi</t>
  </si>
  <si>
    <t>adaezemwangi@konga.co</t>
  </si>
  <si>
    <t>+234-169-828607</t>
  </si>
  <si>
    <t>+234-064-239459</t>
  </si>
  <si>
    <t>521645</t>
  </si>
  <si>
    <t>15-May-26</t>
  </si>
  <si>
    <t>CUST-01518</t>
  </si>
  <si>
    <t>kemimwangi@outlook.com</t>
  </si>
  <si>
    <t>0210811038</t>
  </si>
  <si>
    <t>235 Station Rd</t>
  </si>
  <si>
    <t>C479G</t>
  </si>
  <si>
    <t>24-Sep-25</t>
  </si>
  <si>
    <t>CUST-03674</t>
  </si>
  <si>
    <t>Bashir Orji</t>
  </si>
  <si>
    <t>bashir_orji@gmail.com</t>
  </si>
  <si>
    <t>0761297543</t>
  </si>
  <si>
    <t>+234 203 635 654</t>
  </si>
  <si>
    <t>246 Park Lane</t>
  </si>
  <si>
    <t>529944</t>
  </si>
  <si>
    <t>2025/02/10</t>
  </si>
  <si>
    <t>CUST-03258</t>
  </si>
  <si>
    <t>mark.al-farsi@twigafoods.ng</t>
  </si>
  <si>
    <t>+234-521-045067</t>
  </si>
  <si>
    <t>0582742945</t>
  </si>
  <si>
    <t>134 High St</t>
  </si>
  <si>
    <t>869906</t>
  </si>
  <si>
    <t>CUST-00917</t>
  </si>
  <si>
    <t>Mercy Mwangi</t>
  </si>
  <si>
    <t>mercymwangi@yahoo.com</t>
  </si>
  <si>
    <t>+234 572 520 235</t>
  </si>
  <si>
    <t>+234771258284</t>
  </si>
  <si>
    <t>22 Allen Ave</t>
  </si>
  <si>
    <t>811667</t>
  </si>
  <si>
    <t>2025-05-12</t>
  </si>
  <si>
    <t>CUST-05037</t>
  </si>
  <si>
    <t>wanjalaaliyu@flutterwave.com</t>
  </si>
  <si>
    <t>0679296058</t>
  </si>
  <si>
    <t>0531434220</t>
  </si>
  <si>
    <t>LLK5SX</t>
  </si>
  <si>
    <t>CUST-04029</t>
  </si>
  <si>
    <t>thandiwe_eze@gmail.com</t>
  </si>
  <si>
    <t>+31-935-201195</t>
  </si>
  <si>
    <t>+31-305-617459</t>
  </si>
  <si>
    <t>0DYD9</t>
  </si>
  <si>
    <t>09-Oct-25</t>
  </si>
  <si>
    <t>CUST-05024</t>
  </si>
  <si>
    <t>+234039079654</t>
  </si>
  <si>
    <t>CUST-03450</t>
  </si>
  <si>
    <t>hannahmurphy@gmail.com</t>
  </si>
  <si>
    <t>+1 374 028 048</t>
  </si>
  <si>
    <t>+1 420 015 675</t>
  </si>
  <si>
    <t>46 Herbert Macaulay Way</t>
  </si>
  <si>
    <t>XTXT5A</t>
  </si>
  <si>
    <t>2026/01/09</t>
  </si>
  <si>
    <t>CUST-01403</t>
  </si>
  <si>
    <t>Mark Mohammed</t>
  </si>
  <si>
    <t>markmohammed@yahoo.com</t>
  </si>
  <si>
    <t>+234-392-274454</t>
  </si>
  <si>
    <t>243 High St</t>
  </si>
  <si>
    <t>565241</t>
  </si>
  <si>
    <t>CUST-01169</t>
  </si>
  <si>
    <t>David Wilson</t>
  </si>
  <si>
    <t>davidwilson@gmail.com</t>
  </si>
  <si>
    <t>+254480468869</t>
  </si>
  <si>
    <t>0876342724</t>
  </si>
  <si>
    <t>117 King St</t>
  </si>
  <si>
    <t>FX2H1L</t>
  </si>
  <si>
    <t>CUST-02349</t>
  </si>
  <si>
    <t>Tope Ogundimu</t>
  </si>
  <si>
    <t>tope.ogundimu@hotmail.com</t>
  </si>
  <si>
    <t>0480405412</t>
  </si>
  <si>
    <t>+234 334 505 635</t>
  </si>
  <si>
    <t>107 High St</t>
  </si>
  <si>
    <t>323394</t>
  </si>
  <si>
    <t>CUST-02163</t>
  </si>
  <si>
    <t>Kemi Williams</t>
  </si>
  <si>
    <t>kemi_williams@gmail.com</t>
  </si>
  <si>
    <t>+971666415570</t>
  </si>
  <si>
    <t>+971-907-984517</t>
  </si>
  <si>
    <t>SCAX1</t>
  </si>
  <si>
    <t>07/11/2025</t>
  </si>
  <si>
    <t>CUST-01003</t>
  </si>
  <si>
    <t>Kevin Williams</t>
  </si>
  <si>
    <t>kevinwilliams@gmail.com</t>
  </si>
  <si>
    <t>0412484546</t>
  </si>
  <si>
    <t>+49313717419</t>
  </si>
  <si>
    <t>232 Queen St</t>
  </si>
  <si>
    <t>Y6ANS</t>
  </si>
  <si>
    <t>CUST-00162</t>
  </si>
  <si>
    <t>Ikechukwu Aliyu</t>
  </si>
  <si>
    <t>ikechukwualiyu@hotmail.com</t>
  </si>
  <si>
    <t>+234 754 527 985</t>
  </si>
  <si>
    <t>57 Moi Ave</t>
  </si>
  <si>
    <t>998436</t>
  </si>
  <si>
    <t>CUST-04284</t>
  </si>
  <si>
    <t>Fatuma Kamau</t>
  </si>
  <si>
    <t>fatumakamau@gmail.com</t>
  </si>
  <si>
    <t>+353 393 253 145</t>
  </si>
  <si>
    <t>+353 656 000 783</t>
  </si>
  <si>
    <t>98 Main Rd</t>
  </si>
  <si>
    <t>W18FW</t>
  </si>
  <si>
    <t>08.02.2026</t>
  </si>
  <si>
    <t>CUST-03882</t>
  </si>
  <si>
    <t>Wanjiru Otieno</t>
  </si>
  <si>
    <t>wanjiru.otieno@gmail.com</t>
  </si>
  <si>
    <t>0221141754</t>
  </si>
  <si>
    <t>0234187751</t>
  </si>
  <si>
    <t>414638</t>
  </si>
  <si>
    <t>CUST-02789</t>
  </si>
  <si>
    <t>brian.eze@lumencommercel.io</t>
  </si>
  <si>
    <t>+1 639 833 504</t>
  </si>
  <si>
    <t>0677763985</t>
  </si>
  <si>
    <t>HKQVEE</t>
  </si>
  <si>
    <t>CUST-03393</t>
  </si>
  <si>
    <t>mwangi.obrien@gmail.com</t>
  </si>
  <si>
    <t>+234-334-102495</t>
  </si>
  <si>
    <t>+234651607326</t>
  </si>
  <si>
    <t>111 Church St</t>
  </si>
  <si>
    <t>563106</t>
  </si>
  <si>
    <t>Oct 6, 2025</t>
  </si>
  <si>
    <t>CUST-01203</t>
  </si>
  <si>
    <t>anke.jones@gmail.com</t>
  </si>
  <si>
    <t>+31 364 499 514</t>
  </si>
  <si>
    <t>0704342491</t>
  </si>
  <si>
    <t>121 Long St</t>
  </si>
  <si>
    <t>KMKGMV</t>
  </si>
  <si>
    <t>2025-09-20</t>
  </si>
  <si>
    <t>CUST-01190</t>
  </si>
  <si>
    <t>noah_al-farsi@hivehealth.africa</t>
  </si>
  <si>
    <t>0704553001</t>
  </si>
  <si>
    <t>+44 314 127 259</t>
  </si>
  <si>
    <t>98 Church St</t>
  </si>
  <si>
    <t>SDZZX</t>
  </si>
  <si>
    <t>10/14/2025</t>
  </si>
  <si>
    <t>CUST-01766</t>
  </si>
  <si>
    <t>Wanjiru Ogundimu</t>
  </si>
  <si>
    <t>wanjiru_ogundimu@hotmail.com</t>
  </si>
  <si>
    <t>+234926511858</t>
  </si>
  <si>
    <t>+234202315218</t>
  </si>
  <si>
    <t>157 Moi Ave</t>
  </si>
  <si>
    <t>164759</t>
  </si>
  <si>
    <t>24/09/2025</t>
  </si>
  <si>
    <t>CUST-02687</t>
  </si>
  <si>
    <t>Tobi Ogundimu</t>
  </si>
  <si>
    <t>tobi_ogundimu@gmail.com</t>
  </si>
  <si>
    <t>0110588882</t>
  </si>
  <si>
    <t>0248065667</t>
  </si>
  <si>
    <t>176426</t>
  </si>
  <si>
    <t>11.02.2025</t>
  </si>
  <si>
    <t>07/19/2025</t>
  </si>
  <si>
    <t>CUST-00631</t>
  </si>
  <si>
    <t>Mercy Adebayo</t>
  </si>
  <si>
    <t>mercy_adebayo@gmail.com</t>
  </si>
  <si>
    <t>+1-838-149623</t>
  </si>
  <si>
    <t>+1 021 646 671</t>
  </si>
  <si>
    <t>78 Station Rd</t>
  </si>
  <si>
    <t>MMSQJ</t>
  </si>
  <si>
    <t>CUST-00458</t>
  </si>
  <si>
    <t>wanjala.taylor@hotmail.com</t>
  </si>
  <si>
    <t>+44-210-291617</t>
  </si>
  <si>
    <t>+44-690-298310</t>
  </si>
  <si>
    <t>100 Allen Ave</t>
  </si>
  <si>
    <t>KFNH2</t>
  </si>
  <si>
    <t>CUST-01952</t>
  </si>
  <si>
    <t>aliyu.traore@paystack.ng</t>
  </si>
  <si>
    <t>0502485525</t>
  </si>
  <si>
    <t>0870880635</t>
  </si>
  <si>
    <t>933164</t>
  </si>
  <si>
    <t>CUST-00058</t>
  </si>
  <si>
    <t>Tobi Brown</t>
  </si>
  <si>
    <t>tobi.brown@outlook.com</t>
  </si>
  <si>
    <t>+254-163-159996</t>
  </si>
  <si>
    <t>+254 047 735 866</t>
  </si>
  <si>
    <t>159 Bay St</t>
  </si>
  <si>
    <t>EFTK0</t>
  </si>
  <si>
    <t>CUST-00956</t>
  </si>
  <si>
    <t>James Evans</t>
  </si>
  <si>
    <t>james.evans@yahoo.com</t>
  </si>
  <si>
    <t>+234-780-581380</t>
  </si>
  <si>
    <t>0732136788</t>
  </si>
  <si>
    <t>29 Queen St</t>
  </si>
  <si>
    <t>224931</t>
  </si>
  <si>
    <t>CUST-00293</t>
  </si>
  <si>
    <t>Folake Obi</t>
  </si>
  <si>
    <t>folake_obi@hotmail.com</t>
  </si>
  <si>
    <t>0072517863</t>
  </si>
  <si>
    <t>+44-673-162526</t>
  </si>
  <si>
    <t>89 Main Rd</t>
  </si>
  <si>
    <t>QMRZZ</t>
  </si>
  <si>
    <t>CUST-05125</t>
  </si>
  <si>
    <t>Ifeoma Salami</t>
  </si>
  <si>
    <t>ifeomasalami@yahoo.com</t>
  </si>
  <si>
    <t>0869126147</t>
  </si>
  <si>
    <t>+1-209-226691</t>
  </si>
  <si>
    <t>128 Kenyatta Ave</t>
  </si>
  <si>
    <t>W8L40</t>
  </si>
  <si>
    <t>CUST-03290</t>
  </si>
  <si>
    <t>Simi Dlamini</t>
  </si>
  <si>
    <t>simi.dlamini@gmail.com</t>
  </si>
  <si>
    <t>+31321069880</t>
  </si>
  <si>
    <t>+31-090-171503</t>
  </si>
  <si>
    <t>222 Kenyatta Ave</t>
  </si>
  <si>
    <t>0BVM3</t>
  </si>
  <si>
    <t>CUST-00582</t>
  </si>
  <si>
    <t>Chidi Nwankwo</t>
  </si>
  <si>
    <t>chidi.nwankwo@yahoo.com</t>
  </si>
  <si>
    <t>+44 683 848 876</t>
  </si>
  <si>
    <t>0802076123</t>
  </si>
  <si>
    <t>202 Victoria Rd</t>
  </si>
  <si>
    <t>XFGK9</t>
  </si>
  <si>
    <t>CUST-03821</t>
  </si>
  <si>
    <t>Aisha Garba</t>
  </si>
  <si>
    <t>aisha_garba@gmail.com</t>
  </si>
  <si>
    <t>+234 921 495 148</t>
  </si>
  <si>
    <t>0750641088</t>
  </si>
  <si>
    <t>185 Church St</t>
  </si>
  <si>
    <t>250130</t>
  </si>
  <si>
    <t>CUST-04591</t>
  </si>
  <si>
    <t>Kelechi Smith</t>
  </si>
  <si>
    <t>kelechi_smith@gmail.com</t>
  </si>
  <si>
    <t>+234-919-810496</t>
  </si>
  <si>
    <t>+234688296413</t>
  </si>
  <si>
    <t>890890</t>
  </si>
  <si>
    <t>CUST-03017</t>
  </si>
  <si>
    <t>ahmedogundimu@gmail.com</t>
  </si>
  <si>
    <t>0244967268</t>
  </si>
  <si>
    <t>+44-720-676275</t>
  </si>
  <si>
    <t>41 Long St</t>
  </si>
  <si>
    <t>29VK8B</t>
  </si>
  <si>
    <t>06/11/2025</t>
  </si>
  <si>
    <t>06/24/2025</t>
  </si>
  <si>
    <t>CUST-03198</t>
  </si>
  <si>
    <t>chidinma.balogun@yahoo.com</t>
  </si>
  <si>
    <t>+1010487657</t>
  </si>
  <si>
    <t>+1535632525</t>
  </si>
  <si>
    <t>96 Adeola Odeku St</t>
  </si>
  <si>
    <t>Q4WSC</t>
  </si>
  <si>
    <t>2026-01-07</t>
  </si>
  <si>
    <t>CUST-04318</t>
  </si>
  <si>
    <t>Mercy Naidoo</t>
  </si>
  <si>
    <t>mercy.naidoo@yahoo.com</t>
  </si>
  <si>
    <t>0044241448</t>
  </si>
  <si>
    <t>0847943875</t>
  </si>
  <si>
    <t>0TCXA</t>
  </si>
  <si>
    <t>02/28/2026</t>
  </si>
  <si>
    <t>CUST-04039</t>
  </si>
  <si>
    <t>Nomvula Makinde</t>
  </si>
  <si>
    <t>nomvulamakinde@yahoo.com</t>
  </si>
  <si>
    <t>+234 234 763 041</t>
  </si>
  <si>
    <t>+234 335 708 232</t>
  </si>
  <si>
    <t>865466</t>
  </si>
  <si>
    <t>CUST-03456</t>
  </si>
  <si>
    <t>briankelly@flutterwave.africa</t>
  </si>
  <si>
    <t>0808504235</t>
  </si>
  <si>
    <t>0576249063</t>
  </si>
  <si>
    <t>181 Adeola Odeku St</t>
  </si>
  <si>
    <t>9GB1J</t>
  </si>
  <si>
    <t>CUST-04547</t>
  </si>
  <si>
    <t>Kevin Afolabi</t>
  </si>
  <si>
    <t>kevin.afolabi@yahoo.com</t>
  </si>
  <si>
    <t>+27 188 067 479</t>
  </si>
  <si>
    <t>0322506073</t>
  </si>
  <si>
    <t>125 Awolowo Rd</t>
  </si>
  <si>
    <t>82ZX1K</t>
  </si>
  <si>
    <t>11/07/2025</t>
  </si>
  <si>
    <t>CUST-02538</t>
  </si>
  <si>
    <t>Layla Hassan</t>
  </si>
  <si>
    <t>layla_hassan@gmail.com</t>
  </si>
  <si>
    <t>+27-626-585962</t>
  </si>
  <si>
    <t>+27608108578</t>
  </si>
  <si>
    <t>131 Park Lane</t>
  </si>
  <si>
    <t>TF1E4</t>
  </si>
  <si>
    <t>CUST-01066</t>
  </si>
  <si>
    <t>Sarah Mwangi</t>
  </si>
  <si>
    <t>sarahmwangi@corehealth.co</t>
  </si>
  <si>
    <t>+49715475950</t>
  </si>
  <si>
    <t>0336721156</t>
  </si>
  <si>
    <t>41 Station Rd</t>
  </si>
  <si>
    <t>U1VHR</t>
  </si>
  <si>
    <t>16/08/2025</t>
  </si>
  <si>
    <t>CUST-01498</t>
  </si>
  <si>
    <t>Segun O'Brien</t>
  </si>
  <si>
    <t>segunobrien@gmail.com</t>
  </si>
  <si>
    <t>+44220976486</t>
  </si>
  <si>
    <t>+44 838 255 914</t>
  </si>
  <si>
    <t>44 Long St</t>
  </si>
  <si>
    <t>0DYE8M</t>
  </si>
  <si>
    <t>CUST-01136</t>
  </si>
  <si>
    <t>Sophie Makinde</t>
  </si>
  <si>
    <t>sophie_makinde@outlook.com</t>
  </si>
  <si>
    <t>+1688938616</t>
  </si>
  <si>
    <t>+1-877-645808</t>
  </si>
  <si>
    <t>4CBWN</t>
  </si>
  <si>
    <t>10/03/2026</t>
  </si>
  <si>
    <t>CUST-04141</t>
  </si>
  <si>
    <t>Grace Brown</t>
  </si>
  <si>
    <t>grace.brown@yahoo.com</t>
  </si>
  <si>
    <t>+234-587-922816</t>
  </si>
  <si>
    <t>0086313007</t>
  </si>
  <si>
    <t>213 Kenyatta Ave</t>
  </si>
  <si>
    <t>801645</t>
  </si>
  <si>
    <t>2025-05-30</t>
  </si>
  <si>
    <t>CUST-01463</t>
  </si>
  <si>
    <t>Anke Akinola</t>
  </si>
  <si>
    <t>anke_akinola@datanetworkspl.africa</t>
  </si>
  <si>
    <t>+44973446850</t>
  </si>
  <si>
    <t>+44 947 947 929</t>
  </si>
  <si>
    <t>C4J10</t>
  </si>
  <si>
    <t>CUST-04707</t>
  </si>
  <si>
    <t>Abdullahi Diallo</t>
  </si>
  <si>
    <t>abdullahidiallo@gmail.com</t>
  </si>
  <si>
    <t>+234115871233</t>
  </si>
  <si>
    <t>+234 675 657 364</t>
  </si>
  <si>
    <t>189 Queen St</t>
  </si>
  <si>
    <t>820989</t>
  </si>
  <si>
    <t>CUST-04713</t>
  </si>
  <si>
    <t>bello.jones@outlook.com</t>
  </si>
  <si>
    <t>+353-017-265588</t>
  </si>
  <si>
    <t>+353962200910</t>
  </si>
  <si>
    <t>2HDVV</t>
  </si>
  <si>
    <t>20/04/2026</t>
  </si>
  <si>
    <t>CUST-04004</t>
  </si>
  <si>
    <t>Tunde Obi</t>
  </si>
  <si>
    <t>tunde.obi@outlook.com</t>
  </si>
  <si>
    <t>0428415775</t>
  </si>
  <si>
    <t>+1-232-378006</t>
  </si>
  <si>
    <t>4K6DL</t>
  </si>
  <si>
    <t>16-Aug-25</t>
  </si>
  <si>
    <t>CUST-00287</t>
  </si>
  <si>
    <t>nnamdionyeka@outlook.com</t>
  </si>
  <si>
    <t>0581932426</t>
  </si>
  <si>
    <t>0741865205</t>
  </si>
  <si>
    <t>144 King St</t>
  </si>
  <si>
    <t>ZMAN4Z</t>
  </si>
  <si>
    <t>28.10.2025</t>
  </si>
  <si>
    <t>Apr 28, 2026</t>
  </si>
  <si>
    <t>CUST-01254</t>
  </si>
  <si>
    <t>Funmi Makinde</t>
  </si>
  <si>
    <t>funmi_makinde@yahoo.com</t>
  </si>
  <si>
    <t>0854539057</t>
  </si>
  <si>
    <t>+254 626 923 395</t>
  </si>
  <si>
    <t>230 Moi Ave</t>
  </si>
  <si>
    <t>YNXMZ1</t>
  </si>
  <si>
    <t>Oct 20, 2024</t>
  </si>
  <si>
    <t>CUST-03124</t>
  </si>
  <si>
    <t>wanjiru_jones@yahoo.com</t>
  </si>
  <si>
    <t>+1-476-859014</t>
  </si>
  <si>
    <t>+1 521 661 223</t>
  </si>
  <si>
    <t>200 Allen Ave</t>
  </si>
  <si>
    <t>KD3HV</t>
  </si>
  <si>
    <t>CUST-01721</t>
  </si>
  <si>
    <t>Obinna Hassan</t>
  </si>
  <si>
    <t>obinna_hassan@pulsehubplc.com</t>
  </si>
  <si>
    <t>+234870428048</t>
  </si>
  <si>
    <t>0929447633</t>
  </si>
  <si>
    <t>239 Long St</t>
  </si>
  <si>
    <t>917677</t>
  </si>
  <si>
    <t>CUST-03575</t>
  </si>
  <si>
    <t>Mark Wilson</t>
  </si>
  <si>
    <t>+234606504843</t>
  </si>
  <si>
    <t>+234-838-691269</t>
  </si>
  <si>
    <t>517311</t>
  </si>
  <si>
    <t>14.01.2026</t>
  </si>
  <si>
    <t>CUST-00084</t>
  </si>
  <si>
    <t>Layla Musa</t>
  </si>
  <si>
    <t>layla_musa@outlook.com</t>
  </si>
  <si>
    <t>+234-447-132475</t>
  </si>
  <si>
    <t>+234-691-373678</t>
  </si>
  <si>
    <t>522980</t>
  </si>
  <si>
    <t>16/07/2025</t>
  </si>
  <si>
    <t>CUST-02116</t>
  </si>
  <si>
    <t>Jessica Mohammed</t>
  </si>
  <si>
    <t>+234-824-891824</t>
  </si>
  <si>
    <t>+234 537 242 009</t>
  </si>
  <si>
    <t>169 Victoria Rd</t>
  </si>
  <si>
    <t>461603</t>
  </si>
  <si>
    <t>CUST-01407</t>
  </si>
  <si>
    <t>funmiwilson@yahoo.com</t>
  </si>
  <si>
    <t>+234-459-340107</t>
  </si>
  <si>
    <t>0287997225</t>
  </si>
  <si>
    <t>87 Victoria Rd</t>
  </si>
  <si>
    <t>360567</t>
  </si>
  <si>
    <t>17/02/2025</t>
  </si>
  <si>
    <t>CUST-03011</t>
  </si>
  <si>
    <t>yetundebotha@yahoo.com</t>
  </si>
  <si>
    <t>0412304249</t>
  </si>
  <si>
    <t>+44791411987</t>
  </si>
  <si>
    <t>27 Awolowo Rd</t>
  </si>
  <si>
    <t>V9Z9L</t>
  </si>
  <si>
    <t>11/12/2024</t>
  </si>
  <si>
    <t>CUST-00447</t>
  </si>
  <si>
    <t>lauraonyeka@outlook.com</t>
  </si>
  <si>
    <t>+49 432 987 698</t>
  </si>
  <si>
    <t>+49652944716</t>
  </si>
  <si>
    <t>52 Bay St</t>
  </si>
  <si>
    <t>PECSX</t>
  </si>
  <si>
    <t>CUST-00174</t>
  </si>
  <si>
    <t>uchebalogun@yahoo.com</t>
  </si>
  <si>
    <t>+971-242-954316</t>
  </si>
  <si>
    <t>+971 266 930 089</t>
  </si>
  <si>
    <t>3SKFZL</t>
  </si>
  <si>
    <t>CUST-00269</t>
  </si>
  <si>
    <t>simiasante@outlook.com</t>
  </si>
  <si>
    <t>+1881056974</t>
  </si>
  <si>
    <t>+1 328 348 315</t>
  </si>
  <si>
    <t>117 Kenyatta Ave</t>
  </si>
  <si>
    <t>7CTT0</t>
  </si>
  <si>
    <t>12/21/2025</t>
  </si>
  <si>
    <t>May 7, 2026</t>
  </si>
  <si>
    <t>CUST-01567</t>
  </si>
  <si>
    <t>Oluwaseun Dlamini</t>
  </si>
  <si>
    <t>0932986536</t>
  </si>
  <si>
    <t>+44-145-018187</t>
  </si>
  <si>
    <t>EMXEUL</t>
  </si>
  <si>
    <t>CUST-01907</t>
  </si>
  <si>
    <t>+1 591 444 503</t>
  </si>
  <si>
    <t>CUST-02767</t>
  </si>
  <si>
    <t>david.taylor@yahoo.com</t>
  </si>
  <si>
    <t>0540362408</t>
  </si>
  <si>
    <t>+254230271431</t>
  </si>
  <si>
    <t>7 High St</t>
  </si>
  <si>
    <t>FM96P9</t>
  </si>
  <si>
    <t>CUST-03465</t>
  </si>
  <si>
    <t>Amina Williams</t>
  </si>
  <si>
    <t>aminawilliams@gmail.com</t>
  </si>
  <si>
    <t>+1531134076</t>
  </si>
  <si>
    <t>159 King St</t>
  </si>
  <si>
    <t>94PB0</t>
  </si>
  <si>
    <t>22/07/2025</t>
  </si>
  <si>
    <t>CUST-00735</t>
  </si>
  <si>
    <t>Olivia Obi</t>
  </si>
  <si>
    <t>olivia_obi@gmail.com</t>
  </si>
  <si>
    <t>+44 072 235 028</t>
  </si>
  <si>
    <t>+44034243753</t>
  </si>
  <si>
    <t>156 Kenyatta Ave</t>
  </si>
  <si>
    <t>1QH330</t>
  </si>
  <si>
    <t>17.08.2024</t>
  </si>
  <si>
    <t>CUST-03424</t>
  </si>
  <si>
    <t>Bashir Khan</t>
  </si>
  <si>
    <t>bashir.khan@outlook.com</t>
  </si>
  <si>
    <t>+27 700 137 324</t>
  </si>
  <si>
    <t>0338054683</t>
  </si>
  <si>
    <t>DWJ9YW</t>
  </si>
  <si>
    <t>Dec 5, 2024</t>
  </si>
  <si>
    <t>CUST-01086</t>
  </si>
  <si>
    <t>adebayo_vandermerwe@hotmail.com</t>
  </si>
  <si>
    <t>+1-625-084501</t>
  </si>
  <si>
    <t>+1 399 925 709</t>
  </si>
  <si>
    <t>89 Queen St</t>
  </si>
  <si>
    <t>SR9KW</t>
  </si>
  <si>
    <t>03/22/2025</t>
  </si>
  <si>
    <t>2025-11-15</t>
  </si>
  <si>
    <t>CUST-02215</t>
  </si>
  <si>
    <t>omarokonkwo@hotmail.com</t>
  </si>
  <si>
    <t>0554447928</t>
  </si>
  <si>
    <t>+234092689812</t>
  </si>
  <si>
    <t>957147</t>
  </si>
  <si>
    <t>07.11.2024</t>
  </si>
  <si>
    <t>CUST-04997</t>
  </si>
  <si>
    <t>Nomvula Onyeka</t>
  </si>
  <si>
    <t>nomvula.onyeka@gmail.com</t>
  </si>
  <si>
    <t>0374750314</t>
  </si>
  <si>
    <t>0438708213</t>
  </si>
  <si>
    <t>125 Herbert Macaulay Way</t>
  </si>
  <si>
    <t>471554</t>
  </si>
  <si>
    <t>CUST-00197</t>
  </si>
  <si>
    <t>Mercy Adewale</t>
  </si>
  <si>
    <t>mercy.adewale@fluxhealth.africa</t>
  </si>
  <si>
    <t>+234070496110</t>
  </si>
  <si>
    <t>+234466196399</t>
  </si>
  <si>
    <t>159 Kenyatta Ave</t>
  </si>
  <si>
    <t>456114</t>
  </si>
  <si>
    <t>CUST-03935</t>
  </si>
  <si>
    <t>samuel.dlamini@outlook.com</t>
  </si>
  <si>
    <t>+234-774-458183</t>
  </si>
  <si>
    <t>0985250055</t>
  </si>
  <si>
    <t>32 Main Rd</t>
  </si>
  <si>
    <t>995876</t>
  </si>
  <si>
    <t>12/04/2025</t>
  </si>
  <si>
    <t>04/03/2026</t>
  </si>
  <si>
    <t>CUST-00894</t>
  </si>
  <si>
    <t>Favour Mensah</t>
  </si>
  <si>
    <t>favour,mensah@outlook.com</t>
  </si>
  <si>
    <t>+254 440 883 318</t>
  </si>
  <si>
    <t>+254801693476</t>
  </si>
  <si>
    <t>FLLBE</t>
  </si>
  <si>
    <t>05/27/2025</t>
  </si>
  <si>
    <t>27/12/2025</t>
  </si>
  <si>
    <t>CUST-02941</t>
  </si>
  <si>
    <t>Babatunde Botha</t>
  </si>
  <si>
    <t>babatunde.botha@yahoo.com</t>
  </si>
  <si>
    <t>+27250927040</t>
  </si>
  <si>
    <t>+27438666847</t>
  </si>
  <si>
    <t>119 Queen St</t>
  </si>
  <si>
    <t>823N28</t>
  </si>
  <si>
    <t>CUST-01709</t>
  </si>
  <si>
    <t>kamau.balogun@leadlabsltd.africa</t>
  </si>
  <si>
    <t>+1-402-153080</t>
  </si>
  <si>
    <t>+1 027 617 781</t>
  </si>
  <si>
    <t>SJKPF6</t>
  </si>
  <si>
    <t>CUST-04302</t>
  </si>
  <si>
    <t>joshua.okorie@yahoo.com</t>
  </si>
  <si>
    <t>+44 636 132 701</t>
  </si>
  <si>
    <t>+44 457 983 585</t>
  </si>
  <si>
    <t>132 Queen St</t>
  </si>
  <si>
    <t>SRBGN6</t>
  </si>
  <si>
    <t>23/12/2025</t>
  </si>
  <si>
    <t>2026/02/09</t>
  </si>
  <si>
    <t>CUST-04401</t>
  </si>
  <si>
    <t>Ogechi Evans</t>
  </si>
  <si>
    <t>ogechi.evans@outlook.com</t>
  </si>
  <si>
    <t>+254259237541</t>
  </si>
  <si>
    <t>52 Long St</t>
  </si>
  <si>
    <t>R7EVJ</t>
  </si>
  <si>
    <t>11/01/2025</t>
  </si>
  <si>
    <t>CUST-04303</t>
  </si>
  <si>
    <t>Emmanuel Johnson</t>
  </si>
  <si>
    <t>emmanuel.johnson@outlook.com</t>
  </si>
  <si>
    <t>+353-874-845955</t>
  </si>
  <si>
    <t>+353-895-687945</t>
  </si>
  <si>
    <t>62KDP</t>
  </si>
  <si>
    <t>CUST-00902</t>
  </si>
  <si>
    <t>Tope Lawal</t>
  </si>
  <si>
    <t>tope,lawal@gmail.com</t>
  </si>
  <si>
    <t>+234451770223</t>
  </si>
  <si>
    <t>+234 453 478 277</t>
  </si>
  <si>
    <t>767011</t>
  </si>
  <si>
    <t>01/21/2025</t>
  </si>
  <si>
    <t>CUST-05115</t>
  </si>
  <si>
    <t>otieno.obi@yahoo.com</t>
  </si>
  <si>
    <t>+254731814421</t>
  </si>
  <si>
    <t>+254 209 016 744</t>
  </si>
  <si>
    <t>UA39X</t>
  </si>
  <si>
    <t>18.07.2025</t>
  </si>
  <si>
    <t>CUST-05028</t>
  </si>
  <si>
    <t>Sophie Diallo</t>
  </si>
  <si>
    <t>sophiediallo@outlook.com</t>
  </si>
  <si>
    <t>+49-618-802718</t>
  </si>
  <si>
    <t>+49 413 917 217</t>
  </si>
  <si>
    <t>S8YLA</t>
  </si>
  <si>
    <t>CUST-04169</t>
  </si>
  <si>
    <t>mercy.naidoo@outlook.com</t>
  </si>
  <si>
    <t>+234682231295</t>
  </si>
  <si>
    <t>+234-194-418247</t>
  </si>
  <si>
    <t>161 Park Lane</t>
  </si>
  <si>
    <t>722357</t>
  </si>
  <si>
    <t>CUST-04663</t>
  </si>
  <si>
    <t>solaadebayo@outlook.com</t>
  </si>
  <si>
    <t>+971 978 928 500</t>
  </si>
  <si>
    <t>+971-889-264082</t>
  </si>
  <si>
    <t>30 Bay St</t>
  </si>
  <si>
    <t>AH20N8</t>
  </si>
  <si>
    <t>CUST-00425</t>
  </si>
  <si>
    <t>Amani Davies</t>
  </si>
  <si>
    <t>amanidavies@hotmail.com</t>
  </si>
  <si>
    <t>+254 094 976 987</t>
  </si>
  <si>
    <t>+254-137-971669</t>
  </si>
  <si>
    <t>39 King St</t>
  </si>
  <si>
    <t>UD76TR</t>
  </si>
  <si>
    <t>CUST-03786</t>
  </si>
  <si>
    <t>Tariq Kelly</t>
  </si>
  <si>
    <t>tariqkelly@hotmail.com</t>
  </si>
  <si>
    <t>0284841376</t>
  </si>
  <si>
    <t>181 Bay St</t>
  </si>
  <si>
    <t>CTVU73</t>
  </si>
  <si>
    <t>2025/09/18</t>
  </si>
  <si>
    <t>CUST-04658</t>
  </si>
  <si>
    <t>kevin_afolabi@flutterwave.com</t>
  </si>
  <si>
    <t>+44-952-059851</t>
  </si>
  <si>
    <t>+44-211-488268</t>
  </si>
  <si>
    <t>103 Long St</t>
  </si>
  <si>
    <t>0BEQZ</t>
  </si>
  <si>
    <t>2024-07-23</t>
  </si>
  <si>
    <t>CUST-00741</t>
  </si>
  <si>
    <t>sola.wilson@swiftdigitalgm.ng</t>
  </si>
  <si>
    <t>+27 769 262 654</t>
  </si>
  <si>
    <t>+27-475-916043</t>
  </si>
  <si>
    <t>245 Park Lane</t>
  </si>
  <si>
    <t>53Z8W</t>
  </si>
  <si>
    <t>CUST-00301</t>
  </si>
  <si>
    <t>Tunde Kelly</t>
  </si>
  <si>
    <t>tundekelly@hotmail.com</t>
  </si>
  <si>
    <t>0077046056</t>
  </si>
  <si>
    <t>54 Long St</t>
  </si>
  <si>
    <t>XE57R</t>
  </si>
  <si>
    <t>CUST-01242</t>
  </si>
  <si>
    <t>emily_hassan@gmail.com</t>
  </si>
  <si>
    <t>0371002959</t>
  </si>
  <si>
    <t>90 Church St</t>
  </si>
  <si>
    <t>ZPMCR</t>
  </si>
  <si>
    <t>12.02.2025</t>
  </si>
  <si>
    <t>CUST-01550</t>
  </si>
  <si>
    <t>akinyi_obrien@gmail.com</t>
  </si>
  <si>
    <t>0813979519</t>
  </si>
  <si>
    <t>0245240558</t>
  </si>
  <si>
    <t>203 Park Lane</t>
  </si>
  <si>
    <t>YLLK46</t>
  </si>
  <si>
    <t>CUST-02937</t>
  </si>
  <si>
    <t>Niyi Obi</t>
  </si>
  <si>
    <t>+234-508-480198</t>
  </si>
  <si>
    <t>0894490935</t>
  </si>
  <si>
    <t>112 Main Rd</t>
  </si>
  <si>
    <t>670417</t>
  </si>
  <si>
    <t>CUST-00994</t>
  </si>
  <si>
    <t>yetunde.khan@hotmail.com</t>
  </si>
  <si>
    <t>+353-136-757266</t>
  </si>
  <si>
    <t>+353 905 366 783</t>
  </si>
  <si>
    <t>64AXR</t>
  </si>
  <si>
    <t>2026/02/05</t>
  </si>
  <si>
    <t>CUST-03847</t>
  </si>
  <si>
    <t>Sipho Patel</t>
  </si>
  <si>
    <t>sipho.patel@hotmail.com</t>
  </si>
  <si>
    <t>+234-793-110600</t>
  </si>
  <si>
    <t>+234614423659</t>
  </si>
  <si>
    <t>310892</t>
  </si>
  <si>
    <t>CUST-01488</t>
  </si>
  <si>
    <t>0057876601</t>
  </si>
  <si>
    <t>0829614730</t>
  </si>
  <si>
    <t>154 Main Rd</t>
  </si>
  <si>
    <t>7NAH3</t>
  </si>
  <si>
    <t>Oluwaseun Brown</t>
  </si>
  <si>
    <t>oluwaseun.brown@hotmail.com</t>
  </si>
  <si>
    <t>0728079344</t>
  </si>
  <si>
    <t>+44969091023</t>
  </si>
  <si>
    <t>164 Market St</t>
  </si>
  <si>
    <t>TT1AA</t>
  </si>
  <si>
    <t>07/13/2025</t>
  </si>
  <si>
    <t>CUST-04225</t>
  </si>
  <si>
    <t>deleobi@pulsehealthltd.co</t>
  </si>
  <si>
    <t>0628159744</t>
  </si>
  <si>
    <t>+234-326-207189</t>
  </si>
  <si>
    <t>78 Long St</t>
  </si>
  <si>
    <t>727317</t>
  </si>
  <si>
    <t>CUST-01387</t>
  </si>
  <si>
    <t>Amina Kamau</t>
  </si>
  <si>
    <t>amina_kamau@outlook.com</t>
  </si>
  <si>
    <t>+254-248-784041</t>
  </si>
  <si>
    <t>+254-714-088779</t>
  </si>
  <si>
    <t>213 High St</t>
  </si>
  <si>
    <t>HN5CE</t>
  </si>
  <si>
    <t>CUST-00991</t>
  </si>
  <si>
    <t>abdullahi.kelly@hotmail.com</t>
  </si>
  <si>
    <t>+234 378 049 876</t>
  </si>
  <si>
    <t>+234-093-837396</t>
  </si>
  <si>
    <t>172 Bourdillon Rd</t>
  </si>
  <si>
    <t>102549</t>
  </si>
  <si>
    <t>Sep 26, 2024</t>
  </si>
  <si>
    <t>Aug 30, 2025</t>
  </si>
  <si>
    <t>CUST-01008</t>
  </si>
  <si>
    <t>Jessica Brown</t>
  </si>
  <si>
    <t>jessica brown@outlook.com</t>
  </si>
  <si>
    <t>+254 579 281 847</t>
  </si>
  <si>
    <t>+254-668-063992</t>
  </si>
  <si>
    <t>89 Long St</t>
  </si>
  <si>
    <t>0M78B</t>
  </si>
  <si>
    <t>CUST-02924</t>
  </si>
  <si>
    <t>sipho_murphy@fluxfinancegmb.ng</t>
  </si>
  <si>
    <t>+27-601-724102</t>
  </si>
  <si>
    <t>+27 630 713 468</t>
  </si>
  <si>
    <t>153 Bay St</t>
  </si>
  <si>
    <t>2046M</t>
  </si>
  <si>
    <t>CUST-03622</t>
  </si>
  <si>
    <t>Ahmed Murphy</t>
  </si>
  <si>
    <t>ahmed.murphy@hotmail.com</t>
  </si>
  <si>
    <t>+353-405-703259</t>
  </si>
  <si>
    <t>+353-259-908130</t>
  </si>
  <si>
    <t>113 Church St</t>
  </si>
  <si>
    <t>N0Y4RH</t>
  </si>
  <si>
    <t>CUST-03942</t>
  </si>
  <si>
    <t>Adaora Anyanwu</t>
  </si>
  <si>
    <t>adaora.anyanwu@carbon.com</t>
  </si>
  <si>
    <t>+44298173410</t>
  </si>
  <si>
    <t>+44-565-968272</t>
  </si>
  <si>
    <t>174 Bay St</t>
  </si>
  <si>
    <t>8PABK4</t>
  </si>
  <si>
    <t>CUST-05051</t>
  </si>
  <si>
    <t>Favour Smith</t>
  </si>
  <si>
    <t>david.traore@</t>
  </si>
  <si>
    <t>+234-278-147056</t>
  </si>
  <si>
    <t>+234971729126</t>
  </si>
  <si>
    <t>301252</t>
  </si>
  <si>
    <t>CUST-04210</t>
  </si>
  <si>
    <t>Funmi Patel</t>
  </si>
  <si>
    <t>funmi.patel@paystack.com</t>
  </si>
  <si>
    <t>+27963129439</t>
  </si>
  <si>
    <t>0636306640</t>
  </si>
  <si>
    <t>244 Park Lane</t>
  </si>
  <si>
    <t>7ABEQ</t>
  </si>
  <si>
    <t>Jul 7, 2024</t>
  </si>
  <si>
    <t>CUST-03861</t>
  </si>
  <si>
    <t>wanjiruhassan@outlook.com</t>
  </si>
  <si>
    <t>+49 220 949 753</t>
  </si>
  <si>
    <t>0375056475</t>
  </si>
  <si>
    <t>W7QNK</t>
  </si>
  <si>
    <t>05/13/2025</t>
  </si>
  <si>
    <t>CUST-05054</t>
  </si>
  <si>
    <t>usman.kamau@outlook.com</t>
  </si>
  <si>
    <t>+27 146 391 029</t>
  </si>
  <si>
    <t>+27-226-090846</t>
  </si>
  <si>
    <t>36 Main Rd</t>
  </si>
  <si>
    <t>WM0YL</t>
  </si>
  <si>
    <t>CUST-02512</t>
  </si>
  <si>
    <t>solamusa@yahoo.com</t>
  </si>
  <si>
    <t>+234-330-727312</t>
  </si>
  <si>
    <t>0696614695</t>
  </si>
  <si>
    <t>107 Awolowo Rd</t>
  </si>
  <si>
    <t>429554</t>
  </si>
  <si>
    <t>2026-06-05</t>
  </si>
  <si>
    <t>CUST-00217</t>
  </si>
  <si>
    <t>Ryan Wilson</t>
  </si>
  <si>
    <t>ryanwilson@gmail.com</t>
  </si>
  <si>
    <t>+1 980 271 487</t>
  </si>
  <si>
    <t>+1717833321</t>
  </si>
  <si>
    <t>197 Long St</t>
  </si>
  <si>
    <t>S6HJ7</t>
  </si>
  <si>
    <t>01/15/2026</t>
  </si>
  <si>
    <t>CUST-04275</t>
  </si>
  <si>
    <t>Adebayo Al-Farsi</t>
  </si>
  <si>
    <t>adebayoal-farsi@dataventures.co</t>
  </si>
  <si>
    <t>0922840535</t>
  </si>
  <si>
    <t>+44 391 685 458</t>
  </si>
  <si>
    <t>93 Bay St</t>
  </si>
  <si>
    <t>Z8LE3</t>
  </si>
  <si>
    <t>22.01.2025</t>
  </si>
  <si>
    <t>15/03/2025</t>
  </si>
  <si>
    <t>CUST-00325</t>
  </si>
  <si>
    <t>Chioma Mensah</t>
  </si>
  <si>
    <t>chioma_mensah@yahoo.com</t>
  </si>
  <si>
    <t>+234 099 512 397</t>
  </si>
  <si>
    <t>0835129592</t>
  </si>
  <si>
    <t>752301</t>
  </si>
  <si>
    <t>07/04/2024</t>
  </si>
  <si>
    <t>CUST-03381</t>
  </si>
  <si>
    <t>Chidi O'Brien</t>
  </si>
  <si>
    <t>chidi.obrien@yahoo.com</t>
  </si>
  <si>
    <t>+44 951 662 662</t>
  </si>
  <si>
    <t>87 Long St</t>
  </si>
  <si>
    <t>H1ZC45</t>
  </si>
  <si>
    <t>CUST-02033</t>
  </si>
  <si>
    <t>Maryam Smith</t>
  </si>
  <si>
    <t>maryam.smith@gmail.com</t>
  </si>
  <si>
    <t>+31-749-300382</t>
  </si>
  <si>
    <t>+31536315737</t>
  </si>
  <si>
    <t>114 Moi Ave</t>
  </si>
  <si>
    <t>APPN0B</t>
  </si>
  <si>
    <t>May 10, 2025</t>
  </si>
  <si>
    <t>07-Jun-25</t>
  </si>
  <si>
    <t>CUST-04205</t>
  </si>
  <si>
    <t>kunlehassan@brightcapital.africa</t>
  </si>
  <si>
    <t>+44 815 247 156</t>
  </si>
  <si>
    <t>+44-643-937401</t>
  </si>
  <si>
    <t>237 Bourdillon Rd</t>
  </si>
  <si>
    <t>N53KZL</t>
  </si>
  <si>
    <t>CUST-02909</t>
  </si>
  <si>
    <t>Obinna Evans</t>
  </si>
  <si>
    <t>obinna.evans@gmail.com</t>
  </si>
  <si>
    <t>+234-494-069883</t>
  </si>
  <si>
    <t>+234200786872</t>
  </si>
  <si>
    <t>64 Marina Rd</t>
  </si>
  <si>
    <t>759629</t>
  </si>
  <si>
    <t>17.09.2025</t>
  </si>
  <si>
    <t>CUST-01804</t>
  </si>
  <si>
    <t>Andrew Ogundimu</t>
  </si>
  <si>
    <t>andrewogundimu@outlook.com</t>
  </si>
  <si>
    <t>+1-789-052918</t>
  </si>
  <si>
    <t>0409002558</t>
  </si>
  <si>
    <t>MLBQ4</t>
  </si>
  <si>
    <t>CUST-00720</t>
  </si>
  <si>
    <t>chidi.obi@hotmail.com</t>
  </si>
  <si>
    <t>+234419396061</t>
  </si>
  <si>
    <t>+234 471 891 199</t>
  </si>
  <si>
    <t>174 Victoria Rd</t>
  </si>
  <si>
    <t>249962</t>
  </si>
  <si>
    <t>CUST-03340</t>
  </si>
  <si>
    <t>Laura Adebayo</t>
  </si>
  <si>
    <t>laura.adebayo@gmail.com</t>
  </si>
  <si>
    <t>+971-592-634971</t>
  </si>
  <si>
    <t>0513451807</t>
  </si>
  <si>
    <t>168 Awolowo Rd</t>
  </si>
  <si>
    <t>BJXKJ</t>
  </si>
  <si>
    <t>CUST-03983</t>
  </si>
  <si>
    <t>Victor Otieno</t>
  </si>
  <si>
    <t>victor_otieno@gmail.com</t>
  </si>
  <si>
    <t>+234132090466</t>
  </si>
  <si>
    <t>0296311569</t>
  </si>
  <si>
    <t>623328</t>
  </si>
  <si>
    <t>CUST-02108</t>
  </si>
  <si>
    <t>ryan.mohammed@outlook.com</t>
  </si>
  <si>
    <t>0267153455</t>
  </si>
  <si>
    <t>+234404499271</t>
  </si>
  <si>
    <t>574993</t>
  </si>
  <si>
    <t>CUST-03010</t>
  </si>
  <si>
    <t>njeri_naidoo@hotmail.com</t>
  </si>
  <si>
    <t>0571365676</t>
  </si>
  <si>
    <t>+234 660 059 468</t>
  </si>
  <si>
    <t>70 Bourdillon Rd</t>
  </si>
  <si>
    <t>393392</t>
  </si>
  <si>
    <t>CUST-00960</t>
  </si>
  <si>
    <t>Andrew Diallo</t>
  </si>
  <si>
    <t>andrewdiallo@lumensoftltd.co</t>
  </si>
  <si>
    <t>+234105635869</t>
  </si>
  <si>
    <t>0213116694</t>
  </si>
  <si>
    <t>245 Bay St</t>
  </si>
  <si>
    <t>551061</t>
  </si>
  <si>
    <t>25.07.2024</t>
  </si>
  <si>
    <t>CUST-03962</t>
  </si>
  <si>
    <t>otieno_williams@gmail.com</t>
  </si>
  <si>
    <t>+353 478 727 994</t>
  </si>
  <si>
    <t>+353 566 227 008</t>
  </si>
  <si>
    <t>49 Market St</t>
  </si>
  <si>
    <t>6LTZYP</t>
  </si>
  <si>
    <t>CUST-03991</t>
  </si>
  <si>
    <t>Sola O'Brien</t>
  </si>
  <si>
    <t>solaobrien@hotmail.com</t>
  </si>
  <si>
    <t>+234-338-921816</t>
  </si>
  <si>
    <t>405289</t>
  </si>
  <si>
    <t>2026/05/25</t>
  </si>
  <si>
    <t>CUST-01328</t>
  </si>
  <si>
    <t>sophie_okafor@outlook.com</t>
  </si>
  <si>
    <t>+49-685-324148</t>
  </si>
  <si>
    <t>+49-268-988077</t>
  </si>
  <si>
    <t>174 Church St</t>
  </si>
  <si>
    <t>1VZFMT</t>
  </si>
  <si>
    <t>CUST-03705</t>
  </si>
  <si>
    <t>Kunle Ogundimu</t>
  </si>
  <si>
    <t>kunle.ogundimu@lumensoft.ng</t>
  </si>
  <si>
    <t>0310319000</t>
  </si>
  <si>
    <t>+971483307855</t>
  </si>
  <si>
    <t>81 Station Rd</t>
  </si>
  <si>
    <t>8USNR</t>
  </si>
  <si>
    <t>CUST-04070</t>
  </si>
  <si>
    <t>Tobi Murphy</t>
  </si>
  <si>
    <t>tobi_murphy@helionetworksp.ng</t>
  </si>
  <si>
    <t>+234-209-932979</t>
  </si>
  <si>
    <t>+234455870148</t>
  </si>
  <si>
    <t>71 Main Rd</t>
  </si>
  <si>
    <t>152305</t>
  </si>
  <si>
    <t>CUST-03832</t>
  </si>
  <si>
    <t>ngozi,okorie@outlook.com</t>
  </si>
  <si>
    <t>+254 497 422 228</t>
  </si>
  <si>
    <t>+254 990 582 842</t>
  </si>
  <si>
    <t>108 Bourdillon Rd</t>
  </si>
  <si>
    <t>Q95JF</t>
  </si>
  <si>
    <t>CUST-02534</t>
  </si>
  <si>
    <t>thomas.okafor@hiveventures.ng</t>
  </si>
  <si>
    <t>+44 562 487 819</t>
  </si>
  <si>
    <t>+44 572 563 700</t>
  </si>
  <si>
    <t>204 Herbert Macaulay Way</t>
  </si>
  <si>
    <t>M3NQ3Y</t>
  </si>
  <si>
    <t>14/07/2024</t>
  </si>
  <si>
    <t>CUST-04708</t>
  </si>
  <si>
    <t>fatimasmith@gmail.com</t>
  </si>
  <si>
    <t>+1712668661</t>
  </si>
  <si>
    <t>0214377976</t>
  </si>
  <si>
    <t>175 Sheikh Zayed Rd</t>
  </si>
  <si>
    <t>P4HDP1</t>
  </si>
  <si>
    <t>2025/07/14</t>
  </si>
  <si>
    <t>CUST-04793</t>
  </si>
  <si>
    <t>Sipho O'Brien</t>
  </si>
  <si>
    <t>sipho_obrien@cloudsolutions.com</t>
  </si>
  <si>
    <t>+44339233990</t>
  </si>
  <si>
    <t>+44 503 240 577</t>
  </si>
  <si>
    <t>165 Adeola Odeku St</t>
  </si>
  <si>
    <t>MC6YN</t>
  </si>
  <si>
    <t>CUST-04129</t>
  </si>
  <si>
    <t>topeadeyemi@hotmail.com</t>
  </si>
  <si>
    <t>+44-527-467400</t>
  </si>
  <si>
    <t>+44 241 429 770</t>
  </si>
  <si>
    <t>210 Queen St</t>
  </si>
  <si>
    <t>QJTBYF</t>
  </si>
  <si>
    <t>04/25/2026</t>
  </si>
  <si>
    <t>CUST-00541</t>
  </si>
  <si>
    <t>usmankhan@chippercash.io</t>
  </si>
  <si>
    <t>0360060827</t>
  </si>
  <si>
    <t>0056461607</t>
  </si>
  <si>
    <t>183 Marina Rd</t>
  </si>
  <si>
    <t>110825</t>
  </si>
  <si>
    <t>17-Oct-25</t>
  </si>
  <si>
    <t>CUST-04869</t>
  </si>
  <si>
    <t>Olivia Bello</t>
  </si>
  <si>
    <t>olivia_bello@outlook.com</t>
  </si>
  <si>
    <t>+44-121-742515</t>
  </si>
  <si>
    <t>+44 867 024 661</t>
  </si>
  <si>
    <t>5V71VN</t>
  </si>
  <si>
    <t>CUST-04703</t>
  </si>
  <si>
    <t>Simi Obi</t>
  </si>
  <si>
    <t>simi.obi@hotmail.com</t>
  </si>
  <si>
    <t>+1-074-533084</t>
  </si>
  <si>
    <t>+1 848 274 947</t>
  </si>
  <si>
    <t>39 Park Lane</t>
  </si>
  <si>
    <t>9DHM1Z</t>
  </si>
  <si>
    <t>Nov 26, 2025</t>
  </si>
  <si>
    <t>CUST-01096</t>
  </si>
  <si>
    <t>+27-065-741698</t>
  </si>
  <si>
    <t>+27-366-337561</t>
  </si>
  <si>
    <t>183 Main Rd</t>
  </si>
  <si>
    <t>JTX8Q2</t>
  </si>
  <si>
    <t>Jun 3, 2026</t>
  </si>
  <si>
    <t>CUST-00594</t>
  </si>
  <si>
    <t>Ryan Smith</t>
  </si>
  <si>
    <t>ryan.smith@gmail.com</t>
  </si>
  <si>
    <t>+234205620190</t>
  </si>
  <si>
    <t>+234 134 843 391</t>
  </si>
  <si>
    <t>245 Kenyatta Ave</t>
  </si>
  <si>
    <t>935304</t>
  </si>
  <si>
    <t>22.02.2025</t>
  </si>
  <si>
    <t>CUST-04572</t>
  </si>
  <si>
    <t>Kemi Akinola</t>
  </si>
  <si>
    <t>kemi_akinola@gmail.com</t>
  </si>
  <si>
    <t>+971-634-416608</t>
  </si>
  <si>
    <t>+971-130-966775</t>
  </si>
  <si>
    <t>127 Victoria Rd</t>
  </si>
  <si>
    <t>3YT94</t>
  </si>
  <si>
    <t>2024/07/23</t>
  </si>
  <si>
    <t>CUST-01160</t>
  </si>
  <si>
    <t>femke.musa@outlook.com</t>
  </si>
  <si>
    <t>+44-661-907644</t>
  </si>
  <si>
    <t>+44 904 394 616</t>
  </si>
  <si>
    <t>GBXTCL</t>
  </si>
  <si>
    <t>CUST-02202</t>
  </si>
  <si>
    <t>Thandiwe Smith</t>
  </si>
  <si>
    <t>thandiwesmith@outlook.com</t>
  </si>
  <si>
    <t>+254 408 477 100</t>
  </si>
  <si>
    <t>0757898687</t>
  </si>
  <si>
    <t>N830XN</t>
  </si>
  <si>
    <t>CUST-00030</t>
  </si>
  <si>
    <t>Layla Eze</t>
  </si>
  <si>
    <t>laylaeze@hotmail.com</t>
  </si>
  <si>
    <t>0612018366</t>
  </si>
  <si>
    <t>+49 525 459 910</t>
  </si>
  <si>
    <t>42TP8H</t>
  </si>
  <si>
    <t>CUST-02630</t>
  </si>
  <si>
    <t>Tosin Hassan</t>
  </si>
  <si>
    <t>tosin.hassan@outlook.com</t>
  </si>
  <si>
    <t>+234-943-384194</t>
  </si>
  <si>
    <t>+234-637-807451</t>
  </si>
  <si>
    <t>198 Church St</t>
  </si>
  <si>
    <t>342468</t>
  </si>
  <si>
    <t>21.07.2024</t>
  </si>
  <si>
    <t>CUST-05055</t>
  </si>
  <si>
    <t>+971 089 409 818</t>
  </si>
  <si>
    <t>CUST-03803</t>
  </si>
  <si>
    <t>Layla Al-Farsi</t>
  </si>
  <si>
    <t>laylaal-farsi@outlook.com</t>
  </si>
  <si>
    <t>+49 212 810 404</t>
  </si>
  <si>
    <t>+49 683 772 567</t>
  </si>
  <si>
    <t>YFZD7Z</t>
  </si>
  <si>
    <t>2025-02-20</t>
  </si>
  <si>
    <t>CUST-04442</t>
  </si>
  <si>
    <t>Joy Al-Farsi</t>
  </si>
  <si>
    <t>joy_al-farsi@outlook.com</t>
  </si>
  <si>
    <t>0248853034</t>
  </si>
  <si>
    <t>+49-867-304000</t>
  </si>
  <si>
    <t>52 Main Rd</t>
  </si>
  <si>
    <t>M2870</t>
  </si>
  <si>
    <t>CUST-01385</t>
  </si>
  <si>
    <t>Ifeanyi Adewale</t>
  </si>
  <si>
    <t>ifeanyi.adewale@gmail.com</t>
  </si>
  <si>
    <t>+234-685-550269</t>
  </si>
  <si>
    <t>+234 505 836 072</t>
  </si>
  <si>
    <t>257057</t>
  </si>
  <si>
    <t>May 23, 2025</t>
  </si>
  <si>
    <t>17/09/2025</t>
  </si>
  <si>
    <t>CUST-03732</t>
  </si>
  <si>
    <t>Fatima Eze</t>
  </si>
  <si>
    <t>fatima.eze@orbittech.co</t>
  </si>
  <si>
    <t>+254-136-557837</t>
  </si>
  <si>
    <t>+254 310 715 125</t>
  </si>
  <si>
    <t>J31EMK</t>
  </si>
  <si>
    <t>CUST-00822</t>
  </si>
  <si>
    <t>Aisha Davies</t>
  </si>
  <si>
    <t>aishadavies@gmail.com</t>
  </si>
  <si>
    <t>+49724937979</t>
  </si>
  <si>
    <t>+49-070-455948</t>
  </si>
  <si>
    <t>3JNX27</t>
  </si>
  <si>
    <t>01/01/2025</t>
  </si>
  <si>
    <t>CUST-00428</t>
  </si>
  <si>
    <t>Fatuma Naidoo</t>
  </si>
  <si>
    <t>fatumanaidoo@yahoo.com</t>
  </si>
  <si>
    <t>0040953141</t>
  </si>
  <si>
    <t>+49-156-078327</t>
  </si>
  <si>
    <t>51MUC</t>
  </si>
  <si>
    <t>May 29, 2026</t>
  </si>
  <si>
    <t>CUST-01941</t>
  </si>
  <si>
    <t>Musa Jones</t>
  </si>
  <si>
    <t>musajones@yahoo.com</t>
  </si>
  <si>
    <t>+234938926948</t>
  </si>
  <si>
    <t>+234-335-295400</t>
  </si>
  <si>
    <t>35 Kenyatta Ave</t>
  </si>
  <si>
    <t>399039</t>
  </si>
  <si>
    <t>CUST-02230</t>
  </si>
  <si>
    <t>aminavandermerwe@outlook.com</t>
  </si>
  <si>
    <t>+971924100969</t>
  </si>
  <si>
    <t>+971041813662</t>
  </si>
  <si>
    <t>FF4TZ</t>
  </si>
  <si>
    <t>2024/10/23</t>
  </si>
  <si>
    <t>CUST-01417</t>
  </si>
  <si>
    <t>Kayode Botha</t>
  </si>
  <si>
    <t>kayodebotha@leadcapital.co</t>
  </si>
  <si>
    <t>+49 991 499 525</t>
  </si>
  <si>
    <t>+49-595-301965</t>
  </si>
  <si>
    <t>160 Bay St</t>
  </si>
  <si>
    <t>ZGSWKE</t>
  </si>
  <si>
    <t>CUST-03772</t>
  </si>
  <si>
    <t>omarokafor@yahoo.com</t>
  </si>
  <si>
    <t>+1-628-289493</t>
  </si>
  <si>
    <t>0467015640</t>
  </si>
  <si>
    <t>FFL9A</t>
  </si>
  <si>
    <t>CUST-03257</t>
  </si>
  <si>
    <t>Yakubu Ogundimu</t>
  </si>
  <si>
    <t>yakubu_ogundimu@yahoo.com</t>
  </si>
  <si>
    <t>+44-484-500713</t>
  </si>
  <si>
    <t>+44768074891</t>
  </si>
  <si>
    <t>178 Station Rd</t>
  </si>
  <si>
    <t>2J71FX</t>
  </si>
  <si>
    <t>CUST-01178</t>
  </si>
  <si>
    <t>layla anyanwu@company.com</t>
  </si>
  <si>
    <t>+44741193539</t>
  </si>
  <si>
    <t>+44038916677</t>
  </si>
  <si>
    <t>234 Queen St</t>
  </si>
  <si>
    <t>9CSNSK</t>
  </si>
  <si>
    <t>Apr 15, 2025</t>
  </si>
  <si>
    <t>CUST-03112</t>
  </si>
  <si>
    <t>Adaora Khan</t>
  </si>
  <si>
    <t>adaora.khan@outlook.com</t>
  </si>
  <si>
    <t>+234-926-037827</t>
  </si>
  <si>
    <t>+234 608 391 793</t>
  </si>
  <si>
    <t>45 Marina Rd</t>
  </si>
  <si>
    <t>394464</t>
  </si>
  <si>
    <t>CUST-00867</t>
  </si>
  <si>
    <t>Hauwa Lawal</t>
  </si>
  <si>
    <t>hauwa_lawal@gmail.com</t>
  </si>
  <si>
    <t>+234-039-439884</t>
  </si>
  <si>
    <t>0278952361</t>
  </si>
  <si>
    <t>87 Bay St</t>
  </si>
  <si>
    <t>733861</t>
  </si>
  <si>
    <t>27.08.2024</t>
  </si>
  <si>
    <t>CUST-02122</t>
  </si>
  <si>
    <t>Laura Evans</t>
  </si>
  <si>
    <t>lauraevans@gmail.com</t>
  </si>
  <si>
    <t>+27-470-217702</t>
  </si>
  <si>
    <t>+27383697791</t>
  </si>
  <si>
    <t>1Z8LZ</t>
  </si>
  <si>
    <t>08.10.2025</t>
  </si>
  <si>
    <t>CUST-03316</t>
  </si>
  <si>
    <t>Noah Okafor</t>
  </si>
  <si>
    <t>noahokafor@hotmail.com</t>
  </si>
  <si>
    <t>+234-818-561078</t>
  </si>
  <si>
    <t>+234 318 559 848</t>
  </si>
  <si>
    <t>230 Marina Rd</t>
  </si>
  <si>
    <t>797381</t>
  </si>
  <si>
    <t>CUST-03748</t>
  </si>
  <si>
    <t>Kunle Aliyu</t>
  </si>
  <si>
    <t>kunle.aliyu@hotmail.com</t>
  </si>
  <si>
    <t>0516644622</t>
  </si>
  <si>
    <t>0168922930</t>
  </si>
  <si>
    <t>250 Station Rd</t>
  </si>
  <si>
    <t>JVGPZG</t>
  </si>
  <si>
    <t>CUST-04672</t>
  </si>
  <si>
    <t>Adebayo Jones</t>
  </si>
  <si>
    <t>adebayo_jones@outlook.com</t>
  </si>
  <si>
    <t>0509339245</t>
  </si>
  <si>
    <t>+44859038580</t>
  </si>
  <si>
    <t>248 Herbert Macaulay Way</t>
  </si>
  <si>
    <t>L2UCMY</t>
  </si>
  <si>
    <t>Mar 22, 2026</t>
  </si>
  <si>
    <t>CUST-03209</t>
  </si>
  <si>
    <t>Mercy Otieno</t>
  </si>
  <si>
    <t>mercy_otieno@outlook.com</t>
  </si>
  <si>
    <t>+44-733-903784</t>
  </si>
  <si>
    <t>+44-116-113067</t>
  </si>
  <si>
    <t>S5BJS</t>
  </si>
  <si>
    <t>30-Nov-25</t>
  </si>
  <si>
    <t>CUST-01840</t>
  </si>
  <si>
    <t>Yusuf Akinola</t>
  </si>
  <si>
    <t>yusufakinola@outlook.com</t>
  </si>
  <si>
    <t>+234 284 455 074</t>
  </si>
  <si>
    <t>+234-982-803794</t>
  </si>
  <si>
    <t>656220</t>
  </si>
  <si>
    <t>CUST-02979</t>
  </si>
  <si>
    <t>noah_salami@hotmail.com</t>
  </si>
  <si>
    <t>+234-459-596114</t>
  </si>
  <si>
    <t>+234 995 006 000</t>
  </si>
  <si>
    <t>109 Long St</t>
  </si>
  <si>
    <t>531141</t>
  </si>
  <si>
    <t>2024/07/17</t>
  </si>
  <si>
    <t>CUST-00236</t>
  </si>
  <si>
    <t>Bello Smith</t>
  </si>
  <si>
    <t>bello_smith@flutterwave.ng</t>
  </si>
  <si>
    <t>0754102252</t>
  </si>
  <si>
    <t>+234-771-196421</t>
  </si>
  <si>
    <t>127 Bourdillon Rd</t>
  </si>
  <si>
    <t>604668</t>
  </si>
  <si>
    <t>CUST-02400</t>
  </si>
  <si>
    <t>Mark Khan</t>
  </si>
  <si>
    <t>mark_khan@yahoo.com</t>
  </si>
  <si>
    <t>0980854726</t>
  </si>
  <si>
    <t>+971245678022</t>
  </si>
  <si>
    <t>176 Kenyatta Ave</t>
  </si>
  <si>
    <t>2TFB7W</t>
  </si>
  <si>
    <t>CUST-02728</t>
  </si>
  <si>
    <t>chinwe_khan@outlook.com</t>
  </si>
  <si>
    <t>+234593777573</t>
  </si>
  <si>
    <t>+234596210477</t>
  </si>
  <si>
    <t>186 Sheikh Zayed Rd</t>
  </si>
  <si>
    <t>353658</t>
  </si>
  <si>
    <t>CUST-02274</t>
  </si>
  <si>
    <t>Tunde Mensah</t>
  </si>
  <si>
    <t>tunde.mensah@hotmail.com</t>
  </si>
  <si>
    <t>+234489783909</t>
  </si>
  <si>
    <t>+234 907 170 290</t>
  </si>
  <si>
    <t>210 Sheikh Zayed Rd</t>
  </si>
  <si>
    <t>985837</t>
  </si>
  <si>
    <t>Feb 16, 2026</t>
  </si>
  <si>
    <t>CUST-04861</t>
  </si>
  <si>
    <t>kevin_wilson@yahoo.com</t>
  </si>
  <si>
    <t>+234452087773</t>
  </si>
  <si>
    <t>+234210682399</t>
  </si>
  <si>
    <t>170 Victoria Rd</t>
  </si>
  <si>
    <t>851793</t>
  </si>
  <si>
    <t>12/09/2024</t>
  </si>
  <si>
    <t>CUST-00675</t>
  </si>
  <si>
    <t>aliyu_okonkwo@outlook.com</t>
  </si>
  <si>
    <t>+971-747-695090</t>
  </si>
  <si>
    <t>+971189856643</t>
  </si>
  <si>
    <t>111 Moi Ave</t>
  </si>
  <si>
    <t>87988</t>
  </si>
  <si>
    <t>2024-07-13</t>
  </si>
  <si>
    <t>CUST-01301</t>
  </si>
  <si>
    <t>Tariq Traore</t>
  </si>
  <si>
    <t>tariq_traore@yahoo.com</t>
  </si>
  <si>
    <t>+254-149-473965</t>
  </si>
  <si>
    <t>+254 310 557 710</t>
  </si>
  <si>
    <t>147 Bourdillon Rd</t>
  </si>
  <si>
    <t>X04NX</t>
  </si>
  <si>
    <t>CUST-01695</t>
  </si>
  <si>
    <t>sarah_patel@yahoo.com</t>
  </si>
  <si>
    <t>+234 453 770 964</t>
  </si>
  <si>
    <t>+234 256 385 160</t>
  </si>
  <si>
    <t>77 Long St</t>
  </si>
  <si>
    <t>238776</t>
  </si>
  <si>
    <t>CUST-03443</t>
  </si>
  <si>
    <t>Chioma Smith</t>
  </si>
  <si>
    <t>chioma_smith@novafinanceltd.com</t>
  </si>
  <si>
    <t>+234 219 476 983</t>
  </si>
  <si>
    <t>+234282117574</t>
  </si>
  <si>
    <t>100 King St</t>
  </si>
  <si>
    <t>885128</t>
  </si>
  <si>
    <t>03/25/2025</t>
  </si>
  <si>
    <t>CUST-03183</t>
  </si>
  <si>
    <t>Abdullahi Nwachukwu</t>
  </si>
  <si>
    <t>abdullahinwachukwu@outlook.com</t>
  </si>
  <si>
    <t>+31-755-736503</t>
  </si>
  <si>
    <t>+31-838-703847</t>
  </si>
  <si>
    <t>178 Queen St</t>
  </si>
  <si>
    <t>93HQD</t>
  </si>
  <si>
    <t>2024/10/29</t>
  </si>
  <si>
    <t>CUST-01406</t>
  </si>
  <si>
    <t>Michael Adewale</t>
  </si>
  <si>
    <t>michaeladewale@yahoo.com</t>
  </si>
  <si>
    <t>+49 303 172 940</t>
  </si>
  <si>
    <t>+49751376848</t>
  </si>
  <si>
    <t>127 Park Lane</t>
  </si>
  <si>
    <t>UWEKA</t>
  </si>
  <si>
    <t>14-Sep-25</t>
  </si>
  <si>
    <t>CUST-04580</t>
  </si>
  <si>
    <t>+44 897 602 992</t>
  </si>
  <si>
    <t>+44-387-243432</t>
  </si>
  <si>
    <t>U9EH7</t>
  </si>
  <si>
    <t>2024-07-06</t>
  </si>
  <si>
    <t>CUST-04102</t>
  </si>
  <si>
    <t>Akinyi Salami</t>
  </si>
  <si>
    <t>akinyi_salami@yahoo.com</t>
  </si>
  <si>
    <t>+44 112 086 659</t>
  </si>
  <si>
    <t>+44-540-717428</t>
  </si>
  <si>
    <t>84 Long St</t>
  </si>
  <si>
    <t>QE38DR</t>
  </si>
  <si>
    <t>04-Feb-26</t>
  </si>
  <si>
    <t>CUST-02217</t>
  </si>
  <si>
    <t>noahnwachukwu@gmail.com</t>
  </si>
  <si>
    <t>0186345554</t>
  </si>
  <si>
    <t>0060780540</t>
  </si>
  <si>
    <t>694099</t>
  </si>
  <si>
    <t>Jan 9, 2026</t>
  </si>
  <si>
    <t>CUST-01592</t>
  </si>
  <si>
    <t>Fatuma Ugwu</t>
  </si>
  <si>
    <t>fatumaugwu@gridhubinc.africa</t>
  </si>
  <si>
    <t>+44-592-512118</t>
  </si>
  <si>
    <t>0623116655</t>
  </si>
  <si>
    <t>240 Bay St</t>
  </si>
  <si>
    <t>NWCFY</t>
  </si>
  <si>
    <t>CUST-04177</t>
  </si>
  <si>
    <t>femke.smith@carbon.ng</t>
  </si>
  <si>
    <t>+27-356-619665</t>
  </si>
  <si>
    <t>+27720007262</t>
  </si>
  <si>
    <t>133 Moi Ave</t>
  </si>
  <si>
    <t>2TU3G</t>
  </si>
  <si>
    <t>21.04.2025</t>
  </si>
  <si>
    <t>CUST-04168</t>
  </si>
  <si>
    <t>Damilola Mohammed</t>
  </si>
  <si>
    <t>damilola_mohammed@stacklogicltd.io</t>
  </si>
  <si>
    <t>+234-262-341123</t>
  </si>
  <si>
    <t>0995392511</t>
  </si>
  <si>
    <t>207 Station Rd</t>
  </si>
  <si>
    <t>441961</t>
  </si>
  <si>
    <t>04/12/2024</t>
  </si>
  <si>
    <t>CUST-03557</t>
  </si>
  <si>
    <t>akinyimusa@gmail.com</t>
  </si>
  <si>
    <t>+1-342-762826</t>
  </si>
  <si>
    <t>+1 095 365 015</t>
  </si>
  <si>
    <t>16 Kenyatta Ave</t>
  </si>
  <si>
    <t>HUNFCW</t>
  </si>
  <si>
    <t>CUST-04636</t>
  </si>
  <si>
    <t>+353 101 818 459</t>
  </si>
  <si>
    <t>53 High St</t>
  </si>
  <si>
    <t>ULH27Y</t>
  </si>
  <si>
    <t>CUST-02746</t>
  </si>
  <si>
    <t>chibueze.adewale@echosystemsplc.io</t>
  </si>
  <si>
    <t>+27 271 975 609</t>
  </si>
  <si>
    <t>0377328647</t>
  </si>
  <si>
    <t>19 High St</t>
  </si>
  <si>
    <t>BWZXSK</t>
  </si>
  <si>
    <t>CUST-01526</t>
  </si>
  <si>
    <t>amaka.khan@outlook.com</t>
  </si>
  <si>
    <t>+971-423-757454</t>
  </si>
  <si>
    <t>0173301654</t>
  </si>
  <si>
    <t>21YXF</t>
  </si>
  <si>
    <t>CUST-02830</t>
  </si>
  <si>
    <t>Sophie Nwachukwu</t>
  </si>
  <si>
    <t>chibueze_naidoo@gmail.com</t>
  </si>
  <si>
    <t>+44-695-633714</t>
  </si>
  <si>
    <t>+44118956593</t>
  </si>
  <si>
    <t>236 King St</t>
  </si>
  <si>
    <t>9USR9</t>
  </si>
  <si>
    <t>CUST-04643</t>
  </si>
  <si>
    <t>Nneka Murphy</t>
  </si>
  <si>
    <t>nnekamurphy@yahoo.com</t>
  </si>
  <si>
    <t>+44619996312</t>
  </si>
  <si>
    <t>+44 003 396 478</t>
  </si>
  <si>
    <t>1 Bourdillon Rd</t>
  </si>
  <si>
    <t>14ZHD2</t>
  </si>
  <si>
    <t>10-May-26</t>
  </si>
  <si>
    <t>CUST-01689</t>
  </si>
  <si>
    <t>anke.hassan@gmail.com</t>
  </si>
  <si>
    <t>+44 908 116 096</t>
  </si>
  <si>
    <t>+44-939-561361</t>
  </si>
  <si>
    <t>67 Park Lane</t>
  </si>
  <si>
    <t>HKA28</t>
  </si>
  <si>
    <t>CUST-03768</t>
  </si>
  <si>
    <t>Precious Adeleke</t>
  </si>
  <si>
    <t>precious_adeleke@gmail.com</t>
  </si>
  <si>
    <t>+234523065434</t>
  </si>
  <si>
    <t>736517</t>
  </si>
  <si>
    <t>24-Apr-26</t>
  </si>
  <si>
    <t>CUST-02621</t>
  </si>
  <si>
    <t>Gbenga Garba</t>
  </si>
  <si>
    <t>gbengagarba@cloudgroup.africa</t>
  </si>
  <si>
    <t>0247232388</t>
  </si>
  <si>
    <t>159575</t>
  </si>
  <si>
    <t>CUST-01151</t>
  </si>
  <si>
    <t>mark_okafor@yahoo.com</t>
  </si>
  <si>
    <t>+234 041 210 704</t>
  </si>
  <si>
    <t>0105503158</t>
  </si>
  <si>
    <t>198 Bourdillon Rd</t>
  </si>
  <si>
    <t>566483</t>
  </si>
  <si>
    <t>CUST-04627</t>
  </si>
  <si>
    <t>tope.lawal@outlook.com</t>
  </si>
  <si>
    <t>0721187084</t>
  </si>
  <si>
    <t>0185490297</t>
  </si>
  <si>
    <t>242 Moi Ave</t>
  </si>
  <si>
    <t>G8HP6</t>
  </si>
  <si>
    <t>CUST-01218</t>
  </si>
  <si>
    <t>Adebayo Oladele</t>
  </si>
  <si>
    <t>adebayo_oladele@outlook.com</t>
  </si>
  <si>
    <t>0551263700</t>
  </si>
  <si>
    <t>0963302251</t>
  </si>
  <si>
    <t>7U2LG</t>
  </si>
  <si>
    <t>23-Dec-24</t>
  </si>
  <si>
    <t>CUST-00323</t>
  </si>
  <si>
    <t>Sophie Oladele</t>
  </si>
  <si>
    <t>sophie_oladele@hotmail.com</t>
  </si>
  <si>
    <t>+971 120 878 057</t>
  </si>
  <si>
    <t>0151494097</t>
  </si>
  <si>
    <t>80 Station Rd</t>
  </si>
  <si>
    <t>XQ82KW</t>
  </si>
  <si>
    <t>03.06.2026</t>
  </si>
  <si>
    <t>CUST-03515</t>
  </si>
  <si>
    <t>Obinna Murphy</t>
  </si>
  <si>
    <t>obinnamurphy@outlook.com</t>
  </si>
  <si>
    <t>0774027192</t>
  </si>
  <si>
    <t>+234-239-105558</t>
  </si>
  <si>
    <t>206 Victoria Rd</t>
  </si>
  <si>
    <t>201174</t>
  </si>
  <si>
    <t>27.03.2026</t>
  </si>
  <si>
    <t>CUST-04711</t>
  </si>
  <si>
    <t>0045347822</t>
  </si>
  <si>
    <t>+234-610-920123</t>
  </si>
  <si>
    <t>181 Market St</t>
  </si>
  <si>
    <t>552331</t>
  </si>
  <si>
    <t>CUST-01449</t>
  </si>
  <si>
    <t>gbenga_onyeka@outlook.com</t>
  </si>
  <si>
    <t>+234088328604</t>
  </si>
  <si>
    <t>+234614354349</t>
  </si>
  <si>
    <t>796590</t>
  </si>
  <si>
    <t>CUST-03634</t>
  </si>
  <si>
    <t>njeri_patel@outlook.com</t>
  </si>
  <si>
    <t>+27675482856</t>
  </si>
  <si>
    <t>+27-262-867601</t>
  </si>
  <si>
    <t>103 Moi Ave</t>
  </si>
  <si>
    <t>YB2LEY</t>
  </si>
  <si>
    <t>10/04/2025</t>
  </si>
  <si>
    <t>CUST-04648</t>
  </si>
  <si>
    <t>Adaeze O'Brien</t>
  </si>
  <si>
    <t>adaeze.obrien@yahoo.com</t>
  </si>
  <si>
    <t>+234146733563</t>
  </si>
  <si>
    <t>+234 823 901 018</t>
  </si>
  <si>
    <t>438881</t>
  </si>
  <si>
    <t>03/16/2025</t>
  </si>
  <si>
    <t>CUST-03791</t>
  </si>
  <si>
    <t>tobi.ugwu@hotmail.com</t>
  </si>
  <si>
    <t>+234938096342</t>
  </si>
  <si>
    <t>0988407591</t>
  </si>
  <si>
    <t>916608</t>
  </si>
  <si>
    <t>CUST-00973</t>
  </si>
  <si>
    <t>Oluwaseun Adeleke</t>
  </si>
  <si>
    <t>oluwaseun_adeleke@yahoo.com</t>
  </si>
  <si>
    <t>+971 078 704 811</t>
  </si>
  <si>
    <t>+971 537 396 527</t>
  </si>
  <si>
    <t>DXZV9C</t>
  </si>
  <si>
    <t>CUST-01076</t>
  </si>
  <si>
    <t>Zainab Idris</t>
  </si>
  <si>
    <t>zainab.idris@outlook.com</t>
  </si>
  <si>
    <t>+31 721 326 776</t>
  </si>
  <si>
    <t>+31-831-918043</t>
  </si>
  <si>
    <t>146 Main Rd</t>
  </si>
  <si>
    <t>08SMHH</t>
  </si>
  <si>
    <t>24-Mar-25</t>
  </si>
  <si>
    <t>CUST-01411</t>
  </si>
  <si>
    <t>Zainab Anyanwu</t>
  </si>
  <si>
    <t>zainab_anyanwu@gmail.com</t>
  </si>
  <si>
    <t>+353997881668</t>
  </si>
  <si>
    <t>0965119888</t>
  </si>
  <si>
    <t>47 Herbert Macaulay Way</t>
  </si>
  <si>
    <t>48WUW5</t>
  </si>
  <si>
    <t>CUST-02645</t>
  </si>
  <si>
    <t>andrew_adeleke@yahoo.com</t>
  </si>
  <si>
    <t>+44374591202</t>
  </si>
  <si>
    <t>+44-091-491687</t>
  </si>
  <si>
    <t>CASSG</t>
  </si>
  <si>
    <t>CUST-01061</t>
  </si>
  <si>
    <t>Tope Asante</t>
  </si>
  <si>
    <t>topeasante@hotmail.com</t>
  </si>
  <si>
    <t>0274622689</t>
  </si>
  <si>
    <t>0531152438</t>
  </si>
  <si>
    <t>VSTH0T</t>
  </si>
  <si>
    <t>CUST-03920</t>
  </si>
  <si>
    <t>Sola Okorie</t>
  </si>
  <si>
    <t>sola_okorie@outlook.com</t>
  </si>
  <si>
    <t>+971-476-292409</t>
  </si>
  <si>
    <t>+971 519 103 720</t>
  </si>
  <si>
    <t>Q18E1</t>
  </si>
  <si>
    <t>04-May-25</t>
  </si>
  <si>
    <t>CUST-04573</t>
  </si>
  <si>
    <t>CUST-02516</t>
  </si>
  <si>
    <t>anke@outlook</t>
  </si>
  <si>
    <t>+234 019 164 631</t>
  </si>
  <si>
    <t>0128331090</t>
  </si>
  <si>
    <t>36 Long St</t>
  </si>
  <si>
    <t>814745</t>
  </si>
  <si>
    <t>15/11/2025</t>
  </si>
  <si>
    <t>CUST-00408</t>
  </si>
  <si>
    <t>David Musa</t>
  </si>
  <si>
    <t>davidmusa@hotmail.com</t>
  </si>
  <si>
    <t>0946338915</t>
  </si>
  <si>
    <t>+234-241-528572</t>
  </si>
  <si>
    <t>151 Sheikh Zayed Rd</t>
  </si>
  <si>
    <t>828339</t>
  </si>
  <si>
    <t>CUST-03490</t>
  </si>
  <si>
    <t>Sarah Otieno</t>
  </si>
  <si>
    <t>sarahotieno@konga.com</t>
  </si>
  <si>
    <t>+44 745 128 786</t>
  </si>
  <si>
    <t>0633656566</t>
  </si>
  <si>
    <t>146 Kenyatta Ave</t>
  </si>
  <si>
    <t>W963GH</t>
  </si>
  <si>
    <t>25.05.2026</t>
  </si>
  <si>
    <t>CUST-02275</t>
  </si>
  <si>
    <t>emeka_taylor@gmail.com</t>
  </si>
  <si>
    <t>+49 671 949 556</t>
  </si>
  <si>
    <t>+49 106 908 840</t>
  </si>
  <si>
    <t>216 Park Lane</t>
  </si>
  <si>
    <t>0KNWV0</t>
  </si>
  <si>
    <t>17.10.2025</t>
  </si>
  <si>
    <t>06/25/2026</t>
  </si>
  <si>
    <t>CUST-04516</t>
  </si>
  <si>
    <t>Amaka Ogundimu</t>
  </si>
  <si>
    <t>amaka_ogundimu@outlook.com</t>
  </si>
  <si>
    <t>+49862501011</t>
  </si>
  <si>
    <t>+49 805 848 474</t>
  </si>
  <si>
    <t>68 Awolowo Rd</t>
  </si>
  <si>
    <t>1QT6T6</t>
  </si>
  <si>
    <t>26.06.2026</t>
  </si>
  <si>
    <t>CUST-01054</t>
  </si>
  <si>
    <t>Oluwaseun Aliyu</t>
  </si>
  <si>
    <t>oluwaseunaliyu@outlook.com</t>
  </si>
  <si>
    <t>0652650534</t>
  </si>
  <si>
    <t>+31-741-160285</t>
  </si>
  <si>
    <t>92 Victoria Rd</t>
  </si>
  <si>
    <t>WMDSEY</t>
  </si>
  <si>
    <t>CUST-01890</t>
  </si>
  <si>
    <t>tosin.vandermerwe@gmail.com</t>
  </si>
  <si>
    <t>0561837015</t>
  </si>
  <si>
    <t>+49-744-166214</t>
  </si>
  <si>
    <t>133 Long St</t>
  </si>
  <si>
    <t>F3Q2G7</t>
  </si>
  <si>
    <t>CUST-00307</t>
  </si>
  <si>
    <t>Grace Okorie</t>
  </si>
  <si>
    <t>grace.okorie@gmail.com</t>
  </si>
  <si>
    <t>0987411325</t>
  </si>
  <si>
    <t>0970673499</t>
  </si>
  <si>
    <t>138 Marina Rd</t>
  </si>
  <si>
    <t>UH6JEW</t>
  </si>
  <si>
    <t>CUST-03427</t>
  </si>
  <si>
    <t>Kelechi Diallo</t>
  </si>
  <si>
    <t>kelechi.diallo@gmail.com.</t>
  </si>
  <si>
    <t>0881508227</t>
  </si>
  <si>
    <t>+27-872-050111</t>
  </si>
  <si>
    <t>151 Herbert Macaulay Way</t>
  </si>
  <si>
    <t>A5STMD</t>
  </si>
  <si>
    <t>CUST-03227</t>
  </si>
  <si>
    <t>Folake Al-Farsi</t>
  </si>
  <si>
    <t>folakeal-farsi@cellulant.io</t>
  </si>
  <si>
    <t>+234605288251</t>
  </si>
  <si>
    <t>+234 106 170 365</t>
  </si>
  <si>
    <t>987060</t>
  </si>
  <si>
    <t>31-Dec-25</t>
  </si>
  <si>
    <t>CUST-04622</t>
  </si>
  <si>
    <t>Nnamdi Nwosu</t>
  </si>
  <si>
    <t>nnamdi.nwosu@yahoo.com</t>
  </si>
  <si>
    <t>0371878282</t>
  </si>
  <si>
    <t>170 Adeola Odeku St</t>
  </si>
  <si>
    <t>885435</t>
  </si>
  <si>
    <t>24.06.2025</t>
  </si>
  <si>
    <t>CUST-03737</t>
  </si>
  <si>
    <t>chizoba_orji@yahoo.com</t>
  </si>
  <si>
    <t>+234 450 714 149</t>
  </si>
  <si>
    <t>0258726655</t>
  </si>
  <si>
    <t>184 Long St</t>
  </si>
  <si>
    <t>263794</t>
  </si>
  <si>
    <t>10.05.2025</t>
  </si>
  <si>
    <t>CUST-01637</t>
  </si>
  <si>
    <t>Emeka Musa</t>
  </si>
  <si>
    <t>emekamusa@gmail.com</t>
  </si>
  <si>
    <t>0910374973</t>
  </si>
  <si>
    <t>0456712124</t>
  </si>
  <si>
    <t>213 Moi Ave</t>
  </si>
  <si>
    <t>REFR0</t>
  </si>
  <si>
    <t>2024/08/02</t>
  </si>
  <si>
    <t>2024-12-26</t>
  </si>
  <si>
    <t>CUST-03121</t>
  </si>
  <si>
    <t>Oluwaseun Akinola</t>
  </si>
  <si>
    <t>oluwaseun_akinola@hotmail.com</t>
  </si>
  <si>
    <t>+31710705423</t>
  </si>
  <si>
    <t>0374327531</t>
  </si>
  <si>
    <t>244 Church St</t>
  </si>
  <si>
    <t>V97UK</t>
  </si>
  <si>
    <t>CUST-02343</t>
  </si>
  <si>
    <t>Yakubu Johnson</t>
  </si>
  <si>
    <t>0121072642</t>
  </si>
  <si>
    <t>0251609647</t>
  </si>
  <si>
    <t>3V9AW7</t>
  </si>
  <si>
    <t>CUST-00383</t>
  </si>
  <si>
    <t>ifeomabalogun@outlook.com</t>
  </si>
  <si>
    <t>+234 601 913 443</t>
  </si>
  <si>
    <t>+234-780-205869</t>
  </si>
  <si>
    <t>79 Bourdillon Rd</t>
  </si>
  <si>
    <t>363369</t>
  </si>
  <si>
    <t>CUST-04540</t>
  </si>
  <si>
    <t>funmievans@gmail.com</t>
  </si>
  <si>
    <t>0450731680</t>
  </si>
  <si>
    <t>0488828401</t>
  </si>
  <si>
    <t>510599</t>
  </si>
  <si>
    <t>CUST-01661</t>
  </si>
  <si>
    <t>Kamau Orji</t>
  </si>
  <si>
    <t>kamau_orji@hotmail.com</t>
  </si>
  <si>
    <t>+31815915674</t>
  </si>
  <si>
    <t>+31794917906</t>
  </si>
  <si>
    <t>220 Awolowo Rd</t>
  </si>
  <si>
    <t>BK9LKS</t>
  </si>
  <si>
    <t>08/21/2025</t>
  </si>
  <si>
    <t>CUST-03775</t>
  </si>
  <si>
    <t>Nnamdi Oladele</t>
  </si>
  <si>
    <t>nnamdi.oladele@hotmail.com</t>
  </si>
  <si>
    <t>+44370115049</t>
  </si>
  <si>
    <t>+44 254 258 220</t>
  </si>
  <si>
    <t>WWWHY</t>
  </si>
  <si>
    <t>CUST-02247</t>
  </si>
  <si>
    <t>Chiamaka Naidoo</t>
  </si>
  <si>
    <t>chiamakanaidoo@gridventurespl.io</t>
  </si>
  <si>
    <t>+31 100 225 916</t>
  </si>
  <si>
    <t>+31-345-342105</t>
  </si>
  <si>
    <t>137 Sheikh Zayed Rd</t>
  </si>
  <si>
    <t>CQDYK</t>
  </si>
  <si>
    <t>CUST-01397</t>
  </si>
  <si>
    <t>Daniel Kamau</t>
  </si>
  <si>
    <t>+1-079-624809</t>
  </si>
  <si>
    <t>+1 224 275 617</t>
  </si>
  <si>
    <t>H4WXX</t>
  </si>
  <si>
    <t>CUST-00462</t>
  </si>
  <si>
    <t>Sophie Patel</t>
  </si>
  <si>
    <t>sophiepatel@gridhubinc.co</t>
  </si>
  <si>
    <t>0095948152</t>
  </si>
  <si>
    <t>+234 925 596 647</t>
  </si>
  <si>
    <t>71 Moi Ave</t>
  </si>
  <si>
    <t>351237</t>
  </si>
  <si>
    <t>CUST-02489</t>
  </si>
  <si>
    <t>Ryan Eze</t>
  </si>
  <si>
    <t>ryaneze@piggyvest.africa</t>
  </si>
  <si>
    <t>+234 568 861 555</t>
  </si>
  <si>
    <t>0513592076</t>
  </si>
  <si>
    <t>229 Park Lane</t>
  </si>
  <si>
    <t>527588</t>
  </si>
  <si>
    <t>25.03.2026</t>
  </si>
  <si>
    <t>CUST-03157</t>
  </si>
  <si>
    <t>Babatunde Anyanwu</t>
  </si>
  <si>
    <t>babatundeanyanwu@hotmail.com</t>
  </si>
  <si>
    <t>+31 447 821 370</t>
  </si>
  <si>
    <t>+31920248211</t>
  </si>
  <si>
    <t>0Q2VFY</t>
  </si>
  <si>
    <t>CUST-00835</t>
  </si>
  <si>
    <t>Nnamdi Otieno</t>
  </si>
  <si>
    <t>nnamdi.otieno@outlook.com</t>
  </si>
  <si>
    <t>+234770217047</t>
  </si>
  <si>
    <t>0125928339</t>
  </si>
  <si>
    <t>136 Kenyatta Ave</t>
  </si>
  <si>
    <t>576068</t>
  </si>
  <si>
    <t>26.05.2025</t>
  </si>
  <si>
    <t>CUST-04579</t>
  </si>
  <si>
    <t>Babatunde Mohammed</t>
  </si>
  <si>
    <t>babatundemohammed@yahoo.com</t>
  </si>
  <si>
    <t>0950066447</t>
  </si>
  <si>
    <t>+31-706-478161</t>
  </si>
  <si>
    <t>69 Marina Rd</t>
  </si>
  <si>
    <t>G7AGQ</t>
  </si>
  <si>
    <t>30/11/2025</t>
  </si>
  <si>
    <t>CUST-00364</t>
  </si>
  <si>
    <t>Brian Balogun</t>
  </si>
  <si>
    <t>brianbalogun@yahoo.com</t>
  </si>
  <si>
    <t>0768868785</t>
  </si>
  <si>
    <t>+234486287203</t>
  </si>
  <si>
    <t>232 Bourdillon Rd</t>
  </si>
  <si>
    <t>501157</t>
  </si>
  <si>
    <t>30/06/2024</t>
  </si>
  <si>
    <t>CUST-03223</t>
  </si>
  <si>
    <t>Nneka Adewale</t>
  </si>
  <si>
    <t>nneka_adewale@yahoo.com</t>
  </si>
  <si>
    <t>+353881579976</t>
  </si>
  <si>
    <t>0520046177</t>
  </si>
  <si>
    <t>ZFNHRH</t>
  </si>
  <si>
    <t>Jan 20, 2026</t>
  </si>
  <si>
    <t>CUST-00813</t>
  </si>
  <si>
    <t>Sarah Okonkwo</t>
  </si>
  <si>
    <t>sarahokonkwo@brightcommerce.io</t>
  </si>
  <si>
    <t>0632405102</t>
  </si>
  <si>
    <t>+44-583-879633</t>
  </si>
  <si>
    <t>178 Allen Ave</t>
  </si>
  <si>
    <t>CRPJ7N</t>
  </si>
  <si>
    <t>CUST-01015</t>
  </si>
  <si>
    <t>nneka.otieno@yahoo.com</t>
  </si>
  <si>
    <t>0134037791</t>
  </si>
  <si>
    <t>+254 037 930 618</t>
  </si>
  <si>
    <t>G1MT4</t>
  </si>
  <si>
    <t>CUST-00230</t>
  </si>
  <si>
    <t>ahmed_adeleke@echoworksgmbh.io</t>
  </si>
  <si>
    <t>+254 145 456 350</t>
  </si>
  <si>
    <t>+254000534749</t>
  </si>
  <si>
    <t>AJXZZ</t>
  </si>
  <si>
    <t>2025/12/04</t>
  </si>
  <si>
    <t>CUST-00947</t>
  </si>
  <si>
    <t>bellosmith@gmail.com</t>
  </si>
  <si>
    <t>0351602695</t>
  </si>
  <si>
    <t>+27 752 668 480</t>
  </si>
  <si>
    <t>134 Herbert Macaulay Way</t>
  </si>
  <si>
    <t>WKSERX</t>
  </si>
  <si>
    <t>2024-07-04</t>
  </si>
  <si>
    <t>08/12/2024</t>
  </si>
  <si>
    <t>CUST-00191</t>
  </si>
  <si>
    <t>brian.dlamini@yahoo.com</t>
  </si>
  <si>
    <t>+254 608 564 111</t>
  </si>
  <si>
    <t>+254422412462</t>
  </si>
  <si>
    <t>77 Allen Ave</t>
  </si>
  <si>
    <t>WK2WS</t>
  </si>
  <si>
    <t>14/01/2025</t>
  </si>
  <si>
    <t>CUST-04895</t>
  </si>
  <si>
    <t>Ngozi Taylor</t>
  </si>
  <si>
    <t>ngozitaylorcompany.com</t>
  </si>
  <si>
    <t>+49-392-484968</t>
  </si>
  <si>
    <t>0481773446</t>
  </si>
  <si>
    <t>9HUCE</t>
  </si>
  <si>
    <t>CUST-02189</t>
  </si>
  <si>
    <t>Emeka Johnson</t>
  </si>
  <si>
    <t>emekajohnson@hotmail.com</t>
  </si>
  <si>
    <t>+31 507 196 129</t>
  </si>
  <si>
    <t>+31321349522</t>
  </si>
  <si>
    <t>E67Z9Y</t>
  </si>
  <si>
    <t>CUST-01058</t>
  </si>
  <si>
    <t>kunle_salami@hotmail.com</t>
  </si>
  <si>
    <t>+44-062-632762</t>
  </si>
  <si>
    <t>+44326572079</t>
  </si>
  <si>
    <t>203 Sheikh Zayed Rd</t>
  </si>
  <si>
    <t>977XLN</t>
  </si>
  <si>
    <t>CUST-02898</t>
  </si>
  <si>
    <t>nnekabotha@gmail.com</t>
  </si>
  <si>
    <t>+44075624275</t>
  </si>
  <si>
    <t>39 Adeola Odeku St</t>
  </si>
  <si>
    <t>9J4PT2</t>
  </si>
  <si>
    <t>03/11/2025</t>
  </si>
  <si>
    <t>CUST-00821</t>
  </si>
  <si>
    <t>Chibueze Abubakar</t>
  </si>
  <si>
    <t>chibuezeabubakar@outlook.com</t>
  </si>
  <si>
    <t>+44 089 244 640</t>
  </si>
  <si>
    <t>+44 507 695 559</t>
  </si>
  <si>
    <t>K44XV</t>
  </si>
  <si>
    <t>25-Oct-24</t>
  </si>
  <si>
    <t>CUST-00459</t>
  </si>
  <si>
    <t>adebayo.orji@yahoo.com</t>
  </si>
  <si>
    <t>+31-198-655049</t>
  </si>
  <si>
    <t>+31 440 766 349</t>
  </si>
  <si>
    <t>L5NJL0</t>
  </si>
  <si>
    <t>CUST-01929</t>
  </si>
  <si>
    <t>Bello Evans</t>
  </si>
  <si>
    <t>bello_evans@outlook.com</t>
  </si>
  <si>
    <t>+1-116-081074</t>
  </si>
  <si>
    <t>+1-254-861508</t>
  </si>
  <si>
    <t>193 Station Rd</t>
  </si>
  <si>
    <t>NA1HY</t>
  </si>
  <si>
    <t>03-Feb-26</t>
  </si>
  <si>
    <t>CUST-02382</t>
  </si>
  <si>
    <t>ikechukwu.mwangi@gmail.com</t>
  </si>
  <si>
    <t>0385547684</t>
  </si>
  <si>
    <t>+1675063447</t>
  </si>
  <si>
    <t>12TVUH</t>
  </si>
  <si>
    <t>CUST-02287</t>
  </si>
  <si>
    <t>Chioma Adeleke</t>
  </si>
  <si>
    <t>chioma.adeleke@hotmail.com</t>
  </si>
  <si>
    <t>+234649289668</t>
  </si>
  <si>
    <t>+234 063 007 218</t>
  </si>
  <si>
    <t>219 Sheikh Zayed Rd</t>
  </si>
  <si>
    <t>668927</t>
  </si>
  <si>
    <t>musadiallo@outlook.com</t>
  </si>
  <si>
    <t>+49 593 879 596</t>
  </si>
  <si>
    <t>0845354681</t>
  </si>
  <si>
    <t>N4Q1N</t>
  </si>
  <si>
    <t>CUST-03973</t>
  </si>
  <si>
    <t>mwangi.wilson@outlook.com</t>
  </si>
  <si>
    <t>0307138156</t>
  </si>
  <si>
    <t>+27 235 619 251</t>
  </si>
  <si>
    <t>127 Moi Ave</t>
  </si>
  <si>
    <t>5C50Q</t>
  </si>
  <si>
    <t>2025/08/23</t>
  </si>
  <si>
    <t>CUST-02232</t>
  </si>
  <si>
    <t>topeokonkwo@outlook.com</t>
  </si>
  <si>
    <t>+971-045-788471</t>
  </si>
  <si>
    <t>+971-351-200451</t>
  </si>
  <si>
    <t>209 Allen Ave</t>
  </si>
  <si>
    <t>38Z06S</t>
  </si>
  <si>
    <t>19.06.2026</t>
  </si>
  <si>
    <t>CUST-01333</t>
  </si>
  <si>
    <t>Lola Taylor</t>
  </si>
  <si>
    <t>lola_taylor@outlook.com</t>
  </si>
  <si>
    <t>0271370244</t>
  </si>
  <si>
    <t>+31984598909</t>
  </si>
  <si>
    <t>D2K3U</t>
  </si>
  <si>
    <t>CUST-02234</t>
  </si>
  <si>
    <t>ngozi.anyanwu@jumia.ng</t>
  </si>
  <si>
    <t>+234-867-823627</t>
  </si>
  <si>
    <t>0237405171</t>
  </si>
  <si>
    <t>142 King St</t>
  </si>
  <si>
    <t>554194</t>
  </si>
  <si>
    <t>CUST-02559</t>
  </si>
  <si>
    <t>ibrahim_akinola@outlook.com</t>
  </si>
  <si>
    <t>+1220976884</t>
  </si>
  <si>
    <t>+1 903 317 180</t>
  </si>
  <si>
    <t>1WQQE1</t>
  </si>
  <si>
    <t>Mar 3, 2026</t>
  </si>
  <si>
    <t>CUST-02951</t>
  </si>
  <si>
    <t>Zainab Nwachukwu</t>
  </si>
  <si>
    <t>zainabnwachukwu@yahoo.com</t>
  </si>
  <si>
    <t>+31-208-192057</t>
  </si>
  <si>
    <t>+31 422 242 501</t>
  </si>
  <si>
    <t>177 King St</t>
  </si>
  <si>
    <t>J0XJC</t>
  </si>
  <si>
    <t>04/07/2026</t>
  </si>
  <si>
    <t>CUST-02957</t>
  </si>
  <si>
    <t>Kunle Okorie</t>
  </si>
  <si>
    <t>kunle@company</t>
  </si>
  <si>
    <t>0347492850</t>
  </si>
  <si>
    <t>+1-360-683820</t>
  </si>
  <si>
    <t>201 Church St</t>
  </si>
  <si>
    <t>1A63S4</t>
  </si>
  <si>
    <t>CUST-00731</t>
  </si>
  <si>
    <t>Funmi Khan</t>
  </si>
  <si>
    <t>funmi.khan@gmail.com</t>
  </si>
  <si>
    <t>+254081854805</t>
  </si>
  <si>
    <t>0155590627</t>
  </si>
  <si>
    <t>177 Moi Ave</t>
  </si>
  <si>
    <t>T0R5L</t>
  </si>
  <si>
    <t>12/05/2025</t>
  </si>
  <si>
    <t>CUST-04358</t>
  </si>
  <si>
    <t>Joshua Nwosu</t>
  </si>
  <si>
    <t>joshuanwosu@hotmail.com</t>
  </si>
  <si>
    <t>+27032548859</t>
  </si>
  <si>
    <t>0580116218</t>
  </si>
  <si>
    <t>87 Herbert Macaulay Way</t>
  </si>
  <si>
    <t>X7M7T</t>
  </si>
  <si>
    <t>CUST-01796</t>
  </si>
  <si>
    <t>Chidi Oladipo</t>
  </si>
  <si>
    <t>chidi_oladipo@gmail.com</t>
  </si>
  <si>
    <t>+1338061779</t>
  </si>
  <si>
    <t>+1438100631</t>
  </si>
  <si>
    <t>91 Adeola Odeku St</t>
  </si>
  <si>
    <t>1HSAS8</t>
  </si>
  <si>
    <t>11/25/2024</t>
  </si>
  <si>
    <t>CUST-04049</t>
  </si>
  <si>
    <t>emmanuel.okafor@yahoo.com</t>
  </si>
  <si>
    <t>0141449389</t>
  </si>
  <si>
    <t>+234 597 446 827</t>
  </si>
  <si>
    <t>203155</t>
  </si>
  <si>
    <t>Nov 13, 2025</t>
  </si>
  <si>
    <t>CUST-01616</t>
  </si>
  <si>
    <t>Tobi Balogun</t>
  </si>
  <si>
    <t>tobibalogun@gmail.com</t>
  </si>
  <si>
    <t>+31266923620</t>
  </si>
  <si>
    <t>+31342148763</t>
  </si>
  <si>
    <t>BNH19</t>
  </si>
  <si>
    <t>CUST-00040</t>
  </si>
  <si>
    <t>Daniel Kelly</t>
  </si>
  <si>
    <t>danielkelly@novapayltd.io</t>
  </si>
  <si>
    <t>+1-275-571928</t>
  </si>
  <si>
    <t>0654310278</t>
  </si>
  <si>
    <t>55 Victoria Rd</t>
  </si>
  <si>
    <t>7NHJE4</t>
  </si>
  <si>
    <t>CUST-02151</t>
  </si>
  <si>
    <t>Chizoba Aliyu</t>
  </si>
  <si>
    <t>chizobaaliyu@hotmail.com</t>
  </si>
  <si>
    <t>+234-414-574735</t>
  </si>
  <si>
    <t>+234 878 576 716</t>
  </si>
  <si>
    <t>115 Sheikh Zayed Rd</t>
  </si>
  <si>
    <t>309343</t>
  </si>
  <si>
    <t>17/06/2025</t>
  </si>
  <si>
    <t>20.02.2026</t>
  </si>
  <si>
    <t>CUST-01755</t>
  </si>
  <si>
    <t>Nomvula Abubakar</t>
  </si>
  <si>
    <t>nomvula@company</t>
  </si>
  <si>
    <t>+353 361 451 831</t>
  </si>
  <si>
    <t>+353218167049</t>
  </si>
  <si>
    <t>15 Main Rd</t>
  </si>
  <si>
    <t>3D508</t>
  </si>
  <si>
    <t>CUST-01396</t>
  </si>
  <si>
    <t>jessica_oladipo@yahoo.com</t>
  </si>
  <si>
    <t>+234 335 383 790</t>
  </si>
  <si>
    <t>246 Bay St</t>
  </si>
  <si>
    <t>919283</t>
  </si>
  <si>
    <t>CUST-02070</t>
  </si>
  <si>
    <t>Njeri Murphy</t>
  </si>
  <si>
    <t>amina.obi@yahoo.com</t>
  </si>
  <si>
    <t>+27 669 479 380</t>
  </si>
  <si>
    <t>+27-839-278178</t>
  </si>
  <si>
    <t>NBBVY</t>
  </si>
  <si>
    <t>2025-10-17</t>
  </si>
  <si>
    <t>CUST-03087</t>
  </si>
  <si>
    <t>Layla Salami</t>
  </si>
  <si>
    <t>laylasalami@yahoo.com</t>
  </si>
  <si>
    <t>+44-998-884799</t>
  </si>
  <si>
    <t>+44 439 218 604</t>
  </si>
  <si>
    <t>137 High St</t>
  </si>
  <si>
    <t>8S9AWT</t>
  </si>
  <si>
    <t>CUST-00105</t>
  </si>
  <si>
    <t>nnekasmith@kuda.africa</t>
  </si>
  <si>
    <t>+44 272 318 432</t>
  </si>
  <si>
    <t>0259136517</t>
  </si>
  <si>
    <t>106 Adeola Odeku St</t>
  </si>
  <si>
    <t>CJLJ8</t>
  </si>
  <si>
    <t>05-Nov-25</t>
  </si>
  <si>
    <t>CUST-01795</t>
  </si>
  <si>
    <t>Adaora Musa</t>
  </si>
  <si>
    <t>adaora.musa@yahoo.com</t>
  </si>
  <si>
    <t>+234-542-864449</t>
  </si>
  <si>
    <t>+1614069260</t>
  </si>
  <si>
    <t>C8XG4V</t>
  </si>
  <si>
    <t>May 9, 2026</t>
  </si>
  <si>
    <t>CUST-00087</t>
  </si>
  <si>
    <t>Ibrahim Eze</t>
  </si>
  <si>
    <t>ibrahimeze@outlook.com</t>
  </si>
  <si>
    <t>+234 207 446 660</t>
  </si>
  <si>
    <t>+234 538 758 428</t>
  </si>
  <si>
    <t>186 Station Rd</t>
  </si>
  <si>
    <t>899978</t>
  </si>
  <si>
    <t>CUST-03395</t>
  </si>
  <si>
    <t>Grace Kamau</t>
  </si>
  <si>
    <t>grace_kamau@gmail.com</t>
  </si>
  <si>
    <t>0951545813</t>
  </si>
  <si>
    <t>0344856385</t>
  </si>
  <si>
    <t>87 Main Rd</t>
  </si>
  <si>
    <t>PB6HZ</t>
  </si>
  <si>
    <t>CUST-03719</t>
  </si>
  <si>
    <t>Joy Obi</t>
  </si>
  <si>
    <t>joy.obi@outlook.com</t>
  </si>
  <si>
    <t>+254955571413</t>
  </si>
  <si>
    <t>+254-888-835006</t>
  </si>
  <si>
    <t>230 Allen Ave</t>
  </si>
  <si>
    <t>FD8V7F</t>
  </si>
  <si>
    <t>CUST-01315</t>
  </si>
  <si>
    <t>Abdullahi Afolabi</t>
  </si>
  <si>
    <t>abdullahiafolabi@outlook.com</t>
  </si>
  <si>
    <t>+234668471329</t>
  </si>
  <si>
    <t>+234102915851</t>
  </si>
  <si>
    <t>212 Awolowo Rd</t>
  </si>
  <si>
    <t>198305</t>
  </si>
  <si>
    <t>CUST-05036</t>
  </si>
  <si>
    <t>CUST-03609</t>
  </si>
  <si>
    <t>pieter_vandermerwe@yahoo.com</t>
  </si>
  <si>
    <t>0956608560</t>
  </si>
  <si>
    <t>+234 700 910 930</t>
  </si>
  <si>
    <t>144 Queen St</t>
  </si>
  <si>
    <t>924504</t>
  </si>
  <si>
    <t>CUST-00892</t>
  </si>
  <si>
    <t>Joshua Adebayo</t>
  </si>
  <si>
    <t>joshuaadebayo@yahoo.com</t>
  </si>
  <si>
    <t>0483609438</t>
  </si>
  <si>
    <t>+234-825-085592</t>
  </si>
  <si>
    <t>48 Allen Ave</t>
  </si>
  <si>
    <t>498798</t>
  </si>
  <si>
    <t>2026/04/03</t>
  </si>
  <si>
    <t>CUST-04321</t>
  </si>
  <si>
    <t>+971-023-557329</t>
  </si>
  <si>
    <t>+971-667-188344</t>
  </si>
  <si>
    <t>6X5DT4</t>
  </si>
  <si>
    <t>2025/01/10</t>
  </si>
  <si>
    <t>CUST-04777</t>
  </si>
  <si>
    <t>Femi Botha</t>
  </si>
  <si>
    <t>femi_botha@outlook.com</t>
  </si>
  <si>
    <t>0430231835</t>
  </si>
  <si>
    <t>+27704566127</t>
  </si>
  <si>
    <t>237 Long St</t>
  </si>
  <si>
    <t>GLZ7YQ</t>
  </si>
  <si>
    <t>CUST-03747</t>
  </si>
  <si>
    <t>Olivia Aliyu</t>
  </si>
  <si>
    <t>olivia.aliyu@hotmail.com</t>
  </si>
  <si>
    <t>+44-402-137439</t>
  </si>
  <si>
    <t>28 Queen St</t>
  </si>
  <si>
    <t>25HK9E</t>
  </si>
  <si>
    <t>30-Aug-24</t>
  </si>
  <si>
    <t>CUST-03104</t>
  </si>
  <si>
    <t>Mark Nwankwo</t>
  </si>
  <si>
    <t>+1 811 425 153</t>
  </si>
  <si>
    <t>+1 442 472 569</t>
  </si>
  <si>
    <t>1 Herbert Macaulay Way</t>
  </si>
  <si>
    <t>9VBU8</t>
  </si>
  <si>
    <t>CUST-03787</t>
  </si>
  <si>
    <t>Brian Musa</t>
  </si>
  <si>
    <t>brianmusa@outlook.com</t>
  </si>
  <si>
    <t>0387406854</t>
  </si>
  <si>
    <t>+234 816 007 817</t>
  </si>
  <si>
    <t>63 Market St</t>
  </si>
  <si>
    <t>341544</t>
  </si>
  <si>
    <t>2024-11-11</t>
  </si>
  <si>
    <t>CUST-03879</t>
  </si>
  <si>
    <t>Tariq Johnson</t>
  </si>
  <si>
    <t>tariq_johnson@hotmail.com</t>
  </si>
  <si>
    <t>+234705659938</t>
  </si>
  <si>
    <t>+234 954 704 396</t>
  </si>
  <si>
    <t>937572</t>
  </si>
  <si>
    <t>CUST-04720</t>
  </si>
  <si>
    <t>obinnaabubakar@hotmail.com</t>
  </si>
  <si>
    <t>+31 158 463 155</t>
  </si>
  <si>
    <t>+31-529-611751</t>
  </si>
  <si>
    <t>RPRF9N</t>
  </si>
  <si>
    <t>CUST-04245</t>
  </si>
  <si>
    <t>Fatima Taylor</t>
  </si>
  <si>
    <t>fatimataylor@helioanalytics.io</t>
  </si>
  <si>
    <t>0869362422</t>
  </si>
  <si>
    <t>199 High St</t>
  </si>
  <si>
    <t>GJQ1G</t>
  </si>
  <si>
    <t>Jul 21, 2025</t>
  </si>
  <si>
    <t>CUST-00495</t>
  </si>
  <si>
    <t>segun.afolabi@yahoo.com</t>
  </si>
  <si>
    <t>+49-648-839585</t>
  </si>
  <si>
    <t>+49-852-294252</t>
  </si>
  <si>
    <t>4EDXD</t>
  </si>
  <si>
    <t>CUST-03053</t>
  </si>
  <si>
    <t>Tope Afolabi</t>
  </si>
  <si>
    <t>tope.afolabi@hotmail.com</t>
  </si>
  <si>
    <t>0218216087</t>
  </si>
  <si>
    <t>+234 803 245 269</t>
  </si>
  <si>
    <t>162 High St</t>
  </si>
  <si>
    <t>344791</t>
  </si>
  <si>
    <t>CUST-04100</t>
  </si>
  <si>
    <t>siphonwankwo@hotmail.com</t>
  </si>
  <si>
    <t>+27 435 997 972</t>
  </si>
  <si>
    <t>2 Victoria Rd</t>
  </si>
  <si>
    <t>KRGLFX</t>
  </si>
  <si>
    <t>CUST-03036</t>
  </si>
  <si>
    <t>Aisha Wilson</t>
  </si>
  <si>
    <t>aishawilson@outlook.com</t>
  </si>
  <si>
    <t>+44-575-941879</t>
  </si>
  <si>
    <t>+44-613-900077</t>
  </si>
  <si>
    <t>164 Station Rd</t>
  </si>
  <si>
    <t>ZYHAP</t>
  </si>
  <si>
    <t>CUST-04209</t>
  </si>
  <si>
    <t>Folake Johnson</t>
  </si>
  <si>
    <t>folake.johnson@company.com.</t>
  </si>
  <si>
    <t>+44 887 131 822</t>
  </si>
  <si>
    <t>+44 232 963 535</t>
  </si>
  <si>
    <t>105 Queen St</t>
  </si>
  <si>
    <t>AN606U</t>
  </si>
  <si>
    <t>CUST-00065</t>
  </si>
  <si>
    <t>kamau.ugwu@hotmail.com</t>
  </si>
  <si>
    <t>0340438427</t>
  </si>
  <si>
    <t>+1881914858</t>
  </si>
  <si>
    <t>27 Sheikh Zayed Rd</t>
  </si>
  <si>
    <t>C4SYF4</t>
  </si>
  <si>
    <t>CUST-03208</t>
  </si>
  <si>
    <t>Olivia Adebayo</t>
  </si>
  <si>
    <t>olivia.adebayo@gmail.com</t>
  </si>
  <si>
    <t>+27 194 069 905</t>
  </si>
  <si>
    <t>6U215</t>
  </si>
  <si>
    <t>2026/03/04</t>
  </si>
  <si>
    <t>CUST-04528</t>
  </si>
  <si>
    <t>lola_onyeka@gmail.com</t>
  </si>
  <si>
    <t>+234 603 711 346</t>
  </si>
  <si>
    <t>+234 046 429 858</t>
  </si>
  <si>
    <t>752126</t>
  </si>
  <si>
    <t>2025/12/25</t>
  </si>
  <si>
    <t>CUST-00601</t>
  </si>
  <si>
    <t>Gbenga Okonkwo</t>
  </si>
  <si>
    <t>gbengaokonkwo@hotmail.com</t>
  </si>
  <si>
    <t>0100420288</t>
  </si>
  <si>
    <t>+234 616 801 990</t>
  </si>
  <si>
    <t>230 Queen St</t>
  </si>
  <si>
    <t>417052</t>
  </si>
  <si>
    <t>CUST-04527</t>
  </si>
  <si>
    <t>Dele Mohammed</t>
  </si>
  <si>
    <t>dele_mohammed@outlook.com</t>
  </si>
  <si>
    <t>0985049489</t>
  </si>
  <si>
    <t>+1241213792</t>
  </si>
  <si>
    <t>RXV2FV</t>
  </si>
  <si>
    <t>CUST-00612</t>
  </si>
  <si>
    <t>Kayode Taylor</t>
  </si>
  <si>
    <t>kayode taylor@outlook.com</t>
  </si>
  <si>
    <t>+254539266937</t>
  </si>
  <si>
    <t>+254 632 503 139</t>
  </si>
  <si>
    <t>211 Marina Rd</t>
  </si>
  <si>
    <t>MKC2G</t>
  </si>
  <si>
    <t>05/01/2026</t>
  </si>
  <si>
    <t>CUST-04881</t>
  </si>
  <si>
    <t>daniel.kelly@quantatechplc.io</t>
  </si>
  <si>
    <t>+44 386 302 969</t>
  </si>
  <si>
    <t>+44-480-914843</t>
  </si>
  <si>
    <t>10 Allen Ave</t>
  </si>
  <si>
    <t>MT0G0</t>
  </si>
  <si>
    <t>2025/01/16</t>
  </si>
  <si>
    <t>CUST-00024</t>
  </si>
  <si>
    <t>Yusuf Davies</t>
  </si>
  <si>
    <t>yusuf.davies@gmail.com</t>
  </si>
  <si>
    <t>0759464743</t>
  </si>
  <si>
    <t>+49713695944</t>
  </si>
  <si>
    <t>176 Awolowo Rd</t>
  </si>
  <si>
    <t>UQYQNS</t>
  </si>
  <si>
    <t>CUST-04326</t>
  </si>
  <si>
    <t>Mercy Eze</t>
  </si>
  <si>
    <t>mercy_eze@gmail.com</t>
  </si>
  <si>
    <t>0128493717</t>
  </si>
  <si>
    <t>+353-383-336839</t>
  </si>
  <si>
    <t>14 Long St</t>
  </si>
  <si>
    <t>8KYY1S</t>
  </si>
  <si>
    <t>22/04/2025</t>
  </si>
  <si>
    <t>CUST-04717</t>
  </si>
  <si>
    <t>Niyi Idris</t>
  </si>
  <si>
    <t>niyi.idris@yahoo.com</t>
  </si>
  <si>
    <t>+1-846-415668</t>
  </si>
  <si>
    <t>+1606558942</t>
  </si>
  <si>
    <t>78 Adeola Odeku St</t>
  </si>
  <si>
    <t>W0NALC</t>
  </si>
  <si>
    <t>CUST-04735</t>
  </si>
  <si>
    <t>oluwaseun.garba@yahoo.com</t>
  </si>
  <si>
    <t>0611082618</t>
  </si>
  <si>
    <t>+49-516-180026</t>
  </si>
  <si>
    <t>221 Queen St</t>
  </si>
  <si>
    <t>MKL05</t>
  </si>
  <si>
    <t>CUST-00418</t>
  </si>
  <si>
    <t>Joshua Naidoo</t>
  </si>
  <si>
    <t>joshua_naidoo@hotmail.com</t>
  </si>
  <si>
    <t>+44 191 260 221</t>
  </si>
  <si>
    <t>+44217672019</t>
  </si>
  <si>
    <t>HC4JX</t>
  </si>
  <si>
    <t>CUST-02503</t>
  </si>
  <si>
    <t>oluwaseun_salami@gmail.com</t>
  </si>
  <si>
    <t>+234-795-598983</t>
  </si>
  <si>
    <t>+234 370 241 052</t>
  </si>
  <si>
    <t>16 Awolowo Rd</t>
  </si>
  <si>
    <t>921071</t>
  </si>
  <si>
    <t>CUST-04241</t>
  </si>
  <si>
    <t>Hannah Oladele</t>
  </si>
  <si>
    <t>hannah.oladele@hotmail.com</t>
  </si>
  <si>
    <t>+44-120-996769</t>
  </si>
  <si>
    <t>446RH</t>
  </si>
  <si>
    <t>02/05/2025</t>
  </si>
  <si>
    <t>01-Feb-26</t>
  </si>
  <si>
    <t>CUST-01714</t>
  </si>
  <si>
    <t>Fatima Nwachukwu</t>
  </si>
  <si>
    <t>fatima_nwachukwu@interswitch.africa</t>
  </si>
  <si>
    <t>+234 381 018 973</t>
  </si>
  <si>
    <t>0247152589</t>
  </si>
  <si>
    <t>194 Allen Ave</t>
  </si>
  <si>
    <t>696601</t>
  </si>
  <si>
    <t>CUST-02250</t>
  </si>
  <si>
    <t>Yusuf Nwachukwu</t>
  </si>
  <si>
    <t>yusuf.nwachukwu@hotmail.com</t>
  </si>
  <si>
    <t>+234 997 883 584</t>
  </si>
  <si>
    <t>+234 417 650 360</t>
  </si>
  <si>
    <t>262059</t>
  </si>
  <si>
    <t>CUST-04944</t>
  </si>
  <si>
    <t>sophie_oladele@yahoo.com</t>
  </si>
  <si>
    <t>0594857000</t>
  </si>
  <si>
    <t>+44-167-311745</t>
  </si>
  <si>
    <t>CHUKB</t>
  </si>
  <si>
    <t>01.10.2025</t>
  </si>
  <si>
    <t>CUST-04047</t>
  </si>
  <si>
    <t>tope.salami@gmail.com</t>
  </si>
  <si>
    <t>+1-523-583902</t>
  </si>
  <si>
    <t>+1 088 815 239</t>
  </si>
  <si>
    <t>33 King St</t>
  </si>
  <si>
    <t>9B7XW</t>
  </si>
  <si>
    <t>CUST-01746</t>
  </si>
  <si>
    <t>Mercy Musa</t>
  </si>
  <si>
    <t>mercy.musa@sparklabsgmbh.com</t>
  </si>
  <si>
    <t>0027221631</t>
  </si>
  <si>
    <t>+1 419 938 927</t>
  </si>
  <si>
    <t>RWU3MR</t>
  </si>
  <si>
    <t>CUST-00073</t>
  </si>
  <si>
    <t>Tosin Eze</t>
  </si>
  <si>
    <t>tosin_eze@yahoo.com</t>
  </si>
  <si>
    <t>+234-451-870534</t>
  </si>
  <si>
    <t>+234 937 597 383</t>
  </si>
  <si>
    <t>451292</t>
  </si>
  <si>
    <t>19/09/2025</t>
  </si>
  <si>
    <t>CUST-01205</t>
  </si>
  <si>
    <t>Wanjiru Adewale</t>
  </si>
  <si>
    <t>wanjiru.adewale@gmail.com</t>
  </si>
  <si>
    <t>+234 825 417 689</t>
  </si>
  <si>
    <t>+234206829945</t>
  </si>
  <si>
    <t>31 Station Rd</t>
  </si>
  <si>
    <t>537906</t>
  </si>
  <si>
    <t>CUST-00088</t>
  </si>
  <si>
    <t>Tope Evans</t>
  </si>
  <si>
    <t>topeevans@outlook.com</t>
  </si>
  <si>
    <t>0471709991</t>
  </si>
  <si>
    <t>+1 381 684 602</t>
  </si>
  <si>
    <t>118 Moi Ave</t>
  </si>
  <si>
    <t>MF7XMW</t>
  </si>
  <si>
    <t>2025/12/12</t>
  </si>
  <si>
    <t>CUST-03090</t>
  </si>
  <si>
    <t>chinweobi@hotmail.com</t>
  </si>
  <si>
    <t>0220137029</t>
  </si>
  <si>
    <t>0785610265</t>
  </si>
  <si>
    <t>139 Main Rd</t>
  </si>
  <si>
    <t>752777</t>
  </si>
  <si>
    <t>06.03.2026</t>
  </si>
  <si>
    <t>CUST-02219</t>
  </si>
  <si>
    <t>damilolasalami@yahoo.com</t>
  </si>
  <si>
    <t>+27 908 268 154</t>
  </si>
  <si>
    <t>+27382919698</t>
  </si>
  <si>
    <t>6ABHZ</t>
  </si>
  <si>
    <t>CUST-01748</t>
  </si>
  <si>
    <t>Samuel Afolabi</t>
  </si>
  <si>
    <t>samuel.afolabi@gmail.com</t>
  </si>
  <si>
    <t>0858972506</t>
  </si>
  <si>
    <t>+49 132 237 090</t>
  </si>
  <si>
    <t>235 Sheikh Zayed Rd</t>
  </si>
  <si>
    <t>FXQQX</t>
  </si>
  <si>
    <t>CUST-01469</t>
  </si>
  <si>
    <t>kemi.kelly@</t>
  </si>
  <si>
    <t>0328858994</t>
  </si>
  <si>
    <t>+234 099 069 981</t>
  </si>
  <si>
    <t>618988</t>
  </si>
  <si>
    <t>03-Feb-25</t>
  </si>
  <si>
    <t>CUST-04729</t>
  </si>
  <si>
    <t>damiloladlamini@gridpay.com</t>
  </si>
  <si>
    <t>+234 912 664 807</t>
  </si>
  <si>
    <t>+234334133225</t>
  </si>
  <si>
    <t>725525</t>
  </si>
  <si>
    <t>CUST-02377</t>
  </si>
  <si>
    <t>Omar Naidoo</t>
  </si>
  <si>
    <t>omar.naidoo@cellulant.ng</t>
  </si>
  <si>
    <t>+44 615 861 861</t>
  </si>
  <si>
    <t>0471761379</t>
  </si>
  <si>
    <t>P43L1Y</t>
  </si>
  <si>
    <t>2025/10/05</t>
  </si>
  <si>
    <t>CUST-03589</t>
  </si>
  <si>
    <t>kayode.onyeka@</t>
  </si>
  <si>
    <t>0363587847</t>
  </si>
  <si>
    <t>+234259089020</t>
  </si>
  <si>
    <t>658828</t>
  </si>
  <si>
    <t>CUST-04465</t>
  </si>
  <si>
    <t>Oluwaseun Mensah</t>
  </si>
  <si>
    <t>oluwaseun.mensah@gmail.com</t>
  </si>
  <si>
    <t>0400915340</t>
  </si>
  <si>
    <t>0855350381</t>
  </si>
  <si>
    <t>JB80B</t>
  </si>
  <si>
    <t>CUST-00148</t>
  </si>
  <si>
    <t>0173203093</t>
  </si>
  <si>
    <t>+234-618-478700</t>
  </si>
  <si>
    <t>31 King St</t>
  </si>
  <si>
    <t>946310</t>
  </si>
  <si>
    <t>06.04.2026</t>
  </si>
  <si>
    <t>CUST-02345</t>
  </si>
  <si>
    <t>Nneka Kamau</t>
  </si>
  <si>
    <t>nneka_kamau@yahoo.com</t>
  </si>
  <si>
    <t>+31274489988</t>
  </si>
  <si>
    <t>+31 688 348 426</t>
  </si>
  <si>
    <t>Z1Y63G</t>
  </si>
  <si>
    <t>CUST-02659</t>
  </si>
  <si>
    <t>Aisha Ugwu</t>
  </si>
  <si>
    <t>+234388279631</t>
  </si>
  <si>
    <t>+234-123-435424</t>
  </si>
  <si>
    <t>537073</t>
  </si>
  <si>
    <t>CUST-03764</t>
  </si>
  <si>
    <t>matthew,lawal@outlook.com</t>
  </si>
  <si>
    <t>+353397717003</t>
  </si>
  <si>
    <t>+353194041503</t>
  </si>
  <si>
    <t>13 Bay St</t>
  </si>
  <si>
    <t>H9PTFU</t>
  </si>
  <si>
    <t>21-Nov-25</t>
  </si>
  <si>
    <t>CUST-02259</t>
  </si>
  <si>
    <t>thomas_okafor@yahoo.com</t>
  </si>
  <si>
    <t>+254 900 288 073</t>
  </si>
  <si>
    <t>+254830404794</t>
  </si>
  <si>
    <t>42 Station Rd</t>
  </si>
  <si>
    <t>NQW7W</t>
  </si>
  <si>
    <t>20.08.2024</t>
  </si>
  <si>
    <t>CUST-00348</t>
  </si>
  <si>
    <t>Yakubu Evans</t>
  </si>
  <si>
    <t>yakubu_evans@buafoods.com</t>
  </si>
  <si>
    <t>+254-201-137984</t>
  </si>
  <si>
    <t>+254097123166</t>
  </si>
  <si>
    <t>250 Adeola Odeku St</t>
  </si>
  <si>
    <t>ETU6N</t>
  </si>
  <si>
    <t>CUST-01672</t>
  </si>
  <si>
    <t>folake.hassan@outlook.com</t>
  </si>
  <si>
    <t>+234-916-539794</t>
  </si>
  <si>
    <t>+234-740-158668</t>
  </si>
  <si>
    <t>655478</t>
  </si>
  <si>
    <t>CUST-05017</t>
  </si>
  <si>
    <t>liam_mensah@outlook.com</t>
  </si>
  <si>
    <t>+234 474 493 667</t>
  </si>
  <si>
    <t>+234 521 608 340</t>
  </si>
  <si>
    <t>901872</t>
  </si>
  <si>
    <t>CUST-05078</t>
  </si>
  <si>
    <t>CUST-03125</t>
  </si>
  <si>
    <t>Mwangi Afolabi</t>
  </si>
  <si>
    <t>mwangi_afolabi@corelabsplc.ng</t>
  </si>
  <si>
    <t>+971-304-079638</t>
  </si>
  <si>
    <t>+971838983334</t>
  </si>
  <si>
    <t>224 Bay St</t>
  </si>
  <si>
    <t>Y6HVA</t>
  </si>
  <si>
    <t>2024/12/11</t>
  </si>
  <si>
    <t>CUST-00691</t>
  </si>
  <si>
    <t>Emily Patel</t>
  </si>
  <si>
    <t>+27 335 401 127</t>
  </si>
  <si>
    <t>+27-836-030876</t>
  </si>
  <si>
    <t>GR50KZ</t>
  </si>
  <si>
    <t>CUST-04868</t>
  </si>
  <si>
    <t>Kayode Makinde</t>
  </si>
  <si>
    <t>0621449074</t>
  </si>
  <si>
    <t>+234732720207</t>
  </si>
  <si>
    <t>208 Moi Ave</t>
  </si>
  <si>
    <t>393977</t>
  </si>
  <si>
    <t>05/07/2024</t>
  </si>
  <si>
    <t>CUST-04520</t>
  </si>
  <si>
    <t>wanjala.al-farsi@gmail.com</t>
  </si>
  <si>
    <t>+971-069-342598</t>
  </si>
  <si>
    <t>+971 980 350 229</t>
  </si>
  <si>
    <t>217 Awolowo Rd</t>
  </si>
  <si>
    <t>CRM72</t>
  </si>
  <si>
    <t>10.04.2026</t>
  </si>
  <si>
    <t>CUST-04805</t>
  </si>
  <si>
    <t>Favour Ugwu</t>
  </si>
  <si>
    <t>favour.ugwu@gmail.com</t>
  </si>
  <si>
    <t>+44849011777</t>
  </si>
  <si>
    <t>+44 292 223 287</t>
  </si>
  <si>
    <t>25 Park Lane</t>
  </si>
  <si>
    <t>9TDQZ</t>
  </si>
  <si>
    <t>CUST-02916</t>
  </si>
  <si>
    <t>Victor Nwosu</t>
  </si>
  <si>
    <t>victornwosu@outlook.com</t>
  </si>
  <si>
    <t>+971-997-292779</t>
  </si>
  <si>
    <t>92 Adeola Odeku St</t>
  </si>
  <si>
    <t>XPKVLU</t>
  </si>
  <si>
    <t>02/17/2025</t>
  </si>
  <si>
    <t>CUST-02504</t>
  </si>
  <si>
    <t>Aisha Salami</t>
  </si>
  <si>
    <t>aisha.salami@hotmail.com</t>
  </si>
  <si>
    <t>+49 960 201 581</t>
  </si>
  <si>
    <t>+49870479320</t>
  </si>
  <si>
    <t>199 King St</t>
  </si>
  <si>
    <t>RM1E9T</t>
  </si>
  <si>
    <t>CUST-00093</t>
  </si>
  <si>
    <t>Yakubu Garba</t>
  </si>
  <si>
    <t>yakubu.garba@hotmail.com</t>
  </si>
  <si>
    <t>0588916375</t>
  </si>
  <si>
    <t>+234 289 002 877</t>
  </si>
  <si>
    <t>72 Awolowo Rd</t>
  </si>
  <si>
    <t>631554</t>
  </si>
  <si>
    <t>CUST-03633</t>
  </si>
  <si>
    <t>Mwangi Musa</t>
  </si>
  <si>
    <t>mwangi.musa@company.com.</t>
  </si>
  <si>
    <t>+31 094 294 294</t>
  </si>
  <si>
    <t>+31-521-970530</t>
  </si>
  <si>
    <t>90 Sheikh Zayed Rd</t>
  </si>
  <si>
    <t>TS7JKZ</t>
  </si>
  <si>
    <t>2025-09-06</t>
  </si>
  <si>
    <t>CUST-02545</t>
  </si>
  <si>
    <t>ogechionyeka@yahoo.com</t>
  </si>
  <si>
    <t>0312692239</t>
  </si>
  <si>
    <t>0687293631</t>
  </si>
  <si>
    <t>130 Market St</t>
  </si>
  <si>
    <t>687069</t>
  </si>
  <si>
    <t>2025/05/30</t>
  </si>
  <si>
    <t>Chinwe Hassan</t>
  </si>
  <si>
    <t>chinwe_hassan@gmail.com</t>
  </si>
  <si>
    <t>+49-633-267089</t>
  </si>
  <si>
    <t>+49-530-387658</t>
  </si>
  <si>
    <t>115 Park Lane</t>
  </si>
  <si>
    <t>4HJ83</t>
  </si>
  <si>
    <t>13-Dec-25</t>
  </si>
  <si>
    <t>CUST-02832</t>
  </si>
  <si>
    <t>oliviaobi@hotmail.com</t>
  </si>
  <si>
    <t>0270514171</t>
  </si>
  <si>
    <t>0132490690</t>
  </si>
  <si>
    <t>440892</t>
  </si>
  <si>
    <t>CUST-00346</t>
  </si>
  <si>
    <t>babatunde.johnson@gmail.com</t>
  </si>
  <si>
    <t>0945354614</t>
  </si>
  <si>
    <t>0079863210</t>
  </si>
  <si>
    <t>722077</t>
  </si>
  <si>
    <t>CUST-01466</t>
  </si>
  <si>
    <t>liambrown@yahoo.com</t>
  </si>
  <si>
    <t>+234-176-498577</t>
  </si>
  <si>
    <t>+234273598407</t>
  </si>
  <si>
    <t>239892</t>
  </si>
  <si>
    <t>02-Feb-25</t>
  </si>
  <si>
    <t>CUST-02661</t>
  </si>
  <si>
    <t>Mercy Patel</t>
  </si>
  <si>
    <t>mercy_patel@yahoo.com</t>
  </si>
  <si>
    <t>+971 991 166 189</t>
  </si>
  <si>
    <t>+971 117 410 433</t>
  </si>
  <si>
    <t>ABHCF0</t>
  </si>
  <si>
    <t>04/01/2025</t>
  </si>
  <si>
    <t>CUST-02644</t>
  </si>
  <si>
    <t>Gbenga Traore</t>
  </si>
  <si>
    <t>gbenga_traore@outlook.com</t>
  </si>
  <si>
    <t>0456789754</t>
  </si>
  <si>
    <t>0403037276</t>
  </si>
  <si>
    <t>421425</t>
  </si>
  <si>
    <t>CUST-03892</t>
  </si>
  <si>
    <t>Sophie Mensah</t>
  </si>
  <si>
    <t>sophie_mensah@outlook.com</t>
  </si>
  <si>
    <t>+44 335 368 530</t>
  </si>
  <si>
    <t>+234 119 295 109</t>
  </si>
  <si>
    <t>118 Bourdillon Rd</t>
  </si>
  <si>
    <t>314299</t>
  </si>
  <si>
    <t>CUST-03224</t>
  </si>
  <si>
    <t>Njeri Dlamini</t>
  </si>
  <si>
    <t>njeri_dlamini@yahoo.com</t>
  </si>
  <si>
    <t>+44814854709</t>
  </si>
  <si>
    <t>5X9FLH</t>
  </si>
  <si>
    <t>CUST-00922</t>
  </si>
  <si>
    <t>tobi.adeyemi@yahoo.com</t>
  </si>
  <si>
    <t>+353-191-986370</t>
  </si>
  <si>
    <t>0536062230</t>
  </si>
  <si>
    <t>5Z1UL9</t>
  </si>
  <si>
    <t>CUST-02330</t>
  </si>
  <si>
    <t>femke_davies@yahoo.com</t>
  </si>
  <si>
    <t>+1512878348</t>
  </si>
  <si>
    <t>+1957146397</t>
  </si>
  <si>
    <t>200 Marina Rd</t>
  </si>
  <si>
    <t>5D1XB</t>
  </si>
  <si>
    <t>CUST-00951</t>
  </si>
  <si>
    <t>victor.nwosu@gmail.com</t>
  </si>
  <si>
    <t>0437631855</t>
  </si>
  <si>
    <t>+1707169448</t>
  </si>
  <si>
    <t>188 Long St</t>
  </si>
  <si>
    <t>4Z2CK</t>
  </si>
  <si>
    <t>CUST-04783</t>
  </si>
  <si>
    <t>simi_afolabi@outlook.com</t>
  </si>
  <si>
    <t>+1 290 910 384</t>
  </si>
  <si>
    <t>+1 664 685 121</t>
  </si>
  <si>
    <t>223 Station Rd</t>
  </si>
  <si>
    <t>FTKQS</t>
  </si>
  <si>
    <t>01/28/2026</t>
  </si>
  <si>
    <t>CUST-00409</t>
  </si>
  <si>
    <t>danielvandermerwe@yahoo.com</t>
  </si>
  <si>
    <t>+44-468-509574</t>
  </si>
  <si>
    <t>+44303491891</t>
  </si>
  <si>
    <t>TCFZP</t>
  </si>
  <si>
    <t>CUST-03745</t>
  </si>
  <si>
    <t>Zainab Garba</t>
  </si>
  <si>
    <t>zainab_garba@heliocapitalpl.io</t>
  </si>
  <si>
    <t>+234 287 955 067</t>
  </si>
  <si>
    <t>0207788396</t>
  </si>
  <si>
    <t>135 Long St</t>
  </si>
  <si>
    <t>288124</t>
  </si>
  <si>
    <t>CUST-02758</t>
  </si>
  <si>
    <t>0875143428</t>
  </si>
  <si>
    <t>+44-619-210299</t>
  </si>
  <si>
    <t>2AXQ1</t>
  </si>
  <si>
    <t>26-May-26</t>
  </si>
  <si>
    <t>CUST-03065</t>
  </si>
  <si>
    <t>Yusuf Okafor</t>
  </si>
  <si>
    <t>yusufokafor@hotmail.com</t>
  </si>
  <si>
    <t>+234 266 090 002</t>
  </si>
  <si>
    <t>+234738578028</t>
  </si>
  <si>
    <t>291737</t>
  </si>
  <si>
    <t>CUST-04146</t>
  </si>
  <si>
    <t>Niyi Bello</t>
  </si>
  <si>
    <t>niyibello@gmail.com</t>
  </si>
  <si>
    <t>+27325937536</t>
  </si>
  <si>
    <t>+27577937632</t>
  </si>
  <si>
    <t>155 Main Rd</t>
  </si>
  <si>
    <t>CWH4NM</t>
  </si>
  <si>
    <t>29/07/2025</t>
  </si>
  <si>
    <t>30/03/2026</t>
  </si>
  <si>
    <t>CUST-01590</t>
  </si>
  <si>
    <t>Gbenga Adebayo</t>
  </si>
  <si>
    <t>gbengaadebayo@gridventurespl.ng</t>
  </si>
  <si>
    <t>+44-208-520564</t>
  </si>
  <si>
    <t>+44-980-344058</t>
  </si>
  <si>
    <t>SRYCSU</t>
  </si>
  <si>
    <t>Apr 1, 2025</t>
  </si>
  <si>
    <t>CUST-00657</t>
  </si>
  <si>
    <t>Chizoba Bello</t>
  </si>
  <si>
    <t>chizoba_bello@yahoo.com</t>
  </si>
  <si>
    <t>+353-398-913705</t>
  </si>
  <si>
    <t>+353245190826</t>
  </si>
  <si>
    <t>99 Queen St</t>
  </si>
  <si>
    <t>MMCMR6</t>
  </si>
  <si>
    <t>CUST-02055</t>
  </si>
  <si>
    <t>Sipho Kelly</t>
  </si>
  <si>
    <t>sipho@outlook</t>
  </si>
  <si>
    <t>0955299100</t>
  </si>
  <si>
    <t>+31 291 696 708</t>
  </si>
  <si>
    <t>34 Marina Rd</t>
  </si>
  <si>
    <t>NUCDF</t>
  </si>
  <si>
    <t>CUST-00265</t>
  </si>
  <si>
    <t>tundehassan@gmail.com</t>
  </si>
  <si>
    <t>+49 983 347 743</t>
  </si>
  <si>
    <t>+49268319013</t>
  </si>
  <si>
    <t>Berl</t>
  </si>
  <si>
    <t>M97NP6</t>
  </si>
  <si>
    <t>03.10.2025</t>
  </si>
  <si>
    <t>CUST-01631</t>
  </si>
  <si>
    <t>Jessica Obi</t>
  </si>
  <si>
    <t>jessicawilliams@hotmail.com</t>
  </si>
  <si>
    <t>+27466605068</t>
  </si>
  <si>
    <t>0255288973</t>
  </si>
  <si>
    <t>BMTH2</t>
  </si>
  <si>
    <t>CUST-03367</t>
  </si>
  <si>
    <t>adaeze_idris@gmail.com</t>
  </si>
  <si>
    <t>+234 349 211 120</t>
  </si>
  <si>
    <t>+234715074328</t>
  </si>
  <si>
    <t>292127</t>
  </si>
  <si>
    <t>22.10.2025</t>
  </si>
  <si>
    <t>CUST-03244</t>
  </si>
  <si>
    <t>tosin_adebayo@yahoo.com</t>
  </si>
  <si>
    <t>+1 627 670 815</t>
  </si>
  <si>
    <t>0115073249</t>
  </si>
  <si>
    <t>236 Moi Ave</t>
  </si>
  <si>
    <t>W8DMBP</t>
  </si>
  <si>
    <t>CUST-03299</t>
  </si>
  <si>
    <t>Sarah Hassan</t>
  </si>
  <si>
    <t>sarah_hassan@hotmail.com</t>
  </si>
  <si>
    <t>0915659731</t>
  </si>
  <si>
    <t>+44-763-352250</t>
  </si>
  <si>
    <t>141 Church St</t>
  </si>
  <si>
    <t>67NRU</t>
  </si>
  <si>
    <t>CUST-01900</t>
  </si>
  <si>
    <t>Chibueze Mwangi</t>
  </si>
  <si>
    <t>chibueze.mwangi@yahoo.com</t>
  </si>
  <si>
    <t>+234-574-894667</t>
  </si>
  <si>
    <t>+234-655-057519</t>
  </si>
  <si>
    <t>797799</t>
  </si>
  <si>
    <t>CUST-02631</t>
  </si>
  <si>
    <t>david_brown@yahoo.com</t>
  </si>
  <si>
    <t>+44 516 166 019</t>
  </si>
  <si>
    <t>+44 063 603 048</t>
  </si>
  <si>
    <t>L67Y4</t>
  </si>
  <si>
    <t>CUST-04111</t>
  </si>
  <si>
    <t>chiamaka,obrien@outlook.com</t>
  </si>
  <si>
    <t>+234460212770</t>
  </si>
  <si>
    <t>+234968477106</t>
  </si>
  <si>
    <t>97 Main Rd</t>
  </si>
  <si>
    <t>395107</t>
  </si>
  <si>
    <t>2024-07-08</t>
  </si>
  <si>
    <t>2024/12/31</t>
  </si>
  <si>
    <t>CUST-02897</t>
  </si>
  <si>
    <t>Chidi Adebayo</t>
  </si>
  <si>
    <t>chidi_adebayo@yahoo.com</t>
  </si>
  <si>
    <t>+44-479-397063</t>
  </si>
  <si>
    <t>+44 660 640 415</t>
  </si>
  <si>
    <t>7 Bay St</t>
  </si>
  <si>
    <t>6GZVL</t>
  </si>
  <si>
    <t>CUST-03336</t>
  </si>
  <si>
    <t>joshua_al-farsi@yahoo.com</t>
  </si>
  <si>
    <t>+27-762-970504</t>
  </si>
  <si>
    <t>+27 856 920 308</t>
  </si>
  <si>
    <t>168 Main Rd</t>
  </si>
  <si>
    <t>W978M</t>
  </si>
  <si>
    <t>CUST-03392</t>
  </si>
  <si>
    <t>Ogechi Orji</t>
  </si>
  <si>
    <t>ogechiorji@gmail.com</t>
  </si>
  <si>
    <t>+49 020 830 774</t>
  </si>
  <si>
    <t>+49 181 757 530</t>
  </si>
  <si>
    <t>244 Marina Rd</t>
  </si>
  <si>
    <t>570NE</t>
  </si>
  <si>
    <t>17/12/2025</t>
  </si>
  <si>
    <t>CUST-04066</t>
  </si>
  <si>
    <t>Layla Otieno</t>
  </si>
  <si>
    <t>layla_otieno@hotmail.com</t>
  </si>
  <si>
    <t>0710540045</t>
  </si>
  <si>
    <t>0928167984</t>
  </si>
  <si>
    <t>215 Moi Ave</t>
  </si>
  <si>
    <t>ZXHNH</t>
  </si>
  <si>
    <t>Pieter Abubakar</t>
  </si>
  <si>
    <t>pieter_abubakar@outlook.com</t>
  </si>
  <si>
    <t>+234244203502</t>
  </si>
  <si>
    <t>+234931174237</t>
  </si>
  <si>
    <t>10 Park Lane</t>
  </si>
  <si>
    <t>848374</t>
  </si>
  <si>
    <t>CUST-00815</t>
  </si>
  <si>
    <t>michaelmakinde@gmail.com</t>
  </si>
  <si>
    <t>0898725693</t>
  </si>
  <si>
    <t>+254-468-639840</t>
  </si>
  <si>
    <t>135 King St</t>
  </si>
  <si>
    <t>EPVAR</t>
  </si>
  <si>
    <t>2026-06-11</t>
  </si>
  <si>
    <t>CUST-04011</t>
  </si>
  <si>
    <t>Gbenga Onyeka</t>
  </si>
  <si>
    <t>gbenga_onyeka@carbon.co</t>
  </si>
  <si>
    <t>+44103973409</t>
  </si>
  <si>
    <t>+44 245 937 490</t>
  </si>
  <si>
    <t>DMQSL</t>
  </si>
  <si>
    <t>CUST-04774</t>
  </si>
  <si>
    <t>Ryan Botha</t>
  </si>
  <si>
    <t>chinwe.obrien@outlook.com</t>
  </si>
  <si>
    <t>+27 385 255 777</t>
  </si>
  <si>
    <t>+27-361-957014</t>
  </si>
  <si>
    <t>JP8T1</t>
  </si>
  <si>
    <t>25-Mar-25</t>
  </si>
  <si>
    <t>03/23/2026</t>
  </si>
  <si>
    <t>CUST-02586</t>
  </si>
  <si>
    <t>Precious Brown</t>
  </si>
  <si>
    <t>precious_brown@yahoo.com</t>
  </si>
  <si>
    <t>+234 627 728 640</t>
  </si>
  <si>
    <t>+234 223 492 681</t>
  </si>
  <si>
    <t>144 Market St</t>
  </si>
  <si>
    <t>817915</t>
  </si>
  <si>
    <t>CUST-03709</t>
  </si>
  <si>
    <t>Wanjala Makinde</t>
  </si>
  <si>
    <t>wanjala.makinde@primeworksgmbh.africa</t>
  </si>
  <si>
    <t>0641008029</t>
  </si>
  <si>
    <t>+49247908911</t>
  </si>
  <si>
    <t>GGHRCQ</t>
  </si>
  <si>
    <t>2025/09/19</t>
  </si>
  <si>
    <t>13-Nov-25</t>
  </si>
  <si>
    <t>CUST-01404</t>
  </si>
  <si>
    <t>amani_taylor@yahoo.com</t>
  </si>
  <si>
    <t>+49376982376</t>
  </si>
  <si>
    <t>230 King St</t>
  </si>
  <si>
    <t>797BE</t>
  </si>
  <si>
    <t>CUST-03348</t>
  </si>
  <si>
    <t>Brian Diallo</t>
  </si>
  <si>
    <t>briandiallo@gmail.com</t>
  </si>
  <si>
    <t>+234 360 430 475</t>
  </si>
  <si>
    <t>516515</t>
  </si>
  <si>
    <t>CUST-02609</t>
  </si>
  <si>
    <t>nneka.nwosu@primehealthgmb.io</t>
  </si>
  <si>
    <t>0101010071</t>
  </si>
  <si>
    <t>0313113567</t>
  </si>
  <si>
    <t>58 Moi Ave</t>
  </si>
  <si>
    <t>SK4AQ</t>
  </si>
  <si>
    <t>CUST-05122</t>
  </si>
  <si>
    <t>CUST-03180</t>
  </si>
  <si>
    <t>thandiwesmith@paystack.ng</t>
  </si>
  <si>
    <t>+254 822 863 784</t>
  </si>
  <si>
    <t>+254-548-762639</t>
  </si>
  <si>
    <t>DV7K7B</t>
  </si>
  <si>
    <t>Aug 2, 2025</t>
  </si>
  <si>
    <t>CUST-03008</t>
  </si>
  <si>
    <t>babatunde_ogundimu@hotmail.com</t>
  </si>
  <si>
    <t>+971545696512</t>
  </si>
  <si>
    <t>0163393598</t>
  </si>
  <si>
    <t>177 Herbert Macaulay Way</t>
  </si>
  <si>
    <t>2H5VE</t>
  </si>
  <si>
    <t>CUST-03173</t>
  </si>
  <si>
    <t>+234 243 002 923</t>
  </si>
  <si>
    <t>+234-145-338550</t>
  </si>
  <si>
    <t>33 Main Rd</t>
  </si>
  <si>
    <t>577489</t>
  </si>
  <si>
    <t>CUST-02611</t>
  </si>
  <si>
    <t>Sarah Lawal</t>
  </si>
  <si>
    <t>+1-349-753537</t>
  </si>
  <si>
    <t>+1-952-525608</t>
  </si>
  <si>
    <t>P30GE</t>
  </si>
  <si>
    <t>03/12/2026</t>
  </si>
  <si>
    <t>CUST-04747</t>
  </si>
  <si>
    <t>Bello Adeyemi</t>
  </si>
  <si>
    <t>belloadeyemi@gmail.com</t>
  </si>
  <si>
    <t>+1758054982</t>
  </si>
  <si>
    <t>+1981085853</t>
  </si>
  <si>
    <t>158 Queen St</t>
  </si>
  <si>
    <t>BNXZWF</t>
  </si>
  <si>
    <t>CUST-02689</t>
  </si>
  <si>
    <t>Daniel Adeleke</t>
  </si>
  <si>
    <t>daniel.adeleke@outlook.com</t>
  </si>
  <si>
    <t>+44629903948</t>
  </si>
  <si>
    <t>+44 112 976 407</t>
  </si>
  <si>
    <t>59 King St</t>
  </si>
  <si>
    <t>WUFSU</t>
  </si>
  <si>
    <t>CUST-05002</t>
  </si>
  <si>
    <t>+234 721 176 809</t>
  </si>
  <si>
    <t>CUST-02195</t>
  </si>
  <si>
    <t>Kibet Smith</t>
  </si>
  <si>
    <t>kibetsmith@sparknetworks.africa</t>
  </si>
  <si>
    <t>+31-656-140354</t>
  </si>
  <si>
    <t>0060053258</t>
  </si>
  <si>
    <t>EA29P</t>
  </si>
  <si>
    <t>CUST-02838</t>
  </si>
  <si>
    <t>Victor Adeyemi</t>
  </si>
  <si>
    <t>+1-841-093618</t>
  </si>
  <si>
    <t>+1-820-185654</t>
  </si>
  <si>
    <t>95 Main Rd</t>
  </si>
  <si>
    <t>NV0KK</t>
  </si>
  <si>
    <t>CUST-04373</t>
  </si>
  <si>
    <t>Amina Ugwu</t>
  </si>
  <si>
    <t>aminaugwu@kuda.ng</t>
  </si>
  <si>
    <t>+234-218-167898</t>
  </si>
  <si>
    <t>268942</t>
  </si>
  <si>
    <t>CUST-04618</t>
  </si>
  <si>
    <t>Emmanuel Nwankwo</t>
  </si>
  <si>
    <t>musa_kamau@quantasoft.com</t>
  </si>
  <si>
    <t>+49 090 796 599</t>
  </si>
  <si>
    <t>+49706330718</t>
  </si>
  <si>
    <t>245 High St</t>
  </si>
  <si>
    <t>J7VE9L</t>
  </si>
  <si>
    <t>CUST-02814</t>
  </si>
  <si>
    <t>Nnamdi Makinde</t>
  </si>
  <si>
    <t>nnamdi.makinde@gridcommercelt.africa</t>
  </si>
  <si>
    <t>+971-580-100791</t>
  </si>
  <si>
    <t>+971566768453</t>
  </si>
  <si>
    <t>LGCGG3</t>
  </si>
  <si>
    <t>17/01/2026</t>
  </si>
  <si>
    <t>CUST-00825</t>
  </si>
  <si>
    <t>Akinyi Kelly</t>
  </si>
  <si>
    <t>akinyi_kelly@flourmillsofni.com</t>
  </si>
  <si>
    <t>+254 320 264 009</t>
  </si>
  <si>
    <t>+254339637902</t>
  </si>
  <si>
    <t>133 High St</t>
  </si>
  <si>
    <t>P9VU4</t>
  </si>
  <si>
    <t>CUST-04601</t>
  </si>
  <si>
    <t>Kunle Wilson</t>
  </si>
  <si>
    <t>kunle.wilson@outlook.com</t>
  </si>
  <si>
    <t>0827360538</t>
  </si>
  <si>
    <t>+234 497 788 665</t>
  </si>
  <si>
    <t>53 Kenyatta Ave</t>
  </si>
  <si>
    <t>694005</t>
  </si>
  <si>
    <t>2025/01/02</t>
  </si>
  <si>
    <t>CUST-04907</t>
  </si>
  <si>
    <t>Ifeoma Orji</t>
  </si>
  <si>
    <t>ifeoma.orji@yahoo.com</t>
  </si>
  <si>
    <t>+1-554-141702</t>
  </si>
  <si>
    <t>0924233133</t>
  </si>
  <si>
    <t>7ND794</t>
  </si>
  <si>
    <t>06/02/2025</t>
  </si>
  <si>
    <t>CUST-03422</t>
  </si>
  <si>
    <t>yetunde_idris@leadsolutionsl.africa</t>
  </si>
  <si>
    <t>+1-546-456392</t>
  </si>
  <si>
    <t>0421270878</t>
  </si>
  <si>
    <t>KLUEC8</t>
  </si>
  <si>
    <t>CUST-02677</t>
  </si>
  <si>
    <t>Amaka Naidoo</t>
  </si>
  <si>
    <t>amaka.naidoo@hotmail.com</t>
  </si>
  <si>
    <t>0079446795</t>
  </si>
  <si>
    <t>+254147781469</t>
  </si>
  <si>
    <t>89 High St</t>
  </si>
  <si>
    <t>6ZPKJ</t>
  </si>
  <si>
    <t>Feb 14, 2025</t>
  </si>
  <si>
    <t>CUST-03151</t>
  </si>
  <si>
    <t>Tunde Adeleke</t>
  </si>
  <si>
    <t>tunde.adeleke@zenhealthgmbh.africa</t>
  </si>
  <si>
    <t>+353424280386</t>
  </si>
  <si>
    <t>+353679700169</t>
  </si>
  <si>
    <t>138 Bourdillon Rd</t>
  </si>
  <si>
    <t>GM17L7</t>
  </si>
  <si>
    <t>08/20/2025</t>
  </si>
  <si>
    <t>CUST-02150</t>
  </si>
  <si>
    <t>Kamau Lawal</t>
  </si>
  <si>
    <t>kamau_lawal@hotmail.com</t>
  </si>
  <si>
    <t>+254-897-087467</t>
  </si>
  <si>
    <t>+254 090 614 356</t>
  </si>
  <si>
    <t>HXA9M</t>
  </si>
  <si>
    <t>CUST-00840</t>
  </si>
  <si>
    <t>Emmanuel Oladipo</t>
  </si>
  <si>
    <t>emmanuel.oladipo@gmail.com</t>
  </si>
  <si>
    <t>+234646912671</t>
  </si>
  <si>
    <t>+234 969 933 530</t>
  </si>
  <si>
    <t>436527</t>
  </si>
  <si>
    <t>20/09/2024</t>
  </si>
  <si>
    <t>CUST-00097</t>
  </si>
  <si>
    <t>Babatunde Adeleke</t>
  </si>
  <si>
    <t>babatunde.adeleke@hotmail.com</t>
  </si>
  <si>
    <t>+27-571-983863</t>
  </si>
  <si>
    <t>NU4ME</t>
  </si>
  <si>
    <t>2025/08/11</t>
  </si>
  <si>
    <t>CUST-04938</t>
  </si>
  <si>
    <t>Anke Botha</t>
  </si>
  <si>
    <t>ankebotha@gmail.com</t>
  </si>
  <si>
    <t>+44053983633</t>
  </si>
  <si>
    <t>0660625788</t>
  </si>
  <si>
    <t>8 Sheikh Zayed Rd</t>
  </si>
  <si>
    <t>6JZU3M</t>
  </si>
  <si>
    <t>May 31, 2026</t>
  </si>
  <si>
    <t>CUST-03641</t>
  </si>
  <si>
    <t>CUST-04655</t>
  </si>
  <si>
    <t>victor.khan@primelogic.ng</t>
  </si>
  <si>
    <t>+49 496 381 711</t>
  </si>
  <si>
    <t>0222836025</t>
  </si>
  <si>
    <t>P7Y5U</t>
  </si>
  <si>
    <t>CUST-03165</t>
  </si>
  <si>
    <t>adaora.obrien@yahoo.com</t>
  </si>
  <si>
    <t>+27 848 615 997</t>
  </si>
  <si>
    <t>0706632928</t>
  </si>
  <si>
    <t>CV6J2</t>
  </si>
  <si>
    <t>11/07/2024</t>
  </si>
  <si>
    <t>Jul 16, 2024</t>
  </si>
  <si>
    <t>CUST-01145</t>
  </si>
  <si>
    <t>Mwangi Kamau</t>
  </si>
  <si>
    <t>mwangi_kamau@gmail.com</t>
  </si>
  <si>
    <t>+1 598 977 738</t>
  </si>
  <si>
    <t>+1 438 214 629</t>
  </si>
  <si>
    <t>51 Market St</t>
  </si>
  <si>
    <t>N8WML</t>
  </si>
  <si>
    <t>CUST-03854</t>
  </si>
  <si>
    <t>Damilola O'Brien</t>
  </si>
  <si>
    <t>damilola_obrien@yahoo.com</t>
  </si>
  <si>
    <t>+971910093139</t>
  </si>
  <si>
    <t>+971951252862</t>
  </si>
  <si>
    <t>127 Adeola Odeku St</t>
  </si>
  <si>
    <t>0HNYQG</t>
  </si>
  <si>
    <t>CUST-01286</t>
  </si>
  <si>
    <t>Matthew Johnson</t>
  </si>
  <si>
    <t>matthewjohnson@outlook.com</t>
  </si>
  <si>
    <t>0148815144</t>
  </si>
  <si>
    <t>+44619954171</t>
  </si>
  <si>
    <t>37 Allen Ave</t>
  </si>
  <si>
    <t>3ZUWXR</t>
  </si>
  <si>
    <t>CUST-00239</t>
  </si>
  <si>
    <t>mwangi.bello@outlook.com</t>
  </si>
  <si>
    <t>+44 862 369 036</t>
  </si>
  <si>
    <t>+44891775662</t>
  </si>
  <si>
    <t>20 Marina Rd</t>
  </si>
  <si>
    <t>BRULGE</t>
  </si>
  <si>
    <t>26-Nov-25</t>
  </si>
  <si>
    <t>CUST-04790</t>
  </si>
  <si>
    <t>Fatuma Makinde</t>
  </si>
  <si>
    <t>fatuma_makinde@swiftlabsinc.co</t>
  </si>
  <si>
    <t>+31763973756</t>
  </si>
  <si>
    <t>+31894111978</t>
  </si>
  <si>
    <t>KSHE5W</t>
  </si>
  <si>
    <t>05-Jan-26</t>
  </si>
  <si>
    <t>CUST-04051</t>
  </si>
  <si>
    <t>Emmanuel Anyanwu</t>
  </si>
  <si>
    <t>emmanuel_anyanwu@outlook.com</t>
  </si>
  <si>
    <t>+971-508-594522</t>
  </si>
  <si>
    <t>+971 075 312 342</t>
  </si>
  <si>
    <t>WLEB1</t>
  </si>
  <si>
    <t>CUST-03507</t>
  </si>
  <si>
    <t>Anke Okafor</t>
  </si>
  <si>
    <t>ankeokafor@brightgroupinc.com</t>
  </si>
  <si>
    <t>0523800363</t>
  </si>
  <si>
    <t>+44 188 207 305</t>
  </si>
  <si>
    <t>5K1CN</t>
  </si>
  <si>
    <t>09/01/2026</t>
  </si>
  <si>
    <t>CUST-01554</t>
  </si>
  <si>
    <t>Fatuma Onyeka</t>
  </si>
  <si>
    <t>fatuma.onyeka@outlook.com</t>
  </si>
  <si>
    <t>+234402782015</t>
  </si>
  <si>
    <t>+234130839531</t>
  </si>
  <si>
    <t>208 Kenyatta Ave</t>
  </si>
  <si>
    <t>469483</t>
  </si>
  <si>
    <t>CUST-01131</t>
  </si>
  <si>
    <t>hannah.al-farsi@hotmail.com</t>
  </si>
  <si>
    <t>+49720080570</t>
  </si>
  <si>
    <t>+49 974 357 529</t>
  </si>
  <si>
    <t>224 Bourdillon Rd</t>
  </si>
  <si>
    <t>T3AAG</t>
  </si>
  <si>
    <t>2025-06-19</t>
  </si>
  <si>
    <t>CUST-01865</t>
  </si>
  <si>
    <t>Yusuf Musa</t>
  </si>
  <si>
    <t>yusuf_musa@lumengroupgmbh.co</t>
  </si>
  <si>
    <t>+49 934 867 370</t>
  </si>
  <si>
    <t>0197617432</t>
  </si>
  <si>
    <t>48 Marina Rd</t>
  </si>
  <si>
    <t>HUY8XB</t>
  </si>
  <si>
    <t>CUST-00799</t>
  </si>
  <si>
    <t>topemakinde@outlook.com</t>
  </si>
  <si>
    <t>+234617215052</t>
  </si>
  <si>
    <t>+234-535-313184</t>
  </si>
  <si>
    <t>160 Sheikh Zayed Rd</t>
  </si>
  <si>
    <t>402153</t>
  </si>
  <si>
    <t>CUST-01740</t>
  </si>
  <si>
    <t>Kunle Adebayo</t>
  </si>
  <si>
    <t>kunle_adebayo@yahoo.com</t>
  </si>
  <si>
    <t>+44453383733</t>
  </si>
  <si>
    <t>0074760310</t>
  </si>
  <si>
    <t>61 Park Lane</t>
  </si>
  <si>
    <t>SFTVFL</t>
  </si>
  <si>
    <t>CUST-02558</t>
  </si>
  <si>
    <t>Adaeze Hassan</t>
  </si>
  <si>
    <t>adaezehassan@hotmail.com</t>
  </si>
  <si>
    <t>+254992792428</t>
  </si>
  <si>
    <t>+254-856-091894</t>
  </si>
  <si>
    <t>ZJGNAZ</t>
  </si>
  <si>
    <t>31-Aug-25</t>
  </si>
  <si>
    <t>CUST-01767</t>
  </si>
  <si>
    <t>Folake Mwangi</t>
  </si>
  <si>
    <t>folake_mwangi@yahoo.com</t>
  </si>
  <si>
    <t>+1-727-380165</t>
  </si>
  <si>
    <t>+1 563 245 405</t>
  </si>
  <si>
    <t>26 Queen St</t>
  </si>
  <si>
    <t>A9ZLG4</t>
  </si>
  <si>
    <t>CUST-02932</t>
  </si>
  <si>
    <t>joshuajohnson@jumia.africa</t>
  </si>
  <si>
    <t>0001712506</t>
  </si>
  <si>
    <t>+971 072 875 754</t>
  </si>
  <si>
    <t>153 Bourdillon Rd</t>
  </si>
  <si>
    <t>FWETJX</t>
  </si>
  <si>
    <t>21-Jan-25</t>
  </si>
  <si>
    <t>CUST-02841</t>
  </si>
  <si>
    <t>Nnamdi Mwangi</t>
  </si>
  <si>
    <t>nnamdi_mwangi@gmail.com</t>
  </si>
  <si>
    <t>0379230137</t>
  </si>
  <si>
    <t>+353-885-822253</t>
  </si>
  <si>
    <t>FRJRW</t>
  </si>
  <si>
    <t>CUST-03400</t>
  </si>
  <si>
    <t>Kayode Murphy</t>
  </si>
  <si>
    <t>kayode_murphy@gmail.com</t>
  </si>
  <si>
    <t>+254-490-284096</t>
  </si>
  <si>
    <t>+254239277832</t>
  </si>
  <si>
    <t>83 Bourdillon Rd</t>
  </si>
  <si>
    <t>KNBG20</t>
  </si>
  <si>
    <t>CUST-04634</t>
  </si>
  <si>
    <t>blessing_obi@carbon.com</t>
  </si>
  <si>
    <t>+353946096763</t>
  </si>
  <si>
    <t>+353272499630</t>
  </si>
  <si>
    <t>91 High St</t>
  </si>
  <si>
    <t>QPMMW4</t>
  </si>
  <si>
    <t>CUST-02613</t>
  </si>
  <si>
    <t>Faith Smith</t>
  </si>
  <si>
    <t>faith_smith@outlook.com</t>
  </si>
  <si>
    <t>+44471758470</t>
  </si>
  <si>
    <t>+44978811090</t>
  </si>
  <si>
    <t>232 Allen Ave</t>
  </si>
  <si>
    <t>44MMG</t>
  </si>
  <si>
    <t>CUST-02989</t>
  </si>
  <si>
    <t>fatimaevans@gmail.com</t>
  </si>
  <si>
    <t>+27 826 105 662</t>
  </si>
  <si>
    <t>+27-073-384758</t>
  </si>
  <si>
    <t>33 Marina Rd</t>
  </si>
  <si>
    <t>LJWM8</t>
  </si>
  <si>
    <t>usman.jones@yahoo.com</t>
  </si>
  <si>
    <t>+234407867267</t>
  </si>
  <si>
    <t>+234755010541</t>
  </si>
  <si>
    <t>16 King St</t>
  </si>
  <si>
    <t>705706</t>
  </si>
  <si>
    <t>CUST-02995</t>
  </si>
  <si>
    <t>Chizoba Botha</t>
  </si>
  <si>
    <t>chizoba.botha@yahoo.com</t>
  </si>
  <si>
    <t>+44 025 926 757</t>
  </si>
  <si>
    <t>+44-133-549271</t>
  </si>
  <si>
    <t>50 Bourdillon Rd</t>
  </si>
  <si>
    <t>P2EUW</t>
  </si>
  <si>
    <t>03/18/2025</t>
  </si>
  <si>
    <t>CUST-00566</t>
  </si>
  <si>
    <t>Adaora Otieno</t>
  </si>
  <si>
    <t>adaora.otieno@yahoo.com</t>
  </si>
  <si>
    <t>+234-295-217970</t>
  </si>
  <si>
    <t>0660361624</t>
  </si>
  <si>
    <t>164 Moi Ave</t>
  </si>
  <si>
    <t>894579</t>
  </si>
  <si>
    <t>CUST-03118</t>
  </si>
  <si>
    <t>Kayode Otieno</t>
  </si>
  <si>
    <t>kayode_otieno@lumensystemsin.ng</t>
  </si>
  <si>
    <t>+254895675385</t>
  </si>
  <si>
    <t>248 Kenyatta Ave</t>
  </si>
  <si>
    <t>ABPV4S</t>
  </si>
  <si>
    <t>CUST-02335</t>
  </si>
  <si>
    <t>Grace Patel</t>
  </si>
  <si>
    <t>+254 720 906 912</t>
  </si>
  <si>
    <t>+254189803263</t>
  </si>
  <si>
    <t>131 Station Rd</t>
  </si>
  <si>
    <t>2L02L</t>
  </si>
  <si>
    <t>CUST-02576</t>
  </si>
  <si>
    <t>layla_hassan@cowrywise.africa</t>
  </si>
  <si>
    <t>+31 604 565 016</t>
  </si>
  <si>
    <t>0857319684</t>
  </si>
  <si>
    <t>92 Awolowo Rd</t>
  </si>
  <si>
    <t>P4R8Z</t>
  </si>
  <si>
    <t>CUST-02863</t>
  </si>
  <si>
    <t>blessing_obi@yahoo.com</t>
  </si>
  <si>
    <t>0294636772</t>
  </si>
  <si>
    <t>+27 229 264 986</t>
  </si>
  <si>
    <t>CDEFH</t>
  </si>
  <si>
    <t>CUST-04506</t>
  </si>
  <si>
    <t>preciousmwangi@hotmail.com</t>
  </si>
  <si>
    <t>0121806856</t>
  </si>
  <si>
    <t>0043085087</t>
  </si>
  <si>
    <t>81 Marina Rd</t>
  </si>
  <si>
    <t>324537</t>
  </si>
  <si>
    <t>2025/02/03</t>
  </si>
  <si>
    <t>CUST-03281</t>
  </si>
  <si>
    <t>sarahkamau@flourmillsofni.co</t>
  </si>
  <si>
    <t>0084688886</t>
  </si>
  <si>
    <t>+254 138 080 823</t>
  </si>
  <si>
    <t>184 Market St</t>
  </si>
  <si>
    <t>1FMVUR</t>
  </si>
  <si>
    <t>CUST-02438</t>
  </si>
  <si>
    <t>Chibueze Wilson</t>
  </si>
  <si>
    <t>chibueze.wilson@apexai.io</t>
  </si>
  <si>
    <t>0634267243</t>
  </si>
  <si>
    <t>+31140828663</t>
  </si>
  <si>
    <t>27 Queen St</t>
  </si>
  <si>
    <t>UBEVAG</t>
  </si>
  <si>
    <t>12-Dec-25</t>
  </si>
  <si>
    <t>CUST-02235</t>
  </si>
  <si>
    <t>Ifeanyi Obi</t>
  </si>
  <si>
    <t>ifeanyi.obi@buafoods.io</t>
  </si>
  <si>
    <t>+44 627 562 952</t>
  </si>
  <si>
    <t>+44 429 326 745</t>
  </si>
  <si>
    <t>208 Adeola Odeku St</t>
  </si>
  <si>
    <t>Y8G4PE</t>
  </si>
  <si>
    <t>CUST-04237</t>
  </si>
  <si>
    <t>Andrew Akinola</t>
  </si>
  <si>
    <t>andrew_akinola@outlook.com</t>
  </si>
  <si>
    <t>+27-348-394753</t>
  </si>
  <si>
    <t>+27-488-954063</t>
  </si>
  <si>
    <t>92 Bourdillon Rd</t>
  </si>
  <si>
    <t>JV2GMS</t>
  </si>
  <si>
    <t>CUST-03193</t>
  </si>
  <si>
    <t>Chioma Nwankwo</t>
  </si>
  <si>
    <t>chioma_nwankwo@gmail.com</t>
  </si>
  <si>
    <t>+234 688 036 992</t>
  </si>
  <si>
    <t>0906557107</t>
  </si>
  <si>
    <t>56 Herbert Macaulay Way</t>
  </si>
  <si>
    <t>606775</t>
  </si>
  <si>
    <t>CUST-00460</t>
  </si>
  <si>
    <t>mwangibalogun@outlook.com</t>
  </si>
  <si>
    <t>0854218808</t>
  </si>
  <si>
    <t>0991962341</t>
  </si>
  <si>
    <t>62 Moi Ave</t>
  </si>
  <si>
    <t>855149</t>
  </si>
  <si>
    <t>CUST-03154</t>
  </si>
  <si>
    <t>tosin idris@outlook.com</t>
  </si>
  <si>
    <t>+44805692231</t>
  </si>
  <si>
    <t>+44354551230</t>
  </si>
  <si>
    <t>P9MLM</t>
  </si>
  <si>
    <t>12-Mar-25</t>
  </si>
  <si>
    <t>CUST-02014</t>
  </si>
  <si>
    <t>Tosin Okafor</t>
  </si>
  <si>
    <t>tosin okafor@outlook.com</t>
  </si>
  <si>
    <t>+27807889907</t>
  </si>
  <si>
    <t>+27 773 098 392</t>
  </si>
  <si>
    <t>HYKNT</t>
  </si>
  <si>
    <t>2025-03-13</t>
  </si>
  <si>
    <t>13.02.2026</t>
  </si>
  <si>
    <t>CUST-04407</t>
  </si>
  <si>
    <t>Kelechi Murphy</t>
  </si>
  <si>
    <t>kelechimurphy@yahoo.com</t>
  </si>
  <si>
    <t>+44418203066</t>
  </si>
  <si>
    <t>+44-779-329360</t>
  </si>
  <si>
    <t>FVXBJY</t>
  </si>
  <si>
    <t>CUST-03486</t>
  </si>
  <si>
    <t>Grace Adeyemi</t>
  </si>
  <si>
    <t>grace.adeyemi@kuda.com</t>
  </si>
  <si>
    <t>+234763570286</t>
  </si>
  <si>
    <t>0793169886</t>
  </si>
  <si>
    <t>778716</t>
  </si>
  <si>
    <t>CUST-00851</t>
  </si>
  <si>
    <t>anke.otieno@hotmail.com</t>
  </si>
  <si>
    <t>+44632786807</t>
  </si>
  <si>
    <t>+44-423-573189</t>
  </si>
  <si>
    <t>175 Park Lane</t>
  </si>
  <si>
    <t>FNWRV</t>
  </si>
  <si>
    <t>08-Sep-25</t>
  </si>
  <si>
    <t>CUST-01581</t>
  </si>
  <si>
    <t>amaka_wilson@outlook.com</t>
  </si>
  <si>
    <t>0655625155</t>
  </si>
  <si>
    <t>+234 880 595 474</t>
  </si>
  <si>
    <t>189 Moi Ave</t>
  </si>
  <si>
    <t>335365</t>
  </si>
  <si>
    <t>CUST-01955</t>
  </si>
  <si>
    <t>Chidinma Mwangi</t>
  </si>
  <si>
    <t>chidinma.mwangi@echoanalyticsi.africa</t>
  </si>
  <si>
    <t>+1-368-194575</t>
  </si>
  <si>
    <t>+1-523-558972</t>
  </si>
  <si>
    <t>72 Herbert Macaulay Way</t>
  </si>
  <si>
    <t>A97FW</t>
  </si>
  <si>
    <t>CUST-03915</t>
  </si>
  <si>
    <t>yetunde.naidoo@outlook.com</t>
  </si>
  <si>
    <t>+254-443-774916</t>
  </si>
  <si>
    <t>+254734893088</t>
  </si>
  <si>
    <t>55 Long St</t>
  </si>
  <si>
    <t>CTK3M</t>
  </si>
  <si>
    <t>CUST-04969</t>
  </si>
  <si>
    <t>Folake Okafor</t>
  </si>
  <si>
    <t>folake_okafor@yahoo.com</t>
  </si>
  <si>
    <t>+49 677 569 133</t>
  </si>
  <si>
    <t>+49 016 137 036</t>
  </si>
  <si>
    <t>235 Bay St</t>
  </si>
  <si>
    <t>E4YU33</t>
  </si>
  <si>
    <t>ibrahim.okafor@piggyvest.io</t>
  </si>
  <si>
    <t>0838507659</t>
  </si>
  <si>
    <t>0595450891</t>
  </si>
  <si>
    <t>864061</t>
  </si>
  <si>
    <t>14.06.2026</t>
  </si>
  <si>
    <t>CUST-05013</t>
  </si>
  <si>
    <t>uche_mohammed@gmail.com</t>
  </si>
  <si>
    <t>+234 401 993 719</t>
  </si>
  <si>
    <t>0314659116</t>
  </si>
  <si>
    <t>907070</t>
  </si>
  <si>
    <t>CUST-03464</t>
  </si>
  <si>
    <t>Chinwe Oladipo</t>
  </si>
  <si>
    <t>chinweoladipo@outlook.com</t>
  </si>
  <si>
    <t>+234506971719</t>
  </si>
  <si>
    <t>+234237318711</t>
  </si>
  <si>
    <t>185 High St</t>
  </si>
  <si>
    <t>258352</t>
  </si>
  <si>
    <t>20.04.2025</t>
  </si>
  <si>
    <t>CUST-02615</t>
  </si>
  <si>
    <t>amina.diallo@yahoo.com</t>
  </si>
  <si>
    <t>+234621379693</t>
  </si>
  <si>
    <t>0177355563</t>
  </si>
  <si>
    <t>362219</t>
  </si>
  <si>
    <t>2024/09/27</t>
  </si>
  <si>
    <t>02.01.2025</t>
  </si>
  <si>
    <t>CUST-02769</t>
  </si>
  <si>
    <t>Ikechukwu Adeleke</t>
  </si>
  <si>
    <t>+234-451-258144</t>
  </si>
  <si>
    <t>+234422034040</t>
  </si>
  <si>
    <t>125 Allen Ave</t>
  </si>
  <si>
    <t>265647</t>
  </si>
  <si>
    <t>CUST-03050</t>
  </si>
  <si>
    <t>Precious Adebayo</t>
  </si>
  <si>
    <t>precious_adebayo@outlook.com</t>
  </si>
  <si>
    <t>+49-352-792996</t>
  </si>
  <si>
    <t>+49 032 447 516</t>
  </si>
  <si>
    <t>139 King St</t>
  </si>
  <si>
    <t>8VNKJN</t>
  </si>
  <si>
    <t>CUST-02698</t>
  </si>
  <si>
    <t>yusuf_akinola@gmail.com</t>
  </si>
  <si>
    <t>0497275556</t>
  </si>
  <si>
    <t>+27-070-916170</t>
  </si>
  <si>
    <t>89 Allen Ave</t>
  </si>
  <si>
    <t>ZBVPBE</t>
  </si>
  <si>
    <t>May 13, 2025</t>
  </si>
  <si>
    <t>CUST-01553</t>
  </si>
  <si>
    <t>Ifeanyi Garba</t>
  </si>
  <si>
    <t>ifeanyigarba@outlook.com</t>
  </si>
  <si>
    <t>+234828703517</t>
  </si>
  <si>
    <t>0994974500</t>
  </si>
  <si>
    <t>13 Main Rd</t>
  </si>
  <si>
    <t>792070</t>
  </si>
  <si>
    <t>CUST-04483</t>
  </si>
  <si>
    <t>Yakubu Mensah</t>
  </si>
  <si>
    <t>yakubumensah@outlook.com</t>
  </si>
  <si>
    <t>+234937340232</t>
  </si>
  <si>
    <t>0600376378</t>
  </si>
  <si>
    <t>148 Park Lane</t>
  </si>
  <si>
    <t>668407</t>
  </si>
  <si>
    <t>CUST-01728</t>
  </si>
  <si>
    <t>Kunle Makinde</t>
  </si>
  <si>
    <t>kunle_makinde@yahoo.com</t>
  </si>
  <si>
    <t>+49-889-702600</t>
  </si>
  <si>
    <t>+234640968012</t>
  </si>
  <si>
    <t>836139</t>
  </si>
  <si>
    <t>CUST-04096</t>
  </si>
  <si>
    <t>Femi Brown</t>
  </si>
  <si>
    <t>femi.brown@hotmail.com</t>
  </si>
  <si>
    <t>+31 706 674 871</t>
  </si>
  <si>
    <t>+31-375-558498</t>
  </si>
  <si>
    <t>R16WL</t>
  </si>
  <si>
    <t>CUST-02600</t>
  </si>
  <si>
    <t>+971-658-179948</t>
  </si>
  <si>
    <t>+971454879253</t>
  </si>
  <si>
    <t>4TZ904</t>
  </si>
  <si>
    <t>17.04.2026</t>
  </si>
  <si>
    <t>CUST-03902</t>
  </si>
  <si>
    <t>Segun Afolabi</t>
  </si>
  <si>
    <t>segun_afolabi@paystack.africa</t>
  </si>
  <si>
    <t>0443413954</t>
  </si>
  <si>
    <t>+254 218 387 395</t>
  </si>
  <si>
    <t>79 Victoria Rd</t>
  </si>
  <si>
    <t>W38HH</t>
  </si>
  <si>
    <t>CUST-03461</t>
  </si>
  <si>
    <t>Amani Johnson</t>
  </si>
  <si>
    <t>amani.johnson@fluxsolutionsl.africa</t>
  </si>
  <si>
    <t>0829071211</t>
  </si>
  <si>
    <t>0107352319</t>
  </si>
  <si>
    <t>206 Market St</t>
  </si>
  <si>
    <t>46YXY</t>
  </si>
  <si>
    <t>14/05/2026</t>
  </si>
  <si>
    <t>CUST-02822</t>
  </si>
  <si>
    <t>tundeadebayo@novacommercell.io</t>
  </si>
  <si>
    <t>+234-512-474127</t>
  </si>
  <si>
    <t>+234-436-542699</t>
  </si>
  <si>
    <t>55 Church St</t>
  </si>
  <si>
    <t>360621</t>
  </si>
  <si>
    <t>CUST-04300</t>
  </si>
  <si>
    <t>Segun Evans</t>
  </si>
  <si>
    <t>segunevans@flutterwave.africa</t>
  </si>
  <si>
    <t>+353069217726</t>
  </si>
  <si>
    <t>+353-503-596924</t>
  </si>
  <si>
    <t>232 Station Rd</t>
  </si>
  <si>
    <t>RAZ0K4</t>
  </si>
  <si>
    <t>04/09/2024</t>
  </si>
  <si>
    <t>CUST-03435</t>
  </si>
  <si>
    <t>oluwaseun_garba@yahoo.com</t>
  </si>
  <si>
    <t>+234781071259</t>
  </si>
  <si>
    <t>+234-021-395907</t>
  </si>
  <si>
    <t>241 Herbert Macaulay Way</t>
  </si>
  <si>
    <t>477129</t>
  </si>
  <si>
    <t>29.10.2025</t>
  </si>
  <si>
    <t>CUST-01101</t>
  </si>
  <si>
    <t>sarah_williams@hotmail.com</t>
  </si>
  <si>
    <t>+27451261937</t>
  </si>
  <si>
    <t>+27229309443</t>
  </si>
  <si>
    <t>4BC6MX</t>
  </si>
  <si>
    <t>CUST-01563</t>
  </si>
  <si>
    <t>Faith Obi</t>
  </si>
  <si>
    <t>faith.obi@outlook.com</t>
  </si>
  <si>
    <t>+1441631664</t>
  </si>
  <si>
    <t>+1-700-033790</t>
  </si>
  <si>
    <t>1BZ8BW</t>
  </si>
  <si>
    <t>CUST-00311</t>
  </si>
  <si>
    <t>Ahmed Mwangi</t>
  </si>
  <si>
    <t>ahmed.mwangi@datalabsllc.ng</t>
  </si>
  <si>
    <t>+44-289-812317</t>
  </si>
  <si>
    <t>+44563318574</t>
  </si>
  <si>
    <t>ZVE3VQ</t>
  </si>
  <si>
    <t>CUST-04558</t>
  </si>
  <si>
    <t>oliviaotieno@outlook.com</t>
  </si>
  <si>
    <t>0764343924</t>
  </si>
  <si>
    <t>0955923657</t>
  </si>
  <si>
    <t>19 Church St</t>
  </si>
  <si>
    <t>406328</t>
  </si>
  <si>
    <t>CUST-01331</t>
  </si>
  <si>
    <t>Ryan Dlamini</t>
  </si>
  <si>
    <t>ryan@@company.com</t>
  </si>
  <si>
    <t>+44-593-967015</t>
  </si>
  <si>
    <t>+44-226-412465</t>
  </si>
  <si>
    <t>116 King St</t>
  </si>
  <si>
    <t>H0RJAM</t>
  </si>
  <si>
    <t>CUST-03552</t>
  </si>
  <si>
    <t>Pieter Al-Farsi</t>
  </si>
  <si>
    <t>pieter.al-farsi@hotmail.com</t>
  </si>
  <si>
    <t>0162688865</t>
  </si>
  <si>
    <t>0912394301</t>
  </si>
  <si>
    <t>112 Awolowo Rd</t>
  </si>
  <si>
    <t>5CTRC</t>
  </si>
  <si>
    <t>CUST-02173</t>
  </si>
  <si>
    <t>Simi Diallo</t>
  </si>
  <si>
    <t>simidiallo@gmail.com</t>
  </si>
  <si>
    <t>+234-625-945838</t>
  </si>
  <si>
    <t>0214957957</t>
  </si>
  <si>
    <t>199 Bay St</t>
  </si>
  <si>
    <t>395291</t>
  </si>
  <si>
    <t>CUST-05114</t>
  </si>
  <si>
    <t>0001865656</t>
  </si>
  <si>
    <t>CUST-00797</t>
  </si>
  <si>
    <t>Amaka Obi</t>
  </si>
  <si>
    <t>amaka.obi@yahoo.com</t>
  </si>
  <si>
    <t>+234-538-476691</t>
  </si>
  <si>
    <t>+234301647286</t>
  </si>
  <si>
    <t>133 Queen St</t>
  </si>
  <si>
    <t>710744</t>
  </si>
  <si>
    <t>CUST-05032</t>
  </si>
  <si>
    <t>+234539366875</t>
  </si>
  <si>
    <t>CUST-04003</t>
  </si>
  <si>
    <t>Chidinma Murphy</t>
  </si>
  <si>
    <t>chidinma.murphy@outlook.com</t>
  </si>
  <si>
    <t>+44 142 455 198</t>
  </si>
  <si>
    <t>+44-127-519384</t>
  </si>
  <si>
    <t>51 Station Rd</t>
  </si>
  <si>
    <t>YST5G</t>
  </si>
  <si>
    <t>09/20/2024</t>
  </si>
  <si>
    <t>CUST-04215</t>
  </si>
  <si>
    <t>Precious Afolabi</t>
  </si>
  <si>
    <t>+234 225 414 510</t>
  </si>
  <si>
    <t>+234 755 637 640</t>
  </si>
  <si>
    <t>113531</t>
  </si>
  <si>
    <t>CUST-02751</t>
  </si>
  <si>
    <t>Kamau Wilson</t>
  </si>
  <si>
    <t>kamauwilson@hotmail.com</t>
  </si>
  <si>
    <t>+44036723007</t>
  </si>
  <si>
    <t>+44 546 060 154</t>
  </si>
  <si>
    <t>176 Victoria Rd</t>
  </si>
  <si>
    <t>878UDD</t>
  </si>
  <si>
    <t>CUST-01877</t>
  </si>
  <si>
    <t>otienoal-farsi@hotmail.com</t>
  </si>
  <si>
    <t>0262361815</t>
  </si>
  <si>
    <t>+234-977-642378</t>
  </si>
  <si>
    <t>165 Bay St</t>
  </si>
  <si>
    <t>583199</t>
  </si>
  <si>
    <t>CUST-02514</t>
  </si>
  <si>
    <t>Segun Adebayo</t>
  </si>
  <si>
    <t>segun.adebayo@leaddigital.io</t>
  </si>
  <si>
    <t>0786560741</t>
  </si>
  <si>
    <t>+353-881-134698</t>
  </si>
  <si>
    <t>87 Marina Rd</t>
  </si>
  <si>
    <t>9QG7X</t>
  </si>
  <si>
    <t>11/05/2026</t>
  </si>
  <si>
    <t>CUST-02167</t>
  </si>
  <si>
    <t>Chibueze Davies</t>
  </si>
  <si>
    <t>chibueze.davies@hotmail.com</t>
  </si>
  <si>
    <t>+31-410-882652</t>
  </si>
  <si>
    <t>+31-756-907823</t>
  </si>
  <si>
    <t>PTAW5E</t>
  </si>
  <si>
    <t>CUST-01571</t>
  </si>
  <si>
    <t>Zainab Murphy</t>
  </si>
  <si>
    <t>zainabmurphy@gmail.com</t>
  </si>
  <si>
    <t>0358805887</t>
  </si>
  <si>
    <t>+234968076879</t>
  </si>
  <si>
    <t>787955</t>
  </si>
  <si>
    <t>CUST-02875</t>
  </si>
  <si>
    <t>Tunde Botha</t>
  </si>
  <si>
    <t>tundebotha@outlook.com</t>
  </si>
  <si>
    <t>0644918762</t>
  </si>
  <si>
    <t>+44 561 838 446</t>
  </si>
  <si>
    <t>HFMHS</t>
  </si>
  <si>
    <t>CUST-02782</t>
  </si>
  <si>
    <t>Grace Makinde</t>
  </si>
  <si>
    <t>grace.makinde@hotmail.com</t>
  </si>
  <si>
    <t>0047245712</t>
  </si>
  <si>
    <t>+254772807200</t>
  </si>
  <si>
    <t>75SMZ</t>
  </si>
  <si>
    <t>CUST-01201</t>
  </si>
  <si>
    <t>Babatunde Akinola</t>
  </si>
  <si>
    <t>babatunde.akinola@gmail.com</t>
  </si>
  <si>
    <t>0974511651</t>
  </si>
  <si>
    <t>+234 086 249 513</t>
  </si>
  <si>
    <t>968160</t>
  </si>
  <si>
    <t>CUST-00389</t>
  </si>
  <si>
    <t>Otieno Akinola</t>
  </si>
  <si>
    <t>otienoakinola@payventures.com</t>
  </si>
  <si>
    <t>0444218299</t>
  </si>
  <si>
    <t>+1478122489</t>
  </si>
  <si>
    <t>DASR0</t>
  </si>
  <si>
    <t>CUST-04908</t>
  </si>
  <si>
    <t>hauwa.naidoo@echosystems.com</t>
  </si>
  <si>
    <t>0513375041</t>
  </si>
  <si>
    <t>+971608071812</t>
  </si>
  <si>
    <t>22 Marina Rd</t>
  </si>
  <si>
    <t>DNXYJ</t>
  </si>
  <si>
    <t>CUST-00246</t>
  </si>
  <si>
    <t>adaora_obrien@gmail.com</t>
  </si>
  <si>
    <t>+254-652-892866</t>
  </si>
  <si>
    <t>0649111109</t>
  </si>
  <si>
    <t>26 Church St</t>
  </si>
  <si>
    <t>U2PQ5</t>
  </si>
  <si>
    <t>CUST-03525</t>
  </si>
  <si>
    <t>Mark Eze</t>
  </si>
  <si>
    <t>markeze@echonetworks.co</t>
  </si>
  <si>
    <t>+234-603-024721</t>
  </si>
  <si>
    <t>+234501406500</t>
  </si>
  <si>
    <t>49 Moi Ave</t>
  </si>
  <si>
    <t>573753</t>
  </si>
  <si>
    <t>CUST-02079</t>
  </si>
  <si>
    <t>Chidi Diallo</t>
  </si>
  <si>
    <t>chidi.diallo@company.com.</t>
  </si>
  <si>
    <t>+234 490 987 313</t>
  </si>
  <si>
    <t>+234-125-680963</t>
  </si>
  <si>
    <t>148 Bay St</t>
  </si>
  <si>
    <t>490970</t>
  </si>
  <si>
    <t>CUST-03965</t>
  </si>
  <si>
    <t>pietermusa@yahoo.com</t>
  </si>
  <si>
    <t>+44956140389</t>
  </si>
  <si>
    <t>0286077593</t>
  </si>
  <si>
    <t>161 Allen Ave</t>
  </si>
  <si>
    <t>P3F39H</t>
  </si>
  <si>
    <t>CUST-01378</t>
  </si>
  <si>
    <t>Adaora Adebayo</t>
  </si>
  <si>
    <t>adaora_adebayo@hotmail.com</t>
  </si>
  <si>
    <t>+971-668-651038</t>
  </si>
  <si>
    <t>+971372278392</t>
  </si>
  <si>
    <t>69 Market St</t>
  </si>
  <si>
    <t>723Y5</t>
  </si>
  <si>
    <t>CUST-01287</t>
  </si>
  <si>
    <t>Sipho Botha</t>
  </si>
  <si>
    <t>sipho_botha@gmail.com</t>
  </si>
  <si>
    <t>0423816226</t>
  </si>
  <si>
    <t>0484918614</t>
  </si>
  <si>
    <t>183 Queen St</t>
  </si>
  <si>
    <t>ZPNFZ</t>
  </si>
  <si>
    <t>12/19/2024</t>
  </si>
  <si>
    <t>CUST-02920</t>
  </si>
  <si>
    <t>Yetunde Lawal</t>
  </si>
  <si>
    <t>yetunde_lawal@yahoo.com</t>
  </si>
  <si>
    <t>+27 755 949 583</t>
  </si>
  <si>
    <t>0909143318</t>
  </si>
  <si>
    <t>8MUSNV</t>
  </si>
  <si>
    <t>CUST-03295</t>
  </si>
  <si>
    <t>Amaka O'Brien</t>
  </si>
  <si>
    <t>amaka_obrien@hotmail.com</t>
  </si>
  <si>
    <t>+44 073 204 982</t>
  </si>
  <si>
    <t>+44-835-949972</t>
  </si>
  <si>
    <t>132 King St</t>
  </si>
  <si>
    <t>0E7JD7</t>
  </si>
  <si>
    <t>25-Apr-26</t>
  </si>
  <si>
    <t>CUST-04666</t>
  </si>
  <si>
    <t>Chizoba Evans</t>
  </si>
  <si>
    <t>chizobaevans@yahoo.com</t>
  </si>
  <si>
    <t>0752513213</t>
  </si>
  <si>
    <t>0329866847</t>
  </si>
  <si>
    <t>D9NPQG</t>
  </si>
  <si>
    <t>CUST-03329</t>
  </si>
  <si>
    <t>kemi.okonkwo@hotmail.com</t>
  </si>
  <si>
    <t>+44 915 048 985</t>
  </si>
  <si>
    <t>0394996575</t>
  </si>
  <si>
    <t>MCEMM</t>
  </si>
  <si>
    <t>CUST-05042</t>
  </si>
  <si>
    <t>CUST-05048</t>
  </si>
  <si>
    <t>CUST-04240</t>
  </si>
  <si>
    <t>Nneka Diallo</t>
  </si>
  <si>
    <t>nnekadiallo@hotmail.com</t>
  </si>
  <si>
    <t>+49 315 896 754</t>
  </si>
  <si>
    <t>+49412205714</t>
  </si>
  <si>
    <t>58 Kenyatta Ave</t>
  </si>
  <si>
    <t>17P4AF</t>
  </si>
  <si>
    <t>CUST-02904</t>
  </si>
  <si>
    <t>Sarah Smith</t>
  </si>
  <si>
    <t>sarah.smith@echohubinc.ng</t>
  </si>
  <si>
    <t>+234-802-401951</t>
  </si>
  <si>
    <t>+234-891-946796</t>
  </si>
  <si>
    <t>152 Marina Rd</t>
  </si>
  <si>
    <t>947098</t>
  </si>
  <si>
    <t>CUST-01041</t>
  </si>
  <si>
    <t>Yusuf Bello</t>
  </si>
  <si>
    <t>yusufbello@mtngroup.io</t>
  </si>
  <si>
    <t>+234857547388</t>
  </si>
  <si>
    <t>+234 842 740 628</t>
  </si>
  <si>
    <t>334562</t>
  </si>
  <si>
    <t>CUST-03740</t>
  </si>
  <si>
    <t>Chiamaka Mensah</t>
  </si>
  <si>
    <t>+971-350-519150</t>
  </si>
  <si>
    <t>+971 959 130 962</t>
  </si>
  <si>
    <t>QZ7JT</t>
  </si>
  <si>
    <t>CUST-03139</t>
  </si>
  <si>
    <t>Thandiwe Taylor</t>
  </si>
  <si>
    <t>thandiwetaylor@outlook.com</t>
  </si>
  <si>
    <t>0767273510</t>
  </si>
  <si>
    <t>+27184095256</t>
  </si>
  <si>
    <t>3YMHME</t>
  </si>
  <si>
    <t>CUST-03931</t>
  </si>
  <si>
    <t>bello.williams@gmail.com</t>
  </si>
  <si>
    <t>+49-132-409421</t>
  </si>
  <si>
    <t>+49051807463</t>
  </si>
  <si>
    <t>218 Kenyatta Ave</t>
  </si>
  <si>
    <t>8453K</t>
  </si>
  <si>
    <t>CUST-01335</t>
  </si>
  <si>
    <t>Amani Ugwu</t>
  </si>
  <si>
    <t>amani@company</t>
  </si>
  <si>
    <t>0190032260</t>
  </si>
  <si>
    <t>+234-347-843267</t>
  </si>
  <si>
    <t>57 Herbert Macaulay Way</t>
  </si>
  <si>
    <t>914164</t>
  </si>
  <si>
    <t>CUST-00138</t>
  </si>
  <si>
    <t>Tope Johnson</t>
  </si>
  <si>
    <t>+234997954538</t>
  </si>
  <si>
    <t>0792171747</t>
  </si>
  <si>
    <t>292260</t>
  </si>
  <si>
    <t>29/03/2026</t>
  </si>
  <si>
    <t>CUST-01988</t>
  </si>
  <si>
    <t>amina.traore@hotmail.com</t>
  </si>
  <si>
    <t>+234306416702</t>
  </si>
  <si>
    <t>+234492907834</t>
  </si>
  <si>
    <t>237145</t>
  </si>
  <si>
    <t>CUST-03898</t>
  </si>
  <si>
    <t>Wanjala Mohammed</t>
  </si>
  <si>
    <t>wanjala.mohammed@outlook.com</t>
  </si>
  <si>
    <t>+234-359-780432</t>
  </si>
  <si>
    <t>0478707948</t>
  </si>
  <si>
    <t>103 High St</t>
  </si>
  <si>
    <t>699293</t>
  </si>
  <si>
    <t>Nov 20, 2025</t>
  </si>
  <si>
    <t>Jan 23, 2026</t>
  </si>
  <si>
    <t>CUST-04479</t>
  </si>
  <si>
    <t>David Kamau</t>
  </si>
  <si>
    <t>davidkamau@outlook.com</t>
  </si>
  <si>
    <t>0537918086</t>
  </si>
  <si>
    <t>+49453056050</t>
  </si>
  <si>
    <t>RQV19</t>
  </si>
  <si>
    <t>CUST-00742</t>
  </si>
  <si>
    <t>Joy Traore</t>
  </si>
  <si>
    <t>joy_traore@gridgroup.com</t>
  </si>
  <si>
    <t>+254-307-177613</t>
  </si>
  <si>
    <t>+254 007 883 692</t>
  </si>
  <si>
    <t>N2XJX</t>
  </si>
  <si>
    <t>09/05/2025</t>
  </si>
  <si>
    <t>CUST-02981</t>
  </si>
  <si>
    <t>Nnamdi Jones</t>
  </si>
  <si>
    <t>nnamdi_jones@cowrywise.co</t>
  </si>
  <si>
    <t>+353 068 261 635</t>
  </si>
  <si>
    <t>+353 227 777 576</t>
  </si>
  <si>
    <t>K2GRX</t>
  </si>
  <si>
    <t>CUST-03650</t>
  </si>
  <si>
    <t>Zainab Mohammed</t>
  </si>
  <si>
    <t>+27-671-866329</t>
  </si>
  <si>
    <t>193 Church St</t>
  </si>
  <si>
    <t>PJ5AV</t>
  </si>
  <si>
    <t>CUST-00616</t>
  </si>
  <si>
    <t>Sola Hassan</t>
  </si>
  <si>
    <t>sola.hassan@outlook.com</t>
  </si>
  <si>
    <t>+234-598-669327</t>
  </si>
  <si>
    <t>532784</t>
  </si>
  <si>
    <t>26-Oct-25</t>
  </si>
  <si>
    <t>CUST-03926</t>
  </si>
  <si>
    <t>Otieno Musa</t>
  </si>
  <si>
    <t>otieno_musa@outlook.com</t>
  </si>
  <si>
    <t>+234629860442</t>
  </si>
  <si>
    <t>+234849911083</t>
  </si>
  <si>
    <t>896603</t>
  </si>
  <si>
    <t>CUST-02580</t>
  </si>
  <si>
    <t>adaora_okafor@hotmail.com</t>
  </si>
  <si>
    <t>0022685402</t>
  </si>
  <si>
    <t>+1 723 489 026</t>
  </si>
  <si>
    <t>152 High St</t>
  </si>
  <si>
    <t>B673WP</t>
  </si>
  <si>
    <t>Nov 11, 2025</t>
  </si>
  <si>
    <t>27.06.2026</t>
  </si>
  <si>
    <t>CUST-01745</t>
  </si>
  <si>
    <t>Sarah Adebayo</t>
  </si>
  <si>
    <t>+49760670625</t>
  </si>
  <si>
    <t>+49917926119</t>
  </si>
  <si>
    <t>202 Allen Ave</t>
  </si>
  <si>
    <t>MRJN3</t>
  </si>
  <si>
    <t>11/02/2026</t>
  </si>
  <si>
    <t>CUST-01133</t>
  </si>
  <si>
    <t>Mark Dlamini</t>
  </si>
  <si>
    <t>mark.dlamini@outlook.com</t>
  </si>
  <si>
    <t>0022305975</t>
  </si>
  <si>
    <t>0336828765</t>
  </si>
  <si>
    <t>106 Station Rd</t>
  </si>
  <si>
    <t>0ZB30T</t>
  </si>
  <si>
    <t>07.12.2025</t>
  </si>
  <si>
    <t>CUST-00413</t>
  </si>
  <si>
    <t>ifeoma.mwangi@gmail.com</t>
  </si>
  <si>
    <t>+31 832 812 312</t>
  </si>
  <si>
    <t>+31920491060</t>
  </si>
  <si>
    <t>YBL619</t>
  </si>
  <si>
    <t>CUST-03526</t>
  </si>
  <si>
    <t>ifeomaoladipo@yahoo.com</t>
  </si>
  <si>
    <t>+971351050548</t>
  </si>
  <si>
    <t>+971-054-824697</t>
  </si>
  <si>
    <t>43FCN</t>
  </si>
  <si>
    <t>12.11.2024</t>
  </si>
  <si>
    <t>CUST-02664</t>
  </si>
  <si>
    <t>tope_nwachukwu@gmail.com</t>
  </si>
  <si>
    <t>+971 971 984 951</t>
  </si>
  <si>
    <t>+971 413 063 368</t>
  </si>
  <si>
    <t>171 Sheikh Zayed Rd</t>
  </si>
  <si>
    <t>SS0EZ</t>
  </si>
  <si>
    <t>CUST-03362</t>
  </si>
  <si>
    <t>David Afolabi</t>
  </si>
  <si>
    <t>solanwachukwu@outlook.com</t>
  </si>
  <si>
    <t>+49-016-673822</t>
  </si>
  <si>
    <t>+49-305-552840</t>
  </si>
  <si>
    <t>E53BR</t>
  </si>
  <si>
    <t>CUST-03785</t>
  </si>
  <si>
    <t>Precious Patel</t>
  </si>
  <si>
    <t>precious.patel@outlook.com</t>
  </si>
  <si>
    <t>+27516875968</t>
  </si>
  <si>
    <t>+27-735-805553</t>
  </si>
  <si>
    <t>165 Victoria Rd</t>
  </si>
  <si>
    <t>2ASPX</t>
  </si>
  <si>
    <t>CUST-03064</t>
  </si>
  <si>
    <t>olivia.bello@echonetworksll.com</t>
  </si>
  <si>
    <t>+254260672833</t>
  </si>
  <si>
    <t>+254 551 234 426</t>
  </si>
  <si>
    <t>44 Victoria Rd</t>
  </si>
  <si>
    <t>GNA6WA</t>
  </si>
  <si>
    <t>CUST-00718</t>
  </si>
  <si>
    <t>Femi Nwankwo</t>
  </si>
  <si>
    <t>feminwankwo@outlook.com</t>
  </si>
  <si>
    <t>+234-600-223023</t>
  </si>
  <si>
    <t>+234-056-771251</t>
  </si>
  <si>
    <t>27 Market St</t>
  </si>
  <si>
    <t>992172</t>
  </si>
  <si>
    <t>CUST-02571</t>
  </si>
  <si>
    <t>Fatuma Diallo</t>
  </si>
  <si>
    <t>fatuma.diallo@outlook.com</t>
  </si>
  <si>
    <t>+254-844-068443</t>
  </si>
  <si>
    <t>+254-108-683858</t>
  </si>
  <si>
    <t>107 Marina Rd</t>
  </si>
  <si>
    <t>CFXXL</t>
  </si>
  <si>
    <t>CUST-04128</t>
  </si>
  <si>
    <t>Tosin Musa</t>
  </si>
  <si>
    <t>tosin_musa@hotmail.com</t>
  </si>
  <si>
    <t>+234-518-219972</t>
  </si>
  <si>
    <t>+234909596028</t>
  </si>
  <si>
    <t>7 Adeola Odeku St</t>
  </si>
  <si>
    <t>222150</t>
  </si>
  <si>
    <t>CUST-01325</t>
  </si>
  <si>
    <t>Tobi Eze</t>
  </si>
  <si>
    <t>tobi.eze@yahoo.com</t>
  </si>
  <si>
    <t>0478635723</t>
  </si>
  <si>
    <t>+44-273-308903</t>
  </si>
  <si>
    <t>ECWU0</t>
  </si>
  <si>
    <t>17-Jul-24</t>
  </si>
  <si>
    <t>CUST-01658</t>
  </si>
  <si>
    <t>adaora.orji@cowrywise.ng</t>
  </si>
  <si>
    <t>+44-985-450693</t>
  </si>
  <si>
    <t>+44-763-381235</t>
  </si>
  <si>
    <t>247 Allen Ave</t>
  </si>
  <si>
    <t>AP72D</t>
  </si>
  <si>
    <t>CUST-03369</t>
  </si>
  <si>
    <t>Maryam Williams</t>
  </si>
  <si>
    <t>maryam.williams@outlook.com</t>
  </si>
  <si>
    <t>0478078309</t>
  </si>
  <si>
    <t>0263978416</t>
  </si>
  <si>
    <t>916172</t>
  </si>
  <si>
    <t>CUST-03474</t>
  </si>
  <si>
    <t>omar.garba@hotmail.com</t>
  </si>
  <si>
    <t>+234-154-724926</t>
  </si>
  <si>
    <t>0092762877</t>
  </si>
  <si>
    <t>58 Victoria Rd</t>
  </si>
  <si>
    <t>632838</t>
  </si>
  <si>
    <t>CUST-00807</t>
  </si>
  <si>
    <t>kunle_ogundimu@jumia.io</t>
  </si>
  <si>
    <t>0585942193</t>
  </si>
  <si>
    <t>1X7M7</t>
  </si>
  <si>
    <t>CUST-04728</t>
  </si>
  <si>
    <t>kibetnwosu@yahoo.com</t>
  </si>
  <si>
    <t>+234634053333</t>
  </si>
  <si>
    <t>+234584984663</t>
  </si>
  <si>
    <t>471845</t>
  </si>
  <si>
    <t>CUST-04836</t>
  </si>
  <si>
    <t>Lola Musa</t>
  </si>
  <si>
    <t>lola.musa@echosolutionsp.io</t>
  </si>
  <si>
    <t>+44-361-553908</t>
  </si>
  <si>
    <t>+44 757 511 110</t>
  </si>
  <si>
    <t>232 Herbert Macaulay Way</t>
  </si>
  <si>
    <t>ZNN8FR</t>
  </si>
  <si>
    <t>CUST-03774</t>
  </si>
  <si>
    <t>tope_brown@outlook.com</t>
  </si>
  <si>
    <t>+1-055-288590</t>
  </si>
  <si>
    <t>+1 547 785 801</t>
  </si>
  <si>
    <t>76 Marina Rd</t>
  </si>
  <si>
    <t>G9361</t>
  </si>
  <si>
    <t>CUST-01548</t>
  </si>
  <si>
    <t>Segun Mohammed</t>
  </si>
  <si>
    <t>segun.mohammed@hotmail.com</t>
  </si>
  <si>
    <t>+353-771-959119</t>
  </si>
  <si>
    <t>+353136447729</t>
  </si>
  <si>
    <t>12 Kenyatta Ave</t>
  </si>
  <si>
    <t>4AMNF0</t>
  </si>
  <si>
    <t>CUST-01505</t>
  </si>
  <si>
    <t>Chidinma Diallo</t>
  </si>
  <si>
    <t>chidinmadiallo@hotmail.com</t>
  </si>
  <si>
    <t>+1983243595</t>
  </si>
  <si>
    <t>+1 333 169 543</t>
  </si>
  <si>
    <t>90 Marina Rd</t>
  </si>
  <si>
    <t>279N7</t>
  </si>
  <si>
    <t>Jan 13, 2025</t>
  </si>
  <si>
    <t>CUST-02130</t>
  </si>
  <si>
    <t>lola_aliyu@outlook.com</t>
  </si>
  <si>
    <t>+49-622-214711</t>
  </si>
  <si>
    <t>0266533067</t>
  </si>
  <si>
    <t>73 Long St</t>
  </si>
  <si>
    <t>XY39JW</t>
  </si>
  <si>
    <t>07/01/2026</t>
  </si>
  <si>
    <t>CUST-03360</t>
  </si>
  <si>
    <t>thomas_smith@hotmail.com</t>
  </si>
  <si>
    <t>+31304764745</t>
  </si>
  <si>
    <t>0335573732</t>
  </si>
  <si>
    <t>PLDSV</t>
  </si>
  <si>
    <t>CUST-04561</t>
  </si>
  <si>
    <t>Daniel Oladipo</t>
  </si>
  <si>
    <t>daniel.oladipo@gridanalyticsg.ng</t>
  </si>
  <si>
    <t>0982716296</t>
  </si>
  <si>
    <t>208 Allen Ave</t>
  </si>
  <si>
    <t>439352</t>
  </si>
  <si>
    <t>CUST-01932</t>
  </si>
  <si>
    <t>Mark Idris</t>
  </si>
  <si>
    <t>mark.idris@yahoo.com</t>
  </si>
  <si>
    <t>0622178942</t>
  </si>
  <si>
    <t>+234032003902</t>
  </si>
  <si>
    <t>180 Moi Ave</t>
  </si>
  <si>
    <t>631509</t>
  </si>
  <si>
    <t>CUST-02753</t>
  </si>
  <si>
    <t>Chizoba Mensah</t>
  </si>
  <si>
    <t>chizobamensah@gmail.com</t>
  </si>
  <si>
    <t>0278844790</t>
  </si>
  <si>
    <t>+44-361-527695</t>
  </si>
  <si>
    <t>205 Long St</t>
  </si>
  <si>
    <t>S1NER</t>
  </si>
  <si>
    <t>Oct 25, 2024</t>
  </si>
  <si>
    <t>CUST-03351</t>
  </si>
  <si>
    <t>Obinna Okafor</t>
  </si>
  <si>
    <t>obinnaokafor@gmail.com</t>
  </si>
  <si>
    <t>+234546203319</t>
  </si>
  <si>
    <t>0166696957</t>
  </si>
  <si>
    <t>5 Moi Ave</t>
  </si>
  <si>
    <t>469689</t>
  </si>
  <si>
    <t>11/06/2025</t>
  </si>
  <si>
    <t>CUST-03626</t>
  </si>
  <si>
    <t>oluwaseun.mensah@hotmail.com</t>
  </si>
  <si>
    <t>+31401937867</t>
  </si>
  <si>
    <t>+1244565868</t>
  </si>
  <si>
    <t>24 Moi Ave</t>
  </si>
  <si>
    <t>MF4JQ</t>
  </si>
  <si>
    <t>2025/01/07</t>
  </si>
  <si>
    <t>CUST-03307</t>
  </si>
  <si>
    <t>Chiamaka Evans</t>
  </si>
  <si>
    <t>chiamaka_evans@gmail.com</t>
  </si>
  <si>
    <t>+234 546 125 795</t>
  </si>
  <si>
    <t>+234-351-708654</t>
  </si>
  <si>
    <t>37 Herbert Macaulay Way</t>
  </si>
  <si>
    <t>989298</t>
  </si>
  <si>
    <t>CUST-02003</t>
  </si>
  <si>
    <t>ngozi.al-farsi@gmail.com</t>
  </si>
  <si>
    <t>+44 612 471 305</t>
  </si>
  <si>
    <t>+44064091917</t>
  </si>
  <si>
    <t>131 Victoria Rd</t>
  </si>
  <si>
    <t>BLFHS</t>
  </si>
  <si>
    <t>CUST-00152</t>
  </si>
  <si>
    <t>Thandiwe Garba</t>
  </si>
  <si>
    <t>thandiwegarba@gmail.com</t>
  </si>
  <si>
    <t>0636317970</t>
  </si>
  <si>
    <t>+234 239 726 527</t>
  </si>
  <si>
    <t>9 Park Lane</t>
  </si>
  <si>
    <t>162550</t>
  </si>
  <si>
    <t>02/18/2025</t>
  </si>
  <si>
    <t>CUST-04650</t>
  </si>
  <si>
    <t>Funmi Kelly</t>
  </si>
  <si>
    <t>funmikelly@gmail.com</t>
  </si>
  <si>
    <t>+44 455 394 701</t>
  </si>
  <si>
    <t>+44-178-224816</t>
  </si>
  <si>
    <t>65 King St</t>
  </si>
  <si>
    <t>UWJ0PY</t>
  </si>
  <si>
    <t>CUST-01702</t>
  </si>
  <si>
    <t>Chidinma Adeyemi</t>
  </si>
  <si>
    <t>chidinmaadeyemi@hotmail.com</t>
  </si>
  <si>
    <t>+49 222 724 859</t>
  </si>
  <si>
    <t>+49-178-587873</t>
  </si>
  <si>
    <t>5AN6N4</t>
  </si>
  <si>
    <t>30/10/2025</t>
  </si>
  <si>
    <t>CUST-05130</t>
  </si>
  <si>
    <t>Kamau Adeyemi</t>
  </si>
  <si>
    <t>kamau_adeyemi@vertexlogicplc.co</t>
  </si>
  <si>
    <t>+31 417 997 448</t>
  </si>
  <si>
    <t>50 Park Lane</t>
  </si>
  <si>
    <t>7M02FE</t>
  </si>
  <si>
    <t>CUST-01158</t>
  </si>
  <si>
    <t>James Idris</t>
  </si>
  <si>
    <t>jamesidris@outlook.com</t>
  </si>
  <si>
    <t>+49032177491</t>
  </si>
  <si>
    <t>0767550043</t>
  </si>
  <si>
    <t>115 Marina Rd</t>
  </si>
  <si>
    <t>MWDR1</t>
  </si>
  <si>
    <t>CUST-01719</t>
  </si>
  <si>
    <t>mercyjohnsoncompany.com</t>
  </si>
  <si>
    <t>0840384058</t>
  </si>
  <si>
    <t>+234 049 193 187</t>
  </si>
  <si>
    <t>154381</t>
  </si>
  <si>
    <t>CUST-04222</t>
  </si>
  <si>
    <t>ogechiobrien@hotmail.com</t>
  </si>
  <si>
    <t>0284103163</t>
  </si>
  <si>
    <t>+31827891151</t>
  </si>
  <si>
    <t>241 Park Lane</t>
  </si>
  <si>
    <t>56AMP9</t>
  </si>
  <si>
    <t>21/11/2024</t>
  </si>
  <si>
    <t>CUST-01300</t>
  </si>
  <si>
    <t>Hauwa Brown</t>
  </si>
  <si>
    <t>+31746123190</t>
  </si>
  <si>
    <t>0241551758</t>
  </si>
  <si>
    <t>J8123</t>
  </si>
  <si>
    <t>CUST-01273</t>
  </si>
  <si>
    <t>David Makinde</t>
  </si>
  <si>
    <t>david.makinde@gmail.com</t>
  </si>
  <si>
    <t>0575041226</t>
  </si>
  <si>
    <t>+234 435 094 557</t>
  </si>
  <si>
    <t>246 Bourdillon Rd</t>
  </si>
  <si>
    <t>542381</t>
  </si>
  <si>
    <t>CUST-04767</t>
  </si>
  <si>
    <t>ogechiobi@yahoo.com</t>
  </si>
  <si>
    <t>+44 036 776 750</t>
  </si>
  <si>
    <t>+44 910 417 086</t>
  </si>
  <si>
    <t>6 Station Rd</t>
  </si>
  <si>
    <t>4FSQP</t>
  </si>
  <si>
    <t>Dec 14, 2025</t>
  </si>
  <si>
    <t>CUST-01556</t>
  </si>
  <si>
    <t>Anke Naidoo</t>
  </si>
  <si>
    <t>anke_naidoo@kuda.com</t>
  </si>
  <si>
    <t>+44-522-411341</t>
  </si>
  <si>
    <t>+44 812 689 265</t>
  </si>
  <si>
    <t>218 Victoria Rd</t>
  </si>
  <si>
    <t>8W2B2T</t>
  </si>
  <si>
    <t>CUST-00391</t>
  </si>
  <si>
    <t>Favour Dlamini</t>
  </si>
  <si>
    <t>favour_dlamini@gmail.com</t>
  </si>
  <si>
    <t>0381643212</t>
  </si>
  <si>
    <t>+44942894642</t>
  </si>
  <si>
    <t>185 Market St</t>
  </si>
  <si>
    <t>PGVSF5</t>
  </si>
  <si>
    <t>CUST-00475</t>
  </si>
  <si>
    <t>brian_vandermerwe@vaultnetworks.io</t>
  </si>
  <si>
    <t>+49496461293</t>
  </si>
  <si>
    <t>0025121375</t>
  </si>
  <si>
    <t>85 Park Lane</t>
  </si>
  <si>
    <t>6A3FPE</t>
  </si>
  <si>
    <t>CUST-05012</t>
  </si>
  <si>
    <t>+353-908-480023</t>
  </si>
  <si>
    <t>+353-569-842289</t>
  </si>
  <si>
    <t>204 Church St</t>
  </si>
  <si>
    <t>8ZR4T</t>
  </si>
  <si>
    <t>CUST-00222</t>
  </si>
  <si>
    <t>musaadewale@hotmail.com</t>
  </si>
  <si>
    <t>0813129208</t>
  </si>
  <si>
    <t>+44-510-293218</t>
  </si>
  <si>
    <t>3ARVC</t>
  </si>
  <si>
    <t>CUST-04172</t>
  </si>
  <si>
    <t>Omar Jones</t>
  </si>
  <si>
    <t>omar_jones@outlook.com</t>
  </si>
  <si>
    <t>+353 654 038 165</t>
  </si>
  <si>
    <t>+353-009-933526</t>
  </si>
  <si>
    <t>105 Sheikh Zayed Rd</t>
  </si>
  <si>
    <t>KN5VX</t>
  </si>
  <si>
    <t>CUST-02445</t>
  </si>
  <si>
    <t>sophie,mensah@company.com</t>
  </si>
  <si>
    <t>0473198740</t>
  </si>
  <si>
    <t>+49-215-273818</t>
  </si>
  <si>
    <t>7ZL1F</t>
  </si>
  <si>
    <t>CUST-00903</t>
  </si>
  <si>
    <t>Precious Johnson</t>
  </si>
  <si>
    <t>precious_johnson@gmail.com</t>
  </si>
  <si>
    <t>+44-299-335702</t>
  </si>
  <si>
    <t>+44-093-986639</t>
  </si>
  <si>
    <t>QW1YJ</t>
  </si>
  <si>
    <t>CUST-01020</t>
  </si>
  <si>
    <t>Layla Asante</t>
  </si>
  <si>
    <t>layla_asante@gmail.com</t>
  </si>
  <si>
    <t>0461684446</t>
  </si>
  <si>
    <t>+234 458 924 418</t>
  </si>
  <si>
    <t>565498</t>
  </si>
  <si>
    <t>Musa Traore</t>
  </si>
  <si>
    <t>musatraore@yahoo.com</t>
  </si>
  <si>
    <t>+234 735 304 228</t>
  </si>
  <si>
    <t>+234-448-725029</t>
  </si>
  <si>
    <t>7 Market St</t>
  </si>
  <si>
    <t>855533</t>
  </si>
  <si>
    <t>2024-09-29</t>
  </si>
  <si>
    <t>CUST-03568</t>
  </si>
  <si>
    <t>Sola Balogun</t>
  </si>
  <si>
    <t>sola_balogun@datasystemsinc.co</t>
  </si>
  <si>
    <t>+234-837-198375</t>
  </si>
  <si>
    <t>0206843651</t>
  </si>
  <si>
    <t>126 Moi Ave</t>
  </si>
  <si>
    <t>490903</t>
  </si>
  <si>
    <t>CUST-00794</t>
  </si>
  <si>
    <t>Lawal Salami</t>
  </si>
  <si>
    <t>lawalsalami@datasoft.com</t>
  </si>
  <si>
    <t>+27211860181</t>
  </si>
  <si>
    <t>NDMWY</t>
  </si>
  <si>
    <t>CUST-04224</t>
  </si>
  <si>
    <t>Adaora Hassan</t>
  </si>
  <si>
    <t>adaora_hassan@yahoo.com</t>
  </si>
  <si>
    <t>0059029099</t>
  </si>
  <si>
    <t>+234370112473</t>
  </si>
  <si>
    <t>613726</t>
  </si>
  <si>
    <t>CUST-00137</t>
  </si>
  <si>
    <t>Tunde Abubakar</t>
  </si>
  <si>
    <t>tunde.abubakar@brightanalytic.com</t>
  </si>
  <si>
    <t>+27-840-943533</t>
  </si>
  <si>
    <t>+27485714224</t>
  </si>
  <si>
    <t>139 Marina Rd</t>
  </si>
  <si>
    <t>TKURLE</t>
  </si>
  <si>
    <t>CUST-04606</t>
  </si>
  <si>
    <t>amaka.davies@hotmail.com</t>
  </si>
  <si>
    <t>+49-489-148998</t>
  </si>
  <si>
    <t>+49473629588</t>
  </si>
  <si>
    <t>LEXMY</t>
  </si>
  <si>
    <t>CUST-02494</t>
  </si>
  <si>
    <t>Femi Anyanwu</t>
  </si>
  <si>
    <t>femi_anyanwu@konga.africa</t>
  </si>
  <si>
    <t>+234 907 266 716</t>
  </si>
  <si>
    <t>0562665781</t>
  </si>
  <si>
    <t>123000</t>
  </si>
  <si>
    <t>CUST-00812</t>
  </si>
  <si>
    <t>Chinwe Salami</t>
  </si>
  <si>
    <t>+44489653945</t>
  </si>
  <si>
    <t>+44-375-480780</t>
  </si>
  <si>
    <t>96 Allen Ave</t>
  </si>
  <si>
    <t>MHR20</t>
  </si>
  <si>
    <t>CUST-02389</t>
  </si>
  <si>
    <t>niyi_traore@vaultdigital.com</t>
  </si>
  <si>
    <t>0211624421</t>
  </si>
  <si>
    <t>+254961760004</t>
  </si>
  <si>
    <t>31201</t>
  </si>
  <si>
    <t>2024-07-01</t>
  </si>
  <si>
    <t>03-Nov-24</t>
  </si>
  <si>
    <t>CUST-00800</t>
  </si>
  <si>
    <t>Obinna Kamau</t>
  </si>
  <si>
    <t>obinnakamau@gmail.com</t>
  </si>
  <si>
    <t>+49-141-408783</t>
  </si>
  <si>
    <t>+49377982402</t>
  </si>
  <si>
    <t>24 King St</t>
  </si>
  <si>
    <t>9F8GAC</t>
  </si>
  <si>
    <t>CUST-02386</t>
  </si>
  <si>
    <t>Noah Davies</t>
  </si>
  <si>
    <t>noahdavies@gmail.com</t>
  </si>
  <si>
    <t>0483022048</t>
  </si>
  <si>
    <t>0287439435</t>
  </si>
  <si>
    <t>137 Long St</t>
  </si>
  <si>
    <t>C6H4D</t>
  </si>
  <si>
    <t>28-Jul-24</t>
  </si>
  <si>
    <t>CUST-01491</t>
  </si>
  <si>
    <t>Bello Akinola</t>
  </si>
  <si>
    <t>belloakinolagmail.com</t>
  </si>
  <si>
    <t>+234 060 210 916</t>
  </si>
  <si>
    <t>+234 696 967 278</t>
  </si>
  <si>
    <t>54 Main Rd</t>
  </si>
  <si>
    <t>309139</t>
  </si>
  <si>
    <t>CUST-05094</t>
  </si>
  <si>
    <t>Liam Smith</t>
  </si>
  <si>
    <t>liamsmith@gridtechinc.africa</t>
  </si>
  <si>
    <t>0440686245</t>
  </si>
  <si>
    <t>+971605230458</t>
  </si>
  <si>
    <t>V7KSHG</t>
  </si>
  <si>
    <t>2024-09-13</t>
  </si>
  <si>
    <t>CUST-04987</t>
  </si>
  <si>
    <t>Ifeoma Diallo</t>
  </si>
  <si>
    <t>ifeomadiallo@gmail.com</t>
  </si>
  <si>
    <t>0553689346</t>
  </si>
  <si>
    <t>0865316624</t>
  </si>
  <si>
    <t>4 Awolowo Rd</t>
  </si>
  <si>
    <t>935249</t>
  </si>
  <si>
    <t>23.05.2026</t>
  </si>
  <si>
    <t>CUST-04444</t>
  </si>
  <si>
    <t>Femi Adebayo</t>
  </si>
  <si>
    <t>femi.adebayo@apexcommercepl.io</t>
  </si>
  <si>
    <t>+234-205-846408</t>
  </si>
  <si>
    <t>+234418070999</t>
  </si>
  <si>
    <t>120 Kenyatta Ave</t>
  </si>
  <si>
    <t>762716</t>
  </si>
  <si>
    <t>28.06.2026</t>
  </si>
  <si>
    <t>CUST-00231</t>
  </si>
  <si>
    <t>Kemi Oladipo</t>
  </si>
  <si>
    <t>+49 711 895 473</t>
  </si>
  <si>
    <t>0023684855</t>
  </si>
  <si>
    <t>108 Market St</t>
  </si>
  <si>
    <t>LTJUC</t>
  </si>
  <si>
    <t>CUST-04438</t>
  </si>
  <si>
    <t>CUST-00961</t>
  </si>
  <si>
    <t>Femke Salami</t>
  </si>
  <si>
    <t>femke_salami@gmail.com</t>
  </si>
  <si>
    <t>+27-207-498849</t>
  </si>
  <si>
    <t>+27 912 609 203</t>
  </si>
  <si>
    <t>248 Marina Rd</t>
  </si>
  <si>
    <t>H21Y78</t>
  </si>
  <si>
    <t>CUST-02384</t>
  </si>
  <si>
    <t>Precious Musa</t>
  </si>
  <si>
    <t>precious.musa@outlook.com</t>
  </si>
  <si>
    <t>+44 744 319 754</t>
  </si>
  <si>
    <t>+44397280187</t>
  </si>
  <si>
    <t>169 Herbert Macaulay Way</t>
  </si>
  <si>
    <t>Y95C5</t>
  </si>
  <si>
    <t>CUST-03643</t>
  </si>
  <si>
    <t>Bello Lawal</t>
  </si>
  <si>
    <t>bello.lawal@yahoo.com</t>
  </si>
  <si>
    <t>+27 732 484 316</t>
  </si>
  <si>
    <t>0460898874</t>
  </si>
  <si>
    <t>UB1FQV</t>
  </si>
  <si>
    <t>CUST-01905</t>
  </si>
  <si>
    <t>Abdullahi Murphy</t>
  </si>
  <si>
    <t>abdullahi.murphy@fluxcommerce.ng</t>
  </si>
  <si>
    <t>0625953454</t>
  </si>
  <si>
    <t>+44 972 808 937</t>
  </si>
  <si>
    <t>185 Station Rd</t>
  </si>
  <si>
    <t>7WBGV</t>
  </si>
  <si>
    <t>CUST-02403</t>
  </si>
  <si>
    <t>Olivia Okafor</t>
  </si>
  <si>
    <t>olivia.okafor@yahoo.com</t>
  </si>
  <si>
    <t>0296775063</t>
  </si>
  <si>
    <t>+27932554904</t>
  </si>
  <si>
    <t>186 Allen Ave</t>
  </si>
  <si>
    <t>NEN07</t>
  </si>
  <si>
    <t>CUST-03390</t>
  </si>
  <si>
    <t>chinwe_idris@gmail.com</t>
  </si>
  <si>
    <t>+234-000-936096</t>
  </si>
  <si>
    <t>+234363342283</t>
  </si>
  <si>
    <t>65 Victoria Rd</t>
  </si>
  <si>
    <t>821863</t>
  </si>
  <si>
    <t>CUST-00422</t>
  </si>
  <si>
    <t>segun.oladipo@mtngroup.io</t>
  </si>
  <si>
    <t>+971 801 810 306</t>
  </si>
  <si>
    <t>+971176417268</t>
  </si>
  <si>
    <t>172 Marina Rd</t>
  </si>
  <si>
    <t>GKBGXD</t>
  </si>
  <si>
    <t>CUST-03668</t>
  </si>
  <si>
    <t>Fatuma Adebayo</t>
  </si>
  <si>
    <t>fatumaadebayo@hotmail.com</t>
  </si>
  <si>
    <t>+254-110-371924</t>
  </si>
  <si>
    <t>+254-263-801706</t>
  </si>
  <si>
    <t>205 Market St</t>
  </si>
  <si>
    <t>CQ0A3J</t>
  </si>
  <si>
    <t>23/04/2026</t>
  </si>
  <si>
    <t>CUST-03548</t>
  </si>
  <si>
    <t>Noah Evans</t>
  </si>
  <si>
    <t>noah_evans@chippercash.africa</t>
  </si>
  <si>
    <t>0817865873</t>
  </si>
  <si>
    <t>0814832565</t>
  </si>
  <si>
    <t>80 Long St</t>
  </si>
  <si>
    <t>523577</t>
  </si>
  <si>
    <t>CUST-00392</t>
  </si>
  <si>
    <t>yetundedavies@outlook.com</t>
  </si>
  <si>
    <t>+234-243-017646</t>
  </si>
  <si>
    <t>+234 489 880 315</t>
  </si>
  <si>
    <t>71 Queen St</t>
  </si>
  <si>
    <t>860737</t>
  </si>
  <si>
    <t>CUST-00427</t>
  </si>
  <si>
    <t>Njeri Idris</t>
  </si>
  <si>
    <t>njeri.idris@gmail.com</t>
  </si>
  <si>
    <t>0758839785</t>
  </si>
  <si>
    <t>0082004806</t>
  </si>
  <si>
    <t>47 King St</t>
  </si>
  <si>
    <t>FV1FFL</t>
  </si>
  <si>
    <t>29/12/2025</t>
  </si>
  <si>
    <t>CUST-03127</t>
  </si>
  <si>
    <t>Yakubu Okafor</t>
  </si>
  <si>
    <t>yakubu@@company.com</t>
  </si>
  <si>
    <t>0500568966</t>
  </si>
  <si>
    <t>0249806393</t>
  </si>
  <si>
    <t>104 Bay St</t>
  </si>
  <si>
    <t>910625</t>
  </si>
  <si>
    <t>04/17/2025</t>
  </si>
  <si>
    <t>CUST-03812</t>
  </si>
  <si>
    <t>Chidinma Musa</t>
  </si>
  <si>
    <t>chidinma.musa@twigafoods.co</t>
  </si>
  <si>
    <t>+49-058-670580</t>
  </si>
  <si>
    <t>0185617018</t>
  </si>
  <si>
    <t>213 King St</t>
  </si>
  <si>
    <t>BGSWRY</t>
  </si>
  <si>
    <t>CUST-04766</t>
  </si>
  <si>
    <t>Jessica Aliyu</t>
  </si>
  <si>
    <t>0596505516</t>
  </si>
  <si>
    <t>0885282868</t>
  </si>
  <si>
    <t>KUM8N</t>
  </si>
  <si>
    <t>CUST-00585</t>
  </si>
  <si>
    <t>Adaora Onyeka</t>
  </si>
  <si>
    <t>adaora@outlook</t>
  </si>
  <si>
    <t>0234456844</t>
  </si>
  <si>
    <t>+1794036640</t>
  </si>
  <si>
    <t>HY7Z4</t>
  </si>
  <si>
    <t>CUST-00546</t>
  </si>
  <si>
    <t>Hannah Okonkwo</t>
  </si>
  <si>
    <t>hannah.okonkwo@outlook.com</t>
  </si>
  <si>
    <t>+44786043566</t>
  </si>
  <si>
    <t>+44 503 374 698</t>
  </si>
  <si>
    <t>171 King St</t>
  </si>
  <si>
    <t>16HJM</t>
  </si>
  <si>
    <t>CUST-03204</t>
  </si>
  <si>
    <t>emeka.khan@outlook.com</t>
  </si>
  <si>
    <t>+353062769046</t>
  </si>
  <si>
    <t>+353093546775</t>
  </si>
  <si>
    <t>DWCD1</t>
  </si>
  <si>
    <t>CUST-01608</t>
  </si>
  <si>
    <t>segunhassan@yahoo.com</t>
  </si>
  <si>
    <t>0653578666</t>
  </si>
  <si>
    <t>+234-360-321124</t>
  </si>
  <si>
    <t>124 Victoria Rd</t>
  </si>
  <si>
    <t>706050</t>
  </si>
  <si>
    <t>CUST-00943</t>
  </si>
  <si>
    <t>kemi.adebayo@yahoo.com</t>
  </si>
  <si>
    <t>+27-485-333171</t>
  </si>
  <si>
    <t>+27 795 541 298</t>
  </si>
  <si>
    <t>201 High St</t>
  </si>
  <si>
    <t>YMD8Y</t>
  </si>
  <si>
    <t>ryanobrien@gmail.com</t>
  </si>
  <si>
    <t>0401881497</t>
  </si>
  <si>
    <t>+254418182715</t>
  </si>
  <si>
    <t>190 Station Rd</t>
  </si>
  <si>
    <t>52QTP</t>
  </si>
  <si>
    <t>08/07/2025</t>
  </si>
  <si>
    <t>CUST-04986</t>
  </si>
  <si>
    <t>Tosin Jones</t>
  </si>
  <si>
    <t>tosin_jones@corecapitalltd.africa</t>
  </si>
  <si>
    <t>+44 507 475 237</t>
  </si>
  <si>
    <t>+44-400-154487</t>
  </si>
  <si>
    <t>16 Bay St</t>
  </si>
  <si>
    <t>W1LYQ2</t>
  </si>
  <si>
    <t>CUST-00052</t>
  </si>
  <si>
    <t>Emily Bello</t>
  </si>
  <si>
    <t>emilybello@yahoo.com</t>
  </si>
  <si>
    <t>+234033119079</t>
  </si>
  <si>
    <t>+234-306-738302</t>
  </si>
  <si>
    <t>Ibad</t>
  </si>
  <si>
    <t>348412</t>
  </si>
  <si>
    <t>2024/11/09</t>
  </si>
  <si>
    <t>CUST-01398</t>
  </si>
  <si>
    <t>Ahmed Nwosu</t>
  </si>
  <si>
    <t>ahmednwosu@hotmail.com</t>
  </si>
  <si>
    <t>+44890716778</t>
  </si>
  <si>
    <t>+44 302 492 300</t>
  </si>
  <si>
    <t>250 Kenyatta Ave</t>
  </si>
  <si>
    <t>WBNNDQ</t>
  </si>
  <si>
    <t>CUST-00332</t>
  </si>
  <si>
    <t>Oluwaseun Bello</t>
  </si>
  <si>
    <t>oluwaseun.bello@outlook.com</t>
  </si>
  <si>
    <t>+1-666-777675</t>
  </si>
  <si>
    <t>+1 562 833 339</t>
  </si>
  <si>
    <t>196 Bourdillon Rd</t>
  </si>
  <si>
    <t>VP1K6G</t>
  </si>
  <si>
    <t>CUST-03000</t>
  </si>
  <si>
    <t>+234348339461</t>
  </si>
  <si>
    <t>+234289891964</t>
  </si>
  <si>
    <t>696655</t>
  </si>
  <si>
    <t>CUST-02300</t>
  </si>
  <si>
    <t>Oluwaseun Salami</t>
  </si>
  <si>
    <t>+254 892 005 820</t>
  </si>
  <si>
    <t>+254-574-418146</t>
  </si>
  <si>
    <t>182 Bay St</t>
  </si>
  <si>
    <t>Z8DS2</t>
  </si>
  <si>
    <t>CUST-01859</t>
  </si>
  <si>
    <t>aisha.mensah@hotmail.com</t>
  </si>
  <si>
    <t>0862918793</t>
  </si>
  <si>
    <t>+971593727513</t>
  </si>
  <si>
    <t>P9S65</t>
  </si>
  <si>
    <t>CUST-00584</t>
  </si>
  <si>
    <t>Ryan Akinola</t>
  </si>
  <si>
    <t>ryan_akinola@fluxdigitalllc.co</t>
  </si>
  <si>
    <t>+254-218-799384</t>
  </si>
  <si>
    <t>+254-404-588311</t>
  </si>
  <si>
    <t>167 Kenyatta Ave</t>
  </si>
  <si>
    <t>QWDN1</t>
  </si>
  <si>
    <t>CUST-03580</t>
  </si>
  <si>
    <t>chiamakataylor@hotmail.com</t>
  </si>
  <si>
    <t>+1307037239</t>
  </si>
  <si>
    <t>+1-597-319534</t>
  </si>
  <si>
    <t>147 Victoria Rd</t>
  </si>
  <si>
    <t>TLG3CX</t>
  </si>
  <si>
    <t>CUST-00261</t>
  </si>
  <si>
    <t>Chizoba Traore</t>
  </si>
  <si>
    <t>chizoba_traore@pulsecapital.ng</t>
  </si>
  <si>
    <t>+44-129-439852</t>
  </si>
  <si>
    <t>+44062607870</t>
  </si>
  <si>
    <t>153 Kenyatta Ave</t>
  </si>
  <si>
    <t>6XDH8D</t>
  </si>
  <si>
    <t>28/07/2024</t>
  </si>
  <si>
    <t>CUST-03228</t>
  </si>
  <si>
    <t>Daniel Hassan</t>
  </si>
  <si>
    <t>daniel.hassan@gmail.com</t>
  </si>
  <si>
    <t>+971-036-828879</t>
  </si>
  <si>
    <t>0134365037</t>
  </si>
  <si>
    <t>112 Market St</t>
  </si>
  <si>
    <t>MNY2ER</t>
  </si>
  <si>
    <t>CUST-00417</t>
  </si>
  <si>
    <t>Hannah Garba</t>
  </si>
  <si>
    <t>hannah_garba@hotmail.com</t>
  </si>
  <si>
    <t>+27-003-044361</t>
  </si>
  <si>
    <t>+27 171 523 910</t>
  </si>
  <si>
    <t>192 Marina Rd</t>
  </si>
  <si>
    <t>FVN6T</t>
  </si>
  <si>
    <t>CUST-00496</t>
  </si>
  <si>
    <t>sipho.davies@buafoods.ng</t>
  </si>
  <si>
    <t>0459342079</t>
  </si>
  <si>
    <t>0813495847</t>
  </si>
  <si>
    <t>80 Sheikh Zayed Rd</t>
  </si>
  <si>
    <t>0XXZS6</t>
  </si>
  <si>
    <t>CUST-01580</t>
  </si>
  <si>
    <t>Hauwa Otieno</t>
  </si>
  <si>
    <t>hauwaotieno@hotmail.com</t>
  </si>
  <si>
    <t>0360798909</t>
  </si>
  <si>
    <t>+234892079833</t>
  </si>
  <si>
    <t>34 Long St</t>
  </si>
  <si>
    <t>105727</t>
  </si>
  <si>
    <t>07-Jan-25</t>
  </si>
  <si>
    <t>Sep 17, 2025</t>
  </si>
  <si>
    <t>CUST-03478</t>
  </si>
  <si>
    <t>aisha_bello@hotmail.com</t>
  </si>
  <si>
    <t>+234962742334</t>
  </si>
  <si>
    <t>+234-283-437037</t>
  </si>
  <si>
    <t>132 Marina Rd</t>
  </si>
  <si>
    <t>600756</t>
  </si>
  <si>
    <t>Jul 17, 2025</t>
  </si>
  <si>
    <t>CUST-01495</t>
  </si>
  <si>
    <t>Nneka Kelly</t>
  </si>
  <si>
    <t>nneka.kelly@yahoo.com</t>
  </si>
  <si>
    <t>+49994783488</t>
  </si>
  <si>
    <t>0460824740</t>
  </si>
  <si>
    <t>Z030F1</t>
  </si>
  <si>
    <t>CUST-01523</t>
  </si>
  <si>
    <t>Omar Davies</t>
  </si>
  <si>
    <t>+234-136-716168</t>
  </si>
  <si>
    <t>+234 989 912 638</t>
  </si>
  <si>
    <t>166 Marina Rd</t>
  </si>
  <si>
    <t>103343</t>
  </si>
  <si>
    <t>27-Oct-25</t>
  </si>
  <si>
    <t>CUST-02967</t>
  </si>
  <si>
    <t>niyivandermerwe@yahoo.com</t>
  </si>
  <si>
    <t>+49 297 505 991</t>
  </si>
  <si>
    <t>+44 795 133 245</t>
  </si>
  <si>
    <t>42 Herbert Macaulay Way</t>
  </si>
  <si>
    <t>HFRXJ</t>
  </si>
  <si>
    <t>CUST-04261</t>
  </si>
  <si>
    <t>Tunde Asante</t>
  </si>
  <si>
    <t>tunde.asante@orbitai.africa</t>
  </si>
  <si>
    <t>+49-431-356721</t>
  </si>
  <si>
    <t>+49-947-248927</t>
  </si>
  <si>
    <t>238 Sheikh Zayed Rd</t>
  </si>
  <si>
    <t>Y1QNC6</t>
  </si>
  <si>
    <t>CUST-00173</t>
  </si>
  <si>
    <t>fatumabalogungmail.com</t>
  </si>
  <si>
    <t>0327560417</t>
  </si>
  <si>
    <t>0656124815</t>
  </si>
  <si>
    <t>8 Awolowo Rd</t>
  </si>
  <si>
    <t>4JA1N</t>
  </si>
  <si>
    <t>CUST-03076</t>
  </si>
  <si>
    <t>Jessica Afolabi</t>
  </si>
  <si>
    <t>jessica.afolabi@hotmail.com</t>
  </si>
  <si>
    <t>+31 310 738 520</t>
  </si>
  <si>
    <t>+31 834 173 578</t>
  </si>
  <si>
    <t>QQ584Z</t>
  </si>
  <si>
    <t>CUST-02657</t>
  </si>
  <si>
    <t>blessingmakinde@yahoo.com</t>
  </si>
  <si>
    <t>+31005788385</t>
  </si>
  <si>
    <t>+31 274 094 087</t>
  </si>
  <si>
    <t>93 Park Lane</t>
  </si>
  <si>
    <t>MYD31</t>
  </si>
  <si>
    <t>2025/01/15</t>
  </si>
  <si>
    <t>CUST-04680</t>
  </si>
  <si>
    <t>Tunde Eze</t>
  </si>
  <si>
    <t>tunde_eze@kuda.co</t>
  </si>
  <si>
    <t>+44142082919</t>
  </si>
  <si>
    <t>+44-646-753809</t>
  </si>
  <si>
    <t>56 Sheikh Zayed Rd</t>
  </si>
  <si>
    <t>NP1HBV</t>
  </si>
  <si>
    <t>CUST-02356</t>
  </si>
  <si>
    <t>Uche Abubakar</t>
  </si>
  <si>
    <t>uche.abubakar@gmail.com</t>
  </si>
  <si>
    <t>+1 781 806 597</t>
  </si>
  <si>
    <t>+1 381 435 973</t>
  </si>
  <si>
    <t>206 Moi Ave</t>
  </si>
  <si>
    <t>FY64LX</t>
  </si>
  <si>
    <t>Aliyu Bello</t>
  </si>
  <si>
    <t>aliyu_bello@gmail.com</t>
  </si>
  <si>
    <t>+234-570-817753</t>
  </si>
  <si>
    <t>+234-337-479945</t>
  </si>
  <si>
    <t>207114</t>
  </si>
  <si>
    <t>CUST-02419</t>
  </si>
  <si>
    <t>kunle_balogun@hotmail.com</t>
  </si>
  <si>
    <t>+27418261998</t>
  </si>
  <si>
    <t>0526981488</t>
  </si>
  <si>
    <t>213 Allen Ave</t>
  </si>
  <si>
    <t>WEV1Y</t>
  </si>
  <si>
    <t>CUST-03394</t>
  </si>
  <si>
    <t>gracebrown@yahoo.com</t>
  </si>
  <si>
    <t>0531853855</t>
  </si>
  <si>
    <t>0099646549</t>
  </si>
  <si>
    <t>242 High St</t>
  </si>
  <si>
    <t>919676</t>
  </si>
  <si>
    <t>CUST-03067</t>
  </si>
  <si>
    <t>Yetunde Traore</t>
  </si>
  <si>
    <t>+234-668-103149</t>
  </si>
  <si>
    <t>+234-968-656700</t>
  </si>
  <si>
    <t>98 Market St</t>
  </si>
  <si>
    <t>339994</t>
  </si>
  <si>
    <t>CUST-02078</t>
  </si>
  <si>
    <t>emilymakinde@yahoo.com</t>
  </si>
  <si>
    <t>+44 108 296 829</t>
  </si>
  <si>
    <t>+44-459-094721</t>
  </si>
  <si>
    <t>Z888Z</t>
  </si>
  <si>
    <t>27-Jan-26</t>
  </si>
  <si>
    <t>CUST-00732</t>
  </si>
  <si>
    <t>Tariq Kamau</t>
  </si>
  <si>
    <t>tariq.kamau@hotmail.com</t>
  </si>
  <si>
    <t>+234 295 599 977</t>
  </si>
  <si>
    <t>+234793957955</t>
  </si>
  <si>
    <t>175 Herbert Macaulay Way</t>
  </si>
  <si>
    <t>177061</t>
  </si>
  <si>
    <t>CUST-04801</t>
  </si>
  <si>
    <t>noahaliyu@leadlogistics.io</t>
  </si>
  <si>
    <t>+1 082 192 286</t>
  </si>
  <si>
    <t>0687003922</t>
  </si>
  <si>
    <t>M0MNP</t>
  </si>
  <si>
    <t>CUST-02118</t>
  </si>
  <si>
    <t>Amaka Akinola</t>
  </si>
  <si>
    <t>amaka_akinola@cowrywise.com</t>
  </si>
  <si>
    <t>0404890217</t>
  </si>
  <si>
    <t>124 Moi Ave</t>
  </si>
  <si>
    <t>63SRE</t>
  </si>
  <si>
    <t>CUST-00761</t>
  </si>
  <si>
    <t>brian.patel@gmail.com</t>
  </si>
  <si>
    <t>+234-273-228570</t>
  </si>
  <si>
    <t>+234 240 255 546</t>
  </si>
  <si>
    <t>76 Kenyatta Ave</t>
  </si>
  <si>
    <t>209051</t>
  </si>
  <si>
    <t>CUST-05025</t>
  </si>
  <si>
    <t>ifeanyi.onyeka@gmail.com</t>
  </si>
  <si>
    <t>+234550399524</t>
  </si>
  <si>
    <t>+234839442708</t>
  </si>
  <si>
    <t>136 Queen St</t>
  </si>
  <si>
    <t>847095</t>
  </si>
  <si>
    <t>03/17/2026</t>
  </si>
  <si>
    <t>CUST-00471</t>
  </si>
  <si>
    <t>Wanjiru Patel</t>
  </si>
  <si>
    <t>wanjiru.patel@leadtechgmbh.africa</t>
  </si>
  <si>
    <t>+27 449 747 000</t>
  </si>
  <si>
    <t>140 Bourdillon Rd</t>
  </si>
  <si>
    <t>1V44VF</t>
  </si>
  <si>
    <t>CUST-02205</t>
  </si>
  <si>
    <t>Samuel Oladipo</t>
  </si>
  <si>
    <t>samueloladipo@orbitailtd.africa</t>
  </si>
  <si>
    <t>+353-640-335626</t>
  </si>
  <si>
    <t>+353-085-955149</t>
  </si>
  <si>
    <t>W2CWJ</t>
  </si>
  <si>
    <t>2025/11/10</t>
  </si>
  <si>
    <t>CUST-01309</t>
  </si>
  <si>
    <t>Dele Ugwu</t>
  </si>
  <si>
    <t>dele.ugwu@gmail.com</t>
  </si>
  <si>
    <t>+44327988217</t>
  </si>
  <si>
    <t>+44-267-199614</t>
  </si>
  <si>
    <t>3H2CPU</t>
  </si>
  <si>
    <t>CUST-04823</t>
  </si>
  <si>
    <t>Andrew Taylor</t>
  </si>
  <si>
    <t>andrew.taylor@hotmail.com</t>
  </si>
  <si>
    <t>+234-587-519538</t>
  </si>
  <si>
    <t>+234910292620</t>
  </si>
  <si>
    <t>541497</t>
  </si>
  <si>
    <t>2024/08/20</t>
  </si>
  <si>
    <t>CUST-04940</t>
  </si>
  <si>
    <t>Kelechi Makinde</t>
  </si>
  <si>
    <t>kelechimakinde@outlook.com</t>
  </si>
  <si>
    <t>+49 440 027 824</t>
  </si>
  <si>
    <t>+49 673 175 085</t>
  </si>
  <si>
    <t>207 Moi Ave</t>
  </si>
  <si>
    <t>EGJDY</t>
  </si>
  <si>
    <t>CUST-03220</t>
  </si>
  <si>
    <t>Mwangi Hassan</t>
  </si>
  <si>
    <t>mwangihassan@gmail.com</t>
  </si>
  <si>
    <t>+971 699 781 933</t>
  </si>
  <si>
    <t>+971-731-001879</t>
  </si>
  <si>
    <t>Q2S870</t>
  </si>
  <si>
    <t>CUST-01513</t>
  </si>
  <si>
    <t>kemiorji@gmail.com</t>
  </si>
  <si>
    <t>+234-040-150762</t>
  </si>
  <si>
    <t>+234-201-217220</t>
  </si>
  <si>
    <t>411550</t>
  </si>
  <si>
    <t>CUST-03211</t>
  </si>
  <si>
    <t>Samuel Abubakar</t>
  </si>
  <si>
    <t>samuelabubakar@hotmail.com</t>
  </si>
  <si>
    <t>+234 571 694 528</t>
  </si>
  <si>
    <t>0108539316</t>
  </si>
  <si>
    <t>136 Moi Ave</t>
  </si>
  <si>
    <t>289866</t>
  </si>
  <si>
    <t>CUST-02876</t>
  </si>
  <si>
    <t>usmannwachukwu@outlook.com</t>
  </si>
  <si>
    <t>+234 487 696 476</t>
  </si>
  <si>
    <t>0626414124</t>
  </si>
  <si>
    <t>89 Station Rd</t>
  </si>
  <si>
    <t>716627</t>
  </si>
  <si>
    <t>Jun 14, 2025</t>
  </si>
  <si>
    <t>CUST-02840</t>
  </si>
  <si>
    <t>Joshua Kamau</t>
  </si>
  <si>
    <t>joshua.kamau@hotmail.com</t>
  </si>
  <si>
    <t>+49244924424</t>
  </si>
  <si>
    <t>0984636375</t>
  </si>
  <si>
    <t>211 Sheikh Zayed Rd</t>
  </si>
  <si>
    <t>KEF72U</t>
  </si>
  <si>
    <t>CUST-05057</t>
  </si>
  <si>
    <t>+234-637-861436</t>
  </si>
  <si>
    <t>CUST-00053</t>
  </si>
  <si>
    <t>Njeri Smith</t>
  </si>
  <si>
    <t>njerismith@yahoo.com</t>
  </si>
  <si>
    <t>+234-705-685662</t>
  </si>
  <si>
    <t>+234628733427</t>
  </si>
  <si>
    <t>100 Sheikh Zayed Rd</t>
  </si>
  <si>
    <t>367383</t>
  </si>
  <si>
    <t>CUST-04429</t>
  </si>
  <si>
    <t>Mark Makinde</t>
  </si>
  <si>
    <t>mark_makinde@gmail.com</t>
  </si>
  <si>
    <t>+234233800582</t>
  </si>
  <si>
    <t>0601004438</t>
  </si>
  <si>
    <t>121 Bay St</t>
  </si>
  <si>
    <t>628837</t>
  </si>
  <si>
    <t>CUST-02241</t>
  </si>
  <si>
    <t>Lola Anyanwu</t>
  </si>
  <si>
    <t>lola_anyanwu@yahoo.com</t>
  </si>
  <si>
    <t>+31158650487</t>
  </si>
  <si>
    <t>0872840106</t>
  </si>
  <si>
    <t>169 Long St</t>
  </si>
  <si>
    <t>Y3CLD</t>
  </si>
  <si>
    <t>2024/10/12</t>
  </si>
  <si>
    <t>CUST-03907</t>
  </si>
  <si>
    <t>wanjirulawal@outlook.com</t>
  </si>
  <si>
    <t>+44519403923</t>
  </si>
  <si>
    <t>0362149197</t>
  </si>
  <si>
    <t>197 Moi Ave</t>
  </si>
  <si>
    <t>CBC0J3</t>
  </si>
  <si>
    <t>02/14/2025</t>
  </si>
  <si>
    <t>CUST-04257</t>
  </si>
  <si>
    <t>Grace Lawal</t>
  </si>
  <si>
    <t>gracelawal@hotmail.com</t>
  </si>
  <si>
    <t>+44910871988</t>
  </si>
  <si>
    <t>+44 541 222 143</t>
  </si>
  <si>
    <t>15 Bay St</t>
  </si>
  <si>
    <t>7CBB1</t>
  </si>
  <si>
    <t>CUST-02624</t>
  </si>
  <si>
    <t>kamau_hassan@yahoo.com</t>
  </si>
  <si>
    <t>+234653652053</t>
  </si>
  <si>
    <t>+234 504 580 470</t>
  </si>
  <si>
    <t>740652</t>
  </si>
  <si>
    <t>CUST-02701</t>
  </si>
  <si>
    <t>adaora.mohammed@gmail.com</t>
  </si>
  <si>
    <t>+49752882095</t>
  </si>
  <si>
    <t>0974990580</t>
  </si>
  <si>
    <t>Y9PSY</t>
  </si>
  <si>
    <t>CUST-03517</t>
  </si>
  <si>
    <t>Mwangi Mwangi</t>
  </si>
  <si>
    <t>mwangi.mwangi@outlook.com</t>
  </si>
  <si>
    <t>0677670310</t>
  </si>
  <si>
    <t>+234-109-486817</t>
  </si>
  <si>
    <t>77 Market St</t>
  </si>
  <si>
    <t>246938</t>
  </si>
  <si>
    <t>Apr 29, 2026</t>
  </si>
  <si>
    <t>CUST-01776</t>
  </si>
  <si>
    <t>Olivia Dlamini</t>
  </si>
  <si>
    <t>olivia.dlamini@yahoo.com</t>
  </si>
  <si>
    <t>+254116558651</t>
  </si>
  <si>
    <t>+254503555818</t>
  </si>
  <si>
    <t>6MGN3B</t>
  </si>
  <si>
    <t>08.07.2024</t>
  </si>
  <si>
    <t>CUST-04714</t>
  </si>
  <si>
    <t>chidinma_wilson@gmail.com</t>
  </si>
  <si>
    <t>+1-495-916960</t>
  </si>
  <si>
    <t>+27691899753</t>
  </si>
  <si>
    <t>247 Victoria Rd</t>
  </si>
  <si>
    <t>TXL9YU</t>
  </si>
  <si>
    <t>28.10.2024</t>
  </si>
  <si>
    <t>2025-04-27</t>
  </si>
  <si>
    <t>CUST-03245</t>
  </si>
  <si>
    <t>Chinwe Khan</t>
  </si>
  <si>
    <t>chinwe.khan@outlook.com</t>
  </si>
  <si>
    <t>+234-352-958977</t>
  </si>
  <si>
    <t>+234 570 853 301</t>
  </si>
  <si>
    <t>82 Station Rd</t>
  </si>
  <si>
    <t>529649</t>
  </si>
  <si>
    <t>CUST-04904</t>
  </si>
  <si>
    <t>Thomas Ogundimu</t>
  </si>
  <si>
    <t>tosin.adeyemi@hotmail.com</t>
  </si>
  <si>
    <t>+44582555205</t>
  </si>
  <si>
    <t>0459382565</t>
  </si>
  <si>
    <t>85 Station Rd</t>
  </si>
  <si>
    <t>6LFA4D</t>
  </si>
  <si>
    <t>12/18/2025</t>
  </si>
  <si>
    <t>CUST-03255</t>
  </si>
  <si>
    <t>fatima_orji@primehealthltd.co</t>
  </si>
  <si>
    <t>+27277172428</t>
  </si>
  <si>
    <t>+27925794060</t>
  </si>
  <si>
    <t>M49ZJ</t>
  </si>
  <si>
    <t>CUST-03212</t>
  </si>
  <si>
    <t>Fatima Nwankwo</t>
  </si>
  <si>
    <t>fatima.nwankwo@quantalabs.com</t>
  </si>
  <si>
    <t>0175846263</t>
  </si>
  <si>
    <t>+1-024-587588</t>
  </si>
  <si>
    <t>149 Moi Ave</t>
  </si>
  <si>
    <t>HXSVDD</t>
  </si>
  <si>
    <t>CUST-02800</t>
  </si>
  <si>
    <t>Joy Botha</t>
  </si>
  <si>
    <t>joybotha@gmail.com</t>
  </si>
  <si>
    <t>+44 888 301 543</t>
  </si>
  <si>
    <t>+44 470 524 345</t>
  </si>
  <si>
    <t>206 Sheikh Zayed Rd</t>
  </si>
  <si>
    <t>EE8XE</t>
  </si>
  <si>
    <t>CUST-00795</t>
  </si>
  <si>
    <t>chizoba_patel@hotmail.com</t>
  </si>
  <si>
    <t>0889109619</t>
  </si>
  <si>
    <t>+234 804 505 211</t>
  </si>
  <si>
    <t>32 Allen Ave</t>
  </si>
  <si>
    <t>924206</t>
  </si>
  <si>
    <t>09/05/2026</t>
  </si>
  <si>
    <t>CUST-00919</t>
  </si>
  <si>
    <t>Nomvula Lawal</t>
  </si>
  <si>
    <t>nomvula_lawal@gmail.com</t>
  </si>
  <si>
    <t>0603161340</t>
  </si>
  <si>
    <t>+44 992 164 575</t>
  </si>
  <si>
    <t>129 King St</t>
  </si>
  <si>
    <t>178XF</t>
  </si>
  <si>
    <t>CUST-04034</t>
  </si>
  <si>
    <t>Adaeze Adewale</t>
  </si>
  <si>
    <t>adaeze.adewale@gmail.com</t>
  </si>
  <si>
    <t>0177052028</t>
  </si>
  <si>
    <t>218 Church St</t>
  </si>
  <si>
    <t>529208</t>
  </si>
  <si>
    <t>10-Apr-26</t>
  </si>
  <si>
    <t>CUST-04832</t>
  </si>
  <si>
    <t>Ifeanyi Abubakar</t>
  </si>
  <si>
    <t>ifeanyi.abubakar@outlook.com</t>
  </si>
  <si>
    <t>+234-161-520606</t>
  </si>
  <si>
    <t>+234 199 927 986</t>
  </si>
  <si>
    <t>917291</t>
  </si>
  <si>
    <t>CUST-02860</t>
  </si>
  <si>
    <t>Mwangi Garba</t>
  </si>
  <si>
    <t>mwangi_garba@outlook.com</t>
  </si>
  <si>
    <t>+1915344447</t>
  </si>
  <si>
    <t>+1-337-305222</t>
  </si>
  <si>
    <t>W2M2N</t>
  </si>
  <si>
    <t>CUST-03779</t>
  </si>
  <si>
    <t>Niyi Mohammed</t>
  </si>
  <si>
    <t>niyi.mohammed@gmail.com.</t>
  </si>
  <si>
    <t>0750767663</t>
  </si>
  <si>
    <t>+31960224591</t>
  </si>
  <si>
    <t>162 Herbert Macaulay Way</t>
  </si>
  <si>
    <t>BHWQXR</t>
  </si>
  <si>
    <t>CUST-01936</t>
  </si>
  <si>
    <t>gbengahassan@hotmail.com</t>
  </si>
  <si>
    <t>+234209768127</t>
  </si>
  <si>
    <t>+234122699519</t>
  </si>
  <si>
    <t>7 Marina Rd</t>
  </si>
  <si>
    <t>281804</t>
  </si>
  <si>
    <t>14/04/2025</t>
  </si>
  <si>
    <t>CUST-01004</t>
  </si>
  <si>
    <t>akinyi vandermerwe@gmail.com</t>
  </si>
  <si>
    <t>+49011273831</t>
  </si>
  <si>
    <t>0720357965</t>
  </si>
  <si>
    <t>171 Queen St</t>
  </si>
  <si>
    <t>J1D4KU</t>
  </si>
  <si>
    <t>CUST-04529</t>
  </si>
  <si>
    <t>Faith Eze</t>
  </si>
  <si>
    <t>faith_eze@yahoo.com</t>
  </si>
  <si>
    <t>+353173953666</t>
  </si>
  <si>
    <t>+353 448 277 541</t>
  </si>
  <si>
    <t>9PR6J5</t>
  </si>
  <si>
    <t>2024/08/08</t>
  </si>
  <si>
    <t>CUST-01052</t>
  </si>
  <si>
    <t>Andrew Williams</t>
  </si>
  <si>
    <t>andrew.williams@hotmail.com</t>
  </si>
  <si>
    <t>+44627350600</t>
  </si>
  <si>
    <t>+44-266-460961</t>
  </si>
  <si>
    <t>1YWVXV</t>
  </si>
  <si>
    <t>08/06/2026</t>
  </si>
  <si>
    <t>CUST-02711</t>
  </si>
  <si>
    <t>amina.ogundimu@gmail.com</t>
  </si>
  <si>
    <t>0289878326</t>
  </si>
  <si>
    <t>+49-036-758813</t>
  </si>
  <si>
    <t>237 Main Rd</t>
  </si>
  <si>
    <t>YYWDDY</t>
  </si>
  <si>
    <t>06/01/2026</t>
  </si>
  <si>
    <t>CUST-02919</t>
  </si>
  <si>
    <t>maryamdavies@coretechgmbh.com</t>
  </si>
  <si>
    <t>+44-006-538167</t>
  </si>
  <si>
    <t>+44-289-777894</t>
  </si>
  <si>
    <t>75 Church St</t>
  </si>
  <si>
    <t>0T4AN</t>
  </si>
  <si>
    <t>CUST-03574</t>
  </si>
  <si>
    <t>David Murphy</t>
  </si>
  <si>
    <t>david_murphy@yahoo.com</t>
  </si>
  <si>
    <t>+971-700-444061</t>
  </si>
  <si>
    <t>+971-859-530022</t>
  </si>
  <si>
    <t>117 Allen Ave</t>
  </si>
  <si>
    <t>2XPTY</t>
  </si>
  <si>
    <t>CUST-01820</t>
  </si>
  <si>
    <t>matthewabubakar@yahoo.com</t>
  </si>
  <si>
    <t>0316295810</t>
  </si>
  <si>
    <t>0719676741</t>
  </si>
  <si>
    <t>VTJUXD</t>
  </si>
  <si>
    <t>CUST-00778</t>
  </si>
  <si>
    <t>Jessica Balogun</t>
  </si>
  <si>
    <t>jessicabalogun@outlook.com</t>
  </si>
  <si>
    <t>+254821870894</t>
  </si>
  <si>
    <t>0079116114</t>
  </si>
  <si>
    <t>D5ZVM</t>
  </si>
  <si>
    <t>Oct 6, 2024</t>
  </si>
  <si>
    <t>CUST-04219</t>
  </si>
  <si>
    <t>Mark Nwachukwu</t>
  </si>
  <si>
    <t>mark.nwachukwu@vaultsolutions.com</t>
  </si>
  <si>
    <t>+254-722-290872</t>
  </si>
  <si>
    <t>0486632929</t>
  </si>
  <si>
    <t>226 Kenyatta Ave</t>
  </si>
  <si>
    <t>UDFW8</t>
  </si>
  <si>
    <t>CUST-00048</t>
  </si>
  <si>
    <t>Chiamaka Akinola</t>
  </si>
  <si>
    <t>chiamakaakinola@yahoo.com</t>
  </si>
  <si>
    <t>+31345401938</t>
  </si>
  <si>
    <t>86 Bay St</t>
  </si>
  <si>
    <t>97J85T</t>
  </si>
  <si>
    <t>CUST-02449</t>
  </si>
  <si>
    <t>Fatuma Adewale</t>
  </si>
  <si>
    <t>fatumaadewale@yahoo.com</t>
  </si>
  <si>
    <t>0886471494</t>
  </si>
  <si>
    <t>0469237601</t>
  </si>
  <si>
    <t>Hamb</t>
  </si>
  <si>
    <t>58 King St</t>
  </si>
  <si>
    <t>ATA4KP</t>
  </si>
  <si>
    <t>2026-04-25</t>
  </si>
  <si>
    <t>CUST-00288</t>
  </si>
  <si>
    <t>David Obi</t>
  </si>
  <si>
    <t>davidobi@outlook.com</t>
  </si>
  <si>
    <t>0760440907</t>
  </si>
  <si>
    <t>+44 727 810 509</t>
  </si>
  <si>
    <t>214 Kenyatta Ave</t>
  </si>
  <si>
    <t>4DWGT</t>
  </si>
  <si>
    <t>CUST-02742</t>
  </si>
  <si>
    <t>Yetunde Johnson</t>
  </si>
  <si>
    <t>yetunde_johnson@yahoo.com</t>
  </si>
  <si>
    <t>+234-669-916722</t>
  </si>
  <si>
    <t>+234 397 623 978</t>
  </si>
  <si>
    <t>353960</t>
  </si>
  <si>
    <t>18/06/2025</t>
  </si>
  <si>
    <t>CUST-03346</t>
  </si>
  <si>
    <t>obinnaevans@outlook.com</t>
  </si>
  <si>
    <t>+31439587099</t>
  </si>
  <si>
    <t>+31-092-971280</t>
  </si>
  <si>
    <t>7BSVW</t>
  </si>
  <si>
    <t>CUST-03325</t>
  </si>
  <si>
    <t>Amina Khan</t>
  </si>
  <si>
    <t>amina_khan@gmail.com</t>
  </si>
  <si>
    <t>+49 764 226 339</t>
  </si>
  <si>
    <t>0120897337</t>
  </si>
  <si>
    <t>250 Church St</t>
  </si>
  <si>
    <t>X1AWG</t>
  </si>
  <si>
    <t>2024-08-02</t>
  </si>
  <si>
    <t>CUST-02917</t>
  </si>
  <si>
    <t>thandiwe_makinde@gmail.com</t>
  </si>
  <si>
    <t>0131598666</t>
  </si>
  <si>
    <t>+971 469 196 637</t>
  </si>
  <si>
    <t>JAMNSJ</t>
  </si>
  <si>
    <t>2025/03/10</t>
  </si>
  <si>
    <t>28-Aug-25</t>
  </si>
  <si>
    <t>CUST-01610</t>
  </si>
  <si>
    <t>abdullahi.brown@yahoo.com</t>
  </si>
  <si>
    <t>0631593809</t>
  </si>
  <si>
    <t>+234 278 611 891</t>
  </si>
  <si>
    <t>198 Long St</t>
  </si>
  <si>
    <t>138445</t>
  </si>
  <si>
    <t>CUST-00157</t>
  </si>
  <si>
    <t>obinna_asante@outlook.com</t>
  </si>
  <si>
    <t>+254 292 842 222</t>
  </si>
  <si>
    <t>+254 105 927 452</t>
  </si>
  <si>
    <t>38 Marina Rd</t>
  </si>
  <si>
    <t>LVHB17</t>
  </si>
  <si>
    <t>28.05.2025</t>
  </si>
  <si>
    <t>CUST-02435</t>
  </si>
  <si>
    <t>tariqjohnson@hotmail.com</t>
  </si>
  <si>
    <t>0593536103</t>
  </si>
  <si>
    <t>+44487164456</t>
  </si>
  <si>
    <t>30 Bourdillon Rd</t>
  </si>
  <si>
    <t>AD50Z8</t>
  </si>
  <si>
    <t>CUST-01049</t>
  </si>
  <si>
    <t>Andrew Patel</t>
  </si>
  <si>
    <t>andrew.patel@yahoo.com</t>
  </si>
  <si>
    <t>+234 415 578 137</t>
  </si>
  <si>
    <t>0142175624</t>
  </si>
  <si>
    <t>51 Kenyatta Ave</t>
  </si>
  <si>
    <t>620913</t>
  </si>
  <si>
    <t>CUST-01126</t>
  </si>
  <si>
    <t>Mercy Obi</t>
  </si>
  <si>
    <t>mercy.obi@outlook.com.</t>
  </si>
  <si>
    <t>+254 101 473 912</t>
  </si>
  <si>
    <t>0584480127</t>
  </si>
  <si>
    <t>179 Kenyatta Ave</t>
  </si>
  <si>
    <t>08XNAG</t>
  </si>
  <si>
    <t>CUST-02844</t>
  </si>
  <si>
    <t>hannahdavies@primeanalytics.com</t>
  </si>
  <si>
    <t>+49 679 495 936</t>
  </si>
  <si>
    <t>+49 434 318 021</t>
  </si>
  <si>
    <t>235 Allen Ave</t>
  </si>
  <si>
    <t>G7TSR</t>
  </si>
  <si>
    <t>CUST-01861</t>
  </si>
  <si>
    <t>Aisha Murphy</t>
  </si>
  <si>
    <t>andrew.otieno@yahoo.com</t>
  </si>
  <si>
    <t>+44-768-564296</t>
  </si>
  <si>
    <t>+44399909547</t>
  </si>
  <si>
    <t>25 Bourdillon Rd</t>
  </si>
  <si>
    <t>7UT91H</t>
  </si>
  <si>
    <t>CUST-01233</t>
  </si>
  <si>
    <t>Maryam Diallo</t>
  </si>
  <si>
    <t>maryam.diallo@yahoo.com</t>
  </si>
  <si>
    <t>0063239988</t>
  </si>
  <si>
    <t>+49 733 521 085</t>
  </si>
  <si>
    <t>140 High St</t>
  </si>
  <si>
    <t>QLF9TZ</t>
  </si>
  <si>
    <t>CUST-02955</t>
  </si>
  <si>
    <t>kunle.wilson@yahoo.com</t>
  </si>
  <si>
    <t>+254-802-158390</t>
  </si>
  <si>
    <t>+254 599 278 938</t>
  </si>
  <si>
    <t>168 Bay St</t>
  </si>
  <si>
    <t>97TFEE</t>
  </si>
  <si>
    <t>CUST-01183</t>
  </si>
  <si>
    <t>Fatima Johnson</t>
  </si>
  <si>
    <t>fatima_johnson@hotmail.com</t>
  </si>
  <si>
    <t>+31-981-555184</t>
  </si>
  <si>
    <t>64 Queen St</t>
  </si>
  <si>
    <t>JG6NJ</t>
  </si>
  <si>
    <t>25/09/2024</t>
  </si>
  <si>
    <t>09/10/2024</t>
  </si>
  <si>
    <t>CUST-01418</t>
  </si>
  <si>
    <t>james.khan@yahoo.com</t>
  </si>
  <si>
    <t>0421210046</t>
  </si>
  <si>
    <t>0975210084</t>
  </si>
  <si>
    <t>838749</t>
  </si>
  <si>
    <t>CUST-03469</t>
  </si>
  <si>
    <t>femianyanwu@gmail.com</t>
  </si>
  <si>
    <t>0008851974</t>
  </si>
  <si>
    <t>0350262196</t>
  </si>
  <si>
    <t>ZBLTS</t>
  </si>
  <si>
    <t>29/07/2024</t>
  </si>
  <si>
    <t>25/02/2025</t>
  </si>
  <si>
    <t>CUST-05124</t>
  </si>
  <si>
    <t>CUST-02987</t>
  </si>
  <si>
    <t>Chibueze Hassan</t>
  </si>
  <si>
    <t>chibuezehassan@gmail.com</t>
  </si>
  <si>
    <t>+1101997379</t>
  </si>
  <si>
    <t>0574882593</t>
  </si>
  <si>
    <t>172 Moi Ave</t>
  </si>
  <si>
    <t>4KLN8W</t>
  </si>
  <si>
    <t>CUST-04174</t>
  </si>
  <si>
    <t>Funmi Okorie</t>
  </si>
  <si>
    <t>funmi_okorie@hotmail.com</t>
  </si>
  <si>
    <t>+971750839799</t>
  </si>
  <si>
    <t>0744585819</t>
  </si>
  <si>
    <t>167 Sheikh Zayed Rd</t>
  </si>
  <si>
    <t>D0KYG7</t>
  </si>
  <si>
    <t>2026/01/12</t>
  </si>
  <si>
    <t>CUST-02371</t>
  </si>
  <si>
    <t>Musa Kamau</t>
  </si>
  <si>
    <t>+27-122-606142</t>
  </si>
  <si>
    <t>+27 586 414 582</t>
  </si>
  <si>
    <t>NQNB44</t>
  </si>
  <si>
    <t>CUST-02181</t>
  </si>
  <si>
    <t>nomvula_bello@outlook.com</t>
  </si>
  <si>
    <t>0605878917</t>
  </si>
  <si>
    <t>+971 390 296 408</t>
  </si>
  <si>
    <t>203 Station Rd</t>
  </si>
  <si>
    <t>1TX3Q</t>
  </si>
  <si>
    <t>CUST-01509</t>
  </si>
  <si>
    <t>Njeri Lawal</t>
  </si>
  <si>
    <t>+31-027-190581</t>
  </si>
  <si>
    <t>+31796056233</t>
  </si>
  <si>
    <t>182 Church St</t>
  </si>
  <si>
    <t>89XTNS</t>
  </si>
  <si>
    <t>Otieno Naidoo</t>
  </si>
  <si>
    <t>otienonaidoo@yahoo.com</t>
  </si>
  <si>
    <t>+27616445081</t>
  </si>
  <si>
    <t>+27627597280</t>
  </si>
  <si>
    <t>58 Bay St</t>
  </si>
  <si>
    <t>F1B5U2</t>
  </si>
  <si>
    <t>2025/01/23</t>
  </si>
  <si>
    <t>CUST-00085</t>
  </si>
  <si>
    <t>sarah_mensah@gmail.com</t>
  </si>
  <si>
    <t>0578610357</t>
  </si>
  <si>
    <t>+234-279-855241</t>
  </si>
  <si>
    <t>998747</t>
  </si>
  <si>
    <t>04.07.2025</t>
  </si>
  <si>
    <t>CUST-04081</t>
  </si>
  <si>
    <t>fatimanaidoo@flutterwave.io</t>
  </si>
  <si>
    <t>+234874923493</t>
  </si>
  <si>
    <t>+234067478689</t>
  </si>
  <si>
    <t>Lagos Island</t>
  </si>
  <si>
    <t>892795</t>
  </si>
  <si>
    <t>CUST-00773</t>
  </si>
  <si>
    <t>Dele Adeyemi</t>
  </si>
  <si>
    <t>deleadeyemi@sparksolutions.co</t>
  </si>
  <si>
    <t>+971436116861</t>
  </si>
  <si>
    <t>182 Long St</t>
  </si>
  <si>
    <t>YSM18R</t>
  </si>
  <si>
    <t>CUST-04109</t>
  </si>
  <si>
    <t>Sarah Musa</t>
  </si>
  <si>
    <t>sarah.musa@hotmail.com</t>
  </si>
  <si>
    <t>+31 233 388 955</t>
  </si>
  <si>
    <t>+31-411-005496</t>
  </si>
  <si>
    <t>120 Queen St</t>
  </si>
  <si>
    <t>MW9D6</t>
  </si>
  <si>
    <t>06/08/2024</t>
  </si>
  <si>
    <t>CUST-00764</t>
  </si>
  <si>
    <t>Obinna Davies</t>
  </si>
  <si>
    <t>+234-957-945759</t>
  </si>
  <si>
    <t>+234 995 505 536</t>
  </si>
  <si>
    <t>94 Bay St</t>
  </si>
  <si>
    <t>177917</t>
  </si>
  <si>
    <t>CUST-04667</t>
  </si>
  <si>
    <t>tosinevans@gmail.com</t>
  </si>
  <si>
    <t>0598177077</t>
  </si>
  <si>
    <t>0916349301</t>
  </si>
  <si>
    <t>430YV</t>
  </si>
  <si>
    <t>CUST-01638</t>
  </si>
  <si>
    <t>laura_al-farsi@coreailtd.io</t>
  </si>
  <si>
    <t>+44-113-503366</t>
  </si>
  <si>
    <t>0949278367</t>
  </si>
  <si>
    <t>HXZT3S</t>
  </si>
  <si>
    <t>Dec 27, 2024</t>
  </si>
  <si>
    <t>CUST-01802</t>
  </si>
  <si>
    <t>Chidi Nwachukwu</t>
  </si>
  <si>
    <t>chidi.nwachukwu@gmail.com</t>
  </si>
  <si>
    <t>+353062868521</t>
  </si>
  <si>
    <t>+353-073-590132</t>
  </si>
  <si>
    <t>8KKTPB</t>
  </si>
  <si>
    <t>CUST-01629</t>
  </si>
  <si>
    <t>Maryam Johnson</t>
  </si>
  <si>
    <t>maryamjohnson@teamapt.africa</t>
  </si>
  <si>
    <t>+254534755074</t>
  </si>
  <si>
    <t>+254 444 394 469</t>
  </si>
  <si>
    <t>153 Marina Rd</t>
  </si>
  <si>
    <t>9GQQN</t>
  </si>
  <si>
    <t>11-Mar-26</t>
  </si>
  <si>
    <t>CUST-00966</t>
  </si>
  <si>
    <t>Usman Mensah</t>
  </si>
  <si>
    <t>usman.mensah@pulsesystems.ng</t>
  </si>
  <si>
    <t>+44-188-521148</t>
  </si>
  <si>
    <t>0603638396</t>
  </si>
  <si>
    <t>201 Adeola Odeku St</t>
  </si>
  <si>
    <t>5XRZ8V</t>
  </si>
  <si>
    <t>CUST-03731</t>
  </si>
  <si>
    <t>Nomvula Naidoo</t>
  </si>
  <si>
    <t>nomvula.naidoo@outlook.com</t>
  </si>
  <si>
    <t>+27-684-912890</t>
  </si>
  <si>
    <t>+27 387 807 921</t>
  </si>
  <si>
    <t>66 Victoria Rd</t>
  </si>
  <si>
    <t>MT4J5</t>
  </si>
  <si>
    <t>05-Mar-26</t>
  </si>
  <si>
    <t>CUST-01899</t>
  </si>
  <si>
    <t>blessing_okorie@outlook.com</t>
  </si>
  <si>
    <t>0122760786</t>
  </si>
  <si>
    <t>0076442070</t>
  </si>
  <si>
    <t>RRFM8</t>
  </si>
  <si>
    <t>CUST-02842</t>
  </si>
  <si>
    <t>Amaka Okorie</t>
  </si>
  <si>
    <t>amaka.okorie@andela.co</t>
  </si>
  <si>
    <t>+44-736-767086</t>
  </si>
  <si>
    <t>0206802828</t>
  </si>
  <si>
    <t>245 Herbert Macaulay Way</t>
  </si>
  <si>
    <t>XRNRFM</t>
  </si>
  <si>
    <t>Kayode Khan</t>
  </si>
  <si>
    <t>kayode.khan@yahoo.com</t>
  </si>
  <si>
    <t>+27 824 236 382</t>
  </si>
  <si>
    <t>+27479718986</t>
  </si>
  <si>
    <t>VDUL1</t>
  </si>
  <si>
    <t>CUST-00115</t>
  </si>
  <si>
    <t>oluwaseun.lawal@hotmail.com</t>
  </si>
  <si>
    <t>0068114921</t>
  </si>
  <si>
    <t>+234433472282</t>
  </si>
  <si>
    <t>120 Station Rd</t>
  </si>
  <si>
    <t>385648</t>
  </si>
  <si>
    <t>2025/05/04</t>
  </si>
  <si>
    <t>CUST-03377</t>
  </si>
  <si>
    <t>Nneka Lawal</t>
  </si>
  <si>
    <t>+44-035-996508</t>
  </si>
  <si>
    <t>+44-058-449585</t>
  </si>
  <si>
    <t>7T6F1</t>
  </si>
  <si>
    <t>CUST-01308</t>
  </si>
  <si>
    <t>tariq.garba@hotmail.com</t>
  </si>
  <si>
    <t>0410526963</t>
  </si>
  <si>
    <t>+234-427-212645</t>
  </si>
  <si>
    <t>242 Main Rd</t>
  </si>
  <si>
    <t>740892</t>
  </si>
  <si>
    <t>CUST-04413</t>
  </si>
  <si>
    <t>Kunle Johnson</t>
  </si>
  <si>
    <t>+44132627301</t>
  </si>
  <si>
    <t>+44-943-489951</t>
  </si>
  <si>
    <t>135 Moi Ave</t>
  </si>
  <si>
    <t>CBT7K</t>
  </si>
  <si>
    <t>10/14/2024</t>
  </si>
  <si>
    <t>18/10/2025</t>
  </si>
  <si>
    <t>CUST-02647</t>
  </si>
  <si>
    <t>0699417070</t>
  </si>
  <si>
    <t>+234 397 640 782</t>
  </si>
  <si>
    <t>80 Awolowo Rd</t>
  </si>
  <si>
    <t>752246</t>
  </si>
  <si>
    <t>11/19/2025</t>
  </si>
  <si>
    <t>CUST-01622</t>
  </si>
  <si>
    <t>matthewkamau@gmail.com</t>
  </si>
  <si>
    <t>+31398288367</t>
  </si>
  <si>
    <t>+31 097 418 868</t>
  </si>
  <si>
    <t>MND4XY</t>
  </si>
  <si>
    <t>09/04/2025</t>
  </si>
  <si>
    <t>Sarah Nwachukwu</t>
  </si>
  <si>
    <t>sarah.nwachukwu@outlook.com</t>
  </si>
  <si>
    <t>+971466385239</t>
  </si>
  <si>
    <t>0461609084</t>
  </si>
  <si>
    <t>68 Sheikh Zayed Rd</t>
  </si>
  <si>
    <t>ASR95</t>
  </si>
  <si>
    <t>CUST-03133</t>
  </si>
  <si>
    <t>yusufhassan@hotmail.com</t>
  </si>
  <si>
    <t>+234-179-641920</t>
  </si>
  <si>
    <t>+234 140 701 502</t>
  </si>
  <si>
    <t>115 Market St</t>
  </si>
  <si>
    <t>601709</t>
  </si>
  <si>
    <t>09.11.2025</t>
  </si>
  <si>
    <t>10/11/2025</t>
  </si>
  <si>
    <t>CUST-02918</t>
  </si>
  <si>
    <t>Yusuf Balogun</t>
  </si>
  <si>
    <t>yusuf_balogun@gmail.com</t>
  </si>
  <si>
    <t>+353-244-101154</t>
  </si>
  <si>
    <t>0833202047</t>
  </si>
  <si>
    <t>23 Adeola Odeku St</t>
  </si>
  <si>
    <t>7DRXR4</t>
  </si>
  <si>
    <t>CUST-04299</t>
  </si>
  <si>
    <t>lawal_al-farsi@flourmillsofni.com</t>
  </si>
  <si>
    <t>0445870072</t>
  </si>
  <si>
    <t>+44905201913</t>
  </si>
  <si>
    <t>66 Awolowo Rd</t>
  </si>
  <si>
    <t>763FM</t>
  </si>
  <si>
    <t>CUST-02940</t>
  </si>
  <si>
    <t>Lawal Nwankwo</t>
  </si>
  <si>
    <t>lawalnwankwo@primefinancepl.ng</t>
  </si>
  <si>
    <t>0004779416</t>
  </si>
  <si>
    <t>0767817674</t>
  </si>
  <si>
    <t>VN14R</t>
  </si>
  <si>
    <t>CUST-04139</t>
  </si>
  <si>
    <t>lauraal-farsi@yahoo.com</t>
  </si>
  <si>
    <t>+31-860-888988</t>
  </si>
  <si>
    <t>+31464699343</t>
  </si>
  <si>
    <t>101 Allen Ave</t>
  </si>
  <si>
    <t>8TLFDX</t>
  </si>
  <si>
    <t>CUST-01234</t>
  </si>
  <si>
    <t>Jessica Smith</t>
  </si>
  <si>
    <t>jessicasmith@piggyvest.africa</t>
  </si>
  <si>
    <t>+27 942 817 834</t>
  </si>
  <si>
    <t>+27-064-339553</t>
  </si>
  <si>
    <t>JATDPM</t>
  </si>
  <si>
    <t>CUST-02515</t>
  </si>
  <si>
    <t>Ngozi Hassan</t>
  </si>
  <si>
    <t>ngozi.hassan@hotmail.com</t>
  </si>
  <si>
    <t>+44 943 493 871</t>
  </si>
  <si>
    <t>0443915936</t>
  </si>
  <si>
    <t>6YM3LH</t>
  </si>
  <si>
    <t>CUST-03403</t>
  </si>
  <si>
    <t>Ifeanyi Adeyemi</t>
  </si>
  <si>
    <t>ifeanyiadeyemi@gmail.com</t>
  </si>
  <si>
    <t>+31-555-446466</t>
  </si>
  <si>
    <t>0570005205</t>
  </si>
  <si>
    <t>121 Main Rd</t>
  </si>
  <si>
    <t>P24LTC</t>
  </si>
  <si>
    <t>CUST-04849</t>
  </si>
  <si>
    <t>Emmanuel Abubakar</t>
  </si>
  <si>
    <t>emmanuel_abubakar@paysoftltd.co</t>
  </si>
  <si>
    <t>+1-638-062027</t>
  </si>
  <si>
    <t>+1110549734</t>
  </si>
  <si>
    <t>48 Station Rd</t>
  </si>
  <si>
    <t>2BN7T</t>
  </si>
  <si>
    <t>Jan 1, 2025</t>
  </si>
  <si>
    <t>2025/11/22</t>
  </si>
  <si>
    <t>CUST-04638</t>
  </si>
  <si>
    <t>Emeka Smith</t>
  </si>
  <si>
    <t>emeka.smith@lumencommerce.co</t>
  </si>
  <si>
    <t>0130369506</t>
  </si>
  <si>
    <t>+27 618 547 250</t>
  </si>
  <si>
    <t>242 Church St</t>
  </si>
  <si>
    <t>UCKSJQ</t>
  </si>
  <si>
    <t>04.03.2025</t>
  </si>
  <si>
    <t>Michael Jones</t>
  </si>
  <si>
    <t>michael_jones@gmail.com</t>
  </si>
  <si>
    <t>0999699648</t>
  </si>
  <si>
    <t>+31 184 285 969</t>
  </si>
  <si>
    <t>NMNGMQ</t>
  </si>
  <si>
    <t>CUST-03167</t>
  </si>
  <si>
    <t>yetundeafolabi@echosolutions.africa</t>
  </si>
  <si>
    <t>+234699948706</t>
  </si>
  <si>
    <t>+234490831533</t>
  </si>
  <si>
    <t>128 Allen Ave</t>
  </si>
  <si>
    <t>770743</t>
  </si>
  <si>
    <t>CUST-02639</t>
  </si>
  <si>
    <t>chinwejones@gmail.com</t>
  </si>
  <si>
    <t>0142413038</t>
  </si>
  <si>
    <t>+234-731-265007</t>
  </si>
  <si>
    <t>33 Moi Ave</t>
  </si>
  <si>
    <t>443357</t>
  </si>
  <si>
    <t>03-Dec-24</t>
  </si>
  <si>
    <t>12/06/2025</t>
  </si>
  <si>
    <t>CUST-03264</t>
  </si>
  <si>
    <t>fatima_adeleke@flutterwave.com</t>
  </si>
  <si>
    <t>0647592319</t>
  </si>
  <si>
    <t>+254-107-680123</t>
  </si>
  <si>
    <t>232 Kenyatta Ave</t>
  </si>
  <si>
    <t>Q6QE5</t>
  </si>
  <si>
    <t>CUST-00034</t>
  </si>
  <si>
    <t>Adebayo Garba</t>
  </si>
  <si>
    <t>adebayo_garba@yahoo.com</t>
  </si>
  <si>
    <t>+234958459065</t>
  </si>
  <si>
    <t>+44-905-151864</t>
  </si>
  <si>
    <t>150 Moi Ave</t>
  </si>
  <si>
    <t>V1JFV0</t>
  </si>
  <si>
    <t>08-Mar-26</t>
  </si>
  <si>
    <t>CUST-04285</t>
  </si>
  <si>
    <t>Matthew O'Brien</t>
  </si>
  <si>
    <t>tosin.abubakar@gmail.com.</t>
  </si>
  <si>
    <t>0391641311</t>
  </si>
  <si>
    <t>+31459711749</t>
  </si>
  <si>
    <t>2FQQY</t>
  </si>
  <si>
    <t>CUST-03499</t>
  </si>
  <si>
    <t>Faith Aliyu</t>
  </si>
  <si>
    <t>faith_aliyu@gmail.com</t>
  </si>
  <si>
    <t>+971 531 632 191</t>
  </si>
  <si>
    <t>+971-558-822897</t>
  </si>
  <si>
    <t>105 Market St</t>
  </si>
  <si>
    <t>171LZ</t>
  </si>
  <si>
    <t>CUST-04910</t>
  </si>
  <si>
    <t>Adaora Mwangi</t>
  </si>
  <si>
    <t>adaora_mwangi@outlook.com</t>
  </si>
  <si>
    <t>+234-066-271609</t>
  </si>
  <si>
    <t>+234 092 208 827</t>
  </si>
  <si>
    <t>335849</t>
  </si>
  <si>
    <t>CUST-01607</t>
  </si>
  <si>
    <t>yetunde@@gmail.com</t>
  </si>
  <si>
    <t>+254-105-876869</t>
  </si>
  <si>
    <t>+254-618-416571</t>
  </si>
  <si>
    <t>196 Bay St</t>
  </si>
  <si>
    <t>BW12N</t>
  </si>
  <si>
    <t>CUST-02324</t>
  </si>
  <si>
    <t>Sophie Otieno</t>
  </si>
  <si>
    <t>sophie.otieno@yahoo.com</t>
  </si>
  <si>
    <t>+971 888 749 442</t>
  </si>
  <si>
    <t>+971181140731</t>
  </si>
  <si>
    <t>248 Bourdillon Rd</t>
  </si>
  <si>
    <t>M16BT</t>
  </si>
  <si>
    <t>CUST-00556</t>
  </si>
  <si>
    <t>Obinna Musa</t>
  </si>
  <si>
    <t>obinna_musa@yahoo.com</t>
  </si>
  <si>
    <t>+234 291 430 491</t>
  </si>
  <si>
    <t>0410389752</t>
  </si>
  <si>
    <t>973279</t>
  </si>
  <si>
    <t>CUST-02827</t>
  </si>
  <si>
    <t>chididlamini@gmail.com</t>
  </si>
  <si>
    <t>+44254483062</t>
  </si>
  <si>
    <t>+44739223065</t>
  </si>
  <si>
    <t>194 Kenyatta Ave</t>
  </si>
  <si>
    <t>7DQ9V</t>
  </si>
  <si>
    <t>11/01/2026</t>
  </si>
  <si>
    <t>28-Feb-26</t>
  </si>
  <si>
    <t>CUST-01731</t>
  </si>
  <si>
    <t>Liam Lawal</t>
  </si>
  <si>
    <t>liamlawal@gmail.com</t>
  </si>
  <si>
    <t>0206108410</t>
  </si>
  <si>
    <t>87 King St</t>
  </si>
  <si>
    <t>R1N66</t>
  </si>
  <si>
    <t>CUST-00308</t>
  </si>
  <si>
    <t>Ifeoma Jones</t>
  </si>
  <si>
    <t>ifeomajones@outlook.com</t>
  </si>
  <si>
    <t>+234 840 215 573</t>
  </si>
  <si>
    <t>+234573755344</t>
  </si>
  <si>
    <t>207 Main Rd</t>
  </si>
  <si>
    <t>936866</t>
  </si>
  <si>
    <t>CUST-04298</t>
  </si>
  <si>
    <t>0897047785</t>
  </si>
  <si>
    <t>+353004308786</t>
  </si>
  <si>
    <t>103 Adeola Odeku St</t>
  </si>
  <si>
    <t>W84VG8</t>
  </si>
  <si>
    <t>11/23/2025</t>
  </si>
  <si>
    <t>CUST-04103</t>
  </si>
  <si>
    <t>Sarah Al-Farsi</t>
  </si>
  <si>
    <t>+49743500560</t>
  </si>
  <si>
    <t>+49 966 699 134</t>
  </si>
  <si>
    <t>146 Long St</t>
  </si>
  <si>
    <t>R49E4F</t>
  </si>
  <si>
    <t>20.06.2025</t>
  </si>
  <si>
    <t>CUST-03088</t>
  </si>
  <si>
    <t>Brian Afolabi</t>
  </si>
  <si>
    <t>brian.afolabi@hotmail.com</t>
  </si>
  <si>
    <t>+971 825 125 172</t>
  </si>
  <si>
    <t>+971357842487</t>
  </si>
  <si>
    <t>207 Kenyatta Ave</t>
  </si>
  <si>
    <t>EVQ6CW</t>
  </si>
  <si>
    <t>CUST-01667</t>
  </si>
  <si>
    <t>Simi Evans</t>
  </si>
  <si>
    <t>simi.evans@twigafoods.ng</t>
  </si>
  <si>
    <t>+254-671-617277</t>
  </si>
  <si>
    <t>+254399543161</t>
  </si>
  <si>
    <t>8ZMRD</t>
  </si>
  <si>
    <t>CUST-03966</t>
  </si>
  <si>
    <t>Adaeze Oladele</t>
  </si>
  <si>
    <t>adaeze.oladele@gmail.com</t>
  </si>
  <si>
    <t>+254-442-130392</t>
  </si>
  <si>
    <t>+254012168133</t>
  </si>
  <si>
    <t>82 Market St</t>
  </si>
  <si>
    <t>BC8ZY4</t>
  </si>
  <si>
    <t>CUST-04448</t>
  </si>
  <si>
    <t>wanjirupatel@hotmail.com</t>
  </si>
  <si>
    <t>+353-354-865998</t>
  </si>
  <si>
    <t>+353 338 683 582</t>
  </si>
  <si>
    <t>5PCZ1F</t>
  </si>
  <si>
    <t>CUST-02522</t>
  </si>
  <si>
    <t>Tope Akinola</t>
  </si>
  <si>
    <t>tope.akinola@outlook.com</t>
  </si>
  <si>
    <t>+1-470-574238</t>
  </si>
  <si>
    <t>+1 652 715 598</t>
  </si>
  <si>
    <t>104 Queen St</t>
  </si>
  <si>
    <t>M0NS7Y</t>
  </si>
  <si>
    <t>CUST-04095</t>
  </si>
  <si>
    <t>Mercy Okonkwo</t>
  </si>
  <si>
    <t>mercy.okonkwo@yahoo.com</t>
  </si>
  <si>
    <t>0457632040</t>
  </si>
  <si>
    <t>0490394229</t>
  </si>
  <si>
    <t>S7XU2K</t>
  </si>
  <si>
    <t>CUST-00531</t>
  </si>
  <si>
    <t>Liam Adewale</t>
  </si>
  <si>
    <t>liam_adewale@vertexcommerce.ng</t>
  </si>
  <si>
    <t>+353 298 514 486</t>
  </si>
  <si>
    <t>+353 052 169 039</t>
  </si>
  <si>
    <t>247 Park Lane</t>
  </si>
  <si>
    <t>GTM1T</t>
  </si>
  <si>
    <t>CUST-03529</t>
  </si>
  <si>
    <t>Funmi Nwachukwu</t>
  </si>
  <si>
    <t>funmi.nwachukwu@yahoo.com</t>
  </si>
  <si>
    <t>+44-457-883540</t>
  </si>
  <si>
    <t>+44879035045</t>
  </si>
  <si>
    <t>24 Adeola Odeku St</t>
  </si>
  <si>
    <t>AFCR9X</t>
  </si>
  <si>
    <t>CUST-03079</t>
  </si>
  <si>
    <t>Adaora Okorie</t>
  </si>
  <si>
    <t>adaora.okorie@yahoo.com</t>
  </si>
  <si>
    <t>+234-233-135732</t>
  </si>
  <si>
    <t>+234-696-957530</t>
  </si>
  <si>
    <t>523529</t>
  </si>
  <si>
    <t>08-Jul-25</t>
  </si>
  <si>
    <t>CUST-00128</t>
  </si>
  <si>
    <t>Matthew Nwankwo</t>
  </si>
  <si>
    <t>matthew_nwankwo@hotmail.com</t>
  </si>
  <si>
    <t>+971 325 621 689</t>
  </si>
  <si>
    <t>+971 639 264 957</t>
  </si>
  <si>
    <t>52 Moi Ave</t>
  </si>
  <si>
    <t>9J3KLW</t>
  </si>
  <si>
    <t>CUST-04500</t>
  </si>
  <si>
    <t>CUST-02200</t>
  </si>
  <si>
    <t>Chidinma Jones</t>
  </si>
  <si>
    <t>chidinma_jones@gmail.com</t>
  </si>
  <si>
    <t>+254 283 009 306</t>
  </si>
  <si>
    <t>0386160222</t>
  </si>
  <si>
    <t>230 High St</t>
  </si>
  <si>
    <t>4EDYBF</t>
  </si>
  <si>
    <t>CUST-02061</t>
  </si>
  <si>
    <t>Adebayo Aliyu</t>
  </si>
  <si>
    <t>adebayoaliyu@hotmail.com</t>
  </si>
  <si>
    <t>+234746683516</t>
  </si>
  <si>
    <t>+234 234 611 926</t>
  </si>
  <si>
    <t>10 Bourdillon Rd</t>
  </si>
  <si>
    <t>785854</t>
  </si>
  <si>
    <t>CUST-01546</t>
  </si>
  <si>
    <t>Uche Ogundimu</t>
  </si>
  <si>
    <t>uche_ogundimu@hotmail.com</t>
  </si>
  <si>
    <t>0272828815</t>
  </si>
  <si>
    <t>+353-596-040287</t>
  </si>
  <si>
    <t>RX79L</t>
  </si>
  <si>
    <t>CUST-01482</t>
  </si>
  <si>
    <t>Nneka Makinde</t>
  </si>
  <si>
    <t>nneka.makinde@yahoo.com</t>
  </si>
  <si>
    <t>+49749890061</t>
  </si>
  <si>
    <t>+234-562-616046</t>
  </si>
  <si>
    <t>42 Bay St</t>
  </si>
  <si>
    <t>585529</t>
  </si>
  <si>
    <t>CUST-01575</t>
  </si>
  <si>
    <t>aishamusa@hotmail.com</t>
  </si>
  <si>
    <t>0730365907</t>
  </si>
  <si>
    <t>0467433409</t>
  </si>
  <si>
    <t>NUQF6</t>
  </si>
  <si>
    <t>11/04/2026</t>
  </si>
  <si>
    <t>CUST-02321</t>
  </si>
  <si>
    <t>Nomvula Salami</t>
  </si>
  <si>
    <t>nomvulasalamicompany.com</t>
  </si>
  <si>
    <t>0875002980</t>
  </si>
  <si>
    <t>+234-559-042168</t>
  </si>
  <si>
    <t>40 Adeola Odeku St</t>
  </si>
  <si>
    <t>648464</t>
  </si>
  <si>
    <t>31/05/2026</t>
  </si>
  <si>
    <t>CUST-04785</t>
  </si>
  <si>
    <t>Fatima Hassan</t>
  </si>
  <si>
    <t>fatima.hassan@flourmillsofni.com</t>
  </si>
  <si>
    <t>+234 363 850 836</t>
  </si>
  <si>
    <t>+234-657-367597</t>
  </si>
  <si>
    <t>809323</t>
  </si>
  <si>
    <t>02/12/2025</t>
  </si>
  <si>
    <t>CUST-02772</t>
  </si>
  <si>
    <t>+353-364-199664</t>
  </si>
  <si>
    <t>+353543671077</t>
  </si>
  <si>
    <t>26 High St</t>
  </si>
  <si>
    <t>TV20X</t>
  </si>
  <si>
    <t>CUST-00045</t>
  </si>
  <si>
    <t>Lawal Khan</t>
  </si>
  <si>
    <t>lawal.khan@gmail.com</t>
  </si>
  <si>
    <t>0986800025</t>
  </si>
  <si>
    <t>+254 872 982 595</t>
  </si>
  <si>
    <t>V6BZXH</t>
  </si>
  <si>
    <t>CUST-01705</t>
  </si>
  <si>
    <t>Grace Adeleke</t>
  </si>
  <si>
    <t>grace.adeleke@leadcommerce.ng</t>
  </si>
  <si>
    <t>+234 321 583 630</t>
  </si>
  <si>
    <t>0928586743</t>
  </si>
  <si>
    <t>134 Sheikh Zayed Rd</t>
  </si>
  <si>
    <t>353047</t>
  </si>
  <si>
    <t>niyi.murphy@hotmail.com</t>
  </si>
  <si>
    <t>+971728702294</t>
  </si>
  <si>
    <t>+971 097 511 029</t>
  </si>
  <si>
    <t>148 Bourdillon Rd</t>
  </si>
  <si>
    <t>25Y0TY</t>
  </si>
  <si>
    <t>CUST-00978</t>
  </si>
  <si>
    <t>Ngozi Onyeka</t>
  </si>
  <si>
    <t>ngozi_onyeka@hotmail.com</t>
  </si>
  <si>
    <t>+1609859198</t>
  </si>
  <si>
    <t>112 Marina Rd</t>
  </si>
  <si>
    <t>499Y9</t>
  </si>
  <si>
    <t>CUST-03197</t>
  </si>
  <si>
    <t>Joshua Eze</t>
  </si>
  <si>
    <t>joshua.eze@twigafoods.africa</t>
  </si>
  <si>
    <t>+49-153-979294</t>
  </si>
  <si>
    <t>Fran</t>
  </si>
  <si>
    <t>120 Long St</t>
  </si>
  <si>
    <t>KZ2HSE</t>
  </si>
  <si>
    <t>CUST-04617</t>
  </si>
  <si>
    <t>Zainab Bello</t>
  </si>
  <si>
    <t>zainabbello@yahoo.com</t>
  </si>
  <si>
    <t>+49-825-292871</t>
  </si>
  <si>
    <t>+49349468727</t>
  </si>
  <si>
    <t>1 King St</t>
  </si>
  <si>
    <t>JG7XNR</t>
  </si>
  <si>
    <t>22-Nov-24</t>
  </si>
  <si>
    <t>CUST-00324</t>
  </si>
  <si>
    <t>chiamaka.otieno@hotmail.com</t>
  </si>
  <si>
    <t>0207151169</t>
  </si>
  <si>
    <t>+44 667 252 145</t>
  </si>
  <si>
    <t>48 Long St</t>
  </si>
  <si>
    <t>NQYFX4</t>
  </si>
  <si>
    <t>CUST-01221</t>
  </si>
  <si>
    <t>precious.idris@gmail.com</t>
  </si>
  <si>
    <t>+1922521238</t>
  </si>
  <si>
    <t>+1-294-462763</t>
  </si>
  <si>
    <t>FWGJXT</t>
  </si>
  <si>
    <t>CUST-01353</t>
  </si>
  <si>
    <t>delenwosu@apexhealth.com</t>
  </si>
  <si>
    <t>+27-724-985963</t>
  </si>
  <si>
    <t>0365094162</t>
  </si>
  <si>
    <t>98 High St</t>
  </si>
  <si>
    <t>DFRKGZ</t>
  </si>
  <si>
    <t>CUST-04038</t>
  </si>
  <si>
    <t>ngoziokafor@gmail.com</t>
  </si>
  <si>
    <t>+353-616-781766</t>
  </si>
  <si>
    <t>+353715714993</t>
  </si>
  <si>
    <t>134 Kenyatta Ave</t>
  </si>
  <si>
    <t>JLQEE</t>
  </si>
  <si>
    <t>CUST-04539</t>
  </si>
  <si>
    <t>Bashir Evans</t>
  </si>
  <si>
    <t>bashir.evans@hotmail.com</t>
  </si>
  <si>
    <t>+353-046-562587</t>
  </si>
  <si>
    <t>+353 367 817 837</t>
  </si>
  <si>
    <t>2CTBG6</t>
  </si>
  <si>
    <t>CUST-00163</t>
  </si>
  <si>
    <t>Folake Lawal</t>
  </si>
  <si>
    <t>folake_lawal@yahoo.com</t>
  </si>
  <si>
    <t>+27-031-089071</t>
  </si>
  <si>
    <t>+27 014 011 939</t>
  </si>
  <si>
    <t>YL8R8E</t>
  </si>
  <si>
    <t>CUST-01021</t>
  </si>
  <si>
    <t>ryan_kelly@outlook.com</t>
  </si>
  <si>
    <t>+1-894-009465</t>
  </si>
  <si>
    <t>+1639248878</t>
  </si>
  <si>
    <t>171 Main Rd</t>
  </si>
  <si>
    <t>S6P49C</t>
  </si>
  <si>
    <t>Feb 8, 2026</t>
  </si>
  <si>
    <t>CUST-03880</t>
  </si>
  <si>
    <t>Ifeoma Kelly</t>
  </si>
  <si>
    <t>ifeoma_kelly@leadtechltd.co</t>
  </si>
  <si>
    <t>+234-317-544165</t>
  </si>
  <si>
    <t>+234-711-540231</t>
  </si>
  <si>
    <t>253820</t>
  </si>
  <si>
    <t>13/04/2026</t>
  </si>
  <si>
    <t>CUST-01710</t>
  </si>
  <si>
    <t>lola_ogundimu@yahoo.com</t>
  </si>
  <si>
    <t>+254214163502</t>
  </si>
  <si>
    <t>+254421061141</t>
  </si>
  <si>
    <t>129 High St</t>
  </si>
  <si>
    <t>BSEJT</t>
  </si>
  <si>
    <t>2025/09/21</t>
  </si>
  <si>
    <t>CUST-04863</t>
  </si>
  <si>
    <t>fatima.oladipo@hotmail.com</t>
  </si>
  <si>
    <t>+234-281-118988</t>
  </si>
  <si>
    <t>0578458087</t>
  </si>
  <si>
    <t>45 Station Rd</t>
  </si>
  <si>
    <t>234298</t>
  </si>
  <si>
    <t>27.01.2026</t>
  </si>
  <si>
    <t>CUST-01380</t>
  </si>
  <si>
    <t>Nomvula Obi</t>
  </si>
  <si>
    <t>nomvula.obi@yahoo.com</t>
  </si>
  <si>
    <t>+27 991 426 071</t>
  </si>
  <si>
    <t>+27-391-438276</t>
  </si>
  <si>
    <t>154 Marina Rd</t>
  </si>
  <si>
    <t>SZKXHP</t>
  </si>
  <si>
    <t>CUST-04684</t>
  </si>
  <si>
    <t>Chidinma Abubakar</t>
  </si>
  <si>
    <t>chidinma.abubakar@gridsolutions.com</t>
  </si>
  <si>
    <t>+254129403991</t>
  </si>
  <si>
    <t>+254 498 216 248</t>
  </si>
  <si>
    <t>131 Bourdillon Rd</t>
  </si>
  <si>
    <t>6W217A</t>
  </si>
  <si>
    <t>09/13/2025</t>
  </si>
  <si>
    <t>CUST-02295</t>
  </si>
  <si>
    <t>Tunde Davies</t>
  </si>
  <si>
    <t>tundedavies@hotmail.com</t>
  </si>
  <si>
    <t>+234-546-008118</t>
  </si>
  <si>
    <t>69 Victoria Rd</t>
  </si>
  <si>
    <t>339845</t>
  </si>
  <si>
    <t>CUST-03607</t>
  </si>
  <si>
    <t>James Ogundimu</t>
  </si>
  <si>
    <t>jamesogundimu@brighthub.co</t>
  </si>
  <si>
    <t>+234291141922</t>
  </si>
  <si>
    <t>882677</t>
  </si>
  <si>
    <t>CUST-03420</t>
  </si>
  <si>
    <t>Chioma Taylor</t>
  </si>
  <si>
    <t>chioma.taylor@yahoo.com</t>
  </si>
  <si>
    <t>+234792797608</t>
  </si>
  <si>
    <t>0712114927</t>
  </si>
  <si>
    <t>110 Bay St</t>
  </si>
  <si>
    <t>503209</t>
  </si>
  <si>
    <t>CUST-03418</t>
  </si>
  <si>
    <t>thandiwe.garba@andela.africa</t>
  </si>
  <si>
    <t>+971292892407</t>
  </si>
  <si>
    <t>+971-016-639299</t>
  </si>
  <si>
    <t>8K1N9X</t>
  </si>
  <si>
    <t>19.03.2026</t>
  </si>
  <si>
    <t>12/06/2026</t>
  </si>
  <si>
    <t>CUST-03901</t>
  </si>
  <si>
    <t>fatima.okafor@outlook.com.</t>
  </si>
  <si>
    <t>0754553870</t>
  </si>
  <si>
    <t>+27815753301</t>
  </si>
  <si>
    <t>126 Bay St</t>
  </si>
  <si>
    <t>KNLALT</t>
  </si>
  <si>
    <t>CUST-04523</t>
  </si>
  <si>
    <t>Lawal Mohammed</t>
  </si>
  <si>
    <t>lawalmohammed@yahoo.com</t>
  </si>
  <si>
    <t>+1 213 737 027</t>
  </si>
  <si>
    <t>+1-160-136252</t>
  </si>
  <si>
    <t>0FJ1E</t>
  </si>
  <si>
    <t>May 3, 2026</t>
  </si>
  <si>
    <t>CUST-02399</t>
  </si>
  <si>
    <t>chioma.mohammed@yahoo.com</t>
  </si>
  <si>
    <t>0136353004</t>
  </si>
  <si>
    <t>0522978280</t>
  </si>
  <si>
    <t>131 High St</t>
  </si>
  <si>
    <t>E0JEQQ</t>
  </si>
  <si>
    <t>CUST-04396</t>
  </si>
  <si>
    <t>Nnamdi Salami</t>
  </si>
  <si>
    <t>folake_naidoo@yahoo.com</t>
  </si>
  <si>
    <t>+44599687485</t>
  </si>
  <si>
    <t>+44094906000</t>
  </si>
  <si>
    <t>94 Sheikh Zayed Rd</t>
  </si>
  <si>
    <t>Z4YAQ</t>
  </si>
  <si>
    <t>CUST-04922</t>
  </si>
  <si>
    <t>ogechi.khan@yahoo.com</t>
  </si>
  <si>
    <t>+27-509-694123</t>
  </si>
  <si>
    <t>0288899088</t>
  </si>
  <si>
    <t>1 Church St</t>
  </si>
  <si>
    <t>UMP1B</t>
  </si>
  <si>
    <t>CUST-00932</t>
  </si>
  <si>
    <t>Yetunde Adewale</t>
  </si>
  <si>
    <t>yetunde,adewale@gmail.com</t>
  </si>
  <si>
    <t>+353 887 676 606</t>
  </si>
  <si>
    <t>0895134039</t>
  </si>
  <si>
    <t>172 King St</t>
  </si>
  <si>
    <t>9G8N2</t>
  </si>
  <si>
    <t>2026/05/30</t>
  </si>
  <si>
    <t>CUST-00562</t>
  </si>
  <si>
    <t>Anke Patel</t>
  </si>
  <si>
    <t>ankepatel@payai.africa</t>
  </si>
  <si>
    <t>0918431132</t>
  </si>
  <si>
    <t>+44611584858</t>
  </si>
  <si>
    <t>1CU5L</t>
  </si>
  <si>
    <t>Jan 10, 2025</t>
  </si>
  <si>
    <t>CUST-04807</t>
  </si>
  <si>
    <t>Mark Okonkwo</t>
  </si>
  <si>
    <t>mark.okonkwo@gmail.com</t>
  </si>
  <si>
    <t>+234696261081</t>
  </si>
  <si>
    <t>+234 387 722 289</t>
  </si>
  <si>
    <t>60 Sheikh Zayed Rd</t>
  </si>
  <si>
    <t>672024</t>
  </si>
  <si>
    <t>CUST-01778</t>
  </si>
  <si>
    <t>Gbenga Anyanwu</t>
  </si>
  <si>
    <t>gbengaanyanwu@vaultlabsinc.io</t>
  </si>
  <si>
    <t>+234-187-890052</t>
  </si>
  <si>
    <t>+234 232 554 334</t>
  </si>
  <si>
    <t>810030</t>
  </si>
  <si>
    <t>CUST-02673</t>
  </si>
  <si>
    <t>chiamaka_makinde@gmail.com</t>
  </si>
  <si>
    <t>+44195932819</t>
  </si>
  <si>
    <t>+44 466 028 790</t>
  </si>
  <si>
    <t>95 Kenyatta Ave</t>
  </si>
  <si>
    <t>6Y0Z6B</t>
  </si>
  <si>
    <t>CUST-04492</t>
  </si>
  <si>
    <t>Adebayo Musa</t>
  </si>
  <si>
    <t>adebayomusa@gmail.com</t>
  </si>
  <si>
    <t>+31420169163</t>
  </si>
  <si>
    <t>0972062275</t>
  </si>
  <si>
    <t>6VL5Q</t>
  </si>
  <si>
    <t>2024/12/17</t>
  </si>
  <si>
    <t>CUST-00696</t>
  </si>
  <si>
    <t>Niyi Oladele</t>
  </si>
  <si>
    <t>niyi.oladele@gmail.com</t>
  </si>
  <si>
    <t>+971574510484</t>
  </si>
  <si>
    <t>56 Kenyatta Ave</t>
  </si>
  <si>
    <t>Y0BXU</t>
  </si>
  <si>
    <t>04/11/2026</t>
  </si>
  <si>
    <t>CUST-01064</t>
  </si>
  <si>
    <t>Adebayo Wilson</t>
  </si>
  <si>
    <t>+254373053428</t>
  </si>
  <si>
    <t>0781629309</t>
  </si>
  <si>
    <t>1H1DQ3</t>
  </si>
  <si>
    <t>CUST-00640</t>
  </si>
  <si>
    <t>Chidinma Oladele</t>
  </si>
  <si>
    <t>babatunde_adeleke@paystack.com</t>
  </si>
  <si>
    <t>+31 351 174 555</t>
  </si>
  <si>
    <t>0706272816</t>
  </si>
  <si>
    <t>216 Moi Ave</t>
  </si>
  <si>
    <t>W6Z3L</t>
  </si>
  <si>
    <t>CUST-04170</t>
  </si>
  <si>
    <t>oluwaseun.vandermerwe@outlook.com</t>
  </si>
  <si>
    <t>0439600512</t>
  </si>
  <si>
    <t>+44 105 766 381</t>
  </si>
  <si>
    <t>5LRCXV</t>
  </si>
  <si>
    <t>CUST-04524</t>
  </si>
  <si>
    <t>Kayode Jones</t>
  </si>
  <si>
    <t>+49 019 753 384</t>
  </si>
  <si>
    <t>+49-951-932569</t>
  </si>
  <si>
    <t>4MR4NY</t>
  </si>
  <si>
    <t>CUST-04574</t>
  </si>
  <si>
    <t>Joshua Obi</t>
  </si>
  <si>
    <t>joshuaobi@primetechltd.co</t>
  </si>
  <si>
    <t>0172058864</t>
  </si>
  <si>
    <t>0249211691</t>
  </si>
  <si>
    <t>V7T63S</t>
  </si>
  <si>
    <t>CUST-04498</t>
  </si>
  <si>
    <t>Daniel Abubakar</t>
  </si>
  <si>
    <t>daniel_abubakar@gmail.com</t>
  </si>
  <si>
    <t>0685351361</t>
  </si>
  <si>
    <t>+254803631078</t>
  </si>
  <si>
    <t>173 Marina Rd</t>
  </si>
  <si>
    <t>515P9</t>
  </si>
  <si>
    <t>CUST-01562</t>
  </si>
  <si>
    <t>Kibet Dlamini</t>
  </si>
  <si>
    <t>kibet.dlamini@outlook.com</t>
  </si>
  <si>
    <t>+27-890-426854</t>
  </si>
  <si>
    <t>+27 606 889 589</t>
  </si>
  <si>
    <t>209 Sheikh Zayed Rd</t>
  </si>
  <si>
    <t>CTVJG</t>
  </si>
  <si>
    <t>01-Nov-25</t>
  </si>
  <si>
    <t>CUST-00009</t>
  </si>
  <si>
    <t>Fatima Lawal</t>
  </si>
  <si>
    <t>fatimalawal@outlook.com</t>
  </si>
  <si>
    <t>+49-692-322602</t>
  </si>
  <si>
    <t>+49 634 216 073</t>
  </si>
  <si>
    <t>169 King St</t>
  </si>
  <si>
    <t>XTETY8</t>
  </si>
  <si>
    <t>13.05.2026</t>
  </si>
  <si>
    <t>CUST-04946</t>
  </si>
  <si>
    <t>Amina Musa</t>
  </si>
  <si>
    <t>amina.musa@yahoo.com</t>
  </si>
  <si>
    <t>+971043684065</t>
  </si>
  <si>
    <t>+971289499503</t>
  </si>
  <si>
    <t>4ZX6LT</t>
  </si>
  <si>
    <t>CUST-03676</t>
  </si>
  <si>
    <t>Yetunde Aliyu</t>
  </si>
  <si>
    <t>yetunde.aliyu@outlook.com</t>
  </si>
  <si>
    <t>0168013807</t>
  </si>
  <si>
    <t>+27701671007</t>
  </si>
  <si>
    <t>Pret</t>
  </si>
  <si>
    <t>UGMM5C</t>
  </si>
  <si>
    <t>08/09/2024</t>
  </si>
  <si>
    <t>2025/08/14</t>
  </si>
  <si>
    <t>CUST-03037</t>
  </si>
  <si>
    <t>abdullahi_naidoo@outlook.com</t>
  </si>
  <si>
    <t>0543671117</t>
  </si>
  <si>
    <t>0021706090</t>
  </si>
  <si>
    <t>77 Kenyatta Ave</t>
  </si>
  <si>
    <t>S68F1V</t>
  </si>
  <si>
    <t>CUST-05101</t>
  </si>
  <si>
    <t>+254304516631</t>
  </si>
  <si>
    <t>CUST-03683</t>
  </si>
  <si>
    <t>Pieter Salami</t>
  </si>
  <si>
    <t>pietersalami@gmail.com</t>
  </si>
  <si>
    <t>+44 474 096 120</t>
  </si>
  <si>
    <t>+44465726712</t>
  </si>
  <si>
    <t>192 Queen St</t>
  </si>
  <si>
    <t>WL8PF5</t>
  </si>
  <si>
    <t>CUST-01923</t>
  </si>
  <si>
    <t>Tunde Okorie</t>
  </si>
  <si>
    <t>tunde.okorie@fluxlabsinc.africa</t>
  </si>
  <si>
    <t>+234388781514</t>
  </si>
  <si>
    <t>0789265401</t>
  </si>
  <si>
    <t>237 Marina Rd</t>
  </si>
  <si>
    <t>486190</t>
  </si>
  <si>
    <t>20-Apr-26</t>
  </si>
  <si>
    <t>CUST-00654</t>
  </si>
  <si>
    <t>Musa Patel</t>
  </si>
  <si>
    <t>musa.patel@hotmail.com</t>
  </si>
  <si>
    <t>+234476212360</t>
  </si>
  <si>
    <t>+234 863 994 541</t>
  </si>
  <si>
    <t>81 Allen Ave</t>
  </si>
  <si>
    <t>328200</t>
  </si>
  <si>
    <t>2025/01/04</t>
  </si>
  <si>
    <t>CUST-00183</t>
  </si>
  <si>
    <t>sarah@@gmail.com</t>
  </si>
  <si>
    <t>0576024375</t>
  </si>
  <si>
    <t>0383959724</t>
  </si>
  <si>
    <t>UF6JM</t>
  </si>
  <si>
    <t>CUST-03828</t>
  </si>
  <si>
    <t>Oluwaseun Murphy</t>
  </si>
  <si>
    <t>oluwaseunmurphy@yahoo.com</t>
  </si>
  <si>
    <t>+234095649319</t>
  </si>
  <si>
    <t>+234449405500</t>
  </si>
  <si>
    <t>725819</t>
  </si>
  <si>
    <t>2025/10/13</t>
  </si>
  <si>
    <t>Oluwaseun Khan</t>
  </si>
  <si>
    <t>oluwaseun.khan@yahoo.com</t>
  </si>
  <si>
    <t>+234-897-064937</t>
  </si>
  <si>
    <t>+234 904 479 058</t>
  </si>
  <si>
    <t>168 Market St</t>
  </si>
  <si>
    <t>704976</t>
  </si>
  <si>
    <t>CUST-00390</t>
  </si>
  <si>
    <t>Amaka Orji</t>
  </si>
  <si>
    <t>amakaorji@outlook.com</t>
  </si>
  <si>
    <t>+254355054296</t>
  </si>
  <si>
    <t>0807063369</t>
  </si>
  <si>
    <t>200 Market St</t>
  </si>
  <si>
    <t>JEDTD</t>
  </si>
  <si>
    <t>CUST-02794</t>
  </si>
  <si>
    <t>Precious Hassan</t>
  </si>
  <si>
    <t>precious.hassan@gmail.com</t>
  </si>
  <si>
    <t>0561152727</t>
  </si>
  <si>
    <t>0382026407</t>
  </si>
  <si>
    <t>60 Victoria Rd</t>
  </si>
  <si>
    <t>653386</t>
  </si>
  <si>
    <t>2026/03/26</t>
  </si>
  <si>
    <t>CUST-04137</t>
  </si>
  <si>
    <t>Yakubu Bello</t>
  </si>
  <si>
    <t>yakubu bello@gmail.com</t>
  </si>
  <si>
    <t>0404546507</t>
  </si>
  <si>
    <t>0188189571</t>
  </si>
  <si>
    <t>210 Long St</t>
  </si>
  <si>
    <t>328308</t>
  </si>
  <si>
    <t>CUST-00597</t>
  </si>
  <si>
    <t>david.makinde@yahoo.com</t>
  </si>
  <si>
    <t>0835434685</t>
  </si>
  <si>
    <t>0390616824</t>
  </si>
  <si>
    <t>195 Station Rd</t>
  </si>
  <si>
    <t>925574</t>
  </si>
  <si>
    <t>CUST-00474</t>
  </si>
  <si>
    <t>Michael Mensah</t>
  </si>
  <si>
    <t>+234-586-297398</t>
  </si>
  <si>
    <t>+234 132 109 720</t>
  </si>
  <si>
    <t>464640</t>
  </si>
  <si>
    <t>26/11/2024</t>
  </si>
  <si>
    <t>21/03/2025</t>
  </si>
  <si>
    <t>CUST-00407</t>
  </si>
  <si>
    <t>emmanuelhassan@hotmail.com</t>
  </si>
  <si>
    <t>+44 370 858 062</t>
  </si>
  <si>
    <t>0504056695</t>
  </si>
  <si>
    <t>72 Station Rd</t>
  </si>
  <si>
    <t>XZTSM</t>
  </si>
  <si>
    <t>09/11/2024</t>
  </si>
  <si>
    <t>CUST-02557</t>
  </si>
  <si>
    <t>adebayo.diallo@hotmail.com</t>
  </si>
  <si>
    <t>+254 615 339 961</t>
  </si>
  <si>
    <t>+254317253397</t>
  </si>
  <si>
    <t>205 King St</t>
  </si>
  <si>
    <t>NTS3B</t>
  </si>
  <si>
    <t>CUST-04543</t>
  </si>
  <si>
    <t>joyorji@hotmail.com</t>
  </si>
  <si>
    <t>0962431593</t>
  </si>
  <si>
    <t>+234 741 496 872</t>
  </si>
  <si>
    <t>836492</t>
  </si>
  <si>
    <t>CUST-04167</t>
  </si>
  <si>
    <t>Otieno Traore</t>
  </si>
  <si>
    <t>otieno.traore@gmail.com</t>
  </si>
  <si>
    <t>0871974077</t>
  </si>
  <si>
    <t>0335740024</t>
  </si>
  <si>
    <t>596066</t>
  </si>
  <si>
    <t>CUST-05089</t>
  </si>
  <si>
    <t>kamau_khan@hotmail.com</t>
  </si>
  <si>
    <t>+234-773-477290</t>
  </si>
  <si>
    <t>+234 408 864 198</t>
  </si>
  <si>
    <t>209 Station Rd</t>
  </si>
  <si>
    <t>526525</t>
  </si>
  <si>
    <t>22/10/2025</t>
  </si>
  <si>
    <t>CUST-03816</t>
  </si>
  <si>
    <t>Andrew Balogun</t>
  </si>
  <si>
    <t>andrewbalogun@outlook.com</t>
  </si>
  <si>
    <t>+27-778-634018</t>
  </si>
  <si>
    <t>+27 921 275 323</t>
  </si>
  <si>
    <t>BFGUA7</t>
  </si>
  <si>
    <t>CUST-02727</t>
  </si>
  <si>
    <t>Aisha Akinola</t>
  </si>
  <si>
    <t>aishaakinola@chippercash.com</t>
  </si>
  <si>
    <t>+1-420-190069</t>
  </si>
  <si>
    <t>+1-473-940616</t>
  </si>
  <si>
    <t>129 Church St</t>
  </si>
  <si>
    <t>QGW65L</t>
  </si>
  <si>
    <t>CUST-05004</t>
  </si>
  <si>
    <t>0301775019</t>
  </si>
  <si>
    <t>CUST-02887</t>
  </si>
  <si>
    <t>Favour Patel</t>
  </si>
  <si>
    <t>favour.patel@hotmail.com</t>
  </si>
  <si>
    <t>+44199889768</t>
  </si>
  <si>
    <t>+44 862 431 387</t>
  </si>
  <si>
    <t>180 Awolowo Rd</t>
  </si>
  <si>
    <t>KFEAE</t>
  </si>
  <si>
    <t>26/07/2025</t>
  </si>
  <si>
    <t>CUST-01002</t>
  </si>
  <si>
    <t>Yakubu Onyeka</t>
  </si>
  <si>
    <t>yakubu_onyeka@yahoo.com</t>
  </si>
  <si>
    <t>+234 149 057 175</t>
  </si>
  <si>
    <t>+234227997526</t>
  </si>
  <si>
    <t>233 Market St</t>
  </si>
  <si>
    <t>723668</t>
  </si>
  <si>
    <t>13-May-26</t>
  </si>
  <si>
    <t>CUST-04736</t>
  </si>
  <si>
    <t>Amaka Salami</t>
  </si>
  <si>
    <t>amaka_salami@yahoo.com</t>
  </si>
  <si>
    <t>+44166099498</t>
  </si>
  <si>
    <t>DHAMV</t>
  </si>
  <si>
    <t>CUST-04497</t>
  </si>
  <si>
    <t>sophie_oladele@outlook.com</t>
  </si>
  <si>
    <t>+234440986491</t>
  </si>
  <si>
    <t>+234-394-185935</t>
  </si>
  <si>
    <t>135 Queen St</t>
  </si>
  <si>
    <t>770804</t>
  </si>
  <si>
    <t>05/11/2026</t>
  </si>
  <si>
    <t>CUST-00574</t>
  </si>
  <si>
    <t>mark_diallo@gmail.com</t>
  </si>
  <si>
    <t>+27 678 718 882</t>
  </si>
  <si>
    <t>+27378870584</t>
  </si>
  <si>
    <t>Z1V5T1</t>
  </si>
  <si>
    <t>Jul 31, 2025</t>
  </si>
  <si>
    <t>CUST-02085</t>
  </si>
  <si>
    <t>Mwangi Nwankwo</t>
  </si>
  <si>
    <t>mwanginwankwo@outlook.com</t>
  </si>
  <si>
    <t>0528592344</t>
  </si>
  <si>
    <t>+27332111947</t>
  </si>
  <si>
    <t>QFBGC5</t>
  </si>
  <si>
    <t>CUST-01659</t>
  </si>
  <si>
    <t>adaezedavies@yahoo.com</t>
  </si>
  <si>
    <t>+49760790466</t>
  </si>
  <si>
    <t>+49 055 931 994</t>
  </si>
  <si>
    <t>168 Allen Ave</t>
  </si>
  <si>
    <t>ZCM4K</t>
  </si>
  <si>
    <t>2025-03-04</t>
  </si>
  <si>
    <t>CUST-02129</t>
  </si>
  <si>
    <t>precious_obrien@echogroupllc.ng</t>
  </si>
  <si>
    <t>0050757804</t>
  </si>
  <si>
    <t>0994126428</t>
  </si>
  <si>
    <t>61 Moi Ave</t>
  </si>
  <si>
    <t>541100</t>
  </si>
  <si>
    <t>23/11/2024</t>
  </si>
  <si>
    <t>CUST-02096</t>
  </si>
  <si>
    <t>Nneka Smith</t>
  </si>
  <si>
    <t>nneka.smith@gmail.com</t>
  </si>
  <si>
    <t>0909446750</t>
  </si>
  <si>
    <t>+234504612247</t>
  </si>
  <si>
    <t>760903</t>
  </si>
  <si>
    <t>2024-10-20</t>
  </si>
  <si>
    <t>23/07/2025</t>
  </si>
  <si>
    <t>CUST-02999</t>
  </si>
  <si>
    <t>Adaeze Mohammed</t>
  </si>
  <si>
    <t>adaeze.mohammed@gmail.com</t>
  </si>
  <si>
    <t>+971 832 570 236</t>
  </si>
  <si>
    <t>+971-385-991672</t>
  </si>
  <si>
    <t>HEEQE</t>
  </si>
  <si>
    <t>27.11.2024</t>
  </si>
  <si>
    <t>CUST-04105</t>
  </si>
  <si>
    <t>Lola Hassan</t>
  </si>
  <si>
    <t>lola,hassan@outlook.com</t>
  </si>
  <si>
    <t>0032458411</t>
  </si>
  <si>
    <t>+234-920-694519</t>
  </si>
  <si>
    <t>825138</t>
  </si>
  <si>
    <t>12/01/2025</t>
  </si>
  <si>
    <t>CUST-00038</t>
  </si>
  <si>
    <t>chizoba_williams@carbon.com</t>
  </si>
  <si>
    <t>+27 319 520 585</t>
  </si>
  <si>
    <t>+27772217043</t>
  </si>
  <si>
    <t>SCNUYD</t>
  </si>
  <si>
    <t>2024-07-16</t>
  </si>
  <si>
    <t>15-Jan-25</t>
  </si>
  <si>
    <t>CUST-02754</t>
  </si>
  <si>
    <t>Usman Adeyemi</t>
  </si>
  <si>
    <t>usman.adeyemi@yahoo.com</t>
  </si>
  <si>
    <t>+234 281 167 502</t>
  </si>
  <si>
    <t>+234 099 246 076</t>
  </si>
  <si>
    <t>873966</t>
  </si>
  <si>
    <t>2026-06-12</t>
  </si>
  <si>
    <t>CUST-02638</t>
  </si>
  <si>
    <t>Chinwe Traore</t>
  </si>
  <si>
    <t>chinwe_traore@yahoo.com</t>
  </si>
  <si>
    <t>0945276309</t>
  </si>
  <si>
    <t>+234-500-401164</t>
  </si>
  <si>
    <t>966481</t>
  </si>
  <si>
    <t>28.11.2024</t>
  </si>
  <si>
    <t>CUST-00477</t>
  </si>
  <si>
    <t>Ifeoma Mensah</t>
  </si>
  <si>
    <t>ifeoma_mensah@vertexcommerce.ng</t>
  </si>
  <si>
    <t>+49 350 238 502</t>
  </si>
  <si>
    <t>+49 894 665 275</t>
  </si>
  <si>
    <t>JBJX1</t>
  </si>
  <si>
    <t>01-Jul-25</t>
  </si>
  <si>
    <t>CUST-01645</t>
  </si>
  <si>
    <t>Chioma Naidoo</t>
  </si>
  <si>
    <t>chioma_naidoo@outlook.com</t>
  </si>
  <si>
    <t>+44 494 444 297</t>
  </si>
  <si>
    <t>+44 726 832 334</t>
  </si>
  <si>
    <t>177 Church St</t>
  </si>
  <si>
    <t>7XFQN</t>
  </si>
  <si>
    <t>CUST-01365</t>
  </si>
  <si>
    <t>Mwangi Diallo</t>
  </si>
  <si>
    <t>mwangidiallo@outlook.com</t>
  </si>
  <si>
    <t>0968483432</t>
  </si>
  <si>
    <t>+27-867-154295</t>
  </si>
  <si>
    <t>172 Main Rd</t>
  </si>
  <si>
    <t>C5FFD</t>
  </si>
  <si>
    <t>CUST-01097</t>
  </si>
  <si>
    <t>Fatuma Traore</t>
  </si>
  <si>
    <t>fatuma_traore@hotmail.com</t>
  </si>
  <si>
    <t>0042445025</t>
  </si>
  <si>
    <t>+44702178295</t>
  </si>
  <si>
    <t>113 Bourdillon Rd</t>
  </si>
  <si>
    <t>LUAQ8</t>
  </si>
  <si>
    <t>CUST-04935</t>
  </si>
  <si>
    <t>dele.kelly@zengroupplc.africa</t>
  </si>
  <si>
    <t>+44 801 115 974</t>
  </si>
  <si>
    <t>+44 591 107 940</t>
  </si>
  <si>
    <t>6E189</t>
  </si>
  <si>
    <t>2026/03/14</t>
  </si>
  <si>
    <t>CUST-03201</t>
  </si>
  <si>
    <t>Obinna Eze</t>
  </si>
  <si>
    <t>obinnaeze@jumia.ng</t>
  </si>
  <si>
    <t>+1 601 621 736</t>
  </si>
  <si>
    <t>0373591902</t>
  </si>
  <si>
    <t>J8T24C</t>
  </si>
  <si>
    <t>2026-06-08</t>
  </si>
  <si>
    <t>CUST-00371</t>
  </si>
  <si>
    <t>Noah O'Brien</t>
  </si>
  <si>
    <t>noah_obrien@yahoo.com</t>
  </si>
  <si>
    <t>+234 584 466 345</t>
  </si>
  <si>
    <t>+234 372 201 091</t>
  </si>
  <si>
    <t>821133</t>
  </si>
  <si>
    <t>CUST-01451</t>
  </si>
  <si>
    <t>Ahmed Hassan</t>
  </si>
  <si>
    <t>ahmed_hassan@lumendigital.com</t>
  </si>
  <si>
    <t>+49384792795</t>
  </si>
  <si>
    <t>+49324651835</t>
  </si>
  <si>
    <t>30 Long St</t>
  </si>
  <si>
    <t>58QTB</t>
  </si>
  <si>
    <t>CUST-02517</t>
  </si>
  <si>
    <t>Segun Davies</t>
  </si>
  <si>
    <t>segun_davies@gmail.com</t>
  </si>
  <si>
    <t>0311290472</t>
  </si>
  <si>
    <t>+234-003-185132</t>
  </si>
  <si>
    <t>370403</t>
  </si>
  <si>
    <t>CUST-00368</t>
  </si>
  <si>
    <t>Thomas Abubakar</t>
  </si>
  <si>
    <t>thomasabubakar@outlook.com</t>
  </si>
  <si>
    <t>0298493306</t>
  </si>
  <si>
    <t>+31-458-476094</t>
  </si>
  <si>
    <t>57 Sheikh Zayed Rd</t>
  </si>
  <si>
    <t>KG8Z21</t>
  </si>
  <si>
    <t>CUST-03682</t>
  </si>
  <si>
    <t>zainab.bello@gmail.com</t>
  </si>
  <si>
    <t>+44 384 093 536</t>
  </si>
  <si>
    <t>+44-526-727965</t>
  </si>
  <si>
    <t>9XGQ7</t>
  </si>
  <si>
    <t>21.09.2025</t>
  </si>
  <si>
    <t>CUST-02660</t>
  </si>
  <si>
    <t>emmanuel.oladipo@hotmail.com</t>
  </si>
  <si>
    <t>+1358816659</t>
  </si>
  <si>
    <t>+1-847-071085</t>
  </si>
  <si>
    <t>NU35EN</t>
  </si>
  <si>
    <t>04.04.2025</t>
  </si>
  <si>
    <t>CUST-03030</t>
  </si>
  <si>
    <t>Ogechi Idris</t>
  </si>
  <si>
    <t>+234544387526</t>
  </si>
  <si>
    <t>+234191038890</t>
  </si>
  <si>
    <t>250 Main Rd</t>
  </si>
  <si>
    <t>430211</t>
  </si>
  <si>
    <t>12/05/2024</t>
  </si>
  <si>
    <t>CUST-03438</t>
  </si>
  <si>
    <t>Fatima Mohammed</t>
  </si>
  <si>
    <t>fatima.mohammed@yahoo.com</t>
  </si>
  <si>
    <t>0809908134</t>
  </si>
  <si>
    <t>+27 735 290 156</t>
  </si>
  <si>
    <t>BZG58H</t>
  </si>
  <si>
    <t>CUST-03153</t>
  </si>
  <si>
    <t>Chibueze Obi</t>
  </si>
  <si>
    <t>chibueze.obi@hotmail.com</t>
  </si>
  <si>
    <t>+234944012792</t>
  </si>
  <si>
    <t>0545023614</t>
  </si>
  <si>
    <t>24 Queen St</t>
  </si>
  <si>
    <t>357571</t>
  </si>
  <si>
    <t>CUST-01613</t>
  </si>
  <si>
    <t>Tariq Idris</t>
  </si>
  <si>
    <t>tariqidris@fluxnetworkslt.com</t>
  </si>
  <si>
    <t>0225624437</t>
  </si>
  <si>
    <t>0292066545</t>
  </si>
  <si>
    <t>4DEDZ</t>
  </si>
  <si>
    <t>2025/07/16</t>
  </si>
  <si>
    <t>CUST-01454</t>
  </si>
  <si>
    <t>+44 551 570 453</t>
  </si>
  <si>
    <t>+44 043 494 815</t>
  </si>
  <si>
    <t>PHSAKB</t>
  </si>
  <si>
    <t>Mar 24, 2026</t>
  </si>
  <si>
    <t>CUST-03038</t>
  </si>
  <si>
    <t>Adebayo Ugwu</t>
  </si>
  <si>
    <t>adebayo.ugwu@outlook.com</t>
  </si>
  <si>
    <t>+234439491429</t>
  </si>
  <si>
    <t>+234-673-244428</t>
  </si>
  <si>
    <t>21 Bourdillon Rd</t>
  </si>
  <si>
    <t>982323</t>
  </si>
  <si>
    <t>CUST-00525</t>
  </si>
  <si>
    <t>ifeoma.afolabi@yahoo.com</t>
  </si>
  <si>
    <t>+49335084243</t>
  </si>
  <si>
    <t>+49983924848</t>
  </si>
  <si>
    <t>AWQCK</t>
  </si>
  <si>
    <t>Sep 12, 2024</t>
  </si>
  <si>
    <t>CUST-01089</t>
  </si>
  <si>
    <t>Kunle Oladele</t>
  </si>
  <si>
    <t>kunleoladele@outlook.com</t>
  </si>
  <si>
    <t>+44 141 343 076</t>
  </si>
  <si>
    <t>+44-298-768160</t>
  </si>
  <si>
    <t>MR3R4S</t>
  </si>
  <si>
    <t>08/22/2025</t>
  </si>
  <si>
    <t>CUST-01392</t>
  </si>
  <si>
    <t>Thandiwe Onyeka</t>
  </si>
  <si>
    <t>thandiweonyeka@yahoo.com</t>
  </si>
  <si>
    <t>+234268494147</t>
  </si>
  <si>
    <t>+234 447 515 379</t>
  </si>
  <si>
    <t>361229</t>
  </si>
  <si>
    <t>CUST-00787</t>
  </si>
  <si>
    <t>Bello Patel</t>
  </si>
  <si>
    <t>bellopatel@gmail.com</t>
  </si>
  <si>
    <t>+234-673-223487</t>
  </si>
  <si>
    <t>101 Adeola Odeku St</t>
  </si>
  <si>
    <t>935661</t>
  </si>
  <si>
    <t>CUST-01046</t>
  </si>
  <si>
    <t>Ikechukwu Okafor</t>
  </si>
  <si>
    <t>ikechukwu.okafor@hotmail.com</t>
  </si>
  <si>
    <t>+44 477 075 186</t>
  </si>
  <si>
    <t>+44 109 863 678</t>
  </si>
  <si>
    <t>147 Allen Ave</t>
  </si>
  <si>
    <t>A0189</t>
  </si>
  <si>
    <t>CUST-03530</t>
  </si>
  <si>
    <t>ucheevans@hotmail.com</t>
  </si>
  <si>
    <t>0559854049</t>
  </si>
  <si>
    <t>N4TZQ</t>
  </si>
  <si>
    <t>CUST-01888</t>
  </si>
  <si>
    <t>Chioma Oladele</t>
  </si>
  <si>
    <t>chioma_oladele@paypayllc.co</t>
  </si>
  <si>
    <t>+234-068-217976</t>
  </si>
  <si>
    <t>+234670574205</t>
  </si>
  <si>
    <t>246 Awolowo Rd</t>
  </si>
  <si>
    <t>165702</t>
  </si>
  <si>
    <t>20/06/2026</t>
  </si>
  <si>
    <t>CUST-00123</t>
  </si>
  <si>
    <t>Hannah Johnson</t>
  </si>
  <si>
    <t>hannah_johnson@cowrywise.co</t>
  </si>
  <si>
    <t>+254048889921</t>
  </si>
  <si>
    <t>228 Park Lane</t>
  </si>
  <si>
    <t>QSVF1</t>
  </si>
  <si>
    <t>Aug 10, 2025</t>
  </si>
  <si>
    <t>CUST-04360</t>
  </si>
  <si>
    <t>mercyadebayo@outlook.com</t>
  </si>
  <si>
    <t>0381018659</t>
  </si>
  <si>
    <t>+234 429 239 933</t>
  </si>
  <si>
    <t>332935</t>
  </si>
  <si>
    <t>16/11/2024</t>
  </si>
  <si>
    <t>CUST-03320</t>
  </si>
  <si>
    <t>ogechi.wilson@outlook.com</t>
  </si>
  <si>
    <t>+44 247 853 724</t>
  </si>
  <si>
    <t>+44851117109</t>
  </si>
  <si>
    <t>106 Sheikh Zayed Rd</t>
  </si>
  <si>
    <t>A31G43</t>
  </si>
  <si>
    <t>CUST-02857</t>
  </si>
  <si>
    <t>Kayode Wilson</t>
  </si>
  <si>
    <t>0847082177</t>
  </si>
  <si>
    <t>+1 227 158 111</t>
  </si>
  <si>
    <t>151 Marina Rd</t>
  </si>
  <si>
    <t>GU0M8G</t>
  </si>
  <si>
    <t>CUST-03468</t>
  </si>
  <si>
    <t>Ogechi Nwachukwu</t>
  </si>
  <si>
    <t>ogechi_nwachukwu@gmail.com</t>
  </si>
  <si>
    <t>0318751636</t>
  </si>
  <si>
    <t>+971-083-946944</t>
  </si>
  <si>
    <t>197 Herbert Macaulay Way</t>
  </si>
  <si>
    <t>UMDWR</t>
  </si>
  <si>
    <t>CUST-01636</t>
  </si>
  <si>
    <t>Sola Oladele</t>
  </si>
  <si>
    <t>solaoladele@yahoo.com</t>
  </si>
  <si>
    <t>+971-224-976193</t>
  </si>
  <si>
    <t>0877601310</t>
  </si>
  <si>
    <t>32 Queen St</t>
  </si>
  <si>
    <t>GJ0XJM</t>
  </si>
  <si>
    <t>CUST-03140</t>
  </si>
  <si>
    <t>thomaskhan@yahoo.com</t>
  </si>
  <si>
    <t>+234 163 365 526</t>
  </si>
  <si>
    <t>0374721931</t>
  </si>
  <si>
    <t>62 Awolowo Rd</t>
  </si>
  <si>
    <t>661836</t>
  </si>
  <si>
    <t>CUST-02452</t>
  </si>
  <si>
    <t>adaora_onyeka@hotmail.com</t>
  </si>
  <si>
    <t>+27-032-144654</t>
  </si>
  <si>
    <t>+27 998 690 652</t>
  </si>
  <si>
    <t>135 Herbert Macaulay Way</t>
  </si>
  <si>
    <t>FKETZX</t>
  </si>
  <si>
    <t>30.10.2024</t>
  </si>
  <si>
    <t>CUST-00809</t>
  </si>
  <si>
    <t>Ryan Okafor</t>
  </si>
  <si>
    <t>ryan.okafor@vaultventuresg.io</t>
  </si>
  <si>
    <t>+1861647904</t>
  </si>
  <si>
    <t>0573806799</t>
  </si>
  <si>
    <t>HCMN5M</t>
  </si>
  <si>
    <t>CUST-01825</t>
  </si>
  <si>
    <t>jessicavandermerwe@outlook.com</t>
  </si>
  <si>
    <t>+353 772 797 280</t>
  </si>
  <si>
    <t>+353771400464</t>
  </si>
  <si>
    <t>H89X4X</t>
  </si>
  <si>
    <t>17.12.2025</t>
  </si>
  <si>
    <t>CUST-02672</t>
  </si>
  <si>
    <t>Nnamdi Akinola</t>
  </si>
  <si>
    <t>nnamdi_akinola@outlook.com</t>
  </si>
  <si>
    <t>0398315007</t>
  </si>
  <si>
    <t>101 Market St</t>
  </si>
  <si>
    <t>21JYFM</t>
  </si>
  <si>
    <t>CUST-02283</t>
  </si>
  <si>
    <t>chibueze.nwankwo@hotmail.com</t>
  </si>
  <si>
    <t>+31 116 880 281</t>
  </si>
  <si>
    <t>+31-595-425043</t>
  </si>
  <si>
    <t>70 Main Rd</t>
  </si>
  <si>
    <t>UC8CS</t>
  </si>
  <si>
    <t>CUST-00633</t>
  </si>
  <si>
    <t>Precious Bello</t>
  </si>
  <si>
    <t>precious.bello@yahoo.com</t>
  </si>
  <si>
    <t>0652289890</t>
  </si>
  <si>
    <t>+44-499-359812</t>
  </si>
  <si>
    <t>112 Queen St</t>
  </si>
  <si>
    <t>0UBNZB</t>
  </si>
  <si>
    <t>CUST-01163</t>
  </si>
  <si>
    <t>aisha_idris@outlook.com</t>
  </si>
  <si>
    <t>+254 044 503 986</t>
  </si>
  <si>
    <t>+254-834-669081</t>
  </si>
  <si>
    <t>XQMQEY</t>
  </si>
  <si>
    <t>CUST-02367</t>
  </si>
  <si>
    <t>Amaka Adeleke</t>
  </si>
  <si>
    <t>amaka_adeleke@yahoo.com</t>
  </si>
  <si>
    <t>0511865981</t>
  </si>
  <si>
    <t>+49608079466</t>
  </si>
  <si>
    <t>208 Marina Rd</t>
  </si>
  <si>
    <t>KMFNXA</t>
  </si>
  <si>
    <t>CUST-00547</t>
  </si>
  <si>
    <t>Tariq Hassan</t>
  </si>
  <si>
    <t>tariq_hassan@yahoo.com</t>
  </si>
  <si>
    <t>+1-342-898760</t>
  </si>
  <si>
    <t>JH5DS</t>
  </si>
  <si>
    <t>CUST-03270</t>
  </si>
  <si>
    <t>Tosin Williams</t>
  </si>
  <si>
    <t>tosinwilliams@yahoo.com</t>
  </si>
  <si>
    <t>+234-794-875989</t>
  </si>
  <si>
    <t>+234-426-642521</t>
  </si>
  <si>
    <t>196 Long St</t>
  </si>
  <si>
    <t>686704</t>
  </si>
  <si>
    <t>CUST-01759</t>
  </si>
  <si>
    <t>Matthew Mwangi</t>
  </si>
  <si>
    <t>matthew_mwangi@hotmail.com</t>
  </si>
  <si>
    <t>+234-140-977418</t>
  </si>
  <si>
    <t>+234 126 405 352</t>
  </si>
  <si>
    <t>125 King St</t>
  </si>
  <si>
    <t>829558</t>
  </si>
  <si>
    <t>29-Mar-26</t>
  </si>
  <si>
    <t>CUST-01928</t>
  </si>
  <si>
    <t>Folake Brown</t>
  </si>
  <si>
    <t>folake_brown@stacksystemspl.co</t>
  </si>
  <si>
    <t>+31 395 313 135</t>
  </si>
  <si>
    <t>+31 148 575 174</t>
  </si>
  <si>
    <t>162 Bourdillon Rd</t>
  </si>
  <si>
    <t>F4RGV</t>
  </si>
  <si>
    <t>CUST-01986</t>
  </si>
  <si>
    <t>fatima.oladele@</t>
  </si>
  <si>
    <t>+27416833142</t>
  </si>
  <si>
    <t>+27472380327</t>
  </si>
  <si>
    <t>MSQKA</t>
  </si>
  <si>
    <t>CUST-01857</t>
  </si>
  <si>
    <t>Simi Okonkwo</t>
  </si>
  <si>
    <t>simiokonkwo@sparksystemsgm.africa</t>
  </si>
  <si>
    <t>0810635519</t>
  </si>
  <si>
    <t>+234 263 445 565</t>
  </si>
  <si>
    <t>185 Queen St</t>
  </si>
  <si>
    <t>660425</t>
  </si>
  <si>
    <t>2025/11/28</t>
  </si>
  <si>
    <t>CUST-04866</t>
  </si>
  <si>
    <t>Kelechi Taylor</t>
  </si>
  <si>
    <t>kelechi.taylor@gmail.com</t>
  </si>
  <si>
    <t>+44 256 974 305</t>
  </si>
  <si>
    <t>0763543860</t>
  </si>
  <si>
    <t>34 Station Rd</t>
  </si>
  <si>
    <t>GXUQD</t>
  </si>
  <si>
    <t>CUST-02579</t>
  </si>
  <si>
    <t>Precious Nwankwo</t>
  </si>
  <si>
    <t>precious_nwankwo@yahoo.com</t>
  </si>
  <si>
    <t>+44555677942</t>
  </si>
  <si>
    <t>+44-490-909594</t>
  </si>
  <si>
    <t>96 Marina Rd</t>
  </si>
  <si>
    <t>E7H7GJ</t>
  </si>
  <si>
    <t>CUST-01444</t>
  </si>
  <si>
    <t>oliviataylor@hotmail.com</t>
  </si>
  <si>
    <t>+234589320108</t>
  </si>
  <si>
    <t>+234 072 322 747</t>
  </si>
  <si>
    <t>662021</t>
  </si>
  <si>
    <t>CUST-00710</t>
  </si>
  <si>
    <t>Wanjala Williams</t>
  </si>
  <si>
    <t>wanjalawilliams@outlook.com</t>
  </si>
  <si>
    <t>+44469603314</t>
  </si>
  <si>
    <t>+44 944 036 841</t>
  </si>
  <si>
    <t>169 Sheikh Zayed Rd</t>
  </si>
  <si>
    <t>5XKWA</t>
  </si>
  <si>
    <t>CUST-02703</t>
  </si>
  <si>
    <t>Blessing Mohammed</t>
  </si>
  <si>
    <t>blessingmohammed@gmail.com</t>
  </si>
  <si>
    <t>+971-999-648191</t>
  </si>
  <si>
    <t>186 Long St</t>
  </si>
  <si>
    <t>Z5P5YC</t>
  </si>
  <si>
    <t>Dec 2, 2025</t>
  </si>
  <si>
    <t>CUST-01447</t>
  </si>
  <si>
    <t>chidinmaorji@hotmail.com</t>
  </si>
  <si>
    <t>+234 230 651 176</t>
  </si>
  <si>
    <t>0515288004</t>
  </si>
  <si>
    <t>96 Awolowo Rd</t>
  </si>
  <si>
    <t>630566</t>
  </si>
  <si>
    <t>CUST-03070</t>
  </si>
  <si>
    <t>chinwe_obi@outlook.com</t>
  </si>
  <si>
    <t>+44 492 367 908</t>
  </si>
  <si>
    <t>+234-075-844421</t>
  </si>
  <si>
    <t>368197</t>
  </si>
  <si>
    <t>Jun 19, 2025</t>
  </si>
  <si>
    <t>CUST-00334</t>
  </si>
  <si>
    <t>Kemi Wilson</t>
  </si>
  <si>
    <t>kemi.wilson@gmail.com</t>
  </si>
  <si>
    <t>+234-618-962887</t>
  </si>
  <si>
    <t>0312710267</t>
  </si>
  <si>
    <t>210 Marina Rd</t>
  </si>
  <si>
    <t>562356</t>
  </si>
  <si>
    <t>CUST-00008</t>
  </si>
  <si>
    <t>Kayode Garba</t>
  </si>
  <si>
    <t>kayode_garba@gmail.com</t>
  </si>
  <si>
    <t>+27 118 244 935</t>
  </si>
  <si>
    <t>+27487401640</t>
  </si>
  <si>
    <t>114 Station Rd</t>
  </si>
  <si>
    <t>AHEKCZ</t>
  </si>
  <si>
    <t>Bashir Lawal</t>
  </si>
  <si>
    <t>bashir_lawal@hotmail.com</t>
  </si>
  <si>
    <t>+353 947 693 257</t>
  </si>
  <si>
    <t>+353 604 490 925</t>
  </si>
  <si>
    <t>190 Awolowo Rd</t>
  </si>
  <si>
    <t>KXRZK</t>
  </si>
  <si>
    <t>CUST-04206</t>
  </si>
  <si>
    <t>Tobi Jones</t>
  </si>
  <si>
    <t>tobi_jones@hotmail.com</t>
  </si>
  <si>
    <t>+234 170 958 820</t>
  </si>
  <si>
    <t>+234 915 103 186</t>
  </si>
  <si>
    <t>391789</t>
  </si>
  <si>
    <t>CUST-01533</t>
  </si>
  <si>
    <t>Faith Jones</t>
  </si>
  <si>
    <t>faithjones@outlook.com</t>
  </si>
  <si>
    <t>+44 244 310 299</t>
  </si>
  <si>
    <t>+44 210 367 400</t>
  </si>
  <si>
    <t>8PG8H</t>
  </si>
  <si>
    <t>05/14/2026</t>
  </si>
  <si>
    <t>CUST-04159</t>
  </si>
  <si>
    <t>chidi_musa@zendigitalplc.africa</t>
  </si>
  <si>
    <t>+31978181436</t>
  </si>
  <si>
    <t>0635019161</t>
  </si>
  <si>
    <t>6NYTXU</t>
  </si>
  <si>
    <t>30.09.2024</t>
  </si>
  <si>
    <t>04-Feb-25</t>
  </si>
  <si>
    <t>CUST-01211</t>
  </si>
  <si>
    <t>Dele Kamau</t>
  </si>
  <si>
    <t>dele_kamau@outlook.com</t>
  </si>
  <si>
    <t>+971 404 052 770</t>
  </si>
  <si>
    <t>0547663077</t>
  </si>
  <si>
    <t>8 Allen Ave</t>
  </si>
  <si>
    <t>GUB7LQ</t>
  </si>
  <si>
    <t>CUST-03260</t>
  </si>
  <si>
    <t>Tosin Otieno</t>
  </si>
  <si>
    <t>tosinotieno@outlook.com</t>
  </si>
  <si>
    <t>+971-184-706634</t>
  </si>
  <si>
    <t>0851638040</t>
  </si>
  <si>
    <t>199 Park Lane</t>
  </si>
  <si>
    <t>2ZLTK</t>
  </si>
  <si>
    <t>CUST-03176</t>
  </si>
  <si>
    <t>Otieno Mwangi</t>
  </si>
  <si>
    <t>otieno_mwangi@yahoo.com</t>
  </si>
  <si>
    <t>0488756013</t>
  </si>
  <si>
    <t>+971 401 616 250</t>
  </si>
  <si>
    <t>221 Bourdillon Rd</t>
  </si>
  <si>
    <t>CPDCS</t>
  </si>
  <si>
    <t>CUST-01243</t>
  </si>
  <si>
    <t>Matthew Davies</t>
  </si>
  <si>
    <t>matthew@company</t>
  </si>
  <si>
    <t>+971941036758</t>
  </si>
  <si>
    <t>+971693289401</t>
  </si>
  <si>
    <t>193 Sheikh Zayed Rd</t>
  </si>
  <si>
    <t>B5G9S2</t>
  </si>
  <si>
    <t>CUST-00149</t>
  </si>
  <si>
    <t>Matthew Al-Farsi</t>
  </si>
  <si>
    <t>matthew_al-farsi@sparknetworksp.io</t>
  </si>
  <si>
    <t>0903202041</t>
  </si>
  <si>
    <t>+49 929 111 799</t>
  </si>
  <si>
    <t>189 Allen Ave</t>
  </si>
  <si>
    <t>HJWPCM</t>
  </si>
  <si>
    <t>CUST-00644</t>
  </si>
  <si>
    <t>Joshua Makinde</t>
  </si>
  <si>
    <t>joshuamakinde@gmail.com</t>
  </si>
  <si>
    <t>0767105298</t>
  </si>
  <si>
    <t>+234 707 459 915</t>
  </si>
  <si>
    <t>208 High St</t>
  </si>
  <si>
    <t>106164</t>
  </si>
  <si>
    <t>May 25, 2025</t>
  </si>
  <si>
    <t>Jan 7, 2026</t>
  </si>
  <si>
    <t>CUST-00604</t>
  </si>
  <si>
    <t>Simi Anyanwu</t>
  </si>
  <si>
    <t>simianyanwu@gmail.com</t>
  </si>
  <si>
    <t>+1-547-179899</t>
  </si>
  <si>
    <t>+1 885 669 489</t>
  </si>
  <si>
    <t>161 Queen St</t>
  </si>
  <si>
    <t>4Y1PZZ</t>
  </si>
  <si>
    <t>14/09/2024</t>
  </si>
  <si>
    <t>CUST-04693</t>
  </si>
  <si>
    <t>Thandiwe Patel</t>
  </si>
  <si>
    <t>thandiwe.patel@buafoods.ng</t>
  </si>
  <si>
    <t>+234970969300</t>
  </si>
  <si>
    <t>+234838519091</t>
  </si>
  <si>
    <t>49 High St</t>
  </si>
  <si>
    <t>816821</t>
  </si>
  <si>
    <t>CUST-02760</t>
  </si>
  <si>
    <t>matthewhassan@outlook.com</t>
  </si>
  <si>
    <t>+353 220 434 364</t>
  </si>
  <si>
    <t>+353-024-390930</t>
  </si>
  <si>
    <t>G8BMJU</t>
  </si>
  <si>
    <t>03-May-26</t>
  </si>
  <si>
    <t>CUST-04702</t>
  </si>
  <si>
    <t>Mark Smith</t>
  </si>
  <si>
    <t>mark.smith@yahoo.com</t>
  </si>
  <si>
    <t>0815967204</t>
  </si>
  <si>
    <t>0920110801</t>
  </si>
  <si>
    <t>143 Victoria Rd</t>
  </si>
  <si>
    <t>ZK11P</t>
  </si>
  <si>
    <t>14/01/2026</t>
  </si>
  <si>
    <t>CUST-03985</t>
  </si>
  <si>
    <t>emmanuel.williams@hotmail.com</t>
  </si>
  <si>
    <t>+254 794 531 873</t>
  </si>
  <si>
    <t>+254 625 392 134</t>
  </si>
  <si>
    <t>B91GMY</t>
  </si>
  <si>
    <t>CUST-02982</t>
  </si>
  <si>
    <t>sophie_otieno@hotmail.com</t>
  </si>
  <si>
    <t>+234 038 944 991</t>
  </si>
  <si>
    <t>0610254885</t>
  </si>
  <si>
    <t>137 Marina Rd</t>
  </si>
  <si>
    <t>951700</t>
  </si>
  <si>
    <t>CUST-00543</t>
  </si>
  <si>
    <t>Anke Okonkwo</t>
  </si>
  <si>
    <t>anke_okonkwo@swiftventuresl.co</t>
  </si>
  <si>
    <t>+234 551 887 017</t>
  </si>
  <si>
    <t>+234-242-024837</t>
  </si>
  <si>
    <t>549211</t>
  </si>
  <si>
    <t>CUST-04196</t>
  </si>
  <si>
    <t>Maryam Ogundimu</t>
  </si>
  <si>
    <t>maryam_ogundimu@chippercash.io</t>
  </si>
  <si>
    <t>0176368056</t>
  </si>
  <si>
    <t>+44-557-483740</t>
  </si>
  <si>
    <t>MKZP7</t>
  </si>
  <si>
    <t>CUST-04568</t>
  </si>
  <si>
    <t>Lawal Ugwu</t>
  </si>
  <si>
    <t>lawal.ugwu@yahoo.com</t>
  </si>
  <si>
    <t>0973816255</t>
  </si>
  <si>
    <t>+234859557885</t>
  </si>
  <si>
    <t>477390</t>
  </si>
  <si>
    <t>CUST-01675</t>
  </si>
  <si>
    <t>Nomvula Asante</t>
  </si>
  <si>
    <t>nomvulaasante@hotmail.com</t>
  </si>
  <si>
    <t>0464287345</t>
  </si>
  <si>
    <t>+44 635 873 111</t>
  </si>
  <si>
    <t>144 Allen Ave</t>
  </si>
  <si>
    <t>TW2UVQ</t>
  </si>
  <si>
    <t>CUST-00967</t>
  </si>
  <si>
    <t>chiamaka.mensah@hivenetworksll.io</t>
  </si>
  <si>
    <t>0546167946</t>
  </si>
  <si>
    <t>+44781898636</t>
  </si>
  <si>
    <t>200 Queen St</t>
  </si>
  <si>
    <t>EHX4M</t>
  </si>
  <si>
    <t>CUST-01481</t>
  </si>
  <si>
    <t>Chidinma Okorie</t>
  </si>
  <si>
    <t>chidinma.okorie@vaultsystemsll.co</t>
  </si>
  <si>
    <t>+49605692745</t>
  </si>
  <si>
    <t>3GNTQ</t>
  </si>
  <si>
    <t>CUST-00213</t>
  </si>
  <si>
    <t>Ahmed Idris</t>
  </si>
  <si>
    <t>ahmedidris@outlook.com</t>
  </si>
  <si>
    <t>0916016923</t>
  </si>
  <si>
    <t>+31 458 750 663</t>
  </si>
  <si>
    <t>174 Adeola Odeku St</t>
  </si>
  <si>
    <t>S5KSR</t>
  </si>
  <si>
    <t>CUST-01350</t>
  </si>
  <si>
    <t>chizoba_vandermerwe@hotmail.com</t>
  </si>
  <si>
    <t>+971896812666</t>
  </si>
  <si>
    <t>44W573</t>
  </si>
  <si>
    <t>CUST-04983</t>
  </si>
  <si>
    <t>Emily Musa</t>
  </si>
  <si>
    <t>emily_musa@gmail.com</t>
  </si>
  <si>
    <t>+31-370-284426</t>
  </si>
  <si>
    <t>0599312182</t>
  </si>
  <si>
    <t>235 King St</t>
  </si>
  <si>
    <t>JQUSY</t>
  </si>
  <si>
    <t>CUST-01790</t>
  </si>
  <si>
    <t>adaoraoladele@hiveventures.io</t>
  </si>
  <si>
    <t>0282074959</t>
  </si>
  <si>
    <t>+254 241 324 591</t>
  </si>
  <si>
    <t>Y9KXS</t>
  </si>
  <si>
    <t>CUST-03546</t>
  </si>
  <si>
    <t>Adebayo Eze</t>
  </si>
  <si>
    <t>joy.akinola@yahoo.com</t>
  </si>
  <si>
    <t>+353 696 756 015</t>
  </si>
  <si>
    <t>+353513554476</t>
  </si>
  <si>
    <t>72 Allen Ave</t>
  </si>
  <si>
    <t>NE3YW</t>
  </si>
  <si>
    <t>Jan 29, 2026</t>
  </si>
  <si>
    <t>CUST-02224</t>
  </si>
  <si>
    <t>Dele Brown</t>
  </si>
  <si>
    <t>dele.brown@swiftnetworks.com</t>
  </si>
  <si>
    <t>+971-071-460109</t>
  </si>
  <si>
    <t>0872441113</t>
  </si>
  <si>
    <t>G0FV3H</t>
  </si>
  <si>
    <t>CUST-00878</t>
  </si>
  <si>
    <t>wanjiruadewale@outlook.com</t>
  </si>
  <si>
    <t>+44 921 223 399</t>
  </si>
  <si>
    <t>+44159007132</t>
  </si>
  <si>
    <t>90 Bourdillon Rd</t>
  </si>
  <si>
    <t>6EZTH5</t>
  </si>
  <si>
    <t>01/28/2025</t>
  </si>
  <si>
    <t>CUST-02154</t>
  </si>
  <si>
    <t>0519047718</t>
  </si>
  <si>
    <t>+1 730 856 262</t>
  </si>
  <si>
    <t>23 Sheikh Zayed Rd</t>
  </si>
  <si>
    <t>CF5T5G</t>
  </si>
  <si>
    <t>CUST-04950</t>
  </si>
  <si>
    <t>Hauwa Murphy</t>
  </si>
  <si>
    <t>hauwa.murphy@yahoo.com</t>
  </si>
  <si>
    <t>+234701178519</t>
  </si>
  <si>
    <t>+234-800-560528</t>
  </si>
  <si>
    <t>746051</t>
  </si>
  <si>
    <t>03/06/2025</t>
  </si>
  <si>
    <t>CUST-03684</t>
  </si>
  <si>
    <t>Damilola Williams</t>
  </si>
  <si>
    <t>damilolawilliams@outlook.com</t>
  </si>
  <si>
    <t>+234371317727</t>
  </si>
  <si>
    <t>0845231023</t>
  </si>
  <si>
    <t>54 Church St</t>
  </si>
  <si>
    <t>210911</t>
  </si>
  <si>
    <t>15-Mar-26</t>
  </si>
  <si>
    <t>CUST-04337</t>
  </si>
  <si>
    <t>ogechinwankwo@hotmail.com</t>
  </si>
  <si>
    <t>+254265041051</t>
  </si>
  <si>
    <t>+254-757-110716</t>
  </si>
  <si>
    <t>121 Bourdillon Rd</t>
  </si>
  <si>
    <t>X4B9TB</t>
  </si>
  <si>
    <t>CUST-01786</t>
  </si>
  <si>
    <t>Jessica Williams</t>
  </si>
  <si>
    <t>+234 068 135 636</t>
  </si>
  <si>
    <t>+234244626556</t>
  </si>
  <si>
    <t>454430</t>
  </si>
  <si>
    <t>08-Sep-24</t>
  </si>
  <si>
    <t>CUST-00200</t>
  </si>
  <si>
    <t>+234230241026</t>
  </si>
  <si>
    <t>0534735528</t>
  </si>
  <si>
    <t>34 King St</t>
  </si>
  <si>
    <t>300993</t>
  </si>
  <si>
    <t>2024-12-25</t>
  </si>
  <si>
    <t>CUST-00176</t>
  </si>
  <si>
    <t>Amani Bello</t>
  </si>
  <si>
    <t>+234-900-489646</t>
  </si>
  <si>
    <t>+234-280-924287</t>
  </si>
  <si>
    <t>373056</t>
  </si>
  <si>
    <t>CUST-01527</t>
  </si>
  <si>
    <t>Samuel Ugwu</t>
  </si>
  <si>
    <t>david_musa@moniepoint.ng</t>
  </si>
  <si>
    <t>+44-229-453196</t>
  </si>
  <si>
    <t>+44164418054</t>
  </si>
  <si>
    <t>LB51GC</t>
  </si>
  <si>
    <t>CUST-00314</t>
  </si>
  <si>
    <t>babatundeoladele@gmail.com</t>
  </si>
  <si>
    <t>+49-457-988942</t>
  </si>
  <si>
    <t>+49652906032</t>
  </si>
  <si>
    <t>83 Adeola Odeku St</t>
  </si>
  <si>
    <t>6YN14P</t>
  </si>
  <si>
    <t>CUST-02186</t>
  </si>
  <si>
    <t>Tariq Williams</t>
  </si>
  <si>
    <t>tariq.williams@hotmail.com</t>
  </si>
  <si>
    <t>+44287353941</t>
  </si>
  <si>
    <t>0737178458</t>
  </si>
  <si>
    <t>6TNPGH</t>
  </si>
  <si>
    <t>CUST-00121</t>
  </si>
  <si>
    <t>grace.smith@orbitanalytics.co</t>
  </si>
  <si>
    <t>0220317310</t>
  </si>
  <si>
    <t>+44789940539</t>
  </si>
  <si>
    <t>214 Herbert Macaulay Way</t>
  </si>
  <si>
    <t>DZ2ZDT</t>
  </si>
  <si>
    <t>2024/10/06</t>
  </si>
  <si>
    <t>Jul 1, 2025</t>
  </si>
  <si>
    <t>CUST-04699</t>
  </si>
  <si>
    <t>chinwekhan@yahoo.com</t>
  </si>
  <si>
    <t>+254624555616</t>
  </si>
  <si>
    <t>0836478122</t>
  </si>
  <si>
    <t>193 Queen St</t>
  </si>
  <si>
    <t>0CRCG</t>
  </si>
  <si>
    <t>CUST-03404</t>
  </si>
  <si>
    <t>CUST-02327</t>
  </si>
  <si>
    <t>emekamensah@yahoo.com</t>
  </si>
  <si>
    <t>+49 392 494 840</t>
  </si>
  <si>
    <t>+49-133-837742</t>
  </si>
  <si>
    <t>3X1X9S</t>
  </si>
  <si>
    <t>2026/04/06</t>
  </si>
  <si>
    <t>Daniel Musa</t>
  </si>
  <si>
    <t>daniel_musa@yahoo.com</t>
  </si>
  <si>
    <t>+44-823-037862</t>
  </si>
  <si>
    <t>+44634957294</t>
  </si>
  <si>
    <t>163 Main Rd</t>
  </si>
  <si>
    <t>UR4XX</t>
  </si>
  <si>
    <t>CUST-01848</t>
  </si>
  <si>
    <t>bello_kamau@orbitnetworksl.ng</t>
  </si>
  <si>
    <t>+27-150-710816</t>
  </si>
  <si>
    <t>+27359851532</t>
  </si>
  <si>
    <t>KTXAFW</t>
  </si>
  <si>
    <t>CUST-00021</t>
  </si>
  <si>
    <t>faith.eze@</t>
  </si>
  <si>
    <t>+234 808 613 171</t>
  </si>
  <si>
    <t>+234 748 467 737</t>
  </si>
  <si>
    <t>173202</t>
  </si>
  <si>
    <t>CUST-03555</t>
  </si>
  <si>
    <t>faith@@outlook.com</t>
  </si>
  <si>
    <t>+44 679 615 883</t>
  </si>
  <si>
    <t>+44439980885</t>
  </si>
  <si>
    <t>11 High St</t>
  </si>
  <si>
    <t>R71WV4</t>
  </si>
  <si>
    <t>19/04/2025</t>
  </si>
  <si>
    <t>CUST-02021</t>
  </si>
  <si>
    <t>amina.okorie@yahoo.com</t>
  </si>
  <si>
    <t>0513326901</t>
  </si>
  <si>
    <t>+44363762742</t>
  </si>
  <si>
    <t>160 Kenyatta Ave</t>
  </si>
  <si>
    <t>VE1UT</t>
  </si>
  <si>
    <t>CUST-05034</t>
  </si>
  <si>
    <t>thandiwe.lawal@brightventures.africa</t>
  </si>
  <si>
    <t>+44-757-526779</t>
  </si>
  <si>
    <t>+44 936 408 934</t>
  </si>
  <si>
    <t>6CANH</t>
  </si>
  <si>
    <t>03/05/2025</t>
  </si>
  <si>
    <t>CUST-03072</t>
  </si>
  <si>
    <t>Matthew Kamau</t>
  </si>
  <si>
    <t>matthewkamau@hotmail.com</t>
  </si>
  <si>
    <t>+44 182 909 058</t>
  </si>
  <si>
    <t>+44917314365</t>
  </si>
  <si>
    <t>YJ832</t>
  </si>
  <si>
    <t>CUST-04101</t>
  </si>
  <si>
    <t>Niyi Davies</t>
  </si>
  <si>
    <t>niyi_davies@outlook.com</t>
  </si>
  <si>
    <t>0541480638</t>
  </si>
  <si>
    <t>+27-736-878551</t>
  </si>
  <si>
    <t>29 Herbert Macaulay Way</t>
  </si>
  <si>
    <t>B7K98</t>
  </si>
  <si>
    <t>CUST-00321</t>
  </si>
  <si>
    <t>+44 295 778 591</t>
  </si>
  <si>
    <t>CUST-04194</t>
  </si>
  <si>
    <t>aliyu.traore@gmail.com</t>
  </si>
  <si>
    <t>+234 431 480 251</t>
  </si>
  <si>
    <t>+234 575 512 631</t>
  </si>
  <si>
    <t>951713</t>
  </si>
  <si>
    <t>Mar 9, 2026</t>
  </si>
  <si>
    <t>CUST-03999</t>
  </si>
  <si>
    <t>Adaeze Smith</t>
  </si>
  <si>
    <t>adaeze_smith@konga.com</t>
  </si>
  <si>
    <t>+234 688 968 767</t>
  </si>
  <si>
    <t>+234-658-358769</t>
  </si>
  <si>
    <t>18 Adeola Odeku St</t>
  </si>
  <si>
    <t>341037</t>
  </si>
  <si>
    <t>CUST-03240</t>
  </si>
  <si>
    <t>Matthew Botha</t>
  </si>
  <si>
    <t>0447381471</t>
  </si>
  <si>
    <t>+1259494323</t>
  </si>
  <si>
    <t>209 Main Rd</t>
  </si>
  <si>
    <t>8KK8ME</t>
  </si>
  <si>
    <t>25/06/2026</t>
  </si>
  <si>
    <t>CUST-04382</t>
  </si>
  <si>
    <t>Oluwaseun Naidoo</t>
  </si>
  <si>
    <t>oluwaseunnaidoo@outlook.com</t>
  </si>
  <si>
    <t>+1 400 238 136</t>
  </si>
  <si>
    <t>+1-850-490776</t>
  </si>
  <si>
    <t>2P085Z</t>
  </si>
  <si>
    <t>11/05/2025</t>
  </si>
  <si>
    <t>CUST-00205</t>
  </si>
  <si>
    <t>michael.garba@zensystemsgmbh.com</t>
  </si>
  <si>
    <t>0316433481</t>
  </si>
  <si>
    <t>+27058025662</t>
  </si>
  <si>
    <t>PV36L</t>
  </si>
  <si>
    <t>CUST-03990</t>
  </si>
  <si>
    <t>joy_onyeka@gmail.com</t>
  </si>
  <si>
    <t>+234 342 521 381</t>
  </si>
  <si>
    <t>+234581840128</t>
  </si>
  <si>
    <t>105 Main Rd</t>
  </si>
  <si>
    <t>526079</t>
  </si>
  <si>
    <t>CUST-04242</t>
  </si>
  <si>
    <t>+44 500 703 284</t>
  </si>
  <si>
    <t>0192083653</t>
  </si>
  <si>
    <t>TP3AK</t>
  </si>
  <si>
    <t>CUST-01429</t>
  </si>
  <si>
    <t>+1 906 774 210</t>
  </si>
  <si>
    <t>CUST-01693</t>
  </si>
  <si>
    <t>Thandiwe Okorie</t>
  </si>
  <si>
    <t>thandiweokorie@swiftpayllc.com</t>
  </si>
  <si>
    <t>+971-650-643305</t>
  </si>
  <si>
    <t>0069651482</t>
  </si>
  <si>
    <t>196 Sheikh Zayed Rd</t>
  </si>
  <si>
    <t>CDKKT</t>
  </si>
  <si>
    <t>2025/09/01</t>
  </si>
  <si>
    <t>CUST-00144</t>
  </si>
  <si>
    <t>Otieno Smith</t>
  </si>
  <si>
    <t>otieno.smith@yahoo.com</t>
  </si>
  <si>
    <t>+31 723 950 410</t>
  </si>
  <si>
    <t>0767478366</t>
  </si>
  <si>
    <t>238 Church St</t>
  </si>
  <si>
    <t>W9CGY3</t>
  </si>
  <si>
    <t>Aug 26, 2025</t>
  </si>
  <si>
    <t>CUST-05019</t>
  </si>
  <si>
    <t>chinwebello@hotmail.com</t>
  </si>
  <si>
    <t>+44-548-882135</t>
  </si>
  <si>
    <t>GEZY7</t>
  </si>
  <si>
    <t>CUST-04903</t>
  </si>
  <si>
    <t>Brian Al-Farsi</t>
  </si>
  <si>
    <t>brian.al-farsi@swifthealth.co</t>
  </si>
  <si>
    <t>+254-443-056990</t>
  </si>
  <si>
    <t>+254-572-683233</t>
  </si>
  <si>
    <t>M628X</t>
  </si>
  <si>
    <t>CUST-01272</t>
  </si>
  <si>
    <t>Ngozi Oladele</t>
  </si>
  <si>
    <t>ngozioladele@outlook.com</t>
  </si>
  <si>
    <t>+31-918-684987</t>
  </si>
  <si>
    <t>0932039226</t>
  </si>
  <si>
    <t>7ZUW60</t>
  </si>
  <si>
    <t>CUST-03980</t>
  </si>
  <si>
    <t>Layla Adewale</t>
  </si>
  <si>
    <t>laylaadewale@outlook.com</t>
  </si>
  <si>
    <t>+234-749-624285</t>
  </si>
  <si>
    <t>0006866184</t>
  </si>
  <si>
    <t>145 Queen St</t>
  </si>
  <si>
    <t>646246</t>
  </si>
  <si>
    <t>CUST-04677</t>
  </si>
  <si>
    <t>simi.patel@outlook.com</t>
  </si>
  <si>
    <t>+254 047 488 421</t>
  </si>
  <si>
    <t>0725278965</t>
  </si>
  <si>
    <t>33 Station Rd</t>
  </si>
  <si>
    <t>KZ6221</t>
  </si>
  <si>
    <t>CUST-01760</t>
  </si>
  <si>
    <t>Yusuf Ogundimu</t>
  </si>
  <si>
    <t>yusuf_ogundimu@konga.co</t>
  </si>
  <si>
    <t>+254-917-499394</t>
  </si>
  <si>
    <t>+254-227-918055</t>
  </si>
  <si>
    <t>238 Station Rd</t>
  </si>
  <si>
    <t>RAJ2JB</t>
  </si>
  <si>
    <t>CUST-03758</t>
  </si>
  <si>
    <t>Sola Traore</t>
  </si>
  <si>
    <t>sola_traore@gmail.com</t>
  </si>
  <si>
    <t>+234 097 058 022</t>
  </si>
  <si>
    <t>+234113328859</t>
  </si>
  <si>
    <t>5 King St</t>
  </si>
  <si>
    <t>318411</t>
  </si>
  <si>
    <t>Yakubu Patel</t>
  </si>
  <si>
    <t>yakubu_patel@outlook.com</t>
  </si>
  <si>
    <t>+44 646 389 892</t>
  </si>
  <si>
    <t>+44840144979</t>
  </si>
  <si>
    <t>57 Queen St</t>
  </si>
  <si>
    <t>XTH3R</t>
  </si>
  <si>
    <t>07/02/2025</t>
  </si>
  <si>
    <t>CUST-00155</t>
  </si>
  <si>
    <t>chiamakaidris@hotmail.com</t>
  </si>
  <si>
    <t>+254 183 253 817</t>
  </si>
  <si>
    <t>+254-355-486401</t>
  </si>
  <si>
    <t>4ZEN5F</t>
  </si>
  <si>
    <t>10/07/2025</t>
  </si>
  <si>
    <t>CUST-01733</t>
  </si>
  <si>
    <t>Femi Oladele</t>
  </si>
  <si>
    <t>femi_oladele@yahoo.com</t>
  </si>
  <si>
    <t>+31038931364</t>
  </si>
  <si>
    <t>0365716889</t>
  </si>
  <si>
    <t>FYYTA</t>
  </si>
  <si>
    <t>CUST-02410</t>
  </si>
  <si>
    <t>Kayode Smith</t>
  </si>
  <si>
    <t>kayode_smith@yahoo.com</t>
  </si>
  <si>
    <t>+49-663-161986</t>
  </si>
  <si>
    <t>D1DW4</t>
  </si>
  <si>
    <t>CUST-04037</t>
  </si>
  <si>
    <t>uchebello@yahoo.com</t>
  </si>
  <si>
    <t>0614392223</t>
  </si>
  <si>
    <t>0317976437</t>
  </si>
  <si>
    <t>T23FQ</t>
  </si>
  <si>
    <t>CUST-04313</t>
  </si>
  <si>
    <t>Daniel Ugwu</t>
  </si>
  <si>
    <t>danielugwu@yahoo.com</t>
  </si>
  <si>
    <t>+234 868 665 756</t>
  </si>
  <si>
    <t>+234699770024</t>
  </si>
  <si>
    <t>25 Long St</t>
  </si>
  <si>
    <t>210442</t>
  </si>
  <si>
    <t>CUST-04000</t>
  </si>
  <si>
    <t>Wanjala Balogun</t>
  </si>
  <si>
    <t>wanjala_balogun@outlook.com</t>
  </si>
  <si>
    <t>+234 033 937 468</t>
  </si>
  <si>
    <t>+234-383-198340</t>
  </si>
  <si>
    <t>121 Queen St</t>
  </si>
  <si>
    <t>406344</t>
  </si>
  <si>
    <t>Nov 28, 2024</t>
  </si>
  <si>
    <t>CUST-01024</t>
  </si>
  <si>
    <t>Anke Kelly</t>
  </si>
  <si>
    <t>anke.kelly@gmail.com</t>
  </si>
  <si>
    <t>+234-727-728276</t>
  </si>
  <si>
    <t>0887089426</t>
  </si>
  <si>
    <t>926236</t>
  </si>
  <si>
    <t>CUST-02531</t>
  </si>
  <si>
    <t>Bashir Wilson</t>
  </si>
  <si>
    <t>bashir.wilson@teamapt.co</t>
  </si>
  <si>
    <t>+1221682808</t>
  </si>
  <si>
    <t>+1621730027</t>
  </si>
  <si>
    <t>UQ33XK</t>
  </si>
  <si>
    <t>CUST-01156</t>
  </si>
  <si>
    <t>Mwangi Otieno</t>
  </si>
  <si>
    <t>mwangiotieno@brightpayplc.ng</t>
  </si>
  <si>
    <t>+234595796337</t>
  </si>
  <si>
    <t>0084039092</t>
  </si>
  <si>
    <t>PPYC1</t>
  </si>
  <si>
    <t>29/05/2025</t>
  </si>
  <si>
    <t>CUST-04518</t>
  </si>
  <si>
    <t>Fatuma Wilson</t>
  </si>
  <si>
    <t>fatumawilson@outlook.com</t>
  </si>
  <si>
    <t>0632240351</t>
  </si>
  <si>
    <t>+234324630489</t>
  </si>
  <si>
    <t>388159</t>
  </si>
  <si>
    <t>30-Jun-25</t>
  </si>
  <si>
    <t>CUST-01620</t>
  </si>
  <si>
    <t>kelechi.patel@yahoo.com</t>
  </si>
  <si>
    <t>+254-895-389706</t>
  </si>
  <si>
    <t>33 Long St</t>
  </si>
  <si>
    <t>EAXRHB</t>
  </si>
  <si>
    <t>CUST-04277</t>
  </si>
  <si>
    <t>niyi.khan@yahoo.com</t>
  </si>
  <si>
    <t>+49 117 238 829</t>
  </si>
  <si>
    <t>0753602987</t>
  </si>
  <si>
    <t>904CL</t>
  </si>
  <si>
    <t>CUST-02459</t>
  </si>
  <si>
    <t>Folake Okorie</t>
  </si>
  <si>
    <t>folake.okorie@teamapt.com</t>
  </si>
  <si>
    <t>0959274681</t>
  </si>
  <si>
    <t>+971-202-688371</t>
  </si>
  <si>
    <t>7HHKRX</t>
  </si>
  <si>
    <t>CUST-03780</t>
  </si>
  <si>
    <t>Omar Taylor</t>
  </si>
  <si>
    <t>omar.taylor@hotmail.com</t>
  </si>
  <si>
    <t>0601814676</t>
  </si>
  <si>
    <t>+234 158 422 132</t>
  </si>
  <si>
    <t>130 King St</t>
  </si>
  <si>
    <t>276798</t>
  </si>
  <si>
    <t>CUST-04779</t>
  </si>
  <si>
    <t>sophievandermerwe@stackanalytics.co</t>
  </si>
  <si>
    <t>+234 618 744 508</t>
  </si>
  <si>
    <t>0889951526</t>
  </si>
  <si>
    <t>65 Long St</t>
  </si>
  <si>
    <t>809307</t>
  </si>
  <si>
    <t>CUST-01692</t>
  </si>
  <si>
    <t>James Garba</t>
  </si>
  <si>
    <t>james.garba@yahoo.com</t>
  </si>
  <si>
    <t>+234 003 570 583</t>
  </si>
  <si>
    <t>0494374750</t>
  </si>
  <si>
    <t>54 Park Lane</t>
  </si>
  <si>
    <t>753819</t>
  </si>
  <si>
    <t>Feb 7, 2026</t>
  </si>
  <si>
    <t>CUST-01485</t>
  </si>
  <si>
    <t>segun_adebayo@yahoo.com</t>
  </si>
  <si>
    <t>+971 770 169 620</t>
  </si>
  <si>
    <t>+971336270653</t>
  </si>
  <si>
    <t>100 Moi Ave</t>
  </si>
  <si>
    <t>WUQZE</t>
  </si>
  <si>
    <t>CUST-02190</t>
  </si>
  <si>
    <t>amanihassan@hotmail.com</t>
  </si>
  <si>
    <t>0785928686</t>
  </si>
  <si>
    <t>+31149169680</t>
  </si>
  <si>
    <t>TKZM3</t>
  </si>
  <si>
    <t>CUST-01088</t>
  </si>
  <si>
    <t>Laura Abubakar</t>
  </si>
  <si>
    <t>lauraabubakar@yahoo.com</t>
  </si>
  <si>
    <t>+234-143-876738</t>
  </si>
  <si>
    <t>0315567695</t>
  </si>
  <si>
    <t>272035</t>
  </si>
  <si>
    <t>CUST-00976</t>
  </si>
  <si>
    <t>chidinma.eze@primelabs.ng</t>
  </si>
  <si>
    <t>0850880875</t>
  </si>
  <si>
    <t>+27450581058</t>
  </si>
  <si>
    <t>Cape</t>
  </si>
  <si>
    <t>175 Bourdillon Rd</t>
  </si>
  <si>
    <t>7SS73F</t>
  </si>
  <si>
    <t>10/13/2024</t>
  </si>
  <si>
    <t>CUST-00071</t>
  </si>
  <si>
    <t>Emily Wilson</t>
  </si>
  <si>
    <t>emily_wilson@outlook.com</t>
  </si>
  <si>
    <t>+234914630316</t>
  </si>
  <si>
    <t>+234799042102</t>
  </si>
  <si>
    <t>275074</t>
  </si>
  <si>
    <t>CUST-01850</t>
  </si>
  <si>
    <t>omar@outlook</t>
  </si>
  <si>
    <t>+234832551266</t>
  </si>
  <si>
    <t>+234 782 729 721</t>
  </si>
  <si>
    <t>110 Adeola Odeku St</t>
  </si>
  <si>
    <t>276564</t>
  </si>
  <si>
    <t>CUST-03937</t>
  </si>
  <si>
    <t>Kamau Traore</t>
  </si>
  <si>
    <t>+31-527-460530</t>
  </si>
  <si>
    <t>+31-433-761975</t>
  </si>
  <si>
    <t>118 Station Rd</t>
  </si>
  <si>
    <t>4PZDMA</t>
  </si>
  <si>
    <t>CUST-00083</t>
  </si>
  <si>
    <t>Matthew Bello</t>
  </si>
  <si>
    <t>matthewbello@yahoo.com</t>
  </si>
  <si>
    <t>+971162299911</t>
  </si>
  <si>
    <t>68 Allen Ave</t>
  </si>
  <si>
    <t>6CMT1K</t>
  </si>
  <si>
    <t>06-Sep-24</t>
  </si>
  <si>
    <t>CUST-03291</t>
  </si>
  <si>
    <t>Damilola Khan</t>
  </si>
  <si>
    <t>damilola_khan@gmail.com</t>
  </si>
  <si>
    <t>+44-184-449029</t>
  </si>
  <si>
    <t>+44-026-480164</t>
  </si>
  <si>
    <t>6GK578</t>
  </si>
  <si>
    <t>CUST-03498</t>
  </si>
  <si>
    <t>Precious Nwachukwu</t>
  </si>
  <si>
    <t>precious_nwachukwu@outlook.com</t>
  </si>
  <si>
    <t>+971-335-311280</t>
  </si>
  <si>
    <t>+971470752016</t>
  </si>
  <si>
    <t>14 Queen St</t>
  </si>
  <si>
    <t>WT5G3</t>
  </si>
  <si>
    <t>CUST-02105</t>
  </si>
  <si>
    <t>Amaka Afolabi</t>
  </si>
  <si>
    <t>amaka_afolabi@gmail.com</t>
  </si>
  <si>
    <t>+44-818-325244</t>
  </si>
  <si>
    <t>+44-317-268215</t>
  </si>
  <si>
    <t>35 Adeola Odeku St</t>
  </si>
  <si>
    <t>MS8VV</t>
  </si>
  <si>
    <t>27/12/2024</t>
  </si>
  <si>
    <t>CUST-02254</t>
  </si>
  <si>
    <t>Grace Balogun</t>
  </si>
  <si>
    <t>gracebalogun@hotmail.com</t>
  </si>
  <si>
    <t>+353-970-464001</t>
  </si>
  <si>
    <t>18 Queen St</t>
  </si>
  <si>
    <t>52FY5U</t>
  </si>
  <si>
    <t>CUST-01440</t>
  </si>
  <si>
    <t>hannah brown@gmail.com</t>
  </si>
  <si>
    <t>+234742368378</t>
  </si>
  <si>
    <t>+234371718658</t>
  </si>
  <si>
    <t>11 Long St</t>
  </si>
  <si>
    <t>977383</t>
  </si>
  <si>
    <t>10/08/2025</t>
  </si>
  <si>
    <t>CUST-02797</t>
  </si>
  <si>
    <t>aisha.murphy@gmail.com</t>
  </si>
  <si>
    <t>+353508421451</t>
  </si>
  <si>
    <t>0097352000</t>
  </si>
  <si>
    <t>DC7DF</t>
  </si>
  <si>
    <t>27.04.2025</t>
  </si>
  <si>
    <t>CUST-02878</t>
  </si>
  <si>
    <t>Nomvula Orji</t>
  </si>
  <si>
    <t>nomvula.orji@yahoo.com</t>
  </si>
  <si>
    <t>0552906069</t>
  </si>
  <si>
    <t>+234-258-273400</t>
  </si>
  <si>
    <t>991248</t>
  </si>
  <si>
    <t>CUST-03598</t>
  </si>
  <si>
    <t>Amaka Nwachukwu</t>
  </si>
  <si>
    <t>amaka_nwachukwu@outlook.com</t>
  </si>
  <si>
    <t>+234 722 296 488</t>
  </si>
  <si>
    <t>0013935032</t>
  </si>
  <si>
    <t>128811</t>
  </si>
  <si>
    <t>CUST-01956</t>
  </si>
  <si>
    <t>mwangiwilson@outlook.com</t>
  </si>
  <si>
    <t>0483545995</t>
  </si>
  <si>
    <t>+44 263 485 500</t>
  </si>
  <si>
    <t>5L10F8</t>
  </si>
  <si>
    <t>Oct 4, 2025</t>
  </si>
  <si>
    <t>CUST-03481</t>
  </si>
  <si>
    <t>femimohammed@yahoo.com</t>
  </si>
  <si>
    <t>+44-938-070717</t>
  </si>
  <si>
    <t>+44-141-406171</t>
  </si>
  <si>
    <t>136 Church St</t>
  </si>
  <si>
    <t>6R6LY</t>
  </si>
  <si>
    <t>26/06/2026</t>
  </si>
  <si>
    <t>CUST-03738</t>
  </si>
  <si>
    <t>Laura Jones</t>
  </si>
  <si>
    <t>laurajones@hotmail.com</t>
  </si>
  <si>
    <t>+234 015 827 854</t>
  </si>
  <si>
    <t>+234 645 225 604</t>
  </si>
  <si>
    <t>997168</t>
  </si>
  <si>
    <t>CUST-03408</t>
  </si>
  <si>
    <t>noah.adeyemi@gmail.com</t>
  </si>
  <si>
    <t>+44363862699</t>
  </si>
  <si>
    <t>0957801834</t>
  </si>
  <si>
    <t>116 Market St</t>
  </si>
  <si>
    <t>FHB5L</t>
  </si>
  <si>
    <t>CUST-00620</t>
  </si>
  <si>
    <t>ifeoma_patel@yahoo.com</t>
  </si>
  <si>
    <t>0670636328</t>
  </si>
  <si>
    <t>+27-301-122008</t>
  </si>
  <si>
    <t>198 Station Rd</t>
  </si>
  <si>
    <t>PP340</t>
  </si>
  <si>
    <t>May 20, 2025</t>
  </si>
  <si>
    <t>22/06/2025</t>
  </si>
  <si>
    <t>CUST-03842</t>
  </si>
  <si>
    <t>wanjiru_mensah@hotmail.com</t>
  </si>
  <si>
    <t>+49-306-272130</t>
  </si>
  <si>
    <t>+49522145103</t>
  </si>
  <si>
    <t>XHXQLX</t>
  </si>
  <si>
    <t>CUST-04724</t>
  </si>
  <si>
    <t>Kunle Nwosu</t>
  </si>
  <si>
    <t>kunle,nwosu@gmail.com</t>
  </si>
  <si>
    <t>+254 535 550 549</t>
  </si>
  <si>
    <t>0067698288</t>
  </si>
  <si>
    <t>217 Adeola Odeku St</t>
  </si>
  <si>
    <t>JKDD36</t>
  </si>
  <si>
    <t>15-Sep-24</t>
  </si>
  <si>
    <t>CUST-01409</t>
  </si>
  <si>
    <t>Adaeze Abubakar</t>
  </si>
  <si>
    <t>+353 036 145 440</t>
  </si>
  <si>
    <t>+353-919-565058</t>
  </si>
  <si>
    <t>46 Moi Ave</t>
  </si>
  <si>
    <t>W1CJJ</t>
  </si>
  <si>
    <t>CUST-01682</t>
  </si>
  <si>
    <t>Hauwa Musa</t>
  </si>
  <si>
    <t>hauwa.musa@outlook.com</t>
  </si>
  <si>
    <t>+27356099014</t>
  </si>
  <si>
    <t>+27 681 065 950</t>
  </si>
  <si>
    <t>Q6WBX</t>
  </si>
  <si>
    <t>CUST-03556</t>
  </si>
  <si>
    <t>Folake Ogundimu</t>
  </si>
  <si>
    <t>folakeogundimugmail.com</t>
  </si>
  <si>
    <t>+234745529571</t>
  </si>
  <si>
    <t>+234-527-237242</t>
  </si>
  <si>
    <t>199 Queen St</t>
  </si>
  <si>
    <t>318433</t>
  </si>
  <si>
    <t>CUST-01757</t>
  </si>
  <si>
    <t>Dele O'Brien</t>
  </si>
  <si>
    <t>dele.obrien@hotmail.com</t>
  </si>
  <si>
    <t>+254-388-187169</t>
  </si>
  <si>
    <t>+254-675-689292</t>
  </si>
  <si>
    <t>4YENFW</t>
  </si>
  <si>
    <t>22/09/2025</t>
  </si>
  <si>
    <t>CUST-03029</t>
  </si>
  <si>
    <t>Chizoba Musa</t>
  </si>
  <si>
    <t>chizoba.musa@primeventuresl.ng</t>
  </si>
  <si>
    <t>+31-725-157643</t>
  </si>
  <si>
    <t>+31 547 640 116</t>
  </si>
  <si>
    <t>VRHFY</t>
  </si>
  <si>
    <t>CUST-01815</t>
  </si>
  <si>
    <t>gbenga.kamau@outlook.com</t>
  </si>
  <si>
    <t>0956785876</t>
  </si>
  <si>
    <t>+234-121-774441</t>
  </si>
  <si>
    <t>452217</t>
  </si>
  <si>
    <t>CUST-01826</t>
  </si>
  <si>
    <t>Usman Nwachukwu</t>
  </si>
  <si>
    <t>usman.nwachukwu@hotmail.com</t>
  </si>
  <si>
    <t>+27954852112</t>
  </si>
  <si>
    <t>0594633381</t>
  </si>
  <si>
    <t>G55B0</t>
  </si>
  <si>
    <t>2026-01-06</t>
  </si>
  <si>
    <t>CUST-03503</t>
  </si>
  <si>
    <t>Favour Johnson</t>
  </si>
  <si>
    <t>favourjohnson@hotmail.com</t>
  </si>
  <si>
    <t>+44 942 977 578</t>
  </si>
  <si>
    <t>0541434998</t>
  </si>
  <si>
    <t>43 Herbert Macaulay Way</t>
  </si>
  <si>
    <t>MHXPT</t>
  </si>
  <si>
    <t>CUST-03707</t>
  </si>
  <si>
    <t>Emily Johnson</t>
  </si>
  <si>
    <t>emilyjohnson@yahoo.com</t>
  </si>
  <si>
    <t>+44281252009</t>
  </si>
  <si>
    <t>+44 084 543 541</t>
  </si>
  <si>
    <t>33THH2</t>
  </si>
  <si>
    <t>20-Jul-24</t>
  </si>
  <si>
    <t>CUST-03311</t>
  </si>
  <si>
    <t>kayodemusa@outlook.com</t>
  </si>
  <si>
    <t>+234 851 433 552</t>
  </si>
  <si>
    <t>0300136190</t>
  </si>
  <si>
    <t>617610</t>
  </si>
  <si>
    <t>CUST-00190</t>
  </si>
  <si>
    <t>Amina Dlamini</t>
  </si>
  <si>
    <t>aminadlamini@hotmail.com</t>
  </si>
  <si>
    <t>+1-966-365807</t>
  </si>
  <si>
    <t>+1 120 948 181</t>
  </si>
  <si>
    <t>8BHMBT</t>
  </si>
  <si>
    <t>CUST-02676</t>
  </si>
  <si>
    <t>Chizoba Orji</t>
  </si>
  <si>
    <t>chizoba_orji@hotmail.com</t>
  </si>
  <si>
    <t>+44 256 952 596</t>
  </si>
  <si>
    <t>102 Main Rd</t>
  </si>
  <si>
    <t>FS9QGX</t>
  </si>
  <si>
    <t>CUST-04830</t>
  </si>
  <si>
    <t>emmanuel.nwankwo@outlook.com</t>
  </si>
  <si>
    <t>+49-796-827835</t>
  </si>
  <si>
    <t>+49 518 546 561</t>
  </si>
  <si>
    <t>225 Kenyatta Ave</t>
  </si>
  <si>
    <t>P850C</t>
  </si>
  <si>
    <t>CUST-00135</t>
  </si>
  <si>
    <t>Tosin Patel</t>
  </si>
  <si>
    <t>tosinpatel@outlook.com</t>
  </si>
  <si>
    <t>0770272785</t>
  </si>
  <si>
    <t>+254 608 495 880</t>
  </si>
  <si>
    <t>X0L0M</t>
  </si>
  <si>
    <t>Jul 3, 2025</t>
  </si>
  <si>
    <t>CUST-01390</t>
  </si>
  <si>
    <t>uche.evans@yahoo.com</t>
  </si>
  <si>
    <t>+234-942-380212</t>
  </si>
  <si>
    <t>+234582470807</t>
  </si>
  <si>
    <t>382304</t>
  </si>
  <si>
    <t>29/10/2025</t>
  </si>
  <si>
    <t>CUST-02166</t>
  </si>
  <si>
    <t>Maryam Otieno</t>
  </si>
  <si>
    <t>0636020962</t>
  </si>
  <si>
    <t>0860440999</t>
  </si>
  <si>
    <t>231 Station Rd</t>
  </si>
  <si>
    <t>493188</t>
  </si>
  <si>
    <t>CUST-00238</t>
  </si>
  <si>
    <t>Oluwaseun O'Brien</t>
  </si>
  <si>
    <t>gbenga.williams@yahoo.com</t>
  </si>
  <si>
    <t>0213109622</t>
  </si>
  <si>
    <t>+234284765704</t>
  </si>
  <si>
    <t>193 High St</t>
  </si>
  <si>
    <t>627744</t>
  </si>
  <si>
    <t>CUST-04165</t>
  </si>
  <si>
    <t>+27207457382</t>
  </si>
  <si>
    <t>+27838270836</t>
  </si>
  <si>
    <t>155 Kenyatta Ave</t>
  </si>
  <si>
    <t>29XUKE</t>
  </si>
  <si>
    <t>2024-08-26</t>
  </si>
  <si>
    <t>CUST-01597</t>
  </si>
  <si>
    <t>Zainab Salami</t>
  </si>
  <si>
    <t>zainab_salami@outlook.com</t>
  </si>
  <si>
    <t>+254 724 491 764</t>
  </si>
  <si>
    <t>0614810995</t>
  </si>
  <si>
    <t>AQRHY1</t>
  </si>
  <si>
    <t>18/03/2025</t>
  </si>
  <si>
    <t>CUST-00117</t>
  </si>
  <si>
    <t>Brian Mwangi</t>
  </si>
  <si>
    <t>brian mwangi@gmail.com</t>
  </si>
  <si>
    <t>0846312241</t>
  </si>
  <si>
    <t>+44974973502</t>
  </si>
  <si>
    <t>33 Church St</t>
  </si>
  <si>
    <t>QFKA7</t>
  </si>
  <si>
    <t>CUST-03366</t>
  </si>
  <si>
    <t>Layla Murphy</t>
  </si>
  <si>
    <t>layla_murphy@yahoo.com</t>
  </si>
  <si>
    <t>+31924818211</t>
  </si>
  <si>
    <t>+31315970882</t>
  </si>
  <si>
    <t>23 Bourdillon Rd</t>
  </si>
  <si>
    <t>FKZB9</t>
  </si>
  <si>
    <t>CUST-04088</t>
  </si>
  <si>
    <t>Anke Afolabi</t>
  </si>
  <si>
    <t>anke_afolabi@hotmail.com</t>
  </si>
  <si>
    <t>+27-520-617550</t>
  </si>
  <si>
    <t>+27 763 963 186</t>
  </si>
  <si>
    <t>113 Station Rd</t>
  </si>
  <si>
    <t>A0027</t>
  </si>
  <si>
    <t>Mar 24, 2025</t>
  </si>
  <si>
    <t>CUST-02444</t>
  </si>
  <si>
    <t>tariq_nwosu@outlook.com</t>
  </si>
  <si>
    <t>+234484132697</t>
  </si>
  <si>
    <t>+234 793 285 864</t>
  </si>
  <si>
    <t>115 Awolowo Rd</t>
  </si>
  <si>
    <t>215936</t>
  </si>
  <si>
    <t>2025/02/23</t>
  </si>
  <si>
    <t>CUST-00373</t>
  </si>
  <si>
    <t>thandiweogundimu@yahoo.com</t>
  </si>
  <si>
    <t>+971 332 584 868</t>
  </si>
  <si>
    <t>+971-607-984870</t>
  </si>
  <si>
    <t>203 Herbert Macaulay Way</t>
  </si>
  <si>
    <t>25QWQ4</t>
  </si>
  <si>
    <t>CUST-05117</t>
  </si>
  <si>
    <t>+1 147 344 509</t>
  </si>
  <si>
    <t>CUST-03033</t>
  </si>
  <si>
    <t>Chizoba Adewale</t>
  </si>
  <si>
    <t>chizoba_adewale@yahoo.com</t>
  </si>
  <si>
    <t>0975276348</t>
  </si>
  <si>
    <t>+234-780-327674</t>
  </si>
  <si>
    <t>27 Herbert Macaulay Way</t>
  </si>
  <si>
    <t>798045</t>
  </si>
  <si>
    <t>06/21/2026</t>
  </si>
  <si>
    <t>CUST-03708</t>
  </si>
  <si>
    <t>brianmusa@hotmail.com</t>
  </si>
  <si>
    <t>0614430177</t>
  </si>
  <si>
    <t>+234 269 732 292</t>
  </si>
  <si>
    <t>234 Park Lane</t>
  </si>
  <si>
    <t>773440</t>
  </si>
  <si>
    <t>CUST-00178</t>
  </si>
  <si>
    <t>Uche Okorie</t>
  </si>
  <si>
    <t>ucheokorie@coreaiplc.co</t>
  </si>
  <si>
    <t>+44-926-137150</t>
  </si>
  <si>
    <t>0165915201</t>
  </si>
  <si>
    <t>153 Adeola Odeku St</t>
  </si>
  <si>
    <t>C4WJPD</t>
  </si>
  <si>
    <t>28-Nov-25</t>
  </si>
  <si>
    <t>CUST-01521</t>
  </si>
  <si>
    <t>Chinwe Nwosu</t>
  </si>
  <si>
    <t>chinwe.nwosu@konga.ng</t>
  </si>
  <si>
    <t>+44 080 026 491</t>
  </si>
  <si>
    <t>+44 597 489 564</t>
  </si>
  <si>
    <t>EAZQ4M</t>
  </si>
  <si>
    <t>CUST-03830</t>
  </si>
  <si>
    <t>kayode@company</t>
  </si>
  <si>
    <t>+971-266-816780</t>
  </si>
  <si>
    <t>+971463407141</t>
  </si>
  <si>
    <t>151DY</t>
  </si>
  <si>
    <t>CUST-01410</t>
  </si>
  <si>
    <t>Abdullahi Asante</t>
  </si>
  <si>
    <t>abdullahi.asante@hotmail.com</t>
  </si>
  <si>
    <t>+49-805-846070</t>
  </si>
  <si>
    <t>+49 351 759 317</t>
  </si>
  <si>
    <t>1NES41</t>
  </si>
  <si>
    <t>2025/01/09</t>
  </si>
  <si>
    <t>2025/08/10</t>
  </si>
  <si>
    <t>CUST-03251</t>
  </si>
  <si>
    <t>Grace Evans</t>
  </si>
  <si>
    <t>grace_evans@hotmail.com</t>
  </si>
  <si>
    <t>+44-965-670239</t>
  </si>
  <si>
    <t>+44-754-621624</t>
  </si>
  <si>
    <t>VVDKPQ</t>
  </si>
  <si>
    <t>CUST-00532</t>
  </si>
  <si>
    <t>Chiamaka Bello</t>
  </si>
  <si>
    <t>chiamaka_bello@pulsehealthinc.com</t>
  </si>
  <si>
    <t>+49 004 933 267</t>
  </si>
  <si>
    <t>+49-446-931729</t>
  </si>
  <si>
    <t>57 Park Lane</t>
  </si>
  <si>
    <t>1WSDL</t>
  </si>
  <si>
    <t>CUST-04955</t>
  </si>
  <si>
    <t>Ngozi Asante</t>
  </si>
  <si>
    <t>ngozi_asante@vaultai.africa</t>
  </si>
  <si>
    <t>+353 504 894 361</t>
  </si>
  <si>
    <t>+353-391-598220</t>
  </si>
  <si>
    <t>Galw</t>
  </si>
  <si>
    <t>176 King St</t>
  </si>
  <si>
    <t>VAQNYX</t>
  </si>
  <si>
    <t>CUST-02839</t>
  </si>
  <si>
    <t>Aliyu Johnson</t>
  </si>
  <si>
    <t>aliyu.johnson@gmail.com</t>
  </si>
  <si>
    <t>+49-427-734910</t>
  </si>
  <si>
    <t>+49 342 132 997</t>
  </si>
  <si>
    <t>214 Bourdillon Rd</t>
  </si>
  <si>
    <t>TXRGC</t>
  </si>
  <si>
    <t>CUST-01104</t>
  </si>
  <si>
    <t>Adebayo Kelly</t>
  </si>
  <si>
    <t>adebayo_kelly@gmail.com</t>
  </si>
  <si>
    <t>+44-445-278610</t>
  </si>
  <si>
    <t>+44472874075</t>
  </si>
  <si>
    <t>4LBQW</t>
  </si>
  <si>
    <t>CUST-01412</t>
  </si>
  <si>
    <t>Fatuma Abubakar</t>
  </si>
  <si>
    <t>fatumaabubakar@hotmail.com</t>
  </si>
  <si>
    <t>+1-348-564327</t>
  </si>
  <si>
    <t>+1411565277</t>
  </si>
  <si>
    <t>103 Victoria Rd</t>
  </si>
  <si>
    <t>DZJ4K</t>
  </si>
  <si>
    <t>2026/01/16</t>
  </si>
  <si>
    <t>CUST-03108</t>
  </si>
  <si>
    <t>Gbenga Naidoo</t>
  </si>
  <si>
    <t>gbenga_naidoo@carbon.io</t>
  </si>
  <si>
    <t>+49-307-830031</t>
  </si>
  <si>
    <t>+49 791 038 618</t>
  </si>
  <si>
    <t>BY3EG</t>
  </si>
  <si>
    <t>2024/09/04</t>
  </si>
  <si>
    <t>CUST-04502</t>
  </si>
  <si>
    <t>0856153157</t>
  </si>
  <si>
    <t>+254-849-133063</t>
  </si>
  <si>
    <t>195 Allen Ave</t>
  </si>
  <si>
    <t>KP4XU</t>
  </si>
  <si>
    <t>16/03/2025</t>
  </si>
  <si>
    <t>2025/06/05</t>
  </si>
  <si>
    <t>CUST-01316</t>
  </si>
  <si>
    <t>obinna.okafor@clouddigital.africa</t>
  </si>
  <si>
    <t>+31408123563</t>
  </si>
  <si>
    <t>+31 676 602 716</t>
  </si>
  <si>
    <t>71 Church St</t>
  </si>
  <si>
    <t>FENQV7</t>
  </si>
  <si>
    <t>CUST-00316</t>
  </si>
  <si>
    <t>Ryan Nwankwo</t>
  </si>
  <si>
    <t>ryan.nwankwo@hotmail.com</t>
  </si>
  <si>
    <t>0521293289</t>
  </si>
  <si>
    <t>0340646867</t>
  </si>
  <si>
    <t>65 Station Rd</t>
  </si>
  <si>
    <t>800575</t>
  </si>
  <si>
    <t>CUST-03723</t>
  </si>
  <si>
    <t>Abdullahi Otieno</t>
  </si>
  <si>
    <t>abdullahi_otieno@hotmail.com</t>
  </si>
  <si>
    <t>0495069588</t>
  </si>
  <si>
    <t>+234 997 224 239</t>
  </si>
  <si>
    <t>136066</t>
  </si>
  <si>
    <t>CUST-00147</t>
  </si>
  <si>
    <t>Amani Salami</t>
  </si>
  <si>
    <t>amanisalami@gmail.com</t>
  </si>
  <si>
    <t>0006425690</t>
  </si>
  <si>
    <t>+44766183067</t>
  </si>
  <si>
    <t>78 Allen Ave</t>
  </si>
  <si>
    <t>FZXF5</t>
  </si>
  <si>
    <t>CUST-00279</t>
  </si>
  <si>
    <t>Amaka Smith</t>
  </si>
  <si>
    <t>amakasmith@yahoo.com</t>
  </si>
  <si>
    <t>+44-496-935782</t>
  </si>
  <si>
    <t>+44-347-769587</t>
  </si>
  <si>
    <t>115 Queen St</t>
  </si>
  <si>
    <t>3HM5W</t>
  </si>
  <si>
    <t>CUST-04768</t>
  </si>
  <si>
    <t>Amani Garba</t>
  </si>
  <si>
    <t>amanigarba@kuda.io</t>
  </si>
  <si>
    <t>+27 613 406 874</t>
  </si>
  <si>
    <t>+27452545369</t>
  </si>
  <si>
    <t>81 Park Lane</t>
  </si>
  <si>
    <t>HKZLJK</t>
  </si>
  <si>
    <t>21.04.2026</t>
  </si>
  <si>
    <t>CUST-02582</t>
  </si>
  <si>
    <t>thomas.wilson@gmail.com</t>
  </si>
  <si>
    <t>+49 249 017 936</t>
  </si>
  <si>
    <t>+49 547 040 806</t>
  </si>
  <si>
    <t>3T1LFM</t>
  </si>
  <si>
    <t>CUST-02135</t>
  </si>
  <si>
    <t>+44-567-077021</t>
  </si>
  <si>
    <t>+44 745 501 482</t>
  </si>
  <si>
    <t>X4WUNF</t>
  </si>
  <si>
    <t>CUST-02185</t>
  </si>
  <si>
    <t>Simi Otieno</t>
  </si>
  <si>
    <t>simi_otieno@hotmail.com</t>
  </si>
  <si>
    <t>+234-694-597414</t>
  </si>
  <si>
    <t>+234-187-365158</t>
  </si>
  <si>
    <t>849409</t>
  </si>
  <si>
    <t>27/07/2024</t>
  </si>
  <si>
    <t>CUST-02162</t>
  </si>
  <si>
    <t>Hauwa Naidoo</t>
  </si>
  <si>
    <t>+234 113 631 776</t>
  </si>
  <si>
    <t>+234601835784</t>
  </si>
  <si>
    <t>18 Long St</t>
  </si>
  <si>
    <t>483317</t>
  </si>
  <si>
    <t>CUST-00015</t>
  </si>
  <si>
    <t>Brian Okafor</t>
  </si>
  <si>
    <t>brianokafor@mpesasolutions.io</t>
  </si>
  <si>
    <t>+234-716-572628</t>
  </si>
  <si>
    <t>381434</t>
  </si>
  <si>
    <t>CUST-00377</t>
  </si>
  <si>
    <t>adaeze_garba@wave.co</t>
  </si>
  <si>
    <t>+234 712 198 819</t>
  </si>
  <si>
    <t>+234 778 851 905</t>
  </si>
  <si>
    <t>157581</t>
  </si>
  <si>
    <t>CUST-00869</t>
  </si>
  <si>
    <t>Laura Nwankwo</t>
  </si>
  <si>
    <t>laura_nwankwo@hotmail.com</t>
  </si>
  <si>
    <t>+44 227 084 205</t>
  </si>
  <si>
    <t>+44604838061</t>
  </si>
  <si>
    <t>KY19Q</t>
  </si>
  <si>
    <t>CUST-01248</t>
  </si>
  <si>
    <t>Blessing Ogundimu</t>
  </si>
  <si>
    <t>blessing_ogundimu@hotmail.com</t>
  </si>
  <si>
    <t>0309666762</t>
  </si>
  <si>
    <t>+49-029-649910</t>
  </si>
  <si>
    <t>153 Queen St</t>
  </si>
  <si>
    <t>W8SV2Y</t>
  </si>
  <si>
    <t>CUST-00924</t>
  </si>
  <si>
    <t>njeriadewale@yahoo.com</t>
  </si>
  <si>
    <t>+234-036-666369</t>
  </si>
  <si>
    <t>+234-728-132659</t>
  </si>
  <si>
    <t>126 Victoria Rd</t>
  </si>
  <si>
    <t>151641</t>
  </si>
  <si>
    <t>CUST-00384</t>
  </si>
  <si>
    <t>Wanjiru Musa</t>
  </si>
  <si>
    <t>wanjiru.musa@</t>
  </si>
  <si>
    <t>+353385736801</t>
  </si>
  <si>
    <t>+353923603768</t>
  </si>
  <si>
    <t>189 King St</t>
  </si>
  <si>
    <t>ZGCSA</t>
  </si>
  <si>
    <t>04/02/2025</t>
  </si>
  <si>
    <t>CUST-03945</t>
  </si>
  <si>
    <t>Damilola Orji</t>
  </si>
  <si>
    <t>damilola_orji@outlook.com</t>
  </si>
  <si>
    <t>+234 417 915 400</t>
  </si>
  <si>
    <t>+234-921-545776</t>
  </si>
  <si>
    <t>84 Marina Rd</t>
  </si>
  <si>
    <t>145502</t>
  </si>
  <si>
    <t>10/12/2025</t>
  </si>
  <si>
    <t>14.12.2025</t>
  </si>
  <si>
    <t>Chiamaka Botha</t>
  </si>
  <si>
    <t>chiamaka_botha@gmail.com</t>
  </si>
  <si>
    <t>0694712673</t>
  </si>
  <si>
    <t>+31-507-331407</t>
  </si>
  <si>
    <t>172 High St</t>
  </si>
  <si>
    <t>KCMGLQ</t>
  </si>
  <si>
    <t>2025/07/23</t>
  </si>
  <si>
    <t>CUST-03963</t>
  </si>
  <si>
    <t>0186012104</t>
  </si>
  <si>
    <t>+234081224787</t>
  </si>
  <si>
    <t>548749</t>
  </si>
  <si>
    <t>02.06.2026</t>
  </si>
  <si>
    <t>CUST-01143</t>
  </si>
  <si>
    <t>Fatuma Hassan</t>
  </si>
  <si>
    <t>fatumahassan@outlook.com</t>
  </si>
  <si>
    <t>+27922430232</t>
  </si>
  <si>
    <t>+27 001 327 892</t>
  </si>
  <si>
    <t>215 Main Rd</t>
  </si>
  <si>
    <t>QXQLW</t>
  </si>
  <si>
    <t>CUST-04297</t>
  </si>
  <si>
    <t>Ngozi Ugwu</t>
  </si>
  <si>
    <t>+353 610 214 613</t>
  </si>
  <si>
    <t>0880521163</t>
  </si>
  <si>
    <t>NHZH0</t>
  </si>
  <si>
    <t>CUST-01771</t>
  </si>
  <si>
    <t>Wanjala Kelly</t>
  </si>
  <si>
    <t>+254867716418</t>
  </si>
  <si>
    <t>+254 460 499 129</t>
  </si>
  <si>
    <t>8 High St</t>
  </si>
  <si>
    <t>8AEPV7</t>
  </si>
  <si>
    <t>CUST-04756</t>
  </si>
  <si>
    <t>Wanjiru Afolabi</t>
  </si>
  <si>
    <t>+49520056529</t>
  </si>
  <si>
    <t>+49-030-662983</t>
  </si>
  <si>
    <t>143 Queen St</t>
  </si>
  <si>
    <t>EG9G5</t>
  </si>
  <si>
    <t>CUST-04889</t>
  </si>
  <si>
    <t>Emeka Otieno</t>
  </si>
  <si>
    <t>emekaotieno@zendigitalinc.co</t>
  </si>
  <si>
    <t>+44-290-846684</t>
  </si>
  <si>
    <t>0504892673</t>
  </si>
  <si>
    <t>CX0J9</t>
  </si>
  <si>
    <t>03/21/2025</t>
  </si>
  <si>
    <t>CUST-03455</t>
  </si>
  <si>
    <t>Faith Williams</t>
  </si>
  <si>
    <t>faithwilliams@outlook.com</t>
  </si>
  <si>
    <t>+353-862-583086</t>
  </si>
  <si>
    <t>+353-963-350491</t>
  </si>
  <si>
    <t>9BKWM</t>
  </si>
  <si>
    <t>CUST-02328</t>
  </si>
  <si>
    <t>Adaora Johnson</t>
  </si>
  <si>
    <t>adaora_johnson@twigafoods.co</t>
  </si>
  <si>
    <t>+971-495-276165</t>
  </si>
  <si>
    <t>M3XE53</t>
  </si>
  <si>
    <t>CUST-04581</t>
  </si>
  <si>
    <t>Emeka Kamau</t>
  </si>
  <si>
    <t>emeka.kamau@orbithubplc.com</t>
  </si>
  <si>
    <t>+353715056095</t>
  </si>
  <si>
    <t>47 Long St</t>
  </si>
  <si>
    <t>HGPEQ</t>
  </si>
  <si>
    <t>2026/02/22</t>
  </si>
  <si>
    <t>CUST-03179</t>
  </si>
  <si>
    <t>Kamau Bello</t>
  </si>
  <si>
    <t>thomaskhan@gmail.com</t>
  </si>
  <si>
    <t>0244427096</t>
  </si>
  <si>
    <t>0892227312</t>
  </si>
  <si>
    <t>107 Moi Ave</t>
  </si>
  <si>
    <t>TRFB2</t>
  </si>
  <si>
    <t>CUST-03893</t>
  </si>
  <si>
    <t>Ibrahim Garba</t>
  </si>
  <si>
    <t>ibrahim_garba@hotmail.com</t>
  </si>
  <si>
    <t>+234402181449</t>
  </si>
  <si>
    <t>+234 788 121 139</t>
  </si>
  <si>
    <t>134 Long St</t>
  </si>
  <si>
    <t>584708</t>
  </si>
  <si>
    <t>CUST-02859</t>
  </si>
  <si>
    <t>folake.al-farsi@hotmail.com</t>
  </si>
  <si>
    <t>+31-079-365127</t>
  </si>
  <si>
    <t>+31 854 462 556</t>
  </si>
  <si>
    <t>73 King St</t>
  </si>
  <si>
    <t>ZMA16</t>
  </si>
  <si>
    <t>06.11.2025</t>
  </si>
  <si>
    <t>CUST-03234</t>
  </si>
  <si>
    <t>Laura Hassan</t>
  </si>
  <si>
    <t>laurahassan@corecommercein.ng</t>
  </si>
  <si>
    <t>+234177779607</t>
  </si>
  <si>
    <t>+234 413 572 397</t>
  </si>
  <si>
    <t>757346</t>
  </si>
  <si>
    <t>17.05.2026</t>
  </si>
  <si>
    <t>layla.makinde@outlook.com</t>
  </si>
  <si>
    <t>+31 096 615 929</t>
  </si>
  <si>
    <t>+31257890885</t>
  </si>
  <si>
    <t>181 Sheikh Zayed Rd</t>
  </si>
  <si>
    <t>6EFMDJ</t>
  </si>
  <si>
    <t>CUST-01992</t>
  </si>
  <si>
    <t>Ibrahim Anyanwu</t>
  </si>
  <si>
    <t>ibrahim.anyanwu@novahubplc.africa</t>
  </si>
  <si>
    <t>+49 518 507 972</t>
  </si>
  <si>
    <t>+49810891887</t>
  </si>
  <si>
    <t>9GGQJ</t>
  </si>
  <si>
    <t>2026/04/13</t>
  </si>
  <si>
    <t>CUST-00699</t>
  </si>
  <si>
    <t>Segun Murphy</t>
  </si>
  <si>
    <t>segun.murphy@gmail.com</t>
  </si>
  <si>
    <t>0239934460</t>
  </si>
  <si>
    <t>+234 069 430 695</t>
  </si>
  <si>
    <t>83 Moi Ave</t>
  </si>
  <si>
    <t>727873</t>
  </si>
  <si>
    <t>CUST-04024</t>
  </si>
  <si>
    <t>Femi Aliyu</t>
  </si>
  <si>
    <t>femi.aliyu@zensystemsplc.co</t>
  </si>
  <si>
    <t>+234 653 078 807</t>
  </si>
  <si>
    <t>+234 161 027 037</t>
  </si>
  <si>
    <t>246 Herbert Macaulay Way</t>
  </si>
  <si>
    <t>903727</t>
  </si>
  <si>
    <t>10/16/2024</t>
  </si>
  <si>
    <t>CUST-02990</t>
  </si>
  <si>
    <t>adaora.onyeka@gmail.com</t>
  </si>
  <si>
    <t>0859314840</t>
  </si>
  <si>
    <t>+49590344672</t>
  </si>
  <si>
    <t>168 Park Lane</t>
  </si>
  <si>
    <t>AG7GUN</t>
  </si>
  <si>
    <t>Mar 23, 2025</t>
  </si>
  <si>
    <t>CUST-00834</t>
  </si>
  <si>
    <t>Ahmed Akinola</t>
  </si>
  <si>
    <t>ahmedakinola@outlook.com</t>
  </si>
  <si>
    <t>+234-190-204115</t>
  </si>
  <si>
    <t>+234-880-510933</t>
  </si>
  <si>
    <t>901063</t>
  </si>
  <si>
    <t>CUST-00516</t>
  </si>
  <si>
    <t>amani_patel@hotmail.com</t>
  </si>
  <si>
    <t>0026208581</t>
  </si>
  <si>
    <t>+49 452 735 364</t>
  </si>
  <si>
    <t>23 High St</t>
  </si>
  <si>
    <t>JXGH2</t>
  </si>
  <si>
    <t>CUST-01724</t>
  </si>
  <si>
    <t>joyeze@outlook.com</t>
  </si>
  <si>
    <t>+27533962599</t>
  </si>
  <si>
    <t>0780271522</t>
  </si>
  <si>
    <t>36 Bourdillon Rd</t>
  </si>
  <si>
    <t>93H5H</t>
  </si>
  <si>
    <t>01/08/2025</t>
  </si>
  <si>
    <t>CUST-04182</t>
  </si>
  <si>
    <t>Liam Adeleke</t>
  </si>
  <si>
    <t>liam.adeleke@hotmail.com</t>
  </si>
  <si>
    <t>0518134410</t>
  </si>
  <si>
    <t>+44 968 265 673</t>
  </si>
  <si>
    <t>4TNJT</t>
  </si>
  <si>
    <t>CUST-00485</t>
  </si>
  <si>
    <t>samueljohnson@hotmail.com</t>
  </si>
  <si>
    <t>0778735856</t>
  </si>
  <si>
    <t>+1 464 196 234</t>
  </si>
  <si>
    <t>ENMBV</t>
  </si>
  <si>
    <t>CUST-03862</t>
  </si>
  <si>
    <t>Amani Akinola</t>
  </si>
  <si>
    <t>amani_akinola@quantahub.com</t>
  </si>
  <si>
    <t>+234-795-725571</t>
  </si>
  <si>
    <t>+234920933324</t>
  </si>
  <si>
    <t>868986</t>
  </si>
  <si>
    <t>CUST-01963</t>
  </si>
  <si>
    <t>+44-007-828160</t>
  </si>
  <si>
    <t>CUST-02992</t>
  </si>
  <si>
    <t>thomas_vandermerwe@yahoo.com</t>
  </si>
  <si>
    <t>+31-255-087273</t>
  </si>
  <si>
    <t>+31 168 730 212</t>
  </si>
  <si>
    <t>189 Main Rd</t>
  </si>
  <si>
    <t>WZKHZ4</t>
  </si>
  <si>
    <t>07/07/2025</t>
  </si>
  <si>
    <t>CUST-02663</t>
  </si>
  <si>
    <t>Gbenga Mohammed</t>
  </si>
  <si>
    <t>gbengamohammed@wave.com</t>
  </si>
  <si>
    <t>+353-015-955919</t>
  </si>
  <si>
    <t>+353 970 372 140</t>
  </si>
  <si>
    <t>0UHRQ</t>
  </si>
  <si>
    <t>CUST-00583</t>
  </si>
  <si>
    <t>ankeakinola@yahoo.com</t>
  </si>
  <si>
    <t>+49 237 298 268</t>
  </si>
  <si>
    <t>+49-348-649703</t>
  </si>
  <si>
    <t>NXY4A</t>
  </si>
  <si>
    <t>CUST-03994</t>
  </si>
  <si>
    <t>Kamau Mensah</t>
  </si>
  <si>
    <t>kamau.mensah@orbitfinance.ng</t>
  </si>
  <si>
    <t>+234 754 830 163</t>
  </si>
  <si>
    <t>0862192255</t>
  </si>
  <si>
    <t>976822</t>
  </si>
  <si>
    <t>CUST-02326</t>
  </si>
  <si>
    <t>Ngozi Williams</t>
  </si>
  <si>
    <t>ngozi_williams@yahoo.com</t>
  </si>
  <si>
    <t>+254968568389</t>
  </si>
  <si>
    <t>194 Market St</t>
  </si>
  <si>
    <t>270Z2T</t>
  </si>
  <si>
    <t>CUST-01990</t>
  </si>
  <si>
    <t>Nomvula Traore</t>
  </si>
  <si>
    <t>nomvulatraore@lumengroupltd.co</t>
  </si>
  <si>
    <t>+49 625 316 402</t>
  </si>
  <si>
    <t>+49739304574</t>
  </si>
  <si>
    <t>188 Sheikh Zayed Rd</t>
  </si>
  <si>
    <t>6BXSKW</t>
  </si>
  <si>
    <t>2025/02/26</t>
  </si>
  <si>
    <t>CUST-03651</t>
  </si>
  <si>
    <t>adebayo.patel@outlook.com</t>
  </si>
  <si>
    <t>0688878212</t>
  </si>
  <si>
    <t>+49 970 463 795</t>
  </si>
  <si>
    <t>AKMG0R</t>
  </si>
  <si>
    <t>CUST-01208</t>
  </si>
  <si>
    <t>Ibrahim Onyeka</t>
  </si>
  <si>
    <t>ibrahimonyeka@gmail.com</t>
  </si>
  <si>
    <t>+234726754576</t>
  </si>
  <si>
    <t>0941425095</t>
  </si>
  <si>
    <t>131 Queen St</t>
  </si>
  <si>
    <t>777722</t>
  </si>
  <si>
    <t>CUST-05116</t>
  </si>
  <si>
    <t>Emeka Salami</t>
  </si>
  <si>
    <t>emeka_salami@outlook.com</t>
  </si>
  <si>
    <t>+234-008-176121</t>
  </si>
  <si>
    <t>0720200953</t>
  </si>
  <si>
    <t>711732</t>
  </si>
  <si>
    <t>CUST-04753</t>
  </si>
  <si>
    <t>Niyi Lawal</t>
  </si>
  <si>
    <t>niyi_lawal@outlook.com</t>
  </si>
  <si>
    <t>+234 560 538 098</t>
  </si>
  <si>
    <t>0869571130</t>
  </si>
  <si>
    <t>144 Main Rd</t>
  </si>
  <si>
    <t>615829</t>
  </si>
  <si>
    <t>CUST-01223</t>
  </si>
  <si>
    <t>Adaora Afolabi</t>
  </si>
  <si>
    <t>adaoraafolabi@hotmail.com</t>
  </si>
  <si>
    <t>0105045961</t>
  </si>
  <si>
    <t>+234-400-597583</t>
  </si>
  <si>
    <t>44 Herbert Macaulay Way</t>
  </si>
  <si>
    <t>117280</t>
  </si>
  <si>
    <t>CUST-04906</t>
  </si>
  <si>
    <t>chinwe.diallo@hotmail.com</t>
  </si>
  <si>
    <t>+234210499554</t>
  </si>
  <si>
    <t>+234386330334</t>
  </si>
  <si>
    <t>27 King St</t>
  </si>
  <si>
    <t>358931</t>
  </si>
  <si>
    <t>CUST-00780</t>
  </si>
  <si>
    <t>Faith Dlamini</t>
  </si>
  <si>
    <t>faithdlamini@gmail.com</t>
  </si>
  <si>
    <t>+254709070378</t>
  </si>
  <si>
    <t>+254886693207</t>
  </si>
  <si>
    <t>153 Moi Ave</t>
  </si>
  <si>
    <t>7V42M2</t>
  </si>
  <si>
    <t>2024/07/09</t>
  </si>
  <si>
    <t>CUST-05072</t>
  </si>
  <si>
    <t>+234-139-616998</t>
  </si>
  <si>
    <t>CUST-00536</t>
  </si>
  <si>
    <t>Noah Anyanwu</t>
  </si>
  <si>
    <t>noah_anyanwu@yahoo.com</t>
  </si>
  <si>
    <t>+353317749542</t>
  </si>
  <si>
    <t>+353-062-941937</t>
  </si>
  <si>
    <t>115 Herbert Macaulay Way</t>
  </si>
  <si>
    <t>G6ZQ1</t>
  </si>
  <si>
    <t>CUST-04114</t>
  </si>
  <si>
    <t>Yetunde Patel</t>
  </si>
  <si>
    <t>yetundepatel@outlook.com</t>
  </si>
  <si>
    <t>+234 121 635 334</t>
  </si>
  <si>
    <t>0716871319</t>
  </si>
  <si>
    <t>58 Queen St</t>
  </si>
  <si>
    <t>396741</t>
  </si>
  <si>
    <t>CUST-01474</t>
  </si>
  <si>
    <t>Usman Naidoo</t>
  </si>
  <si>
    <t>usmannaidoo@yahoo.com</t>
  </si>
  <si>
    <t>+44-316-027863</t>
  </si>
  <si>
    <t>0876561280</t>
  </si>
  <si>
    <t>41 Kenyatta Ave</t>
  </si>
  <si>
    <t>CXPF1</t>
  </si>
  <si>
    <t>06-Jan-26</t>
  </si>
  <si>
    <t>CUST-02585</t>
  </si>
  <si>
    <t>fatima.williams@outlook.com</t>
  </si>
  <si>
    <t>+234808770069</t>
  </si>
  <si>
    <t>615422</t>
  </si>
  <si>
    <t>CUST-01688</t>
  </si>
  <si>
    <t>Chizoba Adebayo</t>
  </si>
  <si>
    <t>chizobaadebayo@echosolutionsl.africa</t>
  </si>
  <si>
    <t>+27854641372</t>
  </si>
  <si>
    <t>0122314488</t>
  </si>
  <si>
    <t>156 Queen St</t>
  </si>
  <si>
    <t>TX4XM2</t>
  </si>
  <si>
    <t>CUST-04635</t>
  </si>
  <si>
    <t>Amani Oladele</t>
  </si>
  <si>
    <t>amani_oladele@outlook.com</t>
  </si>
  <si>
    <t>0016751866</t>
  </si>
  <si>
    <t>0136412627</t>
  </si>
  <si>
    <t>910433</t>
  </si>
  <si>
    <t>01/17/2025</t>
  </si>
  <si>
    <t>CUST-04110</t>
  </si>
  <si>
    <t>Bashir Ogundimu</t>
  </si>
  <si>
    <t>bashir.ogundimu@outlook.com</t>
  </si>
  <si>
    <t>+971195044253</t>
  </si>
  <si>
    <t>+971-768-631129</t>
  </si>
  <si>
    <t>MN0KY1</t>
  </si>
  <si>
    <t>CUST-04885</t>
  </si>
  <si>
    <t>ifeomatraore@gmail.com</t>
  </si>
  <si>
    <t>+353-224-705048</t>
  </si>
  <si>
    <t>112 Allen Ave</t>
  </si>
  <si>
    <t>XRXQP</t>
  </si>
  <si>
    <t>CUST-04799</t>
  </si>
  <si>
    <t>yetunde_akinola@hotmail.com</t>
  </si>
  <si>
    <t>0818283190</t>
  </si>
  <si>
    <t>+234-749-903193</t>
  </si>
  <si>
    <t>323998</t>
  </si>
  <si>
    <t>CUST-00685</t>
  </si>
  <si>
    <t>Favour Oladipo</t>
  </si>
  <si>
    <t>favour_oladipo@outlook.com</t>
  </si>
  <si>
    <t>+234-413-547416</t>
  </si>
  <si>
    <t>+234-573-952328</t>
  </si>
  <si>
    <t>173 Park Lane</t>
  </si>
  <si>
    <t>923926</t>
  </si>
  <si>
    <t>CUST-00538</t>
  </si>
  <si>
    <t>Folake Oladipo</t>
  </si>
  <si>
    <t>folake.oladipo@hotmail.com</t>
  </si>
  <si>
    <t>+49-542-218834</t>
  </si>
  <si>
    <t>+49819204877</t>
  </si>
  <si>
    <t>L3YGY</t>
  </si>
  <si>
    <t>CUST-03431</t>
  </si>
  <si>
    <t>Kemi Mensah</t>
  </si>
  <si>
    <t>kemi.mensah@gmail.com</t>
  </si>
  <si>
    <t>0427348107</t>
  </si>
  <si>
    <t>+44-259-652292</t>
  </si>
  <si>
    <t>ACMWQ</t>
  </si>
  <si>
    <t>CUST-03539</t>
  </si>
  <si>
    <t>amani_patel@outlook.com</t>
  </si>
  <si>
    <t>+44 539 862 143</t>
  </si>
  <si>
    <t>+44-461-079318</t>
  </si>
  <si>
    <t>87 Kenyatta Ave</t>
  </si>
  <si>
    <t>AGV8T2</t>
  </si>
  <si>
    <t>30-Aug-25</t>
  </si>
  <si>
    <t>CUST-04372</t>
  </si>
  <si>
    <t>Emeka Afolabi</t>
  </si>
  <si>
    <t>emeka_afolabi@yahoo.com</t>
  </si>
  <si>
    <t>+234 087 926 759</t>
  </si>
  <si>
    <t>+234-249-711625</t>
  </si>
  <si>
    <t>618395</t>
  </si>
  <si>
    <t>12-Aug-25</t>
  </si>
  <si>
    <t>CUST-03570</t>
  </si>
  <si>
    <t>Damilola Lawal</t>
  </si>
  <si>
    <t>+353363244499</t>
  </si>
  <si>
    <t>+353 843 357 632</t>
  </si>
  <si>
    <t>134 Bourdillon Rd</t>
  </si>
  <si>
    <t>1KGSUT</t>
  </si>
  <si>
    <t>CUST-03766</t>
  </si>
  <si>
    <t>Chioma Okonkwo</t>
  </si>
  <si>
    <t>chioma.okonkwo@datadigitalplc.africa</t>
  </si>
  <si>
    <t>0055823851</t>
  </si>
  <si>
    <t>+27385261937</t>
  </si>
  <si>
    <t>20 Park Lane</t>
  </si>
  <si>
    <t>BC9FGY</t>
  </si>
  <si>
    <t>CUST-01691</t>
  </si>
  <si>
    <t>Chiamaka Oladele</t>
  </si>
  <si>
    <t>chiamaka_oladele@gmail.com</t>
  </si>
  <si>
    <t>+44677696887</t>
  </si>
  <si>
    <t>0641080910</t>
  </si>
  <si>
    <t>MU9XY</t>
  </si>
  <si>
    <t>CUST-03820</t>
  </si>
  <si>
    <t>chizobaorji@interswitch.ng</t>
  </si>
  <si>
    <t>+234 784 147 706</t>
  </si>
  <si>
    <t>+234 615 811 232</t>
  </si>
  <si>
    <t>975805</t>
  </si>
  <si>
    <t>CUST-03950</t>
  </si>
  <si>
    <t>delebrown@outlook.com</t>
  </si>
  <si>
    <t>+234-464-675138</t>
  </si>
  <si>
    <t>+234343960490</t>
  </si>
  <si>
    <t>969842</t>
  </si>
  <si>
    <t>CUST-04045</t>
  </si>
  <si>
    <t>Fatima Makinde</t>
  </si>
  <si>
    <t>fatimamakinde@cowrywise.africa</t>
  </si>
  <si>
    <t>+234578641970</t>
  </si>
  <si>
    <t>+234 183 418 276</t>
  </si>
  <si>
    <t>206 Long St</t>
  </si>
  <si>
    <t>438119</t>
  </si>
  <si>
    <t>21/04/2026</t>
  </si>
  <si>
    <t>CUST-01030</t>
  </si>
  <si>
    <t>Thomas Idris</t>
  </si>
  <si>
    <t>thomasidris@dangoteindustr.co</t>
  </si>
  <si>
    <t>0129433702</t>
  </si>
  <si>
    <t>+234-578-149635</t>
  </si>
  <si>
    <t>793866</t>
  </si>
  <si>
    <t>CUST-00715</t>
  </si>
  <si>
    <t>simi_nwosu@yahoo.com</t>
  </si>
  <si>
    <t>+234886751857</t>
  </si>
  <si>
    <t>0164560595</t>
  </si>
  <si>
    <t>235 Church St</t>
  </si>
  <si>
    <t>319687</t>
  </si>
  <si>
    <t>joy.eze@gmail.com</t>
  </si>
  <si>
    <t>+234 474 098 537</t>
  </si>
  <si>
    <t>+234 033 505 160</t>
  </si>
  <si>
    <t>483399</t>
  </si>
  <si>
    <t>CUST-02912</t>
  </si>
  <si>
    <t>jameseze@outlook.com</t>
  </si>
  <si>
    <t>+234-190-937030</t>
  </si>
  <si>
    <t>+234-010-611289</t>
  </si>
  <si>
    <t>632990</t>
  </si>
  <si>
    <t>CUST-03655</t>
  </si>
  <si>
    <t>lawaladeyemi@gmail.com</t>
  </si>
  <si>
    <t>+254-876-448522</t>
  </si>
  <si>
    <t>+254610784249</t>
  </si>
  <si>
    <t>130 Church St</t>
  </si>
  <si>
    <t>D6KXVX</t>
  </si>
  <si>
    <t>CUST-00694</t>
  </si>
  <si>
    <t>Mwangi Traore</t>
  </si>
  <si>
    <t>mwangi.traore@stackgroupllc.io</t>
  </si>
  <si>
    <t>+1-657-351745</t>
  </si>
  <si>
    <t>+1693510214</t>
  </si>
  <si>
    <t>23 Park Lane</t>
  </si>
  <si>
    <t>Z86AQX</t>
  </si>
  <si>
    <t>CUST-02430</t>
  </si>
  <si>
    <t>dele.obrien@gmail.com</t>
  </si>
  <si>
    <t>+234 488 458 195</t>
  </si>
  <si>
    <t>0771131517</t>
  </si>
  <si>
    <t>181412</t>
  </si>
  <si>
    <t>CUST-02528</t>
  </si>
  <si>
    <t>Ahmed Anyanwu</t>
  </si>
  <si>
    <t>ahmedanyanwu@corelogicgmbh.africa</t>
  </si>
  <si>
    <t>+44525458728</t>
  </si>
  <si>
    <t>0362276792</t>
  </si>
  <si>
    <t>66 Herbert Macaulay Way</t>
  </si>
  <si>
    <t>NH4U3</t>
  </si>
  <si>
    <t>CUST-01446</t>
  </si>
  <si>
    <t>mercy.obi@yahoo.com</t>
  </si>
  <si>
    <t>0106268441</t>
  </si>
  <si>
    <t>0768961768</t>
  </si>
  <si>
    <t>223 Adeola Odeku St</t>
  </si>
  <si>
    <t>416028</t>
  </si>
  <si>
    <t>CUST-03686</t>
  </si>
  <si>
    <t>amina_smith@paystack.com</t>
  </si>
  <si>
    <t>+49386746001</t>
  </si>
  <si>
    <t>0165074680</t>
  </si>
  <si>
    <t>225 Market St</t>
  </si>
  <si>
    <t>259LD</t>
  </si>
  <si>
    <t>CUST-04023</t>
  </si>
  <si>
    <t>+234319687289</t>
  </si>
  <si>
    <t>CUST-02422</t>
  </si>
  <si>
    <t>fatuma.ugwu@yahoo.com</t>
  </si>
  <si>
    <t>+49-046-741307</t>
  </si>
  <si>
    <t>+234 203 315 413</t>
  </si>
  <si>
    <t>299896</t>
  </si>
  <si>
    <t>CUST-03326</t>
  </si>
  <si>
    <t>lawal_ugwu@hotmail.com</t>
  </si>
  <si>
    <t>+49291703539</t>
  </si>
  <si>
    <t>+49 516 899 766</t>
  </si>
  <si>
    <t>63 King St</t>
  </si>
  <si>
    <t>GVT5GP</t>
  </si>
  <si>
    <t>CUST-00748</t>
  </si>
  <si>
    <t>kemi_idris@yahoo.com</t>
  </si>
  <si>
    <t>0724525737</t>
  </si>
  <si>
    <t>+44-477-884070</t>
  </si>
  <si>
    <t>223 Awolowo Rd</t>
  </si>
  <si>
    <t>FK885K</t>
  </si>
  <si>
    <t>16-Jun-25</t>
  </si>
  <si>
    <t>CUST-02065</t>
  </si>
  <si>
    <t>hannahdavies@gmail.com</t>
  </si>
  <si>
    <t>+234 046 674 649</t>
  </si>
  <si>
    <t>+234-251-649987</t>
  </si>
  <si>
    <t>180 Market St</t>
  </si>
  <si>
    <t>746390</t>
  </si>
  <si>
    <t>CUST-03494</t>
  </si>
  <si>
    <t>Omar Ogundimu</t>
  </si>
  <si>
    <t>omar_ogundimu@yahoo.com</t>
  </si>
  <si>
    <t>+971 135 251 337</t>
  </si>
  <si>
    <t>+971 209 422 626</t>
  </si>
  <si>
    <t>116 Bay St</t>
  </si>
  <si>
    <t>KS4KJG</t>
  </si>
  <si>
    <t>CUST-04999</t>
  </si>
  <si>
    <t>Ryan Johnson</t>
  </si>
  <si>
    <t>ryanjohnson@zenaigmbh.co</t>
  </si>
  <si>
    <t>0216698624</t>
  </si>
  <si>
    <t>+31880215619</t>
  </si>
  <si>
    <t>VKSN2L</t>
  </si>
  <si>
    <t>CUST-01624</t>
  </si>
  <si>
    <t>Liam Idris</t>
  </si>
  <si>
    <t>liam.idris@gmail.com</t>
  </si>
  <si>
    <t>0512265817</t>
  </si>
  <si>
    <t>0292578363</t>
  </si>
  <si>
    <t>177 Sheikh Zayed Rd</t>
  </si>
  <si>
    <t>WJ3DC</t>
  </si>
  <si>
    <t>CUST-01834</t>
  </si>
  <si>
    <t>Thomas Davies</t>
  </si>
  <si>
    <t>thomas.davies@yahoo.com</t>
  </si>
  <si>
    <t>0855137035</t>
  </si>
  <si>
    <t>0978087841</t>
  </si>
  <si>
    <t>3QVX7</t>
  </si>
  <si>
    <t>CUST-05014</t>
  </si>
  <si>
    <t>CUST-02416</t>
  </si>
  <si>
    <t>kibet.dlamini@yahoo.com</t>
  </si>
  <si>
    <t>+49-941-684061</t>
  </si>
  <si>
    <t>0736356190</t>
  </si>
  <si>
    <t>G38AQ</t>
  </si>
  <si>
    <t>CUST-04898</t>
  </si>
  <si>
    <t>+234621886354</t>
  </si>
  <si>
    <t>+234 092 227 580</t>
  </si>
  <si>
    <t>9 Bourdillon Rd</t>
  </si>
  <si>
    <t>496422</t>
  </si>
  <si>
    <t>CUST-03057</t>
  </si>
  <si>
    <t>mercy.hassan@outlook.com</t>
  </si>
  <si>
    <t>+254 340 868 393</t>
  </si>
  <si>
    <t>+254983505550</t>
  </si>
  <si>
    <t>S3YW4</t>
  </si>
  <si>
    <t>CUST-04530</t>
  </si>
  <si>
    <t>Niyi Eze</t>
  </si>
  <si>
    <t>niyi_eze@gmail.com</t>
  </si>
  <si>
    <t>+44975313975</t>
  </si>
  <si>
    <t>0318429567</t>
  </si>
  <si>
    <t>DP5F75</t>
  </si>
  <si>
    <t>CUST-00578</t>
  </si>
  <si>
    <t>Emeka Obi</t>
  </si>
  <si>
    <t>emeka.obi@hotmail.com</t>
  </si>
  <si>
    <t>+234957394059</t>
  </si>
  <si>
    <t>+234 260 294 420</t>
  </si>
  <si>
    <t>196 Moi Ave</t>
  </si>
  <si>
    <t>448257</t>
  </si>
  <si>
    <t>15-Nov-25</t>
  </si>
  <si>
    <t>18.04.2026</t>
  </si>
  <si>
    <t>CUST-03195</t>
  </si>
  <si>
    <t>tosin_evans@outlook.com</t>
  </si>
  <si>
    <t>+31-280-910572</t>
  </si>
  <si>
    <t>+31187794641</t>
  </si>
  <si>
    <t>77 Station Rd</t>
  </si>
  <si>
    <t>YHQT6</t>
  </si>
  <si>
    <t>CUST-03407</t>
  </si>
  <si>
    <t>Ogechi Naidoo</t>
  </si>
  <si>
    <t>ogechi naidoo@company.com</t>
  </si>
  <si>
    <t>+234-618-041878</t>
  </si>
  <si>
    <t>+234-090-228951</t>
  </si>
  <si>
    <t>136 Allen Ave</t>
  </si>
  <si>
    <t>238251</t>
  </si>
  <si>
    <t>CUST-02492</t>
  </si>
  <si>
    <t>brianmakinde@gmail.com</t>
  </si>
  <si>
    <t>0023929149</t>
  </si>
  <si>
    <t>0733106009</t>
  </si>
  <si>
    <t>164 Long St</t>
  </si>
  <si>
    <t>893311</t>
  </si>
  <si>
    <t>CUST-05016</t>
  </si>
  <si>
    <t>CUST-02177</t>
  </si>
  <si>
    <t>kamaujones@swiftpay.io</t>
  </si>
  <si>
    <t>+234 111 291 974</t>
  </si>
  <si>
    <t>+234-694-111723</t>
  </si>
  <si>
    <t>130148</t>
  </si>
  <si>
    <t>2026/01/02</t>
  </si>
  <si>
    <t>CUST-01998</t>
  </si>
  <si>
    <t>amaka_mensah@teamapt.co</t>
  </si>
  <si>
    <t>0297729161</t>
  </si>
  <si>
    <t>+234-934-961746</t>
  </si>
  <si>
    <t>48 Awolowo Rd</t>
  </si>
  <si>
    <t>595503</t>
  </si>
  <si>
    <t>CUST-02766</t>
  </si>
  <si>
    <t>Sipho Nwachukwu</t>
  </si>
  <si>
    <t>sipho.nwachukwu@hotmail.com</t>
  </si>
  <si>
    <t>0945025482</t>
  </si>
  <si>
    <t>+234461553741</t>
  </si>
  <si>
    <t>221 Kenyatta Ave</t>
  </si>
  <si>
    <t>793920</t>
  </si>
  <si>
    <t>CUST-02824</t>
  </si>
  <si>
    <t>hannah.abubakar@hotmail.com</t>
  </si>
  <si>
    <t>+234-143-439838</t>
  </si>
  <si>
    <t>0342630157</t>
  </si>
  <si>
    <t>84 Park Lane</t>
  </si>
  <si>
    <t>884606</t>
  </si>
  <si>
    <t>2025-01-24</t>
  </si>
  <si>
    <t>CUST-03055</t>
  </si>
  <si>
    <t>folake_eze@brightnetworks.co</t>
  </si>
  <si>
    <t>+353111376923</t>
  </si>
  <si>
    <t>+353 349 054 108</t>
  </si>
  <si>
    <t>9ZWWY</t>
  </si>
  <si>
    <t>07/30/2025</t>
  </si>
  <si>
    <t>CUST-02890</t>
  </si>
  <si>
    <t>Mark Ugwu</t>
  </si>
  <si>
    <t>markugwu@yahoo.com</t>
  </si>
  <si>
    <t>+234 895 538 334</t>
  </si>
  <si>
    <t>+234253204178</t>
  </si>
  <si>
    <t>1 Long St</t>
  </si>
  <si>
    <t>321956</t>
  </si>
  <si>
    <t>CUST-00997</t>
  </si>
  <si>
    <t>Joshua Mohammed</t>
  </si>
  <si>
    <t>joshua.mohammed@</t>
  </si>
  <si>
    <t>0168214073</t>
  </si>
  <si>
    <t>+44 308 714 390</t>
  </si>
  <si>
    <t>M1C6AM</t>
  </si>
  <si>
    <t>CUST-02803</t>
  </si>
  <si>
    <t>femibrown@yahoo.com</t>
  </si>
  <si>
    <t>+971114246474</t>
  </si>
  <si>
    <t>113 Awolowo Rd</t>
  </si>
  <si>
    <t>82C9ZL</t>
  </si>
  <si>
    <t>CUST-01684</t>
  </si>
  <si>
    <t>Tosin Khan</t>
  </si>
  <si>
    <t>tosinkhan@yahoo.com</t>
  </si>
  <si>
    <t>+44-392-148196</t>
  </si>
  <si>
    <t>+44240436545</t>
  </si>
  <si>
    <t>164 High St</t>
  </si>
  <si>
    <t>K3X37</t>
  </si>
  <si>
    <t>01-Mar-26</t>
  </si>
  <si>
    <t>CUST-02289</t>
  </si>
  <si>
    <t>Amaka Abubakar</t>
  </si>
  <si>
    <t>amaka_abubakar@yahoo.com</t>
  </si>
  <si>
    <t>+31941620315</t>
  </si>
  <si>
    <t>0573143059</t>
  </si>
  <si>
    <t>175 Adeola Odeku St</t>
  </si>
  <si>
    <t>XF9P8</t>
  </si>
  <si>
    <t>CUST-00122</t>
  </si>
  <si>
    <t>Chidi Dlamini</t>
  </si>
  <si>
    <t>0392886195</t>
  </si>
  <si>
    <t>0612286852</t>
  </si>
  <si>
    <t>106 Bourdillon Rd</t>
  </si>
  <si>
    <t>966287</t>
  </si>
  <si>
    <t>CUST-03590</t>
  </si>
  <si>
    <t>thandiwe.okorie@hotmail.com</t>
  </si>
  <si>
    <t>0391269081</t>
  </si>
  <si>
    <t>+971144304218</t>
  </si>
  <si>
    <t>RK2KZL</t>
  </si>
  <si>
    <t>2024-10-04</t>
  </si>
  <si>
    <t>CUST-03582</t>
  </si>
  <si>
    <t>Kayode Idris</t>
  </si>
  <si>
    <t>kayode.idris@helioaillc.africa</t>
  </si>
  <si>
    <t>+353362208898</t>
  </si>
  <si>
    <t>+353287754047</t>
  </si>
  <si>
    <t>NN917X</t>
  </si>
  <si>
    <t>CUST-01095</t>
  </si>
  <si>
    <t>+44-701-412804</t>
  </si>
  <si>
    <t>0712083624</t>
  </si>
  <si>
    <t>E6QJ45</t>
  </si>
  <si>
    <t>CUST-01284</t>
  </si>
  <si>
    <t>Babatunde Mensah</t>
  </si>
  <si>
    <t>babatunde.mensah@echohubltd.co</t>
  </si>
  <si>
    <t>+49 276 471 424</t>
  </si>
  <si>
    <t>+49 211 190 266</t>
  </si>
  <si>
    <t>QRARG</t>
  </si>
  <si>
    <t>May 18, 2025</t>
  </si>
  <si>
    <t>CUST-04749</t>
  </si>
  <si>
    <t>Femke Adeyemi</t>
  </si>
  <si>
    <t>femkeadeyemi@outlook.com</t>
  </si>
  <si>
    <t>0092210060</t>
  </si>
  <si>
    <t>+49440612525</t>
  </si>
  <si>
    <t>MW0AB</t>
  </si>
  <si>
    <t>CUST-03214</t>
  </si>
  <si>
    <t>+353-821-977294</t>
  </si>
  <si>
    <t>+353 089 369 898</t>
  </si>
  <si>
    <t>QW7NV</t>
  </si>
  <si>
    <t>CUST-03610</t>
  </si>
  <si>
    <t>Jessica Musa</t>
  </si>
  <si>
    <t>jessicamusa@gmail.com</t>
  </si>
  <si>
    <t>0027629143</t>
  </si>
  <si>
    <t>+971503530113</t>
  </si>
  <si>
    <t>KUCYC</t>
  </si>
  <si>
    <t>07.02.2025</t>
  </si>
  <si>
    <t>11/11/2025</t>
  </si>
  <si>
    <t>CUST-02223</t>
  </si>
  <si>
    <t>Amina Hassan</t>
  </si>
  <si>
    <t>amina_hassan@yahoo.com</t>
  </si>
  <si>
    <t>+971 269 091 196</t>
  </si>
  <si>
    <t>+971 236 253 786</t>
  </si>
  <si>
    <t>49DRRJ</t>
  </si>
  <si>
    <t>CUST-03540</t>
  </si>
  <si>
    <t>funmi@company</t>
  </si>
  <si>
    <t>+31937042139</t>
  </si>
  <si>
    <t>0723193945</t>
  </si>
  <si>
    <t>139 Kenyatta Ave</t>
  </si>
  <si>
    <t>QTR6C</t>
  </si>
  <si>
    <t>CUST-04896</t>
  </si>
  <si>
    <t>Folake Davies</t>
  </si>
  <si>
    <t>folakedavies@kuda.africa</t>
  </si>
  <si>
    <t>+31076104031</t>
  </si>
  <si>
    <t>+31511042002</t>
  </si>
  <si>
    <t>832G7</t>
  </si>
  <si>
    <t>CUST-01025</t>
  </si>
  <si>
    <t>Fatima Kelly</t>
  </si>
  <si>
    <t>fatima_kelly@lumensystemsgm.africa</t>
  </si>
  <si>
    <t>+31-961-653777</t>
  </si>
  <si>
    <t>+31247164919</t>
  </si>
  <si>
    <t>XMYCG</t>
  </si>
  <si>
    <t>CUST-01060</t>
  </si>
  <si>
    <t>Aisha Brown</t>
  </si>
  <si>
    <t>aishabrown@yahoo.com</t>
  </si>
  <si>
    <t>+971176502100</t>
  </si>
  <si>
    <t>0278649958</t>
  </si>
  <si>
    <t>242 Queen St</t>
  </si>
  <si>
    <t>8D2NG</t>
  </si>
  <si>
    <t>CUST-03653</t>
  </si>
  <si>
    <t>joy.murphy@moniepoint.ng</t>
  </si>
  <si>
    <t>+31833427098</t>
  </si>
  <si>
    <t>+31 774 854 192</t>
  </si>
  <si>
    <t>31 Marina Rd</t>
  </si>
  <si>
    <t>CR729</t>
  </si>
  <si>
    <t>2024/08/28</t>
  </si>
  <si>
    <t>CUST-02187</t>
  </si>
  <si>
    <t>emmanuel.jones@gmail.com</t>
  </si>
  <si>
    <t>+1-989-980907</t>
  </si>
  <si>
    <t>0043315999</t>
  </si>
  <si>
    <t>P088Q</t>
  </si>
  <si>
    <t>16/04/2025</t>
  </si>
  <si>
    <t>CUST-00766</t>
  </si>
  <si>
    <t>kemikelly@gmail.com</t>
  </si>
  <si>
    <t>+1363409412</t>
  </si>
  <si>
    <t>+1805257959</t>
  </si>
  <si>
    <t>65 Herbert Macaulay Way</t>
  </si>
  <si>
    <t>RKWV2</t>
  </si>
  <si>
    <t>CUST-02115</t>
  </si>
  <si>
    <t>Chinwe Asante</t>
  </si>
  <si>
    <t>chinwe.asante@outlook.com</t>
  </si>
  <si>
    <t>+971-968-318592</t>
  </si>
  <si>
    <t>0934737257</t>
  </si>
  <si>
    <t>93 Allen Ave</t>
  </si>
  <si>
    <t>CD0RV</t>
  </si>
  <si>
    <t>CUST-00698</t>
  </si>
  <si>
    <t>Bello Ugwu</t>
  </si>
  <si>
    <t>bellougwu@vertexlogistic.com</t>
  </si>
  <si>
    <t>0777795703</t>
  </si>
  <si>
    <t>+234263779271</t>
  </si>
  <si>
    <t>32 Moi Ave</t>
  </si>
  <si>
    <t>680805</t>
  </si>
  <si>
    <t>CUST-00921</t>
  </si>
  <si>
    <t>Usman Traore</t>
  </si>
  <si>
    <t>usman.traore@andela.co</t>
  </si>
  <si>
    <t>+254-697-486978</t>
  </si>
  <si>
    <t>0879896319</t>
  </si>
  <si>
    <t>0MMYF</t>
  </si>
  <si>
    <t>04.05.2026</t>
  </si>
  <si>
    <t>Samuel Okorie</t>
  </si>
  <si>
    <t>samuel.okorie@outlook.com</t>
  </si>
  <si>
    <t>0547096760</t>
  </si>
  <si>
    <t>0801107379</t>
  </si>
  <si>
    <t>85 Victoria Rd</t>
  </si>
  <si>
    <t>L92L5Z</t>
  </si>
  <si>
    <t>CUST-00763</t>
  </si>
  <si>
    <t>tariqorji@heliohealth.ng</t>
  </si>
  <si>
    <t>0398013871</t>
  </si>
  <si>
    <t>+254-283-356890</t>
  </si>
  <si>
    <t>243 Kenyatta Ave</t>
  </si>
  <si>
    <t>PP5TNW</t>
  </si>
  <si>
    <t>08/11/2024</t>
  </si>
  <si>
    <t>CUST-01946</t>
  </si>
  <si>
    <t>Chioma Abubakar</t>
  </si>
  <si>
    <t>chiomaabubakar@gmail.com</t>
  </si>
  <si>
    <t>+31 880 697 338</t>
  </si>
  <si>
    <t>+31-878-991723</t>
  </si>
  <si>
    <t>229 Kenyatta Ave</t>
  </si>
  <si>
    <t>3L87G</t>
  </si>
  <si>
    <t>07/12/2025</t>
  </si>
  <si>
    <t>CUST-02244</t>
  </si>
  <si>
    <t>Kevin Eze</t>
  </si>
  <si>
    <t>kevin_eze@yahoo.com</t>
  </si>
  <si>
    <t>+1 495 035 449</t>
  </si>
  <si>
    <t>+1530581355</t>
  </si>
  <si>
    <t>7 Station Rd</t>
  </si>
  <si>
    <t>4YW1D</t>
  </si>
  <si>
    <t>CUST-00591</t>
  </si>
  <si>
    <t>CUST-02103</t>
  </si>
  <si>
    <t>+254 235 662 578</t>
  </si>
  <si>
    <t>+254-216-844565</t>
  </si>
  <si>
    <t>44 Adeola Odeku St</t>
  </si>
  <si>
    <t>7P5GTC</t>
  </si>
  <si>
    <t>2025/02/21</t>
  </si>
  <si>
    <t>CUST-01911</t>
  </si>
  <si>
    <t>ikechukwu_oladipo@hotmail.com</t>
  </si>
  <si>
    <t>+27 947 311 098</t>
  </si>
  <si>
    <t>0048161133</t>
  </si>
  <si>
    <t>DGZ26G</t>
  </si>
  <si>
    <t>05/01/2025</t>
  </si>
  <si>
    <t>CUST-03187</t>
  </si>
  <si>
    <t>Nneka Afolabi</t>
  </si>
  <si>
    <t>nneka_afolabi@outlook.com</t>
  </si>
  <si>
    <t>+27 362 130 557</t>
  </si>
  <si>
    <t>0629759879</t>
  </si>
  <si>
    <t>GS6X7</t>
  </si>
  <si>
    <t>CUST-00472</t>
  </si>
  <si>
    <t>lola_mensah@outlook.com</t>
  </si>
  <si>
    <t>+49 373 096 496</t>
  </si>
  <si>
    <t>+49 771 195 296</t>
  </si>
  <si>
    <t>ZYHL9</t>
  </si>
  <si>
    <t>CUST-04458</t>
  </si>
  <si>
    <t>Tariq Orji</t>
  </si>
  <si>
    <t>tariq_orji@yahoo.com</t>
  </si>
  <si>
    <t>+44 247 929 178</t>
  </si>
  <si>
    <t>+44584377773</t>
  </si>
  <si>
    <t>TCJWJ</t>
  </si>
  <si>
    <t>CUST-04541</t>
  </si>
  <si>
    <t>Olivia Botha</t>
  </si>
  <si>
    <t>olivia.botha@sparklogistics.africa</t>
  </si>
  <si>
    <t>0161703349</t>
  </si>
  <si>
    <t>+353-261-890545</t>
  </si>
  <si>
    <t>2CYAE</t>
  </si>
  <si>
    <t>2024/07/24</t>
  </si>
  <si>
    <t>CUST-01091</t>
  </si>
  <si>
    <t>tosinjones@hotmail.com</t>
  </si>
  <si>
    <t>0438301485</t>
  </si>
  <si>
    <t>+44-816-560880</t>
  </si>
  <si>
    <t>244 Moi Ave</t>
  </si>
  <si>
    <t>U1M9L3</t>
  </si>
  <si>
    <t>14-Jul-24</t>
  </si>
  <si>
    <t>CUST-05126</t>
  </si>
  <si>
    <t>CUST-03132</t>
  </si>
  <si>
    <t>femke.lawal@outlook.com</t>
  </si>
  <si>
    <t>+44-589-806238</t>
  </si>
  <si>
    <t>+44 831 321 608</t>
  </si>
  <si>
    <t>183 Station Rd</t>
  </si>
  <si>
    <t>PZGB1</t>
  </si>
  <si>
    <t>CUST-00382</t>
  </si>
  <si>
    <t>adebayo_vandermerwe@outlook.com</t>
  </si>
  <si>
    <t>+234-260-781975</t>
  </si>
  <si>
    <t>+234 373 476 427</t>
  </si>
  <si>
    <t>99 Sheikh Zayed Rd</t>
  </si>
  <si>
    <t>678549</t>
  </si>
  <si>
    <t>CUST-04379</t>
  </si>
  <si>
    <t>tope.al-farsi@yahoo.com</t>
  </si>
  <si>
    <t>0667714531</t>
  </si>
  <si>
    <t>+353 733 086 101</t>
  </si>
  <si>
    <t>9X07YQ</t>
  </si>
  <si>
    <t>kemi_khan@hotmail.com</t>
  </si>
  <si>
    <t>0882691311</t>
  </si>
  <si>
    <t>+234-425-856261</t>
  </si>
  <si>
    <t>357849</t>
  </si>
  <si>
    <t>CUST-00901</t>
  </si>
  <si>
    <t>Chidi Kelly</t>
  </si>
  <si>
    <t>chidi_kelly@outlook.com</t>
  </si>
  <si>
    <t>+44968863124</t>
  </si>
  <si>
    <t>+44790448138</t>
  </si>
  <si>
    <t>193 Long St</t>
  </si>
  <si>
    <t>271542</t>
  </si>
  <si>
    <t>CUST-02471</t>
  </si>
  <si>
    <t>aliyujohnson@yahoo.com</t>
  </si>
  <si>
    <t>+27-813-143420</t>
  </si>
  <si>
    <t>9S9SBC</t>
  </si>
  <si>
    <t>CUST-00930</t>
  </si>
  <si>
    <t>Tope Okorie</t>
  </si>
  <si>
    <t>topeokorie@yahoo.com</t>
  </si>
  <si>
    <t>+971-009-580401</t>
  </si>
  <si>
    <t>+971615970001</t>
  </si>
  <si>
    <t>82 Long St</t>
  </si>
  <si>
    <t>4QV7UR</t>
  </si>
  <si>
    <t>CUST-04459</t>
  </si>
  <si>
    <t>+234 123 630 619</t>
  </si>
  <si>
    <t>+234770619878</t>
  </si>
  <si>
    <t>17 Bourdillon Rd</t>
  </si>
  <si>
    <t>503278</t>
  </si>
  <si>
    <t>CUST-04331</t>
  </si>
  <si>
    <t>Abdullahi Balogun</t>
  </si>
  <si>
    <t>abdullahibalogun@flourmillsofni.io</t>
  </si>
  <si>
    <t>+234 280 473 400</t>
  </si>
  <si>
    <t>41 Moi Ave</t>
  </si>
  <si>
    <t>677139</t>
  </si>
  <si>
    <t>08/12/2025</t>
  </si>
  <si>
    <t>05/24/2026</t>
  </si>
  <si>
    <t>CUST-04995</t>
  </si>
  <si>
    <t>fatima_nwankwo@gmail.com</t>
  </si>
  <si>
    <t>+971593693589</t>
  </si>
  <si>
    <t>+971296628168</t>
  </si>
  <si>
    <t>127 Awolowo Rd</t>
  </si>
  <si>
    <t>5RFK9</t>
  </si>
  <si>
    <t>CUST-03107</t>
  </si>
  <si>
    <t>Daniel Nwosu</t>
  </si>
  <si>
    <t>daniel_nwosu@outlook.com</t>
  </si>
  <si>
    <t>0021946769</t>
  </si>
  <si>
    <t>+31115040804</t>
  </si>
  <si>
    <t>QMEGS</t>
  </si>
  <si>
    <t>CUST-00744</t>
  </si>
  <si>
    <t>Yakubu Balogun</t>
  </si>
  <si>
    <t>yakubu.balogun@yahoo.com</t>
  </si>
  <si>
    <t>+234218939127</t>
  </si>
  <si>
    <t>+234 650 761 222</t>
  </si>
  <si>
    <t>828734</t>
  </si>
  <si>
    <t>CUST-02521</t>
  </si>
  <si>
    <t>Femi Bello</t>
  </si>
  <si>
    <t>femibello@konga.co</t>
  </si>
  <si>
    <t>+234270786891</t>
  </si>
  <si>
    <t>+234087292429</t>
  </si>
  <si>
    <t>126 Church St</t>
  </si>
  <si>
    <t>334842</t>
  </si>
  <si>
    <t>CUST-04845</t>
  </si>
  <si>
    <t>Uche Taylor</t>
  </si>
  <si>
    <t>uchetaylor@coreai.ng</t>
  </si>
  <si>
    <t>+1-582-699586</t>
  </si>
  <si>
    <t>+1482610499</t>
  </si>
  <si>
    <t>209 Herbert Macaulay Way</t>
  </si>
  <si>
    <t>0R2V0C</t>
  </si>
  <si>
    <t>CUST-02391</t>
  </si>
  <si>
    <t>chiomaotieno@hotmail.com</t>
  </si>
  <si>
    <t>+49-656-733459</t>
  </si>
  <si>
    <t>+49 071 752 476</t>
  </si>
  <si>
    <t>X1TL1</t>
  </si>
  <si>
    <t>Aug 21, 2024</t>
  </si>
  <si>
    <t>CUST-02708</t>
  </si>
  <si>
    <t>James Nwosu</t>
  </si>
  <si>
    <t>james.nwosu@yahoo.com</t>
  </si>
  <si>
    <t>+254-480-573588</t>
  </si>
  <si>
    <t>+254-454-812461</t>
  </si>
  <si>
    <t>34 Park Lane</t>
  </si>
  <si>
    <t>9LBPH</t>
  </si>
  <si>
    <t>CUST-04683</t>
  </si>
  <si>
    <t>fatuma.garba@hotmail.com</t>
  </si>
  <si>
    <t>+31-612-790440</t>
  </si>
  <si>
    <t>+31 586 308 722</t>
  </si>
  <si>
    <t>175 Allen Ave</t>
  </si>
  <si>
    <t>WS5ZX</t>
  </si>
  <si>
    <t>CUST-01085</t>
  </si>
  <si>
    <t>Segun Johnson</t>
  </si>
  <si>
    <t>segun.johnson@wave.co</t>
  </si>
  <si>
    <t>+234 637 905 848</t>
  </si>
  <si>
    <t>+234817393396</t>
  </si>
  <si>
    <t>170 Marina Rd</t>
  </si>
  <si>
    <t>555153</t>
  </si>
  <si>
    <t>CUST-00709</t>
  </si>
  <si>
    <t>Thomas Adeleke</t>
  </si>
  <si>
    <t>thomasadeleke@coreworksgmbh.com</t>
  </si>
  <si>
    <t>+44 675 493 934</t>
  </si>
  <si>
    <t>+44-969-045392</t>
  </si>
  <si>
    <t>86 Church St</t>
  </si>
  <si>
    <t>R8GQR</t>
  </si>
  <si>
    <t>CUST-04732</t>
  </si>
  <si>
    <t>Dele Abubakar</t>
  </si>
  <si>
    <t>dele_abubakar@outlook.com</t>
  </si>
  <si>
    <t>+31396173612</t>
  </si>
  <si>
    <t>PGM2L</t>
  </si>
  <si>
    <t>CUST-04121</t>
  </si>
  <si>
    <t>Joy Akinola</t>
  </si>
  <si>
    <t>0439849174</t>
  </si>
  <si>
    <t>0372715483</t>
  </si>
  <si>
    <t>240 Sheikh Zayed Rd</t>
  </si>
  <si>
    <t>1H2N7S</t>
  </si>
  <si>
    <t>08.05.2026</t>
  </si>
  <si>
    <t>CUST-04019</t>
  </si>
  <si>
    <t>Ifeanyi Traore</t>
  </si>
  <si>
    <t>ifeanyi.traore@interswitch.ng</t>
  </si>
  <si>
    <t>0278183011</t>
  </si>
  <si>
    <t>0901605545</t>
  </si>
  <si>
    <t>60 Market St</t>
  </si>
  <si>
    <t>R2U26</t>
  </si>
  <si>
    <t>01/12/2024</t>
  </si>
  <si>
    <t>2025/10/06</t>
  </si>
  <si>
    <t>CUST-00158</t>
  </si>
  <si>
    <t>tosinmakinde@hotmail.com</t>
  </si>
  <si>
    <t>+254297517028</t>
  </si>
  <si>
    <t>+254406937515</t>
  </si>
  <si>
    <t>240 Long St</t>
  </si>
  <si>
    <t>BF4F8</t>
  </si>
  <si>
    <t>CUST-00300</t>
  </si>
  <si>
    <t>Thandiwe Aliyu</t>
  </si>
  <si>
    <t>thandiwealiyu@orbitworks.io</t>
  </si>
  <si>
    <t>+44 968 832 753</t>
  </si>
  <si>
    <t>0735241039</t>
  </si>
  <si>
    <t>62 High St</t>
  </si>
  <si>
    <t>8HXLR5</t>
  </si>
  <si>
    <t>Oct 1, 2024</t>
  </si>
  <si>
    <t>CUST-02231</t>
  </si>
  <si>
    <t>nomvula_idris@swifthealthllc.ng</t>
  </si>
  <si>
    <t>0003085973</t>
  </si>
  <si>
    <t>+234-061-245551</t>
  </si>
  <si>
    <t>541924</t>
  </si>
  <si>
    <t>18.09.2024</t>
  </si>
  <si>
    <t>CUST-04359</t>
  </si>
  <si>
    <t>Chidinma Asante</t>
  </si>
  <si>
    <t>chidinma.asante@hotmail.com</t>
  </si>
  <si>
    <t>+1-969-524421</t>
  </si>
  <si>
    <t>0520266178</t>
  </si>
  <si>
    <t>MPEPW</t>
  </si>
  <si>
    <t>CUST-04078</t>
  </si>
  <si>
    <t>uchemwangi@sparksystemslt.africa</t>
  </si>
  <si>
    <t>+1 405 635 621</t>
  </si>
  <si>
    <t>+1 794 709 004</t>
  </si>
  <si>
    <t>Z8H5LW</t>
  </si>
  <si>
    <t>CUST-01402</t>
  </si>
  <si>
    <t>Abdullahi Okafor</t>
  </si>
  <si>
    <t>abdullahi_okafor@gmail.com</t>
  </si>
  <si>
    <t>+234 869 871 646</t>
  </si>
  <si>
    <t>+234-929-177360</t>
  </si>
  <si>
    <t>124470</t>
  </si>
  <si>
    <t>CUST-00098</t>
  </si>
  <si>
    <t>nomvula.idris@outlook.com</t>
  </si>
  <si>
    <t>+234-572-025909</t>
  </si>
  <si>
    <t>+234798515832</t>
  </si>
  <si>
    <t>24 Marina Rd</t>
  </si>
  <si>
    <t>331943</t>
  </si>
  <si>
    <t>CUST-04025</t>
  </si>
  <si>
    <t>Ngozi Khan</t>
  </si>
  <si>
    <t>ngozi_khan@outlook.com</t>
  </si>
  <si>
    <t>+31509103688</t>
  </si>
  <si>
    <t>+31 882 595 161</t>
  </si>
  <si>
    <t>JMA2J</t>
  </si>
  <si>
    <t>10-Feb-25</t>
  </si>
  <si>
    <t>CUST-01074</t>
  </si>
  <si>
    <t>ifeoma.adeyemi@hotmail.com</t>
  </si>
  <si>
    <t>+27-718-606993</t>
  </si>
  <si>
    <t>+27 510 683 829</t>
  </si>
  <si>
    <t>VM78Z</t>
  </si>
  <si>
    <t>01-Nov-24</t>
  </si>
  <si>
    <t>2025-02-17</t>
  </si>
  <si>
    <t>CUST-00331</t>
  </si>
  <si>
    <t>Chioma Wilson</t>
  </si>
  <si>
    <t>chiomawilson@stacklabs.io</t>
  </si>
  <si>
    <t>+49069130981</t>
  </si>
  <si>
    <t>+49-796-496737</t>
  </si>
  <si>
    <t>226 Marina Rd</t>
  </si>
  <si>
    <t>KUM0S</t>
  </si>
  <si>
    <t>18.01.2025</t>
  </si>
  <si>
    <t>CUST-01237</t>
  </si>
  <si>
    <t>Ifeanyi Murphy</t>
  </si>
  <si>
    <t>ifeanyi.murphy@fluxfinancellc.io</t>
  </si>
  <si>
    <t>0366857439</t>
  </si>
  <si>
    <t>+254384718458</t>
  </si>
  <si>
    <t>LN2N6</t>
  </si>
  <si>
    <t>02.10.2024</t>
  </si>
  <si>
    <t>CUST-02460</t>
  </si>
  <si>
    <t>Ibrahim Brown</t>
  </si>
  <si>
    <t>ibrahimbrown@yahoo.com</t>
  </si>
  <si>
    <t>+1313108556</t>
  </si>
  <si>
    <t>+1-499-176549</t>
  </si>
  <si>
    <t>36 Sheikh Zayed Rd</t>
  </si>
  <si>
    <t>3X2T5</t>
  </si>
  <si>
    <t>CUST-00476</t>
  </si>
  <si>
    <t>jessica_obi@hotmail.com</t>
  </si>
  <si>
    <t>+254 034 236 220</t>
  </si>
  <si>
    <t>+254347424631</t>
  </si>
  <si>
    <t>107 Market St</t>
  </si>
  <si>
    <t>BCWKT0</t>
  </si>
  <si>
    <t>Feb 13, 2025</t>
  </si>
  <si>
    <t>CUST-01138</t>
  </si>
  <si>
    <t>Precious Nwosu</t>
  </si>
  <si>
    <t>precious_nwosu@gmail.com</t>
  </si>
  <si>
    <t>+49149286327</t>
  </si>
  <si>
    <t>+49231740281</t>
  </si>
  <si>
    <t>TPPT2A</t>
  </si>
  <si>
    <t>19/10/2025</t>
  </si>
  <si>
    <t>CUST-00539</t>
  </si>
  <si>
    <t>Blessing Anyanwu</t>
  </si>
  <si>
    <t>blessinganyanwu@gmail.com</t>
  </si>
  <si>
    <t>+49-825-672620</t>
  </si>
  <si>
    <t>+49-672-925435</t>
  </si>
  <si>
    <t>45 High St</t>
  </si>
  <si>
    <t>AGMY1L</t>
  </si>
  <si>
    <t>21-Dec-25</t>
  </si>
  <si>
    <t>CUST-04924</t>
  </si>
  <si>
    <t>Kelechi Mensah</t>
  </si>
  <si>
    <t>kelechi_mensah@yahoo.com</t>
  </si>
  <si>
    <t>+234355354562</t>
  </si>
  <si>
    <t>+234451359897</t>
  </si>
  <si>
    <t>212 Moi Ave</t>
  </si>
  <si>
    <t>356881</t>
  </si>
  <si>
    <t>CUST-02593</t>
  </si>
  <si>
    <t>adebayomensah@gmail.com</t>
  </si>
  <si>
    <t>+49 992 335 364</t>
  </si>
  <si>
    <t>+49-861-032256</t>
  </si>
  <si>
    <t>123 Herbert Macaulay Way</t>
  </si>
  <si>
    <t>UC1EJS</t>
  </si>
  <si>
    <t>CUST-03623</t>
  </si>
  <si>
    <t>Jessica Kelly</t>
  </si>
  <si>
    <t>jessicakelly@outlook.com</t>
  </si>
  <si>
    <t>+31 928 759 337</t>
  </si>
  <si>
    <t>+31005396393</t>
  </si>
  <si>
    <t>87LXCC</t>
  </si>
  <si>
    <t>CUST-03496</t>
  </si>
  <si>
    <t>hannah_nwosu@outlook.com</t>
  </si>
  <si>
    <t>+234 117 306 505</t>
  </si>
  <si>
    <t>+234 310 317 303</t>
  </si>
  <si>
    <t>219 Bay St</t>
  </si>
  <si>
    <t>932916</t>
  </si>
  <si>
    <t>CUST-02834</t>
  </si>
  <si>
    <t>mercyokorie@outlook.com</t>
  </si>
  <si>
    <t>0254662999</t>
  </si>
  <si>
    <t>+971-883-166224</t>
  </si>
  <si>
    <t>133 Market St</t>
  </si>
  <si>
    <t>75TB8U</t>
  </si>
  <si>
    <t>CUST-00396</t>
  </si>
  <si>
    <t>Layla Mwangi</t>
  </si>
  <si>
    <t>layla_mwangi@novaaigmbh.africa</t>
  </si>
  <si>
    <t>+44 376 660 811</t>
  </si>
  <si>
    <t>0600308356</t>
  </si>
  <si>
    <t>176 Church St</t>
  </si>
  <si>
    <t>WPGMP</t>
  </si>
  <si>
    <t>Amina Oladele</t>
  </si>
  <si>
    <t>amina.oladele@yahoo.com</t>
  </si>
  <si>
    <t>+44 623 940 368</t>
  </si>
  <si>
    <t>+44 864 230 159</t>
  </si>
  <si>
    <t>HDKC5A</t>
  </si>
  <si>
    <t>Apr 17, 2026</t>
  </si>
  <si>
    <t>CUST-03512</t>
  </si>
  <si>
    <t>Favour Anyanwu</t>
  </si>
  <si>
    <t>favouranyanwu@outlook.com</t>
  </si>
  <si>
    <t>+44 450 270 314</t>
  </si>
  <si>
    <t>+44740400051</t>
  </si>
  <si>
    <t>4H36Q</t>
  </si>
  <si>
    <t>CUST-00636</t>
  </si>
  <si>
    <t>Wanjala Mwangi</t>
  </si>
  <si>
    <t>0695674068</t>
  </si>
  <si>
    <t>+49-354-453451</t>
  </si>
  <si>
    <t>170 Bourdillon Rd</t>
  </si>
  <si>
    <t>8NT8NU</t>
  </si>
  <si>
    <t>CUST-00349</t>
  </si>
  <si>
    <t>niyi.al-farsi@yahoo.com</t>
  </si>
  <si>
    <t>+31 045 195 778</t>
  </si>
  <si>
    <t>0558825562</t>
  </si>
  <si>
    <t>173 Main Rd</t>
  </si>
  <si>
    <t>Z3FSJX</t>
  </si>
  <si>
    <t>CUST-00853</t>
  </si>
  <si>
    <t>tope_akinola@hotmail.com</t>
  </si>
  <si>
    <t>+1-351-109674</t>
  </si>
  <si>
    <t>+1136365905</t>
  </si>
  <si>
    <t>RSJ27</t>
  </si>
  <si>
    <t>CUST-00862</t>
  </si>
  <si>
    <t>Thomas Kelly</t>
  </si>
  <si>
    <t>thomaskelly@hotmail.com</t>
  </si>
  <si>
    <t>0447155522</t>
  </si>
  <si>
    <t>+31 747 737 705</t>
  </si>
  <si>
    <t>7LWDG</t>
  </si>
  <si>
    <t>CUST-04701</t>
  </si>
  <si>
    <t>chididiallo@yahoo.com</t>
  </si>
  <si>
    <t>+971-058-826988</t>
  </si>
  <si>
    <t>+971118473258</t>
  </si>
  <si>
    <t>NC26Y</t>
  </si>
  <si>
    <t>CUST-04134</t>
  </si>
  <si>
    <t>james.idris@sparktech.africa</t>
  </si>
  <si>
    <t>+44 610 512 672</t>
  </si>
  <si>
    <t>0781038065</t>
  </si>
  <si>
    <t>KT41S9</t>
  </si>
  <si>
    <t>08/04/2026</t>
  </si>
  <si>
    <t>CUST-01326</t>
  </si>
  <si>
    <t>Ikechukwu Abubakar</t>
  </si>
  <si>
    <t>ikechukwu_abubakar@hotmail.com</t>
  </si>
  <si>
    <t>+31676170995</t>
  </si>
  <si>
    <t>+31 103 562 576</t>
  </si>
  <si>
    <t>37 Market St</t>
  </si>
  <si>
    <t>Y5XZB</t>
  </si>
  <si>
    <t>2026/02/04</t>
  </si>
  <si>
    <t>CUST-03968</t>
  </si>
  <si>
    <t>+234-978-862781</t>
  </si>
  <si>
    <t>+234 331 691 138</t>
  </si>
  <si>
    <t>418019</t>
  </si>
  <si>
    <t>03/19/2025</t>
  </si>
  <si>
    <t>CUST-03485</t>
  </si>
  <si>
    <t>Matthew Obi</t>
  </si>
  <si>
    <t>matthew_obi@gmail.com</t>
  </si>
  <si>
    <t>+27-152-090693</t>
  </si>
  <si>
    <t>+27-517-903568</t>
  </si>
  <si>
    <t>54ZQ6</t>
  </si>
  <si>
    <t>CUST-02060</t>
  </si>
  <si>
    <t>Oluwaseun Afolabi</t>
  </si>
  <si>
    <t>oluwaseunafolabi@outlook.com</t>
  </si>
  <si>
    <t>+31571596699</t>
  </si>
  <si>
    <t>0498250461</t>
  </si>
  <si>
    <t>7GFW0R</t>
  </si>
  <si>
    <t>CUST-01123</t>
  </si>
  <si>
    <t>Kelechi Botha</t>
  </si>
  <si>
    <t>kelechi.botha@gmail.com</t>
  </si>
  <si>
    <t>+44-683-487092</t>
  </si>
  <si>
    <t>+44-162-890845</t>
  </si>
  <si>
    <t>232 King St</t>
  </si>
  <si>
    <t>GMX9G</t>
  </si>
  <si>
    <t>CUST-02359</t>
  </si>
  <si>
    <t>Ogechi Nwosu</t>
  </si>
  <si>
    <t>ogechi_nwosu@yahoo.com</t>
  </si>
  <si>
    <t>+27-516-102779</t>
  </si>
  <si>
    <t>+27339619381</t>
  </si>
  <si>
    <t>63 Bourdillon Rd</t>
  </si>
  <si>
    <t>2HJA7Z</t>
  </si>
  <si>
    <t>09/22/2024</t>
  </si>
  <si>
    <t>CUST-01987</t>
  </si>
  <si>
    <t>Wanjiru Nwachukwu</t>
  </si>
  <si>
    <t>wanjirunwachukwu@yahoo.com</t>
  </si>
  <si>
    <t>+971-613-676348</t>
  </si>
  <si>
    <t>+971285295803</t>
  </si>
  <si>
    <t>44 Main Rd</t>
  </si>
  <si>
    <t>8XZ1WL</t>
  </si>
  <si>
    <t>CUST-00739</t>
  </si>
  <si>
    <t>Daniel Taylor</t>
  </si>
  <si>
    <t>daniel_taylor@outlook.com</t>
  </si>
  <si>
    <t>+31762745116</t>
  </si>
  <si>
    <t>+31 895 897 015</t>
  </si>
  <si>
    <t>DA8NT5</t>
  </si>
  <si>
    <t>CUST-03200</t>
  </si>
  <si>
    <t>Kevin Evans</t>
  </si>
  <si>
    <t>kevinevans@outlook.com</t>
  </si>
  <si>
    <t>0000074654</t>
  </si>
  <si>
    <t>+234-832-750096</t>
  </si>
  <si>
    <t>648381</t>
  </si>
  <si>
    <t>25-Dec-25</t>
  </si>
  <si>
    <t>CUST-00319</t>
  </si>
  <si>
    <t>amakaadeyemi@carbon.io</t>
  </si>
  <si>
    <t>+353789969860</t>
  </si>
  <si>
    <t>0919113599</t>
  </si>
  <si>
    <t>219 Church St</t>
  </si>
  <si>
    <t>13BPM</t>
  </si>
  <si>
    <t>CUST-02654</t>
  </si>
  <si>
    <t>Chinwe Johnson</t>
  </si>
  <si>
    <t>chinwejohnson@outlook.com</t>
  </si>
  <si>
    <t>+254-495-092431</t>
  </si>
  <si>
    <t>+254-818-645162</t>
  </si>
  <si>
    <t>GVUALL</t>
  </si>
  <si>
    <t>CUST-02198</t>
  </si>
  <si>
    <t>Adaeze Idris</t>
  </si>
  <si>
    <t>adaeze_idris@yahoo.com</t>
  </si>
  <si>
    <t>+234-915-327639</t>
  </si>
  <si>
    <t>+234-685-142370</t>
  </si>
  <si>
    <t>655001</t>
  </si>
  <si>
    <t>2025-02-05</t>
  </si>
  <si>
    <t>CUST-01395</t>
  </si>
  <si>
    <t>abdullahinaidoo@hotmail.com</t>
  </si>
  <si>
    <t>+234 974 422 597</t>
  </si>
  <si>
    <t>0037485083</t>
  </si>
  <si>
    <t>232 Awolowo Rd</t>
  </si>
  <si>
    <t>519596</t>
  </si>
  <si>
    <t>21-Aug-24</t>
  </si>
  <si>
    <t>CUST-01420</t>
  </si>
  <si>
    <t>Femi O'Brien</t>
  </si>
  <si>
    <t>femiobrien@gmail.com</t>
  </si>
  <si>
    <t>+234 274 383 262</t>
  </si>
  <si>
    <t>+234 506 348 373</t>
  </si>
  <si>
    <t>544637</t>
  </si>
  <si>
    <t>CUST-03825</t>
  </si>
  <si>
    <t>akinyi.adeleke@hotmail.com</t>
  </si>
  <si>
    <t>+44-980-077851</t>
  </si>
  <si>
    <t>+44 600 877 709</t>
  </si>
  <si>
    <t>TAHEJ8</t>
  </si>
  <si>
    <t>CUST-02828</t>
  </si>
  <si>
    <t>chibueze.asante@outlook.com</t>
  </si>
  <si>
    <t>+49538053465</t>
  </si>
  <si>
    <t>0880176471</t>
  </si>
  <si>
    <t>148 Herbert Macaulay Way</t>
  </si>
  <si>
    <t>87PZWZ</t>
  </si>
  <si>
    <t>24-Aug-25</t>
  </si>
  <si>
    <t>CUST-03093</t>
  </si>
  <si>
    <t>zainabkamau@yahoo.com</t>
  </si>
  <si>
    <t>+234-942-779563</t>
  </si>
  <si>
    <t>+234 466 404 432</t>
  </si>
  <si>
    <t>66 Marina Rd</t>
  </si>
  <si>
    <t>576747</t>
  </si>
  <si>
    <t>CUST-00119</t>
  </si>
  <si>
    <t>Favour Mohammed</t>
  </si>
  <si>
    <t>+31 916 300 979</t>
  </si>
  <si>
    <t>+31513271950</t>
  </si>
  <si>
    <t>WY4NB</t>
  </si>
  <si>
    <t>CUST-00697</t>
  </si>
  <si>
    <t>yusuftaylor@yahoo.com</t>
  </si>
  <si>
    <t>0764754565</t>
  </si>
  <si>
    <t>+44-289-722693</t>
  </si>
  <si>
    <t>53 Park Lane</t>
  </si>
  <si>
    <t>8S09Y</t>
  </si>
  <si>
    <t>CUST-01819</t>
  </si>
  <si>
    <t>+254869274290</t>
  </si>
  <si>
    <t>+254391610281</t>
  </si>
  <si>
    <t>Q6V8DZ</t>
  </si>
  <si>
    <t>13-May-25</t>
  </si>
  <si>
    <t>CUST-04440</t>
  </si>
  <si>
    <t>funmitaylor@gmail.com</t>
  </si>
  <si>
    <t>+234554973327</t>
  </si>
  <si>
    <t>209 Marina Rd</t>
  </si>
  <si>
    <t>559967</t>
  </si>
  <si>
    <t>CUST-01452</t>
  </si>
  <si>
    <t>lawal.vandermerwe@gmail.com</t>
  </si>
  <si>
    <t>+27-734-996321</t>
  </si>
  <si>
    <t>+27-533-975317</t>
  </si>
  <si>
    <t>240 High St</t>
  </si>
  <si>
    <t>BDCJWN</t>
  </si>
  <si>
    <t>CUST-03869</t>
  </si>
  <si>
    <t>Zainab Aliyu</t>
  </si>
  <si>
    <t>zainab_aliyu@hotmail.com</t>
  </si>
  <si>
    <t>0317828002</t>
  </si>
  <si>
    <t>0554074052</t>
  </si>
  <si>
    <t>181 Moi Ave</t>
  </si>
  <si>
    <t>G8YQU</t>
  </si>
  <si>
    <t>CUST-02902</t>
  </si>
  <si>
    <t>Nomvula O'Brien</t>
  </si>
  <si>
    <t>nomvula.obrien@yahoo.com</t>
  </si>
  <si>
    <t>+44-626-171931</t>
  </si>
  <si>
    <t>+44 166 406 413</t>
  </si>
  <si>
    <t>47 Main Rd</t>
  </si>
  <si>
    <t>PYEFQH</t>
  </si>
  <si>
    <t>CUST-03445</t>
  </si>
  <si>
    <t>Yetunde Oladipo</t>
  </si>
  <si>
    <t>yetunde.oladipo@hotmail.com</t>
  </si>
  <si>
    <t>+31-291-891359</t>
  </si>
  <si>
    <t>+31374643648</t>
  </si>
  <si>
    <t>149 Park Lane</t>
  </si>
  <si>
    <t>ZFG5G</t>
  </si>
  <si>
    <t>CUST-03411</t>
  </si>
  <si>
    <t>Nnamdi Kelly</t>
  </si>
  <si>
    <t>nnamdi.kelly@gmail.com</t>
  </si>
  <si>
    <t>0089729093</t>
  </si>
  <si>
    <t>+234 287 650 388</t>
  </si>
  <si>
    <t>52 High St</t>
  </si>
  <si>
    <t>673243</t>
  </si>
  <si>
    <t>26-Aug-24</t>
  </si>
  <si>
    <t>CUST-01519</t>
  </si>
  <si>
    <t>jessica_patel@echologisticsl.ng</t>
  </si>
  <si>
    <t>+31 249 014 054</t>
  </si>
  <si>
    <t>133 Victoria Rd</t>
  </si>
  <si>
    <t>6R8URW</t>
  </si>
  <si>
    <t>CUST-04080</t>
  </si>
  <si>
    <t>Mark Aliyu</t>
  </si>
  <si>
    <t>markaliyu@sparkventures.io</t>
  </si>
  <si>
    <t>+31-578-051407</t>
  </si>
  <si>
    <t>+31-988-608111</t>
  </si>
  <si>
    <t>160 Bourdillon Rd</t>
  </si>
  <si>
    <t>5AMCG</t>
  </si>
  <si>
    <t>CUST-02110</t>
  </si>
  <si>
    <t>mercy.mwangi@outlook.com</t>
  </si>
  <si>
    <t>0822753495</t>
  </si>
  <si>
    <t>+353 567 443 632</t>
  </si>
  <si>
    <t>75 Allen Ave</t>
  </si>
  <si>
    <t>68H7QJ</t>
  </si>
  <si>
    <t>CUST-04553</t>
  </si>
  <si>
    <t>+49-440-231465</t>
  </si>
  <si>
    <t>+49461777733</t>
  </si>
  <si>
    <t>14 Herbert Macaulay Way</t>
  </si>
  <si>
    <t>F3HZJT</t>
  </si>
  <si>
    <t>CUST-00259</t>
  </si>
  <si>
    <t>tunde_jones@orbitsoft.ng</t>
  </si>
  <si>
    <t>0272849824</t>
  </si>
  <si>
    <t>+971414070349</t>
  </si>
  <si>
    <t>SJYU8</t>
  </si>
  <si>
    <t>Jun 17, 2025</t>
  </si>
  <si>
    <t>CUST-01147</t>
  </si>
  <si>
    <t>Andrew Jones</t>
  </si>
  <si>
    <t>andrew_jones@outlook.com</t>
  </si>
  <si>
    <t>0875950825</t>
  </si>
  <si>
    <t>0232300708</t>
  </si>
  <si>
    <t>5U5YLG</t>
  </si>
  <si>
    <t>CUST-02837</t>
  </si>
  <si>
    <t>Tosin Ugwu</t>
  </si>
  <si>
    <t>+44672626596</t>
  </si>
  <si>
    <t>+44-635-023231</t>
  </si>
  <si>
    <t>11 Herbert Macaulay Way</t>
  </si>
  <si>
    <t>1CGVS5</t>
  </si>
  <si>
    <t>CUST-03664</t>
  </si>
  <si>
    <t>Mercy Orji</t>
  </si>
  <si>
    <t>mercy_orji@yahoo.com</t>
  </si>
  <si>
    <t>+31573584530</t>
  </si>
  <si>
    <t>+31-913-633167</t>
  </si>
  <si>
    <t>0019U</t>
  </si>
  <si>
    <t>Mar 23, 2026</t>
  </si>
  <si>
    <t>CUST-01357</t>
  </si>
  <si>
    <t>Joshua Evans</t>
  </si>
  <si>
    <t>joshuaevans@hotmail.com</t>
  </si>
  <si>
    <t>+31 192 050 916</t>
  </si>
  <si>
    <t>+31 392 362 593</t>
  </si>
  <si>
    <t>31 Kenyatta Ave</t>
  </si>
  <si>
    <t>UGJ8P</t>
  </si>
  <si>
    <t>26.07.2024</t>
  </si>
  <si>
    <t>06.08.2025</t>
  </si>
  <si>
    <t>CUST-03501</t>
  </si>
  <si>
    <t>+234-023-170027</t>
  </si>
  <si>
    <t>+234169585246</t>
  </si>
  <si>
    <t>24 Herbert Macaulay Way</t>
  </si>
  <si>
    <t>626953</t>
  </si>
  <si>
    <t>CUST-03199</t>
  </si>
  <si>
    <t>tobi_oladele@paystack.com</t>
  </si>
  <si>
    <t>+49-958-129789</t>
  </si>
  <si>
    <t>+49 879 597 045</t>
  </si>
  <si>
    <t>HZJ9N</t>
  </si>
  <si>
    <t>CUST-00218</t>
  </si>
  <si>
    <t>Tope Al-Farsi</t>
  </si>
  <si>
    <t>tope_al-farsi@hotmail.com</t>
  </si>
  <si>
    <t>+234 334 141 115</t>
  </si>
  <si>
    <t>+234195256904</t>
  </si>
  <si>
    <t>82 Marina Rd</t>
  </si>
  <si>
    <t>936259</t>
  </si>
  <si>
    <t>CUST-00771</t>
  </si>
  <si>
    <t>+49883923759</t>
  </si>
  <si>
    <t>+49-972-285825</t>
  </si>
  <si>
    <t>2BPV9</t>
  </si>
  <si>
    <t>CUST-00833</t>
  </si>
  <si>
    <t>fatumatraore@paylogistics.africa</t>
  </si>
  <si>
    <t>+234 816 793 235</t>
  </si>
  <si>
    <t>+234-933-054849</t>
  </si>
  <si>
    <t>230 Church St</t>
  </si>
  <si>
    <t>709938</t>
  </si>
  <si>
    <t>CUST-02694</t>
  </si>
  <si>
    <t>chizoba.nwosu@gmail.com</t>
  </si>
  <si>
    <t>+44171467418</t>
  </si>
  <si>
    <t>0505838914</t>
  </si>
  <si>
    <t>Y7Z9FG</t>
  </si>
  <si>
    <t>CUST-00987</t>
  </si>
  <si>
    <t>solaadebayo@hivecapital.com</t>
  </si>
  <si>
    <t>+234892270699</t>
  </si>
  <si>
    <t>+234649493565</t>
  </si>
  <si>
    <t>523048</t>
  </si>
  <si>
    <t>CUST-01439</t>
  </si>
  <si>
    <t>fatima_nwachukwu@yahoo.com</t>
  </si>
  <si>
    <t>+44-614-699483</t>
  </si>
  <si>
    <t>0601668586</t>
  </si>
  <si>
    <t>XPPCQ1</t>
  </si>
  <si>
    <t>CUST-00886</t>
  </si>
  <si>
    <t>Sipho Akinola</t>
  </si>
  <si>
    <t>siphoakinola@gmail.com</t>
  </si>
  <si>
    <t>+49392942702</t>
  </si>
  <si>
    <t>0501343390</t>
  </si>
  <si>
    <t>157 Queen St</t>
  </si>
  <si>
    <t>U46NP</t>
  </si>
  <si>
    <t>CUST-01358</t>
  </si>
  <si>
    <t>Fatima Ogundimu</t>
  </si>
  <si>
    <t>fatima.ogundimu@hotmail.com</t>
  </si>
  <si>
    <t>+234776196079</t>
  </si>
  <si>
    <t>+234172923359</t>
  </si>
  <si>
    <t>469335</t>
  </si>
  <si>
    <t>CUST-00548</t>
  </si>
  <si>
    <t>mark_khan@jumia.ng</t>
  </si>
  <si>
    <t>+234290739928</t>
  </si>
  <si>
    <t>+234 982 718 265</t>
  </si>
  <si>
    <t>237 Adeola Odeku St</t>
  </si>
  <si>
    <t>659828</t>
  </si>
  <si>
    <t>CUST-03421</t>
  </si>
  <si>
    <t>Wanjala Traore</t>
  </si>
  <si>
    <t>wanjalatraore@hotmail.com</t>
  </si>
  <si>
    <t>+234 473 261 568</t>
  </si>
  <si>
    <t>0810667854</t>
  </si>
  <si>
    <t>228405</t>
  </si>
  <si>
    <t>30.01.2026</t>
  </si>
  <si>
    <t>CUST-02785</t>
  </si>
  <si>
    <t>kemi_nwachukwu@yahoo.com</t>
  </si>
  <si>
    <t>+234-670-273761</t>
  </si>
  <si>
    <t>+234998129179</t>
  </si>
  <si>
    <t>539859</t>
  </si>
  <si>
    <t>CUST-00241</t>
  </si>
  <si>
    <t>Amaka Otieno</t>
  </si>
  <si>
    <t>amakaotieno@hotmail.com</t>
  </si>
  <si>
    <t>+1857254596</t>
  </si>
  <si>
    <t>+1633991297</t>
  </si>
  <si>
    <t>249 Herbert Macaulay Way</t>
  </si>
  <si>
    <t>G5WLUL</t>
  </si>
  <si>
    <t>12/10/2025</t>
  </si>
  <si>
    <t>CUST-04063</t>
  </si>
  <si>
    <t>victordiallo@gmail.com</t>
  </si>
  <si>
    <t>+353-576-846354</t>
  </si>
  <si>
    <t>+353 238 579 186</t>
  </si>
  <si>
    <t>5LD4K</t>
  </si>
  <si>
    <t>04.06.2025</t>
  </si>
  <si>
    <t>CUST-04685</t>
  </si>
  <si>
    <t>Liam Okafor</t>
  </si>
  <si>
    <t>liamokafor@hotmail.com</t>
  </si>
  <si>
    <t>+234932495641</t>
  </si>
  <si>
    <t>+234-373-143953</t>
  </si>
  <si>
    <t>120 High St</t>
  </si>
  <si>
    <t>908690</t>
  </si>
  <si>
    <t>CUST-02461</t>
  </si>
  <si>
    <t>Fatima Adebayo</t>
  </si>
  <si>
    <t>fatimaadebayo@yahoo.com</t>
  </si>
  <si>
    <t>+234-468-054635</t>
  </si>
  <si>
    <t>0153053863</t>
  </si>
  <si>
    <t>849945</t>
  </si>
  <si>
    <t>CUST-01925</t>
  </si>
  <si>
    <t>ogechi_okonkwo@vertexlabs.africa</t>
  </si>
  <si>
    <t>+44302419350</t>
  </si>
  <si>
    <t>+44-542-335741</t>
  </si>
  <si>
    <t>8HZFT</t>
  </si>
  <si>
    <t>CUST-03767</t>
  </si>
  <si>
    <t>Chizoba Onyeka</t>
  </si>
  <si>
    <t>chizoba_onyeka@chippercash.com</t>
  </si>
  <si>
    <t>+27-671-685041</t>
  </si>
  <si>
    <t>+27-928-761046</t>
  </si>
  <si>
    <t>189 Victoria Rd</t>
  </si>
  <si>
    <t>JUCWXT</t>
  </si>
  <si>
    <t>CUST-01092</t>
  </si>
  <si>
    <t>Kunle O'Brien</t>
  </si>
  <si>
    <t>kunle.obrien@leadlogistics.io</t>
  </si>
  <si>
    <t>+234722938045</t>
  </si>
  <si>
    <t>+234-308-349116</t>
  </si>
  <si>
    <t>123 King St</t>
  </si>
  <si>
    <t>688110</t>
  </si>
  <si>
    <t>CUST-02812</t>
  </si>
  <si>
    <t>emeka_eze@hotmail.com</t>
  </si>
  <si>
    <t>+44 658 410 692</t>
  </si>
  <si>
    <t>+44764199119</t>
  </si>
  <si>
    <t>1A6QC</t>
  </si>
  <si>
    <t>CUST-04200</t>
  </si>
  <si>
    <t>fatumagarba@mpesasolutions.africa</t>
  </si>
  <si>
    <t>+234135505128</t>
  </si>
  <si>
    <t>+234 661 085 111</t>
  </si>
  <si>
    <t>459311</t>
  </si>
  <si>
    <t>CUST-04551</t>
  </si>
  <si>
    <t>Zainab Ogundimu</t>
  </si>
  <si>
    <t>zainab.ogundimu@hotmail.com</t>
  </si>
  <si>
    <t>0488918355</t>
  </si>
  <si>
    <t>+353-920-233071</t>
  </si>
  <si>
    <t>F83QDY</t>
  </si>
  <si>
    <t>CUST-03020</t>
  </si>
  <si>
    <t>michaeladeleke@gmail.com</t>
  </si>
  <si>
    <t>+27-873-944704</t>
  </si>
  <si>
    <t>+27838073622</t>
  </si>
  <si>
    <t>180 King St</t>
  </si>
  <si>
    <t>2LELB</t>
  </si>
  <si>
    <t>CUST-00299</t>
  </si>
  <si>
    <t>Ifeanyi Brown</t>
  </si>
  <si>
    <t>ifeanyi_brown@outlook.com</t>
  </si>
  <si>
    <t>0515888636</t>
  </si>
  <si>
    <t>+44-747-226408</t>
  </si>
  <si>
    <t>2NBQJ8</t>
  </si>
  <si>
    <t>CUST-01432</t>
  </si>
  <si>
    <t>thandiwe_onyeka@hotmail.com</t>
  </si>
  <si>
    <t>0283188861</t>
  </si>
  <si>
    <t>+254663342809</t>
  </si>
  <si>
    <t>55AYSH</t>
  </si>
  <si>
    <t>CUST-04698</t>
  </si>
  <si>
    <t>Laura Makinde</t>
  </si>
  <si>
    <t>lauramakinde@gmail.com</t>
  </si>
  <si>
    <t>0383601041</t>
  </si>
  <si>
    <t>+234-330-131743</t>
  </si>
  <si>
    <t>84 King St</t>
  </si>
  <si>
    <t>501603</t>
  </si>
  <si>
    <t>07-Feb-26</t>
  </si>
  <si>
    <t>CUST-00721</t>
  </si>
  <si>
    <t>Zainab Williams</t>
  </si>
  <si>
    <t>zainabwilliams@apexpayllc.com</t>
  </si>
  <si>
    <t>+234 118 140 513</t>
  </si>
  <si>
    <t>+234-517-904470</t>
  </si>
  <si>
    <t>575252</t>
  </si>
  <si>
    <t>13.01.2025</t>
  </si>
  <si>
    <t>CUST-00868</t>
  </si>
  <si>
    <t>simi_dlamini@gmail.com</t>
  </si>
  <si>
    <t>+1 183 224 023</t>
  </si>
  <si>
    <t>+1-627-617640</t>
  </si>
  <si>
    <t>L0Q8F</t>
  </si>
  <si>
    <t>28.05.2026</t>
  </si>
  <si>
    <t>CUST-01718</t>
  </si>
  <si>
    <t>Thomas Salami</t>
  </si>
  <si>
    <t>thomas.salami@</t>
  </si>
  <si>
    <t>+353 707 593 359</t>
  </si>
  <si>
    <t>+353 423 844 823</t>
  </si>
  <si>
    <t>N79EH3</t>
  </si>
  <si>
    <t>25.12.2025</t>
  </si>
  <si>
    <t>CUST-02527</t>
  </si>
  <si>
    <t>Obinna Onyeka</t>
  </si>
  <si>
    <t>obinnaonyeka@fluxtechinc.co</t>
  </si>
  <si>
    <t>+44246701788</t>
  </si>
  <si>
    <t>0354321812</t>
  </si>
  <si>
    <t>7Z53EM</t>
  </si>
  <si>
    <t>11-Jun-25</t>
  </si>
  <si>
    <t>CUST-00124</t>
  </si>
  <si>
    <t>thandiweadewale@corecommerce.africa</t>
  </si>
  <si>
    <t>+971 961 055 661</t>
  </si>
  <si>
    <t>+971 906 048 058</t>
  </si>
  <si>
    <t>173 Allen Ave</t>
  </si>
  <si>
    <t>8FQ3U1</t>
  </si>
  <si>
    <t>CUST-01589</t>
  </si>
  <si>
    <t>CUST-04733</t>
  </si>
  <si>
    <t>Simi Makinde</t>
  </si>
  <si>
    <t>simi.makinde@hotmail.com</t>
  </si>
  <si>
    <t>+234 937 016 507</t>
  </si>
  <si>
    <t>+234 167 120 184</t>
  </si>
  <si>
    <t>139 Long St</t>
  </si>
  <si>
    <t>928534</t>
  </si>
  <si>
    <t>09/26/2024</t>
  </si>
  <si>
    <t>CUST-02906</t>
  </si>
  <si>
    <t>Tope Obi</t>
  </si>
  <si>
    <t>tope_obi@hotmail.com</t>
  </si>
  <si>
    <t>+234922555329</t>
  </si>
  <si>
    <t>+234896690125</t>
  </si>
  <si>
    <t>488419</t>
  </si>
  <si>
    <t>CUST-04603</t>
  </si>
  <si>
    <t>Emmanuel Adewale</t>
  </si>
  <si>
    <t>emmanuel_adewale@gmail.com</t>
  </si>
  <si>
    <t>0206097578</t>
  </si>
  <si>
    <t>+234-473-046590</t>
  </si>
  <si>
    <t>601762</t>
  </si>
  <si>
    <t>2025/11/08</t>
  </si>
  <si>
    <t>CUST-00646</t>
  </si>
  <si>
    <t>Niyi Ugwu</t>
  </si>
  <si>
    <t>niyi.ugwu@hotmail.com</t>
  </si>
  <si>
    <t>+234532083168</t>
  </si>
  <si>
    <t>+234 636 038 917</t>
  </si>
  <si>
    <t>840747</t>
  </si>
  <si>
    <t>2025/02/25</t>
  </si>
  <si>
    <t>CUST-00596</t>
  </si>
  <si>
    <t>lola.musa@hotmail.com</t>
  </si>
  <si>
    <t>+44 966 414 753</t>
  </si>
  <si>
    <t>+44-695-247466</t>
  </si>
  <si>
    <t>179 Bourdillon Rd</t>
  </si>
  <si>
    <t>XRKUN</t>
  </si>
  <si>
    <t>CUST-01276</t>
  </si>
  <si>
    <t>Kevin Makinde</t>
  </si>
  <si>
    <t>kevinmakinde@yahoo.com</t>
  </si>
  <si>
    <t>+49673971819</t>
  </si>
  <si>
    <t>+49 597 468 993</t>
  </si>
  <si>
    <t>11 Bourdillon Rd</t>
  </si>
  <si>
    <t>SJ0HD</t>
  </si>
  <si>
    <t>CUST-02080</t>
  </si>
  <si>
    <t>ngozi_afolabi@yahoo.com</t>
  </si>
  <si>
    <t>0573641492</t>
  </si>
  <si>
    <t>+971401810129</t>
  </si>
  <si>
    <t>2R01AJ</t>
  </si>
  <si>
    <t>CUST-00554</t>
  </si>
  <si>
    <t>0649125949</t>
  </si>
  <si>
    <t>+234 220 429 862</t>
  </si>
  <si>
    <t>107 Allen Ave</t>
  </si>
  <si>
    <t>176202</t>
  </si>
  <si>
    <t>CUST-05096</t>
  </si>
  <si>
    <t>Mark Okorie</t>
  </si>
  <si>
    <t>markokorie@hotmail.com</t>
  </si>
  <si>
    <t>+27069731118</t>
  </si>
  <si>
    <t>+27874782225</t>
  </si>
  <si>
    <t>PWUMW</t>
  </si>
  <si>
    <t>18.03.2025</t>
  </si>
  <si>
    <t>CUST-03074</t>
  </si>
  <si>
    <t>Uche Al-Farsi</t>
  </si>
  <si>
    <t>uche_al-farsi@outlook.com</t>
  </si>
  <si>
    <t>0507905973</t>
  </si>
  <si>
    <t>0912310039</t>
  </si>
  <si>
    <t>E037XY</t>
  </si>
  <si>
    <t>CUST-03789</t>
  </si>
  <si>
    <t>Emmanuel Mwangi</t>
  </si>
  <si>
    <t>emmanuel.mwangi@pulsesoftllc.io</t>
  </si>
  <si>
    <t>+49-278-318698</t>
  </si>
  <si>
    <t>N11JT</t>
  </si>
  <si>
    <t>CUST-00443</t>
  </si>
  <si>
    <t>yusuf_vandermerwe@kuda.africa</t>
  </si>
  <si>
    <t>+44 879 150 596</t>
  </si>
  <si>
    <t>+44 571 976 093</t>
  </si>
  <si>
    <t>196 Marina Rd</t>
  </si>
  <si>
    <t>9M0AVF</t>
  </si>
  <si>
    <t>CUST-00803</t>
  </si>
  <si>
    <t>Kamau Balogun</t>
  </si>
  <si>
    <t>kamau_balogun@hotmail.com</t>
  </si>
  <si>
    <t>0457443319</t>
  </si>
  <si>
    <t>+234 115 333 497</t>
  </si>
  <si>
    <t>886438</t>
  </si>
  <si>
    <t>CUST-04223</t>
  </si>
  <si>
    <t>Sophie Afolabi</t>
  </si>
  <si>
    <t>siphookafor@outlook.com</t>
  </si>
  <si>
    <t>+27058752788</t>
  </si>
  <si>
    <t>0760849263</t>
  </si>
  <si>
    <t>4 Queen St</t>
  </si>
  <si>
    <t>KS0Z3</t>
  </si>
  <si>
    <t>CUST-00864</t>
  </si>
  <si>
    <t>Kemi Naidoo</t>
  </si>
  <si>
    <t>+254-599-944261</t>
  </si>
  <si>
    <t>+254 553 758 268</t>
  </si>
  <si>
    <t>70 Victoria Rd</t>
  </si>
  <si>
    <t>CMNJNY</t>
  </si>
  <si>
    <t>03/11/2024</t>
  </si>
  <si>
    <t>CUST-03948</t>
  </si>
  <si>
    <t>Otieno Anyanwu</t>
  </si>
  <si>
    <t>otieno_anyanwu@yahoo.com</t>
  </si>
  <si>
    <t>+353-180-659495</t>
  </si>
  <si>
    <t>0029157534</t>
  </si>
  <si>
    <t>UWU704</t>
  </si>
  <si>
    <t>16.09.2024</t>
  </si>
  <si>
    <t>CUST-02091</t>
  </si>
  <si>
    <t>yusufmohammed@cellulant.com</t>
  </si>
  <si>
    <t>0057083922</t>
  </si>
  <si>
    <t>+49-534-975744</t>
  </si>
  <si>
    <t>146 Station Rd</t>
  </si>
  <si>
    <t>XZYSX2</t>
  </si>
  <si>
    <t>CUST-01646</t>
  </si>
  <si>
    <t>Pieter Ugwu</t>
  </si>
  <si>
    <t>pieter,ugwu@outlook.com</t>
  </si>
  <si>
    <t>+49-757-057171</t>
  </si>
  <si>
    <t>+49 918 333 356</t>
  </si>
  <si>
    <t>HDRSFE</t>
  </si>
  <si>
    <t>CUST-04305</t>
  </si>
  <si>
    <t>tosin_okorie@outlook.com</t>
  </si>
  <si>
    <t>0335493418</t>
  </si>
  <si>
    <t>0354945183</t>
  </si>
  <si>
    <t>CN032U</t>
  </si>
  <si>
    <t>CUST-01188</t>
  </si>
  <si>
    <t>Thandiwe Dlamini</t>
  </si>
  <si>
    <t>thandiwe.dlamini@yahoo.com</t>
  </si>
  <si>
    <t>0478750805</t>
  </si>
  <si>
    <t>+1 117 844 400</t>
  </si>
  <si>
    <t>155 Long St</t>
  </si>
  <si>
    <t>TVQ4P</t>
  </si>
  <si>
    <t>CUST-00622</t>
  </si>
  <si>
    <t>thandiwe_mwangi@outlook.com</t>
  </si>
  <si>
    <t>+234-685-135381</t>
  </si>
  <si>
    <t>+234 837 475 580</t>
  </si>
  <si>
    <t>104 Market St</t>
  </si>
  <si>
    <t>433197</t>
  </si>
  <si>
    <t>precious_vandermerwe@outlook.com</t>
  </si>
  <si>
    <t>0262905291</t>
  </si>
  <si>
    <t>+44683160827</t>
  </si>
  <si>
    <t>56 King St</t>
  </si>
  <si>
    <t>PMBWMM</t>
  </si>
  <si>
    <t>Apr 20, 2026</t>
  </si>
  <si>
    <t>CUST-04264</t>
  </si>
  <si>
    <t>adebayo.williams@outlook.com</t>
  </si>
  <si>
    <t>0484343627</t>
  </si>
  <si>
    <t>+31-100-537377</t>
  </si>
  <si>
    <t>205 Park Lane</t>
  </si>
  <si>
    <t>NFPEF</t>
  </si>
  <si>
    <t>CUST-01611</t>
  </si>
  <si>
    <t>Brian Naidoo</t>
  </si>
  <si>
    <t>brian_naidoo@gmail.com</t>
  </si>
  <si>
    <t>+254-408-584204</t>
  </si>
  <si>
    <t>0492876756</t>
  </si>
  <si>
    <t>VXPJV</t>
  </si>
  <si>
    <t>CUST-03314</t>
  </si>
  <si>
    <t>Joy Evans</t>
  </si>
  <si>
    <t>joyevans@gmail.com</t>
  </si>
  <si>
    <t>+27972319601</t>
  </si>
  <si>
    <t>+27939740114</t>
  </si>
  <si>
    <t>16 Allen Ave</t>
  </si>
  <si>
    <t>11BRL</t>
  </si>
  <si>
    <t>CUST-04624</t>
  </si>
  <si>
    <t>oluwaseun.murphy@yahoo.com</t>
  </si>
  <si>
    <t>0696722018</t>
  </si>
  <si>
    <t>+44916091404</t>
  </si>
  <si>
    <t>175 Market St</t>
  </si>
  <si>
    <t>NK02XZ</t>
  </si>
  <si>
    <t>CUST-01706</t>
  </si>
  <si>
    <t>Samuel Kelly</t>
  </si>
  <si>
    <t>samuel.kelly@yahoo.com</t>
  </si>
  <si>
    <t>+44888069513</t>
  </si>
  <si>
    <t>0914296730</t>
  </si>
  <si>
    <t>190 King St</t>
  </si>
  <si>
    <t>U0ED5G</t>
  </si>
  <si>
    <t>CUST-01035</t>
  </si>
  <si>
    <t>Femke Mensah</t>
  </si>
  <si>
    <t>femke,mensah@gmail.com</t>
  </si>
  <si>
    <t>+49698142076</t>
  </si>
  <si>
    <t>+49-700-681436</t>
  </si>
  <si>
    <t>2GDWSH</t>
  </si>
  <si>
    <t>CUST-00618</t>
  </si>
  <si>
    <t>laura_bello@outlook.com</t>
  </si>
  <si>
    <t>0250692965</t>
  </si>
  <si>
    <t>0851206276</t>
  </si>
  <si>
    <t>6 Victoria Rd</t>
  </si>
  <si>
    <t>562265</t>
  </si>
  <si>
    <t>CUST-02172</t>
  </si>
  <si>
    <t>Jessica Naidoo</t>
  </si>
  <si>
    <t>jessicanaidoo@yahoo.com</t>
  </si>
  <si>
    <t>+234 268 565 505</t>
  </si>
  <si>
    <t>+234-843-044342</t>
  </si>
  <si>
    <t>742141</t>
  </si>
  <si>
    <t>CUST-04062</t>
  </si>
  <si>
    <t>amanijohnson@hotmail.com</t>
  </si>
  <si>
    <t>+44 283 406 213</t>
  </si>
  <si>
    <t>+44-104-216340</t>
  </si>
  <si>
    <t>118 Long St</t>
  </si>
  <si>
    <t>4V0VA1</t>
  </si>
  <si>
    <t>2025/01/12</t>
  </si>
  <si>
    <t>CUST-03141</t>
  </si>
  <si>
    <t>Kemi Botha</t>
  </si>
  <si>
    <t>kemi@@company.com</t>
  </si>
  <si>
    <t>+254-264-651498</t>
  </si>
  <si>
    <t>+254023489515</t>
  </si>
  <si>
    <t>A73AK</t>
  </si>
  <si>
    <t>2024/09/23</t>
  </si>
  <si>
    <t>CUST-04377</t>
  </si>
  <si>
    <t>grace.vandermerwe@echocapitalplc.co</t>
  </si>
  <si>
    <t>+1-057-076748</t>
  </si>
  <si>
    <t>+1-684-996802</t>
  </si>
  <si>
    <t>15 Queen St</t>
  </si>
  <si>
    <t>H25M7</t>
  </si>
  <si>
    <t>CUST-01167</t>
  </si>
  <si>
    <t>Nnamdi Khan</t>
  </si>
  <si>
    <t>nnamdikhan@gmail.com</t>
  </si>
  <si>
    <t>0265652936</t>
  </si>
  <si>
    <t>+49 562 754 540</t>
  </si>
  <si>
    <t>4ZYXR</t>
  </si>
  <si>
    <t>CUST-01479</t>
  </si>
  <si>
    <t>Chidi Eze</t>
  </si>
  <si>
    <t>chidieze@gmail.com</t>
  </si>
  <si>
    <t>0686677564</t>
  </si>
  <si>
    <t>+234-983-633209</t>
  </si>
  <si>
    <t>710624</t>
  </si>
  <si>
    <t>Mar 1, 2025</t>
  </si>
  <si>
    <t>CUST-03406</t>
  </si>
  <si>
    <t>David Salami</t>
  </si>
  <si>
    <t>david_salami@yahoo.com</t>
  </si>
  <si>
    <t>0889663333</t>
  </si>
  <si>
    <t>+27485803894</t>
  </si>
  <si>
    <t>172 Victoria Rd</t>
  </si>
  <si>
    <t>2VLX1</t>
  </si>
  <si>
    <t>21/08/2024</t>
  </si>
  <si>
    <t>CUST-00125</t>
  </si>
  <si>
    <t>+234 837 693 898</t>
  </si>
  <si>
    <t>CUST-02117</t>
  </si>
  <si>
    <t>chidinma.okonkwo@gmail.com</t>
  </si>
  <si>
    <t>+234793562559</t>
  </si>
  <si>
    <t>0654349670</t>
  </si>
  <si>
    <t>900660</t>
  </si>
  <si>
    <t>07.01.2026</t>
  </si>
  <si>
    <t>CUST-00962</t>
  </si>
  <si>
    <t>sola_brown@yahoo.com</t>
  </si>
  <si>
    <t>+44 508 629 532</t>
  </si>
  <si>
    <t>+44307248764</t>
  </si>
  <si>
    <t>146 Marina Rd</t>
  </si>
  <si>
    <t>7SW1H8</t>
  </si>
  <si>
    <t>CUST-03105</t>
  </si>
  <si>
    <t>Femke Jones</t>
  </si>
  <si>
    <t>femke_jones@outlook.com</t>
  </si>
  <si>
    <t>+353-530-976691</t>
  </si>
  <si>
    <t>+49883566140</t>
  </si>
  <si>
    <t>46 Bourdillon Rd</t>
  </si>
  <si>
    <t>FQYDT6</t>
  </si>
  <si>
    <t>CUST-03875</t>
  </si>
  <si>
    <t>blessing_ogundimu@yahoo.com</t>
  </si>
  <si>
    <t>0723805108</t>
  </si>
  <si>
    <t>+44 437 944 753</t>
  </si>
  <si>
    <t>F7XY9</t>
  </si>
  <si>
    <t>CUST-00251</t>
  </si>
  <si>
    <t>femi_brown@hotmail.com</t>
  </si>
  <si>
    <t>+31601256253</t>
  </si>
  <si>
    <t>+31-355-251050</t>
  </si>
  <si>
    <t>144 Herbert Macaulay Way</t>
  </si>
  <si>
    <t>UP9PGT</t>
  </si>
  <si>
    <t>CUST-04538</t>
  </si>
  <si>
    <t>hauwapatel@outlook.com</t>
  </si>
  <si>
    <t>+1821488745</t>
  </si>
  <si>
    <t>0063215084</t>
  </si>
  <si>
    <t>M03LN</t>
  </si>
  <si>
    <t>15.06.2026</t>
  </si>
  <si>
    <t>CUST-01494</t>
  </si>
  <si>
    <t>Ikechukwu Adebayo</t>
  </si>
  <si>
    <t>ikechukwu.adebayo@hotmail.com</t>
  </si>
  <si>
    <t>+44 796 211 671</t>
  </si>
  <si>
    <t>+44304658365</t>
  </si>
  <si>
    <t>32LLK</t>
  </si>
  <si>
    <t>CUST-02058</t>
  </si>
  <si>
    <t>Ogechi Lawal</t>
  </si>
  <si>
    <t>ogechi_lawal@yahoo.com</t>
  </si>
  <si>
    <t>+1-964-684671</t>
  </si>
  <si>
    <t>0714395161</t>
  </si>
  <si>
    <t>4KNEQQ</t>
  </si>
  <si>
    <t>06/26/2025</t>
  </si>
  <si>
    <t>CUST-01323</t>
  </si>
  <si>
    <t>funmi_musa@hotmail.com</t>
  </si>
  <si>
    <t>+1 636 771 775</t>
  </si>
  <si>
    <t>77 High St</t>
  </si>
  <si>
    <t>GYT5FS</t>
  </si>
  <si>
    <t>CUST-04644</t>
  </si>
  <si>
    <t>ogechi.mensah@hotmail.com</t>
  </si>
  <si>
    <t>+234-290-384776</t>
  </si>
  <si>
    <t>185 Main Rd</t>
  </si>
  <si>
    <t>134277</t>
  </si>
  <si>
    <t>CUST-04921</t>
  </si>
  <si>
    <t>Chizoba Brown</t>
  </si>
  <si>
    <t>chizoba.brown@outlook.com</t>
  </si>
  <si>
    <t>+44 633 558 073</t>
  </si>
  <si>
    <t>0750255180</t>
  </si>
  <si>
    <t>51 Bourdillon Rd</t>
  </si>
  <si>
    <t>K9BYU1</t>
  </si>
  <si>
    <t>CUST-04246</t>
  </si>
  <si>
    <t>David Mensah</t>
  </si>
  <si>
    <t>+234 344 844 751</t>
  </si>
  <si>
    <t>+234-713-937259</t>
  </si>
  <si>
    <t>679283</t>
  </si>
  <si>
    <t>2026-03-29</t>
  </si>
  <si>
    <t>CUST-03013</t>
  </si>
  <si>
    <t>adaora.okafor@outlook.com</t>
  </si>
  <si>
    <t>+49 852 428 826</t>
  </si>
  <si>
    <t>+49 830 537 129</t>
  </si>
  <si>
    <t>WFMMR</t>
  </si>
  <si>
    <t>CUST-05064</t>
  </si>
  <si>
    <t>gracekhan@outlook.com</t>
  </si>
  <si>
    <t>+1 751 904 503</t>
  </si>
  <si>
    <t>+1-113-579614</t>
  </si>
  <si>
    <t>QFXLL7</t>
  </si>
  <si>
    <t>CUST-04947</t>
  </si>
  <si>
    <t>bashirokorie@gmail.com</t>
  </si>
  <si>
    <t>0523065413</t>
  </si>
  <si>
    <t>+234578147297</t>
  </si>
  <si>
    <t>231106</t>
  </si>
  <si>
    <t>02/04/2026</t>
  </si>
  <si>
    <t>CUST-03725</t>
  </si>
  <si>
    <t>Liam Naidoo</t>
  </si>
  <si>
    <t>liam.naidoo@outlook.com</t>
  </si>
  <si>
    <t>0294488728</t>
  </si>
  <si>
    <t>+234114115027</t>
  </si>
  <si>
    <t>407604</t>
  </si>
  <si>
    <t>22-Jan-26</t>
  </si>
  <si>
    <t>CUST-00652</t>
  </si>
  <si>
    <t>Tobi Akinola</t>
  </si>
  <si>
    <t>tobi.akinola@yahoo.com</t>
  </si>
  <si>
    <t>+44694963788</t>
  </si>
  <si>
    <t>+44 193 899 906</t>
  </si>
  <si>
    <t>4 Main Rd</t>
  </si>
  <si>
    <t>37YNL</t>
  </si>
  <si>
    <t>CUST-02134</t>
  </si>
  <si>
    <t>Ikechukwu Onyeka</t>
  </si>
  <si>
    <t>ikechukwu_onyeka@hotmail.com</t>
  </si>
  <si>
    <t>0879963238</t>
  </si>
  <si>
    <t>+254-642-974224</t>
  </si>
  <si>
    <t>192 Victoria Rd</t>
  </si>
  <si>
    <t>65ZQ2J</t>
  </si>
  <si>
    <t>CUST-02548</t>
  </si>
  <si>
    <t>emmanuelvandermerwe@outlook.com</t>
  </si>
  <si>
    <t>+31 001 871 091</t>
  </si>
  <si>
    <t>+31 676 181 828</t>
  </si>
  <si>
    <t>147 King St</t>
  </si>
  <si>
    <t>ARW6V</t>
  </si>
  <si>
    <t>CUST-04867</t>
  </si>
  <si>
    <t>Abdullahi Abubakar</t>
  </si>
  <si>
    <t>abdullahiabubakar@outlook.com</t>
  </si>
  <si>
    <t>+49-575-679448</t>
  </si>
  <si>
    <t>0373375505</t>
  </si>
  <si>
    <t>233 King St</t>
  </si>
  <si>
    <t>VRCPB6</t>
  </si>
  <si>
    <t>22.12.2025</t>
  </si>
  <si>
    <t>CUST-01817</t>
  </si>
  <si>
    <t>Nneka Davies</t>
  </si>
  <si>
    <t>nnekadavies@gmail.com</t>
  </si>
  <si>
    <t>0472992633</t>
  </si>
  <si>
    <t>+44 009 511 391</t>
  </si>
  <si>
    <t>111 Kenyatta Ave</t>
  </si>
  <si>
    <t>SKYFF6</t>
  </si>
  <si>
    <t>CUST-04446</t>
  </si>
  <si>
    <t>Olivia Abubakar</t>
  </si>
  <si>
    <t>olivia.abubakar@yahoo.com</t>
  </si>
  <si>
    <t>+1 327 103 156</t>
  </si>
  <si>
    <t>+1-546-477392</t>
  </si>
  <si>
    <t>CKXM5</t>
  </si>
  <si>
    <t>CUST-04192</t>
  </si>
  <si>
    <t>Yakubu Abubakar</t>
  </si>
  <si>
    <t>yakubu.abubakar@zenlabsltd.io</t>
  </si>
  <si>
    <t>+234-504-022859</t>
  </si>
  <si>
    <t>780312</t>
  </si>
  <si>
    <t>CUST-02005</t>
  </si>
  <si>
    <t>Sipho Taylor</t>
  </si>
  <si>
    <t>sipho.taylor@hotmail.com</t>
  </si>
  <si>
    <t>+254 684 959 826</t>
  </si>
  <si>
    <t>+254-494-590537</t>
  </si>
  <si>
    <t>ESHAF</t>
  </si>
  <si>
    <t>CUST-03164</t>
  </si>
  <si>
    <t>Blessing Kamau</t>
  </si>
  <si>
    <t>blessing.kamau@outlook.com</t>
  </si>
  <si>
    <t>+971-078-380623</t>
  </si>
  <si>
    <t>+971 661 952 613</t>
  </si>
  <si>
    <t>61 Church St</t>
  </si>
  <si>
    <t>S0K7C</t>
  </si>
  <si>
    <t>Feb 14, 2026</t>
  </si>
  <si>
    <t>CUST-04140</t>
  </si>
  <si>
    <t>Kemi Nwosu</t>
  </si>
  <si>
    <t>keminwosu@outlook.com</t>
  </si>
  <si>
    <t>+971-310-006229</t>
  </si>
  <si>
    <t>+971948894461</t>
  </si>
  <si>
    <t>197 Adeola Odeku St</t>
  </si>
  <si>
    <t>PJ73FZ</t>
  </si>
  <si>
    <t>CUST-04199</t>
  </si>
  <si>
    <t>+49656949243</t>
  </si>
  <si>
    <t>+49662371756</t>
  </si>
  <si>
    <t>34 Bay St</t>
  </si>
  <si>
    <t>4WDKR</t>
  </si>
  <si>
    <t>CUST-04042</t>
  </si>
  <si>
    <t>Brian Mensah</t>
  </si>
  <si>
    <t>brian.mensah@wave.co</t>
  </si>
  <si>
    <t>+49895151049</t>
  </si>
  <si>
    <t>0346385349</t>
  </si>
  <si>
    <t>46 Long St</t>
  </si>
  <si>
    <t>3TRAA</t>
  </si>
  <si>
    <t>08.09.2024</t>
  </si>
  <si>
    <t>CUST-03387</t>
  </si>
  <si>
    <t>Samuel Adeyemi</t>
  </si>
  <si>
    <t>samuel.adeyemi@gmail.com</t>
  </si>
  <si>
    <t>+234322467788</t>
  </si>
  <si>
    <t>+234-519-117806</t>
  </si>
  <si>
    <t>242167</t>
  </si>
  <si>
    <t>CUST-03987</t>
  </si>
  <si>
    <t>Thomas Evans</t>
  </si>
  <si>
    <t>thomas.evans@gridaiinc.io</t>
  </si>
  <si>
    <t>+234315855653</t>
  </si>
  <si>
    <t>+234-114-483350</t>
  </si>
  <si>
    <t>107 Sheikh Zayed Rd</t>
  </si>
  <si>
    <t>763703</t>
  </si>
  <si>
    <t>CUST-00665</t>
  </si>
  <si>
    <t>Musa O'Brien</t>
  </si>
  <si>
    <t>musa_obrien@yahoo.com</t>
  </si>
  <si>
    <t>+49-944-348529</t>
  </si>
  <si>
    <t>0377403767</t>
  </si>
  <si>
    <t>25YFV4</t>
  </si>
  <si>
    <t>CUST-02131</t>
  </si>
  <si>
    <t>Thomas Dlamini</t>
  </si>
  <si>
    <t>thomas.dlamini@lumendigitalin.co</t>
  </si>
  <si>
    <t>+234184845648</t>
  </si>
  <si>
    <t>+234-356-761156</t>
  </si>
  <si>
    <t>46 High St</t>
  </si>
  <si>
    <t>827956</t>
  </si>
  <si>
    <t>21/10/2025</t>
  </si>
  <si>
    <t>CUST-05033</t>
  </si>
  <si>
    <t>ikechukwu.oladipo@yahoo.com</t>
  </si>
  <si>
    <t>+44-808-434111</t>
  </si>
  <si>
    <t>+44-682-406383</t>
  </si>
  <si>
    <t>74 Victoria Rd</t>
  </si>
  <si>
    <t>Q94159</t>
  </si>
  <si>
    <t>09.02.2025</t>
  </si>
  <si>
    <t>CUST-03410</t>
  </si>
  <si>
    <t>laura_oladele@yahoo.com</t>
  </si>
  <si>
    <t>0537932719</t>
  </si>
  <si>
    <t>+234726297775</t>
  </si>
  <si>
    <t>159 Park Lane</t>
  </si>
  <si>
    <t>406555</t>
  </si>
  <si>
    <t>CUST-02024</t>
  </si>
  <si>
    <t>Kamau Afolabi</t>
  </si>
  <si>
    <t>kamau_afolabi@twigafoods.africa</t>
  </si>
  <si>
    <t>+234152586217</t>
  </si>
  <si>
    <t>+234087813299</t>
  </si>
  <si>
    <t>226 High St</t>
  </si>
  <si>
    <t>772990</t>
  </si>
  <si>
    <t>CUST-00064</t>
  </si>
  <si>
    <t>Amani Botha</t>
  </si>
  <si>
    <t>amani.botha@outlook.com</t>
  </si>
  <si>
    <t>0252866929</t>
  </si>
  <si>
    <t>+234 627 828 274</t>
  </si>
  <si>
    <t>110049</t>
  </si>
  <si>
    <t>CUST-03479</t>
  </si>
  <si>
    <t>usman.makinde@outlook.com</t>
  </si>
  <si>
    <t>+353 949 855 312</t>
  </si>
  <si>
    <t>+353-766-447728</t>
  </si>
  <si>
    <t>231 Victoria Rd</t>
  </si>
  <si>
    <t>H9GZ5</t>
  </si>
  <si>
    <t>Apr 18, 2026</t>
  </si>
  <si>
    <t>05/05/2026</t>
  </si>
  <si>
    <t>CUST-01493</t>
  </si>
  <si>
    <t>Fatuma Musa</t>
  </si>
  <si>
    <t>fatuma_musa@outlook.com</t>
  </si>
  <si>
    <t>+254 786 859 222</t>
  </si>
  <si>
    <t>+254-006-597741</t>
  </si>
  <si>
    <t>UKA05</t>
  </si>
  <si>
    <t>08/01/2024</t>
  </si>
  <si>
    <t>13-Dec-24</t>
  </si>
  <si>
    <t>CUST-01997</t>
  </si>
  <si>
    <t>Hannah Balogun</t>
  </si>
  <si>
    <t>+234-200-954108</t>
  </si>
  <si>
    <t>0297967642</t>
  </si>
  <si>
    <t>474069</t>
  </si>
  <si>
    <t>CUST-04645</t>
  </si>
  <si>
    <t>Bello Orji</t>
  </si>
  <si>
    <t>bello_orji@gmail.com</t>
  </si>
  <si>
    <t>+254555946326</t>
  </si>
  <si>
    <t>+254-037-486700</t>
  </si>
  <si>
    <t>88 Station Rd</t>
  </si>
  <si>
    <t>LWZ8F</t>
  </si>
  <si>
    <t>08/07/2024</t>
  </si>
  <si>
    <t>Apr 14, 2025</t>
  </si>
  <si>
    <t>CUST-01882</t>
  </si>
  <si>
    <t>brianaliyu@cloudaiinc.africa</t>
  </si>
  <si>
    <t>+31-740-289936</t>
  </si>
  <si>
    <t>+31 003 190 857</t>
  </si>
  <si>
    <t>132 Allen Ave</t>
  </si>
  <si>
    <t>JD57U9</t>
  </si>
  <si>
    <t>CUST-04795</t>
  </si>
  <si>
    <t>Kemi O'Brien</t>
  </si>
  <si>
    <t>kemiobrien@paygroupinc.co</t>
  </si>
  <si>
    <t>+254178094907</t>
  </si>
  <si>
    <t>+254804574977</t>
  </si>
  <si>
    <t>FWS7WJ</t>
  </si>
  <si>
    <t>CUST-05107</t>
  </si>
  <si>
    <t>Femi Traore</t>
  </si>
  <si>
    <t>femi.traore@outlook.com</t>
  </si>
  <si>
    <t>+971120085904</t>
  </si>
  <si>
    <t>+971 024 170 364</t>
  </si>
  <si>
    <t>53 Bay St</t>
  </si>
  <si>
    <t>VEU4H</t>
  </si>
  <si>
    <t>CUST-04341</t>
  </si>
  <si>
    <t>tope.obi@yahoo.com</t>
  </si>
  <si>
    <t>+234-915-772521</t>
  </si>
  <si>
    <t>+234 605 997 775</t>
  </si>
  <si>
    <t>35 Park Lane</t>
  </si>
  <si>
    <t>449348</t>
  </si>
  <si>
    <t>CUST-03519</t>
  </si>
  <si>
    <t>0956720367</t>
  </si>
  <si>
    <t>+44-013-550728</t>
  </si>
  <si>
    <t>46 Allen Ave</t>
  </si>
  <si>
    <t>PUE8H</t>
  </si>
  <si>
    <t>CUST-01653</t>
  </si>
  <si>
    <t>Olivia Williams</t>
  </si>
  <si>
    <t>olivia.williams@gmail.com</t>
  </si>
  <si>
    <t>+971-586-234223</t>
  </si>
  <si>
    <t>+971 226 410 144</t>
  </si>
  <si>
    <t>201 Queen St</t>
  </si>
  <si>
    <t>42A1GK</t>
  </si>
  <si>
    <t>Feb 3, 2025</t>
  </si>
  <si>
    <t>CUST-05047</t>
  </si>
  <si>
    <t>+27 980 577 153</t>
  </si>
  <si>
    <t>CUST-00355</t>
  </si>
  <si>
    <t>wanjala.adeyemi@yahoo.com</t>
  </si>
  <si>
    <t>+44377731268</t>
  </si>
  <si>
    <t>+44 228 217 819</t>
  </si>
  <si>
    <t>D3CW1B</t>
  </si>
  <si>
    <t>CUST-00660</t>
  </si>
  <si>
    <t>aminamusa@moniepoint.ng</t>
  </si>
  <si>
    <t>+254 651 759 584</t>
  </si>
  <si>
    <t>+234-966-866798</t>
  </si>
  <si>
    <t>180 Adeola Odeku St</t>
  </si>
  <si>
    <t>996654</t>
  </si>
  <si>
    <t>Jan 22, 2025</t>
  </si>
  <si>
    <t>25.01.2025</t>
  </si>
  <si>
    <t>CUST-02725</t>
  </si>
  <si>
    <t>Zainab Orji</t>
  </si>
  <si>
    <t>zainab_orji@gmail.com</t>
  </si>
  <si>
    <t>+254117132233</t>
  </si>
  <si>
    <t>+254 688 851 163</t>
  </si>
  <si>
    <t>35 Main Rd</t>
  </si>
  <si>
    <t>WH1CPY</t>
  </si>
  <si>
    <t>CUST-00689</t>
  </si>
  <si>
    <t>+44 356 582 608</t>
  </si>
  <si>
    <t>0526379412</t>
  </si>
  <si>
    <t>173 Moi Ave</t>
  </si>
  <si>
    <t>LESLW</t>
  </si>
  <si>
    <t>14.05.2026</t>
  </si>
  <si>
    <t>2026/05/20</t>
  </si>
  <si>
    <t>CUST-04794</t>
  </si>
  <si>
    <t>Hauwa Abubakar</t>
  </si>
  <si>
    <t>hauwa@outlook</t>
  </si>
  <si>
    <t>0346314949</t>
  </si>
  <si>
    <t>0731518953</t>
  </si>
  <si>
    <t>190 Marina Rd</t>
  </si>
  <si>
    <t>1JYBQ</t>
  </si>
  <si>
    <t>CUST-01842</t>
  </si>
  <si>
    <t>Jessica Adewale</t>
  </si>
  <si>
    <t>jessica_adewale@outlook.com</t>
  </si>
  <si>
    <t>0475124573</t>
  </si>
  <si>
    <t>911953</t>
  </si>
  <si>
    <t>17/09/2024</t>
  </si>
  <si>
    <t>05-Oct-25</t>
  </si>
  <si>
    <t>CUST-01362</t>
  </si>
  <si>
    <t>+49208082078</t>
  </si>
  <si>
    <t>+49 988 220 925</t>
  </si>
  <si>
    <t>152 Long St</t>
  </si>
  <si>
    <t>NYS7F</t>
  </si>
  <si>
    <t>CUST-04452</t>
  </si>
  <si>
    <t>Abdullahi Okorie</t>
  </si>
  <si>
    <t>abdullahiokorie@coreworks.io</t>
  </si>
  <si>
    <t>0151174228</t>
  </si>
  <si>
    <t>+44-028-245912</t>
  </si>
  <si>
    <t>CG36X</t>
  </si>
  <si>
    <t>CUST-04427</t>
  </si>
  <si>
    <t>tariq_balogun@yahoo.com</t>
  </si>
  <si>
    <t>+234-648-076245</t>
  </si>
  <si>
    <t>+234438508755</t>
  </si>
  <si>
    <t>726531</t>
  </si>
  <si>
    <t>CUST-02047</t>
  </si>
  <si>
    <t>Adaeze Nwankwo</t>
  </si>
  <si>
    <t>adaezenwankwo@hotmail.com</t>
  </si>
  <si>
    <t>+234120272581</t>
  </si>
  <si>
    <t>0416895065</t>
  </si>
  <si>
    <t>493005</t>
  </si>
  <si>
    <t>CUST-00983</t>
  </si>
  <si>
    <t>joshuaobi@hotmail.com</t>
  </si>
  <si>
    <t>+234884075538</t>
  </si>
  <si>
    <t>248830</t>
  </si>
  <si>
    <t>2025/01/24</t>
  </si>
  <si>
    <t>11/20/2025</t>
  </si>
  <si>
    <t>CUST-03328</t>
  </si>
  <si>
    <t>blessingpatel@hivedigital.africa</t>
  </si>
  <si>
    <t>+49158214451</t>
  </si>
  <si>
    <t>+49 404 835 738</t>
  </si>
  <si>
    <t>143 Long St</t>
  </si>
  <si>
    <t>GXXZ9J</t>
  </si>
  <si>
    <t>21.12.2025</t>
  </si>
  <si>
    <t>CUST-02139</t>
  </si>
  <si>
    <t>Tunde Al-Farsi</t>
  </si>
  <si>
    <t>tundeal-farsi@yahoo.com</t>
  </si>
  <si>
    <t>+234718249898</t>
  </si>
  <si>
    <t>+234880678214</t>
  </si>
  <si>
    <t>980526</t>
  </si>
  <si>
    <t>CUST-02404</t>
  </si>
  <si>
    <t>Kunle Kelly</t>
  </si>
  <si>
    <t>kunle_kelly@vertexsolution.ng</t>
  </si>
  <si>
    <t>+234352384910</t>
  </si>
  <si>
    <t>+49-334-369464</t>
  </si>
  <si>
    <t>4425Z</t>
  </si>
  <si>
    <t>CUST-03282</t>
  </si>
  <si>
    <t>brian_afolabi@outlook.com</t>
  </si>
  <si>
    <t>+44-784-553819</t>
  </si>
  <si>
    <t>0576911157</t>
  </si>
  <si>
    <t>QD292</t>
  </si>
  <si>
    <t>23-Feb-26</t>
  </si>
  <si>
    <t>CUST-02396</t>
  </si>
  <si>
    <t>Otieno Wilson</t>
  </si>
  <si>
    <t>otienowilson@gmail.com</t>
  </si>
  <si>
    <t>+254 729 741 278</t>
  </si>
  <si>
    <t>+254223423223</t>
  </si>
  <si>
    <t>24 High St</t>
  </si>
  <si>
    <t>JGRNTJ</t>
  </si>
  <si>
    <t>CUST-03117</t>
  </si>
  <si>
    <t>Faith Adeyemi</t>
  </si>
  <si>
    <t>faith.adeyemi@yahoo.com</t>
  </si>
  <si>
    <t>+234672554814</t>
  </si>
  <si>
    <t>+234001298158</t>
  </si>
  <si>
    <t>728179</t>
  </si>
  <si>
    <t>2025/12/08</t>
  </si>
  <si>
    <t>CUST-00727</t>
  </si>
  <si>
    <t>Otieno Jones</t>
  </si>
  <si>
    <t>otieno_jones@hotmail.com</t>
  </si>
  <si>
    <t>+254 014 557 039</t>
  </si>
  <si>
    <t>+254-427-186692</t>
  </si>
  <si>
    <t>7 Victoria Rd</t>
  </si>
  <si>
    <t>0DADF</t>
  </si>
  <si>
    <t>CUST-00452</t>
  </si>
  <si>
    <t>Aliyu Adewale</t>
  </si>
  <si>
    <t>aliyuadewale@yahoo.com</t>
  </si>
  <si>
    <t>+44680186774</t>
  </si>
  <si>
    <t>+44-378-423394</t>
  </si>
  <si>
    <t>101 Main Rd</t>
  </si>
  <si>
    <t>0LXWAP</t>
  </si>
  <si>
    <t>2026/04/20</t>
  </si>
  <si>
    <t>04/30/2026</t>
  </si>
  <si>
    <t>CUST-03855</t>
  </si>
  <si>
    <t>David Onyeka</t>
  </si>
  <si>
    <t>david.onyeka@outlook.com</t>
  </si>
  <si>
    <t>+49-882-860253</t>
  </si>
  <si>
    <t>+49 778 146 030</t>
  </si>
  <si>
    <t>150 High St</t>
  </si>
  <si>
    <t>P77TFD</t>
  </si>
  <si>
    <t>CUST-01431</t>
  </si>
  <si>
    <t>Ngozi Davies</t>
  </si>
  <si>
    <t>ngozi_davies@hotmail.com</t>
  </si>
  <si>
    <t>+31384535002</t>
  </si>
  <si>
    <t>+31-563-836669</t>
  </si>
  <si>
    <t>188 Victoria Rd</t>
  </si>
  <si>
    <t>E6WHQV</t>
  </si>
  <si>
    <t>CUST-01180</t>
  </si>
  <si>
    <t>Brian Hassan</t>
  </si>
  <si>
    <t>brianhassan@vaultlabsinc.com</t>
  </si>
  <si>
    <t>+234 234 810 945</t>
  </si>
  <si>
    <t>+234553962556</t>
  </si>
  <si>
    <t>184 Park Lane</t>
  </si>
  <si>
    <t>668404</t>
  </si>
  <si>
    <t>04.12.2025</t>
  </si>
  <si>
    <t>CUST-01303</t>
  </si>
  <si>
    <t>Favour Adewale</t>
  </si>
  <si>
    <t>favouradewale@hotmail.com</t>
  </si>
  <si>
    <t>+234-245-396042</t>
  </si>
  <si>
    <t>0081744253</t>
  </si>
  <si>
    <t>627554</t>
  </si>
  <si>
    <t>CUST-02655</t>
  </si>
  <si>
    <t>Fatuma Adeleke</t>
  </si>
  <si>
    <t>fatuma.adeleke@fluxsoftinc.africa</t>
  </si>
  <si>
    <t>0919656854</t>
  </si>
  <si>
    <t>+234 834 478 971</t>
  </si>
  <si>
    <t>842228</t>
  </si>
  <si>
    <t>CUST-01854</t>
  </si>
  <si>
    <t>+234 188 593 775</t>
  </si>
  <si>
    <t>+234 359 409 533</t>
  </si>
  <si>
    <t>51 Queen St</t>
  </si>
  <si>
    <t>120048</t>
  </si>
  <si>
    <t>CUST-01371</t>
  </si>
  <si>
    <t>amakaevans@yahoo.com</t>
  </si>
  <si>
    <t>+44-442-467600</t>
  </si>
  <si>
    <t>+44-259-765712</t>
  </si>
  <si>
    <t>205 Church St</t>
  </si>
  <si>
    <t>F1ESBE</t>
  </si>
  <si>
    <t>CUST-00713</t>
  </si>
  <si>
    <t>Gbenga O'Brien</t>
  </si>
  <si>
    <t>gbenga@@outlook.com</t>
  </si>
  <si>
    <t>+234103927888</t>
  </si>
  <si>
    <t>+234893046163</t>
  </si>
  <si>
    <t>653064</t>
  </si>
  <si>
    <t>CUST-03514</t>
  </si>
  <si>
    <t>yusuf.adeyemi@yahoo.com</t>
  </si>
  <si>
    <t>0240073193</t>
  </si>
  <si>
    <t>0948979187</t>
  </si>
  <si>
    <t>160 King St</t>
  </si>
  <si>
    <t>FWDQL8</t>
  </si>
  <si>
    <t>May 26, 2026</t>
  </si>
  <si>
    <t>CUST-05113</t>
  </si>
  <si>
    <t>CUST-01348</t>
  </si>
  <si>
    <t>+27-073-617457</t>
  </si>
  <si>
    <t>+27179184800</t>
  </si>
  <si>
    <t>16 High St</t>
  </si>
  <si>
    <t>TBSAF</t>
  </si>
  <si>
    <t>Feb 16, 2025</t>
  </si>
  <si>
    <t>CUST-00861</t>
  </si>
  <si>
    <t>Ahmed Ugwu</t>
  </si>
  <si>
    <t>ahmed.ugwu@hotmail.com</t>
  </si>
  <si>
    <t>+1668073100</t>
  </si>
  <si>
    <t>+1 797 766 002</t>
  </si>
  <si>
    <t>P8LJR</t>
  </si>
  <si>
    <t>CUST-04092</t>
  </si>
  <si>
    <t>matthew.johnson@outlook.com</t>
  </si>
  <si>
    <t>+31 584 734 183</t>
  </si>
  <si>
    <t>0800780643</t>
  </si>
  <si>
    <t>243 Market St</t>
  </si>
  <si>
    <t>YHZJVJ</t>
  </si>
  <si>
    <t>2025/05/18</t>
  </si>
  <si>
    <t>CUST-03051</t>
  </si>
  <si>
    <t>Chinwe Makinde</t>
  </si>
  <si>
    <t>chinwemakinde@yahoo.com</t>
  </si>
  <si>
    <t>+1024196213</t>
  </si>
  <si>
    <t>+1631420541</t>
  </si>
  <si>
    <t>C2KJD</t>
  </si>
  <si>
    <t>15-Feb-25</t>
  </si>
  <si>
    <t>2025/11/13</t>
  </si>
  <si>
    <t>CUST-03097</t>
  </si>
  <si>
    <t>femkemusa@hotmail.com</t>
  </si>
  <si>
    <t>0165054161</t>
  </si>
  <si>
    <t>+234841033788</t>
  </si>
  <si>
    <t>241 Allen Ave</t>
  </si>
  <si>
    <t>792105</t>
  </si>
  <si>
    <t>30/01/2025</t>
  </si>
  <si>
    <t>CUST-02429</t>
  </si>
  <si>
    <t>Thandiwe Adeyemi</t>
  </si>
  <si>
    <t>+44667155565</t>
  </si>
  <si>
    <t>+44467655056</t>
  </si>
  <si>
    <t>RAJA63</t>
  </si>
  <si>
    <t>CUST-04099</t>
  </si>
  <si>
    <t>Amaka Botha</t>
  </si>
  <si>
    <t>amaka.botha@yahoo.com</t>
  </si>
  <si>
    <t>+1-530-611002</t>
  </si>
  <si>
    <t>+1 710 797 111</t>
  </si>
  <si>
    <t>168 Station Rd</t>
  </si>
  <si>
    <t>3BR5G</t>
  </si>
  <si>
    <t>CUST-01889</t>
  </si>
  <si>
    <t>zainab@@gmail.com</t>
  </si>
  <si>
    <t>0909042326</t>
  </si>
  <si>
    <t>0345645040</t>
  </si>
  <si>
    <t>217 Victoria Rd</t>
  </si>
  <si>
    <t>JALEQ</t>
  </si>
  <si>
    <t>CUST-02774</t>
  </si>
  <si>
    <t>emily.hassan@gmail.com</t>
  </si>
  <si>
    <t>+31192133091</t>
  </si>
  <si>
    <t>+31677468039</t>
  </si>
  <si>
    <t>132 Park Lane</t>
  </si>
  <si>
    <t>VD2K2</t>
  </si>
  <si>
    <t>CUST-01329</t>
  </si>
  <si>
    <t>tobisalami@gmail.com</t>
  </si>
  <si>
    <t>0873511877</t>
  </si>
  <si>
    <t>+31-341-448777</t>
  </si>
  <si>
    <t>NE94M</t>
  </si>
  <si>
    <t>CUST-04670</t>
  </si>
  <si>
    <t>adaora_mohammed@interswitch.com</t>
  </si>
  <si>
    <t>0315240286</t>
  </si>
  <si>
    <t>+44-453-755460</t>
  </si>
  <si>
    <t>216 Queen St</t>
  </si>
  <si>
    <t>BB8KXS</t>
  </si>
  <si>
    <t>2025/07/26</t>
  </si>
  <si>
    <t>CUST-02306</t>
  </si>
  <si>
    <t>maryam_garba@leadlogistics.africa</t>
  </si>
  <si>
    <t>0027759110</t>
  </si>
  <si>
    <t>+44248351670</t>
  </si>
  <si>
    <t>238 Bourdillon Rd</t>
  </si>
  <si>
    <t>93WT16</t>
  </si>
  <si>
    <t>CUST-00302</t>
  </si>
  <si>
    <t>Mark Garba</t>
  </si>
  <si>
    <t>mark_garba@hotmail.com</t>
  </si>
  <si>
    <t>+44-035-954429</t>
  </si>
  <si>
    <t>+44-774-222946</t>
  </si>
  <si>
    <t>38 Park Lane</t>
  </si>
  <si>
    <t>SZ891</t>
  </si>
  <si>
    <t>20.11.2024</t>
  </si>
  <si>
    <t>2025/02/04</t>
  </si>
  <si>
    <t>CUST-02961</t>
  </si>
  <si>
    <t>Andrew Afolabi</t>
  </si>
  <si>
    <t>andrewafolabi@hotmail.com</t>
  </si>
  <si>
    <t>+234 001 424 316</t>
  </si>
  <si>
    <t>+234408919745</t>
  </si>
  <si>
    <t>79 Market St</t>
  </si>
  <si>
    <t>231983</t>
  </si>
  <si>
    <t>CUST-01048</t>
  </si>
  <si>
    <t>Victor Abubakar</t>
  </si>
  <si>
    <t>victorabubakar@yahoo.com</t>
  </si>
  <si>
    <t>+234726021318</t>
  </si>
  <si>
    <t>+234-666-405997</t>
  </si>
  <si>
    <t>3 King St</t>
  </si>
  <si>
    <t>566755</t>
  </si>
  <si>
    <t>21/05/2025</t>
  </si>
  <si>
    <t>CUST-03531</t>
  </si>
  <si>
    <t>Tope Naidoo</t>
  </si>
  <si>
    <t>topenaidoo@hotmail.com</t>
  </si>
  <si>
    <t>0695398534</t>
  </si>
  <si>
    <t>+31 089 720 077</t>
  </si>
  <si>
    <t>SXDJ5F</t>
  </si>
  <si>
    <t>CUST-02729</t>
  </si>
  <si>
    <t>folakejohnson@andela.com</t>
  </si>
  <si>
    <t>+234-260-155501</t>
  </si>
  <si>
    <t>0538531934</t>
  </si>
  <si>
    <t>525190</t>
  </si>
  <si>
    <t>04/14/2026</t>
  </si>
  <si>
    <t>CUST-03505</t>
  </si>
  <si>
    <t>Emily Ogundimu</t>
  </si>
  <si>
    <t>emily.ogundimu@hivelabsltd.co</t>
  </si>
  <si>
    <t>0393656541</t>
  </si>
  <si>
    <t>0814406155</t>
  </si>
  <si>
    <t>9YMF9</t>
  </si>
  <si>
    <t>Jan 17, 2025</t>
  </si>
  <si>
    <t>CUST-01978</t>
  </si>
  <si>
    <t>Omar Oladipo</t>
  </si>
  <si>
    <t>omaroladipo@hotmail.com</t>
  </si>
  <si>
    <t>+1-494-184426</t>
  </si>
  <si>
    <t>+1-495-370575</t>
  </si>
  <si>
    <t>79 Long St</t>
  </si>
  <si>
    <t>XAMKL</t>
  </si>
  <si>
    <t>CUST-02740</t>
  </si>
  <si>
    <t>Sophie Taylor</t>
  </si>
  <si>
    <t>sophie.taylor@yahoo.com</t>
  </si>
  <si>
    <t>0036460098</t>
  </si>
  <si>
    <t>0773564484</t>
  </si>
  <si>
    <t>129 Market St</t>
  </si>
  <si>
    <t>DR4C3T</t>
  </si>
  <si>
    <t>CUST-03615</t>
  </si>
  <si>
    <t>Sipho Balogun</t>
  </si>
  <si>
    <t>sipho_balogun@kuda.ng</t>
  </si>
  <si>
    <t>+971-327-449719</t>
  </si>
  <si>
    <t>+971 562 987 636</t>
  </si>
  <si>
    <t>104 Long St</t>
  </si>
  <si>
    <t>WYB4XF</t>
  </si>
  <si>
    <t>CUST-00769</t>
  </si>
  <si>
    <t>Musa Naidoo</t>
  </si>
  <si>
    <t>musa_naidoo@outlook.com</t>
  </si>
  <si>
    <t>0071487650</t>
  </si>
  <si>
    <t>+234 752 572 316</t>
  </si>
  <si>
    <t>246 Market St</t>
  </si>
  <si>
    <t>863457</t>
  </si>
  <si>
    <t>Aisha Diallo</t>
  </si>
  <si>
    <t>aisha_diallo@yahoo.com</t>
  </si>
  <si>
    <t>0441876740</t>
  </si>
  <si>
    <t>+49-702-829689</t>
  </si>
  <si>
    <t>65 Main Rd</t>
  </si>
  <si>
    <t>3Z5MN9</t>
  </si>
  <si>
    <t>CUST-01253</t>
  </si>
  <si>
    <t>Favour Kamau</t>
  </si>
  <si>
    <t>favourkamau@gmail.com</t>
  </si>
  <si>
    <t>+1-895-405847</t>
  </si>
  <si>
    <t>0389475289</t>
  </si>
  <si>
    <t>MUXYU</t>
  </si>
  <si>
    <t>Nov 21, 2025</t>
  </si>
  <si>
    <t>CUST-04860</t>
  </si>
  <si>
    <t>Tosin Adeyemi</t>
  </si>
  <si>
    <t>+254-028-695236</t>
  </si>
  <si>
    <t>+234-887-125305</t>
  </si>
  <si>
    <t>53 Adeola Odeku St</t>
  </si>
  <si>
    <t>366461</t>
  </si>
  <si>
    <t>CUST-02886</t>
  </si>
  <si>
    <t>Mwangi Taylor</t>
  </si>
  <si>
    <t>mwangi.taylor@leadsoft.ng</t>
  </si>
  <si>
    <t>+49-784-104679</t>
  </si>
  <si>
    <t>+49 563 135 191</t>
  </si>
  <si>
    <t>13 Church St</t>
  </si>
  <si>
    <t>UC1S5</t>
  </si>
  <si>
    <t>CUST-03781</t>
  </si>
  <si>
    <t>otienomwangi@swiftlogistics.ng</t>
  </si>
  <si>
    <t>0797113401</t>
  </si>
  <si>
    <t>+44288495779</t>
  </si>
  <si>
    <t>42 Church St</t>
  </si>
  <si>
    <t>R82KK</t>
  </si>
  <si>
    <t>CUST-04409</t>
  </si>
  <si>
    <t>ikechukwu.ugwu@gridlabsltd.co</t>
  </si>
  <si>
    <t>+353-007-092142</t>
  </si>
  <si>
    <t>+353-350-003978</t>
  </si>
  <si>
    <t>36PUYR</t>
  </si>
  <si>
    <t>CUST-01344</t>
  </si>
  <si>
    <t>+234429326457</t>
  </si>
  <si>
    <t>0177337010</t>
  </si>
  <si>
    <t>610018</t>
  </si>
  <si>
    <t>CUST-03742</t>
  </si>
  <si>
    <t>Yusuf Anyanwu</t>
  </si>
  <si>
    <t>yusuf_anyanwu@hotmail.com</t>
  </si>
  <si>
    <t>+1-912-093951</t>
  </si>
  <si>
    <t>0927450416</t>
  </si>
  <si>
    <t>WC5AF</t>
  </si>
  <si>
    <t>CUST-02265</t>
  </si>
  <si>
    <t>Samuel Jones</t>
  </si>
  <si>
    <t>samueljones@hotmail.com</t>
  </si>
  <si>
    <t>+44288875699</t>
  </si>
  <si>
    <t>124 Queen St</t>
  </si>
  <si>
    <t>36PGZT</t>
  </si>
  <si>
    <t>20.10.2025</t>
  </si>
  <si>
    <t>CUST-02252</t>
  </si>
  <si>
    <t>Mark Asante</t>
  </si>
  <si>
    <t>mark_asante@flutterwave.com</t>
  </si>
  <si>
    <t>+44 347 016 541</t>
  </si>
  <si>
    <t>0842936317</t>
  </si>
  <si>
    <t>29 Bay St</t>
  </si>
  <si>
    <t>GGCU8</t>
  </si>
  <si>
    <t>CUST-04353</t>
  </si>
  <si>
    <t>Noah Botha</t>
  </si>
  <si>
    <t>+44 000 083 555</t>
  </si>
  <si>
    <t>+44 374 032 833</t>
  </si>
  <si>
    <t>CMDAA4</t>
  </si>
  <si>
    <t>CUST-02796</t>
  </si>
  <si>
    <t>Amaka Dlamini</t>
  </si>
  <si>
    <t>amakadlamini@pulselogistics.co</t>
  </si>
  <si>
    <t>+234-129-871694</t>
  </si>
  <si>
    <t>239 Adeola Odeku St</t>
  </si>
  <si>
    <t>834410</t>
  </si>
  <si>
    <t>CUST-04710</t>
  </si>
  <si>
    <t>Adaora Adewale</t>
  </si>
  <si>
    <t>adaora_adewale@outlook.com</t>
  </si>
  <si>
    <t>+27 996 818 922</t>
  </si>
  <si>
    <t>23 Herbert Macaulay Way</t>
  </si>
  <si>
    <t>STKPK6</t>
  </si>
  <si>
    <t>CUST-03601</t>
  </si>
  <si>
    <t>Nneka Naidoo</t>
  </si>
  <si>
    <t>nneka.naidoo@gmail.com</t>
  </si>
  <si>
    <t>+1 880 033 274</t>
  </si>
  <si>
    <t>+1 180 090 804</t>
  </si>
  <si>
    <t>658BC</t>
  </si>
  <si>
    <t>CUST-01361</t>
  </si>
  <si>
    <t>Mwangi Eze</t>
  </si>
  <si>
    <t>mwangieze@hotmail.com</t>
  </si>
  <si>
    <t>+44-977-547281</t>
  </si>
  <si>
    <t>+44 706 625 016</t>
  </si>
  <si>
    <t>115 Church St</t>
  </si>
  <si>
    <t>SU6LU</t>
  </si>
  <si>
    <t>05/22/2025</t>
  </si>
  <si>
    <t>CUST-01321</t>
  </si>
  <si>
    <t>sipho_hassan@yahoo.com</t>
  </si>
  <si>
    <t>0926255257</t>
  </si>
  <si>
    <t>+27150335984</t>
  </si>
  <si>
    <t>195 Market St</t>
  </si>
  <si>
    <t>ASPTK</t>
  </si>
  <si>
    <t>CUST-00830</t>
  </si>
  <si>
    <t>wanjiru.salami@gmail.com</t>
  </si>
  <si>
    <t>+49790423381</t>
  </si>
  <si>
    <t>+49 608 917 005</t>
  </si>
  <si>
    <t>118 Bay St</t>
  </si>
  <si>
    <t>ZBXJ6B</t>
  </si>
  <si>
    <t>CUST-00989</t>
  </si>
  <si>
    <t>Chiamaka Brown</t>
  </si>
  <si>
    <t>chiamakabrown@yahoo.com</t>
  </si>
  <si>
    <t>+971813038469</t>
  </si>
  <si>
    <t>+971-281-501645</t>
  </si>
  <si>
    <t>Q2GJ41</t>
  </si>
  <si>
    <t>10/26/2024</t>
  </si>
  <si>
    <t>CUST-04371</t>
  </si>
  <si>
    <t>jamesvandermerwe@outlook.com</t>
  </si>
  <si>
    <t>+1 941 307 794</t>
  </si>
  <si>
    <t>+1 711 349 493</t>
  </si>
  <si>
    <t>8XAC0T</t>
  </si>
  <si>
    <t>CUST-04937</t>
  </si>
  <si>
    <t>hauwa.vandermerwe@gmail.com</t>
  </si>
  <si>
    <t>+234210444338</t>
  </si>
  <si>
    <t>246 Main Rd</t>
  </si>
  <si>
    <t>416753</t>
  </si>
  <si>
    <t>CUST-01475</t>
  </si>
  <si>
    <t>otienomusa@gmail.com</t>
  </si>
  <si>
    <t>+234 881 042 385</t>
  </si>
  <si>
    <t>154 Market St</t>
  </si>
  <si>
    <t>997375</t>
  </si>
  <si>
    <t>18.09.2025</t>
  </si>
  <si>
    <t>CUST-01484</t>
  </si>
  <si>
    <t>+353812756104</t>
  </si>
  <si>
    <t>+353-867-325868</t>
  </si>
  <si>
    <t>0Y1N2</t>
  </si>
  <si>
    <t>CUST-01641</t>
  </si>
  <si>
    <t>Sola Kelly</t>
  </si>
  <si>
    <t>sola.kelly@yahoo.com</t>
  </si>
  <si>
    <t>+234 061 693 847</t>
  </si>
  <si>
    <t>+234810637072</t>
  </si>
  <si>
    <t>101 Herbert Macaulay Way</t>
  </si>
  <si>
    <t>519069</t>
  </si>
  <si>
    <t>CUST-03508</t>
  </si>
  <si>
    <t>Kamau Garba</t>
  </si>
  <si>
    <t>kamaugarba@yahoo.com</t>
  </si>
  <si>
    <t>0351861734</t>
  </si>
  <si>
    <t>+234131639482</t>
  </si>
  <si>
    <t>642257</t>
  </si>
  <si>
    <t>20/11/2025</t>
  </si>
  <si>
    <t>CUST-01415</t>
  </si>
  <si>
    <t>Ifeoma Lawal</t>
  </si>
  <si>
    <t>ifeomalawal@stackhubinc.co</t>
  </si>
  <si>
    <t>+234 766 162 429</t>
  </si>
  <si>
    <t>0380107017</t>
  </si>
  <si>
    <t>76 Station Rd</t>
  </si>
  <si>
    <t>493487</t>
  </si>
  <si>
    <t>CUST-03998</t>
  </si>
  <si>
    <t>Pieter Naidoo</t>
  </si>
  <si>
    <t>pieternaidoo@outlook.com</t>
  </si>
  <si>
    <t>+971-248-961703</t>
  </si>
  <si>
    <t>0765702078</t>
  </si>
  <si>
    <t>WEAA8X</t>
  </si>
  <si>
    <t>CUST-04405</t>
  </si>
  <si>
    <t>kemi_makinde@gmail.com</t>
  </si>
  <si>
    <t>+234-990-401939</t>
  </si>
  <si>
    <t>+234-898-184324</t>
  </si>
  <si>
    <t>80 High St</t>
  </si>
  <si>
    <t>430245</t>
  </si>
  <si>
    <t>CUST-04859</t>
  </si>
  <si>
    <t>otieno.naidoo@hotmail.com</t>
  </si>
  <si>
    <t>0944782686</t>
  </si>
  <si>
    <t>+353-938-609710</t>
  </si>
  <si>
    <t>MU0G5</t>
  </si>
  <si>
    <t>CUST-01079</t>
  </si>
  <si>
    <t>Chidi Al-Farsi</t>
  </si>
  <si>
    <t>chidi_al-farsi@yahoo.com</t>
  </si>
  <si>
    <t>+234272045098</t>
  </si>
  <si>
    <t>0635333501</t>
  </si>
  <si>
    <t>18 Awolowo Rd</t>
  </si>
  <si>
    <t>427480</t>
  </si>
  <si>
    <t>CUST-03354</t>
  </si>
  <si>
    <t>jessicanwosu@gmail.com</t>
  </si>
  <si>
    <t>0865866768</t>
  </si>
  <si>
    <t>+234-974-965576</t>
  </si>
  <si>
    <t>868834</t>
  </si>
  <si>
    <t>CUST-01116</t>
  </si>
  <si>
    <t>ryanugwucompany.com</t>
  </si>
  <si>
    <t>0672324644</t>
  </si>
  <si>
    <t>0106060673</t>
  </si>
  <si>
    <t>66 Kenyatta Ave</t>
  </si>
  <si>
    <t>CD5LB</t>
  </si>
  <si>
    <t>20.01.2026</t>
  </si>
  <si>
    <t>CUST-01741</t>
  </si>
  <si>
    <t>+234-512-098755</t>
  </si>
  <si>
    <t>+234670047587</t>
  </si>
  <si>
    <t>134101</t>
  </si>
  <si>
    <t>CUST-02637</t>
  </si>
  <si>
    <t>aisha_garba@hotmail.com</t>
  </si>
  <si>
    <t>+49237183352</t>
  </si>
  <si>
    <t>0987691749</t>
  </si>
  <si>
    <t>202 Church St</t>
  </si>
  <si>
    <t>GKSLKA</t>
  </si>
  <si>
    <t>CUST-00449</t>
  </si>
  <si>
    <t>Amani Adeleke</t>
  </si>
  <si>
    <t>amaniadeleke@gmail.com</t>
  </si>
  <si>
    <t>+234-090-855107</t>
  </si>
  <si>
    <t>0091311178</t>
  </si>
  <si>
    <t>207 Bay St</t>
  </si>
  <si>
    <t>838365</t>
  </si>
  <si>
    <t>26/01/2025</t>
  </si>
  <si>
    <t>CUST-04195</t>
  </si>
  <si>
    <t>Ryan Oladipo</t>
  </si>
  <si>
    <t>ryan_oladipo@datahealthinc.com</t>
  </si>
  <si>
    <t>+234 570 164 700</t>
  </si>
  <si>
    <t>+234-631-420332</t>
  </si>
  <si>
    <t>891269</t>
  </si>
  <si>
    <t>Jun 2, 2026</t>
  </si>
  <si>
    <t>CUST-04918</t>
  </si>
  <si>
    <t>Damilola Al-Farsi</t>
  </si>
  <si>
    <t>damilola@@company.com</t>
  </si>
  <si>
    <t>+234-835-023350</t>
  </si>
  <si>
    <t>+234-023-769838</t>
  </si>
  <si>
    <t>127 Long St</t>
  </si>
  <si>
    <t>358452</t>
  </si>
  <si>
    <t>CUST-02895</t>
  </si>
  <si>
    <t>abdullahi.mohammed@hotmail.com</t>
  </si>
  <si>
    <t>+234 286 288 585</t>
  </si>
  <si>
    <t>0494841352</t>
  </si>
  <si>
    <t>119 Bay St</t>
  </si>
  <si>
    <t>213014</t>
  </si>
  <si>
    <t>CUST-02440</t>
  </si>
  <si>
    <t>noah_murphy@hotmail.com</t>
  </si>
  <si>
    <t>+234-853-931389</t>
  </si>
  <si>
    <t>+234-571-794365</t>
  </si>
  <si>
    <t>579616</t>
  </si>
  <si>
    <t>CUST-01257</t>
  </si>
  <si>
    <t>lawalvandermerwe@yahoo.com</t>
  </si>
  <si>
    <t>+49-912-856859</t>
  </si>
  <si>
    <t>+49416493311</t>
  </si>
  <si>
    <t>L0JG9</t>
  </si>
  <si>
    <t>05/08/2024</t>
  </si>
  <si>
    <t>CUST-01991</t>
  </si>
  <si>
    <t>Amina Davies</t>
  </si>
  <si>
    <t>aminadavies@yahoo.com</t>
  </si>
  <si>
    <t>+44-887-287826</t>
  </si>
  <si>
    <t>+44 003 123 548</t>
  </si>
  <si>
    <t>PKPXN</t>
  </si>
  <si>
    <t>CUST-03111</t>
  </si>
  <si>
    <t>Akinyi Traore</t>
  </si>
  <si>
    <t>akinyi_traore@hotmail.com</t>
  </si>
  <si>
    <t>+353652034755</t>
  </si>
  <si>
    <t>+353 723 030 180</t>
  </si>
  <si>
    <t>12T036</t>
  </si>
  <si>
    <t>CUST-03620</t>
  </si>
  <si>
    <t>Emeka Idris</t>
  </si>
  <si>
    <t>emeka_idris@hivelabsltd.io</t>
  </si>
  <si>
    <t>0887495192</t>
  </si>
  <si>
    <t>0243776304</t>
  </si>
  <si>
    <t>243 Awolowo Rd</t>
  </si>
  <si>
    <t>942716</t>
  </si>
  <si>
    <t>Aug 23, 2024</t>
  </si>
  <si>
    <t>CUST-04548</t>
  </si>
  <si>
    <t>+1-110-702279</t>
  </si>
  <si>
    <t>+1523103559</t>
  </si>
  <si>
    <t>171 High St</t>
  </si>
  <si>
    <t>HSJBL</t>
  </si>
  <si>
    <t>08/13/2024</t>
  </si>
  <si>
    <t>CUST-04307</t>
  </si>
  <si>
    <t>abdullahimohammed@hotmail.com</t>
  </si>
  <si>
    <t>+31-755-807537</t>
  </si>
  <si>
    <t>+31-794-612635</t>
  </si>
  <si>
    <t>97 Long St</t>
  </si>
  <si>
    <t>NGD7TM</t>
  </si>
  <si>
    <t>CUST-03419</t>
  </si>
  <si>
    <t>Grace Idris</t>
  </si>
  <si>
    <t>graceidris@yahoo.com</t>
  </si>
  <si>
    <t>+44-546-425486</t>
  </si>
  <si>
    <t>0775951027</t>
  </si>
  <si>
    <t>121 Park Lane</t>
  </si>
  <si>
    <t>4EMDK</t>
  </si>
  <si>
    <t>CUST-02455</t>
  </si>
  <si>
    <t>Adaeze Onyeka</t>
  </si>
  <si>
    <t>chidi.garba@sparktechinc.com</t>
  </si>
  <si>
    <t>+234-768-815088</t>
  </si>
  <si>
    <t>0002999077</t>
  </si>
  <si>
    <t>624073</t>
  </si>
  <si>
    <t>CUST-02086</t>
  </si>
  <si>
    <t>ikechukwu.asante@outlook.com</t>
  </si>
  <si>
    <t>0021206632</t>
  </si>
  <si>
    <t>+234 739 589 483</t>
  </si>
  <si>
    <t>70 Kenyatta Ave</t>
  </si>
  <si>
    <t>231352</t>
  </si>
  <si>
    <t>01.06.2026</t>
  </si>
  <si>
    <t>CUST-02723</t>
  </si>
  <si>
    <t>kayode_wilson@yahoo.com</t>
  </si>
  <si>
    <t>+234401720944</t>
  </si>
  <si>
    <t>+234302055942</t>
  </si>
  <si>
    <t>370037</t>
  </si>
  <si>
    <t>CUST-02016</t>
  </si>
  <si>
    <t>Olivia Okonkwo</t>
  </si>
  <si>
    <t>olivia_okonkwo@vertexpay.co</t>
  </si>
  <si>
    <t>0416194179</t>
  </si>
  <si>
    <t>0855671451</t>
  </si>
  <si>
    <t>WX0MV</t>
  </si>
  <si>
    <t>CUST-00686</t>
  </si>
  <si>
    <t>Daniel Obi</t>
  </si>
  <si>
    <t>daniel.obi@quantasoft.ng</t>
  </si>
  <si>
    <t>0623347040</t>
  </si>
  <si>
    <t>0146971479</t>
  </si>
  <si>
    <t>C9P7UZ</t>
  </si>
  <si>
    <t>Feb 10, 2026</t>
  </si>
  <si>
    <t>CUST-01833</t>
  </si>
  <si>
    <t>Usman Botha</t>
  </si>
  <si>
    <t>usman.botha@gmail.com</t>
  </si>
  <si>
    <t>0791823316</t>
  </si>
  <si>
    <t>+254-162-996817</t>
  </si>
  <si>
    <t>34 Sheikh Zayed Rd</t>
  </si>
  <si>
    <t>YKGW1</t>
  </si>
  <si>
    <t>01/29/2026</t>
  </si>
  <si>
    <t>CUST-01726</t>
  </si>
  <si>
    <t>emeka.kelly@stackdigital.com</t>
  </si>
  <si>
    <t>+44 686 523 204</t>
  </si>
  <si>
    <t>+44-042-247042</t>
  </si>
  <si>
    <t>XBRKDB</t>
  </si>
  <si>
    <t>CUST-01448</t>
  </si>
  <si>
    <t>Laura Mwangi</t>
  </si>
  <si>
    <t>laura_mwangi@outlook.com</t>
  </si>
  <si>
    <t>0308788752</t>
  </si>
  <si>
    <t>+1 322 844 133</t>
  </si>
  <si>
    <t>P66AB</t>
  </si>
  <si>
    <t>CUST-04197</t>
  </si>
  <si>
    <t>+353-112-592106</t>
  </si>
  <si>
    <t>+353317178665</t>
  </si>
  <si>
    <t>69 Long St</t>
  </si>
  <si>
    <t>7ES97</t>
  </si>
  <si>
    <t>CUST-01113</t>
  </si>
  <si>
    <t>0607456256</t>
  </si>
  <si>
    <t>CUST-03977</t>
  </si>
  <si>
    <t>Nomvula Khan</t>
  </si>
  <si>
    <t>nomvula.khan@apexgroupllc.com</t>
  </si>
  <si>
    <t>0564424973</t>
  </si>
  <si>
    <t>+27-315-101493</t>
  </si>
  <si>
    <t>202 High St</t>
  </si>
  <si>
    <t>7XD1NH</t>
  </si>
  <si>
    <t>11/02/2025</t>
  </si>
  <si>
    <t>CUST-00401</t>
  </si>
  <si>
    <t>Uche Murphy</t>
  </si>
  <si>
    <t>0941491507</t>
  </si>
  <si>
    <t>+971 283 976 205</t>
  </si>
  <si>
    <t>1LD4J1</t>
  </si>
  <si>
    <t>05-Sep-24</t>
  </si>
  <si>
    <t>CUST-00142</t>
  </si>
  <si>
    <t>Bello Taylor</t>
  </si>
  <si>
    <t>chidiobrien@outlook.com</t>
  </si>
  <si>
    <t>+1-097-519712</t>
  </si>
  <si>
    <t>+1-781-891371</t>
  </si>
  <si>
    <t>3 Main Rd</t>
  </si>
  <si>
    <t>86X2YU</t>
  </si>
  <si>
    <t>CUST-00267</t>
  </si>
  <si>
    <t>ibrahimmensah@leadgroupplc.co</t>
  </si>
  <si>
    <t>0905169918</t>
  </si>
  <si>
    <t>0240107835</t>
  </si>
  <si>
    <t>15 Adeola Odeku St</t>
  </si>
  <si>
    <t>0B6D0</t>
  </si>
  <si>
    <t>Nov 6, 2025</t>
  </si>
  <si>
    <t>CUST-02553</t>
  </si>
  <si>
    <t>bashirmohammed@hotmail.com</t>
  </si>
  <si>
    <t>0846613392</t>
  </si>
  <si>
    <t>+234-289-183789</t>
  </si>
  <si>
    <t>800446</t>
  </si>
  <si>
    <t>07/08/2025</t>
  </si>
  <si>
    <t>CUST-04715</t>
  </si>
  <si>
    <t>Amani Murphy</t>
  </si>
  <si>
    <t>amanimurphy@yahoo.com</t>
  </si>
  <si>
    <t>+234 355 584 006</t>
  </si>
  <si>
    <t>0378641356</t>
  </si>
  <si>
    <t>232598</t>
  </si>
  <si>
    <t>Apr 20, 2025</t>
  </si>
  <si>
    <t>CUST-02023</t>
  </si>
  <si>
    <t>Chibueze Botha</t>
  </si>
  <si>
    <t>hannah.okafor@gmail.com</t>
  </si>
  <si>
    <t>+353-553-655560</t>
  </si>
  <si>
    <t>0923389251</t>
  </si>
  <si>
    <t>209 Adeola Odeku St</t>
  </si>
  <si>
    <t>QGMJ9X</t>
  </si>
  <si>
    <t>CUST-00344</t>
  </si>
  <si>
    <t>wanjirubello@hotmail.com</t>
  </si>
  <si>
    <t>+1-216-256857</t>
  </si>
  <si>
    <t>+971-823-155516</t>
  </si>
  <si>
    <t>FP4LH</t>
  </si>
  <si>
    <t>CUST-03001</t>
  </si>
  <si>
    <t>Adaeze Musa</t>
  </si>
  <si>
    <t>adaeze.musa@outlook.com</t>
  </si>
  <si>
    <t>0829019814</t>
  </si>
  <si>
    <t>+971 654 819 759</t>
  </si>
  <si>
    <t>26 Bourdillon Rd</t>
  </si>
  <si>
    <t>80HXG</t>
  </si>
  <si>
    <t>Feb 17, 2025</t>
  </si>
  <si>
    <t>CUST-02243</t>
  </si>
  <si>
    <t>Mercy Idris</t>
  </si>
  <si>
    <t>mercy_idris@yahoo.com</t>
  </si>
  <si>
    <t>+1-477-460110</t>
  </si>
  <si>
    <t>0399016358</t>
  </si>
  <si>
    <t>NBAZ8U</t>
  </si>
  <si>
    <t>08-May-26</t>
  </si>
  <si>
    <t>CUST-03213</t>
  </si>
  <si>
    <t>Maryam Afolabi</t>
  </si>
  <si>
    <t>maryamafolabi@gridanalyticsi.africa</t>
  </si>
  <si>
    <t>+234-738-529260</t>
  </si>
  <si>
    <t>+234 610 974 291</t>
  </si>
  <si>
    <t>1 Allen Ave</t>
  </si>
  <si>
    <t>197402</t>
  </si>
  <si>
    <t>10/06/2025</t>
  </si>
  <si>
    <t>06/10/2026</t>
  </si>
  <si>
    <t>CUST-03604</t>
  </si>
  <si>
    <t>Joy Balogun</t>
  </si>
  <si>
    <t>joybalogun@hotmail.com</t>
  </si>
  <si>
    <t>0009317852</t>
  </si>
  <si>
    <t>5 Marina Rd</t>
  </si>
  <si>
    <t>VUU99B</t>
  </si>
  <si>
    <t>CUST-03268</t>
  </si>
  <si>
    <t>Tariq Anyanwu</t>
  </si>
  <si>
    <t>tariq.anyanwu@</t>
  </si>
  <si>
    <t>+234 906 576 224</t>
  </si>
  <si>
    <t>+234-147-667096</t>
  </si>
  <si>
    <t>461371</t>
  </si>
  <si>
    <t>CUST-03704</t>
  </si>
  <si>
    <t>Yetunde O'Brien</t>
  </si>
  <si>
    <t>yetundeobrien@novacapital.africa</t>
  </si>
  <si>
    <t>+234-397-585307</t>
  </si>
  <si>
    <t>+234 035 855 102</t>
  </si>
  <si>
    <t>466748</t>
  </si>
  <si>
    <t>CUST-03729</t>
  </si>
  <si>
    <t>Tosin Salami</t>
  </si>
  <si>
    <t>tosin_salami@yahoo.com</t>
  </si>
  <si>
    <t>0521030541</t>
  </si>
  <si>
    <t>+44-740-047329</t>
  </si>
  <si>
    <t>120 Marina Rd</t>
  </si>
  <si>
    <t>ZNHH8K</t>
  </si>
  <si>
    <t>CUST-02605</t>
  </si>
  <si>
    <t>zainab.murphy@hotmail.com</t>
  </si>
  <si>
    <t>0509397114</t>
  </si>
  <si>
    <t>0766845427</t>
  </si>
  <si>
    <t>204 King St</t>
  </si>
  <si>
    <t>665291</t>
  </si>
  <si>
    <t>CUST-05015</t>
  </si>
  <si>
    <t>CUST-04930</t>
  </si>
  <si>
    <t>Olivia Nwankwo</t>
  </si>
  <si>
    <t>olivia_nwankwo@pulsecommercel.africa</t>
  </si>
  <si>
    <t>+234-793-760288</t>
  </si>
  <si>
    <t>+234529800246</t>
  </si>
  <si>
    <t>244 Station Rd</t>
  </si>
  <si>
    <t>108108</t>
  </si>
  <si>
    <t>CUST-04758</t>
  </si>
  <si>
    <t>Chinwe Aliyu</t>
  </si>
  <si>
    <t>chinwe_aliyu@outlook.com</t>
  </si>
  <si>
    <t>+234227203189</t>
  </si>
  <si>
    <t>0171250017</t>
  </si>
  <si>
    <t>133 Bourdillon Rd</t>
  </si>
  <si>
    <t>248043</t>
  </si>
  <si>
    <t>CUST-01948</t>
  </si>
  <si>
    <t>emilybrown@gmail.com</t>
  </si>
  <si>
    <t>+44-401-154033</t>
  </si>
  <si>
    <t>+44 969 007 055</t>
  </si>
  <si>
    <t>92NDH4</t>
  </si>
  <si>
    <t>CUST-01352</t>
  </si>
  <si>
    <t>faith.lawal@hotmail.com</t>
  </si>
  <si>
    <t>0880229557</t>
  </si>
  <si>
    <t>0930888370</t>
  </si>
  <si>
    <t>2JNFY</t>
  </si>
  <si>
    <t>CUST-05067</t>
  </si>
  <si>
    <t>+971 218 736 370</t>
  </si>
  <si>
    <t>CUST-03728</t>
  </si>
  <si>
    <t>Emmanuel Idris</t>
  </si>
  <si>
    <t>emmanuel_idris@gmail.com</t>
  </si>
  <si>
    <t>+31 202 694 755</t>
  </si>
  <si>
    <t>+31066098558</t>
  </si>
  <si>
    <t>36 Kenyatta Ave</t>
  </si>
  <si>
    <t>ZKVUW</t>
  </si>
  <si>
    <t>CUST-05008</t>
  </si>
  <si>
    <t>ifeanyibrown@gmail.com</t>
  </si>
  <si>
    <t>0265434025</t>
  </si>
  <si>
    <t>+44 468 939 185</t>
  </si>
  <si>
    <t>2PPCR</t>
  </si>
  <si>
    <t>10.01.2026</t>
  </si>
  <si>
    <t>CUST-02799</t>
  </si>
  <si>
    <t>Ryan Abubakar</t>
  </si>
  <si>
    <t>ryanabubakar@gmail.com</t>
  </si>
  <si>
    <t>0991182769</t>
  </si>
  <si>
    <t>+234-224-601930</t>
  </si>
  <si>
    <t>96 Moi Ave</t>
  </si>
  <si>
    <t>909237</t>
  </si>
  <si>
    <t>CUST-03344</t>
  </si>
  <si>
    <t>fatimavandermerwe@yahoo.com</t>
  </si>
  <si>
    <t>0222973736</t>
  </si>
  <si>
    <t>+1436651225</t>
  </si>
  <si>
    <t>SVULG</t>
  </si>
  <si>
    <t>CUST-03712</t>
  </si>
  <si>
    <t>aishabalogun@hotmail.com</t>
  </si>
  <si>
    <t>+31 908 678 437</t>
  </si>
  <si>
    <t>+31 546 023 353</t>
  </si>
  <si>
    <t>18 Bay St</t>
  </si>
  <si>
    <t>05S92</t>
  </si>
  <si>
    <t>CUST-02483</t>
  </si>
  <si>
    <t>Hannah Orji</t>
  </si>
  <si>
    <t>hannah_orji@hotmail.com</t>
  </si>
  <si>
    <t>+234-957-363759</t>
  </si>
  <si>
    <t>0324668967</t>
  </si>
  <si>
    <t>118 Sheikh Zayed Rd</t>
  </si>
  <si>
    <t>526417</t>
  </si>
  <si>
    <t>31/07/2024</t>
  </si>
  <si>
    <t>CUST-01413</t>
  </si>
  <si>
    <t>Musa Salami</t>
  </si>
  <si>
    <t>musa.salami@gmail.com</t>
  </si>
  <si>
    <t>+234 375 583 883</t>
  </si>
  <si>
    <t>+234-314-932548</t>
  </si>
  <si>
    <t>3 Allen Ave</t>
  </si>
  <si>
    <t>550507</t>
  </si>
  <si>
    <t>May 12, 2025</t>
  </si>
  <si>
    <t>CUST-02933</t>
  </si>
  <si>
    <t>Ogechi Jones</t>
  </si>
  <si>
    <t>ogechi_jones@chippercash.io</t>
  </si>
  <si>
    <t>+234 442 882 761</t>
  </si>
  <si>
    <t>0175090800</t>
  </si>
  <si>
    <t>48 Bourdillon Rd</t>
  </si>
  <si>
    <t>747499</t>
  </si>
  <si>
    <t>CUST-03797</t>
  </si>
  <si>
    <t>Wanjiru Garba</t>
  </si>
  <si>
    <t>wanjirugarba@stackanalytics.com</t>
  </si>
  <si>
    <t>0113676148</t>
  </si>
  <si>
    <t>+44-908-152332</t>
  </si>
  <si>
    <t>196 Main Rd</t>
  </si>
  <si>
    <t>Y0PJ2U</t>
  </si>
  <si>
    <t>CUST-04015</t>
  </si>
  <si>
    <t>Thandiwe Adebayo</t>
  </si>
  <si>
    <t>thandiwe.adebayo@</t>
  </si>
  <si>
    <t>+1549706002</t>
  </si>
  <si>
    <t>+1-452-678183</t>
  </si>
  <si>
    <t>123 Station Rd</t>
  </si>
  <si>
    <t>HCQSS</t>
  </si>
  <si>
    <t>CUST-03152</t>
  </si>
  <si>
    <t>joshuahassan@gmail.com</t>
  </si>
  <si>
    <t>0835242098</t>
  </si>
  <si>
    <t>+44229671675</t>
  </si>
  <si>
    <t>YF7PM</t>
  </si>
  <si>
    <t>10-Aug-24</t>
  </si>
  <si>
    <t>CUST-04043</t>
  </si>
  <si>
    <t>sipho_garba@yahoo.com</t>
  </si>
  <si>
    <t>+254-037-195289</t>
  </si>
  <si>
    <t>0220480470</t>
  </si>
  <si>
    <t>YUEQNB</t>
  </si>
  <si>
    <t>CUST-00888</t>
  </si>
  <si>
    <t>liam.traore@outlook.com</t>
  </si>
  <si>
    <t>+49780878571</t>
  </si>
  <si>
    <t>+49933853000</t>
  </si>
  <si>
    <t>88 Market St</t>
  </si>
  <si>
    <t>64XU1Z</t>
  </si>
  <si>
    <t>CUST-04512</t>
  </si>
  <si>
    <t>Chizoba Williams</t>
  </si>
  <si>
    <t>chizobawilliams@heliosoftgmbh.io</t>
  </si>
  <si>
    <t>0727656217</t>
  </si>
  <si>
    <t>+49090301141</t>
  </si>
  <si>
    <t>QAC7C4</t>
  </si>
  <si>
    <t>CUST-02510</t>
  </si>
  <si>
    <t>Amaka Nwankwo</t>
  </si>
  <si>
    <t>amakanwankwo@hotmail.com</t>
  </si>
  <si>
    <t>+353457621052</t>
  </si>
  <si>
    <t>0681069613</t>
  </si>
  <si>
    <t>BJQV4</t>
  </si>
  <si>
    <t>CUST-00762</t>
  </si>
  <si>
    <t>samueljohnson@gmail.com</t>
  </si>
  <si>
    <t>0656904484</t>
  </si>
  <si>
    <t>+27-733-229124</t>
  </si>
  <si>
    <t>3 Bourdillon Rd</t>
  </si>
  <si>
    <t>RSWTL</t>
  </si>
  <si>
    <t>CUST-01574</t>
  </si>
  <si>
    <t>Ifeanyi Akinola</t>
  </si>
  <si>
    <t>ifeanyi_akinola@hotmail.com</t>
  </si>
  <si>
    <t>+234-065-855229</t>
  </si>
  <si>
    <t>+234-094-436048</t>
  </si>
  <si>
    <t>127 Bay St</t>
  </si>
  <si>
    <t>438824</t>
  </si>
  <si>
    <t>CUST-03347</t>
  </si>
  <si>
    <t>+49743824525</t>
  </si>
  <si>
    <t>+49705979288</t>
  </si>
  <si>
    <t>81 Moi Ave</t>
  </si>
  <si>
    <t>R2GEX2</t>
  </si>
  <si>
    <t>CUST-03817</t>
  </si>
  <si>
    <t>Kelechi Okonkwo</t>
  </si>
  <si>
    <t>kelechi_okonkwo@paysystemsllc.ng</t>
  </si>
  <si>
    <t>+254088086277</t>
  </si>
  <si>
    <t>+254 949 330 615</t>
  </si>
  <si>
    <t>RAM0HT</t>
  </si>
  <si>
    <t>26/05/2025</t>
  </si>
  <si>
    <t>CUST-04689</t>
  </si>
  <si>
    <t>0839634200</t>
  </si>
  <si>
    <t>+234282371618</t>
  </si>
  <si>
    <t>48 Bay St</t>
  </si>
  <si>
    <t>419605</t>
  </si>
  <si>
    <t>18/01/2026</t>
  </si>
  <si>
    <t>CUST-00044</t>
  </si>
  <si>
    <t>Ahmed Asante</t>
  </si>
  <si>
    <t>ahmed_asante@yahoo.com</t>
  </si>
  <si>
    <t>+1-470-168733</t>
  </si>
  <si>
    <t>+1004797480</t>
  </si>
  <si>
    <t>C1DNZU</t>
  </si>
  <si>
    <t>CUST-04941</t>
  </si>
  <si>
    <t>Nneka Hassan</t>
  </si>
  <si>
    <t>nneka.hassan@hotmail.com</t>
  </si>
  <si>
    <t>+44794254918</t>
  </si>
  <si>
    <t>+44 307 115 275</t>
  </si>
  <si>
    <t>0F2JMZ</t>
  </si>
  <si>
    <t>CUST-04828</t>
  </si>
  <si>
    <t>+353-680-779915</t>
  </si>
  <si>
    <t>0763087408</t>
  </si>
  <si>
    <t>198 Park Lane</t>
  </si>
  <si>
    <t>6FNYUC</t>
  </si>
  <si>
    <t>CUST-01259</t>
  </si>
  <si>
    <t>amina.diallo@gmail.com</t>
  </si>
  <si>
    <t>+49633253363</t>
  </si>
  <si>
    <t>+49575786607</t>
  </si>
  <si>
    <t>98 Bourdillon Rd</t>
  </si>
  <si>
    <t>C0YB8Z</t>
  </si>
  <si>
    <t>CUST-00385</t>
  </si>
  <si>
    <t>Niyi Evans</t>
  </si>
  <si>
    <t>niyievans@hotmail.com</t>
  </si>
  <si>
    <t>0307482073</t>
  </si>
  <si>
    <t>0511893940</t>
  </si>
  <si>
    <t>143 High St</t>
  </si>
  <si>
    <t>GBTNM</t>
  </si>
  <si>
    <t>09-Feb-25</t>
  </si>
  <si>
    <t>CUST-04741</t>
  </si>
  <si>
    <t>Simi Orji</t>
  </si>
  <si>
    <t>hauwavandermerwe@hotmail.com</t>
  </si>
  <si>
    <t>+971 837 338 913</t>
  </si>
  <si>
    <t>+971791932145</t>
  </si>
  <si>
    <t>03ZYX4</t>
  </si>
  <si>
    <t>CUST-01324</t>
  </si>
  <si>
    <t>Favour Onyeka</t>
  </si>
  <si>
    <t>favour.onyeka@outlook.com</t>
  </si>
  <si>
    <t>0562448188</t>
  </si>
  <si>
    <t>+234 789 501 391</t>
  </si>
  <si>
    <t>215 Herbert Macaulay Way</t>
  </si>
  <si>
    <t>413321</t>
  </si>
  <si>
    <t>CUST-03566</t>
  </si>
  <si>
    <t>Ifeoma Ogundimu</t>
  </si>
  <si>
    <t>ifeoma_ogundimu@outlook.com</t>
  </si>
  <si>
    <t>+31 397 686 489</t>
  </si>
  <si>
    <t>+31 190 914 135</t>
  </si>
  <si>
    <t>160 Awolowo Rd</t>
  </si>
  <si>
    <t>2BW2G</t>
  </si>
  <si>
    <t>CUST-05059</t>
  </si>
  <si>
    <t>0102819151</t>
  </si>
  <si>
    <t>CUST-01916</t>
  </si>
  <si>
    <t>Blessing Diallo</t>
  </si>
  <si>
    <t>blessing_diallo@hotmail.com</t>
  </si>
  <si>
    <t>+234602514358</t>
  </si>
  <si>
    <t>+234471180045</t>
  </si>
  <si>
    <t>182 Kenyatta Ave</t>
  </si>
  <si>
    <t>699969</t>
  </si>
  <si>
    <t>CUST-03762</t>
  </si>
  <si>
    <t>Jessica Dlamini</t>
  </si>
  <si>
    <t>jessicadlamini@hotmail.com</t>
  </si>
  <si>
    <t>+234287199409</t>
  </si>
  <si>
    <t>+234 061 561 343</t>
  </si>
  <si>
    <t>489663</t>
  </si>
  <si>
    <t>03.11.2024</t>
  </si>
  <si>
    <t>CUST-04424</t>
  </si>
  <si>
    <t>Chioma Davies</t>
  </si>
  <si>
    <t>chioma_davies@dangoteindustr.ng</t>
  </si>
  <si>
    <t>0244111942</t>
  </si>
  <si>
    <t>0838537843</t>
  </si>
  <si>
    <t>4CGC6K</t>
  </si>
  <si>
    <t>CUST-03567</t>
  </si>
  <si>
    <t>ikechukwu.wilson@gmail.com.</t>
  </si>
  <si>
    <t>+254 538 161 277</t>
  </si>
  <si>
    <t>+254-157-759810</t>
  </si>
  <si>
    <t>A8YK1R</t>
  </si>
  <si>
    <t>2026/02/06</t>
  </si>
  <si>
    <t>matthewdavies@hotmail.com</t>
  </si>
  <si>
    <t>0145651812</t>
  </si>
  <si>
    <t>0591700343</t>
  </si>
  <si>
    <t>410398</t>
  </si>
  <si>
    <t>2025-08-25</t>
  </si>
  <si>
    <t>CUST-04626</t>
  </si>
  <si>
    <t>Nnamdi Brown</t>
  </si>
  <si>
    <t>+254 588 940 809</t>
  </si>
  <si>
    <t>+254 978 164 976</t>
  </si>
  <si>
    <t>28 Main Rd</t>
  </si>
  <si>
    <t>VZFLF</t>
  </si>
  <si>
    <t>CUST-02690</t>
  </si>
  <si>
    <t>Anke Diallo</t>
  </si>
  <si>
    <t>ankediallo@yahoo.com</t>
  </si>
  <si>
    <t>0990363703</t>
  </si>
  <si>
    <t>0162235936</t>
  </si>
  <si>
    <t>245 Station Rd</t>
  </si>
  <si>
    <t>618076</t>
  </si>
  <si>
    <t>CUST-03846</t>
  </si>
  <si>
    <t>nomvula.adeleke@outlook.com.</t>
  </si>
  <si>
    <t>+44 721 762 089</t>
  </si>
  <si>
    <t>+44-566-496328</t>
  </si>
  <si>
    <t>W80GSV</t>
  </si>
  <si>
    <t>CUST-00114</t>
  </si>
  <si>
    <t>Favour Nwankwo</t>
  </si>
  <si>
    <t>favour.nwankwo@hotmail.com</t>
  </si>
  <si>
    <t>+49-455-877169</t>
  </si>
  <si>
    <t>+49722569961</t>
  </si>
  <si>
    <t>75 Long St</t>
  </si>
  <si>
    <t>T4Z942</t>
  </si>
  <si>
    <t>CUST-03177</t>
  </si>
  <si>
    <t>Ibrahim Patel</t>
  </si>
  <si>
    <t>ibrahim_patel@hotmail.com</t>
  </si>
  <si>
    <t>+234846843811</t>
  </si>
  <si>
    <t>0053511065</t>
  </si>
  <si>
    <t>991285</t>
  </si>
  <si>
    <t>CUST-00140</t>
  </si>
  <si>
    <t>aisha.ogundimu@jumia.com</t>
  </si>
  <si>
    <t>0329022784</t>
  </si>
  <si>
    <t>0997335494</t>
  </si>
  <si>
    <t>131 Allen Ave</t>
  </si>
  <si>
    <t>UDZDA</t>
  </si>
  <si>
    <t>31/05/2025</t>
  </si>
  <si>
    <t>CUST-01226</t>
  </si>
  <si>
    <t>noah.mohammed@yahoo.com</t>
  </si>
  <si>
    <t>+234 870 188 111</t>
  </si>
  <si>
    <t>318590</t>
  </si>
  <si>
    <t>CUST-02025</t>
  </si>
  <si>
    <t>Amani Obi</t>
  </si>
  <si>
    <t>amaniobi@hotmail.com</t>
  </si>
  <si>
    <t>+234-659-898920</t>
  </si>
  <si>
    <t>+234 824 550 316</t>
  </si>
  <si>
    <t>665883</t>
  </si>
  <si>
    <t>CUST-03457</t>
  </si>
  <si>
    <t>+44 655 832 475</t>
  </si>
  <si>
    <t>+44 973 872 090</t>
  </si>
  <si>
    <t>Q3KQW3</t>
  </si>
  <si>
    <t>CUST-02336</t>
  </si>
  <si>
    <t>+44 373 579 987</t>
  </si>
  <si>
    <t>CUST-02856</t>
  </si>
  <si>
    <t>thomas.johnson@outlook.com</t>
  </si>
  <si>
    <t>+234-627-370685</t>
  </si>
  <si>
    <t>+234 054 445 537</t>
  </si>
  <si>
    <t>242 Market St</t>
  </si>
  <si>
    <t>739326</t>
  </si>
  <si>
    <t>CUST-04056</t>
  </si>
  <si>
    <t>James Okafor</t>
  </si>
  <si>
    <t>jamesokafor@lumensystemsgm.co</t>
  </si>
  <si>
    <t>0069265497</t>
  </si>
  <si>
    <t>+971-912-289318</t>
  </si>
  <si>
    <t>PPAD1Y</t>
  </si>
  <si>
    <t>CUST-01742</t>
  </si>
  <si>
    <t>Sipho Mensah</t>
  </si>
  <si>
    <t>+44-153-527800</t>
  </si>
  <si>
    <t>0608863841</t>
  </si>
  <si>
    <t>U0BZ7L</t>
  </si>
  <si>
    <t>CUST-04127</t>
  </si>
  <si>
    <t>Femi Mwangi</t>
  </si>
  <si>
    <t>+254816754927</t>
  </si>
  <si>
    <t>+254-781-383465</t>
  </si>
  <si>
    <t>2NVRWC</t>
  </si>
  <si>
    <t>CUST-04346</t>
  </si>
  <si>
    <t>otieno.akinola@yahoo.com</t>
  </si>
  <si>
    <t>0603267239</t>
  </si>
  <si>
    <t>EL0QYP</t>
  </si>
  <si>
    <t>CUST-03319</t>
  </si>
  <si>
    <t>Grace Afolabi</t>
  </si>
  <si>
    <t>grace.afolabi@yahoo.com</t>
  </si>
  <si>
    <t>+44 154 584 127</t>
  </si>
  <si>
    <t>+44654749657</t>
  </si>
  <si>
    <t>170 Queen St</t>
  </si>
  <si>
    <t>P3KAZ9</t>
  </si>
  <si>
    <t>09.04.2026</t>
  </si>
  <si>
    <t>CUST-02682</t>
  </si>
  <si>
    <t>chidinmajones@gmail.com</t>
  </si>
  <si>
    <t>+1359279160</t>
  </si>
  <si>
    <t>93 Queen St</t>
  </si>
  <si>
    <t>QDMN9W</t>
  </si>
  <si>
    <t>Mar 7, 2026</t>
  </si>
  <si>
    <t>CUST-04031</t>
  </si>
  <si>
    <t>ibrahim brown@outlook.com</t>
  </si>
  <si>
    <t>+234731933654</t>
  </si>
  <si>
    <t>+234 828 858 070</t>
  </si>
  <si>
    <t>184 Bourdillon Rd</t>
  </si>
  <si>
    <t>205292</t>
  </si>
  <si>
    <t>CUST-03060</t>
  </si>
  <si>
    <t>+44404660455</t>
  </si>
  <si>
    <t>121 Allen Ave</t>
  </si>
  <si>
    <t>1YYNM</t>
  </si>
  <si>
    <t>CUST-03343</t>
  </si>
  <si>
    <t>sophie_afolabi@outlook.com</t>
  </si>
  <si>
    <t>+49 023 824 522</t>
  </si>
  <si>
    <t>+49-686-900555</t>
  </si>
  <si>
    <t>QAW398</t>
  </si>
  <si>
    <t>CUST-03480</t>
  </si>
  <si>
    <t>Musa Adebayo</t>
  </si>
  <si>
    <t>musaadebayo@yahoo.com</t>
  </si>
  <si>
    <t>+44475496529</t>
  </si>
  <si>
    <t>+44898427300</t>
  </si>
  <si>
    <t>212 Victoria Rd</t>
  </si>
  <si>
    <t>7L7KMH</t>
  </si>
  <si>
    <t>CUST-00527</t>
  </si>
  <si>
    <t>funmi.mohammed@yahoo.com</t>
  </si>
  <si>
    <t>+234-730-099284</t>
  </si>
  <si>
    <t>+234-240-321153</t>
  </si>
  <si>
    <t>185 Moi Ave</t>
  </si>
  <si>
    <t>205243</t>
  </si>
  <si>
    <t>CUST-01893</t>
  </si>
  <si>
    <t>tope_balogun@gmail.com</t>
  </si>
  <si>
    <t>+254-398-649354</t>
  </si>
  <si>
    <t>+254 997 075 545</t>
  </si>
  <si>
    <t>166 Long St</t>
  </si>
  <si>
    <t>H4C8W</t>
  </si>
  <si>
    <t>CUST-03698</t>
  </si>
  <si>
    <t>Folake Wilson</t>
  </si>
  <si>
    <t>folake_wilson@paylogic.com</t>
  </si>
  <si>
    <t>+353 627 160 991</t>
  </si>
  <si>
    <t>+353129461632</t>
  </si>
  <si>
    <t>M9W57</t>
  </si>
  <si>
    <t>CUST-03891</t>
  </si>
  <si>
    <t>Chidinma Williams</t>
  </si>
  <si>
    <t>chidinma.williams@</t>
  </si>
  <si>
    <t>+31 643 680 259</t>
  </si>
  <si>
    <t>+31-234-992019</t>
  </si>
  <si>
    <t>DPA5Y</t>
  </si>
  <si>
    <t>CUST-03753</t>
  </si>
  <si>
    <t>chibueze_botha@gmail.com</t>
  </si>
  <si>
    <t>+31654214676</t>
  </si>
  <si>
    <t>+27732603197</t>
  </si>
  <si>
    <t>3Q631</t>
  </si>
  <si>
    <t>CUST-04046</t>
  </si>
  <si>
    <t>Uche Adebayo</t>
  </si>
  <si>
    <t>ucheadebayo@gmail.com</t>
  </si>
  <si>
    <t>+971079679548</t>
  </si>
  <si>
    <t>+971-024-391216</t>
  </si>
  <si>
    <t>Y0ZM2</t>
  </si>
  <si>
    <t>CUST-00059</t>
  </si>
  <si>
    <t>tosin_orji@gmail.com</t>
  </si>
  <si>
    <t>+44788861015</t>
  </si>
  <si>
    <t>+44 995 604 661</t>
  </si>
  <si>
    <t>T7KEL3</t>
  </si>
  <si>
    <t>12/27/2024</t>
  </si>
  <si>
    <t>CUST-05049</t>
  </si>
  <si>
    <t>+44058854188</t>
  </si>
  <si>
    <t>CUST-04826</t>
  </si>
  <si>
    <t>mercydiallogmail.com</t>
  </si>
  <si>
    <t>+1 206 675 491</t>
  </si>
  <si>
    <t>+1-912-959864</t>
  </si>
  <si>
    <t>187 Herbert Macaulay Way</t>
  </si>
  <si>
    <t>X0D0DV</t>
  </si>
  <si>
    <t>24/05/2025</t>
  </si>
  <si>
    <t>CUST-02798</t>
  </si>
  <si>
    <t>oliviahassan@swiftcapitallt.io</t>
  </si>
  <si>
    <t>0741851954</t>
  </si>
  <si>
    <t>+971468473375</t>
  </si>
  <si>
    <t>172 Herbert Macaulay Way</t>
  </si>
  <si>
    <t>VJ89P</t>
  </si>
  <si>
    <t>CUST-04314</t>
  </si>
  <si>
    <t>niyi_williams@hotmail.com</t>
  </si>
  <si>
    <t>+234 704 491 324</t>
  </si>
  <si>
    <t>+234 373 463 587</t>
  </si>
  <si>
    <t>202 Bay St</t>
  </si>
  <si>
    <t>801001</t>
  </si>
  <si>
    <t>CUST-01576</t>
  </si>
  <si>
    <t>chidinma.obrien@outlook.com</t>
  </si>
  <si>
    <t>0261015852</t>
  </si>
  <si>
    <t>0323107857</t>
  </si>
  <si>
    <t>9 Marina Rd</t>
  </si>
  <si>
    <t>979806</t>
  </si>
  <si>
    <t>CUST-01971</t>
  </si>
  <si>
    <t>ifeoma.diallo@teamapt.africa</t>
  </si>
  <si>
    <t>+44 128 085 517</t>
  </si>
  <si>
    <t>+44948898331</t>
  </si>
  <si>
    <t>ZJW1S</t>
  </si>
  <si>
    <t>CUST-00256</t>
  </si>
  <si>
    <t>andrewugwu@yahoo.com</t>
  </si>
  <si>
    <t>+44-610-313100</t>
  </si>
  <si>
    <t>0318143966</t>
  </si>
  <si>
    <t>YUUAG</t>
  </si>
  <si>
    <t>CUST-04814</t>
  </si>
  <si>
    <t>Simi Ugwu</t>
  </si>
  <si>
    <t>simi.ugwu@jumia.africa</t>
  </si>
  <si>
    <t>+49-180-098717</t>
  </si>
  <si>
    <t>0903084753</t>
  </si>
  <si>
    <t>DRL4R</t>
  </si>
  <si>
    <t>19/08/2025</t>
  </si>
  <si>
    <t>CUST-01073</t>
  </si>
  <si>
    <t>Femke Akinola</t>
  </si>
  <si>
    <t>+1 998 708 053</t>
  </si>
  <si>
    <t>+1-898-122396</t>
  </si>
  <si>
    <t>UXHLW0</t>
  </si>
  <si>
    <t>2025/11/11</t>
  </si>
  <si>
    <t>CUST-00182</t>
  </si>
  <si>
    <t>Grace Hassan</t>
  </si>
  <si>
    <t>grace.hassan@yahoo.com</t>
  </si>
  <si>
    <t>+27760122777</t>
  </si>
  <si>
    <t>+27793349605</t>
  </si>
  <si>
    <t>C71787</t>
  </si>
  <si>
    <t>CUST-03425</t>
  </si>
  <si>
    <t>Hauwa Nwosu</t>
  </si>
  <si>
    <t>+44 564 166 571</t>
  </si>
  <si>
    <t>0638604585</t>
  </si>
  <si>
    <t>81 King St</t>
  </si>
  <si>
    <t>3YBKX2</t>
  </si>
  <si>
    <t>2026/06/04</t>
  </si>
  <si>
    <t>CUST-04954</t>
  </si>
  <si>
    <t>Kelechi Nwankwo</t>
  </si>
  <si>
    <t>kelechinwankwo@hotmail.com</t>
  </si>
  <si>
    <t>+234-333-819862</t>
  </si>
  <si>
    <t>+234086278141</t>
  </si>
  <si>
    <t>896953</t>
  </si>
  <si>
    <t>CUST-03903</t>
  </si>
  <si>
    <t>0357284052</t>
  </si>
  <si>
    <t>0099699577</t>
  </si>
  <si>
    <t>201338</t>
  </si>
  <si>
    <t>03-Jul-25</t>
  </si>
  <si>
    <t>CUST-03662</t>
  </si>
  <si>
    <t>femke.salami@pulseworksllc.africa</t>
  </si>
  <si>
    <t>+49 378 741 384</t>
  </si>
  <si>
    <t>+49-807-364511</t>
  </si>
  <si>
    <t>SSWYJ</t>
  </si>
  <si>
    <t>08/03/2024</t>
  </si>
  <si>
    <t>CUST-01132</t>
  </si>
  <si>
    <t>jessica_balogun@outlook.com</t>
  </si>
  <si>
    <t>+49 002 519 067</t>
  </si>
  <si>
    <t>+49-446-095772</t>
  </si>
  <si>
    <t>63 Awolowo Rd</t>
  </si>
  <si>
    <t>X4JBG</t>
  </si>
  <si>
    <t>CUST-00904</t>
  </si>
  <si>
    <t>Jessica Kamau</t>
  </si>
  <si>
    <t>jessica_kamau@datasystems.io</t>
  </si>
  <si>
    <t>+44201663340</t>
  </si>
  <si>
    <t>0421563452</t>
  </si>
  <si>
    <t>Z5CUT</t>
  </si>
  <si>
    <t>04.08.2025</t>
  </si>
  <si>
    <t>CUST-02791</t>
  </si>
  <si>
    <t>laylaotieno@yahoo.com</t>
  </si>
  <si>
    <t>0909182490</t>
  </si>
  <si>
    <t>+44765336330</t>
  </si>
  <si>
    <t>T098ZC</t>
  </si>
  <si>
    <t>CUST-01772</t>
  </si>
  <si>
    <t>Adaeze Brown</t>
  </si>
  <si>
    <t>adaeze_brown@gmail.com</t>
  </si>
  <si>
    <t>+44670392749</t>
  </si>
  <si>
    <t>+44 438 397 505</t>
  </si>
  <si>
    <t>212 Allen Ave</t>
  </si>
  <si>
    <t>GU37H</t>
  </si>
  <si>
    <t>Sep 14, 2025</t>
  </si>
  <si>
    <t>CUST-02566</t>
  </si>
  <si>
    <t>Chioma Salami</t>
  </si>
  <si>
    <t>chiomasalami@gmail.com</t>
  </si>
  <si>
    <t>+44 420 366 714</t>
  </si>
  <si>
    <t>0016576285</t>
  </si>
  <si>
    <t>221 Herbert Macaulay Way</t>
  </si>
  <si>
    <t>UH2UM</t>
  </si>
  <si>
    <t>CUST-04411</t>
  </si>
  <si>
    <t>zainabogundimu@hotmail.com</t>
  </si>
  <si>
    <t>+31-379-771811</t>
  </si>
  <si>
    <t>+31-961-811590</t>
  </si>
  <si>
    <t>81 Herbert Macaulay Way</t>
  </si>
  <si>
    <t>9QYF4R</t>
  </si>
  <si>
    <t>CUST-01811</t>
  </si>
  <si>
    <t>Folake Adeleke</t>
  </si>
  <si>
    <t>folake.adeleke@gridfinance.com</t>
  </si>
  <si>
    <t>+49-203-155677</t>
  </si>
  <si>
    <t>TVYB43</t>
  </si>
  <si>
    <t>22/12/2025</t>
  </si>
  <si>
    <t>CUST-04388</t>
  </si>
  <si>
    <t>Sophie Brown</t>
  </si>
  <si>
    <t>sophie_brown@hotmail.com</t>
  </si>
  <si>
    <t>+31966627139</t>
  </si>
  <si>
    <t>+31583569384</t>
  </si>
  <si>
    <t>6L8VGW</t>
  </si>
  <si>
    <t>CUST-04464</t>
  </si>
  <si>
    <t>wanjala.al-farsi@hotmail.com</t>
  </si>
  <si>
    <t>+27345780101</t>
  </si>
  <si>
    <t>0753675067</t>
  </si>
  <si>
    <t>A0AS4</t>
  </si>
  <si>
    <t>CUST-02138</t>
  </si>
  <si>
    <t>Usman Anyanwu</t>
  </si>
  <si>
    <t>usmananyanwu@hotmail.com</t>
  </si>
  <si>
    <t>+44-611-395543</t>
  </si>
  <si>
    <t>+44054162558</t>
  </si>
  <si>
    <t>6K5Q3B</t>
  </si>
  <si>
    <t>CUST-04882</t>
  </si>
  <si>
    <t>Joy Mwangi</t>
  </si>
  <si>
    <t>joy.mwangi@gmail.com</t>
  </si>
  <si>
    <t>+234-602-541900</t>
  </si>
  <si>
    <t>+234-110-127739</t>
  </si>
  <si>
    <t>164089</t>
  </si>
  <si>
    <t>CUST-00977</t>
  </si>
  <si>
    <t>Emmanuel Botha</t>
  </si>
  <si>
    <t>+1 477 496 337</t>
  </si>
  <si>
    <t>+1 262 819 150</t>
  </si>
  <si>
    <t>UWDWL</t>
  </si>
  <si>
    <t>CUST-02212</t>
  </si>
  <si>
    <t>+31 585 211 017</t>
  </si>
  <si>
    <t>0077057729</t>
  </si>
  <si>
    <t>4NKV0B</t>
  </si>
  <si>
    <t>CUST-00572</t>
  </si>
  <si>
    <t>Sola Afolabi</t>
  </si>
  <si>
    <t>sola_afolabi@yahoo.com</t>
  </si>
  <si>
    <t>+1582676259</t>
  </si>
  <si>
    <t>0620036385</t>
  </si>
  <si>
    <t>115 Long St</t>
  </si>
  <si>
    <t>7PG9P7</t>
  </si>
  <si>
    <t>CUST-02441</t>
  </si>
  <si>
    <t>emekaogundimu@gmail.com</t>
  </si>
  <si>
    <t>+1-264-813122</t>
  </si>
  <si>
    <t>+1-304-968564</t>
  </si>
  <si>
    <t>45 Awolowo Rd</t>
  </si>
  <si>
    <t>ECSKY0</t>
  </si>
  <si>
    <t>02/12/2026</t>
  </si>
  <si>
    <t>CUST-01534</t>
  </si>
  <si>
    <t>Noah Eze</t>
  </si>
  <si>
    <t>noah_eze@outlook.com</t>
  </si>
  <si>
    <t>+254-082-759868</t>
  </si>
  <si>
    <t>0819748846</t>
  </si>
  <si>
    <t>SLXAV2</t>
  </si>
  <si>
    <t>CUST-03843</t>
  </si>
  <si>
    <t>Adebayo Adewale</t>
  </si>
  <si>
    <t>adebayo adewale@company.com</t>
  </si>
  <si>
    <t>+1-467-982219</t>
  </si>
  <si>
    <t>+1497632280</t>
  </si>
  <si>
    <t>Q0D5JC</t>
  </si>
  <si>
    <t>Dec 26, 2024</t>
  </si>
  <si>
    <t>Kevin Adewale</t>
  </si>
  <si>
    <t>kevin.adewale@hotmail.com</t>
  </si>
  <si>
    <t>0356241951</t>
  </si>
  <si>
    <t>0863189278</t>
  </si>
  <si>
    <t>5N5Z09</t>
  </si>
  <si>
    <t>2025/10/15</t>
  </si>
  <si>
    <t>Chiamaka Orji</t>
  </si>
  <si>
    <t>chiamakaorji@outlook.com</t>
  </si>
  <si>
    <t>+44352478417</t>
  </si>
  <si>
    <t>+44 594 973 449</t>
  </si>
  <si>
    <t>H9P2F</t>
  </si>
  <si>
    <t>20-Feb-26</t>
  </si>
  <si>
    <t>CUST-00907</t>
  </si>
  <si>
    <t>Yusuf Naidoo</t>
  </si>
  <si>
    <t>yusuf_naidoo@yahoo.com</t>
  </si>
  <si>
    <t>+31-378-624301</t>
  </si>
  <si>
    <t>0606696106</t>
  </si>
  <si>
    <t>97C0X</t>
  </si>
  <si>
    <t>2025/03/29</t>
  </si>
  <si>
    <t>CUST-01193</t>
  </si>
  <si>
    <t>CUST-00031</t>
  </si>
  <si>
    <t>sola.kelly@outlook.com</t>
  </si>
  <si>
    <t>+234 244 510 762</t>
  </si>
  <si>
    <t>0683885160</t>
  </si>
  <si>
    <t>701254</t>
  </si>
  <si>
    <t>CUST-04338</t>
  </si>
  <si>
    <t>emekasmith@hotmail.com</t>
  </si>
  <si>
    <t>+31-988-828460</t>
  </si>
  <si>
    <t>+31940581315</t>
  </si>
  <si>
    <t>244 Victoria Rd</t>
  </si>
  <si>
    <t>8C60XM</t>
  </si>
  <si>
    <t>CUST-01083</t>
  </si>
  <si>
    <t>matthew.anyanwu@yahoo.com</t>
  </si>
  <si>
    <t>+1-974-531459</t>
  </si>
  <si>
    <t>+1-508-002906</t>
  </si>
  <si>
    <t>4JSP2</t>
  </si>
  <si>
    <t>CUST-04315</t>
  </si>
  <si>
    <t>precious.okorie@hotmail.com</t>
  </si>
  <si>
    <t>0105177362</t>
  </si>
  <si>
    <t>0512511607</t>
  </si>
  <si>
    <t>183 Sheikh Zayed Rd</t>
  </si>
  <si>
    <t>HJGLF3</t>
  </si>
  <si>
    <t>CUST-01044</t>
  </si>
  <si>
    <t>Kibet Obi</t>
  </si>
  <si>
    <t>kibet_obi@hotmail.com</t>
  </si>
  <si>
    <t>+31-364-365314</t>
  </si>
  <si>
    <t>+31-945-681508</t>
  </si>
  <si>
    <t>168 Kenyatta Ave</t>
  </si>
  <si>
    <t>62QRCJ</t>
  </si>
  <si>
    <t>CUST-01011</t>
  </si>
  <si>
    <t>yusuf.jones@andela.io</t>
  </si>
  <si>
    <t>+44 921 351 113</t>
  </si>
  <si>
    <t>+44-010-753502</t>
  </si>
  <si>
    <t>209 Bay St</t>
  </si>
  <si>
    <t>LPJJM</t>
  </si>
  <si>
    <t>Sep 5, 2025</t>
  </si>
  <si>
    <t>CUST-04258</t>
  </si>
  <si>
    <t>Kibet Adewale</t>
  </si>
  <si>
    <t>0585518220</t>
  </si>
  <si>
    <t>+353707978000</t>
  </si>
  <si>
    <t>228 Queen St</t>
  </si>
  <si>
    <t>ZJXKEB</t>
  </si>
  <si>
    <t>CUST-04897</t>
  </si>
  <si>
    <t>tosin_jones@gmail.com</t>
  </si>
  <si>
    <t>+49396589792</t>
  </si>
  <si>
    <t>+49013227809</t>
  </si>
  <si>
    <t>214 Awolowo Rd</t>
  </si>
  <si>
    <t>XA8SV</t>
  </si>
  <si>
    <t>CUST-01124</t>
  </si>
  <si>
    <t>Jessica Diallo</t>
  </si>
  <si>
    <t>jessica_diallo@outlook.com</t>
  </si>
  <si>
    <t>+234-765-224696</t>
  </si>
  <si>
    <t>+234169217517</t>
  </si>
  <si>
    <t>142 Bay St</t>
  </si>
  <si>
    <t>443623</t>
  </si>
  <si>
    <t>CUST-04328</t>
  </si>
  <si>
    <t>Oluwaseun Nwosu</t>
  </si>
  <si>
    <t>oluwaseun_nwosu@gmail.com</t>
  </si>
  <si>
    <t>+234677700617</t>
  </si>
  <si>
    <t>+234-938-399451</t>
  </si>
  <si>
    <t>132 Station Rd</t>
  </si>
  <si>
    <t>754154</t>
  </si>
  <si>
    <t>CUST-02207</t>
  </si>
  <si>
    <t>Lola Oladipo</t>
  </si>
  <si>
    <t>lola_oladipo@yahoo.com</t>
  </si>
  <si>
    <t>0481901170</t>
  </si>
  <si>
    <t>0821176439</t>
  </si>
  <si>
    <t>119 Marina Rd</t>
  </si>
  <si>
    <t>6EM4L</t>
  </si>
  <si>
    <t>CUST-04631</t>
  </si>
  <si>
    <t>faithnwankwo@datadigitalllc.com</t>
  </si>
  <si>
    <t>+1096132541</t>
  </si>
  <si>
    <t>+1638939797</t>
  </si>
  <si>
    <t>Q8J9Z</t>
  </si>
  <si>
    <t>CUST-04193</t>
  </si>
  <si>
    <t>Andrew Garba</t>
  </si>
  <si>
    <t>andrew_garba@gmail.com</t>
  </si>
  <si>
    <t>+234542857344</t>
  </si>
  <si>
    <t>0120314221</t>
  </si>
  <si>
    <t>16 Sheikh Zayed Rd</t>
  </si>
  <si>
    <t>827656</t>
  </si>
  <si>
    <t>CUST-02164</t>
  </si>
  <si>
    <t>Wanjiru Brown</t>
  </si>
  <si>
    <t>0151661759</t>
  </si>
  <si>
    <t>+234313643962</t>
  </si>
  <si>
    <t>14 King St</t>
  </si>
  <si>
    <t>734232</t>
  </si>
  <si>
    <t>CUST-02591</t>
  </si>
  <si>
    <t>Michael Kelly</t>
  </si>
  <si>
    <t>0846707272</t>
  </si>
  <si>
    <t>555375</t>
  </si>
  <si>
    <t>CUST-01844</t>
  </si>
  <si>
    <t>ibrahimmusa@gmail.com</t>
  </si>
  <si>
    <t>0948477146</t>
  </si>
  <si>
    <t>+254339092137</t>
  </si>
  <si>
    <t>3U6TR</t>
  </si>
  <si>
    <t>CUST-02721</t>
  </si>
  <si>
    <t>gbenga.musa@gmail.com</t>
  </si>
  <si>
    <t>+971-718-438327</t>
  </si>
  <si>
    <t>0070860442</t>
  </si>
  <si>
    <t>R1PYX2</t>
  </si>
  <si>
    <t>CUST-03961</t>
  </si>
  <si>
    <t>akinyi.adeyemi@outlook.com</t>
  </si>
  <si>
    <t>+44977556593</t>
  </si>
  <si>
    <t>+44700325313</t>
  </si>
  <si>
    <t>RYPNV</t>
  </si>
  <si>
    <t>CUST-01267</t>
  </si>
  <si>
    <t>zainab.adewale@datanetworkslt.io</t>
  </si>
  <si>
    <t>+971-832-786686</t>
  </si>
  <si>
    <t>+971200326503</t>
  </si>
  <si>
    <t>194 High St</t>
  </si>
  <si>
    <t>42ZGQ</t>
  </si>
  <si>
    <t>CUST-03586</t>
  </si>
  <si>
    <t>kibetvandermerwe@hotmail.com</t>
  </si>
  <si>
    <t>+44-991-565957</t>
  </si>
  <si>
    <t>+44-614-679261</t>
  </si>
  <si>
    <t>9L5CA</t>
  </si>
  <si>
    <t>CUST-04416</t>
  </si>
  <si>
    <t>Joshua Salami</t>
  </si>
  <si>
    <t>joshuasalami@hotmail.com</t>
  </si>
  <si>
    <t>0628605510</t>
  </si>
  <si>
    <t>+31 001 715 276</t>
  </si>
  <si>
    <t>161 Station Rd</t>
  </si>
  <si>
    <t>6MB6F</t>
  </si>
  <si>
    <t>CUST-02976</t>
  </si>
  <si>
    <t>Lola Williams</t>
  </si>
  <si>
    <t>lola_williams@yahoo.com</t>
  </si>
  <si>
    <t>+971 493 972 390</t>
  </si>
  <si>
    <t>+971709485454</t>
  </si>
  <si>
    <t>9PCSAS</t>
  </si>
  <si>
    <t>26/04/2026</t>
  </si>
  <si>
    <t>CUST-03721</t>
  </si>
  <si>
    <t>segunmensah@hotmail.com</t>
  </si>
  <si>
    <t>+234 342 814 641</t>
  </si>
  <si>
    <t>+234-210-631637</t>
  </si>
  <si>
    <t>607333</t>
  </si>
  <si>
    <t>05/26/2026</t>
  </si>
  <si>
    <t>CUST-02877</t>
  </si>
  <si>
    <t>Olivia Adeyemi</t>
  </si>
  <si>
    <t>olivia_adeyemi@hotmail.com</t>
  </si>
  <si>
    <t>+234 207 604 978</t>
  </si>
  <si>
    <t>+234 626 745 536</t>
  </si>
  <si>
    <t>232 Moi Ave</t>
  </si>
  <si>
    <t>460530</t>
  </si>
  <si>
    <t>CUST-04886</t>
  </si>
  <si>
    <t>ahmed.ogundimu@gmail.com</t>
  </si>
  <si>
    <t>+27012214207</t>
  </si>
  <si>
    <t>+27-411-027655</t>
  </si>
  <si>
    <t>1 Adeola Odeku St</t>
  </si>
  <si>
    <t>7CUQ53</t>
  </si>
  <si>
    <t>2025/12/23</t>
  </si>
  <si>
    <t>CUST-03896</t>
  </si>
  <si>
    <t>Amani Idris</t>
  </si>
  <si>
    <t>amani_idris@gmail.com</t>
  </si>
  <si>
    <t>+44802455985</t>
  </si>
  <si>
    <t>+234809745323</t>
  </si>
  <si>
    <t>788852</t>
  </si>
  <si>
    <t>CUST-02221</t>
  </si>
  <si>
    <t>Matthew Brown</t>
  </si>
  <si>
    <t>matthewbrown@outlook.com</t>
  </si>
  <si>
    <t>+27432991378</t>
  </si>
  <si>
    <t>+27 772 244 146</t>
  </si>
  <si>
    <t>QBWA37</t>
  </si>
  <si>
    <t>Musa Smith</t>
  </si>
  <si>
    <t>musa_smith@yahoo.com</t>
  </si>
  <si>
    <t>+971-564-429277</t>
  </si>
  <si>
    <t>+971-019-325267</t>
  </si>
  <si>
    <t>0DYMN8</t>
  </si>
  <si>
    <t>16-Jun-26</t>
  </si>
  <si>
    <t>CUST-02714</t>
  </si>
  <si>
    <t>Ikechukwu Makinde</t>
  </si>
  <si>
    <t>ikechukwu_makinde@stackfinancegm.io</t>
  </si>
  <si>
    <t>+353-943-796270</t>
  </si>
  <si>
    <t>+353 648 782 787</t>
  </si>
  <si>
    <t>P0NC2</t>
  </si>
  <si>
    <t>12/29/2024</t>
  </si>
  <si>
    <t>CUST-01595</t>
  </si>
  <si>
    <t>Nnamdi Johnson</t>
  </si>
  <si>
    <t>nnamdijohnson@hotmail.com</t>
  </si>
  <si>
    <t>+234-165-498061</t>
  </si>
  <si>
    <t>0648760857</t>
  </si>
  <si>
    <t>793349</t>
  </si>
  <si>
    <t>CUST-00627</t>
  </si>
  <si>
    <t>Amina Akinola</t>
  </si>
  <si>
    <t>aminaakinola@hotmail.com</t>
  </si>
  <si>
    <t>+1-683-344009</t>
  </si>
  <si>
    <t>+1 224 265 379</t>
  </si>
  <si>
    <t>195 Long St</t>
  </si>
  <si>
    <t>A5BZU</t>
  </si>
  <si>
    <t>2025/06/17</t>
  </si>
  <si>
    <t>CUST-02467</t>
  </si>
  <si>
    <t>Noah Okorie</t>
  </si>
  <si>
    <t>noah.okorie@hotmail.com</t>
  </si>
  <si>
    <t>+44337920638</t>
  </si>
  <si>
    <t>+44769697290</t>
  </si>
  <si>
    <t>144 Bay St</t>
  </si>
  <si>
    <t>9KR3Q</t>
  </si>
  <si>
    <t>CUST-01400</t>
  </si>
  <si>
    <t>maryamwilliams@outlook.com</t>
  </si>
  <si>
    <t>+234-670-769864</t>
  </si>
  <si>
    <t>+234-491-185101</t>
  </si>
  <si>
    <t>228 Church St</t>
  </si>
  <si>
    <t>339658</t>
  </si>
  <si>
    <t>CUST-02121</t>
  </si>
  <si>
    <t>CUST-02706</t>
  </si>
  <si>
    <t>amaka.onyeka@yahoo.com</t>
  </si>
  <si>
    <t>0621304404</t>
  </si>
  <si>
    <t>+44469610599</t>
  </si>
  <si>
    <t>122 Moi Ave</t>
  </si>
  <si>
    <t>CW593Y</t>
  </si>
  <si>
    <t>CUST-01281</t>
  </si>
  <si>
    <t>tosin.bello@vaulttechltd.co</t>
  </si>
  <si>
    <t>+1636112874</t>
  </si>
  <si>
    <t>+1 811 730 699</t>
  </si>
  <si>
    <t>J8RAMU</t>
  </si>
  <si>
    <t>CUST-01596</t>
  </si>
  <si>
    <t>chinwe.johnson@yahoo.com</t>
  </si>
  <si>
    <t>0665667390</t>
  </si>
  <si>
    <t>0072772365</t>
  </si>
  <si>
    <t>826542</t>
  </si>
  <si>
    <t>22/11/2024</t>
  </si>
  <si>
    <t>Ibrahim Akinola</t>
  </si>
  <si>
    <t>ibrahimakinola@wave.com</t>
  </si>
  <si>
    <t>+44 800 458 724</t>
  </si>
  <si>
    <t>+44-274-966529</t>
  </si>
  <si>
    <t>89 Kenyatta Ave</t>
  </si>
  <si>
    <t>H5KXEM</t>
  </si>
  <si>
    <t>28/08/2025</t>
  </si>
  <si>
    <t>CUST-00289</t>
  </si>
  <si>
    <t>nomvula_adebayo@yahoo.com</t>
  </si>
  <si>
    <t>+49-493-862044</t>
  </si>
  <si>
    <t>FHFMFM</t>
  </si>
  <si>
    <t>CUST-04788</t>
  </si>
  <si>
    <t>ngozi.davies@gmail.com</t>
  </si>
  <si>
    <t>+234729579126</t>
  </si>
  <si>
    <t>0518243449</t>
  </si>
  <si>
    <t>SNW93</t>
  </si>
  <si>
    <t>CUST-01078</t>
  </si>
  <si>
    <t>Kunle Balogun</t>
  </si>
  <si>
    <t>kunle.balogun@outlook.com</t>
  </si>
  <si>
    <t>+234 100 179 251</t>
  </si>
  <si>
    <t>+234622380137</t>
  </si>
  <si>
    <t>972962</t>
  </si>
  <si>
    <t>CUST-00341</t>
  </si>
  <si>
    <t>musaotieno@outlook.com</t>
  </si>
  <si>
    <t>+31-254-969192</t>
  </si>
  <si>
    <t>+31-552-597107</t>
  </si>
  <si>
    <t>233 Queen St</t>
  </si>
  <si>
    <t>TXXNJW</t>
  </si>
  <si>
    <t>14/11/2025</t>
  </si>
  <si>
    <t>CUST-01720</t>
  </si>
  <si>
    <t>obinnaokafor@hotmail.com</t>
  </si>
  <si>
    <t>+31-333-378733</t>
  </si>
  <si>
    <t>+31-805-829989</t>
  </si>
  <si>
    <t>138 Adeola Odeku St</t>
  </si>
  <si>
    <t>XEYX27</t>
  </si>
  <si>
    <t>2026/01/17</t>
  </si>
  <si>
    <t>CUST-02017</t>
  </si>
  <si>
    <t>chidinmaokorie@outlook.com</t>
  </si>
  <si>
    <t>+234-972-237091</t>
  </si>
  <si>
    <t>0428845831</t>
  </si>
  <si>
    <t>170 Awolowo Rd</t>
  </si>
  <si>
    <t>754578</t>
  </si>
  <si>
    <t>CUST-00214</t>
  </si>
  <si>
    <t>njeri.dlamini@hotmail.com</t>
  </si>
  <si>
    <t>+27-626-448869</t>
  </si>
  <si>
    <t>+27-611-952436</t>
  </si>
  <si>
    <t>U3LMZM</t>
  </si>
  <si>
    <t>Feb 20, 2026</t>
  </si>
  <si>
    <t>CUST-02907</t>
  </si>
  <si>
    <t>Musa Al-Farsi</t>
  </si>
  <si>
    <t>musaal-farsi@yahoo.com</t>
  </si>
  <si>
    <t>+971 593 492 097</t>
  </si>
  <si>
    <t>+971490434935</t>
  </si>
  <si>
    <t>110 Long St</t>
  </si>
  <si>
    <t>92R14</t>
  </si>
  <si>
    <t>CUST-02815</t>
  </si>
  <si>
    <t>belloorji@hotmail.com</t>
  </si>
  <si>
    <t>+49-496-405431</t>
  </si>
  <si>
    <t>0068946491</t>
  </si>
  <si>
    <t>J4VRKK</t>
  </si>
  <si>
    <t>CUST-01063</t>
  </si>
  <si>
    <t>Hauwa Kamau</t>
  </si>
  <si>
    <t>hauwa.kamau@brightpay.co</t>
  </si>
  <si>
    <t>0265576475</t>
  </si>
  <si>
    <t>+234657329774</t>
  </si>
  <si>
    <t>158 Adeola Odeku St</t>
  </si>
  <si>
    <t>930759</t>
  </si>
  <si>
    <t>2025/04/04</t>
  </si>
  <si>
    <t>CUST-02802</t>
  </si>
  <si>
    <t>Otieno Patel</t>
  </si>
  <si>
    <t>otieno_patel@yahoo.com</t>
  </si>
  <si>
    <t>+44-853-443467</t>
  </si>
  <si>
    <t>+44 880 222 596</t>
  </si>
  <si>
    <t>KSM276</t>
  </si>
  <si>
    <t>16/01/2025</t>
  </si>
  <si>
    <t>CUST-04161</t>
  </si>
  <si>
    <t>Ibrahim Otieno</t>
  </si>
  <si>
    <t>ibrahim_otieno@gmail.com</t>
  </si>
  <si>
    <t>+254460767325</t>
  </si>
  <si>
    <t>+254-080-716853</t>
  </si>
  <si>
    <t>X9Q3QL</t>
  </si>
  <si>
    <t>CUST-02159</t>
  </si>
  <si>
    <t>Andrew Okorie</t>
  </si>
  <si>
    <t>emilydlamini@gmail.com</t>
  </si>
  <si>
    <t>+254212495432</t>
  </si>
  <si>
    <t>+254325361443</t>
  </si>
  <si>
    <t>469QU</t>
  </si>
  <si>
    <t>CUST-00935</t>
  </si>
  <si>
    <t>Kevin Obi</t>
  </si>
  <si>
    <t>kevinobi@hotmail.com</t>
  </si>
  <si>
    <t>0018511156</t>
  </si>
  <si>
    <t>0338515764</t>
  </si>
  <si>
    <t>109695</t>
  </si>
  <si>
    <t>Sep 2, 2025</t>
  </si>
  <si>
    <t>CUST-03510</t>
  </si>
  <si>
    <t>andrew.taylor@outlook.com</t>
  </si>
  <si>
    <t>+49 259 745 499</t>
  </si>
  <si>
    <t>+49-645-776787</t>
  </si>
  <si>
    <t>8H940</t>
  </si>
  <si>
    <t>CUST-00992</t>
  </si>
  <si>
    <t>Matthew Balogun</t>
  </si>
  <si>
    <t>emeka_anyanwu@outlook.com</t>
  </si>
  <si>
    <t>+234 425 556 183</t>
  </si>
  <si>
    <t>+234621384155</t>
  </si>
  <si>
    <t>910268</t>
  </si>
  <si>
    <t>09/02/2025</t>
  </si>
  <si>
    <t>CUST-04511</t>
  </si>
  <si>
    <t>Amani Adebayo</t>
  </si>
  <si>
    <t>amani_adebayo@gmail.com</t>
  </si>
  <si>
    <t>+1 445 482 024</t>
  </si>
  <si>
    <t>0722400591</t>
  </si>
  <si>
    <t>0S28HZ</t>
  </si>
  <si>
    <t>CUST-01678</t>
  </si>
  <si>
    <t>Otieno Khan</t>
  </si>
  <si>
    <t>otieno_khan@pulsesoft.africa</t>
  </si>
  <si>
    <t>+44 266 714 168</t>
  </si>
  <si>
    <t>+44659700732</t>
  </si>
  <si>
    <t>H4B1K5</t>
  </si>
  <si>
    <t>Jun 17, 2026</t>
  </si>
  <si>
    <t>CUST-00187</t>
  </si>
  <si>
    <t>Uche Idris</t>
  </si>
  <si>
    <t>ucheidris@outlook.com</t>
  </si>
  <si>
    <t>+234 174 907 539</t>
  </si>
  <si>
    <t>805098</t>
  </si>
  <si>
    <t>2025/03/21</t>
  </si>
  <si>
    <t>CUST-00211</t>
  </si>
  <si>
    <t>Aisha Mwangi</t>
  </si>
  <si>
    <t>aisha.mwangi@swiftdigitalpl.com</t>
  </si>
  <si>
    <t>0553380339</t>
  </si>
  <si>
    <t>+44852701713</t>
  </si>
  <si>
    <t>152 Station Rd</t>
  </si>
  <si>
    <t>R8F35</t>
  </si>
  <si>
    <t>2026/05/11</t>
  </si>
  <si>
    <t>CUST-02273</t>
  </si>
  <si>
    <t>Joshua Adeyemi</t>
  </si>
  <si>
    <t>ucheonyeka@heliotechplc.io</t>
  </si>
  <si>
    <t>+234-411-164964</t>
  </si>
  <si>
    <t>+234-897-096496</t>
  </si>
  <si>
    <t>124697</t>
  </si>
  <si>
    <t>CUST-01749</t>
  </si>
  <si>
    <t>+234067991346</t>
  </si>
  <si>
    <t>38 Kenyatta Ave</t>
  </si>
  <si>
    <t>805335</t>
  </si>
  <si>
    <t>CUST-00394</t>
  </si>
  <si>
    <t>Andrew Onyeka</t>
  </si>
  <si>
    <t>andrew_onyeka@gridlabsltd.com</t>
  </si>
  <si>
    <t>+31868800230</t>
  </si>
  <si>
    <t>+31915618298</t>
  </si>
  <si>
    <t>128 Long St</t>
  </si>
  <si>
    <t>H2AP1Z</t>
  </si>
  <si>
    <t>CUST-00486</t>
  </si>
  <si>
    <t>kayode.wilson@paystack.com</t>
  </si>
  <si>
    <t>+234-797-269999</t>
  </si>
  <si>
    <t>+234981283180</t>
  </si>
  <si>
    <t>840537</t>
  </si>
  <si>
    <t>CUST-01374</t>
  </si>
  <si>
    <t>wanjala.salami@brightpay.africa</t>
  </si>
  <si>
    <t>0253046740</t>
  </si>
  <si>
    <t>+234-185-331156</t>
  </si>
  <si>
    <t>46 Station Rd</t>
  </si>
  <si>
    <t>583125</t>
  </si>
  <si>
    <t>CUST-02506</t>
  </si>
  <si>
    <t>Liam Anyanwu</t>
  </si>
  <si>
    <t>liam.anyanwu@outlook.com</t>
  </si>
  <si>
    <t>0850388536</t>
  </si>
  <si>
    <t>+44 176 534 738</t>
  </si>
  <si>
    <t>76 Herbert Macaulay Way</t>
  </si>
  <si>
    <t>S5G8Q</t>
  </si>
  <si>
    <t>CUST-03509</t>
  </si>
  <si>
    <t>favourmurphy@yahoo.com</t>
  </si>
  <si>
    <t>+44559110720</t>
  </si>
  <si>
    <t>+44-371-753797</t>
  </si>
  <si>
    <t>BSQ9U</t>
  </si>
  <si>
    <t>CUST-04796</t>
  </si>
  <si>
    <t>Kevin Akinola</t>
  </si>
  <si>
    <t>0792054512</t>
  </si>
  <si>
    <t>+254 714 109 685</t>
  </si>
  <si>
    <t>176 Queen St</t>
  </si>
  <si>
    <t>YRQ5TR</t>
  </si>
  <si>
    <t>14/07/2025</t>
  </si>
  <si>
    <t>CUST-00387</t>
  </si>
  <si>
    <t>victorotieno@gmail.com</t>
  </si>
  <si>
    <t>+44-745-493036</t>
  </si>
  <si>
    <t>+44687191203</t>
  </si>
  <si>
    <t>9MQJR</t>
  </si>
  <si>
    <t>02-Oct-25</t>
  </si>
  <si>
    <t>CUST-04053</t>
  </si>
  <si>
    <t>usman_vandermerwe@yahoo.com</t>
  </si>
  <si>
    <t>+234-731-682119</t>
  </si>
  <si>
    <t>0192818399</t>
  </si>
  <si>
    <t>181 Church St</t>
  </si>
  <si>
    <t>841691</t>
  </si>
  <si>
    <t>08.09.2025</t>
  </si>
  <si>
    <t>CUST-00399</t>
  </si>
  <si>
    <t>Femke Bello</t>
  </si>
  <si>
    <t>femke_bello@gridventureslt.com</t>
  </si>
  <si>
    <t>+31 607 234 838</t>
  </si>
  <si>
    <t>+31595382804</t>
  </si>
  <si>
    <t>37 Park Lane</t>
  </si>
  <si>
    <t>XBK1YK</t>
  </si>
  <si>
    <t>CUST-00730</t>
  </si>
  <si>
    <t>fatimaeze@hotmail.com</t>
  </si>
  <si>
    <t>+234 325 282 671</t>
  </si>
  <si>
    <t>+234-693-794999</t>
  </si>
  <si>
    <t>370678</t>
  </si>
  <si>
    <t>CUST-03974</t>
  </si>
  <si>
    <t>Liam Abubakar</t>
  </si>
  <si>
    <t>+234 164 580 599</t>
  </si>
  <si>
    <t>+234 653 053 623</t>
  </si>
  <si>
    <t>7 Long St</t>
  </si>
  <si>
    <t>394220</t>
  </si>
  <si>
    <t>31/12/2024</t>
  </si>
  <si>
    <t>CUST-02652</t>
  </si>
  <si>
    <t>Ifeanyi Diallo</t>
  </si>
  <si>
    <t>0323120148</t>
  </si>
  <si>
    <t>+254-354-462597</t>
  </si>
  <si>
    <t>PY1K8L</t>
  </si>
  <si>
    <t>CUST-02022</t>
  </si>
  <si>
    <t>Zainab Al-Farsi</t>
  </si>
  <si>
    <t>zainabal-farsi@outlook.com</t>
  </si>
  <si>
    <t>+234487415203</t>
  </si>
  <si>
    <t>0475488061</t>
  </si>
  <si>
    <t>754934</t>
  </si>
  <si>
    <t>CUST-00336</t>
  </si>
  <si>
    <t>Ryan Khan</t>
  </si>
  <si>
    <t>ryan_khan@outlook.com</t>
  </si>
  <si>
    <t>0376604655</t>
  </si>
  <si>
    <t>+234-652-548374</t>
  </si>
  <si>
    <t>633507</t>
  </si>
  <si>
    <t>2026/02/07</t>
  </si>
  <si>
    <t>CUST-00724</t>
  </si>
  <si>
    <t>daniel.obi@yahoo.com</t>
  </si>
  <si>
    <t>0361007701</t>
  </si>
  <si>
    <t>+353737594933</t>
  </si>
  <si>
    <t>3DCTB</t>
  </si>
  <si>
    <t>CUST-03475</t>
  </si>
  <si>
    <t>Joshua Musa</t>
  </si>
  <si>
    <t>joshuamusa@yahoo.com</t>
  </si>
  <si>
    <t>+254-514-100712</t>
  </si>
  <si>
    <t>0210150447</t>
  </si>
  <si>
    <t>JMYEKW</t>
  </si>
  <si>
    <t>29-Jan-25</t>
  </si>
  <si>
    <t>CUST-00725</t>
  </si>
  <si>
    <t>Funmi Nwosu</t>
  </si>
  <si>
    <t>funmi.nwosu@gmail.com</t>
  </si>
  <si>
    <t>+971849655239</t>
  </si>
  <si>
    <t>+971 703 353 004</t>
  </si>
  <si>
    <t>184 Kenyatta Ave</t>
  </si>
  <si>
    <t>5RG5PV</t>
  </si>
  <si>
    <t>Apr 12, 2025</t>
  </si>
  <si>
    <t>CUST-01593</t>
  </si>
  <si>
    <t>Ngozi Abubakar</t>
  </si>
  <si>
    <t>ngozi.abubakar@yahoo.com</t>
  </si>
  <si>
    <t>0592839625</t>
  </si>
  <si>
    <t>+234-741-616566</t>
  </si>
  <si>
    <t>63 Allen Ave</t>
  </si>
  <si>
    <t>474935</t>
  </si>
  <si>
    <t>CUST-00912</t>
  </si>
  <si>
    <t>damilola_hassan@hotmail.com</t>
  </si>
  <si>
    <t>0679017522</t>
  </si>
  <si>
    <t>0929496523</t>
  </si>
  <si>
    <t>KDQ9X</t>
  </si>
  <si>
    <t>CUST-03172</t>
  </si>
  <si>
    <t>aliyuasante@gmail.com</t>
  </si>
  <si>
    <t>+1 310 366 136</t>
  </si>
  <si>
    <t>+1 878 379 958</t>
  </si>
  <si>
    <t>VLLDZ</t>
  </si>
  <si>
    <t>CUST-03059</t>
  </si>
  <si>
    <t>Hauwa Dlamini</t>
  </si>
  <si>
    <t>hauwa_dlamini@outlook.com</t>
  </si>
  <si>
    <t>+971567269689</t>
  </si>
  <si>
    <t>0043374973</t>
  </si>
  <si>
    <t>NE75S</t>
  </si>
  <si>
    <t>May 28, 2026</t>
  </si>
  <si>
    <t>CUST-00914</t>
  </si>
  <si>
    <t>sarah.hassan@</t>
  </si>
  <si>
    <t>+234804191716</t>
  </si>
  <si>
    <t>+234-333-085441</t>
  </si>
  <si>
    <t>47 Adeola Odeku St</t>
  </si>
  <si>
    <t>761087</t>
  </si>
  <si>
    <t>CUST-00468</t>
  </si>
  <si>
    <t>Aliyu Ogundimu</t>
  </si>
  <si>
    <t>aliyuogundimu@leadcapital.com</t>
  </si>
  <si>
    <t>+49 384 185 201</t>
  </si>
  <si>
    <t>201 Bay St</t>
  </si>
  <si>
    <t>Q6Z0EW</t>
  </si>
  <si>
    <t>11-Apr-25</t>
  </si>
  <si>
    <t>CUST-01938</t>
  </si>
  <si>
    <t>folakekhan@hotmail.com</t>
  </si>
  <si>
    <t>+44 959 053 044</t>
  </si>
  <si>
    <t>+44197406395</t>
  </si>
  <si>
    <t>5RR7P</t>
  </si>
  <si>
    <t>CUST-03161</t>
  </si>
  <si>
    <t>Matthew Mohammed</t>
  </si>
  <si>
    <t>+44-804-019387</t>
  </si>
  <si>
    <t>+44662859834</t>
  </si>
  <si>
    <t>121 Church St</t>
  </si>
  <si>
    <t>0R6R1</t>
  </si>
  <si>
    <t>CUST-03324</t>
  </si>
  <si>
    <t>Bashir Salami</t>
  </si>
  <si>
    <t>bashir.salami@brightfinanceg.com</t>
  </si>
  <si>
    <t>+234015314834</t>
  </si>
  <si>
    <t>+234039282929</t>
  </si>
  <si>
    <t>241 Main Rd</t>
  </si>
  <si>
    <t>865347</t>
  </si>
  <si>
    <t>02/08/2024</t>
  </si>
  <si>
    <t>CUST-03119</t>
  </si>
  <si>
    <t>Joshua Davies</t>
  </si>
  <si>
    <t>joshuadavies@hotmail.com</t>
  </si>
  <si>
    <t>0032162159</t>
  </si>
  <si>
    <t>+254 590 330 242</t>
  </si>
  <si>
    <t>T96GAS</t>
  </si>
  <si>
    <t>29.11.2025</t>
  </si>
  <si>
    <t>Apr 13, 2026</t>
  </si>
  <si>
    <t>CUST-01173</t>
  </si>
  <si>
    <t>Noah Hassan</t>
  </si>
  <si>
    <t>noahhassan@helionetworksg.africa</t>
  </si>
  <si>
    <t>+254 705 682 583</t>
  </si>
  <si>
    <t>0014354563</t>
  </si>
  <si>
    <t>250 Sheikh Zayed Rd</t>
  </si>
  <si>
    <t>83R2VV</t>
  </si>
  <si>
    <t>2024/08/12</t>
  </si>
  <si>
    <t>CUST-00120</t>
  </si>
  <si>
    <t>Obinna Salami</t>
  </si>
  <si>
    <t>obinna_salami@hotmail.com</t>
  </si>
  <si>
    <t>0574982182</t>
  </si>
  <si>
    <t>+234448570862</t>
  </si>
  <si>
    <t>790267</t>
  </si>
  <si>
    <t>CUST-04773</t>
  </si>
  <si>
    <t>ngozi.asante@pulsedigitallt.com</t>
  </si>
  <si>
    <t>0098095703</t>
  </si>
  <si>
    <t>+31 706 714 029</t>
  </si>
  <si>
    <t>142 Sheikh Zayed Rd</t>
  </si>
  <si>
    <t>K322T</t>
  </si>
  <si>
    <t>18.02.2026</t>
  </si>
  <si>
    <t>CUST-04477</t>
  </si>
  <si>
    <t>thandiwe.patel@yahoo.com</t>
  </si>
  <si>
    <t>+254-415-572460</t>
  </si>
  <si>
    <t>0288736929</t>
  </si>
  <si>
    <t>U3BG9</t>
  </si>
  <si>
    <t>CUST-01818</t>
  </si>
  <si>
    <t>Blessing Oladipo</t>
  </si>
  <si>
    <t>blessing_oladipo@hotmail.com</t>
  </si>
  <si>
    <t>+234570340971</t>
  </si>
  <si>
    <t>+234485436274</t>
  </si>
  <si>
    <t>142 Queen St</t>
  </si>
  <si>
    <t>241384</t>
  </si>
  <si>
    <t>CUST-02208</t>
  </si>
  <si>
    <t>+31 890 056 741</t>
  </si>
  <si>
    <t>Layla Lawal</t>
  </si>
  <si>
    <t>0894405353</t>
  </si>
  <si>
    <t>+234-048-556739</t>
  </si>
  <si>
    <t>227 Allen Ave</t>
  </si>
  <si>
    <t>364546</t>
  </si>
  <si>
    <t>CUST-04968</t>
  </si>
  <si>
    <t>Tope O'Brien</t>
  </si>
  <si>
    <t>topeobrien@gmail.com</t>
  </si>
  <si>
    <t>+44885162301</t>
  </si>
  <si>
    <t>+44 805 609 926</t>
  </si>
  <si>
    <t>181 Bourdillon Rd</t>
  </si>
  <si>
    <t>UY3DE</t>
  </si>
  <si>
    <t>CUST-00649</t>
  </si>
  <si>
    <t>Gbenga Kamau</t>
  </si>
  <si>
    <t>0152483196</t>
  </si>
  <si>
    <t>0364704656</t>
  </si>
  <si>
    <t>677982</t>
  </si>
  <si>
    <t>CUST-01000</t>
  </si>
  <si>
    <t>Laura Aliyu</t>
  </si>
  <si>
    <t>laura.aliyu@gmail.com</t>
  </si>
  <si>
    <t>+234 520 622 609</t>
  </si>
  <si>
    <t>0164266331</t>
  </si>
  <si>
    <t>49 Kenyatta Ave</t>
  </si>
  <si>
    <t>108181</t>
  </si>
  <si>
    <t>CUST-01386</t>
  </si>
  <si>
    <t>+44 285 443 052</t>
  </si>
  <si>
    <t>+44 614 163 707</t>
  </si>
  <si>
    <t>MUA4Q</t>
  </si>
  <si>
    <t>CUST-02214</t>
  </si>
  <si>
    <t>Akinyi Nwankwo</t>
  </si>
  <si>
    <t>akinyinwankwo@yahoo.com</t>
  </si>
  <si>
    <t>+31 860 102 569</t>
  </si>
  <si>
    <t>0997699714</t>
  </si>
  <si>
    <t>206 King St</t>
  </si>
  <si>
    <t>55XTB</t>
  </si>
  <si>
    <t>CUST-02352</t>
  </si>
  <si>
    <t>sarah_bello@outlook.com</t>
  </si>
  <si>
    <t>+44-418-657236</t>
  </si>
  <si>
    <t>G4XWW</t>
  </si>
  <si>
    <t>01.09.2024</t>
  </si>
  <si>
    <t>CUST-00362</t>
  </si>
  <si>
    <t>Damilola Eze</t>
  </si>
  <si>
    <t>damilola.eze@hotmail.com</t>
  </si>
  <si>
    <t>+234065031219</t>
  </si>
  <si>
    <t>+234-418-472426</t>
  </si>
  <si>
    <t>18 Sheikh Zayed Rd</t>
  </si>
  <si>
    <t>196754</t>
  </si>
  <si>
    <t>Favour Orji</t>
  </si>
  <si>
    <t>favourorji@hotmail.com</t>
  </si>
  <si>
    <t>+353 237 922 680</t>
  </si>
  <si>
    <t>204 Queen St</t>
  </si>
  <si>
    <t>NHQV3B</t>
  </si>
  <si>
    <t>CUST-02084</t>
  </si>
  <si>
    <t>matthewlawal@gmail.com</t>
  </si>
  <si>
    <t>0802298358</t>
  </si>
  <si>
    <t>33 Bay St</t>
  </si>
  <si>
    <t>TRSM9</t>
  </si>
  <si>
    <t>10/02/2025</t>
  </si>
  <si>
    <t>CUST-01034</t>
  </si>
  <si>
    <t>Ikechukwu Akinola</t>
  </si>
  <si>
    <t>ikechukwu_akinola@hotmail.com</t>
  </si>
  <si>
    <t>0557082678</t>
  </si>
  <si>
    <t>+254-504-441442</t>
  </si>
  <si>
    <t>CEXHQ4</t>
  </si>
  <si>
    <t>CUST-01717</t>
  </si>
  <si>
    <t>Zainab Evans</t>
  </si>
  <si>
    <t>zainab_evans@hotmail.com</t>
  </si>
  <si>
    <t>+31 745 071 623</t>
  </si>
  <si>
    <t>0526555757</t>
  </si>
  <si>
    <t>219 Adeola Odeku St</t>
  </si>
  <si>
    <t>Y2WWY</t>
  </si>
  <si>
    <t>29.04.2025</t>
  </si>
  <si>
    <t>CUST-02893</t>
  </si>
  <si>
    <t>Chibueze Kamau</t>
  </si>
  <si>
    <t>chibueze_kamau@outlook.com</t>
  </si>
  <si>
    <t>0314181958</t>
  </si>
  <si>
    <t>0676664136</t>
  </si>
  <si>
    <t>41 Park Lane</t>
  </si>
  <si>
    <t>Q7JTC</t>
  </si>
  <si>
    <t>CUST-01851</t>
  </si>
  <si>
    <t>Joy Adewale</t>
  </si>
  <si>
    <t>joy_adewale@gmail.com</t>
  </si>
  <si>
    <t>0176097137</t>
  </si>
  <si>
    <t>+971793864047</t>
  </si>
  <si>
    <t>218 Bourdillon Rd</t>
  </si>
  <si>
    <t>V792NZ</t>
  </si>
  <si>
    <t>CUST-04571</t>
  </si>
  <si>
    <t>kunle.okorie@outlook.com</t>
  </si>
  <si>
    <t>+31-960-702775</t>
  </si>
  <si>
    <t>+31961754402</t>
  </si>
  <si>
    <t>184 High St</t>
  </si>
  <si>
    <t>MV845</t>
  </si>
  <si>
    <t>CUST-05081</t>
  </si>
  <si>
    <t>CUST-00168</t>
  </si>
  <si>
    <t>Abdullahi Nwankwo</t>
  </si>
  <si>
    <t>abdullahi_nwankwo@hiveworksltd.io</t>
  </si>
  <si>
    <t>0152085076</t>
  </si>
  <si>
    <t>+234-407-905696</t>
  </si>
  <si>
    <t>173 King St</t>
  </si>
  <si>
    <t>452288</t>
  </si>
  <si>
    <t>CUST-03250</t>
  </si>
  <si>
    <t>akinyijones@yahoo.com</t>
  </si>
  <si>
    <t>+44-534-066816</t>
  </si>
  <si>
    <t>+44-848-173158</t>
  </si>
  <si>
    <t>175 Marina Rd</t>
  </si>
  <si>
    <t>GDKEJ</t>
  </si>
  <si>
    <t>CUST-03726</t>
  </si>
  <si>
    <t>Chidi Khan</t>
  </si>
  <si>
    <t>+234299292638</t>
  </si>
  <si>
    <t>+234 173 493 827</t>
  </si>
  <si>
    <t>851600</t>
  </si>
  <si>
    <t>Jan 14, 2025</t>
  </si>
  <si>
    <t>2025/01/27</t>
  </si>
  <si>
    <t>CUST-02603</t>
  </si>
  <si>
    <t>laylaokorie@outlook.com</t>
  </si>
  <si>
    <t>+49 336 533 390</t>
  </si>
  <si>
    <t>+49 965 146 213</t>
  </si>
  <si>
    <t>W1QAQP</t>
  </si>
  <si>
    <t>05/12/2024</t>
  </si>
  <si>
    <t>CUST-04236</t>
  </si>
  <si>
    <t>amanibello@gmail.com</t>
  </si>
  <si>
    <t>+1037268836</t>
  </si>
  <si>
    <t>0085517146</t>
  </si>
  <si>
    <t>7 Allen Ave</t>
  </si>
  <si>
    <t>SFG868</t>
  </si>
  <si>
    <t>28/09/2025</t>
  </si>
  <si>
    <t>CUST-00437</t>
  </si>
  <si>
    <t>fatima.salami@cellulant.co</t>
  </si>
  <si>
    <t>0327489791</t>
  </si>
  <si>
    <t>+27 763 342 720</t>
  </si>
  <si>
    <t>19 Main Rd</t>
  </si>
  <si>
    <t>ADE0RC</t>
  </si>
  <si>
    <t>CUST-02820</t>
  </si>
  <si>
    <t>gracebalogun@gmail.com</t>
  </si>
  <si>
    <t>+1-012-776023</t>
  </si>
  <si>
    <t>159 Long St</t>
  </si>
  <si>
    <t>EFQTP0</t>
  </si>
  <si>
    <t>CUST-04751</t>
  </si>
  <si>
    <t>Bashir Musa</t>
  </si>
  <si>
    <t>bashirmusa@hotmail.com</t>
  </si>
  <si>
    <t>0134016555</t>
  </si>
  <si>
    <t>+353-284-934265</t>
  </si>
  <si>
    <t>SE5SC</t>
  </si>
  <si>
    <t>samuel.jones@hotmail.com</t>
  </si>
  <si>
    <t>0821614923</t>
  </si>
  <si>
    <t>+44 053 328 505</t>
  </si>
  <si>
    <t>HY75A</t>
  </si>
  <si>
    <t>CUST-04878</t>
  </si>
  <si>
    <t>sipho_oladele@corelogic.io</t>
  </si>
  <si>
    <t>+44099750395</t>
  </si>
  <si>
    <t>+44-800-676741</t>
  </si>
  <si>
    <t>YG1LMP</t>
  </si>
  <si>
    <t>CUST-00736</t>
  </si>
  <si>
    <t>matthew.obi@yahoo.com</t>
  </si>
  <si>
    <t>+234-664-970084</t>
  </si>
  <si>
    <t>+234 580 151 764</t>
  </si>
  <si>
    <t>235890</t>
  </si>
  <si>
    <t>CUST-02627</t>
  </si>
  <si>
    <t>dele_kamau@stacknetworksl.africa</t>
  </si>
  <si>
    <t>0711467265</t>
  </si>
  <si>
    <t>+27-937-218773</t>
  </si>
  <si>
    <t>182 Victoria Rd</t>
  </si>
  <si>
    <t>0U301</t>
  </si>
  <si>
    <t>CUST-03798</t>
  </si>
  <si>
    <t>Tope Wilson</t>
  </si>
  <si>
    <t>tope.wilson@yahoo.com</t>
  </si>
  <si>
    <t>+31390516335</t>
  </si>
  <si>
    <t>+31282697710</t>
  </si>
  <si>
    <t>NY0JBS</t>
  </si>
  <si>
    <t>CUST-00411</t>
  </si>
  <si>
    <t>usmanlawal@outlook.com</t>
  </si>
  <si>
    <t>0660598678</t>
  </si>
  <si>
    <t>+44-442-275854</t>
  </si>
  <si>
    <t>82 Victoria Rd</t>
  </si>
  <si>
    <t>M8JVHF</t>
  </si>
  <si>
    <t>CUST-02387</t>
  </si>
  <si>
    <t>+1-138-617556</t>
  </si>
  <si>
    <t>0173942620</t>
  </si>
  <si>
    <t>LBY9S5</t>
  </si>
  <si>
    <t>28-Apr-25</t>
  </si>
  <si>
    <t>CUST-00043</t>
  </si>
  <si>
    <t>james.adebayo@vertexanalytic.ng</t>
  </si>
  <si>
    <t>+234-767-735925</t>
  </si>
  <si>
    <t>0562588153</t>
  </si>
  <si>
    <t>502811</t>
  </si>
  <si>
    <t>CUST-00568</t>
  </si>
  <si>
    <t>Maryam Jones</t>
  </si>
  <si>
    <t>maryamjones@hotmail.com</t>
  </si>
  <si>
    <t>+44664693656</t>
  </si>
  <si>
    <t>0833597487</t>
  </si>
  <si>
    <t>198 High St</t>
  </si>
  <si>
    <t>66FSR</t>
  </si>
  <si>
    <t>19.04.2026</t>
  </si>
  <si>
    <t>solabalogun@gmail.com</t>
  </si>
  <si>
    <t>0478000506</t>
  </si>
  <si>
    <t>+353156636856</t>
  </si>
  <si>
    <t>156 Victoria Rd</t>
  </si>
  <si>
    <t>PSMDTZ</t>
  </si>
  <si>
    <t>CUST-02867</t>
  </si>
  <si>
    <t>Gbenga Taylor</t>
  </si>
  <si>
    <t>gbengataylor@gmail.com</t>
  </si>
  <si>
    <t>0777557993</t>
  </si>
  <si>
    <t>+234 833 093 353</t>
  </si>
  <si>
    <t>146 Herbert Macaulay Way</t>
  </si>
  <si>
    <t>756445</t>
  </si>
  <si>
    <t>CUST-00127</t>
  </si>
  <si>
    <t>sarah.okonkwo@buafoods.co</t>
  </si>
  <si>
    <t>+234645104636</t>
  </si>
  <si>
    <t>+234579812387</t>
  </si>
  <si>
    <t>126 Allen Ave</t>
  </si>
  <si>
    <t>880551</t>
  </si>
  <si>
    <t>CUST-01056</t>
  </si>
  <si>
    <t>zainabgarba@hotmail.com</t>
  </si>
  <si>
    <t>+44 299 316 421</t>
  </si>
  <si>
    <t>+44 826 585 970</t>
  </si>
  <si>
    <t>FZ9SQS</t>
  </si>
  <si>
    <t>CUST-01570</t>
  </si>
  <si>
    <t>Andrew O'Brien</t>
  </si>
  <si>
    <t>andrew.obrien@hotmail.com</t>
  </si>
  <si>
    <t>+27135221111</t>
  </si>
  <si>
    <t>+27 983 087 993</t>
  </si>
  <si>
    <t>3BLB8</t>
  </si>
  <si>
    <t>24/04/2026</t>
  </si>
  <si>
    <t>CUST-02734</t>
  </si>
  <si>
    <t>joy.botha@leadai.ng</t>
  </si>
  <si>
    <t>+27 828 639 000</t>
  </si>
  <si>
    <t>+27 664 746 821</t>
  </si>
  <si>
    <t>119 Bourdillon Rd</t>
  </si>
  <si>
    <t>PCH76C</t>
  </si>
  <si>
    <t>08-Oct-25</t>
  </si>
  <si>
    <t>CUST-05056</t>
  </si>
  <si>
    <t>Michael Afolabi</t>
  </si>
  <si>
    <t>michaelafolabi@mpesasolutions.co</t>
  </si>
  <si>
    <t>0859171923</t>
  </si>
  <si>
    <t>+971-983-852343</t>
  </si>
  <si>
    <t>PT3FSX</t>
  </si>
  <si>
    <t>CUST-04410</t>
  </si>
  <si>
    <t>chinweobi@gmail.com</t>
  </si>
  <si>
    <t>+353 994 859 661</t>
  </si>
  <si>
    <t>+353-393-458755</t>
  </si>
  <si>
    <t>211 Bay St</t>
  </si>
  <si>
    <t>HVU2V</t>
  </si>
  <si>
    <t>CUST-01640</t>
  </si>
  <si>
    <t>Tunde Johnson</t>
  </si>
  <si>
    <t>tundejohnson@yahoo.com</t>
  </si>
  <si>
    <t>+234 767 532 999</t>
  </si>
  <si>
    <t>+234-918-759905</t>
  </si>
  <si>
    <t>292308</t>
  </si>
  <si>
    <t>akinyi.oladipo@hotmail.com</t>
  </si>
  <si>
    <t>+234712882631</t>
  </si>
  <si>
    <t>0968725407</t>
  </si>
  <si>
    <t>217 Herbert Macaulay Way</t>
  </si>
  <si>
    <t>535648</t>
  </si>
  <si>
    <t>CUST-02052</t>
  </si>
  <si>
    <t>Wanjala Mensah</t>
  </si>
  <si>
    <t>wanjala_mensah@hotmail.com</t>
  </si>
  <si>
    <t>+49511406840</t>
  </si>
  <si>
    <t>+49067947199</t>
  </si>
  <si>
    <t>18 Kenyatta Ave</t>
  </si>
  <si>
    <t>K9MDYZ</t>
  </si>
  <si>
    <t>CUST-00277</t>
  </si>
  <si>
    <t>Kayode Balogun</t>
  </si>
  <si>
    <t>kayode.balogun@carbon.ng</t>
  </si>
  <si>
    <t>+234421388209</t>
  </si>
  <si>
    <t>0883070534</t>
  </si>
  <si>
    <t>851044</t>
  </si>
  <si>
    <t>22-Mar-25</t>
  </si>
  <si>
    <t>CUST-01217</t>
  </si>
  <si>
    <t>Matthew Traore</t>
  </si>
  <si>
    <t>matthewtraore@yahoo.com</t>
  </si>
  <si>
    <t>+27207405187</t>
  </si>
  <si>
    <t>+27322177599</t>
  </si>
  <si>
    <t>161 Victoria Rd</t>
  </si>
  <si>
    <t>EBPMA</t>
  </si>
  <si>
    <t>CUST-03549</t>
  </si>
  <si>
    <t>Sophie Orji</t>
  </si>
  <si>
    <t>sophie_orji@gmail.com</t>
  </si>
  <si>
    <t>+27140448502</t>
  </si>
  <si>
    <t>+27 545 030 892</t>
  </si>
  <si>
    <t>4 Marina Rd</t>
  </si>
  <si>
    <t>A3BPQ</t>
  </si>
  <si>
    <t>CUST-00456</t>
  </si>
  <si>
    <t>anke_patel@hotmail.com</t>
  </si>
  <si>
    <t>+44-928-972845</t>
  </si>
  <si>
    <t>+44 018 227 200</t>
  </si>
  <si>
    <t>161 Sheikh Zayed Rd</t>
  </si>
  <si>
    <t>KDSFT</t>
  </si>
  <si>
    <t>CUST-00339</t>
  </si>
  <si>
    <t>fatuma.salami@yahoo.com</t>
  </si>
  <si>
    <t>+234-701-595919</t>
  </si>
  <si>
    <t>+234 575 757 475</t>
  </si>
  <si>
    <t>105 Church St</t>
  </si>
  <si>
    <t>584065</t>
  </si>
  <si>
    <t>CUST-01913</t>
  </si>
  <si>
    <t>David Lawal</t>
  </si>
  <si>
    <t>davidlawal@dangoteindustr.ng</t>
  </si>
  <si>
    <t>+234335672071</t>
  </si>
  <si>
    <t>+234147342722</t>
  </si>
  <si>
    <t>3 Victoria Rd</t>
  </si>
  <si>
    <t>127029</t>
  </si>
  <si>
    <t>CUST-02608</t>
  </si>
  <si>
    <t>Layla Kelly</t>
  </si>
  <si>
    <t>layla_kelly@gmail.com</t>
  </si>
  <si>
    <t>0958214308</t>
  </si>
  <si>
    <t>0693417427</t>
  </si>
  <si>
    <t>235 Bourdillon Rd</t>
  </si>
  <si>
    <t>52MFX</t>
  </si>
  <si>
    <t>CUST-00192</t>
  </si>
  <si>
    <t>adaora_adeleke@chippercash.africa</t>
  </si>
  <si>
    <t>+234 057 861 706</t>
  </si>
  <si>
    <t>0048913824</t>
  </si>
  <si>
    <t>201 Moi Ave</t>
  </si>
  <si>
    <t>491439</t>
  </si>
  <si>
    <t>CUST-00244</t>
  </si>
  <si>
    <t>Amina Okorie</t>
  </si>
  <si>
    <t>amina_okorie@outlook.com</t>
  </si>
  <si>
    <t>+234147683420</t>
  </si>
  <si>
    <t>+234 654 235 677</t>
  </si>
  <si>
    <t>211 Adeola Odeku St</t>
  </si>
  <si>
    <t>688156</t>
  </si>
  <si>
    <t>Nov 22, 2024</t>
  </si>
  <si>
    <t>2024/12/28</t>
  </si>
  <si>
    <t>CUST-01149</t>
  </si>
  <si>
    <t>Kamau Eze</t>
  </si>
  <si>
    <t>kamaueze@outlook.com</t>
  </si>
  <si>
    <t>0326143403</t>
  </si>
  <si>
    <t>+1-152-431091</t>
  </si>
  <si>
    <t>8 Victoria Rd</t>
  </si>
  <si>
    <t>REMLZL</t>
  </si>
  <si>
    <t>CUST-05065</t>
  </si>
  <si>
    <t>Brian Wilson</t>
  </si>
  <si>
    <t>brian_wilson@outlook.com</t>
  </si>
  <si>
    <t>+31-300-470319</t>
  </si>
  <si>
    <t>+31-164-443358</t>
  </si>
  <si>
    <t>205 Station Rd</t>
  </si>
  <si>
    <t>WATR7N</t>
  </si>
  <si>
    <t>Sep 19, 2025</t>
  </si>
  <si>
    <t>CUST-03115</t>
  </si>
  <si>
    <t>Andrew Otieno</t>
  </si>
  <si>
    <t>+49285055580</t>
  </si>
  <si>
    <t>0862232946</t>
  </si>
  <si>
    <t>78 Park Lane</t>
  </si>
  <si>
    <t>EYSBY7</t>
  </si>
  <si>
    <t>24/10/2025</t>
  </si>
  <si>
    <t>CUST-01426</t>
  </si>
  <si>
    <t>emekaanyanwu@outlook.com</t>
  </si>
  <si>
    <t>+49719023271</t>
  </si>
  <si>
    <t>+49 732 575 921</t>
  </si>
  <si>
    <t>W2SPF</t>
  </si>
  <si>
    <t>CUST-00887</t>
  </si>
  <si>
    <t>Obinna Taylor</t>
  </si>
  <si>
    <t>obinna.taylor@hotmail.com</t>
  </si>
  <si>
    <t>0955714211</t>
  </si>
  <si>
    <t>+27-220-659100</t>
  </si>
  <si>
    <t>101 Long St</t>
  </si>
  <si>
    <t>SPL2FS</t>
  </si>
  <si>
    <t>CUST-01012</t>
  </si>
  <si>
    <t>Adaeze Williams</t>
  </si>
  <si>
    <t>adaeze.williams@quantadigitall.ng</t>
  </si>
  <si>
    <t>+234 708 587 837</t>
  </si>
  <si>
    <t>+234131682260</t>
  </si>
  <si>
    <t>28 Victoria Rd</t>
  </si>
  <si>
    <t>343150</t>
  </si>
  <si>
    <t>CUST-02567</t>
  </si>
  <si>
    <t>Noah Nwankwo</t>
  </si>
  <si>
    <t>noah.nwankwo@hotmail.com</t>
  </si>
  <si>
    <t>+27-785-968317</t>
  </si>
  <si>
    <t>+27 827 681 014</t>
  </si>
  <si>
    <t>2YGZE2</t>
  </si>
  <si>
    <t>CUST-00855</t>
  </si>
  <si>
    <t>chizoba.musa@kuda.com</t>
  </si>
  <si>
    <t>+971-381-803648</t>
  </si>
  <si>
    <t>+971-100-218241</t>
  </si>
  <si>
    <t>E364NM</t>
  </si>
  <si>
    <t>CUST-01552</t>
  </si>
  <si>
    <t>Yakubu Lawal</t>
  </si>
  <si>
    <t>yakubu.lawal@yahoo.com</t>
  </si>
  <si>
    <t>+27 747 030 366</t>
  </si>
  <si>
    <t>+27-860-268717</t>
  </si>
  <si>
    <t>XWMM88</t>
  </si>
  <si>
    <t>CUST-04090</t>
  </si>
  <si>
    <t>Niyi Patel</t>
  </si>
  <si>
    <t>niyi_patel@wave.africa</t>
  </si>
  <si>
    <t>+44 631 931 504</t>
  </si>
  <si>
    <t>+44 450 650 248</t>
  </si>
  <si>
    <t>DL0UW7</t>
  </si>
  <si>
    <t>CUST-02063</t>
  </si>
  <si>
    <t>Bello Naidoo</t>
  </si>
  <si>
    <t>bello.naidoo@outlook.com</t>
  </si>
  <si>
    <t>+27-095-822750</t>
  </si>
  <si>
    <t>+27-465-670162</t>
  </si>
  <si>
    <t>204 Marina Rd</t>
  </si>
  <si>
    <t>ETUH09</t>
  </si>
  <si>
    <t>CUST-02866</t>
  </si>
  <si>
    <t>emeka_kamau@gmail.com</t>
  </si>
  <si>
    <t>0759988229</t>
  </si>
  <si>
    <t>+44-160-877686</t>
  </si>
  <si>
    <t>8GXM0</t>
  </si>
  <si>
    <t>CUST-00505</t>
  </si>
  <si>
    <t>njeri_al-farsi@outlook.com</t>
  </si>
  <si>
    <t>0513587271</t>
  </si>
  <si>
    <t>+44-430-688116</t>
  </si>
  <si>
    <t>87P64</t>
  </si>
  <si>
    <t>CUST-03840</t>
  </si>
  <si>
    <t>David Hassan</t>
  </si>
  <si>
    <t>davidhassan@yahoo.com</t>
  </si>
  <si>
    <t>+234589131775</t>
  </si>
  <si>
    <t>+234-383-264670</t>
  </si>
  <si>
    <t>162 Bay St</t>
  </si>
  <si>
    <t>727380</t>
  </si>
  <si>
    <t>CUST-01114</t>
  </si>
  <si>
    <t>Laura Diallo</t>
  </si>
  <si>
    <t>laura_diallo@hotmail.com</t>
  </si>
  <si>
    <t>+234-773-920244</t>
  </si>
  <si>
    <t>+234073197189</t>
  </si>
  <si>
    <t>612017</t>
  </si>
  <si>
    <t>CUST-00581</t>
  </si>
  <si>
    <t>Chioma Traore</t>
  </si>
  <si>
    <t>chiomatraore@hotmail.com</t>
  </si>
  <si>
    <t>0902237900</t>
  </si>
  <si>
    <t>+1-548-708477</t>
  </si>
  <si>
    <t>WN9EC4</t>
  </si>
  <si>
    <t>CUST-01423</t>
  </si>
  <si>
    <t>Sophie Williams</t>
  </si>
  <si>
    <t>sophie.williams@gmail.com</t>
  </si>
  <si>
    <t>0240493863</t>
  </si>
  <si>
    <t>+27 231 755 337</t>
  </si>
  <si>
    <t>167 Bourdillon Rd</t>
  </si>
  <si>
    <t>D3WY8</t>
  </si>
  <si>
    <t>CUST-04839</t>
  </si>
  <si>
    <t>Simi Nwachukwu</t>
  </si>
  <si>
    <t>siminwachukwu@yahoo.com</t>
  </si>
  <si>
    <t>+234 798 873 342</t>
  </si>
  <si>
    <t>+234 059 772 626</t>
  </si>
  <si>
    <t>76 Main Rd</t>
  </si>
  <si>
    <t>891292</t>
  </si>
  <si>
    <t>14.07.2025</t>
  </si>
  <si>
    <t>23-Jul-25</t>
  </si>
  <si>
    <t>CUST-03185</t>
  </si>
  <si>
    <t>matthew.hassan@yahoo.com</t>
  </si>
  <si>
    <t>+234-350-188360</t>
  </si>
  <si>
    <t>0053573696</t>
  </si>
  <si>
    <t>236 Station Rd</t>
  </si>
  <si>
    <t>418756</t>
  </si>
  <si>
    <t>CUST-01763</t>
  </si>
  <si>
    <t>Bello Mensah</t>
  </si>
  <si>
    <t>bello_mensah@yahoo.com</t>
  </si>
  <si>
    <t>0340732845</t>
  </si>
  <si>
    <t>+353889322817</t>
  </si>
  <si>
    <t>214 Station Rd</t>
  </si>
  <si>
    <t>TDPNS</t>
  </si>
  <si>
    <t>CUST-00096</t>
  </si>
  <si>
    <t>kamau_lawal@gmail.com</t>
  </si>
  <si>
    <t>+254273158861</t>
  </si>
  <si>
    <t>+49 858 333 945</t>
  </si>
  <si>
    <t>83 Kenyatta Ave</t>
  </si>
  <si>
    <t>62U3A9</t>
  </si>
  <si>
    <t>CUST-04589</t>
  </si>
  <si>
    <t>CUST-03061</t>
  </si>
  <si>
    <t>sarah_musa@hotmail.com</t>
  </si>
  <si>
    <t>0649316370</t>
  </si>
  <si>
    <t>+234-495-835811</t>
  </si>
  <si>
    <t>152 Park Lane</t>
  </si>
  <si>
    <t>954888</t>
  </si>
  <si>
    <t>Chidi Adeyemi</t>
  </si>
  <si>
    <t>chidi.adeyemi@hotmail.com</t>
  </si>
  <si>
    <t>0009631800</t>
  </si>
  <si>
    <t>+31 331 665 937</t>
  </si>
  <si>
    <t>133 Awolowo Rd</t>
  </si>
  <si>
    <t>1GX86</t>
  </si>
  <si>
    <t>13/11/2024</t>
  </si>
  <si>
    <t>CUST-01837</t>
  </si>
  <si>
    <t>kemi.hassan@outlook.com</t>
  </si>
  <si>
    <t>+234 293 149 392</t>
  </si>
  <si>
    <t>0235963472</t>
  </si>
  <si>
    <t>153 Sheikh Zayed Rd</t>
  </si>
  <si>
    <t>699531</t>
  </si>
  <si>
    <t>2025/02/12</t>
  </si>
  <si>
    <t>24/03/2025</t>
  </si>
  <si>
    <t>CUST-04163</t>
  </si>
  <si>
    <t>Yusuf Makinde</t>
  </si>
  <si>
    <t>yusufmakinde@hotmail.com</t>
  </si>
  <si>
    <t>+234796118188</t>
  </si>
  <si>
    <t>+234-083-401383</t>
  </si>
  <si>
    <t>29 Sheikh Zayed Rd</t>
  </si>
  <si>
    <t>777385</t>
  </si>
  <si>
    <t>CUST-00883</t>
  </si>
  <si>
    <t>chidinma.jones@yahoo.com</t>
  </si>
  <si>
    <t>+49 909 520 387</t>
  </si>
  <si>
    <t>0121519045</t>
  </si>
  <si>
    <t>CG1X3</t>
  </si>
  <si>
    <t>04/07/2024</t>
  </si>
  <si>
    <t>10-Sep-24</t>
  </si>
  <si>
    <t>CUST-03022</t>
  </si>
  <si>
    <t>davidsalami@outlook.com</t>
  </si>
  <si>
    <t>+234239818218</t>
  </si>
  <si>
    <t>+234 741 002 094</t>
  </si>
  <si>
    <t>621865</t>
  </si>
  <si>
    <t>13/10/2025</t>
  </si>
  <si>
    <t>CUST-04911</t>
  </si>
  <si>
    <t>Usman Bello</t>
  </si>
  <si>
    <t>usman.bello@yahoo.com</t>
  </si>
  <si>
    <t>+254049551317</t>
  </si>
  <si>
    <t>+254-025-408194</t>
  </si>
  <si>
    <t>AYGY90</t>
  </si>
  <si>
    <t>26-Jan-26</t>
  </si>
  <si>
    <t>CUST-05039</t>
  </si>
  <si>
    <t>+49-002-239197</t>
  </si>
  <si>
    <t>CUST-01555</t>
  </si>
  <si>
    <t>Liam Al-Farsi</t>
  </si>
  <si>
    <t>liam.al-farsi@yahoo.com</t>
  </si>
  <si>
    <t>+971376670806</t>
  </si>
  <si>
    <t>+971605064051</t>
  </si>
  <si>
    <t>6 Kenyatta Ave</t>
  </si>
  <si>
    <t>TC5BTN</t>
  </si>
  <si>
    <t>CUST-04671</t>
  </si>
  <si>
    <t>Mercy Khan</t>
  </si>
  <si>
    <t>mercykhan@outlook.com</t>
  </si>
  <si>
    <t>+1-543-482555</t>
  </si>
  <si>
    <t>17 Kenyatta Ave</t>
  </si>
  <si>
    <t>XLJHVN</t>
  </si>
  <si>
    <t>CUST-01856</t>
  </si>
  <si>
    <t>Ogechi Smith</t>
  </si>
  <si>
    <t>ogechi_smith@outlook.com</t>
  </si>
  <si>
    <t>+971386145094</t>
  </si>
  <si>
    <t>TCFAG</t>
  </si>
  <si>
    <t>07/05/2025</t>
  </si>
  <si>
    <t>CUST-00063</t>
  </si>
  <si>
    <t>maryam_oladele@yahoo.com</t>
  </si>
  <si>
    <t>+234-033-419182</t>
  </si>
  <si>
    <t>0537147859</t>
  </si>
  <si>
    <t>747352</t>
  </si>
  <si>
    <t>CUST-04190</t>
  </si>
  <si>
    <t>jessica.okorie@yahoo.com</t>
  </si>
  <si>
    <t>+49 619 072 213</t>
  </si>
  <si>
    <t>+49-925-590606</t>
  </si>
  <si>
    <t>HFVS5B</t>
  </si>
  <si>
    <t>CUST-02414</t>
  </si>
  <si>
    <t>hauwa.musa@gmail.com</t>
  </si>
  <si>
    <t>0676987514</t>
  </si>
  <si>
    <t>+234 460 625 104</t>
  </si>
  <si>
    <t>419207</t>
  </si>
  <si>
    <t>CUST-00397</t>
  </si>
  <si>
    <t>+44384401348</t>
  </si>
  <si>
    <t>+44 873 543 788</t>
  </si>
  <si>
    <t>158 Kenyatta Ave</t>
  </si>
  <si>
    <t>GZ4BD</t>
  </si>
  <si>
    <t>CUST-03130</t>
  </si>
  <si>
    <t>Fatuma Nwosu</t>
  </si>
  <si>
    <t>fatumanwosu@outlook.com</t>
  </si>
  <si>
    <t>+27 440 848 577</t>
  </si>
  <si>
    <t>0635316240</t>
  </si>
  <si>
    <t>L88X5Q</t>
  </si>
  <si>
    <t>CUST-03269</t>
  </si>
  <si>
    <t>Nnamdi Nwachukwu</t>
  </si>
  <si>
    <t>nnamdi_nwachukwu@cloudtech.africa</t>
  </si>
  <si>
    <t>0961854054</t>
  </si>
  <si>
    <t>+44-911-883237</t>
  </si>
  <si>
    <t>WZ7ZPM</t>
  </si>
  <si>
    <t>13/06/2025</t>
  </si>
  <si>
    <t>CUST-00740</t>
  </si>
  <si>
    <t>nnekalawal@hotmail.com</t>
  </si>
  <si>
    <t>+254 799 271 560</t>
  </si>
  <si>
    <t>0387885285</t>
  </si>
  <si>
    <t>1RDAA6</t>
  </si>
  <si>
    <t>CUST-03645</t>
  </si>
  <si>
    <t>0913945007</t>
  </si>
  <si>
    <t>+1318828246</t>
  </si>
  <si>
    <t>149 Long St</t>
  </si>
  <si>
    <t>XUG4C</t>
  </si>
  <si>
    <t>CUST-01230</t>
  </si>
  <si>
    <t>+234 344 968 950</t>
  </si>
  <si>
    <t>+234-918-489945</t>
  </si>
  <si>
    <t>37 Marina Rd</t>
  </si>
  <si>
    <t>409061</t>
  </si>
  <si>
    <t>CUST-02238</t>
  </si>
  <si>
    <t>Noah Okonkwo</t>
  </si>
  <si>
    <t>noah.okonkwo@gmail.com</t>
  </si>
  <si>
    <t>+27-711-522312</t>
  </si>
  <si>
    <t>+27 152 776 559</t>
  </si>
  <si>
    <t>WT4YW</t>
  </si>
  <si>
    <t>CUST-02413</t>
  </si>
  <si>
    <t>amani_adewale@outlook.com</t>
  </si>
  <si>
    <t>+44438652684</t>
  </si>
  <si>
    <t>+44860539009</t>
  </si>
  <si>
    <t>2Y2W2</t>
  </si>
  <si>
    <t>18-Apr-26</t>
  </si>
  <si>
    <t>CUST-02409</t>
  </si>
  <si>
    <t>0888334580</t>
  </si>
  <si>
    <t>+254-963-095675</t>
  </si>
  <si>
    <t>8HQQAA</t>
  </si>
  <si>
    <t>CUST-02314</t>
  </si>
  <si>
    <t>Ibrahim Smith</t>
  </si>
  <si>
    <t>ibrahim@@company.com</t>
  </si>
  <si>
    <t>+971-622-481392</t>
  </si>
  <si>
    <t>+971-287-276511</t>
  </si>
  <si>
    <t>HB0ZL</t>
  </si>
  <si>
    <t>14/06/2025</t>
  </si>
  <si>
    <t>24.02.2026</t>
  </si>
  <si>
    <t>CUST-03918</t>
  </si>
  <si>
    <t>Tunde Adeyemi</t>
  </si>
  <si>
    <t>tunde_adeyemi@coreventuresll.ng</t>
  </si>
  <si>
    <t>+234 540 987 231</t>
  </si>
  <si>
    <t>0357151069</t>
  </si>
  <si>
    <t>139 Park Lane</t>
  </si>
  <si>
    <t>273127</t>
  </si>
  <si>
    <t>2025/11/19</t>
  </si>
  <si>
    <t>CUST-05105</t>
  </si>
  <si>
    <t>+234-471-242378</t>
  </si>
  <si>
    <t>CUST-01266</t>
  </si>
  <si>
    <t>ryan.oladipo@gmail.com</t>
  </si>
  <si>
    <t>+44310666465</t>
  </si>
  <si>
    <t>+44-847-887978</t>
  </si>
  <si>
    <t>159 Marina Rd</t>
  </si>
  <si>
    <t>6FGUF5</t>
  </si>
  <si>
    <t>CUST-01632</t>
  </si>
  <si>
    <t>obinna.okafor@cloudlabs.africa</t>
  </si>
  <si>
    <t>+971-925-186470</t>
  </si>
  <si>
    <t>+971-855-023137</t>
  </si>
  <si>
    <t>DP6GWB</t>
  </si>
  <si>
    <t>CUST-01605</t>
  </si>
  <si>
    <t>Blessing Orji</t>
  </si>
  <si>
    <t>blessingorji@outlook.com</t>
  </si>
  <si>
    <t>+1 805 479 489</t>
  </si>
  <si>
    <t>234 Station Rd</t>
  </si>
  <si>
    <t>5ZQQZ</t>
  </si>
  <si>
    <t>CUST-00095</t>
  </si>
  <si>
    <t>kemi.obrien@gmail.com</t>
  </si>
  <si>
    <t>+234163735160</t>
  </si>
  <si>
    <t>0779827080</t>
  </si>
  <si>
    <t>825424</t>
  </si>
  <si>
    <t>17-Mar-25</t>
  </si>
  <si>
    <t>CUST-01758</t>
  </si>
  <si>
    <t>bello_hassan@hotmail.com</t>
  </si>
  <si>
    <t>0472724557</t>
  </si>
  <si>
    <t>+971-999-875119</t>
  </si>
  <si>
    <t>184 Sheikh Zayed Rd</t>
  </si>
  <si>
    <t>P3BEVT</t>
  </si>
  <si>
    <t>22.03.2026</t>
  </si>
  <si>
    <t>CUST-04235</t>
  </si>
  <si>
    <t>Nnamdi Mensah</t>
  </si>
  <si>
    <t>nnamdimensah@outlook.com</t>
  </si>
  <si>
    <t>0639895229</t>
  </si>
  <si>
    <t>+31 517 414 407</t>
  </si>
  <si>
    <t>8DKPJ8</t>
  </si>
  <si>
    <t>CUST-01172</t>
  </si>
  <si>
    <t>Hannah Anyanwu</t>
  </si>
  <si>
    <t>hannahanyanwu@yahoo.com</t>
  </si>
  <si>
    <t>+31 693 131 645</t>
  </si>
  <si>
    <t>+31 833 642 550</t>
  </si>
  <si>
    <t>CGLXV</t>
  </si>
  <si>
    <t>10/05/2026</t>
  </si>
  <si>
    <t>CUST-03581</t>
  </si>
  <si>
    <t>chizobabotha@hotmail.com</t>
  </si>
  <si>
    <t>+234 327 601 866</t>
  </si>
  <si>
    <t>+234-002-979348</t>
  </si>
  <si>
    <t>462507</t>
  </si>
  <si>
    <t>CUST-00776</t>
  </si>
  <si>
    <t>Simi Salami</t>
  </si>
  <si>
    <t>simisalami@yahoo.com</t>
  </si>
  <si>
    <t>+44562752800</t>
  </si>
  <si>
    <t>+44-617-344794</t>
  </si>
  <si>
    <t>QL3T8</t>
  </si>
  <si>
    <t>CUST-03361</t>
  </si>
  <si>
    <t>Joshua Nwankwo</t>
  </si>
  <si>
    <t>joshuanwankwo@outlook.com</t>
  </si>
  <si>
    <t>+44164256736</t>
  </si>
  <si>
    <t>+44135836306</t>
  </si>
  <si>
    <t>ERZBX1</t>
  </si>
  <si>
    <t>02/09/2025</t>
  </si>
  <si>
    <t>CUST-05103</t>
  </si>
  <si>
    <t>CUST-01603</t>
  </si>
  <si>
    <t>fatumaafolabi@yahoo.com</t>
  </si>
  <si>
    <t>+234 473 081 690</t>
  </si>
  <si>
    <t>+234-503-420628</t>
  </si>
  <si>
    <t>75 Station Rd</t>
  </si>
  <si>
    <t>446129</t>
  </si>
  <si>
    <t>2026/02/10</t>
  </si>
  <si>
    <t>CUST-00629</t>
  </si>
  <si>
    <t>Michael Musa</t>
  </si>
  <si>
    <t>michaelmusa@outlook.com</t>
  </si>
  <si>
    <t>+31-320-317266</t>
  </si>
  <si>
    <t>+31 282 468 549</t>
  </si>
  <si>
    <t>B1DFV</t>
  </si>
  <si>
    <t>CUST-04817</t>
  </si>
  <si>
    <t>+234-782-124014</t>
  </si>
  <si>
    <t>0754823826</t>
  </si>
  <si>
    <t>199 Herbert Macaulay Way</t>
  </si>
  <si>
    <t>697221</t>
  </si>
  <si>
    <t>CUST-02744</t>
  </si>
  <si>
    <t>usman.anyanwu@outlook.com</t>
  </si>
  <si>
    <t>+234 598 649 244</t>
  </si>
  <si>
    <t>+234-922-937466</t>
  </si>
  <si>
    <t>484443</t>
  </si>
  <si>
    <t>CUST-03649</t>
  </si>
  <si>
    <t>maryam.ogundimu@hotmail.com</t>
  </si>
  <si>
    <t>+44 196 589 456</t>
  </si>
  <si>
    <t>0312189145</t>
  </si>
  <si>
    <t>KA5SF</t>
  </si>
  <si>
    <t>CUST-02206</t>
  </si>
  <si>
    <t>Tariq Aliyu</t>
  </si>
  <si>
    <t>tariq.aliyu@gmail.com</t>
  </si>
  <si>
    <t>+44 502 065 157</t>
  </si>
  <si>
    <t>YP0K3</t>
  </si>
  <si>
    <t>05/28/2026</t>
  </si>
  <si>
    <t>CUST-02546</t>
  </si>
  <si>
    <t>olivia.hassan@outlook.com</t>
  </si>
  <si>
    <t>0256374762</t>
  </si>
  <si>
    <t>+234 618 407 087</t>
  </si>
  <si>
    <t>355665</t>
  </si>
  <si>
    <t>CUST-01033</t>
  </si>
  <si>
    <t>wanjiru_aliyu@yahoo.com</t>
  </si>
  <si>
    <t>+44 966 054 856</t>
  </si>
  <si>
    <t>+44-575-042246</t>
  </si>
  <si>
    <t>H7XSG9</t>
  </si>
  <si>
    <t>2026/04/29</t>
  </si>
  <si>
    <t>CUST-03233</t>
  </si>
  <si>
    <t>sipho_mensah@yahoo.com</t>
  </si>
  <si>
    <t>+27 198 847 981</t>
  </si>
  <si>
    <t>0076658945</t>
  </si>
  <si>
    <t>J7BY01</t>
  </si>
  <si>
    <t>CUST-04073</t>
  </si>
  <si>
    <t>Ibrahim Dlamini</t>
  </si>
  <si>
    <t>ibrahimdlamini@hotmail.com</t>
  </si>
  <si>
    <t>+353 056 784 937</t>
  </si>
  <si>
    <t>+353-092-581563</t>
  </si>
  <si>
    <t>10 Kenyatta Ave</t>
  </si>
  <si>
    <t>T4BZLG</t>
  </si>
  <si>
    <t>CUST-03761</t>
  </si>
  <si>
    <t>Mark Adeleke</t>
  </si>
  <si>
    <t>markadeleke@gmail.com</t>
  </si>
  <si>
    <t>0132894943</t>
  </si>
  <si>
    <t>+44 385 942 418</t>
  </si>
  <si>
    <t>125 Long St</t>
  </si>
  <si>
    <t>2CG02</t>
  </si>
  <si>
    <t>CUST-01252</t>
  </si>
  <si>
    <t>Tunde Lawal</t>
  </si>
  <si>
    <t>tundelawal@yahoo.com</t>
  </si>
  <si>
    <t>71 Kenyatta Ave</t>
  </si>
  <si>
    <t>M3UJQB</t>
  </si>
  <si>
    <t>30/09/2025</t>
  </si>
  <si>
    <t>CUST-00611</t>
  </si>
  <si>
    <t>+234-295-945231</t>
  </si>
  <si>
    <t>CUST-03062</t>
  </si>
  <si>
    <t>Amaka Patel</t>
  </si>
  <si>
    <t>amaka.patel@gmail.com</t>
  </si>
  <si>
    <t>+254 888 157 444</t>
  </si>
  <si>
    <t>JVK4AF</t>
  </si>
  <si>
    <t>28.07.2024</t>
  </si>
  <si>
    <t>CUST-00560</t>
  </si>
  <si>
    <t>Femi Salami</t>
  </si>
  <si>
    <t>femisalami@hotmail.com</t>
  </si>
  <si>
    <t>+971 115 744 965</t>
  </si>
  <si>
    <t>+971916077004</t>
  </si>
  <si>
    <t>TBRKM</t>
  </si>
  <si>
    <t>CUST-00703</t>
  </si>
  <si>
    <t>Chioma Patel</t>
  </si>
  <si>
    <t>chioma.patel@gmail.com</t>
  </si>
  <si>
    <t>+27 360 785 483</t>
  </si>
  <si>
    <t>0095872383</t>
  </si>
  <si>
    <t>4KQJ17</t>
  </si>
  <si>
    <t>CUST-04387</t>
  </si>
  <si>
    <t>Michael Naidoo</t>
  </si>
  <si>
    <t>+31-358-778013</t>
  </si>
  <si>
    <t>0220988195</t>
  </si>
  <si>
    <t>3VZX8</t>
  </si>
  <si>
    <t>CUST-00765</t>
  </si>
  <si>
    <t>abdullahinwachukwu@hotmail.com</t>
  </si>
  <si>
    <t>+971821651192</t>
  </si>
  <si>
    <t>+971457445203</t>
  </si>
  <si>
    <t>160 Long St</t>
  </si>
  <si>
    <t>NB8KVD</t>
  </si>
  <si>
    <t>CUST-04158</t>
  </si>
  <si>
    <t>Femke Naidoo</t>
  </si>
  <si>
    <t>femkenaidoo@hotmail.com</t>
  </si>
  <si>
    <t>+49 601 163 956</t>
  </si>
  <si>
    <t>0902977757</t>
  </si>
  <si>
    <t>NMTGAG</t>
  </si>
  <si>
    <t>CUST-03646</t>
  </si>
  <si>
    <t>maryamnaidoo@outlook.com</t>
  </si>
  <si>
    <t>+234-937-811221</t>
  </si>
  <si>
    <t>+234 035 045 285</t>
  </si>
  <si>
    <t>114 Marina Rd</t>
  </si>
  <si>
    <t>173377</t>
  </si>
  <si>
    <t>CUST-01572</t>
  </si>
  <si>
    <t>sarahkamau@gmail.com</t>
  </si>
  <si>
    <t>+234075422489</t>
  </si>
  <si>
    <t>+234 147 689 836</t>
  </si>
  <si>
    <t>160 Allen Ave</t>
  </si>
  <si>
    <t>474431</t>
  </si>
  <si>
    <t>CUST-00895</t>
  </si>
  <si>
    <t>Chibueze Khan</t>
  </si>
  <si>
    <t>chibueze.khan@gmail.com</t>
  </si>
  <si>
    <t>+44 631 409 821</t>
  </si>
  <si>
    <t>+44 702 318 967</t>
  </si>
  <si>
    <t>5 Sheikh Zayed Rd</t>
  </si>
  <si>
    <t>57W1A</t>
  </si>
  <si>
    <t>CUST-04616</t>
  </si>
  <si>
    <t>chidi.adebayo@hotmail.com</t>
  </si>
  <si>
    <t>+27-776-927407</t>
  </si>
  <si>
    <t>+27 823 874 777</t>
  </si>
  <si>
    <t>0CYD9D</t>
  </si>
  <si>
    <t>CUST-04725</t>
  </si>
  <si>
    <t>joy.brown@gmail.com</t>
  </si>
  <si>
    <t>+44-231-154934</t>
  </si>
  <si>
    <t>0148432926</t>
  </si>
  <si>
    <t>243 Main Rd</t>
  </si>
  <si>
    <t>K8P7V5</t>
  </si>
  <si>
    <t>17/05/2025</t>
  </si>
  <si>
    <t>CUST-00081</t>
  </si>
  <si>
    <t>+234050614973</t>
  </si>
  <si>
    <t>0032417146</t>
  </si>
  <si>
    <t>499975</t>
  </si>
  <si>
    <t>CUST-04214</t>
  </si>
  <si>
    <t>Samuel Davies</t>
  </si>
  <si>
    <t>samuel.davies@twigafoods.io</t>
  </si>
  <si>
    <t>+234-430-454742</t>
  </si>
  <si>
    <t>950946</t>
  </si>
  <si>
    <t>13.03.2026</t>
  </si>
  <si>
    <t>CUST-00469</t>
  </si>
  <si>
    <t>Adaeze Orji</t>
  </si>
  <si>
    <t>adaeze_orji@wave.com</t>
  </si>
  <si>
    <t>+971411955640</t>
  </si>
  <si>
    <t>+971-969-395787</t>
  </si>
  <si>
    <t>3LAE7</t>
  </si>
  <si>
    <t>14-Mar-25</t>
  </si>
  <si>
    <t>CUST-04267</t>
  </si>
  <si>
    <t>amani_musa@yahoo.com</t>
  </si>
  <si>
    <t>0269144682</t>
  </si>
  <si>
    <t>+44 212 459 604</t>
  </si>
  <si>
    <t>Y1DFZ7</t>
  </si>
  <si>
    <t>CUST-04704</t>
  </si>
  <si>
    <t>damilola_al-farsi@paynetworksplc.co</t>
  </si>
  <si>
    <t>+234263282233</t>
  </si>
  <si>
    <t>0174427492</t>
  </si>
  <si>
    <t>223 Long St</t>
  </si>
  <si>
    <t>238929</t>
  </si>
  <si>
    <t>CUST-00296</t>
  </si>
  <si>
    <t>musa.obi@stacklabsinc.africa</t>
  </si>
  <si>
    <t>0276457938</t>
  </si>
  <si>
    <t>+1015502916</t>
  </si>
  <si>
    <t>244 Long St</t>
  </si>
  <si>
    <t>3HNSV</t>
  </si>
  <si>
    <t>09/24/2024</t>
  </si>
  <si>
    <t>CUST-01805</t>
  </si>
  <si>
    <t>simi_obi@yahoo.com</t>
  </si>
  <si>
    <t>0785060933</t>
  </si>
  <si>
    <t>+234 198 658 510</t>
  </si>
  <si>
    <t>83 Long St</t>
  </si>
  <si>
    <t>663773</t>
  </si>
  <si>
    <t>19.08.2024</t>
  </si>
  <si>
    <t>CUST-03252</t>
  </si>
  <si>
    <t>lola_taylor@yahoo.com</t>
  </si>
  <si>
    <t>0149971651</t>
  </si>
  <si>
    <t>+254-311-555309</t>
  </si>
  <si>
    <t>JSGKDB</t>
  </si>
  <si>
    <t>CUST-00750</t>
  </si>
  <si>
    <t>Matthew Orji</t>
  </si>
  <si>
    <t>mattheworji@hotmail.com</t>
  </si>
  <si>
    <t>+234198480870</t>
  </si>
  <si>
    <t>0708671520</t>
  </si>
  <si>
    <t>74 Awolowo Rd</t>
  </si>
  <si>
    <t>398825</t>
  </si>
  <si>
    <t>CUST-03144</t>
  </si>
  <si>
    <t>Niyi Hassan</t>
  </si>
  <si>
    <t>niyi.hassan@hotmail.com</t>
  </si>
  <si>
    <t>+44-315-140649</t>
  </si>
  <si>
    <t>+44-816-144440</t>
  </si>
  <si>
    <t>114 Church St</t>
  </si>
  <si>
    <t>JKBHE</t>
  </si>
  <si>
    <t>07/28/2025</t>
  </si>
  <si>
    <t>ifeomavandermerwe@yahoo.com</t>
  </si>
  <si>
    <t>+254346850178</t>
  </si>
  <si>
    <t>+254102665948</t>
  </si>
  <si>
    <t>V3DGT</t>
  </si>
  <si>
    <t>Jun 18, 2026</t>
  </si>
  <si>
    <t>CUST-05040</t>
  </si>
  <si>
    <t>+234-826-775410</t>
  </si>
  <si>
    <t>CUST-03756</t>
  </si>
  <si>
    <t>favour.adebayo@gmail.com</t>
  </si>
  <si>
    <t>+254369594817</t>
  </si>
  <si>
    <t>0230604069</t>
  </si>
  <si>
    <t>C12N7R</t>
  </si>
  <si>
    <t>CUST-01108</t>
  </si>
  <si>
    <t>thandiwe.dlamini@cloudworksllc.io</t>
  </si>
  <si>
    <t>+971 844 576 616</t>
  </si>
  <si>
    <t>+971-950-641031</t>
  </si>
  <si>
    <t>164 Bourdillon Rd</t>
  </si>
  <si>
    <t>JPS3ZZ</t>
  </si>
  <si>
    <t>14/05/2025</t>
  </si>
  <si>
    <t>CUST-00499</t>
  </si>
  <si>
    <t>Tobi Oladele</t>
  </si>
  <si>
    <t>tobioladele@outlook.com</t>
  </si>
  <si>
    <t>0130043625</t>
  </si>
  <si>
    <t>+234915393058</t>
  </si>
  <si>
    <t>394389</t>
  </si>
  <si>
    <t>2025/12/06</t>
  </si>
  <si>
    <t>CUST-00595</t>
  </si>
  <si>
    <t>Kevin Taylor</t>
  </si>
  <si>
    <t>0497602498</t>
  </si>
  <si>
    <t>0634209536</t>
  </si>
  <si>
    <t>147 Station Rd</t>
  </si>
  <si>
    <t>M6QY1F</t>
  </si>
  <si>
    <t>20/09/2025</t>
  </si>
  <si>
    <t>CUST-03259</t>
  </si>
  <si>
    <t>ifeanyi.adebayo@yahoo.com</t>
  </si>
  <si>
    <t>0710528374</t>
  </si>
  <si>
    <t>+234 517 694 170</t>
  </si>
  <si>
    <t>394159</t>
  </si>
  <si>
    <t>CUST-03727</t>
  </si>
  <si>
    <t>+1 365 267 775</t>
  </si>
  <si>
    <t>CUST-04993</t>
  </si>
  <si>
    <t>Nomvula Nwosu</t>
  </si>
  <si>
    <t>nomvula.nwosu@gmail.com</t>
  </si>
  <si>
    <t>0106113091</t>
  </si>
  <si>
    <t>0065037921</t>
  </si>
  <si>
    <t>43 King St</t>
  </si>
  <si>
    <t>543526</t>
  </si>
  <si>
    <t>05/08/2025</t>
  </si>
  <si>
    <t>CUST-00435</t>
  </si>
  <si>
    <t>Sola Ogundimu</t>
  </si>
  <si>
    <t>deleoladele@yahoo.com</t>
  </si>
  <si>
    <t>0112411584</t>
  </si>
  <si>
    <t>0008017986</t>
  </si>
  <si>
    <t>4AT4J2</t>
  </si>
  <si>
    <t>CUST-04980</t>
  </si>
  <si>
    <t>joy_obi@gmail.com</t>
  </si>
  <si>
    <t>+234 853 913 983</t>
  </si>
  <si>
    <t>+234664973060</t>
  </si>
  <si>
    <t>824003</t>
  </si>
  <si>
    <t>CUST-02168</t>
  </si>
  <si>
    <t>Sarah Naidoo</t>
  </si>
  <si>
    <t>sarah.naidoo@gmail.com</t>
  </si>
  <si>
    <t>+49 520 825 802</t>
  </si>
  <si>
    <t>0516281672</t>
  </si>
  <si>
    <t>DEJ8Q</t>
  </si>
  <si>
    <t>20/01/2025</t>
  </si>
  <si>
    <t>CUST-02775</t>
  </si>
  <si>
    <t>anke_jones@hotmail.com</t>
  </si>
  <si>
    <t>0769625866</t>
  </si>
  <si>
    <t>+254 304 966 180</t>
  </si>
  <si>
    <t>C8X85S</t>
  </si>
  <si>
    <t>CUST-02475</t>
  </si>
  <si>
    <t>Kemi Johnson</t>
  </si>
  <si>
    <t>kemijohnson@hotmail.com</t>
  </si>
  <si>
    <t>+234-796-611301</t>
  </si>
  <si>
    <t>+234444104868</t>
  </si>
  <si>
    <t>187 Long St</t>
  </si>
  <si>
    <t>367034</t>
  </si>
  <si>
    <t>CUST-00706</t>
  </si>
  <si>
    <t>James Obi</t>
  </si>
  <si>
    <t>james_obi@yahoo.com</t>
  </si>
  <si>
    <t>+353715643802</t>
  </si>
  <si>
    <t>0348042479</t>
  </si>
  <si>
    <t>2Y6Q6</t>
  </si>
  <si>
    <t>15.12.2024</t>
  </si>
  <si>
    <t>CUST-01503</t>
  </si>
  <si>
    <t>Daniel Dlamini</t>
  </si>
  <si>
    <t>daniel_dlamini@outlook.com</t>
  </si>
  <si>
    <t>+44 775 388 176</t>
  </si>
  <si>
    <t>+44532478110</t>
  </si>
  <si>
    <t>U2NF2F</t>
  </si>
  <si>
    <t>CUST-03666</t>
  </si>
  <si>
    <t>kamau.orji@pulsenetworks.co</t>
  </si>
  <si>
    <t>+49-596-259006</t>
  </si>
  <si>
    <t>0715054410</t>
  </si>
  <si>
    <t>169 High St</t>
  </si>
  <si>
    <t>57H0Y</t>
  </si>
  <si>
    <t>CUST-03587</t>
  </si>
  <si>
    <t>Grace Ugwu</t>
  </si>
  <si>
    <t>0870511162</t>
  </si>
  <si>
    <t>+234 280 951 900</t>
  </si>
  <si>
    <t>753316</t>
  </si>
  <si>
    <t>CUST-03376</t>
  </si>
  <si>
    <t>brian.mwangi@gmail.com</t>
  </si>
  <si>
    <t>+1 317 530 161</t>
  </si>
  <si>
    <t>+1351075086</t>
  </si>
  <si>
    <t>138 Market St</t>
  </si>
  <si>
    <t>EL9NGW</t>
  </si>
  <si>
    <t>31/07/2025</t>
  </si>
  <si>
    <t>CUST-04812</t>
  </si>
  <si>
    <t>gbenga.aliyu@hotmail.com</t>
  </si>
  <si>
    <t>0925479476</t>
  </si>
  <si>
    <t>+234259374727</t>
  </si>
  <si>
    <t>562723</t>
  </si>
  <si>
    <t>CUST-03374</t>
  </si>
  <si>
    <t>Ryan Balogun</t>
  </si>
  <si>
    <t>ryan_balogun@yahoo.com</t>
  </si>
  <si>
    <t>+971-094-087481</t>
  </si>
  <si>
    <t>+971-913-593456</t>
  </si>
  <si>
    <t>6SY4P</t>
  </si>
  <si>
    <t>2025/02/07</t>
  </si>
  <si>
    <t>CUST-02148</t>
  </si>
  <si>
    <t>+49077781088</t>
  </si>
  <si>
    <t>+49 305 754 100</t>
  </si>
  <si>
    <t>MNH1Z</t>
  </si>
  <si>
    <t>CUST-01214</t>
  </si>
  <si>
    <t>Hannah Oladipo</t>
  </si>
  <si>
    <t>hannaholadipo@gmail.com</t>
  </si>
  <si>
    <t>0071821821</t>
  </si>
  <si>
    <t>0063923186</t>
  </si>
  <si>
    <t>207 Adeola Odeku St</t>
  </si>
  <si>
    <t>KRR16</t>
  </si>
  <si>
    <t>CUST-03341</t>
  </si>
  <si>
    <t>Kunle Khan</t>
  </si>
  <si>
    <t>kunle_khan@yahoo.com</t>
  </si>
  <si>
    <t>+234-560-015581</t>
  </si>
  <si>
    <t>0560079066</t>
  </si>
  <si>
    <t>167 Market St</t>
  </si>
  <si>
    <t>268897</t>
  </si>
  <si>
    <t>31-Mar-26</t>
  </si>
  <si>
    <t>CUST-00356</t>
  </si>
  <si>
    <t>Kemi Musa</t>
  </si>
  <si>
    <t>kemi.musa@gmail.com</t>
  </si>
  <si>
    <t>+353984716906</t>
  </si>
  <si>
    <t>+353-812-054647</t>
  </si>
  <si>
    <t>219 Main Rd</t>
  </si>
  <si>
    <t>0J6XF7</t>
  </si>
  <si>
    <t>CUST-02496</t>
  </si>
  <si>
    <t>ibrahimdlaminicompany.com</t>
  </si>
  <si>
    <t>0277121020</t>
  </si>
  <si>
    <t>23 Awolowo Rd</t>
  </si>
  <si>
    <t>3CH4G1</t>
  </si>
  <si>
    <t>CUST-00847</t>
  </si>
  <si>
    <t>Ibrahim Ogundimu</t>
  </si>
  <si>
    <t>ibrahimogundimu@heliosystemsgm.io</t>
  </si>
  <si>
    <t>+234429994814</t>
  </si>
  <si>
    <t>+234 401 385 699</t>
  </si>
  <si>
    <t>226570</t>
  </si>
  <si>
    <t>CUST-04556</t>
  </si>
  <si>
    <t>Tariq Musa</t>
  </si>
  <si>
    <t>tariqmusa@yahoo.com</t>
  </si>
  <si>
    <t>+254 514 308 711</t>
  </si>
  <si>
    <t>0556792183</t>
  </si>
  <si>
    <t>4DH8Q</t>
  </si>
  <si>
    <t>May 30, 2025</t>
  </si>
  <si>
    <t>CUST-03997</t>
  </si>
  <si>
    <t>musa_al-farsi@outlook.com</t>
  </si>
  <si>
    <t>+1 198 932 098</t>
  </si>
  <si>
    <t>+1 659 552 366</t>
  </si>
  <si>
    <t>116 Herbert Macaulay Way</t>
  </si>
  <si>
    <t>5Q7CN9</t>
  </si>
  <si>
    <t>CUST-01863</t>
  </si>
  <si>
    <t>Adebayo Taylor</t>
  </si>
  <si>
    <t>adebayo.taylor@outlook.com</t>
  </si>
  <si>
    <t>0741260026</t>
  </si>
  <si>
    <t>+1458618942</t>
  </si>
  <si>
    <t>Otta</t>
  </si>
  <si>
    <t>117 Market St</t>
  </si>
  <si>
    <t>BLKYN</t>
  </si>
  <si>
    <t>15.11.2025</t>
  </si>
  <si>
    <t>CUST-05029</t>
  </si>
  <si>
    <t>+234488742815</t>
  </si>
  <si>
    <t>CUST-01756</t>
  </si>
  <si>
    <t>+234 512 827 294</t>
  </si>
  <si>
    <t>0898116649</t>
  </si>
  <si>
    <t>40 Queen St</t>
  </si>
  <si>
    <t>934980</t>
  </si>
  <si>
    <t>15/01/2026</t>
  </si>
  <si>
    <t>CUST-03874</t>
  </si>
  <si>
    <t>ngoziadewale@hotmail.com</t>
  </si>
  <si>
    <t>+1 216 309 924</t>
  </si>
  <si>
    <t>+1155548867</t>
  </si>
  <si>
    <t>QK6R5R</t>
  </si>
  <si>
    <t>CUST-03277</t>
  </si>
  <si>
    <t>Lola Diallo</t>
  </si>
  <si>
    <t>lola@@gmail.com</t>
  </si>
  <si>
    <t>+254-926-847307</t>
  </si>
  <si>
    <t>0832497932</t>
  </si>
  <si>
    <t>NZ0WQ</t>
  </si>
  <si>
    <t>31/03/2025</t>
  </si>
  <si>
    <t>CUST-02704</t>
  </si>
  <si>
    <t>Emeka Mohammed</t>
  </si>
  <si>
    <t>emekamohammed@gmail.com</t>
  </si>
  <si>
    <t>+1 046 588 639</t>
  </si>
  <si>
    <t>+1124870972</t>
  </si>
  <si>
    <t>172 Bay St</t>
  </si>
  <si>
    <t>8UNGM1</t>
  </si>
  <si>
    <t>2026/04/25</t>
  </si>
  <si>
    <t>CUST-02688</t>
  </si>
  <si>
    <t>Emeka Mwangi</t>
  </si>
  <si>
    <t>emeka_mwangi@gmail.com</t>
  </si>
  <si>
    <t>+234-145-020905</t>
  </si>
  <si>
    <t>+234243107014</t>
  </si>
  <si>
    <t>269223</t>
  </si>
  <si>
    <t>CUST-01393</t>
  </si>
  <si>
    <t>Matthew Adebayo</t>
  </si>
  <si>
    <t>matthewadebayo@yahoo.com</t>
  </si>
  <si>
    <t>+353 824 655 309</t>
  </si>
  <si>
    <t>+353222128816</t>
  </si>
  <si>
    <t>QL7KQ</t>
  </si>
  <si>
    <t>CUST-02732</t>
  </si>
  <si>
    <t>Akinyi Makinde</t>
  </si>
  <si>
    <t>+234417625632</t>
  </si>
  <si>
    <t>0190190945</t>
  </si>
  <si>
    <t>524088</t>
  </si>
  <si>
    <t>CUST-01461</t>
  </si>
  <si>
    <t>Pieter Wilson</t>
  </si>
  <si>
    <t>pieter_wilson@outlook.com</t>
  </si>
  <si>
    <t>+31215426267</t>
  </si>
  <si>
    <t>0889267013</t>
  </si>
  <si>
    <t>57 High St</t>
  </si>
  <si>
    <t>H54YT</t>
  </si>
  <si>
    <t>27-Mar-26</t>
  </si>
  <si>
    <t>CUST-01437</t>
  </si>
  <si>
    <t>Andrew Brown</t>
  </si>
  <si>
    <t>andrewbrown@corefinance.io</t>
  </si>
  <si>
    <t>+234667042957</t>
  </si>
  <si>
    <t>+234 354 064 282</t>
  </si>
  <si>
    <t>608802</t>
  </si>
  <si>
    <t>Dec 6, 2025</t>
  </si>
  <si>
    <t>CUST-00884</t>
  </si>
  <si>
    <t>Wanjala Oladipo</t>
  </si>
  <si>
    <t>wanjalaoladipo@gmail.com</t>
  </si>
  <si>
    <t>+234-814-030755</t>
  </si>
  <si>
    <t>+234-142-024843</t>
  </si>
  <si>
    <t>245 Victoria Rd</t>
  </si>
  <si>
    <t>322674</t>
  </si>
  <si>
    <t>2024/11/08</t>
  </si>
  <si>
    <t>CUST-03853</t>
  </si>
  <si>
    <t>Funmi Asante</t>
  </si>
  <si>
    <t>funmiasanteoutlook.com</t>
  </si>
  <si>
    <t>+234 313 959 001</t>
  </si>
  <si>
    <t>+234-350-199626</t>
  </si>
  <si>
    <t>316586</t>
  </si>
  <si>
    <t>CUST-01768</t>
  </si>
  <si>
    <t>kibet_brown@hotmail.com</t>
  </si>
  <si>
    <t>+1461732743</t>
  </si>
  <si>
    <t>Y0B4F</t>
  </si>
  <si>
    <t>CUST-01514</t>
  </si>
  <si>
    <t>Jessica Evans</t>
  </si>
  <si>
    <t>jessica.evans@gmail.com</t>
  </si>
  <si>
    <t>0073571361</t>
  </si>
  <si>
    <t>+234 749 789 535</t>
  </si>
  <si>
    <t>83 Victoria Rd</t>
  </si>
  <si>
    <t>698256</t>
  </si>
  <si>
    <t>CUST-04079</t>
  </si>
  <si>
    <t>adebayo.mensah@gmail.com</t>
  </si>
  <si>
    <t>+1 810 487 289</t>
  </si>
  <si>
    <t>+1-773-857943</t>
  </si>
  <si>
    <t>YE6D0</t>
  </si>
  <si>
    <t>CUST-04002</t>
  </si>
  <si>
    <t>Musa Davies</t>
  </si>
  <si>
    <t>musa.davies@gmail.com</t>
  </si>
  <si>
    <t>+971609950625</t>
  </si>
  <si>
    <t>+971 129 341 604</t>
  </si>
  <si>
    <t>246 High St</t>
  </si>
  <si>
    <t>5TJ5V</t>
  </si>
  <si>
    <t>CUST-01686</t>
  </si>
  <si>
    <t>Emily Ugwu</t>
  </si>
  <si>
    <t>emilyugwu@gmail.com</t>
  </si>
  <si>
    <t>+234835571427</t>
  </si>
  <si>
    <t>272552</t>
  </si>
  <si>
    <t>01-Dec-25</t>
  </si>
  <si>
    <t>CUST-01797</t>
  </si>
  <si>
    <t>Adaora Al-Farsi</t>
  </si>
  <si>
    <t>adaora.al-farsi@vaultworksltd.io</t>
  </si>
  <si>
    <t>0911498921</t>
  </si>
  <si>
    <t>+44 850 989 479</t>
  </si>
  <si>
    <t>99 Long St</t>
  </si>
  <si>
    <t>A2HA3C</t>
  </si>
  <si>
    <t>Mar 6, 2026</t>
  </si>
  <si>
    <t>CUST-04269</t>
  </si>
  <si>
    <t>andrew.murphy@gmail.com.</t>
  </si>
  <si>
    <t>+234-828-163223</t>
  </si>
  <si>
    <t>+234169217457</t>
  </si>
  <si>
    <t>201 Market St</t>
  </si>
  <si>
    <t>696531</t>
  </si>
  <si>
    <t>CUST-03192</t>
  </si>
  <si>
    <t>akinyi.afolabi@outlook.com</t>
  </si>
  <si>
    <t>0776217651</t>
  </si>
  <si>
    <t>0478947519</t>
  </si>
  <si>
    <t>HRXEN</t>
  </si>
  <si>
    <t>07-Apr-26</t>
  </si>
  <si>
    <t>CUST-03802</t>
  </si>
  <si>
    <t>Zainab Hassan</t>
  </si>
  <si>
    <t>zainabhassan@outlook.com</t>
  </si>
  <si>
    <t>+234988675570</t>
  </si>
  <si>
    <t>+234703673108</t>
  </si>
  <si>
    <t>248 Main Rd</t>
  </si>
  <si>
    <t>663589</t>
  </si>
  <si>
    <t>CUST-00669</t>
  </si>
  <si>
    <t>Abdullahi Adewale</t>
  </si>
  <si>
    <t>abdullahi.adewale@yahoo.com</t>
  </si>
  <si>
    <t>+254-389-147852</t>
  </si>
  <si>
    <t>+254-744-203594</t>
  </si>
  <si>
    <t>43 Sheikh Zayed Rd</t>
  </si>
  <si>
    <t>QYF22V</t>
  </si>
  <si>
    <t>CUST-03522</t>
  </si>
  <si>
    <t>layla_adewale@outlook.com</t>
  </si>
  <si>
    <t>+234 060 282 230</t>
  </si>
  <si>
    <t>+234-244-320846</t>
  </si>
  <si>
    <t>158 Long St</t>
  </si>
  <si>
    <t>480191</t>
  </si>
  <si>
    <t>CUST-02104</t>
  </si>
  <si>
    <t>chidinma_balogun@yahoo.com</t>
  </si>
  <si>
    <t>0608282192</t>
  </si>
  <si>
    <t>+31 265 755 293</t>
  </si>
  <si>
    <t>162 Awolowo Rd</t>
  </si>
  <si>
    <t>MNAUX</t>
  </si>
  <si>
    <t>CUST-00027</t>
  </si>
  <si>
    <t>ifeanyi.hassan@hotmail.com</t>
  </si>
  <si>
    <t>+31183933529</t>
  </si>
  <si>
    <t>+31422842102</t>
  </si>
  <si>
    <t>29HE6</t>
  </si>
  <si>
    <t>CUST-02707</t>
  </si>
  <si>
    <t>ifeoma_adeyemi@cowrywise.io</t>
  </si>
  <si>
    <t>+44-476-405904</t>
  </si>
  <si>
    <t>+44 083 369 215</t>
  </si>
  <si>
    <t>77 Bay St</t>
  </si>
  <si>
    <t>3JMAN</t>
  </si>
  <si>
    <t>Mar 12, 2026</t>
  </si>
  <si>
    <t>CUST-04740</t>
  </si>
  <si>
    <t>Ogechi Anyanwu</t>
  </si>
  <si>
    <t>damilola,akinola@company.com</t>
  </si>
  <si>
    <t>+234995229311</t>
  </si>
  <si>
    <t>+234 845 238 333</t>
  </si>
  <si>
    <t>180725</t>
  </si>
  <si>
    <t>CUST-01260</t>
  </si>
  <si>
    <t>adebayo.aliyu@outlook.com</t>
  </si>
  <si>
    <t>+234 240 439 684</t>
  </si>
  <si>
    <t>+234596000182</t>
  </si>
  <si>
    <t>227667</t>
  </si>
  <si>
    <t>28/05/2025</t>
  </si>
  <si>
    <t>CUST-02392</t>
  </si>
  <si>
    <t>matthew anyanwu@company.com</t>
  </si>
  <si>
    <t>+254 880 143 418</t>
  </si>
  <si>
    <t>+254 453 880 677</t>
  </si>
  <si>
    <t>102 Park Lane</t>
  </si>
  <si>
    <t>VLLQGB</t>
  </si>
  <si>
    <t>06/07/2024</t>
  </si>
  <si>
    <t>07.07.2024</t>
  </si>
  <si>
    <t>CUST-00734</t>
  </si>
  <si>
    <t>james.garba@gmail.com</t>
  </si>
  <si>
    <t>+1 720 197 084</t>
  </si>
  <si>
    <t>+1 874 162 796</t>
  </si>
  <si>
    <t>XFBBZF</t>
  </si>
  <si>
    <t>CUST-03412</t>
  </si>
  <si>
    <t>Wanjiru Salami</t>
  </si>
  <si>
    <t>wanjiru_salami@gmail.com</t>
  </si>
  <si>
    <t>+254721667351</t>
  </si>
  <si>
    <t>0412505435</t>
  </si>
  <si>
    <t>U4MPSR</t>
  </si>
  <si>
    <t>2024/07/19</t>
  </si>
  <si>
    <t>06.10.2024</t>
  </si>
  <si>
    <t>CUST-02500</t>
  </si>
  <si>
    <t>Daniel Nwachukwu</t>
  </si>
  <si>
    <t>daniel.nwachukwu@hotmail.com</t>
  </si>
  <si>
    <t>+31 958 709 526</t>
  </si>
  <si>
    <t>+31 627 422 585</t>
  </si>
  <si>
    <t>XX6A9</t>
  </si>
  <si>
    <t>15.09.2024</t>
  </si>
  <si>
    <t>CUST-04705</t>
  </si>
  <si>
    <t>Tariq Afolabi</t>
  </si>
  <si>
    <t>0154092656</t>
  </si>
  <si>
    <t>152 Church St</t>
  </si>
  <si>
    <t>KJM2P</t>
  </si>
  <si>
    <t>CUST-02454</t>
  </si>
  <si>
    <t>yakubu_patel@hotmail.com</t>
  </si>
  <si>
    <t>+353499157956</t>
  </si>
  <si>
    <t>+353957217894</t>
  </si>
  <si>
    <t>225 Main Rd</t>
  </si>
  <si>
    <t>WTQ98W</t>
  </si>
  <si>
    <t>CUST-03564</t>
  </si>
  <si>
    <t>Femke Wilson</t>
  </si>
  <si>
    <t>femke_wilson@heliologic.com</t>
  </si>
  <si>
    <t>+44 345 075 590</t>
  </si>
  <si>
    <t>0448434571</t>
  </si>
  <si>
    <t>D16PVV</t>
  </si>
  <si>
    <t>Liam Ogundimu</t>
  </si>
  <si>
    <t>liamogundimu@outlook.com</t>
  </si>
  <si>
    <t>+971 726 077 856</t>
  </si>
  <si>
    <t>0556457760</t>
  </si>
  <si>
    <t>MSBRWA</t>
  </si>
  <si>
    <t>29.06.2025</t>
  </si>
  <si>
    <t>CUST-00379</t>
  </si>
  <si>
    <t>Liam Williams</t>
  </si>
  <si>
    <t>liam.williams@outlook.com</t>
  </si>
  <si>
    <t>+49604615402</t>
  </si>
  <si>
    <t>+49190170756</t>
  </si>
  <si>
    <t>LMGB6P</t>
  </si>
  <si>
    <t>01/16/2026</t>
  </si>
  <si>
    <t>CUST-00950</t>
  </si>
  <si>
    <t>damilolaaliyu@hotmail.com</t>
  </si>
  <si>
    <t>+234671265728</t>
  </si>
  <si>
    <t>+234-829-127898</t>
  </si>
  <si>
    <t>150 Herbert Macaulay Way</t>
  </si>
  <si>
    <t>754858</t>
  </si>
  <si>
    <t>zainab.naidoo@hotmail.com</t>
  </si>
  <si>
    <t>0220646206</t>
  </si>
  <si>
    <t>+234729836194</t>
  </si>
  <si>
    <t>179 High St</t>
  </si>
  <si>
    <t>725701</t>
  </si>
  <si>
    <t>06.07.2024</t>
  </si>
  <si>
    <t>CUST-02280</t>
  </si>
  <si>
    <t>yusuf_bello@hotmail.com</t>
  </si>
  <si>
    <t>+49 202 225 885</t>
  </si>
  <si>
    <t>+49-384-164979</t>
  </si>
  <si>
    <t>QBEAQ</t>
  </si>
  <si>
    <t>16-Jul-24</t>
  </si>
  <si>
    <t>CUST-01354</t>
  </si>
  <si>
    <t>adebayoadewale@hotmail.com</t>
  </si>
  <si>
    <t>+44 920 718 980</t>
  </si>
  <si>
    <t>+44213189605</t>
  </si>
  <si>
    <t>RUF6SF</t>
  </si>
  <si>
    <t>2025/06/06</t>
  </si>
  <si>
    <t>CUST-02415</t>
  </si>
  <si>
    <t>Hauwa Ogundimu</t>
  </si>
  <si>
    <t>hauwa_ogundimu@hotmail.com</t>
  </si>
  <si>
    <t>+234 662 697 955</t>
  </si>
  <si>
    <t>0606496219</t>
  </si>
  <si>
    <t>839265</t>
  </si>
  <si>
    <t>CUST-00326</t>
  </si>
  <si>
    <t>Adaora Botha</t>
  </si>
  <si>
    <t>adaora.botha@hotmail.com</t>
  </si>
  <si>
    <t>+353-957-867181</t>
  </si>
  <si>
    <t>+353352373605</t>
  </si>
  <si>
    <t>168 Queen St</t>
  </si>
  <si>
    <t>NUWJ4N</t>
  </si>
  <si>
    <t>2025/11/21</t>
  </si>
  <si>
    <t>CUST-01168</t>
  </si>
  <si>
    <t>wanjiru_nwachukwu@yahoo.com</t>
  </si>
  <si>
    <t>+234 583 901 876</t>
  </si>
  <si>
    <t>70 Long St</t>
  </si>
  <si>
    <t>335626</t>
  </si>
  <si>
    <t>CUST-01288</t>
  </si>
  <si>
    <t>nneka_kelly@outlook.com</t>
  </si>
  <si>
    <t>+31 344 793 722</t>
  </si>
  <si>
    <t>+31 917 619 682</t>
  </si>
  <si>
    <t>HPW7V</t>
  </si>
  <si>
    <t>CUST-03954</t>
  </si>
  <si>
    <t>Chibueze Ugwu</t>
  </si>
  <si>
    <t>chibueze ugwu@company.com</t>
  </si>
  <si>
    <t>0867307258</t>
  </si>
  <si>
    <t>+971-630-974273</t>
  </si>
  <si>
    <t>CG955Y</t>
  </si>
  <si>
    <t>05.12.2025</t>
  </si>
  <si>
    <t>CUST-00133</t>
  </si>
  <si>
    <t>Njeri Brown</t>
  </si>
  <si>
    <t>njeribrown@hotmail.com</t>
  </si>
  <si>
    <t>+234-998-279501</t>
  </si>
  <si>
    <t>+234 556 168 147</t>
  </si>
  <si>
    <t>54 King St</t>
  </si>
  <si>
    <t>741785</t>
  </si>
  <si>
    <t>CUST-00201</t>
  </si>
  <si>
    <t>Usman Onyeka</t>
  </si>
  <si>
    <t>usman.onyeka@gmail.com</t>
  </si>
  <si>
    <t>+234428973179</t>
  </si>
  <si>
    <t>+234-286-857872</t>
  </si>
  <si>
    <t>245 Main Rd</t>
  </si>
  <si>
    <t>596772</t>
  </si>
  <si>
    <t>CUST-05119</t>
  </si>
  <si>
    <t>+234463281596</t>
  </si>
  <si>
    <t>CUST-02784</t>
  </si>
  <si>
    <t>aisha_mensah@cellulant.africa</t>
  </si>
  <si>
    <t>+1-793-442366</t>
  </si>
  <si>
    <t>0942323617</t>
  </si>
  <si>
    <t>3UVXN5</t>
  </si>
  <si>
    <t>CUST-04612</t>
  </si>
  <si>
    <t>hauwaonyeka@outlook.com</t>
  </si>
  <si>
    <t>+1 207 282 062</t>
  </si>
  <si>
    <t>+1 797 255 211</t>
  </si>
  <si>
    <t>Z3BM67</t>
  </si>
  <si>
    <t>09-Nov-25</t>
  </si>
  <si>
    <t>15.03.2026</t>
  </si>
  <si>
    <t>CUST-02618</t>
  </si>
  <si>
    <t>layla.musa@coresoft.africa</t>
  </si>
  <si>
    <t>0650825726</t>
  </si>
  <si>
    <t>0774565899</t>
  </si>
  <si>
    <t>89 Bourdillon Rd</t>
  </si>
  <si>
    <t>SP4ZL</t>
  </si>
  <si>
    <t>CUST-03471</t>
  </si>
  <si>
    <t>musa_diallo@outlook.com</t>
  </si>
  <si>
    <t>+1727429311</t>
  </si>
  <si>
    <t>+1016837808</t>
  </si>
  <si>
    <t>JYCPZ1</t>
  </si>
  <si>
    <t>16/06/2025</t>
  </si>
  <si>
    <t>CUST-03755</t>
  </si>
  <si>
    <t>musasmith@outlook.com</t>
  </si>
  <si>
    <t>+971 430 919 496</t>
  </si>
  <si>
    <t>+971-579-129235</t>
  </si>
  <si>
    <t>93 Bourdillon Rd</t>
  </si>
  <si>
    <t>C5LE7A</t>
  </si>
  <si>
    <t>CUST-01979</t>
  </si>
  <si>
    <t>ryanjohnson@hotmail.com</t>
  </si>
  <si>
    <t>+234574800486</t>
  </si>
  <si>
    <t>863823</t>
  </si>
  <si>
    <t>27/06/2025</t>
  </si>
  <si>
    <t>CUST-04006</t>
  </si>
  <si>
    <t>amanidavies@cellulant.africa</t>
  </si>
  <si>
    <t>+27-785-290565</t>
  </si>
  <si>
    <t>+27 040 655 180</t>
  </si>
  <si>
    <t>UPR3W</t>
  </si>
  <si>
    <t>CUST-01545</t>
  </si>
  <si>
    <t>chizoba.bello@hotmail.com</t>
  </si>
  <si>
    <t>+49-507-309072</t>
  </si>
  <si>
    <t>+49856366673</t>
  </si>
  <si>
    <t>RP5XV7</t>
  </si>
  <si>
    <t>CUST-04577</t>
  </si>
  <si>
    <t>Layla Oladipo</t>
  </si>
  <si>
    <t>layla_oladipo@yahoo.com</t>
  </si>
  <si>
    <t>+971 795 852 375</t>
  </si>
  <si>
    <t>176 Bay St</t>
  </si>
  <si>
    <t>XQDM7V</t>
  </si>
  <si>
    <t>CUST-03905</t>
  </si>
  <si>
    <t>+27-339-170260</t>
  </si>
  <si>
    <t>CUST-02969</t>
  </si>
  <si>
    <t>Joy Oladele</t>
  </si>
  <si>
    <t>joy_oladele@hotmail.com</t>
  </si>
  <si>
    <t>+234-171-356275</t>
  </si>
  <si>
    <t>+234243163254</t>
  </si>
  <si>
    <t>362002</t>
  </si>
  <si>
    <t>CUST-03562</t>
  </si>
  <si>
    <t>Chidi Garba</t>
  </si>
  <si>
    <t>0601456927</t>
  </si>
  <si>
    <t>+234-400-634050</t>
  </si>
  <si>
    <t>986944</t>
  </si>
  <si>
    <t>03/09/2026</t>
  </si>
  <si>
    <t>CUST-00607</t>
  </si>
  <si>
    <t>Daniel Botha</t>
  </si>
  <si>
    <t>daniel.botha@outlook.com</t>
  </si>
  <si>
    <t>+44453212753</t>
  </si>
  <si>
    <t>+27157809783</t>
  </si>
  <si>
    <t>XRVEXJ</t>
  </si>
  <si>
    <t>CUST-02973</t>
  </si>
  <si>
    <t>ikechukwu.aliyu@outlook.com</t>
  </si>
  <si>
    <t>+27853041887</t>
  </si>
  <si>
    <t>EYP6C</t>
  </si>
  <si>
    <t>CUST-03484</t>
  </si>
  <si>
    <t>Otieno Onyeka</t>
  </si>
  <si>
    <t>otieno_onyeka@yahoo.com</t>
  </si>
  <si>
    <t>+234510322975</t>
  </si>
  <si>
    <t>0062558023</t>
  </si>
  <si>
    <t>227391</t>
  </si>
  <si>
    <t>01/12/2026</t>
  </si>
  <si>
    <t>CUST-02098</t>
  </si>
  <si>
    <t>damilolaal-farsi@outlook.com</t>
  </si>
  <si>
    <t>+49-910-618355</t>
  </si>
  <si>
    <t>+49 969 447 107</t>
  </si>
  <si>
    <t>XSZ5A</t>
  </si>
  <si>
    <t>CUST-04595</t>
  </si>
  <si>
    <t>amina_mwangi@hotmail.com</t>
  </si>
  <si>
    <t>+44443727547</t>
  </si>
  <si>
    <t>+44 443 713 947</t>
  </si>
  <si>
    <t>243 Long St</t>
  </si>
  <si>
    <t>EUC7H</t>
  </si>
  <si>
    <t>CUST-02536</t>
  </si>
  <si>
    <t>Laura Idris</t>
  </si>
  <si>
    <t>lauraidris@yahoo.com</t>
  </si>
  <si>
    <t>+49-337-067910</t>
  </si>
  <si>
    <t>+49 285 579 873</t>
  </si>
  <si>
    <t>QZZ4F</t>
  </si>
  <si>
    <t>27.05.2026</t>
  </si>
  <si>
    <t>2026/06/18</t>
  </si>
  <si>
    <t>CUST-03102</t>
  </si>
  <si>
    <t>Yakubu Williams</t>
  </si>
  <si>
    <t>yakubu_williams@outlook.com</t>
  </si>
  <si>
    <t>+234 454 571 408</t>
  </si>
  <si>
    <t>+234684372288</t>
  </si>
  <si>
    <t>280922</t>
  </si>
  <si>
    <t>08/19/2024</t>
  </si>
  <si>
    <t>CUST-04876</t>
  </si>
  <si>
    <t>kelechi_hassan@hotmail.com</t>
  </si>
  <si>
    <t>+254080075639</t>
  </si>
  <si>
    <t>+254448396710</t>
  </si>
  <si>
    <t>SXG51</t>
  </si>
  <si>
    <t>2024/07/20</t>
  </si>
  <si>
    <t>CUST-01210</t>
  </si>
  <si>
    <t>ogechi_adewale@hotmail.com</t>
  </si>
  <si>
    <t>+31-506-989582</t>
  </si>
  <si>
    <t>+31-863-099728</t>
  </si>
  <si>
    <t>180 Victoria Rd</t>
  </si>
  <si>
    <t>QFVHSL</t>
  </si>
  <si>
    <t>CUST-04913</t>
  </si>
  <si>
    <t>chizoba.evans@yahoo.com</t>
  </si>
  <si>
    <t>+254 614 571 969</t>
  </si>
  <si>
    <t>+254-052-646227</t>
  </si>
  <si>
    <t>105 Kenyatta Ave</t>
  </si>
  <si>
    <t>CY2KN</t>
  </si>
  <si>
    <t>2025/12/17</t>
  </si>
  <si>
    <t>CUST-03364</t>
  </si>
  <si>
    <t>+31848642029</t>
  </si>
  <si>
    <t>+31-842-913482</t>
  </si>
  <si>
    <t>191 Marina Rd</t>
  </si>
  <si>
    <t>VR1BCK</t>
  </si>
  <si>
    <t>CUST-00519</t>
  </si>
  <si>
    <t>zainabotieno@yahoo.com</t>
  </si>
  <si>
    <t>0350061848</t>
  </si>
  <si>
    <t>DV20KH</t>
  </si>
  <si>
    <t>CUST-00624</t>
  </si>
  <si>
    <t>Chidi Mohammed</t>
  </si>
  <si>
    <t>chidi.mohammed@hotmail.com</t>
  </si>
  <si>
    <t>+234-956-572853</t>
  </si>
  <si>
    <t>0339982426</t>
  </si>
  <si>
    <t>180 Main Rd</t>
  </si>
  <si>
    <t>451432</t>
  </si>
  <si>
    <t>26/05/2026</t>
  </si>
  <si>
    <t>CUST-00069</t>
  </si>
  <si>
    <t>Uche Kamau</t>
  </si>
  <si>
    <t>uchekamau@primecapitalin.co</t>
  </si>
  <si>
    <t>0909275326</t>
  </si>
  <si>
    <t>+234-311-219656</t>
  </si>
  <si>
    <t>729154</t>
  </si>
  <si>
    <t>CUST-01241</t>
  </si>
  <si>
    <t>Joy Bello</t>
  </si>
  <si>
    <t>joy_bello@yahoo.com</t>
  </si>
  <si>
    <t>+44 254 290 436</t>
  </si>
  <si>
    <t>+44756849785</t>
  </si>
  <si>
    <t>233 Main Rd</t>
  </si>
  <si>
    <t>WQD8G</t>
  </si>
  <si>
    <t>CUST-03194</t>
  </si>
  <si>
    <t>Nomvula Wilson</t>
  </si>
  <si>
    <t>+31950310965</t>
  </si>
  <si>
    <t>+31-725-728369</t>
  </si>
  <si>
    <t>88 High St</t>
  </si>
  <si>
    <t>AQT7P6</t>
  </si>
  <si>
    <t>Jan 16, 2025</t>
  </si>
  <si>
    <t>CUST-03286</t>
  </si>
  <si>
    <t>amaka.okorie@yahoo.com</t>
  </si>
  <si>
    <t>0716662507</t>
  </si>
  <si>
    <t>N5ZEMF</t>
  </si>
  <si>
    <t>CUST-02518</t>
  </si>
  <si>
    <t>Musa Orji</t>
  </si>
  <si>
    <t>musa.orji@coreanalyticsl.io</t>
  </si>
  <si>
    <t>+1740860045</t>
  </si>
  <si>
    <t>+1 266 497 844</t>
  </si>
  <si>
    <t>199 Moi Ave</t>
  </si>
  <si>
    <t>TUZL4G</t>
  </si>
  <si>
    <t>CUST-03219</t>
  </si>
  <si>
    <t>Nneka Jones</t>
  </si>
  <si>
    <t>nneka.jones@hotmail.com</t>
  </si>
  <si>
    <t>+254555720628</t>
  </si>
  <si>
    <t>0738621524</t>
  </si>
  <si>
    <t>40 Park Lane</t>
  </si>
  <si>
    <t>CEFU24</t>
  </si>
  <si>
    <t>04/09/2026</t>
  </si>
  <si>
    <t>CUST-04481</t>
  </si>
  <si>
    <t>zainab_idris@outlook.com</t>
  </si>
  <si>
    <t>0023136998</t>
  </si>
  <si>
    <t>214 Queen St</t>
  </si>
  <si>
    <t>857971</t>
  </si>
  <si>
    <t>2024-12-23</t>
  </si>
  <si>
    <t>CUST-04286</t>
  </si>
  <si>
    <t>lauraakinola@outlook.com</t>
  </si>
  <si>
    <t>0257859446</t>
  </si>
  <si>
    <t>88 Main Rd</t>
  </si>
  <si>
    <t>K0L7WG</t>
  </si>
  <si>
    <t>CUST-04611</t>
  </si>
  <si>
    <t>Hannah Otieno</t>
  </si>
  <si>
    <t>hannahotieno@hotmail.com</t>
  </si>
  <si>
    <t>+254 135 602 050</t>
  </si>
  <si>
    <t>0081033563</t>
  </si>
  <si>
    <t>FJUKJ</t>
  </si>
  <si>
    <t>06/14/2025</t>
  </si>
  <si>
    <t>CUST-01299</t>
  </si>
  <si>
    <t>Aliyu Naidoo</t>
  </si>
  <si>
    <t>aliyunaidoo@gmail.com</t>
  </si>
  <si>
    <t>0815455278</t>
  </si>
  <si>
    <t>+44626023564</t>
  </si>
  <si>
    <t>195 Victoria Rd</t>
  </si>
  <si>
    <t>8FZA63</t>
  </si>
  <si>
    <t>2025/06/09</t>
  </si>
  <si>
    <t>CUST-00859</t>
  </si>
  <si>
    <t>Aisha Afolabi</t>
  </si>
  <si>
    <t>aisha.afolabi@swifttech.ng</t>
  </si>
  <si>
    <t>+234071537842</t>
  </si>
  <si>
    <t>0555535440</t>
  </si>
  <si>
    <t>179 Market St</t>
  </si>
  <si>
    <t>651167</t>
  </si>
  <si>
    <t>CUST-04147</t>
  </si>
  <si>
    <t>Kayode Okonkwo</t>
  </si>
  <si>
    <t>kayode.okonkwo@yahoo.com</t>
  </si>
  <si>
    <t>+234116221115</t>
  </si>
  <si>
    <t>+234 518 732 438</t>
  </si>
  <si>
    <t>652827</t>
  </si>
  <si>
    <t>hannahbalogun@yahoo.com</t>
  </si>
  <si>
    <t>+1 976 274 821</t>
  </si>
  <si>
    <t>0043178620</t>
  </si>
  <si>
    <t>143 Kenyatta Ave</t>
  </si>
  <si>
    <t>N735R</t>
  </si>
  <si>
    <t>CUST-03900</t>
  </si>
  <si>
    <t>ifeanyiwilliams@outlook.com</t>
  </si>
  <si>
    <t>+1-691-742205</t>
  </si>
  <si>
    <t>+1 611 379 137</t>
  </si>
  <si>
    <t>59 Market St</t>
  </si>
  <si>
    <t>JGT7Z</t>
  </si>
  <si>
    <t>21-May-26</t>
  </si>
  <si>
    <t>CUST-03190</t>
  </si>
  <si>
    <t>amina_kamau@gmail.com</t>
  </si>
  <si>
    <t>+44-791-508321</t>
  </si>
  <si>
    <t>0310753957</t>
  </si>
  <si>
    <t>Y8MP4</t>
  </si>
  <si>
    <t>CUST-03439</t>
  </si>
  <si>
    <t>Anke Adebayo</t>
  </si>
  <si>
    <t>anke,adebayo@gmail.com</t>
  </si>
  <si>
    <t>0493087450</t>
  </si>
  <si>
    <t>+44206735309</t>
  </si>
  <si>
    <t>109 Kenyatta Ave</t>
  </si>
  <si>
    <t>RERDNC</t>
  </si>
  <si>
    <t>CUST-00602</t>
  </si>
  <si>
    <t>+44913860157</t>
  </si>
  <si>
    <t>+44 171 321 940</t>
  </si>
  <si>
    <t>239 Market St</t>
  </si>
  <si>
    <t>UFHJ5</t>
  </si>
  <si>
    <t>CUST-03560</t>
  </si>
  <si>
    <t>Ifeoma Nwankwo</t>
  </si>
  <si>
    <t>ifeoma_nwankwo@gridcommercelt.ng</t>
  </si>
  <si>
    <t>+234430402560</t>
  </si>
  <si>
    <t>+234 413 166 775</t>
  </si>
  <si>
    <t>226 Church St</t>
  </si>
  <si>
    <t>703617</t>
  </si>
  <si>
    <t>Aug 14, 2025</t>
  </si>
  <si>
    <t>CUST-02790</t>
  </si>
  <si>
    <t>Wanjiru Aliyu</t>
  </si>
  <si>
    <t>wanjiru_aliyu@hotmail.com</t>
  </si>
  <si>
    <t>+44 639 719 103</t>
  </si>
  <si>
    <t>+44892807984</t>
  </si>
  <si>
    <t>40 Bay St</t>
  </si>
  <si>
    <t>EH6QRE</t>
  </si>
  <si>
    <t>CUST-05018</t>
  </si>
  <si>
    <t>CUST-03693</t>
  </si>
  <si>
    <t>jessica.afolabi@yahoo.com</t>
  </si>
  <si>
    <t>+44-690-280484</t>
  </si>
  <si>
    <t>0833957693</t>
  </si>
  <si>
    <t>4T62M</t>
  </si>
  <si>
    <t>26.05.2026</t>
  </si>
  <si>
    <t>CUST-02519</t>
  </si>
  <si>
    <t>nneka.murphy@hotmail.com</t>
  </si>
  <si>
    <t>+44268471671</t>
  </si>
  <si>
    <t>+44007985192</t>
  </si>
  <si>
    <t>152 Bourdillon Rd</t>
  </si>
  <si>
    <t>7H43N</t>
  </si>
  <si>
    <t>CUST-03591</t>
  </si>
  <si>
    <t>noah_adebayo@yahoo.com</t>
  </si>
  <si>
    <t>+49335635344</t>
  </si>
  <si>
    <t>0343504146</t>
  </si>
  <si>
    <t>6KZPXZ</t>
  </si>
  <si>
    <t>15-Feb-26</t>
  </si>
  <si>
    <t>CUST-00166</t>
  </si>
  <si>
    <t>ifeoma.patel@swiftcommercei.ng</t>
  </si>
  <si>
    <t>+234702695249</t>
  </si>
  <si>
    <t>+234-187-734778</t>
  </si>
  <si>
    <t>551314</t>
  </si>
  <si>
    <t>CUST-00643</t>
  </si>
  <si>
    <t>oluwaseun_mwangi@gmail.com</t>
  </si>
  <si>
    <t>+49953102977</t>
  </si>
  <si>
    <t>+49 150 629 179</t>
  </si>
  <si>
    <t>3KFD8</t>
  </si>
  <si>
    <t>2026/04/23</t>
  </si>
  <si>
    <t>CUST-03253</t>
  </si>
  <si>
    <t>sarah_musa@leadanalyticsl.co</t>
  </si>
  <si>
    <t>+254-776-268540</t>
  </si>
  <si>
    <t>TLCU3</t>
  </si>
  <si>
    <t>CUST-01903</t>
  </si>
  <si>
    <t>Chibueze Naidoo</t>
  </si>
  <si>
    <t>0460011156</t>
  </si>
  <si>
    <t>0311084855</t>
  </si>
  <si>
    <t>KSBGU</t>
  </si>
  <si>
    <t>CUST-03389</t>
  </si>
  <si>
    <t>Tope Dlamini</t>
  </si>
  <si>
    <t>tope_dlamini@moniepoint.io</t>
  </si>
  <si>
    <t>+353311964880</t>
  </si>
  <si>
    <t>0659843770</t>
  </si>
  <si>
    <t>RPDGF</t>
  </si>
  <si>
    <t>12/22/2024</t>
  </si>
  <si>
    <t>CUST-01051</t>
  </si>
  <si>
    <t>maryam_nwachukwu@konga.ng</t>
  </si>
  <si>
    <t>+353 413 827 386</t>
  </si>
  <si>
    <t>+353 392 389 862</t>
  </si>
  <si>
    <t>108 High St</t>
  </si>
  <si>
    <t>3FDQZ1</t>
  </si>
  <si>
    <t>CUST-03632</t>
  </si>
  <si>
    <t>Njeri Jones</t>
  </si>
  <si>
    <t>njeri_jones@yahoo.com</t>
  </si>
  <si>
    <t>+44750922433</t>
  </si>
  <si>
    <t>+44-026-387956</t>
  </si>
  <si>
    <t>XHHBE</t>
  </si>
  <si>
    <t>16-Feb-26</t>
  </si>
  <si>
    <t>CUST-01349</t>
  </si>
  <si>
    <t>mercy.dlamini@outlook.com.</t>
  </si>
  <si>
    <t>+49-443-764561</t>
  </si>
  <si>
    <t>+49-689-158336</t>
  </si>
  <si>
    <t>239 Park Lane</t>
  </si>
  <si>
    <t>U85HM</t>
  </si>
  <si>
    <t>Oct 20, 2025</t>
  </si>
  <si>
    <t>CUST-04301</t>
  </si>
  <si>
    <t>Njeri Ogundimu</t>
  </si>
  <si>
    <t>njeri.ogundimu@gmail.com</t>
  </si>
  <si>
    <t>+44-490-014360</t>
  </si>
  <si>
    <t>+44 235 157 873</t>
  </si>
  <si>
    <t>WFK9NF</t>
  </si>
  <si>
    <t>CUST-04772</t>
  </si>
  <si>
    <t>+234039668115</t>
  </si>
  <si>
    <t>0789473746</t>
  </si>
  <si>
    <t>979395</t>
  </si>
  <si>
    <t>CUST-01070</t>
  </si>
  <si>
    <t>Ahmed Botha</t>
  </si>
  <si>
    <t>ahmed_botha@hotmail.com</t>
  </si>
  <si>
    <t>+31-942-682395</t>
  </si>
  <si>
    <t>+31434482138</t>
  </si>
  <si>
    <t>GZGPZZ</t>
  </si>
  <si>
    <t>27/10/2025</t>
  </si>
  <si>
    <t>25-Nov-25</t>
  </si>
  <si>
    <t>CUST-04837</t>
  </si>
  <si>
    <t>sophiewilliams@hotmail.com</t>
  </si>
  <si>
    <t>+254 824 084 679</t>
  </si>
  <si>
    <t>0452927842</t>
  </si>
  <si>
    <t>9B4VHG</t>
  </si>
  <si>
    <t>CUST-00018</t>
  </si>
  <si>
    <t>ibrahim.ogundimu@vaultsoftgmbh.com</t>
  </si>
  <si>
    <t>+44 294 131 869</t>
  </si>
  <si>
    <t>+44867749649</t>
  </si>
  <si>
    <t>68 Herbert Macaulay Way</t>
  </si>
  <si>
    <t>RMELA</t>
  </si>
  <si>
    <t>ibrahim.johnson@outlook.com</t>
  </si>
  <si>
    <t>+27 355 889 053</t>
  </si>
  <si>
    <t>0255759748</t>
  </si>
  <si>
    <t>VTX9D</t>
  </si>
  <si>
    <t>CUST-03114</t>
  </si>
  <si>
    <t>kevin.makinde@gmail.com</t>
  </si>
  <si>
    <t>0831110915</t>
  </si>
  <si>
    <t>+234103000018</t>
  </si>
  <si>
    <t>10 Market St</t>
  </si>
  <si>
    <t>766393</t>
  </si>
  <si>
    <t>CUST-03491</t>
  </si>
  <si>
    <t>Usman Khan</t>
  </si>
  <si>
    <t>usman_khan@gmail.com</t>
  </si>
  <si>
    <t>+234815338130</t>
  </si>
  <si>
    <t>+234956886657</t>
  </si>
  <si>
    <t>904275</t>
  </si>
  <si>
    <t>CUST-03372</t>
  </si>
  <si>
    <t>+27 723 375 754</t>
  </si>
  <si>
    <t>+27 281 528 886</t>
  </si>
  <si>
    <t>237 King St</t>
  </si>
  <si>
    <t>J6QQ6U</t>
  </si>
  <si>
    <t>15-Apr-25</t>
  </si>
  <si>
    <t>CUST-02658</t>
  </si>
  <si>
    <t>Sophie Bello</t>
  </si>
  <si>
    <t>sophie.bello@jumia.ng</t>
  </si>
  <si>
    <t>+44 794 174 553</t>
  </si>
  <si>
    <t>+44-458-914337</t>
  </si>
  <si>
    <t>2S594</t>
  </si>
  <si>
    <t>CUST-04531</t>
  </si>
  <si>
    <t>maryam.anyanwu@yahoo.com</t>
  </si>
  <si>
    <t>+254295083474</t>
  </si>
  <si>
    <t>+254-167-218771</t>
  </si>
  <si>
    <t>72 Bourdillon Rd</t>
  </si>
  <si>
    <t>U5CQN</t>
  </si>
  <si>
    <t>CUST-03835</t>
  </si>
  <si>
    <t>babatundeanyanwu@yahoo.com</t>
  </si>
  <si>
    <t>0075599971</t>
  </si>
  <si>
    <t>+1-308-215031</t>
  </si>
  <si>
    <t>WML137</t>
  </si>
  <si>
    <t>Apr 12, 2026</t>
  </si>
  <si>
    <t>CUST-01441</t>
  </si>
  <si>
    <t>musaugwu@hotmail.com</t>
  </si>
  <si>
    <t>+27 139 222 304</t>
  </si>
  <si>
    <t>+27-103-799820</t>
  </si>
  <si>
    <t>CFMQNX</t>
  </si>
  <si>
    <t>CUST-01142</t>
  </si>
  <si>
    <t>Sipho Musa</t>
  </si>
  <si>
    <t>sipho.musa@gmail.com</t>
  </si>
  <si>
    <t>0063191069</t>
  </si>
  <si>
    <t>+234 136 359 114</t>
  </si>
  <si>
    <t>209 Moi Ave</t>
  </si>
  <si>
    <t>326805</t>
  </si>
  <si>
    <t>CUST-01338</t>
  </si>
  <si>
    <t>hannaheze@hotmail.com</t>
  </si>
  <si>
    <t>+27587263275</t>
  </si>
  <si>
    <t>+27271926421</t>
  </si>
  <si>
    <t>238 Market St</t>
  </si>
  <si>
    <t>7R32V</t>
  </si>
  <si>
    <t>CUST-04356</t>
  </si>
  <si>
    <t>wanjala.smith@outlook.com</t>
  </si>
  <si>
    <t>+234 170 984 589</t>
  </si>
  <si>
    <t>0009565336</t>
  </si>
  <si>
    <t>554278</t>
  </si>
  <si>
    <t>Mar 1, 2026</t>
  </si>
  <si>
    <t>CUST-04810</t>
  </si>
  <si>
    <t>Precious Diallo</t>
  </si>
  <si>
    <t>precious,diallo@gmail.com</t>
  </si>
  <si>
    <t>+44 366 536 667</t>
  </si>
  <si>
    <t>+44-368-991202</t>
  </si>
  <si>
    <t>222 Sheikh Zayed Rd</t>
  </si>
  <si>
    <t>PH1CSP</t>
  </si>
  <si>
    <t>26-Dec-24</t>
  </si>
  <si>
    <t>CUST-02132</t>
  </si>
  <si>
    <t>Femi Johnson</t>
  </si>
  <si>
    <t>femijohnson@hiveaiinc.com</t>
  </si>
  <si>
    <t>+31020681836</t>
  </si>
  <si>
    <t>0248971373</t>
  </si>
  <si>
    <t>178 Awolowo Rd</t>
  </si>
  <si>
    <t>VRKSA</t>
  </si>
  <si>
    <t>14/03/2025</t>
  </si>
  <si>
    <t>CUST-01713</t>
  </si>
  <si>
    <t>Faith O'Brien</t>
  </si>
  <si>
    <t>faith_obrien@outlook.com</t>
  </si>
  <si>
    <t>0177155648</t>
  </si>
  <si>
    <t>+254432246963</t>
  </si>
  <si>
    <t>L0NSN</t>
  </si>
  <si>
    <t>CUST-00526</t>
  </si>
  <si>
    <t>Chidi Ugwu</t>
  </si>
  <si>
    <t>chidi_ugwu@hotmail.com</t>
  </si>
  <si>
    <t>+27-348-110501</t>
  </si>
  <si>
    <t>+27-764-278961</t>
  </si>
  <si>
    <t>196 Kenyatta Ave</t>
  </si>
  <si>
    <t>E47XG</t>
  </si>
  <si>
    <t>CUST-02322</t>
  </si>
  <si>
    <t>Joshua Akinola</t>
  </si>
  <si>
    <t>joshuaakinola@hotmail.com</t>
  </si>
  <si>
    <t>+254 216 119 958</t>
  </si>
  <si>
    <t>+254427810830</t>
  </si>
  <si>
    <t>231 Main Rd</t>
  </si>
  <si>
    <t>ULL61</t>
  </si>
  <si>
    <t>CUST-04975</t>
  </si>
  <si>
    <t>David Anyanwu</t>
  </si>
  <si>
    <t>davidanyanwu@apexhub.io</t>
  </si>
  <si>
    <t>+234 165 254 269</t>
  </si>
  <si>
    <t>738683</t>
  </si>
  <si>
    <t>CUST-04306</t>
  </si>
  <si>
    <t>Emmanuel Nwosu</t>
  </si>
  <si>
    <t>emmanuel.nwosu@outlook.com</t>
  </si>
  <si>
    <t>0400066637</t>
  </si>
  <si>
    <t>+234 911 158 660</t>
  </si>
  <si>
    <t>704350</t>
  </si>
  <si>
    <t>CUST-01332</t>
  </si>
  <si>
    <t>maryamotieno@outlook.com</t>
  </si>
  <si>
    <t>0800847555</t>
  </si>
  <si>
    <t>+44734328239</t>
  </si>
  <si>
    <t>141 Sheikh Zayed Rd</t>
  </si>
  <si>
    <t>0S9RY8</t>
  </si>
  <si>
    <t>Sep 22, 2024</t>
  </si>
  <si>
    <t>10.10.2025</t>
  </si>
  <si>
    <t>CUST-02308</t>
  </si>
  <si>
    <t>Sipho Idris</t>
  </si>
  <si>
    <t>sipho.idris@gmail.com</t>
  </si>
  <si>
    <t>+27767360517</t>
  </si>
  <si>
    <t>+27-364-459236</t>
  </si>
  <si>
    <t>93 Herbert Macaulay Way</t>
  </si>
  <si>
    <t>V1ELX</t>
  </si>
  <si>
    <t>CUST-00559</t>
  </si>
  <si>
    <t>Tunde Okafor</t>
  </si>
  <si>
    <t>tundeokafor@hotmail.com</t>
  </si>
  <si>
    <t>+49 047 607 862</t>
  </si>
  <si>
    <t>0510765191</t>
  </si>
  <si>
    <t>6RLYF</t>
  </si>
  <si>
    <t>26-Feb-26</t>
  </si>
  <si>
    <t>CUST-01141</t>
  </si>
  <si>
    <t>usmanjones@hotmail.com</t>
  </si>
  <si>
    <t>0005573380</t>
  </si>
  <si>
    <t>+353-926-609404</t>
  </si>
  <si>
    <t>21YW9C</t>
  </si>
  <si>
    <t>CUST-03128</t>
  </si>
  <si>
    <t>amakanwachukwu@outlook.com</t>
  </si>
  <si>
    <t>+1-371-196959</t>
  </si>
  <si>
    <t>0132730933</t>
  </si>
  <si>
    <t>XXXSC8</t>
  </si>
  <si>
    <t>CUST-04421</t>
  </si>
  <si>
    <t>yusufanyanwu@gmail.com</t>
  </si>
  <si>
    <t>+254912187534</t>
  </si>
  <si>
    <t>+254 326 138 455</t>
  </si>
  <si>
    <t>119 Church St</t>
  </si>
  <si>
    <t>E30FMX</t>
  </si>
  <si>
    <t>CUST-01700</t>
  </si>
  <si>
    <t>+27-888-710548</t>
  </si>
  <si>
    <t>0043800866</t>
  </si>
  <si>
    <t>54 Victoria Rd</t>
  </si>
  <si>
    <t>0KKRR</t>
  </si>
  <si>
    <t>CUST-02911</t>
  </si>
  <si>
    <t>Sarah Afolabi</t>
  </si>
  <si>
    <t>sarah_afolabi@hotmail.com</t>
  </si>
  <si>
    <t>+31-344-783262</t>
  </si>
  <si>
    <t>197 Allen Ave</t>
  </si>
  <si>
    <t>52VRAX</t>
  </si>
  <si>
    <t>CUST-01780</t>
  </si>
  <si>
    <t>sipho_okafor@gmail.com</t>
  </si>
  <si>
    <t>+1 011 803 361</t>
  </si>
  <si>
    <t>+1 637 506 050</t>
  </si>
  <si>
    <t>205 Main Rd</t>
  </si>
  <si>
    <t>Y4R2LY</t>
  </si>
  <si>
    <t>CUST-00055</t>
  </si>
  <si>
    <t>Maryam Akinola</t>
  </si>
  <si>
    <t>maryam.akinola@gmail.com</t>
  </si>
  <si>
    <t>+254 489 964 235</t>
  </si>
  <si>
    <t>0693785477</t>
  </si>
  <si>
    <t>9CEDA</t>
  </si>
  <si>
    <t>CUST-03047</t>
  </si>
  <si>
    <t>Niyi Musa</t>
  </si>
  <si>
    <t>niyimusa@outlook.com</t>
  </si>
  <si>
    <t>0399978755</t>
  </si>
  <si>
    <t>BGUVU</t>
  </si>
  <si>
    <t>CUST-04370</t>
  </si>
  <si>
    <t>Tariq Dlamini</t>
  </si>
  <si>
    <t>tariq.dlamini@gmail.com</t>
  </si>
  <si>
    <t>0748036405</t>
  </si>
  <si>
    <t>+1 159 613 842</t>
  </si>
  <si>
    <t>5ZB9K</t>
  </si>
  <si>
    <t>CUST-04354</t>
  </si>
  <si>
    <t>Tope Hassan</t>
  </si>
  <si>
    <t>topehassan@hotmail.com</t>
  </si>
  <si>
    <t>0347200931</t>
  </si>
  <si>
    <t>+44651607853</t>
  </si>
  <si>
    <t>190 Sheikh Zayed Rd</t>
  </si>
  <si>
    <t>2DMEQ</t>
  </si>
  <si>
    <t>2026/01/08</t>
  </si>
  <si>
    <t>CUST-01117</t>
  </si>
  <si>
    <t>Amina Wilson</t>
  </si>
  <si>
    <t>aminawilson@yahoo.com</t>
  </si>
  <si>
    <t>+44 658 575 790</t>
  </si>
  <si>
    <t>+44367594791</t>
  </si>
  <si>
    <t>161 King St</t>
  </si>
  <si>
    <t>9U1WLP</t>
  </si>
  <si>
    <t>CUST-04248</t>
  </si>
  <si>
    <t>Segun Nwachukwu</t>
  </si>
  <si>
    <t>segun_nwachukwu@gmail.com</t>
  </si>
  <si>
    <t>0648114129</t>
  </si>
  <si>
    <t>0354310065</t>
  </si>
  <si>
    <t>220 Adeola Odeku St</t>
  </si>
  <si>
    <t>343010</t>
  </si>
  <si>
    <t>13.12.2025</t>
  </si>
  <si>
    <t>CUST-03414</t>
  </si>
  <si>
    <t>Sophie Obi</t>
  </si>
  <si>
    <t>+31 196 782 723</t>
  </si>
  <si>
    <t>+31911346935</t>
  </si>
  <si>
    <t>230 Adeola Odeku St</t>
  </si>
  <si>
    <t>2UZQ0L</t>
  </si>
  <si>
    <t>CUST-02529</t>
  </si>
  <si>
    <t>Victor Oladipo</t>
  </si>
  <si>
    <t>victoroladipo@outlook.com</t>
  </si>
  <si>
    <t>+254-120-474639</t>
  </si>
  <si>
    <t>+254 246 632 160</t>
  </si>
  <si>
    <t>206 Allen Ave</t>
  </si>
  <si>
    <t>GFPNL5</t>
  </si>
  <si>
    <t>CUST-00402</t>
  </si>
  <si>
    <t>Sophie Lawal</t>
  </si>
  <si>
    <t>sophielawal@gmail.com</t>
  </si>
  <si>
    <t>+1 914 068 841</t>
  </si>
  <si>
    <t>+1 337 312 552</t>
  </si>
  <si>
    <t>21 Church St</t>
  </si>
  <si>
    <t>PLGFL</t>
  </si>
  <si>
    <t>28/07/2025</t>
  </si>
  <si>
    <t>CUST-04945</t>
  </si>
  <si>
    <t>chiamaka.aliyu@gmail.com</t>
  </si>
  <si>
    <t>+234 628 686 704</t>
  </si>
  <si>
    <t>+234 962 345 763</t>
  </si>
  <si>
    <t>593038</t>
  </si>
  <si>
    <t>CUST-01961</t>
  </si>
  <si>
    <t>david.otieno@wave.co</t>
  </si>
  <si>
    <t>+49-290-616918</t>
  </si>
  <si>
    <t>6G66R</t>
  </si>
  <si>
    <t>Jan 27, 2025</t>
  </si>
  <si>
    <t>CUST-04545</t>
  </si>
  <si>
    <t>Maryam Abubakar</t>
  </si>
  <si>
    <t>maryamabubakar@outlook.com</t>
  </si>
  <si>
    <t>0303561755</t>
  </si>
  <si>
    <t>0197972974</t>
  </si>
  <si>
    <t>231 Bay St</t>
  </si>
  <si>
    <t>WQERCF</t>
  </si>
  <si>
    <t>2025/11/17</t>
  </si>
  <si>
    <t>CUST-02470</t>
  </si>
  <si>
    <t>Liam Wilson</t>
  </si>
  <si>
    <t>liamwilson@apexventurespl.ng</t>
  </si>
  <si>
    <t>+971 123 805 083</t>
  </si>
  <si>
    <t>0504258538</t>
  </si>
  <si>
    <t>15 King St</t>
  </si>
  <si>
    <t>N4Z1R8</t>
  </si>
  <si>
    <t>CUST-02632</t>
  </si>
  <si>
    <t>kamaumensah@outlook.com</t>
  </si>
  <si>
    <t>+44-564-609238</t>
  </si>
  <si>
    <t>+44-532-822864</t>
  </si>
  <si>
    <t>3XB8UG</t>
  </si>
  <si>
    <t>CUST-04926</t>
  </si>
  <si>
    <t>Yusuf Botha</t>
  </si>
  <si>
    <t>yusuf.botha@yahoo.com</t>
  </si>
  <si>
    <t>+1-606-604016</t>
  </si>
  <si>
    <t>+1 880 514 475</t>
  </si>
  <si>
    <t>24HHE</t>
  </si>
  <si>
    <t>CUST-01560</t>
  </si>
  <si>
    <t>Chidinma Okafor</t>
  </si>
  <si>
    <t>chidinma_okafor@yahoo.com</t>
  </si>
  <si>
    <t>+353 311 025 375</t>
  </si>
  <si>
    <t>+353-358-515149</t>
  </si>
  <si>
    <t>111 Main Rd</t>
  </si>
  <si>
    <t>Q59FG</t>
  </si>
  <si>
    <t>CUST-00848</t>
  </si>
  <si>
    <t>Chioma Akinola</t>
  </si>
  <si>
    <t>chiomaakinola@hotmail.com</t>
  </si>
  <si>
    <t>+49 886 659 481</t>
  </si>
  <si>
    <t>+49729136759</t>
  </si>
  <si>
    <t>KHBGG</t>
  </si>
  <si>
    <t>CUST-00445</t>
  </si>
  <si>
    <t>Sola Orji</t>
  </si>
  <si>
    <t>sola.orji@yahoo.com</t>
  </si>
  <si>
    <t>+234900163564</t>
  </si>
  <si>
    <t>+234-723-247282</t>
  </si>
  <si>
    <t>291647</t>
  </si>
  <si>
    <t>CUST-02768</t>
  </si>
  <si>
    <t>Uche Eze</t>
  </si>
  <si>
    <t>ucheeze@hotmail.com</t>
  </si>
  <si>
    <t>+31 712 444 338</t>
  </si>
  <si>
    <t>+31854582627</t>
  </si>
  <si>
    <t>155 Bourdillon Rd</t>
  </si>
  <si>
    <t>F9YBM</t>
  </si>
  <si>
    <t>CUST-04422</t>
  </si>
  <si>
    <t>Omar Onyeka</t>
  </si>
  <si>
    <t>omaronyeka@yahoo.com</t>
  </si>
  <si>
    <t>+234 676 592 150</t>
  </si>
  <si>
    <t>+234 304 738 281</t>
  </si>
  <si>
    <t>983794</t>
  </si>
  <si>
    <t>CUST-01240</t>
  </si>
  <si>
    <t>chizobawilson@hotmail.com</t>
  </si>
  <si>
    <t>+234521154240</t>
  </si>
  <si>
    <t>+234504379086</t>
  </si>
  <si>
    <t>469406</t>
  </si>
  <si>
    <t>16.06.2025</t>
  </si>
  <si>
    <t>CUST-04151</t>
  </si>
  <si>
    <t>Otieno Diallo</t>
  </si>
  <si>
    <t>otienodiallo@yahoo.com</t>
  </si>
  <si>
    <t>+44-696-195702</t>
  </si>
  <si>
    <t>+44-793-686527</t>
  </si>
  <si>
    <t>ZKGV8</t>
  </si>
  <si>
    <t>Sep 12, 2025</t>
  </si>
  <si>
    <t>CUST-00282</t>
  </si>
  <si>
    <t>Lola Evans</t>
  </si>
  <si>
    <t>lolaevans@zenpaygmbh.com</t>
  </si>
  <si>
    <t>+44-892-196394</t>
  </si>
  <si>
    <t>0680447314</t>
  </si>
  <si>
    <t>6U8R0B</t>
  </si>
  <si>
    <t>CUST-01866</t>
  </si>
  <si>
    <t>+31-001-990739</t>
  </si>
  <si>
    <t>+31883403906</t>
  </si>
  <si>
    <t>240 Church St</t>
  </si>
  <si>
    <t>7DNSW</t>
  </si>
  <si>
    <t>Jul 22, 2025</t>
  </si>
  <si>
    <t>CUST-03350</t>
  </si>
  <si>
    <t>ibrahim.ogundimu@apexventuresll.ng</t>
  </si>
  <si>
    <t>0455688396</t>
  </si>
  <si>
    <t>+1665680751</t>
  </si>
  <si>
    <t>74 Church St</t>
  </si>
  <si>
    <t>WDTPKY</t>
  </si>
  <si>
    <t>CUST-00879</t>
  </si>
  <si>
    <t>Sola Onyeka</t>
  </si>
  <si>
    <t>sola_onyeka@yahoo.com</t>
  </si>
  <si>
    <t>0765766647</t>
  </si>
  <si>
    <t>0085208529</t>
  </si>
  <si>
    <t>DU979J</t>
  </si>
  <si>
    <t>CUST-00668</t>
  </si>
  <si>
    <t>thomas_evans@yahoo.com</t>
  </si>
  <si>
    <t>+234 995 089 142</t>
  </si>
  <si>
    <t>+234-302-927640</t>
  </si>
  <si>
    <t>263123</t>
  </si>
  <si>
    <t>CUST-03685</t>
  </si>
  <si>
    <t>adaeze.wilson@yahoo.com</t>
  </si>
  <si>
    <t>+234 327 248 755</t>
  </si>
  <si>
    <t>+234-495-913669</t>
  </si>
  <si>
    <t>438105</t>
  </si>
  <si>
    <t>CUST-05069</t>
  </si>
  <si>
    <t>Musa Abubakar</t>
  </si>
  <si>
    <t>musa.abubakar@gmail.com</t>
  </si>
  <si>
    <t>0898615951</t>
  </si>
  <si>
    <t>+44-177-181643</t>
  </si>
  <si>
    <t>29 Main Rd</t>
  </si>
  <si>
    <t>8CM5VS</t>
  </si>
  <si>
    <t>CUST-02010</t>
  </si>
  <si>
    <t>Mercy Davies</t>
  </si>
  <si>
    <t>mercy.davies@yahoo.com</t>
  </si>
  <si>
    <t>0996130695</t>
  </si>
  <si>
    <t>0071308028</t>
  </si>
  <si>
    <t>B2XNZE</t>
  </si>
  <si>
    <t>CUST-03868</t>
  </si>
  <si>
    <t>Simi Okafor</t>
  </si>
  <si>
    <t>simi.okafor@hotmail.com</t>
  </si>
  <si>
    <t>+234508575930</t>
  </si>
  <si>
    <t>0955927492</t>
  </si>
  <si>
    <t>501866</t>
  </si>
  <si>
    <t>chidi_musa@outlook.com</t>
  </si>
  <si>
    <t>+234929451609</t>
  </si>
  <si>
    <t>0750227565</t>
  </si>
  <si>
    <t>313391</t>
  </si>
  <si>
    <t>CUST-02569</t>
  </si>
  <si>
    <t>joy.murphy@buafoods.io</t>
  </si>
  <si>
    <t>+31-647-295393</t>
  </si>
  <si>
    <t>F4VMA6</t>
  </si>
  <si>
    <t>CUST-01989</t>
  </si>
  <si>
    <t>Laura Johnson</t>
  </si>
  <si>
    <t>laurajohnson@gmail.com</t>
  </si>
  <si>
    <t>0135394118</t>
  </si>
  <si>
    <t>+49-274-293317</t>
  </si>
  <si>
    <t>219 Kenyatta Ave</t>
  </si>
  <si>
    <t>Z0YZV</t>
  </si>
  <si>
    <t>CUST-00378</t>
  </si>
  <si>
    <t>chinwe_obrien@jumia.io</t>
  </si>
  <si>
    <t>+234 446 004 521</t>
  </si>
  <si>
    <t>+234-899-151145</t>
  </si>
  <si>
    <t>151463</t>
  </si>
  <si>
    <t>CUST-04207</t>
  </si>
  <si>
    <t>akinyi_adewale@outlook.com</t>
  </si>
  <si>
    <t>+31 839 378 812</t>
  </si>
  <si>
    <t>0349206834</t>
  </si>
  <si>
    <t>191 Bourdillon Rd</t>
  </si>
  <si>
    <t>EEZQX</t>
  </si>
  <si>
    <t>2024/10/04</t>
  </si>
  <si>
    <t>CUST-01591</t>
  </si>
  <si>
    <t>Amani O'Brien</t>
  </si>
  <si>
    <t>amani.obrien@hivetechplc.africa</t>
  </si>
  <si>
    <t>+254-831-179494</t>
  </si>
  <si>
    <t>0228329958</t>
  </si>
  <si>
    <t>TWXBV</t>
  </si>
  <si>
    <t>CUST-02882</t>
  </si>
  <si>
    <t>Lawal Otieno</t>
  </si>
  <si>
    <t>lawal otieno@gmail.com</t>
  </si>
  <si>
    <t>+49 018 021 181</t>
  </si>
  <si>
    <t>0548236301</t>
  </si>
  <si>
    <t>57 Victoria Rd</t>
  </si>
  <si>
    <t>L76W0N</t>
  </si>
  <si>
    <t>2025/12/28</t>
  </si>
  <si>
    <t>CUST-01612</t>
  </si>
  <si>
    <t>Grace Mwangi</t>
  </si>
  <si>
    <t>grace.mwangi@gmail.com.</t>
  </si>
  <si>
    <t>+31-444-890208</t>
  </si>
  <si>
    <t>+31273599192</t>
  </si>
  <si>
    <t>238 Long St</t>
  </si>
  <si>
    <t>9L3FLA</t>
  </si>
  <si>
    <t>CUST-01846</t>
  </si>
  <si>
    <t>thandiweorji@teamapt.io</t>
  </si>
  <si>
    <t>0642092259</t>
  </si>
  <si>
    <t>+234396707106</t>
  </si>
  <si>
    <t>2 Sheikh Zayed Rd</t>
  </si>
  <si>
    <t>242357</t>
  </si>
  <si>
    <t>27/08/2025</t>
  </si>
  <si>
    <t>CUST-03838</t>
  </si>
  <si>
    <t>abdullahi_aliyu@yahoo.com</t>
  </si>
  <si>
    <t>0602980629</t>
  </si>
  <si>
    <t>M64S7S</t>
  </si>
  <si>
    <t>CUST-05053</t>
  </si>
  <si>
    <t>chiomapatel@gmail.com</t>
  </si>
  <si>
    <t>+27-240-642429</t>
  </si>
  <si>
    <t>+27-633-432447</t>
  </si>
  <si>
    <t>LC0KP3</t>
  </si>
  <si>
    <t>CUST-04433</t>
  </si>
  <si>
    <t>akinyi_oladipo@hivepay.africa</t>
  </si>
  <si>
    <t>+44038780863</t>
  </si>
  <si>
    <t>+44 584 248 174</t>
  </si>
  <si>
    <t>47 Market St</t>
  </si>
  <si>
    <t>N0B1F</t>
  </si>
  <si>
    <t>CUST-00017</t>
  </si>
  <si>
    <t>kunleoladele@gmail.com</t>
  </si>
  <si>
    <t>+234 749 894 134</t>
  </si>
  <si>
    <t>+234-524-082400</t>
  </si>
  <si>
    <t>398152</t>
  </si>
  <si>
    <t>CUST-03654</t>
  </si>
  <si>
    <t>siphotraore@gmail.com</t>
  </si>
  <si>
    <t>+31-668-955786</t>
  </si>
  <si>
    <t>0945019799</t>
  </si>
  <si>
    <t>160 Victoria Rd</t>
  </si>
  <si>
    <t>V59XX5</t>
  </si>
  <si>
    <t>CUST-03551</t>
  </si>
  <si>
    <t>Folake Mensah</t>
  </si>
  <si>
    <t>0729637162</t>
  </si>
  <si>
    <t>+234-972-473518</t>
  </si>
  <si>
    <t>913240</t>
  </si>
  <si>
    <t>femi.adeyemi@quantadigital.ng</t>
  </si>
  <si>
    <t>0582014831</t>
  </si>
  <si>
    <t>+234 176 024 876</t>
  </si>
  <si>
    <t>258175</t>
  </si>
  <si>
    <t>CUST-04130</t>
  </si>
  <si>
    <t>Chiamaka Nwosu</t>
  </si>
  <si>
    <t>+234 843 946 088</t>
  </si>
  <si>
    <t>+234919439486</t>
  </si>
  <si>
    <t>973872</t>
  </si>
  <si>
    <t>CUST-03239</t>
  </si>
  <si>
    <t>0836545649</t>
  </si>
  <si>
    <t>+353 577 657 249</t>
  </si>
  <si>
    <t>160 Park Lane</t>
  </si>
  <si>
    <t>HVECQ9</t>
  </si>
  <si>
    <t>CUST-04397</t>
  </si>
  <si>
    <t>precious.diallo@yahoo.com</t>
  </si>
  <si>
    <t>+971-929-413912</t>
  </si>
  <si>
    <t>+971543429080</t>
  </si>
  <si>
    <t>DRJ5SX</t>
  </si>
  <si>
    <t>CUST-01067</t>
  </si>
  <si>
    <t>Wanjala Onyeka</t>
  </si>
  <si>
    <t>wanjalaonyeka@yahoo.com</t>
  </si>
  <si>
    <t>+27378131915</t>
  </si>
  <si>
    <t>+27813690047</t>
  </si>
  <si>
    <t>EXGQSK</t>
  </si>
  <si>
    <t>CUST-00593</t>
  </si>
  <si>
    <t>ryanokafor@outlook.com</t>
  </si>
  <si>
    <t>+234 505 224 114</t>
  </si>
  <si>
    <t>+234-066-701514</t>
  </si>
  <si>
    <t>545032</t>
  </si>
  <si>
    <t>CUST-03881</t>
  </si>
  <si>
    <t>oluwaseun_dlamini@gmail.com</t>
  </si>
  <si>
    <t>+234492829693</t>
  </si>
  <si>
    <t>0376360483</t>
  </si>
  <si>
    <t>552281</t>
  </si>
  <si>
    <t>Aug 16, 2024</t>
  </si>
  <si>
    <t>CUST-00274</t>
  </si>
  <si>
    <t>+49137651588</t>
  </si>
  <si>
    <t>+49 579 376 392</t>
  </si>
  <si>
    <t>204 Bay St</t>
  </si>
  <si>
    <t>WHF228</t>
  </si>
  <si>
    <t>CUST-04784</t>
  </si>
  <si>
    <t>chidiobrien@yahoo.com</t>
  </si>
  <si>
    <t>0069049258</t>
  </si>
  <si>
    <t>130 Victoria Rd</t>
  </si>
  <si>
    <t>LCMXU</t>
  </si>
  <si>
    <t>CUST-02013</t>
  </si>
  <si>
    <t>fatumaadebayo@gmail.com</t>
  </si>
  <si>
    <t>+234-250-698321</t>
  </si>
  <si>
    <t>0456863146</t>
  </si>
  <si>
    <t>539508</t>
  </si>
  <si>
    <t>CUST-04466</t>
  </si>
  <si>
    <t>Chidinma Obi</t>
  </si>
  <si>
    <t>chidinmaobi@yahoo.com</t>
  </si>
  <si>
    <t>0609364413</t>
  </si>
  <si>
    <t>+234356115258</t>
  </si>
  <si>
    <t>650334</t>
  </si>
  <si>
    <t>CUST-02719</t>
  </si>
  <si>
    <t>mercy.obrien@outlook.com</t>
  </si>
  <si>
    <t>+971 332 245 778</t>
  </si>
  <si>
    <t>+971 379 370 863</t>
  </si>
  <si>
    <t>5MFFGN</t>
  </si>
  <si>
    <t>CUST-02394</t>
  </si>
  <si>
    <t>chinwe.oladipo@outlook.com</t>
  </si>
  <si>
    <t>+1-870-176931</t>
  </si>
  <si>
    <t>+1 027 849 192</t>
  </si>
  <si>
    <t>91 Victoria Rd</t>
  </si>
  <si>
    <t>YYB3K</t>
  </si>
  <si>
    <t>09.11.2024</t>
  </si>
  <si>
    <t>CUST-00534</t>
  </si>
  <si>
    <t>emilybello@dangoteindustr.ng</t>
  </si>
  <si>
    <t>+1-019-290221</t>
  </si>
  <si>
    <t>+1 439 044 890</t>
  </si>
  <si>
    <t>RYECK</t>
  </si>
  <si>
    <t>22.07.2024</t>
  </si>
  <si>
    <t>10/17/2024</t>
  </si>
  <si>
    <t>CUST-01084</t>
  </si>
  <si>
    <t>Wanjala Wilson</t>
  </si>
  <si>
    <t>+234-647-023607</t>
  </si>
  <si>
    <t>+234-170-602252</t>
  </si>
  <si>
    <t>571972</t>
  </si>
  <si>
    <t>12/16/2025</t>
  </si>
  <si>
    <t>2026/02/14</t>
  </si>
  <si>
    <t>CUST-04902</t>
  </si>
  <si>
    <t>Hannah Mensah</t>
  </si>
  <si>
    <t>hannah_mensah@outlook.com</t>
  </si>
  <si>
    <t>+27-870-338360</t>
  </si>
  <si>
    <t>0410297814</t>
  </si>
  <si>
    <t>683UU</t>
  </si>
  <si>
    <t>CUST-03054</t>
  </si>
  <si>
    <t>kayodehassan@outlook.com</t>
  </si>
  <si>
    <t>+254452365677</t>
  </si>
  <si>
    <t>1QX5JA</t>
  </si>
  <si>
    <t>CUST-05076</t>
  </si>
  <si>
    <t>CUST-03284</t>
  </si>
  <si>
    <t>Tunde Onyeka</t>
  </si>
  <si>
    <t>+234-264-799437</t>
  </si>
  <si>
    <t>909647</t>
  </si>
  <si>
    <t>31-Oct-25</t>
  </si>
  <si>
    <t>CUST-04083</t>
  </si>
  <si>
    <t>Laura Ugwu</t>
  </si>
  <si>
    <t>laura.ugwu@datadigitalinc.com</t>
  </si>
  <si>
    <t>+234 254 522 111</t>
  </si>
  <si>
    <t>+234454382977</t>
  </si>
  <si>
    <t>925549</t>
  </si>
  <si>
    <t>2024/11/07</t>
  </si>
  <si>
    <t>15-Nov-24</t>
  </si>
  <si>
    <t>CUST-05098</t>
  </si>
  <si>
    <t>+234-503-169421</t>
  </si>
  <si>
    <t>CUST-00993</t>
  </si>
  <si>
    <t>tope.adeyemi@yahoo.com</t>
  </si>
  <si>
    <t>0263340293</t>
  </si>
  <si>
    <t>+49 813 267 273</t>
  </si>
  <si>
    <t>U3X88H</t>
  </si>
  <si>
    <t>12.12.2025</t>
  </si>
  <si>
    <t>CUST-03497</t>
  </si>
  <si>
    <t>fatuma.adewale@outlook.com</t>
  </si>
  <si>
    <t>+234-049-572363</t>
  </si>
  <si>
    <t>280638</t>
  </si>
  <si>
    <t>CUST-01602</t>
  </si>
  <si>
    <t>joshua_garba@paylogic.co</t>
  </si>
  <si>
    <t>0690700960</t>
  </si>
  <si>
    <t>0744359345</t>
  </si>
  <si>
    <t>221 Marina Rd</t>
  </si>
  <si>
    <t>PR0B2F</t>
  </si>
  <si>
    <t>CUST-00866</t>
  </si>
  <si>
    <t>Emeka Ugwu</t>
  </si>
  <si>
    <t>emeka.ugwu@outlook.com</t>
  </si>
  <si>
    <t>+44779385460</t>
  </si>
  <si>
    <t>+44-210-407254</t>
  </si>
  <si>
    <t>QKS5B</t>
  </si>
  <si>
    <t>CUST-02303</t>
  </si>
  <si>
    <t>Ifeanyi Adeleke</t>
  </si>
  <si>
    <t>ifeanyi.adeleke@gmail.com</t>
  </si>
  <si>
    <t>+1408063763</t>
  </si>
  <si>
    <t>+1 586 904 513</t>
  </si>
  <si>
    <t>URC80</t>
  </si>
  <si>
    <t>05-May-26</t>
  </si>
  <si>
    <t>CUST-04786</t>
  </si>
  <si>
    <t>Yetunde Eze</t>
  </si>
  <si>
    <t>yetunde.eze@outlook.com</t>
  </si>
  <si>
    <t>0570966177</t>
  </si>
  <si>
    <t>+31 403 667 871</t>
  </si>
  <si>
    <t>F5F4R2</t>
  </si>
  <si>
    <t>17-Feb-26</t>
  </si>
  <si>
    <t>CUST-02925</t>
  </si>
  <si>
    <t>Noah Jones</t>
  </si>
  <si>
    <t>noah.jones@yahoo.com</t>
  </si>
  <si>
    <t>+234-176-546304</t>
  </si>
  <si>
    <t>+234-838-470115</t>
  </si>
  <si>
    <t>194 Station Rd</t>
  </si>
  <si>
    <t>206260</t>
  </si>
  <si>
    <t>13/03/2025</t>
  </si>
  <si>
    <t>CUST-00569</t>
  </si>
  <si>
    <t>Ogechi Brown</t>
  </si>
  <si>
    <t>ogechibrown@gmail.com</t>
  </si>
  <si>
    <t>+254973239644</t>
  </si>
  <si>
    <t>+254 282 532 676</t>
  </si>
  <si>
    <t>160 High St</t>
  </si>
  <si>
    <t>XKCJR</t>
  </si>
  <si>
    <t>CUST-00492</t>
  </si>
  <si>
    <t>0741856302</t>
  </si>
  <si>
    <t>+44500030566</t>
  </si>
  <si>
    <t>234 Marina Rd</t>
  </si>
  <si>
    <t>UGSN4U</t>
  </si>
  <si>
    <t>CUST-01558</t>
  </si>
  <si>
    <t>Fatuma Okonkwo</t>
  </si>
  <si>
    <t>fatumaokonkwo@yahoo.com</t>
  </si>
  <si>
    <t>0108189813</t>
  </si>
  <si>
    <t>+971-801-104708</t>
  </si>
  <si>
    <t>59 Moi Ave</t>
  </si>
  <si>
    <t>16JFEX</t>
  </si>
  <si>
    <t>CUST-03327</t>
  </si>
  <si>
    <t>Ahmed Abubakar</t>
  </si>
  <si>
    <t>ahmed.abubakar@gmail.com</t>
  </si>
  <si>
    <t>0288157222</t>
  </si>
  <si>
    <t>0341787848</t>
  </si>
  <si>
    <t>ZZXPB4</t>
  </si>
  <si>
    <t>21-Feb-25</t>
  </si>
  <si>
    <t>CUST-02266</t>
  </si>
  <si>
    <t>Kibet Eze</t>
  </si>
  <si>
    <t>kibet.eze@outlook.com</t>
  </si>
  <si>
    <t>0520350836</t>
  </si>
  <si>
    <t>+353067844964</t>
  </si>
  <si>
    <t>6AB0K</t>
  </si>
  <si>
    <t>CUST-00359</t>
  </si>
  <si>
    <t>samueljohnson@outlook.com</t>
  </si>
  <si>
    <t>+234-446-333999</t>
  </si>
  <si>
    <t>+234 853 208 953</t>
  </si>
  <si>
    <t>698989</t>
  </si>
  <si>
    <t>10-Jul-24</t>
  </si>
  <si>
    <t>CUST-03613</t>
  </si>
  <si>
    <t>Kelechi Asante</t>
  </si>
  <si>
    <t>+234-140-804088</t>
  </si>
  <si>
    <t>+234454203919</t>
  </si>
  <si>
    <t>42 Long St</t>
  </si>
  <si>
    <t>270010</t>
  </si>
  <si>
    <t>Yusuf Oladipo</t>
  </si>
  <si>
    <t>yusuf.oladipo@hotmail.com</t>
  </si>
  <si>
    <t>+234684631534</t>
  </si>
  <si>
    <t>+234940678909</t>
  </si>
  <si>
    <t>161757</t>
  </si>
  <si>
    <t>08.04.2025</t>
  </si>
  <si>
    <t>CUST-01879</t>
  </si>
  <si>
    <t>Amani Dlamini</t>
  </si>
  <si>
    <t>amani_dlamini@jumia.com</t>
  </si>
  <si>
    <t>+1528606892</t>
  </si>
  <si>
    <t>+1 744 707 495</t>
  </si>
  <si>
    <t>156 Station Rd</t>
  </si>
  <si>
    <t>1QH0BD</t>
  </si>
  <si>
    <t>12.01.2026</t>
  </si>
  <si>
    <t>CUST-02427</t>
  </si>
  <si>
    <t>Babatunde Onyeka</t>
  </si>
  <si>
    <t>0368190987</t>
  </si>
  <si>
    <t>0674967194</t>
  </si>
  <si>
    <t>63 Main Rd</t>
  </si>
  <si>
    <t>CGFH2</t>
  </si>
  <si>
    <t>CUST-04179</t>
  </si>
  <si>
    <t>sipho.diallo@gmail.com</t>
  </si>
  <si>
    <t>+254 022 447 836</t>
  </si>
  <si>
    <t>MXPRE</t>
  </si>
  <si>
    <t>CUST-02507</t>
  </si>
  <si>
    <t>joy.otieno@outlook.com</t>
  </si>
  <si>
    <t>+44-985-670621</t>
  </si>
  <si>
    <t>+44-446-479761</t>
  </si>
  <si>
    <t>105 Moi Ave</t>
  </si>
  <si>
    <t>DL8TWF</t>
  </si>
  <si>
    <t>CUST-01122</t>
  </si>
  <si>
    <t>fatumanaidoo@gridsystemsltd.africa</t>
  </si>
  <si>
    <t>+1-309-805183</t>
  </si>
  <si>
    <t>+1349363568</t>
  </si>
  <si>
    <t>236 Sheikh Zayed Rd</t>
  </si>
  <si>
    <t>7KUSG3</t>
  </si>
  <si>
    <t>14/03/2026</t>
  </si>
  <si>
    <t>CUST-02752</t>
  </si>
  <si>
    <t>Hauwa Al-Farsi</t>
  </si>
  <si>
    <t>hauwa.al-farsi@gmail.com</t>
  </si>
  <si>
    <t>+234-142-969988</t>
  </si>
  <si>
    <t>+234793834138</t>
  </si>
  <si>
    <t>470351</t>
  </si>
  <si>
    <t>CUST-00827</t>
  </si>
  <si>
    <t>lawal.murphy@outlook.com</t>
  </si>
  <si>
    <t>+971-155-664239</t>
  </si>
  <si>
    <t>0026908964</t>
  </si>
  <si>
    <t>JKRJT</t>
  </si>
  <si>
    <t>CUST-02050</t>
  </si>
  <si>
    <t>michael_smith@outlook.com</t>
  </si>
  <si>
    <t>+31-926-824837</t>
  </si>
  <si>
    <t>+31160614035</t>
  </si>
  <si>
    <t>159 Main Rd</t>
  </si>
  <si>
    <t>2ZJT9Q</t>
  </si>
  <si>
    <t>CUST-03040</t>
  </si>
  <si>
    <t>Zainab Kelly</t>
  </si>
  <si>
    <t>zainab.kelly@piggyvest.io</t>
  </si>
  <si>
    <t>0087416788</t>
  </si>
  <si>
    <t>+234381219820</t>
  </si>
  <si>
    <t>568583</t>
  </si>
  <si>
    <t>CUST-00900</t>
  </si>
  <si>
    <t>musaotieno@gmail.com</t>
  </si>
  <si>
    <t>+234290183205</t>
  </si>
  <si>
    <t>+234121340636</t>
  </si>
  <si>
    <t>46 Bay St</t>
  </si>
  <si>
    <t>143472</t>
  </si>
  <si>
    <t>CUST-01872</t>
  </si>
  <si>
    <t>Michael Williams</t>
  </si>
  <si>
    <t>michael_williams@sparkgroupllc.io</t>
  </si>
  <si>
    <t>+1575117144</t>
  </si>
  <si>
    <t>82 Allen Ave</t>
  </si>
  <si>
    <t>NHGDH5</t>
  </si>
  <si>
    <t>20.02.2025</t>
  </si>
  <si>
    <t>CUST-04578</t>
  </si>
  <si>
    <t>tariq.asante@yahoo.com</t>
  </si>
  <si>
    <t>+27-373-854823</t>
  </si>
  <si>
    <t>56 Victoria Rd</t>
  </si>
  <si>
    <t>M2M4U</t>
  </si>
  <si>
    <t>CUST-04296</t>
  </si>
  <si>
    <t>wanjala.traore@outlook.com</t>
  </si>
  <si>
    <t>+234-887-057346</t>
  </si>
  <si>
    <t>+234-475-922913</t>
  </si>
  <si>
    <t>209018</t>
  </si>
  <si>
    <t>07/06/2025</t>
  </si>
  <si>
    <t>CUST-02196</t>
  </si>
  <si>
    <t>ogechi.anyanwu@moniepoint.io</t>
  </si>
  <si>
    <t>0615364431</t>
  </si>
  <si>
    <t>+44 230 030 045</t>
  </si>
  <si>
    <t>88QEFU</t>
  </si>
  <si>
    <t>CUST-02442</t>
  </si>
  <si>
    <t>ifeomajohnson@piggyvest.africa</t>
  </si>
  <si>
    <t>+27-292-214264</t>
  </si>
  <si>
    <t>+27764173141</t>
  </si>
  <si>
    <t>G8VYMS</t>
  </si>
  <si>
    <t>CUST-02469</t>
  </si>
  <si>
    <t>Chibueze O'Brien</t>
  </si>
  <si>
    <t>chibueze_obrien@gmail.com</t>
  </si>
  <si>
    <t>+234829159507</t>
  </si>
  <si>
    <t>+234627854742</t>
  </si>
  <si>
    <t>781119</t>
  </si>
  <si>
    <t>CUST-01289</t>
  </si>
  <si>
    <t>Folake Garba</t>
  </si>
  <si>
    <t>folake_garba@yahoo.com</t>
  </si>
  <si>
    <t>+353 657 799 061</t>
  </si>
  <si>
    <t>+353-442-511809</t>
  </si>
  <si>
    <t>243 Moi Ave</t>
  </si>
  <si>
    <t>GZJ83R</t>
  </si>
  <si>
    <t>CUST-02059</t>
  </si>
  <si>
    <t>sola_okorie@twigafoods.ng</t>
  </si>
  <si>
    <t>+49395730334</t>
  </si>
  <si>
    <t>+49-604-629070</t>
  </si>
  <si>
    <t>1RZSD</t>
  </si>
  <si>
    <t>CUST-02039</t>
  </si>
  <si>
    <t>chidi.oladele@paystack.africa</t>
  </si>
  <si>
    <t>+49 515 639 351</t>
  </si>
  <si>
    <t>+49 039 949 201</t>
  </si>
  <si>
    <t>GLUQJZ</t>
  </si>
  <si>
    <t>CUST-02393</t>
  </si>
  <si>
    <t>Omar Mwangi</t>
  </si>
  <si>
    <t>omarmwangi@yahoo.com</t>
  </si>
  <si>
    <t>+234 003 022 427</t>
  </si>
  <si>
    <t>+234166324180</t>
  </si>
  <si>
    <t>871124</t>
  </si>
  <si>
    <t>CUST-04085</t>
  </si>
  <si>
    <t>Kibet Oladipo</t>
  </si>
  <si>
    <t>kibet_oladipo@hotmail.com</t>
  </si>
  <si>
    <t>0243387909</t>
  </si>
  <si>
    <t>+254052891887</t>
  </si>
  <si>
    <t>RCX58V</t>
  </si>
  <si>
    <t>CUST-02635</t>
  </si>
  <si>
    <t>otieno.obrien@yahoo.com</t>
  </si>
  <si>
    <t>+234 371 275 199</t>
  </si>
  <si>
    <t>0695841635</t>
  </si>
  <si>
    <t>738821</t>
  </si>
  <si>
    <t>CUST-04525</t>
  </si>
  <si>
    <t>sarah_mwangi@outlook.com</t>
  </si>
  <si>
    <t>+971-562-356293</t>
  </si>
  <si>
    <t>+971 309 299 082</t>
  </si>
  <si>
    <t>211 Victoria Rd</t>
  </si>
  <si>
    <t>Z1LEP</t>
  </si>
  <si>
    <t>CUST-02006</t>
  </si>
  <si>
    <t>Thandiwe Johnson</t>
  </si>
  <si>
    <t>thandiwe.johnson@yahoo.com</t>
  </si>
  <si>
    <t>+254926669598</t>
  </si>
  <si>
    <t>+254837039473</t>
  </si>
  <si>
    <t>YGU727</t>
  </si>
  <si>
    <t>CUST-04934</t>
  </si>
  <si>
    <t>Kunle Okafor</t>
  </si>
  <si>
    <t>kunle_okafor@outlook.com</t>
  </si>
  <si>
    <t>+49079164436</t>
  </si>
  <si>
    <t>0534994296</t>
  </si>
  <si>
    <t>210 High St</t>
  </si>
  <si>
    <t>ZGUDD</t>
  </si>
  <si>
    <t>30.11.2024</t>
  </si>
  <si>
    <t>CUST-01228</t>
  </si>
  <si>
    <t>Femke Williams</t>
  </si>
  <si>
    <t>femkewilliams@outlook.com</t>
  </si>
  <si>
    <t>+254900284224</t>
  </si>
  <si>
    <t>+254-701-831377</t>
  </si>
  <si>
    <t>233 Awolowo Rd</t>
  </si>
  <si>
    <t>6LXF7Q</t>
  </si>
  <si>
    <t>05-Jul-25</t>
  </si>
  <si>
    <t>CUST-01537</t>
  </si>
  <si>
    <t>Sipho Nwosu</t>
  </si>
  <si>
    <t>siphonwosu@outlook.com</t>
  </si>
  <si>
    <t>+234214211407</t>
  </si>
  <si>
    <t>75 High St</t>
  </si>
  <si>
    <t>584751</t>
  </si>
  <si>
    <t>CUST-00522</t>
  </si>
  <si>
    <t>aminanaidoo@mtngroup.ng</t>
  </si>
  <si>
    <t>+1-625-908419</t>
  </si>
  <si>
    <t>+1-785-501137</t>
  </si>
  <si>
    <t>949A6</t>
  </si>
  <si>
    <t>CUST-00524</t>
  </si>
  <si>
    <t>fatuma.kamau@outlook.com</t>
  </si>
  <si>
    <t>0236221690</t>
  </si>
  <si>
    <t>0968574670</t>
  </si>
  <si>
    <t>706145</t>
  </si>
  <si>
    <t>20/03/2025</t>
  </si>
  <si>
    <t>26/02/2026</t>
  </si>
  <si>
    <t>CUST-00990</t>
  </si>
  <si>
    <t>hauwa_ogundimu@outlook.com</t>
  </si>
  <si>
    <t>+971 080 989 717</t>
  </si>
  <si>
    <t>0315716042</t>
  </si>
  <si>
    <t>230 Bourdillon Rd</t>
  </si>
  <si>
    <t>CSSGZM</t>
  </si>
  <si>
    <t>CUST-04877</t>
  </si>
  <si>
    <t>wanjiruadewaleoutlook.com</t>
  </si>
  <si>
    <t>+49939256117</t>
  </si>
  <si>
    <t>0642233439</t>
  </si>
  <si>
    <t>241 Bourdillon Rd</t>
  </si>
  <si>
    <t>6US8CK</t>
  </si>
  <si>
    <t>09/20/2025</t>
  </si>
  <si>
    <t>CUST-04265</t>
  </si>
  <si>
    <t>Brian Traore</t>
  </si>
  <si>
    <t>brian.traore@hotmail.com</t>
  </si>
  <si>
    <t>+234984093506</t>
  </si>
  <si>
    <t>209 King St</t>
  </si>
  <si>
    <t>382555</t>
  </si>
  <si>
    <t>25-Jan-25</t>
  </si>
  <si>
    <t>2025/08/13</t>
  </si>
  <si>
    <t>CUST-04900</t>
  </si>
  <si>
    <t>Maryam Orji</t>
  </si>
  <si>
    <t>0995243326</t>
  </si>
  <si>
    <t>0570340861</t>
  </si>
  <si>
    <t>89 Awolowo Rd</t>
  </si>
  <si>
    <t>269027</t>
  </si>
  <si>
    <t>CUST-01807</t>
  </si>
  <si>
    <t>chidinma_adebayo@gmail.com</t>
  </si>
  <si>
    <t>+1 398 311 259</t>
  </si>
  <si>
    <t>+1 218 987 016</t>
  </si>
  <si>
    <t>19 Allen Ave</t>
  </si>
  <si>
    <t>FP7ARS</t>
  </si>
  <si>
    <t>2026/01/05</t>
  </si>
  <si>
    <t>damilola_oladipo@hotmail.com</t>
  </si>
  <si>
    <t>+234598711840</t>
  </si>
  <si>
    <t>+234027541873</t>
  </si>
  <si>
    <t>779458</t>
  </si>
  <si>
    <t>CUST-04033</t>
  </si>
  <si>
    <t>Obinna Adebayo</t>
  </si>
  <si>
    <t>+234 806 299 695</t>
  </si>
  <si>
    <t>+234820780582</t>
  </si>
  <si>
    <t>104 High St</t>
  </si>
  <si>
    <t>439161</t>
  </si>
  <si>
    <t>CUST-00634</t>
  </si>
  <si>
    <t>chidi.diallo@hotmail.com</t>
  </si>
  <si>
    <t>0912956518</t>
  </si>
  <si>
    <t>+49114860050</t>
  </si>
  <si>
    <t>7Y5DQB</t>
  </si>
  <si>
    <t>CUST-02107</t>
  </si>
  <si>
    <t>Adebayo Salami</t>
  </si>
  <si>
    <t>adebayosalami@gmail.com</t>
  </si>
  <si>
    <t>+31091472008</t>
  </si>
  <si>
    <t>+31912573782</t>
  </si>
  <si>
    <t>8C20X</t>
  </si>
  <si>
    <t>CUST-02674</t>
  </si>
  <si>
    <t>bashirnwachukwu@hotmail.com</t>
  </si>
  <si>
    <t>0520811979</t>
  </si>
  <si>
    <t>0507580859</t>
  </si>
  <si>
    <t>838950</t>
  </si>
  <si>
    <t>CUST-02182</t>
  </si>
  <si>
    <t>+31-609-586050</t>
  </si>
  <si>
    <t>+31-581-479122</t>
  </si>
  <si>
    <t>11 Park Lane</t>
  </si>
  <si>
    <t>Z8TDJ</t>
  </si>
  <si>
    <t>CUST-03373</t>
  </si>
  <si>
    <t>Akinyi Abubakar</t>
  </si>
  <si>
    <t>akinyi.abubakar@outlook.com</t>
  </si>
  <si>
    <t>+254864043178</t>
  </si>
  <si>
    <t>0209384898</t>
  </si>
  <si>
    <t>203 Victoria Rd</t>
  </si>
  <si>
    <t>16P4M4</t>
  </si>
  <si>
    <t>25-Feb-26</t>
  </si>
  <si>
    <t>CUST-04244</t>
  </si>
  <si>
    <t>Funmi Ugwu</t>
  </si>
  <si>
    <t>funmi.ugwu@outlook.com</t>
  </si>
  <si>
    <t>+1-928-491702</t>
  </si>
  <si>
    <t>0412205531</t>
  </si>
  <si>
    <t>X0RD8</t>
  </si>
  <si>
    <t>CUST-02439</t>
  </si>
  <si>
    <t>kevin_botha@outlook.com</t>
  </si>
  <si>
    <t>+234-417-313580</t>
  </si>
  <si>
    <t>+234567268111</t>
  </si>
  <si>
    <t>714619</t>
  </si>
  <si>
    <t>CUST-03988</t>
  </si>
  <si>
    <t>thandiwe_nwosu@gmail.com</t>
  </si>
  <si>
    <t>+353 108 520 099</t>
  </si>
  <si>
    <t>+353295396829</t>
  </si>
  <si>
    <t>UJ0926</t>
  </si>
  <si>
    <t>CUST-02158</t>
  </si>
  <si>
    <t>bellobello@gmail.com</t>
  </si>
  <si>
    <t>+31680561062</t>
  </si>
  <si>
    <t>+31 756 269 233</t>
  </si>
  <si>
    <t>77N4BA</t>
  </si>
  <si>
    <t>CUST-02755</t>
  </si>
  <si>
    <t>kayodejohnson@wave.io</t>
  </si>
  <si>
    <t>+234 205 810 769</t>
  </si>
  <si>
    <t>0813602919</t>
  </si>
  <si>
    <t>417769</t>
  </si>
  <si>
    <t>CUST-04119</t>
  </si>
  <si>
    <t>tope_aliyu@hotmail.com</t>
  </si>
  <si>
    <t>+44120587602</t>
  </si>
  <si>
    <t>+44 928 351 988</t>
  </si>
  <si>
    <t>D3JU8K</t>
  </si>
  <si>
    <t>Apr 25, 2025</t>
  </si>
  <si>
    <t>CUST-03946</t>
  </si>
  <si>
    <t>+44089939409</t>
  </si>
  <si>
    <t>86 Moi Ave</t>
  </si>
  <si>
    <t>ZF3A1N</t>
  </si>
  <si>
    <t>2025/08/31</t>
  </si>
  <si>
    <t>CUST-00746</t>
  </si>
  <si>
    <t>Lawal Orji</t>
  </si>
  <si>
    <t>lawalorji@datasoftltd.ng</t>
  </si>
  <si>
    <t>+1-151-200393</t>
  </si>
  <si>
    <t>0490769721</t>
  </si>
  <si>
    <t>61 Sheikh Zayed Rd</t>
  </si>
  <si>
    <t>L0KHA</t>
  </si>
  <si>
    <t>Apr 19, 2026</t>
  </si>
  <si>
    <t>CUST-03016</t>
  </si>
  <si>
    <t>chibueze.taylor@yahoo.com</t>
  </si>
  <si>
    <t>+49 818 397 336</t>
  </si>
  <si>
    <t>0631544130</t>
  </si>
  <si>
    <t>YGCKAL</t>
  </si>
  <si>
    <t>26-May-25</t>
  </si>
  <si>
    <t>CUST-00439</t>
  </si>
  <si>
    <t>daniel@gmail</t>
  </si>
  <si>
    <t>0698829045</t>
  </si>
  <si>
    <t>+44 927 147 246</t>
  </si>
  <si>
    <t>MTJPQ4</t>
  </si>
  <si>
    <t>06/14/2026</t>
  </si>
  <si>
    <t>CUST-04441</t>
  </si>
  <si>
    <t>CUST-00774</t>
  </si>
  <si>
    <t>Favour Traore</t>
  </si>
  <si>
    <t>favour traore@outlook.com</t>
  </si>
  <si>
    <t>+31 545 956 600</t>
  </si>
  <si>
    <t>+31 011 962 272</t>
  </si>
  <si>
    <t>4P09Q</t>
  </si>
  <si>
    <t>05.04.2026</t>
  </si>
  <si>
    <t>CUST-03858</t>
  </si>
  <si>
    <t>Nomvula Hassan</t>
  </si>
  <si>
    <t>nomvulahassan@yahoo.com</t>
  </si>
  <si>
    <t>0456739711</t>
  </si>
  <si>
    <t>+254 120 364 876</t>
  </si>
  <si>
    <t>H1PVLB</t>
  </si>
  <si>
    <t>CUST-00656</t>
  </si>
  <si>
    <t>Amani Diallo</t>
  </si>
  <si>
    <t>amanidiallo@hotmail.com</t>
  </si>
  <si>
    <t>+27-181-444248</t>
  </si>
  <si>
    <t>V42YF</t>
  </si>
  <si>
    <t>Simi Adeyemi</t>
  </si>
  <si>
    <t>simi_adeyemi@hotmail.com</t>
  </si>
  <si>
    <t>+234 282 767 742</t>
  </si>
  <si>
    <t>0935433732</t>
  </si>
  <si>
    <t>149 High St</t>
  </si>
  <si>
    <t>183689</t>
  </si>
  <si>
    <t>CUST-03697</t>
  </si>
  <si>
    <t>segunwilson@hotmail.com</t>
  </si>
  <si>
    <t>+234-677-534363</t>
  </si>
  <si>
    <t>+234291066990</t>
  </si>
  <si>
    <t>169 Queen St</t>
  </si>
  <si>
    <t>906033</t>
  </si>
  <si>
    <t>29-Aug-25</t>
  </si>
  <si>
    <t>CUST-02709</t>
  </si>
  <si>
    <t>Grace Orji</t>
  </si>
  <si>
    <t>grace.orji@gmail.com</t>
  </si>
  <si>
    <t>0766142585</t>
  </si>
  <si>
    <t>197030</t>
  </si>
  <si>
    <t>CUST-00667</t>
  </si>
  <si>
    <t>nnekaadeleke@hotmail.com</t>
  </si>
  <si>
    <t>0651181583</t>
  </si>
  <si>
    <t>+234466144776</t>
  </si>
  <si>
    <t>868688</t>
  </si>
  <si>
    <t>CUST-01822</t>
  </si>
  <si>
    <t>Mark Jones</t>
  </si>
  <si>
    <t>markjones@yahoo.com</t>
  </si>
  <si>
    <t>0342423592</t>
  </si>
  <si>
    <t>48 Kenyatta Ave</t>
  </si>
  <si>
    <t>SAT85</t>
  </si>
  <si>
    <t>01/18/2026</t>
  </si>
  <si>
    <t>CUST-02101</t>
  </si>
  <si>
    <t>Akinyi Anyanwu</t>
  </si>
  <si>
    <t>akinyi_anyanwu@fluxgroup.co</t>
  </si>
  <si>
    <t>+27-900-666322</t>
  </si>
  <si>
    <t>+27-816-022377</t>
  </si>
  <si>
    <t>213 Park Lane</t>
  </si>
  <si>
    <t>LKJS05</t>
  </si>
  <si>
    <t>CUST-01579</t>
  </si>
  <si>
    <t>aisha.garba@swiftsoftltd.co</t>
  </si>
  <si>
    <t>+971 643 235 906</t>
  </si>
  <si>
    <t>+971287755484</t>
  </si>
  <si>
    <t>250 Victoria Rd</t>
  </si>
  <si>
    <t>99X52A</t>
  </si>
  <si>
    <t>CUST-01883</t>
  </si>
  <si>
    <t>Abdullahi Khan</t>
  </si>
  <si>
    <t>abdullahi_khan@hotmail.com</t>
  </si>
  <si>
    <t>0273285577</t>
  </si>
  <si>
    <t>0484085228</t>
  </si>
  <si>
    <t>105 Adeola Odeku St</t>
  </si>
  <si>
    <t>495766</t>
  </si>
  <si>
    <t>CUST-03397</t>
  </si>
  <si>
    <t>nnekaakinola@yahoo.com</t>
  </si>
  <si>
    <t>+31284499397</t>
  </si>
  <si>
    <t>+31-267-881652</t>
  </si>
  <si>
    <t>174 Sheikh Zayed Rd</t>
  </si>
  <si>
    <t>5TV95</t>
  </si>
  <si>
    <t>30.05.2025</t>
  </si>
  <si>
    <t>CUST-02923</t>
  </si>
  <si>
    <t>ibrahim_okafor@yahoo.com</t>
  </si>
  <si>
    <t>+1817197798</t>
  </si>
  <si>
    <t>+1530430041</t>
  </si>
  <si>
    <t>136 Adeola Odeku St</t>
  </si>
  <si>
    <t>WK24T7</t>
  </si>
  <si>
    <t>Aug 16, 2025</t>
  </si>
  <si>
    <t>CUST-04537</t>
  </si>
  <si>
    <t>Olivia Taylor</t>
  </si>
  <si>
    <t>oliviataylor@gmail.com</t>
  </si>
  <si>
    <t>+44 161 888 462</t>
  </si>
  <si>
    <t>0246844974</t>
  </si>
  <si>
    <t>66MDA6</t>
  </si>
  <si>
    <t>CUST-03933</t>
  </si>
  <si>
    <t>Kayode Adewale</t>
  </si>
  <si>
    <t>kayodeadewale@outlook.com</t>
  </si>
  <si>
    <t>+254 658 494 876</t>
  </si>
  <si>
    <t>196 Station Rd</t>
  </si>
  <si>
    <t>VWNKNS</t>
  </si>
  <si>
    <t>CUST-02064</t>
  </si>
  <si>
    <t>Segun Nwankwo</t>
  </si>
  <si>
    <t>+44389244900</t>
  </si>
  <si>
    <t>+44 542 218 432</t>
  </si>
  <si>
    <t>YNTAHD</t>
  </si>
  <si>
    <t>31/10/2024</t>
  </si>
  <si>
    <t>CUST-04914</t>
  </si>
  <si>
    <t>chiamaka_orji@swiftcapitalll.ng</t>
  </si>
  <si>
    <t>+353-613-886621</t>
  </si>
  <si>
    <t>+353533998009</t>
  </si>
  <si>
    <t>34 High St</t>
  </si>
  <si>
    <t>15818</t>
  </si>
  <si>
    <t>CUST-03897</t>
  </si>
  <si>
    <t>sarah.asante@hotmail.com</t>
  </si>
  <si>
    <t>+353 435 320 876</t>
  </si>
  <si>
    <t>161 Church St</t>
  </si>
  <si>
    <t>J0FJU</t>
  </si>
  <si>
    <t>Nov 19, 2024</t>
  </si>
  <si>
    <t>09/18/2025</t>
  </si>
  <si>
    <t>Abdullahi Anyanwu</t>
  </si>
  <si>
    <t>abdullahi_anyanwu@outlook.com</t>
  </si>
  <si>
    <t>+44561822281</t>
  </si>
  <si>
    <t>+44733673339</t>
  </si>
  <si>
    <t>196 High St</t>
  </si>
  <si>
    <t>HHGAD6</t>
  </si>
  <si>
    <t>CUST-04760</t>
  </si>
  <si>
    <t>joshua.makinde@hotmail.com</t>
  </si>
  <si>
    <t>+971014981109</t>
  </si>
  <si>
    <t>+971 282 225 499</t>
  </si>
  <si>
    <t>3DWMA</t>
  </si>
  <si>
    <t>04/08/2024</t>
  </si>
  <si>
    <t>CUST-02257</t>
  </si>
  <si>
    <t>Aisha Adeyemi</t>
  </si>
  <si>
    <t>aisha_adeyemi@outlook.com</t>
  </si>
  <si>
    <t>0799714685</t>
  </si>
  <si>
    <t>+234494528825</t>
  </si>
  <si>
    <t>587961</t>
  </si>
  <si>
    <t>Jun 4, 2025</t>
  </si>
  <si>
    <t>CUST-03583</t>
  </si>
  <si>
    <t>adebayo_vandermerwe@gmail.com</t>
  </si>
  <si>
    <t>+234-715-076371</t>
  </si>
  <si>
    <t>+234 997 658 121</t>
  </si>
  <si>
    <t>121 Market St</t>
  </si>
  <si>
    <t>341158</t>
  </si>
  <si>
    <t>CUST-01561</t>
  </si>
  <si>
    <t>Ifeoma Akinola</t>
  </si>
  <si>
    <t>ifeoma.akinola@yahoo.com</t>
  </si>
  <si>
    <t>0425377696</t>
  </si>
  <si>
    <t>+254325496607</t>
  </si>
  <si>
    <t>PBZ5H</t>
  </si>
  <si>
    <t>CUST-01227</t>
  </si>
  <si>
    <t>Tobi Nwachukwu</t>
  </si>
  <si>
    <t>tobinwachukwu@yahoo.com</t>
  </si>
  <si>
    <t>+234796338790</t>
  </si>
  <si>
    <t>+234-322-082204</t>
  </si>
  <si>
    <t>733051</t>
  </si>
  <si>
    <t>CUST-04071</t>
  </si>
  <si>
    <t>joynaidoo@gmail.com</t>
  </si>
  <si>
    <t>+254382817522</t>
  </si>
  <si>
    <t>229 Bourdillon Rd</t>
  </si>
  <si>
    <t>BU0KYE</t>
  </si>
  <si>
    <t>CUST-04754</t>
  </si>
  <si>
    <t>Aisha Otieno</t>
  </si>
  <si>
    <t>aisha.otieno@outlook.com</t>
  </si>
  <si>
    <t>+27 713 562 421</t>
  </si>
  <si>
    <t>+27221713555</t>
  </si>
  <si>
    <t>G60JK</t>
  </si>
  <si>
    <t>Jessica Abubakar</t>
  </si>
  <si>
    <t>jessica_abubakar@brightlogicinc.africa</t>
  </si>
  <si>
    <t>+44 309 943 969</t>
  </si>
  <si>
    <t>+44-123-930351</t>
  </si>
  <si>
    <t>NEGLQ</t>
  </si>
  <si>
    <t>08-Oct-24</t>
  </si>
  <si>
    <t>CUST-00941</t>
  </si>
  <si>
    <t>+971579622951</t>
  </si>
  <si>
    <t>+971084861066</t>
  </si>
  <si>
    <t>G4SXN</t>
  </si>
  <si>
    <t>CUST-04482</t>
  </si>
  <si>
    <t>blessing.oladipo@outlook.com</t>
  </si>
  <si>
    <t>+234 092 665 420</t>
  </si>
  <si>
    <t>+234 947 863 782</t>
  </si>
  <si>
    <t>186 Moi Ave</t>
  </si>
  <si>
    <t>194699</t>
  </si>
  <si>
    <t>CUST-01868</t>
  </si>
  <si>
    <t>Noah Ugwu</t>
  </si>
  <si>
    <t>noahugwu@novafinanceplc.ng</t>
  </si>
  <si>
    <t>0436147562</t>
  </si>
  <si>
    <t>+31-882-355318</t>
  </si>
  <si>
    <t>X1NU7</t>
  </si>
  <si>
    <t>CUST-03718</t>
  </si>
  <si>
    <t>Wanjiru Adeyemi</t>
  </si>
  <si>
    <t>wanjiru.adeyemi@hotmail.com</t>
  </si>
  <si>
    <t>+971021605179</t>
  </si>
  <si>
    <t>+971741356531</t>
  </si>
  <si>
    <t>135 Adeola Odeku St</t>
  </si>
  <si>
    <t>PUZSF</t>
  </si>
  <si>
    <t>CUST-04787</t>
  </si>
  <si>
    <t>Tariq Nwankwo</t>
  </si>
  <si>
    <t>tariqnwankwo@hotmail.com</t>
  </si>
  <si>
    <t>+49 924 451 211</t>
  </si>
  <si>
    <t>+49138370128</t>
  </si>
  <si>
    <t>40RF73</t>
  </si>
  <si>
    <t>CUST-04550</t>
  </si>
  <si>
    <t>Fatima Idris</t>
  </si>
  <si>
    <t>fatimaidris@yahoo.com</t>
  </si>
  <si>
    <t>0580443017</t>
  </si>
  <si>
    <t>39 Church St</t>
  </si>
  <si>
    <t>VBM58</t>
  </si>
  <si>
    <t>CUST-03754</t>
  </si>
  <si>
    <t>Tariq Botha</t>
  </si>
  <si>
    <t>tariq.botha@twigafoods.com</t>
  </si>
  <si>
    <t>+234-774-988372</t>
  </si>
  <si>
    <t>+234 243 857 290</t>
  </si>
  <si>
    <t>156007</t>
  </si>
  <si>
    <t>CUST-04598</t>
  </si>
  <si>
    <t>Chinwe Okorie</t>
  </si>
  <si>
    <t>0539713325</t>
  </si>
  <si>
    <t>+31612475792</t>
  </si>
  <si>
    <t>146 Victoria Rd</t>
  </si>
  <si>
    <t>J4GAR7</t>
  </si>
  <si>
    <t>CUST-03929</t>
  </si>
  <si>
    <t>babatundeoladipo@gmail.com</t>
  </si>
  <si>
    <t>+44 333 274 941</t>
  </si>
  <si>
    <t>+44-966-477198</t>
  </si>
  <si>
    <t>204 Main Rd</t>
  </si>
  <si>
    <t>K1UVYX</t>
  </si>
  <si>
    <t>25-Jan-26</t>
  </si>
  <si>
    <t>CUST-04891</t>
  </si>
  <si>
    <t>Zainab Nwankwo</t>
  </si>
  <si>
    <t>zainab.nwankwo@kuda.com</t>
  </si>
  <si>
    <t>+27 985 755 556</t>
  </si>
  <si>
    <t>+27 551 372 539</t>
  </si>
  <si>
    <t>UZV7N</t>
  </si>
  <si>
    <t>2025/07/17</t>
  </si>
  <si>
    <t>CUST-02260</t>
  </si>
  <si>
    <t>Yetunde Orji</t>
  </si>
  <si>
    <t>yetunde_orji@stackhealthplc.co</t>
  </si>
  <si>
    <t>+234-393-453039</t>
  </si>
  <si>
    <t>+234 194 687 871</t>
  </si>
  <si>
    <t>483900</t>
  </si>
  <si>
    <t>CUST-00092</t>
  </si>
  <si>
    <t>adaeze_hassan@gmail.com</t>
  </si>
  <si>
    <t>0579415521</t>
  </si>
  <si>
    <t>+1674676212</t>
  </si>
  <si>
    <t>146 Church St</t>
  </si>
  <si>
    <t>0YBJ6</t>
  </si>
  <si>
    <t>2024/09/18</t>
  </si>
  <si>
    <t>CUST-00645</t>
  </si>
  <si>
    <t>lola.mwangi@lumencommercel.africa</t>
  </si>
  <si>
    <t>+353-958-676030</t>
  </si>
  <si>
    <t>+353 093 467 541</t>
  </si>
  <si>
    <t>20 Sheikh Zayed Rd</t>
  </si>
  <si>
    <t>4MEDW</t>
  </si>
  <si>
    <t>CUST-02220</t>
  </si>
  <si>
    <t>Michael Kamau</t>
  </si>
  <si>
    <t>michael.kamau@hotmail.com</t>
  </si>
  <si>
    <t>+234173891455</t>
  </si>
  <si>
    <t>+234-564-202446</t>
  </si>
  <si>
    <t>95 Moi Ave</t>
  </si>
  <si>
    <t>839326</t>
  </si>
  <si>
    <t>CUST-01269</t>
  </si>
  <si>
    <t>CUST-01544</t>
  </si>
  <si>
    <t>Mwangi Nwosu</t>
  </si>
  <si>
    <t>mwangi_nwosu@outlook.com</t>
  </si>
  <si>
    <t>+254539360074</t>
  </si>
  <si>
    <t>+254335333694</t>
  </si>
  <si>
    <t>0ZKXWS</t>
  </si>
  <si>
    <t>22/01/2026</t>
  </si>
  <si>
    <t>16.06.2026</t>
  </si>
  <si>
    <t>CUST-01006</t>
  </si>
  <si>
    <t>liamhassan@outlook.com</t>
  </si>
  <si>
    <t>0506054113</t>
  </si>
  <si>
    <t>+234134631078</t>
  </si>
  <si>
    <t>574868</t>
  </si>
  <si>
    <t>CUST-04939</t>
  </si>
  <si>
    <t>matthew_okorie@outlook.com</t>
  </si>
  <si>
    <t>+49513978720</t>
  </si>
  <si>
    <t>+49 931 984 855</t>
  </si>
  <si>
    <t>YYNCTJ</t>
  </si>
  <si>
    <t>CUST-04872</t>
  </si>
  <si>
    <t>jessica.naidoo@yahoo.com</t>
  </si>
  <si>
    <t>+254 072 401 269</t>
  </si>
  <si>
    <t>+254-663-708226</t>
  </si>
  <si>
    <t>QBL1M</t>
  </si>
  <si>
    <t>Oct 13, 2025</t>
  </si>
  <si>
    <t>CUST-00889</t>
  </si>
  <si>
    <t>nnamdinwachukwu@gmail.com</t>
  </si>
  <si>
    <t>0465684154</t>
  </si>
  <si>
    <t>+234-351-757351</t>
  </si>
  <si>
    <t>478464</t>
  </si>
  <si>
    <t>Feb 6, 2025</t>
  </si>
  <si>
    <t>CUST-01072</t>
  </si>
  <si>
    <t>matthewjohnson@gmail.com</t>
  </si>
  <si>
    <t>0370625873</t>
  </si>
  <si>
    <t>+254 080 558 226</t>
  </si>
  <si>
    <t>6 Herbert Macaulay Way</t>
  </si>
  <si>
    <t>ZNJ4B</t>
  </si>
  <si>
    <t>CUST-00329</t>
  </si>
  <si>
    <t>Emeka Davies</t>
  </si>
  <si>
    <t>emeka.davies@echohealthltd.io</t>
  </si>
  <si>
    <t>+27-712-852464</t>
  </si>
  <si>
    <t>0494116318</t>
  </si>
  <si>
    <t>28 Kenyatta Ave</t>
  </si>
  <si>
    <t>C0MFE</t>
  </si>
  <si>
    <t>CUST-01615</t>
  </si>
  <si>
    <t>Maryam Adewale</t>
  </si>
  <si>
    <t>maryam_adewale@zencapital.ng</t>
  </si>
  <si>
    <t>+31-719-406568</t>
  </si>
  <si>
    <t>+31-900-370861</t>
  </si>
  <si>
    <t>203 Church St</t>
  </si>
  <si>
    <t>MP68N4</t>
  </si>
  <si>
    <t>2024/08/04</t>
  </si>
  <si>
    <t>CUST-00841</t>
  </si>
  <si>
    <t>chizoba.botha@gmail.com</t>
  </si>
  <si>
    <t>+254294874781</t>
  </si>
  <si>
    <t>+254282699345</t>
  </si>
  <si>
    <t>36 Park Lane</t>
  </si>
  <si>
    <t>F4583</t>
  </si>
  <si>
    <t>06/09/2025</t>
  </si>
  <si>
    <t>CUST-02693</t>
  </si>
  <si>
    <t>precious.botha@yahoo.com</t>
  </si>
  <si>
    <t>+254 237 295 343</t>
  </si>
  <si>
    <t>+254-204-763944</t>
  </si>
  <si>
    <t>234 Kenyatta Ave</t>
  </si>
  <si>
    <t>617L7J</t>
  </si>
  <si>
    <t>05/31/2026</t>
  </si>
  <si>
    <t>CUST-01654</t>
  </si>
  <si>
    <t>Chidinma Salami</t>
  </si>
  <si>
    <t>chidinmasalami@hotmail.com</t>
  </si>
  <si>
    <t>0390316964</t>
  </si>
  <si>
    <t>+234-680-268748</t>
  </si>
  <si>
    <t>183 Bourdillon Rd</t>
  </si>
  <si>
    <t>220095</t>
  </si>
  <si>
    <t>CUST-01327</t>
  </si>
  <si>
    <t>ankesalami@outlook.com</t>
  </si>
  <si>
    <t>+44727562202</t>
  </si>
  <si>
    <t>+44-758-928390</t>
  </si>
  <si>
    <t>165 Main Rd</t>
  </si>
  <si>
    <t>B5MAPK</t>
  </si>
  <si>
    <t>CUST-03524</t>
  </si>
  <si>
    <t>emilybotha@gmail.com</t>
  </si>
  <si>
    <t>+1 019 873 875</t>
  </si>
  <si>
    <t>+1-434-908784</t>
  </si>
  <si>
    <t>BURJ4</t>
  </si>
  <si>
    <t>01-Oct-24</t>
  </si>
  <si>
    <t>CUST-04533</t>
  </si>
  <si>
    <t>Usman Taylor</t>
  </si>
  <si>
    <t>usman.taylor@corecapital.ng</t>
  </si>
  <si>
    <t>+254-145-418772</t>
  </si>
  <si>
    <t>+254908074427</t>
  </si>
  <si>
    <t>67T08</t>
  </si>
  <si>
    <t>30-Jul-25</t>
  </si>
  <si>
    <t>CUST-00700</t>
  </si>
  <si>
    <t>Chibueze Anyanwu</t>
  </si>
  <si>
    <t>chibueze_anyanwu@outlook.com</t>
  </si>
  <si>
    <t>0255428053</t>
  </si>
  <si>
    <t>8 Main Rd</t>
  </si>
  <si>
    <t>941BMC</t>
  </si>
  <si>
    <t>CUST-03091</t>
  </si>
  <si>
    <t>brian_okafor@hotmail.com</t>
  </si>
  <si>
    <t>+44608675362</t>
  </si>
  <si>
    <t>+44088705617</t>
  </si>
  <si>
    <t>70JRWV</t>
  </si>
  <si>
    <t>CUST-01377</t>
  </si>
  <si>
    <t>Segun Lawal</t>
  </si>
  <si>
    <t>segunlawal@gmail.com</t>
  </si>
  <si>
    <t>+44519997211</t>
  </si>
  <si>
    <t>+44529270993</t>
  </si>
  <si>
    <t>13 Kenyatta Ave</t>
  </si>
  <si>
    <t>7RECE</t>
  </si>
  <si>
    <t>CUST-01317</t>
  </si>
  <si>
    <t>simiafolabi@gmail.com</t>
  </si>
  <si>
    <t>+234213114824</t>
  </si>
  <si>
    <t>+234-430-444697</t>
  </si>
  <si>
    <t>149 Adeola Odeku St</t>
  </si>
  <si>
    <t>897684</t>
  </si>
  <si>
    <t>CUST-02578</t>
  </si>
  <si>
    <t>Matthew Adewale</t>
  </si>
  <si>
    <t>0474659131</t>
  </si>
  <si>
    <t>+353381288614</t>
  </si>
  <si>
    <t>7VT5R8</t>
  </si>
  <si>
    <t>CUST-03166</t>
  </si>
  <si>
    <t>kunle_balogun@yahoo.com</t>
  </si>
  <si>
    <t>+44 277 148 754</t>
  </si>
  <si>
    <t>0998146633</t>
  </si>
  <si>
    <t>C43QM</t>
  </si>
  <si>
    <t>25-Jun-25</t>
  </si>
  <si>
    <t>CUST-00494</t>
  </si>
  <si>
    <t>femke_ogundimu@outlook.com</t>
  </si>
  <si>
    <t>+353-047-476484</t>
  </si>
  <si>
    <t>+353 593 965 213</t>
  </si>
  <si>
    <t>PGLDAR</t>
  </si>
  <si>
    <t>CUST-00075</t>
  </si>
  <si>
    <t>yusufonyeka@outlook.com</t>
  </si>
  <si>
    <t>+44903521356</t>
  </si>
  <si>
    <t>+44442067883</t>
  </si>
  <si>
    <t>N1ZFS</t>
  </si>
  <si>
    <t>25/11/2025</t>
  </si>
  <si>
    <t>CUST-01244</t>
  </si>
  <si>
    <t>jessica.abubakar@hotmail.com</t>
  </si>
  <si>
    <t>0746010069</t>
  </si>
  <si>
    <t>+31 740 097 018</t>
  </si>
  <si>
    <t>A0GA9</t>
  </si>
  <si>
    <t>Mar 27, 2026</t>
  </si>
  <si>
    <t>CUST-00350</t>
  </si>
  <si>
    <t>aishakhan@hotmail.com</t>
  </si>
  <si>
    <t>+49292361618</t>
  </si>
  <si>
    <t>0819048235</t>
  </si>
  <si>
    <t>QY2GQ5</t>
  </si>
  <si>
    <t>2026/03/05</t>
  </si>
  <si>
    <t>CUST-01522</t>
  </si>
  <si>
    <t>Aliyu Oladele</t>
  </si>
  <si>
    <t>aliyu.oladele@hotmail.com</t>
  </si>
  <si>
    <t>0000242012</t>
  </si>
  <si>
    <t>0760662595</t>
  </si>
  <si>
    <t>34 Market St</t>
  </si>
  <si>
    <t>8UMF6M</t>
  </si>
  <si>
    <t>CUST-03850</t>
  </si>
  <si>
    <t>bashirevans@gmail.com</t>
  </si>
  <si>
    <t>+971-715-029326</t>
  </si>
  <si>
    <t>0737469120</t>
  </si>
  <si>
    <t>212 Bay St</t>
  </si>
  <si>
    <t>DH7VX8</t>
  </si>
  <si>
    <t>CUST-04295</t>
  </si>
  <si>
    <t>Aisha Patel</t>
  </si>
  <si>
    <t>aisha,patel@outlook.com</t>
  </si>
  <si>
    <t>+353703107281</t>
  </si>
  <si>
    <t>+353 884 539 229</t>
  </si>
  <si>
    <t>MEBDKU</t>
  </si>
  <si>
    <t>CUST-03635</t>
  </si>
  <si>
    <t>blessingokonkwo@outlook.com</t>
  </si>
  <si>
    <t>+44-242-544974</t>
  </si>
  <si>
    <t>+44 082 495 607</t>
  </si>
  <si>
    <t>N3731B</t>
  </si>
  <si>
    <t>CUST-04791</t>
  </si>
  <si>
    <t>preciousbello@yahoo.com</t>
  </si>
  <si>
    <t>+234-711-646031</t>
  </si>
  <si>
    <t>+234-678-441175</t>
  </si>
  <si>
    <t>866288</t>
  </si>
  <si>
    <t>CUST-04669</t>
  </si>
  <si>
    <t>Layla Adeleke</t>
  </si>
  <si>
    <t>layla.adeleke@outlook.com</t>
  </si>
  <si>
    <t>+44470842423</t>
  </si>
  <si>
    <t>0264008946</t>
  </si>
  <si>
    <t>210 Church St</t>
  </si>
  <si>
    <t>KUBDT</t>
  </si>
  <si>
    <t>CUST-01606</t>
  </si>
  <si>
    <t>Liam Bello</t>
  </si>
  <si>
    <t>liam_bello@yahoo.com</t>
  </si>
  <si>
    <t>+44 489 433 805</t>
  </si>
  <si>
    <t>+44-634-716780</t>
  </si>
  <si>
    <t>206 Bay St</t>
  </si>
  <si>
    <t>YJLZ8M</t>
  </si>
  <si>
    <t>CUST-03691</t>
  </si>
  <si>
    <t>victor_okorie@yahoo.com</t>
  </si>
  <si>
    <t>+1206324634</t>
  </si>
  <si>
    <t>+1 575 177 692</t>
  </si>
  <si>
    <t>65KV3</t>
  </si>
  <si>
    <t>19/11/2024</t>
  </si>
  <si>
    <t>CUST-03819</t>
  </si>
  <si>
    <t>Uche Anyanwu</t>
  </si>
  <si>
    <t>uche_anyanwu@gmail.com</t>
  </si>
  <si>
    <t>0030307459</t>
  </si>
  <si>
    <t>+234800377643</t>
  </si>
  <si>
    <t>90 Moi Ave</t>
  </si>
  <si>
    <t>701137</t>
  </si>
  <si>
    <t>2024/08/18</t>
  </si>
  <si>
    <t>CUST-00791</t>
  </si>
  <si>
    <t>yusufbello@gmail.com</t>
  </si>
  <si>
    <t>+234965586819</t>
  </si>
  <si>
    <t>+234-041-589333</t>
  </si>
  <si>
    <t>205296</t>
  </si>
  <si>
    <t>CUST-01165</t>
  </si>
  <si>
    <t>Sophie Nwankwo</t>
  </si>
  <si>
    <t>+44 535 760 367</t>
  </si>
  <si>
    <t>+44-361-424741</t>
  </si>
  <si>
    <t>ET8LSR</t>
  </si>
  <si>
    <t>CUST-03138</t>
  </si>
  <si>
    <t>Thomas Nwachukwu</t>
  </si>
  <si>
    <t>thomas.nwachukwu@outlook.com</t>
  </si>
  <si>
    <t>+234684871487</t>
  </si>
  <si>
    <t>+234-348-842241</t>
  </si>
  <si>
    <t>333060</t>
  </si>
  <si>
    <t>CUST-01685</t>
  </si>
  <si>
    <t>Zainab Ugwu</t>
  </si>
  <si>
    <t>zainab_ugwu@kuda.co</t>
  </si>
  <si>
    <t>+49-808-965861</t>
  </si>
  <si>
    <t>0692119368</t>
  </si>
  <si>
    <t>37ASTV</t>
  </si>
  <si>
    <t>CUST-01904</t>
  </si>
  <si>
    <t>+234 529 717 304</t>
  </si>
  <si>
    <t>+234113875093</t>
  </si>
  <si>
    <t>605280</t>
  </si>
  <si>
    <t>CUST-04320</t>
  </si>
  <si>
    <t>obinna_hassan@orbitanalytics.io</t>
  </si>
  <si>
    <t>0814736267</t>
  </si>
  <si>
    <t>+234-414-130904</t>
  </si>
  <si>
    <t>211 Church St</t>
  </si>
  <si>
    <t>114023</t>
  </si>
  <si>
    <t>CUST-01103</t>
  </si>
  <si>
    <t>Folake Anyanwu</t>
  </si>
  <si>
    <t>folakeanyanwu@gmail.com</t>
  </si>
  <si>
    <t>+44 826 976 941</t>
  </si>
  <si>
    <t>0667488689</t>
  </si>
  <si>
    <t>60 Park Lane</t>
  </si>
  <si>
    <t>VHRWC</t>
  </si>
  <si>
    <t>10.04.2025</t>
  </si>
  <si>
    <t>CUST-03795</t>
  </si>
  <si>
    <t>oluwaseunkhan@gmail.com</t>
  </si>
  <si>
    <t>+44-711-407100</t>
  </si>
  <si>
    <t>+44676136227</t>
  </si>
  <si>
    <t>186 High St</t>
  </si>
  <si>
    <t>GWABE</t>
  </si>
  <si>
    <t>CUST-01715</t>
  </si>
  <si>
    <t>Sarah Akinola</t>
  </si>
  <si>
    <t>sarahakinola@vertexgroup.co</t>
  </si>
  <si>
    <t>0085734698</t>
  </si>
  <si>
    <t>+234 758 970 154</t>
  </si>
  <si>
    <t>492446</t>
  </si>
  <si>
    <t>CUST-01297</t>
  </si>
  <si>
    <t>Thandiwe Brown</t>
  </si>
  <si>
    <t>thandiwe.brown@sparksolutions.ng</t>
  </si>
  <si>
    <t>+234 801 030 221</t>
  </si>
  <si>
    <t>+234 395 512 169</t>
  </si>
  <si>
    <t>67 Kenyatta Ave</t>
  </si>
  <si>
    <t>374473</t>
  </si>
  <si>
    <t>Kamau Adebayo</t>
  </si>
  <si>
    <t>kamau.adebayo@hotmail.com</t>
  </si>
  <si>
    <t>+254-507-208091</t>
  </si>
  <si>
    <t>+254710605636</t>
  </si>
  <si>
    <t>51JAN</t>
  </si>
  <si>
    <t>CUST-01816</t>
  </si>
  <si>
    <t>yetundejohnson@gmail.com</t>
  </si>
  <si>
    <t>+1 558 445 735</t>
  </si>
  <si>
    <t>+1640714913</t>
  </si>
  <si>
    <t>SY3SW</t>
  </si>
  <si>
    <t>CUST-01262</t>
  </si>
  <si>
    <t>amakaanyanwu@outlook.com</t>
  </si>
  <si>
    <t>+234-177-313197</t>
  </si>
  <si>
    <t>+234-931-352762</t>
  </si>
  <si>
    <t>95 Herbert Macaulay Way</t>
  </si>
  <si>
    <t>197337</t>
  </si>
  <si>
    <t>CUST-01314</t>
  </si>
  <si>
    <t>Aliyu Jones</t>
  </si>
  <si>
    <t>aliyu.jones@outlook.com</t>
  </si>
  <si>
    <t>+234-632-381370</t>
  </si>
  <si>
    <t>0741037622</t>
  </si>
  <si>
    <t>84 Moi Ave</t>
  </si>
  <si>
    <t>477618</t>
  </si>
  <si>
    <t>CUST-02770</t>
  </si>
  <si>
    <t>Ahmed Otieno</t>
  </si>
  <si>
    <t>ahmed_otieno@hotmail.com</t>
  </si>
  <si>
    <t>+254 392 839 285</t>
  </si>
  <si>
    <t>+254 870 375 077</t>
  </si>
  <si>
    <t>GH41J</t>
  </si>
  <si>
    <t>CUST-02572</t>
  </si>
  <si>
    <t>Fatima O'Brien</t>
  </si>
  <si>
    <t>fatimaobrien@hotmail.com</t>
  </si>
  <si>
    <t>+44566637243</t>
  </si>
  <si>
    <t>0580376650</t>
  </si>
  <si>
    <t>9PT9P</t>
  </si>
  <si>
    <t>CUST-03981</t>
  </si>
  <si>
    <t>Ahmed Eze</t>
  </si>
  <si>
    <t>ahmed.eze@hotmail.com</t>
  </si>
  <si>
    <t>0970746324</t>
  </si>
  <si>
    <t>+44 879 731 876</t>
  </si>
  <si>
    <t>0RDU9T</t>
  </si>
  <si>
    <t>12/13/2024</t>
  </si>
  <si>
    <t>CUST-03771</t>
  </si>
  <si>
    <t>Zainab Onyeka</t>
  </si>
  <si>
    <t>zainabonyeka@hotmail.com</t>
  </si>
  <si>
    <t>0682634949</t>
  </si>
  <si>
    <t>0761899301</t>
  </si>
  <si>
    <t>99 Marina Rd</t>
  </si>
  <si>
    <t>6UTL7</t>
  </si>
  <si>
    <t>CUST-02520</t>
  </si>
  <si>
    <t>Tariq Mohammed</t>
  </si>
  <si>
    <t>tariq_mohammed@hotmail.com</t>
  </si>
  <si>
    <t>+27 966 357 346</t>
  </si>
  <si>
    <t>0321682419</t>
  </si>
  <si>
    <t>QSKRZ</t>
  </si>
  <si>
    <t>CUST-00242</t>
  </si>
  <si>
    <t>Usman Nwankwo</t>
  </si>
  <si>
    <t>usman.nwankwo@gmail.com</t>
  </si>
  <si>
    <t>0970546692</t>
  </si>
  <si>
    <t>+234-589-551687</t>
  </si>
  <si>
    <t>833737</t>
  </si>
  <si>
    <t>25-Sep-25</t>
  </si>
  <si>
    <t>CUST-01806</t>
  </si>
  <si>
    <t>Femke Murphy</t>
  </si>
  <si>
    <t>femke.murphy@outlook.com</t>
  </si>
  <si>
    <t>+971-191-779879</t>
  </si>
  <si>
    <t>+971047006225</t>
  </si>
  <si>
    <t>CMNQ2B</t>
  </si>
  <si>
    <t>CUST-02589</t>
  </si>
  <si>
    <t>Aisha O'Brien</t>
  </si>
  <si>
    <t>aisha_obrien@jumia.co</t>
  </si>
  <si>
    <t>+1 354 525 536</t>
  </si>
  <si>
    <t>+1280937514</t>
  </si>
  <si>
    <t>169 Main Rd</t>
  </si>
  <si>
    <t>ZTMC5</t>
  </si>
  <si>
    <t>CUST-03026</t>
  </si>
  <si>
    <t>emmanuel.nwosu@gmail.com</t>
  </si>
  <si>
    <t>0372488414</t>
  </si>
  <si>
    <t>+971 946 926 426</t>
  </si>
  <si>
    <t>QKJSN</t>
  </si>
  <si>
    <t>Akinyi Taylor</t>
  </si>
  <si>
    <t>akinyi_taylor@outlook.com</t>
  </si>
  <si>
    <t>+234-374-834483</t>
  </si>
  <si>
    <t>0599619403</t>
  </si>
  <si>
    <t>39 Kenyatta Ave</t>
  </si>
  <si>
    <t>151428</t>
  </si>
  <si>
    <t>CUST-02771</t>
  </si>
  <si>
    <t>Olivia Ogundimu</t>
  </si>
  <si>
    <t>olivia_ogundimu@gmail.com</t>
  </si>
  <si>
    <t>+254 881 476 174</t>
  </si>
  <si>
    <t>+254243864908</t>
  </si>
  <si>
    <t>25 Church St</t>
  </si>
  <si>
    <t>YSF8BH</t>
  </si>
  <si>
    <t>CUST-02587</t>
  </si>
  <si>
    <t>Ibrahim Makinde</t>
  </si>
  <si>
    <t>ibrahim_makinde@yahoo.com</t>
  </si>
  <si>
    <t>+254946595930</t>
  </si>
  <si>
    <t>+254698588713</t>
  </si>
  <si>
    <t>Q3WWC</t>
  </si>
  <si>
    <t>CUST-00865</t>
  </si>
  <si>
    <t>Damilola Naidoo</t>
  </si>
  <si>
    <t>damilolanaidoo@hotmail.com</t>
  </si>
  <si>
    <t>0050750781</t>
  </si>
  <si>
    <t>0354425247</t>
  </si>
  <si>
    <t>71 Park Lane</t>
  </si>
  <si>
    <t>SRCV3U</t>
  </si>
  <si>
    <t>Kemi Anyanwu</t>
  </si>
  <si>
    <t>kemi.anyanwu@outlook.com</t>
  </si>
  <si>
    <t>0845733677</t>
  </si>
  <si>
    <t>+44 996 339 495</t>
  </si>
  <si>
    <t>189 Bourdillon Rd</t>
  </si>
  <si>
    <t>GX6KQ</t>
  </si>
  <si>
    <t>11.05.2025</t>
  </si>
  <si>
    <t>2026/05/15</t>
  </si>
  <si>
    <t>CUST-01891</t>
  </si>
  <si>
    <t>Kayode Kelly</t>
  </si>
  <si>
    <t>kayodekelly@lumenpay.co</t>
  </si>
  <si>
    <t>+27 457 004 017</t>
  </si>
  <si>
    <t>+27375911286</t>
  </si>
  <si>
    <t>4CF2BG</t>
  </si>
  <si>
    <t>CUST-01459</t>
  </si>
  <si>
    <t>wanjiru_salami@yahoo.com</t>
  </si>
  <si>
    <t>0565992507</t>
  </si>
  <si>
    <t>0337364353</t>
  </si>
  <si>
    <t>DX9PB</t>
  </si>
  <si>
    <t>CUST-00268</t>
  </si>
  <si>
    <t>fatima.obrien@yahoo.com</t>
  </si>
  <si>
    <t>+49331903689</t>
  </si>
  <si>
    <t>+49030102724</t>
  </si>
  <si>
    <t>6HEESP</t>
  </si>
  <si>
    <t>CUST-03226</t>
  </si>
  <si>
    <t>Lawal Onyeka</t>
  </si>
  <si>
    <t>lawalonyeka@datacommercegm.io</t>
  </si>
  <si>
    <t>0857074780</t>
  </si>
  <si>
    <t>+971729545241</t>
  </si>
  <si>
    <t>4UPSJ</t>
  </si>
  <si>
    <t>09/23/2025</t>
  </si>
  <si>
    <t>CUST-00207</t>
  </si>
  <si>
    <t>ahmednwachukwu@yahoo.com</t>
  </si>
  <si>
    <t>+234-151-185672</t>
  </si>
  <si>
    <t>0380701765</t>
  </si>
  <si>
    <t>182 Moi Ave</t>
  </si>
  <si>
    <t>443001</t>
  </si>
  <si>
    <t>CUST-00810</t>
  </si>
  <si>
    <t>Matthew Ogundimu</t>
  </si>
  <si>
    <t>matthew_ogundimu@hotmail.com</t>
  </si>
  <si>
    <t>+44155793277</t>
  </si>
  <si>
    <t>+44 115 491 773</t>
  </si>
  <si>
    <t>EC9X6N</t>
  </si>
  <si>
    <t>30.03.2025</t>
  </si>
  <si>
    <t>CUST-00838</t>
  </si>
  <si>
    <t>chinwe hassan@company.com</t>
  </si>
  <si>
    <t>+49149726821</t>
  </si>
  <si>
    <t>0956964607</t>
  </si>
  <si>
    <t>LKCYH</t>
  </si>
  <si>
    <t>CUST-04928</t>
  </si>
  <si>
    <t>Sarah Taylor</t>
  </si>
  <si>
    <t>sarahtaylor@gmail.com</t>
  </si>
  <si>
    <t>+27542284844</t>
  </si>
  <si>
    <t>+27-532-895189</t>
  </si>
  <si>
    <t>0BMFF</t>
  </si>
  <si>
    <t>CUST-01191</t>
  </si>
  <si>
    <t>Mwangi Akinola</t>
  </si>
  <si>
    <t>mwangi.akinola@company.com.</t>
  </si>
  <si>
    <t>+44 437 428 220</t>
  </si>
  <si>
    <t>+44204106496</t>
  </si>
  <si>
    <t>852D24</t>
  </si>
  <si>
    <t>17.08.2025</t>
  </si>
  <si>
    <t>CUST-02466</t>
  </si>
  <si>
    <t>Dele Mensah</t>
  </si>
  <si>
    <t>dele.mensah@yahoo.com</t>
  </si>
  <si>
    <t>+971 857 517 145</t>
  </si>
  <si>
    <t>+971-241-491090</t>
  </si>
  <si>
    <t>15 Long St</t>
  </si>
  <si>
    <t>SGH53Q</t>
  </si>
  <si>
    <t>CUST-01137</t>
  </si>
  <si>
    <t>Yakubu Adebayo</t>
  </si>
  <si>
    <t>yakubuadebayo@outlook.com</t>
  </si>
  <si>
    <t>+49769559126</t>
  </si>
  <si>
    <t>+49 307 837 318</t>
  </si>
  <si>
    <t>WMNMZ9</t>
  </si>
  <si>
    <t>CUST-05038</t>
  </si>
  <si>
    <t>+971-262-135826</t>
  </si>
  <si>
    <t>CUST-01898</t>
  </si>
  <si>
    <t>Ngozi Nwankwo</t>
  </si>
  <si>
    <t>ngozi.nwankwo@yahoo.com</t>
  </si>
  <si>
    <t>0509269252</t>
  </si>
  <si>
    <t>+1 175 154 188</t>
  </si>
  <si>
    <t>9 Awolowo Rd</t>
  </si>
  <si>
    <t>EP3FP</t>
  </si>
  <si>
    <t>06-Dec-24</t>
  </si>
  <si>
    <t>CUST-03794</t>
  </si>
  <si>
    <t>Emeka Adeyemi</t>
  </si>
  <si>
    <t>+31230515057</t>
  </si>
  <si>
    <t>+31619435412</t>
  </si>
  <si>
    <t>XBNEG</t>
  </si>
  <si>
    <t>CUST-00789</t>
  </si>
  <si>
    <t>Michael Dlamini</t>
  </si>
  <si>
    <t>michael.dlamini@outlook.com</t>
  </si>
  <si>
    <t>+27 890 566 518</t>
  </si>
  <si>
    <t>+27 784 771 988</t>
  </si>
  <si>
    <t>156 Allen Ave</t>
  </si>
  <si>
    <t>P8C1LW</t>
  </si>
  <si>
    <t>CUST-00054</t>
  </si>
  <si>
    <t>Uche Traore</t>
  </si>
  <si>
    <t>uche.traore@zengroup.io</t>
  </si>
  <si>
    <t>+234 398 373 540</t>
  </si>
  <si>
    <t>+234-317-393638</t>
  </si>
  <si>
    <t>477115</t>
  </si>
  <si>
    <t>CUST-00141</t>
  </si>
  <si>
    <t>simibalogun@yahoo.com</t>
  </si>
  <si>
    <t>+254 327 238 656</t>
  </si>
  <si>
    <t>+254 422 010 276</t>
  </si>
  <si>
    <t>229 Victoria Rd</t>
  </si>
  <si>
    <t>M58340</t>
  </si>
  <si>
    <t>CUST-05106</t>
  </si>
  <si>
    <t>+27 607 345 447</t>
  </si>
  <si>
    <t>CUST-00497</t>
  </si>
  <si>
    <t>mercy,naidoo@company.com</t>
  </si>
  <si>
    <t>+44-787-304862</t>
  </si>
  <si>
    <t>+44-152-174653</t>
  </si>
  <si>
    <t>Y36NU</t>
  </si>
  <si>
    <t>CUST-03600</t>
  </si>
  <si>
    <t>Funmi Bello</t>
  </si>
  <si>
    <t>funmi.bello@vaultworks.com</t>
  </si>
  <si>
    <t>+49 064 342 722</t>
  </si>
  <si>
    <t>+49-556-460510</t>
  </si>
  <si>
    <t>85 Marina Rd</t>
  </si>
  <si>
    <t>M6ZQ7</t>
  </si>
  <si>
    <t>28/08/2024</t>
  </si>
  <si>
    <t>CUST-03631</t>
  </si>
  <si>
    <t>Amaka Mwangi</t>
  </si>
  <si>
    <t>amakamwangi@gmail.com</t>
  </si>
  <si>
    <t>+234-732-436871</t>
  </si>
  <si>
    <t>543721</t>
  </si>
  <si>
    <t>CUST-04632</t>
  </si>
  <si>
    <t>+49-233-065542</t>
  </si>
  <si>
    <t>0970151039</t>
  </si>
  <si>
    <t>UQEZX</t>
  </si>
  <si>
    <t>CUST-02411</t>
  </si>
  <si>
    <t>Funmi Naidoo</t>
  </si>
  <si>
    <t>0956056073</t>
  </si>
  <si>
    <t>+49-711-882420</t>
  </si>
  <si>
    <t>36 Adeola Odeku St</t>
  </si>
  <si>
    <t>HSG4Q6</t>
  </si>
  <si>
    <t>27/09/2024</t>
  </si>
  <si>
    <t>CUST-00577</t>
  </si>
  <si>
    <t>Tobi Aliyu</t>
  </si>
  <si>
    <t>tobi.aliyu@yahoo.com</t>
  </si>
  <si>
    <t>+971-205-089830</t>
  </si>
  <si>
    <t>0134909619</t>
  </si>
  <si>
    <t>35 Long St</t>
  </si>
  <si>
    <t>KTHPZ0</t>
  </si>
  <si>
    <t>Feb 2, 2025</t>
  </si>
  <si>
    <t>CUST-03413</t>
  </si>
  <si>
    <t>+971 090 696 711</t>
  </si>
  <si>
    <t>+971-641-955628</t>
  </si>
  <si>
    <t>200 Herbert Macaulay Way</t>
  </si>
  <si>
    <t>2J5T68</t>
  </si>
  <si>
    <t>CUST-01897</t>
  </si>
  <si>
    <t>aliyu.bello@gmail.com</t>
  </si>
  <si>
    <t>+353 220 624 807</t>
  </si>
  <si>
    <t>+353 743 585 693</t>
  </si>
  <si>
    <t>63 Bay St</t>
  </si>
  <si>
    <t>DXBLU</t>
  </si>
  <si>
    <t>Sep 27, 2024</t>
  </si>
  <si>
    <t>CUST-02564</t>
  </si>
  <si>
    <t>Omar Johnson</t>
  </si>
  <si>
    <t>omar.johnson@gmail.com</t>
  </si>
  <si>
    <t>0722203908</t>
  </si>
  <si>
    <t>+1 672 544 917</t>
  </si>
  <si>
    <t>28 Long St</t>
  </si>
  <si>
    <t>1JU5W5</t>
  </si>
  <si>
    <t>21.03.2025</t>
  </si>
  <si>
    <t>CUST-01455</t>
  </si>
  <si>
    <t>Chiamaka Johnson</t>
  </si>
  <si>
    <t>chiamaka_johnson@dangoteindustr.io</t>
  </si>
  <si>
    <t>+353 559 786 216</t>
  </si>
  <si>
    <t>+353-484-430534</t>
  </si>
  <si>
    <t>132 Moi Ave</t>
  </si>
  <si>
    <t>K9G1F</t>
  </si>
  <si>
    <t>CUST-04426</t>
  </si>
  <si>
    <t>Yetunde Afolabi</t>
  </si>
  <si>
    <t>yetunde.afolabi@yahoo.com</t>
  </si>
  <si>
    <t>0901892511</t>
  </si>
  <si>
    <t>+234-992-071757</t>
  </si>
  <si>
    <t>155 Herbert Macaulay Way</t>
  </si>
  <si>
    <t>410654</t>
  </si>
  <si>
    <t>Dec 23, 2024</t>
  </si>
  <si>
    <t>CUST-01788</t>
  </si>
  <si>
    <t>ankemakinde@hotmail.com</t>
  </si>
  <si>
    <t>+44-148-489465</t>
  </si>
  <si>
    <t>0112422960</t>
  </si>
  <si>
    <t>188 Kenyatta Ave</t>
  </si>
  <si>
    <t>LWKE23</t>
  </si>
  <si>
    <t>CUST-00751</t>
  </si>
  <si>
    <t>samuel_jones@orbitfinance.ng</t>
  </si>
  <si>
    <t>0110900701</t>
  </si>
  <si>
    <t>+27-850-205025</t>
  </si>
  <si>
    <t>CFAM6</t>
  </si>
  <si>
    <t>CUST-00757</t>
  </si>
  <si>
    <t>Niyi Dlamini</t>
  </si>
  <si>
    <t>niyi_dlamini@outlook.com</t>
  </si>
  <si>
    <t>+234-862-230706</t>
  </si>
  <si>
    <t>+234 948 053 160</t>
  </si>
  <si>
    <t>62 Sheikh Zayed Rd</t>
  </si>
  <si>
    <t>155426</t>
  </si>
  <si>
    <t>CUST-00671</t>
  </si>
  <si>
    <t>topeorji@datahealthinc.co</t>
  </si>
  <si>
    <t>+1348918003</t>
  </si>
  <si>
    <t>+1463429242</t>
  </si>
  <si>
    <t>191 Sheikh Zayed Rd</t>
  </si>
  <si>
    <t>GME8W</t>
  </si>
  <si>
    <t>CUST-00001</t>
  </si>
  <si>
    <t>Chioma Mwangi</t>
  </si>
  <si>
    <t>chioma.mwangi@kuda.io</t>
  </si>
  <si>
    <t>+1 338 908 386</t>
  </si>
  <si>
    <t>217 Marina Rd</t>
  </si>
  <si>
    <t>C5H0FU</t>
  </si>
  <si>
    <t>Tope Adebayo</t>
  </si>
  <si>
    <t>tope_adebayo@yahoo.com</t>
  </si>
  <si>
    <t>+234 670 718 129</t>
  </si>
  <si>
    <t>0361391237</t>
  </si>
  <si>
    <t>804824</t>
  </si>
  <si>
    <t>May 15, 2026</t>
  </si>
  <si>
    <t>CUST-04862</t>
  </si>
  <si>
    <t>gracenwosu@outlook.com</t>
  </si>
  <si>
    <t>+234 848 654 281</t>
  </si>
  <si>
    <t>+234074682370</t>
  </si>
  <si>
    <t>157 King St</t>
  </si>
  <si>
    <t>481075</t>
  </si>
  <si>
    <t>May 9, 2025</t>
  </si>
  <si>
    <t>CUST-01676</t>
  </si>
  <si>
    <t>Pieter Johnson</t>
  </si>
  <si>
    <t>pieterjohnsoncompany.com</t>
  </si>
  <si>
    <t>0290460846</t>
  </si>
  <si>
    <t>0407248018</t>
  </si>
  <si>
    <t>239 Main Rd</t>
  </si>
  <si>
    <t>734334</t>
  </si>
  <si>
    <t>CUST-04605</t>
  </si>
  <si>
    <t>Omar Akinola</t>
  </si>
  <si>
    <t>omar.akinola@dangoteindustr.ng</t>
  </si>
  <si>
    <t>+27-980-907300</t>
  </si>
  <si>
    <t>+27-859-985850</t>
  </si>
  <si>
    <t>DX9EU</t>
  </si>
  <si>
    <t>CUST-02030</t>
  </si>
  <si>
    <t>Lawal Murphy</t>
  </si>
  <si>
    <t>lawal.murphy@yahoo.com</t>
  </si>
  <si>
    <t>0516559151</t>
  </si>
  <si>
    <t>DMHVLG</t>
  </si>
  <si>
    <t>CUST-03489</t>
  </si>
  <si>
    <t>liam_abubakar@hotmail.com</t>
  </si>
  <si>
    <t>0243155867</t>
  </si>
  <si>
    <t>+44 524 998 103</t>
  </si>
  <si>
    <t>D6KZ05</t>
  </si>
  <si>
    <t>CUST-00280</t>
  </si>
  <si>
    <t>Bashir Otieno</t>
  </si>
  <si>
    <t>bashirotieno@outlook.com</t>
  </si>
  <si>
    <t>0360854566</t>
  </si>
  <si>
    <t>+353-664-047350</t>
  </si>
  <si>
    <t>XJBB0</t>
  </si>
  <si>
    <t>25-Dec-24</t>
  </si>
  <si>
    <t>CUST-03658</t>
  </si>
  <si>
    <t>yakubuvandermerwe@swiftdigital.co</t>
  </si>
  <si>
    <t>+234567813693</t>
  </si>
  <si>
    <t>+234-478-938015</t>
  </si>
  <si>
    <t>706028</t>
  </si>
  <si>
    <t>2025/08/15</t>
  </si>
  <si>
    <t>CUST-03888</t>
  </si>
  <si>
    <t>fatimalawal@gmail.com</t>
  </si>
  <si>
    <t>+27-429-549563</t>
  </si>
  <si>
    <t>+27003734852</t>
  </si>
  <si>
    <t>J8V9V</t>
  </si>
  <si>
    <t>CUST-03116</t>
  </si>
  <si>
    <t>aminaobi@hotmail.com</t>
  </si>
  <si>
    <t>+27333893177</t>
  </si>
  <si>
    <t>130 Long St</t>
  </si>
  <si>
    <t>AHJ4E2</t>
  </si>
  <si>
    <t>01/20/2025</t>
  </si>
  <si>
    <t>CUST-00828</t>
  </si>
  <si>
    <t>Chinwe Ogundimu</t>
  </si>
  <si>
    <t>chinwe.ogundimu@pulsehubllc.io</t>
  </si>
  <si>
    <t>+44867485783</t>
  </si>
  <si>
    <t>0455965765</t>
  </si>
  <si>
    <t>EJ163S</t>
  </si>
  <si>
    <t>CUST-02113</t>
  </si>
  <si>
    <t>Bashir Eze</t>
  </si>
  <si>
    <t>bashireze@kuda.co</t>
  </si>
  <si>
    <t>+31-812-044697</t>
  </si>
  <si>
    <t>179 Allen Ave</t>
  </si>
  <si>
    <t>SYWLE9</t>
  </si>
  <si>
    <t>CUST-04915</t>
  </si>
  <si>
    <t>Ikechukwu Traore</t>
  </si>
  <si>
    <t>0638574704</t>
  </si>
  <si>
    <t>+234-221-452130</t>
  </si>
  <si>
    <t>311366</t>
  </si>
  <si>
    <t>CUST-03856</t>
  </si>
  <si>
    <t>Damilola Akinola</t>
  </si>
  <si>
    <t>0919845945</t>
  </si>
  <si>
    <t>0529771501</t>
  </si>
  <si>
    <t>Q9QZHU</t>
  </si>
  <si>
    <t>03/10/2025</t>
  </si>
  <si>
    <t>04-May-26</t>
  </si>
  <si>
    <t>CUST-00882</t>
  </si>
  <si>
    <t>Amaka Murphy</t>
  </si>
  <si>
    <t>amakamurphy@gmail.com</t>
  </si>
  <si>
    <t>+31-601-999162</t>
  </si>
  <si>
    <t>1UJ39</t>
  </si>
  <si>
    <t>CUST-03188</t>
  </si>
  <si>
    <t>chinwenwankwo@hotmail.com</t>
  </si>
  <si>
    <t>0596739852</t>
  </si>
  <si>
    <t>+254 643 146 980</t>
  </si>
  <si>
    <t>65 Sheikh Zayed Rd</t>
  </si>
  <si>
    <t>X8D6HJ</t>
  </si>
  <si>
    <t>Dec 13, 2024</t>
  </si>
  <si>
    <t>CUST-02741</t>
  </si>
  <si>
    <t>favour.asante@outlook.com</t>
  </si>
  <si>
    <t>+31 566 009 775</t>
  </si>
  <si>
    <t>0738935057</t>
  </si>
  <si>
    <t>Q0EBCX</t>
  </si>
  <si>
    <t>CUST-00637</t>
  </si>
  <si>
    <t>joy murphy@gmail.com</t>
  </si>
  <si>
    <t>0853207758</t>
  </si>
  <si>
    <t>+353 089 432 698</t>
  </si>
  <si>
    <t>187 Bourdillon Rd</t>
  </si>
  <si>
    <t>CYBVWD</t>
  </si>
  <si>
    <t>CUST-04131</t>
  </si>
  <si>
    <t>Kevin Hassan</t>
  </si>
  <si>
    <t>kevin.hassan@outlook.com</t>
  </si>
  <si>
    <t>+234 410 479 610</t>
  </si>
  <si>
    <t>+234-539-741544</t>
  </si>
  <si>
    <t>127405</t>
  </si>
  <si>
    <t>CUST-00361</t>
  </si>
  <si>
    <t>chibueze_wilson@gmail.com</t>
  </si>
  <si>
    <t>0335564343</t>
  </si>
  <si>
    <t>+234-970-931706</t>
  </si>
  <si>
    <t>115 Bourdillon Rd</t>
  </si>
  <si>
    <t>193807</t>
  </si>
  <si>
    <t>CUST-02686</t>
  </si>
  <si>
    <t>+234-482-133470</t>
  </si>
  <si>
    <t>0748349188</t>
  </si>
  <si>
    <t>556468</t>
  </si>
  <si>
    <t>02/22/2026</t>
  </si>
  <si>
    <t>CUST-04797</t>
  </si>
  <si>
    <t>favourtraore@hotmail.com</t>
  </si>
  <si>
    <t>+31-428-075254</t>
  </si>
  <si>
    <t>+31-682-753786</t>
  </si>
  <si>
    <t>223 Bourdillon Rd</t>
  </si>
  <si>
    <t>SVWF9M</t>
  </si>
  <si>
    <t>CUST-04154</t>
  </si>
  <si>
    <t>+234940239972</t>
  </si>
  <si>
    <t>+234 251 224 209</t>
  </si>
  <si>
    <t>309179</t>
  </si>
  <si>
    <t>31/12/2025</t>
  </si>
  <si>
    <t>CUST-00032</t>
  </si>
  <si>
    <t>Zainab Nwosu</t>
  </si>
  <si>
    <t>zainab.nwosu@yahoo.com</t>
  </si>
  <si>
    <t>+234 369 681 645</t>
  </si>
  <si>
    <t>+234-521-818835</t>
  </si>
  <si>
    <t>731662</t>
  </si>
  <si>
    <t>Jul 5, 2025</t>
  </si>
  <si>
    <t>CUST-00082</t>
  </si>
  <si>
    <t>Tunde Salami</t>
  </si>
  <si>
    <t>tunde_salami@hotmail.com</t>
  </si>
  <si>
    <t>+234 938 068 687</t>
  </si>
  <si>
    <t>+234 741 608 989</t>
  </si>
  <si>
    <t>207 King St</t>
  </si>
  <si>
    <t>232316</t>
  </si>
  <si>
    <t>CUST-03859</t>
  </si>
  <si>
    <t>ibrahimeze@corelogisticsg.com</t>
  </si>
  <si>
    <t>0220145406</t>
  </si>
  <si>
    <t>0452706915</t>
  </si>
  <si>
    <t>901978</t>
  </si>
  <si>
    <t>CUST-05118</t>
  </si>
  <si>
    <t>emekaogundimu@hotmail.com</t>
  </si>
  <si>
    <t>+44896610414</t>
  </si>
  <si>
    <t>0894259930</t>
  </si>
  <si>
    <t>64 Bay St</t>
  </si>
  <si>
    <t>NMHF7S</t>
  </si>
  <si>
    <t>CUST-01803</t>
  </si>
  <si>
    <t>Olivia Onyeka</t>
  </si>
  <si>
    <t>olivia.onyeka@yahoo.com</t>
  </si>
  <si>
    <t>+353855026259</t>
  </si>
  <si>
    <t>+353435395956</t>
  </si>
  <si>
    <t>6N0QD</t>
  </si>
  <si>
    <t>CUST-01735</t>
  </si>
  <si>
    <t>+353 422 434 909</t>
  </si>
  <si>
    <t>+353-426-926344</t>
  </si>
  <si>
    <t>X90AEQ</t>
  </si>
  <si>
    <t>CUST-03849</t>
  </si>
  <si>
    <t>noahhassan@outlook.com</t>
  </si>
  <si>
    <t>+49711863142</t>
  </si>
  <si>
    <t>+49425989497</t>
  </si>
  <si>
    <t>KXC58</t>
  </si>
  <si>
    <t>CUST-00078</t>
  </si>
  <si>
    <t>Hannah Okafor</t>
  </si>
  <si>
    <t>+44-870-593252</t>
  </si>
  <si>
    <t>+44-002-921851</t>
  </si>
  <si>
    <t>37WMY</t>
  </si>
  <si>
    <t>CUST-02040</t>
  </si>
  <si>
    <t>Brian Brown</t>
  </si>
  <si>
    <t>+44903365453</t>
  </si>
  <si>
    <t>0574347975</t>
  </si>
  <si>
    <t>DTRMD3</t>
  </si>
  <si>
    <t>CUST-04559</t>
  </si>
  <si>
    <t>Sarah Khan</t>
  </si>
  <si>
    <t>sarah_khan@lumenventures.ng</t>
  </si>
  <si>
    <t>+971-539-206026</t>
  </si>
  <si>
    <t>+971-964-777951</t>
  </si>
  <si>
    <t>106 King St</t>
  </si>
  <si>
    <t>X1GAB</t>
  </si>
  <si>
    <t>CUST-00798</t>
  </si>
  <si>
    <t>wanjala.kelly@yahoo.com</t>
  </si>
  <si>
    <t>0349824689</t>
  </si>
  <si>
    <t>+1-701-656277</t>
  </si>
  <si>
    <t>128 Moi Ave</t>
  </si>
  <si>
    <t>FKWKT</t>
  </si>
  <si>
    <t>CUST-01578</t>
  </si>
  <si>
    <t>damilola_orji@gmail.com</t>
  </si>
  <si>
    <t>0457147274</t>
  </si>
  <si>
    <t>+27 931 980 712</t>
  </si>
  <si>
    <t>YTLQ4R</t>
  </si>
  <si>
    <t>CUST-02963</t>
  </si>
  <si>
    <t>Kevin Mwangi</t>
  </si>
  <si>
    <t>kevin_mwangi@hotmail.com</t>
  </si>
  <si>
    <t>+44425842758</t>
  </si>
  <si>
    <t>+44 491 171 599</t>
  </si>
  <si>
    <t>216 Bourdillon Rd</t>
  </si>
  <si>
    <t>R30MPY</t>
  </si>
  <si>
    <t>CUST-01473</t>
  </si>
  <si>
    <t>Damilola Patel</t>
  </si>
  <si>
    <t>damilolapatel@hotmail.com</t>
  </si>
  <si>
    <t>+49 922 983 092</t>
  </si>
  <si>
    <t>0133704503</t>
  </si>
  <si>
    <t>85NTX</t>
  </si>
  <si>
    <t>05/23/2025</t>
  </si>
  <si>
    <t>21/06/2025</t>
  </si>
  <si>
    <t>CUST-00309</t>
  </si>
  <si>
    <t>Chiamaka Diallo</t>
  </si>
  <si>
    <t>chiamakadiallo@outlook.com</t>
  </si>
  <si>
    <t>+31511918182</t>
  </si>
  <si>
    <t>+31 979 316 477</t>
  </si>
  <si>
    <t>87 Church St</t>
  </si>
  <si>
    <t>B1UA0B</t>
  </si>
  <si>
    <t>CUST-02456</t>
  </si>
  <si>
    <t>bello.garba@hotmail.com</t>
  </si>
  <si>
    <t>+1 503 091 371</t>
  </si>
  <si>
    <t>+1 837 900 027</t>
  </si>
  <si>
    <t>163 Park Lane</t>
  </si>
  <si>
    <t>XUSFS</t>
  </si>
  <si>
    <t>CUST-05023</t>
  </si>
  <si>
    <t>0559558216</t>
  </si>
  <si>
    <t>ifeanyi_abubakar@yahoo.com</t>
  </si>
  <si>
    <t>0918506419</t>
  </si>
  <si>
    <t>+49-732-036071</t>
  </si>
  <si>
    <t>TZ6253</t>
  </si>
  <si>
    <t>CUST-02329</t>
  </si>
  <si>
    <t>Kibet Traore</t>
  </si>
  <si>
    <t>kibettraore@outlook.com</t>
  </si>
  <si>
    <t>+49 178 766 342</t>
  </si>
  <si>
    <t>+49 323 835 627</t>
  </si>
  <si>
    <t>131 Moi Ave</t>
  </si>
  <si>
    <t>1AUYV</t>
  </si>
  <si>
    <t>03-Nov-25</t>
  </si>
  <si>
    <t>CUST-04602</t>
  </si>
  <si>
    <t>Sipho Ogundimu</t>
  </si>
  <si>
    <t>sipho.ogundimu@gmail.com</t>
  </si>
  <si>
    <t>+44 168 854 601</t>
  </si>
  <si>
    <t>PYUGFP</t>
  </si>
  <si>
    <t>CUST-04792</t>
  </si>
  <si>
    <t>noah_al-farsi@hotmail.com</t>
  </si>
  <si>
    <t>+234124297404</t>
  </si>
  <si>
    <t>+234877663346</t>
  </si>
  <si>
    <t>987070</t>
  </si>
  <si>
    <t>17/01/2025</t>
  </si>
  <si>
    <t>19/01/2026</t>
  </si>
  <si>
    <t>CUST-02088</t>
  </si>
  <si>
    <t>jessica.kamau@gmail.com</t>
  </si>
  <si>
    <t>+31-388-410179</t>
  </si>
  <si>
    <t>+31-804-956603</t>
  </si>
  <si>
    <t>WZ6F6U</t>
  </si>
  <si>
    <t>CUST-03028</t>
  </si>
  <si>
    <t>Brian Onyeka</t>
  </si>
  <si>
    <t>brian.onyeka@outlook.com</t>
  </si>
  <si>
    <t>+31-633-073422</t>
  </si>
  <si>
    <t>+31-364-207363</t>
  </si>
  <si>
    <t>2RACB</t>
  </si>
  <si>
    <t>CUST-01039</t>
  </si>
  <si>
    <t>Grace Traore</t>
  </si>
  <si>
    <t>gracetraore@buafoods.africa</t>
  </si>
  <si>
    <t>+234 069 409 787</t>
  </si>
  <si>
    <t>+234871834100</t>
  </si>
  <si>
    <t>74 Sheikh Zayed Rd</t>
  </si>
  <si>
    <t>993020</t>
  </si>
  <si>
    <t>CUST-04546</t>
  </si>
  <si>
    <t>0307969673</t>
  </si>
  <si>
    <t>+44 311 171 204</t>
  </si>
  <si>
    <t>158 King St</t>
  </si>
  <si>
    <t>XMZHN</t>
  </si>
  <si>
    <t>CUST-04560</t>
  </si>
  <si>
    <t>Daniel Nwankwo</t>
  </si>
  <si>
    <t>daniel_nwankwo@cellulant.com</t>
  </si>
  <si>
    <t>+234-528-882315</t>
  </si>
  <si>
    <t>+234579463297</t>
  </si>
  <si>
    <t>225 Park Lane</t>
  </si>
  <si>
    <t>476035</t>
  </si>
  <si>
    <t>CUST-03159</t>
  </si>
  <si>
    <t>+31581137341</t>
  </si>
  <si>
    <t>0625043090</t>
  </si>
  <si>
    <t>GM0ZG0</t>
  </si>
  <si>
    <t>CUST-00240</t>
  </si>
  <si>
    <t>ankediallo@hotmail.com</t>
  </si>
  <si>
    <t>+27-097-005140</t>
  </si>
  <si>
    <t>+27-468-356521</t>
  </si>
  <si>
    <t>6CULK5</t>
  </si>
  <si>
    <t>CUST-04075</t>
  </si>
  <si>
    <t>yakubu_musa@outlook.com</t>
  </si>
  <si>
    <t>0340675469</t>
  </si>
  <si>
    <t>+254823180142</t>
  </si>
  <si>
    <t>80UUC</t>
  </si>
  <si>
    <t>CUST-02464</t>
  </si>
  <si>
    <t>jessicakhan@yahoo.com</t>
  </si>
  <si>
    <t>+49961901692</t>
  </si>
  <si>
    <t>221 Awolowo Rd</t>
  </si>
  <si>
    <t>3G1JL</t>
  </si>
  <si>
    <t>CUST-03396</t>
  </si>
  <si>
    <t>Anke Oladipo</t>
  </si>
  <si>
    <t>anke_oladipo@hotmail.com</t>
  </si>
  <si>
    <t>+234 895 748 010</t>
  </si>
  <si>
    <t>+234621036507</t>
  </si>
  <si>
    <t>778128</t>
  </si>
  <si>
    <t>CUST-02072</t>
  </si>
  <si>
    <t>Ogechi Nwankwo</t>
  </si>
  <si>
    <t>ogechi_nwankwo@hotmail.com</t>
  </si>
  <si>
    <t>+27 762 599 672</t>
  </si>
  <si>
    <t>0346178917</t>
  </si>
  <si>
    <t>3SHHU4</t>
  </si>
  <si>
    <t>CUST-02588</t>
  </si>
  <si>
    <t>sipho.orji@outlook.com</t>
  </si>
  <si>
    <t>+234739318365</t>
  </si>
  <si>
    <t>+234 562 387 070</t>
  </si>
  <si>
    <t>821901</t>
  </si>
  <si>
    <t>23.12.2025</t>
  </si>
  <si>
    <t>CUST-05005</t>
  </si>
  <si>
    <t>+254501581576</t>
  </si>
  <si>
    <t>CUST-04623</t>
  </si>
  <si>
    <t>adaeze_oladele@quantaanalytic.co</t>
  </si>
  <si>
    <t>+44-826-963404</t>
  </si>
  <si>
    <t>+44-067-646775</t>
  </si>
  <si>
    <t>5WSKH9</t>
  </si>
  <si>
    <t>CUST-02458</t>
  </si>
  <si>
    <t>Yusuf Oladele</t>
  </si>
  <si>
    <t>yusuf.oladele@yahoo.com</t>
  </si>
  <si>
    <t>+44266079029</t>
  </si>
  <si>
    <t>+44781216049</t>
  </si>
  <si>
    <t>244 Bourdillon Rd</t>
  </si>
  <si>
    <t>DCQEZ0</t>
  </si>
  <si>
    <t>Amani Adewale</t>
  </si>
  <si>
    <t>+27322223260</t>
  </si>
  <si>
    <t>+27 754 269 883</t>
  </si>
  <si>
    <t>70 Moi Ave</t>
  </si>
  <si>
    <t>VNC2F</t>
  </si>
  <si>
    <t>CUST-00653</t>
  </si>
  <si>
    <t>otienoobrien@outlook.com</t>
  </si>
  <si>
    <t>+234-004-903729</t>
  </si>
  <si>
    <t>+234458583563</t>
  </si>
  <si>
    <t>762824</t>
  </si>
  <si>
    <t>CUST-04519</t>
  </si>
  <si>
    <t>+44078378440</t>
  </si>
  <si>
    <t>CUST-04189</t>
  </si>
  <si>
    <t>Samuel Patel</t>
  </si>
  <si>
    <t>samuel_patel@hotmail.com</t>
  </si>
  <si>
    <t>0859088463</t>
  </si>
  <si>
    <t>870736</t>
  </si>
  <si>
    <t>CUST-00487</t>
  </si>
  <si>
    <t>Abdullahi Traore</t>
  </si>
  <si>
    <t>abdullahitraore@outlook.com</t>
  </si>
  <si>
    <t>+254-052-438380</t>
  </si>
  <si>
    <t>0826929900</t>
  </si>
  <si>
    <t>QMP80</t>
  </si>
  <si>
    <t>CUST-04657</t>
  </si>
  <si>
    <t>Anke Mwangi</t>
  </si>
  <si>
    <t>anke.mwangi@flourmillsofni.co</t>
  </si>
  <si>
    <t>+44408641406</t>
  </si>
  <si>
    <t>0808333504</t>
  </si>
  <si>
    <t>158 Bay St</t>
  </si>
  <si>
    <t>TP1JM</t>
  </si>
  <si>
    <t>CUST-03644</t>
  </si>
  <si>
    <t>Adebayo Asante</t>
  </si>
  <si>
    <t>adebayo.asante@carbon.io</t>
  </si>
  <si>
    <t>+234910602825</t>
  </si>
  <si>
    <t>+234-403-648917</t>
  </si>
  <si>
    <t>CUST-04399</t>
  </si>
  <si>
    <t>Folake Adebayo</t>
  </si>
  <si>
    <t>saraheze@hotmail.com</t>
  </si>
  <si>
    <t>+234-071-478046</t>
  </si>
  <si>
    <t>0076219185</t>
  </si>
  <si>
    <t>10 Adeola Odeku St</t>
  </si>
  <si>
    <t>623133</t>
  </si>
  <si>
    <t>2026/04/15</t>
  </si>
  <si>
    <t>CUST-04887</t>
  </si>
  <si>
    <t>david.wilson@yahoo.com</t>
  </si>
  <si>
    <t>+49-660-340962</t>
  </si>
  <si>
    <t>0589127968</t>
  </si>
  <si>
    <t>F1CL5Y</t>
  </si>
  <si>
    <t>26-Feb-25</t>
  </si>
  <si>
    <t>CUST-03957</t>
  </si>
  <si>
    <t>michael.adewale@yahoo.com</t>
  </si>
  <si>
    <t>+234-441-012112</t>
  </si>
  <si>
    <t>0787872502</t>
  </si>
  <si>
    <t>824260</t>
  </si>
  <si>
    <t>CUST-00177</t>
  </si>
  <si>
    <t>obinna_hassan@outlook.com</t>
  </si>
  <si>
    <t>+234257287032</t>
  </si>
  <si>
    <t>0320742761</t>
  </si>
  <si>
    <t>118 Main Rd</t>
  </si>
  <si>
    <t>217956</t>
  </si>
  <si>
    <t>Dec 17, 2025</t>
  </si>
  <si>
    <t>CUST-01753</t>
  </si>
  <si>
    <t>+44280823143</t>
  </si>
  <si>
    <t>+44252002989</t>
  </si>
  <si>
    <t>141 Awolowo Rd</t>
  </si>
  <si>
    <t>MWRS07</t>
  </si>
  <si>
    <t>CUST-00480</t>
  </si>
  <si>
    <t>ahmed.diallo@hotmail.com</t>
  </si>
  <si>
    <t>+44 956 684 482</t>
  </si>
  <si>
    <t>+44733791212</t>
  </si>
  <si>
    <t>132 Awolowo Rd</t>
  </si>
  <si>
    <t>Y2DE5</t>
  </si>
  <si>
    <t>05/18/2025</t>
  </si>
  <si>
    <t>CUST-03943</t>
  </si>
  <si>
    <t>omarhassangmail.com</t>
  </si>
  <si>
    <t>+44912443323</t>
  </si>
  <si>
    <t>+44-544-844826</t>
  </si>
  <si>
    <t>229 Moi Ave</t>
  </si>
  <si>
    <t>0MWL4F</t>
  </si>
  <si>
    <t>CUST-02447</t>
  </si>
  <si>
    <t>Sarah Okafor</t>
  </si>
  <si>
    <t>sarah.okafor@outlook.com</t>
  </si>
  <si>
    <t>0912092371</t>
  </si>
  <si>
    <t>+234 035 480 719</t>
  </si>
  <si>
    <t>99 Adeola Odeku St</t>
  </si>
  <si>
    <t>178708</t>
  </si>
  <si>
    <t>01/27/2026</t>
  </si>
  <si>
    <t>CUST-00164</t>
  </si>
  <si>
    <t>Anke Adeyemi</t>
  </si>
  <si>
    <t>anke_adeyemi@yahoo.com</t>
  </si>
  <si>
    <t>+234 927 125 663</t>
  </si>
  <si>
    <t>+234-615-171827</t>
  </si>
  <si>
    <t>84 Main Rd</t>
  </si>
  <si>
    <t>221344</t>
  </si>
  <si>
    <t>CUST-03769</t>
  </si>
  <si>
    <t>Lola Okafor</t>
  </si>
  <si>
    <t>lola_okafor@gridlogisticsl.ng</t>
  </si>
  <si>
    <t>0135440819</t>
  </si>
  <si>
    <t>ZWKH8</t>
  </si>
  <si>
    <t>24/05/2026</t>
  </si>
  <si>
    <t>CUST-00875</t>
  </si>
  <si>
    <t>lawal_adeyemi@outlook.com</t>
  </si>
  <si>
    <t>+234 926 920 327</t>
  </si>
  <si>
    <t>+234 571 256 721</t>
  </si>
  <si>
    <t>118 Market St</t>
  </si>
  <si>
    <t>704093</t>
  </si>
  <si>
    <t>CUST-04695</t>
  </si>
  <si>
    <t>aisha.patel@gmail.com</t>
  </si>
  <si>
    <t>+234 306 609 583</t>
  </si>
  <si>
    <t>+234 343 204 163</t>
  </si>
  <si>
    <t>44 Market St</t>
  </si>
  <si>
    <t>879394</t>
  </si>
  <si>
    <t>2026/05/19</t>
  </si>
  <si>
    <t>CUST-01725</t>
  </si>
  <si>
    <t>+1 503 578 354</t>
  </si>
  <si>
    <t>CUST-05050</t>
  </si>
  <si>
    <t>+234 171 534 831</t>
  </si>
  <si>
    <t>CUST-04544</t>
  </si>
  <si>
    <t>Tunde Smith</t>
  </si>
  <si>
    <t>tunde.smith@brightcommerce.africa</t>
  </si>
  <si>
    <t>+1-845-396705</t>
  </si>
  <si>
    <t>+1 110 210 015</t>
  </si>
  <si>
    <t>6KL3R</t>
  </si>
  <si>
    <t>CUST-00664</t>
  </si>
  <si>
    <t>dele.kelly@gmail.com</t>
  </si>
  <si>
    <t>+234181233576</t>
  </si>
  <si>
    <t>0707317445</t>
  </si>
  <si>
    <t>35 Allen Ave</t>
  </si>
  <si>
    <t>356905</t>
  </si>
  <si>
    <t>Kibet Mohammed</t>
  </si>
  <si>
    <t>kibet.mohammed@gmail.com</t>
  </si>
  <si>
    <t>+971 093 524 392</t>
  </si>
  <si>
    <t>+971-950-149628</t>
  </si>
  <si>
    <t>ND5PU7</t>
  </si>
  <si>
    <t>CUST-04415</t>
  </si>
  <si>
    <t>nomvula_khan@outlook.com</t>
  </si>
  <si>
    <t>+27-589-141407</t>
  </si>
  <si>
    <t>DXDLDF</t>
  </si>
  <si>
    <t>18/04/2026</t>
  </si>
  <si>
    <t>CUST-02305</t>
  </si>
  <si>
    <t>+44070324727</t>
  </si>
  <si>
    <t>+44224639484</t>
  </si>
  <si>
    <t>AKZAGS</t>
  </si>
  <si>
    <t>CUST-04173</t>
  </si>
  <si>
    <t>Uche Hassan</t>
  </si>
  <si>
    <t>uchehassan@hotmail.com</t>
  </si>
  <si>
    <t>0234040338</t>
  </si>
  <si>
    <t>+254 136 757 867</t>
  </si>
  <si>
    <t>247 Herbert Macaulay Way</t>
  </si>
  <si>
    <t>EQ8NA</t>
  </si>
  <si>
    <t>CUST-04490</t>
  </si>
  <si>
    <t>james_johnson@yahoo.com</t>
  </si>
  <si>
    <t>+27 516 653 389</t>
  </si>
  <si>
    <t>+27-440-262957</t>
  </si>
  <si>
    <t>118 Queen St</t>
  </si>
  <si>
    <t>B9YVV</t>
  </si>
  <si>
    <t>CUST-03451</t>
  </si>
  <si>
    <t>fatimadlamini@yahoo.com</t>
  </si>
  <si>
    <t>+44717343122</t>
  </si>
  <si>
    <t>+44073937815</t>
  </si>
  <si>
    <t>F9USCM</t>
  </si>
  <si>
    <t>CUST-02405</t>
  </si>
  <si>
    <t>ngozioladele@hotmail.com</t>
  </si>
  <si>
    <t>0264408410</t>
  </si>
  <si>
    <t>+31-724-030546</t>
  </si>
  <si>
    <t>76 Church St</t>
  </si>
  <si>
    <t>8WFRK3</t>
  </si>
  <si>
    <t>CUST-01787</t>
  </si>
  <si>
    <t>Amina Lawal</t>
  </si>
  <si>
    <t>amina_lawal@outlook.com</t>
  </si>
  <si>
    <t>+44-173-536068</t>
  </si>
  <si>
    <t>+44 470 674 091</t>
  </si>
  <si>
    <t>4EGB3</t>
  </si>
  <si>
    <t>Mar 5, 2026</t>
  </si>
  <si>
    <t>CUST-01268</t>
  </si>
  <si>
    <t>mwangi_brown@hotmail.com</t>
  </si>
  <si>
    <t>+44-108-492970</t>
  </si>
  <si>
    <t>0538687612</t>
  </si>
  <si>
    <t>VW1ETQ</t>
  </si>
  <si>
    <t>wanjiru_garba@paylogic.ng</t>
  </si>
  <si>
    <t>0612782812</t>
  </si>
  <si>
    <t>0089613933</t>
  </si>
  <si>
    <t>91 Moi Ave</t>
  </si>
  <si>
    <t>HBPK7</t>
  </si>
  <si>
    <t>CUST-00908</t>
  </si>
  <si>
    <t>Kibet Patel</t>
  </si>
  <si>
    <t>+353 316 004 027</t>
  </si>
  <si>
    <t>+353898683212</t>
  </si>
  <si>
    <t>KZC510</t>
  </si>
  <si>
    <t>nnekahassan@vaulttechinc.io</t>
  </si>
  <si>
    <t>+27916867967</t>
  </si>
  <si>
    <t>+27 325 629 289</t>
  </si>
  <si>
    <t>ULWPH</t>
  </si>
  <si>
    <t>CUST-00630</t>
  </si>
  <si>
    <t>Tosin Afolabi</t>
  </si>
  <si>
    <t>tosinafolabi@swifthub.io</t>
  </si>
  <si>
    <t>+44335636930</t>
  </si>
  <si>
    <t>+44000908993</t>
  </si>
  <si>
    <t>208 Bay St</t>
  </si>
  <si>
    <t>M9QXT</t>
  </si>
  <si>
    <t>CUST-02606</t>
  </si>
  <si>
    <t>Chidinma Anyanwu</t>
  </si>
  <si>
    <t>chidinma.anyanwu@hotmail.com</t>
  </si>
  <si>
    <t>+254-292-471960</t>
  </si>
  <si>
    <t>4CBB2</t>
  </si>
  <si>
    <t>CUST-03657</t>
  </si>
  <si>
    <t>babatundenwosu@outlook.com</t>
  </si>
  <si>
    <t>0250910095</t>
  </si>
  <si>
    <t>378504</t>
  </si>
  <si>
    <t>CUST-04188</t>
  </si>
  <si>
    <t>Kamau Okonkwo</t>
  </si>
  <si>
    <t>kamau.okonkwo@outlook.com</t>
  </si>
  <si>
    <t>+27-047-140056</t>
  </si>
  <si>
    <t>+27 945 160 377</t>
  </si>
  <si>
    <t>24 Victoria Rd</t>
  </si>
  <si>
    <t>ATXGGZ</t>
  </si>
  <si>
    <t>CUST-04447</t>
  </si>
  <si>
    <t>Akinyi Adebayo</t>
  </si>
  <si>
    <t>akinyi.adebayo@outlook.com</t>
  </si>
  <si>
    <t>+254156468634</t>
  </si>
  <si>
    <t>207 Bourdillon Rd</t>
  </si>
  <si>
    <t>Q37LU</t>
  </si>
  <si>
    <t>CUST-03848</t>
  </si>
  <si>
    <t>kayodevandermerwe@gmail.com</t>
  </si>
  <si>
    <t>+234-682-749505</t>
  </si>
  <si>
    <t>0125092776</t>
  </si>
  <si>
    <t>999876</t>
  </si>
  <si>
    <t>CUST-03075</t>
  </si>
  <si>
    <t>Joy Davies</t>
  </si>
  <si>
    <t>joydavies@yahoo.com</t>
  </si>
  <si>
    <t>0705192347</t>
  </si>
  <si>
    <t>0323850999</t>
  </si>
  <si>
    <t>96 King St</t>
  </si>
  <si>
    <t>04MWQ</t>
  </si>
  <si>
    <t>CUST-04457</t>
  </si>
  <si>
    <t>chibueze_nwankwo@leadgroupllc.ng</t>
  </si>
  <si>
    <t>+27-370-260602</t>
  </si>
  <si>
    <t>LXR7L</t>
  </si>
  <si>
    <t>CUST-00376</t>
  </si>
  <si>
    <t>Thomas Wilson</t>
  </si>
  <si>
    <t>thomas_wilson@hotmail.com</t>
  </si>
  <si>
    <t>+1 091 122 528</t>
  </si>
  <si>
    <t>+1 750 566 186</t>
  </si>
  <si>
    <t>750WZ</t>
  </si>
  <si>
    <t>CUST-02160</t>
  </si>
  <si>
    <t>laylaaliyu@gmail.com</t>
  </si>
  <si>
    <t>0823266808</t>
  </si>
  <si>
    <t>0631527177</t>
  </si>
  <si>
    <t>X20DS</t>
  </si>
  <si>
    <t>CUST-04324</t>
  </si>
  <si>
    <t>Favour Adeleke</t>
  </si>
  <si>
    <t>favour_adeleke@outlook.com</t>
  </si>
  <si>
    <t>+49 838 020 841</t>
  </si>
  <si>
    <t>0712625950</t>
  </si>
  <si>
    <t>MAQTJC</t>
  </si>
  <si>
    <t>CUST-02073</t>
  </si>
  <si>
    <t>Yusuf Brown</t>
  </si>
  <si>
    <t>yusuf_brown@gmail.com</t>
  </si>
  <si>
    <t>+44698716855</t>
  </si>
  <si>
    <t>+44312773152</t>
  </si>
  <si>
    <t>50 Allen Ave</t>
  </si>
  <si>
    <t>JGWH0</t>
  </si>
  <si>
    <t>CUST-02418</t>
  </si>
  <si>
    <t>Damilola Jones</t>
  </si>
  <si>
    <t>damilola_jones@gmail.com</t>
  </si>
  <si>
    <t>+1-083-975713</t>
  </si>
  <si>
    <t>+1955225765</t>
  </si>
  <si>
    <t>74 High St</t>
  </si>
  <si>
    <t>QT5FD</t>
  </si>
  <si>
    <t>CUST-00369</t>
  </si>
  <si>
    <t>folake_afolabi@yahoo.com</t>
  </si>
  <si>
    <t>+31 626 705 514</t>
  </si>
  <si>
    <t>+31 776 936 634</t>
  </si>
  <si>
    <t>152 Allen Ave</t>
  </si>
  <si>
    <t>GFFAK</t>
  </si>
  <si>
    <t>CUST-00659</t>
  </si>
  <si>
    <t>nomvulasmith@gmail.com</t>
  </si>
  <si>
    <t>0826928550</t>
  </si>
  <si>
    <t>+44-435-095288</t>
  </si>
  <si>
    <t>222 Adeola Odeku St</t>
  </si>
  <si>
    <t>33UWP</t>
  </si>
  <si>
    <t>CUST-01950</t>
  </si>
  <si>
    <t>+234173672310</t>
  </si>
  <si>
    <t>+234094597513</t>
  </si>
  <si>
    <t>181556</t>
  </si>
  <si>
    <t>CUST-00844</t>
  </si>
  <si>
    <t>Pieter Adeyemi</t>
  </si>
  <si>
    <t>pieteradeyemi@hotmail.com</t>
  </si>
  <si>
    <t>+44-132-935753</t>
  </si>
  <si>
    <t>0811157034</t>
  </si>
  <si>
    <t>215 Bourdillon Rd</t>
  </si>
  <si>
    <t>L0MVXW</t>
  </si>
  <si>
    <t>2025/08/29</t>
  </si>
  <si>
    <t>CUST-02960</t>
  </si>
  <si>
    <t>Maryam Salami</t>
  </si>
  <si>
    <t>maryamsalami@gridai.co</t>
  </si>
  <si>
    <t>+971 208 613 833</t>
  </si>
  <si>
    <t>+971 957 825 030</t>
  </si>
  <si>
    <t>125 Station Rd</t>
  </si>
  <si>
    <t>BBK1QA</t>
  </si>
  <si>
    <t>2026/04/21</t>
  </si>
  <si>
    <t>2026/06/20</t>
  </si>
  <si>
    <t>CUST-00974</t>
  </si>
  <si>
    <t>0331326893</t>
  </si>
  <si>
    <t>+254-460-213688</t>
  </si>
  <si>
    <t>35 Victoria Rd</t>
  </si>
  <si>
    <t>9TMZE</t>
  </si>
  <si>
    <t>CUST-02854</t>
  </si>
  <si>
    <t>Hannah Diallo</t>
  </si>
  <si>
    <t>hannah_diallo@yahoo.com</t>
  </si>
  <si>
    <t>+254-013-963772</t>
  </si>
  <si>
    <t>+254865073636</t>
  </si>
  <si>
    <t>LSF2W</t>
  </si>
  <si>
    <t>CUST-02942</t>
  </si>
  <si>
    <t>Sarah Ugwu</t>
  </si>
  <si>
    <t>sarahugwu@outlook.com</t>
  </si>
  <si>
    <t>+1172013530</t>
  </si>
  <si>
    <t>+1 713 130 946</t>
  </si>
  <si>
    <t>AJKYB</t>
  </si>
  <si>
    <t>09/30/2025</t>
  </si>
  <si>
    <t>CUST-02341</t>
  </si>
  <si>
    <t>Matthew Naidoo</t>
  </si>
  <si>
    <t>matthew.naidoo@datasolutionsp.ng</t>
  </si>
  <si>
    <t>+254-850-773095</t>
  </si>
  <si>
    <t>0977143691</t>
  </si>
  <si>
    <t>34 Awolowo Rd</t>
  </si>
  <si>
    <t>0VUU1J</t>
  </si>
  <si>
    <t>2024/12/25</t>
  </si>
  <si>
    <t>CUST-02614</t>
  </si>
  <si>
    <t>Nnamdi Wilson</t>
  </si>
  <si>
    <t>nnamdiwilson@yahoo.com</t>
  </si>
  <si>
    <t>0616766715</t>
  </si>
  <si>
    <t>+44 187 182 017</t>
  </si>
  <si>
    <t>FDLL7R</t>
  </si>
  <si>
    <t>CUST-01666</t>
  </si>
  <si>
    <t>Emeka Jones</t>
  </si>
  <si>
    <t>emekajones@hotmail.com</t>
  </si>
  <si>
    <t>0832924011</t>
  </si>
  <si>
    <t>+44 280 168 073</t>
  </si>
  <si>
    <t>94 Awolowo Rd</t>
  </si>
  <si>
    <t>7KE8B3</t>
  </si>
  <si>
    <t>CUST-00695</t>
  </si>
  <si>
    <t>ikechukwu_traore@hotmail.com</t>
  </si>
  <si>
    <t>+234 124 605 164</t>
  </si>
  <si>
    <t>+234895337684</t>
  </si>
  <si>
    <t>999373</t>
  </si>
  <si>
    <t>Nnamdi Afolabi</t>
  </si>
  <si>
    <t>nnamdiafolabi@gmail.com</t>
  </si>
  <si>
    <t>+49-774-270549</t>
  </si>
  <si>
    <t>+49 788 728 206</t>
  </si>
  <si>
    <t>178 Adeola Odeku St</t>
  </si>
  <si>
    <t>L2DUS</t>
  </si>
  <si>
    <t>CUST-03833</t>
  </si>
  <si>
    <t>kemi.okonkwo@yahoo.com</t>
  </si>
  <si>
    <t>0133749569</t>
  </si>
  <si>
    <t>0972006051</t>
  </si>
  <si>
    <t>191 Long St</t>
  </si>
  <si>
    <t>MQZEU</t>
  </si>
  <si>
    <t>Oct 30, 2025</t>
  </si>
  <si>
    <t>CUST-02353</t>
  </si>
  <si>
    <t>Anke Wilson</t>
  </si>
  <si>
    <t>ankewilson@outlook.com</t>
  </si>
  <si>
    <t>+1652952635</t>
  </si>
  <si>
    <t>0434207577</t>
  </si>
  <si>
    <t>220 Bourdillon Rd</t>
  </si>
  <si>
    <t>GW047</t>
  </si>
  <si>
    <t>2026/03/19</t>
  </si>
  <si>
    <t>CUST-02952</t>
  </si>
  <si>
    <t>Mercy Al-Farsi</t>
  </si>
  <si>
    <t>mercy,al-farsi@outlook.com</t>
  </si>
  <si>
    <t>+234-509-497725</t>
  </si>
  <si>
    <t>+234 029 982 938</t>
  </si>
  <si>
    <t>458143</t>
  </si>
  <si>
    <t>CUST-00779</t>
  </si>
  <si>
    <t>chidinmaokorie@hotmail.com</t>
  </si>
  <si>
    <t>+44-770-078812</t>
  </si>
  <si>
    <t>+44 325 121 808</t>
  </si>
  <si>
    <t>12BK3Z</t>
  </si>
  <si>
    <t>CUST-03720</t>
  </si>
  <si>
    <t>Chidi Abubakar</t>
  </si>
  <si>
    <t>chidiabubakar@outlook.com</t>
  </si>
  <si>
    <t>+353048020534</t>
  </si>
  <si>
    <t>0961044839</t>
  </si>
  <si>
    <t>ANQUKA</t>
  </si>
  <si>
    <t>22.04.2026</t>
  </si>
  <si>
    <t>CUST-03334</t>
  </si>
  <si>
    <t>emily.diallo@gmail.com</t>
  </si>
  <si>
    <t>+254937016483</t>
  </si>
  <si>
    <t>+254 109 274 179</t>
  </si>
  <si>
    <t>YDT21A</t>
  </si>
  <si>
    <t>CUST-02102</t>
  </si>
  <si>
    <t>+31 309 373 297</t>
  </si>
  <si>
    <t>CUST-01951</t>
  </si>
  <si>
    <t>Sola Idris</t>
  </si>
  <si>
    <t>sola_idris@yahoo.com</t>
  </si>
  <si>
    <t>+234261958436</t>
  </si>
  <si>
    <t>+234 273 585 824</t>
  </si>
  <si>
    <t>236 Adeola Odeku St</t>
  </si>
  <si>
    <t>999226</t>
  </si>
  <si>
    <t>Chidinma Taylor</t>
  </si>
  <si>
    <t>chidinmataylor@hotmail.com</t>
  </si>
  <si>
    <t>+234-704-685196</t>
  </si>
  <si>
    <t>+234-638-313914</t>
  </si>
  <si>
    <t>110 Allen Ave</t>
  </si>
  <si>
    <t>569442</t>
  </si>
  <si>
    <t>CUST-03599</t>
  </si>
  <si>
    <t>wanjalaobi@outlook.com</t>
  </si>
  <si>
    <t>0551038073</t>
  </si>
  <si>
    <t>+44-024-727948</t>
  </si>
  <si>
    <t>NMKSU6</t>
  </si>
  <si>
    <t>CUST-01159</t>
  </si>
  <si>
    <t>Laura Adeleke</t>
  </si>
  <si>
    <t>laura.adeleke@outlook.com</t>
  </si>
  <si>
    <t>+44 515 347 439</t>
  </si>
  <si>
    <t>+44708120780</t>
  </si>
  <si>
    <t>30 Adeola Odeku St</t>
  </si>
  <si>
    <t>KA8KR</t>
  </si>
  <si>
    <t>CUST-00571</t>
  </si>
  <si>
    <t>emeka_otieno@yahoo.com</t>
  </si>
  <si>
    <t>+234 470 703 850</t>
  </si>
  <si>
    <t>934823</t>
  </si>
  <si>
    <t>CUST-04198</t>
  </si>
  <si>
    <t>Tosin Kelly</t>
  </si>
  <si>
    <t>tosinkelly@yahoo.com</t>
  </si>
  <si>
    <t>0797095598</t>
  </si>
  <si>
    <t>0917046866</t>
  </si>
  <si>
    <t>K7NGG9</t>
  </si>
  <si>
    <t>CUST-01442</t>
  </si>
  <si>
    <t>0992920133</t>
  </si>
  <si>
    <t>0045740850</t>
  </si>
  <si>
    <t>KJN23</t>
  </si>
  <si>
    <t>2024-09-20</t>
  </si>
  <si>
    <t>CUST-05043</t>
  </si>
  <si>
    <t>mark_nwachukwu@hotmail.com</t>
  </si>
  <si>
    <t>+234 059 161 186</t>
  </si>
  <si>
    <t>0855881959</t>
  </si>
  <si>
    <t>98 Station Rd</t>
  </si>
  <si>
    <t>641867</t>
  </si>
  <si>
    <t>CUST-02850</t>
  </si>
  <si>
    <t>Chidinma Idris</t>
  </si>
  <si>
    <t>chidinma_idris@outlook.com</t>
  </si>
  <si>
    <t>+1-520-457947</t>
  </si>
  <si>
    <t>241 Sheikh Zayed Rd</t>
  </si>
  <si>
    <t>G4K07E</t>
  </si>
  <si>
    <t>CUST-04461</t>
  </si>
  <si>
    <t>emilyasante@outlook.com</t>
  </si>
  <si>
    <t>+27 364 933 380</t>
  </si>
  <si>
    <t>+27-034-380853</t>
  </si>
  <si>
    <t>14YNZ2</t>
  </si>
  <si>
    <t>06-Nov-25</t>
  </si>
  <si>
    <t>CUST-04291</t>
  </si>
  <si>
    <t>chidinmamwangi@gmail.com</t>
  </si>
  <si>
    <t>+971 548 464 316</t>
  </si>
  <si>
    <t>+971944782625</t>
  </si>
  <si>
    <t>86 Kenyatta Ave</t>
  </si>
  <si>
    <t>Q0MKJ</t>
  </si>
  <si>
    <t>CUST-04342</t>
  </si>
  <si>
    <t>thandiwe_adebayo@yahoo.com</t>
  </si>
  <si>
    <t>+254062903525</t>
  </si>
  <si>
    <t>+254916248499</t>
  </si>
  <si>
    <t>JE92CE</t>
  </si>
  <si>
    <t>CUST-00159</t>
  </si>
  <si>
    <t>Musa Taylor</t>
  </si>
  <si>
    <t>musa_taylor@hivecapitalltd.ng</t>
  </si>
  <si>
    <t>0554781376</t>
  </si>
  <si>
    <t>+234 426 629 912</t>
  </si>
  <si>
    <t>17 Park Lane</t>
  </si>
  <si>
    <t>892844</t>
  </si>
  <si>
    <t>30.07.2025</t>
  </si>
  <si>
    <t>CUST-02699</t>
  </si>
  <si>
    <t>Kibet Anyanwu</t>
  </si>
  <si>
    <t>kibet.anyanwu@gmail.com</t>
  </si>
  <si>
    <t>+31 410 246 406</t>
  </si>
  <si>
    <t>+31 498 904 190</t>
  </si>
  <si>
    <t>N1F25</t>
  </si>
  <si>
    <t>2024/09/12</t>
  </si>
  <si>
    <t>CUST-02125</t>
  </si>
  <si>
    <t>0606302583</t>
  </si>
  <si>
    <t>CUST-02141</t>
  </si>
  <si>
    <t>Pieter Adewale</t>
  </si>
  <si>
    <t>pieter.adewale@outlook.com</t>
  </si>
  <si>
    <t>+44 712 904 240</t>
  </si>
  <si>
    <t>+44-746-198164</t>
  </si>
  <si>
    <t>156 Awolowo Rd</t>
  </si>
  <si>
    <t>C1MFQ</t>
  </si>
  <si>
    <t>23/11/2025</t>
  </si>
  <si>
    <t>CUST-02616</t>
  </si>
  <si>
    <t>faith.oladipo@paysystems.ng</t>
  </si>
  <si>
    <t>+234 352 331 907</t>
  </si>
  <si>
    <t>+234-970-103389</t>
  </si>
  <si>
    <t>17 Adeola Odeku St</t>
  </si>
  <si>
    <t>183128</t>
  </si>
  <si>
    <t>CUST-00446</t>
  </si>
  <si>
    <t>+234 058 011 950</t>
  </si>
  <si>
    <t>+234 711 526 105</t>
  </si>
  <si>
    <t>12 Awolowo Rd</t>
  </si>
  <si>
    <t>584836</t>
  </si>
  <si>
    <t>Thandiwe Mohammed</t>
  </si>
  <si>
    <t>thandiwe_mohammed@hotmail.com</t>
  </si>
  <si>
    <t>+234 093 685 134</t>
  </si>
  <si>
    <t>+234-734-929446</t>
  </si>
  <si>
    <t>73 Victoria Rd</t>
  </si>
  <si>
    <t>853399</t>
  </si>
  <si>
    <t>03/10/2026</t>
  </si>
  <si>
    <t>27/04/2026</t>
  </si>
  <si>
    <t>CUST-00484</t>
  </si>
  <si>
    <t>aliyu@@company.com</t>
  </si>
  <si>
    <t>+44 313 800 498</t>
  </si>
  <si>
    <t>+44-211-221215</t>
  </si>
  <si>
    <t>71VAGH</t>
  </si>
  <si>
    <t>CUST-03857</t>
  </si>
  <si>
    <t>Hannah O'Brien</t>
  </si>
  <si>
    <t>hannah_obrien@yahoo.com</t>
  </si>
  <si>
    <t>0046004542</t>
  </si>
  <si>
    <t>+234 771 908 107</t>
  </si>
  <si>
    <t>69 Sheikh Zayed Rd</t>
  </si>
  <si>
    <t>681671</t>
  </si>
  <si>
    <t>Aug 20, 2025</t>
  </si>
  <si>
    <t>CUST-01867</t>
  </si>
  <si>
    <t>+234 742 257 798</t>
  </si>
  <si>
    <t>+234 042 145 382</t>
  </si>
  <si>
    <t>10 Herbert Macaulay Way</t>
  </si>
  <si>
    <t>985006</t>
  </si>
  <si>
    <t>CUST-00599</t>
  </si>
  <si>
    <t>0264563391</t>
  </si>
  <si>
    <t>+254299403694</t>
  </si>
  <si>
    <t>234 Allen Ave</t>
  </si>
  <si>
    <t>5F24B2</t>
  </si>
  <si>
    <t>11/24/2024</t>
  </si>
  <si>
    <t>CUST-00949</t>
  </si>
  <si>
    <t>Dele Orji</t>
  </si>
  <si>
    <t>deleorji@primenetworks.ng</t>
  </si>
  <si>
    <t>+31340573689</t>
  </si>
  <si>
    <t>+31-080-417569</t>
  </si>
  <si>
    <t>5E3G0W</t>
  </si>
  <si>
    <t>CUST-04909</t>
  </si>
  <si>
    <t>brian_lawal@gmail.com</t>
  </si>
  <si>
    <t>+234-103-196715</t>
  </si>
  <si>
    <t>+234292033372</t>
  </si>
  <si>
    <t>203964</t>
  </si>
  <si>
    <t>CUST-01235</t>
  </si>
  <si>
    <t>noah.okafor@gmail.com</t>
  </si>
  <si>
    <t>0243087244</t>
  </si>
  <si>
    <t>+27-839-071212</t>
  </si>
  <si>
    <t>111 Victoria Rd</t>
  </si>
  <si>
    <t>DKVH8</t>
  </si>
  <si>
    <t>CUST-02678</t>
  </si>
  <si>
    <t>ahmed_mohammed@yahoo.com</t>
  </si>
  <si>
    <t>0801748638</t>
  </si>
  <si>
    <t>+27 853 980 679</t>
  </si>
  <si>
    <t>137 Bay St</t>
  </si>
  <si>
    <t>KREML</t>
  </si>
  <si>
    <t>CUST-04748</t>
  </si>
  <si>
    <t>michaelafolabi@yahoo.com</t>
  </si>
  <si>
    <t>0999544309</t>
  </si>
  <si>
    <t>0651130583</t>
  </si>
  <si>
    <t>26 Victoria Rd</t>
  </si>
  <si>
    <t>39H4MG</t>
  </si>
  <si>
    <t>CUST-00677</t>
  </si>
  <si>
    <t>michael.kamau@outlook.com</t>
  </si>
  <si>
    <t>0673095326</t>
  </si>
  <si>
    <t>0084886865</t>
  </si>
  <si>
    <t>170 Station Rd</t>
  </si>
  <si>
    <t>L9LAH</t>
  </si>
  <si>
    <t>CUST-00233</t>
  </si>
  <si>
    <t>Wanjiru Taylor</t>
  </si>
  <si>
    <t>wanjirutaylor@zengroup.co</t>
  </si>
  <si>
    <t>+1053424089</t>
  </si>
  <si>
    <t>+1 649 837 354</t>
  </si>
  <si>
    <t>186 Bourdillon Rd</t>
  </si>
  <si>
    <t>K6F7M5</t>
  </si>
  <si>
    <t>CUST-04112</t>
  </si>
  <si>
    <t>chidiokafor@gmail.com</t>
  </si>
  <si>
    <t>+44864578011</t>
  </si>
  <si>
    <t>0425936980</t>
  </si>
  <si>
    <t>05MBUS</t>
  </si>
  <si>
    <t>CUST-00767</t>
  </si>
  <si>
    <t>omar@@gmail.com</t>
  </si>
  <si>
    <t>0571339962</t>
  </si>
  <si>
    <t>+971686127342</t>
  </si>
  <si>
    <t>QCFUV</t>
  </si>
  <si>
    <t>CUST-00877</t>
  </si>
  <si>
    <t>Aliyu Akinola</t>
  </si>
  <si>
    <t>aliyu_akinola@outlook.com</t>
  </si>
  <si>
    <t>0368716387</t>
  </si>
  <si>
    <t>+31-215-774054</t>
  </si>
  <si>
    <t>VETL78</t>
  </si>
  <si>
    <t>07.05.2026</t>
  </si>
  <si>
    <t>Yetunde Botha</t>
  </si>
  <si>
    <t>yetunde.botha@hotmail.com</t>
  </si>
  <si>
    <t>+254 951 716 921</t>
  </si>
  <si>
    <t>+254 813 416 605</t>
  </si>
  <si>
    <t>957WR</t>
  </si>
  <si>
    <t>CUST-04347</t>
  </si>
  <si>
    <t>0980939250</t>
  </si>
  <si>
    <t>+353089860305</t>
  </si>
  <si>
    <t>11 Main Rd</t>
  </si>
  <si>
    <t>PVG2K</t>
  </si>
  <si>
    <t>sola_ugwu@outlook.com</t>
  </si>
  <si>
    <t>+234285759582</t>
  </si>
  <si>
    <t>+234902217978</t>
  </si>
  <si>
    <t>185931</t>
  </si>
  <si>
    <t>CUST-02855</t>
  </si>
  <si>
    <t>Joy Nwankwo</t>
  </si>
  <si>
    <t>joynwankwo@gmail.com</t>
  </si>
  <si>
    <t>+31-841-774118</t>
  </si>
  <si>
    <t>0287738248</t>
  </si>
  <si>
    <t>201 Awolowo Rd</t>
  </si>
  <si>
    <t>4H5FU</t>
  </si>
  <si>
    <t>CUST-01730</t>
  </si>
  <si>
    <t>joyvandermerwe@gmail.com</t>
  </si>
  <si>
    <t>+971-154-743299</t>
  </si>
  <si>
    <t>0575538350</t>
  </si>
  <si>
    <t>TSRJ7J</t>
  </si>
  <si>
    <t>2025/08/28</t>
  </si>
  <si>
    <t>CUST-03899</t>
  </si>
  <si>
    <t>gbenga_kamau@outlook.com</t>
  </si>
  <si>
    <t>+234 649 877 222</t>
  </si>
  <si>
    <t>105511</t>
  </si>
  <si>
    <t>CUST-00388</t>
  </si>
  <si>
    <t>Sophie Johnson</t>
  </si>
  <si>
    <t>sophie.johnson@hotmail.com</t>
  </si>
  <si>
    <t>+254 206 732 318</t>
  </si>
  <si>
    <t>+254-971-681572</t>
  </si>
  <si>
    <t>199 Adeola Odeku St</t>
  </si>
  <si>
    <t>FWLFF</t>
  </si>
  <si>
    <t>CUST-04576</t>
  </si>
  <si>
    <t>Chiamaka Asante</t>
  </si>
  <si>
    <t>chiamakaasante@outlook.com</t>
  </si>
  <si>
    <t>+234 154 101 952</t>
  </si>
  <si>
    <t>+234494641779</t>
  </si>
  <si>
    <t>188 Awolowo Rd</t>
  </si>
  <si>
    <t>459001</t>
  </si>
  <si>
    <t>18-Mar-26</t>
  </si>
  <si>
    <t>CUST-04050</t>
  </si>
  <si>
    <t>Njeri Makinde</t>
  </si>
  <si>
    <t>+353457944940</t>
  </si>
  <si>
    <t>+353672239238</t>
  </si>
  <si>
    <t>SD94Y</t>
  </si>
  <si>
    <t>CUST-02485</t>
  </si>
  <si>
    <t>otienovandermerwe@yahoo.com</t>
  </si>
  <si>
    <t>+254-984-349597</t>
  </si>
  <si>
    <t>0823247114</t>
  </si>
  <si>
    <t>1 Station Rd</t>
  </si>
  <si>
    <t>5VNWZ</t>
  </si>
  <si>
    <t>CUST-01650</t>
  </si>
  <si>
    <t>Chioma Orji</t>
  </si>
  <si>
    <t>chiomaorji@gmail.com</t>
  </si>
  <si>
    <t>0044282361</t>
  </si>
  <si>
    <t>+27 010 972 893</t>
  </si>
  <si>
    <t>25 Awolowo Rd</t>
  </si>
  <si>
    <t>ZGA2D</t>
  </si>
  <si>
    <t>CUST-01625</t>
  </si>
  <si>
    <t>Emily Davies</t>
  </si>
  <si>
    <t>emilydavies@hotmail.com</t>
  </si>
  <si>
    <t>+49-012-212436</t>
  </si>
  <si>
    <t>+49210107452</t>
  </si>
  <si>
    <t>236 Park Lane</t>
  </si>
  <si>
    <t>E5HW8</t>
  </si>
  <si>
    <t>Dec 19, 2025</t>
  </si>
  <si>
    <t>CUST-01087</t>
  </si>
  <si>
    <t>tobi.ogundimu@outlook.com</t>
  </si>
  <si>
    <t>+44 839 053 067</t>
  </si>
  <si>
    <t>103 Park Lane</t>
  </si>
  <si>
    <t>EHBXA</t>
  </si>
  <si>
    <t>CUST-01635</t>
  </si>
  <si>
    <t>Grace Eze</t>
  </si>
  <si>
    <t>graceeze@outlook.com</t>
  </si>
  <si>
    <t>0910877175</t>
  </si>
  <si>
    <t>0635790381</t>
  </si>
  <si>
    <t>247 King St</t>
  </si>
  <si>
    <t>680435</t>
  </si>
  <si>
    <t>07.06.2025</t>
  </si>
  <si>
    <t>CUST-03433</t>
  </si>
  <si>
    <t>segunadeleke@datacommerce.io</t>
  </si>
  <si>
    <t>0134012077</t>
  </si>
  <si>
    <t>141 Main Rd</t>
  </si>
  <si>
    <t>WN7KL</t>
  </si>
  <si>
    <t>CUST-00670</t>
  </si>
  <si>
    <t>Kelechi Okorie</t>
  </si>
  <si>
    <t>kelechi_okorie@hotmail.com</t>
  </si>
  <si>
    <t>+234-346-581539</t>
  </si>
  <si>
    <t>+234217895599</t>
  </si>
  <si>
    <t>279107</t>
  </si>
  <si>
    <t>11/21/2024</t>
  </si>
  <si>
    <t>CUST-00743</t>
  </si>
  <si>
    <t>Joy Afolabi</t>
  </si>
  <si>
    <t>joy.afolabi@outlook.com</t>
  </si>
  <si>
    <t>+234 497 249 032</t>
  </si>
  <si>
    <t>+234347714695</t>
  </si>
  <si>
    <t>89 Church St</t>
  </si>
  <si>
    <t>143938</t>
  </si>
  <si>
    <t>May 8, 2026</t>
  </si>
  <si>
    <t>CUST-01783</t>
  </si>
  <si>
    <t>Chizoba Hassan</t>
  </si>
  <si>
    <t>chizoba_hassan@outlook.com</t>
  </si>
  <si>
    <t>+254931860623</t>
  </si>
  <si>
    <t>+254438744373</t>
  </si>
  <si>
    <t>RAC70Q</t>
  </si>
  <si>
    <t>CUST-00681</t>
  </si>
  <si>
    <t>Ryan Hassan</t>
  </si>
  <si>
    <t>ryan.hassan@hotmail.com</t>
  </si>
  <si>
    <t>+234 609 674 627</t>
  </si>
  <si>
    <t>+234 053 649 911</t>
  </si>
  <si>
    <t>190 Moi Ave</t>
  </si>
  <si>
    <t>942028</t>
  </si>
  <si>
    <t>CUST-03618</t>
  </si>
  <si>
    <t>Obinna Lawal</t>
  </si>
  <si>
    <t>obinnalawal@outlook.com</t>
  </si>
  <si>
    <t>+254194529326</t>
  </si>
  <si>
    <t>+254482363108</t>
  </si>
  <si>
    <t>0AVEG</t>
  </si>
  <si>
    <t>Jan 28, 2026</t>
  </si>
  <si>
    <t>CUST-01499</t>
  </si>
  <si>
    <t>+44473242057</t>
  </si>
  <si>
    <t>+44365959257</t>
  </si>
  <si>
    <t>AS3EE</t>
  </si>
  <si>
    <t>Anke Ugwu</t>
  </si>
  <si>
    <t>anke_ugwu@yahoo.com</t>
  </si>
  <si>
    <t>+44 512 409 342</t>
  </si>
  <si>
    <t>+44137148528</t>
  </si>
  <si>
    <t>94 Adeola Odeku St</t>
  </si>
  <si>
    <t>RBMWS</t>
  </si>
  <si>
    <t>CUST-01662</t>
  </si>
  <si>
    <t>Layla Garba</t>
  </si>
  <si>
    <t>layla.garba@outlook.com</t>
  </si>
  <si>
    <t>+31-002-197976</t>
  </si>
  <si>
    <t>0704860165</t>
  </si>
  <si>
    <t>86 Bourdillon Rd</t>
  </si>
  <si>
    <t>EKZE3J</t>
  </si>
  <si>
    <t>CUST-02478</t>
  </si>
  <si>
    <t>oluwaseunadeyemi@yahoo.com</t>
  </si>
  <si>
    <t>+254-712-280442</t>
  </si>
  <si>
    <t>U9MK4</t>
  </si>
  <si>
    <t>CUST-02640</t>
  </si>
  <si>
    <t>Ogechi Balogun</t>
  </si>
  <si>
    <t>ogechi_balogun@corelogistics.io</t>
  </si>
  <si>
    <t>0551949738</t>
  </si>
  <si>
    <t>0362026138</t>
  </si>
  <si>
    <t>140 King St</t>
  </si>
  <si>
    <t>216866</t>
  </si>
  <si>
    <t>CUST-03005</t>
  </si>
  <si>
    <t>Femi Nwosu</t>
  </si>
  <si>
    <t>femi_nwosu@outlook.com</t>
  </si>
  <si>
    <t>+234 626 277 484</t>
  </si>
  <si>
    <t>+234509126111</t>
  </si>
  <si>
    <t>239 Bourdillon Rd</t>
  </si>
  <si>
    <t>580782</t>
  </si>
  <si>
    <t>2025/12/09</t>
  </si>
  <si>
    <t>CUST-00768</t>
  </si>
  <si>
    <t>Joshua Smith</t>
  </si>
  <si>
    <t>joshua.smith@gmail.com</t>
  </si>
  <si>
    <t>+1 191 990 821</t>
  </si>
  <si>
    <t>0356831723</t>
  </si>
  <si>
    <t>250 Herbert Macaulay Way</t>
  </si>
  <si>
    <t>FAPFH8</t>
  </si>
  <si>
    <t>CUST-00508</t>
  </si>
  <si>
    <t>0861630702</t>
  </si>
  <si>
    <t>CUST-00298</t>
  </si>
  <si>
    <t>kamau.garba@yahoo.com</t>
  </si>
  <si>
    <t>+44-457-702992</t>
  </si>
  <si>
    <t>73 Station Rd</t>
  </si>
  <si>
    <t>R0J0HG</t>
  </si>
  <si>
    <t>2025/08/03</t>
  </si>
  <si>
    <t>CUST-01322</t>
  </si>
  <si>
    <t>njeridlamini@hotmail.com</t>
  </si>
  <si>
    <t>+27-658-490140</t>
  </si>
  <si>
    <t>91 Church St</t>
  </si>
  <si>
    <t>CCWDK5</t>
  </si>
  <si>
    <t>03/03/2025</t>
  </si>
  <si>
    <t>CUST-00295</t>
  </si>
  <si>
    <t>ryan.davies@teamapt.africa</t>
  </si>
  <si>
    <t>+254 686 120 594</t>
  </si>
  <si>
    <t>0897607401</t>
  </si>
  <si>
    <t>65 Bourdillon Rd</t>
  </si>
  <si>
    <t>UBTMUY</t>
  </si>
  <si>
    <t>CUST-03810</t>
  </si>
  <si>
    <t>chizobahassan@yahoo.com</t>
  </si>
  <si>
    <t>+971 643 480 890</t>
  </si>
  <si>
    <t>+971105101511</t>
  </si>
  <si>
    <t>31 Park Lane</t>
  </si>
  <si>
    <t>22DUHH</t>
  </si>
  <si>
    <t>27-Oct-24</t>
  </si>
  <si>
    <t>CUST-04619</t>
  </si>
  <si>
    <t>emmanuel patel@outlook.com</t>
  </si>
  <si>
    <t>+353 490 877 413</t>
  </si>
  <si>
    <t>0275262232</t>
  </si>
  <si>
    <t>245 Market St</t>
  </si>
  <si>
    <t>QTWLD7</t>
  </si>
  <si>
    <t>CUST-03004</t>
  </si>
  <si>
    <t>+44340006824</t>
  </si>
  <si>
    <t>+44591258107</t>
  </si>
  <si>
    <t>187 High St</t>
  </si>
  <si>
    <t>SBA77G</t>
  </si>
  <si>
    <t>Dec 12, 2024</t>
  </si>
  <si>
    <t>Adaora Nwosu</t>
  </si>
  <si>
    <t>adaoranwosu@flutterwave.io</t>
  </si>
  <si>
    <t>+254 484 618 028</t>
  </si>
  <si>
    <t>+254398843772</t>
  </si>
  <si>
    <t>F6WRC6</t>
  </si>
  <si>
    <t>CUST-02816</t>
  </si>
  <si>
    <t>+971-364-448912</t>
  </si>
  <si>
    <t>0785302092</t>
  </si>
  <si>
    <t>21 Kenyatta Ave</t>
  </si>
  <si>
    <t>V3S7J</t>
  </si>
  <si>
    <t>15/11/2024</t>
  </si>
  <si>
    <t>CUST-01564</t>
  </si>
  <si>
    <t>ngozi.khan@hotmail.com</t>
  </si>
  <si>
    <t>+234-722-696673</t>
  </si>
  <si>
    <t>202 Bourdillon Rd</t>
  </si>
  <si>
    <t>165058</t>
  </si>
  <si>
    <t>CUST-01540</t>
  </si>
  <si>
    <t>yetunde_kamau@gmail.com</t>
  </si>
  <si>
    <t>0900581983</t>
  </si>
  <si>
    <t>+234 514 690 591</t>
  </si>
  <si>
    <t>148 Awolowo Rd</t>
  </si>
  <si>
    <t>138133</t>
  </si>
  <si>
    <t>CUST-03273</t>
  </si>
  <si>
    <t>+234 907 159 541</t>
  </si>
  <si>
    <t>+234895667672</t>
  </si>
  <si>
    <t>567530</t>
  </si>
  <si>
    <t>CUST-00442</t>
  </si>
  <si>
    <t>mwangi.adewale@buafoods.ng</t>
  </si>
  <si>
    <t>+44851699497</t>
  </si>
  <si>
    <t>195 King St</t>
  </si>
  <si>
    <t>2NUK01</t>
  </si>
  <si>
    <t>CUST-05099</t>
  </si>
  <si>
    <t>CUST-01107</t>
  </si>
  <si>
    <t>chioma_vandermerwe@outlook.com</t>
  </si>
  <si>
    <t>+49 869 690 019</t>
  </si>
  <si>
    <t>+49-331-524041</t>
  </si>
  <si>
    <t>178 Moi Ave</t>
  </si>
  <si>
    <t>392FM6</t>
  </si>
  <si>
    <t>CUST-04977</t>
  </si>
  <si>
    <t>davidafolabi@hotmail.com</t>
  </si>
  <si>
    <t>0453945546</t>
  </si>
  <si>
    <t>129399</t>
  </si>
  <si>
    <t>CUST-04009</t>
  </si>
  <si>
    <t>Blessing Onyeka</t>
  </si>
  <si>
    <t>0676573192</t>
  </si>
  <si>
    <t>0206725172</t>
  </si>
  <si>
    <t>101 High St</t>
  </si>
  <si>
    <t>432354</t>
  </si>
  <si>
    <t>CUST-03955</t>
  </si>
  <si>
    <t>Omar Botha</t>
  </si>
  <si>
    <t>omar.botha@outlook.com</t>
  </si>
  <si>
    <t>+234-178-453853</t>
  </si>
  <si>
    <t>+234392692852</t>
  </si>
  <si>
    <t>17 Long St</t>
  </si>
  <si>
    <t>136801</t>
  </si>
  <si>
    <t>CUST-03885</t>
  </si>
  <si>
    <t>yusuf_evans@yahoo.com</t>
  </si>
  <si>
    <t>+234 629 093 691</t>
  </si>
  <si>
    <t>+234-915-469797</t>
  </si>
  <si>
    <t>778719</t>
  </si>
  <si>
    <t>CUST-02851</t>
  </si>
  <si>
    <t>+1 433 544 844</t>
  </si>
  <si>
    <t>+1 390 287 985</t>
  </si>
  <si>
    <t>UJ87E</t>
  </si>
  <si>
    <t>CUST-04316</t>
  </si>
  <si>
    <t>grace_lawal@hivelabsplc.com</t>
  </si>
  <si>
    <t>+27-032-056921</t>
  </si>
  <si>
    <t>+27-106-684355</t>
  </si>
  <si>
    <t>99 King St</t>
  </si>
  <si>
    <t>XQK1WH</t>
  </si>
  <si>
    <t>CUST-05022</t>
  </si>
  <si>
    <t>+44 603 513 232</t>
  </si>
  <si>
    <t>CUST-03322</t>
  </si>
  <si>
    <t>samuel_naidoo@outlook.com</t>
  </si>
  <si>
    <t>+27-702-141662</t>
  </si>
  <si>
    <t>0853987945</t>
  </si>
  <si>
    <t>2 Church St</t>
  </si>
  <si>
    <t>ZQPKEG</t>
  </si>
  <si>
    <t>CUST-05086</t>
  </si>
  <si>
    <t>CUST-00060</t>
  </si>
  <si>
    <t>nnamdi.vandermerwe@yahoo.com</t>
  </si>
  <si>
    <t>+1-240-659657</t>
  </si>
  <si>
    <t>+1 692 459 375</t>
  </si>
  <si>
    <t>126 Park Lane</t>
  </si>
  <si>
    <t>W0T1Z</t>
  </si>
  <si>
    <t>2026/03/23</t>
  </si>
  <si>
    <t>CUST-00814</t>
  </si>
  <si>
    <t>Favour Balogun</t>
  </si>
  <si>
    <t>favour.balogun@andela.com</t>
  </si>
  <si>
    <t>+27276078195</t>
  </si>
  <si>
    <t>+27 648 497 797</t>
  </si>
  <si>
    <t>68 Long St</t>
  </si>
  <si>
    <t>W4ZT6</t>
  </si>
  <si>
    <t>CUST-00126</t>
  </si>
  <si>
    <t>Abdullahi Wilson</t>
  </si>
  <si>
    <t>abdullahi.wilson@orbitlogic.ng</t>
  </si>
  <si>
    <t>0039240514</t>
  </si>
  <si>
    <t>+234-705-383388</t>
  </si>
  <si>
    <t>494901</t>
  </si>
  <si>
    <t>CUST-03513</t>
  </si>
  <si>
    <t>nneka.ugwu@novaworksllc.io</t>
  </si>
  <si>
    <t>+971-407-366559</t>
  </si>
  <si>
    <t>91 Main Rd</t>
  </si>
  <si>
    <t>GE5T2</t>
  </si>
  <si>
    <t>CUST-01144</t>
  </si>
  <si>
    <t>+234977953614</t>
  </si>
  <si>
    <t>+234 830 709 063</t>
  </si>
  <si>
    <t>856360</t>
  </si>
  <si>
    <t>13/12/2025</t>
  </si>
  <si>
    <t>CUST-02598</t>
  </si>
  <si>
    <t>Damilola Mensah</t>
  </si>
  <si>
    <t>damilola_mensah@chippercash.africa</t>
  </si>
  <si>
    <t>+44-884-660612</t>
  </si>
  <si>
    <t>2Q0A6X</t>
  </si>
  <si>
    <t>CUST-02446</t>
  </si>
  <si>
    <t>Precious Okonkwo</t>
  </si>
  <si>
    <t>0342026349</t>
  </si>
  <si>
    <t>+44 070 851 941</t>
  </si>
  <si>
    <t>83 King St</t>
  </si>
  <si>
    <t>H0HYR</t>
  </si>
  <si>
    <t>29.03.2025</t>
  </si>
  <si>
    <t>CUST-03827</t>
  </si>
  <si>
    <t>Ifeoma Bello</t>
  </si>
  <si>
    <t>ifeomabello@yahoo.com</t>
  </si>
  <si>
    <t>+44 682 699 766</t>
  </si>
  <si>
    <t>+44-455-579358</t>
  </si>
  <si>
    <t>45 Bay St</t>
  </si>
  <si>
    <t>NUBD7</t>
  </si>
  <si>
    <t>Dec 14, 2024</t>
  </si>
  <si>
    <t>CUST-01037</t>
  </si>
  <si>
    <t>ahmedbalogun@gmail.com</t>
  </si>
  <si>
    <t>+971597833674</t>
  </si>
  <si>
    <t>+971-891-205994</t>
  </si>
  <si>
    <t>217 Station Rd</t>
  </si>
  <si>
    <t>FMLX1</t>
  </si>
  <si>
    <t>CUST-04486</t>
  </si>
  <si>
    <t>Wanjala Nwachukwu</t>
  </si>
  <si>
    <t>wanjalanwachukwu@outlook.com</t>
  </si>
  <si>
    <t>+254251517456</t>
  </si>
  <si>
    <t>+254-078-727486</t>
  </si>
  <si>
    <t>TETEX5</t>
  </si>
  <si>
    <t>2026/04/02</t>
  </si>
  <si>
    <t>CUST-04879</t>
  </si>
  <si>
    <t>Ahmed Naidoo</t>
  </si>
  <si>
    <t>ahmednaidoo@outlook.com</t>
  </si>
  <si>
    <t>+44029889994</t>
  </si>
  <si>
    <t>0080541963</t>
  </si>
  <si>
    <t>T77H8R</t>
  </si>
  <si>
    <t>CUST-00576</t>
  </si>
  <si>
    <t>Segun Salami</t>
  </si>
  <si>
    <t>segun.salami@hotmail.com</t>
  </si>
  <si>
    <t>+254405166545</t>
  </si>
  <si>
    <t>0224441899</t>
  </si>
  <si>
    <t>B8QW6C</t>
  </si>
  <si>
    <t>CUST-03518</t>
  </si>
  <si>
    <t>Babatunde Nwachukwu</t>
  </si>
  <si>
    <t>babatunde.nwachukwu@gmail.com</t>
  </si>
  <si>
    <t>+234-211-678841</t>
  </si>
  <si>
    <t>+234 792 793 443</t>
  </si>
  <si>
    <t>795135</t>
  </si>
  <si>
    <t>CUST-00357</t>
  </si>
  <si>
    <t>oliviadavies@gmail.com</t>
  </si>
  <si>
    <t>0354358644</t>
  </si>
  <si>
    <t>+31 392 435 885</t>
  </si>
  <si>
    <t>186 Bay St</t>
  </si>
  <si>
    <t>PXM7Z</t>
  </si>
  <si>
    <t>16-May-25</t>
  </si>
  <si>
    <t>29-Oct-25</t>
  </si>
  <si>
    <t>CUST-02028</t>
  </si>
  <si>
    <t>Amaka Oladipo</t>
  </si>
  <si>
    <t>amaka.oladipo@piggyvest.com</t>
  </si>
  <si>
    <t>+254-105-899114</t>
  </si>
  <si>
    <t>+254342494156</t>
  </si>
  <si>
    <t>4N85X</t>
  </si>
  <si>
    <t>CUST-04582</t>
  </si>
  <si>
    <t>Fatuma Dlamini</t>
  </si>
  <si>
    <t>fatuma_dlamini@konga.ng</t>
  </si>
  <si>
    <t>+49-573-328211</t>
  </si>
  <si>
    <t>+49 850 869 714</t>
  </si>
  <si>
    <t>22 Kenyatta Ave</t>
  </si>
  <si>
    <t>SPDP9</t>
  </si>
  <si>
    <t>CUST-01696</t>
  </si>
  <si>
    <t>amaka_obi@outlook.com</t>
  </si>
  <si>
    <t>0642255922</t>
  </si>
  <si>
    <t>+234-192-074411</t>
  </si>
  <si>
    <t>632937</t>
  </si>
  <si>
    <t>CUST-01849</t>
  </si>
  <si>
    <t>fatumajohnson@yahoo.com</t>
  </si>
  <si>
    <t>+971-799-324696</t>
  </si>
  <si>
    <t>0928963899</t>
  </si>
  <si>
    <t>DCWV4</t>
  </si>
  <si>
    <t>CUST-00514</t>
  </si>
  <si>
    <t>amakaugwu@hotmail.com</t>
  </si>
  <si>
    <t>+234790608548</t>
  </si>
  <si>
    <t>+234-867-463000</t>
  </si>
  <si>
    <t>25 Sheikh Zayed Rd</t>
  </si>
  <si>
    <t>567319</t>
  </si>
  <si>
    <t>CUST-03297</t>
  </si>
  <si>
    <t>Kamau Al-Farsi</t>
  </si>
  <si>
    <t>kamau.al-farsi@yahoo.com</t>
  </si>
  <si>
    <t>+234 940 630 759</t>
  </si>
  <si>
    <t>0170988658</t>
  </si>
  <si>
    <t>105 Bourdillon Rd</t>
  </si>
  <si>
    <t>285657</t>
  </si>
  <si>
    <t>ikechukwu_nwankwo@gmail.com</t>
  </si>
  <si>
    <t>+254 233 205 125</t>
  </si>
  <si>
    <t>141 Station Rd</t>
  </si>
  <si>
    <t>QBXBD</t>
  </si>
  <si>
    <t>CUST-04855</t>
  </si>
  <si>
    <t>Ogechi Garba</t>
  </si>
  <si>
    <t>ogechi_garba@yahoo.com</t>
  </si>
  <si>
    <t>+1619783755</t>
  </si>
  <si>
    <t>+1 699 919 831</t>
  </si>
  <si>
    <t>229 Station Rd</t>
  </si>
  <si>
    <t>AMYYTX</t>
  </si>
  <si>
    <t>22.11.2025</t>
  </si>
  <si>
    <t>15.04.2026</t>
  </si>
  <si>
    <t>CUST-00674</t>
  </si>
  <si>
    <t>faith_diallo@gmail.com</t>
  </si>
  <si>
    <t>+254228703220</t>
  </si>
  <si>
    <t>0748597243</t>
  </si>
  <si>
    <t>86 High St</t>
  </si>
  <si>
    <t>X8BK9</t>
  </si>
  <si>
    <t>CUST-04229</t>
  </si>
  <si>
    <t>kamau_vandermerwe@gmail.com</t>
  </si>
  <si>
    <t>+254846607398</t>
  </si>
  <si>
    <t>0391086628</t>
  </si>
  <si>
    <t>YVV9X</t>
  </si>
  <si>
    <t>CUST-04700</t>
  </si>
  <si>
    <t>Usman Abubakar</t>
  </si>
  <si>
    <t>+234163260905</t>
  </si>
  <si>
    <t>225 Bay St</t>
  </si>
  <si>
    <t>179989</t>
  </si>
  <si>
    <t>2025/01/19</t>
  </si>
  <si>
    <t>CUST-00896</t>
  </si>
  <si>
    <t>Layla Akinola</t>
  </si>
  <si>
    <t>layla.akinola@hotmail.com</t>
  </si>
  <si>
    <t>0438715154</t>
  </si>
  <si>
    <t>+971469117087</t>
  </si>
  <si>
    <t>DCR9AN</t>
  </si>
  <si>
    <t>CUST-02563</t>
  </si>
  <si>
    <t>chibueze.smith@hotmail.com</t>
  </si>
  <si>
    <t>+234-171-073055</t>
  </si>
  <si>
    <t>0413981714</t>
  </si>
  <si>
    <t>117 Bay St</t>
  </si>
  <si>
    <t>246566</t>
  </si>
  <si>
    <t>CUST-03545</t>
  </si>
  <si>
    <t>Sarah Anyanwu</t>
  </si>
  <si>
    <t>sarahanyanwu@gmail.com</t>
  </si>
  <si>
    <t>+971-677-964465</t>
  </si>
  <si>
    <t>PNH53</t>
  </si>
  <si>
    <t>18.10.2025</t>
  </si>
  <si>
    <t>CUST-03049</t>
  </si>
  <si>
    <t>Lola Mohammed</t>
  </si>
  <si>
    <t>lola_mohammed@sparkventuresl.io</t>
  </si>
  <si>
    <t>0241634345</t>
  </si>
  <si>
    <t>+44746381813</t>
  </si>
  <si>
    <t>XCPLVH</t>
  </si>
  <si>
    <t>29-Nov-25</t>
  </si>
  <si>
    <t>CUST-03454</t>
  </si>
  <si>
    <t>Obinna Otieno</t>
  </si>
  <si>
    <t>obinna_otieno@yahoo.com</t>
  </si>
  <si>
    <t>+49647655383</t>
  </si>
  <si>
    <t>+49 225 484 695</t>
  </si>
  <si>
    <t>182 High St</t>
  </si>
  <si>
    <t>UEYRE</t>
  </si>
  <si>
    <t>2026/01/19</t>
  </si>
  <si>
    <t>CUST-01933</t>
  </si>
  <si>
    <t>Layla Williams</t>
  </si>
  <si>
    <t>laylawilliams@gmail.com</t>
  </si>
  <si>
    <t>0442360256</t>
  </si>
  <si>
    <t>+234 322 917 123</t>
  </si>
  <si>
    <t>101907</t>
  </si>
  <si>
    <t>Aug 26, 2024</t>
  </si>
  <si>
    <t>CUST-05083</t>
  </si>
  <si>
    <t>+1 014 993 054</t>
  </si>
  <si>
    <t>CUST-00046</t>
  </si>
  <si>
    <t>thandiwe.al-farsi@yahoo.com</t>
  </si>
  <si>
    <t>+31896230913</t>
  </si>
  <si>
    <t>0756263689</t>
  </si>
  <si>
    <t>90WM5X</t>
  </si>
  <si>
    <t>CUST-04333</t>
  </si>
  <si>
    <t>Folake Nwosu</t>
  </si>
  <si>
    <t>folake_nwosu@hotmail.com</t>
  </si>
  <si>
    <t>+234-310-462292</t>
  </si>
  <si>
    <t>144 Park Lane</t>
  </si>
  <si>
    <t>112354</t>
  </si>
  <si>
    <t>CUST-03839</t>
  </si>
  <si>
    <t>akinyi.khan@jumia.co</t>
  </si>
  <si>
    <t>+1174733739</t>
  </si>
  <si>
    <t>+1 274 789 569</t>
  </si>
  <si>
    <t>33 Queen St</t>
  </si>
  <si>
    <t>N69KF</t>
  </si>
  <si>
    <t>Aug 4, 2025</t>
  </si>
  <si>
    <t>CUST-02457</t>
  </si>
  <si>
    <t>ibrahimtaylor@hotmail.com</t>
  </si>
  <si>
    <t>+234502749406</t>
  </si>
  <si>
    <t>0678370393</t>
  </si>
  <si>
    <t>202677</t>
  </si>
  <si>
    <t>CUST-03363</t>
  </si>
  <si>
    <t>wanjalabalogun@gmail.com</t>
  </si>
  <si>
    <t>+234 235 603 568</t>
  </si>
  <si>
    <t>+234 559 189 853</t>
  </si>
  <si>
    <t>242 Kenyatta Ave</t>
  </si>
  <si>
    <t>525655</t>
  </si>
  <si>
    <t>19/07/2024</t>
  </si>
  <si>
    <t>CUST-00026</t>
  </si>
  <si>
    <t>tariq.williams@yahoo.com</t>
  </si>
  <si>
    <t>+27 200 471 138</t>
  </si>
  <si>
    <t>0675869261</t>
  </si>
  <si>
    <t>56 Church St</t>
  </si>
  <si>
    <t>RZGZYD</t>
  </si>
  <si>
    <t>CUST-02228</t>
  </si>
  <si>
    <t>nomvulaobrien@gmail.com</t>
  </si>
  <si>
    <t>+353 167 550 310</t>
  </si>
  <si>
    <t>0888295637</t>
  </si>
  <si>
    <t>G2LMP</t>
  </si>
  <si>
    <t>CUST-04503</t>
  </si>
  <si>
    <t>emily_okonkwo@outlook.com</t>
  </si>
  <si>
    <t>+44 674 998 631</t>
  </si>
  <si>
    <t>+44 825 880 702</t>
  </si>
  <si>
    <t>0DW0QT</t>
  </si>
  <si>
    <t>09/24/2025</t>
  </si>
  <si>
    <t>CUST-03365</t>
  </si>
  <si>
    <t>Amina Oladipo</t>
  </si>
  <si>
    <t>amina.oladipo@hotmail.com</t>
  </si>
  <si>
    <t>+234 742 496 323</t>
  </si>
  <si>
    <t>+234 634 952 234</t>
  </si>
  <si>
    <t>163 Marina Rd</t>
  </si>
  <si>
    <t>654366</t>
  </si>
  <si>
    <t>CUST-05097</t>
  </si>
  <si>
    <t>+234526572544</t>
  </si>
  <si>
    <t>CUST-01121</t>
  </si>
  <si>
    <t>lolaokonkwo@flutterwave.io</t>
  </si>
  <si>
    <t>+27 507 151 996</t>
  </si>
  <si>
    <t>0230477259</t>
  </si>
  <si>
    <t>156 Marina Rd</t>
  </si>
  <si>
    <t>Q8UF1</t>
  </si>
  <si>
    <t>CUST-04145</t>
  </si>
  <si>
    <t>tobiwilson@gmail.com</t>
  </si>
  <si>
    <t>+234 605 814 460</t>
  </si>
  <si>
    <t>+234-921-023140</t>
  </si>
  <si>
    <t>60 Bay St</t>
  </si>
  <si>
    <t>387597</t>
  </si>
  <si>
    <t>29/05/2026</t>
  </si>
  <si>
    <t>CUST-03934</t>
  </si>
  <si>
    <t>Ahmed Oladele</t>
  </si>
  <si>
    <t>ahmedoladele@hotmail.com</t>
  </si>
  <si>
    <t>0699038526</t>
  </si>
  <si>
    <t>+254070918577</t>
  </si>
  <si>
    <t>WTFP7</t>
  </si>
  <si>
    <t>02/08/2026</t>
  </si>
  <si>
    <t>CUST-00999</t>
  </si>
  <si>
    <t>Hannah Ogundimu</t>
  </si>
  <si>
    <t>hannah_ogundimu@outlook.com</t>
  </si>
  <si>
    <t>+44504583875</t>
  </si>
  <si>
    <t>0077099031</t>
  </si>
  <si>
    <t>UNPRH</t>
  </si>
  <si>
    <t>04-Mar-25</t>
  </si>
  <si>
    <t>CUST-02759</t>
  </si>
  <si>
    <t>Chizoba Nwankwo</t>
  </si>
  <si>
    <t>chizoba_nwankwo@outlook.com</t>
  </si>
  <si>
    <t>+27 148 181 479</t>
  </si>
  <si>
    <t>+27 216 009 000</t>
  </si>
  <si>
    <t>114 Herbert Macaulay Way</t>
  </si>
  <si>
    <t>TEMZR</t>
  </si>
  <si>
    <t>CUST-02939</t>
  </si>
  <si>
    <t>zainab.kamau@yahoo.com</t>
  </si>
  <si>
    <t>+234043782217</t>
  </si>
  <si>
    <t>703506</t>
  </si>
  <si>
    <t>CUST-04087</t>
  </si>
  <si>
    <t>Anke Bello</t>
  </si>
  <si>
    <t>ankebello@yahoo.com</t>
  </si>
  <si>
    <t>+44-692-981518</t>
  </si>
  <si>
    <t>0DSGT5</t>
  </si>
  <si>
    <t>CUST-04178</t>
  </si>
  <si>
    <t>kevin_hassan@gmail.com</t>
  </si>
  <si>
    <t>+49 727 814 906</t>
  </si>
  <si>
    <t>+49 237 538 826</t>
  </si>
  <si>
    <t>ZLCQ6</t>
  </si>
  <si>
    <t>CUST-03736</t>
  </si>
  <si>
    <t>Nneka O'Brien</t>
  </si>
  <si>
    <t>nnekaobrien@hotmail.com</t>
  </si>
  <si>
    <t>0487493575</t>
  </si>
  <si>
    <t>+234-058-202199</t>
  </si>
  <si>
    <t>474832</t>
  </si>
  <si>
    <t>CUST-04722</t>
  </si>
  <si>
    <t>Joshua Anyanwu</t>
  </si>
  <si>
    <t>joshuaanyanwu@hotmail.com</t>
  </si>
  <si>
    <t>0283824492</t>
  </si>
  <si>
    <t>+1-031-566614</t>
  </si>
  <si>
    <t>10 High St</t>
  </si>
  <si>
    <t>T3J3ZB</t>
  </si>
  <si>
    <t>CUST-03242</t>
  </si>
  <si>
    <t>Nneka Oladele</t>
  </si>
  <si>
    <t>nneka.oladele@yahoo.com</t>
  </si>
  <si>
    <t>+234680064212</t>
  </si>
  <si>
    <t>+234124055060</t>
  </si>
  <si>
    <t>153613</t>
  </si>
  <si>
    <t>Tariq Taylor</t>
  </si>
  <si>
    <t>tariq_taylor@yahoo.com</t>
  </si>
  <si>
    <t>+49 136 628 081</t>
  </si>
  <si>
    <t>0268159474</t>
  </si>
  <si>
    <t>YPRA3</t>
  </si>
  <si>
    <t>CUST-00181</t>
  </si>
  <si>
    <t>segun.dlamini@outlook.com</t>
  </si>
  <si>
    <t>+353321941680</t>
  </si>
  <si>
    <t>+353-610-277697</t>
  </si>
  <si>
    <t>177 Allen Ave</t>
  </si>
  <si>
    <t>FJJANH</t>
  </si>
  <si>
    <t>CUST-02862</t>
  </si>
  <si>
    <t>Chidi Oladele</t>
  </si>
  <si>
    <t>chidioladele@hotmail.com</t>
  </si>
  <si>
    <t>+27 514 316 491</t>
  </si>
  <si>
    <t>0440496341</t>
  </si>
  <si>
    <t>ZMDW4S</t>
  </si>
  <si>
    <t>CUST-00946</t>
  </si>
  <si>
    <t>kunle_nwosu@yahoo.com</t>
  </si>
  <si>
    <t>0003456884</t>
  </si>
  <si>
    <t>0573744966</t>
  </si>
  <si>
    <t>6SGKAG</t>
  </si>
  <si>
    <t>CUST-05102</t>
  </si>
  <si>
    <t>0613303399</t>
  </si>
  <si>
    <t>CUST-04218</t>
  </si>
  <si>
    <t>amani.adebayo@outlook.com</t>
  </si>
  <si>
    <t>+31582895957</t>
  </si>
  <si>
    <t>+31-239-196340</t>
  </si>
  <si>
    <t>210 Moi Ave</t>
  </si>
  <si>
    <t>QQBU2</t>
  </si>
  <si>
    <t>CUST-02497</t>
  </si>
  <si>
    <t>sola.balogun@outlook.com</t>
  </si>
  <si>
    <t>+234750227831</t>
  </si>
  <si>
    <t>+234 695 235 939</t>
  </si>
  <si>
    <t>58 High St</t>
  </si>
  <si>
    <t>989088</t>
  </si>
  <si>
    <t>CUST-04625</t>
  </si>
  <si>
    <t>Ahmed Kamau</t>
  </si>
  <si>
    <t>ahmed.kamau@vaulthub.co</t>
  </si>
  <si>
    <t>+1 843 536 236</t>
  </si>
  <si>
    <t>+1 577 360 841</t>
  </si>
  <si>
    <t>35 Moi Ave</t>
  </si>
  <si>
    <t>KS8R4</t>
  </si>
  <si>
    <t>CUST-01587</t>
  </si>
  <si>
    <t>akinyi_davies@yahoo.com</t>
  </si>
  <si>
    <t>+44 656 791 671</t>
  </si>
  <si>
    <t>Y4JWN</t>
  </si>
  <si>
    <t>CUST-01777</t>
  </si>
  <si>
    <t>Funmi Kamau</t>
  </si>
  <si>
    <t>0823691099</t>
  </si>
  <si>
    <t>+49872191630</t>
  </si>
  <si>
    <t>MGWNX6</t>
  </si>
  <si>
    <t>CUST-03094</t>
  </si>
  <si>
    <t>Laura Lawal</t>
  </si>
  <si>
    <t>laura.lawal@hotmail.com</t>
  </si>
  <si>
    <t>+234365421747</t>
  </si>
  <si>
    <t>0046243929</t>
  </si>
  <si>
    <t>186 Park Lane</t>
  </si>
  <si>
    <t>296657</t>
  </si>
  <si>
    <t>07.07.2025</t>
  </si>
  <si>
    <t>CUST-02781</t>
  </si>
  <si>
    <t>Michael Okafor</t>
  </si>
  <si>
    <t>0425117908</t>
  </si>
  <si>
    <t>+44577774462</t>
  </si>
  <si>
    <t>YZAFG</t>
  </si>
  <si>
    <t>CUST-03811</t>
  </si>
  <si>
    <t>Chidi Onyeka</t>
  </si>
  <si>
    <t>chidi.onyeka@gmail.com</t>
  </si>
  <si>
    <t>+31-221-422251</t>
  </si>
  <si>
    <t>+31-088-180297</t>
  </si>
  <si>
    <t>JAG5X3</t>
  </si>
  <si>
    <t>CUST-03416</t>
  </si>
  <si>
    <t>graceafolabi@novapay.io</t>
  </si>
  <si>
    <t>+353262514033</t>
  </si>
  <si>
    <t>+353119171827</t>
  </si>
  <si>
    <t>ECLX8</t>
  </si>
  <si>
    <t>CUST-02543</t>
  </si>
  <si>
    <t>fatimapatel@hotmail.com</t>
  </si>
  <si>
    <t>+1-358-655812</t>
  </si>
  <si>
    <t>+1855056353</t>
  </si>
  <si>
    <t>EB4NV</t>
  </si>
  <si>
    <t>CUST-05090</t>
  </si>
  <si>
    <t>+254-980-022861</t>
  </si>
  <si>
    <t>CUST-03168</t>
  </si>
  <si>
    <t>omarjohnson@yahoo.com</t>
  </si>
  <si>
    <t>0998706290</t>
  </si>
  <si>
    <t>CRMR6</t>
  </si>
  <si>
    <t>CUST-00151</t>
  </si>
  <si>
    <t>Amaka Davies</t>
  </si>
  <si>
    <t>amaka_davies@hotmail.com</t>
  </si>
  <si>
    <t>+44 883 734 031</t>
  </si>
  <si>
    <t>0772200543</t>
  </si>
  <si>
    <t>LB78H</t>
  </si>
  <si>
    <t>2026/02/11</t>
  </si>
  <si>
    <t>CUST-00758</t>
  </si>
  <si>
    <t>Fatuma Ogundimu</t>
  </si>
  <si>
    <t>fatuma_ogundimu@outlook.com</t>
  </si>
  <si>
    <t>+27 311 213 807</t>
  </si>
  <si>
    <t>+27-878-066154</t>
  </si>
  <si>
    <t>60 Marina Rd</t>
  </si>
  <si>
    <t>WUF9BL</t>
  </si>
  <si>
    <t>2025/12/21</t>
  </si>
  <si>
    <t>CUST-00234</t>
  </si>
  <si>
    <t>precious.okafor@vertexanalytic.com</t>
  </si>
  <si>
    <t>+254163761820</t>
  </si>
  <si>
    <t>+254-660-100231</t>
  </si>
  <si>
    <t>28 Station Rd</t>
  </si>
  <si>
    <t>FNJ64L</t>
  </si>
  <si>
    <t>CUST-01655</t>
  </si>
  <si>
    <t>Otieno Botha</t>
  </si>
  <si>
    <t>+254-902-827746</t>
  </si>
  <si>
    <t>+254-825-457634</t>
  </si>
  <si>
    <t>50 Main Rd</t>
  </si>
  <si>
    <t>8RZL9E</t>
  </si>
  <si>
    <t>CUST-04759</t>
  </si>
  <si>
    <t>Maryam Okafor</t>
  </si>
  <si>
    <t>maryamokafor@hotmail.com</t>
  </si>
  <si>
    <t>+254-607-175189</t>
  </si>
  <si>
    <t>0403795052</t>
  </si>
  <si>
    <t>3 Sheikh Zayed Rd</t>
  </si>
  <si>
    <t>W3W3K3</t>
  </si>
  <si>
    <t>CUST-03986</t>
  </si>
  <si>
    <t>thomaswilson@yahoo.com</t>
  </si>
  <si>
    <t>0903095018</t>
  </si>
  <si>
    <t>+27446076889</t>
  </si>
  <si>
    <t>112 Park Lane</t>
  </si>
  <si>
    <t>VZLH2L</t>
  </si>
  <si>
    <t>Abdullahi Adebayo</t>
  </si>
  <si>
    <t>abdullahi_adebayo@yahoo.com</t>
  </si>
  <si>
    <t>+27417814220</t>
  </si>
  <si>
    <t>MLTV1</t>
  </si>
  <si>
    <t>CUST-04834</t>
  </si>
  <si>
    <t>faitheze@outlook.com</t>
  </si>
  <si>
    <t>+254 591 525 484</t>
  </si>
  <si>
    <t>+254-216-158858</t>
  </si>
  <si>
    <t>GN02L</t>
  </si>
  <si>
    <t>CUST-02533</t>
  </si>
  <si>
    <t>Yetunde Otieno</t>
  </si>
  <si>
    <t>yetunde_otieno@hotmail.com</t>
  </si>
  <si>
    <t>+44398771565</t>
  </si>
  <si>
    <t>+44 001 803 567</t>
  </si>
  <si>
    <t>YJ7W1</t>
  </si>
  <si>
    <t>CUST-04312</t>
  </si>
  <si>
    <t>aisha.vandermerwe@gmail.com</t>
  </si>
  <si>
    <t>+49621881029</t>
  </si>
  <si>
    <t>61 Victoria Rd</t>
  </si>
  <si>
    <t>UTEC9G</t>
  </si>
  <si>
    <t>CUST-00756</t>
  </si>
  <si>
    <t>precious_bello@outlook.com</t>
  </si>
  <si>
    <t>+27584741340</t>
  </si>
  <si>
    <t>+27 929 360 596</t>
  </si>
  <si>
    <t>S0R9B</t>
  </si>
  <si>
    <t>12/04/2026</t>
  </si>
  <si>
    <t>CUST-03692</t>
  </si>
  <si>
    <t>Samuel Kamau</t>
  </si>
  <si>
    <t>samuel.kamau@outlook.com</t>
  </si>
  <si>
    <t>+971 044 392 854</t>
  </si>
  <si>
    <t>+971 865 383 818</t>
  </si>
  <si>
    <t>E60NAX</t>
  </si>
  <si>
    <t>CUST-01457</t>
  </si>
  <si>
    <t>Ibrahim Williams</t>
  </si>
  <si>
    <t>+254438827374</t>
  </si>
  <si>
    <t>24 Station Rd</t>
  </si>
  <si>
    <t>NKUC2</t>
  </si>
  <si>
    <t>CUST-02724</t>
  </si>
  <si>
    <t>+1132304244</t>
  </si>
  <si>
    <t>+1 491 717 923</t>
  </si>
  <si>
    <t>ZG1GL</t>
  </si>
  <si>
    <t>05.12.2024</t>
  </si>
  <si>
    <t>CUST-04723</t>
  </si>
  <si>
    <t>Adaeze Johnson</t>
  </si>
  <si>
    <t>adaeze.johnson@hotmail.com</t>
  </si>
  <si>
    <t>+31-832-173277</t>
  </si>
  <si>
    <t>0740533628</t>
  </si>
  <si>
    <t>200 Main Rd</t>
  </si>
  <si>
    <t>T1EZT3</t>
  </si>
  <si>
    <t>18/09/2024</t>
  </si>
  <si>
    <t>CUST-04535</t>
  </si>
  <si>
    <t>hannah_garba@gmail.com</t>
  </si>
  <si>
    <t>+234-407-689664</t>
  </si>
  <si>
    <t>+234753895404</t>
  </si>
  <si>
    <t>558554</t>
  </si>
  <si>
    <t>CUST-04976</t>
  </si>
  <si>
    <t>Hannah Adeyemi</t>
  </si>
  <si>
    <t>hannah.adeyemi@cowrywise.africa</t>
  </si>
  <si>
    <t>+44-128-719485</t>
  </si>
  <si>
    <t>+44169571770</t>
  </si>
  <si>
    <t>MM6S4</t>
  </si>
  <si>
    <t>CUST-00617</t>
  </si>
  <si>
    <t>tope_asante@piggyvest.io</t>
  </si>
  <si>
    <t>+234-526-642673</t>
  </si>
  <si>
    <t>0127245533</t>
  </si>
  <si>
    <t>654629</t>
  </si>
  <si>
    <t>CUST-02679</t>
  </si>
  <si>
    <t>hauwaokorie@hotmail.com</t>
  </si>
  <si>
    <t>+971 061 733 911</t>
  </si>
  <si>
    <t>+971 324 823 688</t>
  </si>
  <si>
    <t>187 Park Lane</t>
  </si>
  <si>
    <t>KATSC</t>
  </si>
  <si>
    <t>CUST-01271</t>
  </si>
  <si>
    <t>Niyi Nwankwo</t>
  </si>
  <si>
    <t>niyi_nwankwo@hotmail.com</t>
  </si>
  <si>
    <t>+1 771 712 199</t>
  </si>
  <si>
    <t>+1 917 670 700</t>
  </si>
  <si>
    <t>189 Long St</t>
  </si>
  <si>
    <t>XM48UN</t>
  </si>
  <si>
    <t>CUST-03608</t>
  </si>
  <si>
    <t>Femke Taylor</t>
  </si>
  <si>
    <t>femketaylor@gmail.com</t>
  </si>
  <si>
    <t>+234 037 472 478</t>
  </si>
  <si>
    <t>+234 886 873 888</t>
  </si>
  <si>
    <t>624623</t>
  </si>
  <si>
    <t>27/11/2024</t>
  </si>
  <si>
    <t>CUST-03913</t>
  </si>
  <si>
    <t>emeka_obi@yahoo.com</t>
  </si>
  <si>
    <t>0041427522</t>
  </si>
  <si>
    <t>0711392849</t>
  </si>
  <si>
    <t>1FWY9</t>
  </si>
  <si>
    <t>CUST-04404</t>
  </si>
  <si>
    <t>Yakubu Jones</t>
  </si>
  <si>
    <t>yakubu_jones@yahoo.com</t>
  </si>
  <si>
    <t>0651516529</t>
  </si>
  <si>
    <t>+44-525-993573</t>
  </si>
  <si>
    <t>214 Church St</t>
  </si>
  <si>
    <t>WEL5Y4</t>
  </si>
  <si>
    <t>CUST-03232</t>
  </si>
  <si>
    <t>Omar Aliyu</t>
  </si>
  <si>
    <t>omar_aliyu@hotmail.com</t>
  </si>
  <si>
    <t>+254-790-209233</t>
  </si>
  <si>
    <t>+254-684-272069</t>
  </si>
  <si>
    <t>WSC5TY</t>
  </si>
  <si>
    <t>2024/07/22</t>
  </si>
  <si>
    <t>Jan 25, 2025</t>
  </si>
  <si>
    <t>CUST-04317</t>
  </si>
  <si>
    <t>fatima_orji@yahoo.com</t>
  </si>
  <si>
    <t>+234294109833</t>
  </si>
  <si>
    <t>+234021614927</t>
  </si>
  <si>
    <t>131 Long St</t>
  </si>
  <si>
    <t>478405</t>
  </si>
  <si>
    <t>CUST-00682</t>
  </si>
  <si>
    <t>Tunde Nwachukwu</t>
  </si>
  <si>
    <t>tunde_nwachukwu@outlook.com</t>
  </si>
  <si>
    <t>+234-821-262643</t>
  </si>
  <si>
    <t>+234678446078</t>
  </si>
  <si>
    <t>145 Park Lane</t>
  </si>
  <si>
    <t>204916</t>
  </si>
  <si>
    <t>CUST-01424</t>
  </si>
  <si>
    <t>Otieno Bello</t>
  </si>
  <si>
    <t>otienobello@hotmail.com</t>
  </si>
  <si>
    <t>+353-730-378581</t>
  </si>
  <si>
    <t>+353429836876</t>
  </si>
  <si>
    <t>YYZGC</t>
  </si>
  <si>
    <t>23/05/2026</t>
  </si>
  <si>
    <t>CUST-00025</t>
  </si>
  <si>
    <t>Wanjiru Evans</t>
  </si>
  <si>
    <t>wanjiruevans@outlook.com</t>
  </si>
  <si>
    <t>+44 623 285 884</t>
  </si>
  <si>
    <t>0474517123</t>
  </si>
  <si>
    <t>ZS0ZGQ</t>
  </si>
  <si>
    <t>CUST-04664</t>
  </si>
  <si>
    <t>jessica_naidoo@hotmail.com</t>
  </si>
  <si>
    <t>+234-903-344841</t>
  </si>
  <si>
    <t>0695888936</t>
  </si>
  <si>
    <t>840004</t>
  </si>
  <si>
    <t>CUST-04171</t>
  </si>
  <si>
    <t>Tosin Nwosu</t>
  </si>
  <si>
    <t>tosin_nwosu@hotmail.com</t>
  </si>
  <si>
    <t>+31-861-692861</t>
  </si>
  <si>
    <t>0580062382</t>
  </si>
  <si>
    <t>Y1MV82</t>
  </si>
  <si>
    <t>11/08/2025</t>
  </si>
  <si>
    <t>CUST-00464</t>
  </si>
  <si>
    <t>kamau.murphy@yahoo.com</t>
  </si>
  <si>
    <t>+49 173 208 652</t>
  </si>
  <si>
    <t>+49 777 296 656</t>
  </si>
  <si>
    <t>K4EBZW</t>
  </si>
  <si>
    <t>2025/03/22</t>
  </si>
  <si>
    <t>CUST-04142</t>
  </si>
  <si>
    <t>Amina Orji</t>
  </si>
  <si>
    <t>amina.orji@yahoo.com</t>
  </si>
  <si>
    <t>+27 654 659 897</t>
  </si>
  <si>
    <t>+27 970 269 338</t>
  </si>
  <si>
    <t>0DZ219</t>
  </si>
  <si>
    <t>CUST-03304</t>
  </si>
  <si>
    <t>Nneka Nwachukwu</t>
  </si>
  <si>
    <t>nneka.nwachukwu@gmail.com</t>
  </si>
  <si>
    <t>+44915805960</t>
  </si>
  <si>
    <t>+44-593-576943</t>
  </si>
  <si>
    <t>246 Kenyatta Ave</t>
  </si>
  <si>
    <t>NRC5KD</t>
  </si>
  <si>
    <t>CUST-04419</t>
  </si>
  <si>
    <t>Sipho Smith</t>
  </si>
  <si>
    <t>sipho_smith@outlook.com</t>
  </si>
  <si>
    <t>+44985347705</t>
  </si>
  <si>
    <t>+44-752-160760</t>
  </si>
  <si>
    <t>136 Herbert Macaulay Way</t>
  </si>
  <si>
    <t>1UK8V</t>
  </si>
  <si>
    <t>CUST-01698</t>
  </si>
  <si>
    <t>Joy Makinde</t>
  </si>
  <si>
    <t>joymakinde@yahoo.com</t>
  </si>
  <si>
    <t>0499523253</t>
  </si>
  <si>
    <t>+49-742-267164</t>
  </si>
  <si>
    <t>74 Allen Ave</t>
  </si>
  <si>
    <t>0CWXQ</t>
  </si>
  <si>
    <t>CUST-02498</t>
  </si>
  <si>
    <t>Oluwaseun Garba</t>
  </si>
  <si>
    <t>oluwaseun_garba@gmail.com</t>
  </si>
  <si>
    <t>0020945574</t>
  </si>
  <si>
    <t>+234 399 043 316</t>
  </si>
  <si>
    <t>448372</t>
  </si>
  <si>
    <t>CUST-03170</t>
  </si>
  <si>
    <t>Kemi Diallo</t>
  </si>
  <si>
    <t>+353-300-084944</t>
  </si>
  <si>
    <t>+353224143954</t>
  </si>
  <si>
    <t>ZLGJPR</t>
  </si>
  <si>
    <t>29/06/2025</t>
  </si>
  <si>
    <t>CUST-01880</t>
  </si>
  <si>
    <t>sola.afolabi@outlook.com</t>
  </si>
  <si>
    <t>+234 635 416 785</t>
  </si>
  <si>
    <t>+234044567598</t>
  </si>
  <si>
    <t>308482</t>
  </si>
  <si>
    <t>20.09.2025</t>
  </si>
  <si>
    <t>CUST-02756</t>
  </si>
  <si>
    <t>amani_obrien@hivegroup.com</t>
  </si>
  <si>
    <t>+49 485 003 108</t>
  </si>
  <si>
    <t>+49-773-164097</t>
  </si>
  <si>
    <t>5 Adeola Odeku St</t>
  </si>
  <si>
    <t>UBT88</t>
  </si>
  <si>
    <t>CUST-04028</t>
  </si>
  <si>
    <t>Kevin Okonkwo</t>
  </si>
  <si>
    <t>kevin_okonkwo@outlook.com</t>
  </si>
  <si>
    <t>+27471857344</t>
  </si>
  <si>
    <t>+27401097180</t>
  </si>
  <si>
    <t>112 Station Rd</t>
  </si>
  <si>
    <t>U5994X</t>
  </si>
  <si>
    <t>CUST-01738</t>
  </si>
  <si>
    <t>mwangi.afolabi@hotmail.com</t>
  </si>
  <si>
    <t>0362480467</t>
  </si>
  <si>
    <t>0933839502</t>
  </si>
  <si>
    <t>SFQWC</t>
  </si>
  <si>
    <t>13.07.2025</t>
  </si>
  <si>
    <t>CUST-04374</t>
  </si>
  <si>
    <t>segun adebayo@gmail.com</t>
  </si>
  <si>
    <t>+27-865-944867</t>
  </si>
  <si>
    <t>+27970150247</t>
  </si>
  <si>
    <t>QVYR1B</t>
  </si>
  <si>
    <t>Jun 7, 2025</t>
  </si>
  <si>
    <t>CUST-00094</t>
  </si>
  <si>
    <t>lolamusa@yahoo.com</t>
  </si>
  <si>
    <t>+44-016-608801</t>
  </si>
  <si>
    <t>+44-883-755037</t>
  </si>
  <si>
    <t>94 Church St</t>
  </si>
  <si>
    <t>GQAXY</t>
  </si>
  <si>
    <t>CUST-02914</t>
  </si>
  <si>
    <t>ifeanyi.khan@hotmail.com</t>
  </si>
  <si>
    <t>+27 847 862 180</t>
  </si>
  <si>
    <t>+27 530 682 575</t>
  </si>
  <si>
    <t>211 Park Lane</t>
  </si>
  <si>
    <t>2KHBFH</t>
  </si>
  <si>
    <t>01.09.2025</t>
  </si>
  <si>
    <t>CUST-02342</t>
  </si>
  <si>
    <t>gbengatraore@outlook.com</t>
  </si>
  <si>
    <t>+353 311 343 381</t>
  </si>
  <si>
    <t>122 Allen Ave</t>
  </si>
  <si>
    <t>0XB3V</t>
  </si>
  <si>
    <t>CUST-04789</t>
  </si>
  <si>
    <t>Segun Musa</t>
  </si>
  <si>
    <t>segunmusa@yahoo.com</t>
  </si>
  <si>
    <t>0094845912</t>
  </si>
  <si>
    <t>AJVXX</t>
  </si>
  <si>
    <t>CUST-04343</t>
  </si>
  <si>
    <t>emeka.al-farsi@gmail.com.</t>
  </si>
  <si>
    <t>+44 664 525 725</t>
  </si>
  <si>
    <t>+44800085498</t>
  </si>
  <si>
    <t>145 Allen Ave</t>
  </si>
  <si>
    <t>KMSQG8</t>
  </si>
  <si>
    <t>13/01/2026</t>
  </si>
  <si>
    <t>CUST-01845</t>
  </si>
  <si>
    <t>Victor Balogun</t>
  </si>
  <si>
    <t>victor.balogun@gmail.com</t>
  </si>
  <si>
    <t>+971-864-598219</t>
  </si>
  <si>
    <t>+971151763861</t>
  </si>
  <si>
    <t>KYQZW</t>
  </si>
  <si>
    <t>07/17/2025</t>
  </si>
  <si>
    <t>CUST-02947</t>
  </si>
  <si>
    <t>Sarah Eze</t>
  </si>
  <si>
    <t>+254 020 136 548</t>
  </si>
  <si>
    <t>+254-591-596308</t>
  </si>
  <si>
    <t>XWLA6</t>
  </si>
  <si>
    <t>May 22, 2026</t>
  </si>
  <si>
    <t>CUST-03527</t>
  </si>
  <si>
    <t>laura_vandermerwe@gmail.com</t>
  </si>
  <si>
    <t>0145646814</t>
  </si>
  <si>
    <t>0248777743</t>
  </si>
  <si>
    <t>129 Main Rd</t>
  </si>
  <si>
    <t>8X4VD8</t>
  </si>
  <si>
    <t>15.06.2025</t>
  </si>
  <si>
    <t>11/04/2025</t>
  </si>
  <si>
    <t>sarah_mwangi@yahoo.com</t>
  </si>
  <si>
    <t>0869886497</t>
  </si>
  <si>
    <t>75J89</t>
  </si>
  <si>
    <t>CUST-03751</t>
  </si>
  <si>
    <t>andrewmohammed@pulsetechinc.com</t>
  </si>
  <si>
    <t>+27-696-995213</t>
  </si>
  <si>
    <t>188 Main Rd</t>
  </si>
  <si>
    <t>28BUND</t>
  </si>
  <si>
    <t>CUST-04334</t>
  </si>
  <si>
    <t>+234677174157</t>
  </si>
  <si>
    <t>0579669956</t>
  </si>
  <si>
    <t>322377</t>
  </si>
  <si>
    <t>04/01/2026</t>
  </si>
  <si>
    <t>24-Jun-26</t>
  </si>
  <si>
    <t>CUST-02361</t>
  </si>
  <si>
    <t>omar.garba@yahoo.com</t>
  </si>
  <si>
    <t>+254-421-725401</t>
  </si>
  <si>
    <t>+254-861-271390</t>
  </si>
  <si>
    <t>QWP9D</t>
  </si>
  <si>
    <t>CUST-04604</t>
  </si>
  <si>
    <t>akinyi.musa@outlook.com</t>
  </si>
  <si>
    <t>0933309990</t>
  </si>
  <si>
    <t>+44 566 879 099</t>
  </si>
  <si>
    <t>0WSWQF</t>
  </si>
  <si>
    <t>CUST-00565</t>
  </si>
  <si>
    <t>Andrew Oladipo</t>
  </si>
  <si>
    <t>andrew.oladipo@yahoo.com</t>
  </si>
  <si>
    <t>+234 015 333 003</t>
  </si>
  <si>
    <t>+234 569 647 413</t>
  </si>
  <si>
    <t>129 Sheikh Zayed Rd</t>
  </si>
  <si>
    <t>739829</t>
  </si>
  <si>
    <t>CUST-03571</t>
  </si>
  <si>
    <t>Ogechi Botha</t>
  </si>
  <si>
    <t>ogechi.botha@yahoo.com</t>
  </si>
  <si>
    <t>0599639757</t>
  </si>
  <si>
    <t>+254278653785</t>
  </si>
  <si>
    <t>CKPCMJ</t>
  </si>
  <si>
    <t>07.04.2025</t>
  </si>
  <si>
    <t>Akinyi Oladele</t>
  </si>
  <si>
    <t>akinyi@company</t>
  </si>
  <si>
    <t>+234174301719</t>
  </si>
  <si>
    <t>0065174580</t>
  </si>
  <si>
    <t>570765</t>
  </si>
  <si>
    <t>CUST-03470</t>
  </si>
  <si>
    <t>Hannah Abubakar</t>
  </si>
  <si>
    <t>hannahabubakar@hotmail.com</t>
  </si>
  <si>
    <t>0303478655</t>
  </si>
  <si>
    <t>+234 481 596 350</t>
  </si>
  <si>
    <t>150 Market St</t>
  </si>
  <si>
    <t>819166</t>
  </si>
  <si>
    <t>CUST-04652</t>
  </si>
  <si>
    <t>sophie_taylor@swiftanalytics.com</t>
  </si>
  <si>
    <t>+44 873 889 965</t>
  </si>
  <si>
    <t>+44033838876</t>
  </si>
  <si>
    <t>0T6ND</t>
  </si>
  <si>
    <t>2025/05/12</t>
  </si>
  <si>
    <t>CUST-03947</t>
  </si>
  <si>
    <t>aliyu_evans@flourmillsofni.io</t>
  </si>
  <si>
    <t>+254-345-253662</t>
  </si>
  <si>
    <t>+254805035956</t>
  </si>
  <si>
    <t>BBSED1</t>
  </si>
  <si>
    <t>CUST-00897</t>
  </si>
  <si>
    <t>Hannah Evans</t>
  </si>
  <si>
    <t>hannah.evans@gmail.com</t>
  </si>
  <si>
    <t>+234 418 325 276</t>
  </si>
  <si>
    <t>0520213116</t>
  </si>
  <si>
    <t>245 King St</t>
  </si>
  <si>
    <t>275601</t>
  </si>
  <si>
    <t>CUST-04851</t>
  </si>
  <si>
    <t>omar_bello@outlook.com</t>
  </si>
  <si>
    <t>+44-093-659342</t>
  </si>
  <si>
    <t>+44 190 992 997</t>
  </si>
  <si>
    <t>JFHT6U</t>
  </si>
  <si>
    <t>Oct 9, 2024</t>
  </si>
  <si>
    <t>markogundimu@yahoo.com</t>
  </si>
  <si>
    <t>+234146595112</t>
  </si>
  <si>
    <t>+234-339-059666</t>
  </si>
  <si>
    <t>143 King St</t>
  </si>
  <si>
    <t>856035</t>
  </si>
  <si>
    <t>06/12/2024</t>
  </si>
  <si>
    <t>16-Sep-25</t>
  </si>
  <si>
    <t>CUST-02894</t>
  </si>
  <si>
    <t>markmwangi@gmail.com</t>
  </si>
  <si>
    <t>+44 954 280 988</t>
  </si>
  <si>
    <t>+44 797 854 550</t>
  </si>
  <si>
    <t>108 Awolowo Rd</t>
  </si>
  <si>
    <t>GUVLCC</t>
  </si>
  <si>
    <t>27/02/2026</t>
  </si>
  <si>
    <t>CUST-02001</t>
  </si>
  <si>
    <t>damilolaasante@hotmail.com</t>
  </si>
  <si>
    <t>+27-960-993947</t>
  </si>
  <si>
    <t>+27 859 893 443</t>
  </si>
  <si>
    <t>173 Adeola Odeku St</t>
  </si>
  <si>
    <t>ZE45BG</t>
  </si>
  <si>
    <t>CUST-02144</t>
  </si>
  <si>
    <t>tosinmensah@outlook.com</t>
  </si>
  <si>
    <t>0176424932</t>
  </si>
  <si>
    <t>+234384887610</t>
  </si>
  <si>
    <t>214 Moi Ave</t>
  </si>
  <si>
    <t>596610</t>
  </si>
  <si>
    <t>CUST-03375</t>
  </si>
  <si>
    <t>adebayo_murphy@outlook.com</t>
  </si>
  <si>
    <t>0872335987</t>
  </si>
  <si>
    <t>+44430706117</t>
  </si>
  <si>
    <t>105 Marina Rd</t>
  </si>
  <si>
    <t>ZVMF9M</t>
  </si>
  <si>
    <t>CUST-01185</t>
  </si>
  <si>
    <t>Mwangi Obi</t>
  </si>
  <si>
    <t>mwangi_obi@interswitch.io</t>
  </si>
  <si>
    <t>+44592277026</t>
  </si>
  <si>
    <t>0497697998</t>
  </si>
  <si>
    <t>EPYA4</t>
  </si>
  <si>
    <t>CUST-01340</t>
  </si>
  <si>
    <t>Yetunde Bello</t>
  </si>
  <si>
    <t>yetundebello@outlook.com</t>
  </si>
  <si>
    <t>+234-911-739066</t>
  </si>
  <si>
    <t>+234 068 885 760</t>
  </si>
  <si>
    <t>213 Marina Rd</t>
  </si>
  <si>
    <t>155787</t>
  </si>
  <si>
    <t>2025/03/26</t>
  </si>
  <si>
    <t>CUST-04567</t>
  </si>
  <si>
    <t>0848952738</t>
  </si>
  <si>
    <t>+27416537617</t>
  </si>
  <si>
    <t>111 Station Rd</t>
  </si>
  <si>
    <t>H91ATK</t>
  </si>
  <si>
    <t>CUST-01200</t>
  </si>
  <si>
    <t>Chizoba Okorie</t>
  </si>
  <si>
    <t>chizobaokorie@hotmail.com</t>
  </si>
  <si>
    <t>+27161809809</t>
  </si>
  <si>
    <t>+27-409-336272</t>
  </si>
  <si>
    <t>93 Victoria Rd</t>
  </si>
  <si>
    <t>J07QJ6</t>
  </si>
  <si>
    <t>CUST-01355</t>
  </si>
  <si>
    <t>abdullahi_orji@flourmillsofni.io</t>
  </si>
  <si>
    <t>0491566303</t>
  </si>
  <si>
    <t>+31338648650</t>
  </si>
  <si>
    <t>231 Queen St</t>
  </si>
  <si>
    <t>EF2ZQ</t>
  </si>
  <si>
    <t>CUST-05123</t>
  </si>
  <si>
    <t>CUST-05082</t>
  </si>
  <si>
    <t>CUST-05074</t>
  </si>
  <si>
    <t>CUST-01389</t>
  </si>
  <si>
    <t>+254 687 478 256</t>
  </si>
  <si>
    <t>+254 432 510 110</t>
  </si>
  <si>
    <t>TEDFF</t>
  </si>
  <si>
    <t>CUST-03275</t>
  </si>
  <si>
    <t>kelechi.idris@hotmail.com</t>
  </si>
  <si>
    <t>+44607843344</t>
  </si>
  <si>
    <t>+44-568-705865</t>
  </si>
  <si>
    <t>101 Victoria Rd</t>
  </si>
  <si>
    <t>Q6EPCU</t>
  </si>
  <si>
    <t>CUST-04436</t>
  </si>
  <si>
    <t>Emeka Brown</t>
  </si>
  <si>
    <t>emeka_brown@gmail.com</t>
  </si>
  <si>
    <t>+44108033657</t>
  </si>
  <si>
    <t>+31832243306</t>
  </si>
  <si>
    <t>113 King St</t>
  </si>
  <si>
    <t>8DEYN</t>
  </si>
  <si>
    <t>2025/02/15</t>
  </si>
  <si>
    <t>CUST-03436</t>
  </si>
  <si>
    <t>Chizoba Anyanwu</t>
  </si>
  <si>
    <t>chizoba.anyanwu@outlook.com</t>
  </si>
  <si>
    <t>+1174876152</t>
  </si>
  <si>
    <t>+1-932-171226</t>
  </si>
  <si>
    <t>198 King St</t>
  </si>
  <si>
    <t>XBKG4</t>
  </si>
  <si>
    <t>CUST-01207</t>
  </si>
  <si>
    <t>liamdiallo@yahoo.com</t>
  </si>
  <si>
    <t>0729672041</t>
  </si>
  <si>
    <t>0293191678</t>
  </si>
  <si>
    <t>247 Long St</t>
  </si>
  <si>
    <t>HKZYR</t>
  </si>
  <si>
    <t>2025/05/05</t>
  </si>
  <si>
    <t>CUST-04487</t>
  </si>
  <si>
    <t>niyieze@gmail.com</t>
  </si>
  <si>
    <t>+234371554058</t>
  </si>
  <si>
    <t>273491</t>
  </si>
  <si>
    <t>CUST-03502</t>
  </si>
  <si>
    <t>chidinma@@gmail.com</t>
  </si>
  <si>
    <t>0961372997</t>
  </si>
  <si>
    <t>+27-040-106836</t>
  </si>
  <si>
    <t>UQFM6A</t>
  </si>
  <si>
    <t>08/10/2024</t>
  </si>
  <si>
    <t>CUST-00170</t>
  </si>
  <si>
    <t>njerikhan@hotmail.com</t>
  </si>
  <si>
    <t>+44 690 835 723</t>
  </si>
  <si>
    <t>+44 466 513 644</t>
  </si>
  <si>
    <t>RV573</t>
  </si>
  <si>
    <t>CUST-02713</t>
  </si>
  <si>
    <t>blessingadewale@yahoo.com</t>
  </si>
  <si>
    <t>+44-090-148975</t>
  </si>
  <si>
    <t>0841199475</t>
  </si>
  <si>
    <t>211 King St</t>
  </si>
  <si>
    <t>QY1GD</t>
  </si>
  <si>
    <t>CUST-03688</t>
  </si>
  <si>
    <t>fatima.eze@outlook.com</t>
  </si>
  <si>
    <t>+44836130944</t>
  </si>
  <si>
    <t>+44 461 736 377</t>
  </si>
  <si>
    <t>76 Adeola Odeku St</t>
  </si>
  <si>
    <t>BWD3L</t>
  </si>
  <si>
    <t>CUST-04144</t>
  </si>
  <si>
    <t>Kunle Afolabi</t>
  </si>
  <si>
    <t>kunle.afolabi@brightsystems.co</t>
  </si>
  <si>
    <t>0592791226</t>
  </si>
  <si>
    <t>+971 186 471 923</t>
  </si>
  <si>
    <t>209 High St</t>
  </si>
  <si>
    <t>ZGZZZ2</t>
  </si>
  <si>
    <t>CUST-00250</t>
  </si>
  <si>
    <t>Oluwaseun Smith</t>
  </si>
  <si>
    <t>oluwaseunsmith@leadcapitalplc.com</t>
  </si>
  <si>
    <t>0244731584</t>
  </si>
  <si>
    <t>0768634234</t>
  </si>
  <si>
    <t>343TWG</t>
  </si>
  <si>
    <t>CUST-04094</t>
  </si>
  <si>
    <t>nneka.adewale@flourmillsofni.com</t>
  </si>
  <si>
    <t>0368664460</t>
  </si>
  <si>
    <t>+44 819 893 651</t>
  </si>
  <si>
    <t>N6WDDC</t>
  </si>
  <si>
    <t>CUST-03158</t>
  </si>
  <si>
    <t>Layla Afolabi</t>
  </si>
  <si>
    <t>layla_afolabi@yahoo.com</t>
  </si>
  <si>
    <t>+44534473639</t>
  </si>
  <si>
    <t>0805374973</t>
  </si>
  <si>
    <t>FHVQ3</t>
  </si>
  <si>
    <t>CUST-00738</t>
  </si>
  <si>
    <t>Tosin Onyeka</t>
  </si>
  <si>
    <t>tosin.onyeka@gmail.com</t>
  </si>
  <si>
    <t>+27748903045</t>
  </si>
  <si>
    <t>+27 971 861 422</t>
  </si>
  <si>
    <t>CWY24</t>
  </si>
  <si>
    <t>CUST-00549</t>
  </si>
  <si>
    <t>folake.wilson@gmail.com</t>
  </si>
  <si>
    <t>0354901459</t>
  </si>
  <si>
    <t>0706921958</t>
  </si>
  <si>
    <t>136 High St</t>
  </si>
  <si>
    <t>384746</t>
  </si>
  <si>
    <t>CUST-01282</t>
  </si>
  <si>
    <t>Chidi Idris</t>
  </si>
  <si>
    <t>chidiidris@gmail.com</t>
  </si>
  <si>
    <t>+31-604-858965</t>
  </si>
  <si>
    <t>0981844093</t>
  </si>
  <si>
    <t>ZS85V</t>
  </si>
  <si>
    <t>CUST-02355</t>
  </si>
  <si>
    <t>wanjala_okonkwo@outlook.com</t>
  </si>
  <si>
    <t>+234 097 486 531</t>
  </si>
  <si>
    <t>0855279936</t>
  </si>
  <si>
    <t>228 Adeola Odeku St</t>
  </si>
  <si>
    <t>221304</t>
  </si>
  <si>
    <t>CUST-01573</t>
  </si>
  <si>
    <t>Matthew Smith</t>
  </si>
  <si>
    <t>matthew.smith@outlook.com</t>
  </si>
  <si>
    <t>+971-679-326334</t>
  </si>
  <si>
    <t>D9Y6HD</t>
  </si>
  <si>
    <t>CUST-02970</t>
  </si>
  <si>
    <t>adaeze.adewale@</t>
  </si>
  <si>
    <t>+234185438115</t>
  </si>
  <si>
    <t>0742091418</t>
  </si>
  <si>
    <t>117657</t>
  </si>
  <si>
    <t>CUST-04480</t>
  </si>
  <si>
    <t>Simi Ogundimu</t>
  </si>
  <si>
    <t>simiogundimu@outlook.com</t>
  </si>
  <si>
    <t>+234-006-701186</t>
  </si>
  <si>
    <t>+234473073407</t>
  </si>
  <si>
    <t>358332</t>
  </si>
  <si>
    <t>CUST-02347</t>
  </si>
  <si>
    <t>0429000476</t>
  </si>
  <si>
    <t>CUST-04630</t>
  </si>
  <si>
    <t>Oluwaseun Okonkwo</t>
  </si>
  <si>
    <t>oluwaseun.okonkwo@outlook.com</t>
  </si>
  <si>
    <t>+234161440313</t>
  </si>
  <si>
    <t>0640809877</t>
  </si>
  <si>
    <t>392582</t>
  </si>
  <si>
    <t>CUST-03625</t>
  </si>
  <si>
    <t>Joy Garba</t>
  </si>
  <si>
    <t>joy.garba@outlook.com</t>
  </si>
  <si>
    <t>+27 997 946 816</t>
  </si>
  <si>
    <t>+27 121 511 474</t>
  </si>
  <si>
    <t>129 Queen St</t>
  </si>
  <si>
    <t>XKJA18</t>
  </si>
  <si>
    <t>CUST-03773</t>
  </si>
  <si>
    <t>Otieno Balogun</t>
  </si>
  <si>
    <t>otieno_balogun@hotmail.com</t>
  </si>
  <si>
    <t>0534398604</t>
  </si>
  <si>
    <t>0675079922</t>
  </si>
  <si>
    <t>62 Kenyatta Ave</t>
  </si>
  <si>
    <t>EF1EXY</t>
  </si>
  <si>
    <t>CUST-04256</t>
  </si>
  <si>
    <t>aliyuoladele@gmail.com</t>
  </si>
  <si>
    <t>0042194084</t>
  </si>
  <si>
    <t>+1 472 261 661</t>
  </si>
  <si>
    <t>EYSP3A</t>
  </si>
  <si>
    <t>CUST-02462</t>
  </si>
  <si>
    <t>Dele Bello</t>
  </si>
  <si>
    <t>dele.bello@hotmail.com</t>
  </si>
  <si>
    <t>+234869438374</t>
  </si>
  <si>
    <t>+234-255-284003</t>
  </si>
  <si>
    <t>658935</t>
  </si>
  <si>
    <t>CUST-00957</t>
  </si>
  <si>
    <t>ryan_nwankwo@hotmail.com</t>
  </si>
  <si>
    <t>0441235998</t>
  </si>
  <si>
    <t>0258692635</t>
  </si>
  <si>
    <t>ZF64Z</t>
  </si>
  <si>
    <t>CUST-04800</t>
  </si>
  <si>
    <t>Matthew Oladipo</t>
  </si>
  <si>
    <t>matthew_oladipo@yahoo.com</t>
  </si>
  <si>
    <t>+44 042 396 315</t>
  </si>
  <si>
    <t>+44-138-040968</t>
  </si>
  <si>
    <t>139 Station Rd</t>
  </si>
  <si>
    <t>9XHUNN</t>
  </si>
  <si>
    <t>CUST-02903</t>
  </si>
  <si>
    <t>bellomakinde@yahoo.com</t>
  </si>
  <si>
    <t>+234 837 270 447</t>
  </si>
  <si>
    <t>+234101493800</t>
  </si>
  <si>
    <t>111 Marina Rd</t>
  </si>
  <si>
    <t>979818</t>
  </si>
  <si>
    <t>20/02/2026</t>
  </si>
  <si>
    <t>CUST-04649</t>
  </si>
  <si>
    <t>Musa Okafor</t>
  </si>
  <si>
    <t>musa.okafor@yahoo.com</t>
  </si>
  <si>
    <t>+971 361 713 928</t>
  </si>
  <si>
    <t>+971749948787</t>
  </si>
  <si>
    <t>L8CRT</t>
  </si>
  <si>
    <t>Aug 21, 2025</t>
  </si>
  <si>
    <t>CUST-02310</t>
  </si>
  <si>
    <t>David Aliyu</t>
  </si>
  <si>
    <t>david_aliyu@gmail.com</t>
  </si>
  <si>
    <t>+234-543-071417</t>
  </si>
  <si>
    <t>0715749964</t>
  </si>
  <si>
    <t>22 Herbert Macaulay Way</t>
  </si>
  <si>
    <t>582237</t>
  </si>
  <si>
    <t>11/09/2024</t>
  </si>
  <si>
    <t>06/16/2025</t>
  </si>
  <si>
    <t>CUST-02716</t>
  </si>
  <si>
    <t>Lola Lawal</t>
  </si>
  <si>
    <t>lola.lawal@yahoo.com</t>
  </si>
  <si>
    <t>0183592491</t>
  </si>
  <si>
    <t>+44 161 266 818</t>
  </si>
  <si>
    <t>MMC04</t>
  </si>
  <si>
    <t>CUST-05058</t>
  </si>
  <si>
    <t>CUST-01673</t>
  </si>
  <si>
    <t>Thandiwe Al-Farsi</t>
  </si>
  <si>
    <t>thandiwe al-farsi@company.com</t>
  </si>
  <si>
    <t>+234294397150</t>
  </si>
  <si>
    <t>+234023941429</t>
  </si>
  <si>
    <t>212 Main Rd</t>
  </si>
  <si>
    <t>965815</t>
  </si>
  <si>
    <t>17/02/2026</t>
  </si>
  <si>
    <t>CUST-02974</t>
  </si>
  <si>
    <t>+44 807 593 839</t>
  </si>
  <si>
    <t>+44 632 503 868</t>
  </si>
  <si>
    <t>158 Market St</t>
  </si>
  <si>
    <t>QU8WJ</t>
  </si>
  <si>
    <t>CUST-03652</t>
  </si>
  <si>
    <t>akinyi_hassan@yahoo.com</t>
  </si>
  <si>
    <t>+234701470397</t>
  </si>
  <si>
    <t>+234693051343</t>
  </si>
  <si>
    <t>709483</t>
  </si>
  <si>
    <t>CUST-00306</t>
  </si>
  <si>
    <t>noah.smith@yahoo.com</t>
  </si>
  <si>
    <t>+27 292 587 964</t>
  </si>
  <si>
    <t>0474524555</t>
  </si>
  <si>
    <t>2 Allen Ave</t>
  </si>
  <si>
    <t>2YJ5T</t>
  </si>
  <si>
    <t>CUST-05104</t>
  </si>
  <si>
    <t>+234-359-047172</t>
  </si>
  <si>
    <t>CUST-04673</t>
  </si>
  <si>
    <t>Thandiwe Anyanwu</t>
  </si>
  <si>
    <t>thandiwe.anyanwu@outlook.com</t>
  </si>
  <si>
    <t>0998217515</t>
  </si>
  <si>
    <t>+234-351-531155</t>
  </si>
  <si>
    <t>919467</t>
  </si>
  <si>
    <t>CUST-02068</t>
  </si>
  <si>
    <t>Adebayo Bello</t>
  </si>
  <si>
    <t>adebayobello@hotmail.com</t>
  </si>
  <si>
    <t>0800176966</t>
  </si>
  <si>
    <t>+254 715 630 759</t>
  </si>
  <si>
    <t>DCBL4P</t>
  </si>
  <si>
    <t>CUST-04757</t>
  </si>
  <si>
    <t>+49-272-412508</t>
  </si>
  <si>
    <t>+49-275-927288</t>
  </si>
  <si>
    <t>171 Victoria Rd</t>
  </si>
  <si>
    <t>VW8G0C</t>
  </si>
  <si>
    <t>CUST-01594</t>
  </si>
  <si>
    <t>Adaora Garba</t>
  </si>
  <si>
    <t>adaora.garba@hotmail.com</t>
  </si>
  <si>
    <t>+44 924 962 344</t>
  </si>
  <si>
    <t>+44 692 851 562</t>
  </si>
  <si>
    <t>7PQR2</t>
  </si>
  <si>
    <t>04/02/2026</t>
  </si>
  <si>
    <t>CUST-00870</t>
  </si>
  <si>
    <t>emekalawal@hotmail.com</t>
  </si>
  <si>
    <t>+234653715573</t>
  </si>
  <si>
    <t>0052089831</t>
  </si>
  <si>
    <t>752945</t>
  </si>
  <si>
    <t>CUST-02956</t>
  </si>
  <si>
    <t>Laura O'Brien</t>
  </si>
  <si>
    <t>laura_obrien@gmail.com</t>
  </si>
  <si>
    <t>0674013428</t>
  </si>
  <si>
    <t>+27 221 226 112</t>
  </si>
  <si>
    <t>236 Victoria Rd</t>
  </si>
  <si>
    <t>FQ7S4</t>
  </si>
  <si>
    <t>23.03.2026</t>
  </si>
  <si>
    <t>CUST-00621</t>
  </si>
  <si>
    <t>Chizoba Nwachukwu</t>
  </si>
  <si>
    <t>chizobanwachukwu@yahoo.com</t>
  </si>
  <si>
    <t>+254 208 564 901</t>
  </si>
  <si>
    <t>+254249519350</t>
  </si>
  <si>
    <t>9DDP98</t>
  </si>
  <si>
    <t>CUST-05003</t>
  </si>
  <si>
    <t>+44 221 878 421</t>
  </si>
  <si>
    <t>CUST-03453</t>
  </si>
  <si>
    <t>Kamau Naidoo</t>
  </si>
  <si>
    <t>kamau.naidoo@gmail.com</t>
  </si>
  <si>
    <t>0136638108</t>
  </si>
  <si>
    <t>+353-434-998581</t>
  </si>
  <si>
    <t>171 Adeola Odeku St</t>
  </si>
  <si>
    <t>1QDDW</t>
  </si>
  <si>
    <t>CUST-03866</t>
  </si>
  <si>
    <t>Olivia Murphy</t>
  </si>
  <si>
    <t>olivia murphy@outlook.com</t>
  </si>
  <si>
    <t>+44080000363</t>
  </si>
  <si>
    <t>+44165689128</t>
  </si>
  <si>
    <t>RCMX4</t>
  </si>
  <si>
    <t>20/02/2025</t>
  </si>
  <si>
    <t>CUST-01401</t>
  </si>
  <si>
    <t>chizoba.mwangi@gmail.com</t>
  </si>
  <si>
    <t>+254 727 521 527</t>
  </si>
  <si>
    <t>+254 311 434 166</t>
  </si>
  <si>
    <t>J545H8</t>
  </si>
  <si>
    <t>CUST-03085</t>
  </si>
  <si>
    <t>njeri.murphy@outlook.com</t>
  </si>
  <si>
    <t>+44825415156</t>
  </si>
  <si>
    <t>+44-914-243844</t>
  </si>
  <si>
    <t>4MLEJ</t>
  </si>
  <si>
    <t>CUST-04069</t>
  </si>
  <si>
    <t>Yusuf Aliyu</t>
  </si>
  <si>
    <t>yusufaliyu@outlook.com</t>
  </si>
  <si>
    <t>+234267049438</t>
  </si>
  <si>
    <t>158750</t>
  </si>
  <si>
    <t>CUST-01506</t>
  </si>
  <si>
    <t>kayodekhan@kuda.africa</t>
  </si>
  <si>
    <t>+31 696 564 553</t>
  </si>
  <si>
    <t>+31-840-347696</t>
  </si>
  <si>
    <t>79 Adeola Odeku St</t>
  </si>
  <si>
    <t>19VKXP</t>
  </si>
  <si>
    <t>CUST-01627</t>
  </si>
  <si>
    <t>Adaeze Eze</t>
  </si>
  <si>
    <t>adaeze.eze@yahoo.com</t>
  </si>
  <si>
    <t>+27095834835</t>
  </si>
  <si>
    <t>+27275362479</t>
  </si>
  <si>
    <t>XAE6NY</t>
  </si>
  <si>
    <t>CUST-00510</t>
  </si>
  <si>
    <t>adaora_hassan@outlook.com</t>
  </si>
  <si>
    <t>+971-360-234422</t>
  </si>
  <si>
    <t>+971-216-025239</t>
  </si>
  <si>
    <t>46M0BP</t>
  </si>
  <si>
    <t>CUST-03928</t>
  </si>
  <si>
    <t>Kevin Balogun</t>
  </si>
  <si>
    <t>kevinbalogun@hotmail.com</t>
  </si>
  <si>
    <t>+234 177 055 612</t>
  </si>
  <si>
    <t>0320263661</t>
  </si>
  <si>
    <t>130337</t>
  </si>
  <si>
    <t>CUST-02948</t>
  </si>
  <si>
    <t>Oluwaseun Adebayo</t>
  </si>
  <si>
    <t>oluwaseun.adebayo@outlook.com</t>
  </si>
  <si>
    <t>+27 326 356 443</t>
  </si>
  <si>
    <t>+27671019514</t>
  </si>
  <si>
    <t>J4WZ5</t>
  </si>
  <si>
    <t>2024/08/21</t>
  </si>
  <si>
    <t>CUST-01502</t>
  </si>
  <si>
    <t>tobidlamini@yahoo.com</t>
  </si>
  <si>
    <t>+49 448 519 544</t>
  </si>
  <si>
    <t>+49-334-402588</t>
  </si>
  <si>
    <t>GA94TW</t>
  </si>
  <si>
    <t>CUST-02653</t>
  </si>
  <si>
    <t>kemi.naidoo@outlook.com</t>
  </si>
  <si>
    <t>+254-649-876746</t>
  </si>
  <si>
    <t>+254-799-062514</t>
  </si>
  <si>
    <t>131 Bay St</t>
  </si>
  <si>
    <t>SKEEB</t>
  </si>
  <si>
    <t>10/31/2024</t>
  </si>
  <si>
    <t>CUST-03356</t>
  </si>
  <si>
    <t>Emily Otieno</t>
  </si>
  <si>
    <t>emilyotieno@gmail.com</t>
  </si>
  <si>
    <t>0365898043</t>
  </si>
  <si>
    <t>+44367918110</t>
  </si>
  <si>
    <t>752M1B</t>
  </si>
  <si>
    <t>CUST-04682</t>
  </si>
  <si>
    <t>layla_makinde@outlook.com</t>
  </si>
  <si>
    <t>+234-810-728432</t>
  </si>
  <si>
    <t>+234 401 242 464</t>
  </si>
  <si>
    <t>239 Moi Ave</t>
  </si>
  <si>
    <t>613618</t>
  </si>
  <si>
    <t>CUST-02090</t>
  </si>
  <si>
    <t>Folake Smith</t>
  </si>
  <si>
    <t>folake.smith@outlook.com</t>
  </si>
  <si>
    <t>+44 608 824 792</t>
  </si>
  <si>
    <t>0297830991</t>
  </si>
  <si>
    <t>8YYQL</t>
  </si>
  <si>
    <t>CUST-05088</t>
  </si>
  <si>
    <t>CUST-04593</t>
  </si>
  <si>
    <t>Nomvula Otieno</t>
  </si>
  <si>
    <t>+353-087-438812</t>
  </si>
  <si>
    <t>0873410716</t>
  </si>
  <si>
    <t>4SGSZ7</t>
  </si>
  <si>
    <t>05/05/2025</t>
  </si>
  <si>
    <t>Jun 28, 2025</t>
  </si>
  <si>
    <t>CUST-02038</t>
  </si>
  <si>
    <t>njeri@@company.com</t>
  </si>
  <si>
    <t>+44549001038</t>
  </si>
  <si>
    <t>+44 121 924 463</t>
  </si>
  <si>
    <t>K7VCNQ</t>
  </si>
  <si>
    <t>2024/12/24</t>
  </si>
  <si>
    <t>CUST-00313</t>
  </si>
  <si>
    <t>oluwaseunanyanwu@yahoo.com</t>
  </si>
  <si>
    <t>+1-177-687290</t>
  </si>
  <si>
    <t>169 Station Rd</t>
  </si>
  <si>
    <t>G67NJQ</t>
  </si>
  <si>
    <t>CUST-03027</t>
  </si>
  <si>
    <t>Chibueze Akinola</t>
  </si>
  <si>
    <t>chibuezeakinola@hotmail.com</t>
  </si>
  <si>
    <t>+234672446004</t>
  </si>
  <si>
    <t>+234458999647</t>
  </si>
  <si>
    <t>389081</t>
  </si>
  <si>
    <t>CUST-01077</t>
  </si>
  <si>
    <t>adaeze_adewale@gmail.com</t>
  </si>
  <si>
    <t>+353 597 460 302</t>
  </si>
  <si>
    <t>+353 121 781 704</t>
  </si>
  <si>
    <t>81 Market St</t>
  </si>
  <si>
    <t>FWLB2</t>
  </si>
  <si>
    <t>10/15/2024</t>
  </si>
  <si>
    <t>CUST-04391</t>
  </si>
  <si>
    <t>Andrew Bello</t>
  </si>
  <si>
    <t>andrewbello@outlook.com</t>
  </si>
  <si>
    <t>+44-910-777266</t>
  </si>
  <si>
    <t>K0J745</t>
  </si>
  <si>
    <t>CUST-00420</t>
  </si>
  <si>
    <t>simi.kamau@sparktechinc.io</t>
  </si>
  <si>
    <t>+1 856 423 041</t>
  </si>
  <si>
    <t>6Q7TD</t>
  </si>
  <si>
    <t>CUST-04557</t>
  </si>
  <si>
    <t>oliviamurphy@gridworks.io</t>
  </si>
  <si>
    <t>+31033409397</t>
  </si>
  <si>
    <t>DY3LM</t>
  </si>
  <si>
    <t>24.12.2024</t>
  </si>
  <si>
    <t>Kunle Abubakar</t>
  </si>
  <si>
    <t>kunle.abubakar@twigafoods.io</t>
  </si>
  <si>
    <t>0691786633</t>
  </si>
  <si>
    <t>+234521243249</t>
  </si>
  <si>
    <t>643520</t>
  </si>
  <si>
    <t>CUST-04468</t>
  </si>
  <si>
    <t>+234 157 367 847</t>
  </si>
  <si>
    <t>540467</t>
  </si>
  <si>
    <t>CUST-00430</t>
  </si>
  <si>
    <t>0359236133</t>
  </si>
  <si>
    <t>CUST-03477</t>
  </si>
  <si>
    <t>+27-253-318452</t>
  </si>
  <si>
    <t>CUST-00854</t>
  </si>
  <si>
    <t>Maryam Al-Farsi</t>
  </si>
  <si>
    <t>maryam_al-farsi@echohubltd.io</t>
  </si>
  <si>
    <t>+234 189 935 475</t>
  </si>
  <si>
    <t>+234 112 759 637</t>
  </si>
  <si>
    <t>53 Sheikh Zayed Rd</t>
  </si>
  <si>
    <t>210264</t>
  </si>
  <si>
    <t>CUST-04271</t>
  </si>
  <si>
    <t>0624381650</t>
  </si>
  <si>
    <t>CUST-02930</t>
  </si>
  <si>
    <t>0253121831</t>
  </si>
  <si>
    <t>+31432788128</t>
  </si>
  <si>
    <t>A98HT</t>
  </si>
  <si>
    <t>CUST-02813</t>
  </si>
  <si>
    <t>Dele Jones</t>
  </si>
  <si>
    <t>delejones@outlook.com</t>
  </si>
  <si>
    <t>+44 782 141 274</t>
  </si>
  <si>
    <t>+44-571-483050</t>
  </si>
  <si>
    <t>VF67A</t>
  </si>
  <si>
    <t>CUST-01388</t>
  </si>
  <si>
    <t>Yetunde Kelly</t>
  </si>
  <si>
    <t>yetunde_kelly@hotmail.com</t>
  </si>
  <si>
    <t>+27-791-415928</t>
  </si>
  <si>
    <t>+27 276 774 165</t>
  </si>
  <si>
    <t>2P4G0U</t>
  </si>
  <si>
    <t>CUST-00528</t>
  </si>
  <si>
    <t>Amina Johnson</t>
  </si>
  <si>
    <t>amina.johnson@vaultlabsllc.io</t>
  </si>
  <si>
    <t>+234741485726</t>
  </si>
  <si>
    <t>0292546862</t>
  </si>
  <si>
    <t>549431</t>
  </si>
  <si>
    <t>17-Nov-25</t>
  </si>
  <si>
    <t>bashir_smith@yahoo.com</t>
  </si>
  <si>
    <t>0170053718</t>
  </si>
  <si>
    <t>0056688031</t>
  </si>
  <si>
    <t>59NHM</t>
  </si>
  <si>
    <t>CUST-01351</t>
  </si>
  <si>
    <t>thomas_vandermerwe@gmail.com</t>
  </si>
  <si>
    <t>0339347412</t>
  </si>
  <si>
    <t>+234-788-657073</t>
  </si>
  <si>
    <t>185310</t>
  </si>
  <si>
    <t>20-Feb-25</t>
  </si>
  <si>
    <t>CUST-02434</t>
  </si>
  <si>
    <t>Pieter Davies</t>
  </si>
  <si>
    <t>pieterdavies@hotmail.com</t>
  </si>
  <si>
    <t>0305122063</t>
  </si>
  <si>
    <t>+49078159218</t>
  </si>
  <si>
    <t>4U1SFY</t>
  </si>
  <si>
    <t>CUST-03081</t>
  </si>
  <si>
    <t>Dele Nwachukwu</t>
  </si>
  <si>
    <t>+44 461 704 854</t>
  </si>
  <si>
    <t>+44 511 587 916</t>
  </si>
  <si>
    <t>2 Long St</t>
  </si>
  <si>
    <t>YTZKG</t>
  </si>
  <si>
    <t>CUST-01296</t>
  </si>
  <si>
    <t>Wanjala Anyanwu</t>
  </si>
  <si>
    <t>wanjala_anyanwu@hotmail.com</t>
  </si>
  <si>
    <t>+234838252543</t>
  </si>
  <si>
    <t>0935352151</t>
  </si>
  <si>
    <t>218 Adeola Odeku St</t>
  </si>
  <si>
    <t>924474</t>
  </si>
  <si>
    <t>CUST-00702</t>
  </si>
  <si>
    <t>bello.adeyemi@outlook.com</t>
  </si>
  <si>
    <t>+44 028 745 120</t>
  </si>
  <si>
    <t>0201754541</t>
  </si>
  <si>
    <t>T12J5</t>
  </si>
  <si>
    <t>04.07.2024</t>
  </si>
  <si>
    <t>CUST-03280</t>
  </si>
  <si>
    <t>sophienwachukwu@gmail.com</t>
  </si>
  <si>
    <t>0024612585</t>
  </si>
  <si>
    <t>+44 614 699 444</t>
  </si>
  <si>
    <t>194 Marina Rd</t>
  </si>
  <si>
    <t>041WS</t>
  </si>
  <si>
    <t>CUST-00337</t>
  </si>
  <si>
    <t>obinna.botha@zensystemsllc.co</t>
  </si>
  <si>
    <t>+234005912975</t>
  </si>
  <si>
    <t>+234910231211</t>
  </si>
  <si>
    <t>100 Queen St</t>
  </si>
  <si>
    <t>755834</t>
  </si>
  <si>
    <t>CUST-04227</t>
  </si>
  <si>
    <t>Ifeanyi Kelly</t>
  </si>
  <si>
    <t>ifeanyi_kelly@yahoo.com</t>
  </si>
  <si>
    <t>0948466063</t>
  </si>
  <si>
    <t>+27-308-560544</t>
  </si>
  <si>
    <t>X8FGWG</t>
  </si>
  <si>
    <t>02/23/2026</t>
  </si>
  <si>
    <t>CUST-01520</t>
  </si>
  <si>
    <t>Precious Orji</t>
  </si>
  <si>
    <t>precious.orji@gmail.com</t>
  </si>
  <si>
    <t>+27 032 302 019</t>
  </si>
  <si>
    <t>+27-686-017385</t>
  </si>
  <si>
    <t>25 Station Rd</t>
  </si>
  <si>
    <t>50FVL</t>
  </si>
  <si>
    <t>CUST-01547</t>
  </si>
  <si>
    <t>ifeomaeze@gmail.com</t>
  </si>
  <si>
    <t>+1 393 960 626</t>
  </si>
  <si>
    <t>0823919294</t>
  </si>
  <si>
    <t>2ANH28</t>
  </si>
  <si>
    <t>CUST-00455</t>
  </si>
  <si>
    <t>CUST-01774</t>
  </si>
  <si>
    <t>dele_asante@yahoo.com</t>
  </si>
  <si>
    <t>+234193517087</t>
  </si>
  <si>
    <t>29 Church St</t>
  </si>
  <si>
    <t>151918</t>
  </si>
  <si>
    <t>CUST-02641</t>
  </si>
  <si>
    <t>otieno_khan@outlook.com</t>
  </si>
  <si>
    <t>+1 633 475 949</t>
  </si>
  <si>
    <t>+1 331 696 503</t>
  </si>
  <si>
    <t>C151V</t>
  </si>
  <si>
    <t>CUST-00672</t>
  </si>
  <si>
    <t>feminwosu@outlook.com</t>
  </si>
  <si>
    <t>0440778110</t>
  </si>
  <si>
    <t>81 Queen St</t>
  </si>
  <si>
    <t>23RVWV</t>
  </si>
  <si>
    <t>CUST-03993</t>
  </si>
  <si>
    <t>Ogechi Okafor</t>
  </si>
  <si>
    <t>ogechi_okafor@yahoo.com</t>
  </si>
  <si>
    <t>0394892030</t>
  </si>
  <si>
    <t>867930</t>
  </si>
  <si>
    <t>11.04.2025</t>
  </si>
  <si>
    <t>CUST-04809</t>
  </si>
  <si>
    <t>Amani Al-Farsi</t>
  </si>
  <si>
    <t>amani.al-farsi@outlook.com</t>
  </si>
  <si>
    <t>+971-951-275902</t>
  </si>
  <si>
    <t>+971 419 579 203</t>
  </si>
  <si>
    <t>H408GE</t>
  </si>
  <si>
    <t>Dec 2, 2024</t>
  </si>
  <si>
    <t>17-Jun-25</t>
  </si>
  <si>
    <t>CUST-03648</t>
  </si>
  <si>
    <t>Blessing Adeleke</t>
  </si>
  <si>
    <t>blessing.adeleke@yahoo.com</t>
  </si>
  <si>
    <t>+234 743 876 810</t>
  </si>
  <si>
    <t>+234580174581</t>
  </si>
  <si>
    <t>456555</t>
  </si>
  <si>
    <t>CUST-03605</t>
  </si>
  <si>
    <t>Precious Jones</t>
  </si>
  <si>
    <t>preciousjones@yahoo.com</t>
  </si>
  <si>
    <t>+234-304-488036</t>
  </si>
  <si>
    <t>+234-458-802360</t>
  </si>
  <si>
    <t>127 Allen Ave</t>
  </si>
  <si>
    <t>585671</t>
  </si>
  <si>
    <t>22.02.2026</t>
  </si>
  <si>
    <t>thomasevans@yahoo.com</t>
  </si>
  <si>
    <t>+234-545-129772</t>
  </si>
  <si>
    <t>+234-830-375975</t>
  </si>
  <si>
    <t>45 Victoria Rd</t>
  </si>
  <si>
    <t>982595</t>
  </si>
  <si>
    <t>CUST-02646</t>
  </si>
  <si>
    <t>0728924673</t>
  </si>
  <si>
    <t>+44 567 984 750</t>
  </si>
  <si>
    <t>86 Main Rd</t>
  </si>
  <si>
    <t>DPGEQ</t>
  </si>
  <si>
    <t>Nov 27, 2025</t>
  </si>
  <si>
    <t>CUST-01942</t>
  </si>
  <si>
    <t>+49 402 981 687</t>
  </si>
  <si>
    <t>+49-326-210038</t>
  </si>
  <si>
    <t>31 Queen St</t>
  </si>
  <si>
    <t>GWMG9N</t>
  </si>
  <si>
    <t>CUST-00400</t>
  </si>
  <si>
    <t>amaka.vandermerwe@yahoo.com</t>
  </si>
  <si>
    <t>+49-238-595143</t>
  </si>
  <si>
    <t>+49682394840</t>
  </si>
  <si>
    <t>10EDH0</t>
  </si>
  <si>
    <t>2026/01/26</t>
  </si>
  <si>
    <t>CUST-04123</t>
  </si>
  <si>
    <t>Blessing Okafor</t>
  </si>
  <si>
    <t>blessing_okafor@outlook.com</t>
  </si>
  <si>
    <t>+234-530-893380</t>
  </si>
  <si>
    <t>+234077280563</t>
  </si>
  <si>
    <t>494329</t>
  </si>
  <si>
    <t>CUST-01428</t>
  </si>
  <si>
    <t>Emeka Garba</t>
  </si>
  <si>
    <t>emeka_garba@hotmail.com</t>
  </si>
  <si>
    <t>+27-368-131453</t>
  </si>
  <si>
    <t>+27-807-207845</t>
  </si>
  <si>
    <t>0AJGD3</t>
  </si>
  <si>
    <t>CUST-02423</t>
  </si>
  <si>
    <t>david_diallo@outlook.com</t>
  </si>
  <si>
    <t>+254 376 006 773</t>
  </si>
  <si>
    <t>0066556212</t>
  </si>
  <si>
    <t>T5NY5</t>
  </si>
  <si>
    <t>05-Apr-25</t>
  </si>
  <si>
    <t>CUST-04435</t>
  </si>
  <si>
    <t>Funmi Jones</t>
  </si>
  <si>
    <t>funmijones@hotmail.com</t>
  </si>
  <si>
    <t>0763687159</t>
  </si>
  <si>
    <t>+27 267 389 996</t>
  </si>
  <si>
    <t>221 Park Lane</t>
  </si>
  <si>
    <t>J3J6ZA</t>
  </si>
  <si>
    <t>13.04.2026</t>
  </si>
  <si>
    <t>CUST-01828</t>
  </si>
  <si>
    <t>Adebayo Idris</t>
  </si>
  <si>
    <t>adebayoidris@yahoo.com</t>
  </si>
  <si>
    <t>+234-740-768564</t>
  </si>
  <si>
    <t>0925593348</t>
  </si>
  <si>
    <t>285714</t>
  </si>
  <si>
    <t>18-Aug-24</t>
  </si>
  <si>
    <t>CUST-00165</t>
  </si>
  <si>
    <t>Daniel Mwangi</t>
  </si>
  <si>
    <t>danielmwangi@yahoo.com</t>
  </si>
  <si>
    <t>+44520716781</t>
  </si>
  <si>
    <t>+44-266-912153</t>
  </si>
  <si>
    <t>Leed</t>
  </si>
  <si>
    <t>TT1Y61</t>
  </si>
  <si>
    <t>CUST-01908</t>
  </si>
  <si>
    <t>segun.adebayo@outlook.com</t>
  </si>
  <si>
    <t>+971850489006</t>
  </si>
  <si>
    <t>+971 670 876 240</t>
  </si>
  <si>
    <t>6PQ9W</t>
  </si>
  <si>
    <t>Jun 24, 2025</t>
  </si>
  <si>
    <t>CUST-01029</t>
  </si>
  <si>
    <t>Layla Idris</t>
  </si>
  <si>
    <t>laylaidris@hotmail.com</t>
  </si>
  <si>
    <t>+254 894 912 867</t>
  </si>
  <si>
    <t>+254877478691</t>
  </si>
  <si>
    <t>220 High St</t>
  </si>
  <si>
    <t>0WMUGW</t>
  </si>
  <si>
    <t>CUST-02302</t>
  </si>
  <si>
    <t>kemismith@yahoo.com</t>
  </si>
  <si>
    <t>+971-249-474692</t>
  </si>
  <si>
    <t>+971-976-924658</t>
  </si>
  <si>
    <t>DUA6V</t>
  </si>
  <si>
    <t>CUST-00501</t>
  </si>
  <si>
    <t>Ahmed Bello</t>
  </si>
  <si>
    <t>ahmedbello@cloudcapitalll.com</t>
  </si>
  <si>
    <t>+353 705 326 011</t>
  </si>
  <si>
    <t>+353 910 382 974</t>
  </si>
  <si>
    <t>9WG8H</t>
  </si>
  <si>
    <t>CUST-03924</t>
  </si>
  <si>
    <t>David Adebayo</t>
  </si>
  <si>
    <t>david.adebayo@hotmail.com</t>
  </si>
  <si>
    <t>+353270411311</t>
  </si>
  <si>
    <t>+353898161339</t>
  </si>
  <si>
    <t>151 Kenyatta Ave</t>
  </si>
  <si>
    <t>XT22F4</t>
  </si>
  <si>
    <t>CUST-02634</t>
  </si>
  <si>
    <t>Simi Oladipo</t>
  </si>
  <si>
    <t>simioladipo@yahoo.com</t>
  </si>
  <si>
    <t>+1-111-440740</t>
  </si>
  <si>
    <t>RBABP</t>
  </si>
  <si>
    <t>CUST-00370</t>
  </si>
  <si>
    <t>Omar Afolabi</t>
  </si>
  <si>
    <t>yusufsalami@outlook.com</t>
  </si>
  <si>
    <t>+234910245109</t>
  </si>
  <si>
    <t>+234-090-326714</t>
  </si>
  <si>
    <t>735613</t>
  </si>
  <si>
    <t>CUST-01274</t>
  </si>
  <si>
    <t>thomas.salami@brighthub.africa</t>
  </si>
  <si>
    <t>+234 245 886 417</t>
  </si>
  <si>
    <t>680823</t>
  </si>
  <si>
    <t>CUST-01115</t>
  </si>
  <si>
    <t>0107935275</t>
  </si>
  <si>
    <t>+31520831300</t>
  </si>
  <si>
    <t>XLCD7</t>
  </si>
  <si>
    <t>CUST-02183</t>
  </si>
  <si>
    <t>Ogechi Mwangi</t>
  </si>
  <si>
    <t>ogechimwangi@gmail.com</t>
  </si>
  <si>
    <t>+31 373 260 808</t>
  </si>
  <si>
    <t>138 Station Rd</t>
  </si>
  <si>
    <t>1X12ZU</t>
  </si>
  <si>
    <t>CUST-04744</t>
  </si>
  <si>
    <t>chiamaka.vandermerwe@outlook.com</t>
  </si>
  <si>
    <t>+353785321438</t>
  </si>
  <si>
    <t>+353338305024</t>
  </si>
  <si>
    <t>22WHA</t>
  </si>
  <si>
    <t>2024/07/30</t>
  </si>
  <si>
    <t>CUST-01874</t>
  </si>
  <si>
    <t>matthew_garba@hotmail.com</t>
  </si>
  <si>
    <t>+234824817297</t>
  </si>
  <si>
    <t>+234-311-582508</t>
  </si>
  <si>
    <t>267868</t>
  </si>
  <si>
    <t>CUST-01944</t>
  </si>
  <si>
    <t>Chibueze Evans</t>
  </si>
  <si>
    <t>chibueze.evans@yahoo.com</t>
  </si>
  <si>
    <t>0349355341</t>
  </si>
  <si>
    <t>+971 607 987 679</t>
  </si>
  <si>
    <t>C9V0R</t>
  </si>
  <si>
    <t>CUST-01723</t>
  </si>
  <si>
    <t>Chizoba Idris</t>
  </si>
  <si>
    <t>chizobaidris@lumenfinancein.ng</t>
  </si>
  <si>
    <t>+49-957-241685</t>
  </si>
  <si>
    <t>+49-536-981053</t>
  </si>
  <si>
    <t>PCED6</t>
  </si>
  <si>
    <t>CUST-00635</t>
  </si>
  <si>
    <t>chioma_balogun@yahoo.com</t>
  </si>
  <si>
    <t>+27369318062</t>
  </si>
  <si>
    <t>03JS4</t>
  </si>
  <si>
    <t>CUST-02262</t>
  </si>
  <si>
    <t>+234 025 153 864</t>
  </si>
  <si>
    <t>+44 312 993 152</t>
  </si>
  <si>
    <t>PUQET</t>
  </si>
  <si>
    <t>CUST-01970</t>
  </si>
  <si>
    <t>Damilola Nwankwo</t>
  </si>
  <si>
    <t>+31 712 719 927</t>
  </si>
  <si>
    <t>+31 419 878 333</t>
  </si>
  <si>
    <t>ERYXJJ</t>
  </si>
  <si>
    <t>CUST-01005</t>
  </si>
  <si>
    <t>ahmed_eze@yahoo.com</t>
  </si>
  <si>
    <t>+31466248223</t>
  </si>
  <si>
    <t>+31642116846</t>
  </si>
  <si>
    <t>RT31W</t>
  </si>
  <si>
    <t>CUST-01369</t>
  </si>
  <si>
    <t>Blessing Ugwu</t>
  </si>
  <si>
    <t>blessing.ugwu@hotmail.com</t>
  </si>
  <si>
    <t>+44640810671</t>
  </si>
  <si>
    <t>+44 917 965 105</t>
  </si>
  <si>
    <t>YYNNF9</t>
  </si>
  <si>
    <t>2026/01/28</t>
  </si>
  <si>
    <t>CUST-01785</t>
  </si>
  <si>
    <t>ngozi@company</t>
  </si>
  <si>
    <t>+234-004-164851</t>
  </si>
  <si>
    <t>+234596487032</t>
  </si>
  <si>
    <t>861550</t>
  </si>
  <si>
    <t>08.06.2025</t>
  </si>
  <si>
    <t>CUST-00479</t>
  </si>
  <si>
    <t>pieter.vandermerwe@andela.africa</t>
  </si>
  <si>
    <t>0722240507</t>
  </si>
  <si>
    <t>+234487177546</t>
  </si>
  <si>
    <t>477237</t>
  </si>
  <si>
    <t>CUST-02623</t>
  </si>
  <si>
    <t>0379185846</t>
  </si>
  <si>
    <t>+234 842 721 798</t>
  </si>
  <si>
    <t>110293</t>
  </si>
  <si>
    <t>CUST-01841</t>
  </si>
  <si>
    <t>aminataylor@gmail.com</t>
  </si>
  <si>
    <t>0216968928</t>
  </si>
  <si>
    <t>0979793485</t>
  </si>
  <si>
    <t>WJ1CZ</t>
  </si>
  <si>
    <t>2025/10/09</t>
  </si>
  <si>
    <t>CUST-02818</t>
  </si>
  <si>
    <t>Sola Otieno</t>
  </si>
  <si>
    <t>sola.otieno@gmail.com</t>
  </si>
  <si>
    <t>+234-441-672849</t>
  </si>
  <si>
    <t>0535256103</t>
  </si>
  <si>
    <t>33 Market St</t>
  </si>
  <si>
    <t>918243</t>
  </si>
  <si>
    <t>CUST-04362</t>
  </si>
  <si>
    <t>pieter.salami@gmail.com</t>
  </si>
  <si>
    <t>+234904578692</t>
  </si>
  <si>
    <t>120 Awolowo Rd</t>
  </si>
  <si>
    <t>952907</t>
  </si>
  <si>
    <t>CUST-03041</t>
  </si>
  <si>
    <t>tunde_al-farsi@hivefinance.io</t>
  </si>
  <si>
    <t>+31 296 877 017</t>
  </si>
  <si>
    <t>+31-146-207174</t>
  </si>
  <si>
    <t>1T0QZ</t>
  </si>
  <si>
    <t>CUST-01964</t>
  </si>
  <si>
    <t>emmanuel_oladele@outlook.com</t>
  </si>
  <si>
    <t>+254609432013</t>
  </si>
  <si>
    <t>+254-223-935403</t>
  </si>
  <si>
    <t>L5EJH0</t>
  </si>
  <si>
    <t>CUST-04646</t>
  </si>
  <si>
    <t>Kayode Aliyu</t>
  </si>
  <si>
    <t>kayodealiyu@twigafoods.com</t>
  </si>
  <si>
    <t>0758734964</t>
  </si>
  <si>
    <t>+49 272 573 748</t>
  </si>
  <si>
    <t>9EYMM</t>
  </si>
  <si>
    <t>CUST-04439</t>
  </si>
  <si>
    <t>hauwasmith@gmail.com</t>
  </si>
  <si>
    <t>+49405458849</t>
  </si>
  <si>
    <t>+49262353143</t>
  </si>
  <si>
    <t>230 Bay St</t>
  </si>
  <si>
    <t>X7UXE</t>
  </si>
  <si>
    <t>03.11.2025</t>
  </si>
  <si>
    <t>CUST-02874</t>
  </si>
  <si>
    <t>Emmanuel Davies</t>
  </si>
  <si>
    <t>emmanuel_davies@sparkventuresg.co</t>
  </si>
  <si>
    <t>+234-241-050474</t>
  </si>
  <si>
    <t>0107509206</t>
  </si>
  <si>
    <t>231 Allen Ave</t>
  </si>
  <si>
    <t>242235</t>
  </si>
  <si>
    <t>CUST-02362</t>
  </si>
  <si>
    <t>jamesjones@hotmail.com</t>
  </si>
  <si>
    <t>0073656118</t>
  </si>
  <si>
    <t>+254-407-499115</t>
  </si>
  <si>
    <t>1UQWB</t>
  </si>
  <si>
    <t>CUST-03793</t>
  </si>
  <si>
    <t>noah.evans@pulsesystemsll.ng</t>
  </si>
  <si>
    <t>0615121239</t>
  </si>
  <si>
    <t>0498219883</t>
  </si>
  <si>
    <t>246HC</t>
  </si>
  <si>
    <t>CUST-03760</t>
  </si>
  <si>
    <t>belloakinola@hotmail.com</t>
  </si>
  <si>
    <t>+254908890324</t>
  </si>
  <si>
    <t>+254577205778</t>
  </si>
  <si>
    <t>43 Queen St</t>
  </si>
  <si>
    <t>VZ1LW</t>
  </si>
  <si>
    <t>CUST-00483</t>
  </si>
  <si>
    <t>Segun Garba</t>
  </si>
  <si>
    <t>segun_garba@primesystems.io</t>
  </si>
  <si>
    <t>+49 581 292 059</t>
  </si>
  <si>
    <t>+49 294 115 630</t>
  </si>
  <si>
    <t>R5K2MU</t>
  </si>
  <si>
    <t>amani_hassan@hotmail.com</t>
  </si>
  <si>
    <t>+44252786309</t>
  </si>
  <si>
    <t>+44 071 210 242</t>
  </si>
  <si>
    <t>247 Awolowo Rd</t>
  </si>
  <si>
    <t>646G3H</t>
  </si>
  <si>
    <t>CUST-00416</t>
  </si>
  <si>
    <t>segun.garba@buafoods.co</t>
  </si>
  <si>
    <t>+234752988322</t>
  </si>
  <si>
    <t>+234125608320</t>
  </si>
  <si>
    <t>643817</t>
  </si>
  <si>
    <t>CUST-04959</t>
  </si>
  <si>
    <t>Sophie Oladipo</t>
  </si>
  <si>
    <t>sophie_oladipo@interswitch.io</t>
  </si>
  <si>
    <t>+44 331 210 511</t>
  </si>
  <si>
    <t>+44 502 725 510</t>
  </si>
  <si>
    <t>A90SZ</t>
  </si>
  <si>
    <t>CUST-01830</t>
  </si>
  <si>
    <t>Daniel Adewale</t>
  </si>
  <si>
    <t>daniel_adewale@yahoo.com</t>
  </si>
  <si>
    <t>0163984811</t>
  </si>
  <si>
    <t>+254225125748</t>
  </si>
  <si>
    <t>8G9A9</t>
  </si>
  <si>
    <t>CUST-03550</t>
  </si>
  <si>
    <t>Amina Salami</t>
  </si>
  <si>
    <t>aminasalami@outlook.com</t>
  </si>
  <si>
    <t>0471714742</t>
  </si>
  <si>
    <t>+27 560 800 919</t>
  </si>
  <si>
    <t>Q262C</t>
  </si>
  <si>
    <t>CUST-04378</t>
  </si>
  <si>
    <t>nnekaogundimu@hivelogicltd.co</t>
  </si>
  <si>
    <t>+234191157036</t>
  </si>
  <si>
    <t>+234-421-568441</t>
  </si>
  <si>
    <t>120 Bay St</t>
  </si>
  <si>
    <t>673445</t>
  </si>
  <si>
    <t>CUST-01568</t>
  </si>
  <si>
    <t>sarah.taylor@hotmail.com</t>
  </si>
  <si>
    <t>+971 387 300 603</t>
  </si>
  <si>
    <t>+971-897-957377</t>
  </si>
  <si>
    <t>152 Bay St</t>
  </si>
  <si>
    <t>JC6JXT</t>
  </si>
  <si>
    <t>CUST-00826</t>
  </si>
  <si>
    <t>Liam Aliyu</t>
  </si>
  <si>
    <t>liamaliyu@outlook.com</t>
  </si>
  <si>
    <t>+49 124 266 474</t>
  </si>
  <si>
    <t>0644047832</t>
  </si>
  <si>
    <t>64VTL</t>
  </si>
  <si>
    <t>CUST-03675</t>
  </si>
  <si>
    <t>Ifeoma Musa</t>
  </si>
  <si>
    <t>ifeomamusa@novasoftinc.io</t>
  </si>
  <si>
    <t>+31 698 813 665</t>
  </si>
  <si>
    <t>+31283796927</t>
  </si>
  <si>
    <t>225 Station Rd</t>
  </si>
  <si>
    <t>J1DPQK</t>
  </si>
  <si>
    <t>01/10/2026</t>
  </si>
  <si>
    <t>CUST-02717</t>
  </si>
  <si>
    <t>mercyal-farsi@hotmail.com</t>
  </si>
  <si>
    <t>0655510611</t>
  </si>
  <si>
    <t>+27389449413</t>
  </si>
  <si>
    <t>119 Moi Ave</t>
  </si>
  <si>
    <t>GM9JL6</t>
  </si>
  <si>
    <t>CUST-00415</t>
  </si>
  <si>
    <t>hannah.diallo@outlook.com</t>
  </si>
  <si>
    <t>+971 882 325 539</t>
  </si>
  <si>
    <t>+971 584 461 777</t>
  </si>
  <si>
    <t>S7HM44</t>
  </si>
  <si>
    <t>09/15/2024</t>
  </si>
  <si>
    <t>CUST-03025</t>
  </si>
  <si>
    <t>Babatunde Kamau</t>
  </si>
  <si>
    <t>babatunde.kamau@gmail.com</t>
  </si>
  <si>
    <t>+234103851837</t>
  </si>
  <si>
    <t>0655164434</t>
  </si>
  <si>
    <t>539028</t>
  </si>
  <si>
    <t>CUST-01337</t>
  </si>
  <si>
    <t>Ifeanyi Eze</t>
  </si>
  <si>
    <t>ifeanyieze@yahoo.com</t>
  </si>
  <si>
    <t>+234244547597</t>
  </si>
  <si>
    <t>+234131568731</t>
  </si>
  <si>
    <t>860435</t>
  </si>
  <si>
    <t>20/04/2025</t>
  </si>
  <si>
    <t>CUST-00436</t>
  </si>
  <si>
    <t>Wanjiru Botha</t>
  </si>
  <si>
    <t>wanjiru_botha@yahoo.com</t>
  </si>
  <si>
    <t>+234-365-968078</t>
  </si>
  <si>
    <t>+234 254 824 218</t>
  </si>
  <si>
    <t>149440</t>
  </si>
  <si>
    <t>CUST-03103</t>
  </si>
  <si>
    <t>amaka.salami@hotmail.com</t>
  </si>
  <si>
    <t>+44-805-492062</t>
  </si>
  <si>
    <t>+44 921 481 004</t>
  </si>
  <si>
    <t>243 Queen St</t>
  </si>
  <si>
    <t>G809X</t>
  </si>
  <si>
    <t>CUST-02852</t>
  </si>
  <si>
    <t>kamau_okonkwo@hotmail.com</t>
  </si>
  <si>
    <t>0275571849</t>
  </si>
  <si>
    <t>+353 202 992 598</t>
  </si>
  <si>
    <t>FNQCM5</t>
  </si>
  <si>
    <t>CUST-03169</t>
  </si>
  <si>
    <t>0062494521</t>
  </si>
  <si>
    <t>+31450192270</t>
  </si>
  <si>
    <t>5VR62K</t>
  </si>
  <si>
    <t>tobi_jones@gmail.com</t>
  </si>
  <si>
    <t>+234-573-071102</t>
  </si>
  <si>
    <t>+234 296 573 873</t>
  </si>
  <si>
    <t>176 Moi Ave</t>
  </si>
  <si>
    <t>878446</t>
  </si>
  <si>
    <t>CUST-02146</t>
  </si>
  <si>
    <t>emily_diallo@outlook.com</t>
  </si>
  <si>
    <t>+49643077207</t>
  </si>
  <si>
    <t>+49-282-739809</t>
  </si>
  <si>
    <t>BUXEC</t>
  </si>
  <si>
    <t>09-Jun-25</t>
  </si>
  <si>
    <t>CUST-02381</t>
  </si>
  <si>
    <t>Pieter O'Brien</t>
  </si>
  <si>
    <t>pieter.obrien@outlook.com</t>
  </si>
  <si>
    <t>+234352622898</t>
  </si>
  <si>
    <t>0085000919</t>
  </si>
  <si>
    <t>139346</t>
  </si>
  <si>
    <t>CUST-02296</t>
  </si>
  <si>
    <t>Sola Diallo</t>
  </si>
  <si>
    <t>soladiallo@gmail.com</t>
  </si>
  <si>
    <t>+44-018-844502</t>
  </si>
  <si>
    <t>+44 284 312 954</t>
  </si>
  <si>
    <t>62 Marina Rd</t>
  </si>
  <si>
    <t>V4MNB</t>
  </si>
  <si>
    <t>CUST-01313</t>
  </si>
  <si>
    <t>andrew_okorie@hotmail.com</t>
  </si>
  <si>
    <t>+234443271929</t>
  </si>
  <si>
    <t>238 Kenyatta Ave</t>
  </si>
  <si>
    <t>934862</t>
  </si>
  <si>
    <t>CUST-03150</t>
  </si>
  <si>
    <t>yakubutraore@outlook.com</t>
  </si>
  <si>
    <t>+254380278492</t>
  </si>
  <si>
    <t>+254-430-669493</t>
  </si>
  <si>
    <t>Z33K9</t>
  </si>
  <si>
    <t>CUST-01968</t>
  </si>
  <si>
    <t>Chinwe Taylor</t>
  </si>
  <si>
    <t>chinwetaylor@outlook.com</t>
  </si>
  <si>
    <t>+49 806 187 001</t>
  </si>
  <si>
    <t>+49-651-220163</t>
  </si>
  <si>
    <t>80 Church St</t>
  </si>
  <si>
    <t>XY0TM</t>
  </si>
  <si>
    <t>CUST-01792</t>
  </si>
  <si>
    <t>lawal_mohammed@swiftventuresi.ng</t>
  </si>
  <si>
    <t>+254 792 117 005</t>
  </si>
  <si>
    <t>160 Adeola Odeku St</t>
  </si>
  <si>
    <t>L6H6L</t>
  </si>
  <si>
    <t>06/19/2026</t>
  </si>
  <si>
    <t>CUST-01914</t>
  </si>
  <si>
    <t>pieter_adewale@hotmail.com</t>
  </si>
  <si>
    <t>+44-736-438941</t>
  </si>
  <si>
    <t>+44235982029</t>
  </si>
  <si>
    <t>5S74L</t>
  </si>
  <si>
    <t>07/19/2024</t>
  </si>
  <si>
    <t>CUST-02944</t>
  </si>
  <si>
    <t>+234 183 470 025</t>
  </si>
  <si>
    <t>+234-946-895960</t>
  </si>
  <si>
    <t>669545</t>
  </si>
  <si>
    <t>CUST-00072</t>
  </si>
  <si>
    <t>+254 917 785 079</t>
  </si>
  <si>
    <t>+254524191380</t>
  </si>
  <si>
    <t>C2QWR</t>
  </si>
  <si>
    <t>CUST-02426</t>
  </si>
  <si>
    <t>Emmanuel Garba</t>
  </si>
  <si>
    <t>emmanuel.garba@gmail.com</t>
  </si>
  <si>
    <t>+49688813990</t>
  </si>
  <si>
    <t>+49785566572</t>
  </si>
  <si>
    <t>8EQRM</t>
  </si>
  <si>
    <t>24/07/2025</t>
  </si>
  <si>
    <t>CUST-04310</t>
  </si>
  <si>
    <t>layla.nwosu@kuda.ng</t>
  </si>
  <si>
    <t>+44 246 791 613</t>
  </si>
  <si>
    <t>228 Awolowo Rd</t>
  </si>
  <si>
    <t>CRM63A</t>
  </si>
  <si>
    <t>11-Sep-24</t>
  </si>
  <si>
    <t>CUST-00482</t>
  </si>
  <si>
    <t>Akinyi Ugwu</t>
  </si>
  <si>
    <t>akinyi.ugwu@yahoo.com</t>
  </si>
  <si>
    <t>+971-488-789950</t>
  </si>
  <si>
    <t>+971702059685</t>
  </si>
  <si>
    <t>13PLW</t>
  </si>
  <si>
    <t>CUST-03504</t>
  </si>
  <si>
    <t>Noah Balogun</t>
  </si>
  <si>
    <t>noahbalogun@outlook.com</t>
  </si>
  <si>
    <t>0636363996</t>
  </si>
  <si>
    <t>+44-049-334258</t>
  </si>
  <si>
    <t>MD2F6F</t>
  </si>
  <si>
    <t>CUST-04583</t>
  </si>
  <si>
    <t>Amina Adeyemi</t>
  </si>
  <si>
    <t>amina.adeyemi@yahoo.com</t>
  </si>
  <si>
    <t>+234-998-850739</t>
  </si>
  <si>
    <t>+234-382-512470</t>
  </si>
  <si>
    <t>639209</t>
  </si>
  <si>
    <t>CUST-04287</t>
  </si>
  <si>
    <t>nomvulahassan@outlook.com</t>
  </si>
  <si>
    <t>0295777390</t>
  </si>
  <si>
    <t>29EH4Z</t>
  </si>
  <si>
    <t>CUST-03432</t>
  </si>
  <si>
    <t>musamohammed@yahoo.com</t>
  </si>
  <si>
    <t>+234979244681</t>
  </si>
  <si>
    <t>+234-924-370693</t>
  </si>
  <si>
    <t>54 Bourdillon Rd</t>
  </si>
  <si>
    <t>718588</t>
  </si>
  <si>
    <t>CUST-00074</t>
  </si>
  <si>
    <t>lola.hassan@outlook.com</t>
  </si>
  <si>
    <t>+31 038 657 191</t>
  </si>
  <si>
    <t>+31-619-906234</t>
  </si>
  <si>
    <t>116 Long St</t>
  </si>
  <si>
    <t>ENJGK</t>
  </si>
  <si>
    <t>30.08.2024</t>
  </si>
  <si>
    <t>11.11.2024</t>
  </si>
  <si>
    <t>CUST-01708</t>
  </si>
  <si>
    <t>Amaka Okafor</t>
  </si>
  <si>
    <t>amaka.okafor@hotmail.com</t>
  </si>
  <si>
    <t>0303078371</t>
  </si>
  <si>
    <t>187 Allen Ave</t>
  </si>
  <si>
    <t>KY7HL</t>
  </si>
  <si>
    <t>CUST-04984</t>
  </si>
  <si>
    <t>david.traore@outlook.com</t>
  </si>
  <si>
    <t>+44-140-508448</t>
  </si>
  <si>
    <t>56SH82</t>
  </si>
  <si>
    <t>CUST-04485</t>
  </si>
  <si>
    <t>nneka_afolabi@echologicplc.com</t>
  </si>
  <si>
    <t>0037125684</t>
  </si>
  <si>
    <t>+49-875-885733</t>
  </si>
  <si>
    <t>N6NEM4</t>
  </si>
  <si>
    <t>CUST-04852</t>
  </si>
  <si>
    <t>Amani Evans</t>
  </si>
  <si>
    <t>amani_evans@brightfinance.io</t>
  </si>
  <si>
    <t>+1803296320</t>
  </si>
  <si>
    <t>0484593972</t>
  </si>
  <si>
    <t>5URBD</t>
  </si>
  <si>
    <t>CUST-01947</t>
  </si>
  <si>
    <t>gbenga.hassan@outlook.com</t>
  </si>
  <si>
    <t>0638883289</t>
  </si>
  <si>
    <t>+234105754981</t>
  </si>
  <si>
    <t>958215</t>
  </si>
  <si>
    <t>CUST-01668</t>
  </si>
  <si>
    <t>Fatuma Eze</t>
  </si>
  <si>
    <t>fatuma_eze@heliosolutions.ng</t>
  </si>
  <si>
    <t>+971-920-737866</t>
  </si>
  <si>
    <t>LCNSEQ</t>
  </si>
  <si>
    <t>CUST-00998</t>
  </si>
  <si>
    <t>+353 381 522 932</t>
  </si>
  <si>
    <t>+353 972 540 149</t>
  </si>
  <si>
    <t>165 Herbert Macaulay Way</t>
  </si>
  <si>
    <t>VZT5DD</t>
  </si>
  <si>
    <t>CUST-01876</t>
  </si>
  <si>
    <t>tobiorji@outlook.com</t>
  </si>
  <si>
    <t>+234356794154</t>
  </si>
  <si>
    <t>+234 946 174 556</t>
  </si>
  <si>
    <t>125 Kenyatta Ave</t>
  </si>
  <si>
    <t>853380</t>
  </si>
  <si>
    <t>05/20/2025</t>
  </si>
  <si>
    <t>CUST-04126</t>
  </si>
  <si>
    <t>obinna_mohammed@gmail.com</t>
  </si>
  <si>
    <t>0145218919</t>
  </si>
  <si>
    <t>0386033637</t>
  </si>
  <si>
    <t>9 Bay St</t>
  </si>
  <si>
    <t>8ACTTS</t>
  </si>
  <si>
    <t>04/12/2026</t>
  </si>
  <si>
    <t>CUST-04681</t>
  </si>
  <si>
    <t>otienohassan@gmail.com</t>
  </si>
  <si>
    <t>0248727094</t>
  </si>
  <si>
    <t>+234-719-739326</t>
  </si>
  <si>
    <t>112 Victoria Rd</t>
  </si>
  <si>
    <t>490592</t>
  </si>
  <si>
    <t>CUST-00557</t>
  </si>
  <si>
    <t>ryan.vandermerwe@gmail.com</t>
  </si>
  <si>
    <t>+353 896 298 056</t>
  </si>
  <si>
    <t>22G93X</t>
  </si>
  <si>
    <t>18/05/2025</t>
  </si>
  <si>
    <t>CUST-03597</t>
  </si>
  <si>
    <t>samuel_kamau@hotmail.com</t>
  </si>
  <si>
    <t>+44362479495</t>
  </si>
  <si>
    <t>+44-819-447576</t>
  </si>
  <si>
    <t>132 Bay St</t>
  </si>
  <si>
    <t>P5DT9P</t>
  </si>
  <si>
    <t>Ogechi Akinola</t>
  </si>
  <si>
    <t>ogechi.akinola@twigafoods.ng</t>
  </si>
  <si>
    <t>+234 591 698 538</t>
  </si>
  <si>
    <t>121726</t>
  </si>
  <si>
    <t>CUST-02261</t>
  </si>
  <si>
    <t>Bello Musa</t>
  </si>
  <si>
    <t>bellomusa@yahoo.com</t>
  </si>
  <si>
    <t>0347585080</t>
  </si>
  <si>
    <t>107 Queen St</t>
  </si>
  <si>
    <t>8S1FW</t>
  </si>
  <si>
    <t>CUST-00305</t>
  </si>
  <si>
    <t>gracejones@yahoo.com</t>
  </si>
  <si>
    <t>+353-444-835488</t>
  </si>
  <si>
    <t>+353 712 705 877</t>
  </si>
  <si>
    <t>MNGQPV</t>
  </si>
  <si>
    <t>CUST-04217</t>
  </si>
  <si>
    <t>akinyi_oladipo@yahoo.com</t>
  </si>
  <si>
    <t>+234 715 998 377</t>
  </si>
  <si>
    <t>+234547198132</t>
  </si>
  <si>
    <t>125692</t>
  </si>
  <si>
    <t>CUST-04991</t>
  </si>
  <si>
    <t>hauwa_wilson@dangoteindustr.africa</t>
  </si>
  <si>
    <t>0275749449</t>
  </si>
  <si>
    <t>+234181039353</t>
  </si>
  <si>
    <t>664167</t>
  </si>
  <si>
    <t>CUST-03722</t>
  </si>
  <si>
    <t>kemi_akinola@outlook.com</t>
  </si>
  <si>
    <t>+971 693 853 606</t>
  </si>
  <si>
    <t>+971-662-258001</t>
  </si>
  <si>
    <t>88 Bay St</t>
  </si>
  <si>
    <t>T0HTBT</t>
  </si>
  <si>
    <t>CUST-00304</t>
  </si>
  <si>
    <t>Mercy Salami</t>
  </si>
  <si>
    <t>+27 413 128 403</t>
  </si>
  <si>
    <t>+27399771805</t>
  </si>
  <si>
    <t>7VA3H</t>
  </si>
  <si>
    <t>CUST-02428</t>
  </si>
  <si>
    <t>tariqmohammed@gmail.com</t>
  </si>
  <si>
    <t>+44 283 967 757</t>
  </si>
  <si>
    <t>+44985407149</t>
  </si>
  <si>
    <t>R9KQG</t>
  </si>
  <si>
    <t>CUST-04706</t>
  </si>
  <si>
    <t>adaeze.musa@hotmail.com</t>
  </si>
  <si>
    <t>+31392487152</t>
  </si>
  <si>
    <t>+31365314940</t>
  </si>
  <si>
    <t>225 Bourdillon Rd</t>
  </si>
  <si>
    <t>JZS11G</t>
  </si>
  <si>
    <t>CUST-04255</t>
  </si>
  <si>
    <t>Blessing Idris</t>
  </si>
  <si>
    <t>blessing_idris@flourmillsofni.com</t>
  </si>
  <si>
    <t>+44 394 204 836</t>
  </si>
  <si>
    <t>0637000075</t>
  </si>
  <si>
    <t>5FU5BY</t>
  </si>
  <si>
    <t>CUST-02669</t>
  </si>
  <si>
    <t>Folake Adewale</t>
  </si>
  <si>
    <t>folake_adewale@yahoo.com</t>
  </si>
  <si>
    <t>+234289216516</t>
  </si>
  <si>
    <t>+234 507 415 072</t>
  </si>
  <si>
    <t>114 Queen St</t>
  </si>
  <si>
    <t>884898</t>
  </si>
  <si>
    <t>10/24/2025</t>
  </si>
  <si>
    <t>CUST-01290</t>
  </si>
  <si>
    <t>ngozi_adewale@hivehealthinc.com</t>
  </si>
  <si>
    <t>0437402780</t>
  </si>
  <si>
    <t>+49-691-461641</t>
  </si>
  <si>
    <t>AFNTE7</t>
  </si>
  <si>
    <t>CUST-03834</t>
  </si>
  <si>
    <t>Damilola Smith</t>
  </si>
  <si>
    <t>damilola_smith@gmail.com</t>
  </si>
  <si>
    <t>+44-230-973978</t>
  </si>
  <si>
    <t>+44432690245</t>
  </si>
  <si>
    <t>7HLX3K</t>
  </si>
  <si>
    <t>03/04/2025</t>
  </si>
  <si>
    <t>CUST-00258</t>
  </si>
  <si>
    <t>Abdullahi Johnson</t>
  </si>
  <si>
    <t>abdullahijohnson@outlook.com</t>
  </si>
  <si>
    <t>+254 971 480 263</t>
  </si>
  <si>
    <t>+254 570 396 531</t>
  </si>
  <si>
    <t>231 Church St</t>
  </si>
  <si>
    <t>SYX12</t>
  </si>
  <si>
    <t>CUST-01538</t>
  </si>
  <si>
    <t>joy.kamau@gmail.com</t>
  </si>
  <si>
    <t>+234-257-164004</t>
  </si>
  <si>
    <t>0241434564</t>
  </si>
  <si>
    <t>129 Awolowo Rd</t>
  </si>
  <si>
    <t>981532</t>
  </si>
  <si>
    <t>15.05.2026</t>
  </si>
  <si>
    <t>CUST-04504</t>
  </si>
  <si>
    <t>blessing_adeleke@outlook.com</t>
  </si>
  <si>
    <t>0572859521</t>
  </si>
  <si>
    <t>0635997035</t>
  </si>
  <si>
    <t>106 Moi Ave</t>
  </si>
  <si>
    <t>TTJ8T</t>
  </si>
  <si>
    <t>CUST-02395</t>
  </si>
  <si>
    <t>mwangi.mwangi@gmail.com</t>
  </si>
  <si>
    <t>+44 885 710 127</t>
  </si>
  <si>
    <t>215 Kenyatta Ave</t>
  </si>
  <si>
    <t>79ZBZH</t>
  </si>
  <si>
    <t>CUST-03669</t>
  </si>
  <si>
    <t>Chidinma Ugwu</t>
  </si>
  <si>
    <t>chidinmaugwu@outlook.com</t>
  </si>
  <si>
    <t>0441622881</t>
  </si>
  <si>
    <t>+254596054377</t>
  </si>
  <si>
    <t>99 Bay St</t>
  </si>
  <si>
    <t>NK0WR</t>
  </si>
  <si>
    <t>CUST-00019</t>
  </si>
  <si>
    <t>daniel_mohammed@gmail.com</t>
  </si>
  <si>
    <t>+27-024-994717</t>
  </si>
  <si>
    <t>113 Herbert Macaulay Way</t>
  </si>
  <si>
    <t>3WSBF</t>
  </si>
  <si>
    <t>08/28/2025</t>
  </si>
  <si>
    <t>CUST-01517</t>
  </si>
  <si>
    <t>Ikechukwu Kelly</t>
  </si>
  <si>
    <t>ikechukwu_kelly@gmail.com</t>
  </si>
  <si>
    <t>+49936834021</t>
  </si>
  <si>
    <t>+49045498046</t>
  </si>
  <si>
    <t>23NVH2</t>
  </si>
  <si>
    <t>CUST-01559</t>
  </si>
  <si>
    <t>amaka.adeyemi@outlook.com</t>
  </si>
  <si>
    <t>0462000888</t>
  </si>
  <si>
    <t>+254 641 437 722</t>
  </si>
  <si>
    <t>TQYUE</t>
  </si>
  <si>
    <t>CUST-04162</t>
  </si>
  <si>
    <t>Musa Aliyu</t>
  </si>
  <si>
    <t>+49-324-717423</t>
  </si>
  <si>
    <t>208 Church St</t>
  </si>
  <si>
    <t>3AD71</t>
  </si>
  <si>
    <t>CUST-00286</t>
  </si>
  <si>
    <t>favour.williams@hotmail.com</t>
  </si>
  <si>
    <t>0289659994</t>
  </si>
  <si>
    <t>+234 320 331 922</t>
  </si>
  <si>
    <t>636562</t>
  </si>
  <si>
    <t>CUST-01750</t>
  </si>
  <si>
    <t>0275386689</t>
  </si>
  <si>
    <t>+971 073 421 808</t>
  </si>
  <si>
    <t>ZRVJBX</t>
  </si>
  <si>
    <t>10-Jan-26</t>
  </si>
  <si>
    <t>CUST-02490</t>
  </si>
  <si>
    <t>Otieno Mensah</t>
  </si>
  <si>
    <t>otieno.mensah@yahoo.com</t>
  </si>
  <si>
    <t>+27-278-761870</t>
  </si>
  <si>
    <t>+27 708 109 134</t>
  </si>
  <si>
    <t>55 Kenyatta Ave</t>
  </si>
  <si>
    <t>H8WH9</t>
  </si>
  <si>
    <t>CUST-04325</t>
  </si>
  <si>
    <t>olivia_adebayo@chippercash.africa</t>
  </si>
  <si>
    <t>+254-643-007221</t>
  </si>
  <si>
    <t>+254-373-531529</t>
  </si>
  <si>
    <t>179 Herbert Macaulay Way</t>
  </si>
  <si>
    <t>V1HKSG</t>
  </si>
  <si>
    <t>CUST-03890</t>
  </si>
  <si>
    <t>Wanjala Botha</t>
  </si>
  <si>
    <t>wanjalabotha@yahoo.com</t>
  </si>
  <si>
    <t>+44 305 186 277</t>
  </si>
  <si>
    <t>+44406985331</t>
  </si>
  <si>
    <t>229 Allen Ave</t>
  </si>
  <si>
    <t>FRQFDB</t>
  </si>
  <si>
    <t>CUST-02793</t>
  </si>
  <si>
    <t>Ryan Traore</t>
  </si>
  <si>
    <t>ryan_traore@moniepoint.com</t>
  </si>
  <si>
    <t>+254 549 601 559</t>
  </si>
  <si>
    <t>+254 705 887 433</t>
  </si>
  <si>
    <t>7YXZSG</t>
  </si>
  <si>
    <t>CUST-04960</t>
  </si>
  <si>
    <t>Sipho Mohammed</t>
  </si>
  <si>
    <t>sipho.mohammed@outlook.com</t>
  </si>
  <si>
    <t>+234 639 305 551</t>
  </si>
  <si>
    <t>+234-325-913108</t>
  </si>
  <si>
    <t>782235</t>
  </si>
  <si>
    <t>CUST-01212</t>
  </si>
  <si>
    <t>Zainab Akinola</t>
  </si>
  <si>
    <t>zainab.akinola@gmail.com</t>
  </si>
  <si>
    <t>+44-925-139002</t>
  </si>
  <si>
    <t>+44011474729</t>
  </si>
  <si>
    <t>BS7Y6</t>
  </si>
  <si>
    <t>CUST-04890</t>
  </si>
  <si>
    <t>+234979320085</t>
  </si>
  <si>
    <t>0368903181</t>
  </si>
  <si>
    <t>736661</t>
  </si>
  <si>
    <t>CUST-04340</t>
  </si>
  <si>
    <t>Kayode Musa</t>
  </si>
  <si>
    <t>kayodemusa@hotmail.com</t>
  </si>
  <si>
    <t>+44897232462</t>
  </si>
  <si>
    <t>+44538546718</t>
  </si>
  <si>
    <t>247 High St</t>
  </si>
  <si>
    <t>EH051</t>
  </si>
  <si>
    <t>21.02.2025</t>
  </si>
  <si>
    <t>CUST-01542</t>
  </si>
  <si>
    <t>Pieter Botha</t>
  </si>
  <si>
    <t>pieter.botha@buafoods.com</t>
  </si>
  <si>
    <t>0280325383</t>
  </si>
  <si>
    <t>0144917921</t>
  </si>
  <si>
    <t>27M0HH</t>
  </si>
  <si>
    <t>CUST-01129</t>
  </si>
  <si>
    <t>jessica_adeleke@hotmail.com</t>
  </si>
  <si>
    <t>0358349263</t>
  </si>
  <si>
    <t>+27 495 591 092</t>
  </si>
  <si>
    <t>S1P9G</t>
  </si>
  <si>
    <t>CUST-00592</t>
  </si>
  <si>
    <t>+234-781-871096</t>
  </si>
  <si>
    <t>+234 642 570 680</t>
  </si>
  <si>
    <t>208 Herbert Macaulay Way</t>
  </si>
  <si>
    <t>490372</t>
  </si>
  <si>
    <t>CUST-02317</t>
  </si>
  <si>
    <t>Kunle Botha</t>
  </si>
  <si>
    <t>kunlebotha@yahoo.com</t>
  </si>
  <si>
    <t>+234 450 299 718</t>
  </si>
  <si>
    <t>+234-319-472352</t>
  </si>
  <si>
    <t>809564</t>
  </si>
  <si>
    <t>Apr 4, 2026</t>
  </si>
  <si>
    <t>CUST-03602</t>
  </si>
  <si>
    <t>daniel_okonkwo@hotmail.com</t>
  </si>
  <si>
    <t>0531714976</t>
  </si>
  <si>
    <t>0903041122</t>
  </si>
  <si>
    <t>106 Allen Ave</t>
  </si>
  <si>
    <t>NS971J</t>
  </si>
  <si>
    <t>Hannah Williams</t>
  </si>
  <si>
    <t>hannah_williams@gmail.com</t>
  </si>
  <si>
    <t>+44-704-430732</t>
  </si>
  <si>
    <t>+44 668 997 490</t>
  </si>
  <si>
    <t>8KS1LU</t>
  </si>
  <si>
    <t>26.06.2025</t>
  </si>
  <si>
    <t>CUST-05063</t>
  </si>
  <si>
    <t>CUST-03995</t>
  </si>
  <si>
    <t>Mercy Wilson</t>
  </si>
  <si>
    <t>mercy.wilson@gmail.com</t>
  </si>
  <si>
    <t>+44-808-906307</t>
  </si>
  <si>
    <t>0934081140</t>
  </si>
  <si>
    <t>18PTY5</t>
  </si>
  <si>
    <t>CUST-01204</t>
  </si>
  <si>
    <t>ogechi.botha@</t>
  </si>
  <si>
    <t>+27 175 102 958</t>
  </si>
  <si>
    <t>+27850833271</t>
  </si>
  <si>
    <t>23 King St</t>
  </si>
  <si>
    <t>3NUQE4</t>
  </si>
  <si>
    <t>CUST-04865</t>
  </si>
  <si>
    <t>kevin.obi@gmail.com</t>
  </si>
  <si>
    <t>+44 850 887 735</t>
  </si>
  <si>
    <t>100 Victoria Rd</t>
  </si>
  <si>
    <t>Q3TFK</t>
  </si>
  <si>
    <t>CUST-00131</t>
  </si>
  <si>
    <t>chiamaka.obrien@hotmail.com</t>
  </si>
  <si>
    <t>0665702793</t>
  </si>
  <si>
    <t>+1145211175</t>
  </si>
  <si>
    <t>41 Allen Ave</t>
  </si>
  <si>
    <t>CLXKLK</t>
  </si>
  <si>
    <t>19.02.2026</t>
  </si>
  <si>
    <t>CUST-00454</t>
  </si>
  <si>
    <t>olivia.traore@twigafoods.ng</t>
  </si>
  <si>
    <t>0996426033</t>
  </si>
  <si>
    <t>+254-202-755821</t>
  </si>
  <si>
    <t>33 Adeola Odeku St</t>
  </si>
  <si>
    <t>HFYLQA</t>
  </si>
  <si>
    <t>CUST-02835</t>
  </si>
  <si>
    <t>adaora_al-farsi@hotmail.com</t>
  </si>
  <si>
    <t>0679227090</t>
  </si>
  <si>
    <t>0600540757</t>
  </si>
  <si>
    <t>25 Kenyatta Ave</t>
  </si>
  <si>
    <t>3LJML</t>
  </si>
  <si>
    <t>CUST-01093</t>
  </si>
  <si>
    <t>ogechi_okorie@outlook.com</t>
  </si>
  <si>
    <t>+27392588302</t>
  </si>
  <si>
    <t>+27-367-160338</t>
  </si>
  <si>
    <t>VA6L2S</t>
  </si>
  <si>
    <t>CUST-01536</t>
  </si>
  <si>
    <t>Aliyu Okafor</t>
  </si>
  <si>
    <t>aliyu.okafor@gmail.com</t>
  </si>
  <si>
    <t>+971 954 056 864</t>
  </si>
  <si>
    <t>+971 961 724 727</t>
  </si>
  <si>
    <t>VT0KB</t>
  </si>
  <si>
    <t>CUST-02323</t>
  </si>
  <si>
    <t>Thandiwe Oladipo</t>
  </si>
  <si>
    <t>thandiwe_oladipo@hotmail.com</t>
  </si>
  <si>
    <t>0574926277</t>
  </si>
  <si>
    <t>+234-302-360316</t>
  </si>
  <si>
    <t>89 Herbert Macaulay Way</t>
  </si>
  <si>
    <t>621173</t>
  </si>
  <si>
    <t>CUST-03447</t>
  </si>
  <si>
    <t>laura_balogun@outlook.com</t>
  </si>
  <si>
    <t>0188633395</t>
  </si>
  <si>
    <t>0472147707</t>
  </si>
  <si>
    <t>S9PE0</t>
  </si>
  <si>
    <t>CUST-00655</t>
  </si>
  <si>
    <t>ngoziasante@yahoo.com</t>
  </si>
  <si>
    <t>+27 459 872 408</t>
  </si>
  <si>
    <t>+27177351668</t>
  </si>
  <si>
    <t>240 Bourdillon Rd</t>
  </si>
  <si>
    <t>B6JH6Q</t>
  </si>
  <si>
    <t>CUST-00551</t>
  </si>
  <si>
    <t>jamesasante@gmail.com</t>
  </si>
  <si>
    <t>+234-448-500728</t>
  </si>
  <si>
    <t>0927411680</t>
  </si>
  <si>
    <t>99 Kenyatta Ave</t>
  </si>
  <si>
    <t>279821</t>
  </si>
  <si>
    <t>CUST-02332</t>
  </si>
  <si>
    <t>Segun Orji</t>
  </si>
  <si>
    <t>segun orji@gmail.com</t>
  </si>
  <si>
    <t>+49-410-959756</t>
  </si>
  <si>
    <t>+49-420-667124</t>
  </si>
  <si>
    <t>221 Long St</t>
  </si>
  <si>
    <t>B3B78</t>
  </si>
  <si>
    <t>blessingnwankwo@gmail.com</t>
  </si>
  <si>
    <t>+1-334-622642</t>
  </si>
  <si>
    <t>+1-001-742591</t>
  </si>
  <si>
    <t>197 Sheikh Zayed Rd</t>
  </si>
  <si>
    <t>16C43</t>
  </si>
  <si>
    <t>CUST-02649</t>
  </si>
  <si>
    <t>+234 042 986 020</t>
  </si>
  <si>
    <t>0493423305</t>
  </si>
  <si>
    <t>316255</t>
  </si>
  <si>
    <t>CUST-03665</t>
  </si>
  <si>
    <t>pieterjones@gmail.com</t>
  </si>
  <si>
    <t>+31628993582</t>
  </si>
  <si>
    <t>+31-187-292348</t>
  </si>
  <si>
    <t>177 Long St</t>
  </si>
  <si>
    <t>2STLD</t>
  </si>
  <si>
    <t>13/02/2026</t>
  </si>
  <si>
    <t>CUST-00028</t>
  </si>
  <si>
    <t>Chizoba Jones</t>
  </si>
  <si>
    <t>chizoba.jones@piggyvest.io</t>
  </si>
  <si>
    <t>+31 766 177 115</t>
  </si>
  <si>
    <t>+31-124-998569</t>
  </si>
  <si>
    <t>180 Kenyatta Ave</t>
  </si>
  <si>
    <t>34Q2X</t>
  </si>
  <si>
    <t>CUST-01751</t>
  </si>
  <si>
    <t>oluwaseunabubakar@hotmail.com</t>
  </si>
  <si>
    <t>+254805303610</t>
  </si>
  <si>
    <t>44 Allen Ave</t>
  </si>
  <si>
    <t>2K4G25</t>
  </si>
  <si>
    <t>CUST-03667</t>
  </si>
  <si>
    <t>maryam.al-farsi@outlook.com</t>
  </si>
  <si>
    <t>0259412304</t>
  </si>
  <si>
    <t>+234-346-036765</t>
  </si>
  <si>
    <t>926812</t>
  </si>
  <si>
    <t>CUST-02602</t>
  </si>
  <si>
    <t>Kibet Khan</t>
  </si>
  <si>
    <t>kibetkhan@hotmail.com</t>
  </si>
  <si>
    <t>+353346916273</t>
  </si>
  <si>
    <t>+353-831-209671</t>
  </si>
  <si>
    <t>FFKR3N</t>
  </si>
  <si>
    <t>blessingkamau@hotmail.com</t>
  </si>
  <si>
    <t>0777951241</t>
  </si>
  <si>
    <t>GCVHL</t>
  </si>
  <si>
    <t>17.07.2025</t>
  </si>
  <si>
    <t>CUST-03467</t>
  </si>
  <si>
    <t>zainabkelly@gmail.com</t>
  </si>
  <si>
    <t>+254-303-512037</t>
  </si>
  <si>
    <t>+254-524-120039</t>
  </si>
  <si>
    <t>88 Church St</t>
  </si>
  <si>
    <t>X6KML7</t>
  </si>
  <si>
    <t>CUST-02249</t>
  </si>
  <si>
    <t>damilola.orji@primeworks.com</t>
  </si>
  <si>
    <t>+31 623 332 961</t>
  </si>
  <si>
    <t>0002079064</t>
  </si>
  <si>
    <t>6SVEF</t>
  </si>
  <si>
    <t>CUST-02325</t>
  </si>
  <si>
    <t>fatima.jones@gmail.com</t>
  </si>
  <si>
    <t>0303085938</t>
  </si>
  <si>
    <t>+44 056 768 020</t>
  </si>
  <si>
    <t>45 Sheikh Zayed Rd</t>
  </si>
  <si>
    <t>FJL4D</t>
  </si>
  <si>
    <t>CUST-04160</t>
  </si>
  <si>
    <t>graceokafor@yahoo.com</t>
  </si>
  <si>
    <t>0892133806</t>
  </si>
  <si>
    <t>+31 083 270 407</t>
  </si>
  <si>
    <t>KADY4</t>
  </si>
  <si>
    <t>CUST-03182</t>
  </si>
  <si>
    <t>Aliyu Khan</t>
  </si>
  <si>
    <t>aliyu_khan@pulseanalytics.com</t>
  </si>
  <si>
    <t>0337550423</t>
  </si>
  <si>
    <t>+234969959894</t>
  </si>
  <si>
    <t>572007</t>
  </si>
  <si>
    <t>CUST-00918</t>
  </si>
  <si>
    <t>Nneka Mwangi</t>
  </si>
  <si>
    <t>nnekamwangi@gmail.com</t>
  </si>
  <si>
    <t>0004152428</t>
  </si>
  <si>
    <t>0785547018</t>
  </si>
  <si>
    <t>4CQ37K</t>
  </si>
  <si>
    <t>CUST-03969</t>
  </si>
  <si>
    <t>tosin.orji@outlook.com</t>
  </si>
  <si>
    <t>0200795288</t>
  </si>
  <si>
    <t>0141526443</t>
  </si>
  <si>
    <t>YBTK7U</t>
  </si>
  <si>
    <t>10/22/2024</t>
  </si>
  <si>
    <t>2025/03/03</t>
  </si>
  <si>
    <t>CUST-00898</t>
  </si>
  <si>
    <t>oluwaseunakinola@gmail.com</t>
  </si>
  <si>
    <t>+234-673-022099</t>
  </si>
  <si>
    <t>396657</t>
  </si>
  <si>
    <t>31.12.2025</t>
  </si>
  <si>
    <t>CUST-04827</t>
  </si>
  <si>
    <t>wanjiru.abubakar@hotmail.com</t>
  </si>
  <si>
    <t>+49 900 560 325</t>
  </si>
  <si>
    <t>0751002182</t>
  </si>
  <si>
    <t>L5DSPA</t>
  </si>
  <si>
    <t>CUST-04661</t>
  </si>
  <si>
    <t>emeka.kamau@yahoo.com</t>
  </si>
  <si>
    <t>0919712565</t>
  </si>
  <si>
    <t>+49 888 315 691</t>
  </si>
  <si>
    <t>TZPCN</t>
  </si>
  <si>
    <t>CUST-00196</t>
  </si>
  <si>
    <t>Yakubu Eze</t>
  </si>
  <si>
    <t>yakubu_eze@outlook.com</t>
  </si>
  <si>
    <t>+44875063519</t>
  </si>
  <si>
    <t>+44361332541</t>
  </si>
  <si>
    <t>RG6RXD</t>
  </si>
  <si>
    <t>CUST-02137</t>
  </si>
  <si>
    <t>chioma@gmail</t>
  </si>
  <si>
    <t>+234-380-033137</t>
  </si>
  <si>
    <t>+234-878-077677</t>
  </si>
  <si>
    <t>251428</t>
  </si>
  <si>
    <t>CUST-04919</t>
  </si>
  <si>
    <t>kelechi.mohammed@hotmail.com</t>
  </si>
  <si>
    <t>+27810513298</t>
  </si>
  <si>
    <t>3UFDS</t>
  </si>
  <si>
    <t>CUST-04905</t>
  </si>
  <si>
    <t>Ifeoma Anyanwu</t>
  </si>
  <si>
    <t>ifeoma_anyanwu@hotmail.com</t>
  </si>
  <si>
    <t>0236833986</t>
  </si>
  <si>
    <t>+27-773-444798</t>
  </si>
  <si>
    <t>0CWKD</t>
  </si>
  <si>
    <t>CUST-03949</t>
  </si>
  <si>
    <t>sarahadebayo@gmail.com</t>
  </si>
  <si>
    <t>0734424313</t>
  </si>
  <si>
    <t>0198869980</t>
  </si>
  <si>
    <t>1J06Y0</t>
  </si>
  <si>
    <t>CUST-03690</t>
  </si>
  <si>
    <t>kibet_anyanwu@yahoo.com</t>
  </si>
  <si>
    <t>+44480489756</t>
  </si>
  <si>
    <t>0109622733</t>
  </si>
  <si>
    <t>20 Bay St</t>
  </si>
  <si>
    <t>FLS1MF</t>
  </si>
  <si>
    <t>CUST-00711</t>
  </si>
  <si>
    <t>kibethassan@gmail.com</t>
  </si>
  <si>
    <t>+27-456-411992</t>
  </si>
  <si>
    <t>+27512538078</t>
  </si>
  <si>
    <t>188 Marina Rd</t>
  </si>
  <si>
    <t>YQVSE</t>
  </si>
  <si>
    <t>CUST-00227</t>
  </si>
  <si>
    <t>Sola Salami</t>
  </si>
  <si>
    <t>sola salami@company.com</t>
  </si>
  <si>
    <t>+254050975451</t>
  </si>
  <si>
    <t>+254526501673</t>
  </si>
  <si>
    <t>234 Main Rd</t>
  </si>
  <si>
    <t>KSQ61</t>
  </si>
  <si>
    <t>2024/08/05</t>
  </si>
  <si>
    <t>CUST-00421</t>
  </si>
  <si>
    <t>chiamakagarba@hotmail.com</t>
  </si>
  <si>
    <t>+234 155 420 340</t>
  </si>
  <si>
    <t>+234-010-956797</t>
  </si>
  <si>
    <t>490039</t>
  </si>
  <si>
    <t>2024/11/06</t>
  </si>
  <si>
    <t>usman.khan@yahoo.com</t>
  </si>
  <si>
    <t>0360244654</t>
  </si>
  <si>
    <t>0772051710</t>
  </si>
  <si>
    <t>944638</t>
  </si>
  <si>
    <t>CUST-04831</t>
  </si>
  <si>
    <t>gbengaokonkwo@outlook.com</t>
  </si>
  <si>
    <t>+254-793-579430</t>
  </si>
  <si>
    <t>CTN85J</t>
  </si>
  <si>
    <t>13-Jan-25</t>
  </si>
  <si>
    <t>CUST-01347</t>
  </si>
  <si>
    <t>Femke Brown</t>
  </si>
  <si>
    <t>femke.brown@hotmail.com</t>
  </si>
  <si>
    <t>+1875634491</t>
  </si>
  <si>
    <t>+1 885 348 831</t>
  </si>
  <si>
    <t>UD7NJ</t>
  </si>
  <si>
    <t>CUST-00923</t>
  </si>
  <si>
    <t>Ngozi Botha</t>
  </si>
  <si>
    <t>ngozi.botha@gmail.com</t>
  </si>
  <si>
    <t>+234561188203</t>
  </si>
  <si>
    <t>150 Queen St</t>
  </si>
  <si>
    <t>630135</t>
  </si>
  <si>
    <t>CUST-00753</t>
  </si>
  <si>
    <t>Matthew Asante</t>
  </si>
  <si>
    <t>+44849688144</t>
  </si>
  <si>
    <t>+44-803-586240</t>
  </si>
  <si>
    <t>PMSZRW</t>
  </si>
  <si>
    <t>04/05/2025</t>
  </si>
  <si>
    <t>CUST-00260</t>
  </si>
  <si>
    <t>Uche Otieno</t>
  </si>
  <si>
    <t>+353 366 614 494</t>
  </si>
  <si>
    <t>+353 965 923 426</t>
  </si>
  <si>
    <t>03GJ9</t>
  </si>
  <si>
    <t>CUST-04304</t>
  </si>
  <si>
    <t>aliyu.al-farsi@outlook.com</t>
  </si>
  <si>
    <t>0284866461</t>
  </si>
  <si>
    <t>+254443863337</t>
  </si>
  <si>
    <t>ZMXYCP</t>
  </si>
  <si>
    <t>03/28/2025</t>
  </si>
  <si>
    <t>CUST-02899</t>
  </si>
  <si>
    <t>Njeri Bello</t>
  </si>
  <si>
    <t>0957854138</t>
  </si>
  <si>
    <t>+234030533389</t>
  </si>
  <si>
    <t>4 Bay St</t>
  </si>
  <si>
    <t>720486</t>
  </si>
  <si>
    <t>24/02/2025</t>
  </si>
  <si>
    <t>CUST-00587</t>
  </si>
  <si>
    <t>aminaotieno@flutterwave.com</t>
  </si>
  <si>
    <t>+254749161705</t>
  </si>
  <si>
    <t>+254-221-816981</t>
  </si>
  <si>
    <t>DSP74U</t>
  </si>
  <si>
    <t>CUST-03493</t>
  </si>
  <si>
    <t>nnamdiwilliams@yahoo.com</t>
  </si>
  <si>
    <t>+49-926-718720</t>
  </si>
  <si>
    <t>0659496903</t>
  </si>
  <si>
    <t>2Q9YU3</t>
  </si>
  <si>
    <t>CUST-05010</t>
  </si>
  <si>
    <t>+44-681-392840</t>
  </si>
  <si>
    <t>CUST-03916</t>
  </si>
  <si>
    <t>Olivia Balogun</t>
  </si>
  <si>
    <t>oliviabalogun@zennetworksinc.com</t>
  </si>
  <si>
    <t>0406232567</t>
  </si>
  <si>
    <t>+44184195258</t>
  </si>
  <si>
    <t>534W53</t>
  </si>
  <si>
    <t>2025/10/20</t>
  </si>
  <si>
    <t>04-Apr-26</t>
  </si>
  <si>
    <t>CUST-04738</t>
  </si>
  <si>
    <t>+234-020-830640</t>
  </si>
  <si>
    <t>0113639285</t>
  </si>
  <si>
    <t>427096</t>
  </si>
  <si>
    <t>CUST-04330</t>
  </si>
  <si>
    <t>Gbenga Eze</t>
  </si>
  <si>
    <t>+234-380-938502</t>
  </si>
  <si>
    <t>+234 920 996 975</t>
  </si>
  <si>
    <t>199 Awolowo Rd</t>
  </si>
  <si>
    <t>166229</t>
  </si>
  <si>
    <t>CUST-01910</t>
  </si>
  <si>
    <t>Zainab Johnson</t>
  </si>
  <si>
    <t>zainab_johnson@hotmail.com</t>
  </si>
  <si>
    <t>+27-717-830030</t>
  </si>
  <si>
    <t>0644158968</t>
  </si>
  <si>
    <t>117 Queen St</t>
  </si>
  <si>
    <t>NGRBJ</t>
  </si>
  <si>
    <t>CUST-05077</t>
  </si>
  <si>
    <t>+44892706785</t>
  </si>
  <si>
    <t>CUST-01984</t>
  </si>
  <si>
    <t>Obinna Smith</t>
  </si>
  <si>
    <t>obinna_smith@gmail.com</t>
  </si>
  <si>
    <t>+1 976 040 271</t>
  </si>
  <si>
    <t>+1-010-084952</t>
  </si>
  <si>
    <t>8PTW7</t>
  </si>
  <si>
    <t>Ifeanyi Afolabi</t>
  </si>
  <si>
    <t>ifeanyi.afolabi@yahoo.com</t>
  </si>
  <si>
    <t>+1 370 506 748</t>
  </si>
  <si>
    <t>+1-522-925465</t>
  </si>
  <si>
    <t>YDP0XQ</t>
  </si>
  <si>
    <t>Aug 22, 2024</t>
  </si>
  <si>
    <t>CUST-00434</t>
  </si>
  <si>
    <t>musa.vandermerwe@hotmail.com</t>
  </si>
  <si>
    <t>+44-235-466226</t>
  </si>
  <si>
    <t>86 Victoria Rd</t>
  </si>
  <si>
    <t>QDA3LM</t>
  </si>
  <si>
    <t>CUST-03409</t>
  </si>
  <si>
    <t>blessingkamau@gmail.com</t>
  </si>
  <si>
    <t>+234225873520</t>
  </si>
  <si>
    <t>+234 374 816 854</t>
  </si>
  <si>
    <t>505096</t>
  </si>
  <si>
    <t>2025/01/18</t>
  </si>
  <si>
    <t>CUST-01949</t>
  </si>
  <si>
    <t>Bashir Adeleke</t>
  </si>
  <si>
    <t>bashiradeleke@yahoo.com</t>
  </si>
  <si>
    <t>+49 569 682 606</t>
  </si>
  <si>
    <t>+49 804 179 588</t>
  </si>
  <si>
    <t>01CCM9</t>
  </si>
  <si>
    <t>CUST-04494</t>
  </si>
  <si>
    <t>ifeoma_anyanwu@twigafoods.africa</t>
  </si>
  <si>
    <t>+234569815393</t>
  </si>
  <si>
    <t>+234-729-502772</t>
  </si>
  <si>
    <t>87 Bourdillon Rd</t>
  </si>
  <si>
    <t>107200</t>
  </si>
  <si>
    <t>CUST-03289</t>
  </si>
  <si>
    <t>ifeoma_adeyemi@yahoo.com</t>
  </si>
  <si>
    <t>+1-417-856148</t>
  </si>
  <si>
    <t>+1-586-692913</t>
  </si>
  <si>
    <t>58 Market St</t>
  </si>
  <si>
    <t>RC1D6N</t>
  </si>
  <si>
    <t>CUST-00693</t>
  </si>
  <si>
    <t>Obinna Anyanwu</t>
  </si>
  <si>
    <t>obinna.anyanwu@hotmail.com</t>
  </si>
  <si>
    <t>+27-368-296707</t>
  </si>
  <si>
    <t>+27-215-319362</t>
  </si>
  <si>
    <t>85ZT8</t>
  </si>
  <si>
    <t>CUST-01106</t>
  </si>
  <si>
    <t>emeka_okafor@outlook.com</t>
  </si>
  <si>
    <t>0654977053</t>
  </si>
  <si>
    <t>+254443495412</t>
  </si>
  <si>
    <t>M9RS8</t>
  </si>
  <si>
    <t>CUST-01154</t>
  </si>
  <si>
    <t>Chizoba Balogun</t>
  </si>
  <si>
    <t>chizobabalogun@gmail.com</t>
  </si>
  <si>
    <t>+31-874-159492</t>
  </si>
  <si>
    <t>+31 434 502 664</t>
  </si>
  <si>
    <t>153 Allen Ave</t>
  </si>
  <si>
    <t>TEFCXE</t>
  </si>
  <si>
    <t>CUST-05092</t>
  </si>
  <si>
    <t>CUST-03261</t>
  </si>
  <si>
    <t>amaniakinola@outlook.com</t>
  </si>
  <si>
    <t>+27-067-655033</t>
  </si>
  <si>
    <t>0694818352</t>
  </si>
  <si>
    <t>KB3AJ</t>
  </si>
  <si>
    <t>07/31/2025</t>
  </si>
  <si>
    <t>25-Oct-25</t>
  </si>
  <si>
    <t>CUST-02811</t>
  </si>
  <si>
    <t>pieter_hassan@hotmail.com</t>
  </si>
  <si>
    <t>0454023723</t>
  </si>
  <si>
    <t>+44 282 180 194</t>
  </si>
  <si>
    <t>45 Bourdillon Rd</t>
  </si>
  <si>
    <t>HZKJ9</t>
  </si>
  <si>
    <t>CUST-01600</t>
  </si>
  <si>
    <t>Maryam Brown</t>
  </si>
  <si>
    <t>maryam.brown@yahoo.com</t>
  </si>
  <si>
    <t>+27-019-952614</t>
  </si>
  <si>
    <t>+27 782 456 636</t>
  </si>
  <si>
    <t>43QF5</t>
  </si>
  <si>
    <t>15/06/2025</t>
  </si>
  <si>
    <t>CUST-02331</t>
  </si>
  <si>
    <t>Babatunde Hassan</t>
  </si>
  <si>
    <t>babatunde.hassan@piggyvest.io</t>
  </si>
  <si>
    <t>+234-318-833658</t>
  </si>
  <si>
    <t>+234 278 381 645</t>
  </si>
  <si>
    <t>143 Awolowo Rd</t>
  </si>
  <si>
    <t>193092</t>
  </si>
  <si>
    <t>CUST-02491</t>
  </si>
  <si>
    <t>Thomas Musa</t>
  </si>
  <si>
    <t>thomas_musa@hotmail.com</t>
  </si>
  <si>
    <t>+971-869-728099</t>
  </si>
  <si>
    <t>+971781010353</t>
  </si>
  <si>
    <t>128 King St</t>
  </si>
  <si>
    <t>H1U7A7</t>
  </si>
  <si>
    <t>01/07/2024</t>
  </si>
  <si>
    <t>CUST-01945</t>
  </si>
  <si>
    <t>+49190128029</t>
  </si>
  <si>
    <t>+49439420748</t>
  </si>
  <si>
    <t>WJL5FJ</t>
  </si>
  <si>
    <t>CUST-00842</t>
  </si>
  <si>
    <t>+27577791743</t>
  </si>
  <si>
    <t>+27243453538</t>
  </si>
  <si>
    <t>151 Moi Ave</t>
  </si>
  <si>
    <t>LDT8CN</t>
  </si>
  <si>
    <t>CUST-03790</t>
  </si>
  <si>
    <t>damilola_jones@hotmail.com</t>
  </si>
  <si>
    <t>0234433033</t>
  </si>
  <si>
    <t>+1-430-866798</t>
  </si>
  <si>
    <t>79 Marina Rd</t>
  </si>
  <si>
    <t>ZEETHU</t>
  </si>
  <si>
    <t>CUST-00206</t>
  </si>
  <si>
    <t>Folake Jones</t>
  </si>
  <si>
    <t>folake.jones@hotmail.com</t>
  </si>
  <si>
    <t>+234-859-777901</t>
  </si>
  <si>
    <t>0754692632</t>
  </si>
  <si>
    <t>512669</t>
  </si>
  <si>
    <t>03-Sep-24</t>
  </si>
  <si>
    <t>CUST-05100</t>
  </si>
  <si>
    <t>CUST-01782</t>
  </si>
  <si>
    <t>sarahmurphy@gmail.com</t>
  </si>
  <si>
    <t>+234 442 213 843</t>
  </si>
  <si>
    <t>+234-213-300042</t>
  </si>
  <si>
    <t>815675</t>
  </si>
  <si>
    <t>12/11/2024</t>
  </si>
  <si>
    <t>11-Oct-25</t>
  </si>
  <si>
    <t>CUST-02176</t>
  </si>
  <si>
    <t>Pieter Obi</t>
  </si>
  <si>
    <t>pieterobi@outlook.com</t>
  </si>
  <si>
    <t>+353-209-227515</t>
  </si>
  <si>
    <t>91 Kenyatta Ave</t>
  </si>
  <si>
    <t>LV13P6</t>
  </si>
  <si>
    <t>CUST-00590</t>
  </si>
  <si>
    <t>Lola Okorie</t>
  </si>
  <si>
    <t>lolaokorie@outlook.com</t>
  </si>
  <si>
    <t>+1227764149</t>
  </si>
  <si>
    <t>+1 038 502 551</t>
  </si>
  <si>
    <t>141 Allen Ave</t>
  </si>
  <si>
    <t>KMQAV6</t>
  </si>
  <si>
    <t>CUST-01438</t>
  </si>
  <si>
    <t>njeriafolabi@outlook.com</t>
  </si>
  <si>
    <t>0605937062</t>
  </si>
  <si>
    <t>+234235264361</t>
  </si>
  <si>
    <t>182 Queen St</t>
  </si>
  <si>
    <t>592088</t>
  </si>
  <si>
    <t>29.11.2024</t>
  </si>
  <si>
    <t>CUST-01711</t>
  </si>
  <si>
    <t>aliyuakinola@hotmail.com</t>
  </si>
  <si>
    <t>0798323236</t>
  </si>
  <si>
    <t>+1-709-895342</t>
  </si>
  <si>
    <t>208 Queen St</t>
  </si>
  <si>
    <t>LHZZY</t>
  </si>
  <si>
    <t>CUST-00860</t>
  </si>
  <si>
    <t>Laura Traore</t>
  </si>
  <si>
    <t>laura.traore@outlook.com</t>
  </si>
  <si>
    <t>0947112461</t>
  </si>
  <si>
    <t>0578041048</t>
  </si>
  <si>
    <t>3JUV7</t>
  </si>
  <si>
    <t>18.05.2026</t>
  </si>
  <si>
    <t>CUST-02539</t>
  </si>
  <si>
    <t>Niyi Oladipo</t>
  </si>
  <si>
    <t>niyioladipo@outlook.com</t>
  </si>
  <si>
    <t>+44-898-774985</t>
  </si>
  <si>
    <t>0850678144</t>
  </si>
  <si>
    <t>SYHC3</t>
  </si>
  <si>
    <t>CUST-00927</t>
  </si>
  <si>
    <t>chiomamensah@outlook.com</t>
  </si>
  <si>
    <t>0577661388</t>
  </si>
  <si>
    <t>0550091595</t>
  </si>
  <si>
    <t>N0AHUF</t>
  </si>
  <si>
    <t>Fatima Evans</t>
  </si>
  <si>
    <t>+234 057 941 860</t>
  </si>
  <si>
    <t>+234076823633</t>
  </si>
  <si>
    <t>278200</t>
  </si>
  <si>
    <t>CUST-02315</t>
  </si>
  <si>
    <t>bashirabubakar@outlook.com</t>
  </si>
  <si>
    <t>+1 106 286 479</t>
  </si>
  <si>
    <t>+1 317 611 478</t>
  </si>
  <si>
    <t>205 Bourdillon Rd</t>
  </si>
  <si>
    <t>J1UN3T</t>
  </si>
  <si>
    <t>CUST-03520</t>
  </si>
  <si>
    <t>0324855645</t>
  </si>
  <si>
    <t>CUST-00154</t>
  </si>
  <si>
    <t>Liam Adeyemi</t>
  </si>
  <si>
    <t>liam.adeyemi@outlook.com</t>
  </si>
  <si>
    <t>+234-701-658046</t>
  </si>
  <si>
    <t>202 Herbert Macaulay Way</t>
  </si>
  <si>
    <t>750595</t>
  </si>
  <si>
    <t>CUST-02448</t>
  </si>
  <si>
    <t>chioma.obi@gmail.com</t>
  </si>
  <si>
    <t>+44 704 391 798</t>
  </si>
  <si>
    <t>0032311093</t>
  </si>
  <si>
    <t>47 Park Lane</t>
  </si>
  <si>
    <t>0W0NZ7</t>
  </si>
  <si>
    <t>CUST-04493</t>
  </si>
  <si>
    <t>emeka_afolabi@gmail.com</t>
  </si>
  <si>
    <t>+234005560757</t>
  </si>
  <si>
    <t>0999311403</t>
  </si>
  <si>
    <t>227480</t>
  </si>
  <si>
    <t>2024/09/02</t>
  </si>
  <si>
    <t>CUST-04566</t>
  </si>
  <si>
    <t>chinwe.idris@hotmail.com</t>
  </si>
  <si>
    <t>+254 492 085 946</t>
  </si>
  <si>
    <t>+254-447-053413</t>
  </si>
  <si>
    <t>6 Bay St</t>
  </si>
  <si>
    <t>0V6XRS</t>
  </si>
  <si>
    <t>28/03/2026</t>
  </si>
  <si>
    <t>CUST-02294</t>
  </si>
  <si>
    <t>+27700734953</t>
  </si>
  <si>
    <t>+27-013-611506</t>
  </si>
  <si>
    <t>25 King St</t>
  </si>
  <si>
    <t>EFD61S</t>
  </si>
  <si>
    <t>CUST-00550</t>
  </si>
  <si>
    <t>chizoba.mwangi@hotmail.com</t>
  </si>
  <si>
    <t>+44664315890</t>
  </si>
  <si>
    <t>0649281503</t>
  </si>
  <si>
    <t>40 Bourdillon Rd</t>
  </si>
  <si>
    <t>C4DPB8</t>
  </si>
  <si>
    <t>CUST-04721</t>
  </si>
  <si>
    <t>Chiamaka Okorie</t>
  </si>
  <si>
    <t>chiamaka.okorie@yahoo.com</t>
  </si>
  <si>
    <t>+254-561-714045</t>
  </si>
  <si>
    <t>+254-092-855428</t>
  </si>
  <si>
    <t>NAUCV</t>
  </si>
  <si>
    <t>CUST-01557</t>
  </si>
  <si>
    <t>Chizoba Davies</t>
  </si>
  <si>
    <t>chizoba_davies@hotmail.com</t>
  </si>
  <si>
    <t>+49-591-239449</t>
  </si>
  <si>
    <t>+49-930-784578</t>
  </si>
  <si>
    <t>207 High St</t>
  </si>
  <si>
    <t>D66HV</t>
  </si>
  <si>
    <t>CUST-01770</t>
  </si>
  <si>
    <t>Maryam Idris</t>
  </si>
  <si>
    <t>maryam.idris@hotmail.com</t>
  </si>
  <si>
    <t>+44 016 368 426</t>
  </si>
  <si>
    <t>0361891355</t>
  </si>
  <si>
    <t>127 Station Rd</t>
  </si>
  <si>
    <t>8SHV5</t>
  </si>
  <si>
    <t>Folake Naidoo</t>
  </si>
  <si>
    <t>folake.naidoo@outlook.com</t>
  </si>
  <si>
    <t>+234769274381</t>
  </si>
  <si>
    <t>+234-995-376601</t>
  </si>
  <si>
    <t>799378</t>
  </si>
  <si>
    <t>CUST-03679</t>
  </si>
  <si>
    <t>0256298605</t>
  </si>
  <si>
    <t>+27 032 817 094</t>
  </si>
  <si>
    <t>YF2SCN</t>
  </si>
  <si>
    <t>CUST-02983</t>
  </si>
  <si>
    <t>sarahugwugmail.com</t>
  </si>
  <si>
    <t>+31 453 431 230</t>
  </si>
  <si>
    <t>+31 215 175 135</t>
  </si>
  <si>
    <t>39 Awolowo Rd</t>
  </si>
  <si>
    <t>JBXF48</t>
  </si>
  <si>
    <t>CUST-04964</t>
  </si>
  <si>
    <t>Maryam Hassan</t>
  </si>
  <si>
    <t>maryam.hassan@kuda.africa</t>
  </si>
  <si>
    <t>+49 572 384 249</t>
  </si>
  <si>
    <t>+49139359373</t>
  </si>
  <si>
    <t>X5KB71</t>
  </si>
  <si>
    <t>CUST-02077</t>
  </si>
  <si>
    <t>kayode_jones@yahoo.com</t>
  </si>
  <si>
    <t>+254 242 823 766</t>
  </si>
  <si>
    <t>0788313066</t>
  </si>
  <si>
    <t>137 Bourdillon Rd</t>
  </si>
  <si>
    <t>QNN3SY</t>
  </si>
  <si>
    <t>CUST-02368</t>
  </si>
  <si>
    <t>Obinna Kelly</t>
  </si>
  <si>
    <t>obinnakelly@mpesasolutions.africa</t>
  </si>
  <si>
    <t>+254213305715</t>
  </si>
  <si>
    <t>+254 959 337 251</t>
  </si>
  <si>
    <t>3KN8X6</t>
  </si>
  <si>
    <t>CUST-02535</t>
  </si>
  <si>
    <t>Femke Eze</t>
  </si>
  <si>
    <t>femkeeze@outlook.com</t>
  </si>
  <si>
    <t>+234-289-660647</t>
  </si>
  <si>
    <t>+234325573824</t>
  </si>
  <si>
    <t>901463</t>
  </si>
  <si>
    <t>CUST-02738</t>
  </si>
  <si>
    <t>yusuf.hassan@hotmail.com</t>
  </si>
  <si>
    <t>0883495387</t>
  </si>
  <si>
    <t>+234032991489</t>
  </si>
  <si>
    <t>983882</t>
  </si>
  <si>
    <t>2026/03/10</t>
  </si>
  <si>
    <t>CUST-00688</t>
  </si>
  <si>
    <t>laurabello@hotmail.com</t>
  </si>
  <si>
    <t>+44 607 072 288</t>
  </si>
  <si>
    <t>+44413351390</t>
  </si>
  <si>
    <t>220 Bay St</t>
  </si>
  <si>
    <t>7VQ31</t>
  </si>
  <si>
    <t>CUST-04355</t>
  </si>
  <si>
    <t>sophie.diallo@yahoo.com</t>
  </si>
  <si>
    <t>+353097011309</t>
  </si>
  <si>
    <t>0634032779</t>
  </si>
  <si>
    <t>YKLBFP</t>
  </si>
  <si>
    <t>CUST-01953</t>
  </si>
  <si>
    <t>Tobi Abubakar</t>
  </si>
  <si>
    <t>tobi.abubakar@gmail.com</t>
  </si>
  <si>
    <t>+234695800684</t>
  </si>
  <si>
    <t>+234 160 201 221</t>
  </si>
  <si>
    <t>347902</t>
  </si>
  <si>
    <t>CUST-03160</t>
  </si>
  <si>
    <t>grace_lawal@yahoo.com</t>
  </si>
  <si>
    <t>+353 867 723 866</t>
  </si>
  <si>
    <t>+353545229970</t>
  </si>
  <si>
    <t>248 Queen St</t>
  </si>
  <si>
    <t>1GJ51</t>
  </si>
  <si>
    <t>CUST-02299</t>
  </si>
  <si>
    <t>wanjaladlamini@leadcapital.africa</t>
  </si>
  <si>
    <t>+31855657680</t>
  </si>
  <si>
    <t>+31-782-926889</t>
  </si>
  <si>
    <t>E2H5KN</t>
  </si>
  <si>
    <t>CUST-03229</t>
  </si>
  <si>
    <t>Simi Adebayo</t>
  </si>
  <si>
    <t>simiadebayo@gmail.com</t>
  </si>
  <si>
    <t>+44 197 189 383</t>
  </si>
  <si>
    <t>+44982743333</t>
  </si>
  <si>
    <t>45LH3R</t>
  </si>
  <si>
    <t>CUST-04970</t>
  </si>
  <si>
    <t>chiomaabubakar@yahoo.com</t>
  </si>
  <si>
    <t>+254 317 076 920</t>
  </si>
  <si>
    <t>+254853322347</t>
  </si>
  <si>
    <t>UDKU1Y</t>
  </si>
  <si>
    <t>CUST-04133</t>
  </si>
  <si>
    <t>Michael Nwachukwu</t>
  </si>
  <si>
    <t>michael_nwachukwu@hotmail.com</t>
  </si>
  <si>
    <t>+234-259-292472</t>
  </si>
  <si>
    <t>+234 200 699 108</t>
  </si>
  <si>
    <t>500369</t>
  </si>
  <si>
    <t>CUST-02169</t>
  </si>
  <si>
    <t>Joshua Nwachukwu</t>
  </si>
  <si>
    <t>joshuanwachukwu@hotmail.com</t>
  </si>
  <si>
    <t>+49053779985</t>
  </si>
  <si>
    <t>+49965284454</t>
  </si>
  <si>
    <t>120 Bourdillon Rd</t>
  </si>
  <si>
    <t>DPKQ9V</t>
  </si>
  <si>
    <t>Nov 19, 2025</t>
  </si>
  <si>
    <t>CUST-04157</t>
  </si>
  <si>
    <t>Victor Eze</t>
  </si>
  <si>
    <t>victoreze@gmail.com</t>
  </si>
  <si>
    <t>+27135582548</t>
  </si>
  <si>
    <t>+27 479 817 341</t>
  </si>
  <si>
    <t>V4SKB</t>
  </si>
  <si>
    <t>Feb 25, 2025</t>
  </si>
  <si>
    <t>CUST-03441</t>
  </si>
  <si>
    <t>siphomohammed@yahoo.com</t>
  </si>
  <si>
    <t>+234949858217</t>
  </si>
  <si>
    <t>+234-051-794220</t>
  </si>
  <si>
    <t>519931</t>
  </si>
  <si>
    <t>CUST-03671</t>
  </si>
  <si>
    <t>CUST-04596</t>
  </si>
  <si>
    <t>Oluwaseun Al-Farsi</t>
  </si>
  <si>
    <t>oluwaseun_al-farsi@yahoo.com</t>
  </si>
  <si>
    <t>+234 203 533 932</t>
  </si>
  <si>
    <t>210 Bay St</t>
  </si>
  <si>
    <t>442814</t>
  </si>
  <si>
    <t>CUST-01902</t>
  </si>
  <si>
    <t>sophie_abubakar@hotmail.com</t>
  </si>
  <si>
    <t>+44-653-581898</t>
  </si>
  <si>
    <t>+44 791 721 486</t>
  </si>
  <si>
    <t>GBRS13</t>
  </si>
  <si>
    <t>CUST-02764</t>
  </si>
  <si>
    <t>Femke Patel</t>
  </si>
  <si>
    <t>femkepatel@gmail.com</t>
  </si>
  <si>
    <t>+234-094-793420</t>
  </si>
  <si>
    <t>+234 177 852 637</t>
  </si>
  <si>
    <t>298848</t>
  </si>
  <si>
    <t>CUST-02133</t>
  </si>
  <si>
    <t>noahezeoutlook.com</t>
  </si>
  <si>
    <t>+1-724-174226</t>
  </si>
  <si>
    <t>+1488510102</t>
  </si>
  <si>
    <t>69 Awolowo Rd</t>
  </si>
  <si>
    <t>8ESM31</t>
  </si>
  <si>
    <t>CUST-03967</t>
  </si>
  <si>
    <t>Chinwe Orji</t>
  </si>
  <si>
    <t>chinweorji@gmail.com</t>
  </si>
  <si>
    <t>+234 240 379 275</t>
  </si>
  <si>
    <t>+234424513932</t>
  </si>
  <si>
    <t>464677</t>
  </si>
  <si>
    <t>CUST-00080</t>
  </si>
  <si>
    <t>Lawal Kamau</t>
  </si>
  <si>
    <t>lawal.kamau@gmail.com</t>
  </si>
  <si>
    <t>0262181599</t>
  </si>
  <si>
    <t>DGXPN</t>
  </si>
  <si>
    <t>damilolaoladipo@outlook.com</t>
  </si>
  <si>
    <t>+31-244-065288</t>
  </si>
  <si>
    <t>+31644565219</t>
  </si>
  <si>
    <t>SM2ZVU</t>
  </si>
  <si>
    <t>Femke Abubakar</t>
  </si>
  <si>
    <t>femke.abubakar@yahoo.com</t>
  </si>
  <si>
    <t>+234-098-602757</t>
  </si>
  <si>
    <t>+234-544-920548</t>
  </si>
  <si>
    <t>24 Kenyatta Ave</t>
  </si>
  <si>
    <t>684517</t>
  </si>
  <si>
    <t>CUST-00184</t>
  </si>
  <si>
    <t>ikechukwu.akinola@gmail.com</t>
  </si>
  <si>
    <t>+44 801 561 931</t>
  </si>
  <si>
    <t>+44745508428</t>
  </si>
  <si>
    <t>247 Kenyatta Ave</t>
  </si>
  <si>
    <t>GC8GL</t>
  </si>
  <si>
    <t>CUST-01462</t>
  </si>
  <si>
    <t>Ikechukwu Mohammed</t>
  </si>
  <si>
    <t>ikechukwu.mohammed@hotmail.com</t>
  </si>
  <si>
    <t>+49627624396</t>
  </si>
  <si>
    <t>+49 630 079 823</t>
  </si>
  <si>
    <t>2QMEG8</t>
  </si>
  <si>
    <t>CUST-00041</t>
  </si>
  <si>
    <t>aisha_afolabi@gmail.com</t>
  </si>
  <si>
    <t>+44-831-323705</t>
  </si>
  <si>
    <t>0782911467</t>
  </si>
  <si>
    <t>59YJMJ</t>
  </si>
  <si>
    <t>08.12.2025</t>
  </si>
  <si>
    <t>CUST-01186</t>
  </si>
  <si>
    <t>Olivia Wilson</t>
  </si>
  <si>
    <t>olivia_wilson@echohealthplc.ng</t>
  </si>
  <si>
    <t>+234 119 475 052</t>
  </si>
  <si>
    <t>+234-011-270422</t>
  </si>
  <si>
    <t>901068</t>
  </si>
  <si>
    <t>CUST-04718</t>
  </si>
  <si>
    <t>CUST-00641</t>
  </si>
  <si>
    <t>Kelechi Ogundimu</t>
  </si>
  <si>
    <t>+234 069 319 630</t>
  </si>
  <si>
    <t>+234995167045</t>
  </si>
  <si>
    <t>960765</t>
  </si>
  <si>
    <t>12/18/2024</t>
  </si>
  <si>
    <t>CUST-04892</t>
  </si>
  <si>
    <t>Ogechi Mohammed</t>
  </si>
  <si>
    <t>ogechi_mohammed@gmail.com</t>
  </si>
  <si>
    <t>+49-355-314216</t>
  </si>
  <si>
    <t>+49-831-171444</t>
  </si>
  <si>
    <t>155 Awolowo Rd</t>
  </si>
  <si>
    <t>LK4NP</t>
  </si>
  <si>
    <t>CUST-01100</t>
  </si>
  <si>
    <t>Layla Jones</t>
  </si>
  <si>
    <t>layla_jones@outlook.com</t>
  </si>
  <si>
    <t>+234 554 606 834</t>
  </si>
  <si>
    <t>0605338824</t>
  </si>
  <si>
    <t>181 Kenyatta Ave</t>
  </si>
  <si>
    <t>638857</t>
  </si>
  <si>
    <t>CUST-00945</t>
  </si>
  <si>
    <t>funmi makinde@gmail.com</t>
  </si>
  <si>
    <t>+234486329085</t>
  </si>
  <si>
    <t>+234-504-871590</t>
  </si>
  <si>
    <t>162238</t>
  </si>
  <si>
    <t>CUST-02379</t>
  </si>
  <si>
    <t>Andrew Nwosu</t>
  </si>
  <si>
    <t>andrew@@gmail.com</t>
  </si>
  <si>
    <t>+49-940-627930</t>
  </si>
  <si>
    <t>+49 796 438 873</t>
  </si>
  <si>
    <t>J5LLQG</t>
  </si>
  <si>
    <t>CUST-04308</t>
  </si>
  <si>
    <t>Wanjala Murphy</t>
  </si>
  <si>
    <t>wanjala.murphy@outlook.com</t>
  </si>
  <si>
    <t>+234 909 905 299</t>
  </si>
  <si>
    <t>65 Queen St</t>
  </si>
  <si>
    <t>249474</t>
  </si>
  <si>
    <t>Jul 12, 2024</t>
  </si>
  <si>
    <t>Samuel Mensah</t>
  </si>
  <si>
    <t>samuelmensah@yahoo.com</t>
  </si>
  <si>
    <t>+234026099234</t>
  </si>
  <si>
    <t>0548743903</t>
  </si>
  <si>
    <t>98 Awolowo Rd</t>
  </si>
  <si>
    <t>770030</t>
  </si>
  <si>
    <t>CUST-04949</t>
  </si>
  <si>
    <t>tundeasante@outlook.com</t>
  </si>
  <si>
    <t>0641846567</t>
  </si>
  <si>
    <t>+49 132 030 869</t>
  </si>
  <si>
    <t>4PQ20</t>
  </si>
  <si>
    <t>CUST-01231</t>
  </si>
  <si>
    <t>njeri.asante@yahoo.com</t>
  </si>
  <si>
    <t>+31-949-046514</t>
  </si>
  <si>
    <t>+31-446-574814</t>
  </si>
  <si>
    <t>V0WBQB</t>
  </si>
  <si>
    <t>CUST-02880</t>
  </si>
  <si>
    <t>Daniel Otieno</t>
  </si>
  <si>
    <t>daniel_otieno@yahoo.com</t>
  </si>
  <si>
    <t>0434539727</t>
  </si>
  <si>
    <t>0995883372</t>
  </si>
  <si>
    <t>U0R4C</t>
  </si>
  <si>
    <t>CUST-03312</t>
  </si>
  <si>
    <t>Kayode Patel</t>
  </si>
  <si>
    <t>kayodepatel@outlook.com</t>
  </si>
  <si>
    <t>0140648382</t>
  </si>
  <si>
    <t>+44 816 066 625</t>
  </si>
  <si>
    <t>SREDQ</t>
  </si>
  <si>
    <t>Abdullahi Makinde</t>
  </si>
  <si>
    <t>abdullahi_makinde@hotmail.com</t>
  </si>
  <si>
    <t>+353 383 701 823</t>
  </si>
  <si>
    <t>0699275099</t>
  </si>
  <si>
    <t>242 Victoria Rd</t>
  </si>
  <si>
    <t>NE9ZER</t>
  </si>
  <si>
    <t>CUST-01921</t>
  </si>
  <si>
    <t>precious_garba@outlook.com</t>
  </si>
  <si>
    <t>+254-132-366162</t>
  </si>
  <si>
    <t>+254-230-819733</t>
  </si>
  <si>
    <t>65 Marina Rd</t>
  </si>
  <si>
    <t>TKDYL</t>
  </si>
  <si>
    <t>CUST-01220</t>
  </si>
  <si>
    <t>emeka_onyeka@hotmail.com</t>
  </si>
  <si>
    <t>+31 451 159 059</t>
  </si>
  <si>
    <t>0568704264</t>
  </si>
  <si>
    <t>187 Station Rd</t>
  </si>
  <si>
    <t>V12A0</t>
  </si>
  <si>
    <t>CUST-03941</t>
  </si>
  <si>
    <t>ifeanyi.mensah@outlook.com</t>
  </si>
  <si>
    <t>+44 665 901 611</t>
  </si>
  <si>
    <t>+44346856945</t>
  </si>
  <si>
    <t>U9RPBU</t>
  </si>
  <si>
    <t>CUST-03639</t>
  </si>
  <si>
    <t>Liam Oladipo</t>
  </si>
  <si>
    <t>liamoladipo@yahoo.com</t>
  </si>
  <si>
    <t>+1252881621</t>
  </si>
  <si>
    <t>0378742483</t>
  </si>
  <si>
    <t>242 Marina Rd</t>
  </si>
  <si>
    <t>A1RM8T</t>
  </si>
  <si>
    <t>CUST-00410</t>
  </si>
  <si>
    <t>Musa Nwosu</t>
  </si>
  <si>
    <t>musa_nwosu@yahoo.com</t>
  </si>
  <si>
    <t>+234-813-675009</t>
  </si>
  <si>
    <t>+234214105276</t>
  </si>
  <si>
    <t>155 Moi Ave</t>
  </si>
  <si>
    <t>894574</t>
  </si>
  <si>
    <t>CUST-02666</t>
  </si>
  <si>
    <t>+234 425 124 267</t>
  </si>
  <si>
    <t>0904131224</t>
  </si>
  <si>
    <t>157 Bourdillon Rd</t>
  </si>
  <si>
    <t>599026</t>
  </si>
  <si>
    <t>CUST-04282</t>
  </si>
  <si>
    <t>markmohammed@outlook.com</t>
  </si>
  <si>
    <t>0593510573</t>
  </si>
  <si>
    <t>+254952695178</t>
  </si>
  <si>
    <t>PR1FF</t>
  </si>
  <si>
    <t>2026/04/14</t>
  </si>
  <si>
    <t>CUST-03940</t>
  </si>
  <si>
    <t>musa.makinde@yahoo.com</t>
  </si>
  <si>
    <t>+234346500403</t>
  </si>
  <si>
    <t>+234-227-641650</t>
  </si>
  <si>
    <t>202 King St</t>
  </si>
  <si>
    <t>382516</t>
  </si>
  <si>
    <t>CUST-03642</t>
  </si>
  <si>
    <t>Zainab Adewale</t>
  </si>
  <si>
    <t>zainab@@company.com</t>
  </si>
  <si>
    <t>+44-034-192850</t>
  </si>
  <si>
    <t>+44-103-813368</t>
  </si>
  <si>
    <t>LGG3SM</t>
  </si>
  <si>
    <t>CUST-01209</t>
  </si>
  <si>
    <t>liam_smith@gmail.com</t>
  </si>
  <si>
    <t>0358599197</t>
  </si>
  <si>
    <t>+234-638-586922</t>
  </si>
  <si>
    <t>524932</t>
  </si>
  <si>
    <t>CUST-02885</t>
  </si>
  <si>
    <t>matthew_adewale@gmail.com</t>
  </si>
  <si>
    <t>+254 011 171 487</t>
  </si>
  <si>
    <t>0927618937</t>
  </si>
  <si>
    <t>HJN24</t>
  </si>
  <si>
    <t>CUST-03594</t>
  </si>
  <si>
    <t>liam.brown@gmail.com</t>
  </si>
  <si>
    <t>+234-916-202313</t>
  </si>
  <si>
    <t>65 Awolowo Rd</t>
  </si>
  <si>
    <t>102089</t>
  </si>
  <si>
    <t>06.09.2024</t>
  </si>
  <si>
    <t>CUST-04615</t>
  </si>
  <si>
    <t>Kelechi Dlamini</t>
  </si>
  <si>
    <t>kelechi.dlamini@yahoo.com</t>
  </si>
  <si>
    <t>+234-373-409515</t>
  </si>
  <si>
    <t>+234-689-164046</t>
  </si>
  <si>
    <t>904722</t>
  </si>
  <si>
    <t>CUST-01649</t>
  </si>
  <si>
    <t>dele_mensah@yahoo.com</t>
  </si>
  <si>
    <t>+31 923 965 978</t>
  </si>
  <si>
    <t>+31690080047</t>
  </si>
  <si>
    <t>4 Market St</t>
  </si>
  <si>
    <t>NFNT5R</t>
  </si>
  <si>
    <t>CUST-01490</t>
  </si>
  <si>
    <t>sophie_mohammed@gmail.com</t>
  </si>
  <si>
    <t>+234 639 169 497</t>
  </si>
  <si>
    <t>+234-976-876596</t>
  </si>
  <si>
    <t>124 Marina Rd</t>
  </si>
  <si>
    <t>338009</t>
  </si>
  <si>
    <t>CUST-02149</t>
  </si>
  <si>
    <t>obinnadavies@hotmail.com</t>
  </si>
  <si>
    <t>+234-406-453384</t>
  </si>
  <si>
    <t>+234 247 994 197</t>
  </si>
  <si>
    <t>644004</t>
  </si>
  <si>
    <t>CUST-04562</t>
  </si>
  <si>
    <t>+234 935 813 229</t>
  </si>
  <si>
    <t>+234665577816</t>
  </si>
  <si>
    <t>972913</t>
  </si>
  <si>
    <t>02/22/2025</t>
  </si>
  <si>
    <t>CUST-04327</t>
  </si>
  <si>
    <t>kunle.salami@gmail.com</t>
  </si>
  <si>
    <t>+971 877 101 041</t>
  </si>
  <si>
    <t>0215724392</t>
  </si>
  <si>
    <t>ZFXD5X</t>
  </si>
  <si>
    <t>CUST-02592</t>
  </si>
  <si>
    <t>Bashir Adebayo</t>
  </si>
  <si>
    <t>+27422181341</t>
  </si>
  <si>
    <t>0597088123</t>
  </si>
  <si>
    <t>B1XB9</t>
  </si>
  <si>
    <t>CUST-04696</t>
  </si>
  <si>
    <t>Chiamaka Ogundimu</t>
  </si>
  <si>
    <t>chiamakaogundimu@gmail.com</t>
  </si>
  <si>
    <t>0263093166</t>
  </si>
  <si>
    <t>+254-576-762797</t>
  </si>
  <si>
    <t>PNCTL</t>
  </si>
  <si>
    <t>2025/12/14</t>
  </si>
  <si>
    <t>CUST-04971</t>
  </si>
  <si>
    <t>Tope Murphy</t>
  </si>
  <si>
    <t>topemurphy@vertexcommerce.africa</t>
  </si>
  <si>
    <t>+234-420-100298</t>
  </si>
  <si>
    <t>+234-853-107464</t>
  </si>
  <si>
    <t>965020</t>
  </si>
  <si>
    <t>18-Nov-25</t>
  </si>
  <si>
    <t>CUST-03845</t>
  </si>
  <si>
    <t>Liam Mohammed</t>
  </si>
  <si>
    <t>liam_mohammed@outlook.com</t>
  </si>
  <si>
    <t>+254-030-357692</t>
  </si>
  <si>
    <t>+254957425782</t>
  </si>
  <si>
    <t>N850S</t>
  </si>
  <si>
    <t>02.08.2025</t>
  </si>
  <si>
    <t>CUST-00824</t>
  </si>
  <si>
    <t>njeri_okorie@carbon.ng</t>
  </si>
  <si>
    <t>0910860431</t>
  </si>
  <si>
    <t>0155785219</t>
  </si>
  <si>
    <t>E2C99</t>
  </si>
  <si>
    <t>CUST-04798</t>
  </si>
  <si>
    <t>Emily Onyeka</t>
  </si>
  <si>
    <t>emilyonyeka@hotmail.com</t>
  </si>
  <si>
    <t>+49-047-662945</t>
  </si>
  <si>
    <t>+49244840644</t>
  </si>
  <si>
    <t>RSGUQ</t>
  </si>
  <si>
    <t>CUST-03035</t>
  </si>
  <si>
    <t>andrew_bello@gmail.com</t>
  </si>
  <si>
    <t>0831021451</t>
  </si>
  <si>
    <t>+31 563 520 462</t>
  </si>
  <si>
    <t>37 Adeola Odeku St</t>
  </si>
  <si>
    <t>ZV8VN6</t>
  </si>
  <si>
    <t>CUST-00351</t>
  </si>
  <si>
    <t>ankeokafor@gmail.com</t>
  </si>
  <si>
    <t>+27130004132</t>
  </si>
  <si>
    <t>+27-147-165609</t>
  </si>
  <si>
    <t>C7C7WY</t>
  </si>
  <si>
    <t>01/22/2026</t>
  </si>
  <si>
    <t>CUST-01793</t>
  </si>
  <si>
    <t>Emily Nwosu</t>
  </si>
  <si>
    <t>emilynwosu@pulselabsplc.africa</t>
  </si>
  <si>
    <t>+234-563-688646</t>
  </si>
  <si>
    <t>100 Adeola Odeku St</t>
  </si>
  <si>
    <t>902875</t>
  </si>
  <si>
    <t>CUST-04406</t>
  </si>
  <si>
    <t>simi_okonkwo@yahoo.com</t>
  </si>
  <si>
    <t>+234861875244</t>
  </si>
  <si>
    <t>+234722554316</t>
  </si>
  <si>
    <t>980190</t>
  </si>
  <si>
    <t>CUST-01915</t>
  </si>
  <si>
    <t>Faith Kelly</t>
  </si>
  <si>
    <t>faithkelly@outlook.com</t>
  </si>
  <si>
    <t>+44033504680</t>
  </si>
  <si>
    <t>+44 527 650 960</t>
  </si>
  <si>
    <t>N2QJMH</t>
  </si>
  <si>
    <t>chinwenwachukwucompany.com</t>
  </si>
  <si>
    <t>+49222493045</t>
  </si>
  <si>
    <t>+49 815 049 781</t>
  </si>
  <si>
    <t>U94MQ</t>
  </si>
  <si>
    <t>CUST-04534</t>
  </si>
  <si>
    <t>Noah Makinde</t>
  </si>
  <si>
    <t>noahmakinde@yahoo.com</t>
  </si>
  <si>
    <t>0598234757</t>
  </si>
  <si>
    <t>+44-515-289332</t>
  </si>
  <si>
    <t>GY6VC</t>
  </si>
  <si>
    <t>CUST-03619</t>
  </si>
  <si>
    <t>Ibrahim Afolabi</t>
  </si>
  <si>
    <t>ibrahimafolabi@buafoods.com</t>
  </si>
  <si>
    <t>+353316616907</t>
  </si>
  <si>
    <t>0039785511</t>
  </si>
  <si>
    <t>214 High St</t>
  </si>
  <si>
    <t>EHHKTX</t>
  </si>
  <si>
    <t>CUST-02636</t>
  </si>
  <si>
    <t>Babatunde Lawal</t>
  </si>
  <si>
    <t>babatundelawal@yahoo.com</t>
  </si>
  <si>
    <t>+234768103247</t>
  </si>
  <si>
    <t>+234 735 658 608</t>
  </si>
  <si>
    <t>13 Park Lane</t>
  </si>
  <si>
    <t>270602</t>
  </si>
  <si>
    <t>CUST-04417</t>
  </si>
  <si>
    <t>Tunde O'Brien</t>
  </si>
  <si>
    <t>tunde.obrien@hotmail.com</t>
  </si>
  <si>
    <t>+31555782922</t>
  </si>
  <si>
    <t>+31731135124</t>
  </si>
  <si>
    <t>TLEE8</t>
  </si>
  <si>
    <t>May 11, 2025</t>
  </si>
  <si>
    <t>CUST-01127</t>
  </si>
  <si>
    <t>Ikechukwu Brown</t>
  </si>
  <si>
    <t>ikechukwu_brown@brightaigmbh.com</t>
  </si>
  <si>
    <t>+27 419 965 840</t>
  </si>
  <si>
    <t>0937645265</t>
  </si>
  <si>
    <t>225 Allen Ave</t>
  </si>
  <si>
    <t>2M2CAA</t>
  </si>
  <si>
    <t>joy.botha@yahoo.com</t>
  </si>
  <si>
    <t>+353-293-955332</t>
  </si>
  <si>
    <t>+353-173-136504</t>
  </si>
  <si>
    <t>111 Market St</t>
  </si>
  <si>
    <t>0U3GG</t>
  </si>
  <si>
    <t>CUST-01283</t>
  </si>
  <si>
    <t>Ibrahim Musa</t>
  </si>
  <si>
    <t>ibrahimmusa@outlook.com</t>
  </si>
  <si>
    <t>0615012350</t>
  </si>
  <si>
    <t>+254656605059</t>
  </si>
  <si>
    <t>110 Queen St</t>
  </si>
  <si>
    <t>P6RGV7</t>
  </si>
  <si>
    <t>CUST-02242</t>
  </si>
  <si>
    <t>Faith Makinde</t>
  </si>
  <si>
    <t>faith.makinde@hotmail.com</t>
  </si>
  <si>
    <t>+49324030703</t>
  </si>
  <si>
    <t>V99P6</t>
  </si>
  <si>
    <t>CUST-00493</t>
  </si>
  <si>
    <t>adebayoidris@vertexsoftltd.africa</t>
  </si>
  <si>
    <t>+44-365-103444</t>
  </si>
  <si>
    <t>0299067456</t>
  </si>
  <si>
    <t>202 Moi Ave</t>
  </si>
  <si>
    <t>WY36J</t>
  </si>
  <si>
    <t>04-Aug-24</t>
  </si>
  <si>
    <t>CUST-03932</t>
  </si>
  <si>
    <t>Matthew Dlamini</t>
  </si>
  <si>
    <t>matthew_dlamini@yahoo.com</t>
  </si>
  <si>
    <t>+44 930 942 889</t>
  </si>
  <si>
    <t>0305875638</t>
  </si>
  <si>
    <t>SBMDW6</t>
  </si>
  <si>
    <t>CUST-03309</t>
  </si>
  <si>
    <t>+254 551 600 352</t>
  </si>
  <si>
    <t>+254825862890</t>
  </si>
  <si>
    <t>210 Bourdillon Rd</t>
  </si>
  <si>
    <t>M84F7D</t>
  </si>
  <si>
    <t>Chidinma Makinde</t>
  </si>
  <si>
    <t>chidinma_makinde@sparksolutions.io</t>
  </si>
  <si>
    <t>+234067246639</t>
  </si>
  <si>
    <t>193284</t>
  </si>
  <si>
    <t>CUST-00926</t>
  </si>
  <si>
    <t>chizoba_nwankwo@chippercash.africa</t>
  </si>
  <si>
    <t>+234149777649</t>
  </si>
  <si>
    <t>+234 361 657 652</t>
  </si>
  <si>
    <t>842848</t>
  </si>
  <si>
    <t>04-Jul-24</t>
  </si>
  <si>
    <t>CUST-00500</t>
  </si>
  <si>
    <t>Ibrahim Khan</t>
  </si>
  <si>
    <t>ibrahimkhan@gmail.com</t>
  </si>
  <si>
    <t>+1-681-123038</t>
  </si>
  <si>
    <t>+1681193978</t>
  </si>
  <si>
    <t>G45DZ</t>
  </si>
  <si>
    <t>CUST-02136</t>
  </si>
  <si>
    <t>bellohassan@hotmail.com</t>
  </si>
  <si>
    <t>+49 799 286 308</t>
  </si>
  <si>
    <t>0539005431</t>
  </si>
  <si>
    <t>LLSD3</t>
  </si>
  <si>
    <t>CUST-04609</t>
  </si>
  <si>
    <t>Dele Balogun</t>
  </si>
  <si>
    <t>dele_balogun@yahoo.com</t>
  </si>
  <si>
    <t>+44857071633</t>
  </si>
  <si>
    <t>+44-216-188955</t>
  </si>
  <si>
    <t>56FLA</t>
  </si>
  <si>
    <t>CUST-01416</t>
  </si>
  <si>
    <t>chidinma.mwangi@gmail.com</t>
  </si>
  <si>
    <t>+1-534-976217</t>
  </si>
  <si>
    <t>+1-103-751416</t>
  </si>
  <si>
    <t>N5NJ4</t>
  </si>
  <si>
    <t>CUST-00172</t>
  </si>
  <si>
    <t>nomvula_mwangi@yahoo.com</t>
  </si>
  <si>
    <t>0907851586</t>
  </si>
  <si>
    <t>+234342575409</t>
  </si>
  <si>
    <t>142 Allen Ave</t>
  </si>
  <si>
    <t>424292</t>
  </si>
  <si>
    <t>07-Apr-25</t>
  </si>
  <si>
    <t>CUST-02057</t>
  </si>
  <si>
    <t>Adebayo Anyanwu</t>
  </si>
  <si>
    <t>adebayo.anyanwu@hotmail.com</t>
  </si>
  <si>
    <t>0523391998</t>
  </si>
  <si>
    <t>+234 277 028 748</t>
  </si>
  <si>
    <t>581085</t>
  </si>
  <si>
    <t>CUST-04888</t>
  </si>
  <si>
    <t>Femke Nwosu</t>
  </si>
  <si>
    <t>femke.nwosu@hotmail.com</t>
  </si>
  <si>
    <t>+234-609-730152</t>
  </si>
  <si>
    <t>+234-585-270448</t>
  </si>
  <si>
    <t>75 Kenyatta Ave</t>
  </si>
  <si>
    <t>448224</t>
  </si>
  <si>
    <t>CUST-04350</t>
  </si>
  <si>
    <t>ogechi.okafor@hotmail.com</t>
  </si>
  <si>
    <t>0786841993</t>
  </si>
  <si>
    <t>+44043930525</t>
  </si>
  <si>
    <t>LAGTL8</t>
  </si>
  <si>
    <t>CUST-03463</t>
  </si>
  <si>
    <t>+971-761-022838</t>
  </si>
  <si>
    <t>CUST-02836</t>
  </si>
  <si>
    <t>Babatunde Jones</t>
  </si>
  <si>
    <t>babatunde_jones@yahoo.com</t>
  </si>
  <si>
    <t>0770740681</t>
  </si>
  <si>
    <t>+44-406-385524</t>
  </si>
  <si>
    <t>4CWER2</t>
  </si>
  <si>
    <t>01/02/2025</t>
  </si>
  <si>
    <t>CUST-02550</t>
  </si>
  <si>
    <t>davidokafor@buafoods.ng</t>
  </si>
  <si>
    <t>+44 893 192 931</t>
  </si>
  <si>
    <t>+44630359940</t>
  </si>
  <si>
    <t>QR4AW</t>
  </si>
  <si>
    <t>CUST-01080</t>
  </si>
  <si>
    <t>ifeanyi.hassan@gmail.com</t>
  </si>
  <si>
    <t>0967309240</t>
  </si>
  <si>
    <t>+971 413 596 653</t>
  </si>
  <si>
    <t>TNQGW8</t>
  </si>
  <si>
    <t>CUST-04294</t>
  </si>
  <si>
    <t>yetundeakinola@gmail.com</t>
  </si>
  <si>
    <t>+254 746 215 424</t>
  </si>
  <si>
    <t>ZFPXVF</t>
  </si>
  <si>
    <t>CUST-02551</t>
  </si>
  <si>
    <t>amaka_botha@outlook.com</t>
  </si>
  <si>
    <t>+27 750 144 169</t>
  </si>
  <si>
    <t>0077123212</t>
  </si>
  <si>
    <t>203 Moi Ave</t>
  </si>
  <si>
    <t>U87P6M</t>
  </si>
  <si>
    <t>2025/04/28</t>
  </si>
  <si>
    <t>CUST-01099</t>
  </si>
  <si>
    <t>Musa Mohammed</t>
  </si>
  <si>
    <t>+27-056-055738</t>
  </si>
  <si>
    <t>0109600661</t>
  </si>
  <si>
    <t>1BLUUZ</t>
  </si>
  <si>
    <t>Jun 27, 2025</t>
  </si>
  <si>
    <t>CUST-00872</t>
  </si>
  <si>
    <t>kamauonyeka@stacksoft.ng</t>
  </si>
  <si>
    <t>+254-880-609417</t>
  </si>
  <si>
    <t>0024130078</t>
  </si>
  <si>
    <t>84 Queen St</t>
  </si>
  <si>
    <t>AXGVXC</t>
  </si>
  <si>
    <t>18-Dec-24</t>
  </si>
  <si>
    <t>CUST-01291</t>
  </si>
  <si>
    <t>joshua_adeyemi@vaultsoft.co</t>
  </si>
  <si>
    <t>+49955838736</t>
  </si>
  <si>
    <t>+49-729-661808</t>
  </si>
  <si>
    <t>5LNBC</t>
  </si>
  <si>
    <t>16.02.2026</t>
  </si>
  <si>
    <t>CUST-03621</t>
  </si>
  <si>
    <t>Aisha Botha</t>
  </si>
  <si>
    <t>aisha.botha@carbon.co</t>
  </si>
  <si>
    <t>+234447118465</t>
  </si>
  <si>
    <t>0318618236</t>
  </si>
  <si>
    <t>109 Bourdillon Rd</t>
  </si>
  <si>
    <t>445030</t>
  </si>
  <si>
    <t>CUST-03357</t>
  </si>
  <si>
    <t>topesmith@gmail.com</t>
  </si>
  <si>
    <t>+49-998-374597</t>
  </si>
  <si>
    <t>8YAFB</t>
  </si>
  <si>
    <t>2025/07/25</t>
  </si>
  <si>
    <t>CUST-00984</t>
  </si>
  <si>
    <t>Olivia Orji</t>
  </si>
  <si>
    <t>olivia_orji@yahoo.com</t>
  </si>
  <si>
    <t>0212815683</t>
  </si>
  <si>
    <t>+254 027 853 798</t>
  </si>
  <si>
    <t>22 Sheikh Zayed Rd</t>
  </si>
  <si>
    <t>G6RA3N</t>
  </si>
  <si>
    <t>Jun 29, 2026</t>
  </si>
  <si>
    <t>CUST-03532</t>
  </si>
  <si>
    <t>kemi_ogundimu@zensolutions.co</t>
  </si>
  <si>
    <t>+234-034-126950</t>
  </si>
  <si>
    <t>137291</t>
  </si>
  <si>
    <t>Jan 14, 2026</t>
  </si>
  <si>
    <t>CUST-02541</t>
  </si>
  <si>
    <t>+254 158 925 071</t>
  </si>
  <si>
    <t>+254-339-597523</t>
  </si>
  <si>
    <t>5D56Y</t>
  </si>
  <si>
    <t>15/05/2025</t>
  </si>
  <si>
    <t>CUST-04106</t>
  </si>
  <si>
    <t>Njeri Traore</t>
  </si>
  <si>
    <t>njeritraore@hotmail.com</t>
  </si>
  <si>
    <t>+971 996 374 844</t>
  </si>
  <si>
    <t>+971-130-656047</t>
  </si>
  <si>
    <t>75 Awolowo Rd</t>
  </si>
  <si>
    <t>NENAR</t>
  </si>
  <si>
    <t>CUST-05011</t>
  </si>
  <si>
    <t>+1506682480</t>
  </si>
  <si>
    <t>CUST-01732</t>
  </si>
  <si>
    <t>thandiwenwosu@teamapt.africa</t>
  </si>
  <si>
    <t>+254436917423</t>
  </si>
  <si>
    <t>+254869191809</t>
  </si>
  <si>
    <t>N7ABSH</t>
  </si>
  <si>
    <t>thandiwevandermerwe@yahoo.com</t>
  </si>
  <si>
    <t>0167179431</t>
  </si>
  <si>
    <t>0151404303</t>
  </si>
  <si>
    <t>N261JD</t>
  </si>
  <si>
    <t>Nov 12, 2025</t>
  </si>
  <si>
    <t>CUST-03687</t>
  </si>
  <si>
    <t>faithsmith@konga.ng</t>
  </si>
  <si>
    <t>+254 585 465 649</t>
  </si>
  <si>
    <t>+254-909-475392</t>
  </si>
  <si>
    <t>222 Main Rd</t>
  </si>
  <si>
    <t>XSX52R</t>
  </si>
  <si>
    <t>CUST-00438</t>
  </si>
  <si>
    <t>james.okafor@outlook.com</t>
  </si>
  <si>
    <t>+254-400-181677</t>
  </si>
  <si>
    <t>+254-816-524445</t>
  </si>
  <si>
    <t>6P4GA</t>
  </si>
  <si>
    <t>CUST-03207</t>
  </si>
  <si>
    <t>Bello Adeleke</t>
  </si>
  <si>
    <t>+234 071 293 667</t>
  </si>
  <si>
    <t>+234-271-459011</t>
  </si>
  <si>
    <t>146 Sheikh Zayed Rd</t>
  </si>
  <si>
    <t>986466</t>
  </si>
  <si>
    <t>CUST-02643</t>
  </si>
  <si>
    <t>Layla Obi</t>
  </si>
  <si>
    <t>layla_obi@gmail.com</t>
  </si>
  <si>
    <t>+234 158 709 787</t>
  </si>
  <si>
    <t>+234 235 891 409</t>
  </si>
  <si>
    <t>181 Victoria Rd</t>
  </si>
  <si>
    <t>244422</t>
  </si>
  <si>
    <t>2024/11/28</t>
  </si>
  <si>
    <t>CUST-04734</t>
  </si>
  <si>
    <t>daniel_akinola@outlook.com</t>
  </si>
  <si>
    <t>0239709685</t>
  </si>
  <si>
    <t>+971829117493</t>
  </si>
  <si>
    <t>122 Bay St</t>
  </si>
  <si>
    <t>8Q5EP</t>
  </si>
  <si>
    <t>sola_salami@yahoo.com</t>
  </si>
  <si>
    <t>0843231334</t>
  </si>
  <si>
    <t>+1 050 346 035</t>
  </si>
  <si>
    <t>118 Allen Ave</t>
  </si>
  <si>
    <t>55RQ6</t>
  </si>
  <si>
    <t>17/03/2025</t>
  </si>
  <si>
    <t>CUST-03860</t>
  </si>
  <si>
    <t>Ifeanyi Musa</t>
  </si>
  <si>
    <t>ifeanyi_musa@hotmail.com</t>
  </si>
  <si>
    <t>0251213018</t>
  </si>
  <si>
    <t>+254434113250</t>
  </si>
  <si>
    <t>C5TNF</t>
  </si>
  <si>
    <t>CUST-02735</t>
  </si>
  <si>
    <t>sophie.khan@gmail.com</t>
  </si>
  <si>
    <t>+31 080 256 133</t>
  </si>
  <si>
    <t>+31-365-761040</t>
  </si>
  <si>
    <t>NVE83</t>
  </si>
  <si>
    <t>CUST-00968</t>
  </si>
  <si>
    <t>tope_davies@gmail.com</t>
  </si>
  <si>
    <t>0389654997</t>
  </si>
  <si>
    <t>+44917822008</t>
  </si>
  <si>
    <t>130 Bourdillon Rd</t>
  </si>
  <si>
    <t>D1MWFW</t>
  </si>
  <si>
    <t>04.02.2026</t>
  </si>
  <si>
    <t>CUST-01515</t>
  </si>
  <si>
    <t>Niyi Akinola</t>
  </si>
  <si>
    <t>niyiakinola@gridlabsllc.co</t>
  </si>
  <si>
    <t>+234-848-606414</t>
  </si>
  <si>
    <t>+234-250-969337</t>
  </si>
  <si>
    <t>117543</t>
  </si>
  <si>
    <t>CUST-04055</t>
  </si>
  <si>
    <t>Chidi Evans</t>
  </si>
  <si>
    <t>chidi_evans@chippercash.co</t>
  </si>
  <si>
    <t>+234-684-679727</t>
  </si>
  <si>
    <t>0403925336</t>
  </si>
  <si>
    <t>278317</t>
  </si>
  <si>
    <t>CUST-04931</t>
  </si>
  <si>
    <t>Kunle Okonkwo</t>
  </si>
  <si>
    <t>kunle_okonkwo@gmail.com</t>
  </si>
  <si>
    <t>+234-334-295051</t>
  </si>
  <si>
    <t>+234 712 979 788</t>
  </si>
  <si>
    <t>152968</t>
  </si>
  <si>
    <t>CUST-03672</t>
  </si>
  <si>
    <t>Femke Okonkwo</t>
  </si>
  <si>
    <t>+254 134 263 136</t>
  </si>
  <si>
    <t>0082860549</t>
  </si>
  <si>
    <t>222 Church St</t>
  </si>
  <si>
    <t>L0PUM6</t>
  </si>
  <si>
    <t>19/12/2024</t>
  </si>
  <si>
    <t>CUST-04068</t>
  </si>
  <si>
    <t>Femke Otieno</t>
  </si>
  <si>
    <t>femke_otieno@cellulant.ng</t>
  </si>
  <si>
    <t>+49-452-297125</t>
  </si>
  <si>
    <t>+49-239-798638</t>
  </si>
  <si>
    <t>EXBW5P</t>
  </si>
  <si>
    <t>Jul 20, 2025</t>
  </si>
  <si>
    <t>CUST-04132</t>
  </si>
  <si>
    <t>Ahmed Johnson</t>
  </si>
  <si>
    <t>ahmed_johnson@gmail.com</t>
  </si>
  <si>
    <t>+254874936155</t>
  </si>
  <si>
    <t>+254-422-513528</t>
  </si>
  <si>
    <t>H1EE6</t>
  </si>
  <si>
    <t>CUST-04376</t>
  </si>
  <si>
    <t>kemi_balogun@fluxhealthgmbh.com</t>
  </si>
  <si>
    <t>+234-365-309295</t>
  </si>
  <si>
    <t>+234 934 041 385</t>
  </si>
  <si>
    <t>420667</t>
  </si>
  <si>
    <t>CUST-02873</t>
  </si>
  <si>
    <t>blessingoladipo@vaultsystemsll.africa</t>
  </si>
  <si>
    <t>+234 064 185 903</t>
  </si>
  <si>
    <t>+234202378630</t>
  </si>
  <si>
    <t>240 Main Rd</t>
  </si>
  <si>
    <t>601233</t>
  </si>
  <si>
    <t>CUST-01001</t>
  </si>
  <si>
    <t>markgarba@wave.co</t>
  </si>
  <si>
    <t>0950819005</t>
  </si>
  <si>
    <t>+254735263595</t>
  </si>
  <si>
    <t>KM906</t>
  </si>
  <si>
    <t>CUST-03262</t>
  </si>
  <si>
    <t>+31-082-151272</t>
  </si>
  <si>
    <t>+31-253-467338</t>
  </si>
  <si>
    <t>VF73T</t>
  </si>
  <si>
    <t>CUST-01275</t>
  </si>
  <si>
    <t>kevin_vandermerwe@yahoo.com</t>
  </si>
  <si>
    <t>0223507993</t>
  </si>
  <si>
    <t>+31873521998</t>
  </si>
  <si>
    <t>UMYD1</t>
  </si>
  <si>
    <t>CUST-00790</t>
  </si>
  <si>
    <t>tunde_idris@gmail.com</t>
  </si>
  <si>
    <t>+31-486-952121</t>
  </si>
  <si>
    <t>+31603871088</t>
  </si>
  <si>
    <t>AVDP61</t>
  </si>
  <si>
    <t>CUST-00380</t>
  </si>
  <si>
    <t>kamau.al-farsi@gmail.com</t>
  </si>
  <si>
    <t>0639638452</t>
  </si>
  <si>
    <t>+49-969-443916</t>
  </si>
  <si>
    <t>104 Park Lane</t>
  </si>
  <si>
    <t>SJMHR</t>
  </si>
  <si>
    <t>16.11.2025</t>
  </si>
  <si>
    <t>CUST-00171</t>
  </si>
  <si>
    <t>Adaeze Okafor</t>
  </si>
  <si>
    <t>adaezeokafor@andela.com</t>
  </si>
  <si>
    <t>+234-700-159416</t>
  </si>
  <si>
    <t>+234-162-319818</t>
  </si>
  <si>
    <t>445282</t>
  </si>
  <si>
    <t>CUST-04155</t>
  </si>
  <si>
    <t>Wanjiru Williams</t>
  </si>
  <si>
    <t>wanjiruwilliams@outlook.com</t>
  </si>
  <si>
    <t>+254-146-766978</t>
  </si>
  <si>
    <t>+254692391121</t>
  </si>
  <si>
    <t>P60M7</t>
  </si>
  <si>
    <t>CUST-05007</t>
  </si>
  <si>
    <t>0934694781</t>
  </si>
  <si>
    <t>CUST-02954</t>
  </si>
  <si>
    <t>Tobi Mensah</t>
  </si>
  <si>
    <t>tobi_mensah@outlook.com</t>
  </si>
  <si>
    <t>+1280182271</t>
  </si>
  <si>
    <t>+1905544914</t>
  </si>
  <si>
    <t>HXQQWR</t>
  </si>
  <si>
    <t>CUST-01478</t>
  </si>
  <si>
    <t>0797309514</t>
  </si>
  <si>
    <t>+971 073 720 403</t>
  </si>
  <si>
    <t>E4X3P</t>
  </si>
  <si>
    <t>CUST-03205</t>
  </si>
  <si>
    <t>Samuel Okonkwo</t>
  </si>
  <si>
    <t>samuel_okonkwo@mpesasolutions.com</t>
  </si>
  <si>
    <t>+44-933-167641</t>
  </si>
  <si>
    <t>+44-709-306668</t>
  </si>
  <si>
    <t>MW1M5R</t>
  </si>
  <si>
    <t>23/10/2025</t>
  </si>
  <si>
    <t>CUST-02042</t>
  </si>
  <si>
    <t>folake_lawal@hotmail.com</t>
  </si>
  <si>
    <t>+44 119 674 775</t>
  </si>
  <si>
    <t>+44-162-797066</t>
  </si>
  <si>
    <t>3KU5X</t>
  </si>
  <si>
    <t>CUST-00225</t>
  </si>
  <si>
    <t>liam.ugwu@outlook.com</t>
  </si>
  <si>
    <t>+353 822 269 405</t>
  </si>
  <si>
    <t>+353-967-275784</t>
  </si>
  <si>
    <t>220 Herbert Macaulay Way</t>
  </si>
  <si>
    <t>2WFFER</t>
  </si>
  <si>
    <t>CUST-04390</t>
  </si>
  <si>
    <t>maryam_johnson@mtngroup.co</t>
  </si>
  <si>
    <t>+234 526 505 500</t>
  </si>
  <si>
    <t>0445878824</t>
  </si>
  <si>
    <t>889868</t>
  </si>
  <si>
    <t>CUST-02861</t>
  </si>
  <si>
    <t>chinwe_patel@teamapt.com</t>
  </si>
  <si>
    <t>+254 816 110 948</t>
  </si>
  <si>
    <t>+254702952122</t>
  </si>
  <si>
    <t>9M22LT</t>
  </si>
  <si>
    <t>CUST-04395</t>
  </si>
  <si>
    <t>wanjalabalogun@outlook.com</t>
  </si>
  <si>
    <t>+44-159-553952</t>
  </si>
  <si>
    <t>0507542633</t>
  </si>
  <si>
    <t>249 Main Rd</t>
  </si>
  <si>
    <t>VBZ5C8</t>
  </si>
  <si>
    <t>CUST-04755</t>
  </si>
  <si>
    <t>+1393463932</t>
  </si>
  <si>
    <t>+1 180 096 966</t>
  </si>
  <si>
    <t>223 Queen St</t>
  </si>
  <si>
    <t>PX42E</t>
  </si>
  <si>
    <t>Tobi Lawal</t>
  </si>
  <si>
    <t>tobi@outlook</t>
  </si>
  <si>
    <t>+234-832-538015</t>
  </si>
  <si>
    <t>+234197081262</t>
  </si>
  <si>
    <t>696322</t>
  </si>
  <si>
    <t>Aug 12, 2025</t>
  </si>
  <si>
    <t>fatumakamau@yahoo.com</t>
  </si>
  <si>
    <t>0662887141</t>
  </si>
  <si>
    <t>+27266168643</t>
  </si>
  <si>
    <t>4YR56G</t>
  </si>
  <si>
    <t>CUST-02128</t>
  </si>
  <si>
    <t>Chioma Nwachukwu</t>
  </si>
  <si>
    <t>chiomanwachukwu@hotmail.com</t>
  </si>
  <si>
    <t>+44 090 130 287</t>
  </si>
  <si>
    <t>+44320671467</t>
  </si>
  <si>
    <t>KHT7X</t>
  </si>
  <si>
    <t>27/03/2026</t>
  </si>
  <si>
    <t>CUST-04259</t>
  </si>
  <si>
    <t>Yakubu Taylor</t>
  </si>
  <si>
    <t>yakubu.taylor@outlook.com</t>
  </si>
  <si>
    <t>0148534442</t>
  </si>
  <si>
    <t>+234-509-868342</t>
  </si>
  <si>
    <t>965848</t>
  </si>
  <si>
    <t>CUST-01918</t>
  </si>
  <si>
    <t>Ngozi Adeleke</t>
  </si>
  <si>
    <t>ngozi_adeleke@gmail.com</t>
  </si>
  <si>
    <t>+49 139 216 092</t>
  </si>
  <si>
    <t>190 Victoria Rd</t>
  </si>
  <si>
    <t>M2RRKN</t>
  </si>
  <si>
    <t>07-Aug-25</t>
  </si>
  <si>
    <t>CUST-01261</t>
  </si>
  <si>
    <t>matthewjones@vaultpayplc.africa</t>
  </si>
  <si>
    <t>+234879216501</t>
  </si>
  <si>
    <t>0757601808</t>
  </si>
  <si>
    <t>33 Bourdillon Rd</t>
  </si>
  <si>
    <t>237540</t>
  </si>
  <si>
    <t>CUST-04848</t>
  </si>
  <si>
    <t>Yetunde Taylor</t>
  </si>
  <si>
    <t>yetundetaylor@gmail.com</t>
  </si>
  <si>
    <t>0436185578</t>
  </si>
  <si>
    <t>0533438473</t>
  </si>
  <si>
    <t>157 Market St</t>
  </si>
  <si>
    <t>B31683</t>
  </si>
  <si>
    <t>22/10/2024</t>
  </si>
  <si>
    <t>CUST-04948</t>
  </si>
  <si>
    <t>Chidi Botha</t>
  </si>
  <si>
    <t>chidi_botha@outlook.com</t>
  </si>
  <si>
    <t>+31 386 935 373</t>
  </si>
  <si>
    <t>+31-437-081723</t>
  </si>
  <si>
    <t>1PMZYT</t>
  </si>
  <si>
    <t>CUST-04962</t>
  </si>
  <si>
    <t>Maryam Kelly</t>
  </si>
  <si>
    <t>maryam.kelly@hotmail.com</t>
  </si>
  <si>
    <t>+234-196-231510</t>
  </si>
  <si>
    <t>+234 078 041 584</t>
  </si>
  <si>
    <t>806556</t>
  </si>
  <si>
    <t>CUST-03305</t>
  </si>
  <si>
    <t>Michael Abubakar</t>
  </si>
  <si>
    <t>michaelabubakar@yahoo.com</t>
  </si>
  <si>
    <t>0076345955</t>
  </si>
  <si>
    <t>+49-201-130524</t>
  </si>
  <si>
    <t>143 Park Lane</t>
  </si>
  <si>
    <t>0KCEW</t>
  </si>
  <si>
    <t>CUST-03045</t>
  </si>
  <si>
    <t>emily_hassan@outlook.com</t>
  </si>
  <si>
    <t>+234927030844</t>
  </si>
  <si>
    <t>0976085092</t>
  </si>
  <si>
    <t>175 King St</t>
  </si>
  <si>
    <t>963350</t>
  </si>
  <si>
    <t>CUST-03925</t>
  </si>
  <si>
    <t>fatima.evans@gmail.com.</t>
  </si>
  <si>
    <t>+44807712859</t>
  </si>
  <si>
    <t>0195846959</t>
  </si>
  <si>
    <t>MN1RQB</t>
  </si>
  <si>
    <t>CUST-03306</t>
  </si>
  <si>
    <t>Favour Musa</t>
  </si>
  <si>
    <t>favour.musa@hotmail.com</t>
  </si>
  <si>
    <t>0009367130</t>
  </si>
  <si>
    <t>64 Bourdillon Rd</t>
  </si>
  <si>
    <t>SQ3J9U</t>
  </si>
  <si>
    <t>CUST-01148</t>
  </si>
  <si>
    <t>nomvulaorji@yahoo.com</t>
  </si>
  <si>
    <t>+27-025-254110</t>
  </si>
  <si>
    <t>W1V6C</t>
  </si>
  <si>
    <t>CUST-00029</t>
  </si>
  <si>
    <t>kevin.akinola@twigafoods.co</t>
  </si>
  <si>
    <t>+254-615-280988</t>
  </si>
  <si>
    <t>ZHTQ3B</t>
  </si>
  <si>
    <t>CUST-03923</t>
  </si>
  <si>
    <t>ahmed.dlamini@hotmail.com</t>
  </si>
  <si>
    <t>+234 048 783 292</t>
  </si>
  <si>
    <t>+234-377-024419</t>
  </si>
  <si>
    <t>29 Long St</t>
  </si>
  <si>
    <t>404130</t>
  </si>
  <si>
    <t>30/06/2025</t>
  </si>
  <si>
    <t>CUST-04769</t>
  </si>
  <si>
    <t>Samuel Anyanwu</t>
  </si>
  <si>
    <t>+49 529 913 368</t>
  </si>
  <si>
    <t>0544581730</t>
  </si>
  <si>
    <t>DBC8G</t>
  </si>
  <si>
    <t>2025/11/26</t>
  </si>
  <si>
    <t>CUST-01966</t>
  </si>
  <si>
    <t>aminadavies@hotmail.com</t>
  </si>
  <si>
    <t>+31 210 959 278</t>
  </si>
  <si>
    <t>+31-328-596834</t>
  </si>
  <si>
    <t>15 Allen Ave</t>
  </si>
  <si>
    <t>FWGP8K</t>
  </si>
  <si>
    <t>CUST-00167</t>
  </si>
  <si>
    <t>Musa Hassan</t>
  </si>
  <si>
    <t>musahassanoutlook.com</t>
  </si>
  <si>
    <t>0467197889</t>
  </si>
  <si>
    <t>0782806479</t>
  </si>
  <si>
    <t>8 Park Lane</t>
  </si>
  <si>
    <t>JZYBX</t>
  </si>
  <si>
    <t>CUST-02685</t>
  </si>
  <si>
    <t>James Bello</t>
  </si>
  <si>
    <t>james_bello@lumenworks.com</t>
  </si>
  <si>
    <t>+44 565 344 409</t>
  </si>
  <si>
    <t>+44 301 327 089</t>
  </si>
  <si>
    <t>76 Bay St</t>
  </si>
  <si>
    <t>1G55BS</t>
  </si>
  <si>
    <t>Nov 21, 2024</t>
  </si>
  <si>
    <t>CUST-03181</t>
  </si>
  <si>
    <t>Kelechi Adewale</t>
  </si>
  <si>
    <t>kelechi_adewale@gmail.com</t>
  </si>
  <si>
    <t>0322656112</t>
  </si>
  <si>
    <t>65 Church St</t>
  </si>
  <si>
    <t>9Y56Z</t>
  </si>
  <si>
    <t>CUST-01665</t>
  </si>
  <si>
    <t>ahmed.obi@gmail.com</t>
  </si>
  <si>
    <t>+49-605-395432</t>
  </si>
  <si>
    <t>+49-512-993878</t>
  </si>
  <si>
    <t>942TM4</t>
  </si>
  <si>
    <t>CUST-03391</t>
  </si>
  <si>
    <t>Ikechukwu Williams</t>
  </si>
  <si>
    <t>ikechukwu_williams@hotmail.com</t>
  </si>
  <si>
    <t>+1454027407</t>
  </si>
  <si>
    <t>+1 019 249 210</t>
  </si>
  <si>
    <t>Z2NNR7</t>
  </si>
  <si>
    <t>CUST-00752</t>
  </si>
  <si>
    <t>Sophie Mohammed</t>
  </si>
  <si>
    <t>sophiemohammed@yahoo.com</t>
  </si>
  <si>
    <t>+27442526942</t>
  </si>
  <si>
    <t>+27416415374</t>
  </si>
  <si>
    <t>43140</t>
  </si>
  <si>
    <t>olivia.orji@outlook.com</t>
  </si>
  <si>
    <t>+234712446223</t>
  </si>
  <si>
    <t>0267984664</t>
  </si>
  <si>
    <t>827317</t>
  </si>
  <si>
    <t>CUST-04253</t>
  </si>
  <si>
    <t>Amina Adewale</t>
  </si>
  <si>
    <t>amina.adewale@yahoo.com</t>
  </si>
  <si>
    <t>+234018333194</t>
  </si>
  <si>
    <t>0215306626</t>
  </si>
  <si>
    <t>966928</t>
  </si>
  <si>
    <t>CUST-01737</t>
  </si>
  <si>
    <t>Simi Smith</t>
  </si>
  <si>
    <t>simismith@yahoo.com</t>
  </si>
  <si>
    <t>0623696637</t>
  </si>
  <si>
    <t>0120459776</t>
  </si>
  <si>
    <t>515119</t>
  </si>
  <si>
    <t>27/11/2025</t>
  </si>
  <si>
    <t>CUST-04992</t>
  </si>
  <si>
    <t>Jessica Adeyemi</t>
  </si>
  <si>
    <t>jessicaadeyemi@hotmail.com</t>
  </si>
  <si>
    <t>+234-551-971088</t>
  </si>
  <si>
    <t>+234-437-714518</t>
  </si>
  <si>
    <t>943926</t>
  </si>
  <si>
    <t>CUST-04978</t>
  </si>
  <si>
    <t>folake_murphy@outlook.com</t>
  </si>
  <si>
    <t>0689582319</t>
  </si>
  <si>
    <t>+234810634319</t>
  </si>
  <si>
    <t>191 King St</t>
  </si>
  <si>
    <t>284203</t>
  </si>
  <si>
    <t>CUST-00036</t>
  </si>
  <si>
    <t>+44-758-181412</t>
  </si>
  <si>
    <t>0782613750</t>
  </si>
  <si>
    <t>21 Marina Rd</t>
  </si>
  <si>
    <t>BWGXK</t>
  </si>
  <si>
    <t>CUST-01604</t>
  </si>
  <si>
    <t>njeribello@yahoo.com</t>
  </si>
  <si>
    <t>0587334667</t>
  </si>
  <si>
    <t>0682930073</t>
  </si>
  <si>
    <t>3TQ8XB</t>
  </si>
  <si>
    <t>CUST-00086</t>
  </si>
  <si>
    <t>Fatuma Okorie</t>
  </si>
  <si>
    <t>fatumaokorie@gmail.com</t>
  </si>
  <si>
    <t>0034944665</t>
  </si>
  <si>
    <t>+234437489691</t>
  </si>
  <si>
    <t>73 Bay St</t>
  </si>
  <si>
    <t>817660</t>
  </si>
  <si>
    <t>CUST-02665</t>
  </si>
  <si>
    <t>lola.okorie@outlook.com</t>
  </si>
  <si>
    <t>0897618474</t>
  </si>
  <si>
    <t>+234127505036</t>
  </si>
  <si>
    <t>611155</t>
  </si>
  <si>
    <t>CUST-01962</t>
  </si>
  <si>
    <t>andrew_onyeka@lumenpay.com</t>
  </si>
  <si>
    <t>0863185525</t>
  </si>
  <si>
    <t>+1767879054</t>
  </si>
  <si>
    <t>YPUBW</t>
  </si>
  <si>
    <t>Feb 27, 2026</t>
  </si>
  <si>
    <t>CUST-01912</t>
  </si>
  <si>
    <t>Kayode Evans</t>
  </si>
  <si>
    <t>kayode.evans@echotechllc.io</t>
  </si>
  <si>
    <t>+27273996662</t>
  </si>
  <si>
    <t>+27913741283</t>
  </si>
  <si>
    <t>CMJAT7</t>
  </si>
  <si>
    <t>CUST-03254</t>
  </si>
  <si>
    <t>wanjala_mwangi@hotmail.com</t>
  </si>
  <si>
    <t>+234359114600</t>
  </si>
  <si>
    <t>0362713083</t>
  </si>
  <si>
    <t>165942</t>
  </si>
  <si>
    <t>CUST-03702</t>
  </si>
  <si>
    <t>Lawal Diallo</t>
  </si>
  <si>
    <t>lawal.diallo@company.com.</t>
  </si>
  <si>
    <t>+353902509639</t>
  </si>
  <si>
    <t>+353-755-528272</t>
  </si>
  <si>
    <t>QJ2QD</t>
  </si>
  <si>
    <t>CUST-00639</t>
  </si>
  <si>
    <t>damilolamensah@yahoo.com</t>
  </si>
  <si>
    <t>0426527428</t>
  </si>
  <si>
    <t>825511</t>
  </si>
  <si>
    <t>CUST-01906</t>
  </si>
  <si>
    <t>ankekellycompany.com</t>
  </si>
  <si>
    <t>0761052723</t>
  </si>
  <si>
    <t>+234543547780</t>
  </si>
  <si>
    <t>503576</t>
  </si>
  <si>
    <t>CUST-01680</t>
  </si>
  <si>
    <t>0864215112</t>
  </si>
  <si>
    <t>+234-109-128277</t>
  </si>
  <si>
    <t>614745</t>
  </si>
  <si>
    <t>CUST-04054</t>
  </si>
  <si>
    <t>Emeka Hassan</t>
  </si>
  <si>
    <t>emeka.hassan@outlook.com</t>
  </si>
  <si>
    <t>0639524687</t>
  </si>
  <si>
    <t>+44-545-307074</t>
  </si>
  <si>
    <t>112 Kenyatta Ave</t>
  </si>
  <si>
    <t>SJ20AN</t>
  </si>
  <si>
    <t>CUST-04709</t>
  </si>
  <si>
    <t>CUST-03279</t>
  </si>
  <si>
    <t>Kunle Obi</t>
  </si>
  <si>
    <t>kunleobi@mpesasolutions.co</t>
  </si>
  <si>
    <t>+44-150-252191</t>
  </si>
  <si>
    <t>0742147319</t>
  </si>
  <si>
    <t>P3ZNCX</t>
  </si>
  <si>
    <t>+234757842351</t>
  </si>
  <si>
    <t>+234-264-214928</t>
  </si>
  <si>
    <t>399324</t>
  </si>
  <si>
    <t>CUST-02787</t>
  </si>
  <si>
    <t>Hannah Murphy</t>
  </si>
  <si>
    <t>hannah_murphy@outlook.com</t>
  </si>
  <si>
    <t>+31584751422</t>
  </si>
  <si>
    <t>+31212990756</t>
  </si>
  <si>
    <t>124 Herbert Macaulay Way</t>
  </si>
  <si>
    <t>LC6BD</t>
  </si>
  <si>
    <t>CUST-02953</t>
  </si>
  <si>
    <t>obinnavandermerwe@yahoo.com</t>
  </si>
  <si>
    <t>+254 662 890 696</t>
  </si>
  <si>
    <t>+254 130 998 786</t>
  </si>
  <si>
    <t>239 High St</t>
  </si>
  <si>
    <t>NBE6M</t>
  </si>
  <si>
    <t>Oct 21, 2025</t>
  </si>
  <si>
    <t>CUST-00899</t>
  </si>
  <si>
    <t>Femi Adewale</t>
  </si>
  <si>
    <t>femi_adewale@hotmail.com</t>
  </si>
  <si>
    <t>+234 852 846 770</t>
  </si>
  <si>
    <t>+234 784 679 700</t>
  </si>
  <si>
    <t>456246</t>
  </si>
  <si>
    <t>23.05.2025</t>
  </si>
  <si>
    <t>CUST-01425</t>
  </si>
  <si>
    <t>Sophie Davies</t>
  </si>
  <si>
    <t>sophie_davies@orbitfinance.com</t>
  </si>
  <si>
    <t>0187297012</t>
  </si>
  <si>
    <t>0831562420</t>
  </si>
  <si>
    <t>104 Victoria Rd</t>
  </si>
  <si>
    <t>905568</t>
  </si>
  <si>
    <t>14.03.2026</t>
  </si>
  <si>
    <t>29.03.2026</t>
  </si>
  <si>
    <t>CUST-02432</t>
  </si>
  <si>
    <t>Michael Anyanwu</t>
  </si>
  <si>
    <t>michael_anyanwu@novalogicgmbh.io</t>
  </si>
  <si>
    <t>0225803972</t>
  </si>
  <si>
    <t>+234-819-623649</t>
  </si>
  <si>
    <t>82 Main Rd</t>
  </si>
  <si>
    <t>985600</t>
  </si>
  <si>
    <t>11/08/2024</t>
  </si>
  <si>
    <t>05/11/2025</t>
  </si>
  <si>
    <t>CUST-00466</t>
  </si>
  <si>
    <t>olivianwankwo@hotmail.com</t>
  </si>
  <si>
    <t>+234 920 457 353</t>
  </si>
  <si>
    <t>+234366185076</t>
  </si>
  <si>
    <t>622017</t>
  </si>
  <si>
    <t>CUST-00737</t>
  </si>
  <si>
    <t>Abdullahi Adeyemi</t>
  </si>
  <si>
    <t>abdullahi.adeyemi@gmail.com</t>
  </si>
  <si>
    <t>+31525523228</t>
  </si>
  <si>
    <t>+31-588-377435</t>
  </si>
  <si>
    <t>NZCGFH</t>
  </si>
  <si>
    <t>CUST-02926</t>
  </si>
  <si>
    <t>Samuel Adeleke</t>
  </si>
  <si>
    <t>samuel_adeleke@hotmail.com</t>
  </si>
  <si>
    <t>+44-409-405222</t>
  </si>
  <si>
    <t>0628862526</t>
  </si>
  <si>
    <t>163 Victoria Rd</t>
  </si>
  <si>
    <t>81CER</t>
  </si>
  <si>
    <t>Jul 16, 2025</t>
  </si>
  <si>
    <t>CUST-04840</t>
  </si>
  <si>
    <t>yakubunwosu@wave.ng</t>
  </si>
  <si>
    <t>+27497129467</t>
  </si>
  <si>
    <t>+27-513-315717</t>
  </si>
  <si>
    <t>NWJRYM</t>
  </si>
  <si>
    <t>Jul 7, 2025</t>
  </si>
  <si>
    <t>CUST-00139</t>
  </si>
  <si>
    <t>Tosin Abubakar</t>
  </si>
  <si>
    <t>0816158148</t>
  </si>
  <si>
    <t>0696393827</t>
  </si>
  <si>
    <t>RME7H5</t>
  </si>
  <si>
    <t>CUST-05109</t>
  </si>
  <si>
    <t>CUST-01565</t>
  </si>
  <si>
    <t>Amani Okonkwo</t>
  </si>
  <si>
    <t>amaniokonkwo@outlook.com</t>
  </si>
  <si>
    <t>0651679212</t>
  </si>
  <si>
    <t>0195261718</t>
  </si>
  <si>
    <t>62 Main Rd</t>
  </si>
  <si>
    <t>BE3SW</t>
  </si>
  <si>
    <t>CUST-00729</t>
  </si>
  <si>
    <t>Kunle Smith</t>
  </si>
  <si>
    <t>kunle.smith@yahoo.com</t>
  </si>
  <si>
    <t>0922188220</t>
  </si>
  <si>
    <t>+353 318 641 761</t>
  </si>
  <si>
    <t>38NWE</t>
  </si>
  <si>
    <t>CUST-04001</t>
  </si>
  <si>
    <t>tosin_williams@gmail.com</t>
  </si>
  <si>
    <t>+49609062753</t>
  </si>
  <si>
    <t>+49 288 350 433</t>
  </si>
  <si>
    <t>12034X</t>
  </si>
  <si>
    <t>CUST-04044</t>
  </si>
  <si>
    <t>Kamau Abubakar</t>
  </si>
  <si>
    <t>kamauabubakar@yahoo.com</t>
  </si>
  <si>
    <t>+234899904227</t>
  </si>
  <si>
    <t>+234-640-751600</t>
  </si>
  <si>
    <t>156 Bourdillon Rd</t>
  </si>
  <si>
    <t>537163</t>
  </si>
  <si>
    <t>CUST-03558</t>
  </si>
  <si>
    <t>Wanjala Afolabi</t>
  </si>
  <si>
    <t>wanjala_afolabi@yahoo.com</t>
  </si>
  <si>
    <t>+1-307-679987</t>
  </si>
  <si>
    <t>0593329262</t>
  </si>
  <si>
    <t>177 Queen St</t>
  </si>
  <si>
    <t>GR5416</t>
  </si>
  <si>
    <t>CUST-02554</t>
  </si>
  <si>
    <t>+254951745184</t>
  </si>
  <si>
    <t>0326733441</t>
  </si>
  <si>
    <t>164 Park Lane</t>
  </si>
  <si>
    <t>1ZUZL</t>
  </si>
  <si>
    <t>CUST-00816</t>
  </si>
  <si>
    <t>Faith Diallo</t>
  </si>
  <si>
    <t>faith.diallo@hotmail.com</t>
  </si>
  <si>
    <t>+234065106407</t>
  </si>
  <si>
    <t>+234 783 847 848</t>
  </si>
  <si>
    <t>323417</t>
  </si>
  <si>
    <t>Jul 11, 2024</t>
  </si>
  <si>
    <t>CUST-02193</t>
  </si>
  <si>
    <t>yusuf.hassan@apexsolutionsg.co</t>
  </si>
  <si>
    <t>+49-687-339115</t>
  </si>
  <si>
    <t>+49-301-313487</t>
  </si>
  <si>
    <t>232 Victoria Rd</t>
  </si>
  <si>
    <t>WKVHU</t>
  </si>
  <si>
    <t>CUST-00817</t>
  </si>
  <si>
    <t>tope.murphy@hotmail.com</t>
  </si>
  <si>
    <t>+49-903-178836</t>
  </si>
  <si>
    <t>+49-316-785984</t>
  </si>
  <si>
    <t>BNMC5</t>
  </si>
  <si>
    <t>CUST-03265</t>
  </si>
  <si>
    <t>CUST-00290</t>
  </si>
  <si>
    <t>CUST-01450</t>
  </si>
  <si>
    <t>Sola Evans</t>
  </si>
  <si>
    <t>solaevans@sparkworksgmbh.io</t>
  </si>
  <si>
    <t>+31-062-925809</t>
  </si>
  <si>
    <t>NRPEMP</t>
  </si>
  <si>
    <t>2024/07/16</t>
  </si>
  <si>
    <t>CUST-05006</t>
  </si>
  <si>
    <t>CUST-02233</t>
  </si>
  <si>
    <t>Chioma Makinde</t>
  </si>
  <si>
    <t>chioma.makinde@outlook.com</t>
  </si>
  <si>
    <t>+254-205-404834</t>
  </si>
  <si>
    <t>+254768254132</t>
  </si>
  <si>
    <t>PQZ4S4</t>
  </si>
  <si>
    <t>gbenga_okonkwo@hotmail.com</t>
  </si>
  <si>
    <t>+1-949-217559</t>
  </si>
  <si>
    <t>0205116841</t>
  </si>
  <si>
    <t>G83FH9</t>
  </si>
  <si>
    <t>2026/06/11</t>
  </si>
  <si>
    <t>CUST-00959</t>
  </si>
  <si>
    <t>0988408943</t>
  </si>
  <si>
    <t>+234 481 268 179</t>
  </si>
  <si>
    <t>737561</t>
  </si>
  <si>
    <t>CUST-03218</t>
  </si>
  <si>
    <t>Lawal Jones</t>
  </si>
  <si>
    <t>lawaljones@outlook.com</t>
  </si>
  <si>
    <t>+254 544 931 750</t>
  </si>
  <si>
    <t>0D1KSM</t>
  </si>
  <si>
    <t>2026/05/07</t>
  </si>
  <si>
    <t>CUST-01674</t>
  </si>
  <si>
    <t>ogechibrown@piggyvest.io</t>
  </si>
  <si>
    <t>+234 670 249 116</t>
  </si>
  <si>
    <t>+234-478-776297</t>
  </si>
  <si>
    <t>254036</t>
  </si>
  <si>
    <t>CUST-05041</t>
  </si>
  <si>
    <t>CUST-01924</t>
  </si>
  <si>
    <t>chiamaka.brown@gmail.com</t>
  </si>
  <si>
    <t>+31963242466</t>
  </si>
  <si>
    <t>BBAGU</t>
  </si>
  <si>
    <t>bellomakinde@gmail.com</t>
  </si>
  <si>
    <t>+27592323421</t>
  </si>
  <si>
    <t>+27 890 285 155</t>
  </si>
  <si>
    <t>70 Sheikh Zayed Rd</t>
  </si>
  <si>
    <t>YBJ4H</t>
  </si>
  <si>
    <t>CUST-00552</t>
  </si>
  <si>
    <t>obinnaadeyemi@gmail.com</t>
  </si>
  <si>
    <t>+234-444-359624</t>
  </si>
  <si>
    <t>+234 870 120 424</t>
  </si>
  <si>
    <t>263799</t>
  </si>
  <si>
    <t>CUST-04943</t>
  </si>
  <si>
    <t>+254 744 006 300</t>
  </si>
  <si>
    <t>8PX12</t>
  </si>
  <si>
    <t>CUST-02304</t>
  </si>
  <si>
    <t>Tariq Mensah</t>
  </si>
  <si>
    <t>tariqmensah@gmail.com</t>
  </si>
  <si>
    <t>+234 248 831 446</t>
  </si>
  <si>
    <t>+234040180794</t>
  </si>
  <si>
    <t>365149</t>
  </si>
  <si>
    <t>CUST-04097</t>
  </si>
  <si>
    <t>otienoakinola@primeanalytics.io</t>
  </si>
  <si>
    <t>+44462727995</t>
  </si>
  <si>
    <t>+44 377 120 228</t>
  </si>
  <si>
    <t>13 King St</t>
  </si>
  <si>
    <t>EVCWY</t>
  </si>
  <si>
    <t>CUST-04393</t>
  </si>
  <si>
    <t>preciouswilliams@gmail.com</t>
  </si>
  <si>
    <t>+27 178 421 976</t>
  </si>
  <si>
    <t>+27-346-446812</t>
  </si>
  <si>
    <t>VCU60</t>
  </si>
  <si>
    <t>CUST-02495</t>
  </si>
  <si>
    <t>Chinwe Dlamini</t>
  </si>
  <si>
    <t>+27-702-669191</t>
  </si>
  <si>
    <t>+27 726 521 365</t>
  </si>
  <si>
    <t>3SBC1Y</t>
  </si>
  <si>
    <t>CUST-01671</t>
  </si>
  <si>
    <t>fatumadlamini@buafoods.africa</t>
  </si>
  <si>
    <t>+234778336826</t>
  </si>
  <si>
    <t>+234446455753</t>
  </si>
  <si>
    <t>685837</t>
  </si>
  <si>
    <t>CUST-03458</t>
  </si>
  <si>
    <t>Kunle Ugwu</t>
  </si>
  <si>
    <t>kunleugwu@hotmail.com</t>
  </si>
  <si>
    <t>0047538467</t>
  </si>
  <si>
    <t>+234744664355</t>
  </si>
  <si>
    <t>346979</t>
  </si>
  <si>
    <t>01/04/2025</t>
  </si>
  <si>
    <t>CUST-04899</t>
  </si>
  <si>
    <t>joshua.makinde@company.com.</t>
  </si>
  <si>
    <t>+44-170-602622</t>
  </si>
  <si>
    <t>141 Long St</t>
  </si>
  <si>
    <t>6MZEXR</t>
  </si>
  <si>
    <t>CUST-04765</t>
  </si>
  <si>
    <t>davidadebayo@vertexlabs.com</t>
  </si>
  <si>
    <t>+44812156972</t>
  </si>
  <si>
    <t>+44 606 044 335</t>
  </si>
  <si>
    <t>XSK129</t>
  </si>
  <si>
    <t>Nov 20, 2024</t>
  </si>
  <si>
    <t>CUST-02502</t>
  </si>
  <si>
    <t>Sipho Wilson</t>
  </si>
  <si>
    <t>sipho_wilson@yahoo.com</t>
  </si>
  <si>
    <t>+44-864-964658</t>
  </si>
  <si>
    <t>+44921475857</t>
  </si>
  <si>
    <t>TP1CJZ</t>
  </si>
  <si>
    <t>CUST-04383</t>
  </si>
  <si>
    <t>Liam Musa</t>
  </si>
  <si>
    <t>liam.musa@yahoo.com</t>
  </si>
  <si>
    <t>+234832032345</t>
  </si>
  <si>
    <t>542495</t>
  </si>
  <si>
    <t>CUST-00263</t>
  </si>
  <si>
    <t>+27617662047</t>
  </si>
  <si>
    <t>+27-960-940970</t>
  </si>
  <si>
    <t>88PY90</t>
  </si>
  <si>
    <t>CUST-02179</t>
  </si>
  <si>
    <t>Fatuma Oladele</t>
  </si>
  <si>
    <t>fatuma.oladele@stackai.io</t>
  </si>
  <si>
    <t>0889169404</t>
  </si>
  <si>
    <t>+49 365 088 290</t>
  </si>
  <si>
    <t>H1003</t>
  </si>
  <si>
    <t>CUST-02301</t>
  </si>
  <si>
    <t>Chidi Akinola</t>
  </si>
  <si>
    <t>chidi.akinola@quantagroupplc.co</t>
  </si>
  <si>
    <t>0565116998</t>
  </si>
  <si>
    <t>+234-077-840310</t>
  </si>
  <si>
    <t>479690</t>
  </si>
  <si>
    <t>CUST-00717</t>
  </si>
  <si>
    <t>chizoba.mwangi@yahoo.com</t>
  </si>
  <si>
    <t>+27630343830</t>
  </si>
  <si>
    <t>+27 091 435 294</t>
  </si>
  <si>
    <t>113 Park Lane</t>
  </si>
  <si>
    <t>WT20K8</t>
  </si>
  <si>
    <t>CUST-01744</t>
  </si>
  <si>
    <t>sarahonyeka@outlook.com</t>
  </si>
  <si>
    <t>+234786480105</t>
  </si>
  <si>
    <t>+234 184 264 102</t>
  </si>
  <si>
    <t>215 Queen St</t>
  </si>
  <si>
    <t>766779</t>
  </si>
  <si>
    <t>CUST-03196</t>
  </si>
  <si>
    <t>joshua_adeyemi@yahoo.com</t>
  </si>
  <si>
    <t>0540795571</t>
  </si>
  <si>
    <t>115 Main Rd</t>
  </si>
  <si>
    <t>701197</t>
  </si>
  <si>
    <t>CUST-03952</t>
  </si>
  <si>
    <t>Babatunde Afolabi</t>
  </si>
  <si>
    <t>babatundeafolabi@hotmail.com</t>
  </si>
  <si>
    <t>+44-252-501090</t>
  </si>
  <si>
    <t>0150727200</t>
  </si>
  <si>
    <t>UKYV3Z</t>
  </si>
  <si>
    <t>CUST-04916</t>
  </si>
  <si>
    <t>Zainab Mwangi</t>
  </si>
  <si>
    <t>zainab.mwangi@hotmail.com</t>
  </si>
  <si>
    <t>+27 218 492 293</t>
  </si>
  <si>
    <t>+27-754-456194</t>
  </si>
  <si>
    <t>YT5FVS</t>
  </si>
  <si>
    <t>CUST-03217</t>
  </si>
  <si>
    <t>yetunde.adewale@yahoo.com</t>
  </si>
  <si>
    <t>+31-145-610925</t>
  </si>
  <si>
    <t>+31146198389</t>
  </si>
  <si>
    <t>A8PY57</t>
  </si>
  <si>
    <t>11.07.2025</t>
  </si>
  <si>
    <t>CUST-04847</t>
  </si>
  <si>
    <t>fatima_adeleke@outlook.com</t>
  </si>
  <si>
    <t>+1362421026</t>
  </si>
  <si>
    <t>+1321133167</t>
  </si>
  <si>
    <t>69 Bay St</t>
  </si>
  <si>
    <t>971D9</t>
  </si>
  <si>
    <t>CUST-03516</t>
  </si>
  <si>
    <t>preciousokorie@yahoo.com</t>
  </si>
  <si>
    <t>+234510058424</t>
  </si>
  <si>
    <t>+234515256654</t>
  </si>
  <si>
    <t>564037</t>
  </si>
  <si>
    <t>09/28/2024</t>
  </si>
  <si>
    <t>CUST-01189</t>
  </si>
  <si>
    <t>Adebayo Nwosu</t>
  </si>
  <si>
    <t>adebayonwosu@jumia.ng</t>
  </si>
  <si>
    <t>0277347749</t>
  </si>
  <si>
    <t>+234784527331</t>
  </si>
  <si>
    <t>929571</t>
  </si>
  <si>
    <t>15/09/2024</t>
  </si>
  <si>
    <t>CUST-05068</t>
  </si>
  <si>
    <t>+44 899 770 139</t>
  </si>
  <si>
    <t>CUST-03734</t>
  </si>
  <si>
    <t>+234247157719</t>
  </si>
  <si>
    <t>+234 465 120 387</t>
  </si>
  <si>
    <t>178849</t>
  </si>
  <si>
    <t>CUST-01483</t>
  </si>
  <si>
    <t>Layla Adeyemi</t>
  </si>
  <si>
    <t>layla.adeyemi@hotmail.com</t>
  </si>
  <si>
    <t>0747669377</t>
  </si>
  <si>
    <t>+971 242 427 841</t>
  </si>
  <si>
    <t>8K3GL</t>
  </si>
  <si>
    <t>CUST-05127</t>
  </si>
  <si>
    <t>CUST-00647</t>
  </si>
  <si>
    <t>fatima_mohammed@buafoods.com</t>
  </si>
  <si>
    <t>+254-071-634850</t>
  </si>
  <si>
    <t>+254123708511</t>
  </si>
  <si>
    <t>6K1YX0</t>
  </si>
  <si>
    <t>10-Oct-24</t>
  </si>
  <si>
    <t>CUST-00209</t>
  </si>
  <si>
    <t>Emeka Anyanwu</t>
  </si>
  <si>
    <t>+1 839 386 613</t>
  </si>
  <si>
    <t>+1 155 206 506</t>
  </si>
  <si>
    <t>167 Victoria Rd</t>
  </si>
  <si>
    <t>CEP2V7</t>
  </si>
  <si>
    <t>CUST-04273</t>
  </si>
  <si>
    <t>fatuma.johnson@outlook.com</t>
  </si>
  <si>
    <t>+971088857758</t>
  </si>
  <si>
    <t>138 Queen St</t>
  </si>
  <si>
    <t>ACGT6J</t>
  </si>
  <si>
    <t>CUST-04920</t>
  </si>
  <si>
    <t>Ryan Jones</t>
  </si>
  <si>
    <t>ryan_jones@cowrywise.com</t>
  </si>
  <si>
    <t>+1 909 863 455</t>
  </si>
  <si>
    <t>+1644803010</t>
  </si>
  <si>
    <t>116 Queen St</t>
  </si>
  <si>
    <t>15TPDQ</t>
  </si>
  <si>
    <t>CUST-03487</t>
  </si>
  <si>
    <t>chidi_onyeka@outlook.com</t>
  </si>
  <si>
    <t>0380695381</t>
  </si>
  <si>
    <t>+234-500-942663</t>
  </si>
  <si>
    <t>965765</t>
  </si>
  <si>
    <t>07.10.2024</t>
  </si>
  <si>
    <t>CUST-00605</t>
  </si>
  <si>
    <t>+234-046-070014</t>
  </si>
  <si>
    <t>0130686240</t>
  </si>
  <si>
    <t>667800</t>
  </si>
  <si>
    <t>Apr 30, 2026</t>
  </si>
  <si>
    <t>CUST-00022</t>
  </si>
  <si>
    <t>zainabanyanwu@yahoo.com</t>
  </si>
  <si>
    <t>+971 755 886 753</t>
  </si>
  <si>
    <t>+971 963 605 766</t>
  </si>
  <si>
    <t>85 Kenyatta Ave</t>
  </si>
  <si>
    <t>G95AK2</t>
  </si>
  <si>
    <t>Tosin Mwangi</t>
  </si>
  <si>
    <t>tosin.mwangi@dangoteindustr.io</t>
  </si>
  <si>
    <t>+353124571815</t>
  </si>
  <si>
    <t>0619499913</t>
  </si>
  <si>
    <t>24F83</t>
  </si>
  <si>
    <t>CUST-03048</t>
  </si>
  <si>
    <t>hannah.jones@gmail.com</t>
  </si>
  <si>
    <t>0914656674</t>
  </si>
  <si>
    <t>+31179607050</t>
  </si>
  <si>
    <t>34 Queen St</t>
  </si>
  <si>
    <t>P2396Y</t>
  </si>
  <si>
    <t>CUST-00450</t>
  </si>
  <si>
    <t>Chiamaka Kelly</t>
  </si>
  <si>
    <t>chiamakakelly@vertextechplc.ng</t>
  </si>
  <si>
    <t>+1201227595</t>
  </si>
  <si>
    <t>+1 026 015 153</t>
  </si>
  <si>
    <t>159 Queen St</t>
  </si>
  <si>
    <t>4UC7G</t>
  </si>
  <si>
    <t>CUST-01125</t>
  </si>
  <si>
    <t>Chioma Otieno</t>
  </si>
  <si>
    <t>chioma.otieno@hotmail.com</t>
  </si>
  <si>
    <t>+971 766 487 841</t>
  </si>
  <si>
    <t>+971 831 276 078</t>
  </si>
  <si>
    <t>ZJUH0A</t>
  </si>
  <si>
    <t>30.05.2026</t>
  </si>
  <si>
    <t>CUST-02333</t>
  </si>
  <si>
    <t>Chizoba Okafor</t>
  </si>
  <si>
    <t>chizobaokafor@gmail.com</t>
  </si>
  <si>
    <t>0629382887</t>
  </si>
  <si>
    <t>+234-787-313503</t>
  </si>
  <si>
    <t>180 Queen St</t>
  </si>
  <si>
    <t>128113</t>
  </si>
  <si>
    <t>CUST-00839</t>
  </si>
  <si>
    <t>Tobi Hassan</t>
  </si>
  <si>
    <t>tobi_hassan@apexai.africa</t>
  </si>
  <si>
    <t>+234 748 673 581</t>
  </si>
  <si>
    <t>+234 177 487 477</t>
  </si>
  <si>
    <t>786404</t>
  </si>
  <si>
    <t>05/21/2026</t>
  </si>
  <si>
    <t>CUST-02472</t>
  </si>
  <si>
    <t>Tariq Okonkwo</t>
  </si>
  <si>
    <t>tariq@@gmail.com</t>
  </si>
  <si>
    <t>0662528251</t>
  </si>
  <si>
    <t>+31-465-301938</t>
  </si>
  <si>
    <t>FZLW20</t>
  </si>
  <si>
    <t>CUST-01017</t>
  </si>
  <si>
    <t>Bello Onyeka</t>
  </si>
  <si>
    <t>+971405155674</t>
  </si>
  <si>
    <t>+971 920 167 599</t>
  </si>
  <si>
    <t>CYD06B</t>
  </si>
  <si>
    <t>CUST-00243</t>
  </si>
  <si>
    <t>Kibet Akinola</t>
  </si>
  <si>
    <t>kibet_akinola@flutterwave.africa</t>
  </si>
  <si>
    <t>0778711216</t>
  </si>
  <si>
    <t>0365155973</t>
  </si>
  <si>
    <t>PWC0D</t>
  </si>
  <si>
    <t>CUST-03956</t>
  </si>
  <si>
    <t>laura_mwangi@yahoo.com</t>
  </si>
  <si>
    <t>0190891775</t>
  </si>
  <si>
    <t>+254 869 323 812</t>
  </si>
  <si>
    <t>537F2S</t>
  </si>
  <si>
    <t>CUST-04963</t>
  </si>
  <si>
    <t>kayode.patel@gmail.com</t>
  </si>
  <si>
    <t>+1-881-927136</t>
  </si>
  <si>
    <t>+1-207-069675</t>
  </si>
  <si>
    <t>0F6EMP</t>
  </si>
  <si>
    <t>CUST-00511</t>
  </si>
  <si>
    <t>James Nwankwo</t>
  </si>
  <si>
    <t>jamesnwankwo@outlook.com</t>
  </si>
  <si>
    <t>+44602119158</t>
  </si>
  <si>
    <t>180 Bay St</t>
  </si>
  <si>
    <t>S6382J</t>
  </si>
  <si>
    <t>CUST-02726</t>
  </si>
  <si>
    <t>Liam Otieno</t>
  </si>
  <si>
    <t>liam.otieno@gmail.com</t>
  </si>
  <si>
    <t>0038435409</t>
  </si>
  <si>
    <t>+234434417880</t>
  </si>
  <si>
    <t>173226</t>
  </si>
  <si>
    <t>CUST-02453</t>
  </si>
  <si>
    <t>niyi.dlamini@hotmail.com</t>
  </si>
  <si>
    <t>+234 458 954 285</t>
  </si>
  <si>
    <t>+234 315 899 832</t>
  </si>
  <si>
    <t>54 Station Rd</t>
  </si>
  <si>
    <t>509272</t>
  </si>
  <si>
    <t>CUST-02889</t>
  </si>
  <si>
    <t>Femke Lawal</t>
  </si>
  <si>
    <t>femke.lawal@hotmail.com</t>
  </si>
  <si>
    <t>+234-242-998119</t>
  </si>
  <si>
    <t>+234 412 847 206</t>
  </si>
  <si>
    <t>403566</t>
  </si>
  <si>
    <t>CUST-00567</t>
  </si>
  <si>
    <t>Hauwa Adebayo</t>
  </si>
  <si>
    <t>hauwaadebayo@gmail.com</t>
  </si>
  <si>
    <t>0017316715</t>
  </si>
  <si>
    <t>+254-058-790522</t>
  </si>
  <si>
    <t>D0SZPG</t>
  </si>
  <si>
    <t>CUST-02595</t>
  </si>
  <si>
    <t>Laura Afolabi</t>
  </si>
  <si>
    <t>lauraafolabi@hotmail.com</t>
  </si>
  <si>
    <t>+1-897-779767</t>
  </si>
  <si>
    <t>MUNSW</t>
  </si>
  <si>
    <t>CUST-04120</t>
  </si>
  <si>
    <t>+254-281-340182</t>
  </si>
  <si>
    <t>+254969597847</t>
  </si>
  <si>
    <t>2TUBB</t>
  </si>
  <si>
    <t>12/22/2025</t>
  </si>
  <si>
    <t>CUST-01206</t>
  </si>
  <si>
    <t>0651338613</t>
  </si>
  <si>
    <t>+31-746-161605</t>
  </si>
  <si>
    <t>6FJ7S6</t>
  </si>
  <si>
    <t>CUST-04641</t>
  </si>
  <si>
    <t>liam smith@gmail.com</t>
  </si>
  <si>
    <t>0624646409</t>
  </si>
  <si>
    <t>+44-066-349983</t>
  </si>
  <si>
    <t>95 Bay St</t>
  </si>
  <si>
    <t>659BS</t>
  </si>
  <si>
    <t>CUST-01105</t>
  </si>
  <si>
    <t>sophie.taylor@lumencapitallt.africa</t>
  </si>
  <si>
    <t>0399392567</t>
  </si>
  <si>
    <t>+44 463 177 186</t>
  </si>
  <si>
    <t>E1QQ1P</t>
  </si>
  <si>
    <t>CUST-05120</t>
  </si>
  <si>
    <t>CUST-03538</t>
  </si>
  <si>
    <t>Abdullahi Jones</t>
  </si>
  <si>
    <t>abdullahi.jones@outlook.com</t>
  </si>
  <si>
    <t>+254-481-244929</t>
  </si>
  <si>
    <t>4YNWA2</t>
  </si>
  <si>
    <t>CUST-03801</t>
  </si>
  <si>
    <t>Favour O'Brien</t>
  </si>
  <si>
    <t>+49527408426</t>
  </si>
  <si>
    <t>+49-863-336668</t>
  </si>
  <si>
    <t>32 Marina Rd</t>
  </si>
  <si>
    <t>71MWYR</t>
  </si>
  <si>
    <t>CUST-00503</t>
  </si>
  <si>
    <t>0283772702</t>
  </si>
  <si>
    <t>0660534281</t>
  </si>
  <si>
    <t>209936</t>
  </si>
  <si>
    <t>CUST-01342</t>
  </si>
  <si>
    <t>Nnamdi Oladipo</t>
  </si>
  <si>
    <t>nnamdioladipo@gmail.com</t>
  </si>
  <si>
    <t>+254233450154</t>
  </si>
  <si>
    <t>+254776578661</t>
  </si>
  <si>
    <t>154 Herbert Macaulay Way</t>
  </si>
  <si>
    <t>90LT7</t>
  </si>
  <si>
    <t>CUST-02994</t>
  </si>
  <si>
    <t>Chinwe Adebayo</t>
  </si>
  <si>
    <t>chinwe.adebayo@yahoo.com</t>
  </si>
  <si>
    <t>0740224652</t>
  </si>
  <si>
    <t>826541</t>
  </si>
  <si>
    <t>CUST-00925</t>
  </si>
  <si>
    <t>sophie.eze@gmail.com</t>
  </si>
  <si>
    <t>+234-452-756719</t>
  </si>
  <si>
    <t>0030568780</t>
  </si>
  <si>
    <t>406300</t>
  </si>
  <si>
    <t>2024/10/18</t>
  </si>
  <si>
    <t>CUST-04633</t>
  </si>
  <si>
    <t>Ifeanyi Makinde</t>
  </si>
  <si>
    <t>ifeanyi_makinde@hotmail.com</t>
  </si>
  <si>
    <t>+234 317 132 081</t>
  </si>
  <si>
    <t>+234 125 322 251</t>
  </si>
  <si>
    <t>275117</t>
  </si>
  <si>
    <t>16.09.2025</t>
  </si>
  <si>
    <t>CUST-00077</t>
  </si>
  <si>
    <t>Sarah Oladipo</t>
  </si>
  <si>
    <t>0420593040</t>
  </si>
  <si>
    <t>+44859321334</t>
  </si>
  <si>
    <t>RWYBY</t>
  </si>
  <si>
    <t>CUST-02958</t>
  </si>
  <si>
    <t>Grace Obi</t>
  </si>
  <si>
    <t>grace.obi@outlook.com</t>
  </si>
  <si>
    <t>+353709174196</t>
  </si>
  <si>
    <t>64 Market St</t>
  </si>
  <si>
    <t>LU5YU9</t>
  </si>
  <si>
    <t>CUST-01318</t>
  </si>
  <si>
    <t>lauragarba@cloudsolutions.co</t>
  </si>
  <si>
    <t>0130307661</t>
  </si>
  <si>
    <t>+234 061 668 464</t>
  </si>
  <si>
    <t>424558</t>
  </si>
  <si>
    <t>CUST-00570</t>
  </si>
  <si>
    <t>kelechi.salami@gmail.com</t>
  </si>
  <si>
    <t>0471998290</t>
  </si>
  <si>
    <t>0551545260</t>
  </si>
  <si>
    <t>18 King St</t>
  </si>
  <si>
    <t>677886</t>
  </si>
  <si>
    <t>CUST-00461</t>
  </si>
  <si>
    <t>0158760545</t>
  </si>
  <si>
    <t>+234-694-757694</t>
  </si>
  <si>
    <t>512120</t>
  </si>
  <si>
    <t>CUST-01569</t>
  </si>
  <si>
    <t>Aliyu Salami</t>
  </si>
  <si>
    <t>aliyusalami@gmail.com</t>
  </si>
  <si>
    <t>+31-255-494228</t>
  </si>
  <si>
    <t>0141363255</t>
  </si>
  <si>
    <t>Y3GQG</t>
  </si>
  <si>
    <t>CUST-05062</t>
  </si>
  <si>
    <t>+44 880 582 226</t>
  </si>
  <si>
    <t>CUST-02433</t>
  </si>
  <si>
    <t>Tunde Afolabi</t>
  </si>
  <si>
    <t>tunde@@company.com</t>
  </si>
  <si>
    <t>+234-606-602759</t>
  </si>
  <si>
    <t>+234542533798</t>
  </si>
  <si>
    <t>556458</t>
  </si>
  <si>
    <t>CUST-01264</t>
  </si>
  <si>
    <t>+27774050315</t>
  </si>
  <si>
    <t>0346508656</t>
  </si>
  <si>
    <t>FQVFLX</t>
  </si>
  <si>
    <t>CUST-00271</t>
  </si>
  <si>
    <t>+234 449 014 954</t>
  </si>
  <si>
    <t>+234 770 707 057</t>
  </si>
  <si>
    <t>157 Station Rd</t>
  </si>
  <si>
    <t>429281</t>
  </si>
  <si>
    <t>CUST-01016</t>
  </si>
  <si>
    <t>Bello Williams</t>
  </si>
  <si>
    <t>bellowilliams@gmail.com</t>
  </si>
  <si>
    <t>+234905367912</t>
  </si>
  <si>
    <t>+234 720 957 890</t>
  </si>
  <si>
    <t>665819</t>
  </si>
  <si>
    <t>2025/09/07</t>
  </si>
  <si>
    <t>CUST-02350</t>
  </si>
  <si>
    <t>Victor Idris</t>
  </si>
  <si>
    <t>victoridriscompany.com</t>
  </si>
  <si>
    <t>+27-669-943569</t>
  </si>
  <si>
    <t>+27-139-475943</t>
  </si>
  <si>
    <t>EZM7NQ</t>
  </si>
  <si>
    <t>CUST-03337</t>
  </si>
  <si>
    <t>+27490979405</t>
  </si>
  <si>
    <t>+27478251999</t>
  </si>
  <si>
    <t>5G3ZQA</t>
  </si>
  <si>
    <t>CUST-03385</t>
  </si>
  <si>
    <t>tundeafolabi@paystack.com</t>
  </si>
  <si>
    <t>0125658654</t>
  </si>
  <si>
    <t>+234117395266</t>
  </si>
  <si>
    <t>156820</t>
  </si>
  <si>
    <t>25/02/2026</t>
  </si>
  <si>
    <t>CUST-04118</t>
  </si>
  <si>
    <t>Tosin Diallo</t>
  </si>
  <si>
    <t>tosin.diallo@cloudsolutions.io</t>
  </si>
  <si>
    <t>+27 238 223 435</t>
  </si>
  <si>
    <t>+27409646467</t>
  </si>
  <si>
    <t>4Z6K0</t>
  </si>
  <si>
    <t>CUST-01609</t>
  </si>
  <si>
    <t>folake_asante@gmail.com</t>
  </si>
  <si>
    <t>+27628908237</t>
  </si>
  <si>
    <t>+27059602339</t>
  </si>
  <si>
    <t>TN7WG</t>
  </si>
  <si>
    <t>CUST-00586</t>
  </si>
  <si>
    <t>amani.murphy@teamapt.io</t>
  </si>
  <si>
    <t>+234 915 854 233</t>
  </si>
  <si>
    <t>+234 416 518 548</t>
  </si>
  <si>
    <t>120 King St</t>
  </si>
  <si>
    <t>414459</t>
  </si>
  <si>
    <t>CUST-02318</t>
  </si>
  <si>
    <t>Dele Makinde</t>
  </si>
  <si>
    <t>dele.makinde@hotmail.com</t>
  </si>
  <si>
    <t>+254 815 973 248</t>
  </si>
  <si>
    <t>+254-191-594296</t>
  </si>
  <si>
    <t>1B7G9</t>
  </si>
  <si>
    <t>CUST-02607</t>
  </si>
  <si>
    <t>Layla Nwachukwu</t>
  </si>
  <si>
    <t>layla_nwachukwu@yahoo.com</t>
  </si>
  <si>
    <t>0222166548</t>
  </si>
  <si>
    <t>0864658159</t>
  </si>
  <si>
    <t>LLWV5C</t>
  </si>
  <si>
    <t>CUST-02316</t>
  </si>
  <si>
    <t>simibalogun@zenworks.com</t>
  </si>
  <si>
    <t>+971955146230</t>
  </si>
  <si>
    <t>0371893276</t>
  </si>
  <si>
    <t>64 Adeola Odeku St</t>
  </si>
  <si>
    <t>UVCGTN</t>
  </si>
  <si>
    <t>CUST-04956</t>
  </si>
  <si>
    <t>david_lawal@yahoo.com</t>
  </si>
  <si>
    <t>+254 995 060 483</t>
  </si>
  <si>
    <t>138 Bay St</t>
  </si>
  <si>
    <t>A2AGN</t>
  </si>
  <si>
    <t>CUST-02412</t>
  </si>
  <si>
    <t>Yetunde Evans</t>
  </si>
  <si>
    <t>yetunde.evans@gmail.com</t>
  </si>
  <si>
    <t>+234-028-348635</t>
  </si>
  <si>
    <t>+234-775-437295</t>
  </si>
  <si>
    <t>872015</t>
  </si>
  <si>
    <t>CUST-04552</t>
  </si>
  <si>
    <t>kunle_adewale@gmail.com</t>
  </si>
  <si>
    <t>+234 957 036 627</t>
  </si>
  <si>
    <t>+234 992 738 741</t>
  </si>
  <si>
    <t>20 Victoria Rd</t>
  </si>
  <si>
    <t>197950</t>
  </si>
  <si>
    <t>CUST-02354</t>
  </si>
  <si>
    <t>emmanuelwilliams@hotmail.com</t>
  </si>
  <si>
    <t>+44 290 554 381</t>
  </si>
  <si>
    <t>+44858294380</t>
  </si>
  <si>
    <t>XVMWY</t>
  </si>
  <si>
    <t>CUST-03342</t>
  </si>
  <si>
    <t>femi.oladele@hotmail.com</t>
  </si>
  <si>
    <t>+27-808-214168</t>
  </si>
  <si>
    <t>+27 883 763 672</t>
  </si>
  <si>
    <t>249 Sheikh Zayed Rd</t>
  </si>
  <si>
    <t>EA44D</t>
  </si>
  <si>
    <t>CUST-03063</t>
  </si>
  <si>
    <t>uche_okorie@chippercash.co</t>
  </si>
  <si>
    <t>+44-096-499505</t>
  </si>
  <si>
    <t>0349410355</t>
  </si>
  <si>
    <t>42 Bourdillon Rd</t>
  </si>
  <si>
    <t>1F0S6</t>
  </si>
  <si>
    <t>CUST-03807</t>
  </si>
  <si>
    <t>chizobaevans@gmail.com</t>
  </si>
  <si>
    <t>+44 188 479 805</t>
  </si>
  <si>
    <t>+44 922 954 957</t>
  </si>
  <si>
    <t>44 King St</t>
  </si>
  <si>
    <t>LTWN0</t>
  </si>
  <si>
    <t>26.02.2025</t>
  </si>
  <si>
    <t>CUST-00202</t>
  </si>
  <si>
    <t>wanjiru_diallo@yahoo.com</t>
  </si>
  <si>
    <t>0925481214</t>
  </si>
  <si>
    <t>0853907895</t>
  </si>
  <si>
    <t>128 Queen St</t>
  </si>
  <si>
    <t>0BM4QS</t>
  </si>
  <si>
    <t>Jul 15, 2025</t>
  </si>
  <si>
    <t>CUST-00100</t>
  </si>
  <si>
    <t>layla.mensah@vertexpay.io</t>
  </si>
  <si>
    <t>0481934667</t>
  </si>
  <si>
    <t>736031</t>
  </si>
  <si>
    <t>CUST-00347</t>
  </si>
  <si>
    <t>adebayoevans@yahoo.com</t>
  </si>
  <si>
    <t>+254-657-692778</t>
  </si>
  <si>
    <t>+254-319-100900</t>
  </si>
  <si>
    <t>DZPN3</t>
  </si>
  <si>
    <t>CUST-02095</t>
  </si>
  <si>
    <t>Bello Idris</t>
  </si>
  <si>
    <t>bello.idris@apexlabsplc.africa</t>
  </si>
  <si>
    <t>+1 295 470 348</t>
  </si>
  <si>
    <t>+1 192 649 928</t>
  </si>
  <si>
    <t>6PJGGJ</t>
  </si>
  <si>
    <t>29-Mar-25</t>
  </si>
  <si>
    <t>02/14/2026</t>
  </si>
  <si>
    <t>CUST-04901</t>
  </si>
  <si>
    <t>Usman Al-Farsi</t>
  </si>
  <si>
    <t>usmanal-farsi@pulsenetworks.co</t>
  </si>
  <si>
    <t>+44746286018</t>
  </si>
  <si>
    <t>0101918770</t>
  </si>
  <si>
    <t>K6NZB</t>
  </si>
  <si>
    <t>+1204415682</t>
  </si>
  <si>
    <t>+1-727-999949</t>
  </si>
  <si>
    <t>159 Market St</t>
  </si>
  <si>
    <t>03MQ0</t>
  </si>
  <si>
    <t>CUST-00579</t>
  </si>
  <si>
    <t>Mwangi Al-Farsi</t>
  </si>
  <si>
    <t>mwangial-farsi@yahoo.com</t>
  </si>
  <si>
    <t>+234774867595</t>
  </si>
  <si>
    <t>+234 418 648 230</t>
  </si>
  <si>
    <t>945133</t>
  </si>
  <si>
    <t>CUST-04501</t>
  </si>
  <si>
    <t>Adaeze Patel</t>
  </si>
  <si>
    <t>adaeze_patel@yahoo.com</t>
  </si>
  <si>
    <t>+44 026 517 160</t>
  </si>
  <si>
    <t>+44-007-751846</t>
  </si>
  <si>
    <t>100 Awolowo Rd</t>
  </si>
  <si>
    <t>L0K6Y</t>
  </si>
  <si>
    <t>CUST-02468</t>
  </si>
  <si>
    <t>ahmed_otieno@gmail.com</t>
  </si>
  <si>
    <t>+44-486-691425</t>
  </si>
  <si>
    <t>+44-425-559928</t>
  </si>
  <si>
    <t>6ZKSBQ</t>
  </si>
  <si>
    <t>CUST-02692</t>
  </si>
  <si>
    <t>victormurphy@outlook.com</t>
  </si>
  <si>
    <t>0243055818</t>
  </si>
  <si>
    <t>0382543659</t>
  </si>
  <si>
    <t>J0VKB</t>
  </si>
  <si>
    <t>CUST-02297</t>
  </si>
  <si>
    <t>lola.garba@gmail.com</t>
  </si>
  <si>
    <t>+234113277342</t>
  </si>
  <si>
    <t>+234-769-797099</t>
  </si>
  <si>
    <t>905270</t>
  </si>
  <si>
    <t>2025/06/22</t>
  </si>
  <si>
    <t>CUST-00846</t>
  </si>
  <si>
    <t>nomvulaafolabi@yahoo.com</t>
  </si>
  <si>
    <t>+27-333-665028</t>
  </si>
  <si>
    <t>4GZ6L</t>
  </si>
  <si>
    <t>CUST-02604</t>
  </si>
  <si>
    <t>+49-379-527079</t>
  </si>
  <si>
    <t>+49152709823</t>
  </si>
  <si>
    <t>6Z51CH</t>
  </si>
  <si>
    <t>CUST-04509</t>
  </si>
  <si>
    <t>Ibrahim Wilson</t>
  </si>
  <si>
    <t>ibrahim.wilson@datacommercepl.africa</t>
  </si>
  <si>
    <t>0861426465</t>
  </si>
  <si>
    <t>+234-215-617612</t>
  </si>
  <si>
    <t>130 Herbert Macaulay Way</t>
  </si>
  <si>
    <t>304097</t>
  </si>
  <si>
    <t>CUST-01194</t>
  </si>
  <si>
    <t>Thandiwe Musa</t>
  </si>
  <si>
    <t>thandiwemusa@yahoo.com</t>
  </si>
  <si>
    <t>+234 873 880 111</t>
  </si>
  <si>
    <t>+234 052 923 835</t>
  </si>
  <si>
    <t>70 Bay St</t>
  </si>
  <si>
    <t>934308</t>
  </si>
  <si>
    <t>Aug 5, 2025</t>
  </si>
  <si>
    <t>CUST-04688</t>
  </si>
  <si>
    <t>Njeri Aliyu</t>
  </si>
  <si>
    <t>njeri_aliyu@outlook.com</t>
  </si>
  <si>
    <t>+31602614623</t>
  </si>
  <si>
    <t>+31 468 017 979</t>
  </si>
  <si>
    <t>93EG6</t>
  </si>
  <si>
    <t>02/10/2025</t>
  </si>
  <si>
    <t>CUST-02831</t>
  </si>
  <si>
    <t>hauwa.oladele@outlook.com</t>
  </si>
  <si>
    <t>0786409777</t>
  </si>
  <si>
    <t>PB8GR</t>
  </si>
  <si>
    <t>CUST-03120</t>
  </si>
  <si>
    <t>zainab.adeleke@datafinancegmb.ng</t>
  </si>
  <si>
    <t>+234 622 045 245</t>
  </si>
  <si>
    <t>+234-244-419086</t>
  </si>
  <si>
    <t>872179</t>
  </si>
  <si>
    <t>CUST-00333</t>
  </si>
  <si>
    <t>+254 036 924 926</t>
  </si>
  <si>
    <t>+254265732759</t>
  </si>
  <si>
    <t>3 Awolowo Rd</t>
  </si>
  <si>
    <t>FWYNKP</t>
  </si>
  <si>
    <t>CUST-03624</t>
  </si>
  <si>
    <t>amani_musa@hotmail.com</t>
  </si>
  <si>
    <t>+31 445 925 822</t>
  </si>
  <si>
    <t>+31732784511</t>
  </si>
  <si>
    <t>244 Main Rd</t>
  </si>
  <si>
    <t>D64M5B</t>
  </si>
  <si>
    <t>CUST-01507</t>
  </si>
  <si>
    <t>Hauwa Jones</t>
  </si>
  <si>
    <t>hauwa.jones@yahoo.com</t>
  </si>
  <si>
    <t>+234-139-830200</t>
  </si>
  <si>
    <t>+234657238616</t>
  </si>
  <si>
    <t>968344</t>
  </si>
  <si>
    <t>CUST-03238</t>
  </si>
  <si>
    <t>Ogechi Makinde</t>
  </si>
  <si>
    <t>ogechi.makinde@gmail.com</t>
  </si>
  <si>
    <t>+44-918-434429</t>
  </si>
  <si>
    <t>+44 215 333 853</t>
  </si>
  <si>
    <t>Z974T</t>
  </si>
  <si>
    <t>05.05.2026</t>
  </si>
  <si>
    <t>CUST-04352</t>
  </si>
  <si>
    <t>+234181847784</t>
  </si>
  <si>
    <t>+234-306-343988</t>
  </si>
  <si>
    <t>49 Station Rd</t>
  </si>
  <si>
    <t>611717</t>
  </si>
  <si>
    <t>CUST-01651</t>
  </si>
  <si>
    <t>+353-310-094531</t>
  </si>
  <si>
    <t>+353-223-653271</t>
  </si>
  <si>
    <t>124 Allen Ave</t>
  </si>
  <si>
    <t>NQJ5Z</t>
  </si>
  <si>
    <t>Yetunde Musa</t>
  </si>
  <si>
    <t>yetundemusa@hotmail.com</t>
  </si>
  <si>
    <t>+27 483 698 947</t>
  </si>
  <si>
    <t>+27 766 601 960</t>
  </si>
  <si>
    <t>VXG4R</t>
  </si>
  <si>
    <t>CUST-01981</t>
  </si>
  <si>
    <t>wanjiru.khan@yahoo.com</t>
  </si>
  <si>
    <t>+254 505 759 975</t>
  </si>
  <si>
    <t>+254929188194</t>
  </si>
  <si>
    <t>92 High St</t>
  </si>
  <si>
    <t>NZ9DZ</t>
  </si>
  <si>
    <t>CUST-04221</t>
  </si>
  <si>
    <t>Adaeze Anyanwu</t>
  </si>
  <si>
    <t>adaeze_anyanwu@gmail.com</t>
  </si>
  <si>
    <t>+254-155-368434</t>
  </si>
  <si>
    <t>0562500908</t>
  </si>
  <si>
    <t>144 Victoria Rd</t>
  </si>
  <si>
    <t>ZYRXB</t>
  </si>
  <si>
    <t>2025/12/10</t>
  </si>
  <si>
    <t>17/05/2026</t>
  </si>
  <si>
    <t>CUST-00996</t>
  </si>
  <si>
    <t>Amaka Adebayo</t>
  </si>
  <si>
    <t>amaka_adebayo@brightai.ng</t>
  </si>
  <si>
    <t>+971 602 622 478</t>
  </si>
  <si>
    <t>+971251826135</t>
  </si>
  <si>
    <t>9 Herbert Macaulay Way</t>
  </si>
  <si>
    <t>67B1J9</t>
  </si>
  <si>
    <t>24-Jul-25</t>
  </si>
  <si>
    <t>CUST-03595</t>
  </si>
  <si>
    <t>Mark O'Brien</t>
  </si>
  <si>
    <t>mark.obrien@gmail.com</t>
  </si>
  <si>
    <t>0798037891</t>
  </si>
  <si>
    <t>+971 485 623 419</t>
  </si>
  <si>
    <t>175 Awolowo Rd</t>
  </si>
  <si>
    <t>A8UNS</t>
  </si>
  <si>
    <t>CUST-01887</t>
  </si>
  <si>
    <t>CUST-01927</t>
  </si>
  <si>
    <t>funmipatel@yahoo.com</t>
  </si>
  <si>
    <t>0268610844</t>
  </si>
  <si>
    <t>0607798989</t>
  </si>
  <si>
    <t>N9XKW</t>
  </si>
  <si>
    <t>CUST-00412</t>
  </si>
  <si>
    <t>Chioma Lawal</t>
  </si>
  <si>
    <t>chioma.lawal@gmail.com</t>
  </si>
  <si>
    <t>+971-321-551305</t>
  </si>
  <si>
    <t>+971-708-368214</t>
  </si>
  <si>
    <t>151 Victoria Rd</t>
  </si>
  <si>
    <t>K7Q344</t>
  </si>
  <si>
    <t>CUST-00457</t>
  </si>
  <si>
    <t>+1 302 020 304</t>
  </si>
  <si>
    <t>+1-322-775213</t>
  </si>
  <si>
    <t>2S1NA</t>
  </si>
  <si>
    <t>CUST-03730</t>
  </si>
  <si>
    <t>Sarah Abubakar</t>
  </si>
  <si>
    <t>sarah.abubakar@hotmail.com</t>
  </si>
  <si>
    <t>+254 939 406 128</t>
  </si>
  <si>
    <t>J4X04D</t>
  </si>
  <si>
    <t>CUST-04821</t>
  </si>
  <si>
    <t>Gbenga Mensah</t>
  </si>
  <si>
    <t>gbenga_mensah@yahoo.com</t>
  </si>
  <si>
    <t>+254 359 799 042</t>
  </si>
  <si>
    <t>+254396535428</t>
  </si>
  <si>
    <t>02EGQ</t>
  </si>
  <si>
    <t>2024/11/25</t>
  </si>
  <si>
    <t>CUST-01939</t>
  </si>
  <si>
    <t>femkeadebayo@hotmail.com</t>
  </si>
  <si>
    <t>0591469366</t>
  </si>
  <si>
    <t>+31391890091</t>
  </si>
  <si>
    <t>133 Park Lane</t>
  </si>
  <si>
    <t>HTE7PT</t>
  </si>
  <si>
    <t>CUST-04780</t>
  </si>
  <si>
    <t>+971 914 388 597</t>
  </si>
  <si>
    <t>+971 201 163 937</t>
  </si>
  <si>
    <t>EY4Q9</t>
  </si>
  <si>
    <t>CUST-03155</t>
  </si>
  <si>
    <t>tosin.khan@hotmail.com</t>
  </si>
  <si>
    <t>+234 624 598 010</t>
  </si>
  <si>
    <t>0714164751</t>
  </si>
  <si>
    <t>617934</t>
  </si>
  <si>
    <t>CUST-00759</t>
  </si>
  <si>
    <t>Precious Anyanwu</t>
  </si>
  <si>
    <t>preciousanyanwu@outlook.com</t>
  </si>
  <si>
    <t>+27 469 984 288</t>
  </si>
  <si>
    <t>+27 847 052 031</t>
  </si>
  <si>
    <t>LPLBP</t>
  </si>
  <si>
    <t>12/03/2026</t>
  </si>
  <si>
    <t>CUST-04923</t>
  </si>
  <si>
    <t>Precious Idris</t>
  </si>
  <si>
    <t>precious.idris@andela.africa</t>
  </si>
  <si>
    <t>0952097974</t>
  </si>
  <si>
    <t>+49959664517</t>
  </si>
  <si>
    <t>6QMBH7</t>
  </si>
  <si>
    <t>CUST-00491</t>
  </si>
  <si>
    <t>Sola Dlamini</t>
  </si>
  <si>
    <t>+44044509286</t>
  </si>
  <si>
    <t>0521026270</t>
  </si>
  <si>
    <t>5 Station Rd</t>
  </si>
  <si>
    <t>TSY9G</t>
  </si>
  <si>
    <t>CUST-02526</t>
  </si>
  <si>
    <t>CUST-03129</t>
  </si>
  <si>
    <t>adaora_smith@gmail.com</t>
  </si>
  <si>
    <t>+49073443121</t>
  </si>
  <si>
    <t>+49568683859</t>
  </si>
  <si>
    <t>N2A456</t>
  </si>
  <si>
    <t>CUST-03506</t>
  </si>
  <si>
    <t>Michael Botha</t>
  </si>
  <si>
    <t>michael_botha@gmail.com</t>
  </si>
  <si>
    <t>+971656465314</t>
  </si>
  <si>
    <t>+971-074-862051</t>
  </si>
  <si>
    <t>3XV0NL</t>
  </si>
  <si>
    <t>27/05/2025</t>
  </si>
  <si>
    <t>CUST-03083</t>
  </si>
  <si>
    <t>+44-945-501712</t>
  </si>
  <si>
    <t>+44 793 885 971</t>
  </si>
  <si>
    <t>103 Church St</t>
  </si>
  <si>
    <t>R43PS</t>
  </si>
  <si>
    <t>CUST-03627</t>
  </si>
  <si>
    <t>Thandiwe Obi</t>
  </si>
  <si>
    <t>thandiwe.obi@yahoo.com</t>
  </si>
  <si>
    <t>+234 979 157 850</t>
  </si>
  <si>
    <t>0812449637</t>
  </si>
  <si>
    <t>220 Main Rd</t>
  </si>
  <si>
    <t>847759</t>
  </si>
  <si>
    <t>CUST-04776</t>
  </si>
  <si>
    <t>Nomvula Musa</t>
  </si>
  <si>
    <t>nomvulamusa@hotmail.com</t>
  </si>
  <si>
    <t>+234 257 625 987</t>
  </si>
  <si>
    <t>+234-399-746767</t>
  </si>
  <si>
    <t>214 Victoria Rd</t>
  </si>
  <si>
    <t>161261</t>
  </si>
  <si>
    <t>CUST-01249</t>
  </si>
  <si>
    <t>Ifeanyi Oladipo</t>
  </si>
  <si>
    <t>ifeanyioladipo@gmail.com</t>
  </si>
  <si>
    <t>+234-732-276654</t>
  </si>
  <si>
    <t>+234274946454</t>
  </si>
  <si>
    <t>26 Bay St</t>
  </si>
  <si>
    <t>345032</t>
  </si>
  <si>
    <t>2026-06-04</t>
  </si>
  <si>
    <t>CUST-01174</t>
  </si>
  <si>
    <t>+1 060 429 429</t>
  </si>
  <si>
    <t>+1119247435</t>
  </si>
  <si>
    <t>86JHG</t>
  </si>
  <si>
    <t>2025/01/13</t>
  </si>
  <si>
    <t>CUST-03710</t>
  </si>
  <si>
    <t>Tobi Patel</t>
  </si>
  <si>
    <t>tobi.patel@gmail.com</t>
  </si>
  <si>
    <t>+234 414 137 545</t>
  </si>
  <si>
    <t>615146</t>
  </si>
  <si>
    <t>CUST-00575</t>
  </si>
  <si>
    <t>tosin.idris@gmail.com</t>
  </si>
  <si>
    <t>+1 972 361 080</t>
  </si>
  <si>
    <t>+1-616-620165</t>
  </si>
  <si>
    <t>72 Queen St</t>
  </si>
  <si>
    <t>91WWY7</t>
  </si>
  <si>
    <t>CUST-00354</t>
  </si>
  <si>
    <t>kemi_davies@vaultlabs.co</t>
  </si>
  <si>
    <t>+44576832102</t>
  </si>
  <si>
    <t>+44923785847</t>
  </si>
  <si>
    <t>KVJ1A</t>
  </si>
  <si>
    <t>CUST-03300</t>
  </si>
  <si>
    <t>topegarba@yahoo.com</t>
  </si>
  <si>
    <t>+27 217 256 750</t>
  </si>
  <si>
    <t>+27-436-285707</t>
  </si>
  <si>
    <t>Z2HEN</t>
  </si>
  <si>
    <t>13/11/2025</t>
  </si>
  <si>
    <t>CUST-02089</t>
  </si>
  <si>
    <t>thomas_wilson@gmail.com</t>
  </si>
  <si>
    <t>0561904244</t>
  </si>
  <si>
    <t>+44-241-674974</t>
  </si>
  <si>
    <t>68 Market St</t>
  </si>
  <si>
    <t>H8JEG</t>
  </si>
  <si>
    <t>CUST-00777</t>
  </si>
  <si>
    <t>Uche Kelly</t>
  </si>
  <si>
    <t>uche_kelly@hotmail.com</t>
  </si>
  <si>
    <t>+234-576-130494</t>
  </si>
  <si>
    <t>+234 142 355 283</t>
  </si>
  <si>
    <t>525076</t>
  </si>
  <si>
    <t>chidikhan@hotmail.com</t>
  </si>
  <si>
    <t>+971-234-253224</t>
  </si>
  <si>
    <t>0838761645</t>
  </si>
  <si>
    <t>WPB87</t>
  </si>
  <si>
    <t>Mercy Okafor</t>
  </si>
  <si>
    <t>mercyokafor@payanalyticsll.africa</t>
  </si>
  <si>
    <t>+234274812421</t>
  </si>
  <si>
    <t>+234-408-682509</t>
  </si>
  <si>
    <t>303061</t>
  </si>
  <si>
    <t>31/10/2025</t>
  </si>
  <si>
    <t>CUST-02029</t>
  </si>
  <si>
    <t>yakubu.balogun@zensystemsinc.africa</t>
  </si>
  <si>
    <t>+234 272 419 750</t>
  </si>
  <si>
    <t>+234-887-338174</t>
  </si>
  <si>
    <t>474223</t>
  </si>
  <si>
    <t>CUST-02996</t>
  </si>
  <si>
    <t>Hannah Akinola</t>
  </si>
  <si>
    <t>hannahakinola@moniepoint.io</t>
  </si>
  <si>
    <t>+234-227-513453</t>
  </si>
  <si>
    <t>+234048226155</t>
  </si>
  <si>
    <t>884595</t>
  </si>
  <si>
    <t>27/01/2026</t>
  </si>
  <si>
    <t>CUST-01379</t>
  </si>
  <si>
    <t>Tosin Obi</t>
  </si>
  <si>
    <t>tosin.obi@gmail.com</t>
  </si>
  <si>
    <t>+31245347491</t>
  </si>
  <si>
    <t>+31 608 478 182</t>
  </si>
  <si>
    <t>70 Park Lane</t>
  </si>
  <si>
    <t>T5VV9Y</t>
  </si>
  <si>
    <t>CUST-01496</t>
  </si>
  <si>
    <t>+234 705 119 388</t>
  </si>
  <si>
    <t>191768</t>
  </si>
  <si>
    <t>09/09/2025</t>
  </si>
  <si>
    <t>CUST-04403</t>
  </si>
  <si>
    <t>chioma.taylor@outlook.com</t>
  </si>
  <si>
    <t>0832483527</t>
  </si>
  <si>
    <t>+27-347-230668</t>
  </si>
  <si>
    <t>1EU89</t>
  </si>
  <si>
    <t>CUST-03543</t>
  </si>
  <si>
    <t>Emmanuel Taylor</t>
  </si>
  <si>
    <t>emmanuel_taylor@hotmail.com</t>
  </si>
  <si>
    <t>+1-335-100647</t>
  </si>
  <si>
    <t>0520772971</t>
  </si>
  <si>
    <t>B0VT33</t>
  </si>
  <si>
    <t>Email Status</t>
  </si>
  <si>
    <t>Phone Status</t>
  </si>
  <si>
    <t>Customer Completeness</t>
  </si>
  <si>
    <t>Data Quality Score</t>
  </si>
  <si>
    <t>Lumenlabs</t>
  </si>
  <si>
    <t>Coreventures Ltd</t>
  </si>
  <si>
    <t>Unknown</t>
  </si>
  <si>
    <t>Pulsehealth</t>
  </si>
  <si>
    <t>Hivelabs Inc</t>
  </si>
  <si>
    <t>Primehealth Ltd</t>
  </si>
  <si>
    <t>Linkedin</t>
  </si>
  <si>
    <t>Heliocommerce</t>
  </si>
  <si>
    <t>Pulsesoft Llc</t>
  </si>
  <si>
    <t>Quantacapital</t>
  </si>
  <si>
    <t>Not Assigned</t>
  </si>
  <si>
    <t>Mpesa Solutions</t>
  </si>
  <si>
    <t>Saas</t>
  </si>
  <si>
    <t>Cloudsystems</t>
  </si>
  <si>
    <t>E-Commerce</t>
  </si>
  <si>
    <t>Coregroup Ltd</t>
  </si>
  <si>
    <t>Not Available</t>
  </si>
  <si>
    <t>Pulsedigital Ltd</t>
  </si>
  <si>
    <t>Zensoft Inc</t>
  </si>
  <si>
    <t>Pulsehub Llc</t>
  </si>
  <si>
    <t>Datapay Gmbh</t>
  </si>
  <si>
    <t>Primetech Gmbh</t>
  </si>
  <si>
    <t>Brightfinance</t>
  </si>
  <si>
    <t>Corelogistics Gmbh</t>
  </si>
  <si>
    <t>Paylogistics</t>
  </si>
  <si>
    <t>Kwazulu-Natal</t>
  </si>
  <si>
    <t>Quantalogistics Plc</t>
  </si>
  <si>
    <t>Brightcommerce Gmbh</t>
  </si>
  <si>
    <t>Stacknetworks Plc</t>
  </si>
  <si>
    <t>Sparkventures Gmbh</t>
  </si>
  <si>
    <t>Swiftworks Inc</t>
  </si>
  <si>
    <t>Pulsesoft Gmbh</t>
  </si>
  <si>
    <t>Sparksolutions</t>
  </si>
  <si>
    <t>Apextech Llc</t>
  </si>
  <si>
    <t>Primesolutions</t>
  </si>
  <si>
    <t>Sparklogistics Llc</t>
  </si>
  <si>
    <t>Cloudlogic</t>
  </si>
  <si>
    <t>Gridtech</t>
  </si>
  <si>
    <t>Precious Murphy</t>
  </si>
  <si>
    <t>Echoai Ltd</t>
  </si>
  <si>
    <t>michael_makinde@echoailtd.co</t>
  </si>
  <si>
    <t>Apexworks Inc</t>
  </si>
  <si>
    <t>Fluxai</t>
  </si>
  <si>
    <t>Zengroup Inc</t>
  </si>
  <si>
    <t>Datagroup Inc</t>
  </si>
  <si>
    <t>Piggyvest</t>
  </si>
  <si>
    <t>Novapay</t>
  </si>
  <si>
    <t>chidiokafor@yahoo.com</t>
  </si>
  <si>
    <t>Quantaventures</t>
  </si>
  <si>
    <t>Orbitcapital Gmbh</t>
  </si>
  <si>
    <t>Pulsecapital</t>
  </si>
  <si>
    <t>Vaultdigital Llc</t>
  </si>
  <si>
    <t>Heliosystems Gmbh</t>
  </si>
  <si>
    <t>Bua Foods</t>
  </si>
  <si>
    <t>Hiveai Llc</t>
  </si>
  <si>
    <t>Fluxlabs</t>
  </si>
  <si>
    <t>Gridworks Llc</t>
  </si>
  <si>
    <t>Brightworks Llc</t>
  </si>
  <si>
    <t>Echologic</t>
  </si>
  <si>
    <t>Corehealth Llc</t>
  </si>
  <si>
    <t>Zentech Gmbh</t>
  </si>
  <si>
    <t>Novalogic Llc</t>
  </si>
  <si>
    <t>Zenhub Inc</t>
  </si>
  <si>
    <t>Leadsystems Gmbh</t>
  </si>
  <si>
    <t>Zensoft</t>
  </si>
  <si>
    <t>Orbitlabs Ltd</t>
  </si>
  <si>
    <t>Zensolutions</t>
  </si>
  <si>
    <t>Orbitanalytics</t>
  </si>
  <si>
    <t>Leadpay Inc</t>
  </si>
  <si>
    <t>Apexai Llc</t>
  </si>
  <si>
    <t>Vertexsystems</t>
  </si>
  <si>
    <t>Echologistics</t>
  </si>
  <si>
    <t>Vaultdigital Ltd</t>
  </si>
  <si>
    <t>Orbitcapital Ltd</t>
  </si>
  <si>
    <t>Leadworks</t>
  </si>
  <si>
    <t>Datalogistics Inc</t>
  </si>
  <si>
    <t>Gridsystems Plc</t>
  </si>
  <si>
    <t>Vaulthub</t>
  </si>
  <si>
    <t>Apexanalytics</t>
  </si>
  <si>
    <t>Zenlogic</t>
  </si>
  <si>
    <t>Vertexhealth Ltd</t>
  </si>
  <si>
    <t>Vaultlabs Gmbh</t>
  </si>
  <si>
    <t>Zendigital Plc</t>
  </si>
  <si>
    <t>Apexsoft</t>
  </si>
  <si>
    <t>Orbitdigital</t>
  </si>
  <si>
    <t>Vaultlogic Gmbh</t>
  </si>
  <si>
    <t>Cloudsoft</t>
  </si>
  <si>
    <t>Primedigital</t>
  </si>
  <si>
    <t>Flour Mills Of Nigeria</t>
  </si>
  <si>
    <t>Paycapital</t>
  </si>
  <si>
    <t>Fluxai Ltd</t>
  </si>
  <si>
    <t>Leadfinance Ltd</t>
  </si>
  <si>
    <t>Novasoft</t>
  </si>
  <si>
    <t>Zencapital Inc</t>
  </si>
  <si>
    <t>Teamapt</t>
  </si>
  <si>
    <t>Quantafinance</t>
  </si>
  <si>
    <t>Lumensoft</t>
  </si>
  <si>
    <t>Zendigital Llc</t>
  </si>
  <si>
    <t>Apexnetworks</t>
  </si>
  <si>
    <t>Leadcommerce</t>
  </si>
  <si>
    <t>Datalogic Ltd</t>
  </si>
  <si>
    <t>Fluxworks Gmbh</t>
  </si>
  <si>
    <t>Primeai Inc</t>
  </si>
  <si>
    <t>Apexlogic</t>
  </si>
  <si>
    <t>Hivenetworks Gmbh</t>
  </si>
  <si>
    <t>Vertexcapital</t>
  </si>
  <si>
    <t>Heliologic Ltd</t>
  </si>
  <si>
    <t>Apexfinance Ltd</t>
  </si>
  <si>
    <t>Hivetech Ltd</t>
  </si>
  <si>
    <t>Hivesoft</t>
  </si>
  <si>
    <t>Primehealth Plc</t>
  </si>
  <si>
    <t>Lumenventures Ltd</t>
  </si>
  <si>
    <t>Pulsefinance Ltd</t>
  </si>
  <si>
    <t>Coresolutions</t>
  </si>
  <si>
    <t>Mtn Group</t>
  </si>
  <si>
    <t>Primepay</t>
  </si>
  <si>
    <t>Heliocommerce Plc</t>
  </si>
  <si>
    <t>Apexhub</t>
  </si>
  <si>
    <t>Leadlogic</t>
  </si>
  <si>
    <t>Primelogic</t>
  </si>
  <si>
    <t>Vertexnetworks Inc</t>
  </si>
  <si>
    <t>Datalabs Gmbh</t>
  </si>
  <si>
    <t>Lumensystems</t>
  </si>
  <si>
    <t>Helionetworks</t>
  </si>
  <si>
    <t>kunleanyanwu@hotmail.com</t>
  </si>
  <si>
    <t>Van Der Merwe</t>
  </si>
  <si>
    <t>Emmanuel Van Der Merwe</t>
  </si>
  <si>
    <t>Sparknetworks</t>
  </si>
  <si>
    <t>Echocapital</t>
  </si>
  <si>
    <t>Vaulthealth Inc</t>
  </si>
  <si>
    <t>Fluxventures Ltd</t>
  </si>
  <si>
    <t>Zenpay Ltd</t>
  </si>
  <si>
    <t>Fluxlogistics Inc</t>
  </si>
  <si>
    <t>Hivesystems</t>
  </si>
  <si>
    <t>Datapay Plc</t>
  </si>
  <si>
    <t>Pulsetech Plc</t>
  </si>
  <si>
    <t>Gridlogistics</t>
  </si>
  <si>
    <t>aisha_bello@outlook.com</t>
  </si>
  <si>
    <t>Gridnetworks Llc</t>
  </si>
  <si>
    <t>Cloudhealth</t>
  </si>
  <si>
    <t>Payhub Llc</t>
  </si>
  <si>
    <t>Novanetworks Gmbh</t>
  </si>
  <si>
    <t>Novaworks</t>
  </si>
  <si>
    <t>Pulseworks Gmbh</t>
  </si>
  <si>
    <t>Zentech Ltd</t>
  </si>
  <si>
    <t>Stackpay Inc</t>
  </si>
  <si>
    <t>Stackai Ltd</t>
  </si>
  <si>
    <t>Zentech Plc</t>
  </si>
  <si>
    <t>Grace O'Brien</t>
  </si>
  <si>
    <t>Payfinance Gmbh</t>
  </si>
  <si>
    <t>Swiftnetworks Plc</t>
  </si>
  <si>
    <t>Fluxsystems Ltd</t>
  </si>
  <si>
    <t>Leadanalytics Ltd</t>
  </si>
  <si>
    <t>Hivelogistics Llc</t>
  </si>
  <si>
    <t>Echoworks Gmbh</t>
  </si>
  <si>
    <t>Primedigital Ltd</t>
  </si>
  <si>
    <t>Quantalabs Llc</t>
  </si>
  <si>
    <t>Fluxdigital</t>
  </si>
  <si>
    <t>Paynetworks Inc</t>
  </si>
  <si>
    <t>Orbitsystems</t>
  </si>
  <si>
    <t>Helioai Plc</t>
  </si>
  <si>
    <t>Wanjala Van Der Merwe</t>
  </si>
  <si>
    <t>Quantasystems Gmbh</t>
  </si>
  <si>
    <t>Vertexcommerce</t>
  </si>
  <si>
    <t>Lumenanalytics Llc</t>
  </si>
  <si>
    <t>Leadlabs</t>
  </si>
  <si>
    <t>Cloudfinance Gmbh</t>
  </si>
  <si>
    <t>Heliohub</t>
  </si>
  <si>
    <t>Pulseworks</t>
  </si>
  <si>
    <t>Stacksystems Inc</t>
  </si>
  <si>
    <t>Datalogistics Plc</t>
  </si>
  <si>
    <t>Cloudcapital Ltd</t>
  </si>
  <si>
    <t>Hivegroup</t>
  </si>
  <si>
    <t>Novadigital Gmbh</t>
  </si>
  <si>
    <t>Leadsystems Plc</t>
  </si>
  <si>
    <t>Lumensystems Plc</t>
  </si>
  <si>
    <t>Stackcommerce Llc</t>
  </si>
  <si>
    <t>Apexlabs Gmbh</t>
  </si>
  <si>
    <t>Lumenhub Plc</t>
  </si>
  <si>
    <t>Quantasoft Plc</t>
  </si>
  <si>
    <t>Novasolutions</t>
  </si>
  <si>
    <t>Stackdigital</t>
  </si>
  <si>
    <t>Hivecommerce</t>
  </si>
  <si>
    <t>Zensystems Gmbh</t>
  </si>
  <si>
    <t>Fluxworks</t>
  </si>
  <si>
    <t>Brightlogic</t>
  </si>
  <si>
    <t>Dele Van Der Merwe</t>
  </si>
  <si>
    <t>Zengroup</t>
  </si>
  <si>
    <t>Echofinance</t>
  </si>
  <si>
    <t>Cloudcapital Plc</t>
  </si>
  <si>
    <t>Orbitsoft Inc</t>
  </si>
  <si>
    <t>Corelogic Llc</t>
  </si>
  <si>
    <t>Echoventures Gmbh</t>
  </si>
  <si>
    <t>Hivetech</t>
  </si>
  <si>
    <t>Zennetworks</t>
  </si>
  <si>
    <t>Heliodigital Gmbh</t>
  </si>
  <si>
    <t>Payanalytics</t>
  </si>
  <si>
    <t>Obinna Dlamini</t>
  </si>
  <si>
    <t>Coretech Inc</t>
  </si>
  <si>
    <t>Swiftsoft Gmbh</t>
  </si>
  <si>
    <t>Swiftpay</t>
  </si>
  <si>
    <t>Dxb</t>
  </si>
  <si>
    <t>Sparkpay Inc</t>
  </si>
  <si>
    <t>Quantanetworks</t>
  </si>
  <si>
    <t>Zenanalytics</t>
  </si>
  <si>
    <t>Stackgroup Gmbh</t>
  </si>
  <si>
    <t>Coreai Gmbh</t>
  </si>
  <si>
    <t>Novapay Gmbh</t>
  </si>
  <si>
    <t>Vaultgroup Plc</t>
  </si>
  <si>
    <t>Zencommerce Plc</t>
  </si>
  <si>
    <t>Vaultlogistics Plc</t>
  </si>
  <si>
    <t>Cloudai Gmbh</t>
  </si>
  <si>
    <t>Stackhealth Inc</t>
  </si>
  <si>
    <t>Paysoft Llc</t>
  </si>
  <si>
    <t>Vaultsystems</t>
  </si>
  <si>
    <t>Ifeoma Taylor</t>
  </si>
  <si>
    <t>Sparktech Plc</t>
  </si>
  <si>
    <t>Swiftnetworks</t>
  </si>
  <si>
    <t>Cloudlabs Ltd</t>
  </si>
  <si>
    <t>Clouddigital Llc</t>
  </si>
  <si>
    <t>Primeworks Ltd</t>
  </si>
  <si>
    <t>Helioai Llc</t>
  </si>
  <si>
    <t>Sparkfinance</t>
  </si>
  <si>
    <t>Pulselogic Inc</t>
  </si>
  <si>
    <t>Lumenworks Ltd</t>
  </si>
  <si>
    <t>Gridgroup Ltd</t>
  </si>
  <si>
    <t>Vertexgroup</t>
  </si>
  <si>
    <t>Zenfinance</t>
  </si>
  <si>
    <t>Hiveanalytics Plc</t>
  </si>
  <si>
    <t>Swiftdigital Gmbh</t>
  </si>
  <si>
    <t>Apexlogic Ltd</t>
  </si>
  <si>
    <t>Gridcommerce Llc</t>
  </si>
  <si>
    <t>Orbitworks</t>
  </si>
  <si>
    <t>Vertexlabs Inc</t>
  </si>
  <si>
    <t>Lumenanalytics Inc</t>
  </si>
  <si>
    <t>Orbitworks Ltd</t>
  </si>
  <si>
    <t>Quantatech Ltd</t>
  </si>
  <si>
    <t>Cloudfinance Llc</t>
  </si>
  <si>
    <t>Dataai Llc</t>
  </si>
  <si>
    <t>Novanetworks Plc</t>
  </si>
  <si>
    <t>Apexanalytics Llc</t>
  </si>
  <si>
    <t>Sparkgroup Plc</t>
  </si>
  <si>
    <t>Brightlogic Inc</t>
  </si>
  <si>
    <t>Vaultworks</t>
  </si>
  <si>
    <t>Swiftcommerce</t>
  </si>
  <si>
    <t>Corenetworks</t>
  </si>
  <si>
    <t>Pulseworks Inc</t>
  </si>
  <si>
    <t>Hiveworks</t>
  </si>
  <si>
    <t>Vaultnetworks Inc</t>
  </si>
  <si>
    <t>Apexventures Plc</t>
  </si>
  <si>
    <t>Brightdigital Ltd</t>
  </si>
  <si>
    <t>Apextech</t>
  </si>
  <si>
    <t>Femke Van Der Merwe</t>
  </si>
  <si>
    <t>Vertexnetworks Ltd</t>
  </si>
  <si>
    <t>Cloudworks Llc</t>
  </si>
  <si>
    <t>Sparknetworks Gmbh</t>
  </si>
  <si>
    <t>Vertexsoft Llc</t>
  </si>
  <si>
    <t>Brightsystems Inc</t>
  </si>
  <si>
    <t>Apexanalytics Ltd</t>
  </si>
  <si>
    <t>Apexai Plc</t>
  </si>
  <si>
    <t>Vertexlogistics Plc</t>
  </si>
  <si>
    <t>Sparksystems Inc</t>
  </si>
  <si>
    <t>Paycommerce Ltd</t>
  </si>
  <si>
    <t>kibetdiallo@yahoo.com</t>
  </si>
  <si>
    <t>Hivelogic Plc</t>
  </si>
  <si>
    <t>Payai Gmbh</t>
  </si>
  <si>
    <t>Vaultsoft Llc</t>
  </si>
  <si>
    <t>Orbitcommerce Gmbh</t>
  </si>
  <si>
    <t>Dataanalytics Gmbh</t>
  </si>
  <si>
    <t>Vaultdigital</t>
  </si>
  <si>
    <t>Vertexworks Ltd</t>
  </si>
  <si>
    <t>Swiftlogic Llc</t>
  </si>
  <si>
    <t>Sparkworks Llc</t>
  </si>
  <si>
    <t>Echologistics Inc</t>
  </si>
  <si>
    <t>Yakubu Van Der Merwe</t>
  </si>
  <si>
    <t>Anke Van Der Merwe</t>
  </si>
  <si>
    <t>Novalogistics Plc</t>
  </si>
  <si>
    <t>Cloudcommerce Llc</t>
  </si>
  <si>
    <t>Brightanalytics Llc</t>
  </si>
  <si>
    <t>Fluxcommerce Inc</t>
  </si>
  <si>
    <t>Leadventures</t>
  </si>
  <si>
    <t>Gridanalytics</t>
  </si>
  <si>
    <t>Leadhealth</t>
  </si>
  <si>
    <t>Vaulthealth</t>
  </si>
  <si>
    <t>usmanlawal@gmail.com</t>
  </si>
  <si>
    <t>Sparkai Llc</t>
  </si>
  <si>
    <t>Swiftai Gmbh</t>
  </si>
  <si>
    <t>Lumensystems Inc</t>
  </si>
  <si>
    <t>Vaultventures Ltd</t>
  </si>
  <si>
    <t>simibello@vaultventuresl.africa</t>
  </si>
  <si>
    <t>Lumengroup Plc</t>
  </si>
  <si>
    <t>Helionetworks Plc</t>
  </si>
  <si>
    <t>Paypay Llc</t>
  </si>
  <si>
    <t>Stackfinance Llc</t>
  </si>
  <si>
    <t>Vaultgroup Gmbh</t>
  </si>
  <si>
    <t>Brightai</t>
  </si>
  <si>
    <t>Fluxgroup Gmbh</t>
  </si>
  <si>
    <t>Coreworks</t>
  </si>
  <si>
    <t>Stacklogic Llc</t>
  </si>
  <si>
    <t>Echohealth Llc</t>
  </si>
  <si>
    <t>Vertexworks</t>
  </si>
  <si>
    <t>Heliosoft</t>
  </si>
  <si>
    <t>Quantapay Plc</t>
  </si>
  <si>
    <t>Stackanalytics Plc</t>
  </si>
  <si>
    <t>Novalogic Ltd</t>
  </si>
  <si>
    <t>Pulselogistics Gmbh</t>
  </si>
  <si>
    <t>Hivegroup Plc</t>
  </si>
  <si>
    <t>Corelabs Gmbh</t>
  </si>
  <si>
    <t>Paysystems</t>
  </si>
  <si>
    <t>Zenhub Llc</t>
  </si>
  <si>
    <t>Quantadigital</t>
  </si>
  <si>
    <t>Novalogic Inc</t>
  </si>
  <si>
    <t>Leadsoft Gmbh</t>
  </si>
  <si>
    <t>Vaultlogistics Llc</t>
  </si>
  <si>
    <t>Coresolutions Inc</t>
  </si>
  <si>
    <t>Zenpay</t>
  </si>
  <si>
    <t>Usman Murphy</t>
  </si>
  <si>
    <t>Vaultai</t>
  </si>
  <si>
    <t>abdullahi_musa@twigafoods.ng</t>
  </si>
  <si>
    <t>Simi Idris</t>
  </si>
  <si>
    <t>Primeanalytics</t>
  </si>
  <si>
    <t>Heliosystems Plc</t>
  </si>
  <si>
    <t>Apexsystems Inc</t>
  </si>
  <si>
    <t>Sparklogistics Inc</t>
  </si>
  <si>
    <t>Corehub Ltd</t>
  </si>
  <si>
    <t>Apextech Plc</t>
  </si>
  <si>
    <t>Coregroup Plc</t>
  </si>
  <si>
    <t>Vertexlogistics Inc</t>
  </si>
  <si>
    <t>Fluxnetworks Gmbh</t>
  </si>
  <si>
    <t>Brightsoft Plc</t>
  </si>
  <si>
    <t>gbenga_salami@yahoo.com</t>
  </si>
  <si>
    <t>Corehub</t>
  </si>
  <si>
    <t>Heliotech</t>
  </si>
  <si>
    <t>Primecommerce</t>
  </si>
  <si>
    <t>Fluxsystems Plc</t>
  </si>
  <si>
    <t>Primesystems Gmbh</t>
  </si>
  <si>
    <t>thandiwe_idris@outlook.com</t>
  </si>
  <si>
    <t>Leadlogic Plc</t>
  </si>
  <si>
    <t>Quantapay</t>
  </si>
  <si>
    <t>Andrew Van Der Merwe</t>
  </si>
  <si>
    <t>Apexgroup Plc</t>
  </si>
  <si>
    <t>Quantafinance Gmbh</t>
  </si>
  <si>
    <t>Vertexventures</t>
  </si>
  <si>
    <t>Novaai</t>
  </si>
  <si>
    <t>Primeventures</t>
  </si>
  <si>
    <t>Corefinance Gmbh</t>
  </si>
  <si>
    <t>Hivecommerce Gmbh</t>
  </si>
  <si>
    <t>Stacksolutions</t>
  </si>
  <si>
    <t>Paylabs Ltd</t>
  </si>
  <si>
    <t>Apexsoft Llc</t>
  </si>
  <si>
    <t>Quantahub</t>
  </si>
  <si>
    <t>Paycapital Gmbh</t>
  </si>
  <si>
    <t>Stacktech Ltd</t>
  </si>
  <si>
    <t>Swiftworks</t>
  </si>
  <si>
    <t>Stackworks Gmbh</t>
  </si>
  <si>
    <t>Fluxsolutions Ltd</t>
  </si>
  <si>
    <t>Gridtech Plc</t>
  </si>
  <si>
    <t>Stackventures</t>
  </si>
  <si>
    <t>Stacksystems Ltd</t>
  </si>
  <si>
    <t>Apexpay Llc</t>
  </si>
  <si>
    <t>Helioanalytics Inc</t>
  </si>
  <si>
    <t>Stackhub Ltd</t>
  </si>
  <si>
    <t>Novahealth Llc</t>
  </si>
  <si>
    <t>Novalabs Ltd</t>
  </si>
  <si>
    <t>Funmi Botha</t>
  </si>
  <si>
    <t>Cloudlogistics Inc</t>
  </si>
  <si>
    <t>Gridpay</t>
  </si>
  <si>
    <t>Lumencommerce Inc</t>
  </si>
  <si>
    <t>Vertexhealth Gmbh</t>
  </si>
  <si>
    <t>Cloudworks Gmbh</t>
  </si>
  <si>
    <t>Orbitsolutions Inc</t>
  </si>
  <si>
    <t>Zenworks</t>
  </si>
  <si>
    <t>Swiftventures</t>
  </si>
  <si>
    <t>Sparkhealth Gmbh</t>
  </si>
  <si>
    <t>Primegroup Llc</t>
  </si>
  <si>
    <t>Nomvula Ogundimu</t>
  </si>
  <si>
    <t>Novalogistics Inc</t>
  </si>
  <si>
    <t>Pulsecommerce Plc</t>
  </si>
  <si>
    <t>Vaultcommerce Ltd</t>
  </si>
  <si>
    <t>Echotech Llc</t>
  </si>
  <si>
    <t>Cloudlogic Plc</t>
  </si>
  <si>
    <t>Orbitai Gmbh</t>
  </si>
  <si>
    <t>Novalogic</t>
  </si>
  <si>
    <t>Echofinance Plc</t>
  </si>
  <si>
    <t>Hivepay</t>
  </si>
  <si>
    <t>Vertexsoft</t>
  </si>
  <si>
    <t>Hivelogistics Ltd</t>
  </si>
  <si>
    <t>Leadcapital</t>
  </si>
  <si>
    <t>Primesolutions Gmbh</t>
  </si>
  <si>
    <t>Orbitanalytics Inc</t>
  </si>
  <si>
    <t>Pulseanalytics</t>
  </si>
  <si>
    <t>Echoventures</t>
  </si>
  <si>
    <t>babatunde.adewale@gmail.com</t>
  </si>
  <si>
    <t>Brightanalytics Gmbh</t>
  </si>
  <si>
    <t>Primehub Inc</t>
  </si>
  <si>
    <t>Primeworks</t>
  </si>
  <si>
    <t>Pulsetech</t>
  </si>
  <si>
    <t>Leadfinance</t>
  </si>
  <si>
    <t>niyiwilliams@hotmail.com</t>
  </si>
  <si>
    <t>Paylabs</t>
  </si>
  <si>
    <t>Zenlogic Gmbh</t>
  </si>
  <si>
    <t>Fluxpay Gmbh</t>
  </si>
  <si>
    <t>Corenetworks Plc</t>
  </si>
  <si>
    <t>Stackdigital Ltd</t>
  </si>
  <si>
    <t>Paycommerce</t>
  </si>
  <si>
    <t>Sparklogic Plc</t>
  </si>
  <si>
    <t>Pulseventures</t>
  </si>
  <si>
    <t>Swiftanalytics Plc</t>
  </si>
  <si>
    <t>Heliogroup Plc</t>
  </si>
  <si>
    <t>Echocapital Gmbh</t>
  </si>
  <si>
    <t>Datalogistics</t>
  </si>
  <si>
    <t>Primeworks Plc</t>
  </si>
  <si>
    <t>Sparkpay Llc</t>
  </si>
  <si>
    <t>Primecapital Llc</t>
  </si>
  <si>
    <t>Pulsepay</t>
  </si>
  <si>
    <t>Coresolutions Plc</t>
  </si>
  <si>
    <t>Heliosoft Inc</t>
  </si>
  <si>
    <t>Pulsesoft Ltd</t>
  </si>
  <si>
    <t>Gridanalytics Inc</t>
  </si>
  <si>
    <t>Cloudpay Plc</t>
  </si>
  <si>
    <t>Funmi Adebayo</t>
  </si>
  <si>
    <t>Orbitgroup Plc</t>
  </si>
  <si>
    <t>Sparksoft Gmbh</t>
  </si>
  <si>
    <t>Brightlabs Llc</t>
  </si>
  <si>
    <t>Apexcommerce</t>
  </si>
  <si>
    <t>Fluxlogistics</t>
  </si>
  <si>
    <t>Zenai Inc</t>
  </si>
  <si>
    <t>Pulsecapital Llc</t>
  </si>
  <si>
    <t>Corelogistics Llc</t>
  </si>
  <si>
    <t>Brightworks Ltd</t>
  </si>
  <si>
    <t>Datalogic Gmbh</t>
  </si>
  <si>
    <t>Orbitfinance</t>
  </si>
  <si>
    <t>Leaddigital</t>
  </si>
  <si>
    <t>Quantaai Ltd</t>
  </si>
  <si>
    <t>Vertexdigital Llc</t>
  </si>
  <si>
    <t>Orbithealth Llc</t>
  </si>
  <si>
    <t>Lumendigital</t>
  </si>
  <si>
    <t>Datalogic</t>
  </si>
  <si>
    <t>Gridfinance Gmbh</t>
  </si>
  <si>
    <t>Orbithealth</t>
  </si>
  <si>
    <t>Joy Van Der Merwe</t>
  </si>
  <si>
    <t>Zenhub</t>
  </si>
  <si>
    <t>Hiveai</t>
  </si>
  <si>
    <t>Quantafinance Inc</t>
  </si>
  <si>
    <t>Vaultfinance Llc</t>
  </si>
  <si>
    <t>Pulsedigital Inc</t>
  </si>
  <si>
    <t>Orbitnetworks Plc</t>
  </si>
  <si>
    <t>Vertexdigital Ltd</t>
  </si>
  <si>
    <t>Fluxcommerce</t>
  </si>
  <si>
    <t>ibrahim.botha@fluxcommerce.com</t>
  </si>
  <si>
    <t>Hivesolutions</t>
  </si>
  <si>
    <t>Kunle Van Der Merwe</t>
  </si>
  <si>
    <t>Stackanalytics</t>
  </si>
  <si>
    <t>Echocapital Plc</t>
  </si>
  <si>
    <t>Orbitlabs Inc</t>
  </si>
  <si>
    <t>oluwaseun.abubakar@orbitlabsinc.co</t>
  </si>
  <si>
    <t>Cloudlabs Inc</t>
  </si>
  <si>
    <t>Primecapital Inc</t>
  </si>
  <si>
    <t>Fatuma Van Der Merwe</t>
  </si>
  <si>
    <t>Fluxai Llc</t>
  </si>
  <si>
    <t>Datanetworks Llc</t>
  </si>
  <si>
    <t>Swifttech Inc</t>
  </si>
  <si>
    <t>Zenlogic Plc</t>
  </si>
  <si>
    <t>Swiftsystems</t>
  </si>
  <si>
    <t>Gridpay Llc</t>
  </si>
  <si>
    <t>Orbitlogic Llc</t>
  </si>
  <si>
    <t>Brightfinance Plc</t>
  </si>
  <si>
    <t>Pulsenetworks Gmbh</t>
  </si>
  <si>
    <t>Hivesoft Llc</t>
  </si>
  <si>
    <t>Quantafinance Ltd</t>
  </si>
  <si>
    <t>Cloudsoft Llc</t>
  </si>
  <si>
    <t>Echohealth Plc</t>
  </si>
  <si>
    <t>Fluxlabs Plc</t>
  </si>
  <si>
    <t>Echoworks</t>
  </si>
  <si>
    <t>Vertexgroup Inc</t>
  </si>
  <si>
    <t>aishanwankwo@hotmail.com</t>
  </si>
  <si>
    <t>Quantalogic Ltd</t>
  </si>
  <si>
    <t>thandiwe_ugwu@yahoo.com</t>
  </si>
  <si>
    <t>Griddigital Inc</t>
  </si>
  <si>
    <t>Fluxlogistics Ltd</t>
  </si>
  <si>
    <t>Lumenhub Llc</t>
  </si>
  <si>
    <t>Quantaai</t>
  </si>
  <si>
    <t>Coreai Inc</t>
  </si>
  <si>
    <t>Lumenai Llc</t>
  </si>
  <si>
    <t>Cloudnetworks</t>
  </si>
  <si>
    <t>Pulsehealth Llc</t>
  </si>
  <si>
    <t>Apexventures</t>
  </si>
  <si>
    <t>Leadlogistics Ltd</t>
  </si>
  <si>
    <t>Primeanalytics Ltd</t>
  </si>
  <si>
    <t>Fluxsystems Inc</t>
  </si>
  <si>
    <t>Lumenfinance</t>
  </si>
  <si>
    <t>Novasystems Gmbh</t>
  </si>
  <si>
    <t>Payhealth Gmbh</t>
  </si>
  <si>
    <t>Cloudnetworks Inc</t>
  </si>
  <si>
    <t>Gridcapital Gmbh</t>
  </si>
  <si>
    <t>Vertexdigital</t>
  </si>
  <si>
    <t>Vertexhealth</t>
  </si>
  <si>
    <t>Payfinance</t>
  </si>
  <si>
    <t>Cloudlabs Plc</t>
  </si>
  <si>
    <t>Primegroup Gmbh</t>
  </si>
  <si>
    <t>Hivehealth</t>
  </si>
  <si>
    <t>Quantacapital Gmbh</t>
  </si>
  <si>
    <t>Echosoft Plc</t>
  </si>
  <si>
    <t>Echodigital</t>
  </si>
  <si>
    <t>Bello Diallo</t>
  </si>
  <si>
    <t>Layla Van Der Merwe</t>
  </si>
  <si>
    <t>Vaultlogic</t>
  </si>
  <si>
    <t>Lumensolutions</t>
  </si>
  <si>
    <t>Fluxsoft Plc</t>
  </si>
  <si>
    <t>Cloudhub Inc</t>
  </si>
  <si>
    <t>Heliolabs Gmbh</t>
  </si>
  <si>
    <t>Vertexnetworks Llc</t>
  </si>
  <si>
    <t>Echogroup</t>
  </si>
  <si>
    <t>Heliolabs</t>
  </si>
  <si>
    <t>Fluxsystems Gmbh</t>
  </si>
  <si>
    <t>Leadcommerce Gmbh</t>
  </si>
  <si>
    <t>Primeanalytics Inc</t>
  </si>
  <si>
    <t>Usman Van Der Merwe</t>
  </si>
  <si>
    <t>Hivecommerce Plc</t>
  </si>
  <si>
    <t>Apexpay Inc</t>
  </si>
  <si>
    <t>Zenventures Plc</t>
  </si>
  <si>
    <t>Cloudpay</t>
  </si>
  <si>
    <t>Paycapital Plc</t>
  </si>
  <si>
    <t>Lumenventures</t>
  </si>
  <si>
    <t>Orbitanalytics Plc</t>
  </si>
  <si>
    <t>Stackworks Llc</t>
  </si>
  <si>
    <t>Quantadigital Inc</t>
  </si>
  <si>
    <t>Gridlogic</t>
  </si>
  <si>
    <t>Payhealth</t>
  </si>
  <si>
    <t>Sparkai Inc</t>
  </si>
  <si>
    <t>Datagroup</t>
  </si>
  <si>
    <t>Datasolutions Plc</t>
  </si>
  <si>
    <t>Swiftpay Plc</t>
  </si>
  <si>
    <t>Quantasolutions</t>
  </si>
  <si>
    <t>Paysystems Plc</t>
  </si>
  <si>
    <t>Heliologistics</t>
  </si>
  <si>
    <t>Apexlogistics</t>
  </si>
  <si>
    <t>Sparklogic Ltd</t>
  </si>
  <si>
    <t>Orbitlabs</t>
  </si>
  <si>
    <t>Paydigital Ltd</t>
  </si>
  <si>
    <t>Grace Van Der Merwe</t>
  </si>
  <si>
    <t>Echoanalytics</t>
  </si>
  <si>
    <t>Primehub</t>
  </si>
  <si>
    <t>folake_hassan@gmail.com</t>
  </si>
  <si>
    <t>Echotech</t>
  </si>
  <si>
    <t>Vertexlabs</t>
  </si>
  <si>
    <t>Datahealth Ltd</t>
  </si>
  <si>
    <t>Cloudcommerce</t>
  </si>
  <si>
    <t>Lumenlogistics Gmbh</t>
  </si>
  <si>
    <t>Zenanalytics Ltd</t>
  </si>
  <si>
    <t>Orbitsystems Inc</t>
  </si>
  <si>
    <t>Quantagroup</t>
  </si>
  <si>
    <t>Zenhealth Plc</t>
  </si>
  <si>
    <t>Pulselogistics Llc</t>
  </si>
  <si>
    <t>Quantasoft Gmbh</t>
  </si>
  <si>
    <t>Leadsoft</t>
  </si>
  <si>
    <t>Brightanalytics</t>
  </si>
  <si>
    <t>Corefinance</t>
  </si>
  <si>
    <t>Leadsoft Plc</t>
  </si>
  <si>
    <t>Echodigital Plc</t>
  </si>
  <si>
    <t>aminaafolabi@echodigitalplc.ng</t>
  </si>
  <si>
    <t>Fluxcommerce Ltd</t>
  </si>
  <si>
    <t>Heliogroup</t>
  </si>
  <si>
    <t>Gridnetworks Ltd</t>
  </si>
  <si>
    <t>Stacknetworks Ltd</t>
  </si>
  <si>
    <t>Chioma Murphy</t>
  </si>
  <si>
    <t>Hivelogic Inc</t>
  </si>
  <si>
    <t>Leadhealth Gmbh</t>
  </si>
  <si>
    <t>Fluxsystems</t>
  </si>
  <si>
    <t>Quantalogistics</t>
  </si>
  <si>
    <t>Paysoft</t>
  </si>
  <si>
    <t>Corehub Llc</t>
  </si>
  <si>
    <t>Lumenfinance Plc</t>
  </si>
  <si>
    <t>Swiftsystems Ltd</t>
  </si>
  <si>
    <t>Hivelabs</t>
  </si>
  <si>
    <t>Paylogistics Inc</t>
  </si>
  <si>
    <t>Novaventures</t>
  </si>
  <si>
    <t>Echolabs Plc</t>
  </si>
  <si>
    <t>Adaora Van Der Merwe</t>
  </si>
  <si>
    <t>Apexpay</t>
  </si>
  <si>
    <t>Zenlogic Inc</t>
  </si>
  <si>
    <t>Chioma Van Der Merwe</t>
  </si>
  <si>
    <t>Datalogic Inc</t>
  </si>
  <si>
    <t>Gridsoft Plc</t>
  </si>
  <si>
    <t>Vertexsolutions Inc</t>
  </si>
  <si>
    <t>Apexsystems</t>
  </si>
  <si>
    <t>Ifeanyi Van Der Merwe</t>
  </si>
  <si>
    <t>Echolabs Inc</t>
  </si>
  <si>
    <t>Heliologic Inc</t>
  </si>
  <si>
    <t>Vaultpay</t>
  </si>
  <si>
    <t>Lumentech Ltd</t>
  </si>
  <si>
    <t>Kemi Van Der Merwe</t>
  </si>
  <si>
    <t>kemivandermerwe@outlook.com</t>
  </si>
  <si>
    <t>Fluxpay</t>
  </si>
  <si>
    <t>Pulsecommerce</t>
  </si>
  <si>
    <t>Lumenhealth</t>
  </si>
  <si>
    <t>Fluxnetworks Llc</t>
  </si>
  <si>
    <t>Brightsoft Inc</t>
  </si>
  <si>
    <t>Novanetworks Inc</t>
  </si>
  <si>
    <t>Paygroup</t>
  </si>
  <si>
    <t>Hivetech Plc</t>
  </si>
  <si>
    <t>Vertexpay</t>
  </si>
  <si>
    <t>Gridlogistics Llc</t>
  </si>
  <si>
    <t>Echohub Llc</t>
  </si>
  <si>
    <t>Datadigital Plc</t>
  </si>
  <si>
    <t>Swifthub Llc</t>
  </si>
  <si>
    <t>Orbitsolutions</t>
  </si>
  <si>
    <t>Vaultsolutions Gmbh</t>
  </si>
  <si>
    <t>Novacapital</t>
  </si>
  <si>
    <t>Stacklabs</t>
  </si>
  <si>
    <t>Vaulthub Ltd</t>
  </si>
  <si>
    <t>Datahealth Llc</t>
  </si>
  <si>
    <t>Lumencommerce</t>
  </si>
  <si>
    <t>Orbitdigital Ltd</t>
  </si>
  <si>
    <t>Gridworks</t>
  </si>
  <si>
    <t>Apexsolutions</t>
  </si>
  <si>
    <t>Emily Khan</t>
  </si>
  <si>
    <t>Leadlogistics</t>
  </si>
  <si>
    <t>Datasolutions Inc</t>
  </si>
  <si>
    <t>Apexfinance Gmbh</t>
  </si>
  <si>
    <t>Brightsystems</t>
  </si>
  <si>
    <t>Lumenhealth Llc</t>
  </si>
  <si>
    <t>Cloudworks Plc</t>
  </si>
  <si>
    <t>Sparkhub</t>
  </si>
  <si>
    <t>Brightpay Llc</t>
  </si>
  <si>
    <t>Novacommerce Inc</t>
  </si>
  <si>
    <t>Cloudhub Plc</t>
  </si>
  <si>
    <t>Echogroup Ltd</t>
  </si>
  <si>
    <t>Stackhub Gmbh</t>
  </si>
  <si>
    <t>Swiftsolutions Ltd</t>
  </si>
  <si>
    <t>Brightlabs Plc</t>
  </si>
  <si>
    <t>Swifthealth Ltd</t>
  </si>
  <si>
    <t>Orbittech</t>
  </si>
  <si>
    <t>Apexnetworks Inc</t>
  </si>
  <si>
    <t>Datahub Llc</t>
  </si>
  <si>
    <t>Corelogic Inc</t>
  </si>
  <si>
    <t>Leaddigital Llc</t>
  </si>
  <si>
    <t>Clouddigital Inc</t>
  </si>
  <si>
    <t>Orbitdigital Llc</t>
  </si>
  <si>
    <t>Zenlogic Ltd</t>
  </si>
  <si>
    <t>Paytech</t>
  </si>
  <si>
    <t>Payworks Ltd</t>
  </si>
  <si>
    <t>Leadnetworks Gmbh</t>
  </si>
  <si>
    <t>Heliogroup Ltd</t>
  </si>
  <si>
    <t>Sparkcommerce Plc</t>
  </si>
  <si>
    <t>Pulselogic</t>
  </si>
  <si>
    <t>Primelogistics</t>
  </si>
  <si>
    <t>Hiveai Plc</t>
  </si>
  <si>
    <t>babatunde.nwankwo@hotmail.com</t>
  </si>
  <si>
    <t>Paytech Llc</t>
  </si>
  <si>
    <t>Stacksoft Llc</t>
  </si>
  <si>
    <t>Orbitsoft</t>
  </si>
  <si>
    <t>Brightlabs Gmbh</t>
  </si>
  <si>
    <t>Primelabs Ltd</t>
  </si>
  <si>
    <t>Payworks</t>
  </si>
  <si>
    <t>Fluxlogic Llc</t>
  </si>
  <si>
    <t>Coresystems</t>
  </si>
  <si>
    <t>Gridnetworks Inc</t>
  </si>
  <si>
    <t>Sparkfinance Llc</t>
  </si>
  <si>
    <t>Lumentech Llc</t>
  </si>
  <si>
    <t>Leadai</t>
  </si>
  <si>
    <t>Quantahealth Ltd</t>
  </si>
  <si>
    <t>Stackcommerce</t>
  </si>
  <si>
    <t>Lumenhealth Inc</t>
  </si>
  <si>
    <t>Quantalabs Ltd</t>
  </si>
  <si>
    <t>Vaultcapital Gmbh</t>
  </si>
  <si>
    <t>Heliodigital Inc</t>
  </si>
  <si>
    <t>Cloudgroup</t>
  </si>
  <si>
    <t>Primesolutions Plc</t>
  </si>
  <si>
    <t>Coreai Llc</t>
  </si>
  <si>
    <t>Apexsolutions Plc</t>
  </si>
  <si>
    <t>Quantalogic Plc</t>
  </si>
  <si>
    <t>Pulseanalytics Ltd</t>
  </si>
  <si>
    <t>Cloudventures</t>
  </si>
  <si>
    <t>Coredigital Gmbh</t>
  </si>
  <si>
    <t>Quantasoft Inc</t>
  </si>
  <si>
    <t>Brightgroup Inc</t>
  </si>
  <si>
    <t>Zendigital</t>
  </si>
  <si>
    <t>Vertexai</t>
  </si>
  <si>
    <t>Sparkcapital</t>
  </si>
  <si>
    <t>Heliolabs Inc</t>
  </si>
  <si>
    <t>Swiftlabs Gmbh</t>
  </si>
  <si>
    <t>Corecapital</t>
  </si>
  <si>
    <t>Orbitfinance Llc</t>
  </si>
  <si>
    <t>Primegroup Ltd</t>
  </si>
  <si>
    <t>Vaultnetworks</t>
  </si>
  <si>
    <t>Echosystems Gmbh</t>
  </si>
  <si>
    <t>Fluxlogic</t>
  </si>
  <si>
    <t>Apexgroup</t>
  </si>
  <si>
    <t>Leadai Gmbh</t>
  </si>
  <si>
    <t>Laura Van Der Merwe</t>
  </si>
  <si>
    <t>Pulsetech Llc</t>
  </si>
  <si>
    <t>Leadlogic Ltd</t>
  </si>
  <si>
    <t>Stackventures Llc</t>
  </si>
  <si>
    <t>Novaanalytics</t>
  </si>
  <si>
    <t>Primenetworks</t>
  </si>
  <si>
    <t>Novalogistics Gmbh</t>
  </si>
  <si>
    <t>Paylabs Gmbh</t>
  </si>
  <si>
    <t>Leadhub Gmbh</t>
  </si>
  <si>
    <t>Lumensolutions Llc</t>
  </si>
  <si>
    <t>Echodigital Inc</t>
  </si>
  <si>
    <t>Pulsehub</t>
  </si>
  <si>
    <t>Hivenetworks Ltd</t>
  </si>
  <si>
    <t>Fluxpay Llc</t>
  </si>
  <si>
    <t>Swiftlogistics Plc</t>
  </si>
  <si>
    <t>Helioanalytics</t>
  </si>
  <si>
    <t>Pulsehub Ltd</t>
  </si>
  <si>
    <t>Sparkanalytics</t>
  </si>
  <si>
    <t>Datasystems</t>
  </si>
  <si>
    <t>Vertexworks Plc</t>
  </si>
  <si>
    <t>Sparkworks</t>
  </si>
  <si>
    <t>Cloudanalytics Llc</t>
  </si>
  <si>
    <t>Zensolutions Llc</t>
  </si>
  <si>
    <t>Coreventures</t>
  </si>
  <si>
    <t>Sparktech</t>
  </si>
  <si>
    <t>Stacksolutions Plc</t>
  </si>
  <si>
    <t>Stackcapital</t>
  </si>
  <si>
    <t>Stackventures Gmbh</t>
  </si>
  <si>
    <t>Leadfinance Llc</t>
  </si>
  <si>
    <t>Brightlogic Ltd</t>
  </si>
  <si>
    <t>Quantacommerce Gmbh</t>
  </si>
  <si>
    <t>victor.okorie@hotmail.com</t>
  </si>
  <si>
    <t>Oluwaseun Botha</t>
  </si>
  <si>
    <t>Orbitlogistics</t>
  </si>
  <si>
    <t>Cloudgroup Ltd</t>
  </si>
  <si>
    <t>Nneka Taylor</t>
  </si>
  <si>
    <t>Echohub Ltd</t>
  </si>
  <si>
    <t>Primefinance Ltd</t>
  </si>
  <si>
    <t>Cloudtech Llc</t>
  </si>
  <si>
    <t>Zencapital Gmbh</t>
  </si>
  <si>
    <t>Vertexhealth Llc</t>
  </si>
  <si>
    <t>Chioma Ogundimu</t>
  </si>
  <si>
    <t>Swiftsystems Inc</t>
  </si>
  <si>
    <t>Quantahub Ltd</t>
  </si>
  <si>
    <t>Fluxai Gmbh</t>
  </si>
  <si>
    <t>Sparkdigital Gmbh</t>
  </si>
  <si>
    <t>Gridventures Plc</t>
  </si>
  <si>
    <t>Hivedigital Ltd</t>
  </si>
  <si>
    <t>Zensystems</t>
  </si>
  <si>
    <t>Sparklogic Llc</t>
  </si>
  <si>
    <t>Leadnetworks</t>
  </si>
  <si>
    <t>Cloudtech</t>
  </si>
  <si>
    <t>Zenlogistics Plc</t>
  </si>
  <si>
    <t>Fluxpay Ltd</t>
  </si>
  <si>
    <t>Payventures</t>
  </si>
  <si>
    <t>Pulsesystems</t>
  </si>
  <si>
    <t>Sparkai</t>
  </si>
  <si>
    <t>Novacommerce Llc</t>
  </si>
  <si>
    <t>Datafinance</t>
  </si>
  <si>
    <t>Coretech Llc</t>
  </si>
  <si>
    <t>Vertexlogistics</t>
  </si>
  <si>
    <t>Datacapital Ltd</t>
  </si>
  <si>
    <t>Echodigital Llc</t>
  </si>
  <si>
    <t>Akinyi Obi</t>
  </si>
  <si>
    <t>Swiftlogistics</t>
  </si>
  <si>
    <t>Cloudlogic Llc</t>
  </si>
  <si>
    <t>Coresoft Llc</t>
  </si>
  <si>
    <t>Heliosoft Plc</t>
  </si>
  <si>
    <t>Primeworks Llc</t>
  </si>
  <si>
    <t>Novanetworks</t>
  </si>
  <si>
    <t>oluwaseun_mwangi@jumia.com</t>
  </si>
  <si>
    <t>Sparkhealth</t>
  </si>
  <si>
    <t>Lumenhealth Ltd</t>
  </si>
  <si>
    <t>Vaultanalytics</t>
  </si>
  <si>
    <t>Stackgroup Llc</t>
  </si>
  <si>
    <t>Echosoft</t>
  </si>
  <si>
    <t>Zenlabs Gmbh</t>
  </si>
  <si>
    <t>Orbitcapital Plc</t>
  </si>
  <si>
    <t>Hivegroup Ltd</t>
  </si>
  <si>
    <t>Dataanalytics Ltd</t>
  </si>
  <si>
    <t>Sparksystems Plc</t>
  </si>
  <si>
    <t>Vaultlabs</t>
  </si>
  <si>
    <t>Vaultlabs Llc</t>
  </si>
  <si>
    <t>Orbitventures Ltd</t>
  </si>
  <si>
    <t>nnamdi_hassan@hotmail.com</t>
  </si>
  <si>
    <t>Fluxfinance Ltd</t>
  </si>
  <si>
    <t>Brightsolutions Llc</t>
  </si>
  <si>
    <t>Quantanetworks Gmbh</t>
  </si>
  <si>
    <t>Primegroup Plc</t>
  </si>
  <si>
    <t>Sophie Adeleke</t>
  </si>
  <si>
    <t>Echohub Inc</t>
  </si>
  <si>
    <t>Primepay Llc</t>
  </si>
  <si>
    <t>Stackhub</t>
  </si>
  <si>
    <t>Fluxventures</t>
  </si>
  <si>
    <t>Hivehub Ltd</t>
  </si>
  <si>
    <t>Stackcapital Inc</t>
  </si>
  <si>
    <t>Pulsesystems Llc</t>
  </si>
  <si>
    <t>Swifthealth</t>
  </si>
  <si>
    <t>Novaventures Plc</t>
  </si>
  <si>
    <t>Swiftcapital Llc</t>
  </si>
  <si>
    <t>Apexlabs</t>
  </si>
  <si>
    <t>Heliocapital Plc</t>
  </si>
  <si>
    <t>Dataventures Llc</t>
  </si>
  <si>
    <t>Lumengroup</t>
  </si>
  <si>
    <t>chidinma.patel@gmail.com</t>
  </si>
  <si>
    <t>Echoventures Ltd</t>
  </si>
  <si>
    <t>Helioanalytics Ltd</t>
  </si>
  <si>
    <t>Corehealth</t>
  </si>
  <si>
    <t>Hivegroup Llc</t>
  </si>
  <si>
    <t>Vaulttech Inc</t>
  </si>
  <si>
    <t>Apexsolutions Inc</t>
  </si>
  <si>
    <t>Vertexhub Ltd</t>
  </si>
  <si>
    <t>Sparklogic</t>
  </si>
  <si>
    <t>Apexdigital Inc</t>
  </si>
  <si>
    <t>Brightlogistics Gmbh</t>
  </si>
  <si>
    <t>Orbitpay Gmbh</t>
  </si>
  <si>
    <t>Corepay Inc</t>
  </si>
  <si>
    <t>Paypay Ltd</t>
  </si>
  <si>
    <t>Novapay Inc</t>
  </si>
  <si>
    <t>Stackpay</t>
  </si>
  <si>
    <t>Quantacapital Llc</t>
  </si>
  <si>
    <t>Lumenai Gmbh</t>
  </si>
  <si>
    <t>Cloudgroup Gmbh</t>
  </si>
  <si>
    <t>Vaultlogistics</t>
  </si>
  <si>
    <t>Gridsystems Gmbh</t>
  </si>
  <si>
    <t>Fluxsoft</t>
  </si>
  <si>
    <t>Quantasystems Inc</t>
  </si>
  <si>
    <t>Vaultlabs Plc</t>
  </si>
  <si>
    <t>Chidinma Van Der Merwe</t>
  </si>
  <si>
    <t>Stacktech</t>
  </si>
  <si>
    <t>Cloudfinance</t>
  </si>
  <si>
    <t>Helioventures</t>
  </si>
  <si>
    <t>Swiftventures Inc</t>
  </si>
  <si>
    <t>Corefinance Llc</t>
  </si>
  <si>
    <t>Paytech Ltd</t>
  </si>
  <si>
    <t>Echogroup Plc</t>
  </si>
  <si>
    <t>Cloudcapital Llc</t>
  </si>
  <si>
    <t>Helioai</t>
  </si>
  <si>
    <t>Swiftpay Llc</t>
  </si>
  <si>
    <t>Sparkhealth Inc</t>
  </si>
  <si>
    <t>Pulsecommerce Ltd</t>
  </si>
  <si>
    <t>Hivehub</t>
  </si>
  <si>
    <t>Orbitnetworks Llc</t>
  </si>
  <si>
    <t>Cloudlabs</t>
  </si>
  <si>
    <t>Zennetworks Inc</t>
  </si>
  <si>
    <t>Cloudhealth Plc</t>
  </si>
  <si>
    <t>Datagroup Llc</t>
  </si>
  <si>
    <t>Hivehub Llc</t>
  </si>
  <si>
    <t>Brightcapital Ltd</t>
  </si>
  <si>
    <t>Echoventures Inc</t>
  </si>
  <si>
    <t>Corenetworks Gmbh</t>
  </si>
  <si>
    <t>Heliopay Llc</t>
  </si>
  <si>
    <t>Yakubu Brown</t>
  </si>
  <si>
    <t>Orbitlabs Plc</t>
  </si>
  <si>
    <t>Sparkcommerce</t>
  </si>
  <si>
    <t>Orbitworks Inc</t>
  </si>
  <si>
    <t>Apexhub Llc</t>
  </si>
  <si>
    <t>Vaultcapital Llc</t>
  </si>
  <si>
    <t>Leadtech</t>
  </si>
  <si>
    <t>Novasolutions Ltd</t>
  </si>
  <si>
    <t>Apexai Inc</t>
  </si>
  <si>
    <t>Cloudai Inc</t>
  </si>
  <si>
    <t>Primeai</t>
  </si>
  <si>
    <t>Fluxfinance</t>
  </si>
  <si>
    <t>Orbitlogic</t>
  </si>
  <si>
    <t>Datahub Plc</t>
  </si>
  <si>
    <t>Novaanalytics Plc</t>
  </si>
  <si>
    <t>Adebayo Van Der Merwe</t>
  </si>
  <si>
    <t>Coretech</t>
  </si>
  <si>
    <t>Sparknetworks Llc</t>
  </si>
  <si>
    <t>Primenetworks Plc</t>
  </si>
  <si>
    <t>Coreanalytics Gmbh</t>
  </si>
  <si>
    <t>Ngozi Van Der Merwe</t>
  </si>
  <si>
    <t>Lumencommerce Llc</t>
  </si>
  <si>
    <t>Brightlabs</t>
  </si>
  <si>
    <t>Cloudsystems Gmbh</t>
  </si>
  <si>
    <t>Sparksystems Gmbh</t>
  </si>
  <si>
    <t>Dataai Ltd</t>
  </si>
  <si>
    <t>Corehealth Inc</t>
  </si>
  <si>
    <t>Sparkventures Ltd</t>
  </si>
  <si>
    <t>Datalabs Ltd</t>
  </si>
  <si>
    <t>Cloudpay Gmbh</t>
  </si>
  <si>
    <t>Swiftlogic</t>
  </si>
  <si>
    <t>Novasolutions Inc</t>
  </si>
  <si>
    <t>Quantadigital Plc</t>
  </si>
  <si>
    <t>Sparksoft Ltd</t>
  </si>
  <si>
    <t>ogechi.adeyemi@outlook.com</t>
  </si>
  <si>
    <t>Leadcapital Inc</t>
  </si>
  <si>
    <t>Pulsenetworks Llc</t>
  </si>
  <si>
    <t>Fluxhealth Inc</t>
  </si>
  <si>
    <t>Favour Otieno</t>
  </si>
  <si>
    <t>Echoai</t>
  </si>
  <si>
    <t>Lumenhealth Gmbh</t>
  </si>
  <si>
    <t>Quantaai Inc</t>
  </si>
  <si>
    <t>Vertexcommerce Plc</t>
  </si>
  <si>
    <t>Zenhealth Inc</t>
  </si>
  <si>
    <t>victor.khan@yahoo.com</t>
  </si>
  <si>
    <t>Echocommerce Plc</t>
  </si>
  <si>
    <t>Fluxtech Inc</t>
  </si>
  <si>
    <t>Brightlogistics</t>
  </si>
  <si>
    <t>Primelabs Gmbh</t>
  </si>
  <si>
    <t>Hivelogistics</t>
  </si>
  <si>
    <t>Stackhealth</t>
  </si>
  <si>
    <t>Novasoft Gmbh</t>
  </si>
  <si>
    <t>Vertexnetworks Gmbh</t>
  </si>
  <si>
    <t>Pulselabs Llc</t>
  </si>
  <si>
    <t>Primedigital Plc</t>
  </si>
  <si>
    <t>Datafinance Llc</t>
  </si>
  <si>
    <t>Pulseanalytics Inc</t>
  </si>
  <si>
    <t>Quantadigital Gmbh</t>
  </si>
  <si>
    <t>Apexworks</t>
  </si>
  <si>
    <t>Brighthub</t>
  </si>
  <si>
    <t>Chioma Bello</t>
  </si>
  <si>
    <t>Primelogistics Gmbh</t>
  </si>
  <si>
    <t>Datalabs</t>
  </si>
  <si>
    <t>Cloudcapital</t>
  </si>
  <si>
    <t>Zentech Llc</t>
  </si>
  <si>
    <t>Brightdigital</t>
  </si>
  <si>
    <t>Sparksystems Ltd</t>
  </si>
  <si>
    <t>Vaulttech Plc</t>
  </si>
  <si>
    <t>Leadlogistics Llc</t>
  </si>
  <si>
    <t>Hivefinance Inc</t>
  </si>
  <si>
    <t>joyoladipo@gmail.com</t>
  </si>
  <si>
    <t>Vertexventures Inc</t>
  </si>
  <si>
    <t>Vaultsystems Ltd</t>
  </si>
  <si>
    <t>Vaultgroup</t>
  </si>
  <si>
    <t>Zenworks Ltd</t>
  </si>
  <si>
    <t>Paypay Plc</t>
  </si>
  <si>
    <t>Novacapital Gmbh</t>
  </si>
  <si>
    <t>Echohub</t>
  </si>
  <si>
    <t>Lumenventures Inc</t>
  </si>
  <si>
    <t>Brightcapital Plc</t>
  </si>
  <si>
    <t>Fluxgroup Plc</t>
  </si>
  <si>
    <t>Quantanetworks Plc</t>
  </si>
  <si>
    <t>Orbithub Inc</t>
  </si>
  <si>
    <t>pieter_hassan@outlook.com</t>
  </si>
  <si>
    <t>Heliopay Plc</t>
  </si>
  <si>
    <t>Orbitlogic Ltd</t>
  </si>
  <si>
    <t>Nneka Van Der Merwe</t>
  </si>
  <si>
    <t>Lumennetworks Inc</t>
  </si>
  <si>
    <t>Orbitpay Llc</t>
  </si>
  <si>
    <t>Vaultworks Inc</t>
  </si>
  <si>
    <t>Griddigital Ltd</t>
  </si>
  <si>
    <t>Paysoft Ltd</t>
  </si>
  <si>
    <t>Novaventures Inc</t>
  </si>
  <si>
    <t>Echoanalytics Inc</t>
  </si>
  <si>
    <t>Corepay</t>
  </si>
  <si>
    <t>Vaultventures Inc</t>
  </si>
  <si>
    <t>Leadhub Llc</t>
  </si>
  <si>
    <t>Fluxcapital</t>
  </si>
  <si>
    <t>Pulselabs</t>
  </si>
  <si>
    <t>Novagroup Plc</t>
  </si>
  <si>
    <t>Payanalytics Inc</t>
  </si>
  <si>
    <t>Brighthub Ltd</t>
  </si>
  <si>
    <t>otieno.garba@hotmail.com</t>
  </si>
  <si>
    <t>Brighthub Llc</t>
  </si>
  <si>
    <t>Pulsegroup Llc</t>
  </si>
  <si>
    <t>Quantacommerce</t>
  </si>
  <si>
    <t>Gridhub</t>
  </si>
  <si>
    <t>Novaworks Inc</t>
  </si>
  <si>
    <t>Primenetworks Inc</t>
  </si>
  <si>
    <t>Swiftfinance</t>
  </si>
  <si>
    <t>Gridventures</t>
  </si>
  <si>
    <t>Vaulthealth Llc</t>
  </si>
  <si>
    <t>Echodigital Ltd</t>
  </si>
  <si>
    <t>Quantasolutions Gmbh</t>
  </si>
  <si>
    <t>Novagroup</t>
  </si>
  <si>
    <t>Fluxnetworks</t>
  </si>
  <si>
    <t>Orbitai</t>
  </si>
  <si>
    <t>Paysolutions Gmbh</t>
  </si>
  <si>
    <t>Fluxsystems Llc</t>
  </si>
  <si>
    <t>Novaanalytics Gmbh</t>
  </si>
  <si>
    <t>Leadgroup Plc</t>
  </si>
  <si>
    <t>Pulsecommerce Llc</t>
  </si>
  <si>
    <t>Swiftlogistics Llc</t>
  </si>
  <si>
    <t>Pulsefinance Inc</t>
  </si>
  <si>
    <t>chinwe.makinde@gmail.com</t>
  </si>
  <si>
    <t>Vaultanalytics Plc</t>
  </si>
  <si>
    <t>Helionetworks Llc</t>
  </si>
  <si>
    <t>Faith Van Der Merwe</t>
  </si>
  <si>
    <t>Echoanalytics Plc</t>
  </si>
  <si>
    <t>nomvula.adebayo@yahoo.com</t>
  </si>
  <si>
    <t>Echocapital Llc</t>
  </si>
  <si>
    <t>Vertexlogic</t>
  </si>
  <si>
    <t>Stackcommerce Ltd</t>
  </si>
  <si>
    <t>Vaultdigital Plc</t>
  </si>
  <si>
    <t>Sparkdigital Inc</t>
  </si>
  <si>
    <t>Primesoft Ltd</t>
  </si>
  <si>
    <t>Pulsenetworks Plc</t>
  </si>
  <si>
    <t>Hivedigital Gmbh</t>
  </si>
  <si>
    <t>Swiftcapital</t>
  </si>
  <si>
    <t>Datanetworks Gmbh</t>
  </si>
  <si>
    <t>Vaultsoft Inc</t>
  </si>
  <si>
    <t>Stacksystems Llc</t>
  </si>
  <si>
    <t>Lumencommerce Ltd</t>
  </si>
  <si>
    <t>Stackgroup</t>
  </si>
  <si>
    <t>Fluxcapital Gmbh</t>
  </si>
  <si>
    <t>Vaultlogistics Inc</t>
  </si>
  <si>
    <t>Vaultventures</t>
  </si>
  <si>
    <t>Brightsoft Llc</t>
  </si>
  <si>
    <t>Helioworks</t>
  </si>
  <si>
    <t>Hivelogic Gmbh</t>
  </si>
  <si>
    <t>Swifttech Gmbh</t>
  </si>
  <si>
    <t>Cloudlogistics Gmbh</t>
  </si>
  <si>
    <t>Datanetworks Plc</t>
  </si>
  <si>
    <t>Quantacapital Plc</t>
  </si>
  <si>
    <t>Leadsoft Llc</t>
  </si>
  <si>
    <t>Pulsehub Plc</t>
  </si>
  <si>
    <t>jessica_mohammed@hotmail.com</t>
  </si>
  <si>
    <t>Cloudai</t>
  </si>
  <si>
    <t>Vaultsolutions Ltd</t>
  </si>
  <si>
    <t>Simi Asante</t>
  </si>
  <si>
    <t>Pulseanalytics Llc</t>
  </si>
  <si>
    <t>David Taylor</t>
  </si>
  <si>
    <t>Novahealth Plc</t>
  </si>
  <si>
    <t>Echologic Gmbh</t>
  </si>
  <si>
    <t>Apexfinance</t>
  </si>
  <si>
    <t>Swiftgroup Llc</t>
  </si>
  <si>
    <t>Fluxhealth</t>
  </si>
  <si>
    <t>Primesoft</t>
  </si>
  <si>
    <t>Cloudai Llc</t>
  </si>
  <si>
    <t>Leadlabs Ltd</t>
  </si>
  <si>
    <t>Echosoft Gmbh</t>
  </si>
  <si>
    <t>Cloudlogistics</t>
  </si>
  <si>
    <t>Heliosystems Inc</t>
  </si>
  <si>
    <t>Datapay</t>
  </si>
  <si>
    <t>Akinyi O'Brien</t>
  </si>
  <si>
    <t>Gridsystems</t>
  </si>
  <si>
    <t>niyi_obi@hotmail.com</t>
  </si>
  <si>
    <t>Fluxcapital Plc</t>
  </si>
  <si>
    <t>Fluxdigital Inc</t>
  </si>
  <si>
    <t>Pulsehealth Ltd</t>
  </si>
  <si>
    <t>Paysolutions Inc</t>
  </si>
  <si>
    <t>Vertextech Gmbh</t>
  </si>
  <si>
    <t>Sipho Murphy</t>
  </si>
  <si>
    <t>Fluxfinance Gmbh</t>
  </si>
  <si>
    <t>Gridcommerce</t>
  </si>
  <si>
    <t>Dataventures</t>
  </si>
  <si>
    <t>Hivecapital Ltd</t>
  </si>
  <si>
    <t>Zenworks Inc</t>
  </si>
  <si>
    <t>Brightcapital</t>
  </si>
  <si>
    <t>Zensoft Llc</t>
  </si>
  <si>
    <t>Novalabs Inc</t>
  </si>
  <si>
    <t>Apexpay Gmbh</t>
  </si>
  <si>
    <t>Lumensoft Ltd</t>
  </si>
  <si>
    <t>Otieno Williams</t>
  </si>
  <si>
    <t>Novafinance Inc</t>
  </si>
  <si>
    <t>Hiveventures</t>
  </si>
  <si>
    <t>Cloudsolutions Llc</t>
  </si>
  <si>
    <t>yakubukhan@hotmail.com</t>
  </si>
  <si>
    <t>Quantahealth</t>
  </si>
  <si>
    <t>Primecommerce Gmbh</t>
  </si>
  <si>
    <t>Orbitlogistics Plc</t>
  </si>
  <si>
    <t>Datanetworks</t>
  </si>
  <si>
    <t>Amina Van Der Merwe</t>
  </si>
  <si>
    <t>Gridsoft Llc</t>
  </si>
  <si>
    <t>Echocommerce Inc</t>
  </si>
  <si>
    <t>Payanalytics Gmbh</t>
  </si>
  <si>
    <t>Echoworks Plc</t>
  </si>
  <si>
    <t>Novaanalytics Llc</t>
  </si>
  <si>
    <t>Leadpay Gmbh</t>
  </si>
  <si>
    <t>Novafinance Ltd</t>
  </si>
  <si>
    <t>Novaanalytics Inc</t>
  </si>
  <si>
    <t>Helioai Gmbh</t>
  </si>
  <si>
    <t>Gridhub Inc</t>
  </si>
  <si>
    <t>Femke Smith</t>
  </si>
  <si>
    <t>Stacklogic Ltd</t>
  </si>
  <si>
    <t>Echosystems Plc</t>
  </si>
  <si>
    <t>Swiftcommerce Plc</t>
  </si>
  <si>
    <t>Vertextech Inc</t>
  </si>
  <si>
    <t>Lumenlogic</t>
  </si>
  <si>
    <t>Pulsesolutions Llc</t>
  </si>
  <si>
    <t>Apexdigital</t>
  </si>
  <si>
    <t>Primetech Llc</t>
  </si>
  <si>
    <t>Lumenlogistics Llc</t>
  </si>
  <si>
    <t>Lumenanalytics Plc</t>
  </si>
  <si>
    <t>Datalogic Llc</t>
  </si>
  <si>
    <t>Pulseventures Gmbh</t>
  </si>
  <si>
    <t>Apexcapital Gmbh</t>
  </si>
  <si>
    <t>yakubu.johnson@gmail.com</t>
  </si>
  <si>
    <t>Dataanalytics Inc</t>
  </si>
  <si>
    <t>Stackfinance</t>
  </si>
  <si>
    <t>Vertexventures Plc</t>
  </si>
  <si>
    <t>Fluxnetworks Inc</t>
  </si>
  <si>
    <t>Stacklogic Plc</t>
  </si>
  <si>
    <t>Gridfinance</t>
  </si>
  <si>
    <t>Primeai Plc</t>
  </si>
  <si>
    <t>Gridpay Gmbh</t>
  </si>
  <si>
    <t>Vaulttech Gmbh</t>
  </si>
  <si>
    <t>Novapay Ltd</t>
  </si>
  <si>
    <t>Pulsetech Inc</t>
  </si>
  <si>
    <t>Fluxventures Plc</t>
  </si>
  <si>
    <t>Swiftanalytics Gmbh</t>
  </si>
  <si>
    <t>Leadsystems Inc</t>
  </si>
  <si>
    <t>Primecommerce Llc</t>
  </si>
  <si>
    <t>Pieter Van Der Merwe</t>
  </si>
  <si>
    <t>Helioanalytics Plc</t>
  </si>
  <si>
    <t>Brightsolutions Gmbh</t>
  </si>
  <si>
    <t>Cloudsystems Inc</t>
  </si>
  <si>
    <t>Vaultlogic Plc</t>
  </si>
  <si>
    <t>Orbitfinance Gmbh</t>
  </si>
  <si>
    <t>Sparkcommerce Ltd</t>
  </si>
  <si>
    <t>Quantatech Plc</t>
  </si>
  <si>
    <t>Brightworks</t>
  </si>
  <si>
    <t>Zenlogistics</t>
  </si>
  <si>
    <t>Cloudventures Gmbh</t>
  </si>
  <si>
    <t>Hivepay Gmbh</t>
  </si>
  <si>
    <t>Sparklabs Gmbh</t>
  </si>
  <si>
    <t>Cloudhub</t>
  </si>
  <si>
    <t>Zenanalytics Gmbh</t>
  </si>
  <si>
    <t>Datacommerce Gmbh</t>
  </si>
  <si>
    <t>Payhub Plc</t>
  </si>
  <si>
    <t>Leadsolutions</t>
  </si>
  <si>
    <t>Vertexcapital Llc</t>
  </si>
  <si>
    <t>Payai</t>
  </si>
  <si>
    <t>Primehealth</t>
  </si>
  <si>
    <t>Corelabs Plc</t>
  </si>
  <si>
    <t>Zenworks Plc</t>
  </si>
  <si>
    <t>Pulseai</t>
  </si>
  <si>
    <t>Zenfinance Gmbh</t>
  </si>
  <si>
    <t>Leadlabs Plc</t>
  </si>
  <si>
    <t>Daniel Van Der Merwe</t>
  </si>
  <si>
    <t>Lumenfinance Inc</t>
  </si>
  <si>
    <t>Coretech Gmbh</t>
  </si>
  <si>
    <t>Gridsolutions</t>
  </si>
  <si>
    <t>Stacksolutions Ltd</t>
  </si>
  <si>
    <t>Joshua Al-Farsi</t>
  </si>
  <si>
    <t>Zensoft Plc</t>
  </si>
  <si>
    <t>Zennetworks Llc</t>
  </si>
  <si>
    <t>Primeworks Gmbh</t>
  </si>
  <si>
    <t>Apexhealth Gmbh</t>
  </si>
  <si>
    <t>Nneka Nwosu</t>
  </si>
  <si>
    <t>Primehealth Gmbh</t>
  </si>
  <si>
    <t>Brightcapital Gmbh</t>
  </si>
  <si>
    <t>Funmi Van Der Merwe</t>
  </si>
  <si>
    <t>Zenhealth Ltd</t>
  </si>
  <si>
    <t>funmi.vandermerwe@yahoo.com</t>
  </si>
  <si>
    <t>Swiftlogic Ltd</t>
  </si>
  <si>
    <t>sarah_lawal@outlook.com</t>
  </si>
  <si>
    <t>Novadigital Plc</t>
  </si>
  <si>
    <t>Brightworks Plc</t>
  </si>
  <si>
    <t>Novahub Gmbh</t>
  </si>
  <si>
    <t>Gridcommerce Ltd</t>
  </si>
  <si>
    <t>Leadsolutions Llc</t>
  </si>
  <si>
    <t>Gridlabs Plc</t>
  </si>
  <si>
    <t>Zenhealth Gmbh</t>
  </si>
  <si>
    <t>Swiftsystems Llc</t>
  </si>
  <si>
    <t>Pulsegroup</t>
  </si>
  <si>
    <t>Swiftlabs Inc</t>
  </si>
  <si>
    <t>Lumengroup Gmbh</t>
  </si>
  <si>
    <t>Hivenetworks</t>
  </si>
  <si>
    <t>Stacksolutions Gmbh</t>
  </si>
  <si>
    <t>grace_patel@orbittech.io</t>
  </si>
  <si>
    <t>Apexai</t>
  </si>
  <si>
    <t>Stacksoft Ltd</t>
  </si>
  <si>
    <t>Sparkfinance Inc</t>
  </si>
  <si>
    <t>Lumensoft Inc</t>
  </si>
  <si>
    <t>Swiftnetworks Gmbh</t>
  </si>
  <si>
    <t>Lumenfinance Ltd</t>
  </si>
  <si>
    <t>Stackcommerce Gmbh</t>
  </si>
  <si>
    <t>Paycapital Llc</t>
  </si>
  <si>
    <t>Heliohealth Llc</t>
  </si>
  <si>
    <t>Corecapital Ltd</t>
  </si>
  <si>
    <t>Fluxhealth Ltd</t>
  </si>
  <si>
    <t>Gridhub Plc</t>
  </si>
  <si>
    <t>Sparksystems</t>
  </si>
  <si>
    <t>Sarah Williams</t>
  </si>
  <si>
    <t>Datalabs Llc</t>
  </si>
  <si>
    <t>Echologic Llc</t>
  </si>
  <si>
    <t>Fluxgroup Llc</t>
  </si>
  <si>
    <t>Vaultlogistics Gmbh</t>
  </si>
  <si>
    <t>Vaultai Inc</t>
  </si>
  <si>
    <t>Payanalytics Plc</t>
  </si>
  <si>
    <t>Echosystems</t>
  </si>
  <si>
    <t>Echonetworks</t>
  </si>
  <si>
    <t>Fluxlabs Llc</t>
  </si>
  <si>
    <t>Stacklogic</t>
  </si>
  <si>
    <t>Datacommerce Ltd</t>
  </si>
  <si>
    <t>Cloudcommerce Plc</t>
  </si>
  <si>
    <t>Brightcommerce Plc</t>
  </si>
  <si>
    <t>Brightsystems Ltd</t>
  </si>
  <si>
    <t>Gridgroup</t>
  </si>
  <si>
    <t>zainab_mohammed@gmail.com</t>
  </si>
  <si>
    <t>Vaultgroup Ltd</t>
  </si>
  <si>
    <t>kemi.oladipo@gmail.com</t>
  </si>
  <si>
    <t>Orbitcommerce</t>
  </si>
  <si>
    <t>Echonetworks Llc</t>
  </si>
  <si>
    <t>Leadgroup Gmbh</t>
  </si>
  <si>
    <t>Fluxcapital Inc</t>
  </si>
  <si>
    <t>Vertexanalytics</t>
  </si>
  <si>
    <t>Echosolutions Plc</t>
  </si>
  <si>
    <t>Leadgroup</t>
  </si>
  <si>
    <t>Gridanalytics Gmbh</t>
  </si>
  <si>
    <t>Zenanalytics Llc</t>
  </si>
  <si>
    <t>Swifttech Llc</t>
  </si>
  <si>
    <t>Vertexlogic Plc</t>
  </si>
  <si>
    <t>Gridlogic Gmbh</t>
  </si>
  <si>
    <t>Brian Van Der Merwe</t>
  </si>
  <si>
    <t>Datatech Plc</t>
  </si>
  <si>
    <t>Datasystems Inc</t>
  </si>
  <si>
    <t>Datasoft</t>
  </si>
  <si>
    <t>Brightanalytics Inc</t>
  </si>
  <si>
    <t>Heliolabs Ltd</t>
  </si>
  <si>
    <t>Brightventures Inc</t>
  </si>
  <si>
    <t>Gridtech Inc</t>
  </si>
  <si>
    <t>Apexcommerce Plc</t>
  </si>
  <si>
    <t>Heliofinance Llc</t>
  </si>
  <si>
    <t>Cloudanalytics</t>
  </si>
  <si>
    <t>jessica_aliyu@mtngroup.com</t>
  </si>
  <si>
    <t>Segun Hassan</t>
  </si>
  <si>
    <t>Cloudhealth Llc</t>
  </si>
  <si>
    <t>Payhealth Plc</t>
  </si>
  <si>
    <t>victor.otieno@flutterwave.ng</t>
  </si>
  <si>
    <t>Fluxdigital Llc</t>
  </si>
  <si>
    <t>Novadigital</t>
  </si>
  <si>
    <t>omardavies@hotmail.com</t>
  </si>
  <si>
    <t>Niyi Van Der Merwe</t>
  </si>
  <si>
    <t>Pulsefinance Llc</t>
  </si>
  <si>
    <t>Quantalabs</t>
  </si>
  <si>
    <t>Hivesystems Llc</t>
  </si>
  <si>
    <t>Cloudlogistics Ltd</t>
  </si>
  <si>
    <t>yetunde.traore@cloudlogistics.co</t>
  </si>
  <si>
    <t>Swiftgroup</t>
  </si>
  <si>
    <t>Leadtech Gmbh</t>
  </si>
  <si>
    <t>Orbitai Ltd</t>
  </si>
  <si>
    <t>Dataventures Plc</t>
  </si>
  <si>
    <t>Swiftai</t>
  </si>
  <si>
    <t>Swiftsoft</t>
  </si>
  <si>
    <t>Coreworks Inc</t>
  </si>
  <si>
    <t>Pulseanalytics Gmbh</t>
  </si>
  <si>
    <t>Gridfinance Llc</t>
  </si>
  <si>
    <t>Vaultventures Plc</t>
  </si>
  <si>
    <t>Stackhub Llc</t>
  </si>
  <si>
    <t>Apexhub Plc</t>
  </si>
  <si>
    <t>Hivesolutions Inc</t>
  </si>
  <si>
    <t>Paylogistics Plc</t>
  </si>
  <si>
    <t>Payanalytics Ltd</t>
  </si>
  <si>
    <t>Quantaai Llc</t>
  </si>
  <si>
    <t>Akinyi Van Der Merwe</t>
  </si>
  <si>
    <t>Gridnetworks</t>
  </si>
  <si>
    <t>Paycommerce Plc</t>
  </si>
  <si>
    <t>Novalogistics Ltd</t>
  </si>
  <si>
    <t>Gridai Llc</t>
  </si>
  <si>
    <t>Swiftsystems Plc</t>
  </si>
  <si>
    <t>Coredigital</t>
  </si>
  <si>
    <t>Abdullahi Brown</t>
  </si>
  <si>
    <t>Zenai</t>
  </si>
  <si>
    <t>Swiftworks Plc</t>
  </si>
  <si>
    <t>Brightgroup</t>
  </si>
  <si>
    <t>Stackhealth Llc</t>
  </si>
  <si>
    <t>Brightlogistics Llc</t>
  </si>
  <si>
    <t>Quantasoft</t>
  </si>
  <si>
    <t>Fluxgroup Inc</t>
  </si>
  <si>
    <t>njeri.lawal@outlook.com</t>
  </si>
  <si>
    <t>Leadhub Plc</t>
  </si>
  <si>
    <t>Sparksolutions Inc</t>
  </si>
  <si>
    <t>Coreai</t>
  </si>
  <si>
    <t>obinnadavies@yahoo.com</t>
  </si>
  <si>
    <t>Coreai Ltd</t>
  </si>
  <si>
    <t>Heliodigital</t>
  </si>
  <si>
    <t>Lumennetworks</t>
  </si>
  <si>
    <t>Datapay Ltd</t>
  </si>
  <si>
    <t>Sparkpay Gmbh</t>
  </si>
  <si>
    <t>segunoladipo@yahoo.com</t>
  </si>
  <si>
    <t>Clouddigital Ltd</t>
  </si>
  <si>
    <t>Sparkcapital Ltd</t>
  </si>
  <si>
    <t>Apexsoft Inc</t>
  </si>
  <si>
    <t>Primefinance Plc</t>
  </si>
  <si>
    <t>Apexnetworks Gmbh</t>
  </si>
  <si>
    <t>Echosolutions</t>
  </si>
  <si>
    <t>Hiveanalytics Inc</t>
  </si>
  <si>
    <t>Leadpay</t>
  </si>
  <si>
    <t>Sparkventures Plc</t>
  </si>
  <si>
    <t>Echocommerce Gmbh</t>
  </si>
  <si>
    <t>Coredigital Ltd</t>
  </si>
  <si>
    <t>Lumenpay Gmbh</t>
  </si>
  <si>
    <t>Novasoft Inc</t>
  </si>
  <si>
    <t>Swiftcommerce Ltd</t>
  </si>
  <si>
    <t>Zenventures Inc</t>
  </si>
  <si>
    <t>Fluxlogistics Gmbh</t>
  </si>
  <si>
    <t>Apexhealth</t>
  </si>
  <si>
    <t>Orbitlabs Llc</t>
  </si>
  <si>
    <t>Leadtech Ltd</t>
  </si>
  <si>
    <t>Corecommerce Gmbh</t>
  </si>
  <si>
    <t>Heliocapital Ltd</t>
  </si>
  <si>
    <t>Stacklabs Llc</t>
  </si>
  <si>
    <t>Heliopay</t>
  </si>
  <si>
    <t>Leadgroup Inc</t>
  </si>
  <si>
    <t>Heliohealth</t>
  </si>
  <si>
    <t>Vaultlabs Inc</t>
  </si>
  <si>
    <t>Oluwaseun Van Der Merwe</t>
  </si>
  <si>
    <t>Primetech Ltd</t>
  </si>
  <si>
    <t>Heliohub Inc</t>
  </si>
  <si>
    <t>Coreanalytics Plc</t>
  </si>
  <si>
    <t>Pulsesoft</t>
  </si>
  <si>
    <t>Fluxlabs Inc</t>
  </si>
  <si>
    <t>Lumenpay</t>
  </si>
  <si>
    <t>Quantalogic Gmbh</t>
  </si>
  <si>
    <t>michaelmensah@konga.co</t>
  </si>
  <si>
    <t>Quantasystems Plc</t>
  </si>
  <si>
    <t>Brightdigital Inc</t>
  </si>
  <si>
    <t>Hivetech Inc</t>
  </si>
  <si>
    <t>Clouddigital</t>
  </si>
  <si>
    <t>Coreanalytics Ltd</t>
  </si>
  <si>
    <t>Leadnetworks Plc</t>
  </si>
  <si>
    <t>Echogroup Llc</t>
  </si>
  <si>
    <t>Swiftsolutions</t>
  </si>
  <si>
    <t>Vertexcommerce Inc</t>
  </si>
  <si>
    <t>Zengroup Plc</t>
  </si>
  <si>
    <t>Quantaventures Inc</t>
  </si>
  <si>
    <t>Orbitcapital</t>
  </si>
  <si>
    <t>Vertexcapital Ltd</t>
  </si>
  <si>
    <t>Zenai Plc</t>
  </si>
  <si>
    <t>Fluxnetworks Ltd</t>
  </si>
  <si>
    <t>Novagroup Ltd</t>
  </si>
  <si>
    <t>Quantaanalytics Inc</t>
  </si>
  <si>
    <t>Hivesoft Ltd</t>
  </si>
  <si>
    <t>Sparklogistics</t>
  </si>
  <si>
    <t>kayodewilson@outlook.com</t>
  </si>
  <si>
    <t>Fluxlogic Inc</t>
  </si>
  <si>
    <t>Vaultventures Gmbh</t>
  </si>
  <si>
    <t>Quantasolutions Llc</t>
  </si>
  <si>
    <t>Zenlogistics Gmbh</t>
  </si>
  <si>
    <t>Swiftfinance Llc</t>
  </si>
  <si>
    <t>Corehub Inc</t>
  </si>
  <si>
    <t>Zenventures Gmbh</t>
  </si>
  <si>
    <t>Stacksystems Plc</t>
  </si>
  <si>
    <t>Leadcommerce Llc</t>
  </si>
  <si>
    <t>Chidinma Orji</t>
  </si>
  <si>
    <t>Paypay Inc</t>
  </si>
  <si>
    <t>Swiftanalytics Llc</t>
  </si>
  <si>
    <t>Heliofinance Ltd</t>
  </si>
  <si>
    <t>Primehub Ltd</t>
  </si>
  <si>
    <t>Sparknetworks Plc</t>
  </si>
  <si>
    <t>Vertexcapital Gmbh</t>
  </si>
  <si>
    <t>Brighttech Gmbh</t>
  </si>
  <si>
    <t>Swiftventures Llc</t>
  </si>
  <si>
    <t>Zennetworks Plc</t>
  </si>
  <si>
    <t>Hivenetworks Llc</t>
  </si>
  <si>
    <t>Vaultsystems Llc</t>
  </si>
  <si>
    <t>Vaultfinance</t>
  </si>
  <si>
    <t>Chizoba Van Der Merwe</t>
  </si>
  <si>
    <t>Lumenanalytics</t>
  </si>
  <si>
    <t>Leadnetworks Ltd</t>
  </si>
  <si>
    <t>femkenwankwo@gmail.com</t>
  </si>
  <si>
    <t>Leadtech Llc</t>
  </si>
  <si>
    <t>Leadanalytics Llc</t>
  </si>
  <si>
    <t>Zensoft Gmbh</t>
  </si>
  <si>
    <t>Echofinance Inc</t>
  </si>
  <si>
    <t>Bello Kamau</t>
  </si>
  <si>
    <t>Orbitnetworks Ltd</t>
  </si>
  <si>
    <t>Pulsecommerce Gmbh</t>
  </si>
  <si>
    <t>Orbitdigital Plc</t>
  </si>
  <si>
    <t>Brightventures Ltd</t>
  </si>
  <si>
    <t>Apexworks Gmbh</t>
  </si>
  <si>
    <t>Swiftgroup Gmbh</t>
  </si>
  <si>
    <t>thandiwe_idris@hotmail.com</t>
  </si>
  <si>
    <t>Primesoft Inc</t>
  </si>
  <si>
    <t>Fluxhub</t>
  </si>
  <si>
    <t>Leadhub</t>
  </si>
  <si>
    <t>Primesolutions Llc</t>
  </si>
  <si>
    <t>Brightpay Plc</t>
  </si>
  <si>
    <t>Sophie Van Der Merwe</t>
  </si>
  <si>
    <t>Stackanalytics Ltd</t>
  </si>
  <si>
    <t>Swifttech Plc</t>
  </si>
  <si>
    <t>Primelabs</t>
  </si>
  <si>
    <t>Omar Van Der Merwe</t>
  </si>
  <si>
    <t>Novahealth</t>
  </si>
  <si>
    <t>Zencommerce Gmbh</t>
  </si>
  <si>
    <t>Paynetworks Gmbh</t>
  </si>
  <si>
    <t>Orbithub Plc</t>
  </si>
  <si>
    <t>Quantalabs Gmbh</t>
  </si>
  <si>
    <t>Primeventures Ltd</t>
  </si>
  <si>
    <t>Pulsecommerce Inc</t>
  </si>
  <si>
    <t>Novaai Plc</t>
  </si>
  <si>
    <t>Paynetworks</t>
  </si>
  <si>
    <t>Pulsesolutions Gmbh</t>
  </si>
  <si>
    <t>maryam.otieno@hotmail.com</t>
  </si>
  <si>
    <t>segun.khan@yahoo.com</t>
  </si>
  <si>
    <t>Cloudsolutions</t>
  </si>
  <si>
    <t>Gridsoft</t>
  </si>
  <si>
    <t>Swiftsoft Inc</t>
  </si>
  <si>
    <t>Coreai Plc</t>
  </si>
  <si>
    <t>Pulsehealth Inc</t>
  </si>
  <si>
    <t>Sparklogic Inc</t>
  </si>
  <si>
    <t>Stackworks</t>
  </si>
  <si>
    <t>ifeoma_diallo@outlook.com</t>
  </si>
  <si>
    <t>Helionetworks Inc</t>
  </si>
  <si>
    <t>Lumentech</t>
  </si>
  <si>
    <t>Vertexpay Llc</t>
  </si>
  <si>
    <t>Vaulthealth Plc</t>
  </si>
  <si>
    <t>wanjiru_afolabi@coretechgmbh.co</t>
  </si>
  <si>
    <t>Zendigital Inc</t>
  </si>
  <si>
    <t>Sparksolutions Gmbh</t>
  </si>
  <si>
    <t>Pulsehealth Plc</t>
  </si>
  <si>
    <t>Corecommerce Inc</t>
  </si>
  <si>
    <t>Quantasystems</t>
  </si>
  <si>
    <t>Novahub Plc</t>
  </si>
  <si>
    <t>Zensystems Plc</t>
  </si>
  <si>
    <t>Paylogic Llc</t>
  </si>
  <si>
    <t>Echoai Inc</t>
  </si>
  <si>
    <t>Coresoft Inc</t>
  </si>
  <si>
    <t>Thomas Van Der Merwe</t>
  </si>
  <si>
    <t>Echolabs</t>
  </si>
  <si>
    <t>Lumengroup Ltd</t>
  </si>
  <si>
    <t>Datasoft Gmbh</t>
  </si>
  <si>
    <t>Lumensoft Gmbh</t>
  </si>
  <si>
    <t>Sparksolutions Ltd</t>
  </si>
  <si>
    <t>Echosolutions Ltd</t>
  </si>
  <si>
    <t>Apexlogic Plc</t>
  </si>
  <si>
    <t>Echogroup Gmbh</t>
  </si>
  <si>
    <t>Sparklabs Inc</t>
  </si>
  <si>
    <t>Datadigital Inc</t>
  </si>
  <si>
    <t>Fluxventures Gmbh</t>
  </si>
  <si>
    <t>damilolalawal@yahoo.com</t>
  </si>
  <si>
    <t>Gridhealth Llc</t>
  </si>
  <si>
    <t>James Eze</t>
  </si>
  <si>
    <t>Corelogic Gmbh</t>
  </si>
  <si>
    <t>Hivelogic Ltd</t>
  </si>
  <si>
    <t>Sparksolutions Plc</t>
  </si>
  <si>
    <t>Sparkcapital Plc</t>
  </si>
  <si>
    <t>Zenai Gmbh</t>
  </si>
  <si>
    <t>Gridanalytics Plc</t>
  </si>
  <si>
    <t>Vaultanalytics Gmbh</t>
  </si>
  <si>
    <t>Gridgroup Llc</t>
  </si>
  <si>
    <t>Orbitgroup</t>
  </si>
  <si>
    <t>Orbitpay Ltd</t>
  </si>
  <si>
    <t>Brightnetworks Gmbh</t>
  </si>
  <si>
    <t>Gridai Plc</t>
  </si>
  <si>
    <t>Brighthealth</t>
  </si>
  <si>
    <t>Brightsoft</t>
  </si>
  <si>
    <t>amaka_anyanwu@outlook.com</t>
  </si>
  <si>
    <t>Corelabs Inc</t>
  </si>
  <si>
    <t>Datalogistics Ltd</t>
  </si>
  <si>
    <t>james.johnson@yahoo.com</t>
  </si>
  <si>
    <t>Cloudsolutions Inc</t>
  </si>
  <si>
    <t>Lumensystems Gmbh</t>
  </si>
  <si>
    <t>Paydigital Inc</t>
  </si>
  <si>
    <t>Sparkpay Plc</t>
  </si>
  <si>
    <t>Corehub Gmbh</t>
  </si>
  <si>
    <t>Vertexlabs Ltd</t>
  </si>
  <si>
    <t>aminajones@yahoo.com</t>
  </si>
  <si>
    <t>Brightgroup Plc</t>
  </si>
  <si>
    <t>Swifttech</t>
  </si>
  <si>
    <t>Sparkhealth Ltd</t>
  </si>
  <si>
    <t>Vaultpay Gmbh</t>
  </si>
  <si>
    <t>Hivepay Llc</t>
  </si>
  <si>
    <t>Leadlogistics Inc</t>
  </si>
  <si>
    <t>Coreworks Gmbh</t>
  </si>
  <si>
    <t>Datapay Llc</t>
  </si>
  <si>
    <t>Primeai Ltd</t>
  </si>
  <si>
    <t>Swifthealth Llc</t>
  </si>
  <si>
    <t>Datadigital Gmbh</t>
  </si>
  <si>
    <t>Brighthealth Plc</t>
  </si>
  <si>
    <t>Fluxfinance Llc</t>
  </si>
  <si>
    <t>Gridsolutions Gmbh</t>
  </si>
  <si>
    <t>Helioventures Llc</t>
  </si>
  <si>
    <t>Vertexpay Gmbh</t>
  </si>
  <si>
    <t>Novaai Gmbh</t>
  </si>
  <si>
    <t>wanjala_mwangi@outlook.com</t>
  </si>
  <si>
    <t>Quantalogic Inc</t>
  </si>
  <si>
    <t>Paycommerce Llc</t>
  </si>
  <si>
    <t>Paytech Plc</t>
  </si>
  <si>
    <t>Cloudtech Gmbh</t>
  </si>
  <si>
    <t>Fluxhub Inc</t>
  </si>
  <si>
    <t>Vertexfinance Llc</t>
  </si>
  <si>
    <t>Vaulthealth Ltd</t>
  </si>
  <si>
    <t>Vertexfinance Gmbh</t>
  </si>
  <si>
    <t>Lawal Van Der Merwe</t>
  </si>
  <si>
    <t>Pulseai Llc</t>
  </si>
  <si>
    <t>Echologistics Ltd</t>
  </si>
  <si>
    <t>Sparkventures</t>
  </si>
  <si>
    <t>Cloudworks</t>
  </si>
  <si>
    <t>Sparkventures Inc</t>
  </si>
  <si>
    <t>Gridsolutions Plc</t>
  </si>
  <si>
    <t>ngoziogundimu@hotmail.com</t>
  </si>
  <si>
    <t>Brightpay</t>
  </si>
  <si>
    <t>Hivecapital</t>
  </si>
  <si>
    <t>Quantahub Inc</t>
  </si>
  <si>
    <t>Fluxgroup</t>
  </si>
  <si>
    <t>Leadfinance Gmbh</t>
  </si>
  <si>
    <t>Orbitlogic Gmbh</t>
  </si>
  <si>
    <t>Corecommerce</t>
  </si>
  <si>
    <t>Leadfinance Inc</t>
  </si>
  <si>
    <t>Coregroup</t>
  </si>
  <si>
    <t>Novaworks Llc</t>
  </si>
  <si>
    <t>Gridlogistics Ltd</t>
  </si>
  <si>
    <t>Yusuf Van Der Merwe</t>
  </si>
  <si>
    <t>Precious Van Der Merwe</t>
  </si>
  <si>
    <t>Sparkdigital</t>
  </si>
  <si>
    <t>Apexworks Ltd</t>
  </si>
  <si>
    <t>Vertextech Llc</t>
  </si>
  <si>
    <t>Pulsesystems Inc</t>
  </si>
  <si>
    <t>Vaulttech</t>
  </si>
  <si>
    <t>Paydigital Plc</t>
  </si>
  <si>
    <t>Primeai Llc</t>
  </si>
  <si>
    <t>Novalabs</t>
  </si>
  <si>
    <t>Sparkhub Ltd</t>
  </si>
  <si>
    <t>Cloudnetworks Llc</t>
  </si>
  <si>
    <t>Zenlabs Ltd</t>
  </si>
  <si>
    <t>amina.hassan@carbon.ng</t>
  </si>
  <si>
    <t>Gridai Inc</t>
  </si>
  <si>
    <t>Lumendigital Inc</t>
  </si>
  <si>
    <t>Apexnetworks Ltd</t>
  </si>
  <si>
    <t>Swiftsolutions Plc</t>
  </si>
  <si>
    <t>Paygroup Inc</t>
  </si>
  <si>
    <t>Hiveanalytics Llc</t>
  </si>
  <si>
    <t>Leadai Inc</t>
  </si>
  <si>
    <t>Novanetworks Ltd</t>
  </si>
  <si>
    <t>Hivedigital</t>
  </si>
  <si>
    <t>Stacksolutions Llc</t>
  </si>
  <si>
    <t>Zenlogistics Ltd</t>
  </si>
  <si>
    <t>Fluxsoft Inc</t>
  </si>
  <si>
    <t>Hiveanalytics Ltd</t>
  </si>
  <si>
    <t>ngoziwilson@gmail.com</t>
  </si>
  <si>
    <t>Novatech Gmbh</t>
  </si>
  <si>
    <t>Zencommerce</t>
  </si>
  <si>
    <t>Heliologistics Plc</t>
  </si>
  <si>
    <t>Paysoft Plc</t>
  </si>
  <si>
    <t>Quantapay Ltd</t>
  </si>
  <si>
    <t>Swiftgroup Ltd</t>
  </si>
  <si>
    <t>Hivelabs Ltd</t>
  </si>
  <si>
    <t>Orbitnetworks</t>
  </si>
  <si>
    <t>Apexhub Inc</t>
  </si>
  <si>
    <t>Gridlabs Ltd</t>
  </si>
  <si>
    <t>wanjiruonyeka@paystack.africa</t>
  </si>
  <si>
    <t>Pulselogistics</t>
  </si>
  <si>
    <t>Hauwa Van Der Merwe</t>
  </si>
  <si>
    <t>Stackhub Inc</t>
  </si>
  <si>
    <t>Dataventures Gmbh</t>
  </si>
  <si>
    <t>Leadlabs Gmbh</t>
  </si>
  <si>
    <t>Corehealth Ltd</t>
  </si>
  <si>
    <t>Apexcommerce Llc</t>
  </si>
  <si>
    <t>Datahealth Inc</t>
  </si>
  <si>
    <t>Dataanalytics</t>
  </si>
  <si>
    <t>Sparkpay</t>
  </si>
  <si>
    <t>Gridhealth</t>
  </si>
  <si>
    <t>Leadlabs Inc</t>
  </si>
  <si>
    <t>Apexgroup Llc</t>
  </si>
  <si>
    <t>uche.murphy@hotmail.com</t>
  </si>
  <si>
    <t>Novasystems</t>
  </si>
  <si>
    <t>Hivelogistics Plc</t>
  </si>
  <si>
    <t>Echosoft Inc</t>
  </si>
  <si>
    <t>Fatima Van Der Merwe</t>
  </si>
  <si>
    <t>Gridsolutions Inc</t>
  </si>
  <si>
    <t>Liam Traore</t>
  </si>
  <si>
    <t>Pulselogic Ltd</t>
  </si>
  <si>
    <t>Heliosoft Gmbh</t>
  </si>
  <si>
    <t>Fluxhub Ltd</t>
  </si>
  <si>
    <t>Stacknetworks Inc</t>
  </si>
  <si>
    <t>Hivegroup Gmbh</t>
  </si>
  <si>
    <t>Paysystems Llc</t>
  </si>
  <si>
    <t>Stacklogistics Llc</t>
  </si>
  <si>
    <t>Primehealth Llc</t>
  </si>
  <si>
    <t>Pulsenetworks Ltd</t>
  </si>
  <si>
    <t>thomas.okafor@outlook.com</t>
  </si>
  <si>
    <t>Stackai Inc</t>
  </si>
  <si>
    <t>Leadgroup Llc</t>
  </si>
  <si>
    <t>Paylogic</t>
  </si>
  <si>
    <t>Gridanalytics Llc</t>
  </si>
  <si>
    <t>Swiftcapital Ltd</t>
  </si>
  <si>
    <t>Leadanalytics</t>
  </si>
  <si>
    <t>hauwa.nwosu@gridanalyticsp.co</t>
  </si>
  <si>
    <t>Helionetworks Gmbh</t>
  </si>
  <si>
    <t>Pulseworks Llc</t>
  </si>
  <si>
    <t>Apexcommerce Inc</t>
  </si>
  <si>
    <t>Orbitsystems Plc</t>
  </si>
  <si>
    <t>Datahub</t>
  </si>
  <si>
    <t>emmanuel.botha@gmail.com</t>
  </si>
  <si>
    <t>Vertexcommerce Ltd</t>
  </si>
  <si>
    <t>Heliodigital Llc</t>
  </si>
  <si>
    <t>Swiftdigital Plc</t>
  </si>
  <si>
    <t>Quantaanalytics</t>
  </si>
  <si>
    <t>Sparkcommerce Inc</t>
  </si>
  <si>
    <t>Vertexdigital Plc</t>
  </si>
  <si>
    <t>Pulsetech Ltd</t>
  </si>
  <si>
    <t>Datadigital Llc</t>
  </si>
  <si>
    <t>Corelogistics</t>
  </si>
  <si>
    <t>michael_kelly@yahoo.com</t>
  </si>
  <si>
    <t>Akinyi Adeyemi</t>
  </si>
  <si>
    <t>Datanetworks Ltd</t>
  </si>
  <si>
    <t>Kibet Van Der Merwe</t>
  </si>
  <si>
    <t>Sparksoft</t>
  </si>
  <si>
    <t>Orbitworks Llc</t>
  </si>
  <si>
    <t>Primesystems</t>
  </si>
  <si>
    <t>Corecapital Plc</t>
  </si>
  <si>
    <t>Stackfinance Gmbh</t>
  </si>
  <si>
    <t>Payfinance Ltd</t>
  </si>
  <si>
    <t>Payworks Llc</t>
  </si>
  <si>
    <t>Vaulttech Ltd</t>
  </si>
  <si>
    <t>Corelogic</t>
  </si>
  <si>
    <t>Lumenfinance Gmbh</t>
  </si>
  <si>
    <t>Pulsesystems Plc</t>
  </si>
  <si>
    <t>Novaworks Gmbh</t>
  </si>
  <si>
    <t>Stacktech Gmbh</t>
  </si>
  <si>
    <t>Lumencapital Gmbh</t>
  </si>
  <si>
    <t>Hiveai Gmbh</t>
  </si>
  <si>
    <t>Fluxcommerce Plc</t>
  </si>
  <si>
    <t>Datasystems Plc</t>
  </si>
  <si>
    <t>Swiftdigital</t>
  </si>
  <si>
    <t>kevin_akinola@yahoo.com</t>
  </si>
  <si>
    <t>Gridventures Ltd</t>
  </si>
  <si>
    <t>Primecapital</t>
  </si>
  <si>
    <t>liam_abubakar@gmail.com</t>
  </si>
  <si>
    <t>Swiftgroup Plc</t>
  </si>
  <si>
    <t>Primegroup Inc</t>
  </si>
  <si>
    <t>Primefinance</t>
  </si>
  <si>
    <t>Damilola Hassan</t>
  </si>
  <si>
    <t>Vaultlogic Ltd</t>
  </si>
  <si>
    <t>matthew_mohammed@gmail.com</t>
  </si>
  <si>
    <t>Brightfinance Gmbh</t>
  </si>
  <si>
    <t>Echohealth</t>
  </si>
  <si>
    <t>Dataai</t>
  </si>
  <si>
    <t>jessicakamau@outlook.com</t>
  </si>
  <si>
    <t>Vaultsystems Gmbh</t>
  </si>
  <si>
    <t>Hiveworks Ltd</t>
  </si>
  <si>
    <t>Novacommerce</t>
  </si>
  <si>
    <t>Hivesolutions Plc</t>
  </si>
  <si>
    <t>Stacknetworks Llc</t>
  </si>
  <si>
    <t>Paylogistics Ltd</t>
  </si>
  <si>
    <t>Vertexanalytics Gmbh</t>
  </si>
  <si>
    <t>Primenetworks Llc</t>
  </si>
  <si>
    <t>Brightlabs Inc</t>
  </si>
  <si>
    <t>Stackcapital Plc</t>
  </si>
  <si>
    <t>Primelogic Llc</t>
  </si>
  <si>
    <t>Cloudhealth Ltd</t>
  </si>
  <si>
    <t>Quantadigital Llc</t>
  </si>
  <si>
    <t>Zenventures</t>
  </si>
  <si>
    <t>Vertexfinance</t>
  </si>
  <si>
    <t>Heliosystems Ltd</t>
  </si>
  <si>
    <t>Quantalogic</t>
  </si>
  <si>
    <t>Corelogistics Plc</t>
  </si>
  <si>
    <t>Heliocommerce Inc</t>
  </si>
  <si>
    <t>Gridnetworks Plc</t>
  </si>
  <si>
    <t>Fluxanalytics Plc</t>
  </si>
  <si>
    <t>Brightcommerce Llc</t>
  </si>
  <si>
    <t>Griddigital Plc</t>
  </si>
  <si>
    <t>Coreventures Llc</t>
  </si>
  <si>
    <t>Apexsolutions Ltd</t>
  </si>
  <si>
    <t>Fluxhub Plc</t>
  </si>
  <si>
    <t>Sparkhub Plc</t>
  </si>
  <si>
    <t>Fatuma Afolabi</t>
  </si>
  <si>
    <t>Leadpay Plc</t>
  </si>
  <si>
    <t>Swiftfinance Inc</t>
  </si>
  <si>
    <t>Hiveworks Llc</t>
  </si>
  <si>
    <t>Novatech Llc</t>
  </si>
  <si>
    <t>michaelnaidoo@hotmail.com</t>
  </si>
  <si>
    <t>Hiveanalytics Gmbh</t>
  </si>
  <si>
    <t>thandiwe.traore@yahoo.com</t>
  </si>
  <si>
    <t>Paynetworks Plc</t>
  </si>
  <si>
    <t>Stacklabs Inc</t>
  </si>
  <si>
    <t>Ifeoma Van Der Merwe</t>
  </si>
  <si>
    <t>kevin_taylor@yahoo.com</t>
  </si>
  <si>
    <t>Ifeanyi Adebayo</t>
  </si>
  <si>
    <t>Hivelabs Gmbh</t>
  </si>
  <si>
    <t>Pulsenetworks</t>
  </si>
  <si>
    <t>Fluxcommerce Gmbh</t>
  </si>
  <si>
    <t>Vertexlogistics Ltd</t>
  </si>
  <si>
    <t>Dataworks Gmbh</t>
  </si>
  <si>
    <t>Cloudventures Inc</t>
  </si>
  <si>
    <t>Vaultworks Ltd</t>
  </si>
  <si>
    <t>Leadsolutions Inc</t>
  </si>
  <si>
    <t>Hivedigital Llc</t>
  </si>
  <si>
    <t>Heliologic</t>
  </si>
  <si>
    <t>Echogroup Inc</t>
  </si>
  <si>
    <t>Primegroup</t>
  </si>
  <si>
    <t>Quantahealth Inc</t>
  </si>
  <si>
    <t>Primepay Gmbh</t>
  </si>
  <si>
    <t>Coresoft</t>
  </si>
  <si>
    <t>Novacommerce Gmbh</t>
  </si>
  <si>
    <t>Sparktech Inc</t>
  </si>
  <si>
    <t>Heliotech Llc</t>
  </si>
  <si>
    <t>Gridsystems Llc</t>
  </si>
  <si>
    <t>Gridcapital Inc</t>
  </si>
  <si>
    <t>Stacksoft Inc</t>
  </si>
  <si>
    <t>Pulselogic Llc</t>
  </si>
  <si>
    <t>Paydigital Gmbh</t>
  </si>
  <si>
    <t>Novafinance Llc</t>
  </si>
  <si>
    <t>Zenlabs Llc</t>
  </si>
  <si>
    <t>Stacklogistics Gmbh</t>
  </si>
  <si>
    <t>Orbitsoft Ltd</t>
  </si>
  <si>
    <t>Ifeanyi Williams</t>
  </si>
  <si>
    <t>Swiftcommerce Inc</t>
  </si>
  <si>
    <t>Swiftlogic Inc</t>
  </si>
  <si>
    <t>Vaultsoft Gmbh</t>
  </si>
  <si>
    <t>Brightgroup Gmbh</t>
  </si>
  <si>
    <t>Coreanalytics</t>
  </si>
  <si>
    <t>Stacksoft</t>
  </si>
  <si>
    <t>Maryam Anyanwu</t>
  </si>
  <si>
    <t>Swiftai Llc</t>
  </si>
  <si>
    <t>Stackai Gmbh</t>
  </si>
  <si>
    <t>Swiftfinance Gmbh</t>
  </si>
  <si>
    <t>Hiveai Inc</t>
  </si>
  <si>
    <t>Stackcapital Llc</t>
  </si>
  <si>
    <t>Lumenai Ltd</t>
  </si>
  <si>
    <t>Lumensolutions Plc</t>
  </si>
  <si>
    <t>Brightventures</t>
  </si>
  <si>
    <t>Apexhealth Plc</t>
  </si>
  <si>
    <t>Novatech</t>
  </si>
  <si>
    <t>sophie.obi@hotmail.com</t>
  </si>
  <si>
    <t>Primelogistics Ltd</t>
  </si>
  <si>
    <t>Zenpay Gmbh</t>
  </si>
  <si>
    <t>Apexventures Llc</t>
  </si>
  <si>
    <t>Vertexgroup Plc</t>
  </si>
  <si>
    <t>Paylogistics Llc</t>
  </si>
  <si>
    <t>Zencapital Plc</t>
  </si>
  <si>
    <t>Thandiwe Orji</t>
  </si>
  <si>
    <t>Brightsolutions</t>
  </si>
  <si>
    <t>folakemensah@yahoo.com</t>
  </si>
  <si>
    <t>Orbithub Gmbh</t>
  </si>
  <si>
    <t>Corepay Ltd</t>
  </si>
  <si>
    <t>Sparkai Plc</t>
  </si>
  <si>
    <t>wanjalawilson@outlook.com</t>
  </si>
  <si>
    <t>Vertexanalytics Inc</t>
  </si>
  <si>
    <t>Zenworks Gmbh</t>
  </si>
  <si>
    <t>Quantasolutions Ltd</t>
  </si>
  <si>
    <t>Dataanalytics Plc</t>
  </si>
  <si>
    <t>Hivelabs Llc</t>
  </si>
  <si>
    <t>Lumenlogistics Plc</t>
  </si>
  <si>
    <t>Quantafinance Plc</t>
  </si>
  <si>
    <t>Stackworks Plc</t>
  </si>
  <si>
    <t>kelechi.asante@yahoo.com</t>
  </si>
  <si>
    <t>Gridsystems Ltd</t>
  </si>
  <si>
    <t>Lumenlogistics</t>
  </si>
  <si>
    <t>Vaultsystems Inc</t>
  </si>
  <si>
    <t>Sparkgroup Llc</t>
  </si>
  <si>
    <t>Primedigital Gmbh</t>
  </si>
  <si>
    <t>Sparkhealth Llc</t>
  </si>
  <si>
    <t>Orbitai Llc</t>
  </si>
  <si>
    <t>Chidinma Adebayo</t>
  </si>
  <si>
    <t>Fluxhealth Gmbh</t>
  </si>
  <si>
    <t>sarahhassan@orbitai.africa</t>
  </si>
  <si>
    <t>Paylogic Inc</t>
  </si>
  <si>
    <t>Datasoft Ltd</t>
  </si>
  <si>
    <t>Lumenventures Plc</t>
  </si>
  <si>
    <t>Brightworks Inc</t>
  </si>
  <si>
    <t>Heliocapital Gmbh</t>
  </si>
  <si>
    <t>Zentech</t>
  </si>
  <si>
    <t>Swiftsoft Ltd</t>
  </si>
  <si>
    <t>Vaultai Llc</t>
  </si>
  <si>
    <t>Vertexsolutions Llc</t>
  </si>
  <si>
    <t>Sarah Asante</t>
  </si>
  <si>
    <t>Novapay Llc</t>
  </si>
  <si>
    <t>Orbitventures Gmbh</t>
  </si>
  <si>
    <t>Quantasolutions Plc</t>
  </si>
  <si>
    <t>fatimaogundimu@quantasolution.co</t>
  </si>
  <si>
    <t>Novafinance Plc</t>
  </si>
  <si>
    <t>Stackhealth Plc</t>
  </si>
  <si>
    <t>Echologic Inc</t>
  </si>
  <si>
    <t>Pulsetech Gmbh</t>
  </si>
  <si>
    <t>Echohealth Ltd</t>
  </si>
  <si>
    <t>Zencapital</t>
  </si>
  <si>
    <t>Vaulthub Llc</t>
  </si>
  <si>
    <t>Aisha Khan</t>
  </si>
  <si>
    <t>Apexlogic Inc</t>
  </si>
  <si>
    <t>Zenanalytics Inc</t>
  </si>
  <si>
    <t>Pulsesolutions Ltd</t>
  </si>
  <si>
    <t>Echoai Llc</t>
  </si>
  <si>
    <t>Hivepay Inc</t>
  </si>
  <si>
    <t>Zenfinance Inc</t>
  </si>
  <si>
    <t>Heliogroup Llc</t>
  </si>
  <si>
    <t>Zenlabs</t>
  </si>
  <si>
    <t>Fluxhealth Plc</t>
  </si>
  <si>
    <t>Vertexgroup Gmbh</t>
  </si>
  <si>
    <t>emekaadeyemi@hotmail.com</t>
  </si>
  <si>
    <t>Zenanalytics Plc</t>
  </si>
  <si>
    <t>funmi_naidoo@outlook.com</t>
  </si>
  <si>
    <t>Payworks Gmbh</t>
  </si>
  <si>
    <t>akinyi.vandermerwe@yahoo.com</t>
  </si>
  <si>
    <t>Gridnetworks Gmbh</t>
  </si>
  <si>
    <t>Stackai Plc</t>
  </si>
  <si>
    <t>Apexcommerce Gmbh</t>
  </si>
  <si>
    <t>Grace Nwosu</t>
  </si>
  <si>
    <t>Vertexlabs Gmbh</t>
  </si>
  <si>
    <t>Corepay Llc</t>
  </si>
  <si>
    <t>Vaultdigital Inc</t>
  </si>
  <si>
    <t>Zensystems Llc</t>
  </si>
  <si>
    <t>Heliologistics Ltd</t>
  </si>
  <si>
    <t>Orbithub</t>
  </si>
  <si>
    <t>Vertexhealth Plc</t>
  </si>
  <si>
    <t>Cloudsolutions Gmbh</t>
  </si>
  <si>
    <t>Lumenai Inc</t>
  </si>
  <si>
    <t>Brightnetworks</t>
  </si>
  <si>
    <t>Helioworks Inc</t>
  </si>
  <si>
    <t>Vertexsoft Plc</t>
  </si>
  <si>
    <t>Vaultcapital Ltd</t>
  </si>
  <si>
    <t>Novasolutions Llc</t>
  </si>
  <si>
    <t>Sparkcapital Gmbh</t>
  </si>
  <si>
    <t>Apexsystems Llc</t>
  </si>
  <si>
    <t>Brightcommerce</t>
  </si>
  <si>
    <t>Swifthub</t>
  </si>
  <si>
    <t>Echohub Gmbh</t>
  </si>
  <si>
    <t>Kayode Van Der Merwe</t>
  </si>
  <si>
    <t>Folake Afolabi</t>
  </si>
  <si>
    <t>Gridai</t>
  </si>
  <si>
    <t>Orbitventures</t>
  </si>
  <si>
    <t>Sparkfinance Plc</t>
  </si>
  <si>
    <t>Echoworks Llc</t>
  </si>
  <si>
    <t>Apexcommerce Ltd</t>
  </si>
  <si>
    <t>Gridlabs Llc</t>
  </si>
  <si>
    <t>Wanjala Obi</t>
  </si>
  <si>
    <t>Cloudhub Gmbh</t>
  </si>
  <si>
    <t>Sparkcommerce Llc</t>
  </si>
  <si>
    <t>Sparkgroup Inc</t>
  </si>
  <si>
    <t>Faith Oladipo</t>
  </si>
  <si>
    <t>amani.garba@yahoo.com</t>
  </si>
  <si>
    <t>Vertextech Plc</t>
  </si>
  <si>
    <t>Hivelabs Plc</t>
  </si>
  <si>
    <t>Leadlabs Llc</t>
  </si>
  <si>
    <t>Sola Ugwu</t>
  </si>
  <si>
    <t>Orbitcommerce Llc</t>
  </si>
  <si>
    <t>Lumengroup Llc</t>
  </si>
  <si>
    <t>Quantagroup Gmbh</t>
  </si>
  <si>
    <t>Otieno Van Der Merwe</t>
  </si>
  <si>
    <t>Datasolutions Ltd</t>
  </si>
  <si>
    <t>Apexhub Gmbh</t>
  </si>
  <si>
    <t>Datacommerce</t>
  </si>
  <si>
    <t>Hivefinance Plc</t>
  </si>
  <si>
    <t>Stackworks Inc</t>
  </si>
  <si>
    <t>Quantatech</t>
  </si>
  <si>
    <t>adaezewilliams@hotmail.com</t>
  </si>
  <si>
    <t>Ryan Davies</t>
  </si>
  <si>
    <t>Echohub Plc</t>
  </si>
  <si>
    <t>Vertexhub</t>
  </si>
  <si>
    <t>Primetech</t>
  </si>
  <si>
    <t>favour.nwankwo@yahoo.com</t>
  </si>
  <si>
    <t>Samuel Naidoo</t>
  </si>
  <si>
    <t>Nnamdi Van Der Merwe</t>
  </si>
  <si>
    <t>ikechukwualiyu@moniepoint.africa</t>
  </si>
  <si>
    <t>Vaultworks Plc</t>
  </si>
  <si>
    <t>precious_okonkwo@vaultworksplc.com</t>
  </si>
  <si>
    <t>Ahmed Balogun</t>
  </si>
  <si>
    <t>Lumenlogic Ltd</t>
  </si>
  <si>
    <t>Sparklogistics Ltd</t>
  </si>
  <si>
    <t>Leadworks Llc</t>
  </si>
  <si>
    <t>Kamau Van Der Merwe</t>
  </si>
  <si>
    <t>Hivehub Gmbh</t>
  </si>
  <si>
    <t>Orbitcommerce Ltd</t>
  </si>
  <si>
    <t>Ibrahim Taylor</t>
  </si>
  <si>
    <t>Datanetworks Inc</t>
  </si>
  <si>
    <t>Gridhub Gmbh</t>
  </si>
  <si>
    <t>Orbitlogic Inc</t>
  </si>
  <si>
    <t>Lumenlabs Llc</t>
  </si>
  <si>
    <t>Lumenpay Plc</t>
  </si>
  <si>
    <t>Sparklabs</t>
  </si>
  <si>
    <t>Vertexanalytics Plc</t>
  </si>
  <si>
    <t>Aisha Van Der Merwe</t>
  </si>
  <si>
    <t>Helioanalytics Gmbh</t>
  </si>
  <si>
    <t>adebayo.oladele@gmail.com</t>
  </si>
  <si>
    <t>Gridgroup Inc</t>
  </si>
  <si>
    <t>Hivefinance Llc</t>
  </si>
  <si>
    <t>Sparkcapital Inc</t>
  </si>
  <si>
    <t>kemi.diallo@hotmail.com</t>
  </si>
  <si>
    <t>Stacklogic Inc</t>
  </si>
  <si>
    <t>Primecommerce Plc</t>
  </si>
  <si>
    <t>Apexlogistics Inc</t>
  </si>
  <si>
    <t>Primehub Plc</t>
  </si>
  <si>
    <t>Swiftanalytics</t>
  </si>
  <si>
    <t>Aliyu Evans</t>
  </si>
  <si>
    <t>Mark Mwangi</t>
  </si>
  <si>
    <t>Fluxtech</t>
  </si>
  <si>
    <t>Apextech Ltd</t>
  </si>
  <si>
    <t>Datalogistics Llc</t>
  </si>
  <si>
    <t>Lumenlabs Ltd</t>
  </si>
  <si>
    <t>Vertexai Ltd</t>
  </si>
  <si>
    <t>Stackfinance Ltd</t>
  </si>
  <si>
    <t>Leadcapital Plc</t>
  </si>
  <si>
    <t>Leadlogic Inc</t>
  </si>
  <si>
    <t>Coresolutions Ltd</t>
  </si>
  <si>
    <t>Vertexai Llc</t>
  </si>
  <si>
    <t>Leadcapital Gmbh</t>
  </si>
  <si>
    <t>Brightlogic Gmbh</t>
  </si>
  <si>
    <t>delehassan@yahoo.com</t>
  </si>
  <si>
    <t>ikechukwu_naidoo@konga.africa</t>
  </si>
  <si>
    <t>Fluxsolutions Gmbh</t>
  </si>
  <si>
    <t>Abu</t>
  </si>
  <si>
    <t>Fluxai Inc</t>
  </si>
  <si>
    <t>Gridsoft Ltd</t>
  </si>
  <si>
    <t>Gridhealth Inc</t>
  </si>
  <si>
    <t>Pulseai Ltd</t>
  </si>
  <si>
    <t>Payhealth Ltd</t>
  </si>
  <si>
    <t>Leadtech Plc</t>
  </si>
  <si>
    <t>dele.nwachukwu@hotmail.com</t>
  </si>
  <si>
    <t>Zendigital Ltd</t>
  </si>
  <si>
    <t>Corehealth Plc</t>
  </si>
  <si>
    <t>Stacklabs Gmbh</t>
  </si>
  <si>
    <t>fatimaeze@outlook.com</t>
  </si>
  <si>
    <t>Amaka Van Der Merwe</t>
  </si>
  <si>
    <t>Stacklogistics</t>
  </si>
  <si>
    <t>Chiamaka Van Der Merwe</t>
  </si>
  <si>
    <t>Stackpay Ltd</t>
  </si>
  <si>
    <t>Vertexai Inc</t>
  </si>
  <si>
    <t>Brightworks Gmbh</t>
  </si>
  <si>
    <t>ogechi.murphy@hotmail.com</t>
  </si>
  <si>
    <t>Gridlabs</t>
  </si>
  <si>
    <t>Hivefinance</t>
  </si>
  <si>
    <t>Emmanuel Oladele</t>
  </si>
  <si>
    <t>Hivedigital Plc</t>
  </si>
  <si>
    <t>Leadventures Inc</t>
  </si>
  <si>
    <t>Lumentech Plc</t>
  </si>
  <si>
    <t>Apexpay Plc</t>
  </si>
  <si>
    <t>Dataworks</t>
  </si>
  <si>
    <t>Sparksoft Plc</t>
  </si>
  <si>
    <t>Echoanalytics Llc</t>
  </si>
  <si>
    <t>joybotha@outlook.com</t>
  </si>
  <si>
    <t>Zennetworks Gmbh</t>
  </si>
  <si>
    <t>Paysolutions Llc</t>
  </si>
  <si>
    <t>Leadsoft Inc</t>
  </si>
  <si>
    <t>Fluxhub Gmbh</t>
  </si>
  <si>
    <t>Echologic Plc</t>
  </si>
  <si>
    <t>Heliosolutions Plc</t>
  </si>
  <si>
    <t>Ryan Van Der Merwe</t>
  </si>
  <si>
    <t>Swiftlabs</t>
  </si>
  <si>
    <t>Gridlogic Ltd</t>
  </si>
  <si>
    <t>Hivehealth Inc</t>
  </si>
  <si>
    <t>amina_lawal@yahoo.com</t>
  </si>
  <si>
    <t>Hivefinance Gmbh</t>
  </si>
  <si>
    <t>Vertexworks Inc</t>
  </si>
  <si>
    <t>Pulselogic Plc</t>
  </si>
  <si>
    <t>david.afolabi@flourmillsofni.co</t>
  </si>
  <si>
    <t>Pieter Jones</t>
  </si>
  <si>
    <t>Swiftai Ltd</t>
  </si>
  <si>
    <t>Paysoft Gmbh</t>
  </si>
  <si>
    <t>Swiftlabs Plc</t>
  </si>
  <si>
    <t>Primefinance Gmbh</t>
  </si>
  <si>
    <t>Orbitsolutions Ltd</t>
  </si>
  <si>
    <t>Gridlogistics Inc</t>
  </si>
  <si>
    <t>Quantadigital Ltd</t>
  </si>
  <si>
    <t>uche_otieno@yahoo.com</t>
  </si>
  <si>
    <t>Musa Van Der Merwe</t>
  </si>
  <si>
    <t>Brightanalytics Plc</t>
  </si>
  <si>
    <t>Payhealth Inc</t>
  </si>
  <si>
    <t>Hiveanalytics</t>
  </si>
  <si>
    <t>Griddigital Gmbh</t>
  </si>
  <si>
    <t>Novaworks Plc</t>
  </si>
  <si>
    <t>Heliosoft Llc</t>
  </si>
  <si>
    <t>Heliohealth Ltd</t>
  </si>
  <si>
    <t>Novatech Plc</t>
  </si>
  <si>
    <t>Vertexsolutions</t>
  </si>
  <si>
    <t>Wanjala Dlamini</t>
  </si>
  <si>
    <t>Gridpay Inc</t>
  </si>
  <si>
    <t>Zenlabs Inc</t>
  </si>
  <si>
    <t>Cloudgroup Inc</t>
  </si>
  <si>
    <t>Gridcommerce Plc</t>
  </si>
  <si>
    <t>Vertextech</t>
  </si>
  <si>
    <t>Lumennetworks Llc</t>
  </si>
  <si>
    <t>Lumencapital</t>
  </si>
  <si>
    <t>Stacklogistics Inc</t>
  </si>
  <si>
    <t>damilola.orji@yahoo.com</t>
  </si>
  <si>
    <t>bashiradebayo@yahoo.com</t>
  </si>
  <si>
    <t>Vaultcapital</t>
  </si>
  <si>
    <t>Vaultlogic Inc</t>
  </si>
  <si>
    <t>Pulselabs Plc</t>
  </si>
  <si>
    <t>Gridtech Gmbh</t>
  </si>
  <si>
    <t>Brightai Gmbh</t>
  </si>
  <si>
    <t>Vertexsoft Ltd</t>
  </si>
  <si>
    <t>Datacommerce Llc</t>
  </si>
  <si>
    <t>Cloudtech Inc</t>
  </si>
  <si>
    <t>Griddigital</t>
  </si>
  <si>
    <t>Vaultsoft</t>
  </si>
  <si>
    <t>Kemi Ogundimu</t>
  </si>
  <si>
    <t>Primeanalytics Plc</t>
  </si>
  <si>
    <t>emeka_idris@hotmail.com</t>
  </si>
  <si>
    <t>Thandiwe Van Der Merwe</t>
  </si>
  <si>
    <t>Vertexlogistics Llc</t>
  </si>
  <si>
    <t>Heliosystems</t>
  </si>
  <si>
    <t>Primesoft Llc</t>
  </si>
  <si>
    <t>Vaultsolutions</t>
  </si>
  <si>
    <t>Sparkgroup Gmbh</t>
  </si>
  <si>
    <t>Pulseanalytics Plc</t>
  </si>
  <si>
    <t>Heliotech Plc</t>
  </si>
  <si>
    <t>Kevin Van Der Merwe</t>
  </si>
  <si>
    <t>Gridtech Llc</t>
  </si>
  <si>
    <t>Brightpay Inc</t>
  </si>
  <si>
    <t>Liam Ugwu</t>
  </si>
  <si>
    <t>Quantapay Gmbh</t>
  </si>
  <si>
    <t>njeri_smith@apexpay.africa</t>
  </si>
  <si>
    <t>Vaultpay Plc</t>
  </si>
  <si>
    <t>Leadhealth Ltd</t>
  </si>
  <si>
    <t>Paylogistics Gmbh</t>
  </si>
  <si>
    <t>Sparkfinance Ltd</t>
  </si>
  <si>
    <t>samuelanyanwu@sparkfinancelt.io</t>
  </si>
  <si>
    <t>Lumenworks</t>
  </si>
  <si>
    <t>Lumencommerce Plc</t>
  </si>
  <si>
    <t>Dataai Gmbh</t>
  </si>
  <si>
    <t>michael.garba@outlook.com</t>
  </si>
  <si>
    <t>Heliosystems Llc</t>
  </si>
  <si>
    <t>Leadnetworks Llc</t>
  </si>
  <si>
    <t>Primelabs Llc</t>
  </si>
  <si>
    <t>Quantacapital Ltd</t>
  </si>
  <si>
    <t>Obinna Van Der Merwe</t>
  </si>
  <si>
    <t>Lumenventures Gmbh</t>
  </si>
  <si>
    <t>Novalogic Gmbh</t>
  </si>
  <si>
    <t>Apexsolutions Gmbh</t>
  </si>
  <si>
    <t>Sparkworks Gmbh</t>
  </si>
  <si>
    <t>Zenpay Inc</t>
  </si>
  <si>
    <t>Datasolutions</t>
  </si>
  <si>
    <t>Leadsystems</t>
  </si>
  <si>
    <t>Vaultnetworks Plc</t>
  </si>
  <si>
    <t>Stackai</t>
  </si>
  <si>
    <t>Quantagroup Plc</t>
  </si>
  <si>
    <t>Heliocommerce Llc</t>
  </si>
  <si>
    <t>Gridcapital</t>
  </si>
  <si>
    <t>Cloudsoft Inc</t>
  </si>
  <si>
    <t>Payventures Plc</t>
  </si>
  <si>
    <t>Brighttech</t>
  </si>
  <si>
    <t>Novasystems Llc</t>
  </si>
  <si>
    <t>Sparkgroup</t>
  </si>
  <si>
    <t>Primenetworks Ltd</t>
  </si>
  <si>
    <t>Gridsystems Inc</t>
  </si>
  <si>
    <t>Lumencapital Ltd</t>
  </si>
  <si>
    <t>Vaultai Ltd</t>
  </si>
  <si>
    <t>Cloudcommerce Ltd</t>
  </si>
  <si>
    <t>sarah_oladipo@outlook.com</t>
  </si>
  <si>
    <t>Echoworks Inc</t>
  </si>
  <si>
    <t>Stackgroup Ltd</t>
  </si>
  <si>
    <t>precious.mensah@gmail.com</t>
  </si>
  <si>
    <t>Leadworks Inc</t>
  </si>
  <si>
    <t>chibuezehassan@hotmail.com</t>
  </si>
  <si>
    <t>Leadworks Ltd</t>
  </si>
  <si>
    <t>Apexlabs Plc</t>
  </si>
  <si>
    <t>Vertexhealth Inc</t>
  </si>
  <si>
    <t>Victor Murphy</t>
  </si>
  <si>
    <t>Coresystems Ltd</t>
  </si>
  <si>
    <t>Datacommerce Plc</t>
  </si>
  <si>
    <t>Coregroup Gmbh</t>
  </si>
  <si>
    <t>Coredigital Plc</t>
  </si>
  <si>
    <t>Datafinance Gmbh</t>
  </si>
  <si>
    <t>Payhub</t>
  </si>
  <si>
    <t>Payhealth Llc</t>
  </si>
  <si>
    <t>chibuezeobi@yahoo.com</t>
  </si>
  <si>
    <t>Orbitsystems Ltd</t>
  </si>
  <si>
    <t>Hivelogic Llc</t>
  </si>
  <si>
    <t>Femke Adebayo</t>
  </si>
  <si>
    <t>Heliohub Ltd</t>
  </si>
  <si>
    <t>Apexworks Llc</t>
  </si>
  <si>
    <t>Paycommerce Inc</t>
  </si>
  <si>
    <t>Orbitsolutions Llc</t>
  </si>
  <si>
    <t>Lumensolutions Ltd</t>
  </si>
  <si>
    <t>Payanalytics Llc</t>
  </si>
  <si>
    <t>Zensystems Inc</t>
  </si>
  <si>
    <t>kayode.oladipo@orbitcapitalpl.com</t>
  </si>
  <si>
    <t>Orbitsolutions Plc</t>
  </si>
  <si>
    <t>Swiftfinance Ltd</t>
  </si>
  <si>
    <t>Total Customers</t>
  </si>
  <si>
    <t>Valid Emails</t>
  </si>
  <si>
    <t>Invalid Emails</t>
  </si>
  <si>
    <t>Complete Profiles</t>
  </si>
  <si>
    <t>Incomplete Profiles</t>
  </si>
  <si>
    <t>Avg Data Quality Score</t>
  </si>
  <si>
    <t>CRM Data Quality &amp; ETL — Configuration</t>
  </si>
  <si>
    <t>All scoring rules, thresholds and reference lists live here. Change a value below and the whole workbook recalculates.</t>
  </si>
  <si>
    <t>Data Quality Score — Deduction Weights</t>
  </si>
  <si>
    <t>Email Invalid Penalty (points)</t>
  </si>
  <si>
    <t>Phone Invalid Penalty (points)</t>
  </si>
  <si>
    <t>Incomplete Profile Penalty (points)</t>
  </si>
  <si>
    <t>Minimum Digits Required for a Valid Phone Number</t>
  </si>
  <si>
    <t>Exception Threshold</t>
  </si>
  <si>
    <t>Minimum Acceptable Data Quality Score</t>
  </si>
  <si>
    <t>Records scoring below this are pushed to the Exceptions tab for review.</t>
  </si>
  <si>
    <t>Missing-Value Placeholders (treated as blank when scoring completeness)</t>
  </si>
  <si>
    <t>N/A</t>
  </si>
  <si>
    <t>TBD</t>
  </si>
  <si>
    <t>Completeness — Required Fields Checked</t>
  </si>
  <si>
    <t>A profile is 'Complete' only if ALL 8 fields below are populated with a real value.</t>
  </si>
  <si>
    <t>Refresh Metadata</t>
  </si>
  <si>
    <t>Source System</t>
  </si>
  <si>
    <t>CRM Export (CSV)</t>
  </si>
  <si>
    <t>Data Owner</t>
  </si>
  <si>
    <t>RevOps / Data Analytics Team</t>
  </si>
  <si>
    <t>Missing Required Fields</t>
  </si>
  <si>
    <t>Phone Digit Count</t>
  </si>
  <si>
    <t>CRM Data Quality — Executive Dashboard</t>
  </si>
  <si>
    <t>Key Metrics</t>
  </si>
  <si>
    <t>Valid Phones</t>
  </si>
  <si>
    <t>Invalid Phones</t>
  </si>
  <si>
    <t>Exceptions (Below Min. Quality Score)</t>
  </si>
  <si>
    <t>Data Quality by Customer Status</t>
  </si>
  <si>
    <t>Status</t>
  </si>
  <si>
    <t>Customers</t>
  </si>
  <si>
    <t>Avg Quality Score</t>
  </si>
  <si>
    <t>% Complete</t>
  </si>
  <si>
    <t>% Valid Email</t>
  </si>
  <si>
    <t>Total</t>
  </si>
  <si>
    <t>ETL Refresh Log</t>
  </si>
  <si>
    <t>Latest Refresh Date</t>
  </si>
  <si>
    <t>Latest Run Status</t>
  </si>
  <si>
    <t>Run Log</t>
  </si>
  <si>
    <t>Run ID</t>
  </si>
  <si>
    <t>Refresh Date</t>
  </si>
  <si>
    <t>Run By</t>
  </si>
  <si>
    <t>Records Processed</t>
  </si>
  <si>
    <t>Records Passed QC</t>
  </si>
  <si>
    <t>Records Flagged</t>
  </si>
  <si>
    <t>Data Quality Rebuilt?</t>
  </si>
  <si>
    <t>Notes</t>
  </si>
  <si>
    <t>RUN-0001</t>
  </si>
  <si>
    <t>Data Analytics Team</t>
  </si>
  <si>
    <t>Yes</t>
  </si>
  <si>
    <t>Full audit &amp; rebuild: replaced hardcoded Email/Phone Status, Completeness and Quality Score with live formulas; fixed mislabeled invalid emails; added Config, Exceptions tracking.</t>
  </si>
  <si>
    <t>Issue Reason</t>
  </si>
  <si>
    <t>Data Quality Exceptions</t>
  </si>
  <si>
    <t>Completeness</t>
  </si>
  <si>
    <t>Quality Score</t>
  </si>
  <si>
    <t>Duplicate Detection</t>
  </si>
  <si>
    <t>Duplicate Record Penalty (points)</t>
  </si>
  <si>
    <t>A record is flagged 'Potential Duplicate' if its Email or Phone (when itself valid) matches another record's.</t>
  </si>
  <si>
    <t>Data Staleness</t>
  </si>
  <si>
    <t>Stale Record Threshold (Days Since Last Contact)</t>
  </si>
  <si>
    <t>Staleness is tracked separately from the Data Quality Score — it measures commercial relevance, not data correctness.</t>
  </si>
  <si>
    <t>Duplicate Email Count</t>
  </si>
  <si>
    <t>Duplicate Phone Count</t>
  </si>
  <si>
    <t>Potential Duplicate</t>
  </si>
  <si>
    <t>Days Since Last Contact</t>
  </si>
  <si>
    <t>Stale Record</t>
  </si>
  <si>
    <t>AssignedSalesRep (Owner)</t>
  </si>
  <si>
    <t>Additional Data Quality Checks</t>
  </si>
  <si>
    <t>Potential Duplicate Records</t>
  </si>
  <si>
    <t>Stale Records (No Contact in 12+ Months)</t>
  </si>
  <si>
    <t>Exceptions with No Owner Assigned</t>
  </si>
  <si>
    <t>Exceptions by Customer Status (Revenue Relevance)</t>
  </si>
  <si>
    <t>Segment</t>
  </si>
  <si>
    <t>Exceptions</t>
  </si>
  <si>
    <t>% of Segment</t>
  </si>
  <si>
    <t>Active / Revenue</t>
  </si>
  <si>
    <t>Pre-Revenue</t>
  </si>
  <si>
    <t>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</si>
</sst>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666666"/>
      <name val="Calibri"/>
      <family val="2"/>
      <scheme val="minor"/>
    </font>
    <font>
      <i/>
      <sz val="9"/>
      <color rgb="FF666666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NumberFormat="1"/>
    <xf numFmtId="0" fontId="2" fillId="2" borderId="0" xfId="0" applyFont="1" applyFill="1"/>
    <xf numFmtId="0" fontId="0" fillId="2" borderId="0" xfId="0" applyFill="1"/>
    <xf numFmtId="0" fontId="4" fillId="0" borderId="0" xfId="0" applyFont="1"/>
    <xf numFmtId="0" fontId="1" fillId="0" borderId="0" xfId="0" applyFont="1"/>
    <xf numFmtId="0" fontId="1" fillId="3" borderId="0" xfId="0" applyFont="1" applyFill="1"/>
    <xf numFmtId="0" fontId="0" fillId="3" borderId="0" xfId="0" applyFill="1"/>
    <xf numFmtId="0" fontId="5" fillId="0" borderId="0" xfId="0" applyFont="1" applyAlignment="1">
      <alignment horizontal="center"/>
    </xf>
    <xf numFmtId="0" fontId="6" fillId="2" borderId="0" xfId="0" applyFont="1" applyFill="1"/>
    <xf numFmtId="165" fontId="5" fillId="0" borderId="0" xfId="0" applyNumberFormat="1" applyFont="1"/>
    <xf numFmtId="0" fontId="2" fillId="5" borderId="0" xfId="0" applyFont="1" applyFill="1"/>
    <xf numFmtId="0" fontId="0" fillId="5" borderId="0" xfId="0" applyFill="1"/>
    <xf numFmtId="0" fontId="0" fillId="0" borderId="0" xfId="0" applyBorder="1"/>
    <xf numFmtId="3" fontId="0" fillId="0" borderId="0" xfId="0" applyNumberFormat="1" applyBorder="1"/>
    <xf numFmtId="164" fontId="3" fillId="0" borderId="0" xfId="0" applyNumberFormat="1" applyFont="1" applyBorder="1"/>
    <xf numFmtId="0" fontId="7" fillId="4" borderId="1" xfId="0" applyFont="1" applyFill="1" applyBorder="1"/>
    <xf numFmtId="0" fontId="0" fillId="0" borderId="2" xfId="0" applyBorder="1"/>
    <xf numFmtId="3" fontId="9" fillId="0" borderId="2" xfId="0" applyNumberFormat="1" applyFont="1" applyBorder="1"/>
    <xf numFmtId="164" fontId="8" fillId="0" borderId="2" xfId="0" applyNumberFormat="1" applyFont="1" applyBorder="1"/>
    <xf numFmtId="0" fontId="7" fillId="4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7" fillId="4" borderId="6" xfId="0" applyFont="1" applyFill="1" applyBorder="1"/>
    <xf numFmtId="0" fontId="0" fillId="4" borderId="6" xfId="0" applyFill="1" applyBorder="1"/>
    <xf numFmtId="0" fontId="0" fillId="0" borderId="6" xfId="0" applyBorder="1"/>
    <xf numFmtId="3" fontId="1" fillId="0" borderId="6" xfId="0" applyNumberFormat="1" applyFont="1" applyBorder="1"/>
    <xf numFmtId="164" fontId="1" fillId="0" borderId="6" xfId="0" applyNumberFormat="1" applyFont="1" applyBorder="1"/>
    <xf numFmtId="3" fontId="0" fillId="0" borderId="6" xfId="0" applyNumberFormat="1" applyBorder="1"/>
    <xf numFmtId="164" fontId="3" fillId="0" borderId="6" xfId="0" applyNumberFormat="1" applyFont="1" applyBorder="1"/>
    <xf numFmtId="3" fontId="9" fillId="0" borderId="6" xfId="0" applyNumberFormat="1" applyFont="1" applyBorder="1"/>
    <xf numFmtId="164" fontId="8" fillId="0" borderId="6" xfId="0" applyNumberFormat="1" applyFont="1" applyBorder="1"/>
    <xf numFmtId="0" fontId="1" fillId="0" borderId="6" xfId="0" applyFont="1" applyBorder="1"/>
    <xf numFmtId="0" fontId="1" fillId="0" borderId="6" xfId="0" applyFont="1" applyBorder="1" applyAlignment="1">
      <alignment horizontal="center"/>
    </xf>
    <xf numFmtId="164" fontId="0" fillId="0" borderId="6" xfId="0" applyNumberFormat="1" applyBorder="1"/>
    <xf numFmtId="0" fontId="5" fillId="0" borderId="6" xfId="0" applyFont="1" applyBorder="1"/>
    <xf numFmtId="165" fontId="0" fillId="0" borderId="6" xfId="0" applyNumberFormat="1" applyBorder="1"/>
    <xf numFmtId="0" fontId="10" fillId="0" borderId="6" xfId="0" applyFont="1" applyBorder="1"/>
    <xf numFmtId="0" fontId="1" fillId="3" borderId="6" xfId="0" applyFont="1" applyFill="1" applyBorder="1"/>
    <xf numFmtId="0" fontId="0" fillId="3" borderId="6" xfId="0" applyFill="1" applyBorder="1"/>
    <xf numFmtId="0" fontId="5" fillId="0" borderId="6" xfId="0" applyFont="1" applyBorder="1" applyAlignment="1">
      <alignment horizontal="center"/>
    </xf>
    <xf numFmtId="0" fontId="4" fillId="0" borderId="6" xfId="0" applyFont="1" applyBorder="1"/>
    <xf numFmtId="0" fontId="7" fillId="5" borderId="6" xfId="0" applyFont="1" applyFill="1" applyBorder="1"/>
    <xf numFmtId="0" fontId="11" fillId="5" borderId="2" xfId="0" applyFont="1" applyFill="1" applyBorder="1" applyAlignment="1">
      <alignment horizontal="center"/>
    </xf>
    <xf numFmtId="0" fontId="7" fillId="4" borderId="7" xfId="0" applyFont="1" applyFill="1" applyBorder="1"/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2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Data Quality Score &amp; Customer Count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CRM_Summary!$B$16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CRM_Summary!$A$17:$A$23</c:f>
              <c:strCache>
                <c:ptCount val="7"/>
                <c:pt idx="0">
                  <c:v>Lead</c:v>
                </c:pt>
                <c:pt idx="1">
                  <c:v>Qualified</c:v>
                </c:pt>
                <c:pt idx="2">
                  <c:v>Opportunity</c:v>
                </c:pt>
                <c:pt idx="3">
                  <c:v>Prospect</c:v>
                </c:pt>
                <c:pt idx="4">
                  <c:v>Customer</c:v>
                </c:pt>
                <c:pt idx="5">
                  <c:v>Churned</c:v>
                </c:pt>
                <c:pt idx="6">
                  <c:v>Inactive</c:v>
                </c:pt>
              </c:strCache>
            </c:strRef>
          </c:cat>
          <c:val>
            <c:numRef>
              <c:f>CRM_Summary!$B$17:$B$23</c:f>
              <c:numCache>
                <c:formatCode>General</c:formatCode>
                <c:ptCount val="7"/>
                <c:pt idx="0">
                  <c:v>1010</c:v>
                </c:pt>
                <c:pt idx="1">
                  <c:v>804</c:v>
                </c:pt>
                <c:pt idx="2">
                  <c:v>327</c:v>
                </c:pt>
                <c:pt idx="3">
                  <c:v>916</c:v>
                </c:pt>
                <c:pt idx="4">
                  <c:v>1184</c:v>
                </c:pt>
                <c:pt idx="5">
                  <c:v>419</c:v>
                </c:pt>
                <c:pt idx="6">
                  <c:v>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2-4C00-BCC8-D24A4D794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851903"/>
        <c:axId val="646852735"/>
      </c:barChart>
      <c:lineChart>
        <c:grouping val="standard"/>
        <c:varyColors val="0"/>
        <c:ser>
          <c:idx val="1"/>
          <c:order val="1"/>
          <c:tx>
            <c:strRef>
              <c:f>CRM_Summary!$C$16</c:f>
              <c:strCache>
                <c:ptCount val="1"/>
                <c:pt idx="0">
                  <c:v>Avg Quality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CRM_Summary!$A$17:$A$23</c:f>
              <c:strCache>
                <c:ptCount val="7"/>
                <c:pt idx="0">
                  <c:v>Lead</c:v>
                </c:pt>
                <c:pt idx="1">
                  <c:v>Qualified</c:v>
                </c:pt>
                <c:pt idx="2">
                  <c:v>Opportunity</c:v>
                </c:pt>
                <c:pt idx="3">
                  <c:v>Prospect</c:v>
                </c:pt>
                <c:pt idx="4">
                  <c:v>Customer</c:v>
                </c:pt>
                <c:pt idx="5">
                  <c:v>Churned</c:v>
                </c:pt>
                <c:pt idx="6">
                  <c:v>Inactive</c:v>
                </c:pt>
              </c:strCache>
            </c:strRef>
          </c:cat>
          <c:val>
            <c:numRef>
              <c:f>CRM_Summary!$C$17:$C$23</c:f>
              <c:numCache>
                <c:formatCode>0.0%</c:formatCode>
                <c:ptCount val="7"/>
                <c:pt idx="0">
                  <c:v>0.90702970297029706</c:v>
                </c:pt>
                <c:pt idx="1">
                  <c:v>0.90261194029850744</c:v>
                </c:pt>
                <c:pt idx="2">
                  <c:v>0.89602446483180431</c:v>
                </c:pt>
                <c:pt idx="3">
                  <c:v>0.89312227074235806</c:v>
                </c:pt>
                <c:pt idx="4">
                  <c:v>0.90591216216216208</c:v>
                </c:pt>
                <c:pt idx="5">
                  <c:v>0.89343675417661106</c:v>
                </c:pt>
                <c:pt idx="6">
                  <c:v>0.8954255319148936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2-4C00-BCC8-D24A4D794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019551"/>
        <c:axId val="546021215"/>
      </c:lineChart>
      <c:catAx>
        <c:axId val="64685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52735"/>
        <c:crosses val="autoZero"/>
        <c:auto val="1"/>
        <c:lblAlgn val="ctr"/>
        <c:lblOffset val="100"/>
        <c:noMultiLvlLbl val="0"/>
      </c:catAx>
      <c:valAx>
        <c:axId val="646852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51903"/>
        <c:crosses val="autoZero"/>
        <c:crossBetween val="between"/>
      </c:valAx>
      <c:valAx>
        <c:axId val="546021215"/>
        <c:scaling>
          <c:orientation val="minMax"/>
          <c:max val="1"/>
          <c:min val="0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19551"/>
        <c:crosses val="max"/>
        <c:crossBetween val="between"/>
      </c:valAx>
      <c:catAx>
        <c:axId val="54601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602121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14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7F9A05-C070-4C6C-A030-F37F784D9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2F097F8F-4B98-4714-B204-12B6FB880C08}" autoFormatId="16" applyNumberFormats="0" applyBorderFormats="0" applyFontFormats="0" applyPatternFormats="0" applyAlignmentFormats="0" applyWidthHeightFormats="0">
  <queryTableRefresh nextId="28" unboundColumnsRight="2">
    <queryTableFields count="27">
      <queryTableField id="1" name="CustomerID" tableColumnId="1"/>
      <queryTableField id="2" name="FirstName" tableColumnId="2"/>
      <queryTableField id="3" name="LastName" tableColumnId="3"/>
      <queryTableField id="4" name="FullName" tableColumnId="4"/>
      <queryTableField id="5" name="Company" tableColumnId="5"/>
      <queryTableField id="6" name="Email" tableColumnId="6"/>
      <queryTableField id="7" name="Email Status" tableColumnId="7"/>
      <queryTableField id="8" name="Phone" tableColumnId="8"/>
      <queryTableField id="9" name="Phone Status" tableColumnId="9"/>
      <queryTableField id="10" name="Mobile" tableColumnId="10"/>
      <queryTableField id="11" name="JobTitle" tableColumnId="11"/>
      <queryTableField id="12" name="Department" tableColumnId="12"/>
      <queryTableField id="13" name="Industry" tableColumnId="13"/>
      <queryTableField id="14" name="LeadSource" tableColumnId="14"/>
      <queryTableField id="15" name="CustomerStatus" tableColumnId="15"/>
      <queryTableField id="16" name="Country" tableColumnId="16"/>
      <queryTableField id="17" name="State" tableColumnId="17"/>
      <queryTableField id="18" name="City" tableColumnId="18"/>
      <queryTableField id="19" name="Address" tableColumnId="19"/>
      <queryTableField id="20" name="PostalCode" tableColumnId="20"/>
      <queryTableField id="21" name="DateCreated" tableColumnId="21"/>
      <queryTableField id="22" name="LastContactDate" tableColumnId="22"/>
      <queryTableField id="23" name="AssignedSalesRep" tableColumnId="23"/>
      <queryTableField id="24" name="Customer Completeness" tableColumnId="24"/>
      <queryTableField id="25" name="Data Quality Score" tableColumnId="25"/>
      <queryTableField id="26" dataBound="0" tableColumnId="26"/>
      <queryTableField id="27" dataBound="0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E62C458-7C47-44FB-BD34-F541AF4766C4}" autoFormatId="16" applyNumberFormats="0" applyBorderFormats="0" applyFontFormats="0" applyPatternFormats="0" applyAlignmentFormats="0" applyWidthHeightFormats="0">
  <queryTableRefresh nextId="8">
    <queryTableFields count="7">
      <queryTableField id="1" name="CustomerID" tableColumnId="1"/>
      <queryTableField id="2" name="FullName" tableColumnId="2"/>
      <queryTableField id="3" name="Company" tableColumnId="3"/>
      <queryTableField id="4" name="Email Status" tableColumnId="4"/>
      <queryTableField id="5" name="Phone Status" tableColumnId="5"/>
      <queryTableField id="6" name="Customer Completeness" tableColumnId="6"/>
      <queryTableField id="7" name="Data Quality Scor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1AFDFD-D915-44DA-AFA4-84F45AEE7752}" name="Customer_Master" displayName="Customer_Master" ref="A1:AA5131" tableType="queryTable" totalsRowShown="0">
  <autoFilter ref="A1:AA5131" xr:uid="{B31AFDFD-D915-44DA-AFA4-84F45AEE7752}"/>
  <tableColumns count="27">
    <tableColumn id="1" xr3:uid="{FC65161B-81AE-4F7F-AB9F-BE30968F2556}" uniqueName="1" name="CustomerID" queryTableFieldId="1" dataDxfId="24"/>
    <tableColumn id="2" xr3:uid="{AED8AD28-763D-48F2-A806-08D2DA15F832}" uniqueName="2" name="FirstName" queryTableFieldId="2" dataDxfId="23"/>
    <tableColumn id="3" xr3:uid="{603CA3F7-0DC7-459E-AB1F-96F1DB038886}" uniqueName="3" name="LastName" queryTableFieldId="3" dataDxfId="22"/>
    <tableColumn id="4" xr3:uid="{6FAEF916-4F61-4C57-8FCD-C026DF802384}" uniqueName="4" name="FullName" queryTableFieldId="4" dataDxfId="21"/>
    <tableColumn id="5" xr3:uid="{04450D44-407B-4922-86A6-0B6BE873B54A}" uniqueName="5" name="Company" queryTableFieldId="5" dataDxfId="20"/>
    <tableColumn id="6" xr3:uid="{20765FC0-6586-4E7C-AB25-4B21B595A45E}" uniqueName="6" name="Email" queryTableFieldId="6" dataDxfId="19"/>
    <tableColumn id="7" xr3:uid="{9BB7BB3E-5FD6-4127-82E8-C575EF268D80}" uniqueName="7" name="Email Status" queryTableFieldId="7"/>
    <tableColumn id="8" xr3:uid="{755AF14F-476C-49CB-9F32-6771D4780CFA}" uniqueName="8" name="Phone" queryTableFieldId="8" dataDxfId="18"/>
    <tableColumn id="9" xr3:uid="{D139FABD-003B-49DE-8D18-C588C5D1F5D6}" uniqueName="9" name="Phone Status" queryTableFieldId="9"/>
    <tableColumn id="10" xr3:uid="{71A594AA-AAC9-4EE8-96B4-96A93CF56950}" uniqueName="10" name="Mobile" queryTableFieldId="10" dataDxfId="17"/>
    <tableColumn id="11" xr3:uid="{C6269008-B752-489F-A10D-76030D4CED18}" uniqueName="11" name="JobTitle" queryTableFieldId="11" dataDxfId="16"/>
    <tableColumn id="12" xr3:uid="{18A6834B-33E8-4079-8B9C-80C61EFB810B}" uniqueName="12" name="Department" queryTableFieldId="12" dataDxfId="15"/>
    <tableColumn id="13" xr3:uid="{9996723E-7A7A-4914-AB06-9461FBFAD3F4}" uniqueName="13" name="Industry" queryTableFieldId="13" dataDxfId="14"/>
    <tableColumn id="14" xr3:uid="{5FA0C0F9-F58B-4E31-8B9D-2D97908F83C0}" uniqueName="14" name="LeadSource" queryTableFieldId="14" dataDxfId="13"/>
    <tableColumn id="15" xr3:uid="{0C436F35-D4FE-4AF4-885D-1349915E2A57}" uniqueName="15" name="CustomerStatus" queryTableFieldId="15" dataDxfId="12"/>
    <tableColumn id="16" xr3:uid="{4A166405-F53A-4198-B286-512308A54611}" uniqueName="16" name="Country" queryTableFieldId="16"/>
    <tableColumn id="17" xr3:uid="{AB06FC70-E9ED-4A4A-9905-5B80211EC0D3}" uniqueName="17" name="State" queryTableFieldId="17" dataDxfId="11"/>
    <tableColumn id="18" xr3:uid="{E4FB29F0-5D41-4E9F-844F-D78A50D4C37D}" uniqueName="18" name="City" queryTableFieldId="18" dataDxfId="10"/>
    <tableColumn id="19" xr3:uid="{0B1528AD-5DE6-4932-97DD-7716DF0741B3}" uniqueName="19" name="Address" queryTableFieldId="19" dataDxfId="9"/>
    <tableColumn id="20" xr3:uid="{7AC9EAE0-DA06-4106-AAA1-D54E640075BF}" uniqueName="20" name="PostalCode" queryTableFieldId="20" dataDxfId="8"/>
    <tableColumn id="21" xr3:uid="{C6BDCB91-B8BC-4D8E-BAA1-876A7BB44149}" uniqueName="21" name="DateCreated" queryTableFieldId="21" dataDxfId="7"/>
    <tableColumn id="22" xr3:uid="{DF44B4D5-D187-4385-8F3C-75D0F4B88794}" uniqueName="22" name="LastContactDate" queryTableFieldId="22" dataDxfId="6"/>
    <tableColumn id="23" xr3:uid="{38106BA2-B26D-488E-99B7-92CE2323249C}" uniqueName="23" name="AssignedSalesRep" queryTableFieldId="23" dataDxfId="5"/>
    <tableColumn id="24" xr3:uid="{A5E37F04-D07F-41C7-B6D8-27740245D1D7}" uniqueName="24" name="Customer Completeness" queryTableFieldId="24"/>
    <tableColumn id="25" xr3:uid="{3F707371-75C1-4ED5-B9C2-AB9C5781DB0F}" uniqueName="25" name="Data Quality Score" queryTableFieldId="25"/>
    <tableColumn id="26" xr3:uid="{0888EA74-C3DD-43A2-BF35-5FEB596250DD}" uniqueName="26" name="Missing Required Fields" queryTableFieldId="26" dataDxfId="1">
      <calculatedColumnFormula>IF(OR(TRIM(B2)="",COUNTIF(Config!$B$15:$B$19,B2)&gt;0),1,0)+IF(OR(TRIM(C2)="",COUNTIF(Config!$B$15:$B$19,C2)&gt;0),1,0)+IF(OR(TRIM(F2)="",COUNTIF(Config!$B$15:$B$19,F2)&gt;0),1,0)+IF(OR(TRIM(H2)="",COUNTIF(Config!$B$15:$B$19,H2)&gt;0),1,0)+IF(OR(TRIM(E2)="",COUNTIF(Config!$B$15:$B$19,E2)&gt;0),1,0)+IF(OR(TRIM(K2)="",COUNTIF(Config!$B$15:$B$19,K2)&gt;0),1,0)+IF(OR(TRIM(P2)="",COUNTIF(Config!$B$15:$B$19,P2)&gt;0),1,0)+IF(OR(TRIM(R2)="",COUNTIF(Config!$B$15:$B$19,R2)&gt;0),1,0)</calculatedColumnFormula>
    </tableColumn>
    <tableColumn id="27" xr3:uid="{E36CD7F7-F7AC-4DF8-985E-05B53411C3F8}" uniqueName="27" name="Phone Digit Count" queryTableFieldId="27" dataDxfId="0">
      <calculatedColumnFormula array="1">SUMPRODUCT(LEN(H2)-LEN(SUBSTITUTE(H2,{"0";"1";"2";"3";"4";"5";"6";"7";"8";"9"},"")))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BC206B-639E-48FF-80B4-1DE9BE1D6FC9}" name="Data_Quality_Report" displayName="Data_Quality_Report" ref="A1:G5131" tableType="queryTable" totalsRowShown="0">
  <autoFilter ref="A1:G5131" xr:uid="{51BC206B-639E-48FF-80B4-1DE9BE1D6FC9}"/>
  <tableColumns count="7">
    <tableColumn id="1" xr3:uid="{7023045E-867C-4114-ACC1-29B4701FA1D8}" uniqueName="1" name="CustomerID" queryTableFieldId="1" dataDxfId="4"/>
    <tableColumn id="2" xr3:uid="{35DD40A2-218F-4770-B0D9-83872585A9C3}" uniqueName="2" name="FullName" queryTableFieldId="2" dataDxfId="3"/>
    <tableColumn id="3" xr3:uid="{3A84E737-12D8-4B45-82E3-CAF752721C24}" uniqueName="3" name="Company" queryTableFieldId="3" dataDxfId="2"/>
    <tableColumn id="4" xr3:uid="{3A17B936-C1F3-4E87-8D35-4EE2E97BA099}" uniqueName="4" name="Email Status" queryTableFieldId="4"/>
    <tableColumn id="5" xr3:uid="{36317810-3E43-4717-B1D5-3889911B6B9F}" uniqueName="5" name="Phone Status" queryTableFieldId="5"/>
    <tableColumn id="6" xr3:uid="{116C3F77-C335-4974-B692-5BA8AF0D9940}" uniqueName="6" name="Customer Completeness" queryTableFieldId="6"/>
    <tableColumn id="7" xr3:uid="{A37CBB64-4073-4D0D-B594-AD278B98DA79}" uniqueName="7" name="Data Quality Scor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FC48F6C-CA7A-4E4E-B668-2D5E17EF69CB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d7363fb-fde4-4e77-a0c3-2055320d3d5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5518A-485D-4240-A2BB-F49127A39FC3}">
  <dimension ref="A1:AH5131"/>
  <sheetViews>
    <sheetView workbookViewId="0">
      <pane ySplit="1" topLeftCell="A2" activePane="bottomLeft" state="frozen"/>
      <selection pane="bottomLeft" sqref="A1:Y5131"/>
    </sheetView>
  </sheetViews>
  <sheetFormatPr defaultRowHeight="15" outlineLevelCol="1" x14ac:dyDescent="0.25"/>
  <cols>
    <col min="1" max="1" width="13.7109375" bestFit="1" customWidth="1"/>
    <col min="2" max="2" width="12.42578125" bestFit="1" customWidth="1"/>
    <col min="3" max="3" width="14.85546875" bestFit="1" customWidth="1"/>
    <col min="4" max="4" width="25.7109375" bestFit="1" customWidth="1"/>
    <col min="5" max="5" width="22.85546875" bestFit="1" customWidth="1"/>
    <col min="6" max="6" width="43.5703125" bestFit="1" customWidth="1"/>
    <col min="7" max="7" width="14" bestFit="1" customWidth="1"/>
    <col min="8" max="8" width="15.5703125" bestFit="1" customWidth="1"/>
    <col min="9" max="9" width="14.85546875" bestFit="1" customWidth="1"/>
    <col min="10" max="10" width="15.5703125" bestFit="1" customWidth="1"/>
    <col min="11" max="11" width="25.28515625" bestFit="1" customWidth="1"/>
    <col min="12" max="12" width="16.85546875" bestFit="1" customWidth="1"/>
    <col min="13" max="13" width="20" bestFit="1" customWidth="1"/>
    <col min="14" max="14" width="14.140625" bestFit="1" customWidth="1"/>
    <col min="15" max="15" width="17.42578125" bestFit="1" customWidth="1"/>
    <col min="16" max="16" width="20" bestFit="1" customWidth="1"/>
    <col min="17" max="17" width="15.7109375" bestFit="1" customWidth="1"/>
    <col min="18" max="18" width="13.42578125" bestFit="1" customWidth="1"/>
    <col min="19" max="19" width="24.7109375" bestFit="1" customWidth="1"/>
    <col min="20" max="20" width="13.28515625" bestFit="1" customWidth="1"/>
    <col min="21" max="21" width="14.42578125" bestFit="1" customWidth="1"/>
    <col min="22" max="22" width="17.7109375" bestFit="1" customWidth="1"/>
    <col min="23" max="23" width="19.5703125" bestFit="1" customWidth="1"/>
    <col min="24" max="24" width="25.42578125" bestFit="1" customWidth="1"/>
    <col min="25" max="25" width="19.7109375" bestFit="1" customWidth="1"/>
    <col min="26" max="26" width="24.85546875" bestFit="1" customWidth="1" outlineLevel="1"/>
    <col min="27" max="27" width="19.5703125" bestFit="1" customWidth="1" outlineLevel="1"/>
    <col min="29" max="29" width="17.85546875" bestFit="1" customWidth="1" outlineLevel="1"/>
  </cols>
  <sheetData>
    <row r="1" spans="1:3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33809</v>
      </c>
      <c r="H1" t="s">
        <v>6</v>
      </c>
      <c r="I1" t="s">
        <v>33810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33811</v>
      </c>
      <c r="Y1" t="s">
        <v>33812</v>
      </c>
      <c r="Z1" s="5" t="s">
        <v>35873</v>
      </c>
      <c r="AA1" s="5" t="s">
        <v>35874</v>
      </c>
      <c r="AC1" s="5" t="s">
        <v>35903</v>
      </c>
      <c r="AD1" s="5" t="s">
        <v>35913</v>
      </c>
      <c r="AE1" s="5" t="s">
        <v>35914</v>
      </c>
      <c r="AF1" s="5" t="s">
        <v>35915</v>
      </c>
      <c r="AG1" s="5" t="s">
        <v>35916</v>
      </c>
      <c r="AH1" s="5" t="s">
        <v>35917</v>
      </c>
    </row>
    <row r="2" spans="1:34" x14ac:dyDescent="0.25">
      <c r="A2" s="1" t="s">
        <v>21</v>
      </c>
      <c r="B2" s="1" t="s">
        <v>22</v>
      </c>
      <c r="C2" s="1" t="s">
        <v>23</v>
      </c>
      <c r="D2" s="1" t="s">
        <v>24</v>
      </c>
      <c r="E2" s="1" t="s">
        <v>33813</v>
      </c>
      <c r="F2" s="1" t="s">
        <v>25</v>
      </c>
      <c r="G2" t="str">
        <f>IFERROR(IF(OR(TRIM(F2)="",LEN(F2)-LEN(SUBSTITUTE(F2,"@",""))&lt;&gt;1,FIND("@",F2)=1,RIGHT(F2,1)=".",ISNUMBER(SEARCH(" ",F2)),ISERROR(FIND(".",F2,FIND("@",F2)+2))),"Invalid","Valid"),"Invalid")</f>
        <v>Valid</v>
      </c>
      <c r="H2" s="1" t="s">
        <v>26</v>
      </c>
      <c r="I2" t="str" cm="1">
        <f t="array" ref="I2">IF(OR(TRIM(H2)="",ISNUMBER(SEARCH("#",H2)),AA2&lt;Config!$B$8,SUMPRODUCT(--ISNUMBER(SEARCH({"a";"b";"c";"d";"e";"f";"g";"h";"i";"j";"k";"l";"m";"n";"o";"p";"q";"r";"s";"t";"u";"v";"w";"x";"y";"z"},H2)))&gt;0),"Invalid","Valid")</f>
        <v>Valid</v>
      </c>
      <c r="J2" s="1" t="s">
        <v>27</v>
      </c>
      <c r="K2" s="1" t="s">
        <v>28</v>
      </c>
      <c r="L2" s="1" t="s">
        <v>29</v>
      </c>
      <c r="M2" s="1" t="s">
        <v>30</v>
      </c>
      <c r="N2" s="1" t="s">
        <v>31</v>
      </c>
      <c r="O2" s="1" t="s">
        <v>32</v>
      </c>
      <c r="P2" t="s">
        <v>33</v>
      </c>
      <c r="Q2" s="1" t="s">
        <v>34</v>
      </c>
      <c r="R2" s="1" t="s">
        <v>35</v>
      </c>
      <c r="S2" s="1" t="s">
        <v>36</v>
      </c>
      <c r="T2" s="1" t="s">
        <v>37</v>
      </c>
      <c r="U2" s="1" t="s">
        <v>38</v>
      </c>
      <c r="V2" s="1" t="s">
        <v>39</v>
      </c>
      <c r="W2" s="1" t="s">
        <v>40</v>
      </c>
      <c r="X2" t="str">
        <f>IF(Z2=0,"Complete","Incomplete")</f>
        <v>Complete</v>
      </c>
      <c r="Y2">
        <f>MAX(0,100-IF(G2="Invalid",Config!$B$5,0)-IF(I2="Invalid",Config!$B$6,0)-IF(X2="Incomplete",Config!$B$7,0)-IF(AF2="Yes",Config!$B$37,0))</f>
        <v>100</v>
      </c>
      <c r="Z2" s="1">
        <f>IF(OR(TRIM(B2)="",COUNTIF(Config!$B$15:$B$19,B2)&gt;0),1,0)+IF(OR(TRIM(C2)="",COUNTIF(Config!$B$15:$B$19,C2)&gt;0),1,0)+IF(OR(TRIM(F2)="",COUNTIF(Config!$B$15:$B$19,F2)&gt;0),1,0)+IF(OR(TRIM(H2)="",COUNTIF(Config!$B$15:$B$19,H2)&gt;0),1,0)+IF(OR(TRIM(E2)="",COUNTIF(Config!$B$15:$B$19,E2)&gt;0),1,0)+IF(OR(TRIM(K2)="",COUNTIF(Config!$B$15:$B$19,K2)&gt;0),1,0)+IF(OR(TRIM(P2)="",COUNTIF(Config!$B$15:$B$19,P2)&gt;0),1,0)+IF(OR(TRIM(R2)="",COUNTIF(Config!$B$15:$B$19,R2)&gt;0),1,0)</f>
        <v>0</v>
      </c>
      <c r="AA2" s="1" cm="1">
        <f t="array" ref="AA2">SUMPRODUCT(LEN(H2)-LEN(SUBSTITUTE(H2,{"0";"1";"2";"3";"4";"5";"6";"7";"8";"9"},"")))</f>
        <v>10</v>
      </c>
      <c r="AC2" t="str">
        <f>_xlfn.TEXTJOIN("; ",TRUE,IF(G2="Invalid","Invalid Email",""),IF(I2="Invalid","Invalid Phone",""),IF(X2="Incomplete","Incomplete Profile",""),IF(AF2="Yes","Potential Duplicate",""))</f>
        <v/>
      </c>
      <c r="AD2">
        <f>IF(OR(TRIM(F2)="",G2="Invalid"),0,COUNTIF($F$2:$F$5131,F2))</f>
        <v>1</v>
      </c>
      <c r="AE2">
        <f>IF(OR(TRIM(H2)="",I2="Invalid"),0,COUNTIF($H$2:$H$5131,H2))</f>
        <v>1</v>
      </c>
      <c r="AF2" t="str">
        <f>IF(OR(AD2&gt;1,AE2&gt;1),"Yes","No")</f>
        <v>No</v>
      </c>
      <c r="AG2">
        <f ca="1">IFERROR(TODAY()-DATEVALUE(V2),IFERROR(TODAY()-DATE(VALUE(RIGHT(V2,4)),VALUE(MID(V2,FIND("/",V2)+1,FIND("/",V2,FIND("/",V2)+1)-FIND("/",V2)-1)),VALUE(LEFT(V2,FIND("/",V2)-1))),""))</f>
        <v>426</v>
      </c>
      <c r="AH2" t="str">
        <f ca="1">IF(OR(V2="",AG2=""),"Yes",IF(AG2&gt;Config!$B$41,"Yes","No"))</f>
        <v>Yes</v>
      </c>
    </row>
    <row r="3" spans="1:34" x14ac:dyDescent="0.25">
      <c r="A3" s="1" t="s">
        <v>41</v>
      </c>
      <c r="B3" s="1" t="s">
        <v>42</v>
      </c>
      <c r="C3" s="1" t="s">
        <v>43</v>
      </c>
      <c r="D3" s="1" t="s">
        <v>44</v>
      </c>
      <c r="E3" s="1" t="s">
        <v>33814</v>
      </c>
      <c r="F3" s="1" t="s">
        <v>45</v>
      </c>
      <c r="G3" t="str">
        <f t="shared" ref="G3:G66" si="0">IFERROR(IF(OR(TRIM(F3)="",LEN(F3)-LEN(SUBSTITUTE(F3,"@",""))&lt;&gt;1,FIND("@",F3)=1,RIGHT(F3,1)=".",ISNUMBER(SEARCH(" ",F3)),ISERROR(FIND(".",F3,FIND("@",F3)+2))),"Invalid","Valid"),"Invalid")</f>
        <v>Invalid</v>
      </c>
      <c r="H3" s="1" t="s">
        <v>46</v>
      </c>
      <c r="I3" t="str" cm="1">
        <f t="array" ref="I3">IF(OR(TRIM(H3)="",ISNUMBER(SEARCH("#",H3)),AA3&lt;Config!$B$8,SUMPRODUCT(--ISNUMBER(SEARCH({"a";"b";"c";"d";"e";"f";"g";"h";"i";"j";"k";"l";"m";"n";"o";"p";"q";"r";"s";"t";"u";"v";"w";"x";"y";"z"},H3)))&gt;0),"Invalid","Valid")</f>
        <v>Valid</v>
      </c>
      <c r="J3" s="1" t="s">
        <v>47</v>
      </c>
      <c r="K3" s="1" t="s">
        <v>48</v>
      </c>
      <c r="L3" s="1" t="s">
        <v>49</v>
      </c>
      <c r="M3" s="1" t="s">
        <v>50</v>
      </c>
      <c r="N3" s="1" t="s">
        <v>51</v>
      </c>
      <c r="O3" s="1" t="s">
        <v>52</v>
      </c>
      <c r="P3" t="s">
        <v>53</v>
      </c>
      <c r="Q3" s="1" t="s">
        <v>54</v>
      </c>
      <c r="R3" s="1" t="s">
        <v>55</v>
      </c>
      <c r="S3" s="1" t="s">
        <v>56</v>
      </c>
      <c r="T3" s="1" t="s">
        <v>57</v>
      </c>
      <c r="U3" s="1" t="s">
        <v>58</v>
      </c>
      <c r="V3" s="1" t="s">
        <v>59</v>
      </c>
      <c r="W3" s="1" t="s">
        <v>60</v>
      </c>
      <c r="X3" t="str">
        <f t="shared" ref="X3:X66" si="1">IF(Z3=0,"Complete","Incomplete")</f>
        <v>Complete</v>
      </c>
      <c r="Y3">
        <f>MAX(0,100-IF(G3="Invalid",Config!$B$5,0)-IF(I3="Invalid",Config!$B$6,0)-IF(X3="Incomplete",Config!$B$7,0)-IF(AF3="Yes",Config!$B$37,0))</f>
        <v>70</v>
      </c>
      <c r="Z3" s="1">
        <f>IF(OR(TRIM(B3)="",COUNTIF(Config!$B$15:$B$19,B3)&gt;0),1,0)+IF(OR(TRIM(C3)="",COUNTIF(Config!$B$15:$B$19,C3)&gt;0),1,0)+IF(OR(TRIM(F3)="",COUNTIF(Config!$B$15:$B$19,F3)&gt;0),1,0)+IF(OR(TRIM(H3)="",COUNTIF(Config!$B$15:$B$19,H3)&gt;0),1,0)+IF(OR(TRIM(E3)="",COUNTIF(Config!$B$15:$B$19,E3)&gt;0),1,0)+IF(OR(TRIM(K3)="",COUNTIF(Config!$B$15:$B$19,K3)&gt;0),1,0)+IF(OR(TRIM(P3)="",COUNTIF(Config!$B$15:$B$19,P3)&gt;0),1,0)+IF(OR(TRIM(R3)="",COUNTIF(Config!$B$15:$B$19,R3)&gt;0),1,0)</f>
        <v>0</v>
      </c>
      <c r="AA3" s="1" cm="1">
        <f t="array" ref="AA3">SUMPRODUCT(LEN(H3)-LEN(SUBSTITUTE(H3,{"0";"1";"2";"3";"4";"5";"6";"7";"8";"9"},"")))</f>
        <v>12</v>
      </c>
      <c r="AC3" t="str">
        <f t="shared" ref="AC3:AC66" si="2">_xlfn.TEXTJOIN("; ",TRUE,IF(G3="Invalid","Invalid Email",""),IF(I3="Invalid","Invalid Phone",""),IF(X3="Incomplete","Incomplete Profile",""),IF(AF3="Yes","Potential Duplicate",""))</f>
        <v>Invalid Email</v>
      </c>
      <c r="AD3">
        <f t="shared" ref="AD3:AD66" si="3">IF(OR(TRIM(F3)="",G3="Invalid"),0,COUNTIF($F$2:$F$5131,F3))</f>
        <v>0</v>
      </c>
      <c r="AE3">
        <f t="shared" ref="AE3:AE66" si="4">IF(OR(TRIM(H3)="",I3="Invalid"),0,COUNTIF($H$2:$H$5131,H3))</f>
        <v>1</v>
      </c>
      <c r="AF3" t="str">
        <f t="shared" ref="AF3:AF66" si="5">IF(OR(AD3&gt;1,AE3&gt;1),"Yes","No")</f>
        <v>No</v>
      </c>
      <c r="AG3">
        <f t="shared" ref="AG3:AG66" ca="1" si="6">IFERROR(TODAY()-DATEVALUE(V3),IFERROR(TODAY()-DATE(VALUE(RIGHT(V3,4)),VALUE(MID(V3,FIND("/",V3)+1,FIND("/",V3,FIND("/",V3)+1)-FIND("/",V3)-1)),VALUE(LEFT(V3,FIND("/",V3)-1))),""))</f>
        <v>469</v>
      </c>
      <c r="AH3" t="str">
        <f ca="1">IF(OR(V3="",AG3=""),"Yes",IF(AG3&gt;Config!$B$41,"Yes","No"))</f>
        <v>Yes</v>
      </c>
    </row>
    <row r="4" spans="1:34" x14ac:dyDescent="0.25">
      <c r="A4" s="1" t="s">
        <v>61</v>
      </c>
      <c r="B4" s="1" t="s">
        <v>62</v>
      </c>
      <c r="C4" s="1" t="s">
        <v>33815</v>
      </c>
      <c r="D4" s="1" t="s">
        <v>62</v>
      </c>
      <c r="E4" s="1" t="s">
        <v>33816</v>
      </c>
      <c r="F4" s="1" t="s">
        <v>63</v>
      </c>
      <c r="G4" t="str">
        <f t="shared" si="0"/>
        <v>Valid</v>
      </c>
      <c r="H4" s="1" t="s">
        <v>64</v>
      </c>
      <c r="I4" t="str" cm="1">
        <f t="array" ref="I4">IF(OR(TRIM(H4)="",ISNUMBER(SEARCH("#",H4)),AA4&lt;Config!$B$8,SUMPRODUCT(--ISNUMBER(SEARCH({"a";"b";"c";"d";"e";"f";"g";"h";"i";"j";"k";"l";"m";"n";"o";"p";"q";"r";"s";"t";"u";"v";"w";"x";"y";"z"},H4)))&gt;0),"Invalid","Valid")</f>
        <v>Valid</v>
      </c>
      <c r="J4" s="1" t="s">
        <v>65</v>
      </c>
      <c r="K4" s="1" t="s">
        <v>66</v>
      </c>
      <c r="L4" s="1" t="s">
        <v>67</v>
      </c>
      <c r="M4" s="1" t="s">
        <v>30</v>
      </c>
      <c r="N4" s="1" t="s">
        <v>68</v>
      </c>
      <c r="O4" s="1" t="s">
        <v>69</v>
      </c>
      <c r="P4" t="s">
        <v>53</v>
      </c>
      <c r="Q4" s="1" t="s">
        <v>55</v>
      </c>
      <c r="R4" s="1" t="s">
        <v>70</v>
      </c>
      <c r="S4" s="1" t="s">
        <v>71</v>
      </c>
      <c r="T4" s="1" t="s">
        <v>72</v>
      </c>
      <c r="U4" s="1" t="s">
        <v>73</v>
      </c>
      <c r="V4" s="1" t="s">
        <v>74</v>
      </c>
      <c r="W4" s="1" t="s">
        <v>75</v>
      </c>
      <c r="X4" t="str">
        <f t="shared" si="1"/>
        <v>Incomplete</v>
      </c>
      <c r="Y4">
        <f>MAX(0,100-IF(G4="Invalid",Config!$B$5,0)-IF(I4="Invalid",Config!$B$6,0)-IF(X4="Incomplete",Config!$B$7,0)-IF(AF4="Yes",Config!$B$37,0))</f>
        <v>60</v>
      </c>
      <c r="Z4" s="1">
        <f>IF(OR(TRIM(B4)="",COUNTIF(Config!$B$15:$B$19,B4)&gt;0),1,0)+IF(OR(TRIM(C4)="",COUNTIF(Config!$B$15:$B$19,C4)&gt;0),1,0)+IF(OR(TRIM(F4)="",COUNTIF(Config!$B$15:$B$19,F4)&gt;0),1,0)+IF(OR(TRIM(H4)="",COUNTIF(Config!$B$15:$B$19,H4)&gt;0),1,0)+IF(OR(TRIM(E4)="",COUNTIF(Config!$B$15:$B$19,E4)&gt;0),1,0)+IF(OR(TRIM(K4)="",COUNTIF(Config!$B$15:$B$19,K4)&gt;0),1,0)+IF(OR(TRIM(P4)="",COUNTIF(Config!$B$15:$B$19,P4)&gt;0),1,0)+IF(OR(TRIM(R4)="",COUNTIF(Config!$B$15:$B$19,R4)&gt;0),1,0)</f>
        <v>1</v>
      </c>
      <c r="AA4" s="1" cm="1">
        <f t="array" ref="AA4">SUMPRODUCT(LEN(H4)-LEN(SUBSTITUTE(H4,{"0";"1";"2";"3";"4";"5";"6";"7";"8";"9"},"")))</f>
        <v>12</v>
      </c>
      <c r="AC4" t="str">
        <f t="shared" si="2"/>
        <v>Incomplete Profile</v>
      </c>
      <c r="AD4">
        <f t="shared" si="3"/>
        <v>1</v>
      </c>
      <c r="AE4">
        <f t="shared" si="4"/>
        <v>1</v>
      </c>
      <c r="AF4" t="str">
        <f t="shared" si="5"/>
        <v>No</v>
      </c>
      <c r="AG4">
        <f t="shared" ca="1" si="6"/>
        <v>250</v>
      </c>
      <c r="AH4" t="str">
        <f ca="1">IF(OR(V4="",AG4=""),"Yes",IF(AG4&gt;Config!$B$41,"Yes","No"))</f>
        <v>No</v>
      </c>
    </row>
    <row r="5" spans="1:34" x14ac:dyDescent="0.25">
      <c r="A5" s="1" t="s">
        <v>76</v>
      </c>
      <c r="B5" s="1" t="s">
        <v>77</v>
      </c>
      <c r="C5" s="1" t="s">
        <v>78</v>
      </c>
      <c r="D5" s="1" t="s">
        <v>79</v>
      </c>
      <c r="E5" s="1" t="s">
        <v>33817</v>
      </c>
      <c r="F5" s="1" t="s">
        <v>80</v>
      </c>
      <c r="G5" t="str">
        <f t="shared" si="0"/>
        <v>Valid</v>
      </c>
      <c r="H5" s="1" t="s">
        <v>81</v>
      </c>
      <c r="I5" t="str" cm="1">
        <f t="array" ref="I5">IF(OR(TRIM(H5)="",ISNUMBER(SEARCH("#",H5)),AA5&lt;Config!$B$8,SUMPRODUCT(--ISNUMBER(SEARCH({"a";"b";"c";"d";"e";"f";"g";"h";"i";"j";"k";"l";"m";"n";"o";"p";"q";"r";"s";"t";"u";"v";"w";"x";"y";"z"},H5)))&gt;0),"Invalid","Valid")</f>
        <v>Valid</v>
      </c>
      <c r="J5" s="1" t="s">
        <v>82</v>
      </c>
      <c r="K5" s="1" t="s">
        <v>83</v>
      </c>
      <c r="L5" s="1" t="s">
        <v>84</v>
      </c>
      <c r="M5" s="1" t="s">
        <v>85</v>
      </c>
      <c r="N5" s="1" t="s">
        <v>86</v>
      </c>
      <c r="O5" s="1" t="s">
        <v>52</v>
      </c>
      <c r="P5" t="s">
        <v>87</v>
      </c>
      <c r="Q5" s="1" t="s">
        <v>88</v>
      </c>
      <c r="R5" s="1" t="s">
        <v>89</v>
      </c>
      <c r="S5" s="1" t="s">
        <v>90</v>
      </c>
      <c r="T5" s="1" t="s">
        <v>91</v>
      </c>
      <c r="U5" s="1" t="s">
        <v>92</v>
      </c>
      <c r="V5" s="1" t="s">
        <v>93</v>
      </c>
      <c r="W5" s="1" t="s">
        <v>94</v>
      </c>
      <c r="X5" t="str">
        <f t="shared" si="1"/>
        <v>Complete</v>
      </c>
      <c r="Y5">
        <f>MAX(0,100-IF(G5="Invalid",Config!$B$5,0)-IF(I5="Invalid",Config!$B$6,0)-IF(X5="Incomplete",Config!$B$7,0)-IF(AF5="Yes",Config!$B$37,0))</f>
        <v>100</v>
      </c>
      <c r="Z5" s="1">
        <f>IF(OR(TRIM(B5)="",COUNTIF(Config!$B$15:$B$19,B5)&gt;0),1,0)+IF(OR(TRIM(C5)="",COUNTIF(Config!$B$15:$B$19,C5)&gt;0),1,0)+IF(OR(TRIM(F5)="",COUNTIF(Config!$B$15:$B$19,F5)&gt;0),1,0)+IF(OR(TRIM(H5)="",COUNTIF(Config!$B$15:$B$19,H5)&gt;0),1,0)+IF(OR(TRIM(E5)="",COUNTIF(Config!$B$15:$B$19,E5)&gt;0),1,0)+IF(OR(TRIM(K5)="",COUNTIF(Config!$B$15:$B$19,K5)&gt;0),1,0)+IF(OR(TRIM(P5)="",COUNTIF(Config!$B$15:$B$19,P5)&gt;0),1,0)+IF(OR(TRIM(R5)="",COUNTIF(Config!$B$15:$B$19,R5)&gt;0),1,0)</f>
        <v>0</v>
      </c>
      <c r="AA5" s="1" cm="1">
        <f t="array" ref="AA5">SUMPRODUCT(LEN(H5)-LEN(SUBSTITUTE(H5,{"0";"1";"2";"3";"4";"5";"6";"7";"8";"9"},"")))</f>
        <v>11</v>
      </c>
      <c r="AC5" t="str">
        <f t="shared" si="2"/>
        <v/>
      </c>
      <c r="AD5">
        <f t="shared" si="3"/>
        <v>1</v>
      </c>
      <c r="AE5">
        <f t="shared" si="4"/>
        <v>1</v>
      </c>
      <c r="AF5" t="str">
        <f t="shared" si="5"/>
        <v>No</v>
      </c>
      <c r="AG5">
        <f t="shared" ca="1" si="6"/>
        <v>226</v>
      </c>
      <c r="AH5" t="str">
        <f ca="1">IF(OR(V5="",AG5=""),"Yes",IF(AG5&gt;Config!$B$41,"Yes","No"))</f>
        <v>No</v>
      </c>
    </row>
    <row r="6" spans="1:34" x14ac:dyDescent="0.25">
      <c r="A6" s="1" t="s">
        <v>95</v>
      </c>
      <c r="B6" s="1" t="s">
        <v>96</v>
      </c>
      <c r="C6" s="1" t="s">
        <v>97</v>
      </c>
      <c r="D6" s="1" t="s">
        <v>98</v>
      </c>
      <c r="E6" s="1" t="s">
        <v>33818</v>
      </c>
      <c r="F6" s="1" t="s">
        <v>99</v>
      </c>
      <c r="G6" t="str">
        <f t="shared" si="0"/>
        <v>Valid</v>
      </c>
      <c r="H6" s="1" t="s">
        <v>100</v>
      </c>
      <c r="I6" t="str" cm="1">
        <f t="array" ref="I6">IF(OR(TRIM(H6)="",ISNUMBER(SEARCH("#",H6)),AA6&lt;Config!$B$8,SUMPRODUCT(--ISNUMBER(SEARCH({"a";"b";"c";"d";"e";"f";"g";"h";"i";"j";"k";"l";"m";"n";"o";"p";"q";"r";"s";"t";"u";"v";"w";"x";"y";"z"},H6)))&gt;0),"Invalid","Valid")</f>
        <v>Valid</v>
      </c>
      <c r="J6" s="1" t="s">
        <v>101</v>
      </c>
      <c r="K6" s="1" t="s">
        <v>83</v>
      </c>
      <c r="L6" s="1" t="s">
        <v>102</v>
      </c>
      <c r="M6" s="1" t="s">
        <v>103</v>
      </c>
      <c r="N6" s="1" t="s">
        <v>33819</v>
      </c>
      <c r="O6" s="1" t="s">
        <v>32</v>
      </c>
      <c r="P6" t="s">
        <v>104</v>
      </c>
      <c r="Q6" s="1" t="s">
        <v>105</v>
      </c>
      <c r="R6" s="1" t="s">
        <v>106</v>
      </c>
      <c r="S6" s="1" t="s">
        <v>107</v>
      </c>
      <c r="T6" s="1" t="s">
        <v>108</v>
      </c>
      <c r="U6" s="1" t="s">
        <v>109</v>
      </c>
      <c r="V6" s="1" t="s">
        <v>110</v>
      </c>
      <c r="W6" s="1" t="s">
        <v>60</v>
      </c>
      <c r="X6" t="str">
        <f t="shared" si="1"/>
        <v>Complete</v>
      </c>
      <c r="Y6">
        <f>MAX(0,100-IF(G6="Invalid",Config!$B$5,0)-IF(I6="Invalid",Config!$B$6,0)-IF(X6="Incomplete",Config!$B$7,0)-IF(AF6="Yes",Config!$B$37,0))</f>
        <v>100</v>
      </c>
      <c r="Z6" s="1">
        <f>IF(OR(TRIM(B6)="",COUNTIF(Config!$B$15:$B$19,B6)&gt;0),1,0)+IF(OR(TRIM(C6)="",COUNTIF(Config!$B$15:$B$19,C6)&gt;0),1,0)+IF(OR(TRIM(F6)="",COUNTIF(Config!$B$15:$B$19,F6)&gt;0),1,0)+IF(OR(TRIM(H6)="",COUNTIF(Config!$B$15:$B$19,H6)&gt;0),1,0)+IF(OR(TRIM(E6)="",COUNTIF(Config!$B$15:$B$19,E6)&gt;0),1,0)+IF(OR(TRIM(K6)="",COUNTIF(Config!$B$15:$B$19,K6)&gt;0),1,0)+IF(OR(TRIM(P6)="",COUNTIF(Config!$B$15:$B$19,P6)&gt;0),1,0)+IF(OR(TRIM(R6)="",COUNTIF(Config!$B$15:$B$19,R6)&gt;0),1,0)</f>
        <v>0</v>
      </c>
      <c r="AA6" s="1" cm="1">
        <f t="array" ref="AA6">SUMPRODUCT(LEN(H6)-LEN(SUBSTITUTE(H6,{"0";"1";"2";"3";"4";"5";"6";"7";"8";"9"},"")))</f>
        <v>10</v>
      </c>
      <c r="AC6" t="str">
        <f t="shared" si="2"/>
        <v/>
      </c>
      <c r="AD6">
        <f t="shared" si="3"/>
        <v>1</v>
      </c>
      <c r="AE6">
        <f t="shared" si="4"/>
        <v>1</v>
      </c>
      <c r="AF6" t="str">
        <f t="shared" si="5"/>
        <v>No</v>
      </c>
      <c r="AG6">
        <f t="shared" ca="1" si="6"/>
        <v>526</v>
      </c>
      <c r="AH6" t="str">
        <f ca="1">IF(OR(V6="",AG6=""),"Yes",IF(AG6&gt;Config!$B$41,"Yes","No"))</f>
        <v>Yes</v>
      </c>
    </row>
    <row r="7" spans="1:34" x14ac:dyDescent="0.25">
      <c r="A7" s="1" t="s">
        <v>111</v>
      </c>
      <c r="B7" s="1" t="s">
        <v>112</v>
      </c>
      <c r="C7" s="1" t="s">
        <v>23</v>
      </c>
      <c r="D7" s="1" t="s">
        <v>113</v>
      </c>
      <c r="E7" s="1" t="s">
        <v>33820</v>
      </c>
      <c r="F7" s="1" t="s">
        <v>114</v>
      </c>
      <c r="G7" t="str">
        <f t="shared" si="0"/>
        <v>Valid</v>
      </c>
      <c r="H7" s="1" t="s">
        <v>115</v>
      </c>
      <c r="I7" t="str" cm="1">
        <f t="array" ref="I7">IF(OR(TRIM(H7)="",ISNUMBER(SEARCH("#",H7)),AA7&lt;Config!$B$8,SUMPRODUCT(--ISNUMBER(SEARCH({"a";"b";"c";"d";"e";"f";"g";"h";"i";"j";"k";"l";"m";"n";"o";"p";"q";"r";"s";"t";"u";"v";"w";"x";"y";"z"},H7)))&gt;0),"Invalid","Valid")</f>
        <v>Valid</v>
      </c>
      <c r="J7" s="1" t="s">
        <v>116</v>
      </c>
      <c r="K7" s="1" t="s">
        <v>117</v>
      </c>
      <c r="L7" s="1" t="s">
        <v>102</v>
      </c>
      <c r="M7" s="1" t="s">
        <v>118</v>
      </c>
      <c r="N7" s="1" t="s">
        <v>86</v>
      </c>
      <c r="O7" s="1" t="s">
        <v>69</v>
      </c>
      <c r="P7" t="s">
        <v>33</v>
      </c>
      <c r="Q7" s="1" t="s">
        <v>119</v>
      </c>
      <c r="R7" s="1" t="s">
        <v>120</v>
      </c>
      <c r="S7" s="1" t="s">
        <v>121</v>
      </c>
      <c r="T7" s="1" t="s">
        <v>122</v>
      </c>
      <c r="U7" s="1" t="s">
        <v>123</v>
      </c>
      <c r="V7" s="1" t="s">
        <v>124</v>
      </c>
      <c r="W7" s="1" t="s">
        <v>125</v>
      </c>
      <c r="X7" t="str">
        <f t="shared" si="1"/>
        <v>Complete</v>
      </c>
      <c r="Y7">
        <f>MAX(0,100-IF(G7="Invalid",Config!$B$5,0)-IF(I7="Invalid",Config!$B$6,0)-IF(X7="Incomplete",Config!$B$7,0)-IF(AF7="Yes",Config!$B$37,0))</f>
        <v>100</v>
      </c>
      <c r="Z7" s="1">
        <f>IF(OR(TRIM(B7)="",COUNTIF(Config!$B$15:$B$19,B7)&gt;0),1,0)+IF(OR(TRIM(C7)="",COUNTIF(Config!$B$15:$B$19,C7)&gt;0),1,0)+IF(OR(TRIM(F7)="",COUNTIF(Config!$B$15:$B$19,F7)&gt;0),1,0)+IF(OR(TRIM(H7)="",COUNTIF(Config!$B$15:$B$19,H7)&gt;0),1,0)+IF(OR(TRIM(E7)="",COUNTIF(Config!$B$15:$B$19,E7)&gt;0),1,0)+IF(OR(TRIM(K7)="",COUNTIF(Config!$B$15:$B$19,K7)&gt;0),1,0)+IF(OR(TRIM(P7)="",COUNTIF(Config!$B$15:$B$19,P7)&gt;0),1,0)+IF(OR(TRIM(R7)="",COUNTIF(Config!$B$15:$B$19,R7)&gt;0),1,0)</f>
        <v>0</v>
      </c>
      <c r="AA7" s="1" cm="1">
        <f t="array" ref="AA7">SUMPRODUCT(LEN(H7)-LEN(SUBSTITUTE(H7,{"0";"1";"2";"3";"4";"5";"6";"7";"8";"9"},"")))</f>
        <v>10</v>
      </c>
      <c r="AC7" t="str">
        <f t="shared" si="2"/>
        <v/>
      </c>
      <c r="AD7">
        <f t="shared" si="3"/>
        <v>1</v>
      </c>
      <c r="AE7">
        <f t="shared" si="4"/>
        <v>1</v>
      </c>
      <c r="AF7" t="str">
        <f t="shared" si="5"/>
        <v>No</v>
      </c>
      <c r="AG7">
        <f t="shared" ca="1" si="6"/>
        <v>435</v>
      </c>
      <c r="AH7" t="str">
        <f ca="1">IF(OR(V7="",AG7=""),"Yes",IF(AG7&gt;Config!$B$41,"Yes","No"))</f>
        <v>Yes</v>
      </c>
    </row>
    <row r="8" spans="1:34" x14ac:dyDescent="0.25">
      <c r="A8" s="1" t="s">
        <v>126</v>
      </c>
      <c r="B8" s="1" t="s">
        <v>127</v>
      </c>
      <c r="C8" s="1" t="s">
        <v>128</v>
      </c>
      <c r="D8" s="1" t="s">
        <v>129</v>
      </c>
      <c r="E8" s="1" t="s">
        <v>33821</v>
      </c>
      <c r="F8" s="1" t="s">
        <v>130</v>
      </c>
      <c r="G8" t="str">
        <f t="shared" si="0"/>
        <v>Valid</v>
      </c>
      <c r="H8" s="1" t="s">
        <v>131</v>
      </c>
      <c r="I8" t="str" cm="1">
        <f t="array" ref="I8">IF(OR(TRIM(H8)="",ISNUMBER(SEARCH("#",H8)),AA8&lt;Config!$B$8,SUMPRODUCT(--ISNUMBER(SEARCH({"a";"b";"c";"d";"e";"f";"g";"h";"i";"j";"k";"l";"m";"n";"o";"p";"q";"r";"s";"t";"u";"v";"w";"x";"y";"z"},H8)))&gt;0),"Invalid","Valid")</f>
        <v>Invalid</v>
      </c>
      <c r="J8" s="1" t="s">
        <v>132</v>
      </c>
      <c r="K8" s="1" t="s">
        <v>133</v>
      </c>
      <c r="L8" s="1" t="s">
        <v>134</v>
      </c>
      <c r="M8" s="1" t="s">
        <v>135</v>
      </c>
      <c r="N8" s="1" t="s">
        <v>68</v>
      </c>
      <c r="O8" s="1" t="s">
        <v>52</v>
      </c>
      <c r="P8" t="s">
        <v>87</v>
      </c>
      <c r="Q8" s="1" t="s">
        <v>88</v>
      </c>
      <c r="R8" s="1" t="s">
        <v>136</v>
      </c>
      <c r="S8" s="1" t="s">
        <v>137</v>
      </c>
      <c r="T8" s="1" t="s">
        <v>138</v>
      </c>
      <c r="U8" s="1" t="s">
        <v>139</v>
      </c>
      <c r="V8" s="1" t="s">
        <v>140</v>
      </c>
      <c r="W8" s="1" t="s">
        <v>141</v>
      </c>
      <c r="X8" t="str">
        <f t="shared" si="1"/>
        <v>Complete</v>
      </c>
      <c r="Y8">
        <f>MAX(0,100-IF(G8="Invalid",Config!$B$5,0)-IF(I8="Invalid",Config!$B$6,0)-IF(X8="Incomplete",Config!$B$7,0)-IF(AF8="Yes",Config!$B$37,0))</f>
        <v>80</v>
      </c>
      <c r="Z8" s="1">
        <f>IF(OR(TRIM(B8)="",COUNTIF(Config!$B$15:$B$19,B8)&gt;0),1,0)+IF(OR(TRIM(C8)="",COUNTIF(Config!$B$15:$B$19,C8)&gt;0),1,0)+IF(OR(TRIM(F8)="",COUNTIF(Config!$B$15:$B$19,F8)&gt;0),1,0)+IF(OR(TRIM(H8)="",COUNTIF(Config!$B$15:$B$19,H8)&gt;0),1,0)+IF(OR(TRIM(E8)="",COUNTIF(Config!$B$15:$B$19,E8)&gt;0),1,0)+IF(OR(TRIM(K8)="",COUNTIF(Config!$B$15:$B$19,K8)&gt;0),1,0)+IF(OR(TRIM(P8)="",COUNTIF(Config!$B$15:$B$19,P8)&gt;0),1,0)+IF(OR(TRIM(R8)="",COUNTIF(Config!$B$15:$B$19,R8)&gt;0),1,0)</f>
        <v>0</v>
      </c>
      <c r="AA8" s="1" cm="1">
        <f t="array" ref="AA8">SUMPRODUCT(LEN(H8)-LEN(SUBSTITUTE(H8,{"0";"1";"2";"3";"4";"5";"6";"7";"8";"9"},"")))</f>
        <v>3</v>
      </c>
      <c r="AC8" t="str">
        <f t="shared" si="2"/>
        <v>Invalid Phone</v>
      </c>
      <c r="AD8">
        <f t="shared" si="3"/>
        <v>1</v>
      </c>
      <c r="AE8">
        <f t="shared" si="4"/>
        <v>0</v>
      </c>
      <c r="AF8" t="str">
        <f t="shared" si="5"/>
        <v>No</v>
      </c>
      <c r="AG8">
        <f t="shared" ca="1" si="6"/>
        <v>37</v>
      </c>
      <c r="AH8" t="str">
        <f ca="1">IF(OR(V8="",AG8=""),"Yes",IF(AG8&gt;Config!$B$41,"Yes","No"))</f>
        <v>No</v>
      </c>
    </row>
    <row r="9" spans="1:34" x14ac:dyDescent="0.25">
      <c r="A9" s="1" t="s">
        <v>142</v>
      </c>
      <c r="B9" s="1" t="s">
        <v>22</v>
      </c>
      <c r="C9" s="1" t="s">
        <v>97</v>
      </c>
      <c r="D9" s="1" t="s">
        <v>143</v>
      </c>
      <c r="E9" s="1" t="s">
        <v>33822</v>
      </c>
      <c r="F9" s="1" t="s">
        <v>144</v>
      </c>
      <c r="G9" t="str">
        <f t="shared" si="0"/>
        <v>Valid</v>
      </c>
      <c r="H9" s="1" t="s">
        <v>145</v>
      </c>
      <c r="I9" t="str" cm="1">
        <f t="array" ref="I9">IF(OR(TRIM(H9)="",ISNUMBER(SEARCH("#",H9)),AA9&lt;Config!$B$8,SUMPRODUCT(--ISNUMBER(SEARCH({"a";"b";"c";"d";"e";"f";"g";"h";"i";"j";"k";"l";"m";"n";"o";"p";"q";"r";"s";"t";"u";"v";"w";"x";"y";"z"},H9)))&gt;0),"Invalid","Valid")</f>
        <v>Valid</v>
      </c>
      <c r="J9" s="1" t="s">
        <v>146</v>
      </c>
      <c r="K9" s="1" t="s">
        <v>147</v>
      </c>
      <c r="L9" s="1" t="s">
        <v>29</v>
      </c>
      <c r="M9" s="1" t="s">
        <v>50</v>
      </c>
      <c r="N9" s="1" t="s">
        <v>148</v>
      </c>
      <c r="O9" s="1" t="s">
        <v>149</v>
      </c>
      <c r="P9" t="s">
        <v>53</v>
      </c>
      <c r="Q9" s="1" t="s">
        <v>150</v>
      </c>
      <c r="R9" s="1" t="s">
        <v>150</v>
      </c>
      <c r="S9" s="1" t="s">
        <v>151</v>
      </c>
      <c r="T9" s="1" t="s">
        <v>152</v>
      </c>
      <c r="U9" s="1" t="s">
        <v>153</v>
      </c>
      <c r="V9" s="1" t="s">
        <v>154</v>
      </c>
      <c r="W9" s="1" t="s">
        <v>33823</v>
      </c>
      <c r="X9" t="str">
        <f t="shared" si="1"/>
        <v>Complete</v>
      </c>
      <c r="Y9">
        <f>MAX(0,100-IF(G9="Invalid",Config!$B$5,0)-IF(I9="Invalid",Config!$B$6,0)-IF(X9="Incomplete",Config!$B$7,0)-IF(AF9="Yes",Config!$B$37,0))</f>
        <v>100</v>
      </c>
      <c r="Z9" s="1">
        <f>IF(OR(TRIM(B9)="",COUNTIF(Config!$B$15:$B$19,B9)&gt;0),1,0)+IF(OR(TRIM(C9)="",COUNTIF(Config!$B$15:$B$19,C9)&gt;0),1,0)+IF(OR(TRIM(F9)="",COUNTIF(Config!$B$15:$B$19,F9)&gt;0),1,0)+IF(OR(TRIM(H9)="",COUNTIF(Config!$B$15:$B$19,H9)&gt;0),1,0)+IF(OR(TRIM(E9)="",COUNTIF(Config!$B$15:$B$19,E9)&gt;0),1,0)+IF(OR(TRIM(K9)="",COUNTIF(Config!$B$15:$B$19,K9)&gt;0),1,0)+IF(OR(TRIM(P9)="",COUNTIF(Config!$B$15:$B$19,P9)&gt;0),1,0)+IF(OR(TRIM(R9)="",COUNTIF(Config!$B$15:$B$19,R9)&gt;0),1,0)</f>
        <v>0</v>
      </c>
      <c r="AA9" s="1" cm="1">
        <f t="array" ref="AA9">SUMPRODUCT(LEN(H9)-LEN(SUBSTITUTE(H9,{"0";"1";"2";"3";"4";"5";"6";"7";"8";"9"},"")))</f>
        <v>12</v>
      </c>
      <c r="AC9" t="str">
        <f t="shared" si="2"/>
        <v/>
      </c>
      <c r="AD9">
        <f t="shared" si="3"/>
        <v>1</v>
      </c>
      <c r="AE9">
        <f t="shared" si="4"/>
        <v>1</v>
      </c>
      <c r="AF9" t="str">
        <f t="shared" si="5"/>
        <v>No</v>
      </c>
      <c r="AG9">
        <f t="shared" ca="1" si="6"/>
        <v>294</v>
      </c>
      <c r="AH9" t="str">
        <f ca="1">IF(OR(V9="",AG9=""),"Yes",IF(AG9&gt;Config!$B$41,"Yes","No"))</f>
        <v>No</v>
      </c>
    </row>
    <row r="10" spans="1:34" x14ac:dyDescent="0.25">
      <c r="A10" s="1" t="s">
        <v>155</v>
      </c>
      <c r="B10" s="1" t="s">
        <v>156</v>
      </c>
      <c r="C10" s="1" t="s">
        <v>157</v>
      </c>
      <c r="D10" s="1" t="s">
        <v>158</v>
      </c>
      <c r="E10" s="1" t="s">
        <v>159</v>
      </c>
      <c r="F10" s="1" t="s">
        <v>160</v>
      </c>
      <c r="G10" t="str">
        <f t="shared" si="0"/>
        <v>Valid</v>
      </c>
      <c r="H10" s="1" t="s">
        <v>161</v>
      </c>
      <c r="I10" t="str" cm="1">
        <f t="array" ref="I10">IF(OR(TRIM(H10)="",ISNUMBER(SEARCH("#",H10)),AA10&lt;Config!$B$8,SUMPRODUCT(--ISNUMBER(SEARCH({"a";"b";"c";"d";"e";"f";"g";"h";"i";"j";"k";"l";"m";"n";"o";"p";"q";"r";"s";"t";"u";"v";"w";"x";"y";"z"},H10)))&gt;0),"Invalid","Valid")</f>
        <v>Valid</v>
      </c>
      <c r="J10" s="1" t="s">
        <v>162</v>
      </c>
      <c r="K10" s="1" t="s">
        <v>163</v>
      </c>
      <c r="L10" s="1" t="s">
        <v>164</v>
      </c>
      <c r="M10" s="1" t="s">
        <v>165</v>
      </c>
      <c r="N10" s="1" t="s">
        <v>86</v>
      </c>
      <c r="O10" s="1" t="s">
        <v>32</v>
      </c>
      <c r="P10" t="s">
        <v>87</v>
      </c>
      <c r="Q10" s="1" t="s">
        <v>166</v>
      </c>
      <c r="R10" s="1" t="s">
        <v>89</v>
      </c>
      <c r="S10" s="1" t="s">
        <v>167</v>
      </c>
      <c r="T10" s="1" t="s">
        <v>168</v>
      </c>
      <c r="U10" s="1" t="s">
        <v>169</v>
      </c>
      <c r="V10" s="1" t="s">
        <v>170</v>
      </c>
      <c r="W10" s="1" t="s">
        <v>75</v>
      </c>
      <c r="X10" t="str">
        <f t="shared" si="1"/>
        <v>Complete</v>
      </c>
      <c r="Y10">
        <f>MAX(0,100-IF(G10="Invalid",Config!$B$5,0)-IF(I10="Invalid",Config!$B$6,0)-IF(X10="Incomplete",Config!$B$7,0)-IF(AF10="Yes",Config!$B$37,0))</f>
        <v>100</v>
      </c>
      <c r="Z10" s="1">
        <f>IF(OR(TRIM(B10)="",COUNTIF(Config!$B$15:$B$19,B10)&gt;0),1,0)+IF(OR(TRIM(C10)="",COUNTIF(Config!$B$15:$B$19,C10)&gt;0),1,0)+IF(OR(TRIM(F10)="",COUNTIF(Config!$B$15:$B$19,F10)&gt;0),1,0)+IF(OR(TRIM(H10)="",COUNTIF(Config!$B$15:$B$19,H10)&gt;0),1,0)+IF(OR(TRIM(E10)="",COUNTIF(Config!$B$15:$B$19,E10)&gt;0),1,0)+IF(OR(TRIM(K10)="",COUNTIF(Config!$B$15:$B$19,K10)&gt;0),1,0)+IF(OR(TRIM(P10)="",COUNTIF(Config!$B$15:$B$19,P10)&gt;0),1,0)+IF(OR(TRIM(R10)="",COUNTIF(Config!$B$15:$B$19,R10)&gt;0),1,0)</f>
        <v>0</v>
      </c>
      <c r="AA10" s="1" cm="1">
        <f t="array" ref="AA10">SUMPRODUCT(LEN(H10)-LEN(SUBSTITUTE(H10,{"0";"1";"2";"3";"4";"5";"6";"7";"8";"9"},"")))</f>
        <v>10</v>
      </c>
      <c r="AC10" t="str">
        <f t="shared" si="2"/>
        <v/>
      </c>
      <c r="AD10">
        <f t="shared" si="3"/>
        <v>1</v>
      </c>
      <c r="AE10">
        <f t="shared" si="4"/>
        <v>1</v>
      </c>
      <c r="AF10" t="str">
        <f t="shared" si="5"/>
        <v>No</v>
      </c>
      <c r="AG10">
        <f t="shared" ca="1" si="6"/>
        <v>394</v>
      </c>
      <c r="AH10" t="str">
        <f ca="1">IF(OR(V10="",AG10=""),"Yes",IF(AG10&gt;Config!$B$41,"Yes","No"))</f>
        <v>Yes</v>
      </c>
    </row>
    <row r="11" spans="1:34" x14ac:dyDescent="0.25">
      <c r="A11" s="1" t="s">
        <v>171</v>
      </c>
      <c r="B11" s="1" t="s">
        <v>172</v>
      </c>
      <c r="C11" s="1" t="s">
        <v>173</v>
      </c>
      <c r="D11" s="1" t="s">
        <v>174</v>
      </c>
      <c r="E11" s="1" t="s">
        <v>33824</v>
      </c>
      <c r="F11" s="1" t="s">
        <v>175</v>
      </c>
      <c r="G11" t="str">
        <f t="shared" si="0"/>
        <v>Valid</v>
      </c>
      <c r="H11" s="1" t="s">
        <v>176</v>
      </c>
      <c r="I11" t="str" cm="1">
        <f t="array" ref="I11">IF(OR(TRIM(H11)="",ISNUMBER(SEARCH("#",H11)),AA11&lt;Config!$B$8,SUMPRODUCT(--ISNUMBER(SEARCH({"a";"b";"c";"d";"e";"f";"g";"h";"i";"j";"k";"l";"m";"n";"o";"p";"q";"r";"s";"t";"u";"v";"w";"x";"y";"z"},H11)))&gt;0),"Invalid","Valid")</f>
        <v>Valid</v>
      </c>
      <c r="J11" s="1" t="s">
        <v>177</v>
      </c>
      <c r="K11" s="1" t="s">
        <v>178</v>
      </c>
      <c r="L11" s="1" t="s">
        <v>179</v>
      </c>
      <c r="M11" s="1" t="s">
        <v>50</v>
      </c>
      <c r="N11" s="1" t="s">
        <v>148</v>
      </c>
      <c r="O11" s="1" t="s">
        <v>180</v>
      </c>
      <c r="P11" t="s">
        <v>53</v>
      </c>
      <c r="Q11" s="1" t="s">
        <v>181</v>
      </c>
      <c r="R11" s="1" t="s">
        <v>70</v>
      </c>
      <c r="S11" s="1" t="s">
        <v>182</v>
      </c>
      <c r="T11" s="1" t="s">
        <v>183</v>
      </c>
      <c r="U11" s="1" t="s">
        <v>184</v>
      </c>
      <c r="V11" s="1" t="s">
        <v>185</v>
      </c>
      <c r="W11" s="1" t="s">
        <v>186</v>
      </c>
      <c r="X11" t="str">
        <f t="shared" si="1"/>
        <v>Complete</v>
      </c>
      <c r="Y11">
        <f>MAX(0,100-IF(G11="Invalid",Config!$B$5,0)-IF(I11="Invalid",Config!$B$6,0)-IF(X11="Incomplete",Config!$B$7,0)-IF(AF11="Yes",Config!$B$37,0))</f>
        <v>100</v>
      </c>
      <c r="Z11" s="1">
        <f>IF(OR(TRIM(B11)="",COUNTIF(Config!$B$15:$B$19,B11)&gt;0),1,0)+IF(OR(TRIM(C11)="",COUNTIF(Config!$B$15:$B$19,C11)&gt;0),1,0)+IF(OR(TRIM(F11)="",COUNTIF(Config!$B$15:$B$19,F11)&gt;0),1,0)+IF(OR(TRIM(H11)="",COUNTIF(Config!$B$15:$B$19,H11)&gt;0),1,0)+IF(OR(TRIM(E11)="",COUNTIF(Config!$B$15:$B$19,E11)&gt;0),1,0)+IF(OR(TRIM(K11)="",COUNTIF(Config!$B$15:$B$19,K11)&gt;0),1,0)+IF(OR(TRIM(P11)="",COUNTIF(Config!$B$15:$B$19,P11)&gt;0),1,0)+IF(OR(TRIM(R11)="",COUNTIF(Config!$B$15:$B$19,R11)&gt;0),1,0)</f>
        <v>0</v>
      </c>
      <c r="AA11" s="1" cm="1">
        <f t="array" ref="AA11">SUMPRODUCT(LEN(H11)-LEN(SUBSTITUTE(H11,{"0";"1";"2";"3";"4";"5";"6";"7";"8";"9"},"")))</f>
        <v>12</v>
      </c>
      <c r="AC11" t="str">
        <f t="shared" si="2"/>
        <v/>
      </c>
      <c r="AD11">
        <f t="shared" si="3"/>
        <v>1</v>
      </c>
      <c r="AE11">
        <f t="shared" si="4"/>
        <v>1</v>
      </c>
      <c r="AF11" t="str">
        <f t="shared" si="5"/>
        <v>No</v>
      </c>
      <c r="AG11">
        <f t="shared" ca="1" si="6"/>
        <v>343</v>
      </c>
      <c r="AH11" t="str">
        <f ca="1">IF(OR(V11="",AG11=""),"Yes",IF(AG11&gt;Config!$B$41,"Yes","No"))</f>
        <v>No</v>
      </c>
    </row>
    <row r="12" spans="1:34" x14ac:dyDescent="0.25">
      <c r="A12" s="1" t="s">
        <v>187</v>
      </c>
      <c r="B12" s="1" t="s">
        <v>188</v>
      </c>
      <c r="C12" s="1" t="s">
        <v>189</v>
      </c>
      <c r="D12" s="1" t="s">
        <v>190</v>
      </c>
      <c r="E12" s="1" t="s">
        <v>191</v>
      </c>
      <c r="F12" s="1" t="s">
        <v>192</v>
      </c>
      <c r="G12" t="str">
        <f t="shared" si="0"/>
        <v>Valid</v>
      </c>
      <c r="H12" s="1" t="s">
        <v>193</v>
      </c>
      <c r="I12" t="str" cm="1">
        <f t="array" ref="I12">IF(OR(TRIM(H12)="",ISNUMBER(SEARCH("#",H12)),AA12&lt;Config!$B$8,SUMPRODUCT(--ISNUMBER(SEARCH({"a";"b";"c";"d";"e";"f";"g";"h";"i";"j";"k";"l";"m";"n";"o";"p";"q";"r";"s";"t";"u";"v";"w";"x";"y";"z"},H12)))&gt;0),"Invalid","Valid")</f>
        <v>Valid</v>
      </c>
      <c r="J12" s="1" t="s">
        <v>194</v>
      </c>
      <c r="K12" s="1" t="s">
        <v>195</v>
      </c>
      <c r="L12" s="1" t="s">
        <v>179</v>
      </c>
      <c r="M12" s="1" t="s">
        <v>33825</v>
      </c>
      <c r="N12" s="1" t="s">
        <v>31</v>
      </c>
      <c r="O12" s="1" t="s">
        <v>196</v>
      </c>
      <c r="P12" t="s">
        <v>53</v>
      </c>
      <c r="Q12" s="1" t="s">
        <v>197</v>
      </c>
      <c r="R12" s="1" t="s">
        <v>198</v>
      </c>
      <c r="S12" s="1" t="s">
        <v>199</v>
      </c>
      <c r="T12" s="1" t="s">
        <v>200</v>
      </c>
      <c r="U12" s="1" t="s">
        <v>201</v>
      </c>
      <c r="V12" s="1" t="s">
        <v>140</v>
      </c>
      <c r="W12" s="1" t="s">
        <v>202</v>
      </c>
      <c r="X12" t="str">
        <f t="shared" si="1"/>
        <v>Complete</v>
      </c>
      <c r="Y12">
        <f>MAX(0,100-IF(G12="Invalid",Config!$B$5,0)-IF(I12="Invalid",Config!$B$6,0)-IF(X12="Incomplete",Config!$B$7,0)-IF(AF12="Yes",Config!$B$37,0))</f>
        <v>100</v>
      </c>
      <c r="Z12" s="1">
        <f>IF(OR(TRIM(B12)="",COUNTIF(Config!$B$15:$B$19,B12)&gt;0),1,0)+IF(OR(TRIM(C12)="",COUNTIF(Config!$B$15:$B$19,C12)&gt;0),1,0)+IF(OR(TRIM(F12)="",COUNTIF(Config!$B$15:$B$19,F12)&gt;0),1,0)+IF(OR(TRIM(H12)="",COUNTIF(Config!$B$15:$B$19,H12)&gt;0),1,0)+IF(OR(TRIM(E12)="",COUNTIF(Config!$B$15:$B$19,E12)&gt;0),1,0)+IF(OR(TRIM(K12)="",COUNTIF(Config!$B$15:$B$19,K12)&gt;0),1,0)+IF(OR(TRIM(P12)="",COUNTIF(Config!$B$15:$B$19,P12)&gt;0),1,0)+IF(OR(TRIM(R12)="",COUNTIF(Config!$B$15:$B$19,R12)&gt;0),1,0)</f>
        <v>0</v>
      </c>
      <c r="AA12" s="1" cm="1">
        <f t="array" ref="AA12">SUMPRODUCT(LEN(H12)-LEN(SUBSTITUTE(H12,{"0";"1";"2";"3";"4";"5";"6";"7";"8";"9"},"")))</f>
        <v>12</v>
      </c>
      <c r="AC12" t="str">
        <f t="shared" si="2"/>
        <v/>
      </c>
      <c r="AD12">
        <f t="shared" si="3"/>
        <v>1</v>
      </c>
      <c r="AE12">
        <f t="shared" si="4"/>
        <v>1</v>
      </c>
      <c r="AF12" t="str">
        <f t="shared" si="5"/>
        <v>No</v>
      </c>
      <c r="AG12">
        <f t="shared" ca="1" si="6"/>
        <v>37</v>
      </c>
      <c r="AH12" t="str">
        <f ca="1">IF(OR(V12="",AG12=""),"Yes",IF(AG12&gt;Config!$B$41,"Yes","No"))</f>
        <v>No</v>
      </c>
    </row>
    <row r="13" spans="1:34" x14ac:dyDescent="0.25">
      <c r="A13" s="1" t="s">
        <v>203</v>
      </c>
      <c r="B13" s="1" t="s">
        <v>204</v>
      </c>
      <c r="C13" s="1" t="s">
        <v>205</v>
      </c>
      <c r="D13" s="1" t="s">
        <v>206</v>
      </c>
      <c r="E13" s="1" t="s">
        <v>33826</v>
      </c>
      <c r="F13" s="1" t="s">
        <v>207</v>
      </c>
      <c r="G13" t="str">
        <f t="shared" si="0"/>
        <v>Valid</v>
      </c>
      <c r="H13" s="1" t="s">
        <v>208</v>
      </c>
      <c r="I13" t="str" cm="1">
        <f t="array" ref="I13">IF(OR(TRIM(H13)="",ISNUMBER(SEARCH("#",H13)),AA13&lt;Config!$B$8,SUMPRODUCT(--ISNUMBER(SEARCH({"a";"b";"c";"d";"e";"f";"g";"h";"i";"j";"k";"l";"m";"n";"o";"p";"q";"r";"s";"t";"u";"v";"w";"x";"y";"z"},H13)))&gt;0),"Invalid","Valid")</f>
        <v>Valid</v>
      </c>
      <c r="J13" s="1" t="s">
        <v>209</v>
      </c>
      <c r="K13" s="1" t="s">
        <v>210</v>
      </c>
      <c r="L13" s="1" t="s">
        <v>49</v>
      </c>
      <c r="M13" s="1" t="s">
        <v>33827</v>
      </c>
      <c r="N13" s="1" t="s">
        <v>211</v>
      </c>
      <c r="O13" s="1" t="s">
        <v>32</v>
      </c>
      <c r="P13" t="s">
        <v>87</v>
      </c>
      <c r="Q13" s="1" t="s">
        <v>88</v>
      </c>
      <c r="R13" s="1" t="s">
        <v>212</v>
      </c>
      <c r="S13" s="1" t="s">
        <v>213</v>
      </c>
      <c r="T13" s="1" t="s">
        <v>214</v>
      </c>
      <c r="U13" s="1" t="s">
        <v>215</v>
      </c>
      <c r="V13" s="1" t="s">
        <v>216</v>
      </c>
      <c r="W13" s="1" t="s">
        <v>40</v>
      </c>
      <c r="X13" t="str">
        <f t="shared" si="1"/>
        <v>Complete</v>
      </c>
      <c r="Y13">
        <f>MAX(0,100-IF(G13="Invalid",Config!$B$5,0)-IF(I13="Invalid",Config!$B$6,0)-IF(X13="Incomplete",Config!$B$7,0)-IF(AF13="Yes",Config!$B$37,0))</f>
        <v>100</v>
      </c>
      <c r="Z13" s="1">
        <f>IF(OR(TRIM(B13)="",COUNTIF(Config!$B$15:$B$19,B13)&gt;0),1,0)+IF(OR(TRIM(C13)="",COUNTIF(Config!$B$15:$B$19,C13)&gt;0),1,0)+IF(OR(TRIM(F13)="",COUNTIF(Config!$B$15:$B$19,F13)&gt;0),1,0)+IF(OR(TRIM(H13)="",COUNTIF(Config!$B$15:$B$19,H13)&gt;0),1,0)+IF(OR(TRIM(E13)="",COUNTIF(Config!$B$15:$B$19,E13)&gt;0),1,0)+IF(OR(TRIM(K13)="",COUNTIF(Config!$B$15:$B$19,K13)&gt;0),1,0)+IF(OR(TRIM(P13)="",COUNTIF(Config!$B$15:$B$19,P13)&gt;0),1,0)+IF(OR(TRIM(R13)="",COUNTIF(Config!$B$15:$B$19,R13)&gt;0),1,0)</f>
        <v>0</v>
      </c>
      <c r="AA13" s="1" cm="1">
        <f t="array" ref="AA13">SUMPRODUCT(LEN(H13)-LEN(SUBSTITUTE(H13,{"0";"1";"2";"3";"4";"5";"6";"7";"8";"9"},"")))</f>
        <v>10</v>
      </c>
      <c r="AC13" t="str">
        <f t="shared" si="2"/>
        <v/>
      </c>
      <c r="AD13">
        <f t="shared" si="3"/>
        <v>1</v>
      </c>
      <c r="AE13">
        <f t="shared" si="4"/>
        <v>1</v>
      </c>
      <c r="AF13" t="str">
        <f t="shared" si="5"/>
        <v>No</v>
      </c>
      <c r="AG13">
        <f t="shared" ca="1" si="6"/>
        <v>174</v>
      </c>
      <c r="AH13" t="str">
        <f ca="1">IF(OR(V13="",AG13=""),"Yes",IF(AG13&gt;Config!$B$41,"Yes","No"))</f>
        <v>No</v>
      </c>
    </row>
    <row r="14" spans="1:34" x14ac:dyDescent="0.25">
      <c r="A14" s="1" t="s">
        <v>217</v>
      </c>
      <c r="B14" s="1" t="s">
        <v>218</v>
      </c>
      <c r="C14" s="1" t="s">
        <v>219</v>
      </c>
      <c r="D14" s="1" t="s">
        <v>220</v>
      </c>
      <c r="E14" s="1" t="s">
        <v>33828</v>
      </c>
      <c r="F14" s="1" t="s">
        <v>221</v>
      </c>
      <c r="G14" t="str">
        <f t="shared" si="0"/>
        <v>Valid</v>
      </c>
      <c r="H14" s="1" t="s">
        <v>222</v>
      </c>
      <c r="I14" t="str" cm="1">
        <f t="array" ref="I14">IF(OR(TRIM(H14)="",ISNUMBER(SEARCH("#",H14)),AA14&lt;Config!$B$8,SUMPRODUCT(--ISNUMBER(SEARCH({"a";"b";"c";"d";"e";"f";"g";"h";"i";"j";"k";"l";"m";"n";"o";"p";"q";"r";"s";"t";"u";"v";"w";"x";"y";"z"},H14)))&gt;0),"Invalid","Valid")</f>
        <v>Valid</v>
      </c>
      <c r="J14" s="1" t="s">
        <v>223</v>
      </c>
      <c r="K14" s="1" t="s">
        <v>117</v>
      </c>
      <c r="L14" s="1" t="s">
        <v>164</v>
      </c>
      <c r="M14" s="1" t="s">
        <v>118</v>
      </c>
      <c r="N14" s="1" t="s">
        <v>224</v>
      </c>
      <c r="O14" s="1" t="s">
        <v>180</v>
      </c>
      <c r="P14" t="s">
        <v>53</v>
      </c>
      <c r="Q14" s="1" t="s">
        <v>181</v>
      </c>
      <c r="R14" s="1" t="s">
        <v>55</v>
      </c>
      <c r="S14" s="1" t="s">
        <v>225</v>
      </c>
      <c r="T14" s="1" t="s">
        <v>226</v>
      </c>
      <c r="U14" s="1" t="s">
        <v>185</v>
      </c>
      <c r="V14" s="1" t="s">
        <v>227</v>
      </c>
      <c r="W14" s="1" t="s">
        <v>94</v>
      </c>
      <c r="X14" t="str">
        <f t="shared" si="1"/>
        <v>Complete</v>
      </c>
      <c r="Y14">
        <f>MAX(0,100-IF(G14="Invalid",Config!$B$5,0)-IF(I14="Invalid",Config!$B$6,0)-IF(X14="Incomplete",Config!$B$7,0)-IF(AF14="Yes",Config!$B$37,0))</f>
        <v>100</v>
      </c>
      <c r="Z14" s="1">
        <f>IF(OR(TRIM(B14)="",COUNTIF(Config!$B$15:$B$19,B14)&gt;0),1,0)+IF(OR(TRIM(C14)="",COUNTIF(Config!$B$15:$B$19,C14)&gt;0),1,0)+IF(OR(TRIM(F14)="",COUNTIF(Config!$B$15:$B$19,F14)&gt;0),1,0)+IF(OR(TRIM(H14)="",COUNTIF(Config!$B$15:$B$19,H14)&gt;0),1,0)+IF(OR(TRIM(E14)="",COUNTIF(Config!$B$15:$B$19,E14)&gt;0),1,0)+IF(OR(TRIM(K14)="",COUNTIF(Config!$B$15:$B$19,K14)&gt;0),1,0)+IF(OR(TRIM(P14)="",COUNTIF(Config!$B$15:$B$19,P14)&gt;0),1,0)+IF(OR(TRIM(R14)="",COUNTIF(Config!$B$15:$B$19,R14)&gt;0),1,0)</f>
        <v>0</v>
      </c>
      <c r="AA14" s="1" cm="1">
        <f t="array" ref="AA14">SUMPRODUCT(LEN(H14)-LEN(SUBSTITUTE(H14,{"0";"1";"2";"3";"4";"5";"6";"7";"8";"9"},"")))</f>
        <v>12</v>
      </c>
      <c r="AC14" t="str">
        <f t="shared" si="2"/>
        <v/>
      </c>
      <c r="AD14">
        <f t="shared" si="3"/>
        <v>1</v>
      </c>
      <c r="AE14">
        <f t="shared" si="4"/>
        <v>1</v>
      </c>
      <c r="AF14" t="str">
        <f t="shared" si="5"/>
        <v>No</v>
      </c>
      <c r="AG14">
        <f t="shared" ca="1" si="6"/>
        <v>110</v>
      </c>
      <c r="AH14" t="str">
        <f ca="1">IF(OR(V14="",AG14=""),"Yes",IF(AG14&gt;Config!$B$41,"Yes","No"))</f>
        <v>No</v>
      </c>
    </row>
    <row r="15" spans="1:34" x14ac:dyDescent="0.25">
      <c r="A15" s="1" t="s">
        <v>228</v>
      </c>
      <c r="B15" s="1" t="s">
        <v>229</v>
      </c>
      <c r="C15" s="1" t="s">
        <v>230</v>
      </c>
      <c r="D15" s="1" t="s">
        <v>231</v>
      </c>
      <c r="E15" s="1" t="s">
        <v>33829</v>
      </c>
      <c r="F15" s="1" t="s">
        <v>232</v>
      </c>
      <c r="G15" t="str">
        <f t="shared" si="0"/>
        <v>Valid</v>
      </c>
      <c r="H15" s="1" t="s">
        <v>233</v>
      </c>
      <c r="I15" t="str" cm="1">
        <f t="array" ref="I15">IF(OR(TRIM(H15)="",ISNUMBER(SEARCH("#",H15)),AA15&lt;Config!$B$8,SUMPRODUCT(--ISNUMBER(SEARCH({"a";"b";"c";"d";"e";"f";"g";"h";"i";"j";"k";"l";"m";"n";"o";"p";"q";"r";"s";"t";"u";"v";"w";"x";"y";"z"},H15)))&gt;0),"Invalid","Valid")</f>
        <v>Valid</v>
      </c>
      <c r="J15" s="1" t="s">
        <v>234</v>
      </c>
      <c r="K15" s="1" t="s">
        <v>83</v>
      </c>
      <c r="L15" s="1" t="s">
        <v>164</v>
      </c>
      <c r="M15" s="1" t="s">
        <v>235</v>
      </c>
      <c r="N15" s="1" t="s">
        <v>148</v>
      </c>
      <c r="O15" s="1" t="s">
        <v>196</v>
      </c>
      <c r="P15" t="s">
        <v>236</v>
      </c>
      <c r="Q15" s="1" t="s">
        <v>237</v>
      </c>
      <c r="R15" s="1" t="s">
        <v>238</v>
      </c>
      <c r="S15" s="1" t="s">
        <v>239</v>
      </c>
      <c r="T15" s="1" t="s">
        <v>240</v>
      </c>
      <c r="U15" s="1" t="s">
        <v>241</v>
      </c>
      <c r="V15" s="1" t="s">
        <v>242</v>
      </c>
      <c r="W15" s="1" t="s">
        <v>186</v>
      </c>
      <c r="X15" t="str">
        <f t="shared" si="1"/>
        <v>Incomplete</v>
      </c>
      <c r="Y15">
        <f>MAX(0,100-IF(G15="Invalid",Config!$B$5,0)-IF(I15="Invalid",Config!$B$6,0)-IF(X15="Incomplete",Config!$B$7,0)-IF(AF15="Yes",Config!$B$37,0))</f>
        <v>60</v>
      </c>
      <c r="Z15" s="1">
        <f>IF(OR(TRIM(B15)="",COUNTIF(Config!$B$15:$B$19,B15)&gt;0),1,0)+IF(OR(TRIM(C15)="",COUNTIF(Config!$B$15:$B$19,C15)&gt;0),1,0)+IF(OR(TRIM(F15)="",COUNTIF(Config!$B$15:$B$19,F15)&gt;0),1,0)+IF(OR(TRIM(H15)="",COUNTIF(Config!$B$15:$B$19,H15)&gt;0),1,0)+IF(OR(TRIM(E15)="",COUNTIF(Config!$B$15:$B$19,E15)&gt;0),1,0)+IF(OR(TRIM(K15)="",COUNTIF(Config!$B$15:$B$19,K15)&gt;0),1,0)+IF(OR(TRIM(P15)="",COUNTIF(Config!$B$15:$B$19,P15)&gt;0),1,0)+IF(OR(TRIM(R15)="",COUNTIF(Config!$B$15:$B$19,R15)&gt;0),1,0)</f>
        <v>1</v>
      </c>
      <c r="AA15" s="1" cm="1">
        <f t="array" ref="AA15">SUMPRODUCT(LEN(H15)-LEN(SUBSTITUTE(H15,{"0";"1";"2";"3";"4";"5";"6";"7";"8";"9"},"")))</f>
        <v>12</v>
      </c>
      <c r="AC15" t="str">
        <f t="shared" si="2"/>
        <v>Incomplete Profile</v>
      </c>
      <c r="AD15">
        <f t="shared" si="3"/>
        <v>1</v>
      </c>
      <c r="AE15">
        <f t="shared" si="4"/>
        <v>1</v>
      </c>
      <c r="AF15" t="str">
        <f t="shared" si="5"/>
        <v>No</v>
      </c>
      <c r="AG15">
        <f t="shared" ca="1" si="6"/>
        <v>282</v>
      </c>
      <c r="AH15" t="str">
        <f ca="1">IF(OR(V15="",AG15=""),"Yes",IF(AG15&gt;Config!$B$41,"Yes","No"))</f>
        <v>No</v>
      </c>
    </row>
    <row r="16" spans="1:34" x14ac:dyDescent="0.25">
      <c r="A16" s="1" t="s">
        <v>243</v>
      </c>
      <c r="B16" s="1" t="s">
        <v>244</v>
      </c>
      <c r="C16" s="1" t="s">
        <v>245</v>
      </c>
      <c r="D16" s="1" t="s">
        <v>246</v>
      </c>
      <c r="E16" s="1" t="s">
        <v>33830</v>
      </c>
      <c r="F16" s="1" t="s">
        <v>247</v>
      </c>
      <c r="G16" t="str">
        <f t="shared" si="0"/>
        <v>Valid</v>
      </c>
      <c r="H16" s="1" t="s">
        <v>248</v>
      </c>
      <c r="I16" t="str" cm="1">
        <f t="array" ref="I16">IF(OR(TRIM(H16)="",ISNUMBER(SEARCH("#",H16)),AA16&lt;Config!$B$8,SUMPRODUCT(--ISNUMBER(SEARCH({"a";"b";"c";"d";"e";"f";"g";"h";"i";"j";"k";"l";"m";"n";"o";"p";"q";"r";"s";"t";"u";"v";"w";"x";"y";"z"},H16)))&gt;0),"Invalid","Valid")</f>
        <v>Valid</v>
      </c>
      <c r="J16" s="1" t="s">
        <v>249</v>
      </c>
      <c r="K16" s="1" t="s">
        <v>250</v>
      </c>
      <c r="L16" s="1" t="s">
        <v>134</v>
      </c>
      <c r="M16" s="1" t="s">
        <v>251</v>
      </c>
      <c r="N16" s="1" t="s">
        <v>252</v>
      </c>
      <c r="O16" s="1" t="s">
        <v>149</v>
      </c>
      <c r="P16" t="s">
        <v>236</v>
      </c>
      <c r="Q16" s="1" t="s">
        <v>253</v>
      </c>
      <c r="R16" s="1" t="s">
        <v>254</v>
      </c>
      <c r="S16" s="1" t="s">
        <v>255</v>
      </c>
      <c r="T16" s="1" t="s">
        <v>256</v>
      </c>
      <c r="U16" s="1" t="s">
        <v>257</v>
      </c>
      <c r="V16" s="1" t="s">
        <v>140</v>
      </c>
      <c r="W16" s="1" t="s">
        <v>60</v>
      </c>
      <c r="X16" t="str">
        <f t="shared" si="1"/>
        <v>Complete</v>
      </c>
      <c r="Y16">
        <f>MAX(0,100-IF(G16="Invalid",Config!$B$5,0)-IF(I16="Invalid",Config!$B$6,0)-IF(X16="Incomplete",Config!$B$7,0)-IF(AF16="Yes",Config!$B$37,0))</f>
        <v>100</v>
      </c>
      <c r="Z16" s="1">
        <f>IF(OR(TRIM(B16)="",COUNTIF(Config!$B$15:$B$19,B16)&gt;0),1,0)+IF(OR(TRIM(C16)="",COUNTIF(Config!$B$15:$B$19,C16)&gt;0),1,0)+IF(OR(TRIM(F16)="",COUNTIF(Config!$B$15:$B$19,F16)&gt;0),1,0)+IF(OR(TRIM(H16)="",COUNTIF(Config!$B$15:$B$19,H16)&gt;0),1,0)+IF(OR(TRIM(E16)="",COUNTIF(Config!$B$15:$B$19,E16)&gt;0),1,0)+IF(OR(TRIM(K16)="",COUNTIF(Config!$B$15:$B$19,K16)&gt;0),1,0)+IF(OR(TRIM(P16)="",COUNTIF(Config!$B$15:$B$19,P16)&gt;0),1,0)+IF(OR(TRIM(R16)="",COUNTIF(Config!$B$15:$B$19,R16)&gt;0),1,0)</f>
        <v>0</v>
      </c>
      <c r="AA16" s="1" cm="1">
        <f t="array" ref="AA16">SUMPRODUCT(LEN(H16)-LEN(SUBSTITUTE(H16,{"0";"1";"2";"3";"4";"5";"6";"7";"8";"9"},"")))</f>
        <v>10</v>
      </c>
      <c r="AC16" t="str">
        <f t="shared" si="2"/>
        <v/>
      </c>
      <c r="AD16">
        <f t="shared" si="3"/>
        <v>1</v>
      </c>
      <c r="AE16">
        <f t="shared" si="4"/>
        <v>1</v>
      </c>
      <c r="AF16" t="str">
        <f t="shared" si="5"/>
        <v>No</v>
      </c>
      <c r="AG16">
        <f t="shared" ca="1" si="6"/>
        <v>37</v>
      </c>
      <c r="AH16" t="str">
        <f ca="1">IF(OR(V16="",AG16=""),"Yes",IF(AG16&gt;Config!$B$41,"Yes","No"))</f>
        <v>No</v>
      </c>
    </row>
    <row r="17" spans="1:34" x14ac:dyDescent="0.25">
      <c r="A17" s="1" t="s">
        <v>258</v>
      </c>
      <c r="B17" s="1" t="s">
        <v>259</v>
      </c>
      <c r="C17" s="1" t="s">
        <v>189</v>
      </c>
      <c r="D17" s="1" t="s">
        <v>260</v>
      </c>
      <c r="E17" s="1" t="s">
        <v>33831</v>
      </c>
      <c r="F17" s="1" t="s">
        <v>261</v>
      </c>
      <c r="G17" t="str">
        <f t="shared" si="0"/>
        <v>Valid</v>
      </c>
      <c r="H17" s="1" t="s">
        <v>262</v>
      </c>
      <c r="I17" t="str" cm="1">
        <f t="array" ref="I17">IF(OR(TRIM(H17)="",ISNUMBER(SEARCH("#",H17)),AA17&lt;Config!$B$8,SUMPRODUCT(--ISNUMBER(SEARCH({"a";"b";"c";"d";"e";"f";"g";"h";"i";"j";"k";"l";"m";"n";"o";"p";"q";"r";"s";"t";"u";"v";"w";"x";"y";"z"},H17)))&gt;0),"Invalid","Valid")</f>
        <v>Valid</v>
      </c>
      <c r="J17" s="1" t="s">
        <v>263</v>
      </c>
      <c r="K17" s="1" t="s">
        <v>264</v>
      </c>
      <c r="L17" s="1" t="s">
        <v>265</v>
      </c>
      <c r="M17" s="1" t="s">
        <v>85</v>
      </c>
      <c r="N17" s="1" t="s">
        <v>33819</v>
      </c>
      <c r="O17" s="1" t="s">
        <v>266</v>
      </c>
      <c r="P17" t="s">
        <v>33</v>
      </c>
      <c r="Q17" s="1" t="s">
        <v>119</v>
      </c>
      <c r="R17" s="1" t="s">
        <v>35</v>
      </c>
      <c r="S17" s="1" t="s">
        <v>267</v>
      </c>
      <c r="T17" s="1" t="s">
        <v>268</v>
      </c>
      <c r="U17" s="1" t="s">
        <v>269</v>
      </c>
      <c r="V17" s="1" t="s">
        <v>270</v>
      </c>
      <c r="W17" s="1" t="s">
        <v>141</v>
      </c>
      <c r="X17" t="str">
        <f t="shared" si="1"/>
        <v>Complete</v>
      </c>
      <c r="Y17">
        <f>MAX(0,100-IF(G17="Invalid",Config!$B$5,0)-IF(I17="Invalid",Config!$B$6,0)-IF(X17="Incomplete",Config!$B$7,0)-IF(AF17="Yes",Config!$B$37,0))</f>
        <v>100</v>
      </c>
      <c r="Z17" s="1">
        <f>IF(OR(TRIM(B17)="",COUNTIF(Config!$B$15:$B$19,B17)&gt;0),1,0)+IF(OR(TRIM(C17)="",COUNTIF(Config!$B$15:$B$19,C17)&gt;0),1,0)+IF(OR(TRIM(F17)="",COUNTIF(Config!$B$15:$B$19,F17)&gt;0),1,0)+IF(OR(TRIM(H17)="",COUNTIF(Config!$B$15:$B$19,H17)&gt;0),1,0)+IF(OR(TRIM(E17)="",COUNTIF(Config!$B$15:$B$19,E17)&gt;0),1,0)+IF(OR(TRIM(K17)="",COUNTIF(Config!$B$15:$B$19,K17)&gt;0),1,0)+IF(OR(TRIM(P17)="",COUNTIF(Config!$B$15:$B$19,P17)&gt;0),1,0)+IF(OR(TRIM(R17)="",COUNTIF(Config!$B$15:$B$19,R17)&gt;0),1,0)</f>
        <v>0</v>
      </c>
      <c r="AA17" s="1" cm="1">
        <f t="array" ref="AA17">SUMPRODUCT(LEN(H17)-LEN(SUBSTITUTE(H17,{"0";"1";"2";"3";"4";"5";"6";"7";"8";"9"},"")))</f>
        <v>10</v>
      </c>
      <c r="AC17" t="str">
        <f t="shared" si="2"/>
        <v/>
      </c>
      <c r="AD17">
        <f t="shared" si="3"/>
        <v>1</v>
      </c>
      <c r="AE17">
        <f t="shared" si="4"/>
        <v>1</v>
      </c>
      <c r="AF17" t="str">
        <f t="shared" si="5"/>
        <v>No</v>
      </c>
      <c r="AG17">
        <f t="shared" ca="1" si="6"/>
        <v>94</v>
      </c>
      <c r="AH17" t="str">
        <f ca="1">IF(OR(V17="",AG17=""),"Yes",IF(AG17&gt;Config!$B$41,"Yes","No"))</f>
        <v>No</v>
      </c>
    </row>
    <row r="18" spans="1:34" x14ac:dyDescent="0.25">
      <c r="A18" s="1" t="s">
        <v>271</v>
      </c>
      <c r="B18" s="1" t="s">
        <v>272</v>
      </c>
      <c r="C18" s="1" t="s">
        <v>273</v>
      </c>
      <c r="D18" s="1" t="s">
        <v>274</v>
      </c>
      <c r="E18" s="1" t="s">
        <v>33832</v>
      </c>
      <c r="F18" s="1" t="s">
        <v>275</v>
      </c>
      <c r="G18" t="str">
        <f t="shared" si="0"/>
        <v>Valid</v>
      </c>
      <c r="H18" s="1" t="s">
        <v>276</v>
      </c>
      <c r="I18" t="str" cm="1">
        <f t="array" ref="I18">IF(OR(TRIM(H18)="",ISNUMBER(SEARCH("#",H18)),AA18&lt;Config!$B$8,SUMPRODUCT(--ISNUMBER(SEARCH({"a";"b";"c";"d";"e";"f";"g";"h";"i";"j";"k";"l";"m";"n";"o";"p";"q";"r";"s";"t";"u";"v";"w";"x";"y";"z"},H18)))&gt;0),"Invalid","Valid")</f>
        <v>Valid</v>
      </c>
      <c r="J18" s="1" t="s">
        <v>277</v>
      </c>
      <c r="K18" s="1" t="s">
        <v>178</v>
      </c>
      <c r="L18" s="1" t="s">
        <v>84</v>
      </c>
      <c r="M18" s="1" t="s">
        <v>50</v>
      </c>
      <c r="N18" s="1" t="s">
        <v>51</v>
      </c>
      <c r="O18" s="1" t="s">
        <v>149</v>
      </c>
      <c r="P18" t="s">
        <v>53</v>
      </c>
      <c r="Q18" s="1" t="s">
        <v>54</v>
      </c>
      <c r="R18" s="1" t="s">
        <v>70</v>
      </c>
      <c r="S18" s="1" t="s">
        <v>278</v>
      </c>
      <c r="T18" s="1" t="s">
        <v>279</v>
      </c>
      <c r="U18" s="1" t="s">
        <v>280</v>
      </c>
      <c r="V18" s="1" t="s">
        <v>281</v>
      </c>
      <c r="W18" s="1" t="s">
        <v>33823</v>
      </c>
      <c r="X18" t="str">
        <f t="shared" si="1"/>
        <v>Complete</v>
      </c>
      <c r="Y18">
        <f>MAX(0,100-IF(G18="Invalid",Config!$B$5,0)-IF(I18="Invalid",Config!$B$6,0)-IF(X18="Incomplete",Config!$B$7,0)-IF(AF18="Yes",Config!$B$37,0))</f>
        <v>100</v>
      </c>
      <c r="Z18" s="1">
        <f>IF(OR(TRIM(B18)="",COUNTIF(Config!$B$15:$B$19,B18)&gt;0),1,0)+IF(OR(TRIM(C18)="",COUNTIF(Config!$B$15:$B$19,C18)&gt;0),1,0)+IF(OR(TRIM(F18)="",COUNTIF(Config!$B$15:$B$19,F18)&gt;0),1,0)+IF(OR(TRIM(H18)="",COUNTIF(Config!$B$15:$B$19,H18)&gt;0),1,0)+IF(OR(TRIM(E18)="",COUNTIF(Config!$B$15:$B$19,E18)&gt;0),1,0)+IF(OR(TRIM(K18)="",COUNTIF(Config!$B$15:$B$19,K18)&gt;0),1,0)+IF(OR(TRIM(P18)="",COUNTIF(Config!$B$15:$B$19,P18)&gt;0),1,0)+IF(OR(TRIM(R18)="",COUNTIF(Config!$B$15:$B$19,R18)&gt;0),1,0)</f>
        <v>0</v>
      </c>
      <c r="AA18" s="1" cm="1">
        <f t="array" ref="AA18">SUMPRODUCT(LEN(H18)-LEN(SUBSTITUTE(H18,{"0";"1";"2";"3";"4";"5";"6";"7";"8";"9"},"")))</f>
        <v>12</v>
      </c>
      <c r="AC18" t="str">
        <f t="shared" si="2"/>
        <v/>
      </c>
      <c r="AD18">
        <f t="shared" si="3"/>
        <v>1</v>
      </c>
      <c r="AE18">
        <f t="shared" si="4"/>
        <v>1</v>
      </c>
      <c r="AF18" t="str">
        <f t="shared" si="5"/>
        <v>No</v>
      </c>
      <c r="AG18">
        <f t="shared" ca="1" si="6"/>
        <v>335</v>
      </c>
      <c r="AH18" t="str">
        <f ca="1">IF(OR(V18="",AG18=""),"Yes",IF(AG18&gt;Config!$B$41,"Yes","No"))</f>
        <v>No</v>
      </c>
    </row>
    <row r="19" spans="1:34" x14ac:dyDescent="0.25">
      <c r="A19" s="1" t="s">
        <v>282</v>
      </c>
      <c r="B19" s="1" t="s">
        <v>33815</v>
      </c>
      <c r="C19" s="1" t="s">
        <v>189</v>
      </c>
      <c r="D19" s="1" t="s">
        <v>189</v>
      </c>
      <c r="E19" s="1" t="s">
        <v>283</v>
      </c>
      <c r="F19" s="1" t="s">
        <v>284</v>
      </c>
      <c r="G19" t="str">
        <f t="shared" si="0"/>
        <v>Valid</v>
      </c>
      <c r="H19" s="1" t="s">
        <v>285</v>
      </c>
      <c r="I19" t="str" cm="1">
        <f t="array" ref="I19">IF(OR(TRIM(H19)="",ISNUMBER(SEARCH("#",H19)),AA19&lt;Config!$B$8,SUMPRODUCT(--ISNUMBER(SEARCH({"a";"b";"c";"d";"e";"f";"g";"h";"i";"j";"k";"l";"m";"n";"o";"p";"q";"r";"s";"t";"u";"v";"w";"x";"y";"z"},H19)))&gt;0),"Invalid","Valid")</f>
        <v>Valid</v>
      </c>
      <c r="J19" s="1" t="s">
        <v>286</v>
      </c>
      <c r="K19" s="1" t="s">
        <v>287</v>
      </c>
      <c r="L19" s="1" t="s">
        <v>102</v>
      </c>
      <c r="M19" s="1" t="s">
        <v>103</v>
      </c>
      <c r="N19" s="1" t="s">
        <v>86</v>
      </c>
      <c r="O19" s="1" t="s">
        <v>196</v>
      </c>
      <c r="P19" t="s">
        <v>53</v>
      </c>
      <c r="Q19" s="1" t="s">
        <v>197</v>
      </c>
      <c r="R19" s="1" t="s">
        <v>288</v>
      </c>
      <c r="S19" s="1" t="s">
        <v>289</v>
      </c>
      <c r="T19" s="1" t="s">
        <v>290</v>
      </c>
      <c r="U19" s="1" t="s">
        <v>291</v>
      </c>
      <c r="V19" s="1" t="s">
        <v>292</v>
      </c>
      <c r="W19" s="1" t="s">
        <v>293</v>
      </c>
      <c r="X19" t="str">
        <f t="shared" si="1"/>
        <v>Incomplete</v>
      </c>
      <c r="Y19">
        <f>MAX(0,100-IF(G19="Invalid",Config!$B$5,0)-IF(I19="Invalid",Config!$B$6,0)-IF(X19="Incomplete",Config!$B$7,0)-IF(AF19="Yes",Config!$B$37,0))</f>
        <v>60</v>
      </c>
      <c r="Z19" s="1">
        <f>IF(OR(TRIM(B19)="",COUNTIF(Config!$B$15:$B$19,B19)&gt;0),1,0)+IF(OR(TRIM(C19)="",COUNTIF(Config!$B$15:$B$19,C19)&gt;0),1,0)+IF(OR(TRIM(F19)="",COUNTIF(Config!$B$15:$B$19,F19)&gt;0),1,0)+IF(OR(TRIM(H19)="",COUNTIF(Config!$B$15:$B$19,H19)&gt;0),1,0)+IF(OR(TRIM(E19)="",COUNTIF(Config!$B$15:$B$19,E19)&gt;0),1,0)+IF(OR(TRIM(K19)="",COUNTIF(Config!$B$15:$B$19,K19)&gt;0),1,0)+IF(OR(TRIM(P19)="",COUNTIF(Config!$B$15:$B$19,P19)&gt;0),1,0)+IF(OR(TRIM(R19)="",COUNTIF(Config!$B$15:$B$19,R19)&gt;0),1,0)</f>
        <v>1</v>
      </c>
      <c r="AA19" s="1" cm="1">
        <f t="array" ref="AA19">SUMPRODUCT(LEN(H19)-LEN(SUBSTITUTE(H19,{"0";"1";"2";"3";"4";"5";"6";"7";"8";"9"},"")))</f>
        <v>12</v>
      </c>
      <c r="AC19" t="str">
        <f t="shared" si="2"/>
        <v>Incomplete Profile</v>
      </c>
      <c r="AD19">
        <f t="shared" si="3"/>
        <v>1</v>
      </c>
      <c r="AE19">
        <f t="shared" si="4"/>
        <v>1</v>
      </c>
      <c r="AF19" t="str">
        <f t="shared" si="5"/>
        <v>No</v>
      </c>
      <c r="AG19">
        <f t="shared" ca="1" si="6"/>
        <v>400</v>
      </c>
      <c r="AH19" t="str">
        <f ca="1">IF(OR(V19="",AG19=""),"Yes",IF(AG19&gt;Config!$B$41,"Yes","No"))</f>
        <v>Yes</v>
      </c>
    </row>
    <row r="20" spans="1:34" x14ac:dyDescent="0.25">
      <c r="A20" s="1" t="s">
        <v>294</v>
      </c>
      <c r="B20" s="1" t="s">
        <v>295</v>
      </c>
      <c r="C20" s="1" t="s">
        <v>296</v>
      </c>
      <c r="D20" s="1" t="s">
        <v>297</v>
      </c>
      <c r="E20" s="1" t="s">
        <v>298</v>
      </c>
      <c r="F20" s="1" t="s">
        <v>299</v>
      </c>
      <c r="G20" t="str">
        <f t="shared" si="0"/>
        <v>Valid</v>
      </c>
      <c r="H20" s="1" t="s">
        <v>300</v>
      </c>
      <c r="I20" t="str" cm="1">
        <f t="array" ref="I20">IF(OR(TRIM(H20)="",ISNUMBER(SEARCH("#",H20)),AA20&lt;Config!$B$8,SUMPRODUCT(--ISNUMBER(SEARCH({"a";"b";"c";"d";"e";"f";"g";"h";"i";"j";"k";"l";"m";"n";"o";"p";"q";"r";"s";"t";"u";"v";"w";"x";"y";"z"},H20)))&gt;0),"Invalid","Valid")</f>
        <v>Valid</v>
      </c>
      <c r="J20" s="1" t="s">
        <v>301</v>
      </c>
      <c r="K20" s="1" t="s">
        <v>83</v>
      </c>
      <c r="L20" s="1" t="s">
        <v>265</v>
      </c>
      <c r="M20" s="1" t="s">
        <v>33827</v>
      </c>
      <c r="N20" s="1" t="s">
        <v>252</v>
      </c>
      <c r="O20" s="1" t="s">
        <v>69</v>
      </c>
      <c r="P20" t="s">
        <v>104</v>
      </c>
      <c r="Q20" s="1" t="s">
        <v>302</v>
      </c>
      <c r="R20" s="1" t="s">
        <v>106</v>
      </c>
      <c r="S20" s="1" t="s">
        <v>303</v>
      </c>
      <c r="T20" s="1" t="s">
        <v>304</v>
      </c>
      <c r="U20" s="1" t="s">
        <v>305</v>
      </c>
      <c r="V20" s="1" t="s">
        <v>306</v>
      </c>
      <c r="W20" s="1" t="s">
        <v>141</v>
      </c>
      <c r="X20" t="str">
        <f t="shared" si="1"/>
        <v>Complete</v>
      </c>
      <c r="Y20">
        <f>MAX(0,100-IF(G20="Invalid",Config!$B$5,0)-IF(I20="Invalid",Config!$B$6,0)-IF(X20="Incomplete",Config!$B$7,0)-IF(AF20="Yes",Config!$B$37,0))</f>
        <v>100</v>
      </c>
      <c r="Z20" s="1">
        <f>IF(OR(TRIM(B20)="",COUNTIF(Config!$B$15:$B$19,B20)&gt;0),1,0)+IF(OR(TRIM(C20)="",COUNTIF(Config!$B$15:$B$19,C20)&gt;0),1,0)+IF(OR(TRIM(F20)="",COUNTIF(Config!$B$15:$B$19,F20)&gt;0),1,0)+IF(OR(TRIM(H20)="",COUNTIF(Config!$B$15:$B$19,H20)&gt;0),1,0)+IF(OR(TRIM(E20)="",COUNTIF(Config!$B$15:$B$19,E20)&gt;0),1,0)+IF(OR(TRIM(K20)="",COUNTIF(Config!$B$15:$B$19,K20)&gt;0),1,0)+IF(OR(TRIM(P20)="",COUNTIF(Config!$B$15:$B$19,P20)&gt;0),1,0)+IF(OR(TRIM(R20)="",COUNTIF(Config!$B$15:$B$19,R20)&gt;0),1,0)</f>
        <v>0</v>
      </c>
      <c r="AA20" s="1" cm="1">
        <f t="array" ref="AA20">SUMPRODUCT(LEN(H20)-LEN(SUBSTITUTE(H20,{"0";"1";"2";"3";"4";"5";"6";"7";"8";"9"},"")))</f>
        <v>11</v>
      </c>
      <c r="AC20" t="str">
        <f t="shared" si="2"/>
        <v/>
      </c>
      <c r="AD20">
        <f t="shared" si="3"/>
        <v>1</v>
      </c>
      <c r="AE20">
        <f t="shared" si="4"/>
        <v>1</v>
      </c>
      <c r="AF20" t="str">
        <f t="shared" si="5"/>
        <v>No</v>
      </c>
      <c r="AG20">
        <f t="shared" ca="1" si="6"/>
        <v>577</v>
      </c>
      <c r="AH20" t="str">
        <f ca="1">IF(OR(V20="",AG20=""),"Yes",IF(AG20&gt;Config!$B$41,"Yes","No"))</f>
        <v>Yes</v>
      </c>
    </row>
    <row r="21" spans="1:34" x14ac:dyDescent="0.25">
      <c r="A21" s="1" t="s">
        <v>307</v>
      </c>
      <c r="B21" s="1" t="s">
        <v>77</v>
      </c>
      <c r="C21" s="1" t="s">
        <v>308</v>
      </c>
      <c r="D21" s="1" t="s">
        <v>309</v>
      </c>
      <c r="E21" s="1" t="s">
        <v>310</v>
      </c>
      <c r="F21" s="1" t="s">
        <v>311</v>
      </c>
      <c r="G21" t="str">
        <f t="shared" si="0"/>
        <v>Valid</v>
      </c>
      <c r="H21" s="1" t="s">
        <v>312</v>
      </c>
      <c r="I21" t="str" cm="1">
        <f t="array" ref="I21">IF(OR(TRIM(H21)="",ISNUMBER(SEARCH("#",H21)),AA21&lt;Config!$B$8,SUMPRODUCT(--ISNUMBER(SEARCH({"a";"b";"c";"d";"e";"f";"g";"h";"i";"j";"k";"l";"m";"n";"o";"p";"q";"r";"s";"t";"u";"v";"w";"x";"y";"z"},H21)))&gt;0),"Invalid","Valid")</f>
        <v>Valid</v>
      </c>
      <c r="J21" s="1" t="s">
        <v>313</v>
      </c>
      <c r="K21" s="1" t="s">
        <v>163</v>
      </c>
      <c r="L21" s="1" t="s">
        <v>49</v>
      </c>
      <c r="M21" s="1" t="s">
        <v>235</v>
      </c>
      <c r="N21" s="1" t="s">
        <v>86</v>
      </c>
      <c r="O21" s="1" t="s">
        <v>149</v>
      </c>
      <c r="P21" t="s">
        <v>314</v>
      </c>
      <c r="Q21" s="1" t="s">
        <v>315</v>
      </c>
      <c r="R21" s="1" t="s">
        <v>316</v>
      </c>
      <c r="S21" s="1" t="s">
        <v>317</v>
      </c>
      <c r="T21" s="1" t="s">
        <v>318</v>
      </c>
      <c r="U21" s="1" t="s">
        <v>319</v>
      </c>
      <c r="V21" s="1" t="s">
        <v>320</v>
      </c>
      <c r="W21" s="1" t="s">
        <v>40</v>
      </c>
      <c r="X21" t="str">
        <f t="shared" si="1"/>
        <v>Complete</v>
      </c>
      <c r="Y21">
        <f>MAX(0,100-IF(G21="Invalid",Config!$B$5,0)-IF(I21="Invalid",Config!$B$6,0)-IF(X21="Incomplete",Config!$B$7,0)-IF(AF21="Yes",Config!$B$37,0))</f>
        <v>75</v>
      </c>
      <c r="Z21" s="1">
        <f>IF(OR(TRIM(B21)="",COUNTIF(Config!$B$15:$B$19,B21)&gt;0),1,0)+IF(OR(TRIM(C21)="",COUNTIF(Config!$B$15:$B$19,C21)&gt;0),1,0)+IF(OR(TRIM(F21)="",COUNTIF(Config!$B$15:$B$19,F21)&gt;0),1,0)+IF(OR(TRIM(H21)="",COUNTIF(Config!$B$15:$B$19,H21)&gt;0),1,0)+IF(OR(TRIM(E21)="",COUNTIF(Config!$B$15:$B$19,E21)&gt;0),1,0)+IF(OR(TRIM(K21)="",COUNTIF(Config!$B$15:$B$19,K21)&gt;0),1,0)+IF(OR(TRIM(P21)="",COUNTIF(Config!$B$15:$B$19,P21)&gt;0),1,0)+IF(OR(TRIM(R21)="",COUNTIF(Config!$B$15:$B$19,R21)&gt;0),1,0)</f>
        <v>0</v>
      </c>
      <c r="AA21" s="1" cm="1">
        <f t="array" ref="AA21">SUMPRODUCT(LEN(H21)-LEN(SUBSTITUTE(H21,{"0";"1";"2";"3";"4";"5";"6";"7";"8";"9"},"")))</f>
        <v>12</v>
      </c>
      <c r="AC21" t="str">
        <f t="shared" si="2"/>
        <v>Potential Duplicate</v>
      </c>
      <c r="AD21">
        <f t="shared" si="3"/>
        <v>1</v>
      </c>
      <c r="AE21">
        <f t="shared" si="4"/>
        <v>2</v>
      </c>
      <c r="AF21" t="str">
        <f t="shared" si="5"/>
        <v>Yes</v>
      </c>
      <c r="AG21">
        <f t="shared" ca="1" si="6"/>
        <v>241</v>
      </c>
      <c r="AH21" t="str">
        <f ca="1">IF(OR(V21="",AG21=""),"Yes",IF(AG21&gt;Config!$B$41,"Yes","No"))</f>
        <v>No</v>
      </c>
    </row>
    <row r="22" spans="1:34" x14ac:dyDescent="0.25">
      <c r="A22" s="1" t="s">
        <v>321</v>
      </c>
      <c r="B22" s="1" t="s">
        <v>322</v>
      </c>
      <c r="C22" s="1" t="s">
        <v>323</v>
      </c>
      <c r="D22" s="1" t="s">
        <v>324</v>
      </c>
      <c r="E22" s="1" t="s">
        <v>33833</v>
      </c>
      <c r="F22" s="1" t="s">
        <v>325</v>
      </c>
      <c r="G22" t="str">
        <f t="shared" si="0"/>
        <v>Valid</v>
      </c>
      <c r="H22" s="1" t="s">
        <v>326</v>
      </c>
      <c r="I22" t="str" cm="1">
        <f t="array" ref="I22">IF(OR(TRIM(H22)="",ISNUMBER(SEARCH("#",H22)),AA22&lt;Config!$B$8,SUMPRODUCT(--ISNUMBER(SEARCH({"a";"b";"c";"d";"e";"f";"g";"h";"i";"j";"k";"l";"m";"n";"o";"p";"q";"r";"s";"t";"u";"v";"w";"x";"y";"z"},H22)))&gt;0),"Invalid","Valid")</f>
        <v>Valid</v>
      </c>
      <c r="J22" s="1" t="s">
        <v>327</v>
      </c>
      <c r="K22" s="1" t="s">
        <v>195</v>
      </c>
      <c r="L22" s="1" t="s">
        <v>29</v>
      </c>
      <c r="M22" s="1" t="s">
        <v>251</v>
      </c>
      <c r="N22" s="1" t="s">
        <v>86</v>
      </c>
      <c r="O22" s="1" t="s">
        <v>196</v>
      </c>
      <c r="P22" t="s">
        <v>328</v>
      </c>
      <c r="Q22" s="1" t="s">
        <v>329</v>
      </c>
      <c r="R22" s="1" t="s">
        <v>330</v>
      </c>
      <c r="S22" s="1" t="s">
        <v>331</v>
      </c>
      <c r="T22" s="1" t="s">
        <v>332</v>
      </c>
      <c r="U22" s="1" t="s">
        <v>333</v>
      </c>
      <c r="V22" s="1" t="s">
        <v>334</v>
      </c>
      <c r="W22" s="1" t="s">
        <v>33823</v>
      </c>
      <c r="X22" t="str">
        <f t="shared" si="1"/>
        <v>Complete</v>
      </c>
      <c r="Y22">
        <f>MAX(0,100-IF(G22="Invalid",Config!$B$5,0)-IF(I22="Invalid",Config!$B$6,0)-IF(X22="Incomplete",Config!$B$7,0)-IF(AF22="Yes",Config!$B$37,0))</f>
        <v>75</v>
      </c>
      <c r="Z22" s="1">
        <f>IF(OR(TRIM(B22)="",COUNTIF(Config!$B$15:$B$19,B22)&gt;0),1,0)+IF(OR(TRIM(C22)="",COUNTIF(Config!$B$15:$B$19,C22)&gt;0),1,0)+IF(OR(TRIM(F22)="",COUNTIF(Config!$B$15:$B$19,F22)&gt;0),1,0)+IF(OR(TRIM(H22)="",COUNTIF(Config!$B$15:$B$19,H22)&gt;0),1,0)+IF(OR(TRIM(E22)="",COUNTIF(Config!$B$15:$B$19,E22)&gt;0),1,0)+IF(OR(TRIM(K22)="",COUNTIF(Config!$B$15:$B$19,K22)&gt;0),1,0)+IF(OR(TRIM(P22)="",COUNTIF(Config!$B$15:$B$19,P22)&gt;0),1,0)+IF(OR(TRIM(R22)="",COUNTIF(Config!$B$15:$B$19,R22)&gt;0),1,0)</f>
        <v>0</v>
      </c>
      <c r="AA22" s="1" cm="1">
        <f t="array" ref="AA22">SUMPRODUCT(LEN(H22)-LEN(SUBSTITUTE(H22,{"0";"1";"2";"3";"4";"5";"6";"7";"8";"9"},"")))</f>
        <v>11</v>
      </c>
      <c r="AC22" t="str">
        <f t="shared" si="2"/>
        <v>Potential Duplicate</v>
      </c>
      <c r="AD22">
        <f t="shared" si="3"/>
        <v>2</v>
      </c>
      <c r="AE22">
        <f t="shared" si="4"/>
        <v>2</v>
      </c>
      <c r="AF22" t="str">
        <f t="shared" si="5"/>
        <v>Yes</v>
      </c>
      <c r="AG22">
        <f t="shared" ca="1" si="6"/>
        <v>431</v>
      </c>
      <c r="AH22" t="str">
        <f ca="1">IF(OR(V22="",AG22=""),"Yes",IF(AG22&gt;Config!$B$41,"Yes","No"))</f>
        <v>Yes</v>
      </c>
    </row>
    <row r="23" spans="1:34" x14ac:dyDescent="0.25">
      <c r="A23" s="1" t="s">
        <v>335</v>
      </c>
      <c r="B23" s="1" t="s">
        <v>336</v>
      </c>
      <c r="C23" s="1" t="s">
        <v>337</v>
      </c>
      <c r="D23" s="1" t="s">
        <v>338</v>
      </c>
      <c r="E23" s="1" t="s">
        <v>339</v>
      </c>
      <c r="F23" s="1" t="s">
        <v>340</v>
      </c>
      <c r="G23" t="str">
        <f t="shared" si="0"/>
        <v>Valid</v>
      </c>
      <c r="H23" s="1" t="s">
        <v>341</v>
      </c>
      <c r="I23" t="str" cm="1">
        <f t="array" ref="I23">IF(OR(TRIM(H23)="",ISNUMBER(SEARCH("#",H23)),AA23&lt;Config!$B$8,SUMPRODUCT(--ISNUMBER(SEARCH({"a";"b";"c";"d";"e";"f";"g";"h";"i";"j";"k";"l";"m";"n";"o";"p";"q";"r";"s";"t";"u";"v";"w";"x";"y";"z"},H23)))&gt;0),"Invalid","Valid")</f>
        <v>Valid</v>
      </c>
      <c r="J23" s="1" t="s">
        <v>342</v>
      </c>
      <c r="K23" s="1" t="s">
        <v>28</v>
      </c>
      <c r="L23" s="1" t="s">
        <v>49</v>
      </c>
      <c r="M23" s="1" t="s">
        <v>343</v>
      </c>
      <c r="N23" s="1" t="s">
        <v>68</v>
      </c>
      <c r="O23" s="1" t="s">
        <v>69</v>
      </c>
      <c r="P23" t="s">
        <v>344</v>
      </c>
      <c r="Q23" s="1" t="s">
        <v>345</v>
      </c>
      <c r="R23" s="1" t="s">
        <v>346</v>
      </c>
      <c r="S23" s="1" t="s">
        <v>347</v>
      </c>
      <c r="T23" s="1" t="s">
        <v>348</v>
      </c>
      <c r="U23" s="1" t="s">
        <v>349</v>
      </c>
      <c r="V23" s="1" t="s">
        <v>350</v>
      </c>
      <c r="W23" s="1" t="s">
        <v>40</v>
      </c>
      <c r="X23" t="str">
        <f t="shared" si="1"/>
        <v>Complete</v>
      </c>
      <c r="Y23">
        <f>MAX(0,100-IF(G23="Invalid",Config!$B$5,0)-IF(I23="Invalid",Config!$B$6,0)-IF(X23="Incomplete",Config!$B$7,0)-IF(AF23="Yes",Config!$B$37,0))</f>
        <v>100</v>
      </c>
      <c r="Z23" s="1">
        <f>IF(OR(TRIM(B23)="",COUNTIF(Config!$B$15:$B$19,B23)&gt;0),1,0)+IF(OR(TRIM(C23)="",COUNTIF(Config!$B$15:$B$19,C23)&gt;0),1,0)+IF(OR(TRIM(F23)="",COUNTIF(Config!$B$15:$B$19,F23)&gt;0),1,0)+IF(OR(TRIM(H23)="",COUNTIF(Config!$B$15:$B$19,H23)&gt;0),1,0)+IF(OR(TRIM(E23)="",COUNTIF(Config!$B$15:$B$19,E23)&gt;0),1,0)+IF(OR(TRIM(K23)="",COUNTIF(Config!$B$15:$B$19,K23)&gt;0),1,0)+IF(OR(TRIM(P23)="",COUNTIF(Config!$B$15:$B$19,P23)&gt;0),1,0)+IF(OR(TRIM(R23)="",COUNTIF(Config!$B$15:$B$19,R23)&gt;0),1,0)</f>
        <v>0</v>
      </c>
      <c r="AA23" s="1" cm="1">
        <f t="array" ref="AA23">SUMPRODUCT(LEN(H23)-LEN(SUBSTITUTE(H23,{"0";"1";"2";"3";"4";"5";"6";"7";"8";"9"},"")))</f>
        <v>11</v>
      </c>
      <c r="AC23" t="str">
        <f t="shared" si="2"/>
        <v/>
      </c>
      <c r="AD23">
        <f t="shared" si="3"/>
        <v>1</v>
      </c>
      <c r="AE23">
        <f t="shared" si="4"/>
        <v>1</v>
      </c>
      <c r="AF23" t="str">
        <f t="shared" si="5"/>
        <v>No</v>
      </c>
      <c r="AG23">
        <f t="shared" ca="1" si="6"/>
        <v>331</v>
      </c>
      <c r="AH23" t="str">
        <f ca="1">IF(OR(V23="",AG23=""),"Yes",IF(AG23&gt;Config!$B$41,"Yes","No"))</f>
        <v>No</v>
      </c>
    </row>
    <row r="24" spans="1:34" x14ac:dyDescent="0.25">
      <c r="A24" s="1" t="s">
        <v>351</v>
      </c>
      <c r="B24" s="1" t="s">
        <v>352</v>
      </c>
      <c r="C24" s="1" t="s">
        <v>353</v>
      </c>
      <c r="D24" s="1" t="s">
        <v>354</v>
      </c>
      <c r="E24" s="1" t="s">
        <v>33834</v>
      </c>
      <c r="F24" s="1" t="s">
        <v>355</v>
      </c>
      <c r="G24" t="str">
        <f t="shared" si="0"/>
        <v>Valid</v>
      </c>
      <c r="H24" s="1" t="s">
        <v>356</v>
      </c>
      <c r="I24" t="str" cm="1">
        <f t="array" ref="I24">IF(OR(TRIM(H24)="",ISNUMBER(SEARCH("#",H24)),AA24&lt;Config!$B$8,SUMPRODUCT(--ISNUMBER(SEARCH({"a";"b";"c";"d";"e";"f";"g";"h";"i";"j";"k";"l";"m";"n";"o";"p";"q";"r";"s";"t";"u";"v";"w";"x";"y";"z"},H24)))&gt;0),"Invalid","Valid")</f>
        <v>Valid</v>
      </c>
      <c r="J24" s="1" t="s">
        <v>357</v>
      </c>
      <c r="K24" s="1" t="s">
        <v>133</v>
      </c>
      <c r="L24" s="1" t="s">
        <v>134</v>
      </c>
      <c r="M24" s="1" t="s">
        <v>251</v>
      </c>
      <c r="N24" s="1" t="s">
        <v>358</v>
      </c>
      <c r="O24" s="1" t="s">
        <v>149</v>
      </c>
      <c r="P24" t="s">
        <v>33</v>
      </c>
      <c r="Q24" s="1" t="s">
        <v>119</v>
      </c>
      <c r="R24" s="1" t="s">
        <v>35</v>
      </c>
      <c r="S24" s="1" t="s">
        <v>359</v>
      </c>
      <c r="T24" s="1" t="s">
        <v>360</v>
      </c>
      <c r="U24" s="1" t="s">
        <v>361</v>
      </c>
      <c r="V24" s="1" t="s">
        <v>362</v>
      </c>
      <c r="W24" s="1" t="s">
        <v>293</v>
      </c>
      <c r="X24" t="str">
        <f t="shared" si="1"/>
        <v>Complete</v>
      </c>
      <c r="Y24">
        <f>MAX(0,100-IF(G24="Invalid",Config!$B$5,0)-IF(I24="Invalid",Config!$B$6,0)-IF(X24="Incomplete",Config!$B$7,0)-IF(AF24="Yes",Config!$B$37,0))</f>
        <v>75</v>
      </c>
      <c r="Z24" s="1">
        <f>IF(OR(TRIM(B24)="",COUNTIF(Config!$B$15:$B$19,B24)&gt;0),1,0)+IF(OR(TRIM(C24)="",COUNTIF(Config!$B$15:$B$19,C24)&gt;0),1,0)+IF(OR(TRIM(F24)="",COUNTIF(Config!$B$15:$B$19,F24)&gt;0),1,0)+IF(OR(TRIM(H24)="",COUNTIF(Config!$B$15:$B$19,H24)&gt;0),1,0)+IF(OR(TRIM(E24)="",COUNTIF(Config!$B$15:$B$19,E24)&gt;0),1,0)+IF(OR(TRIM(K24)="",COUNTIF(Config!$B$15:$B$19,K24)&gt;0),1,0)+IF(OR(TRIM(P24)="",COUNTIF(Config!$B$15:$B$19,P24)&gt;0),1,0)+IF(OR(TRIM(R24)="",COUNTIF(Config!$B$15:$B$19,R24)&gt;0),1,0)</f>
        <v>0</v>
      </c>
      <c r="AA24" s="1" cm="1">
        <f t="array" ref="AA24">SUMPRODUCT(LEN(H24)-LEN(SUBSTITUTE(H24,{"0";"1";"2";"3";"4";"5";"6";"7";"8";"9"},"")))</f>
        <v>10</v>
      </c>
      <c r="AC24" t="str">
        <f t="shared" si="2"/>
        <v>Potential Duplicate</v>
      </c>
      <c r="AD24">
        <f t="shared" si="3"/>
        <v>2</v>
      </c>
      <c r="AE24">
        <f t="shared" si="4"/>
        <v>1</v>
      </c>
      <c r="AF24" t="str">
        <f t="shared" si="5"/>
        <v>Yes</v>
      </c>
      <c r="AG24">
        <f t="shared" ca="1" si="6"/>
        <v>284</v>
      </c>
      <c r="AH24" t="str">
        <f ca="1">IF(OR(V24="",AG24=""),"Yes",IF(AG24&gt;Config!$B$41,"Yes","No"))</f>
        <v>No</v>
      </c>
    </row>
    <row r="25" spans="1:34" x14ac:dyDescent="0.25">
      <c r="A25" s="1" t="s">
        <v>363</v>
      </c>
      <c r="B25" s="1" t="s">
        <v>229</v>
      </c>
      <c r="C25" s="1" t="s">
        <v>364</v>
      </c>
      <c r="D25" s="1" t="s">
        <v>365</v>
      </c>
      <c r="E25" s="1" t="s">
        <v>33835</v>
      </c>
      <c r="F25" s="1" t="s">
        <v>366</v>
      </c>
      <c r="G25" t="str">
        <f t="shared" si="0"/>
        <v>Valid</v>
      </c>
      <c r="H25" s="1" t="s">
        <v>367</v>
      </c>
      <c r="I25" t="str" cm="1">
        <f t="array" ref="I25">IF(OR(TRIM(H25)="",ISNUMBER(SEARCH("#",H25)),AA25&lt;Config!$B$8,SUMPRODUCT(--ISNUMBER(SEARCH({"a";"b";"c";"d";"e";"f";"g";"h";"i";"j";"k";"l";"m";"n";"o";"p";"q";"r";"s";"t";"u";"v";"w";"x";"y";"z"},H25)))&gt;0),"Invalid","Valid")</f>
        <v>Valid</v>
      </c>
      <c r="J25" s="1" t="s">
        <v>368</v>
      </c>
      <c r="K25" s="1" t="s">
        <v>369</v>
      </c>
      <c r="L25" s="1" t="s">
        <v>29</v>
      </c>
      <c r="M25" s="1" t="s">
        <v>50</v>
      </c>
      <c r="N25" s="1" t="s">
        <v>51</v>
      </c>
      <c r="O25" s="1" t="s">
        <v>180</v>
      </c>
      <c r="P25" t="s">
        <v>53</v>
      </c>
      <c r="Q25" s="1" t="s">
        <v>54</v>
      </c>
      <c r="R25" s="1" t="s">
        <v>288</v>
      </c>
      <c r="S25" s="1" t="s">
        <v>370</v>
      </c>
      <c r="T25" s="1" t="s">
        <v>371</v>
      </c>
      <c r="U25" s="1" t="s">
        <v>372</v>
      </c>
      <c r="V25" s="1" t="s">
        <v>373</v>
      </c>
      <c r="W25" s="1" t="s">
        <v>60</v>
      </c>
      <c r="X25" t="str">
        <f t="shared" si="1"/>
        <v>Complete</v>
      </c>
      <c r="Y25">
        <f>MAX(0,100-IF(G25="Invalid",Config!$B$5,0)-IF(I25="Invalid",Config!$B$6,0)-IF(X25="Incomplete",Config!$B$7,0)-IF(AF25="Yes",Config!$B$37,0))</f>
        <v>100</v>
      </c>
      <c r="Z25" s="1">
        <f>IF(OR(TRIM(B25)="",COUNTIF(Config!$B$15:$B$19,B25)&gt;0),1,0)+IF(OR(TRIM(C25)="",COUNTIF(Config!$B$15:$B$19,C25)&gt;0),1,0)+IF(OR(TRIM(F25)="",COUNTIF(Config!$B$15:$B$19,F25)&gt;0),1,0)+IF(OR(TRIM(H25)="",COUNTIF(Config!$B$15:$B$19,H25)&gt;0),1,0)+IF(OR(TRIM(E25)="",COUNTIF(Config!$B$15:$B$19,E25)&gt;0),1,0)+IF(OR(TRIM(K25)="",COUNTIF(Config!$B$15:$B$19,K25)&gt;0),1,0)+IF(OR(TRIM(P25)="",COUNTIF(Config!$B$15:$B$19,P25)&gt;0),1,0)+IF(OR(TRIM(R25)="",COUNTIF(Config!$B$15:$B$19,R25)&gt;0),1,0)</f>
        <v>0</v>
      </c>
      <c r="AA25" s="1" cm="1">
        <f t="array" ref="AA25">SUMPRODUCT(LEN(H25)-LEN(SUBSTITUTE(H25,{"0";"1";"2";"3";"4";"5";"6";"7";"8";"9"},"")))</f>
        <v>12</v>
      </c>
      <c r="AC25" t="str">
        <f t="shared" si="2"/>
        <v/>
      </c>
      <c r="AD25">
        <f t="shared" si="3"/>
        <v>1</v>
      </c>
      <c r="AE25">
        <f t="shared" si="4"/>
        <v>1</v>
      </c>
      <c r="AF25" t="str">
        <f t="shared" si="5"/>
        <v>No</v>
      </c>
      <c r="AG25">
        <f t="shared" ca="1" si="6"/>
        <v>309</v>
      </c>
      <c r="AH25" t="str">
        <f ca="1">IF(OR(V25="",AG25=""),"Yes",IF(AG25&gt;Config!$B$41,"Yes","No"))</f>
        <v>No</v>
      </c>
    </row>
    <row r="26" spans="1:34" x14ac:dyDescent="0.25">
      <c r="A26" s="1" t="s">
        <v>374</v>
      </c>
      <c r="B26" s="1" t="s">
        <v>244</v>
      </c>
      <c r="C26" s="1" t="s">
        <v>420</v>
      </c>
      <c r="D26" s="1" t="s">
        <v>28436</v>
      </c>
      <c r="E26" s="1" t="s">
        <v>33836</v>
      </c>
      <c r="F26" s="1" t="s">
        <v>375</v>
      </c>
      <c r="G26" t="str">
        <f t="shared" si="0"/>
        <v>Valid</v>
      </c>
      <c r="H26" s="1" t="s">
        <v>376</v>
      </c>
      <c r="I26" t="str" cm="1">
        <f t="array" ref="I26">IF(OR(TRIM(H26)="",ISNUMBER(SEARCH("#",H26)),AA26&lt;Config!$B$8,SUMPRODUCT(--ISNUMBER(SEARCH({"a";"b";"c";"d";"e";"f";"g";"h";"i";"j";"k";"l";"m";"n";"o";"p";"q";"r";"s";"t";"u";"v";"w";"x";"y";"z"},H26)))&gt;0),"Invalid","Valid")</f>
        <v>Valid</v>
      </c>
      <c r="J26" s="1" t="s">
        <v>377</v>
      </c>
      <c r="K26" s="1" t="s">
        <v>378</v>
      </c>
      <c r="L26" s="1" t="s">
        <v>164</v>
      </c>
      <c r="M26" s="1" t="s">
        <v>165</v>
      </c>
      <c r="N26" s="1" t="s">
        <v>252</v>
      </c>
      <c r="O26" s="1" t="s">
        <v>69</v>
      </c>
      <c r="P26" t="s">
        <v>87</v>
      </c>
      <c r="Q26" s="1" t="s">
        <v>166</v>
      </c>
      <c r="R26" s="1" t="s">
        <v>379</v>
      </c>
      <c r="S26" s="1" t="s">
        <v>380</v>
      </c>
      <c r="T26" s="1" t="s">
        <v>381</v>
      </c>
      <c r="U26" s="1" t="s">
        <v>382</v>
      </c>
      <c r="V26" s="1" t="s">
        <v>383</v>
      </c>
      <c r="W26" s="1" t="s">
        <v>384</v>
      </c>
      <c r="X26" t="str">
        <f t="shared" si="1"/>
        <v>Complete</v>
      </c>
      <c r="Y26">
        <f>MAX(0,100-IF(G26="Invalid",Config!$B$5,0)-IF(I26="Invalid",Config!$B$6,0)-IF(X26="Incomplete",Config!$B$7,0)-IF(AF26="Yes",Config!$B$37,0))</f>
        <v>100</v>
      </c>
      <c r="Z26" s="1">
        <f>IF(OR(TRIM(B26)="",COUNTIF(Config!$B$15:$B$19,B26)&gt;0),1,0)+IF(OR(TRIM(C26)="",COUNTIF(Config!$B$15:$B$19,C26)&gt;0),1,0)+IF(OR(TRIM(F26)="",COUNTIF(Config!$B$15:$B$19,F26)&gt;0),1,0)+IF(OR(TRIM(H26)="",COUNTIF(Config!$B$15:$B$19,H26)&gt;0),1,0)+IF(OR(TRIM(E26)="",COUNTIF(Config!$B$15:$B$19,E26)&gt;0),1,0)+IF(OR(TRIM(K26)="",COUNTIF(Config!$B$15:$B$19,K26)&gt;0),1,0)+IF(OR(TRIM(P26)="",COUNTIF(Config!$B$15:$B$19,P26)&gt;0),1,0)+IF(OR(TRIM(R26)="",COUNTIF(Config!$B$15:$B$19,R26)&gt;0),1,0)</f>
        <v>0</v>
      </c>
      <c r="AA26" s="1" cm="1">
        <f t="array" ref="AA26">SUMPRODUCT(LEN(H26)-LEN(SUBSTITUTE(H26,{"0";"1";"2";"3";"4";"5";"6";"7";"8";"9"},"")))</f>
        <v>11</v>
      </c>
      <c r="AC26" t="str">
        <f t="shared" si="2"/>
        <v/>
      </c>
      <c r="AD26">
        <f t="shared" si="3"/>
        <v>1</v>
      </c>
      <c r="AE26">
        <f t="shared" si="4"/>
        <v>1</v>
      </c>
      <c r="AF26" t="str">
        <f t="shared" si="5"/>
        <v>No</v>
      </c>
      <c r="AG26">
        <f t="shared" ca="1" si="6"/>
        <v>153</v>
      </c>
      <c r="AH26" t="str">
        <f ca="1">IF(OR(V26="",AG26=""),"Yes",IF(AG26&gt;Config!$B$41,"Yes","No"))</f>
        <v>No</v>
      </c>
    </row>
    <row r="27" spans="1:34" x14ac:dyDescent="0.25">
      <c r="A27" s="1" t="s">
        <v>385</v>
      </c>
      <c r="B27" s="1" t="s">
        <v>386</v>
      </c>
      <c r="C27" s="1" t="s">
        <v>364</v>
      </c>
      <c r="D27" s="1" t="s">
        <v>387</v>
      </c>
      <c r="E27" s="1" t="s">
        <v>33837</v>
      </c>
      <c r="F27" s="1" t="s">
        <v>388</v>
      </c>
      <c r="G27" t="str">
        <f t="shared" si="0"/>
        <v>Valid</v>
      </c>
      <c r="H27" s="1" t="s">
        <v>389</v>
      </c>
      <c r="I27" t="str" cm="1">
        <f t="array" ref="I27">IF(OR(TRIM(H27)="",ISNUMBER(SEARCH("#",H27)),AA27&lt;Config!$B$8,SUMPRODUCT(--ISNUMBER(SEARCH({"a";"b";"c";"d";"e";"f";"g";"h";"i";"j";"k";"l";"m";"n";"o";"p";"q";"r";"s";"t";"u";"v";"w";"x";"y";"z"},H27)))&gt;0),"Invalid","Valid")</f>
        <v>Valid</v>
      </c>
      <c r="J27" s="1" t="s">
        <v>390</v>
      </c>
      <c r="K27" s="1" t="s">
        <v>264</v>
      </c>
      <c r="L27" s="1" t="s">
        <v>265</v>
      </c>
      <c r="M27" s="1" t="s">
        <v>391</v>
      </c>
      <c r="N27" s="1" t="s">
        <v>358</v>
      </c>
      <c r="O27" s="1" t="s">
        <v>196</v>
      </c>
      <c r="P27" t="s">
        <v>328</v>
      </c>
      <c r="Q27" s="1" t="s">
        <v>33838</v>
      </c>
      <c r="R27" s="1" t="s">
        <v>392</v>
      </c>
      <c r="S27" s="1" t="s">
        <v>303</v>
      </c>
      <c r="T27" s="1" t="s">
        <v>393</v>
      </c>
      <c r="U27" s="1" t="s">
        <v>394</v>
      </c>
      <c r="V27" s="1" t="s">
        <v>395</v>
      </c>
      <c r="W27" s="1" t="s">
        <v>141</v>
      </c>
      <c r="X27" t="str">
        <f t="shared" si="1"/>
        <v>Complete</v>
      </c>
      <c r="Y27">
        <f>MAX(0,100-IF(G27="Invalid",Config!$B$5,0)-IF(I27="Invalid",Config!$B$6,0)-IF(X27="Incomplete",Config!$B$7,0)-IF(AF27="Yes",Config!$B$37,0))</f>
        <v>100</v>
      </c>
      <c r="Z27" s="1">
        <f>IF(OR(TRIM(B27)="",COUNTIF(Config!$B$15:$B$19,B27)&gt;0),1,0)+IF(OR(TRIM(C27)="",COUNTIF(Config!$B$15:$B$19,C27)&gt;0),1,0)+IF(OR(TRIM(F27)="",COUNTIF(Config!$B$15:$B$19,F27)&gt;0),1,0)+IF(OR(TRIM(H27)="",COUNTIF(Config!$B$15:$B$19,H27)&gt;0),1,0)+IF(OR(TRIM(E27)="",COUNTIF(Config!$B$15:$B$19,E27)&gt;0),1,0)+IF(OR(TRIM(K27)="",COUNTIF(Config!$B$15:$B$19,K27)&gt;0),1,0)+IF(OR(TRIM(P27)="",COUNTIF(Config!$B$15:$B$19,P27)&gt;0),1,0)+IF(OR(TRIM(R27)="",COUNTIF(Config!$B$15:$B$19,R27)&gt;0),1,0)</f>
        <v>0</v>
      </c>
      <c r="AA27" s="1" cm="1">
        <f t="array" ref="AA27">SUMPRODUCT(LEN(H27)-LEN(SUBSTITUTE(H27,{"0";"1";"2";"3";"4";"5";"6";"7";"8";"9"},"")))</f>
        <v>11</v>
      </c>
      <c r="AC27" t="str">
        <f t="shared" si="2"/>
        <v/>
      </c>
      <c r="AD27">
        <f t="shared" si="3"/>
        <v>1</v>
      </c>
      <c r="AE27">
        <f t="shared" si="4"/>
        <v>1</v>
      </c>
      <c r="AF27" t="str">
        <f t="shared" si="5"/>
        <v>No</v>
      </c>
      <c r="AG27">
        <f t="shared" ca="1" si="6"/>
        <v>325</v>
      </c>
      <c r="AH27" t="str">
        <f ca="1">IF(OR(V27="",AG27=""),"Yes",IF(AG27&gt;Config!$B$41,"Yes","No"))</f>
        <v>No</v>
      </c>
    </row>
    <row r="28" spans="1:34" x14ac:dyDescent="0.25">
      <c r="A28" s="1" t="s">
        <v>396</v>
      </c>
      <c r="B28" s="1" t="s">
        <v>397</v>
      </c>
      <c r="C28" s="1" t="s">
        <v>398</v>
      </c>
      <c r="D28" s="1" t="s">
        <v>399</v>
      </c>
      <c r="E28" s="1" t="s">
        <v>33839</v>
      </c>
      <c r="F28" s="1" t="s">
        <v>400</v>
      </c>
      <c r="G28" t="str">
        <f t="shared" si="0"/>
        <v>Valid</v>
      </c>
      <c r="H28" s="1" t="s">
        <v>401</v>
      </c>
      <c r="I28" t="str" cm="1">
        <f t="array" ref="I28">IF(OR(TRIM(H28)="",ISNUMBER(SEARCH("#",H28)),AA28&lt;Config!$B$8,SUMPRODUCT(--ISNUMBER(SEARCH({"a";"b";"c";"d";"e";"f";"g";"h";"i";"j";"k";"l";"m";"n";"o";"p";"q";"r";"s";"t";"u";"v";"w";"x";"y";"z"},H28)))&gt;0),"Invalid","Valid")</f>
        <v>Valid</v>
      </c>
      <c r="J28" s="1" t="s">
        <v>402</v>
      </c>
      <c r="K28" s="1" t="s">
        <v>48</v>
      </c>
      <c r="L28" s="1" t="s">
        <v>134</v>
      </c>
      <c r="M28" s="1" t="s">
        <v>103</v>
      </c>
      <c r="N28" s="1" t="s">
        <v>252</v>
      </c>
      <c r="O28" s="1" t="s">
        <v>266</v>
      </c>
      <c r="P28" t="s">
        <v>87</v>
      </c>
      <c r="Q28" s="1" t="s">
        <v>88</v>
      </c>
      <c r="R28" s="1" t="s">
        <v>403</v>
      </c>
      <c r="S28" s="1" t="s">
        <v>404</v>
      </c>
      <c r="T28" s="1" t="s">
        <v>405</v>
      </c>
      <c r="U28" s="1" t="s">
        <v>406</v>
      </c>
      <c r="V28" s="1" t="s">
        <v>407</v>
      </c>
      <c r="W28" s="1" t="s">
        <v>186</v>
      </c>
      <c r="X28" t="str">
        <f t="shared" si="1"/>
        <v>Complete</v>
      </c>
      <c r="Y28">
        <f>MAX(0,100-IF(G28="Invalid",Config!$B$5,0)-IF(I28="Invalid",Config!$B$6,0)-IF(X28="Incomplete",Config!$B$7,0)-IF(AF28="Yes",Config!$B$37,0))</f>
        <v>100</v>
      </c>
      <c r="Z28" s="1">
        <f>IF(OR(TRIM(B28)="",COUNTIF(Config!$B$15:$B$19,B28)&gt;0),1,0)+IF(OR(TRIM(C28)="",COUNTIF(Config!$B$15:$B$19,C28)&gt;0),1,0)+IF(OR(TRIM(F28)="",COUNTIF(Config!$B$15:$B$19,F28)&gt;0),1,0)+IF(OR(TRIM(H28)="",COUNTIF(Config!$B$15:$B$19,H28)&gt;0),1,0)+IF(OR(TRIM(E28)="",COUNTIF(Config!$B$15:$B$19,E28)&gt;0),1,0)+IF(OR(TRIM(K28)="",COUNTIF(Config!$B$15:$B$19,K28)&gt;0),1,0)+IF(OR(TRIM(P28)="",COUNTIF(Config!$B$15:$B$19,P28)&gt;0),1,0)+IF(OR(TRIM(R28)="",COUNTIF(Config!$B$15:$B$19,R28)&gt;0),1,0)</f>
        <v>0</v>
      </c>
      <c r="AA28" s="1" cm="1">
        <f t="array" ref="AA28">SUMPRODUCT(LEN(H28)-LEN(SUBSTITUTE(H28,{"0";"1";"2";"3";"4";"5";"6";"7";"8";"9"},"")))</f>
        <v>11</v>
      </c>
      <c r="AC28" t="str">
        <f t="shared" si="2"/>
        <v/>
      </c>
      <c r="AD28">
        <f t="shared" si="3"/>
        <v>1</v>
      </c>
      <c r="AE28">
        <f t="shared" si="4"/>
        <v>1</v>
      </c>
      <c r="AF28" t="str">
        <f t="shared" si="5"/>
        <v>No</v>
      </c>
      <c r="AG28">
        <f t="shared" ca="1" si="6"/>
        <v>424</v>
      </c>
      <c r="AH28" t="str">
        <f ca="1">IF(OR(V28="",AG28=""),"Yes",IF(AG28&gt;Config!$B$41,"Yes","No"))</f>
        <v>Yes</v>
      </c>
    </row>
    <row r="29" spans="1:34" x14ac:dyDescent="0.25">
      <c r="A29" s="1" t="s">
        <v>408</v>
      </c>
      <c r="B29" s="1" t="s">
        <v>409</v>
      </c>
      <c r="C29" s="1" t="s">
        <v>410</v>
      </c>
      <c r="D29" s="1" t="s">
        <v>411</v>
      </c>
      <c r="E29" s="1" t="s">
        <v>298</v>
      </c>
      <c r="F29" s="1" t="s">
        <v>412</v>
      </c>
      <c r="G29" t="str">
        <f t="shared" si="0"/>
        <v>Valid</v>
      </c>
      <c r="H29" s="1" t="s">
        <v>413</v>
      </c>
      <c r="I29" t="str" cm="1">
        <f t="array" ref="I29">IF(OR(TRIM(H29)="",ISNUMBER(SEARCH("#",H29)),AA29&lt;Config!$B$8,SUMPRODUCT(--ISNUMBER(SEARCH({"a";"b";"c";"d";"e";"f";"g";"h";"i";"j";"k";"l";"m";"n";"o";"p";"q";"r";"s";"t";"u";"v";"w";"x";"y";"z"},H29)))&gt;0),"Invalid","Valid")</f>
        <v>Valid</v>
      </c>
      <c r="J29" s="1" t="s">
        <v>414</v>
      </c>
      <c r="K29" s="1" t="s">
        <v>287</v>
      </c>
      <c r="L29" s="1" t="s">
        <v>29</v>
      </c>
      <c r="M29" s="1" t="s">
        <v>33825</v>
      </c>
      <c r="N29" s="1" t="s">
        <v>68</v>
      </c>
      <c r="O29" s="1" t="s">
        <v>149</v>
      </c>
      <c r="P29" t="s">
        <v>53</v>
      </c>
      <c r="Q29" s="1" t="s">
        <v>150</v>
      </c>
      <c r="R29" s="1" t="s">
        <v>415</v>
      </c>
      <c r="S29" s="1" t="s">
        <v>416</v>
      </c>
      <c r="T29" s="1" t="s">
        <v>417</v>
      </c>
      <c r="U29" s="1" t="s">
        <v>418</v>
      </c>
      <c r="V29" s="1" t="s">
        <v>140</v>
      </c>
      <c r="W29" s="1" t="s">
        <v>94</v>
      </c>
      <c r="X29" t="str">
        <f t="shared" si="1"/>
        <v>Complete</v>
      </c>
      <c r="Y29">
        <f>MAX(0,100-IF(G29="Invalid",Config!$B$5,0)-IF(I29="Invalid",Config!$B$6,0)-IF(X29="Incomplete",Config!$B$7,0)-IF(AF29="Yes",Config!$B$37,0))</f>
        <v>100</v>
      </c>
      <c r="Z29" s="1">
        <f>IF(OR(TRIM(B29)="",COUNTIF(Config!$B$15:$B$19,B29)&gt;0),1,0)+IF(OR(TRIM(C29)="",COUNTIF(Config!$B$15:$B$19,C29)&gt;0),1,0)+IF(OR(TRIM(F29)="",COUNTIF(Config!$B$15:$B$19,F29)&gt;0),1,0)+IF(OR(TRIM(H29)="",COUNTIF(Config!$B$15:$B$19,H29)&gt;0),1,0)+IF(OR(TRIM(E29)="",COUNTIF(Config!$B$15:$B$19,E29)&gt;0),1,0)+IF(OR(TRIM(K29)="",COUNTIF(Config!$B$15:$B$19,K29)&gt;0),1,0)+IF(OR(TRIM(P29)="",COUNTIF(Config!$B$15:$B$19,P29)&gt;0),1,0)+IF(OR(TRIM(R29)="",COUNTIF(Config!$B$15:$B$19,R29)&gt;0),1,0)</f>
        <v>0</v>
      </c>
      <c r="AA29" s="1" cm="1">
        <f t="array" ref="AA29">SUMPRODUCT(LEN(H29)-LEN(SUBSTITUTE(H29,{"0";"1";"2";"3";"4";"5";"6";"7";"8";"9"},"")))</f>
        <v>12</v>
      </c>
      <c r="AC29" t="str">
        <f t="shared" si="2"/>
        <v/>
      </c>
      <c r="AD29">
        <f t="shared" si="3"/>
        <v>1</v>
      </c>
      <c r="AE29">
        <f t="shared" si="4"/>
        <v>1</v>
      </c>
      <c r="AF29" t="str">
        <f t="shared" si="5"/>
        <v>No</v>
      </c>
      <c r="AG29">
        <f t="shared" ca="1" si="6"/>
        <v>37</v>
      </c>
      <c r="AH29" t="str">
        <f ca="1">IF(OR(V29="",AG29=""),"Yes",IF(AG29&gt;Config!$B$41,"Yes","No"))</f>
        <v>No</v>
      </c>
    </row>
    <row r="30" spans="1:34" x14ac:dyDescent="0.25">
      <c r="A30" s="1" t="s">
        <v>419</v>
      </c>
      <c r="B30" s="1" t="s">
        <v>272</v>
      </c>
      <c r="C30" s="1" t="s">
        <v>420</v>
      </c>
      <c r="D30" s="1" t="s">
        <v>421</v>
      </c>
      <c r="E30" s="1" t="s">
        <v>33840</v>
      </c>
      <c r="F30" s="1" t="s">
        <v>422</v>
      </c>
      <c r="G30" t="str">
        <f t="shared" si="0"/>
        <v>Valid</v>
      </c>
      <c r="H30" s="1" t="s">
        <v>423</v>
      </c>
      <c r="I30" t="str" cm="1">
        <f t="array" ref="I30">IF(OR(TRIM(H30)="",ISNUMBER(SEARCH("#",H30)),AA30&lt;Config!$B$8,SUMPRODUCT(--ISNUMBER(SEARCH({"a";"b";"c";"d";"e";"f";"g";"h";"i";"j";"k";"l";"m";"n";"o";"p";"q";"r";"s";"t";"u";"v";"w";"x";"y";"z"},H30)))&gt;0),"Invalid","Valid")</f>
        <v>Valid</v>
      </c>
      <c r="J30" s="1" t="s">
        <v>424</v>
      </c>
      <c r="K30" s="1" t="s">
        <v>425</v>
      </c>
      <c r="L30" s="1" t="s">
        <v>29</v>
      </c>
      <c r="M30" s="1" t="s">
        <v>85</v>
      </c>
      <c r="N30" s="1" t="s">
        <v>358</v>
      </c>
      <c r="O30" s="1" t="s">
        <v>180</v>
      </c>
      <c r="P30" t="s">
        <v>87</v>
      </c>
      <c r="Q30" s="1" t="s">
        <v>166</v>
      </c>
      <c r="R30" s="1" t="s">
        <v>89</v>
      </c>
      <c r="S30" s="1" t="s">
        <v>426</v>
      </c>
      <c r="T30" s="1" t="s">
        <v>427</v>
      </c>
      <c r="U30" s="1" t="s">
        <v>428</v>
      </c>
      <c r="V30" s="1" t="s">
        <v>429</v>
      </c>
      <c r="W30" s="1" t="s">
        <v>293</v>
      </c>
      <c r="X30" t="str">
        <f t="shared" si="1"/>
        <v>Complete</v>
      </c>
      <c r="Y30">
        <f>MAX(0,100-IF(G30="Invalid",Config!$B$5,0)-IF(I30="Invalid",Config!$B$6,0)-IF(X30="Incomplete",Config!$B$7,0)-IF(AF30="Yes",Config!$B$37,0))</f>
        <v>100</v>
      </c>
      <c r="Z30" s="1">
        <f>IF(OR(TRIM(B30)="",COUNTIF(Config!$B$15:$B$19,B30)&gt;0),1,0)+IF(OR(TRIM(C30)="",COUNTIF(Config!$B$15:$B$19,C30)&gt;0),1,0)+IF(OR(TRIM(F30)="",COUNTIF(Config!$B$15:$B$19,F30)&gt;0),1,0)+IF(OR(TRIM(H30)="",COUNTIF(Config!$B$15:$B$19,H30)&gt;0),1,0)+IF(OR(TRIM(E30)="",COUNTIF(Config!$B$15:$B$19,E30)&gt;0),1,0)+IF(OR(TRIM(K30)="",COUNTIF(Config!$B$15:$B$19,K30)&gt;0),1,0)+IF(OR(TRIM(P30)="",COUNTIF(Config!$B$15:$B$19,P30)&gt;0),1,0)+IF(OR(TRIM(R30)="",COUNTIF(Config!$B$15:$B$19,R30)&gt;0),1,0)</f>
        <v>0</v>
      </c>
      <c r="AA30" s="1" cm="1">
        <f t="array" ref="AA30">SUMPRODUCT(LEN(H30)-LEN(SUBSTITUTE(H30,{"0";"1";"2";"3";"4";"5";"6";"7";"8";"9"},"")))</f>
        <v>11</v>
      </c>
      <c r="AC30" t="str">
        <f t="shared" si="2"/>
        <v/>
      </c>
      <c r="AD30">
        <f t="shared" si="3"/>
        <v>1</v>
      </c>
      <c r="AE30">
        <f t="shared" si="4"/>
        <v>1</v>
      </c>
      <c r="AF30" t="str">
        <f t="shared" si="5"/>
        <v>No</v>
      </c>
      <c r="AG30">
        <f t="shared" ca="1" si="6"/>
        <v>160</v>
      </c>
      <c r="AH30" t="str">
        <f ca="1">IF(OR(V30="",AG30=""),"Yes",IF(AG30&gt;Config!$B$41,"Yes","No"))</f>
        <v>No</v>
      </c>
    </row>
    <row r="31" spans="1:34" x14ac:dyDescent="0.25">
      <c r="A31" s="1" t="s">
        <v>430</v>
      </c>
      <c r="B31" s="1" t="s">
        <v>431</v>
      </c>
      <c r="C31" s="1" t="s">
        <v>432</v>
      </c>
      <c r="D31" s="1" t="s">
        <v>433</v>
      </c>
      <c r="E31" s="1" t="s">
        <v>33841</v>
      </c>
      <c r="F31" s="1" t="s">
        <v>434</v>
      </c>
      <c r="G31" t="str">
        <f t="shared" si="0"/>
        <v>Valid</v>
      </c>
      <c r="H31" s="1" t="s">
        <v>435</v>
      </c>
      <c r="I31" t="str" cm="1">
        <f t="array" ref="I31">IF(OR(TRIM(H31)="",ISNUMBER(SEARCH("#",H31)),AA31&lt;Config!$B$8,SUMPRODUCT(--ISNUMBER(SEARCH({"a";"b";"c";"d";"e";"f";"g";"h";"i";"j";"k";"l";"m";"n";"o";"p";"q";"r";"s";"t";"u";"v";"w";"x";"y";"z"},H31)))&gt;0),"Invalid","Valid")</f>
        <v>Valid</v>
      </c>
      <c r="J31" s="1" t="s">
        <v>436</v>
      </c>
      <c r="K31" s="1" t="s">
        <v>250</v>
      </c>
      <c r="L31" s="1" t="s">
        <v>164</v>
      </c>
      <c r="M31" s="1" t="s">
        <v>103</v>
      </c>
      <c r="N31" s="1" t="s">
        <v>437</v>
      </c>
      <c r="O31" s="1" t="s">
        <v>52</v>
      </c>
      <c r="P31" t="s">
        <v>87</v>
      </c>
      <c r="Q31" s="1" t="s">
        <v>438</v>
      </c>
      <c r="R31" s="1" t="s">
        <v>136</v>
      </c>
      <c r="S31" s="1" t="s">
        <v>439</v>
      </c>
      <c r="T31" s="1" t="s">
        <v>440</v>
      </c>
      <c r="U31" s="1" t="s">
        <v>441</v>
      </c>
      <c r="V31" s="1" t="s">
        <v>442</v>
      </c>
      <c r="W31" s="1" t="s">
        <v>125</v>
      </c>
      <c r="X31" t="str">
        <f t="shared" si="1"/>
        <v>Complete</v>
      </c>
      <c r="Y31">
        <f>MAX(0,100-IF(G31="Invalid",Config!$B$5,0)-IF(I31="Invalid",Config!$B$6,0)-IF(X31="Incomplete",Config!$B$7,0)-IF(AF31="Yes",Config!$B$37,0))</f>
        <v>100</v>
      </c>
      <c r="Z31" s="1">
        <f>IF(OR(TRIM(B31)="",COUNTIF(Config!$B$15:$B$19,B31)&gt;0),1,0)+IF(OR(TRIM(C31)="",COUNTIF(Config!$B$15:$B$19,C31)&gt;0),1,0)+IF(OR(TRIM(F31)="",COUNTIF(Config!$B$15:$B$19,F31)&gt;0),1,0)+IF(OR(TRIM(H31)="",COUNTIF(Config!$B$15:$B$19,H31)&gt;0),1,0)+IF(OR(TRIM(E31)="",COUNTIF(Config!$B$15:$B$19,E31)&gt;0),1,0)+IF(OR(TRIM(K31)="",COUNTIF(Config!$B$15:$B$19,K31)&gt;0),1,0)+IF(OR(TRIM(P31)="",COUNTIF(Config!$B$15:$B$19,P31)&gt;0),1,0)+IF(OR(TRIM(R31)="",COUNTIF(Config!$B$15:$B$19,R31)&gt;0),1,0)</f>
        <v>0</v>
      </c>
      <c r="AA31" s="1" cm="1">
        <f t="array" ref="AA31">SUMPRODUCT(LEN(H31)-LEN(SUBSTITUTE(H31,{"0";"1";"2";"3";"4";"5";"6";"7";"8";"9"},"")))</f>
        <v>11</v>
      </c>
      <c r="AC31" t="str">
        <f t="shared" si="2"/>
        <v/>
      </c>
      <c r="AD31">
        <f t="shared" si="3"/>
        <v>1</v>
      </c>
      <c r="AE31">
        <f t="shared" si="4"/>
        <v>1</v>
      </c>
      <c r="AF31" t="str">
        <f t="shared" si="5"/>
        <v>No</v>
      </c>
      <c r="AG31">
        <f t="shared" ca="1" si="6"/>
        <v>570</v>
      </c>
      <c r="AH31" t="str">
        <f ca="1">IF(OR(V31="",AG31=""),"Yes",IF(AG31&gt;Config!$B$41,"Yes","No"))</f>
        <v>Yes</v>
      </c>
    </row>
    <row r="32" spans="1:34" x14ac:dyDescent="0.25">
      <c r="A32" s="1" t="s">
        <v>443</v>
      </c>
      <c r="B32" s="1" t="s">
        <v>444</v>
      </c>
      <c r="C32" s="1" t="s">
        <v>445</v>
      </c>
      <c r="D32" s="1" t="s">
        <v>446</v>
      </c>
      <c r="E32" s="1" t="s">
        <v>33842</v>
      </c>
      <c r="F32" s="1" t="s">
        <v>447</v>
      </c>
      <c r="G32" t="str">
        <f t="shared" si="0"/>
        <v>Valid</v>
      </c>
      <c r="H32" s="1" t="s">
        <v>448</v>
      </c>
      <c r="I32" t="str" cm="1">
        <f t="array" ref="I32">IF(OR(TRIM(H32)="",ISNUMBER(SEARCH("#",H32)),AA32&lt;Config!$B$8,SUMPRODUCT(--ISNUMBER(SEARCH({"a";"b";"c";"d";"e";"f";"g";"h";"i";"j";"k";"l";"m";"n";"o";"p";"q";"r";"s";"t";"u";"v";"w";"x";"y";"z"},H32)))&gt;0),"Invalid","Valid")</f>
        <v>Valid</v>
      </c>
      <c r="J32" s="1" t="s">
        <v>449</v>
      </c>
      <c r="K32" s="1" t="s">
        <v>264</v>
      </c>
      <c r="L32" s="1" t="s">
        <v>450</v>
      </c>
      <c r="M32" s="1" t="s">
        <v>33827</v>
      </c>
      <c r="N32" s="1" t="s">
        <v>33819</v>
      </c>
      <c r="O32" s="1" t="s">
        <v>180</v>
      </c>
      <c r="P32" t="s">
        <v>53</v>
      </c>
      <c r="Q32" s="1" t="s">
        <v>181</v>
      </c>
      <c r="R32" s="1" t="s">
        <v>55</v>
      </c>
      <c r="S32" s="1" t="s">
        <v>451</v>
      </c>
      <c r="T32" s="1" t="s">
        <v>452</v>
      </c>
      <c r="U32" s="1" t="s">
        <v>453</v>
      </c>
      <c r="V32" s="1" t="s">
        <v>454</v>
      </c>
      <c r="W32" s="1" t="s">
        <v>75</v>
      </c>
      <c r="X32" t="str">
        <f t="shared" si="1"/>
        <v>Complete</v>
      </c>
      <c r="Y32">
        <f>MAX(0,100-IF(G32="Invalid",Config!$B$5,0)-IF(I32="Invalid",Config!$B$6,0)-IF(X32="Incomplete",Config!$B$7,0)-IF(AF32="Yes",Config!$B$37,0))</f>
        <v>100</v>
      </c>
      <c r="Z32" s="1">
        <f>IF(OR(TRIM(B32)="",COUNTIF(Config!$B$15:$B$19,B32)&gt;0),1,0)+IF(OR(TRIM(C32)="",COUNTIF(Config!$B$15:$B$19,C32)&gt;0),1,0)+IF(OR(TRIM(F32)="",COUNTIF(Config!$B$15:$B$19,F32)&gt;0),1,0)+IF(OR(TRIM(H32)="",COUNTIF(Config!$B$15:$B$19,H32)&gt;0),1,0)+IF(OR(TRIM(E32)="",COUNTIF(Config!$B$15:$B$19,E32)&gt;0),1,0)+IF(OR(TRIM(K32)="",COUNTIF(Config!$B$15:$B$19,K32)&gt;0),1,0)+IF(OR(TRIM(P32)="",COUNTIF(Config!$B$15:$B$19,P32)&gt;0),1,0)+IF(OR(TRIM(R32)="",COUNTIF(Config!$B$15:$B$19,R32)&gt;0),1,0)</f>
        <v>0</v>
      </c>
      <c r="AA32" s="1" cm="1">
        <f t="array" ref="AA32">SUMPRODUCT(LEN(H32)-LEN(SUBSTITUTE(H32,{"0";"1";"2";"3";"4";"5";"6";"7";"8";"9"},"")))</f>
        <v>12</v>
      </c>
      <c r="AC32" t="str">
        <f t="shared" si="2"/>
        <v/>
      </c>
      <c r="AD32">
        <f t="shared" si="3"/>
        <v>1</v>
      </c>
      <c r="AE32">
        <f t="shared" si="4"/>
        <v>1</v>
      </c>
      <c r="AF32" t="str">
        <f t="shared" si="5"/>
        <v>No</v>
      </c>
      <c r="AG32">
        <f t="shared" ca="1" si="6"/>
        <v>378</v>
      </c>
      <c r="AH32" t="str">
        <f ca="1">IF(OR(V32="",AG32=""),"Yes",IF(AG32&gt;Config!$B$41,"Yes","No"))</f>
        <v>Yes</v>
      </c>
    </row>
    <row r="33" spans="1:34" x14ac:dyDescent="0.25">
      <c r="A33" s="1" t="s">
        <v>455</v>
      </c>
      <c r="B33" s="1" t="s">
        <v>456</v>
      </c>
      <c r="C33" s="1" t="s">
        <v>410</v>
      </c>
      <c r="D33" s="1" t="s">
        <v>457</v>
      </c>
      <c r="E33" s="1" t="s">
        <v>458</v>
      </c>
      <c r="F33" s="1" t="s">
        <v>459</v>
      </c>
      <c r="G33" t="str">
        <f t="shared" si="0"/>
        <v>Valid</v>
      </c>
      <c r="H33" s="1" t="s">
        <v>460</v>
      </c>
      <c r="I33" t="str" cm="1">
        <f t="array" ref="I33">IF(OR(TRIM(H33)="",ISNUMBER(SEARCH("#",H33)),AA33&lt;Config!$B$8,SUMPRODUCT(--ISNUMBER(SEARCH({"a";"b";"c";"d";"e";"f";"g";"h";"i";"j";"k";"l";"m";"n";"o";"p";"q";"r";"s";"t";"u";"v";"w";"x";"y";"z"},H33)))&gt;0),"Invalid","Valid")</f>
        <v>Valid</v>
      </c>
      <c r="J33" s="1" t="s">
        <v>461</v>
      </c>
      <c r="K33" s="1" t="s">
        <v>287</v>
      </c>
      <c r="L33" s="1" t="s">
        <v>29</v>
      </c>
      <c r="M33" s="1" t="s">
        <v>462</v>
      </c>
      <c r="N33" s="1" t="s">
        <v>211</v>
      </c>
      <c r="O33" s="1" t="s">
        <v>149</v>
      </c>
      <c r="P33" t="s">
        <v>53</v>
      </c>
      <c r="Q33" s="1" t="s">
        <v>150</v>
      </c>
      <c r="R33" s="1" t="s">
        <v>197</v>
      </c>
      <c r="S33" s="1" t="s">
        <v>463</v>
      </c>
      <c r="T33" s="1" t="s">
        <v>464</v>
      </c>
      <c r="U33" s="1" t="s">
        <v>465</v>
      </c>
      <c r="V33" s="1" t="s">
        <v>140</v>
      </c>
      <c r="W33" s="1" t="s">
        <v>75</v>
      </c>
      <c r="X33" t="str">
        <f t="shared" si="1"/>
        <v>Complete</v>
      </c>
      <c r="Y33">
        <f>MAX(0,100-IF(G33="Invalid",Config!$B$5,0)-IF(I33="Invalid",Config!$B$6,0)-IF(X33="Incomplete",Config!$B$7,0)-IF(AF33="Yes",Config!$B$37,0))</f>
        <v>75</v>
      </c>
      <c r="Z33" s="1">
        <f>IF(OR(TRIM(B33)="",COUNTIF(Config!$B$15:$B$19,B33)&gt;0),1,0)+IF(OR(TRIM(C33)="",COUNTIF(Config!$B$15:$B$19,C33)&gt;0),1,0)+IF(OR(TRIM(F33)="",COUNTIF(Config!$B$15:$B$19,F33)&gt;0),1,0)+IF(OR(TRIM(H33)="",COUNTIF(Config!$B$15:$B$19,H33)&gt;0),1,0)+IF(OR(TRIM(E33)="",COUNTIF(Config!$B$15:$B$19,E33)&gt;0),1,0)+IF(OR(TRIM(K33)="",COUNTIF(Config!$B$15:$B$19,K33)&gt;0),1,0)+IF(OR(TRIM(P33)="",COUNTIF(Config!$B$15:$B$19,P33)&gt;0),1,0)+IF(OR(TRIM(R33)="",COUNTIF(Config!$B$15:$B$19,R33)&gt;0),1,0)</f>
        <v>0</v>
      </c>
      <c r="AA33" s="1" cm="1">
        <f t="array" ref="AA33">SUMPRODUCT(LEN(H33)-LEN(SUBSTITUTE(H33,{"0";"1";"2";"3";"4";"5";"6";"7";"8";"9"},"")))</f>
        <v>11</v>
      </c>
      <c r="AC33" t="str">
        <f t="shared" si="2"/>
        <v>Potential Duplicate</v>
      </c>
      <c r="AD33">
        <f t="shared" si="3"/>
        <v>1</v>
      </c>
      <c r="AE33">
        <f t="shared" si="4"/>
        <v>2</v>
      </c>
      <c r="AF33" t="str">
        <f t="shared" si="5"/>
        <v>Yes</v>
      </c>
      <c r="AG33">
        <f t="shared" ca="1" si="6"/>
        <v>37</v>
      </c>
      <c r="AH33" t="str">
        <f ca="1">IF(OR(V33="",AG33=""),"Yes",IF(AG33&gt;Config!$B$41,"Yes","No"))</f>
        <v>No</v>
      </c>
    </row>
    <row r="34" spans="1:34" x14ac:dyDescent="0.25">
      <c r="A34" s="1" t="s">
        <v>466</v>
      </c>
      <c r="B34" s="1" t="s">
        <v>42</v>
      </c>
      <c r="C34" s="1" t="s">
        <v>364</v>
      </c>
      <c r="D34" s="1" t="s">
        <v>467</v>
      </c>
      <c r="E34" s="1" t="s">
        <v>33843</v>
      </c>
      <c r="F34" s="1" t="s">
        <v>468</v>
      </c>
      <c r="G34" t="str">
        <f t="shared" si="0"/>
        <v>Valid</v>
      </c>
      <c r="H34" s="1" t="s">
        <v>469</v>
      </c>
      <c r="I34" t="str" cm="1">
        <f t="array" ref="I34">IF(OR(TRIM(H34)="",ISNUMBER(SEARCH("#",H34)),AA34&lt;Config!$B$8,SUMPRODUCT(--ISNUMBER(SEARCH({"a";"b";"c";"d";"e";"f";"g";"h";"i";"j";"k";"l";"m";"n";"o";"p";"q";"r";"s";"t";"u";"v";"w";"x";"y";"z"},H34)))&gt;0),"Invalid","Valid")</f>
        <v>Valid</v>
      </c>
      <c r="J34" s="1" t="s">
        <v>470</v>
      </c>
      <c r="K34" s="1" t="s">
        <v>163</v>
      </c>
      <c r="L34" s="1" t="s">
        <v>67</v>
      </c>
      <c r="M34" s="1" t="s">
        <v>118</v>
      </c>
      <c r="N34" s="1" t="s">
        <v>358</v>
      </c>
      <c r="O34" s="1" t="s">
        <v>69</v>
      </c>
      <c r="P34" t="s">
        <v>53</v>
      </c>
      <c r="Q34" s="1" t="s">
        <v>54</v>
      </c>
      <c r="R34" s="1" t="s">
        <v>150</v>
      </c>
      <c r="S34" s="1" t="s">
        <v>471</v>
      </c>
      <c r="T34" s="1" t="s">
        <v>472</v>
      </c>
      <c r="U34" s="1" t="s">
        <v>473</v>
      </c>
      <c r="V34" s="1" t="s">
        <v>474</v>
      </c>
      <c r="W34" s="1" t="s">
        <v>75</v>
      </c>
      <c r="X34" t="str">
        <f t="shared" si="1"/>
        <v>Complete</v>
      </c>
      <c r="Y34">
        <f>MAX(0,100-IF(G34="Invalid",Config!$B$5,0)-IF(I34="Invalid",Config!$B$6,0)-IF(X34="Incomplete",Config!$B$7,0)-IF(AF34="Yes",Config!$B$37,0))</f>
        <v>100</v>
      </c>
      <c r="Z34" s="1">
        <f>IF(OR(TRIM(B34)="",COUNTIF(Config!$B$15:$B$19,B34)&gt;0),1,0)+IF(OR(TRIM(C34)="",COUNTIF(Config!$B$15:$B$19,C34)&gt;0),1,0)+IF(OR(TRIM(F34)="",COUNTIF(Config!$B$15:$B$19,F34)&gt;0),1,0)+IF(OR(TRIM(H34)="",COUNTIF(Config!$B$15:$B$19,H34)&gt;0),1,0)+IF(OR(TRIM(E34)="",COUNTIF(Config!$B$15:$B$19,E34)&gt;0),1,0)+IF(OR(TRIM(K34)="",COUNTIF(Config!$B$15:$B$19,K34)&gt;0),1,0)+IF(OR(TRIM(P34)="",COUNTIF(Config!$B$15:$B$19,P34)&gt;0),1,0)+IF(OR(TRIM(R34)="",COUNTIF(Config!$B$15:$B$19,R34)&gt;0),1,0)</f>
        <v>0</v>
      </c>
      <c r="AA34" s="1" cm="1">
        <f t="array" ref="AA34">SUMPRODUCT(LEN(H34)-LEN(SUBSTITUTE(H34,{"0";"1";"2";"3";"4";"5";"6";"7";"8";"9"},"")))</f>
        <v>12</v>
      </c>
      <c r="AC34" t="str">
        <f t="shared" si="2"/>
        <v/>
      </c>
      <c r="AD34">
        <f t="shared" si="3"/>
        <v>1</v>
      </c>
      <c r="AE34">
        <f t="shared" si="4"/>
        <v>1</v>
      </c>
      <c r="AF34" t="str">
        <f t="shared" si="5"/>
        <v>No</v>
      </c>
      <c r="AG34">
        <f t="shared" ca="1" si="6"/>
        <v>105</v>
      </c>
      <c r="AH34" t="str">
        <f ca="1">IF(OR(V34="",AG34=""),"Yes",IF(AG34&gt;Config!$B$41,"Yes","No"))</f>
        <v>No</v>
      </c>
    </row>
    <row r="35" spans="1:34" x14ac:dyDescent="0.25">
      <c r="A35" s="1" t="s">
        <v>475</v>
      </c>
      <c r="B35" s="1" t="s">
        <v>156</v>
      </c>
      <c r="C35" s="1" t="s">
        <v>420</v>
      </c>
      <c r="D35" s="1" t="s">
        <v>476</v>
      </c>
      <c r="E35" s="1" t="s">
        <v>477</v>
      </c>
      <c r="F35" s="1" t="s">
        <v>478</v>
      </c>
      <c r="G35" t="str">
        <f t="shared" si="0"/>
        <v>Valid</v>
      </c>
      <c r="H35" s="1" t="s">
        <v>479</v>
      </c>
      <c r="I35" t="str" cm="1">
        <f t="array" ref="I35">IF(OR(TRIM(H35)="",ISNUMBER(SEARCH("#",H35)),AA35&lt;Config!$B$8,SUMPRODUCT(--ISNUMBER(SEARCH({"a";"b";"c";"d";"e";"f";"g";"h";"i";"j";"k";"l";"m";"n";"o";"p";"q";"r";"s";"t";"u";"v";"w";"x";"y";"z"},H35)))&gt;0),"Invalid","Valid")</f>
        <v>Valid</v>
      </c>
      <c r="J35" s="1" t="s">
        <v>480</v>
      </c>
      <c r="K35" s="1" t="s">
        <v>481</v>
      </c>
      <c r="L35" s="1" t="s">
        <v>49</v>
      </c>
      <c r="M35" s="1" t="s">
        <v>50</v>
      </c>
      <c r="N35" s="1" t="s">
        <v>211</v>
      </c>
      <c r="O35" s="1" t="s">
        <v>69</v>
      </c>
      <c r="P35" t="s">
        <v>33</v>
      </c>
      <c r="Q35" s="1" t="s">
        <v>119</v>
      </c>
      <c r="R35" s="1" t="s">
        <v>482</v>
      </c>
      <c r="S35" s="1" t="s">
        <v>483</v>
      </c>
      <c r="T35" s="1" t="s">
        <v>484</v>
      </c>
      <c r="U35" s="1" t="s">
        <v>485</v>
      </c>
      <c r="V35" s="1" t="s">
        <v>486</v>
      </c>
      <c r="W35" s="1" t="s">
        <v>293</v>
      </c>
      <c r="X35" t="str">
        <f t="shared" si="1"/>
        <v>Complete</v>
      </c>
      <c r="Y35">
        <f>MAX(0,100-IF(G35="Invalid",Config!$B$5,0)-IF(I35="Invalid",Config!$B$6,0)-IF(X35="Incomplete",Config!$B$7,0)-IF(AF35="Yes",Config!$B$37,0))</f>
        <v>100</v>
      </c>
      <c r="Z35" s="1">
        <f>IF(OR(TRIM(B35)="",COUNTIF(Config!$B$15:$B$19,B35)&gt;0),1,0)+IF(OR(TRIM(C35)="",COUNTIF(Config!$B$15:$B$19,C35)&gt;0),1,0)+IF(OR(TRIM(F35)="",COUNTIF(Config!$B$15:$B$19,F35)&gt;0),1,0)+IF(OR(TRIM(H35)="",COUNTIF(Config!$B$15:$B$19,H35)&gt;0),1,0)+IF(OR(TRIM(E35)="",COUNTIF(Config!$B$15:$B$19,E35)&gt;0),1,0)+IF(OR(TRIM(K35)="",COUNTIF(Config!$B$15:$B$19,K35)&gt;0),1,0)+IF(OR(TRIM(P35)="",COUNTIF(Config!$B$15:$B$19,P35)&gt;0),1,0)+IF(OR(TRIM(R35)="",COUNTIF(Config!$B$15:$B$19,R35)&gt;0),1,0)</f>
        <v>0</v>
      </c>
      <c r="AA35" s="1" cm="1">
        <f t="array" ref="AA35">SUMPRODUCT(LEN(H35)-LEN(SUBSTITUTE(H35,{"0";"1";"2";"3";"4";"5";"6";"7";"8";"9"},"")))</f>
        <v>10</v>
      </c>
      <c r="AC35" t="str">
        <f t="shared" si="2"/>
        <v/>
      </c>
      <c r="AD35">
        <f t="shared" si="3"/>
        <v>1</v>
      </c>
      <c r="AE35">
        <f t="shared" si="4"/>
        <v>1</v>
      </c>
      <c r="AF35" t="str">
        <f t="shared" si="5"/>
        <v>No</v>
      </c>
      <c r="AG35">
        <f t="shared" ca="1" si="6"/>
        <v>178</v>
      </c>
      <c r="AH35" t="str">
        <f ca="1">IF(OR(V35="",AG35=""),"Yes",IF(AG35&gt;Config!$B$41,"Yes","No"))</f>
        <v>No</v>
      </c>
    </row>
    <row r="36" spans="1:34" x14ac:dyDescent="0.25">
      <c r="A36" s="1" t="s">
        <v>487</v>
      </c>
      <c r="B36" s="1" t="s">
        <v>488</v>
      </c>
      <c r="C36" s="1" t="s">
        <v>489</v>
      </c>
      <c r="D36" s="1" t="s">
        <v>490</v>
      </c>
      <c r="E36" s="1" t="s">
        <v>33844</v>
      </c>
      <c r="F36" s="1" t="s">
        <v>491</v>
      </c>
      <c r="G36" t="str">
        <f t="shared" si="0"/>
        <v>Valid</v>
      </c>
      <c r="H36" s="1" t="s">
        <v>492</v>
      </c>
      <c r="I36" t="str" cm="1">
        <f t="array" ref="I36">IF(OR(TRIM(H36)="",ISNUMBER(SEARCH("#",H36)),AA36&lt;Config!$B$8,SUMPRODUCT(--ISNUMBER(SEARCH({"a";"b";"c";"d";"e";"f";"g";"h";"i";"j";"k";"l";"m";"n";"o";"p";"q";"r";"s";"t";"u";"v";"w";"x";"y";"z"},H36)))&gt;0),"Invalid","Valid")</f>
        <v>Valid</v>
      </c>
      <c r="J36" s="1" t="s">
        <v>493</v>
      </c>
      <c r="K36" s="1" t="s">
        <v>66</v>
      </c>
      <c r="L36" s="1" t="s">
        <v>67</v>
      </c>
      <c r="M36" s="1" t="s">
        <v>118</v>
      </c>
      <c r="N36" s="1" t="s">
        <v>51</v>
      </c>
      <c r="O36" s="1" t="s">
        <v>52</v>
      </c>
      <c r="P36" t="s">
        <v>53</v>
      </c>
      <c r="Q36" s="1" t="s">
        <v>181</v>
      </c>
      <c r="R36" s="1" t="s">
        <v>415</v>
      </c>
      <c r="S36" s="1" t="s">
        <v>494</v>
      </c>
      <c r="T36" s="1" t="s">
        <v>495</v>
      </c>
      <c r="U36" s="1" t="s">
        <v>496</v>
      </c>
      <c r="V36" s="1" t="s">
        <v>497</v>
      </c>
      <c r="W36" s="1" t="s">
        <v>384</v>
      </c>
      <c r="X36" t="str">
        <f t="shared" si="1"/>
        <v>Complete</v>
      </c>
      <c r="Y36">
        <f>MAX(0,100-IF(G36="Invalid",Config!$B$5,0)-IF(I36="Invalid",Config!$B$6,0)-IF(X36="Incomplete",Config!$B$7,0)-IF(AF36="Yes",Config!$B$37,0))</f>
        <v>75</v>
      </c>
      <c r="Z36" s="1">
        <f>IF(OR(TRIM(B36)="",COUNTIF(Config!$B$15:$B$19,B36)&gt;0),1,0)+IF(OR(TRIM(C36)="",COUNTIF(Config!$B$15:$B$19,C36)&gt;0),1,0)+IF(OR(TRIM(F36)="",COUNTIF(Config!$B$15:$B$19,F36)&gt;0),1,0)+IF(OR(TRIM(H36)="",COUNTIF(Config!$B$15:$B$19,H36)&gt;0),1,0)+IF(OR(TRIM(E36)="",COUNTIF(Config!$B$15:$B$19,E36)&gt;0),1,0)+IF(OR(TRIM(K36)="",COUNTIF(Config!$B$15:$B$19,K36)&gt;0),1,0)+IF(OR(TRIM(P36)="",COUNTIF(Config!$B$15:$B$19,P36)&gt;0),1,0)+IF(OR(TRIM(R36)="",COUNTIF(Config!$B$15:$B$19,R36)&gt;0),1,0)</f>
        <v>0</v>
      </c>
      <c r="AA36" s="1" cm="1">
        <f t="array" ref="AA36">SUMPRODUCT(LEN(H36)-LEN(SUBSTITUTE(H36,{"0";"1";"2";"3";"4";"5";"6";"7";"8";"9"},"")))</f>
        <v>12</v>
      </c>
      <c r="AC36" t="str">
        <f t="shared" si="2"/>
        <v>Potential Duplicate</v>
      </c>
      <c r="AD36">
        <f t="shared" si="3"/>
        <v>2</v>
      </c>
      <c r="AE36">
        <f t="shared" si="4"/>
        <v>1</v>
      </c>
      <c r="AF36" t="str">
        <f t="shared" si="5"/>
        <v>Yes</v>
      </c>
      <c r="AG36">
        <f t="shared" ca="1" si="6"/>
        <v>92</v>
      </c>
      <c r="AH36" t="str">
        <f ca="1">IF(OR(V36="",AG36=""),"Yes",IF(AG36&gt;Config!$B$41,"Yes","No"))</f>
        <v>No</v>
      </c>
    </row>
    <row r="37" spans="1:34" x14ac:dyDescent="0.25">
      <c r="A37" s="1" t="s">
        <v>498</v>
      </c>
      <c r="B37" s="1" t="s">
        <v>219</v>
      </c>
      <c r="C37" s="1" t="s">
        <v>499</v>
      </c>
      <c r="D37" s="1" t="s">
        <v>500</v>
      </c>
      <c r="E37" s="1" t="s">
        <v>283</v>
      </c>
      <c r="F37" s="1" t="s">
        <v>501</v>
      </c>
      <c r="G37" t="str">
        <f t="shared" si="0"/>
        <v>Valid</v>
      </c>
      <c r="H37" s="1" t="s">
        <v>502</v>
      </c>
      <c r="I37" t="str" cm="1">
        <f t="array" ref="I37">IF(OR(TRIM(H37)="",ISNUMBER(SEARCH("#",H37)),AA37&lt;Config!$B$8,SUMPRODUCT(--ISNUMBER(SEARCH({"a";"b";"c";"d";"e";"f";"g";"h";"i";"j";"k";"l";"m";"n";"o";"p";"q";"r";"s";"t";"u";"v";"w";"x";"y";"z"},H37)))&gt;0),"Invalid","Valid")</f>
        <v>Valid</v>
      </c>
      <c r="J37" s="1" t="s">
        <v>503</v>
      </c>
      <c r="K37" s="1" t="s">
        <v>504</v>
      </c>
      <c r="L37" s="1" t="s">
        <v>29</v>
      </c>
      <c r="M37" s="1" t="s">
        <v>50</v>
      </c>
      <c r="N37" s="1" t="s">
        <v>33819</v>
      </c>
      <c r="O37" s="1" t="s">
        <v>266</v>
      </c>
      <c r="P37" t="s">
        <v>53</v>
      </c>
      <c r="Q37" s="1" t="s">
        <v>54</v>
      </c>
      <c r="R37" s="1" t="s">
        <v>70</v>
      </c>
      <c r="S37" s="1" t="s">
        <v>505</v>
      </c>
      <c r="T37" s="1" t="s">
        <v>506</v>
      </c>
      <c r="U37" s="1" t="s">
        <v>507</v>
      </c>
      <c r="V37" s="1" t="s">
        <v>508</v>
      </c>
      <c r="W37" s="1" t="s">
        <v>60</v>
      </c>
      <c r="X37" t="str">
        <f t="shared" si="1"/>
        <v>Complete</v>
      </c>
      <c r="Y37">
        <f>MAX(0,100-IF(G37="Invalid",Config!$B$5,0)-IF(I37="Invalid",Config!$B$6,0)-IF(X37="Incomplete",Config!$B$7,0)-IF(AF37="Yes",Config!$B$37,0))</f>
        <v>75</v>
      </c>
      <c r="Z37" s="1">
        <f>IF(OR(TRIM(B37)="",COUNTIF(Config!$B$15:$B$19,B37)&gt;0),1,0)+IF(OR(TRIM(C37)="",COUNTIF(Config!$B$15:$B$19,C37)&gt;0),1,0)+IF(OR(TRIM(F37)="",COUNTIF(Config!$B$15:$B$19,F37)&gt;0),1,0)+IF(OR(TRIM(H37)="",COUNTIF(Config!$B$15:$B$19,H37)&gt;0),1,0)+IF(OR(TRIM(E37)="",COUNTIF(Config!$B$15:$B$19,E37)&gt;0),1,0)+IF(OR(TRIM(K37)="",COUNTIF(Config!$B$15:$B$19,K37)&gt;0),1,0)+IF(OR(TRIM(P37)="",COUNTIF(Config!$B$15:$B$19,P37)&gt;0),1,0)+IF(OR(TRIM(R37)="",COUNTIF(Config!$B$15:$B$19,R37)&gt;0),1,0)</f>
        <v>0</v>
      </c>
      <c r="AA37" s="1" cm="1">
        <f t="array" ref="AA37">SUMPRODUCT(LEN(H37)-LEN(SUBSTITUTE(H37,{"0";"1";"2";"3";"4";"5";"6";"7";"8";"9"},"")))</f>
        <v>11</v>
      </c>
      <c r="AC37" t="str">
        <f t="shared" si="2"/>
        <v>Potential Duplicate</v>
      </c>
      <c r="AD37">
        <f t="shared" si="3"/>
        <v>1</v>
      </c>
      <c r="AE37">
        <f t="shared" si="4"/>
        <v>2</v>
      </c>
      <c r="AF37" t="str">
        <f t="shared" si="5"/>
        <v>Yes</v>
      </c>
      <c r="AG37">
        <f t="shared" ca="1" si="6"/>
        <v>275</v>
      </c>
      <c r="AH37" t="str">
        <f ca="1">IF(OR(V37="",AG37=""),"Yes",IF(AG37&gt;Config!$B$41,"Yes","No"))</f>
        <v>No</v>
      </c>
    </row>
    <row r="38" spans="1:34" x14ac:dyDescent="0.25">
      <c r="A38" s="1" t="s">
        <v>509</v>
      </c>
      <c r="B38" s="1" t="s">
        <v>510</v>
      </c>
      <c r="C38" s="1" t="s">
        <v>511</v>
      </c>
      <c r="D38" s="1" t="s">
        <v>512</v>
      </c>
      <c r="E38" s="1" t="s">
        <v>458</v>
      </c>
      <c r="F38" s="1" t="s">
        <v>513</v>
      </c>
      <c r="G38" t="str">
        <f t="shared" si="0"/>
        <v>Valid</v>
      </c>
      <c r="H38" s="1" t="s">
        <v>514</v>
      </c>
      <c r="I38" t="str" cm="1">
        <f t="array" ref="I38">IF(OR(TRIM(H38)="",ISNUMBER(SEARCH("#",H38)),AA38&lt;Config!$B$8,SUMPRODUCT(--ISNUMBER(SEARCH({"a";"b";"c";"d";"e";"f";"g";"h";"i";"j";"k";"l";"m";"n";"o";"p";"q";"r";"s";"t";"u";"v";"w";"x";"y";"z"},H38)))&gt;0),"Invalid","Valid")</f>
        <v>Valid</v>
      </c>
      <c r="J38" s="1" t="s">
        <v>515</v>
      </c>
      <c r="K38" s="1" t="s">
        <v>516</v>
      </c>
      <c r="L38" s="1" t="s">
        <v>450</v>
      </c>
      <c r="M38" s="1" t="s">
        <v>517</v>
      </c>
      <c r="N38" s="1" t="s">
        <v>252</v>
      </c>
      <c r="O38" s="1" t="s">
        <v>52</v>
      </c>
      <c r="P38" t="s">
        <v>518</v>
      </c>
      <c r="Q38" s="1" t="s">
        <v>88</v>
      </c>
      <c r="R38" s="1" t="s">
        <v>136</v>
      </c>
      <c r="S38" s="1" t="s">
        <v>519</v>
      </c>
      <c r="T38" s="1" t="s">
        <v>520</v>
      </c>
      <c r="U38" s="1" t="s">
        <v>521</v>
      </c>
      <c r="V38" s="1" t="s">
        <v>522</v>
      </c>
      <c r="W38" s="1" t="s">
        <v>125</v>
      </c>
      <c r="X38" t="str">
        <f t="shared" si="1"/>
        <v>Complete</v>
      </c>
      <c r="Y38">
        <f>MAX(0,100-IF(G38="Invalid",Config!$B$5,0)-IF(I38="Invalid",Config!$B$6,0)-IF(X38="Incomplete",Config!$B$7,0)-IF(AF38="Yes",Config!$B$37,0))</f>
        <v>100</v>
      </c>
      <c r="Z38" s="1">
        <f>IF(OR(TRIM(B38)="",COUNTIF(Config!$B$15:$B$19,B38)&gt;0),1,0)+IF(OR(TRIM(C38)="",COUNTIF(Config!$B$15:$B$19,C38)&gt;0),1,0)+IF(OR(TRIM(F38)="",COUNTIF(Config!$B$15:$B$19,F38)&gt;0),1,0)+IF(OR(TRIM(H38)="",COUNTIF(Config!$B$15:$B$19,H38)&gt;0),1,0)+IF(OR(TRIM(E38)="",COUNTIF(Config!$B$15:$B$19,E38)&gt;0),1,0)+IF(OR(TRIM(K38)="",COUNTIF(Config!$B$15:$B$19,K38)&gt;0),1,0)+IF(OR(TRIM(P38)="",COUNTIF(Config!$B$15:$B$19,P38)&gt;0),1,0)+IF(OR(TRIM(R38)="",COUNTIF(Config!$B$15:$B$19,R38)&gt;0),1,0)</f>
        <v>0</v>
      </c>
      <c r="AA38" s="1" cm="1">
        <f t="array" ref="AA38">SUMPRODUCT(LEN(H38)-LEN(SUBSTITUTE(H38,{"0";"1";"2";"3";"4";"5";"6";"7";"8";"9"},"")))</f>
        <v>11</v>
      </c>
      <c r="AC38" t="str">
        <f t="shared" si="2"/>
        <v/>
      </c>
      <c r="AD38">
        <f t="shared" si="3"/>
        <v>1</v>
      </c>
      <c r="AE38">
        <f t="shared" si="4"/>
        <v>1</v>
      </c>
      <c r="AF38" t="str">
        <f t="shared" si="5"/>
        <v>No</v>
      </c>
      <c r="AG38">
        <f t="shared" ca="1" si="6"/>
        <v>516</v>
      </c>
      <c r="AH38" t="str">
        <f ca="1">IF(OR(V38="",AG38=""),"Yes",IF(AG38&gt;Config!$B$41,"Yes","No"))</f>
        <v>Yes</v>
      </c>
    </row>
    <row r="39" spans="1:34" x14ac:dyDescent="0.25">
      <c r="A39" s="1" t="s">
        <v>523</v>
      </c>
      <c r="B39" s="1" t="s">
        <v>188</v>
      </c>
      <c r="C39" s="1" t="s">
        <v>524</v>
      </c>
      <c r="D39" s="1" t="s">
        <v>525</v>
      </c>
      <c r="E39" s="1" t="s">
        <v>33845</v>
      </c>
      <c r="F39" s="1" t="s">
        <v>526</v>
      </c>
      <c r="G39" t="str">
        <f t="shared" si="0"/>
        <v>Valid</v>
      </c>
      <c r="H39" s="1" t="s">
        <v>527</v>
      </c>
      <c r="I39" t="str" cm="1">
        <f t="array" ref="I39">IF(OR(TRIM(H39)="",ISNUMBER(SEARCH("#",H39)),AA39&lt;Config!$B$8,SUMPRODUCT(--ISNUMBER(SEARCH({"a";"b";"c";"d";"e";"f";"g";"h";"i";"j";"k";"l";"m";"n";"o";"p";"q";"r";"s";"t";"u";"v";"w";"x";"y";"z"},H39)))&gt;0),"Invalid","Valid")</f>
        <v>Valid</v>
      </c>
      <c r="J39" s="1" t="s">
        <v>528</v>
      </c>
      <c r="K39" s="1" t="s">
        <v>210</v>
      </c>
      <c r="L39" s="1" t="s">
        <v>102</v>
      </c>
      <c r="M39" s="1" t="s">
        <v>251</v>
      </c>
      <c r="N39" s="1" t="s">
        <v>358</v>
      </c>
      <c r="O39" s="1" t="s">
        <v>69</v>
      </c>
      <c r="P39" t="s">
        <v>53</v>
      </c>
      <c r="Q39" s="1" t="s">
        <v>55</v>
      </c>
      <c r="R39" s="1" t="s">
        <v>70</v>
      </c>
      <c r="S39" s="1" t="s">
        <v>529</v>
      </c>
      <c r="T39" s="1" t="s">
        <v>530</v>
      </c>
      <c r="U39" s="1" t="s">
        <v>531</v>
      </c>
      <c r="V39" s="1" t="s">
        <v>532</v>
      </c>
      <c r="W39" s="1" t="s">
        <v>125</v>
      </c>
      <c r="X39" t="str">
        <f t="shared" si="1"/>
        <v>Complete</v>
      </c>
      <c r="Y39">
        <f>MAX(0,100-IF(G39="Invalid",Config!$B$5,0)-IF(I39="Invalid",Config!$B$6,0)-IF(X39="Incomplete",Config!$B$7,0)-IF(AF39="Yes",Config!$B$37,0))</f>
        <v>75</v>
      </c>
      <c r="Z39" s="1">
        <f>IF(OR(TRIM(B39)="",COUNTIF(Config!$B$15:$B$19,B39)&gt;0),1,0)+IF(OR(TRIM(C39)="",COUNTIF(Config!$B$15:$B$19,C39)&gt;0),1,0)+IF(OR(TRIM(F39)="",COUNTIF(Config!$B$15:$B$19,F39)&gt;0),1,0)+IF(OR(TRIM(H39)="",COUNTIF(Config!$B$15:$B$19,H39)&gt;0),1,0)+IF(OR(TRIM(E39)="",COUNTIF(Config!$B$15:$B$19,E39)&gt;0),1,0)+IF(OR(TRIM(K39)="",COUNTIF(Config!$B$15:$B$19,K39)&gt;0),1,0)+IF(OR(TRIM(P39)="",COUNTIF(Config!$B$15:$B$19,P39)&gt;0),1,0)+IF(OR(TRIM(R39)="",COUNTIF(Config!$B$15:$B$19,R39)&gt;0),1,0)</f>
        <v>0</v>
      </c>
      <c r="AA39" s="1" cm="1">
        <f t="array" ref="AA39">SUMPRODUCT(LEN(H39)-LEN(SUBSTITUTE(H39,{"0";"1";"2";"3";"4";"5";"6";"7";"8";"9"},"")))</f>
        <v>12</v>
      </c>
      <c r="AC39" t="str">
        <f t="shared" si="2"/>
        <v>Potential Duplicate</v>
      </c>
      <c r="AD39">
        <f t="shared" si="3"/>
        <v>2</v>
      </c>
      <c r="AE39">
        <f t="shared" si="4"/>
        <v>1</v>
      </c>
      <c r="AF39" t="str">
        <f t="shared" si="5"/>
        <v>Yes</v>
      </c>
      <c r="AG39">
        <f t="shared" ca="1" si="6"/>
        <v>-89</v>
      </c>
      <c r="AH39" t="str">
        <f ca="1">IF(OR(V39="",AG39=""),"Yes",IF(AG39&gt;Config!$B$41,"Yes","No"))</f>
        <v>No</v>
      </c>
    </row>
    <row r="40" spans="1:34" x14ac:dyDescent="0.25">
      <c r="A40" s="1" t="s">
        <v>533</v>
      </c>
      <c r="B40" s="1" t="s">
        <v>534</v>
      </c>
      <c r="C40" s="1" t="s">
        <v>535</v>
      </c>
      <c r="D40" s="1" t="s">
        <v>536</v>
      </c>
      <c r="E40" s="1" t="s">
        <v>159</v>
      </c>
      <c r="F40" s="1" t="s">
        <v>537</v>
      </c>
      <c r="G40" t="str">
        <f t="shared" si="0"/>
        <v>Valid</v>
      </c>
      <c r="H40" s="1" t="s">
        <v>538</v>
      </c>
      <c r="I40" t="str" cm="1">
        <f t="array" ref="I40">IF(OR(TRIM(H40)="",ISNUMBER(SEARCH("#",H40)),AA40&lt;Config!$B$8,SUMPRODUCT(--ISNUMBER(SEARCH({"a";"b";"c";"d";"e";"f";"g";"h";"i";"j";"k";"l";"m";"n";"o";"p";"q";"r";"s";"t";"u";"v";"w";"x";"y";"z"},H40)))&gt;0),"Invalid","Valid")</f>
        <v>Valid</v>
      </c>
      <c r="J40" s="1" t="s">
        <v>539</v>
      </c>
      <c r="K40" s="1" t="s">
        <v>250</v>
      </c>
      <c r="L40" s="1" t="s">
        <v>67</v>
      </c>
      <c r="M40" s="1" t="s">
        <v>30</v>
      </c>
      <c r="N40" s="1" t="s">
        <v>437</v>
      </c>
      <c r="O40" s="1" t="s">
        <v>196</v>
      </c>
      <c r="P40" t="s">
        <v>53</v>
      </c>
      <c r="Q40" s="1" t="s">
        <v>55</v>
      </c>
      <c r="R40" s="1" t="s">
        <v>288</v>
      </c>
      <c r="S40" s="1" t="s">
        <v>540</v>
      </c>
      <c r="T40" s="1" t="s">
        <v>541</v>
      </c>
      <c r="U40" s="1" t="s">
        <v>542</v>
      </c>
      <c r="V40" s="1" t="s">
        <v>93</v>
      </c>
      <c r="W40" s="1" t="s">
        <v>202</v>
      </c>
      <c r="X40" t="str">
        <f t="shared" si="1"/>
        <v>Complete</v>
      </c>
      <c r="Y40">
        <f>MAX(0,100-IF(G40="Invalid",Config!$B$5,0)-IF(I40="Invalid",Config!$B$6,0)-IF(X40="Incomplete",Config!$B$7,0)-IF(AF40="Yes",Config!$B$37,0))</f>
        <v>100</v>
      </c>
      <c r="Z40" s="1">
        <f>IF(OR(TRIM(B40)="",COUNTIF(Config!$B$15:$B$19,B40)&gt;0),1,0)+IF(OR(TRIM(C40)="",COUNTIF(Config!$B$15:$B$19,C40)&gt;0),1,0)+IF(OR(TRIM(F40)="",COUNTIF(Config!$B$15:$B$19,F40)&gt;0),1,0)+IF(OR(TRIM(H40)="",COUNTIF(Config!$B$15:$B$19,H40)&gt;0),1,0)+IF(OR(TRIM(E40)="",COUNTIF(Config!$B$15:$B$19,E40)&gt;0),1,0)+IF(OR(TRIM(K40)="",COUNTIF(Config!$B$15:$B$19,K40)&gt;0),1,0)+IF(OR(TRIM(P40)="",COUNTIF(Config!$B$15:$B$19,P40)&gt;0),1,0)+IF(OR(TRIM(R40)="",COUNTIF(Config!$B$15:$B$19,R40)&gt;0),1,0)</f>
        <v>0</v>
      </c>
      <c r="AA40" s="1" cm="1">
        <f t="array" ref="AA40">SUMPRODUCT(LEN(H40)-LEN(SUBSTITUTE(H40,{"0";"1";"2";"3";"4";"5";"6";"7";"8";"9"},"")))</f>
        <v>12</v>
      </c>
      <c r="AC40" t="str">
        <f t="shared" si="2"/>
        <v/>
      </c>
      <c r="AD40">
        <f t="shared" si="3"/>
        <v>1</v>
      </c>
      <c r="AE40">
        <f t="shared" si="4"/>
        <v>1</v>
      </c>
      <c r="AF40" t="str">
        <f t="shared" si="5"/>
        <v>No</v>
      </c>
      <c r="AG40">
        <f t="shared" ca="1" si="6"/>
        <v>226</v>
      </c>
      <c r="AH40" t="str">
        <f ca="1">IF(OR(V40="",AG40=""),"Yes",IF(AG40&gt;Config!$B$41,"Yes","No"))</f>
        <v>No</v>
      </c>
    </row>
    <row r="41" spans="1:34" x14ac:dyDescent="0.25">
      <c r="A41" s="1" t="s">
        <v>543</v>
      </c>
      <c r="B41" s="1" t="s">
        <v>544</v>
      </c>
      <c r="C41" s="1" t="s">
        <v>545</v>
      </c>
      <c r="D41" s="1" t="s">
        <v>546</v>
      </c>
      <c r="E41" s="1" t="s">
        <v>33846</v>
      </c>
      <c r="F41" s="1" t="s">
        <v>547</v>
      </c>
      <c r="G41" t="str">
        <f t="shared" si="0"/>
        <v>Valid</v>
      </c>
      <c r="H41" s="1" t="s">
        <v>548</v>
      </c>
      <c r="I41" t="str" cm="1">
        <f t="array" ref="I41">IF(OR(TRIM(H41)="",ISNUMBER(SEARCH("#",H41)),AA41&lt;Config!$B$8,SUMPRODUCT(--ISNUMBER(SEARCH({"a";"b";"c";"d";"e";"f";"g";"h";"i";"j";"k";"l";"m";"n";"o";"p";"q";"r";"s";"t";"u";"v";"w";"x";"y";"z"},H41)))&gt;0),"Invalid","Valid")</f>
        <v>Valid</v>
      </c>
      <c r="J41" s="1" t="s">
        <v>549</v>
      </c>
      <c r="K41" s="1" t="s">
        <v>28</v>
      </c>
      <c r="L41" s="1" t="s">
        <v>134</v>
      </c>
      <c r="M41" s="1" t="s">
        <v>235</v>
      </c>
      <c r="N41" s="1" t="s">
        <v>437</v>
      </c>
      <c r="O41" s="1" t="s">
        <v>149</v>
      </c>
      <c r="P41" t="s">
        <v>87</v>
      </c>
      <c r="Q41" s="1" t="s">
        <v>166</v>
      </c>
      <c r="R41" s="1" t="s">
        <v>550</v>
      </c>
      <c r="S41" s="1" t="s">
        <v>551</v>
      </c>
      <c r="T41" s="1" t="s">
        <v>552</v>
      </c>
      <c r="U41" s="1" t="s">
        <v>429</v>
      </c>
      <c r="V41" s="1" t="s">
        <v>140</v>
      </c>
      <c r="W41" s="1" t="s">
        <v>60</v>
      </c>
      <c r="X41" t="str">
        <f t="shared" si="1"/>
        <v>Complete</v>
      </c>
      <c r="Y41">
        <f>MAX(0,100-IF(G41="Invalid",Config!$B$5,0)-IF(I41="Invalid",Config!$B$6,0)-IF(X41="Incomplete",Config!$B$7,0)-IF(AF41="Yes",Config!$B$37,0))</f>
        <v>100</v>
      </c>
      <c r="Z41" s="1">
        <f>IF(OR(TRIM(B41)="",COUNTIF(Config!$B$15:$B$19,B41)&gt;0),1,0)+IF(OR(TRIM(C41)="",COUNTIF(Config!$B$15:$B$19,C41)&gt;0),1,0)+IF(OR(TRIM(F41)="",COUNTIF(Config!$B$15:$B$19,F41)&gt;0),1,0)+IF(OR(TRIM(H41)="",COUNTIF(Config!$B$15:$B$19,H41)&gt;0),1,0)+IF(OR(TRIM(E41)="",COUNTIF(Config!$B$15:$B$19,E41)&gt;0),1,0)+IF(OR(TRIM(K41)="",COUNTIF(Config!$B$15:$B$19,K41)&gt;0),1,0)+IF(OR(TRIM(P41)="",COUNTIF(Config!$B$15:$B$19,P41)&gt;0),1,0)+IF(OR(TRIM(R41)="",COUNTIF(Config!$B$15:$B$19,R41)&gt;0),1,0)</f>
        <v>0</v>
      </c>
      <c r="AA41" s="1" cm="1">
        <f t="array" ref="AA41">SUMPRODUCT(LEN(H41)-LEN(SUBSTITUTE(H41,{"0";"1";"2";"3";"4";"5";"6";"7";"8";"9"},"")))</f>
        <v>11</v>
      </c>
      <c r="AC41" t="str">
        <f t="shared" si="2"/>
        <v/>
      </c>
      <c r="AD41">
        <f t="shared" si="3"/>
        <v>1</v>
      </c>
      <c r="AE41">
        <f t="shared" si="4"/>
        <v>1</v>
      </c>
      <c r="AF41" t="str">
        <f t="shared" si="5"/>
        <v>No</v>
      </c>
      <c r="AG41">
        <f t="shared" ca="1" si="6"/>
        <v>37</v>
      </c>
      <c r="AH41" t="str">
        <f ca="1">IF(OR(V41="",AG41=""),"Yes",IF(AG41&gt;Config!$B$41,"Yes","No"))</f>
        <v>No</v>
      </c>
    </row>
    <row r="42" spans="1:34" x14ac:dyDescent="0.25">
      <c r="A42" s="1" t="s">
        <v>553</v>
      </c>
      <c r="B42" s="1" t="s">
        <v>554</v>
      </c>
      <c r="C42" s="1" t="s">
        <v>511</v>
      </c>
      <c r="D42" s="1" t="s">
        <v>555</v>
      </c>
      <c r="E42" s="1" t="s">
        <v>159</v>
      </c>
      <c r="F42" s="1" t="s">
        <v>556</v>
      </c>
      <c r="G42" t="str">
        <f t="shared" si="0"/>
        <v>Valid</v>
      </c>
      <c r="H42" s="1" t="s">
        <v>557</v>
      </c>
      <c r="I42" t="str" cm="1">
        <f t="array" ref="I42">IF(OR(TRIM(H42)="",ISNUMBER(SEARCH("#",H42)),AA42&lt;Config!$B$8,SUMPRODUCT(--ISNUMBER(SEARCH({"a";"b";"c";"d";"e";"f";"g";"h";"i";"j";"k";"l";"m";"n";"o";"p";"q";"r";"s";"t";"u";"v";"w";"x";"y";"z"},H42)))&gt;0),"Invalid","Valid")</f>
        <v>Valid</v>
      </c>
      <c r="J42" s="1" t="s">
        <v>558</v>
      </c>
      <c r="K42" s="1" t="s">
        <v>425</v>
      </c>
      <c r="L42" s="1" t="s">
        <v>134</v>
      </c>
      <c r="M42" s="1" t="s">
        <v>85</v>
      </c>
      <c r="N42" s="1" t="s">
        <v>211</v>
      </c>
      <c r="O42" s="1" t="s">
        <v>69</v>
      </c>
      <c r="P42" t="s">
        <v>87</v>
      </c>
      <c r="Q42" s="1" t="s">
        <v>438</v>
      </c>
      <c r="R42" s="1" t="s">
        <v>559</v>
      </c>
      <c r="S42" s="1" t="s">
        <v>560</v>
      </c>
      <c r="T42" s="1" t="s">
        <v>561</v>
      </c>
      <c r="U42" s="1" t="s">
        <v>562</v>
      </c>
      <c r="V42" s="1" t="s">
        <v>563</v>
      </c>
      <c r="W42" s="1" t="s">
        <v>202</v>
      </c>
      <c r="X42" t="str">
        <f t="shared" si="1"/>
        <v>Complete</v>
      </c>
      <c r="Y42">
        <f>MAX(0,100-IF(G42="Invalid",Config!$B$5,0)-IF(I42="Invalid",Config!$B$6,0)-IF(X42="Incomplete",Config!$B$7,0)-IF(AF42="Yes",Config!$B$37,0))</f>
        <v>100</v>
      </c>
      <c r="Z42" s="1">
        <f>IF(OR(TRIM(B42)="",COUNTIF(Config!$B$15:$B$19,B42)&gt;0),1,0)+IF(OR(TRIM(C42)="",COUNTIF(Config!$B$15:$B$19,C42)&gt;0),1,0)+IF(OR(TRIM(F42)="",COUNTIF(Config!$B$15:$B$19,F42)&gt;0),1,0)+IF(OR(TRIM(H42)="",COUNTIF(Config!$B$15:$B$19,H42)&gt;0),1,0)+IF(OR(TRIM(E42)="",COUNTIF(Config!$B$15:$B$19,E42)&gt;0),1,0)+IF(OR(TRIM(K42)="",COUNTIF(Config!$B$15:$B$19,K42)&gt;0),1,0)+IF(OR(TRIM(P42)="",COUNTIF(Config!$B$15:$B$19,P42)&gt;0),1,0)+IF(OR(TRIM(R42)="",COUNTIF(Config!$B$15:$B$19,R42)&gt;0),1,0)</f>
        <v>0</v>
      </c>
      <c r="AA42" s="1" cm="1">
        <f t="array" ref="AA42">SUMPRODUCT(LEN(H42)-LEN(SUBSTITUTE(H42,{"0";"1";"2";"3";"4";"5";"6";"7";"8";"9"},"")))</f>
        <v>10</v>
      </c>
      <c r="AC42" t="str">
        <f t="shared" si="2"/>
        <v/>
      </c>
      <c r="AD42">
        <f t="shared" si="3"/>
        <v>1</v>
      </c>
      <c r="AE42">
        <f t="shared" si="4"/>
        <v>1</v>
      </c>
      <c r="AF42" t="str">
        <f t="shared" si="5"/>
        <v>No</v>
      </c>
      <c r="AG42">
        <f t="shared" ca="1" si="6"/>
        <v>127</v>
      </c>
      <c r="AH42" t="str">
        <f ca="1">IF(OR(V42="",AG42=""),"Yes",IF(AG42&gt;Config!$B$41,"Yes","No"))</f>
        <v>No</v>
      </c>
    </row>
    <row r="43" spans="1:34" x14ac:dyDescent="0.25">
      <c r="A43" s="1" t="s">
        <v>564</v>
      </c>
      <c r="B43" s="1" t="s">
        <v>565</v>
      </c>
      <c r="C43" s="1" t="s">
        <v>566</v>
      </c>
      <c r="D43" s="1" t="s">
        <v>567</v>
      </c>
      <c r="E43" s="1" t="s">
        <v>33847</v>
      </c>
      <c r="F43" s="1" t="s">
        <v>568</v>
      </c>
      <c r="G43" t="str">
        <f t="shared" si="0"/>
        <v>Valid</v>
      </c>
      <c r="H43" s="1" t="s">
        <v>569</v>
      </c>
      <c r="I43" t="str" cm="1">
        <f t="array" ref="I43">IF(OR(TRIM(H43)="",ISNUMBER(SEARCH("#",H43)),AA43&lt;Config!$B$8,SUMPRODUCT(--ISNUMBER(SEARCH({"a";"b";"c";"d";"e";"f";"g";"h";"i";"j";"k";"l";"m";"n";"o";"p";"q";"r";"s";"t";"u";"v";"w";"x";"y";"z"},H43)))&gt;0),"Invalid","Valid")</f>
        <v>Valid</v>
      </c>
      <c r="J43" s="1" t="s">
        <v>570</v>
      </c>
      <c r="K43" s="1" t="s">
        <v>83</v>
      </c>
      <c r="L43" s="1" t="s">
        <v>67</v>
      </c>
      <c r="M43" s="1" t="s">
        <v>251</v>
      </c>
      <c r="N43" s="1" t="s">
        <v>252</v>
      </c>
      <c r="O43" s="1" t="s">
        <v>149</v>
      </c>
      <c r="P43" t="s">
        <v>328</v>
      </c>
      <c r="Q43" s="1" t="s">
        <v>33838</v>
      </c>
      <c r="R43" s="1" t="s">
        <v>571</v>
      </c>
      <c r="S43" s="1" t="s">
        <v>572</v>
      </c>
      <c r="T43" s="1" t="s">
        <v>573</v>
      </c>
      <c r="U43" s="1" t="s">
        <v>574</v>
      </c>
      <c r="V43" s="1" t="s">
        <v>575</v>
      </c>
      <c r="W43" s="1" t="s">
        <v>202</v>
      </c>
      <c r="X43" t="str">
        <f t="shared" si="1"/>
        <v>Complete</v>
      </c>
      <c r="Y43">
        <f>MAX(0,100-IF(G43="Invalid",Config!$B$5,0)-IF(I43="Invalid",Config!$B$6,0)-IF(X43="Incomplete",Config!$B$7,0)-IF(AF43="Yes",Config!$B$37,0))</f>
        <v>75</v>
      </c>
      <c r="Z43" s="1">
        <f>IF(OR(TRIM(B43)="",COUNTIF(Config!$B$15:$B$19,B43)&gt;0),1,0)+IF(OR(TRIM(C43)="",COUNTIF(Config!$B$15:$B$19,C43)&gt;0),1,0)+IF(OR(TRIM(F43)="",COUNTIF(Config!$B$15:$B$19,F43)&gt;0),1,0)+IF(OR(TRIM(H43)="",COUNTIF(Config!$B$15:$B$19,H43)&gt;0),1,0)+IF(OR(TRIM(E43)="",COUNTIF(Config!$B$15:$B$19,E43)&gt;0),1,0)+IF(OR(TRIM(K43)="",COUNTIF(Config!$B$15:$B$19,K43)&gt;0),1,0)+IF(OR(TRIM(P43)="",COUNTIF(Config!$B$15:$B$19,P43)&gt;0),1,0)+IF(OR(TRIM(R43)="",COUNTIF(Config!$B$15:$B$19,R43)&gt;0),1,0)</f>
        <v>0</v>
      </c>
      <c r="AA43" s="1" cm="1">
        <f t="array" ref="AA43">SUMPRODUCT(LEN(H43)-LEN(SUBSTITUTE(H43,{"0";"1";"2";"3";"4";"5";"6";"7";"8";"9"},"")))</f>
        <v>11</v>
      </c>
      <c r="AC43" t="str">
        <f t="shared" si="2"/>
        <v>Potential Duplicate</v>
      </c>
      <c r="AD43">
        <f t="shared" si="3"/>
        <v>2</v>
      </c>
      <c r="AE43">
        <f t="shared" si="4"/>
        <v>1</v>
      </c>
      <c r="AF43" t="str">
        <f t="shared" si="5"/>
        <v>Yes</v>
      </c>
      <c r="AG43">
        <f t="shared" ca="1" si="6"/>
        <v>246</v>
      </c>
      <c r="AH43" t="str">
        <f ca="1">IF(OR(V43="",AG43=""),"Yes",IF(AG43&gt;Config!$B$41,"Yes","No"))</f>
        <v>No</v>
      </c>
    </row>
    <row r="44" spans="1:34" x14ac:dyDescent="0.25">
      <c r="A44" s="1" t="s">
        <v>576</v>
      </c>
      <c r="B44" s="1" t="s">
        <v>577</v>
      </c>
      <c r="C44" s="1" t="s">
        <v>33815</v>
      </c>
      <c r="D44" s="1" t="s">
        <v>577</v>
      </c>
      <c r="E44" s="1" t="s">
        <v>578</v>
      </c>
      <c r="F44" s="1" t="s">
        <v>579</v>
      </c>
      <c r="G44" t="str">
        <f t="shared" si="0"/>
        <v>Valid</v>
      </c>
      <c r="H44" s="1" t="s">
        <v>580</v>
      </c>
      <c r="I44" t="str" cm="1">
        <f t="array" ref="I44">IF(OR(TRIM(H44)="",ISNUMBER(SEARCH("#",H44)),AA44&lt;Config!$B$8,SUMPRODUCT(--ISNUMBER(SEARCH({"a";"b";"c";"d";"e";"f";"g";"h";"i";"j";"k";"l";"m";"n";"o";"p";"q";"r";"s";"t";"u";"v";"w";"x";"y";"z"},H44)))&gt;0),"Invalid","Valid")</f>
        <v>Valid</v>
      </c>
      <c r="J44" s="1" t="s">
        <v>581</v>
      </c>
      <c r="K44" s="1" t="s">
        <v>287</v>
      </c>
      <c r="L44" s="1" t="s">
        <v>265</v>
      </c>
      <c r="M44" s="1" t="s">
        <v>50</v>
      </c>
      <c r="N44" s="1" t="s">
        <v>148</v>
      </c>
      <c r="O44" s="1" t="s">
        <v>149</v>
      </c>
      <c r="P44" t="s">
        <v>53</v>
      </c>
      <c r="Q44" s="1" t="s">
        <v>150</v>
      </c>
      <c r="R44" s="1" t="s">
        <v>70</v>
      </c>
      <c r="S44" s="1" t="s">
        <v>582</v>
      </c>
      <c r="T44" s="1" t="s">
        <v>583</v>
      </c>
      <c r="U44" s="1" t="s">
        <v>584</v>
      </c>
      <c r="V44" s="1" t="s">
        <v>585</v>
      </c>
      <c r="W44" s="1" t="s">
        <v>384</v>
      </c>
      <c r="X44" t="str">
        <f t="shared" si="1"/>
        <v>Incomplete</v>
      </c>
      <c r="Y44">
        <f>MAX(0,100-IF(G44="Invalid",Config!$B$5,0)-IF(I44="Invalid",Config!$B$6,0)-IF(X44="Incomplete",Config!$B$7,0)-IF(AF44="Yes",Config!$B$37,0))</f>
        <v>60</v>
      </c>
      <c r="Z44" s="1">
        <f>IF(OR(TRIM(B44)="",COUNTIF(Config!$B$15:$B$19,B44)&gt;0),1,0)+IF(OR(TRIM(C44)="",COUNTIF(Config!$B$15:$B$19,C44)&gt;0),1,0)+IF(OR(TRIM(F44)="",COUNTIF(Config!$B$15:$B$19,F44)&gt;0),1,0)+IF(OR(TRIM(H44)="",COUNTIF(Config!$B$15:$B$19,H44)&gt;0),1,0)+IF(OR(TRIM(E44)="",COUNTIF(Config!$B$15:$B$19,E44)&gt;0),1,0)+IF(OR(TRIM(K44)="",COUNTIF(Config!$B$15:$B$19,K44)&gt;0),1,0)+IF(OR(TRIM(P44)="",COUNTIF(Config!$B$15:$B$19,P44)&gt;0),1,0)+IF(OR(TRIM(R44)="",COUNTIF(Config!$B$15:$B$19,R44)&gt;0),1,0)</f>
        <v>1</v>
      </c>
      <c r="AA44" s="1" cm="1">
        <f t="array" ref="AA44">SUMPRODUCT(LEN(H44)-LEN(SUBSTITUTE(H44,{"0";"1";"2";"3";"4";"5";"6";"7";"8";"9"},"")))</f>
        <v>12</v>
      </c>
      <c r="AC44" t="str">
        <f t="shared" si="2"/>
        <v>Incomplete Profile</v>
      </c>
      <c r="AD44">
        <f t="shared" si="3"/>
        <v>1</v>
      </c>
      <c r="AE44">
        <f t="shared" si="4"/>
        <v>1</v>
      </c>
      <c r="AF44" t="str">
        <f t="shared" si="5"/>
        <v>No</v>
      </c>
      <c r="AG44">
        <f t="shared" ca="1" si="6"/>
        <v>140</v>
      </c>
      <c r="AH44" t="str">
        <f ca="1">IF(OR(V44="",AG44=""),"Yes",IF(AG44&gt;Config!$B$41,"Yes","No"))</f>
        <v>No</v>
      </c>
    </row>
    <row r="45" spans="1:34" x14ac:dyDescent="0.25">
      <c r="A45" s="1" t="s">
        <v>586</v>
      </c>
      <c r="B45" s="1" t="s">
        <v>33815</v>
      </c>
      <c r="C45" s="1" t="s">
        <v>535</v>
      </c>
      <c r="D45" s="1" t="s">
        <v>535</v>
      </c>
      <c r="E45" s="1" t="s">
        <v>33848</v>
      </c>
      <c r="F45" s="1" t="s">
        <v>587</v>
      </c>
      <c r="G45" t="str">
        <f t="shared" si="0"/>
        <v>Valid</v>
      </c>
      <c r="H45" s="1" t="s">
        <v>588</v>
      </c>
      <c r="I45" t="str" cm="1">
        <f t="array" ref="I45">IF(OR(TRIM(H45)="",ISNUMBER(SEARCH("#",H45)),AA45&lt;Config!$B$8,SUMPRODUCT(--ISNUMBER(SEARCH({"a";"b";"c";"d";"e";"f";"g";"h";"i";"j";"k";"l";"m";"n";"o";"p";"q";"r";"s";"t";"u";"v";"w";"x";"y";"z"},H45)))&gt;0),"Invalid","Valid")</f>
        <v>Valid</v>
      </c>
      <c r="J45" s="1" t="s">
        <v>589</v>
      </c>
      <c r="K45" s="1" t="s">
        <v>28</v>
      </c>
      <c r="L45" s="1" t="s">
        <v>29</v>
      </c>
      <c r="M45" s="1" t="s">
        <v>235</v>
      </c>
      <c r="N45" s="1" t="s">
        <v>224</v>
      </c>
      <c r="O45" s="1" t="s">
        <v>52</v>
      </c>
      <c r="P45" t="s">
        <v>590</v>
      </c>
      <c r="Q45" s="1" t="s">
        <v>591</v>
      </c>
      <c r="R45" s="1" t="s">
        <v>592</v>
      </c>
      <c r="S45" s="1" t="s">
        <v>593</v>
      </c>
      <c r="T45" s="1" t="s">
        <v>594</v>
      </c>
      <c r="U45" s="1" t="s">
        <v>595</v>
      </c>
      <c r="V45" s="1" t="s">
        <v>140</v>
      </c>
      <c r="W45" s="1" t="s">
        <v>94</v>
      </c>
      <c r="X45" t="str">
        <f t="shared" si="1"/>
        <v>Incomplete</v>
      </c>
      <c r="Y45">
        <f>MAX(0,100-IF(G45="Invalid",Config!$B$5,0)-IF(I45="Invalid",Config!$B$6,0)-IF(X45="Incomplete",Config!$B$7,0)-IF(AF45="Yes",Config!$B$37,0))</f>
        <v>60</v>
      </c>
      <c r="Z45" s="1">
        <f>IF(OR(TRIM(B45)="",COUNTIF(Config!$B$15:$B$19,B45)&gt;0),1,0)+IF(OR(TRIM(C45)="",COUNTIF(Config!$B$15:$B$19,C45)&gt;0),1,0)+IF(OR(TRIM(F45)="",COUNTIF(Config!$B$15:$B$19,F45)&gt;0),1,0)+IF(OR(TRIM(H45)="",COUNTIF(Config!$B$15:$B$19,H45)&gt;0),1,0)+IF(OR(TRIM(E45)="",COUNTIF(Config!$B$15:$B$19,E45)&gt;0),1,0)+IF(OR(TRIM(K45)="",COUNTIF(Config!$B$15:$B$19,K45)&gt;0),1,0)+IF(OR(TRIM(P45)="",COUNTIF(Config!$B$15:$B$19,P45)&gt;0),1,0)+IF(OR(TRIM(R45)="",COUNTIF(Config!$B$15:$B$19,R45)&gt;0),1,0)</f>
        <v>1</v>
      </c>
      <c r="AA45" s="1" cm="1">
        <f t="array" ref="AA45">SUMPRODUCT(LEN(H45)-LEN(SUBSTITUTE(H45,{"0";"1";"2";"3";"4";"5";"6";"7";"8";"9"},"")))</f>
        <v>10</v>
      </c>
      <c r="AC45" t="str">
        <f t="shared" si="2"/>
        <v>Incomplete Profile</v>
      </c>
      <c r="AD45">
        <f t="shared" si="3"/>
        <v>1</v>
      </c>
      <c r="AE45">
        <f t="shared" si="4"/>
        <v>1</v>
      </c>
      <c r="AF45" t="str">
        <f t="shared" si="5"/>
        <v>No</v>
      </c>
      <c r="AG45">
        <f t="shared" ca="1" si="6"/>
        <v>37</v>
      </c>
      <c r="AH45" t="str">
        <f ca="1">IF(OR(V45="",AG45=""),"Yes",IF(AG45&gt;Config!$B$41,"Yes","No"))</f>
        <v>No</v>
      </c>
    </row>
    <row r="46" spans="1:34" x14ac:dyDescent="0.25">
      <c r="A46" s="1" t="s">
        <v>596</v>
      </c>
      <c r="B46" s="1" t="s">
        <v>597</v>
      </c>
      <c r="C46" s="1" t="s">
        <v>598</v>
      </c>
      <c r="D46" s="1" t="s">
        <v>599</v>
      </c>
      <c r="E46" s="1" t="s">
        <v>33849</v>
      </c>
      <c r="F46" s="1" t="s">
        <v>600</v>
      </c>
      <c r="G46" t="str">
        <f t="shared" si="0"/>
        <v>Valid</v>
      </c>
      <c r="H46" s="1" t="s">
        <v>601</v>
      </c>
      <c r="I46" t="str" cm="1">
        <f t="array" ref="I46">IF(OR(TRIM(H46)="",ISNUMBER(SEARCH("#",H46)),AA46&lt;Config!$B$8,SUMPRODUCT(--ISNUMBER(SEARCH({"a";"b";"c";"d";"e";"f";"g";"h";"i";"j";"k";"l";"m";"n";"o";"p";"q";"r";"s";"t";"u";"v";"w";"x";"y";"z"},H46)))&gt;0),"Invalid","Valid")</f>
        <v>Valid</v>
      </c>
      <c r="J46" s="1" t="s">
        <v>602</v>
      </c>
      <c r="K46" s="1" t="s">
        <v>117</v>
      </c>
      <c r="L46" s="1" t="s">
        <v>450</v>
      </c>
      <c r="M46" s="1" t="s">
        <v>135</v>
      </c>
      <c r="N46" s="1" t="s">
        <v>224</v>
      </c>
      <c r="O46" s="1" t="s">
        <v>180</v>
      </c>
      <c r="P46" t="s">
        <v>53</v>
      </c>
      <c r="Q46" s="1" t="s">
        <v>55</v>
      </c>
      <c r="R46" s="1" t="s">
        <v>603</v>
      </c>
      <c r="S46" s="1" t="s">
        <v>604</v>
      </c>
      <c r="T46" s="1" t="s">
        <v>605</v>
      </c>
      <c r="U46" s="1" t="s">
        <v>606</v>
      </c>
      <c r="V46" s="1" t="s">
        <v>607</v>
      </c>
      <c r="W46" s="1" t="s">
        <v>40</v>
      </c>
      <c r="X46" t="str">
        <f t="shared" si="1"/>
        <v>Complete</v>
      </c>
      <c r="Y46">
        <f>MAX(0,100-IF(G46="Invalid",Config!$B$5,0)-IF(I46="Invalid",Config!$B$6,0)-IF(X46="Incomplete",Config!$B$7,0)-IF(AF46="Yes",Config!$B$37,0))</f>
        <v>100</v>
      </c>
      <c r="Z46" s="1">
        <f>IF(OR(TRIM(B46)="",COUNTIF(Config!$B$15:$B$19,B46)&gt;0),1,0)+IF(OR(TRIM(C46)="",COUNTIF(Config!$B$15:$B$19,C46)&gt;0),1,0)+IF(OR(TRIM(F46)="",COUNTIF(Config!$B$15:$B$19,F46)&gt;0),1,0)+IF(OR(TRIM(H46)="",COUNTIF(Config!$B$15:$B$19,H46)&gt;0),1,0)+IF(OR(TRIM(E46)="",COUNTIF(Config!$B$15:$B$19,E46)&gt;0),1,0)+IF(OR(TRIM(K46)="",COUNTIF(Config!$B$15:$B$19,K46)&gt;0),1,0)+IF(OR(TRIM(P46)="",COUNTIF(Config!$B$15:$B$19,P46)&gt;0),1,0)+IF(OR(TRIM(R46)="",COUNTIF(Config!$B$15:$B$19,R46)&gt;0),1,0)</f>
        <v>0</v>
      </c>
      <c r="AA46" s="1" cm="1">
        <f t="array" ref="AA46">SUMPRODUCT(LEN(H46)-LEN(SUBSTITUTE(H46,{"0";"1";"2";"3";"4";"5";"6";"7";"8";"9"},"")))</f>
        <v>12</v>
      </c>
      <c r="AC46" t="str">
        <f t="shared" si="2"/>
        <v/>
      </c>
      <c r="AD46">
        <f t="shared" si="3"/>
        <v>1</v>
      </c>
      <c r="AE46">
        <f t="shared" si="4"/>
        <v>1</v>
      </c>
      <c r="AF46" t="str">
        <f t="shared" si="5"/>
        <v>No</v>
      </c>
      <c r="AG46">
        <f t="shared" ca="1" si="6"/>
        <v>644</v>
      </c>
      <c r="AH46" t="str">
        <f ca="1">IF(OR(V46="",AG46=""),"Yes",IF(AG46&gt;Config!$B$41,"Yes","No"))</f>
        <v>Yes</v>
      </c>
    </row>
    <row r="47" spans="1:34" x14ac:dyDescent="0.25">
      <c r="A47" s="1" t="s">
        <v>608</v>
      </c>
      <c r="B47" s="1" t="s">
        <v>609</v>
      </c>
      <c r="C47" s="1" t="s">
        <v>511</v>
      </c>
      <c r="D47" s="1" t="s">
        <v>610</v>
      </c>
      <c r="E47" s="1" t="s">
        <v>33850</v>
      </c>
      <c r="F47" s="1" t="s">
        <v>611</v>
      </c>
      <c r="G47" t="str">
        <f t="shared" si="0"/>
        <v>Valid</v>
      </c>
      <c r="H47" s="1" t="s">
        <v>612</v>
      </c>
      <c r="I47" t="str" cm="1">
        <f t="array" ref="I47">IF(OR(TRIM(H47)="",ISNUMBER(SEARCH("#",H47)),AA47&lt;Config!$B$8,SUMPRODUCT(--ISNUMBER(SEARCH({"a";"b";"c";"d";"e";"f";"g";"h";"i";"j";"k";"l";"m";"n";"o";"p";"q";"r";"s";"t";"u";"v";"w";"x";"y";"z"},H47)))&gt;0),"Invalid","Valid")</f>
        <v>Valid</v>
      </c>
      <c r="J47" s="1" t="s">
        <v>613</v>
      </c>
      <c r="K47" s="1" t="s">
        <v>378</v>
      </c>
      <c r="L47" s="1" t="s">
        <v>84</v>
      </c>
      <c r="M47" s="1" t="s">
        <v>343</v>
      </c>
      <c r="N47" s="1" t="s">
        <v>211</v>
      </c>
      <c r="O47" s="1" t="s">
        <v>196</v>
      </c>
      <c r="P47" t="s">
        <v>328</v>
      </c>
      <c r="Q47" s="1" t="s">
        <v>329</v>
      </c>
      <c r="R47" s="1" t="s">
        <v>614</v>
      </c>
      <c r="S47" s="1" t="s">
        <v>615</v>
      </c>
      <c r="T47" s="1" t="s">
        <v>616</v>
      </c>
      <c r="U47" s="1" t="s">
        <v>617</v>
      </c>
      <c r="V47" s="1" t="s">
        <v>485</v>
      </c>
      <c r="W47" s="1" t="s">
        <v>384</v>
      </c>
      <c r="X47" t="str">
        <f t="shared" si="1"/>
        <v>Complete</v>
      </c>
      <c r="Y47">
        <f>MAX(0,100-IF(G47="Invalid",Config!$B$5,0)-IF(I47="Invalid",Config!$B$6,0)-IF(X47="Incomplete",Config!$B$7,0)-IF(AF47="Yes",Config!$B$37,0))</f>
        <v>75</v>
      </c>
      <c r="Z47" s="1">
        <f>IF(OR(TRIM(B47)="",COUNTIF(Config!$B$15:$B$19,B47)&gt;0),1,0)+IF(OR(TRIM(C47)="",COUNTIF(Config!$B$15:$B$19,C47)&gt;0),1,0)+IF(OR(TRIM(F47)="",COUNTIF(Config!$B$15:$B$19,F47)&gt;0),1,0)+IF(OR(TRIM(H47)="",COUNTIF(Config!$B$15:$B$19,H47)&gt;0),1,0)+IF(OR(TRIM(E47)="",COUNTIF(Config!$B$15:$B$19,E47)&gt;0),1,0)+IF(OR(TRIM(K47)="",COUNTIF(Config!$B$15:$B$19,K47)&gt;0),1,0)+IF(OR(TRIM(P47)="",COUNTIF(Config!$B$15:$B$19,P47)&gt;0),1,0)+IF(OR(TRIM(R47)="",COUNTIF(Config!$B$15:$B$19,R47)&gt;0),1,0)</f>
        <v>0</v>
      </c>
      <c r="AA47" s="1" cm="1">
        <f t="array" ref="AA47">SUMPRODUCT(LEN(H47)-LEN(SUBSTITUTE(H47,{"0";"1";"2";"3";"4";"5";"6";"7";"8";"9"},"")))</f>
        <v>10</v>
      </c>
      <c r="AC47" t="str">
        <f t="shared" si="2"/>
        <v>Potential Duplicate</v>
      </c>
      <c r="AD47">
        <f t="shared" si="3"/>
        <v>2</v>
      </c>
      <c r="AE47">
        <f t="shared" si="4"/>
        <v>1</v>
      </c>
      <c r="AF47" t="str">
        <f t="shared" si="5"/>
        <v>Yes</v>
      </c>
      <c r="AG47">
        <f t="shared" ca="1" si="6"/>
        <v>498</v>
      </c>
      <c r="AH47" t="str">
        <f ca="1">IF(OR(V47="",AG47=""),"Yes",IF(AG47&gt;Config!$B$41,"Yes","No"))</f>
        <v>Yes</v>
      </c>
    </row>
    <row r="48" spans="1:34" x14ac:dyDescent="0.25">
      <c r="A48" s="1" t="s">
        <v>618</v>
      </c>
      <c r="B48" s="1" t="s">
        <v>619</v>
      </c>
      <c r="C48" s="1" t="s">
        <v>620</v>
      </c>
      <c r="D48" s="1" t="s">
        <v>621</v>
      </c>
      <c r="E48" s="1" t="s">
        <v>33829</v>
      </c>
      <c r="F48" s="1" t="s">
        <v>622</v>
      </c>
      <c r="G48" t="str">
        <f t="shared" si="0"/>
        <v>Valid</v>
      </c>
      <c r="H48" s="1" t="s">
        <v>623</v>
      </c>
      <c r="I48" t="str" cm="1">
        <f t="array" ref="I48">IF(OR(TRIM(H48)="",ISNUMBER(SEARCH("#",H48)),AA48&lt;Config!$B$8,SUMPRODUCT(--ISNUMBER(SEARCH({"a";"b";"c";"d";"e";"f";"g";"h";"i";"j";"k";"l";"m";"n";"o";"p";"q";"r";"s";"t";"u";"v";"w";"x";"y";"z"},H48)))&gt;0),"Invalid","Valid")</f>
        <v>Valid</v>
      </c>
      <c r="J48" s="1" t="s">
        <v>624</v>
      </c>
      <c r="K48" s="1" t="s">
        <v>625</v>
      </c>
      <c r="L48" s="1" t="s">
        <v>29</v>
      </c>
      <c r="M48" s="1" t="s">
        <v>391</v>
      </c>
      <c r="N48" s="1" t="s">
        <v>31</v>
      </c>
      <c r="O48" s="1" t="s">
        <v>149</v>
      </c>
      <c r="P48" t="s">
        <v>87</v>
      </c>
      <c r="Q48" s="1" t="s">
        <v>438</v>
      </c>
      <c r="R48" s="1" t="s">
        <v>550</v>
      </c>
      <c r="S48" s="1" t="s">
        <v>626</v>
      </c>
      <c r="T48" s="1" t="s">
        <v>627</v>
      </c>
      <c r="U48" s="1" t="s">
        <v>628</v>
      </c>
      <c r="V48" s="1" t="s">
        <v>629</v>
      </c>
      <c r="W48" s="1" t="s">
        <v>202</v>
      </c>
      <c r="X48" t="str">
        <f t="shared" si="1"/>
        <v>Incomplete</v>
      </c>
      <c r="Y48">
        <f>MAX(0,100-IF(G48="Invalid",Config!$B$5,0)-IF(I48="Invalid",Config!$B$6,0)-IF(X48="Incomplete",Config!$B$7,0)-IF(AF48="Yes",Config!$B$37,0))</f>
        <v>35</v>
      </c>
      <c r="Z48" s="1">
        <f>IF(OR(TRIM(B48)="",COUNTIF(Config!$B$15:$B$19,B48)&gt;0),1,0)+IF(OR(TRIM(C48)="",COUNTIF(Config!$B$15:$B$19,C48)&gt;0),1,0)+IF(OR(TRIM(F48)="",COUNTIF(Config!$B$15:$B$19,F48)&gt;0),1,0)+IF(OR(TRIM(H48)="",COUNTIF(Config!$B$15:$B$19,H48)&gt;0),1,0)+IF(OR(TRIM(E48)="",COUNTIF(Config!$B$15:$B$19,E48)&gt;0),1,0)+IF(OR(TRIM(K48)="",COUNTIF(Config!$B$15:$B$19,K48)&gt;0),1,0)+IF(OR(TRIM(P48)="",COUNTIF(Config!$B$15:$B$19,P48)&gt;0),1,0)+IF(OR(TRIM(R48)="",COUNTIF(Config!$B$15:$B$19,R48)&gt;0),1,0)</f>
        <v>1</v>
      </c>
      <c r="AA48" s="1" cm="1">
        <f t="array" ref="AA48">SUMPRODUCT(LEN(H48)-LEN(SUBSTITUTE(H48,{"0";"1";"2";"3";"4";"5";"6";"7";"8";"9"},"")))</f>
        <v>11</v>
      </c>
      <c r="AC48" t="str">
        <f t="shared" si="2"/>
        <v>Incomplete Profile; Potential Duplicate</v>
      </c>
      <c r="AD48">
        <f t="shared" si="3"/>
        <v>1</v>
      </c>
      <c r="AE48">
        <f t="shared" si="4"/>
        <v>2</v>
      </c>
      <c r="AF48" t="str">
        <f t="shared" si="5"/>
        <v>Yes</v>
      </c>
      <c r="AG48">
        <f t="shared" ca="1" si="6"/>
        <v>556</v>
      </c>
      <c r="AH48" t="str">
        <f ca="1">IF(OR(V48="",AG48=""),"Yes",IF(AG48&gt;Config!$B$41,"Yes","No"))</f>
        <v>Yes</v>
      </c>
    </row>
    <row r="49" spans="1:34" x14ac:dyDescent="0.25">
      <c r="A49" s="1" t="s">
        <v>630</v>
      </c>
      <c r="B49" s="1" t="s">
        <v>631</v>
      </c>
      <c r="C49" s="1" t="s">
        <v>157</v>
      </c>
      <c r="D49" s="1" t="s">
        <v>632</v>
      </c>
      <c r="E49" s="1" t="s">
        <v>633</v>
      </c>
      <c r="F49" s="1" t="s">
        <v>634</v>
      </c>
      <c r="G49" t="str">
        <f t="shared" si="0"/>
        <v>Valid</v>
      </c>
      <c r="H49" s="1" t="s">
        <v>635</v>
      </c>
      <c r="I49" t="str" cm="1">
        <f t="array" ref="I49">IF(OR(TRIM(H49)="",ISNUMBER(SEARCH("#",H49)),AA49&lt;Config!$B$8,SUMPRODUCT(--ISNUMBER(SEARCH({"a";"b";"c";"d";"e";"f";"g";"h";"i";"j";"k";"l";"m";"n";"o";"p";"q";"r";"s";"t";"u";"v";"w";"x";"y";"z"},H49)))&gt;0),"Invalid","Valid")</f>
        <v>Valid</v>
      </c>
      <c r="J49" s="1" t="s">
        <v>636</v>
      </c>
      <c r="K49" s="1" t="s">
        <v>504</v>
      </c>
      <c r="L49" s="1" t="s">
        <v>67</v>
      </c>
      <c r="M49" s="1" t="s">
        <v>103</v>
      </c>
      <c r="N49" s="1" t="s">
        <v>211</v>
      </c>
      <c r="O49" s="1" t="s">
        <v>149</v>
      </c>
      <c r="P49" t="s">
        <v>87</v>
      </c>
      <c r="Q49" s="1" t="s">
        <v>166</v>
      </c>
      <c r="R49" s="1" t="s">
        <v>379</v>
      </c>
      <c r="S49" s="1" t="s">
        <v>637</v>
      </c>
      <c r="T49" s="1" t="s">
        <v>638</v>
      </c>
      <c r="U49" s="1" t="s">
        <v>639</v>
      </c>
      <c r="V49" s="1" t="s">
        <v>640</v>
      </c>
      <c r="W49" s="1" t="s">
        <v>186</v>
      </c>
      <c r="X49" t="str">
        <f t="shared" si="1"/>
        <v>Complete</v>
      </c>
      <c r="Y49">
        <f>MAX(0,100-IF(G49="Invalid",Config!$B$5,0)-IF(I49="Invalid",Config!$B$6,0)-IF(X49="Incomplete",Config!$B$7,0)-IF(AF49="Yes",Config!$B$37,0))</f>
        <v>100</v>
      </c>
      <c r="Z49" s="1">
        <f>IF(OR(TRIM(B49)="",COUNTIF(Config!$B$15:$B$19,B49)&gt;0),1,0)+IF(OR(TRIM(C49)="",COUNTIF(Config!$B$15:$B$19,C49)&gt;0),1,0)+IF(OR(TRIM(F49)="",COUNTIF(Config!$B$15:$B$19,F49)&gt;0),1,0)+IF(OR(TRIM(H49)="",COUNTIF(Config!$B$15:$B$19,H49)&gt;0),1,0)+IF(OR(TRIM(E49)="",COUNTIF(Config!$B$15:$B$19,E49)&gt;0),1,0)+IF(OR(TRIM(K49)="",COUNTIF(Config!$B$15:$B$19,K49)&gt;0),1,0)+IF(OR(TRIM(P49)="",COUNTIF(Config!$B$15:$B$19,P49)&gt;0),1,0)+IF(OR(TRIM(R49)="",COUNTIF(Config!$B$15:$B$19,R49)&gt;0),1,0)</f>
        <v>0</v>
      </c>
      <c r="AA49" s="1" cm="1">
        <f t="array" ref="AA49">SUMPRODUCT(LEN(H49)-LEN(SUBSTITUTE(H49,{"0";"1";"2";"3";"4";"5";"6";"7";"8";"9"},"")))</f>
        <v>10</v>
      </c>
      <c r="AC49" t="str">
        <f t="shared" si="2"/>
        <v/>
      </c>
      <c r="AD49">
        <f t="shared" si="3"/>
        <v>1</v>
      </c>
      <c r="AE49">
        <f t="shared" si="4"/>
        <v>1</v>
      </c>
      <c r="AF49" t="str">
        <f t="shared" si="5"/>
        <v>No</v>
      </c>
      <c r="AG49">
        <f t="shared" ca="1" si="6"/>
        <v>434</v>
      </c>
      <c r="AH49" t="str">
        <f ca="1">IF(OR(V49="",AG49=""),"Yes",IF(AG49&gt;Config!$B$41,"Yes","No"))</f>
        <v>Yes</v>
      </c>
    </row>
    <row r="50" spans="1:34" x14ac:dyDescent="0.25">
      <c r="A50" s="1" t="s">
        <v>641</v>
      </c>
      <c r="B50" s="1" t="s">
        <v>534</v>
      </c>
      <c r="C50" s="1" t="s">
        <v>97</v>
      </c>
      <c r="D50" s="1" t="s">
        <v>33851</v>
      </c>
      <c r="E50" s="1" t="s">
        <v>642</v>
      </c>
      <c r="F50" s="1" t="s">
        <v>643</v>
      </c>
      <c r="G50" t="str">
        <f t="shared" si="0"/>
        <v>Valid</v>
      </c>
      <c r="H50" s="1" t="s">
        <v>644</v>
      </c>
      <c r="I50" t="str" cm="1">
        <f t="array" ref="I50">IF(OR(TRIM(H50)="",ISNUMBER(SEARCH("#",H50)),AA50&lt;Config!$B$8,SUMPRODUCT(--ISNUMBER(SEARCH({"a";"b";"c";"d";"e";"f";"g";"h";"i";"j";"k";"l";"m";"n";"o";"p";"q";"r";"s";"t";"u";"v";"w";"x";"y";"z"},H50)))&gt;0),"Invalid","Valid")</f>
        <v>Valid</v>
      </c>
      <c r="J50" s="1" t="s">
        <v>645</v>
      </c>
      <c r="K50" s="1" t="s">
        <v>481</v>
      </c>
      <c r="L50" s="1" t="s">
        <v>67</v>
      </c>
      <c r="M50" s="1" t="s">
        <v>391</v>
      </c>
      <c r="N50" s="1" t="s">
        <v>31</v>
      </c>
      <c r="O50" s="1" t="s">
        <v>180</v>
      </c>
      <c r="P50" t="s">
        <v>53</v>
      </c>
      <c r="Q50" s="1" t="s">
        <v>54</v>
      </c>
      <c r="R50" s="1" t="s">
        <v>198</v>
      </c>
      <c r="S50" s="1" t="s">
        <v>646</v>
      </c>
      <c r="T50" s="1" t="s">
        <v>647</v>
      </c>
      <c r="U50" s="1" t="s">
        <v>648</v>
      </c>
      <c r="V50" s="1" t="s">
        <v>140</v>
      </c>
      <c r="W50" s="1" t="s">
        <v>202</v>
      </c>
      <c r="X50" t="str">
        <f t="shared" si="1"/>
        <v>Complete</v>
      </c>
      <c r="Y50">
        <f>MAX(0,100-IF(G50="Invalid",Config!$B$5,0)-IF(I50="Invalid",Config!$B$6,0)-IF(X50="Incomplete",Config!$B$7,0)-IF(AF50="Yes",Config!$B$37,0))</f>
        <v>100</v>
      </c>
      <c r="Z50" s="1">
        <f>IF(OR(TRIM(B50)="",COUNTIF(Config!$B$15:$B$19,B50)&gt;0),1,0)+IF(OR(TRIM(C50)="",COUNTIF(Config!$B$15:$B$19,C50)&gt;0),1,0)+IF(OR(TRIM(F50)="",COUNTIF(Config!$B$15:$B$19,F50)&gt;0),1,0)+IF(OR(TRIM(H50)="",COUNTIF(Config!$B$15:$B$19,H50)&gt;0),1,0)+IF(OR(TRIM(E50)="",COUNTIF(Config!$B$15:$B$19,E50)&gt;0),1,0)+IF(OR(TRIM(K50)="",COUNTIF(Config!$B$15:$B$19,K50)&gt;0),1,0)+IF(OR(TRIM(P50)="",COUNTIF(Config!$B$15:$B$19,P50)&gt;0),1,0)+IF(OR(TRIM(R50)="",COUNTIF(Config!$B$15:$B$19,R50)&gt;0),1,0)</f>
        <v>0</v>
      </c>
      <c r="AA50" s="1" cm="1">
        <f t="array" ref="AA50">SUMPRODUCT(LEN(H50)-LEN(SUBSTITUTE(H50,{"0";"1";"2";"3";"4";"5";"6";"7";"8";"9"},"")))</f>
        <v>10</v>
      </c>
      <c r="AC50" t="str">
        <f t="shared" si="2"/>
        <v/>
      </c>
      <c r="AD50">
        <f t="shared" si="3"/>
        <v>1</v>
      </c>
      <c r="AE50">
        <f t="shared" si="4"/>
        <v>1</v>
      </c>
      <c r="AF50" t="str">
        <f t="shared" si="5"/>
        <v>No</v>
      </c>
      <c r="AG50">
        <f t="shared" ca="1" si="6"/>
        <v>37</v>
      </c>
      <c r="AH50" t="str">
        <f ca="1">IF(OR(V50="",AG50=""),"Yes",IF(AG50&gt;Config!$B$41,"Yes","No"))</f>
        <v>No</v>
      </c>
    </row>
    <row r="51" spans="1:34" x14ac:dyDescent="0.25">
      <c r="A51" s="1" t="s">
        <v>649</v>
      </c>
      <c r="B51" s="1" t="s">
        <v>650</v>
      </c>
      <c r="C51" s="1" t="s">
        <v>432</v>
      </c>
      <c r="D51" s="1" t="s">
        <v>651</v>
      </c>
      <c r="E51" s="1" t="s">
        <v>33852</v>
      </c>
      <c r="F51" s="1" t="s">
        <v>33853</v>
      </c>
      <c r="G51" t="str">
        <f t="shared" si="0"/>
        <v>Valid</v>
      </c>
      <c r="H51" s="1" t="s">
        <v>652</v>
      </c>
      <c r="I51" t="str" cm="1">
        <f t="array" ref="I51">IF(OR(TRIM(H51)="",ISNUMBER(SEARCH("#",H51)),AA51&lt;Config!$B$8,SUMPRODUCT(--ISNUMBER(SEARCH({"a";"b";"c";"d";"e";"f";"g";"h";"i";"j";"k";"l";"m";"n";"o";"p";"q";"r";"s";"t";"u";"v";"w";"x";"y";"z"},H51)))&gt;0),"Invalid","Valid")</f>
        <v>Valid</v>
      </c>
      <c r="J51" s="1" t="s">
        <v>653</v>
      </c>
      <c r="K51" s="1" t="s">
        <v>504</v>
      </c>
      <c r="L51" s="1" t="s">
        <v>84</v>
      </c>
      <c r="M51" s="1" t="s">
        <v>165</v>
      </c>
      <c r="N51" s="1" t="s">
        <v>86</v>
      </c>
      <c r="O51" s="1" t="s">
        <v>180</v>
      </c>
      <c r="P51" t="s">
        <v>236</v>
      </c>
      <c r="Q51" s="1" t="s">
        <v>254</v>
      </c>
      <c r="R51" s="1" t="s">
        <v>253</v>
      </c>
      <c r="S51" s="1" t="s">
        <v>654</v>
      </c>
      <c r="T51" s="1" t="s">
        <v>655</v>
      </c>
      <c r="U51" s="1" t="s">
        <v>656</v>
      </c>
      <c r="V51" s="1" t="s">
        <v>657</v>
      </c>
      <c r="W51" s="1" t="s">
        <v>125</v>
      </c>
      <c r="X51" t="str">
        <f t="shared" si="1"/>
        <v>Complete</v>
      </c>
      <c r="Y51">
        <f>MAX(0,100-IF(G51="Invalid",Config!$B$5,0)-IF(I51="Invalid",Config!$B$6,0)-IF(X51="Incomplete",Config!$B$7,0)-IF(AF51="Yes",Config!$B$37,0))</f>
        <v>100</v>
      </c>
      <c r="Z51" s="1">
        <f>IF(OR(TRIM(B51)="",COUNTIF(Config!$B$15:$B$19,B51)&gt;0),1,0)+IF(OR(TRIM(C51)="",COUNTIF(Config!$B$15:$B$19,C51)&gt;0),1,0)+IF(OR(TRIM(F51)="",COUNTIF(Config!$B$15:$B$19,F51)&gt;0),1,0)+IF(OR(TRIM(H51)="",COUNTIF(Config!$B$15:$B$19,H51)&gt;0),1,0)+IF(OR(TRIM(E51)="",COUNTIF(Config!$B$15:$B$19,E51)&gt;0),1,0)+IF(OR(TRIM(K51)="",COUNTIF(Config!$B$15:$B$19,K51)&gt;0),1,0)+IF(OR(TRIM(P51)="",COUNTIF(Config!$B$15:$B$19,P51)&gt;0),1,0)+IF(OR(TRIM(R51)="",COUNTIF(Config!$B$15:$B$19,R51)&gt;0),1,0)</f>
        <v>0</v>
      </c>
      <c r="AA51" s="1" cm="1">
        <f t="array" ref="AA51">SUMPRODUCT(LEN(H51)-LEN(SUBSTITUTE(H51,{"0";"1";"2";"3";"4";"5";"6";"7";"8";"9"},"")))</f>
        <v>10</v>
      </c>
      <c r="AC51" t="str">
        <f t="shared" si="2"/>
        <v/>
      </c>
      <c r="AD51">
        <f t="shared" si="3"/>
        <v>1</v>
      </c>
      <c r="AE51">
        <f t="shared" si="4"/>
        <v>1</v>
      </c>
      <c r="AF51" t="str">
        <f t="shared" si="5"/>
        <v>No</v>
      </c>
      <c r="AG51">
        <f t="shared" ca="1" si="6"/>
        <v>185</v>
      </c>
      <c r="AH51" t="str">
        <f ca="1">IF(OR(V51="",AG51=""),"Yes",IF(AG51&gt;Config!$B$41,"Yes","No"))</f>
        <v>No</v>
      </c>
    </row>
    <row r="52" spans="1:34" x14ac:dyDescent="0.25">
      <c r="A52" s="1" t="s">
        <v>658</v>
      </c>
      <c r="B52" s="1" t="s">
        <v>33815</v>
      </c>
      <c r="C52" s="1" t="s">
        <v>659</v>
      </c>
      <c r="D52" s="1" t="s">
        <v>659</v>
      </c>
      <c r="E52" s="1" t="s">
        <v>33854</v>
      </c>
      <c r="F52" s="1" t="s">
        <v>660</v>
      </c>
      <c r="G52" t="str">
        <f t="shared" si="0"/>
        <v>Valid</v>
      </c>
      <c r="H52" s="1" t="s">
        <v>661</v>
      </c>
      <c r="I52" t="str" cm="1">
        <f t="array" ref="I52">IF(OR(TRIM(H52)="",ISNUMBER(SEARCH("#",H52)),AA52&lt;Config!$B$8,SUMPRODUCT(--ISNUMBER(SEARCH({"a";"b";"c";"d";"e";"f";"g";"h";"i";"j";"k";"l";"m";"n";"o";"p";"q";"r";"s";"t";"u";"v";"w";"x";"y";"z"},H52)))&gt;0),"Invalid","Valid")</f>
        <v>Valid</v>
      </c>
      <c r="J52" s="1" t="s">
        <v>662</v>
      </c>
      <c r="K52" s="1" t="s">
        <v>133</v>
      </c>
      <c r="L52" s="1" t="s">
        <v>134</v>
      </c>
      <c r="M52" s="1" t="s">
        <v>33825</v>
      </c>
      <c r="N52" s="1" t="s">
        <v>86</v>
      </c>
      <c r="O52" s="1" t="s">
        <v>69</v>
      </c>
      <c r="P52" t="s">
        <v>314</v>
      </c>
      <c r="Q52" s="1" t="s">
        <v>663</v>
      </c>
      <c r="R52" s="1" t="s">
        <v>663</v>
      </c>
      <c r="S52" s="1" t="s">
        <v>664</v>
      </c>
      <c r="T52" s="1" t="s">
        <v>665</v>
      </c>
      <c r="U52" s="1" t="s">
        <v>666</v>
      </c>
      <c r="V52" s="1" t="s">
        <v>140</v>
      </c>
      <c r="W52" s="1" t="s">
        <v>293</v>
      </c>
      <c r="X52" t="str">
        <f t="shared" si="1"/>
        <v>Incomplete</v>
      </c>
      <c r="Y52">
        <f>MAX(0,100-IF(G52="Invalid",Config!$B$5,0)-IF(I52="Invalid",Config!$B$6,0)-IF(X52="Incomplete",Config!$B$7,0)-IF(AF52="Yes",Config!$B$37,0))</f>
        <v>60</v>
      </c>
      <c r="Z52" s="1">
        <f>IF(OR(TRIM(B52)="",COUNTIF(Config!$B$15:$B$19,B52)&gt;0),1,0)+IF(OR(TRIM(C52)="",COUNTIF(Config!$B$15:$B$19,C52)&gt;0),1,0)+IF(OR(TRIM(F52)="",COUNTIF(Config!$B$15:$B$19,F52)&gt;0),1,0)+IF(OR(TRIM(H52)="",COUNTIF(Config!$B$15:$B$19,H52)&gt;0),1,0)+IF(OR(TRIM(E52)="",COUNTIF(Config!$B$15:$B$19,E52)&gt;0),1,0)+IF(OR(TRIM(K52)="",COUNTIF(Config!$B$15:$B$19,K52)&gt;0),1,0)+IF(OR(TRIM(P52)="",COUNTIF(Config!$B$15:$B$19,P52)&gt;0),1,0)+IF(OR(TRIM(R52)="",COUNTIF(Config!$B$15:$B$19,R52)&gt;0),1,0)</f>
        <v>1</v>
      </c>
      <c r="AA52" s="1" cm="1">
        <f t="array" ref="AA52">SUMPRODUCT(LEN(H52)-LEN(SUBSTITUTE(H52,{"0";"1";"2";"3";"4";"5";"6";"7";"8";"9"},"")))</f>
        <v>12</v>
      </c>
      <c r="AC52" t="str">
        <f t="shared" si="2"/>
        <v>Incomplete Profile</v>
      </c>
      <c r="AD52">
        <f t="shared" si="3"/>
        <v>1</v>
      </c>
      <c r="AE52">
        <f t="shared" si="4"/>
        <v>1</v>
      </c>
      <c r="AF52" t="str">
        <f t="shared" si="5"/>
        <v>No</v>
      </c>
      <c r="AG52">
        <f t="shared" ca="1" si="6"/>
        <v>37</v>
      </c>
      <c r="AH52" t="str">
        <f ca="1">IF(OR(V52="",AG52=""),"Yes",IF(AG52&gt;Config!$B$41,"Yes","No"))</f>
        <v>No</v>
      </c>
    </row>
    <row r="53" spans="1:34" x14ac:dyDescent="0.25">
      <c r="A53" s="1" t="s">
        <v>667</v>
      </c>
      <c r="B53" s="1" t="s">
        <v>244</v>
      </c>
      <c r="C53" s="1" t="s">
        <v>43</v>
      </c>
      <c r="D53" s="1" t="s">
        <v>668</v>
      </c>
      <c r="E53" s="1" t="s">
        <v>33855</v>
      </c>
      <c r="F53" s="1" t="s">
        <v>669</v>
      </c>
      <c r="G53" t="str">
        <f t="shared" si="0"/>
        <v>Valid</v>
      </c>
      <c r="H53" s="1" t="s">
        <v>670</v>
      </c>
      <c r="I53" t="str" cm="1">
        <f t="array" ref="I53">IF(OR(TRIM(H53)="",ISNUMBER(SEARCH("#",H53)),AA53&lt;Config!$B$8,SUMPRODUCT(--ISNUMBER(SEARCH({"a";"b";"c";"d";"e";"f";"g";"h";"i";"j";"k";"l";"m";"n";"o";"p";"q";"r";"s";"t";"u";"v";"w";"x";"y";"z"},H53)))&gt;0),"Invalid","Valid")</f>
        <v>Valid</v>
      </c>
      <c r="J53" s="1" t="s">
        <v>671</v>
      </c>
      <c r="K53" s="1" t="s">
        <v>48</v>
      </c>
      <c r="L53" s="1" t="s">
        <v>49</v>
      </c>
      <c r="M53" s="1" t="s">
        <v>235</v>
      </c>
      <c r="N53" s="1" t="s">
        <v>437</v>
      </c>
      <c r="O53" s="1" t="s">
        <v>52</v>
      </c>
      <c r="P53" t="s">
        <v>104</v>
      </c>
      <c r="Q53" s="1" t="s">
        <v>105</v>
      </c>
      <c r="R53" s="1" t="s">
        <v>672</v>
      </c>
      <c r="S53" s="1" t="s">
        <v>673</v>
      </c>
      <c r="T53" s="1" t="s">
        <v>674</v>
      </c>
      <c r="U53" s="1" t="s">
        <v>675</v>
      </c>
      <c r="V53" s="1" t="s">
        <v>676</v>
      </c>
      <c r="W53" s="1" t="s">
        <v>384</v>
      </c>
      <c r="X53" t="str">
        <f t="shared" si="1"/>
        <v>Complete</v>
      </c>
      <c r="Y53">
        <f>MAX(0,100-IF(G53="Invalid",Config!$B$5,0)-IF(I53="Invalid",Config!$B$6,0)-IF(X53="Incomplete",Config!$B$7,0)-IF(AF53="Yes",Config!$B$37,0))</f>
        <v>100</v>
      </c>
      <c r="Z53" s="1">
        <f>IF(OR(TRIM(B53)="",COUNTIF(Config!$B$15:$B$19,B53)&gt;0),1,0)+IF(OR(TRIM(C53)="",COUNTIF(Config!$B$15:$B$19,C53)&gt;0),1,0)+IF(OR(TRIM(F53)="",COUNTIF(Config!$B$15:$B$19,F53)&gt;0),1,0)+IF(OR(TRIM(H53)="",COUNTIF(Config!$B$15:$B$19,H53)&gt;0),1,0)+IF(OR(TRIM(E53)="",COUNTIF(Config!$B$15:$B$19,E53)&gt;0),1,0)+IF(OR(TRIM(K53)="",COUNTIF(Config!$B$15:$B$19,K53)&gt;0),1,0)+IF(OR(TRIM(P53)="",COUNTIF(Config!$B$15:$B$19,P53)&gt;0),1,0)+IF(OR(TRIM(R53)="",COUNTIF(Config!$B$15:$B$19,R53)&gt;0),1,0)</f>
        <v>0</v>
      </c>
      <c r="AA53" s="1" cm="1">
        <f t="array" ref="AA53">SUMPRODUCT(LEN(H53)-LEN(SUBSTITUTE(H53,{"0";"1";"2";"3";"4";"5";"6";"7";"8";"9"},"")))</f>
        <v>10</v>
      </c>
      <c r="AC53" t="str">
        <f t="shared" si="2"/>
        <v/>
      </c>
      <c r="AD53">
        <f t="shared" si="3"/>
        <v>1</v>
      </c>
      <c r="AE53">
        <f t="shared" si="4"/>
        <v>1</v>
      </c>
      <c r="AF53" t="str">
        <f t="shared" si="5"/>
        <v>No</v>
      </c>
      <c r="AG53">
        <f t="shared" ca="1" si="6"/>
        <v>585</v>
      </c>
      <c r="AH53" t="str">
        <f ca="1">IF(OR(V53="",AG53=""),"Yes",IF(AG53&gt;Config!$B$41,"Yes","No"))</f>
        <v>Yes</v>
      </c>
    </row>
    <row r="54" spans="1:34" x14ac:dyDescent="0.25">
      <c r="A54" s="1" t="s">
        <v>677</v>
      </c>
      <c r="B54" s="1" t="s">
        <v>678</v>
      </c>
      <c r="C54" s="1" t="s">
        <v>679</v>
      </c>
      <c r="D54" s="1" t="s">
        <v>680</v>
      </c>
      <c r="E54" s="1" t="s">
        <v>681</v>
      </c>
      <c r="F54" s="1" t="s">
        <v>682</v>
      </c>
      <c r="G54" t="str">
        <f t="shared" si="0"/>
        <v>Valid</v>
      </c>
      <c r="H54" s="1" t="s">
        <v>683</v>
      </c>
      <c r="I54" t="str" cm="1">
        <f t="array" ref="I54">IF(OR(TRIM(H54)="",ISNUMBER(SEARCH("#",H54)),AA54&lt;Config!$B$8,SUMPRODUCT(--ISNUMBER(SEARCH({"a";"b";"c";"d";"e";"f";"g";"h";"i";"j";"k";"l";"m";"n";"o";"p";"q";"r";"s";"t";"u";"v";"w";"x";"y";"z"},H54)))&gt;0),"Invalid","Valid")</f>
        <v>Valid</v>
      </c>
      <c r="J54" s="1" t="s">
        <v>684</v>
      </c>
      <c r="K54" s="1" t="s">
        <v>425</v>
      </c>
      <c r="L54" s="1" t="s">
        <v>84</v>
      </c>
      <c r="M54" s="1" t="s">
        <v>50</v>
      </c>
      <c r="N54" s="1" t="s">
        <v>358</v>
      </c>
      <c r="O54" s="1" t="s">
        <v>180</v>
      </c>
      <c r="P54" t="s">
        <v>53</v>
      </c>
      <c r="Q54" s="1" t="s">
        <v>55</v>
      </c>
      <c r="R54" s="1" t="s">
        <v>288</v>
      </c>
      <c r="S54" s="1" t="s">
        <v>685</v>
      </c>
      <c r="T54" s="1" t="s">
        <v>686</v>
      </c>
      <c r="U54" s="1" t="s">
        <v>687</v>
      </c>
      <c r="V54" s="1" t="s">
        <v>688</v>
      </c>
      <c r="W54" s="1" t="s">
        <v>141</v>
      </c>
      <c r="X54" t="str">
        <f t="shared" si="1"/>
        <v>Complete</v>
      </c>
      <c r="Y54">
        <f>MAX(0,100-IF(G54="Invalid",Config!$B$5,0)-IF(I54="Invalid",Config!$B$6,0)-IF(X54="Incomplete",Config!$B$7,0)-IF(AF54="Yes",Config!$B$37,0))</f>
        <v>100</v>
      </c>
      <c r="Z54" s="1">
        <f>IF(OR(TRIM(B54)="",COUNTIF(Config!$B$15:$B$19,B54)&gt;0),1,0)+IF(OR(TRIM(C54)="",COUNTIF(Config!$B$15:$B$19,C54)&gt;0),1,0)+IF(OR(TRIM(F54)="",COUNTIF(Config!$B$15:$B$19,F54)&gt;0),1,0)+IF(OR(TRIM(H54)="",COUNTIF(Config!$B$15:$B$19,H54)&gt;0),1,0)+IF(OR(TRIM(E54)="",COUNTIF(Config!$B$15:$B$19,E54)&gt;0),1,0)+IF(OR(TRIM(K54)="",COUNTIF(Config!$B$15:$B$19,K54)&gt;0),1,0)+IF(OR(TRIM(P54)="",COUNTIF(Config!$B$15:$B$19,P54)&gt;0),1,0)+IF(OR(TRIM(R54)="",COUNTIF(Config!$B$15:$B$19,R54)&gt;0),1,0)</f>
        <v>0</v>
      </c>
      <c r="AA54" s="1" cm="1">
        <f t="array" ref="AA54">SUMPRODUCT(LEN(H54)-LEN(SUBSTITUTE(H54,{"0";"1";"2";"3";"4";"5";"6";"7";"8";"9"},"")))</f>
        <v>12</v>
      </c>
      <c r="AC54" t="str">
        <f t="shared" si="2"/>
        <v/>
      </c>
      <c r="AD54">
        <f t="shared" si="3"/>
        <v>1</v>
      </c>
      <c r="AE54">
        <f t="shared" si="4"/>
        <v>1</v>
      </c>
      <c r="AF54" t="str">
        <f t="shared" si="5"/>
        <v>No</v>
      </c>
      <c r="AG54">
        <f t="shared" ca="1" si="6"/>
        <v>664</v>
      </c>
      <c r="AH54" t="str">
        <f ca="1">IF(OR(V54="",AG54=""),"Yes",IF(AG54&gt;Config!$B$41,"Yes","No"))</f>
        <v>Yes</v>
      </c>
    </row>
    <row r="55" spans="1:34" x14ac:dyDescent="0.25">
      <c r="A55" s="1" t="s">
        <v>689</v>
      </c>
      <c r="B55" s="1" t="s">
        <v>690</v>
      </c>
      <c r="C55" s="1" t="s">
        <v>219</v>
      </c>
      <c r="D55" s="1" t="s">
        <v>691</v>
      </c>
      <c r="E55" s="1" t="s">
        <v>33856</v>
      </c>
      <c r="F55" s="1" t="s">
        <v>692</v>
      </c>
      <c r="G55" t="str">
        <f t="shared" si="0"/>
        <v>Valid</v>
      </c>
      <c r="H55" s="1" t="s">
        <v>693</v>
      </c>
      <c r="I55" t="str" cm="1">
        <f t="array" ref="I55">IF(OR(TRIM(H55)="",ISNUMBER(SEARCH("#",H55)),AA55&lt;Config!$B$8,SUMPRODUCT(--ISNUMBER(SEARCH({"a";"b";"c";"d";"e";"f";"g";"h";"i";"j";"k";"l";"m";"n";"o";"p";"q";"r";"s";"t";"u";"v";"w";"x";"y";"z"},H55)))&gt;0),"Invalid","Valid")</f>
        <v>Valid</v>
      </c>
      <c r="J55" s="1" t="s">
        <v>694</v>
      </c>
      <c r="K55" s="1" t="s">
        <v>28</v>
      </c>
      <c r="L55" s="1" t="s">
        <v>450</v>
      </c>
      <c r="M55" s="1" t="s">
        <v>517</v>
      </c>
      <c r="N55" s="1" t="s">
        <v>68</v>
      </c>
      <c r="O55" s="1" t="s">
        <v>32</v>
      </c>
      <c r="P55" t="s">
        <v>236</v>
      </c>
      <c r="Q55" s="1" t="s">
        <v>238</v>
      </c>
      <c r="R55" s="1" t="s">
        <v>238</v>
      </c>
      <c r="S55" s="1" t="s">
        <v>695</v>
      </c>
      <c r="T55" s="1" t="s">
        <v>696</v>
      </c>
      <c r="U55" s="1" t="s">
        <v>697</v>
      </c>
      <c r="V55" s="1" t="s">
        <v>698</v>
      </c>
      <c r="W55" s="1" t="s">
        <v>40</v>
      </c>
      <c r="X55" t="str">
        <f t="shared" si="1"/>
        <v>Complete</v>
      </c>
      <c r="Y55">
        <f>MAX(0,100-IF(G55="Invalid",Config!$B$5,0)-IF(I55="Invalid",Config!$B$6,0)-IF(X55="Incomplete",Config!$B$7,0)-IF(AF55="Yes",Config!$B$37,0))</f>
        <v>100</v>
      </c>
      <c r="Z55" s="1">
        <f>IF(OR(TRIM(B55)="",COUNTIF(Config!$B$15:$B$19,B55)&gt;0),1,0)+IF(OR(TRIM(C55)="",COUNTIF(Config!$B$15:$B$19,C55)&gt;0),1,0)+IF(OR(TRIM(F55)="",COUNTIF(Config!$B$15:$B$19,F55)&gt;0),1,0)+IF(OR(TRIM(H55)="",COUNTIF(Config!$B$15:$B$19,H55)&gt;0),1,0)+IF(OR(TRIM(E55)="",COUNTIF(Config!$B$15:$B$19,E55)&gt;0),1,0)+IF(OR(TRIM(K55)="",COUNTIF(Config!$B$15:$B$19,K55)&gt;0),1,0)+IF(OR(TRIM(P55)="",COUNTIF(Config!$B$15:$B$19,P55)&gt;0),1,0)+IF(OR(TRIM(R55)="",COUNTIF(Config!$B$15:$B$19,R55)&gt;0),1,0)</f>
        <v>0</v>
      </c>
      <c r="AA55" s="1" cm="1">
        <f t="array" ref="AA55">SUMPRODUCT(LEN(H55)-LEN(SUBSTITUTE(H55,{"0";"1";"2";"3";"4";"5";"6";"7";"8";"9"},"")))</f>
        <v>12</v>
      </c>
      <c r="AC55" t="str">
        <f t="shared" si="2"/>
        <v/>
      </c>
      <c r="AD55">
        <f t="shared" si="3"/>
        <v>1</v>
      </c>
      <c r="AE55">
        <f t="shared" si="4"/>
        <v>1</v>
      </c>
      <c r="AF55" t="str">
        <f t="shared" si="5"/>
        <v>No</v>
      </c>
      <c r="AG55">
        <f t="shared" ca="1" si="6"/>
        <v>393</v>
      </c>
      <c r="AH55" t="str">
        <f ca="1">IF(OR(V55="",AG55=""),"Yes",IF(AG55&gt;Config!$B$41,"Yes","No"))</f>
        <v>Yes</v>
      </c>
    </row>
    <row r="56" spans="1:34" x14ac:dyDescent="0.25">
      <c r="A56" s="1" t="s">
        <v>699</v>
      </c>
      <c r="B56" s="1" t="s">
        <v>409</v>
      </c>
      <c r="C56" s="1" t="s">
        <v>23</v>
      </c>
      <c r="D56" s="1" t="s">
        <v>700</v>
      </c>
      <c r="E56" s="1" t="s">
        <v>33857</v>
      </c>
      <c r="F56" s="1" t="s">
        <v>701</v>
      </c>
      <c r="G56" t="str">
        <f t="shared" si="0"/>
        <v>Valid</v>
      </c>
      <c r="H56" s="1" t="s">
        <v>702</v>
      </c>
      <c r="I56" t="str" cm="1">
        <f t="array" ref="I56">IF(OR(TRIM(H56)="",ISNUMBER(SEARCH("#",H56)),AA56&lt;Config!$B$8,SUMPRODUCT(--ISNUMBER(SEARCH({"a";"b";"c";"d";"e";"f";"g";"h";"i";"j";"k";"l";"m";"n";"o";"p";"q";"r";"s";"t";"u";"v";"w";"x";"y";"z"},H56)))&gt;0),"Invalid","Valid")</f>
        <v>Valid</v>
      </c>
      <c r="J56" s="1" t="s">
        <v>703</v>
      </c>
      <c r="K56" s="1" t="s">
        <v>264</v>
      </c>
      <c r="L56" s="1" t="s">
        <v>29</v>
      </c>
      <c r="M56" s="1" t="s">
        <v>251</v>
      </c>
      <c r="N56" s="1" t="s">
        <v>86</v>
      </c>
      <c r="O56" s="1" t="s">
        <v>149</v>
      </c>
      <c r="P56" t="s">
        <v>314</v>
      </c>
      <c r="Q56" s="1" t="s">
        <v>315</v>
      </c>
      <c r="R56" s="1" t="s">
        <v>663</v>
      </c>
      <c r="S56" s="1" t="s">
        <v>704</v>
      </c>
      <c r="T56" s="1" t="s">
        <v>705</v>
      </c>
      <c r="U56" s="1" t="s">
        <v>706</v>
      </c>
      <c r="V56" s="1" t="s">
        <v>707</v>
      </c>
      <c r="W56" s="1" t="s">
        <v>75</v>
      </c>
      <c r="X56" t="str">
        <f t="shared" si="1"/>
        <v>Complete</v>
      </c>
      <c r="Y56">
        <f>MAX(0,100-IF(G56="Invalid",Config!$B$5,0)-IF(I56="Invalid",Config!$B$6,0)-IF(X56="Incomplete",Config!$B$7,0)-IF(AF56="Yes",Config!$B$37,0))</f>
        <v>100</v>
      </c>
      <c r="Z56" s="1">
        <f>IF(OR(TRIM(B56)="",COUNTIF(Config!$B$15:$B$19,B56)&gt;0),1,0)+IF(OR(TRIM(C56)="",COUNTIF(Config!$B$15:$B$19,C56)&gt;0),1,0)+IF(OR(TRIM(F56)="",COUNTIF(Config!$B$15:$B$19,F56)&gt;0),1,0)+IF(OR(TRIM(H56)="",COUNTIF(Config!$B$15:$B$19,H56)&gt;0),1,0)+IF(OR(TRIM(E56)="",COUNTIF(Config!$B$15:$B$19,E56)&gt;0),1,0)+IF(OR(TRIM(K56)="",COUNTIF(Config!$B$15:$B$19,K56)&gt;0),1,0)+IF(OR(TRIM(P56)="",COUNTIF(Config!$B$15:$B$19,P56)&gt;0),1,0)+IF(OR(TRIM(R56)="",COUNTIF(Config!$B$15:$B$19,R56)&gt;0),1,0)</f>
        <v>0</v>
      </c>
      <c r="AA56" s="1" cm="1">
        <f t="array" ref="AA56">SUMPRODUCT(LEN(H56)-LEN(SUBSTITUTE(H56,{"0";"1";"2";"3";"4";"5";"6";"7";"8";"9"},"")))</f>
        <v>12</v>
      </c>
      <c r="AC56" t="str">
        <f t="shared" si="2"/>
        <v/>
      </c>
      <c r="AD56">
        <f t="shared" si="3"/>
        <v>1</v>
      </c>
      <c r="AE56">
        <f t="shared" si="4"/>
        <v>1</v>
      </c>
      <c r="AF56" t="str">
        <f t="shared" si="5"/>
        <v>No</v>
      </c>
      <c r="AG56">
        <f t="shared" ca="1" si="6"/>
        <v>222</v>
      </c>
      <c r="AH56" t="str">
        <f ca="1">IF(OR(V56="",AG56=""),"Yes",IF(AG56&gt;Config!$B$41,"Yes","No"))</f>
        <v>No</v>
      </c>
    </row>
    <row r="57" spans="1:34" x14ac:dyDescent="0.25">
      <c r="A57" s="1" t="s">
        <v>708</v>
      </c>
      <c r="B57" s="1" t="s">
        <v>488</v>
      </c>
      <c r="C57" s="1" t="s">
        <v>273</v>
      </c>
      <c r="D57" s="1" t="s">
        <v>709</v>
      </c>
      <c r="E57" s="1" t="s">
        <v>33858</v>
      </c>
      <c r="F57" s="1" t="s">
        <v>710</v>
      </c>
      <c r="G57" t="str">
        <f t="shared" si="0"/>
        <v>Valid</v>
      </c>
      <c r="H57" s="1" t="s">
        <v>711</v>
      </c>
      <c r="I57" t="str" cm="1">
        <f t="array" ref="I57">IF(OR(TRIM(H57)="",ISNUMBER(SEARCH("#",H57)),AA57&lt;Config!$B$8,SUMPRODUCT(--ISNUMBER(SEARCH({"a";"b";"c";"d";"e";"f";"g";"h";"i";"j";"k";"l";"m";"n";"o";"p";"q";"r";"s";"t";"u";"v";"w";"x";"y";"z"},H57)))&gt;0),"Invalid","Valid")</f>
        <v>Valid</v>
      </c>
      <c r="J57" s="1" t="s">
        <v>712</v>
      </c>
      <c r="K57" s="1" t="s">
        <v>147</v>
      </c>
      <c r="L57" s="1" t="s">
        <v>49</v>
      </c>
      <c r="M57" s="1" t="s">
        <v>251</v>
      </c>
      <c r="N57" s="1" t="s">
        <v>713</v>
      </c>
      <c r="O57" s="1" t="s">
        <v>149</v>
      </c>
      <c r="P57" t="s">
        <v>53</v>
      </c>
      <c r="Q57" s="1" t="s">
        <v>197</v>
      </c>
      <c r="R57" s="1" t="s">
        <v>150</v>
      </c>
      <c r="S57" s="1" t="s">
        <v>714</v>
      </c>
      <c r="T57" s="1" t="s">
        <v>715</v>
      </c>
      <c r="U57" s="1" t="s">
        <v>716</v>
      </c>
      <c r="V57" s="1" t="s">
        <v>717</v>
      </c>
      <c r="W57" s="1" t="s">
        <v>293</v>
      </c>
      <c r="X57" t="str">
        <f t="shared" si="1"/>
        <v>Complete</v>
      </c>
      <c r="Y57">
        <f>MAX(0,100-IF(G57="Invalid",Config!$B$5,0)-IF(I57="Invalid",Config!$B$6,0)-IF(X57="Incomplete",Config!$B$7,0)-IF(AF57="Yes",Config!$B$37,0))</f>
        <v>100</v>
      </c>
      <c r="Z57" s="1">
        <f>IF(OR(TRIM(B57)="",COUNTIF(Config!$B$15:$B$19,B57)&gt;0),1,0)+IF(OR(TRIM(C57)="",COUNTIF(Config!$B$15:$B$19,C57)&gt;0),1,0)+IF(OR(TRIM(F57)="",COUNTIF(Config!$B$15:$B$19,F57)&gt;0),1,0)+IF(OR(TRIM(H57)="",COUNTIF(Config!$B$15:$B$19,H57)&gt;0),1,0)+IF(OR(TRIM(E57)="",COUNTIF(Config!$B$15:$B$19,E57)&gt;0),1,0)+IF(OR(TRIM(K57)="",COUNTIF(Config!$B$15:$B$19,K57)&gt;0),1,0)+IF(OR(TRIM(P57)="",COUNTIF(Config!$B$15:$B$19,P57)&gt;0),1,0)+IF(OR(TRIM(R57)="",COUNTIF(Config!$B$15:$B$19,R57)&gt;0),1,0)</f>
        <v>0</v>
      </c>
      <c r="AA57" s="1" cm="1">
        <f t="array" ref="AA57">SUMPRODUCT(LEN(H57)-LEN(SUBSTITUTE(H57,{"0";"1";"2";"3";"4";"5";"6";"7";"8";"9"},"")))</f>
        <v>12</v>
      </c>
      <c r="AC57" t="str">
        <f t="shared" si="2"/>
        <v/>
      </c>
      <c r="AD57">
        <f t="shared" si="3"/>
        <v>1</v>
      </c>
      <c r="AE57">
        <f t="shared" si="4"/>
        <v>1</v>
      </c>
      <c r="AF57" t="str">
        <f t="shared" si="5"/>
        <v>No</v>
      </c>
      <c r="AG57">
        <f t="shared" ca="1" si="6"/>
        <v>238</v>
      </c>
      <c r="AH57" t="str">
        <f ca="1">IF(OR(V57="",AG57=""),"Yes",IF(AG57&gt;Config!$B$41,"Yes","No"))</f>
        <v>No</v>
      </c>
    </row>
    <row r="58" spans="1:34" x14ac:dyDescent="0.25">
      <c r="A58" s="1" t="s">
        <v>718</v>
      </c>
      <c r="B58" s="1" t="s">
        <v>609</v>
      </c>
      <c r="C58" s="1" t="s">
        <v>545</v>
      </c>
      <c r="D58" s="1" t="s">
        <v>719</v>
      </c>
      <c r="E58" s="1" t="s">
        <v>33859</v>
      </c>
      <c r="F58" s="1" t="s">
        <v>33860</v>
      </c>
      <c r="G58" t="str">
        <f t="shared" si="0"/>
        <v>Valid</v>
      </c>
      <c r="H58" s="1" t="s">
        <v>720</v>
      </c>
      <c r="I58" t="str" cm="1">
        <f t="array" ref="I58">IF(OR(TRIM(H58)="",ISNUMBER(SEARCH("#",H58)),AA58&lt;Config!$B$8,SUMPRODUCT(--ISNUMBER(SEARCH({"a";"b";"c";"d";"e";"f";"g";"h";"i";"j";"k";"l";"m";"n";"o";"p";"q";"r";"s";"t";"u";"v";"w";"x";"y";"z"},H58)))&gt;0),"Invalid","Valid")</f>
        <v>Valid</v>
      </c>
      <c r="J58" s="1" t="s">
        <v>721</v>
      </c>
      <c r="K58" s="1" t="s">
        <v>722</v>
      </c>
      <c r="L58" s="1" t="s">
        <v>84</v>
      </c>
      <c r="M58" s="1" t="s">
        <v>85</v>
      </c>
      <c r="N58" s="1" t="s">
        <v>33819</v>
      </c>
      <c r="O58" s="1" t="s">
        <v>149</v>
      </c>
      <c r="P58" t="s">
        <v>53</v>
      </c>
      <c r="Q58" s="1" t="s">
        <v>181</v>
      </c>
      <c r="R58" s="1" t="s">
        <v>150</v>
      </c>
      <c r="S58" s="1" t="s">
        <v>723</v>
      </c>
      <c r="T58" s="1" t="s">
        <v>724</v>
      </c>
      <c r="U58" s="1" t="s">
        <v>725</v>
      </c>
      <c r="V58" s="1" t="s">
        <v>726</v>
      </c>
      <c r="W58" s="1" t="s">
        <v>202</v>
      </c>
      <c r="X58" t="str">
        <f t="shared" si="1"/>
        <v>Complete</v>
      </c>
      <c r="Y58">
        <f>MAX(0,100-IF(G58="Invalid",Config!$B$5,0)-IF(I58="Invalid",Config!$B$6,0)-IF(X58="Incomplete",Config!$B$7,0)-IF(AF58="Yes",Config!$B$37,0))</f>
        <v>100</v>
      </c>
      <c r="Z58" s="1">
        <f>IF(OR(TRIM(B58)="",COUNTIF(Config!$B$15:$B$19,B58)&gt;0),1,0)+IF(OR(TRIM(C58)="",COUNTIF(Config!$B$15:$B$19,C58)&gt;0),1,0)+IF(OR(TRIM(F58)="",COUNTIF(Config!$B$15:$B$19,F58)&gt;0),1,0)+IF(OR(TRIM(H58)="",COUNTIF(Config!$B$15:$B$19,H58)&gt;0),1,0)+IF(OR(TRIM(E58)="",COUNTIF(Config!$B$15:$B$19,E58)&gt;0),1,0)+IF(OR(TRIM(K58)="",COUNTIF(Config!$B$15:$B$19,K58)&gt;0),1,0)+IF(OR(TRIM(P58)="",COUNTIF(Config!$B$15:$B$19,P58)&gt;0),1,0)+IF(OR(TRIM(R58)="",COUNTIF(Config!$B$15:$B$19,R58)&gt;0),1,0)</f>
        <v>0</v>
      </c>
      <c r="AA58" s="1" cm="1">
        <f t="array" ref="AA58">SUMPRODUCT(LEN(H58)-LEN(SUBSTITUTE(H58,{"0";"1";"2";"3";"4";"5";"6";"7";"8";"9"},"")))</f>
        <v>12</v>
      </c>
      <c r="AC58" t="str">
        <f t="shared" si="2"/>
        <v/>
      </c>
      <c r="AD58">
        <f t="shared" si="3"/>
        <v>1</v>
      </c>
      <c r="AE58">
        <f t="shared" si="4"/>
        <v>1</v>
      </c>
      <c r="AF58" t="str">
        <f t="shared" si="5"/>
        <v>No</v>
      </c>
      <c r="AG58">
        <f t="shared" ca="1" si="6"/>
        <v>301</v>
      </c>
      <c r="AH58" t="str">
        <f ca="1">IF(OR(V58="",AG58=""),"Yes",IF(AG58&gt;Config!$B$41,"Yes","No"))</f>
        <v>No</v>
      </c>
    </row>
    <row r="59" spans="1:34" x14ac:dyDescent="0.25">
      <c r="A59" s="1" t="s">
        <v>727</v>
      </c>
      <c r="B59" s="1" t="s">
        <v>259</v>
      </c>
      <c r="C59" s="1" t="s">
        <v>679</v>
      </c>
      <c r="D59" s="1" t="s">
        <v>728</v>
      </c>
      <c r="E59" s="1" t="s">
        <v>33861</v>
      </c>
      <c r="F59" s="1" t="s">
        <v>729</v>
      </c>
      <c r="G59" t="str">
        <f t="shared" si="0"/>
        <v>Valid</v>
      </c>
      <c r="H59" s="1" t="s">
        <v>730</v>
      </c>
      <c r="I59" t="str" cm="1">
        <f t="array" ref="I59">IF(OR(TRIM(H59)="",ISNUMBER(SEARCH("#",H59)),AA59&lt;Config!$B$8,SUMPRODUCT(--ISNUMBER(SEARCH({"a";"b";"c";"d";"e";"f";"g";"h";"i";"j";"k";"l";"m";"n";"o";"p";"q";"r";"s";"t";"u";"v";"w";"x";"y";"z"},H59)))&gt;0),"Invalid","Valid")</f>
        <v>Valid</v>
      </c>
      <c r="J59" s="1" t="s">
        <v>731</v>
      </c>
      <c r="K59" s="1" t="s">
        <v>264</v>
      </c>
      <c r="L59" s="1" t="s">
        <v>49</v>
      </c>
      <c r="M59" s="1" t="s">
        <v>85</v>
      </c>
      <c r="N59" s="1" t="s">
        <v>51</v>
      </c>
      <c r="O59" s="1" t="s">
        <v>52</v>
      </c>
      <c r="P59" t="s">
        <v>104</v>
      </c>
      <c r="Q59" s="1" t="s">
        <v>732</v>
      </c>
      <c r="R59" s="1" t="s">
        <v>105</v>
      </c>
      <c r="S59" s="1" t="s">
        <v>733</v>
      </c>
      <c r="T59" s="1" t="s">
        <v>734</v>
      </c>
      <c r="U59" s="1" t="s">
        <v>735</v>
      </c>
      <c r="V59" s="1" t="s">
        <v>736</v>
      </c>
      <c r="W59" s="1" t="s">
        <v>33823</v>
      </c>
      <c r="X59" t="str">
        <f t="shared" si="1"/>
        <v>Complete</v>
      </c>
      <c r="Y59">
        <f>MAX(0,100-IF(G59="Invalid",Config!$B$5,0)-IF(I59="Invalid",Config!$B$6,0)-IF(X59="Incomplete",Config!$B$7,0)-IF(AF59="Yes",Config!$B$37,0))</f>
        <v>100</v>
      </c>
      <c r="Z59" s="1">
        <f>IF(OR(TRIM(B59)="",COUNTIF(Config!$B$15:$B$19,B59)&gt;0),1,0)+IF(OR(TRIM(C59)="",COUNTIF(Config!$B$15:$B$19,C59)&gt;0),1,0)+IF(OR(TRIM(F59)="",COUNTIF(Config!$B$15:$B$19,F59)&gt;0),1,0)+IF(OR(TRIM(H59)="",COUNTIF(Config!$B$15:$B$19,H59)&gt;0),1,0)+IF(OR(TRIM(E59)="",COUNTIF(Config!$B$15:$B$19,E59)&gt;0),1,0)+IF(OR(TRIM(K59)="",COUNTIF(Config!$B$15:$B$19,K59)&gt;0),1,0)+IF(OR(TRIM(P59)="",COUNTIF(Config!$B$15:$B$19,P59)&gt;0),1,0)+IF(OR(TRIM(R59)="",COUNTIF(Config!$B$15:$B$19,R59)&gt;0),1,0)</f>
        <v>0</v>
      </c>
      <c r="AA59" s="1" cm="1">
        <f t="array" ref="AA59">SUMPRODUCT(LEN(H59)-LEN(SUBSTITUTE(H59,{"0";"1";"2";"3";"4";"5";"6";"7";"8";"9"},"")))</f>
        <v>11</v>
      </c>
      <c r="AC59" t="str">
        <f t="shared" si="2"/>
        <v/>
      </c>
      <c r="AD59">
        <f t="shared" si="3"/>
        <v>1</v>
      </c>
      <c r="AE59">
        <f t="shared" si="4"/>
        <v>1</v>
      </c>
      <c r="AF59" t="str">
        <f t="shared" si="5"/>
        <v>No</v>
      </c>
      <c r="AG59">
        <f t="shared" ca="1" si="6"/>
        <v>238</v>
      </c>
      <c r="AH59" t="str">
        <f ca="1">IF(OR(V59="",AG59=""),"Yes",IF(AG59&gt;Config!$B$41,"Yes","No"))</f>
        <v>No</v>
      </c>
    </row>
    <row r="60" spans="1:34" x14ac:dyDescent="0.25">
      <c r="A60" s="1" t="s">
        <v>737</v>
      </c>
      <c r="B60" s="1" t="s">
        <v>229</v>
      </c>
      <c r="C60" s="1" t="s">
        <v>566</v>
      </c>
      <c r="D60" s="1" t="s">
        <v>738</v>
      </c>
      <c r="E60" s="1" t="s">
        <v>739</v>
      </c>
      <c r="F60" s="1" t="s">
        <v>740</v>
      </c>
      <c r="G60" t="str">
        <f t="shared" si="0"/>
        <v>Valid</v>
      </c>
      <c r="H60" s="1" t="s">
        <v>741</v>
      </c>
      <c r="I60" t="str" cm="1">
        <f t="array" ref="I60">IF(OR(TRIM(H60)="",ISNUMBER(SEARCH("#",H60)),AA60&lt;Config!$B$8,SUMPRODUCT(--ISNUMBER(SEARCH({"a";"b";"c";"d";"e";"f";"g";"h";"i";"j";"k";"l";"m";"n";"o";"p";"q";"r";"s";"t";"u";"v";"w";"x";"y";"z"},H60)))&gt;0),"Invalid","Valid")</f>
        <v>Valid</v>
      </c>
      <c r="J60" s="1" t="s">
        <v>742</v>
      </c>
      <c r="K60" s="1" t="s">
        <v>722</v>
      </c>
      <c r="L60" s="1" t="s">
        <v>84</v>
      </c>
      <c r="M60" s="1" t="s">
        <v>30</v>
      </c>
      <c r="N60" s="1" t="s">
        <v>68</v>
      </c>
      <c r="O60" s="1" t="s">
        <v>180</v>
      </c>
      <c r="P60" t="s">
        <v>236</v>
      </c>
      <c r="Q60" s="1" t="s">
        <v>254</v>
      </c>
      <c r="R60" s="1" t="s">
        <v>238</v>
      </c>
      <c r="S60" s="1" t="s">
        <v>743</v>
      </c>
      <c r="T60" s="1" t="s">
        <v>744</v>
      </c>
      <c r="U60" s="1" t="s">
        <v>745</v>
      </c>
      <c r="V60" s="1" t="s">
        <v>140</v>
      </c>
      <c r="W60" s="1" t="s">
        <v>125</v>
      </c>
      <c r="X60" t="str">
        <f t="shared" si="1"/>
        <v>Complete</v>
      </c>
      <c r="Y60">
        <f>MAX(0,100-IF(G60="Invalid",Config!$B$5,0)-IF(I60="Invalid",Config!$B$6,0)-IF(X60="Incomplete",Config!$B$7,0)-IF(AF60="Yes",Config!$B$37,0))</f>
        <v>100</v>
      </c>
      <c r="Z60" s="1">
        <f>IF(OR(TRIM(B60)="",COUNTIF(Config!$B$15:$B$19,B60)&gt;0),1,0)+IF(OR(TRIM(C60)="",COUNTIF(Config!$B$15:$B$19,C60)&gt;0),1,0)+IF(OR(TRIM(F60)="",COUNTIF(Config!$B$15:$B$19,F60)&gt;0),1,0)+IF(OR(TRIM(H60)="",COUNTIF(Config!$B$15:$B$19,H60)&gt;0),1,0)+IF(OR(TRIM(E60)="",COUNTIF(Config!$B$15:$B$19,E60)&gt;0),1,0)+IF(OR(TRIM(K60)="",COUNTIF(Config!$B$15:$B$19,K60)&gt;0),1,0)+IF(OR(TRIM(P60)="",COUNTIF(Config!$B$15:$B$19,P60)&gt;0),1,0)+IF(OR(TRIM(R60)="",COUNTIF(Config!$B$15:$B$19,R60)&gt;0),1,0)</f>
        <v>0</v>
      </c>
      <c r="AA60" s="1" cm="1">
        <f t="array" ref="AA60">SUMPRODUCT(LEN(H60)-LEN(SUBSTITUTE(H60,{"0";"1";"2";"3";"4";"5";"6";"7";"8";"9"},"")))</f>
        <v>12</v>
      </c>
      <c r="AC60" t="str">
        <f t="shared" si="2"/>
        <v/>
      </c>
      <c r="AD60">
        <f t="shared" si="3"/>
        <v>1</v>
      </c>
      <c r="AE60">
        <f t="shared" si="4"/>
        <v>1</v>
      </c>
      <c r="AF60" t="str">
        <f t="shared" si="5"/>
        <v>No</v>
      </c>
      <c r="AG60">
        <f t="shared" ca="1" si="6"/>
        <v>37</v>
      </c>
      <c r="AH60" t="str">
        <f ca="1">IF(OR(V60="",AG60=""),"Yes",IF(AG60&gt;Config!$B$41,"Yes","No"))</f>
        <v>No</v>
      </c>
    </row>
    <row r="61" spans="1:34" x14ac:dyDescent="0.25">
      <c r="A61" s="1" t="s">
        <v>746</v>
      </c>
      <c r="B61" s="1" t="s">
        <v>747</v>
      </c>
      <c r="C61" s="1" t="s">
        <v>748</v>
      </c>
      <c r="D61" s="1" t="s">
        <v>749</v>
      </c>
      <c r="E61" s="1" t="s">
        <v>477</v>
      </c>
      <c r="F61" s="1" t="s">
        <v>750</v>
      </c>
      <c r="G61" t="str">
        <f t="shared" si="0"/>
        <v>Valid</v>
      </c>
      <c r="H61" s="1" t="s">
        <v>751</v>
      </c>
      <c r="I61" t="str" cm="1">
        <f t="array" ref="I61">IF(OR(TRIM(H61)="",ISNUMBER(SEARCH("#",H61)),AA61&lt;Config!$B$8,SUMPRODUCT(--ISNUMBER(SEARCH({"a";"b";"c";"d";"e";"f";"g";"h";"i";"j";"k";"l";"m";"n";"o";"p";"q";"r";"s";"t";"u";"v";"w";"x";"y";"z"},H61)))&gt;0),"Invalid","Valid")</f>
        <v>Valid</v>
      </c>
      <c r="J61" s="1" t="s">
        <v>752</v>
      </c>
      <c r="K61" s="1" t="s">
        <v>504</v>
      </c>
      <c r="L61" s="1" t="s">
        <v>67</v>
      </c>
      <c r="M61" s="1" t="s">
        <v>103</v>
      </c>
      <c r="N61" s="1" t="s">
        <v>713</v>
      </c>
      <c r="O61" s="1" t="s">
        <v>149</v>
      </c>
      <c r="P61" t="s">
        <v>53</v>
      </c>
      <c r="Q61" s="1" t="s">
        <v>54</v>
      </c>
      <c r="R61" s="1" t="s">
        <v>288</v>
      </c>
      <c r="S61" s="1" t="s">
        <v>753</v>
      </c>
      <c r="T61" s="1" t="s">
        <v>754</v>
      </c>
      <c r="U61" s="1" t="s">
        <v>755</v>
      </c>
      <c r="V61" s="1" t="s">
        <v>756</v>
      </c>
      <c r="W61" s="1" t="s">
        <v>33823</v>
      </c>
      <c r="X61" t="str">
        <f t="shared" si="1"/>
        <v>Complete</v>
      </c>
      <c r="Y61">
        <f>MAX(0,100-IF(G61="Invalid",Config!$B$5,0)-IF(I61="Invalid",Config!$B$6,0)-IF(X61="Incomplete",Config!$B$7,0)-IF(AF61="Yes",Config!$B$37,0))</f>
        <v>100</v>
      </c>
      <c r="Z61" s="1">
        <f>IF(OR(TRIM(B61)="",COUNTIF(Config!$B$15:$B$19,B61)&gt;0),1,0)+IF(OR(TRIM(C61)="",COUNTIF(Config!$B$15:$B$19,C61)&gt;0),1,0)+IF(OR(TRIM(F61)="",COUNTIF(Config!$B$15:$B$19,F61)&gt;0),1,0)+IF(OR(TRIM(H61)="",COUNTIF(Config!$B$15:$B$19,H61)&gt;0),1,0)+IF(OR(TRIM(E61)="",COUNTIF(Config!$B$15:$B$19,E61)&gt;0),1,0)+IF(OR(TRIM(K61)="",COUNTIF(Config!$B$15:$B$19,K61)&gt;0),1,0)+IF(OR(TRIM(P61)="",COUNTIF(Config!$B$15:$B$19,P61)&gt;0),1,0)+IF(OR(TRIM(R61)="",COUNTIF(Config!$B$15:$B$19,R61)&gt;0),1,0)</f>
        <v>0</v>
      </c>
      <c r="AA61" s="1" cm="1">
        <f t="array" ref="AA61">SUMPRODUCT(LEN(H61)-LEN(SUBSTITUTE(H61,{"0";"1";"2";"3";"4";"5";"6";"7";"8";"9"},"")))</f>
        <v>10</v>
      </c>
      <c r="AC61" t="str">
        <f t="shared" si="2"/>
        <v/>
      </c>
      <c r="AD61">
        <f t="shared" si="3"/>
        <v>1</v>
      </c>
      <c r="AE61">
        <f t="shared" si="4"/>
        <v>1</v>
      </c>
      <c r="AF61" t="str">
        <f t="shared" si="5"/>
        <v>No</v>
      </c>
      <c r="AG61">
        <f t="shared" ca="1" si="6"/>
        <v>310</v>
      </c>
      <c r="AH61" t="str">
        <f ca="1">IF(OR(V61="",AG61=""),"Yes",IF(AG61&gt;Config!$B$41,"Yes","No"))</f>
        <v>No</v>
      </c>
    </row>
    <row r="62" spans="1:34" x14ac:dyDescent="0.25">
      <c r="A62" s="1" t="s">
        <v>757</v>
      </c>
      <c r="B62" s="1" t="s">
        <v>77</v>
      </c>
      <c r="C62" s="1" t="s">
        <v>524</v>
      </c>
      <c r="D62" s="1" t="s">
        <v>758</v>
      </c>
      <c r="E62" s="1" t="s">
        <v>642</v>
      </c>
      <c r="F62" s="1" t="s">
        <v>759</v>
      </c>
      <c r="G62" t="str">
        <f t="shared" si="0"/>
        <v>Invalid</v>
      </c>
      <c r="H62" s="1" t="s">
        <v>760</v>
      </c>
      <c r="I62" t="str" cm="1">
        <f t="array" ref="I62">IF(OR(TRIM(H62)="",ISNUMBER(SEARCH("#",H62)),AA62&lt;Config!$B$8,SUMPRODUCT(--ISNUMBER(SEARCH({"a";"b";"c";"d";"e";"f";"g";"h";"i";"j";"k";"l";"m";"n";"o";"p";"q";"r";"s";"t";"u";"v";"w";"x";"y";"z"},H62)))&gt;0),"Invalid","Valid")</f>
        <v>Valid</v>
      </c>
      <c r="J62" s="1" t="s">
        <v>761</v>
      </c>
      <c r="K62" s="1" t="s">
        <v>133</v>
      </c>
      <c r="L62" s="1" t="s">
        <v>134</v>
      </c>
      <c r="M62" s="1" t="s">
        <v>135</v>
      </c>
      <c r="N62" s="1" t="s">
        <v>51</v>
      </c>
      <c r="O62" s="1" t="s">
        <v>32</v>
      </c>
      <c r="P62" t="s">
        <v>328</v>
      </c>
      <c r="Q62" s="1" t="s">
        <v>329</v>
      </c>
      <c r="R62" s="1" t="s">
        <v>330</v>
      </c>
      <c r="S62" s="1" t="s">
        <v>762</v>
      </c>
      <c r="T62" s="1" t="s">
        <v>763</v>
      </c>
      <c r="U62" s="1" t="s">
        <v>373</v>
      </c>
      <c r="V62" s="1" t="s">
        <v>140</v>
      </c>
      <c r="W62" s="1" t="s">
        <v>60</v>
      </c>
      <c r="X62" t="str">
        <f t="shared" si="1"/>
        <v>Complete</v>
      </c>
      <c r="Y62">
        <f>MAX(0,100-IF(G62="Invalid",Config!$B$5,0)-IF(I62="Invalid",Config!$B$6,0)-IF(X62="Incomplete",Config!$B$7,0)-IF(AF62="Yes",Config!$B$37,0))</f>
        <v>70</v>
      </c>
      <c r="Z62" s="1">
        <f>IF(OR(TRIM(B62)="",COUNTIF(Config!$B$15:$B$19,B62)&gt;0),1,0)+IF(OR(TRIM(C62)="",COUNTIF(Config!$B$15:$B$19,C62)&gt;0),1,0)+IF(OR(TRIM(F62)="",COUNTIF(Config!$B$15:$B$19,F62)&gt;0),1,0)+IF(OR(TRIM(H62)="",COUNTIF(Config!$B$15:$B$19,H62)&gt;0),1,0)+IF(OR(TRIM(E62)="",COUNTIF(Config!$B$15:$B$19,E62)&gt;0),1,0)+IF(OR(TRIM(K62)="",COUNTIF(Config!$B$15:$B$19,K62)&gt;0),1,0)+IF(OR(TRIM(P62)="",COUNTIF(Config!$B$15:$B$19,P62)&gt;0),1,0)+IF(OR(TRIM(R62)="",COUNTIF(Config!$B$15:$B$19,R62)&gt;0),1,0)</f>
        <v>0</v>
      </c>
      <c r="AA62" s="1" cm="1">
        <f t="array" ref="AA62">SUMPRODUCT(LEN(H62)-LEN(SUBSTITUTE(H62,{"0";"1";"2";"3";"4";"5";"6";"7";"8";"9"},"")))</f>
        <v>11</v>
      </c>
      <c r="AC62" t="str">
        <f t="shared" si="2"/>
        <v>Invalid Email</v>
      </c>
      <c r="AD62">
        <f t="shared" si="3"/>
        <v>0</v>
      </c>
      <c r="AE62">
        <f t="shared" si="4"/>
        <v>1</v>
      </c>
      <c r="AF62" t="str">
        <f t="shared" si="5"/>
        <v>No</v>
      </c>
      <c r="AG62">
        <f t="shared" ca="1" si="6"/>
        <v>37</v>
      </c>
      <c r="AH62" t="str">
        <f ca="1">IF(OR(V62="",AG62=""),"Yes",IF(AG62&gt;Config!$B$41,"Yes","No"))</f>
        <v>No</v>
      </c>
    </row>
    <row r="63" spans="1:34" x14ac:dyDescent="0.25">
      <c r="A63" s="1" t="s">
        <v>764</v>
      </c>
      <c r="B63" s="1" t="s">
        <v>765</v>
      </c>
      <c r="C63" s="1" t="s">
        <v>511</v>
      </c>
      <c r="D63" s="1" t="s">
        <v>766</v>
      </c>
      <c r="E63" s="1" t="s">
        <v>33862</v>
      </c>
      <c r="F63" s="1" t="s">
        <v>767</v>
      </c>
      <c r="G63" t="str">
        <f t="shared" si="0"/>
        <v>Valid</v>
      </c>
      <c r="H63" s="1" t="s">
        <v>768</v>
      </c>
      <c r="I63" t="str" cm="1">
        <f t="array" ref="I63">IF(OR(TRIM(H63)="",ISNUMBER(SEARCH("#",H63)),AA63&lt;Config!$B$8,SUMPRODUCT(--ISNUMBER(SEARCH({"a";"b";"c";"d";"e";"f";"g";"h";"i";"j";"k";"l";"m";"n";"o";"p";"q";"r";"s";"t";"u";"v";"w";"x";"y";"z"},H63)))&gt;0),"Invalid","Valid")</f>
        <v>Valid</v>
      </c>
      <c r="J63" s="1" t="s">
        <v>769</v>
      </c>
      <c r="K63" s="1" t="s">
        <v>250</v>
      </c>
      <c r="L63" s="1" t="s">
        <v>84</v>
      </c>
      <c r="M63" s="1" t="s">
        <v>165</v>
      </c>
      <c r="N63" s="1" t="s">
        <v>224</v>
      </c>
      <c r="O63" s="1" t="s">
        <v>69</v>
      </c>
      <c r="P63" t="s">
        <v>236</v>
      </c>
      <c r="Q63" s="1" t="s">
        <v>237</v>
      </c>
      <c r="R63" s="1" t="s">
        <v>254</v>
      </c>
      <c r="S63" s="1" t="s">
        <v>770</v>
      </c>
      <c r="T63" s="1" t="s">
        <v>771</v>
      </c>
      <c r="U63" s="1" t="s">
        <v>772</v>
      </c>
      <c r="V63" s="1" t="s">
        <v>140</v>
      </c>
      <c r="W63" s="1" t="s">
        <v>125</v>
      </c>
      <c r="X63" t="str">
        <f t="shared" si="1"/>
        <v>Complete</v>
      </c>
      <c r="Y63">
        <f>MAX(0,100-IF(G63="Invalid",Config!$B$5,0)-IF(I63="Invalid",Config!$B$6,0)-IF(X63="Incomplete",Config!$B$7,0)-IF(AF63="Yes",Config!$B$37,0))</f>
        <v>75</v>
      </c>
      <c r="Z63" s="1">
        <f>IF(OR(TRIM(B63)="",COUNTIF(Config!$B$15:$B$19,B63)&gt;0),1,0)+IF(OR(TRIM(C63)="",COUNTIF(Config!$B$15:$B$19,C63)&gt;0),1,0)+IF(OR(TRIM(F63)="",COUNTIF(Config!$B$15:$B$19,F63)&gt;0),1,0)+IF(OR(TRIM(H63)="",COUNTIF(Config!$B$15:$B$19,H63)&gt;0),1,0)+IF(OR(TRIM(E63)="",COUNTIF(Config!$B$15:$B$19,E63)&gt;0),1,0)+IF(OR(TRIM(K63)="",COUNTIF(Config!$B$15:$B$19,K63)&gt;0),1,0)+IF(OR(TRIM(P63)="",COUNTIF(Config!$B$15:$B$19,P63)&gt;0),1,0)+IF(OR(TRIM(R63)="",COUNTIF(Config!$B$15:$B$19,R63)&gt;0),1,0)</f>
        <v>0</v>
      </c>
      <c r="AA63" s="1" cm="1">
        <f t="array" ref="AA63">SUMPRODUCT(LEN(H63)-LEN(SUBSTITUTE(H63,{"0";"1";"2";"3";"4";"5";"6";"7";"8";"9"},"")))</f>
        <v>12</v>
      </c>
      <c r="AC63" t="str">
        <f t="shared" si="2"/>
        <v>Potential Duplicate</v>
      </c>
      <c r="AD63">
        <f t="shared" si="3"/>
        <v>2</v>
      </c>
      <c r="AE63">
        <f t="shared" si="4"/>
        <v>1</v>
      </c>
      <c r="AF63" t="str">
        <f t="shared" si="5"/>
        <v>Yes</v>
      </c>
      <c r="AG63">
        <f t="shared" ca="1" si="6"/>
        <v>37</v>
      </c>
      <c r="AH63" t="str">
        <f ca="1">IF(OR(V63="",AG63=""),"Yes",IF(AG63&gt;Config!$B$41,"Yes","No"))</f>
        <v>No</v>
      </c>
    </row>
    <row r="64" spans="1:34" x14ac:dyDescent="0.25">
      <c r="A64" s="1" t="s">
        <v>773</v>
      </c>
      <c r="B64" s="1" t="s">
        <v>774</v>
      </c>
      <c r="C64" s="1" t="s">
        <v>775</v>
      </c>
      <c r="D64" s="1" t="s">
        <v>776</v>
      </c>
      <c r="E64" s="1" t="s">
        <v>33863</v>
      </c>
      <c r="F64" s="1" t="s">
        <v>777</v>
      </c>
      <c r="G64" t="str">
        <f t="shared" si="0"/>
        <v>Valid</v>
      </c>
      <c r="H64" s="1" t="s">
        <v>778</v>
      </c>
      <c r="I64" t="str" cm="1">
        <f t="array" ref="I64">IF(OR(TRIM(H64)="",ISNUMBER(SEARCH("#",H64)),AA64&lt;Config!$B$8,SUMPRODUCT(--ISNUMBER(SEARCH({"a";"b";"c";"d";"e";"f";"g";"h";"i";"j";"k";"l";"m";"n";"o";"p";"q";"r";"s";"t";"u";"v";"w";"x";"y";"z"},H64)))&gt;0),"Invalid","Valid")</f>
        <v>Valid</v>
      </c>
      <c r="J64" s="1" t="s">
        <v>779</v>
      </c>
      <c r="K64" s="1" t="s">
        <v>369</v>
      </c>
      <c r="L64" s="1" t="s">
        <v>134</v>
      </c>
      <c r="M64" s="1" t="s">
        <v>135</v>
      </c>
      <c r="N64" s="1" t="s">
        <v>211</v>
      </c>
      <c r="O64" s="1" t="s">
        <v>149</v>
      </c>
      <c r="P64" t="s">
        <v>53</v>
      </c>
      <c r="Q64" s="1" t="s">
        <v>54</v>
      </c>
      <c r="R64" s="1" t="s">
        <v>55</v>
      </c>
      <c r="S64" s="1" t="s">
        <v>780</v>
      </c>
      <c r="T64" s="1" t="s">
        <v>781</v>
      </c>
      <c r="U64" s="1" t="s">
        <v>640</v>
      </c>
      <c r="V64" s="1" t="s">
        <v>782</v>
      </c>
      <c r="W64" s="1" t="s">
        <v>141</v>
      </c>
      <c r="X64" t="str">
        <f t="shared" si="1"/>
        <v>Complete</v>
      </c>
      <c r="Y64">
        <f>MAX(0,100-IF(G64="Invalid",Config!$B$5,0)-IF(I64="Invalid",Config!$B$6,0)-IF(X64="Incomplete",Config!$B$7,0)-IF(AF64="Yes",Config!$B$37,0))</f>
        <v>100</v>
      </c>
      <c r="Z64" s="1">
        <f>IF(OR(TRIM(B64)="",COUNTIF(Config!$B$15:$B$19,B64)&gt;0),1,0)+IF(OR(TRIM(C64)="",COUNTIF(Config!$B$15:$B$19,C64)&gt;0),1,0)+IF(OR(TRIM(F64)="",COUNTIF(Config!$B$15:$B$19,F64)&gt;0),1,0)+IF(OR(TRIM(H64)="",COUNTIF(Config!$B$15:$B$19,H64)&gt;0),1,0)+IF(OR(TRIM(E64)="",COUNTIF(Config!$B$15:$B$19,E64)&gt;0),1,0)+IF(OR(TRIM(K64)="",COUNTIF(Config!$B$15:$B$19,K64)&gt;0),1,0)+IF(OR(TRIM(P64)="",COUNTIF(Config!$B$15:$B$19,P64)&gt;0),1,0)+IF(OR(TRIM(R64)="",COUNTIF(Config!$B$15:$B$19,R64)&gt;0),1,0)</f>
        <v>0</v>
      </c>
      <c r="AA64" s="1" cm="1">
        <f t="array" ref="AA64">SUMPRODUCT(LEN(H64)-LEN(SUBSTITUTE(H64,{"0";"1";"2";"3";"4";"5";"6";"7";"8";"9"},"")))</f>
        <v>10</v>
      </c>
      <c r="AC64" t="str">
        <f t="shared" si="2"/>
        <v/>
      </c>
      <c r="AD64">
        <f t="shared" si="3"/>
        <v>1</v>
      </c>
      <c r="AE64">
        <f t="shared" si="4"/>
        <v>1</v>
      </c>
      <c r="AF64" t="str">
        <f t="shared" si="5"/>
        <v>No</v>
      </c>
      <c r="AG64" t="str">
        <f t="shared" ca="1" si="6"/>
        <v/>
      </c>
      <c r="AH64" t="str">
        <f ca="1">IF(OR(V64="",AG64=""),"Yes",IF(AG64&gt;Config!$B$41,"Yes","No"))</f>
        <v>Yes</v>
      </c>
    </row>
    <row r="65" spans="1:34" x14ac:dyDescent="0.25">
      <c r="A65" s="1" t="s">
        <v>783</v>
      </c>
      <c r="B65" s="1" t="s">
        <v>2911</v>
      </c>
      <c r="C65" s="1" t="s">
        <v>353</v>
      </c>
      <c r="D65" s="1" t="s">
        <v>784</v>
      </c>
      <c r="E65" s="1" t="s">
        <v>33864</v>
      </c>
      <c r="F65" s="1" t="s">
        <v>785</v>
      </c>
      <c r="G65" t="str">
        <f t="shared" si="0"/>
        <v>Valid</v>
      </c>
      <c r="H65" s="1" t="s">
        <v>786</v>
      </c>
      <c r="I65" t="str" cm="1">
        <f t="array" ref="I65">IF(OR(TRIM(H65)="",ISNUMBER(SEARCH("#",H65)),AA65&lt;Config!$B$8,SUMPRODUCT(--ISNUMBER(SEARCH({"a";"b";"c";"d";"e";"f";"g";"h";"i";"j";"k";"l";"m";"n";"o";"p";"q";"r";"s";"t";"u";"v";"w";"x";"y";"z"},H65)))&gt;0),"Invalid","Valid")</f>
        <v>Valid</v>
      </c>
      <c r="J65" s="1" t="s">
        <v>787</v>
      </c>
      <c r="K65" s="1" t="s">
        <v>210</v>
      </c>
      <c r="L65" s="1" t="s">
        <v>265</v>
      </c>
      <c r="M65" s="1" t="s">
        <v>33827</v>
      </c>
      <c r="N65" s="1" t="s">
        <v>86</v>
      </c>
      <c r="O65" s="1" t="s">
        <v>180</v>
      </c>
      <c r="P65" t="s">
        <v>87</v>
      </c>
      <c r="Q65" s="1" t="s">
        <v>166</v>
      </c>
      <c r="R65" s="1" t="s">
        <v>550</v>
      </c>
      <c r="S65" s="1" t="s">
        <v>788</v>
      </c>
      <c r="T65" s="1" t="s">
        <v>789</v>
      </c>
      <c r="U65" s="1" t="s">
        <v>790</v>
      </c>
      <c r="V65" s="1" t="s">
        <v>140</v>
      </c>
      <c r="W65" s="1" t="s">
        <v>125</v>
      </c>
      <c r="X65" t="str">
        <f t="shared" si="1"/>
        <v>Complete</v>
      </c>
      <c r="Y65">
        <f>MAX(0,100-IF(G65="Invalid",Config!$B$5,0)-IF(I65="Invalid",Config!$B$6,0)-IF(X65="Incomplete",Config!$B$7,0)-IF(AF65="Yes",Config!$B$37,0))</f>
        <v>100</v>
      </c>
      <c r="Z65" s="1">
        <f>IF(OR(TRIM(B65)="",COUNTIF(Config!$B$15:$B$19,B65)&gt;0),1,0)+IF(OR(TRIM(C65)="",COUNTIF(Config!$B$15:$B$19,C65)&gt;0),1,0)+IF(OR(TRIM(F65)="",COUNTIF(Config!$B$15:$B$19,F65)&gt;0),1,0)+IF(OR(TRIM(H65)="",COUNTIF(Config!$B$15:$B$19,H65)&gt;0),1,0)+IF(OR(TRIM(E65)="",COUNTIF(Config!$B$15:$B$19,E65)&gt;0),1,0)+IF(OR(TRIM(K65)="",COUNTIF(Config!$B$15:$B$19,K65)&gt;0),1,0)+IF(OR(TRIM(P65)="",COUNTIF(Config!$B$15:$B$19,P65)&gt;0),1,0)+IF(OR(TRIM(R65)="",COUNTIF(Config!$B$15:$B$19,R65)&gt;0),1,0)</f>
        <v>0</v>
      </c>
      <c r="AA65" s="1" cm="1">
        <f t="array" ref="AA65">SUMPRODUCT(LEN(H65)-LEN(SUBSTITUTE(H65,{"0";"1";"2";"3";"4";"5";"6";"7";"8";"9"},"")))</f>
        <v>11</v>
      </c>
      <c r="AC65" t="str">
        <f t="shared" si="2"/>
        <v/>
      </c>
      <c r="AD65">
        <f t="shared" si="3"/>
        <v>1</v>
      </c>
      <c r="AE65">
        <f t="shared" si="4"/>
        <v>1</v>
      </c>
      <c r="AF65" t="str">
        <f t="shared" si="5"/>
        <v>No</v>
      </c>
      <c r="AG65">
        <f t="shared" ca="1" si="6"/>
        <v>37</v>
      </c>
      <c r="AH65" t="str">
        <f ca="1">IF(OR(V65="",AG65=""),"Yes",IF(AG65&gt;Config!$B$41,"Yes","No"))</f>
        <v>No</v>
      </c>
    </row>
    <row r="66" spans="1:34" x14ac:dyDescent="0.25">
      <c r="A66" s="1" t="s">
        <v>791</v>
      </c>
      <c r="B66" s="1" t="s">
        <v>774</v>
      </c>
      <c r="C66" s="1" t="s">
        <v>792</v>
      </c>
      <c r="D66" s="1" t="s">
        <v>793</v>
      </c>
      <c r="E66" s="1" t="s">
        <v>33865</v>
      </c>
      <c r="F66" s="1" t="s">
        <v>794</v>
      </c>
      <c r="G66" t="str">
        <f t="shared" si="0"/>
        <v>Valid</v>
      </c>
      <c r="H66" s="1" t="s">
        <v>795</v>
      </c>
      <c r="I66" t="str" cm="1">
        <f t="array" ref="I66">IF(OR(TRIM(H66)="",ISNUMBER(SEARCH("#",H66)),AA66&lt;Config!$B$8,SUMPRODUCT(--ISNUMBER(SEARCH({"a";"b";"c";"d";"e";"f";"g";"h";"i";"j";"k";"l";"m";"n";"o";"p";"q";"r";"s";"t";"u";"v";"w";"x";"y";"z"},H66)))&gt;0),"Invalid","Valid")</f>
        <v>Valid</v>
      </c>
      <c r="J66" s="1" t="s">
        <v>796</v>
      </c>
      <c r="K66" s="1" t="s">
        <v>117</v>
      </c>
      <c r="L66" s="1" t="s">
        <v>102</v>
      </c>
      <c r="M66" s="1" t="s">
        <v>343</v>
      </c>
      <c r="N66" s="1" t="s">
        <v>86</v>
      </c>
      <c r="O66" s="1" t="s">
        <v>149</v>
      </c>
      <c r="P66" t="s">
        <v>236</v>
      </c>
      <c r="Q66" s="1" t="s">
        <v>237</v>
      </c>
      <c r="R66" s="1" t="s">
        <v>254</v>
      </c>
      <c r="S66" s="1" t="s">
        <v>797</v>
      </c>
      <c r="T66" s="1" t="s">
        <v>798</v>
      </c>
      <c r="U66" s="1" t="s">
        <v>799</v>
      </c>
      <c r="V66" s="1" t="s">
        <v>800</v>
      </c>
      <c r="W66" s="1" t="s">
        <v>60</v>
      </c>
      <c r="X66" t="str">
        <f t="shared" si="1"/>
        <v>Complete</v>
      </c>
      <c r="Y66">
        <f>MAX(0,100-IF(G66="Invalid",Config!$B$5,0)-IF(I66="Invalid",Config!$B$6,0)-IF(X66="Incomplete",Config!$B$7,0)-IF(AF66="Yes",Config!$B$37,0))</f>
        <v>100</v>
      </c>
      <c r="Z66" s="1">
        <f>IF(OR(TRIM(B66)="",COUNTIF(Config!$B$15:$B$19,B66)&gt;0),1,0)+IF(OR(TRIM(C66)="",COUNTIF(Config!$B$15:$B$19,C66)&gt;0),1,0)+IF(OR(TRIM(F66)="",COUNTIF(Config!$B$15:$B$19,F66)&gt;0),1,0)+IF(OR(TRIM(H66)="",COUNTIF(Config!$B$15:$B$19,H66)&gt;0),1,0)+IF(OR(TRIM(E66)="",COUNTIF(Config!$B$15:$B$19,E66)&gt;0),1,0)+IF(OR(TRIM(K66)="",COUNTIF(Config!$B$15:$B$19,K66)&gt;0),1,0)+IF(OR(TRIM(P66)="",COUNTIF(Config!$B$15:$B$19,P66)&gt;0),1,0)+IF(OR(TRIM(R66)="",COUNTIF(Config!$B$15:$B$19,R66)&gt;0),1,0)</f>
        <v>0</v>
      </c>
      <c r="AA66" s="1" cm="1">
        <f t="array" ref="AA66">SUMPRODUCT(LEN(H66)-LEN(SUBSTITUTE(H66,{"0";"1";"2";"3";"4";"5";"6";"7";"8";"9"},"")))</f>
        <v>12</v>
      </c>
      <c r="AC66" t="str">
        <f t="shared" si="2"/>
        <v/>
      </c>
      <c r="AD66">
        <f t="shared" si="3"/>
        <v>1</v>
      </c>
      <c r="AE66">
        <f t="shared" si="4"/>
        <v>1</v>
      </c>
      <c r="AF66" t="str">
        <f t="shared" si="5"/>
        <v>No</v>
      </c>
      <c r="AG66" t="str">
        <f t="shared" ca="1" si="6"/>
        <v/>
      </c>
      <c r="AH66" t="str">
        <f ca="1">IF(OR(V66="",AG66=""),"Yes",IF(AG66&gt;Config!$B$41,"Yes","No"))</f>
        <v>Yes</v>
      </c>
    </row>
    <row r="67" spans="1:34" x14ac:dyDescent="0.25">
      <c r="A67" s="1" t="s">
        <v>801</v>
      </c>
      <c r="B67" s="1" t="s">
        <v>1006</v>
      </c>
      <c r="C67" s="1" t="s">
        <v>189</v>
      </c>
      <c r="D67" s="1" t="s">
        <v>24977</v>
      </c>
      <c r="E67" s="1" t="s">
        <v>310</v>
      </c>
      <c r="F67" s="1" t="s">
        <v>802</v>
      </c>
      <c r="G67" t="str">
        <f t="shared" ref="G67:G130" si="7">IFERROR(IF(OR(TRIM(F67)="",LEN(F67)-LEN(SUBSTITUTE(F67,"@",""))&lt;&gt;1,FIND("@",F67)=1,RIGHT(F67,1)=".",ISNUMBER(SEARCH(" ",F67)),ISERROR(FIND(".",F67,FIND("@",F67)+2))),"Invalid","Valid"),"Invalid")</f>
        <v>Valid</v>
      </c>
      <c r="H67" s="1" t="s">
        <v>803</v>
      </c>
      <c r="I67" t="str" cm="1">
        <f t="array" ref="I67">IF(OR(TRIM(H67)="",ISNUMBER(SEARCH("#",H67)),AA67&lt;Config!$B$8,SUMPRODUCT(--ISNUMBER(SEARCH({"a";"b";"c";"d";"e";"f";"g";"h";"i";"j";"k";"l";"m";"n";"o";"p";"q";"r";"s";"t";"u";"v";"w";"x";"y";"z"},H67)))&gt;0),"Invalid","Valid")</f>
        <v>Valid</v>
      </c>
      <c r="J67" s="1" t="s">
        <v>804</v>
      </c>
      <c r="K67" s="1" t="s">
        <v>722</v>
      </c>
      <c r="L67" s="1" t="s">
        <v>265</v>
      </c>
      <c r="M67" s="1" t="s">
        <v>103</v>
      </c>
      <c r="N67" s="1" t="s">
        <v>51</v>
      </c>
      <c r="O67" s="1" t="s">
        <v>180</v>
      </c>
      <c r="P67" t="s">
        <v>53</v>
      </c>
      <c r="Q67" s="1" t="s">
        <v>197</v>
      </c>
      <c r="R67" s="1" t="s">
        <v>55</v>
      </c>
      <c r="S67" s="1" t="s">
        <v>805</v>
      </c>
      <c r="T67" s="1" t="s">
        <v>806</v>
      </c>
      <c r="U67" s="1" t="s">
        <v>807</v>
      </c>
      <c r="V67" s="1" t="s">
        <v>454</v>
      </c>
      <c r="W67" s="1" t="s">
        <v>186</v>
      </c>
      <c r="X67" t="str">
        <f t="shared" ref="X67:X130" si="8">IF(Z67=0,"Complete","Incomplete")</f>
        <v>Complete</v>
      </c>
      <c r="Y67">
        <f>MAX(0,100-IF(G67="Invalid",Config!$B$5,0)-IF(I67="Invalid",Config!$B$6,0)-IF(X67="Incomplete",Config!$B$7,0)-IF(AF67="Yes",Config!$B$37,0))</f>
        <v>100</v>
      </c>
      <c r="Z67" s="1">
        <f>IF(OR(TRIM(B67)="",COUNTIF(Config!$B$15:$B$19,B67)&gt;0),1,0)+IF(OR(TRIM(C67)="",COUNTIF(Config!$B$15:$B$19,C67)&gt;0),1,0)+IF(OR(TRIM(F67)="",COUNTIF(Config!$B$15:$B$19,F67)&gt;0),1,0)+IF(OR(TRIM(H67)="",COUNTIF(Config!$B$15:$B$19,H67)&gt;0),1,0)+IF(OR(TRIM(E67)="",COUNTIF(Config!$B$15:$B$19,E67)&gt;0),1,0)+IF(OR(TRIM(K67)="",COUNTIF(Config!$B$15:$B$19,K67)&gt;0),1,0)+IF(OR(TRIM(P67)="",COUNTIF(Config!$B$15:$B$19,P67)&gt;0),1,0)+IF(OR(TRIM(R67)="",COUNTIF(Config!$B$15:$B$19,R67)&gt;0),1,0)</f>
        <v>0</v>
      </c>
      <c r="AA67" s="1" cm="1">
        <f t="array" ref="AA67">SUMPRODUCT(LEN(H67)-LEN(SUBSTITUTE(H67,{"0";"1";"2";"3";"4";"5";"6";"7";"8";"9"},"")))</f>
        <v>12</v>
      </c>
      <c r="AC67" t="str">
        <f t="shared" ref="AC67:AC130" si="9">_xlfn.TEXTJOIN("; ",TRUE,IF(G67="Invalid","Invalid Email",""),IF(I67="Invalid","Invalid Phone",""),IF(X67="Incomplete","Incomplete Profile",""),IF(AF67="Yes","Potential Duplicate",""))</f>
        <v/>
      </c>
      <c r="AD67">
        <f t="shared" ref="AD67:AD130" si="10">IF(OR(TRIM(F67)="",G67="Invalid"),0,COUNTIF($F$2:$F$5131,F67))</f>
        <v>1</v>
      </c>
      <c r="AE67">
        <f t="shared" ref="AE67:AE130" si="11">IF(OR(TRIM(H67)="",I67="Invalid"),0,COUNTIF($H$2:$H$5131,H67))</f>
        <v>1</v>
      </c>
      <c r="AF67" t="str">
        <f t="shared" ref="AF67:AF130" si="12">IF(OR(AD67&gt;1,AE67&gt;1),"Yes","No")</f>
        <v>No</v>
      </c>
      <c r="AG67">
        <f t="shared" ref="AG67:AG130" ca="1" si="13">IFERROR(TODAY()-DATEVALUE(V67),IFERROR(TODAY()-DATE(VALUE(RIGHT(V67,4)),VALUE(MID(V67,FIND("/",V67)+1,FIND("/",V67,FIND("/",V67)+1)-FIND("/",V67)-1)),VALUE(LEFT(V67,FIND("/",V67)-1))),""))</f>
        <v>378</v>
      </c>
      <c r="AH67" t="str">
        <f ca="1">IF(OR(V67="",AG67=""),"Yes",IF(AG67&gt;Config!$B$41,"Yes","No"))</f>
        <v>Yes</v>
      </c>
    </row>
    <row r="68" spans="1:34" x14ac:dyDescent="0.25">
      <c r="A68" s="1" t="s">
        <v>808</v>
      </c>
      <c r="B68" s="1" t="s">
        <v>619</v>
      </c>
      <c r="C68" s="1" t="s">
        <v>323</v>
      </c>
      <c r="D68" s="1" t="s">
        <v>809</v>
      </c>
      <c r="E68" s="1" t="s">
        <v>33866</v>
      </c>
      <c r="F68" s="1" t="s">
        <v>810</v>
      </c>
      <c r="G68" t="str">
        <f t="shared" si="7"/>
        <v>Valid</v>
      </c>
      <c r="H68" s="1" t="s">
        <v>811</v>
      </c>
      <c r="I68" t="str" cm="1">
        <f t="array" ref="I68">IF(OR(TRIM(H68)="",ISNUMBER(SEARCH("#",H68)),AA68&lt;Config!$B$8,SUMPRODUCT(--ISNUMBER(SEARCH({"a";"b";"c";"d";"e";"f";"g";"h";"i";"j";"k";"l";"m";"n";"o";"p";"q";"r";"s";"t";"u";"v";"w";"x";"y";"z"},H68)))&gt;0),"Invalid","Valid")</f>
        <v>Valid</v>
      </c>
      <c r="J68" s="1" t="s">
        <v>812</v>
      </c>
      <c r="K68" s="1" t="s">
        <v>516</v>
      </c>
      <c r="L68" s="1" t="s">
        <v>134</v>
      </c>
      <c r="M68" s="1" t="s">
        <v>517</v>
      </c>
      <c r="N68" s="1" t="s">
        <v>33819</v>
      </c>
      <c r="O68" s="1" t="s">
        <v>69</v>
      </c>
      <c r="P68" t="s">
        <v>87</v>
      </c>
      <c r="Q68" s="1" t="s">
        <v>88</v>
      </c>
      <c r="R68" s="1" t="s">
        <v>212</v>
      </c>
      <c r="S68" s="1" t="s">
        <v>813</v>
      </c>
      <c r="T68" s="1" t="s">
        <v>814</v>
      </c>
      <c r="U68" s="1" t="s">
        <v>815</v>
      </c>
      <c r="V68" s="1" t="s">
        <v>816</v>
      </c>
      <c r="W68" s="1" t="s">
        <v>384</v>
      </c>
      <c r="X68" t="str">
        <f t="shared" si="8"/>
        <v>Complete</v>
      </c>
      <c r="Y68">
        <f>MAX(0,100-IF(G68="Invalid",Config!$B$5,0)-IF(I68="Invalid",Config!$B$6,0)-IF(X68="Incomplete",Config!$B$7,0)-IF(AF68="Yes",Config!$B$37,0))</f>
        <v>100</v>
      </c>
      <c r="Z68" s="1">
        <f>IF(OR(TRIM(B68)="",COUNTIF(Config!$B$15:$B$19,B68)&gt;0),1,0)+IF(OR(TRIM(C68)="",COUNTIF(Config!$B$15:$B$19,C68)&gt;0),1,0)+IF(OR(TRIM(F68)="",COUNTIF(Config!$B$15:$B$19,F68)&gt;0),1,0)+IF(OR(TRIM(H68)="",COUNTIF(Config!$B$15:$B$19,H68)&gt;0),1,0)+IF(OR(TRIM(E68)="",COUNTIF(Config!$B$15:$B$19,E68)&gt;0),1,0)+IF(OR(TRIM(K68)="",COUNTIF(Config!$B$15:$B$19,K68)&gt;0),1,0)+IF(OR(TRIM(P68)="",COUNTIF(Config!$B$15:$B$19,P68)&gt;0),1,0)+IF(OR(TRIM(R68)="",COUNTIF(Config!$B$15:$B$19,R68)&gt;0),1,0)</f>
        <v>0</v>
      </c>
      <c r="AA68" s="1" cm="1">
        <f t="array" ref="AA68">SUMPRODUCT(LEN(H68)-LEN(SUBSTITUTE(H68,{"0";"1";"2";"3";"4";"5";"6";"7";"8";"9"},"")))</f>
        <v>11</v>
      </c>
      <c r="AC68" t="str">
        <f t="shared" si="9"/>
        <v/>
      </c>
      <c r="AD68">
        <f t="shared" si="10"/>
        <v>1</v>
      </c>
      <c r="AE68">
        <f t="shared" si="11"/>
        <v>1</v>
      </c>
      <c r="AF68" t="str">
        <f t="shared" si="12"/>
        <v>No</v>
      </c>
      <c r="AG68">
        <f t="shared" ca="1" si="13"/>
        <v>365</v>
      </c>
      <c r="AH68" t="str">
        <f ca="1">IF(OR(V68="",AG68=""),"Yes",IF(AG68&gt;Config!$B$41,"Yes","No"))</f>
        <v>No</v>
      </c>
    </row>
    <row r="69" spans="1:34" x14ac:dyDescent="0.25">
      <c r="A69" s="1" t="s">
        <v>817</v>
      </c>
      <c r="B69" s="1" t="s">
        <v>818</v>
      </c>
      <c r="C69" s="1" t="s">
        <v>323</v>
      </c>
      <c r="D69" s="1" t="s">
        <v>819</v>
      </c>
      <c r="E69" s="1" t="s">
        <v>33867</v>
      </c>
      <c r="F69" s="1" t="s">
        <v>820</v>
      </c>
      <c r="G69" t="str">
        <f t="shared" si="7"/>
        <v>Valid</v>
      </c>
      <c r="H69" s="1" t="s">
        <v>821</v>
      </c>
      <c r="I69" t="str" cm="1">
        <f t="array" ref="I69">IF(OR(TRIM(H69)="",ISNUMBER(SEARCH("#",H69)),AA69&lt;Config!$B$8,SUMPRODUCT(--ISNUMBER(SEARCH({"a";"b";"c";"d";"e";"f";"g";"h";"i";"j";"k";"l";"m";"n";"o";"p";"q";"r";"s";"t";"u";"v";"w";"x";"y";"z"},H69)))&gt;0),"Invalid","Valid")</f>
        <v>Valid</v>
      </c>
      <c r="J69" s="1" t="s">
        <v>822</v>
      </c>
      <c r="K69" s="1" t="s">
        <v>250</v>
      </c>
      <c r="L69" s="1" t="s">
        <v>29</v>
      </c>
      <c r="M69" s="1" t="s">
        <v>391</v>
      </c>
      <c r="N69" s="1" t="s">
        <v>31</v>
      </c>
      <c r="O69" s="1" t="s">
        <v>69</v>
      </c>
      <c r="P69" t="s">
        <v>53</v>
      </c>
      <c r="Q69" s="1" t="s">
        <v>181</v>
      </c>
      <c r="R69" s="1" t="s">
        <v>150</v>
      </c>
      <c r="S69" s="1" t="s">
        <v>823</v>
      </c>
      <c r="T69" s="1" t="s">
        <v>824</v>
      </c>
      <c r="U69" s="1" t="s">
        <v>825</v>
      </c>
      <c r="V69" s="1" t="s">
        <v>826</v>
      </c>
      <c r="W69" s="1" t="s">
        <v>94</v>
      </c>
      <c r="X69" t="str">
        <f t="shared" si="8"/>
        <v>Complete</v>
      </c>
      <c r="Y69">
        <f>MAX(0,100-IF(G69="Invalid",Config!$B$5,0)-IF(I69="Invalid",Config!$B$6,0)-IF(X69="Incomplete",Config!$B$7,0)-IF(AF69="Yes",Config!$B$37,0))</f>
        <v>100</v>
      </c>
      <c r="Z69" s="1">
        <f>IF(OR(TRIM(B69)="",COUNTIF(Config!$B$15:$B$19,B69)&gt;0),1,0)+IF(OR(TRIM(C69)="",COUNTIF(Config!$B$15:$B$19,C69)&gt;0),1,0)+IF(OR(TRIM(F69)="",COUNTIF(Config!$B$15:$B$19,F69)&gt;0),1,0)+IF(OR(TRIM(H69)="",COUNTIF(Config!$B$15:$B$19,H69)&gt;0),1,0)+IF(OR(TRIM(E69)="",COUNTIF(Config!$B$15:$B$19,E69)&gt;0),1,0)+IF(OR(TRIM(K69)="",COUNTIF(Config!$B$15:$B$19,K69)&gt;0),1,0)+IF(OR(TRIM(P69)="",COUNTIF(Config!$B$15:$B$19,P69)&gt;0),1,0)+IF(OR(TRIM(R69)="",COUNTIF(Config!$B$15:$B$19,R69)&gt;0),1,0)</f>
        <v>0</v>
      </c>
      <c r="AA69" s="1" cm="1">
        <f t="array" ref="AA69">SUMPRODUCT(LEN(H69)-LEN(SUBSTITUTE(H69,{"0";"1";"2";"3";"4";"5";"6";"7";"8";"9"},"")))</f>
        <v>10</v>
      </c>
      <c r="AC69" t="str">
        <f t="shared" si="9"/>
        <v/>
      </c>
      <c r="AD69">
        <f t="shared" si="10"/>
        <v>1</v>
      </c>
      <c r="AE69">
        <f t="shared" si="11"/>
        <v>1</v>
      </c>
      <c r="AF69" t="str">
        <f t="shared" si="12"/>
        <v>No</v>
      </c>
      <c r="AG69">
        <f t="shared" ca="1" si="13"/>
        <v>95</v>
      </c>
      <c r="AH69" t="str">
        <f ca="1">IF(OR(V69="",AG69=""),"Yes",IF(AG69&gt;Config!$B$41,"Yes","No"))</f>
        <v>No</v>
      </c>
    </row>
    <row r="70" spans="1:34" x14ac:dyDescent="0.25">
      <c r="A70" s="1" t="s">
        <v>827</v>
      </c>
      <c r="B70" s="1" t="s">
        <v>229</v>
      </c>
      <c r="C70" s="1" t="s">
        <v>828</v>
      </c>
      <c r="D70" s="1" t="s">
        <v>829</v>
      </c>
      <c r="E70" s="1" t="s">
        <v>33868</v>
      </c>
      <c r="F70" s="1" t="s">
        <v>830</v>
      </c>
      <c r="G70" t="str">
        <f t="shared" si="7"/>
        <v>Invalid</v>
      </c>
      <c r="H70" s="1" t="s">
        <v>831</v>
      </c>
      <c r="I70" t="str" cm="1">
        <f t="array" ref="I70">IF(OR(TRIM(H70)="",ISNUMBER(SEARCH("#",H70)),AA70&lt;Config!$B$8,SUMPRODUCT(--ISNUMBER(SEARCH({"a";"b";"c";"d";"e";"f";"g";"h";"i";"j";"k";"l";"m";"n";"o";"p";"q";"r";"s";"t";"u";"v";"w";"x";"y";"z"},H70)))&gt;0),"Invalid","Valid")</f>
        <v>Valid</v>
      </c>
      <c r="J70" s="1" t="s">
        <v>832</v>
      </c>
      <c r="K70" s="1" t="s">
        <v>250</v>
      </c>
      <c r="L70" s="1" t="s">
        <v>134</v>
      </c>
      <c r="M70" s="1" t="s">
        <v>391</v>
      </c>
      <c r="N70" s="1" t="s">
        <v>713</v>
      </c>
      <c r="O70" s="1" t="s">
        <v>266</v>
      </c>
      <c r="P70" t="s">
        <v>104</v>
      </c>
      <c r="Q70" s="1" t="s">
        <v>302</v>
      </c>
      <c r="R70" s="1" t="s">
        <v>833</v>
      </c>
      <c r="S70" s="1" t="s">
        <v>834</v>
      </c>
      <c r="T70" s="1" t="s">
        <v>835</v>
      </c>
      <c r="U70" s="1" t="s">
        <v>836</v>
      </c>
      <c r="V70" s="1" t="s">
        <v>837</v>
      </c>
      <c r="W70" s="1" t="s">
        <v>40</v>
      </c>
      <c r="X70" t="str">
        <f t="shared" si="8"/>
        <v>Complete</v>
      </c>
      <c r="Y70">
        <f>MAX(0,100-IF(G70="Invalid",Config!$B$5,0)-IF(I70="Invalid",Config!$B$6,0)-IF(X70="Incomplete",Config!$B$7,0)-IF(AF70="Yes",Config!$B$37,0))</f>
        <v>45</v>
      </c>
      <c r="Z70" s="1">
        <f>IF(OR(TRIM(B70)="",COUNTIF(Config!$B$15:$B$19,B70)&gt;0),1,0)+IF(OR(TRIM(C70)="",COUNTIF(Config!$B$15:$B$19,C70)&gt;0),1,0)+IF(OR(TRIM(F70)="",COUNTIF(Config!$B$15:$B$19,F70)&gt;0),1,0)+IF(OR(TRIM(H70)="",COUNTIF(Config!$B$15:$B$19,H70)&gt;0),1,0)+IF(OR(TRIM(E70)="",COUNTIF(Config!$B$15:$B$19,E70)&gt;0),1,0)+IF(OR(TRIM(K70)="",COUNTIF(Config!$B$15:$B$19,K70)&gt;0),1,0)+IF(OR(TRIM(P70)="",COUNTIF(Config!$B$15:$B$19,P70)&gt;0),1,0)+IF(OR(TRIM(R70)="",COUNTIF(Config!$B$15:$B$19,R70)&gt;0),1,0)</f>
        <v>0</v>
      </c>
      <c r="AA70" s="1" cm="1">
        <f t="array" ref="AA70">SUMPRODUCT(LEN(H70)-LEN(SUBSTITUTE(H70,{"0";"1";"2";"3";"4";"5";"6";"7";"8";"9"},"")))</f>
        <v>10</v>
      </c>
      <c r="AC70" t="str">
        <f t="shared" si="9"/>
        <v>Invalid Email; Potential Duplicate</v>
      </c>
      <c r="AD70">
        <f t="shared" si="10"/>
        <v>0</v>
      </c>
      <c r="AE70">
        <f t="shared" si="11"/>
        <v>2</v>
      </c>
      <c r="AF70" t="str">
        <f t="shared" si="12"/>
        <v>Yes</v>
      </c>
      <c r="AG70">
        <f t="shared" ca="1" si="13"/>
        <v>312</v>
      </c>
      <c r="AH70" t="str">
        <f ca="1">IF(OR(V70="",AG70=""),"Yes",IF(AG70&gt;Config!$B$41,"Yes","No"))</f>
        <v>No</v>
      </c>
    </row>
    <row r="71" spans="1:34" x14ac:dyDescent="0.25">
      <c r="A71" s="1" t="s">
        <v>838</v>
      </c>
      <c r="B71" s="1" t="s">
        <v>839</v>
      </c>
      <c r="C71" s="1" t="s">
        <v>748</v>
      </c>
      <c r="D71" s="1" t="s">
        <v>840</v>
      </c>
      <c r="E71" s="1" t="s">
        <v>310</v>
      </c>
      <c r="F71" s="1" t="s">
        <v>841</v>
      </c>
      <c r="G71" t="str">
        <f t="shared" si="7"/>
        <v>Valid</v>
      </c>
      <c r="H71" s="1" t="s">
        <v>842</v>
      </c>
      <c r="I71" t="str" cm="1">
        <f t="array" ref="I71">IF(OR(TRIM(H71)="",ISNUMBER(SEARCH("#",H71)),AA71&lt;Config!$B$8,SUMPRODUCT(--ISNUMBER(SEARCH({"a";"b";"c";"d";"e";"f";"g";"h";"i";"j";"k";"l";"m";"n";"o";"p";"q";"r";"s";"t";"u";"v";"w";"x";"y";"z"},H71)))&gt;0),"Invalid","Valid")</f>
        <v>Valid</v>
      </c>
      <c r="J71" s="1" t="s">
        <v>843</v>
      </c>
      <c r="K71" s="1" t="s">
        <v>147</v>
      </c>
      <c r="L71" s="1" t="s">
        <v>102</v>
      </c>
      <c r="M71" s="1" t="s">
        <v>118</v>
      </c>
      <c r="N71" s="1" t="s">
        <v>51</v>
      </c>
      <c r="O71" s="1" t="s">
        <v>69</v>
      </c>
      <c r="P71" t="s">
        <v>590</v>
      </c>
      <c r="Q71" s="1" t="s">
        <v>844</v>
      </c>
      <c r="R71" s="1" t="s">
        <v>845</v>
      </c>
      <c r="S71" s="1" t="s">
        <v>846</v>
      </c>
      <c r="T71" s="1" t="s">
        <v>847</v>
      </c>
      <c r="U71" s="1" t="s">
        <v>848</v>
      </c>
      <c r="V71" s="1" t="s">
        <v>849</v>
      </c>
      <c r="W71" s="1" t="s">
        <v>125</v>
      </c>
      <c r="X71" t="str">
        <f t="shared" si="8"/>
        <v>Complete</v>
      </c>
      <c r="Y71">
        <f>MAX(0,100-IF(G71="Invalid",Config!$B$5,0)-IF(I71="Invalid",Config!$B$6,0)-IF(X71="Incomplete",Config!$B$7,0)-IF(AF71="Yes",Config!$B$37,0))</f>
        <v>100</v>
      </c>
      <c r="Z71" s="1">
        <f>IF(OR(TRIM(B71)="",COUNTIF(Config!$B$15:$B$19,B71)&gt;0),1,0)+IF(OR(TRIM(C71)="",COUNTIF(Config!$B$15:$B$19,C71)&gt;0),1,0)+IF(OR(TRIM(F71)="",COUNTIF(Config!$B$15:$B$19,F71)&gt;0),1,0)+IF(OR(TRIM(H71)="",COUNTIF(Config!$B$15:$B$19,H71)&gt;0),1,0)+IF(OR(TRIM(E71)="",COUNTIF(Config!$B$15:$B$19,E71)&gt;0),1,0)+IF(OR(TRIM(K71)="",COUNTIF(Config!$B$15:$B$19,K71)&gt;0),1,0)+IF(OR(TRIM(P71)="",COUNTIF(Config!$B$15:$B$19,P71)&gt;0),1,0)+IF(OR(TRIM(R71)="",COUNTIF(Config!$B$15:$B$19,R71)&gt;0),1,0)</f>
        <v>0</v>
      </c>
      <c r="AA71" s="1" cm="1">
        <f t="array" ref="AA71">SUMPRODUCT(LEN(H71)-LEN(SUBSTITUTE(H71,{"0";"1";"2";"3";"4";"5";"6";"7";"8";"9"},"")))</f>
        <v>12</v>
      </c>
      <c r="AC71" t="str">
        <f t="shared" si="9"/>
        <v/>
      </c>
      <c r="AD71">
        <f t="shared" si="10"/>
        <v>1</v>
      </c>
      <c r="AE71">
        <f t="shared" si="11"/>
        <v>1</v>
      </c>
      <c r="AF71" t="str">
        <f t="shared" si="12"/>
        <v>No</v>
      </c>
      <c r="AG71">
        <f t="shared" ca="1" si="13"/>
        <v>295</v>
      </c>
      <c r="AH71" t="str">
        <f ca="1">IF(OR(V71="",AG71=""),"Yes",IF(AG71&gt;Config!$B$41,"Yes","No"))</f>
        <v>No</v>
      </c>
    </row>
    <row r="72" spans="1:34" x14ac:dyDescent="0.25">
      <c r="A72" s="1" t="s">
        <v>850</v>
      </c>
      <c r="B72" s="1" t="s">
        <v>851</v>
      </c>
      <c r="C72" s="1" t="s">
        <v>97</v>
      </c>
      <c r="D72" s="1" t="s">
        <v>852</v>
      </c>
      <c r="E72" s="1" t="s">
        <v>33869</v>
      </c>
      <c r="F72" s="1" t="s">
        <v>853</v>
      </c>
      <c r="G72" t="str">
        <f t="shared" si="7"/>
        <v>Valid</v>
      </c>
      <c r="H72" s="1" t="s">
        <v>854</v>
      </c>
      <c r="I72" t="str" cm="1">
        <f t="array" ref="I72">IF(OR(TRIM(H72)="",ISNUMBER(SEARCH("#",H72)),AA72&lt;Config!$B$8,SUMPRODUCT(--ISNUMBER(SEARCH({"a";"b";"c";"d";"e";"f";"g";"h";"i";"j";"k";"l";"m";"n";"o";"p";"q";"r";"s";"t";"u";"v";"w";"x";"y";"z"},H72)))&gt;0),"Invalid","Valid")</f>
        <v>Valid</v>
      </c>
      <c r="J72" s="1" t="s">
        <v>855</v>
      </c>
      <c r="K72" s="1" t="s">
        <v>625</v>
      </c>
      <c r="L72" s="1" t="s">
        <v>67</v>
      </c>
      <c r="M72" s="1" t="s">
        <v>33825</v>
      </c>
      <c r="N72" s="1" t="s">
        <v>33819</v>
      </c>
      <c r="O72" s="1" t="s">
        <v>196</v>
      </c>
      <c r="P72" t="s">
        <v>53</v>
      </c>
      <c r="Q72" s="1" t="s">
        <v>54</v>
      </c>
      <c r="R72" s="1" t="s">
        <v>198</v>
      </c>
      <c r="S72" s="1" t="s">
        <v>856</v>
      </c>
      <c r="T72" s="1" t="s">
        <v>857</v>
      </c>
      <c r="U72" s="1" t="s">
        <v>858</v>
      </c>
      <c r="V72" s="1" t="s">
        <v>859</v>
      </c>
      <c r="W72" s="1" t="s">
        <v>40</v>
      </c>
      <c r="X72" t="str">
        <f t="shared" si="8"/>
        <v>Complete</v>
      </c>
      <c r="Y72">
        <f>MAX(0,100-IF(G72="Invalid",Config!$B$5,0)-IF(I72="Invalid",Config!$B$6,0)-IF(X72="Incomplete",Config!$B$7,0)-IF(AF72="Yes",Config!$B$37,0))</f>
        <v>100</v>
      </c>
      <c r="Z72" s="1">
        <f>IF(OR(TRIM(B72)="",COUNTIF(Config!$B$15:$B$19,B72)&gt;0),1,0)+IF(OR(TRIM(C72)="",COUNTIF(Config!$B$15:$B$19,C72)&gt;0),1,0)+IF(OR(TRIM(F72)="",COUNTIF(Config!$B$15:$B$19,F72)&gt;0),1,0)+IF(OR(TRIM(H72)="",COUNTIF(Config!$B$15:$B$19,H72)&gt;0),1,0)+IF(OR(TRIM(E72)="",COUNTIF(Config!$B$15:$B$19,E72)&gt;0),1,0)+IF(OR(TRIM(K72)="",COUNTIF(Config!$B$15:$B$19,K72)&gt;0),1,0)+IF(OR(TRIM(P72)="",COUNTIF(Config!$B$15:$B$19,P72)&gt;0),1,0)+IF(OR(TRIM(R72)="",COUNTIF(Config!$B$15:$B$19,R72)&gt;0),1,0)</f>
        <v>0</v>
      </c>
      <c r="AA72" s="1" cm="1">
        <f t="array" ref="AA72">SUMPRODUCT(LEN(H72)-LEN(SUBSTITUTE(H72,{"0";"1";"2";"3";"4";"5";"6";"7";"8";"9"},"")))</f>
        <v>10</v>
      </c>
      <c r="AC72" t="str">
        <f t="shared" si="9"/>
        <v/>
      </c>
      <c r="AD72">
        <f t="shared" si="10"/>
        <v>1</v>
      </c>
      <c r="AE72">
        <f t="shared" si="11"/>
        <v>1</v>
      </c>
      <c r="AF72" t="str">
        <f t="shared" si="12"/>
        <v>No</v>
      </c>
      <c r="AG72">
        <f t="shared" ca="1" si="13"/>
        <v>360</v>
      </c>
      <c r="AH72" t="str">
        <f ca="1">IF(OR(V72="",AG72=""),"Yes",IF(AG72&gt;Config!$B$41,"Yes","No"))</f>
        <v>No</v>
      </c>
    </row>
    <row r="73" spans="1:34" x14ac:dyDescent="0.25">
      <c r="A73" s="1" t="s">
        <v>860</v>
      </c>
      <c r="B73" s="1" t="s">
        <v>577</v>
      </c>
      <c r="C73" s="1" t="s">
        <v>861</v>
      </c>
      <c r="D73" s="1" t="s">
        <v>862</v>
      </c>
      <c r="E73" s="1" t="s">
        <v>33870</v>
      </c>
      <c r="F73" s="1" t="s">
        <v>863</v>
      </c>
      <c r="G73" t="str">
        <f t="shared" si="7"/>
        <v>Valid</v>
      </c>
      <c r="H73" s="1" t="s">
        <v>864</v>
      </c>
      <c r="I73" t="str" cm="1">
        <f t="array" ref="I73">IF(OR(TRIM(H73)="",ISNUMBER(SEARCH("#",H73)),AA73&lt;Config!$B$8,SUMPRODUCT(--ISNUMBER(SEARCH({"a";"b";"c";"d";"e";"f";"g";"h";"i";"j";"k";"l";"m";"n";"o";"p";"q";"r";"s";"t";"u";"v";"w";"x";"y";"z"},H73)))&gt;0),"Invalid","Valid")</f>
        <v>Valid</v>
      </c>
      <c r="J73" s="1" t="s">
        <v>865</v>
      </c>
      <c r="K73" s="1" t="s">
        <v>866</v>
      </c>
      <c r="L73" s="1" t="s">
        <v>179</v>
      </c>
      <c r="M73" s="1" t="s">
        <v>103</v>
      </c>
      <c r="N73" s="1" t="s">
        <v>437</v>
      </c>
      <c r="O73" s="1" t="s">
        <v>32</v>
      </c>
      <c r="P73" t="s">
        <v>53</v>
      </c>
      <c r="Q73" s="1" t="s">
        <v>181</v>
      </c>
      <c r="R73" s="1" t="s">
        <v>197</v>
      </c>
      <c r="S73" s="1" t="s">
        <v>867</v>
      </c>
      <c r="T73" s="1" t="s">
        <v>868</v>
      </c>
      <c r="U73" s="1" t="s">
        <v>869</v>
      </c>
      <c r="V73" s="1" t="s">
        <v>870</v>
      </c>
      <c r="W73" s="1" t="s">
        <v>202</v>
      </c>
      <c r="X73" t="str">
        <f t="shared" si="8"/>
        <v>Complete</v>
      </c>
      <c r="Y73">
        <f>MAX(0,100-IF(G73="Invalid",Config!$B$5,0)-IF(I73="Invalid",Config!$B$6,0)-IF(X73="Incomplete",Config!$B$7,0)-IF(AF73="Yes",Config!$B$37,0))</f>
        <v>100</v>
      </c>
      <c r="Z73" s="1">
        <f>IF(OR(TRIM(B73)="",COUNTIF(Config!$B$15:$B$19,B73)&gt;0),1,0)+IF(OR(TRIM(C73)="",COUNTIF(Config!$B$15:$B$19,C73)&gt;0),1,0)+IF(OR(TRIM(F73)="",COUNTIF(Config!$B$15:$B$19,F73)&gt;0),1,0)+IF(OR(TRIM(H73)="",COUNTIF(Config!$B$15:$B$19,H73)&gt;0),1,0)+IF(OR(TRIM(E73)="",COUNTIF(Config!$B$15:$B$19,E73)&gt;0),1,0)+IF(OR(TRIM(K73)="",COUNTIF(Config!$B$15:$B$19,K73)&gt;0),1,0)+IF(OR(TRIM(P73)="",COUNTIF(Config!$B$15:$B$19,P73)&gt;0),1,0)+IF(OR(TRIM(R73)="",COUNTIF(Config!$B$15:$B$19,R73)&gt;0),1,0)</f>
        <v>0</v>
      </c>
      <c r="AA73" s="1" cm="1">
        <f t="array" ref="AA73">SUMPRODUCT(LEN(H73)-LEN(SUBSTITUTE(H73,{"0";"1";"2";"3";"4";"5";"6";"7";"8";"9"},"")))</f>
        <v>12</v>
      </c>
      <c r="AC73" t="str">
        <f t="shared" si="9"/>
        <v/>
      </c>
      <c r="AD73">
        <f t="shared" si="10"/>
        <v>1</v>
      </c>
      <c r="AE73">
        <f t="shared" si="11"/>
        <v>1</v>
      </c>
      <c r="AF73" t="str">
        <f t="shared" si="12"/>
        <v>No</v>
      </c>
      <c r="AG73">
        <f t="shared" ca="1" si="13"/>
        <v>322</v>
      </c>
      <c r="AH73" t="str">
        <f ca="1">IF(OR(V73="",AG73=""),"Yes",IF(AG73&gt;Config!$B$41,"Yes","No"))</f>
        <v>No</v>
      </c>
    </row>
    <row r="74" spans="1:34" x14ac:dyDescent="0.25">
      <c r="A74" s="1" t="s">
        <v>871</v>
      </c>
      <c r="B74" s="1" t="s">
        <v>127</v>
      </c>
      <c r="C74" s="1" t="s">
        <v>337</v>
      </c>
      <c r="D74" s="1" t="s">
        <v>872</v>
      </c>
      <c r="E74" s="1" t="s">
        <v>191</v>
      </c>
      <c r="F74" s="1" t="s">
        <v>873</v>
      </c>
      <c r="G74" t="str">
        <f t="shared" si="7"/>
        <v>Valid</v>
      </c>
      <c r="H74" s="1" t="s">
        <v>874</v>
      </c>
      <c r="I74" t="str" cm="1">
        <f t="array" ref="I74">IF(OR(TRIM(H74)="",ISNUMBER(SEARCH("#",H74)),AA74&lt;Config!$B$8,SUMPRODUCT(--ISNUMBER(SEARCH({"a";"b";"c";"d";"e";"f";"g";"h";"i";"j";"k";"l";"m";"n";"o";"p";"q";"r";"s";"t";"u";"v";"w";"x";"y";"z"},H74)))&gt;0),"Invalid","Valid")</f>
        <v>Valid</v>
      </c>
      <c r="J74" s="1" t="s">
        <v>875</v>
      </c>
      <c r="K74" s="1" t="s">
        <v>195</v>
      </c>
      <c r="L74" s="1" t="s">
        <v>49</v>
      </c>
      <c r="M74" s="1" t="s">
        <v>50</v>
      </c>
      <c r="N74" s="1" t="s">
        <v>437</v>
      </c>
      <c r="O74" s="1" t="s">
        <v>149</v>
      </c>
      <c r="P74" t="s">
        <v>87</v>
      </c>
      <c r="Q74" s="1" t="s">
        <v>88</v>
      </c>
      <c r="R74" s="1" t="s">
        <v>550</v>
      </c>
      <c r="S74" s="1" t="s">
        <v>876</v>
      </c>
      <c r="T74" s="1" t="s">
        <v>877</v>
      </c>
      <c r="U74" s="1" t="s">
        <v>395</v>
      </c>
      <c r="V74" s="1" t="s">
        <v>878</v>
      </c>
      <c r="W74" s="1" t="s">
        <v>202</v>
      </c>
      <c r="X74" t="str">
        <f t="shared" si="8"/>
        <v>Complete</v>
      </c>
      <c r="Y74">
        <f>MAX(0,100-IF(G74="Invalid",Config!$B$5,0)-IF(I74="Invalid",Config!$B$6,0)-IF(X74="Incomplete",Config!$B$7,0)-IF(AF74="Yes",Config!$B$37,0))</f>
        <v>100</v>
      </c>
      <c r="Z74" s="1">
        <f>IF(OR(TRIM(B74)="",COUNTIF(Config!$B$15:$B$19,B74)&gt;0),1,0)+IF(OR(TRIM(C74)="",COUNTIF(Config!$B$15:$B$19,C74)&gt;0),1,0)+IF(OR(TRIM(F74)="",COUNTIF(Config!$B$15:$B$19,F74)&gt;0),1,0)+IF(OR(TRIM(H74)="",COUNTIF(Config!$B$15:$B$19,H74)&gt;0),1,0)+IF(OR(TRIM(E74)="",COUNTIF(Config!$B$15:$B$19,E74)&gt;0),1,0)+IF(OR(TRIM(K74)="",COUNTIF(Config!$B$15:$B$19,K74)&gt;0),1,0)+IF(OR(TRIM(P74)="",COUNTIF(Config!$B$15:$B$19,P74)&gt;0),1,0)+IF(OR(TRIM(R74)="",COUNTIF(Config!$B$15:$B$19,R74)&gt;0),1,0)</f>
        <v>0</v>
      </c>
      <c r="AA74" s="1" cm="1">
        <f t="array" ref="AA74">SUMPRODUCT(LEN(H74)-LEN(SUBSTITUTE(H74,{"0";"1";"2";"3";"4";"5";"6";"7";"8";"9"},"")))</f>
        <v>11</v>
      </c>
      <c r="AC74" t="str">
        <f t="shared" si="9"/>
        <v/>
      </c>
      <c r="AD74">
        <f t="shared" si="10"/>
        <v>1</v>
      </c>
      <c r="AE74">
        <f t="shared" si="11"/>
        <v>1</v>
      </c>
      <c r="AF74" t="str">
        <f t="shared" si="12"/>
        <v>No</v>
      </c>
      <c r="AG74">
        <f t="shared" ca="1" si="13"/>
        <v>152</v>
      </c>
      <c r="AH74" t="str">
        <f ca="1">IF(OR(V74="",AG74=""),"Yes",IF(AG74&gt;Config!$B$41,"Yes","No"))</f>
        <v>No</v>
      </c>
    </row>
    <row r="75" spans="1:34" x14ac:dyDescent="0.25">
      <c r="A75" s="1" t="s">
        <v>879</v>
      </c>
      <c r="B75" s="1" t="s">
        <v>880</v>
      </c>
      <c r="C75" s="1" t="s">
        <v>861</v>
      </c>
      <c r="D75" s="1" t="s">
        <v>881</v>
      </c>
      <c r="E75" s="1" t="s">
        <v>33871</v>
      </c>
      <c r="F75" s="1" t="s">
        <v>882</v>
      </c>
      <c r="G75" t="str">
        <f t="shared" si="7"/>
        <v>Valid</v>
      </c>
      <c r="H75" s="1" t="s">
        <v>883</v>
      </c>
      <c r="I75" t="str" cm="1">
        <f t="array" ref="I75">IF(OR(TRIM(H75)="",ISNUMBER(SEARCH("#",H75)),AA75&lt;Config!$B$8,SUMPRODUCT(--ISNUMBER(SEARCH({"a";"b";"c";"d";"e";"f";"g";"h";"i";"j";"k";"l";"m";"n";"o";"p";"q";"r";"s";"t";"u";"v";"w";"x";"y";"z"},H75)))&gt;0),"Invalid","Valid")</f>
        <v>Valid</v>
      </c>
      <c r="J75" s="1" t="s">
        <v>884</v>
      </c>
      <c r="K75" s="1" t="s">
        <v>210</v>
      </c>
      <c r="L75" s="1" t="s">
        <v>134</v>
      </c>
      <c r="M75" s="1" t="s">
        <v>33825</v>
      </c>
      <c r="N75" s="1" t="s">
        <v>713</v>
      </c>
      <c r="O75" s="1" t="s">
        <v>69</v>
      </c>
      <c r="P75" t="s">
        <v>53</v>
      </c>
      <c r="Q75" s="1" t="s">
        <v>150</v>
      </c>
      <c r="R75" s="1" t="s">
        <v>415</v>
      </c>
      <c r="S75" s="1" t="s">
        <v>885</v>
      </c>
      <c r="T75" s="1" t="s">
        <v>886</v>
      </c>
      <c r="U75" s="1" t="s">
        <v>887</v>
      </c>
      <c r="V75" s="1" t="s">
        <v>140</v>
      </c>
      <c r="W75" s="1" t="s">
        <v>202</v>
      </c>
      <c r="X75" t="str">
        <f t="shared" si="8"/>
        <v>Complete</v>
      </c>
      <c r="Y75">
        <f>MAX(0,100-IF(G75="Invalid",Config!$B$5,0)-IF(I75="Invalid",Config!$B$6,0)-IF(X75="Incomplete",Config!$B$7,0)-IF(AF75="Yes",Config!$B$37,0))</f>
        <v>100</v>
      </c>
      <c r="Z75" s="1">
        <f>IF(OR(TRIM(B75)="",COUNTIF(Config!$B$15:$B$19,B75)&gt;0),1,0)+IF(OR(TRIM(C75)="",COUNTIF(Config!$B$15:$B$19,C75)&gt;0),1,0)+IF(OR(TRIM(F75)="",COUNTIF(Config!$B$15:$B$19,F75)&gt;0),1,0)+IF(OR(TRIM(H75)="",COUNTIF(Config!$B$15:$B$19,H75)&gt;0),1,0)+IF(OR(TRIM(E75)="",COUNTIF(Config!$B$15:$B$19,E75)&gt;0),1,0)+IF(OR(TRIM(K75)="",COUNTIF(Config!$B$15:$B$19,K75)&gt;0),1,0)+IF(OR(TRIM(P75)="",COUNTIF(Config!$B$15:$B$19,P75)&gt;0),1,0)+IF(OR(TRIM(R75)="",COUNTIF(Config!$B$15:$B$19,R75)&gt;0),1,0)</f>
        <v>0</v>
      </c>
      <c r="AA75" s="1" cm="1">
        <f t="array" ref="AA75">SUMPRODUCT(LEN(H75)-LEN(SUBSTITUTE(H75,{"0";"1";"2";"3";"4";"5";"6";"7";"8";"9"},"")))</f>
        <v>10</v>
      </c>
      <c r="AC75" t="str">
        <f t="shared" si="9"/>
        <v/>
      </c>
      <c r="AD75">
        <f t="shared" si="10"/>
        <v>1</v>
      </c>
      <c r="AE75">
        <f t="shared" si="11"/>
        <v>1</v>
      </c>
      <c r="AF75" t="str">
        <f t="shared" si="12"/>
        <v>No</v>
      </c>
      <c r="AG75">
        <f t="shared" ca="1" si="13"/>
        <v>37</v>
      </c>
      <c r="AH75" t="str">
        <f ca="1">IF(OR(V75="",AG75=""),"Yes",IF(AG75&gt;Config!$B$41,"Yes","No"))</f>
        <v>No</v>
      </c>
    </row>
    <row r="76" spans="1:34" x14ac:dyDescent="0.25">
      <c r="A76" s="1" t="s">
        <v>888</v>
      </c>
      <c r="B76" s="1" t="s">
        <v>554</v>
      </c>
      <c r="C76" s="1" t="s">
        <v>861</v>
      </c>
      <c r="D76" s="1" t="s">
        <v>889</v>
      </c>
      <c r="E76" s="1" t="s">
        <v>33872</v>
      </c>
      <c r="F76" s="1" t="s">
        <v>890</v>
      </c>
      <c r="G76" t="str">
        <f t="shared" si="7"/>
        <v>Valid</v>
      </c>
      <c r="H76" s="1" t="s">
        <v>891</v>
      </c>
      <c r="I76" t="str" cm="1">
        <f t="array" ref="I76">IF(OR(TRIM(H76)="",ISNUMBER(SEARCH("#",H76)),AA76&lt;Config!$B$8,SUMPRODUCT(--ISNUMBER(SEARCH({"a";"b";"c";"d";"e";"f";"g";"h";"i";"j";"k";"l";"m";"n";"o";"p";"q";"r";"s";"t";"u";"v";"w";"x";"y";"z"},H76)))&gt;0),"Invalid","Valid")</f>
        <v>Valid</v>
      </c>
      <c r="J76" s="1" t="s">
        <v>892</v>
      </c>
      <c r="K76" s="1" t="s">
        <v>504</v>
      </c>
      <c r="L76" s="1" t="s">
        <v>84</v>
      </c>
      <c r="M76" s="1" t="s">
        <v>50</v>
      </c>
      <c r="N76" s="1" t="s">
        <v>51</v>
      </c>
      <c r="O76" s="1" t="s">
        <v>266</v>
      </c>
      <c r="P76" t="s">
        <v>236</v>
      </c>
      <c r="Q76" s="1" t="s">
        <v>254</v>
      </c>
      <c r="R76" s="1" t="s">
        <v>238</v>
      </c>
      <c r="S76" s="1" t="s">
        <v>893</v>
      </c>
      <c r="T76" s="1" t="s">
        <v>894</v>
      </c>
      <c r="U76" s="1" t="s">
        <v>895</v>
      </c>
      <c r="V76" s="1" t="s">
        <v>896</v>
      </c>
      <c r="W76" s="1" t="s">
        <v>33823</v>
      </c>
      <c r="X76" t="str">
        <f t="shared" si="8"/>
        <v>Complete</v>
      </c>
      <c r="Y76">
        <f>MAX(0,100-IF(G76="Invalid",Config!$B$5,0)-IF(I76="Invalid",Config!$B$6,0)-IF(X76="Incomplete",Config!$B$7,0)-IF(AF76="Yes",Config!$B$37,0))</f>
        <v>100</v>
      </c>
      <c r="Z76" s="1">
        <f>IF(OR(TRIM(B76)="",COUNTIF(Config!$B$15:$B$19,B76)&gt;0),1,0)+IF(OR(TRIM(C76)="",COUNTIF(Config!$B$15:$B$19,C76)&gt;0),1,0)+IF(OR(TRIM(F76)="",COUNTIF(Config!$B$15:$B$19,F76)&gt;0),1,0)+IF(OR(TRIM(H76)="",COUNTIF(Config!$B$15:$B$19,H76)&gt;0),1,0)+IF(OR(TRIM(E76)="",COUNTIF(Config!$B$15:$B$19,E76)&gt;0),1,0)+IF(OR(TRIM(K76)="",COUNTIF(Config!$B$15:$B$19,K76)&gt;0),1,0)+IF(OR(TRIM(P76)="",COUNTIF(Config!$B$15:$B$19,P76)&gt;0),1,0)+IF(OR(TRIM(R76)="",COUNTIF(Config!$B$15:$B$19,R76)&gt;0),1,0)</f>
        <v>0</v>
      </c>
      <c r="AA76" s="1" cm="1">
        <f t="array" ref="AA76">SUMPRODUCT(LEN(H76)-LEN(SUBSTITUTE(H76,{"0";"1";"2";"3";"4";"5";"6";"7";"8";"9"},"")))</f>
        <v>10</v>
      </c>
      <c r="AC76" t="str">
        <f t="shared" si="9"/>
        <v/>
      </c>
      <c r="AD76">
        <f t="shared" si="10"/>
        <v>1</v>
      </c>
      <c r="AE76">
        <f t="shared" si="11"/>
        <v>1</v>
      </c>
      <c r="AF76" t="str">
        <f t="shared" si="12"/>
        <v>No</v>
      </c>
      <c r="AG76">
        <f t="shared" ca="1" si="13"/>
        <v>141</v>
      </c>
      <c r="AH76" t="str">
        <f ca="1">IF(OR(V76="",AG76=""),"Yes",IF(AG76&gt;Config!$B$41,"Yes","No"))</f>
        <v>No</v>
      </c>
    </row>
    <row r="77" spans="1:34" x14ac:dyDescent="0.25">
      <c r="A77" s="1" t="s">
        <v>897</v>
      </c>
      <c r="B77" s="1" t="s">
        <v>898</v>
      </c>
      <c r="C77" s="1" t="s">
        <v>899</v>
      </c>
      <c r="D77" s="1" t="s">
        <v>900</v>
      </c>
      <c r="E77" s="1" t="s">
        <v>33873</v>
      </c>
      <c r="F77" s="1" t="s">
        <v>901</v>
      </c>
      <c r="G77" t="str">
        <f t="shared" si="7"/>
        <v>Valid</v>
      </c>
      <c r="H77" s="1" t="s">
        <v>902</v>
      </c>
      <c r="I77" t="str" cm="1">
        <f t="array" ref="I77">IF(OR(TRIM(H77)="",ISNUMBER(SEARCH("#",H77)),AA77&lt;Config!$B$8,SUMPRODUCT(--ISNUMBER(SEARCH({"a";"b";"c";"d";"e";"f";"g";"h";"i";"j";"k";"l";"m";"n";"o";"p";"q";"r";"s";"t";"u";"v";"w";"x";"y";"z"},H77)))&gt;0),"Invalid","Valid")</f>
        <v>Valid</v>
      </c>
      <c r="J77" s="1" t="s">
        <v>903</v>
      </c>
      <c r="K77" s="1" t="s">
        <v>722</v>
      </c>
      <c r="L77" s="1" t="s">
        <v>164</v>
      </c>
      <c r="M77" s="1" t="s">
        <v>235</v>
      </c>
      <c r="N77" s="1" t="s">
        <v>148</v>
      </c>
      <c r="O77" s="1" t="s">
        <v>266</v>
      </c>
      <c r="P77" t="s">
        <v>87</v>
      </c>
      <c r="Q77" s="1" t="s">
        <v>88</v>
      </c>
      <c r="R77" s="1" t="s">
        <v>559</v>
      </c>
      <c r="S77" s="1" t="s">
        <v>904</v>
      </c>
      <c r="T77" s="1" t="s">
        <v>905</v>
      </c>
      <c r="U77" s="1" t="s">
        <v>906</v>
      </c>
      <c r="V77" s="1" t="s">
        <v>907</v>
      </c>
      <c r="W77" s="1" t="s">
        <v>293</v>
      </c>
      <c r="X77" t="str">
        <f t="shared" si="8"/>
        <v>Complete</v>
      </c>
      <c r="Y77">
        <f>MAX(0,100-IF(G77="Invalid",Config!$B$5,0)-IF(I77="Invalid",Config!$B$6,0)-IF(X77="Incomplete",Config!$B$7,0)-IF(AF77="Yes",Config!$B$37,0))</f>
        <v>100</v>
      </c>
      <c r="Z77" s="1">
        <f>IF(OR(TRIM(B77)="",COUNTIF(Config!$B$15:$B$19,B77)&gt;0),1,0)+IF(OR(TRIM(C77)="",COUNTIF(Config!$B$15:$B$19,C77)&gt;0),1,0)+IF(OR(TRIM(F77)="",COUNTIF(Config!$B$15:$B$19,F77)&gt;0),1,0)+IF(OR(TRIM(H77)="",COUNTIF(Config!$B$15:$B$19,H77)&gt;0),1,0)+IF(OR(TRIM(E77)="",COUNTIF(Config!$B$15:$B$19,E77)&gt;0),1,0)+IF(OR(TRIM(K77)="",COUNTIF(Config!$B$15:$B$19,K77)&gt;0),1,0)+IF(OR(TRIM(P77)="",COUNTIF(Config!$B$15:$B$19,P77)&gt;0),1,0)+IF(OR(TRIM(R77)="",COUNTIF(Config!$B$15:$B$19,R77)&gt;0),1,0)</f>
        <v>0</v>
      </c>
      <c r="AA77" s="1" cm="1">
        <f t="array" ref="AA77">SUMPRODUCT(LEN(H77)-LEN(SUBSTITUTE(H77,{"0";"1";"2";"3";"4";"5";"6";"7";"8";"9"},"")))</f>
        <v>11</v>
      </c>
      <c r="AC77" t="str">
        <f t="shared" si="9"/>
        <v/>
      </c>
      <c r="AD77">
        <f t="shared" si="10"/>
        <v>1</v>
      </c>
      <c r="AE77">
        <f t="shared" si="11"/>
        <v>1</v>
      </c>
      <c r="AF77" t="str">
        <f t="shared" si="12"/>
        <v>No</v>
      </c>
      <c r="AG77">
        <f t="shared" ca="1" si="13"/>
        <v>601</v>
      </c>
      <c r="AH77" t="str">
        <f ca="1">IF(OR(V77="",AG77=""),"Yes",IF(AG77&gt;Config!$B$41,"Yes","No"))</f>
        <v>Yes</v>
      </c>
    </row>
    <row r="78" spans="1:34" x14ac:dyDescent="0.25">
      <c r="A78" s="1" t="s">
        <v>908</v>
      </c>
      <c r="B78" s="1" t="s">
        <v>765</v>
      </c>
      <c r="C78" s="1" t="s">
        <v>273</v>
      </c>
      <c r="D78" s="1" t="s">
        <v>909</v>
      </c>
      <c r="E78" s="1" t="s">
        <v>339</v>
      </c>
      <c r="F78" s="1" t="s">
        <v>910</v>
      </c>
      <c r="G78" t="str">
        <f t="shared" si="7"/>
        <v>Valid</v>
      </c>
      <c r="H78" s="1" t="s">
        <v>911</v>
      </c>
      <c r="I78" t="str" cm="1">
        <f t="array" ref="I78">IF(OR(TRIM(H78)="",ISNUMBER(SEARCH("#",H78)),AA78&lt;Config!$B$8,SUMPRODUCT(--ISNUMBER(SEARCH({"a";"b";"c";"d";"e";"f";"g";"h";"i";"j";"k";"l";"m";"n";"o";"p";"q";"r";"s";"t";"u";"v";"w";"x";"y";"z"},H78)))&gt;0),"Invalid","Valid")</f>
        <v>Valid</v>
      </c>
      <c r="J78" s="1" t="s">
        <v>912</v>
      </c>
      <c r="K78" s="1" t="s">
        <v>147</v>
      </c>
      <c r="L78" s="1" t="s">
        <v>134</v>
      </c>
      <c r="M78" s="1" t="s">
        <v>30</v>
      </c>
      <c r="N78" s="1" t="s">
        <v>713</v>
      </c>
      <c r="O78" s="1" t="s">
        <v>149</v>
      </c>
      <c r="P78" t="s">
        <v>314</v>
      </c>
      <c r="Q78" s="1" t="s">
        <v>663</v>
      </c>
      <c r="R78" s="1" t="s">
        <v>315</v>
      </c>
      <c r="S78" s="1" t="s">
        <v>913</v>
      </c>
      <c r="T78" s="1" t="s">
        <v>914</v>
      </c>
      <c r="U78" s="1" t="s">
        <v>675</v>
      </c>
      <c r="V78" s="1" t="s">
        <v>915</v>
      </c>
      <c r="W78" s="1" t="s">
        <v>60</v>
      </c>
      <c r="X78" t="str">
        <f t="shared" si="8"/>
        <v>Complete</v>
      </c>
      <c r="Y78">
        <f>MAX(0,100-IF(G78="Invalid",Config!$B$5,0)-IF(I78="Invalid",Config!$B$6,0)-IF(X78="Incomplete",Config!$B$7,0)-IF(AF78="Yes",Config!$B$37,0))</f>
        <v>75</v>
      </c>
      <c r="Z78" s="1">
        <f>IF(OR(TRIM(B78)="",COUNTIF(Config!$B$15:$B$19,B78)&gt;0),1,0)+IF(OR(TRIM(C78)="",COUNTIF(Config!$B$15:$B$19,C78)&gt;0),1,0)+IF(OR(TRIM(F78)="",COUNTIF(Config!$B$15:$B$19,F78)&gt;0),1,0)+IF(OR(TRIM(H78)="",COUNTIF(Config!$B$15:$B$19,H78)&gt;0),1,0)+IF(OR(TRIM(E78)="",COUNTIF(Config!$B$15:$B$19,E78)&gt;0),1,0)+IF(OR(TRIM(K78)="",COUNTIF(Config!$B$15:$B$19,K78)&gt;0),1,0)+IF(OR(TRIM(P78)="",COUNTIF(Config!$B$15:$B$19,P78)&gt;0),1,0)+IF(OR(TRIM(R78)="",COUNTIF(Config!$B$15:$B$19,R78)&gt;0),1,0)</f>
        <v>0</v>
      </c>
      <c r="AA78" s="1" cm="1">
        <f t="array" ref="AA78">SUMPRODUCT(LEN(H78)-LEN(SUBSTITUTE(H78,{"0";"1";"2";"3";"4";"5";"6";"7";"8";"9"},"")))</f>
        <v>12</v>
      </c>
      <c r="AC78" t="str">
        <f t="shared" si="9"/>
        <v>Potential Duplicate</v>
      </c>
      <c r="AD78">
        <f t="shared" si="10"/>
        <v>2</v>
      </c>
      <c r="AE78">
        <f t="shared" si="11"/>
        <v>1</v>
      </c>
      <c r="AF78" t="str">
        <f t="shared" si="12"/>
        <v>Yes</v>
      </c>
      <c r="AG78">
        <f t="shared" ca="1" si="13"/>
        <v>446</v>
      </c>
      <c r="AH78" t="str">
        <f ca="1">IF(OR(V78="",AG78=""),"Yes",IF(AG78&gt;Config!$B$41,"Yes","No"))</f>
        <v>Yes</v>
      </c>
    </row>
    <row r="79" spans="1:34" x14ac:dyDescent="0.25">
      <c r="A79" s="1" t="s">
        <v>916</v>
      </c>
      <c r="B79" s="1" t="s">
        <v>917</v>
      </c>
      <c r="C79" s="1" t="s">
        <v>499</v>
      </c>
      <c r="D79" s="1" t="s">
        <v>918</v>
      </c>
      <c r="E79" s="1" t="s">
        <v>33874</v>
      </c>
      <c r="F79" s="1" t="s">
        <v>919</v>
      </c>
      <c r="G79" t="str">
        <f t="shared" si="7"/>
        <v>Valid</v>
      </c>
      <c r="H79" s="1" t="s">
        <v>920</v>
      </c>
      <c r="I79" t="str" cm="1">
        <f t="array" ref="I79">IF(OR(TRIM(H79)="",ISNUMBER(SEARCH("#",H79)),AA79&lt;Config!$B$8,SUMPRODUCT(--ISNUMBER(SEARCH({"a";"b";"c";"d";"e";"f";"g";"h";"i";"j";"k";"l";"m";"n";"o";"p";"q";"r";"s";"t";"u";"v";"w";"x";"y";"z"},H79)))&gt;0),"Invalid","Valid")</f>
        <v>Valid</v>
      </c>
      <c r="J79" s="1" t="s">
        <v>921</v>
      </c>
      <c r="K79" s="1" t="s">
        <v>516</v>
      </c>
      <c r="L79" s="1" t="s">
        <v>102</v>
      </c>
      <c r="M79" s="1" t="s">
        <v>343</v>
      </c>
      <c r="N79" s="1" t="s">
        <v>148</v>
      </c>
      <c r="O79" s="1" t="s">
        <v>196</v>
      </c>
      <c r="P79" t="s">
        <v>104</v>
      </c>
      <c r="Q79" s="1" t="s">
        <v>105</v>
      </c>
      <c r="R79" s="1" t="s">
        <v>922</v>
      </c>
      <c r="S79" s="1" t="s">
        <v>923</v>
      </c>
      <c r="T79" s="1" t="s">
        <v>924</v>
      </c>
      <c r="U79" s="1" t="s">
        <v>925</v>
      </c>
      <c r="V79" s="1" t="s">
        <v>926</v>
      </c>
      <c r="W79" s="1" t="s">
        <v>40</v>
      </c>
      <c r="X79" t="str">
        <f t="shared" si="8"/>
        <v>Complete</v>
      </c>
      <c r="Y79">
        <f>MAX(0,100-IF(G79="Invalid",Config!$B$5,0)-IF(I79="Invalid",Config!$B$6,0)-IF(X79="Incomplete",Config!$B$7,0)-IF(AF79="Yes",Config!$B$37,0))</f>
        <v>100</v>
      </c>
      <c r="Z79" s="1">
        <f>IF(OR(TRIM(B79)="",COUNTIF(Config!$B$15:$B$19,B79)&gt;0),1,0)+IF(OR(TRIM(C79)="",COUNTIF(Config!$B$15:$B$19,C79)&gt;0),1,0)+IF(OR(TRIM(F79)="",COUNTIF(Config!$B$15:$B$19,F79)&gt;0),1,0)+IF(OR(TRIM(H79)="",COUNTIF(Config!$B$15:$B$19,H79)&gt;0),1,0)+IF(OR(TRIM(E79)="",COUNTIF(Config!$B$15:$B$19,E79)&gt;0),1,0)+IF(OR(TRIM(K79)="",COUNTIF(Config!$B$15:$B$19,K79)&gt;0),1,0)+IF(OR(TRIM(P79)="",COUNTIF(Config!$B$15:$B$19,P79)&gt;0),1,0)+IF(OR(TRIM(R79)="",COUNTIF(Config!$B$15:$B$19,R79)&gt;0),1,0)</f>
        <v>0</v>
      </c>
      <c r="AA79" s="1" cm="1">
        <f t="array" ref="AA79">SUMPRODUCT(LEN(H79)-LEN(SUBSTITUTE(H79,{"0";"1";"2";"3";"4";"5";"6";"7";"8";"9"},"")))</f>
        <v>10</v>
      </c>
      <c r="AC79" t="str">
        <f t="shared" si="9"/>
        <v/>
      </c>
      <c r="AD79">
        <f t="shared" si="10"/>
        <v>1</v>
      </c>
      <c r="AE79">
        <f t="shared" si="11"/>
        <v>1</v>
      </c>
      <c r="AF79" t="str">
        <f t="shared" si="12"/>
        <v>No</v>
      </c>
      <c r="AG79">
        <f t="shared" ca="1" si="13"/>
        <v>115</v>
      </c>
      <c r="AH79" t="str">
        <f ca="1">IF(OR(V79="",AG79=""),"Yes",IF(AG79&gt;Config!$B$41,"Yes","No"))</f>
        <v>No</v>
      </c>
    </row>
    <row r="80" spans="1:34" x14ac:dyDescent="0.25">
      <c r="A80" s="1" t="s">
        <v>927</v>
      </c>
      <c r="B80" s="1" t="s">
        <v>928</v>
      </c>
      <c r="C80" s="1" t="s">
        <v>173</v>
      </c>
      <c r="D80" s="1" t="s">
        <v>929</v>
      </c>
      <c r="E80" s="1" t="s">
        <v>33875</v>
      </c>
      <c r="F80" s="1" t="s">
        <v>930</v>
      </c>
      <c r="G80" t="str">
        <f t="shared" si="7"/>
        <v>Valid</v>
      </c>
      <c r="H80" s="1" t="s">
        <v>931</v>
      </c>
      <c r="I80" t="str" cm="1">
        <f t="array" ref="I80">IF(OR(TRIM(H80)="",ISNUMBER(SEARCH("#",H80)),AA80&lt;Config!$B$8,SUMPRODUCT(--ISNUMBER(SEARCH({"a";"b";"c";"d";"e";"f";"g";"h";"i";"j";"k";"l";"m";"n";"o";"p";"q";"r";"s";"t";"u";"v";"w";"x";"y";"z"},H80)))&gt;0),"Invalid","Valid")</f>
        <v>Valid</v>
      </c>
      <c r="J80" s="1" t="s">
        <v>932</v>
      </c>
      <c r="K80" s="1" t="s">
        <v>66</v>
      </c>
      <c r="L80" s="1" t="s">
        <v>84</v>
      </c>
      <c r="M80" s="1" t="s">
        <v>50</v>
      </c>
      <c r="N80" s="1" t="s">
        <v>252</v>
      </c>
      <c r="O80" s="1" t="s">
        <v>266</v>
      </c>
      <c r="P80" t="s">
        <v>328</v>
      </c>
      <c r="Q80" s="1" t="s">
        <v>33838</v>
      </c>
      <c r="R80" s="1" t="s">
        <v>571</v>
      </c>
      <c r="S80" s="1" t="s">
        <v>933</v>
      </c>
      <c r="T80" s="1" t="s">
        <v>934</v>
      </c>
      <c r="U80" s="1" t="s">
        <v>935</v>
      </c>
      <c r="V80" s="1" t="s">
        <v>936</v>
      </c>
      <c r="W80" s="1" t="s">
        <v>384</v>
      </c>
      <c r="X80" t="str">
        <f t="shared" si="8"/>
        <v>Complete</v>
      </c>
      <c r="Y80">
        <f>MAX(0,100-IF(G80="Invalid",Config!$B$5,0)-IF(I80="Invalid",Config!$B$6,0)-IF(X80="Incomplete",Config!$B$7,0)-IF(AF80="Yes",Config!$B$37,0))</f>
        <v>100</v>
      </c>
      <c r="Z80" s="1">
        <f>IF(OR(TRIM(B80)="",COUNTIF(Config!$B$15:$B$19,B80)&gt;0),1,0)+IF(OR(TRIM(C80)="",COUNTIF(Config!$B$15:$B$19,C80)&gt;0),1,0)+IF(OR(TRIM(F80)="",COUNTIF(Config!$B$15:$B$19,F80)&gt;0),1,0)+IF(OR(TRIM(H80)="",COUNTIF(Config!$B$15:$B$19,H80)&gt;0),1,0)+IF(OR(TRIM(E80)="",COUNTIF(Config!$B$15:$B$19,E80)&gt;0),1,0)+IF(OR(TRIM(K80)="",COUNTIF(Config!$B$15:$B$19,K80)&gt;0),1,0)+IF(OR(TRIM(P80)="",COUNTIF(Config!$B$15:$B$19,P80)&gt;0),1,0)+IF(OR(TRIM(R80)="",COUNTIF(Config!$B$15:$B$19,R80)&gt;0),1,0)</f>
        <v>0</v>
      </c>
      <c r="AA80" s="1" cm="1">
        <f t="array" ref="AA80">SUMPRODUCT(LEN(H80)-LEN(SUBSTITUTE(H80,{"0";"1";"2";"3";"4";"5";"6";"7";"8";"9"},"")))</f>
        <v>11</v>
      </c>
      <c r="AC80" t="str">
        <f t="shared" si="9"/>
        <v/>
      </c>
      <c r="AD80">
        <f t="shared" si="10"/>
        <v>1</v>
      </c>
      <c r="AE80">
        <f t="shared" si="11"/>
        <v>1</v>
      </c>
      <c r="AF80" t="str">
        <f t="shared" si="12"/>
        <v>No</v>
      </c>
      <c r="AG80">
        <f t="shared" ca="1" si="13"/>
        <v>148</v>
      </c>
      <c r="AH80" t="str">
        <f ca="1">IF(OR(V80="",AG80=""),"Yes",IF(AG80&gt;Config!$B$41,"Yes","No"))</f>
        <v>No</v>
      </c>
    </row>
    <row r="81" spans="1:34" x14ac:dyDescent="0.25">
      <c r="A81" s="1" t="s">
        <v>937</v>
      </c>
      <c r="B81" s="1" t="s">
        <v>62</v>
      </c>
      <c r="C81" s="1" t="s">
        <v>308</v>
      </c>
      <c r="D81" s="1" t="s">
        <v>938</v>
      </c>
      <c r="E81" s="1" t="s">
        <v>33829</v>
      </c>
      <c r="F81" s="1" t="s">
        <v>939</v>
      </c>
      <c r="G81" t="str">
        <f t="shared" si="7"/>
        <v>Valid</v>
      </c>
      <c r="H81" s="1" t="s">
        <v>940</v>
      </c>
      <c r="I81" t="str" cm="1">
        <f t="array" ref="I81">IF(OR(TRIM(H81)="",ISNUMBER(SEARCH("#",H81)),AA81&lt;Config!$B$8,SUMPRODUCT(--ISNUMBER(SEARCH({"a";"b";"c";"d";"e";"f";"g";"h";"i";"j";"k";"l";"m";"n";"o";"p";"q";"r";"s";"t";"u";"v";"w";"x";"y";"z"},H81)))&gt;0),"Invalid","Valid")</f>
        <v>Valid</v>
      </c>
      <c r="J81" s="1" t="s">
        <v>941</v>
      </c>
      <c r="K81" s="1" t="s">
        <v>481</v>
      </c>
      <c r="L81" s="1" t="s">
        <v>49</v>
      </c>
      <c r="M81" s="1" t="s">
        <v>103</v>
      </c>
      <c r="N81" s="1" t="s">
        <v>51</v>
      </c>
      <c r="O81" s="1" t="s">
        <v>32</v>
      </c>
      <c r="P81" t="s">
        <v>53</v>
      </c>
      <c r="Q81" s="1" t="s">
        <v>181</v>
      </c>
      <c r="R81" s="1" t="s">
        <v>55</v>
      </c>
      <c r="S81" s="1" t="s">
        <v>942</v>
      </c>
      <c r="T81" s="1" t="s">
        <v>943</v>
      </c>
      <c r="U81" s="1" t="s">
        <v>944</v>
      </c>
      <c r="V81" s="1" t="s">
        <v>140</v>
      </c>
      <c r="W81" s="1" t="s">
        <v>293</v>
      </c>
      <c r="X81" t="str">
        <f t="shared" si="8"/>
        <v>Incomplete</v>
      </c>
      <c r="Y81">
        <f>MAX(0,100-IF(G81="Invalid",Config!$B$5,0)-IF(I81="Invalid",Config!$B$6,0)-IF(X81="Incomplete",Config!$B$7,0)-IF(AF81="Yes",Config!$B$37,0))</f>
        <v>35</v>
      </c>
      <c r="Z81" s="1">
        <f>IF(OR(TRIM(B81)="",COUNTIF(Config!$B$15:$B$19,B81)&gt;0),1,0)+IF(OR(TRIM(C81)="",COUNTIF(Config!$B$15:$B$19,C81)&gt;0),1,0)+IF(OR(TRIM(F81)="",COUNTIF(Config!$B$15:$B$19,F81)&gt;0),1,0)+IF(OR(TRIM(H81)="",COUNTIF(Config!$B$15:$B$19,H81)&gt;0),1,0)+IF(OR(TRIM(E81)="",COUNTIF(Config!$B$15:$B$19,E81)&gt;0),1,0)+IF(OR(TRIM(K81)="",COUNTIF(Config!$B$15:$B$19,K81)&gt;0),1,0)+IF(OR(TRIM(P81)="",COUNTIF(Config!$B$15:$B$19,P81)&gt;0),1,0)+IF(OR(TRIM(R81)="",COUNTIF(Config!$B$15:$B$19,R81)&gt;0),1,0)</f>
        <v>1</v>
      </c>
      <c r="AA81" s="1" cm="1">
        <f t="array" ref="AA81">SUMPRODUCT(LEN(H81)-LEN(SUBSTITUTE(H81,{"0";"1";"2";"3";"4";"5";"6";"7";"8";"9"},"")))</f>
        <v>12</v>
      </c>
      <c r="AC81" t="str">
        <f t="shared" si="9"/>
        <v>Incomplete Profile; Potential Duplicate</v>
      </c>
      <c r="AD81">
        <f t="shared" si="10"/>
        <v>2</v>
      </c>
      <c r="AE81">
        <f t="shared" si="11"/>
        <v>1</v>
      </c>
      <c r="AF81" t="str">
        <f t="shared" si="12"/>
        <v>Yes</v>
      </c>
      <c r="AG81">
        <f t="shared" ca="1" si="13"/>
        <v>37</v>
      </c>
      <c r="AH81" t="str">
        <f ca="1">IF(OR(V81="",AG81=""),"Yes",IF(AG81&gt;Config!$B$41,"Yes","No"))</f>
        <v>No</v>
      </c>
    </row>
    <row r="82" spans="1:34" x14ac:dyDescent="0.25">
      <c r="A82" s="1" t="s">
        <v>945</v>
      </c>
      <c r="B82" s="1" t="s">
        <v>597</v>
      </c>
      <c r="C82" s="1" t="s">
        <v>946</v>
      </c>
      <c r="D82" s="1" t="s">
        <v>947</v>
      </c>
      <c r="E82" s="1" t="s">
        <v>283</v>
      </c>
      <c r="F82" s="1" t="s">
        <v>948</v>
      </c>
      <c r="G82" t="str">
        <f t="shared" si="7"/>
        <v>Valid</v>
      </c>
      <c r="H82" s="1" t="s">
        <v>949</v>
      </c>
      <c r="I82" t="str" cm="1">
        <f t="array" ref="I82">IF(OR(TRIM(H82)="",ISNUMBER(SEARCH("#",H82)),AA82&lt;Config!$B$8,SUMPRODUCT(--ISNUMBER(SEARCH({"a";"b";"c";"d";"e";"f";"g";"h";"i";"j";"k";"l";"m";"n";"o";"p";"q";"r";"s";"t";"u";"v";"w";"x";"y";"z"},H82)))&gt;0),"Invalid","Valid")</f>
        <v>Valid</v>
      </c>
      <c r="J82" s="1" t="s">
        <v>950</v>
      </c>
      <c r="K82" s="1" t="s">
        <v>83</v>
      </c>
      <c r="L82" s="1" t="s">
        <v>29</v>
      </c>
      <c r="M82" s="1" t="s">
        <v>462</v>
      </c>
      <c r="N82" s="1" t="s">
        <v>31</v>
      </c>
      <c r="O82" s="1" t="s">
        <v>180</v>
      </c>
      <c r="P82" t="s">
        <v>236</v>
      </c>
      <c r="Q82" s="1" t="s">
        <v>253</v>
      </c>
      <c r="R82" s="1" t="s">
        <v>253</v>
      </c>
      <c r="S82" s="1" t="s">
        <v>951</v>
      </c>
      <c r="T82" s="1" t="s">
        <v>952</v>
      </c>
      <c r="U82" s="1" t="s">
        <v>953</v>
      </c>
      <c r="V82" s="1" t="s">
        <v>954</v>
      </c>
      <c r="W82" s="1" t="s">
        <v>384</v>
      </c>
      <c r="X82" t="str">
        <f t="shared" si="8"/>
        <v>Complete</v>
      </c>
      <c r="Y82">
        <f>MAX(0,100-IF(G82="Invalid",Config!$B$5,0)-IF(I82="Invalid",Config!$B$6,0)-IF(X82="Incomplete",Config!$B$7,0)-IF(AF82="Yes",Config!$B$37,0))</f>
        <v>100</v>
      </c>
      <c r="Z82" s="1">
        <f>IF(OR(TRIM(B82)="",COUNTIF(Config!$B$15:$B$19,B82)&gt;0),1,0)+IF(OR(TRIM(C82)="",COUNTIF(Config!$B$15:$B$19,C82)&gt;0),1,0)+IF(OR(TRIM(F82)="",COUNTIF(Config!$B$15:$B$19,F82)&gt;0),1,0)+IF(OR(TRIM(H82)="",COUNTIF(Config!$B$15:$B$19,H82)&gt;0),1,0)+IF(OR(TRIM(E82)="",COUNTIF(Config!$B$15:$B$19,E82)&gt;0),1,0)+IF(OR(TRIM(K82)="",COUNTIF(Config!$B$15:$B$19,K82)&gt;0),1,0)+IF(OR(TRIM(P82)="",COUNTIF(Config!$B$15:$B$19,P82)&gt;0),1,0)+IF(OR(TRIM(R82)="",COUNTIF(Config!$B$15:$B$19,R82)&gt;0),1,0)</f>
        <v>0</v>
      </c>
      <c r="AA82" s="1" cm="1">
        <f t="array" ref="AA82">SUMPRODUCT(LEN(H82)-LEN(SUBSTITUTE(H82,{"0";"1";"2";"3";"4";"5";"6";"7";"8";"9"},"")))</f>
        <v>12</v>
      </c>
      <c r="AC82" t="str">
        <f t="shared" si="9"/>
        <v/>
      </c>
      <c r="AD82">
        <f t="shared" si="10"/>
        <v>1</v>
      </c>
      <c r="AE82">
        <f t="shared" si="11"/>
        <v>1</v>
      </c>
      <c r="AF82" t="str">
        <f t="shared" si="12"/>
        <v>No</v>
      </c>
      <c r="AG82" t="str">
        <f t="shared" ca="1" si="13"/>
        <v/>
      </c>
      <c r="AH82" t="str">
        <f ca="1">IF(OR(V82="",AG82=""),"Yes",IF(AG82&gt;Config!$B$41,"Yes","No"))</f>
        <v>Yes</v>
      </c>
    </row>
    <row r="83" spans="1:34" x14ac:dyDescent="0.25">
      <c r="A83" s="1" t="s">
        <v>955</v>
      </c>
      <c r="B83" s="1" t="s">
        <v>322</v>
      </c>
      <c r="C83" s="1" t="s">
        <v>956</v>
      </c>
      <c r="D83" s="1" t="s">
        <v>957</v>
      </c>
      <c r="E83" s="1" t="s">
        <v>33876</v>
      </c>
      <c r="F83" s="1" t="s">
        <v>958</v>
      </c>
      <c r="G83" t="str">
        <f t="shared" si="7"/>
        <v>Valid</v>
      </c>
      <c r="H83" s="1" t="s">
        <v>959</v>
      </c>
      <c r="I83" t="str" cm="1">
        <f t="array" ref="I83">IF(OR(TRIM(H83)="",ISNUMBER(SEARCH("#",H83)),AA83&lt;Config!$B$8,SUMPRODUCT(--ISNUMBER(SEARCH({"a";"b";"c";"d";"e";"f";"g";"h";"i";"j";"k";"l";"m";"n";"o";"p";"q";"r";"s";"t";"u";"v";"w";"x";"y";"z"},H83)))&gt;0),"Invalid","Valid")</f>
        <v>Valid</v>
      </c>
      <c r="J83" s="1" t="s">
        <v>960</v>
      </c>
      <c r="K83" s="1" t="s">
        <v>48</v>
      </c>
      <c r="L83" s="1" t="s">
        <v>84</v>
      </c>
      <c r="M83" s="1" t="s">
        <v>50</v>
      </c>
      <c r="N83" s="1" t="s">
        <v>224</v>
      </c>
      <c r="O83" s="1" t="s">
        <v>69</v>
      </c>
      <c r="P83" t="s">
        <v>236</v>
      </c>
      <c r="Q83" s="1" t="s">
        <v>238</v>
      </c>
      <c r="R83" s="1" t="s">
        <v>961</v>
      </c>
      <c r="S83" s="1" t="s">
        <v>962</v>
      </c>
      <c r="T83" s="1" t="s">
        <v>963</v>
      </c>
      <c r="U83" s="1" t="s">
        <v>964</v>
      </c>
      <c r="V83" s="1" t="s">
        <v>965</v>
      </c>
      <c r="W83" s="1" t="s">
        <v>94</v>
      </c>
      <c r="X83" t="str">
        <f t="shared" si="8"/>
        <v>Complete</v>
      </c>
      <c r="Y83">
        <f>MAX(0,100-IF(G83="Invalid",Config!$B$5,0)-IF(I83="Invalid",Config!$B$6,0)-IF(X83="Incomplete",Config!$B$7,0)-IF(AF83="Yes",Config!$B$37,0))</f>
        <v>100</v>
      </c>
      <c r="Z83" s="1">
        <f>IF(OR(TRIM(B83)="",COUNTIF(Config!$B$15:$B$19,B83)&gt;0),1,0)+IF(OR(TRIM(C83)="",COUNTIF(Config!$B$15:$B$19,C83)&gt;0),1,0)+IF(OR(TRIM(F83)="",COUNTIF(Config!$B$15:$B$19,F83)&gt;0),1,0)+IF(OR(TRIM(H83)="",COUNTIF(Config!$B$15:$B$19,H83)&gt;0),1,0)+IF(OR(TRIM(E83)="",COUNTIF(Config!$B$15:$B$19,E83)&gt;0),1,0)+IF(OR(TRIM(K83)="",COUNTIF(Config!$B$15:$B$19,K83)&gt;0),1,0)+IF(OR(TRIM(P83)="",COUNTIF(Config!$B$15:$B$19,P83)&gt;0),1,0)+IF(OR(TRIM(R83)="",COUNTIF(Config!$B$15:$B$19,R83)&gt;0),1,0)</f>
        <v>0</v>
      </c>
      <c r="AA83" s="1" cm="1">
        <f t="array" ref="AA83">SUMPRODUCT(LEN(H83)-LEN(SUBSTITUTE(H83,{"0";"1";"2";"3";"4";"5";"6";"7";"8";"9"},"")))</f>
        <v>12</v>
      </c>
      <c r="AC83" t="str">
        <f t="shared" si="9"/>
        <v/>
      </c>
      <c r="AD83">
        <f t="shared" si="10"/>
        <v>1</v>
      </c>
      <c r="AE83">
        <f t="shared" si="11"/>
        <v>1</v>
      </c>
      <c r="AF83" t="str">
        <f t="shared" si="12"/>
        <v>No</v>
      </c>
      <c r="AG83">
        <f t="shared" ca="1" si="13"/>
        <v>238</v>
      </c>
      <c r="AH83" t="str">
        <f ca="1">IF(OR(V83="",AG83=""),"Yes",IF(AG83&gt;Config!$B$41,"Yes","No"))</f>
        <v>No</v>
      </c>
    </row>
    <row r="84" spans="1:34" x14ac:dyDescent="0.25">
      <c r="A84" s="1" t="s">
        <v>966</v>
      </c>
      <c r="B84" s="1" t="s">
        <v>544</v>
      </c>
      <c r="C84" s="1" t="s">
        <v>173</v>
      </c>
      <c r="D84" s="1" t="s">
        <v>967</v>
      </c>
      <c r="E84" s="1" t="s">
        <v>33877</v>
      </c>
      <c r="F84" s="1" t="s">
        <v>968</v>
      </c>
      <c r="G84" t="str">
        <f t="shared" si="7"/>
        <v>Invalid</v>
      </c>
      <c r="H84" s="1" t="s">
        <v>969</v>
      </c>
      <c r="I84" t="str" cm="1">
        <f t="array" ref="I84">IF(OR(TRIM(H84)="",ISNUMBER(SEARCH("#",H84)),AA84&lt;Config!$B$8,SUMPRODUCT(--ISNUMBER(SEARCH({"a";"b";"c";"d";"e";"f";"g";"h";"i";"j";"k";"l";"m";"n";"o";"p";"q";"r";"s";"t";"u";"v";"w";"x";"y";"z"},H84)))&gt;0),"Invalid","Valid")</f>
        <v>Valid</v>
      </c>
      <c r="J84" s="1" t="s">
        <v>970</v>
      </c>
      <c r="K84" s="1" t="s">
        <v>28</v>
      </c>
      <c r="L84" s="1" t="s">
        <v>29</v>
      </c>
      <c r="M84" s="1" t="s">
        <v>118</v>
      </c>
      <c r="N84" s="1" t="s">
        <v>51</v>
      </c>
      <c r="O84" s="1" t="s">
        <v>69</v>
      </c>
      <c r="P84" t="s">
        <v>344</v>
      </c>
      <c r="Q84" s="1" t="s">
        <v>971</v>
      </c>
      <c r="R84" s="1" t="s">
        <v>971</v>
      </c>
      <c r="S84" s="1" t="s">
        <v>972</v>
      </c>
      <c r="T84" s="1" t="s">
        <v>973</v>
      </c>
      <c r="U84" s="1" t="s">
        <v>974</v>
      </c>
      <c r="V84" s="1" t="s">
        <v>726</v>
      </c>
      <c r="W84" s="1" t="s">
        <v>75</v>
      </c>
      <c r="X84" t="str">
        <f t="shared" si="8"/>
        <v>Complete</v>
      </c>
      <c r="Y84">
        <f>MAX(0,100-IF(G84="Invalid",Config!$B$5,0)-IF(I84="Invalid",Config!$B$6,0)-IF(X84="Incomplete",Config!$B$7,0)-IF(AF84="Yes",Config!$B$37,0))</f>
        <v>70</v>
      </c>
      <c r="Z84" s="1">
        <f>IF(OR(TRIM(B84)="",COUNTIF(Config!$B$15:$B$19,B84)&gt;0),1,0)+IF(OR(TRIM(C84)="",COUNTIF(Config!$B$15:$B$19,C84)&gt;0),1,0)+IF(OR(TRIM(F84)="",COUNTIF(Config!$B$15:$B$19,F84)&gt;0),1,0)+IF(OR(TRIM(H84)="",COUNTIF(Config!$B$15:$B$19,H84)&gt;0),1,0)+IF(OR(TRIM(E84)="",COUNTIF(Config!$B$15:$B$19,E84)&gt;0),1,0)+IF(OR(TRIM(K84)="",COUNTIF(Config!$B$15:$B$19,K84)&gt;0),1,0)+IF(OR(TRIM(P84)="",COUNTIF(Config!$B$15:$B$19,P84)&gt;0),1,0)+IF(OR(TRIM(R84)="",COUNTIF(Config!$B$15:$B$19,R84)&gt;0),1,0)</f>
        <v>0</v>
      </c>
      <c r="AA84" s="1" cm="1">
        <f t="array" ref="AA84">SUMPRODUCT(LEN(H84)-LEN(SUBSTITUTE(H84,{"0";"1";"2";"3";"4";"5";"6";"7";"8";"9"},"")))</f>
        <v>11</v>
      </c>
      <c r="AC84" t="str">
        <f t="shared" si="9"/>
        <v>Invalid Email</v>
      </c>
      <c r="AD84">
        <f t="shared" si="10"/>
        <v>0</v>
      </c>
      <c r="AE84">
        <f t="shared" si="11"/>
        <v>1</v>
      </c>
      <c r="AF84" t="str">
        <f t="shared" si="12"/>
        <v>No</v>
      </c>
      <c r="AG84">
        <f t="shared" ca="1" si="13"/>
        <v>301</v>
      </c>
      <c r="AH84" t="str">
        <f ca="1">IF(OR(V84="",AG84=""),"Yes",IF(AG84&gt;Config!$B$41,"Yes","No"))</f>
        <v>No</v>
      </c>
    </row>
    <row r="85" spans="1:34" x14ac:dyDescent="0.25">
      <c r="A85" s="1" t="s">
        <v>975</v>
      </c>
      <c r="B85" s="1" t="s">
        <v>597</v>
      </c>
      <c r="C85" s="1" t="s">
        <v>410</v>
      </c>
      <c r="D85" s="1" t="s">
        <v>976</v>
      </c>
      <c r="E85" s="1" t="s">
        <v>33878</v>
      </c>
      <c r="F85" s="1" t="s">
        <v>977</v>
      </c>
      <c r="G85" t="str">
        <f t="shared" si="7"/>
        <v>Valid</v>
      </c>
      <c r="H85" s="1" t="s">
        <v>978</v>
      </c>
      <c r="I85" t="str" cm="1">
        <f t="array" ref="I85">IF(OR(TRIM(H85)="",ISNUMBER(SEARCH("#",H85)),AA85&lt;Config!$B$8,SUMPRODUCT(--ISNUMBER(SEARCH({"a";"b";"c";"d";"e";"f";"g";"h";"i";"j";"k";"l";"m";"n";"o";"p";"q";"r";"s";"t";"u";"v";"w";"x";"y";"z"},H85)))&gt;0),"Invalid","Valid")</f>
        <v>Valid</v>
      </c>
      <c r="J85" s="1" t="s">
        <v>979</v>
      </c>
      <c r="K85" s="1" t="s">
        <v>287</v>
      </c>
      <c r="L85" s="1" t="s">
        <v>49</v>
      </c>
      <c r="M85" s="1" t="s">
        <v>33825</v>
      </c>
      <c r="N85" s="1" t="s">
        <v>252</v>
      </c>
      <c r="O85" s="1" t="s">
        <v>196</v>
      </c>
      <c r="P85" t="s">
        <v>87</v>
      </c>
      <c r="Q85" s="1" t="s">
        <v>166</v>
      </c>
      <c r="R85" s="1" t="s">
        <v>212</v>
      </c>
      <c r="S85" s="1" t="s">
        <v>980</v>
      </c>
      <c r="T85" s="1" t="s">
        <v>981</v>
      </c>
      <c r="U85" s="1" t="s">
        <v>982</v>
      </c>
      <c r="V85" s="1" t="s">
        <v>983</v>
      </c>
      <c r="W85" s="1" t="s">
        <v>384</v>
      </c>
      <c r="X85" t="str">
        <f t="shared" si="8"/>
        <v>Complete</v>
      </c>
      <c r="Y85">
        <f>MAX(0,100-IF(G85="Invalid",Config!$B$5,0)-IF(I85="Invalid",Config!$B$6,0)-IF(X85="Incomplete",Config!$B$7,0)-IF(AF85="Yes",Config!$B$37,0))</f>
        <v>100</v>
      </c>
      <c r="Z85" s="1">
        <f>IF(OR(TRIM(B85)="",COUNTIF(Config!$B$15:$B$19,B85)&gt;0),1,0)+IF(OR(TRIM(C85)="",COUNTIF(Config!$B$15:$B$19,C85)&gt;0),1,0)+IF(OR(TRIM(F85)="",COUNTIF(Config!$B$15:$B$19,F85)&gt;0),1,0)+IF(OR(TRIM(H85)="",COUNTIF(Config!$B$15:$B$19,H85)&gt;0),1,0)+IF(OR(TRIM(E85)="",COUNTIF(Config!$B$15:$B$19,E85)&gt;0),1,0)+IF(OR(TRIM(K85)="",COUNTIF(Config!$B$15:$B$19,K85)&gt;0),1,0)+IF(OR(TRIM(P85)="",COUNTIF(Config!$B$15:$B$19,P85)&gt;0),1,0)+IF(OR(TRIM(R85)="",COUNTIF(Config!$B$15:$B$19,R85)&gt;0),1,0)</f>
        <v>0</v>
      </c>
      <c r="AA85" s="1" cm="1">
        <f t="array" ref="AA85">SUMPRODUCT(LEN(H85)-LEN(SUBSTITUTE(H85,{"0";"1";"2";"3";"4";"5";"6";"7";"8";"9"},"")))</f>
        <v>11</v>
      </c>
      <c r="AC85" t="str">
        <f t="shared" si="9"/>
        <v/>
      </c>
      <c r="AD85">
        <f t="shared" si="10"/>
        <v>1</v>
      </c>
      <c r="AE85">
        <f t="shared" si="11"/>
        <v>1</v>
      </c>
      <c r="AF85" t="str">
        <f t="shared" si="12"/>
        <v>No</v>
      </c>
      <c r="AG85">
        <f t="shared" ca="1" si="13"/>
        <v>311</v>
      </c>
      <c r="AH85" t="str">
        <f ca="1">IF(OR(V85="",AG85=""),"Yes",IF(AG85&gt;Config!$B$41,"Yes","No"))</f>
        <v>No</v>
      </c>
    </row>
    <row r="86" spans="1:34" x14ac:dyDescent="0.25">
      <c r="A86" s="1" t="s">
        <v>984</v>
      </c>
      <c r="B86" s="1" t="s">
        <v>678</v>
      </c>
      <c r="C86" s="1" t="s">
        <v>985</v>
      </c>
      <c r="D86" s="1" t="s">
        <v>986</v>
      </c>
      <c r="E86" s="1" t="s">
        <v>33879</v>
      </c>
      <c r="F86" s="1" t="s">
        <v>987</v>
      </c>
      <c r="G86" t="str">
        <f t="shared" si="7"/>
        <v>Valid</v>
      </c>
      <c r="H86" s="1" t="s">
        <v>988</v>
      </c>
      <c r="I86" t="str" cm="1">
        <f t="array" ref="I86">IF(OR(TRIM(H86)="",ISNUMBER(SEARCH("#",H86)),AA86&lt;Config!$B$8,SUMPRODUCT(--ISNUMBER(SEARCH({"a";"b";"c";"d";"e";"f";"g";"h";"i";"j";"k";"l";"m";"n";"o";"p";"q";"r";"s";"t";"u";"v";"w";"x";"y";"z"},H86)))&gt;0),"Invalid","Valid")</f>
        <v>Valid</v>
      </c>
      <c r="J86" s="1" t="s">
        <v>989</v>
      </c>
      <c r="K86" s="1" t="s">
        <v>48</v>
      </c>
      <c r="L86" s="1" t="s">
        <v>49</v>
      </c>
      <c r="M86" s="1" t="s">
        <v>391</v>
      </c>
      <c r="N86" s="1" t="s">
        <v>713</v>
      </c>
      <c r="O86" s="1" t="s">
        <v>149</v>
      </c>
      <c r="P86" t="s">
        <v>104</v>
      </c>
      <c r="Q86" s="1" t="s">
        <v>105</v>
      </c>
      <c r="R86" s="1" t="s">
        <v>922</v>
      </c>
      <c r="S86" s="1" t="s">
        <v>990</v>
      </c>
      <c r="T86" s="1" t="s">
        <v>991</v>
      </c>
      <c r="U86" s="1" t="s">
        <v>992</v>
      </c>
      <c r="V86" s="1" t="s">
        <v>993</v>
      </c>
      <c r="W86" s="1" t="s">
        <v>186</v>
      </c>
      <c r="X86" t="str">
        <f t="shared" si="8"/>
        <v>Complete</v>
      </c>
      <c r="Y86">
        <f>MAX(0,100-IF(G86="Invalid",Config!$B$5,0)-IF(I86="Invalid",Config!$B$6,0)-IF(X86="Incomplete",Config!$B$7,0)-IF(AF86="Yes",Config!$B$37,0))</f>
        <v>100</v>
      </c>
      <c r="Z86" s="1">
        <f>IF(OR(TRIM(B86)="",COUNTIF(Config!$B$15:$B$19,B86)&gt;0),1,0)+IF(OR(TRIM(C86)="",COUNTIF(Config!$B$15:$B$19,C86)&gt;0),1,0)+IF(OR(TRIM(F86)="",COUNTIF(Config!$B$15:$B$19,F86)&gt;0),1,0)+IF(OR(TRIM(H86)="",COUNTIF(Config!$B$15:$B$19,H86)&gt;0),1,0)+IF(OR(TRIM(E86)="",COUNTIF(Config!$B$15:$B$19,E86)&gt;0),1,0)+IF(OR(TRIM(K86)="",COUNTIF(Config!$B$15:$B$19,K86)&gt;0),1,0)+IF(OR(TRIM(P86)="",COUNTIF(Config!$B$15:$B$19,P86)&gt;0),1,0)+IF(OR(TRIM(R86)="",COUNTIF(Config!$B$15:$B$19,R86)&gt;0),1,0)</f>
        <v>0</v>
      </c>
      <c r="AA86" s="1" cm="1">
        <f t="array" ref="AA86">SUMPRODUCT(LEN(H86)-LEN(SUBSTITUTE(H86,{"0";"1";"2";"3";"4";"5";"6";"7";"8";"9"},"")))</f>
        <v>11</v>
      </c>
      <c r="AC86" t="str">
        <f t="shared" si="9"/>
        <v/>
      </c>
      <c r="AD86">
        <f t="shared" si="10"/>
        <v>1</v>
      </c>
      <c r="AE86">
        <f t="shared" si="11"/>
        <v>1</v>
      </c>
      <c r="AF86" t="str">
        <f t="shared" si="12"/>
        <v>No</v>
      </c>
      <c r="AG86">
        <f t="shared" ca="1" si="13"/>
        <v>458</v>
      </c>
      <c r="AH86" t="str">
        <f ca="1">IF(OR(V86="",AG86=""),"Yes",IF(AG86&gt;Config!$B$41,"Yes","No"))</f>
        <v>Yes</v>
      </c>
    </row>
    <row r="87" spans="1:34" x14ac:dyDescent="0.25">
      <c r="A87" s="1" t="s">
        <v>994</v>
      </c>
      <c r="B87" s="1" t="s">
        <v>995</v>
      </c>
      <c r="C87" s="1" t="s">
        <v>996</v>
      </c>
      <c r="D87" s="1" t="s">
        <v>997</v>
      </c>
      <c r="E87" s="1" t="s">
        <v>310</v>
      </c>
      <c r="F87" s="1" t="s">
        <v>998</v>
      </c>
      <c r="G87" t="str">
        <f t="shared" si="7"/>
        <v>Valid</v>
      </c>
      <c r="H87" s="1" t="s">
        <v>999</v>
      </c>
      <c r="I87" t="str" cm="1">
        <f t="array" ref="I87">IF(OR(TRIM(H87)="",ISNUMBER(SEARCH("#",H87)),AA87&lt;Config!$B$8,SUMPRODUCT(--ISNUMBER(SEARCH({"a";"b";"c";"d";"e";"f";"g";"h";"i";"j";"k";"l";"m";"n";"o";"p";"q";"r";"s";"t";"u";"v";"w";"x";"y";"z"},H87)))&gt;0),"Invalid","Valid")</f>
        <v>Valid</v>
      </c>
      <c r="J87" s="1" t="s">
        <v>1000</v>
      </c>
      <c r="K87" s="1" t="s">
        <v>1001</v>
      </c>
      <c r="L87" s="1" t="s">
        <v>134</v>
      </c>
      <c r="M87" s="1" t="s">
        <v>103</v>
      </c>
      <c r="N87" s="1" t="s">
        <v>68</v>
      </c>
      <c r="O87" s="1" t="s">
        <v>69</v>
      </c>
      <c r="P87" t="s">
        <v>236</v>
      </c>
      <c r="Q87" s="1" t="s">
        <v>238</v>
      </c>
      <c r="R87" s="1" t="s">
        <v>254</v>
      </c>
      <c r="S87" s="1" t="s">
        <v>1002</v>
      </c>
      <c r="T87" s="1" t="s">
        <v>1003</v>
      </c>
      <c r="U87" s="1" t="s">
        <v>123</v>
      </c>
      <c r="V87" s="1" t="s">
        <v>1004</v>
      </c>
      <c r="W87" s="1" t="s">
        <v>94</v>
      </c>
      <c r="X87" t="str">
        <f t="shared" si="8"/>
        <v>Complete</v>
      </c>
      <c r="Y87">
        <f>MAX(0,100-IF(G87="Invalid",Config!$B$5,0)-IF(I87="Invalid",Config!$B$6,0)-IF(X87="Incomplete",Config!$B$7,0)-IF(AF87="Yes",Config!$B$37,0))</f>
        <v>100</v>
      </c>
      <c r="Z87" s="1">
        <f>IF(OR(TRIM(B87)="",COUNTIF(Config!$B$15:$B$19,B87)&gt;0),1,0)+IF(OR(TRIM(C87)="",COUNTIF(Config!$B$15:$B$19,C87)&gt;0),1,0)+IF(OR(TRIM(F87)="",COUNTIF(Config!$B$15:$B$19,F87)&gt;0),1,0)+IF(OR(TRIM(H87)="",COUNTIF(Config!$B$15:$B$19,H87)&gt;0),1,0)+IF(OR(TRIM(E87)="",COUNTIF(Config!$B$15:$B$19,E87)&gt;0),1,0)+IF(OR(TRIM(K87)="",COUNTIF(Config!$B$15:$B$19,K87)&gt;0),1,0)+IF(OR(TRIM(P87)="",COUNTIF(Config!$B$15:$B$19,P87)&gt;0),1,0)+IF(OR(TRIM(R87)="",COUNTIF(Config!$B$15:$B$19,R87)&gt;0),1,0)</f>
        <v>0</v>
      </c>
      <c r="AA87" s="1" cm="1">
        <f t="array" ref="AA87">SUMPRODUCT(LEN(H87)-LEN(SUBSTITUTE(H87,{"0";"1";"2";"3";"4";"5";"6";"7";"8";"9"},"")))</f>
        <v>12</v>
      </c>
      <c r="AC87" t="str">
        <f t="shared" si="9"/>
        <v/>
      </c>
      <c r="AD87">
        <f t="shared" si="10"/>
        <v>1</v>
      </c>
      <c r="AE87">
        <f t="shared" si="11"/>
        <v>1</v>
      </c>
      <c r="AF87" t="str">
        <f t="shared" si="12"/>
        <v>No</v>
      </c>
      <c r="AG87">
        <f t="shared" ca="1" si="13"/>
        <v>450</v>
      </c>
      <c r="AH87" t="str">
        <f ca="1">IF(OR(V87="",AG87=""),"Yes",IF(AG87&gt;Config!$B$41,"Yes","No"))</f>
        <v>Yes</v>
      </c>
    </row>
    <row r="88" spans="1:34" x14ac:dyDescent="0.25">
      <c r="A88" s="1" t="s">
        <v>1005</v>
      </c>
      <c r="B88" s="1" t="s">
        <v>1006</v>
      </c>
      <c r="C88" s="1" t="s">
        <v>1007</v>
      </c>
      <c r="D88" s="1" t="s">
        <v>1008</v>
      </c>
      <c r="E88" s="1" t="s">
        <v>33880</v>
      </c>
      <c r="F88" s="1" t="s">
        <v>1009</v>
      </c>
      <c r="G88" t="str">
        <f t="shared" si="7"/>
        <v>Valid</v>
      </c>
      <c r="H88" s="1" t="s">
        <v>1010</v>
      </c>
      <c r="I88" t="str" cm="1">
        <f t="array" ref="I88">IF(OR(TRIM(H88)="",ISNUMBER(SEARCH("#",H88)),AA88&lt;Config!$B$8,SUMPRODUCT(--ISNUMBER(SEARCH({"a";"b";"c";"d";"e";"f";"g";"h";"i";"j";"k";"l";"m";"n";"o";"p";"q";"r";"s";"t";"u";"v";"w";"x";"y";"z"},H88)))&gt;0),"Invalid","Valid")</f>
        <v>Valid</v>
      </c>
      <c r="J88" s="1" t="s">
        <v>1011</v>
      </c>
      <c r="K88" s="1" t="s">
        <v>83</v>
      </c>
      <c r="L88" s="1" t="s">
        <v>29</v>
      </c>
      <c r="M88" s="1" t="s">
        <v>85</v>
      </c>
      <c r="N88" s="1" t="s">
        <v>148</v>
      </c>
      <c r="O88" s="1" t="s">
        <v>69</v>
      </c>
      <c r="P88" t="s">
        <v>236</v>
      </c>
      <c r="Q88" s="1" t="s">
        <v>237</v>
      </c>
      <c r="R88" s="1" t="s">
        <v>254</v>
      </c>
      <c r="S88" s="1" t="s">
        <v>1012</v>
      </c>
      <c r="T88" s="1" t="s">
        <v>1013</v>
      </c>
      <c r="U88" s="1" t="s">
        <v>93</v>
      </c>
      <c r="V88" s="1" t="s">
        <v>140</v>
      </c>
      <c r="W88" s="1" t="s">
        <v>384</v>
      </c>
      <c r="X88" t="str">
        <f t="shared" si="8"/>
        <v>Complete</v>
      </c>
      <c r="Y88">
        <f>MAX(0,100-IF(G88="Invalid",Config!$B$5,0)-IF(I88="Invalid",Config!$B$6,0)-IF(X88="Incomplete",Config!$B$7,0)-IF(AF88="Yes",Config!$B$37,0))</f>
        <v>75</v>
      </c>
      <c r="Z88" s="1">
        <f>IF(OR(TRIM(B88)="",COUNTIF(Config!$B$15:$B$19,B88)&gt;0),1,0)+IF(OR(TRIM(C88)="",COUNTIF(Config!$B$15:$B$19,C88)&gt;0),1,0)+IF(OR(TRIM(F88)="",COUNTIF(Config!$B$15:$B$19,F88)&gt;0),1,0)+IF(OR(TRIM(H88)="",COUNTIF(Config!$B$15:$B$19,H88)&gt;0),1,0)+IF(OR(TRIM(E88)="",COUNTIF(Config!$B$15:$B$19,E88)&gt;0),1,0)+IF(OR(TRIM(K88)="",COUNTIF(Config!$B$15:$B$19,K88)&gt;0),1,0)+IF(OR(TRIM(P88)="",COUNTIF(Config!$B$15:$B$19,P88)&gt;0),1,0)+IF(OR(TRIM(R88)="",COUNTIF(Config!$B$15:$B$19,R88)&gt;0),1,0)</f>
        <v>0</v>
      </c>
      <c r="AA88" s="1" cm="1">
        <f t="array" ref="AA88">SUMPRODUCT(LEN(H88)-LEN(SUBSTITUTE(H88,{"0";"1";"2";"3";"4";"5";"6";"7";"8";"9"},"")))</f>
        <v>10</v>
      </c>
      <c r="AC88" t="str">
        <f t="shared" si="9"/>
        <v>Potential Duplicate</v>
      </c>
      <c r="AD88">
        <f t="shared" si="10"/>
        <v>2</v>
      </c>
      <c r="AE88">
        <f t="shared" si="11"/>
        <v>1</v>
      </c>
      <c r="AF88" t="str">
        <f t="shared" si="12"/>
        <v>Yes</v>
      </c>
      <c r="AG88">
        <f t="shared" ca="1" si="13"/>
        <v>37</v>
      </c>
      <c r="AH88" t="str">
        <f ca="1">IF(OR(V88="",AG88=""),"Yes",IF(AG88&gt;Config!$B$41,"Yes","No"))</f>
        <v>No</v>
      </c>
    </row>
    <row r="89" spans="1:34" x14ac:dyDescent="0.25">
      <c r="A89" s="1" t="s">
        <v>1014</v>
      </c>
      <c r="B89" s="1" t="s">
        <v>1015</v>
      </c>
      <c r="C89" s="1" t="s">
        <v>946</v>
      </c>
      <c r="D89" s="1" t="s">
        <v>1016</v>
      </c>
      <c r="E89" s="1" t="s">
        <v>681</v>
      </c>
      <c r="F89" s="1" t="s">
        <v>1017</v>
      </c>
      <c r="G89" t="str">
        <f t="shared" si="7"/>
        <v>Valid</v>
      </c>
      <c r="H89" s="1" t="s">
        <v>1018</v>
      </c>
      <c r="I89" t="str" cm="1">
        <f t="array" ref="I89">IF(OR(TRIM(H89)="",ISNUMBER(SEARCH("#",H89)),AA89&lt;Config!$B$8,SUMPRODUCT(--ISNUMBER(SEARCH({"a";"b";"c";"d";"e";"f";"g";"h";"i";"j";"k";"l";"m";"n";"o";"p";"q";"r";"s";"t";"u";"v";"w";"x";"y";"z"},H89)))&gt;0),"Invalid","Valid")</f>
        <v>Valid</v>
      </c>
      <c r="J89" s="1" t="s">
        <v>1019</v>
      </c>
      <c r="K89" s="1" t="s">
        <v>722</v>
      </c>
      <c r="L89" s="1" t="s">
        <v>67</v>
      </c>
      <c r="M89" s="1" t="s">
        <v>103</v>
      </c>
      <c r="N89" s="1" t="s">
        <v>224</v>
      </c>
      <c r="O89" s="1" t="s">
        <v>196</v>
      </c>
      <c r="P89" t="s">
        <v>590</v>
      </c>
      <c r="Q89" s="1" t="s">
        <v>591</v>
      </c>
      <c r="R89" s="1" t="s">
        <v>845</v>
      </c>
      <c r="S89" s="1" t="s">
        <v>1020</v>
      </c>
      <c r="T89" s="1" t="s">
        <v>1021</v>
      </c>
      <c r="U89" s="1" t="s">
        <v>1022</v>
      </c>
      <c r="V89" s="1" t="s">
        <v>140</v>
      </c>
      <c r="W89" s="1" t="s">
        <v>60</v>
      </c>
      <c r="X89" t="str">
        <f t="shared" si="8"/>
        <v>Complete</v>
      </c>
      <c r="Y89">
        <f>MAX(0,100-IF(G89="Invalid",Config!$B$5,0)-IF(I89="Invalid",Config!$B$6,0)-IF(X89="Incomplete",Config!$B$7,0)-IF(AF89="Yes",Config!$B$37,0))</f>
        <v>100</v>
      </c>
      <c r="Z89" s="1">
        <f>IF(OR(TRIM(B89)="",COUNTIF(Config!$B$15:$B$19,B89)&gt;0),1,0)+IF(OR(TRIM(C89)="",COUNTIF(Config!$B$15:$B$19,C89)&gt;0),1,0)+IF(OR(TRIM(F89)="",COUNTIF(Config!$B$15:$B$19,F89)&gt;0),1,0)+IF(OR(TRIM(H89)="",COUNTIF(Config!$B$15:$B$19,H89)&gt;0),1,0)+IF(OR(TRIM(E89)="",COUNTIF(Config!$B$15:$B$19,E89)&gt;0),1,0)+IF(OR(TRIM(K89)="",COUNTIF(Config!$B$15:$B$19,K89)&gt;0),1,0)+IF(OR(TRIM(P89)="",COUNTIF(Config!$B$15:$B$19,P89)&gt;0),1,0)+IF(OR(TRIM(R89)="",COUNTIF(Config!$B$15:$B$19,R89)&gt;0),1,0)</f>
        <v>0</v>
      </c>
      <c r="AA89" s="1" cm="1">
        <f t="array" ref="AA89">SUMPRODUCT(LEN(H89)-LEN(SUBSTITUTE(H89,{"0";"1";"2";"3";"4";"5";"6";"7";"8";"9"},"")))</f>
        <v>12</v>
      </c>
      <c r="AC89" t="str">
        <f t="shared" si="9"/>
        <v/>
      </c>
      <c r="AD89">
        <f t="shared" si="10"/>
        <v>1</v>
      </c>
      <c r="AE89">
        <f t="shared" si="11"/>
        <v>1</v>
      </c>
      <c r="AF89" t="str">
        <f t="shared" si="12"/>
        <v>No</v>
      </c>
      <c r="AG89">
        <f t="shared" ca="1" si="13"/>
        <v>37</v>
      </c>
      <c r="AH89" t="str">
        <f ca="1">IF(OR(V89="",AG89=""),"Yes",IF(AG89&gt;Config!$B$41,"Yes","No"))</f>
        <v>No</v>
      </c>
    </row>
    <row r="90" spans="1:34" x14ac:dyDescent="0.25">
      <c r="A90" s="1" t="s">
        <v>1023</v>
      </c>
      <c r="B90" s="1" t="s">
        <v>619</v>
      </c>
      <c r="C90" s="1" t="s">
        <v>386</v>
      </c>
      <c r="D90" s="1" t="s">
        <v>1024</v>
      </c>
      <c r="E90" s="1" t="s">
        <v>33881</v>
      </c>
      <c r="F90" s="1" t="s">
        <v>1025</v>
      </c>
      <c r="G90" t="str">
        <f t="shared" si="7"/>
        <v>Valid</v>
      </c>
      <c r="H90" s="1" t="s">
        <v>1026</v>
      </c>
      <c r="I90" t="str" cm="1">
        <f t="array" ref="I90">IF(OR(TRIM(H90)="",ISNUMBER(SEARCH("#",H90)),AA90&lt;Config!$B$8,SUMPRODUCT(--ISNUMBER(SEARCH({"a";"b";"c";"d";"e";"f";"g";"h";"i";"j";"k";"l";"m";"n";"o";"p";"q";"r";"s";"t";"u";"v";"w";"x";"y";"z"},H90)))&gt;0),"Invalid","Valid")</f>
        <v>Valid</v>
      </c>
      <c r="J90" s="1" t="s">
        <v>1027</v>
      </c>
      <c r="K90" s="1" t="s">
        <v>210</v>
      </c>
      <c r="L90" s="1" t="s">
        <v>102</v>
      </c>
      <c r="M90" s="1" t="s">
        <v>118</v>
      </c>
      <c r="N90" s="1" t="s">
        <v>86</v>
      </c>
      <c r="O90" s="1" t="s">
        <v>149</v>
      </c>
      <c r="P90" t="s">
        <v>87</v>
      </c>
      <c r="Q90" s="1" t="s">
        <v>166</v>
      </c>
      <c r="R90" s="1" t="s">
        <v>136</v>
      </c>
      <c r="S90" s="1" t="s">
        <v>1028</v>
      </c>
      <c r="T90" s="1" t="s">
        <v>1029</v>
      </c>
      <c r="U90" s="1" t="s">
        <v>1030</v>
      </c>
      <c r="V90" s="1" t="s">
        <v>269</v>
      </c>
      <c r="W90" s="1" t="s">
        <v>384</v>
      </c>
      <c r="X90" t="str">
        <f t="shared" si="8"/>
        <v>Complete</v>
      </c>
      <c r="Y90">
        <f>MAX(0,100-IF(G90="Invalid",Config!$B$5,0)-IF(I90="Invalid",Config!$B$6,0)-IF(X90="Incomplete",Config!$B$7,0)-IF(AF90="Yes",Config!$B$37,0))</f>
        <v>75</v>
      </c>
      <c r="Z90" s="1">
        <f>IF(OR(TRIM(B90)="",COUNTIF(Config!$B$15:$B$19,B90)&gt;0),1,0)+IF(OR(TRIM(C90)="",COUNTIF(Config!$B$15:$B$19,C90)&gt;0),1,0)+IF(OR(TRIM(F90)="",COUNTIF(Config!$B$15:$B$19,F90)&gt;0),1,0)+IF(OR(TRIM(H90)="",COUNTIF(Config!$B$15:$B$19,H90)&gt;0),1,0)+IF(OR(TRIM(E90)="",COUNTIF(Config!$B$15:$B$19,E90)&gt;0),1,0)+IF(OR(TRIM(K90)="",COUNTIF(Config!$B$15:$B$19,K90)&gt;0),1,0)+IF(OR(TRIM(P90)="",COUNTIF(Config!$B$15:$B$19,P90)&gt;0),1,0)+IF(OR(TRIM(R90)="",COUNTIF(Config!$B$15:$B$19,R90)&gt;0),1,0)</f>
        <v>0</v>
      </c>
      <c r="AA90" s="1" cm="1">
        <f t="array" ref="AA90">SUMPRODUCT(LEN(H90)-LEN(SUBSTITUTE(H90,{"0";"1";"2";"3";"4";"5";"6";"7";"8";"9"},"")))</f>
        <v>11</v>
      </c>
      <c r="AC90" t="str">
        <f t="shared" si="9"/>
        <v>Potential Duplicate</v>
      </c>
      <c r="AD90">
        <f t="shared" si="10"/>
        <v>2</v>
      </c>
      <c r="AE90">
        <f t="shared" si="11"/>
        <v>1</v>
      </c>
      <c r="AF90" t="str">
        <f t="shared" si="12"/>
        <v>Yes</v>
      </c>
      <c r="AG90">
        <f t="shared" ca="1" si="13"/>
        <v>276</v>
      </c>
      <c r="AH90" t="str">
        <f ca="1">IF(OR(V90="",AG90=""),"Yes",IF(AG90&gt;Config!$B$41,"Yes","No"))</f>
        <v>No</v>
      </c>
    </row>
    <row r="91" spans="1:34" x14ac:dyDescent="0.25">
      <c r="A91" s="1" t="s">
        <v>1031</v>
      </c>
      <c r="B91" s="1" t="s">
        <v>1032</v>
      </c>
      <c r="C91" s="1" t="s">
        <v>861</v>
      </c>
      <c r="D91" s="1" t="s">
        <v>1033</v>
      </c>
      <c r="E91" s="1" t="s">
        <v>33882</v>
      </c>
      <c r="F91" s="1" t="s">
        <v>1034</v>
      </c>
      <c r="G91" t="str">
        <f t="shared" si="7"/>
        <v>Valid</v>
      </c>
      <c r="H91" s="1" t="s">
        <v>1035</v>
      </c>
      <c r="I91" t="str" cm="1">
        <f t="array" ref="I91">IF(OR(TRIM(H91)="",ISNUMBER(SEARCH("#",H91)),AA91&lt;Config!$B$8,SUMPRODUCT(--ISNUMBER(SEARCH({"a";"b";"c";"d";"e";"f";"g";"h";"i";"j";"k";"l";"m";"n";"o";"p";"q";"r";"s";"t";"u";"v";"w";"x";"y";"z"},H91)))&gt;0),"Invalid","Valid")</f>
        <v>Valid</v>
      </c>
      <c r="J91" s="1" t="s">
        <v>1036</v>
      </c>
      <c r="K91" s="1" t="s">
        <v>147</v>
      </c>
      <c r="L91" s="1" t="s">
        <v>134</v>
      </c>
      <c r="M91" s="1" t="s">
        <v>33825</v>
      </c>
      <c r="N91" s="1" t="s">
        <v>51</v>
      </c>
      <c r="O91" s="1" t="s">
        <v>69</v>
      </c>
      <c r="P91" t="s">
        <v>53</v>
      </c>
      <c r="Q91" s="1" t="s">
        <v>150</v>
      </c>
      <c r="R91" s="1" t="s">
        <v>415</v>
      </c>
      <c r="S91" s="1" t="s">
        <v>1037</v>
      </c>
      <c r="T91" s="1" t="s">
        <v>1038</v>
      </c>
      <c r="U91" s="1" t="s">
        <v>1039</v>
      </c>
      <c r="V91" s="1" t="s">
        <v>1040</v>
      </c>
      <c r="W91" s="1" t="s">
        <v>293</v>
      </c>
      <c r="X91" t="str">
        <f t="shared" si="8"/>
        <v>Complete</v>
      </c>
      <c r="Y91">
        <f>MAX(0,100-IF(G91="Invalid",Config!$B$5,0)-IF(I91="Invalid",Config!$B$6,0)-IF(X91="Incomplete",Config!$B$7,0)-IF(AF91="Yes",Config!$B$37,0))</f>
        <v>100</v>
      </c>
      <c r="Z91" s="1">
        <f>IF(OR(TRIM(B91)="",COUNTIF(Config!$B$15:$B$19,B91)&gt;0),1,0)+IF(OR(TRIM(C91)="",COUNTIF(Config!$B$15:$B$19,C91)&gt;0),1,0)+IF(OR(TRIM(F91)="",COUNTIF(Config!$B$15:$B$19,F91)&gt;0),1,0)+IF(OR(TRIM(H91)="",COUNTIF(Config!$B$15:$B$19,H91)&gt;0),1,0)+IF(OR(TRIM(E91)="",COUNTIF(Config!$B$15:$B$19,E91)&gt;0),1,0)+IF(OR(TRIM(K91)="",COUNTIF(Config!$B$15:$B$19,K91)&gt;0),1,0)+IF(OR(TRIM(P91)="",COUNTIF(Config!$B$15:$B$19,P91)&gt;0),1,0)+IF(OR(TRIM(R91)="",COUNTIF(Config!$B$15:$B$19,R91)&gt;0),1,0)</f>
        <v>0</v>
      </c>
      <c r="AA91" s="1" cm="1">
        <f t="array" ref="AA91">SUMPRODUCT(LEN(H91)-LEN(SUBSTITUTE(H91,{"0";"1";"2";"3";"4";"5";"6";"7";"8";"9"},"")))</f>
        <v>12</v>
      </c>
      <c r="AC91" t="str">
        <f t="shared" si="9"/>
        <v/>
      </c>
      <c r="AD91">
        <f t="shared" si="10"/>
        <v>1</v>
      </c>
      <c r="AE91">
        <f t="shared" si="11"/>
        <v>1</v>
      </c>
      <c r="AF91" t="str">
        <f t="shared" si="12"/>
        <v>No</v>
      </c>
      <c r="AG91">
        <f t="shared" ca="1" si="13"/>
        <v>61</v>
      </c>
      <c r="AH91" t="str">
        <f ca="1">IF(OR(V91="",AG91=""),"Yes",IF(AG91&gt;Config!$B$41,"Yes","No"))</f>
        <v>No</v>
      </c>
    </row>
    <row r="92" spans="1:34" x14ac:dyDescent="0.25">
      <c r="A92" s="1" t="s">
        <v>1041</v>
      </c>
      <c r="B92" s="1" t="s">
        <v>42</v>
      </c>
      <c r="C92" s="1" t="s">
        <v>899</v>
      </c>
      <c r="D92" s="1" t="s">
        <v>1042</v>
      </c>
      <c r="E92" s="1" t="s">
        <v>578</v>
      </c>
      <c r="F92" s="1" t="s">
        <v>1043</v>
      </c>
      <c r="G92" t="str">
        <f t="shared" si="7"/>
        <v>Valid</v>
      </c>
      <c r="H92" s="1" t="s">
        <v>1044</v>
      </c>
      <c r="I92" t="str" cm="1">
        <f t="array" ref="I92">IF(OR(TRIM(H92)="",ISNUMBER(SEARCH("#",H92)),AA92&lt;Config!$B$8,SUMPRODUCT(--ISNUMBER(SEARCH({"a";"b";"c";"d";"e";"f";"g";"h";"i";"j";"k";"l";"m";"n";"o";"p";"q";"r";"s";"t";"u";"v";"w";"x";"y";"z"},H92)))&gt;0),"Invalid","Valid")</f>
        <v>Valid</v>
      </c>
      <c r="J92" s="1" t="s">
        <v>1045</v>
      </c>
      <c r="K92" s="1" t="s">
        <v>481</v>
      </c>
      <c r="L92" s="1" t="s">
        <v>450</v>
      </c>
      <c r="M92" s="1" t="s">
        <v>343</v>
      </c>
      <c r="N92" s="1" t="s">
        <v>31</v>
      </c>
      <c r="O92" s="1" t="s">
        <v>52</v>
      </c>
      <c r="P92" t="s">
        <v>328</v>
      </c>
      <c r="Q92" s="1" t="s">
        <v>1046</v>
      </c>
      <c r="R92" s="1" t="s">
        <v>614</v>
      </c>
      <c r="S92" s="1" t="s">
        <v>1047</v>
      </c>
      <c r="T92" s="1" t="s">
        <v>1048</v>
      </c>
      <c r="U92" s="1" t="s">
        <v>1049</v>
      </c>
      <c r="V92" s="1" t="s">
        <v>1050</v>
      </c>
      <c r="W92" s="1" t="s">
        <v>75</v>
      </c>
      <c r="X92" t="str">
        <f t="shared" si="8"/>
        <v>Complete</v>
      </c>
      <c r="Y92">
        <f>MAX(0,100-IF(G92="Invalid",Config!$B$5,0)-IF(I92="Invalid",Config!$B$6,0)-IF(X92="Incomplete",Config!$B$7,0)-IF(AF92="Yes",Config!$B$37,0))</f>
        <v>75</v>
      </c>
      <c r="Z92" s="1">
        <f>IF(OR(TRIM(B92)="",COUNTIF(Config!$B$15:$B$19,B92)&gt;0),1,0)+IF(OR(TRIM(C92)="",COUNTIF(Config!$B$15:$B$19,C92)&gt;0),1,0)+IF(OR(TRIM(F92)="",COUNTIF(Config!$B$15:$B$19,F92)&gt;0),1,0)+IF(OR(TRIM(H92)="",COUNTIF(Config!$B$15:$B$19,H92)&gt;0),1,0)+IF(OR(TRIM(E92)="",COUNTIF(Config!$B$15:$B$19,E92)&gt;0),1,0)+IF(OR(TRIM(K92)="",COUNTIF(Config!$B$15:$B$19,K92)&gt;0),1,0)+IF(OR(TRIM(P92)="",COUNTIF(Config!$B$15:$B$19,P92)&gt;0),1,0)+IF(OR(TRIM(R92)="",COUNTIF(Config!$B$15:$B$19,R92)&gt;0),1,0)</f>
        <v>0</v>
      </c>
      <c r="AA92" s="1" cm="1">
        <f t="array" ref="AA92">SUMPRODUCT(LEN(H92)-LEN(SUBSTITUTE(H92,{"0";"1";"2";"3";"4";"5";"6";"7";"8";"9"},"")))</f>
        <v>11</v>
      </c>
      <c r="AC92" t="str">
        <f t="shared" si="9"/>
        <v>Potential Duplicate</v>
      </c>
      <c r="AD92">
        <f t="shared" si="10"/>
        <v>1</v>
      </c>
      <c r="AE92">
        <f t="shared" si="11"/>
        <v>2</v>
      </c>
      <c r="AF92" t="str">
        <f t="shared" si="12"/>
        <v>Yes</v>
      </c>
      <c r="AG92">
        <f t="shared" ca="1" si="13"/>
        <v>37</v>
      </c>
      <c r="AH92" t="str">
        <f ca="1">IF(OR(V92="",AG92=""),"Yes",IF(AG92&gt;Config!$B$41,"Yes","No"))</f>
        <v>No</v>
      </c>
    </row>
    <row r="93" spans="1:34" x14ac:dyDescent="0.25">
      <c r="A93" s="1" t="s">
        <v>1051</v>
      </c>
      <c r="B93" s="1" t="s">
        <v>1283</v>
      </c>
      <c r="C93" s="1" t="s">
        <v>43</v>
      </c>
      <c r="D93" s="1" t="s">
        <v>1052</v>
      </c>
      <c r="E93" s="1" t="s">
        <v>33883</v>
      </c>
      <c r="F93" s="1" t="s">
        <v>1053</v>
      </c>
      <c r="G93" t="str">
        <f t="shared" si="7"/>
        <v>Valid</v>
      </c>
      <c r="H93" s="1" t="s">
        <v>1054</v>
      </c>
      <c r="I93" t="str" cm="1">
        <f t="array" ref="I93">IF(OR(TRIM(H93)="",ISNUMBER(SEARCH("#",H93)),AA93&lt;Config!$B$8,SUMPRODUCT(--ISNUMBER(SEARCH({"a";"b";"c";"d";"e";"f";"g";"h";"i";"j";"k";"l";"m";"n";"o";"p";"q";"r";"s";"t";"u";"v";"w";"x";"y";"z"},H93)))&gt;0),"Invalid","Valid")</f>
        <v>Valid</v>
      </c>
      <c r="J93" s="1" t="s">
        <v>1055</v>
      </c>
      <c r="K93" s="1" t="s">
        <v>516</v>
      </c>
      <c r="L93" s="1" t="s">
        <v>164</v>
      </c>
      <c r="M93" s="1" t="s">
        <v>391</v>
      </c>
      <c r="N93" s="1" t="s">
        <v>252</v>
      </c>
      <c r="O93" s="1" t="s">
        <v>69</v>
      </c>
      <c r="P93" t="s">
        <v>236</v>
      </c>
      <c r="Q93" s="1" t="s">
        <v>237</v>
      </c>
      <c r="R93" s="1" t="s">
        <v>238</v>
      </c>
      <c r="S93" s="1" t="s">
        <v>1056</v>
      </c>
      <c r="T93" s="1" t="s">
        <v>1057</v>
      </c>
      <c r="U93" s="1" t="s">
        <v>1058</v>
      </c>
      <c r="V93" s="1" t="s">
        <v>140</v>
      </c>
      <c r="W93" s="1" t="s">
        <v>141</v>
      </c>
      <c r="X93" t="str">
        <f t="shared" si="8"/>
        <v>Complete</v>
      </c>
      <c r="Y93">
        <f>MAX(0,100-IF(G93="Invalid",Config!$B$5,0)-IF(I93="Invalid",Config!$B$6,0)-IF(X93="Incomplete",Config!$B$7,0)-IF(AF93="Yes",Config!$B$37,0))</f>
        <v>100</v>
      </c>
      <c r="Z93" s="1">
        <f>IF(OR(TRIM(B93)="",COUNTIF(Config!$B$15:$B$19,B93)&gt;0),1,0)+IF(OR(TRIM(C93)="",COUNTIF(Config!$B$15:$B$19,C93)&gt;0),1,0)+IF(OR(TRIM(F93)="",COUNTIF(Config!$B$15:$B$19,F93)&gt;0),1,0)+IF(OR(TRIM(H93)="",COUNTIF(Config!$B$15:$B$19,H93)&gt;0),1,0)+IF(OR(TRIM(E93)="",COUNTIF(Config!$B$15:$B$19,E93)&gt;0),1,0)+IF(OR(TRIM(K93)="",COUNTIF(Config!$B$15:$B$19,K93)&gt;0),1,0)+IF(OR(TRIM(P93)="",COUNTIF(Config!$B$15:$B$19,P93)&gt;0),1,0)+IF(OR(TRIM(R93)="",COUNTIF(Config!$B$15:$B$19,R93)&gt;0),1,0)</f>
        <v>0</v>
      </c>
      <c r="AA93" s="1" cm="1">
        <f t="array" ref="AA93">SUMPRODUCT(LEN(H93)-LEN(SUBSTITUTE(H93,{"0";"1";"2";"3";"4";"5";"6";"7";"8";"9"},"")))</f>
        <v>12</v>
      </c>
      <c r="AC93" t="str">
        <f t="shared" si="9"/>
        <v/>
      </c>
      <c r="AD93">
        <f t="shared" si="10"/>
        <v>1</v>
      </c>
      <c r="AE93">
        <f t="shared" si="11"/>
        <v>1</v>
      </c>
      <c r="AF93" t="str">
        <f t="shared" si="12"/>
        <v>No</v>
      </c>
      <c r="AG93">
        <f t="shared" ca="1" si="13"/>
        <v>37</v>
      </c>
      <c r="AH93" t="str">
        <f ca="1">IF(OR(V93="",AG93=""),"Yes",IF(AG93&gt;Config!$B$41,"Yes","No"))</f>
        <v>No</v>
      </c>
    </row>
    <row r="94" spans="1:34" x14ac:dyDescent="0.25">
      <c r="A94" s="1" t="s">
        <v>1059</v>
      </c>
      <c r="B94" s="1" t="s">
        <v>577</v>
      </c>
      <c r="C94" s="1" t="s">
        <v>308</v>
      </c>
      <c r="D94" s="1" t="s">
        <v>1060</v>
      </c>
      <c r="E94" s="1" t="s">
        <v>578</v>
      </c>
      <c r="F94" s="1" t="s">
        <v>1061</v>
      </c>
      <c r="G94" t="str">
        <f t="shared" si="7"/>
        <v>Valid</v>
      </c>
      <c r="H94" s="1" t="s">
        <v>1062</v>
      </c>
      <c r="I94" t="str" cm="1">
        <f t="array" ref="I94">IF(OR(TRIM(H94)="",ISNUMBER(SEARCH("#",H94)),AA94&lt;Config!$B$8,SUMPRODUCT(--ISNUMBER(SEARCH({"a";"b";"c";"d";"e";"f";"g";"h";"i";"j";"k";"l";"m";"n";"o";"p";"q";"r";"s";"t";"u";"v";"w";"x";"y";"z"},H94)))&gt;0),"Invalid","Valid")</f>
        <v>Valid</v>
      </c>
      <c r="J94" s="1" t="s">
        <v>1063</v>
      </c>
      <c r="K94" s="1" t="s">
        <v>378</v>
      </c>
      <c r="L94" s="1" t="s">
        <v>450</v>
      </c>
      <c r="M94" s="1" t="s">
        <v>33827</v>
      </c>
      <c r="N94" s="1" t="s">
        <v>358</v>
      </c>
      <c r="O94" s="1" t="s">
        <v>180</v>
      </c>
      <c r="P94" t="s">
        <v>53</v>
      </c>
      <c r="Q94" s="1" t="s">
        <v>181</v>
      </c>
      <c r="R94" s="1" t="s">
        <v>288</v>
      </c>
      <c r="S94" s="1" t="s">
        <v>1064</v>
      </c>
      <c r="T94" s="1" t="s">
        <v>1065</v>
      </c>
      <c r="U94" s="1" t="s">
        <v>1066</v>
      </c>
      <c r="V94" s="1" t="s">
        <v>140</v>
      </c>
      <c r="W94" s="1" t="s">
        <v>40</v>
      </c>
      <c r="X94" t="str">
        <f t="shared" si="8"/>
        <v>Complete</v>
      </c>
      <c r="Y94">
        <f>MAX(0,100-IF(G94="Invalid",Config!$B$5,0)-IF(I94="Invalid",Config!$B$6,0)-IF(X94="Incomplete",Config!$B$7,0)-IF(AF94="Yes",Config!$B$37,0))</f>
        <v>100</v>
      </c>
      <c r="Z94" s="1">
        <f>IF(OR(TRIM(B94)="",COUNTIF(Config!$B$15:$B$19,B94)&gt;0),1,0)+IF(OR(TRIM(C94)="",COUNTIF(Config!$B$15:$B$19,C94)&gt;0),1,0)+IF(OR(TRIM(F94)="",COUNTIF(Config!$B$15:$B$19,F94)&gt;0),1,0)+IF(OR(TRIM(H94)="",COUNTIF(Config!$B$15:$B$19,H94)&gt;0),1,0)+IF(OR(TRIM(E94)="",COUNTIF(Config!$B$15:$B$19,E94)&gt;0),1,0)+IF(OR(TRIM(K94)="",COUNTIF(Config!$B$15:$B$19,K94)&gt;0),1,0)+IF(OR(TRIM(P94)="",COUNTIF(Config!$B$15:$B$19,P94)&gt;0),1,0)+IF(OR(TRIM(R94)="",COUNTIF(Config!$B$15:$B$19,R94)&gt;0),1,0)</f>
        <v>0</v>
      </c>
      <c r="AA94" s="1" cm="1">
        <f t="array" ref="AA94">SUMPRODUCT(LEN(H94)-LEN(SUBSTITUTE(H94,{"0";"1";"2";"3";"4";"5";"6";"7";"8";"9"},"")))</f>
        <v>12</v>
      </c>
      <c r="AC94" t="str">
        <f t="shared" si="9"/>
        <v/>
      </c>
      <c r="AD94">
        <f t="shared" si="10"/>
        <v>1</v>
      </c>
      <c r="AE94">
        <f t="shared" si="11"/>
        <v>1</v>
      </c>
      <c r="AF94" t="str">
        <f t="shared" si="12"/>
        <v>No</v>
      </c>
      <c r="AG94">
        <f t="shared" ca="1" si="13"/>
        <v>37</v>
      </c>
      <c r="AH94" t="str">
        <f ca="1">IF(OR(V94="",AG94=""),"Yes",IF(AG94&gt;Config!$B$41,"Yes","No"))</f>
        <v>No</v>
      </c>
    </row>
    <row r="95" spans="1:34" x14ac:dyDescent="0.25">
      <c r="A95" s="1" t="s">
        <v>1067</v>
      </c>
      <c r="B95" s="1" t="s">
        <v>22</v>
      </c>
      <c r="C95" s="1" t="s">
        <v>1068</v>
      </c>
      <c r="D95" s="1" t="s">
        <v>1069</v>
      </c>
      <c r="E95" s="1" t="s">
        <v>33829</v>
      </c>
      <c r="F95" s="1" t="s">
        <v>1070</v>
      </c>
      <c r="G95" t="str">
        <f t="shared" si="7"/>
        <v>Valid</v>
      </c>
      <c r="H95" s="1" t="s">
        <v>1071</v>
      </c>
      <c r="I95" t="str" cm="1">
        <f t="array" ref="I95">IF(OR(TRIM(H95)="",ISNUMBER(SEARCH("#",H95)),AA95&lt;Config!$B$8,SUMPRODUCT(--ISNUMBER(SEARCH({"a";"b";"c";"d";"e";"f";"g";"h";"i";"j";"k";"l";"m";"n";"o";"p";"q";"r";"s";"t";"u";"v";"w";"x";"y";"z"},H95)))&gt;0),"Invalid","Valid")</f>
        <v>Valid</v>
      </c>
      <c r="J95" s="1" t="s">
        <v>1072</v>
      </c>
      <c r="K95" s="1" t="s">
        <v>48</v>
      </c>
      <c r="L95" s="1" t="s">
        <v>84</v>
      </c>
      <c r="M95" s="1" t="s">
        <v>165</v>
      </c>
      <c r="N95" s="1" t="s">
        <v>33819</v>
      </c>
      <c r="O95" s="1" t="s">
        <v>52</v>
      </c>
      <c r="P95" t="s">
        <v>104</v>
      </c>
      <c r="Q95" s="1" t="s">
        <v>105</v>
      </c>
      <c r="R95" s="1" t="s">
        <v>922</v>
      </c>
      <c r="S95" s="1" t="s">
        <v>1073</v>
      </c>
      <c r="T95" s="1" t="s">
        <v>1074</v>
      </c>
      <c r="U95" s="1" t="s">
        <v>1075</v>
      </c>
      <c r="V95" s="1" t="s">
        <v>1076</v>
      </c>
      <c r="W95" s="1" t="s">
        <v>186</v>
      </c>
      <c r="X95" t="str">
        <f t="shared" si="8"/>
        <v>Incomplete</v>
      </c>
      <c r="Y95">
        <f>MAX(0,100-IF(G95="Invalid",Config!$B$5,0)-IF(I95="Invalid",Config!$B$6,0)-IF(X95="Incomplete",Config!$B$7,0)-IF(AF95="Yes",Config!$B$37,0))</f>
        <v>60</v>
      </c>
      <c r="Z95" s="1">
        <f>IF(OR(TRIM(B95)="",COUNTIF(Config!$B$15:$B$19,B95)&gt;0),1,0)+IF(OR(TRIM(C95)="",COUNTIF(Config!$B$15:$B$19,C95)&gt;0),1,0)+IF(OR(TRIM(F95)="",COUNTIF(Config!$B$15:$B$19,F95)&gt;0),1,0)+IF(OR(TRIM(H95)="",COUNTIF(Config!$B$15:$B$19,H95)&gt;0),1,0)+IF(OR(TRIM(E95)="",COUNTIF(Config!$B$15:$B$19,E95)&gt;0),1,0)+IF(OR(TRIM(K95)="",COUNTIF(Config!$B$15:$B$19,K95)&gt;0),1,0)+IF(OR(TRIM(P95)="",COUNTIF(Config!$B$15:$B$19,P95)&gt;0),1,0)+IF(OR(TRIM(R95)="",COUNTIF(Config!$B$15:$B$19,R95)&gt;0),1,0)</f>
        <v>1</v>
      </c>
      <c r="AA95" s="1" cm="1">
        <f t="array" ref="AA95">SUMPRODUCT(LEN(H95)-LEN(SUBSTITUTE(H95,{"0";"1";"2";"3";"4";"5";"6";"7";"8";"9"},"")))</f>
        <v>11</v>
      </c>
      <c r="AC95" t="str">
        <f t="shared" si="9"/>
        <v>Incomplete Profile</v>
      </c>
      <c r="AD95">
        <f t="shared" si="10"/>
        <v>1</v>
      </c>
      <c r="AE95">
        <f t="shared" si="11"/>
        <v>1</v>
      </c>
      <c r="AF95" t="str">
        <f t="shared" si="12"/>
        <v>No</v>
      </c>
      <c r="AG95">
        <f t="shared" ca="1" si="13"/>
        <v>140</v>
      </c>
      <c r="AH95" t="str">
        <f ca="1">IF(OR(V95="",AG95=""),"Yes",IF(AG95&gt;Config!$B$41,"Yes","No"))</f>
        <v>No</v>
      </c>
    </row>
    <row r="96" spans="1:34" x14ac:dyDescent="0.25">
      <c r="A96" s="1" t="s">
        <v>1077</v>
      </c>
      <c r="B96" s="1" t="s">
        <v>33815</v>
      </c>
      <c r="C96" s="1" t="s">
        <v>566</v>
      </c>
      <c r="D96" s="1" t="s">
        <v>566</v>
      </c>
      <c r="E96" s="1" t="s">
        <v>33884</v>
      </c>
      <c r="F96" s="1" t="s">
        <v>1078</v>
      </c>
      <c r="G96" t="str">
        <f t="shared" si="7"/>
        <v>Valid</v>
      </c>
      <c r="H96" s="1" t="s">
        <v>1079</v>
      </c>
      <c r="I96" t="str" cm="1">
        <f t="array" ref="I96">IF(OR(TRIM(H96)="",ISNUMBER(SEARCH("#",H96)),AA96&lt;Config!$B$8,SUMPRODUCT(--ISNUMBER(SEARCH({"a";"b";"c";"d";"e";"f";"g";"h";"i";"j";"k";"l";"m";"n";"o";"p";"q";"r";"s";"t";"u";"v";"w";"x";"y";"z"},H96)))&gt;0),"Invalid","Valid")</f>
        <v>Valid</v>
      </c>
      <c r="J96" s="1" t="s">
        <v>1080</v>
      </c>
      <c r="K96" s="1" t="s">
        <v>195</v>
      </c>
      <c r="L96" s="1" t="s">
        <v>164</v>
      </c>
      <c r="M96" s="1" t="s">
        <v>462</v>
      </c>
      <c r="N96" s="1" t="s">
        <v>31</v>
      </c>
      <c r="O96" s="1" t="s">
        <v>52</v>
      </c>
      <c r="P96" t="s">
        <v>53</v>
      </c>
      <c r="Q96" s="1" t="s">
        <v>54</v>
      </c>
      <c r="R96" s="1" t="s">
        <v>197</v>
      </c>
      <c r="S96" s="1" t="s">
        <v>1081</v>
      </c>
      <c r="T96" s="1" t="s">
        <v>1082</v>
      </c>
      <c r="U96" s="1" t="s">
        <v>1083</v>
      </c>
      <c r="V96" s="1" t="s">
        <v>140</v>
      </c>
      <c r="W96" s="1" t="s">
        <v>125</v>
      </c>
      <c r="X96" t="str">
        <f t="shared" si="8"/>
        <v>Incomplete</v>
      </c>
      <c r="Y96">
        <f>MAX(0,100-IF(G96="Invalid",Config!$B$5,0)-IF(I96="Invalid",Config!$B$6,0)-IF(X96="Incomplete",Config!$B$7,0)-IF(AF96="Yes",Config!$B$37,0))</f>
        <v>60</v>
      </c>
      <c r="Z96" s="1">
        <f>IF(OR(TRIM(B96)="",COUNTIF(Config!$B$15:$B$19,B96)&gt;0),1,0)+IF(OR(TRIM(C96)="",COUNTIF(Config!$B$15:$B$19,C96)&gt;0),1,0)+IF(OR(TRIM(F96)="",COUNTIF(Config!$B$15:$B$19,F96)&gt;0),1,0)+IF(OR(TRIM(H96)="",COUNTIF(Config!$B$15:$B$19,H96)&gt;0),1,0)+IF(OR(TRIM(E96)="",COUNTIF(Config!$B$15:$B$19,E96)&gt;0),1,0)+IF(OR(TRIM(K96)="",COUNTIF(Config!$B$15:$B$19,K96)&gt;0),1,0)+IF(OR(TRIM(P96)="",COUNTIF(Config!$B$15:$B$19,P96)&gt;0),1,0)+IF(OR(TRIM(R96)="",COUNTIF(Config!$B$15:$B$19,R96)&gt;0),1,0)</f>
        <v>1</v>
      </c>
      <c r="AA96" s="1" cm="1">
        <f t="array" ref="AA96">SUMPRODUCT(LEN(H96)-LEN(SUBSTITUTE(H96,{"0";"1";"2";"3";"4";"5";"6";"7";"8";"9"},"")))</f>
        <v>10</v>
      </c>
      <c r="AC96" t="str">
        <f t="shared" si="9"/>
        <v>Incomplete Profile</v>
      </c>
      <c r="AD96">
        <f t="shared" si="10"/>
        <v>1</v>
      </c>
      <c r="AE96">
        <f t="shared" si="11"/>
        <v>1</v>
      </c>
      <c r="AF96" t="str">
        <f t="shared" si="12"/>
        <v>No</v>
      </c>
      <c r="AG96">
        <f t="shared" ca="1" si="13"/>
        <v>37</v>
      </c>
      <c r="AH96" t="str">
        <f ca="1">IF(OR(V96="",AG96=""),"Yes",IF(AG96&gt;Config!$B$41,"Yes","No"))</f>
        <v>No</v>
      </c>
    </row>
    <row r="97" spans="1:34" x14ac:dyDescent="0.25">
      <c r="A97" s="1" t="s">
        <v>1084</v>
      </c>
      <c r="B97" s="1" t="s">
        <v>1085</v>
      </c>
      <c r="C97" s="1" t="s">
        <v>410</v>
      </c>
      <c r="D97" s="1" t="s">
        <v>1086</v>
      </c>
      <c r="E97" s="1" t="s">
        <v>33885</v>
      </c>
      <c r="F97" s="1" t="s">
        <v>1087</v>
      </c>
      <c r="G97" t="str">
        <f t="shared" si="7"/>
        <v>Valid</v>
      </c>
      <c r="H97" s="1" t="s">
        <v>1088</v>
      </c>
      <c r="I97" t="str" cm="1">
        <f t="array" ref="I97">IF(OR(TRIM(H97)="",ISNUMBER(SEARCH("#",H97)),AA97&lt;Config!$B$8,SUMPRODUCT(--ISNUMBER(SEARCH({"a";"b";"c";"d";"e";"f";"g";"h";"i";"j";"k";"l";"m";"n";"o";"p";"q";"r";"s";"t";"u";"v";"w";"x";"y";"z"},H97)))&gt;0),"Invalid","Valid")</f>
        <v>Valid</v>
      </c>
      <c r="J97" s="1" t="s">
        <v>1089</v>
      </c>
      <c r="K97" s="1" t="s">
        <v>163</v>
      </c>
      <c r="L97" s="1" t="s">
        <v>102</v>
      </c>
      <c r="M97" s="1" t="s">
        <v>118</v>
      </c>
      <c r="N97" s="1" t="s">
        <v>211</v>
      </c>
      <c r="O97" s="1" t="s">
        <v>149</v>
      </c>
      <c r="P97" t="s">
        <v>314</v>
      </c>
      <c r="Q97" s="1" t="s">
        <v>316</v>
      </c>
      <c r="R97" s="1" t="s">
        <v>316</v>
      </c>
      <c r="S97" s="1" t="s">
        <v>1090</v>
      </c>
      <c r="T97" s="1" t="s">
        <v>1091</v>
      </c>
      <c r="U97" s="1" t="s">
        <v>1092</v>
      </c>
      <c r="V97" s="1" t="s">
        <v>1093</v>
      </c>
      <c r="W97" s="1" t="s">
        <v>125</v>
      </c>
      <c r="X97" t="str">
        <f t="shared" si="8"/>
        <v>Complete</v>
      </c>
      <c r="Y97">
        <f>MAX(0,100-IF(G97="Invalid",Config!$B$5,0)-IF(I97="Invalid",Config!$B$6,0)-IF(X97="Incomplete",Config!$B$7,0)-IF(AF97="Yes",Config!$B$37,0))</f>
        <v>75</v>
      </c>
      <c r="Z97" s="1">
        <f>IF(OR(TRIM(B97)="",COUNTIF(Config!$B$15:$B$19,B97)&gt;0),1,0)+IF(OR(TRIM(C97)="",COUNTIF(Config!$B$15:$B$19,C97)&gt;0),1,0)+IF(OR(TRIM(F97)="",COUNTIF(Config!$B$15:$B$19,F97)&gt;0),1,0)+IF(OR(TRIM(H97)="",COUNTIF(Config!$B$15:$B$19,H97)&gt;0),1,0)+IF(OR(TRIM(E97)="",COUNTIF(Config!$B$15:$B$19,E97)&gt;0),1,0)+IF(OR(TRIM(K97)="",COUNTIF(Config!$B$15:$B$19,K97)&gt;0),1,0)+IF(OR(TRIM(P97)="",COUNTIF(Config!$B$15:$B$19,P97)&gt;0),1,0)+IF(OR(TRIM(R97)="",COUNTIF(Config!$B$15:$B$19,R97)&gt;0),1,0)</f>
        <v>0</v>
      </c>
      <c r="AA97" s="1" cm="1">
        <f t="array" ref="AA97">SUMPRODUCT(LEN(H97)-LEN(SUBSTITUTE(H97,{"0";"1";"2";"3";"4";"5";"6";"7";"8";"9"},"")))</f>
        <v>12</v>
      </c>
      <c r="AC97" t="str">
        <f t="shared" si="9"/>
        <v>Potential Duplicate</v>
      </c>
      <c r="AD97">
        <f t="shared" si="10"/>
        <v>2</v>
      </c>
      <c r="AE97">
        <f t="shared" si="11"/>
        <v>1</v>
      </c>
      <c r="AF97" t="str">
        <f t="shared" si="12"/>
        <v>Yes</v>
      </c>
      <c r="AG97">
        <f t="shared" ca="1" si="13"/>
        <v>420</v>
      </c>
      <c r="AH97" t="str">
        <f ca="1">IF(OR(V97="",AG97=""),"Yes",IF(AG97&gt;Config!$B$41,"Yes","No"))</f>
        <v>Yes</v>
      </c>
    </row>
    <row r="98" spans="1:34" x14ac:dyDescent="0.25">
      <c r="A98" s="1" t="s">
        <v>1094</v>
      </c>
      <c r="B98" s="1" t="s">
        <v>204</v>
      </c>
      <c r="C98" s="1" t="s">
        <v>828</v>
      </c>
      <c r="D98" s="1" t="s">
        <v>1095</v>
      </c>
      <c r="E98" s="1" t="s">
        <v>33886</v>
      </c>
      <c r="F98" s="1" t="s">
        <v>1096</v>
      </c>
      <c r="G98" t="str">
        <f t="shared" si="7"/>
        <v>Valid</v>
      </c>
      <c r="H98" s="1" t="s">
        <v>1097</v>
      </c>
      <c r="I98" t="str" cm="1">
        <f t="array" ref="I98">IF(OR(TRIM(H98)="",ISNUMBER(SEARCH("#",H98)),AA98&lt;Config!$B$8,SUMPRODUCT(--ISNUMBER(SEARCH({"a";"b";"c";"d";"e";"f";"g";"h";"i";"j";"k";"l";"m";"n";"o";"p";"q";"r";"s";"t";"u";"v";"w";"x";"y";"z"},H98)))&gt;0),"Invalid","Valid")</f>
        <v>Valid</v>
      </c>
      <c r="J98" s="1" t="s">
        <v>1098</v>
      </c>
      <c r="K98" s="1" t="s">
        <v>287</v>
      </c>
      <c r="L98" s="1" t="s">
        <v>134</v>
      </c>
      <c r="M98" s="1" t="s">
        <v>118</v>
      </c>
      <c r="N98" s="1" t="s">
        <v>148</v>
      </c>
      <c r="O98" s="1" t="s">
        <v>180</v>
      </c>
      <c r="P98" t="s">
        <v>33</v>
      </c>
      <c r="Q98" s="1" t="s">
        <v>1099</v>
      </c>
      <c r="R98" s="1" t="s">
        <v>120</v>
      </c>
      <c r="S98" s="1" t="s">
        <v>1100</v>
      </c>
      <c r="T98" s="1" t="s">
        <v>1101</v>
      </c>
      <c r="U98" s="1" t="s">
        <v>1102</v>
      </c>
      <c r="V98" s="1" t="s">
        <v>1103</v>
      </c>
      <c r="W98" s="1" t="s">
        <v>40</v>
      </c>
      <c r="X98" t="str">
        <f t="shared" si="8"/>
        <v>Complete</v>
      </c>
      <c r="Y98">
        <f>MAX(0,100-IF(G98="Invalid",Config!$B$5,0)-IF(I98="Invalid",Config!$B$6,0)-IF(X98="Incomplete",Config!$B$7,0)-IF(AF98="Yes",Config!$B$37,0))</f>
        <v>75</v>
      </c>
      <c r="Z98" s="1">
        <f>IF(OR(TRIM(B98)="",COUNTIF(Config!$B$15:$B$19,B98)&gt;0),1,0)+IF(OR(TRIM(C98)="",COUNTIF(Config!$B$15:$B$19,C98)&gt;0),1,0)+IF(OR(TRIM(F98)="",COUNTIF(Config!$B$15:$B$19,F98)&gt;0),1,0)+IF(OR(TRIM(H98)="",COUNTIF(Config!$B$15:$B$19,H98)&gt;0),1,0)+IF(OR(TRIM(E98)="",COUNTIF(Config!$B$15:$B$19,E98)&gt;0),1,0)+IF(OR(TRIM(K98)="",COUNTIF(Config!$B$15:$B$19,K98)&gt;0),1,0)+IF(OR(TRIM(P98)="",COUNTIF(Config!$B$15:$B$19,P98)&gt;0),1,0)+IF(OR(TRIM(R98)="",COUNTIF(Config!$B$15:$B$19,R98)&gt;0),1,0)</f>
        <v>0</v>
      </c>
      <c r="AA98" s="1" cm="1">
        <f t="array" ref="AA98">SUMPRODUCT(LEN(H98)-LEN(SUBSTITUTE(H98,{"0";"1";"2";"3";"4";"5";"6";"7";"8";"9"},"")))</f>
        <v>10</v>
      </c>
      <c r="AC98" t="str">
        <f t="shared" si="9"/>
        <v>Potential Duplicate</v>
      </c>
      <c r="AD98">
        <f t="shared" si="10"/>
        <v>1</v>
      </c>
      <c r="AE98">
        <f t="shared" si="11"/>
        <v>2</v>
      </c>
      <c r="AF98" t="str">
        <f t="shared" si="12"/>
        <v>Yes</v>
      </c>
      <c r="AG98">
        <f t="shared" ca="1" si="13"/>
        <v>47</v>
      </c>
      <c r="AH98" t="str">
        <f ca="1">IF(OR(V98="",AG98=""),"Yes",IF(AG98&gt;Config!$B$41,"Yes","No"))</f>
        <v>No</v>
      </c>
    </row>
    <row r="99" spans="1:34" x14ac:dyDescent="0.25">
      <c r="A99" s="1" t="s">
        <v>1104</v>
      </c>
      <c r="B99" s="1" t="s">
        <v>397</v>
      </c>
      <c r="C99" s="1" t="s">
        <v>861</v>
      </c>
      <c r="D99" s="1" t="s">
        <v>1105</v>
      </c>
      <c r="E99" s="1" t="s">
        <v>33887</v>
      </c>
      <c r="F99" s="1" t="s">
        <v>1106</v>
      </c>
      <c r="G99" t="str">
        <f t="shared" si="7"/>
        <v>Valid</v>
      </c>
      <c r="H99" s="1" t="s">
        <v>1107</v>
      </c>
      <c r="I99" t="str" cm="1">
        <f t="array" ref="I99">IF(OR(TRIM(H99)="",ISNUMBER(SEARCH("#",H99)),AA99&lt;Config!$B$8,SUMPRODUCT(--ISNUMBER(SEARCH({"a";"b";"c";"d";"e";"f";"g";"h";"i";"j";"k";"l";"m";"n";"o";"p";"q";"r";"s";"t";"u";"v";"w";"x";"y";"z"},H99)))&gt;0),"Invalid","Valid")</f>
        <v>Valid</v>
      </c>
      <c r="J99" s="1" t="s">
        <v>1108</v>
      </c>
      <c r="K99" s="1" t="s">
        <v>178</v>
      </c>
      <c r="L99" s="1" t="s">
        <v>49</v>
      </c>
      <c r="M99" s="1" t="s">
        <v>235</v>
      </c>
      <c r="N99" s="1" t="s">
        <v>86</v>
      </c>
      <c r="O99" s="1" t="s">
        <v>180</v>
      </c>
      <c r="P99" t="s">
        <v>87</v>
      </c>
      <c r="Q99" s="1" t="s">
        <v>166</v>
      </c>
      <c r="R99" s="1" t="s">
        <v>212</v>
      </c>
      <c r="S99" s="1" t="s">
        <v>1109</v>
      </c>
      <c r="T99" s="1" t="s">
        <v>1110</v>
      </c>
      <c r="U99" s="1" t="s">
        <v>1111</v>
      </c>
      <c r="V99" s="1" t="s">
        <v>745</v>
      </c>
      <c r="W99" s="1" t="s">
        <v>33823</v>
      </c>
      <c r="X99" t="str">
        <f t="shared" si="8"/>
        <v>Complete</v>
      </c>
      <c r="Y99">
        <f>MAX(0,100-IF(G99="Invalid",Config!$B$5,0)-IF(I99="Invalid",Config!$B$6,0)-IF(X99="Incomplete",Config!$B$7,0)-IF(AF99="Yes",Config!$B$37,0))</f>
        <v>100</v>
      </c>
      <c r="Z99" s="1">
        <f>IF(OR(TRIM(B99)="",COUNTIF(Config!$B$15:$B$19,B99)&gt;0),1,0)+IF(OR(TRIM(C99)="",COUNTIF(Config!$B$15:$B$19,C99)&gt;0),1,0)+IF(OR(TRIM(F99)="",COUNTIF(Config!$B$15:$B$19,F99)&gt;0),1,0)+IF(OR(TRIM(H99)="",COUNTIF(Config!$B$15:$B$19,H99)&gt;0),1,0)+IF(OR(TRIM(E99)="",COUNTIF(Config!$B$15:$B$19,E99)&gt;0),1,0)+IF(OR(TRIM(K99)="",COUNTIF(Config!$B$15:$B$19,K99)&gt;0),1,0)+IF(OR(TRIM(P99)="",COUNTIF(Config!$B$15:$B$19,P99)&gt;0),1,0)+IF(OR(TRIM(R99)="",COUNTIF(Config!$B$15:$B$19,R99)&gt;0),1,0)</f>
        <v>0</v>
      </c>
      <c r="AA99" s="1" cm="1">
        <f t="array" ref="AA99">SUMPRODUCT(LEN(H99)-LEN(SUBSTITUTE(H99,{"0";"1";"2";"3";"4";"5";"6";"7";"8";"9"},"")))</f>
        <v>10</v>
      </c>
      <c r="AC99" t="str">
        <f t="shared" si="9"/>
        <v/>
      </c>
      <c r="AD99">
        <f t="shared" si="10"/>
        <v>1</v>
      </c>
      <c r="AE99">
        <f t="shared" si="11"/>
        <v>1</v>
      </c>
      <c r="AF99" t="str">
        <f t="shared" si="12"/>
        <v>No</v>
      </c>
      <c r="AG99">
        <f t="shared" ca="1" si="13"/>
        <v>217</v>
      </c>
      <c r="AH99" t="str">
        <f ca="1">IF(OR(V99="",AG99=""),"Yes",IF(AG99&gt;Config!$B$41,"Yes","No"))</f>
        <v>No</v>
      </c>
    </row>
    <row r="100" spans="1:34" x14ac:dyDescent="0.25">
      <c r="A100" s="1" t="s">
        <v>1112</v>
      </c>
      <c r="B100" s="1" t="s">
        <v>1032</v>
      </c>
      <c r="C100" s="1" t="s">
        <v>511</v>
      </c>
      <c r="D100" s="1" t="s">
        <v>1113</v>
      </c>
      <c r="E100" s="1" t="s">
        <v>33888</v>
      </c>
      <c r="F100" s="1" t="s">
        <v>1114</v>
      </c>
      <c r="G100" t="str">
        <f t="shared" si="7"/>
        <v>Invalid</v>
      </c>
      <c r="H100" s="1" t="s">
        <v>1115</v>
      </c>
      <c r="I100" t="str" cm="1">
        <f t="array" ref="I100">IF(OR(TRIM(H100)="",ISNUMBER(SEARCH("#",H100)),AA100&lt;Config!$B$8,SUMPRODUCT(--ISNUMBER(SEARCH({"a";"b";"c";"d";"e";"f";"g";"h";"i";"j";"k";"l";"m";"n";"o";"p";"q";"r";"s";"t";"u";"v";"w";"x";"y";"z"},H100)))&gt;0),"Invalid","Valid")</f>
        <v>Valid</v>
      </c>
      <c r="J100" s="1" t="s">
        <v>1116</v>
      </c>
      <c r="K100" s="1" t="s">
        <v>378</v>
      </c>
      <c r="L100" s="1" t="s">
        <v>49</v>
      </c>
      <c r="M100" s="1" t="s">
        <v>462</v>
      </c>
      <c r="N100" s="1" t="s">
        <v>224</v>
      </c>
      <c r="O100" s="1" t="s">
        <v>149</v>
      </c>
      <c r="P100" t="s">
        <v>53</v>
      </c>
      <c r="Q100" s="1" t="s">
        <v>197</v>
      </c>
      <c r="R100" s="1" t="s">
        <v>288</v>
      </c>
      <c r="S100" s="1" t="s">
        <v>1117</v>
      </c>
      <c r="T100" s="1" t="s">
        <v>1118</v>
      </c>
      <c r="U100" s="1" t="s">
        <v>1119</v>
      </c>
      <c r="V100" s="1" t="s">
        <v>1120</v>
      </c>
      <c r="W100" s="1" t="s">
        <v>384</v>
      </c>
      <c r="X100" t="str">
        <f t="shared" si="8"/>
        <v>Complete</v>
      </c>
      <c r="Y100">
        <f>MAX(0,100-IF(G100="Invalid",Config!$B$5,0)-IF(I100="Invalid",Config!$B$6,0)-IF(X100="Incomplete",Config!$B$7,0)-IF(AF100="Yes",Config!$B$37,0))</f>
        <v>70</v>
      </c>
      <c r="Z100" s="1">
        <f>IF(OR(TRIM(B100)="",COUNTIF(Config!$B$15:$B$19,B100)&gt;0),1,0)+IF(OR(TRIM(C100)="",COUNTIF(Config!$B$15:$B$19,C100)&gt;0),1,0)+IF(OR(TRIM(F100)="",COUNTIF(Config!$B$15:$B$19,F100)&gt;0),1,0)+IF(OR(TRIM(H100)="",COUNTIF(Config!$B$15:$B$19,H100)&gt;0),1,0)+IF(OR(TRIM(E100)="",COUNTIF(Config!$B$15:$B$19,E100)&gt;0),1,0)+IF(OR(TRIM(K100)="",COUNTIF(Config!$B$15:$B$19,K100)&gt;0),1,0)+IF(OR(TRIM(P100)="",COUNTIF(Config!$B$15:$B$19,P100)&gt;0),1,0)+IF(OR(TRIM(R100)="",COUNTIF(Config!$B$15:$B$19,R100)&gt;0),1,0)</f>
        <v>0</v>
      </c>
      <c r="AA100" s="1" cm="1">
        <f t="array" ref="AA100">SUMPRODUCT(LEN(H100)-LEN(SUBSTITUTE(H100,{"0";"1";"2";"3";"4";"5";"6";"7";"8";"9"},"")))</f>
        <v>12</v>
      </c>
      <c r="AC100" t="str">
        <f t="shared" si="9"/>
        <v>Invalid Email</v>
      </c>
      <c r="AD100">
        <f t="shared" si="10"/>
        <v>0</v>
      </c>
      <c r="AE100">
        <f t="shared" si="11"/>
        <v>1</v>
      </c>
      <c r="AF100" t="str">
        <f t="shared" si="12"/>
        <v>No</v>
      </c>
      <c r="AG100">
        <f t="shared" ca="1" si="13"/>
        <v>249</v>
      </c>
      <c r="AH100" t="str">
        <f ca="1">IF(OR(V100="",AG100=""),"Yes",IF(AG100&gt;Config!$B$41,"Yes","No"))</f>
        <v>No</v>
      </c>
    </row>
    <row r="101" spans="1:34" x14ac:dyDescent="0.25">
      <c r="A101" s="1" t="s">
        <v>1121</v>
      </c>
      <c r="B101" s="1" t="s">
        <v>565</v>
      </c>
      <c r="C101" s="1" t="s">
        <v>33815</v>
      </c>
      <c r="D101" s="1" t="s">
        <v>565</v>
      </c>
      <c r="E101" s="1" t="s">
        <v>33889</v>
      </c>
      <c r="F101" s="1" t="s">
        <v>1122</v>
      </c>
      <c r="G101" t="str">
        <f t="shared" si="7"/>
        <v>Valid</v>
      </c>
      <c r="H101" s="1" t="s">
        <v>1123</v>
      </c>
      <c r="I101" t="str" cm="1">
        <f t="array" ref="I101">IF(OR(TRIM(H101)="",ISNUMBER(SEARCH("#",H101)),AA101&lt;Config!$B$8,SUMPRODUCT(--ISNUMBER(SEARCH({"a";"b";"c";"d";"e";"f";"g";"h";"i";"j";"k";"l";"m";"n";"o";"p";"q";"r";"s";"t";"u";"v";"w";"x";"y";"z"},H101)))&gt;0),"Invalid","Valid")</f>
        <v>Valid</v>
      </c>
      <c r="J101" s="1" t="s">
        <v>1124</v>
      </c>
      <c r="K101" s="1" t="s">
        <v>117</v>
      </c>
      <c r="L101" s="1" t="s">
        <v>164</v>
      </c>
      <c r="M101" s="1" t="s">
        <v>85</v>
      </c>
      <c r="N101" s="1" t="s">
        <v>437</v>
      </c>
      <c r="O101" s="1" t="s">
        <v>32</v>
      </c>
      <c r="P101" t="s">
        <v>53</v>
      </c>
      <c r="Q101" s="1" t="s">
        <v>55</v>
      </c>
      <c r="R101" s="1" t="s">
        <v>198</v>
      </c>
      <c r="S101" s="1" t="s">
        <v>1125</v>
      </c>
      <c r="T101" s="1" t="s">
        <v>1126</v>
      </c>
      <c r="U101" s="1" t="s">
        <v>1127</v>
      </c>
      <c r="V101" s="1" t="s">
        <v>140</v>
      </c>
      <c r="W101" s="1" t="s">
        <v>125</v>
      </c>
      <c r="X101" t="str">
        <f t="shared" si="8"/>
        <v>Incomplete</v>
      </c>
      <c r="Y101">
        <f>MAX(0,100-IF(G101="Invalid",Config!$B$5,0)-IF(I101="Invalid",Config!$B$6,0)-IF(X101="Incomplete",Config!$B$7,0)-IF(AF101="Yes",Config!$B$37,0))</f>
        <v>60</v>
      </c>
      <c r="Z101" s="1">
        <f>IF(OR(TRIM(B101)="",COUNTIF(Config!$B$15:$B$19,B101)&gt;0),1,0)+IF(OR(TRIM(C101)="",COUNTIF(Config!$B$15:$B$19,C101)&gt;0),1,0)+IF(OR(TRIM(F101)="",COUNTIF(Config!$B$15:$B$19,F101)&gt;0),1,0)+IF(OR(TRIM(H101)="",COUNTIF(Config!$B$15:$B$19,H101)&gt;0),1,0)+IF(OR(TRIM(E101)="",COUNTIF(Config!$B$15:$B$19,E101)&gt;0),1,0)+IF(OR(TRIM(K101)="",COUNTIF(Config!$B$15:$B$19,K101)&gt;0),1,0)+IF(OR(TRIM(P101)="",COUNTIF(Config!$B$15:$B$19,P101)&gt;0),1,0)+IF(OR(TRIM(R101)="",COUNTIF(Config!$B$15:$B$19,R101)&gt;0),1,0)</f>
        <v>1</v>
      </c>
      <c r="AA101" s="1" cm="1">
        <f t="array" ref="AA101">SUMPRODUCT(LEN(H101)-LEN(SUBSTITUTE(H101,{"0";"1";"2";"3";"4";"5";"6";"7";"8";"9"},"")))</f>
        <v>10</v>
      </c>
      <c r="AC101" t="str">
        <f t="shared" si="9"/>
        <v>Incomplete Profile</v>
      </c>
      <c r="AD101">
        <f t="shared" si="10"/>
        <v>1</v>
      </c>
      <c r="AE101">
        <f t="shared" si="11"/>
        <v>1</v>
      </c>
      <c r="AF101" t="str">
        <f t="shared" si="12"/>
        <v>No</v>
      </c>
      <c r="AG101">
        <f t="shared" ca="1" si="13"/>
        <v>37</v>
      </c>
      <c r="AH101" t="str">
        <f ca="1">IF(OR(V101="",AG101=""),"Yes",IF(AG101&gt;Config!$B$41,"Yes","No"))</f>
        <v>No</v>
      </c>
    </row>
    <row r="102" spans="1:34" x14ac:dyDescent="0.25">
      <c r="A102" s="1" t="s">
        <v>1128</v>
      </c>
      <c r="B102" s="1" t="s">
        <v>42</v>
      </c>
      <c r="C102" s="1" t="s">
        <v>219</v>
      </c>
      <c r="D102" s="1" t="s">
        <v>1129</v>
      </c>
      <c r="E102" s="1" t="s">
        <v>33890</v>
      </c>
      <c r="F102" s="1" t="s">
        <v>1130</v>
      </c>
      <c r="G102" t="str">
        <f t="shared" si="7"/>
        <v>Valid</v>
      </c>
      <c r="H102" s="1" t="s">
        <v>1131</v>
      </c>
      <c r="I102" t="str" cm="1">
        <f t="array" ref="I102">IF(OR(TRIM(H102)="",ISNUMBER(SEARCH("#",H102)),AA102&lt;Config!$B$8,SUMPRODUCT(--ISNUMBER(SEARCH({"a";"b";"c";"d";"e";"f";"g";"h";"i";"j";"k";"l";"m";"n";"o";"p";"q";"r";"s";"t";"u";"v";"w";"x";"y";"z"},H102)))&gt;0),"Invalid","Valid")</f>
        <v>Valid</v>
      </c>
      <c r="J102" s="1" t="s">
        <v>1132</v>
      </c>
      <c r="K102" s="1" t="s">
        <v>378</v>
      </c>
      <c r="L102" s="1" t="s">
        <v>29</v>
      </c>
      <c r="M102" s="1" t="s">
        <v>30</v>
      </c>
      <c r="N102" s="1" t="s">
        <v>713</v>
      </c>
      <c r="O102" s="1" t="s">
        <v>149</v>
      </c>
      <c r="P102" t="s">
        <v>87</v>
      </c>
      <c r="Q102" s="1" t="s">
        <v>88</v>
      </c>
      <c r="R102" s="1" t="s">
        <v>212</v>
      </c>
      <c r="S102" s="1" t="s">
        <v>1133</v>
      </c>
      <c r="T102" s="1" t="s">
        <v>1134</v>
      </c>
      <c r="U102" s="1" t="s">
        <v>1135</v>
      </c>
      <c r="V102" s="1" t="s">
        <v>140</v>
      </c>
      <c r="W102" s="1" t="s">
        <v>186</v>
      </c>
      <c r="X102" t="str">
        <f t="shared" si="8"/>
        <v>Complete</v>
      </c>
      <c r="Y102">
        <f>MAX(0,100-IF(G102="Invalid",Config!$B$5,0)-IF(I102="Invalid",Config!$B$6,0)-IF(X102="Incomplete",Config!$B$7,0)-IF(AF102="Yes",Config!$B$37,0))</f>
        <v>100</v>
      </c>
      <c r="Z102" s="1">
        <f>IF(OR(TRIM(B102)="",COUNTIF(Config!$B$15:$B$19,B102)&gt;0),1,0)+IF(OR(TRIM(C102)="",COUNTIF(Config!$B$15:$B$19,C102)&gt;0),1,0)+IF(OR(TRIM(F102)="",COUNTIF(Config!$B$15:$B$19,F102)&gt;0),1,0)+IF(OR(TRIM(H102)="",COUNTIF(Config!$B$15:$B$19,H102)&gt;0),1,0)+IF(OR(TRIM(E102)="",COUNTIF(Config!$B$15:$B$19,E102)&gt;0),1,0)+IF(OR(TRIM(K102)="",COUNTIF(Config!$B$15:$B$19,K102)&gt;0),1,0)+IF(OR(TRIM(P102)="",COUNTIF(Config!$B$15:$B$19,P102)&gt;0),1,0)+IF(OR(TRIM(R102)="",COUNTIF(Config!$B$15:$B$19,R102)&gt;0),1,0)</f>
        <v>0</v>
      </c>
      <c r="AA102" s="1" cm="1">
        <f t="array" ref="AA102">SUMPRODUCT(LEN(H102)-LEN(SUBSTITUTE(H102,{"0";"1";"2";"3";"4";"5";"6";"7";"8";"9"},"")))</f>
        <v>11</v>
      </c>
      <c r="AC102" t="str">
        <f t="shared" si="9"/>
        <v/>
      </c>
      <c r="AD102">
        <f t="shared" si="10"/>
        <v>1</v>
      </c>
      <c r="AE102">
        <f t="shared" si="11"/>
        <v>1</v>
      </c>
      <c r="AF102" t="str">
        <f t="shared" si="12"/>
        <v>No</v>
      </c>
      <c r="AG102">
        <f t="shared" ca="1" si="13"/>
        <v>37</v>
      </c>
      <c r="AH102" t="str">
        <f ca="1">IF(OR(V102="",AG102=""),"Yes",IF(AG102&gt;Config!$B$41,"Yes","No"))</f>
        <v>No</v>
      </c>
    </row>
    <row r="103" spans="1:34" x14ac:dyDescent="0.25">
      <c r="A103" s="1" t="s">
        <v>1136</v>
      </c>
      <c r="B103" s="1" t="s">
        <v>898</v>
      </c>
      <c r="C103" s="1" t="s">
        <v>420</v>
      </c>
      <c r="D103" s="1" t="s">
        <v>1137</v>
      </c>
      <c r="E103" s="1" t="s">
        <v>33891</v>
      </c>
      <c r="F103" s="1" t="s">
        <v>1138</v>
      </c>
      <c r="G103" t="str">
        <f t="shared" si="7"/>
        <v>Valid</v>
      </c>
      <c r="H103" s="1" t="s">
        <v>1139</v>
      </c>
      <c r="I103" t="str" cm="1">
        <f t="array" ref="I103">IF(OR(TRIM(H103)="",ISNUMBER(SEARCH("#",H103)),AA103&lt;Config!$B$8,SUMPRODUCT(--ISNUMBER(SEARCH({"a";"b";"c";"d";"e";"f";"g";"h";"i";"j";"k";"l";"m";"n";"o";"p";"q";"r";"s";"t";"u";"v";"w";"x";"y";"z"},H103)))&gt;0),"Invalid","Valid")</f>
        <v>Valid</v>
      </c>
      <c r="J103" s="1" t="s">
        <v>1140</v>
      </c>
      <c r="K103" s="1" t="s">
        <v>117</v>
      </c>
      <c r="L103" s="1" t="s">
        <v>67</v>
      </c>
      <c r="M103" s="1" t="s">
        <v>391</v>
      </c>
      <c r="N103" s="1" t="s">
        <v>211</v>
      </c>
      <c r="O103" s="1" t="s">
        <v>196</v>
      </c>
      <c r="P103" t="s">
        <v>344</v>
      </c>
      <c r="Q103" s="1" t="s">
        <v>971</v>
      </c>
      <c r="R103" s="1" t="s">
        <v>1141</v>
      </c>
      <c r="S103" s="1" t="s">
        <v>1142</v>
      </c>
      <c r="T103" s="1" t="s">
        <v>1143</v>
      </c>
      <c r="U103" s="1" t="s">
        <v>1144</v>
      </c>
      <c r="V103" s="1" t="s">
        <v>1145</v>
      </c>
      <c r="W103" s="1" t="s">
        <v>94</v>
      </c>
      <c r="X103" t="str">
        <f t="shared" si="8"/>
        <v>Complete</v>
      </c>
      <c r="Y103">
        <f>MAX(0,100-IF(G103="Invalid",Config!$B$5,0)-IF(I103="Invalid",Config!$B$6,0)-IF(X103="Incomplete",Config!$B$7,0)-IF(AF103="Yes",Config!$B$37,0))</f>
        <v>75</v>
      </c>
      <c r="Z103" s="1">
        <f>IF(OR(TRIM(B103)="",COUNTIF(Config!$B$15:$B$19,B103)&gt;0),1,0)+IF(OR(TRIM(C103)="",COUNTIF(Config!$B$15:$B$19,C103)&gt;0),1,0)+IF(OR(TRIM(F103)="",COUNTIF(Config!$B$15:$B$19,F103)&gt;0),1,0)+IF(OR(TRIM(H103)="",COUNTIF(Config!$B$15:$B$19,H103)&gt;0),1,0)+IF(OR(TRIM(E103)="",COUNTIF(Config!$B$15:$B$19,E103)&gt;0),1,0)+IF(OR(TRIM(K103)="",COUNTIF(Config!$B$15:$B$19,K103)&gt;0),1,0)+IF(OR(TRIM(P103)="",COUNTIF(Config!$B$15:$B$19,P103)&gt;0),1,0)+IF(OR(TRIM(R103)="",COUNTIF(Config!$B$15:$B$19,R103)&gt;0),1,0)</f>
        <v>0</v>
      </c>
      <c r="AA103" s="1" cm="1">
        <f t="array" ref="AA103">SUMPRODUCT(LEN(H103)-LEN(SUBSTITUTE(H103,{"0";"1";"2";"3";"4";"5";"6";"7";"8";"9"},"")))</f>
        <v>11</v>
      </c>
      <c r="AC103" t="str">
        <f t="shared" si="9"/>
        <v>Potential Duplicate</v>
      </c>
      <c r="AD103">
        <f t="shared" si="10"/>
        <v>1</v>
      </c>
      <c r="AE103">
        <f t="shared" si="11"/>
        <v>2</v>
      </c>
      <c r="AF103" t="str">
        <f t="shared" si="12"/>
        <v>Yes</v>
      </c>
      <c r="AG103">
        <f t="shared" ca="1" si="13"/>
        <v>37</v>
      </c>
      <c r="AH103" t="str">
        <f ca="1">IF(OR(V103="",AG103=""),"Yes",IF(AG103&gt;Config!$B$41,"Yes","No"))</f>
        <v>No</v>
      </c>
    </row>
    <row r="104" spans="1:34" x14ac:dyDescent="0.25">
      <c r="A104" s="1" t="s">
        <v>1146</v>
      </c>
      <c r="B104" s="1" t="s">
        <v>1147</v>
      </c>
      <c r="C104" s="1" t="s">
        <v>775</v>
      </c>
      <c r="D104" s="1" t="s">
        <v>1148</v>
      </c>
      <c r="E104" s="1" t="s">
        <v>33850</v>
      </c>
      <c r="F104" s="1" t="s">
        <v>1149</v>
      </c>
      <c r="G104" t="str">
        <f t="shared" si="7"/>
        <v>Valid</v>
      </c>
      <c r="H104" s="1" t="s">
        <v>1150</v>
      </c>
      <c r="I104" t="str" cm="1">
        <f t="array" ref="I104">IF(OR(TRIM(H104)="",ISNUMBER(SEARCH("#",H104)),AA104&lt;Config!$B$8,SUMPRODUCT(--ISNUMBER(SEARCH({"a";"b";"c";"d";"e";"f";"g";"h";"i";"j";"k";"l";"m";"n";"o";"p";"q";"r";"s";"t";"u";"v";"w";"x";"y";"z"},H104)))&gt;0),"Invalid","Valid")</f>
        <v>Valid</v>
      </c>
      <c r="J104" s="1" t="s">
        <v>1151</v>
      </c>
      <c r="K104" s="1" t="s">
        <v>28</v>
      </c>
      <c r="L104" s="1" t="s">
        <v>67</v>
      </c>
      <c r="M104" s="1" t="s">
        <v>517</v>
      </c>
      <c r="N104" s="1" t="s">
        <v>713</v>
      </c>
      <c r="O104" s="1" t="s">
        <v>69</v>
      </c>
      <c r="P104" t="s">
        <v>344</v>
      </c>
      <c r="Q104" s="1" t="s">
        <v>971</v>
      </c>
      <c r="R104" s="1" t="s">
        <v>346</v>
      </c>
      <c r="S104" s="1" t="s">
        <v>1152</v>
      </c>
      <c r="T104" s="1" t="s">
        <v>1153</v>
      </c>
      <c r="U104" s="1" t="s">
        <v>1154</v>
      </c>
      <c r="V104" s="1" t="s">
        <v>1155</v>
      </c>
      <c r="W104" s="1" t="s">
        <v>94</v>
      </c>
      <c r="X104" t="str">
        <f t="shared" si="8"/>
        <v>Complete</v>
      </c>
      <c r="Y104">
        <f>MAX(0,100-IF(G104="Invalid",Config!$B$5,0)-IF(I104="Invalid",Config!$B$6,0)-IF(X104="Incomplete",Config!$B$7,0)-IF(AF104="Yes",Config!$B$37,0))</f>
        <v>100</v>
      </c>
      <c r="Z104" s="1">
        <f>IF(OR(TRIM(B104)="",COUNTIF(Config!$B$15:$B$19,B104)&gt;0),1,0)+IF(OR(TRIM(C104)="",COUNTIF(Config!$B$15:$B$19,C104)&gt;0),1,0)+IF(OR(TRIM(F104)="",COUNTIF(Config!$B$15:$B$19,F104)&gt;0),1,0)+IF(OR(TRIM(H104)="",COUNTIF(Config!$B$15:$B$19,H104)&gt;0),1,0)+IF(OR(TRIM(E104)="",COUNTIF(Config!$B$15:$B$19,E104)&gt;0),1,0)+IF(OR(TRIM(K104)="",COUNTIF(Config!$B$15:$B$19,K104)&gt;0),1,0)+IF(OR(TRIM(P104)="",COUNTIF(Config!$B$15:$B$19,P104)&gt;0),1,0)+IF(OR(TRIM(R104)="",COUNTIF(Config!$B$15:$B$19,R104)&gt;0),1,0)</f>
        <v>0</v>
      </c>
      <c r="AA104" s="1" cm="1">
        <f t="array" ref="AA104">SUMPRODUCT(LEN(H104)-LEN(SUBSTITUTE(H104,{"0";"1";"2";"3";"4";"5";"6";"7";"8";"9"},"")))</f>
        <v>11</v>
      </c>
      <c r="AC104" t="str">
        <f t="shared" si="9"/>
        <v/>
      </c>
      <c r="AD104">
        <f t="shared" si="10"/>
        <v>1</v>
      </c>
      <c r="AE104">
        <f t="shared" si="11"/>
        <v>1</v>
      </c>
      <c r="AF104" t="str">
        <f t="shared" si="12"/>
        <v>No</v>
      </c>
      <c r="AG104">
        <f t="shared" ca="1" si="13"/>
        <v>476</v>
      </c>
      <c r="AH104" t="str">
        <f ca="1">IF(OR(V104="",AG104=""),"Yes",IF(AG104&gt;Config!$B$41,"Yes","No"))</f>
        <v>Yes</v>
      </c>
    </row>
    <row r="105" spans="1:34" x14ac:dyDescent="0.25">
      <c r="A105" s="1" t="s">
        <v>1156</v>
      </c>
      <c r="B105" s="1" t="s">
        <v>1157</v>
      </c>
      <c r="C105" s="1" t="s">
        <v>128</v>
      </c>
      <c r="D105" s="1" t="s">
        <v>1158</v>
      </c>
      <c r="E105" s="1" t="s">
        <v>33892</v>
      </c>
      <c r="F105" s="1" t="s">
        <v>1159</v>
      </c>
      <c r="G105" t="str">
        <f t="shared" si="7"/>
        <v>Valid</v>
      </c>
      <c r="H105" s="1" t="s">
        <v>1160</v>
      </c>
      <c r="I105" t="str" cm="1">
        <f t="array" ref="I105">IF(OR(TRIM(H105)="",ISNUMBER(SEARCH("#",H105)),AA105&lt;Config!$B$8,SUMPRODUCT(--ISNUMBER(SEARCH({"a";"b";"c";"d";"e";"f";"g";"h";"i";"j";"k";"l";"m";"n";"o";"p";"q";"r";"s";"t";"u";"v";"w";"x";"y";"z"},H105)))&gt;0),"Invalid","Valid")</f>
        <v>Valid</v>
      </c>
      <c r="J105" s="1" t="s">
        <v>1161</v>
      </c>
      <c r="K105" s="1" t="s">
        <v>178</v>
      </c>
      <c r="L105" s="1" t="s">
        <v>134</v>
      </c>
      <c r="M105" s="1" t="s">
        <v>462</v>
      </c>
      <c r="N105" s="1" t="s">
        <v>68</v>
      </c>
      <c r="O105" s="1" t="s">
        <v>149</v>
      </c>
      <c r="P105" t="s">
        <v>236</v>
      </c>
      <c r="Q105" s="1" t="s">
        <v>238</v>
      </c>
      <c r="R105" s="1" t="s">
        <v>253</v>
      </c>
      <c r="S105" s="1" t="s">
        <v>1162</v>
      </c>
      <c r="T105" s="1" t="s">
        <v>1163</v>
      </c>
      <c r="U105" s="1" t="s">
        <v>666</v>
      </c>
      <c r="V105" s="1" t="s">
        <v>140</v>
      </c>
      <c r="W105" s="1" t="s">
        <v>293</v>
      </c>
      <c r="X105" t="str">
        <f t="shared" si="8"/>
        <v>Complete</v>
      </c>
      <c r="Y105">
        <f>MAX(0,100-IF(G105="Invalid",Config!$B$5,0)-IF(I105="Invalid",Config!$B$6,0)-IF(X105="Incomplete",Config!$B$7,0)-IF(AF105="Yes",Config!$B$37,0))</f>
        <v>100</v>
      </c>
      <c r="Z105" s="1">
        <f>IF(OR(TRIM(B105)="",COUNTIF(Config!$B$15:$B$19,B105)&gt;0),1,0)+IF(OR(TRIM(C105)="",COUNTIF(Config!$B$15:$B$19,C105)&gt;0),1,0)+IF(OR(TRIM(F105)="",COUNTIF(Config!$B$15:$B$19,F105)&gt;0),1,0)+IF(OR(TRIM(H105)="",COUNTIF(Config!$B$15:$B$19,H105)&gt;0),1,0)+IF(OR(TRIM(E105)="",COUNTIF(Config!$B$15:$B$19,E105)&gt;0),1,0)+IF(OR(TRIM(K105)="",COUNTIF(Config!$B$15:$B$19,K105)&gt;0),1,0)+IF(OR(TRIM(P105)="",COUNTIF(Config!$B$15:$B$19,P105)&gt;0),1,0)+IF(OR(TRIM(R105)="",COUNTIF(Config!$B$15:$B$19,R105)&gt;0),1,0)</f>
        <v>0</v>
      </c>
      <c r="AA105" s="1" cm="1">
        <f t="array" ref="AA105">SUMPRODUCT(LEN(H105)-LEN(SUBSTITUTE(H105,{"0";"1";"2";"3";"4";"5";"6";"7";"8";"9"},"")))</f>
        <v>12</v>
      </c>
      <c r="AC105" t="str">
        <f t="shared" si="9"/>
        <v/>
      </c>
      <c r="AD105">
        <f t="shared" si="10"/>
        <v>1</v>
      </c>
      <c r="AE105">
        <f t="shared" si="11"/>
        <v>1</v>
      </c>
      <c r="AF105" t="str">
        <f t="shared" si="12"/>
        <v>No</v>
      </c>
      <c r="AG105">
        <f t="shared" ca="1" si="13"/>
        <v>37</v>
      </c>
      <c r="AH105" t="str">
        <f ca="1">IF(OR(V105="",AG105=""),"Yes",IF(AG105&gt;Config!$B$41,"Yes","No"))</f>
        <v>No</v>
      </c>
    </row>
    <row r="106" spans="1:34" x14ac:dyDescent="0.25">
      <c r="A106" s="1" t="s">
        <v>1164</v>
      </c>
      <c r="B106" s="1" t="s">
        <v>1165</v>
      </c>
      <c r="C106" s="1" t="s">
        <v>1166</v>
      </c>
      <c r="D106" s="1" t="s">
        <v>1167</v>
      </c>
      <c r="E106" s="1" t="s">
        <v>33893</v>
      </c>
      <c r="F106" s="1" t="s">
        <v>1168</v>
      </c>
      <c r="G106" t="str">
        <f t="shared" si="7"/>
        <v>Valid</v>
      </c>
      <c r="H106" s="1" t="s">
        <v>1169</v>
      </c>
      <c r="I106" t="str" cm="1">
        <f t="array" ref="I106">IF(OR(TRIM(H106)="",ISNUMBER(SEARCH("#",H106)),AA106&lt;Config!$B$8,SUMPRODUCT(--ISNUMBER(SEARCH({"a";"b";"c";"d";"e";"f";"g";"h";"i";"j";"k";"l";"m";"n";"o";"p";"q";"r";"s";"t";"u";"v";"w";"x";"y";"z"},H106)))&gt;0),"Invalid","Valid")</f>
        <v>Valid</v>
      </c>
      <c r="J106" s="1" t="s">
        <v>1170</v>
      </c>
      <c r="K106" s="1" t="s">
        <v>516</v>
      </c>
      <c r="L106" s="1" t="s">
        <v>164</v>
      </c>
      <c r="M106" s="1" t="s">
        <v>30</v>
      </c>
      <c r="N106" s="1" t="s">
        <v>211</v>
      </c>
      <c r="O106" s="1" t="s">
        <v>196</v>
      </c>
      <c r="P106" t="s">
        <v>33</v>
      </c>
      <c r="Q106" s="1" t="s">
        <v>1099</v>
      </c>
      <c r="R106" s="1" t="s">
        <v>2361</v>
      </c>
      <c r="S106" s="1" t="s">
        <v>1171</v>
      </c>
      <c r="T106" s="1" t="s">
        <v>1172</v>
      </c>
      <c r="U106" s="1" t="s">
        <v>1173</v>
      </c>
      <c r="V106" s="1" t="s">
        <v>140</v>
      </c>
      <c r="W106" s="1" t="s">
        <v>141</v>
      </c>
      <c r="X106" t="str">
        <f t="shared" si="8"/>
        <v>Complete</v>
      </c>
      <c r="Y106">
        <f>MAX(0,100-IF(G106="Invalid",Config!$B$5,0)-IF(I106="Invalid",Config!$B$6,0)-IF(X106="Incomplete",Config!$B$7,0)-IF(AF106="Yes",Config!$B$37,0))</f>
        <v>100</v>
      </c>
      <c r="Z106" s="1">
        <f>IF(OR(TRIM(B106)="",COUNTIF(Config!$B$15:$B$19,B106)&gt;0),1,0)+IF(OR(TRIM(C106)="",COUNTIF(Config!$B$15:$B$19,C106)&gt;0),1,0)+IF(OR(TRIM(F106)="",COUNTIF(Config!$B$15:$B$19,F106)&gt;0),1,0)+IF(OR(TRIM(H106)="",COUNTIF(Config!$B$15:$B$19,H106)&gt;0),1,0)+IF(OR(TRIM(E106)="",COUNTIF(Config!$B$15:$B$19,E106)&gt;0),1,0)+IF(OR(TRIM(K106)="",COUNTIF(Config!$B$15:$B$19,K106)&gt;0),1,0)+IF(OR(TRIM(P106)="",COUNTIF(Config!$B$15:$B$19,P106)&gt;0),1,0)+IF(OR(TRIM(R106)="",COUNTIF(Config!$B$15:$B$19,R106)&gt;0),1,0)</f>
        <v>0</v>
      </c>
      <c r="AA106" s="1" cm="1">
        <f t="array" ref="AA106">SUMPRODUCT(LEN(H106)-LEN(SUBSTITUTE(H106,{"0";"1";"2";"3";"4";"5";"6";"7";"8";"9"},"")))</f>
        <v>10</v>
      </c>
      <c r="AC106" t="str">
        <f t="shared" si="9"/>
        <v/>
      </c>
      <c r="AD106">
        <f t="shared" si="10"/>
        <v>1</v>
      </c>
      <c r="AE106">
        <f t="shared" si="11"/>
        <v>1</v>
      </c>
      <c r="AF106" t="str">
        <f t="shared" si="12"/>
        <v>No</v>
      </c>
      <c r="AG106">
        <f t="shared" ca="1" si="13"/>
        <v>37</v>
      </c>
      <c r="AH106" t="str">
        <f ca="1">IF(OR(V106="",AG106=""),"Yes",IF(AG106&gt;Config!$B$41,"Yes","No"))</f>
        <v>No</v>
      </c>
    </row>
    <row r="107" spans="1:34" x14ac:dyDescent="0.25">
      <c r="A107" s="1" t="s">
        <v>1174</v>
      </c>
      <c r="B107" s="1" t="s">
        <v>1175</v>
      </c>
      <c r="C107" s="1" t="s">
        <v>219</v>
      </c>
      <c r="D107" s="1" t="s">
        <v>1176</v>
      </c>
      <c r="E107" s="1" t="s">
        <v>339</v>
      </c>
      <c r="F107" s="1" t="s">
        <v>1177</v>
      </c>
      <c r="G107" t="str">
        <f t="shared" si="7"/>
        <v>Valid</v>
      </c>
      <c r="H107" s="1" t="s">
        <v>1178</v>
      </c>
      <c r="I107" t="str" cm="1">
        <f t="array" ref="I107">IF(OR(TRIM(H107)="",ISNUMBER(SEARCH("#",H107)),AA107&lt;Config!$B$8,SUMPRODUCT(--ISNUMBER(SEARCH({"a";"b";"c";"d";"e";"f";"g";"h";"i";"j";"k";"l";"m";"n";"o";"p";"q";"r";"s";"t";"u";"v";"w";"x";"y";"z"},H107)))&gt;0),"Invalid","Valid")</f>
        <v>Valid</v>
      </c>
      <c r="J107" s="1" t="s">
        <v>1179</v>
      </c>
      <c r="K107" s="1" t="s">
        <v>163</v>
      </c>
      <c r="L107" s="1" t="s">
        <v>102</v>
      </c>
      <c r="M107" s="1" t="s">
        <v>50</v>
      </c>
      <c r="N107" s="1" t="s">
        <v>68</v>
      </c>
      <c r="O107" s="1" t="s">
        <v>52</v>
      </c>
      <c r="P107" t="s">
        <v>314</v>
      </c>
      <c r="Q107" s="1" t="s">
        <v>315</v>
      </c>
      <c r="R107" s="1" t="s">
        <v>316</v>
      </c>
      <c r="S107" s="1" t="s">
        <v>1180</v>
      </c>
      <c r="T107" s="1" t="s">
        <v>1181</v>
      </c>
      <c r="U107" s="1" t="s">
        <v>1182</v>
      </c>
      <c r="V107" s="1" t="s">
        <v>1183</v>
      </c>
      <c r="W107" s="1" t="s">
        <v>94</v>
      </c>
      <c r="X107" t="str">
        <f t="shared" si="8"/>
        <v>Complete</v>
      </c>
      <c r="Y107">
        <f>MAX(0,100-IF(G107="Invalid",Config!$B$5,0)-IF(I107="Invalid",Config!$B$6,0)-IF(X107="Incomplete",Config!$B$7,0)-IF(AF107="Yes",Config!$B$37,0))</f>
        <v>100</v>
      </c>
      <c r="Z107" s="1">
        <f>IF(OR(TRIM(B107)="",COUNTIF(Config!$B$15:$B$19,B107)&gt;0),1,0)+IF(OR(TRIM(C107)="",COUNTIF(Config!$B$15:$B$19,C107)&gt;0),1,0)+IF(OR(TRIM(F107)="",COUNTIF(Config!$B$15:$B$19,F107)&gt;0),1,0)+IF(OR(TRIM(H107)="",COUNTIF(Config!$B$15:$B$19,H107)&gt;0),1,0)+IF(OR(TRIM(E107)="",COUNTIF(Config!$B$15:$B$19,E107)&gt;0),1,0)+IF(OR(TRIM(K107)="",COUNTIF(Config!$B$15:$B$19,K107)&gt;0),1,0)+IF(OR(TRIM(P107)="",COUNTIF(Config!$B$15:$B$19,P107)&gt;0),1,0)+IF(OR(TRIM(R107)="",COUNTIF(Config!$B$15:$B$19,R107)&gt;0),1,0)</f>
        <v>0</v>
      </c>
      <c r="AA107" s="1" cm="1">
        <f t="array" ref="AA107">SUMPRODUCT(LEN(H107)-LEN(SUBSTITUTE(H107,{"0";"1";"2";"3";"4";"5";"6";"7";"8";"9"},"")))</f>
        <v>10</v>
      </c>
      <c r="AC107" t="str">
        <f t="shared" si="9"/>
        <v/>
      </c>
      <c r="AD107">
        <f t="shared" si="10"/>
        <v>1</v>
      </c>
      <c r="AE107">
        <f t="shared" si="11"/>
        <v>1</v>
      </c>
      <c r="AF107" t="str">
        <f t="shared" si="12"/>
        <v>No</v>
      </c>
      <c r="AG107">
        <f t="shared" ca="1" si="13"/>
        <v>440</v>
      </c>
      <c r="AH107" t="str">
        <f ca="1">IF(OR(V107="",AG107=""),"Yes",IF(AG107&gt;Config!$B$41,"Yes","No"))</f>
        <v>Yes</v>
      </c>
    </row>
    <row r="108" spans="1:34" x14ac:dyDescent="0.25">
      <c r="A108" s="1" t="s">
        <v>1184</v>
      </c>
      <c r="B108" s="1" t="s">
        <v>1185</v>
      </c>
      <c r="C108" s="1" t="s">
        <v>946</v>
      </c>
      <c r="D108" s="1" t="s">
        <v>1186</v>
      </c>
      <c r="E108" s="1" t="s">
        <v>33894</v>
      </c>
      <c r="F108" s="1" t="s">
        <v>1187</v>
      </c>
      <c r="G108" t="str">
        <f t="shared" si="7"/>
        <v>Valid</v>
      </c>
      <c r="H108" s="1" t="s">
        <v>1188</v>
      </c>
      <c r="I108" t="str" cm="1">
        <f t="array" ref="I108">IF(OR(TRIM(H108)="",ISNUMBER(SEARCH("#",H108)),AA108&lt;Config!$B$8,SUMPRODUCT(--ISNUMBER(SEARCH({"a";"b";"c";"d";"e";"f";"g";"h";"i";"j";"k";"l";"m";"n";"o";"p";"q";"r";"s";"t";"u";"v";"w";"x";"y";"z"},H108)))&gt;0),"Invalid","Valid")</f>
        <v>Valid</v>
      </c>
      <c r="J108" s="1" t="s">
        <v>1189</v>
      </c>
      <c r="K108" s="1" t="s">
        <v>481</v>
      </c>
      <c r="L108" s="1" t="s">
        <v>49</v>
      </c>
      <c r="M108" s="1" t="s">
        <v>235</v>
      </c>
      <c r="N108" s="1" t="s">
        <v>33819</v>
      </c>
      <c r="O108" s="1" t="s">
        <v>266</v>
      </c>
      <c r="P108" t="s">
        <v>328</v>
      </c>
      <c r="Q108" s="1" t="s">
        <v>329</v>
      </c>
      <c r="R108" s="1" t="s">
        <v>330</v>
      </c>
      <c r="S108" s="1" t="s">
        <v>1190</v>
      </c>
      <c r="T108" s="1" t="s">
        <v>1191</v>
      </c>
      <c r="U108" s="1" t="s">
        <v>1192</v>
      </c>
      <c r="V108" s="1" t="s">
        <v>1193</v>
      </c>
      <c r="W108" s="1" t="s">
        <v>384</v>
      </c>
      <c r="X108" t="str">
        <f t="shared" si="8"/>
        <v>Complete</v>
      </c>
      <c r="Y108">
        <f>MAX(0,100-IF(G108="Invalid",Config!$B$5,0)-IF(I108="Invalid",Config!$B$6,0)-IF(X108="Incomplete",Config!$B$7,0)-IF(AF108="Yes",Config!$B$37,0))</f>
        <v>100</v>
      </c>
      <c r="Z108" s="1">
        <f>IF(OR(TRIM(B108)="",COUNTIF(Config!$B$15:$B$19,B108)&gt;0),1,0)+IF(OR(TRIM(C108)="",COUNTIF(Config!$B$15:$B$19,C108)&gt;0),1,0)+IF(OR(TRIM(F108)="",COUNTIF(Config!$B$15:$B$19,F108)&gt;0),1,0)+IF(OR(TRIM(H108)="",COUNTIF(Config!$B$15:$B$19,H108)&gt;0),1,0)+IF(OR(TRIM(E108)="",COUNTIF(Config!$B$15:$B$19,E108)&gt;0),1,0)+IF(OR(TRIM(K108)="",COUNTIF(Config!$B$15:$B$19,K108)&gt;0),1,0)+IF(OR(TRIM(P108)="",COUNTIF(Config!$B$15:$B$19,P108)&gt;0),1,0)+IF(OR(TRIM(R108)="",COUNTIF(Config!$B$15:$B$19,R108)&gt;0),1,0)</f>
        <v>0</v>
      </c>
      <c r="AA108" s="1" cm="1">
        <f t="array" ref="AA108">SUMPRODUCT(LEN(H108)-LEN(SUBSTITUTE(H108,{"0";"1";"2";"3";"4";"5";"6";"7";"8";"9"},"")))</f>
        <v>11</v>
      </c>
      <c r="AC108" t="str">
        <f t="shared" si="9"/>
        <v/>
      </c>
      <c r="AD108">
        <f t="shared" si="10"/>
        <v>1</v>
      </c>
      <c r="AE108">
        <f t="shared" si="11"/>
        <v>1</v>
      </c>
      <c r="AF108" t="str">
        <f t="shared" si="12"/>
        <v>No</v>
      </c>
      <c r="AG108">
        <f t="shared" ca="1" si="13"/>
        <v>417</v>
      </c>
      <c r="AH108" t="str">
        <f ca="1">IF(OR(V108="",AG108=""),"Yes",IF(AG108&gt;Config!$B$41,"Yes","No"))</f>
        <v>Yes</v>
      </c>
    </row>
    <row r="109" spans="1:34" x14ac:dyDescent="0.25">
      <c r="A109" s="1" t="s">
        <v>1194</v>
      </c>
      <c r="B109" s="1" t="s">
        <v>336</v>
      </c>
      <c r="C109" s="1" t="s">
        <v>545</v>
      </c>
      <c r="D109" s="1" t="s">
        <v>1195</v>
      </c>
      <c r="E109" s="1" t="s">
        <v>283</v>
      </c>
      <c r="F109" s="1" t="s">
        <v>1196</v>
      </c>
      <c r="G109" t="str">
        <f t="shared" si="7"/>
        <v>Valid</v>
      </c>
      <c r="H109" s="1" t="s">
        <v>1197</v>
      </c>
      <c r="I109" t="str" cm="1">
        <f t="array" ref="I109">IF(OR(TRIM(H109)="",ISNUMBER(SEARCH("#",H109)),AA109&lt;Config!$B$8,SUMPRODUCT(--ISNUMBER(SEARCH({"a";"b";"c";"d";"e";"f";"g";"h";"i";"j";"k";"l";"m";"n";"o";"p";"q";"r";"s";"t";"u";"v";"w";"x";"y";"z"},H109)))&gt;0),"Invalid","Valid")</f>
        <v>Valid</v>
      </c>
      <c r="J109" s="1" t="s">
        <v>1198</v>
      </c>
      <c r="K109" s="1" t="s">
        <v>66</v>
      </c>
      <c r="L109" s="1" t="s">
        <v>265</v>
      </c>
      <c r="M109" s="1" t="s">
        <v>391</v>
      </c>
      <c r="N109" s="1" t="s">
        <v>437</v>
      </c>
      <c r="O109" s="1" t="s">
        <v>196</v>
      </c>
      <c r="P109" t="s">
        <v>344</v>
      </c>
      <c r="Q109" s="1" t="s">
        <v>1199</v>
      </c>
      <c r="R109" s="1" t="s">
        <v>1200</v>
      </c>
      <c r="S109" s="1" t="s">
        <v>1201</v>
      </c>
      <c r="T109" s="1" t="s">
        <v>1202</v>
      </c>
      <c r="U109" s="1" t="s">
        <v>1203</v>
      </c>
      <c r="V109" s="1" t="s">
        <v>1204</v>
      </c>
      <c r="W109" s="1" t="s">
        <v>94</v>
      </c>
      <c r="X109" t="str">
        <f t="shared" si="8"/>
        <v>Complete</v>
      </c>
      <c r="Y109">
        <f>MAX(0,100-IF(G109="Invalid",Config!$B$5,0)-IF(I109="Invalid",Config!$B$6,0)-IF(X109="Incomplete",Config!$B$7,0)-IF(AF109="Yes",Config!$B$37,0))</f>
        <v>75</v>
      </c>
      <c r="Z109" s="1">
        <f>IF(OR(TRIM(B109)="",COUNTIF(Config!$B$15:$B$19,B109)&gt;0),1,0)+IF(OR(TRIM(C109)="",COUNTIF(Config!$B$15:$B$19,C109)&gt;0),1,0)+IF(OR(TRIM(F109)="",COUNTIF(Config!$B$15:$B$19,F109)&gt;0),1,0)+IF(OR(TRIM(H109)="",COUNTIF(Config!$B$15:$B$19,H109)&gt;0),1,0)+IF(OR(TRIM(E109)="",COUNTIF(Config!$B$15:$B$19,E109)&gt;0),1,0)+IF(OR(TRIM(K109)="",COUNTIF(Config!$B$15:$B$19,K109)&gt;0),1,0)+IF(OR(TRIM(P109)="",COUNTIF(Config!$B$15:$B$19,P109)&gt;0),1,0)+IF(OR(TRIM(R109)="",COUNTIF(Config!$B$15:$B$19,R109)&gt;0),1,0)</f>
        <v>0</v>
      </c>
      <c r="AA109" s="1" cm="1">
        <f t="array" ref="AA109">SUMPRODUCT(LEN(H109)-LEN(SUBSTITUTE(H109,{"0";"1";"2";"3";"4";"5";"6";"7";"8";"9"},"")))</f>
        <v>11</v>
      </c>
      <c r="AC109" t="str">
        <f t="shared" si="9"/>
        <v>Potential Duplicate</v>
      </c>
      <c r="AD109">
        <f t="shared" si="10"/>
        <v>2</v>
      </c>
      <c r="AE109">
        <f t="shared" si="11"/>
        <v>1</v>
      </c>
      <c r="AF109" t="str">
        <f t="shared" si="12"/>
        <v>Yes</v>
      </c>
      <c r="AG109">
        <f t="shared" ca="1" si="13"/>
        <v>636</v>
      </c>
      <c r="AH109" t="str">
        <f ca="1">IF(OR(V109="",AG109=""),"Yes",IF(AG109&gt;Config!$B$41,"Yes","No"))</f>
        <v>Yes</v>
      </c>
    </row>
    <row r="110" spans="1:34" x14ac:dyDescent="0.25">
      <c r="A110" s="1" t="s">
        <v>1205</v>
      </c>
      <c r="B110" s="1" t="s">
        <v>245</v>
      </c>
      <c r="C110" s="1" t="s">
        <v>78</v>
      </c>
      <c r="D110" s="1" t="s">
        <v>1206</v>
      </c>
      <c r="E110" s="1" t="s">
        <v>33895</v>
      </c>
      <c r="F110" s="1" t="s">
        <v>1207</v>
      </c>
      <c r="G110" t="str">
        <f t="shared" si="7"/>
        <v>Valid</v>
      </c>
      <c r="H110" s="1" t="s">
        <v>1208</v>
      </c>
      <c r="I110" t="str" cm="1">
        <f t="array" ref="I110">IF(OR(TRIM(H110)="",ISNUMBER(SEARCH("#",H110)),AA110&lt;Config!$B$8,SUMPRODUCT(--ISNUMBER(SEARCH({"a";"b";"c";"d";"e";"f";"g";"h";"i";"j";"k";"l";"m";"n";"o";"p";"q";"r";"s";"t";"u";"v";"w";"x";"y";"z"},H110)))&gt;0),"Invalid","Valid")</f>
        <v>Valid</v>
      </c>
      <c r="J110" s="1" t="s">
        <v>1209</v>
      </c>
      <c r="K110" s="1" t="s">
        <v>147</v>
      </c>
      <c r="L110" s="1" t="s">
        <v>84</v>
      </c>
      <c r="M110" s="1" t="s">
        <v>50</v>
      </c>
      <c r="N110" s="1" t="s">
        <v>437</v>
      </c>
      <c r="O110" s="1" t="s">
        <v>69</v>
      </c>
      <c r="P110" t="s">
        <v>53</v>
      </c>
      <c r="Q110" s="1" t="s">
        <v>55</v>
      </c>
      <c r="R110" s="1" t="s">
        <v>415</v>
      </c>
      <c r="S110" s="1" t="s">
        <v>1210</v>
      </c>
      <c r="T110" s="1" t="s">
        <v>1211</v>
      </c>
      <c r="U110" s="1" t="s">
        <v>395</v>
      </c>
      <c r="V110" s="1" t="s">
        <v>1212</v>
      </c>
      <c r="W110" s="1" t="s">
        <v>293</v>
      </c>
      <c r="X110" t="str">
        <f t="shared" si="8"/>
        <v>Complete</v>
      </c>
      <c r="Y110">
        <f>MAX(0,100-IF(G110="Invalid",Config!$B$5,0)-IF(I110="Invalid",Config!$B$6,0)-IF(X110="Incomplete",Config!$B$7,0)-IF(AF110="Yes",Config!$B$37,0))</f>
        <v>75</v>
      </c>
      <c r="Z110" s="1">
        <f>IF(OR(TRIM(B110)="",COUNTIF(Config!$B$15:$B$19,B110)&gt;0),1,0)+IF(OR(TRIM(C110)="",COUNTIF(Config!$B$15:$B$19,C110)&gt;0),1,0)+IF(OR(TRIM(F110)="",COUNTIF(Config!$B$15:$B$19,F110)&gt;0),1,0)+IF(OR(TRIM(H110)="",COUNTIF(Config!$B$15:$B$19,H110)&gt;0),1,0)+IF(OR(TRIM(E110)="",COUNTIF(Config!$B$15:$B$19,E110)&gt;0),1,0)+IF(OR(TRIM(K110)="",COUNTIF(Config!$B$15:$B$19,K110)&gt;0),1,0)+IF(OR(TRIM(P110)="",COUNTIF(Config!$B$15:$B$19,P110)&gt;0),1,0)+IF(OR(TRIM(R110)="",COUNTIF(Config!$B$15:$B$19,R110)&gt;0),1,0)</f>
        <v>0</v>
      </c>
      <c r="AA110" s="1" cm="1">
        <f t="array" ref="AA110">SUMPRODUCT(LEN(H110)-LEN(SUBSTITUTE(H110,{"0";"1";"2";"3";"4";"5";"6";"7";"8";"9"},"")))</f>
        <v>12</v>
      </c>
      <c r="AC110" t="str">
        <f t="shared" si="9"/>
        <v>Potential Duplicate</v>
      </c>
      <c r="AD110">
        <f t="shared" si="10"/>
        <v>2</v>
      </c>
      <c r="AE110">
        <f t="shared" si="11"/>
        <v>1</v>
      </c>
      <c r="AF110" t="str">
        <f t="shared" si="12"/>
        <v>Yes</v>
      </c>
      <c r="AG110">
        <f t="shared" ca="1" si="13"/>
        <v>228</v>
      </c>
      <c r="AH110" t="str">
        <f ca="1">IF(OR(V110="",AG110=""),"Yes",IF(AG110&gt;Config!$B$41,"Yes","No"))</f>
        <v>No</v>
      </c>
    </row>
    <row r="111" spans="1:34" x14ac:dyDescent="0.25">
      <c r="A111" s="1" t="s">
        <v>1213</v>
      </c>
      <c r="B111" s="1" t="s">
        <v>336</v>
      </c>
      <c r="C111" s="1" t="s">
        <v>545</v>
      </c>
      <c r="D111" s="1" t="s">
        <v>1195</v>
      </c>
      <c r="E111" s="1" t="s">
        <v>33896</v>
      </c>
      <c r="F111" s="1" t="s">
        <v>1214</v>
      </c>
      <c r="G111" t="str">
        <f t="shared" si="7"/>
        <v>Valid</v>
      </c>
      <c r="H111" s="1" t="s">
        <v>1215</v>
      </c>
      <c r="I111" t="str" cm="1">
        <f t="array" ref="I111">IF(OR(TRIM(H111)="",ISNUMBER(SEARCH("#",H111)),AA111&lt;Config!$B$8,SUMPRODUCT(--ISNUMBER(SEARCH({"a";"b";"c";"d";"e";"f";"g";"h";"i";"j";"k";"l";"m";"n";"o";"p";"q";"r";"s";"t";"u";"v";"w";"x";"y";"z"},H111)))&gt;0),"Invalid","Valid")</f>
        <v>Invalid</v>
      </c>
      <c r="J111" s="1" t="s">
        <v>1216</v>
      </c>
      <c r="K111" s="1" t="s">
        <v>516</v>
      </c>
      <c r="L111" s="1" t="s">
        <v>450</v>
      </c>
      <c r="M111" s="1" t="s">
        <v>85</v>
      </c>
      <c r="N111" s="1" t="s">
        <v>148</v>
      </c>
      <c r="O111" s="1" t="s">
        <v>266</v>
      </c>
      <c r="P111" t="s">
        <v>87</v>
      </c>
      <c r="Q111" s="1" t="s">
        <v>438</v>
      </c>
      <c r="R111" s="1" t="s">
        <v>89</v>
      </c>
      <c r="S111" s="1" t="s">
        <v>1217</v>
      </c>
      <c r="T111" s="1" t="s">
        <v>1218</v>
      </c>
      <c r="U111" s="1" t="s">
        <v>1219</v>
      </c>
      <c r="V111" s="1" t="s">
        <v>1220</v>
      </c>
      <c r="W111" s="1" t="s">
        <v>202</v>
      </c>
      <c r="X111" t="str">
        <f t="shared" si="8"/>
        <v>Complete</v>
      </c>
      <c r="Y111">
        <f>MAX(0,100-IF(G111="Invalid",Config!$B$5,0)-IF(I111="Invalid",Config!$B$6,0)-IF(X111="Incomplete",Config!$B$7,0)-IF(AF111="Yes",Config!$B$37,0))</f>
        <v>80</v>
      </c>
      <c r="Z111" s="1">
        <f>IF(OR(TRIM(B111)="",COUNTIF(Config!$B$15:$B$19,B111)&gt;0),1,0)+IF(OR(TRIM(C111)="",COUNTIF(Config!$B$15:$B$19,C111)&gt;0),1,0)+IF(OR(TRIM(F111)="",COUNTIF(Config!$B$15:$B$19,F111)&gt;0),1,0)+IF(OR(TRIM(H111)="",COUNTIF(Config!$B$15:$B$19,H111)&gt;0),1,0)+IF(OR(TRIM(E111)="",COUNTIF(Config!$B$15:$B$19,E111)&gt;0),1,0)+IF(OR(TRIM(K111)="",COUNTIF(Config!$B$15:$B$19,K111)&gt;0),1,0)+IF(OR(TRIM(P111)="",COUNTIF(Config!$B$15:$B$19,P111)&gt;0),1,0)+IF(OR(TRIM(R111)="",COUNTIF(Config!$B$15:$B$19,R111)&gt;0),1,0)</f>
        <v>0</v>
      </c>
      <c r="AA111" s="1" cm="1">
        <f t="array" ref="AA111">SUMPRODUCT(LEN(H111)-LEN(SUBSTITUTE(H111,{"0";"1";"2";"3";"4";"5";"6";"7";"8";"9"},"")))</f>
        <v>0</v>
      </c>
      <c r="AC111" t="str">
        <f t="shared" si="9"/>
        <v>Invalid Phone</v>
      </c>
      <c r="AD111">
        <f t="shared" si="10"/>
        <v>1</v>
      </c>
      <c r="AE111">
        <f t="shared" si="11"/>
        <v>0</v>
      </c>
      <c r="AF111" t="str">
        <f t="shared" si="12"/>
        <v>No</v>
      </c>
      <c r="AG111">
        <f t="shared" ca="1" si="13"/>
        <v>317</v>
      </c>
      <c r="AH111" t="str">
        <f ca="1">IF(OR(V111="",AG111=""),"Yes",IF(AG111&gt;Config!$B$41,"Yes","No"))</f>
        <v>No</v>
      </c>
    </row>
    <row r="112" spans="1:34" x14ac:dyDescent="0.25">
      <c r="A112" s="1" t="s">
        <v>1221</v>
      </c>
      <c r="B112" s="1" t="s">
        <v>244</v>
      </c>
      <c r="C112" s="1" t="s">
        <v>189</v>
      </c>
      <c r="D112" s="1" t="s">
        <v>1222</v>
      </c>
      <c r="E112" s="1" t="s">
        <v>33897</v>
      </c>
      <c r="F112" s="1" t="s">
        <v>1223</v>
      </c>
      <c r="G112" t="str">
        <f t="shared" si="7"/>
        <v>Valid</v>
      </c>
      <c r="H112" s="1" t="s">
        <v>1224</v>
      </c>
      <c r="I112" t="str" cm="1">
        <f t="array" ref="I112">IF(OR(TRIM(H112)="",ISNUMBER(SEARCH("#",H112)),AA112&lt;Config!$B$8,SUMPRODUCT(--ISNUMBER(SEARCH({"a";"b";"c";"d";"e";"f";"g";"h";"i";"j";"k";"l";"m";"n";"o";"p";"q";"r";"s";"t";"u";"v";"w";"x";"y";"z"},H112)))&gt;0),"Invalid","Valid")</f>
        <v>Valid</v>
      </c>
      <c r="J112" s="1" t="s">
        <v>1225</v>
      </c>
      <c r="K112" s="1" t="s">
        <v>369</v>
      </c>
      <c r="L112" s="1" t="s">
        <v>84</v>
      </c>
      <c r="M112" s="1" t="s">
        <v>251</v>
      </c>
      <c r="N112" s="1" t="s">
        <v>31</v>
      </c>
      <c r="O112" s="1" t="s">
        <v>69</v>
      </c>
      <c r="P112" t="s">
        <v>53</v>
      </c>
      <c r="Q112" s="1" t="s">
        <v>54</v>
      </c>
      <c r="R112" s="1" t="s">
        <v>70</v>
      </c>
      <c r="S112" s="1" t="s">
        <v>1226</v>
      </c>
      <c r="T112" s="1" t="s">
        <v>1227</v>
      </c>
      <c r="U112" s="1" t="s">
        <v>1228</v>
      </c>
      <c r="V112" s="1" t="s">
        <v>1229</v>
      </c>
      <c r="W112" s="1" t="s">
        <v>125</v>
      </c>
      <c r="X112" t="str">
        <f t="shared" si="8"/>
        <v>Complete</v>
      </c>
      <c r="Y112">
        <f>MAX(0,100-IF(G112="Invalid",Config!$B$5,0)-IF(I112="Invalid",Config!$B$6,0)-IF(X112="Incomplete",Config!$B$7,0)-IF(AF112="Yes",Config!$B$37,0))</f>
        <v>100</v>
      </c>
      <c r="Z112" s="1">
        <f>IF(OR(TRIM(B112)="",COUNTIF(Config!$B$15:$B$19,B112)&gt;0),1,0)+IF(OR(TRIM(C112)="",COUNTIF(Config!$B$15:$B$19,C112)&gt;0),1,0)+IF(OR(TRIM(F112)="",COUNTIF(Config!$B$15:$B$19,F112)&gt;0),1,0)+IF(OR(TRIM(H112)="",COUNTIF(Config!$B$15:$B$19,H112)&gt;0),1,0)+IF(OR(TRIM(E112)="",COUNTIF(Config!$B$15:$B$19,E112)&gt;0),1,0)+IF(OR(TRIM(K112)="",COUNTIF(Config!$B$15:$B$19,K112)&gt;0),1,0)+IF(OR(TRIM(P112)="",COUNTIF(Config!$B$15:$B$19,P112)&gt;0),1,0)+IF(OR(TRIM(R112)="",COUNTIF(Config!$B$15:$B$19,R112)&gt;0),1,0)</f>
        <v>0</v>
      </c>
      <c r="AA112" s="1" cm="1">
        <f t="array" ref="AA112">SUMPRODUCT(LEN(H112)-LEN(SUBSTITUTE(H112,{"0";"1";"2";"3";"4";"5";"6";"7";"8";"9"},"")))</f>
        <v>10</v>
      </c>
      <c r="AC112" t="str">
        <f t="shared" si="9"/>
        <v/>
      </c>
      <c r="AD112">
        <f t="shared" si="10"/>
        <v>1</v>
      </c>
      <c r="AE112">
        <f t="shared" si="11"/>
        <v>1</v>
      </c>
      <c r="AF112" t="str">
        <f t="shared" si="12"/>
        <v>No</v>
      </c>
      <c r="AG112">
        <f t="shared" ca="1" si="13"/>
        <v>235</v>
      </c>
      <c r="AH112" t="str">
        <f ca="1">IF(OR(V112="",AG112=""),"Yes",IF(AG112&gt;Config!$B$41,"Yes","No"))</f>
        <v>No</v>
      </c>
    </row>
    <row r="113" spans="1:34" x14ac:dyDescent="0.25">
      <c r="A113" s="1" t="s">
        <v>1230</v>
      </c>
      <c r="B113" s="1" t="s">
        <v>1231</v>
      </c>
      <c r="C113" s="1" t="s">
        <v>679</v>
      </c>
      <c r="D113" s="1" t="s">
        <v>1232</v>
      </c>
      <c r="E113" s="1" t="s">
        <v>33898</v>
      </c>
      <c r="F113" s="1" t="s">
        <v>1233</v>
      </c>
      <c r="G113" t="str">
        <f t="shared" si="7"/>
        <v>Valid</v>
      </c>
      <c r="H113" s="1" t="s">
        <v>1234</v>
      </c>
      <c r="I113" t="str" cm="1">
        <f t="array" ref="I113">IF(OR(TRIM(H113)="",ISNUMBER(SEARCH("#",H113)),AA113&lt;Config!$B$8,SUMPRODUCT(--ISNUMBER(SEARCH({"a";"b";"c";"d";"e";"f";"g";"h";"i";"j";"k";"l";"m";"n";"o";"p";"q";"r";"s";"t";"u";"v";"w";"x";"y";"z"},H113)))&gt;0),"Invalid","Valid")</f>
        <v>Valid</v>
      </c>
      <c r="J113" s="1" t="s">
        <v>1235</v>
      </c>
      <c r="K113" s="1" t="s">
        <v>83</v>
      </c>
      <c r="L113" s="1" t="s">
        <v>84</v>
      </c>
      <c r="M113" s="1" t="s">
        <v>391</v>
      </c>
      <c r="N113" s="1" t="s">
        <v>31</v>
      </c>
      <c r="O113" s="1" t="s">
        <v>180</v>
      </c>
      <c r="P113" t="s">
        <v>328</v>
      </c>
      <c r="Q113" s="1" t="s">
        <v>1046</v>
      </c>
      <c r="R113" s="1" t="s">
        <v>614</v>
      </c>
      <c r="S113" s="1" t="s">
        <v>1236</v>
      </c>
      <c r="T113" s="1" t="s">
        <v>1237</v>
      </c>
      <c r="U113" s="1" t="s">
        <v>1238</v>
      </c>
      <c r="V113" s="1" t="s">
        <v>1239</v>
      </c>
      <c r="W113" s="1" t="s">
        <v>75</v>
      </c>
      <c r="X113" t="str">
        <f t="shared" si="8"/>
        <v>Complete</v>
      </c>
      <c r="Y113">
        <f>MAX(0,100-IF(G113="Invalid",Config!$B$5,0)-IF(I113="Invalid",Config!$B$6,0)-IF(X113="Incomplete",Config!$B$7,0)-IF(AF113="Yes",Config!$B$37,0))</f>
        <v>100</v>
      </c>
      <c r="Z113" s="1">
        <f>IF(OR(TRIM(B113)="",COUNTIF(Config!$B$15:$B$19,B113)&gt;0),1,0)+IF(OR(TRIM(C113)="",COUNTIF(Config!$B$15:$B$19,C113)&gt;0),1,0)+IF(OR(TRIM(F113)="",COUNTIF(Config!$B$15:$B$19,F113)&gt;0),1,0)+IF(OR(TRIM(H113)="",COUNTIF(Config!$B$15:$B$19,H113)&gt;0),1,0)+IF(OR(TRIM(E113)="",COUNTIF(Config!$B$15:$B$19,E113)&gt;0),1,0)+IF(OR(TRIM(K113)="",COUNTIF(Config!$B$15:$B$19,K113)&gt;0),1,0)+IF(OR(TRIM(P113)="",COUNTIF(Config!$B$15:$B$19,P113)&gt;0),1,0)+IF(OR(TRIM(R113)="",COUNTIF(Config!$B$15:$B$19,R113)&gt;0),1,0)</f>
        <v>0</v>
      </c>
      <c r="AA113" s="1" cm="1">
        <f t="array" ref="AA113">SUMPRODUCT(LEN(H113)-LEN(SUBSTITUTE(H113,{"0";"1";"2";"3";"4";"5";"6";"7";"8";"9"},"")))</f>
        <v>11</v>
      </c>
      <c r="AC113" t="str">
        <f t="shared" si="9"/>
        <v/>
      </c>
      <c r="AD113">
        <f t="shared" si="10"/>
        <v>1</v>
      </c>
      <c r="AE113">
        <f t="shared" si="11"/>
        <v>1</v>
      </c>
      <c r="AF113" t="str">
        <f t="shared" si="12"/>
        <v>No</v>
      </c>
      <c r="AG113">
        <f t="shared" ca="1" si="13"/>
        <v>470</v>
      </c>
      <c r="AH113" t="str">
        <f ca="1">IF(OR(V113="",AG113=""),"Yes",IF(AG113&gt;Config!$B$41,"Yes","No"))</f>
        <v>Yes</v>
      </c>
    </row>
    <row r="114" spans="1:34" x14ac:dyDescent="0.25">
      <c r="A114" s="1" t="s">
        <v>1240</v>
      </c>
      <c r="B114" s="1" t="s">
        <v>1241</v>
      </c>
      <c r="C114" s="1" t="s">
        <v>679</v>
      </c>
      <c r="D114" s="1" t="s">
        <v>1242</v>
      </c>
      <c r="E114" s="1" t="s">
        <v>477</v>
      </c>
      <c r="F114" s="1" t="s">
        <v>1243</v>
      </c>
      <c r="G114" t="str">
        <f t="shared" si="7"/>
        <v>Valid</v>
      </c>
      <c r="H114" s="1" t="s">
        <v>884</v>
      </c>
      <c r="I114" t="str" cm="1">
        <f t="array" ref="I114">IF(OR(TRIM(H114)="",ISNUMBER(SEARCH("#",H114)),AA114&lt;Config!$B$8,SUMPRODUCT(--ISNUMBER(SEARCH({"a";"b";"c";"d";"e";"f";"g";"h";"i";"j";"k";"l";"m";"n";"o";"p";"q";"r";"s";"t";"u";"v";"w";"x";"y";"z"},H114)))&gt;0),"Invalid","Valid")</f>
        <v>Invalid</v>
      </c>
      <c r="J114" s="1" t="s">
        <v>1244</v>
      </c>
      <c r="K114" s="1" t="s">
        <v>287</v>
      </c>
      <c r="L114" s="1" t="s">
        <v>29</v>
      </c>
      <c r="M114" s="1" t="s">
        <v>251</v>
      </c>
      <c r="N114" s="1" t="s">
        <v>86</v>
      </c>
      <c r="O114" s="1" t="s">
        <v>196</v>
      </c>
      <c r="P114" t="s">
        <v>87</v>
      </c>
      <c r="Q114" s="1" t="s">
        <v>166</v>
      </c>
      <c r="R114" s="1" t="s">
        <v>89</v>
      </c>
      <c r="S114" s="1" t="s">
        <v>1245</v>
      </c>
      <c r="T114" s="1" t="s">
        <v>1246</v>
      </c>
      <c r="U114" s="1" t="s">
        <v>915</v>
      </c>
      <c r="V114" s="1" t="s">
        <v>1247</v>
      </c>
      <c r="W114" s="1" t="s">
        <v>202</v>
      </c>
      <c r="X114" t="str">
        <f t="shared" si="8"/>
        <v>Complete</v>
      </c>
      <c r="Y114">
        <f>MAX(0,100-IF(G114="Invalid",Config!$B$5,0)-IF(I114="Invalid",Config!$B$6,0)-IF(X114="Incomplete",Config!$B$7,0)-IF(AF114="Yes",Config!$B$37,0))</f>
        <v>80</v>
      </c>
      <c r="Z114" s="1">
        <f>IF(OR(TRIM(B114)="",COUNTIF(Config!$B$15:$B$19,B114)&gt;0),1,0)+IF(OR(TRIM(C114)="",COUNTIF(Config!$B$15:$B$19,C114)&gt;0),1,0)+IF(OR(TRIM(F114)="",COUNTIF(Config!$B$15:$B$19,F114)&gt;0),1,0)+IF(OR(TRIM(H114)="",COUNTIF(Config!$B$15:$B$19,H114)&gt;0),1,0)+IF(OR(TRIM(E114)="",COUNTIF(Config!$B$15:$B$19,E114)&gt;0),1,0)+IF(OR(TRIM(K114)="",COUNTIF(Config!$B$15:$B$19,K114)&gt;0),1,0)+IF(OR(TRIM(P114)="",COUNTIF(Config!$B$15:$B$19,P114)&gt;0),1,0)+IF(OR(TRIM(R114)="",COUNTIF(Config!$B$15:$B$19,R114)&gt;0),1,0)</f>
        <v>0</v>
      </c>
      <c r="AA114" s="1" cm="1">
        <f t="array" ref="AA114">SUMPRODUCT(LEN(H114)-LEN(SUBSTITUTE(H114,{"0";"1";"2";"3";"4";"5";"6";"7";"8";"9"},"")))</f>
        <v>3</v>
      </c>
      <c r="AC114" t="str">
        <f t="shared" si="9"/>
        <v>Invalid Phone</v>
      </c>
      <c r="AD114">
        <f t="shared" si="10"/>
        <v>1</v>
      </c>
      <c r="AE114">
        <f t="shared" si="11"/>
        <v>0</v>
      </c>
      <c r="AF114" t="str">
        <f t="shared" si="12"/>
        <v>No</v>
      </c>
      <c r="AG114">
        <f t="shared" ca="1" si="13"/>
        <v>425</v>
      </c>
      <c r="AH114" t="str">
        <f ca="1">IF(OR(V114="",AG114=""),"Yes",IF(AG114&gt;Config!$B$41,"Yes","No"))</f>
        <v>Yes</v>
      </c>
    </row>
    <row r="115" spans="1:34" x14ac:dyDescent="0.25">
      <c r="A115" s="1" t="s">
        <v>1248</v>
      </c>
      <c r="B115" s="1" t="s">
        <v>77</v>
      </c>
      <c r="C115" s="1" t="s">
        <v>364</v>
      </c>
      <c r="D115" s="1" t="s">
        <v>1249</v>
      </c>
      <c r="E115" s="1" t="s">
        <v>33899</v>
      </c>
      <c r="F115" s="1" t="s">
        <v>1250</v>
      </c>
      <c r="G115" t="str">
        <f t="shared" si="7"/>
        <v>Valid</v>
      </c>
      <c r="H115" s="1" t="s">
        <v>1251</v>
      </c>
      <c r="I115" t="str" cm="1">
        <f t="array" ref="I115">IF(OR(TRIM(H115)="",ISNUMBER(SEARCH("#",H115)),AA115&lt;Config!$B$8,SUMPRODUCT(--ISNUMBER(SEARCH({"a";"b";"c";"d";"e";"f";"g";"h";"i";"j";"k";"l";"m";"n";"o";"p";"q";"r";"s";"t";"u";"v";"w";"x";"y";"z"},H115)))&gt;0),"Invalid","Valid")</f>
        <v>Valid</v>
      </c>
      <c r="J115" s="1" t="s">
        <v>1252</v>
      </c>
      <c r="K115" s="1" t="s">
        <v>250</v>
      </c>
      <c r="L115" s="1" t="s">
        <v>29</v>
      </c>
      <c r="M115" s="1" t="s">
        <v>33825</v>
      </c>
      <c r="N115" s="1" t="s">
        <v>713</v>
      </c>
      <c r="O115" s="1" t="s">
        <v>149</v>
      </c>
      <c r="P115" t="s">
        <v>33</v>
      </c>
      <c r="Q115" s="1" t="s">
        <v>1099</v>
      </c>
      <c r="R115" s="1" t="s">
        <v>482</v>
      </c>
      <c r="S115" s="1" t="s">
        <v>1253</v>
      </c>
      <c r="T115" s="1" t="s">
        <v>1254</v>
      </c>
      <c r="U115" s="1" t="s">
        <v>1255</v>
      </c>
      <c r="V115" s="1" t="s">
        <v>140</v>
      </c>
      <c r="W115" s="1" t="s">
        <v>293</v>
      </c>
      <c r="X115" t="str">
        <f t="shared" si="8"/>
        <v>Complete</v>
      </c>
      <c r="Y115">
        <f>MAX(0,100-IF(G115="Invalid",Config!$B$5,0)-IF(I115="Invalid",Config!$B$6,0)-IF(X115="Incomplete",Config!$B$7,0)-IF(AF115="Yes",Config!$B$37,0))</f>
        <v>100</v>
      </c>
      <c r="Z115" s="1">
        <f>IF(OR(TRIM(B115)="",COUNTIF(Config!$B$15:$B$19,B115)&gt;0),1,0)+IF(OR(TRIM(C115)="",COUNTIF(Config!$B$15:$B$19,C115)&gt;0),1,0)+IF(OR(TRIM(F115)="",COUNTIF(Config!$B$15:$B$19,F115)&gt;0),1,0)+IF(OR(TRIM(H115)="",COUNTIF(Config!$B$15:$B$19,H115)&gt;0),1,0)+IF(OR(TRIM(E115)="",COUNTIF(Config!$B$15:$B$19,E115)&gt;0),1,0)+IF(OR(TRIM(K115)="",COUNTIF(Config!$B$15:$B$19,K115)&gt;0),1,0)+IF(OR(TRIM(P115)="",COUNTIF(Config!$B$15:$B$19,P115)&gt;0),1,0)+IF(OR(TRIM(R115)="",COUNTIF(Config!$B$15:$B$19,R115)&gt;0),1,0)</f>
        <v>0</v>
      </c>
      <c r="AA115" s="1" cm="1">
        <f t="array" ref="AA115">SUMPRODUCT(LEN(H115)-LEN(SUBSTITUTE(H115,{"0";"1";"2";"3";"4";"5";"6";"7";"8";"9"},"")))</f>
        <v>10</v>
      </c>
      <c r="AC115" t="str">
        <f t="shared" si="9"/>
        <v/>
      </c>
      <c r="AD115">
        <f t="shared" si="10"/>
        <v>1</v>
      </c>
      <c r="AE115">
        <f t="shared" si="11"/>
        <v>1</v>
      </c>
      <c r="AF115" t="str">
        <f t="shared" si="12"/>
        <v>No</v>
      </c>
      <c r="AG115">
        <f t="shared" ca="1" si="13"/>
        <v>37</v>
      </c>
      <c r="AH115" t="str">
        <f ca="1">IF(OR(V115="",AG115=""),"Yes",IF(AG115&gt;Config!$B$41,"Yes","No"))</f>
        <v>No</v>
      </c>
    </row>
    <row r="116" spans="1:34" x14ac:dyDescent="0.25">
      <c r="A116" s="1" t="s">
        <v>1256</v>
      </c>
      <c r="B116" s="1" t="s">
        <v>1257</v>
      </c>
      <c r="C116" s="1" t="s">
        <v>308</v>
      </c>
      <c r="D116" s="1" t="s">
        <v>1258</v>
      </c>
      <c r="E116" s="1" t="s">
        <v>33900</v>
      </c>
      <c r="F116" s="1" t="s">
        <v>1259</v>
      </c>
      <c r="G116" t="str">
        <f t="shared" si="7"/>
        <v>Valid</v>
      </c>
      <c r="H116" s="1" t="s">
        <v>1260</v>
      </c>
      <c r="I116" t="str" cm="1">
        <f t="array" ref="I116">IF(OR(TRIM(H116)="",ISNUMBER(SEARCH("#",H116)),AA116&lt;Config!$B$8,SUMPRODUCT(--ISNUMBER(SEARCH({"a";"b";"c";"d";"e";"f";"g";"h";"i";"j";"k";"l";"m";"n";"o";"p";"q";"r";"s";"t";"u";"v";"w";"x";"y";"z"},H116)))&gt;0),"Invalid","Valid")</f>
        <v>Valid</v>
      </c>
      <c r="J116" s="1" t="s">
        <v>1261</v>
      </c>
      <c r="K116" s="1" t="s">
        <v>210</v>
      </c>
      <c r="L116" s="1" t="s">
        <v>134</v>
      </c>
      <c r="M116" s="1" t="s">
        <v>85</v>
      </c>
      <c r="N116" s="1" t="s">
        <v>86</v>
      </c>
      <c r="O116" s="1" t="s">
        <v>149</v>
      </c>
      <c r="P116" t="s">
        <v>314</v>
      </c>
      <c r="Q116" s="1" t="s">
        <v>315</v>
      </c>
      <c r="R116" s="1" t="s">
        <v>316</v>
      </c>
      <c r="S116" s="1" t="s">
        <v>1262</v>
      </c>
      <c r="T116" s="1" t="s">
        <v>1263</v>
      </c>
      <c r="U116" s="1" t="s">
        <v>1264</v>
      </c>
      <c r="V116" s="1" t="s">
        <v>140</v>
      </c>
      <c r="W116" s="1" t="s">
        <v>202</v>
      </c>
      <c r="X116" t="str">
        <f t="shared" si="8"/>
        <v>Complete</v>
      </c>
      <c r="Y116">
        <f>MAX(0,100-IF(G116="Invalid",Config!$B$5,0)-IF(I116="Invalid",Config!$B$6,0)-IF(X116="Incomplete",Config!$B$7,0)-IF(AF116="Yes",Config!$B$37,0))</f>
        <v>100</v>
      </c>
      <c r="Z116" s="1">
        <f>IF(OR(TRIM(B116)="",COUNTIF(Config!$B$15:$B$19,B116)&gt;0),1,0)+IF(OR(TRIM(C116)="",COUNTIF(Config!$B$15:$B$19,C116)&gt;0),1,0)+IF(OR(TRIM(F116)="",COUNTIF(Config!$B$15:$B$19,F116)&gt;0),1,0)+IF(OR(TRIM(H116)="",COUNTIF(Config!$B$15:$B$19,H116)&gt;0),1,0)+IF(OR(TRIM(E116)="",COUNTIF(Config!$B$15:$B$19,E116)&gt;0),1,0)+IF(OR(TRIM(K116)="",COUNTIF(Config!$B$15:$B$19,K116)&gt;0),1,0)+IF(OR(TRIM(P116)="",COUNTIF(Config!$B$15:$B$19,P116)&gt;0),1,0)+IF(OR(TRIM(R116)="",COUNTIF(Config!$B$15:$B$19,R116)&gt;0),1,0)</f>
        <v>0</v>
      </c>
      <c r="AA116" s="1" cm="1">
        <f t="array" ref="AA116">SUMPRODUCT(LEN(H116)-LEN(SUBSTITUTE(H116,{"0";"1";"2";"3";"4";"5";"6";"7";"8";"9"},"")))</f>
        <v>12</v>
      </c>
      <c r="AC116" t="str">
        <f t="shared" si="9"/>
        <v/>
      </c>
      <c r="AD116">
        <f t="shared" si="10"/>
        <v>1</v>
      </c>
      <c r="AE116">
        <f t="shared" si="11"/>
        <v>1</v>
      </c>
      <c r="AF116" t="str">
        <f t="shared" si="12"/>
        <v>No</v>
      </c>
      <c r="AG116">
        <f t="shared" ca="1" si="13"/>
        <v>37</v>
      </c>
      <c r="AH116" t="str">
        <f ca="1">IF(OR(V116="",AG116=""),"Yes",IF(AG116&gt;Config!$B$41,"Yes","No"))</f>
        <v>No</v>
      </c>
    </row>
    <row r="117" spans="1:34" x14ac:dyDescent="0.25">
      <c r="A117" s="1" t="s">
        <v>1265</v>
      </c>
      <c r="B117" s="1" t="s">
        <v>1266</v>
      </c>
      <c r="C117" s="1" t="s">
        <v>128</v>
      </c>
      <c r="D117" s="1" t="s">
        <v>1267</v>
      </c>
      <c r="E117" s="1" t="s">
        <v>33901</v>
      </c>
      <c r="F117" s="1" t="s">
        <v>1268</v>
      </c>
      <c r="G117" t="str">
        <f t="shared" si="7"/>
        <v>Valid</v>
      </c>
      <c r="H117" s="1" t="s">
        <v>1269</v>
      </c>
      <c r="I117" t="str" cm="1">
        <f t="array" ref="I117">IF(OR(TRIM(H117)="",ISNUMBER(SEARCH("#",H117)),AA117&lt;Config!$B$8,SUMPRODUCT(--ISNUMBER(SEARCH({"a";"b";"c";"d";"e";"f";"g";"h";"i";"j";"k";"l";"m";"n";"o";"p";"q";"r";"s";"t";"u";"v";"w";"x";"y";"z"},H117)))&gt;0),"Invalid","Valid")</f>
        <v>Valid</v>
      </c>
      <c r="J117" s="1" t="s">
        <v>950</v>
      </c>
      <c r="K117" s="1" t="s">
        <v>425</v>
      </c>
      <c r="L117" s="1" t="s">
        <v>84</v>
      </c>
      <c r="M117" s="1" t="s">
        <v>135</v>
      </c>
      <c r="N117" s="1" t="s">
        <v>148</v>
      </c>
      <c r="O117" s="1" t="s">
        <v>69</v>
      </c>
      <c r="P117" t="s">
        <v>344</v>
      </c>
      <c r="Q117" s="1" t="s">
        <v>345</v>
      </c>
      <c r="R117" s="1" t="s">
        <v>1200</v>
      </c>
      <c r="S117" s="1" t="s">
        <v>1270</v>
      </c>
      <c r="T117" s="1" t="s">
        <v>1271</v>
      </c>
      <c r="U117" s="1" t="s">
        <v>1272</v>
      </c>
      <c r="V117" s="1" t="s">
        <v>1273</v>
      </c>
      <c r="W117" s="1" t="s">
        <v>94</v>
      </c>
      <c r="X117" t="str">
        <f t="shared" si="8"/>
        <v>Complete</v>
      </c>
      <c r="Y117">
        <f>MAX(0,100-IF(G117="Invalid",Config!$B$5,0)-IF(I117="Invalid",Config!$B$6,0)-IF(X117="Incomplete",Config!$B$7,0)-IF(AF117="Yes",Config!$B$37,0))</f>
        <v>100</v>
      </c>
      <c r="Z117" s="1">
        <f>IF(OR(TRIM(B117)="",COUNTIF(Config!$B$15:$B$19,B117)&gt;0),1,0)+IF(OR(TRIM(C117)="",COUNTIF(Config!$B$15:$B$19,C117)&gt;0),1,0)+IF(OR(TRIM(F117)="",COUNTIF(Config!$B$15:$B$19,F117)&gt;0),1,0)+IF(OR(TRIM(H117)="",COUNTIF(Config!$B$15:$B$19,H117)&gt;0),1,0)+IF(OR(TRIM(E117)="",COUNTIF(Config!$B$15:$B$19,E117)&gt;0),1,0)+IF(OR(TRIM(K117)="",COUNTIF(Config!$B$15:$B$19,K117)&gt;0),1,0)+IF(OR(TRIM(P117)="",COUNTIF(Config!$B$15:$B$19,P117)&gt;0),1,0)+IF(OR(TRIM(R117)="",COUNTIF(Config!$B$15:$B$19,R117)&gt;0),1,0)</f>
        <v>0</v>
      </c>
      <c r="AA117" s="1" cm="1">
        <f t="array" ref="AA117">SUMPRODUCT(LEN(H117)-LEN(SUBSTITUTE(H117,{"0";"1";"2";"3";"4";"5";"6";"7";"8";"9"},"")))</f>
        <v>11</v>
      </c>
      <c r="AC117" t="str">
        <f t="shared" si="9"/>
        <v/>
      </c>
      <c r="AD117">
        <f t="shared" si="10"/>
        <v>1</v>
      </c>
      <c r="AE117">
        <f t="shared" si="11"/>
        <v>1</v>
      </c>
      <c r="AF117" t="str">
        <f t="shared" si="12"/>
        <v>No</v>
      </c>
      <c r="AG117" t="str">
        <f t="shared" ca="1" si="13"/>
        <v/>
      </c>
      <c r="AH117" t="str">
        <f ca="1">IF(OR(V117="",AG117=""),"Yes",IF(AG117&gt;Config!$B$41,"Yes","No"))</f>
        <v>Yes</v>
      </c>
    </row>
    <row r="118" spans="1:34" x14ac:dyDescent="0.25">
      <c r="A118" s="1" t="s">
        <v>1274</v>
      </c>
      <c r="B118" s="1" t="s">
        <v>245</v>
      </c>
      <c r="C118" s="1" t="s">
        <v>33815</v>
      </c>
      <c r="D118" s="1" t="s">
        <v>245</v>
      </c>
      <c r="E118" s="1" t="s">
        <v>33902</v>
      </c>
      <c r="F118" s="1" t="s">
        <v>1275</v>
      </c>
      <c r="G118" t="str">
        <f t="shared" si="7"/>
        <v>Valid</v>
      </c>
      <c r="H118" s="1" t="s">
        <v>1276</v>
      </c>
      <c r="I118" t="str" cm="1">
        <f t="array" ref="I118">IF(OR(TRIM(H118)="",ISNUMBER(SEARCH("#",H118)),AA118&lt;Config!$B$8,SUMPRODUCT(--ISNUMBER(SEARCH({"a";"b";"c";"d";"e";"f";"g";"h";"i";"j";"k";"l";"m";"n";"o";"p";"q";"r";"s";"t";"u";"v";"w";"x";"y";"z"},H118)))&gt;0),"Invalid","Valid")</f>
        <v>Valid</v>
      </c>
      <c r="J118" s="1" t="s">
        <v>1277</v>
      </c>
      <c r="K118" s="1" t="s">
        <v>66</v>
      </c>
      <c r="L118" s="1" t="s">
        <v>134</v>
      </c>
      <c r="M118" s="1" t="s">
        <v>462</v>
      </c>
      <c r="N118" s="1" t="s">
        <v>224</v>
      </c>
      <c r="O118" s="1" t="s">
        <v>149</v>
      </c>
      <c r="P118" t="s">
        <v>87</v>
      </c>
      <c r="Q118" s="1" t="s">
        <v>166</v>
      </c>
      <c r="R118" s="1" t="s">
        <v>212</v>
      </c>
      <c r="S118" s="1" t="s">
        <v>1278</v>
      </c>
      <c r="T118" s="1" t="s">
        <v>1279</v>
      </c>
      <c r="U118" s="1" t="s">
        <v>1280</v>
      </c>
      <c r="V118" s="1" t="s">
        <v>1281</v>
      </c>
      <c r="W118" s="1" t="s">
        <v>125</v>
      </c>
      <c r="X118" t="str">
        <f t="shared" si="8"/>
        <v>Incomplete</v>
      </c>
      <c r="Y118">
        <f>MAX(0,100-IF(G118="Invalid",Config!$B$5,0)-IF(I118="Invalid",Config!$B$6,0)-IF(X118="Incomplete",Config!$B$7,0)-IF(AF118="Yes",Config!$B$37,0))</f>
        <v>60</v>
      </c>
      <c r="Z118" s="1">
        <f>IF(OR(TRIM(B118)="",COUNTIF(Config!$B$15:$B$19,B118)&gt;0),1,0)+IF(OR(TRIM(C118)="",COUNTIF(Config!$B$15:$B$19,C118)&gt;0),1,0)+IF(OR(TRIM(F118)="",COUNTIF(Config!$B$15:$B$19,F118)&gt;0),1,0)+IF(OR(TRIM(H118)="",COUNTIF(Config!$B$15:$B$19,H118)&gt;0),1,0)+IF(OR(TRIM(E118)="",COUNTIF(Config!$B$15:$B$19,E118)&gt;0),1,0)+IF(OR(TRIM(K118)="",COUNTIF(Config!$B$15:$B$19,K118)&gt;0),1,0)+IF(OR(TRIM(P118)="",COUNTIF(Config!$B$15:$B$19,P118)&gt;0),1,0)+IF(OR(TRIM(R118)="",COUNTIF(Config!$B$15:$B$19,R118)&gt;0),1,0)</f>
        <v>1</v>
      </c>
      <c r="AA118" s="1" cm="1">
        <f t="array" ref="AA118">SUMPRODUCT(LEN(H118)-LEN(SUBSTITUTE(H118,{"0";"1";"2";"3";"4";"5";"6";"7";"8";"9"},"")))</f>
        <v>11</v>
      </c>
      <c r="AC118" t="str">
        <f t="shared" si="9"/>
        <v>Incomplete Profile</v>
      </c>
      <c r="AD118">
        <f t="shared" si="10"/>
        <v>1</v>
      </c>
      <c r="AE118">
        <f t="shared" si="11"/>
        <v>1</v>
      </c>
      <c r="AF118" t="str">
        <f t="shared" si="12"/>
        <v>No</v>
      </c>
      <c r="AG118">
        <f t="shared" ca="1" si="13"/>
        <v>286</v>
      </c>
      <c r="AH118" t="str">
        <f ca="1">IF(OR(V118="",AG118=""),"Yes",IF(AG118&gt;Config!$B$41,"Yes","No"))</f>
        <v>No</v>
      </c>
    </row>
    <row r="119" spans="1:34" x14ac:dyDescent="0.25">
      <c r="A119" s="1" t="s">
        <v>1282</v>
      </c>
      <c r="B119" s="1" t="s">
        <v>1283</v>
      </c>
      <c r="C119" s="1" t="s">
        <v>524</v>
      </c>
      <c r="D119" s="1" t="s">
        <v>1284</v>
      </c>
      <c r="E119" s="1" t="s">
        <v>33903</v>
      </c>
      <c r="F119" s="1" t="s">
        <v>1285</v>
      </c>
      <c r="G119" t="str">
        <f t="shared" si="7"/>
        <v>Valid</v>
      </c>
      <c r="H119" s="1" t="s">
        <v>1286</v>
      </c>
      <c r="I119" t="str" cm="1">
        <f t="array" ref="I119">IF(OR(TRIM(H119)="",ISNUMBER(SEARCH("#",H119)),AA119&lt;Config!$B$8,SUMPRODUCT(--ISNUMBER(SEARCH({"a";"b";"c";"d";"e";"f";"g";"h";"i";"j";"k";"l";"m";"n";"o";"p";"q";"r";"s";"t";"u";"v";"w";"x";"y";"z"},H119)))&gt;0),"Invalid","Valid")</f>
        <v>Valid</v>
      </c>
      <c r="J119" s="1" t="s">
        <v>1287</v>
      </c>
      <c r="K119" s="1" t="s">
        <v>178</v>
      </c>
      <c r="L119" s="1" t="s">
        <v>49</v>
      </c>
      <c r="M119" s="1" t="s">
        <v>135</v>
      </c>
      <c r="N119" s="1" t="s">
        <v>31</v>
      </c>
      <c r="O119" s="1" t="s">
        <v>180</v>
      </c>
      <c r="P119" t="s">
        <v>344</v>
      </c>
      <c r="Q119" s="1" t="s">
        <v>971</v>
      </c>
      <c r="R119" s="1" t="s">
        <v>346</v>
      </c>
      <c r="S119" s="1" t="s">
        <v>1288</v>
      </c>
      <c r="T119" s="1" t="s">
        <v>1289</v>
      </c>
      <c r="U119" s="1" t="s">
        <v>1290</v>
      </c>
      <c r="V119" s="1" t="s">
        <v>1291</v>
      </c>
      <c r="W119" s="1" t="s">
        <v>33823</v>
      </c>
      <c r="X119" t="str">
        <f t="shared" si="8"/>
        <v>Complete</v>
      </c>
      <c r="Y119">
        <f>MAX(0,100-IF(G119="Invalid",Config!$B$5,0)-IF(I119="Invalid",Config!$B$6,0)-IF(X119="Incomplete",Config!$B$7,0)-IF(AF119="Yes",Config!$B$37,0))</f>
        <v>75</v>
      </c>
      <c r="Z119" s="1">
        <f>IF(OR(TRIM(B119)="",COUNTIF(Config!$B$15:$B$19,B119)&gt;0),1,0)+IF(OR(TRIM(C119)="",COUNTIF(Config!$B$15:$B$19,C119)&gt;0),1,0)+IF(OR(TRIM(F119)="",COUNTIF(Config!$B$15:$B$19,F119)&gt;0),1,0)+IF(OR(TRIM(H119)="",COUNTIF(Config!$B$15:$B$19,H119)&gt;0),1,0)+IF(OR(TRIM(E119)="",COUNTIF(Config!$B$15:$B$19,E119)&gt;0),1,0)+IF(OR(TRIM(K119)="",COUNTIF(Config!$B$15:$B$19,K119)&gt;0),1,0)+IF(OR(TRIM(P119)="",COUNTIF(Config!$B$15:$B$19,P119)&gt;0),1,0)+IF(OR(TRIM(R119)="",COUNTIF(Config!$B$15:$B$19,R119)&gt;0),1,0)</f>
        <v>0</v>
      </c>
      <c r="AA119" s="1" cm="1">
        <f t="array" ref="AA119">SUMPRODUCT(LEN(H119)-LEN(SUBSTITUTE(H119,{"0";"1";"2";"3";"4";"5";"6";"7";"8";"9"},"")))</f>
        <v>11</v>
      </c>
      <c r="AC119" t="str">
        <f t="shared" si="9"/>
        <v>Potential Duplicate</v>
      </c>
      <c r="AD119">
        <f t="shared" si="10"/>
        <v>2</v>
      </c>
      <c r="AE119">
        <f t="shared" si="11"/>
        <v>1</v>
      </c>
      <c r="AF119" t="str">
        <f t="shared" si="12"/>
        <v>Yes</v>
      </c>
      <c r="AG119">
        <f t="shared" ca="1" si="13"/>
        <v>45</v>
      </c>
      <c r="AH119" t="str">
        <f ca="1">IF(OR(V119="",AG119=""),"Yes",IF(AG119&gt;Config!$B$41,"Yes","No"))</f>
        <v>No</v>
      </c>
    </row>
    <row r="120" spans="1:34" x14ac:dyDescent="0.25">
      <c r="A120" s="1" t="s">
        <v>1292</v>
      </c>
      <c r="B120" s="1" t="s">
        <v>1293</v>
      </c>
      <c r="C120" s="1" t="s">
        <v>97</v>
      </c>
      <c r="D120" s="1" t="s">
        <v>1294</v>
      </c>
      <c r="E120" s="1" t="s">
        <v>33904</v>
      </c>
      <c r="F120" s="1" t="s">
        <v>1295</v>
      </c>
      <c r="G120" t="str">
        <f t="shared" si="7"/>
        <v>Valid</v>
      </c>
      <c r="H120" s="1" t="s">
        <v>1296</v>
      </c>
      <c r="I120" t="str" cm="1">
        <f t="array" ref="I120">IF(OR(TRIM(H120)="",ISNUMBER(SEARCH("#",H120)),AA120&lt;Config!$B$8,SUMPRODUCT(--ISNUMBER(SEARCH({"a";"b";"c";"d";"e";"f";"g";"h";"i";"j";"k";"l";"m";"n";"o";"p";"q";"r";"s";"t";"u";"v";"w";"x";"y";"z"},H120)))&gt;0),"Invalid","Valid")</f>
        <v>Valid</v>
      </c>
      <c r="J120" s="1" t="s">
        <v>1297</v>
      </c>
      <c r="K120" s="1" t="s">
        <v>516</v>
      </c>
      <c r="L120" s="1" t="s">
        <v>102</v>
      </c>
      <c r="M120" s="1" t="s">
        <v>33827</v>
      </c>
      <c r="N120" s="1" t="s">
        <v>358</v>
      </c>
      <c r="O120" s="1" t="s">
        <v>149</v>
      </c>
      <c r="P120" t="s">
        <v>87</v>
      </c>
      <c r="Q120" s="1" t="s">
        <v>88</v>
      </c>
      <c r="R120" s="1" t="s">
        <v>379</v>
      </c>
      <c r="S120" s="1" t="s">
        <v>1298</v>
      </c>
      <c r="T120" s="1" t="s">
        <v>1299</v>
      </c>
      <c r="U120" s="1" t="s">
        <v>1300</v>
      </c>
      <c r="V120" s="1" t="s">
        <v>140</v>
      </c>
      <c r="W120" s="1" t="s">
        <v>202</v>
      </c>
      <c r="X120" t="str">
        <f t="shared" si="8"/>
        <v>Complete</v>
      </c>
      <c r="Y120">
        <f>MAX(0,100-IF(G120="Invalid",Config!$B$5,0)-IF(I120="Invalid",Config!$B$6,0)-IF(X120="Incomplete",Config!$B$7,0)-IF(AF120="Yes",Config!$B$37,0))</f>
        <v>100</v>
      </c>
      <c r="Z120" s="1">
        <f>IF(OR(TRIM(B120)="",COUNTIF(Config!$B$15:$B$19,B120)&gt;0),1,0)+IF(OR(TRIM(C120)="",COUNTIF(Config!$B$15:$B$19,C120)&gt;0),1,0)+IF(OR(TRIM(F120)="",COUNTIF(Config!$B$15:$B$19,F120)&gt;0),1,0)+IF(OR(TRIM(H120)="",COUNTIF(Config!$B$15:$B$19,H120)&gt;0),1,0)+IF(OR(TRIM(E120)="",COUNTIF(Config!$B$15:$B$19,E120)&gt;0),1,0)+IF(OR(TRIM(K120)="",COUNTIF(Config!$B$15:$B$19,K120)&gt;0),1,0)+IF(OR(TRIM(P120)="",COUNTIF(Config!$B$15:$B$19,P120)&gt;0),1,0)+IF(OR(TRIM(R120)="",COUNTIF(Config!$B$15:$B$19,R120)&gt;0),1,0)</f>
        <v>0</v>
      </c>
      <c r="AA120" s="1" cm="1">
        <f t="array" ref="AA120">SUMPRODUCT(LEN(H120)-LEN(SUBSTITUTE(H120,{"0";"1";"2";"3";"4";"5";"6";"7";"8";"9"},"")))</f>
        <v>11</v>
      </c>
      <c r="AC120" t="str">
        <f t="shared" si="9"/>
        <v/>
      </c>
      <c r="AD120">
        <f t="shared" si="10"/>
        <v>1</v>
      </c>
      <c r="AE120">
        <f t="shared" si="11"/>
        <v>1</v>
      </c>
      <c r="AF120" t="str">
        <f t="shared" si="12"/>
        <v>No</v>
      </c>
      <c r="AG120">
        <f t="shared" ca="1" si="13"/>
        <v>37</v>
      </c>
      <c r="AH120" t="str">
        <f ca="1">IF(OR(V120="",AG120=""),"Yes",IF(AG120&gt;Config!$B$41,"Yes","No"))</f>
        <v>No</v>
      </c>
    </row>
    <row r="121" spans="1:34" x14ac:dyDescent="0.25">
      <c r="A121" s="1" t="s">
        <v>1301</v>
      </c>
      <c r="B121" s="1" t="s">
        <v>1302</v>
      </c>
      <c r="C121" s="1" t="s">
        <v>956</v>
      </c>
      <c r="D121" s="1" t="s">
        <v>1303</v>
      </c>
      <c r="E121" s="1" t="s">
        <v>33866</v>
      </c>
      <c r="F121" s="1" t="s">
        <v>1304</v>
      </c>
      <c r="G121" t="str">
        <f t="shared" si="7"/>
        <v>Invalid</v>
      </c>
      <c r="H121" s="1" t="s">
        <v>1305</v>
      </c>
      <c r="I121" t="str" cm="1">
        <f t="array" ref="I121">IF(OR(TRIM(H121)="",ISNUMBER(SEARCH("#",H121)),AA121&lt;Config!$B$8,SUMPRODUCT(--ISNUMBER(SEARCH({"a";"b";"c";"d";"e";"f";"g";"h";"i";"j";"k";"l";"m";"n";"o";"p";"q";"r";"s";"t";"u";"v";"w";"x";"y";"z"},H121)))&gt;0),"Invalid","Valid")</f>
        <v>Valid</v>
      </c>
      <c r="J121" s="1" t="s">
        <v>1306</v>
      </c>
      <c r="K121" s="1" t="s">
        <v>195</v>
      </c>
      <c r="L121" s="1" t="s">
        <v>67</v>
      </c>
      <c r="M121" s="1" t="s">
        <v>33825</v>
      </c>
      <c r="N121" s="1" t="s">
        <v>33819</v>
      </c>
      <c r="O121" s="1" t="s">
        <v>69</v>
      </c>
      <c r="P121" t="s">
        <v>344</v>
      </c>
      <c r="Q121" s="1" t="s">
        <v>345</v>
      </c>
      <c r="R121" s="1" t="s">
        <v>1141</v>
      </c>
      <c r="S121" s="1" t="s">
        <v>1307</v>
      </c>
      <c r="T121" s="1" t="s">
        <v>1308</v>
      </c>
      <c r="U121" s="1" t="s">
        <v>1309</v>
      </c>
      <c r="V121" s="1" t="s">
        <v>1310</v>
      </c>
      <c r="W121" s="1" t="s">
        <v>202</v>
      </c>
      <c r="X121" t="str">
        <f t="shared" si="8"/>
        <v>Complete</v>
      </c>
      <c r="Y121">
        <f>MAX(0,100-IF(G121="Invalid",Config!$B$5,0)-IF(I121="Invalid",Config!$B$6,0)-IF(X121="Incomplete",Config!$B$7,0)-IF(AF121="Yes",Config!$B$37,0))</f>
        <v>70</v>
      </c>
      <c r="Z121" s="1">
        <f>IF(OR(TRIM(B121)="",COUNTIF(Config!$B$15:$B$19,B121)&gt;0),1,0)+IF(OR(TRIM(C121)="",COUNTIF(Config!$B$15:$B$19,C121)&gt;0),1,0)+IF(OR(TRIM(F121)="",COUNTIF(Config!$B$15:$B$19,F121)&gt;0),1,0)+IF(OR(TRIM(H121)="",COUNTIF(Config!$B$15:$B$19,H121)&gt;0),1,0)+IF(OR(TRIM(E121)="",COUNTIF(Config!$B$15:$B$19,E121)&gt;0),1,0)+IF(OR(TRIM(K121)="",COUNTIF(Config!$B$15:$B$19,K121)&gt;0),1,0)+IF(OR(TRIM(P121)="",COUNTIF(Config!$B$15:$B$19,P121)&gt;0),1,0)+IF(OR(TRIM(R121)="",COUNTIF(Config!$B$15:$B$19,R121)&gt;0),1,0)</f>
        <v>0</v>
      </c>
      <c r="AA121" s="1" cm="1">
        <f t="array" ref="AA121">SUMPRODUCT(LEN(H121)-LEN(SUBSTITUTE(H121,{"0";"1";"2";"3";"4";"5";"6";"7";"8";"9"},"")))</f>
        <v>11</v>
      </c>
      <c r="AC121" t="str">
        <f t="shared" si="9"/>
        <v>Invalid Email</v>
      </c>
      <c r="AD121">
        <f t="shared" si="10"/>
        <v>0</v>
      </c>
      <c r="AE121">
        <f t="shared" si="11"/>
        <v>1</v>
      </c>
      <c r="AF121" t="str">
        <f t="shared" si="12"/>
        <v>No</v>
      </c>
      <c r="AG121">
        <f t="shared" ca="1" si="13"/>
        <v>471</v>
      </c>
      <c r="AH121" t="str">
        <f ca="1">IF(OR(V121="",AG121=""),"Yes",IF(AG121&gt;Config!$B$41,"Yes","No"))</f>
        <v>Yes</v>
      </c>
    </row>
    <row r="122" spans="1:34" x14ac:dyDescent="0.25">
      <c r="A122" s="1" t="s">
        <v>1311</v>
      </c>
      <c r="B122" s="1" t="s">
        <v>112</v>
      </c>
      <c r="C122" s="1" t="s">
        <v>410</v>
      </c>
      <c r="D122" s="1" t="s">
        <v>1312</v>
      </c>
      <c r="E122" s="1" t="s">
        <v>633</v>
      </c>
      <c r="F122" s="1" t="s">
        <v>1313</v>
      </c>
      <c r="G122" t="str">
        <f t="shared" si="7"/>
        <v>Valid</v>
      </c>
      <c r="H122" s="1" t="s">
        <v>1314</v>
      </c>
      <c r="I122" t="str" cm="1">
        <f t="array" ref="I122">IF(OR(TRIM(H122)="",ISNUMBER(SEARCH("#",H122)),AA122&lt;Config!$B$8,SUMPRODUCT(--ISNUMBER(SEARCH({"a";"b";"c";"d";"e";"f";"g";"h";"i";"j";"k";"l";"m";"n";"o";"p";"q";"r";"s";"t";"u";"v";"w";"x";"y";"z"},H122)))&gt;0),"Invalid","Valid")</f>
        <v>Valid</v>
      </c>
      <c r="J122" s="1" t="s">
        <v>1315</v>
      </c>
      <c r="K122" s="1" t="s">
        <v>378</v>
      </c>
      <c r="L122" s="1" t="s">
        <v>49</v>
      </c>
      <c r="M122" s="1" t="s">
        <v>235</v>
      </c>
      <c r="N122" s="1" t="s">
        <v>437</v>
      </c>
      <c r="O122" s="1" t="s">
        <v>69</v>
      </c>
      <c r="P122" t="s">
        <v>53</v>
      </c>
      <c r="Q122" s="1" t="s">
        <v>197</v>
      </c>
      <c r="R122" s="1" t="s">
        <v>197</v>
      </c>
      <c r="S122" s="1" t="s">
        <v>1316</v>
      </c>
      <c r="T122" s="1" t="s">
        <v>1317</v>
      </c>
      <c r="U122" s="1" t="s">
        <v>1318</v>
      </c>
      <c r="V122" s="1" t="s">
        <v>216</v>
      </c>
      <c r="W122" s="1" t="s">
        <v>202</v>
      </c>
      <c r="X122" t="str">
        <f t="shared" si="8"/>
        <v>Complete</v>
      </c>
      <c r="Y122">
        <f>MAX(0,100-IF(G122="Invalid",Config!$B$5,0)-IF(I122="Invalid",Config!$B$6,0)-IF(X122="Incomplete",Config!$B$7,0)-IF(AF122="Yes",Config!$B$37,0))</f>
        <v>100</v>
      </c>
      <c r="Z122" s="1">
        <f>IF(OR(TRIM(B122)="",COUNTIF(Config!$B$15:$B$19,B122)&gt;0),1,0)+IF(OR(TRIM(C122)="",COUNTIF(Config!$B$15:$B$19,C122)&gt;0),1,0)+IF(OR(TRIM(F122)="",COUNTIF(Config!$B$15:$B$19,F122)&gt;0),1,0)+IF(OR(TRIM(H122)="",COUNTIF(Config!$B$15:$B$19,H122)&gt;0),1,0)+IF(OR(TRIM(E122)="",COUNTIF(Config!$B$15:$B$19,E122)&gt;0),1,0)+IF(OR(TRIM(K122)="",COUNTIF(Config!$B$15:$B$19,K122)&gt;0),1,0)+IF(OR(TRIM(P122)="",COUNTIF(Config!$B$15:$B$19,P122)&gt;0),1,0)+IF(OR(TRIM(R122)="",COUNTIF(Config!$B$15:$B$19,R122)&gt;0),1,0)</f>
        <v>0</v>
      </c>
      <c r="AA122" s="1" cm="1">
        <f t="array" ref="AA122">SUMPRODUCT(LEN(H122)-LEN(SUBSTITUTE(H122,{"0";"1";"2";"3";"4";"5";"6";"7";"8";"9"},"")))</f>
        <v>10</v>
      </c>
      <c r="AC122" t="str">
        <f t="shared" si="9"/>
        <v/>
      </c>
      <c r="AD122">
        <f t="shared" si="10"/>
        <v>1</v>
      </c>
      <c r="AE122">
        <f t="shared" si="11"/>
        <v>1</v>
      </c>
      <c r="AF122" t="str">
        <f t="shared" si="12"/>
        <v>No</v>
      </c>
      <c r="AG122">
        <f t="shared" ca="1" si="13"/>
        <v>174</v>
      </c>
      <c r="AH122" t="str">
        <f ca="1">IF(OR(V122="",AG122=""),"Yes",IF(AG122&gt;Config!$B$41,"Yes","No"))</f>
        <v>No</v>
      </c>
    </row>
    <row r="123" spans="1:34" x14ac:dyDescent="0.25">
      <c r="A123" s="1" t="s">
        <v>1319</v>
      </c>
      <c r="B123" s="1" t="s">
        <v>229</v>
      </c>
      <c r="C123" s="1" t="s">
        <v>946</v>
      </c>
      <c r="D123" s="1" t="s">
        <v>1320</v>
      </c>
      <c r="E123" s="1" t="s">
        <v>33905</v>
      </c>
      <c r="F123" s="1" t="s">
        <v>1321</v>
      </c>
      <c r="G123" t="str">
        <f t="shared" si="7"/>
        <v>Invalid</v>
      </c>
      <c r="H123" s="1" t="s">
        <v>1322</v>
      </c>
      <c r="I123" t="str" cm="1">
        <f t="array" ref="I123">IF(OR(TRIM(H123)="",ISNUMBER(SEARCH("#",H123)),AA123&lt;Config!$B$8,SUMPRODUCT(--ISNUMBER(SEARCH({"a";"b";"c";"d";"e";"f";"g";"h";"i";"j";"k";"l";"m";"n";"o";"p";"q";"r";"s";"t";"u";"v";"w";"x";"y";"z"},H123)))&gt;0),"Invalid","Valid")</f>
        <v>Valid</v>
      </c>
      <c r="J123" s="1" t="s">
        <v>1323</v>
      </c>
      <c r="K123" s="1" t="s">
        <v>28</v>
      </c>
      <c r="L123" s="1" t="s">
        <v>134</v>
      </c>
      <c r="M123" s="1" t="s">
        <v>118</v>
      </c>
      <c r="N123" s="1" t="s">
        <v>252</v>
      </c>
      <c r="O123" s="1" t="s">
        <v>52</v>
      </c>
      <c r="P123" t="s">
        <v>53</v>
      </c>
      <c r="Q123" s="1" t="s">
        <v>54</v>
      </c>
      <c r="R123" s="1" t="s">
        <v>198</v>
      </c>
      <c r="S123" s="1" t="s">
        <v>1324</v>
      </c>
      <c r="T123" s="1" t="s">
        <v>1325</v>
      </c>
      <c r="U123" s="1" t="s">
        <v>1326</v>
      </c>
      <c r="V123" s="1" t="s">
        <v>1327</v>
      </c>
      <c r="W123" s="1" t="s">
        <v>40</v>
      </c>
      <c r="X123" t="str">
        <f t="shared" si="8"/>
        <v>Complete</v>
      </c>
      <c r="Y123">
        <f>MAX(0,100-IF(G123="Invalid",Config!$B$5,0)-IF(I123="Invalid",Config!$B$6,0)-IF(X123="Incomplete",Config!$B$7,0)-IF(AF123="Yes",Config!$B$37,0))</f>
        <v>70</v>
      </c>
      <c r="Z123" s="1">
        <f>IF(OR(TRIM(B123)="",COUNTIF(Config!$B$15:$B$19,B123)&gt;0),1,0)+IF(OR(TRIM(C123)="",COUNTIF(Config!$B$15:$B$19,C123)&gt;0),1,0)+IF(OR(TRIM(F123)="",COUNTIF(Config!$B$15:$B$19,F123)&gt;0),1,0)+IF(OR(TRIM(H123)="",COUNTIF(Config!$B$15:$B$19,H123)&gt;0),1,0)+IF(OR(TRIM(E123)="",COUNTIF(Config!$B$15:$B$19,E123)&gt;0),1,0)+IF(OR(TRIM(K123)="",COUNTIF(Config!$B$15:$B$19,K123)&gt;0),1,0)+IF(OR(TRIM(P123)="",COUNTIF(Config!$B$15:$B$19,P123)&gt;0),1,0)+IF(OR(TRIM(R123)="",COUNTIF(Config!$B$15:$B$19,R123)&gt;0),1,0)</f>
        <v>0</v>
      </c>
      <c r="AA123" s="1" cm="1">
        <f t="array" ref="AA123">SUMPRODUCT(LEN(H123)-LEN(SUBSTITUTE(H123,{"0";"1";"2";"3";"4";"5";"6";"7";"8";"9"},"")))</f>
        <v>12</v>
      </c>
      <c r="AC123" t="str">
        <f t="shared" si="9"/>
        <v>Invalid Email</v>
      </c>
      <c r="AD123">
        <f t="shared" si="10"/>
        <v>0</v>
      </c>
      <c r="AE123">
        <f t="shared" si="11"/>
        <v>1</v>
      </c>
      <c r="AF123" t="str">
        <f t="shared" si="12"/>
        <v>No</v>
      </c>
      <c r="AG123">
        <f t="shared" ca="1" si="13"/>
        <v>206</v>
      </c>
      <c r="AH123" t="str">
        <f ca="1">IF(OR(V123="",AG123=""),"Yes",IF(AG123&gt;Config!$B$41,"Yes","No"))</f>
        <v>No</v>
      </c>
    </row>
    <row r="124" spans="1:34" x14ac:dyDescent="0.25">
      <c r="A124" s="1" t="s">
        <v>1328</v>
      </c>
      <c r="B124" s="1" t="s">
        <v>1329</v>
      </c>
      <c r="C124" s="1" t="s">
        <v>128</v>
      </c>
      <c r="D124" s="1" t="s">
        <v>1330</v>
      </c>
      <c r="E124" s="1" t="s">
        <v>1331</v>
      </c>
      <c r="F124" s="1" t="s">
        <v>1332</v>
      </c>
      <c r="G124" t="str">
        <f t="shared" si="7"/>
        <v>Valid</v>
      </c>
      <c r="H124" s="1" t="s">
        <v>1333</v>
      </c>
      <c r="I124" t="str" cm="1">
        <f t="array" ref="I124">IF(OR(TRIM(H124)="",ISNUMBER(SEARCH("#",H124)),AA124&lt;Config!$B$8,SUMPRODUCT(--ISNUMBER(SEARCH({"a";"b";"c";"d";"e";"f";"g";"h";"i";"j";"k";"l";"m";"n";"o";"p";"q";"r";"s";"t";"u";"v";"w";"x";"y";"z"},H124)))&gt;0),"Invalid","Valid")</f>
        <v>Valid</v>
      </c>
      <c r="J124" s="1" t="s">
        <v>1334</v>
      </c>
      <c r="K124" s="1" t="s">
        <v>83</v>
      </c>
      <c r="L124" s="1" t="s">
        <v>450</v>
      </c>
      <c r="M124" s="1" t="s">
        <v>462</v>
      </c>
      <c r="N124" s="1" t="s">
        <v>224</v>
      </c>
      <c r="O124" s="1" t="s">
        <v>69</v>
      </c>
      <c r="P124" t="s">
        <v>87</v>
      </c>
      <c r="Q124" s="1" t="s">
        <v>166</v>
      </c>
      <c r="R124" s="1" t="s">
        <v>212</v>
      </c>
      <c r="S124" s="1" t="s">
        <v>1335</v>
      </c>
      <c r="T124" s="1" t="s">
        <v>1336</v>
      </c>
      <c r="U124" s="1" t="s">
        <v>1337</v>
      </c>
      <c r="V124" s="1" t="s">
        <v>92</v>
      </c>
      <c r="W124" s="1" t="s">
        <v>293</v>
      </c>
      <c r="X124" t="str">
        <f t="shared" si="8"/>
        <v>Complete</v>
      </c>
      <c r="Y124">
        <f>MAX(0,100-IF(G124="Invalid",Config!$B$5,0)-IF(I124="Invalid",Config!$B$6,0)-IF(X124="Incomplete",Config!$B$7,0)-IF(AF124="Yes",Config!$B$37,0))</f>
        <v>75</v>
      </c>
      <c r="Z124" s="1">
        <f>IF(OR(TRIM(B124)="",COUNTIF(Config!$B$15:$B$19,B124)&gt;0),1,0)+IF(OR(TRIM(C124)="",COUNTIF(Config!$B$15:$B$19,C124)&gt;0),1,0)+IF(OR(TRIM(F124)="",COUNTIF(Config!$B$15:$B$19,F124)&gt;0),1,0)+IF(OR(TRIM(H124)="",COUNTIF(Config!$B$15:$B$19,H124)&gt;0),1,0)+IF(OR(TRIM(E124)="",COUNTIF(Config!$B$15:$B$19,E124)&gt;0),1,0)+IF(OR(TRIM(K124)="",COUNTIF(Config!$B$15:$B$19,K124)&gt;0),1,0)+IF(OR(TRIM(P124)="",COUNTIF(Config!$B$15:$B$19,P124)&gt;0),1,0)+IF(OR(TRIM(R124)="",COUNTIF(Config!$B$15:$B$19,R124)&gt;0),1,0)</f>
        <v>0</v>
      </c>
      <c r="AA124" s="1" cm="1">
        <f t="array" ref="AA124">SUMPRODUCT(LEN(H124)-LEN(SUBSTITUTE(H124,{"0";"1";"2";"3";"4";"5";"6";"7";"8";"9"},"")))</f>
        <v>11</v>
      </c>
      <c r="AC124" t="str">
        <f t="shared" si="9"/>
        <v>Potential Duplicate</v>
      </c>
      <c r="AD124">
        <f t="shared" si="10"/>
        <v>2</v>
      </c>
      <c r="AE124">
        <f t="shared" si="11"/>
        <v>1</v>
      </c>
      <c r="AF124" t="str">
        <f t="shared" si="12"/>
        <v>Yes</v>
      </c>
      <c r="AG124">
        <f t="shared" ca="1" si="13"/>
        <v>263</v>
      </c>
      <c r="AH124" t="str">
        <f ca="1">IF(OR(V124="",AG124=""),"Yes",IF(AG124&gt;Config!$B$41,"Yes","No"))</f>
        <v>No</v>
      </c>
    </row>
    <row r="125" spans="1:34" x14ac:dyDescent="0.25">
      <c r="A125" s="1" t="s">
        <v>1338</v>
      </c>
      <c r="B125" s="1" t="s">
        <v>818</v>
      </c>
      <c r="C125" s="1" t="s">
        <v>1339</v>
      </c>
      <c r="D125" s="1" t="s">
        <v>1340</v>
      </c>
      <c r="E125" s="1" t="s">
        <v>33906</v>
      </c>
      <c r="F125" s="1" t="s">
        <v>1341</v>
      </c>
      <c r="G125" t="str">
        <f t="shared" si="7"/>
        <v>Valid</v>
      </c>
      <c r="H125" s="1" t="s">
        <v>1342</v>
      </c>
      <c r="I125" t="str" cm="1">
        <f t="array" ref="I125">IF(OR(TRIM(H125)="",ISNUMBER(SEARCH("#",H125)),AA125&lt;Config!$B$8,SUMPRODUCT(--ISNUMBER(SEARCH({"a";"b";"c";"d";"e";"f";"g";"h";"i";"j";"k";"l";"m";"n";"o";"p";"q";"r";"s";"t";"u";"v";"w";"x";"y";"z"},H125)))&gt;0),"Invalid","Valid")</f>
        <v>Valid</v>
      </c>
      <c r="J125" s="1" t="s">
        <v>1343</v>
      </c>
      <c r="K125" s="1" t="s">
        <v>195</v>
      </c>
      <c r="L125" s="1" t="s">
        <v>49</v>
      </c>
      <c r="M125" s="1" t="s">
        <v>165</v>
      </c>
      <c r="N125" s="1" t="s">
        <v>252</v>
      </c>
      <c r="O125" s="1" t="s">
        <v>149</v>
      </c>
      <c r="P125" t="s">
        <v>314</v>
      </c>
      <c r="Q125" s="1" t="s">
        <v>315</v>
      </c>
      <c r="R125" s="1" t="s">
        <v>315</v>
      </c>
      <c r="S125" s="1" t="s">
        <v>1344</v>
      </c>
      <c r="T125" s="1" t="s">
        <v>1345</v>
      </c>
      <c r="U125" s="1" t="s">
        <v>1346</v>
      </c>
      <c r="V125" s="1" t="s">
        <v>1347</v>
      </c>
      <c r="W125" s="1" t="s">
        <v>186</v>
      </c>
      <c r="X125" t="str">
        <f t="shared" si="8"/>
        <v>Complete</v>
      </c>
      <c r="Y125">
        <f>MAX(0,100-IF(G125="Invalid",Config!$B$5,0)-IF(I125="Invalid",Config!$B$6,0)-IF(X125="Incomplete",Config!$B$7,0)-IF(AF125="Yes",Config!$B$37,0))</f>
        <v>75</v>
      </c>
      <c r="Z125" s="1">
        <f>IF(OR(TRIM(B125)="",COUNTIF(Config!$B$15:$B$19,B125)&gt;0),1,0)+IF(OR(TRIM(C125)="",COUNTIF(Config!$B$15:$B$19,C125)&gt;0),1,0)+IF(OR(TRIM(F125)="",COUNTIF(Config!$B$15:$B$19,F125)&gt;0),1,0)+IF(OR(TRIM(H125)="",COUNTIF(Config!$B$15:$B$19,H125)&gt;0),1,0)+IF(OR(TRIM(E125)="",COUNTIF(Config!$B$15:$B$19,E125)&gt;0),1,0)+IF(OR(TRIM(K125)="",COUNTIF(Config!$B$15:$B$19,K125)&gt;0),1,0)+IF(OR(TRIM(P125)="",COUNTIF(Config!$B$15:$B$19,P125)&gt;0),1,0)+IF(OR(TRIM(R125)="",COUNTIF(Config!$B$15:$B$19,R125)&gt;0),1,0)</f>
        <v>0</v>
      </c>
      <c r="AA125" s="1" cm="1">
        <f t="array" ref="AA125">SUMPRODUCT(LEN(H125)-LEN(SUBSTITUTE(H125,{"0";"1";"2";"3";"4";"5";"6";"7";"8";"9"},"")))</f>
        <v>12</v>
      </c>
      <c r="AC125" t="str">
        <f t="shared" si="9"/>
        <v>Potential Duplicate</v>
      </c>
      <c r="AD125">
        <f t="shared" si="10"/>
        <v>2</v>
      </c>
      <c r="AE125">
        <f t="shared" si="11"/>
        <v>2</v>
      </c>
      <c r="AF125" t="str">
        <f t="shared" si="12"/>
        <v>Yes</v>
      </c>
      <c r="AG125">
        <f t="shared" ca="1" si="13"/>
        <v>37</v>
      </c>
      <c r="AH125" t="str">
        <f ca="1">IF(OR(V125="",AG125=""),"Yes",IF(AG125&gt;Config!$B$41,"Yes","No"))</f>
        <v>No</v>
      </c>
    </row>
    <row r="126" spans="1:34" x14ac:dyDescent="0.25">
      <c r="A126" s="1" t="s">
        <v>1348</v>
      </c>
      <c r="B126" s="1" t="s">
        <v>33815</v>
      </c>
      <c r="C126" s="1" t="s">
        <v>499</v>
      </c>
      <c r="D126" s="1" t="s">
        <v>499</v>
      </c>
      <c r="E126" s="1" t="s">
        <v>33907</v>
      </c>
      <c r="F126" s="1" t="s">
        <v>1349</v>
      </c>
      <c r="G126" t="str">
        <f t="shared" si="7"/>
        <v>Valid</v>
      </c>
      <c r="H126" s="1" t="s">
        <v>1350</v>
      </c>
      <c r="I126" t="str" cm="1">
        <f t="array" ref="I126">IF(OR(TRIM(H126)="",ISNUMBER(SEARCH("#",H126)),AA126&lt;Config!$B$8,SUMPRODUCT(--ISNUMBER(SEARCH({"a";"b";"c";"d";"e";"f";"g";"h";"i";"j";"k";"l";"m";"n";"o";"p";"q";"r";"s";"t";"u";"v";"w";"x";"y";"z"},H126)))&gt;0),"Invalid","Valid")</f>
        <v>Valid</v>
      </c>
      <c r="J126" s="1" t="s">
        <v>1351</v>
      </c>
      <c r="K126" s="1" t="s">
        <v>147</v>
      </c>
      <c r="L126" s="1" t="s">
        <v>84</v>
      </c>
      <c r="M126" s="1" t="s">
        <v>103</v>
      </c>
      <c r="N126" s="1" t="s">
        <v>68</v>
      </c>
      <c r="O126" s="1" t="s">
        <v>69</v>
      </c>
      <c r="P126" t="s">
        <v>104</v>
      </c>
      <c r="Q126" s="1" t="s">
        <v>302</v>
      </c>
      <c r="R126" s="1" t="s">
        <v>922</v>
      </c>
      <c r="S126" s="1" t="s">
        <v>1352</v>
      </c>
      <c r="T126" s="1" t="s">
        <v>1353</v>
      </c>
      <c r="U126" s="1" t="s">
        <v>1354</v>
      </c>
      <c r="V126" s="1" t="s">
        <v>140</v>
      </c>
      <c r="W126" s="1" t="s">
        <v>40</v>
      </c>
      <c r="X126" t="str">
        <f t="shared" si="8"/>
        <v>Incomplete</v>
      </c>
      <c r="Y126">
        <f>MAX(0,100-IF(G126="Invalid",Config!$B$5,0)-IF(I126="Invalid",Config!$B$6,0)-IF(X126="Incomplete",Config!$B$7,0)-IF(AF126="Yes",Config!$B$37,0))</f>
        <v>60</v>
      </c>
      <c r="Z126" s="1">
        <f>IF(OR(TRIM(B126)="",COUNTIF(Config!$B$15:$B$19,B126)&gt;0),1,0)+IF(OR(TRIM(C126)="",COUNTIF(Config!$B$15:$B$19,C126)&gt;0),1,0)+IF(OR(TRIM(F126)="",COUNTIF(Config!$B$15:$B$19,F126)&gt;0),1,0)+IF(OR(TRIM(H126)="",COUNTIF(Config!$B$15:$B$19,H126)&gt;0),1,0)+IF(OR(TRIM(E126)="",COUNTIF(Config!$B$15:$B$19,E126)&gt;0),1,0)+IF(OR(TRIM(K126)="",COUNTIF(Config!$B$15:$B$19,K126)&gt;0),1,0)+IF(OR(TRIM(P126)="",COUNTIF(Config!$B$15:$B$19,P126)&gt;0),1,0)+IF(OR(TRIM(R126)="",COUNTIF(Config!$B$15:$B$19,R126)&gt;0),1,0)</f>
        <v>1</v>
      </c>
      <c r="AA126" s="1" cm="1">
        <f t="array" ref="AA126">SUMPRODUCT(LEN(H126)-LEN(SUBSTITUTE(H126,{"0";"1";"2";"3";"4";"5";"6";"7";"8";"9"},"")))</f>
        <v>11</v>
      </c>
      <c r="AC126" t="str">
        <f t="shared" si="9"/>
        <v>Incomplete Profile</v>
      </c>
      <c r="AD126">
        <f t="shared" si="10"/>
        <v>1</v>
      </c>
      <c r="AE126">
        <f t="shared" si="11"/>
        <v>1</v>
      </c>
      <c r="AF126" t="str">
        <f t="shared" si="12"/>
        <v>No</v>
      </c>
      <c r="AG126">
        <f t="shared" ca="1" si="13"/>
        <v>37</v>
      </c>
      <c r="AH126" t="str">
        <f ca="1">IF(OR(V126="",AG126=""),"Yes",IF(AG126&gt;Config!$B$41,"Yes","No"))</f>
        <v>No</v>
      </c>
    </row>
    <row r="127" spans="1:34" x14ac:dyDescent="0.25">
      <c r="A127" s="1" t="s">
        <v>1355</v>
      </c>
      <c r="B127" s="1" t="s">
        <v>62</v>
      </c>
      <c r="C127" s="1" t="s">
        <v>364</v>
      </c>
      <c r="D127" s="1" t="s">
        <v>1356</v>
      </c>
      <c r="E127" s="1" t="s">
        <v>33908</v>
      </c>
      <c r="F127" s="1" t="s">
        <v>1357</v>
      </c>
      <c r="G127" t="str">
        <f t="shared" si="7"/>
        <v>Valid</v>
      </c>
      <c r="H127" s="1" t="s">
        <v>1358</v>
      </c>
      <c r="I127" t="str" cm="1">
        <f t="array" ref="I127">IF(OR(TRIM(H127)="",ISNUMBER(SEARCH("#",H127)),AA127&lt;Config!$B$8,SUMPRODUCT(--ISNUMBER(SEARCH({"a";"b";"c";"d";"e";"f";"g";"h";"i";"j";"k";"l";"m";"n";"o";"p";"q";"r";"s";"t";"u";"v";"w";"x";"y";"z"},H127)))&gt;0),"Invalid","Valid")</f>
        <v>Valid</v>
      </c>
      <c r="J127" s="1" t="s">
        <v>1359</v>
      </c>
      <c r="K127" s="1" t="s">
        <v>378</v>
      </c>
      <c r="L127" s="1" t="s">
        <v>49</v>
      </c>
      <c r="M127" s="1" t="s">
        <v>343</v>
      </c>
      <c r="N127" s="1" t="s">
        <v>148</v>
      </c>
      <c r="O127" s="1" t="s">
        <v>149</v>
      </c>
      <c r="P127" t="s">
        <v>328</v>
      </c>
      <c r="Q127" s="1" t="s">
        <v>1046</v>
      </c>
      <c r="R127" s="1" t="s">
        <v>330</v>
      </c>
      <c r="S127" s="1" t="s">
        <v>1360</v>
      </c>
      <c r="T127" s="1" t="s">
        <v>1361</v>
      </c>
      <c r="U127" s="1" t="s">
        <v>1362</v>
      </c>
      <c r="V127" s="1" t="s">
        <v>1363</v>
      </c>
      <c r="W127" s="1" t="s">
        <v>202</v>
      </c>
      <c r="X127" t="str">
        <f t="shared" si="8"/>
        <v>Complete</v>
      </c>
      <c r="Y127">
        <f>MAX(0,100-IF(G127="Invalid",Config!$B$5,0)-IF(I127="Invalid",Config!$B$6,0)-IF(X127="Incomplete",Config!$B$7,0)-IF(AF127="Yes",Config!$B$37,0))</f>
        <v>100</v>
      </c>
      <c r="Z127" s="1">
        <f>IF(OR(TRIM(B127)="",COUNTIF(Config!$B$15:$B$19,B127)&gt;0),1,0)+IF(OR(TRIM(C127)="",COUNTIF(Config!$B$15:$B$19,C127)&gt;0),1,0)+IF(OR(TRIM(F127)="",COUNTIF(Config!$B$15:$B$19,F127)&gt;0),1,0)+IF(OR(TRIM(H127)="",COUNTIF(Config!$B$15:$B$19,H127)&gt;0),1,0)+IF(OR(TRIM(E127)="",COUNTIF(Config!$B$15:$B$19,E127)&gt;0),1,0)+IF(OR(TRIM(K127)="",COUNTIF(Config!$B$15:$B$19,K127)&gt;0),1,0)+IF(OR(TRIM(P127)="",COUNTIF(Config!$B$15:$B$19,P127)&gt;0),1,0)+IF(OR(TRIM(R127)="",COUNTIF(Config!$B$15:$B$19,R127)&gt;0),1,0)</f>
        <v>0</v>
      </c>
      <c r="AA127" s="1" cm="1">
        <f t="array" ref="AA127">SUMPRODUCT(LEN(H127)-LEN(SUBSTITUTE(H127,{"0";"1";"2";"3";"4";"5";"6";"7";"8";"9"},"")))</f>
        <v>11</v>
      </c>
      <c r="AC127" t="str">
        <f t="shared" si="9"/>
        <v/>
      </c>
      <c r="AD127">
        <f t="shared" si="10"/>
        <v>1</v>
      </c>
      <c r="AE127">
        <f t="shared" si="11"/>
        <v>1</v>
      </c>
      <c r="AF127" t="str">
        <f t="shared" si="12"/>
        <v>No</v>
      </c>
      <c r="AG127">
        <f t="shared" ca="1" si="13"/>
        <v>741</v>
      </c>
      <c r="AH127" t="str">
        <f ca="1">IF(OR(V127="",AG127=""),"Yes",IF(AG127&gt;Config!$B$41,"Yes","No"))</f>
        <v>Yes</v>
      </c>
    </row>
    <row r="128" spans="1:34" x14ac:dyDescent="0.25">
      <c r="A128" s="1" t="s">
        <v>1364</v>
      </c>
      <c r="B128" s="1" t="s">
        <v>336</v>
      </c>
      <c r="C128" s="1" t="s">
        <v>828</v>
      </c>
      <c r="D128" s="1" t="s">
        <v>1365</v>
      </c>
      <c r="E128" s="1" t="s">
        <v>33909</v>
      </c>
      <c r="F128" s="1" t="s">
        <v>1366</v>
      </c>
      <c r="G128" t="str">
        <f t="shared" si="7"/>
        <v>Valid</v>
      </c>
      <c r="H128" s="1" t="s">
        <v>1367</v>
      </c>
      <c r="I128" t="str" cm="1">
        <f t="array" ref="I128">IF(OR(TRIM(H128)="",ISNUMBER(SEARCH("#",H128)),AA128&lt;Config!$B$8,SUMPRODUCT(--ISNUMBER(SEARCH({"a";"b";"c";"d";"e";"f";"g";"h";"i";"j";"k";"l";"m";"n";"o";"p";"q";"r";"s";"t";"u";"v";"w";"x";"y";"z"},H128)))&gt;0),"Invalid","Valid")</f>
        <v>Valid</v>
      </c>
      <c r="J128" s="1" t="s">
        <v>884</v>
      </c>
      <c r="K128" s="1" t="s">
        <v>287</v>
      </c>
      <c r="L128" s="1" t="s">
        <v>134</v>
      </c>
      <c r="M128" s="1" t="s">
        <v>33827</v>
      </c>
      <c r="N128" s="1" t="s">
        <v>713</v>
      </c>
      <c r="O128" s="1" t="s">
        <v>180</v>
      </c>
      <c r="P128" t="s">
        <v>53</v>
      </c>
      <c r="Q128" s="1" t="s">
        <v>150</v>
      </c>
      <c r="R128" s="1" t="s">
        <v>55</v>
      </c>
      <c r="S128" s="1" t="s">
        <v>1368</v>
      </c>
      <c r="T128" s="1" t="s">
        <v>1369</v>
      </c>
      <c r="U128" s="1" t="s">
        <v>1370</v>
      </c>
      <c r="V128" s="1" t="s">
        <v>965</v>
      </c>
      <c r="W128" s="1" t="s">
        <v>60</v>
      </c>
      <c r="X128" t="str">
        <f t="shared" si="8"/>
        <v>Complete</v>
      </c>
      <c r="Y128">
        <f>MAX(0,100-IF(G128="Invalid",Config!$B$5,0)-IF(I128="Invalid",Config!$B$6,0)-IF(X128="Incomplete",Config!$B$7,0)-IF(AF128="Yes",Config!$B$37,0))</f>
        <v>100</v>
      </c>
      <c r="Z128" s="1">
        <f>IF(OR(TRIM(B128)="",COUNTIF(Config!$B$15:$B$19,B128)&gt;0),1,0)+IF(OR(TRIM(C128)="",COUNTIF(Config!$B$15:$B$19,C128)&gt;0),1,0)+IF(OR(TRIM(F128)="",COUNTIF(Config!$B$15:$B$19,F128)&gt;0),1,0)+IF(OR(TRIM(H128)="",COUNTIF(Config!$B$15:$B$19,H128)&gt;0),1,0)+IF(OR(TRIM(E128)="",COUNTIF(Config!$B$15:$B$19,E128)&gt;0),1,0)+IF(OR(TRIM(K128)="",COUNTIF(Config!$B$15:$B$19,K128)&gt;0),1,0)+IF(OR(TRIM(P128)="",COUNTIF(Config!$B$15:$B$19,P128)&gt;0),1,0)+IF(OR(TRIM(R128)="",COUNTIF(Config!$B$15:$B$19,R128)&gt;0),1,0)</f>
        <v>0</v>
      </c>
      <c r="AA128" s="1" cm="1">
        <f t="array" ref="AA128">SUMPRODUCT(LEN(H128)-LEN(SUBSTITUTE(H128,{"0";"1";"2";"3";"4";"5";"6";"7";"8";"9"},"")))</f>
        <v>12</v>
      </c>
      <c r="AC128" t="str">
        <f t="shared" si="9"/>
        <v/>
      </c>
      <c r="AD128">
        <f t="shared" si="10"/>
        <v>1</v>
      </c>
      <c r="AE128">
        <f t="shared" si="11"/>
        <v>1</v>
      </c>
      <c r="AF128" t="str">
        <f t="shared" si="12"/>
        <v>No</v>
      </c>
      <c r="AG128">
        <f t="shared" ca="1" si="13"/>
        <v>238</v>
      </c>
      <c r="AH128" t="str">
        <f ca="1">IF(OR(V128="",AG128=""),"Yes",IF(AG128&gt;Config!$B$41,"Yes","No"))</f>
        <v>No</v>
      </c>
    </row>
    <row r="129" spans="1:34" x14ac:dyDescent="0.25">
      <c r="A129" s="1" t="s">
        <v>1371</v>
      </c>
      <c r="B129" s="1" t="s">
        <v>765</v>
      </c>
      <c r="C129" s="1" t="s">
        <v>273</v>
      </c>
      <c r="D129" s="1" t="s">
        <v>909</v>
      </c>
      <c r="E129" s="1" t="s">
        <v>339</v>
      </c>
      <c r="F129" s="1" t="s">
        <v>910</v>
      </c>
      <c r="G129" t="str">
        <f t="shared" si="7"/>
        <v>Valid</v>
      </c>
      <c r="H129" s="1" t="s">
        <v>1372</v>
      </c>
      <c r="I129" t="str" cm="1">
        <f t="array" ref="I129">IF(OR(TRIM(H129)="",ISNUMBER(SEARCH("#",H129)),AA129&lt;Config!$B$8,SUMPRODUCT(--ISNUMBER(SEARCH({"a";"b";"c";"d";"e";"f";"g";"h";"i";"j";"k";"l";"m";"n";"o";"p";"q";"r";"s";"t";"u";"v";"w";"x";"y";"z"},H129)))&gt;0),"Invalid","Valid")</f>
        <v>Valid</v>
      </c>
      <c r="J129" s="1" t="s">
        <v>912</v>
      </c>
      <c r="K129" s="1" t="s">
        <v>147</v>
      </c>
      <c r="L129" s="1" t="s">
        <v>134</v>
      </c>
      <c r="M129" s="1" t="s">
        <v>30</v>
      </c>
      <c r="N129" s="1" t="s">
        <v>713</v>
      </c>
      <c r="O129" s="1" t="s">
        <v>149</v>
      </c>
      <c r="P129" t="s">
        <v>314</v>
      </c>
      <c r="Q129" s="1" t="s">
        <v>663</v>
      </c>
      <c r="R129" s="1" t="s">
        <v>315</v>
      </c>
      <c r="S129" s="1" t="s">
        <v>913</v>
      </c>
      <c r="T129" s="1" t="s">
        <v>914</v>
      </c>
      <c r="U129" s="1" t="s">
        <v>675</v>
      </c>
      <c r="V129" s="1" t="s">
        <v>915</v>
      </c>
      <c r="W129" s="1" t="s">
        <v>60</v>
      </c>
      <c r="X129" t="str">
        <f t="shared" si="8"/>
        <v>Complete</v>
      </c>
      <c r="Y129">
        <f>MAX(0,100-IF(G129="Invalid",Config!$B$5,0)-IF(I129="Invalid",Config!$B$6,0)-IF(X129="Incomplete",Config!$B$7,0)-IF(AF129="Yes",Config!$B$37,0))</f>
        <v>75</v>
      </c>
      <c r="Z129" s="1">
        <f>IF(OR(TRIM(B129)="",COUNTIF(Config!$B$15:$B$19,B129)&gt;0),1,0)+IF(OR(TRIM(C129)="",COUNTIF(Config!$B$15:$B$19,C129)&gt;0),1,0)+IF(OR(TRIM(F129)="",COUNTIF(Config!$B$15:$B$19,F129)&gt;0),1,0)+IF(OR(TRIM(H129)="",COUNTIF(Config!$B$15:$B$19,H129)&gt;0),1,0)+IF(OR(TRIM(E129)="",COUNTIF(Config!$B$15:$B$19,E129)&gt;0),1,0)+IF(OR(TRIM(K129)="",COUNTIF(Config!$B$15:$B$19,K129)&gt;0),1,0)+IF(OR(TRIM(P129)="",COUNTIF(Config!$B$15:$B$19,P129)&gt;0),1,0)+IF(OR(TRIM(R129)="",COUNTIF(Config!$B$15:$B$19,R129)&gt;0),1,0)</f>
        <v>0</v>
      </c>
      <c r="AA129" s="1" cm="1">
        <f t="array" ref="AA129">SUMPRODUCT(LEN(H129)-LEN(SUBSTITUTE(H129,{"0";"1";"2";"3";"4";"5";"6";"7";"8";"9"},"")))</f>
        <v>12</v>
      </c>
      <c r="AC129" t="str">
        <f t="shared" si="9"/>
        <v>Potential Duplicate</v>
      </c>
      <c r="AD129">
        <f t="shared" si="10"/>
        <v>2</v>
      </c>
      <c r="AE129">
        <f t="shared" si="11"/>
        <v>1</v>
      </c>
      <c r="AF129" t="str">
        <f t="shared" si="12"/>
        <v>Yes</v>
      </c>
      <c r="AG129">
        <f t="shared" ca="1" si="13"/>
        <v>446</v>
      </c>
      <c r="AH129" t="str">
        <f ca="1">IF(OR(V129="",AG129=""),"Yes",IF(AG129&gt;Config!$B$41,"Yes","No"))</f>
        <v>Yes</v>
      </c>
    </row>
    <row r="130" spans="1:34" x14ac:dyDescent="0.25">
      <c r="A130" s="1" t="s">
        <v>1373</v>
      </c>
      <c r="B130" s="1" t="s">
        <v>619</v>
      </c>
      <c r="C130" s="1" t="s">
        <v>861</v>
      </c>
      <c r="D130" s="1" t="s">
        <v>1374</v>
      </c>
      <c r="E130" s="1" t="s">
        <v>33910</v>
      </c>
      <c r="F130" s="1" t="s">
        <v>1375</v>
      </c>
      <c r="G130" t="str">
        <f t="shared" si="7"/>
        <v>Valid</v>
      </c>
      <c r="H130" s="1" t="s">
        <v>1376</v>
      </c>
      <c r="I130" t="str" cm="1">
        <f t="array" ref="I130">IF(OR(TRIM(H130)="",ISNUMBER(SEARCH("#",H130)),AA130&lt;Config!$B$8,SUMPRODUCT(--ISNUMBER(SEARCH({"a";"b";"c";"d";"e";"f";"g";"h";"i";"j";"k";"l";"m";"n";"o";"p";"q";"r";"s";"t";"u";"v";"w";"x";"y";"z"},H130)))&gt;0),"Invalid","Valid")</f>
        <v>Valid</v>
      </c>
      <c r="J130" s="1" t="s">
        <v>1377</v>
      </c>
      <c r="K130" s="1" t="s">
        <v>1001</v>
      </c>
      <c r="L130" s="1" t="s">
        <v>67</v>
      </c>
      <c r="M130" s="1" t="s">
        <v>30</v>
      </c>
      <c r="N130" s="1" t="s">
        <v>358</v>
      </c>
      <c r="O130" s="1" t="s">
        <v>266</v>
      </c>
      <c r="P130" t="s">
        <v>53</v>
      </c>
      <c r="Q130" s="1" t="s">
        <v>55</v>
      </c>
      <c r="R130" s="1" t="s">
        <v>288</v>
      </c>
      <c r="S130" s="1" t="s">
        <v>1378</v>
      </c>
      <c r="T130" s="1" t="s">
        <v>1379</v>
      </c>
      <c r="U130" s="1" t="s">
        <v>1380</v>
      </c>
      <c r="V130" s="1" t="s">
        <v>1050</v>
      </c>
      <c r="W130" s="1" t="s">
        <v>40</v>
      </c>
      <c r="X130" t="str">
        <f t="shared" si="8"/>
        <v>Complete</v>
      </c>
      <c r="Y130">
        <f>MAX(0,100-IF(G130="Invalid",Config!$B$5,0)-IF(I130="Invalid",Config!$B$6,0)-IF(X130="Incomplete",Config!$B$7,0)-IF(AF130="Yes",Config!$B$37,0))</f>
        <v>100</v>
      </c>
      <c r="Z130" s="1">
        <f>IF(OR(TRIM(B130)="",COUNTIF(Config!$B$15:$B$19,B130)&gt;0),1,0)+IF(OR(TRIM(C130)="",COUNTIF(Config!$B$15:$B$19,C130)&gt;0),1,0)+IF(OR(TRIM(F130)="",COUNTIF(Config!$B$15:$B$19,F130)&gt;0),1,0)+IF(OR(TRIM(H130)="",COUNTIF(Config!$B$15:$B$19,H130)&gt;0),1,0)+IF(OR(TRIM(E130)="",COUNTIF(Config!$B$15:$B$19,E130)&gt;0),1,0)+IF(OR(TRIM(K130)="",COUNTIF(Config!$B$15:$B$19,K130)&gt;0),1,0)+IF(OR(TRIM(P130)="",COUNTIF(Config!$B$15:$B$19,P130)&gt;0),1,0)+IF(OR(TRIM(R130)="",COUNTIF(Config!$B$15:$B$19,R130)&gt;0),1,0)</f>
        <v>0</v>
      </c>
      <c r="AA130" s="1" cm="1">
        <f t="array" ref="AA130">SUMPRODUCT(LEN(H130)-LEN(SUBSTITUTE(H130,{"0";"1";"2";"3";"4";"5";"6";"7";"8";"9"},"")))</f>
        <v>12</v>
      </c>
      <c r="AC130" t="str">
        <f t="shared" si="9"/>
        <v/>
      </c>
      <c r="AD130">
        <f t="shared" si="10"/>
        <v>1</v>
      </c>
      <c r="AE130">
        <f t="shared" si="11"/>
        <v>1</v>
      </c>
      <c r="AF130" t="str">
        <f t="shared" si="12"/>
        <v>No</v>
      </c>
      <c r="AG130">
        <f t="shared" ca="1" si="13"/>
        <v>37</v>
      </c>
      <c r="AH130" t="str">
        <f ca="1">IF(OR(V130="",AG130=""),"Yes",IF(AG130&gt;Config!$B$41,"Yes","No"))</f>
        <v>No</v>
      </c>
    </row>
    <row r="131" spans="1:34" x14ac:dyDescent="0.25">
      <c r="A131" s="1" t="s">
        <v>1381</v>
      </c>
      <c r="B131" s="1" t="s">
        <v>218</v>
      </c>
      <c r="C131" s="1" t="s">
        <v>545</v>
      </c>
      <c r="D131" s="1" t="s">
        <v>1382</v>
      </c>
      <c r="E131" s="1" t="s">
        <v>33911</v>
      </c>
      <c r="F131" s="1" t="s">
        <v>1383</v>
      </c>
      <c r="G131" t="str">
        <f t="shared" ref="G131:G194" si="14">IFERROR(IF(OR(TRIM(F131)="",LEN(F131)-LEN(SUBSTITUTE(F131,"@",""))&lt;&gt;1,FIND("@",F131)=1,RIGHT(F131,1)=".",ISNUMBER(SEARCH(" ",F131)),ISERROR(FIND(".",F131,FIND("@",F131)+2))),"Invalid","Valid"),"Invalid")</f>
        <v>Valid</v>
      </c>
      <c r="H131" s="1" t="s">
        <v>1384</v>
      </c>
      <c r="I131" t="str" cm="1">
        <f t="array" ref="I131">IF(OR(TRIM(H131)="",ISNUMBER(SEARCH("#",H131)),AA131&lt;Config!$B$8,SUMPRODUCT(--ISNUMBER(SEARCH({"a";"b";"c";"d";"e";"f";"g";"h";"i";"j";"k";"l";"m";"n";"o";"p";"q";"r";"s";"t";"u";"v";"w";"x";"y";"z"},H131)))&gt;0),"Invalid","Valid")</f>
        <v>Valid</v>
      </c>
      <c r="J131" s="1" t="s">
        <v>1385</v>
      </c>
      <c r="K131" s="1" t="s">
        <v>504</v>
      </c>
      <c r="L131" s="1" t="s">
        <v>29</v>
      </c>
      <c r="M131" s="1" t="s">
        <v>33827</v>
      </c>
      <c r="N131" s="1" t="s">
        <v>252</v>
      </c>
      <c r="O131" s="1" t="s">
        <v>149</v>
      </c>
      <c r="P131" t="s">
        <v>53</v>
      </c>
      <c r="Q131" s="1" t="s">
        <v>55</v>
      </c>
      <c r="R131" s="1" t="s">
        <v>197</v>
      </c>
      <c r="S131" s="1" t="s">
        <v>1386</v>
      </c>
      <c r="T131" s="1" t="s">
        <v>1387</v>
      </c>
      <c r="U131" s="1" t="s">
        <v>756</v>
      </c>
      <c r="V131" s="1" t="s">
        <v>1347</v>
      </c>
      <c r="W131" s="1" t="s">
        <v>141</v>
      </c>
      <c r="X131" t="str">
        <f t="shared" ref="X131:X194" si="15">IF(Z131=0,"Complete","Incomplete")</f>
        <v>Complete</v>
      </c>
      <c r="Y131">
        <f>MAX(0,100-IF(G131="Invalid",Config!$B$5,0)-IF(I131="Invalid",Config!$B$6,0)-IF(X131="Incomplete",Config!$B$7,0)-IF(AF131="Yes",Config!$B$37,0))</f>
        <v>75</v>
      </c>
      <c r="Z131" s="1">
        <f>IF(OR(TRIM(B131)="",COUNTIF(Config!$B$15:$B$19,B131)&gt;0),1,0)+IF(OR(TRIM(C131)="",COUNTIF(Config!$B$15:$B$19,C131)&gt;0),1,0)+IF(OR(TRIM(F131)="",COUNTIF(Config!$B$15:$B$19,F131)&gt;0),1,0)+IF(OR(TRIM(H131)="",COUNTIF(Config!$B$15:$B$19,H131)&gt;0),1,0)+IF(OR(TRIM(E131)="",COUNTIF(Config!$B$15:$B$19,E131)&gt;0),1,0)+IF(OR(TRIM(K131)="",COUNTIF(Config!$B$15:$B$19,K131)&gt;0),1,0)+IF(OR(TRIM(P131)="",COUNTIF(Config!$B$15:$B$19,P131)&gt;0),1,0)+IF(OR(TRIM(R131)="",COUNTIF(Config!$B$15:$B$19,R131)&gt;0),1,0)</f>
        <v>0</v>
      </c>
      <c r="AA131" s="1" cm="1">
        <f t="array" ref="AA131">SUMPRODUCT(LEN(H131)-LEN(SUBSTITUTE(H131,{"0";"1";"2";"3";"4";"5";"6";"7";"8";"9"},"")))</f>
        <v>11</v>
      </c>
      <c r="AC131" t="str">
        <f t="shared" ref="AC131:AC194" si="16">_xlfn.TEXTJOIN("; ",TRUE,IF(G131="Invalid","Invalid Email",""),IF(I131="Invalid","Invalid Phone",""),IF(X131="Incomplete","Incomplete Profile",""),IF(AF131="Yes","Potential Duplicate",""))</f>
        <v>Potential Duplicate</v>
      </c>
      <c r="AD131">
        <f t="shared" ref="AD131:AD194" si="17">IF(OR(TRIM(F131)="",G131="Invalid"),0,COUNTIF($F$2:$F$5131,F131))</f>
        <v>1</v>
      </c>
      <c r="AE131">
        <f t="shared" ref="AE131:AE194" si="18">IF(OR(TRIM(H131)="",I131="Invalid"),0,COUNTIF($H$2:$H$5131,H131))</f>
        <v>2</v>
      </c>
      <c r="AF131" t="str">
        <f t="shared" ref="AF131:AF194" si="19">IF(OR(AD131&gt;1,AE131&gt;1),"Yes","No")</f>
        <v>Yes</v>
      </c>
      <c r="AG131">
        <f t="shared" ref="AG131:AG194" ca="1" si="20">IFERROR(TODAY()-DATEVALUE(V131),IFERROR(TODAY()-DATE(VALUE(RIGHT(V131,4)),VALUE(MID(V131,FIND("/",V131)+1,FIND("/",V131,FIND("/",V131)+1)-FIND("/",V131)-1)),VALUE(LEFT(V131,FIND("/",V131)-1))),""))</f>
        <v>37</v>
      </c>
      <c r="AH131" t="str">
        <f ca="1">IF(OR(V131="",AG131=""),"Yes",IF(AG131&gt;Config!$B$41,"Yes","No"))</f>
        <v>No</v>
      </c>
    </row>
    <row r="132" spans="1:34" x14ac:dyDescent="0.25">
      <c r="A132" s="1" t="s">
        <v>1388</v>
      </c>
      <c r="B132" s="1" t="s">
        <v>818</v>
      </c>
      <c r="C132" s="1" t="s">
        <v>1389</v>
      </c>
      <c r="D132" s="1" t="s">
        <v>1390</v>
      </c>
      <c r="E132" s="1" t="s">
        <v>578</v>
      </c>
      <c r="F132" s="1" t="s">
        <v>1391</v>
      </c>
      <c r="G132" t="str">
        <f t="shared" si="14"/>
        <v>Valid</v>
      </c>
      <c r="H132" s="1" t="s">
        <v>1392</v>
      </c>
      <c r="I132" t="str" cm="1">
        <f t="array" ref="I132">IF(OR(TRIM(H132)="",ISNUMBER(SEARCH("#",H132)),AA132&lt;Config!$B$8,SUMPRODUCT(--ISNUMBER(SEARCH({"a";"b";"c";"d";"e";"f";"g";"h";"i";"j";"k";"l";"m";"n";"o";"p";"q";"r";"s";"t";"u";"v";"w";"x";"y";"z"},H132)))&gt;0),"Invalid","Valid")</f>
        <v>Valid</v>
      </c>
      <c r="J132" s="1" t="s">
        <v>1393</v>
      </c>
      <c r="K132" s="1" t="s">
        <v>117</v>
      </c>
      <c r="L132" s="1" t="s">
        <v>179</v>
      </c>
      <c r="M132" s="1" t="s">
        <v>343</v>
      </c>
      <c r="N132" s="1" t="s">
        <v>31</v>
      </c>
      <c r="O132" s="1" t="s">
        <v>196</v>
      </c>
      <c r="P132" t="s">
        <v>344</v>
      </c>
      <c r="Q132" s="1" t="s">
        <v>345</v>
      </c>
      <c r="R132" s="1" t="s">
        <v>1200</v>
      </c>
      <c r="S132" s="1" t="s">
        <v>1394</v>
      </c>
      <c r="T132" s="1" t="s">
        <v>1395</v>
      </c>
      <c r="U132" s="1" t="s">
        <v>1396</v>
      </c>
      <c r="V132" s="1" t="s">
        <v>1397</v>
      </c>
      <c r="W132" s="1" t="s">
        <v>141</v>
      </c>
      <c r="X132" t="str">
        <f t="shared" si="15"/>
        <v>Complete</v>
      </c>
      <c r="Y132">
        <f>MAX(0,100-IF(G132="Invalid",Config!$B$5,0)-IF(I132="Invalid",Config!$B$6,0)-IF(X132="Incomplete",Config!$B$7,0)-IF(AF132="Yes",Config!$B$37,0))</f>
        <v>100</v>
      </c>
      <c r="Z132" s="1">
        <f>IF(OR(TRIM(B132)="",COUNTIF(Config!$B$15:$B$19,B132)&gt;0),1,0)+IF(OR(TRIM(C132)="",COUNTIF(Config!$B$15:$B$19,C132)&gt;0),1,0)+IF(OR(TRIM(F132)="",COUNTIF(Config!$B$15:$B$19,F132)&gt;0),1,0)+IF(OR(TRIM(H132)="",COUNTIF(Config!$B$15:$B$19,H132)&gt;0),1,0)+IF(OR(TRIM(E132)="",COUNTIF(Config!$B$15:$B$19,E132)&gt;0),1,0)+IF(OR(TRIM(K132)="",COUNTIF(Config!$B$15:$B$19,K132)&gt;0),1,0)+IF(OR(TRIM(P132)="",COUNTIF(Config!$B$15:$B$19,P132)&gt;0),1,0)+IF(OR(TRIM(R132)="",COUNTIF(Config!$B$15:$B$19,R132)&gt;0),1,0)</f>
        <v>0</v>
      </c>
      <c r="AA132" s="1" cm="1">
        <f t="array" ref="AA132">SUMPRODUCT(LEN(H132)-LEN(SUBSTITUTE(H132,{"0";"1";"2";"3";"4";"5";"6";"7";"8";"9"},"")))</f>
        <v>10</v>
      </c>
      <c r="AC132" t="str">
        <f t="shared" si="16"/>
        <v/>
      </c>
      <c r="AD132">
        <f t="shared" si="17"/>
        <v>1</v>
      </c>
      <c r="AE132">
        <f t="shared" si="18"/>
        <v>1</v>
      </c>
      <c r="AF132" t="str">
        <f t="shared" si="19"/>
        <v>No</v>
      </c>
      <c r="AG132">
        <f t="shared" ca="1" si="20"/>
        <v>273</v>
      </c>
      <c r="AH132" t="str">
        <f ca="1">IF(OR(V132="",AG132=""),"Yes",IF(AG132&gt;Config!$B$41,"Yes","No"))</f>
        <v>No</v>
      </c>
    </row>
    <row r="133" spans="1:34" x14ac:dyDescent="0.25">
      <c r="A133" s="1" t="s">
        <v>1398</v>
      </c>
      <c r="B133" s="1" t="s">
        <v>1399</v>
      </c>
      <c r="C133" s="1" t="s">
        <v>1400</v>
      </c>
      <c r="D133" s="1" t="s">
        <v>1401</v>
      </c>
      <c r="E133" s="1" t="s">
        <v>33912</v>
      </c>
      <c r="F133" s="1" t="s">
        <v>1402</v>
      </c>
      <c r="G133" t="str">
        <f t="shared" si="14"/>
        <v>Valid</v>
      </c>
      <c r="H133" s="1" t="s">
        <v>1403</v>
      </c>
      <c r="I133" t="str" cm="1">
        <f t="array" ref="I133">IF(OR(TRIM(H133)="",ISNUMBER(SEARCH("#",H133)),AA133&lt;Config!$B$8,SUMPRODUCT(--ISNUMBER(SEARCH({"a";"b";"c";"d";"e";"f";"g";"h";"i";"j";"k";"l";"m";"n";"o";"p";"q";"r";"s";"t";"u";"v";"w";"x";"y";"z"},H133)))&gt;0),"Invalid","Valid")</f>
        <v>Valid</v>
      </c>
      <c r="J133" s="1" t="s">
        <v>1404</v>
      </c>
      <c r="K133" s="1" t="s">
        <v>178</v>
      </c>
      <c r="L133" s="1" t="s">
        <v>84</v>
      </c>
      <c r="M133" s="1" t="s">
        <v>235</v>
      </c>
      <c r="N133" s="1" t="s">
        <v>33819</v>
      </c>
      <c r="O133" s="1" t="s">
        <v>69</v>
      </c>
      <c r="P133" t="s">
        <v>344</v>
      </c>
      <c r="Q133" s="1" t="s">
        <v>971</v>
      </c>
      <c r="R133" s="1" t="s">
        <v>346</v>
      </c>
      <c r="S133" s="1" t="s">
        <v>1405</v>
      </c>
      <c r="T133" s="1" t="s">
        <v>1406</v>
      </c>
      <c r="U133" s="1" t="s">
        <v>1407</v>
      </c>
      <c r="V133" s="1" t="s">
        <v>1408</v>
      </c>
      <c r="W133" s="1" t="s">
        <v>94</v>
      </c>
      <c r="X133" t="str">
        <f t="shared" si="15"/>
        <v>Complete</v>
      </c>
      <c r="Y133">
        <f>MAX(0,100-IF(G133="Invalid",Config!$B$5,0)-IF(I133="Invalid",Config!$B$6,0)-IF(X133="Incomplete",Config!$B$7,0)-IF(AF133="Yes",Config!$B$37,0))</f>
        <v>75</v>
      </c>
      <c r="Z133" s="1">
        <f>IF(OR(TRIM(B133)="",COUNTIF(Config!$B$15:$B$19,B133)&gt;0),1,0)+IF(OR(TRIM(C133)="",COUNTIF(Config!$B$15:$B$19,C133)&gt;0),1,0)+IF(OR(TRIM(F133)="",COUNTIF(Config!$B$15:$B$19,F133)&gt;0),1,0)+IF(OR(TRIM(H133)="",COUNTIF(Config!$B$15:$B$19,H133)&gt;0),1,0)+IF(OR(TRIM(E133)="",COUNTIF(Config!$B$15:$B$19,E133)&gt;0),1,0)+IF(OR(TRIM(K133)="",COUNTIF(Config!$B$15:$B$19,K133)&gt;0),1,0)+IF(OR(TRIM(P133)="",COUNTIF(Config!$B$15:$B$19,P133)&gt;0),1,0)+IF(OR(TRIM(R133)="",COUNTIF(Config!$B$15:$B$19,R133)&gt;0),1,0)</f>
        <v>0</v>
      </c>
      <c r="AA133" s="1" cm="1">
        <f t="array" ref="AA133">SUMPRODUCT(LEN(H133)-LEN(SUBSTITUTE(H133,{"0";"1";"2";"3";"4";"5";"6";"7";"8";"9"},"")))</f>
        <v>12</v>
      </c>
      <c r="AC133" t="str">
        <f t="shared" si="16"/>
        <v>Potential Duplicate</v>
      </c>
      <c r="AD133">
        <f t="shared" si="17"/>
        <v>1</v>
      </c>
      <c r="AE133">
        <f t="shared" si="18"/>
        <v>2</v>
      </c>
      <c r="AF133" t="str">
        <f t="shared" si="19"/>
        <v>Yes</v>
      </c>
      <c r="AG133">
        <f t="shared" ca="1" si="20"/>
        <v>491</v>
      </c>
      <c r="AH133" t="str">
        <f ca="1">IF(OR(V133="",AG133=""),"Yes",IF(AG133&gt;Config!$B$41,"Yes","No"))</f>
        <v>Yes</v>
      </c>
    </row>
    <row r="134" spans="1:34" x14ac:dyDescent="0.25">
      <c r="A134" s="1" t="s">
        <v>1409</v>
      </c>
      <c r="B134" s="1" t="s">
        <v>229</v>
      </c>
      <c r="C134" s="1" t="s">
        <v>524</v>
      </c>
      <c r="D134" s="1" t="s">
        <v>1410</v>
      </c>
      <c r="E134" s="1" t="s">
        <v>159</v>
      </c>
      <c r="F134" s="1" t="s">
        <v>1411</v>
      </c>
      <c r="G134" t="str">
        <f t="shared" si="14"/>
        <v>Valid</v>
      </c>
      <c r="H134" s="1" t="s">
        <v>1412</v>
      </c>
      <c r="I134" t="str" cm="1">
        <f t="array" ref="I134">IF(OR(TRIM(H134)="",ISNUMBER(SEARCH("#",H134)),AA134&lt;Config!$B$8,SUMPRODUCT(--ISNUMBER(SEARCH({"a";"b";"c";"d";"e";"f";"g";"h";"i";"j";"k";"l";"m";"n";"o";"p";"q";"r";"s";"t";"u";"v";"w";"x";"y";"z"},H134)))&gt;0),"Invalid","Valid")</f>
        <v>Valid</v>
      </c>
      <c r="J134" s="1" t="s">
        <v>1413</v>
      </c>
      <c r="K134" s="1" t="s">
        <v>516</v>
      </c>
      <c r="L134" s="1" t="s">
        <v>84</v>
      </c>
      <c r="M134" s="1" t="s">
        <v>30</v>
      </c>
      <c r="N134" s="1" t="s">
        <v>211</v>
      </c>
      <c r="O134" s="1" t="s">
        <v>52</v>
      </c>
      <c r="P134" t="s">
        <v>104</v>
      </c>
      <c r="Q134" s="1" t="s">
        <v>302</v>
      </c>
      <c r="R134" s="1" t="s">
        <v>833</v>
      </c>
      <c r="S134" s="1" t="s">
        <v>1414</v>
      </c>
      <c r="T134" s="1" t="s">
        <v>1415</v>
      </c>
      <c r="U134" s="1" t="s">
        <v>1416</v>
      </c>
      <c r="V134" s="1" t="s">
        <v>140</v>
      </c>
      <c r="W134" s="1" t="s">
        <v>60</v>
      </c>
      <c r="X134" t="str">
        <f t="shared" si="15"/>
        <v>Complete</v>
      </c>
      <c r="Y134">
        <f>MAX(0,100-IF(G134="Invalid",Config!$B$5,0)-IF(I134="Invalid",Config!$B$6,0)-IF(X134="Incomplete",Config!$B$7,0)-IF(AF134="Yes",Config!$B$37,0))</f>
        <v>100</v>
      </c>
      <c r="Z134" s="1">
        <f>IF(OR(TRIM(B134)="",COUNTIF(Config!$B$15:$B$19,B134)&gt;0),1,0)+IF(OR(TRIM(C134)="",COUNTIF(Config!$B$15:$B$19,C134)&gt;0),1,0)+IF(OR(TRIM(F134)="",COUNTIF(Config!$B$15:$B$19,F134)&gt;0),1,0)+IF(OR(TRIM(H134)="",COUNTIF(Config!$B$15:$B$19,H134)&gt;0),1,0)+IF(OR(TRIM(E134)="",COUNTIF(Config!$B$15:$B$19,E134)&gt;0),1,0)+IF(OR(TRIM(K134)="",COUNTIF(Config!$B$15:$B$19,K134)&gt;0),1,0)+IF(OR(TRIM(P134)="",COUNTIF(Config!$B$15:$B$19,P134)&gt;0),1,0)+IF(OR(TRIM(R134)="",COUNTIF(Config!$B$15:$B$19,R134)&gt;0),1,0)</f>
        <v>0</v>
      </c>
      <c r="AA134" s="1" cm="1">
        <f t="array" ref="AA134">SUMPRODUCT(LEN(H134)-LEN(SUBSTITUTE(H134,{"0";"1";"2";"3";"4";"5";"6";"7";"8";"9"},"")))</f>
        <v>11</v>
      </c>
      <c r="AC134" t="str">
        <f t="shared" si="16"/>
        <v/>
      </c>
      <c r="AD134">
        <f t="shared" si="17"/>
        <v>1</v>
      </c>
      <c r="AE134">
        <f t="shared" si="18"/>
        <v>1</v>
      </c>
      <c r="AF134" t="str">
        <f t="shared" si="19"/>
        <v>No</v>
      </c>
      <c r="AG134">
        <f t="shared" ca="1" si="20"/>
        <v>37</v>
      </c>
      <c r="AH134" t="str">
        <f ca="1">IF(OR(V134="",AG134=""),"Yes",IF(AG134&gt;Config!$B$41,"Yes","No"))</f>
        <v>No</v>
      </c>
    </row>
    <row r="135" spans="1:34" x14ac:dyDescent="0.25">
      <c r="A135" s="1" t="s">
        <v>1417</v>
      </c>
      <c r="B135" s="1" t="s">
        <v>1185</v>
      </c>
      <c r="C135" s="1" t="s">
        <v>828</v>
      </c>
      <c r="D135" s="1" t="s">
        <v>1418</v>
      </c>
      <c r="E135" s="1" t="s">
        <v>33913</v>
      </c>
      <c r="F135" s="1" t="s">
        <v>1419</v>
      </c>
      <c r="G135" t="str">
        <f t="shared" si="14"/>
        <v>Valid</v>
      </c>
      <c r="H135" s="1" t="s">
        <v>1420</v>
      </c>
      <c r="I135" t="str" cm="1">
        <f t="array" ref="I135">IF(OR(TRIM(H135)="",ISNUMBER(SEARCH("#",H135)),AA135&lt;Config!$B$8,SUMPRODUCT(--ISNUMBER(SEARCH({"a";"b";"c";"d";"e";"f";"g";"h";"i";"j";"k";"l";"m";"n";"o";"p";"q";"r";"s";"t";"u";"v";"w";"x";"y";"z"},H135)))&gt;0),"Invalid","Valid")</f>
        <v>Valid</v>
      </c>
      <c r="J135" s="1" t="s">
        <v>1421</v>
      </c>
      <c r="K135" s="1" t="s">
        <v>425</v>
      </c>
      <c r="L135" s="1" t="s">
        <v>102</v>
      </c>
      <c r="M135" s="1" t="s">
        <v>462</v>
      </c>
      <c r="N135" s="1" t="s">
        <v>33819</v>
      </c>
      <c r="O135" s="1" t="s">
        <v>196</v>
      </c>
      <c r="P135" t="s">
        <v>53</v>
      </c>
      <c r="Q135" s="1" t="s">
        <v>197</v>
      </c>
      <c r="R135" s="1" t="s">
        <v>415</v>
      </c>
      <c r="S135" s="1" t="s">
        <v>1422</v>
      </c>
      <c r="T135" s="1" t="s">
        <v>1423</v>
      </c>
      <c r="U135" s="1" t="s">
        <v>1424</v>
      </c>
      <c r="V135" s="1" t="s">
        <v>1145</v>
      </c>
      <c r="W135" s="1" t="s">
        <v>141</v>
      </c>
      <c r="X135" t="str">
        <f t="shared" si="15"/>
        <v>Complete</v>
      </c>
      <c r="Y135">
        <f>MAX(0,100-IF(G135="Invalid",Config!$B$5,0)-IF(I135="Invalid",Config!$B$6,0)-IF(X135="Incomplete",Config!$B$7,0)-IF(AF135="Yes",Config!$B$37,0))</f>
        <v>100</v>
      </c>
      <c r="Z135" s="1">
        <f>IF(OR(TRIM(B135)="",COUNTIF(Config!$B$15:$B$19,B135)&gt;0),1,0)+IF(OR(TRIM(C135)="",COUNTIF(Config!$B$15:$B$19,C135)&gt;0),1,0)+IF(OR(TRIM(F135)="",COUNTIF(Config!$B$15:$B$19,F135)&gt;0),1,0)+IF(OR(TRIM(H135)="",COUNTIF(Config!$B$15:$B$19,H135)&gt;0),1,0)+IF(OR(TRIM(E135)="",COUNTIF(Config!$B$15:$B$19,E135)&gt;0),1,0)+IF(OR(TRIM(K135)="",COUNTIF(Config!$B$15:$B$19,K135)&gt;0),1,0)+IF(OR(TRIM(P135)="",COUNTIF(Config!$B$15:$B$19,P135)&gt;0),1,0)+IF(OR(TRIM(R135)="",COUNTIF(Config!$B$15:$B$19,R135)&gt;0),1,0)</f>
        <v>0</v>
      </c>
      <c r="AA135" s="1" cm="1">
        <f t="array" ref="AA135">SUMPRODUCT(LEN(H135)-LEN(SUBSTITUTE(H135,{"0";"1";"2";"3";"4";"5";"6";"7";"8";"9"},"")))</f>
        <v>12</v>
      </c>
      <c r="AC135" t="str">
        <f t="shared" si="16"/>
        <v/>
      </c>
      <c r="AD135">
        <f t="shared" si="17"/>
        <v>1</v>
      </c>
      <c r="AE135">
        <f t="shared" si="18"/>
        <v>1</v>
      </c>
      <c r="AF135" t="str">
        <f t="shared" si="19"/>
        <v>No</v>
      </c>
      <c r="AG135">
        <f t="shared" ca="1" si="20"/>
        <v>37</v>
      </c>
      <c r="AH135" t="str">
        <f ca="1">IF(OR(V135="",AG135=""),"Yes",IF(AG135&gt;Config!$B$41,"Yes","No"))</f>
        <v>No</v>
      </c>
    </row>
    <row r="136" spans="1:34" x14ac:dyDescent="0.25">
      <c r="A136" s="1" t="s">
        <v>1425</v>
      </c>
      <c r="B136" s="1" t="s">
        <v>336</v>
      </c>
      <c r="C136" s="1" t="s">
        <v>128</v>
      </c>
      <c r="D136" s="1" t="s">
        <v>1426</v>
      </c>
      <c r="E136" s="1" t="s">
        <v>33829</v>
      </c>
      <c r="F136" s="1" t="s">
        <v>1427</v>
      </c>
      <c r="G136" t="str">
        <f t="shared" si="14"/>
        <v>Valid</v>
      </c>
      <c r="H136" s="1" t="s">
        <v>1428</v>
      </c>
      <c r="I136" t="str" cm="1">
        <f t="array" ref="I136">IF(OR(TRIM(H136)="",ISNUMBER(SEARCH("#",H136)),AA136&lt;Config!$B$8,SUMPRODUCT(--ISNUMBER(SEARCH({"a";"b";"c";"d";"e";"f";"g";"h";"i";"j";"k";"l";"m";"n";"o";"p";"q";"r";"s";"t";"u";"v";"w";"x";"y";"z"},H136)))&gt;0),"Invalid","Valid")</f>
        <v>Valid</v>
      </c>
      <c r="J136" s="1" t="s">
        <v>1429</v>
      </c>
      <c r="K136" s="1" t="s">
        <v>195</v>
      </c>
      <c r="L136" s="1" t="s">
        <v>164</v>
      </c>
      <c r="M136" s="1" t="s">
        <v>103</v>
      </c>
      <c r="N136" s="1" t="s">
        <v>358</v>
      </c>
      <c r="O136" s="1" t="s">
        <v>69</v>
      </c>
      <c r="P136" t="s">
        <v>87</v>
      </c>
      <c r="Q136" s="1" t="s">
        <v>438</v>
      </c>
      <c r="R136" s="1" t="s">
        <v>136</v>
      </c>
      <c r="S136" s="1" t="s">
        <v>1430</v>
      </c>
      <c r="T136" s="1" t="s">
        <v>1431</v>
      </c>
      <c r="U136" s="1" t="s">
        <v>1432</v>
      </c>
      <c r="V136" s="1" t="s">
        <v>140</v>
      </c>
      <c r="W136" s="1" t="s">
        <v>141</v>
      </c>
      <c r="X136" t="str">
        <f t="shared" si="15"/>
        <v>Incomplete</v>
      </c>
      <c r="Y136">
        <f>MAX(0,100-IF(G136="Invalid",Config!$B$5,0)-IF(I136="Invalid",Config!$B$6,0)-IF(X136="Incomplete",Config!$B$7,0)-IF(AF136="Yes",Config!$B$37,0))</f>
        <v>60</v>
      </c>
      <c r="Z136" s="1">
        <f>IF(OR(TRIM(B136)="",COUNTIF(Config!$B$15:$B$19,B136)&gt;0),1,0)+IF(OR(TRIM(C136)="",COUNTIF(Config!$B$15:$B$19,C136)&gt;0),1,0)+IF(OR(TRIM(F136)="",COUNTIF(Config!$B$15:$B$19,F136)&gt;0),1,0)+IF(OR(TRIM(H136)="",COUNTIF(Config!$B$15:$B$19,H136)&gt;0),1,0)+IF(OR(TRIM(E136)="",COUNTIF(Config!$B$15:$B$19,E136)&gt;0),1,0)+IF(OR(TRIM(K136)="",COUNTIF(Config!$B$15:$B$19,K136)&gt;0),1,0)+IF(OR(TRIM(P136)="",COUNTIF(Config!$B$15:$B$19,P136)&gt;0),1,0)+IF(OR(TRIM(R136)="",COUNTIF(Config!$B$15:$B$19,R136)&gt;0),1,0)</f>
        <v>1</v>
      </c>
      <c r="AA136" s="1" cm="1">
        <f t="array" ref="AA136">SUMPRODUCT(LEN(H136)-LEN(SUBSTITUTE(H136,{"0";"1";"2";"3";"4";"5";"6";"7";"8";"9"},"")))</f>
        <v>11</v>
      </c>
      <c r="AC136" t="str">
        <f t="shared" si="16"/>
        <v>Incomplete Profile</v>
      </c>
      <c r="AD136">
        <f t="shared" si="17"/>
        <v>1</v>
      </c>
      <c r="AE136">
        <f t="shared" si="18"/>
        <v>1</v>
      </c>
      <c r="AF136" t="str">
        <f t="shared" si="19"/>
        <v>No</v>
      </c>
      <c r="AG136">
        <f t="shared" ca="1" si="20"/>
        <v>37</v>
      </c>
      <c r="AH136" t="str">
        <f ca="1">IF(OR(V136="",AG136=""),"Yes",IF(AG136&gt;Config!$B$41,"Yes","No"))</f>
        <v>No</v>
      </c>
    </row>
    <row r="137" spans="1:34" x14ac:dyDescent="0.25">
      <c r="A137" s="1" t="s">
        <v>1433</v>
      </c>
      <c r="B137" s="1" t="s">
        <v>678</v>
      </c>
      <c r="C137" s="1" t="s">
        <v>245</v>
      </c>
      <c r="D137" s="1" t="s">
        <v>1434</v>
      </c>
      <c r="E137" s="1" t="s">
        <v>310</v>
      </c>
      <c r="F137" s="1" t="s">
        <v>1435</v>
      </c>
      <c r="G137" t="str">
        <f t="shared" si="14"/>
        <v>Valid</v>
      </c>
      <c r="H137" s="1" t="s">
        <v>1436</v>
      </c>
      <c r="I137" t="str" cm="1">
        <f t="array" ref="I137">IF(OR(TRIM(H137)="",ISNUMBER(SEARCH("#",H137)),AA137&lt;Config!$B$8,SUMPRODUCT(--ISNUMBER(SEARCH({"a";"b";"c";"d";"e";"f";"g";"h";"i";"j";"k";"l";"m";"n";"o";"p";"q";"r";"s";"t";"u";"v";"w";"x";"y";"z"},H137)))&gt;0),"Invalid","Valid")</f>
        <v>Valid</v>
      </c>
      <c r="J137" s="1" t="s">
        <v>1437</v>
      </c>
      <c r="K137" s="1" t="s">
        <v>178</v>
      </c>
      <c r="L137" s="1" t="s">
        <v>49</v>
      </c>
      <c r="M137" s="1" t="s">
        <v>118</v>
      </c>
      <c r="N137" s="1" t="s">
        <v>211</v>
      </c>
      <c r="O137" s="1" t="s">
        <v>149</v>
      </c>
      <c r="P137" t="s">
        <v>104</v>
      </c>
      <c r="Q137" s="1" t="s">
        <v>302</v>
      </c>
      <c r="R137" s="1" t="s">
        <v>833</v>
      </c>
      <c r="S137" s="1" t="s">
        <v>1438</v>
      </c>
      <c r="T137" s="1" t="s">
        <v>1439</v>
      </c>
      <c r="U137" s="1" t="s">
        <v>74</v>
      </c>
      <c r="V137" s="1" t="s">
        <v>1347</v>
      </c>
      <c r="W137" s="1" t="s">
        <v>202</v>
      </c>
      <c r="X137" t="str">
        <f t="shared" si="15"/>
        <v>Complete</v>
      </c>
      <c r="Y137">
        <f>MAX(0,100-IF(G137="Invalid",Config!$B$5,0)-IF(I137="Invalid",Config!$B$6,0)-IF(X137="Incomplete",Config!$B$7,0)-IF(AF137="Yes",Config!$B$37,0))</f>
        <v>100</v>
      </c>
      <c r="Z137" s="1">
        <f>IF(OR(TRIM(B137)="",COUNTIF(Config!$B$15:$B$19,B137)&gt;0),1,0)+IF(OR(TRIM(C137)="",COUNTIF(Config!$B$15:$B$19,C137)&gt;0),1,0)+IF(OR(TRIM(F137)="",COUNTIF(Config!$B$15:$B$19,F137)&gt;0),1,0)+IF(OR(TRIM(H137)="",COUNTIF(Config!$B$15:$B$19,H137)&gt;0),1,0)+IF(OR(TRIM(E137)="",COUNTIF(Config!$B$15:$B$19,E137)&gt;0),1,0)+IF(OR(TRIM(K137)="",COUNTIF(Config!$B$15:$B$19,K137)&gt;0),1,0)+IF(OR(TRIM(P137)="",COUNTIF(Config!$B$15:$B$19,P137)&gt;0),1,0)+IF(OR(TRIM(R137)="",COUNTIF(Config!$B$15:$B$19,R137)&gt;0),1,0)</f>
        <v>0</v>
      </c>
      <c r="AA137" s="1" cm="1">
        <f t="array" ref="AA137">SUMPRODUCT(LEN(H137)-LEN(SUBSTITUTE(H137,{"0";"1";"2";"3";"4";"5";"6";"7";"8";"9"},"")))</f>
        <v>11</v>
      </c>
      <c r="AC137" t="str">
        <f t="shared" si="16"/>
        <v/>
      </c>
      <c r="AD137">
        <f t="shared" si="17"/>
        <v>1</v>
      </c>
      <c r="AE137">
        <f t="shared" si="18"/>
        <v>1</v>
      </c>
      <c r="AF137" t="str">
        <f t="shared" si="19"/>
        <v>No</v>
      </c>
      <c r="AG137">
        <f t="shared" ca="1" si="20"/>
        <v>37</v>
      </c>
      <c r="AH137" t="str">
        <f ca="1">IF(OR(V137="",AG137=""),"Yes",IF(AG137&gt;Config!$B$41,"Yes","No"))</f>
        <v>No</v>
      </c>
    </row>
    <row r="138" spans="1:34" x14ac:dyDescent="0.25">
      <c r="A138" s="1" t="s">
        <v>1440</v>
      </c>
      <c r="B138" s="1" t="s">
        <v>33815</v>
      </c>
      <c r="C138" s="1" t="s">
        <v>1441</v>
      </c>
      <c r="D138" s="1" t="s">
        <v>1441</v>
      </c>
      <c r="E138" s="1" t="s">
        <v>33914</v>
      </c>
      <c r="F138" s="1" t="s">
        <v>1442</v>
      </c>
      <c r="G138" t="str">
        <f t="shared" si="14"/>
        <v>Valid</v>
      </c>
      <c r="H138" s="1" t="s">
        <v>1443</v>
      </c>
      <c r="I138" t="str" cm="1">
        <f t="array" ref="I138">IF(OR(TRIM(H138)="",ISNUMBER(SEARCH("#",H138)),AA138&lt;Config!$B$8,SUMPRODUCT(--ISNUMBER(SEARCH({"a";"b";"c";"d";"e";"f";"g";"h";"i";"j";"k";"l";"m";"n";"o";"p";"q";"r";"s";"t";"u";"v";"w";"x";"y";"z"},H138)))&gt;0),"Invalid","Valid")</f>
        <v>Valid</v>
      </c>
      <c r="J138" s="1" t="s">
        <v>1444</v>
      </c>
      <c r="K138" s="1" t="s">
        <v>117</v>
      </c>
      <c r="L138" s="1" t="s">
        <v>450</v>
      </c>
      <c r="M138" s="1" t="s">
        <v>135</v>
      </c>
      <c r="N138" s="1" t="s">
        <v>33819</v>
      </c>
      <c r="O138" s="1" t="s">
        <v>196</v>
      </c>
      <c r="P138" t="s">
        <v>53</v>
      </c>
      <c r="Q138" s="1" t="s">
        <v>181</v>
      </c>
      <c r="R138" s="1" t="s">
        <v>150</v>
      </c>
      <c r="S138" s="1" t="s">
        <v>1445</v>
      </c>
      <c r="T138" s="1" t="s">
        <v>1446</v>
      </c>
      <c r="U138" s="1" t="s">
        <v>1447</v>
      </c>
      <c r="V138" s="1" t="s">
        <v>1448</v>
      </c>
      <c r="W138" s="1" t="s">
        <v>125</v>
      </c>
      <c r="X138" t="str">
        <f t="shared" si="15"/>
        <v>Incomplete</v>
      </c>
      <c r="Y138">
        <f>MAX(0,100-IF(G138="Invalid",Config!$B$5,0)-IF(I138="Invalid",Config!$B$6,0)-IF(X138="Incomplete",Config!$B$7,0)-IF(AF138="Yes",Config!$B$37,0))</f>
        <v>60</v>
      </c>
      <c r="Z138" s="1">
        <f>IF(OR(TRIM(B138)="",COUNTIF(Config!$B$15:$B$19,B138)&gt;0),1,0)+IF(OR(TRIM(C138)="",COUNTIF(Config!$B$15:$B$19,C138)&gt;0),1,0)+IF(OR(TRIM(F138)="",COUNTIF(Config!$B$15:$B$19,F138)&gt;0),1,0)+IF(OR(TRIM(H138)="",COUNTIF(Config!$B$15:$B$19,H138)&gt;0),1,0)+IF(OR(TRIM(E138)="",COUNTIF(Config!$B$15:$B$19,E138)&gt;0),1,0)+IF(OR(TRIM(K138)="",COUNTIF(Config!$B$15:$B$19,K138)&gt;0),1,0)+IF(OR(TRIM(P138)="",COUNTIF(Config!$B$15:$B$19,P138)&gt;0),1,0)+IF(OR(TRIM(R138)="",COUNTIF(Config!$B$15:$B$19,R138)&gt;0),1,0)</f>
        <v>1</v>
      </c>
      <c r="AA138" s="1" cm="1">
        <f t="array" ref="AA138">SUMPRODUCT(LEN(H138)-LEN(SUBSTITUTE(H138,{"0";"1";"2";"3";"4";"5";"6";"7";"8";"9"},"")))</f>
        <v>12</v>
      </c>
      <c r="AC138" t="str">
        <f t="shared" si="16"/>
        <v>Incomplete Profile</v>
      </c>
      <c r="AD138">
        <f t="shared" si="17"/>
        <v>1</v>
      </c>
      <c r="AE138">
        <f t="shared" si="18"/>
        <v>1</v>
      </c>
      <c r="AF138" t="str">
        <f t="shared" si="19"/>
        <v>No</v>
      </c>
      <c r="AG138">
        <f t="shared" ca="1" si="20"/>
        <v>496</v>
      </c>
      <c r="AH138" t="str">
        <f ca="1">IF(OR(V138="",AG138=""),"Yes",IF(AG138&gt;Config!$B$41,"Yes","No"))</f>
        <v>Yes</v>
      </c>
    </row>
    <row r="139" spans="1:34" x14ac:dyDescent="0.25">
      <c r="A139" s="1" t="s">
        <v>1449</v>
      </c>
      <c r="B139" s="1" t="s">
        <v>1450</v>
      </c>
      <c r="C139" s="1" t="s">
        <v>1068</v>
      </c>
      <c r="D139" s="1" t="s">
        <v>1451</v>
      </c>
      <c r="E139" s="1" t="s">
        <v>33915</v>
      </c>
      <c r="F139" s="1" t="s">
        <v>1452</v>
      </c>
      <c r="G139" t="str">
        <f t="shared" si="14"/>
        <v>Valid</v>
      </c>
      <c r="H139" s="1" t="s">
        <v>1453</v>
      </c>
      <c r="I139" t="str" cm="1">
        <f t="array" ref="I139">IF(OR(TRIM(H139)="",ISNUMBER(SEARCH("#",H139)),AA139&lt;Config!$B$8,SUMPRODUCT(--ISNUMBER(SEARCH({"a";"b";"c";"d";"e";"f";"g";"h";"i";"j";"k";"l";"m";"n";"o";"p";"q";"r";"s";"t";"u";"v";"w";"x";"y";"z"},H139)))&gt;0),"Invalid","Valid")</f>
        <v>Valid</v>
      </c>
      <c r="J139" s="1" t="s">
        <v>1454</v>
      </c>
      <c r="K139" s="1" t="s">
        <v>1001</v>
      </c>
      <c r="L139" s="1" t="s">
        <v>265</v>
      </c>
      <c r="M139" s="1" t="s">
        <v>165</v>
      </c>
      <c r="N139" s="1" t="s">
        <v>68</v>
      </c>
      <c r="O139" s="1" t="s">
        <v>149</v>
      </c>
      <c r="P139" t="s">
        <v>87</v>
      </c>
      <c r="Q139" s="1" t="s">
        <v>438</v>
      </c>
      <c r="R139" s="1" t="s">
        <v>136</v>
      </c>
      <c r="S139" s="1" t="s">
        <v>1455</v>
      </c>
      <c r="T139" s="1" t="s">
        <v>1456</v>
      </c>
      <c r="U139" s="1" t="s">
        <v>1457</v>
      </c>
      <c r="V139" s="1" t="s">
        <v>1458</v>
      </c>
      <c r="W139" s="1" t="s">
        <v>40</v>
      </c>
      <c r="X139" t="str">
        <f t="shared" si="15"/>
        <v>Complete</v>
      </c>
      <c r="Y139">
        <f>MAX(0,100-IF(G139="Invalid",Config!$B$5,0)-IF(I139="Invalid",Config!$B$6,0)-IF(X139="Incomplete",Config!$B$7,0)-IF(AF139="Yes",Config!$B$37,0))</f>
        <v>100</v>
      </c>
      <c r="Z139" s="1">
        <f>IF(OR(TRIM(B139)="",COUNTIF(Config!$B$15:$B$19,B139)&gt;0),1,0)+IF(OR(TRIM(C139)="",COUNTIF(Config!$B$15:$B$19,C139)&gt;0),1,0)+IF(OR(TRIM(F139)="",COUNTIF(Config!$B$15:$B$19,F139)&gt;0),1,0)+IF(OR(TRIM(H139)="",COUNTIF(Config!$B$15:$B$19,H139)&gt;0),1,0)+IF(OR(TRIM(E139)="",COUNTIF(Config!$B$15:$B$19,E139)&gt;0),1,0)+IF(OR(TRIM(K139)="",COUNTIF(Config!$B$15:$B$19,K139)&gt;0),1,0)+IF(OR(TRIM(P139)="",COUNTIF(Config!$B$15:$B$19,P139)&gt;0),1,0)+IF(OR(TRIM(R139)="",COUNTIF(Config!$B$15:$B$19,R139)&gt;0),1,0)</f>
        <v>0</v>
      </c>
      <c r="AA139" s="1" cm="1">
        <f t="array" ref="AA139">SUMPRODUCT(LEN(H139)-LEN(SUBSTITUTE(H139,{"0";"1";"2";"3";"4";"5";"6";"7";"8";"9"},"")))</f>
        <v>11</v>
      </c>
      <c r="AC139" t="str">
        <f t="shared" si="16"/>
        <v/>
      </c>
      <c r="AD139">
        <f t="shared" si="17"/>
        <v>1</v>
      </c>
      <c r="AE139">
        <f t="shared" si="18"/>
        <v>1</v>
      </c>
      <c r="AF139" t="str">
        <f t="shared" si="19"/>
        <v>No</v>
      </c>
      <c r="AG139">
        <f t="shared" ca="1" si="20"/>
        <v>94</v>
      </c>
      <c r="AH139" t="str">
        <f ca="1">IF(OR(V139="",AG139=""),"Yes",IF(AG139&gt;Config!$B$41,"Yes","No"))</f>
        <v>No</v>
      </c>
    </row>
    <row r="140" spans="1:34" x14ac:dyDescent="0.25">
      <c r="A140" s="1" t="s">
        <v>1459</v>
      </c>
      <c r="B140" s="1" t="s">
        <v>774</v>
      </c>
      <c r="C140" s="1" t="s">
        <v>173</v>
      </c>
      <c r="D140" s="1" t="s">
        <v>1460</v>
      </c>
      <c r="E140" s="1" t="s">
        <v>33916</v>
      </c>
      <c r="F140" s="1" t="s">
        <v>1461</v>
      </c>
      <c r="G140" t="str">
        <f t="shared" si="14"/>
        <v>Valid</v>
      </c>
      <c r="H140" s="1" t="s">
        <v>1462</v>
      </c>
      <c r="I140" t="str" cm="1">
        <f t="array" ref="I140">IF(OR(TRIM(H140)="",ISNUMBER(SEARCH("#",H140)),AA140&lt;Config!$B$8,SUMPRODUCT(--ISNUMBER(SEARCH({"a";"b";"c";"d";"e";"f";"g";"h";"i";"j";"k";"l";"m";"n";"o";"p";"q";"r";"s";"t";"u";"v";"w";"x";"y";"z"},H140)))&gt;0),"Invalid","Valid")</f>
        <v>Valid</v>
      </c>
      <c r="J140" s="1" t="s">
        <v>1463</v>
      </c>
      <c r="K140" s="1" t="s">
        <v>117</v>
      </c>
      <c r="L140" s="1" t="s">
        <v>179</v>
      </c>
      <c r="M140" s="1" t="s">
        <v>30</v>
      </c>
      <c r="N140" s="1" t="s">
        <v>148</v>
      </c>
      <c r="O140" s="1" t="s">
        <v>69</v>
      </c>
      <c r="P140" t="s">
        <v>236</v>
      </c>
      <c r="Q140" s="1" t="s">
        <v>238</v>
      </c>
      <c r="R140" s="1" t="s">
        <v>254</v>
      </c>
      <c r="S140" s="1" t="s">
        <v>1464</v>
      </c>
      <c r="T140" s="1" t="s">
        <v>1465</v>
      </c>
      <c r="U140" s="1" t="s">
        <v>1466</v>
      </c>
      <c r="V140" s="1" t="s">
        <v>563</v>
      </c>
      <c r="W140" s="1" t="s">
        <v>141</v>
      </c>
      <c r="X140" t="str">
        <f t="shared" si="15"/>
        <v>Complete</v>
      </c>
      <c r="Y140">
        <f>MAX(0,100-IF(G140="Invalid",Config!$B$5,0)-IF(I140="Invalid",Config!$B$6,0)-IF(X140="Incomplete",Config!$B$7,0)-IF(AF140="Yes",Config!$B$37,0))</f>
        <v>100</v>
      </c>
      <c r="Z140" s="1">
        <f>IF(OR(TRIM(B140)="",COUNTIF(Config!$B$15:$B$19,B140)&gt;0),1,0)+IF(OR(TRIM(C140)="",COUNTIF(Config!$B$15:$B$19,C140)&gt;0),1,0)+IF(OR(TRIM(F140)="",COUNTIF(Config!$B$15:$B$19,F140)&gt;0),1,0)+IF(OR(TRIM(H140)="",COUNTIF(Config!$B$15:$B$19,H140)&gt;0),1,0)+IF(OR(TRIM(E140)="",COUNTIF(Config!$B$15:$B$19,E140)&gt;0),1,0)+IF(OR(TRIM(K140)="",COUNTIF(Config!$B$15:$B$19,K140)&gt;0),1,0)+IF(OR(TRIM(P140)="",COUNTIF(Config!$B$15:$B$19,P140)&gt;0),1,0)+IF(OR(TRIM(R140)="",COUNTIF(Config!$B$15:$B$19,R140)&gt;0),1,0)</f>
        <v>0</v>
      </c>
      <c r="AA140" s="1" cm="1">
        <f t="array" ref="AA140">SUMPRODUCT(LEN(H140)-LEN(SUBSTITUTE(H140,{"0";"1";"2";"3";"4";"5";"6";"7";"8";"9"},"")))</f>
        <v>12</v>
      </c>
      <c r="AC140" t="str">
        <f t="shared" si="16"/>
        <v/>
      </c>
      <c r="AD140">
        <f t="shared" si="17"/>
        <v>1</v>
      </c>
      <c r="AE140">
        <f t="shared" si="18"/>
        <v>1</v>
      </c>
      <c r="AF140" t="str">
        <f t="shared" si="19"/>
        <v>No</v>
      </c>
      <c r="AG140">
        <f t="shared" ca="1" si="20"/>
        <v>127</v>
      </c>
      <c r="AH140" t="str">
        <f ca="1">IF(OR(V140="",AG140=""),"Yes",IF(AG140&gt;Config!$B$41,"Yes","No"))</f>
        <v>No</v>
      </c>
    </row>
    <row r="141" spans="1:34" x14ac:dyDescent="0.25">
      <c r="A141" s="1" t="s">
        <v>1467</v>
      </c>
      <c r="B141" s="1" t="s">
        <v>1157</v>
      </c>
      <c r="C141" s="1" t="s">
        <v>230</v>
      </c>
      <c r="D141" s="1" t="s">
        <v>1468</v>
      </c>
      <c r="E141" s="1" t="s">
        <v>33917</v>
      </c>
      <c r="F141" s="1" t="s">
        <v>1469</v>
      </c>
      <c r="G141" t="str">
        <f t="shared" si="14"/>
        <v>Invalid</v>
      </c>
      <c r="H141" s="1" t="s">
        <v>1470</v>
      </c>
      <c r="I141" t="str" cm="1">
        <f t="array" ref="I141">IF(OR(TRIM(H141)="",ISNUMBER(SEARCH("#",H141)),AA141&lt;Config!$B$8,SUMPRODUCT(--ISNUMBER(SEARCH({"a";"b";"c";"d";"e";"f";"g";"h";"i";"j";"k";"l";"m";"n";"o";"p";"q";"r";"s";"t";"u";"v";"w";"x";"y";"z"},H141)))&gt;0),"Invalid","Valid")</f>
        <v>Valid</v>
      </c>
      <c r="J141" s="1" t="s">
        <v>1471</v>
      </c>
      <c r="K141" s="1" t="s">
        <v>625</v>
      </c>
      <c r="L141" s="1" t="s">
        <v>265</v>
      </c>
      <c r="M141" s="1" t="s">
        <v>118</v>
      </c>
      <c r="N141" s="1" t="s">
        <v>51</v>
      </c>
      <c r="O141" s="1" t="s">
        <v>69</v>
      </c>
      <c r="P141" t="s">
        <v>53</v>
      </c>
      <c r="Q141" s="1" t="s">
        <v>181</v>
      </c>
      <c r="R141" s="1" t="s">
        <v>55</v>
      </c>
      <c r="S141" s="1" t="s">
        <v>1472</v>
      </c>
      <c r="T141" s="1" t="s">
        <v>1473</v>
      </c>
      <c r="U141" s="1" t="s">
        <v>1474</v>
      </c>
      <c r="V141" s="1" t="s">
        <v>1475</v>
      </c>
      <c r="W141" s="1" t="s">
        <v>141</v>
      </c>
      <c r="X141" t="str">
        <f t="shared" si="15"/>
        <v>Complete</v>
      </c>
      <c r="Y141">
        <f>MAX(0,100-IF(G141="Invalid",Config!$B$5,0)-IF(I141="Invalid",Config!$B$6,0)-IF(X141="Incomplete",Config!$B$7,0)-IF(AF141="Yes",Config!$B$37,0))</f>
        <v>70</v>
      </c>
      <c r="Z141" s="1">
        <f>IF(OR(TRIM(B141)="",COUNTIF(Config!$B$15:$B$19,B141)&gt;0),1,0)+IF(OR(TRIM(C141)="",COUNTIF(Config!$B$15:$B$19,C141)&gt;0),1,0)+IF(OR(TRIM(F141)="",COUNTIF(Config!$B$15:$B$19,F141)&gt;0),1,0)+IF(OR(TRIM(H141)="",COUNTIF(Config!$B$15:$B$19,H141)&gt;0),1,0)+IF(OR(TRIM(E141)="",COUNTIF(Config!$B$15:$B$19,E141)&gt;0),1,0)+IF(OR(TRIM(K141)="",COUNTIF(Config!$B$15:$B$19,K141)&gt;0),1,0)+IF(OR(TRIM(P141)="",COUNTIF(Config!$B$15:$B$19,P141)&gt;0),1,0)+IF(OR(TRIM(R141)="",COUNTIF(Config!$B$15:$B$19,R141)&gt;0),1,0)</f>
        <v>0</v>
      </c>
      <c r="AA141" s="1" cm="1">
        <f t="array" ref="AA141">SUMPRODUCT(LEN(H141)-LEN(SUBSTITUTE(H141,{"0";"1";"2";"3";"4";"5";"6";"7";"8";"9"},"")))</f>
        <v>12</v>
      </c>
      <c r="AC141" t="str">
        <f t="shared" si="16"/>
        <v>Invalid Email</v>
      </c>
      <c r="AD141">
        <f t="shared" si="17"/>
        <v>0</v>
      </c>
      <c r="AE141">
        <f t="shared" si="18"/>
        <v>1</v>
      </c>
      <c r="AF141" t="str">
        <f t="shared" si="19"/>
        <v>No</v>
      </c>
      <c r="AG141">
        <f t="shared" ca="1" si="20"/>
        <v>663</v>
      </c>
      <c r="AH141" t="str">
        <f ca="1">IF(OR(V141="",AG141=""),"Yes",IF(AG141&gt;Config!$B$41,"Yes","No"))</f>
        <v>Yes</v>
      </c>
    </row>
    <row r="142" spans="1:34" x14ac:dyDescent="0.25">
      <c r="A142" s="1" t="s">
        <v>1476</v>
      </c>
      <c r="B142" s="1" t="s">
        <v>295</v>
      </c>
      <c r="C142" s="1" t="s">
        <v>336</v>
      </c>
      <c r="D142" s="1" t="s">
        <v>1477</v>
      </c>
      <c r="E142" s="1" t="s">
        <v>33918</v>
      </c>
      <c r="F142" s="1" t="s">
        <v>1478</v>
      </c>
      <c r="G142" t="str">
        <f t="shared" si="14"/>
        <v>Valid</v>
      </c>
      <c r="H142" s="1" t="s">
        <v>1479</v>
      </c>
      <c r="I142" t="str" cm="1">
        <f t="array" ref="I142">IF(OR(TRIM(H142)="",ISNUMBER(SEARCH("#",H142)),AA142&lt;Config!$B$8,SUMPRODUCT(--ISNUMBER(SEARCH({"a";"b";"c";"d";"e";"f";"g";"h";"i";"j";"k";"l";"m";"n";"o";"p";"q";"r";"s";"t";"u";"v";"w";"x";"y";"z"},H142)))&gt;0),"Invalid","Valid")</f>
        <v>Valid</v>
      </c>
      <c r="J142" s="1" t="s">
        <v>1480</v>
      </c>
      <c r="K142" s="1" t="s">
        <v>210</v>
      </c>
      <c r="L142" s="1" t="s">
        <v>49</v>
      </c>
      <c r="M142" s="1" t="s">
        <v>165</v>
      </c>
      <c r="N142" s="1" t="s">
        <v>437</v>
      </c>
      <c r="O142" s="1" t="s">
        <v>32</v>
      </c>
      <c r="P142" t="s">
        <v>590</v>
      </c>
      <c r="Q142" s="1" t="s">
        <v>1481</v>
      </c>
      <c r="R142" s="1" t="s">
        <v>592</v>
      </c>
      <c r="S142" s="1" t="s">
        <v>1482</v>
      </c>
      <c r="T142" s="1" t="s">
        <v>1483</v>
      </c>
      <c r="U142" s="1" t="s">
        <v>1484</v>
      </c>
      <c r="V142" s="1" t="s">
        <v>1485</v>
      </c>
      <c r="W142" s="1" t="s">
        <v>125</v>
      </c>
      <c r="X142" t="str">
        <f t="shared" si="15"/>
        <v>Complete</v>
      </c>
      <c r="Y142">
        <f>MAX(0,100-IF(G142="Invalid",Config!$B$5,0)-IF(I142="Invalid",Config!$B$6,0)-IF(X142="Incomplete",Config!$B$7,0)-IF(AF142="Yes",Config!$B$37,0))</f>
        <v>100</v>
      </c>
      <c r="Z142" s="1">
        <f>IF(OR(TRIM(B142)="",COUNTIF(Config!$B$15:$B$19,B142)&gt;0),1,0)+IF(OR(TRIM(C142)="",COUNTIF(Config!$B$15:$B$19,C142)&gt;0),1,0)+IF(OR(TRIM(F142)="",COUNTIF(Config!$B$15:$B$19,F142)&gt;0),1,0)+IF(OR(TRIM(H142)="",COUNTIF(Config!$B$15:$B$19,H142)&gt;0),1,0)+IF(OR(TRIM(E142)="",COUNTIF(Config!$B$15:$B$19,E142)&gt;0),1,0)+IF(OR(TRIM(K142)="",COUNTIF(Config!$B$15:$B$19,K142)&gt;0),1,0)+IF(OR(TRIM(P142)="",COUNTIF(Config!$B$15:$B$19,P142)&gt;0),1,0)+IF(OR(TRIM(R142)="",COUNTIF(Config!$B$15:$B$19,R142)&gt;0),1,0)</f>
        <v>0</v>
      </c>
      <c r="AA142" s="1" cm="1">
        <f t="array" ref="AA142">SUMPRODUCT(LEN(H142)-LEN(SUBSTITUTE(H142,{"0";"1";"2";"3";"4";"5";"6";"7";"8";"9"},"")))</f>
        <v>12</v>
      </c>
      <c r="AC142" t="str">
        <f t="shared" si="16"/>
        <v/>
      </c>
      <c r="AD142">
        <f t="shared" si="17"/>
        <v>1</v>
      </c>
      <c r="AE142">
        <f t="shared" si="18"/>
        <v>1</v>
      </c>
      <c r="AF142" t="str">
        <f t="shared" si="19"/>
        <v>No</v>
      </c>
      <c r="AG142">
        <f t="shared" ca="1" si="20"/>
        <v>158</v>
      </c>
      <c r="AH142" t="str">
        <f ca="1">IF(OR(V142="",AG142=""),"Yes",IF(AG142&gt;Config!$B$41,"Yes","No"))</f>
        <v>No</v>
      </c>
    </row>
    <row r="143" spans="1:34" x14ac:dyDescent="0.25">
      <c r="A143" s="1" t="s">
        <v>1486</v>
      </c>
      <c r="B143" s="1" t="s">
        <v>352</v>
      </c>
      <c r="C143" s="1" t="s">
        <v>861</v>
      </c>
      <c r="D143" s="1" t="s">
        <v>1487</v>
      </c>
      <c r="E143" s="1" t="s">
        <v>33919</v>
      </c>
      <c r="F143" s="1" t="s">
        <v>1488</v>
      </c>
      <c r="G143" t="str">
        <f t="shared" si="14"/>
        <v>Valid</v>
      </c>
      <c r="H143" s="1" t="s">
        <v>1489</v>
      </c>
      <c r="I143" t="str" cm="1">
        <f t="array" ref="I143">IF(OR(TRIM(H143)="",ISNUMBER(SEARCH("#",H143)),AA143&lt;Config!$B$8,SUMPRODUCT(--ISNUMBER(SEARCH({"a";"b";"c";"d";"e";"f";"g";"h";"i";"j";"k";"l";"m";"n";"o";"p";"q";"r";"s";"t";"u";"v";"w";"x";"y";"z"},H143)))&gt;0),"Invalid","Valid")</f>
        <v>Valid</v>
      </c>
      <c r="J143" s="1" t="s">
        <v>1490</v>
      </c>
      <c r="K143" s="1" t="s">
        <v>425</v>
      </c>
      <c r="L143" s="1" t="s">
        <v>84</v>
      </c>
      <c r="M143" s="1" t="s">
        <v>165</v>
      </c>
      <c r="N143" s="1" t="s">
        <v>211</v>
      </c>
      <c r="O143" s="1" t="s">
        <v>69</v>
      </c>
      <c r="P143" t="s">
        <v>87</v>
      </c>
      <c r="Q143" s="1" t="s">
        <v>88</v>
      </c>
      <c r="R143" s="1" t="s">
        <v>136</v>
      </c>
      <c r="S143" s="1" t="s">
        <v>1491</v>
      </c>
      <c r="T143" s="1" t="s">
        <v>1492</v>
      </c>
      <c r="U143" s="1" t="s">
        <v>1493</v>
      </c>
      <c r="V143" s="1" t="s">
        <v>140</v>
      </c>
      <c r="W143" s="1" t="s">
        <v>94</v>
      </c>
      <c r="X143" t="str">
        <f t="shared" si="15"/>
        <v>Complete</v>
      </c>
      <c r="Y143">
        <f>MAX(0,100-IF(G143="Invalid",Config!$B$5,0)-IF(I143="Invalid",Config!$B$6,0)-IF(X143="Incomplete",Config!$B$7,0)-IF(AF143="Yes",Config!$B$37,0))</f>
        <v>100</v>
      </c>
      <c r="Z143" s="1">
        <f>IF(OR(TRIM(B143)="",COUNTIF(Config!$B$15:$B$19,B143)&gt;0),1,0)+IF(OR(TRIM(C143)="",COUNTIF(Config!$B$15:$B$19,C143)&gt;0),1,0)+IF(OR(TRIM(F143)="",COUNTIF(Config!$B$15:$B$19,F143)&gt;0),1,0)+IF(OR(TRIM(H143)="",COUNTIF(Config!$B$15:$B$19,H143)&gt;0),1,0)+IF(OR(TRIM(E143)="",COUNTIF(Config!$B$15:$B$19,E143)&gt;0),1,0)+IF(OR(TRIM(K143)="",COUNTIF(Config!$B$15:$B$19,K143)&gt;0),1,0)+IF(OR(TRIM(P143)="",COUNTIF(Config!$B$15:$B$19,P143)&gt;0),1,0)+IF(OR(TRIM(R143)="",COUNTIF(Config!$B$15:$B$19,R143)&gt;0),1,0)</f>
        <v>0</v>
      </c>
      <c r="AA143" s="1" cm="1">
        <f t="array" ref="AA143">SUMPRODUCT(LEN(H143)-LEN(SUBSTITUTE(H143,{"0";"1";"2";"3";"4";"5";"6";"7";"8";"9"},"")))</f>
        <v>11</v>
      </c>
      <c r="AC143" t="str">
        <f t="shared" si="16"/>
        <v/>
      </c>
      <c r="AD143">
        <f t="shared" si="17"/>
        <v>1</v>
      </c>
      <c r="AE143">
        <f t="shared" si="18"/>
        <v>1</v>
      </c>
      <c r="AF143" t="str">
        <f t="shared" si="19"/>
        <v>No</v>
      </c>
      <c r="AG143">
        <f t="shared" ca="1" si="20"/>
        <v>37</v>
      </c>
      <c r="AH143" t="str">
        <f ca="1">IF(OR(V143="",AG143=""),"Yes",IF(AG143&gt;Config!$B$41,"Yes","No"))</f>
        <v>No</v>
      </c>
    </row>
    <row r="144" spans="1:34" x14ac:dyDescent="0.25">
      <c r="A144" s="1" t="s">
        <v>1494</v>
      </c>
      <c r="B144" s="1" t="s">
        <v>1495</v>
      </c>
      <c r="C144" s="1" t="s">
        <v>1496</v>
      </c>
      <c r="D144" s="1" t="s">
        <v>1497</v>
      </c>
      <c r="E144" s="1" t="s">
        <v>33920</v>
      </c>
      <c r="F144" s="1" t="s">
        <v>1498</v>
      </c>
      <c r="G144" t="str">
        <f t="shared" si="14"/>
        <v>Valid</v>
      </c>
      <c r="H144" s="1" t="s">
        <v>1499</v>
      </c>
      <c r="I144" t="str" cm="1">
        <f t="array" ref="I144">IF(OR(TRIM(H144)="",ISNUMBER(SEARCH("#",H144)),AA144&lt;Config!$B$8,SUMPRODUCT(--ISNUMBER(SEARCH({"a";"b";"c";"d";"e";"f";"g";"h";"i";"j";"k";"l";"m";"n";"o";"p";"q";"r";"s";"t";"u";"v";"w";"x";"y";"z"},H144)))&gt;0),"Invalid","Valid")</f>
        <v>Valid</v>
      </c>
      <c r="J144" s="1" t="s">
        <v>1500</v>
      </c>
      <c r="K144" s="1" t="s">
        <v>264</v>
      </c>
      <c r="L144" s="1" t="s">
        <v>450</v>
      </c>
      <c r="M144" s="1" t="s">
        <v>118</v>
      </c>
      <c r="N144" s="1" t="s">
        <v>358</v>
      </c>
      <c r="O144" s="1" t="s">
        <v>180</v>
      </c>
      <c r="P144" t="s">
        <v>53</v>
      </c>
      <c r="Q144" s="1" t="s">
        <v>150</v>
      </c>
      <c r="R144" s="1" t="s">
        <v>415</v>
      </c>
      <c r="S144" s="1" t="s">
        <v>1501</v>
      </c>
      <c r="T144" s="1" t="s">
        <v>1502</v>
      </c>
      <c r="U144" s="1" t="s">
        <v>1503</v>
      </c>
      <c r="V144" s="1" t="s">
        <v>140</v>
      </c>
      <c r="W144" s="1" t="s">
        <v>60</v>
      </c>
      <c r="X144" t="str">
        <f t="shared" si="15"/>
        <v>Complete</v>
      </c>
      <c r="Y144">
        <f>MAX(0,100-IF(G144="Invalid",Config!$B$5,0)-IF(I144="Invalid",Config!$B$6,0)-IF(X144="Incomplete",Config!$B$7,0)-IF(AF144="Yes",Config!$B$37,0))</f>
        <v>100</v>
      </c>
      <c r="Z144" s="1">
        <f>IF(OR(TRIM(B144)="",COUNTIF(Config!$B$15:$B$19,B144)&gt;0),1,0)+IF(OR(TRIM(C144)="",COUNTIF(Config!$B$15:$B$19,C144)&gt;0),1,0)+IF(OR(TRIM(F144)="",COUNTIF(Config!$B$15:$B$19,F144)&gt;0),1,0)+IF(OR(TRIM(H144)="",COUNTIF(Config!$B$15:$B$19,H144)&gt;0),1,0)+IF(OR(TRIM(E144)="",COUNTIF(Config!$B$15:$B$19,E144)&gt;0),1,0)+IF(OR(TRIM(K144)="",COUNTIF(Config!$B$15:$B$19,K144)&gt;0),1,0)+IF(OR(TRIM(P144)="",COUNTIF(Config!$B$15:$B$19,P144)&gt;0),1,0)+IF(OR(TRIM(R144)="",COUNTIF(Config!$B$15:$B$19,R144)&gt;0),1,0)</f>
        <v>0</v>
      </c>
      <c r="AA144" s="1" cm="1">
        <f t="array" ref="AA144">SUMPRODUCT(LEN(H144)-LEN(SUBSTITUTE(H144,{"0";"1";"2";"3";"4";"5";"6";"7";"8";"9"},"")))</f>
        <v>12</v>
      </c>
      <c r="AC144" t="str">
        <f t="shared" si="16"/>
        <v/>
      </c>
      <c r="AD144">
        <f t="shared" si="17"/>
        <v>1</v>
      </c>
      <c r="AE144">
        <f t="shared" si="18"/>
        <v>1</v>
      </c>
      <c r="AF144" t="str">
        <f t="shared" si="19"/>
        <v>No</v>
      </c>
      <c r="AG144">
        <f t="shared" ca="1" si="20"/>
        <v>37</v>
      </c>
      <c r="AH144" t="str">
        <f ca="1">IF(OR(V144="",AG144=""),"Yes",IF(AG144&gt;Config!$B$41,"Yes","No"))</f>
        <v>No</v>
      </c>
    </row>
    <row r="145" spans="1:34" x14ac:dyDescent="0.25">
      <c r="A145" s="1" t="s">
        <v>1504</v>
      </c>
      <c r="B145" s="1" t="s">
        <v>295</v>
      </c>
      <c r="C145" s="1" t="s">
        <v>78</v>
      </c>
      <c r="D145" s="1" t="s">
        <v>1505</v>
      </c>
      <c r="E145" s="1" t="s">
        <v>33921</v>
      </c>
      <c r="F145" s="1" t="s">
        <v>1506</v>
      </c>
      <c r="G145" t="str">
        <f t="shared" si="14"/>
        <v>Valid</v>
      </c>
      <c r="H145" s="1" t="s">
        <v>1507</v>
      </c>
      <c r="I145" t="str" cm="1">
        <f t="array" ref="I145">IF(OR(TRIM(H145)="",ISNUMBER(SEARCH("#",H145)),AA145&lt;Config!$B$8,SUMPRODUCT(--ISNUMBER(SEARCH({"a";"b";"c";"d";"e";"f";"g";"h";"i";"j";"k";"l";"m";"n";"o";"p";"q";"r";"s";"t";"u";"v";"w";"x";"y";"z"},H145)))&gt;0),"Invalid","Valid")</f>
        <v>Valid</v>
      </c>
      <c r="J145" s="1" t="s">
        <v>1508</v>
      </c>
      <c r="K145" s="1" t="s">
        <v>504</v>
      </c>
      <c r="L145" s="1" t="s">
        <v>102</v>
      </c>
      <c r="M145" s="1" t="s">
        <v>517</v>
      </c>
      <c r="N145" s="1" t="s">
        <v>211</v>
      </c>
      <c r="O145" s="1" t="s">
        <v>149</v>
      </c>
      <c r="P145" t="s">
        <v>104</v>
      </c>
      <c r="Q145" s="1" t="s">
        <v>732</v>
      </c>
      <c r="R145" s="1" t="s">
        <v>922</v>
      </c>
      <c r="S145" s="1" t="s">
        <v>1509</v>
      </c>
      <c r="T145" s="1" t="s">
        <v>1510</v>
      </c>
      <c r="U145" s="1" t="s">
        <v>1511</v>
      </c>
      <c r="V145" s="1" t="s">
        <v>1512</v>
      </c>
      <c r="W145" s="1" t="s">
        <v>75</v>
      </c>
      <c r="X145" t="str">
        <f t="shared" si="15"/>
        <v>Complete</v>
      </c>
      <c r="Y145">
        <f>MAX(0,100-IF(G145="Invalid",Config!$B$5,0)-IF(I145="Invalid",Config!$B$6,0)-IF(X145="Incomplete",Config!$B$7,0)-IF(AF145="Yes",Config!$B$37,0))</f>
        <v>100</v>
      </c>
      <c r="Z145" s="1">
        <f>IF(OR(TRIM(B145)="",COUNTIF(Config!$B$15:$B$19,B145)&gt;0),1,0)+IF(OR(TRIM(C145)="",COUNTIF(Config!$B$15:$B$19,C145)&gt;0),1,0)+IF(OR(TRIM(F145)="",COUNTIF(Config!$B$15:$B$19,F145)&gt;0),1,0)+IF(OR(TRIM(H145)="",COUNTIF(Config!$B$15:$B$19,H145)&gt;0),1,0)+IF(OR(TRIM(E145)="",COUNTIF(Config!$B$15:$B$19,E145)&gt;0),1,0)+IF(OR(TRIM(K145)="",COUNTIF(Config!$B$15:$B$19,K145)&gt;0),1,0)+IF(OR(TRIM(P145)="",COUNTIF(Config!$B$15:$B$19,P145)&gt;0),1,0)+IF(OR(TRIM(R145)="",COUNTIF(Config!$B$15:$B$19,R145)&gt;0),1,0)</f>
        <v>0</v>
      </c>
      <c r="AA145" s="1" cm="1">
        <f t="array" ref="AA145">SUMPRODUCT(LEN(H145)-LEN(SUBSTITUTE(H145,{"0";"1";"2";"3";"4";"5";"6";"7";"8";"9"},"")))</f>
        <v>11</v>
      </c>
      <c r="AC145" t="str">
        <f t="shared" si="16"/>
        <v/>
      </c>
      <c r="AD145">
        <f t="shared" si="17"/>
        <v>1</v>
      </c>
      <c r="AE145">
        <f t="shared" si="18"/>
        <v>1</v>
      </c>
      <c r="AF145" t="str">
        <f t="shared" si="19"/>
        <v>No</v>
      </c>
      <c r="AG145">
        <f t="shared" ca="1" si="20"/>
        <v>629</v>
      </c>
      <c r="AH145" t="str">
        <f ca="1">IF(OR(V145="",AG145=""),"Yes",IF(AG145&gt;Config!$B$41,"Yes","No"))</f>
        <v>Yes</v>
      </c>
    </row>
    <row r="146" spans="1:34" x14ac:dyDescent="0.25">
      <c r="A146" s="1" t="s">
        <v>1513</v>
      </c>
      <c r="B146" s="1" t="s">
        <v>839</v>
      </c>
      <c r="C146" s="1" t="s">
        <v>659</v>
      </c>
      <c r="D146" s="1" t="s">
        <v>1514</v>
      </c>
      <c r="E146" s="1" t="s">
        <v>33922</v>
      </c>
      <c r="F146" s="1" t="s">
        <v>1515</v>
      </c>
      <c r="G146" t="str">
        <f t="shared" si="14"/>
        <v>Valid</v>
      </c>
      <c r="H146" s="1" t="s">
        <v>1516</v>
      </c>
      <c r="I146" t="str" cm="1">
        <f t="array" ref="I146">IF(OR(TRIM(H146)="",ISNUMBER(SEARCH("#",H146)),AA146&lt;Config!$B$8,SUMPRODUCT(--ISNUMBER(SEARCH({"a";"b";"c";"d";"e";"f";"g";"h";"i";"j";"k";"l";"m";"n";"o";"p";"q";"r";"s";"t";"u";"v";"w";"x";"y";"z"},H146)))&gt;0),"Invalid","Valid")</f>
        <v>Valid</v>
      </c>
      <c r="J146" s="1" t="s">
        <v>1517</v>
      </c>
      <c r="K146" s="1" t="s">
        <v>425</v>
      </c>
      <c r="L146" s="1" t="s">
        <v>84</v>
      </c>
      <c r="M146" s="1" t="s">
        <v>103</v>
      </c>
      <c r="N146" s="1" t="s">
        <v>252</v>
      </c>
      <c r="O146" s="1" t="s">
        <v>180</v>
      </c>
      <c r="P146" t="s">
        <v>344</v>
      </c>
      <c r="Q146" s="1" t="s">
        <v>971</v>
      </c>
      <c r="R146" s="1" t="s">
        <v>1141</v>
      </c>
      <c r="S146" s="1" t="s">
        <v>1518</v>
      </c>
      <c r="T146" s="1" t="s">
        <v>1519</v>
      </c>
      <c r="U146" s="1" t="s">
        <v>1520</v>
      </c>
      <c r="V146" s="1" t="s">
        <v>1521</v>
      </c>
      <c r="W146" s="1" t="s">
        <v>293</v>
      </c>
      <c r="X146" t="str">
        <f t="shared" si="15"/>
        <v>Complete</v>
      </c>
      <c r="Y146">
        <f>MAX(0,100-IF(G146="Invalid",Config!$B$5,0)-IF(I146="Invalid",Config!$B$6,0)-IF(X146="Incomplete",Config!$B$7,0)-IF(AF146="Yes",Config!$B$37,0))</f>
        <v>100</v>
      </c>
      <c r="Z146" s="1">
        <f>IF(OR(TRIM(B146)="",COUNTIF(Config!$B$15:$B$19,B146)&gt;0),1,0)+IF(OR(TRIM(C146)="",COUNTIF(Config!$B$15:$B$19,C146)&gt;0),1,0)+IF(OR(TRIM(F146)="",COUNTIF(Config!$B$15:$B$19,F146)&gt;0),1,0)+IF(OR(TRIM(H146)="",COUNTIF(Config!$B$15:$B$19,H146)&gt;0),1,0)+IF(OR(TRIM(E146)="",COUNTIF(Config!$B$15:$B$19,E146)&gt;0),1,0)+IF(OR(TRIM(K146)="",COUNTIF(Config!$B$15:$B$19,K146)&gt;0),1,0)+IF(OR(TRIM(P146)="",COUNTIF(Config!$B$15:$B$19,P146)&gt;0),1,0)+IF(OR(TRIM(R146)="",COUNTIF(Config!$B$15:$B$19,R146)&gt;0),1,0)</f>
        <v>0</v>
      </c>
      <c r="AA146" s="1" cm="1">
        <f t="array" ref="AA146">SUMPRODUCT(LEN(H146)-LEN(SUBSTITUTE(H146,{"0";"1";"2";"3";"4";"5";"6";"7";"8";"9"},"")))</f>
        <v>11</v>
      </c>
      <c r="AC146" t="str">
        <f t="shared" si="16"/>
        <v/>
      </c>
      <c r="AD146">
        <f t="shared" si="17"/>
        <v>1</v>
      </c>
      <c r="AE146">
        <f t="shared" si="18"/>
        <v>1</v>
      </c>
      <c r="AF146" t="str">
        <f t="shared" si="19"/>
        <v>No</v>
      </c>
      <c r="AG146">
        <f t="shared" ca="1" si="20"/>
        <v>37</v>
      </c>
      <c r="AH146" t="str">
        <f ca="1">IF(OR(V146="",AG146=""),"Yes",IF(AG146&gt;Config!$B$41,"Yes","No"))</f>
        <v>No</v>
      </c>
    </row>
    <row r="147" spans="1:34" x14ac:dyDescent="0.25">
      <c r="A147" s="1" t="s">
        <v>1522</v>
      </c>
      <c r="B147" s="1" t="s">
        <v>1495</v>
      </c>
      <c r="C147" s="1" t="s">
        <v>1007</v>
      </c>
      <c r="D147" s="1" t="s">
        <v>1523</v>
      </c>
      <c r="E147" s="1" t="s">
        <v>33923</v>
      </c>
      <c r="F147" s="1" t="s">
        <v>1524</v>
      </c>
      <c r="G147" t="str">
        <f t="shared" si="14"/>
        <v>Valid</v>
      </c>
      <c r="H147" s="1" t="s">
        <v>1525</v>
      </c>
      <c r="I147" t="str" cm="1">
        <f t="array" ref="I147">IF(OR(TRIM(H147)="",ISNUMBER(SEARCH("#",H147)),AA147&lt;Config!$B$8,SUMPRODUCT(--ISNUMBER(SEARCH({"a";"b";"c";"d";"e";"f";"g";"h";"i";"j";"k";"l";"m";"n";"o";"p";"q";"r";"s";"t";"u";"v";"w";"x";"y";"z"},H147)))&gt;0),"Invalid","Valid")</f>
        <v>Valid</v>
      </c>
      <c r="J147" s="1" t="s">
        <v>1526</v>
      </c>
      <c r="K147" s="1" t="s">
        <v>250</v>
      </c>
      <c r="L147" s="1" t="s">
        <v>29</v>
      </c>
      <c r="M147" s="1" t="s">
        <v>33827</v>
      </c>
      <c r="N147" s="1" t="s">
        <v>31</v>
      </c>
      <c r="O147" s="1" t="s">
        <v>69</v>
      </c>
      <c r="P147" t="s">
        <v>53</v>
      </c>
      <c r="Q147" s="1" t="s">
        <v>197</v>
      </c>
      <c r="R147" s="1" t="s">
        <v>197</v>
      </c>
      <c r="S147" s="1" t="s">
        <v>1527</v>
      </c>
      <c r="T147" s="1" t="s">
        <v>1528</v>
      </c>
      <c r="U147" s="1" t="s">
        <v>1529</v>
      </c>
      <c r="V147" s="1" t="s">
        <v>1530</v>
      </c>
      <c r="W147" s="1" t="s">
        <v>141</v>
      </c>
      <c r="X147" t="str">
        <f t="shared" si="15"/>
        <v>Complete</v>
      </c>
      <c r="Y147">
        <f>MAX(0,100-IF(G147="Invalid",Config!$B$5,0)-IF(I147="Invalid",Config!$B$6,0)-IF(X147="Incomplete",Config!$B$7,0)-IF(AF147="Yes",Config!$B$37,0))</f>
        <v>100</v>
      </c>
      <c r="Z147" s="1">
        <f>IF(OR(TRIM(B147)="",COUNTIF(Config!$B$15:$B$19,B147)&gt;0),1,0)+IF(OR(TRIM(C147)="",COUNTIF(Config!$B$15:$B$19,C147)&gt;0),1,0)+IF(OR(TRIM(F147)="",COUNTIF(Config!$B$15:$B$19,F147)&gt;0),1,0)+IF(OR(TRIM(H147)="",COUNTIF(Config!$B$15:$B$19,H147)&gt;0),1,0)+IF(OR(TRIM(E147)="",COUNTIF(Config!$B$15:$B$19,E147)&gt;0),1,0)+IF(OR(TRIM(K147)="",COUNTIF(Config!$B$15:$B$19,K147)&gt;0),1,0)+IF(OR(TRIM(P147)="",COUNTIF(Config!$B$15:$B$19,P147)&gt;0),1,0)+IF(OR(TRIM(R147)="",COUNTIF(Config!$B$15:$B$19,R147)&gt;0),1,0)</f>
        <v>0</v>
      </c>
      <c r="AA147" s="1" cm="1">
        <f t="array" ref="AA147">SUMPRODUCT(LEN(H147)-LEN(SUBSTITUTE(H147,{"0";"1";"2";"3";"4";"5";"6";"7";"8";"9"},"")))</f>
        <v>12</v>
      </c>
      <c r="AC147" t="str">
        <f t="shared" si="16"/>
        <v/>
      </c>
      <c r="AD147">
        <f t="shared" si="17"/>
        <v>1</v>
      </c>
      <c r="AE147">
        <f t="shared" si="18"/>
        <v>1</v>
      </c>
      <c r="AF147" t="str">
        <f t="shared" si="19"/>
        <v>No</v>
      </c>
      <c r="AG147">
        <f t="shared" ca="1" si="20"/>
        <v>619</v>
      </c>
      <c r="AH147" t="str">
        <f ca="1">IF(OR(V147="",AG147=""),"Yes",IF(AG147&gt;Config!$B$41,"Yes","No"))</f>
        <v>Yes</v>
      </c>
    </row>
    <row r="148" spans="1:34" x14ac:dyDescent="0.25">
      <c r="A148" s="1" t="s">
        <v>1531</v>
      </c>
      <c r="B148" s="1" t="s">
        <v>597</v>
      </c>
      <c r="C148" s="1" t="s">
        <v>946</v>
      </c>
      <c r="D148" s="1" t="s">
        <v>947</v>
      </c>
      <c r="E148" s="1" t="s">
        <v>458</v>
      </c>
      <c r="F148" s="1" t="s">
        <v>1532</v>
      </c>
      <c r="G148" t="str">
        <f t="shared" si="14"/>
        <v>Valid</v>
      </c>
      <c r="H148" s="1" t="s">
        <v>1533</v>
      </c>
      <c r="I148" t="str" cm="1">
        <f t="array" ref="I148">IF(OR(TRIM(H148)="",ISNUMBER(SEARCH("#",H148)),AA148&lt;Config!$B$8,SUMPRODUCT(--ISNUMBER(SEARCH({"a";"b";"c";"d";"e";"f";"g";"h";"i";"j";"k";"l";"m";"n";"o";"p";"q";"r";"s";"t";"u";"v";"w";"x";"y";"z"},H148)))&gt;0),"Invalid","Valid")</f>
        <v>Valid</v>
      </c>
      <c r="J148" s="1" t="s">
        <v>1534</v>
      </c>
      <c r="K148" s="1" t="s">
        <v>178</v>
      </c>
      <c r="L148" s="1" t="s">
        <v>134</v>
      </c>
      <c r="M148" s="1" t="s">
        <v>343</v>
      </c>
      <c r="N148" s="1" t="s">
        <v>33819</v>
      </c>
      <c r="O148" s="1" t="s">
        <v>149</v>
      </c>
      <c r="P148" t="s">
        <v>87</v>
      </c>
      <c r="Q148" s="1" t="s">
        <v>438</v>
      </c>
      <c r="R148" s="1" t="s">
        <v>379</v>
      </c>
      <c r="S148" s="1" t="s">
        <v>1535</v>
      </c>
      <c r="T148" s="1" t="s">
        <v>1536</v>
      </c>
      <c r="U148" s="1" t="s">
        <v>1537</v>
      </c>
      <c r="V148" s="1" t="s">
        <v>1538</v>
      </c>
      <c r="W148" s="1" t="s">
        <v>384</v>
      </c>
      <c r="X148" t="str">
        <f t="shared" si="15"/>
        <v>Complete</v>
      </c>
      <c r="Y148">
        <f>MAX(0,100-IF(G148="Invalid",Config!$B$5,0)-IF(I148="Invalid",Config!$B$6,0)-IF(X148="Incomplete",Config!$B$7,0)-IF(AF148="Yes",Config!$B$37,0))</f>
        <v>100</v>
      </c>
      <c r="Z148" s="1">
        <f>IF(OR(TRIM(B148)="",COUNTIF(Config!$B$15:$B$19,B148)&gt;0),1,0)+IF(OR(TRIM(C148)="",COUNTIF(Config!$B$15:$B$19,C148)&gt;0),1,0)+IF(OR(TRIM(F148)="",COUNTIF(Config!$B$15:$B$19,F148)&gt;0),1,0)+IF(OR(TRIM(H148)="",COUNTIF(Config!$B$15:$B$19,H148)&gt;0),1,0)+IF(OR(TRIM(E148)="",COUNTIF(Config!$B$15:$B$19,E148)&gt;0),1,0)+IF(OR(TRIM(K148)="",COUNTIF(Config!$B$15:$B$19,K148)&gt;0),1,0)+IF(OR(TRIM(P148)="",COUNTIF(Config!$B$15:$B$19,P148)&gt;0),1,0)+IF(OR(TRIM(R148)="",COUNTIF(Config!$B$15:$B$19,R148)&gt;0),1,0)</f>
        <v>0</v>
      </c>
      <c r="AA148" s="1" cm="1">
        <f t="array" ref="AA148">SUMPRODUCT(LEN(H148)-LEN(SUBSTITUTE(H148,{"0";"1";"2";"3";"4";"5";"6";"7";"8";"9"},"")))</f>
        <v>11</v>
      </c>
      <c r="AC148" t="str">
        <f t="shared" si="16"/>
        <v/>
      </c>
      <c r="AD148">
        <f t="shared" si="17"/>
        <v>1</v>
      </c>
      <c r="AE148">
        <f t="shared" si="18"/>
        <v>1</v>
      </c>
      <c r="AF148" t="str">
        <f t="shared" si="19"/>
        <v>No</v>
      </c>
      <c r="AG148">
        <f t="shared" ca="1" si="20"/>
        <v>662</v>
      </c>
      <c r="AH148" t="str">
        <f ca="1">IF(OR(V148="",AG148=""),"Yes",IF(AG148&gt;Config!$B$41,"Yes","No"))</f>
        <v>Yes</v>
      </c>
    </row>
    <row r="149" spans="1:34" x14ac:dyDescent="0.25">
      <c r="A149" s="1" t="s">
        <v>1539</v>
      </c>
      <c r="B149" s="1" t="s">
        <v>565</v>
      </c>
      <c r="C149" s="1" t="s">
        <v>598</v>
      </c>
      <c r="D149" s="1" t="s">
        <v>1540</v>
      </c>
      <c r="E149" s="1" t="s">
        <v>458</v>
      </c>
      <c r="F149" s="1" t="s">
        <v>1541</v>
      </c>
      <c r="G149" t="str">
        <f t="shared" si="14"/>
        <v>Valid</v>
      </c>
      <c r="H149" s="1" t="s">
        <v>1542</v>
      </c>
      <c r="I149" t="str" cm="1">
        <f t="array" ref="I149">IF(OR(TRIM(H149)="",ISNUMBER(SEARCH("#",H149)),AA149&lt;Config!$B$8,SUMPRODUCT(--ISNUMBER(SEARCH({"a";"b";"c";"d";"e";"f";"g";"h";"i";"j";"k";"l";"m";"n";"o";"p";"q";"r";"s";"t";"u";"v";"w";"x";"y";"z"},H149)))&gt;0),"Invalid","Valid")</f>
        <v>Valid</v>
      </c>
      <c r="J149" s="1" t="s">
        <v>1543</v>
      </c>
      <c r="K149" s="1" t="s">
        <v>369</v>
      </c>
      <c r="L149" s="1" t="s">
        <v>102</v>
      </c>
      <c r="M149" s="1" t="s">
        <v>462</v>
      </c>
      <c r="N149" s="1" t="s">
        <v>437</v>
      </c>
      <c r="O149" s="1" t="s">
        <v>266</v>
      </c>
      <c r="P149" t="s">
        <v>53</v>
      </c>
      <c r="Q149" s="1" t="s">
        <v>150</v>
      </c>
      <c r="R149" s="1" t="s">
        <v>197</v>
      </c>
      <c r="S149" s="1" t="s">
        <v>1544</v>
      </c>
      <c r="T149" s="1" t="s">
        <v>1545</v>
      </c>
      <c r="U149" s="1" t="s">
        <v>1546</v>
      </c>
      <c r="V149" s="1" t="s">
        <v>1547</v>
      </c>
      <c r="W149" s="1" t="s">
        <v>40</v>
      </c>
      <c r="X149" t="str">
        <f t="shared" si="15"/>
        <v>Complete</v>
      </c>
      <c r="Y149">
        <f>MAX(0,100-IF(G149="Invalid",Config!$B$5,0)-IF(I149="Invalid",Config!$B$6,0)-IF(X149="Incomplete",Config!$B$7,0)-IF(AF149="Yes",Config!$B$37,0))</f>
        <v>75</v>
      </c>
      <c r="Z149" s="1">
        <f>IF(OR(TRIM(B149)="",COUNTIF(Config!$B$15:$B$19,B149)&gt;0),1,0)+IF(OR(TRIM(C149)="",COUNTIF(Config!$B$15:$B$19,C149)&gt;0),1,0)+IF(OR(TRIM(F149)="",COUNTIF(Config!$B$15:$B$19,F149)&gt;0),1,0)+IF(OR(TRIM(H149)="",COUNTIF(Config!$B$15:$B$19,H149)&gt;0),1,0)+IF(OR(TRIM(E149)="",COUNTIF(Config!$B$15:$B$19,E149)&gt;0),1,0)+IF(OR(TRIM(K149)="",COUNTIF(Config!$B$15:$B$19,K149)&gt;0),1,0)+IF(OR(TRIM(P149)="",COUNTIF(Config!$B$15:$B$19,P149)&gt;0),1,0)+IF(OR(TRIM(R149)="",COUNTIF(Config!$B$15:$B$19,R149)&gt;0),1,0)</f>
        <v>0</v>
      </c>
      <c r="AA149" s="1" cm="1">
        <f t="array" ref="AA149">SUMPRODUCT(LEN(H149)-LEN(SUBSTITUTE(H149,{"0";"1";"2";"3";"4";"5";"6";"7";"8";"9"},"")))</f>
        <v>10</v>
      </c>
      <c r="AC149" t="str">
        <f t="shared" si="16"/>
        <v>Potential Duplicate</v>
      </c>
      <c r="AD149">
        <f t="shared" si="17"/>
        <v>2</v>
      </c>
      <c r="AE149">
        <f t="shared" si="18"/>
        <v>2</v>
      </c>
      <c r="AF149" t="str">
        <f t="shared" si="19"/>
        <v>Yes</v>
      </c>
      <c r="AG149">
        <f t="shared" ca="1" si="20"/>
        <v>81</v>
      </c>
      <c r="AH149" t="str">
        <f ca="1">IF(OR(V149="",AG149=""),"Yes",IF(AG149&gt;Config!$B$41,"Yes","No"))</f>
        <v>No</v>
      </c>
    </row>
    <row r="150" spans="1:34" x14ac:dyDescent="0.25">
      <c r="A150" s="1" t="s">
        <v>1548</v>
      </c>
      <c r="B150" s="1" t="s">
        <v>880</v>
      </c>
      <c r="C150" s="1" t="s">
        <v>296</v>
      </c>
      <c r="D150" s="1" t="s">
        <v>1549</v>
      </c>
      <c r="E150" s="1" t="s">
        <v>191</v>
      </c>
      <c r="F150" s="1" t="s">
        <v>1550</v>
      </c>
      <c r="G150" t="str">
        <f t="shared" si="14"/>
        <v>Valid</v>
      </c>
      <c r="H150" s="1" t="s">
        <v>1551</v>
      </c>
      <c r="I150" t="str" cm="1">
        <f t="array" ref="I150">IF(OR(TRIM(H150)="",ISNUMBER(SEARCH("#",H150)),AA150&lt;Config!$B$8,SUMPRODUCT(--ISNUMBER(SEARCH({"a";"b";"c";"d";"e";"f";"g";"h";"i";"j";"k";"l";"m";"n";"o";"p";"q";"r";"s";"t";"u";"v";"w";"x";"y";"z"},H150)))&gt;0),"Invalid","Valid")</f>
        <v>Valid</v>
      </c>
      <c r="J150" s="1" t="s">
        <v>1552</v>
      </c>
      <c r="K150" s="1" t="s">
        <v>369</v>
      </c>
      <c r="L150" s="1" t="s">
        <v>102</v>
      </c>
      <c r="M150" s="1" t="s">
        <v>251</v>
      </c>
      <c r="N150" s="1" t="s">
        <v>252</v>
      </c>
      <c r="O150" s="1" t="s">
        <v>149</v>
      </c>
      <c r="P150" t="s">
        <v>344</v>
      </c>
      <c r="Q150" s="1" t="s">
        <v>971</v>
      </c>
      <c r="R150" s="1" t="s">
        <v>346</v>
      </c>
      <c r="S150" s="1" t="s">
        <v>1553</v>
      </c>
      <c r="T150" s="1" t="s">
        <v>1554</v>
      </c>
      <c r="U150" s="1" t="s">
        <v>1555</v>
      </c>
      <c r="V150" s="1" t="s">
        <v>1484</v>
      </c>
      <c r="W150" s="1" t="s">
        <v>60</v>
      </c>
      <c r="X150" t="str">
        <f t="shared" si="15"/>
        <v>Complete</v>
      </c>
      <c r="Y150">
        <f>MAX(0,100-IF(G150="Invalid",Config!$B$5,0)-IF(I150="Invalid",Config!$B$6,0)-IF(X150="Incomplete",Config!$B$7,0)-IF(AF150="Yes",Config!$B$37,0))</f>
        <v>75</v>
      </c>
      <c r="Z150" s="1">
        <f>IF(OR(TRIM(B150)="",COUNTIF(Config!$B$15:$B$19,B150)&gt;0),1,0)+IF(OR(TRIM(C150)="",COUNTIF(Config!$B$15:$B$19,C150)&gt;0),1,0)+IF(OR(TRIM(F150)="",COUNTIF(Config!$B$15:$B$19,F150)&gt;0),1,0)+IF(OR(TRIM(H150)="",COUNTIF(Config!$B$15:$B$19,H150)&gt;0),1,0)+IF(OR(TRIM(E150)="",COUNTIF(Config!$B$15:$B$19,E150)&gt;0),1,0)+IF(OR(TRIM(K150)="",COUNTIF(Config!$B$15:$B$19,K150)&gt;0),1,0)+IF(OR(TRIM(P150)="",COUNTIF(Config!$B$15:$B$19,P150)&gt;0),1,0)+IF(OR(TRIM(R150)="",COUNTIF(Config!$B$15:$B$19,R150)&gt;0),1,0)</f>
        <v>0</v>
      </c>
      <c r="AA150" s="1" cm="1">
        <f t="array" ref="AA150">SUMPRODUCT(LEN(H150)-LEN(SUBSTITUTE(H150,{"0";"1";"2";"3";"4";"5";"6";"7";"8";"9"},"")))</f>
        <v>10</v>
      </c>
      <c r="AC150" t="str">
        <f t="shared" si="16"/>
        <v>Potential Duplicate</v>
      </c>
      <c r="AD150">
        <f t="shared" si="17"/>
        <v>1</v>
      </c>
      <c r="AE150">
        <f t="shared" si="18"/>
        <v>2</v>
      </c>
      <c r="AF150" t="str">
        <f t="shared" si="19"/>
        <v>Yes</v>
      </c>
      <c r="AG150">
        <f t="shared" ca="1" si="20"/>
        <v>305</v>
      </c>
      <c r="AH150" t="str">
        <f ca="1">IF(OR(V150="",AG150=""),"Yes",IF(AG150&gt;Config!$B$41,"Yes","No"))</f>
        <v>No</v>
      </c>
    </row>
    <row r="151" spans="1:34" x14ac:dyDescent="0.25">
      <c r="A151" s="1" t="s">
        <v>1556</v>
      </c>
      <c r="B151" s="1" t="s">
        <v>1557</v>
      </c>
      <c r="C151" s="1" t="s">
        <v>659</v>
      </c>
      <c r="D151" s="1" t="s">
        <v>1558</v>
      </c>
      <c r="E151" s="1" t="s">
        <v>33924</v>
      </c>
      <c r="F151" s="1" t="s">
        <v>1559</v>
      </c>
      <c r="G151" t="str">
        <f t="shared" si="14"/>
        <v>Valid</v>
      </c>
      <c r="H151" s="1" t="s">
        <v>1560</v>
      </c>
      <c r="I151" t="str" cm="1">
        <f t="array" ref="I151">IF(OR(TRIM(H151)="",ISNUMBER(SEARCH("#",H151)),AA151&lt;Config!$B$8,SUMPRODUCT(--ISNUMBER(SEARCH({"a";"b";"c";"d";"e";"f";"g";"h";"i";"j";"k";"l";"m";"n";"o";"p";"q";"r";"s";"t";"u";"v";"w";"x";"y";"z"},H151)))&gt;0),"Invalid","Valid")</f>
        <v>Valid</v>
      </c>
      <c r="J151" s="1" t="s">
        <v>1561</v>
      </c>
      <c r="K151" s="1" t="s">
        <v>147</v>
      </c>
      <c r="L151" s="1" t="s">
        <v>102</v>
      </c>
      <c r="M151" s="1" t="s">
        <v>517</v>
      </c>
      <c r="N151" s="1" t="s">
        <v>437</v>
      </c>
      <c r="O151" s="1" t="s">
        <v>52</v>
      </c>
      <c r="P151" t="s">
        <v>53</v>
      </c>
      <c r="Q151" s="1" t="s">
        <v>150</v>
      </c>
      <c r="R151" s="1" t="s">
        <v>288</v>
      </c>
      <c r="S151" s="1" t="s">
        <v>1562</v>
      </c>
      <c r="T151" s="1" t="s">
        <v>1563</v>
      </c>
      <c r="U151" s="1" t="s">
        <v>1564</v>
      </c>
      <c r="V151" s="1" t="s">
        <v>1040</v>
      </c>
      <c r="W151" s="1" t="s">
        <v>60</v>
      </c>
      <c r="X151" t="str">
        <f t="shared" si="15"/>
        <v>Complete</v>
      </c>
      <c r="Y151">
        <f>MAX(0,100-IF(G151="Invalid",Config!$B$5,0)-IF(I151="Invalid",Config!$B$6,0)-IF(X151="Incomplete",Config!$B$7,0)-IF(AF151="Yes",Config!$B$37,0))</f>
        <v>100</v>
      </c>
      <c r="Z151" s="1">
        <f>IF(OR(TRIM(B151)="",COUNTIF(Config!$B$15:$B$19,B151)&gt;0),1,0)+IF(OR(TRIM(C151)="",COUNTIF(Config!$B$15:$B$19,C151)&gt;0),1,0)+IF(OR(TRIM(F151)="",COUNTIF(Config!$B$15:$B$19,F151)&gt;0),1,0)+IF(OR(TRIM(H151)="",COUNTIF(Config!$B$15:$B$19,H151)&gt;0),1,0)+IF(OR(TRIM(E151)="",COUNTIF(Config!$B$15:$B$19,E151)&gt;0),1,0)+IF(OR(TRIM(K151)="",COUNTIF(Config!$B$15:$B$19,K151)&gt;0),1,0)+IF(OR(TRIM(P151)="",COUNTIF(Config!$B$15:$B$19,P151)&gt;0),1,0)+IF(OR(TRIM(R151)="",COUNTIF(Config!$B$15:$B$19,R151)&gt;0),1,0)</f>
        <v>0</v>
      </c>
      <c r="AA151" s="1" cm="1">
        <f t="array" ref="AA151">SUMPRODUCT(LEN(H151)-LEN(SUBSTITUTE(H151,{"0";"1";"2";"3";"4";"5";"6";"7";"8";"9"},"")))</f>
        <v>12</v>
      </c>
      <c r="AC151" t="str">
        <f t="shared" si="16"/>
        <v/>
      </c>
      <c r="AD151">
        <f t="shared" si="17"/>
        <v>1</v>
      </c>
      <c r="AE151">
        <f t="shared" si="18"/>
        <v>1</v>
      </c>
      <c r="AF151" t="str">
        <f t="shared" si="19"/>
        <v>No</v>
      </c>
      <c r="AG151">
        <f t="shared" ca="1" si="20"/>
        <v>61</v>
      </c>
      <c r="AH151" t="str">
        <f ca="1">IF(OR(V151="",AG151=""),"Yes",IF(AG151&gt;Config!$B$41,"Yes","No"))</f>
        <v>No</v>
      </c>
    </row>
    <row r="152" spans="1:34" x14ac:dyDescent="0.25">
      <c r="A152" s="1" t="s">
        <v>1565</v>
      </c>
      <c r="B152" s="1" t="s">
        <v>1441</v>
      </c>
      <c r="C152" s="1" t="s">
        <v>173</v>
      </c>
      <c r="D152" s="1" t="s">
        <v>1566</v>
      </c>
      <c r="E152" s="1" t="s">
        <v>33925</v>
      </c>
      <c r="F152" s="1" t="s">
        <v>1567</v>
      </c>
      <c r="G152" t="str">
        <f t="shared" si="14"/>
        <v>Valid</v>
      </c>
      <c r="H152" s="1" t="s">
        <v>1568</v>
      </c>
      <c r="I152" t="str" cm="1">
        <f t="array" ref="I152">IF(OR(TRIM(H152)="",ISNUMBER(SEARCH("#",H152)),AA152&lt;Config!$B$8,SUMPRODUCT(--ISNUMBER(SEARCH({"a";"b";"c";"d";"e";"f";"g";"h";"i";"j";"k";"l";"m";"n";"o";"p";"q";"r";"s";"t";"u";"v";"w";"x";"y";"z"},H152)))&gt;0),"Invalid","Valid")</f>
        <v>Valid</v>
      </c>
      <c r="J152" s="1" t="s">
        <v>1569</v>
      </c>
      <c r="K152" s="1" t="s">
        <v>117</v>
      </c>
      <c r="L152" s="1" t="s">
        <v>29</v>
      </c>
      <c r="M152" s="1" t="s">
        <v>135</v>
      </c>
      <c r="N152" s="1" t="s">
        <v>33819</v>
      </c>
      <c r="O152" s="1" t="s">
        <v>266</v>
      </c>
      <c r="P152" t="s">
        <v>328</v>
      </c>
      <c r="Q152" s="1" t="s">
        <v>33838</v>
      </c>
      <c r="R152" s="1" t="s">
        <v>330</v>
      </c>
      <c r="S152" s="1" t="s">
        <v>1570</v>
      </c>
      <c r="T152" s="1" t="s">
        <v>1571</v>
      </c>
      <c r="U152" s="1" t="s">
        <v>1572</v>
      </c>
      <c r="V152" s="1" t="s">
        <v>140</v>
      </c>
      <c r="W152" s="1" t="s">
        <v>94</v>
      </c>
      <c r="X152" t="str">
        <f t="shared" si="15"/>
        <v>Complete</v>
      </c>
      <c r="Y152">
        <f>MAX(0,100-IF(G152="Invalid",Config!$B$5,0)-IF(I152="Invalid",Config!$B$6,0)-IF(X152="Incomplete",Config!$B$7,0)-IF(AF152="Yes",Config!$B$37,0))</f>
        <v>100</v>
      </c>
      <c r="Z152" s="1">
        <f>IF(OR(TRIM(B152)="",COUNTIF(Config!$B$15:$B$19,B152)&gt;0),1,0)+IF(OR(TRIM(C152)="",COUNTIF(Config!$B$15:$B$19,C152)&gt;0),1,0)+IF(OR(TRIM(F152)="",COUNTIF(Config!$B$15:$B$19,F152)&gt;0),1,0)+IF(OR(TRIM(H152)="",COUNTIF(Config!$B$15:$B$19,H152)&gt;0),1,0)+IF(OR(TRIM(E152)="",COUNTIF(Config!$B$15:$B$19,E152)&gt;0),1,0)+IF(OR(TRIM(K152)="",COUNTIF(Config!$B$15:$B$19,K152)&gt;0),1,0)+IF(OR(TRIM(P152)="",COUNTIF(Config!$B$15:$B$19,P152)&gt;0),1,0)+IF(OR(TRIM(R152)="",COUNTIF(Config!$B$15:$B$19,R152)&gt;0),1,0)</f>
        <v>0</v>
      </c>
      <c r="AA152" s="1" cm="1">
        <f t="array" ref="AA152">SUMPRODUCT(LEN(H152)-LEN(SUBSTITUTE(H152,{"0";"1";"2";"3";"4";"5";"6";"7";"8";"9"},"")))</f>
        <v>11</v>
      </c>
      <c r="AC152" t="str">
        <f t="shared" si="16"/>
        <v/>
      </c>
      <c r="AD152">
        <f t="shared" si="17"/>
        <v>1</v>
      </c>
      <c r="AE152">
        <f t="shared" si="18"/>
        <v>1</v>
      </c>
      <c r="AF152" t="str">
        <f t="shared" si="19"/>
        <v>No</v>
      </c>
      <c r="AG152">
        <f t="shared" ca="1" si="20"/>
        <v>37</v>
      </c>
      <c r="AH152" t="str">
        <f ca="1">IF(OR(V152="",AG152=""),"Yes",IF(AG152&gt;Config!$B$41,"Yes","No"))</f>
        <v>No</v>
      </c>
    </row>
    <row r="153" spans="1:34" x14ac:dyDescent="0.25">
      <c r="A153" s="1" t="s">
        <v>1573</v>
      </c>
      <c r="B153" s="1" t="s">
        <v>352</v>
      </c>
      <c r="C153" s="1" t="s">
        <v>432</v>
      </c>
      <c r="D153" s="1" t="s">
        <v>1574</v>
      </c>
      <c r="E153" s="1" t="s">
        <v>33926</v>
      </c>
      <c r="F153" s="1" t="s">
        <v>1575</v>
      </c>
      <c r="G153" t="str">
        <f t="shared" si="14"/>
        <v>Valid</v>
      </c>
      <c r="H153" s="1" t="s">
        <v>1576</v>
      </c>
      <c r="I153" t="str" cm="1">
        <f t="array" ref="I153">IF(OR(TRIM(H153)="",ISNUMBER(SEARCH("#",H153)),AA153&lt;Config!$B$8,SUMPRODUCT(--ISNUMBER(SEARCH({"a";"b";"c";"d";"e";"f";"g";"h";"i";"j";"k";"l";"m";"n";"o";"p";"q";"r";"s";"t";"u";"v";"w";"x";"y";"z"},H153)))&gt;0),"Invalid","Valid")</f>
        <v>Valid</v>
      </c>
      <c r="J153" s="1" t="s">
        <v>1577</v>
      </c>
      <c r="K153" s="1" t="s">
        <v>481</v>
      </c>
      <c r="L153" s="1" t="s">
        <v>102</v>
      </c>
      <c r="M153" s="1" t="s">
        <v>391</v>
      </c>
      <c r="N153" s="1" t="s">
        <v>358</v>
      </c>
      <c r="O153" s="1" t="s">
        <v>149</v>
      </c>
      <c r="P153" t="s">
        <v>53</v>
      </c>
      <c r="Q153" s="1" t="s">
        <v>54</v>
      </c>
      <c r="R153" s="1" t="s">
        <v>288</v>
      </c>
      <c r="S153" s="1" t="s">
        <v>1578</v>
      </c>
      <c r="T153" s="1" t="s">
        <v>1579</v>
      </c>
      <c r="U153" s="1" t="s">
        <v>1580</v>
      </c>
      <c r="V153" s="1" t="s">
        <v>1521</v>
      </c>
      <c r="W153" s="1" t="s">
        <v>40</v>
      </c>
      <c r="X153" t="str">
        <f t="shared" si="15"/>
        <v>Complete</v>
      </c>
      <c r="Y153">
        <f>MAX(0,100-IF(G153="Invalid",Config!$B$5,0)-IF(I153="Invalid",Config!$B$6,0)-IF(X153="Incomplete",Config!$B$7,0)-IF(AF153="Yes",Config!$B$37,0))</f>
        <v>100</v>
      </c>
      <c r="Z153" s="1">
        <f>IF(OR(TRIM(B153)="",COUNTIF(Config!$B$15:$B$19,B153)&gt;0),1,0)+IF(OR(TRIM(C153)="",COUNTIF(Config!$B$15:$B$19,C153)&gt;0),1,0)+IF(OR(TRIM(F153)="",COUNTIF(Config!$B$15:$B$19,F153)&gt;0),1,0)+IF(OR(TRIM(H153)="",COUNTIF(Config!$B$15:$B$19,H153)&gt;0),1,0)+IF(OR(TRIM(E153)="",COUNTIF(Config!$B$15:$B$19,E153)&gt;0),1,0)+IF(OR(TRIM(K153)="",COUNTIF(Config!$B$15:$B$19,K153)&gt;0),1,0)+IF(OR(TRIM(P153)="",COUNTIF(Config!$B$15:$B$19,P153)&gt;0),1,0)+IF(OR(TRIM(R153)="",COUNTIF(Config!$B$15:$B$19,R153)&gt;0),1,0)</f>
        <v>0</v>
      </c>
      <c r="AA153" s="1" cm="1">
        <f t="array" ref="AA153">SUMPRODUCT(LEN(H153)-LEN(SUBSTITUTE(H153,{"0";"1";"2";"3";"4";"5";"6";"7";"8";"9"},"")))</f>
        <v>12</v>
      </c>
      <c r="AC153" t="str">
        <f t="shared" si="16"/>
        <v/>
      </c>
      <c r="AD153">
        <f t="shared" si="17"/>
        <v>1</v>
      </c>
      <c r="AE153">
        <f t="shared" si="18"/>
        <v>1</v>
      </c>
      <c r="AF153" t="str">
        <f t="shared" si="19"/>
        <v>No</v>
      </c>
      <c r="AG153">
        <f t="shared" ca="1" si="20"/>
        <v>37</v>
      </c>
      <c r="AH153" t="str">
        <f ca="1">IF(OR(V153="",AG153=""),"Yes",IF(AG153&gt;Config!$B$41,"Yes","No"))</f>
        <v>No</v>
      </c>
    </row>
    <row r="154" spans="1:34" x14ac:dyDescent="0.25">
      <c r="A154" s="1" t="s">
        <v>1581</v>
      </c>
      <c r="B154" s="1" t="s">
        <v>1582</v>
      </c>
      <c r="C154" s="1" t="s">
        <v>499</v>
      </c>
      <c r="D154" s="1" t="s">
        <v>1583</v>
      </c>
      <c r="E154" s="1" t="s">
        <v>33927</v>
      </c>
      <c r="F154" s="1" t="s">
        <v>1584</v>
      </c>
      <c r="G154" t="str">
        <f t="shared" si="14"/>
        <v>Valid</v>
      </c>
      <c r="H154" s="1" t="s">
        <v>1585</v>
      </c>
      <c r="I154" t="str" cm="1">
        <f t="array" ref="I154">IF(OR(TRIM(H154)="",ISNUMBER(SEARCH("#",H154)),AA154&lt;Config!$B$8,SUMPRODUCT(--ISNUMBER(SEARCH({"a";"b";"c";"d";"e";"f";"g";"h";"i";"j";"k";"l";"m";"n";"o";"p";"q";"r";"s";"t";"u";"v";"w";"x";"y";"z"},H154)))&gt;0),"Invalid","Valid")</f>
        <v>Valid</v>
      </c>
      <c r="J154" s="1" t="s">
        <v>1586</v>
      </c>
      <c r="K154" s="1" t="s">
        <v>117</v>
      </c>
      <c r="L154" s="1" t="s">
        <v>102</v>
      </c>
      <c r="M154" s="1" t="s">
        <v>517</v>
      </c>
      <c r="N154" s="1" t="s">
        <v>437</v>
      </c>
      <c r="O154" s="1" t="s">
        <v>69</v>
      </c>
      <c r="P154" t="s">
        <v>344</v>
      </c>
      <c r="Q154" s="1" t="s">
        <v>971</v>
      </c>
      <c r="R154" s="1" t="s">
        <v>1200</v>
      </c>
      <c r="S154" s="1" t="s">
        <v>1587</v>
      </c>
      <c r="T154" s="1" t="s">
        <v>1588</v>
      </c>
      <c r="U154" s="1" t="s">
        <v>1589</v>
      </c>
      <c r="V154" s="1" t="s">
        <v>1521</v>
      </c>
      <c r="W154" s="1" t="s">
        <v>186</v>
      </c>
      <c r="X154" t="str">
        <f t="shared" si="15"/>
        <v>Complete</v>
      </c>
      <c r="Y154">
        <f>MAX(0,100-IF(G154="Invalid",Config!$B$5,0)-IF(I154="Invalid",Config!$B$6,0)-IF(X154="Incomplete",Config!$B$7,0)-IF(AF154="Yes",Config!$B$37,0))</f>
        <v>100</v>
      </c>
      <c r="Z154" s="1">
        <f>IF(OR(TRIM(B154)="",COUNTIF(Config!$B$15:$B$19,B154)&gt;0),1,0)+IF(OR(TRIM(C154)="",COUNTIF(Config!$B$15:$B$19,C154)&gt;0),1,0)+IF(OR(TRIM(F154)="",COUNTIF(Config!$B$15:$B$19,F154)&gt;0),1,0)+IF(OR(TRIM(H154)="",COUNTIF(Config!$B$15:$B$19,H154)&gt;0),1,0)+IF(OR(TRIM(E154)="",COUNTIF(Config!$B$15:$B$19,E154)&gt;0),1,0)+IF(OR(TRIM(K154)="",COUNTIF(Config!$B$15:$B$19,K154)&gt;0),1,0)+IF(OR(TRIM(P154)="",COUNTIF(Config!$B$15:$B$19,P154)&gt;0),1,0)+IF(OR(TRIM(R154)="",COUNTIF(Config!$B$15:$B$19,R154)&gt;0),1,0)</f>
        <v>0</v>
      </c>
      <c r="AA154" s="1" cm="1">
        <f t="array" ref="AA154">SUMPRODUCT(LEN(H154)-LEN(SUBSTITUTE(H154,{"0";"1";"2";"3";"4";"5";"6";"7";"8";"9"},"")))</f>
        <v>11</v>
      </c>
      <c r="AC154" t="str">
        <f t="shared" si="16"/>
        <v/>
      </c>
      <c r="AD154">
        <f t="shared" si="17"/>
        <v>1</v>
      </c>
      <c r="AE154">
        <f t="shared" si="18"/>
        <v>1</v>
      </c>
      <c r="AF154" t="str">
        <f t="shared" si="19"/>
        <v>No</v>
      </c>
      <c r="AG154">
        <f t="shared" ca="1" si="20"/>
        <v>37</v>
      </c>
      <c r="AH154" t="str">
        <f ca="1">IF(OR(V154="",AG154=""),"Yes",IF(AG154&gt;Config!$B$41,"Yes","No"))</f>
        <v>No</v>
      </c>
    </row>
    <row r="155" spans="1:34" x14ac:dyDescent="0.25">
      <c r="A155" s="1" t="s">
        <v>1590</v>
      </c>
      <c r="B155" s="1" t="s">
        <v>62</v>
      </c>
      <c r="C155" s="1" t="s">
        <v>1389</v>
      </c>
      <c r="D155" s="1" t="s">
        <v>1591</v>
      </c>
      <c r="E155" s="1" t="s">
        <v>33928</v>
      </c>
      <c r="F155" s="1" t="s">
        <v>1592</v>
      </c>
      <c r="G155" t="str">
        <f t="shared" si="14"/>
        <v>Valid</v>
      </c>
      <c r="H155" s="1" t="s">
        <v>1593</v>
      </c>
      <c r="I155" t="str" cm="1">
        <f t="array" ref="I155">IF(OR(TRIM(H155)="",ISNUMBER(SEARCH("#",H155)),AA155&lt;Config!$B$8,SUMPRODUCT(--ISNUMBER(SEARCH({"a";"b";"c";"d";"e";"f";"g";"h";"i";"j";"k";"l";"m";"n";"o";"p";"q";"r";"s";"t";"u";"v";"w";"x";"y";"z"},H155)))&gt;0),"Invalid","Valid")</f>
        <v>Valid</v>
      </c>
      <c r="J155" s="1" t="s">
        <v>1594</v>
      </c>
      <c r="K155" s="1" t="s">
        <v>504</v>
      </c>
      <c r="L155" s="1" t="s">
        <v>164</v>
      </c>
      <c r="M155" s="1" t="s">
        <v>343</v>
      </c>
      <c r="N155" s="1" t="s">
        <v>224</v>
      </c>
      <c r="O155" s="1" t="s">
        <v>149</v>
      </c>
      <c r="P155" t="s">
        <v>314</v>
      </c>
      <c r="Q155" s="1" t="s">
        <v>315</v>
      </c>
      <c r="R155" s="1" t="s">
        <v>663</v>
      </c>
      <c r="S155" s="1" t="s">
        <v>1595</v>
      </c>
      <c r="T155" s="1" t="s">
        <v>1596</v>
      </c>
      <c r="U155" s="1" t="s">
        <v>1597</v>
      </c>
      <c r="V155" s="1" t="s">
        <v>1598</v>
      </c>
      <c r="W155" s="1" t="s">
        <v>40</v>
      </c>
      <c r="X155" t="str">
        <f t="shared" si="15"/>
        <v>Complete</v>
      </c>
      <c r="Y155">
        <f>MAX(0,100-IF(G155="Invalid",Config!$B$5,0)-IF(I155="Invalid",Config!$B$6,0)-IF(X155="Incomplete",Config!$B$7,0)-IF(AF155="Yes",Config!$B$37,0))</f>
        <v>100</v>
      </c>
      <c r="Z155" s="1">
        <f>IF(OR(TRIM(B155)="",COUNTIF(Config!$B$15:$B$19,B155)&gt;0),1,0)+IF(OR(TRIM(C155)="",COUNTIF(Config!$B$15:$B$19,C155)&gt;0),1,0)+IF(OR(TRIM(F155)="",COUNTIF(Config!$B$15:$B$19,F155)&gt;0),1,0)+IF(OR(TRIM(H155)="",COUNTIF(Config!$B$15:$B$19,H155)&gt;0),1,0)+IF(OR(TRIM(E155)="",COUNTIF(Config!$B$15:$B$19,E155)&gt;0),1,0)+IF(OR(TRIM(K155)="",COUNTIF(Config!$B$15:$B$19,K155)&gt;0),1,0)+IF(OR(TRIM(P155)="",COUNTIF(Config!$B$15:$B$19,P155)&gt;0),1,0)+IF(OR(TRIM(R155)="",COUNTIF(Config!$B$15:$B$19,R155)&gt;0),1,0)</f>
        <v>0</v>
      </c>
      <c r="AA155" s="1" cm="1">
        <f t="array" ref="AA155">SUMPRODUCT(LEN(H155)-LEN(SUBSTITUTE(H155,{"0";"1";"2";"3";"4";"5";"6";"7";"8";"9"},"")))</f>
        <v>12</v>
      </c>
      <c r="AC155" t="str">
        <f t="shared" si="16"/>
        <v/>
      </c>
      <c r="AD155">
        <f t="shared" si="17"/>
        <v>1</v>
      </c>
      <c r="AE155">
        <f t="shared" si="18"/>
        <v>1</v>
      </c>
      <c r="AF155" t="str">
        <f t="shared" si="19"/>
        <v>No</v>
      </c>
      <c r="AG155">
        <f t="shared" ca="1" si="20"/>
        <v>232</v>
      </c>
      <c r="AH155" t="str">
        <f ca="1">IF(OR(V155="",AG155=""),"Yes",IF(AG155&gt;Config!$B$41,"Yes","No"))</f>
        <v>No</v>
      </c>
    </row>
    <row r="156" spans="1:34" x14ac:dyDescent="0.25">
      <c r="A156" s="1" t="s">
        <v>1599</v>
      </c>
      <c r="B156" s="1" t="s">
        <v>77</v>
      </c>
      <c r="C156" s="1" t="s">
        <v>398</v>
      </c>
      <c r="D156" s="1" t="s">
        <v>1600</v>
      </c>
      <c r="E156" s="1" t="s">
        <v>681</v>
      </c>
      <c r="F156" s="1" t="s">
        <v>1601</v>
      </c>
      <c r="G156" t="str">
        <f t="shared" si="14"/>
        <v>Valid</v>
      </c>
      <c r="H156" s="1" t="s">
        <v>1602</v>
      </c>
      <c r="I156" t="str" cm="1">
        <f t="array" ref="I156">IF(OR(TRIM(H156)="",ISNUMBER(SEARCH("#",H156)),AA156&lt;Config!$B$8,SUMPRODUCT(--ISNUMBER(SEARCH({"a";"b";"c";"d";"e";"f";"g";"h";"i";"j";"k";"l";"m";"n";"o";"p";"q";"r";"s";"t";"u";"v";"w";"x";"y";"z"},H156)))&gt;0),"Invalid","Valid")</f>
        <v>Valid</v>
      </c>
      <c r="J156" s="1" t="s">
        <v>1603</v>
      </c>
      <c r="K156" s="1" t="s">
        <v>378</v>
      </c>
      <c r="L156" s="1" t="s">
        <v>450</v>
      </c>
      <c r="M156" s="1" t="s">
        <v>343</v>
      </c>
      <c r="N156" s="1" t="s">
        <v>224</v>
      </c>
      <c r="O156" s="1" t="s">
        <v>69</v>
      </c>
      <c r="P156" t="s">
        <v>53</v>
      </c>
      <c r="Q156" s="1" t="s">
        <v>181</v>
      </c>
      <c r="R156" s="1" t="s">
        <v>70</v>
      </c>
      <c r="S156" s="1" t="s">
        <v>1604</v>
      </c>
      <c r="T156" s="1" t="s">
        <v>1605</v>
      </c>
      <c r="U156" s="1" t="s">
        <v>1606</v>
      </c>
      <c r="V156" s="1" t="s">
        <v>1607</v>
      </c>
      <c r="W156" s="1" t="s">
        <v>40</v>
      </c>
      <c r="X156" t="str">
        <f t="shared" si="15"/>
        <v>Complete</v>
      </c>
      <c r="Y156">
        <f>MAX(0,100-IF(G156="Invalid",Config!$B$5,0)-IF(I156="Invalid",Config!$B$6,0)-IF(X156="Incomplete",Config!$B$7,0)-IF(AF156="Yes",Config!$B$37,0))</f>
        <v>100</v>
      </c>
      <c r="Z156" s="1">
        <f>IF(OR(TRIM(B156)="",COUNTIF(Config!$B$15:$B$19,B156)&gt;0),1,0)+IF(OR(TRIM(C156)="",COUNTIF(Config!$B$15:$B$19,C156)&gt;0),1,0)+IF(OR(TRIM(F156)="",COUNTIF(Config!$B$15:$B$19,F156)&gt;0),1,0)+IF(OR(TRIM(H156)="",COUNTIF(Config!$B$15:$B$19,H156)&gt;0),1,0)+IF(OR(TRIM(E156)="",COUNTIF(Config!$B$15:$B$19,E156)&gt;0),1,0)+IF(OR(TRIM(K156)="",COUNTIF(Config!$B$15:$B$19,K156)&gt;0),1,0)+IF(OR(TRIM(P156)="",COUNTIF(Config!$B$15:$B$19,P156)&gt;0),1,0)+IF(OR(TRIM(R156)="",COUNTIF(Config!$B$15:$B$19,R156)&gt;0),1,0)</f>
        <v>0</v>
      </c>
      <c r="AA156" s="1" cm="1">
        <f t="array" ref="AA156">SUMPRODUCT(LEN(H156)-LEN(SUBSTITUTE(H156,{"0";"1";"2";"3";"4";"5";"6";"7";"8";"9"},"")))</f>
        <v>12</v>
      </c>
      <c r="AC156" t="str">
        <f t="shared" si="16"/>
        <v/>
      </c>
      <c r="AD156">
        <f t="shared" si="17"/>
        <v>1</v>
      </c>
      <c r="AE156">
        <f t="shared" si="18"/>
        <v>1</v>
      </c>
      <c r="AF156" t="str">
        <f t="shared" si="19"/>
        <v>No</v>
      </c>
      <c r="AG156">
        <f t="shared" ca="1" si="20"/>
        <v>325</v>
      </c>
      <c r="AH156" t="str">
        <f ca="1">IF(OR(V156="",AG156=""),"Yes",IF(AG156&gt;Config!$B$41,"Yes","No"))</f>
        <v>No</v>
      </c>
    </row>
    <row r="157" spans="1:34" x14ac:dyDescent="0.25">
      <c r="A157" s="1" t="s">
        <v>1608</v>
      </c>
      <c r="B157" s="1" t="s">
        <v>456</v>
      </c>
      <c r="C157" s="1" t="s">
        <v>97</v>
      </c>
      <c r="D157" s="1" t="s">
        <v>1609</v>
      </c>
      <c r="E157" s="1" t="s">
        <v>33929</v>
      </c>
      <c r="F157" s="1" t="s">
        <v>1610</v>
      </c>
      <c r="G157" t="str">
        <f t="shared" si="14"/>
        <v>Valid</v>
      </c>
      <c r="H157" s="1" t="s">
        <v>1611</v>
      </c>
      <c r="I157" t="str" cm="1">
        <f t="array" ref="I157">IF(OR(TRIM(H157)="",ISNUMBER(SEARCH("#",H157)),AA157&lt;Config!$B$8,SUMPRODUCT(--ISNUMBER(SEARCH({"a";"b";"c";"d";"e";"f";"g";"h";"i";"j";"k";"l";"m";"n";"o";"p";"q";"r";"s";"t";"u";"v";"w";"x";"y";"z"},H157)))&gt;0),"Invalid","Valid")</f>
        <v>Valid</v>
      </c>
      <c r="J157" s="1" t="s">
        <v>1612</v>
      </c>
      <c r="K157" s="1" t="s">
        <v>163</v>
      </c>
      <c r="L157" s="1" t="s">
        <v>450</v>
      </c>
      <c r="M157" s="1" t="s">
        <v>251</v>
      </c>
      <c r="N157" s="1" t="s">
        <v>713</v>
      </c>
      <c r="O157" s="1" t="s">
        <v>149</v>
      </c>
      <c r="P157" t="s">
        <v>87</v>
      </c>
      <c r="Q157" s="1" t="s">
        <v>88</v>
      </c>
      <c r="R157" s="1" t="s">
        <v>379</v>
      </c>
      <c r="S157" s="1" t="s">
        <v>1613</v>
      </c>
      <c r="T157" s="1" t="s">
        <v>1614</v>
      </c>
      <c r="U157" s="1" t="s">
        <v>428</v>
      </c>
      <c r="V157" s="1" t="s">
        <v>140</v>
      </c>
      <c r="W157" s="1" t="s">
        <v>75</v>
      </c>
      <c r="X157" t="str">
        <f t="shared" si="15"/>
        <v>Complete</v>
      </c>
      <c r="Y157">
        <f>MAX(0,100-IF(G157="Invalid",Config!$B$5,0)-IF(I157="Invalid",Config!$B$6,0)-IF(X157="Incomplete",Config!$B$7,0)-IF(AF157="Yes",Config!$B$37,0))</f>
        <v>100</v>
      </c>
      <c r="Z157" s="1">
        <f>IF(OR(TRIM(B157)="",COUNTIF(Config!$B$15:$B$19,B157)&gt;0),1,0)+IF(OR(TRIM(C157)="",COUNTIF(Config!$B$15:$B$19,C157)&gt;0),1,0)+IF(OR(TRIM(F157)="",COUNTIF(Config!$B$15:$B$19,F157)&gt;0),1,0)+IF(OR(TRIM(H157)="",COUNTIF(Config!$B$15:$B$19,H157)&gt;0),1,0)+IF(OR(TRIM(E157)="",COUNTIF(Config!$B$15:$B$19,E157)&gt;0),1,0)+IF(OR(TRIM(K157)="",COUNTIF(Config!$B$15:$B$19,K157)&gt;0),1,0)+IF(OR(TRIM(P157)="",COUNTIF(Config!$B$15:$B$19,P157)&gt;0),1,0)+IF(OR(TRIM(R157)="",COUNTIF(Config!$B$15:$B$19,R157)&gt;0),1,0)</f>
        <v>0</v>
      </c>
      <c r="AA157" s="1" cm="1">
        <f t="array" ref="AA157">SUMPRODUCT(LEN(H157)-LEN(SUBSTITUTE(H157,{"0";"1";"2";"3";"4";"5";"6";"7";"8";"9"},"")))</f>
        <v>11</v>
      </c>
      <c r="AC157" t="str">
        <f t="shared" si="16"/>
        <v/>
      </c>
      <c r="AD157">
        <f t="shared" si="17"/>
        <v>1</v>
      </c>
      <c r="AE157">
        <f t="shared" si="18"/>
        <v>1</v>
      </c>
      <c r="AF157" t="str">
        <f t="shared" si="19"/>
        <v>No</v>
      </c>
      <c r="AG157">
        <f t="shared" ca="1" si="20"/>
        <v>37</v>
      </c>
      <c r="AH157" t="str">
        <f ca="1">IF(OR(V157="",AG157=""),"Yes",IF(AG157&gt;Config!$B$41,"Yes","No"))</f>
        <v>No</v>
      </c>
    </row>
    <row r="158" spans="1:34" x14ac:dyDescent="0.25">
      <c r="A158" s="1" t="s">
        <v>1615</v>
      </c>
      <c r="B158" s="1" t="s">
        <v>1616</v>
      </c>
      <c r="C158" s="1" t="s">
        <v>353</v>
      </c>
      <c r="D158" s="1" t="s">
        <v>1617</v>
      </c>
      <c r="E158" s="1" t="s">
        <v>33930</v>
      </c>
      <c r="F158" s="1" t="s">
        <v>1618</v>
      </c>
      <c r="G158" t="str">
        <f t="shared" si="14"/>
        <v>Valid</v>
      </c>
      <c r="H158" s="1" t="s">
        <v>1619</v>
      </c>
      <c r="I158" t="str" cm="1">
        <f t="array" ref="I158">IF(OR(TRIM(H158)="",ISNUMBER(SEARCH("#",H158)),AA158&lt;Config!$B$8,SUMPRODUCT(--ISNUMBER(SEARCH({"a";"b";"c";"d";"e";"f";"g";"h";"i";"j";"k";"l";"m";"n";"o";"p";"q";"r";"s";"t";"u";"v";"w";"x";"y";"z"},H158)))&gt;0),"Invalid","Valid")</f>
        <v>Valid</v>
      </c>
      <c r="J158" s="1" t="s">
        <v>1620</v>
      </c>
      <c r="K158" s="1" t="s">
        <v>28</v>
      </c>
      <c r="L158" s="1" t="s">
        <v>67</v>
      </c>
      <c r="M158" s="1" t="s">
        <v>103</v>
      </c>
      <c r="N158" s="1" t="s">
        <v>148</v>
      </c>
      <c r="O158" s="1" t="s">
        <v>180</v>
      </c>
      <c r="P158" t="s">
        <v>344</v>
      </c>
      <c r="Q158" s="1" t="s">
        <v>345</v>
      </c>
      <c r="R158" s="1" t="s">
        <v>971</v>
      </c>
      <c r="S158" s="1" t="s">
        <v>1621</v>
      </c>
      <c r="T158" s="1" t="s">
        <v>1622</v>
      </c>
      <c r="U158" s="1" t="s">
        <v>706</v>
      </c>
      <c r="V158" s="1" t="s">
        <v>140</v>
      </c>
      <c r="W158" s="1" t="s">
        <v>60</v>
      </c>
      <c r="X158" t="str">
        <f t="shared" si="15"/>
        <v>Complete</v>
      </c>
      <c r="Y158">
        <f>MAX(0,100-IF(G158="Invalid",Config!$B$5,0)-IF(I158="Invalid",Config!$B$6,0)-IF(X158="Incomplete",Config!$B$7,0)-IF(AF158="Yes",Config!$B$37,0))</f>
        <v>100</v>
      </c>
      <c r="Z158" s="1">
        <f>IF(OR(TRIM(B158)="",COUNTIF(Config!$B$15:$B$19,B158)&gt;0),1,0)+IF(OR(TRIM(C158)="",COUNTIF(Config!$B$15:$B$19,C158)&gt;0),1,0)+IF(OR(TRIM(F158)="",COUNTIF(Config!$B$15:$B$19,F158)&gt;0),1,0)+IF(OR(TRIM(H158)="",COUNTIF(Config!$B$15:$B$19,H158)&gt;0),1,0)+IF(OR(TRIM(E158)="",COUNTIF(Config!$B$15:$B$19,E158)&gt;0),1,0)+IF(OR(TRIM(K158)="",COUNTIF(Config!$B$15:$B$19,K158)&gt;0),1,0)+IF(OR(TRIM(P158)="",COUNTIF(Config!$B$15:$B$19,P158)&gt;0),1,0)+IF(OR(TRIM(R158)="",COUNTIF(Config!$B$15:$B$19,R158)&gt;0),1,0)</f>
        <v>0</v>
      </c>
      <c r="AA158" s="1" cm="1">
        <f t="array" ref="AA158">SUMPRODUCT(LEN(H158)-LEN(SUBSTITUTE(H158,{"0";"1";"2";"3";"4";"5";"6";"7";"8";"9"},"")))</f>
        <v>10</v>
      </c>
      <c r="AC158" t="str">
        <f t="shared" si="16"/>
        <v/>
      </c>
      <c r="AD158">
        <f t="shared" si="17"/>
        <v>1</v>
      </c>
      <c r="AE158">
        <f t="shared" si="18"/>
        <v>1</v>
      </c>
      <c r="AF158" t="str">
        <f t="shared" si="19"/>
        <v>No</v>
      </c>
      <c r="AG158">
        <f t="shared" ca="1" si="20"/>
        <v>37</v>
      </c>
      <c r="AH158" t="str">
        <f ca="1">IF(OR(V158="",AG158=""),"Yes",IF(AG158&gt;Config!$B$41,"Yes","No"))</f>
        <v>No</v>
      </c>
    </row>
    <row r="159" spans="1:34" x14ac:dyDescent="0.25">
      <c r="A159" s="1" t="s">
        <v>1623</v>
      </c>
      <c r="B159" s="1" t="s">
        <v>1624</v>
      </c>
      <c r="C159" s="1" t="s">
        <v>308</v>
      </c>
      <c r="D159" s="1" t="s">
        <v>1625</v>
      </c>
      <c r="E159" s="1" t="s">
        <v>33931</v>
      </c>
      <c r="F159" s="1" t="s">
        <v>1626</v>
      </c>
      <c r="G159" t="str">
        <f t="shared" si="14"/>
        <v>Valid</v>
      </c>
      <c r="H159" s="1" t="s">
        <v>1627</v>
      </c>
      <c r="I159" t="str" cm="1">
        <f t="array" ref="I159">IF(OR(TRIM(H159)="",ISNUMBER(SEARCH("#",H159)),AA159&lt;Config!$B$8,SUMPRODUCT(--ISNUMBER(SEARCH({"a";"b";"c";"d";"e";"f";"g";"h";"i";"j";"k";"l";"m";"n";"o";"p";"q";"r";"s";"t";"u";"v";"w";"x";"y";"z"},H159)))&gt;0),"Invalid","Valid")</f>
        <v>Valid</v>
      </c>
      <c r="J159" s="1" t="s">
        <v>1628</v>
      </c>
      <c r="K159" s="1" t="s">
        <v>504</v>
      </c>
      <c r="L159" s="1" t="s">
        <v>102</v>
      </c>
      <c r="M159" s="1" t="s">
        <v>462</v>
      </c>
      <c r="N159" s="1" t="s">
        <v>211</v>
      </c>
      <c r="O159" s="1" t="s">
        <v>180</v>
      </c>
      <c r="P159" t="s">
        <v>344</v>
      </c>
      <c r="Q159" s="1" t="s">
        <v>1199</v>
      </c>
      <c r="R159" s="1" t="s">
        <v>346</v>
      </c>
      <c r="S159" s="1" t="s">
        <v>1629</v>
      </c>
      <c r="T159" s="1" t="s">
        <v>1630</v>
      </c>
      <c r="U159" s="1" t="s">
        <v>1631</v>
      </c>
      <c r="V159" s="1" t="s">
        <v>1632</v>
      </c>
      <c r="W159" s="1" t="s">
        <v>141</v>
      </c>
      <c r="X159" t="str">
        <f t="shared" si="15"/>
        <v>Complete</v>
      </c>
      <c r="Y159">
        <f>MAX(0,100-IF(G159="Invalid",Config!$B$5,0)-IF(I159="Invalid",Config!$B$6,0)-IF(X159="Incomplete",Config!$B$7,0)-IF(AF159="Yes",Config!$B$37,0))</f>
        <v>100</v>
      </c>
      <c r="Z159" s="1">
        <f>IF(OR(TRIM(B159)="",COUNTIF(Config!$B$15:$B$19,B159)&gt;0),1,0)+IF(OR(TRIM(C159)="",COUNTIF(Config!$B$15:$B$19,C159)&gt;0),1,0)+IF(OR(TRIM(F159)="",COUNTIF(Config!$B$15:$B$19,F159)&gt;0),1,0)+IF(OR(TRIM(H159)="",COUNTIF(Config!$B$15:$B$19,H159)&gt;0),1,0)+IF(OR(TRIM(E159)="",COUNTIF(Config!$B$15:$B$19,E159)&gt;0),1,0)+IF(OR(TRIM(K159)="",COUNTIF(Config!$B$15:$B$19,K159)&gt;0),1,0)+IF(OR(TRIM(P159)="",COUNTIF(Config!$B$15:$B$19,P159)&gt;0),1,0)+IF(OR(TRIM(R159)="",COUNTIF(Config!$B$15:$B$19,R159)&gt;0),1,0)</f>
        <v>0</v>
      </c>
      <c r="AA159" s="1" cm="1">
        <f t="array" ref="AA159">SUMPRODUCT(LEN(H159)-LEN(SUBSTITUTE(H159,{"0";"1";"2";"3";"4";"5";"6";"7";"8";"9"},"")))</f>
        <v>11</v>
      </c>
      <c r="AC159" t="str">
        <f t="shared" si="16"/>
        <v/>
      </c>
      <c r="AD159">
        <f t="shared" si="17"/>
        <v>1</v>
      </c>
      <c r="AE159">
        <f t="shared" si="18"/>
        <v>1</v>
      </c>
      <c r="AF159" t="str">
        <f t="shared" si="19"/>
        <v>No</v>
      </c>
      <c r="AG159">
        <f t="shared" ca="1" si="20"/>
        <v>712</v>
      </c>
      <c r="AH159" t="str">
        <f ca="1">IF(OR(V159="",AG159=""),"Yes",IF(AG159&gt;Config!$B$41,"Yes","No"))</f>
        <v>Yes</v>
      </c>
    </row>
    <row r="160" spans="1:34" x14ac:dyDescent="0.25">
      <c r="A160" s="1" t="s">
        <v>1633</v>
      </c>
      <c r="B160" s="1" t="s">
        <v>1634</v>
      </c>
      <c r="C160" s="1" t="s">
        <v>230</v>
      </c>
      <c r="D160" s="1" t="s">
        <v>1635</v>
      </c>
      <c r="E160" s="1" t="s">
        <v>33932</v>
      </c>
      <c r="F160" s="1" t="s">
        <v>1636</v>
      </c>
      <c r="G160" t="str">
        <f t="shared" si="14"/>
        <v>Valid</v>
      </c>
      <c r="H160" s="1" t="s">
        <v>1637</v>
      </c>
      <c r="I160" t="str" cm="1">
        <f t="array" ref="I160">IF(OR(TRIM(H160)="",ISNUMBER(SEARCH("#",H160)),AA160&lt;Config!$B$8,SUMPRODUCT(--ISNUMBER(SEARCH({"a";"b";"c";"d";"e";"f";"g";"h";"i";"j";"k";"l";"m";"n";"o";"p";"q";"r";"s";"t";"u";"v";"w";"x";"y";"z"},H160)))&gt;0),"Invalid","Valid")</f>
        <v>Valid</v>
      </c>
      <c r="J160" s="1" t="s">
        <v>1638</v>
      </c>
      <c r="K160" s="1" t="s">
        <v>425</v>
      </c>
      <c r="L160" s="1" t="s">
        <v>134</v>
      </c>
      <c r="M160" s="1" t="s">
        <v>85</v>
      </c>
      <c r="N160" s="1" t="s">
        <v>68</v>
      </c>
      <c r="O160" s="1" t="s">
        <v>149</v>
      </c>
      <c r="P160" t="s">
        <v>344</v>
      </c>
      <c r="Q160" s="1" t="s">
        <v>345</v>
      </c>
      <c r="R160" s="1" t="s">
        <v>1141</v>
      </c>
      <c r="S160" s="1" t="s">
        <v>1639</v>
      </c>
      <c r="T160" s="1" t="s">
        <v>1640</v>
      </c>
      <c r="U160" s="1" t="s">
        <v>1204</v>
      </c>
      <c r="V160" s="1" t="s">
        <v>1641</v>
      </c>
      <c r="W160" s="1" t="s">
        <v>293</v>
      </c>
      <c r="X160" t="str">
        <f t="shared" si="15"/>
        <v>Complete</v>
      </c>
      <c r="Y160">
        <f>MAX(0,100-IF(G160="Invalid",Config!$B$5,0)-IF(I160="Invalid",Config!$B$6,0)-IF(X160="Incomplete",Config!$B$7,0)-IF(AF160="Yes",Config!$B$37,0))</f>
        <v>75</v>
      </c>
      <c r="Z160" s="1">
        <f>IF(OR(TRIM(B160)="",COUNTIF(Config!$B$15:$B$19,B160)&gt;0),1,0)+IF(OR(TRIM(C160)="",COUNTIF(Config!$B$15:$B$19,C160)&gt;0),1,0)+IF(OR(TRIM(F160)="",COUNTIF(Config!$B$15:$B$19,F160)&gt;0),1,0)+IF(OR(TRIM(H160)="",COUNTIF(Config!$B$15:$B$19,H160)&gt;0),1,0)+IF(OR(TRIM(E160)="",COUNTIF(Config!$B$15:$B$19,E160)&gt;0),1,0)+IF(OR(TRIM(K160)="",COUNTIF(Config!$B$15:$B$19,K160)&gt;0),1,0)+IF(OR(TRIM(P160)="",COUNTIF(Config!$B$15:$B$19,P160)&gt;0),1,0)+IF(OR(TRIM(R160)="",COUNTIF(Config!$B$15:$B$19,R160)&gt;0),1,0)</f>
        <v>0</v>
      </c>
      <c r="AA160" s="1" cm="1">
        <f t="array" ref="AA160">SUMPRODUCT(LEN(H160)-LEN(SUBSTITUTE(H160,{"0";"1";"2";"3";"4";"5";"6";"7";"8";"9"},"")))</f>
        <v>11</v>
      </c>
      <c r="AC160" t="str">
        <f t="shared" si="16"/>
        <v>Potential Duplicate</v>
      </c>
      <c r="AD160">
        <f t="shared" si="17"/>
        <v>2</v>
      </c>
      <c r="AE160">
        <f t="shared" si="18"/>
        <v>2</v>
      </c>
      <c r="AF160" t="str">
        <f t="shared" si="19"/>
        <v>Yes</v>
      </c>
      <c r="AG160">
        <f t="shared" ca="1" si="20"/>
        <v>323</v>
      </c>
      <c r="AH160" t="str">
        <f ca="1">IF(OR(V160="",AG160=""),"Yes",IF(AG160&gt;Config!$B$41,"Yes","No"))</f>
        <v>No</v>
      </c>
    </row>
    <row r="161" spans="1:34" x14ac:dyDescent="0.25">
      <c r="A161" s="1" t="s">
        <v>1642</v>
      </c>
      <c r="B161" s="1" t="s">
        <v>1185</v>
      </c>
      <c r="C161" s="1" t="s">
        <v>1068</v>
      </c>
      <c r="D161" s="1" t="s">
        <v>1643</v>
      </c>
      <c r="E161" s="1" t="s">
        <v>33933</v>
      </c>
      <c r="F161" s="1" t="s">
        <v>1644</v>
      </c>
      <c r="G161" t="str">
        <f t="shared" si="14"/>
        <v>Valid</v>
      </c>
      <c r="H161" s="1" t="s">
        <v>1645</v>
      </c>
      <c r="I161" t="str" cm="1">
        <f t="array" ref="I161">IF(OR(TRIM(H161)="",ISNUMBER(SEARCH("#",H161)),AA161&lt;Config!$B$8,SUMPRODUCT(--ISNUMBER(SEARCH({"a";"b";"c";"d";"e";"f";"g";"h";"i";"j";"k";"l";"m";"n";"o";"p";"q";"r";"s";"t";"u";"v";"w";"x";"y";"z"},H161)))&gt;0),"Invalid","Valid")</f>
        <v>Valid</v>
      </c>
      <c r="J161" s="1" t="s">
        <v>1646</v>
      </c>
      <c r="K161" s="1" t="s">
        <v>147</v>
      </c>
      <c r="L161" s="1" t="s">
        <v>84</v>
      </c>
      <c r="M161" s="1" t="s">
        <v>30</v>
      </c>
      <c r="N161" s="1" t="s">
        <v>31</v>
      </c>
      <c r="O161" s="1" t="s">
        <v>69</v>
      </c>
      <c r="P161" t="s">
        <v>314</v>
      </c>
      <c r="Q161" s="1" t="s">
        <v>663</v>
      </c>
      <c r="R161" s="1" t="s">
        <v>315</v>
      </c>
      <c r="S161" s="1" t="s">
        <v>1647</v>
      </c>
      <c r="T161" s="1" t="s">
        <v>1648</v>
      </c>
      <c r="U161" s="1" t="s">
        <v>1649</v>
      </c>
      <c r="V161" s="1" t="s">
        <v>1650</v>
      </c>
      <c r="W161" s="1" t="s">
        <v>186</v>
      </c>
      <c r="X161" t="str">
        <f t="shared" si="15"/>
        <v>Complete</v>
      </c>
      <c r="Y161">
        <f>MAX(0,100-IF(G161="Invalid",Config!$B$5,0)-IF(I161="Invalid",Config!$B$6,0)-IF(X161="Incomplete",Config!$B$7,0)-IF(AF161="Yes",Config!$B$37,0))</f>
        <v>75</v>
      </c>
      <c r="Z161" s="1">
        <f>IF(OR(TRIM(B161)="",COUNTIF(Config!$B$15:$B$19,B161)&gt;0),1,0)+IF(OR(TRIM(C161)="",COUNTIF(Config!$B$15:$B$19,C161)&gt;0),1,0)+IF(OR(TRIM(F161)="",COUNTIF(Config!$B$15:$B$19,F161)&gt;0),1,0)+IF(OR(TRIM(H161)="",COUNTIF(Config!$B$15:$B$19,H161)&gt;0),1,0)+IF(OR(TRIM(E161)="",COUNTIF(Config!$B$15:$B$19,E161)&gt;0),1,0)+IF(OR(TRIM(K161)="",COUNTIF(Config!$B$15:$B$19,K161)&gt;0),1,0)+IF(OR(TRIM(P161)="",COUNTIF(Config!$B$15:$B$19,P161)&gt;0),1,0)+IF(OR(TRIM(R161)="",COUNTIF(Config!$B$15:$B$19,R161)&gt;0),1,0)</f>
        <v>0</v>
      </c>
      <c r="AA161" s="1" cm="1">
        <f t="array" ref="AA161">SUMPRODUCT(LEN(H161)-LEN(SUBSTITUTE(H161,{"0";"1";"2";"3";"4";"5";"6";"7";"8";"9"},"")))</f>
        <v>10</v>
      </c>
      <c r="AC161" t="str">
        <f t="shared" si="16"/>
        <v>Potential Duplicate</v>
      </c>
      <c r="AD161">
        <f t="shared" si="17"/>
        <v>1</v>
      </c>
      <c r="AE161">
        <f t="shared" si="18"/>
        <v>2</v>
      </c>
      <c r="AF161" t="str">
        <f t="shared" si="19"/>
        <v>Yes</v>
      </c>
      <c r="AG161">
        <f t="shared" ca="1" si="20"/>
        <v>119</v>
      </c>
      <c r="AH161" t="str">
        <f ca="1">IF(OR(V161="",AG161=""),"Yes",IF(AG161&gt;Config!$B$41,"Yes","No"))</f>
        <v>No</v>
      </c>
    </row>
    <row r="162" spans="1:34" x14ac:dyDescent="0.25">
      <c r="A162" s="1" t="s">
        <v>1651</v>
      </c>
      <c r="B162" s="1" t="s">
        <v>352</v>
      </c>
      <c r="C162" s="1" t="s">
        <v>499</v>
      </c>
      <c r="D162" s="1" t="s">
        <v>1652</v>
      </c>
      <c r="E162" s="1" t="s">
        <v>33863</v>
      </c>
      <c r="F162" s="1" t="s">
        <v>1653</v>
      </c>
      <c r="G162" t="str">
        <f t="shared" si="14"/>
        <v>Invalid</v>
      </c>
      <c r="H162" s="1" t="s">
        <v>1654</v>
      </c>
      <c r="I162" t="str" cm="1">
        <f t="array" ref="I162">IF(OR(TRIM(H162)="",ISNUMBER(SEARCH("#",H162)),AA162&lt;Config!$B$8,SUMPRODUCT(--ISNUMBER(SEARCH({"a";"b";"c";"d";"e";"f";"g";"h";"i";"j";"k";"l";"m";"n";"o";"p";"q";"r";"s";"t";"u";"v";"w";"x";"y";"z"},H162)))&gt;0),"Invalid","Valid")</f>
        <v>Valid</v>
      </c>
      <c r="J162" s="1" t="s">
        <v>1655</v>
      </c>
      <c r="K162" s="1" t="s">
        <v>866</v>
      </c>
      <c r="L162" s="1" t="s">
        <v>67</v>
      </c>
      <c r="M162" s="1" t="s">
        <v>135</v>
      </c>
      <c r="N162" s="1" t="s">
        <v>358</v>
      </c>
      <c r="O162" s="1" t="s">
        <v>266</v>
      </c>
      <c r="P162" t="s">
        <v>236</v>
      </c>
      <c r="Q162" s="1" t="s">
        <v>254</v>
      </c>
      <c r="R162" s="1" t="s">
        <v>237</v>
      </c>
      <c r="S162" s="1" t="s">
        <v>1656</v>
      </c>
      <c r="T162" s="1" t="s">
        <v>1657</v>
      </c>
      <c r="U162" s="1" t="s">
        <v>1658</v>
      </c>
      <c r="V162" s="1" t="s">
        <v>1347</v>
      </c>
      <c r="W162" s="1" t="s">
        <v>384</v>
      </c>
      <c r="X162" t="str">
        <f t="shared" si="15"/>
        <v>Complete</v>
      </c>
      <c r="Y162">
        <f>MAX(0,100-IF(G162="Invalid",Config!$B$5,0)-IF(I162="Invalid",Config!$B$6,0)-IF(X162="Incomplete",Config!$B$7,0)-IF(AF162="Yes",Config!$B$37,0))</f>
        <v>70</v>
      </c>
      <c r="Z162" s="1">
        <f>IF(OR(TRIM(B162)="",COUNTIF(Config!$B$15:$B$19,B162)&gt;0),1,0)+IF(OR(TRIM(C162)="",COUNTIF(Config!$B$15:$B$19,C162)&gt;0),1,0)+IF(OR(TRIM(F162)="",COUNTIF(Config!$B$15:$B$19,F162)&gt;0),1,0)+IF(OR(TRIM(H162)="",COUNTIF(Config!$B$15:$B$19,H162)&gt;0),1,0)+IF(OR(TRIM(E162)="",COUNTIF(Config!$B$15:$B$19,E162)&gt;0),1,0)+IF(OR(TRIM(K162)="",COUNTIF(Config!$B$15:$B$19,K162)&gt;0),1,0)+IF(OR(TRIM(P162)="",COUNTIF(Config!$B$15:$B$19,P162)&gt;0),1,0)+IF(OR(TRIM(R162)="",COUNTIF(Config!$B$15:$B$19,R162)&gt;0),1,0)</f>
        <v>0</v>
      </c>
      <c r="AA162" s="1" cm="1">
        <f t="array" ref="AA162">SUMPRODUCT(LEN(H162)-LEN(SUBSTITUTE(H162,{"0";"1";"2";"3";"4";"5";"6";"7";"8";"9"},"")))</f>
        <v>10</v>
      </c>
      <c r="AC162" t="str">
        <f t="shared" si="16"/>
        <v>Invalid Email</v>
      </c>
      <c r="AD162">
        <f t="shared" si="17"/>
        <v>0</v>
      </c>
      <c r="AE162">
        <f t="shared" si="18"/>
        <v>1</v>
      </c>
      <c r="AF162" t="str">
        <f t="shared" si="19"/>
        <v>No</v>
      </c>
      <c r="AG162">
        <f t="shared" ca="1" si="20"/>
        <v>37</v>
      </c>
      <c r="AH162" t="str">
        <f ca="1">IF(OR(V162="",AG162=""),"Yes",IF(AG162&gt;Config!$B$41,"Yes","No"))</f>
        <v>No</v>
      </c>
    </row>
    <row r="163" spans="1:34" x14ac:dyDescent="0.25">
      <c r="A163" s="1" t="s">
        <v>1659</v>
      </c>
      <c r="B163" s="1" t="s">
        <v>995</v>
      </c>
      <c r="C163" s="1" t="s">
        <v>97</v>
      </c>
      <c r="D163" s="1" t="s">
        <v>1660</v>
      </c>
      <c r="E163" s="1" t="s">
        <v>33829</v>
      </c>
      <c r="F163" s="1" t="s">
        <v>1661</v>
      </c>
      <c r="G163" t="str">
        <f t="shared" si="14"/>
        <v>Valid</v>
      </c>
      <c r="H163" s="1" t="s">
        <v>1662</v>
      </c>
      <c r="I163" t="str" cm="1">
        <f t="array" ref="I163">IF(OR(TRIM(H163)="",ISNUMBER(SEARCH("#",H163)),AA163&lt;Config!$B$8,SUMPRODUCT(--ISNUMBER(SEARCH({"a";"b";"c";"d";"e";"f";"g";"h";"i";"j";"k";"l";"m";"n";"o";"p";"q";"r";"s";"t";"u";"v";"w";"x";"y";"z"},H163)))&gt;0),"Invalid","Valid")</f>
        <v>Valid</v>
      </c>
      <c r="J163" s="1" t="s">
        <v>1663</v>
      </c>
      <c r="K163" s="1" t="s">
        <v>163</v>
      </c>
      <c r="L163" s="1" t="s">
        <v>102</v>
      </c>
      <c r="M163" s="1" t="s">
        <v>103</v>
      </c>
      <c r="N163" s="1" t="s">
        <v>224</v>
      </c>
      <c r="O163" s="1" t="s">
        <v>52</v>
      </c>
      <c r="P163" t="s">
        <v>33</v>
      </c>
      <c r="Q163" s="1" t="s">
        <v>1664</v>
      </c>
      <c r="R163" s="1" t="s">
        <v>120</v>
      </c>
      <c r="S163" s="1" t="s">
        <v>1665</v>
      </c>
      <c r="T163" s="1" t="s">
        <v>1666</v>
      </c>
      <c r="U163" s="1" t="s">
        <v>1667</v>
      </c>
      <c r="V163" s="1" t="s">
        <v>1668</v>
      </c>
      <c r="W163" s="1" t="s">
        <v>125</v>
      </c>
      <c r="X163" t="str">
        <f t="shared" si="15"/>
        <v>Incomplete</v>
      </c>
      <c r="Y163">
        <f>MAX(0,100-IF(G163="Invalid",Config!$B$5,0)-IF(I163="Invalid",Config!$B$6,0)-IF(X163="Incomplete",Config!$B$7,0)-IF(AF163="Yes",Config!$B$37,0))</f>
        <v>60</v>
      </c>
      <c r="Z163" s="1">
        <f>IF(OR(TRIM(B163)="",COUNTIF(Config!$B$15:$B$19,B163)&gt;0),1,0)+IF(OR(TRIM(C163)="",COUNTIF(Config!$B$15:$B$19,C163)&gt;0),1,0)+IF(OR(TRIM(F163)="",COUNTIF(Config!$B$15:$B$19,F163)&gt;0),1,0)+IF(OR(TRIM(H163)="",COUNTIF(Config!$B$15:$B$19,H163)&gt;0),1,0)+IF(OR(TRIM(E163)="",COUNTIF(Config!$B$15:$B$19,E163)&gt;0),1,0)+IF(OR(TRIM(K163)="",COUNTIF(Config!$B$15:$B$19,K163)&gt;0),1,0)+IF(OR(TRIM(P163)="",COUNTIF(Config!$B$15:$B$19,P163)&gt;0),1,0)+IF(OR(TRIM(R163)="",COUNTIF(Config!$B$15:$B$19,R163)&gt;0),1,0)</f>
        <v>1</v>
      </c>
      <c r="AA163" s="1" cm="1">
        <f t="array" ref="AA163">SUMPRODUCT(LEN(H163)-LEN(SUBSTITUTE(H163,{"0";"1";"2";"3";"4";"5";"6";"7";"8";"9"},"")))</f>
        <v>10</v>
      </c>
      <c r="AC163" t="str">
        <f t="shared" si="16"/>
        <v>Incomplete Profile</v>
      </c>
      <c r="AD163">
        <f t="shared" si="17"/>
        <v>1</v>
      </c>
      <c r="AE163">
        <f t="shared" si="18"/>
        <v>1</v>
      </c>
      <c r="AF163" t="str">
        <f t="shared" si="19"/>
        <v>No</v>
      </c>
      <c r="AG163">
        <f t="shared" ca="1" si="20"/>
        <v>63</v>
      </c>
      <c r="AH163" t="str">
        <f ca="1">IF(OR(V163="",AG163=""),"Yes",IF(AG163&gt;Config!$B$41,"Yes","No"))</f>
        <v>No</v>
      </c>
    </row>
    <row r="164" spans="1:34" x14ac:dyDescent="0.25">
      <c r="A164" s="1" t="s">
        <v>1669</v>
      </c>
      <c r="B164" s="1" t="s">
        <v>218</v>
      </c>
      <c r="C164" s="1" t="s">
        <v>410</v>
      </c>
      <c r="D164" s="1" t="s">
        <v>1670</v>
      </c>
      <c r="E164" s="1" t="s">
        <v>339</v>
      </c>
      <c r="F164" s="1" t="s">
        <v>1671</v>
      </c>
      <c r="G164" t="str">
        <f t="shared" si="14"/>
        <v>Valid</v>
      </c>
      <c r="H164" s="1" t="s">
        <v>1672</v>
      </c>
      <c r="I164" t="str" cm="1">
        <f t="array" ref="I164">IF(OR(TRIM(H164)="",ISNUMBER(SEARCH("#",H164)),AA164&lt;Config!$B$8,SUMPRODUCT(--ISNUMBER(SEARCH({"a";"b";"c";"d";"e";"f";"g";"h";"i";"j";"k";"l";"m";"n";"o";"p";"q";"r";"s";"t";"u";"v";"w";"x";"y";"z"},H164)))&gt;0),"Invalid","Valid")</f>
        <v>Valid</v>
      </c>
      <c r="J164" s="1" t="s">
        <v>1673</v>
      </c>
      <c r="K164" s="1" t="s">
        <v>210</v>
      </c>
      <c r="L164" s="1" t="s">
        <v>179</v>
      </c>
      <c r="M164" s="1" t="s">
        <v>235</v>
      </c>
      <c r="N164" s="1" t="s">
        <v>68</v>
      </c>
      <c r="O164" s="1" t="s">
        <v>69</v>
      </c>
      <c r="P164" t="s">
        <v>53</v>
      </c>
      <c r="Q164" s="1" t="s">
        <v>181</v>
      </c>
      <c r="R164" s="1" t="s">
        <v>150</v>
      </c>
      <c r="S164" s="1" t="s">
        <v>1674</v>
      </c>
      <c r="T164" s="1" t="s">
        <v>1675</v>
      </c>
      <c r="U164" s="1" t="s">
        <v>1255</v>
      </c>
      <c r="V164" s="1" t="s">
        <v>1676</v>
      </c>
      <c r="W164" s="1" t="s">
        <v>94</v>
      </c>
      <c r="X164" t="str">
        <f t="shared" si="15"/>
        <v>Complete</v>
      </c>
      <c r="Y164">
        <f>MAX(0,100-IF(G164="Invalid",Config!$B$5,0)-IF(I164="Invalid",Config!$B$6,0)-IF(X164="Incomplete",Config!$B$7,0)-IF(AF164="Yes",Config!$B$37,0))</f>
        <v>75</v>
      </c>
      <c r="Z164" s="1">
        <f>IF(OR(TRIM(B164)="",COUNTIF(Config!$B$15:$B$19,B164)&gt;0),1,0)+IF(OR(TRIM(C164)="",COUNTIF(Config!$B$15:$B$19,C164)&gt;0),1,0)+IF(OR(TRIM(F164)="",COUNTIF(Config!$B$15:$B$19,F164)&gt;0),1,0)+IF(OR(TRIM(H164)="",COUNTIF(Config!$B$15:$B$19,H164)&gt;0),1,0)+IF(OR(TRIM(E164)="",COUNTIF(Config!$B$15:$B$19,E164)&gt;0),1,0)+IF(OR(TRIM(K164)="",COUNTIF(Config!$B$15:$B$19,K164)&gt;0),1,0)+IF(OR(TRIM(P164)="",COUNTIF(Config!$B$15:$B$19,P164)&gt;0),1,0)+IF(OR(TRIM(R164)="",COUNTIF(Config!$B$15:$B$19,R164)&gt;0),1,0)</f>
        <v>0</v>
      </c>
      <c r="AA164" s="1" cm="1">
        <f t="array" ref="AA164">SUMPRODUCT(LEN(H164)-LEN(SUBSTITUTE(H164,{"0";"1";"2";"3";"4";"5";"6";"7";"8";"9"},"")))</f>
        <v>10</v>
      </c>
      <c r="AC164" t="str">
        <f t="shared" si="16"/>
        <v>Potential Duplicate</v>
      </c>
      <c r="AD164">
        <f t="shared" si="17"/>
        <v>1</v>
      </c>
      <c r="AE164">
        <f t="shared" si="18"/>
        <v>2</v>
      </c>
      <c r="AF164" t="str">
        <f t="shared" si="19"/>
        <v>Yes</v>
      </c>
      <c r="AG164">
        <f t="shared" ca="1" si="20"/>
        <v>37</v>
      </c>
      <c r="AH164" t="str">
        <f ca="1">IF(OR(V164="",AG164=""),"Yes",IF(AG164&gt;Config!$B$41,"Yes","No"))</f>
        <v>No</v>
      </c>
    </row>
    <row r="165" spans="1:34" x14ac:dyDescent="0.25">
      <c r="A165" s="1" t="s">
        <v>1677</v>
      </c>
      <c r="B165" s="1" t="s">
        <v>510</v>
      </c>
      <c r="C165" s="1" t="s">
        <v>432</v>
      </c>
      <c r="D165" s="1" t="s">
        <v>1678</v>
      </c>
      <c r="E165" s="1" t="s">
        <v>33934</v>
      </c>
      <c r="F165" s="1" t="s">
        <v>1679</v>
      </c>
      <c r="G165" t="str">
        <f t="shared" si="14"/>
        <v>Valid</v>
      </c>
      <c r="H165" s="1" t="s">
        <v>1680</v>
      </c>
      <c r="I165" t="str" cm="1">
        <f t="array" ref="I165">IF(OR(TRIM(H165)="",ISNUMBER(SEARCH("#",H165)),AA165&lt;Config!$B$8,SUMPRODUCT(--ISNUMBER(SEARCH({"a";"b";"c";"d";"e";"f";"g";"h";"i";"j";"k";"l";"m";"n";"o";"p";"q";"r";"s";"t";"u";"v";"w";"x";"y";"z"},H165)))&gt;0),"Invalid","Valid")</f>
        <v>Valid</v>
      </c>
      <c r="J165" s="1" t="s">
        <v>1681</v>
      </c>
      <c r="K165" s="1" t="s">
        <v>425</v>
      </c>
      <c r="L165" s="1" t="s">
        <v>102</v>
      </c>
      <c r="M165" s="1" t="s">
        <v>235</v>
      </c>
      <c r="N165" s="1" t="s">
        <v>148</v>
      </c>
      <c r="O165" s="1" t="s">
        <v>69</v>
      </c>
      <c r="P165" t="s">
        <v>53</v>
      </c>
      <c r="Q165" s="1" t="s">
        <v>55</v>
      </c>
      <c r="R165" s="1" t="s">
        <v>288</v>
      </c>
      <c r="S165" s="1" t="s">
        <v>1682</v>
      </c>
      <c r="T165" s="1" t="s">
        <v>1683</v>
      </c>
      <c r="U165" s="1" t="s">
        <v>1684</v>
      </c>
      <c r="V165" s="1" t="s">
        <v>140</v>
      </c>
      <c r="W165" s="1" t="s">
        <v>186</v>
      </c>
      <c r="X165" t="str">
        <f t="shared" si="15"/>
        <v>Complete</v>
      </c>
      <c r="Y165">
        <f>MAX(0,100-IF(G165="Invalid",Config!$B$5,0)-IF(I165="Invalid",Config!$B$6,0)-IF(X165="Incomplete",Config!$B$7,0)-IF(AF165="Yes",Config!$B$37,0))</f>
        <v>100</v>
      </c>
      <c r="Z165" s="1">
        <f>IF(OR(TRIM(B165)="",COUNTIF(Config!$B$15:$B$19,B165)&gt;0),1,0)+IF(OR(TRIM(C165)="",COUNTIF(Config!$B$15:$B$19,C165)&gt;0),1,0)+IF(OR(TRIM(F165)="",COUNTIF(Config!$B$15:$B$19,F165)&gt;0),1,0)+IF(OR(TRIM(H165)="",COUNTIF(Config!$B$15:$B$19,H165)&gt;0),1,0)+IF(OR(TRIM(E165)="",COUNTIF(Config!$B$15:$B$19,E165)&gt;0),1,0)+IF(OR(TRIM(K165)="",COUNTIF(Config!$B$15:$B$19,K165)&gt;0),1,0)+IF(OR(TRIM(P165)="",COUNTIF(Config!$B$15:$B$19,P165)&gt;0),1,0)+IF(OR(TRIM(R165)="",COUNTIF(Config!$B$15:$B$19,R165)&gt;0),1,0)</f>
        <v>0</v>
      </c>
      <c r="AA165" s="1" cm="1">
        <f t="array" ref="AA165">SUMPRODUCT(LEN(H165)-LEN(SUBSTITUTE(H165,{"0";"1";"2";"3";"4";"5";"6";"7";"8";"9"},"")))</f>
        <v>12</v>
      </c>
      <c r="AC165" t="str">
        <f t="shared" si="16"/>
        <v/>
      </c>
      <c r="AD165">
        <f t="shared" si="17"/>
        <v>1</v>
      </c>
      <c r="AE165">
        <f t="shared" si="18"/>
        <v>1</v>
      </c>
      <c r="AF165" t="str">
        <f t="shared" si="19"/>
        <v>No</v>
      </c>
      <c r="AG165">
        <f t="shared" ca="1" si="20"/>
        <v>37</v>
      </c>
      <c r="AH165" t="str">
        <f ca="1">IF(OR(V165="",AG165=""),"Yes",IF(AG165&gt;Config!$B$41,"Yes","No"))</f>
        <v>No</v>
      </c>
    </row>
    <row r="166" spans="1:34" x14ac:dyDescent="0.25">
      <c r="A166" s="1" t="s">
        <v>1685</v>
      </c>
      <c r="B166" s="1" t="s">
        <v>409</v>
      </c>
      <c r="C166" s="1" t="s">
        <v>189</v>
      </c>
      <c r="D166" s="1" t="s">
        <v>1686</v>
      </c>
      <c r="E166" s="1" t="s">
        <v>33935</v>
      </c>
      <c r="F166" s="1" t="s">
        <v>1687</v>
      </c>
      <c r="G166" t="str">
        <f t="shared" si="14"/>
        <v>Valid</v>
      </c>
      <c r="H166" s="1" t="s">
        <v>1688</v>
      </c>
      <c r="I166" t="str" cm="1">
        <f t="array" ref="I166">IF(OR(TRIM(H166)="",ISNUMBER(SEARCH("#",H166)),AA166&lt;Config!$B$8,SUMPRODUCT(--ISNUMBER(SEARCH({"a";"b";"c";"d";"e";"f";"g";"h";"i";"j";"k";"l";"m";"n";"o";"p";"q";"r";"s";"t";"u";"v";"w";"x";"y";"z"},H166)))&gt;0),"Invalid","Valid")</f>
        <v>Valid</v>
      </c>
      <c r="J166" s="1" t="s">
        <v>884</v>
      </c>
      <c r="K166" s="1" t="s">
        <v>66</v>
      </c>
      <c r="L166" s="1" t="s">
        <v>67</v>
      </c>
      <c r="M166" s="1" t="s">
        <v>462</v>
      </c>
      <c r="N166" s="1" t="s">
        <v>51</v>
      </c>
      <c r="O166" s="1" t="s">
        <v>52</v>
      </c>
      <c r="P166" t="s">
        <v>87</v>
      </c>
      <c r="Q166" s="1" t="s">
        <v>88</v>
      </c>
      <c r="R166" s="1" t="s">
        <v>89</v>
      </c>
      <c r="S166" s="1" t="s">
        <v>1689</v>
      </c>
      <c r="T166" s="1" t="s">
        <v>1690</v>
      </c>
      <c r="U166" s="1" t="s">
        <v>1691</v>
      </c>
      <c r="V166" s="1" t="s">
        <v>1692</v>
      </c>
      <c r="W166" s="1" t="s">
        <v>186</v>
      </c>
      <c r="X166" t="str">
        <f t="shared" si="15"/>
        <v>Complete</v>
      </c>
      <c r="Y166">
        <f>MAX(0,100-IF(G166="Invalid",Config!$B$5,0)-IF(I166="Invalid",Config!$B$6,0)-IF(X166="Incomplete",Config!$B$7,0)-IF(AF166="Yes",Config!$B$37,0))</f>
        <v>100</v>
      </c>
      <c r="Z166" s="1">
        <f>IF(OR(TRIM(B166)="",COUNTIF(Config!$B$15:$B$19,B166)&gt;0),1,0)+IF(OR(TRIM(C166)="",COUNTIF(Config!$B$15:$B$19,C166)&gt;0),1,0)+IF(OR(TRIM(F166)="",COUNTIF(Config!$B$15:$B$19,F166)&gt;0),1,0)+IF(OR(TRIM(H166)="",COUNTIF(Config!$B$15:$B$19,H166)&gt;0),1,0)+IF(OR(TRIM(E166)="",COUNTIF(Config!$B$15:$B$19,E166)&gt;0),1,0)+IF(OR(TRIM(K166)="",COUNTIF(Config!$B$15:$B$19,K166)&gt;0),1,0)+IF(OR(TRIM(P166)="",COUNTIF(Config!$B$15:$B$19,P166)&gt;0),1,0)+IF(OR(TRIM(R166)="",COUNTIF(Config!$B$15:$B$19,R166)&gt;0),1,0)</f>
        <v>0</v>
      </c>
      <c r="AA166" s="1" cm="1">
        <f t="array" ref="AA166">SUMPRODUCT(LEN(H166)-LEN(SUBSTITUTE(H166,{"0";"1";"2";"3";"4";"5";"6";"7";"8";"9"},"")))</f>
        <v>11</v>
      </c>
      <c r="AC166" t="str">
        <f t="shared" si="16"/>
        <v/>
      </c>
      <c r="AD166">
        <f t="shared" si="17"/>
        <v>1</v>
      </c>
      <c r="AE166">
        <f t="shared" si="18"/>
        <v>1</v>
      </c>
      <c r="AF166" t="str">
        <f t="shared" si="19"/>
        <v>No</v>
      </c>
      <c r="AG166">
        <f t="shared" ca="1" si="20"/>
        <v>412</v>
      </c>
      <c r="AH166" t="str">
        <f ca="1">IF(OR(V166="",AG166=""),"Yes",IF(AG166&gt;Config!$B$41,"Yes","No"))</f>
        <v>Yes</v>
      </c>
    </row>
    <row r="167" spans="1:34" x14ac:dyDescent="0.25">
      <c r="A167" s="1" t="s">
        <v>1693</v>
      </c>
      <c r="B167" s="1" t="s">
        <v>488</v>
      </c>
      <c r="C167" s="1" t="s">
        <v>1339</v>
      </c>
      <c r="D167" s="1" t="s">
        <v>1694</v>
      </c>
      <c r="E167" s="1" t="s">
        <v>33824</v>
      </c>
      <c r="F167" s="1" t="s">
        <v>1695</v>
      </c>
      <c r="G167" t="str">
        <f t="shared" si="14"/>
        <v>Valid</v>
      </c>
      <c r="H167" s="1" t="s">
        <v>1696</v>
      </c>
      <c r="I167" t="str" cm="1">
        <f t="array" ref="I167">IF(OR(TRIM(H167)="",ISNUMBER(SEARCH("#",H167)),AA167&lt;Config!$B$8,SUMPRODUCT(--ISNUMBER(SEARCH({"a";"b";"c";"d";"e";"f";"g";"h";"i";"j";"k";"l";"m";"n";"o";"p";"q";"r";"s";"t";"u";"v";"w";"x";"y";"z"},H167)))&gt;0),"Invalid","Valid")</f>
        <v>Valid</v>
      </c>
      <c r="J167" s="1" t="s">
        <v>1697</v>
      </c>
      <c r="K167" s="1" t="s">
        <v>866</v>
      </c>
      <c r="L167" s="1" t="s">
        <v>450</v>
      </c>
      <c r="M167" s="1" t="s">
        <v>343</v>
      </c>
      <c r="N167" s="1" t="s">
        <v>358</v>
      </c>
      <c r="O167" s="1" t="s">
        <v>149</v>
      </c>
      <c r="P167" t="s">
        <v>314</v>
      </c>
      <c r="Q167" s="1" t="s">
        <v>315</v>
      </c>
      <c r="R167" s="1" t="s">
        <v>315</v>
      </c>
      <c r="S167" s="1" t="s">
        <v>1698</v>
      </c>
      <c r="T167" s="1" t="s">
        <v>1699</v>
      </c>
      <c r="U167" s="1" t="s">
        <v>1700</v>
      </c>
      <c r="V167" s="1" t="s">
        <v>1701</v>
      </c>
      <c r="W167" s="1" t="s">
        <v>60</v>
      </c>
      <c r="X167" t="str">
        <f t="shared" si="15"/>
        <v>Complete</v>
      </c>
      <c r="Y167">
        <f>MAX(0,100-IF(G167="Invalid",Config!$B$5,0)-IF(I167="Invalid",Config!$B$6,0)-IF(X167="Incomplete",Config!$B$7,0)-IF(AF167="Yes",Config!$B$37,0))</f>
        <v>100</v>
      </c>
      <c r="Z167" s="1">
        <f>IF(OR(TRIM(B167)="",COUNTIF(Config!$B$15:$B$19,B167)&gt;0),1,0)+IF(OR(TRIM(C167)="",COUNTIF(Config!$B$15:$B$19,C167)&gt;0),1,0)+IF(OR(TRIM(F167)="",COUNTIF(Config!$B$15:$B$19,F167)&gt;0),1,0)+IF(OR(TRIM(H167)="",COUNTIF(Config!$B$15:$B$19,H167)&gt;0),1,0)+IF(OR(TRIM(E167)="",COUNTIF(Config!$B$15:$B$19,E167)&gt;0),1,0)+IF(OR(TRIM(K167)="",COUNTIF(Config!$B$15:$B$19,K167)&gt;0),1,0)+IF(OR(TRIM(P167)="",COUNTIF(Config!$B$15:$B$19,P167)&gt;0),1,0)+IF(OR(TRIM(R167)="",COUNTIF(Config!$B$15:$B$19,R167)&gt;0),1,0)</f>
        <v>0</v>
      </c>
      <c r="AA167" s="1" cm="1">
        <f t="array" ref="AA167">SUMPRODUCT(LEN(H167)-LEN(SUBSTITUTE(H167,{"0";"1";"2";"3";"4";"5";"6";"7";"8";"9"},"")))</f>
        <v>12</v>
      </c>
      <c r="AC167" t="str">
        <f t="shared" si="16"/>
        <v/>
      </c>
      <c r="AD167">
        <f t="shared" si="17"/>
        <v>1</v>
      </c>
      <c r="AE167">
        <f t="shared" si="18"/>
        <v>1</v>
      </c>
      <c r="AF167" t="str">
        <f t="shared" si="19"/>
        <v>No</v>
      </c>
      <c r="AG167">
        <f t="shared" ca="1" si="20"/>
        <v>175</v>
      </c>
      <c r="AH167" t="str">
        <f ca="1">IF(OR(V167="",AG167=""),"Yes",IF(AG167&gt;Config!$B$41,"Yes","No"))</f>
        <v>No</v>
      </c>
    </row>
    <row r="168" spans="1:34" x14ac:dyDescent="0.25">
      <c r="A168" s="1" t="s">
        <v>1702</v>
      </c>
      <c r="B168" s="1" t="s">
        <v>352</v>
      </c>
      <c r="C168" s="1" t="s">
        <v>157</v>
      </c>
      <c r="D168" s="1" t="s">
        <v>1703</v>
      </c>
      <c r="E168" s="1" t="s">
        <v>33866</v>
      </c>
      <c r="F168" s="1" t="s">
        <v>1704</v>
      </c>
      <c r="G168" t="str">
        <f t="shared" si="14"/>
        <v>Valid</v>
      </c>
      <c r="H168" s="1" t="s">
        <v>1705</v>
      </c>
      <c r="I168" t="str" cm="1">
        <f t="array" ref="I168">IF(OR(TRIM(H168)="",ISNUMBER(SEARCH("#",H168)),AA168&lt;Config!$B$8,SUMPRODUCT(--ISNUMBER(SEARCH({"a";"b";"c";"d";"e";"f";"g";"h";"i";"j";"k";"l";"m";"n";"o";"p";"q";"r";"s";"t";"u";"v";"w";"x";"y";"z"},H168)))&gt;0),"Invalid","Valid")</f>
        <v>Valid</v>
      </c>
      <c r="J168" s="1" t="s">
        <v>1706</v>
      </c>
      <c r="K168" s="1" t="s">
        <v>504</v>
      </c>
      <c r="L168" s="1" t="s">
        <v>29</v>
      </c>
      <c r="M168" s="1" t="s">
        <v>251</v>
      </c>
      <c r="N168" s="1" t="s">
        <v>148</v>
      </c>
      <c r="O168" s="1" t="s">
        <v>69</v>
      </c>
      <c r="P168" t="s">
        <v>53</v>
      </c>
      <c r="Q168" s="1" t="s">
        <v>55</v>
      </c>
      <c r="R168" s="1" t="s">
        <v>198</v>
      </c>
      <c r="S168" s="1" t="s">
        <v>1707</v>
      </c>
      <c r="T168" s="1" t="s">
        <v>1708</v>
      </c>
      <c r="U168" s="1" t="s">
        <v>1709</v>
      </c>
      <c r="V168" s="1" t="s">
        <v>1710</v>
      </c>
      <c r="W168" s="1" t="s">
        <v>384</v>
      </c>
      <c r="X168" t="str">
        <f t="shared" si="15"/>
        <v>Complete</v>
      </c>
      <c r="Y168">
        <f>MAX(0,100-IF(G168="Invalid",Config!$B$5,0)-IF(I168="Invalid",Config!$B$6,0)-IF(X168="Incomplete",Config!$B$7,0)-IF(AF168="Yes",Config!$B$37,0))</f>
        <v>100</v>
      </c>
      <c r="Z168" s="1">
        <f>IF(OR(TRIM(B168)="",COUNTIF(Config!$B$15:$B$19,B168)&gt;0),1,0)+IF(OR(TRIM(C168)="",COUNTIF(Config!$B$15:$B$19,C168)&gt;0),1,0)+IF(OR(TRIM(F168)="",COUNTIF(Config!$B$15:$B$19,F168)&gt;0),1,0)+IF(OR(TRIM(H168)="",COUNTIF(Config!$B$15:$B$19,H168)&gt;0),1,0)+IF(OR(TRIM(E168)="",COUNTIF(Config!$B$15:$B$19,E168)&gt;0),1,0)+IF(OR(TRIM(K168)="",COUNTIF(Config!$B$15:$B$19,K168)&gt;0),1,0)+IF(OR(TRIM(P168)="",COUNTIF(Config!$B$15:$B$19,P168)&gt;0),1,0)+IF(OR(TRIM(R168)="",COUNTIF(Config!$B$15:$B$19,R168)&gt;0),1,0)</f>
        <v>0</v>
      </c>
      <c r="AA168" s="1" cm="1">
        <f t="array" ref="AA168">SUMPRODUCT(LEN(H168)-LEN(SUBSTITUTE(H168,{"0";"1";"2";"3";"4";"5";"6";"7";"8";"9"},"")))</f>
        <v>12</v>
      </c>
      <c r="AC168" t="str">
        <f t="shared" si="16"/>
        <v/>
      </c>
      <c r="AD168">
        <f t="shared" si="17"/>
        <v>1</v>
      </c>
      <c r="AE168">
        <f t="shared" si="18"/>
        <v>1</v>
      </c>
      <c r="AF168" t="str">
        <f t="shared" si="19"/>
        <v>No</v>
      </c>
      <c r="AG168">
        <f t="shared" ca="1" si="20"/>
        <v>341</v>
      </c>
      <c r="AH168" t="str">
        <f ca="1">IF(OR(V168="",AG168=""),"Yes",IF(AG168&gt;Config!$B$41,"Yes","No"))</f>
        <v>No</v>
      </c>
    </row>
    <row r="169" spans="1:34" x14ac:dyDescent="0.25">
      <c r="A169" s="1" t="s">
        <v>1711</v>
      </c>
      <c r="B169" s="1" t="s">
        <v>1257</v>
      </c>
      <c r="C169" s="1" t="s">
        <v>489</v>
      </c>
      <c r="D169" s="1" t="s">
        <v>1712</v>
      </c>
      <c r="E169" s="1" t="s">
        <v>33936</v>
      </c>
      <c r="F169" s="1" t="s">
        <v>1713</v>
      </c>
      <c r="G169" t="str">
        <f t="shared" si="14"/>
        <v>Valid</v>
      </c>
      <c r="H169" s="1" t="s">
        <v>1714</v>
      </c>
      <c r="I169" t="str" cm="1">
        <f t="array" ref="I169">IF(OR(TRIM(H169)="",ISNUMBER(SEARCH("#",H169)),AA169&lt;Config!$B$8,SUMPRODUCT(--ISNUMBER(SEARCH({"a";"b";"c";"d";"e";"f";"g";"h";"i";"j";"k";"l";"m";"n";"o";"p";"q";"r";"s";"t";"u";"v";"w";"x";"y";"z"},H169)))&gt;0),"Invalid","Valid")</f>
        <v>Valid</v>
      </c>
      <c r="J169" s="1" t="s">
        <v>1715</v>
      </c>
      <c r="K169" s="1" t="s">
        <v>722</v>
      </c>
      <c r="L169" s="1" t="s">
        <v>265</v>
      </c>
      <c r="M169" s="1" t="s">
        <v>343</v>
      </c>
      <c r="N169" s="1" t="s">
        <v>51</v>
      </c>
      <c r="O169" s="1" t="s">
        <v>52</v>
      </c>
      <c r="P169" t="s">
        <v>33</v>
      </c>
      <c r="Q169" s="1" t="s">
        <v>34</v>
      </c>
      <c r="R169" s="1" t="s">
        <v>1716</v>
      </c>
      <c r="S169" s="1" t="s">
        <v>1717</v>
      </c>
      <c r="T169" s="1" t="s">
        <v>1718</v>
      </c>
      <c r="U169" s="1" t="s">
        <v>1719</v>
      </c>
      <c r="V169" s="1" t="s">
        <v>1720</v>
      </c>
      <c r="W169" s="1" t="s">
        <v>75</v>
      </c>
      <c r="X169" t="str">
        <f t="shared" si="15"/>
        <v>Complete</v>
      </c>
      <c r="Y169">
        <f>MAX(0,100-IF(G169="Invalid",Config!$B$5,0)-IF(I169="Invalid",Config!$B$6,0)-IF(X169="Incomplete",Config!$B$7,0)-IF(AF169="Yes",Config!$B$37,0))</f>
        <v>100</v>
      </c>
      <c r="Z169" s="1">
        <f>IF(OR(TRIM(B169)="",COUNTIF(Config!$B$15:$B$19,B169)&gt;0),1,0)+IF(OR(TRIM(C169)="",COUNTIF(Config!$B$15:$B$19,C169)&gt;0),1,0)+IF(OR(TRIM(F169)="",COUNTIF(Config!$B$15:$B$19,F169)&gt;0),1,0)+IF(OR(TRIM(H169)="",COUNTIF(Config!$B$15:$B$19,H169)&gt;0),1,0)+IF(OR(TRIM(E169)="",COUNTIF(Config!$B$15:$B$19,E169)&gt;0),1,0)+IF(OR(TRIM(K169)="",COUNTIF(Config!$B$15:$B$19,K169)&gt;0),1,0)+IF(OR(TRIM(P169)="",COUNTIF(Config!$B$15:$B$19,P169)&gt;0),1,0)+IF(OR(TRIM(R169)="",COUNTIF(Config!$B$15:$B$19,R169)&gt;0),1,0)</f>
        <v>0</v>
      </c>
      <c r="AA169" s="1" cm="1">
        <f t="array" ref="AA169">SUMPRODUCT(LEN(H169)-LEN(SUBSTITUTE(H169,{"0";"1";"2";"3";"4";"5";"6";"7";"8";"9"},"")))</f>
        <v>10</v>
      </c>
      <c r="AC169" t="str">
        <f t="shared" si="16"/>
        <v/>
      </c>
      <c r="AD169">
        <f t="shared" si="17"/>
        <v>1</v>
      </c>
      <c r="AE169">
        <f t="shared" si="18"/>
        <v>1</v>
      </c>
      <c r="AF169" t="str">
        <f t="shared" si="19"/>
        <v>No</v>
      </c>
      <c r="AG169">
        <f t="shared" ca="1" si="20"/>
        <v>251</v>
      </c>
      <c r="AH169" t="str">
        <f ca="1">IF(OR(V169="",AG169=""),"Yes",IF(AG169&gt;Config!$B$41,"Yes","No"))</f>
        <v>No</v>
      </c>
    </row>
    <row r="170" spans="1:34" x14ac:dyDescent="0.25">
      <c r="A170" s="1" t="s">
        <v>1721</v>
      </c>
      <c r="B170" s="1" t="s">
        <v>1231</v>
      </c>
      <c r="C170" s="1" t="s">
        <v>620</v>
      </c>
      <c r="D170" s="1" t="s">
        <v>1722</v>
      </c>
      <c r="E170" s="1" t="s">
        <v>33880</v>
      </c>
      <c r="F170" s="1" t="s">
        <v>33937</v>
      </c>
      <c r="G170" t="str">
        <f t="shared" si="14"/>
        <v>Valid</v>
      </c>
      <c r="H170" s="1" t="s">
        <v>1723</v>
      </c>
      <c r="I170" t="str" cm="1">
        <f t="array" ref="I170">IF(OR(TRIM(H170)="",ISNUMBER(SEARCH("#",H170)),AA170&lt;Config!$B$8,SUMPRODUCT(--ISNUMBER(SEARCH({"a";"b";"c";"d";"e";"f";"g";"h";"i";"j";"k";"l";"m";"n";"o";"p";"q";"r";"s";"t";"u";"v";"w";"x";"y";"z"},H170)))&gt;0),"Invalid","Valid")</f>
        <v>Valid</v>
      </c>
      <c r="J170" s="1" t="s">
        <v>1724</v>
      </c>
      <c r="K170" s="1" t="s">
        <v>504</v>
      </c>
      <c r="L170" s="1" t="s">
        <v>49</v>
      </c>
      <c r="M170" s="1" t="s">
        <v>85</v>
      </c>
      <c r="N170" s="1" t="s">
        <v>86</v>
      </c>
      <c r="O170" s="1" t="s">
        <v>180</v>
      </c>
      <c r="P170" t="s">
        <v>87</v>
      </c>
      <c r="Q170" s="1" t="s">
        <v>88</v>
      </c>
      <c r="R170" s="1" t="s">
        <v>89</v>
      </c>
      <c r="S170" s="1" t="s">
        <v>267</v>
      </c>
      <c r="T170" s="1" t="s">
        <v>1725</v>
      </c>
      <c r="U170" s="1" t="s">
        <v>1726</v>
      </c>
      <c r="V170" s="1" t="s">
        <v>140</v>
      </c>
      <c r="W170" s="1" t="s">
        <v>293</v>
      </c>
      <c r="X170" t="str">
        <f t="shared" si="15"/>
        <v>Complete</v>
      </c>
      <c r="Y170">
        <f>MAX(0,100-IF(G170="Invalid",Config!$B$5,0)-IF(I170="Invalid",Config!$B$6,0)-IF(X170="Incomplete",Config!$B$7,0)-IF(AF170="Yes",Config!$B$37,0))</f>
        <v>75</v>
      </c>
      <c r="Z170" s="1">
        <f>IF(OR(TRIM(B170)="",COUNTIF(Config!$B$15:$B$19,B170)&gt;0),1,0)+IF(OR(TRIM(C170)="",COUNTIF(Config!$B$15:$B$19,C170)&gt;0),1,0)+IF(OR(TRIM(F170)="",COUNTIF(Config!$B$15:$B$19,F170)&gt;0),1,0)+IF(OR(TRIM(H170)="",COUNTIF(Config!$B$15:$B$19,H170)&gt;0),1,0)+IF(OR(TRIM(E170)="",COUNTIF(Config!$B$15:$B$19,E170)&gt;0),1,0)+IF(OR(TRIM(K170)="",COUNTIF(Config!$B$15:$B$19,K170)&gt;0),1,0)+IF(OR(TRIM(P170)="",COUNTIF(Config!$B$15:$B$19,P170)&gt;0),1,0)+IF(OR(TRIM(R170)="",COUNTIF(Config!$B$15:$B$19,R170)&gt;0),1,0)</f>
        <v>0</v>
      </c>
      <c r="AA170" s="1" cm="1">
        <f t="array" ref="AA170">SUMPRODUCT(LEN(H170)-LEN(SUBSTITUTE(H170,{"0";"1";"2";"3";"4";"5";"6";"7";"8";"9"},"")))</f>
        <v>10</v>
      </c>
      <c r="AC170" t="str">
        <f t="shared" si="16"/>
        <v>Potential Duplicate</v>
      </c>
      <c r="AD170">
        <f t="shared" si="17"/>
        <v>2</v>
      </c>
      <c r="AE170">
        <f t="shared" si="18"/>
        <v>2</v>
      </c>
      <c r="AF170" t="str">
        <f t="shared" si="19"/>
        <v>Yes</v>
      </c>
      <c r="AG170">
        <f t="shared" ca="1" si="20"/>
        <v>37</v>
      </c>
      <c r="AH170" t="str">
        <f ca="1">IF(OR(V170="",AG170=""),"Yes",IF(AG170&gt;Config!$B$41,"Yes","No"))</f>
        <v>No</v>
      </c>
    </row>
    <row r="171" spans="1:34" x14ac:dyDescent="0.25">
      <c r="A171" s="1" t="s">
        <v>1727</v>
      </c>
      <c r="B171" s="1" t="s">
        <v>544</v>
      </c>
      <c r="C171" s="1" t="s">
        <v>33938</v>
      </c>
      <c r="D171" s="1" t="s">
        <v>33939</v>
      </c>
      <c r="E171" s="1" t="s">
        <v>33940</v>
      </c>
      <c r="F171" s="1" t="s">
        <v>1728</v>
      </c>
      <c r="G171" t="str">
        <f t="shared" si="14"/>
        <v>Valid</v>
      </c>
      <c r="H171" s="1" t="s">
        <v>1729</v>
      </c>
      <c r="I171" t="str" cm="1">
        <f t="array" ref="I171">IF(OR(TRIM(H171)="",ISNUMBER(SEARCH("#",H171)),AA171&lt;Config!$B$8,SUMPRODUCT(--ISNUMBER(SEARCH({"a";"b";"c";"d";"e";"f";"g";"h";"i";"j";"k";"l";"m";"n";"o";"p";"q";"r";"s";"t";"u";"v";"w";"x";"y";"z"},H171)))&gt;0),"Invalid","Valid")</f>
        <v>Valid</v>
      </c>
      <c r="J171" s="1" t="s">
        <v>1730</v>
      </c>
      <c r="K171" s="1" t="s">
        <v>210</v>
      </c>
      <c r="L171" s="1" t="s">
        <v>84</v>
      </c>
      <c r="M171" s="1" t="s">
        <v>50</v>
      </c>
      <c r="N171" s="1" t="s">
        <v>86</v>
      </c>
      <c r="O171" s="1" t="s">
        <v>69</v>
      </c>
      <c r="P171" t="s">
        <v>53</v>
      </c>
      <c r="Q171" s="1" t="s">
        <v>150</v>
      </c>
      <c r="R171" s="1" t="s">
        <v>288</v>
      </c>
      <c r="S171" s="1" t="s">
        <v>1731</v>
      </c>
      <c r="T171" s="1" t="s">
        <v>1732</v>
      </c>
      <c r="U171" s="1" t="s">
        <v>1733</v>
      </c>
      <c r="V171" s="1" t="s">
        <v>1734</v>
      </c>
      <c r="W171" s="1" t="s">
        <v>202</v>
      </c>
      <c r="X171" t="str">
        <f t="shared" si="15"/>
        <v>Complete</v>
      </c>
      <c r="Y171">
        <f>MAX(0,100-IF(G171="Invalid",Config!$B$5,0)-IF(I171="Invalid",Config!$B$6,0)-IF(X171="Incomplete",Config!$B$7,0)-IF(AF171="Yes",Config!$B$37,0))</f>
        <v>100</v>
      </c>
      <c r="Z171" s="1">
        <f>IF(OR(TRIM(B171)="",COUNTIF(Config!$B$15:$B$19,B171)&gt;0),1,0)+IF(OR(TRIM(C171)="",COUNTIF(Config!$B$15:$B$19,C171)&gt;0),1,0)+IF(OR(TRIM(F171)="",COUNTIF(Config!$B$15:$B$19,F171)&gt;0),1,0)+IF(OR(TRIM(H171)="",COUNTIF(Config!$B$15:$B$19,H171)&gt;0),1,0)+IF(OR(TRIM(E171)="",COUNTIF(Config!$B$15:$B$19,E171)&gt;0),1,0)+IF(OR(TRIM(K171)="",COUNTIF(Config!$B$15:$B$19,K171)&gt;0),1,0)+IF(OR(TRIM(P171)="",COUNTIF(Config!$B$15:$B$19,P171)&gt;0),1,0)+IF(OR(TRIM(R171)="",COUNTIF(Config!$B$15:$B$19,R171)&gt;0),1,0)</f>
        <v>0</v>
      </c>
      <c r="AA171" s="1" cm="1">
        <f t="array" ref="AA171">SUMPRODUCT(LEN(H171)-LEN(SUBSTITUTE(H171,{"0";"1";"2";"3";"4";"5";"6";"7";"8";"9"},"")))</f>
        <v>12</v>
      </c>
      <c r="AC171" t="str">
        <f t="shared" si="16"/>
        <v/>
      </c>
      <c r="AD171">
        <f t="shared" si="17"/>
        <v>1</v>
      </c>
      <c r="AE171">
        <f t="shared" si="18"/>
        <v>1</v>
      </c>
      <c r="AF171" t="str">
        <f t="shared" si="19"/>
        <v>No</v>
      </c>
      <c r="AG171">
        <f t="shared" ca="1" si="20"/>
        <v>451</v>
      </c>
      <c r="AH171" t="str">
        <f ca="1">IF(OR(V171="",AG171=""),"Yes",IF(AG171&gt;Config!$B$41,"Yes","No"))</f>
        <v>Yes</v>
      </c>
    </row>
    <row r="172" spans="1:34" x14ac:dyDescent="0.25">
      <c r="A172" s="1" t="s">
        <v>1735</v>
      </c>
      <c r="B172" s="1" t="s">
        <v>1399</v>
      </c>
      <c r="C172" s="1" t="s">
        <v>1736</v>
      </c>
      <c r="D172" s="1" t="s">
        <v>1737</v>
      </c>
      <c r="E172" s="1" t="s">
        <v>33941</v>
      </c>
      <c r="F172" s="1" t="s">
        <v>1738</v>
      </c>
      <c r="G172" t="str">
        <f t="shared" si="14"/>
        <v>Valid</v>
      </c>
      <c r="H172" s="1" t="s">
        <v>1739</v>
      </c>
      <c r="I172" t="str" cm="1">
        <f t="array" ref="I172">IF(OR(TRIM(H172)="",ISNUMBER(SEARCH("#",H172)),AA172&lt;Config!$B$8,SUMPRODUCT(--ISNUMBER(SEARCH({"a";"b";"c";"d";"e";"f";"g";"h";"i";"j";"k";"l";"m";"n";"o";"p";"q";"r";"s";"t";"u";"v";"w";"x";"y";"z"},H172)))&gt;0),"Invalid","Valid")</f>
        <v>Valid</v>
      </c>
      <c r="J172" s="1" t="s">
        <v>1740</v>
      </c>
      <c r="K172" s="1" t="s">
        <v>178</v>
      </c>
      <c r="L172" s="1" t="s">
        <v>84</v>
      </c>
      <c r="M172" s="1" t="s">
        <v>85</v>
      </c>
      <c r="N172" s="1" t="s">
        <v>252</v>
      </c>
      <c r="O172" s="1" t="s">
        <v>52</v>
      </c>
      <c r="P172" t="s">
        <v>314</v>
      </c>
      <c r="Q172" s="1" t="s">
        <v>663</v>
      </c>
      <c r="R172" s="1" t="s">
        <v>315</v>
      </c>
      <c r="S172" s="1" t="s">
        <v>1741</v>
      </c>
      <c r="T172" s="1" t="s">
        <v>1742</v>
      </c>
      <c r="U172" s="1" t="s">
        <v>1743</v>
      </c>
      <c r="V172" s="1" t="s">
        <v>140</v>
      </c>
      <c r="W172" s="1" t="s">
        <v>75</v>
      </c>
      <c r="X172" t="str">
        <f t="shared" si="15"/>
        <v>Complete</v>
      </c>
      <c r="Y172">
        <f>MAX(0,100-IF(G172="Invalid",Config!$B$5,0)-IF(I172="Invalid",Config!$B$6,0)-IF(X172="Incomplete",Config!$B$7,0)-IF(AF172="Yes",Config!$B$37,0))</f>
        <v>100</v>
      </c>
      <c r="Z172" s="1">
        <f>IF(OR(TRIM(B172)="",COUNTIF(Config!$B$15:$B$19,B172)&gt;0),1,0)+IF(OR(TRIM(C172)="",COUNTIF(Config!$B$15:$B$19,C172)&gt;0),1,0)+IF(OR(TRIM(F172)="",COUNTIF(Config!$B$15:$B$19,F172)&gt;0),1,0)+IF(OR(TRIM(H172)="",COUNTIF(Config!$B$15:$B$19,H172)&gt;0),1,0)+IF(OR(TRIM(E172)="",COUNTIF(Config!$B$15:$B$19,E172)&gt;0),1,0)+IF(OR(TRIM(K172)="",COUNTIF(Config!$B$15:$B$19,K172)&gt;0),1,0)+IF(OR(TRIM(P172)="",COUNTIF(Config!$B$15:$B$19,P172)&gt;0),1,0)+IF(OR(TRIM(R172)="",COUNTIF(Config!$B$15:$B$19,R172)&gt;0),1,0)</f>
        <v>0</v>
      </c>
      <c r="AA172" s="1" cm="1">
        <f t="array" ref="AA172">SUMPRODUCT(LEN(H172)-LEN(SUBSTITUTE(H172,{"0";"1";"2";"3";"4";"5";"6";"7";"8";"9"},"")))</f>
        <v>12</v>
      </c>
      <c r="AC172" t="str">
        <f t="shared" si="16"/>
        <v/>
      </c>
      <c r="AD172">
        <f t="shared" si="17"/>
        <v>1</v>
      </c>
      <c r="AE172">
        <f t="shared" si="18"/>
        <v>1</v>
      </c>
      <c r="AF172" t="str">
        <f t="shared" si="19"/>
        <v>No</v>
      </c>
      <c r="AG172">
        <f t="shared" ca="1" si="20"/>
        <v>37</v>
      </c>
      <c r="AH172" t="str">
        <f ca="1">IF(OR(V172="",AG172=""),"Yes",IF(AG172&gt;Config!$B$41,"Yes","No"))</f>
        <v>No</v>
      </c>
    </row>
    <row r="173" spans="1:34" x14ac:dyDescent="0.25">
      <c r="A173" s="1" t="s">
        <v>1744</v>
      </c>
      <c r="B173" s="1" t="s">
        <v>62</v>
      </c>
      <c r="C173" s="1" t="s">
        <v>173</v>
      </c>
      <c r="D173" s="1" t="s">
        <v>1745</v>
      </c>
      <c r="E173" s="1" t="s">
        <v>33829</v>
      </c>
      <c r="F173" s="1" t="s">
        <v>1746</v>
      </c>
      <c r="G173" t="str">
        <f t="shared" si="14"/>
        <v>Valid</v>
      </c>
      <c r="H173" s="1" t="s">
        <v>1747</v>
      </c>
      <c r="I173" t="str" cm="1">
        <f t="array" ref="I173">IF(OR(TRIM(H173)="",ISNUMBER(SEARCH("#",H173)),AA173&lt;Config!$B$8,SUMPRODUCT(--ISNUMBER(SEARCH({"a";"b";"c";"d";"e";"f";"g";"h";"i";"j";"k";"l";"m";"n";"o";"p";"q";"r";"s";"t";"u";"v";"w";"x";"y";"z"},H173)))&gt;0),"Invalid","Valid")</f>
        <v>Valid</v>
      </c>
      <c r="J173" s="1" t="s">
        <v>1748</v>
      </c>
      <c r="K173" s="1" t="s">
        <v>481</v>
      </c>
      <c r="L173" s="1" t="s">
        <v>29</v>
      </c>
      <c r="M173" s="1" t="s">
        <v>33827</v>
      </c>
      <c r="N173" s="1" t="s">
        <v>33819</v>
      </c>
      <c r="O173" s="1" t="s">
        <v>180</v>
      </c>
      <c r="P173" t="s">
        <v>53</v>
      </c>
      <c r="Q173" s="1" t="s">
        <v>150</v>
      </c>
      <c r="R173" s="1" t="s">
        <v>70</v>
      </c>
      <c r="S173" s="1" t="s">
        <v>1749</v>
      </c>
      <c r="T173" s="1" t="s">
        <v>1750</v>
      </c>
      <c r="U173" s="1" t="s">
        <v>1751</v>
      </c>
      <c r="V173" s="1" t="s">
        <v>1752</v>
      </c>
      <c r="W173" s="1" t="s">
        <v>293</v>
      </c>
      <c r="X173" t="str">
        <f t="shared" si="15"/>
        <v>Incomplete</v>
      </c>
      <c r="Y173">
        <f>MAX(0,100-IF(G173="Invalid",Config!$B$5,0)-IF(I173="Invalid",Config!$B$6,0)-IF(X173="Incomplete",Config!$B$7,0)-IF(AF173="Yes",Config!$B$37,0))</f>
        <v>60</v>
      </c>
      <c r="Z173" s="1">
        <f>IF(OR(TRIM(B173)="",COUNTIF(Config!$B$15:$B$19,B173)&gt;0),1,0)+IF(OR(TRIM(C173)="",COUNTIF(Config!$B$15:$B$19,C173)&gt;0),1,0)+IF(OR(TRIM(F173)="",COUNTIF(Config!$B$15:$B$19,F173)&gt;0),1,0)+IF(OR(TRIM(H173)="",COUNTIF(Config!$B$15:$B$19,H173)&gt;0),1,0)+IF(OR(TRIM(E173)="",COUNTIF(Config!$B$15:$B$19,E173)&gt;0),1,0)+IF(OR(TRIM(K173)="",COUNTIF(Config!$B$15:$B$19,K173)&gt;0),1,0)+IF(OR(TRIM(P173)="",COUNTIF(Config!$B$15:$B$19,P173)&gt;0),1,0)+IF(OR(TRIM(R173)="",COUNTIF(Config!$B$15:$B$19,R173)&gt;0),1,0)</f>
        <v>1</v>
      </c>
      <c r="AA173" s="1" cm="1">
        <f t="array" ref="AA173">SUMPRODUCT(LEN(H173)-LEN(SUBSTITUTE(H173,{"0";"1";"2";"3";"4";"5";"6";"7";"8";"9"},"")))</f>
        <v>12</v>
      </c>
      <c r="AC173" t="str">
        <f t="shared" si="16"/>
        <v>Incomplete Profile</v>
      </c>
      <c r="AD173">
        <f t="shared" si="17"/>
        <v>1</v>
      </c>
      <c r="AE173">
        <f t="shared" si="18"/>
        <v>1</v>
      </c>
      <c r="AF173" t="str">
        <f t="shared" si="19"/>
        <v>No</v>
      </c>
      <c r="AG173">
        <f t="shared" ca="1" si="20"/>
        <v>565</v>
      </c>
      <c r="AH173" t="str">
        <f ca="1">IF(OR(V173="",AG173=""),"Yes",IF(AG173&gt;Config!$B$41,"Yes","No"))</f>
        <v>Yes</v>
      </c>
    </row>
    <row r="174" spans="1:34" x14ac:dyDescent="0.25">
      <c r="A174" s="1" t="s">
        <v>1753</v>
      </c>
      <c r="B174" s="1" t="s">
        <v>774</v>
      </c>
      <c r="C174" s="1" t="s">
        <v>173</v>
      </c>
      <c r="D174" s="1" t="s">
        <v>1460</v>
      </c>
      <c r="E174" s="1" t="s">
        <v>33942</v>
      </c>
      <c r="F174" s="1" t="s">
        <v>1754</v>
      </c>
      <c r="G174" t="str">
        <f t="shared" si="14"/>
        <v>Valid</v>
      </c>
      <c r="H174" s="1" t="s">
        <v>1755</v>
      </c>
      <c r="I174" t="str" cm="1">
        <f t="array" ref="I174">IF(OR(TRIM(H174)="",ISNUMBER(SEARCH("#",H174)),AA174&lt;Config!$B$8,SUMPRODUCT(--ISNUMBER(SEARCH({"a";"b";"c";"d";"e";"f";"g";"h";"i";"j";"k";"l";"m";"n";"o";"p";"q";"r";"s";"t";"u";"v";"w";"x";"y";"z"},H174)))&gt;0),"Invalid","Valid")</f>
        <v>Valid</v>
      </c>
      <c r="J174" s="1" t="s">
        <v>1756</v>
      </c>
      <c r="K174" s="1" t="s">
        <v>250</v>
      </c>
      <c r="L174" s="1" t="s">
        <v>67</v>
      </c>
      <c r="M174" s="1" t="s">
        <v>391</v>
      </c>
      <c r="N174" s="1" t="s">
        <v>148</v>
      </c>
      <c r="O174" s="1" t="s">
        <v>69</v>
      </c>
      <c r="P174" t="s">
        <v>590</v>
      </c>
      <c r="Q174" s="1" t="s">
        <v>591</v>
      </c>
      <c r="R174" s="1" t="s">
        <v>592</v>
      </c>
      <c r="S174" s="1" t="s">
        <v>1757</v>
      </c>
      <c r="T174" s="1" t="s">
        <v>1758</v>
      </c>
      <c r="U174" s="1" t="s">
        <v>1759</v>
      </c>
      <c r="V174" s="1" t="s">
        <v>1760</v>
      </c>
      <c r="W174" s="1" t="s">
        <v>141</v>
      </c>
      <c r="X174" t="str">
        <f t="shared" si="15"/>
        <v>Complete</v>
      </c>
      <c r="Y174">
        <f>MAX(0,100-IF(G174="Invalid",Config!$B$5,0)-IF(I174="Invalid",Config!$B$6,0)-IF(X174="Incomplete",Config!$B$7,0)-IF(AF174="Yes",Config!$B$37,0))</f>
        <v>100</v>
      </c>
      <c r="Z174" s="1">
        <f>IF(OR(TRIM(B174)="",COUNTIF(Config!$B$15:$B$19,B174)&gt;0),1,0)+IF(OR(TRIM(C174)="",COUNTIF(Config!$B$15:$B$19,C174)&gt;0),1,0)+IF(OR(TRIM(F174)="",COUNTIF(Config!$B$15:$B$19,F174)&gt;0),1,0)+IF(OR(TRIM(H174)="",COUNTIF(Config!$B$15:$B$19,H174)&gt;0),1,0)+IF(OR(TRIM(E174)="",COUNTIF(Config!$B$15:$B$19,E174)&gt;0),1,0)+IF(OR(TRIM(K174)="",COUNTIF(Config!$B$15:$B$19,K174)&gt;0),1,0)+IF(OR(TRIM(P174)="",COUNTIF(Config!$B$15:$B$19,P174)&gt;0),1,0)+IF(OR(TRIM(R174)="",COUNTIF(Config!$B$15:$B$19,R174)&gt;0),1,0)</f>
        <v>0</v>
      </c>
      <c r="AA174" s="1" cm="1">
        <f t="array" ref="AA174">SUMPRODUCT(LEN(H174)-LEN(SUBSTITUTE(H174,{"0";"1";"2";"3";"4";"5";"6";"7";"8";"9"},"")))</f>
        <v>12</v>
      </c>
      <c r="AC174" t="str">
        <f t="shared" si="16"/>
        <v/>
      </c>
      <c r="AD174">
        <f t="shared" si="17"/>
        <v>1</v>
      </c>
      <c r="AE174">
        <f t="shared" si="18"/>
        <v>1</v>
      </c>
      <c r="AF174" t="str">
        <f t="shared" si="19"/>
        <v>No</v>
      </c>
      <c r="AG174">
        <f t="shared" ca="1" si="20"/>
        <v>263</v>
      </c>
      <c r="AH174" t="str">
        <f ca="1">IF(OR(V174="",AG174=""),"Yes",IF(AG174&gt;Config!$B$41,"Yes","No"))</f>
        <v>No</v>
      </c>
    </row>
    <row r="175" spans="1:34" x14ac:dyDescent="0.25">
      <c r="A175" s="1" t="s">
        <v>1761</v>
      </c>
      <c r="B175" s="1" t="s">
        <v>33815</v>
      </c>
      <c r="C175" s="1" t="s">
        <v>489</v>
      </c>
      <c r="D175" s="1" t="s">
        <v>489</v>
      </c>
      <c r="E175" s="1" t="s">
        <v>33943</v>
      </c>
      <c r="F175" s="1" t="s">
        <v>1762</v>
      </c>
      <c r="G175" t="str">
        <f t="shared" si="14"/>
        <v>Valid</v>
      </c>
      <c r="H175" s="1" t="s">
        <v>1763</v>
      </c>
      <c r="I175" t="str" cm="1">
        <f t="array" ref="I175">IF(OR(TRIM(H175)="",ISNUMBER(SEARCH("#",H175)),AA175&lt;Config!$B$8,SUMPRODUCT(--ISNUMBER(SEARCH({"a";"b";"c";"d";"e";"f";"g";"h";"i";"j";"k";"l";"m";"n";"o";"p";"q";"r";"s";"t";"u";"v";"w";"x";"y";"z"},H175)))&gt;0),"Invalid","Valid")</f>
        <v>Valid</v>
      </c>
      <c r="J175" s="1" t="s">
        <v>1764</v>
      </c>
      <c r="K175" s="1" t="s">
        <v>28</v>
      </c>
      <c r="L175" s="1" t="s">
        <v>179</v>
      </c>
      <c r="M175" s="1" t="s">
        <v>235</v>
      </c>
      <c r="N175" s="1" t="s">
        <v>358</v>
      </c>
      <c r="O175" s="1" t="s">
        <v>69</v>
      </c>
      <c r="P175" t="s">
        <v>104</v>
      </c>
      <c r="Q175" s="1" t="s">
        <v>302</v>
      </c>
      <c r="R175" s="1" t="s">
        <v>105</v>
      </c>
      <c r="S175" s="1" t="s">
        <v>1765</v>
      </c>
      <c r="T175" s="1" t="s">
        <v>1766</v>
      </c>
      <c r="U175" s="1" t="s">
        <v>1767</v>
      </c>
      <c r="V175" s="1" t="s">
        <v>1768</v>
      </c>
      <c r="W175" s="1" t="s">
        <v>75</v>
      </c>
      <c r="X175" t="str">
        <f t="shared" si="15"/>
        <v>Incomplete</v>
      </c>
      <c r="Y175">
        <f>MAX(0,100-IF(G175="Invalid",Config!$B$5,0)-IF(I175="Invalid",Config!$B$6,0)-IF(X175="Incomplete",Config!$B$7,0)-IF(AF175="Yes",Config!$B$37,0))</f>
        <v>60</v>
      </c>
      <c r="Z175" s="1">
        <f>IF(OR(TRIM(B175)="",COUNTIF(Config!$B$15:$B$19,B175)&gt;0),1,0)+IF(OR(TRIM(C175)="",COUNTIF(Config!$B$15:$B$19,C175)&gt;0),1,0)+IF(OR(TRIM(F175)="",COUNTIF(Config!$B$15:$B$19,F175)&gt;0),1,0)+IF(OR(TRIM(H175)="",COUNTIF(Config!$B$15:$B$19,H175)&gt;0),1,0)+IF(OR(TRIM(E175)="",COUNTIF(Config!$B$15:$B$19,E175)&gt;0),1,0)+IF(OR(TRIM(K175)="",COUNTIF(Config!$B$15:$B$19,K175)&gt;0),1,0)+IF(OR(TRIM(P175)="",COUNTIF(Config!$B$15:$B$19,P175)&gt;0),1,0)+IF(OR(TRIM(R175)="",COUNTIF(Config!$B$15:$B$19,R175)&gt;0),1,0)</f>
        <v>1</v>
      </c>
      <c r="AA175" s="1" cm="1">
        <f t="array" ref="AA175">SUMPRODUCT(LEN(H175)-LEN(SUBSTITUTE(H175,{"0";"1";"2";"3";"4";"5";"6";"7";"8";"9"},"")))</f>
        <v>11</v>
      </c>
      <c r="AC175" t="str">
        <f t="shared" si="16"/>
        <v>Incomplete Profile</v>
      </c>
      <c r="AD175">
        <f t="shared" si="17"/>
        <v>1</v>
      </c>
      <c r="AE175">
        <f t="shared" si="18"/>
        <v>1</v>
      </c>
      <c r="AF175" t="str">
        <f t="shared" si="19"/>
        <v>No</v>
      </c>
      <c r="AG175">
        <f t="shared" ca="1" si="20"/>
        <v>50</v>
      </c>
      <c r="AH175" t="str">
        <f ca="1">IF(OR(V175="",AG175=""),"Yes",IF(AG175&gt;Config!$B$41,"Yes","No"))</f>
        <v>No</v>
      </c>
    </row>
    <row r="176" spans="1:34" x14ac:dyDescent="0.25">
      <c r="A176" s="1" t="s">
        <v>1769</v>
      </c>
      <c r="B176" s="1" t="s">
        <v>565</v>
      </c>
      <c r="C176" s="1" t="s">
        <v>273</v>
      </c>
      <c r="D176" s="1" t="s">
        <v>1770</v>
      </c>
      <c r="E176" s="1" t="s">
        <v>33944</v>
      </c>
      <c r="F176" s="1" t="s">
        <v>1771</v>
      </c>
      <c r="G176" t="str">
        <f t="shared" si="14"/>
        <v>Valid</v>
      </c>
      <c r="H176" s="1" t="s">
        <v>1772</v>
      </c>
      <c r="I176" t="str" cm="1">
        <f t="array" ref="I176">IF(OR(TRIM(H176)="",ISNUMBER(SEARCH("#",H176)),AA176&lt;Config!$B$8,SUMPRODUCT(--ISNUMBER(SEARCH({"a";"b";"c";"d";"e";"f";"g";"h";"i";"j";"k";"l";"m";"n";"o";"p";"q";"r";"s";"t";"u";"v";"w";"x";"y";"z"},H176)))&gt;0),"Invalid","Valid")</f>
        <v>Valid</v>
      </c>
      <c r="J176" s="1" t="s">
        <v>1773</v>
      </c>
      <c r="K176" s="1" t="s">
        <v>250</v>
      </c>
      <c r="L176" s="1" t="s">
        <v>134</v>
      </c>
      <c r="M176" s="1" t="s">
        <v>343</v>
      </c>
      <c r="N176" s="1" t="s">
        <v>437</v>
      </c>
      <c r="O176" s="1" t="s">
        <v>52</v>
      </c>
      <c r="P176" t="s">
        <v>590</v>
      </c>
      <c r="Q176" s="1" t="s">
        <v>591</v>
      </c>
      <c r="R176" s="1" t="s">
        <v>1774</v>
      </c>
      <c r="S176" s="1" t="s">
        <v>1775</v>
      </c>
      <c r="T176" s="1" t="s">
        <v>1776</v>
      </c>
      <c r="U176" s="1" t="s">
        <v>1777</v>
      </c>
      <c r="V176" s="1" t="s">
        <v>1778</v>
      </c>
      <c r="W176" s="1" t="s">
        <v>186</v>
      </c>
      <c r="X176" t="str">
        <f t="shared" si="15"/>
        <v>Complete</v>
      </c>
      <c r="Y176">
        <f>MAX(0,100-IF(G176="Invalid",Config!$B$5,0)-IF(I176="Invalid",Config!$B$6,0)-IF(X176="Incomplete",Config!$B$7,0)-IF(AF176="Yes",Config!$B$37,0))</f>
        <v>100</v>
      </c>
      <c r="Z176" s="1">
        <f>IF(OR(TRIM(B176)="",COUNTIF(Config!$B$15:$B$19,B176)&gt;0),1,0)+IF(OR(TRIM(C176)="",COUNTIF(Config!$B$15:$B$19,C176)&gt;0),1,0)+IF(OR(TRIM(F176)="",COUNTIF(Config!$B$15:$B$19,F176)&gt;0),1,0)+IF(OR(TRIM(H176)="",COUNTIF(Config!$B$15:$B$19,H176)&gt;0),1,0)+IF(OR(TRIM(E176)="",COUNTIF(Config!$B$15:$B$19,E176)&gt;0),1,0)+IF(OR(TRIM(K176)="",COUNTIF(Config!$B$15:$B$19,K176)&gt;0),1,0)+IF(OR(TRIM(P176)="",COUNTIF(Config!$B$15:$B$19,P176)&gt;0),1,0)+IF(OR(TRIM(R176)="",COUNTIF(Config!$B$15:$B$19,R176)&gt;0),1,0)</f>
        <v>0</v>
      </c>
      <c r="AA176" s="1" cm="1">
        <f t="array" ref="AA176">SUMPRODUCT(LEN(H176)-LEN(SUBSTITUTE(H176,{"0";"1";"2";"3";"4";"5";"6";"7";"8";"9"},"")))</f>
        <v>10</v>
      </c>
      <c r="AC176" t="str">
        <f t="shared" si="16"/>
        <v/>
      </c>
      <c r="AD176">
        <f t="shared" si="17"/>
        <v>1</v>
      </c>
      <c r="AE176">
        <f t="shared" si="18"/>
        <v>1</v>
      </c>
      <c r="AF176" t="str">
        <f t="shared" si="19"/>
        <v>No</v>
      </c>
      <c r="AG176">
        <f t="shared" ca="1" si="20"/>
        <v>176</v>
      </c>
      <c r="AH176" t="str">
        <f ca="1">IF(OR(V176="",AG176=""),"Yes",IF(AG176&gt;Config!$B$41,"Yes","No"))</f>
        <v>No</v>
      </c>
    </row>
    <row r="177" spans="1:34" x14ac:dyDescent="0.25">
      <c r="A177" s="1" t="s">
        <v>1779</v>
      </c>
      <c r="B177" s="1" t="s">
        <v>96</v>
      </c>
      <c r="C177" s="1" t="s">
        <v>996</v>
      </c>
      <c r="D177" s="1" t="s">
        <v>1780</v>
      </c>
      <c r="E177" s="1" t="s">
        <v>33945</v>
      </c>
      <c r="F177" s="1" t="s">
        <v>1781</v>
      </c>
      <c r="G177" t="str">
        <f t="shared" si="14"/>
        <v>Valid</v>
      </c>
      <c r="H177" s="1" t="s">
        <v>1782</v>
      </c>
      <c r="I177" t="str" cm="1">
        <f t="array" ref="I177">IF(OR(TRIM(H177)="",ISNUMBER(SEARCH("#",H177)),AA177&lt;Config!$B$8,SUMPRODUCT(--ISNUMBER(SEARCH({"a";"b";"c";"d";"e";"f";"g";"h";"i";"j";"k";"l";"m";"n";"o";"p";"q";"r";"s";"t";"u";"v";"w";"x";"y";"z"},H177)))&gt;0),"Invalid","Valid")</f>
        <v>Valid</v>
      </c>
      <c r="J177" s="1" t="s">
        <v>1783</v>
      </c>
      <c r="K177" s="1" t="s">
        <v>195</v>
      </c>
      <c r="L177" s="1" t="s">
        <v>67</v>
      </c>
      <c r="M177" s="1" t="s">
        <v>33825</v>
      </c>
      <c r="N177" s="1" t="s">
        <v>51</v>
      </c>
      <c r="O177" s="1" t="s">
        <v>32</v>
      </c>
      <c r="P177" t="s">
        <v>344</v>
      </c>
      <c r="Q177" s="1" t="s">
        <v>971</v>
      </c>
      <c r="R177" s="1" t="s">
        <v>1200</v>
      </c>
      <c r="S177" s="1" t="s">
        <v>1784</v>
      </c>
      <c r="T177" s="1" t="s">
        <v>1785</v>
      </c>
      <c r="U177" s="1" t="s">
        <v>1786</v>
      </c>
      <c r="V177" s="1" t="s">
        <v>1787</v>
      </c>
      <c r="W177" s="1" t="s">
        <v>202</v>
      </c>
      <c r="X177" t="str">
        <f t="shared" si="15"/>
        <v>Complete</v>
      </c>
      <c r="Y177">
        <f>MAX(0,100-IF(G177="Invalid",Config!$B$5,0)-IF(I177="Invalid",Config!$B$6,0)-IF(X177="Incomplete",Config!$B$7,0)-IF(AF177="Yes",Config!$B$37,0))</f>
        <v>100</v>
      </c>
      <c r="Z177" s="1">
        <f>IF(OR(TRIM(B177)="",COUNTIF(Config!$B$15:$B$19,B177)&gt;0),1,0)+IF(OR(TRIM(C177)="",COUNTIF(Config!$B$15:$B$19,C177)&gt;0),1,0)+IF(OR(TRIM(F177)="",COUNTIF(Config!$B$15:$B$19,F177)&gt;0),1,0)+IF(OR(TRIM(H177)="",COUNTIF(Config!$B$15:$B$19,H177)&gt;0),1,0)+IF(OR(TRIM(E177)="",COUNTIF(Config!$B$15:$B$19,E177)&gt;0),1,0)+IF(OR(TRIM(K177)="",COUNTIF(Config!$B$15:$B$19,K177)&gt;0),1,0)+IF(OR(TRIM(P177)="",COUNTIF(Config!$B$15:$B$19,P177)&gt;0),1,0)+IF(OR(TRIM(R177)="",COUNTIF(Config!$B$15:$B$19,R177)&gt;0),1,0)</f>
        <v>0</v>
      </c>
      <c r="AA177" s="1" cm="1">
        <f t="array" ref="AA177">SUMPRODUCT(LEN(H177)-LEN(SUBSTITUTE(H177,{"0";"1";"2";"3";"4";"5";"6";"7";"8";"9"},"")))</f>
        <v>11</v>
      </c>
      <c r="AC177" t="str">
        <f t="shared" si="16"/>
        <v/>
      </c>
      <c r="AD177">
        <f t="shared" si="17"/>
        <v>1</v>
      </c>
      <c r="AE177">
        <f t="shared" si="18"/>
        <v>1</v>
      </c>
      <c r="AF177" t="str">
        <f t="shared" si="19"/>
        <v>No</v>
      </c>
      <c r="AG177">
        <f t="shared" ca="1" si="20"/>
        <v>377</v>
      </c>
      <c r="AH177" t="str">
        <f ca="1">IF(OR(V177="",AG177=""),"Yes",IF(AG177&gt;Config!$B$41,"Yes","No"))</f>
        <v>Yes</v>
      </c>
    </row>
    <row r="178" spans="1:34" x14ac:dyDescent="0.25">
      <c r="A178" s="1" t="s">
        <v>1788</v>
      </c>
      <c r="B178" s="1" t="s">
        <v>62</v>
      </c>
      <c r="C178" s="1" t="s">
        <v>1068</v>
      </c>
      <c r="D178" s="1" t="s">
        <v>1789</v>
      </c>
      <c r="E178" s="1" t="s">
        <v>33946</v>
      </c>
      <c r="F178" s="1" t="s">
        <v>1790</v>
      </c>
      <c r="G178" t="str">
        <f t="shared" si="14"/>
        <v>Valid</v>
      </c>
      <c r="H178" s="1" t="s">
        <v>1791</v>
      </c>
      <c r="I178" t="str" cm="1">
        <f t="array" ref="I178">IF(OR(TRIM(H178)="",ISNUMBER(SEARCH("#",H178)),AA178&lt;Config!$B$8,SUMPRODUCT(--ISNUMBER(SEARCH({"a";"b";"c";"d";"e";"f";"g";"h";"i";"j";"k";"l";"m";"n";"o";"p";"q";"r";"s";"t";"u";"v";"w";"x";"y";"z"},H178)))&gt;0),"Invalid","Valid")</f>
        <v>Valid</v>
      </c>
      <c r="J178" s="1" t="s">
        <v>1792</v>
      </c>
      <c r="K178" s="1" t="s">
        <v>28</v>
      </c>
      <c r="L178" s="1" t="s">
        <v>102</v>
      </c>
      <c r="M178" s="1" t="s">
        <v>391</v>
      </c>
      <c r="N178" s="1" t="s">
        <v>211</v>
      </c>
      <c r="O178" s="1" t="s">
        <v>52</v>
      </c>
      <c r="P178" t="s">
        <v>87</v>
      </c>
      <c r="Q178" s="1" t="s">
        <v>88</v>
      </c>
      <c r="R178" s="1" t="s">
        <v>136</v>
      </c>
      <c r="S178" s="1" t="s">
        <v>1793</v>
      </c>
      <c r="T178" s="1" t="s">
        <v>1794</v>
      </c>
      <c r="U178" s="1" t="s">
        <v>1795</v>
      </c>
      <c r="V178" s="1" t="s">
        <v>1796</v>
      </c>
      <c r="W178" s="1" t="s">
        <v>384</v>
      </c>
      <c r="X178" t="str">
        <f t="shared" si="15"/>
        <v>Complete</v>
      </c>
      <c r="Y178">
        <f>MAX(0,100-IF(G178="Invalid",Config!$B$5,0)-IF(I178="Invalid",Config!$B$6,0)-IF(X178="Incomplete",Config!$B$7,0)-IF(AF178="Yes",Config!$B$37,0))</f>
        <v>100</v>
      </c>
      <c r="Z178" s="1">
        <f>IF(OR(TRIM(B178)="",COUNTIF(Config!$B$15:$B$19,B178)&gt;0),1,0)+IF(OR(TRIM(C178)="",COUNTIF(Config!$B$15:$B$19,C178)&gt;0),1,0)+IF(OR(TRIM(F178)="",COUNTIF(Config!$B$15:$B$19,F178)&gt;0),1,0)+IF(OR(TRIM(H178)="",COUNTIF(Config!$B$15:$B$19,H178)&gt;0),1,0)+IF(OR(TRIM(E178)="",COUNTIF(Config!$B$15:$B$19,E178)&gt;0),1,0)+IF(OR(TRIM(K178)="",COUNTIF(Config!$B$15:$B$19,K178)&gt;0),1,0)+IF(OR(TRIM(P178)="",COUNTIF(Config!$B$15:$B$19,P178)&gt;0),1,0)+IF(OR(TRIM(R178)="",COUNTIF(Config!$B$15:$B$19,R178)&gt;0),1,0)</f>
        <v>0</v>
      </c>
      <c r="AA178" s="1" cm="1">
        <f t="array" ref="AA178">SUMPRODUCT(LEN(H178)-LEN(SUBSTITUTE(H178,{"0";"1";"2";"3";"4";"5";"6";"7";"8";"9"},"")))</f>
        <v>10</v>
      </c>
      <c r="AC178" t="str">
        <f t="shared" si="16"/>
        <v/>
      </c>
      <c r="AD178">
        <f t="shared" si="17"/>
        <v>1</v>
      </c>
      <c r="AE178">
        <f t="shared" si="18"/>
        <v>1</v>
      </c>
      <c r="AF178" t="str">
        <f t="shared" si="19"/>
        <v>No</v>
      </c>
      <c r="AG178">
        <f t="shared" ca="1" si="20"/>
        <v>155</v>
      </c>
      <c r="AH178" t="str">
        <f ca="1">IF(OR(V178="",AG178=""),"Yes",IF(AG178&gt;Config!$B$41,"Yes","No"))</f>
        <v>No</v>
      </c>
    </row>
    <row r="179" spans="1:34" x14ac:dyDescent="0.25">
      <c r="A179" s="1" t="s">
        <v>1797</v>
      </c>
      <c r="B179" s="1" t="s">
        <v>678</v>
      </c>
      <c r="C179" s="1" t="s">
        <v>445</v>
      </c>
      <c r="D179" s="1" t="s">
        <v>1798</v>
      </c>
      <c r="E179" s="1" t="s">
        <v>33829</v>
      </c>
      <c r="F179" s="1" t="s">
        <v>1799</v>
      </c>
      <c r="G179" t="str">
        <f t="shared" si="14"/>
        <v>Valid</v>
      </c>
      <c r="H179" s="1" t="s">
        <v>1800</v>
      </c>
      <c r="I179" t="str" cm="1">
        <f t="array" ref="I179">IF(OR(TRIM(H179)="",ISNUMBER(SEARCH("#",H179)),AA179&lt;Config!$B$8,SUMPRODUCT(--ISNUMBER(SEARCH({"a";"b";"c";"d";"e";"f";"g";"h";"i";"j";"k";"l";"m";"n";"o";"p";"q";"r";"s";"t";"u";"v";"w";"x";"y";"z"},H179)))&gt;0),"Invalid","Valid")</f>
        <v>Valid</v>
      </c>
      <c r="J179" s="1" t="s">
        <v>1801</v>
      </c>
      <c r="K179" s="1" t="s">
        <v>147</v>
      </c>
      <c r="L179" s="1" t="s">
        <v>450</v>
      </c>
      <c r="M179" s="1" t="s">
        <v>251</v>
      </c>
      <c r="N179" s="1" t="s">
        <v>252</v>
      </c>
      <c r="O179" s="1" t="s">
        <v>196</v>
      </c>
      <c r="P179" t="s">
        <v>344</v>
      </c>
      <c r="Q179" s="1" t="s">
        <v>1199</v>
      </c>
      <c r="R179" s="1" t="s">
        <v>1141</v>
      </c>
      <c r="S179" s="1" t="s">
        <v>1802</v>
      </c>
      <c r="T179" s="1" t="s">
        <v>1803</v>
      </c>
      <c r="U179" s="1" t="s">
        <v>1173</v>
      </c>
      <c r="V179" s="1" t="s">
        <v>1804</v>
      </c>
      <c r="W179" s="1" t="s">
        <v>293</v>
      </c>
      <c r="X179" t="str">
        <f t="shared" si="15"/>
        <v>Incomplete</v>
      </c>
      <c r="Y179">
        <f>MAX(0,100-IF(G179="Invalid",Config!$B$5,0)-IF(I179="Invalid",Config!$B$6,0)-IF(X179="Incomplete",Config!$B$7,0)-IF(AF179="Yes",Config!$B$37,0))</f>
        <v>60</v>
      </c>
      <c r="Z179" s="1">
        <f>IF(OR(TRIM(B179)="",COUNTIF(Config!$B$15:$B$19,B179)&gt;0),1,0)+IF(OR(TRIM(C179)="",COUNTIF(Config!$B$15:$B$19,C179)&gt;0),1,0)+IF(OR(TRIM(F179)="",COUNTIF(Config!$B$15:$B$19,F179)&gt;0),1,0)+IF(OR(TRIM(H179)="",COUNTIF(Config!$B$15:$B$19,H179)&gt;0),1,0)+IF(OR(TRIM(E179)="",COUNTIF(Config!$B$15:$B$19,E179)&gt;0),1,0)+IF(OR(TRIM(K179)="",COUNTIF(Config!$B$15:$B$19,K179)&gt;0),1,0)+IF(OR(TRIM(P179)="",COUNTIF(Config!$B$15:$B$19,P179)&gt;0),1,0)+IF(OR(TRIM(R179)="",COUNTIF(Config!$B$15:$B$19,R179)&gt;0),1,0)</f>
        <v>1</v>
      </c>
      <c r="AA179" s="1" cm="1">
        <f t="array" ref="AA179">SUMPRODUCT(LEN(H179)-LEN(SUBSTITUTE(H179,{"0";"1";"2";"3";"4";"5";"6";"7";"8";"9"},"")))</f>
        <v>11</v>
      </c>
      <c r="AC179" t="str">
        <f t="shared" si="16"/>
        <v>Incomplete Profile</v>
      </c>
      <c r="AD179">
        <f t="shared" si="17"/>
        <v>1</v>
      </c>
      <c r="AE179">
        <f t="shared" si="18"/>
        <v>1</v>
      </c>
      <c r="AF179" t="str">
        <f t="shared" si="19"/>
        <v>No</v>
      </c>
      <c r="AG179">
        <f t="shared" ca="1" si="20"/>
        <v>54</v>
      </c>
      <c r="AH179" t="str">
        <f ca="1">IF(OR(V179="",AG179=""),"Yes",IF(AG179&gt;Config!$B$41,"Yes","No"))</f>
        <v>No</v>
      </c>
    </row>
    <row r="180" spans="1:34" x14ac:dyDescent="0.25">
      <c r="A180" s="1" t="s">
        <v>1805</v>
      </c>
      <c r="B180" s="1" t="s">
        <v>322</v>
      </c>
      <c r="C180" s="1" t="s">
        <v>1806</v>
      </c>
      <c r="D180" s="1" t="s">
        <v>1807</v>
      </c>
      <c r="E180" s="1" t="s">
        <v>159</v>
      </c>
      <c r="F180" s="1" t="s">
        <v>1808</v>
      </c>
      <c r="G180" t="str">
        <f t="shared" si="14"/>
        <v>Valid</v>
      </c>
      <c r="H180" s="1" t="s">
        <v>1809</v>
      </c>
      <c r="I180" t="str" cm="1">
        <f t="array" ref="I180">IF(OR(TRIM(H180)="",ISNUMBER(SEARCH("#",H180)),AA180&lt;Config!$B$8,SUMPRODUCT(--ISNUMBER(SEARCH({"a";"b";"c";"d";"e";"f";"g";"h";"i";"j";"k";"l";"m";"n";"o";"p";"q";"r";"s";"t";"u";"v";"w";"x";"y";"z"},H180)))&gt;0),"Invalid","Valid")</f>
        <v>Valid</v>
      </c>
      <c r="J180" s="1" t="s">
        <v>1810</v>
      </c>
      <c r="K180" s="1" t="s">
        <v>378</v>
      </c>
      <c r="L180" s="1" t="s">
        <v>49</v>
      </c>
      <c r="M180" s="1" t="s">
        <v>517</v>
      </c>
      <c r="N180" s="1" t="s">
        <v>51</v>
      </c>
      <c r="O180" s="1" t="s">
        <v>52</v>
      </c>
      <c r="P180" t="s">
        <v>236</v>
      </c>
      <c r="Q180" s="1" t="s">
        <v>237</v>
      </c>
      <c r="R180" s="1" t="s">
        <v>237</v>
      </c>
      <c r="S180" s="1" t="s">
        <v>1811</v>
      </c>
      <c r="T180" s="1" t="s">
        <v>1812</v>
      </c>
      <c r="U180" s="1" t="s">
        <v>1813</v>
      </c>
      <c r="V180" s="1" t="s">
        <v>1814</v>
      </c>
      <c r="W180" s="1" t="s">
        <v>141</v>
      </c>
      <c r="X180" t="str">
        <f t="shared" si="15"/>
        <v>Complete</v>
      </c>
      <c r="Y180">
        <f>MAX(0,100-IF(G180="Invalid",Config!$B$5,0)-IF(I180="Invalid",Config!$B$6,0)-IF(X180="Incomplete",Config!$B$7,0)-IF(AF180="Yes",Config!$B$37,0))</f>
        <v>75</v>
      </c>
      <c r="Z180" s="1">
        <f>IF(OR(TRIM(B180)="",COUNTIF(Config!$B$15:$B$19,B180)&gt;0),1,0)+IF(OR(TRIM(C180)="",COUNTIF(Config!$B$15:$B$19,C180)&gt;0),1,0)+IF(OR(TRIM(F180)="",COUNTIF(Config!$B$15:$B$19,F180)&gt;0),1,0)+IF(OR(TRIM(H180)="",COUNTIF(Config!$B$15:$B$19,H180)&gt;0),1,0)+IF(OR(TRIM(E180)="",COUNTIF(Config!$B$15:$B$19,E180)&gt;0),1,0)+IF(OR(TRIM(K180)="",COUNTIF(Config!$B$15:$B$19,K180)&gt;0),1,0)+IF(OR(TRIM(P180)="",COUNTIF(Config!$B$15:$B$19,P180)&gt;0),1,0)+IF(OR(TRIM(R180)="",COUNTIF(Config!$B$15:$B$19,R180)&gt;0),1,0)</f>
        <v>0</v>
      </c>
      <c r="AA180" s="1" cm="1">
        <f t="array" ref="AA180">SUMPRODUCT(LEN(H180)-LEN(SUBSTITUTE(H180,{"0";"1";"2";"3";"4";"5";"6";"7";"8";"9"},"")))</f>
        <v>12</v>
      </c>
      <c r="AC180" t="str">
        <f t="shared" si="16"/>
        <v>Potential Duplicate</v>
      </c>
      <c r="AD180">
        <f t="shared" si="17"/>
        <v>2</v>
      </c>
      <c r="AE180">
        <f t="shared" si="18"/>
        <v>1</v>
      </c>
      <c r="AF180" t="str">
        <f t="shared" si="19"/>
        <v>Yes</v>
      </c>
      <c r="AG180">
        <f t="shared" ca="1" si="20"/>
        <v>349</v>
      </c>
      <c r="AH180" t="str">
        <f ca="1">IF(OR(V180="",AG180=""),"Yes",IF(AG180&gt;Config!$B$41,"Yes","No"))</f>
        <v>No</v>
      </c>
    </row>
    <row r="181" spans="1:34" x14ac:dyDescent="0.25">
      <c r="A181" s="1" t="s">
        <v>1815</v>
      </c>
      <c r="B181" s="1" t="s">
        <v>1816</v>
      </c>
      <c r="C181" s="1" t="s">
        <v>97</v>
      </c>
      <c r="D181" s="1" t="s">
        <v>1817</v>
      </c>
      <c r="E181" s="1" t="s">
        <v>33947</v>
      </c>
      <c r="F181" s="1" t="s">
        <v>1818</v>
      </c>
      <c r="G181" t="str">
        <f t="shared" si="14"/>
        <v>Valid</v>
      </c>
      <c r="H181" s="1" t="s">
        <v>1819</v>
      </c>
      <c r="I181" t="str" cm="1">
        <f t="array" ref="I181">IF(OR(TRIM(H181)="",ISNUMBER(SEARCH("#",H181)),AA181&lt;Config!$B$8,SUMPRODUCT(--ISNUMBER(SEARCH({"a";"b";"c";"d";"e";"f";"g";"h";"i";"j";"k";"l";"m";"n";"o";"p";"q";"r";"s";"t";"u";"v";"w";"x";"y";"z"},H181)))&gt;0),"Invalid","Valid")</f>
        <v>Valid</v>
      </c>
      <c r="J181" s="1" t="s">
        <v>1820</v>
      </c>
      <c r="K181" s="1" t="s">
        <v>147</v>
      </c>
      <c r="L181" s="1" t="s">
        <v>450</v>
      </c>
      <c r="M181" s="1" t="s">
        <v>391</v>
      </c>
      <c r="N181" s="1" t="s">
        <v>437</v>
      </c>
      <c r="O181" s="1" t="s">
        <v>149</v>
      </c>
      <c r="P181" t="s">
        <v>53</v>
      </c>
      <c r="Q181" s="1" t="s">
        <v>54</v>
      </c>
      <c r="R181" s="1" t="s">
        <v>197</v>
      </c>
      <c r="S181" s="1" t="s">
        <v>1821</v>
      </c>
      <c r="T181" s="1" t="s">
        <v>1822</v>
      </c>
      <c r="U181" s="1" t="s">
        <v>1823</v>
      </c>
      <c r="V181" s="1" t="s">
        <v>825</v>
      </c>
      <c r="W181" s="1" t="s">
        <v>125</v>
      </c>
      <c r="X181" t="str">
        <f t="shared" si="15"/>
        <v>Complete</v>
      </c>
      <c r="Y181">
        <f>MAX(0,100-IF(G181="Invalid",Config!$B$5,0)-IF(I181="Invalid",Config!$B$6,0)-IF(X181="Incomplete",Config!$B$7,0)-IF(AF181="Yes",Config!$B$37,0))</f>
        <v>100</v>
      </c>
      <c r="Z181" s="1">
        <f>IF(OR(TRIM(B181)="",COUNTIF(Config!$B$15:$B$19,B181)&gt;0),1,0)+IF(OR(TRIM(C181)="",COUNTIF(Config!$B$15:$B$19,C181)&gt;0),1,0)+IF(OR(TRIM(F181)="",COUNTIF(Config!$B$15:$B$19,F181)&gt;0),1,0)+IF(OR(TRIM(H181)="",COUNTIF(Config!$B$15:$B$19,H181)&gt;0),1,0)+IF(OR(TRIM(E181)="",COUNTIF(Config!$B$15:$B$19,E181)&gt;0),1,0)+IF(OR(TRIM(K181)="",COUNTIF(Config!$B$15:$B$19,K181)&gt;0),1,0)+IF(OR(TRIM(P181)="",COUNTIF(Config!$B$15:$B$19,P181)&gt;0),1,0)+IF(OR(TRIM(R181)="",COUNTIF(Config!$B$15:$B$19,R181)&gt;0),1,0)</f>
        <v>0</v>
      </c>
      <c r="AA181" s="1" cm="1">
        <f t="array" ref="AA181">SUMPRODUCT(LEN(H181)-LEN(SUBSTITUTE(H181,{"0";"1";"2";"3";"4";"5";"6";"7";"8";"9"},"")))</f>
        <v>12</v>
      </c>
      <c r="AC181" t="str">
        <f t="shared" si="16"/>
        <v/>
      </c>
      <c r="AD181">
        <f t="shared" si="17"/>
        <v>1</v>
      </c>
      <c r="AE181">
        <f t="shared" si="18"/>
        <v>1</v>
      </c>
      <c r="AF181" t="str">
        <f t="shared" si="19"/>
        <v>No</v>
      </c>
      <c r="AG181">
        <f t="shared" ca="1" si="20"/>
        <v>149</v>
      </c>
      <c r="AH181" t="str">
        <f ca="1">IF(OR(V181="",AG181=""),"Yes",IF(AG181&gt;Config!$B$41,"Yes","No"))</f>
        <v>No</v>
      </c>
    </row>
    <row r="182" spans="1:34" x14ac:dyDescent="0.25">
      <c r="A182" s="1" t="s">
        <v>1824</v>
      </c>
      <c r="B182" s="1" t="s">
        <v>1015</v>
      </c>
      <c r="C182" s="1" t="s">
        <v>792</v>
      </c>
      <c r="D182" s="1" t="s">
        <v>1825</v>
      </c>
      <c r="E182" s="1" t="s">
        <v>33948</v>
      </c>
      <c r="F182" s="1" t="s">
        <v>1826</v>
      </c>
      <c r="G182" t="str">
        <f t="shared" si="14"/>
        <v>Valid</v>
      </c>
      <c r="H182" s="1" t="s">
        <v>1827</v>
      </c>
      <c r="I182" t="str" cm="1">
        <f t="array" ref="I182">IF(OR(TRIM(H182)="",ISNUMBER(SEARCH("#",H182)),AA182&lt;Config!$B$8,SUMPRODUCT(--ISNUMBER(SEARCH({"a";"b";"c";"d";"e";"f";"g";"h";"i";"j";"k";"l";"m";"n";"o";"p";"q";"r";"s";"t";"u";"v";"w";"x";"y";"z"},H182)))&gt;0),"Invalid","Valid")</f>
        <v>Valid</v>
      </c>
      <c r="J182" s="1" t="s">
        <v>1828</v>
      </c>
      <c r="K182" s="1" t="s">
        <v>504</v>
      </c>
      <c r="L182" s="1" t="s">
        <v>179</v>
      </c>
      <c r="M182" s="1" t="s">
        <v>517</v>
      </c>
      <c r="N182" s="1" t="s">
        <v>86</v>
      </c>
      <c r="O182" s="1" t="s">
        <v>266</v>
      </c>
      <c r="P182" t="s">
        <v>53</v>
      </c>
      <c r="Q182" s="1" t="s">
        <v>54</v>
      </c>
      <c r="R182" s="1" t="s">
        <v>55</v>
      </c>
      <c r="S182" s="1" t="s">
        <v>1829</v>
      </c>
      <c r="T182" s="1" t="s">
        <v>1830</v>
      </c>
      <c r="U182" s="1" t="s">
        <v>1831</v>
      </c>
      <c r="V182" s="1" t="s">
        <v>140</v>
      </c>
      <c r="W182" s="1" t="s">
        <v>125</v>
      </c>
      <c r="X182" t="str">
        <f t="shared" si="15"/>
        <v>Complete</v>
      </c>
      <c r="Y182">
        <f>MAX(0,100-IF(G182="Invalid",Config!$B$5,0)-IF(I182="Invalid",Config!$B$6,0)-IF(X182="Incomplete",Config!$B$7,0)-IF(AF182="Yes",Config!$B$37,0))</f>
        <v>100</v>
      </c>
      <c r="Z182" s="1">
        <f>IF(OR(TRIM(B182)="",COUNTIF(Config!$B$15:$B$19,B182)&gt;0),1,0)+IF(OR(TRIM(C182)="",COUNTIF(Config!$B$15:$B$19,C182)&gt;0),1,0)+IF(OR(TRIM(F182)="",COUNTIF(Config!$B$15:$B$19,F182)&gt;0),1,0)+IF(OR(TRIM(H182)="",COUNTIF(Config!$B$15:$B$19,H182)&gt;0),1,0)+IF(OR(TRIM(E182)="",COUNTIF(Config!$B$15:$B$19,E182)&gt;0),1,0)+IF(OR(TRIM(K182)="",COUNTIF(Config!$B$15:$B$19,K182)&gt;0),1,0)+IF(OR(TRIM(P182)="",COUNTIF(Config!$B$15:$B$19,P182)&gt;0),1,0)+IF(OR(TRIM(R182)="",COUNTIF(Config!$B$15:$B$19,R182)&gt;0),1,0)</f>
        <v>0</v>
      </c>
      <c r="AA182" s="1" cm="1">
        <f t="array" ref="AA182">SUMPRODUCT(LEN(H182)-LEN(SUBSTITUTE(H182,{"0";"1";"2";"3";"4";"5";"6";"7";"8";"9"},"")))</f>
        <v>10</v>
      </c>
      <c r="AC182" t="str">
        <f t="shared" si="16"/>
        <v/>
      </c>
      <c r="AD182">
        <f t="shared" si="17"/>
        <v>1</v>
      </c>
      <c r="AE182">
        <f t="shared" si="18"/>
        <v>1</v>
      </c>
      <c r="AF182" t="str">
        <f t="shared" si="19"/>
        <v>No</v>
      </c>
      <c r="AG182">
        <f t="shared" ca="1" si="20"/>
        <v>37</v>
      </c>
      <c r="AH182" t="str">
        <f ca="1">IF(OR(V182="",AG182=""),"Yes",IF(AG182&gt;Config!$B$41,"Yes","No"))</f>
        <v>No</v>
      </c>
    </row>
    <row r="183" spans="1:34" x14ac:dyDescent="0.25">
      <c r="A183" s="1" t="s">
        <v>1832</v>
      </c>
      <c r="B183" s="1" t="s">
        <v>1833</v>
      </c>
      <c r="C183" s="1" t="s">
        <v>1441</v>
      </c>
      <c r="D183" s="1" t="s">
        <v>1834</v>
      </c>
      <c r="E183" s="1" t="s">
        <v>33949</v>
      </c>
      <c r="F183" s="1" t="s">
        <v>33950</v>
      </c>
      <c r="G183" t="str">
        <f t="shared" si="14"/>
        <v>Valid</v>
      </c>
      <c r="H183" s="1" t="s">
        <v>1835</v>
      </c>
      <c r="I183" t="str" cm="1">
        <f t="array" ref="I183">IF(OR(TRIM(H183)="",ISNUMBER(SEARCH("#",H183)),AA183&lt;Config!$B$8,SUMPRODUCT(--ISNUMBER(SEARCH({"a";"b";"c";"d";"e";"f";"g";"h";"i";"j";"k";"l";"m";"n";"o";"p";"q";"r";"s";"t";"u";"v";"w";"x";"y";"z"},H183)))&gt;0),"Invalid","Valid")</f>
        <v>Valid</v>
      </c>
      <c r="J183" s="1" t="s">
        <v>1836</v>
      </c>
      <c r="K183" s="1" t="s">
        <v>178</v>
      </c>
      <c r="L183" s="1" t="s">
        <v>29</v>
      </c>
      <c r="M183" s="1" t="s">
        <v>50</v>
      </c>
      <c r="N183" s="1" t="s">
        <v>224</v>
      </c>
      <c r="O183" s="1" t="s">
        <v>149</v>
      </c>
      <c r="P183" t="s">
        <v>87</v>
      </c>
      <c r="Q183" s="1" t="s">
        <v>438</v>
      </c>
      <c r="R183" s="1" t="s">
        <v>136</v>
      </c>
      <c r="S183" s="1" t="s">
        <v>1837</v>
      </c>
      <c r="T183" s="1" t="s">
        <v>1838</v>
      </c>
      <c r="U183" s="1" t="s">
        <v>1839</v>
      </c>
      <c r="V183" s="1" t="s">
        <v>1840</v>
      </c>
      <c r="W183" s="1" t="s">
        <v>40</v>
      </c>
      <c r="X183" t="str">
        <f t="shared" si="15"/>
        <v>Complete</v>
      </c>
      <c r="Y183">
        <f>MAX(0,100-IF(G183="Invalid",Config!$B$5,0)-IF(I183="Invalid",Config!$B$6,0)-IF(X183="Incomplete",Config!$B$7,0)-IF(AF183="Yes",Config!$B$37,0))</f>
        <v>100</v>
      </c>
      <c r="Z183" s="1">
        <f>IF(OR(TRIM(B183)="",COUNTIF(Config!$B$15:$B$19,B183)&gt;0),1,0)+IF(OR(TRIM(C183)="",COUNTIF(Config!$B$15:$B$19,C183)&gt;0),1,0)+IF(OR(TRIM(F183)="",COUNTIF(Config!$B$15:$B$19,F183)&gt;0),1,0)+IF(OR(TRIM(H183)="",COUNTIF(Config!$B$15:$B$19,H183)&gt;0),1,0)+IF(OR(TRIM(E183)="",COUNTIF(Config!$B$15:$B$19,E183)&gt;0),1,0)+IF(OR(TRIM(K183)="",COUNTIF(Config!$B$15:$B$19,K183)&gt;0),1,0)+IF(OR(TRIM(P183)="",COUNTIF(Config!$B$15:$B$19,P183)&gt;0),1,0)+IF(OR(TRIM(R183)="",COUNTIF(Config!$B$15:$B$19,R183)&gt;0),1,0)</f>
        <v>0</v>
      </c>
      <c r="AA183" s="1" cm="1">
        <f t="array" ref="AA183">SUMPRODUCT(LEN(H183)-LEN(SUBSTITUTE(H183,{"0";"1";"2";"3";"4";"5";"6";"7";"8";"9"},"")))</f>
        <v>11</v>
      </c>
      <c r="AC183" t="str">
        <f t="shared" si="16"/>
        <v/>
      </c>
      <c r="AD183">
        <f t="shared" si="17"/>
        <v>1</v>
      </c>
      <c r="AE183">
        <f t="shared" si="18"/>
        <v>1</v>
      </c>
      <c r="AF183" t="str">
        <f t="shared" si="19"/>
        <v>No</v>
      </c>
      <c r="AG183">
        <f t="shared" ca="1" si="20"/>
        <v>246</v>
      </c>
      <c r="AH183" t="str">
        <f ca="1">IF(OR(V183="",AG183=""),"Yes",IF(AG183&gt;Config!$B$41,"Yes","No"))</f>
        <v>No</v>
      </c>
    </row>
    <row r="184" spans="1:34" x14ac:dyDescent="0.25">
      <c r="A184" s="1" t="s">
        <v>1841</v>
      </c>
      <c r="B184" s="1" t="s">
        <v>1257</v>
      </c>
      <c r="C184" s="1" t="s">
        <v>337</v>
      </c>
      <c r="D184" s="1" t="s">
        <v>1842</v>
      </c>
      <c r="E184" s="1" t="s">
        <v>298</v>
      </c>
      <c r="F184" s="1" t="s">
        <v>1843</v>
      </c>
      <c r="G184" t="str">
        <f t="shared" si="14"/>
        <v>Valid</v>
      </c>
      <c r="H184" s="1" t="s">
        <v>1844</v>
      </c>
      <c r="I184" t="str" cm="1">
        <f t="array" ref="I184">IF(OR(TRIM(H184)="",ISNUMBER(SEARCH("#",H184)),AA184&lt;Config!$B$8,SUMPRODUCT(--ISNUMBER(SEARCH({"a";"b";"c";"d";"e";"f";"g";"h";"i";"j";"k";"l";"m";"n";"o";"p";"q";"r";"s";"t";"u";"v";"w";"x";"y";"z"},H184)))&gt;0),"Invalid","Valid")</f>
        <v>Valid</v>
      </c>
      <c r="J184" s="1" t="s">
        <v>1845</v>
      </c>
      <c r="K184" s="1" t="s">
        <v>83</v>
      </c>
      <c r="L184" s="1" t="s">
        <v>102</v>
      </c>
      <c r="M184" s="1" t="s">
        <v>165</v>
      </c>
      <c r="N184" s="1" t="s">
        <v>358</v>
      </c>
      <c r="O184" s="1" t="s">
        <v>69</v>
      </c>
      <c r="P184" t="s">
        <v>590</v>
      </c>
      <c r="Q184" s="1" t="s">
        <v>1481</v>
      </c>
      <c r="R184" s="1" t="s">
        <v>1846</v>
      </c>
      <c r="S184" s="1" t="s">
        <v>1847</v>
      </c>
      <c r="T184" s="1" t="s">
        <v>1848</v>
      </c>
      <c r="U184" s="1" t="s">
        <v>110</v>
      </c>
      <c r="V184" s="1" t="s">
        <v>1849</v>
      </c>
      <c r="W184" s="1" t="s">
        <v>40</v>
      </c>
      <c r="X184" t="str">
        <f t="shared" si="15"/>
        <v>Complete</v>
      </c>
      <c r="Y184">
        <f>MAX(0,100-IF(G184="Invalid",Config!$B$5,0)-IF(I184="Invalid",Config!$B$6,0)-IF(X184="Incomplete",Config!$B$7,0)-IF(AF184="Yes",Config!$B$37,0))</f>
        <v>75</v>
      </c>
      <c r="Z184" s="1">
        <f>IF(OR(TRIM(B184)="",COUNTIF(Config!$B$15:$B$19,B184)&gt;0),1,0)+IF(OR(TRIM(C184)="",COUNTIF(Config!$B$15:$B$19,C184)&gt;0),1,0)+IF(OR(TRIM(F184)="",COUNTIF(Config!$B$15:$B$19,F184)&gt;0),1,0)+IF(OR(TRIM(H184)="",COUNTIF(Config!$B$15:$B$19,H184)&gt;0),1,0)+IF(OR(TRIM(E184)="",COUNTIF(Config!$B$15:$B$19,E184)&gt;0),1,0)+IF(OR(TRIM(K184)="",COUNTIF(Config!$B$15:$B$19,K184)&gt;0),1,0)+IF(OR(TRIM(P184)="",COUNTIF(Config!$B$15:$B$19,P184)&gt;0),1,0)+IF(OR(TRIM(R184)="",COUNTIF(Config!$B$15:$B$19,R184)&gt;0),1,0)</f>
        <v>0</v>
      </c>
      <c r="AA184" s="1" cm="1">
        <f t="array" ref="AA184">SUMPRODUCT(LEN(H184)-LEN(SUBSTITUTE(H184,{"0";"1";"2";"3";"4";"5";"6";"7";"8";"9"},"")))</f>
        <v>12</v>
      </c>
      <c r="AC184" t="str">
        <f t="shared" si="16"/>
        <v>Potential Duplicate</v>
      </c>
      <c r="AD184">
        <f t="shared" si="17"/>
        <v>3</v>
      </c>
      <c r="AE184">
        <f t="shared" si="18"/>
        <v>1</v>
      </c>
      <c r="AF184" t="str">
        <f t="shared" si="19"/>
        <v>Yes</v>
      </c>
      <c r="AG184">
        <f t="shared" ca="1" si="20"/>
        <v>229</v>
      </c>
      <c r="AH184" t="str">
        <f ca="1">IF(OR(V184="",AG184=""),"Yes",IF(AG184&gt;Config!$B$41,"Yes","No"))</f>
        <v>No</v>
      </c>
    </row>
    <row r="185" spans="1:34" x14ac:dyDescent="0.25">
      <c r="A185" s="1" t="s">
        <v>1850</v>
      </c>
      <c r="B185" s="1" t="s">
        <v>1495</v>
      </c>
      <c r="C185" s="1" t="s">
        <v>337</v>
      </c>
      <c r="D185" s="1" t="s">
        <v>1851</v>
      </c>
      <c r="E185" s="1" t="s">
        <v>33951</v>
      </c>
      <c r="F185" s="1" t="s">
        <v>1852</v>
      </c>
      <c r="G185" t="str">
        <f t="shared" si="14"/>
        <v>Valid</v>
      </c>
      <c r="H185" s="1" t="s">
        <v>1853</v>
      </c>
      <c r="I185" t="str" cm="1">
        <f t="array" ref="I185">IF(OR(TRIM(H185)="",ISNUMBER(SEARCH("#",H185)),AA185&lt;Config!$B$8,SUMPRODUCT(--ISNUMBER(SEARCH({"a";"b";"c";"d";"e";"f";"g";"h";"i";"j";"k";"l";"m";"n";"o";"p";"q";"r";"s";"t";"u";"v";"w";"x";"y";"z"},H185)))&gt;0),"Invalid","Valid")</f>
        <v>Valid</v>
      </c>
      <c r="J185" s="1" t="s">
        <v>1854</v>
      </c>
      <c r="K185" s="1" t="s">
        <v>516</v>
      </c>
      <c r="L185" s="1" t="s">
        <v>49</v>
      </c>
      <c r="M185" s="1" t="s">
        <v>165</v>
      </c>
      <c r="N185" s="1" t="s">
        <v>33819</v>
      </c>
      <c r="O185" s="1" t="s">
        <v>180</v>
      </c>
      <c r="P185" t="s">
        <v>314</v>
      </c>
      <c r="Q185" s="1" t="s">
        <v>315</v>
      </c>
      <c r="R185" s="1" t="s">
        <v>663</v>
      </c>
      <c r="S185" s="1" t="s">
        <v>1855</v>
      </c>
      <c r="T185" s="1" t="s">
        <v>1856</v>
      </c>
      <c r="U185" s="1" t="s">
        <v>896</v>
      </c>
      <c r="V185" s="1" t="s">
        <v>140</v>
      </c>
      <c r="W185" s="1" t="s">
        <v>40</v>
      </c>
      <c r="X185" t="str">
        <f t="shared" si="15"/>
        <v>Complete</v>
      </c>
      <c r="Y185">
        <f>MAX(0,100-IF(G185="Invalid",Config!$B$5,0)-IF(I185="Invalid",Config!$B$6,0)-IF(X185="Incomplete",Config!$B$7,0)-IF(AF185="Yes",Config!$B$37,0))</f>
        <v>100</v>
      </c>
      <c r="Z185" s="1">
        <f>IF(OR(TRIM(B185)="",COUNTIF(Config!$B$15:$B$19,B185)&gt;0),1,0)+IF(OR(TRIM(C185)="",COUNTIF(Config!$B$15:$B$19,C185)&gt;0),1,0)+IF(OR(TRIM(F185)="",COUNTIF(Config!$B$15:$B$19,F185)&gt;0),1,0)+IF(OR(TRIM(H185)="",COUNTIF(Config!$B$15:$B$19,H185)&gt;0),1,0)+IF(OR(TRIM(E185)="",COUNTIF(Config!$B$15:$B$19,E185)&gt;0),1,0)+IF(OR(TRIM(K185)="",COUNTIF(Config!$B$15:$B$19,K185)&gt;0),1,0)+IF(OR(TRIM(P185)="",COUNTIF(Config!$B$15:$B$19,P185)&gt;0),1,0)+IF(OR(TRIM(R185)="",COUNTIF(Config!$B$15:$B$19,R185)&gt;0),1,0)</f>
        <v>0</v>
      </c>
      <c r="AA185" s="1" cm="1">
        <f t="array" ref="AA185">SUMPRODUCT(LEN(H185)-LEN(SUBSTITUTE(H185,{"0";"1";"2";"3";"4";"5";"6";"7";"8";"9"},"")))</f>
        <v>10</v>
      </c>
      <c r="AC185" t="str">
        <f t="shared" si="16"/>
        <v/>
      </c>
      <c r="AD185">
        <f t="shared" si="17"/>
        <v>1</v>
      </c>
      <c r="AE185">
        <f t="shared" si="18"/>
        <v>1</v>
      </c>
      <c r="AF185" t="str">
        <f t="shared" si="19"/>
        <v>No</v>
      </c>
      <c r="AG185">
        <f t="shared" ca="1" si="20"/>
        <v>37</v>
      </c>
      <c r="AH185" t="str">
        <f ca="1">IF(OR(V185="",AG185=""),"Yes",IF(AG185&gt;Config!$B$41,"Yes","No"))</f>
        <v>No</v>
      </c>
    </row>
    <row r="186" spans="1:34" x14ac:dyDescent="0.25">
      <c r="A186" s="1" t="s">
        <v>1857</v>
      </c>
      <c r="B186" s="1" t="s">
        <v>1858</v>
      </c>
      <c r="C186" s="1" t="s">
        <v>230</v>
      </c>
      <c r="D186" s="1" t="s">
        <v>1859</v>
      </c>
      <c r="E186" s="1" t="s">
        <v>33952</v>
      </c>
      <c r="F186" s="1" t="s">
        <v>1860</v>
      </c>
      <c r="G186" t="str">
        <f t="shared" si="14"/>
        <v>Valid</v>
      </c>
      <c r="H186" s="1" t="s">
        <v>1861</v>
      </c>
      <c r="I186" t="str" cm="1">
        <f t="array" ref="I186">IF(OR(TRIM(H186)="",ISNUMBER(SEARCH("#",H186)),AA186&lt;Config!$B$8,SUMPRODUCT(--ISNUMBER(SEARCH({"a";"b";"c";"d";"e";"f";"g";"h";"i";"j";"k";"l";"m";"n";"o";"p";"q";"r";"s";"t";"u";"v";"w";"x";"y";"z"},H186)))&gt;0),"Invalid","Valid")</f>
        <v>Valid</v>
      </c>
      <c r="J186" s="1" t="s">
        <v>1862</v>
      </c>
      <c r="K186" s="1" t="s">
        <v>369</v>
      </c>
      <c r="L186" s="1" t="s">
        <v>134</v>
      </c>
      <c r="M186" s="1" t="s">
        <v>517</v>
      </c>
      <c r="N186" s="1" t="s">
        <v>211</v>
      </c>
      <c r="O186" s="1" t="s">
        <v>196</v>
      </c>
      <c r="P186" t="s">
        <v>236</v>
      </c>
      <c r="Q186" s="1" t="s">
        <v>253</v>
      </c>
      <c r="R186" s="1" t="s">
        <v>961</v>
      </c>
      <c r="S186" s="1" t="s">
        <v>1863</v>
      </c>
      <c r="T186" s="1" t="s">
        <v>1864</v>
      </c>
      <c r="U186" s="1" t="s">
        <v>1865</v>
      </c>
      <c r="V186" s="1" t="s">
        <v>1347</v>
      </c>
      <c r="W186" s="1" t="s">
        <v>94</v>
      </c>
      <c r="X186" t="str">
        <f t="shared" si="15"/>
        <v>Complete</v>
      </c>
      <c r="Y186">
        <f>MAX(0,100-IF(G186="Invalid",Config!$B$5,0)-IF(I186="Invalid",Config!$B$6,0)-IF(X186="Incomplete",Config!$B$7,0)-IF(AF186="Yes",Config!$B$37,0))</f>
        <v>100</v>
      </c>
      <c r="Z186" s="1">
        <f>IF(OR(TRIM(B186)="",COUNTIF(Config!$B$15:$B$19,B186)&gt;0),1,0)+IF(OR(TRIM(C186)="",COUNTIF(Config!$B$15:$B$19,C186)&gt;0),1,0)+IF(OR(TRIM(F186)="",COUNTIF(Config!$B$15:$B$19,F186)&gt;0),1,0)+IF(OR(TRIM(H186)="",COUNTIF(Config!$B$15:$B$19,H186)&gt;0),1,0)+IF(OR(TRIM(E186)="",COUNTIF(Config!$B$15:$B$19,E186)&gt;0),1,0)+IF(OR(TRIM(K186)="",COUNTIF(Config!$B$15:$B$19,K186)&gt;0),1,0)+IF(OR(TRIM(P186)="",COUNTIF(Config!$B$15:$B$19,P186)&gt;0),1,0)+IF(OR(TRIM(R186)="",COUNTIF(Config!$B$15:$B$19,R186)&gt;0),1,0)</f>
        <v>0</v>
      </c>
      <c r="AA186" s="1" cm="1">
        <f t="array" ref="AA186">SUMPRODUCT(LEN(H186)-LEN(SUBSTITUTE(H186,{"0";"1";"2";"3";"4";"5";"6";"7";"8";"9"},"")))</f>
        <v>12</v>
      </c>
      <c r="AC186" t="str">
        <f t="shared" si="16"/>
        <v/>
      </c>
      <c r="AD186">
        <f t="shared" si="17"/>
        <v>1</v>
      </c>
      <c r="AE186">
        <f t="shared" si="18"/>
        <v>1</v>
      </c>
      <c r="AF186" t="str">
        <f t="shared" si="19"/>
        <v>No</v>
      </c>
      <c r="AG186">
        <f t="shared" ca="1" si="20"/>
        <v>37</v>
      </c>
      <c r="AH186" t="str">
        <f ca="1">IF(OR(V186="",AG186=""),"Yes",IF(AG186&gt;Config!$B$41,"Yes","No"))</f>
        <v>No</v>
      </c>
    </row>
    <row r="187" spans="1:34" x14ac:dyDescent="0.25">
      <c r="A187" s="1" t="s">
        <v>1866</v>
      </c>
      <c r="B187" s="1" t="s">
        <v>1833</v>
      </c>
      <c r="C187" s="1" t="s">
        <v>535</v>
      </c>
      <c r="D187" s="1" t="s">
        <v>1867</v>
      </c>
      <c r="E187" s="1" t="s">
        <v>578</v>
      </c>
      <c r="F187" s="1" t="s">
        <v>1868</v>
      </c>
      <c r="G187" t="str">
        <f t="shared" si="14"/>
        <v>Valid</v>
      </c>
      <c r="H187" s="1" t="s">
        <v>1869</v>
      </c>
      <c r="I187" t="str" cm="1">
        <f t="array" ref="I187">IF(OR(TRIM(H187)="",ISNUMBER(SEARCH("#",H187)),AA187&lt;Config!$B$8,SUMPRODUCT(--ISNUMBER(SEARCH({"a";"b";"c";"d";"e";"f";"g";"h";"i";"j";"k";"l";"m";"n";"o";"p";"q";"r";"s";"t";"u";"v";"w";"x";"y";"z"},H187)))&gt;0),"Invalid","Valid")</f>
        <v>Valid</v>
      </c>
      <c r="J187" s="1" t="s">
        <v>1870</v>
      </c>
      <c r="K187" s="1" t="s">
        <v>250</v>
      </c>
      <c r="L187" s="1" t="s">
        <v>49</v>
      </c>
      <c r="M187" s="1" t="s">
        <v>103</v>
      </c>
      <c r="N187" s="1" t="s">
        <v>33819</v>
      </c>
      <c r="O187" s="1" t="s">
        <v>196</v>
      </c>
      <c r="P187" t="s">
        <v>236</v>
      </c>
      <c r="Q187" s="1" t="s">
        <v>238</v>
      </c>
      <c r="R187" s="1" t="s">
        <v>254</v>
      </c>
      <c r="S187" s="1" t="s">
        <v>1871</v>
      </c>
      <c r="T187" s="1" t="s">
        <v>1872</v>
      </c>
      <c r="U187" s="1" t="s">
        <v>1873</v>
      </c>
      <c r="V187" s="1" t="s">
        <v>1874</v>
      </c>
      <c r="W187" s="1" t="s">
        <v>125</v>
      </c>
      <c r="X187" t="str">
        <f t="shared" si="15"/>
        <v>Complete</v>
      </c>
      <c r="Y187">
        <f>MAX(0,100-IF(G187="Invalid",Config!$B$5,0)-IF(I187="Invalid",Config!$B$6,0)-IF(X187="Incomplete",Config!$B$7,0)-IF(AF187="Yes",Config!$B$37,0))</f>
        <v>100</v>
      </c>
      <c r="Z187" s="1">
        <f>IF(OR(TRIM(B187)="",COUNTIF(Config!$B$15:$B$19,B187)&gt;0),1,0)+IF(OR(TRIM(C187)="",COUNTIF(Config!$B$15:$B$19,C187)&gt;0),1,0)+IF(OR(TRIM(F187)="",COUNTIF(Config!$B$15:$B$19,F187)&gt;0),1,0)+IF(OR(TRIM(H187)="",COUNTIF(Config!$B$15:$B$19,H187)&gt;0),1,0)+IF(OR(TRIM(E187)="",COUNTIF(Config!$B$15:$B$19,E187)&gt;0),1,0)+IF(OR(TRIM(K187)="",COUNTIF(Config!$B$15:$B$19,K187)&gt;0),1,0)+IF(OR(TRIM(P187)="",COUNTIF(Config!$B$15:$B$19,P187)&gt;0),1,0)+IF(OR(TRIM(R187)="",COUNTIF(Config!$B$15:$B$19,R187)&gt;0),1,0)</f>
        <v>0</v>
      </c>
      <c r="AA187" s="1" cm="1">
        <f t="array" ref="AA187">SUMPRODUCT(LEN(H187)-LEN(SUBSTITUTE(H187,{"0";"1";"2";"3";"4";"5";"6";"7";"8";"9"},"")))</f>
        <v>12</v>
      </c>
      <c r="AC187" t="str">
        <f t="shared" si="16"/>
        <v/>
      </c>
      <c r="AD187">
        <f t="shared" si="17"/>
        <v>1</v>
      </c>
      <c r="AE187">
        <f t="shared" si="18"/>
        <v>1</v>
      </c>
      <c r="AF187" t="str">
        <f t="shared" si="19"/>
        <v>No</v>
      </c>
      <c r="AG187">
        <f t="shared" ca="1" si="20"/>
        <v>353</v>
      </c>
      <c r="AH187" t="str">
        <f ca="1">IF(OR(V187="",AG187=""),"Yes",IF(AG187&gt;Config!$B$41,"Yes","No"))</f>
        <v>No</v>
      </c>
    </row>
    <row r="188" spans="1:34" x14ac:dyDescent="0.25">
      <c r="A188" s="1" t="s">
        <v>1875</v>
      </c>
      <c r="B188" s="1" t="s">
        <v>1634</v>
      </c>
      <c r="C188" s="1" t="s">
        <v>308</v>
      </c>
      <c r="D188" s="1" t="s">
        <v>1876</v>
      </c>
      <c r="E188" s="1" t="s">
        <v>739</v>
      </c>
      <c r="F188" s="1" t="s">
        <v>1877</v>
      </c>
      <c r="G188" t="str">
        <f t="shared" si="14"/>
        <v>Valid</v>
      </c>
      <c r="H188" s="1" t="s">
        <v>1878</v>
      </c>
      <c r="I188" t="str" cm="1">
        <f t="array" ref="I188">IF(OR(TRIM(H188)="",ISNUMBER(SEARCH("#",H188)),AA188&lt;Config!$B$8,SUMPRODUCT(--ISNUMBER(SEARCH({"a";"b";"c";"d";"e";"f";"g";"h";"i";"j";"k";"l";"m";"n";"o";"p";"q";"r";"s";"t";"u";"v";"w";"x";"y";"z"},H188)))&gt;0),"Invalid","Valid")</f>
        <v>Valid</v>
      </c>
      <c r="J188" s="1" t="s">
        <v>1879</v>
      </c>
      <c r="K188" s="1" t="s">
        <v>425</v>
      </c>
      <c r="L188" s="1" t="s">
        <v>134</v>
      </c>
      <c r="M188" s="1" t="s">
        <v>462</v>
      </c>
      <c r="N188" s="1" t="s">
        <v>33819</v>
      </c>
      <c r="O188" s="1" t="s">
        <v>69</v>
      </c>
      <c r="P188" t="s">
        <v>87</v>
      </c>
      <c r="Q188" s="1" t="s">
        <v>88</v>
      </c>
      <c r="R188" s="1" t="s">
        <v>379</v>
      </c>
      <c r="S188" s="1" t="s">
        <v>1880</v>
      </c>
      <c r="T188" s="1" t="s">
        <v>1881</v>
      </c>
      <c r="U188" s="1" t="s">
        <v>1882</v>
      </c>
      <c r="V188" s="1" t="s">
        <v>1135</v>
      </c>
      <c r="W188" s="1" t="s">
        <v>75</v>
      </c>
      <c r="X188" t="str">
        <f t="shared" si="15"/>
        <v>Complete</v>
      </c>
      <c r="Y188">
        <f>MAX(0,100-IF(G188="Invalid",Config!$B$5,0)-IF(I188="Invalid",Config!$B$6,0)-IF(X188="Incomplete",Config!$B$7,0)-IF(AF188="Yes",Config!$B$37,0))</f>
        <v>100</v>
      </c>
      <c r="Z188" s="1">
        <f>IF(OR(TRIM(B188)="",COUNTIF(Config!$B$15:$B$19,B188)&gt;0),1,0)+IF(OR(TRIM(C188)="",COUNTIF(Config!$B$15:$B$19,C188)&gt;0),1,0)+IF(OR(TRIM(F188)="",COUNTIF(Config!$B$15:$B$19,F188)&gt;0),1,0)+IF(OR(TRIM(H188)="",COUNTIF(Config!$B$15:$B$19,H188)&gt;0),1,0)+IF(OR(TRIM(E188)="",COUNTIF(Config!$B$15:$B$19,E188)&gt;0),1,0)+IF(OR(TRIM(K188)="",COUNTIF(Config!$B$15:$B$19,K188)&gt;0),1,0)+IF(OR(TRIM(P188)="",COUNTIF(Config!$B$15:$B$19,P188)&gt;0),1,0)+IF(OR(TRIM(R188)="",COUNTIF(Config!$B$15:$B$19,R188)&gt;0),1,0)</f>
        <v>0</v>
      </c>
      <c r="AA188" s="1" cm="1">
        <f t="array" ref="AA188">SUMPRODUCT(LEN(H188)-LEN(SUBSTITUTE(H188,{"0";"1";"2";"3";"4";"5";"6";"7";"8";"9"},"")))</f>
        <v>10</v>
      </c>
      <c r="AC188" t="str">
        <f t="shared" si="16"/>
        <v/>
      </c>
      <c r="AD188">
        <f t="shared" si="17"/>
        <v>1</v>
      </c>
      <c r="AE188">
        <f t="shared" si="18"/>
        <v>1</v>
      </c>
      <c r="AF188" t="str">
        <f t="shared" si="19"/>
        <v>No</v>
      </c>
      <c r="AG188">
        <f t="shared" ca="1" si="20"/>
        <v>292</v>
      </c>
      <c r="AH188" t="str">
        <f ca="1">IF(OR(V188="",AG188=""),"Yes",IF(AG188&gt;Config!$B$41,"Yes","No"))</f>
        <v>No</v>
      </c>
    </row>
    <row r="189" spans="1:34" x14ac:dyDescent="0.25">
      <c r="A189" s="1" t="s">
        <v>1883</v>
      </c>
      <c r="B189" s="1" t="s">
        <v>1241</v>
      </c>
      <c r="C189" s="1" t="s">
        <v>205</v>
      </c>
      <c r="D189" s="1" t="s">
        <v>1884</v>
      </c>
      <c r="E189" s="1" t="s">
        <v>33829</v>
      </c>
      <c r="F189" s="1" t="s">
        <v>1885</v>
      </c>
      <c r="G189" t="str">
        <f t="shared" si="14"/>
        <v>Valid</v>
      </c>
      <c r="H189" s="1" t="s">
        <v>1886</v>
      </c>
      <c r="I189" t="str" cm="1">
        <f t="array" ref="I189">IF(OR(TRIM(H189)="",ISNUMBER(SEARCH("#",H189)),AA189&lt;Config!$B$8,SUMPRODUCT(--ISNUMBER(SEARCH({"a";"b";"c";"d";"e";"f";"g";"h";"i";"j";"k";"l";"m";"n";"o";"p";"q";"r";"s";"t";"u";"v";"w";"x";"y";"z"},H189)))&gt;0),"Invalid","Valid")</f>
        <v>Valid</v>
      </c>
      <c r="J189" s="1" t="s">
        <v>1887</v>
      </c>
      <c r="K189" s="1" t="s">
        <v>147</v>
      </c>
      <c r="L189" s="1" t="s">
        <v>49</v>
      </c>
      <c r="M189" s="1" t="s">
        <v>103</v>
      </c>
      <c r="N189" s="1" t="s">
        <v>211</v>
      </c>
      <c r="O189" s="1" t="s">
        <v>69</v>
      </c>
      <c r="P189" t="s">
        <v>344</v>
      </c>
      <c r="Q189" s="1" t="s">
        <v>1199</v>
      </c>
      <c r="R189" s="1" t="s">
        <v>971</v>
      </c>
      <c r="S189" s="1" t="s">
        <v>1888</v>
      </c>
      <c r="T189" s="1" t="s">
        <v>1889</v>
      </c>
      <c r="U189" s="1" t="s">
        <v>1709</v>
      </c>
      <c r="V189" s="1" t="s">
        <v>1650</v>
      </c>
      <c r="W189" s="1" t="s">
        <v>125</v>
      </c>
      <c r="X189" t="str">
        <f t="shared" si="15"/>
        <v>Incomplete</v>
      </c>
      <c r="Y189">
        <f>MAX(0,100-IF(G189="Invalid",Config!$B$5,0)-IF(I189="Invalid",Config!$B$6,0)-IF(X189="Incomplete",Config!$B$7,0)-IF(AF189="Yes",Config!$B$37,0))</f>
        <v>60</v>
      </c>
      <c r="Z189" s="1">
        <f>IF(OR(TRIM(B189)="",COUNTIF(Config!$B$15:$B$19,B189)&gt;0),1,0)+IF(OR(TRIM(C189)="",COUNTIF(Config!$B$15:$B$19,C189)&gt;0),1,0)+IF(OR(TRIM(F189)="",COUNTIF(Config!$B$15:$B$19,F189)&gt;0),1,0)+IF(OR(TRIM(H189)="",COUNTIF(Config!$B$15:$B$19,H189)&gt;0),1,0)+IF(OR(TRIM(E189)="",COUNTIF(Config!$B$15:$B$19,E189)&gt;0),1,0)+IF(OR(TRIM(K189)="",COUNTIF(Config!$B$15:$B$19,K189)&gt;0),1,0)+IF(OR(TRIM(P189)="",COUNTIF(Config!$B$15:$B$19,P189)&gt;0),1,0)+IF(OR(TRIM(R189)="",COUNTIF(Config!$B$15:$B$19,R189)&gt;0),1,0)</f>
        <v>1</v>
      </c>
      <c r="AA189" s="1" cm="1">
        <f t="array" ref="AA189">SUMPRODUCT(LEN(H189)-LEN(SUBSTITUTE(H189,{"0";"1";"2";"3";"4";"5";"6";"7";"8";"9"},"")))</f>
        <v>11</v>
      </c>
      <c r="AC189" t="str">
        <f t="shared" si="16"/>
        <v>Incomplete Profile</v>
      </c>
      <c r="AD189">
        <f t="shared" si="17"/>
        <v>1</v>
      </c>
      <c r="AE189">
        <f t="shared" si="18"/>
        <v>1</v>
      </c>
      <c r="AF189" t="str">
        <f t="shared" si="19"/>
        <v>No</v>
      </c>
      <c r="AG189">
        <f t="shared" ca="1" si="20"/>
        <v>119</v>
      </c>
      <c r="AH189" t="str">
        <f ca="1">IF(OR(V189="",AG189=""),"Yes",IF(AG189&gt;Config!$B$41,"Yes","No"))</f>
        <v>No</v>
      </c>
    </row>
    <row r="190" spans="1:34" x14ac:dyDescent="0.25">
      <c r="A190" s="1" t="s">
        <v>1890</v>
      </c>
      <c r="B190" s="1" t="s">
        <v>1241</v>
      </c>
      <c r="C190" s="1" t="s">
        <v>996</v>
      </c>
      <c r="D190" s="1" t="s">
        <v>1891</v>
      </c>
      <c r="E190" s="1" t="s">
        <v>33953</v>
      </c>
      <c r="F190" s="1" t="s">
        <v>1892</v>
      </c>
      <c r="G190" t="str">
        <f t="shared" si="14"/>
        <v>Invalid</v>
      </c>
      <c r="H190" s="1" t="s">
        <v>1893</v>
      </c>
      <c r="I190" t="str" cm="1">
        <f t="array" ref="I190">IF(OR(TRIM(H190)="",ISNUMBER(SEARCH("#",H190)),AA190&lt;Config!$B$8,SUMPRODUCT(--ISNUMBER(SEARCH({"a";"b";"c";"d";"e";"f";"g";"h";"i";"j";"k";"l";"m";"n";"o";"p";"q";"r";"s";"t";"u";"v";"w";"x";"y";"z"},H190)))&gt;0),"Invalid","Valid")</f>
        <v>Valid</v>
      </c>
      <c r="J190" s="1" t="s">
        <v>1894</v>
      </c>
      <c r="K190" s="1" t="s">
        <v>369</v>
      </c>
      <c r="L190" s="1" t="s">
        <v>29</v>
      </c>
      <c r="M190" s="1" t="s">
        <v>251</v>
      </c>
      <c r="N190" s="1" t="s">
        <v>211</v>
      </c>
      <c r="O190" s="1" t="s">
        <v>32</v>
      </c>
      <c r="P190" t="s">
        <v>344</v>
      </c>
      <c r="Q190" s="1" t="s">
        <v>971</v>
      </c>
      <c r="R190" s="1" t="s">
        <v>1141</v>
      </c>
      <c r="S190" s="1" t="s">
        <v>1895</v>
      </c>
      <c r="T190" s="1" t="s">
        <v>1896</v>
      </c>
      <c r="U190" s="1" t="s">
        <v>1897</v>
      </c>
      <c r="V190" s="1" t="s">
        <v>140</v>
      </c>
      <c r="W190" s="1" t="s">
        <v>94</v>
      </c>
      <c r="X190" t="str">
        <f t="shared" si="15"/>
        <v>Complete</v>
      </c>
      <c r="Y190">
        <f>MAX(0,100-IF(G190="Invalid",Config!$B$5,0)-IF(I190="Invalid",Config!$B$6,0)-IF(X190="Incomplete",Config!$B$7,0)-IF(AF190="Yes",Config!$B$37,0))</f>
        <v>70</v>
      </c>
      <c r="Z190" s="1">
        <f>IF(OR(TRIM(B190)="",COUNTIF(Config!$B$15:$B$19,B190)&gt;0),1,0)+IF(OR(TRIM(C190)="",COUNTIF(Config!$B$15:$B$19,C190)&gt;0),1,0)+IF(OR(TRIM(F190)="",COUNTIF(Config!$B$15:$B$19,F190)&gt;0),1,0)+IF(OR(TRIM(H190)="",COUNTIF(Config!$B$15:$B$19,H190)&gt;0),1,0)+IF(OR(TRIM(E190)="",COUNTIF(Config!$B$15:$B$19,E190)&gt;0),1,0)+IF(OR(TRIM(K190)="",COUNTIF(Config!$B$15:$B$19,K190)&gt;0),1,0)+IF(OR(TRIM(P190)="",COUNTIF(Config!$B$15:$B$19,P190)&gt;0),1,0)+IF(OR(TRIM(R190)="",COUNTIF(Config!$B$15:$B$19,R190)&gt;0),1,0)</f>
        <v>0</v>
      </c>
      <c r="AA190" s="1" cm="1">
        <f t="array" ref="AA190">SUMPRODUCT(LEN(H190)-LEN(SUBSTITUTE(H190,{"0";"1";"2";"3";"4";"5";"6";"7";"8";"9"},"")))</f>
        <v>11</v>
      </c>
      <c r="AC190" t="str">
        <f t="shared" si="16"/>
        <v>Invalid Email</v>
      </c>
      <c r="AD190">
        <f t="shared" si="17"/>
        <v>0</v>
      </c>
      <c r="AE190">
        <f t="shared" si="18"/>
        <v>1</v>
      </c>
      <c r="AF190" t="str">
        <f t="shared" si="19"/>
        <v>No</v>
      </c>
      <c r="AG190">
        <f t="shared" ca="1" si="20"/>
        <v>37</v>
      </c>
      <c r="AH190" t="str">
        <f ca="1">IF(OR(V190="",AG190=""),"Yes",IF(AG190&gt;Config!$B$41,"Yes","No"))</f>
        <v>No</v>
      </c>
    </row>
    <row r="191" spans="1:34" x14ac:dyDescent="0.25">
      <c r="A191" s="1" t="s">
        <v>1898</v>
      </c>
      <c r="B191" s="1" t="s">
        <v>1068</v>
      </c>
      <c r="C191" s="1" t="s">
        <v>273</v>
      </c>
      <c r="D191" s="1" t="s">
        <v>1899</v>
      </c>
      <c r="E191" s="1" t="s">
        <v>33954</v>
      </c>
      <c r="F191" s="1" t="s">
        <v>1900</v>
      </c>
      <c r="G191" t="str">
        <f t="shared" si="14"/>
        <v>Valid</v>
      </c>
      <c r="H191" s="1" t="s">
        <v>1901</v>
      </c>
      <c r="I191" t="str" cm="1">
        <f t="array" ref="I191">IF(OR(TRIM(H191)="",ISNUMBER(SEARCH("#",H191)),AA191&lt;Config!$B$8,SUMPRODUCT(--ISNUMBER(SEARCH({"a";"b";"c";"d";"e";"f";"g";"h";"i";"j";"k";"l";"m";"n";"o";"p";"q";"r";"s";"t";"u";"v";"w";"x";"y";"z"},H191)))&gt;0),"Invalid","Valid")</f>
        <v>Valid</v>
      </c>
      <c r="J191" s="1" t="s">
        <v>1902</v>
      </c>
      <c r="K191" s="1" t="s">
        <v>117</v>
      </c>
      <c r="L191" s="1" t="s">
        <v>179</v>
      </c>
      <c r="M191" s="1" t="s">
        <v>165</v>
      </c>
      <c r="N191" s="1" t="s">
        <v>51</v>
      </c>
      <c r="O191" s="1" t="s">
        <v>149</v>
      </c>
      <c r="P191" t="s">
        <v>104</v>
      </c>
      <c r="Q191" s="1" t="s">
        <v>105</v>
      </c>
      <c r="R191" s="1" t="s">
        <v>106</v>
      </c>
      <c r="S191" s="1" t="s">
        <v>1903</v>
      </c>
      <c r="T191" s="1" t="s">
        <v>1904</v>
      </c>
      <c r="U191" s="1" t="s">
        <v>1905</v>
      </c>
      <c r="V191" s="1" t="s">
        <v>925</v>
      </c>
      <c r="W191" s="1" t="s">
        <v>75</v>
      </c>
      <c r="X191" t="str">
        <f t="shared" si="15"/>
        <v>Complete</v>
      </c>
      <c r="Y191">
        <f>MAX(0,100-IF(G191="Invalid",Config!$B$5,0)-IF(I191="Invalid",Config!$B$6,0)-IF(X191="Incomplete",Config!$B$7,0)-IF(AF191="Yes",Config!$B$37,0))</f>
        <v>100</v>
      </c>
      <c r="Z191" s="1">
        <f>IF(OR(TRIM(B191)="",COUNTIF(Config!$B$15:$B$19,B191)&gt;0),1,0)+IF(OR(TRIM(C191)="",COUNTIF(Config!$B$15:$B$19,C191)&gt;0),1,0)+IF(OR(TRIM(F191)="",COUNTIF(Config!$B$15:$B$19,F191)&gt;0),1,0)+IF(OR(TRIM(H191)="",COUNTIF(Config!$B$15:$B$19,H191)&gt;0),1,0)+IF(OR(TRIM(E191)="",COUNTIF(Config!$B$15:$B$19,E191)&gt;0),1,0)+IF(OR(TRIM(K191)="",COUNTIF(Config!$B$15:$B$19,K191)&gt;0),1,0)+IF(OR(TRIM(P191)="",COUNTIF(Config!$B$15:$B$19,P191)&gt;0),1,0)+IF(OR(TRIM(R191)="",COUNTIF(Config!$B$15:$B$19,R191)&gt;0),1,0)</f>
        <v>0</v>
      </c>
      <c r="AA191" s="1" cm="1">
        <f t="array" ref="AA191">SUMPRODUCT(LEN(H191)-LEN(SUBSTITUTE(H191,{"0";"1";"2";"3";"4";"5";"6";"7";"8";"9"},"")))</f>
        <v>11</v>
      </c>
      <c r="AC191" t="str">
        <f t="shared" si="16"/>
        <v/>
      </c>
      <c r="AD191">
        <f t="shared" si="17"/>
        <v>1</v>
      </c>
      <c r="AE191">
        <f t="shared" si="18"/>
        <v>1</v>
      </c>
      <c r="AF191" t="str">
        <f t="shared" si="19"/>
        <v>No</v>
      </c>
      <c r="AG191">
        <f t="shared" ca="1" si="20"/>
        <v>267</v>
      </c>
      <c r="AH191" t="str">
        <f ca="1">IF(OR(V191="",AG191=""),"Yes",IF(AG191&gt;Config!$B$41,"Yes","No"))</f>
        <v>No</v>
      </c>
    </row>
    <row r="192" spans="1:34" x14ac:dyDescent="0.25">
      <c r="A192" s="1" t="s">
        <v>1906</v>
      </c>
      <c r="B192" s="1" t="s">
        <v>747</v>
      </c>
      <c r="C192" s="1" t="s">
        <v>1389</v>
      </c>
      <c r="D192" s="1" t="s">
        <v>1907</v>
      </c>
      <c r="E192" s="1" t="s">
        <v>339</v>
      </c>
      <c r="F192" s="1" t="s">
        <v>1908</v>
      </c>
      <c r="G192" t="str">
        <f t="shared" si="14"/>
        <v>Valid</v>
      </c>
      <c r="H192" s="1" t="s">
        <v>1909</v>
      </c>
      <c r="I192" t="str" cm="1">
        <f t="array" ref="I192">IF(OR(TRIM(H192)="",ISNUMBER(SEARCH("#",H192)),AA192&lt;Config!$B$8,SUMPRODUCT(--ISNUMBER(SEARCH({"a";"b";"c";"d";"e";"f";"g";"h";"i";"j";"k";"l";"m";"n";"o";"p";"q";"r";"s";"t";"u";"v";"w";"x";"y";"z"},H192)))&gt;0),"Invalid","Valid")</f>
        <v>Valid</v>
      </c>
      <c r="J192" s="1" t="s">
        <v>1910</v>
      </c>
      <c r="K192" s="1" t="s">
        <v>163</v>
      </c>
      <c r="L192" s="1" t="s">
        <v>102</v>
      </c>
      <c r="M192" s="1" t="s">
        <v>103</v>
      </c>
      <c r="N192" s="1" t="s">
        <v>31</v>
      </c>
      <c r="O192" s="1" t="s">
        <v>180</v>
      </c>
      <c r="P192" t="s">
        <v>53</v>
      </c>
      <c r="Q192" s="1" t="s">
        <v>181</v>
      </c>
      <c r="R192" s="1" t="s">
        <v>55</v>
      </c>
      <c r="S192" s="1" t="s">
        <v>1911</v>
      </c>
      <c r="T192" s="1" t="s">
        <v>1912</v>
      </c>
      <c r="U192" s="1" t="s">
        <v>1913</v>
      </c>
      <c r="V192" s="1" t="s">
        <v>140</v>
      </c>
      <c r="W192" s="1" t="s">
        <v>202</v>
      </c>
      <c r="X192" t="str">
        <f t="shared" si="15"/>
        <v>Complete</v>
      </c>
      <c r="Y192">
        <f>MAX(0,100-IF(G192="Invalid",Config!$B$5,0)-IF(I192="Invalid",Config!$B$6,0)-IF(X192="Incomplete",Config!$B$7,0)-IF(AF192="Yes",Config!$B$37,0))</f>
        <v>100</v>
      </c>
      <c r="Z192" s="1">
        <f>IF(OR(TRIM(B192)="",COUNTIF(Config!$B$15:$B$19,B192)&gt;0),1,0)+IF(OR(TRIM(C192)="",COUNTIF(Config!$B$15:$B$19,C192)&gt;0),1,0)+IF(OR(TRIM(F192)="",COUNTIF(Config!$B$15:$B$19,F192)&gt;0),1,0)+IF(OR(TRIM(H192)="",COUNTIF(Config!$B$15:$B$19,H192)&gt;0),1,0)+IF(OR(TRIM(E192)="",COUNTIF(Config!$B$15:$B$19,E192)&gt;0),1,0)+IF(OR(TRIM(K192)="",COUNTIF(Config!$B$15:$B$19,K192)&gt;0),1,0)+IF(OR(TRIM(P192)="",COUNTIF(Config!$B$15:$B$19,P192)&gt;0),1,0)+IF(OR(TRIM(R192)="",COUNTIF(Config!$B$15:$B$19,R192)&gt;0),1,0)</f>
        <v>0</v>
      </c>
      <c r="AA192" s="1" cm="1">
        <f t="array" ref="AA192">SUMPRODUCT(LEN(H192)-LEN(SUBSTITUTE(H192,{"0";"1";"2";"3";"4";"5";"6";"7";"8";"9"},"")))</f>
        <v>12</v>
      </c>
      <c r="AC192" t="str">
        <f t="shared" si="16"/>
        <v/>
      </c>
      <c r="AD192">
        <f t="shared" si="17"/>
        <v>1</v>
      </c>
      <c r="AE192">
        <f t="shared" si="18"/>
        <v>1</v>
      </c>
      <c r="AF192" t="str">
        <f t="shared" si="19"/>
        <v>No</v>
      </c>
      <c r="AG192">
        <f t="shared" ca="1" si="20"/>
        <v>37</v>
      </c>
      <c r="AH192" t="str">
        <f ca="1">IF(OR(V192="",AG192=""),"Yes",IF(AG192&gt;Config!$B$41,"Yes","No"))</f>
        <v>No</v>
      </c>
    </row>
    <row r="193" spans="1:34" x14ac:dyDescent="0.25">
      <c r="A193" s="1" t="s">
        <v>1914</v>
      </c>
      <c r="B193" s="1" t="s">
        <v>244</v>
      </c>
      <c r="C193" s="1" t="s">
        <v>598</v>
      </c>
      <c r="D193" s="1" t="s">
        <v>1915</v>
      </c>
      <c r="E193" s="1" t="s">
        <v>642</v>
      </c>
      <c r="F193" s="1" t="s">
        <v>1916</v>
      </c>
      <c r="G193" t="str">
        <f t="shared" si="14"/>
        <v>Valid</v>
      </c>
      <c r="H193" s="1" t="s">
        <v>1917</v>
      </c>
      <c r="I193" t="str" cm="1">
        <f t="array" ref="I193">IF(OR(TRIM(H193)="",ISNUMBER(SEARCH("#",H193)),AA193&lt;Config!$B$8,SUMPRODUCT(--ISNUMBER(SEARCH({"a";"b";"c";"d";"e";"f";"g";"h";"i";"j";"k";"l";"m";"n";"o";"p";"q";"r";"s";"t";"u";"v";"w";"x";"y";"z"},H193)))&gt;0),"Invalid","Valid")</f>
        <v>Valid</v>
      </c>
      <c r="J193" s="1" t="s">
        <v>1918</v>
      </c>
      <c r="K193" s="1" t="s">
        <v>866</v>
      </c>
      <c r="L193" s="1" t="s">
        <v>265</v>
      </c>
      <c r="M193" s="1" t="s">
        <v>103</v>
      </c>
      <c r="N193" s="1" t="s">
        <v>148</v>
      </c>
      <c r="O193" s="1" t="s">
        <v>69</v>
      </c>
      <c r="P193" t="s">
        <v>87</v>
      </c>
      <c r="Q193" s="1" t="s">
        <v>438</v>
      </c>
      <c r="R193" s="1" t="s">
        <v>550</v>
      </c>
      <c r="S193" s="1" t="s">
        <v>1919</v>
      </c>
      <c r="T193" s="1" t="s">
        <v>1920</v>
      </c>
      <c r="U193" s="1" t="s">
        <v>1921</v>
      </c>
      <c r="V193" s="1" t="s">
        <v>1922</v>
      </c>
      <c r="W193" s="1" t="s">
        <v>186</v>
      </c>
      <c r="X193" t="str">
        <f t="shared" si="15"/>
        <v>Complete</v>
      </c>
      <c r="Y193">
        <f>MAX(0,100-IF(G193="Invalid",Config!$B$5,0)-IF(I193="Invalid",Config!$B$6,0)-IF(X193="Incomplete",Config!$B$7,0)-IF(AF193="Yes",Config!$B$37,0))</f>
        <v>75</v>
      </c>
      <c r="Z193" s="1">
        <f>IF(OR(TRIM(B193)="",COUNTIF(Config!$B$15:$B$19,B193)&gt;0),1,0)+IF(OR(TRIM(C193)="",COUNTIF(Config!$B$15:$B$19,C193)&gt;0),1,0)+IF(OR(TRIM(F193)="",COUNTIF(Config!$B$15:$B$19,F193)&gt;0),1,0)+IF(OR(TRIM(H193)="",COUNTIF(Config!$B$15:$B$19,H193)&gt;0),1,0)+IF(OR(TRIM(E193)="",COUNTIF(Config!$B$15:$B$19,E193)&gt;0),1,0)+IF(OR(TRIM(K193)="",COUNTIF(Config!$B$15:$B$19,K193)&gt;0),1,0)+IF(OR(TRIM(P193)="",COUNTIF(Config!$B$15:$B$19,P193)&gt;0),1,0)+IF(OR(TRIM(R193)="",COUNTIF(Config!$B$15:$B$19,R193)&gt;0),1,0)</f>
        <v>0</v>
      </c>
      <c r="AA193" s="1" cm="1">
        <f t="array" ref="AA193">SUMPRODUCT(LEN(H193)-LEN(SUBSTITUTE(H193,{"0";"1";"2";"3";"4";"5";"6";"7";"8";"9"},"")))</f>
        <v>12</v>
      </c>
      <c r="AC193" t="str">
        <f t="shared" si="16"/>
        <v>Potential Duplicate</v>
      </c>
      <c r="AD193">
        <f t="shared" si="17"/>
        <v>2</v>
      </c>
      <c r="AE193">
        <f t="shared" si="18"/>
        <v>2</v>
      </c>
      <c r="AF193" t="str">
        <f t="shared" si="19"/>
        <v>Yes</v>
      </c>
      <c r="AG193">
        <f t="shared" ca="1" si="20"/>
        <v>592</v>
      </c>
      <c r="AH193" t="str">
        <f ca="1">IF(OR(V193="",AG193=""),"Yes",IF(AG193&gt;Config!$B$41,"Yes","No"))</f>
        <v>Yes</v>
      </c>
    </row>
    <row r="194" spans="1:34" x14ac:dyDescent="0.25">
      <c r="A194" s="1" t="s">
        <v>1923</v>
      </c>
      <c r="B194" s="1" t="s">
        <v>96</v>
      </c>
      <c r="C194" s="1" t="s">
        <v>308</v>
      </c>
      <c r="D194" s="1" t="s">
        <v>1924</v>
      </c>
      <c r="E194" s="1" t="s">
        <v>33955</v>
      </c>
      <c r="F194" s="1" t="s">
        <v>1925</v>
      </c>
      <c r="G194" t="str">
        <f t="shared" si="14"/>
        <v>Valid</v>
      </c>
      <c r="H194" s="1" t="s">
        <v>1926</v>
      </c>
      <c r="I194" t="str" cm="1">
        <f t="array" ref="I194">IF(OR(TRIM(H194)="",ISNUMBER(SEARCH("#",H194)),AA194&lt;Config!$B$8,SUMPRODUCT(--ISNUMBER(SEARCH({"a";"b";"c";"d";"e";"f";"g";"h";"i";"j";"k";"l";"m";"n";"o";"p";"q";"r";"s";"t";"u";"v";"w";"x";"y";"z"},H194)))&gt;0),"Invalid","Valid")</f>
        <v>Valid</v>
      </c>
      <c r="J194" s="1" t="s">
        <v>1927</v>
      </c>
      <c r="K194" s="1" t="s">
        <v>48</v>
      </c>
      <c r="L194" s="1" t="s">
        <v>179</v>
      </c>
      <c r="M194" s="1" t="s">
        <v>251</v>
      </c>
      <c r="N194" s="1" t="s">
        <v>713</v>
      </c>
      <c r="O194" s="1" t="s">
        <v>180</v>
      </c>
      <c r="P194" t="s">
        <v>236</v>
      </c>
      <c r="Q194" s="1" t="s">
        <v>237</v>
      </c>
      <c r="R194" s="1" t="s">
        <v>253</v>
      </c>
      <c r="S194" s="1" t="s">
        <v>1928</v>
      </c>
      <c r="T194" s="1" t="s">
        <v>1929</v>
      </c>
      <c r="U194" s="1" t="s">
        <v>1930</v>
      </c>
      <c r="V194" s="1" t="s">
        <v>1931</v>
      </c>
      <c r="W194" s="1" t="s">
        <v>141</v>
      </c>
      <c r="X194" t="str">
        <f t="shared" si="15"/>
        <v>Complete</v>
      </c>
      <c r="Y194">
        <f>MAX(0,100-IF(G194="Invalid",Config!$B$5,0)-IF(I194="Invalid",Config!$B$6,0)-IF(X194="Incomplete",Config!$B$7,0)-IF(AF194="Yes",Config!$B$37,0))</f>
        <v>75</v>
      </c>
      <c r="Z194" s="1">
        <f>IF(OR(TRIM(B194)="",COUNTIF(Config!$B$15:$B$19,B194)&gt;0),1,0)+IF(OR(TRIM(C194)="",COUNTIF(Config!$B$15:$B$19,C194)&gt;0),1,0)+IF(OR(TRIM(F194)="",COUNTIF(Config!$B$15:$B$19,F194)&gt;0),1,0)+IF(OR(TRIM(H194)="",COUNTIF(Config!$B$15:$B$19,H194)&gt;0),1,0)+IF(OR(TRIM(E194)="",COUNTIF(Config!$B$15:$B$19,E194)&gt;0),1,0)+IF(OR(TRIM(K194)="",COUNTIF(Config!$B$15:$B$19,K194)&gt;0),1,0)+IF(OR(TRIM(P194)="",COUNTIF(Config!$B$15:$B$19,P194)&gt;0),1,0)+IF(OR(TRIM(R194)="",COUNTIF(Config!$B$15:$B$19,R194)&gt;0),1,0)</f>
        <v>0</v>
      </c>
      <c r="AA194" s="1" cm="1">
        <f t="array" ref="AA194">SUMPRODUCT(LEN(H194)-LEN(SUBSTITUTE(H194,{"0";"1";"2";"3";"4";"5";"6";"7";"8";"9"},"")))</f>
        <v>10</v>
      </c>
      <c r="AC194" t="str">
        <f t="shared" si="16"/>
        <v>Potential Duplicate</v>
      </c>
      <c r="AD194">
        <f t="shared" si="17"/>
        <v>2</v>
      </c>
      <c r="AE194">
        <f t="shared" si="18"/>
        <v>1</v>
      </c>
      <c r="AF194" t="str">
        <f t="shared" si="19"/>
        <v>Yes</v>
      </c>
      <c r="AG194">
        <f t="shared" ca="1" si="20"/>
        <v>96</v>
      </c>
      <c r="AH194" t="str">
        <f ca="1">IF(OR(V194="",AG194=""),"Yes",IF(AG194&gt;Config!$B$41,"Yes","No"))</f>
        <v>No</v>
      </c>
    </row>
    <row r="195" spans="1:34" x14ac:dyDescent="0.25">
      <c r="A195" s="1" t="s">
        <v>1932</v>
      </c>
      <c r="B195" s="1" t="s">
        <v>386</v>
      </c>
      <c r="C195" s="1" t="s">
        <v>386</v>
      </c>
      <c r="D195" s="1" t="s">
        <v>1933</v>
      </c>
      <c r="E195" s="1" t="s">
        <v>33956</v>
      </c>
      <c r="F195" s="1" t="s">
        <v>1934</v>
      </c>
      <c r="G195" t="str">
        <f t="shared" ref="G195:G258" si="21">IFERROR(IF(OR(TRIM(F195)="",LEN(F195)-LEN(SUBSTITUTE(F195,"@",""))&lt;&gt;1,FIND("@",F195)=1,RIGHT(F195,1)=".",ISNUMBER(SEARCH(" ",F195)),ISERROR(FIND(".",F195,FIND("@",F195)+2))),"Invalid","Valid"),"Invalid")</f>
        <v>Valid</v>
      </c>
      <c r="H195" s="1" t="s">
        <v>1935</v>
      </c>
      <c r="I195" t="str" cm="1">
        <f t="array" ref="I195">IF(OR(TRIM(H195)="",ISNUMBER(SEARCH("#",H195)),AA195&lt;Config!$B$8,SUMPRODUCT(--ISNUMBER(SEARCH({"a";"b";"c";"d";"e";"f";"g";"h";"i";"j";"k";"l";"m";"n";"o";"p";"q";"r";"s";"t";"u";"v";"w";"x";"y";"z"},H195)))&gt;0),"Invalid","Valid")</f>
        <v>Valid</v>
      </c>
      <c r="J195" s="1" t="s">
        <v>1936</v>
      </c>
      <c r="K195" s="1" t="s">
        <v>147</v>
      </c>
      <c r="L195" s="1" t="s">
        <v>49</v>
      </c>
      <c r="M195" s="1" t="s">
        <v>118</v>
      </c>
      <c r="N195" s="1" t="s">
        <v>33819</v>
      </c>
      <c r="O195" s="1" t="s">
        <v>69</v>
      </c>
      <c r="P195" t="s">
        <v>87</v>
      </c>
      <c r="Q195" s="1" t="s">
        <v>166</v>
      </c>
      <c r="R195" s="1" t="s">
        <v>550</v>
      </c>
      <c r="S195" s="1" t="s">
        <v>1937</v>
      </c>
      <c r="T195" s="1" t="s">
        <v>1938</v>
      </c>
      <c r="U195" s="1" t="s">
        <v>1939</v>
      </c>
      <c r="V195" s="1" t="s">
        <v>1905</v>
      </c>
      <c r="W195" s="1" t="s">
        <v>141</v>
      </c>
      <c r="X195" t="str">
        <f t="shared" ref="X195:X258" si="22">IF(Z195=0,"Complete","Incomplete")</f>
        <v>Complete</v>
      </c>
      <c r="Y195">
        <f>MAX(0,100-IF(G195="Invalid",Config!$B$5,0)-IF(I195="Invalid",Config!$B$6,0)-IF(X195="Incomplete",Config!$B$7,0)-IF(AF195="Yes",Config!$B$37,0))</f>
        <v>100</v>
      </c>
      <c r="Z195" s="1">
        <f>IF(OR(TRIM(B195)="",COUNTIF(Config!$B$15:$B$19,B195)&gt;0),1,0)+IF(OR(TRIM(C195)="",COUNTIF(Config!$B$15:$B$19,C195)&gt;0),1,0)+IF(OR(TRIM(F195)="",COUNTIF(Config!$B$15:$B$19,F195)&gt;0),1,0)+IF(OR(TRIM(H195)="",COUNTIF(Config!$B$15:$B$19,H195)&gt;0),1,0)+IF(OR(TRIM(E195)="",COUNTIF(Config!$B$15:$B$19,E195)&gt;0),1,0)+IF(OR(TRIM(K195)="",COUNTIF(Config!$B$15:$B$19,K195)&gt;0),1,0)+IF(OR(TRIM(P195)="",COUNTIF(Config!$B$15:$B$19,P195)&gt;0),1,0)+IF(OR(TRIM(R195)="",COUNTIF(Config!$B$15:$B$19,R195)&gt;0),1,0)</f>
        <v>0</v>
      </c>
      <c r="AA195" s="1" cm="1">
        <f t="array" ref="AA195">SUMPRODUCT(LEN(H195)-LEN(SUBSTITUTE(H195,{"0";"1";"2";"3";"4";"5";"6";"7";"8";"9"},"")))</f>
        <v>11</v>
      </c>
      <c r="AC195" t="str">
        <f t="shared" ref="AC195:AC258" si="23">_xlfn.TEXTJOIN("; ",TRUE,IF(G195="Invalid","Invalid Email",""),IF(I195="Invalid","Invalid Phone",""),IF(X195="Incomplete","Incomplete Profile",""),IF(AF195="Yes","Potential Duplicate",""))</f>
        <v/>
      </c>
      <c r="AD195">
        <f t="shared" ref="AD195:AD258" si="24">IF(OR(TRIM(F195)="",G195="Invalid"),0,COUNTIF($F$2:$F$5131,F195))</f>
        <v>1</v>
      </c>
      <c r="AE195">
        <f t="shared" ref="AE195:AE258" si="25">IF(OR(TRIM(H195)="",I195="Invalid"),0,COUNTIF($H$2:$H$5131,H195))</f>
        <v>1</v>
      </c>
      <c r="AF195" t="str">
        <f t="shared" ref="AF195:AF258" si="26">IF(OR(AD195&gt;1,AE195&gt;1),"Yes","No")</f>
        <v>No</v>
      </c>
      <c r="AG195">
        <f t="shared" ref="AG195:AG258" ca="1" si="27">IFERROR(TODAY()-DATEVALUE(V195),IFERROR(TODAY()-DATE(VALUE(RIGHT(V195,4)),VALUE(MID(V195,FIND("/",V195)+1,FIND("/",V195,FIND("/",V195)+1)-FIND("/",V195)-1)),VALUE(LEFT(V195,FIND("/",V195)-1))),""))</f>
        <v>382</v>
      </c>
      <c r="AH195" t="str">
        <f ca="1">IF(OR(V195="",AG195=""),"Yes",IF(AG195&gt;Config!$B$41,"Yes","No"))</f>
        <v>Yes</v>
      </c>
    </row>
    <row r="196" spans="1:34" x14ac:dyDescent="0.25">
      <c r="A196" s="1" t="s">
        <v>1940</v>
      </c>
      <c r="B196" s="1" t="s">
        <v>774</v>
      </c>
      <c r="C196" s="1" t="s">
        <v>173</v>
      </c>
      <c r="D196" s="1" t="s">
        <v>1460</v>
      </c>
      <c r="E196" s="1" t="s">
        <v>578</v>
      </c>
      <c r="F196" s="1" t="s">
        <v>1941</v>
      </c>
      <c r="G196" t="str">
        <f t="shared" si="21"/>
        <v>Invalid</v>
      </c>
      <c r="H196" s="1" t="s">
        <v>1942</v>
      </c>
      <c r="I196" t="str" cm="1">
        <f t="array" ref="I196">IF(OR(TRIM(H196)="",ISNUMBER(SEARCH("#",H196)),AA196&lt;Config!$B$8,SUMPRODUCT(--ISNUMBER(SEARCH({"a";"b";"c";"d";"e";"f";"g";"h";"i";"j";"k";"l";"m";"n";"o";"p";"q";"r";"s";"t";"u";"v";"w";"x";"y";"z"},H196)))&gt;0),"Invalid","Valid")</f>
        <v>Valid</v>
      </c>
      <c r="J196" s="1" t="s">
        <v>1943</v>
      </c>
      <c r="K196" s="1" t="s">
        <v>178</v>
      </c>
      <c r="L196" s="1" t="s">
        <v>67</v>
      </c>
      <c r="M196" s="1" t="s">
        <v>103</v>
      </c>
      <c r="N196" s="1" t="s">
        <v>33819</v>
      </c>
      <c r="O196" s="1" t="s">
        <v>69</v>
      </c>
      <c r="P196" t="s">
        <v>87</v>
      </c>
      <c r="Q196" s="1" t="s">
        <v>438</v>
      </c>
      <c r="R196" s="1" t="s">
        <v>136</v>
      </c>
      <c r="S196" s="1" t="s">
        <v>1944</v>
      </c>
      <c r="T196" s="1" t="s">
        <v>1945</v>
      </c>
      <c r="U196" s="1" t="s">
        <v>1946</v>
      </c>
      <c r="V196" s="1" t="s">
        <v>1050</v>
      </c>
      <c r="W196" s="1" t="s">
        <v>94</v>
      </c>
      <c r="X196" t="str">
        <f t="shared" si="22"/>
        <v>Complete</v>
      </c>
      <c r="Y196">
        <f>MAX(0,100-IF(G196="Invalid",Config!$B$5,0)-IF(I196="Invalid",Config!$B$6,0)-IF(X196="Incomplete",Config!$B$7,0)-IF(AF196="Yes",Config!$B$37,0))</f>
        <v>70</v>
      </c>
      <c r="Z196" s="1">
        <f>IF(OR(TRIM(B196)="",COUNTIF(Config!$B$15:$B$19,B196)&gt;0),1,0)+IF(OR(TRIM(C196)="",COUNTIF(Config!$B$15:$B$19,C196)&gt;0),1,0)+IF(OR(TRIM(F196)="",COUNTIF(Config!$B$15:$B$19,F196)&gt;0),1,0)+IF(OR(TRIM(H196)="",COUNTIF(Config!$B$15:$B$19,H196)&gt;0),1,0)+IF(OR(TRIM(E196)="",COUNTIF(Config!$B$15:$B$19,E196)&gt;0),1,0)+IF(OR(TRIM(K196)="",COUNTIF(Config!$B$15:$B$19,K196)&gt;0),1,0)+IF(OR(TRIM(P196)="",COUNTIF(Config!$B$15:$B$19,P196)&gt;0),1,0)+IF(OR(TRIM(R196)="",COUNTIF(Config!$B$15:$B$19,R196)&gt;0),1,0)</f>
        <v>0</v>
      </c>
      <c r="AA196" s="1" cm="1">
        <f t="array" ref="AA196">SUMPRODUCT(LEN(H196)-LEN(SUBSTITUTE(H196,{"0";"1";"2";"3";"4";"5";"6";"7";"8";"9"},"")))</f>
        <v>11</v>
      </c>
      <c r="AC196" t="str">
        <f t="shared" si="23"/>
        <v>Invalid Email</v>
      </c>
      <c r="AD196">
        <f t="shared" si="24"/>
        <v>0</v>
      </c>
      <c r="AE196">
        <f t="shared" si="25"/>
        <v>1</v>
      </c>
      <c r="AF196" t="str">
        <f t="shared" si="26"/>
        <v>No</v>
      </c>
      <c r="AG196">
        <f t="shared" ca="1" si="27"/>
        <v>37</v>
      </c>
      <c r="AH196" t="str">
        <f ca="1">IF(OR(V196="",AG196=""),"Yes",IF(AG196&gt;Config!$B$41,"Yes","No"))</f>
        <v>No</v>
      </c>
    </row>
    <row r="197" spans="1:34" x14ac:dyDescent="0.25">
      <c r="A197" s="1" t="s">
        <v>1947</v>
      </c>
      <c r="B197" s="1" t="s">
        <v>219</v>
      </c>
      <c r="C197" s="1" t="s">
        <v>398</v>
      </c>
      <c r="D197" s="1" t="s">
        <v>1948</v>
      </c>
      <c r="E197" s="1" t="s">
        <v>33890</v>
      </c>
      <c r="F197" s="1" t="s">
        <v>1949</v>
      </c>
      <c r="G197" t="str">
        <f t="shared" si="21"/>
        <v>Invalid</v>
      </c>
      <c r="H197" s="1" t="s">
        <v>1950</v>
      </c>
      <c r="I197" t="str" cm="1">
        <f t="array" ref="I197">IF(OR(TRIM(H197)="",ISNUMBER(SEARCH("#",H197)),AA197&lt;Config!$B$8,SUMPRODUCT(--ISNUMBER(SEARCH({"a";"b";"c";"d";"e";"f";"g";"h";"i";"j";"k";"l";"m";"n";"o";"p";"q";"r";"s";"t";"u";"v";"w";"x";"y";"z"},H197)))&gt;0),"Invalid","Valid")</f>
        <v>Valid</v>
      </c>
      <c r="J197" s="1" t="s">
        <v>1951</v>
      </c>
      <c r="K197" s="1" t="s">
        <v>625</v>
      </c>
      <c r="L197" s="1" t="s">
        <v>49</v>
      </c>
      <c r="M197" s="1" t="s">
        <v>251</v>
      </c>
      <c r="N197" s="1" t="s">
        <v>148</v>
      </c>
      <c r="O197" s="1" t="s">
        <v>180</v>
      </c>
      <c r="P197" t="s">
        <v>590</v>
      </c>
      <c r="Q197" s="1" t="s">
        <v>844</v>
      </c>
      <c r="R197" s="1" t="s">
        <v>845</v>
      </c>
      <c r="S197" s="1" t="s">
        <v>1952</v>
      </c>
      <c r="T197" s="1" t="s">
        <v>1953</v>
      </c>
      <c r="U197" s="1" t="s">
        <v>1954</v>
      </c>
      <c r="V197" s="1" t="s">
        <v>1955</v>
      </c>
      <c r="W197" s="1" t="s">
        <v>141</v>
      </c>
      <c r="X197" t="str">
        <f t="shared" si="22"/>
        <v>Complete</v>
      </c>
      <c r="Y197">
        <f>MAX(0,100-IF(G197="Invalid",Config!$B$5,0)-IF(I197="Invalid",Config!$B$6,0)-IF(X197="Incomplete",Config!$B$7,0)-IF(AF197="Yes",Config!$B$37,0))</f>
        <v>70</v>
      </c>
      <c r="Z197" s="1">
        <f>IF(OR(TRIM(B197)="",COUNTIF(Config!$B$15:$B$19,B197)&gt;0),1,0)+IF(OR(TRIM(C197)="",COUNTIF(Config!$B$15:$B$19,C197)&gt;0),1,0)+IF(OR(TRIM(F197)="",COUNTIF(Config!$B$15:$B$19,F197)&gt;0),1,0)+IF(OR(TRIM(H197)="",COUNTIF(Config!$B$15:$B$19,H197)&gt;0),1,0)+IF(OR(TRIM(E197)="",COUNTIF(Config!$B$15:$B$19,E197)&gt;0),1,0)+IF(OR(TRIM(K197)="",COUNTIF(Config!$B$15:$B$19,K197)&gt;0),1,0)+IF(OR(TRIM(P197)="",COUNTIF(Config!$B$15:$B$19,P197)&gt;0),1,0)+IF(OR(TRIM(R197)="",COUNTIF(Config!$B$15:$B$19,R197)&gt;0),1,0)</f>
        <v>0</v>
      </c>
      <c r="AA197" s="1" cm="1">
        <f t="array" ref="AA197">SUMPRODUCT(LEN(H197)-LEN(SUBSTITUTE(H197,{"0";"1";"2";"3";"4";"5";"6";"7";"8";"9"},"")))</f>
        <v>12</v>
      </c>
      <c r="AC197" t="str">
        <f t="shared" si="23"/>
        <v>Invalid Email</v>
      </c>
      <c r="AD197">
        <f t="shared" si="24"/>
        <v>0</v>
      </c>
      <c r="AE197">
        <f t="shared" si="25"/>
        <v>1</v>
      </c>
      <c r="AF197" t="str">
        <f t="shared" si="26"/>
        <v>No</v>
      </c>
      <c r="AG197">
        <f t="shared" ca="1" si="27"/>
        <v>230</v>
      </c>
      <c r="AH197" t="str">
        <f ca="1">IF(OR(V197="",AG197=""),"Yes",IF(AG197&gt;Config!$B$41,"Yes","No"))</f>
        <v>No</v>
      </c>
    </row>
    <row r="198" spans="1:34" x14ac:dyDescent="0.25">
      <c r="A198" s="1" t="s">
        <v>1956</v>
      </c>
      <c r="B198" s="1" t="s">
        <v>1957</v>
      </c>
      <c r="C198" s="1" t="s">
        <v>273</v>
      </c>
      <c r="D198" s="1" t="s">
        <v>1958</v>
      </c>
      <c r="E198" s="1" t="s">
        <v>33957</v>
      </c>
      <c r="F198" s="1" t="s">
        <v>1959</v>
      </c>
      <c r="G198" t="str">
        <f t="shared" si="21"/>
        <v>Valid</v>
      </c>
      <c r="H198" s="1" t="s">
        <v>1960</v>
      </c>
      <c r="I198" t="str" cm="1">
        <f t="array" ref="I198">IF(OR(TRIM(H198)="",ISNUMBER(SEARCH("#",H198)),AA198&lt;Config!$B$8,SUMPRODUCT(--ISNUMBER(SEARCH({"a";"b";"c";"d";"e";"f";"g";"h";"i";"j";"k";"l";"m";"n";"o";"p";"q";"r";"s";"t";"u";"v";"w";"x";"y";"z"},H198)))&gt;0),"Invalid","Valid")</f>
        <v>Valid</v>
      </c>
      <c r="J198" s="1" t="s">
        <v>1961</v>
      </c>
      <c r="K198" s="1" t="s">
        <v>287</v>
      </c>
      <c r="L198" s="1" t="s">
        <v>134</v>
      </c>
      <c r="M198" s="1" t="s">
        <v>30</v>
      </c>
      <c r="N198" s="1" t="s">
        <v>33819</v>
      </c>
      <c r="O198" s="1" t="s">
        <v>69</v>
      </c>
      <c r="P198" t="s">
        <v>590</v>
      </c>
      <c r="Q198" s="1" t="s">
        <v>591</v>
      </c>
      <c r="R198" s="1" t="s">
        <v>1846</v>
      </c>
      <c r="S198" s="1" t="s">
        <v>1962</v>
      </c>
      <c r="T198" s="1" t="s">
        <v>1963</v>
      </c>
      <c r="U198" s="1" t="s">
        <v>1964</v>
      </c>
      <c r="V198" s="1" t="s">
        <v>140</v>
      </c>
      <c r="W198" s="1" t="s">
        <v>94</v>
      </c>
      <c r="X198" t="str">
        <f t="shared" si="22"/>
        <v>Complete</v>
      </c>
      <c r="Y198">
        <f>MAX(0,100-IF(G198="Invalid",Config!$B$5,0)-IF(I198="Invalid",Config!$B$6,0)-IF(X198="Incomplete",Config!$B$7,0)-IF(AF198="Yes",Config!$B$37,0))</f>
        <v>100</v>
      </c>
      <c r="Z198" s="1">
        <f>IF(OR(TRIM(B198)="",COUNTIF(Config!$B$15:$B$19,B198)&gt;0),1,0)+IF(OR(TRIM(C198)="",COUNTIF(Config!$B$15:$B$19,C198)&gt;0),1,0)+IF(OR(TRIM(F198)="",COUNTIF(Config!$B$15:$B$19,F198)&gt;0),1,0)+IF(OR(TRIM(H198)="",COUNTIF(Config!$B$15:$B$19,H198)&gt;0),1,0)+IF(OR(TRIM(E198)="",COUNTIF(Config!$B$15:$B$19,E198)&gt;0),1,0)+IF(OR(TRIM(K198)="",COUNTIF(Config!$B$15:$B$19,K198)&gt;0),1,0)+IF(OR(TRIM(P198)="",COUNTIF(Config!$B$15:$B$19,P198)&gt;0),1,0)+IF(OR(TRIM(R198)="",COUNTIF(Config!$B$15:$B$19,R198)&gt;0),1,0)</f>
        <v>0</v>
      </c>
      <c r="AA198" s="1" cm="1">
        <f t="array" ref="AA198">SUMPRODUCT(LEN(H198)-LEN(SUBSTITUTE(H198,{"0";"1";"2";"3";"4";"5";"6";"7";"8";"9"},"")))</f>
        <v>12</v>
      </c>
      <c r="AC198" t="str">
        <f t="shared" si="23"/>
        <v/>
      </c>
      <c r="AD198">
        <f t="shared" si="24"/>
        <v>1</v>
      </c>
      <c r="AE198">
        <f t="shared" si="25"/>
        <v>1</v>
      </c>
      <c r="AF198" t="str">
        <f t="shared" si="26"/>
        <v>No</v>
      </c>
      <c r="AG198">
        <f t="shared" ca="1" si="27"/>
        <v>37</v>
      </c>
      <c r="AH198" t="str">
        <f ca="1">IF(OR(V198="",AG198=""),"Yes",IF(AG198&gt;Config!$B$41,"Yes","No"))</f>
        <v>No</v>
      </c>
    </row>
    <row r="199" spans="1:34" x14ac:dyDescent="0.25">
      <c r="A199" s="1" t="s">
        <v>1965</v>
      </c>
      <c r="B199" s="1" t="s">
        <v>42</v>
      </c>
      <c r="C199" s="1" t="s">
        <v>899</v>
      </c>
      <c r="D199" s="1" t="s">
        <v>1042</v>
      </c>
      <c r="E199" s="1" t="s">
        <v>33829</v>
      </c>
      <c r="F199" s="1" t="s">
        <v>1966</v>
      </c>
      <c r="G199" t="str">
        <f t="shared" si="21"/>
        <v>Valid</v>
      </c>
      <c r="H199" s="1" t="s">
        <v>1967</v>
      </c>
      <c r="I199" t="str" cm="1">
        <f t="array" ref="I199">IF(OR(TRIM(H199)="",ISNUMBER(SEARCH("#",H199)),AA199&lt;Config!$B$8,SUMPRODUCT(--ISNUMBER(SEARCH({"a";"b";"c";"d";"e";"f";"g";"h";"i";"j";"k";"l";"m";"n";"o";"p";"q";"r";"s";"t";"u";"v";"w";"x";"y";"z"},H199)))&gt;0),"Invalid","Valid")</f>
        <v>Valid</v>
      </c>
      <c r="J199" s="1" t="s">
        <v>1968</v>
      </c>
      <c r="K199" s="1" t="s">
        <v>722</v>
      </c>
      <c r="L199" s="1" t="s">
        <v>450</v>
      </c>
      <c r="M199" s="1" t="s">
        <v>343</v>
      </c>
      <c r="N199" s="1" t="s">
        <v>224</v>
      </c>
      <c r="O199" s="1" t="s">
        <v>180</v>
      </c>
      <c r="P199" t="s">
        <v>104</v>
      </c>
      <c r="Q199" s="1" t="s">
        <v>302</v>
      </c>
      <c r="R199" s="1" t="s">
        <v>833</v>
      </c>
      <c r="S199" s="1" t="s">
        <v>1969</v>
      </c>
      <c r="T199" s="1" t="s">
        <v>1970</v>
      </c>
      <c r="U199" s="1" t="s">
        <v>1971</v>
      </c>
      <c r="V199" s="1" t="s">
        <v>1972</v>
      </c>
      <c r="W199" s="1" t="s">
        <v>60</v>
      </c>
      <c r="X199" t="str">
        <f t="shared" si="22"/>
        <v>Incomplete</v>
      </c>
      <c r="Y199">
        <f>MAX(0,100-IF(G199="Invalid",Config!$B$5,0)-IF(I199="Invalid",Config!$B$6,0)-IF(X199="Incomplete",Config!$B$7,0)-IF(AF199="Yes",Config!$B$37,0))</f>
        <v>35</v>
      </c>
      <c r="Z199" s="1">
        <f>IF(OR(TRIM(B199)="",COUNTIF(Config!$B$15:$B$19,B199)&gt;0),1,0)+IF(OR(TRIM(C199)="",COUNTIF(Config!$B$15:$B$19,C199)&gt;0),1,0)+IF(OR(TRIM(F199)="",COUNTIF(Config!$B$15:$B$19,F199)&gt;0),1,0)+IF(OR(TRIM(H199)="",COUNTIF(Config!$B$15:$B$19,H199)&gt;0),1,0)+IF(OR(TRIM(E199)="",COUNTIF(Config!$B$15:$B$19,E199)&gt;0),1,0)+IF(OR(TRIM(K199)="",COUNTIF(Config!$B$15:$B$19,K199)&gt;0),1,0)+IF(OR(TRIM(P199)="",COUNTIF(Config!$B$15:$B$19,P199)&gt;0),1,0)+IF(OR(TRIM(R199)="",COUNTIF(Config!$B$15:$B$19,R199)&gt;0),1,0)</f>
        <v>1</v>
      </c>
      <c r="AA199" s="1" cm="1">
        <f t="array" ref="AA199">SUMPRODUCT(LEN(H199)-LEN(SUBSTITUTE(H199,{"0";"1";"2";"3";"4";"5";"6";"7";"8";"9"},"")))</f>
        <v>11</v>
      </c>
      <c r="AC199" t="str">
        <f t="shared" si="23"/>
        <v>Incomplete Profile; Potential Duplicate</v>
      </c>
      <c r="AD199">
        <f t="shared" si="24"/>
        <v>1</v>
      </c>
      <c r="AE199">
        <f t="shared" si="25"/>
        <v>2</v>
      </c>
      <c r="AF199" t="str">
        <f t="shared" si="26"/>
        <v>Yes</v>
      </c>
      <c r="AG199">
        <f t="shared" ca="1" si="27"/>
        <v>337</v>
      </c>
      <c r="AH199" t="str">
        <f ca="1">IF(OR(V199="",AG199=""),"Yes",IF(AG199&gt;Config!$B$41,"Yes","No"))</f>
        <v>No</v>
      </c>
    </row>
    <row r="200" spans="1:34" x14ac:dyDescent="0.25">
      <c r="A200" s="1" t="s">
        <v>1973</v>
      </c>
      <c r="B200" s="1" t="s">
        <v>352</v>
      </c>
      <c r="C200" s="1" t="s">
        <v>1400</v>
      </c>
      <c r="D200" s="1" t="s">
        <v>1974</v>
      </c>
      <c r="E200" s="1" t="s">
        <v>33958</v>
      </c>
      <c r="F200" s="1" t="s">
        <v>1975</v>
      </c>
      <c r="G200" t="str">
        <f t="shared" si="21"/>
        <v>Valid</v>
      </c>
      <c r="H200" s="1" t="s">
        <v>1976</v>
      </c>
      <c r="I200" t="str" cm="1">
        <f t="array" ref="I200">IF(OR(TRIM(H200)="",ISNUMBER(SEARCH("#",H200)),AA200&lt;Config!$B$8,SUMPRODUCT(--ISNUMBER(SEARCH({"a";"b";"c";"d";"e";"f";"g";"h";"i";"j";"k";"l";"m";"n";"o";"p";"q";"r";"s";"t";"u";"v";"w";"x";"y";"z"},H200)))&gt;0),"Invalid","Valid")</f>
        <v>Valid</v>
      </c>
      <c r="J200" s="1" t="s">
        <v>1977</v>
      </c>
      <c r="K200" s="1" t="s">
        <v>866</v>
      </c>
      <c r="L200" s="1" t="s">
        <v>164</v>
      </c>
      <c r="M200" s="1" t="s">
        <v>343</v>
      </c>
      <c r="N200" s="1" t="s">
        <v>252</v>
      </c>
      <c r="O200" s="1" t="s">
        <v>149</v>
      </c>
      <c r="P200" t="s">
        <v>53</v>
      </c>
      <c r="Q200" s="1" t="s">
        <v>197</v>
      </c>
      <c r="R200" s="1" t="s">
        <v>55</v>
      </c>
      <c r="S200" s="1" t="s">
        <v>1978</v>
      </c>
      <c r="T200" s="1" t="s">
        <v>1979</v>
      </c>
      <c r="U200" s="1" t="s">
        <v>1980</v>
      </c>
      <c r="V200" s="1" t="s">
        <v>140</v>
      </c>
      <c r="W200" s="1" t="s">
        <v>94</v>
      </c>
      <c r="X200" t="str">
        <f t="shared" si="22"/>
        <v>Complete</v>
      </c>
      <c r="Y200">
        <f>MAX(0,100-IF(G200="Invalid",Config!$B$5,0)-IF(I200="Invalid",Config!$B$6,0)-IF(X200="Incomplete",Config!$B$7,0)-IF(AF200="Yes",Config!$B$37,0))</f>
        <v>100</v>
      </c>
      <c r="Z200" s="1">
        <f>IF(OR(TRIM(B200)="",COUNTIF(Config!$B$15:$B$19,B200)&gt;0),1,0)+IF(OR(TRIM(C200)="",COUNTIF(Config!$B$15:$B$19,C200)&gt;0),1,0)+IF(OR(TRIM(F200)="",COUNTIF(Config!$B$15:$B$19,F200)&gt;0),1,0)+IF(OR(TRIM(H200)="",COUNTIF(Config!$B$15:$B$19,H200)&gt;0),1,0)+IF(OR(TRIM(E200)="",COUNTIF(Config!$B$15:$B$19,E200)&gt;0),1,0)+IF(OR(TRIM(K200)="",COUNTIF(Config!$B$15:$B$19,K200)&gt;0),1,0)+IF(OR(TRIM(P200)="",COUNTIF(Config!$B$15:$B$19,P200)&gt;0),1,0)+IF(OR(TRIM(R200)="",COUNTIF(Config!$B$15:$B$19,R200)&gt;0),1,0)</f>
        <v>0</v>
      </c>
      <c r="AA200" s="1" cm="1">
        <f t="array" ref="AA200">SUMPRODUCT(LEN(H200)-LEN(SUBSTITUTE(H200,{"0";"1";"2";"3";"4";"5";"6";"7";"8";"9"},"")))</f>
        <v>12</v>
      </c>
      <c r="AC200" t="str">
        <f t="shared" si="23"/>
        <v/>
      </c>
      <c r="AD200">
        <f t="shared" si="24"/>
        <v>1</v>
      </c>
      <c r="AE200">
        <f t="shared" si="25"/>
        <v>1</v>
      </c>
      <c r="AF200" t="str">
        <f t="shared" si="26"/>
        <v>No</v>
      </c>
      <c r="AG200">
        <f t="shared" ca="1" si="27"/>
        <v>37</v>
      </c>
      <c r="AH200" t="str">
        <f ca="1">IF(OR(V200="",AG200=""),"Yes",IF(AG200&gt;Config!$B$41,"Yes","No"))</f>
        <v>No</v>
      </c>
    </row>
    <row r="201" spans="1:34" x14ac:dyDescent="0.25">
      <c r="A201" s="1" t="s">
        <v>1981</v>
      </c>
      <c r="B201" s="1" t="s">
        <v>1982</v>
      </c>
      <c r="C201" s="1" t="s">
        <v>775</v>
      </c>
      <c r="D201" s="1" t="s">
        <v>1983</v>
      </c>
      <c r="E201" s="1" t="s">
        <v>33959</v>
      </c>
      <c r="F201" s="1" t="s">
        <v>1984</v>
      </c>
      <c r="G201" t="str">
        <f t="shared" si="21"/>
        <v>Valid</v>
      </c>
      <c r="H201" s="1" t="s">
        <v>1985</v>
      </c>
      <c r="I201" t="str" cm="1">
        <f t="array" ref="I201">IF(OR(TRIM(H201)="",ISNUMBER(SEARCH("#",H201)),AA201&lt;Config!$B$8,SUMPRODUCT(--ISNUMBER(SEARCH({"a";"b";"c";"d";"e";"f";"g";"h";"i";"j";"k";"l";"m";"n";"o";"p";"q";"r";"s";"t";"u";"v";"w";"x";"y";"z"},H201)))&gt;0),"Invalid","Valid")</f>
        <v>Valid</v>
      </c>
      <c r="J201" s="1" t="s">
        <v>1986</v>
      </c>
      <c r="K201" s="1" t="s">
        <v>28</v>
      </c>
      <c r="L201" s="1" t="s">
        <v>49</v>
      </c>
      <c r="M201" s="1" t="s">
        <v>85</v>
      </c>
      <c r="N201" s="1" t="s">
        <v>33819</v>
      </c>
      <c r="O201" s="1" t="s">
        <v>266</v>
      </c>
      <c r="P201" t="s">
        <v>53</v>
      </c>
      <c r="Q201" s="1" t="s">
        <v>181</v>
      </c>
      <c r="R201" s="1" t="s">
        <v>288</v>
      </c>
      <c r="S201" s="1" t="s">
        <v>1987</v>
      </c>
      <c r="T201" s="1" t="s">
        <v>1988</v>
      </c>
      <c r="U201" s="1" t="s">
        <v>1989</v>
      </c>
      <c r="V201" s="1" t="s">
        <v>1990</v>
      </c>
      <c r="W201" s="1" t="s">
        <v>141</v>
      </c>
      <c r="X201" t="str">
        <f t="shared" si="22"/>
        <v>Complete</v>
      </c>
      <c r="Y201">
        <f>MAX(0,100-IF(G201="Invalid",Config!$B$5,0)-IF(I201="Invalid",Config!$B$6,0)-IF(X201="Incomplete",Config!$B$7,0)-IF(AF201="Yes",Config!$B$37,0))</f>
        <v>75</v>
      </c>
      <c r="Z201" s="1">
        <f>IF(OR(TRIM(B201)="",COUNTIF(Config!$B$15:$B$19,B201)&gt;0),1,0)+IF(OR(TRIM(C201)="",COUNTIF(Config!$B$15:$B$19,C201)&gt;0),1,0)+IF(OR(TRIM(F201)="",COUNTIF(Config!$B$15:$B$19,F201)&gt;0),1,0)+IF(OR(TRIM(H201)="",COUNTIF(Config!$B$15:$B$19,H201)&gt;0),1,0)+IF(OR(TRIM(E201)="",COUNTIF(Config!$B$15:$B$19,E201)&gt;0),1,0)+IF(OR(TRIM(K201)="",COUNTIF(Config!$B$15:$B$19,K201)&gt;0),1,0)+IF(OR(TRIM(P201)="",COUNTIF(Config!$B$15:$B$19,P201)&gt;0),1,0)+IF(OR(TRIM(R201)="",COUNTIF(Config!$B$15:$B$19,R201)&gt;0),1,0)</f>
        <v>0</v>
      </c>
      <c r="AA201" s="1" cm="1">
        <f t="array" ref="AA201">SUMPRODUCT(LEN(H201)-LEN(SUBSTITUTE(H201,{"0";"1";"2";"3";"4";"5";"6";"7";"8";"9"},"")))</f>
        <v>10</v>
      </c>
      <c r="AC201" t="str">
        <f t="shared" si="23"/>
        <v>Potential Duplicate</v>
      </c>
      <c r="AD201">
        <f t="shared" si="24"/>
        <v>2</v>
      </c>
      <c r="AE201">
        <f t="shared" si="25"/>
        <v>1</v>
      </c>
      <c r="AF201" t="str">
        <f t="shared" si="26"/>
        <v>Yes</v>
      </c>
      <c r="AG201">
        <f t="shared" ca="1" si="27"/>
        <v>41</v>
      </c>
      <c r="AH201" t="str">
        <f ca="1">IF(OR(V201="",AG201=""),"Yes",IF(AG201&gt;Config!$B$41,"Yes","No"))</f>
        <v>No</v>
      </c>
    </row>
    <row r="202" spans="1:34" x14ac:dyDescent="0.25">
      <c r="A202" s="1" t="s">
        <v>1991</v>
      </c>
      <c r="B202" s="1" t="s">
        <v>1634</v>
      </c>
      <c r="C202" s="1" t="s">
        <v>273</v>
      </c>
      <c r="D202" s="1" t="s">
        <v>1992</v>
      </c>
      <c r="E202" s="1" t="s">
        <v>33927</v>
      </c>
      <c r="F202" s="1" t="s">
        <v>1993</v>
      </c>
      <c r="G202" t="str">
        <f t="shared" si="21"/>
        <v>Valid</v>
      </c>
      <c r="H202" s="1" t="s">
        <v>1994</v>
      </c>
      <c r="I202" t="str" cm="1">
        <f t="array" ref="I202">IF(OR(TRIM(H202)="",ISNUMBER(SEARCH("#",H202)),AA202&lt;Config!$B$8,SUMPRODUCT(--ISNUMBER(SEARCH({"a";"b";"c";"d";"e";"f";"g";"h";"i";"j";"k";"l";"m";"n";"o";"p";"q";"r";"s";"t";"u";"v";"w";"x";"y";"z"},H202)))&gt;0),"Invalid","Valid")</f>
        <v>Valid</v>
      </c>
      <c r="J202" s="1" t="s">
        <v>1995</v>
      </c>
      <c r="K202" s="1" t="s">
        <v>195</v>
      </c>
      <c r="L202" s="1" t="s">
        <v>164</v>
      </c>
      <c r="M202" s="1" t="s">
        <v>33825</v>
      </c>
      <c r="N202" s="1" t="s">
        <v>224</v>
      </c>
      <c r="O202" s="1" t="s">
        <v>52</v>
      </c>
      <c r="P202" t="s">
        <v>344</v>
      </c>
      <c r="Q202" s="1" t="s">
        <v>345</v>
      </c>
      <c r="R202" s="1" t="s">
        <v>1200</v>
      </c>
      <c r="S202" s="1" t="s">
        <v>1996</v>
      </c>
      <c r="T202" s="1" t="s">
        <v>1997</v>
      </c>
      <c r="U202" s="1" t="s">
        <v>1998</v>
      </c>
      <c r="V202" s="1" t="s">
        <v>1999</v>
      </c>
      <c r="W202" s="1" t="s">
        <v>293</v>
      </c>
      <c r="X202" t="str">
        <f t="shared" si="22"/>
        <v>Complete</v>
      </c>
      <c r="Y202">
        <f>MAX(0,100-IF(G202="Invalid",Config!$B$5,0)-IF(I202="Invalid",Config!$B$6,0)-IF(X202="Incomplete",Config!$B$7,0)-IF(AF202="Yes",Config!$B$37,0))</f>
        <v>100</v>
      </c>
      <c r="Z202" s="1">
        <f>IF(OR(TRIM(B202)="",COUNTIF(Config!$B$15:$B$19,B202)&gt;0),1,0)+IF(OR(TRIM(C202)="",COUNTIF(Config!$B$15:$B$19,C202)&gt;0),1,0)+IF(OR(TRIM(F202)="",COUNTIF(Config!$B$15:$B$19,F202)&gt;0),1,0)+IF(OR(TRIM(H202)="",COUNTIF(Config!$B$15:$B$19,H202)&gt;0),1,0)+IF(OR(TRIM(E202)="",COUNTIF(Config!$B$15:$B$19,E202)&gt;0),1,0)+IF(OR(TRIM(K202)="",COUNTIF(Config!$B$15:$B$19,K202)&gt;0),1,0)+IF(OR(TRIM(P202)="",COUNTIF(Config!$B$15:$B$19,P202)&gt;0),1,0)+IF(OR(TRIM(R202)="",COUNTIF(Config!$B$15:$B$19,R202)&gt;0),1,0)</f>
        <v>0</v>
      </c>
      <c r="AA202" s="1" cm="1">
        <f t="array" ref="AA202">SUMPRODUCT(LEN(H202)-LEN(SUBSTITUTE(H202,{"0";"1";"2";"3";"4";"5";"6";"7";"8";"9"},"")))</f>
        <v>11</v>
      </c>
      <c r="AC202" t="str">
        <f t="shared" si="23"/>
        <v/>
      </c>
      <c r="AD202">
        <f t="shared" si="24"/>
        <v>1</v>
      </c>
      <c r="AE202">
        <f t="shared" si="25"/>
        <v>1</v>
      </c>
      <c r="AF202" t="str">
        <f t="shared" si="26"/>
        <v>No</v>
      </c>
      <c r="AG202">
        <f t="shared" ca="1" si="27"/>
        <v>247</v>
      </c>
      <c r="AH202" t="str">
        <f ca="1">IF(OR(V202="",AG202=""),"Yes",IF(AG202&gt;Config!$B$41,"Yes","No"))</f>
        <v>No</v>
      </c>
    </row>
    <row r="203" spans="1:34" x14ac:dyDescent="0.25">
      <c r="A203" s="1" t="s">
        <v>2000</v>
      </c>
      <c r="B203" s="1" t="s">
        <v>1982</v>
      </c>
      <c r="C203" s="1" t="s">
        <v>545</v>
      </c>
      <c r="D203" s="1" t="s">
        <v>2001</v>
      </c>
      <c r="E203" s="1" t="s">
        <v>298</v>
      </c>
      <c r="F203" s="1" t="s">
        <v>2002</v>
      </c>
      <c r="G203" t="str">
        <f t="shared" si="21"/>
        <v>Invalid</v>
      </c>
      <c r="H203" s="1" t="s">
        <v>2003</v>
      </c>
      <c r="I203" t="str" cm="1">
        <f t="array" ref="I203">IF(OR(TRIM(H203)="",ISNUMBER(SEARCH("#",H203)),AA203&lt;Config!$B$8,SUMPRODUCT(--ISNUMBER(SEARCH({"a";"b";"c";"d";"e";"f";"g";"h";"i";"j";"k";"l";"m";"n";"o";"p";"q";"r";"s";"t";"u";"v";"w";"x";"y";"z"},H203)))&gt;0),"Invalid","Valid")</f>
        <v>Valid</v>
      </c>
      <c r="J203" s="1" t="s">
        <v>2004</v>
      </c>
      <c r="K203" s="1" t="s">
        <v>28</v>
      </c>
      <c r="L203" s="1" t="s">
        <v>102</v>
      </c>
      <c r="M203" s="1" t="s">
        <v>462</v>
      </c>
      <c r="N203" s="1" t="s">
        <v>713</v>
      </c>
      <c r="O203" s="1" t="s">
        <v>196</v>
      </c>
      <c r="P203" t="s">
        <v>328</v>
      </c>
      <c r="Q203" s="1" t="s">
        <v>1046</v>
      </c>
      <c r="R203" s="1" t="s">
        <v>614</v>
      </c>
      <c r="S203" s="1" t="s">
        <v>2005</v>
      </c>
      <c r="T203" s="1" t="s">
        <v>2006</v>
      </c>
      <c r="U203" s="1" t="s">
        <v>2007</v>
      </c>
      <c r="V203" s="1" t="s">
        <v>140</v>
      </c>
      <c r="W203" s="1" t="s">
        <v>75</v>
      </c>
      <c r="X203" t="str">
        <f t="shared" si="22"/>
        <v>Complete</v>
      </c>
      <c r="Y203">
        <f>MAX(0,100-IF(G203="Invalid",Config!$B$5,0)-IF(I203="Invalid",Config!$B$6,0)-IF(X203="Incomplete",Config!$B$7,0)-IF(AF203="Yes",Config!$B$37,0))</f>
        <v>70</v>
      </c>
      <c r="Z203" s="1">
        <f>IF(OR(TRIM(B203)="",COUNTIF(Config!$B$15:$B$19,B203)&gt;0),1,0)+IF(OR(TRIM(C203)="",COUNTIF(Config!$B$15:$B$19,C203)&gt;0),1,0)+IF(OR(TRIM(F203)="",COUNTIF(Config!$B$15:$B$19,F203)&gt;0),1,0)+IF(OR(TRIM(H203)="",COUNTIF(Config!$B$15:$B$19,H203)&gt;0),1,0)+IF(OR(TRIM(E203)="",COUNTIF(Config!$B$15:$B$19,E203)&gt;0),1,0)+IF(OR(TRIM(K203)="",COUNTIF(Config!$B$15:$B$19,K203)&gt;0),1,0)+IF(OR(TRIM(P203)="",COUNTIF(Config!$B$15:$B$19,P203)&gt;0),1,0)+IF(OR(TRIM(R203)="",COUNTIF(Config!$B$15:$B$19,R203)&gt;0),1,0)</f>
        <v>0</v>
      </c>
      <c r="AA203" s="1" cm="1">
        <f t="array" ref="AA203">SUMPRODUCT(LEN(H203)-LEN(SUBSTITUTE(H203,{"0";"1";"2";"3";"4";"5";"6";"7";"8";"9"},"")))</f>
        <v>11</v>
      </c>
      <c r="AC203" t="str">
        <f t="shared" si="23"/>
        <v>Invalid Email</v>
      </c>
      <c r="AD203">
        <f t="shared" si="24"/>
        <v>0</v>
      </c>
      <c r="AE203">
        <f t="shared" si="25"/>
        <v>1</v>
      </c>
      <c r="AF203" t="str">
        <f t="shared" si="26"/>
        <v>No</v>
      </c>
      <c r="AG203">
        <f t="shared" ca="1" si="27"/>
        <v>37</v>
      </c>
      <c r="AH203" t="str">
        <f ca="1">IF(OR(V203="",AG203=""),"Yes",IF(AG203&gt;Config!$B$41,"Yes","No"))</f>
        <v>No</v>
      </c>
    </row>
    <row r="204" spans="1:34" x14ac:dyDescent="0.25">
      <c r="A204" s="1" t="s">
        <v>2008</v>
      </c>
      <c r="B204" s="1" t="s">
        <v>898</v>
      </c>
      <c r="C204" s="1" t="s">
        <v>524</v>
      </c>
      <c r="D204" s="1" t="s">
        <v>2009</v>
      </c>
      <c r="E204" s="1" t="s">
        <v>33960</v>
      </c>
      <c r="F204" s="1" t="s">
        <v>2010</v>
      </c>
      <c r="G204" t="str">
        <f t="shared" si="21"/>
        <v>Valid</v>
      </c>
      <c r="H204" s="1" t="s">
        <v>2011</v>
      </c>
      <c r="I204" t="str" cm="1">
        <f t="array" ref="I204">IF(OR(TRIM(H204)="",ISNUMBER(SEARCH("#",H204)),AA204&lt;Config!$B$8,SUMPRODUCT(--ISNUMBER(SEARCH({"a";"b";"c";"d";"e";"f";"g";"h";"i";"j";"k";"l";"m";"n";"o";"p";"q";"r";"s";"t";"u";"v";"w";"x";"y";"z"},H204)))&gt;0),"Invalid","Valid")</f>
        <v>Valid</v>
      </c>
      <c r="J204" s="1" t="s">
        <v>2012</v>
      </c>
      <c r="K204" s="1" t="s">
        <v>178</v>
      </c>
      <c r="L204" s="1" t="s">
        <v>102</v>
      </c>
      <c r="M204" s="1" t="s">
        <v>343</v>
      </c>
      <c r="N204" s="1" t="s">
        <v>713</v>
      </c>
      <c r="O204" s="1" t="s">
        <v>196</v>
      </c>
      <c r="P204" t="s">
        <v>33</v>
      </c>
      <c r="Q204" s="1" t="s">
        <v>1664</v>
      </c>
      <c r="R204" s="1" t="s">
        <v>1716</v>
      </c>
      <c r="S204" s="1" t="s">
        <v>2013</v>
      </c>
      <c r="T204" s="1" t="s">
        <v>2014</v>
      </c>
      <c r="U204" s="1" t="s">
        <v>2015</v>
      </c>
      <c r="V204" s="1" t="s">
        <v>2016</v>
      </c>
      <c r="W204" s="1" t="s">
        <v>186</v>
      </c>
      <c r="X204" t="str">
        <f t="shared" si="22"/>
        <v>Complete</v>
      </c>
      <c r="Y204">
        <f>MAX(0,100-IF(G204="Invalid",Config!$B$5,0)-IF(I204="Invalid",Config!$B$6,0)-IF(X204="Incomplete",Config!$B$7,0)-IF(AF204="Yes",Config!$B$37,0))</f>
        <v>100</v>
      </c>
      <c r="Z204" s="1">
        <f>IF(OR(TRIM(B204)="",COUNTIF(Config!$B$15:$B$19,B204)&gt;0),1,0)+IF(OR(TRIM(C204)="",COUNTIF(Config!$B$15:$B$19,C204)&gt;0),1,0)+IF(OR(TRIM(F204)="",COUNTIF(Config!$B$15:$B$19,F204)&gt;0),1,0)+IF(OR(TRIM(H204)="",COUNTIF(Config!$B$15:$B$19,H204)&gt;0),1,0)+IF(OR(TRIM(E204)="",COUNTIF(Config!$B$15:$B$19,E204)&gt;0),1,0)+IF(OR(TRIM(K204)="",COUNTIF(Config!$B$15:$B$19,K204)&gt;0),1,0)+IF(OR(TRIM(P204)="",COUNTIF(Config!$B$15:$B$19,P204)&gt;0),1,0)+IF(OR(TRIM(R204)="",COUNTIF(Config!$B$15:$B$19,R204)&gt;0),1,0)</f>
        <v>0</v>
      </c>
      <c r="AA204" s="1" cm="1">
        <f t="array" ref="AA204">SUMPRODUCT(LEN(H204)-LEN(SUBSTITUTE(H204,{"0";"1";"2";"3";"4";"5";"6";"7";"8";"9"},"")))</f>
        <v>10</v>
      </c>
      <c r="AC204" t="str">
        <f t="shared" si="23"/>
        <v/>
      </c>
      <c r="AD204">
        <f t="shared" si="24"/>
        <v>1</v>
      </c>
      <c r="AE204">
        <f t="shared" si="25"/>
        <v>1</v>
      </c>
      <c r="AF204" t="str">
        <f t="shared" si="26"/>
        <v>No</v>
      </c>
      <c r="AG204">
        <f t="shared" ca="1" si="27"/>
        <v>173</v>
      </c>
      <c r="AH204" t="str">
        <f ca="1">IF(OR(V204="",AG204=""),"Yes",IF(AG204&gt;Config!$B$41,"Yes","No"))</f>
        <v>No</v>
      </c>
    </row>
    <row r="205" spans="1:34" x14ac:dyDescent="0.25">
      <c r="A205" s="1" t="s">
        <v>2017</v>
      </c>
      <c r="B205" s="1" t="s">
        <v>1165</v>
      </c>
      <c r="C205" s="1" t="s">
        <v>23</v>
      </c>
      <c r="D205" s="1" t="s">
        <v>33961</v>
      </c>
      <c r="E205" s="1" t="s">
        <v>33907</v>
      </c>
      <c r="F205" s="1" t="s">
        <v>2018</v>
      </c>
      <c r="G205" t="str">
        <f t="shared" si="21"/>
        <v>Valid</v>
      </c>
      <c r="H205" s="1" t="s">
        <v>2019</v>
      </c>
      <c r="I205" t="str" cm="1">
        <f t="array" ref="I205">IF(OR(TRIM(H205)="",ISNUMBER(SEARCH("#",H205)),AA205&lt;Config!$B$8,SUMPRODUCT(--ISNUMBER(SEARCH({"a";"b";"c";"d";"e";"f";"g";"h";"i";"j";"k";"l";"m";"n";"o";"p";"q";"r";"s";"t";"u";"v";"w";"x";"y";"z"},H205)))&gt;0),"Invalid","Valid")</f>
        <v>Valid</v>
      </c>
      <c r="J205" s="1" t="s">
        <v>2020</v>
      </c>
      <c r="K205" s="1" t="s">
        <v>504</v>
      </c>
      <c r="L205" s="1" t="s">
        <v>179</v>
      </c>
      <c r="M205" s="1" t="s">
        <v>165</v>
      </c>
      <c r="N205" s="1" t="s">
        <v>358</v>
      </c>
      <c r="O205" s="1" t="s">
        <v>69</v>
      </c>
      <c r="P205" t="s">
        <v>590</v>
      </c>
      <c r="Q205" s="1" t="s">
        <v>844</v>
      </c>
      <c r="R205" s="1" t="s">
        <v>1846</v>
      </c>
      <c r="S205" s="1" t="s">
        <v>2021</v>
      </c>
      <c r="T205" s="1" t="s">
        <v>2022</v>
      </c>
      <c r="U205" s="1" t="s">
        <v>2023</v>
      </c>
      <c r="V205" s="1" t="s">
        <v>1676</v>
      </c>
      <c r="W205" s="1" t="s">
        <v>141</v>
      </c>
      <c r="X205" t="str">
        <f t="shared" si="22"/>
        <v>Complete</v>
      </c>
      <c r="Y205">
        <f>MAX(0,100-IF(G205="Invalid",Config!$B$5,0)-IF(I205="Invalid",Config!$B$6,0)-IF(X205="Incomplete",Config!$B$7,0)-IF(AF205="Yes",Config!$B$37,0))</f>
        <v>100</v>
      </c>
      <c r="Z205" s="1">
        <f>IF(OR(TRIM(B205)="",COUNTIF(Config!$B$15:$B$19,B205)&gt;0),1,0)+IF(OR(TRIM(C205)="",COUNTIF(Config!$B$15:$B$19,C205)&gt;0),1,0)+IF(OR(TRIM(F205)="",COUNTIF(Config!$B$15:$B$19,F205)&gt;0),1,0)+IF(OR(TRIM(H205)="",COUNTIF(Config!$B$15:$B$19,H205)&gt;0),1,0)+IF(OR(TRIM(E205)="",COUNTIF(Config!$B$15:$B$19,E205)&gt;0),1,0)+IF(OR(TRIM(K205)="",COUNTIF(Config!$B$15:$B$19,K205)&gt;0),1,0)+IF(OR(TRIM(P205)="",COUNTIF(Config!$B$15:$B$19,P205)&gt;0),1,0)+IF(OR(TRIM(R205)="",COUNTIF(Config!$B$15:$B$19,R205)&gt;0),1,0)</f>
        <v>0</v>
      </c>
      <c r="AA205" s="1" cm="1">
        <f t="array" ref="AA205">SUMPRODUCT(LEN(H205)-LEN(SUBSTITUTE(H205,{"0";"1";"2";"3";"4";"5";"6";"7";"8";"9"},"")))</f>
        <v>12</v>
      </c>
      <c r="AC205" t="str">
        <f t="shared" si="23"/>
        <v/>
      </c>
      <c r="AD205">
        <f t="shared" si="24"/>
        <v>1</v>
      </c>
      <c r="AE205">
        <f t="shared" si="25"/>
        <v>1</v>
      </c>
      <c r="AF205" t="str">
        <f t="shared" si="26"/>
        <v>No</v>
      </c>
      <c r="AG205">
        <f t="shared" ca="1" si="27"/>
        <v>37</v>
      </c>
      <c r="AH205" t="str">
        <f ca="1">IF(OR(V205="",AG205=""),"Yes",IF(AG205&gt;Config!$B$41,"Yes","No"))</f>
        <v>No</v>
      </c>
    </row>
    <row r="206" spans="1:34" x14ac:dyDescent="0.25">
      <c r="A206" s="1" t="s">
        <v>2024</v>
      </c>
      <c r="B206" s="1" t="s">
        <v>204</v>
      </c>
      <c r="C206" s="1" t="s">
        <v>353</v>
      </c>
      <c r="D206" s="1" t="s">
        <v>2025</v>
      </c>
      <c r="E206" s="1" t="s">
        <v>33866</v>
      </c>
      <c r="F206" s="1" t="s">
        <v>2026</v>
      </c>
      <c r="G206" t="str">
        <f t="shared" si="21"/>
        <v>Valid</v>
      </c>
      <c r="H206" s="1" t="s">
        <v>2027</v>
      </c>
      <c r="I206" t="str" cm="1">
        <f t="array" ref="I206">IF(OR(TRIM(H206)="",ISNUMBER(SEARCH("#",H206)),AA206&lt;Config!$B$8,SUMPRODUCT(--ISNUMBER(SEARCH({"a";"b";"c";"d";"e";"f";"g";"h";"i";"j";"k";"l";"m";"n";"o";"p";"q";"r";"s";"t";"u";"v";"w";"x";"y";"z"},H206)))&gt;0),"Invalid","Valid")</f>
        <v>Valid</v>
      </c>
      <c r="J206" s="1" t="s">
        <v>2028</v>
      </c>
      <c r="K206" s="1" t="s">
        <v>48</v>
      </c>
      <c r="L206" s="1" t="s">
        <v>164</v>
      </c>
      <c r="M206" s="1" t="s">
        <v>135</v>
      </c>
      <c r="N206" s="1" t="s">
        <v>68</v>
      </c>
      <c r="O206" s="1" t="s">
        <v>52</v>
      </c>
      <c r="P206" t="s">
        <v>104</v>
      </c>
      <c r="Q206" s="1" t="s">
        <v>105</v>
      </c>
      <c r="R206" s="1" t="s">
        <v>105</v>
      </c>
      <c r="S206" s="1" t="s">
        <v>2029</v>
      </c>
      <c r="T206" s="1" t="s">
        <v>2030</v>
      </c>
      <c r="U206" s="1" t="s">
        <v>2031</v>
      </c>
      <c r="V206" s="1" t="s">
        <v>382</v>
      </c>
      <c r="W206" s="1" t="s">
        <v>384</v>
      </c>
      <c r="X206" t="str">
        <f t="shared" si="22"/>
        <v>Complete</v>
      </c>
      <c r="Y206">
        <f>MAX(0,100-IF(G206="Invalid",Config!$B$5,0)-IF(I206="Invalid",Config!$B$6,0)-IF(X206="Incomplete",Config!$B$7,0)-IF(AF206="Yes",Config!$B$37,0))</f>
        <v>100</v>
      </c>
      <c r="Z206" s="1">
        <f>IF(OR(TRIM(B206)="",COUNTIF(Config!$B$15:$B$19,B206)&gt;0),1,0)+IF(OR(TRIM(C206)="",COUNTIF(Config!$B$15:$B$19,C206)&gt;0),1,0)+IF(OR(TRIM(F206)="",COUNTIF(Config!$B$15:$B$19,F206)&gt;0),1,0)+IF(OR(TRIM(H206)="",COUNTIF(Config!$B$15:$B$19,H206)&gt;0),1,0)+IF(OR(TRIM(E206)="",COUNTIF(Config!$B$15:$B$19,E206)&gt;0),1,0)+IF(OR(TRIM(K206)="",COUNTIF(Config!$B$15:$B$19,K206)&gt;0),1,0)+IF(OR(TRIM(P206)="",COUNTIF(Config!$B$15:$B$19,P206)&gt;0),1,0)+IF(OR(TRIM(R206)="",COUNTIF(Config!$B$15:$B$19,R206)&gt;0),1,0)</f>
        <v>0</v>
      </c>
      <c r="AA206" s="1" cm="1">
        <f t="array" ref="AA206">SUMPRODUCT(LEN(H206)-LEN(SUBSTITUTE(H206,{"0";"1";"2";"3";"4";"5";"6";"7";"8";"9"},"")))</f>
        <v>11</v>
      </c>
      <c r="AC206" t="str">
        <f t="shared" si="23"/>
        <v/>
      </c>
      <c r="AD206">
        <f t="shared" si="24"/>
        <v>1</v>
      </c>
      <c r="AE206">
        <f t="shared" si="25"/>
        <v>1</v>
      </c>
      <c r="AF206" t="str">
        <f t="shared" si="26"/>
        <v>No</v>
      </c>
      <c r="AG206">
        <f t="shared" ca="1" si="27"/>
        <v>402</v>
      </c>
      <c r="AH206" t="str">
        <f ca="1">IF(OR(V206="",AG206=""),"Yes",IF(AG206&gt;Config!$B$41,"Yes","No"))</f>
        <v>Yes</v>
      </c>
    </row>
    <row r="207" spans="1:34" x14ac:dyDescent="0.25">
      <c r="A207" s="1" t="s">
        <v>2032</v>
      </c>
      <c r="B207" s="1" t="s">
        <v>2033</v>
      </c>
      <c r="C207" s="1" t="s">
        <v>323</v>
      </c>
      <c r="D207" s="1" t="s">
        <v>2034</v>
      </c>
      <c r="E207" s="1" t="s">
        <v>739</v>
      </c>
      <c r="F207" s="1" t="s">
        <v>2035</v>
      </c>
      <c r="G207" t="str">
        <f t="shared" si="21"/>
        <v>Valid</v>
      </c>
      <c r="H207" s="1" t="s">
        <v>2036</v>
      </c>
      <c r="I207" t="str" cm="1">
        <f t="array" ref="I207">IF(OR(TRIM(H207)="",ISNUMBER(SEARCH("#",H207)),AA207&lt;Config!$B$8,SUMPRODUCT(--ISNUMBER(SEARCH({"a";"b";"c";"d";"e";"f";"g";"h";"i";"j";"k";"l";"m";"n";"o";"p";"q";"r";"s";"t";"u";"v";"w";"x";"y";"z"},H207)))&gt;0),"Invalid","Valid")</f>
        <v>Valid</v>
      </c>
      <c r="J207" s="1" t="s">
        <v>2037</v>
      </c>
      <c r="K207" s="1" t="s">
        <v>195</v>
      </c>
      <c r="L207" s="1" t="s">
        <v>179</v>
      </c>
      <c r="M207" s="1" t="s">
        <v>30</v>
      </c>
      <c r="N207" s="1" t="s">
        <v>224</v>
      </c>
      <c r="O207" s="1" t="s">
        <v>149</v>
      </c>
      <c r="P207" t="s">
        <v>87</v>
      </c>
      <c r="Q207" s="1" t="s">
        <v>166</v>
      </c>
      <c r="R207" s="1" t="s">
        <v>89</v>
      </c>
      <c r="S207" s="1" t="s">
        <v>2038</v>
      </c>
      <c r="T207" s="1" t="s">
        <v>2039</v>
      </c>
      <c r="U207" s="1" t="s">
        <v>2040</v>
      </c>
      <c r="V207" s="1" t="s">
        <v>2041</v>
      </c>
      <c r="W207" s="1" t="s">
        <v>75</v>
      </c>
      <c r="X207" t="str">
        <f t="shared" si="22"/>
        <v>Complete</v>
      </c>
      <c r="Y207">
        <f>MAX(0,100-IF(G207="Invalid",Config!$B$5,0)-IF(I207="Invalid",Config!$B$6,0)-IF(X207="Incomplete",Config!$B$7,0)-IF(AF207="Yes",Config!$B$37,0))</f>
        <v>100</v>
      </c>
      <c r="Z207" s="1">
        <f>IF(OR(TRIM(B207)="",COUNTIF(Config!$B$15:$B$19,B207)&gt;0),1,0)+IF(OR(TRIM(C207)="",COUNTIF(Config!$B$15:$B$19,C207)&gt;0),1,0)+IF(OR(TRIM(F207)="",COUNTIF(Config!$B$15:$B$19,F207)&gt;0),1,0)+IF(OR(TRIM(H207)="",COUNTIF(Config!$B$15:$B$19,H207)&gt;0),1,0)+IF(OR(TRIM(E207)="",COUNTIF(Config!$B$15:$B$19,E207)&gt;0),1,0)+IF(OR(TRIM(K207)="",COUNTIF(Config!$B$15:$B$19,K207)&gt;0),1,0)+IF(OR(TRIM(P207)="",COUNTIF(Config!$B$15:$B$19,P207)&gt;0),1,0)+IF(OR(TRIM(R207)="",COUNTIF(Config!$B$15:$B$19,R207)&gt;0),1,0)</f>
        <v>0</v>
      </c>
      <c r="AA207" s="1" cm="1">
        <f t="array" ref="AA207">SUMPRODUCT(LEN(H207)-LEN(SUBSTITUTE(H207,{"0";"1";"2";"3";"4";"5";"6";"7";"8";"9"},"")))</f>
        <v>11</v>
      </c>
      <c r="AC207" t="str">
        <f t="shared" si="23"/>
        <v/>
      </c>
      <c r="AD207">
        <f t="shared" si="24"/>
        <v>1</v>
      </c>
      <c r="AE207">
        <f t="shared" si="25"/>
        <v>1</v>
      </c>
      <c r="AF207" t="str">
        <f t="shared" si="26"/>
        <v>No</v>
      </c>
      <c r="AG207">
        <f t="shared" ca="1" si="27"/>
        <v>93</v>
      </c>
      <c r="AH207" t="str">
        <f ca="1">IF(OR(V207="",AG207=""),"Yes",IF(AG207&gt;Config!$B$41,"Yes","No"))</f>
        <v>No</v>
      </c>
    </row>
    <row r="208" spans="1:34" x14ac:dyDescent="0.25">
      <c r="A208" s="1" t="s">
        <v>2042</v>
      </c>
      <c r="B208" s="1" t="s">
        <v>1185</v>
      </c>
      <c r="C208" s="1" t="s">
        <v>566</v>
      </c>
      <c r="D208" s="1" t="s">
        <v>2043</v>
      </c>
      <c r="E208" s="1" t="s">
        <v>33962</v>
      </c>
      <c r="F208" s="1" t="s">
        <v>2044</v>
      </c>
      <c r="G208" t="str">
        <f t="shared" si="21"/>
        <v>Valid</v>
      </c>
      <c r="H208" s="1" t="s">
        <v>2045</v>
      </c>
      <c r="I208" t="str" cm="1">
        <f t="array" ref="I208">IF(OR(TRIM(H208)="",ISNUMBER(SEARCH("#",H208)),AA208&lt;Config!$B$8,SUMPRODUCT(--ISNUMBER(SEARCH({"a";"b";"c";"d";"e";"f";"g";"h";"i";"j";"k";"l";"m";"n";"o";"p";"q";"r";"s";"t";"u";"v";"w";"x";"y";"z"},H208)))&gt;0),"Invalid","Valid")</f>
        <v>Valid</v>
      </c>
      <c r="J208" s="1" t="s">
        <v>2046</v>
      </c>
      <c r="K208" s="1" t="s">
        <v>866</v>
      </c>
      <c r="L208" s="1" t="s">
        <v>265</v>
      </c>
      <c r="M208" s="1" t="s">
        <v>165</v>
      </c>
      <c r="N208" s="1" t="s">
        <v>358</v>
      </c>
      <c r="O208" s="1" t="s">
        <v>69</v>
      </c>
      <c r="P208" t="s">
        <v>53</v>
      </c>
      <c r="Q208" s="1" t="s">
        <v>54</v>
      </c>
      <c r="R208" s="1" t="s">
        <v>197</v>
      </c>
      <c r="S208" s="1" t="s">
        <v>2047</v>
      </c>
      <c r="T208" s="1" t="s">
        <v>2048</v>
      </c>
      <c r="U208" s="1" t="s">
        <v>656</v>
      </c>
      <c r="V208" s="1" t="s">
        <v>1503</v>
      </c>
      <c r="W208" s="1" t="s">
        <v>202</v>
      </c>
      <c r="X208" t="str">
        <f t="shared" si="22"/>
        <v>Complete</v>
      </c>
      <c r="Y208">
        <f>MAX(0,100-IF(G208="Invalid",Config!$B$5,0)-IF(I208="Invalid",Config!$B$6,0)-IF(X208="Incomplete",Config!$B$7,0)-IF(AF208="Yes",Config!$B$37,0))</f>
        <v>100</v>
      </c>
      <c r="Z208" s="1">
        <f>IF(OR(TRIM(B208)="",COUNTIF(Config!$B$15:$B$19,B208)&gt;0),1,0)+IF(OR(TRIM(C208)="",COUNTIF(Config!$B$15:$B$19,C208)&gt;0),1,0)+IF(OR(TRIM(F208)="",COUNTIF(Config!$B$15:$B$19,F208)&gt;0),1,0)+IF(OR(TRIM(H208)="",COUNTIF(Config!$B$15:$B$19,H208)&gt;0),1,0)+IF(OR(TRIM(E208)="",COUNTIF(Config!$B$15:$B$19,E208)&gt;0),1,0)+IF(OR(TRIM(K208)="",COUNTIF(Config!$B$15:$B$19,K208)&gt;0),1,0)+IF(OR(TRIM(P208)="",COUNTIF(Config!$B$15:$B$19,P208)&gt;0),1,0)+IF(OR(TRIM(R208)="",COUNTIF(Config!$B$15:$B$19,R208)&gt;0),1,0)</f>
        <v>0</v>
      </c>
      <c r="AA208" s="1" cm="1">
        <f t="array" ref="AA208">SUMPRODUCT(LEN(H208)-LEN(SUBSTITUTE(H208,{"0";"1";"2";"3";"4";"5";"6";"7";"8";"9"},"")))</f>
        <v>12</v>
      </c>
      <c r="AC208" t="str">
        <f t="shared" si="23"/>
        <v/>
      </c>
      <c r="AD208">
        <f t="shared" si="24"/>
        <v>1</v>
      </c>
      <c r="AE208">
        <f t="shared" si="25"/>
        <v>1</v>
      </c>
      <c r="AF208" t="str">
        <f t="shared" si="26"/>
        <v>No</v>
      </c>
      <c r="AG208">
        <f t="shared" ca="1" si="27"/>
        <v>109</v>
      </c>
      <c r="AH208" t="str">
        <f ca="1">IF(OR(V208="",AG208=""),"Yes",IF(AG208&gt;Config!$B$41,"Yes","No"))</f>
        <v>No</v>
      </c>
    </row>
    <row r="209" spans="1:34" x14ac:dyDescent="0.25">
      <c r="A209" s="1" t="s">
        <v>2049</v>
      </c>
      <c r="B209" s="1" t="s">
        <v>510</v>
      </c>
      <c r="C209" s="1" t="s">
        <v>489</v>
      </c>
      <c r="D209" s="1" t="s">
        <v>2050</v>
      </c>
      <c r="E209" s="1" t="s">
        <v>33963</v>
      </c>
      <c r="F209" s="1" t="s">
        <v>2051</v>
      </c>
      <c r="G209" t="str">
        <f t="shared" si="21"/>
        <v>Invalid</v>
      </c>
      <c r="H209" s="1" t="s">
        <v>2052</v>
      </c>
      <c r="I209" t="str" cm="1">
        <f t="array" ref="I209">IF(OR(TRIM(H209)="",ISNUMBER(SEARCH("#",H209)),AA209&lt;Config!$B$8,SUMPRODUCT(--ISNUMBER(SEARCH({"a";"b";"c";"d";"e";"f";"g";"h";"i";"j";"k";"l";"m";"n";"o";"p";"q";"r";"s";"t";"u";"v";"w";"x";"y";"z"},H209)))&gt;0),"Invalid","Valid")</f>
        <v>Valid</v>
      </c>
      <c r="J209" s="1" t="s">
        <v>2053</v>
      </c>
      <c r="K209" s="1" t="s">
        <v>133</v>
      </c>
      <c r="L209" s="1" t="s">
        <v>179</v>
      </c>
      <c r="M209" s="1" t="s">
        <v>235</v>
      </c>
      <c r="N209" s="1" t="s">
        <v>33819</v>
      </c>
      <c r="O209" s="1" t="s">
        <v>180</v>
      </c>
      <c r="P209" t="s">
        <v>344</v>
      </c>
      <c r="Q209" s="1" t="s">
        <v>1199</v>
      </c>
      <c r="R209" s="1" t="s">
        <v>1200</v>
      </c>
      <c r="S209" s="1" t="s">
        <v>2054</v>
      </c>
      <c r="T209" s="1" t="s">
        <v>2055</v>
      </c>
      <c r="U209" s="1" t="s">
        <v>2056</v>
      </c>
      <c r="V209" s="1" t="s">
        <v>1145</v>
      </c>
      <c r="W209" s="1" t="s">
        <v>75</v>
      </c>
      <c r="X209" t="str">
        <f t="shared" si="22"/>
        <v>Complete</v>
      </c>
      <c r="Y209">
        <f>MAX(0,100-IF(G209="Invalid",Config!$B$5,0)-IF(I209="Invalid",Config!$B$6,0)-IF(X209="Incomplete",Config!$B$7,0)-IF(AF209="Yes",Config!$B$37,0))</f>
        <v>70</v>
      </c>
      <c r="Z209" s="1">
        <f>IF(OR(TRIM(B209)="",COUNTIF(Config!$B$15:$B$19,B209)&gt;0),1,0)+IF(OR(TRIM(C209)="",COUNTIF(Config!$B$15:$B$19,C209)&gt;0),1,0)+IF(OR(TRIM(F209)="",COUNTIF(Config!$B$15:$B$19,F209)&gt;0),1,0)+IF(OR(TRIM(H209)="",COUNTIF(Config!$B$15:$B$19,H209)&gt;0),1,0)+IF(OR(TRIM(E209)="",COUNTIF(Config!$B$15:$B$19,E209)&gt;0),1,0)+IF(OR(TRIM(K209)="",COUNTIF(Config!$B$15:$B$19,K209)&gt;0),1,0)+IF(OR(TRIM(P209)="",COUNTIF(Config!$B$15:$B$19,P209)&gt;0),1,0)+IF(OR(TRIM(R209)="",COUNTIF(Config!$B$15:$B$19,R209)&gt;0),1,0)</f>
        <v>0</v>
      </c>
      <c r="AA209" s="1" cm="1">
        <f t="array" ref="AA209">SUMPRODUCT(LEN(H209)-LEN(SUBSTITUTE(H209,{"0";"1";"2";"3";"4";"5";"6";"7";"8";"9"},"")))</f>
        <v>11</v>
      </c>
      <c r="AC209" t="str">
        <f t="shared" si="23"/>
        <v>Invalid Email</v>
      </c>
      <c r="AD209">
        <f t="shared" si="24"/>
        <v>0</v>
      </c>
      <c r="AE209">
        <f t="shared" si="25"/>
        <v>1</v>
      </c>
      <c r="AF209" t="str">
        <f t="shared" si="26"/>
        <v>No</v>
      </c>
      <c r="AG209">
        <f t="shared" ca="1" si="27"/>
        <v>37</v>
      </c>
      <c r="AH209" t="str">
        <f ca="1">IF(OR(V209="",AG209=""),"Yes",IF(AG209&gt;Config!$B$41,"Yes","No"))</f>
        <v>No</v>
      </c>
    </row>
    <row r="210" spans="1:34" x14ac:dyDescent="0.25">
      <c r="A210" s="1" t="s">
        <v>2057</v>
      </c>
      <c r="B210" s="1" t="s">
        <v>386</v>
      </c>
      <c r="C210" s="1" t="s">
        <v>273</v>
      </c>
      <c r="D210" s="1" t="s">
        <v>2058</v>
      </c>
      <c r="E210" s="1" t="s">
        <v>33964</v>
      </c>
      <c r="F210" s="1" t="s">
        <v>2059</v>
      </c>
      <c r="G210" t="str">
        <f t="shared" si="21"/>
        <v>Valid</v>
      </c>
      <c r="H210" s="1" t="s">
        <v>2060</v>
      </c>
      <c r="I210" t="str" cm="1">
        <f t="array" ref="I210">IF(OR(TRIM(H210)="",ISNUMBER(SEARCH("#",H210)),AA210&lt;Config!$B$8,SUMPRODUCT(--ISNUMBER(SEARCH({"a";"b";"c";"d";"e";"f";"g";"h";"i";"j";"k";"l";"m";"n";"o";"p";"q";"r";"s";"t";"u";"v";"w";"x";"y";"z"},H210)))&gt;0),"Invalid","Valid")</f>
        <v>Valid</v>
      </c>
      <c r="J210" s="1" t="s">
        <v>2061</v>
      </c>
      <c r="K210" s="1" t="s">
        <v>866</v>
      </c>
      <c r="L210" s="1" t="s">
        <v>84</v>
      </c>
      <c r="M210" s="1" t="s">
        <v>118</v>
      </c>
      <c r="N210" s="1" t="s">
        <v>252</v>
      </c>
      <c r="O210" s="1" t="s">
        <v>266</v>
      </c>
      <c r="P210" t="s">
        <v>590</v>
      </c>
      <c r="Q210" s="1" t="s">
        <v>844</v>
      </c>
      <c r="R210" s="1" t="s">
        <v>845</v>
      </c>
      <c r="S210" s="1" t="s">
        <v>2062</v>
      </c>
      <c r="T210" s="1" t="s">
        <v>2063</v>
      </c>
      <c r="U210" s="1" t="s">
        <v>2064</v>
      </c>
      <c r="V210" s="1" t="s">
        <v>2065</v>
      </c>
      <c r="W210" s="1" t="s">
        <v>75</v>
      </c>
      <c r="X210" t="str">
        <f t="shared" si="22"/>
        <v>Complete</v>
      </c>
      <c r="Y210">
        <f>MAX(0,100-IF(G210="Invalid",Config!$B$5,0)-IF(I210="Invalid",Config!$B$6,0)-IF(X210="Incomplete",Config!$B$7,0)-IF(AF210="Yes",Config!$B$37,0))</f>
        <v>75</v>
      </c>
      <c r="Z210" s="1">
        <f>IF(OR(TRIM(B210)="",COUNTIF(Config!$B$15:$B$19,B210)&gt;0),1,0)+IF(OR(TRIM(C210)="",COUNTIF(Config!$B$15:$B$19,C210)&gt;0),1,0)+IF(OR(TRIM(F210)="",COUNTIF(Config!$B$15:$B$19,F210)&gt;0),1,0)+IF(OR(TRIM(H210)="",COUNTIF(Config!$B$15:$B$19,H210)&gt;0),1,0)+IF(OR(TRIM(E210)="",COUNTIF(Config!$B$15:$B$19,E210)&gt;0),1,0)+IF(OR(TRIM(K210)="",COUNTIF(Config!$B$15:$B$19,K210)&gt;0),1,0)+IF(OR(TRIM(P210)="",COUNTIF(Config!$B$15:$B$19,P210)&gt;0),1,0)+IF(OR(TRIM(R210)="",COUNTIF(Config!$B$15:$B$19,R210)&gt;0),1,0)</f>
        <v>0</v>
      </c>
      <c r="AA210" s="1" cm="1">
        <f t="array" ref="AA210">SUMPRODUCT(LEN(H210)-LEN(SUBSTITUTE(H210,{"0";"1";"2";"3";"4";"5";"6";"7";"8";"9"},"")))</f>
        <v>12</v>
      </c>
      <c r="AC210" t="str">
        <f t="shared" si="23"/>
        <v>Potential Duplicate</v>
      </c>
      <c r="AD210">
        <f t="shared" si="24"/>
        <v>2</v>
      </c>
      <c r="AE210">
        <f t="shared" si="25"/>
        <v>1</v>
      </c>
      <c r="AF210" t="str">
        <f t="shared" si="26"/>
        <v>Yes</v>
      </c>
      <c r="AG210">
        <f t="shared" ca="1" si="27"/>
        <v>553</v>
      </c>
      <c r="AH210" t="str">
        <f ca="1">IF(OR(V210="",AG210=""),"Yes",IF(AG210&gt;Config!$B$41,"Yes","No"))</f>
        <v>Yes</v>
      </c>
    </row>
    <row r="211" spans="1:34" x14ac:dyDescent="0.25">
      <c r="A211" s="1" t="s">
        <v>2066</v>
      </c>
      <c r="B211" s="1" t="s">
        <v>565</v>
      </c>
      <c r="C211" s="1" t="s">
        <v>1400</v>
      </c>
      <c r="D211" s="1" t="s">
        <v>2067</v>
      </c>
      <c r="E211" s="1" t="s">
        <v>33965</v>
      </c>
      <c r="F211" s="1" t="s">
        <v>2068</v>
      </c>
      <c r="G211" t="str">
        <f t="shared" si="21"/>
        <v>Valid</v>
      </c>
      <c r="H211" s="1" t="s">
        <v>2069</v>
      </c>
      <c r="I211" t="str" cm="1">
        <f t="array" ref="I211">IF(OR(TRIM(H211)="",ISNUMBER(SEARCH("#",H211)),AA211&lt;Config!$B$8,SUMPRODUCT(--ISNUMBER(SEARCH({"a";"b";"c";"d";"e";"f";"g";"h";"i";"j";"k";"l";"m";"n";"o";"p";"q";"r";"s";"t";"u";"v";"w";"x";"y";"z"},H211)))&gt;0),"Invalid","Valid")</f>
        <v>Valid</v>
      </c>
      <c r="J211" s="1" t="s">
        <v>2070</v>
      </c>
      <c r="K211" s="1" t="s">
        <v>210</v>
      </c>
      <c r="L211" s="1" t="s">
        <v>265</v>
      </c>
      <c r="M211" s="1" t="s">
        <v>50</v>
      </c>
      <c r="N211" s="1" t="s">
        <v>713</v>
      </c>
      <c r="O211" s="1" t="s">
        <v>52</v>
      </c>
      <c r="P211" t="s">
        <v>53</v>
      </c>
      <c r="Q211" s="1" t="s">
        <v>197</v>
      </c>
      <c r="R211" s="1" t="s">
        <v>198</v>
      </c>
      <c r="S211" s="1" t="s">
        <v>2071</v>
      </c>
      <c r="T211" s="1" t="s">
        <v>2072</v>
      </c>
      <c r="U211" s="1" t="s">
        <v>2073</v>
      </c>
      <c r="V211" s="1" t="s">
        <v>2074</v>
      </c>
      <c r="W211" s="1" t="s">
        <v>125</v>
      </c>
      <c r="X211" t="str">
        <f t="shared" si="22"/>
        <v>Complete</v>
      </c>
      <c r="Y211">
        <f>MAX(0,100-IF(G211="Invalid",Config!$B$5,0)-IF(I211="Invalid",Config!$B$6,0)-IF(X211="Incomplete",Config!$B$7,0)-IF(AF211="Yes",Config!$B$37,0))</f>
        <v>100</v>
      </c>
      <c r="Z211" s="1">
        <f>IF(OR(TRIM(B211)="",COUNTIF(Config!$B$15:$B$19,B211)&gt;0),1,0)+IF(OR(TRIM(C211)="",COUNTIF(Config!$B$15:$B$19,C211)&gt;0),1,0)+IF(OR(TRIM(F211)="",COUNTIF(Config!$B$15:$B$19,F211)&gt;0),1,0)+IF(OR(TRIM(H211)="",COUNTIF(Config!$B$15:$B$19,H211)&gt;0),1,0)+IF(OR(TRIM(E211)="",COUNTIF(Config!$B$15:$B$19,E211)&gt;0),1,0)+IF(OR(TRIM(K211)="",COUNTIF(Config!$B$15:$B$19,K211)&gt;0),1,0)+IF(OR(TRIM(P211)="",COUNTIF(Config!$B$15:$B$19,P211)&gt;0),1,0)+IF(OR(TRIM(R211)="",COUNTIF(Config!$B$15:$B$19,R211)&gt;0),1,0)</f>
        <v>0</v>
      </c>
      <c r="AA211" s="1" cm="1">
        <f t="array" ref="AA211">SUMPRODUCT(LEN(H211)-LEN(SUBSTITUTE(H211,{"0";"1";"2";"3";"4";"5";"6";"7";"8";"9"},"")))</f>
        <v>12</v>
      </c>
      <c r="AC211" t="str">
        <f t="shared" si="23"/>
        <v/>
      </c>
      <c r="AD211">
        <f t="shared" si="24"/>
        <v>1</v>
      </c>
      <c r="AE211">
        <f t="shared" si="25"/>
        <v>1</v>
      </c>
      <c r="AF211" t="str">
        <f t="shared" si="26"/>
        <v>No</v>
      </c>
      <c r="AG211">
        <f t="shared" ca="1" si="27"/>
        <v>318</v>
      </c>
      <c r="AH211" t="str">
        <f ca="1">IF(OR(V211="",AG211=""),"Yes",IF(AG211&gt;Config!$B$41,"Yes","No"))</f>
        <v>No</v>
      </c>
    </row>
    <row r="212" spans="1:34" x14ac:dyDescent="0.25">
      <c r="A212" s="1" t="s">
        <v>2075</v>
      </c>
      <c r="B212" s="1" t="s">
        <v>244</v>
      </c>
      <c r="C212" s="1" t="s">
        <v>659</v>
      </c>
      <c r="D212" s="1" t="s">
        <v>2076</v>
      </c>
      <c r="E212" s="1" t="s">
        <v>1331</v>
      </c>
      <c r="F212" s="1" t="s">
        <v>2077</v>
      </c>
      <c r="G212" t="str">
        <f t="shared" si="21"/>
        <v>Valid</v>
      </c>
      <c r="H212" s="1" t="s">
        <v>2078</v>
      </c>
      <c r="I212" t="str" cm="1">
        <f t="array" ref="I212">IF(OR(TRIM(H212)="",ISNUMBER(SEARCH("#",H212)),AA212&lt;Config!$B$8,SUMPRODUCT(--ISNUMBER(SEARCH({"a";"b";"c";"d";"e";"f";"g";"h";"i";"j";"k";"l";"m";"n";"o";"p";"q";"r";"s";"t";"u";"v";"w";"x";"y";"z"},H212)))&gt;0),"Invalid","Valid")</f>
        <v>Valid</v>
      </c>
      <c r="J212" s="1" t="s">
        <v>2079</v>
      </c>
      <c r="K212" s="1" t="s">
        <v>722</v>
      </c>
      <c r="L212" s="1" t="s">
        <v>164</v>
      </c>
      <c r="M212" s="1" t="s">
        <v>165</v>
      </c>
      <c r="N212" s="1" t="s">
        <v>224</v>
      </c>
      <c r="O212" s="1" t="s">
        <v>149</v>
      </c>
      <c r="P212" t="s">
        <v>33</v>
      </c>
      <c r="Q212" s="1" t="s">
        <v>1664</v>
      </c>
      <c r="R212" s="1" t="s">
        <v>120</v>
      </c>
      <c r="S212" s="1" t="s">
        <v>2080</v>
      </c>
      <c r="T212" s="1" t="s">
        <v>2081</v>
      </c>
      <c r="U212" s="1" t="s">
        <v>2082</v>
      </c>
      <c r="V212" s="1" t="s">
        <v>2083</v>
      </c>
      <c r="W212" s="1" t="s">
        <v>141</v>
      </c>
      <c r="X212" t="str">
        <f t="shared" si="22"/>
        <v>Complete</v>
      </c>
      <c r="Y212">
        <f>MAX(0,100-IF(G212="Invalid",Config!$B$5,0)-IF(I212="Invalid",Config!$B$6,0)-IF(X212="Incomplete",Config!$B$7,0)-IF(AF212="Yes",Config!$B$37,0))</f>
        <v>75</v>
      </c>
      <c r="Z212" s="1">
        <f>IF(OR(TRIM(B212)="",COUNTIF(Config!$B$15:$B$19,B212)&gt;0),1,0)+IF(OR(TRIM(C212)="",COUNTIF(Config!$B$15:$B$19,C212)&gt;0),1,0)+IF(OR(TRIM(F212)="",COUNTIF(Config!$B$15:$B$19,F212)&gt;0),1,0)+IF(OR(TRIM(H212)="",COUNTIF(Config!$B$15:$B$19,H212)&gt;0),1,0)+IF(OR(TRIM(E212)="",COUNTIF(Config!$B$15:$B$19,E212)&gt;0),1,0)+IF(OR(TRIM(K212)="",COUNTIF(Config!$B$15:$B$19,K212)&gt;0),1,0)+IF(OR(TRIM(P212)="",COUNTIF(Config!$B$15:$B$19,P212)&gt;0),1,0)+IF(OR(TRIM(R212)="",COUNTIF(Config!$B$15:$B$19,R212)&gt;0),1,0)</f>
        <v>0</v>
      </c>
      <c r="AA212" s="1" cm="1">
        <f t="array" ref="AA212">SUMPRODUCT(LEN(H212)-LEN(SUBSTITUTE(H212,{"0";"1";"2";"3";"4";"5";"6";"7";"8";"9"},"")))</f>
        <v>10</v>
      </c>
      <c r="AC212" t="str">
        <f t="shared" si="23"/>
        <v>Potential Duplicate</v>
      </c>
      <c r="AD212">
        <f t="shared" si="24"/>
        <v>2</v>
      </c>
      <c r="AE212">
        <f t="shared" si="25"/>
        <v>1</v>
      </c>
      <c r="AF212" t="str">
        <f t="shared" si="26"/>
        <v>Yes</v>
      </c>
      <c r="AG212">
        <f t="shared" ca="1" si="27"/>
        <v>497</v>
      </c>
      <c r="AH212" t="str">
        <f ca="1">IF(OR(V212="",AG212=""),"Yes",IF(AG212&gt;Config!$B$41,"Yes","No"))</f>
        <v>Yes</v>
      </c>
    </row>
    <row r="213" spans="1:34" x14ac:dyDescent="0.25">
      <c r="A213" s="1" t="s">
        <v>2084</v>
      </c>
      <c r="B213" s="1" t="s">
        <v>2085</v>
      </c>
      <c r="C213" s="1" t="s">
        <v>1806</v>
      </c>
      <c r="D213" s="1" t="s">
        <v>2086</v>
      </c>
      <c r="E213" s="1" t="s">
        <v>33966</v>
      </c>
      <c r="F213" s="1" t="s">
        <v>2087</v>
      </c>
      <c r="G213" t="str">
        <f t="shared" si="21"/>
        <v>Valid</v>
      </c>
      <c r="H213" s="1" t="s">
        <v>2088</v>
      </c>
      <c r="I213" t="str" cm="1">
        <f t="array" ref="I213">IF(OR(TRIM(H213)="",ISNUMBER(SEARCH("#",H213)),AA213&lt;Config!$B$8,SUMPRODUCT(--ISNUMBER(SEARCH({"a";"b";"c";"d";"e";"f";"g";"h";"i";"j";"k";"l";"m";"n";"o";"p";"q";"r";"s";"t";"u";"v";"w";"x";"y";"z"},H213)))&gt;0),"Invalid","Valid")</f>
        <v>Valid</v>
      </c>
      <c r="J213" s="1" t="s">
        <v>2089</v>
      </c>
      <c r="K213" s="1" t="s">
        <v>866</v>
      </c>
      <c r="L213" s="1" t="s">
        <v>29</v>
      </c>
      <c r="M213" s="1" t="s">
        <v>118</v>
      </c>
      <c r="N213" s="1" t="s">
        <v>252</v>
      </c>
      <c r="O213" s="1" t="s">
        <v>149</v>
      </c>
      <c r="P213" t="s">
        <v>87</v>
      </c>
      <c r="Q213" s="1" t="s">
        <v>88</v>
      </c>
      <c r="R213" s="1" t="s">
        <v>89</v>
      </c>
      <c r="S213" s="1" t="s">
        <v>2090</v>
      </c>
      <c r="T213" s="1" t="s">
        <v>2091</v>
      </c>
      <c r="U213" s="1" t="s">
        <v>2092</v>
      </c>
      <c r="V213" s="1" t="s">
        <v>2093</v>
      </c>
      <c r="W213" s="1" t="s">
        <v>94</v>
      </c>
      <c r="X213" t="str">
        <f t="shared" si="22"/>
        <v>Complete</v>
      </c>
      <c r="Y213">
        <f>MAX(0,100-IF(G213="Invalid",Config!$B$5,0)-IF(I213="Invalid",Config!$B$6,0)-IF(X213="Incomplete",Config!$B$7,0)-IF(AF213="Yes",Config!$B$37,0))</f>
        <v>100</v>
      </c>
      <c r="Z213" s="1">
        <f>IF(OR(TRIM(B213)="",COUNTIF(Config!$B$15:$B$19,B213)&gt;0),1,0)+IF(OR(TRIM(C213)="",COUNTIF(Config!$B$15:$B$19,C213)&gt;0),1,0)+IF(OR(TRIM(F213)="",COUNTIF(Config!$B$15:$B$19,F213)&gt;0),1,0)+IF(OR(TRIM(H213)="",COUNTIF(Config!$B$15:$B$19,H213)&gt;0),1,0)+IF(OR(TRIM(E213)="",COUNTIF(Config!$B$15:$B$19,E213)&gt;0),1,0)+IF(OR(TRIM(K213)="",COUNTIF(Config!$B$15:$B$19,K213)&gt;0),1,0)+IF(OR(TRIM(P213)="",COUNTIF(Config!$B$15:$B$19,P213)&gt;0),1,0)+IF(OR(TRIM(R213)="",COUNTIF(Config!$B$15:$B$19,R213)&gt;0),1,0)</f>
        <v>0</v>
      </c>
      <c r="AA213" s="1" cm="1">
        <f t="array" ref="AA213">SUMPRODUCT(LEN(H213)-LEN(SUBSTITUTE(H213,{"0";"1";"2";"3";"4";"5";"6";"7";"8";"9"},"")))</f>
        <v>11</v>
      </c>
      <c r="AC213" t="str">
        <f t="shared" si="23"/>
        <v/>
      </c>
      <c r="AD213">
        <f t="shared" si="24"/>
        <v>1</v>
      </c>
      <c r="AE213">
        <f t="shared" si="25"/>
        <v>1</v>
      </c>
      <c r="AF213" t="str">
        <f t="shared" si="26"/>
        <v>No</v>
      </c>
      <c r="AG213">
        <f t="shared" ca="1" si="27"/>
        <v>243</v>
      </c>
      <c r="AH213" t="str">
        <f ca="1">IF(OR(V213="",AG213=""),"Yes",IF(AG213&gt;Config!$B$41,"Yes","No"))</f>
        <v>No</v>
      </c>
    </row>
    <row r="214" spans="1:34" x14ac:dyDescent="0.25">
      <c r="A214" s="1" t="s">
        <v>2094</v>
      </c>
      <c r="B214" s="1" t="s">
        <v>2095</v>
      </c>
      <c r="C214" s="1" t="s">
        <v>679</v>
      </c>
      <c r="D214" s="1" t="s">
        <v>2096</v>
      </c>
      <c r="E214" s="1" t="s">
        <v>33829</v>
      </c>
      <c r="F214" s="1" t="s">
        <v>2097</v>
      </c>
      <c r="G214" t="str">
        <f t="shared" si="21"/>
        <v>Valid</v>
      </c>
      <c r="H214" s="1" t="s">
        <v>2098</v>
      </c>
      <c r="I214" t="str" cm="1">
        <f t="array" ref="I214">IF(OR(TRIM(H214)="",ISNUMBER(SEARCH("#",H214)),AA214&lt;Config!$B$8,SUMPRODUCT(--ISNUMBER(SEARCH({"a";"b";"c";"d";"e";"f";"g";"h";"i";"j";"k";"l";"m";"n";"o";"p";"q";"r";"s";"t";"u";"v";"w";"x";"y";"z"},H214)))&gt;0),"Invalid","Valid")</f>
        <v>Valid</v>
      </c>
      <c r="J214" s="1" t="s">
        <v>2099</v>
      </c>
      <c r="K214" s="1" t="s">
        <v>722</v>
      </c>
      <c r="L214" s="1" t="s">
        <v>49</v>
      </c>
      <c r="M214" s="1" t="s">
        <v>118</v>
      </c>
      <c r="N214" s="1" t="s">
        <v>224</v>
      </c>
      <c r="O214" s="1" t="s">
        <v>69</v>
      </c>
      <c r="P214" t="s">
        <v>87</v>
      </c>
      <c r="Q214" s="1" t="s">
        <v>438</v>
      </c>
      <c r="R214" s="1" t="s">
        <v>559</v>
      </c>
      <c r="S214" s="1" t="s">
        <v>2100</v>
      </c>
      <c r="T214" s="1" t="s">
        <v>2101</v>
      </c>
      <c r="U214" s="1" t="s">
        <v>2102</v>
      </c>
      <c r="V214" s="1" t="s">
        <v>140</v>
      </c>
      <c r="W214" s="1" t="s">
        <v>384</v>
      </c>
      <c r="X214" t="str">
        <f t="shared" si="22"/>
        <v>Incomplete</v>
      </c>
      <c r="Y214">
        <f>MAX(0,100-IF(G214="Invalid",Config!$B$5,0)-IF(I214="Invalid",Config!$B$6,0)-IF(X214="Incomplete",Config!$B$7,0)-IF(AF214="Yes",Config!$B$37,0))</f>
        <v>60</v>
      </c>
      <c r="Z214" s="1">
        <f>IF(OR(TRIM(B214)="",COUNTIF(Config!$B$15:$B$19,B214)&gt;0),1,0)+IF(OR(TRIM(C214)="",COUNTIF(Config!$B$15:$B$19,C214)&gt;0),1,0)+IF(OR(TRIM(F214)="",COUNTIF(Config!$B$15:$B$19,F214)&gt;0),1,0)+IF(OR(TRIM(H214)="",COUNTIF(Config!$B$15:$B$19,H214)&gt;0),1,0)+IF(OR(TRIM(E214)="",COUNTIF(Config!$B$15:$B$19,E214)&gt;0),1,0)+IF(OR(TRIM(K214)="",COUNTIF(Config!$B$15:$B$19,K214)&gt;0),1,0)+IF(OR(TRIM(P214)="",COUNTIF(Config!$B$15:$B$19,P214)&gt;0),1,0)+IF(OR(TRIM(R214)="",COUNTIF(Config!$B$15:$B$19,R214)&gt;0),1,0)</f>
        <v>1</v>
      </c>
      <c r="AA214" s="1" cm="1">
        <f t="array" ref="AA214">SUMPRODUCT(LEN(H214)-LEN(SUBSTITUTE(H214,{"0";"1";"2";"3";"4";"5";"6";"7";"8";"9"},"")))</f>
        <v>10</v>
      </c>
      <c r="AC214" t="str">
        <f t="shared" si="23"/>
        <v>Incomplete Profile</v>
      </c>
      <c r="AD214">
        <f t="shared" si="24"/>
        <v>1</v>
      </c>
      <c r="AE214">
        <f t="shared" si="25"/>
        <v>1</v>
      </c>
      <c r="AF214" t="str">
        <f t="shared" si="26"/>
        <v>No</v>
      </c>
      <c r="AG214">
        <f t="shared" ca="1" si="27"/>
        <v>37</v>
      </c>
      <c r="AH214" t="str">
        <f ca="1">IF(OR(V214="",AG214=""),"Yes",IF(AG214&gt;Config!$B$41,"Yes","No"))</f>
        <v>No</v>
      </c>
    </row>
    <row r="215" spans="1:34" x14ac:dyDescent="0.25">
      <c r="A215" s="1" t="s">
        <v>2103</v>
      </c>
      <c r="B215" s="1" t="s">
        <v>259</v>
      </c>
      <c r="C215" s="1" t="s">
        <v>2104</v>
      </c>
      <c r="D215" s="1" t="s">
        <v>2105</v>
      </c>
      <c r="E215" s="1" t="s">
        <v>33967</v>
      </c>
      <c r="F215" s="1" t="s">
        <v>2106</v>
      </c>
      <c r="G215" t="str">
        <f t="shared" si="21"/>
        <v>Valid</v>
      </c>
      <c r="H215" s="1" t="s">
        <v>2107</v>
      </c>
      <c r="I215" t="str" cm="1">
        <f t="array" ref="I215">IF(OR(TRIM(H215)="",ISNUMBER(SEARCH("#",H215)),AA215&lt;Config!$B$8,SUMPRODUCT(--ISNUMBER(SEARCH({"a";"b";"c";"d";"e";"f";"g";"h";"i";"j";"k";"l";"m";"n";"o";"p";"q";"r";"s";"t";"u";"v";"w";"x";"y";"z"},H215)))&gt;0),"Invalid","Valid")</f>
        <v>Valid</v>
      </c>
      <c r="J215" s="1" t="s">
        <v>2108</v>
      </c>
      <c r="K215" s="1" t="s">
        <v>287</v>
      </c>
      <c r="L215" s="1" t="s">
        <v>164</v>
      </c>
      <c r="M215" s="1" t="s">
        <v>85</v>
      </c>
      <c r="N215" s="1" t="s">
        <v>437</v>
      </c>
      <c r="O215" s="1" t="s">
        <v>52</v>
      </c>
      <c r="P215" t="s">
        <v>87</v>
      </c>
      <c r="Q215" s="1" t="s">
        <v>88</v>
      </c>
      <c r="R215" s="1" t="s">
        <v>212</v>
      </c>
      <c r="S215" s="1" t="s">
        <v>2109</v>
      </c>
      <c r="T215" s="1" t="s">
        <v>2110</v>
      </c>
      <c r="U215" s="1" t="s">
        <v>2111</v>
      </c>
      <c r="V215" s="1" t="s">
        <v>1145</v>
      </c>
      <c r="W215" s="1" t="s">
        <v>94</v>
      </c>
      <c r="X215" t="str">
        <f t="shared" si="22"/>
        <v>Complete</v>
      </c>
      <c r="Y215">
        <f>MAX(0,100-IF(G215="Invalid",Config!$B$5,0)-IF(I215="Invalid",Config!$B$6,0)-IF(X215="Incomplete",Config!$B$7,0)-IF(AF215="Yes",Config!$B$37,0))</f>
        <v>100</v>
      </c>
      <c r="Z215" s="1">
        <f>IF(OR(TRIM(B215)="",COUNTIF(Config!$B$15:$B$19,B215)&gt;0),1,0)+IF(OR(TRIM(C215)="",COUNTIF(Config!$B$15:$B$19,C215)&gt;0),1,0)+IF(OR(TRIM(F215)="",COUNTIF(Config!$B$15:$B$19,F215)&gt;0),1,0)+IF(OR(TRIM(H215)="",COUNTIF(Config!$B$15:$B$19,H215)&gt;0),1,0)+IF(OR(TRIM(E215)="",COUNTIF(Config!$B$15:$B$19,E215)&gt;0),1,0)+IF(OR(TRIM(K215)="",COUNTIF(Config!$B$15:$B$19,K215)&gt;0),1,0)+IF(OR(TRIM(P215)="",COUNTIF(Config!$B$15:$B$19,P215)&gt;0),1,0)+IF(OR(TRIM(R215)="",COUNTIF(Config!$B$15:$B$19,R215)&gt;0),1,0)</f>
        <v>0</v>
      </c>
      <c r="AA215" s="1" cm="1">
        <f t="array" ref="AA215">SUMPRODUCT(LEN(H215)-LEN(SUBSTITUTE(H215,{"0";"1";"2";"3";"4";"5";"6";"7";"8";"9"},"")))</f>
        <v>11</v>
      </c>
      <c r="AC215" t="str">
        <f t="shared" si="23"/>
        <v/>
      </c>
      <c r="AD215">
        <f t="shared" si="24"/>
        <v>1</v>
      </c>
      <c r="AE215">
        <f t="shared" si="25"/>
        <v>1</v>
      </c>
      <c r="AF215" t="str">
        <f t="shared" si="26"/>
        <v>No</v>
      </c>
      <c r="AG215">
        <f t="shared" ca="1" si="27"/>
        <v>37</v>
      </c>
      <c r="AH215" t="str">
        <f ca="1">IF(OR(V215="",AG215=""),"Yes",IF(AG215&gt;Config!$B$41,"Yes","No"))</f>
        <v>No</v>
      </c>
    </row>
    <row r="216" spans="1:34" x14ac:dyDescent="0.25">
      <c r="A216" s="1" t="s">
        <v>2112</v>
      </c>
      <c r="B216" s="1" t="s">
        <v>1165</v>
      </c>
      <c r="C216" s="1" t="s">
        <v>33815</v>
      </c>
      <c r="D216" s="1" t="s">
        <v>1165</v>
      </c>
      <c r="E216" s="1" t="s">
        <v>33968</v>
      </c>
      <c r="F216" s="1" t="s">
        <v>2113</v>
      </c>
      <c r="G216" t="str">
        <f t="shared" si="21"/>
        <v>Valid</v>
      </c>
      <c r="H216" s="1" t="s">
        <v>2114</v>
      </c>
      <c r="I216" t="str" cm="1">
        <f t="array" ref="I216">IF(OR(TRIM(H216)="",ISNUMBER(SEARCH("#",H216)),AA216&lt;Config!$B$8,SUMPRODUCT(--ISNUMBER(SEARCH({"a";"b";"c";"d";"e";"f";"g";"h";"i";"j";"k";"l";"m";"n";"o";"p";"q";"r";"s";"t";"u";"v";"w";"x";"y";"z"},H216)))&gt;0),"Invalid","Valid")</f>
        <v>Valid</v>
      </c>
      <c r="J216" s="1" t="s">
        <v>2115</v>
      </c>
      <c r="K216" s="1" t="s">
        <v>866</v>
      </c>
      <c r="L216" s="1" t="s">
        <v>29</v>
      </c>
      <c r="M216" s="1" t="s">
        <v>462</v>
      </c>
      <c r="N216" s="1" t="s">
        <v>252</v>
      </c>
      <c r="O216" s="1" t="s">
        <v>69</v>
      </c>
      <c r="P216" t="s">
        <v>87</v>
      </c>
      <c r="Q216" s="1" t="s">
        <v>166</v>
      </c>
      <c r="R216" s="1" t="s">
        <v>212</v>
      </c>
      <c r="S216" s="1" t="s">
        <v>2116</v>
      </c>
      <c r="T216" s="1" t="s">
        <v>2117</v>
      </c>
      <c r="U216" s="1" t="s">
        <v>2083</v>
      </c>
      <c r="V216" s="1" t="s">
        <v>334</v>
      </c>
      <c r="W216" s="1" t="s">
        <v>40</v>
      </c>
      <c r="X216" t="str">
        <f t="shared" si="22"/>
        <v>Incomplete</v>
      </c>
      <c r="Y216">
        <f>MAX(0,100-IF(G216="Invalid",Config!$B$5,0)-IF(I216="Invalid",Config!$B$6,0)-IF(X216="Incomplete",Config!$B$7,0)-IF(AF216="Yes",Config!$B$37,0))</f>
        <v>60</v>
      </c>
      <c r="Z216" s="1">
        <f>IF(OR(TRIM(B216)="",COUNTIF(Config!$B$15:$B$19,B216)&gt;0),1,0)+IF(OR(TRIM(C216)="",COUNTIF(Config!$B$15:$B$19,C216)&gt;0),1,0)+IF(OR(TRIM(F216)="",COUNTIF(Config!$B$15:$B$19,F216)&gt;0),1,0)+IF(OR(TRIM(H216)="",COUNTIF(Config!$B$15:$B$19,H216)&gt;0),1,0)+IF(OR(TRIM(E216)="",COUNTIF(Config!$B$15:$B$19,E216)&gt;0),1,0)+IF(OR(TRIM(K216)="",COUNTIF(Config!$B$15:$B$19,K216)&gt;0),1,0)+IF(OR(TRIM(P216)="",COUNTIF(Config!$B$15:$B$19,P216)&gt;0),1,0)+IF(OR(TRIM(R216)="",COUNTIF(Config!$B$15:$B$19,R216)&gt;0),1,0)</f>
        <v>1</v>
      </c>
      <c r="AA216" s="1" cm="1">
        <f t="array" ref="AA216">SUMPRODUCT(LEN(H216)-LEN(SUBSTITUTE(H216,{"0";"1";"2";"3";"4";"5";"6";"7";"8";"9"},"")))</f>
        <v>11</v>
      </c>
      <c r="AC216" t="str">
        <f t="shared" si="23"/>
        <v>Incomplete Profile</v>
      </c>
      <c r="AD216">
        <f t="shared" si="24"/>
        <v>1</v>
      </c>
      <c r="AE216">
        <f t="shared" si="25"/>
        <v>1</v>
      </c>
      <c r="AF216" t="str">
        <f t="shared" si="26"/>
        <v>No</v>
      </c>
      <c r="AG216">
        <f t="shared" ca="1" si="27"/>
        <v>431</v>
      </c>
      <c r="AH216" t="str">
        <f ca="1">IF(OR(V216="",AG216=""),"Yes",IF(AG216&gt;Config!$B$41,"Yes","No"))</f>
        <v>Yes</v>
      </c>
    </row>
    <row r="217" spans="1:34" x14ac:dyDescent="0.25">
      <c r="A217" s="1" t="s">
        <v>2118</v>
      </c>
      <c r="B217" s="1" t="s">
        <v>22</v>
      </c>
      <c r="C217" s="1" t="s">
        <v>296</v>
      </c>
      <c r="D217" s="1" t="s">
        <v>2119</v>
      </c>
      <c r="E217" s="1" t="s">
        <v>33969</v>
      </c>
      <c r="F217" s="1" t="s">
        <v>2120</v>
      </c>
      <c r="G217" t="str">
        <f t="shared" si="21"/>
        <v>Valid</v>
      </c>
      <c r="H217" s="1" t="s">
        <v>2121</v>
      </c>
      <c r="I217" t="str" cm="1">
        <f t="array" ref="I217">IF(OR(TRIM(H217)="",ISNUMBER(SEARCH("#",H217)),AA217&lt;Config!$B$8,SUMPRODUCT(--ISNUMBER(SEARCH({"a";"b";"c";"d";"e";"f";"g";"h";"i";"j";"k";"l";"m";"n";"o";"p";"q";"r";"s";"t";"u";"v";"w";"x";"y";"z"},H217)))&gt;0),"Invalid","Valid")</f>
        <v>Valid</v>
      </c>
      <c r="J217" s="1" t="s">
        <v>2122</v>
      </c>
      <c r="K217" s="1" t="s">
        <v>250</v>
      </c>
      <c r="L217" s="1" t="s">
        <v>84</v>
      </c>
      <c r="M217" s="1" t="s">
        <v>251</v>
      </c>
      <c r="N217" s="1" t="s">
        <v>86</v>
      </c>
      <c r="O217" s="1" t="s">
        <v>196</v>
      </c>
      <c r="P217" t="s">
        <v>236</v>
      </c>
      <c r="Q217" s="1" t="s">
        <v>237</v>
      </c>
      <c r="R217" s="1" t="s">
        <v>238</v>
      </c>
      <c r="S217" s="1" t="s">
        <v>2123</v>
      </c>
      <c r="T217" s="1" t="s">
        <v>2124</v>
      </c>
      <c r="U217" s="1" t="s">
        <v>2125</v>
      </c>
      <c r="V217" s="1" t="s">
        <v>1954</v>
      </c>
      <c r="W217" s="1" t="s">
        <v>202</v>
      </c>
      <c r="X217" t="str">
        <f t="shared" si="22"/>
        <v>Complete</v>
      </c>
      <c r="Y217">
        <f>MAX(0,100-IF(G217="Invalid",Config!$B$5,0)-IF(I217="Invalid",Config!$B$6,0)-IF(X217="Incomplete",Config!$B$7,0)-IF(AF217="Yes",Config!$B$37,0))</f>
        <v>100</v>
      </c>
      <c r="Z217" s="1">
        <f>IF(OR(TRIM(B217)="",COUNTIF(Config!$B$15:$B$19,B217)&gt;0),1,0)+IF(OR(TRIM(C217)="",COUNTIF(Config!$B$15:$B$19,C217)&gt;0),1,0)+IF(OR(TRIM(F217)="",COUNTIF(Config!$B$15:$B$19,F217)&gt;0),1,0)+IF(OR(TRIM(H217)="",COUNTIF(Config!$B$15:$B$19,H217)&gt;0),1,0)+IF(OR(TRIM(E217)="",COUNTIF(Config!$B$15:$B$19,E217)&gt;0),1,0)+IF(OR(TRIM(K217)="",COUNTIF(Config!$B$15:$B$19,K217)&gt;0),1,0)+IF(OR(TRIM(P217)="",COUNTIF(Config!$B$15:$B$19,P217)&gt;0),1,0)+IF(OR(TRIM(R217)="",COUNTIF(Config!$B$15:$B$19,R217)&gt;0),1,0)</f>
        <v>0</v>
      </c>
      <c r="AA217" s="1" cm="1">
        <f t="array" ref="AA217">SUMPRODUCT(LEN(H217)-LEN(SUBSTITUTE(H217,{"0";"1";"2";"3";"4";"5";"6";"7";"8";"9"},"")))</f>
        <v>12</v>
      </c>
      <c r="AC217" t="str">
        <f t="shared" si="23"/>
        <v/>
      </c>
      <c r="AD217">
        <f t="shared" si="24"/>
        <v>1</v>
      </c>
      <c r="AE217">
        <f t="shared" si="25"/>
        <v>1</v>
      </c>
      <c r="AF217" t="str">
        <f t="shared" si="26"/>
        <v>No</v>
      </c>
      <c r="AG217">
        <f t="shared" ca="1" si="27"/>
        <v>464</v>
      </c>
      <c r="AH217" t="str">
        <f ca="1">IF(OR(V217="",AG217=""),"Yes",IF(AG217&gt;Config!$B$41,"Yes","No"))</f>
        <v>Yes</v>
      </c>
    </row>
    <row r="218" spans="1:34" x14ac:dyDescent="0.25">
      <c r="A218" s="1" t="s">
        <v>2126</v>
      </c>
      <c r="B218" s="1" t="s">
        <v>2127</v>
      </c>
      <c r="C218" s="1" t="s">
        <v>420</v>
      </c>
      <c r="D218" s="1" t="s">
        <v>2128</v>
      </c>
      <c r="E218" s="1" t="s">
        <v>33829</v>
      </c>
      <c r="F218" s="1" t="s">
        <v>2129</v>
      </c>
      <c r="G218" t="str">
        <f t="shared" si="21"/>
        <v>Valid</v>
      </c>
      <c r="H218" s="1" t="s">
        <v>2130</v>
      </c>
      <c r="I218" t="str" cm="1">
        <f t="array" ref="I218">IF(OR(TRIM(H218)="",ISNUMBER(SEARCH("#",H218)),AA218&lt;Config!$B$8,SUMPRODUCT(--ISNUMBER(SEARCH({"a";"b";"c";"d";"e";"f";"g";"h";"i";"j";"k";"l";"m";"n";"o";"p";"q";"r";"s";"t";"u";"v";"w";"x";"y";"z"},H218)))&gt;0),"Invalid","Valid")</f>
        <v>Valid</v>
      </c>
      <c r="J218" s="1" t="s">
        <v>2131</v>
      </c>
      <c r="K218" s="1" t="s">
        <v>178</v>
      </c>
      <c r="L218" s="1" t="s">
        <v>450</v>
      </c>
      <c r="M218" s="1" t="s">
        <v>135</v>
      </c>
      <c r="N218" s="1" t="s">
        <v>148</v>
      </c>
      <c r="O218" s="1" t="s">
        <v>32</v>
      </c>
      <c r="P218" t="s">
        <v>328</v>
      </c>
      <c r="Q218" s="1" t="s">
        <v>1046</v>
      </c>
      <c r="R218" s="1" t="s">
        <v>571</v>
      </c>
      <c r="S218" s="1" t="s">
        <v>2132</v>
      </c>
      <c r="T218" s="1" t="s">
        <v>2133</v>
      </c>
      <c r="U218" s="1" t="s">
        <v>925</v>
      </c>
      <c r="V218" s="1" t="s">
        <v>140</v>
      </c>
      <c r="W218" s="1" t="s">
        <v>384</v>
      </c>
      <c r="X218" t="str">
        <f t="shared" si="22"/>
        <v>Incomplete</v>
      </c>
      <c r="Y218">
        <f>MAX(0,100-IF(G218="Invalid",Config!$B$5,0)-IF(I218="Invalid",Config!$B$6,0)-IF(X218="Incomplete",Config!$B$7,0)-IF(AF218="Yes",Config!$B$37,0))</f>
        <v>60</v>
      </c>
      <c r="Z218" s="1">
        <f>IF(OR(TRIM(B218)="",COUNTIF(Config!$B$15:$B$19,B218)&gt;0),1,0)+IF(OR(TRIM(C218)="",COUNTIF(Config!$B$15:$B$19,C218)&gt;0),1,0)+IF(OR(TRIM(F218)="",COUNTIF(Config!$B$15:$B$19,F218)&gt;0),1,0)+IF(OR(TRIM(H218)="",COUNTIF(Config!$B$15:$B$19,H218)&gt;0),1,0)+IF(OR(TRIM(E218)="",COUNTIF(Config!$B$15:$B$19,E218)&gt;0),1,0)+IF(OR(TRIM(K218)="",COUNTIF(Config!$B$15:$B$19,K218)&gt;0),1,0)+IF(OR(TRIM(P218)="",COUNTIF(Config!$B$15:$B$19,P218)&gt;0),1,0)+IF(OR(TRIM(R218)="",COUNTIF(Config!$B$15:$B$19,R218)&gt;0),1,0)</f>
        <v>1</v>
      </c>
      <c r="AA218" s="1" cm="1">
        <f t="array" ref="AA218">SUMPRODUCT(LEN(H218)-LEN(SUBSTITUTE(H218,{"0";"1";"2";"3";"4";"5";"6";"7";"8";"9"},"")))</f>
        <v>10</v>
      </c>
      <c r="AC218" t="str">
        <f t="shared" si="23"/>
        <v>Incomplete Profile</v>
      </c>
      <c r="AD218">
        <f t="shared" si="24"/>
        <v>1</v>
      </c>
      <c r="AE218">
        <f t="shared" si="25"/>
        <v>1</v>
      </c>
      <c r="AF218" t="str">
        <f t="shared" si="26"/>
        <v>No</v>
      </c>
      <c r="AG218">
        <f t="shared" ca="1" si="27"/>
        <v>37</v>
      </c>
      <c r="AH218" t="str">
        <f ca="1">IF(OR(V218="",AG218=""),"Yes",IF(AG218&gt;Config!$B$41,"Yes","No"))</f>
        <v>No</v>
      </c>
    </row>
    <row r="219" spans="1:34" x14ac:dyDescent="0.25">
      <c r="A219" s="1" t="s">
        <v>2134</v>
      </c>
      <c r="B219" s="1" t="s">
        <v>609</v>
      </c>
      <c r="C219" s="1" t="s">
        <v>173</v>
      </c>
      <c r="D219" s="1" t="s">
        <v>2135</v>
      </c>
      <c r="E219" s="1" t="s">
        <v>33970</v>
      </c>
      <c r="F219" s="1" t="s">
        <v>2136</v>
      </c>
      <c r="G219" t="str">
        <f t="shared" si="21"/>
        <v>Valid</v>
      </c>
      <c r="H219" s="1" t="s">
        <v>2137</v>
      </c>
      <c r="I219" t="str" cm="1">
        <f t="array" ref="I219">IF(OR(TRIM(H219)="",ISNUMBER(SEARCH("#",H219)),AA219&lt;Config!$B$8,SUMPRODUCT(--ISNUMBER(SEARCH({"a";"b";"c";"d";"e";"f";"g";"h";"i";"j";"k";"l";"m";"n";"o";"p";"q";"r";"s";"t";"u";"v";"w";"x";"y";"z"},H219)))&gt;0),"Invalid","Valid")</f>
        <v>Valid</v>
      </c>
      <c r="J219" s="1" t="s">
        <v>2138</v>
      </c>
      <c r="K219" s="1" t="s">
        <v>625</v>
      </c>
      <c r="L219" s="1" t="s">
        <v>67</v>
      </c>
      <c r="M219" s="1" t="s">
        <v>103</v>
      </c>
      <c r="N219" s="1" t="s">
        <v>252</v>
      </c>
      <c r="O219" s="1" t="s">
        <v>149</v>
      </c>
      <c r="P219" t="s">
        <v>53</v>
      </c>
      <c r="Q219" s="1" t="s">
        <v>54</v>
      </c>
      <c r="R219" s="1" t="s">
        <v>150</v>
      </c>
      <c r="S219" s="1" t="s">
        <v>2139</v>
      </c>
      <c r="T219" s="1" t="s">
        <v>2140</v>
      </c>
      <c r="U219" s="1" t="s">
        <v>215</v>
      </c>
      <c r="V219" s="1" t="s">
        <v>2141</v>
      </c>
      <c r="W219" s="1" t="s">
        <v>141</v>
      </c>
      <c r="X219" t="str">
        <f t="shared" si="22"/>
        <v>Complete</v>
      </c>
      <c r="Y219">
        <f>MAX(0,100-IF(G219="Invalid",Config!$B$5,0)-IF(I219="Invalid",Config!$B$6,0)-IF(X219="Incomplete",Config!$B$7,0)-IF(AF219="Yes",Config!$B$37,0))</f>
        <v>75</v>
      </c>
      <c r="Z219" s="1">
        <f>IF(OR(TRIM(B219)="",COUNTIF(Config!$B$15:$B$19,B219)&gt;0),1,0)+IF(OR(TRIM(C219)="",COUNTIF(Config!$B$15:$B$19,C219)&gt;0),1,0)+IF(OR(TRIM(F219)="",COUNTIF(Config!$B$15:$B$19,F219)&gt;0),1,0)+IF(OR(TRIM(H219)="",COUNTIF(Config!$B$15:$B$19,H219)&gt;0),1,0)+IF(OR(TRIM(E219)="",COUNTIF(Config!$B$15:$B$19,E219)&gt;0),1,0)+IF(OR(TRIM(K219)="",COUNTIF(Config!$B$15:$B$19,K219)&gt;0),1,0)+IF(OR(TRIM(P219)="",COUNTIF(Config!$B$15:$B$19,P219)&gt;0),1,0)+IF(OR(TRIM(R219)="",COUNTIF(Config!$B$15:$B$19,R219)&gt;0),1,0)</f>
        <v>0</v>
      </c>
      <c r="AA219" s="1" cm="1">
        <f t="array" ref="AA219">SUMPRODUCT(LEN(H219)-LEN(SUBSTITUTE(H219,{"0";"1";"2";"3";"4";"5";"6";"7";"8";"9"},"")))</f>
        <v>12</v>
      </c>
      <c r="AC219" t="str">
        <f t="shared" si="23"/>
        <v>Potential Duplicate</v>
      </c>
      <c r="AD219">
        <f t="shared" si="24"/>
        <v>2</v>
      </c>
      <c r="AE219">
        <f t="shared" si="25"/>
        <v>1</v>
      </c>
      <c r="AF219" t="str">
        <f t="shared" si="26"/>
        <v>Yes</v>
      </c>
      <c r="AG219">
        <f t="shared" ca="1" si="27"/>
        <v>38</v>
      </c>
      <c r="AH219" t="str">
        <f ca="1">IF(OR(V219="",AG219=""),"Yes",IF(AG219&gt;Config!$B$41,"Yes","No"))</f>
        <v>No</v>
      </c>
    </row>
    <row r="220" spans="1:34" x14ac:dyDescent="0.25">
      <c r="A220" s="1" t="s">
        <v>2142</v>
      </c>
      <c r="B220" s="1" t="s">
        <v>1231</v>
      </c>
      <c r="C220" s="1" t="s">
        <v>308</v>
      </c>
      <c r="D220" s="1" t="s">
        <v>2143</v>
      </c>
      <c r="E220" s="1" t="s">
        <v>33971</v>
      </c>
      <c r="F220" s="1" t="s">
        <v>2144</v>
      </c>
      <c r="G220" t="str">
        <f t="shared" si="21"/>
        <v>Valid</v>
      </c>
      <c r="H220" s="1" t="s">
        <v>2145</v>
      </c>
      <c r="I220" t="str" cm="1">
        <f t="array" ref="I220">IF(OR(TRIM(H220)="",ISNUMBER(SEARCH("#",H220)),AA220&lt;Config!$B$8,SUMPRODUCT(--ISNUMBER(SEARCH({"a";"b";"c";"d";"e";"f";"g";"h";"i";"j";"k";"l";"m";"n";"o";"p";"q";"r";"s";"t";"u";"v";"w";"x";"y";"z"},H220)))&gt;0),"Invalid","Valid")</f>
        <v>Valid</v>
      </c>
      <c r="J220" s="1" t="s">
        <v>2146</v>
      </c>
      <c r="K220" s="1" t="s">
        <v>28</v>
      </c>
      <c r="L220" s="1" t="s">
        <v>164</v>
      </c>
      <c r="M220" s="1" t="s">
        <v>33827</v>
      </c>
      <c r="N220" s="1" t="s">
        <v>358</v>
      </c>
      <c r="O220" s="1" t="s">
        <v>69</v>
      </c>
      <c r="P220" t="s">
        <v>518</v>
      </c>
      <c r="Q220" s="1" t="s">
        <v>55</v>
      </c>
      <c r="R220" s="1" t="s">
        <v>150</v>
      </c>
      <c r="S220" s="1" t="s">
        <v>2147</v>
      </c>
      <c r="T220" s="1" t="s">
        <v>2148</v>
      </c>
      <c r="U220" s="1" t="s">
        <v>2149</v>
      </c>
      <c r="V220" s="1" t="s">
        <v>2150</v>
      </c>
      <c r="W220" s="1" t="s">
        <v>141</v>
      </c>
      <c r="X220" t="str">
        <f t="shared" si="22"/>
        <v>Complete</v>
      </c>
      <c r="Y220">
        <f>MAX(0,100-IF(G220="Invalid",Config!$B$5,0)-IF(I220="Invalid",Config!$B$6,0)-IF(X220="Incomplete",Config!$B$7,0)-IF(AF220="Yes",Config!$B$37,0))</f>
        <v>100</v>
      </c>
      <c r="Z220" s="1">
        <f>IF(OR(TRIM(B220)="",COUNTIF(Config!$B$15:$B$19,B220)&gt;0),1,0)+IF(OR(TRIM(C220)="",COUNTIF(Config!$B$15:$B$19,C220)&gt;0),1,0)+IF(OR(TRIM(F220)="",COUNTIF(Config!$B$15:$B$19,F220)&gt;0),1,0)+IF(OR(TRIM(H220)="",COUNTIF(Config!$B$15:$B$19,H220)&gt;0),1,0)+IF(OR(TRIM(E220)="",COUNTIF(Config!$B$15:$B$19,E220)&gt;0),1,0)+IF(OR(TRIM(K220)="",COUNTIF(Config!$B$15:$B$19,K220)&gt;0),1,0)+IF(OR(TRIM(P220)="",COUNTIF(Config!$B$15:$B$19,P220)&gt;0),1,0)+IF(OR(TRIM(R220)="",COUNTIF(Config!$B$15:$B$19,R220)&gt;0),1,0)</f>
        <v>0</v>
      </c>
      <c r="AA220" s="1" cm="1">
        <f t="array" ref="AA220">SUMPRODUCT(LEN(H220)-LEN(SUBSTITUTE(H220,{"0";"1";"2";"3";"4";"5";"6";"7";"8";"9"},"")))</f>
        <v>10</v>
      </c>
      <c r="AC220" t="str">
        <f t="shared" si="23"/>
        <v/>
      </c>
      <c r="AD220">
        <f t="shared" si="24"/>
        <v>1</v>
      </c>
      <c r="AE220">
        <f t="shared" si="25"/>
        <v>1</v>
      </c>
      <c r="AF220" t="str">
        <f t="shared" si="26"/>
        <v>No</v>
      </c>
      <c r="AG220">
        <f t="shared" ca="1" si="27"/>
        <v>746</v>
      </c>
      <c r="AH220" t="str">
        <f ca="1">IF(OR(V220="",AG220=""),"Yes",IF(AG220&gt;Config!$B$41,"Yes","No"))</f>
        <v>Yes</v>
      </c>
    </row>
    <row r="221" spans="1:34" x14ac:dyDescent="0.25">
      <c r="A221" s="1" t="s">
        <v>2151</v>
      </c>
      <c r="B221" s="1" t="s">
        <v>1616</v>
      </c>
      <c r="C221" s="1" t="s">
        <v>1441</v>
      </c>
      <c r="D221" s="1" t="s">
        <v>2152</v>
      </c>
      <c r="E221" s="1" t="s">
        <v>33952</v>
      </c>
      <c r="F221" s="1" t="s">
        <v>2153</v>
      </c>
      <c r="G221" t="str">
        <f t="shared" si="21"/>
        <v>Valid</v>
      </c>
      <c r="H221" s="1" t="s">
        <v>884</v>
      </c>
      <c r="I221" t="str" cm="1">
        <f t="array" ref="I221">IF(OR(TRIM(H221)="",ISNUMBER(SEARCH("#",H221)),AA221&lt;Config!$B$8,SUMPRODUCT(--ISNUMBER(SEARCH({"a";"b";"c";"d";"e";"f";"g";"h";"i";"j";"k";"l";"m";"n";"o";"p";"q";"r";"s";"t";"u";"v";"w";"x";"y";"z"},H221)))&gt;0),"Invalid","Valid")</f>
        <v>Invalid</v>
      </c>
      <c r="J221" s="1" t="s">
        <v>2154</v>
      </c>
      <c r="K221" s="1" t="s">
        <v>163</v>
      </c>
      <c r="L221" s="1" t="s">
        <v>29</v>
      </c>
      <c r="M221" s="1" t="s">
        <v>251</v>
      </c>
      <c r="N221" s="1" t="s">
        <v>713</v>
      </c>
      <c r="O221" s="1" t="s">
        <v>149</v>
      </c>
      <c r="P221" t="s">
        <v>53</v>
      </c>
      <c r="Q221" s="1" t="s">
        <v>55</v>
      </c>
      <c r="R221" s="1" t="s">
        <v>55</v>
      </c>
      <c r="S221" s="1" t="s">
        <v>426</v>
      </c>
      <c r="T221" s="1" t="s">
        <v>2155</v>
      </c>
      <c r="U221" s="1" t="s">
        <v>2156</v>
      </c>
      <c r="V221" s="1" t="s">
        <v>2157</v>
      </c>
      <c r="W221" s="1" t="s">
        <v>186</v>
      </c>
      <c r="X221" t="str">
        <f t="shared" si="22"/>
        <v>Complete</v>
      </c>
      <c r="Y221">
        <f>MAX(0,100-IF(G221="Invalid",Config!$B$5,0)-IF(I221="Invalid",Config!$B$6,0)-IF(X221="Incomplete",Config!$B$7,0)-IF(AF221="Yes",Config!$B$37,0))</f>
        <v>80</v>
      </c>
      <c r="Z221" s="1">
        <f>IF(OR(TRIM(B221)="",COUNTIF(Config!$B$15:$B$19,B221)&gt;0),1,0)+IF(OR(TRIM(C221)="",COUNTIF(Config!$B$15:$B$19,C221)&gt;0),1,0)+IF(OR(TRIM(F221)="",COUNTIF(Config!$B$15:$B$19,F221)&gt;0),1,0)+IF(OR(TRIM(H221)="",COUNTIF(Config!$B$15:$B$19,H221)&gt;0),1,0)+IF(OR(TRIM(E221)="",COUNTIF(Config!$B$15:$B$19,E221)&gt;0),1,0)+IF(OR(TRIM(K221)="",COUNTIF(Config!$B$15:$B$19,K221)&gt;0),1,0)+IF(OR(TRIM(P221)="",COUNTIF(Config!$B$15:$B$19,P221)&gt;0),1,0)+IF(OR(TRIM(R221)="",COUNTIF(Config!$B$15:$B$19,R221)&gt;0),1,0)</f>
        <v>0</v>
      </c>
      <c r="AA221" s="1" cm="1">
        <f t="array" ref="AA221">SUMPRODUCT(LEN(H221)-LEN(SUBSTITUTE(H221,{"0";"1";"2";"3";"4";"5";"6";"7";"8";"9"},"")))</f>
        <v>3</v>
      </c>
      <c r="AC221" t="str">
        <f t="shared" si="23"/>
        <v>Invalid Phone</v>
      </c>
      <c r="AD221">
        <f t="shared" si="24"/>
        <v>1</v>
      </c>
      <c r="AE221">
        <f t="shared" si="25"/>
        <v>0</v>
      </c>
      <c r="AF221" t="str">
        <f t="shared" si="26"/>
        <v>No</v>
      </c>
      <c r="AG221">
        <f t="shared" ca="1" si="27"/>
        <v>111</v>
      </c>
      <c r="AH221" t="str">
        <f ca="1">IF(OR(V221="",AG221=""),"Yes",IF(AG221&gt;Config!$B$41,"Yes","No"))</f>
        <v>No</v>
      </c>
    </row>
    <row r="222" spans="1:34" x14ac:dyDescent="0.25">
      <c r="A222" s="1" t="s">
        <v>2158</v>
      </c>
      <c r="B222" s="1" t="s">
        <v>2159</v>
      </c>
      <c r="C222" s="1" t="s">
        <v>1389</v>
      </c>
      <c r="D222" s="1" t="s">
        <v>2160</v>
      </c>
      <c r="E222" s="1" t="s">
        <v>33972</v>
      </c>
      <c r="F222" s="1" t="s">
        <v>2161</v>
      </c>
      <c r="G222" t="str">
        <f t="shared" si="21"/>
        <v>Valid</v>
      </c>
      <c r="H222" s="1" t="s">
        <v>2162</v>
      </c>
      <c r="I222" t="str" cm="1">
        <f t="array" ref="I222">IF(OR(TRIM(H222)="",ISNUMBER(SEARCH("#",H222)),AA222&lt;Config!$B$8,SUMPRODUCT(--ISNUMBER(SEARCH({"a";"b";"c";"d";"e";"f";"g";"h";"i";"j";"k";"l";"m";"n";"o";"p";"q";"r";"s";"t";"u";"v";"w";"x";"y";"z"},H222)))&gt;0),"Invalid","Valid")</f>
        <v>Valid</v>
      </c>
      <c r="J222" s="1" t="s">
        <v>2163</v>
      </c>
      <c r="K222" s="1" t="s">
        <v>195</v>
      </c>
      <c r="L222" s="1" t="s">
        <v>29</v>
      </c>
      <c r="M222" s="1" t="s">
        <v>517</v>
      </c>
      <c r="N222" s="1" t="s">
        <v>211</v>
      </c>
      <c r="O222" s="1" t="s">
        <v>180</v>
      </c>
      <c r="P222" t="s">
        <v>344</v>
      </c>
      <c r="Q222" s="1" t="s">
        <v>345</v>
      </c>
      <c r="R222" s="1" t="s">
        <v>346</v>
      </c>
      <c r="S222" s="1" t="s">
        <v>2164</v>
      </c>
      <c r="T222" s="1" t="s">
        <v>2165</v>
      </c>
      <c r="U222" s="1" t="s">
        <v>2166</v>
      </c>
      <c r="V222" s="1" t="s">
        <v>2016</v>
      </c>
      <c r="W222" s="1" t="s">
        <v>293</v>
      </c>
      <c r="X222" t="str">
        <f t="shared" si="22"/>
        <v>Complete</v>
      </c>
      <c r="Y222">
        <f>MAX(0,100-IF(G222="Invalid",Config!$B$5,0)-IF(I222="Invalid",Config!$B$6,0)-IF(X222="Incomplete",Config!$B$7,0)-IF(AF222="Yes",Config!$B$37,0))</f>
        <v>100</v>
      </c>
      <c r="Z222" s="1">
        <f>IF(OR(TRIM(B222)="",COUNTIF(Config!$B$15:$B$19,B222)&gt;0),1,0)+IF(OR(TRIM(C222)="",COUNTIF(Config!$B$15:$B$19,C222)&gt;0),1,0)+IF(OR(TRIM(F222)="",COUNTIF(Config!$B$15:$B$19,F222)&gt;0),1,0)+IF(OR(TRIM(H222)="",COUNTIF(Config!$B$15:$B$19,H222)&gt;0),1,0)+IF(OR(TRIM(E222)="",COUNTIF(Config!$B$15:$B$19,E222)&gt;0),1,0)+IF(OR(TRIM(K222)="",COUNTIF(Config!$B$15:$B$19,K222)&gt;0),1,0)+IF(OR(TRIM(P222)="",COUNTIF(Config!$B$15:$B$19,P222)&gt;0),1,0)+IF(OR(TRIM(R222)="",COUNTIF(Config!$B$15:$B$19,R222)&gt;0),1,0)</f>
        <v>0</v>
      </c>
      <c r="AA222" s="1" cm="1">
        <f t="array" ref="AA222">SUMPRODUCT(LEN(H222)-LEN(SUBSTITUTE(H222,{"0";"1";"2";"3";"4";"5";"6";"7";"8";"9"},"")))</f>
        <v>11</v>
      </c>
      <c r="AC222" t="str">
        <f t="shared" si="23"/>
        <v/>
      </c>
      <c r="AD222">
        <f t="shared" si="24"/>
        <v>1</v>
      </c>
      <c r="AE222">
        <f t="shared" si="25"/>
        <v>1</v>
      </c>
      <c r="AF222" t="str">
        <f t="shared" si="26"/>
        <v>No</v>
      </c>
      <c r="AG222">
        <f t="shared" ca="1" si="27"/>
        <v>173</v>
      </c>
      <c r="AH222" t="str">
        <f ca="1">IF(OR(V222="",AG222=""),"Yes",IF(AG222&gt;Config!$B$41,"Yes","No"))</f>
        <v>No</v>
      </c>
    </row>
    <row r="223" spans="1:34" x14ac:dyDescent="0.25">
      <c r="A223" s="1" t="s">
        <v>2167</v>
      </c>
      <c r="B223" s="1" t="s">
        <v>127</v>
      </c>
      <c r="C223" s="1" t="s">
        <v>956</v>
      </c>
      <c r="D223" s="1" t="s">
        <v>2168</v>
      </c>
      <c r="E223" s="1" t="s">
        <v>33973</v>
      </c>
      <c r="F223" s="1" t="s">
        <v>2169</v>
      </c>
      <c r="G223" t="str">
        <f t="shared" si="21"/>
        <v>Valid</v>
      </c>
      <c r="H223" s="1" t="s">
        <v>2170</v>
      </c>
      <c r="I223" t="str" cm="1">
        <f t="array" ref="I223">IF(OR(TRIM(H223)="",ISNUMBER(SEARCH("#",H223)),AA223&lt;Config!$B$8,SUMPRODUCT(--ISNUMBER(SEARCH({"a";"b";"c";"d";"e";"f";"g";"h";"i";"j";"k";"l";"m";"n";"o";"p";"q";"r";"s";"t";"u";"v";"w";"x";"y";"z"},H223)))&gt;0),"Invalid","Valid")</f>
        <v>Valid</v>
      </c>
      <c r="J223" s="1" t="s">
        <v>2171</v>
      </c>
      <c r="K223" s="1" t="s">
        <v>504</v>
      </c>
      <c r="L223" s="1" t="s">
        <v>134</v>
      </c>
      <c r="M223" s="1" t="s">
        <v>50</v>
      </c>
      <c r="N223" s="1" t="s">
        <v>713</v>
      </c>
      <c r="O223" s="1" t="s">
        <v>196</v>
      </c>
      <c r="P223" t="s">
        <v>53</v>
      </c>
      <c r="Q223" s="1" t="s">
        <v>55</v>
      </c>
      <c r="R223" s="1" t="s">
        <v>70</v>
      </c>
      <c r="S223" s="1" t="s">
        <v>2172</v>
      </c>
      <c r="T223" s="1" t="s">
        <v>2173</v>
      </c>
      <c r="U223" s="1" t="s">
        <v>2174</v>
      </c>
      <c r="V223" s="1" t="s">
        <v>2175</v>
      </c>
      <c r="W223" s="1" t="s">
        <v>141</v>
      </c>
      <c r="X223" t="str">
        <f t="shared" si="22"/>
        <v>Complete</v>
      </c>
      <c r="Y223">
        <f>MAX(0,100-IF(G223="Invalid",Config!$B$5,0)-IF(I223="Invalid",Config!$B$6,0)-IF(X223="Incomplete",Config!$B$7,0)-IF(AF223="Yes",Config!$B$37,0))</f>
        <v>100</v>
      </c>
      <c r="Z223" s="1">
        <f>IF(OR(TRIM(B223)="",COUNTIF(Config!$B$15:$B$19,B223)&gt;0),1,0)+IF(OR(TRIM(C223)="",COUNTIF(Config!$B$15:$B$19,C223)&gt;0),1,0)+IF(OR(TRIM(F223)="",COUNTIF(Config!$B$15:$B$19,F223)&gt;0),1,0)+IF(OR(TRIM(H223)="",COUNTIF(Config!$B$15:$B$19,H223)&gt;0),1,0)+IF(OR(TRIM(E223)="",COUNTIF(Config!$B$15:$B$19,E223)&gt;0),1,0)+IF(OR(TRIM(K223)="",COUNTIF(Config!$B$15:$B$19,K223)&gt;0),1,0)+IF(OR(TRIM(P223)="",COUNTIF(Config!$B$15:$B$19,P223)&gt;0),1,0)+IF(OR(TRIM(R223)="",COUNTIF(Config!$B$15:$B$19,R223)&gt;0),1,0)</f>
        <v>0</v>
      </c>
      <c r="AA223" s="1" cm="1">
        <f t="array" ref="AA223">SUMPRODUCT(LEN(H223)-LEN(SUBSTITUTE(H223,{"0";"1";"2";"3";"4";"5";"6";"7";"8";"9"},"")))</f>
        <v>10</v>
      </c>
      <c r="AC223" t="str">
        <f t="shared" si="23"/>
        <v/>
      </c>
      <c r="AD223">
        <f t="shared" si="24"/>
        <v>1</v>
      </c>
      <c r="AE223">
        <f t="shared" si="25"/>
        <v>1</v>
      </c>
      <c r="AF223" t="str">
        <f t="shared" si="26"/>
        <v>No</v>
      </c>
      <c r="AG223" t="str">
        <f t="shared" ca="1" si="27"/>
        <v/>
      </c>
      <c r="AH223" t="str">
        <f ca="1">IF(OR(V223="",AG223=""),"Yes",IF(AG223&gt;Config!$B$41,"Yes","No"))</f>
        <v>Yes</v>
      </c>
    </row>
    <row r="224" spans="1:34" x14ac:dyDescent="0.25">
      <c r="A224" s="1" t="s">
        <v>2176</v>
      </c>
      <c r="B224" s="1" t="s">
        <v>880</v>
      </c>
      <c r="C224" s="1" t="s">
        <v>43</v>
      </c>
      <c r="D224" s="1" t="s">
        <v>2177</v>
      </c>
      <c r="E224" s="1" t="s">
        <v>2178</v>
      </c>
      <c r="F224" s="1" t="s">
        <v>2179</v>
      </c>
      <c r="G224" t="str">
        <f t="shared" si="21"/>
        <v>Valid</v>
      </c>
      <c r="H224" s="1" t="s">
        <v>2180</v>
      </c>
      <c r="I224" t="str" cm="1">
        <f t="array" ref="I224">IF(OR(TRIM(H224)="",ISNUMBER(SEARCH("#",H224)),AA224&lt;Config!$B$8,SUMPRODUCT(--ISNUMBER(SEARCH({"a";"b";"c";"d";"e";"f";"g";"h";"i";"j";"k";"l";"m";"n";"o";"p";"q";"r";"s";"t";"u";"v";"w";"x";"y";"z"},H224)))&gt;0),"Invalid","Valid")</f>
        <v>Valid</v>
      </c>
      <c r="J224" s="1" t="s">
        <v>2181</v>
      </c>
      <c r="K224" s="1" t="s">
        <v>133</v>
      </c>
      <c r="L224" s="1" t="s">
        <v>164</v>
      </c>
      <c r="M224" s="1" t="s">
        <v>251</v>
      </c>
      <c r="N224" s="1" t="s">
        <v>68</v>
      </c>
      <c r="O224" s="1" t="s">
        <v>149</v>
      </c>
      <c r="P224" t="s">
        <v>87</v>
      </c>
      <c r="Q224" s="1" t="s">
        <v>438</v>
      </c>
      <c r="R224" s="1" t="s">
        <v>212</v>
      </c>
      <c r="S224" s="1" t="s">
        <v>2182</v>
      </c>
      <c r="T224" s="1" t="s">
        <v>2183</v>
      </c>
      <c r="U224" s="1" t="s">
        <v>2184</v>
      </c>
      <c r="V224" s="1" t="s">
        <v>925</v>
      </c>
      <c r="W224" s="1" t="s">
        <v>384</v>
      </c>
      <c r="X224" t="str">
        <f t="shared" si="22"/>
        <v>Complete</v>
      </c>
      <c r="Y224">
        <f>MAX(0,100-IF(G224="Invalid",Config!$B$5,0)-IF(I224="Invalid",Config!$B$6,0)-IF(X224="Incomplete",Config!$B$7,0)-IF(AF224="Yes",Config!$B$37,0))</f>
        <v>75</v>
      </c>
      <c r="Z224" s="1">
        <f>IF(OR(TRIM(B224)="",COUNTIF(Config!$B$15:$B$19,B224)&gt;0),1,0)+IF(OR(TRIM(C224)="",COUNTIF(Config!$B$15:$B$19,C224)&gt;0),1,0)+IF(OR(TRIM(F224)="",COUNTIF(Config!$B$15:$B$19,F224)&gt;0),1,0)+IF(OR(TRIM(H224)="",COUNTIF(Config!$B$15:$B$19,H224)&gt;0),1,0)+IF(OR(TRIM(E224)="",COUNTIF(Config!$B$15:$B$19,E224)&gt;0),1,0)+IF(OR(TRIM(K224)="",COUNTIF(Config!$B$15:$B$19,K224)&gt;0),1,0)+IF(OR(TRIM(P224)="",COUNTIF(Config!$B$15:$B$19,P224)&gt;0),1,0)+IF(OR(TRIM(R224)="",COUNTIF(Config!$B$15:$B$19,R224)&gt;0),1,0)</f>
        <v>0</v>
      </c>
      <c r="AA224" s="1" cm="1">
        <f t="array" ref="AA224">SUMPRODUCT(LEN(H224)-LEN(SUBSTITUTE(H224,{"0";"1";"2";"3";"4";"5";"6";"7";"8";"9"},"")))</f>
        <v>12</v>
      </c>
      <c r="AC224" t="str">
        <f t="shared" si="23"/>
        <v>Potential Duplicate</v>
      </c>
      <c r="AD224">
        <f t="shared" si="24"/>
        <v>1</v>
      </c>
      <c r="AE224">
        <f t="shared" si="25"/>
        <v>2</v>
      </c>
      <c r="AF224" t="str">
        <f t="shared" si="26"/>
        <v>Yes</v>
      </c>
      <c r="AG224">
        <f t="shared" ca="1" si="27"/>
        <v>267</v>
      </c>
      <c r="AH224" t="str">
        <f ca="1">IF(OR(V224="",AG224=""),"Yes",IF(AG224&gt;Config!$B$41,"Yes","No"))</f>
        <v>No</v>
      </c>
    </row>
    <row r="225" spans="1:34" x14ac:dyDescent="0.25">
      <c r="A225" s="1" t="s">
        <v>2185</v>
      </c>
      <c r="B225" s="1" t="s">
        <v>765</v>
      </c>
      <c r="C225" s="1" t="s">
        <v>33938</v>
      </c>
      <c r="D225" s="1" t="s">
        <v>33974</v>
      </c>
      <c r="E225" s="1" t="s">
        <v>159</v>
      </c>
      <c r="F225" s="1" t="s">
        <v>2186</v>
      </c>
      <c r="G225" t="str">
        <f t="shared" si="21"/>
        <v>Valid</v>
      </c>
      <c r="H225" s="1" t="s">
        <v>2187</v>
      </c>
      <c r="I225" t="str" cm="1">
        <f t="array" ref="I225">IF(OR(TRIM(H225)="",ISNUMBER(SEARCH("#",H225)),AA225&lt;Config!$B$8,SUMPRODUCT(--ISNUMBER(SEARCH({"a";"b";"c";"d";"e";"f";"g";"h";"i";"j";"k";"l";"m";"n";"o";"p";"q";"r";"s";"t";"u";"v";"w";"x";"y";"z"},H225)))&gt;0),"Invalid","Valid")</f>
        <v>Valid</v>
      </c>
      <c r="J225" s="1" t="s">
        <v>2188</v>
      </c>
      <c r="K225" s="1" t="s">
        <v>250</v>
      </c>
      <c r="L225" s="1" t="s">
        <v>84</v>
      </c>
      <c r="M225" s="1" t="s">
        <v>30</v>
      </c>
      <c r="N225" s="1" t="s">
        <v>68</v>
      </c>
      <c r="O225" s="1" t="s">
        <v>69</v>
      </c>
      <c r="P225" t="s">
        <v>53</v>
      </c>
      <c r="Q225" s="1" t="s">
        <v>55</v>
      </c>
      <c r="R225" s="1" t="s">
        <v>197</v>
      </c>
      <c r="S225" s="1" t="s">
        <v>2189</v>
      </c>
      <c r="T225" s="1" t="s">
        <v>2190</v>
      </c>
      <c r="U225" s="1" t="s">
        <v>2191</v>
      </c>
      <c r="V225" s="1" t="s">
        <v>2192</v>
      </c>
      <c r="W225" s="1" t="s">
        <v>40</v>
      </c>
      <c r="X225" t="str">
        <f t="shared" si="22"/>
        <v>Complete</v>
      </c>
      <c r="Y225">
        <f>MAX(0,100-IF(G225="Invalid",Config!$B$5,0)-IF(I225="Invalid",Config!$B$6,0)-IF(X225="Incomplete",Config!$B$7,0)-IF(AF225="Yes",Config!$B$37,0))</f>
        <v>75</v>
      </c>
      <c r="Z225" s="1">
        <f>IF(OR(TRIM(B225)="",COUNTIF(Config!$B$15:$B$19,B225)&gt;0),1,0)+IF(OR(TRIM(C225)="",COUNTIF(Config!$B$15:$B$19,C225)&gt;0),1,0)+IF(OR(TRIM(F225)="",COUNTIF(Config!$B$15:$B$19,F225)&gt;0),1,0)+IF(OR(TRIM(H225)="",COUNTIF(Config!$B$15:$B$19,H225)&gt;0),1,0)+IF(OR(TRIM(E225)="",COUNTIF(Config!$B$15:$B$19,E225)&gt;0),1,0)+IF(OR(TRIM(K225)="",COUNTIF(Config!$B$15:$B$19,K225)&gt;0),1,0)+IF(OR(TRIM(P225)="",COUNTIF(Config!$B$15:$B$19,P225)&gt;0),1,0)+IF(OR(TRIM(R225)="",COUNTIF(Config!$B$15:$B$19,R225)&gt;0),1,0)</f>
        <v>0</v>
      </c>
      <c r="AA225" s="1" cm="1">
        <f t="array" ref="AA225">SUMPRODUCT(LEN(H225)-LEN(SUBSTITUTE(H225,{"0";"1";"2";"3";"4";"5";"6";"7";"8";"9"},"")))</f>
        <v>10</v>
      </c>
      <c r="AC225" t="str">
        <f t="shared" si="23"/>
        <v>Potential Duplicate</v>
      </c>
      <c r="AD225">
        <f t="shared" si="24"/>
        <v>2</v>
      </c>
      <c r="AE225">
        <f t="shared" si="25"/>
        <v>1</v>
      </c>
      <c r="AF225" t="str">
        <f t="shared" si="26"/>
        <v>Yes</v>
      </c>
      <c r="AG225">
        <f t="shared" ca="1" si="27"/>
        <v>54</v>
      </c>
      <c r="AH225" t="str">
        <f ca="1">IF(OR(V225="",AG225=""),"Yes",IF(AG225&gt;Config!$B$41,"Yes","No"))</f>
        <v>No</v>
      </c>
    </row>
    <row r="226" spans="1:34" x14ac:dyDescent="0.25">
      <c r="A226" s="1" t="s">
        <v>2193</v>
      </c>
      <c r="B226" s="1" t="s">
        <v>353</v>
      </c>
      <c r="C226" s="1" t="s">
        <v>499</v>
      </c>
      <c r="D226" s="1" t="s">
        <v>2194</v>
      </c>
      <c r="E226" s="1" t="s">
        <v>33975</v>
      </c>
      <c r="F226" s="1" t="s">
        <v>2195</v>
      </c>
      <c r="G226" t="str">
        <f t="shared" si="21"/>
        <v>Invalid</v>
      </c>
      <c r="H226" s="1" t="s">
        <v>2196</v>
      </c>
      <c r="I226" t="str" cm="1">
        <f t="array" ref="I226">IF(OR(TRIM(H226)="",ISNUMBER(SEARCH("#",H226)),AA226&lt;Config!$B$8,SUMPRODUCT(--ISNUMBER(SEARCH({"a";"b";"c";"d";"e";"f";"g";"h";"i";"j";"k";"l";"m";"n";"o";"p";"q";"r";"s";"t";"u";"v";"w";"x";"y";"z"},H226)))&gt;0),"Invalid","Valid")</f>
        <v>Valid</v>
      </c>
      <c r="J226" s="1" t="s">
        <v>2197</v>
      </c>
      <c r="K226" s="1" t="s">
        <v>163</v>
      </c>
      <c r="L226" s="1" t="s">
        <v>179</v>
      </c>
      <c r="M226" s="1" t="s">
        <v>135</v>
      </c>
      <c r="N226" s="1" t="s">
        <v>211</v>
      </c>
      <c r="O226" s="1" t="s">
        <v>149</v>
      </c>
      <c r="P226" t="s">
        <v>344</v>
      </c>
      <c r="Q226" s="1" t="s">
        <v>345</v>
      </c>
      <c r="R226" s="1" t="s">
        <v>1200</v>
      </c>
      <c r="S226" s="1" t="s">
        <v>2198</v>
      </c>
      <c r="T226" s="1" t="s">
        <v>2199</v>
      </c>
      <c r="U226" s="1" t="s">
        <v>2200</v>
      </c>
      <c r="V226" s="1" t="s">
        <v>1050</v>
      </c>
      <c r="W226" s="1" t="s">
        <v>293</v>
      </c>
      <c r="X226" t="str">
        <f t="shared" si="22"/>
        <v>Complete</v>
      </c>
      <c r="Y226">
        <f>MAX(0,100-IF(G226="Invalid",Config!$B$5,0)-IF(I226="Invalid",Config!$B$6,0)-IF(X226="Incomplete",Config!$B$7,0)-IF(AF226="Yes",Config!$B$37,0))</f>
        <v>70</v>
      </c>
      <c r="Z226" s="1">
        <f>IF(OR(TRIM(B226)="",COUNTIF(Config!$B$15:$B$19,B226)&gt;0),1,0)+IF(OR(TRIM(C226)="",COUNTIF(Config!$B$15:$B$19,C226)&gt;0),1,0)+IF(OR(TRIM(F226)="",COUNTIF(Config!$B$15:$B$19,F226)&gt;0),1,0)+IF(OR(TRIM(H226)="",COUNTIF(Config!$B$15:$B$19,H226)&gt;0),1,0)+IF(OR(TRIM(E226)="",COUNTIF(Config!$B$15:$B$19,E226)&gt;0),1,0)+IF(OR(TRIM(K226)="",COUNTIF(Config!$B$15:$B$19,K226)&gt;0),1,0)+IF(OR(TRIM(P226)="",COUNTIF(Config!$B$15:$B$19,P226)&gt;0),1,0)+IF(OR(TRIM(R226)="",COUNTIF(Config!$B$15:$B$19,R226)&gt;0),1,0)</f>
        <v>0</v>
      </c>
      <c r="AA226" s="1" cm="1">
        <f t="array" ref="AA226">SUMPRODUCT(LEN(H226)-LEN(SUBSTITUTE(H226,{"0";"1";"2";"3";"4";"5";"6";"7";"8";"9"},"")))</f>
        <v>11</v>
      </c>
      <c r="AC226" t="str">
        <f t="shared" si="23"/>
        <v>Invalid Email</v>
      </c>
      <c r="AD226">
        <f t="shared" si="24"/>
        <v>0</v>
      </c>
      <c r="AE226">
        <f t="shared" si="25"/>
        <v>1</v>
      </c>
      <c r="AF226" t="str">
        <f t="shared" si="26"/>
        <v>No</v>
      </c>
      <c r="AG226">
        <f t="shared" ca="1" si="27"/>
        <v>37</v>
      </c>
      <c r="AH226" t="str">
        <f ca="1">IF(OR(V226="",AG226=""),"Yes",IF(AG226&gt;Config!$B$41,"Yes","No"))</f>
        <v>No</v>
      </c>
    </row>
    <row r="227" spans="1:34" x14ac:dyDescent="0.25">
      <c r="A227" s="1" t="s">
        <v>2201</v>
      </c>
      <c r="B227" s="1" t="s">
        <v>352</v>
      </c>
      <c r="C227" s="1" t="s">
        <v>445</v>
      </c>
      <c r="D227" s="1" t="s">
        <v>2202</v>
      </c>
      <c r="E227" s="1" t="s">
        <v>477</v>
      </c>
      <c r="F227" s="1" t="s">
        <v>2203</v>
      </c>
      <c r="G227" t="str">
        <f t="shared" si="21"/>
        <v>Valid</v>
      </c>
      <c r="H227" s="1" t="s">
        <v>2204</v>
      </c>
      <c r="I227" t="str" cm="1">
        <f t="array" ref="I227">IF(OR(TRIM(H227)="",ISNUMBER(SEARCH("#",H227)),AA227&lt;Config!$B$8,SUMPRODUCT(--ISNUMBER(SEARCH({"a";"b";"c";"d";"e";"f";"g";"h";"i";"j";"k";"l";"m";"n";"o";"p";"q";"r";"s";"t";"u";"v";"w";"x";"y";"z"},H227)))&gt;0),"Invalid","Valid")</f>
        <v>Valid</v>
      </c>
      <c r="J227" s="1" t="s">
        <v>2205</v>
      </c>
      <c r="K227" s="1" t="s">
        <v>369</v>
      </c>
      <c r="L227" s="1" t="s">
        <v>265</v>
      </c>
      <c r="M227" s="1" t="s">
        <v>30</v>
      </c>
      <c r="N227" s="1" t="s">
        <v>86</v>
      </c>
      <c r="O227" s="1" t="s">
        <v>149</v>
      </c>
      <c r="P227" t="s">
        <v>87</v>
      </c>
      <c r="Q227" s="1" t="s">
        <v>88</v>
      </c>
      <c r="R227" s="1" t="s">
        <v>212</v>
      </c>
      <c r="S227" s="1" t="s">
        <v>2206</v>
      </c>
      <c r="T227" s="1" t="s">
        <v>2207</v>
      </c>
      <c r="U227" s="1" t="s">
        <v>2208</v>
      </c>
      <c r="V227" s="1" t="s">
        <v>2209</v>
      </c>
      <c r="W227" s="1" t="s">
        <v>40</v>
      </c>
      <c r="X227" t="str">
        <f t="shared" si="22"/>
        <v>Complete</v>
      </c>
      <c r="Y227">
        <f>MAX(0,100-IF(G227="Invalid",Config!$B$5,0)-IF(I227="Invalid",Config!$B$6,0)-IF(X227="Incomplete",Config!$B$7,0)-IF(AF227="Yes",Config!$B$37,0))</f>
        <v>100</v>
      </c>
      <c r="Z227" s="1">
        <f>IF(OR(TRIM(B227)="",COUNTIF(Config!$B$15:$B$19,B227)&gt;0),1,0)+IF(OR(TRIM(C227)="",COUNTIF(Config!$B$15:$B$19,C227)&gt;0),1,0)+IF(OR(TRIM(F227)="",COUNTIF(Config!$B$15:$B$19,F227)&gt;0),1,0)+IF(OR(TRIM(H227)="",COUNTIF(Config!$B$15:$B$19,H227)&gt;0),1,0)+IF(OR(TRIM(E227)="",COUNTIF(Config!$B$15:$B$19,E227)&gt;0),1,0)+IF(OR(TRIM(K227)="",COUNTIF(Config!$B$15:$B$19,K227)&gt;0),1,0)+IF(OR(TRIM(P227)="",COUNTIF(Config!$B$15:$B$19,P227)&gt;0),1,0)+IF(OR(TRIM(R227)="",COUNTIF(Config!$B$15:$B$19,R227)&gt;0),1,0)</f>
        <v>0</v>
      </c>
      <c r="AA227" s="1" cm="1">
        <f t="array" ref="AA227">SUMPRODUCT(LEN(H227)-LEN(SUBSTITUTE(H227,{"0";"1";"2";"3";"4";"5";"6";"7";"8";"9"},"")))</f>
        <v>11</v>
      </c>
      <c r="AC227" t="str">
        <f t="shared" si="23"/>
        <v/>
      </c>
      <c r="AD227">
        <f t="shared" si="24"/>
        <v>1</v>
      </c>
      <c r="AE227">
        <f t="shared" si="25"/>
        <v>1</v>
      </c>
      <c r="AF227" t="str">
        <f t="shared" si="26"/>
        <v>No</v>
      </c>
      <c r="AG227">
        <f t="shared" ca="1" si="27"/>
        <v>475</v>
      </c>
      <c r="AH227" t="str">
        <f ca="1">IF(OR(V227="",AG227=""),"Yes",IF(AG227&gt;Config!$B$41,"Yes","No"))</f>
        <v>Yes</v>
      </c>
    </row>
    <row r="228" spans="1:34" x14ac:dyDescent="0.25">
      <c r="A228" s="1" t="s">
        <v>2210</v>
      </c>
      <c r="B228" s="1" t="s">
        <v>1015</v>
      </c>
      <c r="C228" s="1" t="s">
        <v>337</v>
      </c>
      <c r="D228" s="1" t="s">
        <v>2211</v>
      </c>
      <c r="E228" s="1" t="s">
        <v>33976</v>
      </c>
      <c r="F228" s="1" t="s">
        <v>2212</v>
      </c>
      <c r="G228" t="str">
        <f t="shared" si="21"/>
        <v>Valid</v>
      </c>
      <c r="H228" s="1" t="s">
        <v>2213</v>
      </c>
      <c r="I228" t="str" cm="1">
        <f t="array" ref="I228">IF(OR(TRIM(H228)="",ISNUMBER(SEARCH("#",H228)),AA228&lt;Config!$B$8,SUMPRODUCT(--ISNUMBER(SEARCH({"a";"b";"c";"d";"e";"f";"g";"h";"i";"j";"k";"l";"m";"n";"o";"p";"q";"r";"s";"t";"u";"v";"w";"x";"y";"z"},H228)))&gt;0),"Invalid","Valid")</f>
        <v>Valid</v>
      </c>
      <c r="J228" s="1" t="s">
        <v>2214</v>
      </c>
      <c r="K228" s="1" t="s">
        <v>1001</v>
      </c>
      <c r="L228" s="1" t="s">
        <v>102</v>
      </c>
      <c r="M228" s="1" t="s">
        <v>135</v>
      </c>
      <c r="N228" s="1" t="s">
        <v>31</v>
      </c>
      <c r="O228" s="1" t="s">
        <v>149</v>
      </c>
      <c r="P228" t="s">
        <v>87</v>
      </c>
      <c r="Q228" s="1" t="s">
        <v>166</v>
      </c>
      <c r="R228" s="1" t="s">
        <v>559</v>
      </c>
      <c r="S228" s="1" t="s">
        <v>2215</v>
      </c>
      <c r="T228" s="1" t="s">
        <v>2216</v>
      </c>
      <c r="U228" s="1" t="s">
        <v>2217</v>
      </c>
      <c r="V228" s="1" t="s">
        <v>2093</v>
      </c>
      <c r="W228" s="1" t="s">
        <v>60</v>
      </c>
      <c r="X228" t="str">
        <f t="shared" si="22"/>
        <v>Complete</v>
      </c>
      <c r="Y228">
        <f>MAX(0,100-IF(G228="Invalid",Config!$B$5,0)-IF(I228="Invalid",Config!$B$6,0)-IF(X228="Incomplete",Config!$B$7,0)-IF(AF228="Yes",Config!$B$37,0))</f>
        <v>100</v>
      </c>
      <c r="Z228" s="1">
        <f>IF(OR(TRIM(B228)="",COUNTIF(Config!$B$15:$B$19,B228)&gt;0),1,0)+IF(OR(TRIM(C228)="",COUNTIF(Config!$B$15:$B$19,C228)&gt;0),1,0)+IF(OR(TRIM(F228)="",COUNTIF(Config!$B$15:$B$19,F228)&gt;0),1,0)+IF(OR(TRIM(H228)="",COUNTIF(Config!$B$15:$B$19,H228)&gt;0),1,0)+IF(OR(TRIM(E228)="",COUNTIF(Config!$B$15:$B$19,E228)&gt;0),1,0)+IF(OR(TRIM(K228)="",COUNTIF(Config!$B$15:$B$19,K228)&gt;0),1,0)+IF(OR(TRIM(P228)="",COUNTIF(Config!$B$15:$B$19,P228)&gt;0),1,0)+IF(OR(TRIM(R228)="",COUNTIF(Config!$B$15:$B$19,R228)&gt;0),1,0)</f>
        <v>0</v>
      </c>
      <c r="AA228" s="1" cm="1">
        <f t="array" ref="AA228">SUMPRODUCT(LEN(H228)-LEN(SUBSTITUTE(H228,{"0";"1";"2";"3";"4";"5";"6";"7";"8";"9"},"")))</f>
        <v>11</v>
      </c>
      <c r="AC228" t="str">
        <f t="shared" si="23"/>
        <v/>
      </c>
      <c r="AD228">
        <f t="shared" si="24"/>
        <v>1</v>
      </c>
      <c r="AE228">
        <f t="shared" si="25"/>
        <v>1</v>
      </c>
      <c r="AF228" t="str">
        <f t="shared" si="26"/>
        <v>No</v>
      </c>
      <c r="AG228">
        <f t="shared" ca="1" si="27"/>
        <v>243</v>
      </c>
      <c r="AH228" t="str">
        <f ca="1">IF(OR(V228="",AG228=""),"Yes",IF(AG228&gt;Config!$B$41,"Yes","No"))</f>
        <v>No</v>
      </c>
    </row>
    <row r="229" spans="1:34" x14ac:dyDescent="0.25">
      <c r="A229" s="1" t="s">
        <v>2218</v>
      </c>
      <c r="B229" s="1" t="s">
        <v>1293</v>
      </c>
      <c r="C229" s="1" t="s">
        <v>33815</v>
      </c>
      <c r="D229" s="1" t="s">
        <v>1293</v>
      </c>
      <c r="E229" s="1" t="s">
        <v>33977</v>
      </c>
      <c r="F229" s="1" t="s">
        <v>2219</v>
      </c>
      <c r="G229" t="str">
        <f t="shared" si="21"/>
        <v>Valid</v>
      </c>
      <c r="H229" s="1" t="s">
        <v>2220</v>
      </c>
      <c r="I229" t="str" cm="1">
        <f t="array" ref="I229">IF(OR(TRIM(H229)="",ISNUMBER(SEARCH("#",H229)),AA229&lt;Config!$B$8,SUMPRODUCT(--ISNUMBER(SEARCH({"a";"b";"c";"d";"e";"f";"g";"h";"i";"j";"k";"l";"m";"n";"o";"p";"q";"r";"s";"t";"u";"v";"w";"x";"y";"z"},H229)))&gt;0),"Invalid","Valid")</f>
        <v>Valid</v>
      </c>
      <c r="J229" s="1" t="s">
        <v>2221</v>
      </c>
      <c r="K229" s="1" t="s">
        <v>163</v>
      </c>
      <c r="L229" s="1" t="s">
        <v>179</v>
      </c>
      <c r="M229" s="1" t="s">
        <v>50</v>
      </c>
      <c r="N229" s="1" t="s">
        <v>33819</v>
      </c>
      <c r="O229" s="1" t="s">
        <v>149</v>
      </c>
      <c r="P229" t="s">
        <v>590</v>
      </c>
      <c r="Q229" s="1" t="s">
        <v>591</v>
      </c>
      <c r="R229" s="1" t="s">
        <v>1846</v>
      </c>
      <c r="S229" s="1" t="s">
        <v>2222</v>
      </c>
      <c r="T229" s="1" t="s">
        <v>2223</v>
      </c>
      <c r="U229" s="1" t="s">
        <v>2224</v>
      </c>
      <c r="V229" s="1" t="s">
        <v>2225</v>
      </c>
      <c r="W229" s="1" t="s">
        <v>94</v>
      </c>
      <c r="X229" t="str">
        <f t="shared" si="22"/>
        <v>Incomplete</v>
      </c>
      <c r="Y229">
        <f>MAX(0,100-IF(G229="Invalid",Config!$B$5,0)-IF(I229="Invalid",Config!$B$6,0)-IF(X229="Incomplete",Config!$B$7,0)-IF(AF229="Yes",Config!$B$37,0))</f>
        <v>35</v>
      </c>
      <c r="Z229" s="1">
        <f>IF(OR(TRIM(B229)="",COUNTIF(Config!$B$15:$B$19,B229)&gt;0),1,0)+IF(OR(TRIM(C229)="",COUNTIF(Config!$B$15:$B$19,C229)&gt;0),1,0)+IF(OR(TRIM(F229)="",COUNTIF(Config!$B$15:$B$19,F229)&gt;0),1,0)+IF(OR(TRIM(H229)="",COUNTIF(Config!$B$15:$B$19,H229)&gt;0),1,0)+IF(OR(TRIM(E229)="",COUNTIF(Config!$B$15:$B$19,E229)&gt;0),1,0)+IF(OR(TRIM(K229)="",COUNTIF(Config!$B$15:$B$19,K229)&gt;0),1,0)+IF(OR(TRIM(P229)="",COUNTIF(Config!$B$15:$B$19,P229)&gt;0),1,0)+IF(OR(TRIM(R229)="",COUNTIF(Config!$B$15:$B$19,R229)&gt;0),1,0)</f>
        <v>1</v>
      </c>
      <c r="AA229" s="1" cm="1">
        <f t="array" ref="AA229">SUMPRODUCT(LEN(H229)-LEN(SUBSTITUTE(H229,{"0";"1";"2";"3";"4";"5";"6";"7";"8";"9"},"")))</f>
        <v>12</v>
      </c>
      <c r="AC229" t="str">
        <f t="shared" si="23"/>
        <v>Incomplete Profile; Potential Duplicate</v>
      </c>
      <c r="AD229">
        <f t="shared" si="24"/>
        <v>2</v>
      </c>
      <c r="AE229">
        <f t="shared" si="25"/>
        <v>1</v>
      </c>
      <c r="AF229" t="str">
        <f t="shared" si="26"/>
        <v>Yes</v>
      </c>
      <c r="AG229">
        <f t="shared" ca="1" si="27"/>
        <v>473</v>
      </c>
      <c r="AH229" t="str">
        <f ca="1">IF(OR(V229="",AG229=""),"Yes",IF(AG229&gt;Config!$B$41,"Yes","No"))</f>
        <v>Yes</v>
      </c>
    </row>
    <row r="230" spans="1:34" x14ac:dyDescent="0.25">
      <c r="A230" s="1" t="s">
        <v>2226</v>
      </c>
      <c r="B230" s="1" t="s">
        <v>1283</v>
      </c>
      <c r="C230" s="1" t="s">
        <v>410</v>
      </c>
      <c r="D230" s="1" t="s">
        <v>2227</v>
      </c>
      <c r="E230" s="1" t="s">
        <v>33978</v>
      </c>
      <c r="F230" s="1" t="s">
        <v>2228</v>
      </c>
      <c r="G230" t="str">
        <f t="shared" si="21"/>
        <v>Valid</v>
      </c>
      <c r="H230" s="1" t="s">
        <v>2229</v>
      </c>
      <c r="I230" t="str" cm="1">
        <f t="array" ref="I230">IF(OR(TRIM(H230)="",ISNUMBER(SEARCH("#",H230)),AA230&lt;Config!$B$8,SUMPRODUCT(--ISNUMBER(SEARCH({"a";"b";"c";"d";"e";"f";"g";"h";"i";"j";"k";"l";"m";"n";"o";"p";"q";"r";"s";"t";"u";"v";"w";"x";"y";"z"},H230)))&gt;0),"Invalid","Valid")</f>
        <v>Valid</v>
      </c>
      <c r="J230" s="1" t="s">
        <v>2230</v>
      </c>
      <c r="K230" s="1" t="s">
        <v>66</v>
      </c>
      <c r="L230" s="1" t="s">
        <v>450</v>
      </c>
      <c r="M230" s="1" t="s">
        <v>33827</v>
      </c>
      <c r="N230" s="1" t="s">
        <v>211</v>
      </c>
      <c r="O230" s="1" t="s">
        <v>180</v>
      </c>
      <c r="P230" t="s">
        <v>53</v>
      </c>
      <c r="Q230" s="1" t="s">
        <v>55</v>
      </c>
      <c r="R230" s="1" t="s">
        <v>197</v>
      </c>
      <c r="S230" s="1" t="s">
        <v>2231</v>
      </c>
      <c r="T230" s="1" t="s">
        <v>2232</v>
      </c>
      <c r="U230" s="1" t="s">
        <v>2233</v>
      </c>
      <c r="V230" s="1" t="s">
        <v>2234</v>
      </c>
      <c r="W230" s="1" t="s">
        <v>293</v>
      </c>
      <c r="X230" t="str">
        <f t="shared" si="22"/>
        <v>Complete</v>
      </c>
      <c r="Y230">
        <f>MAX(0,100-IF(G230="Invalid",Config!$B$5,0)-IF(I230="Invalid",Config!$B$6,0)-IF(X230="Incomplete",Config!$B$7,0)-IF(AF230="Yes",Config!$B$37,0))</f>
        <v>75</v>
      </c>
      <c r="Z230" s="1">
        <f>IF(OR(TRIM(B230)="",COUNTIF(Config!$B$15:$B$19,B230)&gt;0),1,0)+IF(OR(TRIM(C230)="",COUNTIF(Config!$B$15:$B$19,C230)&gt;0),1,0)+IF(OR(TRIM(F230)="",COUNTIF(Config!$B$15:$B$19,F230)&gt;0),1,0)+IF(OR(TRIM(H230)="",COUNTIF(Config!$B$15:$B$19,H230)&gt;0),1,0)+IF(OR(TRIM(E230)="",COUNTIF(Config!$B$15:$B$19,E230)&gt;0),1,0)+IF(OR(TRIM(K230)="",COUNTIF(Config!$B$15:$B$19,K230)&gt;0),1,0)+IF(OR(TRIM(P230)="",COUNTIF(Config!$B$15:$B$19,P230)&gt;0),1,0)+IF(OR(TRIM(R230)="",COUNTIF(Config!$B$15:$B$19,R230)&gt;0),1,0)</f>
        <v>0</v>
      </c>
      <c r="AA230" s="1" cm="1">
        <f t="array" ref="AA230">SUMPRODUCT(LEN(H230)-LEN(SUBSTITUTE(H230,{"0";"1";"2";"3";"4";"5";"6";"7";"8";"9"},"")))</f>
        <v>12</v>
      </c>
      <c r="AC230" t="str">
        <f t="shared" si="23"/>
        <v>Potential Duplicate</v>
      </c>
      <c r="AD230">
        <f t="shared" si="24"/>
        <v>2</v>
      </c>
      <c r="AE230">
        <f t="shared" si="25"/>
        <v>1</v>
      </c>
      <c r="AF230" t="str">
        <f t="shared" si="26"/>
        <v>Yes</v>
      </c>
      <c r="AG230">
        <f t="shared" ca="1" si="27"/>
        <v>396</v>
      </c>
      <c r="AH230" t="str">
        <f ca="1">IF(OR(V230="",AG230=""),"Yes",IF(AG230&gt;Config!$B$41,"Yes","No"))</f>
        <v>Yes</v>
      </c>
    </row>
    <row r="231" spans="1:34" x14ac:dyDescent="0.25">
      <c r="A231" s="1" t="s">
        <v>2235</v>
      </c>
      <c r="B231" s="1" t="s">
        <v>619</v>
      </c>
      <c r="C231" s="1" t="s">
        <v>43</v>
      </c>
      <c r="D231" s="1" t="s">
        <v>2236</v>
      </c>
      <c r="E231" s="1" t="s">
        <v>33979</v>
      </c>
      <c r="F231" s="1" t="s">
        <v>2237</v>
      </c>
      <c r="G231" t="str">
        <f t="shared" si="21"/>
        <v>Invalid</v>
      </c>
      <c r="H231" s="1" t="s">
        <v>2238</v>
      </c>
      <c r="I231" t="str" cm="1">
        <f t="array" ref="I231">IF(OR(TRIM(H231)="",ISNUMBER(SEARCH("#",H231)),AA231&lt;Config!$B$8,SUMPRODUCT(--ISNUMBER(SEARCH({"a";"b";"c";"d";"e";"f";"g";"h";"i";"j";"k";"l";"m";"n";"o";"p";"q";"r";"s";"t";"u";"v";"w";"x";"y";"z"},H231)))&gt;0),"Invalid","Valid")</f>
        <v>Valid</v>
      </c>
      <c r="J231" s="1" t="s">
        <v>2239</v>
      </c>
      <c r="K231" s="1" t="s">
        <v>48</v>
      </c>
      <c r="L231" s="1" t="s">
        <v>29</v>
      </c>
      <c r="M231" s="1" t="s">
        <v>33825</v>
      </c>
      <c r="N231" s="1" t="s">
        <v>713</v>
      </c>
      <c r="O231" s="1" t="s">
        <v>196</v>
      </c>
      <c r="P231" t="s">
        <v>53</v>
      </c>
      <c r="Q231" s="1" t="s">
        <v>181</v>
      </c>
      <c r="R231" s="1" t="s">
        <v>150</v>
      </c>
      <c r="S231" s="1" t="s">
        <v>2240</v>
      </c>
      <c r="T231" s="1" t="s">
        <v>2241</v>
      </c>
      <c r="U231" s="1" t="s">
        <v>2242</v>
      </c>
      <c r="V231" s="1" t="s">
        <v>2243</v>
      </c>
      <c r="W231" s="1" t="s">
        <v>202</v>
      </c>
      <c r="X231" t="str">
        <f t="shared" si="22"/>
        <v>Complete</v>
      </c>
      <c r="Y231">
        <f>MAX(0,100-IF(G231="Invalid",Config!$B$5,0)-IF(I231="Invalid",Config!$B$6,0)-IF(X231="Incomplete",Config!$B$7,0)-IF(AF231="Yes",Config!$B$37,0))</f>
        <v>70</v>
      </c>
      <c r="Z231" s="1">
        <f>IF(OR(TRIM(B231)="",COUNTIF(Config!$B$15:$B$19,B231)&gt;0),1,0)+IF(OR(TRIM(C231)="",COUNTIF(Config!$B$15:$B$19,C231)&gt;0),1,0)+IF(OR(TRIM(F231)="",COUNTIF(Config!$B$15:$B$19,F231)&gt;0),1,0)+IF(OR(TRIM(H231)="",COUNTIF(Config!$B$15:$B$19,H231)&gt;0),1,0)+IF(OR(TRIM(E231)="",COUNTIF(Config!$B$15:$B$19,E231)&gt;0),1,0)+IF(OR(TRIM(K231)="",COUNTIF(Config!$B$15:$B$19,K231)&gt;0),1,0)+IF(OR(TRIM(P231)="",COUNTIF(Config!$B$15:$B$19,P231)&gt;0),1,0)+IF(OR(TRIM(R231)="",COUNTIF(Config!$B$15:$B$19,R231)&gt;0),1,0)</f>
        <v>0</v>
      </c>
      <c r="AA231" s="1" cm="1">
        <f t="array" ref="AA231">SUMPRODUCT(LEN(H231)-LEN(SUBSTITUTE(H231,{"0";"1";"2";"3";"4";"5";"6";"7";"8";"9"},"")))</f>
        <v>12</v>
      </c>
      <c r="AC231" t="str">
        <f t="shared" si="23"/>
        <v>Invalid Email</v>
      </c>
      <c r="AD231">
        <f t="shared" si="24"/>
        <v>0</v>
      </c>
      <c r="AE231">
        <f t="shared" si="25"/>
        <v>1</v>
      </c>
      <c r="AF231" t="str">
        <f t="shared" si="26"/>
        <v>No</v>
      </c>
      <c r="AG231">
        <f t="shared" ca="1" si="27"/>
        <v>97</v>
      </c>
      <c r="AH231" t="str">
        <f ca="1">IF(OR(V231="",AG231=""),"Yes",IF(AG231&gt;Config!$B$41,"Yes","No"))</f>
        <v>No</v>
      </c>
    </row>
    <row r="232" spans="1:34" x14ac:dyDescent="0.25">
      <c r="A232" s="1" t="s">
        <v>2244</v>
      </c>
      <c r="B232" s="1" t="s">
        <v>1557</v>
      </c>
      <c r="C232" s="1" t="s">
        <v>23</v>
      </c>
      <c r="D232" s="1" t="s">
        <v>2245</v>
      </c>
      <c r="E232" s="1" t="s">
        <v>283</v>
      </c>
      <c r="F232" s="1" t="s">
        <v>2246</v>
      </c>
      <c r="G232" t="str">
        <f t="shared" si="21"/>
        <v>Valid</v>
      </c>
      <c r="H232" s="1" t="s">
        <v>2247</v>
      </c>
      <c r="I232" t="str" cm="1">
        <f t="array" ref="I232">IF(OR(TRIM(H232)="",ISNUMBER(SEARCH("#",H232)),AA232&lt;Config!$B$8,SUMPRODUCT(--ISNUMBER(SEARCH({"a";"b";"c";"d";"e";"f";"g";"h";"i";"j";"k";"l";"m";"n";"o";"p";"q";"r";"s";"t";"u";"v";"w";"x";"y";"z"},H232)))&gt;0),"Invalid","Valid")</f>
        <v>Valid</v>
      </c>
      <c r="J232" s="1" t="s">
        <v>2248</v>
      </c>
      <c r="K232" s="1" t="s">
        <v>866</v>
      </c>
      <c r="L232" s="1" t="s">
        <v>164</v>
      </c>
      <c r="M232" s="1" t="s">
        <v>251</v>
      </c>
      <c r="N232" s="1" t="s">
        <v>252</v>
      </c>
      <c r="O232" s="1" t="s">
        <v>149</v>
      </c>
      <c r="P232" t="s">
        <v>314</v>
      </c>
      <c r="Q232" s="1" t="s">
        <v>663</v>
      </c>
      <c r="R232" s="1" t="s">
        <v>315</v>
      </c>
      <c r="S232" s="1" t="s">
        <v>2249</v>
      </c>
      <c r="T232" s="1" t="s">
        <v>2250</v>
      </c>
      <c r="U232" s="1" t="s">
        <v>2251</v>
      </c>
      <c r="V232" s="1" t="s">
        <v>215</v>
      </c>
      <c r="W232" s="1" t="s">
        <v>186</v>
      </c>
      <c r="X232" t="str">
        <f t="shared" si="22"/>
        <v>Complete</v>
      </c>
      <c r="Y232">
        <f>MAX(0,100-IF(G232="Invalid",Config!$B$5,0)-IF(I232="Invalid",Config!$B$6,0)-IF(X232="Incomplete",Config!$B$7,0)-IF(AF232="Yes",Config!$B$37,0))</f>
        <v>100</v>
      </c>
      <c r="Z232" s="1">
        <f>IF(OR(TRIM(B232)="",COUNTIF(Config!$B$15:$B$19,B232)&gt;0),1,0)+IF(OR(TRIM(C232)="",COUNTIF(Config!$B$15:$B$19,C232)&gt;0),1,0)+IF(OR(TRIM(F232)="",COUNTIF(Config!$B$15:$B$19,F232)&gt;0),1,0)+IF(OR(TRIM(H232)="",COUNTIF(Config!$B$15:$B$19,H232)&gt;0),1,0)+IF(OR(TRIM(E232)="",COUNTIF(Config!$B$15:$B$19,E232)&gt;0),1,0)+IF(OR(TRIM(K232)="",COUNTIF(Config!$B$15:$B$19,K232)&gt;0),1,0)+IF(OR(TRIM(P232)="",COUNTIF(Config!$B$15:$B$19,P232)&gt;0),1,0)+IF(OR(TRIM(R232)="",COUNTIF(Config!$B$15:$B$19,R232)&gt;0),1,0)</f>
        <v>0</v>
      </c>
      <c r="AA232" s="1" cm="1">
        <f t="array" ref="AA232">SUMPRODUCT(LEN(H232)-LEN(SUBSTITUTE(H232,{"0";"1";"2";"3";"4";"5";"6";"7";"8";"9"},"")))</f>
        <v>10</v>
      </c>
      <c r="AC232" t="str">
        <f t="shared" si="23"/>
        <v/>
      </c>
      <c r="AD232">
        <f t="shared" si="24"/>
        <v>1</v>
      </c>
      <c r="AE232">
        <f t="shared" si="25"/>
        <v>1</v>
      </c>
      <c r="AF232" t="str">
        <f t="shared" si="26"/>
        <v>No</v>
      </c>
      <c r="AG232">
        <f t="shared" ca="1" si="27"/>
        <v>399</v>
      </c>
      <c r="AH232" t="str">
        <f ca="1">IF(OR(V232="",AG232=""),"Yes",IF(AG232&gt;Config!$B$41,"Yes","No"))</f>
        <v>Yes</v>
      </c>
    </row>
    <row r="233" spans="1:34" x14ac:dyDescent="0.25">
      <c r="A233" s="1" t="s">
        <v>2252</v>
      </c>
      <c r="B233" s="1" t="s">
        <v>1231</v>
      </c>
      <c r="C233" s="1" t="s">
        <v>308</v>
      </c>
      <c r="D233" s="1" t="s">
        <v>2143</v>
      </c>
      <c r="E233" s="1" t="s">
        <v>33980</v>
      </c>
      <c r="F233" s="1" t="s">
        <v>2253</v>
      </c>
      <c r="G233" t="str">
        <f t="shared" si="21"/>
        <v>Valid</v>
      </c>
      <c r="H233" s="1" t="s">
        <v>2254</v>
      </c>
      <c r="I233" t="str" cm="1">
        <f t="array" ref="I233">IF(OR(TRIM(H233)="",ISNUMBER(SEARCH("#",H233)),AA233&lt;Config!$B$8,SUMPRODUCT(--ISNUMBER(SEARCH({"a";"b";"c";"d";"e";"f";"g";"h";"i";"j";"k";"l";"m";"n";"o";"p";"q";"r";"s";"t";"u";"v";"w";"x";"y";"z"},H233)))&gt;0),"Invalid","Valid")</f>
        <v>Valid</v>
      </c>
      <c r="J233" s="1" t="s">
        <v>2255</v>
      </c>
      <c r="K233" s="1" t="s">
        <v>178</v>
      </c>
      <c r="L233" s="1" t="s">
        <v>67</v>
      </c>
      <c r="M233" s="1" t="s">
        <v>118</v>
      </c>
      <c r="N233" s="1" t="s">
        <v>211</v>
      </c>
      <c r="O233" s="1" t="s">
        <v>196</v>
      </c>
      <c r="P233" t="s">
        <v>53</v>
      </c>
      <c r="Q233" s="1" t="s">
        <v>150</v>
      </c>
      <c r="R233" s="1" t="s">
        <v>150</v>
      </c>
      <c r="S233" s="1" t="s">
        <v>2256</v>
      </c>
      <c r="T233" s="1" t="s">
        <v>2257</v>
      </c>
      <c r="U233" s="1" t="s">
        <v>2258</v>
      </c>
      <c r="V233" s="1" t="s">
        <v>2259</v>
      </c>
      <c r="W233" s="1" t="s">
        <v>202</v>
      </c>
      <c r="X233" t="str">
        <f t="shared" si="22"/>
        <v>Complete</v>
      </c>
      <c r="Y233">
        <f>MAX(0,100-IF(G233="Invalid",Config!$B$5,0)-IF(I233="Invalid",Config!$B$6,0)-IF(X233="Incomplete",Config!$B$7,0)-IF(AF233="Yes",Config!$B$37,0))</f>
        <v>100</v>
      </c>
      <c r="Z233" s="1">
        <f>IF(OR(TRIM(B233)="",COUNTIF(Config!$B$15:$B$19,B233)&gt;0),1,0)+IF(OR(TRIM(C233)="",COUNTIF(Config!$B$15:$B$19,C233)&gt;0),1,0)+IF(OR(TRIM(F233)="",COUNTIF(Config!$B$15:$B$19,F233)&gt;0),1,0)+IF(OR(TRIM(H233)="",COUNTIF(Config!$B$15:$B$19,H233)&gt;0),1,0)+IF(OR(TRIM(E233)="",COUNTIF(Config!$B$15:$B$19,E233)&gt;0),1,0)+IF(OR(TRIM(K233)="",COUNTIF(Config!$B$15:$B$19,K233)&gt;0),1,0)+IF(OR(TRIM(P233)="",COUNTIF(Config!$B$15:$B$19,P233)&gt;0),1,0)+IF(OR(TRIM(R233)="",COUNTIF(Config!$B$15:$B$19,R233)&gt;0),1,0)</f>
        <v>0</v>
      </c>
      <c r="AA233" s="1" cm="1">
        <f t="array" ref="AA233">SUMPRODUCT(LEN(H233)-LEN(SUBSTITUTE(H233,{"0";"1";"2";"3";"4";"5";"6";"7";"8";"9"},"")))</f>
        <v>12</v>
      </c>
      <c r="AC233" t="str">
        <f t="shared" si="23"/>
        <v/>
      </c>
      <c r="AD233">
        <f t="shared" si="24"/>
        <v>1</v>
      </c>
      <c r="AE233">
        <f t="shared" si="25"/>
        <v>1</v>
      </c>
      <c r="AF233" t="str">
        <f t="shared" si="26"/>
        <v>No</v>
      </c>
      <c r="AG233">
        <f t="shared" ca="1" si="27"/>
        <v>66</v>
      </c>
      <c r="AH233" t="str">
        <f ca="1">IF(OR(V233="",AG233=""),"Yes",IF(AG233&gt;Config!$B$41,"Yes","No"))</f>
        <v>No</v>
      </c>
    </row>
    <row r="234" spans="1:34" x14ac:dyDescent="0.25">
      <c r="A234" s="1" t="s">
        <v>2260</v>
      </c>
      <c r="B234" s="1" t="s">
        <v>62</v>
      </c>
      <c r="C234" s="1" t="s">
        <v>323</v>
      </c>
      <c r="D234" s="1" t="s">
        <v>2261</v>
      </c>
      <c r="E234" s="1" t="s">
        <v>578</v>
      </c>
      <c r="F234" s="1" t="s">
        <v>2262</v>
      </c>
      <c r="G234" t="str">
        <f t="shared" si="21"/>
        <v>Valid</v>
      </c>
      <c r="H234" s="1" t="s">
        <v>2263</v>
      </c>
      <c r="I234" t="str" cm="1">
        <f t="array" ref="I234">IF(OR(TRIM(H234)="",ISNUMBER(SEARCH("#",H234)),AA234&lt;Config!$B$8,SUMPRODUCT(--ISNUMBER(SEARCH({"a";"b";"c";"d";"e";"f";"g";"h";"i";"j";"k";"l";"m";"n";"o";"p";"q";"r";"s";"t";"u";"v";"w";"x";"y";"z"},H234)))&gt;0),"Invalid","Valid")</f>
        <v>Valid</v>
      </c>
      <c r="J234" s="1" t="s">
        <v>2264</v>
      </c>
      <c r="K234" s="1" t="s">
        <v>163</v>
      </c>
      <c r="L234" s="1" t="s">
        <v>450</v>
      </c>
      <c r="M234" s="1" t="s">
        <v>343</v>
      </c>
      <c r="N234" s="1" t="s">
        <v>358</v>
      </c>
      <c r="O234" s="1" t="s">
        <v>149</v>
      </c>
      <c r="P234" t="s">
        <v>344</v>
      </c>
      <c r="Q234" s="1" t="s">
        <v>1199</v>
      </c>
      <c r="R234" s="1" t="s">
        <v>971</v>
      </c>
      <c r="S234" s="1" t="s">
        <v>2265</v>
      </c>
      <c r="T234" s="1" t="s">
        <v>2266</v>
      </c>
      <c r="U234" s="1" t="s">
        <v>2267</v>
      </c>
      <c r="V234" s="1" t="s">
        <v>2268</v>
      </c>
      <c r="W234" s="1" t="s">
        <v>384</v>
      </c>
      <c r="X234" t="str">
        <f t="shared" si="22"/>
        <v>Complete</v>
      </c>
      <c r="Y234">
        <f>MAX(0,100-IF(G234="Invalid",Config!$B$5,0)-IF(I234="Invalid",Config!$B$6,0)-IF(X234="Incomplete",Config!$B$7,0)-IF(AF234="Yes",Config!$B$37,0))</f>
        <v>100</v>
      </c>
      <c r="Z234" s="1">
        <f>IF(OR(TRIM(B234)="",COUNTIF(Config!$B$15:$B$19,B234)&gt;0),1,0)+IF(OR(TRIM(C234)="",COUNTIF(Config!$B$15:$B$19,C234)&gt;0),1,0)+IF(OR(TRIM(F234)="",COUNTIF(Config!$B$15:$B$19,F234)&gt;0),1,0)+IF(OR(TRIM(H234)="",COUNTIF(Config!$B$15:$B$19,H234)&gt;0),1,0)+IF(OR(TRIM(E234)="",COUNTIF(Config!$B$15:$B$19,E234)&gt;0),1,0)+IF(OR(TRIM(K234)="",COUNTIF(Config!$B$15:$B$19,K234)&gt;0),1,0)+IF(OR(TRIM(P234)="",COUNTIF(Config!$B$15:$B$19,P234)&gt;0),1,0)+IF(OR(TRIM(R234)="",COUNTIF(Config!$B$15:$B$19,R234)&gt;0),1,0)</f>
        <v>0</v>
      </c>
      <c r="AA234" s="1" cm="1">
        <f t="array" ref="AA234">SUMPRODUCT(LEN(H234)-LEN(SUBSTITUTE(H234,{"0";"1";"2";"3";"4";"5";"6";"7";"8";"9"},"")))</f>
        <v>11</v>
      </c>
      <c r="AC234" t="str">
        <f t="shared" si="23"/>
        <v/>
      </c>
      <c r="AD234">
        <f t="shared" si="24"/>
        <v>1</v>
      </c>
      <c r="AE234">
        <f t="shared" si="25"/>
        <v>1</v>
      </c>
      <c r="AF234" t="str">
        <f t="shared" si="26"/>
        <v>No</v>
      </c>
      <c r="AG234">
        <f t="shared" ca="1" si="27"/>
        <v>209</v>
      </c>
      <c r="AH234" t="str">
        <f ca="1">IF(OR(V234="",AG234=""),"Yes",IF(AG234&gt;Config!$B$41,"Yes","No"))</f>
        <v>No</v>
      </c>
    </row>
    <row r="235" spans="1:34" x14ac:dyDescent="0.25">
      <c r="A235" s="1" t="s">
        <v>2269</v>
      </c>
      <c r="B235" s="1" t="s">
        <v>295</v>
      </c>
      <c r="C235" s="1" t="s">
        <v>1339</v>
      </c>
      <c r="D235" s="1" t="s">
        <v>2270</v>
      </c>
      <c r="E235" s="1" t="s">
        <v>33918</v>
      </c>
      <c r="F235" s="1" t="s">
        <v>2271</v>
      </c>
      <c r="G235" t="str">
        <f t="shared" si="21"/>
        <v>Valid</v>
      </c>
      <c r="H235" s="1" t="s">
        <v>2272</v>
      </c>
      <c r="I235" t="str" cm="1">
        <f t="array" ref="I235">IF(OR(TRIM(H235)="",ISNUMBER(SEARCH("#",H235)),AA235&lt;Config!$B$8,SUMPRODUCT(--ISNUMBER(SEARCH({"a";"b";"c";"d";"e";"f";"g";"h";"i";"j";"k";"l";"m";"n";"o";"p";"q";"r";"s";"t";"u";"v";"w";"x";"y";"z"},H235)))&gt;0),"Invalid","Valid")</f>
        <v>Valid</v>
      </c>
      <c r="J235" s="1" t="s">
        <v>2273</v>
      </c>
      <c r="K235" s="1" t="s">
        <v>287</v>
      </c>
      <c r="L235" s="1" t="s">
        <v>450</v>
      </c>
      <c r="M235" s="1" t="s">
        <v>118</v>
      </c>
      <c r="N235" s="1" t="s">
        <v>252</v>
      </c>
      <c r="O235" s="1" t="s">
        <v>180</v>
      </c>
      <c r="P235" t="s">
        <v>53</v>
      </c>
      <c r="Q235" s="1" t="s">
        <v>150</v>
      </c>
      <c r="R235" s="1" t="s">
        <v>55</v>
      </c>
      <c r="S235" s="1" t="s">
        <v>2274</v>
      </c>
      <c r="T235" s="1" t="s">
        <v>2275</v>
      </c>
      <c r="U235" s="1" t="s">
        <v>2276</v>
      </c>
      <c r="V235" s="1" t="s">
        <v>140</v>
      </c>
      <c r="W235" s="1" t="s">
        <v>293</v>
      </c>
      <c r="X235" t="str">
        <f t="shared" si="22"/>
        <v>Complete</v>
      </c>
      <c r="Y235">
        <f>MAX(0,100-IF(G235="Invalid",Config!$B$5,0)-IF(I235="Invalid",Config!$B$6,0)-IF(X235="Incomplete",Config!$B$7,0)-IF(AF235="Yes",Config!$B$37,0))</f>
        <v>100</v>
      </c>
      <c r="Z235" s="1">
        <f>IF(OR(TRIM(B235)="",COUNTIF(Config!$B$15:$B$19,B235)&gt;0),1,0)+IF(OR(TRIM(C235)="",COUNTIF(Config!$B$15:$B$19,C235)&gt;0),1,0)+IF(OR(TRIM(F235)="",COUNTIF(Config!$B$15:$B$19,F235)&gt;0),1,0)+IF(OR(TRIM(H235)="",COUNTIF(Config!$B$15:$B$19,H235)&gt;0),1,0)+IF(OR(TRIM(E235)="",COUNTIF(Config!$B$15:$B$19,E235)&gt;0),1,0)+IF(OR(TRIM(K235)="",COUNTIF(Config!$B$15:$B$19,K235)&gt;0),1,0)+IF(OR(TRIM(P235)="",COUNTIF(Config!$B$15:$B$19,P235)&gt;0),1,0)+IF(OR(TRIM(R235)="",COUNTIF(Config!$B$15:$B$19,R235)&gt;0),1,0)</f>
        <v>0</v>
      </c>
      <c r="AA235" s="1" cm="1">
        <f t="array" ref="AA235">SUMPRODUCT(LEN(H235)-LEN(SUBSTITUTE(H235,{"0";"1";"2";"3";"4";"5";"6";"7";"8";"9"},"")))</f>
        <v>12</v>
      </c>
      <c r="AC235" t="str">
        <f t="shared" si="23"/>
        <v/>
      </c>
      <c r="AD235">
        <f t="shared" si="24"/>
        <v>1</v>
      </c>
      <c r="AE235">
        <f t="shared" si="25"/>
        <v>1</v>
      </c>
      <c r="AF235" t="str">
        <f t="shared" si="26"/>
        <v>No</v>
      </c>
      <c r="AG235">
        <f t="shared" ca="1" si="27"/>
        <v>37</v>
      </c>
      <c r="AH235" t="str">
        <f ca="1">IF(OR(V235="",AG235=""),"Yes",IF(AG235&gt;Config!$B$41,"Yes","No"))</f>
        <v>No</v>
      </c>
    </row>
    <row r="236" spans="1:34" x14ac:dyDescent="0.25">
      <c r="A236" s="1" t="s">
        <v>2277</v>
      </c>
      <c r="B236" s="1" t="s">
        <v>156</v>
      </c>
      <c r="C236" s="1" t="s">
        <v>308</v>
      </c>
      <c r="D236" s="1" t="s">
        <v>2278</v>
      </c>
      <c r="E236" s="1" t="s">
        <v>33932</v>
      </c>
      <c r="F236" s="1" t="s">
        <v>2279</v>
      </c>
      <c r="G236" t="str">
        <f t="shared" si="21"/>
        <v>Valid</v>
      </c>
      <c r="H236" s="1" t="s">
        <v>2280</v>
      </c>
      <c r="I236" t="str" cm="1">
        <f t="array" ref="I236">IF(OR(TRIM(H236)="",ISNUMBER(SEARCH("#",H236)),AA236&lt;Config!$B$8,SUMPRODUCT(--ISNUMBER(SEARCH({"a";"b";"c";"d";"e";"f";"g";"h";"i";"j";"k";"l";"m";"n";"o";"p";"q";"r";"s";"t";"u";"v";"w";"x";"y";"z"},H236)))&gt;0),"Invalid","Valid")</f>
        <v>Valid</v>
      </c>
      <c r="J236" s="1" t="s">
        <v>2281</v>
      </c>
      <c r="K236" s="1" t="s">
        <v>425</v>
      </c>
      <c r="L236" s="1" t="s">
        <v>450</v>
      </c>
      <c r="M236" s="1" t="s">
        <v>135</v>
      </c>
      <c r="N236" s="1" t="s">
        <v>68</v>
      </c>
      <c r="O236" s="1" t="s">
        <v>149</v>
      </c>
      <c r="P236" t="s">
        <v>344</v>
      </c>
      <c r="Q236" s="1" t="s">
        <v>345</v>
      </c>
      <c r="R236" s="1" t="s">
        <v>971</v>
      </c>
      <c r="S236" s="1" t="s">
        <v>2282</v>
      </c>
      <c r="T236" s="1" t="s">
        <v>2283</v>
      </c>
      <c r="U236" s="1" t="s">
        <v>334</v>
      </c>
      <c r="V236" s="1" t="s">
        <v>964</v>
      </c>
      <c r="W236" s="1" t="s">
        <v>202</v>
      </c>
      <c r="X236" t="str">
        <f t="shared" si="22"/>
        <v>Complete</v>
      </c>
      <c r="Y236">
        <f>MAX(0,100-IF(G236="Invalid",Config!$B$5,0)-IF(I236="Invalid",Config!$B$6,0)-IF(X236="Incomplete",Config!$B$7,0)-IF(AF236="Yes",Config!$B$37,0))</f>
        <v>100</v>
      </c>
      <c r="Z236" s="1">
        <f>IF(OR(TRIM(B236)="",COUNTIF(Config!$B$15:$B$19,B236)&gt;0),1,0)+IF(OR(TRIM(C236)="",COUNTIF(Config!$B$15:$B$19,C236)&gt;0),1,0)+IF(OR(TRIM(F236)="",COUNTIF(Config!$B$15:$B$19,F236)&gt;0),1,0)+IF(OR(TRIM(H236)="",COUNTIF(Config!$B$15:$B$19,H236)&gt;0),1,0)+IF(OR(TRIM(E236)="",COUNTIF(Config!$B$15:$B$19,E236)&gt;0),1,0)+IF(OR(TRIM(K236)="",COUNTIF(Config!$B$15:$B$19,K236)&gt;0),1,0)+IF(OR(TRIM(P236)="",COUNTIF(Config!$B$15:$B$19,P236)&gt;0),1,0)+IF(OR(TRIM(R236)="",COUNTIF(Config!$B$15:$B$19,R236)&gt;0),1,0)</f>
        <v>0</v>
      </c>
      <c r="AA236" s="1" cm="1">
        <f t="array" ref="AA236">SUMPRODUCT(LEN(H236)-LEN(SUBSTITUTE(H236,{"0";"1";"2";"3";"4";"5";"6";"7";"8";"9"},"")))</f>
        <v>11</v>
      </c>
      <c r="AC236" t="str">
        <f t="shared" si="23"/>
        <v/>
      </c>
      <c r="AD236">
        <f t="shared" si="24"/>
        <v>1</v>
      </c>
      <c r="AE236">
        <f t="shared" si="25"/>
        <v>1</v>
      </c>
      <c r="AF236" t="str">
        <f t="shared" si="26"/>
        <v>No</v>
      </c>
      <c r="AG236">
        <f t="shared" ca="1" si="27"/>
        <v>241</v>
      </c>
      <c r="AH236" t="str">
        <f ca="1">IF(OR(V236="",AG236=""),"Yes",IF(AG236&gt;Config!$B$41,"Yes","No"))</f>
        <v>No</v>
      </c>
    </row>
    <row r="237" spans="1:34" x14ac:dyDescent="0.25">
      <c r="A237" s="1" t="s">
        <v>2284</v>
      </c>
      <c r="B237" s="1" t="s">
        <v>917</v>
      </c>
      <c r="C237" s="1" t="s">
        <v>566</v>
      </c>
      <c r="D237" s="1" t="s">
        <v>2285</v>
      </c>
      <c r="E237" s="1" t="s">
        <v>458</v>
      </c>
      <c r="F237" s="1" t="s">
        <v>2286</v>
      </c>
      <c r="G237" t="str">
        <f t="shared" si="21"/>
        <v>Valid</v>
      </c>
      <c r="H237" s="1" t="s">
        <v>2287</v>
      </c>
      <c r="I237" t="str" cm="1">
        <f t="array" ref="I237">IF(OR(TRIM(H237)="",ISNUMBER(SEARCH("#",H237)),AA237&lt;Config!$B$8,SUMPRODUCT(--ISNUMBER(SEARCH({"a";"b";"c";"d";"e";"f";"g";"h";"i";"j";"k";"l";"m";"n";"o";"p";"q";"r";"s";"t";"u";"v";"w";"x";"y";"z"},H237)))&gt;0),"Invalid","Valid")</f>
        <v>Valid</v>
      </c>
      <c r="J237" s="1" t="s">
        <v>2288</v>
      </c>
      <c r="K237" s="1" t="s">
        <v>28</v>
      </c>
      <c r="L237" s="1" t="s">
        <v>164</v>
      </c>
      <c r="M237" s="1" t="s">
        <v>251</v>
      </c>
      <c r="N237" s="1" t="s">
        <v>211</v>
      </c>
      <c r="O237" s="1" t="s">
        <v>180</v>
      </c>
      <c r="P237" t="s">
        <v>87</v>
      </c>
      <c r="Q237" s="1" t="s">
        <v>88</v>
      </c>
      <c r="R237" s="1" t="s">
        <v>550</v>
      </c>
      <c r="S237" s="1" t="s">
        <v>2289</v>
      </c>
      <c r="T237" s="1" t="s">
        <v>2290</v>
      </c>
      <c r="U237" s="1" t="s">
        <v>2291</v>
      </c>
      <c r="V237" s="1" t="s">
        <v>2292</v>
      </c>
      <c r="W237" s="1" t="s">
        <v>186</v>
      </c>
      <c r="X237" t="str">
        <f t="shared" si="22"/>
        <v>Complete</v>
      </c>
      <c r="Y237">
        <f>MAX(0,100-IF(G237="Invalid",Config!$B$5,0)-IF(I237="Invalid",Config!$B$6,0)-IF(X237="Incomplete",Config!$B$7,0)-IF(AF237="Yes",Config!$B$37,0))</f>
        <v>100</v>
      </c>
      <c r="Z237" s="1">
        <f>IF(OR(TRIM(B237)="",COUNTIF(Config!$B$15:$B$19,B237)&gt;0),1,0)+IF(OR(TRIM(C237)="",COUNTIF(Config!$B$15:$B$19,C237)&gt;0),1,0)+IF(OR(TRIM(F237)="",COUNTIF(Config!$B$15:$B$19,F237)&gt;0),1,0)+IF(OR(TRIM(H237)="",COUNTIF(Config!$B$15:$B$19,H237)&gt;0),1,0)+IF(OR(TRIM(E237)="",COUNTIF(Config!$B$15:$B$19,E237)&gt;0),1,0)+IF(OR(TRIM(K237)="",COUNTIF(Config!$B$15:$B$19,K237)&gt;0),1,0)+IF(OR(TRIM(P237)="",COUNTIF(Config!$B$15:$B$19,P237)&gt;0),1,0)+IF(OR(TRIM(R237)="",COUNTIF(Config!$B$15:$B$19,R237)&gt;0),1,0)</f>
        <v>0</v>
      </c>
      <c r="AA237" s="1" cm="1">
        <f t="array" ref="AA237">SUMPRODUCT(LEN(H237)-LEN(SUBSTITUTE(H237,{"0";"1";"2";"3";"4";"5";"6";"7";"8";"9"},"")))</f>
        <v>11</v>
      </c>
      <c r="AC237" t="str">
        <f t="shared" si="23"/>
        <v/>
      </c>
      <c r="AD237">
        <f t="shared" si="24"/>
        <v>1</v>
      </c>
      <c r="AE237">
        <f t="shared" si="25"/>
        <v>1</v>
      </c>
      <c r="AF237" t="str">
        <f t="shared" si="26"/>
        <v>No</v>
      </c>
      <c r="AG237">
        <f t="shared" ca="1" si="27"/>
        <v>544</v>
      </c>
      <c r="AH237" t="str">
        <f ca="1">IF(OR(V237="",AG237=""),"Yes",IF(AG237&gt;Config!$B$41,"Yes","No"))</f>
        <v>Yes</v>
      </c>
    </row>
    <row r="238" spans="1:34" x14ac:dyDescent="0.25">
      <c r="A238" s="1" t="s">
        <v>2293</v>
      </c>
      <c r="B238" s="1" t="s">
        <v>33815</v>
      </c>
      <c r="C238" s="1" t="s">
        <v>996</v>
      </c>
      <c r="D238" s="1" t="s">
        <v>996</v>
      </c>
      <c r="E238" s="1" t="s">
        <v>33981</v>
      </c>
      <c r="F238" s="1" t="s">
        <v>2294</v>
      </c>
      <c r="G238" t="str">
        <f t="shared" si="21"/>
        <v>Valid</v>
      </c>
      <c r="H238" s="1" t="s">
        <v>2295</v>
      </c>
      <c r="I238" t="str" cm="1">
        <f t="array" ref="I238">IF(OR(TRIM(H238)="",ISNUMBER(SEARCH("#",H238)),AA238&lt;Config!$B$8,SUMPRODUCT(--ISNUMBER(SEARCH({"a";"b";"c";"d";"e";"f";"g";"h";"i";"j";"k";"l";"m";"n";"o";"p";"q";"r";"s";"t";"u";"v";"w";"x";"y";"z"},H238)))&gt;0),"Invalid","Valid")</f>
        <v>Valid</v>
      </c>
      <c r="J238" s="1" t="s">
        <v>2296</v>
      </c>
      <c r="K238" s="1" t="s">
        <v>147</v>
      </c>
      <c r="L238" s="1" t="s">
        <v>49</v>
      </c>
      <c r="M238" s="1" t="s">
        <v>462</v>
      </c>
      <c r="N238" s="1" t="s">
        <v>713</v>
      </c>
      <c r="O238" s="1" t="s">
        <v>196</v>
      </c>
      <c r="P238" t="s">
        <v>344</v>
      </c>
      <c r="Q238" s="1" t="s">
        <v>345</v>
      </c>
      <c r="R238" s="1" t="s">
        <v>1141</v>
      </c>
      <c r="S238" s="1" t="s">
        <v>2297</v>
      </c>
      <c r="T238" s="1" t="s">
        <v>2298</v>
      </c>
      <c r="U238" s="1" t="s">
        <v>2299</v>
      </c>
      <c r="V238" s="1" t="s">
        <v>2300</v>
      </c>
      <c r="W238" s="1" t="s">
        <v>60</v>
      </c>
      <c r="X238" t="str">
        <f t="shared" si="22"/>
        <v>Incomplete</v>
      </c>
      <c r="Y238">
        <f>MAX(0,100-IF(G238="Invalid",Config!$B$5,0)-IF(I238="Invalid",Config!$B$6,0)-IF(X238="Incomplete",Config!$B$7,0)-IF(AF238="Yes",Config!$B$37,0))</f>
        <v>60</v>
      </c>
      <c r="Z238" s="1">
        <f>IF(OR(TRIM(B238)="",COUNTIF(Config!$B$15:$B$19,B238)&gt;0),1,0)+IF(OR(TRIM(C238)="",COUNTIF(Config!$B$15:$B$19,C238)&gt;0),1,0)+IF(OR(TRIM(F238)="",COUNTIF(Config!$B$15:$B$19,F238)&gt;0),1,0)+IF(OR(TRIM(H238)="",COUNTIF(Config!$B$15:$B$19,H238)&gt;0),1,0)+IF(OR(TRIM(E238)="",COUNTIF(Config!$B$15:$B$19,E238)&gt;0),1,0)+IF(OR(TRIM(K238)="",COUNTIF(Config!$B$15:$B$19,K238)&gt;0),1,0)+IF(OR(TRIM(P238)="",COUNTIF(Config!$B$15:$B$19,P238)&gt;0),1,0)+IF(OR(TRIM(R238)="",COUNTIF(Config!$B$15:$B$19,R238)&gt;0),1,0)</f>
        <v>1</v>
      </c>
      <c r="AA238" s="1" cm="1">
        <f t="array" ref="AA238">SUMPRODUCT(LEN(H238)-LEN(SUBSTITUTE(H238,{"0";"1";"2";"3";"4";"5";"6";"7";"8";"9"},"")))</f>
        <v>11</v>
      </c>
      <c r="AC238" t="str">
        <f t="shared" si="23"/>
        <v>Incomplete Profile</v>
      </c>
      <c r="AD238">
        <f t="shared" si="24"/>
        <v>1</v>
      </c>
      <c r="AE238">
        <f t="shared" si="25"/>
        <v>1</v>
      </c>
      <c r="AF238" t="str">
        <f t="shared" si="26"/>
        <v>No</v>
      </c>
      <c r="AG238">
        <f t="shared" ca="1" si="27"/>
        <v>214</v>
      </c>
      <c r="AH238" t="str">
        <f ca="1">IF(OR(V238="",AG238=""),"Yes",IF(AG238&gt;Config!$B$41,"Yes","No"))</f>
        <v>No</v>
      </c>
    </row>
    <row r="239" spans="1:34" x14ac:dyDescent="0.25">
      <c r="A239" s="1" t="s">
        <v>2301</v>
      </c>
      <c r="B239" s="1" t="s">
        <v>219</v>
      </c>
      <c r="C239" s="1" t="s">
        <v>337</v>
      </c>
      <c r="D239" s="1" t="s">
        <v>2302</v>
      </c>
      <c r="E239" s="1" t="s">
        <v>159</v>
      </c>
      <c r="F239" s="1" t="s">
        <v>2303</v>
      </c>
      <c r="G239" t="str">
        <f t="shared" si="21"/>
        <v>Valid</v>
      </c>
      <c r="H239" s="1" t="s">
        <v>2304</v>
      </c>
      <c r="I239" t="str" cm="1">
        <f t="array" ref="I239">IF(OR(TRIM(H239)="",ISNUMBER(SEARCH("#",H239)),AA239&lt;Config!$B$8,SUMPRODUCT(--ISNUMBER(SEARCH({"a";"b";"c";"d";"e";"f";"g";"h";"i";"j";"k";"l";"m";"n";"o";"p";"q";"r";"s";"t";"u";"v";"w";"x";"y";"z"},H239)))&gt;0),"Invalid","Valid")</f>
        <v>Valid</v>
      </c>
      <c r="J239" s="1" t="s">
        <v>2305</v>
      </c>
      <c r="K239" s="1" t="s">
        <v>66</v>
      </c>
      <c r="L239" s="1" t="s">
        <v>102</v>
      </c>
      <c r="M239" s="1" t="s">
        <v>85</v>
      </c>
      <c r="N239" s="1" t="s">
        <v>51</v>
      </c>
      <c r="O239" s="1" t="s">
        <v>69</v>
      </c>
      <c r="P239" t="s">
        <v>53</v>
      </c>
      <c r="Q239" s="1" t="s">
        <v>197</v>
      </c>
      <c r="R239" s="1" t="s">
        <v>288</v>
      </c>
      <c r="S239" s="1" t="s">
        <v>2306</v>
      </c>
      <c r="T239" s="1" t="s">
        <v>2307</v>
      </c>
      <c r="U239" s="1" t="s">
        <v>870</v>
      </c>
      <c r="V239" s="1" t="s">
        <v>2308</v>
      </c>
      <c r="W239" s="1" t="s">
        <v>202</v>
      </c>
      <c r="X239" t="str">
        <f t="shared" si="22"/>
        <v>Complete</v>
      </c>
      <c r="Y239">
        <f>MAX(0,100-IF(G239="Invalid",Config!$B$5,0)-IF(I239="Invalid",Config!$B$6,0)-IF(X239="Incomplete",Config!$B$7,0)-IF(AF239="Yes",Config!$B$37,0))</f>
        <v>75</v>
      </c>
      <c r="Z239" s="1">
        <f>IF(OR(TRIM(B239)="",COUNTIF(Config!$B$15:$B$19,B239)&gt;0),1,0)+IF(OR(TRIM(C239)="",COUNTIF(Config!$B$15:$B$19,C239)&gt;0),1,0)+IF(OR(TRIM(F239)="",COUNTIF(Config!$B$15:$B$19,F239)&gt;0),1,0)+IF(OR(TRIM(H239)="",COUNTIF(Config!$B$15:$B$19,H239)&gt;0),1,0)+IF(OR(TRIM(E239)="",COUNTIF(Config!$B$15:$B$19,E239)&gt;0),1,0)+IF(OR(TRIM(K239)="",COUNTIF(Config!$B$15:$B$19,K239)&gt;0),1,0)+IF(OR(TRIM(P239)="",COUNTIF(Config!$B$15:$B$19,P239)&gt;0),1,0)+IF(OR(TRIM(R239)="",COUNTIF(Config!$B$15:$B$19,R239)&gt;0),1,0)</f>
        <v>0</v>
      </c>
      <c r="AA239" s="1" cm="1">
        <f t="array" ref="AA239">SUMPRODUCT(LEN(H239)-LEN(SUBSTITUTE(H239,{"0";"1";"2";"3";"4";"5";"6";"7";"8";"9"},"")))</f>
        <v>12</v>
      </c>
      <c r="AC239" t="str">
        <f t="shared" si="23"/>
        <v>Potential Duplicate</v>
      </c>
      <c r="AD239">
        <f t="shared" si="24"/>
        <v>2</v>
      </c>
      <c r="AE239">
        <f t="shared" si="25"/>
        <v>1</v>
      </c>
      <c r="AF239" t="str">
        <f t="shared" si="26"/>
        <v>Yes</v>
      </c>
      <c r="AG239">
        <f t="shared" ca="1" si="27"/>
        <v>191</v>
      </c>
      <c r="AH239" t="str">
        <f ca="1">IF(OR(V239="",AG239=""),"Yes",IF(AG239&gt;Config!$B$41,"Yes","No"))</f>
        <v>No</v>
      </c>
    </row>
    <row r="240" spans="1:34" x14ac:dyDescent="0.25">
      <c r="A240" s="1" t="s">
        <v>2309</v>
      </c>
      <c r="B240" s="1" t="s">
        <v>1302</v>
      </c>
      <c r="C240" s="1" t="s">
        <v>566</v>
      </c>
      <c r="D240" s="1" t="s">
        <v>2310</v>
      </c>
      <c r="E240" s="1" t="s">
        <v>458</v>
      </c>
      <c r="F240" s="1" t="s">
        <v>2311</v>
      </c>
      <c r="G240" t="str">
        <f t="shared" si="21"/>
        <v>Valid</v>
      </c>
      <c r="H240" s="1" t="s">
        <v>2312</v>
      </c>
      <c r="I240" t="str" cm="1">
        <f t="array" ref="I240">IF(OR(TRIM(H240)="",ISNUMBER(SEARCH("#",H240)),AA240&lt;Config!$B$8,SUMPRODUCT(--ISNUMBER(SEARCH({"a";"b";"c";"d";"e";"f";"g";"h";"i";"j";"k";"l";"m";"n";"o";"p";"q";"r";"s";"t";"u";"v";"w";"x";"y";"z"},H240)))&gt;0),"Invalid","Valid")</f>
        <v>Valid</v>
      </c>
      <c r="J240" s="1" t="s">
        <v>2313</v>
      </c>
      <c r="K240" s="1" t="s">
        <v>28</v>
      </c>
      <c r="L240" s="1" t="s">
        <v>102</v>
      </c>
      <c r="M240" s="1" t="s">
        <v>251</v>
      </c>
      <c r="N240" s="1" t="s">
        <v>252</v>
      </c>
      <c r="O240" s="1" t="s">
        <v>180</v>
      </c>
      <c r="P240" t="s">
        <v>104</v>
      </c>
      <c r="Q240" s="1" t="s">
        <v>302</v>
      </c>
      <c r="R240" s="1" t="s">
        <v>106</v>
      </c>
      <c r="S240" s="1" t="s">
        <v>1171</v>
      </c>
      <c r="T240" s="1" t="s">
        <v>2314</v>
      </c>
      <c r="U240" s="1" t="s">
        <v>629</v>
      </c>
      <c r="V240" s="1" t="s">
        <v>2315</v>
      </c>
      <c r="W240" s="1" t="s">
        <v>125</v>
      </c>
      <c r="X240" t="str">
        <f t="shared" si="22"/>
        <v>Complete</v>
      </c>
      <c r="Y240">
        <f>MAX(0,100-IF(G240="Invalid",Config!$B$5,0)-IF(I240="Invalid",Config!$B$6,0)-IF(X240="Incomplete",Config!$B$7,0)-IF(AF240="Yes",Config!$B$37,0))</f>
        <v>100</v>
      </c>
      <c r="Z240" s="1">
        <f>IF(OR(TRIM(B240)="",COUNTIF(Config!$B$15:$B$19,B240)&gt;0),1,0)+IF(OR(TRIM(C240)="",COUNTIF(Config!$B$15:$B$19,C240)&gt;0),1,0)+IF(OR(TRIM(F240)="",COUNTIF(Config!$B$15:$B$19,F240)&gt;0),1,0)+IF(OR(TRIM(H240)="",COUNTIF(Config!$B$15:$B$19,H240)&gt;0),1,0)+IF(OR(TRIM(E240)="",COUNTIF(Config!$B$15:$B$19,E240)&gt;0),1,0)+IF(OR(TRIM(K240)="",COUNTIF(Config!$B$15:$B$19,K240)&gt;0),1,0)+IF(OR(TRIM(P240)="",COUNTIF(Config!$B$15:$B$19,P240)&gt;0),1,0)+IF(OR(TRIM(R240)="",COUNTIF(Config!$B$15:$B$19,R240)&gt;0),1,0)</f>
        <v>0</v>
      </c>
      <c r="AA240" s="1" cm="1">
        <f t="array" ref="AA240">SUMPRODUCT(LEN(H240)-LEN(SUBSTITUTE(H240,{"0";"1";"2";"3";"4";"5";"6";"7";"8";"9"},"")))</f>
        <v>11</v>
      </c>
      <c r="AC240" t="str">
        <f t="shared" si="23"/>
        <v/>
      </c>
      <c r="AD240">
        <f t="shared" si="24"/>
        <v>1</v>
      </c>
      <c r="AE240">
        <f t="shared" si="25"/>
        <v>1</v>
      </c>
      <c r="AF240" t="str">
        <f t="shared" si="26"/>
        <v>No</v>
      </c>
      <c r="AG240">
        <f t="shared" ca="1" si="27"/>
        <v>313</v>
      </c>
      <c r="AH240" t="str">
        <f ca="1">IF(OR(V240="",AG240=""),"Yes",IF(AG240&gt;Config!$B$41,"Yes","No"))</f>
        <v>No</v>
      </c>
    </row>
    <row r="241" spans="1:34" x14ac:dyDescent="0.25">
      <c r="A241" s="1" t="s">
        <v>2316</v>
      </c>
      <c r="B241" s="1" t="s">
        <v>295</v>
      </c>
      <c r="C241" s="1" t="s">
        <v>1339</v>
      </c>
      <c r="D241" s="1" t="s">
        <v>2270</v>
      </c>
      <c r="E241" s="1" t="s">
        <v>33901</v>
      </c>
      <c r="F241" s="1" t="s">
        <v>2317</v>
      </c>
      <c r="G241" t="str">
        <f t="shared" si="21"/>
        <v>Valid</v>
      </c>
      <c r="H241" s="1" t="s">
        <v>2318</v>
      </c>
      <c r="I241" t="str" cm="1">
        <f t="array" ref="I241">IF(OR(TRIM(H241)="",ISNUMBER(SEARCH("#",H241)),AA241&lt;Config!$B$8,SUMPRODUCT(--ISNUMBER(SEARCH({"a";"b";"c";"d";"e";"f";"g";"h";"i";"j";"k";"l";"m";"n";"o";"p";"q";"r";"s";"t";"u";"v";"w";"x";"y";"z"},H241)))&gt;0),"Invalid","Valid")</f>
        <v>Valid</v>
      </c>
      <c r="J241" s="1" t="s">
        <v>2319</v>
      </c>
      <c r="K241" s="1" t="s">
        <v>178</v>
      </c>
      <c r="L241" s="1" t="s">
        <v>164</v>
      </c>
      <c r="M241" s="1" t="s">
        <v>50</v>
      </c>
      <c r="N241" s="1" t="s">
        <v>86</v>
      </c>
      <c r="O241" s="1" t="s">
        <v>180</v>
      </c>
      <c r="P241" t="s">
        <v>53</v>
      </c>
      <c r="Q241" s="1" t="s">
        <v>181</v>
      </c>
      <c r="R241" s="1" t="s">
        <v>70</v>
      </c>
      <c r="S241" s="1" t="s">
        <v>2320</v>
      </c>
      <c r="T241" s="1" t="s">
        <v>2321</v>
      </c>
      <c r="U241" s="1" t="s">
        <v>2322</v>
      </c>
      <c r="V241" s="1" t="s">
        <v>2323</v>
      </c>
      <c r="W241" s="1" t="s">
        <v>40</v>
      </c>
      <c r="X241" t="str">
        <f t="shared" si="22"/>
        <v>Complete</v>
      </c>
      <c r="Y241">
        <f>MAX(0,100-IF(G241="Invalid",Config!$B$5,0)-IF(I241="Invalid",Config!$B$6,0)-IF(X241="Incomplete",Config!$B$7,0)-IF(AF241="Yes",Config!$B$37,0))</f>
        <v>100</v>
      </c>
      <c r="Z241" s="1">
        <f>IF(OR(TRIM(B241)="",COUNTIF(Config!$B$15:$B$19,B241)&gt;0),1,0)+IF(OR(TRIM(C241)="",COUNTIF(Config!$B$15:$B$19,C241)&gt;0),1,0)+IF(OR(TRIM(F241)="",COUNTIF(Config!$B$15:$B$19,F241)&gt;0),1,0)+IF(OR(TRIM(H241)="",COUNTIF(Config!$B$15:$B$19,H241)&gt;0),1,0)+IF(OR(TRIM(E241)="",COUNTIF(Config!$B$15:$B$19,E241)&gt;0),1,0)+IF(OR(TRIM(K241)="",COUNTIF(Config!$B$15:$B$19,K241)&gt;0),1,0)+IF(OR(TRIM(P241)="",COUNTIF(Config!$B$15:$B$19,P241)&gt;0),1,0)+IF(OR(TRIM(R241)="",COUNTIF(Config!$B$15:$B$19,R241)&gt;0),1,0)</f>
        <v>0</v>
      </c>
      <c r="AA241" s="1" cm="1">
        <f t="array" ref="AA241">SUMPRODUCT(LEN(H241)-LEN(SUBSTITUTE(H241,{"0";"1";"2";"3";"4";"5";"6";"7";"8";"9"},"")))</f>
        <v>12</v>
      </c>
      <c r="AC241" t="str">
        <f t="shared" si="23"/>
        <v/>
      </c>
      <c r="AD241">
        <f t="shared" si="24"/>
        <v>1</v>
      </c>
      <c r="AE241">
        <f t="shared" si="25"/>
        <v>1</v>
      </c>
      <c r="AF241" t="str">
        <f t="shared" si="26"/>
        <v>No</v>
      </c>
      <c r="AG241">
        <f t="shared" ca="1" si="27"/>
        <v>615</v>
      </c>
      <c r="AH241" t="str">
        <f ca="1">IF(OR(V241="",AG241=""),"Yes",IF(AG241&gt;Config!$B$41,"Yes","No"))</f>
        <v>Yes</v>
      </c>
    </row>
    <row r="242" spans="1:34" x14ac:dyDescent="0.25">
      <c r="A242" s="1" t="s">
        <v>2324</v>
      </c>
      <c r="B242" s="1" t="s">
        <v>1302</v>
      </c>
      <c r="C242" s="1" t="s">
        <v>245</v>
      </c>
      <c r="D242" s="1" t="s">
        <v>2325</v>
      </c>
      <c r="E242" s="1" t="s">
        <v>33982</v>
      </c>
      <c r="F242" s="1" t="s">
        <v>2326</v>
      </c>
      <c r="G242" t="str">
        <f t="shared" si="21"/>
        <v>Valid</v>
      </c>
      <c r="H242" s="1" t="s">
        <v>2327</v>
      </c>
      <c r="I242" t="str" cm="1">
        <f t="array" ref="I242">IF(OR(TRIM(H242)="",ISNUMBER(SEARCH("#",H242)),AA242&lt;Config!$B$8,SUMPRODUCT(--ISNUMBER(SEARCH({"a";"b";"c";"d";"e";"f";"g";"h";"i";"j";"k";"l";"m";"n";"o";"p";"q";"r";"s";"t";"u";"v";"w";"x";"y";"z"},H242)))&gt;0),"Invalid","Valid")</f>
        <v>Valid</v>
      </c>
      <c r="J242" s="1" t="s">
        <v>2328</v>
      </c>
      <c r="K242" s="1" t="s">
        <v>147</v>
      </c>
      <c r="L242" s="1" t="s">
        <v>102</v>
      </c>
      <c r="M242" s="1" t="s">
        <v>103</v>
      </c>
      <c r="N242" s="1" t="s">
        <v>148</v>
      </c>
      <c r="O242" s="1" t="s">
        <v>180</v>
      </c>
      <c r="P242" t="s">
        <v>328</v>
      </c>
      <c r="Q242" s="1" t="s">
        <v>329</v>
      </c>
      <c r="R242" s="1" t="s">
        <v>571</v>
      </c>
      <c r="S242" s="1" t="s">
        <v>2329</v>
      </c>
      <c r="T242" s="1" t="s">
        <v>2330</v>
      </c>
      <c r="U242" s="1" t="s">
        <v>2331</v>
      </c>
      <c r="V242" s="1" t="s">
        <v>816</v>
      </c>
      <c r="W242" s="1" t="s">
        <v>94</v>
      </c>
      <c r="X242" t="str">
        <f t="shared" si="22"/>
        <v>Complete</v>
      </c>
      <c r="Y242">
        <f>MAX(0,100-IF(G242="Invalid",Config!$B$5,0)-IF(I242="Invalid",Config!$B$6,0)-IF(X242="Incomplete",Config!$B$7,0)-IF(AF242="Yes",Config!$B$37,0))</f>
        <v>100</v>
      </c>
      <c r="Z242" s="1">
        <f>IF(OR(TRIM(B242)="",COUNTIF(Config!$B$15:$B$19,B242)&gt;0),1,0)+IF(OR(TRIM(C242)="",COUNTIF(Config!$B$15:$B$19,C242)&gt;0),1,0)+IF(OR(TRIM(F242)="",COUNTIF(Config!$B$15:$B$19,F242)&gt;0),1,0)+IF(OR(TRIM(H242)="",COUNTIF(Config!$B$15:$B$19,H242)&gt;0),1,0)+IF(OR(TRIM(E242)="",COUNTIF(Config!$B$15:$B$19,E242)&gt;0),1,0)+IF(OR(TRIM(K242)="",COUNTIF(Config!$B$15:$B$19,K242)&gt;0),1,0)+IF(OR(TRIM(P242)="",COUNTIF(Config!$B$15:$B$19,P242)&gt;0),1,0)+IF(OR(TRIM(R242)="",COUNTIF(Config!$B$15:$B$19,R242)&gt;0),1,0)</f>
        <v>0</v>
      </c>
      <c r="AA242" s="1" cm="1">
        <f t="array" ref="AA242">SUMPRODUCT(LEN(H242)-LEN(SUBSTITUTE(H242,{"0";"1";"2";"3";"4";"5";"6";"7";"8";"9"},"")))</f>
        <v>11</v>
      </c>
      <c r="AC242" t="str">
        <f t="shared" si="23"/>
        <v/>
      </c>
      <c r="AD242">
        <f t="shared" si="24"/>
        <v>1</v>
      </c>
      <c r="AE242">
        <f t="shared" si="25"/>
        <v>1</v>
      </c>
      <c r="AF242" t="str">
        <f t="shared" si="26"/>
        <v>No</v>
      </c>
      <c r="AG242">
        <f t="shared" ca="1" si="27"/>
        <v>365</v>
      </c>
      <c r="AH242" t="str">
        <f ca="1">IF(OR(V242="",AG242=""),"Yes",IF(AG242&gt;Config!$B$41,"Yes","No"))</f>
        <v>No</v>
      </c>
    </row>
    <row r="243" spans="1:34" x14ac:dyDescent="0.25">
      <c r="A243" s="1" t="s">
        <v>2332</v>
      </c>
      <c r="B243" s="1" t="s">
        <v>1165</v>
      </c>
      <c r="C243" s="1" t="s">
        <v>128</v>
      </c>
      <c r="D243" s="1" t="s">
        <v>2333</v>
      </c>
      <c r="E243" s="1" t="s">
        <v>33983</v>
      </c>
      <c r="F243" s="1" t="s">
        <v>2334</v>
      </c>
      <c r="G243" t="str">
        <f t="shared" si="21"/>
        <v>Valid</v>
      </c>
      <c r="H243" s="1" t="s">
        <v>2335</v>
      </c>
      <c r="I243" t="str" cm="1">
        <f t="array" ref="I243">IF(OR(TRIM(H243)="",ISNUMBER(SEARCH("#",H243)),AA243&lt;Config!$B$8,SUMPRODUCT(--ISNUMBER(SEARCH({"a";"b";"c";"d";"e";"f";"g";"h";"i";"j";"k";"l";"m";"n";"o";"p";"q";"r";"s";"t";"u";"v";"w";"x";"y";"z"},H243)))&gt;0),"Invalid","Valid")</f>
        <v>Valid</v>
      </c>
      <c r="J243" s="1" t="s">
        <v>2336</v>
      </c>
      <c r="K243" s="1" t="s">
        <v>425</v>
      </c>
      <c r="L243" s="1" t="s">
        <v>29</v>
      </c>
      <c r="M243" s="1" t="s">
        <v>517</v>
      </c>
      <c r="N243" s="1" t="s">
        <v>51</v>
      </c>
      <c r="O243" s="1" t="s">
        <v>180</v>
      </c>
      <c r="P243" t="s">
        <v>53</v>
      </c>
      <c r="Q243" s="1" t="s">
        <v>181</v>
      </c>
      <c r="R243" s="1" t="s">
        <v>197</v>
      </c>
      <c r="S243" s="1" t="s">
        <v>2337</v>
      </c>
      <c r="T243" s="1" t="s">
        <v>2338</v>
      </c>
      <c r="U243" s="1" t="s">
        <v>657</v>
      </c>
      <c r="V243" s="1" t="s">
        <v>1145</v>
      </c>
      <c r="W243" s="1" t="s">
        <v>293</v>
      </c>
      <c r="X243" t="str">
        <f t="shared" si="22"/>
        <v>Complete</v>
      </c>
      <c r="Y243">
        <f>MAX(0,100-IF(G243="Invalid",Config!$B$5,0)-IF(I243="Invalid",Config!$B$6,0)-IF(X243="Incomplete",Config!$B$7,0)-IF(AF243="Yes",Config!$B$37,0))</f>
        <v>75</v>
      </c>
      <c r="Z243" s="1">
        <f>IF(OR(TRIM(B243)="",COUNTIF(Config!$B$15:$B$19,B243)&gt;0),1,0)+IF(OR(TRIM(C243)="",COUNTIF(Config!$B$15:$B$19,C243)&gt;0),1,0)+IF(OR(TRIM(F243)="",COUNTIF(Config!$B$15:$B$19,F243)&gt;0),1,0)+IF(OR(TRIM(H243)="",COUNTIF(Config!$B$15:$B$19,H243)&gt;0),1,0)+IF(OR(TRIM(E243)="",COUNTIF(Config!$B$15:$B$19,E243)&gt;0),1,0)+IF(OR(TRIM(K243)="",COUNTIF(Config!$B$15:$B$19,K243)&gt;0),1,0)+IF(OR(TRIM(P243)="",COUNTIF(Config!$B$15:$B$19,P243)&gt;0),1,0)+IF(OR(TRIM(R243)="",COUNTIF(Config!$B$15:$B$19,R243)&gt;0),1,0)</f>
        <v>0</v>
      </c>
      <c r="AA243" s="1" cm="1">
        <f t="array" ref="AA243">SUMPRODUCT(LEN(H243)-LEN(SUBSTITUTE(H243,{"0";"1";"2";"3";"4";"5";"6";"7";"8";"9"},"")))</f>
        <v>10</v>
      </c>
      <c r="AC243" t="str">
        <f t="shared" si="23"/>
        <v>Potential Duplicate</v>
      </c>
      <c r="AD243">
        <f t="shared" si="24"/>
        <v>2</v>
      </c>
      <c r="AE243">
        <f t="shared" si="25"/>
        <v>1</v>
      </c>
      <c r="AF243" t="str">
        <f t="shared" si="26"/>
        <v>Yes</v>
      </c>
      <c r="AG243">
        <f t="shared" ca="1" si="27"/>
        <v>37</v>
      </c>
      <c r="AH243" t="str">
        <f ca="1">IF(OR(V243="",AG243=""),"Yes",IF(AG243&gt;Config!$B$41,"Yes","No"))</f>
        <v>No</v>
      </c>
    </row>
    <row r="244" spans="1:34" x14ac:dyDescent="0.25">
      <c r="A244" s="1" t="s">
        <v>2339</v>
      </c>
      <c r="B244" s="1" t="s">
        <v>1257</v>
      </c>
      <c r="C244" s="1" t="s">
        <v>23</v>
      </c>
      <c r="D244" s="1" t="s">
        <v>2340</v>
      </c>
      <c r="E244" s="1" t="s">
        <v>33984</v>
      </c>
      <c r="F244" s="1" t="s">
        <v>2341</v>
      </c>
      <c r="G244" t="str">
        <f t="shared" si="21"/>
        <v>Valid</v>
      </c>
      <c r="H244" s="1" t="s">
        <v>2342</v>
      </c>
      <c r="I244" t="str" cm="1">
        <f t="array" ref="I244">IF(OR(TRIM(H244)="",ISNUMBER(SEARCH("#",H244)),AA244&lt;Config!$B$8,SUMPRODUCT(--ISNUMBER(SEARCH({"a";"b";"c";"d";"e";"f";"g";"h";"i";"j";"k";"l";"m";"n";"o";"p";"q";"r";"s";"t";"u";"v";"w";"x";"y";"z"},H244)))&gt;0),"Invalid","Valid")</f>
        <v>Valid</v>
      </c>
      <c r="J244" s="1" t="s">
        <v>2343</v>
      </c>
      <c r="K244" s="1" t="s">
        <v>163</v>
      </c>
      <c r="L244" s="1" t="s">
        <v>67</v>
      </c>
      <c r="M244" s="1" t="s">
        <v>85</v>
      </c>
      <c r="N244" s="1" t="s">
        <v>33819</v>
      </c>
      <c r="O244" s="1" t="s">
        <v>149</v>
      </c>
      <c r="P244" t="s">
        <v>236</v>
      </c>
      <c r="Q244" s="1" t="s">
        <v>253</v>
      </c>
      <c r="R244" s="1" t="s">
        <v>237</v>
      </c>
      <c r="S244" s="1" t="s">
        <v>2344</v>
      </c>
      <c r="T244" s="1" t="s">
        <v>2345</v>
      </c>
      <c r="U244" s="1" t="s">
        <v>2346</v>
      </c>
      <c r="V244" s="1" t="s">
        <v>140</v>
      </c>
      <c r="W244" s="1" t="s">
        <v>186</v>
      </c>
      <c r="X244" t="str">
        <f t="shared" si="22"/>
        <v>Complete</v>
      </c>
      <c r="Y244">
        <f>MAX(0,100-IF(G244="Invalid",Config!$B$5,0)-IF(I244="Invalid",Config!$B$6,0)-IF(X244="Incomplete",Config!$B$7,0)-IF(AF244="Yes",Config!$B$37,0))</f>
        <v>100</v>
      </c>
      <c r="Z244" s="1">
        <f>IF(OR(TRIM(B244)="",COUNTIF(Config!$B$15:$B$19,B244)&gt;0),1,0)+IF(OR(TRIM(C244)="",COUNTIF(Config!$B$15:$B$19,C244)&gt;0),1,0)+IF(OR(TRIM(F244)="",COUNTIF(Config!$B$15:$B$19,F244)&gt;0),1,0)+IF(OR(TRIM(H244)="",COUNTIF(Config!$B$15:$B$19,H244)&gt;0),1,0)+IF(OR(TRIM(E244)="",COUNTIF(Config!$B$15:$B$19,E244)&gt;0),1,0)+IF(OR(TRIM(K244)="",COUNTIF(Config!$B$15:$B$19,K244)&gt;0),1,0)+IF(OR(TRIM(P244)="",COUNTIF(Config!$B$15:$B$19,P244)&gt;0),1,0)+IF(OR(TRIM(R244)="",COUNTIF(Config!$B$15:$B$19,R244)&gt;0),1,0)</f>
        <v>0</v>
      </c>
      <c r="AA244" s="1" cm="1">
        <f t="array" ref="AA244">SUMPRODUCT(LEN(H244)-LEN(SUBSTITUTE(H244,{"0";"1";"2";"3";"4";"5";"6";"7";"8";"9"},"")))</f>
        <v>12</v>
      </c>
      <c r="AC244" t="str">
        <f t="shared" si="23"/>
        <v/>
      </c>
      <c r="AD244">
        <f t="shared" si="24"/>
        <v>1</v>
      </c>
      <c r="AE244">
        <f t="shared" si="25"/>
        <v>1</v>
      </c>
      <c r="AF244" t="str">
        <f t="shared" si="26"/>
        <v>No</v>
      </c>
      <c r="AG244">
        <f t="shared" ca="1" si="27"/>
        <v>37</v>
      </c>
      <c r="AH244" t="str">
        <f ca="1">IF(OR(V244="",AG244=""),"Yes",IF(AG244&gt;Config!$B$41,"Yes","No"))</f>
        <v>No</v>
      </c>
    </row>
    <row r="245" spans="1:34" x14ac:dyDescent="0.25">
      <c r="A245" s="1" t="s">
        <v>2347</v>
      </c>
      <c r="B245" s="1" t="s">
        <v>1982</v>
      </c>
      <c r="C245" s="1" t="s">
        <v>173</v>
      </c>
      <c r="D245" s="1" t="s">
        <v>2348</v>
      </c>
      <c r="E245" s="1" t="s">
        <v>33858</v>
      </c>
      <c r="F245" s="1" t="s">
        <v>2349</v>
      </c>
      <c r="G245" t="str">
        <f t="shared" si="21"/>
        <v>Valid</v>
      </c>
      <c r="H245" s="1" t="s">
        <v>2350</v>
      </c>
      <c r="I245" t="str" cm="1">
        <f t="array" ref="I245">IF(OR(TRIM(H245)="",ISNUMBER(SEARCH("#",H245)),AA245&lt;Config!$B$8,SUMPRODUCT(--ISNUMBER(SEARCH({"a";"b";"c";"d";"e";"f";"g";"h";"i";"j";"k";"l";"m";"n";"o";"p";"q";"r";"s";"t";"u";"v";"w";"x";"y";"z"},H245)))&gt;0),"Invalid","Valid")</f>
        <v>Valid</v>
      </c>
      <c r="J245" s="1" t="s">
        <v>2351</v>
      </c>
      <c r="K245" s="1" t="s">
        <v>178</v>
      </c>
      <c r="L245" s="1" t="s">
        <v>179</v>
      </c>
      <c r="M245" s="1" t="s">
        <v>165</v>
      </c>
      <c r="N245" s="1" t="s">
        <v>224</v>
      </c>
      <c r="O245" s="1" t="s">
        <v>149</v>
      </c>
      <c r="P245" t="s">
        <v>328</v>
      </c>
      <c r="Q245" s="1" t="s">
        <v>1046</v>
      </c>
      <c r="R245" s="1" t="s">
        <v>330</v>
      </c>
      <c r="S245" s="1" t="s">
        <v>2352</v>
      </c>
      <c r="T245" s="1" t="s">
        <v>2353</v>
      </c>
      <c r="U245" s="1" t="s">
        <v>2354</v>
      </c>
      <c r="V245" s="1" t="s">
        <v>2355</v>
      </c>
      <c r="W245" s="1" t="s">
        <v>94</v>
      </c>
      <c r="X245" t="str">
        <f t="shared" si="22"/>
        <v>Complete</v>
      </c>
      <c r="Y245">
        <f>MAX(0,100-IF(G245="Invalid",Config!$B$5,0)-IF(I245="Invalid",Config!$B$6,0)-IF(X245="Incomplete",Config!$B$7,0)-IF(AF245="Yes",Config!$B$37,0))</f>
        <v>100</v>
      </c>
      <c r="Z245" s="1">
        <f>IF(OR(TRIM(B245)="",COUNTIF(Config!$B$15:$B$19,B245)&gt;0),1,0)+IF(OR(TRIM(C245)="",COUNTIF(Config!$B$15:$B$19,C245)&gt;0),1,0)+IF(OR(TRIM(F245)="",COUNTIF(Config!$B$15:$B$19,F245)&gt;0),1,0)+IF(OR(TRIM(H245)="",COUNTIF(Config!$B$15:$B$19,H245)&gt;0),1,0)+IF(OR(TRIM(E245)="",COUNTIF(Config!$B$15:$B$19,E245)&gt;0),1,0)+IF(OR(TRIM(K245)="",COUNTIF(Config!$B$15:$B$19,K245)&gt;0),1,0)+IF(OR(TRIM(P245)="",COUNTIF(Config!$B$15:$B$19,P245)&gt;0),1,0)+IF(OR(TRIM(R245)="",COUNTIF(Config!$B$15:$B$19,R245)&gt;0),1,0)</f>
        <v>0</v>
      </c>
      <c r="AA245" s="1" cm="1">
        <f t="array" ref="AA245">SUMPRODUCT(LEN(H245)-LEN(SUBSTITUTE(H245,{"0";"1";"2";"3";"4";"5";"6";"7";"8";"9"},"")))</f>
        <v>11</v>
      </c>
      <c r="AC245" t="str">
        <f t="shared" si="23"/>
        <v/>
      </c>
      <c r="AD245">
        <f t="shared" si="24"/>
        <v>1</v>
      </c>
      <c r="AE245">
        <f t="shared" si="25"/>
        <v>1</v>
      </c>
      <c r="AF245" t="str">
        <f t="shared" si="26"/>
        <v>No</v>
      </c>
      <c r="AG245">
        <f t="shared" ca="1" si="27"/>
        <v>515</v>
      </c>
      <c r="AH245" t="str">
        <f ca="1">IF(OR(V245="",AG245=""),"Yes",IF(AG245&gt;Config!$B$41,"Yes","No"))</f>
        <v>Yes</v>
      </c>
    </row>
    <row r="246" spans="1:34" x14ac:dyDescent="0.25">
      <c r="A246" s="1" t="s">
        <v>2356</v>
      </c>
      <c r="B246" s="1" t="s">
        <v>295</v>
      </c>
      <c r="C246" s="1" t="s">
        <v>535</v>
      </c>
      <c r="D246" s="1" t="s">
        <v>2357</v>
      </c>
      <c r="E246" s="1" t="s">
        <v>339</v>
      </c>
      <c r="F246" s="1" t="s">
        <v>2358</v>
      </c>
      <c r="G246" t="str">
        <f t="shared" si="21"/>
        <v>Valid</v>
      </c>
      <c r="H246" s="1" t="s">
        <v>2359</v>
      </c>
      <c r="I246" t="str" cm="1">
        <f t="array" ref="I246">IF(OR(TRIM(H246)="",ISNUMBER(SEARCH("#",H246)),AA246&lt;Config!$B$8,SUMPRODUCT(--ISNUMBER(SEARCH({"a";"b";"c";"d";"e";"f";"g";"h";"i";"j";"k";"l";"m";"n";"o";"p";"q";"r";"s";"t";"u";"v";"w";"x";"y";"z"},H246)))&gt;0),"Invalid","Valid")</f>
        <v>Valid</v>
      </c>
      <c r="J246" s="1" t="s">
        <v>2360</v>
      </c>
      <c r="K246" s="1" t="s">
        <v>504</v>
      </c>
      <c r="L246" s="1" t="s">
        <v>450</v>
      </c>
      <c r="M246" s="1" t="s">
        <v>251</v>
      </c>
      <c r="N246" s="1" t="s">
        <v>211</v>
      </c>
      <c r="O246" s="1" t="s">
        <v>69</v>
      </c>
      <c r="P246" t="s">
        <v>33</v>
      </c>
      <c r="Q246" s="1" t="s">
        <v>34</v>
      </c>
      <c r="R246" s="1" t="s">
        <v>2361</v>
      </c>
      <c r="S246" s="1" t="s">
        <v>2362</v>
      </c>
      <c r="T246" s="1" t="s">
        <v>2363</v>
      </c>
      <c r="U246" s="1" t="s">
        <v>2364</v>
      </c>
      <c r="V246" s="1" t="s">
        <v>2007</v>
      </c>
      <c r="W246" s="1" t="s">
        <v>40</v>
      </c>
      <c r="X246" t="str">
        <f t="shared" si="22"/>
        <v>Complete</v>
      </c>
      <c r="Y246">
        <f>MAX(0,100-IF(G246="Invalid",Config!$B$5,0)-IF(I246="Invalid",Config!$B$6,0)-IF(X246="Incomplete",Config!$B$7,0)-IF(AF246="Yes",Config!$B$37,0))</f>
        <v>75</v>
      </c>
      <c r="Z246" s="1">
        <f>IF(OR(TRIM(B246)="",COUNTIF(Config!$B$15:$B$19,B246)&gt;0),1,0)+IF(OR(TRIM(C246)="",COUNTIF(Config!$B$15:$B$19,C246)&gt;0),1,0)+IF(OR(TRIM(F246)="",COUNTIF(Config!$B$15:$B$19,F246)&gt;0),1,0)+IF(OR(TRIM(H246)="",COUNTIF(Config!$B$15:$B$19,H246)&gt;0),1,0)+IF(OR(TRIM(E246)="",COUNTIF(Config!$B$15:$B$19,E246)&gt;0),1,0)+IF(OR(TRIM(K246)="",COUNTIF(Config!$B$15:$B$19,K246)&gt;0),1,0)+IF(OR(TRIM(P246)="",COUNTIF(Config!$B$15:$B$19,P246)&gt;0),1,0)+IF(OR(TRIM(R246)="",COUNTIF(Config!$B$15:$B$19,R246)&gt;0),1,0)</f>
        <v>0</v>
      </c>
      <c r="AA246" s="1" cm="1">
        <f t="array" ref="AA246">SUMPRODUCT(LEN(H246)-LEN(SUBSTITUTE(H246,{"0";"1";"2";"3";"4";"5";"6";"7";"8";"9"},"")))</f>
        <v>10</v>
      </c>
      <c r="AC246" t="str">
        <f t="shared" si="23"/>
        <v>Potential Duplicate</v>
      </c>
      <c r="AD246">
        <f t="shared" si="24"/>
        <v>2</v>
      </c>
      <c r="AE246">
        <f t="shared" si="25"/>
        <v>1</v>
      </c>
      <c r="AF246" t="str">
        <f t="shared" si="26"/>
        <v>Yes</v>
      </c>
      <c r="AG246">
        <f t="shared" ca="1" si="27"/>
        <v>210</v>
      </c>
      <c r="AH246" t="str">
        <f ca="1">IF(OR(V246="",AG246=""),"Yes",IF(AG246&gt;Config!$B$41,"Yes","No"))</f>
        <v>No</v>
      </c>
    </row>
    <row r="247" spans="1:34" x14ac:dyDescent="0.25">
      <c r="A247" s="1" t="s">
        <v>2365</v>
      </c>
      <c r="B247" s="1" t="s">
        <v>650</v>
      </c>
      <c r="C247" s="1" t="s">
        <v>245</v>
      </c>
      <c r="D247" s="1" t="s">
        <v>2366</v>
      </c>
      <c r="E247" s="1" t="s">
        <v>33985</v>
      </c>
      <c r="F247" s="1" t="s">
        <v>2367</v>
      </c>
      <c r="G247" t="str">
        <f t="shared" si="21"/>
        <v>Valid</v>
      </c>
      <c r="H247" s="1" t="s">
        <v>2368</v>
      </c>
      <c r="I247" t="str" cm="1">
        <f t="array" ref="I247">IF(OR(TRIM(H247)="",ISNUMBER(SEARCH("#",H247)),AA247&lt;Config!$B$8,SUMPRODUCT(--ISNUMBER(SEARCH({"a";"b";"c";"d";"e";"f";"g";"h";"i";"j";"k";"l";"m";"n";"o";"p";"q";"r";"s";"t";"u";"v";"w";"x";"y";"z"},H247)))&gt;0),"Invalid","Valid")</f>
        <v>Valid</v>
      </c>
      <c r="J247" s="1" t="s">
        <v>2369</v>
      </c>
      <c r="K247" s="1" t="s">
        <v>481</v>
      </c>
      <c r="L247" s="1" t="s">
        <v>265</v>
      </c>
      <c r="M247" s="1" t="s">
        <v>50</v>
      </c>
      <c r="N247" s="1" t="s">
        <v>31</v>
      </c>
      <c r="O247" s="1" t="s">
        <v>149</v>
      </c>
      <c r="P247" t="s">
        <v>314</v>
      </c>
      <c r="Q247" s="1" t="s">
        <v>663</v>
      </c>
      <c r="R247" s="1" t="s">
        <v>315</v>
      </c>
      <c r="S247" s="1" t="s">
        <v>2370</v>
      </c>
      <c r="T247" s="1" t="s">
        <v>2371</v>
      </c>
      <c r="U247" s="1" t="s">
        <v>2372</v>
      </c>
      <c r="V247" s="1" t="s">
        <v>140</v>
      </c>
      <c r="W247" s="1" t="s">
        <v>75</v>
      </c>
      <c r="X247" t="str">
        <f t="shared" si="22"/>
        <v>Complete</v>
      </c>
      <c r="Y247">
        <f>MAX(0,100-IF(G247="Invalid",Config!$B$5,0)-IF(I247="Invalid",Config!$B$6,0)-IF(X247="Incomplete",Config!$B$7,0)-IF(AF247="Yes",Config!$B$37,0))</f>
        <v>100</v>
      </c>
      <c r="Z247" s="1">
        <f>IF(OR(TRIM(B247)="",COUNTIF(Config!$B$15:$B$19,B247)&gt;0),1,0)+IF(OR(TRIM(C247)="",COUNTIF(Config!$B$15:$B$19,C247)&gt;0),1,0)+IF(OR(TRIM(F247)="",COUNTIF(Config!$B$15:$B$19,F247)&gt;0),1,0)+IF(OR(TRIM(H247)="",COUNTIF(Config!$B$15:$B$19,H247)&gt;0),1,0)+IF(OR(TRIM(E247)="",COUNTIF(Config!$B$15:$B$19,E247)&gt;0),1,0)+IF(OR(TRIM(K247)="",COUNTIF(Config!$B$15:$B$19,K247)&gt;0),1,0)+IF(OR(TRIM(P247)="",COUNTIF(Config!$B$15:$B$19,P247)&gt;0),1,0)+IF(OR(TRIM(R247)="",COUNTIF(Config!$B$15:$B$19,R247)&gt;0),1,0)</f>
        <v>0</v>
      </c>
      <c r="AA247" s="1" cm="1">
        <f t="array" ref="AA247">SUMPRODUCT(LEN(H247)-LEN(SUBSTITUTE(H247,{"0";"1";"2";"3";"4";"5";"6";"7";"8";"9"},"")))</f>
        <v>12</v>
      </c>
      <c r="AC247" t="str">
        <f t="shared" si="23"/>
        <v/>
      </c>
      <c r="AD247">
        <f t="shared" si="24"/>
        <v>1</v>
      </c>
      <c r="AE247">
        <f t="shared" si="25"/>
        <v>1</v>
      </c>
      <c r="AF247" t="str">
        <f t="shared" si="26"/>
        <v>No</v>
      </c>
      <c r="AG247">
        <f t="shared" ca="1" si="27"/>
        <v>37</v>
      </c>
      <c r="AH247" t="str">
        <f ca="1">IF(OR(V247="",AG247=""),"Yes",IF(AG247&gt;Config!$B$41,"Yes","No"))</f>
        <v>No</v>
      </c>
    </row>
    <row r="248" spans="1:34" x14ac:dyDescent="0.25">
      <c r="A248" s="1" t="s">
        <v>2373</v>
      </c>
      <c r="B248" s="1" t="s">
        <v>2374</v>
      </c>
      <c r="C248" s="1" t="s">
        <v>410</v>
      </c>
      <c r="D248" s="1" t="s">
        <v>2375</v>
      </c>
      <c r="E248" s="1" t="s">
        <v>33824</v>
      </c>
      <c r="F248" s="1" t="s">
        <v>2376</v>
      </c>
      <c r="G248" t="str">
        <f t="shared" si="21"/>
        <v>Valid</v>
      </c>
      <c r="H248" s="1" t="s">
        <v>2377</v>
      </c>
      <c r="I248" t="str" cm="1">
        <f t="array" ref="I248">IF(OR(TRIM(H248)="",ISNUMBER(SEARCH("#",H248)),AA248&lt;Config!$B$8,SUMPRODUCT(--ISNUMBER(SEARCH({"a";"b";"c";"d";"e";"f";"g";"h";"i";"j";"k";"l";"m";"n";"o";"p";"q";"r";"s";"t";"u";"v";"w";"x";"y";"z"},H248)))&gt;0),"Invalid","Valid")</f>
        <v>Valid</v>
      </c>
      <c r="J248" s="1" t="s">
        <v>2378</v>
      </c>
      <c r="K248" s="1" t="s">
        <v>83</v>
      </c>
      <c r="L248" s="1" t="s">
        <v>29</v>
      </c>
      <c r="M248" s="1" t="s">
        <v>251</v>
      </c>
      <c r="N248" s="1" t="s">
        <v>252</v>
      </c>
      <c r="O248" s="1" t="s">
        <v>52</v>
      </c>
      <c r="P248" t="s">
        <v>53</v>
      </c>
      <c r="Q248" s="1" t="s">
        <v>55</v>
      </c>
      <c r="R248" s="1" t="s">
        <v>70</v>
      </c>
      <c r="S248" s="1" t="s">
        <v>2379</v>
      </c>
      <c r="T248" s="1" t="s">
        <v>2380</v>
      </c>
      <c r="U248" s="1" t="s">
        <v>2381</v>
      </c>
      <c r="V248" s="1" t="s">
        <v>2382</v>
      </c>
      <c r="W248" s="1" t="s">
        <v>186</v>
      </c>
      <c r="X248" t="str">
        <f t="shared" si="22"/>
        <v>Complete</v>
      </c>
      <c r="Y248">
        <f>MAX(0,100-IF(G248="Invalid",Config!$B$5,0)-IF(I248="Invalid",Config!$B$6,0)-IF(X248="Incomplete",Config!$B$7,0)-IF(AF248="Yes",Config!$B$37,0))</f>
        <v>75</v>
      </c>
      <c r="Z248" s="1">
        <f>IF(OR(TRIM(B248)="",COUNTIF(Config!$B$15:$B$19,B248)&gt;0),1,0)+IF(OR(TRIM(C248)="",COUNTIF(Config!$B$15:$B$19,C248)&gt;0),1,0)+IF(OR(TRIM(F248)="",COUNTIF(Config!$B$15:$B$19,F248)&gt;0),1,0)+IF(OR(TRIM(H248)="",COUNTIF(Config!$B$15:$B$19,H248)&gt;0),1,0)+IF(OR(TRIM(E248)="",COUNTIF(Config!$B$15:$B$19,E248)&gt;0),1,0)+IF(OR(TRIM(K248)="",COUNTIF(Config!$B$15:$B$19,K248)&gt;0),1,0)+IF(OR(TRIM(P248)="",COUNTIF(Config!$B$15:$B$19,P248)&gt;0),1,0)+IF(OR(TRIM(R248)="",COUNTIF(Config!$B$15:$B$19,R248)&gt;0),1,0)</f>
        <v>0</v>
      </c>
      <c r="AA248" s="1" cm="1">
        <f t="array" ref="AA248">SUMPRODUCT(LEN(H248)-LEN(SUBSTITUTE(H248,{"0";"1";"2";"3";"4";"5";"6";"7";"8";"9"},"")))</f>
        <v>12</v>
      </c>
      <c r="AC248" t="str">
        <f t="shared" si="23"/>
        <v>Potential Duplicate</v>
      </c>
      <c r="AD248">
        <f t="shared" si="24"/>
        <v>2</v>
      </c>
      <c r="AE248">
        <f t="shared" si="25"/>
        <v>1</v>
      </c>
      <c r="AF248" t="str">
        <f t="shared" si="26"/>
        <v>Yes</v>
      </c>
      <c r="AG248">
        <f t="shared" ca="1" si="27"/>
        <v>40</v>
      </c>
      <c r="AH248" t="str">
        <f ca="1">IF(OR(V248="",AG248=""),"Yes",IF(AG248&gt;Config!$B$41,"Yes","No"))</f>
        <v>No</v>
      </c>
    </row>
    <row r="249" spans="1:34" x14ac:dyDescent="0.25">
      <c r="A249" s="1" t="s">
        <v>2383</v>
      </c>
      <c r="B249" s="1" t="s">
        <v>577</v>
      </c>
      <c r="C249" s="1" t="s">
        <v>398</v>
      </c>
      <c r="D249" s="1" t="s">
        <v>2384</v>
      </c>
      <c r="E249" s="1" t="s">
        <v>33986</v>
      </c>
      <c r="F249" s="1" t="s">
        <v>2385</v>
      </c>
      <c r="G249" t="str">
        <f t="shared" si="21"/>
        <v>Valid</v>
      </c>
      <c r="H249" s="1" t="s">
        <v>2386</v>
      </c>
      <c r="I249" t="str" cm="1">
        <f t="array" ref="I249">IF(OR(TRIM(H249)="",ISNUMBER(SEARCH("#",H249)),AA249&lt;Config!$B$8,SUMPRODUCT(--ISNUMBER(SEARCH({"a";"b";"c";"d";"e";"f";"g";"h";"i";"j";"k";"l";"m";"n";"o";"p";"q";"r";"s";"t";"u";"v";"w";"x";"y";"z"},H249)))&gt;0),"Invalid","Valid")</f>
        <v>Valid</v>
      </c>
      <c r="J249" s="1" t="s">
        <v>2387</v>
      </c>
      <c r="K249" s="1" t="s">
        <v>287</v>
      </c>
      <c r="L249" s="1" t="s">
        <v>164</v>
      </c>
      <c r="M249" s="1" t="s">
        <v>30</v>
      </c>
      <c r="N249" s="1" t="s">
        <v>68</v>
      </c>
      <c r="O249" s="1" t="s">
        <v>196</v>
      </c>
      <c r="P249" t="s">
        <v>53</v>
      </c>
      <c r="Q249" s="1" t="s">
        <v>54</v>
      </c>
      <c r="R249" s="1" t="s">
        <v>415</v>
      </c>
      <c r="S249" s="1" t="s">
        <v>2388</v>
      </c>
      <c r="T249" s="1" t="s">
        <v>2389</v>
      </c>
      <c r="U249" s="1" t="s">
        <v>648</v>
      </c>
      <c r="V249" s="1" t="s">
        <v>2390</v>
      </c>
      <c r="W249" s="1" t="s">
        <v>40</v>
      </c>
      <c r="X249" t="str">
        <f t="shared" si="22"/>
        <v>Complete</v>
      </c>
      <c r="Y249">
        <f>MAX(0,100-IF(G249="Invalid",Config!$B$5,0)-IF(I249="Invalid",Config!$B$6,0)-IF(X249="Incomplete",Config!$B$7,0)-IF(AF249="Yes",Config!$B$37,0))</f>
        <v>100</v>
      </c>
      <c r="Z249" s="1">
        <f>IF(OR(TRIM(B249)="",COUNTIF(Config!$B$15:$B$19,B249)&gt;0),1,0)+IF(OR(TRIM(C249)="",COUNTIF(Config!$B$15:$B$19,C249)&gt;0),1,0)+IF(OR(TRIM(F249)="",COUNTIF(Config!$B$15:$B$19,F249)&gt;0),1,0)+IF(OR(TRIM(H249)="",COUNTIF(Config!$B$15:$B$19,H249)&gt;0),1,0)+IF(OR(TRIM(E249)="",COUNTIF(Config!$B$15:$B$19,E249)&gt;0),1,0)+IF(OR(TRIM(K249)="",COUNTIF(Config!$B$15:$B$19,K249)&gt;0),1,0)+IF(OR(TRIM(P249)="",COUNTIF(Config!$B$15:$B$19,P249)&gt;0),1,0)+IF(OR(TRIM(R249)="",COUNTIF(Config!$B$15:$B$19,R249)&gt;0),1,0)</f>
        <v>0</v>
      </c>
      <c r="AA249" s="1" cm="1">
        <f t="array" ref="AA249">SUMPRODUCT(LEN(H249)-LEN(SUBSTITUTE(H249,{"0";"1";"2";"3";"4";"5";"6";"7";"8";"9"},"")))</f>
        <v>12</v>
      </c>
      <c r="AC249" t="str">
        <f t="shared" si="23"/>
        <v/>
      </c>
      <c r="AD249">
        <f t="shared" si="24"/>
        <v>1</v>
      </c>
      <c r="AE249">
        <f t="shared" si="25"/>
        <v>1</v>
      </c>
      <c r="AF249" t="str">
        <f t="shared" si="26"/>
        <v>No</v>
      </c>
      <c r="AG249">
        <f t="shared" ca="1" si="27"/>
        <v>42</v>
      </c>
      <c r="AH249" t="str">
        <f ca="1">IF(OR(V249="",AG249=""),"Yes",IF(AG249&gt;Config!$B$41,"Yes","No"))</f>
        <v>No</v>
      </c>
    </row>
    <row r="250" spans="1:34" x14ac:dyDescent="0.25">
      <c r="A250" s="1" t="s">
        <v>2391</v>
      </c>
      <c r="B250" s="1" t="s">
        <v>2392</v>
      </c>
      <c r="C250" s="1" t="s">
        <v>899</v>
      </c>
      <c r="D250" s="1" t="s">
        <v>2393</v>
      </c>
      <c r="E250" s="1" t="s">
        <v>458</v>
      </c>
      <c r="F250" s="1" t="s">
        <v>2394</v>
      </c>
      <c r="G250" t="str">
        <f t="shared" si="21"/>
        <v>Valid</v>
      </c>
      <c r="H250" s="1" t="s">
        <v>2395</v>
      </c>
      <c r="I250" t="str" cm="1">
        <f t="array" ref="I250">IF(OR(TRIM(H250)="",ISNUMBER(SEARCH("#",H250)),AA250&lt;Config!$B$8,SUMPRODUCT(--ISNUMBER(SEARCH({"a";"b";"c";"d";"e";"f";"g";"h";"i";"j";"k";"l";"m";"n";"o";"p";"q";"r";"s";"t";"u";"v";"w";"x";"y";"z"},H250)))&gt;0),"Invalid","Valid")</f>
        <v>Valid</v>
      </c>
      <c r="J250" s="1" t="s">
        <v>2396</v>
      </c>
      <c r="K250" s="1" t="s">
        <v>378</v>
      </c>
      <c r="L250" s="1" t="s">
        <v>84</v>
      </c>
      <c r="M250" s="1" t="s">
        <v>135</v>
      </c>
      <c r="N250" s="1" t="s">
        <v>358</v>
      </c>
      <c r="O250" s="1" t="s">
        <v>69</v>
      </c>
      <c r="P250" t="s">
        <v>236</v>
      </c>
      <c r="Q250" s="1" t="s">
        <v>254</v>
      </c>
      <c r="R250" s="1" t="s">
        <v>254</v>
      </c>
      <c r="S250" s="1" t="s">
        <v>2397</v>
      </c>
      <c r="T250" s="1" t="s">
        <v>2398</v>
      </c>
      <c r="U250" s="1" t="s">
        <v>2399</v>
      </c>
      <c r="V250" s="1" t="s">
        <v>2400</v>
      </c>
      <c r="W250" s="1" t="s">
        <v>202</v>
      </c>
      <c r="X250" t="str">
        <f t="shared" si="22"/>
        <v>Complete</v>
      </c>
      <c r="Y250">
        <f>MAX(0,100-IF(G250="Invalid",Config!$B$5,0)-IF(I250="Invalid",Config!$B$6,0)-IF(X250="Incomplete",Config!$B$7,0)-IF(AF250="Yes",Config!$B$37,0))</f>
        <v>100</v>
      </c>
      <c r="Z250" s="1">
        <f>IF(OR(TRIM(B250)="",COUNTIF(Config!$B$15:$B$19,B250)&gt;0),1,0)+IF(OR(TRIM(C250)="",COUNTIF(Config!$B$15:$B$19,C250)&gt;0),1,0)+IF(OR(TRIM(F250)="",COUNTIF(Config!$B$15:$B$19,F250)&gt;0),1,0)+IF(OR(TRIM(H250)="",COUNTIF(Config!$B$15:$B$19,H250)&gt;0),1,0)+IF(OR(TRIM(E250)="",COUNTIF(Config!$B$15:$B$19,E250)&gt;0),1,0)+IF(OR(TRIM(K250)="",COUNTIF(Config!$B$15:$B$19,K250)&gt;0),1,0)+IF(OR(TRIM(P250)="",COUNTIF(Config!$B$15:$B$19,P250)&gt;0),1,0)+IF(OR(TRIM(R250)="",COUNTIF(Config!$B$15:$B$19,R250)&gt;0),1,0)</f>
        <v>0</v>
      </c>
      <c r="AA250" s="1" cm="1">
        <f t="array" ref="AA250">SUMPRODUCT(LEN(H250)-LEN(SUBSTITUTE(H250,{"0";"1";"2";"3";"4";"5";"6";"7";"8";"9"},"")))</f>
        <v>12</v>
      </c>
      <c r="AC250" t="str">
        <f t="shared" si="23"/>
        <v/>
      </c>
      <c r="AD250">
        <f t="shared" si="24"/>
        <v>1</v>
      </c>
      <c r="AE250">
        <f t="shared" si="25"/>
        <v>1</v>
      </c>
      <c r="AF250" t="str">
        <f t="shared" si="26"/>
        <v>No</v>
      </c>
      <c r="AG250">
        <f t="shared" ca="1" si="27"/>
        <v>266</v>
      </c>
      <c r="AH250" t="str">
        <f ca="1">IF(OR(V250="",AG250=""),"Yes",IF(AG250&gt;Config!$B$41,"Yes","No"))</f>
        <v>No</v>
      </c>
    </row>
    <row r="251" spans="1:34" x14ac:dyDescent="0.25">
      <c r="A251" s="1" t="s">
        <v>2401</v>
      </c>
      <c r="B251" s="1" t="s">
        <v>1634</v>
      </c>
      <c r="C251" s="1" t="s">
        <v>308</v>
      </c>
      <c r="D251" s="1" t="s">
        <v>1876</v>
      </c>
      <c r="E251" s="1" t="s">
        <v>339</v>
      </c>
      <c r="F251" s="1" t="s">
        <v>2402</v>
      </c>
      <c r="G251" t="str">
        <f t="shared" si="21"/>
        <v>Valid</v>
      </c>
      <c r="H251" s="1" t="s">
        <v>2403</v>
      </c>
      <c r="I251" t="str" cm="1">
        <f t="array" ref="I251">IF(OR(TRIM(H251)="",ISNUMBER(SEARCH("#",H251)),AA251&lt;Config!$B$8,SUMPRODUCT(--ISNUMBER(SEARCH({"a";"b";"c";"d";"e";"f";"g";"h";"i";"j";"k";"l";"m";"n";"o";"p";"q";"r";"s";"t";"u";"v";"w";"x";"y";"z"},H251)))&gt;0),"Invalid","Valid")</f>
        <v>Valid</v>
      </c>
      <c r="J251" s="1" t="s">
        <v>2404</v>
      </c>
      <c r="K251" s="1" t="s">
        <v>83</v>
      </c>
      <c r="L251" s="1" t="s">
        <v>84</v>
      </c>
      <c r="M251" s="1" t="s">
        <v>517</v>
      </c>
      <c r="N251" s="1" t="s">
        <v>211</v>
      </c>
      <c r="O251" s="1" t="s">
        <v>32</v>
      </c>
      <c r="P251" t="s">
        <v>53</v>
      </c>
      <c r="Q251" s="1" t="s">
        <v>181</v>
      </c>
      <c r="R251" s="1" t="s">
        <v>198</v>
      </c>
      <c r="S251" s="1" t="s">
        <v>2405</v>
      </c>
      <c r="T251" s="1" t="s">
        <v>2406</v>
      </c>
      <c r="U251" s="1" t="s">
        <v>1512</v>
      </c>
      <c r="V251" s="1" t="s">
        <v>915</v>
      </c>
      <c r="W251" s="1" t="s">
        <v>94</v>
      </c>
      <c r="X251" t="str">
        <f t="shared" si="22"/>
        <v>Complete</v>
      </c>
      <c r="Y251">
        <f>MAX(0,100-IF(G251="Invalid",Config!$B$5,0)-IF(I251="Invalid",Config!$B$6,0)-IF(X251="Incomplete",Config!$B$7,0)-IF(AF251="Yes",Config!$B$37,0))</f>
        <v>100</v>
      </c>
      <c r="Z251" s="1">
        <f>IF(OR(TRIM(B251)="",COUNTIF(Config!$B$15:$B$19,B251)&gt;0),1,0)+IF(OR(TRIM(C251)="",COUNTIF(Config!$B$15:$B$19,C251)&gt;0),1,0)+IF(OR(TRIM(F251)="",COUNTIF(Config!$B$15:$B$19,F251)&gt;0),1,0)+IF(OR(TRIM(H251)="",COUNTIF(Config!$B$15:$B$19,H251)&gt;0),1,0)+IF(OR(TRIM(E251)="",COUNTIF(Config!$B$15:$B$19,E251)&gt;0),1,0)+IF(OR(TRIM(K251)="",COUNTIF(Config!$B$15:$B$19,K251)&gt;0),1,0)+IF(OR(TRIM(P251)="",COUNTIF(Config!$B$15:$B$19,P251)&gt;0),1,0)+IF(OR(TRIM(R251)="",COUNTIF(Config!$B$15:$B$19,R251)&gt;0),1,0)</f>
        <v>0</v>
      </c>
      <c r="AA251" s="1" cm="1">
        <f t="array" ref="AA251">SUMPRODUCT(LEN(H251)-LEN(SUBSTITUTE(H251,{"0";"1";"2";"3";"4";"5";"6";"7";"8";"9"},"")))</f>
        <v>12</v>
      </c>
      <c r="AC251" t="str">
        <f t="shared" si="23"/>
        <v/>
      </c>
      <c r="AD251">
        <f t="shared" si="24"/>
        <v>1</v>
      </c>
      <c r="AE251">
        <f t="shared" si="25"/>
        <v>1</v>
      </c>
      <c r="AF251" t="str">
        <f t="shared" si="26"/>
        <v>No</v>
      </c>
      <c r="AG251">
        <f t="shared" ca="1" si="27"/>
        <v>446</v>
      </c>
      <c r="AH251" t="str">
        <f ca="1">IF(OR(V251="",AG251=""),"Yes",IF(AG251&gt;Config!$B$41,"Yes","No"))</f>
        <v>Yes</v>
      </c>
    </row>
    <row r="252" spans="1:34" x14ac:dyDescent="0.25">
      <c r="A252" s="1" t="s">
        <v>2407</v>
      </c>
      <c r="B252" s="1" t="s">
        <v>2408</v>
      </c>
      <c r="C252" s="1" t="s">
        <v>946</v>
      </c>
      <c r="D252" s="1" t="s">
        <v>2409</v>
      </c>
      <c r="E252" s="1" t="s">
        <v>642</v>
      </c>
      <c r="F252" s="1" t="s">
        <v>2410</v>
      </c>
      <c r="G252" t="str">
        <f t="shared" si="21"/>
        <v>Valid</v>
      </c>
      <c r="H252" s="1" t="s">
        <v>2411</v>
      </c>
      <c r="I252" t="str" cm="1">
        <f t="array" ref="I252">IF(OR(TRIM(H252)="",ISNUMBER(SEARCH("#",H252)),AA252&lt;Config!$B$8,SUMPRODUCT(--ISNUMBER(SEARCH({"a";"b";"c";"d";"e";"f";"g";"h";"i";"j";"k";"l";"m";"n";"o";"p";"q";"r";"s";"t";"u";"v";"w";"x";"y";"z"},H252)))&gt;0),"Invalid","Valid")</f>
        <v>Valid</v>
      </c>
      <c r="J252" s="1" t="s">
        <v>2412</v>
      </c>
      <c r="K252" s="1" t="s">
        <v>481</v>
      </c>
      <c r="L252" s="1" t="s">
        <v>164</v>
      </c>
      <c r="M252" s="1" t="s">
        <v>85</v>
      </c>
      <c r="N252" s="1" t="s">
        <v>252</v>
      </c>
      <c r="O252" s="1" t="s">
        <v>32</v>
      </c>
      <c r="P252" t="s">
        <v>328</v>
      </c>
      <c r="Q252" s="1" t="s">
        <v>329</v>
      </c>
      <c r="R252" s="1" t="s">
        <v>571</v>
      </c>
      <c r="S252" s="1" t="s">
        <v>2413</v>
      </c>
      <c r="T252" s="1" t="s">
        <v>2414</v>
      </c>
      <c r="U252" s="1" t="s">
        <v>925</v>
      </c>
      <c r="V252" s="1" t="s">
        <v>1676</v>
      </c>
      <c r="W252" s="1" t="s">
        <v>293</v>
      </c>
      <c r="X252" t="str">
        <f t="shared" si="22"/>
        <v>Complete</v>
      </c>
      <c r="Y252">
        <f>MAX(0,100-IF(G252="Invalid",Config!$B$5,0)-IF(I252="Invalid",Config!$B$6,0)-IF(X252="Incomplete",Config!$B$7,0)-IF(AF252="Yes",Config!$B$37,0))</f>
        <v>100</v>
      </c>
      <c r="Z252" s="1">
        <f>IF(OR(TRIM(B252)="",COUNTIF(Config!$B$15:$B$19,B252)&gt;0),1,0)+IF(OR(TRIM(C252)="",COUNTIF(Config!$B$15:$B$19,C252)&gt;0),1,0)+IF(OR(TRIM(F252)="",COUNTIF(Config!$B$15:$B$19,F252)&gt;0),1,0)+IF(OR(TRIM(H252)="",COUNTIF(Config!$B$15:$B$19,H252)&gt;0),1,0)+IF(OR(TRIM(E252)="",COUNTIF(Config!$B$15:$B$19,E252)&gt;0),1,0)+IF(OR(TRIM(K252)="",COUNTIF(Config!$B$15:$B$19,K252)&gt;0),1,0)+IF(OR(TRIM(P252)="",COUNTIF(Config!$B$15:$B$19,P252)&gt;0),1,0)+IF(OR(TRIM(R252)="",COUNTIF(Config!$B$15:$B$19,R252)&gt;0),1,0)</f>
        <v>0</v>
      </c>
      <c r="AA252" s="1" cm="1">
        <f t="array" ref="AA252">SUMPRODUCT(LEN(H252)-LEN(SUBSTITUTE(H252,{"0";"1";"2";"3";"4";"5";"6";"7";"8";"9"},"")))</f>
        <v>11</v>
      </c>
      <c r="AC252" t="str">
        <f t="shared" si="23"/>
        <v/>
      </c>
      <c r="AD252">
        <f t="shared" si="24"/>
        <v>1</v>
      </c>
      <c r="AE252">
        <f t="shared" si="25"/>
        <v>1</v>
      </c>
      <c r="AF252" t="str">
        <f t="shared" si="26"/>
        <v>No</v>
      </c>
      <c r="AG252">
        <f t="shared" ca="1" si="27"/>
        <v>37</v>
      </c>
      <c r="AH252" t="str">
        <f ca="1">IF(OR(V252="",AG252=""),"Yes",IF(AG252&gt;Config!$B$41,"Yes","No"))</f>
        <v>No</v>
      </c>
    </row>
    <row r="253" spans="1:34" x14ac:dyDescent="0.25">
      <c r="A253" s="1" t="s">
        <v>2415</v>
      </c>
      <c r="B253" s="1" t="s">
        <v>22</v>
      </c>
      <c r="C253" s="1" t="s">
        <v>535</v>
      </c>
      <c r="D253" s="1" t="s">
        <v>28728</v>
      </c>
      <c r="E253" s="1" t="s">
        <v>33987</v>
      </c>
      <c r="F253" s="1" t="s">
        <v>2416</v>
      </c>
      <c r="G253" t="str">
        <f t="shared" si="21"/>
        <v>Valid</v>
      </c>
      <c r="H253" s="1" t="s">
        <v>2417</v>
      </c>
      <c r="I253" t="str" cm="1">
        <f t="array" ref="I253">IF(OR(TRIM(H253)="",ISNUMBER(SEARCH("#",H253)),AA253&lt;Config!$B$8,SUMPRODUCT(--ISNUMBER(SEARCH({"a";"b";"c";"d";"e";"f";"g";"h";"i";"j";"k";"l";"m";"n";"o";"p";"q";"r";"s";"t";"u";"v";"w";"x";"y";"z"},H253)))&gt;0),"Invalid","Valid")</f>
        <v>Valid</v>
      </c>
      <c r="J253" s="1" t="s">
        <v>2418</v>
      </c>
      <c r="K253" s="1" t="s">
        <v>1001</v>
      </c>
      <c r="L253" s="1" t="s">
        <v>164</v>
      </c>
      <c r="M253" s="1" t="s">
        <v>135</v>
      </c>
      <c r="N253" s="1" t="s">
        <v>224</v>
      </c>
      <c r="O253" s="1" t="s">
        <v>69</v>
      </c>
      <c r="P253" t="s">
        <v>328</v>
      </c>
      <c r="Q253" s="1" t="s">
        <v>1046</v>
      </c>
      <c r="R253" s="1" t="s">
        <v>614</v>
      </c>
      <c r="S253" s="1" t="s">
        <v>2419</v>
      </c>
      <c r="T253" s="1" t="s">
        <v>2420</v>
      </c>
      <c r="U253" s="1" t="s">
        <v>2421</v>
      </c>
      <c r="V253" s="1" t="s">
        <v>2422</v>
      </c>
      <c r="W253" s="1" t="s">
        <v>141</v>
      </c>
      <c r="X253" t="str">
        <f t="shared" si="22"/>
        <v>Complete</v>
      </c>
      <c r="Y253">
        <f>MAX(0,100-IF(G253="Invalid",Config!$B$5,0)-IF(I253="Invalid",Config!$B$6,0)-IF(X253="Incomplete",Config!$B$7,0)-IF(AF253="Yes",Config!$B$37,0))</f>
        <v>100</v>
      </c>
      <c r="Z253" s="1">
        <f>IF(OR(TRIM(B253)="",COUNTIF(Config!$B$15:$B$19,B253)&gt;0),1,0)+IF(OR(TRIM(C253)="",COUNTIF(Config!$B$15:$B$19,C253)&gt;0),1,0)+IF(OR(TRIM(F253)="",COUNTIF(Config!$B$15:$B$19,F253)&gt;0),1,0)+IF(OR(TRIM(H253)="",COUNTIF(Config!$B$15:$B$19,H253)&gt;0),1,0)+IF(OR(TRIM(E253)="",COUNTIF(Config!$B$15:$B$19,E253)&gt;0),1,0)+IF(OR(TRIM(K253)="",COUNTIF(Config!$B$15:$B$19,K253)&gt;0),1,0)+IF(OR(TRIM(P253)="",COUNTIF(Config!$B$15:$B$19,P253)&gt;0),1,0)+IF(OR(TRIM(R253)="",COUNTIF(Config!$B$15:$B$19,R253)&gt;0),1,0)</f>
        <v>0</v>
      </c>
      <c r="AA253" s="1" cm="1">
        <f t="array" ref="AA253">SUMPRODUCT(LEN(H253)-LEN(SUBSTITUTE(H253,{"0";"1";"2";"3";"4";"5";"6";"7";"8";"9"},"")))</f>
        <v>11</v>
      </c>
      <c r="AC253" t="str">
        <f t="shared" si="23"/>
        <v/>
      </c>
      <c r="AD253">
        <f t="shared" si="24"/>
        <v>1</v>
      </c>
      <c r="AE253">
        <f t="shared" si="25"/>
        <v>1</v>
      </c>
      <c r="AF253" t="str">
        <f t="shared" si="26"/>
        <v>No</v>
      </c>
      <c r="AG253">
        <f t="shared" ca="1" si="27"/>
        <v>485</v>
      </c>
      <c r="AH253" t="str">
        <f ca="1">IF(OR(V253="",AG253=""),"Yes",IF(AG253&gt;Config!$B$41,"Yes","No"))</f>
        <v>Yes</v>
      </c>
    </row>
    <row r="254" spans="1:34" x14ac:dyDescent="0.25">
      <c r="A254" s="1" t="s">
        <v>2423</v>
      </c>
      <c r="B254" s="1" t="s">
        <v>1957</v>
      </c>
      <c r="C254" s="1" t="s">
        <v>985</v>
      </c>
      <c r="D254" s="1" t="s">
        <v>2424</v>
      </c>
      <c r="E254" s="1" t="s">
        <v>33988</v>
      </c>
      <c r="F254" s="1" t="s">
        <v>2425</v>
      </c>
      <c r="G254" t="str">
        <f t="shared" si="21"/>
        <v>Valid</v>
      </c>
      <c r="H254" s="1" t="s">
        <v>2426</v>
      </c>
      <c r="I254" t="str" cm="1">
        <f t="array" ref="I254">IF(OR(TRIM(H254)="",ISNUMBER(SEARCH("#",H254)),AA254&lt;Config!$B$8,SUMPRODUCT(--ISNUMBER(SEARCH({"a";"b";"c";"d";"e";"f";"g";"h";"i";"j";"k";"l";"m";"n";"o";"p";"q";"r";"s";"t";"u";"v";"w";"x";"y";"z"},H254)))&gt;0),"Invalid","Valid")</f>
        <v>Valid</v>
      </c>
      <c r="J254" s="1" t="s">
        <v>2427</v>
      </c>
      <c r="K254" s="1" t="s">
        <v>1001</v>
      </c>
      <c r="L254" s="1" t="s">
        <v>164</v>
      </c>
      <c r="M254" s="1" t="s">
        <v>517</v>
      </c>
      <c r="N254" s="1" t="s">
        <v>31</v>
      </c>
      <c r="O254" s="1" t="s">
        <v>69</v>
      </c>
      <c r="P254" t="s">
        <v>87</v>
      </c>
      <c r="Q254" s="1" t="s">
        <v>88</v>
      </c>
      <c r="R254" s="1" t="s">
        <v>379</v>
      </c>
      <c r="S254" s="1" t="s">
        <v>2231</v>
      </c>
      <c r="T254" s="1" t="s">
        <v>2428</v>
      </c>
      <c r="U254" s="1" t="s">
        <v>2429</v>
      </c>
      <c r="V254" s="1" t="s">
        <v>140</v>
      </c>
      <c r="W254" s="1" t="s">
        <v>94</v>
      </c>
      <c r="X254" t="str">
        <f t="shared" si="22"/>
        <v>Complete</v>
      </c>
      <c r="Y254">
        <f>MAX(0,100-IF(G254="Invalid",Config!$B$5,0)-IF(I254="Invalid",Config!$B$6,0)-IF(X254="Incomplete",Config!$B$7,0)-IF(AF254="Yes",Config!$B$37,0))</f>
        <v>100</v>
      </c>
      <c r="Z254" s="1">
        <f>IF(OR(TRIM(B254)="",COUNTIF(Config!$B$15:$B$19,B254)&gt;0),1,0)+IF(OR(TRIM(C254)="",COUNTIF(Config!$B$15:$B$19,C254)&gt;0),1,0)+IF(OR(TRIM(F254)="",COUNTIF(Config!$B$15:$B$19,F254)&gt;0),1,0)+IF(OR(TRIM(H254)="",COUNTIF(Config!$B$15:$B$19,H254)&gt;0),1,0)+IF(OR(TRIM(E254)="",COUNTIF(Config!$B$15:$B$19,E254)&gt;0),1,0)+IF(OR(TRIM(K254)="",COUNTIF(Config!$B$15:$B$19,K254)&gt;0),1,0)+IF(OR(TRIM(P254)="",COUNTIF(Config!$B$15:$B$19,P254)&gt;0),1,0)+IF(OR(TRIM(R254)="",COUNTIF(Config!$B$15:$B$19,R254)&gt;0),1,0)</f>
        <v>0</v>
      </c>
      <c r="AA254" s="1" cm="1">
        <f t="array" ref="AA254">SUMPRODUCT(LEN(H254)-LEN(SUBSTITUTE(H254,{"0";"1";"2";"3";"4";"5";"6";"7";"8";"9"},"")))</f>
        <v>11</v>
      </c>
      <c r="AC254" t="str">
        <f t="shared" si="23"/>
        <v/>
      </c>
      <c r="AD254">
        <f t="shared" si="24"/>
        <v>1</v>
      </c>
      <c r="AE254">
        <f t="shared" si="25"/>
        <v>1</v>
      </c>
      <c r="AF254" t="str">
        <f t="shared" si="26"/>
        <v>No</v>
      </c>
      <c r="AG254">
        <f t="shared" ca="1" si="27"/>
        <v>37</v>
      </c>
      <c r="AH254" t="str">
        <f ca="1">IF(OR(V254="",AG254=""),"Yes",IF(AG254&gt;Config!$B$41,"Yes","No"))</f>
        <v>No</v>
      </c>
    </row>
    <row r="255" spans="1:34" x14ac:dyDescent="0.25">
      <c r="A255" s="1" t="s">
        <v>2430</v>
      </c>
      <c r="B255" s="1" t="s">
        <v>2431</v>
      </c>
      <c r="C255" s="1" t="s">
        <v>996</v>
      </c>
      <c r="D255" s="1" t="s">
        <v>2432</v>
      </c>
      <c r="E255" s="1" t="s">
        <v>33989</v>
      </c>
      <c r="F255" s="1" t="s">
        <v>2433</v>
      </c>
      <c r="G255" t="str">
        <f t="shared" si="21"/>
        <v>Valid</v>
      </c>
      <c r="H255" s="1" t="s">
        <v>2434</v>
      </c>
      <c r="I255" t="str" cm="1">
        <f t="array" ref="I255">IF(OR(TRIM(H255)="",ISNUMBER(SEARCH("#",H255)),AA255&lt;Config!$B$8,SUMPRODUCT(--ISNUMBER(SEARCH({"a";"b";"c";"d";"e";"f";"g";"h";"i";"j";"k";"l";"m";"n";"o";"p";"q";"r";"s";"t";"u";"v";"w";"x";"y";"z"},H255)))&gt;0),"Invalid","Valid")</f>
        <v>Valid</v>
      </c>
      <c r="J255" s="1" t="s">
        <v>2435</v>
      </c>
      <c r="K255" s="1" t="s">
        <v>504</v>
      </c>
      <c r="L255" s="1" t="s">
        <v>49</v>
      </c>
      <c r="M255" s="1" t="s">
        <v>343</v>
      </c>
      <c r="N255" s="1" t="s">
        <v>33819</v>
      </c>
      <c r="O255" s="1" t="s">
        <v>180</v>
      </c>
      <c r="P255" t="s">
        <v>328</v>
      </c>
      <c r="Q255" s="1" t="s">
        <v>33838</v>
      </c>
      <c r="R255" s="1" t="s">
        <v>392</v>
      </c>
      <c r="S255" s="1" t="s">
        <v>2436</v>
      </c>
      <c r="T255" s="1" t="s">
        <v>2437</v>
      </c>
      <c r="U255" s="1" t="s">
        <v>2438</v>
      </c>
      <c r="V255" s="1" t="s">
        <v>1676</v>
      </c>
      <c r="W255" s="1" t="s">
        <v>60</v>
      </c>
      <c r="X255" t="str">
        <f t="shared" si="22"/>
        <v>Complete</v>
      </c>
      <c r="Y255">
        <f>MAX(0,100-IF(G255="Invalid",Config!$B$5,0)-IF(I255="Invalid",Config!$B$6,0)-IF(X255="Incomplete",Config!$B$7,0)-IF(AF255="Yes",Config!$B$37,0))</f>
        <v>100</v>
      </c>
      <c r="Z255" s="1">
        <f>IF(OR(TRIM(B255)="",COUNTIF(Config!$B$15:$B$19,B255)&gt;0),1,0)+IF(OR(TRIM(C255)="",COUNTIF(Config!$B$15:$B$19,C255)&gt;0),1,0)+IF(OR(TRIM(F255)="",COUNTIF(Config!$B$15:$B$19,F255)&gt;0),1,0)+IF(OR(TRIM(H255)="",COUNTIF(Config!$B$15:$B$19,H255)&gt;0),1,0)+IF(OR(TRIM(E255)="",COUNTIF(Config!$B$15:$B$19,E255)&gt;0),1,0)+IF(OR(TRIM(K255)="",COUNTIF(Config!$B$15:$B$19,K255)&gt;0),1,0)+IF(OR(TRIM(P255)="",COUNTIF(Config!$B$15:$B$19,P255)&gt;0),1,0)+IF(OR(TRIM(R255)="",COUNTIF(Config!$B$15:$B$19,R255)&gt;0),1,0)</f>
        <v>0</v>
      </c>
      <c r="AA255" s="1" cm="1">
        <f t="array" ref="AA255">SUMPRODUCT(LEN(H255)-LEN(SUBSTITUTE(H255,{"0";"1";"2";"3";"4";"5";"6";"7";"8";"9"},"")))</f>
        <v>10</v>
      </c>
      <c r="AC255" t="str">
        <f t="shared" si="23"/>
        <v/>
      </c>
      <c r="AD255">
        <f t="shared" si="24"/>
        <v>1</v>
      </c>
      <c r="AE255">
        <f t="shared" si="25"/>
        <v>1</v>
      </c>
      <c r="AF255" t="str">
        <f t="shared" si="26"/>
        <v>No</v>
      </c>
      <c r="AG255">
        <f t="shared" ca="1" si="27"/>
        <v>37</v>
      </c>
      <c r="AH255" t="str">
        <f ca="1">IF(OR(V255="",AG255=""),"Yes",IF(AG255&gt;Config!$B$41,"Yes","No"))</f>
        <v>No</v>
      </c>
    </row>
    <row r="256" spans="1:34" x14ac:dyDescent="0.25">
      <c r="A256" s="1" t="s">
        <v>2439</v>
      </c>
      <c r="B256" s="1" t="s">
        <v>2095</v>
      </c>
      <c r="C256" s="1" t="s">
        <v>432</v>
      </c>
      <c r="D256" s="1" t="s">
        <v>2440</v>
      </c>
      <c r="E256" s="1" t="s">
        <v>33858</v>
      </c>
      <c r="F256" s="1" t="s">
        <v>2441</v>
      </c>
      <c r="G256" t="str">
        <f t="shared" si="21"/>
        <v>Valid</v>
      </c>
      <c r="H256" s="1" t="s">
        <v>2442</v>
      </c>
      <c r="I256" t="str" cm="1">
        <f t="array" ref="I256">IF(OR(TRIM(H256)="",ISNUMBER(SEARCH("#",H256)),AA256&lt;Config!$B$8,SUMPRODUCT(--ISNUMBER(SEARCH({"a";"b";"c";"d";"e";"f";"g";"h";"i";"j";"k";"l";"m";"n";"o";"p";"q";"r";"s";"t";"u";"v";"w";"x";"y";"z"},H256)))&gt;0),"Invalid","Valid")</f>
        <v>Valid</v>
      </c>
      <c r="J256" s="1" t="s">
        <v>2443</v>
      </c>
      <c r="K256" s="1" t="s">
        <v>625</v>
      </c>
      <c r="L256" s="1" t="s">
        <v>29</v>
      </c>
      <c r="M256" s="1" t="s">
        <v>235</v>
      </c>
      <c r="N256" s="1" t="s">
        <v>358</v>
      </c>
      <c r="O256" s="1" t="s">
        <v>32</v>
      </c>
      <c r="P256" t="s">
        <v>104</v>
      </c>
      <c r="Q256" s="1" t="s">
        <v>732</v>
      </c>
      <c r="R256" s="1" t="s">
        <v>106</v>
      </c>
      <c r="S256" s="1" t="s">
        <v>2444</v>
      </c>
      <c r="T256" s="1" t="s">
        <v>2445</v>
      </c>
      <c r="U256" s="1" t="s">
        <v>2446</v>
      </c>
      <c r="V256" s="1" t="s">
        <v>140</v>
      </c>
      <c r="W256" s="1" t="s">
        <v>141</v>
      </c>
      <c r="X256" t="str">
        <f t="shared" si="22"/>
        <v>Complete</v>
      </c>
      <c r="Y256">
        <f>MAX(0,100-IF(G256="Invalid",Config!$B$5,0)-IF(I256="Invalid",Config!$B$6,0)-IF(X256="Incomplete",Config!$B$7,0)-IF(AF256="Yes",Config!$B$37,0))</f>
        <v>75</v>
      </c>
      <c r="Z256" s="1">
        <f>IF(OR(TRIM(B256)="",COUNTIF(Config!$B$15:$B$19,B256)&gt;0),1,0)+IF(OR(TRIM(C256)="",COUNTIF(Config!$B$15:$B$19,C256)&gt;0),1,0)+IF(OR(TRIM(F256)="",COUNTIF(Config!$B$15:$B$19,F256)&gt;0),1,0)+IF(OR(TRIM(H256)="",COUNTIF(Config!$B$15:$B$19,H256)&gt;0),1,0)+IF(OR(TRIM(E256)="",COUNTIF(Config!$B$15:$B$19,E256)&gt;0),1,0)+IF(OR(TRIM(K256)="",COUNTIF(Config!$B$15:$B$19,K256)&gt;0),1,0)+IF(OR(TRIM(P256)="",COUNTIF(Config!$B$15:$B$19,P256)&gt;0),1,0)+IF(OR(TRIM(R256)="",COUNTIF(Config!$B$15:$B$19,R256)&gt;0),1,0)</f>
        <v>0</v>
      </c>
      <c r="AA256" s="1" cm="1">
        <f t="array" ref="AA256">SUMPRODUCT(LEN(H256)-LEN(SUBSTITUTE(H256,{"0";"1";"2";"3";"4";"5";"6";"7";"8";"9"},"")))</f>
        <v>10</v>
      </c>
      <c r="AC256" t="str">
        <f t="shared" si="23"/>
        <v>Potential Duplicate</v>
      </c>
      <c r="AD256">
        <f t="shared" si="24"/>
        <v>2</v>
      </c>
      <c r="AE256">
        <f t="shared" si="25"/>
        <v>1</v>
      </c>
      <c r="AF256" t="str">
        <f t="shared" si="26"/>
        <v>Yes</v>
      </c>
      <c r="AG256">
        <f t="shared" ca="1" si="27"/>
        <v>37</v>
      </c>
      <c r="AH256" t="str">
        <f ca="1">IF(OR(V256="",AG256=""),"Yes",IF(AG256&gt;Config!$B$41,"Yes","No"))</f>
        <v>No</v>
      </c>
    </row>
    <row r="257" spans="1:34" x14ac:dyDescent="0.25">
      <c r="A257" s="1" t="s">
        <v>2447</v>
      </c>
      <c r="B257" s="1" t="s">
        <v>1231</v>
      </c>
      <c r="C257" s="1" t="s">
        <v>323</v>
      </c>
      <c r="D257" s="1" t="s">
        <v>2448</v>
      </c>
      <c r="E257" s="1" t="s">
        <v>33990</v>
      </c>
      <c r="F257" s="1" t="s">
        <v>2449</v>
      </c>
      <c r="G257" t="str">
        <f t="shared" si="21"/>
        <v>Valid</v>
      </c>
      <c r="H257" s="1" t="s">
        <v>2450</v>
      </c>
      <c r="I257" t="str" cm="1">
        <f t="array" ref="I257">IF(OR(TRIM(H257)="",ISNUMBER(SEARCH("#",H257)),AA257&lt;Config!$B$8,SUMPRODUCT(--ISNUMBER(SEARCH({"a";"b";"c";"d";"e";"f";"g";"h";"i";"j";"k";"l";"m";"n";"o";"p";"q";"r";"s";"t";"u";"v";"w";"x";"y";"z"},H257)))&gt;0),"Invalid","Valid")</f>
        <v>Valid</v>
      </c>
      <c r="J257" s="1" t="s">
        <v>2451</v>
      </c>
      <c r="K257" s="1" t="s">
        <v>48</v>
      </c>
      <c r="L257" s="1" t="s">
        <v>265</v>
      </c>
      <c r="M257" s="1" t="s">
        <v>517</v>
      </c>
      <c r="N257" s="1" t="s">
        <v>86</v>
      </c>
      <c r="O257" s="1" t="s">
        <v>69</v>
      </c>
      <c r="P257" t="s">
        <v>53</v>
      </c>
      <c r="Q257" s="1" t="s">
        <v>150</v>
      </c>
      <c r="R257" s="1" t="s">
        <v>197</v>
      </c>
      <c r="S257" s="1" t="s">
        <v>2452</v>
      </c>
      <c r="T257" s="1" t="s">
        <v>2453</v>
      </c>
      <c r="U257" s="1" t="s">
        <v>2454</v>
      </c>
      <c r="V257" s="1" t="s">
        <v>2455</v>
      </c>
      <c r="W257" s="1" t="s">
        <v>94</v>
      </c>
      <c r="X257" t="str">
        <f t="shared" si="22"/>
        <v>Complete</v>
      </c>
      <c r="Y257">
        <f>MAX(0,100-IF(G257="Invalid",Config!$B$5,0)-IF(I257="Invalid",Config!$B$6,0)-IF(X257="Incomplete",Config!$B$7,0)-IF(AF257="Yes",Config!$B$37,0))</f>
        <v>100</v>
      </c>
      <c r="Z257" s="1">
        <f>IF(OR(TRIM(B257)="",COUNTIF(Config!$B$15:$B$19,B257)&gt;0),1,0)+IF(OR(TRIM(C257)="",COUNTIF(Config!$B$15:$B$19,C257)&gt;0),1,0)+IF(OR(TRIM(F257)="",COUNTIF(Config!$B$15:$B$19,F257)&gt;0),1,0)+IF(OR(TRIM(H257)="",COUNTIF(Config!$B$15:$B$19,H257)&gt;0),1,0)+IF(OR(TRIM(E257)="",COUNTIF(Config!$B$15:$B$19,E257)&gt;0),1,0)+IF(OR(TRIM(K257)="",COUNTIF(Config!$B$15:$B$19,K257)&gt;0),1,0)+IF(OR(TRIM(P257)="",COUNTIF(Config!$B$15:$B$19,P257)&gt;0),1,0)+IF(OR(TRIM(R257)="",COUNTIF(Config!$B$15:$B$19,R257)&gt;0),1,0)</f>
        <v>0</v>
      </c>
      <c r="AA257" s="1" cm="1">
        <f t="array" ref="AA257">SUMPRODUCT(LEN(H257)-LEN(SUBSTITUTE(H257,{"0";"1";"2";"3";"4";"5";"6";"7";"8";"9"},"")))</f>
        <v>12</v>
      </c>
      <c r="AC257" t="str">
        <f t="shared" si="23"/>
        <v/>
      </c>
      <c r="AD257">
        <f t="shared" si="24"/>
        <v>1</v>
      </c>
      <c r="AE257">
        <f t="shared" si="25"/>
        <v>1</v>
      </c>
      <c r="AF257" t="str">
        <f t="shared" si="26"/>
        <v>No</v>
      </c>
      <c r="AG257">
        <f t="shared" ca="1" si="27"/>
        <v>220</v>
      </c>
      <c r="AH257" t="str">
        <f ca="1">IF(OR(V257="",AG257=""),"Yes",IF(AG257&gt;Config!$B$41,"Yes","No"))</f>
        <v>No</v>
      </c>
    </row>
    <row r="258" spans="1:34" x14ac:dyDescent="0.25">
      <c r="A258" s="1" t="s">
        <v>2456</v>
      </c>
      <c r="B258" s="1" t="s">
        <v>1833</v>
      </c>
      <c r="C258" s="1" t="s">
        <v>1389</v>
      </c>
      <c r="D258" s="1" t="s">
        <v>2457</v>
      </c>
      <c r="E258" s="1" t="s">
        <v>310</v>
      </c>
      <c r="F258" s="1" t="s">
        <v>2458</v>
      </c>
      <c r="G258" t="str">
        <f t="shared" si="21"/>
        <v>Valid</v>
      </c>
      <c r="H258" s="1" t="s">
        <v>2459</v>
      </c>
      <c r="I258" t="str" cm="1">
        <f t="array" ref="I258">IF(OR(TRIM(H258)="",ISNUMBER(SEARCH("#",H258)),AA258&lt;Config!$B$8,SUMPRODUCT(--ISNUMBER(SEARCH({"a";"b";"c";"d";"e";"f";"g";"h";"i";"j";"k";"l";"m";"n";"o";"p";"q";"r";"s";"t";"u";"v";"w";"x";"y";"z"},H258)))&gt;0),"Invalid","Valid")</f>
        <v>Valid</v>
      </c>
      <c r="J258" s="1" t="s">
        <v>2460</v>
      </c>
      <c r="K258" s="1" t="s">
        <v>83</v>
      </c>
      <c r="L258" s="1" t="s">
        <v>49</v>
      </c>
      <c r="M258" s="1" t="s">
        <v>50</v>
      </c>
      <c r="N258" s="1" t="s">
        <v>31</v>
      </c>
      <c r="O258" s="1" t="s">
        <v>52</v>
      </c>
      <c r="P258" t="s">
        <v>328</v>
      </c>
      <c r="Q258" s="1" t="s">
        <v>329</v>
      </c>
      <c r="R258" s="1" t="s">
        <v>392</v>
      </c>
      <c r="S258" s="1" t="s">
        <v>2461</v>
      </c>
      <c r="T258" s="1" t="s">
        <v>2462</v>
      </c>
      <c r="U258" s="1" t="s">
        <v>2463</v>
      </c>
      <c r="V258" s="1" t="s">
        <v>140</v>
      </c>
      <c r="W258" s="1" t="s">
        <v>141</v>
      </c>
      <c r="X258" t="str">
        <f t="shared" si="22"/>
        <v>Complete</v>
      </c>
      <c r="Y258">
        <f>MAX(0,100-IF(G258="Invalid",Config!$B$5,0)-IF(I258="Invalid",Config!$B$6,0)-IF(X258="Incomplete",Config!$B$7,0)-IF(AF258="Yes",Config!$B$37,0))</f>
        <v>100</v>
      </c>
      <c r="Z258" s="1">
        <f>IF(OR(TRIM(B258)="",COUNTIF(Config!$B$15:$B$19,B258)&gt;0),1,0)+IF(OR(TRIM(C258)="",COUNTIF(Config!$B$15:$B$19,C258)&gt;0),1,0)+IF(OR(TRIM(F258)="",COUNTIF(Config!$B$15:$B$19,F258)&gt;0),1,0)+IF(OR(TRIM(H258)="",COUNTIF(Config!$B$15:$B$19,H258)&gt;0),1,0)+IF(OR(TRIM(E258)="",COUNTIF(Config!$B$15:$B$19,E258)&gt;0),1,0)+IF(OR(TRIM(K258)="",COUNTIF(Config!$B$15:$B$19,K258)&gt;0),1,0)+IF(OR(TRIM(P258)="",COUNTIF(Config!$B$15:$B$19,P258)&gt;0),1,0)+IF(OR(TRIM(R258)="",COUNTIF(Config!$B$15:$B$19,R258)&gt;0),1,0)</f>
        <v>0</v>
      </c>
      <c r="AA258" s="1" cm="1">
        <f t="array" ref="AA258">SUMPRODUCT(LEN(H258)-LEN(SUBSTITUTE(H258,{"0";"1";"2";"3";"4";"5";"6";"7";"8";"9"},"")))</f>
        <v>11</v>
      </c>
      <c r="AC258" t="str">
        <f t="shared" si="23"/>
        <v/>
      </c>
      <c r="AD258">
        <f t="shared" si="24"/>
        <v>1</v>
      </c>
      <c r="AE258">
        <f t="shared" si="25"/>
        <v>1</v>
      </c>
      <c r="AF258" t="str">
        <f t="shared" si="26"/>
        <v>No</v>
      </c>
      <c r="AG258">
        <f t="shared" ca="1" si="27"/>
        <v>37</v>
      </c>
      <c r="AH258" t="str">
        <f ca="1">IF(OR(V258="",AG258=""),"Yes",IF(AG258&gt;Config!$B$41,"Yes","No"))</f>
        <v>No</v>
      </c>
    </row>
    <row r="259" spans="1:34" x14ac:dyDescent="0.25">
      <c r="A259" s="1" t="s">
        <v>2464</v>
      </c>
      <c r="B259" s="1" t="s">
        <v>534</v>
      </c>
      <c r="C259" s="1" t="s">
        <v>78</v>
      </c>
      <c r="D259" s="1" t="s">
        <v>2465</v>
      </c>
      <c r="E259" s="1" t="s">
        <v>681</v>
      </c>
      <c r="F259" s="1" t="s">
        <v>2466</v>
      </c>
      <c r="G259" t="str">
        <f t="shared" ref="G259:G322" si="28">IFERROR(IF(OR(TRIM(F259)="",LEN(F259)-LEN(SUBSTITUTE(F259,"@",""))&lt;&gt;1,FIND("@",F259)=1,RIGHT(F259,1)=".",ISNUMBER(SEARCH(" ",F259)),ISERROR(FIND(".",F259,FIND("@",F259)+2))),"Invalid","Valid"),"Invalid")</f>
        <v>Valid</v>
      </c>
      <c r="H259" s="1" t="s">
        <v>884</v>
      </c>
      <c r="I259" t="str" cm="1">
        <f t="array" ref="I259">IF(OR(TRIM(H259)="",ISNUMBER(SEARCH("#",H259)),AA259&lt;Config!$B$8,SUMPRODUCT(--ISNUMBER(SEARCH({"a";"b";"c";"d";"e";"f";"g";"h";"i";"j";"k";"l";"m";"n";"o";"p";"q";"r";"s";"t";"u";"v";"w";"x";"y";"z"},H259)))&gt;0),"Invalid","Valid")</f>
        <v>Invalid</v>
      </c>
      <c r="J259" s="1" t="s">
        <v>2467</v>
      </c>
      <c r="K259" s="1" t="s">
        <v>147</v>
      </c>
      <c r="L259" s="1" t="s">
        <v>67</v>
      </c>
      <c r="M259" s="1" t="s">
        <v>235</v>
      </c>
      <c r="N259" s="1" t="s">
        <v>86</v>
      </c>
      <c r="O259" s="1" t="s">
        <v>180</v>
      </c>
      <c r="P259" t="s">
        <v>53</v>
      </c>
      <c r="Q259" s="1" t="s">
        <v>150</v>
      </c>
      <c r="R259" s="1" t="s">
        <v>198</v>
      </c>
      <c r="S259" s="1" t="s">
        <v>2468</v>
      </c>
      <c r="T259" s="1" t="s">
        <v>2469</v>
      </c>
      <c r="U259" s="1" t="s">
        <v>2470</v>
      </c>
      <c r="V259" s="1" t="s">
        <v>140</v>
      </c>
      <c r="W259" s="1" t="s">
        <v>141</v>
      </c>
      <c r="X259" t="str">
        <f t="shared" ref="X259:X322" si="29">IF(Z259=0,"Complete","Incomplete")</f>
        <v>Complete</v>
      </c>
      <c r="Y259">
        <f>MAX(0,100-IF(G259="Invalid",Config!$B$5,0)-IF(I259="Invalid",Config!$B$6,0)-IF(X259="Incomplete",Config!$B$7,0)-IF(AF259="Yes",Config!$B$37,0))</f>
        <v>80</v>
      </c>
      <c r="Z259" s="1">
        <f>IF(OR(TRIM(B259)="",COUNTIF(Config!$B$15:$B$19,B259)&gt;0),1,0)+IF(OR(TRIM(C259)="",COUNTIF(Config!$B$15:$B$19,C259)&gt;0),1,0)+IF(OR(TRIM(F259)="",COUNTIF(Config!$B$15:$B$19,F259)&gt;0),1,0)+IF(OR(TRIM(H259)="",COUNTIF(Config!$B$15:$B$19,H259)&gt;0),1,0)+IF(OR(TRIM(E259)="",COUNTIF(Config!$B$15:$B$19,E259)&gt;0),1,0)+IF(OR(TRIM(K259)="",COUNTIF(Config!$B$15:$B$19,K259)&gt;0),1,0)+IF(OR(TRIM(P259)="",COUNTIF(Config!$B$15:$B$19,P259)&gt;0),1,0)+IF(OR(TRIM(R259)="",COUNTIF(Config!$B$15:$B$19,R259)&gt;0),1,0)</f>
        <v>0</v>
      </c>
      <c r="AA259" s="1" cm="1">
        <f t="array" ref="AA259">SUMPRODUCT(LEN(H259)-LEN(SUBSTITUTE(H259,{"0";"1";"2";"3";"4";"5";"6";"7";"8";"9"},"")))</f>
        <v>3</v>
      </c>
      <c r="AC259" t="str">
        <f t="shared" ref="AC259:AC322" si="30">_xlfn.TEXTJOIN("; ",TRUE,IF(G259="Invalid","Invalid Email",""),IF(I259="Invalid","Invalid Phone",""),IF(X259="Incomplete","Incomplete Profile",""),IF(AF259="Yes","Potential Duplicate",""))</f>
        <v>Invalid Phone</v>
      </c>
      <c r="AD259">
        <f t="shared" ref="AD259:AD322" si="31">IF(OR(TRIM(F259)="",G259="Invalid"),0,COUNTIF($F$2:$F$5131,F259))</f>
        <v>1</v>
      </c>
      <c r="AE259">
        <f t="shared" ref="AE259:AE322" si="32">IF(OR(TRIM(H259)="",I259="Invalid"),0,COUNTIF($H$2:$H$5131,H259))</f>
        <v>0</v>
      </c>
      <c r="AF259" t="str">
        <f t="shared" ref="AF259:AF322" si="33">IF(OR(AD259&gt;1,AE259&gt;1),"Yes","No")</f>
        <v>No</v>
      </c>
      <c r="AG259">
        <f t="shared" ref="AG259:AG322" ca="1" si="34">IFERROR(TODAY()-DATEVALUE(V259),IFERROR(TODAY()-DATE(VALUE(RIGHT(V259,4)),VALUE(MID(V259,FIND("/",V259)+1,FIND("/",V259,FIND("/",V259)+1)-FIND("/",V259)-1)),VALUE(LEFT(V259,FIND("/",V259)-1))),""))</f>
        <v>37</v>
      </c>
      <c r="AH259" t="str">
        <f ca="1">IF(OR(V259="",AG259=""),"Yes",IF(AG259&gt;Config!$B$41,"Yes","No"))</f>
        <v>No</v>
      </c>
    </row>
    <row r="260" spans="1:34" x14ac:dyDescent="0.25">
      <c r="A260" s="1" t="s">
        <v>2471</v>
      </c>
      <c r="B260" s="1" t="s">
        <v>1624</v>
      </c>
      <c r="C260" s="1" t="s">
        <v>679</v>
      </c>
      <c r="D260" s="1" t="s">
        <v>2472</v>
      </c>
      <c r="E260" s="1" t="s">
        <v>339</v>
      </c>
      <c r="F260" s="1" t="s">
        <v>2473</v>
      </c>
      <c r="G260" t="str">
        <f t="shared" si="28"/>
        <v>Valid</v>
      </c>
      <c r="H260" s="1" t="s">
        <v>2474</v>
      </c>
      <c r="I260" t="str" cm="1">
        <f t="array" ref="I260">IF(OR(TRIM(H260)="",ISNUMBER(SEARCH("#",H260)),AA260&lt;Config!$B$8,SUMPRODUCT(--ISNUMBER(SEARCH({"a";"b";"c";"d";"e";"f";"g";"h";"i";"j";"k";"l";"m";"n";"o";"p";"q";"r";"s";"t";"u";"v";"w";"x";"y";"z"},H260)))&gt;0),"Invalid","Valid")</f>
        <v>Valid</v>
      </c>
      <c r="J260" s="1" t="s">
        <v>2475</v>
      </c>
      <c r="K260" s="1" t="s">
        <v>504</v>
      </c>
      <c r="L260" s="1" t="s">
        <v>265</v>
      </c>
      <c r="M260" s="1" t="s">
        <v>135</v>
      </c>
      <c r="N260" s="1" t="s">
        <v>86</v>
      </c>
      <c r="O260" s="1" t="s">
        <v>180</v>
      </c>
      <c r="P260" t="s">
        <v>314</v>
      </c>
      <c r="Q260" s="1" t="s">
        <v>316</v>
      </c>
      <c r="R260" s="1" t="s">
        <v>316</v>
      </c>
      <c r="S260" s="1" t="s">
        <v>2476</v>
      </c>
      <c r="T260" s="1" t="s">
        <v>2477</v>
      </c>
      <c r="U260" s="1" t="s">
        <v>1193</v>
      </c>
      <c r="V260" s="1" t="s">
        <v>2478</v>
      </c>
      <c r="W260" s="1" t="s">
        <v>293</v>
      </c>
      <c r="X260" t="str">
        <f t="shared" si="29"/>
        <v>Complete</v>
      </c>
      <c r="Y260">
        <f>MAX(0,100-IF(G260="Invalid",Config!$B$5,0)-IF(I260="Invalid",Config!$B$6,0)-IF(X260="Incomplete",Config!$B$7,0)-IF(AF260="Yes",Config!$B$37,0))</f>
        <v>100</v>
      </c>
      <c r="Z260" s="1">
        <f>IF(OR(TRIM(B260)="",COUNTIF(Config!$B$15:$B$19,B260)&gt;0),1,0)+IF(OR(TRIM(C260)="",COUNTIF(Config!$B$15:$B$19,C260)&gt;0),1,0)+IF(OR(TRIM(F260)="",COUNTIF(Config!$B$15:$B$19,F260)&gt;0),1,0)+IF(OR(TRIM(H260)="",COUNTIF(Config!$B$15:$B$19,H260)&gt;0),1,0)+IF(OR(TRIM(E260)="",COUNTIF(Config!$B$15:$B$19,E260)&gt;0),1,0)+IF(OR(TRIM(K260)="",COUNTIF(Config!$B$15:$B$19,K260)&gt;0),1,0)+IF(OR(TRIM(P260)="",COUNTIF(Config!$B$15:$B$19,P260)&gt;0),1,0)+IF(OR(TRIM(R260)="",COUNTIF(Config!$B$15:$B$19,R260)&gt;0),1,0)</f>
        <v>0</v>
      </c>
      <c r="AA260" s="1" cm="1">
        <f t="array" ref="AA260">SUMPRODUCT(LEN(H260)-LEN(SUBSTITUTE(H260,{"0";"1";"2";"3";"4";"5";"6";"7";"8";"9"},"")))</f>
        <v>12</v>
      </c>
      <c r="AC260" t="str">
        <f t="shared" si="30"/>
        <v/>
      </c>
      <c r="AD260">
        <f t="shared" si="31"/>
        <v>1</v>
      </c>
      <c r="AE260">
        <f t="shared" si="32"/>
        <v>1</v>
      </c>
      <c r="AF260" t="str">
        <f t="shared" si="33"/>
        <v>No</v>
      </c>
      <c r="AG260">
        <f t="shared" ca="1" si="34"/>
        <v>64</v>
      </c>
      <c r="AH260" t="str">
        <f ca="1">IF(OR(V260="",AG260=""),"Yes",IF(AG260&gt;Config!$B$41,"Yes","No"))</f>
        <v>No</v>
      </c>
    </row>
    <row r="261" spans="1:34" x14ac:dyDescent="0.25">
      <c r="A261" s="1" t="s">
        <v>2479</v>
      </c>
      <c r="B261" s="1" t="s">
        <v>1085</v>
      </c>
      <c r="C261" s="1" t="s">
        <v>308</v>
      </c>
      <c r="D261" s="1" t="s">
        <v>2480</v>
      </c>
      <c r="E261" s="1" t="s">
        <v>33991</v>
      </c>
      <c r="F261" s="1" t="s">
        <v>2481</v>
      </c>
      <c r="G261" t="str">
        <f t="shared" si="28"/>
        <v>Valid</v>
      </c>
      <c r="H261" s="1" t="s">
        <v>2482</v>
      </c>
      <c r="I261" t="str" cm="1">
        <f t="array" ref="I261">IF(OR(TRIM(H261)="",ISNUMBER(SEARCH("#",H261)),AA261&lt;Config!$B$8,SUMPRODUCT(--ISNUMBER(SEARCH({"a";"b";"c";"d";"e";"f";"g";"h";"i";"j";"k";"l";"m";"n";"o";"p";"q";"r";"s";"t";"u";"v";"w";"x";"y";"z"},H261)))&gt;0),"Invalid","Valid")</f>
        <v>Valid</v>
      </c>
      <c r="J261" s="1" t="s">
        <v>2483</v>
      </c>
      <c r="K261" s="1" t="s">
        <v>163</v>
      </c>
      <c r="L261" s="1" t="s">
        <v>49</v>
      </c>
      <c r="M261" s="1" t="s">
        <v>30</v>
      </c>
      <c r="N261" s="1" t="s">
        <v>148</v>
      </c>
      <c r="O261" s="1" t="s">
        <v>69</v>
      </c>
      <c r="P261" t="s">
        <v>87</v>
      </c>
      <c r="Q261" s="1" t="s">
        <v>438</v>
      </c>
      <c r="R261" s="1" t="s">
        <v>379</v>
      </c>
      <c r="S261" s="1" t="s">
        <v>2484</v>
      </c>
      <c r="T261" s="1" t="s">
        <v>2485</v>
      </c>
      <c r="U261" s="1" t="s">
        <v>1075</v>
      </c>
      <c r="V261" s="1" t="s">
        <v>2486</v>
      </c>
      <c r="W261" s="1" t="s">
        <v>202</v>
      </c>
      <c r="X261" t="str">
        <f t="shared" si="29"/>
        <v>Complete</v>
      </c>
      <c r="Y261">
        <f>MAX(0,100-IF(G261="Invalid",Config!$B$5,0)-IF(I261="Invalid",Config!$B$6,0)-IF(X261="Incomplete",Config!$B$7,0)-IF(AF261="Yes",Config!$B$37,0))</f>
        <v>100</v>
      </c>
      <c r="Z261" s="1">
        <f>IF(OR(TRIM(B261)="",COUNTIF(Config!$B$15:$B$19,B261)&gt;0),1,0)+IF(OR(TRIM(C261)="",COUNTIF(Config!$B$15:$B$19,C261)&gt;0),1,0)+IF(OR(TRIM(F261)="",COUNTIF(Config!$B$15:$B$19,F261)&gt;0),1,0)+IF(OR(TRIM(H261)="",COUNTIF(Config!$B$15:$B$19,H261)&gt;0),1,0)+IF(OR(TRIM(E261)="",COUNTIF(Config!$B$15:$B$19,E261)&gt;0),1,0)+IF(OR(TRIM(K261)="",COUNTIF(Config!$B$15:$B$19,K261)&gt;0),1,0)+IF(OR(TRIM(P261)="",COUNTIF(Config!$B$15:$B$19,P261)&gt;0),1,0)+IF(OR(TRIM(R261)="",COUNTIF(Config!$B$15:$B$19,R261)&gt;0),1,0)</f>
        <v>0</v>
      </c>
      <c r="AA261" s="1" cm="1">
        <f t="array" ref="AA261">SUMPRODUCT(LEN(H261)-LEN(SUBSTITUTE(H261,{"0";"1";"2";"3";"4";"5";"6";"7";"8";"9"},"")))</f>
        <v>11</v>
      </c>
      <c r="AC261" t="str">
        <f t="shared" si="30"/>
        <v/>
      </c>
      <c r="AD261">
        <f t="shared" si="31"/>
        <v>1</v>
      </c>
      <c r="AE261">
        <f t="shared" si="32"/>
        <v>1</v>
      </c>
      <c r="AF261" t="str">
        <f t="shared" si="33"/>
        <v>No</v>
      </c>
      <c r="AG261" t="str">
        <f t="shared" ca="1" si="34"/>
        <v/>
      </c>
      <c r="AH261" t="str">
        <f ca="1">IF(OR(V261="",AG261=""),"Yes",IF(AG261&gt;Config!$B$41,"Yes","No"))</f>
        <v>Yes</v>
      </c>
    </row>
    <row r="262" spans="1:34" x14ac:dyDescent="0.25">
      <c r="A262" s="1" t="s">
        <v>2487</v>
      </c>
      <c r="B262" s="1" t="s">
        <v>1283</v>
      </c>
      <c r="C262" s="1" t="s">
        <v>420</v>
      </c>
      <c r="D262" s="1" t="s">
        <v>2488</v>
      </c>
      <c r="E262" s="1" t="s">
        <v>33970</v>
      </c>
      <c r="F262" s="1" t="s">
        <v>2489</v>
      </c>
      <c r="G262" t="str">
        <f t="shared" si="28"/>
        <v>Valid</v>
      </c>
      <c r="H262" s="1" t="s">
        <v>2490</v>
      </c>
      <c r="I262" t="str" cm="1">
        <f t="array" ref="I262">IF(OR(TRIM(H262)="",ISNUMBER(SEARCH("#",H262)),AA262&lt;Config!$B$8,SUMPRODUCT(--ISNUMBER(SEARCH({"a";"b";"c";"d";"e";"f";"g";"h";"i";"j";"k";"l";"m";"n";"o";"p";"q";"r";"s";"t";"u";"v";"w";"x";"y";"z"},H262)))&gt;0),"Invalid","Valid")</f>
        <v>Valid</v>
      </c>
      <c r="J262" s="1" t="s">
        <v>2491</v>
      </c>
      <c r="K262" s="1" t="s">
        <v>178</v>
      </c>
      <c r="L262" s="1" t="s">
        <v>67</v>
      </c>
      <c r="M262" s="1" t="s">
        <v>50</v>
      </c>
      <c r="N262" s="1" t="s">
        <v>252</v>
      </c>
      <c r="O262" s="1" t="s">
        <v>196</v>
      </c>
      <c r="P262" t="s">
        <v>53</v>
      </c>
      <c r="Q262" s="1" t="s">
        <v>197</v>
      </c>
      <c r="R262" s="1" t="s">
        <v>55</v>
      </c>
      <c r="S262" s="1" t="s">
        <v>2492</v>
      </c>
      <c r="T262" s="1" t="s">
        <v>2493</v>
      </c>
      <c r="U262" s="1" t="s">
        <v>2494</v>
      </c>
      <c r="V262" s="1" t="s">
        <v>2495</v>
      </c>
      <c r="W262" s="1" t="s">
        <v>125</v>
      </c>
      <c r="X262" t="str">
        <f t="shared" si="29"/>
        <v>Complete</v>
      </c>
      <c r="Y262">
        <f>MAX(0,100-IF(G262="Invalid",Config!$B$5,0)-IF(I262="Invalid",Config!$B$6,0)-IF(X262="Incomplete",Config!$B$7,0)-IF(AF262="Yes",Config!$B$37,0))</f>
        <v>100</v>
      </c>
      <c r="Z262" s="1">
        <f>IF(OR(TRIM(B262)="",COUNTIF(Config!$B$15:$B$19,B262)&gt;0),1,0)+IF(OR(TRIM(C262)="",COUNTIF(Config!$B$15:$B$19,C262)&gt;0),1,0)+IF(OR(TRIM(F262)="",COUNTIF(Config!$B$15:$B$19,F262)&gt;0),1,0)+IF(OR(TRIM(H262)="",COUNTIF(Config!$B$15:$B$19,H262)&gt;0),1,0)+IF(OR(TRIM(E262)="",COUNTIF(Config!$B$15:$B$19,E262)&gt;0),1,0)+IF(OR(TRIM(K262)="",COUNTIF(Config!$B$15:$B$19,K262)&gt;0),1,0)+IF(OR(TRIM(P262)="",COUNTIF(Config!$B$15:$B$19,P262)&gt;0),1,0)+IF(OR(TRIM(R262)="",COUNTIF(Config!$B$15:$B$19,R262)&gt;0),1,0)</f>
        <v>0</v>
      </c>
      <c r="AA262" s="1" cm="1">
        <f t="array" ref="AA262">SUMPRODUCT(LEN(H262)-LEN(SUBSTITUTE(H262,{"0";"1";"2";"3";"4";"5";"6";"7";"8";"9"},"")))</f>
        <v>12</v>
      </c>
      <c r="AC262" t="str">
        <f t="shared" si="30"/>
        <v/>
      </c>
      <c r="AD262">
        <f t="shared" si="31"/>
        <v>1</v>
      </c>
      <c r="AE262">
        <f t="shared" si="32"/>
        <v>1</v>
      </c>
      <c r="AF262" t="str">
        <f t="shared" si="33"/>
        <v>No</v>
      </c>
      <c r="AG262">
        <f t="shared" ca="1" si="34"/>
        <v>462</v>
      </c>
      <c r="AH262" t="str">
        <f ca="1">IF(OR(V262="",AG262=""),"Yes",IF(AG262&gt;Config!$B$41,"Yes","No"))</f>
        <v>Yes</v>
      </c>
    </row>
    <row r="263" spans="1:34" x14ac:dyDescent="0.25">
      <c r="A263" s="1" t="s">
        <v>2496</v>
      </c>
      <c r="B263" s="1" t="s">
        <v>631</v>
      </c>
      <c r="C263" s="1" t="s">
        <v>946</v>
      </c>
      <c r="D263" s="1" t="s">
        <v>2497</v>
      </c>
      <c r="E263" s="1" t="s">
        <v>33992</v>
      </c>
      <c r="F263" s="1" t="s">
        <v>2498</v>
      </c>
      <c r="G263" t="str">
        <f t="shared" si="28"/>
        <v>Valid</v>
      </c>
      <c r="H263" s="1" t="s">
        <v>2499</v>
      </c>
      <c r="I263" t="str" cm="1">
        <f t="array" ref="I263">IF(OR(TRIM(H263)="",ISNUMBER(SEARCH("#",H263)),AA263&lt;Config!$B$8,SUMPRODUCT(--ISNUMBER(SEARCH({"a";"b";"c";"d";"e";"f";"g";"h";"i";"j";"k";"l";"m";"n";"o";"p";"q";"r";"s";"t";"u";"v";"w";"x";"y";"z"},H263)))&gt;0),"Invalid","Valid")</f>
        <v>Valid</v>
      </c>
      <c r="J263" s="1" t="s">
        <v>2500</v>
      </c>
      <c r="K263" s="1" t="s">
        <v>625</v>
      </c>
      <c r="L263" s="1" t="s">
        <v>265</v>
      </c>
      <c r="M263" s="1" t="s">
        <v>462</v>
      </c>
      <c r="N263" s="1" t="s">
        <v>68</v>
      </c>
      <c r="O263" s="1" t="s">
        <v>196</v>
      </c>
      <c r="P263" t="s">
        <v>344</v>
      </c>
      <c r="Q263" s="1" t="s">
        <v>345</v>
      </c>
      <c r="R263" s="1" t="s">
        <v>346</v>
      </c>
      <c r="S263" s="1" t="s">
        <v>2501</v>
      </c>
      <c r="T263" s="1" t="s">
        <v>2502</v>
      </c>
      <c r="U263" s="1" t="s">
        <v>2503</v>
      </c>
      <c r="V263" s="1" t="s">
        <v>2504</v>
      </c>
      <c r="W263" s="1" t="s">
        <v>384</v>
      </c>
      <c r="X263" t="str">
        <f t="shared" si="29"/>
        <v>Complete</v>
      </c>
      <c r="Y263">
        <f>MAX(0,100-IF(G263="Invalid",Config!$B$5,0)-IF(I263="Invalid",Config!$B$6,0)-IF(X263="Incomplete",Config!$B$7,0)-IF(AF263="Yes",Config!$B$37,0))</f>
        <v>100</v>
      </c>
      <c r="Z263" s="1">
        <f>IF(OR(TRIM(B263)="",COUNTIF(Config!$B$15:$B$19,B263)&gt;0),1,0)+IF(OR(TRIM(C263)="",COUNTIF(Config!$B$15:$B$19,C263)&gt;0),1,0)+IF(OR(TRIM(F263)="",COUNTIF(Config!$B$15:$B$19,F263)&gt;0),1,0)+IF(OR(TRIM(H263)="",COUNTIF(Config!$B$15:$B$19,H263)&gt;0),1,0)+IF(OR(TRIM(E263)="",COUNTIF(Config!$B$15:$B$19,E263)&gt;0),1,0)+IF(OR(TRIM(K263)="",COUNTIF(Config!$B$15:$B$19,K263)&gt;0),1,0)+IF(OR(TRIM(P263)="",COUNTIF(Config!$B$15:$B$19,P263)&gt;0),1,0)+IF(OR(TRIM(R263)="",COUNTIF(Config!$B$15:$B$19,R263)&gt;0),1,0)</f>
        <v>0</v>
      </c>
      <c r="AA263" s="1" cm="1">
        <f t="array" ref="AA263">SUMPRODUCT(LEN(H263)-LEN(SUBSTITUTE(H263,{"0";"1";"2";"3";"4";"5";"6";"7";"8";"9"},"")))</f>
        <v>11</v>
      </c>
      <c r="AC263" t="str">
        <f t="shared" si="30"/>
        <v/>
      </c>
      <c r="AD263">
        <f t="shared" si="31"/>
        <v>1</v>
      </c>
      <c r="AE263">
        <f t="shared" si="32"/>
        <v>1</v>
      </c>
      <c r="AF263" t="str">
        <f t="shared" si="33"/>
        <v>No</v>
      </c>
      <c r="AG263">
        <f t="shared" ca="1" si="34"/>
        <v>196</v>
      </c>
      <c r="AH263" t="str">
        <f ca="1">IF(OR(V263="",AG263=""),"Yes",IF(AG263&gt;Config!$B$41,"Yes","No"))</f>
        <v>No</v>
      </c>
    </row>
    <row r="264" spans="1:34" x14ac:dyDescent="0.25">
      <c r="A264" s="1" t="s">
        <v>2505</v>
      </c>
      <c r="B264" s="1" t="s">
        <v>172</v>
      </c>
      <c r="C264" s="1" t="s">
        <v>386</v>
      </c>
      <c r="D264" s="1" t="s">
        <v>2506</v>
      </c>
      <c r="E264" s="1" t="s">
        <v>33993</v>
      </c>
      <c r="F264" s="1" t="s">
        <v>2507</v>
      </c>
      <c r="G264" t="str">
        <f t="shared" si="28"/>
        <v>Valid</v>
      </c>
      <c r="H264" s="1" t="s">
        <v>2508</v>
      </c>
      <c r="I264" t="str" cm="1">
        <f t="array" ref="I264">IF(OR(TRIM(H264)="",ISNUMBER(SEARCH("#",H264)),AA264&lt;Config!$B$8,SUMPRODUCT(--ISNUMBER(SEARCH({"a";"b";"c";"d";"e";"f";"g";"h";"i";"j";"k";"l";"m";"n";"o";"p";"q";"r";"s";"t";"u";"v";"w";"x";"y";"z"},H264)))&gt;0),"Invalid","Valid")</f>
        <v>Valid</v>
      </c>
      <c r="J264" s="1" t="s">
        <v>2509</v>
      </c>
      <c r="K264" s="1" t="s">
        <v>28</v>
      </c>
      <c r="L264" s="1" t="s">
        <v>134</v>
      </c>
      <c r="M264" s="1" t="s">
        <v>517</v>
      </c>
      <c r="N264" s="1" t="s">
        <v>224</v>
      </c>
      <c r="O264" s="1" t="s">
        <v>149</v>
      </c>
      <c r="P264" t="s">
        <v>53</v>
      </c>
      <c r="Q264" s="1" t="s">
        <v>181</v>
      </c>
      <c r="R264" s="1" t="s">
        <v>197</v>
      </c>
      <c r="S264" s="1" t="s">
        <v>2510</v>
      </c>
      <c r="T264" s="1" t="s">
        <v>2511</v>
      </c>
      <c r="U264" s="1" t="s">
        <v>2512</v>
      </c>
      <c r="V264" s="1" t="s">
        <v>140</v>
      </c>
      <c r="W264" s="1" t="s">
        <v>293</v>
      </c>
      <c r="X264" t="str">
        <f t="shared" si="29"/>
        <v>Complete</v>
      </c>
      <c r="Y264">
        <f>MAX(0,100-IF(G264="Invalid",Config!$B$5,0)-IF(I264="Invalid",Config!$B$6,0)-IF(X264="Incomplete",Config!$B$7,0)-IF(AF264="Yes",Config!$B$37,0))</f>
        <v>100</v>
      </c>
      <c r="Z264" s="1">
        <f>IF(OR(TRIM(B264)="",COUNTIF(Config!$B$15:$B$19,B264)&gt;0),1,0)+IF(OR(TRIM(C264)="",COUNTIF(Config!$B$15:$B$19,C264)&gt;0),1,0)+IF(OR(TRIM(F264)="",COUNTIF(Config!$B$15:$B$19,F264)&gt;0),1,0)+IF(OR(TRIM(H264)="",COUNTIF(Config!$B$15:$B$19,H264)&gt;0),1,0)+IF(OR(TRIM(E264)="",COUNTIF(Config!$B$15:$B$19,E264)&gt;0),1,0)+IF(OR(TRIM(K264)="",COUNTIF(Config!$B$15:$B$19,K264)&gt;0),1,0)+IF(OR(TRIM(P264)="",COUNTIF(Config!$B$15:$B$19,P264)&gt;0),1,0)+IF(OR(TRIM(R264)="",COUNTIF(Config!$B$15:$B$19,R264)&gt;0),1,0)</f>
        <v>0</v>
      </c>
      <c r="AA264" s="1" cm="1">
        <f t="array" ref="AA264">SUMPRODUCT(LEN(H264)-LEN(SUBSTITUTE(H264,{"0";"1";"2";"3";"4";"5";"6";"7";"8";"9"},"")))</f>
        <v>12</v>
      </c>
      <c r="AC264" t="str">
        <f t="shared" si="30"/>
        <v/>
      </c>
      <c r="AD264">
        <f t="shared" si="31"/>
        <v>1</v>
      </c>
      <c r="AE264">
        <f t="shared" si="32"/>
        <v>1</v>
      </c>
      <c r="AF264" t="str">
        <f t="shared" si="33"/>
        <v>No</v>
      </c>
      <c r="AG264">
        <f t="shared" ca="1" si="34"/>
        <v>37</v>
      </c>
      <c r="AH264" t="str">
        <f ca="1">IF(OR(V264="",AG264=""),"Yes",IF(AG264&gt;Config!$B$41,"Yes","No"))</f>
        <v>No</v>
      </c>
    </row>
    <row r="265" spans="1:34" x14ac:dyDescent="0.25">
      <c r="A265" s="1" t="s">
        <v>2513</v>
      </c>
      <c r="B265" s="1" t="s">
        <v>22</v>
      </c>
      <c r="C265" s="1" t="s">
        <v>308</v>
      </c>
      <c r="D265" s="1" t="s">
        <v>2514</v>
      </c>
      <c r="E265" s="1" t="s">
        <v>33994</v>
      </c>
      <c r="F265" s="1" t="s">
        <v>2515</v>
      </c>
      <c r="G265" t="str">
        <f t="shared" si="28"/>
        <v>Valid</v>
      </c>
      <c r="H265" s="1" t="s">
        <v>2516</v>
      </c>
      <c r="I265" t="str" cm="1">
        <f t="array" ref="I265">IF(OR(TRIM(H265)="",ISNUMBER(SEARCH("#",H265)),AA265&lt;Config!$B$8,SUMPRODUCT(--ISNUMBER(SEARCH({"a";"b";"c";"d";"e";"f";"g";"h";"i";"j";"k";"l";"m";"n";"o";"p";"q";"r";"s";"t";"u";"v";"w";"x";"y";"z"},H265)))&gt;0),"Invalid","Valid")</f>
        <v>Valid</v>
      </c>
      <c r="J265" s="1" t="s">
        <v>2517</v>
      </c>
      <c r="K265" s="1" t="s">
        <v>481</v>
      </c>
      <c r="L265" s="1" t="s">
        <v>265</v>
      </c>
      <c r="M265" s="1" t="s">
        <v>251</v>
      </c>
      <c r="N265" s="1" t="s">
        <v>211</v>
      </c>
      <c r="O265" s="1" t="s">
        <v>149</v>
      </c>
      <c r="P265" t="s">
        <v>344</v>
      </c>
      <c r="Q265" s="1" t="s">
        <v>971</v>
      </c>
      <c r="R265" s="1" t="s">
        <v>1141</v>
      </c>
      <c r="S265" s="1" t="s">
        <v>2518</v>
      </c>
      <c r="T265" s="1" t="s">
        <v>2519</v>
      </c>
      <c r="U265" s="1" t="s">
        <v>2520</v>
      </c>
      <c r="V265" s="1" t="s">
        <v>2521</v>
      </c>
      <c r="W265" s="1" t="s">
        <v>186</v>
      </c>
      <c r="X265" t="str">
        <f t="shared" si="29"/>
        <v>Complete</v>
      </c>
      <c r="Y265">
        <f>MAX(0,100-IF(G265="Invalid",Config!$B$5,0)-IF(I265="Invalid",Config!$B$6,0)-IF(X265="Incomplete",Config!$B$7,0)-IF(AF265="Yes",Config!$B$37,0))</f>
        <v>100</v>
      </c>
      <c r="Z265" s="1">
        <f>IF(OR(TRIM(B265)="",COUNTIF(Config!$B$15:$B$19,B265)&gt;0),1,0)+IF(OR(TRIM(C265)="",COUNTIF(Config!$B$15:$B$19,C265)&gt;0),1,0)+IF(OR(TRIM(F265)="",COUNTIF(Config!$B$15:$B$19,F265)&gt;0),1,0)+IF(OR(TRIM(H265)="",COUNTIF(Config!$B$15:$B$19,H265)&gt;0),1,0)+IF(OR(TRIM(E265)="",COUNTIF(Config!$B$15:$B$19,E265)&gt;0),1,0)+IF(OR(TRIM(K265)="",COUNTIF(Config!$B$15:$B$19,K265)&gt;0),1,0)+IF(OR(TRIM(P265)="",COUNTIF(Config!$B$15:$B$19,P265)&gt;0),1,0)+IF(OR(TRIM(R265)="",COUNTIF(Config!$B$15:$B$19,R265)&gt;0),1,0)</f>
        <v>0</v>
      </c>
      <c r="AA265" s="1" cm="1">
        <f t="array" ref="AA265">SUMPRODUCT(LEN(H265)-LEN(SUBSTITUTE(H265,{"0";"1";"2";"3";"4";"5";"6";"7";"8";"9"},"")))</f>
        <v>11</v>
      </c>
      <c r="AC265" t="str">
        <f t="shared" si="30"/>
        <v/>
      </c>
      <c r="AD265">
        <f t="shared" si="31"/>
        <v>1</v>
      </c>
      <c r="AE265">
        <f t="shared" si="32"/>
        <v>1</v>
      </c>
      <c r="AF265" t="str">
        <f t="shared" si="33"/>
        <v>No</v>
      </c>
      <c r="AG265">
        <f t="shared" ca="1" si="34"/>
        <v>207</v>
      </c>
      <c r="AH265" t="str">
        <f ca="1">IF(OR(V265="",AG265=""),"Yes",IF(AG265&gt;Config!$B$41,"Yes","No"))</f>
        <v>No</v>
      </c>
    </row>
    <row r="266" spans="1:34" x14ac:dyDescent="0.25">
      <c r="A266" s="1" t="s">
        <v>2522</v>
      </c>
      <c r="B266" s="1" t="s">
        <v>295</v>
      </c>
      <c r="C266" s="1" t="s">
        <v>273</v>
      </c>
      <c r="D266" s="1" t="s">
        <v>2523</v>
      </c>
      <c r="E266" s="1" t="s">
        <v>33824</v>
      </c>
      <c r="F266" s="1" t="s">
        <v>2524</v>
      </c>
      <c r="G266" t="str">
        <f t="shared" si="28"/>
        <v>Valid</v>
      </c>
      <c r="H266" s="1" t="s">
        <v>2525</v>
      </c>
      <c r="I266" t="str" cm="1">
        <f t="array" ref="I266">IF(OR(TRIM(H266)="",ISNUMBER(SEARCH("#",H266)),AA266&lt;Config!$B$8,SUMPRODUCT(--ISNUMBER(SEARCH({"a";"b";"c";"d";"e";"f";"g";"h";"i";"j";"k";"l";"m";"n";"o";"p";"q";"r";"s";"t";"u";"v";"w";"x";"y";"z"},H266)))&gt;0),"Invalid","Valid")</f>
        <v>Valid</v>
      </c>
      <c r="J266" s="1" t="s">
        <v>2526</v>
      </c>
      <c r="K266" s="1" t="s">
        <v>66</v>
      </c>
      <c r="L266" s="1" t="s">
        <v>49</v>
      </c>
      <c r="M266" s="1" t="s">
        <v>135</v>
      </c>
      <c r="N266" s="1" t="s">
        <v>211</v>
      </c>
      <c r="O266" s="1" t="s">
        <v>69</v>
      </c>
      <c r="P266" t="s">
        <v>328</v>
      </c>
      <c r="Q266" s="1" t="s">
        <v>329</v>
      </c>
      <c r="R266" s="1" t="s">
        <v>330</v>
      </c>
      <c r="S266" s="1" t="s">
        <v>2527</v>
      </c>
      <c r="T266" s="1" t="s">
        <v>2528</v>
      </c>
      <c r="U266" s="1" t="s">
        <v>2529</v>
      </c>
      <c r="V266" s="1" t="s">
        <v>2530</v>
      </c>
      <c r="W266" s="1" t="s">
        <v>94</v>
      </c>
      <c r="X266" t="str">
        <f t="shared" si="29"/>
        <v>Complete</v>
      </c>
      <c r="Y266">
        <f>MAX(0,100-IF(G266="Invalid",Config!$B$5,0)-IF(I266="Invalid",Config!$B$6,0)-IF(X266="Incomplete",Config!$B$7,0)-IF(AF266="Yes",Config!$B$37,0))</f>
        <v>100</v>
      </c>
      <c r="Z266" s="1">
        <f>IF(OR(TRIM(B266)="",COUNTIF(Config!$B$15:$B$19,B266)&gt;0),1,0)+IF(OR(TRIM(C266)="",COUNTIF(Config!$B$15:$B$19,C266)&gt;0),1,0)+IF(OR(TRIM(F266)="",COUNTIF(Config!$B$15:$B$19,F266)&gt;0),1,0)+IF(OR(TRIM(H266)="",COUNTIF(Config!$B$15:$B$19,H266)&gt;0),1,0)+IF(OR(TRIM(E266)="",COUNTIF(Config!$B$15:$B$19,E266)&gt;0),1,0)+IF(OR(TRIM(K266)="",COUNTIF(Config!$B$15:$B$19,K266)&gt;0),1,0)+IF(OR(TRIM(P266)="",COUNTIF(Config!$B$15:$B$19,P266)&gt;0),1,0)+IF(OR(TRIM(R266)="",COUNTIF(Config!$B$15:$B$19,R266)&gt;0),1,0)</f>
        <v>0</v>
      </c>
      <c r="AA266" s="1" cm="1">
        <f t="array" ref="AA266">SUMPRODUCT(LEN(H266)-LEN(SUBSTITUTE(H266,{"0";"1";"2";"3";"4";"5";"6";"7";"8";"9"},"")))</f>
        <v>11</v>
      </c>
      <c r="AC266" t="str">
        <f t="shared" si="30"/>
        <v/>
      </c>
      <c r="AD266">
        <f t="shared" si="31"/>
        <v>1</v>
      </c>
      <c r="AE266">
        <f t="shared" si="32"/>
        <v>1</v>
      </c>
      <c r="AF266" t="str">
        <f t="shared" si="33"/>
        <v>No</v>
      </c>
      <c r="AG266">
        <f t="shared" ca="1" si="34"/>
        <v>134</v>
      </c>
      <c r="AH266" t="str">
        <f ca="1">IF(OR(V266="",AG266=""),"Yes",IF(AG266&gt;Config!$B$41,"Yes","No"))</f>
        <v>No</v>
      </c>
    </row>
    <row r="267" spans="1:34" x14ac:dyDescent="0.25">
      <c r="A267" s="1" t="s">
        <v>2531</v>
      </c>
      <c r="B267" s="1" t="s">
        <v>1816</v>
      </c>
      <c r="C267" s="1" t="s">
        <v>1166</v>
      </c>
      <c r="D267" s="1" t="s">
        <v>2532</v>
      </c>
      <c r="E267" s="1" t="s">
        <v>33995</v>
      </c>
      <c r="F267" s="1" t="s">
        <v>2533</v>
      </c>
      <c r="G267" t="str">
        <f t="shared" si="28"/>
        <v>Valid</v>
      </c>
      <c r="H267" s="1" t="s">
        <v>2534</v>
      </c>
      <c r="I267" t="str" cm="1">
        <f t="array" ref="I267">IF(OR(TRIM(H267)="",ISNUMBER(SEARCH("#",H267)),AA267&lt;Config!$B$8,SUMPRODUCT(--ISNUMBER(SEARCH({"a";"b";"c";"d";"e";"f";"g";"h";"i";"j";"k";"l";"m";"n";"o";"p";"q";"r";"s";"t";"u";"v";"w";"x";"y";"z"},H267)))&gt;0),"Invalid","Valid")</f>
        <v>Valid</v>
      </c>
      <c r="J267" s="1" t="s">
        <v>2535</v>
      </c>
      <c r="K267" s="1" t="s">
        <v>287</v>
      </c>
      <c r="L267" s="1" t="s">
        <v>164</v>
      </c>
      <c r="M267" s="1" t="s">
        <v>85</v>
      </c>
      <c r="N267" s="1" t="s">
        <v>224</v>
      </c>
      <c r="O267" s="1" t="s">
        <v>52</v>
      </c>
      <c r="P267" t="s">
        <v>53</v>
      </c>
      <c r="Q267" s="1" t="s">
        <v>197</v>
      </c>
      <c r="R267" s="1" t="s">
        <v>415</v>
      </c>
      <c r="S267" s="1" t="s">
        <v>2536</v>
      </c>
      <c r="T267" s="1" t="s">
        <v>2537</v>
      </c>
      <c r="U267" s="1" t="s">
        <v>2538</v>
      </c>
      <c r="V267" s="1" t="s">
        <v>2539</v>
      </c>
      <c r="W267" s="1" t="s">
        <v>202</v>
      </c>
      <c r="X267" t="str">
        <f t="shared" si="29"/>
        <v>Complete</v>
      </c>
      <c r="Y267">
        <f>MAX(0,100-IF(G267="Invalid",Config!$B$5,0)-IF(I267="Invalid",Config!$B$6,0)-IF(X267="Incomplete",Config!$B$7,0)-IF(AF267="Yes",Config!$B$37,0))</f>
        <v>75</v>
      </c>
      <c r="Z267" s="1">
        <f>IF(OR(TRIM(B267)="",COUNTIF(Config!$B$15:$B$19,B267)&gt;0),1,0)+IF(OR(TRIM(C267)="",COUNTIF(Config!$B$15:$B$19,C267)&gt;0),1,0)+IF(OR(TRIM(F267)="",COUNTIF(Config!$B$15:$B$19,F267)&gt;0),1,0)+IF(OR(TRIM(H267)="",COUNTIF(Config!$B$15:$B$19,H267)&gt;0),1,0)+IF(OR(TRIM(E267)="",COUNTIF(Config!$B$15:$B$19,E267)&gt;0),1,0)+IF(OR(TRIM(K267)="",COUNTIF(Config!$B$15:$B$19,K267)&gt;0),1,0)+IF(OR(TRIM(P267)="",COUNTIF(Config!$B$15:$B$19,P267)&gt;0),1,0)+IF(OR(TRIM(R267)="",COUNTIF(Config!$B$15:$B$19,R267)&gt;0),1,0)</f>
        <v>0</v>
      </c>
      <c r="AA267" s="1" cm="1">
        <f t="array" ref="AA267">SUMPRODUCT(LEN(H267)-LEN(SUBSTITUTE(H267,{"0";"1";"2";"3";"4";"5";"6";"7";"8";"9"},"")))</f>
        <v>11</v>
      </c>
      <c r="AC267" t="str">
        <f t="shared" si="30"/>
        <v>Potential Duplicate</v>
      </c>
      <c r="AD267">
        <f t="shared" si="31"/>
        <v>1</v>
      </c>
      <c r="AE267">
        <f t="shared" si="32"/>
        <v>2</v>
      </c>
      <c r="AF267" t="str">
        <f t="shared" si="33"/>
        <v>Yes</v>
      </c>
      <c r="AG267">
        <f t="shared" ca="1" si="34"/>
        <v>347</v>
      </c>
      <c r="AH267" t="str">
        <f ca="1">IF(OR(V267="",AG267=""),"Yes",IF(AG267&gt;Config!$B$41,"Yes","No"))</f>
        <v>No</v>
      </c>
    </row>
    <row r="268" spans="1:34" x14ac:dyDescent="0.25">
      <c r="A268" s="1" t="s">
        <v>2540</v>
      </c>
      <c r="B268" s="1" t="s">
        <v>1085</v>
      </c>
      <c r="C268" s="1" t="s">
        <v>748</v>
      </c>
      <c r="D268" s="1" t="s">
        <v>2541</v>
      </c>
      <c r="E268" s="1" t="s">
        <v>33996</v>
      </c>
      <c r="F268" s="1" t="s">
        <v>2542</v>
      </c>
      <c r="G268" t="str">
        <f t="shared" si="28"/>
        <v>Valid</v>
      </c>
      <c r="H268" s="1" t="s">
        <v>2543</v>
      </c>
      <c r="I268" t="str" cm="1">
        <f t="array" ref="I268">IF(OR(TRIM(H268)="",ISNUMBER(SEARCH("#",H268)),AA268&lt;Config!$B$8,SUMPRODUCT(--ISNUMBER(SEARCH({"a";"b";"c";"d";"e";"f";"g";"h";"i";"j";"k";"l";"m";"n";"o";"p";"q";"r";"s";"t";"u";"v";"w";"x";"y";"z"},H268)))&gt;0),"Invalid","Valid")</f>
        <v>Valid</v>
      </c>
      <c r="J268" s="1" t="s">
        <v>2544</v>
      </c>
      <c r="K268" s="1" t="s">
        <v>425</v>
      </c>
      <c r="L268" s="1" t="s">
        <v>49</v>
      </c>
      <c r="M268" s="1" t="s">
        <v>85</v>
      </c>
      <c r="N268" s="1" t="s">
        <v>86</v>
      </c>
      <c r="O268" s="1" t="s">
        <v>149</v>
      </c>
      <c r="P268" t="s">
        <v>53</v>
      </c>
      <c r="Q268" s="1" t="s">
        <v>181</v>
      </c>
      <c r="R268" s="1" t="s">
        <v>150</v>
      </c>
      <c r="S268" s="1" t="s">
        <v>2545</v>
      </c>
      <c r="T268" s="1" t="s">
        <v>2546</v>
      </c>
      <c r="U268" s="1" t="s">
        <v>2547</v>
      </c>
      <c r="V268" s="1" t="s">
        <v>2548</v>
      </c>
      <c r="W268" s="1" t="s">
        <v>186</v>
      </c>
      <c r="X268" t="str">
        <f t="shared" si="29"/>
        <v>Complete</v>
      </c>
      <c r="Y268">
        <f>MAX(0,100-IF(G268="Invalid",Config!$B$5,0)-IF(I268="Invalid",Config!$B$6,0)-IF(X268="Incomplete",Config!$B$7,0)-IF(AF268="Yes",Config!$B$37,0))</f>
        <v>75</v>
      </c>
      <c r="Z268" s="1">
        <f>IF(OR(TRIM(B268)="",COUNTIF(Config!$B$15:$B$19,B268)&gt;0),1,0)+IF(OR(TRIM(C268)="",COUNTIF(Config!$B$15:$B$19,C268)&gt;0),1,0)+IF(OR(TRIM(F268)="",COUNTIF(Config!$B$15:$B$19,F268)&gt;0),1,0)+IF(OR(TRIM(H268)="",COUNTIF(Config!$B$15:$B$19,H268)&gt;0),1,0)+IF(OR(TRIM(E268)="",COUNTIF(Config!$B$15:$B$19,E268)&gt;0),1,0)+IF(OR(TRIM(K268)="",COUNTIF(Config!$B$15:$B$19,K268)&gt;0),1,0)+IF(OR(TRIM(P268)="",COUNTIF(Config!$B$15:$B$19,P268)&gt;0),1,0)+IF(OR(TRIM(R268)="",COUNTIF(Config!$B$15:$B$19,R268)&gt;0),1,0)</f>
        <v>0</v>
      </c>
      <c r="AA268" s="1" cm="1">
        <f t="array" ref="AA268">SUMPRODUCT(LEN(H268)-LEN(SUBSTITUTE(H268,{"0";"1";"2";"3";"4";"5";"6";"7";"8";"9"},"")))</f>
        <v>12</v>
      </c>
      <c r="AC268" t="str">
        <f t="shared" si="30"/>
        <v>Potential Duplicate</v>
      </c>
      <c r="AD268">
        <f t="shared" si="31"/>
        <v>2</v>
      </c>
      <c r="AE268">
        <f t="shared" si="32"/>
        <v>1</v>
      </c>
      <c r="AF268" t="str">
        <f t="shared" si="33"/>
        <v>Yes</v>
      </c>
      <c r="AG268">
        <f t="shared" ca="1" si="34"/>
        <v>223</v>
      </c>
      <c r="AH268" t="str">
        <f ca="1">IF(OR(V268="",AG268=""),"Yes",IF(AG268&gt;Config!$B$41,"Yes","No"))</f>
        <v>No</v>
      </c>
    </row>
    <row r="269" spans="1:34" x14ac:dyDescent="0.25">
      <c r="A269" s="1" t="s">
        <v>2549</v>
      </c>
      <c r="B269" s="1" t="s">
        <v>62</v>
      </c>
      <c r="C269" s="1" t="s">
        <v>245</v>
      </c>
      <c r="D269" s="1" t="s">
        <v>2550</v>
      </c>
      <c r="E269" s="1" t="s">
        <v>33997</v>
      </c>
      <c r="F269" s="1" t="s">
        <v>2551</v>
      </c>
      <c r="G269" t="str">
        <f t="shared" si="28"/>
        <v>Valid</v>
      </c>
      <c r="H269" s="1" t="s">
        <v>2552</v>
      </c>
      <c r="I269" t="str" cm="1">
        <f t="array" ref="I269">IF(OR(TRIM(H269)="",ISNUMBER(SEARCH("#",H269)),AA269&lt;Config!$B$8,SUMPRODUCT(--ISNUMBER(SEARCH({"a";"b";"c";"d";"e";"f";"g";"h";"i";"j";"k";"l";"m";"n";"o";"p";"q";"r";"s";"t";"u";"v";"w";"x";"y";"z"},H269)))&gt;0),"Invalid","Valid")</f>
        <v>Valid</v>
      </c>
      <c r="J269" s="1" t="s">
        <v>2553</v>
      </c>
      <c r="K269" s="1" t="s">
        <v>378</v>
      </c>
      <c r="L269" s="1" t="s">
        <v>179</v>
      </c>
      <c r="M269" s="1" t="s">
        <v>30</v>
      </c>
      <c r="N269" s="1" t="s">
        <v>86</v>
      </c>
      <c r="O269" s="1" t="s">
        <v>180</v>
      </c>
      <c r="P269" t="s">
        <v>344</v>
      </c>
      <c r="Q269" s="1" t="s">
        <v>1199</v>
      </c>
      <c r="R269" s="1" t="s">
        <v>346</v>
      </c>
      <c r="S269" s="1" t="s">
        <v>646</v>
      </c>
      <c r="T269" s="1" t="s">
        <v>2554</v>
      </c>
      <c r="U269" s="1" t="s">
        <v>2555</v>
      </c>
      <c r="V269" s="1" t="s">
        <v>878</v>
      </c>
      <c r="W269" s="1" t="s">
        <v>293</v>
      </c>
      <c r="X269" t="str">
        <f t="shared" si="29"/>
        <v>Complete</v>
      </c>
      <c r="Y269">
        <f>MAX(0,100-IF(G269="Invalid",Config!$B$5,0)-IF(I269="Invalid",Config!$B$6,0)-IF(X269="Incomplete",Config!$B$7,0)-IF(AF269="Yes",Config!$B$37,0))</f>
        <v>100</v>
      </c>
      <c r="Z269" s="1">
        <f>IF(OR(TRIM(B269)="",COUNTIF(Config!$B$15:$B$19,B269)&gt;0),1,0)+IF(OR(TRIM(C269)="",COUNTIF(Config!$B$15:$B$19,C269)&gt;0),1,0)+IF(OR(TRIM(F269)="",COUNTIF(Config!$B$15:$B$19,F269)&gt;0),1,0)+IF(OR(TRIM(H269)="",COUNTIF(Config!$B$15:$B$19,H269)&gt;0),1,0)+IF(OR(TRIM(E269)="",COUNTIF(Config!$B$15:$B$19,E269)&gt;0),1,0)+IF(OR(TRIM(K269)="",COUNTIF(Config!$B$15:$B$19,K269)&gt;0),1,0)+IF(OR(TRIM(P269)="",COUNTIF(Config!$B$15:$B$19,P269)&gt;0),1,0)+IF(OR(TRIM(R269)="",COUNTIF(Config!$B$15:$B$19,R269)&gt;0),1,0)</f>
        <v>0</v>
      </c>
      <c r="AA269" s="1" cm="1">
        <f t="array" ref="AA269">SUMPRODUCT(LEN(H269)-LEN(SUBSTITUTE(H269,{"0";"1";"2";"3";"4";"5";"6";"7";"8";"9"},"")))</f>
        <v>11</v>
      </c>
      <c r="AC269" t="str">
        <f t="shared" si="30"/>
        <v/>
      </c>
      <c r="AD269">
        <f t="shared" si="31"/>
        <v>1</v>
      </c>
      <c r="AE269">
        <f t="shared" si="32"/>
        <v>1</v>
      </c>
      <c r="AF269" t="str">
        <f t="shared" si="33"/>
        <v>No</v>
      </c>
      <c r="AG269">
        <f t="shared" ca="1" si="34"/>
        <v>152</v>
      </c>
      <c r="AH269" t="str">
        <f ca="1">IF(OR(V269="",AG269=""),"Yes",IF(AG269&gt;Config!$B$41,"Yes","No"))</f>
        <v>No</v>
      </c>
    </row>
    <row r="270" spans="1:34" x14ac:dyDescent="0.25">
      <c r="A270" s="1" t="s">
        <v>2556</v>
      </c>
      <c r="B270" s="1" t="s">
        <v>690</v>
      </c>
      <c r="C270" s="1" t="s">
        <v>828</v>
      </c>
      <c r="D270" s="1" t="s">
        <v>2557</v>
      </c>
      <c r="E270" s="1" t="s">
        <v>310</v>
      </c>
      <c r="F270" s="1" t="s">
        <v>2558</v>
      </c>
      <c r="G270" t="str">
        <f t="shared" si="28"/>
        <v>Valid</v>
      </c>
      <c r="H270" s="1" t="s">
        <v>2559</v>
      </c>
      <c r="I270" t="str" cm="1">
        <f t="array" ref="I270">IF(OR(TRIM(H270)="",ISNUMBER(SEARCH("#",H270)),AA270&lt;Config!$B$8,SUMPRODUCT(--ISNUMBER(SEARCH({"a";"b";"c";"d";"e";"f";"g";"h";"i";"j";"k";"l";"m";"n";"o";"p";"q";"r";"s";"t";"u";"v";"w";"x";"y";"z"},H270)))&gt;0),"Invalid","Valid")</f>
        <v>Valid</v>
      </c>
      <c r="J270" s="1" t="s">
        <v>2560</v>
      </c>
      <c r="K270" s="1" t="s">
        <v>133</v>
      </c>
      <c r="L270" s="1" t="s">
        <v>67</v>
      </c>
      <c r="M270" s="1" t="s">
        <v>118</v>
      </c>
      <c r="N270" s="1" t="s">
        <v>437</v>
      </c>
      <c r="O270" s="1" t="s">
        <v>32</v>
      </c>
      <c r="P270" t="s">
        <v>328</v>
      </c>
      <c r="Q270" s="1" t="s">
        <v>1046</v>
      </c>
      <c r="R270" s="1" t="s">
        <v>330</v>
      </c>
      <c r="S270" s="1" t="s">
        <v>2561</v>
      </c>
      <c r="T270" s="1" t="s">
        <v>2562</v>
      </c>
      <c r="U270" s="1" t="s">
        <v>2563</v>
      </c>
      <c r="V270" s="1" t="s">
        <v>2564</v>
      </c>
      <c r="W270" s="1" t="s">
        <v>202</v>
      </c>
      <c r="X270" t="str">
        <f t="shared" si="29"/>
        <v>Complete</v>
      </c>
      <c r="Y270">
        <f>MAX(0,100-IF(G270="Invalid",Config!$B$5,0)-IF(I270="Invalid",Config!$B$6,0)-IF(X270="Incomplete",Config!$B$7,0)-IF(AF270="Yes",Config!$B$37,0))</f>
        <v>100</v>
      </c>
      <c r="Z270" s="1">
        <f>IF(OR(TRIM(B270)="",COUNTIF(Config!$B$15:$B$19,B270)&gt;0),1,0)+IF(OR(TRIM(C270)="",COUNTIF(Config!$B$15:$B$19,C270)&gt;0),1,0)+IF(OR(TRIM(F270)="",COUNTIF(Config!$B$15:$B$19,F270)&gt;0),1,0)+IF(OR(TRIM(H270)="",COUNTIF(Config!$B$15:$B$19,H270)&gt;0),1,0)+IF(OR(TRIM(E270)="",COUNTIF(Config!$B$15:$B$19,E270)&gt;0),1,0)+IF(OR(TRIM(K270)="",COUNTIF(Config!$B$15:$B$19,K270)&gt;0),1,0)+IF(OR(TRIM(P270)="",COUNTIF(Config!$B$15:$B$19,P270)&gt;0),1,0)+IF(OR(TRIM(R270)="",COUNTIF(Config!$B$15:$B$19,R270)&gt;0),1,0)</f>
        <v>0</v>
      </c>
      <c r="AA270" s="1" cm="1">
        <f t="array" ref="AA270">SUMPRODUCT(LEN(H270)-LEN(SUBSTITUTE(H270,{"0";"1";"2";"3";"4";"5";"6";"7";"8";"9"},"")))</f>
        <v>11</v>
      </c>
      <c r="AC270" t="str">
        <f t="shared" si="30"/>
        <v/>
      </c>
      <c r="AD270">
        <f t="shared" si="31"/>
        <v>1</v>
      </c>
      <c r="AE270">
        <f t="shared" si="32"/>
        <v>1</v>
      </c>
      <c r="AF270" t="str">
        <f t="shared" si="33"/>
        <v>No</v>
      </c>
      <c r="AG270">
        <f t="shared" ca="1" si="34"/>
        <v>52</v>
      </c>
      <c r="AH270" t="str">
        <f ca="1">IF(OR(V270="",AG270=""),"Yes",IF(AG270&gt;Config!$B$41,"Yes","No"))</f>
        <v>No</v>
      </c>
    </row>
    <row r="271" spans="1:34" x14ac:dyDescent="0.25">
      <c r="A271" s="1" t="s">
        <v>2565</v>
      </c>
      <c r="B271" s="1" t="s">
        <v>1441</v>
      </c>
      <c r="C271" s="1" t="s">
        <v>308</v>
      </c>
      <c r="D271" s="1" t="s">
        <v>2566</v>
      </c>
      <c r="E271" s="1" t="s">
        <v>298</v>
      </c>
      <c r="F271" s="1" t="s">
        <v>2567</v>
      </c>
      <c r="G271" t="str">
        <f t="shared" si="28"/>
        <v>Valid</v>
      </c>
      <c r="H271" s="1" t="s">
        <v>2568</v>
      </c>
      <c r="I271" t="str" cm="1">
        <f t="array" ref="I271">IF(OR(TRIM(H271)="",ISNUMBER(SEARCH("#",H271)),AA271&lt;Config!$B$8,SUMPRODUCT(--ISNUMBER(SEARCH({"a";"b";"c";"d";"e";"f";"g";"h";"i";"j";"k";"l";"m";"n";"o";"p";"q";"r";"s";"t";"u";"v";"w";"x";"y";"z"},H271)))&gt;0),"Invalid","Valid")</f>
        <v>Valid</v>
      </c>
      <c r="J271" s="1" t="s">
        <v>2569</v>
      </c>
      <c r="K271" s="1" t="s">
        <v>264</v>
      </c>
      <c r="L271" s="1" t="s">
        <v>179</v>
      </c>
      <c r="M271" s="1" t="s">
        <v>251</v>
      </c>
      <c r="N271" s="1" t="s">
        <v>31</v>
      </c>
      <c r="O271" s="1" t="s">
        <v>69</v>
      </c>
      <c r="P271" t="s">
        <v>33</v>
      </c>
      <c r="Q271" s="1" t="s">
        <v>34</v>
      </c>
      <c r="R271" s="1" t="s">
        <v>120</v>
      </c>
      <c r="S271" s="1" t="s">
        <v>2570</v>
      </c>
      <c r="T271" s="1" t="s">
        <v>2571</v>
      </c>
      <c r="U271" s="1" t="s">
        <v>2572</v>
      </c>
      <c r="V271" s="1" t="s">
        <v>2573</v>
      </c>
      <c r="W271" s="1" t="s">
        <v>202</v>
      </c>
      <c r="X271" t="str">
        <f t="shared" si="29"/>
        <v>Complete</v>
      </c>
      <c r="Y271">
        <f>MAX(0,100-IF(G271="Invalid",Config!$B$5,0)-IF(I271="Invalid",Config!$B$6,0)-IF(X271="Incomplete",Config!$B$7,0)-IF(AF271="Yes",Config!$B$37,0))</f>
        <v>100</v>
      </c>
      <c r="Z271" s="1">
        <f>IF(OR(TRIM(B271)="",COUNTIF(Config!$B$15:$B$19,B271)&gt;0),1,0)+IF(OR(TRIM(C271)="",COUNTIF(Config!$B$15:$B$19,C271)&gt;0),1,0)+IF(OR(TRIM(F271)="",COUNTIF(Config!$B$15:$B$19,F271)&gt;0),1,0)+IF(OR(TRIM(H271)="",COUNTIF(Config!$B$15:$B$19,H271)&gt;0),1,0)+IF(OR(TRIM(E271)="",COUNTIF(Config!$B$15:$B$19,E271)&gt;0),1,0)+IF(OR(TRIM(K271)="",COUNTIF(Config!$B$15:$B$19,K271)&gt;0),1,0)+IF(OR(TRIM(P271)="",COUNTIF(Config!$B$15:$B$19,P271)&gt;0),1,0)+IF(OR(TRIM(R271)="",COUNTIF(Config!$B$15:$B$19,R271)&gt;0),1,0)</f>
        <v>0</v>
      </c>
      <c r="AA271" s="1" cm="1">
        <f t="array" ref="AA271">SUMPRODUCT(LEN(H271)-LEN(SUBSTITUTE(H271,{"0";"1";"2";"3";"4";"5";"6";"7";"8";"9"},"")))</f>
        <v>10</v>
      </c>
      <c r="AC271" t="str">
        <f t="shared" si="30"/>
        <v/>
      </c>
      <c r="AD271">
        <f t="shared" si="31"/>
        <v>1</v>
      </c>
      <c r="AE271">
        <f t="shared" si="32"/>
        <v>1</v>
      </c>
      <c r="AF271" t="str">
        <f t="shared" si="33"/>
        <v>No</v>
      </c>
      <c r="AG271" t="str">
        <f t="shared" ca="1" si="34"/>
        <v/>
      </c>
      <c r="AH271" t="str">
        <f ca="1">IF(OR(V271="",AG271=""),"Yes",IF(AG271&gt;Config!$B$41,"Yes","No"))</f>
        <v>Yes</v>
      </c>
    </row>
    <row r="272" spans="1:34" x14ac:dyDescent="0.25">
      <c r="A272" s="1" t="s">
        <v>2574</v>
      </c>
      <c r="B272" s="1" t="s">
        <v>2392</v>
      </c>
      <c r="C272" s="1" t="s">
        <v>336</v>
      </c>
      <c r="D272" s="1" t="s">
        <v>2575</v>
      </c>
      <c r="E272" s="1" t="s">
        <v>33998</v>
      </c>
      <c r="F272" s="1" t="s">
        <v>2576</v>
      </c>
      <c r="G272" t="str">
        <f t="shared" si="28"/>
        <v>Valid</v>
      </c>
      <c r="H272" s="1" t="s">
        <v>2577</v>
      </c>
      <c r="I272" t="str" cm="1">
        <f t="array" ref="I272">IF(OR(TRIM(H272)="",ISNUMBER(SEARCH("#",H272)),AA272&lt;Config!$B$8,SUMPRODUCT(--ISNUMBER(SEARCH({"a";"b";"c";"d";"e";"f";"g";"h";"i";"j";"k";"l";"m";"n";"o";"p";"q";"r";"s";"t";"u";"v";"w";"x";"y";"z"},H272)))&gt;0),"Invalid","Valid")</f>
        <v>Valid</v>
      </c>
      <c r="J272" s="1" t="s">
        <v>2578</v>
      </c>
      <c r="K272" s="1" t="s">
        <v>625</v>
      </c>
      <c r="L272" s="1" t="s">
        <v>450</v>
      </c>
      <c r="M272" s="1" t="s">
        <v>517</v>
      </c>
      <c r="N272" s="1" t="s">
        <v>252</v>
      </c>
      <c r="O272" s="1" t="s">
        <v>196</v>
      </c>
      <c r="P272" t="s">
        <v>344</v>
      </c>
      <c r="Q272" s="1" t="s">
        <v>1199</v>
      </c>
      <c r="R272" s="1" t="s">
        <v>346</v>
      </c>
      <c r="S272" s="1" t="s">
        <v>2579</v>
      </c>
      <c r="T272" s="1" t="s">
        <v>2580</v>
      </c>
      <c r="U272" s="1" t="s">
        <v>2581</v>
      </c>
      <c r="V272" s="1" t="s">
        <v>2582</v>
      </c>
      <c r="W272" s="1" t="s">
        <v>384</v>
      </c>
      <c r="X272" t="str">
        <f t="shared" si="29"/>
        <v>Complete</v>
      </c>
      <c r="Y272">
        <f>MAX(0,100-IF(G272="Invalid",Config!$B$5,0)-IF(I272="Invalid",Config!$B$6,0)-IF(X272="Incomplete",Config!$B$7,0)-IF(AF272="Yes",Config!$B$37,0))</f>
        <v>100</v>
      </c>
      <c r="Z272" s="1">
        <f>IF(OR(TRIM(B272)="",COUNTIF(Config!$B$15:$B$19,B272)&gt;0),1,0)+IF(OR(TRIM(C272)="",COUNTIF(Config!$B$15:$B$19,C272)&gt;0),1,0)+IF(OR(TRIM(F272)="",COUNTIF(Config!$B$15:$B$19,F272)&gt;0),1,0)+IF(OR(TRIM(H272)="",COUNTIF(Config!$B$15:$B$19,H272)&gt;0),1,0)+IF(OR(TRIM(E272)="",COUNTIF(Config!$B$15:$B$19,E272)&gt;0),1,0)+IF(OR(TRIM(K272)="",COUNTIF(Config!$B$15:$B$19,K272)&gt;0),1,0)+IF(OR(TRIM(P272)="",COUNTIF(Config!$B$15:$B$19,P272)&gt;0),1,0)+IF(OR(TRIM(R272)="",COUNTIF(Config!$B$15:$B$19,R272)&gt;0),1,0)</f>
        <v>0</v>
      </c>
      <c r="AA272" s="1" cm="1">
        <f t="array" ref="AA272">SUMPRODUCT(LEN(H272)-LEN(SUBSTITUTE(H272,{"0";"1";"2";"3";"4";"5";"6";"7";"8";"9"},"")))</f>
        <v>11</v>
      </c>
      <c r="AC272" t="str">
        <f t="shared" si="30"/>
        <v/>
      </c>
      <c r="AD272">
        <f t="shared" si="31"/>
        <v>1</v>
      </c>
      <c r="AE272">
        <f t="shared" si="32"/>
        <v>1</v>
      </c>
      <c r="AF272" t="str">
        <f t="shared" si="33"/>
        <v>No</v>
      </c>
      <c r="AG272">
        <f t="shared" ca="1" si="34"/>
        <v>219</v>
      </c>
      <c r="AH272" t="str">
        <f ca="1">IF(OR(V272="",AG272=""),"Yes",IF(AG272&gt;Config!$B$41,"Yes","No"))</f>
        <v>No</v>
      </c>
    </row>
    <row r="273" spans="1:34" x14ac:dyDescent="0.25">
      <c r="A273" s="1" t="s">
        <v>2583</v>
      </c>
      <c r="B273" s="1" t="s">
        <v>839</v>
      </c>
      <c r="C273" s="1" t="s">
        <v>33938</v>
      </c>
      <c r="D273" s="1" t="s">
        <v>33999</v>
      </c>
      <c r="E273" s="1" t="s">
        <v>34000</v>
      </c>
      <c r="F273" s="1" t="s">
        <v>2584</v>
      </c>
      <c r="G273" t="str">
        <f t="shared" si="28"/>
        <v>Valid</v>
      </c>
      <c r="H273" s="1" t="s">
        <v>2585</v>
      </c>
      <c r="I273" t="str" cm="1">
        <f t="array" ref="I273">IF(OR(TRIM(H273)="",ISNUMBER(SEARCH("#",H273)),AA273&lt;Config!$B$8,SUMPRODUCT(--ISNUMBER(SEARCH({"a";"b";"c";"d";"e";"f";"g";"h";"i";"j";"k";"l";"m";"n";"o";"p";"q";"r";"s";"t";"u";"v";"w";"x";"y";"z"},H273)))&gt;0),"Invalid","Valid")</f>
        <v>Valid</v>
      </c>
      <c r="J273" s="1" t="s">
        <v>2586</v>
      </c>
      <c r="K273" s="1" t="s">
        <v>516</v>
      </c>
      <c r="L273" s="1" t="s">
        <v>134</v>
      </c>
      <c r="M273" s="1" t="s">
        <v>103</v>
      </c>
      <c r="N273" s="1" t="s">
        <v>31</v>
      </c>
      <c r="O273" s="1" t="s">
        <v>149</v>
      </c>
      <c r="P273" t="s">
        <v>590</v>
      </c>
      <c r="Q273" s="1" t="s">
        <v>591</v>
      </c>
      <c r="R273" s="1" t="s">
        <v>1774</v>
      </c>
      <c r="S273" s="1" t="s">
        <v>2587</v>
      </c>
      <c r="T273" s="1" t="s">
        <v>2588</v>
      </c>
      <c r="U273" s="1" t="s">
        <v>2589</v>
      </c>
      <c r="V273" s="1" t="s">
        <v>2590</v>
      </c>
      <c r="W273" s="1" t="s">
        <v>125</v>
      </c>
      <c r="X273" t="str">
        <f t="shared" si="29"/>
        <v>Complete</v>
      </c>
      <c r="Y273">
        <f>MAX(0,100-IF(G273="Invalid",Config!$B$5,0)-IF(I273="Invalid",Config!$B$6,0)-IF(X273="Incomplete",Config!$B$7,0)-IF(AF273="Yes",Config!$B$37,0))</f>
        <v>75</v>
      </c>
      <c r="Z273" s="1">
        <f>IF(OR(TRIM(B273)="",COUNTIF(Config!$B$15:$B$19,B273)&gt;0),1,0)+IF(OR(TRIM(C273)="",COUNTIF(Config!$B$15:$B$19,C273)&gt;0),1,0)+IF(OR(TRIM(F273)="",COUNTIF(Config!$B$15:$B$19,F273)&gt;0),1,0)+IF(OR(TRIM(H273)="",COUNTIF(Config!$B$15:$B$19,H273)&gt;0),1,0)+IF(OR(TRIM(E273)="",COUNTIF(Config!$B$15:$B$19,E273)&gt;0),1,0)+IF(OR(TRIM(K273)="",COUNTIF(Config!$B$15:$B$19,K273)&gt;0),1,0)+IF(OR(TRIM(P273)="",COUNTIF(Config!$B$15:$B$19,P273)&gt;0),1,0)+IF(OR(TRIM(R273)="",COUNTIF(Config!$B$15:$B$19,R273)&gt;0),1,0)</f>
        <v>0</v>
      </c>
      <c r="AA273" s="1" cm="1">
        <f t="array" ref="AA273">SUMPRODUCT(LEN(H273)-LEN(SUBSTITUTE(H273,{"0";"1";"2";"3";"4";"5";"6";"7";"8";"9"},"")))</f>
        <v>10</v>
      </c>
      <c r="AC273" t="str">
        <f t="shared" si="30"/>
        <v>Potential Duplicate</v>
      </c>
      <c r="AD273">
        <f t="shared" si="31"/>
        <v>2</v>
      </c>
      <c r="AE273">
        <f t="shared" si="32"/>
        <v>1</v>
      </c>
      <c r="AF273" t="str">
        <f t="shared" si="33"/>
        <v>Yes</v>
      </c>
      <c r="AG273">
        <f t="shared" ca="1" si="34"/>
        <v>339</v>
      </c>
      <c r="AH273" t="str">
        <f ca="1">IF(OR(V273="",AG273=""),"Yes",IF(AG273&gt;Config!$B$41,"Yes","No"))</f>
        <v>No</v>
      </c>
    </row>
    <row r="274" spans="1:34" x14ac:dyDescent="0.25">
      <c r="A274" s="1" t="s">
        <v>2591</v>
      </c>
      <c r="B274" s="1" t="s">
        <v>218</v>
      </c>
      <c r="C274" s="1" t="s">
        <v>33815</v>
      </c>
      <c r="D274" s="1" t="s">
        <v>218</v>
      </c>
      <c r="E274" s="1" t="s">
        <v>33907</v>
      </c>
      <c r="F274" s="1" t="s">
        <v>2592</v>
      </c>
      <c r="G274" t="str">
        <f t="shared" si="28"/>
        <v>Valid</v>
      </c>
      <c r="H274" s="1" t="s">
        <v>2593</v>
      </c>
      <c r="I274" t="str" cm="1">
        <f t="array" ref="I274">IF(OR(TRIM(H274)="",ISNUMBER(SEARCH("#",H274)),AA274&lt;Config!$B$8,SUMPRODUCT(--ISNUMBER(SEARCH({"a";"b";"c";"d";"e";"f";"g";"h";"i";"j";"k";"l";"m";"n";"o";"p";"q";"r";"s";"t";"u";"v";"w";"x";"y";"z"},H274)))&gt;0),"Invalid","Valid")</f>
        <v>Valid</v>
      </c>
      <c r="J274" s="1" t="s">
        <v>2594</v>
      </c>
      <c r="K274" s="1" t="s">
        <v>369</v>
      </c>
      <c r="L274" s="1" t="s">
        <v>49</v>
      </c>
      <c r="M274" s="1" t="s">
        <v>30</v>
      </c>
      <c r="N274" s="1" t="s">
        <v>31</v>
      </c>
      <c r="O274" s="1" t="s">
        <v>149</v>
      </c>
      <c r="P274" t="s">
        <v>33</v>
      </c>
      <c r="Q274" s="1" t="s">
        <v>119</v>
      </c>
      <c r="R274" s="1" t="s">
        <v>2361</v>
      </c>
      <c r="S274" s="1" t="s">
        <v>2595</v>
      </c>
      <c r="T274" s="1" t="s">
        <v>2596</v>
      </c>
      <c r="U274" s="1" t="s">
        <v>373</v>
      </c>
      <c r="V274" s="1" t="s">
        <v>1273</v>
      </c>
      <c r="W274" s="1" t="s">
        <v>40</v>
      </c>
      <c r="X274" t="str">
        <f t="shared" si="29"/>
        <v>Incomplete</v>
      </c>
      <c r="Y274">
        <f>MAX(0,100-IF(G274="Invalid",Config!$B$5,0)-IF(I274="Invalid",Config!$B$6,0)-IF(X274="Incomplete",Config!$B$7,0)-IF(AF274="Yes",Config!$B$37,0))</f>
        <v>60</v>
      </c>
      <c r="Z274" s="1">
        <f>IF(OR(TRIM(B274)="",COUNTIF(Config!$B$15:$B$19,B274)&gt;0),1,0)+IF(OR(TRIM(C274)="",COUNTIF(Config!$B$15:$B$19,C274)&gt;0),1,0)+IF(OR(TRIM(F274)="",COUNTIF(Config!$B$15:$B$19,F274)&gt;0),1,0)+IF(OR(TRIM(H274)="",COUNTIF(Config!$B$15:$B$19,H274)&gt;0),1,0)+IF(OR(TRIM(E274)="",COUNTIF(Config!$B$15:$B$19,E274)&gt;0),1,0)+IF(OR(TRIM(K274)="",COUNTIF(Config!$B$15:$B$19,K274)&gt;0),1,0)+IF(OR(TRIM(P274)="",COUNTIF(Config!$B$15:$B$19,P274)&gt;0),1,0)+IF(OR(TRIM(R274)="",COUNTIF(Config!$B$15:$B$19,R274)&gt;0),1,0)</f>
        <v>1</v>
      </c>
      <c r="AA274" s="1" cm="1">
        <f t="array" ref="AA274">SUMPRODUCT(LEN(H274)-LEN(SUBSTITUTE(H274,{"0";"1";"2";"3";"4";"5";"6";"7";"8";"9"},"")))</f>
        <v>10</v>
      </c>
      <c r="AC274" t="str">
        <f t="shared" si="30"/>
        <v>Incomplete Profile</v>
      </c>
      <c r="AD274">
        <f t="shared" si="31"/>
        <v>1</v>
      </c>
      <c r="AE274">
        <f t="shared" si="32"/>
        <v>1</v>
      </c>
      <c r="AF274" t="str">
        <f t="shared" si="33"/>
        <v>No</v>
      </c>
      <c r="AG274" t="str">
        <f t="shared" ca="1" si="34"/>
        <v/>
      </c>
      <c r="AH274" t="str">
        <f ca="1">IF(OR(V274="",AG274=""),"Yes",IF(AG274&gt;Config!$B$41,"Yes","No"))</f>
        <v>Yes</v>
      </c>
    </row>
    <row r="275" spans="1:34" x14ac:dyDescent="0.25">
      <c r="A275" s="1" t="s">
        <v>2597</v>
      </c>
      <c r="B275" s="1" t="s">
        <v>229</v>
      </c>
      <c r="C275" s="1" t="s">
        <v>792</v>
      </c>
      <c r="D275" s="1" t="s">
        <v>2598</v>
      </c>
      <c r="E275" s="1" t="s">
        <v>34001</v>
      </c>
      <c r="F275" s="1" t="s">
        <v>2599</v>
      </c>
      <c r="G275" t="str">
        <f t="shared" si="28"/>
        <v>Valid</v>
      </c>
      <c r="H275" s="1" t="s">
        <v>2600</v>
      </c>
      <c r="I275" t="str" cm="1">
        <f t="array" ref="I275">IF(OR(TRIM(H275)="",ISNUMBER(SEARCH("#",H275)),AA275&lt;Config!$B$8,SUMPRODUCT(--ISNUMBER(SEARCH({"a";"b";"c";"d";"e";"f";"g";"h";"i";"j";"k";"l";"m";"n";"o";"p";"q";"r";"s";"t";"u";"v";"w";"x";"y";"z"},H275)))&gt;0),"Invalid","Valid")</f>
        <v>Valid</v>
      </c>
      <c r="J275" s="1" t="s">
        <v>2601</v>
      </c>
      <c r="K275" s="1" t="s">
        <v>287</v>
      </c>
      <c r="L275" s="1" t="s">
        <v>67</v>
      </c>
      <c r="M275" s="1" t="s">
        <v>33825</v>
      </c>
      <c r="N275" s="1" t="s">
        <v>252</v>
      </c>
      <c r="O275" s="1" t="s">
        <v>196</v>
      </c>
      <c r="P275" t="s">
        <v>236</v>
      </c>
      <c r="Q275" s="1" t="s">
        <v>237</v>
      </c>
      <c r="R275" s="1" t="s">
        <v>238</v>
      </c>
      <c r="S275" s="1" t="s">
        <v>2602</v>
      </c>
      <c r="T275" s="1" t="s">
        <v>2603</v>
      </c>
      <c r="U275" s="1" t="s">
        <v>2604</v>
      </c>
      <c r="V275" s="1" t="s">
        <v>2605</v>
      </c>
      <c r="W275" s="1" t="s">
        <v>186</v>
      </c>
      <c r="X275" t="str">
        <f t="shared" si="29"/>
        <v>Complete</v>
      </c>
      <c r="Y275">
        <f>MAX(0,100-IF(G275="Invalid",Config!$B$5,0)-IF(I275="Invalid",Config!$B$6,0)-IF(X275="Incomplete",Config!$B$7,0)-IF(AF275="Yes",Config!$B$37,0))</f>
        <v>100</v>
      </c>
      <c r="Z275" s="1">
        <f>IF(OR(TRIM(B275)="",COUNTIF(Config!$B$15:$B$19,B275)&gt;0),1,0)+IF(OR(TRIM(C275)="",COUNTIF(Config!$B$15:$B$19,C275)&gt;0),1,0)+IF(OR(TRIM(F275)="",COUNTIF(Config!$B$15:$B$19,F275)&gt;0),1,0)+IF(OR(TRIM(H275)="",COUNTIF(Config!$B$15:$B$19,H275)&gt;0),1,0)+IF(OR(TRIM(E275)="",COUNTIF(Config!$B$15:$B$19,E275)&gt;0),1,0)+IF(OR(TRIM(K275)="",COUNTIF(Config!$B$15:$B$19,K275)&gt;0),1,0)+IF(OR(TRIM(P275)="",COUNTIF(Config!$B$15:$B$19,P275)&gt;0),1,0)+IF(OR(TRIM(R275)="",COUNTIF(Config!$B$15:$B$19,R275)&gt;0),1,0)</f>
        <v>0</v>
      </c>
      <c r="AA275" s="1" cm="1">
        <f t="array" ref="AA275">SUMPRODUCT(LEN(H275)-LEN(SUBSTITUTE(H275,{"0";"1";"2";"3";"4";"5";"6";"7";"8";"9"},"")))</f>
        <v>10</v>
      </c>
      <c r="AC275" t="str">
        <f t="shared" si="30"/>
        <v/>
      </c>
      <c r="AD275">
        <f t="shared" si="31"/>
        <v>1</v>
      </c>
      <c r="AE275">
        <f t="shared" si="32"/>
        <v>1</v>
      </c>
      <c r="AF275" t="str">
        <f t="shared" si="33"/>
        <v>No</v>
      </c>
      <c r="AG275">
        <f t="shared" ca="1" si="34"/>
        <v>524</v>
      </c>
      <c r="AH275" t="str">
        <f ca="1">IF(OR(V275="",AG275=""),"Yes",IF(AG275&gt;Config!$B$41,"Yes","No"))</f>
        <v>Yes</v>
      </c>
    </row>
    <row r="276" spans="1:34" x14ac:dyDescent="0.25">
      <c r="A276" s="1" t="s">
        <v>2606</v>
      </c>
      <c r="B276" s="1" t="s">
        <v>1231</v>
      </c>
      <c r="C276" s="1" t="s">
        <v>775</v>
      </c>
      <c r="D276" s="1" t="s">
        <v>2607</v>
      </c>
      <c r="E276" s="1" t="s">
        <v>458</v>
      </c>
      <c r="F276" s="1" t="s">
        <v>2608</v>
      </c>
      <c r="G276" t="str">
        <f t="shared" si="28"/>
        <v>Valid</v>
      </c>
      <c r="H276" s="1" t="s">
        <v>2609</v>
      </c>
      <c r="I276" t="str" cm="1">
        <f t="array" ref="I276">IF(OR(TRIM(H276)="",ISNUMBER(SEARCH("#",H276)),AA276&lt;Config!$B$8,SUMPRODUCT(--ISNUMBER(SEARCH({"a";"b";"c";"d";"e";"f";"g";"h";"i";"j";"k";"l";"m";"n";"o";"p";"q";"r";"s";"t";"u";"v";"w";"x";"y";"z"},H276)))&gt;0),"Invalid","Valid")</f>
        <v>Valid</v>
      </c>
      <c r="J276" s="1" t="s">
        <v>2610</v>
      </c>
      <c r="K276" s="1" t="s">
        <v>425</v>
      </c>
      <c r="L276" s="1" t="s">
        <v>450</v>
      </c>
      <c r="M276" s="1" t="s">
        <v>33825</v>
      </c>
      <c r="N276" s="1" t="s">
        <v>437</v>
      </c>
      <c r="O276" s="1" t="s">
        <v>180</v>
      </c>
      <c r="P276" t="s">
        <v>236</v>
      </c>
      <c r="Q276" s="1" t="s">
        <v>253</v>
      </c>
      <c r="R276" s="1" t="s">
        <v>238</v>
      </c>
      <c r="S276" s="1" t="s">
        <v>2611</v>
      </c>
      <c r="T276" s="1" t="s">
        <v>2612</v>
      </c>
      <c r="U276" s="1" t="s">
        <v>2613</v>
      </c>
      <c r="V276" s="1" t="s">
        <v>1521</v>
      </c>
      <c r="W276" s="1" t="s">
        <v>125</v>
      </c>
      <c r="X276" t="str">
        <f t="shared" si="29"/>
        <v>Complete</v>
      </c>
      <c r="Y276">
        <f>MAX(0,100-IF(G276="Invalid",Config!$B$5,0)-IF(I276="Invalid",Config!$B$6,0)-IF(X276="Incomplete",Config!$B$7,0)-IF(AF276="Yes",Config!$B$37,0))</f>
        <v>75</v>
      </c>
      <c r="Z276" s="1">
        <f>IF(OR(TRIM(B276)="",COUNTIF(Config!$B$15:$B$19,B276)&gt;0),1,0)+IF(OR(TRIM(C276)="",COUNTIF(Config!$B$15:$B$19,C276)&gt;0),1,0)+IF(OR(TRIM(F276)="",COUNTIF(Config!$B$15:$B$19,F276)&gt;0),1,0)+IF(OR(TRIM(H276)="",COUNTIF(Config!$B$15:$B$19,H276)&gt;0),1,0)+IF(OR(TRIM(E276)="",COUNTIF(Config!$B$15:$B$19,E276)&gt;0),1,0)+IF(OR(TRIM(K276)="",COUNTIF(Config!$B$15:$B$19,K276)&gt;0),1,0)+IF(OR(TRIM(P276)="",COUNTIF(Config!$B$15:$B$19,P276)&gt;0),1,0)+IF(OR(TRIM(R276)="",COUNTIF(Config!$B$15:$B$19,R276)&gt;0),1,0)</f>
        <v>0</v>
      </c>
      <c r="AA276" s="1" cm="1">
        <f t="array" ref="AA276">SUMPRODUCT(LEN(H276)-LEN(SUBSTITUTE(H276,{"0";"1";"2";"3";"4";"5";"6";"7";"8";"9"},"")))</f>
        <v>12</v>
      </c>
      <c r="AC276" t="str">
        <f t="shared" si="30"/>
        <v>Potential Duplicate</v>
      </c>
      <c r="AD276">
        <f t="shared" si="31"/>
        <v>2</v>
      </c>
      <c r="AE276">
        <f t="shared" si="32"/>
        <v>1</v>
      </c>
      <c r="AF276" t="str">
        <f t="shared" si="33"/>
        <v>Yes</v>
      </c>
      <c r="AG276">
        <f t="shared" ca="1" si="34"/>
        <v>37</v>
      </c>
      <c r="AH276" t="str">
        <f ca="1">IF(OR(V276="",AG276=""),"Yes",IF(AG276&gt;Config!$B$41,"Yes","No"))</f>
        <v>No</v>
      </c>
    </row>
    <row r="277" spans="1:34" x14ac:dyDescent="0.25">
      <c r="A277" s="1" t="s">
        <v>2614</v>
      </c>
      <c r="B277" s="1" t="s">
        <v>631</v>
      </c>
      <c r="C277" s="1" t="s">
        <v>1389</v>
      </c>
      <c r="D277" s="1" t="s">
        <v>2615</v>
      </c>
      <c r="E277" s="1" t="s">
        <v>34002</v>
      </c>
      <c r="F277" s="1" t="s">
        <v>2616</v>
      </c>
      <c r="G277" t="str">
        <f t="shared" si="28"/>
        <v>Valid</v>
      </c>
      <c r="H277" s="1" t="s">
        <v>2617</v>
      </c>
      <c r="I277" t="str" cm="1">
        <f t="array" ref="I277">IF(OR(TRIM(H277)="",ISNUMBER(SEARCH("#",H277)),AA277&lt;Config!$B$8,SUMPRODUCT(--ISNUMBER(SEARCH({"a";"b";"c";"d";"e";"f";"g";"h";"i";"j";"k";"l";"m";"n";"o";"p";"q";"r";"s";"t";"u";"v";"w";"x";"y";"z"},H277)))&gt;0),"Invalid","Valid")</f>
        <v>Valid</v>
      </c>
      <c r="J277" s="1" t="s">
        <v>2618</v>
      </c>
      <c r="K277" s="1" t="s">
        <v>195</v>
      </c>
      <c r="L277" s="1" t="s">
        <v>134</v>
      </c>
      <c r="M277" s="1" t="s">
        <v>33825</v>
      </c>
      <c r="N277" s="1" t="s">
        <v>51</v>
      </c>
      <c r="O277" s="1" t="s">
        <v>69</v>
      </c>
      <c r="P277" t="s">
        <v>328</v>
      </c>
      <c r="Q277" s="1" t="s">
        <v>33838</v>
      </c>
      <c r="R277" s="1" t="s">
        <v>571</v>
      </c>
      <c r="S277" s="1" t="s">
        <v>2619</v>
      </c>
      <c r="T277" s="1" t="s">
        <v>2620</v>
      </c>
      <c r="U277" s="1" t="s">
        <v>2621</v>
      </c>
      <c r="V277" s="1" t="s">
        <v>2622</v>
      </c>
      <c r="W277" s="1" t="s">
        <v>75</v>
      </c>
      <c r="X277" t="str">
        <f t="shared" si="29"/>
        <v>Complete</v>
      </c>
      <c r="Y277">
        <f>MAX(0,100-IF(G277="Invalid",Config!$B$5,0)-IF(I277="Invalid",Config!$B$6,0)-IF(X277="Incomplete",Config!$B$7,0)-IF(AF277="Yes",Config!$B$37,0))</f>
        <v>75</v>
      </c>
      <c r="Z277" s="1">
        <f>IF(OR(TRIM(B277)="",COUNTIF(Config!$B$15:$B$19,B277)&gt;0),1,0)+IF(OR(TRIM(C277)="",COUNTIF(Config!$B$15:$B$19,C277)&gt;0),1,0)+IF(OR(TRIM(F277)="",COUNTIF(Config!$B$15:$B$19,F277)&gt;0),1,0)+IF(OR(TRIM(H277)="",COUNTIF(Config!$B$15:$B$19,H277)&gt;0),1,0)+IF(OR(TRIM(E277)="",COUNTIF(Config!$B$15:$B$19,E277)&gt;0),1,0)+IF(OR(TRIM(K277)="",COUNTIF(Config!$B$15:$B$19,K277)&gt;0),1,0)+IF(OR(TRIM(P277)="",COUNTIF(Config!$B$15:$B$19,P277)&gt;0),1,0)+IF(OR(TRIM(R277)="",COUNTIF(Config!$B$15:$B$19,R277)&gt;0),1,0)</f>
        <v>0</v>
      </c>
      <c r="AA277" s="1" cm="1">
        <f t="array" ref="AA277">SUMPRODUCT(LEN(H277)-LEN(SUBSTITUTE(H277,{"0";"1";"2";"3";"4";"5";"6";"7";"8";"9"},"")))</f>
        <v>11</v>
      </c>
      <c r="AC277" t="str">
        <f t="shared" si="30"/>
        <v>Potential Duplicate</v>
      </c>
      <c r="AD277">
        <f t="shared" si="31"/>
        <v>2</v>
      </c>
      <c r="AE277">
        <f t="shared" si="32"/>
        <v>2</v>
      </c>
      <c r="AF277" t="str">
        <f t="shared" si="33"/>
        <v>Yes</v>
      </c>
      <c r="AG277">
        <f t="shared" ca="1" si="34"/>
        <v>607</v>
      </c>
      <c r="AH277" t="str">
        <f ca="1">IF(OR(V277="",AG277=""),"Yes",IF(AG277&gt;Config!$B$41,"Yes","No"))</f>
        <v>Yes</v>
      </c>
    </row>
    <row r="278" spans="1:34" x14ac:dyDescent="0.25">
      <c r="A278" s="1" t="s">
        <v>2623</v>
      </c>
      <c r="B278" s="1" t="s">
        <v>444</v>
      </c>
      <c r="C278" s="1" t="s">
        <v>1736</v>
      </c>
      <c r="D278" s="1" t="s">
        <v>2624</v>
      </c>
      <c r="E278" s="1" t="s">
        <v>34003</v>
      </c>
      <c r="F278" s="1" t="s">
        <v>2625</v>
      </c>
      <c r="G278" t="str">
        <f t="shared" si="28"/>
        <v>Valid</v>
      </c>
      <c r="H278" s="1" t="s">
        <v>2626</v>
      </c>
      <c r="I278" t="str" cm="1">
        <f t="array" ref="I278">IF(OR(TRIM(H278)="",ISNUMBER(SEARCH("#",H278)),AA278&lt;Config!$B$8,SUMPRODUCT(--ISNUMBER(SEARCH({"a";"b";"c";"d";"e";"f";"g";"h";"i";"j";"k";"l";"m";"n";"o";"p";"q";"r";"s";"t";"u";"v";"w";"x";"y";"z"},H278)))&gt;0),"Invalid","Valid")</f>
        <v>Valid</v>
      </c>
      <c r="J278" s="1" t="s">
        <v>2627</v>
      </c>
      <c r="K278" s="1" t="s">
        <v>250</v>
      </c>
      <c r="L278" s="1" t="s">
        <v>49</v>
      </c>
      <c r="M278" s="1" t="s">
        <v>50</v>
      </c>
      <c r="N278" s="1" t="s">
        <v>437</v>
      </c>
      <c r="O278" s="1" t="s">
        <v>180</v>
      </c>
      <c r="P278" t="s">
        <v>53</v>
      </c>
      <c r="Q278" s="1" t="s">
        <v>55</v>
      </c>
      <c r="R278" s="1" t="s">
        <v>415</v>
      </c>
      <c r="S278" s="1" t="s">
        <v>2628</v>
      </c>
      <c r="T278" s="1" t="s">
        <v>2629</v>
      </c>
      <c r="U278" s="1" t="s">
        <v>2630</v>
      </c>
      <c r="V278" s="1" t="s">
        <v>2631</v>
      </c>
      <c r="W278" s="1" t="s">
        <v>293</v>
      </c>
      <c r="X278" t="str">
        <f t="shared" si="29"/>
        <v>Complete</v>
      </c>
      <c r="Y278">
        <f>MAX(0,100-IF(G278="Invalid",Config!$B$5,0)-IF(I278="Invalid",Config!$B$6,0)-IF(X278="Incomplete",Config!$B$7,0)-IF(AF278="Yes",Config!$B$37,0))</f>
        <v>75</v>
      </c>
      <c r="Z278" s="1">
        <f>IF(OR(TRIM(B278)="",COUNTIF(Config!$B$15:$B$19,B278)&gt;0),1,0)+IF(OR(TRIM(C278)="",COUNTIF(Config!$B$15:$B$19,C278)&gt;0),1,0)+IF(OR(TRIM(F278)="",COUNTIF(Config!$B$15:$B$19,F278)&gt;0),1,0)+IF(OR(TRIM(H278)="",COUNTIF(Config!$B$15:$B$19,H278)&gt;0),1,0)+IF(OR(TRIM(E278)="",COUNTIF(Config!$B$15:$B$19,E278)&gt;0),1,0)+IF(OR(TRIM(K278)="",COUNTIF(Config!$B$15:$B$19,K278)&gt;0),1,0)+IF(OR(TRIM(P278)="",COUNTIF(Config!$B$15:$B$19,P278)&gt;0),1,0)+IF(OR(TRIM(R278)="",COUNTIF(Config!$B$15:$B$19,R278)&gt;0),1,0)</f>
        <v>0</v>
      </c>
      <c r="AA278" s="1" cm="1">
        <f t="array" ref="AA278">SUMPRODUCT(LEN(H278)-LEN(SUBSTITUTE(H278,{"0";"1";"2";"3";"4";"5";"6";"7";"8";"9"},"")))</f>
        <v>12</v>
      </c>
      <c r="AC278" t="str">
        <f t="shared" si="30"/>
        <v>Potential Duplicate</v>
      </c>
      <c r="AD278">
        <f t="shared" si="31"/>
        <v>3</v>
      </c>
      <c r="AE278">
        <f t="shared" si="32"/>
        <v>1</v>
      </c>
      <c r="AF278" t="str">
        <f t="shared" si="33"/>
        <v>Yes</v>
      </c>
      <c r="AG278">
        <f t="shared" ca="1" si="34"/>
        <v>359</v>
      </c>
      <c r="AH278" t="str">
        <f ca="1">IF(OR(V278="",AG278=""),"Yes",IF(AG278&gt;Config!$B$41,"Yes","No"))</f>
        <v>No</v>
      </c>
    </row>
    <row r="279" spans="1:34" x14ac:dyDescent="0.25">
      <c r="A279" s="1" t="s">
        <v>2632</v>
      </c>
      <c r="B279" s="1" t="s">
        <v>229</v>
      </c>
      <c r="C279" s="1" t="s">
        <v>996</v>
      </c>
      <c r="D279" s="1" t="s">
        <v>2633</v>
      </c>
      <c r="E279" s="1" t="s">
        <v>34004</v>
      </c>
      <c r="F279" s="1" t="s">
        <v>2634</v>
      </c>
      <c r="G279" t="str">
        <f t="shared" si="28"/>
        <v>Valid</v>
      </c>
      <c r="H279" s="1" t="s">
        <v>2635</v>
      </c>
      <c r="I279" t="str" cm="1">
        <f t="array" ref="I279">IF(OR(TRIM(H279)="",ISNUMBER(SEARCH("#",H279)),AA279&lt;Config!$B$8,SUMPRODUCT(--ISNUMBER(SEARCH({"a";"b";"c";"d";"e";"f";"g";"h";"i";"j";"k";"l";"m";"n";"o";"p";"q";"r";"s";"t";"u";"v";"w";"x";"y";"z"},H279)))&gt;0),"Invalid","Valid")</f>
        <v>Valid</v>
      </c>
      <c r="J279" s="1" t="s">
        <v>2636</v>
      </c>
      <c r="K279" s="1" t="s">
        <v>287</v>
      </c>
      <c r="L279" s="1" t="s">
        <v>49</v>
      </c>
      <c r="M279" s="1" t="s">
        <v>517</v>
      </c>
      <c r="N279" s="1" t="s">
        <v>31</v>
      </c>
      <c r="O279" s="1" t="s">
        <v>69</v>
      </c>
      <c r="P279" t="s">
        <v>87</v>
      </c>
      <c r="Q279" s="1" t="s">
        <v>166</v>
      </c>
      <c r="R279" s="1" t="s">
        <v>550</v>
      </c>
      <c r="S279" s="1" t="s">
        <v>2637</v>
      </c>
      <c r="T279" s="1" t="s">
        <v>2638</v>
      </c>
      <c r="U279" s="1" t="s">
        <v>1709</v>
      </c>
      <c r="V279" s="1" t="s">
        <v>2639</v>
      </c>
      <c r="W279" s="1" t="s">
        <v>40</v>
      </c>
      <c r="X279" t="str">
        <f t="shared" si="29"/>
        <v>Complete</v>
      </c>
      <c r="Y279">
        <f>MAX(0,100-IF(G279="Invalid",Config!$B$5,0)-IF(I279="Invalid",Config!$B$6,0)-IF(X279="Incomplete",Config!$B$7,0)-IF(AF279="Yes",Config!$B$37,0))</f>
        <v>100</v>
      </c>
      <c r="Z279" s="1">
        <f>IF(OR(TRIM(B279)="",COUNTIF(Config!$B$15:$B$19,B279)&gt;0),1,0)+IF(OR(TRIM(C279)="",COUNTIF(Config!$B$15:$B$19,C279)&gt;0),1,0)+IF(OR(TRIM(F279)="",COUNTIF(Config!$B$15:$B$19,F279)&gt;0),1,0)+IF(OR(TRIM(H279)="",COUNTIF(Config!$B$15:$B$19,H279)&gt;0),1,0)+IF(OR(TRIM(E279)="",COUNTIF(Config!$B$15:$B$19,E279)&gt;0),1,0)+IF(OR(TRIM(K279)="",COUNTIF(Config!$B$15:$B$19,K279)&gt;0),1,0)+IF(OR(TRIM(P279)="",COUNTIF(Config!$B$15:$B$19,P279)&gt;0),1,0)+IF(OR(TRIM(R279)="",COUNTIF(Config!$B$15:$B$19,R279)&gt;0),1,0)</f>
        <v>0</v>
      </c>
      <c r="AA279" s="1" cm="1">
        <f t="array" ref="AA279">SUMPRODUCT(LEN(H279)-LEN(SUBSTITUTE(H279,{"0";"1";"2";"3";"4";"5";"6";"7";"8";"9"},"")))</f>
        <v>11</v>
      </c>
      <c r="AC279" t="str">
        <f t="shared" si="30"/>
        <v/>
      </c>
      <c r="AD279">
        <f t="shared" si="31"/>
        <v>1</v>
      </c>
      <c r="AE279">
        <f t="shared" si="32"/>
        <v>1</v>
      </c>
      <c r="AF279" t="str">
        <f t="shared" si="33"/>
        <v>No</v>
      </c>
      <c r="AG279">
        <f t="shared" ca="1" si="34"/>
        <v>416</v>
      </c>
      <c r="AH279" t="str">
        <f ca="1">IF(OR(V279="",AG279=""),"Yes",IF(AG279&gt;Config!$B$41,"Yes","No"))</f>
        <v>Yes</v>
      </c>
    </row>
    <row r="280" spans="1:34" x14ac:dyDescent="0.25">
      <c r="A280" s="1" t="s">
        <v>2640</v>
      </c>
      <c r="B280" s="1" t="s">
        <v>245</v>
      </c>
      <c r="C280" s="1" t="s">
        <v>173</v>
      </c>
      <c r="D280" s="1" t="s">
        <v>2641</v>
      </c>
      <c r="E280" s="1" t="s">
        <v>34005</v>
      </c>
      <c r="F280" s="1" t="s">
        <v>2642</v>
      </c>
      <c r="G280" t="str">
        <f t="shared" si="28"/>
        <v>Valid</v>
      </c>
      <c r="H280" s="1" t="s">
        <v>2643</v>
      </c>
      <c r="I280" t="str" cm="1">
        <f t="array" ref="I280">IF(OR(TRIM(H280)="",ISNUMBER(SEARCH("#",H280)),AA280&lt;Config!$B$8,SUMPRODUCT(--ISNUMBER(SEARCH({"a";"b";"c";"d";"e";"f";"g";"h";"i";"j";"k";"l";"m";"n";"o";"p";"q";"r";"s";"t";"u";"v";"w";"x";"y";"z"},H280)))&gt;0),"Invalid","Valid")</f>
        <v>Valid</v>
      </c>
      <c r="J280" s="1" t="s">
        <v>2644</v>
      </c>
      <c r="K280" s="1" t="s">
        <v>163</v>
      </c>
      <c r="L280" s="1" t="s">
        <v>179</v>
      </c>
      <c r="M280" s="1" t="s">
        <v>118</v>
      </c>
      <c r="N280" s="1" t="s">
        <v>252</v>
      </c>
      <c r="O280" s="1" t="s">
        <v>149</v>
      </c>
      <c r="P280" t="s">
        <v>104</v>
      </c>
      <c r="Q280" s="1" t="s">
        <v>732</v>
      </c>
      <c r="R280" s="1" t="s">
        <v>106</v>
      </c>
      <c r="S280" s="1" t="s">
        <v>2645</v>
      </c>
      <c r="T280" s="1" t="s">
        <v>2646</v>
      </c>
      <c r="U280" s="1" t="s">
        <v>2074</v>
      </c>
      <c r="V280" s="1" t="s">
        <v>837</v>
      </c>
      <c r="W280" s="1" t="s">
        <v>75</v>
      </c>
      <c r="X280" t="str">
        <f t="shared" si="29"/>
        <v>Complete</v>
      </c>
      <c r="Y280">
        <f>MAX(0,100-IF(G280="Invalid",Config!$B$5,0)-IF(I280="Invalid",Config!$B$6,0)-IF(X280="Incomplete",Config!$B$7,0)-IF(AF280="Yes",Config!$B$37,0))</f>
        <v>100</v>
      </c>
      <c r="Z280" s="1">
        <f>IF(OR(TRIM(B280)="",COUNTIF(Config!$B$15:$B$19,B280)&gt;0),1,0)+IF(OR(TRIM(C280)="",COUNTIF(Config!$B$15:$B$19,C280)&gt;0),1,0)+IF(OR(TRIM(F280)="",COUNTIF(Config!$B$15:$B$19,F280)&gt;0),1,0)+IF(OR(TRIM(H280)="",COUNTIF(Config!$B$15:$B$19,H280)&gt;0),1,0)+IF(OR(TRIM(E280)="",COUNTIF(Config!$B$15:$B$19,E280)&gt;0),1,0)+IF(OR(TRIM(K280)="",COUNTIF(Config!$B$15:$B$19,K280)&gt;0),1,0)+IF(OR(TRIM(P280)="",COUNTIF(Config!$B$15:$B$19,P280)&gt;0),1,0)+IF(OR(TRIM(R280)="",COUNTIF(Config!$B$15:$B$19,R280)&gt;0),1,0)</f>
        <v>0</v>
      </c>
      <c r="AA280" s="1" cm="1">
        <f t="array" ref="AA280">SUMPRODUCT(LEN(H280)-LEN(SUBSTITUTE(H280,{"0";"1";"2";"3";"4";"5";"6";"7";"8";"9"},"")))</f>
        <v>11</v>
      </c>
      <c r="AC280" t="str">
        <f t="shared" si="30"/>
        <v/>
      </c>
      <c r="AD280">
        <f t="shared" si="31"/>
        <v>1</v>
      </c>
      <c r="AE280">
        <f t="shared" si="32"/>
        <v>1</v>
      </c>
      <c r="AF280" t="str">
        <f t="shared" si="33"/>
        <v>No</v>
      </c>
      <c r="AG280">
        <f t="shared" ca="1" si="34"/>
        <v>312</v>
      </c>
      <c r="AH280" t="str">
        <f ca="1">IF(OR(V280="",AG280=""),"Yes",IF(AG280&gt;Config!$B$41,"Yes","No"))</f>
        <v>No</v>
      </c>
    </row>
    <row r="281" spans="1:34" x14ac:dyDescent="0.25">
      <c r="A281" s="1" t="s">
        <v>2647</v>
      </c>
      <c r="B281" s="1" t="s">
        <v>565</v>
      </c>
      <c r="C281" s="1" t="s">
        <v>364</v>
      </c>
      <c r="D281" s="1" t="s">
        <v>2648</v>
      </c>
      <c r="E281" s="1" t="s">
        <v>34006</v>
      </c>
      <c r="F281" s="1" t="s">
        <v>2649</v>
      </c>
      <c r="G281" t="str">
        <f t="shared" si="28"/>
        <v>Invalid</v>
      </c>
      <c r="H281" s="1" t="s">
        <v>2650</v>
      </c>
      <c r="I281" t="str" cm="1">
        <f t="array" ref="I281">IF(OR(TRIM(H281)="",ISNUMBER(SEARCH("#",H281)),AA281&lt;Config!$B$8,SUMPRODUCT(--ISNUMBER(SEARCH({"a";"b";"c";"d";"e";"f";"g";"h";"i";"j";"k";"l";"m";"n";"o";"p";"q";"r";"s";"t";"u";"v";"w";"x";"y";"z"},H281)))&gt;0),"Invalid","Valid")</f>
        <v>Valid</v>
      </c>
      <c r="J281" s="1" t="s">
        <v>2651</v>
      </c>
      <c r="K281" s="1" t="s">
        <v>625</v>
      </c>
      <c r="L281" s="1" t="s">
        <v>29</v>
      </c>
      <c r="M281" s="1" t="s">
        <v>135</v>
      </c>
      <c r="N281" s="1" t="s">
        <v>358</v>
      </c>
      <c r="O281" s="1" t="s">
        <v>149</v>
      </c>
      <c r="P281" t="s">
        <v>53</v>
      </c>
      <c r="Q281" s="1" t="s">
        <v>181</v>
      </c>
      <c r="R281" s="1" t="s">
        <v>288</v>
      </c>
      <c r="S281" s="1" t="s">
        <v>904</v>
      </c>
      <c r="T281" s="1" t="s">
        <v>2652</v>
      </c>
      <c r="U281" s="1" t="s">
        <v>648</v>
      </c>
      <c r="V281" s="1" t="s">
        <v>1050</v>
      </c>
      <c r="W281" s="1" t="s">
        <v>40</v>
      </c>
      <c r="X281" t="str">
        <f t="shared" si="29"/>
        <v>Complete</v>
      </c>
      <c r="Y281">
        <f>MAX(0,100-IF(G281="Invalid",Config!$B$5,0)-IF(I281="Invalid",Config!$B$6,0)-IF(X281="Incomplete",Config!$B$7,0)-IF(AF281="Yes",Config!$B$37,0))</f>
        <v>45</v>
      </c>
      <c r="Z281" s="1">
        <f>IF(OR(TRIM(B281)="",COUNTIF(Config!$B$15:$B$19,B281)&gt;0),1,0)+IF(OR(TRIM(C281)="",COUNTIF(Config!$B$15:$B$19,C281)&gt;0),1,0)+IF(OR(TRIM(F281)="",COUNTIF(Config!$B$15:$B$19,F281)&gt;0),1,0)+IF(OR(TRIM(H281)="",COUNTIF(Config!$B$15:$B$19,H281)&gt;0),1,0)+IF(OR(TRIM(E281)="",COUNTIF(Config!$B$15:$B$19,E281)&gt;0),1,0)+IF(OR(TRIM(K281)="",COUNTIF(Config!$B$15:$B$19,K281)&gt;0),1,0)+IF(OR(TRIM(P281)="",COUNTIF(Config!$B$15:$B$19,P281)&gt;0),1,0)+IF(OR(TRIM(R281)="",COUNTIF(Config!$B$15:$B$19,R281)&gt;0),1,0)</f>
        <v>0</v>
      </c>
      <c r="AA281" s="1" cm="1">
        <f t="array" ref="AA281">SUMPRODUCT(LEN(H281)-LEN(SUBSTITUTE(H281,{"0";"1";"2";"3";"4";"5";"6";"7";"8";"9"},"")))</f>
        <v>12</v>
      </c>
      <c r="AC281" t="str">
        <f t="shared" si="30"/>
        <v>Invalid Email; Potential Duplicate</v>
      </c>
      <c r="AD281">
        <f t="shared" si="31"/>
        <v>0</v>
      </c>
      <c r="AE281">
        <f t="shared" si="32"/>
        <v>2</v>
      </c>
      <c r="AF281" t="str">
        <f t="shared" si="33"/>
        <v>Yes</v>
      </c>
      <c r="AG281">
        <f t="shared" ca="1" si="34"/>
        <v>37</v>
      </c>
      <c r="AH281" t="str">
        <f ca="1">IF(OR(V281="",AG281=""),"Yes",IF(AG281&gt;Config!$B$41,"Yes","No"))</f>
        <v>No</v>
      </c>
    </row>
    <row r="282" spans="1:34" x14ac:dyDescent="0.25">
      <c r="A282" s="1" t="s">
        <v>2653</v>
      </c>
      <c r="B282" s="1" t="s">
        <v>747</v>
      </c>
      <c r="C282" s="1" t="s">
        <v>308</v>
      </c>
      <c r="D282" s="1" t="s">
        <v>2654</v>
      </c>
      <c r="E282" s="1" t="s">
        <v>33866</v>
      </c>
      <c r="F282" s="1" t="s">
        <v>2655</v>
      </c>
      <c r="G282" t="str">
        <f t="shared" si="28"/>
        <v>Valid</v>
      </c>
      <c r="H282" s="1" t="s">
        <v>2656</v>
      </c>
      <c r="I282" t="str" cm="1">
        <f t="array" ref="I282">IF(OR(TRIM(H282)="",ISNUMBER(SEARCH("#",H282)),AA282&lt;Config!$B$8,SUMPRODUCT(--ISNUMBER(SEARCH({"a";"b";"c";"d";"e";"f";"g";"h";"i";"j";"k";"l";"m";"n";"o";"p";"q";"r";"s";"t";"u";"v";"w";"x";"y";"z"},H282)))&gt;0),"Invalid","Valid")</f>
        <v>Valid</v>
      </c>
      <c r="J282" s="1" t="s">
        <v>2657</v>
      </c>
      <c r="K282" s="1" t="s">
        <v>28</v>
      </c>
      <c r="L282" s="1" t="s">
        <v>102</v>
      </c>
      <c r="M282" s="1" t="s">
        <v>391</v>
      </c>
      <c r="N282" s="1" t="s">
        <v>358</v>
      </c>
      <c r="O282" s="1" t="s">
        <v>180</v>
      </c>
      <c r="P282" t="s">
        <v>314</v>
      </c>
      <c r="Q282" s="1" t="s">
        <v>315</v>
      </c>
      <c r="R282" s="1" t="s">
        <v>663</v>
      </c>
      <c r="S282" s="1" t="s">
        <v>2658</v>
      </c>
      <c r="T282" s="1" t="s">
        <v>2659</v>
      </c>
      <c r="U282" s="1" t="s">
        <v>2660</v>
      </c>
      <c r="V282" s="1" t="s">
        <v>2661</v>
      </c>
      <c r="W282" s="1" t="s">
        <v>293</v>
      </c>
      <c r="X282" t="str">
        <f t="shared" si="29"/>
        <v>Complete</v>
      </c>
      <c r="Y282">
        <f>MAX(0,100-IF(G282="Invalid",Config!$B$5,0)-IF(I282="Invalid",Config!$B$6,0)-IF(X282="Incomplete",Config!$B$7,0)-IF(AF282="Yes",Config!$B$37,0))</f>
        <v>100</v>
      </c>
      <c r="Z282" s="1">
        <f>IF(OR(TRIM(B282)="",COUNTIF(Config!$B$15:$B$19,B282)&gt;0),1,0)+IF(OR(TRIM(C282)="",COUNTIF(Config!$B$15:$B$19,C282)&gt;0),1,0)+IF(OR(TRIM(F282)="",COUNTIF(Config!$B$15:$B$19,F282)&gt;0),1,0)+IF(OR(TRIM(H282)="",COUNTIF(Config!$B$15:$B$19,H282)&gt;0),1,0)+IF(OR(TRIM(E282)="",COUNTIF(Config!$B$15:$B$19,E282)&gt;0),1,0)+IF(OR(TRIM(K282)="",COUNTIF(Config!$B$15:$B$19,K282)&gt;0),1,0)+IF(OR(TRIM(P282)="",COUNTIF(Config!$B$15:$B$19,P282)&gt;0),1,0)+IF(OR(TRIM(R282)="",COUNTIF(Config!$B$15:$B$19,R282)&gt;0),1,0)</f>
        <v>0</v>
      </c>
      <c r="AA282" s="1" cm="1">
        <f t="array" ref="AA282">SUMPRODUCT(LEN(H282)-LEN(SUBSTITUTE(H282,{"0";"1";"2";"3";"4";"5";"6";"7";"8";"9"},"")))</f>
        <v>12</v>
      </c>
      <c r="AC282" t="str">
        <f t="shared" si="30"/>
        <v/>
      </c>
      <c r="AD282">
        <f t="shared" si="31"/>
        <v>1</v>
      </c>
      <c r="AE282">
        <f t="shared" si="32"/>
        <v>1</v>
      </c>
      <c r="AF282" t="str">
        <f t="shared" si="33"/>
        <v>No</v>
      </c>
      <c r="AG282">
        <f t="shared" ca="1" si="34"/>
        <v>261</v>
      </c>
      <c r="AH282" t="str">
        <f ca="1">IF(OR(V282="",AG282=""),"Yes",IF(AG282&gt;Config!$B$41,"Yes","No"))</f>
        <v>No</v>
      </c>
    </row>
    <row r="283" spans="1:34" x14ac:dyDescent="0.25">
      <c r="A283" s="1" t="s">
        <v>2662</v>
      </c>
      <c r="B283" s="1" t="s">
        <v>1858</v>
      </c>
      <c r="C283" s="1" t="s">
        <v>1007</v>
      </c>
      <c r="D283" s="1" t="s">
        <v>2663</v>
      </c>
      <c r="E283" s="1" t="s">
        <v>578</v>
      </c>
      <c r="F283" s="1" t="s">
        <v>2664</v>
      </c>
      <c r="G283" t="str">
        <f t="shared" si="28"/>
        <v>Valid</v>
      </c>
      <c r="H283" s="1" t="s">
        <v>2665</v>
      </c>
      <c r="I283" t="str" cm="1">
        <f t="array" ref="I283">IF(OR(TRIM(H283)="",ISNUMBER(SEARCH("#",H283)),AA283&lt;Config!$B$8,SUMPRODUCT(--ISNUMBER(SEARCH({"a";"b";"c";"d";"e";"f";"g";"h";"i";"j";"k";"l";"m";"n";"o";"p";"q";"r";"s";"t";"u";"v";"w";"x";"y";"z"},H283)))&gt;0),"Invalid","Valid")</f>
        <v>Valid</v>
      </c>
      <c r="J283" s="1" t="s">
        <v>2666</v>
      </c>
      <c r="K283" s="1" t="s">
        <v>264</v>
      </c>
      <c r="L283" s="1" t="s">
        <v>49</v>
      </c>
      <c r="M283" s="1" t="s">
        <v>391</v>
      </c>
      <c r="N283" s="1" t="s">
        <v>31</v>
      </c>
      <c r="O283" s="1" t="s">
        <v>180</v>
      </c>
      <c r="P283" t="s">
        <v>236</v>
      </c>
      <c r="Q283" s="1" t="s">
        <v>254</v>
      </c>
      <c r="R283" s="1" t="s">
        <v>238</v>
      </c>
      <c r="S283" s="1" t="s">
        <v>2667</v>
      </c>
      <c r="T283" s="1" t="s">
        <v>2668</v>
      </c>
      <c r="U283" s="1" t="s">
        <v>2669</v>
      </c>
      <c r="V283" s="1" t="s">
        <v>2670</v>
      </c>
      <c r="W283" s="1" t="s">
        <v>186</v>
      </c>
      <c r="X283" t="str">
        <f t="shared" si="29"/>
        <v>Complete</v>
      </c>
      <c r="Y283">
        <f>MAX(0,100-IF(G283="Invalid",Config!$B$5,0)-IF(I283="Invalid",Config!$B$6,0)-IF(X283="Incomplete",Config!$B$7,0)-IF(AF283="Yes",Config!$B$37,0))</f>
        <v>100</v>
      </c>
      <c r="Z283" s="1">
        <f>IF(OR(TRIM(B283)="",COUNTIF(Config!$B$15:$B$19,B283)&gt;0),1,0)+IF(OR(TRIM(C283)="",COUNTIF(Config!$B$15:$B$19,C283)&gt;0),1,0)+IF(OR(TRIM(F283)="",COUNTIF(Config!$B$15:$B$19,F283)&gt;0),1,0)+IF(OR(TRIM(H283)="",COUNTIF(Config!$B$15:$B$19,H283)&gt;0),1,0)+IF(OR(TRIM(E283)="",COUNTIF(Config!$B$15:$B$19,E283)&gt;0),1,0)+IF(OR(TRIM(K283)="",COUNTIF(Config!$B$15:$B$19,K283)&gt;0),1,0)+IF(OR(TRIM(P283)="",COUNTIF(Config!$B$15:$B$19,P283)&gt;0),1,0)+IF(OR(TRIM(R283)="",COUNTIF(Config!$B$15:$B$19,R283)&gt;0),1,0)</f>
        <v>0</v>
      </c>
      <c r="AA283" s="1" cm="1">
        <f t="array" ref="AA283">SUMPRODUCT(LEN(H283)-LEN(SUBSTITUTE(H283,{"0";"1";"2";"3";"4";"5";"6";"7";"8";"9"},"")))</f>
        <v>12</v>
      </c>
      <c r="AC283" t="str">
        <f t="shared" si="30"/>
        <v/>
      </c>
      <c r="AD283">
        <f t="shared" si="31"/>
        <v>1</v>
      </c>
      <c r="AE283">
        <f t="shared" si="32"/>
        <v>1</v>
      </c>
      <c r="AF283" t="str">
        <f t="shared" si="33"/>
        <v>No</v>
      </c>
      <c r="AG283">
        <f t="shared" ca="1" si="34"/>
        <v>239</v>
      </c>
      <c r="AH283" t="str">
        <f ca="1">IF(OR(V283="",AG283=""),"Yes",IF(AG283&gt;Config!$B$41,"Yes","No"))</f>
        <v>No</v>
      </c>
    </row>
    <row r="284" spans="1:34" x14ac:dyDescent="0.25">
      <c r="A284" s="1" t="s">
        <v>2671</v>
      </c>
      <c r="B284" s="1" t="s">
        <v>33815</v>
      </c>
      <c r="C284" s="1" t="s">
        <v>337</v>
      </c>
      <c r="D284" s="1" t="s">
        <v>337</v>
      </c>
      <c r="E284" s="1" t="s">
        <v>33998</v>
      </c>
      <c r="F284" s="1" t="s">
        <v>2672</v>
      </c>
      <c r="G284" t="str">
        <f t="shared" si="28"/>
        <v>Valid</v>
      </c>
      <c r="H284" s="1" t="s">
        <v>2673</v>
      </c>
      <c r="I284" t="str" cm="1">
        <f t="array" ref="I284">IF(OR(TRIM(H284)="",ISNUMBER(SEARCH("#",H284)),AA284&lt;Config!$B$8,SUMPRODUCT(--ISNUMBER(SEARCH({"a";"b";"c";"d";"e";"f";"g";"h";"i";"j";"k";"l";"m";"n";"o";"p";"q";"r";"s";"t";"u";"v";"w";"x";"y";"z"},H284)))&gt;0),"Invalid","Valid")</f>
        <v>Valid</v>
      </c>
      <c r="J284" s="1" t="s">
        <v>2674</v>
      </c>
      <c r="K284" s="1" t="s">
        <v>287</v>
      </c>
      <c r="L284" s="1" t="s">
        <v>134</v>
      </c>
      <c r="M284" s="1" t="s">
        <v>33827</v>
      </c>
      <c r="N284" s="1" t="s">
        <v>713</v>
      </c>
      <c r="O284" s="1" t="s">
        <v>180</v>
      </c>
      <c r="P284" t="s">
        <v>53</v>
      </c>
      <c r="Q284" s="1" t="s">
        <v>54</v>
      </c>
      <c r="R284" s="1" t="s">
        <v>55</v>
      </c>
      <c r="S284" s="1" t="s">
        <v>2675</v>
      </c>
      <c r="T284" s="1" t="s">
        <v>2676</v>
      </c>
      <c r="U284" s="1" t="s">
        <v>2677</v>
      </c>
      <c r="V284" s="1" t="s">
        <v>2678</v>
      </c>
      <c r="W284" s="1" t="s">
        <v>125</v>
      </c>
      <c r="X284" t="str">
        <f t="shared" si="29"/>
        <v>Incomplete</v>
      </c>
      <c r="Y284">
        <f>MAX(0,100-IF(G284="Invalid",Config!$B$5,0)-IF(I284="Invalid",Config!$B$6,0)-IF(X284="Incomplete",Config!$B$7,0)-IF(AF284="Yes",Config!$B$37,0))</f>
        <v>60</v>
      </c>
      <c r="Z284" s="1">
        <f>IF(OR(TRIM(B284)="",COUNTIF(Config!$B$15:$B$19,B284)&gt;0),1,0)+IF(OR(TRIM(C284)="",COUNTIF(Config!$B$15:$B$19,C284)&gt;0),1,0)+IF(OR(TRIM(F284)="",COUNTIF(Config!$B$15:$B$19,F284)&gt;0),1,0)+IF(OR(TRIM(H284)="",COUNTIF(Config!$B$15:$B$19,H284)&gt;0),1,0)+IF(OR(TRIM(E284)="",COUNTIF(Config!$B$15:$B$19,E284)&gt;0),1,0)+IF(OR(TRIM(K284)="",COUNTIF(Config!$B$15:$B$19,K284)&gt;0),1,0)+IF(OR(TRIM(P284)="",COUNTIF(Config!$B$15:$B$19,P284)&gt;0),1,0)+IF(OR(TRIM(R284)="",COUNTIF(Config!$B$15:$B$19,R284)&gt;0),1,0)</f>
        <v>1</v>
      </c>
      <c r="AA284" s="1" cm="1">
        <f t="array" ref="AA284">SUMPRODUCT(LEN(H284)-LEN(SUBSTITUTE(H284,{"0";"1";"2";"3";"4";"5";"6";"7";"8";"9"},"")))</f>
        <v>12</v>
      </c>
      <c r="AC284" t="str">
        <f t="shared" si="30"/>
        <v>Incomplete Profile</v>
      </c>
      <c r="AD284">
        <f t="shared" si="31"/>
        <v>1</v>
      </c>
      <c r="AE284">
        <f t="shared" si="32"/>
        <v>1</v>
      </c>
      <c r="AF284" t="str">
        <f t="shared" si="33"/>
        <v>No</v>
      </c>
      <c r="AG284">
        <f t="shared" ca="1" si="34"/>
        <v>515</v>
      </c>
      <c r="AH284" t="str">
        <f ca="1">IF(OR(V284="",AG284=""),"Yes",IF(AG284&gt;Config!$B$41,"Yes","No"))</f>
        <v>Yes</v>
      </c>
    </row>
    <row r="285" spans="1:34" x14ac:dyDescent="0.25">
      <c r="A285" s="1" t="s">
        <v>2679</v>
      </c>
      <c r="B285" s="1" t="s">
        <v>295</v>
      </c>
      <c r="C285" s="1" t="s">
        <v>946</v>
      </c>
      <c r="D285" s="1" t="s">
        <v>2680</v>
      </c>
      <c r="E285" s="1" t="s">
        <v>159</v>
      </c>
      <c r="F285" s="1" t="s">
        <v>2681</v>
      </c>
      <c r="G285" t="str">
        <f t="shared" si="28"/>
        <v>Valid</v>
      </c>
      <c r="H285" s="1" t="s">
        <v>2682</v>
      </c>
      <c r="I285" t="str" cm="1">
        <f t="array" ref="I285">IF(OR(TRIM(H285)="",ISNUMBER(SEARCH("#",H285)),AA285&lt;Config!$B$8,SUMPRODUCT(--ISNUMBER(SEARCH({"a";"b";"c";"d";"e";"f";"g";"h";"i";"j";"k";"l";"m";"n";"o";"p";"q";"r";"s";"t";"u";"v";"w";"x";"y";"z"},H285)))&gt;0),"Invalid","Valid")</f>
        <v>Valid</v>
      </c>
      <c r="J285" s="1" t="s">
        <v>2683</v>
      </c>
      <c r="K285" s="1" t="s">
        <v>163</v>
      </c>
      <c r="L285" s="1" t="s">
        <v>265</v>
      </c>
      <c r="M285" s="1" t="s">
        <v>85</v>
      </c>
      <c r="N285" s="1" t="s">
        <v>252</v>
      </c>
      <c r="O285" s="1" t="s">
        <v>69</v>
      </c>
      <c r="P285" t="s">
        <v>344</v>
      </c>
      <c r="Q285" s="1" t="s">
        <v>345</v>
      </c>
      <c r="R285" s="1" t="s">
        <v>1141</v>
      </c>
      <c r="S285" s="1" t="s">
        <v>2684</v>
      </c>
      <c r="T285" s="1" t="s">
        <v>2685</v>
      </c>
      <c r="U285" s="1" t="s">
        <v>2686</v>
      </c>
      <c r="V285" s="1" t="s">
        <v>2687</v>
      </c>
      <c r="W285" s="1" t="s">
        <v>94</v>
      </c>
      <c r="X285" t="str">
        <f t="shared" si="29"/>
        <v>Complete</v>
      </c>
      <c r="Y285">
        <f>MAX(0,100-IF(G285="Invalid",Config!$B$5,0)-IF(I285="Invalid",Config!$B$6,0)-IF(X285="Incomplete",Config!$B$7,0)-IF(AF285="Yes",Config!$B$37,0))</f>
        <v>100</v>
      </c>
      <c r="Z285" s="1">
        <f>IF(OR(TRIM(B285)="",COUNTIF(Config!$B$15:$B$19,B285)&gt;0),1,0)+IF(OR(TRIM(C285)="",COUNTIF(Config!$B$15:$B$19,C285)&gt;0),1,0)+IF(OR(TRIM(F285)="",COUNTIF(Config!$B$15:$B$19,F285)&gt;0),1,0)+IF(OR(TRIM(H285)="",COUNTIF(Config!$B$15:$B$19,H285)&gt;0),1,0)+IF(OR(TRIM(E285)="",COUNTIF(Config!$B$15:$B$19,E285)&gt;0),1,0)+IF(OR(TRIM(K285)="",COUNTIF(Config!$B$15:$B$19,K285)&gt;0),1,0)+IF(OR(TRIM(P285)="",COUNTIF(Config!$B$15:$B$19,P285)&gt;0),1,0)+IF(OR(TRIM(R285)="",COUNTIF(Config!$B$15:$B$19,R285)&gt;0),1,0)</f>
        <v>0</v>
      </c>
      <c r="AA285" s="1" cm="1">
        <f t="array" ref="AA285">SUMPRODUCT(LEN(H285)-LEN(SUBSTITUTE(H285,{"0";"1";"2";"3";"4";"5";"6";"7";"8";"9"},"")))</f>
        <v>10</v>
      </c>
      <c r="AC285" t="str">
        <f t="shared" si="30"/>
        <v/>
      </c>
      <c r="AD285">
        <f t="shared" si="31"/>
        <v>1</v>
      </c>
      <c r="AE285">
        <f t="shared" si="32"/>
        <v>1</v>
      </c>
      <c r="AF285" t="str">
        <f t="shared" si="33"/>
        <v>No</v>
      </c>
      <c r="AG285">
        <f t="shared" ca="1" si="34"/>
        <v>492</v>
      </c>
      <c r="AH285" t="str">
        <f ca="1">IF(OR(V285="",AG285=""),"Yes",IF(AG285&gt;Config!$B$41,"Yes","No"))</f>
        <v>Yes</v>
      </c>
    </row>
    <row r="286" spans="1:34" x14ac:dyDescent="0.25">
      <c r="A286" s="1" t="s">
        <v>2688</v>
      </c>
      <c r="B286" s="1" t="s">
        <v>534</v>
      </c>
      <c r="C286" s="1" t="s">
        <v>545</v>
      </c>
      <c r="D286" s="1" t="s">
        <v>2689</v>
      </c>
      <c r="E286" s="1" t="s">
        <v>34007</v>
      </c>
      <c r="F286" s="1" t="s">
        <v>2690</v>
      </c>
      <c r="G286" t="str">
        <f t="shared" si="28"/>
        <v>Invalid</v>
      </c>
      <c r="H286" s="1" t="s">
        <v>2691</v>
      </c>
      <c r="I286" t="str" cm="1">
        <f t="array" ref="I286">IF(OR(TRIM(H286)="",ISNUMBER(SEARCH("#",H286)),AA286&lt;Config!$B$8,SUMPRODUCT(--ISNUMBER(SEARCH({"a";"b";"c";"d";"e";"f";"g";"h";"i";"j";"k";"l";"m";"n";"o";"p";"q";"r";"s";"t";"u";"v";"w";"x";"y";"z"},H286)))&gt;0),"Invalid","Valid")</f>
        <v>Valid</v>
      </c>
      <c r="J286" s="1" t="s">
        <v>2692</v>
      </c>
      <c r="K286" s="1" t="s">
        <v>378</v>
      </c>
      <c r="L286" s="1" t="s">
        <v>164</v>
      </c>
      <c r="M286" s="1" t="s">
        <v>462</v>
      </c>
      <c r="N286" s="1" t="s">
        <v>358</v>
      </c>
      <c r="O286" s="1" t="s">
        <v>180</v>
      </c>
      <c r="P286" t="s">
        <v>53</v>
      </c>
      <c r="Q286" s="1" t="s">
        <v>181</v>
      </c>
      <c r="R286" s="1" t="s">
        <v>55</v>
      </c>
      <c r="S286" s="1" t="s">
        <v>2693</v>
      </c>
      <c r="T286" s="1" t="s">
        <v>2694</v>
      </c>
      <c r="U286" s="1" t="s">
        <v>595</v>
      </c>
      <c r="V286" s="1" t="s">
        <v>140</v>
      </c>
      <c r="W286" s="1" t="s">
        <v>186</v>
      </c>
      <c r="X286" t="str">
        <f t="shared" si="29"/>
        <v>Complete</v>
      </c>
      <c r="Y286">
        <f>MAX(0,100-IF(G286="Invalid",Config!$B$5,0)-IF(I286="Invalid",Config!$B$6,0)-IF(X286="Incomplete",Config!$B$7,0)-IF(AF286="Yes",Config!$B$37,0))</f>
        <v>70</v>
      </c>
      <c r="Z286" s="1">
        <f>IF(OR(TRIM(B286)="",COUNTIF(Config!$B$15:$B$19,B286)&gt;0),1,0)+IF(OR(TRIM(C286)="",COUNTIF(Config!$B$15:$B$19,C286)&gt;0),1,0)+IF(OR(TRIM(F286)="",COUNTIF(Config!$B$15:$B$19,F286)&gt;0),1,0)+IF(OR(TRIM(H286)="",COUNTIF(Config!$B$15:$B$19,H286)&gt;0),1,0)+IF(OR(TRIM(E286)="",COUNTIF(Config!$B$15:$B$19,E286)&gt;0),1,0)+IF(OR(TRIM(K286)="",COUNTIF(Config!$B$15:$B$19,K286)&gt;0),1,0)+IF(OR(TRIM(P286)="",COUNTIF(Config!$B$15:$B$19,P286)&gt;0),1,0)+IF(OR(TRIM(R286)="",COUNTIF(Config!$B$15:$B$19,R286)&gt;0),1,0)</f>
        <v>0</v>
      </c>
      <c r="AA286" s="1" cm="1">
        <f t="array" ref="AA286">SUMPRODUCT(LEN(H286)-LEN(SUBSTITUTE(H286,{"0";"1";"2";"3";"4";"5";"6";"7";"8";"9"},"")))</f>
        <v>12</v>
      </c>
      <c r="AC286" t="str">
        <f t="shared" si="30"/>
        <v>Invalid Email</v>
      </c>
      <c r="AD286">
        <f t="shared" si="31"/>
        <v>0</v>
      </c>
      <c r="AE286">
        <f t="shared" si="32"/>
        <v>1</v>
      </c>
      <c r="AF286" t="str">
        <f t="shared" si="33"/>
        <v>No</v>
      </c>
      <c r="AG286">
        <f t="shared" ca="1" si="34"/>
        <v>37</v>
      </c>
      <c r="AH286" t="str">
        <f ca="1">IF(OR(V286="",AG286=""),"Yes",IF(AG286&gt;Config!$B$41,"Yes","No"))</f>
        <v>No</v>
      </c>
    </row>
    <row r="287" spans="1:34" x14ac:dyDescent="0.25">
      <c r="A287" s="1" t="s">
        <v>2695</v>
      </c>
      <c r="B287" s="1" t="s">
        <v>1165</v>
      </c>
      <c r="C287" s="1" t="s">
        <v>1496</v>
      </c>
      <c r="D287" s="1" t="s">
        <v>2696</v>
      </c>
      <c r="E287" s="1" t="s">
        <v>34008</v>
      </c>
      <c r="F287" s="1" t="s">
        <v>2697</v>
      </c>
      <c r="G287" t="str">
        <f t="shared" si="28"/>
        <v>Valid</v>
      </c>
      <c r="H287" s="1" t="s">
        <v>2698</v>
      </c>
      <c r="I287" t="str" cm="1">
        <f t="array" ref="I287">IF(OR(TRIM(H287)="",ISNUMBER(SEARCH("#",H287)),AA287&lt;Config!$B$8,SUMPRODUCT(--ISNUMBER(SEARCH({"a";"b";"c";"d";"e";"f";"g";"h";"i";"j";"k";"l";"m";"n";"o";"p";"q";"r";"s";"t";"u";"v";"w";"x";"y";"z"},H287)))&gt;0),"Invalid","Valid")</f>
        <v>Valid</v>
      </c>
      <c r="J287" s="1" t="s">
        <v>2699</v>
      </c>
      <c r="K287" s="1" t="s">
        <v>866</v>
      </c>
      <c r="L287" s="1" t="s">
        <v>450</v>
      </c>
      <c r="M287" s="1" t="s">
        <v>165</v>
      </c>
      <c r="N287" s="1" t="s">
        <v>224</v>
      </c>
      <c r="O287" s="1" t="s">
        <v>149</v>
      </c>
      <c r="P287" t="s">
        <v>53</v>
      </c>
      <c r="Q287" s="1" t="s">
        <v>197</v>
      </c>
      <c r="R287" s="1" t="s">
        <v>197</v>
      </c>
      <c r="S287" s="1" t="s">
        <v>2700</v>
      </c>
      <c r="T287" s="1" t="s">
        <v>2701</v>
      </c>
      <c r="U287" s="1" t="s">
        <v>1752</v>
      </c>
      <c r="V287" s="1" t="s">
        <v>2702</v>
      </c>
      <c r="W287" s="1" t="s">
        <v>40</v>
      </c>
      <c r="X287" t="str">
        <f t="shared" si="29"/>
        <v>Complete</v>
      </c>
      <c r="Y287">
        <f>MAX(0,100-IF(G287="Invalid",Config!$B$5,0)-IF(I287="Invalid",Config!$B$6,0)-IF(X287="Incomplete",Config!$B$7,0)-IF(AF287="Yes",Config!$B$37,0))</f>
        <v>75</v>
      </c>
      <c r="Z287" s="1">
        <f>IF(OR(TRIM(B287)="",COUNTIF(Config!$B$15:$B$19,B287)&gt;0),1,0)+IF(OR(TRIM(C287)="",COUNTIF(Config!$B$15:$B$19,C287)&gt;0),1,0)+IF(OR(TRIM(F287)="",COUNTIF(Config!$B$15:$B$19,F287)&gt;0),1,0)+IF(OR(TRIM(H287)="",COUNTIF(Config!$B$15:$B$19,H287)&gt;0),1,0)+IF(OR(TRIM(E287)="",COUNTIF(Config!$B$15:$B$19,E287)&gt;0),1,0)+IF(OR(TRIM(K287)="",COUNTIF(Config!$B$15:$B$19,K287)&gt;0),1,0)+IF(OR(TRIM(P287)="",COUNTIF(Config!$B$15:$B$19,P287)&gt;0),1,0)+IF(OR(TRIM(R287)="",COUNTIF(Config!$B$15:$B$19,R287)&gt;0),1,0)</f>
        <v>0</v>
      </c>
      <c r="AA287" s="1" cm="1">
        <f t="array" ref="AA287">SUMPRODUCT(LEN(H287)-LEN(SUBSTITUTE(H287,{"0";"1";"2";"3";"4";"5";"6";"7";"8";"9"},"")))</f>
        <v>12</v>
      </c>
      <c r="AC287" t="str">
        <f t="shared" si="30"/>
        <v>Potential Duplicate</v>
      </c>
      <c r="AD287">
        <f t="shared" si="31"/>
        <v>1</v>
      </c>
      <c r="AE287">
        <f t="shared" si="32"/>
        <v>2</v>
      </c>
      <c r="AF287" t="str">
        <f t="shared" si="33"/>
        <v>Yes</v>
      </c>
      <c r="AG287">
        <f t="shared" ca="1" si="34"/>
        <v>428</v>
      </c>
      <c r="AH287" t="str">
        <f ca="1">IF(OR(V287="",AG287=""),"Yes",IF(AG287&gt;Config!$B$41,"Yes","No"))</f>
        <v>Yes</v>
      </c>
    </row>
    <row r="288" spans="1:34" x14ac:dyDescent="0.25">
      <c r="A288" s="1" t="s">
        <v>2703</v>
      </c>
      <c r="B288" s="1" t="s">
        <v>77</v>
      </c>
      <c r="C288" s="1" t="s">
        <v>128</v>
      </c>
      <c r="D288" s="1" t="s">
        <v>2704</v>
      </c>
      <c r="E288" s="1" t="s">
        <v>33824</v>
      </c>
      <c r="F288" s="1" t="s">
        <v>2705</v>
      </c>
      <c r="G288" t="str">
        <f t="shared" si="28"/>
        <v>Valid</v>
      </c>
      <c r="H288" s="1" t="s">
        <v>2706</v>
      </c>
      <c r="I288" t="str" cm="1">
        <f t="array" ref="I288">IF(OR(TRIM(H288)="",ISNUMBER(SEARCH("#",H288)),AA288&lt;Config!$B$8,SUMPRODUCT(--ISNUMBER(SEARCH({"a";"b";"c";"d";"e";"f";"g";"h";"i";"j";"k";"l";"m";"n";"o";"p";"q";"r";"s";"t";"u";"v";"w";"x";"y";"z"},H288)))&gt;0),"Invalid","Valid")</f>
        <v>Valid</v>
      </c>
      <c r="J288" s="1" t="s">
        <v>2707</v>
      </c>
      <c r="K288" s="1" t="s">
        <v>516</v>
      </c>
      <c r="L288" s="1" t="s">
        <v>67</v>
      </c>
      <c r="M288" s="1" t="s">
        <v>391</v>
      </c>
      <c r="N288" s="1" t="s">
        <v>211</v>
      </c>
      <c r="O288" s="1" t="s">
        <v>180</v>
      </c>
      <c r="P288" t="s">
        <v>33</v>
      </c>
      <c r="Q288" s="1" t="s">
        <v>119</v>
      </c>
      <c r="R288" s="1" t="s">
        <v>2708</v>
      </c>
      <c r="S288" s="1" t="s">
        <v>2709</v>
      </c>
      <c r="T288" s="1" t="s">
        <v>2710</v>
      </c>
      <c r="U288" s="1" t="s">
        <v>2711</v>
      </c>
      <c r="V288" s="1" t="s">
        <v>140</v>
      </c>
      <c r="W288" s="1" t="s">
        <v>141</v>
      </c>
      <c r="X288" t="str">
        <f t="shared" si="29"/>
        <v>Complete</v>
      </c>
      <c r="Y288">
        <f>MAX(0,100-IF(G288="Invalid",Config!$B$5,0)-IF(I288="Invalid",Config!$B$6,0)-IF(X288="Incomplete",Config!$B$7,0)-IF(AF288="Yes",Config!$B$37,0))</f>
        <v>75</v>
      </c>
      <c r="Z288" s="1">
        <f>IF(OR(TRIM(B288)="",COUNTIF(Config!$B$15:$B$19,B288)&gt;0),1,0)+IF(OR(TRIM(C288)="",COUNTIF(Config!$B$15:$B$19,C288)&gt;0),1,0)+IF(OR(TRIM(F288)="",COUNTIF(Config!$B$15:$B$19,F288)&gt;0),1,0)+IF(OR(TRIM(H288)="",COUNTIF(Config!$B$15:$B$19,H288)&gt;0),1,0)+IF(OR(TRIM(E288)="",COUNTIF(Config!$B$15:$B$19,E288)&gt;0),1,0)+IF(OR(TRIM(K288)="",COUNTIF(Config!$B$15:$B$19,K288)&gt;0),1,0)+IF(OR(TRIM(P288)="",COUNTIF(Config!$B$15:$B$19,P288)&gt;0),1,0)+IF(OR(TRIM(R288)="",COUNTIF(Config!$B$15:$B$19,R288)&gt;0),1,0)</f>
        <v>0</v>
      </c>
      <c r="AA288" s="1" cm="1">
        <f t="array" ref="AA288">SUMPRODUCT(LEN(H288)-LEN(SUBSTITUTE(H288,{"0";"1";"2";"3";"4";"5";"6";"7";"8";"9"},"")))</f>
        <v>10</v>
      </c>
      <c r="AC288" t="str">
        <f t="shared" si="30"/>
        <v>Potential Duplicate</v>
      </c>
      <c r="AD288">
        <f t="shared" si="31"/>
        <v>2</v>
      </c>
      <c r="AE288">
        <f t="shared" si="32"/>
        <v>1</v>
      </c>
      <c r="AF288" t="str">
        <f t="shared" si="33"/>
        <v>Yes</v>
      </c>
      <c r="AG288">
        <f t="shared" ca="1" si="34"/>
        <v>37</v>
      </c>
      <c r="AH288" t="str">
        <f ca="1">IF(OR(V288="",AG288=""),"Yes",IF(AG288&gt;Config!$B$41,"Yes","No"))</f>
        <v>No</v>
      </c>
    </row>
    <row r="289" spans="1:34" x14ac:dyDescent="0.25">
      <c r="A289" s="1" t="s">
        <v>2712</v>
      </c>
      <c r="B289" s="1" t="s">
        <v>1450</v>
      </c>
      <c r="C289" s="1" t="s">
        <v>1400</v>
      </c>
      <c r="D289" s="1" t="s">
        <v>2713</v>
      </c>
      <c r="E289" s="1" t="s">
        <v>34009</v>
      </c>
      <c r="F289" s="1" t="s">
        <v>2714</v>
      </c>
      <c r="G289" t="str">
        <f t="shared" si="28"/>
        <v>Valid</v>
      </c>
      <c r="H289" s="1" t="s">
        <v>2715</v>
      </c>
      <c r="I289" t="str" cm="1">
        <f t="array" ref="I289">IF(OR(TRIM(H289)="",ISNUMBER(SEARCH("#",H289)),AA289&lt;Config!$B$8,SUMPRODUCT(--ISNUMBER(SEARCH({"a";"b";"c";"d";"e";"f";"g";"h";"i";"j";"k";"l";"m";"n";"o";"p";"q";"r";"s";"t";"u";"v";"w";"x";"y";"z"},H289)))&gt;0),"Invalid","Valid")</f>
        <v>Valid</v>
      </c>
      <c r="J289" s="1" t="s">
        <v>2716</v>
      </c>
      <c r="K289" s="1" t="s">
        <v>481</v>
      </c>
      <c r="L289" s="1" t="s">
        <v>84</v>
      </c>
      <c r="M289" s="1" t="s">
        <v>33827</v>
      </c>
      <c r="N289" s="1" t="s">
        <v>211</v>
      </c>
      <c r="O289" s="1" t="s">
        <v>196</v>
      </c>
      <c r="P289" t="s">
        <v>104</v>
      </c>
      <c r="Q289" s="1" t="s">
        <v>302</v>
      </c>
      <c r="R289" s="1" t="s">
        <v>833</v>
      </c>
      <c r="S289" s="1" t="s">
        <v>2717</v>
      </c>
      <c r="T289" s="1" t="s">
        <v>2718</v>
      </c>
      <c r="U289" s="1" t="s">
        <v>1546</v>
      </c>
      <c r="V289" s="1" t="s">
        <v>2719</v>
      </c>
      <c r="W289" s="1" t="s">
        <v>293</v>
      </c>
      <c r="X289" t="str">
        <f t="shared" si="29"/>
        <v>Complete</v>
      </c>
      <c r="Y289">
        <f>MAX(0,100-IF(G289="Invalid",Config!$B$5,0)-IF(I289="Invalid",Config!$B$6,0)-IF(X289="Incomplete",Config!$B$7,0)-IF(AF289="Yes",Config!$B$37,0))</f>
        <v>100</v>
      </c>
      <c r="Z289" s="1">
        <f>IF(OR(TRIM(B289)="",COUNTIF(Config!$B$15:$B$19,B289)&gt;0),1,0)+IF(OR(TRIM(C289)="",COUNTIF(Config!$B$15:$B$19,C289)&gt;0),1,0)+IF(OR(TRIM(F289)="",COUNTIF(Config!$B$15:$B$19,F289)&gt;0),1,0)+IF(OR(TRIM(H289)="",COUNTIF(Config!$B$15:$B$19,H289)&gt;0),1,0)+IF(OR(TRIM(E289)="",COUNTIF(Config!$B$15:$B$19,E289)&gt;0),1,0)+IF(OR(TRIM(K289)="",COUNTIF(Config!$B$15:$B$19,K289)&gt;0),1,0)+IF(OR(TRIM(P289)="",COUNTIF(Config!$B$15:$B$19,P289)&gt;0),1,0)+IF(OR(TRIM(R289)="",COUNTIF(Config!$B$15:$B$19,R289)&gt;0),1,0)</f>
        <v>0</v>
      </c>
      <c r="AA289" s="1" cm="1">
        <f t="array" ref="AA289">SUMPRODUCT(LEN(H289)-LEN(SUBSTITUTE(H289,{"0";"1";"2";"3";"4";"5";"6";"7";"8";"9"},"")))</f>
        <v>11</v>
      </c>
      <c r="AC289" t="str">
        <f t="shared" si="30"/>
        <v/>
      </c>
      <c r="AD289">
        <f t="shared" si="31"/>
        <v>1</v>
      </c>
      <c r="AE289">
        <f t="shared" si="32"/>
        <v>1</v>
      </c>
      <c r="AF289" t="str">
        <f t="shared" si="33"/>
        <v>No</v>
      </c>
      <c r="AG289">
        <f t="shared" ca="1" si="34"/>
        <v>117</v>
      </c>
      <c r="AH289" t="str">
        <f ca="1">IF(OR(V289="",AG289=""),"Yes",IF(AG289&gt;Config!$B$41,"Yes","No"))</f>
        <v>No</v>
      </c>
    </row>
    <row r="290" spans="1:34" x14ac:dyDescent="0.25">
      <c r="A290" s="1" t="s">
        <v>2720</v>
      </c>
      <c r="B290" s="1" t="s">
        <v>1266</v>
      </c>
      <c r="C290" s="1" t="s">
        <v>364</v>
      </c>
      <c r="D290" s="1" t="s">
        <v>2721</v>
      </c>
      <c r="E290" s="1" t="s">
        <v>339</v>
      </c>
      <c r="F290" s="1" t="s">
        <v>2722</v>
      </c>
      <c r="G290" t="str">
        <f t="shared" si="28"/>
        <v>Valid</v>
      </c>
      <c r="H290" s="1" t="s">
        <v>2723</v>
      </c>
      <c r="I290" t="str" cm="1">
        <f t="array" ref="I290">IF(OR(TRIM(H290)="",ISNUMBER(SEARCH("#",H290)),AA290&lt;Config!$B$8,SUMPRODUCT(--ISNUMBER(SEARCH({"a";"b";"c";"d";"e";"f";"g";"h";"i";"j";"k";"l";"m";"n";"o";"p";"q";"r";"s";"t";"u";"v";"w";"x";"y";"z"},H290)))&gt;0),"Invalid","Valid")</f>
        <v>Valid</v>
      </c>
      <c r="J290" s="1" t="s">
        <v>2724</v>
      </c>
      <c r="K290" s="1" t="s">
        <v>722</v>
      </c>
      <c r="L290" s="1" t="s">
        <v>179</v>
      </c>
      <c r="M290" s="1" t="s">
        <v>165</v>
      </c>
      <c r="N290" s="1" t="s">
        <v>68</v>
      </c>
      <c r="O290" s="1" t="s">
        <v>149</v>
      </c>
      <c r="P290" t="s">
        <v>53</v>
      </c>
      <c r="Q290" s="1" t="s">
        <v>54</v>
      </c>
      <c r="R290" s="1" t="s">
        <v>288</v>
      </c>
      <c r="S290" s="1" t="s">
        <v>2725</v>
      </c>
      <c r="T290" s="1" t="s">
        <v>2726</v>
      </c>
      <c r="U290" s="1" t="s">
        <v>2727</v>
      </c>
      <c r="V290" s="1" t="s">
        <v>2728</v>
      </c>
      <c r="W290" s="1" t="s">
        <v>141</v>
      </c>
      <c r="X290" t="str">
        <f t="shared" si="29"/>
        <v>Complete</v>
      </c>
      <c r="Y290">
        <f>MAX(0,100-IF(G290="Invalid",Config!$B$5,0)-IF(I290="Invalid",Config!$B$6,0)-IF(X290="Incomplete",Config!$B$7,0)-IF(AF290="Yes",Config!$B$37,0))</f>
        <v>100</v>
      </c>
      <c r="Z290" s="1">
        <f>IF(OR(TRIM(B290)="",COUNTIF(Config!$B$15:$B$19,B290)&gt;0),1,0)+IF(OR(TRIM(C290)="",COUNTIF(Config!$B$15:$B$19,C290)&gt;0),1,0)+IF(OR(TRIM(F290)="",COUNTIF(Config!$B$15:$B$19,F290)&gt;0),1,0)+IF(OR(TRIM(H290)="",COUNTIF(Config!$B$15:$B$19,H290)&gt;0),1,0)+IF(OR(TRIM(E290)="",COUNTIF(Config!$B$15:$B$19,E290)&gt;0),1,0)+IF(OR(TRIM(K290)="",COUNTIF(Config!$B$15:$B$19,K290)&gt;0),1,0)+IF(OR(TRIM(P290)="",COUNTIF(Config!$B$15:$B$19,P290)&gt;0),1,0)+IF(OR(TRIM(R290)="",COUNTIF(Config!$B$15:$B$19,R290)&gt;0),1,0)</f>
        <v>0</v>
      </c>
      <c r="AA290" s="1" cm="1">
        <f t="array" ref="AA290">SUMPRODUCT(LEN(H290)-LEN(SUBSTITUTE(H290,{"0";"1";"2";"3";"4";"5";"6";"7";"8";"9"},"")))</f>
        <v>12</v>
      </c>
      <c r="AC290" t="str">
        <f t="shared" si="30"/>
        <v/>
      </c>
      <c r="AD290">
        <f t="shared" si="31"/>
        <v>1</v>
      </c>
      <c r="AE290">
        <f t="shared" si="32"/>
        <v>1</v>
      </c>
      <c r="AF290" t="str">
        <f t="shared" si="33"/>
        <v>No</v>
      </c>
      <c r="AG290">
        <f t="shared" ca="1" si="34"/>
        <v>542</v>
      </c>
      <c r="AH290" t="str">
        <f ca="1">IF(OR(V290="",AG290=""),"Yes",IF(AG290&gt;Config!$B$41,"Yes","No"))</f>
        <v>Yes</v>
      </c>
    </row>
    <row r="291" spans="1:34" x14ac:dyDescent="0.25">
      <c r="A291" s="1" t="s">
        <v>2729</v>
      </c>
      <c r="B291" s="1" t="s">
        <v>336</v>
      </c>
      <c r="C291" s="1" t="s">
        <v>97</v>
      </c>
      <c r="D291" s="1" t="s">
        <v>2730</v>
      </c>
      <c r="E291" s="1" t="s">
        <v>33824</v>
      </c>
      <c r="F291" s="1" t="s">
        <v>2731</v>
      </c>
      <c r="G291" t="str">
        <f t="shared" si="28"/>
        <v>Valid</v>
      </c>
      <c r="H291" s="1" t="s">
        <v>2732</v>
      </c>
      <c r="I291" t="str" cm="1">
        <f t="array" ref="I291">IF(OR(TRIM(H291)="",ISNUMBER(SEARCH("#",H291)),AA291&lt;Config!$B$8,SUMPRODUCT(--ISNUMBER(SEARCH({"a";"b";"c";"d";"e";"f";"g";"h";"i";"j";"k";"l";"m";"n";"o";"p";"q";"r";"s";"t";"u";"v";"w";"x";"y";"z"},H291)))&gt;0),"Invalid","Valid")</f>
        <v>Valid</v>
      </c>
      <c r="J291" s="1" t="s">
        <v>2733</v>
      </c>
      <c r="K291" s="1" t="s">
        <v>1001</v>
      </c>
      <c r="L291" s="1" t="s">
        <v>179</v>
      </c>
      <c r="M291" s="1" t="s">
        <v>103</v>
      </c>
      <c r="N291" s="1" t="s">
        <v>713</v>
      </c>
      <c r="O291" s="1" t="s">
        <v>180</v>
      </c>
      <c r="P291" t="s">
        <v>53</v>
      </c>
      <c r="Q291" s="1" t="s">
        <v>150</v>
      </c>
      <c r="R291" s="1" t="s">
        <v>197</v>
      </c>
      <c r="S291" s="1" t="s">
        <v>2734</v>
      </c>
      <c r="T291" s="1" t="s">
        <v>2735</v>
      </c>
      <c r="U291" s="1" t="s">
        <v>2736</v>
      </c>
      <c r="V291" s="1" t="s">
        <v>2737</v>
      </c>
      <c r="W291" s="1" t="s">
        <v>75</v>
      </c>
      <c r="X291" t="str">
        <f t="shared" si="29"/>
        <v>Complete</v>
      </c>
      <c r="Y291">
        <f>MAX(0,100-IF(G291="Invalid",Config!$B$5,0)-IF(I291="Invalid",Config!$B$6,0)-IF(X291="Incomplete",Config!$B$7,0)-IF(AF291="Yes",Config!$B$37,0))</f>
        <v>100</v>
      </c>
      <c r="Z291" s="1">
        <f>IF(OR(TRIM(B291)="",COUNTIF(Config!$B$15:$B$19,B291)&gt;0),1,0)+IF(OR(TRIM(C291)="",COUNTIF(Config!$B$15:$B$19,C291)&gt;0),1,0)+IF(OR(TRIM(F291)="",COUNTIF(Config!$B$15:$B$19,F291)&gt;0),1,0)+IF(OR(TRIM(H291)="",COUNTIF(Config!$B$15:$B$19,H291)&gt;0),1,0)+IF(OR(TRIM(E291)="",COUNTIF(Config!$B$15:$B$19,E291)&gt;0),1,0)+IF(OR(TRIM(K291)="",COUNTIF(Config!$B$15:$B$19,K291)&gt;0),1,0)+IF(OR(TRIM(P291)="",COUNTIF(Config!$B$15:$B$19,P291)&gt;0),1,0)+IF(OR(TRIM(R291)="",COUNTIF(Config!$B$15:$B$19,R291)&gt;0),1,0)</f>
        <v>0</v>
      </c>
      <c r="AA291" s="1" cm="1">
        <f t="array" ref="AA291">SUMPRODUCT(LEN(H291)-LEN(SUBSTITUTE(H291,{"0";"1";"2";"3";"4";"5";"6";"7";"8";"9"},"")))</f>
        <v>12</v>
      </c>
      <c r="AC291" t="str">
        <f t="shared" si="30"/>
        <v/>
      </c>
      <c r="AD291">
        <f t="shared" si="31"/>
        <v>1</v>
      </c>
      <c r="AE291">
        <f t="shared" si="32"/>
        <v>1</v>
      </c>
      <c r="AF291" t="str">
        <f t="shared" si="33"/>
        <v>No</v>
      </c>
      <c r="AG291">
        <f t="shared" ca="1" si="34"/>
        <v>257</v>
      </c>
      <c r="AH291" t="str">
        <f ca="1">IF(OR(V291="",AG291=""),"Yes",IF(AG291&gt;Config!$B$41,"Yes","No"))</f>
        <v>No</v>
      </c>
    </row>
    <row r="292" spans="1:34" x14ac:dyDescent="0.25">
      <c r="A292" s="1" t="s">
        <v>2738</v>
      </c>
      <c r="B292" s="1" t="s">
        <v>1157</v>
      </c>
      <c r="C292" s="1" t="s">
        <v>189</v>
      </c>
      <c r="D292" s="1" t="s">
        <v>34010</v>
      </c>
      <c r="E292" s="1" t="s">
        <v>34011</v>
      </c>
      <c r="F292" s="1" t="s">
        <v>2739</v>
      </c>
      <c r="G292" t="str">
        <f t="shared" si="28"/>
        <v>Valid</v>
      </c>
      <c r="H292" s="1" t="s">
        <v>2740</v>
      </c>
      <c r="I292" t="str" cm="1">
        <f t="array" ref="I292">IF(OR(TRIM(H292)="",ISNUMBER(SEARCH("#",H292)),AA292&lt;Config!$B$8,SUMPRODUCT(--ISNUMBER(SEARCH({"a";"b";"c";"d";"e";"f";"g";"h";"i";"j";"k";"l";"m";"n";"o";"p";"q";"r";"s";"t";"u";"v";"w";"x";"y";"z"},H292)))&gt;0),"Invalid","Valid")</f>
        <v>Valid</v>
      </c>
      <c r="J292" s="1" t="s">
        <v>2741</v>
      </c>
      <c r="K292" s="1" t="s">
        <v>378</v>
      </c>
      <c r="L292" s="1" t="s">
        <v>179</v>
      </c>
      <c r="M292" s="1" t="s">
        <v>165</v>
      </c>
      <c r="N292" s="1" t="s">
        <v>31</v>
      </c>
      <c r="O292" s="1" t="s">
        <v>32</v>
      </c>
      <c r="P292" t="s">
        <v>53</v>
      </c>
      <c r="Q292" s="1" t="s">
        <v>197</v>
      </c>
      <c r="R292" s="1" t="s">
        <v>415</v>
      </c>
      <c r="S292" s="1" t="s">
        <v>2742</v>
      </c>
      <c r="T292" s="1" t="s">
        <v>2743</v>
      </c>
      <c r="U292" s="1" t="s">
        <v>2744</v>
      </c>
      <c r="V292" s="1" t="s">
        <v>2745</v>
      </c>
      <c r="W292" s="1" t="s">
        <v>94</v>
      </c>
      <c r="X292" t="str">
        <f t="shared" si="29"/>
        <v>Complete</v>
      </c>
      <c r="Y292">
        <f>MAX(0,100-IF(G292="Invalid",Config!$B$5,0)-IF(I292="Invalid",Config!$B$6,0)-IF(X292="Incomplete",Config!$B$7,0)-IF(AF292="Yes",Config!$B$37,0))</f>
        <v>100</v>
      </c>
      <c r="Z292" s="1">
        <f>IF(OR(TRIM(B292)="",COUNTIF(Config!$B$15:$B$19,B292)&gt;0),1,0)+IF(OR(TRIM(C292)="",COUNTIF(Config!$B$15:$B$19,C292)&gt;0),1,0)+IF(OR(TRIM(F292)="",COUNTIF(Config!$B$15:$B$19,F292)&gt;0),1,0)+IF(OR(TRIM(H292)="",COUNTIF(Config!$B$15:$B$19,H292)&gt;0),1,0)+IF(OR(TRIM(E292)="",COUNTIF(Config!$B$15:$B$19,E292)&gt;0),1,0)+IF(OR(TRIM(K292)="",COUNTIF(Config!$B$15:$B$19,K292)&gt;0),1,0)+IF(OR(TRIM(P292)="",COUNTIF(Config!$B$15:$B$19,P292)&gt;0),1,0)+IF(OR(TRIM(R292)="",COUNTIF(Config!$B$15:$B$19,R292)&gt;0),1,0)</f>
        <v>0</v>
      </c>
      <c r="AA292" s="1" cm="1">
        <f t="array" ref="AA292">SUMPRODUCT(LEN(H292)-LEN(SUBSTITUTE(H292,{"0";"1";"2";"3";"4";"5";"6";"7";"8";"9"},"")))</f>
        <v>12</v>
      </c>
      <c r="AC292" t="str">
        <f t="shared" si="30"/>
        <v/>
      </c>
      <c r="AD292">
        <f t="shared" si="31"/>
        <v>1</v>
      </c>
      <c r="AE292">
        <f t="shared" si="32"/>
        <v>1</v>
      </c>
      <c r="AF292" t="str">
        <f t="shared" si="33"/>
        <v>No</v>
      </c>
      <c r="AG292">
        <f t="shared" ca="1" si="34"/>
        <v>114</v>
      </c>
      <c r="AH292" t="str">
        <f ca="1">IF(OR(V292="",AG292=""),"Yes",IF(AG292&gt;Config!$B$41,"Yes","No"))</f>
        <v>No</v>
      </c>
    </row>
    <row r="293" spans="1:34" x14ac:dyDescent="0.25">
      <c r="A293" s="1" t="s">
        <v>2746</v>
      </c>
      <c r="B293" s="1" t="s">
        <v>898</v>
      </c>
      <c r="C293" s="1" t="s">
        <v>828</v>
      </c>
      <c r="D293" s="1" t="s">
        <v>2747</v>
      </c>
      <c r="E293" s="1" t="s">
        <v>33829</v>
      </c>
      <c r="F293" s="1" t="s">
        <v>2748</v>
      </c>
      <c r="G293" t="str">
        <f t="shared" si="28"/>
        <v>Valid</v>
      </c>
      <c r="H293" s="1" t="s">
        <v>2749</v>
      </c>
      <c r="I293" t="str" cm="1">
        <f t="array" ref="I293">IF(OR(TRIM(H293)="",ISNUMBER(SEARCH("#",H293)),AA293&lt;Config!$B$8,SUMPRODUCT(--ISNUMBER(SEARCH({"a";"b";"c";"d";"e";"f";"g";"h";"i";"j";"k";"l";"m";"n";"o";"p";"q";"r";"s";"t";"u";"v";"w";"x";"y";"z"},H293)))&gt;0),"Invalid","Valid")</f>
        <v>Valid</v>
      </c>
      <c r="J293" s="1" t="s">
        <v>2750</v>
      </c>
      <c r="K293" s="1" t="s">
        <v>722</v>
      </c>
      <c r="L293" s="1" t="s">
        <v>179</v>
      </c>
      <c r="M293" s="1" t="s">
        <v>165</v>
      </c>
      <c r="N293" s="1" t="s">
        <v>33819</v>
      </c>
      <c r="O293" s="1" t="s">
        <v>52</v>
      </c>
      <c r="P293" t="s">
        <v>590</v>
      </c>
      <c r="Q293" s="1" t="s">
        <v>844</v>
      </c>
      <c r="R293" s="1" t="s">
        <v>592</v>
      </c>
      <c r="S293" s="1" t="s">
        <v>2751</v>
      </c>
      <c r="T293" s="1" t="s">
        <v>2752</v>
      </c>
      <c r="U293" s="1" t="s">
        <v>2753</v>
      </c>
      <c r="V293" s="1" t="s">
        <v>2141</v>
      </c>
      <c r="W293" s="1" t="s">
        <v>40</v>
      </c>
      <c r="X293" t="str">
        <f t="shared" si="29"/>
        <v>Incomplete</v>
      </c>
      <c r="Y293">
        <f>MAX(0,100-IF(G293="Invalid",Config!$B$5,0)-IF(I293="Invalid",Config!$B$6,0)-IF(X293="Incomplete",Config!$B$7,0)-IF(AF293="Yes",Config!$B$37,0))</f>
        <v>60</v>
      </c>
      <c r="Z293" s="1">
        <f>IF(OR(TRIM(B293)="",COUNTIF(Config!$B$15:$B$19,B293)&gt;0),1,0)+IF(OR(TRIM(C293)="",COUNTIF(Config!$B$15:$B$19,C293)&gt;0),1,0)+IF(OR(TRIM(F293)="",COUNTIF(Config!$B$15:$B$19,F293)&gt;0),1,0)+IF(OR(TRIM(H293)="",COUNTIF(Config!$B$15:$B$19,H293)&gt;0),1,0)+IF(OR(TRIM(E293)="",COUNTIF(Config!$B$15:$B$19,E293)&gt;0),1,0)+IF(OR(TRIM(K293)="",COUNTIF(Config!$B$15:$B$19,K293)&gt;0),1,0)+IF(OR(TRIM(P293)="",COUNTIF(Config!$B$15:$B$19,P293)&gt;0),1,0)+IF(OR(TRIM(R293)="",COUNTIF(Config!$B$15:$B$19,R293)&gt;0),1,0)</f>
        <v>1</v>
      </c>
      <c r="AA293" s="1" cm="1">
        <f t="array" ref="AA293">SUMPRODUCT(LEN(H293)-LEN(SUBSTITUTE(H293,{"0";"1";"2";"3";"4";"5";"6";"7";"8";"9"},"")))</f>
        <v>12</v>
      </c>
      <c r="AC293" t="str">
        <f t="shared" si="30"/>
        <v>Incomplete Profile</v>
      </c>
      <c r="AD293">
        <f t="shared" si="31"/>
        <v>1</v>
      </c>
      <c r="AE293">
        <f t="shared" si="32"/>
        <v>1</v>
      </c>
      <c r="AF293" t="str">
        <f t="shared" si="33"/>
        <v>No</v>
      </c>
      <c r="AG293">
        <f t="shared" ca="1" si="34"/>
        <v>38</v>
      </c>
      <c r="AH293" t="str">
        <f ca="1">IF(OR(V293="",AG293=""),"Yes",IF(AG293&gt;Config!$B$41,"Yes","No"))</f>
        <v>No</v>
      </c>
    </row>
    <row r="294" spans="1:34" x14ac:dyDescent="0.25">
      <c r="A294" s="1" t="s">
        <v>2754</v>
      </c>
      <c r="B294" s="1" t="s">
        <v>1957</v>
      </c>
      <c r="C294" s="1" t="s">
        <v>679</v>
      </c>
      <c r="D294" s="1" t="s">
        <v>2755</v>
      </c>
      <c r="E294" s="1" t="s">
        <v>34012</v>
      </c>
      <c r="F294" s="1" t="s">
        <v>2756</v>
      </c>
      <c r="G294" t="str">
        <f t="shared" si="28"/>
        <v>Invalid</v>
      </c>
      <c r="H294" s="1" t="s">
        <v>2757</v>
      </c>
      <c r="I294" t="str" cm="1">
        <f t="array" ref="I294">IF(OR(TRIM(H294)="",ISNUMBER(SEARCH("#",H294)),AA294&lt;Config!$B$8,SUMPRODUCT(--ISNUMBER(SEARCH({"a";"b";"c";"d";"e";"f";"g";"h";"i";"j";"k";"l";"m";"n";"o";"p";"q";"r";"s";"t";"u";"v";"w";"x";"y";"z"},H294)))&gt;0),"Invalid","Valid")</f>
        <v>Valid</v>
      </c>
      <c r="J294" s="1" t="s">
        <v>2758</v>
      </c>
      <c r="K294" s="1" t="s">
        <v>66</v>
      </c>
      <c r="L294" s="1" t="s">
        <v>84</v>
      </c>
      <c r="M294" s="1" t="s">
        <v>135</v>
      </c>
      <c r="N294" s="1" t="s">
        <v>211</v>
      </c>
      <c r="O294" s="1" t="s">
        <v>52</v>
      </c>
      <c r="P294" t="s">
        <v>53</v>
      </c>
      <c r="Q294" s="1" t="s">
        <v>197</v>
      </c>
      <c r="R294" s="1" t="s">
        <v>198</v>
      </c>
      <c r="S294" s="1" t="s">
        <v>2759</v>
      </c>
      <c r="T294" s="1" t="s">
        <v>2760</v>
      </c>
      <c r="U294" s="1" t="s">
        <v>2761</v>
      </c>
      <c r="V294" s="1" t="s">
        <v>542</v>
      </c>
      <c r="W294" s="1" t="s">
        <v>293</v>
      </c>
      <c r="X294" t="str">
        <f t="shared" si="29"/>
        <v>Complete</v>
      </c>
      <c r="Y294">
        <f>MAX(0,100-IF(G294="Invalid",Config!$B$5,0)-IF(I294="Invalid",Config!$B$6,0)-IF(X294="Incomplete",Config!$B$7,0)-IF(AF294="Yes",Config!$B$37,0))</f>
        <v>70</v>
      </c>
      <c r="Z294" s="1">
        <f>IF(OR(TRIM(B294)="",COUNTIF(Config!$B$15:$B$19,B294)&gt;0),1,0)+IF(OR(TRIM(C294)="",COUNTIF(Config!$B$15:$B$19,C294)&gt;0),1,0)+IF(OR(TRIM(F294)="",COUNTIF(Config!$B$15:$B$19,F294)&gt;0),1,0)+IF(OR(TRIM(H294)="",COUNTIF(Config!$B$15:$B$19,H294)&gt;0),1,0)+IF(OR(TRIM(E294)="",COUNTIF(Config!$B$15:$B$19,E294)&gt;0),1,0)+IF(OR(TRIM(K294)="",COUNTIF(Config!$B$15:$B$19,K294)&gt;0),1,0)+IF(OR(TRIM(P294)="",COUNTIF(Config!$B$15:$B$19,P294)&gt;0),1,0)+IF(OR(TRIM(R294)="",COUNTIF(Config!$B$15:$B$19,R294)&gt;0),1,0)</f>
        <v>0</v>
      </c>
      <c r="AA294" s="1" cm="1">
        <f t="array" ref="AA294">SUMPRODUCT(LEN(H294)-LEN(SUBSTITUTE(H294,{"0";"1";"2";"3";"4";"5";"6";"7";"8";"9"},"")))</f>
        <v>10</v>
      </c>
      <c r="AC294" t="str">
        <f t="shared" si="30"/>
        <v>Invalid Email</v>
      </c>
      <c r="AD294">
        <f t="shared" si="31"/>
        <v>0</v>
      </c>
      <c r="AE294">
        <f t="shared" si="32"/>
        <v>1</v>
      </c>
      <c r="AF294" t="str">
        <f t="shared" si="33"/>
        <v>No</v>
      </c>
      <c r="AG294">
        <f t="shared" ca="1" si="34"/>
        <v>315</v>
      </c>
      <c r="AH294" t="str">
        <f ca="1">IF(OR(V294="",AG294=""),"Yes",IF(AG294&gt;Config!$B$41,"Yes","No"))</f>
        <v>No</v>
      </c>
    </row>
    <row r="295" spans="1:34" x14ac:dyDescent="0.25">
      <c r="A295" s="1" t="s">
        <v>2762</v>
      </c>
      <c r="B295" s="1" t="s">
        <v>188</v>
      </c>
      <c r="C295" s="1" t="s">
        <v>33815</v>
      </c>
      <c r="D295" s="1" t="s">
        <v>188</v>
      </c>
      <c r="E295" s="1" t="s">
        <v>339</v>
      </c>
      <c r="F295" s="1" t="s">
        <v>2763</v>
      </c>
      <c r="G295" t="str">
        <f t="shared" si="28"/>
        <v>Valid</v>
      </c>
      <c r="H295" s="1" t="s">
        <v>2764</v>
      </c>
      <c r="I295" t="str" cm="1">
        <f t="array" ref="I295">IF(OR(TRIM(H295)="",ISNUMBER(SEARCH("#",H295)),AA295&lt;Config!$B$8,SUMPRODUCT(--ISNUMBER(SEARCH({"a";"b";"c";"d";"e";"f";"g";"h";"i";"j";"k";"l";"m";"n";"o";"p";"q";"r";"s";"t";"u";"v";"w";"x";"y";"z"},H295)))&gt;0),"Invalid","Valid")</f>
        <v>Valid</v>
      </c>
      <c r="J295" s="1" t="s">
        <v>2765</v>
      </c>
      <c r="K295" s="1" t="s">
        <v>378</v>
      </c>
      <c r="L295" s="1" t="s">
        <v>134</v>
      </c>
      <c r="M295" s="1" t="s">
        <v>118</v>
      </c>
      <c r="N295" s="1" t="s">
        <v>86</v>
      </c>
      <c r="O295" s="1" t="s">
        <v>69</v>
      </c>
      <c r="P295" t="s">
        <v>344</v>
      </c>
      <c r="Q295" s="1" t="s">
        <v>1199</v>
      </c>
      <c r="R295" s="1" t="s">
        <v>1141</v>
      </c>
      <c r="S295" s="1" t="s">
        <v>2766</v>
      </c>
      <c r="T295" s="1" t="s">
        <v>2767</v>
      </c>
      <c r="U295" s="1" t="s">
        <v>687</v>
      </c>
      <c r="V295" s="1" t="s">
        <v>2768</v>
      </c>
      <c r="W295" s="1" t="s">
        <v>293</v>
      </c>
      <c r="X295" t="str">
        <f t="shared" si="29"/>
        <v>Incomplete</v>
      </c>
      <c r="Y295">
        <f>MAX(0,100-IF(G295="Invalid",Config!$B$5,0)-IF(I295="Invalid",Config!$B$6,0)-IF(X295="Incomplete",Config!$B$7,0)-IF(AF295="Yes",Config!$B$37,0))</f>
        <v>60</v>
      </c>
      <c r="Z295" s="1">
        <f>IF(OR(TRIM(B295)="",COUNTIF(Config!$B$15:$B$19,B295)&gt;0),1,0)+IF(OR(TRIM(C295)="",COUNTIF(Config!$B$15:$B$19,C295)&gt;0),1,0)+IF(OR(TRIM(F295)="",COUNTIF(Config!$B$15:$B$19,F295)&gt;0),1,0)+IF(OR(TRIM(H295)="",COUNTIF(Config!$B$15:$B$19,H295)&gt;0),1,0)+IF(OR(TRIM(E295)="",COUNTIF(Config!$B$15:$B$19,E295)&gt;0),1,0)+IF(OR(TRIM(K295)="",COUNTIF(Config!$B$15:$B$19,K295)&gt;0),1,0)+IF(OR(TRIM(P295)="",COUNTIF(Config!$B$15:$B$19,P295)&gt;0),1,0)+IF(OR(TRIM(R295)="",COUNTIF(Config!$B$15:$B$19,R295)&gt;0),1,0)</f>
        <v>1</v>
      </c>
      <c r="AA295" s="1" cm="1">
        <f t="array" ref="AA295">SUMPRODUCT(LEN(H295)-LEN(SUBSTITUTE(H295,{"0";"1";"2";"3";"4";"5";"6";"7";"8";"9"},"")))</f>
        <v>11</v>
      </c>
      <c r="AC295" t="str">
        <f t="shared" si="30"/>
        <v>Incomplete Profile</v>
      </c>
      <c r="AD295">
        <f t="shared" si="31"/>
        <v>1</v>
      </c>
      <c r="AE295">
        <f t="shared" si="32"/>
        <v>1</v>
      </c>
      <c r="AF295" t="str">
        <f t="shared" si="33"/>
        <v>No</v>
      </c>
      <c r="AG295">
        <f t="shared" ca="1" si="34"/>
        <v>553</v>
      </c>
      <c r="AH295" t="str">
        <f ca="1">IF(OR(V295="",AG295=""),"Yes",IF(AG295&gt;Config!$B$41,"Yes","No"))</f>
        <v>Yes</v>
      </c>
    </row>
    <row r="296" spans="1:34" x14ac:dyDescent="0.25">
      <c r="A296" s="1" t="s">
        <v>2769</v>
      </c>
      <c r="B296" s="1" t="s">
        <v>1616</v>
      </c>
      <c r="C296" s="1" t="s">
        <v>230</v>
      </c>
      <c r="D296" s="1" t="s">
        <v>2770</v>
      </c>
      <c r="E296" s="1" t="s">
        <v>633</v>
      </c>
      <c r="F296" s="1" t="s">
        <v>2771</v>
      </c>
      <c r="G296" t="str">
        <f t="shared" si="28"/>
        <v>Valid</v>
      </c>
      <c r="H296" s="1" t="s">
        <v>2772</v>
      </c>
      <c r="I296" t="str" cm="1">
        <f t="array" ref="I296">IF(OR(TRIM(H296)="",ISNUMBER(SEARCH("#",H296)),AA296&lt;Config!$B$8,SUMPRODUCT(--ISNUMBER(SEARCH({"a";"b";"c";"d";"e";"f";"g";"h";"i";"j";"k";"l";"m";"n";"o";"p";"q";"r";"s";"t";"u";"v";"w";"x";"y";"z"},H296)))&gt;0),"Invalid","Valid")</f>
        <v>Valid</v>
      </c>
      <c r="J296" s="1" t="s">
        <v>2773</v>
      </c>
      <c r="K296" s="1" t="s">
        <v>28</v>
      </c>
      <c r="L296" s="1" t="s">
        <v>102</v>
      </c>
      <c r="M296" s="1" t="s">
        <v>462</v>
      </c>
      <c r="N296" s="1" t="s">
        <v>224</v>
      </c>
      <c r="O296" s="1" t="s">
        <v>32</v>
      </c>
      <c r="P296" t="s">
        <v>53</v>
      </c>
      <c r="Q296" s="1" t="s">
        <v>181</v>
      </c>
      <c r="R296" s="1" t="s">
        <v>55</v>
      </c>
      <c r="S296" s="1" t="s">
        <v>2774</v>
      </c>
      <c r="T296" s="1" t="s">
        <v>2775</v>
      </c>
      <c r="U296" s="1" t="s">
        <v>1193</v>
      </c>
      <c r="V296" s="1" t="s">
        <v>2776</v>
      </c>
      <c r="W296" s="1" t="s">
        <v>40</v>
      </c>
      <c r="X296" t="str">
        <f t="shared" si="29"/>
        <v>Complete</v>
      </c>
      <c r="Y296">
        <f>MAX(0,100-IF(G296="Invalid",Config!$B$5,0)-IF(I296="Invalid",Config!$B$6,0)-IF(X296="Incomplete",Config!$B$7,0)-IF(AF296="Yes",Config!$B$37,0))</f>
        <v>100</v>
      </c>
      <c r="Z296" s="1">
        <f>IF(OR(TRIM(B296)="",COUNTIF(Config!$B$15:$B$19,B296)&gt;0),1,0)+IF(OR(TRIM(C296)="",COUNTIF(Config!$B$15:$B$19,C296)&gt;0),1,0)+IF(OR(TRIM(F296)="",COUNTIF(Config!$B$15:$B$19,F296)&gt;0),1,0)+IF(OR(TRIM(H296)="",COUNTIF(Config!$B$15:$B$19,H296)&gt;0),1,0)+IF(OR(TRIM(E296)="",COUNTIF(Config!$B$15:$B$19,E296)&gt;0),1,0)+IF(OR(TRIM(K296)="",COUNTIF(Config!$B$15:$B$19,K296)&gt;0),1,0)+IF(OR(TRIM(P296)="",COUNTIF(Config!$B$15:$B$19,P296)&gt;0),1,0)+IF(OR(TRIM(R296)="",COUNTIF(Config!$B$15:$B$19,R296)&gt;0),1,0)</f>
        <v>0</v>
      </c>
      <c r="AA296" s="1" cm="1">
        <f t="array" ref="AA296">SUMPRODUCT(LEN(H296)-LEN(SUBSTITUTE(H296,{"0";"1";"2";"3";"4";"5";"6";"7";"8";"9"},"")))</f>
        <v>12</v>
      </c>
      <c r="AC296" t="str">
        <f t="shared" si="30"/>
        <v/>
      </c>
      <c r="AD296">
        <f t="shared" si="31"/>
        <v>1</v>
      </c>
      <c r="AE296">
        <f t="shared" si="32"/>
        <v>1</v>
      </c>
      <c r="AF296" t="str">
        <f t="shared" si="33"/>
        <v>No</v>
      </c>
      <c r="AG296">
        <f t="shared" ca="1" si="34"/>
        <v>139</v>
      </c>
      <c r="AH296" t="str">
        <f ca="1">IF(OR(V296="",AG296=""),"Yes",IF(AG296&gt;Config!$B$41,"Yes","No"))</f>
        <v>No</v>
      </c>
    </row>
    <row r="297" spans="1:34" x14ac:dyDescent="0.25">
      <c r="A297" s="1" t="s">
        <v>2777</v>
      </c>
      <c r="B297" s="1" t="s">
        <v>2778</v>
      </c>
      <c r="C297" s="1" t="s">
        <v>1736</v>
      </c>
      <c r="D297" s="1" t="s">
        <v>2779</v>
      </c>
      <c r="E297" s="1" t="s">
        <v>34013</v>
      </c>
      <c r="F297" s="1" t="s">
        <v>2780</v>
      </c>
      <c r="G297" t="str">
        <f t="shared" si="28"/>
        <v>Valid</v>
      </c>
      <c r="H297" s="1" t="s">
        <v>2781</v>
      </c>
      <c r="I297" t="str" cm="1">
        <f t="array" ref="I297">IF(OR(TRIM(H297)="",ISNUMBER(SEARCH("#",H297)),AA297&lt;Config!$B$8,SUMPRODUCT(--ISNUMBER(SEARCH({"a";"b";"c";"d";"e";"f";"g";"h";"i";"j";"k";"l";"m";"n";"o";"p";"q";"r";"s";"t";"u";"v";"w";"x";"y";"z"},H297)))&gt;0),"Invalid","Valid")</f>
        <v>Valid</v>
      </c>
      <c r="J297" s="1" t="s">
        <v>2782</v>
      </c>
      <c r="K297" s="1" t="s">
        <v>378</v>
      </c>
      <c r="L297" s="1" t="s">
        <v>102</v>
      </c>
      <c r="M297" s="1" t="s">
        <v>251</v>
      </c>
      <c r="N297" s="1" t="s">
        <v>31</v>
      </c>
      <c r="O297" s="1" t="s">
        <v>52</v>
      </c>
      <c r="P297" t="s">
        <v>314</v>
      </c>
      <c r="Q297" s="1" t="s">
        <v>663</v>
      </c>
      <c r="R297" s="1" t="s">
        <v>34014</v>
      </c>
      <c r="S297" s="1" t="s">
        <v>2783</v>
      </c>
      <c r="T297" s="1" t="s">
        <v>2784</v>
      </c>
      <c r="U297" s="1" t="s">
        <v>2785</v>
      </c>
      <c r="V297" s="1" t="s">
        <v>1955</v>
      </c>
      <c r="W297" s="1" t="s">
        <v>384</v>
      </c>
      <c r="X297" t="str">
        <f t="shared" si="29"/>
        <v>Complete</v>
      </c>
      <c r="Y297">
        <f>MAX(0,100-IF(G297="Invalid",Config!$B$5,0)-IF(I297="Invalid",Config!$B$6,0)-IF(X297="Incomplete",Config!$B$7,0)-IF(AF297="Yes",Config!$B$37,0))</f>
        <v>100</v>
      </c>
      <c r="Z297" s="1">
        <f>IF(OR(TRIM(B297)="",COUNTIF(Config!$B$15:$B$19,B297)&gt;0),1,0)+IF(OR(TRIM(C297)="",COUNTIF(Config!$B$15:$B$19,C297)&gt;0),1,0)+IF(OR(TRIM(F297)="",COUNTIF(Config!$B$15:$B$19,F297)&gt;0),1,0)+IF(OR(TRIM(H297)="",COUNTIF(Config!$B$15:$B$19,H297)&gt;0),1,0)+IF(OR(TRIM(E297)="",COUNTIF(Config!$B$15:$B$19,E297)&gt;0),1,0)+IF(OR(TRIM(K297)="",COUNTIF(Config!$B$15:$B$19,K297)&gt;0),1,0)+IF(OR(TRIM(P297)="",COUNTIF(Config!$B$15:$B$19,P297)&gt;0),1,0)+IF(OR(TRIM(R297)="",COUNTIF(Config!$B$15:$B$19,R297)&gt;0),1,0)</f>
        <v>0</v>
      </c>
      <c r="AA297" s="1" cm="1">
        <f t="array" ref="AA297">SUMPRODUCT(LEN(H297)-LEN(SUBSTITUTE(H297,{"0";"1";"2";"3";"4";"5";"6";"7";"8";"9"},"")))</f>
        <v>12</v>
      </c>
      <c r="AC297" t="str">
        <f t="shared" si="30"/>
        <v/>
      </c>
      <c r="AD297">
        <f t="shared" si="31"/>
        <v>1</v>
      </c>
      <c r="AE297">
        <f t="shared" si="32"/>
        <v>1</v>
      </c>
      <c r="AF297" t="str">
        <f t="shared" si="33"/>
        <v>No</v>
      </c>
      <c r="AG297">
        <f t="shared" ca="1" si="34"/>
        <v>230</v>
      </c>
      <c r="AH297" t="str">
        <f ca="1">IF(OR(V297="",AG297=""),"Yes",IF(AG297&gt;Config!$B$41,"Yes","No"))</f>
        <v>No</v>
      </c>
    </row>
    <row r="298" spans="1:34" x14ac:dyDescent="0.25">
      <c r="A298" s="1" t="s">
        <v>2786</v>
      </c>
      <c r="B298" s="1" t="s">
        <v>690</v>
      </c>
      <c r="C298" s="1" t="s">
        <v>1400</v>
      </c>
      <c r="D298" s="1" t="s">
        <v>2787</v>
      </c>
      <c r="E298" s="1" t="s">
        <v>34015</v>
      </c>
      <c r="F298" s="1" t="s">
        <v>2788</v>
      </c>
      <c r="G298" t="str">
        <f t="shared" si="28"/>
        <v>Valid</v>
      </c>
      <c r="H298" s="1" t="s">
        <v>2789</v>
      </c>
      <c r="I298" t="str" cm="1">
        <f t="array" ref="I298">IF(OR(TRIM(H298)="",ISNUMBER(SEARCH("#",H298)),AA298&lt;Config!$B$8,SUMPRODUCT(--ISNUMBER(SEARCH({"a";"b";"c";"d";"e";"f";"g";"h";"i";"j";"k";"l";"m";"n";"o";"p";"q";"r";"s";"t";"u";"v";"w";"x";"y";"z"},H298)))&gt;0),"Invalid","Valid")</f>
        <v>Valid</v>
      </c>
      <c r="J298" s="1" t="s">
        <v>2790</v>
      </c>
      <c r="K298" s="1" t="s">
        <v>66</v>
      </c>
      <c r="L298" s="1" t="s">
        <v>164</v>
      </c>
      <c r="M298" s="1" t="s">
        <v>343</v>
      </c>
      <c r="N298" s="1" t="s">
        <v>86</v>
      </c>
      <c r="O298" s="1" t="s">
        <v>149</v>
      </c>
      <c r="P298" t="s">
        <v>87</v>
      </c>
      <c r="Q298" s="1" t="s">
        <v>166</v>
      </c>
      <c r="R298" s="1" t="s">
        <v>89</v>
      </c>
      <c r="S298" s="1" t="s">
        <v>2791</v>
      </c>
      <c r="T298" s="1" t="s">
        <v>2792</v>
      </c>
      <c r="U298" s="1" t="s">
        <v>110</v>
      </c>
      <c r="V298" s="1" t="s">
        <v>485</v>
      </c>
      <c r="W298" s="1" t="s">
        <v>384</v>
      </c>
      <c r="X298" t="str">
        <f t="shared" si="29"/>
        <v>Complete</v>
      </c>
      <c r="Y298">
        <f>MAX(0,100-IF(G298="Invalid",Config!$B$5,0)-IF(I298="Invalid",Config!$B$6,0)-IF(X298="Incomplete",Config!$B$7,0)-IF(AF298="Yes",Config!$B$37,0))</f>
        <v>75</v>
      </c>
      <c r="Z298" s="1">
        <f>IF(OR(TRIM(B298)="",COUNTIF(Config!$B$15:$B$19,B298)&gt;0),1,0)+IF(OR(TRIM(C298)="",COUNTIF(Config!$B$15:$B$19,C298)&gt;0),1,0)+IF(OR(TRIM(F298)="",COUNTIF(Config!$B$15:$B$19,F298)&gt;0),1,0)+IF(OR(TRIM(H298)="",COUNTIF(Config!$B$15:$B$19,H298)&gt;0),1,0)+IF(OR(TRIM(E298)="",COUNTIF(Config!$B$15:$B$19,E298)&gt;0),1,0)+IF(OR(TRIM(K298)="",COUNTIF(Config!$B$15:$B$19,K298)&gt;0),1,0)+IF(OR(TRIM(P298)="",COUNTIF(Config!$B$15:$B$19,P298)&gt;0),1,0)+IF(OR(TRIM(R298)="",COUNTIF(Config!$B$15:$B$19,R298)&gt;0),1,0)</f>
        <v>0</v>
      </c>
      <c r="AA298" s="1" cm="1">
        <f t="array" ref="AA298">SUMPRODUCT(LEN(H298)-LEN(SUBSTITUTE(H298,{"0";"1";"2";"3";"4";"5";"6";"7";"8";"9"},"")))</f>
        <v>11</v>
      </c>
      <c r="AC298" t="str">
        <f t="shared" si="30"/>
        <v>Potential Duplicate</v>
      </c>
      <c r="AD298">
        <f t="shared" si="31"/>
        <v>1</v>
      </c>
      <c r="AE298">
        <f t="shared" si="32"/>
        <v>2</v>
      </c>
      <c r="AF298" t="str">
        <f t="shared" si="33"/>
        <v>Yes</v>
      </c>
      <c r="AG298">
        <f t="shared" ca="1" si="34"/>
        <v>498</v>
      </c>
      <c r="AH298" t="str">
        <f ca="1">IF(OR(V298="",AG298=""),"Yes",IF(AG298&gt;Config!$B$41,"Yes","No"))</f>
        <v>Yes</v>
      </c>
    </row>
    <row r="299" spans="1:34" x14ac:dyDescent="0.25">
      <c r="A299" s="1" t="s">
        <v>2793</v>
      </c>
      <c r="B299" s="1" t="s">
        <v>577</v>
      </c>
      <c r="C299" s="1" t="s">
        <v>308</v>
      </c>
      <c r="D299" s="1" t="s">
        <v>1060</v>
      </c>
      <c r="E299" s="1" t="s">
        <v>633</v>
      </c>
      <c r="F299" s="1" t="s">
        <v>2794</v>
      </c>
      <c r="G299" t="str">
        <f t="shared" si="28"/>
        <v>Valid</v>
      </c>
      <c r="H299" s="1" t="s">
        <v>2795</v>
      </c>
      <c r="I299" t="str" cm="1">
        <f t="array" ref="I299">IF(OR(TRIM(H299)="",ISNUMBER(SEARCH("#",H299)),AA299&lt;Config!$B$8,SUMPRODUCT(--ISNUMBER(SEARCH({"a";"b";"c";"d";"e";"f";"g";"h";"i";"j";"k";"l";"m";"n";"o";"p";"q";"r";"s";"t";"u";"v";"w";"x";"y";"z"},H299)))&gt;0),"Invalid","Valid")</f>
        <v>Valid</v>
      </c>
      <c r="J299" s="1" t="s">
        <v>2796</v>
      </c>
      <c r="K299" s="1" t="s">
        <v>425</v>
      </c>
      <c r="L299" s="1" t="s">
        <v>84</v>
      </c>
      <c r="M299" s="1" t="s">
        <v>118</v>
      </c>
      <c r="N299" s="1" t="s">
        <v>437</v>
      </c>
      <c r="O299" s="1" t="s">
        <v>52</v>
      </c>
      <c r="P299" t="s">
        <v>53</v>
      </c>
      <c r="Q299" s="1" t="s">
        <v>197</v>
      </c>
      <c r="R299" s="1" t="s">
        <v>288</v>
      </c>
      <c r="S299" s="1" t="s">
        <v>2797</v>
      </c>
      <c r="T299" s="1" t="s">
        <v>2798</v>
      </c>
      <c r="U299" s="1" t="s">
        <v>2799</v>
      </c>
      <c r="V299" s="1" t="s">
        <v>140</v>
      </c>
      <c r="W299" s="1" t="s">
        <v>293</v>
      </c>
      <c r="X299" t="str">
        <f t="shared" si="29"/>
        <v>Complete</v>
      </c>
      <c r="Y299">
        <f>MAX(0,100-IF(G299="Invalid",Config!$B$5,0)-IF(I299="Invalid",Config!$B$6,0)-IF(X299="Incomplete",Config!$B$7,0)-IF(AF299="Yes",Config!$B$37,0))</f>
        <v>100</v>
      </c>
      <c r="Z299" s="1">
        <f>IF(OR(TRIM(B299)="",COUNTIF(Config!$B$15:$B$19,B299)&gt;0),1,0)+IF(OR(TRIM(C299)="",COUNTIF(Config!$B$15:$B$19,C299)&gt;0),1,0)+IF(OR(TRIM(F299)="",COUNTIF(Config!$B$15:$B$19,F299)&gt;0),1,0)+IF(OR(TRIM(H299)="",COUNTIF(Config!$B$15:$B$19,H299)&gt;0),1,0)+IF(OR(TRIM(E299)="",COUNTIF(Config!$B$15:$B$19,E299)&gt;0),1,0)+IF(OR(TRIM(K299)="",COUNTIF(Config!$B$15:$B$19,K299)&gt;0),1,0)+IF(OR(TRIM(P299)="",COUNTIF(Config!$B$15:$B$19,P299)&gt;0),1,0)+IF(OR(TRIM(R299)="",COUNTIF(Config!$B$15:$B$19,R299)&gt;0),1,0)</f>
        <v>0</v>
      </c>
      <c r="AA299" s="1" cm="1">
        <f t="array" ref="AA299">SUMPRODUCT(LEN(H299)-LEN(SUBSTITUTE(H299,{"0";"1";"2";"3";"4";"5";"6";"7";"8";"9"},"")))</f>
        <v>12</v>
      </c>
      <c r="AC299" t="str">
        <f t="shared" si="30"/>
        <v/>
      </c>
      <c r="AD299">
        <f t="shared" si="31"/>
        <v>1</v>
      </c>
      <c r="AE299">
        <f t="shared" si="32"/>
        <v>1</v>
      </c>
      <c r="AF299" t="str">
        <f t="shared" si="33"/>
        <v>No</v>
      </c>
      <c r="AG299">
        <f t="shared" ca="1" si="34"/>
        <v>37</v>
      </c>
      <c r="AH299" t="str">
        <f ca="1">IF(OR(V299="",AG299=""),"Yes",IF(AG299&gt;Config!$B$41,"Yes","No"))</f>
        <v>No</v>
      </c>
    </row>
    <row r="300" spans="1:34" x14ac:dyDescent="0.25">
      <c r="A300" s="1" t="s">
        <v>2800</v>
      </c>
      <c r="B300" s="1" t="s">
        <v>1982</v>
      </c>
      <c r="C300" s="1" t="s">
        <v>23</v>
      </c>
      <c r="D300" s="1" t="s">
        <v>2801</v>
      </c>
      <c r="E300" s="1" t="s">
        <v>34016</v>
      </c>
      <c r="F300" s="1" t="s">
        <v>2802</v>
      </c>
      <c r="G300" t="str">
        <f t="shared" si="28"/>
        <v>Valid</v>
      </c>
      <c r="H300" s="1" t="s">
        <v>131</v>
      </c>
      <c r="I300" t="str" cm="1">
        <f t="array" ref="I300">IF(OR(TRIM(H300)="",ISNUMBER(SEARCH("#",H300)),AA300&lt;Config!$B$8,SUMPRODUCT(--ISNUMBER(SEARCH({"a";"b";"c";"d";"e";"f";"g";"h";"i";"j";"k";"l";"m";"n";"o";"p";"q";"r";"s";"t";"u";"v";"w";"x";"y";"z"},H300)))&gt;0),"Invalid","Valid")</f>
        <v>Invalid</v>
      </c>
      <c r="J300" s="1" t="s">
        <v>2803</v>
      </c>
      <c r="K300" s="1" t="s">
        <v>722</v>
      </c>
      <c r="L300" s="1" t="s">
        <v>179</v>
      </c>
      <c r="M300" s="1" t="s">
        <v>135</v>
      </c>
      <c r="N300" s="1" t="s">
        <v>211</v>
      </c>
      <c r="O300" s="1" t="s">
        <v>180</v>
      </c>
      <c r="P300" t="s">
        <v>87</v>
      </c>
      <c r="Q300" s="1" t="s">
        <v>166</v>
      </c>
      <c r="R300" s="1" t="s">
        <v>136</v>
      </c>
      <c r="S300" s="1" t="s">
        <v>2804</v>
      </c>
      <c r="T300" s="1" t="s">
        <v>2805</v>
      </c>
      <c r="U300" s="1" t="s">
        <v>2806</v>
      </c>
      <c r="V300" s="1" t="s">
        <v>2807</v>
      </c>
      <c r="W300" s="1" t="s">
        <v>384</v>
      </c>
      <c r="X300" t="str">
        <f t="shared" si="29"/>
        <v>Complete</v>
      </c>
      <c r="Y300">
        <f>MAX(0,100-IF(G300="Invalid",Config!$B$5,0)-IF(I300="Invalid",Config!$B$6,0)-IF(X300="Incomplete",Config!$B$7,0)-IF(AF300="Yes",Config!$B$37,0))</f>
        <v>80</v>
      </c>
      <c r="Z300" s="1">
        <f>IF(OR(TRIM(B300)="",COUNTIF(Config!$B$15:$B$19,B300)&gt;0),1,0)+IF(OR(TRIM(C300)="",COUNTIF(Config!$B$15:$B$19,C300)&gt;0),1,0)+IF(OR(TRIM(F300)="",COUNTIF(Config!$B$15:$B$19,F300)&gt;0),1,0)+IF(OR(TRIM(H300)="",COUNTIF(Config!$B$15:$B$19,H300)&gt;0),1,0)+IF(OR(TRIM(E300)="",COUNTIF(Config!$B$15:$B$19,E300)&gt;0),1,0)+IF(OR(TRIM(K300)="",COUNTIF(Config!$B$15:$B$19,K300)&gt;0),1,0)+IF(OR(TRIM(P300)="",COUNTIF(Config!$B$15:$B$19,P300)&gt;0),1,0)+IF(OR(TRIM(R300)="",COUNTIF(Config!$B$15:$B$19,R300)&gt;0),1,0)</f>
        <v>0</v>
      </c>
      <c r="AA300" s="1" cm="1">
        <f t="array" ref="AA300">SUMPRODUCT(LEN(H300)-LEN(SUBSTITUTE(H300,{"0";"1";"2";"3";"4";"5";"6";"7";"8";"9"},"")))</f>
        <v>3</v>
      </c>
      <c r="AC300" t="str">
        <f t="shared" si="30"/>
        <v>Invalid Phone</v>
      </c>
      <c r="AD300">
        <f t="shared" si="31"/>
        <v>1</v>
      </c>
      <c r="AE300">
        <f t="shared" si="32"/>
        <v>0</v>
      </c>
      <c r="AF300" t="str">
        <f t="shared" si="33"/>
        <v>No</v>
      </c>
      <c r="AG300">
        <f t="shared" ca="1" si="34"/>
        <v>560</v>
      </c>
      <c r="AH300" t="str">
        <f ca="1">IF(OR(V300="",AG300=""),"Yes",IF(AG300&gt;Config!$B$41,"Yes","No"))</f>
        <v>Yes</v>
      </c>
    </row>
    <row r="301" spans="1:34" x14ac:dyDescent="0.25">
      <c r="A301" s="1" t="s">
        <v>2808</v>
      </c>
      <c r="B301" s="1" t="s">
        <v>386</v>
      </c>
      <c r="C301" s="1" t="s">
        <v>598</v>
      </c>
      <c r="D301" s="1" t="s">
        <v>2809</v>
      </c>
      <c r="E301" s="1" t="s">
        <v>33858</v>
      </c>
      <c r="F301" s="1" t="s">
        <v>2810</v>
      </c>
      <c r="G301" t="str">
        <f t="shared" si="28"/>
        <v>Valid</v>
      </c>
      <c r="H301" s="1" t="s">
        <v>2811</v>
      </c>
      <c r="I301" t="str" cm="1">
        <f t="array" ref="I301">IF(OR(TRIM(H301)="",ISNUMBER(SEARCH("#",H301)),AA301&lt;Config!$B$8,SUMPRODUCT(--ISNUMBER(SEARCH({"a";"b";"c";"d";"e";"f";"g";"h";"i";"j";"k";"l";"m";"n";"o";"p";"q";"r";"s";"t";"u";"v";"w";"x";"y";"z"},H301)))&gt;0),"Invalid","Valid")</f>
        <v>Valid</v>
      </c>
      <c r="J301" s="1" t="s">
        <v>2812</v>
      </c>
      <c r="K301" s="1" t="s">
        <v>625</v>
      </c>
      <c r="L301" s="1" t="s">
        <v>179</v>
      </c>
      <c r="M301" s="1" t="s">
        <v>30</v>
      </c>
      <c r="N301" s="1" t="s">
        <v>148</v>
      </c>
      <c r="O301" s="1" t="s">
        <v>196</v>
      </c>
      <c r="P301" t="s">
        <v>33</v>
      </c>
      <c r="Q301" s="1" t="s">
        <v>1099</v>
      </c>
      <c r="R301" s="1" t="s">
        <v>1716</v>
      </c>
      <c r="S301" s="1" t="s">
        <v>2813</v>
      </c>
      <c r="T301" s="1" t="s">
        <v>2814</v>
      </c>
      <c r="U301" s="1" t="s">
        <v>2815</v>
      </c>
      <c r="V301" s="1" t="s">
        <v>2816</v>
      </c>
      <c r="W301" s="1" t="s">
        <v>60</v>
      </c>
      <c r="X301" t="str">
        <f t="shared" si="29"/>
        <v>Complete</v>
      </c>
      <c r="Y301">
        <f>MAX(0,100-IF(G301="Invalid",Config!$B$5,0)-IF(I301="Invalid",Config!$B$6,0)-IF(X301="Incomplete",Config!$B$7,0)-IF(AF301="Yes",Config!$B$37,0))</f>
        <v>75</v>
      </c>
      <c r="Z301" s="1">
        <f>IF(OR(TRIM(B301)="",COUNTIF(Config!$B$15:$B$19,B301)&gt;0),1,0)+IF(OR(TRIM(C301)="",COUNTIF(Config!$B$15:$B$19,C301)&gt;0),1,0)+IF(OR(TRIM(F301)="",COUNTIF(Config!$B$15:$B$19,F301)&gt;0),1,0)+IF(OR(TRIM(H301)="",COUNTIF(Config!$B$15:$B$19,H301)&gt;0),1,0)+IF(OR(TRIM(E301)="",COUNTIF(Config!$B$15:$B$19,E301)&gt;0),1,0)+IF(OR(TRIM(K301)="",COUNTIF(Config!$B$15:$B$19,K301)&gt;0),1,0)+IF(OR(TRIM(P301)="",COUNTIF(Config!$B$15:$B$19,P301)&gt;0),1,0)+IF(OR(TRIM(R301)="",COUNTIF(Config!$B$15:$B$19,R301)&gt;0),1,0)</f>
        <v>0</v>
      </c>
      <c r="AA301" s="1" cm="1">
        <f t="array" ref="AA301">SUMPRODUCT(LEN(H301)-LEN(SUBSTITUTE(H301,{"0";"1";"2";"3";"4";"5";"6";"7";"8";"9"},"")))</f>
        <v>11</v>
      </c>
      <c r="AC301" t="str">
        <f t="shared" si="30"/>
        <v>Potential Duplicate</v>
      </c>
      <c r="AD301">
        <f t="shared" si="31"/>
        <v>1</v>
      </c>
      <c r="AE301">
        <f t="shared" si="32"/>
        <v>2</v>
      </c>
      <c r="AF301" t="str">
        <f t="shared" si="33"/>
        <v>Yes</v>
      </c>
      <c r="AG301">
        <f t="shared" ca="1" si="34"/>
        <v>181</v>
      </c>
      <c r="AH301" t="str">
        <f ca="1">IF(OR(V301="",AG301=""),"Yes",IF(AG301&gt;Config!$B$41,"Yes","No"))</f>
        <v>No</v>
      </c>
    </row>
    <row r="302" spans="1:34" x14ac:dyDescent="0.25">
      <c r="A302" s="1" t="s">
        <v>2817</v>
      </c>
      <c r="B302" s="1" t="s">
        <v>898</v>
      </c>
      <c r="C302" s="1" t="s">
        <v>245</v>
      </c>
      <c r="D302" s="1" t="s">
        <v>24955</v>
      </c>
      <c r="E302" s="1" t="s">
        <v>739</v>
      </c>
      <c r="F302" s="1" t="s">
        <v>2818</v>
      </c>
      <c r="G302" t="str">
        <f t="shared" si="28"/>
        <v>Valid</v>
      </c>
      <c r="H302" s="1" t="s">
        <v>2819</v>
      </c>
      <c r="I302" t="str" cm="1">
        <f t="array" ref="I302">IF(OR(TRIM(H302)="",ISNUMBER(SEARCH("#",H302)),AA302&lt;Config!$B$8,SUMPRODUCT(--ISNUMBER(SEARCH({"a";"b";"c";"d";"e";"f";"g";"h";"i";"j";"k";"l";"m";"n";"o";"p";"q";"r";"s";"t";"u";"v";"w";"x";"y";"z"},H302)))&gt;0),"Invalid","Valid")</f>
        <v>Valid</v>
      </c>
      <c r="J302" s="1" t="s">
        <v>2820</v>
      </c>
      <c r="K302" s="1" t="s">
        <v>264</v>
      </c>
      <c r="L302" s="1" t="s">
        <v>134</v>
      </c>
      <c r="M302" s="1" t="s">
        <v>118</v>
      </c>
      <c r="N302" s="1" t="s">
        <v>437</v>
      </c>
      <c r="O302" s="1" t="s">
        <v>149</v>
      </c>
      <c r="P302" t="s">
        <v>53</v>
      </c>
      <c r="Q302" s="1" t="s">
        <v>197</v>
      </c>
      <c r="R302" s="1" t="s">
        <v>415</v>
      </c>
      <c r="S302" s="1" t="s">
        <v>2637</v>
      </c>
      <c r="T302" s="1" t="s">
        <v>2821</v>
      </c>
      <c r="U302" s="1" t="s">
        <v>982</v>
      </c>
      <c r="V302" s="1" t="s">
        <v>508</v>
      </c>
      <c r="W302" s="1" t="s">
        <v>125</v>
      </c>
      <c r="X302" t="str">
        <f t="shared" si="29"/>
        <v>Complete</v>
      </c>
      <c r="Y302">
        <f>MAX(0,100-IF(G302="Invalid",Config!$B$5,0)-IF(I302="Invalid",Config!$B$6,0)-IF(X302="Incomplete",Config!$B$7,0)-IF(AF302="Yes",Config!$B$37,0))</f>
        <v>100</v>
      </c>
      <c r="Z302" s="1">
        <f>IF(OR(TRIM(B302)="",COUNTIF(Config!$B$15:$B$19,B302)&gt;0),1,0)+IF(OR(TRIM(C302)="",COUNTIF(Config!$B$15:$B$19,C302)&gt;0),1,0)+IF(OR(TRIM(F302)="",COUNTIF(Config!$B$15:$B$19,F302)&gt;0),1,0)+IF(OR(TRIM(H302)="",COUNTIF(Config!$B$15:$B$19,H302)&gt;0),1,0)+IF(OR(TRIM(E302)="",COUNTIF(Config!$B$15:$B$19,E302)&gt;0),1,0)+IF(OR(TRIM(K302)="",COUNTIF(Config!$B$15:$B$19,K302)&gt;0),1,0)+IF(OR(TRIM(P302)="",COUNTIF(Config!$B$15:$B$19,P302)&gt;0),1,0)+IF(OR(TRIM(R302)="",COUNTIF(Config!$B$15:$B$19,R302)&gt;0),1,0)</f>
        <v>0</v>
      </c>
      <c r="AA302" s="1" cm="1">
        <f t="array" ref="AA302">SUMPRODUCT(LEN(H302)-LEN(SUBSTITUTE(H302,{"0";"1";"2";"3";"4";"5";"6";"7";"8";"9"},"")))</f>
        <v>12</v>
      </c>
      <c r="AC302" t="str">
        <f t="shared" si="30"/>
        <v/>
      </c>
      <c r="AD302">
        <f t="shared" si="31"/>
        <v>1</v>
      </c>
      <c r="AE302">
        <f t="shared" si="32"/>
        <v>1</v>
      </c>
      <c r="AF302" t="str">
        <f t="shared" si="33"/>
        <v>No</v>
      </c>
      <c r="AG302">
        <f t="shared" ca="1" si="34"/>
        <v>275</v>
      </c>
      <c r="AH302" t="str">
        <f ca="1">IF(OR(V302="",AG302=""),"Yes",IF(AG302&gt;Config!$B$41,"Yes","No"))</f>
        <v>No</v>
      </c>
    </row>
    <row r="303" spans="1:34" x14ac:dyDescent="0.25">
      <c r="A303" s="1" t="s">
        <v>2822</v>
      </c>
      <c r="B303" s="1" t="s">
        <v>851</v>
      </c>
      <c r="C303" s="1" t="s">
        <v>386</v>
      </c>
      <c r="D303" s="1" t="s">
        <v>2823</v>
      </c>
      <c r="E303" s="1" t="s">
        <v>34017</v>
      </c>
      <c r="F303" s="1" t="s">
        <v>2824</v>
      </c>
      <c r="G303" t="str">
        <f t="shared" si="28"/>
        <v>Valid</v>
      </c>
      <c r="H303" s="1" t="s">
        <v>2825</v>
      </c>
      <c r="I303" t="str" cm="1">
        <f t="array" ref="I303">IF(OR(TRIM(H303)="",ISNUMBER(SEARCH("#",H303)),AA303&lt;Config!$B$8,SUMPRODUCT(--ISNUMBER(SEARCH({"a";"b";"c";"d";"e";"f";"g";"h";"i";"j";"k";"l";"m";"n";"o";"p";"q";"r";"s";"t";"u";"v";"w";"x";"y";"z"},H303)))&gt;0),"Invalid","Valid")</f>
        <v>Valid</v>
      </c>
      <c r="J303" s="1" t="s">
        <v>2826</v>
      </c>
      <c r="K303" s="1" t="s">
        <v>117</v>
      </c>
      <c r="L303" s="1" t="s">
        <v>164</v>
      </c>
      <c r="M303" s="1" t="s">
        <v>135</v>
      </c>
      <c r="N303" s="1" t="s">
        <v>33819</v>
      </c>
      <c r="O303" s="1" t="s">
        <v>149</v>
      </c>
      <c r="P303" t="s">
        <v>53</v>
      </c>
      <c r="Q303" s="1" t="s">
        <v>54</v>
      </c>
      <c r="R303" s="1" t="s">
        <v>70</v>
      </c>
      <c r="S303" s="1" t="s">
        <v>2827</v>
      </c>
      <c r="T303" s="1" t="s">
        <v>2828</v>
      </c>
      <c r="U303" s="1" t="s">
        <v>2829</v>
      </c>
      <c r="V303" s="1" t="s">
        <v>2830</v>
      </c>
      <c r="W303" s="1" t="s">
        <v>75</v>
      </c>
      <c r="X303" t="str">
        <f t="shared" si="29"/>
        <v>Complete</v>
      </c>
      <c r="Y303">
        <f>MAX(0,100-IF(G303="Invalid",Config!$B$5,0)-IF(I303="Invalid",Config!$B$6,0)-IF(X303="Incomplete",Config!$B$7,0)-IF(AF303="Yes",Config!$B$37,0))</f>
        <v>75</v>
      </c>
      <c r="Z303" s="1">
        <f>IF(OR(TRIM(B303)="",COUNTIF(Config!$B$15:$B$19,B303)&gt;0),1,0)+IF(OR(TRIM(C303)="",COUNTIF(Config!$B$15:$B$19,C303)&gt;0),1,0)+IF(OR(TRIM(F303)="",COUNTIF(Config!$B$15:$B$19,F303)&gt;0),1,0)+IF(OR(TRIM(H303)="",COUNTIF(Config!$B$15:$B$19,H303)&gt;0),1,0)+IF(OR(TRIM(E303)="",COUNTIF(Config!$B$15:$B$19,E303)&gt;0),1,0)+IF(OR(TRIM(K303)="",COUNTIF(Config!$B$15:$B$19,K303)&gt;0),1,0)+IF(OR(TRIM(P303)="",COUNTIF(Config!$B$15:$B$19,P303)&gt;0),1,0)+IF(OR(TRIM(R303)="",COUNTIF(Config!$B$15:$B$19,R303)&gt;0),1,0)</f>
        <v>0</v>
      </c>
      <c r="AA303" s="1" cm="1">
        <f t="array" ref="AA303">SUMPRODUCT(LEN(H303)-LEN(SUBSTITUTE(H303,{"0";"1";"2";"3";"4";"5";"6";"7";"8";"9"},"")))</f>
        <v>10</v>
      </c>
      <c r="AC303" t="str">
        <f t="shared" si="30"/>
        <v>Potential Duplicate</v>
      </c>
      <c r="AD303">
        <f t="shared" si="31"/>
        <v>3</v>
      </c>
      <c r="AE303">
        <f t="shared" si="32"/>
        <v>1</v>
      </c>
      <c r="AF303" t="str">
        <f t="shared" si="33"/>
        <v>Yes</v>
      </c>
      <c r="AG303">
        <f t="shared" ca="1" si="34"/>
        <v>248</v>
      </c>
      <c r="AH303" t="str">
        <f ca="1">IF(OR(V303="",AG303=""),"Yes",IF(AG303&gt;Config!$B$41,"Yes","No"))</f>
        <v>No</v>
      </c>
    </row>
    <row r="304" spans="1:34" x14ac:dyDescent="0.25">
      <c r="A304" s="1" t="s">
        <v>2831</v>
      </c>
      <c r="B304" s="1" t="s">
        <v>1957</v>
      </c>
      <c r="C304" s="1" t="s">
        <v>410</v>
      </c>
      <c r="D304" s="1" t="s">
        <v>2832</v>
      </c>
      <c r="E304" s="1" t="s">
        <v>477</v>
      </c>
      <c r="F304" s="1" t="s">
        <v>2833</v>
      </c>
      <c r="G304" t="str">
        <f t="shared" si="28"/>
        <v>Valid</v>
      </c>
      <c r="H304" s="1" t="s">
        <v>2834</v>
      </c>
      <c r="I304" t="str" cm="1">
        <f t="array" ref="I304">IF(OR(TRIM(H304)="",ISNUMBER(SEARCH("#",H304)),AA304&lt;Config!$B$8,SUMPRODUCT(--ISNUMBER(SEARCH({"a";"b";"c";"d";"e";"f";"g";"h";"i";"j";"k";"l";"m";"n";"o";"p";"q";"r";"s";"t";"u";"v";"w";"x";"y";"z"},H304)))&gt;0),"Invalid","Valid")</f>
        <v>Valid</v>
      </c>
      <c r="J304" s="1" t="s">
        <v>2835</v>
      </c>
      <c r="K304" s="1" t="s">
        <v>178</v>
      </c>
      <c r="L304" s="1" t="s">
        <v>84</v>
      </c>
      <c r="M304" s="1" t="s">
        <v>235</v>
      </c>
      <c r="N304" s="1" t="s">
        <v>211</v>
      </c>
      <c r="O304" s="1" t="s">
        <v>196</v>
      </c>
      <c r="P304" t="s">
        <v>236</v>
      </c>
      <c r="Q304" s="1" t="s">
        <v>254</v>
      </c>
      <c r="R304" s="1" t="s">
        <v>253</v>
      </c>
      <c r="S304" s="1" t="s">
        <v>2836</v>
      </c>
      <c r="T304" s="1" t="s">
        <v>2837</v>
      </c>
      <c r="U304" s="1" t="s">
        <v>1905</v>
      </c>
      <c r="V304" s="1" t="s">
        <v>2838</v>
      </c>
      <c r="W304" s="1" t="s">
        <v>186</v>
      </c>
      <c r="X304" t="str">
        <f t="shared" si="29"/>
        <v>Complete</v>
      </c>
      <c r="Y304">
        <f>MAX(0,100-IF(G304="Invalid",Config!$B$5,0)-IF(I304="Invalid",Config!$B$6,0)-IF(X304="Incomplete",Config!$B$7,0)-IF(AF304="Yes",Config!$B$37,0))</f>
        <v>100</v>
      </c>
      <c r="Z304" s="1">
        <f>IF(OR(TRIM(B304)="",COUNTIF(Config!$B$15:$B$19,B304)&gt;0),1,0)+IF(OR(TRIM(C304)="",COUNTIF(Config!$B$15:$B$19,C304)&gt;0),1,0)+IF(OR(TRIM(F304)="",COUNTIF(Config!$B$15:$B$19,F304)&gt;0),1,0)+IF(OR(TRIM(H304)="",COUNTIF(Config!$B$15:$B$19,H304)&gt;0),1,0)+IF(OR(TRIM(E304)="",COUNTIF(Config!$B$15:$B$19,E304)&gt;0),1,0)+IF(OR(TRIM(K304)="",COUNTIF(Config!$B$15:$B$19,K304)&gt;0),1,0)+IF(OR(TRIM(P304)="",COUNTIF(Config!$B$15:$B$19,P304)&gt;0),1,0)+IF(OR(TRIM(R304)="",COUNTIF(Config!$B$15:$B$19,R304)&gt;0),1,0)</f>
        <v>0</v>
      </c>
      <c r="AA304" s="1" cm="1">
        <f t="array" ref="AA304">SUMPRODUCT(LEN(H304)-LEN(SUBSTITUTE(H304,{"0";"1";"2";"3";"4";"5";"6";"7";"8";"9"},"")))</f>
        <v>12</v>
      </c>
      <c r="AC304" t="str">
        <f t="shared" si="30"/>
        <v/>
      </c>
      <c r="AD304">
        <f t="shared" si="31"/>
        <v>1</v>
      </c>
      <c r="AE304">
        <f t="shared" si="32"/>
        <v>1</v>
      </c>
      <c r="AF304" t="str">
        <f t="shared" si="33"/>
        <v>No</v>
      </c>
      <c r="AG304">
        <f t="shared" ca="1" si="34"/>
        <v>4</v>
      </c>
      <c r="AH304" t="str">
        <f ca="1">IF(OR(V304="",AG304=""),"Yes",IF(AG304&gt;Config!$B$41,"Yes","No"))</f>
        <v>No</v>
      </c>
    </row>
    <row r="305" spans="1:34" x14ac:dyDescent="0.25">
      <c r="A305" s="1" t="s">
        <v>2839</v>
      </c>
      <c r="B305" s="1" t="s">
        <v>1302</v>
      </c>
      <c r="C305" s="1" t="s">
        <v>420</v>
      </c>
      <c r="D305" s="1" t="s">
        <v>2840</v>
      </c>
      <c r="E305" s="1" t="s">
        <v>34018</v>
      </c>
      <c r="F305" s="1" t="s">
        <v>2841</v>
      </c>
      <c r="G305" t="str">
        <f t="shared" si="28"/>
        <v>Valid</v>
      </c>
      <c r="H305" s="1" t="s">
        <v>2842</v>
      </c>
      <c r="I305" t="str" cm="1">
        <f t="array" ref="I305">IF(OR(TRIM(H305)="",ISNUMBER(SEARCH("#",H305)),AA305&lt;Config!$B$8,SUMPRODUCT(--ISNUMBER(SEARCH({"a";"b";"c";"d";"e";"f";"g";"h";"i";"j";"k";"l";"m";"n";"o";"p";"q";"r";"s";"t";"u";"v";"w";"x";"y";"z"},H305)))&gt;0),"Invalid","Valid")</f>
        <v>Valid</v>
      </c>
      <c r="J305" s="1" t="s">
        <v>2843</v>
      </c>
      <c r="K305" s="1" t="s">
        <v>147</v>
      </c>
      <c r="L305" s="1" t="s">
        <v>164</v>
      </c>
      <c r="M305" s="1" t="s">
        <v>33825</v>
      </c>
      <c r="N305" s="1" t="s">
        <v>51</v>
      </c>
      <c r="O305" s="1" t="s">
        <v>149</v>
      </c>
      <c r="P305" t="s">
        <v>344</v>
      </c>
      <c r="Q305" s="1" t="s">
        <v>971</v>
      </c>
      <c r="R305" s="1" t="s">
        <v>1141</v>
      </c>
      <c r="S305" s="1" t="s">
        <v>2844</v>
      </c>
      <c r="T305" s="1" t="s">
        <v>2845</v>
      </c>
      <c r="U305" s="1" t="s">
        <v>2846</v>
      </c>
      <c r="V305" s="1" t="s">
        <v>799</v>
      </c>
      <c r="W305" s="1" t="s">
        <v>186</v>
      </c>
      <c r="X305" t="str">
        <f t="shared" si="29"/>
        <v>Complete</v>
      </c>
      <c r="Y305">
        <f>MAX(0,100-IF(G305="Invalid",Config!$B$5,0)-IF(I305="Invalid",Config!$B$6,0)-IF(X305="Incomplete",Config!$B$7,0)-IF(AF305="Yes",Config!$B$37,0))</f>
        <v>100</v>
      </c>
      <c r="Z305" s="1">
        <f>IF(OR(TRIM(B305)="",COUNTIF(Config!$B$15:$B$19,B305)&gt;0),1,0)+IF(OR(TRIM(C305)="",COUNTIF(Config!$B$15:$B$19,C305)&gt;0),1,0)+IF(OR(TRIM(F305)="",COUNTIF(Config!$B$15:$B$19,F305)&gt;0),1,0)+IF(OR(TRIM(H305)="",COUNTIF(Config!$B$15:$B$19,H305)&gt;0),1,0)+IF(OR(TRIM(E305)="",COUNTIF(Config!$B$15:$B$19,E305)&gt;0),1,0)+IF(OR(TRIM(K305)="",COUNTIF(Config!$B$15:$B$19,K305)&gt;0),1,0)+IF(OR(TRIM(P305)="",COUNTIF(Config!$B$15:$B$19,P305)&gt;0),1,0)+IF(OR(TRIM(R305)="",COUNTIF(Config!$B$15:$B$19,R305)&gt;0),1,0)</f>
        <v>0</v>
      </c>
      <c r="AA305" s="1" cm="1">
        <f t="array" ref="AA305">SUMPRODUCT(LEN(H305)-LEN(SUBSTITUTE(H305,{"0";"1";"2";"3";"4";"5";"6";"7";"8";"9"},"")))</f>
        <v>10</v>
      </c>
      <c r="AC305" t="str">
        <f t="shared" si="30"/>
        <v/>
      </c>
      <c r="AD305">
        <f t="shared" si="31"/>
        <v>1</v>
      </c>
      <c r="AE305">
        <f t="shared" si="32"/>
        <v>1</v>
      </c>
      <c r="AF305" t="str">
        <f t="shared" si="33"/>
        <v>No</v>
      </c>
      <c r="AG305">
        <f t="shared" ca="1" si="34"/>
        <v>586</v>
      </c>
      <c r="AH305" t="str">
        <f ca="1">IF(OR(V305="",AG305=""),"Yes",IF(AG305&gt;Config!$B$41,"Yes","No"))</f>
        <v>Yes</v>
      </c>
    </row>
    <row r="306" spans="1:34" x14ac:dyDescent="0.25">
      <c r="A306" s="1" t="s">
        <v>2847</v>
      </c>
      <c r="B306" s="1" t="s">
        <v>218</v>
      </c>
      <c r="C306" s="1" t="s">
        <v>748</v>
      </c>
      <c r="D306" s="1" t="s">
        <v>2848</v>
      </c>
      <c r="E306" s="1" t="s">
        <v>34019</v>
      </c>
      <c r="F306" s="1" t="s">
        <v>2849</v>
      </c>
      <c r="G306" t="str">
        <f t="shared" si="28"/>
        <v>Valid</v>
      </c>
      <c r="H306" s="1" t="s">
        <v>2850</v>
      </c>
      <c r="I306" t="str" cm="1">
        <f t="array" ref="I306">IF(OR(TRIM(H306)="",ISNUMBER(SEARCH("#",H306)),AA306&lt;Config!$B$8,SUMPRODUCT(--ISNUMBER(SEARCH({"a";"b";"c";"d";"e";"f";"g";"h";"i";"j";"k";"l";"m";"n";"o";"p";"q";"r";"s";"t";"u";"v";"w";"x";"y";"z"},H306)))&gt;0),"Invalid","Valid")</f>
        <v>Valid</v>
      </c>
      <c r="J306" s="1" t="s">
        <v>2851</v>
      </c>
      <c r="K306" s="1" t="s">
        <v>147</v>
      </c>
      <c r="L306" s="1" t="s">
        <v>450</v>
      </c>
      <c r="M306" s="1" t="s">
        <v>251</v>
      </c>
      <c r="N306" s="1" t="s">
        <v>713</v>
      </c>
      <c r="O306" s="1" t="s">
        <v>69</v>
      </c>
      <c r="P306" t="s">
        <v>53</v>
      </c>
      <c r="Q306" s="1" t="s">
        <v>197</v>
      </c>
      <c r="R306" s="1" t="s">
        <v>197</v>
      </c>
      <c r="S306" s="1" t="s">
        <v>2852</v>
      </c>
      <c r="T306" s="1" t="s">
        <v>2853</v>
      </c>
      <c r="U306" s="1" t="s">
        <v>2503</v>
      </c>
      <c r="V306" s="1" t="s">
        <v>2854</v>
      </c>
      <c r="W306" s="1" t="s">
        <v>94</v>
      </c>
      <c r="X306" t="str">
        <f t="shared" si="29"/>
        <v>Complete</v>
      </c>
      <c r="Y306">
        <f>MAX(0,100-IF(G306="Invalid",Config!$B$5,0)-IF(I306="Invalid",Config!$B$6,0)-IF(X306="Incomplete",Config!$B$7,0)-IF(AF306="Yes",Config!$B$37,0))</f>
        <v>100</v>
      </c>
      <c r="Z306" s="1">
        <f>IF(OR(TRIM(B306)="",COUNTIF(Config!$B$15:$B$19,B306)&gt;0),1,0)+IF(OR(TRIM(C306)="",COUNTIF(Config!$B$15:$B$19,C306)&gt;0),1,0)+IF(OR(TRIM(F306)="",COUNTIF(Config!$B$15:$B$19,F306)&gt;0),1,0)+IF(OR(TRIM(H306)="",COUNTIF(Config!$B$15:$B$19,H306)&gt;0),1,0)+IF(OR(TRIM(E306)="",COUNTIF(Config!$B$15:$B$19,E306)&gt;0),1,0)+IF(OR(TRIM(K306)="",COUNTIF(Config!$B$15:$B$19,K306)&gt;0),1,0)+IF(OR(TRIM(P306)="",COUNTIF(Config!$B$15:$B$19,P306)&gt;0),1,0)+IF(OR(TRIM(R306)="",COUNTIF(Config!$B$15:$B$19,R306)&gt;0),1,0)</f>
        <v>0</v>
      </c>
      <c r="AA306" s="1" cm="1">
        <f t="array" ref="AA306">SUMPRODUCT(LEN(H306)-LEN(SUBSTITUTE(H306,{"0";"1";"2";"3";"4";"5";"6";"7";"8";"9"},"")))</f>
        <v>12</v>
      </c>
      <c r="AC306" t="str">
        <f t="shared" si="30"/>
        <v/>
      </c>
      <c r="AD306">
        <f t="shared" si="31"/>
        <v>1</v>
      </c>
      <c r="AE306">
        <f t="shared" si="32"/>
        <v>1</v>
      </c>
      <c r="AF306" t="str">
        <f t="shared" si="33"/>
        <v>No</v>
      </c>
      <c r="AG306">
        <f t="shared" ca="1" si="34"/>
        <v>153</v>
      </c>
      <c r="AH306" t="str">
        <f ca="1">IF(OR(V306="",AG306=""),"Yes",IF(AG306&gt;Config!$B$41,"Yes","No"))</f>
        <v>No</v>
      </c>
    </row>
    <row r="307" spans="1:34" x14ac:dyDescent="0.25">
      <c r="A307" s="1" t="s">
        <v>2855</v>
      </c>
      <c r="B307" s="1" t="s">
        <v>1450</v>
      </c>
      <c r="C307" s="1" t="s">
        <v>78</v>
      </c>
      <c r="D307" s="1" t="s">
        <v>2856</v>
      </c>
      <c r="E307" s="1" t="s">
        <v>633</v>
      </c>
      <c r="F307" s="1" t="s">
        <v>2857</v>
      </c>
      <c r="G307" t="str">
        <f t="shared" si="28"/>
        <v>Valid</v>
      </c>
      <c r="H307" s="1" t="s">
        <v>2858</v>
      </c>
      <c r="I307" t="str" cm="1">
        <f t="array" ref="I307">IF(OR(TRIM(H307)="",ISNUMBER(SEARCH("#",H307)),AA307&lt;Config!$B$8,SUMPRODUCT(--ISNUMBER(SEARCH({"a";"b";"c";"d";"e";"f";"g";"h";"i";"j";"k";"l";"m";"n";"o";"p";"q";"r";"s";"t";"u";"v";"w";"x";"y";"z"},H307)))&gt;0),"Invalid","Valid")</f>
        <v>Valid</v>
      </c>
      <c r="J307" s="1" t="s">
        <v>2859</v>
      </c>
      <c r="K307" s="1" t="s">
        <v>66</v>
      </c>
      <c r="L307" s="1" t="s">
        <v>164</v>
      </c>
      <c r="M307" s="1" t="s">
        <v>135</v>
      </c>
      <c r="N307" s="1" t="s">
        <v>31</v>
      </c>
      <c r="O307" s="1" t="s">
        <v>180</v>
      </c>
      <c r="P307" t="s">
        <v>87</v>
      </c>
      <c r="Q307" s="1" t="s">
        <v>438</v>
      </c>
      <c r="R307" s="1" t="s">
        <v>379</v>
      </c>
      <c r="S307" s="1" t="s">
        <v>2860</v>
      </c>
      <c r="T307" s="1" t="s">
        <v>2861</v>
      </c>
      <c r="U307" s="1" t="s">
        <v>2862</v>
      </c>
      <c r="V307" s="1" t="s">
        <v>2863</v>
      </c>
      <c r="W307" s="1" t="s">
        <v>125</v>
      </c>
      <c r="X307" t="str">
        <f t="shared" si="29"/>
        <v>Complete</v>
      </c>
      <c r="Y307">
        <f>MAX(0,100-IF(G307="Invalid",Config!$B$5,0)-IF(I307="Invalid",Config!$B$6,0)-IF(X307="Incomplete",Config!$B$7,0)-IF(AF307="Yes",Config!$B$37,0))</f>
        <v>100</v>
      </c>
      <c r="Z307" s="1">
        <f>IF(OR(TRIM(B307)="",COUNTIF(Config!$B$15:$B$19,B307)&gt;0),1,0)+IF(OR(TRIM(C307)="",COUNTIF(Config!$B$15:$B$19,C307)&gt;0),1,0)+IF(OR(TRIM(F307)="",COUNTIF(Config!$B$15:$B$19,F307)&gt;0),1,0)+IF(OR(TRIM(H307)="",COUNTIF(Config!$B$15:$B$19,H307)&gt;0),1,0)+IF(OR(TRIM(E307)="",COUNTIF(Config!$B$15:$B$19,E307)&gt;0),1,0)+IF(OR(TRIM(K307)="",COUNTIF(Config!$B$15:$B$19,K307)&gt;0),1,0)+IF(OR(TRIM(P307)="",COUNTIF(Config!$B$15:$B$19,P307)&gt;0),1,0)+IF(OR(TRIM(R307)="",COUNTIF(Config!$B$15:$B$19,R307)&gt;0),1,0)</f>
        <v>0</v>
      </c>
      <c r="AA307" s="1" cm="1">
        <f t="array" ref="AA307">SUMPRODUCT(LEN(H307)-LEN(SUBSTITUTE(H307,{"0";"1";"2";"3";"4";"5";"6";"7";"8";"9"},"")))</f>
        <v>11</v>
      </c>
      <c r="AC307" t="str">
        <f t="shared" si="30"/>
        <v/>
      </c>
      <c r="AD307">
        <f t="shared" si="31"/>
        <v>1</v>
      </c>
      <c r="AE307">
        <f t="shared" si="32"/>
        <v>1</v>
      </c>
      <c r="AF307" t="str">
        <f t="shared" si="33"/>
        <v>No</v>
      </c>
      <c r="AG307">
        <f t="shared" ca="1" si="34"/>
        <v>137</v>
      </c>
      <c r="AH307" t="str">
        <f ca="1">IF(OR(V307="",AG307=""),"Yes",IF(AG307&gt;Config!$B$41,"Yes","No"))</f>
        <v>No</v>
      </c>
    </row>
    <row r="308" spans="1:34" x14ac:dyDescent="0.25">
      <c r="A308" s="1" t="s">
        <v>2864</v>
      </c>
      <c r="B308" s="1" t="s">
        <v>42</v>
      </c>
      <c r="C308" s="1" t="s">
        <v>1496</v>
      </c>
      <c r="D308" s="1" t="s">
        <v>2865</v>
      </c>
      <c r="E308" s="1" t="s">
        <v>34020</v>
      </c>
      <c r="F308" s="1" t="s">
        <v>2866</v>
      </c>
      <c r="G308" t="str">
        <f t="shared" si="28"/>
        <v>Valid</v>
      </c>
      <c r="H308" s="1" t="s">
        <v>2867</v>
      </c>
      <c r="I308" t="str" cm="1">
        <f t="array" ref="I308">IF(OR(TRIM(H308)="",ISNUMBER(SEARCH("#",H308)),AA308&lt;Config!$B$8,SUMPRODUCT(--ISNUMBER(SEARCH({"a";"b";"c";"d";"e";"f";"g";"h";"i";"j";"k";"l";"m";"n";"o";"p";"q";"r";"s";"t";"u";"v";"w";"x";"y";"z"},H308)))&gt;0),"Invalid","Valid")</f>
        <v>Valid</v>
      </c>
      <c r="J308" s="1" t="s">
        <v>2868</v>
      </c>
      <c r="K308" s="1" t="s">
        <v>481</v>
      </c>
      <c r="L308" s="1" t="s">
        <v>164</v>
      </c>
      <c r="M308" s="1" t="s">
        <v>235</v>
      </c>
      <c r="N308" s="1" t="s">
        <v>31</v>
      </c>
      <c r="O308" s="1" t="s">
        <v>52</v>
      </c>
      <c r="P308" t="s">
        <v>104</v>
      </c>
      <c r="Q308" s="1" t="s">
        <v>732</v>
      </c>
      <c r="R308" s="1" t="s">
        <v>922</v>
      </c>
      <c r="S308" s="1" t="s">
        <v>2869</v>
      </c>
      <c r="T308" s="1" t="s">
        <v>2870</v>
      </c>
      <c r="U308" s="1" t="s">
        <v>2871</v>
      </c>
      <c r="V308" s="1" t="s">
        <v>140</v>
      </c>
      <c r="W308" s="1" t="s">
        <v>202</v>
      </c>
      <c r="X308" t="str">
        <f t="shared" si="29"/>
        <v>Complete</v>
      </c>
      <c r="Y308">
        <f>MAX(0,100-IF(G308="Invalid",Config!$B$5,0)-IF(I308="Invalid",Config!$B$6,0)-IF(X308="Incomplete",Config!$B$7,0)-IF(AF308="Yes",Config!$B$37,0))</f>
        <v>100</v>
      </c>
      <c r="Z308" s="1">
        <f>IF(OR(TRIM(B308)="",COUNTIF(Config!$B$15:$B$19,B308)&gt;0),1,0)+IF(OR(TRIM(C308)="",COUNTIF(Config!$B$15:$B$19,C308)&gt;0),1,0)+IF(OR(TRIM(F308)="",COUNTIF(Config!$B$15:$B$19,F308)&gt;0),1,0)+IF(OR(TRIM(H308)="",COUNTIF(Config!$B$15:$B$19,H308)&gt;0),1,0)+IF(OR(TRIM(E308)="",COUNTIF(Config!$B$15:$B$19,E308)&gt;0),1,0)+IF(OR(TRIM(K308)="",COUNTIF(Config!$B$15:$B$19,K308)&gt;0),1,0)+IF(OR(TRIM(P308)="",COUNTIF(Config!$B$15:$B$19,P308)&gt;0),1,0)+IF(OR(TRIM(R308)="",COUNTIF(Config!$B$15:$B$19,R308)&gt;0),1,0)</f>
        <v>0</v>
      </c>
      <c r="AA308" s="1" cm="1">
        <f t="array" ref="AA308">SUMPRODUCT(LEN(H308)-LEN(SUBSTITUTE(H308,{"0";"1";"2";"3";"4";"5";"6";"7";"8";"9"},"")))</f>
        <v>10</v>
      </c>
      <c r="AC308" t="str">
        <f t="shared" si="30"/>
        <v/>
      </c>
      <c r="AD308">
        <f t="shared" si="31"/>
        <v>1</v>
      </c>
      <c r="AE308">
        <f t="shared" si="32"/>
        <v>1</v>
      </c>
      <c r="AF308" t="str">
        <f t="shared" si="33"/>
        <v>No</v>
      </c>
      <c r="AG308">
        <f t="shared" ca="1" si="34"/>
        <v>37</v>
      </c>
      <c r="AH308" t="str">
        <f ca="1">IF(OR(V308="",AG308=""),"Yes",IF(AG308&gt;Config!$B$41,"Yes","No"))</f>
        <v>No</v>
      </c>
    </row>
    <row r="309" spans="1:34" x14ac:dyDescent="0.25">
      <c r="A309" s="1" t="s">
        <v>2872</v>
      </c>
      <c r="B309" s="1" t="s">
        <v>631</v>
      </c>
      <c r="C309" s="1" t="s">
        <v>336</v>
      </c>
      <c r="D309" s="1" t="s">
        <v>2873</v>
      </c>
      <c r="E309" s="1" t="s">
        <v>34021</v>
      </c>
      <c r="F309" s="1" t="s">
        <v>2874</v>
      </c>
      <c r="G309" t="str">
        <f t="shared" si="28"/>
        <v>Valid</v>
      </c>
      <c r="H309" s="1" t="s">
        <v>2875</v>
      </c>
      <c r="I309" t="str" cm="1">
        <f t="array" ref="I309">IF(OR(TRIM(H309)="",ISNUMBER(SEARCH("#",H309)),AA309&lt;Config!$B$8,SUMPRODUCT(--ISNUMBER(SEARCH({"a";"b";"c";"d";"e";"f";"g";"h";"i";"j";"k";"l";"m";"n";"o";"p";"q";"r";"s";"t";"u";"v";"w";"x";"y";"z"},H309)))&gt;0),"Invalid","Valid")</f>
        <v>Valid</v>
      </c>
      <c r="J309" s="1" t="s">
        <v>2876</v>
      </c>
      <c r="K309" s="1" t="s">
        <v>425</v>
      </c>
      <c r="L309" s="1" t="s">
        <v>164</v>
      </c>
      <c r="M309" s="1" t="s">
        <v>251</v>
      </c>
      <c r="N309" s="1" t="s">
        <v>713</v>
      </c>
      <c r="O309" s="1" t="s">
        <v>266</v>
      </c>
      <c r="P309" t="s">
        <v>344</v>
      </c>
      <c r="Q309" s="1" t="s">
        <v>1199</v>
      </c>
      <c r="R309" s="1" t="s">
        <v>1141</v>
      </c>
      <c r="S309" s="1" t="s">
        <v>2877</v>
      </c>
      <c r="T309" s="1" t="s">
        <v>2878</v>
      </c>
      <c r="U309" s="1" t="s">
        <v>2879</v>
      </c>
      <c r="V309" s="1" t="s">
        <v>2880</v>
      </c>
      <c r="W309" s="1" t="s">
        <v>94</v>
      </c>
      <c r="X309" t="str">
        <f t="shared" si="29"/>
        <v>Complete</v>
      </c>
      <c r="Y309">
        <f>MAX(0,100-IF(G309="Invalid",Config!$B$5,0)-IF(I309="Invalid",Config!$B$6,0)-IF(X309="Incomplete",Config!$B$7,0)-IF(AF309="Yes",Config!$B$37,0))</f>
        <v>100</v>
      </c>
      <c r="Z309" s="1">
        <f>IF(OR(TRIM(B309)="",COUNTIF(Config!$B$15:$B$19,B309)&gt;0),1,0)+IF(OR(TRIM(C309)="",COUNTIF(Config!$B$15:$B$19,C309)&gt;0),1,0)+IF(OR(TRIM(F309)="",COUNTIF(Config!$B$15:$B$19,F309)&gt;0),1,0)+IF(OR(TRIM(H309)="",COUNTIF(Config!$B$15:$B$19,H309)&gt;0),1,0)+IF(OR(TRIM(E309)="",COUNTIF(Config!$B$15:$B$19,E309)&gt;0),1,0)+IF(OR(TRIM(K309)="",COUNTIF(Config!$B$15:$B$19,K309)&gt;0),1,0)+IF(OR(TRIM(P309)="",COUNTIF(Config!$B$15:$B$19,P309)&gt;0),1,0)+IF(OR(TRIM(R309)="",COUNTIF(Config!$B$15:$B$19,R309)&gt;0),1,0)</f>
        <v>0</v>
      </c>
      <c r="AA309" s="1" cm="1">
        <f t="array" ref="AA309">SUMPRODUCT(LEN(H309)-LEN(SUBSTITUTE(H309,{"0";"1";"2";"3";"4";"5";"6";"7";"8";"9"},"")))</f>
        <v>11</v>
      </c>
      <c r="AC309" t="str">
        <f t="shared" si="30"/>
        <v/>
      </c>
      <c r="AD309">
        <f t="shared" si="31"/>
        <v>1</v>
      </c>
      <c r="AE309">
        <f t="shared" si="32"/>
        <v>1</v>
      </c>
      <c r="AF309" t="str">
        <f t="shared" si="33"/>
        <v>No</v>
      </c>
      <c r="AG309">
        <f t="shared" ca="1" si="34"/>
        <v>448</v>
      </c>
      <c r="AH309" t="str">
        <f ca="1">IF(OR(V309="",AG309=""),"Yes",IF(AG309&gt;Config!$B$41,"Yes","No"))</f>
        <v>Yes</v>
      </c>
    </row>
    <row r="310" spans="1:34" x14ac:dyDescent="0.25">
      <c r="A310" s="1" t="s">
        <v>2881</v>
      </c>
      <c r="B310" s="1" t="s">
        <v>1283</v>
      </c>
      <c r="C310" s="1" t="s">
        <v>273</v>
      </c>
      <c r="D310" s="1" t="s">
        <v>9196</v>
      </c>
      <c r="E310" s="1" t="s">
        <v>34022</v>
      </c>
      <c r="F310" s="1" t="s">
        <v>2882</v>
      </c>
      <c r="G310" t="str">
        <f t="shared" si="28"/>
        <v>Valid</v>
      </c>
      <c r="H310" s="1" t="s">
        <v>2883</v>
      </c>
      <c r="I310" t="str" cm="1">
        <f t="array" ref="I310">IF(OR(TRIM(H310)="",ISNUMBER(SEARCH("#",H310)),AA310&lt;Config!$B$8,SUMPRODUCT(--ISNUMBER(SEARCH({"a";"b";"c";"d";"e";"f";"g";"h";"i";"j";"k";"l";"m";"n";"o";"p";"q";"r";"s";"t";"u";"v";"w";"x";"y";"z"},H310)))&gt;0),"Invalid","Valid")</f>
        <v>Valid</v>
      </c>
      <c r="J310" s="1" t="s">
        <v>2884</v>
      </c>
      <c r="K310" s="1" t="s">
        <v>866</v>
      </c>
      <c r="L310" s="1" t="s">
        <v>450</v>
      </c>
      <c r="M310" s="1" t="s">
        <v>462</v>
      </c>
      <c r="N310" s="1" t="s">
        <v>51</v>
      </c>
      <c r="O310" s="1" t="s">
        <v>149</v>
      </c>
      <c r="P310" t="s">
        <v>590</v>
      </c>
      <c r="Q310" s="1" t="s">
        <v>1481</v>
      </c>
      <c r="R310" s="1" t="s">
        <v>845</v>
      </c>
      <c r="S310" s="1" t="s">
        <v>2885</v>
      </c>
      <c r="T310" s="1" t="s">
        <v>2886</v>
      </c>
      <c r="U310" s="1" t="s">
        <v>2421</v>
      </c>
      <c r="V310" s="1" t="s">
        <v>2887</v>
      </c>
      <c r="W310" s="1" t="s">
        <v>60</v>
      </c>
      <c r="X310" t="str">
        <f t="shared" si="29"/>
        <v>Complete</v>
      </c>
      <c r="Y310">
        <f>MAX(0,100-IF(G310="Invalid",Config!$B$5,0)-IF(I310="Invalid",Config!$B$6,0)-IF(X310="Incomplete",Config!$B$7,0)-IF(AF310="Yes",Config!$B$37,0))</f>
        <v>100</v>
      </c>
      <c r="Z310" s="1">
        <f>IF(OR(TRIM(B310)="",COUNTIF(Config!$B$15:$B$19,B310)&gt;0),1,0)+IF(OR(TRIM(C310)="",COUNTIF(Config!$B$15:$B$19,C310)&gt;0),1,0)+IF(OR(TRIM(F310)="",COUNTIF(Config!$B$15:$B$19,F310)&gt;0),1,0)+IF(OR(TRIM(H310)="",COUNTIF(Config!$B$15:$B$19,H310)&gt;0),1,0)+IF(OR(TRIM(E310)="",COUNTIF(Config!$B$15:$B$19,E310)&gt;0),1,0)+IF(OR(TRIM(K310)="",COUNTIF(Config!$B$15:$B$19,K310)&gt;0),1,0)+IF(OR(TRIM(P310)="",COUNTIF(Config!$B$15:$B$19,P310)&gt;0),1,0)+IF(OR(TRIM(R310)="",COUNTIF(Config!$B$15:$B$19,R310)&gt;0),1,0)</f>
        <v>0</v>
      </c>
      <c r="AA310" s="1" cm="1">
        <f t="array" ref="AA310">SUMPRODUCT(LEN(H310)-LEN(SUBSTITUTE(H310,{"0";"1";"2";"3";"4";"5";"6";"7";"8";"9"},"")))</f>
        <v>12</v>
      </c>
      <c r="AC310" t="str">
        <f t="shared" si="30"/>
        <v/>
      </c>
      <c r="AD310">
        <f t="shared" si="31"/>
        <v>1</v>
      </c>
      <c r="AE310">
        <f t="shared" si="32"/>
        <v>1</v>
      </c>
      <c r="AF310" t="str">
        <f t="shared" si="33"/>
        <v>No</v>
      </c>
      <c r="AG310" t="str">
        <f t="shared" ca="1" si="34"/>
        <v/>
      </c>
      <c r="AH310" t="str">
        <f ca="1">IF(OR(V310="",AG310=""),"Yes",IF(AG310&gt;Config!$B$41,"Yes","No"))</f>
        <v>Yes</v>
      </c>
    </row>
    <row r="311" spans="1:34" x14ac:dyDescent="0.25">
      <c r="A311" s="1" t="s">
        <v>2888</v>
      </c>
      <c r="B311" s="1" t="s">
        <v>1957</v>
      </c>
      <c r="C311" s="1" t="s">
        <v>620</v>
      </c>
      <c r="D311" s="1" t="s">
        <v>2889</v>
      </c>
      <c r="E311" s="1" t="s">
        <v>339</v>
      </c>
      <c r="F311" s="1" t="s">
        <v>2890</v>
      </c>
      <c r="G311" t="str">
        <f t="shared" si="28"/>
        <v>Valid</v>
      </c>
      <c r="H311" s="1" t="s">
        <v>2891</v>
      </c>
      <c r="I311" t="str" cm="1">
        <f t="array" ref="I311">IF(OR(TRIM(H311)="",ISNUMBER(SEARCH("#",H311)),AA311&lt;Config!$B$8,SUMPRODUCT(--ISNUMBER(SEARCH({"a";"b";"c";"d";"e";"f";"g";"h";"i";"j";"k";"l";"m";"n";"o";"p";"q";"r";"s";"t";"u";"v";"w";"x";"y";"z"},H311)))&gt;0),"Invalid","Valid")</f>
        <v>Valid</v>
      </c>
      <c r="J311" s="1" t="s">
        <v>2892</v>
      </c>
      <c r="K311" s="1" t="s">
        <v>66</v>
      </c>
      <c r="L311" s="1" t="s">
        <v>102</v>
      </c>
      <c r="M311" s="1" t="s">
        <v>85</v>
      </c>
      <c r="N311" s="1" t="s">
        <v>358</v>
      </c>
      <c r="O311" s="1" t="s">
        <v>266</v>
      </c>
      <c r="P311" t="s">
        <v>33</v>
      </c>
      <c r="Q311" s="1" t="s">
        <v>1664</v>
      </c>
      <c r="R311" s="1" t="s">
        <v>120</v>
      </c>
      <c r="S311" s="1" t="s">
        <v>2893</v>
      </c>
      <c r="T311" s="1" t="s">
        <v>2894</v>
      </c>
      <c r="U311" s="1" t="s">
        <v>2895</v>
      </c>
      <c r="V311" s="1" t="s">
        <v>756</v>
      </c>
      <c r="W311" s="1" t="s">
        <v>75</v>
      </c>
      <c r="X311" t="str">
        <f t="shared" si="29"/>
        <v>Complete</v>
      </c>
      <c r="Y311">
        <f>MAX(0,100-IF(G311="Invalid",Config!$B$5,0)-IF(I311="Invalid",Config!$B$6,0)-IF(X311="Incomplete",Config!$B$7,0)-IF(AF311="Yes",Config!$B$37,0))</f>
        <v>75</v>
      </c>
      <c r="Z311" s="1">
        <f>IF(OR(TRIM(B311)="",COUNTIF(Config!$B$15:$B$19,B311)&gt;0),1,0)+IF(OR(TRIM(C311)="",COUNTIF(Config!$B$15:$B$19,C311)&gt;0),1,0)+IF(OR(TRIM(F311)="",COUNTIF(Config!$B$15:$B$19,F311)&gt;0),1,0)+IF(OR(TRIM(H311)="",COUNTIF(Config!$B$15:$B$19,H311)&gt;0),1,0)+IF(OR(TRIM(E311)="",COUNTIF(Config!$B$15:$B$19,E311)&gt;0),1,0)+IF(OR(TRIM(K311)="",COUNTIF(Config!$B$15:$B$19,K311)&gt;0),1,0)+IF(OR(TRIM(P311)="",COUNTIF(Config!$B$15:$B$19,P311)&gt;0),1,0)+IF(OR(TRIM(R311)="",COUNTIF(Config!$B$15:$B$19,R311)&gt;0),1,0)</f>
        <v>0</v>
      </c>
      <c r="AA311" s="1" cm="1">
        <f t="array" ref="AA311">SUMPRODUCT(LEN(H311)-LEN(SUBSTITUTE(H311,{"0";"1";"2";"3";"4";"5";"6";"7";"8";"9"},"")))</f>
        <v>10</v>
      </c>
      <c r="AC311" t="str">
        <f t="shared" si="30"/>
        <v>Potential Duplicate</v>
      </c>
      <c r="AD311">
        <f t="shared" si="31"/>
        <v>2</v>
      </c>
      <c r="AE311">
        <f t="shared" si="32"/>
        <v>1</v>
      </c>
      <c r="AF311" t="str">
        <f t="shared" si="33"/>
        <v>Yes</v>
      </c>
      <c r="AG311">
        <f t="shared" ca="1" si="34"/>
        <v>310</v>
      </c>
      <c r="AH311" t="str">
        <f ca="1">IF(OR(V311="",AG311=""),"Yes",IF(AG311&gt;Config!$B$41,"Yes","No"))</f>
        <v>No</v>
      </c>
    </row>
    <row r="312" spans="1:34" x14ac:dyDescent="0.25">
      <c r="A312" s="1" t="s">
        <v>2896</v>
      </c>
      <c r="B312" s="1" t="s">
        <v>1085</v>
      </c>
      <c r="C312" s="1" t="s">
        <v>353</v>
      </c>
      <c r="D312" s="1" t="s">
        <v>2897</v>
      </c>
      <c r="E312" s="1" t="s">
        <v>159</v>
      </c>
      <c r="F312" s="1" t="s">
        <v>2898</v>
      </c>
      <c r="G312" t="str">
        <f t="shared" si="28"/>
        <v>Valid</v>
      </c>
      <c r="H312" s="1" t="s">
        <v>2899</v>
      </c>
      <c r="I312" t="str" cm="1">
        <f t="array" ref="I312">IF(OR(TRIM(H312)="",ISNUMBER(SEARCH("#",H312)),AA312&lt;Config!$B$8,SUMPRODUCT(--ISNUMBER(SEARCH({"a";"b";"c";"d";"e";"f";"g";"h";"i";"j";"k";"l";"m";"n";"o";"p";"q";"r";"s";"t";"u";"v";"w";"x";"y";"z"},H312)))&gt;0),"Invalid","Valid")</f>
        <v>Valid</v>
      </c>
      <c r="J312" s="1" t="s">
        <v>2900</v>
      </c>
      <c r="K312" s="1" t="s">
        <v>133</v>
      </c>
      <c r="L312" s="1" t="s">
        <v>450</v>
      </c>
      <c r="M312" s="1" t="s">
        <v>391</v>
      </c>
      <c r="N312" s="1" t="s">
        <v>358</v>
      </c>
      <c r="O312" s="1" t="s">
        <v>32</v>
      </c>
      <c r="P312" t="s">
        <v>53</v>
      </c>
      <c r="Q312" s="1" t="s">
        <v>181</v>
      </c>
      <c r="R312" s="1" t="s">
        <v>70</v>
      </c>
      <c r="S312" s="1" t="s">
        <v>2901</v>
      </c>
      <c r="T312" s="1" t="s">
        <v>2902</v>
      </c>
      <c r="U312" s="1" t="s">
        <v>2863</v>
      </c>
      <c r="V312" s="1" t="s">
        <v>140</v>
      </c>
      <c r="W312" s="1" t="s">
        <v>384</v>
      </c>
      <c r="X312" t="str">
        <f t="shared" si="29"/>
        <v>Complete</v>
      </c>
      <c r="Y312">
        <f>MAX(0,100-IF(G312="Invalid",Config!$B$5,0)-IF(I312="Invalid",Config!$B$6,0)-IF(X312="Incomplete",Config!$B$7,0)-IF(AF312="Yes",Config!$B$37,0))</f>
        <v>100</v>
      </c>
      <c r="Z312" s="1">
        <f>IF(OR(TRIM(B312)="",COUNTIF(Config!$B$15:$B$19,B312)&gt;0),1,0)+IF(OR(TRIM(C312)="",COUNTIF(Config!$B$15:$B$19,C312)&gt;0),1,0)+IF(OR(TRIM(F312)="",COUNTIF(Config!$B$15:$B$19,F312)&gt;0),1,0)+IF(OR(TRIM(H312)="",COUNTIF(Config!$B$15:$B$19,H312)&gt;0),1,0)+IF(OR(TRIM(E312)="",COUNTIF(Config!$B$15:$B$19,E312)&gt;0),1,0)+IF(OR(TRIM(K312)="",COUNTIF(Config!$B$15:$B$19,K312)&gt;0),1,0)+IF(OR(TRIM(P312)="",COUNTIF(Config!$B$15:$B$19,P312)&gt;0),1,0)+IF(OR(TRIM(R312)="",COUNTIF(Config!$B$15:$B$19,R312)&gt;0),1,0)</f>
        <v>0</v>
      </c>
      <c r="AA312" s="1" cm="1">
        <f t="array" ref="AA312">SUMPRODUCT(LEN(H312)-LEN(SUBSTITUTE(H312,{"0";"1";"2";"3";"4";"5";"6";"7";"8";"9"},"")))</f>
        <v>12</v>
      </c>
      <c r="AC312" t="str">
        <f t="shared" si="30"/>
        <v/>
      </c>
      <c r="AD312">
        <f t="shared" si="31"/>
        <v>1</v>
      </c>
      <c r="AE312">
        <f t="shared" si="32"/>
        <v>1</v>
      </c>
      <c r="AF312" t="str">
        <f t="shared" si="33"/>
        <v>No</v>
      </c>
      <c r="AG312">
        <f t="shared" ca="1" si="34"/>
        <v>37</v>
      </c>
      <c r="AH312" t="str">
        <f ca="1">IF(OR(V312="",AG312=""),"Yes",IF(AG312&gt;Config!$B$41,"Yes","No"))</f>
        <v>No</v>
      </c>
    </row>
    <row r="313" spans="1:34" x14ac:dyDescent="0.25">
      <c r="A313" s="1" t="s">
        <v>2903</v>
      </c>
      <c r="B313" s="1" t="s">
        <v>577</v>
      </c>
      <c r="C313" s="1" t="s">
        <v>861</v>
      </c>
      <c r="D313" s="1" t="s">
        <v>862</v>
      </c>
      <c r="E313" s="1" t="s">
        <v>34023</v>
      </c>
      <c r="F313" s="1" t="s">
        <v>2904</v>
      </c>
      <c r="G313" t="str">
        <f t="shared" si="28"/>
        <v>Valid</v>
      </c>
      <c r="H313" s="1" t="s">
        <v>2905</v>
      </c>
      <c r="I313" t="str" cm="1">
        <f t="array" ref="I313">IF(OR(TRIM(H313)="",ISNUMBER(SEARCH("#",H313)),AA313&lt;Config!$B$8,SUMPRODUCT(--ISNUMBER(SEARCH({"a";"b";"c";"d";"e";"f";"g";"h";"i";"j";"k";"l";"m";"n";"o";"p";"q";"r";"s";"t";"u";"v";"w";"x";"y";"z"},H313)))&gt;0),"Invalid","Valid")</f>
        <v>Valid</v>
      </c>
      <c r="J313" s="1" t="s">
        <v>2906</v>
      </c>
      <c r="K313" s="1" t="s">
        <v>178</v>
      </c>
      <c r="L313" s="1" t="s">
        <v>265</v>
      </c>
      <c r="M313" s="1" t="s">
        <v>33827</v>
      </c>
      <c r="N313" s="1" t="s">
        <v>437</v>
      </c>
      <c r="O313" s="1" t="s">
        <v>32</v>
      </c>
      <c r="P313" t="s">
        <v>53</v>
      </c>
      <c r="Q313" s="1" t="s">
        <v>181</v>
      </c>
      <c r="R313" s="1" t="s">
        <v>288</v>
      </c>
      <c r="S313" s="1" t="s">
        <v>2907</v>
      </c>
      <c r="T313" s="1" t="s">
        <v>2908</v>
      </c>
      <c r="U313" s="1" t="s">
        <v>2909</v>
      </c>
      <c r="V313" s="1" t="s">
        <v>140</v>
      </c>
      <c r="W313" s="1" t="s">
        <v>40</v>
      </c>
      <c r="X313" t="str">
        <f t="shared" si="29"/>
        <v>Complete</v>
      </c>
      <c r="Y313">
        <f>MAX(0,100-IF(G313="Invalid",Config!$B$5,0)-IF(I313="Invalid",Config!$B$6,0)-IF(X313="Incomplete",Config!$B$7,0)-IF(AF313="Yes",Config!$B$37,0))</f>
        <v>100</v>
      </c>
      <c r="Z313" s="1">
        <f>IF(OR(TRIM(B313)="",COUNTIF(Config!$B$15:$B$19,B313)&gt;0),1,0)+IF(OR(TRIM(C313)="",COUNTIF(Config!$B$15:$B$19,C313)&gt;0),1,0)+IF(OR(TRIM(F313)="",COUNTIF(Config!$B$15:$B$19,F313)&gt;0),1,0)+IF(OR(TRIM(H313)="",COUNTIF(Config!$B$15:$B$19,H313)&gt;0),1,0)+IF(OR(TRIM(E313)="",COUNTIF(Config!$B$15:$B$19,E313)&gt;0),1,0)+IF(OR(TRIM(K313)="",COUNTIF(Config!$B$15:$B$19,K313)&gt;0),1,0)+IF(OR(TRIM(P313)="",COUNTIF(Config!$B$15:$B$19,P313)&gt;0),1,0)+IF(OR(TRIM(R313)="",COUNTIF(Config!$B$15:$B$19,R313)&gt;0),1,0)</f>
        <v>0</v>
      </c>
      <c r="AA313" s="1" cm="1">
        <f t="array" ref="AA313">SUMPRODUCT(LEN(H313)-LEN(SUBSTITUTE(H313,{"0";"1";"2";"3";"4";"5";"6";"7";"8";"9"},"")))</f>
        <v>12</v>
      </c>
      <c r="AC313" t="str">
        <f t="shared" si="30"/>
        <v/>
      </c>
      <c r="AD313">
        <f t="shared" si="31"/>
        <v>1</v>
      </c>
      <c r="AE313">
        <f t="shared" si="32"/>
        <v>1</v>
      </c>
      <c r="AF313" t="str">
        <f t="shared" si="33"/>
        <v>No</v>
      </c>
      <c r="AG313">
        <f t="shared" ca="1" si="34"/>
        <v>37</v>
      </c>
      <c r="AH313" t="str">
        <f ca="1">IF(OR(V313="",AG313=""),"Yes",IF(AG313&gt;Config!$B$41,"Yes","No"))</f>
        <v>No</v>
      </c>
    </row>
    <row r="314" spans="1:34" x14ac:dyDescent="0.25">
      <c r="A314" s="1" t="s">
        <v>2910</v>
      </c>
      <c r="B314" s="1" t="s">
        <v>2911</v>
      </c>
      <c r="C314" s="1" t="s">
        <v>23</v>
      </c>
      <c r="D314" s="1" t="s">
        <v>2912</v>
      </c>
      <c r="E314" s="1" t="s">
        <v>33932</v>
      </c>
      <c r="F314" s="1" t="s">
        <v>2913</v>
      </c>
      <c r="G314" t="str">
        <f t="shared" si="28"/>
        <v>Valid</v>
      </c>
      <c r="H314" s="1" t="s">
        <v>2914</v>
      </c>
      <c r="I314" t="str" cm="1">
        <f t="array" ref="I314">IF(OR(TRIM(H314)="",ISNUMBER(SEARCH("#",H314)),AA314&lt;Config!$B$8,SUMPRODUCT(--ISNUMBER(SEARCH({"a";"b";"c";"d";"e";"f";"g";"h";"i";"j";"k";"l";"m";"n";"o";"p";"q";"r";"s";"t";"u";"v";"w";"x";"y";"z"},H314)))&gt;0),"Invalid","Valid")</f>
        <v>Valid</v>
      </c>
      <c r="J314" s="1" t="s">
        <v>2915</v>
      </c>
      <c r="K314" s="1" t="s">
        <v>250</v>
      </c>
      <c r="L314" s="1" t="s">
        <v>29</v>
      </c>
      <c r="M314" s="1" t="s">
        <v>33827</v>
      </c>
      <c r="N314" s="1" t="s">
        <v>33819</v>
      </c>
      <c r="O314" s="1" t="s">
        <v>196</v>
      </c>
      <c r="P314" t="s">
        <v>344</v>
      </c>
      <c r="Q314" s="1" t="s">
        <v>345</v>
      </c>
      <c r="R314" s="1" t="s">
        <v>1141</v>
      </c>
      <c r="S314" s="1" t="s">
        <v>2916</v>
      </c>
      <c r="T314" s="1" t="s">
        <v>2917</v>
      </c>
      <c r="U314" s="1" t="s">
        <v>2918</v>
      </c>
      <c r="V314" s="1" t="s">
        <v>2919</v>
      </c>
      <c r="W314" s="1" t="s">
        <v>384</v>
      </c>
      <c r="X314" t="str">
        <f t="shared" si="29"/>
        <v>Complete</v>
      </c>
      <c r="Y314">
        <f>MAX(0,100-IF(G314="Invalid",Config!$B$5,0)-IF(I314="Invalid",Config!$B$6,0)-IF(X314="Incomplete",Config!$B$7,0)-IF(AF314="Yes",Config!$B$37,0))</f>
        <v>75</v>
      </c>
      <c r="Z314" s="1">
        <f>IF(OR(TRIM(B314)="",COUNTIF(Config!$B$15:$B$19,B314)&gt;0),1,0)+IF(OR(TRIM(C314)="",COUNTIF(Config!$B$15:$B$19,C314)&gt;0),1,0)+IF(OR(TRIM(F314)="",COUNTIF(Config!$B$15:$B$19,F314)&gt;0),1,0)+IF(OR(TRIM(H314)="",COUNTIF(Config!$B$15:$B$19,H314)&gt;0),1,0)+IF(OR(TRIM(E314)="",COUNTIF(Config!$B$15:$B$19,E314)&gt;0),1,0)+IF(OR(TRIM(K314)="",COUNTIF(Config!$B$15:$B$19,K314)&gt;0),1,0)+IF(OR(TRIM(P314)="",COUNTIF(Config!$B$15:$B$19,P314)&gt;0),1,0)+IF(OR(TRIM(R314)="",COUNTIF(Config!$B$15:$B$19,R314)&gt;0),1,0)</f>
        <v>0</v>
      </c>
      <c r="AA314" s="1" cm="1">
        <f t="array" ref="AA314">SUMPRODUCT(LEN(H314)-LEN(SUBSTITUTE(H314,{"0";"1";"2";"3";"4";"5";"6";"7";"8";"9"},"")))</f>
        <v>11</v>
      </c>
      <c r="AC314" t="str">
        <f t="shared" si="30"/>
        <v>Potential Duplicate</v>
      </c>
      <c r="AD314">
        <f t="shared" si="31"/>
        <v>3</v>
      </c>
      <c r="AE314">
        <f t="shared" si="32"/>
        <v>1</v>
      </c>
      <c r="AF314" t="str">
        <f t="shared" si="33"/>
        <v>Yes</v>
      </c>
      <c r="AG314">
        <f t="shared" ca="1" si="34"/>
        <v>64</v>
      </c>
      <c r="AH314" t="str">
        <f ca="1">IF(OR(V314="",AG314=""),"Yes",IF(AG314&gt;Config!$B$41,"Yes","No"))</f>
        <v>No</v>
      </c>
    </row>
    <row r="315" spans="1:34" x14ac:dyDescent="0.25">
      <c r="A315" s="1" t="s">
        <v>2920</v>
      </c>
      <c r="B315" s="1" t="s">
        <v>597</v>
      </c>
      <c r="C315" s="1" t="s">
        <v>535</v>
      </c>
      <c r="D315" s="1" t="s">
        <v>2921</v>
      </c>
      <c r="E315" s="1" t="s">
        <v>298</v>
      </c>
      <c r="F315" s="1" t="s">
        <v>568</v>
      </c>
      <c r="G315" t="str">
        <f t="shared" si="28"/>
        <v>Valid</v>
      </c>
      <c r="H315" s="1" t="s">
        <v>2922</v>
      </c>
      <c r="I315" t="str" cm="1">
        <f t="array" ref="I315">IF(OR(TRIM(H315)="",ISNUMBER(SEARCH("#",H315)),AA315&lt;Config!$B$8,SUMPRODUCT(--ISNUMBER(SEARCH({"a";"b";"c";"d";"e";"f";"g";"h";"i";"j";"k";"l";"m";"n";"o";"p";"q";"r";"s";"t";"u";"v";"w";"x";"y";"z"},H315)))&gt;0),"Invalid","Valid")</f>
        <v>Valid</v>
      </c>
      <c r="J315" s="1" t="s">
        <v>2923</v>
      </c>
      <c r="K315" s="1" t="s">
        <v>28</v>
      </c>
      <c r="L315" s="1" t="s">
        <v>49</v>
      </c>
      <c r="M315" s="1" t="s">
        <v>33827</v>
      </c>
      <c r="N315" s="1" t="s">
        <v>224</v>
      </c>
      <c r="O315" s="1" t="s">
        <v>196</v>
      </c>
      <c r="P315" t="s">
        <v>53</v>
      </c>
      <c r="Q315" s="1" t="s">
        <v>181</v>
      </c>
      <c r="R315" s="1" t="s">
        <v>288</v>
      </c>
      <c r="S315" s="1" t="s">
        <v>2924</v>
      </c>
      <c r="T315" s="1" t="s">
        <v>2925</v>
      </c>
      <c r="U315" s="1" t="s">
        <v>2926</v>
      </c>
      <c r="V315" s="1" t="s">
        <v>2927</v>
      </c>
      <c r="W315" s="1" t="s">
        <v>202</v>
      </c>
      <c r="X315" t="str">
        <f t="shared" si="29"/>
        <v>Complete</v>
      </c>
      <c r="Y315">
        <f>MAX(0,100-IF(G315="Invalid",Config!$B$5,0)-IF(I315="Invalid",Config!$B$6,0)-IF(X315="Incomplete",Config!$B$7,0)-IF(AF315="Yes",Config!$B$37,0))</f>
        <v>75</v>
      </c>
      <c r="Z315" s="1">
        <f>IF(OR(TRIM(B315)="",COUNTIF(Config!$B$15:$B$19,B315)&gt;0),1,0)+IF(OR(TRIM(C315)="",COUNTIF(Config!$B$15:$B$19,C315)&gt;0),1,0)+IF(OR(TRIM(F315)="",COUNTIF(Config!$B$15:$B$19,F315)&gt;0),1,0)+IF(OR(TRIM(H315)="",COUNTIF(Config!$B$15:$B$19,H315)&gt;0),1,0)+IF(OR(TRIM(E315)="",COUNTIF(Config!$B$15:$B$19,E315)&gt;0),1,0)+IF(OR(TRIM(K315)="",COUNTIF(Config!$B$15:$B$19,K315)&gt;0),1,0)+IF(OR(TRIM(P315)="",COUNTIF(Config!$B$15:$B$19,P315)&gt;0),1,0)+IF(OR(TRIM(R315)="",COUNTIF(Config!$B$15:$B$19,R315)&gt;0),1,0)</f>
        <v>0</v>
      </c>
      <c r="AA315" s="1" cm="1">
        <f t="array" ref="AA315">SUMPRODUCT(LEN(H315)-LEN(SUBSTITUTE(H315,{"0";"1";"2";"3";"4";"5";"6";"7";"8";"9"},"")))</f>
        <v>12</v>
      </c>
      <c r="AC315" t="str">
        <f t="shared" si="30"/>
        <v>Potential Duplicate</v>
      </c>
      <c r="AD315">
        <f t="shared" si="31"/>
        <v>2</v>
      </c>
      <c r="AE315">
        <f t="shared" si="32"/>
        <v>1</v>
      </c>
      <c r="AF315" t="str">
        <f t="shared" si="33"/>
        <v>Yes</v>
      </c>
      <c r="AG315">
        <f t="shared" ca="1" si="34"/>
        <v>169</v>
      </c>
      <c r="AH315" t="str">
        <f ca="1">IF(OR(V315="",AG315=""),"Yes",IF(AG315&gt;Config!$B$41,"Yes","No"))</f>
        <v>No</v>
      </c>
    </row>
    <row r="316" spans="1:34" x14ac:dyDescent="0.25">
      <c r="A316" s="1" t="s">
        <v>2928</v>
      </c>
      <c r="B316" s="1" t="s">
        <v>1147</v>
      </c>
      <c r="C316" s="1" t="s">
        <v>173</v>
      </c>
      <c r="D316" s="1" t="s">
        <v>2929</v>
      </c>
      <c r="E316" s="1" t="s">
        <v>34024</v>
      </c>
      <c r="F316" s="1" t="s">
        <v>2930</v>
      </c>
      <c r="G316" t="str">
        <f t="shared" si="28"/>
        <v>Valid</v>
      </c>
      <c r="H316" s="1" t="s">
        <v>2931</v>
      </c>
      <c r="I316" t="str" cm="1">
        <f t="array" ref="I316">IF(OR(TRIM(H316)="",ISNUMBER(SEARCH("#",H316)),AA316&lt;Config!$B$8,SUMPRODUCT(--ISNUMBER(SEARCH({"a";"b";"c";"d";"e";"f";"g";"h";"i";"j";"k";"l";"m";"n";"o";"p";"q";"r";"s";"t";"u";"v";"w";"x";"y";"z"},H316)))&gt;0),"Invalid","Valid")</f>
        <v>Valid</v>
      </c>
      <c r="J316" s="1" t="s">
        <v>2932</v>
      </c>
      <c r="K316" s="1" t="s">
        <v>48</v>
      </c>
      <c r="L316" s="1" t="s">
        <v>67</v>
      </c>
      <c r="M316" s="1" t="s">
        <v>30</v>
      </c>
      <c r="N316" s="1" t="s">
        <v>437</v>
      </c>
      <c r="O316" s="1" t="s">
        <v>266</v>
      </c>
      <c r="P316" t="s">
        <v>87</v>
      </c>
      <c r="Q316" s="1" t="s">
        <v>438</v>
      </c>
      <c r="R316" s="1" t="s">
        <v>550</v>
      </c>
      <c r="S316" s="1" t="s">
        <v>2933</v>
      </c>
      <c r="T316" s="1" t="s">
        <v>2934</v>
      </c>
      <c r="U316" s="1" t="s">
        <v>1701</v>
      </c>
      <c r="V316" s="1" t="s">
        <v>140</v>
      </c>
      <c r="W316" s="1" t="s">
        <v>75</v>
      </c>
      <c r="X316" t="str">
        <f t="shared" si="29"/>
        <v>Complete</v>
      </c>
      <c r="Y316">
        <f>MAX(0,100-IF(G316="Invalid",Config!$B$5,0)-IF(I316="Invalid",Config!$B$6,0)-IF(X316="Incomplete",Config!$B$7,0)-IF(AF316="Yes",Config!$B$37,0))</f>
        <v>75</v>
      </c>
      <c r="Z316" s="1">
        <f>IF(OR(TRIM(B316)="",COUNTIF(Config!$B$15:$B$19,B316)&gt;0),1,0)+IF(OR(TRIM(C316)="",COUNTIF(Config!$B$15:$B$19,C316)&gt;0),1,0)+IF(OR(TRIM(F316)="",COUNTIF(Config!$B$15:$B$19,F316)&gt;0),1,0)+IF(OR(TRIM(H316)="",COUNTIF(Config!$B$15:$B$19,H316)&gt;0),1,0)+IF(OR(TRIM(E316)="",COUNTIF(Config!$B$15:$B$19,E316)&gt;0),1,0)+IF(OR(TRIM(K316)="",COUNTIF(Config!$B$15:$B$19,K316)&gt;0),1,0)+IF(OR(TRIM(P316)="",COUNTIF(Config!$B$15:$B$19,P316)&gt;0),1,0)+IF(OR(TRIM(R316)="",COUNTIF(Config!$B$15:$B$19,R316)&gt;0),1,0)</f>
        <v>0</v>
      </c>
      <c r="AA316" s="1" cm="1">
        <f t="array" ref="AA316">SUMPRODUCT(LEN(H316)-LEN(SUBSTITUTE(H316,{"0";"1";"2";"3";"4";"5";"6";"7";"8";"9"},"")))</f>
        <v>11</v>
      </c>
      <c r="AC316" t="str">
        <f t="shared" si="30"/>
        <v>Potential Duplicate</v>
      </c>
      <c r="AD316">
        <f t="shared" si="31"/>
        <v>1</v>
      </c>
      <c r="AE316">
        <f t="shared" si="32"/>
        <v>2</v>
      </c>
      <c r="AF316" t="str">
        <f t="shared" si="33"/>
        <v>Yes</v>
      </c>
      <c r="AG316">
        <f t="shared" ca="1" si="34"/>
        <v>37</v>
      </c>
      <c r="AH316" t="str">
        <f ca="1">IF(OR(V316="",AG316=""),"Yes",IF(AG316&gt;Config!$B$41,"Yes","No"))</f>
        <v>No</v>
      </c>
    </row>
    <row r="317" spans="1:34" x14ac:dyDescent="0.25">
      <c r="A317" s="1" t="s">
        <v>2935</v>
      </c>
      <c r="B317" s="1" t="s">
        <v>1582</v>
      </c>
      <c r="C317" s="1" t="s">
        <v>308</v>
      </c>
      <c r="D317" s="1" t="s">
        <v>2936</v>
      </c>
      <c r="E317" s="1" t="s">
        <v>34025</v>
      </c>
      <c r="F317" s="1" t="s">
        <v>2937</v>
      </c>
      <c r="G317" t="str">
        <f t="shared" si="28"/>
        <v>Valid</v>
      </c>
      <c r="H317" s="1" t="s">
        <v>2938</v>
      </c>
      <c r="I317" t="str" cm="1">
        <f t="array" ref="I317">IF(OR(TRIM(H317)="",ISNUMBER(SEARCH("#",H317)),AA317&lt;Config!$B$8,SUMPRODUCT(--ISNUMBER(SEARCH({"a";"b";"c";"d";"e";"f";"g";"h";"i";"j";"k";"l";"m";"n";"o";"p";"q";"r";"s";"t";"u";"v";"w";"x";"y";"z"},H317)))&gt;0),"Invalid","Valid")</f>
        <v>Valid</v>
      </c>
      <c r="J317" s="1" t="s">
        <v>2939</v>
      </c>
      <c r="K317" s="1" t="s">
        <v>866</v>
      </c>
      <c r="L317" s="1" t="s">
        <v>84</v>
      </c>
      <c r="M317" s="1" t="s">
        <v>251</v>
      </c>
      <c r="N317" s="1" t="s">
        <v>31</v>
      </c>
      <c r="O317" s="1" t="s">
        <v>69</v>
      </c>
      <c r="P317" t="s">
        <v>344</v>
      </c>
      <c r="Q317" s="1" t="s">
        <v>1199</v>
      </c>
      <c r="R317" s="1" t="s">
        <v>346</v>
      </c>
      <c r="S317" s="1" t="s">
        <v>2940</v>
      </c>
      <c r="T317" s="1" t="s">
        <v>2941</v>
      </c>
      <c r="U317" s="1" t="s">
        <v>2942</v>
      </c>
      <c r="V317" s="1" t="s">
        <v>2943</v>
      </c>
      <c r="W317" s="1" t="s">
        <v>60</v>
      </c>
      <c r="X317" t="str">
        <f t="shared" si="29"/>
        <v>Complete</v>
      </c>
      <c r="Y317">
        <f>MAX(0,100-IF(G317="Invalid",Config!$B$5,0)-IF(I317="Invalid",Config!$B$6,0)-IF(X317="Incomplete",Config!$B$7,0)-IF(AF317="Yes",Config!$B$37,0))</f>
        <v>100</v>
      </c>
      <c r="Z317" s="1">
        <f>IF(OR(TRIM(B317)="",COUNTIF(Config!$B$15:$B$19,B317)&gt;0),1,0)+IF(OR(TRIM(C317)="",COUNTIF(Config!$B$15:$B$19,C317)&gt;0),1,0)+IF(OR(TRIM(F317)="",COUNTIF(Config!$B$15:$B$19,F317)&gt;0),1,0)+IF(OR(TRIM(H317)="",COUNTIF(Config!$B$15:$B$19,H317)&gt;0),1,0)+IF(OR(TRIM(E317)="",COUNTIF(Config!$B$15:$B$19,E317)&gt;0),1,0)+IF(OR(TRIM(K317)="",COUNTIF(Config!$B$15:$B$19,K317)&gt;0),1,0)+IF(OR(TRIM(P317)="",COUNTIF(Config!$B$15:$B$19,P317)&gt;0),1,0)+IF(OR(TRIM(R317)="",COUNTIF(Config!$B$15:$B$19,R317)&gt;0),1,0)</f>
        <v>0</v>
      </c>
      <c r="AA317" s="1" cm="1">
        <f t="array" ref="AA317">SUMPRODUCT(LEN(H317)-LEN(SUBSTITUTE(H317,{"0";"1";"2";"3";"4";"5";"6";"7";"8";"9"},"")))</f>
        <v>11</v>
      </c>
      <c r="AC317" t="str">
        <f t="shared" si="30"/>
        <v/>
      </c>
      <c r="AD317">
        <f t="shared" si="31"/>
        <v>1</v>
      </c>
      <c r="AE317">
        <f t="shared" si="32"/>
        <v>1</v>
      </c>
      <c r="AF317" t="str">
        <f t="shared" si="33"/>
        <v>No</v>
      </c>
      <c r="AG317">
        <f t="shared" ca="1" si="34"/>
        <v>568</v>
      </c>
      <c r="AH317" t="str">
        <f ca="1">IF(OR(V317="",AG317=""),"Yes",IF(AG317&gt;Config!$B$41,"Yes","No"))</f>
        <v>Yes</v>
      </c>
    </row>
    <row r="318" spans="1:34" x14ac:dyDescent="0.25">
      <c r="A318" s="1" t="s">
        <v>2944</v>
      </c>
      <c r="B318" s="1" t="s">
        <v>577</v>
      </c>
      <c r="C318" s="1" t="s">
        <v>489</v>
      </c>
      <c r="D318" s="1" t="s">
        <v>2945</v>
      </c>
      <c r="E318" s="1" t="s">
        <v>34026</v>
      </c>
      <c r="F318" s="1" t="s">
        <v>2946</v>
      </c>
      <c r="G318" t="str">
        <f t="shared" si="28"/>
        <v>Valid</v>
      </c>
      <c r="H318" s="1" t="s">
        <v>2947</v>
      </c>
      <c r="I318" t="str" cm="1">
        <f t="array" ref="I318">IF(OR(TRIM(H318)="",ISNUMBER(SEARCH("#",H318)),AA318&lt;Config!$B$8,SUMPRODUCT(--ISNUMBER(SEARCH({"a";"b";"c";"d";"e";"f";"g";"h";"i";"j";"k";"l";"m";"n";"o";"p";"q";"r";"s";"t";"u";"v";"w";"x";"y";"z"},H318)))&gt;0),"Invalid","Valid")</f>
        <v>Valid</v>
      </c>
      <c r="J318" s="1" t="s">
        <v>2948</v>
      </c>
      <c r="K318" s="1" t="s">
        <v>378</v>
      </c>
      <c r="L318" s="1" t="s">
        <v>67</v>
      </c>
      <c r="M318" s="1" t="s">
        <v>118</v>
      </c>
      <c r="N318" s="1" t="s">
        <v>86</v>
      </c>
      <c r="O318" s="1" t="s">
        <v>196</v>
      </c>
      <c r="P318" t="s">
        <v>236</v>
      </c>
      <c r="Q318" s="1" t="s">
        <v>253</v>
      </c>
      <c r="R318" s="1" t="s">
        <v>961</v>
      </c>
      <c r="S318" s="1" t="s">
        <v>2949</v>
      </c>
      <c r="T318" s="1" t="s">
        <v>2950</v>
      </c>
      <c r="U318" s="1" t="s">
        <v>2951</v>
      </c>
      <c r="V318" s="1" t="s">
        <v>2952</v>
      </c>
      <c r="W318" s="1" t="s">
        <v>384</v>
      </c>
      <c r="X318" t="str">
        <f t="shared" si="29"/>
        <v>Complete</v>
      </c>
      <c r="Y318">
        <f>MAX(0,100-IF(G318="Invalid",Config!$B$5,0)-IF(I318="Invalid",Config!$B$6,0)-IF(X318="Incomplete",Config!$B$7,0)-IF(AF318="Yes",Config!$B$37,0))</f>
        <v>100</v>
      </c>
      <c r="Z318" s="1">
        <f>IF(OR(TRIM(B318)="",COUNTIF(Config!$B$15:$B$19,B318)&gt;0),1,0)+IF(OR(TRIM(C318)="",COUNTIF(Config!$B$15:$B$19,C318)&gt;0),1,0)+IF(OR(TRIM(F318)="",COUNTIF(Config!$B$15:$B$19,F318)&gt;0),1,0)+IF(OR(TRIM(H318)="",COUNTIF(Config!$B$15:$B$19,H318)&gt;0),1,0)+IF(OR(TRIM(E318)="",COUNTIF(Config!$B$15:$B$19,E318)&gt;0),1,0)+IF(OR(TRIM(K318)="",COUNTIF(Config!$B$15:$B$19,K318)&gt;0),1,0)+IF(OR(TRIM(P318)="",COUNTIF(Config!$B$15:$B$19,P318)&gt;0),1,0)+IF(OR(TRIM(R318)="",COUNTIF(Config!$B$15:$B$19,R318)&gt;0),1,0)</f>
        <v>0</v>
      </c>
      <c r="AA318" s="1" cm="1">
        <f t="array" ref="AA318">SUMPRODUCT(LEN(H318)-LEN(SUBSTITUTE(H318,{"0";"1";"2";"3";"4";"5";"6";"7";"8";"9"},"")))</f>
        <v>12</v>
      </c>
      <c r="AC318" t="str">
        <f t="shared" si="30"/>
        <v/>
      </c>
      <c r="AD318">
        <f t="shared" si="31"/>
        <v>1</v>
      </c>
      <c r="AE318">
        <f t="shared" si="32"/>
        <v>1</v>
      </c>
      <c r="AF318" t="str">
        <f t="shared" si="33"/>
        <v>No</v>
      </c>
      <c r="AG318">
        <f t="shared" ca="1" si="34"/>
        <v>539</v>
      </c>
      <c r="AH318" t="str">
        <f ca="1">IF(OR(V318="",AG318=""),"Yes",IF(AG318&gt;Config!$B$41,"Yes","No"))</f>
        <v>Yes</v>
      </c>
    </row>
    <row r="319" spans="1:34" x14ac:dyDescent="0.25">
      <c r="A319" s="1" t="s">
        <v>2953</v>
      </c>
      <c r="B319" s="1" t="s">
        <v>259</v>
      </c>
      <c r="C319" s="1" t="s">
        <v>398</v>
      </c>
      <c r="D319" s="1" t="s">
        <v>2954</v>
      </c>
      <c r="E319" s="1" t="s">
        <v>33927</v>
      </c>
      <c r="F319" s="1" t="s">
        <v>2955</v>
      </c>
      <c r="G319" t="str">
        <f t="shared" si="28"/>
        <v>Valid</v>
      </c>
      <c r="H319" s="1" t="s">
        <v>2956</v>
      </c>
      <c r="I319" t="str" cm="1">
        <f t="array" ref="I319">IF(OR(TRIM(H319)="",ISNUMBER(SEARCH("#",H319)),AA319&lt;Config!$B$8,SUMPRODUCT(--ISNUMBER(SEARCH({"a";"b";"c";"d";"e";"f";"g";"h";"i";"j";"k";"l";"m";"n";"o";"p";"q";"r";"s";"t";"u";"v";"w";"x";"y";"z"},H319)))&gt;0),"Invalid","Valid")</f>
        <v>Valid</v>
      </c>
      <c r="J319" s="1" t="s">
        <v>2957</v>
      </c>
      <c r="K319" s="1" t="s">
        <v>369</v>
      </c>
      <c r="L319" s="1" t="s">
        <v>450</v>
      </c>
      <c r="M319" s="1" t="s">
        <v>33827</v>
      </c>
      <c r="N319" s="1" t="s">
        <v>148</v>
      </c>
      <c r="O319" s="1" t="s">
        <v>149</v>
      </c>
      <c r="P319" t="s">
        <v>87</v>
      </c>
      <c r="Q319" s="1" t="s">
        <v>88</v>
      </c>
      <c r="R319" s="1" t="s">
        <v>212</v>
      </c>
      <c r="S319" s="1" t="s">
        <v>2958</v>
      </c>
      <c r="T319" s="1" t="s">
        <v>2959</v>
      </c>
      <c r="U319" s="1" t="s">
        <v>2960</v>
      </c>
      <c r="V319" s="1" t="s">
        <v>2961</v>
      </c>
      <c r="W319" s="1" t="s">
        <v>75</v>
      </c>
      <c r="X319" t="str">
        <f t="shared" si="29"/>
        <v>Complete</v>
      </c>
      <c r="Y319">
        <f>MAX(0,100-IF(G319="Invalid",Config!$B$5,0)-IF(I319="Invalid",Config!$B$6,0)-IF(X319="Incomplete",Config!$B$7,0)-IF(AF319="Yes",Config!$B$37,0))</f>
        <v>100</v>
      </c>
      <c r="Z319" s="1">
        <f>IF(OR(TRIM(B319)="",COUNTIF(Config!$B$15:$B$19,B319)&gt;0),1,0)+IF(OR(TRIM(C319)="",COUNTIF(Config!$B$15:$B$19,C319)&gt;0),1,0)+IF(OR(TRIM(F319)="",COUNTIF(Config!$B$15:$B$19,F319)&gt;0),1,0)+IF(OR(TRIM(H319)="",COUNTIF(Config!$B$15:$B$19,H319)&gt;0),1,0)+IF(OR(TRIM(E319)="",COUNTIF(Config!$B$15:$B$19,E319)&gt;0),1,0)+IF(OR(TRIM(K319)="",COUNTIF(Config!$B$15:$B$19,K319)&gt;0),1,0)+IF(OR(TRIM(P319)="",COUNTIF(Config!$B$15:$B$19,P319)&gt;0),1,0)+IF(OR(TRIM(R319)="",COUNTIF(Config!$B$15:$B$19,R319)&gt;0),1,0)</f>
        <v>0</v>
      </c>
      <c r="AA319" s="1" cm="1">
        <f t="array" ref="AA319">SUMPRODUCT(LEN(H319)-LEN(SUBSTITUTE(H319,{"0";"1";"2";"3";"4";"5";"6";"7";"8";"9"},"")))</f>
        <v>11</v>
      </c>
      <c r="AC319" t="str">
        <f t="shared" si="30"/>
        <v/>
      </c>
      <c r="AD319">
        <f t="shared" si="31"/>
        <v>1</v>
      </c>
      <c r="AE319">
        <f t="shared" si="32"/>
        <v>1</v>
      </c>
      <c r="AF319" t="str">
        <f t="shared" si="33"/>
        <v>No</v>
      </c>
      <c r="AG319">
        <f t="shared" ca="1" si="34"/>
        <v>123</v>
      </c>
      <c r="AH319" t="str">
        <f ca="1">IF(OR(V319="",AG319=""),"Yes",IF(AG319&gt;Config!$B$41,"Yes","No"))</f>
        <v>No</v>
      </c>
    </row>
    <row r="320" spans="1:34" x14ac:dyDescent="0.25">
      <c r="A320" s="1" t="s">
        <v>2962</v>
      </c>
      <c r="B320" s="1" t="s">
        <v>431</v>
      </c>
      <c r="C320" s="1" t="s">
        <v>157</v>
      </c>
      <c r="D320" s="1" t="s">
        <v>2963</v>
      </c>
      <c r="E320" s="1" t="s">
        <v>33967</v>
      </c>
      <c r="F320" s="1" t="s">
        <v>2964</v>
      </c>
      <c r="G320" t="str">
        <f t="shared" si="28"/>
        <v>Valid</v>
      </c>
      <c r="H320" s="1" t="s">
        <v>2965</v>
      </c>
      <c r="I320" t="str" cm="1">
        <f t="array" ref="I320">IF(OR(TRIM(H320)="",ISNUMBER(SEARCH("#",H320)),AA320&lt;Config!$B$8,SUMPRODUCT(--ISNUMBER(SEARCH({"a";"b";"c";"d";"e";"f";"g";"h";"i";"j";"k";"l";"m";"n";"o";"p";"q";"r";"s";"t";"u";"v";"w";"x";"y";"z"},H320)))&gt;0),"Invalid","Valid")</f>
        <v>Valid</v>
      </c>
      <c r="J320" s="1" t="s">
        <v>2966</v>
      </c>
      <c r="K320" s="1" t="s">
        <v>117</v>
      </c>
      <c r="L320" s="1" t="s">
        <v>179</v>
      </c>
      <c r="M320" s="1" t="s">
        <v>135</v>
      </c>
      <c r="N320" s="1" t="s">
        <v>437</v>
      </c>
      <c r="O320" s="1" t="s">
        <v>52</v>
      </c>
      <c r="P320" t="s">
        <v>236</v>
      </c>
      <c r="Q320" s="1" t="s">
        <v>254</v>
      </c>
      <c r="R320" s="1" t="s">
        <v>2967</v>
      </c>
      <c r="S320" s="1" t="s">
        <v>2968</v>
      </c>
      <c r="T320" s="1" t="s">
        <v>2969</v>
      </c>
      <c r="U320" s="1" t="s">
        <v>2970</v>
      </c>
      <c r="V320" s="1" t="s">
        <v>2971</v>
      </c>
      <c r="W320" s="1" t="s">
        <v>40</v>
      </c>
      <c r="X320" t="str">
        <f t="shared" si="29"/>
        <v>Complete</v>
      </c>
      <c r="Y320">
        <f>MAX(0,100-IF(G320="Invalid",Config!$B$5,0)-IF(I320="Invalid",Config!$B$6,0)-IF(X320="Incomplete",Config!$B$7,0)-IF(AF320="Yes",Config!$B$37,0))</f>
        <v>100</v>
      </c>
      <c r="Z320" s="1">
        <f>IF(OR(TRIM(B320)="",COUNTIF(Config!$B$15:$B$19,B320)&gt;0),1,0)+IF(OR(TRIM(C320)="",COUNTIF(Config!$B$15:$B$19,C320)&gt;0),1,0)+IF(OR(TRIM(F320)="",COUNTIF(Config!$B$15:$B$19,F320)&gt;0),1,0)+IF(OR(TRIM(H320)="",COUNTIF(Config!$B$15:$B$19,H320)&gt;0),1,0)+IF(OR(TRIM(E320)="",COUNTIF(Config!$B$15:$B$19,E320)&gt;0),1,0)+IF(OR(TRIM(K320)="",COUNTIF(Config!$B$15:$B$19,K320)&gt;0),1,0)+IF(OR(TRIM(P320)="",COUNTIF(Config!$B$15:$B$19,P320)&gt;0),1,0)+IF(OR(TRIM(R320)="",COUNTIF(Config!$B$15:$B$19,R320)&gt;0),1,0)</f>
        <v>0</v>
      </c>
      <c r="AA320" s="1" cm="1">
        <f t="array" ref="AA320">SUMPRODUCT(LEN(H320)-LEN(SUBSTITUTE(H320,{"0";"1";"2";"3";"4";"5";"6";"7";"8";"9"},"")))</f>
        <v>12</v>
      </c>
      <c r="AC320" t="str">
        <f t="shared" si="30"/>
        <v/>
      </c>
      <c r="AD320">
        <f t="shared" si="31"/>
        <v>1</v>
      </c>
      <c r="AE320">
        <f t="shared" si="32"/>
        <v>1</v>
      </c>
      <c r="AF320" t="str">
        <f t="shared" si="33"/>
        <v>No</v>
      </c>
      <c r="AG320">
        <f t="shared" ca="1" si="34"/>
        <v>405</v>
      </c>
      <c r="AH320" t="str">
        <f ca="1">IF(OR(V320="",AG320=""),"Yes",IF(AG320&gt;Config!$B$41,"Yes","No"))</f>
        <v>Yes</v>
      </c>
    </row>
    <row r="321" spans="1:34" x14ac:dyDescent="0.25">
      <c r="A321" s="1" t="s">
        <v>2972</v>
      </c>
      <c r="B321" s="1" t="s">
        <v>1085</v>
      </c>
      <c r="C321" s="1" t="s">
        <v>775</v>
      </c>
      <c r="D321" s="1" t="s">
        <v>28357</v>
      </c>
      <c r="E321" s="1" t="s">
        <v>458</v>
      </c>
      <c r="F321" s="1" t="s">
        <v>2973</v>
      </c>
      <c r="G321" t="str">
        <f t="shared" si="28"/>
        <v>Valid</v>
      </c>
      <c r="H321" s="1" t="s">
        <v>2974</v>
      </c>
      <c r="I321" t="str" cm="1">
        <f t="array" ref="I321">IF(OR(TRIM(H321)="",ISNUMBER(SEARCH("#",H321)),AA321&lt;Config!$B$8,SUMPRODUCT(--ISNUMBER(SEARCH({"a";"b";"c";"d";"e";"f";"g";"h";"i";"j";"k";"l";"m";"n";"o";"p";"q";"r";"s";"t";"u";"v";"w";"x";"y";"z"},H321)))&gt;0),"Invalid","Valid")</f>
        <v>Valid</v>
      </c>
      <c r="J321" s="1" t="s">
        <v>2975</v>
      </c>
      <c r="K321" s="1" t="s">
        <v>250</v>
      </c>
      <c r="L321" s="1" t="s">
        <v>67</v>
      </c>
      <c r="M321" s="1" t="s">
        <v>118</v>
      </c>
      <c r="N321" s="1" t="s">
        <v>31</v>
      </c>
      <c r="O321" s="1" t="s">
        <v>69</v>
      </c>
      <c r="P321" t="s">
        <v>314</v>
      </c>
      <c r="Q321" s="1" t="s">
        <v>663</v>
      </c>
      <c r="R321" s="1" t="s">
        <v>663</v>
      </c>
      <c r="S321" s="1" t="s">
        <v>2976</v>
      </c>
      <c r="T321" s="1" t="s">
        <v>2977</v>
      </c>
      <c r="U321" s="1" t="s">
        <v>2978</v>
      </c>
      <c r="V321" s="1" t="s">
        <v>2234</v>
      </c>
      <c r="W321" s="1" t="s">
        <v>202</v>
      </c>
      <c r="X321" t="str">
        <f t="shared" si="29"/>
        <v>Complete</v>
      </c>
      <c r="Y321">
        <f>MAX(0,100-IF(G321="Invalid",Config!$B$5,0)-IF(I321="Invalid",Config!$B$6,0)-IF(X321="Incomplete",Config!$B$7,0)-IF(AF321="Yes",Config!$B$37,0))</f>
        <v>100</v>
      </c>
      <c r="Z321" s="1">
        <f>IF(OR(TRIM(B321)="",COUNTIF(Config!$B$15:$B$19,B321)&gt;0),1,0)+IF(OR(TRIM(C321)="",COUNTIF(Config!$B$15:$B$19,C321)&gt;0),1,0)+IF(OR(TRIM(F321)="",COUNTIF(Config!$B$15:$B$19,F321)&gt;0),1,0)+IF(OR(TRIM(H321)="",COUNTIF(Config!$B$15:$B$19,H321)&gt;0),1,0)+IF(OR(TRIM(E321)="",COUNTIF(Config!$B$15:$B$19,E321)&gt;0),1,0)+IF(OR(TRIM(K321)="",COUNTIF(Config!$B$15:$B$19,K321)&gt;0),1,0)+IF(OR(TRIM(P321)="",COUNTIF(Config!$B$15:$B$19,P321)&gt;0),1,0)+IF(OR(TRIM(R321)="",COUNTIF(Config!$B$15:$B$19,R321)&gt;0),1,0)</f>
        <v>0</v>
      </c>
      <c r="AA321" s="1" cm="1">
        <f t="array" ref="AA321">SUMPRODUCT(LEN(H321)-LEN(SUBSTITUTE(H321,{"0";"1";"2";"3";"4";"5";"6";"7";"8";"9"},"")))</f>
        <v>12</v>
      </c>
      <c r="AC321" t="str">
        <f t="shared" si="30"/>
        <v/>
      </c>
      <c r="AD321">
        <f t="shared" si="31"/>
        <v>1</v>
      </c>
      <c r="AE321">
        <f t="shared" si="32"/>
        <v>1</v>
      </c>
      <c r="AF321" t="str">
        <f t="shared" si="33"/>
        <v>No</v>
      </c>
      <c r="AG321">
        <f t="shared" ca="1" si="34"/>
        <v>396</v>
      </c>
      <c r="AH321" t="str">
        <f ca="1">IF(OR(V321="",AG321=""),"Yes",IF(AG321&gt;Config!$B$41,"Yes","No"))</f>
        <v>Yes</v>
      </c>
    </row>
    <row r="322" spans="1:34" x14ac:dyDescent="0.25">
      <c r="A322" s="1" t="s">
        <v>2979</v>
      </c>
      <c r="B322" s="1" t="s">
        <v>1015</v>
      </c>
      <c r="C322" s="1" t="s">
        <v>2104</v>
      </c>
      <c r="D322" s="1" t="s">
        <v>2980</v>
      </c>
      <c r="E322" s="1" t="s">
        <v>34027</v>
      </c>
      <c r="F322" s="1" t="s">
        <v>2981</v>
      </c>
      <c r="G322" t="str">
        <f t="shared" si="28"/>
        <v>Valid</v>
      </c>
      <c r="H322" s="1" t="s">
        <v>2982</v>
      </c>
      <c r="I322" t="str" cm="1">
        <f t="array" ref="I322">IF(OR(TRIM(H322)="",ISNUMBER(SEARCH("#",H322)),AA322&lt;Config!$B$8,SUMPRODUCT(--ISNUMBER(SEARCH({"a";"b";"c";"d";"e";"f";"g";"h";"i";"j";"k";"l";"m";"n";"o";"p";"q";"r";"s";"t";"u";"v";"w";"x";"y";"z"},H322)))&gt;0),"Invalid","Valid")</f>
        <v>Valid</v>
      </c>
      <c r="J322" s="1" t="s">
        <v>2983</v>
      </c>
      <c r="K322" s="1" t="s">
        <v>625</v>
      </c>
      <c r="L322" s="1" t="s">
        <v>164</v>
      </c>
      <c r="M322" s="1" t="s">
        <v>118</v>
      </c>
      <c r="N322" s="1" t="s">
        <v>252</v>
      </c>
      <c r="O322" s="1" t="s">
        <v>149</v>
      </c>
      <c r="P322" t="s">
        <v>53</v>
      </c>
      <c r="Q322" s="1" t="s">
        <v>197</v>
      </c>
      <c r="R322" s="1" t="s">
        <v>415</v>
      </c>
      <c r="S322" s="1" t="s">
        <v>2984</v>
      </c>
      <c r="T322" s="1" t="s">
        <v>2985</v>
      </c>
      <c r="U322" s="1" t="s">
        <v>2986</v>
      </c>
      <c r="V322" s="1" t="s">
        <v>2987</v>
      </c>
      <c r="W322" s="1" t="s">
        <v>202</v>
      </c>
      <c r="X322" t="str">
        <f t="shared" si="29"/>
        <v>Complete</v>
      </c>
      <c r="Y322">
        <f>MAX(0,100-IF(G322="Invalid",Config!$B$5,0)-IF(I322="Invalid",Config!$B$6,0)-IF(X322="Incomplete",Config!$B$7,0)-IF(AF322="Yes",Config!$B$37,0))</f>
        <v>100</v>
      </c>
      <c r="Z322" s="1">
        <f>IF(OR(TRIM(B322)="",COUNTIF(Config!$B$15:$B$19,B322)&gt;0),1,0)+IF(OR(TRIM(C322)="",COUNTIF(Config!$B$15:$B$19,C322)&gt;0),1,0)+IF(OR(TRIM(F322)="",COUNTIF(Config!$B$15:$B$19,F322)&gt;0),1,0)+IF(OR(TRIM(H322)="",COUNTIF(Config!$B$15:$B$19,H322)&gt;0),1,0)+IF(OR(TRIM(E322)="",COUNTIF(Config!$B$15:$B$19,E322)&gt;0),1,0)+IF(OR(TRIM(K322)="",COUNTIF(Config!$B$15:$B$19,K322)&gt;0),1,0)+IF(OR(TRIM(P322)="",COUNTIF(Config!$B$15:$B$19,P322)&gt;0),1,0)+IF(OR(TRIM(R322)="",COUNTIF(Config!$B$15:$B$19,R322)&gt;0),1,0)</f>
        <v>0</v>
      </c>
      <c r="AA322" s="1" cm="1">
        <f t="array" ref="AA322">SUMPRODUCT(LEN(H322)-LEN(SUBSTITUTE(H322,{"0";"1";"2";"3";"4";"5";"6";"7";"8";"9"},"")))</f>
        <v>10</v>
      </c>
      <c r="AC322" t="str">
        <f t="shared" si="30"/>
        <v/>
      </c>
      <c r="AD322">
        <f t="shared" si="31"/>
        <v>1</v>
      </c>
      <c r="AE322">
        <f t="shared" si="32"/>
        <v>1</v>
      </c>
      <c r="AF322" t="str">
        <f t="shared" si="33"/>
        <v>No</v>
      </c>
      <c r="AG322">
        <f t="shared" ca="1" si="34"/>
        <v>48</v>
      </c>
      <c r="AH322" t="str">
        <f ca="1">IF(OR(V322="",AG322=""),"Yes",IF(AG322&gt;Config!$B$41,"Yes","No"))</f>
        <v>No</v>
      </c>
    </row>
    <row r="323" spans="1:34" x14ac:dyDescent="0.25">
      <c r="A323" s="1" t="s">
        <v>2988</v>
      </c>
      <c r="B323" s="1" t="s">
        <v>259</v>
      </c>
      <c r="C323" s="1" t="s">
        <v>296</v>
      </c>
      <c r="D323" s="1" t="s">
        <v>34028</v>
      </c>
      <c r="E323" s="1" t="s">
        <v>642</v>
      </c>
      <c r="F323" s="1" t="s">
        <v>2989</v>
      </c>
      <c r="G323" t="str">
        <f t="shared" ref="G323:G386" si="35">IFERROR(IF(OR(TRIM(F323)="",LEN(F323)-LEN(SUBSTITUTE(F323,"@",""))&lt;&gt;1,FIND("@",F323)=1,RIGHT(F323,1)=".",ISNUMBER(SEARCH(" ",F323)),ISERROR(FIND(".",F323,FIND("@",F323)+2))),"Invalid","Valid"),"Invalid")</f>
        <v>Valid</v>
      </c>
      <c r="H323" s="1" t="s">
        <v>2990</v>
      </c>
      <c r="I323" t="str" cm="1">
        <f t="array" ref="I323">IF(OR(TRIM(H323)="",ISNUMBER(SEARCH("#",H323)),AA323&lt;Config!$B$8,SUMPRODUCT(--ISNUMBER(SEARCH({"a";"b";"c";"d";"e";"f";"g";"h";"i";"j";"k";"l";"m";"n";"o";"p";"q";"r";"s";"t";"u";"v";"w";"x";"y";"z"},H323)))&gt;0),"Invalid","Valid")</f>
        <v>Valid</v>
      </c>
      <c r="J323" s="1" t="s">
        <v>2991</v>
      </c>
      <c r="K323" s="1" t="s">
        <v>722</v>
      </c>
      <c r="L323" s="1" t="s">
        <v>179</v>
      </c>
      <c r="M323" s="1" t="s">
        <v>33827</v>
      </c>
      <c r="N323" s="1" t="s">
        <v>713</v>
      </c>
      <c r="O323" s="1" t="s">
        <v>149</v>
      </c>
      <c r="P323" t="s">
        <v>328</v>
      </c>
      <c r="Q323" s="1" t="s">
        <v>1046</v>
      </c>
      <c r="R323" s="1" t="s">
        <v>614</v>
      </c>
      <c r="S323" s="1" t="s">
        <v>2992</v>
      </c>
      <c r="T323" s="1" t="s">
        <v>2993</v>
      </c>
      <c r="U323" s="1" t="s">
        <v>2994</v>
      </c>
      <c r="V323" s="1" t="s">
        <v>1474</v>
      </c>
      <c r="W323" s="1" t="s">
        <v>60</v>
      </c>
      <c r="X323" t="str">
        <f t="shared" ref="X323:X386" si="36">IF(Z323=0,"Complete","Incomplete")</f>
        <v>Complete</v>
      </c>
      <c r="Y323">
        <f>MAX(0,100-IF(G323="Invalid",Config!$B$5,0)-IF(I323="Invalid",Config!$B$6,0)-IF(X323="Incomplete",Config!$B$7,0)-IF(AF323="Yes",Config!$B$37,0))</f>
        <v>100</v>
      </c>
      <c r="Z323" s="1">
        <f>IF(OR(TRIM(B323)="",COUNTIF(Config!$B$15:$B$19,B323)&gt;0),1,0)+IF(OR(TRIM(C323)="",COUNTIF(Config!$B$15:$B$19,C323)&gt;0),1,0)+IF(OR(TRIM(F323)="",COUNTIF(Config!$B$15:$B$19,F323)&gt;0),1,0)+IF(OR(TRIM(H323)="",COUNTIF(Config!$B$15:$B$19,H323)&gt;0),1,0)+IF(OR(TRIM(E323)="",COUNTIF(Config!$B$15:$B$19,E323)&gt;0),1,0)+IF(OR(TRIM(K323)="",COUNTIF(Config!$B$15:$B$19,K323)&gt;0),1,0)+IF(OR(TRIM(P323)="",COUNTIF(Config!$B$15:$B$19,P323)&gt;0),1,0)+IF(OR(TRIM(R323)="",COUNTIF(Config!$B$15:$B$19,R323)&gt;0),1,0)</f>
        <v>0</v>
      </c>
      <c r="AA323" s="1" cm="1">
        <f t="array" ref="AA323">SUMPRODUCT(LEN(H323)-LEN(SUBSTITUTE(H323,{"0";"1";"2";"3";"4";"5";"6";"7";"8";"9"},"")))</f>
        <v>11</v>
      </c>
      <c r="AC323" t="str">
        <f t="shared" ref="AC323:AC386" si="37">_xlfn.TEXTJOIN("; ",TRUE,IF(G323="Invalid","Invalid Email",""),IF(I323="Invalid","Invalid Phone",""),IF(X323="Incomplete","Incomplete Profile",""),IF(AF323="Yes","Potential Duplicate",""))</f>
        <v/>
      </c>
      <c r="AD323">
        <f t="shared" ref="AD323:AD386" si="38">IF(OR(TRIM(F323)="",G323="Invalid"),0,COUNTIF($F$2:$F$5131,F323))</f>
        <v>1</v>
      </c>
      <c r="AE323">
        <f t="shared" ref="AE323:AE386" si="39">IF(OR(TRIM(H323)="",I323="Invalid"),0,COUNTIF($H$2:$H$5131,H323))</f>
        <v>1</v>
      </c>
      <c r="AF323" t="str">
        <f t="shared" ref="AF323:AF386" si="40">IF(OR(AD323&gt;1,AE323&gt;1),"Yes","No")</f>
        <v>No</v>
      </c>
      <c r="AG323">
        <f t="shared" ref="AG323:AG386" ca="1" si="41">IFERROR(TODAY()-DATEVALUE(V323),IFERROR(TODAY()-DATE(VALUE(RIGHT(V323,4)),VALUE(MID(V323,FIND("/",V323)+1,FIND("/",V323,FIND("/",V323)+1)-FIND("/",V323)-1)),VALUE(LEFT(V323,FIND("/",V323)-1))),""))</f>
        <v>664</v>
      </c>
      <c r="AH323" t="str">
        <f ca="1">IF(OR(V323="",AG323=""),"Yes",IF(AG323&gt;Config!$B$41,"Yes","No"))</f>
        <v>Yes</v>
      </c>
    </row>
    <row r="324" spans="1:34" x14ac:dyDescent="0.25">
      <c r="A324" s="1" t="s">
        <v>2995</v>
      </c>
      <c r="B324" s="1" t="s">
        <v>2374</v>
      </c>
      <c r="C324" s="1" t="s">
        <v>364</v>
      </c>
      <c r="D324" s="1" t="s">
        <v>2996</v>
      </c>
      <c r="E324" s="1" t="s">
        <v>34029</v>
      </c>
      <c r="F324" s="1" t="s">
        <v>2997</v>
      </c>
      <c r="G324" t="str">
        <f t="shared" si="35"/>
        <v>Invalid</v>
      </c>
      <c r="H324" s="1" t="s">
        <v>2998</v>
      </c>
      <c r="I324" t="str" cm="1">
        <f t="array" ref="I324">IF(OR(TRIM(H324)="",ISNUMBER(SEARCH("#",H324)),AA324&lt;Config!$B$8,SUMPRODUCT(--ISNUMBER(SEARCH({"a";"b";"c";"d";"e";"f";"g";"h";"i";"j";"k";"l";"m";"n";"o";"p";"q";"r";"s";"t";"u";"v";"w";"x";"y";"z"},H324)))&gt;0),"Invalid","Valid")</f>
        <v>Valid</v>
      </c>
      <c r="J324" s="1" t="s">
        <v>2999</v>
      </c>
      <c r="K324" s="1" t="s">
        <v>48</v>
      </c>
      <c r="L324" s="1" t="s">
        <v>67</v>
      </c>
      <c r="M324" s="1" t="s">
        <v>85</v>
      </c>
      <c r="N324" s="1" t="s">
        <v>31</v>
      </c>
      <c r="O324" s="1" t="s">
        <v>69</v>
      </c>
      <c r="P324" t="s">
        <v>590</v>
      </c>
      <c r="Q324" s="1" t="s">
        <v>591</v>
      </c>
      <c r="R324" s="1" t="s">
        <v>845</v>
      </c>
      <c r="S324" s="1" t="s">
        <v>3000</v>
      </c>
      <c r="T324" s="1" t="s">
        <v>3001</v>
      </c>
      <c r="U324" s="1" t="s">
        <v>3002</v>
      </c>
      <c r="V324" s="1" t="s">
        <v>3003</v>
      </c>
      <c r="W324" s="1" t="s">
        <v>125</v>
      </c>
      <c r="X324" t="str">
        <f t="shared" si="36"/>
        <v>Complete</v>
      </c>
      <c r="Y324">
        <f>MAX(0,100-IF(G324="Invalid",Config!$B$5,0)-IF(I324="Invalid",Config!$B$6,0)-IF(X324="Incomplete",Config!$B$7,0)-IF(AF324="Yes",Config!$B$37,0))</f>
        <v>70</v>
      </c>
      <c r="Z324" s="1">
        <f>IF(OR(TRIM(B324)="",COUNTIF(Config!$B$15:$B$19,B324)&gt;0),1,0)+IF(OR(TRIM(C324)="",COUNTIF(Config!$B$15:$B$19,C324)&gt;0),1,0)+IF(OR(TRIM(F324)="",COUNTIF(Config!$B$15:$B$19,F324)&gt;0),1,0)+IF(OR(TRIM(H324)="",COUNTIF(Config!$B$15:$B$19,H324)&gt;0),1,0)+IF(OR(TRIM(E324)="",COUNTIF(Config!$B$15:$B$19,E324)&gt;0),1,0)+IF(OR(TRIM(K324)="",COUNTIF(Config!$B$15:$B$19,K324)&gt;0),1,0)+IF(OR(TRIM(P324)="",COUNTIF(Config!$B$15:$B$19,P324)&gt;0),1,0)+IF(OR(TRIM(R324)="",COUNTIF(Config!$B$15:$B$19,R324)&gt;0),1,0)</f>
        <v>0</v>
      </c>
      <c r="AA324" s="1" cm="1">
        <f t="array" ref="AA324">SUMPRODUCT(LEN(H324)-LEN(SUBSTITUTE(H324,{"0";"1";"2";"3";"4";"5";"6";"7";"8";"9"},"")))</f>
        <v>12</v>
      </c>
      <c r="AC324" t="str">
        <f t="shared" si="37"/>
        <v>Invalid Email</v>
      </c>
      <c r="AD324">
        <f t="shared" si="38"/>
        <v>0</v>
      </c>
      <c r="AE324">
        <f t="shared" si="39"/>
        <v>1</v>
      </c>
      <c r="AF324" t="str">
        <f t="shared" si="40"/>
        <v>No</v>
      </c>
      <c r="AG324">
        <f t="shared" ca="1" si="41"/>
        <v>412</v>
      </c>
      <c r="AH324" t="str">
        <f ca="1">IF(OR(V324="",AG324=""),"Yes",IF(AG324&gt;Config!$B$41,"Yes","No"))</f>
        <v>Yes</v>
      </c>
    </row>
    <row r="325" spans="1:34" x14ac:dyDescent="0.25">
      <c r="A325" s="1" t="s">
        <v>3004</v>
      </c>
      <c r="B325" s="1" t="s">
        <v>2374</v>
      </c>
      <c r="C325" s="1" t="s">
        <v>1400</v>
      </c>
      <c r="D325" s="1" t="s">
        <v>3005</v>
      </c>
      <c r="E325" s="1" t="s">
        <v>2178</v>
      </c>
      <c r="F325" s="1" t="s">
        <v>3006</v>
      </c>
      <c r="G325" t="str">
        <f t="shared" si="35"/>
        <v>Valid</v>
      </c>
      <c r="H325" s="1" t="s">
        <v>3007</v>
      </c>
      <c r="I325" t="str" cm="1">
        <f t="array" ref="I325">IF(OR(TRIM(H325)="",ISNUMBER(SEARCH("#",H325)),AA325&lt;Config!$B$8,SUMPRODUCT(--ISNUMBER(SEARCH({"a";"b";"c";"d";"e";"f";"g";"h";"i";"j";"k";"l";"m";"n";"o";"p";"q";"r";"s";"t";"u";"v";"w";"x";"y";"z"},H325)))&gt;0),"Invalid","Valid")</f>
        <v>Valid</v>
      </c>
      <c r="J325" s="1" t="s">
        <v>3008</v>
      </c>
      <c r="K325" s="1" t="s">
        <v>28</v>
      </c>
      <c r="L325" s="1" t="s">
        <v>265</v>
      </c>
      <c r="M325" s="1" t="s">
        <v>517</v>
      </c>
      <c r="N325" s="1" t="s">
        <v>211</v>
      </c>
      <c r="O325" s="1" t="s">
        <v>149</v>
      </c>
      <c r="P325" t="s">
        <v>53</v>
      </c>
      <c r="Q325" s="1" t="s">
        <v>150</v>
      </c>
      <c r="R325" s="1" t="s">
        <v>150</v>
      </c>
      <c r="S325" s="1" t="s">
        <v>3009</v>
      </c>
      <c r="T325" s="1" t="s">
        <v>3010</v>
      </c>
      <c r="U325" s="1" t="s">
        <v>2007</v>
      </c>
      <c r="V325" s="1" t="s">
        <v>3011</v>
      </c>
      <c r="W325" s="1" t="s">
        <v>75</v>
      </c>
      <c r="X325" t="str">
        <f t="shared" si="36"/>
        <v>Complete</v>
      </c>
      <c r="Y325">
        <f>MAX(0,100-IF(G325="Invalid",Config!$B$5,0)-IF(I325="Invalid",Config!$B$6,0)-IF(X325="Incomplete",Config!$B$7,0)-IF(AF325="Yes",Config!$B$37,0))</f>
        <v>75</v>
      </c>
      <c r="Z325" s="1">
        <f>IF(OR(TRIM(B325)="",COUNTIF(Config!$B$15:$B$19,B325)&gt;0),1,0)+IF(OR(TRIM(C325)="",COUNTIF(Config!$B$15:$B$19,C325)&gt;0),1,0)+IF(OR(TRIM(F325)="",COUNTIF(Config!$B$15:$B$19,F325)&gt;0),1,0)+IF(OR(TRIM(H325)="",COUNTIF(Config!$B$15:$B$19,H325)&gt;0),1,0)+IF(OR(TRIM(E325)="",COUNTIF(Config!$B$15:$B$19,E325)&gt;0),1,0)+IF(OR(TRIM(K325)="",COUNTIF(Config!$B$15:$B$19,K325)&gt;0),1,0)+IF(OR(TRIM(P325)="",COUNTIF(Config!$B$15:$B$19,P325)&gt;0),1,0)+IF(OR(TRIM(R325)="",COUNTIF(Config!$B$15:$B$19,R325)&gt;0),1,0)</f>
        <v>0</v>
      </c>
      <c r="AA325" s="1" cm="1">
        <f t="array" ref="AA325">SUMPRODUCT(LEN(H325)-LEN(SUBSTITUTE(H325,{"0";"1";"2";"3";"4";"5";"6";"7";"8";"9"},"")))</f>
        <v>12</v>
      </c>
      <c r="AC325" t="str">
        <f t="shared" si="37"/>
        <v>Potential Duplicate</v>
      </c>
      <c r="AD325">
        <f t="shared" si="38"/>
        <v>1</v>
      </c>
      <c r="AE325">
        <f t="shared" si="39"/>
        <v>2</v>
      </c>
      <c r="AF325" t="str">
        <f t="shared" si="40"/>
        <v>Yes</v>
      </c>
      <c r="AG325">
        <f t="shared" ca="1" si="41"/>
        <v>58</v>
      </c>
      <c r="AH325" t="str">
        <f ca="1">IF(OR(V325="",AG325=""),"Yes",IF(AG325&gt;Config!$B$41,"Yes","No"))</f>
        <v>No</v>
      </c>
    </row>
    <row r="326" spans="1:34" x14ac:dyDescent="0.25">
      <c r="A326" s="1" t="s">
        <v>3012</v>
      </c>
      <c r="B326" s="1" t="s">
        <v>172</v>
      </c>
      <c r="C326" s="1" t="s">
        <v>1441</v>
      </c>
      <c r="D326" s="1" t="s">
        <v>3013</v>
      </c>
      <c r="E326" s="1" t="s">
        <v>34030</v>
      </c>
      <c r="F326" s="1" t="s">
        <v>3014</v>
      </c>
      <c r="G326" t="str">
        <f t="shared" si="35"/>
        <v>Valid</v>
      </c>
      <c r="H326" s="1" t="s">
        <v>3015</v>
      </c>
      <c r="I326" t="str" cm="1">
        <f t="array" ref="I326">IF(OR(TRIM(H326)="",ISNUMBER(SEARCH("#",H326)),AA326&lt;Config!$B$8,SUMPRODUCT(--ISNUMBER(SEARCH({"a";"b";"c";"d";"e";"f";"g";"h";"i";"j";"k";"l";"m";"n";"o";"p";"q";"r";"s";"t";"u";"v";"w";"x";"y";"z"},H326)))&gt;0),"Invalid","Valid")</f>
        <v>Valid</v>
      </c>
      <c r="J326" s="1" t="s">
        <v>3016</v>
      </c>
      <c r="K326" s="1" t="s">
        <v>425</v>
      </c>
      <c r="L326" s="1" t="s">
        <v>29</v>
      </c>
      <c r="M326" s="1" t="s">
        <v>33827</v>
      </c>
      <c r="N326" s="1" t="s">
        <v>31</v>
      </c>
      <c r="O326" s="1" t="s">
        <v>266</v>
      </c>
      <c r="P326" t="s">
        <v>53</v>
      </c>
      <c r="Q326" s="1" t="s">
        <v>181</v>
      </c>
      <c r="R326" s="1" t="s">
        <v>288</v>
      </c>
      <c r="S326" s="1" t="s">
        <v>3017</v>
      </c>
      <c r="T326" s="1" t="s">
        <v>3018</v>
      </c>
      <c r="U326" s="1" t="s">
        <v>3019</v>
      </c>
      <c r="V326" s="1" t="s">
        <v>3020</v>
      </c>
      <c r="W326" s="1" t="s">
        <v>384</v>
      </c>
      <c r="X326" t="str">
        <f t="shared" si="36"/>
        <v>Complete</v>
      </c>
      <c r="Y326">
        <f>MAX(0,100-IF(G326="Invalid",Config!$B$5,0)-IF(I326="Invalid",Config!$B$6,0)-IF(X326="Incomplete",Config!$B$7,0)-IF(AF326="Yes",Config!$B$37,0))</f>
        <v>100</v>
      </c>
      <c r="Z326" s="1">
        <f>IF(OR(TRIM(B326)="",COUNTIF(Config!$B$15:$B$19,B326)&gt;0),1,0)+IF(OR(TRIM(C326)="",COUNTIF(Config!$B$15:$B$19,C326)&gt;0),1,0)+IF(OR(TRIM(F326)="",COUNTIF(Config!$B$15:$B$19,F326)&gt;0),1,0)+IF(OR(TRIM(H326)="",COUNTIF(Config!$B$15:$B$19,H326)&gt;0),1,0)+IF(OR(TRIM(E326)="",COUNTIF(Config!$B$15:$B$19,E326)&gt;0),1,0)+IF(OR(TRIM(K326)="",COUNTIF(Config!$B$15:$B$19,K326)&gt;0),1,0)+IF(OR(TRIM(P326)="",COUNTIF(Config!$B$15:$B$19,P326)&gt;0),1,0)+IF(OR(TRIM(R326)="",COUNTIF(Config!$B$15:$B$19,R326)&gt;0),1,0)</f>
        <v>0</v>
      </c>
      <c r="AA326" s="1" cm="1">
        <f t="array" ref="AA326">SUMPRODUCT(LEN(H326)-LEN(SUBSTITUTE(H326,{"0";"1";"2";"3";"4";"5";"6";"7";"8";"9"},"")))</f>
        <v>12</v>
      </c>
      <c r="AC326" t="str">
        <f t="shared" si="37"/>
        <v/>
      </c>
      <c r="AD326">
        <f t="shared" si="38"/>
        <v>1</v>
      </c>
      <c r="AE326">
        <f t="shared" si="39"/>
        <v>1</v>
      </c>
      <c r="AF326" t="str">
        <f t="shared" si="40"/>
        <v>No</v>
      </c>
      <c r="AG326">
        <f t="shared" ca="1" si="41"/>
        <v>583</v>
      </c>
      <c r="AH326" t="str">
        <f ca="1">IF(OR(V326="",AG326=""),"Yes",IF(AG326&gt;Config!$B$41,"Yes","No"))</f>
        <v>Yes</v>
      </c>
    </row>
    <row r="327" spans="1:34" x14ac:dyDescent="0.25">
      <c r="A327" s="1" t="s">
        <v>3021</v>
      </c>
      <c r="B327" s="1" t="s">
        <v>33815</v>
      </c>
      <c r="C327" s="1" t="s">
        <v>23</v>
      </c>
      <c r="D327" s="1" t="s">
        <v>23</v>
      </c>
      <c r="E327" s="1" t="s">
        <v>34031</v>
      </c>
      <c r="F327" s="1" t="s">
        <v>3022</v>
      </c>
      <c r="G327" t="str">
        <f t="shared" si="35"/>
        <v>Valid</v>
      </c>
      <c r="H327" s="1" t="s">
        <v>3023</v>
      </c>
      <c r="I327" t="str" cm="1">
        <f t="array" ref="I327">IF(OR(TRIM(H327)="",ISNUMBER(SEARCH("#",H327)),AA327&lt;Config!$B$8,SUMPRODUCT(--ISNUMBER(SEARCH({"a";"b";"c";"d";"e";"f";"g";"h";"i";"j";"k";"l";"m";"n";"o";"p";"q";"r";"s";"t";"u";"v";"w";"x";"y";"z"},H327)))&gt;0),"Invalid","Valid")</f>
        <v>Valid</v>
      </c>
      <c r="J327" s="1" t="s">
        <v>3024</v>
      </c>
      <c r="K327" s="1" t="s">
        <v>625</v>
      </c>
      <c r="L327" s="1" t="s">
        <v>450</v>
      </c>
      <c r="M327" s="1" t="s">
        <v>33827</v>
      </c>
      <c r="N327" s="1" t="s">
        <v>211</v>
      </c>
      <c r="O327" s="1" t="s">
        <v>196</v>
      </c>
      <c r="P327" t="s">
        <v>87</v>
      </c>
      <c r="Q327" s="1" t="s">
        <v>438</v>
      </c>
      <c r="R327" s="1" t="s">
        <v>136</v>
      </c>
      <c r="S327" s="1" t="s">
        <v>3025</v>
      </c>
      <c r="T327" s="1" t="s">
        <v>3026</v>
      </c>
      <c r="U327" s="1" t="s">
        <v>3027</v>
      </c>
      <c r="V327" s="1" t="s">
        <v>3028</v>
      </c>
      <c r="W327" s="1" t="s">
        <v>186</v>
      </c>
      <c r="X327" t="str">
        <f t="shared" si="36"/>
        <v>Incomplete</v>
      </c>
      <c r="Y327">
        <f>MAX(0,100-IF(G327="Invalid",Config!$B$5,0)-IF(I327="Invalid",Config!$B$6,0)-IF(X327="Incomplete",Config!$B$7,0)-IF(AF327="Yes",Config!$B$37,0))</f>
        <v>60</v>
      </c>
      <c r="Z327" s="1">
        <f>IF(OR(TRIM(B327)="",COUNTIF(Config!$B$15:$B$19,B327)&gt;0),1,0)+IF(OR(TRIM(C327)="",COUNTIF(Config!$B$15:$B$19,C327)&gt;0),1,0)+IF(OR(TRIM(F327)="",COUNTIF(Config!$B$15:$B$19,F327)&gt;0),1,0)+IF(OR(TRIM(H327)="",COUNTIF(Config!$B$15:$B$19,H327)&gt;0),1,0)+IF(OR(TRIM(E327)="",COUNTIF(Config!$B$15:$B$19,E327)&gt;0),1,0)+IF(OR(TRIM(K327)="",COUNTIF(Config!$B$15:$B$19,K327)&gt;0),1,0)+IF(OR(TRIM(P327)="",COUNTIF(Config!$B$15:$B$19,P327)&gt;0),1,0)+IF(OR(TRIM(R327)="",COUNTIF(Config!$B$15:$B$19,R327)&gt;0),1,0)</f>
        <v>1</v>
      </c>
      <c r="AA327" s="1" cm="1">
        <f t="array" ref="AA327">SUMPRODUCT(LEN(H327)-LEN(SUBSTITUTE(H327,{"0";"1";"2";"3";"4";"5";"6";"7";"8";"9"},"")))</f>
        <v>11</v>
      </c>
      <c r="AC327" t="str">
        <f t="shared" si="37"/>
        <v>Incomplete Profile</v>
      </c>
      <c r="AD327">
        <f t="shared" si="38"/>
        <v>1</v>
      </c>
      <c r="AE327">
        <f t="shared" si="39"/>
        <v>1</v>
      </c>
      <c r="AF327" t="str">
        <f t="shared" si="40"/>
        <v>No</v>
      </c>
      <c r="AG327">
        <f t="shared" ca="1" si="41"/>
        <v>268</v>
      </c>
      <c r="AH327" t="str">
        <f ca="1">IF(OR(V327="",AG327=""),"Yes",IF(AG327&gt;Config!$B$41,"Yes","No"))</f>
        <v>No</v>
      </c>
    </row>
    <row r="328" spans="1:34" x14ac:dyDescent="0.25">
      <c r="A328" s="1" t="s">
        <v>3029</v>
      </c>
      <c r="B328" s="1" t="s">
        <v>2778</v>
      </c>
      <c r="C328" s="1" t="s">
        <v>499</v>
      </c>
      <c r="D328" s="1" t="s">
        <v>3030</v>
      </c>
      <c r="E328" s="1" t="s">
        <v>34032</v>
      </c>
      <c r="F328" s="1" t="s">
        <v>3031</v>
      </c>
      <c r="G328" t="str">
        <f t="shared" si="35"/>
        <v>Valid</v>
      </c>
      <c r="H328" s="1" t="s">
        <v>3032</v>
      </c>
      <c r="I328" t="str" cm="1">
        <f t="array" ref="I328">IF(OR(TRIM(H328)="",ISNUMBER(SEARCH("#",H328)),AA328&lt;Config!$B$8,SUMPRODUCT(--ISNUMBER(SEARCH({"a";"b";"c";"d";"e";"f";"g";"h";"i";"j";"k";"l";"m";"n";"o";"p";"q";"r";"s";"t";"u";"v";"w";"x";"y";"z"},H328)))&gt;0),"Invalid","Valid")</f>
        <v>Valid</v>
      </c>
      <c r="J328" s="1" t="s">
        <v>3033</v>
      </c>
      <c r="K328" s="1" t="s">
        <v>504</v>
      </c>
      <c r="L328" s="1" t="s">
        <v>179</v>
      </c>
      <c r="M328" s="1" t="s">
        <v>391</v>
      </c>
      <c r="N328" s="1" t="s">
        <v>713</v>
      </c>
      <c r="O328" s="1" t="s">
        <v>196</v>
      </c>
      <c r="P328" t="s">
        <v>87</v>
      </c>
      <c r="Q328" s="1" t="s">
        <v>88</v>
      </c>
      <c r="R328" s="1" t="s">
        <v>559</v>
      </c>
      <c r="S328" s="1" t="s">
        <v>3034</v>
      </c>
      <c r="T328" s="1" t="s">
        <v>3035</v>
      </c>
      <c r="U328" s="1" t="s">
        <v>2258</v>
      </c>
      <c r="V328" s="1" t="s">
        <v>140</v>
      </c>
      <c r="W328" s="1" t="s">
        <v>60</v>
      </c>
      <c r="X328" t="str">
        <f t="shared" si="36"/>
        <v>Complete</v>
      </c>
      <c r="Y328">
        <f>MAX(0,100-IF(G328="Invalid",Config!$B$5,0)-IF(I328="Invalid",Config!$B$6,0)-IF(X328="Incomplete",Config!$B$7,0)-IF(AF328="Yes",Config!$B$37,0))</f>
        <v>100</v>
      </c>
      <c r="Z328" s="1">
        <f>IF(OR(TRIM(B328)="",COUNTIF(Config!$B$15:$B$19,B328)&gt;0),1,0)+IF(OR(TRIM(C328)="",COUNTIF(Config!$B$15:$B$19,C328)&gt;0),1,0)+IF(OR(TRIM(F328)="",COUNTIF(Config!$B$15:$B$19,F328)&gt;0),1,0)+IF(OR(TRIM(H328)="",COUNTIF(Config!$B$15:$B$19,H328)&gt;0),1,0)+IF(OR(TRIM(E328)="",COUNTIF(Config!$B$15:$B$19,E328)&gt;0),1,0)+IF(OR(TRIM(K328)="",COUNTIF(Config!$B$15:$B$19,K328)&gt;0),1,0)+IF(OR(TRIM(P328)="",COUNTIF(Config!$B$15:$B$19,P328)&gt;0),1,0)+IF(OR(TRIM(R328)="",COUNTIF(Config!$B$15:$B$19,R328)&gt;0),1,0)</f>
        <v>0</v>
      </c>
      <c r="AA328" s="1" cm="1">
        <f t="array" ref="AA328">SUMPRODUCT(LEN(H328)-LEN(SUBSTITUTE(H328,{"0";"1";"2";"3";"4";"5";"6";"7";"8";"9"},"")))</f>
        <v>11</v>
      </c>
      <c r="AC328" t="str">
        <f t="shared" si="37"/>
        <v/>
      </c>
      <c r="AD328">
        <f t="shared" si="38"/>
        <v>1</v>
      </c>
      <c r="AE328">
        <f t="shared" si="39"/>
        <v>1</v>
      </c>
      <c r="AF328" t="str">
        <f t="shared" si="40"/>
        <v>No</v>
      </c>
      <c r="AG328">
        <f t="shared" ca="1" si="41"/>
        <v>37</v>
      </c>
      <c r="AH328" t="str">
        <f ca="1">IF(OR(V328="",AG328=""),"Yes",IF(AG328&gt;Config!$B$41,"Yes","No"))</f>
        <v>No</v>
      </c>
    </row>
    <row r="329" spans="1:34" x14ac:dyDescent="0.25">
      <c r="A329" s="1" t="s">
        <v>3036</v>
      </c>
      <c r="B329" s="1" t="s">
        <v>112</v>
      </c>
      <c r="C329" s="1" t="s">
        <v>775</v>
      </c>
      <c r="D329" s="1" t="s">
        <v>3037</v>
      </c>
      <c r="E329" s="1" t="s">
        <v>34033</v>
      </c>
      <c r="F329" s="1" t="s">
        <v>3038</v>
      </c>
      <c r="G329" t="str">
        <f t="shared" si="35"/>
        <v>Valid</v>
      </c>
      <c r="H329" s="1" t="s">
        <v>3039</v>
      </c>
      <c r="I329" t="str" cm="1">
        <f t="array" ref="I329">IF(OR(TRIM(H329)="",ISNUMBER(SEARCH("#",H329)),AA329&lt;Config!$B$8,SUMPRODUCT(--ISNUMBER(SEARCH({"a";"b";"c";"d";"e";"f";"g";"h";"i";"j";"k";"l";"m";"n";"o";"p";"q";"r";"s";"t";"u";"v";"w";"x";"y";"z"},H329)))&gt;0),"Invalid","Valid")</f>
        <v>Valid</v>
      </c>
      <c r="J329" s="1" t="s">
        <v>3040</v>
      </c>
      <c r="K329" s="1" t="s">
        <v>195</v>
      </c>
      <c r="L329" s="1" t="s">
        <v>49</v>
      </c>
      <c r="M329" s="1" t="s">
        <v>135</v>
      </c>
      <c r="N329" s="1" t="s">
        <v>86</v>
      </c>
      <c r="O329" s="1" t="s">
        <v>69</v>
      </c>
      <c r="P329" t="s">
        <v>590</v>
      </c>
      <c r="Q329" s="1" t="s">
        <v>1481</v>
      </c>
      <c r="R329" s="1" t="s">
        <v>1774</v>
      </c>
      <c r="S329" s="1" t="s">
        <v>3041</v>
      </c>
      <c r="T329" s="1" t="s">
        <v>3042</v>
      </c>
      <c r="U329" s="1" t="s">
        <v>3043</v>
      </c>
      <c r="V329" s="1" t="s">
        <v>3044</v>
      </c>
      <c r="W329" s="1" t="s">
        <v>125</v>
      </c>
      <c r="X329" t="str">
        <f t="shared" si="36"/>
        <v>Complete</v>
      </c>
      <c r="Y329">
        <f>MAX(0,100-IF(G329="Invalid",Config!$B$5,0)-IF(I329="Invalid",Config!$B$6,0)-IF(X329="Incomplete",Config!$B$7,0)-IF(AF329="Yes",Config!$B$37,0))</f>
        <v>75</v>
      </c>
      <c r="Z329" s="1">
        <f>IF(OR(TRIM(B329)="",COUNTIF(Config!$B$15:$B$19,B329)&gt;0),1,0)+IF(OR(TRIM(C329)="",COUNTIF(Config!$B$15:$B$19,C329)&gt;0),1,0)+IF(OR(TRIM(F329)="",COUNTIF(Config!$B$15:$B$19,F329)&gt;0),1,0)+IF(OR(TRIM(H329)="",COUNTIF(Config!$B$15:$B$19,H329)&gt;0),1,0)+IF(OR(TRIM(E329)="",COUNTIF(Config!$B$15:$B$19,E329)&gt;0),1,0)+IF(OR(TRIM(K329)="",COUNTIF(Config!$B$15:$B$19,K329)&gt;0),1,0)+IF(OR(TRIM(P329)="",COUNTIF(Config!$B$15:$B$19,P329)&gt;0),1,0)+IF(OR(TRIM(R329)="",COUNTIF(Config!$B$15:$B$19,R329)&gt;0),1,0)</f>
        <v>0</v>
      </c>
      <c r="AA329" s="1" cm="1">
        <f t="array" ref="AA329">SUMPRODUCT(LEN(H329)-LEN(SUBSTITUTE(H329,{"0";"1";"2";"3";"4";"5";"6";"7";"8";"9"},"")))</f>
        <v>10</v>
      </c>
      <c r="AC329" t="str">
        <f t="shared" si="37"/>
        <v>Potential Duplicate</v>
      </c>
      <c r="AD329">
        <f t="shared" si="38"/>
        <v>2</v>
      </c>
      <c r="AE329">
        <f t="shared" si="39"/>
        <v>1</v>
      </c>
      <c r="AF329" t="str">
        <f t="shared" si="40"/>
        <v>Yes</v>
      </c>
      <c r="AG329">
        <f t="shared" ca="1" si="41"/>
        <v>76</v>
      </c>
      <c r="AH329" t="str">
        <f ca="1">IF(OR(V329="",AG329=""),"Yes",IF(AG329&gt;Config!$B$41,"Yes","No"))</f>
        <v>No</v>
      </c>
    </row>
    <row r="330" spans="1:34" x14ac:dyDescent="0.25">
      <c r="A330" s="1" t="s">
        <v>3045</v>
      </c>
      <c r="B330" s="1" t="s">
        <v>1241</v>
      </c>
      <c r="C330" s="1" t="s">
        <v>33815</v>
      </c>
      <c r="D330" s="1" t="s">
        <v>1241</v>
      </c>
      <c r="E330" s="1" t="s">
        <v>2178</v>
      </c>
      <c r="F330" s="1" t="s">
        <v>3046</v>
      </c>
      <c r="G330" t="str">
        <f t="shared" si="35"/>
        <v>Valid</v>
      </c>
      <c r="H330" s="1" t="s">
        <v>3047</v>
      </c>
      <c r="I330" t="str" cm="1">
        <f t="array" ref="I330">IF(OR(TRIM(H330)="",ISNUMBER(SEARCH("#",H330)),AA330&lt;Config!$B$8,SUMPRODUCT(--ISNUMBER(SEARCH({"a";"b";"c";"d";"e";"f";"g";"h";"i";"j";"k";"l";"m";"n";"o";"p";"q";"r";"s";"t";"u";"v";"w";"x";"y";"z"},H330)))&gt;0),"Invalid","Valid")</f>
        <v>Valid</v>
      </c>
      <c r="J330" s="1" t="s">
        <v>3048</v>
      </c>
      <c r="K330" s="1" t="s">
        <v>722</v>
      </c>
      <c r="L330" s="1" t="s">
        <v>29</v>
      </c>
      <c r="M330" s="1" t="s">
        <v>462</v>
      </c>
      <c r="N330" s="1" t="s">
        <v>713</v>
      </c>
      <c r="O330" s="1" t="s">
        <v>149</v>
      </c>
      <c r="P330" t="s">
        <v>344</v>
      </c>
      <c r="Q330" s="1" t="s">
        <v>971</v>
      </c>
      <c r="R330" s="1" t="s">
        <v>971</v>
      </c>
      <c r="S330" s="1" t="s">
        <v>3049</v>
      </c>
      <c r="T330" s="1" t="s">
        <v>3050</v>
      </c>
      <c r="U330" s="1" t="s">
        <v>3051</v>
      </c>
      <c r="V330" s="1" t="s">
        <v>1255</v>
      </c>
      <c r="W330" s="1" t="s">
        <v>384</v>
      </c>
      <c r="X330" t="str">
        <f t="shared" si="36"/>
        <v>Incomplete</v>
      </c>
      <c r="Y330">
        <f>MAX(0,100-IF(G330="Invalid",Config!$B$5,0)-IF(I330="Invalid",Config!$B$6,0)-IF(X330="Incomplete",Config!$B$7,0)-IF(AF330="Yes",Config!$B$37,0))</f>
        <v>60</v>
      </c>
      <c r="Z330" s="1">
        <f>IF(OR(TRIM(B330)="",COUNTIF(Config!$B$15:$B$19,B330)&gt;0),1,0)+IF(OR(TRIM(C330)="",COUNTIF(Config!$B$15:$B$19,C330)&gt;0),1,0)+IF(OR(TRIM(F330)="",COUNTIF(Config!$B$15:$B$19,F330)&gt;0),1,0)+IF(OR(TRIM(H330)="",COUNTIF(Config!$B$15:$B$19,H330)&gt;0),1,0)+IF(OR(TRIM(E330)="",COUNTIF(Config!$B$15:$B$19,E330)&gt;0),1,0)+IF(OR(TRIM(K330)="",COUNTIF(Config!$B$15:$B$19,K330)&gt;0),1,0)+IF(OR(TRIM(P330)="",COUNTIF(Config!$B$15:$B$19,P330)&gt;0),1,0)+IF(OR(TRIM(R330)="",COUNTIF(Config!$B$15:$B$19,R330)&gt;0),1,0)</f>
        <v>1</v>
      </c>
      <c r="AA330" s="1" cm="1">
        <f t="array" ref="AA330">SUMPRODUCT(LEN(H330)-LEN(SUBSTITUTE(H330,{"0";"1";"2";"3";"4";"5";"6";"7";"8";"9"},"")))</f>
        <v>11</v>
      </c>
      <c r="AC330" t="str">
        <f t="shared" si="37"/>
        <v>Incomplete Profile</v>
      </c>
      <c r="AD330">
        <f t="shared" si="38"/>
        <v>1</v>
      </c>
      <c r="AE330">
        <f t="shared" si="39"/>
        <v>1</v>
      </c>
      <c r="AF330" t="str">
        <f t="shared" si="40"/>
        <v>No</v>
      </c>
      <c r="AG330">
        <f t="shared" ca="1" si="41"/>
        <v>116</v>
      </c>
      <c r="AH330" t="str">
        <f ca="1">IF(OR(V330="",AG330=""),"Yes",IF(AG330&gt;Config!$B$41,"Yes","No"))</f>
        <v>No</v>
      </c>
    </row>
    <row r="331" spans="1:34" x14ac:dyDescent="0.25">
      <c r="A331" s="1" t="s">
        <v>3052</v>
      </c>
      <c r="B331" s="1" t="s">
        <v>995</v>
      </c>
      <c r="C331" s="1" t="s">
        <v>33815</v>
      </c>
      <c r="D331" s="1" t="s">
        <v>995</v>
      </c>
      <c r="E331" s="1" t="s">
        <v>34034</v>
      </c>
      <c r="F331" s="1" t="s">
        <v>3053</v>
      </c>
      <c r="G331" t="str">
        <f t="shared" si="35"/>
        <v>Valid</v>
      </c>
      <c r="H331" s="1" t="s">
        <v>3054</v>
      </c>
      <c r="I331" t="str" cm="1">
        <f t="array" ref="I331">IF(OR(TRIM(H331)="",ISNUMBER(SEARCH("#",H331)),AA331&lt;Config!$B$8,SUMPRODUCT(--ISNUMBER(SEARCH({"a";"b";"c";"d";"e";"f";"g";"h";"i";"j";"k";"l";"m";"n";"o";"p";"q";"r";"s";"t";"u";"v";"w";"x";"y";"z"},H331)))&gt;0),"Invalid","Valid")</f>
        <v>Valid</v>
      </c>
      <c r="J331" s="1" t="s">
        <v>3055</v>
      </c>
      <c r="K331" s="1" t="s">
        <v>28</v>
      </c>
      <c r="L331" s="1" t="s">
        <v>179</v>
      </c>
      <c r="M331" s="1" t="s">
        <v>33825</v>
      </c>
      <c r="N331" s="1" t="s">
        <v>713</v>
      </c>
      <c r="O331" s="1" t="s">
        <v>149</v>
      </c>
      <c r="P331" t="s">
        <v>328</v>
      </c>
      <c r="Q331" s="1" t="s">
        <v>329</v>
      </c>
      <c r="R331" s="1" t="s">
        <v>571</v>
      </c>
      <c r="S331" s="1" t="s">
        <v>3056</v>
      </c>
      <c r="T331" s="1" t="s">
        <v>3057</v>
      </c>
      <c r="U331" s="1" t="s">
        <v>3058</v>
      </c>
      <c r="V331" s="1" t="s">
        <v>3059</v>
      </c>
      <c r="W331" s="1" t="s">
        <v>125</v>
      </c>
      <c r="X331" t="str">
        <f t="shared" si="36"/>
        <v>Incomplete</v>
      </c>
      <c r="Y331">
        <f>MAX(0,100-IF(G331="Invalid",Config!$B$5,0)-IF(I331="Invalid",Config!$B$6,0)-IF(X331="Incomplete",Config!$B$7,0)-IF(AF331="Yes",Config!$B$37,0))</f>
        <v>35</v>
      </c>
      <c r="Z331" s="1">
        <f>IF(OR(TRIM(B331)="",COUNTIF(Config!$B$15:$B$19,B331)&gt;0),1,0)+IF(OR(TRIM(C331)="",COUNTIF(Config!$B$15:$B$19,C331)&gt;0),1,0)+IF(OR(TRIM(F331)="",COUNTIF(Config!$B$15:$B$19,F331)&gt;0),1,0)+IF(OR(TRIM(H331)="",COUNTIF(Config!$B$15:$B$19,H331)&gt;0),1,0)+IF(OR(TRIM(E331)="",COUNTIF(Config!$B$15:$B$19,E331)&gt;0),1,0)+IF(OR(TRIM(K331)="",COUNTIF(Config!$B$15:$B$19,K331)&gt;0),1,0)+IF(OR(TRIM(P331)="",COUNTIF(Config!$B$15:$B$19,P331)&gt;0),1,0)+IF(OR(TRIM(R331)="",COUNTIF(Config!$B$15:$B$19,R331)&gt;0),1,0)</f>
        <v>1</v>
      </c>
      <c r="AA331" s="1" cm="1">
        <f t="array" ref="AA331">SUMPRODUCT(LEN(H331)-LEN(SUBSTITUTE(H331,{"0";"1";"2";"3";"4";"5";"6";"7";"8";"9"},"")))</f>
        <v>10</v>
      </c>
      <c r="AC331" t="str">
        <f t="shared" si="37"/>
        <v>Incomplete Profile; Potential Duplicate</v>
      </c>
      <c r="AD331">
        <f t="shared" si="38"/>
        <v>3</v>
      </c>
      <c r="AE331">
        <f t="shared" si="39"/>
        <v>1</v>
      </c>
      <c r="AF331" t="str">
        <f t="shared" si="40"/>
        <v>Yes</v>
      </c>
      <c r="AG331">
        <f t="shared" ca="1" si="41"/>
        <v>382</v>
      </c>
      <c r="AH331" t="str">
        <f ca="1">IF(OR(V331="",AG331=""),"Yes",IF(AG331&gt;Config!$B$41,"Yes","No"))</f>
        <v>Yes</v>
      </c>
    </row>
    <row r="332" spans="1:34" x14ac:dyDescent="0.25">
      <c r="A332" s="1" t="s">
        <v>3060</v>
      </c>
      <c r="B332" s="1" t="s">
        <v>774</v>
      </c>
      <c r="C332" s="1" t="s">
        <v>566</v>
      </c>
      <c r="D332" s="1" t="s">
        <v>3061</v>
      </c>
      <c r="E332" s="1" t="s">
        <v>33927</v>
      </c>
      <c r="F332" s="1" t="s">
        <v>3062</v>
      </c>
      <c r="G332" t="str">
        <f t="shared" si="35"/>
        <v>Valid</v>
      </c>
      <c r="H332" s="1" t="s">
        <v>3063</v>
      </c>
      <c r="I332" t="str" cm="1">
        <f t="array" ref="I332">IF(OR(TRIM(H332)="",ISNUMBER(SEARCH("#",H332)),AA332&lt;Config!$B$8,SUMPRODUCT(--ISNUMBER(SEARCH({"a";"b";"c";"d";"e";"f";"g";"h";"i";"j";"k";"l";"m";"n";"o";"p";"q";"r";"s";"t";"u";"v";"w";"x";"y";"z"},H332)))&gt;0),"Invalid","Valid")</f>
        <v>Valid</v>
      </c>
      <c r="J332" s="1" t="s">
        <v>3064</v>
      </c>
      <c r="K332" s="1" t="s">
        <v>504</v>
      </c>
      <c r="L332" s="1" t="s">
        <v>102</v>
      </c>
      <c r="M332" s="1" t="s">
        <v>103</v>
      </c>
      <c r="N332" s="1" t="s">
        <v>51</v>
      </c>
      <c r="O332" s="1" t="s">
        <v>180</v>
      </c>
      <c r="P332" t="s">
        <v>236</v>
      </c>
      <c r="Q332" s="1" t="s">
        <v>237</v>
      </c>
      <c r="R332" s="1" t="s">
        <v>253</v>
      </c>
      <c r="S332" s="1" t="s">
        <v>3065</v>
      </c>
      <c r="T332" s="1" t="s">
        <v>3066</v>
      </c>
      <c r="U332" s="1" t="s">
        <v>3067</v>
      </c>
      <c r="V332" s="1" t="s">
        <v>3068</v>
      </c>
      <c r="W332" s="1" t="s">
        <v>141</v>
      </c>
      <c r="X332" t="str">
        <f t="shared" si="36"/>
        <v>Complete</v>
      </c>
      <c r="Y332">
        <f>MAX(0,100-IF(G332="Invalid",Config!$B$5,0)-IF(I332="Invalid",Config!$B$6,0)-IF(X332="Incomplete",Config!$B$7,0)-IF(AF332="Yes",Config!$B$37,0))</f>
        <v>100</v>
      </c>
      <c r="Z332" s="1">
        <f>IF(OR(TRIM(B332)="",COUNTIF(Config!$B$15:$B$19,B332)&gt;0),1,0)+IF(OR(TRIM(C332)="",COUNTIF(Config!$B$15:$B$19,C332)&gt;0),1,0)+IF(OR(TRIM(F332)="",COUNTIF(Config!$B$15:$B$19,F332)&gt;0),1,0)+IF(OR(TRIM(H332)="",COUNTIF(Config!$B$15:$B$19,H332)&gt;0),1,0)+IF(OR(TRIM(E332)="",COUNTIF(Config!$B$15:$B$19,E332)&gt;0),1,0)+IF(OR(TRIM(K332)="",COUNTIF(Config!$B$15:$B$19,K332)&gt;0),1,0)+IF(OR(TRIM(P332)="",COUNTIF(Config!$B$15:$B$19,P332)&gt;0),1,0)+IF(OR(TRIM(R332)="",COUNTIF(Config!$B$15:$B$19,R332)&gt;0),1,0)</f>
        <v>0</v>
      </c>
      <c r="AA332" s="1" cm="1">
        <f t="array" ref="AA332">SUMPRODUCT(LEN(H332)-LEN(SUBSTITUTE(H332,{"0";"1";"2";"3";"4";"5";"6";"7";"8";"9"},"")))</f>
        <v>12</v>
      </c>
      <c r="AC332" t="str">
        <f t="shared" si="37"/>
        <v/>
      </c>
      <c r="AD332">
        <f t="shared" si="38"/>
        <v>1</v>
      </c>
      <c r="AE332">
        <f t="shared" si="39"/>
        <v>1</v>
      </c>
      <c r="AF332" t="str">
        <f t="shared" si="40"/>
        <v>No</v>
      </c>
      <c r="AG332">
        <f t="shared" ca="1" si="41"/>
        <v>578</v>
      </c>
      <c r="AH332" t="str">
        <f ca="1">IF(OR(V332="",AG332=""),"Yes",IF(AG332&gt;Config!$B$41,"Yes","No"))</f>
        <v>Yes</v>
      </c>
    </row>
    <row r="333" spans="1:34" x14ac:dyDescent="0.25">
      <c r="A333" s="1" t="s">
        <v>3069</v>
      </c>
      <c r="B333" s="1" t="s">
        <v>2778</v>
      </c>
      <c r="C333" s="1" t="s">
        <v>899</v>
      </c>
      <c r="D333" s="1" t="s">
        <v>3070</v>
      </c>
      <c r="E333" s="1" t="s">
        <v>33847</v>
      </c>
      <c r="F333" s="1" t="s">
        <v>3071</v>
      </c>
      <c r="G333" t="str">
        <f t="shared" si="35"/>
        <v>Valid</v>
      </c>
      <c r="H333" s="1" t="s">
        <v>3072</v>
      </c>
      <c r="I333" t="str" cm="1">
        <f t="array" ref="I333">IF(OR(TRIM(H333)="",ISNUMBER(SEARCH("#",H333)),AA333&lt;Config!$B$8,SUMPRODUCT(--ISNUMBER(SEARCH({"a";"b";"c";"d";"e";"f";"g";"h";"i";"j";"k";"l";"m";"n";"o";"p";"q";"r";"s";"t";"u";"v";"w";"x";"y";"z"},H333)))&gt;0),"Invalid","Valid")</f>
        <v>Valid</v>
      </c>
      <c r="J333" s="1" t="s">
        <v>3073</v>
      </c>
      <c r="K333" s="1" t="s">
        <v>117</v>
      </c>
      <c r="L333" s="1" t="s">
        <v>84</v>
      </c>
      <c r="M333" s="1" t="s">
        <v>103</v>
      </c>
      <c r="N333" s="1" t="s">
        <v>148</v>
      </c>
      <c r="O333" s="1" t="s">
        <v>196</v>
      </c>
      <c r="P333" t="s">
        <v>344</v>
      </c>
      <c r="Q333" s="1" t="s">
        <v>345</v>
      </c>
      <c r="R333" s="1" t="s">
        <v>1200</v>
      </c>
      <c r="S333" s="1" t="s">
        <v>3074</v>
      </c>
      <c r="T333" s="1" t="s">
        <v>3075</v>
      </c>
      <c r="U333" s="1" t="s">
        <v>3019</v>
      </c>
      <c r="V333" s="1" t="s">
        <v>3076</v>
      </c>
      <c r="W333" s="1" t="s">
        <v>202</v>
      </c>
      <c r="X333" t="str">
        <f t="shared" si="36"/>
        <v>Complete</v>
      </c>
      <c r="Y333">
        <f>MAX(0,100-IF(G333="Invalid",Config!$B$5,0)-IF(I333="Invalid",Config!$B$6,0)-IF(X333="Incomplete",Config!$B$7,0)-IF(AF333="Yes",Config!$B$37,0))</f>
        <v>100</v>
      </c>
      <c r="Z333" s="1">
        <f>IF(OR(TRIM(B333)="",COUNTIF(Config!$B$15:$B$19,B333)&gt;0),1,0)+IF(OR(TRIM(C333)="",COUNTIF(Config!$B$15:$B$19,C333)&gt;0),1,0)+IF(OR(TRIM(F333)="",COUNTIF(Config!$B$15:$B$19,F333)&gt;0),1,0)+IF(OR(TRIM(H333)="",COUNTIF(Config!$B$15:$B$19,H333)&gt;0),1,0)+IF(OR(TRIM(E333)="",COUNTIF(Config!$B$15:$B$19,E333)&gt;0),1,0)+IF(OR(TRIM(K333)="",COUNTIF(Config!$B$15:$B$19,K333)&gt;0),1,0)+IF(OR(TRIM(P333)="",COUNTIF(Config!$B$15:$B$19,P333)&gt;0),1,0)+IF(OR(TRIM(R333)="",COUNTIF(Config!$B$15:$B$19,R333)&gt;0),1,0)</f>
        <v>0</v>
      </c>
      <c r="AA333" s="1" cm="1">
        <f t="array" ref="AA333">SUMPRODUCT(LEN(H333)-LEN(SUBSTITUTE(H333,{"0";"1";"2";"3";"4";"5";"6";"7";"8";"9"},"")))</f>
        <v>11</v>
      </c>
      <c r="AC333" t="str">
        <f t="shared" si="37"/>
        <v/>
      </c>
      <c r="AD333">
        <f t="shared" si="38"/>
        <v>1</v>
      </c>
      <c r="AE333">
        <f t="shared" si="39"/>
        <v>1</v>
      </c>
      <c r="AF333" t="str">
        <f t="shared" si="40"/>
        <v>No</v>
      </c>
      <c r="AG333">
        <f t="shared" ca="1" si="41"/>
        <v>334</v>
      </c>
      <c r="AH333" t="str">
        <f ca="1">IF(OR(V333="",AG333=""),"Yes",IF(AG333&gt;Config!$B$41,"Yes","No"))</f>
        <v>No</v>
      </c>
    </row>
    <row r="334" spans="1:34" x14ac:dyDescent="0.25">
      <c r="A334" s="1" t="s">
        <v>3077</v>
      </c>
      <c r="B334" s="1" t="s">
        <v>1293</v>
      </c>
      <c r="C334" s="1" t="s">
        <v>775</v>
      </c>
      <c r="D334" s="1" t="s">
        <v>3078</v>
      </c>
      <c r="E334" s="1" t="s">
        <v>310</v>
      </c>
      <c r="F334" s="1" t="s">
        <v>3079</v>
      </c>
      <c r="G334" t="str">
        <f t="shared" si="35"/>
        <v>Valid</v>
      </c>
      <c r="H334" s="1" t="s">
        <v>3080</v>
      </c>
      <c r="I334" t="str" cm="1">
        <f t="array" ref="I334">IF(OR(TRIM(H334)="",ISNUMBER(SEARCH("#",H334)),AA334&lt;Config!$B$8,SUMPRODUCT(--ISNUMBER(SEARCH({"a";"b";"c";"d";"e";"f";"g";"h";"i";"j";"k";"l";"m";"n";"o";"p";"q";"r";"s";"t";"u";"v";"w";"x";"y";"z"},H334)))&gt;0),"Invalid","Valid")</f>
        <v>Valid</v>
      </c>
      <c r="J334" s="1" t="s">
        <v>3081</v>
      </c>
      <c r="K334" s="1" t="s">
        <v>48</v>
      </c>
      <c r="L334" s="1" t="s">
        <v>265</v>
      </c>
      <c r="M334" s="1" t="s">
        <v>235</v>
      </c>
      <c r="N334" s="1" t="s">
        <v>211</v>
      </c>
      <c r="O334" s="1" t="s">
        <v>69</v>
      </c>
      <c r="P334" t="s">
        <v>87</v>
      </c>
      <c r="Q334" s="1" t="s">
        <v>88</v>
      </c>
      <c r="R334" s="1" t="s">
        <v>89</v>
      </c>
      <c r="S334" s="1" t="s">
        <v>3082</v>
      </c>
      <c r="T334" s="1" t="s">
        <v>3083</v>
      </c>
      <c r="U334" s="1" t="s">
        <v>3084</v>
      </c>
      <c r="V334" s="1" t="s">
        <v>3085</v>
      </c>
      <c r="W334" s="1" t="s">
        <v>60</v>
      </c>
      <c r="X334" t="str">
        <f t="shared" si="36"/>
        <v>Complete</v>
      </c>
      <c r="Y334">
        <f>MAX(0,100-IF(G334="Invalid",Config!$B$5,0)-IF(I334="Invalid",Config!$B$6,0)-IF(X334="Incomplete",Config!$B$7,0)-IF(AF334="Yes",Config!$B$37,0))</f>
        <v>100</v>
      </c>
      <c r="Z334" s="1">
        <f>IF(OR(TRIM(B334)="",COUNTIF(Config!$B$15:$B$19,B334)&gt;0),1,0)+IF(OR(TRIM(C334)="",COUNTIF(Config!$B$15:$B$19,C334)&gt;0),1,0)+IF(OR(TRIM(F334)="",COUNTIF(Config!$B$15:$B$19,F334)&gt;0),1,0)+IF(OR(TRIM(H334)="",COUNTIF(Config!$B$15:$B$19,H334)&gt;0),1,0)+IF(OR(TRIM(E334)="",COUNTIF(Config!$B$15:$B$19,E334)&gt;0),1,0)+IF(OR(TRIM(K334)="",COUNTIF(Config!$B$15:$B$19,K334)&gt;0),1,0)+IF(OR(TRIM(P334)="",COUNTIF(Config!$B$15:$B$19,P334)&gt;0),1,0)+IF(OR(TRIM(R334)="",COUNTIF(Config!$B$15:$B$19,R334)&gt;0),1,0)</f>
        <v>0</v>
      </c>
      <c r="AA334" s="1" cm="1">
        <f t="array" ref="AA334">SUMPRODUCT(LEN(H334)-LEN(SUBSTITUTE(H334,{"0";"1";"2";"3";"4";"5";"6";"7";"8";"9"},"")))</f>
        <v>11</v>
      </c>
      <c r="AC334" t="str">
        <f t="shared" si="37"/>
        <v/>
      </c>
      <c r="AD334">
        <f t="shared" si="38"/>
        <v>1</v>
      </c>
      <c r="AE334">
        <f t="shared" si="39"/>
        <v>1</v>
      </c>
      <c r="AF334" t="str">
        <f t="shared" si="40"/>
        <v>No</v>
      </c>
      <c r="AG334">
        <f t="shared" ca="1" si="41"/>
        <v>91</v>
      </c>
      <c r="AH334" t="str">
        <f ca="1">IF(OR(V334="",AG334=""),"Yes",IF(AG334&gt;Config!$B$41,"Yes","No"))</f>
        <v>No</v>
      </c>
    </row>
    <row r="335" spans="1:34" x14ac:dyDescent="0.25">
      <c r="A335" s="1" t="s">
        <v>3086</v>
      </c>
      <c r="B335" s="1" t="s">
        <v>3087</v>
      </c>
      <c r="C335" s="1" t="s">
        <v>398</v>
      </c>
      <c r="D335" s="1" t="s">
        <v>3088</v>
      </c>
      <c r="E335" s="1" t="s">
        <v>34035</v>
      </c>
      <c r="F335" s="1" t="s">
        <v>3089</v>
      </c>
      <c r="G335" t="str">
        <f t="shared" si="35"/>
        <v>Valid</v>
      </c>
      <c r="H335" s="1" t="s">
        <v>3090</v>
      </c>
      <c r="I335" t="str" cm="1">
        <f t="array" ref="I335">IF(OR(TRIM(H335)="",ISNUMBER(SEARCH("#",H335)),AA335&lt;Config!$B$8,SUMPRODUCT(--ISNUMBER(SEARCH({"a";"b";"c";"d";"e";"f";"g";"h";"i";"j";"k";"l";"m";"n";"o";"p";"q";"r";"s";"t";"u";"v";"w";"x";"y";"z"},H335)))&gt;0),"Invalid","Valid")</f>
        <v>Valid</v>
      </c>
      <c r="J335" s="1" t="s">
        <v>3091</v>
      </c>
      <c r="K335" s="1" t="s">
        <v>516</v>
      </c>
      <c r="L335" s="1" t="s">
        <v>67</v>
      </c>
      <c r="M335" s="1" t="s">
        <v>517</v>
      </c>
      <c r="N335" s="1" t="s">
        <v>33819</v>
      </c>
      <c r="O335" s="1" t="s">
        <v>69</v>
      </c>
      <c r="P335" t="s">
        <v>590</v>
      </c>
      <c r="Q335" s="1" t="s">
        <v>591</v>
      </c>
      <c r="R335" s="1" t="s">
        <v>1774</v>
      </c>
      <c r="S335" s="1" t="s">
        <v>3092</v>
      </c>
      <c r="T335" s="1" t="s">
        <v>3093</v>
      </c>
      <c r="U335" s="1" t="s">
        <v>38</v>
      </c>
      <c r="V335" s="1" t="s">
        <v>3094</v>
      </c>
      <c r="W335" s="1" t="s">
        <v>94</v>
      </c>
      <c r="X335" t="str">
        <f t="shared" si="36"/>
        <v>Complete</v>
      </c>
      <c r="Y335">
        <f>MAX(0,100-IF(G335="Invalid",Config!$B$5,0)-IF(I335="Invalid",Config!$B$6,0)-IF(X335="Incomplete",Config!$B$7,0)-IF(AF335="Yes",Config!$B$37,0))</f>
        <v>100</v>
      </c>
      <c r="Z335" s="1">
        <f>IF(OR(TRIM(B335)="",COUNTIF(Config!$B$15:$B$19,B335)&gt;0),1,0)+IF(OR(TRIM(C335)="",COUNTIF(Config!$B$15:$B$19,C335)&gt;0),1,0)+IF(OR(TRIM(F335)="",COUNTIF(Config!$B$15:$B$19,F335)&gt;0),1,0)+IF(OR(TRIM(H335)="",COUNTIF(Config!$B$15:$B$19,H335)&gt;0),1,0)+IF(OR(TRIM(E335)="",COUNTIF(Config!$B$15:$B$19,E335)&gt;0),1,0)+IF(OR(TRIM(K335)="",COUNTIF(Config!$B$15:$B$19,K335)&gt;0),1,0)+IF(OR(TRIM(P335)="",COUNTIF(Config!$B$15:$B$19,P335)&gt;0),1,0)+IF(OR(TRIM(R335)="",COUNTIF(Config!$B$15:$B$19,R335)&gt;0),1,0)</f>
        <v>0</v>
      </c>
      <c r="AA335" s="1" cm="1">
        <f t="array" ref="AA335">SUMPRODUCT(LEN(H335)-LEN(SUBSTITUTE(H335,{"0";"1";"2";"3";"4";"5";"6";"7";"8";"9"},"")))</f>
        <v>12</v>
      </c>
      <c r="AC335" t="str">
        <f t="shared" si="37"/>
        <v/>
      </c>
      <c r="AD335">
        <f t="shared" si="38"/>
        <v>1</v>
      </c>
      <c r="AE335">
        <f t="shared" si="39"/>
        <v>1</v>
      </c>
      <c r="AF335" t="str">
        <f t="shared" si="40"/>
        <v>No</v>
      </c>
      <c r="AG335">
        <f t="shared" ca="1" si="41"/>
        <v>454</v>
      </c>
      <c r="AH335" t="str">
        <f ca="1">IF(OR(V335="",AG335=""),"Yes",IF(AG335&gt;Config!$B$41,"Yes","No"))</f>
        <v>Yes</v>
      </c>
    </row>
    <row r="336" spans="1:34" x14ac:dyDescent="0.25">
      <c r="A336" s="1" t="s">
        <v>3095</v>
      </c>
      <c r="B336" s="1" t="s">
        <v>33815</v>
      </c>
      <c r="C336" s="1" t="s">
        <v>545</v>
      </c>
      <c r="D336" s="1" t="s">
        <v>545</v>
      </c>
      <c r="E336" s="1" t="s">
        <v>191</v>
      </c>
      <c r="F336" s="1" t="s">
        <v>3096</v>
      </c>
      <c r="G336" t="str">
        <f t="shared" si="35"/>
        <v>Valid</v>
      </c>
      <c r="H336" s="1" t="s">
        <v>3097</v>
      </c>
      <c r="I336" t="str" cm="1">
        <f t="array" ref="I336">IF(OR(TRIM(H336)="",ISNUMBER(SEARCH("#",H336)),AA336&lt;Config!$B$8,SUMPRODUCT(--ISNUMBER(SEARCH({"a";"b";"c";"d";"e";"f";"g";"h";"i";"j";"k";"l";"m";"n";"o";"p";"q";"r";"s";"t";"u";"v";"w";"x";"y";"z"},H336)))&gt;0),"Invalid","Valid")</f>
        <v>Valid</v>
      </c>
      <c r="J336" s="1" t="s">
        <v>3098</v>
      </c>
      <c r="K336" s="1" t="s">
        <v>147</v>
      </c>
      <c r="L336" s="1" t="s">
        <v>102</v>
      </c>
      <c r="M336" s="1" t="s">
        <v>517</v>
      </c>
      <c r="N336" s="1" t="s">
        <v>211</v>
      </c>
      <c r="O336" s="1" t="s">
        <v>32</v>
      </c>
      <c r="P336" t="s">
        <v>328</v>
      </c>
      <c r="Q336" s="1" t="s">
        <v>1046</v>
      </c>
      <c r="R336" s="1" t="s">
        <v>571</v>
      </c>
      <c r="S336" s="1" t="s">
        <v>3099</v>
      </c>
      <c r="T336" s="1" t="s">
        <v>3100</v>
      </c>
      <c r="U336" s="1" t="s">
        <v>3101</v>
      </c>
      <c r="V336" s="1" t="s">
        <v>1273</v>
      </c>
      <c r="W336" s="1" t="s">
        <v>94</v>
      </c>
      <c r="X336" t="str">
        <f t="shared" si="36"/>
        <v>Incomplete</v>
      </c>
      <c r="Y336">
        <f>MAX(0,100-IF(G336="Invalid",Config!$B$5,0)-IF(I336="Invalid",Config!$B$6,0)-IF(X336="Incomplete",Config!$B$7,0)-IF(AF336="Yes",Config!$B$37,0))</f>
        <v>60</v>
      </c>
      <c r="Z336" s="1">
        <f>IF(OR(TRIM(B336)="",COUNTIF(Config!$B$15:$B$19,B336)&gt;0),1,0)+IF(OR(TRIM(C336)="",COUNTIF(Config!$B$15:$B$19,C336)&gt;0),1,0)+IF(OR(TRIM(F336)="",COUNTIF(Config!$B$15:$B$19,F336)&gt;0),1,0)+IF(OR(TRIM(H336)="",COUNTIF(Config!$B$15:$B$19,H336)&gt;0),1,0)+IF(OR(TRIM(E336)="",COUNTIF(Config!$B$15:$B$19,E336)&gt;0),1,0)+IF(OR(TRIM(K336)="",COUNTIF(Config!$B$15:$B$19,K336)&gt;0),1,0)+IF(OR(TRIM(P336)="",COUNTIF(Config!$B$15:$B$19,P336)&gt;0),1,0)+IF(OR(TRIM(R336)="",COUNTIF(Config!$B$15:$B$19,R336)&gt;0),1,0)</f>
        <v>1</v>
      </c>
      <c r="AA336" s="1" cm="1">
        <f t="array" ref="AA336">SUMPRODUCT(LEN(H336)-LEN(SUBSTITUTE(H336,{"0";"1";"2";"3";"4";"5";"6";"7";"8";"9"},"")))</f>
        <v>11</v>
      </c>
      <c r="AC336" t="str">
        <f t="shared" si="37"/>
        <v>Incomplete Profile</v>
      </c>
      <c r="AD336">
        <f t="shared" si="38"/>
        <v>1</v>
      </c>
      <c r="AE336">
        <f t="shared" si="39"/>
        <v>1</v>
      </c>
      <c r="AF336" t="str">
        <f t="shared" si="40"/>
        <v>No</v>
      </c>
      <c r="AG336" t="str">
        <f t="shared" ca="1" si="41"/>
        <v/>
      </c>
      <c r="AH336" t="str">
        <f ca="1">IF(OR(V336="",AG336=""),"Yes",IF(AG336&gt;Config!$B$41,"Yes","No"))</f>
        <v>Yes</v>
      </c>
    </row>
    <row r="337" spans="1:34" x14ac:dyDescent="0.25">
      <c r="A337" s="1" t="s">
        <v>3102</v>
      </c>
      <c r="B337" s="1" t="s">
        <v>1157</v>
      </c>
      <c r="C337" s="1" t="s">
        <v>996</v>
      </c>
      <c r="D337" s="1" t="s">
        <v>3103</v>
      </c>
      <c r="E337" s="1" t="s">
        <v>34036</v>
      </c>
      <c r="F337" s="1" t="s">
        <v>3104</v>
      </c>
      <c r="G337" t="str">
        <f t="shared" si="35"/>
        <v>Valid</v>
      </c>
      <c r="H337" s="1" t="s">
        <v>3105</v>
      </c>
      <c r="I337" t="str" cm="1">
        <f t="array" ref="I337">IF(OR(TRIM(H337)="",ISNUMBER(SEARCH("#",H337)),AA337&lt;Config!$B$8,SUMPRODUCT(--ISNUMBER(SEARCH({"a";"b";"c";"d";"e";"f";"g";"h";"i";"j";"k";"l";"m";"n";"o";"p";"q";"r";"s";"t";"u";"v";"w";"x";"y";"z"},H337)))&gt;0),"Invalid","Valid")</f>
        <v>Valid</v>
      </c>
      <c r="J337" s="1" t="s">
        <v>3106</v>
      </c>
      <c r="K337" s="1" t="s">
        <v>250</v>
      </c>
      <c r="L337" s="1" t="s">
        <v>450</v>
      </c>
      <c r="M337" s="1" t="s">
        <v>33827</v>
      </c>
      <c r="N337" s="1" t="s">
        <v>51</v>
      </c>
      <c r="O337" s="1" t="s">
        <v>180</v>
      </c>
      <c r="P337" t="s">
        <v>33</v>
      </c>
      <c r="Q337" s="1" t="s">
        <v>1099</v>
      </c>
      <c r="R337" s="1" t="s">
        <v>2361</v>
      </c>
      <c r="S337" s="1" t="s">
        <v>3107</v>
      </c>
      <c r="T337" s="1" t="s">
        <v>3108</v>
      </c>
      <c r="U337" s="1" t="s">
        <v>3109</v>
      </c>
      <c r="V337" s="1" t="s">
        <v>140</v>
      </c>
      <c r="W337" s="1" t="s">
        <v>186</v>
      </c>
      <c r="X337" t="str">
        <f t="shared" si="36"/>
        <v>Complete</v>
      </c>
      <c r="Y337">
        <f>MAX(0,100-IF(G337="Invalid",Config!$B$5,0)-IF(I337="Invalid",Config!$B$6,0)-IF(X337="Incomplete",Config!$B$7,0)-IF(AF337="Yes",Config!$B$37,0))</f>
        <v>100</v>
      </c>
      <c r="Z337" s="1">
        <f>IF(OR(TRIM(B337)="",COUNTIF(Config!$B$15:$B$19,B337)&gt;0),1,0)+IF(OR(TRIM(C337)="",COUNTIF(Config!$B$15:$B$19,C337)&gt;0),1,0)+IF(OR(TRIM(F337)="",COUNTIF(Config!$B$15:$B$19,F337)&gt;0),1,0)+IF(OR(TRIM(H337)="",COUNTIF(Config!$B$15:$B$19,H337)&gt;0),1,0)+IF(OR(TRIM(E337)="",COUNTIF(Config!$B$15:$B$19,E337)&gt;0),1,0)+IF(OR(TRIM(K337)="",COUNTIF(Config!$B$15:$B$19,K337)&gt;0),1,0)+IF(OR(TRIM(P337)="",COUNTIF(Config!$B$15:$B$19,P337)&gt;0),1,0)+IF(OR(TRIM(R337)="",COUNTIF(Config!$B$15:$B$19,R337)&gt;0),1,0)</f>
        <v>0</v>
      </c>
      <c r="AA337" s="1" cm="1">
        <f t="array" ref="AA337">SUMPRODUCT(LEN(H337)-LEN(SUBSTITUTE(H337,{"0";"1";"2";"3";"4";"5";"6";"7";"8";"9"},"")))</f>
        <v>10</v>
      </c>
      <c r="AC337" t="str">
        <f t="shared" si="37"/>
        <v/>
      </c>
      <c r="AD337">
        <f t="shared" si="38"/>
        <v>1</v>
      </c>
      <c r="AE337">
        <f t="shared" si="39"/>
        <v>1</v>
      </c>
      <c r="AF337" t="str">
        <f t="shared" si="40"/>
        <v>No</v>
      </c>
      <c r="AG337">
        <f t="shared" ca="1" si="41"/>
        <v>37</v>
      </c>
      <c r="AH337" t="str">
        <f ca="1">IF(OR(V337="",AG337=""),"Yes",IF(AG337&gt;Config!$B$41,"Yes","No"))</f>
        <v>No</v>
      </c>
    </row>
    <row r="338" spans="1:34" x14ac:dyDescent="0.25">
      <c r="A338" s="1" t="s">
        <v>3110</v>
      </c>
      <c r="B338" s="1" t="s">
        <v>1068</v>
      </c>
      <c r="C338" s="1" t="s">
        <v>23</v>
      </c>
      <c r="D338" s="1" t="s">
        <v>3111</v>
      </c>
      <c r="E338" s="1" t="s">
        <v>34037</v>
      </c>
      <c r="F338" s="1" t="s">
        <v>3112</v>
      </c>
      <c r="G338" t="str">
        <f t="shared" si="35"/>
        <v>Valid</v>
      </c>
      <c r="H338" s="1" t="s">
        <v>3113</v>
      </c>
      <c r="I338" t="str" cm="1">
        <f t="array" ref="I338">IF(OR(TRIM(H338)="",ISNUMBER(SEARCH("#",H338)),AA338&lt;Config!$B$8,SUMPRODUCT(--ISNUMBER(SEARCH({"a";"b";"c";"d";"e";"f";"g";"h";"i";"j";"k";"l";"m";"n";"o";"p";"q";"r";"s";"t";"u";"v";"w";"x";"y";"z"},H338)))&gt;0),"Invalid","Valid")</f>
        <v>Valid</v>
      </c>
      <c r="J338" s="1" t="s">
        <v>3114</v>
      </c>
      <c r="K338" s="1" t="s">
        <v>48</v>
      </c>
      <c r="L338" s="1" t="s">
        <v>102</v>
      </c>
      <c r="M338" s="1" t="s">
        <v>50</v>
      </c>
      <c r="N338" s="1" t="s">
        <v>252</v>
      </c>
      <c r="O338" s="1" t="s">
        <v>149</v>
      </c>
      <c r="P338" t="s">
        <v>87</v>
      </c>
      <c r="Q338" s="1" t="s">
        <v>88</v>
      </c>
      <c r="R338" s="1" t="s">
        <v>3115</v>
      </c>
      <c r="S338" s="1" t="s">
        <v>3116</v>
      </c>
      <c r="T338" s="1" t="s">
        <v>3117</v>
      </c>
      <c r="U338" s="1" t="s">
        <v>3118</v>
      </c>
      <c r="V338" s="1" t="s">
        <v>140</v>
      </c>
      <c r="W338" s="1" t="s">
        <v>384</v>
      </c>
      <c r="X338" t="str">
        <f t="shared" si="36"/>
        <v>Complete</v>
      </c>
      <c r="Y338">
        <f>MAX(0,100-IF(G338="Invalid",Config!$B$5,0)-IF(I338="Invalid",Config!$B$6,0)-IF(X338="Incomplete",Config!$B$7,0)-IF(AF338="Yes",Config!$B$37,0))</f>
        <v>100</v>
      </c>
      <c r="Z338" s="1">
        <f>IF(OR(TRIM(B338)="",COUNTIF(Config!$B$15:$B$19,B338)&gt;0),1,0)+IF(OR(TRIM(C338)="",COUNTIF(Config!$B$15:$B$19,C338)&gt;0),1,0)+IF(OR(TRIM(F338)="",COUNTIF(Config!$B$15:$B$19,F338)&gt;0),1,0)+IF(OR(TRIM(H338)="",COUNTIF(Config!$B$15:$B$19,H338)&gt;0),1,0)+IF(OR(TRIM(E338)="",COUNTIF(Config!$B$15:$B$19,E338)&gt;0),1,0)+IF(OR(TRIM(K338)="",COUNTIF(Config!$B$15:$B$19,K338)&gt;0),1,0)+IF(OR(TRIM(P338)="",COUNTIF(Config!$B$15:$B$19,P338)&gt;0),1,0)+IF(OR(TRIM(R338)="",COUNTIF(Config!$B$15:$B$19,R338)&gt;0),1,0)</f>
        <v>0</v>
      </c>
      <c r="AA338" s="1" cm="1">
        <f t="array" ref="AA338">SUMPRODUCT(LEN(H338)-LEN(SUBSTITUTE(H338,{"0";"1";"2";"3";"4";"5";"6";"7";"8";"9"},"")))</f>
        <v>11</v>
      </c>
      <c r="AC338" t="str">
        <f t="shared" si="37"/>
        <v/>
      </c>
      <c r="AD338">
        <f t="shared" si="38"/>
        <v>1</v>
      </c>
      <c r="AE338">
        <f t="shared" si="39"/>
        <v>1</v>
      </c>
      <c r="AF338" t="str">
        <f t="shared" si="40"/>
        <v>No</v>
      </c>
      <c r="AG338">
        <f t="shared" ca="1" si="41"/>
        <v>37</v>
      </c>
      <c r="AH338" t="str">
        <f ca="1">IF(OR(V338="",AG338=""),"Yes",IF(AG338&gt;Config!$B$41,"Yes","No"))</f>
        <v>No</v>
      </c>
    </row>
    <row r="339" spans="1:34" x14ac:dyDescent="0.25">
      <c r="A339" s="1" t="s">
        <v>3119</v>
      </c>
      <c r="B339" s="1" t="s">
        <v>1283</v>
      </c>
      <c r="C339" s="1" t="s">
        <v>1166</v>
      </c>
      <c r="D339" s="1" t="s">
        <v>3120</v>
      </c>
      <c r="E339" s="1" t="s">
        <v>681</v>
      </c>
      <c r="F339" s="1" t="s">
        <v>3121</v>
      </c>
      <c r="G339" t="str">
        <f t="shared" si="35"/>
        <v>Valid</v>
      </c>
      <c r="H339" s="1" t="s">
        <v>3122</v>
      </c>
      <c r="I339" t="str" cm="1">
        <f t="array" ref="I339">IF(OR(TRIM(H339)="",ISNUMBER(SEARCH("#",H339)),AA339&lt;Config!$B$8,SUMPRODUCT(--ISNUMBER(SEARCH({"a";"b";"c";"d";"e";"f";"g";"h";"i";"j";"k";"l";"m";"n";"o";"p";"q";"r";"s";"t";"u";"v";"w";"x";"y";"z"},H339)))&gt;0),"Invalid","Valid")</f>
        <v>Valid</v>
      </c>
      <c r="J339" s="1" t="s">
        <v>3123</v>
      </c>
      <c r="K339" s="1" t="s">
        <v>117</v>
      </c>
      <c r="L339" s="1" t="s">
        <v>102</v>
      </c>
      <c r="M339" s="1" t="s">
        <v>343</v>
      </c>
      <c r="N339" s="1" t="s">
        <v>68</v>
      </c>
      <c r="O339" s="1" t="s">
        <v>266</v>
      </c>
      <c r="P339" t="s">
        <v>328</v>
      </c>
      <c r="Q339" s="1" t="s">
        <v>1046</v>
      </c>
      <c r="R339" s="1" t="s">
        <v>614</v>
      </c>
      <c r="S339" s="1" t="s">
        <v>3124</v>
      </c>
      <c r="T339" s="1" t="s">
        <v>3125</v>
      </c>
      <c r="U339" s="1" t="s">
        <v>3126</v>
      </c>
      <c r="V339" s="1" t="s">
        <v>1874</v>
      </c>
      <c r="W339" s="1" t="s">
        <v>141</v>
      </c>
      <c r="X339" t="str">
        <f t="shared" si="36"/>
        <v>Complete</v>
      </c>
      <c r="Y339">
        <f>MAX(0,100-IF(G339="Invalid",Config!$B$5,0)-IF(I339="Invalid",Config!$B$6,0)-IF(X339="Incomplete",Config!$B$7,0)-IF(AF339="Yes",Config!$B$37,0))</f>
        <v>75</v>
      </c>
      <c r="Z339" s="1">
        <f>IF(OR(TRIM(B339)="",COUNTIF(Config!$B$15:$B$19,B339)&gt;0),1,0)+IF(OR(TRIM(C339)="",COUNTIF(Config!$B$15:$B$19,C339)&gt;0),1,0)+IF(OR(TRIM(F339)="",COUNTIF(Config!$B$15:$B$19,F339)&gt;0),1,0)+IF(OR(TRIM(H339)="",COUNTIF(Config!$B$15:$B$19,H339)&gt;0),1,0)+IF(OR(TRIM(E339)="",COUNTIF(Config!$B$15:$B$19,E339)&gt;0),1,0)+IF(OR(TRIM(K339)="",COUNTIF(Config!$B$15:$B$19,K339)&gt;0),1,0)+IF(OR(TRIM(P339)="",COUNTIF(Config!$B$15:$B$19,P339)&gt;0),1,0)+IF(OR(TRIM(R339)="",COUNTIF(Config!$B$15:$B$19,R339)&gt;0),1,0)</f>
        <v>0</v>
      </c>
      <c r="AA339" s="1" cm="1">
        <f t="array" ref="AA339">SUMPRODUCT(LEN(H339)-LEN(SUBSTITUTE(H339,{"0";"1";"2";"3";"4";"5";"6";"7";"8";"9"},"")))</f>
        <v>10</v>
      </c>
      <c r="AC339" t="str">
        <f t="shared" si="37"/>
        <v>Potential Duplicate</v>
      </c>
      <c r="AD339">
        <f t="shared" si="38"/>
        <v>2</v>
      </c>
      <c r="AE339">
        <f t="shared" si="39"/>
        <v>1</v>
      </c>
      <c r="AF339" t="str">
        <f t="shared" si="40"/>
        <v>Yes</v>
      </c>
      <c r="AG339">
        <f t="shared" ca="1" si="41"/>
        <v>353</v>
      </c>
      <c r="AH339" t="str">
        <f ca="1">IF(OR(V339="",AG339=""),"Yes",IF(AG339&gt;Config!$B$41,"Yes","No"))</f>
        <v>No</v>
      </c>
    </row>
    <row r="340" spans="1:34" x14ac:dyDescent="0.25">
      <c r="A340" s="1" t="s">
        <v>3127</v>
      </c>
      <c r="B340" s="1" t="s">
        <v>851</v>
      </c>
      <c r="C340" s="1" t="s">
        <v>499</v>
      </c>
      <c r="D340" s="1" t="s">
        <v>3128</v>
      </c>
      <c r="E340" s="1" t="s">
        <v>34038</v>
      </c>
      <c r="F340" s="1" t="s">
        <v>3129</v>
      </c>
      <c r="G340" t="str">
        <f t="shared" si="35"/>
        <v>Valid</v>
      </c>
      <c r="H340" s="1" t="s">
        <v>3130</v>
      </c>
      <c r="I340" t="str" cm="1">
        <f t="array" ref="I340">IF(OR(TRIM(H340)="",ISNUMBER(SEARCH("#",H340)),AA340&lt;Config!$B$8,SUMPRODUCT(--ISNUMBER(SEARCH({"a";"b";"c";"d";"e";"f";"g";"h";"i";"j";"k";"l";"m";"n";"o";"p";"q";"r";"s";"t";"u";"v";"w";"x";"y";"z"},H340)))&gt;0),"Invalid","Valid")</f>
        <v>Valid</v>
      </c>
      <c r="J340" s="1" t="s">
        <v>3131</v>
      </c>
      <c r="K340" s="1" t="s">
        <v>133</v>
      </c>
      <c r="L340" s="1" t="s">
        <v>134</v>
      </c>
      <c r="M340" s="1" t="s">
        <v>135</v>
      </c>
      <c r="N340" s="1" t="s">
        <v>86</v>
      </c>
      <c r="O340" s="1" t="s">
        <v>69</v>
      </c>
      <c r="P340" t="s">
        <v>236</v>
      </c>
      <c r="Q340" s="1" t="s">
        <v>254</v>
      </c>
      <c r="R340" s="1" t="s">
        <v>961</v>
      </c>
      <c r="S340" s="1" t="s">
        <v>3132</v>
      </c>
      <c r="T340" s="1" t="s">
        <v>3133</v>
      </c>
      <c r="U340" s="1" t="s">
        <v>3134</v>
      </c>
      <c r="V340" s="1" t="s">
        <v>935</v>
      </c>
      <c r="W340" s="1" t="s">
        <v>293</v>
      </c>
      <c r="X340" t="str">
        <f t="shared" si="36"/>
        <v>Complete</v>
      </c>
      <c r="Y340">
        <f>MAX(0,100-IF(G340="Invalid",Config!$B$5,0)-IF(I340="Invalid",Config!$B$6,0)-IF(X340="Incomplete",Config!$B$7,0)-IF(AF340="Yes",Config!$B$37,0))</f>
        <v>100</v>
      </c>
      <c r="Z340" s="1">
        <f>IF(OR(TRIM(B340)="",COUNTIF(Config!$B$15:$B$19,B340)&gt;0),1,0)+IF(OR(TRIM(C340)="",COUNTIF(Config!$B$15:$B$19,C340)&gt;0),1,0)+IF(OR(TRIM(F340)="",COUNTIF(Config!$B$15:$B$19,F340)&gt;0),1,0)+IF(OR(TRIM(H340)="",COUNTIF(Config!$B$15:$B$19,H340)&gt;0),1,0)+IF(OR(TRIM(E340)="",COUNTIF(Config!$B$15:$B$19,E340)&gt;0),1,0)+IF(OR(TRIM(K340)="",COUNTIF(Config!$B$15:$B$19,K340)&gt;0),1,0)+IF(OR(TRIM(P340)="",COUNTIF(Config!$B$15:$B$19,P340)&gt;0),1,0)+IF(OR(TRIM(R340)="",COUNTIF(Config!$B$15:$B$19,R340)&gt;0),1,0)</f>
        <v>0</v>
      </c>
      <c r="AA340" s="1" cm="1">
        <f t="array" ref="AA340">SUMPRODUCT(LEN(H340)-LEN(SUBSTITUTE(H340,{"0";"1";"2";"3";"4";"5";"6";"7";"8";"9"},"")))</f>
        <v>12</v>
      </c>
      <c r="AC340" t="str">
        <f t="shared" si="37"/>
        <v/>
      </c>
      <c r="AD340">
        <f t="shared" si="38"/>
        <v>1</v>
      </c>
      <c r="AE340">
        <f t="shared" si="39"/>
        <v>1</v>
      </c>
      <c r="AF340" t="str">
        <f t="shared" si="40"/>
        <v>No</v>
      </c>
      <c r="AG340">
        <f t="shared" ca="1" si="41"/>
        <v>401</v>
      </c>
      <c r="AH340" t="str">
        <f ca="1">IF(OR(V340="",AG340=""),"Yes",IF(AG340&gt;Config!$B$41,"Yes","No"))</f>
        <v>Yes</v>
      </c>
    </row>
    <row r="341" spans="1:34" x14ac:dyDescent="0.25">
      <c r="A341" s="1" t="s">
        <v>3135</v>
      </c>
      <c r="B341" s="1" t="s">
        <v>3087</v>
      </c>
      <c r="C341" s="1" t="s">
        <v>899</v>
      </c>
      <c r="D341" s="1" t="s">
        <v>3136</v>
      </c>
      <c r="E341" s="1" t="s">
        <v>34039</v>
      </c>
      <c r="F341" s="1" t="s">
        <v>3137</v>
      </c>
      <c r="G341" t="str">
        <f t="shared" si="35"/>
        <v>Valid</v>
      </c>
      <c r="H341" s="1" t="s">
        <v>3138</v>
      </c>
      <c r="I341" t="str" cm="1">
        <f t="array" ref="I341">IF(OR(TRIM(H341)="",ISNUMBER(SEARCH("#",H341)),AA341&lt;Config!$B$8,SUMPRODUCT(--ISNUMBER(SEARCH({"a";"b";"c";"d";"e";"f";"g";"h";"i";"j";"k";"l";"m";"n";"o";"p";"q";"r";"s";"t";"u";"v";"w";"x";"y";"z"},H341)))&gt;0),"Invalid","Valid")</f>
        <v>Valid</v>
      </c>
      <c r="J341" s="1" t="s">
        <v>3139</v>
      </c>
      <c r="K341" s="1" t="s">
        <v>48</v>
      </c>
      <c r="L341" s="1" t="s">
        <v>450</v>
      </c>
      <c r="M341" s="1" t="s">
        <v>462</v>
      </c>
      <c r="N341" s="1" t="s">
        <v>358</v>
      </c>
      <c r="O341" s="1" t="s">
        <v>52</v>
      </c>
      <c r="P341" t="s">
        <v>314</v>
      </c>
      <c r="Q341" s="1" t="s">
        <v>316</v>
      </c>
      <c r="R341" s="1" t="s">
        <v>316</v>
      </c>
      <c r="S341" s="1" t="s">
        <v>3140</v>
      </c>
      <c r="T341" s="1" t="s">
        <v>3141</v>
      </c>
      <c r="U341" s="1" t="s">
        <v>3142</v>
      </c>
      <c r="V341" s="1" t="s">
        <v>2909</v>
      </c>
      <c r="W341" s="1" t="s">
        <v>94</v>
      </c>
      <c r="X341" t="str">
        <f t="shared" si="36"/>
        <v>Complete</v>
      </c>
      <c r="Y341">
        <f>MAX(0,100-IF(G341="Invalid",Config!$B$5,0)-IF(I341="Invalid",Config!$B$6,0)-IF(X341="Incomplete",Config!$B$7,0)-IF(AF341="Yes",Config!$B$37,0))</f>
        <v>100</v>
      </c>
      <c r="Z341" s="1">
        <f>IF(OR(TRIM(B341)="",COUNTIF(Config!$B$15:$B$19,B341)&gt;0),1,0)+IF(OR(TRIM(C341)="",COUNTIF(Config!$B$15:$B$19,C341)&gt;0),1,0)+IF(OR(TRIM(F341)="",COUNTIF(Config!$B$15:$B$19,F341)&gt;0),1,0)+IF(OR(TRIM(H341)="",COUNTIF(Config!$B$15:$B$19,H341)&gt;0),1,0)+IF(OR(TRIM(E341)="",COUNTIF(Config!$B$15:$B$19,E341)&gt;0),1,0)+IF(OR(TRIM(K341)="",COUNTIF(Config!$B$15:$B$19,K341)&gt;0),1,0)+IF(OR(TRIM(P341)="",COUNTIF(Config!$B$15:$B$19,P341)&gt;0),1,0)+IF(OR(TRIM(R341)="",COUNTIF(Config!$B$15:$B$19,R341)&gt;0),1,0)</f>
        <v>0</v>
      </c>
      <c r="AA341" s="1" cm="1">
        <f t="array" ref="AA341">SUMPRODUCT(LEN(H341)-LEN(SUBSTITUTE(H341,{"0";"1";"2";"3";"4";"5";"6";"7";"8";"9"},"")))</f>
        <v>10</v>
      </c>
      <c r="AC341" t="str">
        <f t="shared" si="37"/>
        <v/>
      </c>
      <c r="AD341">
        <f t="shared" si="38"/>
        <v>1</v>
      </c>
      <c r="AE341">
        <f t="shared" si="39"/>
        <v>1</v>
      </c>
      <c r="AF341" t="str">
        <f t="shared" si="40"/>
        <v>No</v>
      </c>
      <c r="AG341">
        <f t="shared" ca="1" si="41"/>
        <v>182</v>
      </c>
      <c r="AH341" t="str">
        <f ca="1">IF(OR(V341="",AG341=""),"Yes",IF(AG341&gt;Config!$B$41,"Yes","No"))</f>
        <v>No</v>
      </c>
    </row>
    <row r="342" spans="1:34" x14ac:dyDescent="0.25">
      <c r="A342" s="1" t="s">
        <v>3143</v>
      </c>
      <c r="B342" s="1" t="s">
        <v>219</v>
      </c>
      <c r="C342" s="1" t="s">
        <v>432</v>
      </c>
      <c r="D342" s="1" t="s">
        <v>3144</v>
      </c>
      <c r="E342" s="1" t="s">
        <v>191</v>
      </c>
      <c r="F342" s="1" t="s">
        <v>3145</v>
      </c>
      <c r="G342" t="str">
        <f t="shared" si="35"/>
        <v>Valid</v>
      </c>
      <c r="H342" s="1" t="s">
        <v>3146</v>
      </c>
      <c r="I342" t="str" cm="1">
        <f t="array" ref="I342">IF(OR(TRIM(H342)="",ISNUMBER(SEARCH("#",H342)),AA342&lt;Config!$B$8,SUMPRODUCT(--ISNUMBER(SEARCH({"a";"b";"c";"d";"e";"f";"g";"h";"i";"j";"k";"l";"m";"n";"o";"p";"q";"r";"s";"t";"u";"v";"w";"x";"y";"z"},H342)))&gt;0),"Invalid","Valid")</f>
        <v>Valid</v>
      </c>
      <c r="J342" s="1" t="s">
        <v>3147</v>
      </c>
      <c r="K342" s="1" t="s">
        <v>378</v>
      </c>
      <c r="L342" s="1" t="s">
        <v>164</v>
      </c>
      <c r="M342" s="1" t="s">
        <v>85</v>
      </c>
      <c r="N342" s="1" t="s">
        <v>86</v>
      </c>
      <c r="O342" s="1" t="s">
        <v>32</v>
      </c>
      <c r="P342" t="s">
        <v>314</v>
      </c>
      <c r="Q342" s="1" t="s">
        <v>315</v>
      </c>
      <c r="R342" s="1" t="s">
        <v>663</v>
      </c>
      <c r="S342" s="1" t="s">
        <v>3148</v>
      </c>
      <c r="T342" s="1" t="s">
        <v>3149</v>
      </c>
      <c r="U342" s="1" t="s">
        <v>453</v>
      </c>
      <c r="V342" s="1" t="s">
        <v>169</v>
      </c>
      <c r="W342" s="1" t="s">
        <v>33823</v>
      </c>
      <c r="X342" t="str">
        <f t="shared" si="36"/>
        <v>Complete</v>
      </c>
      <c r="Y342">
        <f>MAX(0,100-IF(G342="Invalid",Config!$B$5,0)-IF(I342="Invalid",Config!$B$6,0)-IF(X342="Incomplete",Config!$B$7,0)-IF(AF342="Yes",Config!$B$37,0))</f>
        <v>100</v>
      </c>
      <c r="Z342" s="1">
        <f>IF(OR(TRIM(B342)="",COUNTIF(Config!$B$15:$B$19,B342)&gt;0),1,0)+IF(OR(TRIM(C342)="",COUNTIF(Config!$B$15:$B$19,C342)&gt;0),1,0)+IF(OR(TRIM(F342)="",COUNTIF(Config!$B$15:$B$19,F342)&gt;0),1,0)+IF(OR(TRIM(H342)="",COUNTIF(Config!$B$15:$B$19,H342)&gt;0),1,0)+IF(OR(TRIM(E342)="",COUNTIF(Config!$B$15:$B$19,E342)&gt;0),1,0)+IF(OR(TRIM(K342)="",COUNTIF(Config!$B$15:$B$19,K342)&gt;0),1,0)+IF(OR(TRIM(P342)="",COUNTIF(Config!$B$15:$B$19,P342)&gt;0),1,0)+IF(OR(TRIM(R342)="",COUNTIF(Config!$B$15:$B$19,R342)&gt;0),1,0)</f>
        <v>0</v>
      </c>
      <c r="AA342" s="1" cm="1">
        <f t="array" ref="AA342">SUMPRODUCT(LEN(H342)-LEN(SUBSTITUTE(H342,{"0";"1";"2";"3";"4";"5";"6";"7";"8";"9"},"")))</f>
        <v>12</v>
      </c>
      <c r="AC342" t="str">
        <f t="shared" si="37"/>
        <v/>
      </c>
      <c r="AD342">
        <f t="shared" si="38"/>
        <v>1</v>
      </c>
      <c r="AE342">
        <f t="shared" si="39"/>
        <v>1</v>
      </c>
      <c r="AF342" t="str">
        <f t="shared" si="40"/>
        <v>No</v>
      </c>
      <c r="AG342">
        <f t="shared" ca="1" si="41"/>
        <v>584</v>
      </c>
      <c r="AH342" t="str">
        <f ca="1">IF(OR(V342="",AG342=""),"Yes",IF(AG342&gt;Config!$B$41,"Yes","No"))</f>
        <v>Yes</v>
      </c>
    </row>
    <row r="343" spans="1:34" x14ac:dyDescent="0.25">
      <c r="A343" s="1" t="s">
        <v>3150</v>
      </c>
      <c r="B343" s="1" t="s">
        <v>690</v>
      </c>
      <c r="C343" s="1" t="s">
        <v>535</v>
      </c>
      <c r="D343" s="1" t="s">
        <v>3151</v>
      </c>
      <c r="E343" s="1" t="s">
        <v>34040</v>
      </c>
      <c r="F343" s="1" t="s">
        <v>3152</v>
      </c>
      <c r="G343" t="str">
        <f t="shared" si="35"/>
        <v>Valid</v>
      </c>
      <c r="H343" s="1" t="s">
        <v>3153</v>
      </c>
      <c r="I343" t="str" cm="1">
        <f t="array" ref="I343">IF(OR(TRIM(H343)="",ISNUMBER(SEARCH("#",H343)),AA343&lt;Config!$B$8,SUMPRODUCT(--ISNUMBER(SEARCH({"a";"b";"c";"d";"e";"f";"g";"h";"i";"j";"k";"l";"m";"n";"o";"p";"q";"r";"s";"t";"u";"v";"w";"x";"y";"z"},H343)))&gt;0),"Invalid","Valid")</f>
        <v>Valid</v>
      </c>
      <c r="J343" s="1" t="s">
        <v>3154</v>
      </c>
      <c r="K343" s="1" t="s">
        <v>481</v>
      </c>
      <c r="L343" s="1" t="s">
        <v>134</v>
      </c>
      <c r="M343" s="1" t="s">
        <v>103</v>
      </c>
      <c r="N343" s="1" t="s">
        <v>51</v>
      </c>
      <c r="O343" s="1" t="s">
        <v>69</v>
      </c>
      <c r="P343" t="s">
        <v>53</v>
      </c>
      <c r="Q343" s="1" t="s">
        <v>181</v>
      </c>
      <c r="R343" s="1" t="s">
        <v>415</v>
      </c>
      <c r="S343" s="1" t="s">
        <v>3155</v>
      </c>
      <c r="T343" s="1" t="s">
        <v>3156</v>
      </c>
      <c r="U343" s="1" t="s">
        <v>1767</v>
      </c>
      <c r="V343" s="1" t="s">
        <v>1145</v>
      </c>
      <c r="W343" s="1" t="s">
        <v>141</v>
      </c>
      <c r="X343" t="str">
        <f t="shared" si="36"/>
        <v>Complete</v>
      </c>
      <c r="Y343">
        <f>MAX(0,100-IF(G343="Invalid",Config!$B$5,0)-IF(I343="Invalid",Config!$B$6,0)-IF(X343="Incomplete",Config!$B$7,0)-IF(AF343="Yes",Config!$B$37,0))</f>
        <v>100</v>
      </c>
      <c r="Z343" s="1">
        <f>IF(OR(TRIM(B343)="",COUNTIF(Config!$B$15:$B$19,B343)&gt;0),1,0)+IF(OR(TRIM(C343)="",COUNTIF(Config!$B$15:$B$19,C343)&gt;0),1,0)+IF(OR(TRIM(F343)="",COUNTIF(Config!$B$15:$B$19,F343)&gt;0),1,0)+IF(OR(TRIM(H343)="",COUNTIF(Config!$B$15:$B$19,H343)&gt;0),1,0)+IF(OR(TRIM(E343)="",COUNTIF(Config!$B$15:$B$19,E343)&gt;0),1,0)+IF(OR(TRIM(K343)="",COUNTIF(Config!$B$15:$B$19,K343)&gt;0),1,0)+IF(OR(TRIM(P343)="",COUNTIF(Config!$B$15:$B$19,P343)&gt;0),1,0)+IF(OR(TRIM(R343)="",COUNTIF(Config!$B$15:$B$19,R343)&gt;0),1,0)</f>
        <v>0</v>
      </c>
      <c r="AA343" s="1" cm="1">
        <f t="array" ref="AA343">SUMPRODUCT(LEN(H343)-LEN(SUBSTITUTE(H343,{"0";"1";"2";"3";"4";"5";"6";"7";"8";"9"},"")))</f>
        <v>12</v>
      </c>
      <c r="AC343" t="str">
        <f t="shared" si="37"/>
        <v/>
      </c>
      <c r="AD343">
        <f t="shared" si="38"/>
        <v>1</v>
      </c>
      <c r="AE343">
        <f t="shared" si="39"/>
        <v>1</v>
      </c>
      <c r="AF343" t="str">
        <f t="shared" si="40"/>
        <v>No</v>
      </c>
      <c r="AG343">
        <f t="shared" ca="1" si="41"/>
        <v>37</v>
      </c>
      <c r="AH343" t="str">
        <f ca="1">IF(OR(V343="",AG343=""),"Yes",IF(AG343&gt;Config!$B$41,"Yes","No"))</f>
        <v>No</v>
      </c>
    </row>
    <row r="344" spans="1:34" x14ac:dyDescent="0.25">
      <c r="A344" s="1" t="s">
        <v>3157</v>
      </c>
      <c r="B344" s="1" t="s">
        <v>336</v>
      </c>
      <c r="C344" s="1" t="s">
        <v>398</v>
      </c>
      <c r="D344" s="1" t="s">
        <v>22232</v>
      </c>
      <c r="E344" s="1" t="s">
        <v>34041</v>
      </c>
      <c r="F344" s="1" t="s">
        <v>3158</v>
      </c>
      <c r="G344" t="str">
        <f t="shared" si="35"/>
        <v>Valid</v>
      </c>
      <c r="H344" s="1" t="s">
        <v>3159</v>
      </c>
      <c r="I344" t="str" cm="1">
        <f t="array" ref="I344">IF(OR(TRIM(H344)="",ISNUMBER(SEARCH("#",H344)),AA344&lt;Config!$B$8,SUMPRODUCT(--ISNUMBER(SEARCH({"a";"b";"c";"d";"e";"f";"g";"h";"i";"j";"k";"l";"m";"n";"o";"p";"q";"r";"s";"t";"u";"v";"w";"x";"y";"z"},H344)))&gt;0),"Invalid","Valid")</f>
        <v>Valid</v>
      </c>
      <c r="J344" s="1" t="s">
        <v>3160</v>
      </c>
      <c r="K344" s="1" t="s">
        <v>287</v>
      </c>
      <c r="L344" s="1" t="s">
        <v>179</v>
      </c>
      <c r="M344" s="1" t="s">
        <v>462</v>
      </c>
      <c r="N344" s="1" t="s">
        <v>252</v>
      </c>
      <c r="O344" s="1" t="s">
        <v>149</v>
      </c>
      <c r="P344" t="s">
        <v>53</v>
      </c>
      <c r="Q344" s="1" t="s">
        <v>181</v>
      </c>
      <c r="R344" s="1" t="s">
        <v>415</v>
      </c>
      <c r="S344" s="1" t="s">
        <v>3161</v>
      </c>
      <c r="T344" s="1" t="s">
        <v>3162</v>
      </c>
      <c r="U344" s="1" t="s">
        <v>3163</v>
      </c>
      <c r="V344" s="1" t="s">
        <v>140</v>
      </c>
      <c r="W344" s="1" t="s">
        <v>60</v>
      </c>
      <c r="X344" t="str">
        <f t="shared" si="36"/>
        <v>Complete</v>
      </c>
      <c r="Y344">
        <f>MAX(0,100-IF(G344="Invalid",Config!$B$5,0)-IF(I344="Invalid",Config!$B$6,0)-IF(X344="Incomplete",Config!$B$7,0)-IF(AF344="Yes",Config!$B$37,0))</f>
        <v>100</v>
      </c>
      <c r="Z344" s="1">
        <f>IF(OR(TRIM(B344)="",COUNTIF(Config!$B$15:$B$19,B344)&gt;0),1,0)+IF(OR(TRIM(C344)="",COUNTIF(Config!$B$15:$B$19,C344)&gt;0),1,0)+IF(OR(TRIM(F344)="",COUNTIF(Config!$B$15:$B$19,F344)&gt;0),1,0)+IF(OR(TRIM(H344)="",COUNTIF(Config!$B$15:$B$19,H344)&gt;0),1,0)+IF(OR(TRIM(E344)="",COUNTIF(Config!$B$15:$B$19,E344)&gt;0),1,0)+IF(OR(TRIM(K344)="",COUNTIF(Config!$B$15:$B$19,K344)&gt;0),1,0)+IF(OR(TRIM(P344)="",COUNTIF(Config!$B$15:$B$19,P344)&gt;0),1,0)+IF(OR(TRIM(R344)="",COUNTIF(Config!$B$15:$B$19,R344)&gt;0),1,0)</f>
        <v>0</v>
      </c>
      <c r="AA344" s="1" cm="1">
        <f t="array" ref="AA344">SUMPRODUCT(LEN(H344)-LEN(SUBSTITUTE(H344,{"0";"1";"2";"3";"4";"5";"6";"7";"8";"9"},"")))</f>
        <v>12</v>
      </c>
      <c r="AC344" t="str">
        <f t="shared" si="37"/>
        <v/>
      </c>
      <c r="AD344">
        <f t="shared" si="38"/>
        <v>1</v>
      </c>
      <c r="AE344">
        <f t="shared" si="39"/>
        <v>1</v>
      </c>
      <c r="AF344" t="str">
        <f t="shared" si="40"/>
        <v>No</v>
      </c>
      <c r="AG344">
        <f t="shared" ca="1" si="41"/>
        <v>37</v>
      </c>
      <c r="AH344" t="str">
        <f ca="1">IF(OR(V344="",AG344=""),"Yes",IF(AG344&gt;Config!$B$41,"Yes","No"))</f>
        <v>No</v>
      </c>
    </row>
    <row r="345" spans="1:34" x14ac:dyDescent="0.25">
      <c r="A345" s="1" t="s">
        <v>3164</v>
      </c>
      <c r="B345" s="1" t="s">
        <v>1582</v>
      </c>
      <c r="C345" s="1" t="s">
        <v>1166</v>
      </c>
      <c r="D345" s="1" t="s">
        <v>3165</v>
      </c>
      <c r="E345" s="1" t="s">
        <v>34042</v>
      </c>
      <c r="F345" s="1" t="s">
        <v>3166</v>
      </c>
      <c r="G345" t="str">
        <f t="shared" si="35"/>
        <v>Valid</v>
      </c>
      <c r="H345" s="1" t="s">
        <v>3167</v>
      </c>
      <c r="I345" t="str" cm="1">
        <f t="array" ref="I345">IF(OR(TRIM(H345)="",ISNUMBER(SEARCH("#",H345)),AA345&lt;Config!$B$8,SUMPRODUCT(--ISNUMBER(SEARCH({"a";"b";"c";"d";"e";"f";"g";"h";"i";"j";"k";"l";"m";"n";"o";"p";"q";"r";"s";"t";"u";"v";"w";"x";"y";"z"},H345)))&gt;0),"Invalid","Valid")</f>
        <v>Valid</v>
      </c>
      <c r="J345" s="1" t="s">
        <v>3168</v>
      </c>
      <c r="K345" s="1" t="s">
        <v>425</v>
      </c>
      <c r="L345" s="1" t="s">
        <v>102</v>
      </c>
      <c r="M345" s="1" t="s">
        <v>235</v>
      </c>
      <c r="N345" s="1" t="s">
        <v>51</v>
      </c>
      <c r="O345" s="1" t="s">
        <v>266</v>
      </c>
      <c r="P345" t="s">
        <v>104</v>
      </c>
      <c r="Q345" s="1" t="s">
        <v>302</v>
      </c>
      <c r="R345" s="1" t="s">
        <v>3169</v>
      </c>
      <c r="S345" s="1" t="s">
        <v>3170</v>
      </c>
      <c r="T345" s="1" t="s">
        <v>3171</v>
      </c>
      <c r="U345" s="1" t="s">
        <v>3172</v>
      </c>
      <c r="V345" s="1" t="s">
        <v>1145</v>
      </c>
      <c r="W345" s="1" t="s">
        <v>186</v>
      </c>
      <c r="X345" t="str">
        <f t="shared" si="36"/>
        <v>Complete</v>
      </c>
      <c r="Y345">
        <f>MAX(0,100-IF(G345="Invalid",Config!$B$5,0)-IF(I345="Invalid",Config!$B$6,0)-IF(X345="Incomplete",Config!$B$7,0)-IF(AF345="Yes",Config!$B$37,0))</f>
        <v>100</v>
      </c>
      <c r="Z345" s="1">
        <f>IF(OR(TRIM(B345)="",COUNTIF(Config!$B$15:$B$19,B345)&gt;0),1,0)+IF(OR(TRIM(C345)="",COUNTIF(Config!$B$15:$B$19,C345)&gt;0),1,0)+IF(OR(TRIM(F345)="",COUNTIF(Config!$B$15:$B$19,F345)&gt;0),1,0)+IF(OR(TRIM(H345)="",COUNTIF(Config!$B$15:$B$19,H345)&gt;0),1,0)+IF(OR(TRIM(E345)="",COUNTIF(Config!$B$15:$B$19,E345)&gt;0),1,0)+IF(OR(TRIM(K345)="",COUNTIF(Config!$B$15:$B$19,K345)&gt;0),1,0)+IF(OR(TRIM(P345)="",COUNTIF(Config!$B$15:$B$19,P345)&gt;0),1,0)+IF(OR(TRIM(R345)="",COUNTIF(Config!$B$15:$B$19,R345)&gt;0),1,0)</f>
        <v>0</v>
      </c>
      <c r="AA345" s="1" cm="1">
        <f t="array" ref="AA345">SUMPRODUCT(LEN(H345)-LEN(SUBSTITUTE(H345,{"0";"1";"2";"3";"4";"5";"6";"7";"8";"9"},"")))</f>
        <v>10</v>
      </c>
      <c r="AC345" t="str">
        <f t="shared" si="37"/>
        <v/>
      </c>
      <c r="AD345">
        <f t="shared" si="38"/>
        <v>1</v>
      </c>
      <c r="AE345">
        <f t="shared" si="39"/>
        <v>1</v>
      </c>
      <c r="AF345" t="str">
        <f t="shared" si="40"/>
        <v>No</v>
      </c>
      <c r="AG345">
        <f t="shared" ca="1" si="41"/>
        <v>37</v>
      </c>
      <c r="AH345" t="str">
        <f ca="1">IF(OR(V345="",AG345=""),"Yes",IF(AG345&gt;Config!$B$41,"Yes","No"))</f>
        <v>No</v>
      </c>
    </row>
    <row r="346" spans="1:34" x14ac:dyDescent="0.25">
      <c r="A346" s="1" t="s">
        <v>3173</v>
      </c>
      <c r="B346" s="1" t="s">
        <v>77</v>
      </c>
      <c r="C346" s="1" t="s">
        <v>566</v>
      </c>
      <c r="D346" s="1" t="s">
        <v>3174</v>
      </c>
      <c r="E346" s="1" t="s">
        <v>578</v>
      </c>
      <c r="F346" s="1" t="s">
        <v>3175</v>
      </c>
      <c r="G346" t="str">
        <f t="shared" si="35"/>
        <v>Valid</v>
      </c>
      <c r="H346" s="1" t="s">
        <v>3176</v>
      </c>
      <c r="I346" t="str" cm="1">
        <f t="array" ref="I346">IF(OR(TRIM(H346)="",ISNUMBER(SEARCH("#",H346)),AA346&lt;Config!$B$8,SUMPRODUCT(--ISNUMBER(SEARCH({"a";"b";"c";"d";"e";"f";"g";"h";"i";"j";"k";"l";"m";"n";"o";"p";"q";"r";"s";"t";"u";"v";"w";"x";"y";"z"},H346)))&gt;0),"Invalid","Valid")</f>
        <v>Valid</v>
      </c>
      <c r="J346" s="1" t="s">
        <v>3177</v>
      </c>
      <c r="K346" s="1" t="s">
        <v>722</v>
      </c>
      <c r="L346" s="1" t="s">
        <v>134</v>
      </c>
      <c r="M346" s="1" t="s">
        <v>85</v>
      </c>
      <c r="N346" s="1" t="s">
        <v>713</v>
      </c>
      <c r="O346" s="1" t="s">
        <v>180</v>
      </c>
      <c r="P346" t="s">
        <v>344</v>
      </c>
      <c r="Q346" s="1" t="s">
        <v>1199</v>
      </c>
      <c r="R346" s="1" t="s">
        <v>1141</v>
      </c>
      <c r="S346" s="1" t="s">
        <v>3178</v>
      </c>
      <c r="T346" s="1" t="s">
        <v>3179</v>
      </c>
      <c r="U346" s="1" t="s">
        <v>2639</v>
      </c>
      <c r="V346" s="1" t="s">
        <v>1580</v>
      </c>
      <c r="W346" s="1" t="s">
        <v>40</v>
      </c>
      <c r="X346" t="str">
        <f t="shared" si="36"/>
        <v>Complete</v>
      </c>
      <c r="Y346">
        <f>MAX(0,100-IF(G346="Invalid",Config!$B$5,0)-IF(I346="Invalid",Config!$B$6,0)-IF(X346="Incomplete",Config!$B$7,0)-IF(AF346="Yes",Config!$B$37,0))</f>
        <v>75</v>
      </c>
      <c r="Z346" s="1">
        <f>IF(OR(TRIM(B346)="",COUNTIF(Config!$B$15:$B$19,B346)&gt;0),1,0)+IF(OR(TRIM(C346)="",COUNTIF(Config!$B$15:$B$19,C346)&gt;0),1,0)+IF(OR(TRIM(F346)="",COUNTIF(Config!$B$15:$B$19,F346)&gt;0),1,0)+IF(OR(TRIM(H346)="",COUNTIF(Config!$B$15:$B$19,H346)&gt;0),1,0)+IF(OR(TRIM(E346)="",COUNTIF(Config!$B$15:$B$19,E346)&gt;0),1,0)+IF(OR(TRIM(K346)="",COUNTIF(Config!$B$15:$B$19,K346)&gt;0),1,0)+IF(OR(TRIM(P346)="",COUNTIF(Config!$B$15:$B$19,P346)&gt;0),1,0)+IF(OR(TRIM(R346)="",COUNTIF(Config!$B$15:$B$19,R346)&gt;0),1,0)</f>
        <v>0</v>
      </c>
      <c r="AA346" s="1" cm="1">
        <f t="array" ref="AA346">SUMPRODUCT(LEN(H346)-LEN(SUBSTITUTE(H346,{"0";"1";"2";"3";"4";"5";"6";"7";"8";"9"},"")))</f>
        <v>10</v>
      </c>
      <c r="AC346" t="str">
        <f t="shared" si="37"/>
        <v>Potential Duplicate</v>
      </c>
      <c r="AD346">
        <f t="shared" si="38"/>
        <v>2</v>
      </c>
      <c r="AE346">
        <f t="shared" si="39"/>
        <v>1</v>
      </c>
      <c r="AF346" t="str">
        <f t="shared" si="40"/>
        <v>Yes</v>
      </c>
      <c r="AG346">
        <f t="shared" ca="1" si="41"/>
        <v>251</v>
      </c>
      <c r="AH346" t="str">
        <f ca="1">IF(OR(V346="",AG346=""),"Yes",IF(AG346&gt;Config!$B$41,"Yes","No"))</f>
        <v>No</v>
      </c>
    </row>
    <row r="347" spans="1:34" x14ac:dyDescent="0.25">
      <c r="A347" s="1" t="s">
        <v>3180</v>
      </c>
      <c r="B347" s="1" t="s">
        <v>2085</v>
      </c>
      <c r="C347" s="1" t="s">
        <v>996</v>
      </c>
      <c r="D347" s="1" t="s">
        <v>3181</v>
      </c>
      <c r="E347" s="1" t="s">
        <v>458</v>
      </c>
      <c r="F347" s="1" t="s">
        <v>3182</v>
      </c>
      <c r="G347" t="str">
        <f t="shared" si="35"/>
        <v>Valid</v>
      </c>
      <c r="H347" s="1" t="s">
        <v>3183</v>
      </c>
      <c r="I347" t="str" cm="1">
        <f t="array" ref="I347">IF(OR(TRIM(H347)="",ISNUMBER(SEARCH("#",H347)),AA347&lt;Config!$B$8,SUMPRODUCT(--ISNUMBER(SEARCH({"a";"b";"c";"d";"e";"f";"g";"h";"i";"j";"k";"l";"m";"n";"o";"p";"q";"r";"s";"t";"u";"v";"w";"x";"y";"z"},H347)))&gt;0),"Invalid","Valid")</f>
        <v>Valid</v>
      </c>
      <c r="J347" s="1" t="s">
        <v>3184</v>
      </c>
      <c r="K347" s="1" t="s">
        <v>163</v>
      </c>
      <c r="L347" s="1" t="s">
        <v>67</v>
      </c>
      <c r="M347" s="1" t="s">
        <v>33825</v>
      </c>
      <c r="N347" s="1" t="s">
        <v>252</v>
      </c>
      <c r="O347" s="1" t="s">
        <v>52</v>
      </c>
      <c r="P347" t="s">
        <v>53</v>
      </c>
      <c r="Q347" s="1" t="s">
        <v>55</v>
      </c>
      <c r="R347" s="1" t="s">
        <v>198</v>
      </c>
      <c r="S347" s="1" t="s">
        <v>3185</v>
      </c>
      <c r="T347" s="1" t="s">
        <v>3186</v>
      </c>
      <c r="U347" s="1" t="s">
        <v>3187</v>
      </c>
      <c r="V347" s="1" t="s">
        <v>936</v>
      </c>
      <c r="W347" s="1" t="s">
        <v>202</v>
      </c>
      <c r="X347" t="str">
        <f t="shared" si="36"/>
        <v>Complete</v>
      </c>
      <c r="Y347">
        <f>MAX(0,100-IF(G347="Invalid",Config!$B$5,0)-IF(I347="Invalid",Config!$B$6,0)-IF(X347="Incomplete",Config!$B$7,0)-IF(AF347="Yes",Config!$B$37,0))</f>
        <v>100</v>
      </c>
      <c r="Z347" s="1">
        <f>IF(OR(TRIM(B347)="",COUNTIF(Config!$B$15:$B$19,B347)&gt;0),1,0)+IF(OR(TRIM(C347)="",COUNTIF(Config!$B$15:$B$19,C347)&gt;0),1,0)+IF(OR(TRIM(F347)="",COUNTIF(Config!$B$15:$B$19,F347)&gt;0),1,0)+IF(OR(TRIM(H347)="",COUNTIF(Config!$B$15:$B$19,H347)&gt;0),1,0)+IF(OR(TRIM(E347)="",COUNTIF(Config!$B$15:$B$19,E347)&gt;0),1,0)+IF(OR(TRIM(K347)="",COUNTIF(Config!$B$15:$B$19,K347)&gt;0),1,0)+IF(OR(TRIM(P347)="",COUNTIF(Config!$B$15:$B$19,P347)&gt;0),1,0)+IF(OR(TRIM(R347)="",COUNTIF(Config!$B$15:$B$19,R347)&gt;0),1,0)</f>
        <v>0</v>
      </c>
      <c r="AA347" s="1" cm="1">
        <f t="array" ref="AA347">SUMPRODUCT(LEN(H347)-LEN(SUBSTITUTE(H347,{"0";"1";"2";"3";"4";"5";"6";"7";"8";"9"},"")))</f>
        <v>10</v>
      </c>
      <c r="AC347" t="str">
        <f t="shared" si="37"/>
        <v/>
      </c>
      <c r="AD347">
        <f t="shared" si="38"/>
        <v>1</v>
      </c>
      <c r="AE347">
        <f t="shared" si="39"/>
        <v>1</v>
      </c>
      <c r="AF347" t="str">
        <f t="shared" si="40"/>
        <v>No</v>
      </c>
      <c r="AG347">
        <f t="shared" ca="1" si="41"/>
        <v>148</v>
      </c>
      <c r="AH347" t="str">
        <f ca="1">IF(OR(V347="",AG347=""),"Yes",IF(AG347&gt;Config!$B$41,"Yes","No"))</f>
        <v>No</v>
      </c>
    </row>
    <row r="348" spans="1:34" x14ac:dyDescent="0.25">
      <c r="A348" s="1" t="s">
        <v>3188</v>
      </c>
      <c r="B348" s="1" t="s">
        <v>1399</v>
      </c>
      <c r="C348" s="1" t="s">
        <v>511</v>
      </c>
      <c r="D348" s="1" t="s">
        <v>3189</v>
      </c>
      <c r="E348" s="1" t="s">
        <v>34043</v>
      </c>
      <c r="F348" s="1" t="s">
        <v>3190</v>
      </c>
      <c r="G348" t="str">
        <f t="shared" si="35"/>
        <v>Valid</v>
      </c>
      <c r="H348" s="1" t="s">
        <v>1215</v>
      </c>
      <c r="I348" t="str" cm="1">
        <f t="array" ref="I348">IF(OR(TRIM(H348)="",ISNUMBER(SEARCH("#",H348)),AA348&lt;Config!$B$8,SUMPRODUCT(--ISNUMBER(SEARCH({"a";"b";"c";"d";"e";"f";"g";"h";"i";"j";"k";"l";"m";"n";"o";"p";"q";"r";"s";"t";"u";"v";"w";"x";"y";"z"},H348)))&gt;0),"Invalid","Valid")</f>
        <v>Invalid</v>
      </c>
      <c r="J348" s="1" t="s">
        <v>3191</v>
      </c>
      <c r="K348" s="1" t="s">
        <v>178</v>
      </c>
      <c r="L348" s="1" t="s">
        <v>179</v>
      </c>
      <c r="M348" s="1" t="s">
        <v>517</v>
      </c>
      <c r="N348" s="1" t="s">
        <v>358</v>
      </c>
      <c r="O348" s="1" t="s">
        <v>32</v>
      </c>
      <c r="P348" t="s">
        <v>104</v>
      </c>
      <c r="Q348" s="1" t="s">
        <v>105</v>
      </c>
      <c r="R348" s="1" t="s">
        <v>106</v>
      </c>
      <c r="S348" s="1" t="s">
        <v>3192</v>
      </c>
      <c r="T348" s="1" t="s">
        <v>3193</v>
      </c>
      <c r="U348" s="1" t="s">
        <v>3194</v>
      </c>
      <c r="V348" s="1" t="s">
        <v>350</v>
      </c>
      <c r="W348" s="1" t="s">
        <v>202</v>
      </c>
      <c r="X348" t="str">
        <f t="shared" si="36"/>
        <v>Complete</v>
      </c>
      <c r="Y348">
        <f>MAX(0,100-IF(G348="Invalid",Config!$B$5,0)-IF(I348="Invalid",Config!$B$6,0)-IF(X348="Incomplete",Config!$B$7,0)-IF(AF348="Yes",Config!$B$37,0))</f>
        <v>55</v>
      </c>
      <c r="Z348" s="1">
        <f>IF(OR(TRIM(B348)="",COUNTIF(Config!$B$15:$B$19,B348)&gt;0),1,0)+IF(OR(TRIM(C348)="",COUNTIF(Config!$B$15:$B$19,C348)&gt;0),1,0)+IF(OR(TRIM(F348)="",COUNTIF(Config!$B$15:$B$19,F348)&gt;0),1,0)+IF(OR(TRIM(H348)="",COUNTIF(Config!$B$15:$B$19,H348)&gt;0),1,0)+IF(OR(TRIM(E348)="",COUNTIF(Config!$B$15:$B$19,E348)&gt;0),1,0)+IF(OR(TRIM(K348)="",COUNTIF(Config!$B$15:$B$19,K348)&gt;0),1,0)+IF(OR(TRIM(P348)="",COUNTIF(Config!$B$15:$B$19,P348)&gt;0),1,0)+IF(OR(TRIM(R348)="",COUNTIF(Config!$B$15:$B$19,R348)&gt;0),1,0)</f>
        <v>0</v>
      </c>
      <c r="AA348" s="1" cm="1">
        <f t="array" ref="AA348">SUMPRODUCT(LEN(H348)-LEN(SUBSTITUTE(H348,{"0";"1";"2";"3";"4";"5";"6";"7";"8";"9"},"")))</f>
        <v>0</v>
      </c>
      <c r="AC348" t="str">
        <f t="shared" si="37"/>
        <v>Invalid Phone; Potential Duplicate</v>
      </c>
      <c r="AD348">
        <f t="shared" si="38"/>
        <v>2</v>
      </c>
      <c r="AE348">
        <f t="shared" si="39"/>
        <v>0</v>
      </c>
      <c r="AF348" t="str">
        <f t="shared" si="40"/>
        <v>Yes</v>
      </c>
      <c r="AG348">
        <f t="shared" ca="1" si="41"/>
        <v>331</v>
      </c>
      <c r="AH348" t="str">
        <f ca="1">IF(OR(V348="",AG348=""),"Yes",IF(AG348&gt;Config!$B$41,"Yes","No"))</f>
        <v>No</v>
      </c>
    </row>
    <row r="349" spans="1:34" x14ac:dyDescent="0.25">
      <c r="A349" s="1" t="s">
        <v>3195</v>
      </c>
      <c r="B349" s="1" t="s">
        <v>880</v>
      </c>
      <c r="C349" s="1" t="s">
        <v>524</v>
      </c>
      <c r="D349" s="1" t="s">
        <v>3196</v>
      </c>
      <c r="E349" s="1" t="s">
        <v>34044</v>
      </c>
      <c r="F349" s="1" t="s">
        <v>3197</v>
      </c>
      <c r="G349" t="str">
        <f t="shared" si="35"/>
        <v>Valid</v>
      </c>
      <c r="H349" s="1" t="s">
        <v>3198</v>
      </c>
      <c r="I349" t="str" cm="1">
        <f t="array" ref="I349">IF(OR(TRIM(H349)="",ISNUMBER(SEARCH("#",H349)),AA349&lt;Config!$B$8,SUMPRODUCT(--ISNUMBER(SEARCH({"a";"b";"c";"d";"e";"f";"g";"h";"i";"j";"k";"l";"m";"n";"o";"p";"q";"r";"s";"t";"u";"v";"w";"x";"y";"z"},H349)))&gt;0),"Invalid","Valid")</f>
        <v>Valid</v>
      </c>
      <c r="J349" s="1" t="s">
        <v>3199</v>
      </c>
      <c r="K349" s="1" t="s">
        <v>83</v>
      </c>
      <c r="L349" s="1" t="s">
        <v>67</v>
      </c>
      <c r="M349" s="1" t="s">
        <v>391</v>
      </c>
      <c r="N349" s="1" t="s">
        <v>33819</v>
      </c>
      <c r="O349" s="1" t="s">
        <v>32</v>
      </c>
      <c r="P349" t="s">
        <v>53</v>
      </c>
      <c r="Q349" s="1" t="s">
        <v>181</v>
      </c>
      <c r="R349" s="1" t="s">
        <v>55</v>
      </c>
      <c r="S349" s="1" t="s">
        <v>3200</v>
      </c>
      <c r="T349" s="1" t="s">
        <v>3201</v>
      </c>
      <c r="U349" s="1" t="s">
        <v>394</v>
      </c>
      <c r="V349" s="1" t="s">
        <v>1873</v>
      </c>
      <c r="W349" s="1" t="s">
        <v>293</v>
      </c>
      <c r="X349" t="str">
        <f t="shared" si="36"/>
        <v>Complete</v>
      </c>
      <c r="Y349">
        <f>MAX(0,100-IF(G349="Invalid",Config!$B$5,0)-IF(I349="Invalid",Config!$B$6,0)-IF(X349="Incomplete",Config!$B$7,0)-IF(AF349="Yes",Config!$B$37,0))</f>
        <v>100</v>
      </c>
      <c r="Z349" s="1">
        <f>IF(OR(TRIM(B349)="",COUNTIF(Config!$B$15:$B$19,B349)&gt;0),1,0)+IF(OR(TRIM(C349)="",COUNTIF(Config!$B$15:$B$19,C349)&gt;0),1,0)+IF(OR(TRIM(F349)="",COUNTIF(Config!$B$15:$B$19,F349)&gt;0),1,0)+IF(OR(TRIM(H349)="",COUNTIF(Config!$B$15:$B$19,H349)&gt;0),1,0)+IF(OR(TRIM(E349)="",COUNTIF(Config!$B$15:$B$19,E349)&gt;0),1,0)+IF(OR(TRIM(K349)="",COUNTIF(Config!$B$15:$B$19,K349)&gt;0),1,0)+IF(OR(TRIM(P349)="",COUNTIF(Config!$B$15:$B$19,P349)&gt;0),1,0)+IF(OR(TRIM(R349)="",COUNTIF(Config!$B$15:$B$19,R349)&gt;0),1,0)</f>
        <v>0</v>
      </c>
      <c r="AA349" s="1" cm="1">
        <f t="array" ref="AA349">SUMPRODUCT(LEN(H349)-LEN(SUBSTITUTE(H349,{"0";"1";"2";"3";"4";"5";"6";"7";"8";"9"},"")))</f>
        <v>12</v>
      </c>
      <c r="AC349" t="str">
        <f t="shared" si="37"/>
        <v/>
      </c>
      <c r="AD349">
        <f t="shared" si="38"/>
        <v>1</v>
      </c>
      <c r="AE349">
        <f t="shared" si="39"/>
        <v>1</v>
      </c>
      <c r="AF349" t="str">
        <f t="shared" si="40"/>
        <v>No</v>
      </c>
      <c r="AG349">
        <f t="shared" ca="1" si="41"/>
        <v>389</v>
      </c>
      <c r="AH349" t="str">
        <f ca="1">IF(OR(V349="",AG349=""),"Yes",IF(AG349&gt;Config!$B$41,"Yes","No"))</f>
        <v>Yes</v>
      </c>
    </row>
    <row r="350" spans="1:34" x14ac:dyDescent="0.25">
      <c r="A350" s="1" t="s">
        <v>3202</v>
      </c>
      <c r="B350" s="1" t="s">
        <v>1616</v>
      </c>
      <c r="C350" s="1" t="s">
        <v>43</v>
      </c>
      <c r="D350" s="1" t="s">
        <v>3203</v>
      </c>
      <c r="E350" s="1" t="s">
        <v>34045</v>
      </c>
      <c r="F350" s="1" t="s">
        <v>3204</v>
      </c>
      <c r="G350" t="str">
        <f t="shared" si="35"/>
        <v>Valid</v>
      </c>
      <c r="H350" s="1" t="s">
        <v>3205</v>
      </c>
      <c r="I350" t="str" cm="1">
        <f t="array" ref="I350">IF(OR(TRIM(H350)="",ISNUMBER(SEARCH("#",H350)),AA350&lt;Config!$B$8,SUMPRODUCT(--ISNUMBER(SEARCH({"a";"b";"c";"d";"e";"f";"g";"h";"i";"j";"k";"l";"m";"n";"o";"p";"q";"r";"s";"t";"u";"v";"w";"x";"y";"z"},H350)))&gt;0),"Invalid","Valid")</f>
        <v>Valid</v>
      </c>
      <c r="J350" s="1" t="s">
        <v>3206</v>
      </c>
      <c r="K350" s="1" t="s">
        <v>425</v>
      </c>
      <c r="L350" s="1" t="s">
        <v>450</v>
      </c>
      <c r="M350" s="1" t="s">
        <v>30</v>
      </c>
      <c r="N350" s="1" t="s">
        <v>86</v>
      </c>
      <c r="O350" s="1" t="s">
        <v>196</v>
      </c>
      <c r="P350" t="s">
        <v>53</v>
      </c>
      <c r="Q350" s="1" t="s">
        <v>150</v>
      </c>
      <c r="R350" s="1" t="s">
        <v>150</v>
      </c>
      <c r="S350" s="1" t="s">
        <v>3207</v>
      </c>
      <c r="T350" s="1" t="s">
        <v>3208</v>
      </c>
      <c r="U350" s="1" t="s">
        <v>39</v>
      </c>
      <c r="V350" s="1" t="s">
        <v>3209</v>
      </c>
      <c r="W350" s="1" t="s">
        <v>141</v>
      </c>
      <c r="X350" t="str">
        <f t="shared" si="36"/>
        <v>Complete</v>
      </c>
      <c r="Y350">
        <f>MAX(0,100-IF(G350="Invalid",Config!$B$5,0)-IF(I350="Invalid",Config!$B$6,0)-IF(X350="Incomplete",Config!$B$7,0)-IF(AF350="Yes",Config!$B$37,0))</f>
        <v>100</v>
      </c>
      <c r="Z350" s="1">
        <f>IF(OR(TRIM(B350)="",COUNTIF(Config!$B$15:$B$19,B350)&gt;0),1,0)+IF(OR(TRIM(C350)="",COUNTIF(Config!$B$15:$B$19,C350)&gt;0),1,0)+IF(OR(TRIM(F350)="",COUNTIF(Config!$B$15:$B$19,F350)&gt;0),1,0)+IF(OR(TRIM(H350)="",COUNTIF(Config!$B$15:$B$19,H350)&gt;0),1,0)+IF(OR(TRIM(E350)="",COUNTIF(Config!$B$15:$B$19,E350)&gt;0),1,0)+IF(OR(TRIM(K350)="",COUNTIF(Config!$B$15:$B$19,K350)&gt;0),1,0)+IF(OR(TRIM(P350)="",COUNTIF(Config!$B$15:$B$19,P350)&gt;0),1,0)+IF(OR(TRIM(R350)="",COUNTIF(Config!$B$15:$B$19,R350)&gt;0),1,0)</f>
        <v>0</v>
      </c>
      <c r="AA350" s="1" cm="1">
        <f t="array" ref="AA350">SUMPRODUCT(LEN(H350)-LEN(SUBSTITUTE(H350,{"0";"1";"2";"3";"4";"5";"6";"7";"8";"9"},"")))</f>
        <v>10</v>
      </c>
      <c r="AC350" t="str">
        <f t="shared" si="37"/>
        <v/>
      </c>
      <c r="AD350">
        <f t="shared" si="38"/>
        <v>1</v>
      </c>
      <c r="AE350">
        <f t="shared" si="39"/>
        <v>1</v>
      </c>
      <c r="AF350" t="str">
        <f t="shared" si="40"/>
        <v>No</v>
      </c>
      <c r="AG350">
        <f t="shared" ca="1" si="41"/>
        <v>58</v>
      </c>
      <c r="AH350" t="str">
        <f ca="1">IF(OR(V350="",AG350=""),"Yes",IF(AG350&gt;Config!$B$41,"Yes","No"))</f>
        <v>No</v>
      </c>
    </row>
    <row r="351" spans="1:34" x14ac:dyDescent="0.25">
      <c r="A351" s="1" t="s">
        <v>3210</v>
      </c>
      <c r="B351" s="1" t="s">
        <v>1616</v>
      </c>
      <c r="C351" s="1" t="s">
        <v>598</v>
      </c>
      <c r="D351" s="1" t="s">
        <v>3211</v>
      </c>
      <c r="E351" s="1" t="s">
        <v>34030</v>
      </c>
      <c r="F351" s="1" t="s">
        <v>3212</v>
      </c>
      <c r="G351" t="str">
        <f t="shared" si="35"/>
        <v>Valid</v>
      </c>
      <c r="H351" s="1" t="s">
        <v>3213</v>
      </c>
      <c r="I351" t="str" cm="1">
        <f t="array" ref="I351">IF(OR(TRIM(H351)="",ISNUMBER(SEARCH("#",H351)),AA351&lt;Config!$B$8,SUMPRODUCT(--ISNUMBER(SEARCH({"a";"b";"c";"d";"e";"f";"g";"h";"i";"j";"k";"l";"m";"n";"o";"p";"q";"r";"s";"t";"u";"v";"w";"x";"y";"z"},H351)))&gt;0),"Invalid","Valid")</f>
        <v>Valid</v>
      </c>
      <c r="J351" s="1" t="s">
        <v>3214</v>
      </c>
      <c r="K351" s="1" t="s">
        <v>722</v>
      </c>
      <c r="L351" s="1" t="s">
        <v>179</v>
      </c>
      <c r="M351" s="1" t="s">
        <v>33827</v>
      </c>
      <c r="N351" s="1" t="s">
        <v>211</v>
      </c>
      <c r="O351" s="1" t="s">
        <v>149</v>
      </c>
      <c r="P351" t="s">
        <v>87</v>
      </c>
      <c r="Q351" s="1" t="s">
        <v>88</v>
      </c>
      <c r="R351" s="1" t="s">
        <v>559</v>
      </c>
      <c r="S351" s="1" t="s">
        <v>3215</v>
      </c>
      <c r="T351" s="1" t="s">
        <v>3216</v>
      </c>
      <c r="U351" s="1" t="s">
        <v>2308</v>
      </c>
      <c r="V351" s="1" t="s">
        <v>3217</v>
      </c>
      <c r="W351" s="1" t="s">
        <v>125</v>
      </c>
      <c r="X351" t="str">
        <f t="shared" si="36"/>
        <v>Complete</v>
      </c>
      <c r="Y351">
        <f>MAX(0,100-IF(G351="Invalid",Config!$B$5,0)-IF(I351="Invalid",Config!$B$6,0)-IF(X351="Incomplete",Config!$B$7,0)-IF(AF351="Yes",Config!$B$37,0))</f>
        <v>100</v>
      </c>
      <c r="Z351" s="1">
        <f>IF(OR(TRIM(B351)="",COUNTIF(Config!$B$15:$B$19,B351)&gt;0),1,0)+IF(OR(TRIM(C351)="",COUNTIF(Config!$B$15:$B$19,C351)&gt;0),1,0)+IF(OR(TRIM(F351)="",COUNTIF(Config!$B$15:$B$19,F351)&gt;0),1,0)+IF(OR(TRIM(H351)="",COUNTIF(Config!$B$15:$B$19,H351)&gt;0),1,0)+IF(OR(TRIM(E351)="",COUNTIF(Config!$B$15:$B$19,E351)&gt;0),1,0)+IF(OR(TRIM(K351)="",COUNTIF(Config!$B$15:$B$19,K351)&gt;0),1,0)+IF(OR(TRIM(P351)="",COUNTIF(Config!$B$15:$B$19,P351)&gt;0),1,0)+IF(OR(TRIM(R351)="",COUNTIF(Config!$B$15:$B$19,R351)&gt;0),1,0)</f>
        <v>0</v>
      </c>
      <c r="AA351" s="1" cm="1">
        <f t="array" ref="AA351">SUMPRODUCT(LEN(H351)-LEN(SUBSTITUTE(H351,{"0";"1";"2";"3";"4";"5";"6";"7";"8";"9"},"")))</f>
        <v>11</v>
      </c>
      <c r="AC351" t="str">
        <f t="shared" si="37"/>
        <v/>
      </c>
      <c r="AD351">
        <f t="shared" si="38"/>
        <v>1</v>
      </c>
      <c r="AE351">
        <f t="shared" si="39"/>
        <v>1</v>
      </c>
      <c r="AF351" t="str">
        <f t="shared" si="40"/>
        <v>No</v>
      </c>
      <c r="AG351">
        <f t="shared" ca="1" si="41"/>
        <v>117</v>
      </c>
      <c r="AH351" t="str">
        <f ca="1">IF(OR(V351="",AG351=""),"Yes",IF(AG351&gt;Config!$B$41,"Yes","No"))</f>
        <v>No</v>
      </c>
    </row>
    <row r="352" spans="1:34" x14ac:dyDescent="0.25">
      <c r="A352" s="1" t="s">
        <v>3218</v>
      </c>
      <c r="B352" s="1" t="s">
        <v>2033</v>
      </c>
      <c r="C352" s="1" t="s">
        <v>410</v>
      </c>
      <c r="D352" s="1" t="s">
        <v>3219</v>
      </c>
      <c r="E352" s="1" t="s">
        <v>34046</v>
      </c>
      <c r="F352" s="1" t="s">
        <v>3220</v>
      </c>
      <c r="G352" t="str">
        <f t="shared" si="35"/>
        <v>Valid</v>
      </c>
      <c r="H352" s="1" t="s">
        <v>3221</v>
      </c>
      <c r="I352" t="str" cm="1">
        <f t="array" ref="I352">IF(OR(TRIM(H352)="",ISNUMBER(SEARCH("#",H352)),AA352&lt;Config!$B$8,SUMPRODUCT(--ISNUMBER(SEARCH({"a";"b";"c";"d";"e";"f";"g";"h";"i";"j";"k";"l";"m";"n";"o";"p";"q";"r";"s";"t";"u";"v";"w";"x";"y";"z"},H352)))&gt;0),"Invalid","Valid")</f>
        <v>Valid</v>
      </c>
      <c r="J352" s="1" t="s">
        <v>3222</v>
      </c>
      <c r="K352" s="1" t="s">
        <v>625</v>
      </c>
      <c r="L352" s="1" t="s">
        <v>164</v>
      </c>
      <c r="M352" s="1" t="s">
        <v>118</v>
      </c>
      <c r="N352" s="1" t="s">
        <v>51</v>
      </c>
      <c r="O352" s="1" t="s">
        <v>32</v>
      </c>
      <c r="P352" t="s">
        <v>53</v>
      </c>
      <c r="Q352" s="1" t="s">
        <v>55</v>
      </c>
      <c r="R352" s="1" t="s">
        <v>415</v>
      </c>
      <c r="S352" s="1" t="s">
        <v>3223</v>
      </c>
      <c r="T352" s="1" t="s">
        <v>3224</v>
      </c>
      <c r="U352" s="1" t="s">
        <v>2622</v>
      </c>
      <c r="V352" s="1" t="s">
        <v>2711</v>
      </c>
      <c r="W352" s="1" t="s">
        <v>186</v>
      </c>
      <c r="X352" t="str">
        <f t="shared" si="36"/>
        <v>Complete</v>
      </c>
      <c r="Y352">
        <f>MAX(0,100-IF(G352="Invalid",Config!$B$5,0)-IF(I352="Invalid",Config!$B$6,0)-IF(X352="Incomplete",Config!$B$7,0)-IF(AF352="Yes",Config!$B$37,0))</f>
        <v>100</v>
      </c>
      <c r="Z352" s="1">
        <f>IF(OR(TRIM(B352)="",COUNTIF(Config!$B$15:$B$19,B352)&gt;0),1,0)+IF(OR(TRIM(C352)="",COUNTIF(Config!$B$15:$B$19,C352)&gt;0),1,0)+IF(OR(TRIM(F352)="",COUNTIF(Config!$B$15:$B$19,F352)&gt;0),1,0)+IF(OR(TRIM(H352)="",COUNTIF(Config!$B$15:$B$19,H352)&gt;0),1,0)+IF(OR(TRIM(E352)="",COUNTIF(Config!$B$15:$B$19,E352)&gt;0),1,0)+IF(OR(TRIM(K352)="",COUNTIF(Config!$B$15:$B$19,K352)&gt;0),1,0)+IF(OR(TRIM(P352)="",COUNTIF(Config!$B$15:$B$19,P352)&gt;0),1,0)+IF(OR(TRIM(R352)="",COUNTIF(Config!$B$15:$B$19,R352)&gt;0),1,0)</f>
        <v>0</v>
      </c>
      <c r="AA352" s="1" cm="1">
        <f t="array" ref="AA352">SUMPRODUCT(LEN(H352)-LEN(SUBSTITUTE(H352,{"0";"1";"2";"3";"4";"5";"6";"7";"8";"9"},"")))</f>
        <v>12</v>
      </c>
      <c r="AC352" t="str">
        <f t="shared" si="37"/>
        <v/>
      </c>
      <c r="AD352">
        <f t="shared" si="38"/>
        <v>1</v>
      </c>
      <c r="AE352">
        <f t="shared" si="39"/>
        <v>1</v>
      </c>
      <c r="AF352" t="str">
        <f t="shared" si="40"/>
        <v>No</v>
      </c>
      <c r="AG352">
        <f t="shared" ca="1" si="41"/>
        <v>332</v>
      </c>
      <c r="AH352" t="str">
        <f ca="1">IF(OR(V352="",AG352=""),"Yes",IF(AG352&gt;Config!$B$41,"Yes","No"))</f>
        <v>No</v>
      </c>
    </row>
    <row r="353" spans="1:34" x14ac:dyDescent="0.25">
      <c r="A353" s="1" t="s">
        <v>3225</v>
      </c>
      <c r="B353" s="1" t="s">
        <v>2095</v>
      </c>
      <c r="C353" s="1" t="s">
        <v>489</v>
      </c>
      <c r="D353" s="1" t="s">
        <v>3226</v>
      </c>
      <c r="E353" s="1" t="s">
        <v>33822</v>
      </c>
      <c r="F353" s="1" t="s">
        <v>3227</v>
      </c>
      <c r="G353" t="str">
        <f t="shared" si="35"/>
        <v>Valid</v>
      </c>
      <c r="H353" s="1" t="s">
        <v>3228</v>
      </c>
      <c r="I353" t="str" cm="1">
        <f t="array" ref="I353">IF(OR(TRIM(H353)="",ISNUMBER(SEARCH("#",H353)),AA353&lt;Config!$B$8,SUMPRODUCT(--ISNUMBER(SEARCH({"a";"b";"c";"d";"e";"f";"g";"h";"i";"j";"k";"l";"m";"n";"o";"p";"q";"r";"s";"t";"u";"v";"w";"x";"y";"z"},H353)))&gt;0),"Invalid","Valid")</f>
        <v>Valid</v>
      </c>
      <c r="J353" s="1" t="s">
        <v>3229</v>
      </c>
      <c r="K353" s="1" t="s">
        <v>425</v>
      </c>
      <c r="L353" s="1" t="s">
        <v>67</v>
      </c>
      <c r="M353" s="1" t="s">
        <v>50</v>
      </c>
      <c r="N353" s="1" t="s">
        <v>51</v>
      </c>
      <c r="O353" s="1" t="s">
        <v>149</v>
      </c>
      <c r="P353" t="s">
        <v>344</v>
      </c>
      <c r="Q353" s="1" t="s">
        <v>971</v>
      </c>
      <c r="R353" s="1" t="s">
        <v>1141</v>
      </c>
      <c r="S353" s="1" t="s">
        <v>3230</v>
      </c>
      <c r="T353" s="1" t="s">
        <v>3231</v>
      </c>
      <c r="U353" s="1" t="s">
        <v>1955</v>
      </c>
      <c r="V353" s="1" t="s">
        <v>140</v>
      </c>
      <c r="W353" s="1" t="s">
        <v>75</v>
      </c>
      <c r="X353" t="str">
        <f t="shared" si="36"/>
        <v>Complete</v>
      </c>
      <c r="Y353">
        <f>MAX(0,100-IF(G353="Invalid",Config!$B$5,0)-IF(I353="Invalid",Config!$B$6,0)-IF(X353="Incomplete",Config!$B$7,0)-IF(AF353="Yes",Config!$B$37,0))</f>
        <v>75</v>
      </c>
      <c r="Z353" s="1">
        <f>IF(OR(TRIM(B353)="",COUNTIF(Config!$B$15:$B$19,B353)&gt;0),1,0)+IF(OR(TRIM(C353)="",COUNTIF(Config!$B$15:$B$19,C353)&gt;0),1,0)+IF(OR(TRIM(F353)="",COUNTIF(Config!$B$15:$B$19,F353)&gt;0),1,0)+IF(OR(TRIM(H353)="",COUNTIF(Config!$B$15:$B$19,H353)&gt;0),1,0)+IF(OR(TRIM(E353)="",COUNTIF(Config!$B$15:$B$19,E353)&gt;0),1,0)+IF(OR(TRIM(K353)="",COUNTIF(Config!$B$15:$B$19,K353)&gt;0),1,0)+IF(OR(TRIM(P353)="",COUNTIF(Config!$B$15:$B$19,P353)&gt;0),1,0)+IF(OR(TRIM(R353)="",COUNTIF(Config!$B$15:$B$19,R353)&gt;0),1,0)</f>
        <v>0</v>
      </c>
      <c r="AA353" s="1" cm="1">
        <f t="array" ref="AA353">SUMPRODUCT(LEN(H353)-LEN(SUBSTITUTE(H353,{"0";"1";"2";"3";"4";"5";"6";"7";"8";"9"},"")))</f>
        <v>11</v>
      </c>
      <c r="AC353" t="str">
        <f t="shared" si="37"/>
        <v>Potential Duplicate</v>
      </c>
      <c r="AD353">
        <f t="shared" si="38"/>
        <v>1</v>
      </c>
      <c r="AE353">
        <f t="shared" si="39"/>
        <v>2</v>
      </c>
      <c r="AF353" t="str">
        <f t="shared" si="40"/>
        <v>Yes</v>
      </c>
      <c r="AG353">
        <f t="shared" ca="1" si="41"/>
        <v>37</v>
      </c>
      <c r="AH353" t="str">
        <f ca="1">IF(OR(V353="",AG353=""),"Yes",IF(AG353&gt;Config!$B$41,"Yes","No"))</f>
        <v>No</v>
      </c>
    </row>
    <row r="354" spans="1:34" x14ac:dyDescent="0.25">
      <c r="A354" s="1" t="s">
        <v>3232</v>
      </c>
      <c r="B354" s="1" t="s">
        <v>1329</v>
      </c>
      <c r="C354" s="1" t="s">
        <v>598</v>
      </c>
      <c r="D354" s="1" t="s">
        <v>3233</v>
      </c>
      <c r="E354" s="1" t="s">
        <v>34047</v>
      </c>
      <c r="F354" s="1" t="s">
        <v>3234</v>
      </c>
      <c r="G354" t="str">
        <f t="shared" si="35"/>
        <v>Valid</v>
      </c>
      <c r="H354" s="1" t="s">
        <v>3235</v>
      </c>
      <c r="I354" t="str" cm="1">
        <f t="array" ref="I354">IF(OR(TRIM(H354)="",ISNUMBER(SEARCH("#",H354)),AA354&lt;Config!$B$8,SUMPRODUCT(--ISNUMBER(SEARCH({"a";"b";"c";"d";"e";"f";"g";"h";"i";"j";"k";"l";"m";"n";"o";"p";"q";"r";"s";"t";"u";"v";"w";"x";"y";"z"},H354)))&gt;0),"Invalid","Valid")</f>
        <v>Valid</v>
      </c>
      <c r="J354" s="1" t="s">
        <v>3236</v>
      </c>
      <c r="K354" s="1" t="s">
        <v>1001</v>
      </c>
      <c r="L354" s="1" t="s">
        <v>29</v>
      </c>
      <c r="M354" s="1" t="s">
        <v>33827</v>
      </c>
      <c r="N354" s="1" t="s">
        <v>211</v>
      </c>
      <c r="O354" s="1" t="s">
        <v>69</v>
      </c>
      <c r="P354" t="s">
        <v>328</v>
      </c>
      <c r="Q354" s="1" t="s">
        <v>329</v>
      </c>
      <c r="R354" s="1" t="s">
        <v>392</v>
      </c>
      <c r="S354" s="1" t="s">
        <v>3237</v>
      </c>
      <c r="T354" s="1" t="s">
        <v>3238</v>
      </c>
      <c r="U354" s="1" t="s">
        <v>1255</v>
      </c>
      <c r="V354" s="1" t="s">
        <v>1676</v>
      </c>
      <c r="W354" s="1" t="s">
        <v>293</v>
      </c>
      <c r="X354" t="str">
        <f t="shared" si="36"/>
        <v>Complete</v>
      </c>
      <c r="Y354">
        <f>MAX(0,100-IF(G354="Invalid",Config!$B$5,0)-IF(I354="Invalid",Config!$B$6,0)-IF(X354="Incomplete",Config!$B$7,0)-IF(AF354="Yes",Config!$B$37,0))</f>
        <v>75</v>
      </c>
      <c r="Z354" s="1">
        <f>IF(OR(TRIM(B354)="",COUNTIF(Config!$B$15:$B$19,B354)&gt;0),1,0)+IF(OR(TRIM(C354)="",COUNTIF(Config!$B$15:$B$19,C354)&gt;0),1,0)+IF(OR(TRIM(F354)="",COUNTIF(Config!$B$15:$B$19,F354)&gt;0),1,0)+IF(OR(TRIM(H354)="",COUNTIF(Config!$B$15:$B$19,H354)&gt;0),1,0)+IF(OR(TRIM(E354)="",COUNTIF(Config!$B$15:$B$19,E354)&gt;0),1,0)+IF(OR(TRIM(K354)="",COUNTIF(Config!$B$15:$B$19,K354)&gt;0),1,0)+IF(OR(TRIM(P354)="",COUNTIF(Config!$B$15:$B$19,P354)&gt;0),1,0)+IF(OR(TRIM(R354)="",COUNTIF(Config!$B$15:$B$19,R354)&gt;0),1,0)</f>
        <v>0</v>
      </c>
      <c r="AA354" s="1" cm="1">
        <f t="array" ref="AA354">SUMPRODUCT(LEN(H354)-LEN(SUBSTITUTE(H354,{"0";"1";"2";"3";"4";"5";"6";"7";"8";"9"},"")))</f>
        <v>11</v>
      </c>
      <c r="AC354" t="str">
        <f t="shared" si="37"/>
        <v>Potential Duplicate</v>
      </c>
      <c r="AD354">
        <f t="shared" si="38"/>
        <v>2</v>
      </c>
      <c r="AE354">
        <f t="shared" si="39"/>
        <v>1</v>
      </c>
      <c r="AF354" t="str">
        <f t="shared" si="40"/>
        <v>Yes</v>
      </c>
      <c r="AG354">
        <f t="shared" ca="1" si="41"/>
        <v>37</v>
      </c>
      <c r="AH354" t="str">
        <f ca="1">IF(OR(V354="",AG354=""),"Yes",IF(AG354&gt;Config!$B$41,"Yes","No"))</f>
        <v>No</v>
      </c>
    </row>
    <row r="355" spans="1:34" x14ac:dyDescent="0.25">
      <c r="A355" s="1" t="s">
        <v>3239</v>
      </c>
      <c r="B355" s="1" t="s">
        <v>1816</v>
      </c>
      <c r="C355" s="1" t="s">
        <v>1806</v>
      </c>
      <c r="D355" s="1" t="s">
        <v>3240</v>
      </c>
      <c r="E355" s="1" t="s">
        <v>33824</v>
      </c>
      <c r="F355" s="1" t="s">
        <v>3241</v>
      </c>
      <c r="G355" t="str">
        <f t="shared" si="35"/>
        <v>Valid</v>
      </c>
      <c r="H355" s="1" t="s">
        <v>3242</v>
      </c>
      <c r="I355" t="str" cm="1">
        <f t="array" ref="I355">IF(OR(TRIM(H355)="",ISNUMBER(SEARCH("#",H355)),AA355&lt;Config!$B$8,SUMPRODUCT(--ISNUMBER(SEARCH({"a";"b";"c";"d";"e";"f";"g";"h";"i";"j";"k";"l";"m";"n";"o";"p";"q";"r";"s";"t";"u";"v";"w";"x";"y";"z"},H355)))&gt;0),"Invalid","Valid")</f>
        <v>Valid</v>
      </c>
      <c r="J355" s="1" t="s">
        <v>3243</v>
      </c>
      <c r="K355" s="1" t="s">
        <v>250</v>
      </c>
      <c r="L355" s="1" t="s">
        <v>134</v>
      </c>
      <c r="M355" s="1" t="s">
        <v>235</v>
      </c>
      <c r="N355" s="1" t="s">
        <v>86</v>
      </c>
      <c r="O355" s="1" t="s">
        <v>32</v>
      </c>
      <c r="P355" t="s">
        <v>87</v>
      </c>
      <c r="Q355" s="1" t="s">
        <v>438</v>
      </c>
      <c r="R355" s="1" t="s">
        <v>559</v>
      </c>
      <c r="S355" s="1" t="s">
        <v>3244</v>
      </c>
      <c r="T355" s="1" t="s">
        <v>3245</v>
      </c>
      <c r="U355" s="1" t="s">
        <v>3246</v>
      </c>
      <c r="V355" s="1" t="s">
        <v>3247</v>
      </c>
      <c r="W355" s="1" t="s">
        <v>60</v>
      </c>
      <c r="X355" t="str">
        <f t="shared" si="36"/>
        <v>Complete</v>
      </c>
      <c r="Y355">
        <f>MAX(0,100-IF(G355="Invalid",Config!$B$5,0)-IF(I355="Invalid",Config!$B$6,0)-IF(X355="Incomplete",Config!$B$7,0)-IF(AF355="Yes",Config!$B$37,0))</f>
        <v>100</v>
      </c>
      <c r="Z355" s="1">
        <f>IF(OR(TRIM(B355)="",COUNTIF(Config!$B$15:$B$19,B355)&gt;0),1,0)+IF(OR(TRIM(C355)="",COUNTIF(Config!$B$15:$B$19,C355)&gt;0),1,0)+IF(OR(TRIM(F355)="",COUNTIF(Config!$B$15:$B$19,F355)&gt;0),1,0)+IF(OR(TRIM(H355)="",COUNTIF(Config!$B$15:$B$19,H355)&gt;0),1,0)+IF(OR(TRIM(E355)="",COUNTIF(Config!$B$15:$B$19,E355)&gt;0),1,0)+IF(OR(TRIM(K355)="",COUNTIF(Config!$B$15:$B$19,K355)&gt;0),1,0)+IF(OR(TRIM(P355)="",COUNTIF(Config!$B$15:$B$19,P355)&gt;0),1,0)+IF(OR(TRIM(R355)="",COUNTIF(Config!$B$15:$B$19,R355)&gt;0),1,0)</f>
        <v>0</v>
      </c>
      <c r="AA355" s="1" cm="1">
        <f t="array" ref="AA355">SUMPRODUCT(LEN(H355)-LEN(SUBSTITUTE(H355,{"0";"1";"2";"3";"4";"5";"6";"7";"8";"9"},"")))</f>
        <v>11</v>
      </c>
      <c r="AC355" t="str">
        <f t="shared" si="37"/>
        <v/>
      </c>
      <c r="AD355">
        <f t="shared" si="38"/>
        <v>1</v>
      </c>
      <c r="AE355">
        <f t="shared" si="39"/>
        <v>1</v>
      </c>
      <c r="AF355" t="str">
        <f t="shared" si="40"/>
        <v>No</v>
      </c>
      <c r="AG355">
        <f t="shared" ca="1" si="41"/>
        <v>312</v>
      </c>
      <c r="AH355" t="str">
        <f ca="1">IF(OR(V355="",AG355=""),"Yes",IF(AG355&gt;Config!$B$41,"Yes","No"))</f>
        <v>No</v>
      </c>
    </row>
    <row r="356" spans="1:34" x14ac:dyDescent="0.25">
      <c r="A356" s="1" t="s">
        <v>3248</v>
      </c>
      <c r="B356" s="1" t="s">
        <v>1185</v>
      </c>
      <c r="C356" s="1" t="s">
        <v>748</v>
      </c>
      <c r="D356" s="1" t="s">
        <v>3249</v>
      </c>
      <c r="E356" s="1" t="s">
        <v>283</v>
      </c>
      <c r="F356" s="1" t="s">
        <v>3250</v>
      </c>
      <c r="G356" t="str">
        <f t="shared" si="35"/>
        <v>Valid</v>
      </c>
      <c r="H356" s="1" t="s">
        <v>3251</v>
      </c>
      <c r="I356" t="str" cm="1">
        <f t="array" ref="I356">IF(OR(TRIM(H356)="",ISNUMBER(SEARCH("#",H356)),AA356&lt;Config!$B$8,SUMPRODUCT(--ISNUMBER(SEARCH({"a";"b";"c";"d";"e";"f";"g";"h";"i";"j";"k";"l";"m";"n";"o";"p";"q";"r";"s";"t";"u";"v";"w";"x";"y";"z"},H356)))&gt;0),"Invalid","Valid")</f>
        <v>Valid</v>
      </c>
      <c r="J356" s="1" t="s">
        <v>3252</v>
      </c>
      <c r="K356" s="1" t="s">
        <v>481</v>
      </c>
      <c r="L356" s="1" t="s">
        <v>67</v>
      </c>
      <c r="M356" s="1" t="s">
        <v>135</v>
      </c>
      <c r="N356" s="1" t="s">
        <v>33819</v>
      </c>
      <c r="O356" s="1" t="s">
        <v>149</v>
      </c>
      <c r="P356" t="s">
        <v>87</v>
      </c>
      <c r="Q356" s="1" t="s">
        <v>166</v>
      </c>
      <c r="R356" s="1" t="s">
        <v>136</v>
      </c>
      <c r="S356" s="1" t="s">
        <v>3253</v>
      </c>
      <c r="T356" s="1" t="s">
        <v>3254</v>
      </c>
      <c r="U356" s="1" t="s">
        <v>3255</v>
      </c>
      <c r="V356" s="1" t="s">
        <v>140</v>
      </c>
      <c r="W356" s="1" t="s">
        <v>125</v>
      </c>
      <c r="X356" t="str">
        <f t="shared" si="36"/>
        <v>Complete</v>
      </c>
      <c r="Y356">
        <f>MAX(0,100-IF(G356="Invalid",Config!$B$5,0)-IF(I356="Invalid",Config!$B$6,0)-IF(X356="Incomplete",Config!$B$7,0)-IF(AF356="Yes",Config!$B$37,0))</f>
        <v>100</v>
      </c>
      <c r="Z356" s="1">
        <f>IF(OR(TRIM(B356)="",COUNTIF(Config!$B$15:$B$19,B356)&gt;0),1,0)+IF(OR(TRIM(C356)="",COUNTIF(Config!$B$15:$B$19,C356)&gt;0),1,0)+IF(OR(TRIM(F356)="",COUNTIF(Config!$B$15:$B$19,F356)&gt;0),1,0)+IF(OR(TRIM(H356)="",COUNTIF(Config!$B$15:$B$19,H356)&gt;0),1,0)+IF(OR(TRIM(E356)="",COUNTIF(Config!$B$15:$B$19,E356)&gt;0),1,0)+IF(OR(TRIM(K356)="",COUNTIF(Config!$B$15:$B$19,K356)&gt;0),1,0)+IF(OR(TRIM(P356)="",COUNTIF(Config!$B$15:$B$19,P356)&gt;0),1,0)+IF(OR(TRIM(R356)="",COUNTIF(Config!$B$15:$B$19,R356)&gt;0),1,0)</f>
        <v>0</v>
      </c>
      <c r="AA356" s="1" cm="1">
        <f t="array" ref="AA356">SUMPRODUCT(LEN(H356)-LEN(SUBSTITUTE(H356,{"0";"1";"2";"3";"4";"5";"6";"7";"8";"9"},"")))</f>
        <v>11</v>
      </c>
      <c r="AC356" t="str">
        <f t="shared" si="37"/>
        <v/>
      </c>
      <c r="AD356">
        <f t="shared" si="38"/>
        <v>1</v>
      </c>
      <c r="AE356">
        <f t="shared" si="39"/>
        <v>1</v>
      </c>
      <c r="AF356" t="str">
        <f t="shared" si="40"/>
        <v>No</v>
      </c>
      <c r="AG356">
        <f t="shared" ca="1" si="41"/>
        <v>37</v>
      </c>
      <c r="AH356" t="str">
        <f ca="1">IF(OR(V356="",AG356=""),"Yes",IF(AG356&gt;Config!$B$41,"Yes","No"))</f>
        <v>No</v>
      </c>
    </row>
    <row r="357" spans="1:34" x14ac:dyDescent="0.25">
      <c r="A357" s="1" t="s">
        <v>3256</v>
      </c>
      <c r="B357" s="1" t="s">
        <v>172</v>
      </c>
      <c r="C357" s="1" t="s">
        <v>445</v>
      </c>
      <c r="D357" s="1" t="s">
        <v>3257</v>
      </c>
      <c r="E357" s="1" t="s">
        <v>34048</v>
      </c>
      <c r="F357" s="1" t="s">
        <v>3258</v>
      </c>
      <c r="G357" t="str">
        <f t="shared" si="35"/>
        <v>Valid</v>
      </c>
      <c r="H357" s="1" t="s">
        <v>3259</v>
      </c>
      <c r="I357" t="str" cm="1">
        <f t="array" ref="I357">IF(OR(TRIM(H357)="",ISNUMBER(SEARCH("#",H357)),AA357&lt;Config!$B$8,SUMPRODUCT(--ISNUMBER(SEARCH({"a";"b";"c";"d";"e";"f";"g";"h";"i";"j";"k";"l";"m";"n";"o";"p";"q";"r";"s";"t";"u";"v";"w";"x";"y";"z"},H357)))&gt;0),"Invalid","Valid")</f>
        <v>Valid</v>
      </c>
      <c r="J357" s="1" t="s">
        <v>3260</v>
      </c>
      <c r="K357" s="1" t="s">
        <v>66</v>
      </c>
      <c r="L357" s="1" t="s">
        <v>102</v>
      </c>
      <c r="M357" s="1" t="s">
        <v>251</v>
      </c>
      <c r="N357" s="1" t="s">
        <v>713</v>
      </c>
      <c r="O357" s="1" t="s">
        <v>149</v>
      </c>
      <c r="P357" t="s">
        <v>590</v>
      </c>
      <c r="Q357" s="1" t="s">
        <v>1481</v>
      </c>
      <c r="R357" s="1" t="s">
        <v>1774</v>
      </c>
      <c r="S357" s="1" t="s">
        <v>3261</v>
      </c>
      <c r="T357" s="1" t="s">
        <v>3262</v>
      </c>
      <c r="U357" s="1" t="s">
        <v>257</v>
      </c>
      <c r="V357" s="1" t="s">
        <v>3263</v>
      </c>
      <c r="W357" s="1" t="s">
        <v>293</v>
      </c>
      <c r="X357" t="str">
        <f t="shared" si="36"/>
        <v>Complete</v>
      </c>
      <c r="Y357">
        <f>MAX(0,100-IF(G357="Invalid",Config!$B$5,0)-IF(I357="Invalid",Config!$B$6,0)-IF(X357="Incomplete",Config!$B$7,0)-IF(AF357="Yes",Config!$B$37,0))</f>
        <v>100</v>
      </c>
      <c r="Z357" s="1">
        <f>IF(OR(TRIM(B357)="",COUNTIF(Config!$B$15:$B$19,B357)&gt;0),1,0)+IF(OR(TRIM(C357)="",COUNTIF(Config!$B$15:$B$19,C357)&gt;0),1,0)+IF(OR(TRIM(F357)="",COUNTIF(Config!$B$15:$B$19,F357)&gt;0),1,0)+IF(OR(TRIM(H357)="",COUNTIF(Config!$B$15:$B$19,H357)&gt;0),1,0)+IF(OR(TRIM(E357)="",COUNTIF(Config!$B$15:$B$19,E357)&gt;0),1,0)+IF(OR(TRIM(K357)="",COUNTIF(Config!$B$15:$B$19,K357)&gt;0),1,0)+IF(OR(TRIM(P357)="",COUNTIF(Config!$B$15:$B$19,P357)&gt;0),1,0)+IF(OR(TRIM(R357)="",COUNTIF(Config!$B$15:$B$19,R357)&gt;0),1,0)</f>
        <v>0</v>
      </c>
      <c r="AA357" s="1" cm="1">
        <f t="array" ref="AA357">SUMPRODUCT(LEN(H357)-LEN(SUBSTITUTE(H357,{"0";"1";"2";"3";"4";"5";"6";"7";"8";"9"},"")))</f>
        <v>10</v>
      </c>
      <c r="AC357" t="str">
        <f t="shared" si="37"/>
        <v/>
      </c>
      <c r="AD357">
        <f t="shared" si="38"/>
        <v>1</v>
      </c>
      <c r="AE357">
        <f t="shared" si="39"/>
        <v>1</v>
      </c>
      <c r="AF357" t="str">
        <f t="shared" si="40"/>
        <v>No</v>
      </c>
      <c r="AG357">
        <f t="shared" ca="1" si="41"/>
        <v>180</v>
      </c>
      <c r="AH357" t="str">
        <f ca="1">IF(OR(V357="",AG357=""),"Yes",IF(AG357&gt;Config!$B$41,"Yes","No"))</f>
        <v>No</v>
      </c>
    </row>
    <row r="358" spans="1:34" x14ac:dyDescent="0.25">
      <c r="A358" s="1" t="s">
        <v>3264</v>
      </c>
      <c r="B358" s="1" t="s">
        <v>534</v>
      </c>
      <c r="C358" s="1" t="s">
        <v>535</v>
      </c>
      <c r="D358" s="1" t="s">
        <v>536</v>
      </c>
      <c r="E358" s="1" t="s">
        <v>310</v>
      </c>
      <c r="F358" s="1" t="s">
        <v>3265</v>
      </c>
      <c r="G358" t="str">
        <f t="shared" si="35"/>
        <v>Valid</v>
      </c>
      <c r="H358" s="1" t="s">
        <v>3266</v>
      </c>
      <c r="I358" t="str" cm="1">
        <f t="array" ref="I358">IF(OR(TRIM(H358)="",ISNUMBER(SEARCH("#",H358)),AA358&lt;Config!$B$8,SUMPRODUCT(--ISNUMBER(SEARCH({"a";"b";"c";"d";"e";"f";"g";"h";"i";"j";"k";"l";"m";"n";"o";"p";"q";"r";"s";"t";"u";"v";"w";"x";"y";"z"},H358)))&gt;0),"Invalid","Valid")</f>
        <v>Valid</v>
      </c>
      <c r="J358" s="1" t="s">
        <v>3267</v>
      </c>
      <c r="K358" s="1" t="s">
        <v>195</v>
      </c>
      <c r="L358" s="1" t="s">
        <v>134</v>
      </c>
      <c r="M358" s="1" t="s">
        <v>391</v>
      </c>
      <c r="N358" s="1" t="s">
        <v>224</v>
      </c>
      <c r="O358" s="1" t="s">
        <v>69</v>
      </c>
      <c r="P358" t="s">
        <v>53</v>
      </c>
      <c r="Q358" s="1" t="s">
        <v>150</v>
      </c>
      <c r="R358" s="1" t="s">
        <v>198</v>
      </c>
      <c r="S358" s="1" t="s">
        <v>3268</v>
      </c>
      <c r="T358" s="1" t="s">
        <v>3269</v>
      </c>
      <c r="U358" s="1" t="s">
        <v>3270</v>
      </c>
      <c r="V358" s="1" t="s">
        <v>3271</v>
      </c>
      <c r="W358" s="1" t="s">
        <v>186</v>
      </c>
      <c r="X358" t="str">
        <f t="shared" si="36"/>
        <v>Complete</v>
      </c>
      <c r="Y358">
        <f>MAX(0,100-IF(G358="Invalid",Config!$B$5,0)-IF(I358="Invalid",Config!$B$6,0)-IF(X358="Incomplete",Config!$B$7,0)-IF(AF358="Yes",Config!$B$37,0))</f>
        <v>100</v>
      </c>
      <c r="Z358" s="1">
        <f>IF(OR(TRIM(B358)="",COUNTIF(Config!$B$15:$B$19,B358)&gt;0),1,0)+IF(OR(TRIM(C358)="",COUNTIF(Config!$B$15:$B$19,C358)&gt;0),1,0)+IF(OR(TRIM(F358)="",COUNTIF(Config!$B$15:$B$19,F358)&gt;0),1,0)+IF(OR(TRIM(H358)="",COUNTIF(Config!$B$15:$B$19,H358)&gt;0),1,0)+IF(OR(TRIM(E358)="",COUNTIF(Config!$B$15:$B$19,E358)&gt;0),1,0)+IF(OR(TRIM(K358)="",COUNTIF(Config!$B$15:$B$19,K358)&gt;0),1,0)+IF(OR(TRIM(P358)="",COUNTIF(Config!$B$15:$B$19,P358)&gt;0),1,0)+IF(OR(TRIM(R358)="",COUNTIF(Config!$B$15:$B$19,R358)&gt;0),1,0)</f>
        <v>0</v>
      </c>
      <c r="AA358" s="1" cm="1">
        <f t="array" ref="AA358">SUMPRODUCT(LEN(H358)-LEN(SUBSTITUTE(H358,{"0";"1";"2";"3";"4";"5";"6";"7";"8";"9"},"")))</f>
        <v>12</v>
      </c>
      <c r="AC358" t="str">
        <f t="shared" si="37"/>
        <v/>
      </c>
      <c r="AD358">
        <f t="shared" si="38"/>
        <v>1</v>
      </c>
      <c r="AE358">
        <f t="shared" si="39"/>
        <v>1</v>
      </c>
      <c r="AF358" t="str">
        <f t="shared" si="40"/>
        <v>No</v>
      </c>
      <c r="AG358">
        <f t="shared" ca="1" si="41"/>
        <v>161</v>
      </c>
      <c r="AH358" t="str">
        <f ca="1">IF(OR(V358="",AG358=""),"Yes",IF(AG358&gt;Config!$B$41,"Yes","No"))</f>
        <v>No</v>
      </c>
    </row>
    <row r="359" spans="1:34" x14ac:dyDescent="0.25">
      <c r="A359" s="1" t="s">
        <v>3272</v>
      </c>
      <c r="B359" s="1" t="s">
        <v>597</v>
      </c>
      <c r="C359" s="1" t="s">
        <v>535</v>
      </c>
      <c r="D359" s="1" t="s">
        <v>2921</v>
      </c>
      <c r="E359" s="1" t="s">
        <v>33829</v>
      </c>
      <c r="F359" s="1" t="s">
        <v>3273</v>
      </c>
      <c r="G359" t="str">
        <f t="shared" si="35"/>
        <v>Valid</v>
      </c>
      <c r="H359" s="1" t="s">
        <v>3274</v>
      </c>
      <c r="I359" t="str" cm="1">
        <f t="array" ref="I359">IF(OR(TRIM(H359)="",ISNUMBER(SEARCH("#",H359)),AA359&lt;Config!$B$8,SUMPRODUCT(--ISNUMBER(SEARCH({"a";"b";"c";"d";"e";"f";"g";"h";"i";"j";"k";"l";"m";"n";"o";"p";"q";"r";"s";"t";"u";"v";"w";"x";"y";"z"},H359)))&gt;0),"Invalid","Valid")</f>
        <v>Valid</v>
      </c>
      <c r="J359" s="1" t="s">
        <v>3275</v>
      </c>
      <c r="K359" s="1" t="s">
        <v>117</v>
      </c>
      <c r="L359" s="1" t="s">
        <v>84</v>
      </c>
      <c r="M359" s="1" t="s">
        <v>343</v>
      </c>
      <c r="N359" s="1" t="s">
        <v>68</v>
      </c>
      <c r="O359" s="1" t="s">
        <v>32</v>
      </c>
      <c r="P359" t="s">
        <v>87</v>
      </c>
      <c r="Q359" s="1" t="s">
        <v>166</v>
      </c>
      <c r="R359" s="1" t="s">
        <v>559</v>
      </c>
      <c r="S359" s="1" t="s">
        <v>3276</v>
      </c>
      <c r="T359" s="1" t="s">
        <v>3277</v>
      </c>
      <c r="U359" s="1" t="s">
        <v>3278</v>
      </c>
      <c r="V359" s="1" t="s">
        <v>1458</v>
      </c>
      <c r="W359" s="1" t="s">
        <v>94</v>
      </c>
      <c r="X359" t="str">
        <f t="shared" si="36"/>
        <v>Incomplete</v>
      </c>
      <c r="Y359">
        <f>MAX(0,100-IF(G359="Invalid",Config!$B$5,0)-IF(I359="Invalid",Config!$B$6,0)-IF(X359="Incomplete",Config!$B$7,0)-IF(AF359="Yes",Config!$B$37,0))</f>
        <v>60</v>
      </c>
      <c r="Z359" s="1">
        <f>IF(OR(TRIM(B359)="",COUNTIF(Config!$B$15:$B$19,B359)&gt;0),1,0)+IF(OR(TRIM(C359)="",COUNTIF(Config!$B$15:$B$19,C359)&gt;0),1,0)+IF(OR(TRIM(F359)="",COUNTIF(Config!$B$15:$B$19,F359)&gt;0),1,0)+IF(OR(TRIM(H359)="",COUNTIF(Config!$B$15:$B$19,H359)&gt;0),1,0)+IF(OR(TRIM(E359)="",COUNTIF(Config!$B$15:$B$19,E359)&gt;0),1,0)+IF(OR(TRIM(K359)="",COUNTIF(Config!$B$15:$B$19,K359)&gt;0),1,0)+IF(OR(TRIM(P359)="",COUNTIF(Config!$B$15:$B$19,P359)&gt;0),1,0)+IF(OR(TRIM(R359)="",COUNTIF(Config!$B$15:$B$19,R359)&gt;0),1,0)</f>
        <v>1</v>
      </c>
      <c r="AA359" s="1" cm="1">
        <f t="array" ref="AA359">SUMPRODUCT(LEN(H359)-LEN(SUBSTITUTE(H359,{"0";"1";"2";"3";"4";"5";"6";"7";"8";"9"},"")))</f>
        <v>11</v>
      </c>
      <c r="AC359" t="str">
        <f t="shared" si="37"/>
        <v>Incomplete Profile</v>
      </c>
      <c r="AD359">
        <f t="shared" si="38"/>
        <v>1</v>
      </c>
      <c r="AE359">
        <f t="shared" si="39"/>
        <v>1</v>
      </c>
      <c r="AF359" t="str">
        <f t="shared" si="40"/>
        <v>No</v>
      </c>
      <c r="AG359">
        <f t="shared" ca="1" si="41"/>
        <v>94</v>
      </c>
      <c r="AH359" t="str">
        <f ca="1">IF(OR(V359="",AG359=""),"Yes",IF(AG359&gt;Config!$B$41,"Yes","No"))</f>
        <v>No</v>
      </c>
    </row>
    <row r="360" spans="1:34" x14ac:dyDescent="0.25">
      <c r="A360" s="1" t="s">
        <v>3279</v>
      </c>
      <c r="B360" s="1" t="s">
        <v>218</v>
      </c>
      <c r="C360" s="1" t="s">
        <v>828</v>
      </c>
      <c r="D360" s="1" t="s">
        <v>3280</v>
      </c>
      <c r="E360" s="1" t="s">
        <v>34049</v>
      </c>
      <c r="F360" s="1" t="s">
        <v>3281</v>
      </c>
      <c r="G360" t="str">
        <f t="shared" si="35"/>
        <v>Valid</v>
      </c>
      <c r="H360" s="1" t="s">
        <v>3282</v>
      </c>
      <c r="I360" t="str" cm="1">
        <f t="array" ref="I360">IF(OR(TRIM(H360)="",ISNUMBER(SEARCH("#",H360)),AA360&lt;Config!$B$8,SUMPRODUCT(--ISNUMBER(SEARCH({"a";"b";"c";"d";"e";"f";"g";"h";"i";"j";"k";"l";"m";"n";"o";"p";"q";"r";"s";"t";"u";"v";"w";"x";"y";"z"},H360)))&gt;0),"Invalid","Valid")</f>
        <v>Valid</v>
      </c>
      <c r="J360" s="1" t="s">
        <v>3283</v>
      </c>
      <c r="K360" s="1" t="s">
        <v>133</v>
      </c>
      <c r="L360" s="1" t="s">
        <v>49</v>
      </c>
      <c r="M360" s="1" t="s">
        <v>135</v>
      </c>
      <c r="N360" s="1" t="s">
        <v>713</v>
      </c>
      <c r="O360" s="1" t="s">
        <v>266</v>
      </c>
      <c r="P360" t="s">
        <v>87</v>
      </c>
      <c r="Q360" s="1" t="s">
        <v>88</v>
      </c>
      <c r="R360" s="1" t="s">
        <v>379</v>
      </c>
      <c r="S360" s="1" t="s">
        <v>3284</v>
      </c>
      <c r="T360" s="1" t="s">
        <v>3285</v>
      </c>
      <c r="U360" s="1" t="s">
        <v>3286</v>
      </c>
      <c r="V360" s="1" t="s">
        <v>1347</v>
      </c>
      <c r="W360" s="1" t="s">
        <v>40</v>
      </c>
      <c r="X360" t="str">
        <f t="shared" si="36"/>
        <v>Complete</v>
      </c>
      <c r="Y360">
        <f>MAX(0,100-IF(G360="Invalid",Config!$B$5,0)-IF(I360="Invalid",Config!$B$6,0)-IF(X360="Incomplete",Config!$B$7,0)-IF(AF360="Yes",Config!$B$37,0))</f>
        <v>100</v>
      </c>
      <c r="Z360" s="1">
        <f>IF(OR(TRIM(B360)="",COUNTIF(Config!$B$15:$B$19,B360)&gt;0),1,0)+IF(OR(TRIM(C360)="",COUNTIF(Config!$B$15:$B$19,C360)&gt;0),1,0)+IF(OR(TRIM(F360)="",COUNTIF(Config!$B$15:$B$19,F360)&gt;0),1,0)+IF(OR(TRIM(H360)="",COUNTIF(Config!$B$15:$B$19,H360)&gt;0),1,0)+IF(OR(TRIM(E360)="",COUNTIF(Config!$B$15:$B$19,E360)&gt;0),1,0)+IF(OR(TRIM(K360)="",COUNTIF(Config!$B$15:$B$19,K360)&gt;0),1,0)+IF(OR(TRIM(P360)="",COUNTIF(Config!$B$15:$B$19,P360)&gt;0),1,0)+IF(OR(TRIM(R360)="",COUNTIF(Config!$B$15:$B$19,R360)&gt;0),1,0)</f>
        <v>0</v>
      </c>
      <c r="AA360" s="1" cm="1">
        <f t="array" ref="AA360">SUMPRODUCT(LEN(H360)-LEN(SUBSTITUTE(H360,{"0";"1";"2";"3";"4";"5";"6";"7";"8";"9"},"")))</f>
        <v>11</v>
      </c>
      <c r="AC360" t="str">
        <f t="shared" si="37"/>
        <v/>
      </c>
      <c r="AD360">
        <f t="shared" si="38"/>
        <v>1</v>
      </c>
      <c r="AE360">
        <f t="shared" si="39"/>
        <v>1</v>
      </c>
      <c r="AF360" t="str">
        <f t="shared" si="40"/>
        <v>No</v>
      </c>
      <c r="AG360">
        <f t="shared" ca="1" si="41"/>
        <v>37</v>
      </c>
      <c r="AH360" t="str">
        <f ca="1">IF(OR(V360="",AG360=""),"Yes",IF(AG360&gt;Config!$B$41,"Yes","No"))</f>
        <v>No</v>
      </c>
    </row>
    <row r="361" spans="1:34" x14ac:dyDescent="0.25">
      <c r="A361" s="1" t="s">
        <v>3287</v>
      </c>
      <c r="B361" s="1" t="s">
        <v>1165</v>
      </c>
      <c r="C361" s="1" t="s">
        <v>1166</v>
      </c>
      <c r="D361" s="1" t="s">
        <v>1167</v>
      </c>
      <c r="E361" s="1" t="s">
        <v>33979</v>
      </c>
      <c r="F361" s="1" t="s">
        <v>3288</v>
      </c>
      <c r="G361" t="str">
        <f t="shared" si="35"/>
        <v>Valid</v>
      </c>
      <c r="H361" s="1" t="s">
        <v>3289</v>
      </c>
      <c r="I361" t="str" cm="1">
        <f t="array" ref="I361">IF(OR(TRIM(H361)="",ISNUMBER(SEARCH("#",H361)),AA361&lt;Config!$B$8,SUMPRODUCT(--ISNUMBER(SEARCH({"a";"b";"c";"d";"e";"f";"g";"h";"i";"j";"k";"l";"m";"n";"o";"p";"q";"r";"s";"t";"u";"v";"w";"x";"y";"z"},H361)))&gt;0),"Invalid","Valid")</f>
        <v>Valid</v>
      </c>
      <c r="J361" s="1" t="s">
        <v>3290</v>
      </c>
      <c r="K361" s="1" t="s">
        <v>625</v>
      </c>
      <c r="L361" s="1" t="s">
        <v>450</v>
      </c>
      <c r="M361" s="1" t="s">
        <v>517</v>
      </c>
      <c r="N361" s="1" t="s">
        <v>224</v>
      </c>
      <c r="O361" s="1" t="s">
        <v>180</v>
      </c>
      <c r="P361" t="s">
        <v>328</v>
      </c>
      <c r="Q361" s="1" t="s">
        <v>1046</v>
      </c>
      <c r="R361" s="1" t="s">
        <v>571</v>
      </c>
      <c r="S361" s="1" t="s">
        <v>3291</v>
      </c>
      <c r="T361" s="1" t="s">
        <v>3292</v>
      </c>
      <c r="U361" s="1" t="s">
        <v>3293</v>
      </c>
      <c r="V361" s="1" t="s">
        <v>3294</v>
      </c>
      <c r="W361" s="1" t="s">
        <v>293</v>
      </c>
      <c r="X361" t="str">
        <f t="shared" si="36"/>
        <v>Complete</v>
      </c>
      <c r="Y361">
        <f>MAX(0,100-IF(G361="Invalid",Config!$B$5,0)-IF(I361="Invalid",Config!$B$6,0)-IF(X361="Incomplete",Config!$B$7,0)-IF(AF361="Yes",Config!$B$37,0))</f>
        <v>100</v>
      </c>
      <c r="Z361" s="1">
        <f>IF(OR(TRIM(B361)="",COUNTIF(Config!$B$15:$B$19,B361)&gt;0),1,0)+IF(OR(TRIM(C361)="",COUNTIF(Config!$B$15:$B$19,C361)&gt;0),1,0)+IF(OR(TRIM(F361)="",COUNTIF(Config!$B$15:$B$19,F361)&gt;0),1,0)+IF(OR(TRIM(H361)="",COUNTIF(Config!$B$15:$B$19,H361)&gt;0),1,0)+IF(OR(TRIM(E361)="",COUNTIF(Config!$B$15:$B$19,E361)&gt;0),1,0)+IF(OR(TRIM(K361)="",COUNTIF(Config!$B$15:$B$19,K361)&gt;0),1,0)+IF(OR(TRIM(P361)="",COUNTIF(Config!$B$15:$B$19,P361)&gt;0),1,0)+IF(OR(TRIM(R361)="",COUNTIF(Config!$B$15:$B$19,R361)&gt;0),1,0)</f>
        <v>0</v>
      </c>
      <c r="AA361" s="1" cm="1">
        <f t="array" ref="AA361">SUMPRODUCT(LEN(H361)-LEN(SUBSTITUTE(H361,{"0";"1";"2";"3";"4";"5";"6";"7";"8";"9"},"")))</f>
        <v>11</v>
      </c>
      <c r="AC361" t="str">
        <f t="shared" si="37"/>
        <v/>
      </c>
      <c r="AD361">
        <f t="shared" si="38"/>
        <v>1</v>
      </c>
      <c r="AE361">
        <f t="shared" si="39"/>
        <v>1</v>
      </c>
      <c r="AF361" t="str">
        <f t="shared" si="40"/>
        <v>No</v>
      </c>
      <c r="AG361">
        <f t="shared" ca="1" si="41"/>
        <v>395</v>
      </c>
      <c r="AH361" t="str">
        <f ca="1">IF(OR(V361="",AG361=""),"Yes",IF(AG361&gt;Config!$B$41,"Yes","No"))</f>
        <v>Yes</v>
      </c>
    </row>
    <row r="362" spans="1:34" x14ac:dyDescent="0.25">
      <c r="A362" s="1" t="s">
        <v>3295</v>
      </c>
      <c r="B362" s="1" t="s">
        <v>245</v>
      </c>
      <c r="C362" s="1" t="s">
        <v>620</v>
      </c>
      <c r="D362" s="1" t="s">
        <v>3296</v>
      </c>
      <c r="E362" s="1" t="s">
        <v>33866</v>
      </c>
      <c r="F362" s="1" t="s">
        <v>3297</v>
      </c>
      <c r="G362" t="str">
        <f t="shared" si="35"/>
        <v>Valid</v>
      </c>
      <c r="H362" s="1" t="s">
        <v>3298</v>
      </c>
      <c r="I362" t="str" cm="1">
        <f t="array" ref="I362">IF(OR(TRIM(H362)="",ISNUMBER(SEARCH("#",H362)),AA362&lt;Config!$B$8,SUMPRODUCT(--ISNUMBER(SEARCH({"a";"b";"c";"d";"e";"f";"g";"h";"i";"j";"k";"l";"m";"n";"o";"p";"q";"r";"s";"t";"u";"v";"w";"x";"y";"z"},H362)))&gt;0),"Invalid","Valid")</f>
        <v>Valid</v>
      </c>
      <c r="J362" s="1" t="s">
        <v>3299</v>
      </c>
      <c r="K362" s="1" t="s">
        <v>625</v>
      </c>
      <c r="L362" s="1" t="s">
        <v>29</v>
      </c>
      <c r="M362" s="1" t="s">
        <v>462</v>
      </c>
      <c r="N362" s="1" t="s">
        <v>713</v>
      </c>
      <c r="O362" s="1" t="s">
        <v>149</v>
      </c>
      <c r="P362" t="s">
        <v>236</v>
      </c>
      <c r="Q362" s="1" t="s">
        <v>238</v>
      </c>
      <c r="R362" s="1" t="s">
        <v>238</v>
      </c>
      <c r="S362" s="1" t="s">
        <v>3300</v>
      </c>
      <c r="T362" s="1" t="s">
        <v>3301</v>
      </c>
      <c r="U362" s="1" t="s">
        <v>3302</v>
      </c>
      <c r="V362" s="1" t="s">
        <v>140</v>
      </c>
      <c r="W362" s="1" t="s">
        <v>186</v>
      </c>
      <c r="X362" t="str">
        <f t="shared" si="36"/>
        <v>Complete</v>
      </c>
      <c r="Y362">
        <f>MAX(0,100-IF(G362="Invalid",Config!$B$5,0)-IF(I362="Invalid",Config!$B$6,0)-IF(X362="Incomplete",Config!$B$7,0)-IF(AF362="Yes",Config!$B$37,0))</f>
        <v>75</v>
      </c>
      <c r="Z362" s="1">
        <f>IF(OR(TRIM(B362)="",COUNTIF(Config!$B$15:$B$19,B362)&gt;0),1,0)+IF(OR(TRIM(C362)="",COUNTIF(Config!$B$15:$B$19,C362)&gt;0),1,0)+IF(OR(TRIM(F362)="",COUNTIF(Config!$B$15:$B$19,F362)&gt;0),1,0)+IF(OR(TRIM(H362)="",COUNTIF(Config!$B$15:$B$19,H362)&gt;0),1,0)+IF(OR(TRIM(E362)="",COUNTIF(Config!$B$15:$B$19,E362)&gt;0),1,0)+IF(OR(TRIM(K362)="",COUNTIF(Config!$B$15:$B$19,K362)&gt;0),1,0)+IF(OR(TRIM(P362)="",COUNTIF(Config!$B$15:$B$19,P362)&gt;0),1,0)+IF(OR(TRIM(R362)="",COUNTIF(Config!$B$15:$B$19,R362)&gt;0),1,0)</f>
        <v>0</v>
      </c>
      <c r="AA362" s="1" cm="1">
        <f t="array" ref="AA362">SUMPRODUCT(LEN(H362)-LEN(SUBSTITUTE(H362,{"0";"1";"2";"3";"4";"5";"6";"7";"8";"9"},"")))</f>
        <v>12</v>
      </c>
      <c r="AC362" t="str">
        <f t="shared" si="37"/>
        <v>Potential Duplicate</v>
      </c>
      <c r="AD362">
        <f t="shared" si="38"/>
        <v>2</v>
      </c>
      <c r="AE362">
        <f t="shared" si="39"/>
        <v>1</v>
      </c>
      <c r="AF362" t="str">
        <f t="shared" si="40"/>
        <v>Yes</v>
      </c>
      <c r="AG362">
        <f t="shared" ca="1" si="41"/>
        <v>37</v>
      </c>
      <c r="AH362" t="str">
        <f ca="1">IF(OR(V362="",AG362=""),"Yes",IF(AG362&gt;Config!$B$41,"Yes","No"))</f>
        <v>No</v>
      </c>
    </row>
    <row r="363" spans="1:34" x14ac:dyDescent="0.25">
      <c r="A363" s="1" t="s">
        <v>3303</v>
      </c>
      <c r="B363" s="1" t="s">
        <v>839</v>
      </c>
      <c r="C363" s="1" t="s">
        <v>1007</v>
      </c>
      <c r="D363" s="1" t="s">
        <v>3304</v>
      </c>
      <c r="E363" s="1" t="s">
        <v>283</v>
      </c>
      <c r="F363" s="1" t="s">
        <v>3305</v>
      </c>
      <c r="G363" t="str">
        <f t="shared" si="35"/>
        <v>Valid</v>
      </c>
      <c r="H363" s="1" t="s">
        <v>3306</v>
      </c>
      <c r="I363" t="str" cm="1">
        <f t="array" ref="I363">IF(OR(TRIM(H363)="",ISNUMBER(SEARCH("#",H363)),AA363&lt;Config!$B$8,SUMPRODUCT(--ISNUMBER(SEARCH({"a";"b";"c";"d";"e";"f";"g";"h";"i";"j";"k";"l";"m";"n";"o";"p";"q";"r";"s";"t";"u";"v";"w";"x";"y";"z"},H363)))&gt;0),"Invalid","Valid")</f>
        <v>Valid</v>
      </c>
      <c r="J363" s="1" t="s">
        <v>3307</v>
      </c>
      <c r="K363" s="1" t="s">
        <v>147</v>
      </c>
      <c r="L363" s="1" t="s">
        <v>134</v>
      </c>
      <c r="M363" s="1" t="s">
        <v>391</v>
      </c>
      <c r="N363" s="1" t="s">
        <v>211</v>
      </c>
      <c r="O363" s="1" t="s">
        <v>69</v>
      </c>
      <c r="P363" t="s">
        <v>87</v>
      </c>
      <c r="Q363" s="1" t="s">
        <v>88</v>
      </c>
      <c r="R363" s="1" t="s">
        <v>559</v>
      </c>
      <c r="S363" s="1" t="s">
        <v>3308</v>
      </c>
      <c r="T363" s="1" t="s">
        <v>3309</v>
      </c>
      <c r="U363" s="1" t="s">
        <v>1049</v>
      </c>
      <c r="V363" s="1" t="s">
        <v>140</v>
      </c>
      <c r="W363" s="1" t="s">
        <v>293</v>
      </c>
      <c r="X363" t="str">
        <f t="shared" si="36"/>
        <v>Complete</v>
      </c>
      <c r="Y363">
        <f>MAX(0,100-IF(G363="Invalid",Config!$B$5,0)-IF(I363="Invalid",Config!$B$6,0)-IF(X363="Incomplete",Config!$B$7,0)-IF(AF363="Yes",Config!$B$37,0))</f>
        <v>100</v>
      </c>
      <c r="Z363" s="1">
        <f>IF(OR(TRIM(B363)="",COUNTIF(Config!$B$15:$B$19,B363)&gt;0),1,0)+IF(OR(TRIM(C363)="",COUNTIF(Config!$B$15:$B$19,C363)&gt;0),1,0)+IF(OR(TRIM(F363)="",COUNTIF(Config!$B$15:$B$19,F363)&gt;0),1,0)+IF(OR(TRIM(H363)="",COUNTIF(Config!$B$15:$B$19,H363)&gt;0),1,0)+IF(OR(TRIM(E363)="",COUNTIF(Config!$B$15:$B$19,E363)&gt;0),1,0)+IF(OR(TRIM(K363)="",COUNTIF(Config!$B$15:$B$19,K363)&gt;0),1,0)+IF(OR(TRIM(P363)="",COUNTIF(Config!$B$15:$B$19,P363)&gt;0),1,0)+IF(OR(TRIM(R363)="",COUNTIF(Config!$B$15:$B$19,R363)&gt;0),1,0)</f>
        <v>0</v>
      </c>
      <c r="AA363" s="1" cm="1">
        <f t="array" ref="AA363">SUMPRODUCT(LEN(H363)-LEN(SUBSTITUTE(H363,{"0";"1";"2";"3";"4";"5";"6";"7";"8";"9"},"")))</f>
        <v>11</v>
      </c>
      <c r="AC363" t="str">
        <f t="shared" si="37"/>
        <v/>
      </c>
      <c r="AD363">
        <f t="shared" si="38"/>
        <v>1</v>
      </c>
      <c r="AE363">
        <f t="shared" si="39"/>
        <v>1</v>
      </c>
      <c r="AF363" t="str">
        <f t="shared" si="40"/>
        <v>No</v>
      </c>
      <c r="AG363">
        <f t="shared" ca="1" si="41"/>
        <v>37</v>
      </c>
      <c r="AH363" t="str">
        <f ca="1">IF(OR(V363="",AG363=""),"Yes",IF(AG363&gt;Config!$B$41,"Yes","No"))</f>
        <v>No</v>
      </c>
    </row>
    <row r="364" spans="1:34" x14ac:dyDescent="0.25">
      <c r="A364" s="1" t="s">
        <v>3310</v>
      </c>
      <c r="B364" s="1" t="s">
        <v>1175</v>
      </c>
      <c r="C364" s="1" t="s">
        <v>1068</v>
      </c>
      <c r="D364" s="1" t="s">
        <v>3311</v>
      </c>
      <c r="E364" s="1" t="s">
        <v>310</v>
      </c>
      <c r="F364" s="1" t="s">
        <v>3312</v>
      </c>
      <c r="G364" t="str">
        <f t="shared" si="35"/>
        <v>Valid</v>
      </c>
      <c r="H364" s="1" t="s">
        <v>3313</v>
      </c>
      <c r="I364" t="str" cm="1">
        <f t="array" ref="I364">IF(OR(TRIM(H364)="",ISNUMBER(SEARCH("#",H364)),AA364&lt;Config!$B$8,SUMPRODUCT(--ISNUMBER(SEARCH({"a";"b";"c";"d";"e";"f";"g";"h";"i";"j";"k";"l";"m";"n";"o";"p";"q";"r";"s";"t";"u";"v";"w";"x";"y";"z"},H364)))&gt;0),"Invalid","Valid")</f>
        <v>Valid</v>
      </c>
      <c r="J364" s="1" t="s">
        <v>3314</v>
      </c>
      <c r="K364" s="1" t="s">
        <v>287</v>
      </c>
      <c r="L364" s="1" t="s">
        <v>67</v>
      </c>
      <c r="M364" s="1" t="s">
        <v>343</v>
      </c>
      <c r="N364" s="1" t="s">
        <v>713</v>
      </c>
      <c r="O364" s="1" t="s">
        <v>149</v>
      </c>
      <c r="P364" t="s">
        <v>590</v>
      </c>
      <c r="Q364" s="1" t="s">
        <v>591</v>
      </c>
      <c r="R364" s="1" t="s">
        <v>1846</v>
      </c>
      <c r="S364" s="1" t="s">
        <v>3315</v>
      </c>
      <c r="T364" s="1" t="s">
        <v>3316</v>
      </c>
      <c r="U364" s="1" t="s">
        <v>3317</v>
      </c>
      <c r="V364" s="1" t="s">
        <v>3318</v>
      </c>
      <c r="W364" s="1" t="s">
        <v>125</v>
      </c>
      <c r="X364" t="str">
        <f t="shared" si="36"/>
        <v>Complete</v>
      </c>
      <c r="Y364">
        <f>MAX(0,100-IF(G364="Invalid",Config!$B$5,0)-IF(I364="Invalid",Config!$B$6,0)-IF(X364="Incomplete",Config!$B$7,0)-IF(AF364="Yes",Config!$B$37,0))</f>
        <v>100</v>
      </c>
      <c r="Z364" s="1">
        <f>IF(OR(TRIM(B364)="",COUNTIF(Config!$B$15:$B$19,B364)&gt;0),1,0)+IF(OR(TRIM(C364)="",COUNTIF(Config!$B$15:$B$19,C364)&gt;0),1,0)+IF(OR(TRIM(F364)="",COUNTIF(Config!$B$15:$B$19,F364)&gt;0),1,0)+IF(OR(TRIM(H364)="",COUNTIF(Config!$B$15:$B$19,H364)&gt;0),1,0)+IF(OR(TRIM(E364)="",COUNTIF(Config!$B$15:$B$19,E364)&gt;0),1,0)+IF(OR(TRIM(K364)="",COUNTIF(Config!$B$15:$B$19,K364)&gt;0),1,0)+IF(OR(TRIM(P364)="",COUNTIF(Config!$B$15:$B$19,P364)&gt;0),1,0)+IF(OR(TRIM(R364)="",COUNTIF(Config!$B$15:$B$19,R364)&gt;0),1,0)</f>
        <v>0</v>
      </c>
      <c r="AA364" s="1" cm="1">
        <f t="array" ref="AA364">SUMPRODUCT(LEN(H364)-LEN(SUBSTITUTE(H364,{"0";"1";"2";"3";"4";"5";"6";"7";"8";"9"},"")))</f>
        <v>12</v>
      </c>
      <c r="AC364" t="str">
        <f t="shared" si="37"/>
        <v/>
      </c>
      <c r="AD364">
        <f t="shared" si="38"/>
        <v>1</v>
      </c>
      <c r="AE364">
        <f t="shared" si="39"/>
        <v>1</v>
      </c>
      <c r="AF364" t="str">
        <f t="shared" si="40"/>
        <v>No</v>
      </c>
      <c r="AG364">
        <f t="shared" ca="1" si="41"/>
        <v>53</v>
      </c>
      <c r="AH364" t="str">
        <f ca="1">IF(OR(V364="",AG364=""),"Yes",IF(AG364&gt;Config!$B$41,"Yes","No"))</f>
        <v>No</v>
      </c>
    </row>
    <row r="365" spans="1:34" x14ac:dyDescent="0.25">
      <c r="A365" s="1" t="s">
        <v>3319</v>
      </c>
      <c r="B365" s="1" t="s">
        <v>188</v>
      </c>
      <c r="C365" s="1" t="s">
        <v>420</v>
      </c>
      <c r="D365" s="1" t="s">
        <v>3320</v>
      </c>
      <c r="E365" s="1" t="s">
        <v>159</v>
      </c>
      <c r="F365" s="1" t="s">
        <v>3321</v>
      </c>
      <c r="G365" t="str">
        <f t="shared" si="35"/>
        <v>Valid</v>
      </c>
      <c r="H365" s="1" t="s">
        <v>3322</v>
      </c>
      <c r="I365" t="str" cm="1">
        <f t="array" ref="I365">IF(OR(TRIM(H365)="",ISNUMBER(SEARCH("#",H365)),AA365&lt;Config!$B$8,SUMPRODUCT(--ISNUMBER(SEARCH({"a";"b";"c";"d";"e";"f";"g";"h";"i";"j";"k";"l";"m";"n";"o";"p";"q";"r";"s";"t";"u";"v";"w";"x";"y";"z"},H365)))&gt;0),"Invalid","Valid")</f>
        <v>Valid</v>
      </c>
      <c r="J365" s="1" t="s">
        <v>3323</v>
      </c>
      <c r="K365" s="1" t="s">
        <v>133</v>
      </c>
      <c r="L365" s="1" t="s">
        <v>67</v>
      </c>
      <c r="M365" s="1" t="s">
        <v>30</v>
      </c>
      <c r="N365" s="1" t="s">
        <v>358</v>
      </c>
      <c r="O365" s="1" t="s">
        <v>266</v>
      </c>
      <c r="P365" t="s">
        <v>87</v>
      </c>
      <c r="Q365" s="1" t="s">
        <v>88</v>
      </c>
      <c r="R365" s="1" t="s">
        <v>136</v>
      </c>
      <c r="S365" s="1" t="s">
        <v>3324</v>
      </c>
      <c r="T365" s="1" t="s">
        <v>3325</v>
      </c>
      <c r="U365" s="1" t="s">
        <v>3326</v>
      </c>
      <c r="V365" s="1" t="s">
        <v>3327</v>
      </c>
      <c r="W365" s="1" t="s">
        <v>384</v>
      </c>
      <c r="X365" t="str">
        <f t="shared" si="36"/>
        <v>Complete</v>
      </c>
      <c r="Y365">
        <f>MAX(0,100-IF(G365="Invalid",Config!$B$5,0)-IF(I365="Invalid",Config!$B$6,0)-IF(X365="Incomplete",Config!$B$7,0)-IF(AF365="Yes",Config!$B$37,0))</f>
        <v>100</v>
      </c>
      <c r="Z365" s="1">
        <f>IF(OR(TRIM(B365)="",COUNTIF(Config!$B$15:$B$19,B365)&gt;0),1,0)+IF(OR(TRIM(C365)="",COUNTIF(Config!$B$15:$B$19,C365)&gt;0),1,0)+IF(OR(TRIM(F365)="",COUNTIF(Config!$B$15:$B$19,F365)&gt;0),1,0)+IF(OR(TRIM(H365)="",COUNTIF(Config!$B$15:$B$19,H365)&gt;0),1,0)+IF(OR(TRIM(E365)="",COUNTIF(Config!$B$15:$B$19,E365)&gt;0),1,0)+IF(OR(TRIM(K365)="",COUNTIF(Config!$B$15:$B$19,K365)&gt;0),1,0)+IF(OR(TRIM(P365)="",COUNTIF(Config!$B$15:$B$19,P365)&gt;0),1,0)+IF(OR(TRIM(R365)="",COUNTIF(Config!$B$15:$B$19,R365)&gt;0),1,0)</f>
        <v>0</v>
      </c>
      <c r="AA365" s="1" cm="1">
        <f t="array" ref="AA365">SUMPRODUCT(LEN(H365)-LEN(SUBSTITUTE(H365,{"0";"1";"2";"3";"4";"5";"6";"7";"8";"9"},"")))</f>
        <v>11</v>
      </c>
      <c r="AC365" t="str">
        <f t="shared" si="37"/>
        <v/>
      </c>
      <c r="AD365">
        <f t="shared" si="38"/>
        <v>1</v>
      </c>
      <c r="AE365">
        <f t="shared" si="39"/>
        <v>1</v>
      </c>
      <c r="AF365" t="str">
        <f t="shared" si="40"/>
        <v>No</v>
      </c>
      <c r="AG365">
        <f t="shared" ca="1" si="41"/>
        <v>467</v>
      </c>
      <c r="AH365" t="str">
        <f ca="1">IF(OR(V365="",AG365=""),"Yes",IF(AG365&gt;Config!$B$41,"Yes","No"))</f>
        <v>Yes</v>
      </c>
    </row>
    <row r="366" spans="1:34" x14ac:dyDescent="0.25">
      <c r="A366" s="1" t="s">
        <v>3328</v>
      </c>
      <c r="B366" s="1" t="s">
        <v>77</v>
      </c>
      <c r="C366" s="1" t="s">
        <v>1007</v>
      </c>
      <c r="D366" s="1" t="s">
        <v>3329</v>
      </c>
      <c r="E366" s="1" t="s">
        <v>34050</v>
      </c>
      <c r="F366" s="1" t="s">
        <v>3330</v>
      </c>
      <c r="G366" t="str">
        <f t="shared" si="35"/>
        <v>Valid</v>
      </c>
      <c r="H366" s="1" t="s">
        <v>3331</v>
      </c>
      <c r="I366" t="str" cm="1">
        <f t="array" ref="I366">IF(OR(TRIM(H366)="",ISNUMBER(SEARCH("#",H366)),AA366&lt;Config!$B$8,SUMPRODUCT(--ISNUMBER(SEARCH({"a";"b";"c";"d";"e";"f";"g";"h";"i";"j";"k";"l";"m";"n";"o";"p";"q";"r";"s";"t";"u";"v";"w";"x";"y";"z"},H366)))&gt;0),"Invalid","Valid")</f>
        <v>Valid</v>
      </c>
      <c r="J366" s="1" t="s">
        <v>3332</v>
      </c>
      <c r="K366" s="1" t="s">
        <v>163</v>
      </c>
      <c r="L366" s="1" t="s">
        <v>450</v>
      </c>
      <c r="M366" s="1" t="s">
        <v>517</v>
      </c>
      <c r="N366" s="1" t="s">
        <v>211</v>
      </c>
      <c r="O366" s="1" t="s">
        <v>149</v>
      </c>
      <c r="P366" t="s">
        <v>87</v>
      </c>
      <c r="Q366" s="1" t="s">
        <v>438</v>
      </c>
      <c r="R366" s="1" t="s">
        <v>559</v>
      </c>
      <c r="S366" s="1" t="s">
        <v>2869</v>
      </c>
      <c r="T366" s="1" t="s">
        <v>3333</v>
      </c>
      <c r="U366" s="1" t="s">
        <v>3334</v>
      </c>
      <c r="V366" s="1" t="s">
        <v>1484</v>
      </c>
      <c r="W366" s="1" t="s">
        <v>202</v>
      </c>
      <c r="X366" t="str">
        <f t="shared" si="36"/>
        <v>Complete</v>
      </c>
      <c r="Y366">
        <f>MAX(0,100-IF(G366="Invalid",Config!$B$5,0)-IF(I366="Invalid",Config!$B$6,0)-IF(X366="Incomplete",Config!$B$7,0)-IF(AF366="Yes",Config!$B$37,0))</f>
        <v>100</v>
      </c>
      <c r="Z366" s="1">
        <f>IF(OR(TRIM(B366)="",COUNTIF(Config!$B$15:$B$19,B366)&gt;0),1,0)+IF(OR(TRIM(C366)="",COUNTIF(Config!$B$15:$B$19,C366)&gt;0),1,0)+IF(OR(TRIM(F366)="",COUNTIF(Config!$B$15:$B$19,F366)&gt;0),1,0)+IF(OR(TRIM(H366)="",COUNTIF(Config!$B$15:$B$19,H366)&gt;0),1,0)+IF(OR(TRIM(E366)="",COUNTIF(Config!$B$15:$B$19,E366)&gt;0),1,0)+IF(OR(TRIM(K366)="",COUNTIF(Config!$B$15:$B$19,K366)&gt;0),1,0)+IF(OR(TRIM(P366)="",COUNTIF(Config!$B$15:$B$19,P366)&gt;0),1,0)+IF(OR(TRIM(R366)="",COUNTIF(Config!$B$15:$B$19,R366)&gt;0),1,0)</f>
        <v>0</v>
      </c>
      <c r="AA366" s="1" cm="1">
        <f t="array" ref="AA366">SUMPRODUCT(LEN(H366)-LEN(SUBSTITUTE(H366,{"0";"1";"2";"3";"4";"5";"6";"7";"8";"9"},"")))</f>
        <v>11</v>
      </c>
      <c r="AC366" t="str">
        <f t="shared" si="37"/>
        <v/>
      </c>
      <c r="AD366">
        <f t="shared" si="38"/>
        <v>1</v>
      </c>
      <c r="AE366">
        <f t="shared" si="39"/>
        <v>1</v>
      </c>
      <c r="AF366" t="str">
        <f t="shared" si="40"/>
        <v>No</v>
      </c>
      <c r="AG366">
        <f t="shared" ca="1" si="41"/>
        <v>305</v>
      </c>
      <c r="AH366" t="str">
        <f ca="1">IF(OR(V366="",AG366=""),"Yes",IF(AG366&gt;Config!$B$41,"Yes","No"))</f>
        <v>No</v>
      </c>
    </row>
    <row r="367" spans="1:34" x14ac:dyDescent="0.25">
      <c r="A367" s="1" t="s">
        <v>3335</v>
      </c>
      <c r="B367" s="1" t="s">
        <v>818</v>
      </c>
      <c r="C367" s="1" t="s">
        <v>1806</v>
      </c>
      <c r="D367" s="1" t="s">
        <v>3336</v>
      </c>
      <c r="E367" s="1" t="s">
        <v>34051</v>
      </c>
      <c r="F367" s="1" t="s">
        <v>3337</v>
      </c>
      <c r="G367" t="str">
        <f t="shared" si="35"/>
        <v>Valid</v>
      </c>
      <c r="H367" s="1" t="s">
        <v>3338</v>
      </c>
      <c r="I367" t="str" cm="1">
        <f t="array" ref="I367">IF(OR(TRIM(H367)="",ISNUMBER(SEARCH("#",H367)),AA367&lt;Config!$B$8,SUMPRODUCT(--ISNUMBER(SEARCH({"a";"b";"c";"d";"e";"f";"g";"h";"i";"j";"k";"l";"m";"n";"o";"p";"q";"r";"s";"t";"u";"v";"w";"x";"y";"z"},H367)))&gt;0),"Invalid","Valid")</f>
        <v>Valid</v>
      </c>
      <c r="J367" s="1" t="s">
        <v>3339</v>
      </c>
      <c r="K367" s="1" t="s">
        <v>147</v>
      </c>
      <c r="L367" s="1" t="s">
        <v>164</v>
      </c>
      <c r="M367" s="1" t="s">
        <v>33827</v>
      </c>
      <c r="N367" s="1" t="s">
        <v>51</v>
      </c>
      <c r="O367" s="1" t="s">
        <v>196</v>
      </c>
      <c r="P367" t="s">
        <v>236</v>
      </c>
      <c r="Q367" s="1" t="s">
        <v>254</v>
      </c>
      <c r="R367" s="1" t="s">
        <v>253</v>
      </c>
      <c r="S367" s="1" t="s">
        <v>3340</v>
      </c>
      <c r="T367" s="1" t="s">
        <v>3341</v>
      </c>
      <c r="U367" s="1" t="s">
        <v>3342</v>
      </c>
      <c r="V367" s="1" t="s">
        <v>3343</v>
      </c>
      <c r="W367" s="1" t="s">
        <v>141</v>
      </c>
      <c r="X367" t="str">
        <f t="shared" si="36"/>
        <v>Complete</v>
      </c>
      <c r="Y367">
        <f>MAX(0,100-IF(G367="Invalid",Config!$B$5,0)-IF(I367="Invalid",Config!$B$6,0)-IF(X367="Incomplete",Config!$B$7,0)-IF(AF367="Yes",Config!$B$37,0))</f>
        <v>100</v>
      </c>
      <c r="Z367" s="1">
        <f>IF(OR(TRIM(B367)="",COUNTIF(Config!$B$15:$B$19,B367)&gt;0),1,0)+IF(OR(TRIM(C367)="",COUNTIF(Config!$B$15:$B$19,C367)&gt;0),1,0)+IF(OR(TRIM(F367)="",COUNTIF(Config!$B$15:$B$19,F367)&gt;0),1,0)+IF(OR(TRIM(H367)="",COUNTIF(Config!$B$15:$B$19,H367)&gt;0),1,0)+IF(OR(TRIM(E367)="",COUNTIF(Config!$B$15:$B$19,E367)&gt;0),1,0)+IF(OR(TRIM(K367)="",COUNTIF(Config!$B$15:$B$19,K367)&gt;0),1,0)+IF(OR(TRIM(P367)="",COUNTIF(Config!$B$15:$B$19,P367)&gt;0),1,0)+IF(OR(TRIM(R367)="",COUNTIF(Config!$B$15:$B$19,R367)&gt;0),1,0)</f>
        <v>0</v>
      </c>
      <c r="AA367" s="1" cm="1">
        <f t="array" ref="AA367">SUMPRODUCT(LEN(H367)-LEN(SUBSTITUTE(H367,{"0";"1";"2";"3";"4";"5";"6";"7";"8";"9"},"")))</f>
        <v>12</v>
      </c>
      <c r="AC367" t="str">
        <f t="shared" si="37"/>
        <v/>
      </c>
      <c r="AD367">
        <f t="shared" si="38"/>
        <v>1</v>
      </c>
      <c r="AE367">
        <f t="shared" si="39"/>
        <v>1</v>
      </c>
      <c r="AF367" t="str">
        <f t="shared" si="40"/>
        <v>No</v>
      </c>
      <c r="AG367">
        <f t="shared" ca="1" si="41"/>
        <v>391</v>
      </c>
      <c r="AH367" t="str">
        <f ca="1">IF(OR(V367="",AG367=""),"Yes",IF(AG367&gt;Config!$B$41,"Yes","No"))</f>
        <v>Yes</v>
      </c>
    </row>
    <row r="368" spans="1:34" x14ac:dyDescent="0.25">
      <c r="A368" s="1" t="s">
        <v>3344</v>
      </c>
      <c r="B368" s="1" t="s">
        <v>33815</v>
      </c>
      <c r="C368" s="1" t="s">
        <v>205</v>
      </c>
      <c r="D368" s="1" t="s">
        <v>205</v>
      </c>
      <c r="E368" s="1" t="s">
        <v>34052</v>
      </c>
      <c r="F368" s="1" t="s">
        <v>3345</v>
      </c>
      <c r="G368" t="str">
        <f t="shared" si="35"/>
        <v>Valid</v>
      </c>
      <c r="H368" s="1" t="s">
        <v>3346</v>
      </c>
      <c r="I368" t="str" cm="1">
        <f t="array" ref="I368">IF(OR(TRIM(H368)="",ISNUMBER(SEARCH("#",H368)),AA368&lt;Config!$B$8,SUMPRODUCT(--ISNUMBER(SEARCH({"a";"b";"c";"d";"e";"f";"g";"h";"i";"j";"k";"l";"m";"n";"o";"p";"q";"r";"s";"t";"u";"v";"w";"x";"y";"z"},H368)))&gt;0),"Invalid","Valid")</f>
        <v>Valid</v>
      </c>
      <c r="J368" s="1" t="s">
        <v>3347</v>
      </c>
      <c r="K368" s="1" t="s">
        <v>504</v>
      </c>
      <c r="L368" s="1" t="s">
        <v>84</v>
      </c>
      <c r="M368" s="1" t="s">
        <v>235</v>
      </c>
      <c r="N368" s="1" t="s">
        <v>713</v>
      </c>
      <c r="O368" s="1" t="s">
        <v>149</v>
      </c>
      <c r="P368" t="s">
        <v>314</v>
      </c>
      <c r="Q368" s="1" t="s">
        <v>315</v>
      </c>
      <c r="R368" s="1" t="s">
        <v>315</v>
      </c>
      <c r="S368" s="1" t="s">
        <v>3348</v>
      </c>
      <c r="T368" s="1" t="s">
        <v>3349</v>
      </c>
      <c r="U368" s="1" t="s">
        <v>3350</v>
      </c>
      <c r="V368" s="1" t="s">
        <v>3351</v>
      </c>
      <c r="W368" s="1" t="s">
        <v>94</v>
      </c>
      <c r="X368" t="str">
        <f t="shared" si="36"/>
        <v>Incomplete</v>
      </c>
      <c r="Y368">
        <f>MAX(0,100-IF(G368="Invalid",Config!$B$5,0)-IF(I368="Invalid",Config!$B$6,0)-IF(X368="Incomplete",Config!$B$7,0)-IF(AF368="Yes",Config!$B$37,0))</f>
        <v>60</v>
      </c>
      <c r="Z368" s="1">
        <f>IF(OR(TRIM(B368)="",COUNTIF(Config!$B$15:$B$19,B368)&gt;0),1,0)+IF(OR(TRIM(C368)="",COUNTIF(Config!$B$15:$B$19,C368)&gt;0),1,0)+IF(OR(TRIM(F368)="",COUNTIF(Config!$B$15:$B$19,F368)&gt;0),1,0)+IF(OR(TRIM(H368)="",COUNTIF(Config!$B$15:$B$19,H368)&gt;0),1,0)+IF(OR(TRIM(E368)="",COUNTIF(Config!$B$15:$B$19,E368)&gt;0),1,0)+IF(OR(TRIM(K368)="",COUNTIF(Config!$B$15:$B$19,K368)&gt;0),1,0)+IF(OR(TRIM(P368)="",COUNTIF(Config!$B$15:$B$19,P368)&gt;0),1,0)+IF(OR(TRIM(R368)="",COUNTIF(Config!$B$15:$B$19,R368)&gt;0),1,0)</f>
        <v>1</v>
      </c>
      <c r="AA368" s="1" cm="1">
        <f t="array" ref="AA368">SUMPRODUCT(LEN(H368)-LEN(SUBSTITUTE(H368,{"0";"1";"2";"3";"4";"5";"6";"7";"8";"9"},"")))</f>
        <v>12</v>
      </c>
      <c r="AC368" t="str">
        <f t="shared" si="37"/>
        <v>Incomplete Profile</v>
      </c>
      <c r="AD368">
        <f t="shared" si="38"/>
        <v>1</v>
      </c>
      <c r="AE368">
        <f t="shared" si="39"/>
        <v>1</v>
      </c>
      <c r="AF368" t="str">
        <f t="shared" si="40"/>
        <v>No</v>
      </c>
      <c r="AG368">
        <f t="shared" ca="1" si="41"/>
        <v>505</v>
      </c>
      <c r="AH368" t="str">
        <f ca="1">IF(OR(V368="",AG368=""),"Yes",IF(AG368&gt;Config!$B$41,"Yes","No"))</f>
        <v>Yes</v>
      </c>
    </row>
    <row r="369" spans="1:34" x14ac:dyDescent="0.25">
      <c r="A369" s="1" t="s">
        <v>3352</v>
      </c>
      <c r="B369" s="1" t="s">
        <v>1582</v>
      </c>
      <c r="C369" s="1" t="s">
        <v>1400</v>
      </c>
      <c r="D369" s="1" t="s">
        <v>3353</v>
      </c>
      <c r="E369" s="1" t="s">
        <v>34053</v>
      </c>
      <c r="F369" s="1" t="s">
        <v>3354</v>
      </c>
      <c r="G369" t="str">
        <f t="shared" si="35"/>
        <v>Valid</v>
      </c>
      <c r="H369" s="1" t="s">
        <v>3355</v>
      </c>
      <c r="I369" t="str" cm="1">
        <f t="array" ref="I369">IF(OR(TRIM(H369)="",ISNUMBER(SEARCH("#",H369)),AA369&lt;Config!$B$8,SUMPRODUCT(--ISNUMBER(SEARCH({"a";"b";"c";"d";"e";"f";"g";"h";"i";"j";"k";"l";"m";"n";"o";"p";"q";"r";"s";"t";"u";"v";"w";"x";"y";"z"},H369)))&gt;0),"Invalid","Valid")</f>
        <v>Valid</v>
      </c>
      <c r="J369" s="1" t="s">
        <v>3356</v>
      </c>
      <c r="K369" s="1" t="s">
        <v>48</v>
      </c>
      <c r="L369" s="1" t="s">
        <v>29</v>
      </c>
      <c r="M369" s="1" t="s">
        <v>85</v>
      </c>
      <c r="N369" s="1" t="s">
        <v>437</v>
      </c>
      <c r="O369" s="1" t="s">
        <v>196</v>
      </c>
      <c r="P369" t="s">
        <v>87</v>
      </c>
      <c r="Q369" s="1" t="s">
        <v>166</v>
      </c>
      <c r="R369" s="1" t="s">
        <v>212</v>
      </c>
      <c r="S369" s="1" t="s">
        <v>3357</v>
      </c>
      <c r="T369" s="1" t="s">
        <v>3358</v>
      </c>
      <c r="U369" s="1" t="s">
        <v>3359</v>
      </c>
      <c r="V369" s="1" t="s">
        <v>3360</v>
      </c>
      <c r="W369" s="1" t="s">
        <v>202</v>
      </c>
      <c r="X369" t="str">
        <f t="shared" si="36"/>
        <v>Complete</v>
      </c>
      <c r="Y369">
        <f>MAX(0,100-IF(G369="Invalid",Config!$B$5,0)-IF(I369="Invalid",Config!$B$6,0)-IF(X369="Incomplete",Config!$B$7,0)-IF(AF369="Yes",Config!$B$37,0))</f>
        <v>100</v>
      </c>
      <c r="Z369" s="1">
        <f>IF(OR(TRIM(B369)="",COUNTIF(Config!$B$15:$B$19,B369)&gt;0),1,0)+IF(OR(TRIM(C369)="",COUNTIF(Config!$B$15:$B$19,C369)&gt;0),1,0)+IF(OR(TRIM(F369)="",COUNTIF(Config!$B$15:$B$19,F369)&gt;0),1,0)+IF(OR(TRIM(H369)="",COUNTIF(Config!$B$15:$B$19,H369)&gt;0),1,0)+IF(OR(TRIM(E369)="",COUNTIF(Config!$B$15:$B$19,E369)&gt;0),1,0)+IF(OR(TRIM(K369)="",COUNTIF(Config!$B$15:$B$19,K369)&gt;0),1,0)+IF(OR(TRIM(P369)="",COUNTIF(Config!$B$15:$B$19,P369)&gt;0),1,0)+IF(OR(TRIM(R369)="",COUNTIF(Config!$B$15:$B$19,R369)&gt;0),1,0)</f>
        <v>0</v>
      </c>
      <c r="AA369" s="1" cm="1">
        <f t="array" ref="AA369">SUMPRODUCT(LEN(H369)-LEN(SUBSTITUTE(H369,{"0";"1";"2";"3";"4";"5";"6";"7";"8";"9"},"")))</f>
        <v>11</v>
      </c>
      <c r="AC369" t="str">
        <f t="shared" si="37"/>
        <v/>
      </c>
      <c r="AD369">
        <f t="shared" si="38"/>
        <v>1</v>
      </c>
      <c r="AE369">
        <f t="shared" si="39"/>
        <v>1</v>
      </c>
      <c r="AF369" t="str">
        <f t="shared" si="40"/>
        <v>No</v>
      </c>
      <c r="AG369">
        <f t="shared" ca="1" si="41"/>
        <v>242</v>
      </c>
      <c r="AH369" t="str">
        <f ca="1">IF(OR(V369="",AG369=""),"Yes",IF(AG369&gt;Config!$B$41,"Yes","No"))</f>
        <v>No</v>
      </c>
    </row>
    <row r="370" spans="1:34" x14ac:dyDescent="0.25">
      <c r="A370" s="1" t="s">
        <v>3361</v>
      </c>
      <c r="B370" s="1" t="s">
        <v>1339</v>
      </c>
      <c r="C370" s="1" t="s">
        <v>245</v>
      </c>
      <c r="D370" s="1" t="s">
        <v>3362</v>
      </c>
      <c r="E370" s="1" t="s">
        <v>34054</v>
      </c>
      <c r="F370" s="1" t="s">
        <v>3363</v>
      </c>
      <c r="G370" t="str">
        <f t="shared" si="35"/>
        <v>Valid</v>
      </c>
      <c r="H370" s="1" t="s">
        <v>3364</v>
      </c>
      <c r="I370" t="str" cm="1">
        <f t="array" ref="I370">IF(OR(TRIM(H370)="",ISNUMBER(SEARCH("#",H370)),AA370&lt;Config!$B$8,SUMPRODUCT(--ISNUMBER(SEARCH({"a";"b";"c";"d";"e";"f";"g";"h";"i";"j";"k";"l";"m";"n";"o";"p";"q";"r";"s";"t";"u";"v";"w";"x";"y";"z"},H370)))&gt;0),"Invalid","Valid")</f>
        <v>Valid</v>
      </c>
      <c r="J370" s="1" t="s">
        <v>3365</v>
      </c>
      <c r="K370" s="1" t="s">
        <v>178</v>
      </c>
      <c r="L370" s="1" t="s">
        <v>450</v>
      </c>
      <c r="M370" s="1" t="s">
        <v>33825</v>
      </c>
      <c r="N370" s="1" t="s">
        <v>211</v>
      </c>
      <c r="O370" s="1" t="s">
        <v>180</v>
      </c>
      <c r="P370" t="s">
        <v>53</v>
      </c>
      <c r="Q370" s="1" t="s">
        <v>197</v>
      </c>
      <c r="R370" s="1" t="s">
        <v>288</v>
      </c>
      <c r="S370" s="1" t="s">
        <v>3366</v>
      </c>
      <c r="T370" s="1" t="s">
        <v>3367</v>
      </c>
      <c r="U370" s="1" t="s">
        <v>3368</v>
      </c>
      <c r="V370" s="1" t="s">
        <v>3369</v>
      </c>
      <c r="W370" s="1" t="s">
        <v>125</v>
      </c>
      <c r="X370" t="str">
        <f t="shared" si="36"/>
        <v>Complete</v>
      </c>
      <c r="Y370">
        <f>MAX(0,100-IF(G370="Invalid",Config!$B$5,0)-IF(I370="Invalid",Config!$B$6,0)-IF(X370="Incomplete",Config!$B$7,0)-IF(AF370="Yes",Config!$B$37,0))</f>
        <v>100</v>
      </c>
      <c r="Z370" s="1">
        <f>IF(OR(TRIM(B370)="",COUNTIF(Config!$B$15:$B$19,B370)&gt;0),1,0)+IF(OR(TRIM(C370)="",COUNTIF(Config!$B$15:$B$19,C370)&gt;0),1,0)+IF(OR(TRIM(F370)="",COUNTIF(Config!$B$15:$B$19,F370)&gt;0),1,0)+IF(OR(TRIM(H370)="",COUNTIF(Config!$B$15:$B$19,H370)&gt;0),1,0)+IF(OR(TRIM(E370)="",COUNTIF(Config!$B$15:$B$19,E370)&gt;0),1,0)+IF(OR(TRIM(K370)="",COUNTIF(Config!$B$15:$B$19,K370)&gt;0),1,0)+IF(OR(TRIM(P370)="",COUNTIF(Config!$B$15:$B$19,P370)&gt;0),1,0)+IF(OR(TRIM(R370)="",COUNTIF(Config!$B$15:$B$19,R370)&gt;0),1,0)</f>
        <v>0</v>
      </c>
      <c r="AA370" s="1" cm="1">
        <f t="array" ref="AA370">SUMPRODUCT(LEN(H370)-LEN(SUBSTITUTE(H370,{"0";"1";"2";"3";"4";"5";"6";"7";"8";"9"},"")))</f>
        <v>12</v>
      </c>
      <c r="AC370" t="str">
        <f t="shared" si="37"/>
        <v/>
      </c>
      <c r="AD370">
        <f t="shared" si="38"/>
        <v>1</v>
      </c>
      <c r="AE370">
        <f t="shared" si="39"/>
        <v>1</v>
      </c>
      <c r="AF370" t="str">
        <f t="shared" si="40"/>
        <v>No</v>
      </c>
      <c r="AG370">
        <f t="shared" ca="1" si="41"/>
        <v>318</v>
      </c>
      <c r="AH370" t="str">
        <f ca="1">IF(OR(V370="",AG370=""),"Yes",IF(AG370&gt;Config!$B$41,"Yes","No"))</f>
        <v>No</v>
      </c>
    </row>
    <row r="371" spans="1:34" x14ac:dyDescent="0.25">
      <c r="A371" s="1" t="s">
        <v>3370</v>
      </c>
      <c r="B371" s="1" t="s">
        <v>544</v>
      </c>
      <c r="C371" s="1" t="s">
        <v>189</v>
      </c>
      <c r="D371" s="1" t="s">
        <v>3371</v>
      </c>
      <c r="E371" s="1" t="s">
        <v>34055</v>
      </c>
      <c r="F371" s="1" t="s">
        <v>3372</v>
      </c>
      <c r="G371" t="str">
        <f t="shared" si="35"/>
        <v>Valid</v>
      </c>
      <c r="H371" s="1" t="s">
        <v>3373</v>
      </c>
      <c r="I371" t="str" cm="1">
        <f t="array" ref="I371">IF(OR(TRIM(H371)="",ISNUMBER(SEARCH("#",H371)),AA371&lt;Config!$B$8,SUMPRODUCT(--ISNUMBER(SEARCH({"a";"b";"c";"d";"e";"f";"g";"h";"i";"j";"k";"l";"m";"n";"o";"p";"q";"r";"s";"t";"u";"v";"w";"x";"y";"z"},H371)))&gt;0),"Invalid","Valid")</f>
        <v>Valid</v>
      </c>
      <c r="J371" s="1" t="s">
        <v>3374</v>
      </c>
      <c r="K371" s="1" t="s">
        <v>516</v>
      </c>
      <c r="L371" s="1" t="s">
        <v>102</v>
      </c>
      <c r="M371" s="1" t="s">
        <v>85</v>
      </c>
      <c r="N371" s="1" t="s">
        <v>86</v>
      </c>
      <c r="O371" s="1" t="s">
        <v>180</v>
      </c>
      <c r="P371" t="s">
        <v>87</v>
      </c>
      <c r="Q371" s="1" t="s">
        <v>88</v>
      </c>
      <c r="R371" s="1" t="s">
        <v>89</v>
      </c>
      <c r="S371" s="1" t="s">
        <v>3375</v>
      </c>
      <c r="T371" s="1" t="s">
        <v>3376</v>
      </c>
      <c r="U371" s="1" t="s">
        <v>3377</v>
      </c>
      <c r="V371" s="1" t="s">
        <v>3378</v>
      </c>
      <c r="W371" s="1" t="s">
        <v>40</v>
      </c>
      <c r="X371" t="str">
        <f t="shared" si="36"/>
        <v>Complete</v>
      </c>
      <c r="Y371">
        <f>MAX(0,100-IF(G371="Invalid",Config!$B$5,0)-IF(I371="Invalid",Config!$B$6,0)-IF(X371="Incomplete",Config!$B$7,0)-IF(AF371="Yes",Config!$B$37,0))</f>
        <v>100</v>
      </c>
      <c r="Z371" s="1">
        <f>IF(OR(TRIM(B371)="",COUNTIF(Config!$B$15:$B$19,B371)&gt;0),1,0)+IF(OR(TRIM(C371)="",COUNTIF(Config!$B$15:$B$19,C371)&gt;0),1,0)+IF(OR(TRIM(F371)="",COUNTIF(Config!$B$15:$B$19,F371)&gt;0),1,0)+IF(OR(TRIM(H371)="",COUNTIF(Config!$B$15:$B$19,H371)&gt;0),1,0)+IF(OR(TRIM(E371)="",COUNTIF(Config!$B$15:$B$19,E371)&gt;0),1,0)+IF(OR(TRIM(K371)="",COUNTIF(Config!$B$15:$B$19,K371)&gt;0),1,0)+IF(OR(TRIM(P371)="",COUNTIF(Config!$B$15:$B$19,P371)&gt;0),1,0)+IF(OR(TRIM(R371)="",COUNTIF(Config!$B$15:$B$19,R371)&gt;0),1,0)</f>
        <v>0</v>
      </c>
      <c r="AA371" s="1" cm="1">
        <f t="array" ref="AA371">SUMPRODUCT(LEN(H371)-LEN(SUBSTITUTE(H371,{"0";"1";"2";"3";"4";"5";"6";"7";"8";"9"},"")))</f>
        <v>11</v>
      </c>
      <c r="AC371" t="str">
        <f t="shared" si="37"/>
        <v/>
      </c>
      <c r="AD371">
        <f t="shared" si="38"/>
        <v>1</v>
      </c>
      <c r="AE371">
        <f t="shared" si="39"/>
        <v>1</v>
      </c>
      <c r="AF371" t="str">
        <f t="shared" si="40"/>
        <v>No</v>
      </c>
      <c r="AG371">
        <f t="shared" ca="1" si="41"/>
        <v>279</v>
      </c>
      <c r="AH371" t="str">
        <f ca="1">IF(OR(V371="",AG371=""),"Yes",IF(AG371&gt;Config!$B$41,"Yes","No"))</f>
        <v>No</v>
      </c>
    </row>
    <row r="372" spans="1:34" x14ac:dyDescent="0.25">
      <c r="A372" s="1" t="s">
        <v>3379</v>
      </c>
      <c r="B372" s="1" t="s">
        <v>2392</v>
      </c>
      <c r="C372" s="1" t="s">
        <v>353</v>
      </c>
      <c r="D372" s="1" t="s">
        <v>3380</v>
      </c>
      <c r="E372" s="1" t="s">
        <v>34056</v>
      </c>
      <c r="F372" s="1" t="s">
        <v>3381</v>
      </c>
      <c r="G372" t="str">
        <f t="shared" si="35"/>
        <v>Valid</v>
      </c>
      <c r="H372" s="1" t="s">
        <v>3382</v>
      </c>
      <c r="I372" t="str" cm="1">
        <f t="array" ref="I372">IF(OR(TRIM(H372)="",ISNUMBER(SEARCH("#",H372)),AA372&lt;Config!$B$8,SUMPRODUCT(--ISNUMBER(SEARCH({"a";"b";"c";"d";"e";"f";"g";"h";"i";"j";"k";"l";"m";"n";"o";"p";"q";"r";"s";"t";"u";"v";"w";"x";"y";"z"},H372)))&gt;0),"Invalid","Valid")</f>
        <v>Valid</v>
      </c>
      <c r="J372" s="1" t="s">
        <v>3383</v>
      </c>
      <c r="K372" s="1" t="s">
        <v>504</v>
      </c>
      <c r="L372" s="1" t="s">
        <v>67</v>
      </c>
      <c r="M372" s="1" t="s">
        <v>85</v>
      </c>
      <c r="N372" s="1" t="s">
        <v>33819</v>
      </c>
      <c r="O372" s="1" t="s">
        <v>196</v>
      </c>
      <c r="P372" t="s">
        <v>328</v>
      </c>
      <c r="Q372" s="1" t="s">
        <v>329</v>
      </c>
      <c r="R372" s="1" t="s">
        <v>392</v>
      </c>
      <c r="S372" s="1" t="s">
        <v>3384</v>
      </c>
      <c r="T372" s="1" t="s">
        <v>3385</v>
      </c>
      <c r="U372" s="1" t="s">
        <v>3386</v>
      </c>
      <c r="V372" s="1" t="s">
        <v>3387</v>
      </c>
      <c r="W372" s="1" t="s">
        <v>384</v>
      </c>
      <c r="X372" t="str">
        <f t="shared" si="36"/>
        <v>Complete</v>
      </c>
      <c r="Y372">
        <f>MAX(0,100-IF(G372="Invalid",Config!$B$5,0)-IF(I372="Invalid",Config!$B$6,0)-IF(X372="Incomplete",Config!$B$7,0)-IF(AF372="Yes",Config!$B$37,0))</f>
        <v>100</v>
      </c>
      <c r="Z372" s="1">
        <f>IF(OR(TRIM(B372)="",COUNTIF(Config!$B$15:$B$19,B372)&gt;0),1,0)+IF(OR(TRIM(C372)="",COUNTIF(Config!$B$15:$B$19,C372)&gt;0),1,0)+IF(OR(TRIM(F372)="",COUNTIF(Config!$B$15:$B$19,F372)&gt;0),1,0)+IF(OR(TRIM(H372)="",COUNTIF(Config!$B$15:$B$19,H372)&gt;0),1,0)+IF(OR(TRIM(E372)="",COUNTIF(Config!$B$15:$B$19,E372)&gt;0),1,0)+IF(OR(TRIM(K372)="",COUNTIF(Config!$B$15:$B$19,K372)&gt;0),1,0)+IF(OR(TRIM(P372)="",COUNTIF(Config!$B$15:$B$19,P372)&gt;0),1,0)+IF(OR(TRIM(R372)="",COUNTIF(Config!$B$15:$B$19,R372)&gt;0),1,0)</f>
        <v>0</v>
      </c>
      <c r="AA372" s="1" cm="1">
        <f t="array" ref="AA372">SUMPRODUCT(LEN(H372)-LEN(SUBSTITUTE(H372,{"0";"1";"2";"3";"4";"5";"6";"7";"8";"9"},"")))</f>
        <v>11</v>
      </c>
      <c r="AC372" t="str">
        <f t="shared" si="37"/>
        <v/>
      </c>
      <c r="AD372">
        <f t="shared" si="38"/>
        <v>1</v>
      </c>
      <c r="AE372">
        <f t="shared" si="39"/>
        <v>1</v>
      </c>
      <c r="AF372" t="str">
        <f t="shared" si="40"/>
        <v>No</v>
      </c>
      <c r="AG372">
        <f t="shared" ca="1" si="41"/>
        <v>390</v>
      </c>
      <c r="AH372" t="str">
        <f ca="1">IF(OR(V372="",AG372=""),"Yes",IF(AG372&gt;Config!$B$41,"Yes","No"))</f>
        <v>Yes</v>
      </c>
    </row>
    <row r="373" spans="1:34" x14ac:dyDescent="0.25">
      <c r="A373" s="1" t="s">
        <v>3388</v>
      </c>
      <c r="B373" s="1" t="s">
        <v>1257</v>
      </c>
      <c r="C373" s="1" t="s">
        <v>489</v>
      </c>
      <c r="D373" s="1" t="s">
        <v>1712</v>
      </c>
      <c r="E373" s="1" t="s">
        <v>159</v>
      </c>
      <c r="F373" s="1" t="s">
        <v>3389</v>
      </c>
      <c r="G373" t="str">
        <f t="shared" si="35"/>
        <v>Valid</v>
      </c>
      <c r="H373" s="1" t="s">
        <v>3390</v>
      </c>
      <c r="I373" t="str" cm="1">
        <f t="array" ref="I373">IF(OR(TRIM(H373)="",ISNUMBER(SEARCH("#",H373)),AA373&lt;Config!$B$8,SUMPRODUCT(--ISNUMBER(SEARCH({"a";"b";"c";"d";"e";"f";"g";"h";"i";"j";"k";"l";"m";"n";"o";"p";"q";"r";"s";"t";"u";"v";"w";"x";"y";"z"},H373)))&gt;0),"Invalid","Valid")</f>
        <v>Valid</v>
      </c>
      <c r="J373" s="1" t="s">
        <v>3391</v>
      </c>
      <c r="K373" s="1" t="s">
        <v>66</v>
      </c>
      <c r="L373" s="1" t="s">
        <v>450</v>
      </c>
      <c r="M373" s="1" t="s">
        <v>251</v>
      </c>
      <c r="N373" s="1" t="s">
        <v>437</v>
      </c>
      <c r="O373" s="1" t="s">
        <v>69</v>
      </c>
      <c r="P373" t="s">
        <v>87</v>
      </c>
      <c r="Q373" s="1" t="s">
        <v>88</v>
      </c>
      <c r="R373" s="1" t="s">
        <v>550</v>
      </c>
      <c r="S373" s="1" t="s">
        <v>3392</v>
      </c>
      <c r="T373" s="1" t="s">
        <v>3393</v>
      </c>
      <c r="U373" s="1" t="s">
        <v>3394</v>
      </c>
      <c r="V373" s="1" t="s">
        <v>3395</v>
      </c>
      <c r="W373" s="1" t="s">
        <v>293</v>
      </c>
      <c r="X373" t="str">
        <f t="shared" si="36"/>
        <v>Complete</v>
      </c>
      <c r="Y373">
        <f>MAX(0,100-IF(G373="Invalid",Config!$B$5,0)-IF(I373="Invalid",Config!$B$6,0)-IF(X373="Incomplete",Config!$B$7,0)-IF(AF373="Yes",Config!$B$37,0))</f>
        <v>100</v>
      </c>
      <c r="Z373" s="1">
        <f>IF(OR(TRIM(B373)="",COUNTIF(Config!$B$15:$B$19,B373)&gt;0),1,0)+IF(OR(TRIM(C373)="",COUNTIF(Config!$B$15:$B$19,C373)&gt;0),1,0)+IF(OR(TRIM(F373)="",COUNTIF(Config!$B$15:$B$19,F373)&gt;0),1,0)+IF(OR(TRIM(H373)="",COUNTIF(Config!$B$15:$B$19,H373)&gt;0),1,0)+IF(OR(TRIM(E373)="",COUNTIF(Config!$B$15:$B$19,E373)&gt;0),1,0)+IF(OR(TRIM(K373)="",COUNTIF(Config!$B$15:$B$19,K373)&gt;0),1,0)+IF(OR(TRIM(P373)="",COUNTIF(Config!$B$15:$B$19,P373)&gt;0),1,0)+IF(OR(TRIM(R373)="",COUNTIF(Config!$B$15:$B$19,R373)&gt;0),1,0)</f>
        <v>0</v>
      </c>
      <c r="AA373" s="1" cm="1">
        <f t="array" ref="AA373">SUMPRODUCT(LEN(H373)-LEN(SUBSTITUTE(H373,{"0";"1";"2";"3";"4";"5";"6";"7";"8";"9"},"")))</f>
        <v>10</v>
      </c>
      <c r="AC373" t="str">
        <f t="shared" si="37"/>
        <v/>
      </c>
      <c r="AD373">
        <f t="shared" si="38"/>
        <v>1</v>
      </c>
      <c r="AE373">
        <f t="shared" si="39"/>
        <v>1</v>
      </c>
      <c r="AF373" t="str">
        <f t="shared" si="40"/>
        <v>No</v>
      </c>
      <c r="AG373">
        <f t="shared" ca="1" si="41"/>
        <v>122</v>
      </c>
      <c r="AH373" t="str">
        <f ca="1">IF(OR(V373="",AG373=""),"Yes",IF(AG373&gt;Config!$B$41,"Yes","No"))</f>
        <v>No</v>
      </c>
    </row>
    <row r="374" spans="1:34" x14ac:dyDescent="0.25">
      <c r="A374" s="1" t="s">
        <v>3396</v>
      </c>
      <c r="B374" s="1" t="s">
        <v>127</v>
      </c>
      <c r="C374" s="1" t="s">
        <v>219</v>
      </c>
      <c r="D374" s="1" t="s">
        <v>3397</v>
      </c>
      <c r="E374" s="1" t="s">
        <v>34057</v>
      </c>
      <c r="F374" s="1" t="s">
        <v>3398</v>
      </c>
      <c r="G374" t="str">
        <f t="shared" si="35"/>
        <v>Valid</v>
      </c>
      <c r="H374" s="1" t="s">
        <v>3399</v>
      </c>
      <c r="I374" t="str" cm="1">
        <f t="array" ref="I374">IF(OR(TRIM(H374)="",ISNUMBER(SEARCH("#",H374)),AA374&lt;Config!$B$8,SUMPRODUCT(--ISNUMBER(SEARCH({"a";"b";"c";"d";"e";"f";"g";"h";"i";"j";"k";"l";"m";"n";"o";"p";"q";"r";"s";"t";"u";"v";"w";"x";"y";"z"},H374)))&gt;0),"Invalid","Valid")</f>
        <v>Valid</v>
      </c>
      <c r="J374" s="1" t="s">
        <v>3400</v>
      </c>
      <c r="K374" s="1" t="s">
        <v>210</v>
      </c>
      <c r="L374" s="1" t="s">
        <v>67</v>
      </c>
      <c r="M374" s="1" t="s">
        <v>33827</v>
      </c>
      <c r="N374" s="1" t="s">
        <v>437</v>
      </c>
      <c r="O374" s="1" t="s">
        <v>196</v>
      </c>
      <c r="P374" t="s">
        <v>236</v>
      </c>
      <c r="Q374" s="1" t="s">
        <v>237</v>
      </c>
      <c r="R374" s="1" t="s">
        <v>961</v>
      </c>
      <c r="S374" s="1" t="s">
        <v>3401</v>
      </c>
      <c r="T374" s="1" t="s">
        <v>3402</v>
      </c>
      <c r="U374" s="1" t="s">
        <v>2971</v>
      </c>
      <c r="V374" s="1" t="s">
        <v>1667</v>
      </c>
      <c r="W374" s="1" t="s">
        <v>125</v>
      </c>
      <c r="X374" t="str">
        <f t="shared" si="36"/>
        <v>Complete</v>
      </c>
      <c r="Y374">
        <f>MAX(0,100-IF(G374="Invalid",Config!$B$5,0)-IF(I374="Invalid",Config!$B$6,0)-IF(X374="Incomplete",Config!$B$7,0)-IF(AF374="Yes",Config!$B$37,0))</f>
        <v>100</v>
      </c>
      <c r="Z374" s="1">
        <f>IF(OR(TRIM(B374)="",COUNTIF(Config!$B$15:$B$19,B374)&gt;0),1,0)+IF(OR(TRIM(C374)="",COUNTIF(Config!$B$15:$B$19,C374)&gt;0),1,0)+IF(OR(TRIM(F374)="",COUNTIF(Config!$B$15:$B$19,F374)&gt;0),1,0)+IF(OR(TRIM(H374)="",COUNTIF(Config!$B$15:$B$19,H374)&gt;0),1,0)+IF(OR(TRIM(E374)="",COUNTIF(Config!$B$15:$B$19,E374)&gt;0),1,0)+IF(OR(TRIM(K374)="",COUNTIF(Config!$B$15:$B$19,K374)&gt;0),1,0)+IF(OR(TRIM(P374)="",COUNTIF(Config!$B$15:$B$19,P374)&gt;0),1,0)+IF(OR(TRIM(R374)="",COUNTIF(Config!$B$15:$B$19,R374)&gt;0),1,0)</f>
        <v>0</v>
      </c>
      <c r="AA374" s="1" cm="1">
        <f t="array" ref="AA374">SUMPRODUCT(LEN(H374)-LEN(SUBSTITUTE(H374,{"0";"1";"2";"3";"4";"5";"6";"7";"8";"9"},"")))</f>
        <v>12</v>
      </c>
      <c r="AC374" t="str">
        <f t="shared" si="37"/>
        <v/>
      </c>
      <c r="AD374">
        <f t="shared" si="38"/>
        <v>1</v>
      </c>
      <c r="AE374">
        <f t="shared" si="39"/>
        <v>1</v>
      </c>
      <c r="AF374" t="str">
        <f t="shared" si="40"/>
        <v>No</v>
      </c>
      <c r="AG374">
        <f t="shared" ca="1" si="41"/>
        <v>233</v>
      </c>
      <c r="AH374" t="str">
        <f ca="1">IF(OR(V374="",AG374=""),"Yes",IF(AG374&gt;Config!$B$41,"Yes","No"))</f>
        <v>No</v>
      </c>
    </row>
    <row r="375" spans="1:34" x14ac:dyDescent="0.25">
      <c r="A375" s="1" t="s">
        <v>3403</v>
      </c>
      <c r="B375" s="1" t="s">
        <v>690</v>
      </c>
      <c r="C375" s="1" t="s">
        <v>1339</v>
      </c>
      <c r="D375" s="1" t="s">
        <v>3404</v>
      </c>
      <c r="E375" s="1" t="s">
        <v>34058</v>
      </c>
      <c r="F375" s="1" t="s">
        <v>3405</v>
      </c>
      <c r="G375" t="str">
        <f t="shared" si="35"/>
        <v>Valid</v>
      </c>
      <c r="H375" s="1" t="s">
        <v>3406</v>
      </c>
      <c r="I375" t="str" cm="1">
        <f t="array" ref="I375">IF(OR(TRIM(H375)="",ISNUMBER(SEARCH("#",H375)),AA375&lt;Config!$B$8,SUMPRODUCT(--ISNUMBER(SEARCH({"a";"b";"c";"d";"e";"f";"g";"h";"i";"j";"k";"l";"m";"n";"o";"p";"q";"r";"s";"t";"u";"v";"w";"x";"y";"z"},H375)))&gt;0),"Invalid","Valid")</f>
        <v>Valid</v>
      </c>
      <c r="J375" s="1" t="s">
        <v>3407</v>
      </c>
      <c r="K375" s="1" t="s">
        <v>147</v>
      </c>
      <c r="L375" s="1" t="s">
        <v>265</v>
      </c>
      <c r="M375" s="1" t="s">
        <v>517</v>
      </c>
      <c r="N375" s="1" t="s">
        <v>86</v>
      </c>
      <c r="O375" s="1" t="s">
        <v>180</v>
      </c>
      <c r="P375" t="s">
        <v>328</v>
      </c>
      <c r="Q375" s="1" t="s">
        <v>33838</v>
      </c>
      <c r="R375" s="1" t="s">
        <v>3408</v>
      </c>
      <c r="S375" s="1" t="s">
        <v>3409</v>
      </c>
      <c r="T375" s="1" t="s">
        <v>3410</v>
      </c>
      <c r="U375" s="1" t="s">
        <v>3411</v>
      </c>
      <c r="V375" s="1" t="s">
        <v>140</v>
      </c>
      <c r="W375" s="1" t="s">
        <v>293</v>
      </c>
      <c r="X375" t="str">
        <f t="shared" si="36"/>
        <v>Complete</v>
      </c>
      <c r="Y375">
        <f>MAX(0,100-IF(G375="Invalid",Config!$B$5,0)-IF(I375="Invalid",Config!$B$6,0)-IF(X375="Incomplete",Config!$B$7,0)-IF(AF375="Yes",Config!$B$37,0))</f>
        <v>100</v>
      </c>
      <c r="Z375" s="1">
        <f>IF(OR(TRIM(B375)="",COUNTIF(Config!$B$15:$B$19,B375)&gt;0),1,0)+IF(OR(TRIM(C375)="",COUNTIF(Config!$B$15:$B$19,C375)&gt;0),1,0)+IF(OR(TRIM(F375)="",COUNTIF(Config!$B$15:$B$19,F375)&gt;0),1,0)+IF(OR(TRIM(H375)="",COUNTIF(Config!$B$15:$B$19,H375)&gt;0),1,0)+IF(OR(TRIM(E375)="",COUNTIF(Config!$B$15:$B$19,E375)&gt;0),1,0)+IF(OR(TRIM(K375)="",COUNTIF(Config!$B$15:$B$19,K375)&gt;0),1,0)+IF(OR(TRIM(P375)="",COUNTIF(Config!$B$15:$B$19,P375)&gt;0),1,0)+IF(OR(TRIM(R375)="",COUNTIF(Config!$B$15:$B$19,R375)&gt;0),1,0)</f>
        <v>0</v>
      </c>
      <c r="AA375" s="1" cm="1">
        <f t="array" ref="AA375">SUMPRODUCT(LEN(H375)-LEN(SUBSTITUTE(H375,{"0";"1";"2";"3";"4";"5";"6";"7";"8";"9"},"")))</f>
        <v>11</v>
      </c>
      <c r="AC375" t="str">
        <f t="shared" si="37"/>
        <v/>
      </c>
      <c r="AD375">
        <f t="shared" si="38"/>
        <v>1</v>
      </c>
      <c r="AE375">
        <f t="shared" si="39"/>
        <v>1</v>
      </c>
      <c r="AF375" t="str">
        <f t="shared" si="40"/>
        <v>No</v>
      </c>
      <c r="AG375">
        <f t="shared" ca="1" si="41"/>
        <v>37</v>
      </c>
      <c r="AH375" t="str">
        <f ca="1">IF(OR(V375="",AG375=""),"Yes",IF(AG375&gt;Config!$B$41,"Yes","No"))</f>
        <v>No</v>
      </c>
    </row>
    <row r="376" spans="1:34" x14ac:dyDescent="0.25">
      <c r="A376" s="1" t="s">
        <v>3412</v>
      </c>
      <c r="B376" s="1" t="s">
        <v>1241</v>
      </c>
      <c r="C376" s="1" t="s">
        <v>364</v>
      </c>
      <c r="D376" s="1" t="s">
        <v>3413</v>
      </c>
      <c r="E376" s="1" t="s">
        <v>2178</v>
      </c>
      <c r="F376" s="1" t="s">
        <v>3414</v>
      </c>
      <c r="G376" t="str">
        <f t="shared" si="35"/>
        <v>Valid</v>
      </c>
      <c r="H376" s="1" t="s">
        <v>1215</v>
      </c>
      <c r="I376" t="str" cm="1">
        <f t="array" ref="I376">IF(OR(TRIM(H376)="",ISNUMBER(SEARCH("#",H376)),AA376&lt;Config!$B$8,SUMPRODUCT(--ISNUMBER(SEARCH({"a";"b";"c";"d";"e";"f";"g";"h";"i";"j";"k";"l";"m";"n";"o";"p";"q";"r";"s";"t";"u";"v";"w";"x";"y";"z"},H376)))&gt;0),"Invalid","Valid")</f>
        <v>Invalid</v>
      </c>
      <c r="J376" s="1" t="s">
        <v>3415</v>
      </c>
      <c r="K376" s="1" t="s">
        <v>369</v>
      </c>
      <c r="L376" s="1" t="s">
        <v>164</v>
      </c>
      <c r="M376" s="1" t="s">
        <v>517</v>
      </c>
      <c r="N376" s="1" t="s">
        <v>252</v>
      </c>
      <c r="O376" s="1" t="s">
        <v>266</v>
      </c>
      <c r="P376" t="s">
        <v>33</v>
      </c>
      <c r="Q376" s="1" t="s">
        <v>119</v>
      </c>
      <c r="R376" s="1" t="s">
        <v>35</v>
      </c>
      <c r="S376" s="1" t="s">
        <v>3416</v>
      </c>
      <c r="T376" s="1" t="s">
        <v>3417</v>
      </c>
      <c r="U376" s="1" t="s">
        <v>848</v>
      </c>
      <c r="V376" s="1" t="s">
        <v>1521</v>
      </c>
      <c r="W376" s="1" t="s">
        <v>75</v>
      </c>
      <c r="X376" t="str">
        <f t="shared" si="36"/>
        <v>Complete</v>
      </c>
      <c r="Y376">
        <f>MAX(0,100-IF(G376="Invalid",Config!$B$5,0)-IF(I376="Invalid",Config!$B$6,0)-IF(X376="Incomplete",Config!$B$7,0)-IF(AF376="Yes",Config!$B$37,0))</f>
        <v>80</v>
      </c>
      <c r="Z376" s="1">
        <f>IF(OR(TRIM(B376)="",COUNTIF(Config!$B$15:$B$19,B376)&gt;0),1,0)+IF(OR(TRIM(C376)="",COUNTIF(Config!$B$15:$B$19,C376)&gt;0),1,0)+IF(OR(TRIM(F376)="",COUNTIF(Config!$B$15:$B$19,F376)&gt;0),1,0)+IF(OR(TRIM(H376)="",COUNTIF(Config!$B$15:$B$19,H376)&gt;0),1,0)+IF(OR(TRIM(E376)="",COUNTIF(Config!$B$15:$B$19,E376)&gt;0),1,0)+IF(OR(TRIM(K376)="",COUNTIF(Config!$B$15:$B$19,K376)&gt;0),1,0)+IF(OR(TRIM(P376)="",COUNTIF(Config!$B$15:$B$19,P376)&gt;0),1,0)+IF(OR(TRIM(R376)="",COUNTIF(Config!$B$15:$B$19,R376)&gt;0),1,0)</f>
        <v>0</v>
      </c>
      <c r="AA376" s="1" cm="1">
        <f t="array" ref="AA376">SUMPRODUCT(LEN(H376)-LEN(SUBSTITUTE(H376,{"0";"1";"2";"3";"4";"5";"6";"7";"8";"9"},"")))</f>
        <v>0</v>
      </c>
      <c r="AC376" t="str">
        <f t="shared" si="37"/>
        <v>Invalid Phone</v>
      </c>
      <c r="AD376">
        <f t="shared" si="38"/>
        <v>1</v>
      </c>
      <c r="AE376">
        <f t="shared" si="39"/>
        <v>0</v>
      </c>
      <c r="AF376" t="str">
        <f t="shared" si="40"/>
        <v>No</v>
      </c>
      <c r="AG376">
        <f t="shared" ca="1" si="41"/>
        <v>37</v>
      </c>
      <c r="AH376" t="str">
        <f ca="1">IF(OR(V376="",AG376=""),"Yes",IF(AG376&gt;Config!$B$41,"Yes","No"))</f>
        <v>No</v>
      </c>
    </row>
    <row r="377" spans="1:34" x14ac:dyDescent="0.25">
      <c r="A377" s="1" t="s">
        <v>3418</v>
      </c>
      <c r="B377" s="1" t="s">
        <v>818</v>
      </c>
      <c r="C377" s="1" t="s">
        <v>128</v>
      </c>
      <c r="D377" s="1" t="s">
        <v>3419</v>
      </c>
      <c r="E377" s="1" t="s">
        <v>34059</v>
      </c>
      <c r="F377" s="1" t="s">
        <v>3420</v>
      </c>
      <c r="G377" t="str">
        <f t="shared" si="35"/>
        <v>Invalid</v>
      </c>
      <c r="H377" s="1" t="s">
        <v>3421</v>
      </c>
      <c r="I377" t="str" cm="1">
        <f t="array" ref="I377">IF(OR(TRIM(H377)="",ISNUMBER(SEARCH("#",H377)),AA377&lt;Config!$B$8,SUMPRODUCT(--ISNUMBER(SEARCH({"a";"b";"c";"d";"e";"f";"g";"h";"i";"j";"k";"l";"m";"n";"o";"p";"q";"r";"s";"t";"u";"v";"w";"x";"y";"z"},H377)))&gt;0),"Invalid","Valid")</f>
        <v>Valid</v>
      </c>
      <c r="J377" s="1" t="s">
        <v>3422</v>
      </c>
      <c r="K377" s="1" t="s">
        <v>369</v>
      </c>
      <c r="L377" s="1" t="s">
        <v>134</v>
      </c>
      <c r="M377" s="1" t="s">
        <v>462</v>
      </c>
      <c r="N377" s="1" t="s">
        <v>148</v>
      </c>
      <c r="O377" s="1" t="s">
        <v>180</v>
      </c>
      <c r="P377" t="s">
        <v>104</v>
      </c>
      <c r="Q377" s="1" t="s">
        <v>302</v>
      </c>
      <c r="R377" s="1" t="s">
        <v>922</v>
      </c>
      <c r="S377" s="1" t="s">
        <v>3423</v>
      </c>
      <c r="T377" s="1" t="s">
        <v>3424</v>
      </c>
      <c r="U377" s="1" t="s">
        <v>756</v>
      </c>
      <c r="V377" s="1" t="s">
        <v>3425</v>
      </c>
      <c r="W377" s="1" t="s">
        <v>384</v>
      </c>
      <c r="X377" t="str">
        <f t="shared" si="36"/>
        <v>Complete</v>
      </c>
      <c r="Y377">
        <f>MAX(0,100-IF(G377="Invalid",Config!$B$5,0)-IF(I377="Invalid",Config!$B$6,0)-IF(X377="Incomplete",Config!$B$7,0)-IF(AF377="Yes",Config!$B$37,0))</f>
        <v>70</v>
      </c>
      <c r="Z377" s="1">
        <f>IF(OR(TRIM(B377)="",COUNTIF(Config!$B$15:$B$19,B377)&gt;0),1,0)+IF(OR(TRIM(C377)="",COUNTIF(Config!$B$15:$B$19,C377)&gt;0),1,0)+IF(OR(TRIM(F377)="",COUNTIF(Config!$B$15:$B$19,F377)&gt;0),1,0)+IF(OR(TRIM(H377)="",COUNTIF(Config!$B$15:$B$19,H377)&gt;0),1,0)+IF(OR(TRIM(E377)="",COUNTIF(Config!$B$15:$B$19,E377)&gt;0),1,0)+IF(OR(TRIM(K377)="",COUNTIF(Config!$B$15:$B$19,K377)&gt;0),1,0)+IF(OR(TRIM(P377)="",COUNTIF(Config!$B$15:$B$19,P377)&gt;0),1,0)+IF(OR(TRIM(R377)="",COUNTIF(Config!$B$15:$B$19,R377)&gt;0),1,0)</f>
        <v>0</v>
      </c>
      <c r="AA377" s="1" cm="1">
        <f t="array" ref="AA377">SUMPRODUCT(LEN(H377)-LEN(SUBSTITUTE(H377,{"0";"1";"2";"3";"4";"5";"6";"7";"8";"9"},"")))</f>
        <v>10</v>
      </c>
      <c r="AC377" t="str">
        <f t="shared" si="37"/>
        <v>Invalid Email</v>
      </c>
      <c r="AD377">
        <f t="shared" si="38"/>
        <v>0</v>
      </c>
      <c r="AE377">
        <f t="shared" si="39"/>
        <v>1</v>
      </c>
      <c r="AF377" t="str">
        <f t="shared" si="40"/>
        <v>No</v>
      </c>
      <c r="AG377" t="str">
        <f t="shared" ca="1" si="41"/>
        <v/>
      </c>
      <c r="AH377" t="str">
        <f ca="1">IF(OR(V377="",AG377=""),"Yes",IF(AG377&gt;Config!$B$41,"Yes","No"))</f>
        <v>Yes</v>
      </c>
    </row>
    <row r="378" spans="1:34" x14ac:dyDescent="0.25">
      <c r="A378" s="1" t="s">
        <v>3426</v>
      </c>
      <c r="B378" s="1" t="s">
        <v>219</v>
      </c>
      <c r="C378" s="1" t="s">
        <v>899</v>
      </c>
      <c r="D378" s="1" t="s">
        <v>3427</v>
      </c>
      <c r="E378" s="1" t="s">
        <v>34060</v>
      </c>
      <c r="F378" s="1" t="s">
        <v>3428</v>
      </c>
      <c r="G378" t="str">
        <f t="shared" si="35"/>
        <v>Valid</v>
      </c>
      <c r="H378" s="1" t="s">
        <v>3429</v>
      </c>
      <c r="I378" t="str" cm="1">
        <f t="array" ref="I378">IF(OR(TRIM(H378)="",ISNUMBER(SEARCH("#",H378)),AA378&lt;Config!$B$8,SUMPRODUCT(--ISNUMBER(SEARCH({"a";"b";"c";"d";"e";"f";"g";"h";"i";"j";"k";"l";"m";"n";"o";"p";"q";"r";"s";"t";"u";"v";"w";"x";"y";"z"},H378)))&gt;0),"Invalid","Valid")</f>
        <v>Valid</v>
      </c>
      <c r="J378" s="1" t="s">
        <v>3430</v>
      </c>
      <c r="K378" s="1" t="s">
        <v>425</v>
      </c>
      <c r="L378" s="1" t="s">
        <v>49</v>
      </c>
      <c r="M378" s="1" t="s">
        <v>103</v>
      </c>
      <c r="N378" s="1" t="s">
        <v>148</v>
      </c>
      <c r="O378" s="1" t="s">
        <v>149</v>
      </c>
      <c r="P378" t="s">
        <v>53</v>
      </c>
      <c r="Q378" s="1" t="s">
        <v>181</v>
      </c>
      <c r="R378" s="1" t="s">
        <v>415</v>
      </c>
      <c r="S378" s="1" t="s">
        <v>3375</v>
      </c>
      <c r="T378" s="1" t="s">
        <v>3431</v>
      </c>
      <c r="U378" s="1" t="s">
        <v>3126</v>
      </c>
      <c r="V378" s="1" t="s">
        <v>3432</v>
      </c>
      <c r="W378" s="1" t="s">
        <v>141</v>
      </c>
      <c r="X378" t="str">
        <f t="shared" si="36"/>
        <v>Complete</v>
      </c>
      <c r="Y378">
        <f>MAX(0,100-IF(G378="Invalid",Config!$B$5,0)-IF(I378="Invalid",Config!$B$6,0)-IF(X378="Incomplete",Config!$B$7,0)-IF(AF378="Yes",Config!$B$37,0))</f>
        <v>100</v>
      </c>
      <c r="Z378" s="1">
        <f>IF(OR(TRIM(B378)="",COUNTIF(Config!$B$15:$B$19,B378)&gt;0),1,0)+IF(OR(TRIM(C378)="",COUNTIF(Config!$B$15:$B$19,C378)&gt;0),1,0)+IF(OR(TRIM(F378)="",COUNTIF(Config!$B$15:$B$19,F378)&gt;0),1,0)+IF(OR(TRIM(H378)="",COUNTIF(Config!$B$15:$B$19,H378)&gt;0),1,0)+IF(OR(TRIM(E378)="",COUNTIF(Config!$B$15:$B$19,E378)&gt;0),1,0)+IF(OR(TRIM(K378)="",COUNTIF(Config!$B$15:$B$19,K378)&gt;0),1,0)+IF(OR(TRIM(P378)="",COUNTIF(Config!$B$15:$B$19,P378)&gt;0),1,0)+IF(OR(TRIM(R378)="",COUNTIF(Config!$B$15:$B$19,R378)&gt;0),1,0)</f>
        <v>0</v>
      </c>
      <c r="AA378" s="1" cm="1">
        <f t="array" ref="AA378">SUMPRODUCT(LEN(H378)-LEN(SUBSTITUTE(H378,{"0";"1";"2";"3";"4";"5";"6";"7";"8";"9"},"")))</f>
        <v>12</v>
      </c>
      <c r="AC378" t="str">
        <f t="shared" si="37"/>
        <v/>
      </c>
      <c r="AD378">
        <f t="shared" si="38"/>
        <v>1</v>
      </c>
      <c r="AE378">
        <f t="shared" si="39"/>
        <v>1</v>
      </c>
      <c r="AF378" t="str">
        <f t="shared" si="40"/>
        <v>No</v>
      </c>
      <c r="AG378">
        <f t="shared" ca="1" si="41"/>
        <v>113</v>
      </c>
      <c r="AH378" t="str">
        <f ca="1">IF(OR(V378="",AG378=""),"Yes",IF(AG378&gt;Config!$B$41,"Yes","No"))</f>
        <v>No</v>
      </c>
    </row>
    <row r="379" spans="1:34" x14ac:dyDescent="0.25">
      <c r="A379" s="1" t="s">
        <v>3433</v>
      </c>
      <c r="B379" s="1" t="s">
        <v>322</v>
      </c>
      <c r="C379" s="1" t="s">
        <v>566</v>
      </c>
      <c r="D379" s="1" t="s">
        <v>3434</v>
      </c>
      <c r="E379" s="1" t="s">
        <v>34061</v>
      </c>
      <c r="F379" s="1" t="s">
        <v>3435</v>
      </c>
      <c r="G379" t="str">
        <f t="shared" si="35"/>
        <v>Valid</v>
      </c>
      <c r="H379" s="1" t="s">
        <v>3436</v>
      </c>
      <c r="I379" t="str" cm="1">
        <f t="array" ref="I379">IF(OR(TRIM(H379)="",ISNUMBER(SEARCH("#",H379)),AA379&lt;Config!$B$8,SUMPRODUCT(--ISNUMBER(SEARCH({"a";"b";"c";"d";"e";"f";"g";"h";"i";"j";"k";"l";"m";"n";"o";"p";"q";"r";"s";"t";"u";"v";"w";"x";"y";"z"},H379)))&gt;0),"Invalid","Valid")</f>
        <v>Valid</v>
      </c>
      <c r="J379" s="1" t="s">
        <v>3437</v>
      </c>
      <c r="K379" s="1" t="s">
        <v>866</v>
      </c>
      <c r="L379" s="1" t="s">
        <v>179</v>
      </c>
      <c r="M379" s="1" t="s">
        <v>165</v>
      </c>
      <c r="N379" s="1" t="s">
        <v>713</v>
      </c>
      <c r="O379" s="1" t="s">
        <v>266</v>
      </c>
      <c r="P379" t="s">
        <v>314</v>
      </c>
      <c r="Q379" s="1" t="s">
        <v>316</v>
      </c>
      <c r="R379" s="1" t="s">
        <v>663</v>
      </c>
      <c r="S379" s="1" t="s">
        <v>3438</v>
      </c>
      <c r="T379" s="1" t="s">
        <v>3439</v>
      </c>
      <c r="U379" s="1" t="s">
        <v>3440</v>
      </c>
      <c r="V379" s="1" t="s">
        <v>124</v>
      </c>
      <c r="W379" s="1" t="s">
        <v>33823</v>
      </c>
      <c r="X379" t="str">
        <f t="shared" si="36"/>
        <v>Complete</v>
      </c>
      <c r="Y379">
        <f>MAX(0,100-IF(G379="Invalid",Config!$B$5,0)-IF(I379="Invalid",Config!$B$6,0)-IF(X379="Incomplete",Config!$B$7,0)-IF(AF379="Yes",Config!$B$37,0))</f>
        <v>100</v>
      </c>
      <c r="Z379" s="1">
        <f>IF(OR(TRIM(B379)="",COUNTIF(Config!$B$15:$B$19,B379)&gt;0),1,0)+IF(OR(TRIM(C379)="",COUNTIF(Config!$B$15:$B$19,C379)&gt;0),1,0)+IF(OR(TRIM(F379)="",COUNTIF(Config!$B$15:$B$19,F379)&gt;0),1,0)+IF(OR(TRIM(H379)="",COUNTIF(Config!$B$15:$B$19,H379)&gt;0),1,0)+IF(OR(TRIM(E379)="",COUNTIF(Config!$B$15:$B$19,E379)&gt;0),1,0)+IF(OR(TRIM(K379)="",COUNTIF(Config!$B$15:$B$19,K379)&gt;0),1,0)+IF(OR(TRIM(P379)="",COUNTIF(Config!$B$15:$B$19,P379)&gt;0),1,0)+IF(OR(TRIM(R379)="",COUNTIF(Config!$B$15:$B$19,R379)&gt;0),1,0)</f>
        <v>0</v>
      </c>
      <c r="AA379" s="1" cm="1">
        <f t="array" ref="AA379">SUMPRODUCT(LEN(H379)-LEN(SUBSTITUTE(H379,{"0";"1";"2";"3";"4";"5";"6";"7";"8";"9"},"")))</f>
        <v>12</v>
      </c>
      <c r="AC379" t="str">
        <f t="shared" si="37"/>
        <v/>
      </c>
      <c r="AD379">
        <f t="shared" si="38"/>
        <v>1</v>
      </c>
      <c r="AE379">
        <f t="shared" si="39"/>
        <v>1</v>
      </c>
      <c r="AF379" t="str">
        <f t="shared" si="40"/>
        <v>No</v>
      </c>
      <c r="AG379">
        <f t="shared" ca="1" si="41"/>
        <v>435</v>
      </c>
      <c r="AH379" t="str">
        <f ca="1">IF(OR(V379="",AG379=""),"Yes",IF(AG379&gt;Config!$B$41,"Yes","No"))</f>
        <v>Yes</v>
      </c>
    </row>
    <row r="380" spans="1:34" x14ac:dyDescent="0.25">
      <c r="A380" s="1" t="s">
        <v>3441</v>
      </c>
      <c r="B380" s="1" t="s">
        <v>295</v>
      </c>
      <c r="C380" s="1" t="s">
        <v>499</v>
      </c>
      <c r="D380" s="1" t="s">
        <v>3442</v>
      </c>
      <c r="E380" s="1" t="s">
        <v>34062</v>
      </c>
      <c r="F380" s="1" t="s">
        <v>3443</v>
      </c>
      <c r="G380" t="str">
        <f t="shared" si="35"/>
        <v>Valid</v>
      </c>
      <c r="H380" s="1" t="s">
        <v>3444</v>
      </c>
      <c r="I380" t="str" cm="1">
        <f t="array" ref="I380">IF(OR(TRIM(H380)="",ISNUMBER(SEARCH("#",H380)),AA380&lt;Config!$B$8,SUMPRODUCT(--ISNUMBER(SEARCH({"a";"b";"c";"d";"e";"f";"g";"h";"i";"j";"k";"l";"m";"n";"o";"p";"q";"r";"s";"t";"u";"v";"w";"x";"y";"z"},H380)))&gt;0),"Invalid","Valid")</f>
        <v>Valid</v>
      </c>
      <c r="J380" s="1" t="s">
        <v>3445</v>
      </c>
      <c r="K380" s="1" t="s">
        <v>28</v>
      </c>
      <c r="L380" s="1" t="s">
        <v>265</v>
      </c>
      <c r="M380" s="1" t="s">
        <v>85</v>
      </c>
      <c r="N380" s="1" t="s">
        <v>252</v>
      </c>
      <c r="O380" s="1" t="s">
        <v>196</v>
      </c>
      <c r="P380" t="s">
        <v>314</v>
      </c>
      <c r="Q380" s="1" t="s">
        <v>315</v>
      </c>
      <c r="R380" s="1" t="s">
        <v>316</v>
      </c>
      <c r="S380" s="1" t="s">
        <v>3446</v>
      </c>
      <c r="T380" s="1" t="s">
        <v>3447</v>
      </c>
      <c r="U380" s="1" t="s">
        <v>3448</v>
      </c>
      <c r="V380" s="1" t="s">
        <v>1980</v>
      </c>
      <c r="W380" s="1" t="s">
        <v>33823</v>
      </c>
      <c r="X380" t="str">
        <f t="shared" si="36"/>
        <v>Complete</v>
      </c>
      <c r="Y380">
        <f>MAX(0,100-IF(G380="Invalid",Config!$B$5,0)-IF(I380="Invalid",Config!$B$6,0)-IF(X380="Incomplete",Config!$B$7,0)-IF(AF380="Yes",Config!$B$37,0))</f>
        <v>75</v>
      </c>
      <c r="Z380" s="1">
        <f>IF(OR(TRIM(B380)="",COUNTIF(Config!$B$15:$B$19,B380)&gt;0),1,0)+IF(OR(TRIM(C380)="",COUNTIF(Config!$B$15:$B$19,C380)&gt;0),1,0)+IF(OR(TRIM(F380)="",COUNTIF(Config!$B$15:$B$19,F380)&gt;0),1,0)+IF(OR(TRIM(H380)="",COUNTIF(Config!$B$15:$B$19,H380)&gt;0),1,0)+IF(OR(TRIM(E380)="",COUNTIF(Config!$B$15:$B$19,E380)&gt;0),1,0)+IF(OR(TRIM(K380)="",COUNTIF(Config!$B$15:$B$19,K380)&gt;0),1,0)+IF(OR(TRIM(P380)="",COUNTIF(Config!$B$15:$B$19,P380)&gt;0),1,0)+IF(OR(TRIM(R380)="",COUNTIF(Config!$B$15:$B$19,R380)&gt;0),1,0)</f>
        <v>0</v>
      </c>
      <c r="AA380" s="1" cm="1">
        <f t="array" ref="AA380">SUMPRODUCT(LEN(H380)-LEN(SUBSTITUTE(H380,{"0";"1";"2";"3";"4";"5";"6";"7";"8";"9"},"")))</f>
        <v>10</v>
      </c>
      <c r="AC380" t="str">
        <f t="shared" si="37"/>
        <v>Potential Duplicate</v>
      </c>
      <c r="AD380">
        <f t="shared" si="38"/>
        <v>2</v>
      </c>
      <c r="AE380">
        <f t="shared" si="39"/>
        <v>2</v>
      </c>
      <c r="AF380" t="str">
        <f t="shared" si="40"/>
        <v>Yes</v>
      </c>
      <c r="AG380">
        <f t="shared" ca="1" si="41"/>
        <v>73</v>
      </c>
      <c r="AH380" t="str">
        <f ca="1">IF(OR(V380="",AG380=""),"Yes",IF(AG380&gt;Config!$B$41,"Yes","No"))</f>
        <v>No</v>
      </c>
    </row>
    <row r="381" spans="1:34" x14ac:dyDescent="0.25">
      <c r="A381" s="1" t="s">
        <v>3449</v>
      </c>
      <c r="B381" s="1" t="s">
        <v>244</v>
      </c>
      <c r="C381" s="1" t="s">
        <v>545</v>
      </c>
      <c r="D381" s="1" t="s">
        <v>3450</v>
      </c>
      <c r="E381" s="1" t="s">
        <v>33829</v>
      </c>
      <c r="F381" s="1" t="s">
        <v>3451</v>
      </c>
      <c r="G381" t="str">
        <f t="shared" si="35"/>
        <v>Valid</v>
      </c>
      <c r="H381" s="1" t="s">
        <v>3452</v>
      </c>
      <c r="I381" t="str" cm="1">
        <f t="array" ref="I381">IF(OR(TRIM(H381)="",ISNUMBER(SEARCH("#",H381)),AA381&lt;Config!$B$8,SUMPRODUCT(--ISNUMBER(SEARCH({"a";"b";"c";"d";"e";"f";"g";"h";"i";"j";"k";"l";"m";"n";"o";"p";"q";"r";"s";"t";"u";"v";"w";"x";"y";"z"},H381)))&gt;0),"Invalid","Valid")</f>
        <v>Valid</v>
      </c>
      <c r="J381" s="1" t="s">
        <v>3453</v>
      </c>
      <c r="K381" s="1" t="s">
        <v>147</v>
      </c>
      <c r="L381" s="1" t="s">
        <v>134</v>
      </c>
      <c r="M381" s="1" t="s">
        <v>462</v>
      </c>
      <c r="N381" s="1" t="s">
        <v>211</v>
      </c>
      <c r="O381" s="1" t="s">
        <v>149</v>
      </c>
      <c r="P381" t="s">
        <v>53</v>
      </c>
      <c r="Q381" s="1" t="s">
        <v>150</v>
      </c>
      <c r="R381" s="1" t="s">
        <v>70</v>
      </c>
      <c r="S381" s="1" t="s">
        <v>1253</v>
      </c>
      <c r="T381" s="1" t="s">
        <v>3454</v>
      </c>
      <c r="U381" s="1" t="s">
        <v>3455</v>
      </c>
      <c r="V381" s="1" t="s">
        <v>3456</v>
      </c>
      <c r="W381" s="1" t="s">
        <v>186</v>
      </c>
      <c r="X381" t="str">
        <f t="shared" si="36"/>
        <v>Incomplete</v>
      </c>
      <c r="Y381">
        <f>MAX(0,100-IF(G381="Invalid",Config!$B$5,0)-IF(I381="Invalid",Config!$B$6,0)-IF(X381="Incomplete",Config!$B$7,0)-IF(AF381="Yes",Config!$B$37,0))</f>
        <v>60</v>
      </c>
      <c r="Z381" s="1">
        <f>IF(OR(TRIM(B381)="",COUNTIF(Config!$B$15:$B$19,B381)&gt;0),1,0)+IF(OR(TRIM(C381)="",COUNTIF(Config!$B$15:$B$19,C381)&gt;0),1,0)+IF(OR(TRIM(F381)="",COUNTIF(Config!$B$15:$B$19,F381)&gt;0),1,0)+IF(OR(TRIM(H381)="",COUNTIF(Config!$B$15:$B$19,H381)&gt;0),1,0)+IF(OR(TRIM(E381)="",COUNTIF(Config!$B$15:$B$19,E381)&gt;0),1,0)+IF(OR(TRIM(K381)="",COUNTIF(Config!$B$15:$B$19,K381)&gt;0),1,0)+IF(OR(TRIM(P381)="",COUNTIF(Config!$B$15:$B$19,P381)&gt;0),1,0)+IF(OR(TRIM(R381)="",COUNTIF(Config!$B$15:$B$19,R381)&gt;0),1,0)</f>
        <v>1</v>
      </c>
      <c r="AA381" s="1" cm="1">
        <f t="array" ref="AA381">SUMPRODUCT(LEN(H381)-LEN(SUBSTITUTE(H381,{"0";"1";"2";"3";"4";"5";"6";"7";"8";"9"},"")))</f>
        <v>12</v>
      </c>
      <c r="AC381" t="str">
        <f t="shared" si="37"/>
        <v>Incomplete Profile</v>
      </c>
      <c r="AD381">
        <f t="shared" si="38"/>
        <v>1</v>
      </c>
      <c r="AE381">
        <f t="shared" si="39"/>
        <v>1</v>
      </c>
      <c r="AF381" t="str">
        <f t="shared" si="40"/>
        <v>No</v>
      </c>
      <c r="AG381">
        <f t="shared" ca="1" si="41"/>
        <v>202</v>
      </c>
      <c r="AH381" t="str">
        <f ca="1">IF(OR(V381="",AG381=""),"Yes",IF(AG381&gt;Config!$B$41,"Yes","No"))</f>
        <v>No</v>
      </c>
    </row>
    <row r="382" spans="1:34" x14ac:dyDescent="0.25">
      <c r="A382" s="1" t="s">
        <v>3457</v>
      </c>
      <c r="B382" s="1" t="s">
        <v>1015</v>
      </c>
      <c r="C382" s="1" t="s">
        <v>43</v>
      </c>
      <c r="D382" s="1" t="s">
        <v>3458</v>
      </c>
      <c r="E382" s="1" t="s">
        <v>477</v>
      </c>
      <c r="F382" s="1" t="s">
        <v>3459</v>
      </c>
      <c r="G382" t="str">
        <f t="shared" si="35"/>
        <v>Valid</v>
      </c>
      <c r="H382" s="1" t="s">
        <v>3460</v>
      </c>
      <c r="I382" t="str" cm="1">
        <f t="array" ref="I382">IF(OR(TRIM(H382)="",ISNUMBER(SEARCH("#",H382)),AA382&lt;Config!$B$8,SUMPRODUCT(--ISNUMBER(SEARCH({"a";"b";"c";"d";"e";"f";"g";"h";"i";"j";"k";"l";"m";"n";"o";"p";"q";"r";"s";"t";"u";"v";"w";"x";"y";"z"},H382)))&gt;0),"Invalid","Valid")</f>
        <v>Valid</v>
      </c>
      <c r="J382" s="1" t="s">
        <v>3461</v>
      </c>
      <c r="K382" s="1" t="s">
        <v>264</v>
      </c>
      <c r="L382" s="1" t="s">
        <v>179</v>
      </c>
      <c r="M382" s="1" t="s">
        <v>235</v>
      </c>
      <c r="N382" s="1" t="s">
        <v>51</v>
      </c>
      <c r="O382" s="1" t="s">
        <v>196</v>
      </c>
      <c r="P382" t="s">
        <v>328</v>
      </c>
      <c r="Q382" s="1" t="s">
        <v>329</v>
      </c>
      <c r="R382" s="1" t="s">
        <v>614</v>
      </c>
      <c r="S382" s="1" t="s">
        <v>3462</v>
      </c>
      <c r="T382" s="1" t="s">
        <v>3463</v>
      </c>
      <c r="U382" s="1" t="s">
        <v>3464</v>
      </c>
      <c r="V382" s="1" t="s">
        <v>3465</v>
      </c>
      <c r="W382" s="1" t="s">
        <v>293</v>
      </c>
      <c r="X382" t="str">
        <f t="shared" si="36"/>
        <v>Complete</v>
      </c>
      <c r="Y382">
        <f>MAX(0,100-IF(G382="Invalid",Config!$B$5,0)-IF(I382="Invalid",Config!$B$6,0)-IF(X382="Incomplete",Config!$B$7,0)-IF(AF382="Yes",Config!$B$37,0))</f>
        <v>100</v>
      </c>
      <c r="Z382" s="1">
        <f>IF(OR(TRIM(B382)="",COUNTIF(Config!$B$15:$B$19,B382)&gt;0),1,0)+IF(OR(TRIM(C382)="",COUNTIF(Config!$B$15:$B$19,C382)&gt;0),1,0)+IF(OR(TRIM(F382)="",COUNTIF(Config!$B$15:$B$19,F382)&gt;0),1,0)+IF(OR(TRIM(H382)="",COUNTIF(Config!$B$15:$B$19,H382)&gt;0),1,0)+IF(OR(TRIM(E382)="",COUNTIF(Config!$B$15:$B$19,E382)&gt;0),1,0)+IF(OR(TRIM(K382)="",COUNTIF(Config!$B$15:$B$19,K382)&gt;0),1,0)+IF(OR(TRIM(P382)="",COUNTIF(Config!$B$15:$B$19,P382)&gt;0),1,0)+IF(OR(TRIM(R382)="",COUNTIF(Config!$B$15:$B$19,R382)&gt;0),1,0)</f>
        <v>0</v>
      </c>
      <c r="AA382" s="1" cm="1">
        <f t="array" ref="AA382">SUMPRODUCT(LEN(H382)-LEN(SUBSTITUTE(H382,{"0";"1";"2";"3";"4";"5";"6";"7";"8";"9"},"")))</f>
        <v>11</v>
      </c>
      <c r="AC382" t="str">
        <f t="shared" si="37"/>
        <v/>
      </c>
      <c r="AD382">
        <f t="shared" si="38"/>
        <v>1</v>
      </c>
      <c r="AE382">
        <f t="shared" si="39"/>
        <v>1</v>
      </c>
      <c r="AF382" t="str">
        <f t="shared" si="40"/>
        <v>No</v>
      </c>
      <c r="AG382">
        <f t="shared" ca="1" si="41"/>
        <v>703</v>
      </c>
      <c r="AH382" t="str">
        <f ca="1">IF(OR(V382="",AG382=""),"Yes",IF(AG382&gt;Config!$B$41,"Yes","No"))</f>
        <v>Yes</v>
      </c>
    </row>
    <row r="383" spans="1:34" x14ac:dyDescent="0.25">
      <c r="A383" s="1" t="s">
        <v>3466</v>
      </c>
      <c r="B383" s="1" t="s">
        <v>322</v>
      </c>
      <c r="C383" s="1" t="s">
        <v>33815</v>
      </c>
      <c r="D383" s="1" t="s">
        <v>322</v>
      </c>
      <c r="E383" s="1" t="s">
        <v>34063</v>
      </c>
      <c r="F383" s="1" t="s">
        <v>3467</v>
      </c>
      <c r="G383" t="str">
        <f t="shared" si="35"/>
        <v>Valid</v>
      </c>
      <c r="H383" s="1" t="s">
        <v>3468</v>
      </c>
      <c r="I383" t="str" cm="1">
        <f t="array" ref="I383">IF(OR(TRIM(H383)="",ISNUMBER(SEARCH("#",H383)),AA383&lt;Config!$B$8,SUMPRODUCT(--ISNUMBER(SEARCH({"a";"b";"c";"d";"e";"f";"g";"h";"i";"j";"k";"l";"m";"n";"o";"p";"q";"r";"s";"t";"u";"v";"w";"x";"y";"z"},H383)))&gt;0),"Invalid","Valid")</f>
        <v>Valid</v>
      </c>
      <c r="J383" s="1" t="s">
        <v>3469</v>
      </c>
      <c r="K383" s="1" t="s">
        <v>117</v>
      </c>
      <c r="L383" s="1" t="s">
        <v>179</v>
      </c>
      <c r="M383" s="1" t="s">
        <v>235</v>
      </c>
      <c r="N383" s="1" t="s">
        <v>148</v>
      </c>
      <c r="O383" s="1" t="s">
        <v>149</v>
      </c>
      <c r="P383" t="s">
        <v>53</v>
      </c>
      <c r="Q383" s="1" t="s">
        <v>181</v>
      </c>
      <c r="R383" s="1" t="s">
        <v>150</v>
      </c>
      <c r="S383" s="1" t="s">
        <v>3470</v>
      </c>
      <c r="T383" s="1" t="s">
        <v>3471</v>
      </c>
      <c r="U383" s="1" t="s">
        <v>657</v>
      </c>
      <c r="V383" s="1" t="s">
        <v>140</v>
      </c>
      <c r="W383" s="1" t="s">
        <v>384</v>
      </c>
      <c r="X383" t="str">
        <f t="shared" si="36"/>
        <v>Incomplete</v>
      </c>
      <c r="Y383">
        <f>MAX(0,100-IF(G383="Invalid",Config!$B$5,0)-IF(I383="Invalid",Config!$B$6,0)-IF(X383="Incomplete",Config!$B$7,0)-IF(AF383="Yes",Config!$B$37,0))</f>
        <v>60</v>
      </c>
      <c r="Z383" s="1">
        <f>IF(OR(TRIM(B383)="",COUNTIF(Config!$B$15:$B$19,B383)&gt;0),1,0)+IF(OR(TRIM(C383)="",COUNTIF(Config!$B$15:$B$19,C383)&gt;0),1,0)+IF(OR(TRIM(F383)="",COUNTIF(Config!$B$15:$B$19,F383)&gt;0),1,0)+IF(OR(TRIM(H383)="",COUNTIF(Config!$B$15:$B$19,H383)&gt;0),1,0)+IF(OR(TRIM(E383)="",COUNTIF(Config!$B$15:$B$19,E383)&gt;0),1,0)+IF(OR(TRIM(K383)="",COUNTIF(Config!$B$15:$B$19,K383)&gt;0),1,0)+IF(OR(TRIM(P383)="",COUNTIF(Config!$B$15:$B$19,P383)&gt;0),1,0)+IF(OR(TRIM(R383)="",COUNTIF(Config!$B$15:$B$19,R383)&gt;0),1,0)</f>
        <v>1</v>
      </c>
      <c r="AA383" s="1" cm="1">
        <f t="array" ref="AA383">SUMPRODUCT(LEN(H383)-LEN(SUBSTITUTE(H383,{"0";"1";"2";"3";"4";"5";"6";"7";"8";"9"},"")))</f>
        <v>12</v>
      </c>
      <c r="AC383" t="str">
        <f t="shared" si="37"/>
        <v>Incomplete Profile</v>
      </c>
      <c r="AD383">
        <f t="shared" si="38"/>
        <v>1</v>
      </c>
      <c r="AE383">
        <f t="shared" si="39"/>
        <v>1</v>
      </c>
      <c r="AF383" t="str">
        <f t="shared" si="40"/>
        <v>No</v>
      </c>
      <c r="AG383">
        <f t="shared" ca="1" si="41"/>
        <v>37</v>
      </c>
      <c r="AH383" t="str">
        <f ca="1">IF(OR(V383="",AG383=""),"Yes",IF(AG383&gt;Config!$B$41,"Yes","No"))</f>
        <v>No</v>
      </c>
    </row>
    <row r="384" spans="1:34" x14ac:dyDescent="0.25">
      <c r="A384" s="1" t="s">
        <v>3472</v>
      </c>
      <c r="B384" s="1" t="s">
        <v>2127</v>
      </c>
      <c r="C384" s="1" t="s">
        <v>296</v>
      </c>
      <c r="D384" s="1" t="s">
        <v>3473</v>
      </c>
      <c r="E384" s="1" t="s">
        <v>2178</v>
      </c>
      <c r="F384" s="1" t="s">
        <v>3474</v>
      </c>
      <c r="G384" t="str">
        <f t="shared" si="35"/>
        <v>Valid</v>
      </c>
      <c r="H384" s="1" t="s">
        <v>3475</v>
      </c>
      <c r="I384" t="str" cm="1">
        <f t="array" ref="I384">IF(OR(TRIM(H384)="",ISNUMBER(SEARCH("#",H384)),AA384&lt;Config!$B$8,SUMPRODUCT(--ISNUMBER(SEARCH({"a";"b";"c";"d";"e";"f";"g";"h";"i";"j";"k";"l";"m";"n";"o";"p";"q";"r";"s";"t";"u";"v";"w";"x";"y";"z"},H384)))&gt;0),"Invalid","Valid")</f>
        <v>Valid</v>
      </c>
      <c r="J384" s="1" t="s">
        <v>3476</v>
      </c>
      <c r="K384" s="1" t="s">
        <v>264</v>
      </c>
      <c r="L384" s="1" t="s">
        <v>102</v>
      </c>
      <c r="M384" s="1" t="s">
        <v>103</v>
      </c>
      <c r="N384" s="1" t="s">
        <v>211</v>
      </c>
      <c r="O384" s="1" t="s">
        <v>149</v>
      </c>
      <c r="P384" t="s">
        <v>87</v>
      </c>
      <c r="Q384" s="1" t="s">
        <v>166</v>
      </c>
      <c r="R384" s="1" t="s">
        <v>550</v>
      </c>
      <c r="S384" s="1" t="s">
        <v>3477</v>
      </c>
      <c r="T384" s="1" t="s">
        <v>3478</v>
      </c>
      <c r="U384" s="1" t="s">
        <v>3479</v>
      </c>
      <c r="V384" s="1" t="s">
        <v>3480</v>
      </c>
      <c r="W384" s="1" t="s">
        <v>94</v>
      </c>
      <c r="X384" t="str">
        <f t="shared" si="36"/>
        <v>Complete</v>
      </c>
      <c r="Y384">
        <f>MAX(0,100-IF(G384="Invalid",Config!$B$5,0)-IF(I384="Invalid",Config!$B$6,0)-IF(X384="Incomplete",Config!$B$7,0)-IF(AF384="Yes",Config!$B$37,0))</f>
        <v>75</v>
      </c>
      <c r="Z384" s="1">
        <f>IF(OR(TRIM(B384)="",COUNTIF(Config!$B$15:$B$19,B384)&gt;0),1,0)+IF(OR(TRIM(C384)="",COUNTIF(Config!$B$15:$B$19,C384)&gt;0),1,0)+IF(OR(TRIM(F384)="",COUNTIF(Config!$B$15:$B$19,F384)&gt;0),1,0)+IF(OR(TRIM(H384)="",COUNTIF(Config!$B$15:$B$19,H384)&gt;0),1,0)+IF(OR(TRIM(E384)="",COUNTIF(Config!$B$15:$B$19,E384)&gt;0),1,0)+IF(OR(TRIM(K384)="",COUNTIF(Config!$B$15:$B$19,K384)&gt;0),1,0)+IF(OR(TRIM(P384)="",COUNTIF(Config!$B$15:$B$19,P384)&gt;0),1,0)+IF(OR(TRIM(R384)="",COUNTIF(Config!$B$15:$B$19,R384)&gt;0),1,0)</f>
        <v>0</v>
      </c>
      <c r="AA384" s="1" cm="1">
        <f t="array" ref="AA384">SUMPRODUCT(LEN(H384)-LEN(SUBSTITUTE(H384,{"0";"1";"2";"3";"4";"5";"6";"7";"8";"9"},"")))</f>
        <v>11</v>
      </c>
      <c r="AC384" t="str">
        <f t="shared" si="37"/>
        <v>Potential Duplicate</v>
      </c>
      <c r="AD384">
        <f t="shared" si="38"/>
        <v>2</v>
      </c>
      <c r="AE384">
        <f t="shared" si="39"/>
        <v>1</v>
      </c>
      <c r="AF384" t="str">
        <f t="shared" si="40"/>
        <v>Yes</v>
      </c>
      <c r="AG384">
        <f t="shared" ca="1" si="41"/>
        <v>480</v>
      </c>
      <c r="AH384" t="str">
        <f ca="1">IF(OR(V384="",AG384=""),"Yes",IF(AG384&gt;Config!$B$41,"Yes","No"))</f>
        <v>Yes</v>
      </c>
    </row>
    <row r="385" spans="1:34" x14ac:dyDescent="0.25">
      <c r="A385" s="1" t="s">
        <v>3481</v>
      </c>
      <c r="B385" s="1" t="s">
        <v>544</v>
      </c>
      <c r="C385" s="1" t="s">
        <v>679</v>
      </c>
      <c r="D385" s="1" t="s">
        <v>3482</v>
      </c>
      <c r="E385" s="1" t="s">
        <v>34064</v>
      </c>
      <c r="F385" s="1" t="s">
        <v>3483</v>
      </c>
      <c r="G385" t="str">
        <f t="shared" si="35"/>
        <v>Valid</v>
      </c>
      <c r="H385" s="1" t="s">
        <v>3484</v>
      </c>
      <c r="I385" t="str" cm="1">
        <f t="array" ref="I385">IF(OR(TRIM(H385)="",ISNUMBER(SEARCH("#",H385)),AA385&lt;Config!$B$8,SUMPRODUCT(--ISNUMBER(SEARCH({"a";"b";"c";"d";"e";"f";"g";"h";"i";"j";"k";"l";"m";"n";"o";"p";"q";"r";"s";"t";"u";"v";"w";"x";"y";"z"},H385)))&gt;0),"Invalid","Valid")</f>
        <v>Valid</v>
      </c>
      <c r="J385" s="1" t="s">
        <v>3485</v>
      </c>
      <c r="K385" s="1" t="s">
        <v>866</v>
      </c>
      <c r="L385" s="1" t="s">
        <v>49</v>
      </c>
      <c r="M385" s="1" t="s">
        <v>50</v>
      </c>
      <c r="N385" s="1" t="s">
        <v>358</v>
      </c>
      <c r="O385" s="1" t="s">
        <v>32</v>
      </c>
      <c r="P385" t="s">
        <v>53</v>
      </c>
      <c r="Q385" s="1" t="s">
        <v>181</v>
      </c>
      <c r="R385" s="1" t="s">
        <v>150</v>
      </c>
      <c r="S385" s="1" t="s">
        <v>3486</v>
      </c>
      <c r="T385" s="1" t="s">
        <v>3487</v>
      </c>
      <c r="U385" s="1" t="s">
        <v>3488</v>
      </c>
      <c r="V385" s="1" t="s">
        <v>3489</v>
      </c>
      <c r="W385" s="1" t="s">
        <v>75</v>
      </c>
      <c r="X385" t="str">
        <f t="shared" si="36"/>
        <v>Complete</v>
      </c>
      <c r="Y385">
        <f>MAX(0,100-IF(G385="Invalid",Config!$B$5,0)-IF(I385="Invalid",Config!$B$6,0)-IF(X385="Incomplete",Config!$B$7,0)-IF(AF385="Yes",Config!$B$37,0))</f>
        <v>100</v>
      </c>
      <c r="Z385" s="1">
        <f>IF(OR(TRIM(B385)="",COUNTIF(Config!$B$15:$B$19,B385)&gt;0),1,0)+IF(OR(TRIM(C385)="",COUNTIF(Config!$B$15:$B$19,C385)&gt;0),1,0)+IF(OR(TRIM(F385)="",COUNTIF(Config!$B$15:$B$19,F385)&gt;0),1,0)+IF(OR(TRIM(H385)="",COUNTIF(Config!$B$15:$B$19,H385)&gt;0),1,0)+IF(OR(TRIM(E385)="",COUNTIF(Config!$B$15:$B$19,E385)&gt;0),1,0)+IF(OR(TRIM(K385)="",COUNTIF(Config!$B$15:$B$19,K385)&gt;0),1,0)+IF(OR(TRIM(P385)="",COUNTIF(Config!$B$15:$B$19,P385)&gt;0),1,0)+IF(OR(TRIM(R385)="",COUNTIF(Config!$B$15:$B$19,R385)&gt;0),1,0)</f>
        <v>0</v>
      </c>
      <c r="AA385" s="1" cm="1">
        <f t="array" ref="AA385">SUMPRODUCT(LEN(H385)-LEN(SUBSTITUTE(H385,{"0";"1";"2";"3";"4";"5";"6";"7";"8";"9"},"")))</f>
        <v>10</v>
      </c>
      <c r="AC385" t="str">
        <f t="shared" si="37"/>
        <v/>
      </c>
      <c r="AD385">
        <f t="shared" si="38"/>
        <v>1</v>
      </c>
      <c r="AE385">
        <f t="shared" si="39"/>
        <v>1</v>
      </c>
      <c r="AF385" t="str">
        <f t="shared" si="40"/>
        <v>No</v>
      </c>
      <c r="AG385">
        <f t="shared" ca="1" si="41"/>
        <v>625</v>
      </c>
      <c r="AH385" t="str">
        <f ca="1">IF(OR(V385="",AG385=""),"Yes",IF(AG385&gt;Config!$B$41,"Yes","No"))</f>
        <v>Yes</v>
      </c>
    </row>
    <row r="386" spans="1:34" x14ac:dyDescent="0.25">
      <c r="A386" s="1" t="s">
        <v>3490</v>
      </c>
      <c r="B386" s="1" t="s">
        <v>1257</v>
      </c>
      <c r="C386" s="1" t="s">
        <v>97</v>
      </c>
      <c r="D386" s="1" t="s">
        <v>3491</v>
      </c>
      <c r="E386" s="1" t="s">
        <v>578</v>
      </c>
      <c r="F386" s="1" t="s">
        <v>3492</v>
      </c>
      <c r="G386" t="str">
        <f t="shared" si="35"/>
        <v>Valid</v>
      </c>
      <c r="H386" s="1" t="s">
        <v>131</v>
      </c>
      <c r="I386" t="str" cm="1">
        <f t="array" ref="I386">IF(OR(TRIM(H386)="",ISNUMBER(SEARCH("#",H386)),AA386&lt;Config!$B$8,SUMPRODUCT(--ISNUMBER(SEARCH({"a";"b";"c";"d";"e";"f";"g";"h";"i";"j";"k";"l";"m";"n";"o";"p";"q";"r";"s";"t";"u";"v";"w";"x";"y";"z"},H386)))&gt;0),"Invalid","Valid")</f>
        <v>Invalid</v>
      </c>
      <c r="J386" s="1" t="s">
        <v>3493</v>
      </c>
      <c r="K386" s="1" t="s">
        <v>66</v>
      </c>
      <c r="L386" s="1" t="s">
        <v>134</v>
      </c>
      <c r="M386" s="1" t="s">
        <v>517</v>
      </c>
      <c r="N386" s="1" t="s">
        <v>33819</v>
      </c>
      <c r="O386" s="1" t="s">
        <v>149</v>
      </c>
      <c r="P386" t="s">
        <v>328</v>
      </c>
      <c r="Q386" s="1" t="s">
        <v>33838</v>
      </c>
      <c r="R386" s="1" t="s">
        <v>330</v>
      </c>
      <c r="S386" s="1" t="s">
        <v>3494</v>
      </c>
      <c r="T386" s="1" t="s">
        <v>3495</v>
      </c>
      <c r="U386" s="1" t="s">
        <v>3496</v>
      </c>
      <c r="V386" s="1" t="s">
        <v>3497</v>
      </c>
      <c r="W386" s="1" t="s">
        <v>186</v>
      </c>
      <c r="X386" t="str">
        <f t="shared" si="36"/>
        <v>Complete</v>
      </c>
      <c r="Y386">
        <f>MAX(0,100-IF(G386="Invalid",Config!$B$5,0)-IF(I386="Invalid",Config!$B$6,0)-IF(X386="Incomplete",Config!$B$7,0)-IF(AF386="Yes",Config!$B$37,0))</f>
        <v>80</v>
      </c>
      <c r="Z386" s="1">
        <f>IF(OR(TRIM(B386)="",COUNTIF(Config!$B$15:$B$19,B386)&gt;0),1,0)+IF(OR(TRIM(C386)="",COUNTIF(Config!$B$15:$B$19,C386)&gt;0),1,0)+IF(OR(TRIM(F386)="",COUNTIF(Config!$B$15:$B$19,F386)&gt;0),1,0)+IF(OR(TRIM(H386)="",COUNTIF(Config!$B$15:$B$19,H386)&gt;0),1,0)+IF(OR(TRIM(E386)="",COUNTIF(Config!$B$15:$B$19,E386)&gt;0),1,0)+IF(OR(TRIM(K386)="",COUNTIF(Config!$B$15:$B$19,K386)&gt;0),1,0)+IF(OR(TRIM(P386)="",COUNTIF(Config!$B$15:$B$19,P386)&gt;0),1,0)+IF(OR(TRIM(R386)="",COUNTIF(Config!$B$15:$B$19,R386)&gt;0),1,0)</f>
        <v>0</v>
      </c>
      <c r="AA386" s="1" cm="1">
        <f t="array" ref="AA386">SUMPRODUCT(LEN(H386)-LEN(SUBSTITUTE(H386,{"0";"1";"2";"3";"4";"5";"6";"7";"8";"9"},"")))</f>
        <v>3</v>
      </c>
      <c r="AC386" t="str">
        <f t="shared" si="37"/>
        <v>Invalid Phone</v>
      </c>
      <c r="AD386">
        <f t="shared" si="38"/>
        <v>1</v>
      </c>
      <c r="AE386">
        <f t="shared" si="39"/>
        <v>0</v>
      </c>
      <c r="AF386" t="str">
        <f t="shared" si="40"/>
        <v>No</v>
      </c>
      <c r="AG386">
        <f t="shared" ca="1" si="41"/>
        <v>427</v>
      </c>
      <c r="AH386" t="str">
        <f ca="1">IF(OR(V386="",AG386=""),"Yes",IF(AG386&gt;Config!$B$41,"Yes","No"))</f>
        <v>Yes</v>
      </c>
    </row>
    <row r="387" spans="1:34" x14ac:dyDescent="0.25">
      <c r="A387" s="1" t="s">
        <v>3498</v>
      </c>
      <c r="B387" s="1" t="s">
        <v>995</v>
      </c>
      <c r="C387" s="1" t="s">
        <v>899</v>
      </c>
      <c r="D387" s="1" t="s">
        <v>3499</v>
      </c>
      <c r="E387" s="1" t="s">
        <v>159</v>
      </c>
      <c r="F387" s="1" t="s">
        <v>3500</v>
      </c>
      <c r="G387" t="str">
        <f t="shared" ref="G387:G450" si="42">IFERROR(IF(OR(TRIM(F387)="",LEN(F387)-LEN(SUBSTITUTE(F387,"@",""))&lt;&gt;1,FIND("@",F387)=1,RIGHT(F387,1)=".",ISNUMBER(SEARCH(" ",F387)),ISERROR(FIND(".",F387,FIND("@",F387)+2))),"Invalid","Valid"),"Invalid")</f>
        <v>Valid</v>
      </c>
      <c r="H387" s="1" t="s">
        <v>3501</v>
      </c>
      <c r="I387" t="str" cm="1">
        <f t="array" ref="I387">IF(OR(TRIM(H387)="",ISNUMBER(SEARCH("#",H387)),AA387&lt;Config!$B$8,SUMPRODUCT(--ISNUMBER(SEARCH({"a";"b";"c";"d";"e";"f";"g";"h";"i";"j";"k";"l";"m";"n";"o";"p";"q";"r";"s";"t";"u";"v";"w";"x";"y";"z"},H387)))&gt;0),"Invalid","Valid")</f>
        <v>Valid</v>
      </c>
      <c r="J387" s="1" t="s">
        <v>3502</v>
      </c>
      <c r="K387" s="1" t="s">
        <v>481</v>
      </c>
      <c r="L387" s="1" t="s">
        <v>49</v>
      </c>
      <c r="M387" s="1" t="s">
        <v>85</v>
      </c>
      <c r="N387" s="1" t="s">
        <v>51</v>
      </c>
      <c r="O387" s="1" t="s">
        <v>180</v>
      </c>
      <c r="P387" t="s">
        <v>104</v>
      </c>
      <c r="Q387" s="1" t="s">
        <v>105</v>
      </c>
      <c r="R387" s="1" t="s">
        <v>106</v>
      </c>
      <c r="S387" s="1" t="s">
        <v>3503</v>
      </c>
      <c r="T387" s="1" t="s">
        <v>3504</v>
      </c>
      <c r="U387" s="1" t="s">
        <v>3464</v>
      </c>
      <c r="V387" s="1" t="s">
        <v>3505</v>
      </c>
      <c r="W387" s="1" t="s">
        <v>141</v>
      </c>
      <c r="X387" t="str">
        <f t="shared" ref="X387:X450" si="43">IF(Z387=0,"Complete","Incomplete")</f>
        <v>Complete</v>
      </c>
      <c r="Y387">
        <f>MAX(0,100-IF(G387="Invalid",Config!$B$5,0)-IF(I387="Invalid",Config!$B$6,0)-IF(X387="Incomplete",Config!$B$7,0)-IF(AF387="Yes",Config!$B$37,0))</f>
        <v>100</v>
      </c>
      <c r="Z387" s="1">
        <f>IF(OR(TRIM(B387)="",COUNTIF(Config!$B$15:$B$19,B387)&gt;0),1,0)+IF(OR(TRIM(C387)="",COUNTIF(Config!$B$15:$B$19,C387)&gt;0),1,0)+IF(OR(TRIM(F387)="",COUNTIF(Config!$B$15:$B$19,F387)&gt;0),1,0)+IF(OR(TRIM(H387)="",COUNTIF(Config!$B$15:$B$19,H387)&gt;0),1,0)+IF(OR(TRIM(E387)="",COUNTIF(Config!$B$15:$B$19,E387)&gt;0),1,0)+IF(OR(TRIM(K387)="",COUNTIF(Config!$B$15:$B$19,K387)&gt;0),1,0)+IF(OR(TRIM(P387)="",COUNTIF(Config!$B$15:$B$19,P387)&gt;0),1,0)+IF(OR(TRIM(R387)="",COUNTIF(Config!$B$15:$B$19,R387)&gt;0),1,0)</f>
        <v>0</v>
      </c>
      <c r="AA387" s="1" cm="1">
        <f t="array" ref="AA387">SUMPRODUCT(LEN(H387)-LEN(SUBSTITUTE(H387,{"0";"1";"2";"3";"4";"5";"6";"7";"8";"9"},"")))</f>
        <v>11</v>
      </c>
      <c r="AC387" t="str">
        <f t="shared" ref="AC387:AC450" si="44">_xlfn.TEXTJOIN("; ",TRUE,IF(G387="Invalid","Invalid Email",""),IF(I387="Invalid","Invalid Phone",""),IF(X387="Incomplete","Incomplete Profile",""),IF(AF387="Yes","Potential Duplicate",""))</f>
        <v/>
      </c>
      <c r="AD387">
        <f t="shared" ref="AD387:AD450" si="45">IF(OR(TRIM(F387)="",G387="Invalid"),0,COUNTIF($F$2:$F$5131,F387))</f>
        <v>1</v>
      </c>
      <c r="AE387">
        <f t="shared" ref="AE387:AE450" si="46">IF(OR(TRIM(H387)="",I387="Invalid"),0,COUNTIF($H$2:$H$5131,H387))</f>
        <v>1</v>
      </c>
      <c r="AF387" t="str">
        <f t="shared" ref="AF387:AF450" si="47">IF(OR(AD387&gt;1,AE387&gt;1),"Yes","No")</f>
        <v>No</v>
      </c>
      <c r="AG387">
        <f t="shared" ref="AG387:AG450" ca="1" si="48">IFERROR(TODAY()-DATEVALUE(V387),IFERROR(TODAY()-DATE(VALUE(RIGHT(V387,4)),VALUE(MID(V387,FIND("/",V387)+1,FIND("/",V387,FIND("/",V387)+1)-FIND("/",V387)-1)),VALUE(LEFT(V387,FIND("/",V387)-1))),""))</f>
        <v>379</v>
      </c>
      <c r="AH387" t="str">
        <f ca="1">IF(OR(V387="",AG387=""),"Yes",IF(AG387&gt;Config!$B$41,"Yes","No"))</f>
        <v>Yes</v>
      </c>
    </row>
    <row r="388" spans="1:34" x14ac:dyDescent="0.25">
      <c r="A388" s="1" t="s">
        <v>3506</v>
      </c>
      <c r="B388" s="1" t="s">
        <v>510</v>
      </c>
      <c r="C388" s="1" t="s">
        <v>33938</v>
      </c>
      <c r="D388" s="1" t="s">
        <v>34065</v>
      </c>
      <c r="E388" s="1" t="s">
        <v>33829</v>
      </c>
      <c r="F388" s="1" t="s">
        <v>3507</v>
      </c>
      <c r="G388" t="str">
        <f t="shared" si="42"/>
        <v>Valid</v>
      </c>
      <c r="H388" s="1" t="s">
        <v>3508</v>
      </c>
      <c r="I388" t="str" cm="1">
        <f t="array" ref="I388">IF(OR(TRIM(H388)="",ISNUMBER(SEARCH("#",H388)),AA388&lt;Config!$B$8,SUMPRODUCT(--ISNUMBER(SEARCH({"a";"b";"c";"d";"e";"f";"g";"h";"i";"j";"k";"l";"m";"n";"o";"p";"q";"r";"s";"t";"u";"v";"w";"x";"y";"z"},H388)))&gt;0),"Invalid","Valid")</f>
        <v>Valid</v>
      </c>
      <c r="J388" s="1" t="s">
        <v>3509</v>
      </c>
      <c r="K388" s="1" t="s">
        <v>516</v>
      </c>
      <c r="L388" s="1" t="s">
        <v>29</v>
      </c>
      <c r="M388" s="1" t="s">
        <v>343</v>
      </c>
      <c r="N388" s="1" t="s">
        <v>224</v>
      </c>
      <c r="O388" s="1" t="s">
        <v>69</v>
      </c>
      <c r="P388" t="s">
        <v>328</v>
      </c>
      <c r="Q388" s="1" t="s">
        <v>329</v>
      </c>
      <c r="R388" s="1" t="s">
        <v>571</v>
      </c>
      <c r="S388" s="1" t="s">
        <v>3510</v>
      </c>
      <c r="T388" s="1" t="s">
        <v>3511</v>
      </c>
      <c r="U388" s="1" t="s">
        <v>3512</v>
      </c>
      <c r="V388" s="1" t="s">
        <v>3513</v>
      </c>
      <c r="W388" s="1" t="s">
        <v>75</v>
      </c>
      <c r="X388" t="str">
        <f t="shared" si="43"/>
        <v>Incomplete</v>
      </c>
      <c r="Y388">
        <f>MAX(0,100-IF(G388="Invalid",Config!$B$5,0)-IF(I388="Invalid",Config!$B$6,0)-IF(X388="Incomplete",Config!$B$7,0)-IF(AF388="Yes",Config!$B$37,0))</f>
        <v>60</v>
      </c>
      <c r="Z388" s="1">
        <f>IF(OR(TRIM(B388)="",COUNTIF(Config!$B$15:$B$19,B388)&gt;0),1,0)+IF(OR(TRIM(C388)="",COUNTIF(Config!$B$15:$B$19,C388)&gt;0),1,0)+IF(OR(TRIM(F388)="",COUNTIF(Config!$B$15:$B$19,F388)&gt;0),1,0)+IF(OR(TRIM(H388)="",COUNTIF(Config!$B$15:$B$19,H388)&gt;0),1,0)+IF(OR(TRIM(E388)="",COUNTIF(Config!$B$15:$B$19,E388)&gt;0),1,0)+IF(OR(TRIM(K388)="",COUNTIF(Config!$B$15:$B$19,K388)&gt;0),1,0)+IF(OR(TRIM(P388)="",COUNTIF(Config!$B$15:$B$19,P388)&gt;0),1,0)+IF(OR(TRIM(R388)="",COUNTIF(Config!$B$15:$B$19,R388)&gt;0),1,0)</f>
        <v>1</v>
      </c>
      <c r="AA388" s="1" cm="1">
        <f t="array" ref="AA388">SUMPRODUCT(LEN(H388)-LEN(SUBSTITUTE(H388,{"0";"1";"2";"3";"4";"5";"6";"7";"8";"9"},"")))</f>
        <v>11</v>
      </c>
      <c r="AC388" t="str">
        <f t="shared" si="44"/>
        <v>Incomplete Profile</v>
      </c>
      <c r="AD388">
        <f t="shared" si="45"/>
        <v>1</v>
      </c>
      <c r="AE388">
        <f t="shared" si="46"/>
        <v>1</v>
      </c>
      <c r="AF388" t="str">
        <f t="shared" si="47"/>
        <v>No</v>
      </c>
      <c r="AG388">
        <f t="shared" ca="1" si="48"/>
        <v>129</v>
      </c>
      <c r="AH388" t="str">
        <f ca="1">IF(OR(V388="",AG388=""),"Yes",IF(AG388&gt;Config!$B$41,"Yes","No"))</f>
        <v>No</v>
      </c>
    </row>
    <row r="389" spans="1:34" x14ac:dyDescent="0.25">
      <c r="A389" s="1" t="s">
        <v>3514</v>
      </c>
      <c r="B389" s="1" t="s">
        <v>650</v>
      </c>
      <c r="C389" s="1" t="s">
        <v>1007</v>
      </c>
      <c r="D389" s="1" t="s">
        <v>3515</v>
      </c>
      <c r="E389" s="1" t="s">
        <v>33866</v>
      </c>
      <c r="F389" s="1" t="s">
        <v>3516</v>
      </c>
      <c r="G389" t="str">
        <f t="shared" si="42"/>
        <v>Valid</v>
      </c>
      <c r="H389" s="1" t="s">
        <v>3517</v>
      </c>
      <c r="I389" t="str" cm="1">
        <f t="array" ref="I389">IF(OR(TRIM(H389)="",ISNUMBER(SEARCH("#",H389)),AA389&lt;Config!$B$8,SUMPRODUCT(--ISNUMBER(SEARCH({"a";"b";"c";"d";"e";"f";"g";"h";"i";"j";"k";"l";"m";"n";"o";"p";"q";"r";"s";"t";"u";"v";"w";"x";"y";"z"},H389)))&gt;0),"Invalid","Valid")</f>
        <v>Valid</v>
      </c>
      <c r="J389" s="1" t="s">
        <v>3518</v>
      </c>
      <c r="K389" s="1" t="s">
        <v>287</v>
      </c>
      <c r="L389" s="1" t="s">
        <v>84</v>
      </c>
      <c r="M389" s="1" t="s">
        <v>33827</v>
      </c>
      <c r="N389" s="1" t="s">
        <v>252</v>
      </c>
      <c r="O389" s="1" t="s">
        <v>69</v>
      </c>
      <c r="P389" t="s">
        <v>53</v>
      </c>
      <c r="Q389" s="1" t="s">
        <v>181</v>
      </c>
      <c r="R389" s="1" t="s">
        <v>415</v>
      </c>
      <c r="S389" s="1" t="s">
        <v>3519</v>
      </c>
      <c r="T389" s="1" t="s">
        <v>3520</v>
      </c>
      <c r="U389" s="1" t="s">
        <v>474</v>
      </c>
      <c r="V389" s="1" t="s">
        <v>140</v>
      </c>
      <c r="W389" s="1" t="s">
        <v>141</v>
      </c>
      <c r="X389" t="str">
        <f t="shared" si="43"/>
        <v>Complete</v>
      </c>
      <c r="Y389">
        <f>MAX(0,100-IF(G389="Invalid",Config!$B$5,0)-IF(I389="Invalid",Config!$B$6,0)-IF(X389="Incomplete",Config!$B$7,0)-IF(AF389="Yes",Config!$B$37,0))</f>
        <v>100</v>
      </c>
      <c r="Z389" s="1">
        <f>IF(OR(TRIM(B389)="",COUNTIF(Config!$B$15:$B$19,B389)&gt;0),1,0)+IF(OR(TRIM(C389)="",COUNTIF(Config!$B$15:$B$19,C389)&gt;0),1,0)+IF(OR(TRIM(F389)="",COUNTIF(Config!$B$15:$B$19,F389)&gt;0),1,0)+IF(OR(TRIM(H389)="",COUNTIF(Config!$B$15:$B$19,H389)&gt;0),1,0)+IF(OR(TRIM(E389)="",COUNTIF(Config!$B$15:$B$19,E389)&gt;0),1,0)+IF(OR(TRIM(K389)="",COUNTIF(Config!$B$15:$B$19,K389)&gt;0),1,0)+IF(OR(TRIM(P389)="",COUNTIF(Config!$B$15:$B$19,P389)&gt;0),1,0)+IF(OR(TRIM(R389)="",COUNTIF(Config!$B$15:$B$19,R389)&gt;0),1,0)</f>
        <v>0</v>
      </c>
      <c r="AA389" s="1" cm="1">
        <f t="array" ref="AA389">SUMPRODUCT(LEN(H389)-LEN(SUBSTITUTE(H389,{"0";"1";"2";"3";"4";"5";"6";"7";"8";"9"},"")))</f>
        <v>12</v>
      </c>
      <c r="AC389" t="str">
        <f t="shared" si="44"/>
        <v/>
      </c>
      <c r="AD389">
        <f t="shared" si="45"/>
        <v>1</v>
      </c>
      <c r="AE389">
        <f t="shared" si="46"/>
        <v>1</v>
      </c>
      <c r="AF389" t="str">
        <f t="shared" si="47"/>
        <v>No</v>
      </c>
      <c r="AG389">
        <f t="shared" ca="1" si="48"/>
        <v>37</v>
      </c>
      <c r="AH389" t="str">
        <f ca="1">IF(OR(V389="",AG389=""),"Yes",IF(AG389&gt;Config!$B$41,"Yes","No"))</f>
        <v>No</v>
      </c>
    </row>
    <row r="390" spans="1:34" x14ac:dyDescent="0.25">
      <c r="A390" s="1" t="s">
        <v>3521</v>
      </c>
      <c r="B390" s="1" t="s">
        <v>3522</v>
      </c>
      <c r="C390" s="1" t="s">
        <v>775</v>
      </c>
      <c r="D390" s="1" t="s">
        <v>3523</v>
      </c>
      <c r="E390" s="1" t="s">
        <v>33866</v>
      </c>
      <c r="F390" s="1" t="s">
        <v>3524</v>
      </c>
      <c r="G390" t="str">
        <f t="shared" si="42"/>
        <v>Valid</v>
      </c>
      <c r="H390" s="1" t="s">
        <v>3525</v>
      </c>
      <c r="I390" t="str" cm="1">
        <f t="array" ref="I390">IF(OR(TRIM(H390)="",ISNUMBER(SEARCH("#",H390)),AA390&lt;Config!$B$8,SUMPRODUCT(--ISNUMBER(SEARCH({"a";"b";"c";"d";"e";"f";"g";"h";"i";"j";"k";"l";"m";"n";"o";"p";"q";"r";"s";"t";"u";"v";"w";"x";"y";"z"},H390)))&gt;0),"Invalid","Valid")</f>
        <v>Valid</v>
      </c>
      <c r="J390" s="1" t="s">
        <v>3526</v>
      </c>
      <c r="K390" s="1" t="s">
        <v>369</v>
      </c>
      <c r="L390" s="1" t="s">
        <v>49</v>
      </c>
      <c r="M390" s="1" t="s">
        <v>33827</v>
      </c>
      <c r="N390" s="1" t="s">
        <v>437</v>
      </c>
      <c r="O390" s="1" t="s">
        <v>52</v>
      </c>
      <c r="P390" t="s">
        <v>87</v>
      </c>
      <c r="Q390" s="1" t="s">
        <v>438</v>
      </c>
      <c r="R390" s="1" t="s">
        <v>379</v>
      </c>
      <c r="S390" s="1" t="s">
        <v>3527</v>
      </c>
      <c r="T390" s="1" t="s">
        <v>3528</v>
      </c>
      <c r="U390" s="1" t="s">
        <v>3529</v>
      </c>
      <c r="V390" s="1" t="s">
        <v>1347</v>
      </c>
      <c r="W390" s="1" t="s">
        <v>186</v>
      </c>
      <c r="X390" t="str">
        <f t="shared" si="43"/>
        <v>Complete</v>
      </c>
      <c r="Y390">
        <f>MAX(0,100-IF(G390="Invalid",Config!$B$5,0)-IF(I390="Invalid",Config!$B$6,0)-IF(X390="Incomplete",Config!$B$7,0)-IF(AF390="Yes",Config!$B$37,0))</f>
        <v>100</v>
      </c>
      <c r="Z390" s="1">
        <f>IF(OR(TRIM(B390)="",COUNTIF(Config!$B$15:$B$19,B390)&gt;0),1,0)+IF(OR(TRIM(C390)="",COUNTIF(Config!$B$15:$B$19,C390)&gt;0),1,0)+IF(OR(TRIM(F390)="",COUNTIF(Config!$B$15:$B$19,F390)&gt;0),1,0)+IF(OR(TRIM(H390)="",COUNTIF(Config!$B$15:$B$19,H390)&gt;0),1,0)+IF(OR(TRIM(E390)="",COUNTIF(Config!$B$15:$B$19,E390)&gt;0),1,0)+IF(OR(TRIM(K390)="",COUNTIF(Config!$B$15:$B$19,K390)&gt;0),1,0)+IF(OR(TRIM(P390)="",COUNTIF(Config!$B$15:$B$19,P390)&gt;0),1,0)+IF(OR(TRIM(R390)="",COUNTIF(Config!$B$15:$B$19,R390)&gt;0),1,0)</f>
        <v>0</v>
      </c>
      <c r="AA390" s="1" cm="1">
        <f t="array" ref="AA390">SUMPRODUCT(LEN(H390)-LEN(SUBSTITUTE(H390,{"0";"1";"2";"3";"4";"5";"6";"7";"8";"9"},"")))</f>
        <v>11</v>
      </c>
      <c r="AC390" t="str">
        <f t="shared" si="44"/>
        <v/>
      </c>
      <c r="AD390">
        <f t="shared" si="45"/>
        <v>1</v>
      </c>
      <c r="AE390">
        <f t="shared" si="46"/>
        <v>1</v>
      </c>
      <c r="AF390" t="str">
        <f t="shared" si="47"/>
        <v>No</v>
      </c>
      <c r="AG390">
        <f t="shared" ca="1" si="48"/>
        <v>37</v>
      </c>
      <c r="AH390" t="str">
        <f ca="1">IF(OR(V390="",AG390=""),"Yes",IF(AG390&gt;Config!$B$41,"Yes","No"))</f>
        <v>No</v>
      </c>
    </row>
    <row r="391" spans="1:34" x14ac:dyDescent="0.25">
      <c r="A391" s="1" t="s">
        <v>3530</v>
      </c>
      <c r="B391" s="1" t="s">
        <v>1399</v>
      </c>
      <c r="C391" s="1" t="s">
        <v>420</v>
      </c>
      <c r="D391" s="1" t="s">
        <v>3531</v>
      </c>
      <c r="E391" s="1" t="s">
        <v>283</v>
      </c>
      <c r="F391" s="1" t="s">
        <v>3532</v>
      </c>
      <c r="G391" t="str">
        <f t="shared" si="42"/>
        <v>Valid</v>
      </c>
      <c r="H391" s="1" t="s">
        <v>3533</v>
      </c>
      <c r="I391" t="str" cm="1">
        <f t="array" ref="I391">IF(OR(TRIM(H391)="",ISNUMBER(SEARCH("#",H391)),AA391&lt;Config!$B$8,SUMPRODUCT(--ISNUMBER(SEARCH({"a";"b";"c";"d";"e";"f";"g";"h";"i";"j";"k";"l";"m";"n";"o";"p";"q";"r";"s";"t";"u";"v";"w";"x";"y";"z"},H391)))&gt;0),"Invalid","Valid")</f>
        <v>Valid</v>
      </c>
      <c r="J391" s="1" t="s">
        <v>3534</v>
      </c>
      <c r="K391" s="1" t="s">
        <v>425</v>
      </c>
      <c r="L391" s="1" t="s">
        <v>84</v>
      </c>
      <c r="M391" s="1" t="s">
        <v>251</v>
      </c>
      <c r="N391" s="1" t="s">
        <v>68</v>
      </c>
      <c r="O391" s="1" t="s">
        <v>69</v>
      </c>
      <c r="P391" t="s">
        <v>53</v>
      </c>
      <c r="Q391" s="1" t="s">
        <v>55</v>
      </c>
      <c r="R391" s="1" t="s">
        <v>55</v>
      </c>
      <c r="S391" s="1" t="s">
        <v>3535</v>
      </c>
      <c r="T391" s="1" t="s">
        <v>3536</v>
      </c>
      <c r="U391" s="1" t="s">
        <v>1701</v>
      </c>
      <c r="V391" s="1" t="s">
        <v>140</v>
      </c>
      <c r="W391" s="1" t="s">
        <v>94</v>
      </c>
      <c r="X391" t="str">
        <f t="shared" si="43"/>
        <v>Complete</v>
      </c>
      <c r="Y391">
        <f>MAX(0,100-IF(G391="Invalid",Config!$B$5,0)-IF(I391="Invalid",Config!$B$6,0)-IF(X391="Incomplete",Config!$B$7,0)-IF(AF391="Yes",Config!$B$37,0))</f>
        <v>75</v>
      </c>
      <c r="Z391" s="1">
        <f>IF(OR(TRIM(B391)="",COUNTIF(Config!$B$15:$B$19,B391)&gt;0),1,0)+IF(OR(TRIM(C391)="",COUNTIF(Config!$B$15:$B$19,C391)&gt;0),1,0)+IF(OR(TRIM(F391)="",COUNTIF(Config!$B$15:$B$19,F391)&gt;0),1,0)+IF(OR(TRIM(H391)="",COUNTIF(Config!$B$15:$B$19,H391)&gt;0),1,0)+IF(OR(TRIM(E391)="",COUNTIF(Config!$B$15:$B$19,E391)&gt;0),1,0)+IF(OR(TRIM(K391)="",COUNTIF(Config!$B$15:$B$19,K391)&gt;0),1,0)+IF(OR(TRIM(P391)="",COUNTIF(Config!$B$15:$B$19,P391)&gt;0),1,0)+IF(OR(TRIM(R391)="",COUNTIF(Config!$B$15:$B$19,R391)&gt;0),1,0)</f>
        <v>0</v>
      </c>
      <c r="AA391" s="1" cm="1">
        <f t="array" ref="AA391">SUMPRODUCT(LEN(H391)-LEN(SUBSTITUTE(H391,{"0";"1";"2";"3";"4";"5";"6";"7";"8";"9"},"")))</f>
        <v>10</v>
      </c>
      <c r="AC391" t="str">
        <f t="shared" si="44"/>
        <v>Potential Duplicate</v>
      </c>
      <c r="AD391">
        <f t="shared" si="45"/>
        <v>1</v>
      </c>
      <c r="AE391">
        <f t="shared" si="46"/>
        <v>2</v>
      </c>
      <c r="AF391" t="str">
        <f t="shared" si="47"/>
        <v>Yes</v>
      </c>
      <c r="AG391">
        <f t="shared" ca="1" si="48"/>
        <v>37</v>
      </c>
      <c r="AH391" t="str">
        <f ca="1">IF(OR(V391="",AG391=""),"Yes",IF(AG391&gt;Config!$B$41,"Yes","No"))</f>
        <v>No</v>
      </c>
    </row>
    <row r="392" spans="1:34" x14ac:dyDescent="0.25">
      <c r="A392" s="1" t="s">
        <v>3537</v>
      </c>
      <c r="B392" s="1" t="s">
        <v>1015</v>
      </c>
      <c r="C392" s="1" t="s">
        <v>23</v>
      </c>
      <c r="D392" s="1" t="s">
        <v>3538</v>
      </c>
      <c r="E392" s="1" t="s">
        <v>578</v>
      </c>
      <c r="F392" s="1" t="s">
        <v>3539</v>
      </c>
      <c r="G392" t="str">
        <f t="shared" si="42"/>
        <v>Valid</v>
      </c>
      <c r="H392" s="1" t="s">
        <v>3540</v>
      </c>
      <c r="I392" t="str" cm="1">
        <f t="array" ref="I392">IF(OR(TRIM(H392)="",ISNUMBER(SEARCH("#",H392)),AA392&lt;Config!$B$8,SUMPRODUCT(--ISNUMBER(SEARCH({"a";"b";"c";"d";"e";"f";"g";"h";"i";"j";"k";"l";"m";"n";"o";"p";"q";"r";"s";"t";"u";"v";"w";"x";"y";"z"},H392)))&gt;0),"Invalid","Valid")</f>
        <v>Valid</v>
      </c>
      <c r="J392" s="1" t="s">
        <v>3541</v>
      </c>
      <c r="K392" s="1" t="s">
        <v>369</v>
      </c>
      <c r="L392" s="1" t="s">
        <v>67</v>
      </c>
      <c r="M392" s="1" t="s">
        <v>391</v>
      </c>
      <c r="N392" s="1" t="s">
        <v>86</v>
      </c>
      <c r="O392" s="1" t="s">
        <v>196</v>
      </c>
      <c r="P392" t="s">
        <v>344</v>
      </c>
      <c r="Q392" s="1" t="s">
        <v>345</v>
      </c>
      <c r="R392" s="1" t="s">
        <v>971</v>
      </c>
      <c r="S392" s="1" t="s">
        <v>3542</v>
      </c>
      <c r="T392" s="1" t="s">
        <v>3543</v>
      </c>
      <c r="U392" s="1" t="s">
        <v>3544</v>
      </c>
      <c r="V392" s="1" t="s">
        <v>3545</v>
      </c>
      <c r="W392" s="1" t="s">
        <v>141</v>
      </c>
      <c r="X392" t="str">
        <f t="shared" si="43"/>
        <v>Complete</v>
      </c>
      <c r="Y392">
        <f>MAX(0,100-IF(G392="Invalid",Config!$B$5,0)-IF(I392="Invalid",Config!$B$6,0)-IF(X392="Incomplete",Config!$B$7,0)-IF(AF392="Yes",Config!$B$37,0))</f>
        <v>100</v>
      </c>
      <c r="Z392" s="1">
        <f>IF(OR(TRIM(B392)="",COUNTIF(Config!$B$15:$B$19,B392)&gt;0),1,0)+IF(OR(TRIM(C392)="",COUNTIF(Config!$B$15:$B$19,C392)&gt;0),1,0)+IF(OR(TRIM(F392)="",COUNTIF(Config!$B$15:$B$19,F392)&gt;0),1,0)+IF(OR(TRIM(H392)="",COUNTIF(Config!$B$15:$B$19,H392)&gt;0),1,0)+IF(OR(TRIM(E392)="",COUNTIF(Config!$B$15:$B$19,E392)&gt;0),1,0)+IF(OR(TRIM(K392)="",COUNTIF(Config!$B$15:$B$19,K392)&gt;0),1,0)+IF(OR(TRIM(P392)="",COUNTIF(Config!$B$15:$B$19,P392)&gt;0),1,0)+IF(OR(TRIM(R392)="",COUNTIF(Config!$B$15:$B$19,R392)&gt;0),1,0)</f>
        <v>0</v>
      </c>
      <c r="AA392" s="1" cm="1">
        <f t="array" ref="AA392">SUMPRODUCT(LEN(H392)-LEN(SUBSTITUTE(H392,{"0";"1";"2";"3";"4";"5";"6";"7";"8";"9"},"")))</f>
        <v>10</v>
      </c>
      <c r="AC392" t="str">
        <f t="shared" si="44"/>
        <v/>
      </c>
      <c r="AD392">
        <f t="shared" si="45"/>
        <v>1</v>
      </c>
      <c r="AE392">
        <f t="shared" si="46"/>
        <v>1</v>
      </c>
      <c r="AF392" t="str">
        <f t="shared" si="47"/>
        <v>No</v>
      </c>
      <c r="AG392" t="str">
        <f t="shared" ca="1" si="48"/>
        <v/>
      </c>
      <c r="AH392" t="str">
        <f ca="1">IF(OR(V392="",AG392=""),"Yes",IF(AG392&gt;Config!$B$41,"Yes","No"))</f>
        <v>Yes</v>
      </c>
    </row>
    <row r="393" spans="1:34" x14ac:dyDescent="0.25">
      <c r="A393" s="1" t="s">
        <v>3546</v>
      </c>
      <c r="B393" s="1" t="s">
        <v>1616</v>
      </c>
      <c r="C393" s="1" t="s">
        <v>1166</v>
      </c>
      <c r="D393" s="1" t="s">
        <v>3547</v>
      </c>
      <c r="E393" s="1" t="s">
        <v>34066</v>
      </c>
      <c r="F393" s="1" t="s">
        <v>3548</v>
      </c>
      <c r="G393" t="str">
        <f t="shared" si="42"/>
        <v>Valid</v>
      </c>
      <c r="H393" s="1" t="s">
        <v>3549</v>
      </c>
      <c r="I393" t="str" cm="1">
        <f t="array" ref="I393">IF(OR(TRIM(H393)="",ISNUMBER(SEARCH("#",H393)),AA393&lt;Config!$B$8,SUMPRODUCT(--ISNUMBER(SEARCH({"a";"b";"c";"d";"e";"f";"g";"h";"i";"j";"k";"l";"m";"n";"o";"p";"q";"r";"s";"t";"u";"v";"w";"x";"y";"z"},H393)))&gt;0),"Invalid","Valid")</f>
        <v>Valid</v>
      </c>
      <c r="J393" s="1" t="s">
        <v>3550</v>
      </c>
      <c r="K393" s="1" t="s">
        <v>178</v>
      </c>
      <c r="L393" s="1" t="s">
        <v>265</v>
      </c>
      <c r="M393" s="1" t="s">
        <v>251</v>
      </c>
      <c r="N393" s="1" t="s">
        <v>437</v>
      </c>
      <c r="O393" s="1" t="s">
        <v>52</v>
      </c>
      <c r="P393" t="s">
        <v>236</v>
      </c>
      <c r="Q393" s="1" t="s">
        <v>254</v>
      </c>
      <c r="R393" s="1" t="s">
        <v>961</v>
      </c>
      <c r="S393" s="1" t="s">
        <v>3551</v>
      </c>
      <c r="T393" s="1" t="s">
        <v>3552</v>
      </c>
      <c r="U393" s="1" t="s">
        <v>3553</v>
      </c>
      <c r="V393" s="1" t="s">
        <v>1050</v>
      </c>
      <c r="W393" s="1" t="s">
        <v>293</v>
      </c>
      <c r="X393" t="str">
        <f t="shared" si="43"/>
        <v>Complete</v>
      </c>
      <c r="Y393">
        <f>MAX(0,100-IF(G393="Invalid",Config!$B$5,0)-IF(I393="Invalid",Config!$B$6,0)-IF(X393="Incomplete",Config!$B$7,0)-IF(AF393="Yes",Config!$B$37,0))</f>
        <v>100</v>
      </c>
      <c r="Z393" s="1">
        <f>IF(OR(TRIM(B393)="",COUNTIF(Config!$B$15:$B$19,B393)&gt;0),1,0)+IF(OR(TRIM(C393)="",COUNTIF(Config!$B$15:$B$19,C393)&gt;0),1,0)+IF(OR(TRIM(F393)="",COUNTIF(Config!$B$15:$B$19,F393)&gt;0),1,0)+IF(OR(TRIM(H393)="",COUNTIF(Config!$B$15:$B$19,H393)&gt;0),1,0)+IF(OR(TRIM(E393)="",COUNTIF(Config!$B$15:$B$19,E393)&gt;0),1,0)+IF(OR(TRIM(K393)="",COUNTIF(Config!$B$15:$B$19,K393)&gt;0),1,0)+IF(OR(TRIM(P393)="",COUNTIF(Config!$B$15:$B$19,P393)&gt;0),1,0)+IF(OR(TRIM(R393)="",COUNTIF(Config!$B$15:$B$19,R393)&gt;0),1,0)</f>
        <v>0</v>
      </c>
      <c r="AA393" s="1" cm="1">
        <f t="array" ref="AA393">SUMPRODUCT(LEN(H393)-LEN(SUBSTITUTE(H393,{"0";"1";"2";"3";"4";"5";"6";"7";"8";"9"},"")))</f>
        <v>12</v>
      </c>
      <c r="AC393" t="str">
        <f t="shared" si="44"/>
        <v/>
      </c>
      <c r="AD393">
        <f t="shared" si="45"/>
        <v>1</v>
      </c>
      <c r="AE393">
        <f t="shared" si="46"/>
        <v>1</v>
      </c>
      <c r="AF393" t="str">
        <f t="shared" si="47"/>
        <v>No</v>
      </c>
      <c r="AG393">
        <f t="shared" ca="1" si="48"/>
        <v>37</v>
      </c>
      <c r="AH393" t="str">
        <f ca="1">IF(OR(V393="",AG393=""),"Yes",IF(AG393&gt;Config!$B$41,"Yes","No"))</f>
        <v>No</v>
      </c>
    </row>
    <row r="394" spans="1:34" x14ac:dyDescent="0.25">
      <c r="A394" s="1" t="s">
        <v>3554</v>
      </c>
      <c r="B394" s="1" t="s">
        <v>3522</v>
      </c>
      <c r="C394" s="1" t="s">
        <v>353</v>
      </c>
      <c r="D394" s="1" t="s">
        <v>3555</v>
      </c>
      <c r="E394" s="1" t="s">
        <v>34067</v>
      </c>
      <c r="F394" s="1" t="s">
        <v>3556</v>
      </c>
      <c r="G394" t="str">
        <f t="shared" si="42"/>
        <v>Valid</v>
      </c>
      <c r="H394" s="1" t="s">
        <v>3557</v>
      </c>
      <c r="I394" t="str" cm="1">
        <f t="array" ref="I394">IF(OR(TRIM(H394)="",ISNUMBER(SEARCH("#",H394)),AA394&lt;Config!$B$8,SUMPRODUCT(--ISNUMBER(SEARCH({"a";"b";"c";"d";"e";"f";"g";"h";"i";"j";"k";"l";"m";"n";"o";"p";"q";"r";"s";"t";"u";"v";"w";"x";"y";"z"},H394)))&gt;0),"Invalid","Valid")</f>
        <v>Valid</v>
      </c>
      <c r="J394" s="1" t="s">
        <v>3558</v>
      </c>
      <c r="K394" s="1" t="s">
        <v>28</v>
      </c>
      <c r="L394" s="1" t="s">
        <v>67</v>
      </c>
      <c r="M394" s="1" t="s">
        <v>50</v>
      </c>
      <c r="N394" s="1" t="s">
        <v>252</v>
      </c>
      <c r="O394" s="1" t="s">
        <v>180</v>
      </c>
      <c r="P394" t="s">
        <v>328</v>
      </c>
      <c r="Q394" s="1" t="s">
        <v>1046</v>
      </c>
      <c r="R394" s="1" t="s">
        <v>330</v>
      </c>
      <c r="S394" s="1" t="s">
        <v>3559</v>
      </c>
      <c r="T394" s="1" t="s">
        <v>3560</v>
      </c>
      <c r="U394" s="1" t="s">
        <v>3561</v>
      </c>
      <c r="V394" s="1" t="s">
        <v>3562</v>
      </c>
      <c r="W394" s="1" t="s">
        <v>186</v>
      </c>
      <c r="X394" t="str">
        <f t="shared" si="43"/>
        <v>Complete</v>
      </c>
      <c r="Y394">
        <f>MAX(0,100-IF(G394="Invalid",Config!$B$5,0)-IF(I394="Invalid",Config!$B$6,0)-IF(X394="Incomplete",Config!$B$7,0)-IF(AF394="Yes",Config!$B$37,0))</f>
        <v>100</v>
      </c>
      <c r="Z394" s="1">
        <f>IF(OR(TRIM(B394)="",COUNTIF(Config!$B$15:$B$19,B394)&gt;0),1,0)+IF(OR(TRIM(C394)="",COUNTIF(Config!$B$15:$B$19,C394)&gt;0),1,0)+IF(OR(TRIM(F394)="",COUNTIF(Config!$B$15:$B$19,F394)&gt;0),1,0)+IF(OR(TRIM(H394)="",COUNTIF(Config!$B$15:$B$19,H394)&gt;0),1,0)+IF(OR(TRIM(E394)="",COUNTIF(Config!$B$15:$B$19,E394)&gt;0),1,0)+IF(OR(TRIM(K394)="",COUNTIF(Config!$B$15:$B$19,K394)&gt;0),1,0)+IF(OR(TRIM(P394)="",COUNTIF(Config!$B$15:$B$19,P394)&gt;0),1,0)+IF(OR(TRIM(R394)="",COUNTIF(Config!$B$15:$B$19,R394)&gt;0),1,0)</f>
        <v>0</v>
      </c>
      <c r="AA394" s="1" cm="1">
        <f t="array" ref="AA394">SUMPRODUCT(LEN(H394)-LEN(SUBSTITUTE(H394,{"0";"1";"2";"3";"4";"5";"6";"7";"8";"9"},"")))</f>
        <v>11</v>
      </c>
      <c r="AC394" t="str">
        <f t="shared" si="44"/>
        <v/>
      </c>
      <c r="AD394">
        <f t="shared" si="45"/>
        <v>1</v>
      </c>
      <c r="AE394">
        <f t="shared" si="46"/>
        <v>1</v>
      </c>
      <c r="AF394" t="str">
        <f t="shared" si="47"/>
        <v>No</v>
      </c>
      <c r="AG394">
        <f t="shared" ca="1" si="48"/>
        <v>603</v>
      </c>
      <c r="AH394" t="str">
        <f ca="1">IF(OR(V394="",AG394=""),"Yes",IF(AG394&gt;Config!$B$41,"Yes","No"))</f>
        <v>Yes</v>
      </c>
    </row>
    <row r="395" spans="1:34" x14ac:dyDescent="0.25">
      <c r="A395" s="1" t="s">
        <v>3563</v>
      </c>
      <c r="B395" s="1" t="s">
        <v>851</v>
      </c>
      <c r="C395" s="1" t="s">
        <v>173</v>
      </c>
      <c r="D395" s="1" t="s">
        <v>3564</v>
      </c>
      <c r="E395" s="1" t="s">
        <v>34068</v>
      </c>
      <c r="F395" s="1" t="s">
        <v>3565</v>
      </c>
      <c r="G395" t="str">
        <f t="shared" si="42"/>
        <v>Valid</v>
      </c>
      <c r="H395" s="1" t="s">
        <v>3566</v>
      </c>
      <c r="I395" t="str" cm="1">
        <f t="array" ref="I395">IF(OR(TRIM(H395)="",ISNUMBER(SEARCH("#",H395)),AA395&lt;Config!$B$8,SUMPRODUCT(--ISNUMBER(SEARCH({"a";"b";"c";"d";"e";"f";"g";"h";"i";"j";"k";"l";"m";"n";"o";"p";"q";"r";"s";"t";"u";"v";"w";"x";"y";"z"},H395)))&gt;0),"Invalid","Valid")</f>
        <v>Valid</v>
      </c>
      <c r="J395" s="1" t="s">
        <v>3567</v>
      </c>
      <c r="K395" s="1" t="s">
        <v>504</v>
      </c>
      <c r="L395" s="1" t="s">
        <v>450</v>
      </c>
      <c r="M395" s="1" t="s">
        <v>135</v>
      </c>
      <c r="N395" s="1" t="s">
        <v>713</v>
      </c>
      <c r="O395" s="1" t="s">
        <v>180</v>
      </c>
      <c r="P395" t="s">
        <v>53</v>
      </c>
      <c r="Q395" s="1" t="s">
        <v>181</v>
      </c>
      <c r="R395" s="1" t="s">
        <v>288</v>
      </c>
      <c r="S395" s="1" t="s">
        <v>3568</v>
      </c>
      <c r="T395" s="1" t="s">
        <v>3569</v>
      </c>
      <c r="U395" s="1" t="s">
        <v>3570</v>
      </c>
      <c r="V395" s="1" t="s">
        <v>3571</v>
      </c>
      <c r="W395" s="1" t="s">
        <v>202</v>
      </c>
      <c r="X395" t="str">
        <f t="shared" si="43"/>
        <v>Complete</v>
      </c>
      <c r="Y395">
        <f>MAX(0,100-IF(G395="Invalid",Config!$B$5,0)-IF(I395="Invalid",Config!$B$6,0)-IF(X395="Incomplete",Config!$B$7,0)-IF(AF395="Yes",Config!$B$37,0))</f>
        <v>100</v>
      </c>
      <c r="Z395" s="1">
        <f>IF(OR(TRIM(B395)="",COUNTIF(Config!$B$15:$B$19,B395)&gt;0),1,0)+IF(OR(TRIM(C395)="",COUNTIF(Config!$B$15:$B$19,C395)&gt;0),1,0)+IF(OR(TRIM(F395)="",COUNTIF(Config!$B$15:$B$19,F395)&gt;0),1,0)+IF(OR(TRIM(H395)="",COUNTIF(Config!$B$15:$B$19,H395)&gt;0),1,0)+IF(OR(TRIM(E395)="",COUNTIF(Config!$B$15:$B$19,E395)&gt;0),1,0)+IF(OR(TRIM(K395)="",COUNTIF(Config!$B$15:$B$19,K395)&gt;0),1,0)+IF(OR(TRIM(P395)="",COUNTIF(Config!$B$15:$B$19,P395)&gt;0),1,0)+IF(OR(TRIM(R395)="",COUNTIF(Config!$B$15:$B$19,R395)&gt;0),1,0)</f>
        <v>0</v>
      </c>
      <c r="AA395" s="1" cm="1">
        <f t="array" ref="AA395">SUMPRODUCT(LEN(H395)-LEN(SUBSTITUTE(H395,{"0";"1";"2";"3";"4";"5";"6";"7";"8";"9"},"")))</f>
        <v>12</v>
      </c>
      <c r="AC395" t="str">
        <f t="shared" si="44"/>
        <v/>
      </c>
      <c r="AD395">
        <f t="shared" si="45"/>
        <v>1</v>
      </c>
      <c r="AE395">
        <f t="shared" si="46"/>
        <v>1</v>
      </c>
      <c r="AF395" t="str">
        <f t="shared" si="47"/>
        <v>No</v>
      </c>
      <c r="AG395">
        <f t="shared" ca="1" si="48"/>
        <v>300</v>
      </c>
      <c r="AH395" t="str">
        <f ca="1">IF(OR(V395="",AG395=""),"Yes",IF(AG395&gt;Config!$B$41,"Yes","No"))</f>
        <v>No</v>
      </c>
    </row>
    <row r="396" spans="1:34" x14ac:dyDescent="0.25">
      <c r="A396" s="1" t="s">
        <v>3572</v>
      </c>
      <c r="B396" s="1" t="s">
        <v>631</v>
      </c>
      <c r="C396" s="1" t="s">
        <v>1068</v>
      </c>
      <c r="D396" s="1" t="s">
        <v>3573</v>
      </c>
      <c r="E396" s="1" t="s">
        <v>33837</v>
      </c>
      <c r="F396" s="1" t="s">
        <v>3574</v>
      </c>
      <c r="G396" t="str">
        <f t="shared" si="42"/>
        <v>Valid</v>
      </c>
      <c r="H396" s="1" t="s">
        <v>3575</v>
      </c>
      <c r="I396" t="str" cm="1">
        <f t="array" ref="I396">IF(OR(TRIM(H396)="",ISNUMBER(SEARCH("#",H396)),AA396&lt;Config!$B$8,SUMPRODUCT(--ISNUMBER(SEARCH({"a";"b";"c";"d";"e";"f";"g";"h";"i";"j";"k";"l";"m";"n";"o";"p";"q";"r";"s";"t";"u";"v";"w";"x";"y";"z"},H396)))&gt;0),"Invalid","Valid")</f>
        <v>Valid</v>
      </c>
      <c r="J396" s="1" t="s">
        <v>3576</v>
      </c>
      <c r="K396" s="1" t="s">
        <v>83</v>
      </c>
      <c r="L396" s="1" t="s">
        <v>29</v>
      </c>
      <c r="M396" s="1" t="s">
        <v>462</v>
      </c>
      <c r="N396" s="1" t="s">
        <v>713</v>
      </c>
      <c r="O396" s="1" t="s">
        <v>149</v>
      </c>
      <c r="P396" t="s">
        <v>53</v>
      </c>
      <c r="Q396" s="1" t="s">
        <v>54</v>
      </c>
      <c r="R396" s="1" t="s">
        <v>288</v>
      </c>
      <c r="S396" s="1" t="s">
        <v>3577</v>
      </c>
      <c r="T396" s="1" t="s">
        <v>3578</v>
      </c>
      <c r="U396" s="1" t="s">
        <v>59</v>
      </c>
      <c r="V396" s="1" t="s">
        <v>227</v>
      </c>
      <c r="W396" s="1" t="s">
        <v>186</v>
      </c>
      <c r="X396" t="str">
        <f t="shared" si="43"/>
        <v>Complete</v>
      </c>
      <c r="Y396">
        <f>MAX(0,100-IF(G396="Invalid",Config!$B$5,0)-IF(I396="Invalid",Config!$B$6,0)-IF(X396="Incomplete",Config!$B$7,0)-IF(AF396="Yes",Config!$B$37,0))</f>
        <v>100</v>
      </c>
      <c r="Z396" s="1">
        <f>IF(OR(TRIM(B396)="",COUNTIF(Config!$B$15:$B$19,B396)&gt;0),1,0)+IF(OR(TRIM(C396)="",COUNTIF(Config!$B$15:$B$19,C396)&gt;0),1,0)+IF(OR(TRIM(F396)="",COUNTIF(Config!$B$15:$B$19,F396)&gt;0),1,0)+IF(OR(TRIM(H396)="",COUNTIF(Config!$B$15:$B$19,H396)&gt;0),1,0)+IF(OR(TRIM(E396)="",COUNTIF(Config!$B$15:$B$19,E396)&gt;0),1,0)+IF(OR(TRIM(K396)="",COUNTIF(Config!$B$15:$B$19,K396)&gt;0),1,0)+IF(OR(TRIM(P396)="",COUNTIF(Config!$B$15:$B$19,P396)&gt;0),1,0)+IF(OR(TRIM(R396)="",COUNTIF(Config!$B$15:$B$19,R396)&gt;0),1,0)</f>
        <v>0</v>
      </c>
      <c r="AA396" s="1" cm="1">
        <f t="array" ref="AA396">SUMPRODUCT(LEN(H396)-LEN(SUBSTITUTE(H396,{"0";"1";"2";"3";"4";"5";"6";"7";"8";"9"},"")))</f>
        <v>12</v>
      </c>
      <c r="AC396" t="str">
        <f t="shared" si="44"/>
        <v/>
      </c>
      <c r="AD396">
        <f t="shared" si="45"/>
        <v>1</v>
      </c>
      <c r="AE396">
        <f t="shared" si="46"/>
        <v>1</v>
      </c>
      <c r="AF396" t="str">
        <f t="shared" si="47"/>
        <v>No</v>
      </c>
      <c r="AG396">
        <f t="shared" ca="1" si="48"/>
        <v>110</v>
      </c>
      <c r="AH396" t="str">
        <f ca="1">IF(OR(V396="",AG396=""),"Yes",IF(AG396&gt;Config!$B$41,"Yes","No"))</f>
        <v>No</v>
      </c>
    </row>
    <row r="397" spans="1:34" x14ac:dyDescent="0.25">
      <c r="A397" s="1" t="s">
        <v>3579</v>
      </c>
      <c r="B397" s="1" t="s">
        <v>1624</v>
      </c>
      <c r="C397" s="1" t="s">
        <v>1806</v>
      </c>
      <c r="D397" s="1" t="s">
        <v>3580</v>
      </c>
      <c r="E397" s="1" t="s">
        <v>2178</v>
      </c>
      <c r="F397" s="1" t="s">
        <v>3581</v>
      </c>
      <c r="G397" t="str">
        <f t="shared" si="42"/>
        <v>Valid</v>
      </c>
      <c r="H397" s="1" t="s">
        <v>3582</v>
      </c>
      <c r="I397" t="str" cm="1">
        <f t="array" ref="I397">IF(OR(TRIM(H397)="",ISNUMBER(SEARCH("#",H397)),AA397&lt;Config!$B$8,SUMPRODUCT(--ISNUMBER(SEARCH({"a";"b";"c";"d";"e";"f";"g";"h";"i";"j";"k";"l";"m";"n";"o";"p";"q";"r";"s";"t";"u";"v";"w";"x";"y";"z"},H397)))&gt;0),"Invalid","Valid")</f>
        <v>Valid</v>
      </c>
      <c r="J397" s="1" t="s">
        <v>3583</v>
      </c>
      <c r="K397" s="1" t="s">
        <v>378</v>
      </c>
      <c r="L397" s="1" t="s">
        <v>164</v>
      </c>
      <c r="M397" s="1" t="s">
        <v>251</v>
      </c>
      <c r="N397" s="1" t="s">
        <v>68</v>
      </c>
      <c r="O397" s="1" t="s">
        <v>180</v>
      </c>
      <c r="P397" t="s">
        <v>53</v>
      </c>
      <c r="Q397" s="1" t="s">
        <v>150</v>
      </c>
      <c r="R397" s="1" t="s">
        <v>415</v>
      </c>
      <c r="S397" s="1" t="s">
        <v>3584</v>
      </c>
      <c r="T397" s="1" t="s">
        <v>3585</v>
      </c>
      <c r="U397" s="1" t="s">
        <v>3586</v>
      </c>
      <c r="V397" s="1" t="s">
        <v>306</v>
      </c>
      <c r="W397" s="1" t="s">
        <v>60</v>
      </c>
      <c r="X397" t="str">
        <f t="shared" si="43"/>
        <v>Complete</v>
      </c>
      <c r="Y397">
        <f>MAX(0,100-IF(G397="Invalid",Config!$B$5,0)-IF(I397="Invalid",Config!$B$6,0)-IF(X397="Incomplete",Config!$B$7,0)-IF(AF397="Yes",Config!$B$37,0))</f>
        <v>75</v>
      </c>
      <c r="Z397" s="1">
        <f>IF(OR(TRIM(B397)="",COUNTIF(Config!$B$15:$B$19,B397)&gt;0),1,0)+IF(OR(TRIM(C397)="",COUNTIF(Config!$B$15:$B$19,C397)&gt;0),1,0)+IF(OR(TRIM(F397)="",COUNTIF(Config!$B$15:$B$19,F397)&gt;0),1,0)+IF(OR(TRIM(H397)="",COUNTIF(Config!$B$15:$B$19,H397)&gt;0),1,0)+IF(OR(TRIM(E397)="",COUNTIF(Config!$B$15:$B$19,E397)&gt;0),1,0)+IF(OR(TRIM(K397)="",COUNTIF(Config!$B$15:$B$19,K397)&gt;0),1,0)+IF(OR(TRIM(P397)="",COUNTIF(Config!$B$15:$B$19,P397)&gt;0),1,0)+IF(OR(TRIM(R397)="",COUNTIF(Config!$B$15:$B$19,R397)&gt;0),1,0)</f>
        <v>0</v>
      </c>
      <c r="AA397" s="1" cm="1">
        <f t="array" ref="AA397">SUMPRODUCT(LEN(H397)-LEN(SUBSTITUTE(H397,{"0";"1";"2";"3";"4";"5";"6";"7";"8";"9"},"")))</f>
        <v>12</v>
      </c>
      <c r="AC397" t="str">
        <f t="shared" si="44"/>
        <v>Potential Duplicate</v>
      </c>
      <c r="AD397">
        <f t="shared" si="45"/>
        <v>2</v>
      </c>
      <c r="AE397">
        <f t="shared" si="46"/>
        <v>1</v>
      </c>
      <c r="AF397" t="str">
        <f t="shared" si="47"/>
        <v>Yes</v>
      </c>
      <c r="AG397">
        <f t="shared" ca="1" si="48"/>
        <v>577</v>
      </c>
      <c r="AH397" t="str">
        <f ca="1">IF(OR(V397="",AG397=""),"Yes",IF(AG397&gt;Config!$B$41,"Yes","No"))</f>
        <v>Yes</v>
      </c>
    </row>
    <row r="398" spans="1:34" x14ac:dyDescent="0.25">
      <c r="A398" s="1" t="s">
        <v>3587</v>
      </c>
      <c r="B398" s="1" t="s">
        <v>62</v>
      </c>
      <c r="C398" s="1" t="s">
        <v>1389</v>
      </c>
      <c r="D398" s="1" t="s">
        <v>1591</v>
      </c>
      <c r="E398" s="1" t="s">
        <v>477</v>
      </c>
      <c r="F398" s="1" t="s">
        <v>3588</v>
      </c>
      <c r="G398" t="str">
        <f t="shared" si="42"/>
        <v>Valid</v>
      </c>
      <c r="H398" s="1" t="s">
        <v>3589</v>
      </c>
      <c r="I398" t="str" cm="1">
        <f t="array" ref="I398">IF(OR(TRIM(H398)="",ISNUMBER(SEARCH("#",H398)),AA398&lt;Config!$B$8,SUMPRODUCT(--ISNUMBER(SEARCH({"a";"b";"c";"d";"e";"f";"g";"h";"i";"j";"k";"l";"m";"n";"o";"p";"q";"r";"s";"t";"u";"v";"w";"x";"y";"z"},H398)))&gt;0),"Invalid","Valid")</f>
        <v>Valid</v>
      </c>
      <c r="J398" s="1" t="s">
        <v>3590</v>
      </c>
      <c r="K398" s="1" t="s">
        <v>195</v>
      </c>
      <c r="L398" s="1" t="s">
        <v>134</v>
      </c>
      <c r="M398" s="1" t="s">
        <v>33827</v>
      </c>
      <c r="N398" s="1" t="s">
        <v>31</v>
      </c>
      <c r="O398" s="1" t="s">
        <v>69</v>
      </c>
      <c r="P398" t="s">
        <v>236</v>
      </c>
      <c r="Q398" s="1" t="s">
        <v>253</v>
      </c>
      <c r="R398" s="1" t="s">
        <v>238</v>
      </c>
      <c r="S398" s="1" t="s">
        <v>3591</v>
      </c>
      <c r="T398" s="1" t="s">
        <v>3592</v>
      </c>
      <c r="U398" s="1" t="s">
        <v>3593</v>
      </c>
      <c r="V398" s="1" t="s">
        <v>3594</v>
      </c>
      <c r="W398" s="1" t="s">
        <v>125</v>
      </c>
      <c r="X398" t="str">
        <f t="shared" si="43"/>
        <v>Complete</v>
      </c>
      <c r="Y398">
        <f>MAX(0,100-IF(G398="Invalid",Config!$B$5,0)-IF(I398="Invalid",Config!$B$6,0)-IF(X398="Incomplete",Config!$B$7,0)-IF(AF398="Yes",Config!$B$37,0))</f>
        <v>100</v>
      </c>
      <c r="Z398" s="1">
        <f>IF(OR(TRIM(B398)="",COUNTIF(Config!$B$15:$B$19,B398)&gt;0),1,0)+IF(OR(TRIM(C398)="",COUNTIF(Config!$B$15:$B$19,C398)&gt;0),1,0)+IF(OR(TRIM(F398)="",COUNTIF(Config!$B$15:$B$19,F398)&gt;0),1,0)+IF(OR(TRIM(H398)="",COUNTIF(Config!$B$15:$B$19,H398)&gt;0),1,0)+IF(OR(TRIM(E398)="",COUNTIF(Config!$B$15:$B$19,E398)&gt;0),1,0)+IF(OR(TRIM(K398)="",COUNTIF(Config!$B$15:$B$19,K398)&gt;0),1,0)+IF(OR(TRIM(P398)="",COUNTIF(Config!$B$15:$B$19,P398)&gt;0),1,0)+IF(OR(TRIM(R398)="",COUNTIF(Config!$B$15:$B$19,R398)&gt;0),1,0)</f>
        <v>0</v>
      </c>
      <c r="AA398" s="1" cm="1">
        <f t="array" ref="AA398">SUMPRODUCT(LEN(H398)-LEN(SUBSTITUTE(H398,{"0";"1";"2";"3";"4";"5";"6";"7";"8";"9"},"")))</f>
        <v>12</v>
      </c>
      <c r="AC398" t="str">
        <f t="shared" si="44"/>
        <v/>
      </c>
      <c r="AD398">
        <f t="shared" si="45"/>
        <v>1</v>
      </c>
      <c r="AE398">
        <f t="shared" si="46"/>
        <v>1</v>
      </c>
      <c r="AF398" t="str">
        <f t="shared" si="47"/>
        <v>No</v>
      </c>
      <c r="AG398">
        <f t="shared" ca="1" si="48"/>
        <v>604</v>
      </c>
      <c r="AH398" t="str">
        <f ca="1">IF(OR(V398="",AG398=""),"Yes",IF(AG398&gt;Config!$B$41,"Yes","No"))</f>
        <v>Yes</v>
      </c>
    </row>
    <row r="399" spans="1:34" x14ac:dyDescent="0.25">
      <c r="A399" s="1" t="s">
        <v>3595</v>
      </c>
      <c r="B399" s="1" t="s">
        <v>409</v>
      </c>
      <c r="C399" s="1" t="s">
        <v>775</v>
      </c>
      <c r="D399" s="1" t="s">
        <v>3596</v>
      </c>
      <c r="E399" s="1" t="s">
        <v>34069</v>
      </c>
      <c r="F399" s="1" t="s">
        <v>3597</v>
      </c>
      <c r="G399" t="str">
        <f t="shared" si="42"/>
        <v>Valid</v>
      </c>
      <c r="H399" s="1" t="s">
        <v>3598</v>
      </c>
      <c r="I399" t="str" cm="1">
        <f t="array" ref="I399">IF(OR(TRIM(H399)="",ISNUMBER(SEARCH("#",H399)),AA399&lt;Config!$B$8,SUMPRODUCT(--ISNUMBER(SEARCH({"a";"b";"c";"d";"e";"f";"g";"h";"i";"j";"k";"l";"m";"n";"o";"p";"q";"r";"s";"t";"u";"v";"w";"x";"y";"z"},H399)))&gt;0),"Invalid","Valid")</f>
        <v>Valid</v>
      </c>
      <c r="J399" s="1" t="s">
        <v>3599</v>
      </c>
      <c r="K399" s="1" t="s">
        <v>287</v>
      </c>
      <c r="L399" s="1" t="s">
        <v>450</v>
      </c>
      <c r="M399" s="1" t="s">
        <v>343</v>
      </c>
      <c r="N399" s="1" t="s">
        <v>224</v>
      </c>
      <c r="O399" s="1" t="s">
        <v>196</v>
      </c>
      <c r="P399" t="s">
        <v>87</v>
      </c>
      <c r="Q399" s="1" t="s">
        <v>438</v>
      </c>
      <c r="R399" s="1" t="s">
        <v>379</v>
      </c>
      <c r="S399" s="1" t="s">
        <v>3600</v>
      </c>
      <c r="T399" s="1" t="s">
        <v>3601</v>
      </c>
      <c r="U399" s="1" t="s">
        <v>3602</v>
      </c>
      <c r="V399" s="1" t="s">
        <v>2926</v>
      </c>
      <c r="W399" s="1" t="s">
        <v>40</v>
      </c>
      <c r="X399" t="str">
        <f t="shared" si="43"/>
        <v>Complete</v>
      </c>
      <c r="Y399">
        <f>MAX(0,100-IF(G399="Invalid",Config!$B$5,0)-IF(I399="Invalid",Config!$B$6,0)-IF(X399="Incomplete",Config!$B$7,0)-IF(AF399="Yes",Config!$B$37,0))</f>
        <v>100</v>
      </c>
      <c r="Z399" s="1">
        <f>IF(OR(TRIM(B399)="",COUNTIF(Config!$B$15:$B$19,B399)&gt;0),1,0)+IF(OR(TRIM(C399)="",COUNTIF(Config!$B$15:$B$19,C399)&gt;0),1,0)+IF(OR(TRIM(F399)="",COUNTIF(Config!$B$15:$B$19,F399)&gt;0),1,0)+IF(OR(TRIM(H399)="",COUNTIF(Config!$B$15:$B$19,H399)&gt;0),1,0)+IF(OR(TRIM(E399)="",COUNTIF(Config!$B$15:$B$19,E399)&gt;0),1,0)+IF(OR(TRIM(K399)="",COUNTIF(Config!$B$15:$B$19,K399)&gt;0),1,0)+IF(OR(TRIM(P399)="",COUNTIF(Config!$B$15:$B$19,P399)&gt;0),1,0)+IF(OR(TRIM(R399)="",COUNTIF(Config!$B$15:$B$19,R399)&gt;0),1,0)</f>
        <v>0</v>
      </c>
      <c r="AA399" s="1" cm="1">
        <f t="array" ref="AA399">SUMPRODUCT(LEN(H399)-LEN(SUBSTITUTE(H399,{"0";"1";"2";"3";"4";"5";"6";"7";"8";"9"},"")))</f>
        <v>11</v>
      </c>
      <c r="AC399" t="str">
        <f t="shared" si="44"/>
        <v/>
      </c>
      <c r="AD399">
        <f t="shared" si="45"/>
        <v>1</v>
      </c>
      <c r="AE399">
        <f t="shared" si="46"/>
        <v>1</v>
      </c>
      <c r="AF399" t="str">
        <f t="shared" si="47"/>
        <v>No</v>
      </c>
      <c r="AG399">
        <f t="shared" ca="1" si="48"/>
        <v>548</v>
      </c>
      <c r="AH399" t="str">
        <f ca="1">IF(OR(V399="",AG399=""),"Yes",IF(AG399&gt;Config!$B$41,"Yes","No"))</f>
        <v>Yes</v>
      </c>
    </row>
    <row r="400" spans="1:34" x14ac:dyDescent="0.25">
      <c r="A400" s="1" t="s">
        <v>3603</v>
      </c>
      <c r="B400" s="1" t="s">
        <v>218</v>
      </c>
      <c r="C400" s="1" t="s">
        <v>1496</v>
      </c>
      <c r="D400" s="1" t="s">
        <v>3604</v>
      </c>
      <c r="E400" s="1" t="s">
        <v>642</v>
      </c>
      <c r="F400" s="1" t="s">
        <v>3605</v>
      </c>
      <c r="G400" t="str">
        <f t="shared" si="42"/>
        <v>Valid</v>
      </c>
      <c r="H400" s="1" t="s">
        <v>3606</v>
      </c>
      <c r="I400" t="str" cm="1">
        <f t="array" ref="I400">IF(OR(TRIM(H400)="",ISNUMBER(SEARCH("#",H400)),AA400&lt;Config!$B$8,SUMPRODUCT(--ISNUMBER(SEARCH({"a";"b";"c";"d";"e";"f";"g";"h";"i";"j";"k";"l";"m";"n";"o";"p";"q";"r";"s";"t";"u";"v";"w";"x";"y";"z"},H400)))&gt;0),"Invalid","Valid")</f>
        <v>Valid</v>
      </c>
      <c r="J400" s="1" t="s">
        <v>3607</v>
      </c>
      <c r="K400" s="1" t="s">
        <v>250</v>
      </c>
      <c r="L400" s="1" t="s">
        <v>29</v>
      </c>
      <c r="M400" s="1" t="s">
        <v>251</v>
      </c>
      <c r="N400" s="1" t="s">
        <v>713</v>
      </c>
      <c r="O400" s="1" t="s">
        <v>180</v>
      </c>
      <c r="P400" t="s">
        <v>33</v>
      </c>
      <c r="Q400" s="1" t="s">
        <v>119</v>
      </c>
      <c r="R400" s="1" t="s">
        <v>35</v>
      </c>
      <c r="S400" s="1" t="s">
        <v>3608</v>
      </c>
      <c r="T400" s="1" t="s">
        <v>3609</v>
      </c>
      <c r="U400" s="1" t="s">
        <v>3610</v>
      </c>
      <c r="V400" s="1" t="s">
        <v>1229</v>
      </c>
      <c r="W400" s="1" t="s">
        <v>141</v>
      </c>
      <c r="X400" t="str">
        <f t="shared" si="43"/>
        <v>Complete</v>
      </c>
      <c r="Y400">
        <f>MAX(0,100-IF(G400="Invalid",Config!$B$5,0)-IF(I400="Invalid",Config!$B$6,0)-IF(X400="Incomplete",Config!$B$7,0)-IF(AF400="Yes",Config!$B$37,0))</f>
        <v>100</v>
      </c>
      <c r="Z400" s="1">
        <f>IF(OR(TRIM(B400)="",COUNTIF(Config!$B$15:$B$19,B400)&gt;0),1,0)+IF(OR(TRIM(C400)="",COUNTIF(Config!$B$15:$B$19,C400)&gt;0),1,0)+IF(OR(TRIM(F400)="",COUNTIF(Config!$B$15:$B$19,F400)&gt;0),1,0)+IF(OR(TRIM(H400)="",COUNTIF(Config!$B$15:$B$19,H400)&gt;0),1,0)+IF(OR(TRIM(E400)="",COUNTIF(Config!$B$15:$B$19,E400)&gt;0),1,0)+IF(OR(TRIM(K400)="",COUNTIF(Config!$B$15:$B$19,K400)&gt;0),1,0)+IF(OR(TRIM(P400)="",COUNTIF(Config!$B$15:$B$19,P400)&gt;0),1,0)+IF(OR(TRIM(R400)="",COUNTIF(Config!$B$15:$B$19,R400)&gt;0),1,0)</f>
        <v>0</v>
      </c>
      <c r="AA400" s="1" cm="1">
        <f t="array" ref="AA400">SUMPRODUCT(LEN(H400)-LEN(SUBSTITUTE(H400,{"0";"1";"2";"3";"4";"5";"6";"7";"8";"9"},"")))</f>
        <v>10</v>
      </c>
      <c r="AC400" t="str">
        <f t="shared" si="44"/>
        <v/>
      </c>
      <c r="AD400">
        <f t="shared" si="45"/>
        <v>1</v>
      </c>
      <c r="AE400">
        <f t="shared" si="46"/>
        <v>1</v>
      </c>
      <c r="AF400" t="str">
        <f t="shared" si="47"/>
        <v>No</v>
      </c>
      <c r="AG400">
        <f t="shared" ca="1" si="48"/>
        <v>235</v>
      </c>
      <c r="AH400" t="str">
        <f ca="1">IF(OR(V400="",AG400=""),"Yes",IF(AG400&gt;Config!$B$41,"Yes","No"))</f>
        <v>No</v>
      </c>
    </row>
    <row r="401" spans="1:34" x14ac:dyDescent="0.25">
      <c r="A401" s="1" t="s">
        <v>3611</v>
      </c>
      <c r="B401" s="1" t="s">
        <v>244</v>
      </c>
      <c r="C401" s="1" t="s">
        <v>23</v>
      </c>
      <c r="D401" s="1" t="s">
        <v>3612</v>
      </c>
      <c r="E401" s="1" t="s">
        <v>191</v>
      </c>
      <c r="F401" s="1" t="s">
        <v>3613</v>
      </c>
      <c r="G401" t="str">
        <f t="shared" si="42"/>
        <v>Valid</v>
      </c>
      <c r="H401" s="1" t="s">
        <v>3614</v>
      </c>
      <c r="I401" t="str" cm="1">
        <f t="array" ref="I401">IF(OR(TRIM(H401)="",ISNUMBER(SEARCH("#",H401)),AA401&lt;Config!$B$8,SUMPRODUCT(--ISNUMBER(SEARCH({"a";"b";"c";"d";"e";"f";"g";"h";"i";"j";"k";"l";"m";"n";"o";"p";"q";"r";"s";"t";"u";"v";"w";"x";"y";"z"},H401)))&gt;0),"Invalid","Valid")</f>
        <v>Valid</v>
      </c>
      <c r="J401" s="1" t="s">
        <v>3615</v>
      </c>
      <c r="K401" s="1" t="s">
        <v>625</v>
      </c>
      <c r="L401" s="1" t="s">
        <v>164</v>
      </c>
      <c r="M401" s="1" t="s">
        <v>33825</v>
      </c>
      <c r="N401" s="1" t="s">
        <v>224</v>
      </c>
      <c r="O401" s="1" t="s">
        <v>69</v>
      </c>
      <c r="P401" t="s">
        <v>87</v>
      </c>
      <c r="Q401" s="1" t="s">
        <v>438</v>
      </c>
      <c r="R401" s="1" t="s">
        <v>89</v>
      </c>
      <c r="S401" s="1" t="s">
        <v>3616</v>
      </c>
      <c r="T401" s="1" t="s">
        <v>3617</v>
      </c>
      <c r="U401" s="1" t="s">
        <v>3618</v>
      </c>
      <c r="V401" s="1" t="s">
        <v>3619</v>
      </c>
      <c r="W401" s="1" t="s">
        <v>186</v>
      </c>
      <c r="X401" t="str">
        <f t="shared" si="43"/>
        <v>Complete</v>
      </c>
      <c r="Y401">
        <f>MAX(0,100-IF(G401="Invalid",Config!$B$5,0)-IF(I401="Invalid",Config!$B$6,0)-IF(X401="Incomplete",Config!$B$7,0)-IF(AF401="Yes",Config!$B$37,0))</f>
        <v>100</v>
      </c>
      <c r="Z401" s="1">
        <f>IF(OR(TRIM(B401)="",COUNTIF(Config!$B$15:$B$19,B401)&gt;0),1,0)+IF(OR(TRIM(C401)="",COUNTIF(Config!$B$15:$B$19,C401)&gt;0),1,0)+IF(OR(TRIM(F401)="",COUNTIF(Config!$B$15:$B$19,F401)&gt;0),1,0)+IF(OR(TRIM(H401)="",COUNTIF(Config!$B$15:$B$19,H401)&gt;0),1,0)+IF(OR(TRIM(E401)="",COUNTIF(Config!$B$15:$B$19,E401)&gt;0),1,0)+IF(OR(TRIM(K401)="",COUNTIF(Config!$B$15:$B$19,K401)&gt;0),1,0)+IF(OR(TRIM(P401)="",COUNTIF(Config!$B$15:$B$19,P401)&gt;0),1,0)+IF(OR(TRIM(R401)="",COUNTIF(Config!$B$15:$B$19,R401)&gt;0),1,0)</f>
        <v>0</v>
      </c>
      <c r="AA401" s="1" cm="1">
        <f t="array" ref="AA401">SUMPRODUCT(LEN(H401)-LEN(SUBSTITUTE(H401,{"0";"1";"2";"3";"4";"5";"6";"7";"8";"9"},"")))</f>
        <v>11</v>
      </c>
      <c r="AC401" t="str">
        <f t="shared" si="44"/>
        <v/>
      </c>
      <c r="AD401">
        <f t="shared" si="45"/>
        <v>1</v>
      </c>
      <c r="AE401">
        <f t="shared" si="46"/>
        <v>1</v>
      </c>
      <c r="AF401" t="str">
        <f t="shared" si="47"/>
        <v>No</v>
      </c>
      <c r="AG401">
        <f t="shared" ca="1" si="48"/>
        <v>258</v>
      </c>
      <c r="AH401" t="str">
        <f ca="1">IF(OR(V401="",AG401=""),"Yes",IF(AG401&gt;Config!$B$41,"Yes","No"))</f>
        <v>No</v>
      </c>
    </row>
    <row r="402" spans="1:34" x14ac:dyDescent="0.25">
      <c r="A402" s="1" t="s">
        <v>3620</v>
      </c>
      <c r="B402" s="1" t="s">
        <v>22</v>
      </c>
      <c r="C402" s="1" t="s">
        <v>489</v>
      </c>
      <c r="D402" s="1" t="s">
        <v>3621</v>
      </c>
      <c r="E402" s="1" t="s">
        <v>477</v>
      </c>
      <c r="F402" s="1" t="s">
        <v>3622</v>
      </c>
      <c r="G402" t="str">
        <f t="shared" si="42"/>
        <v>Valid</v>
      </c>
      <c r="H402" s="1" t="s">
        <v>3623</v>
      </c>
      <c r="I402" t="str" cm="1">
        <f t="array" ref="I402">IF(OR(TRIM(H402)="",ISNUMBER(SEARCH("#",H402)),AA402&lt;Config!$B$8,SUMPRODUCT(--ISNUMBER(SEARCH({"a";"b";"c";"d";"e";"f";"g";"h";"i";"j";"k";"l";"m";"n";"o";"p";"q";"r";"s";"t";"u";"v";"w";"x";"y";"z"},H402)))&gt;0),"Invalid","Valid")</f>
        <v>Valid</v>
      </c>
      <c r="J402" s="1" t="s">
        <v>3624</v>
      </c>
      <c r="K402" s="1" t="s">
        <v>163</v>
      </c>
      <c r="L402" s="1" t="s">
        <v>179</v>
      </c>
      <c r="M402" s="1" t="s">
        <v>517</v>
      </c>
      <c r="N402" s="1" t="s">
        <v>713</v>
      </c>
      <c r="O402" s="1" t="s">
        <v>149</v>
      </c>
      <c r="P402" t="s">
        <v>314</v>
      </c>
      <c r="Q402" s="1" t="s">
        <v>315</v>
      </c>
      <c r="R402" s="1" t="s">
        <v>316</v>
      </c>
      <c r="S402" s="1" t="s">
        <v>3625</v>
      </c>
      <c r="T402" s="1" t="s">
        <v>3626</v>
      </c>
      <c r="U402" s="1" t="s">
        <v>3271</v>
      </c>
      <c r="V402" s="1" t="s">
        <v>1145</v>
      </c>
      <c r="W402" s="1" t="s">
        <v>125</v>
      </c>
      <c r="X402" t="str">
        <f t="shared" si="43"/>
        <v>Complete</v>
      </c>
      <c r="Y402">
        <f>MAX(0,100-IF(G402="Invalid",Config!$B$5,0)-IF(I402="Invalid",Config!$B$6,0)-IF(X402="Incomplete",Config!$B$7,0)-IF(AF402="Yes",Config!$B$37,0))</f>
        <v>75</v>
      </c>
      <c r="Z402" s="1">
        <f>IF(OR(TRIM(B402)="",COUNTIF(Config!$B$15:$B$19,B402)&gt;0),1,0)+IF(OR(TRIM(C402)="",COUNTIF(Config!$B$15:$B$19,C402)&gt;0),1,0)+IF(OR(TRIM(F402)="",COUNTIF(Config!$B$15:$B$19,F402)&gt;0),1,0)+IF(OR(TRIM(H402)="",COUNTIF(Config!$B$15:$B$19,H402)&gt;0),1,0)+IF(OR(TRIM(E402)="",COUNTIF(Config!$B$15:$B$19,E402)&gt;0),1,0)+IF(OR(TRIM(K402)="",COUNTIF(Config!$B$15:$B$19,K402)&gt;0),1,0)+IF(OR(TRIM(P402)="",COUNTIF(Config!$B$15:$B$19,P402)&gt;0),1,0)+IF(OR(TRIM(R402)="",COUNTIF(Config!$B$15:$B$19,R402)&gt;0),1,0)</f>
        <v>0</v>
      </c>
      <c r="AA402" s="1" cm="1">
        <f t="array" ref="AA402">SUMPRODUCT(LEN(H402)-LEN(SUBSTITUTE(H402,{"0";"1";"2";"3";"4";"5";"6";"7";"8";"9"},"")))</f>
        <v>10</v>
      </c>
      <c r="AC402" t="str">
        <f t="shared" si="44"/>
        <v>Potential Duplicate</v>
      </c>
      <c r="AD402">
        <f t="shared" si="45"/>
        <v>1</v>
      </c>
      <c r="AE402">
        <f t="shared" si="46"/>
        <v>2</v>
      </c>
      <c r="AF402" t="str">
        <f t="shared" si="47"/>
        <v>Yes</v>
      </c>
      <c r="AG402">
        <f t="shared" ca="1" si="48"/>
        <v>37</v>
      </c>
      <c r="AH402" t="str">
        <f ca="1">IF(OR(V402="",AG402=""),"Yes",IF(AG402&gt;Config!$B$41,"Yes","No"))</f>
        <v>No</v>
      </c>
    </row>
    <row r="403" spans="1:34" x14ac:dyDescent="0.25">
      <c r="A403" s="1" t="s">
        <v>3627</v>
      </c>
      <c r="B403" s="1" t="s">
        <v>650</v>
      </c>
      <c r="C403" s="1" t="s">
        <v>128</v>
      </c>
      <c r="D403" s="1" t="s">
        <v>3628</v>
      </c>
      <c r="E403" s="1" t="s">
        <v>33901</v>
      </c>
      <c r="F403" s="1" t="s">
        <v>3629</v>
      </c>
      <c r="G403" t="str">
        <f t="shared" si="42"/>
        <v>Valid</v>
      </c>
      <c r="H403" s="1" t="s">
        <v>3630</v>
      </c>
      <c r="I403" t="str" cm="1">
        <f t="array" ref="I403">IF(OR(TRIM(H403)="",ISNUMBER(SEARCH("#",H403)),AA403&lt;Config!$B$8,SUMPRODUCT(--ISNUMBER(SEARCH({"a";"b";"c";"d";"e";"f";"g";"h";"i";"j";"k";"l";"m";"n";"o";"p";"q";"r";"s";"t";"u";"v";"w";"x";"y";"z"},H403)))&gt;0),"Invalid","Valid")</f>
        <v>Valid</v>
      </c>
      <c r="J403" s="1" t="s">
        <v>3631</v>
      </c>
      <c r="K403" s="1" t="s">
        <v>866</v>
      </c>
      <c r="L403" s="1" t="s">
        <v>164</v>
      </c>
      <c r="M403" s="1" t="s">
        <v>30</v>
      </c>
      <c r="N403" s="1" t="s">
        <v>148</v>
      </c>
      <c r="O403" s="1" t="s">
        <v>52</v>
      </c>
      <c r="P403" t="s">
        <v>104</v>
      </c>
      <c r="Q403" s="1" t="s">
        <v>732</v>
      </c>
      <c r="R403" s="1" t="s">
        <v>105</v>
      </c>
      <c r="S403" s="1" t="s">
        <v>3632</v>
      </c>
      <c r="T403" s="1" t="s">
        <v>3633</v>
      </c>
      <c r="U403" s="1" t="s">
        <v>3634</v>
      </c>
      <c r="V403" s="1" t="s">
        <v>1347</v>
      </c>
      <c r="W403" s="1" t="s">
        <v>384</v>
      </c>
      <c r="X403" t="str">
        <f t="shared" si="43"/>
        <v>Complete</v>
      </c>
      <c r="Y403">
        <f>MAX(0,100-IF(G403="Invalid",Config!$B$5,0)-IF(I403="Invalid",Config!$B$6,0)-IF(X403="Incomplete",Config!$B$7,0)-IF(AF403="Yes",Config!$B$37,0))</f>
        <v>75</v>
      </c>
      <c r="Z403" s="1">
        <f>IF(OR(TRIM(B403)="",COUNTIF(Config!$B$15:$B$19,B403)&gt;0),1,0)+IF(OR(TRIM(C403)="",COUNTIF(Config!$B$15:$B$19,C403)&gt;0),1,0)+IF(OR(TRIM(F403)="",COUNTIF(Config!$B$15:$B$19,F403)&gt;0),1,0)+IF(OR(TRIM(H403)="",COUNTIF(Config!$B$15:$B$19,H403)&gt;0),1,0)+IF(OR(TRIM(E403)="",COUNTIF(Config!$B$15:$B$19,E403)&gt;0),1,0)+IF(OR(TRIM(K403)="",COUNTIF(Config!$B$15:$B$19,K403)&gt;0),1,0)+IF(OR(TRIM(P403)="",COUNTIF(Config!$B$15:$B$19,P403)&gt;0),1,0)+IF(OR(TRIM(R403)="",COUNTIF(Config!$B$15:$B$19,R403)&gt;0),1,0)</f>
        <v>0</v>
      </c>
      <c r="AA403" s="1" cm="1">
        <f t="array" ref="AA403">SUMPRODUCT(LEN(H403)-LEN(SUBSTITUTE(H403,{"0";"1";"2";"3";"4";"5";"6";"7";"8";"9"},"")))</f>
        <v>12</v>
      </c>
      <c r="AC403" t="str">
        <f t="shared" si="44"/>
        <v>Potential Duplicate</v>
      </c>
      <c r="AD403">
        <f t="shared" si="45"/>
        <v>1</v>
      </c>
      <c r="AE403">
        <f t="shared" si="46"/>
        <v>2</v>
      </c>
      <c r="AF403" t="str">
        <f t="shared" si="47"/>
        <v>Yes</v>
      </c>
      <c r="AG403">
        <f t="shared" ca="1" si="48"/>
        <v>37</v>
      </c>
      <c r="AH403" t="str">
        <f ca="1">IF(OR(V403="",AG403=""),"Yes",IF(AG403&gt;Config!$B$41,"Yes","No"))</f>
        <v>No</v>
      </c>
    </row>
    <row r="404" spans="1:34" x14ac:dyDescent="0.25">
      <c r="A404" s="1" t="s">
        <v>3635</v>
      </c>
      <c r="B404" s="1" t="s">
        <v>1085</v>
      </c>
      <c r="C404" s="1" t="s">
        <v>445</v>
      </c>
      <c r="D404" s="1" t="s">
        <v>3636</v>
      </c>
      <c r="E404" s="1" t="s">
        <v>34070</v>
      </c>
      <c r="F404" s="1" t="s">
        <v>3637</v>
      </c>
      <c r="G404" t="str">
        <f t="shared" si="42"/>
        <v>Valid</v>
      </c>
      <c r="H404" s="1" t="s">
        <v>3638</v>
      </c>
      <c r="I404" t="str" cm="1">
        <f t="array" ref="I404">IF(OR(TRIM(H404)="",ISNUMBER(SEARCH("#",H404)),AA404&lt;Config!$B$8,SUMPRODUCT(--ISNUMBER(SEARCH({"a";"b";"c";"d";"e";"f";"g";"h";"i";"j";"k";"l";"m";"n";"o";"p";"q";"r";"s";"t";"u";"v";"w";"x";"y";"z"},H404)))&gt;0),"Invalid","Valid")</f>
        <v>Valid</v>
      </c>
      <c r="J404" s="1" t="s">
        <v>3639</v>
      </c>
      <c r="K404" s="1" t="s">
        <v>369</v>
      </c>
      <c r="L404" s="1" t="s">
        <v>134</v>
      </c>
      <c r="M404" s="1" t="s">
        <v>30</v>
      </c>
      <c r="N404" s="1" t="s">
        <v>211</v>
      </c>
      <c r="O404" s="1" t="s">
        <v>180</v>
      </c>
      <c r="P404" t="s">
        <v>328</v>
      </c>
      <c r="Q404" s="1" t="s">
        <v>1046</v>
      </c>
      <c r="R404" s="1" t="s">
        <v>392</v>
      </c>
      <c r="S404" s="1" t="s">
        <v>3640</v>
      </c>
      <c r="T404" s="1" t="s">
        <v>3641</v>
      </c>
      <c r="U404" s="1" t="s">
        <v>109</v>
      </c>
      <c r="V404" s="1" t="s">
        <v>170</v>
      </c>
      <c r="W404" s="1" t="s">
        <v>186</v>
      </c>
      <c r="X404" t="str">
        <f t="shared" si="43"/>
        <v>Complete</v>
      </c>
      <c r="Y404">
        <f>MAX(0,100-IF(G404="Invalid",Config!$B$5,0)-IF(I404="Invalid",Config!$B$6,0)-IF(X404="Incomplete",Config!$B$7,0)-IF(AF404="Yes",Config!$B$37,0))</f>
        <v>100</v>
      </c>
      <c r="Z404" s="1">
        <f>IF(OR(TRIM(B404)="",COUNTIF(Config!$B$15:$B$19,B404)&gt;0),1,0)+IF(OR(TRIM(C404)="",COUNTIF(Config!$B$15:$B$19,C404)&gt;0),1,0)+IF(OR(TRIM(F404)="",COUNTIF(Config!$B$15:$B$19,F404)&gt;0),1,0)+IF(OR(TRIM(H404)="",COUNTIF(Config!$B$15:$B$19,H404)&gt;0),1,0)+IF(OR(TRIM(E404)="",COUNTIF(Config!$B$15:$B$19,E404)&gt;0),1,0)+IF(OR(TRIM(K404)="",COUNTIF(Config!$B$15:$B$19,K404)&gt;0),1,0)+IF(OR(TRIM(P404)="",COUNTIF(Config!$B$15:$B$19,P404)&gt;0),1,0)+IF(OR(TRIM(R404)="",COUNTIF(Config!$B$15:$B$19,R404)&gt;0),1,0)</f>
        <v>0</v>
      </c>
      <c r="AA404" s="1" cm="1">
        <f t="array" ref="AA404">SUMPRODUCT(LEN(H404)-LEN(SUBSTITUTE(H404,{"0";"1";"2";"3";"4";"5";"6";"7";"8";"9"},"")))</f>
        <v>11</v>
      </c>
      <c r="AC404" t="str">
        <f t="shared" si="44"/>
        <v/>
      </c>
      <c r="AD404">
        <f t="shared" si="45"/>
        <v>1</v>
      </c>
      <c r="AE404">
        <f t="shared" si="46"/>
        <v>1</v>
      </c>
      <c r="AF404" t="str">
        <f t="shared" si="47"/>
        <v>No</v>
      </c>
      <c r="AG404">
        <f t="shared" ca="1" si="48"/>
        <v>394</v>
      </c>
      <c r="AH404" t="str">
        <f ca="1">IF(OR(V404="",AG404=""),"Yes",IF(AG404&gt;Config!$B$41,"Yes","No"))</f>
        <v>Yes</v>
      </c>
    </row>
    <row r="405" spans="1:34" x14ac:dyDescent="0.25">
      <c r="A405" s="1" t="s">
        <v>3642</v>
      </c>
      <c r="B405" s="1" t="s">
        <v>444</v>
      </c>
      <c r="C405" s="1" t="s">
        <v>219</v>
      </c>
      <c r="D405" s="1" t="s">
        <v>3643</v>
      </c>
      <c r="E405" s="1" t="s">
        <v>34071</v>
      </c>
      <c r="F405" s="1" t="s">
        <v>3644</v>
      </c>
      <c r="G405" t="str">
        <f t="shared" si="42"/>
        <v>Valid</v>
      </c>
      <c r="H405" s="1" t="s">
        <v>3645</v>
      </c>
      <c r="I405" t="str" cm="1">
        <f t="array" ref="I405">IF(OR(TRIM(H405)="",ISNUMBER(SEARCH("#",H405)),AA405&lt;Config!$B$8,SUMPRODUCT(--ISNUMBER(SEARCH({"a";"b";"c";"d";"e";"f";"g";"h";"i";"j";"k";"l";"m";"n";"o";"p";"q";"r";"s";"t";"u";"v";"w";"x";"y";"z"},H405)))&gt;0),"Invalid","Valid")</f>
        <v>Valid</v>
      </c>
      <c r="J405" s="1" t="s">
        <v>3646</v>
      </c>
      <c r="K405" s="1" t="s">
        <v>1001</v>
      </c>
      <c r="L405" s="1" t="s">
        <v>265</v>
      </c>
      <c r="M405" s="1" t="s">
        <v>85</v>
      </c>
      <c r="N405" s="1" t="s">
        <v>148</v>
      </c>
      <c r="O405" s="1" t="s">
        <v>52</v>
      </c>
      <c r="P405" t="s">
        <v>87</v>
      </c>
      <c r="Q405" s="1" t="s">
        <v>166</v>
      </c>
      <c r="R405" s="1" t="s">
        <v>379</v>
      </c>
      <c r="S405" s="1" t="s">
        <v>3647</v>
      </c>
      <c r="T405" s="1" t="s">
        <v>3648</v>
      </c>
      <c r="U405" s="1" t="s">
        <v>3649</v>
      </c>
      <c r="V405" s="1" t="s">
        <v>1050</v>
      </c>
      <c r="W405" s="1" t="s">
        <v>293</v>
      </c>
      <c r="X405" t="str">
        <f t="shared" si="43"/>
        <v>Complete</v>
      </c>
      <c r="Y405">
        <f>MAX(0,100-IF(G405="Invalid",Config!$B$5,0)-IF(I405="Invalid",Config!$B$6,0)-IF(X405="Incomplete",Config!$B$7,0)-IF(AF405="Yes",Config!$B$37,0))</f>
        <v>100</v>
      </c>
      <c r="Z405" s="1">
        <f>IF(OR(TRIM(B405)="",COUNTIF(Config!$B$15:$B$19,B405)&gt;0),1,0)+IF(OR(TRIM(C405)="",COUNTIF(Config!$B$15:$B$19,C405)&gt;0),1,0)+IF(OR(TRIM(F405)="",COUNTIF(Config!$B$15:$B$19,F405)&gt;0),1,0)+IF(OR(TRIM(H405)="",COUNTIF(Config!$B$15:$B$19,H405)&gt;0),1,0)+IF(OR(TRIM(E405)="",COUNTIF(Config!$B$15:$B$19,E405)&gt;0),1,0)+IF(OR(TRIM(K405)="",COUNTIF(Config!$B$15:$B$19,K405)&gt;0),1,0)+IF(OR(TRIM(P405)="",COUNTIF(Config!$B$15:$B$19,P405)&gt;0),1,0)+IF(OR(TRIM(R405)="",COUNTIF(Config!$B$15:$B$19,R405)&gt;0),1,0)</f>
        <v>0</v>
      </c>
      <c r="AA405" s="1" cm="1">
        <f t="array" ref="AA405">SUMPRODUCT(LEN(H405)-LEN(SUBSTITUTE(H405,{"0";"1";"2";"3";"4";"5";"6";"7";"8";"9"},"")))</f>
        <v>11</v>
      </c>
      <c r="AC405" t="str">
        <f t="shared" si="44"/>
        <v/>
      </c>
      <c r="AD405">
        <f t="shared" si="45"/>
        <v>1</v>
      </c>
      <c r="AE405">
        <f t="shared" si="46"/>
        <v>1</v>
      </c>
      <c r="AF405" t="str">
        <f t="shared" si="47"/>
        <v>No</v>
      </c>
      <c r="AG405">
        <f t="shared" ca="1" si="48"/>
        <v>37</v>
      </c>
      <c r="AH405" t="str">
        <f ca="1">IF(OR(V405="",AG405=""),"Yes",IF(AG405&gt;Config!$B$41,"Yes","No"))</f>
        <v>No</v>
      </c>
    </row>
    <row r="406" spans="1:34" x14ac:dyDescent="0.25">
      <c r="A406" s="1" t="s">
        <v>3650</v>
      </c>
      <c r="B406" s="1" t="s">
        <v>1241</v>
      </c>
      <c r="C406" s="1" t="s">
        <v>946</v>
      </c>
      <c r="D406" s="1" t="s">
        <v>3651</v>
      </c>
      <c r="E406" s="1" t="s">
        <v>34072</v>
      </c>
      <c r="F406" s="1" t="s">
        <v>3652</v>
      </c>
      <c r="G406" t="str">
        <f t="shared" si="42"/>
        <v>Valid</v>
      </c>
      <c r="H406" s="1" t="s">
        <v>3653</v>
      </c>
      <c r="I406" t="str" cm="1">
        <f t="array" ref="I406">IF(OR(TRIM(H406)="",ISNUMBER(SEARCH("#",H406)),AA406&lt;Config!$B$8,SUMPRODUCT(--ISNUMBER(SEARCH({"a";"b";"c";"d";"e";"f";"g";"h";"i";"j";"k";"l";"m";"n";"o";"p";"q";"r";"s";"t";"u";"v";"w";"x";"y";"z"},H406)))&gt;0),"Invalid","Valid")</f>
        <v>Valid</v>
      </c>
      <c r="J406" s="1" t="s">
        <v>3654</v>
      </c>
      <c r="K406" s="1" t="s">
        <v>163</v>
      </c>
      <c r="L406" s="1" t="s">
        <v>179</v>
      </c>
      <c r="M406" s="1" t="s">
        <v>85</v>
      </c>
      <c r="N406" s="1" t="s">
        <v>437</v>
      </c>
      <c r="O406" s="1" t="s">
        <v>196</v>
      </c>
      <c r="P406" t="s">
        <v>104</v>
      </c>
      <c r="Q406" s="1" t="s">
        <v>105</v>
      </c>
      <c r="R406" s="1" t="s">
        <v>106</v>
      </c>
      <c r="S406" s="1" t="s">
        <v>2476</v>
      </c>
      <c r="T406" s="1" t="s">
        <v>3655</v>
      </c>
      <c r="U406" s="1" t="s">
        <v>935</v>
      </c>
      <c r="V406" s="1" t="s">
        <v>3656</v>
      </c>
      <c r="W406" s="1" t="s">
        <v>384</v>
      </c>
      <c r="X406" t="str">
        <f t="shared" si="43"/>
        <v>Complete</v>
      </c>
      <c r="Y406">
        <f>MAX(0,100-IF(G406="Invalid",Config!$B$5,0)-IF(I406="Invalid",Config!$B$6,0)-IF(X406="Incomplete",Config!$B$7,0)-IF(AF406="Yes",Config!$B$37,0))</f>
        <v>75</v>
      </c>
      <c r="Z406" s="1">
        <f>IF(OR(TRIM(B406)="",COUNTIF(Config!$B$15:$B$19,B406)&gt;0),1,0)+IF(OR(TRIM(C406)="",COUNTIF(Config!$B$15:$B$19,C406)&gt;0),1,0)+IF(OR(TRIM(F406)="",COUNTIF(Config!$B$15:$B$19,F406)&gt;0),1,0)+IF(OR(TRIM(H406)="",COUNTIF(Config!$B$15:$B$19,H406)&gt;0),1,0)+IF(OR(TRIM(E406)="",COUNTIF(Config!$B$15:$B$19,E406)&gt;0),1,0)+IF(OR(TRIM(K406)="",COUNTIF(Config!$B$15:$B$19,K406)&gt;0),1,0)+IF(OR(TRIM(P406)="",COUNTIF(Config!$B$15:$B$19,P406)&gt;0),1,0)+IF(OR(TRIM(R406)="",COUNTIF(Config!$B$15:$B$19,R406)&gt;0),1,0)</f>
        <v>0</v>
      </c>
      <c r="AA406" s="1" cm="1">
        <f t="array" ref="AA406">SUMPRODUCT(LEN(H406)-LEN(SUBSTITUTE(H406,{"0";"1";"2";"3";"4";"5";"6";"7";"8";"9"},"")))</f>
        <v>10</v>
      </c>
      <c r="AC406" t="str">
        <f t="shared" si="44"/>
        <v>Potential Duplicate</v>
      </c>
      <c r="AD406">
        <f t="shared" si="45"/>
        <v>2</v>
      </c>
      <c r="AE406">
        <f t="shared" si="46"/>
        <v>2</v>
      </c>
      <c r="AF406" t="str">
        <f t="shared" si="47"/>
        <v>Yes</v>
      </c>
      <c r="AG406">
        <f t="shared" ca="1" si="48"/>
        <v>106</v>
      </c>
      <c r="AH406" t="str">
        <f ca="1">IF(OR(V406="",AG406=""),"Yes",IF(AG406&gt;Config!$B$41,"Yes","No"))</f>
        <v>No</v>
      </c>
    </row>
    <row r="407" spans="1:34" x14ac:dyDescent="0.25">
      <c r="A407" s="1" t="s">
        <v>3657</v>
      </c>
      <c r="B407" s="1" t="s">
        <v>1624</v>
      </c>
      <c r="C407" s="1" t="s">
        <v>1166</v>
      </c>
      <c r="D407" s="1" t="s">
        <v>3658</v>
      </c>
      <c r="E407" s="1" t="s">
        <v>34073</v>
      </c>
      <c r="F407" s="1" t="s">
        <v>3659</v>
      </c>
      <c r="G407" t="str">
        <f t="shared" si="42"/>
        <v>Valid</v>
      </c>
      <c r="H407" s="1" t="s">
        <v>3660</v>
      </c>
      <c r="I407" t="str" cm="1">
        <f t="array" ref="I407">IF(OR(TRIM(H407)="",ISNUMBER(SEARCH("#",H407)),AA407&lt;Config!$B$8,SUMPRODUCT(--ISNUMBER(SEARCH({"a";"b";"c";"d";"e";"f";"g";"h";"i";"j";"k";"l";"m";"n";"o";"p";"q";"r";"s";"t";"u";"v";"w";"x";"y";"z"},H407)))&gt;0),"Invalid","Valid")</f>
        <v>Valid</v>
      </c>
      <c r="J407" s="1" t="s">
        <v>3661</v>
      </c>
      <c r="K407" s="1" t="s">
        <v>147</v>
      </c>
      <c r="L407" s="1" t="s">
        <v>164</v>
      </c>
      <c r="M407" s="1" t="s">
        <v>135</v>
      </c>
      <c r="N407" s="1" t="s">
        <v>224</v>
      </c>
      <c r="O407" s="1" t="s">
        <v>52</v>
      </c>
      <c r="P407" t="s">
        <v>104</v>
      </c>
      <c r="Q407" s="1" t="s">
        <v>105</v>
      </c>
      <c r="R407" s="1" t="s">
        <v>105</v>
      </c>
      <c r="S407" s="1" t="s">
        <v>3662</v>
      </c>
      <c r="T407" s="1" t="s">
        <v>3663</v>
      </c>
      <c r="U407" s="1" t="s">
        <v>3664</v>
      </c>
      <c r="V407" s="1" t="s">
        <v>1882</v>
      </c>
      <c r="W407" s="1" t="s">
        <v>202</v>
      </c>
      <c r="X407" t="str">
        <f t="shared" si="43"/>
        <v>Complete</v>
      </c>
      <c r="Y407">
        <f>MAX(0,100-IF(G407="Invalid",Config!$B$5,0)-IF(I407="Invalid",Config!$B$6,0)-IF(X407="Incomplete",Config!$B$7,0)-IF(AF407="Yes",Config!$B$37,0))</f>
        <v>100</v>
      </c>
      <c r="Z407" s="1">
        <f>IF(OR(TRIM(B407)="",COUNTIF(Config!$B$15:$B$19,B407)&gt;0),1,0)+IF(OR(TRIM(C407)="",COUNTIF(Config!$B$15:$B$19,C407)&gt;0),1,0)+IF(OR(TRIM(F407)="",COUNTIF(Config!$B$15:$B$19,F407)&gt;0),1,0)+IF(OR(TRIM(H407)="",COUNTIF(Config!$B$15:$B$19,H407)&gt;0),1,0)+IF(OR(TRIM(E407)="",COUNTIF(Config!$B$15:$B$19,E407)&gt;0),1,0)+IF(OR(TRIM(K407)="",COUNTIF(Config!$B$15:$B$19,K407)&gt;0),1,0)+IF(OR(TRIM(P407)="",COUNTIF(Config!$B$15:$B$19,P407)&gt;0),1,0)+IF(OR(TRIM(R407)="",COUNTIF(Config!$B$15:$B$19,R407)&gt;0),1,0)</f>
        <v>0</v>
      </c>
      <c r="AA407" s="1" cm="1">
        <f t="array" ref="AA407">SUMPRODUCT(LEN(H407)-LEN(SUBSTITUTE(H407,{"0";"1";"2";"3";"4";"5";"6";"7";"8";"9"},"")))</f>
        <v>11</v>
      </c>
      <c r="AC407" t="str">
        <f t="shared" si="44"/>
        <v/>
      </c>
      <c r="AD407">
        <f t="shared" si="45"/>
        <v>1</v>
      </c>
      <c r="AE407">
        <f t="shared" si="46"/>
        <v>1</v>
      </c>
      <c r="AF407" t="str">
        <f t="shared" si="47"/>
        <v>No</v>
      </c>
      <c r="AG407">
        <f t="shared" ca="1" si="48"/>
        <v>422</v>
      </c>
      <c r="AH407" t="str">
        <f ca="1">IF(OR(V407="",AG407=""),"Yes",IF(AG407&gt;Config!$B$41,"Yes","No"))</f>
        <v>Yes</v>
      </c>
    </row>
    <row r="408" spans="1:34" x14ac:dyDescent="0.25">
      <c r="A408" s="1" t="s">
        <v>3665</v>
      </c>
      <c r="B408" s="1" t="s">
        <v>33815</v>
      </c>
      <c r="C408" s="1" t="s">
        <v>432</v>
      </c>
      <c r="D408" s="1" t="s">
        <v>432</v>
      </c>
      <c r="E408" s="1" t="s">
        <v>34074</v>
      </c>
      <c r="F408" s="1" t="s">
        <v>3666</v>
      </c>
      <c r="G408" t="str">
        <f t="shared" si="42"/>
        <v>Valid</v>
      </c>
      <c r="H408" s="1" t="s">
        <v>3667</v>
      </c>
      <c r="I408" t="str" cm="1">
        <f t="array" ref="I408">IF(OR(TRIM(H408)="",ISNUMBER(SEARCH("#",H408)),AA408&lt;Config!$B$8,SUMPRODUCT(--ISNUMBER(SEARCH({"a";"b";"c";"d";"e";"f";"g";"h";"i";"j";"k";"l";"m";"n";"o";"p";"q";"r";"s";"t";"u";"v";"w";"x";"y";"z"},H408)))&gt;0),"Invalid","Valid")</f>
        <v>Valid</v>
      </c>
      <c r="J408" s="1" t="s">
        <v>3668</v>
      </c>
      <c r="K408" s="1" t="s">
        <v>250</v>
      </c>
      <c r="L408" s="1" t="s">
        <v>164</v>
      </c>
      <c r="M408" s="1" t="s">
        <v>33827</v>
      </c>
      <c r="N408" s="1" t="s">
        <v>148</v>
      </c>
      <c r="O408" s="1" t="s">
        <v>32</v>
      </c>
      <c r="P408" t="s">
        <v>236</v>
      </c>
      <c r="Q408" s="1" t="s">
        <v>253</v>
      </c>
      <c r="R408" s="1" t="s">
        <v>253</v>
      </c>
      <c r="S408" s="1" t="s">
        <v>3669</v>
      </c>
      <c r="T408" s="1" t="s">
        <v>3670</v>
      </c>
      <c r="U408" s="1" t="s">
        <v>3671</v>
      </c>
      <c r="V408" s="1" t="s">
        <v>3672</v>
      </c>
      <c r="W408" s="1" t="s">
        <v>75</v>
      </c>
      <c r="X408" t="str">
        <f t="shared" si="43"/>
        <v>Incomplete</v>
      </c>
      <c r="Y408">
        <f>MAX(0,100-IF(G408="Invalid",Config!$B$5,0)-IF(I408="Invalid",Config!$B$6,0)-IF(X408="Incomplete",Config!$B$7,0)-IF(AF408="Yes",Config!$B$37,0))</f>
        <v>60</v>
      </c>
      <c r="Z408" s="1">
        <f>IF(OR(TRIM(B408)="",COUNTIF(Config!$B$15:$B$19,B408)&gt;0),1,0)+IF(OR(TRIM(C408)="",COUNTIF(Config!$B$15:$B$19,C408)&gt;0),1,0)+IF(OR(TRIM(F408)="",COUNTIF(Config!$B$15:$B$19,F408)&gt;0),1,0)+IF(OR(TRIM(H408)="",COUNTIF(Config!$B$15:$B$19,H408)&gt;0),1,0)+IF(OR(TRIM(E408)="",COUNTIF(Config!$B$15:$B$19,E408)&gt;0),1,0)+IF(OR(TRIM(K408)="",COUNTIF(Config!$B$15:$B$19,K408)&gt;0),1,0)+IF(OR(TRIM(P408)="",COUNTIF(Config!$B$15:$B$19,P408)&gt;0),1,0)+IF(OR(TRIM(R408)="",COUNTIF(Config!$B$15:$B$19,R408)&gt;0),1,0)</f>
        <v>1</v>
      </c>
      <c r="AA408" s="1" cm="1">
        <f t="array" ref="AA408">SUMPRODUCT(LEN(H408)-LEN(SUBSTITUTE(H408,{"0";"1";"2";"3";"4";"5";"6";"7";"8";"9"},"")))</f>
        <v>12</v>
      </c>
      <c r="AC408" t="str">
        <f t="shared" si="44"/>
        <v>Incomplete Profile</v>
      </c>
      <c r="AD408">
        <f t="shared" si="45"/>
        <v>1</v>
      </c>
      <c r="AE408">
        <f t="shared" si="46"/>
        <v>1</v>
      </c>
      <c r="AF408" t="str">
        <f t="shared" si="47"/>
        <v>No</v>
      </c>
      <c r="AG408">
        <f t="shared" ca="1" si="48"/>
        <v>57</v>
      </c>
      <c r="AH408" t="str">
        <f ca="1">IF(OR(V408="",AG408=""),"Yes",IF(AG408&gt;Config!$B$41,"Yes","No"))</f>
        <v>No</v>
      </c>
    </row>
    <row r="409" spans="1:34" x14ac:dyDescent="0.25">
      <c r="A409" s="1" t="s">
        <v>3673</v>
      </c>
      <c r="B409" s="1" t="s">
        <v>3087</v>
      </c>
      <c r="C409" s="1" t="s">
        <v>598</v>
      </c>
      <c r="D409" s="1" t="s">
        <v>3674</v>
      </c>
      <c r="E409" s="1" t="s">
        <v>34075</v>
      </c>
      <c r="F409" s="1" t="s">
        <v>3675</v>
      </c>
      <c r="G409" t="str">
        <f t="shared" si="42"/>
        <v>Valid</v>
      </c>
      <c r="H409" s="1" t="s">
        <v>3676</v>
      </c>
      <c r="I409" t="str" cm="1">
        <f t="array" ref="I409">IF(OR(TRIM(H409)="",ISNUMBER(SEARCH("#",H409)),AA409&lt;Config!$B$8,SUMPRODUCT(--ISNUMBER(SEARCH({"a";"b";"c";"d";"e";"f";"g";"h";"i";"j";"k";"l";"m";"n";"o";"p";"q";"r";"s";"t";"u";"v";"w";"x";"y";"z"},H409)))&gt;0),"Invalid","Valid")</f>
        <v>Valid</v>
      </c>
      <c r="J409" s="1" t="s">
        <v>131</v>
      </c>
      <c r="K409" s="1" t="s">
        <v>625</v>
      </c>
      <c r="L409" s="1" t="s">
        <v>134</v>
      </c>
      <c r="M409" s="1" t="s">
        <v>33827</v>
      </c>
      <c r="N409" s="1" t="s">
        <v>252</v>
      </c>
      <c r="O409" s="1" t="s">
        <v>52</v>
      </c>
      <c r="P409" t="s">
        <v>53</v>
      </c>
      <c r="Q409" s="1" t="s">
        <v>197</v>
      </c>
      <c r="R409" s="1" t="s">
        <v>197</v>
      </c>
      <c r="S409" s="1" t="s">
        <v>3677</v>
      </c>
      <c r="T409" s="1" t="s">
        <v>3678</v>
      </c>
      <c r="U409" s="1" t="s">
        <v>3679</v>
      </c>
      <c r="V409" s="1" t="s">
        <v>3680</v>
      </c>
      <c r="W409" s="1" t="s">
        <v>94</v>
      </c>
      <c r="X409" t="str">
        <f t="shared" si="43"/>
        <v>Complete</v>
      </c>
      <c r="Y409">
        <f>MAX(0,100-IF(G409="Invalid",Config!$B$5,0)-IF(I409="Invalid",Config!$B$6,0)-IF(X409="Incomplete",Config!$B$7,0)-IF(AF409="Yes",Config!$B$37,0))</f>
        <v>100</v>
      </c>
      <c r="Z409" s="1">
        <f>IF(OR(TRIM(B409)="",COUNTIF(Config!$B$15:$B$19,B409)&gt;0),1,0)+IF(OR(TRIM(C409)="",COUNTIF(Config!$B$15:$B$19,C409)&gt;0),1,0)+IF(OR(TRIM(F409)="",COUNTIF(Config!$B$15:$B$19,F409)&gt;0),1,0)+IF(OR(TRIM(H409)="",COUNTIF(Config!$B$15:$B$19,H409)&gt;0),1,0)+IF(OR(TRIM(E409)="",COUNTIF(Config!$B$15:$B$19,E409)&gt;0),1,0)+IF(OR(TRIM(K409)="",COUNTIF(Config!$B$15:$B$19,K409)&gt;0),1,0)+IF(OR(TRIM(P409)="",COUNTIF(Config!$B$15:$B$19,P409)&gt;0),1,0)+IF(OR(TRIM(R409)="",COUNTIF(Config!$B$15:$B$19,R409)&gt;0),1,0)</f>
        <v>0</v>
      </c>
      <c r="AA409" s="1" cm="1">
        <f t="array" ref="AA409">SUMPRODUCT(LEN(H409)-LEN(SUBSTITUTE(H409,{"0";"1";"2";"3";"4";"5";"6";"7";"8";"9"},"")))</f>
        <v>12</v>
      </c>
      <c r="AC409" t="str">
        <f t="shared" si="44"/>
        <v/>
      </c>
      <c r="AD409">
        <f t="shared" si="45"/>
        <v>1</v>
      </c>
      <c r="AE409">
        <f t="shared" si="46"/>
        <v>1</v>
      </c>
      <c r="AF409" t="str">
        <f t="shared" si="47"/>
        <v>No</v>
      </c>
      <c r="AG409">
        <f t="shared" ca="1" si="48"/>
        <v>324</v>
      </c>
      <c r="AH409" t="str">
        <f ca="1">IF(OR(V409="",AG409=""),"Yes",IF(AG409&gt;Config!$B$41,"Yes","No"))</f>
        <v>No</v>
      </c>
    </row>
    <row r="410" spans="1:34" x14ac:dyDescent="0.25">
      <c r="A410" s="1" t="s">
        <v>3681</v>
      </c>
      <c r="B410" s="1" t="s">
        <v>96</v>
      </c>
      <c r="C410" s="1" t="s">
        <v>410</v>
      </c>
      <c r="D410" s="1" t="s">
        <v>3682</v>
      </c>
      <c r="E410" s="1" t="s">
        <v>33866</v>
      </c>
      <c r="F410" s="1" t="s">
        <v>34076</v>
      </c>
      <c r="G410" t="str">
        <f t="shared" si="42"/>
        <v>Valid</v>
      </c>
      <c r="H410" s="1" t="s">
        <v>3683</v>
      </c>
      <c r="I410" t="str" cm="1">
        <f t="array" ref="I410">IF(OR(TRIM(H410)="",ISNUMBER(SEARCH("#",H410)),AA410&lt;Config!$B$8,SUMPRODUCT(--ISNUMBER(SEARCH({"a";"b";"c";"d";"e";"f";"g";"h";"i";"j";"k";"l";"m";"n";"o";"p";"q";"r";"s";"t";"u";"v";"w";"x";"y";"z"},H410)))&gt;0),"Invalid","Valid")</f>
        <v>Valid</v>
      </c>
      <c r="J410" s="1" t="s">
        <v>3684</v>
      </c>
      <c r="K410" s="1" t="s">
        <v>147</v>
      </c>
      <c r="L410" s="1" t="s">
        <v>179</v>
      </c>
      <c r="M410" s="1" t="s">
        <v>391</v>
      </c>
      <c r="N410" s="1" t="s">
        <v>31</v>
      </c>
      <c r="O410" s="1" t="s">
        <v>149</v>
      </c>
      <c r="P410" t="s">
        <v>87</v>
      </c>
      <c r="Q410" s="1" t="s">
        <v>88</v>
      </c>
      <c r="R410" s="1" t="s">
        <v>559</v>
      </c>
      <c r="S410" s="1" t="s">
        <v>3685</v>
      </c>
      <c r="T410" s="1" t="s">
        <v>3686</v>
      </c>
      <c r="U410" s="1" t="s">
        <v>3687</v>
      </c>
      <c r="V410" s="1" t="s">
        <v>140</v>
      </c>
      <c r="W410" s="1" t="s">
        <v>202</v>
      </c>
      <c r="X410" t="str">
        <f t="shared" si="43"/>
        <v>Complete</v>
      </c>
      <c r="Y410">
        <f>MAX(0,100-IF(G410="Invalid",Config!$B$5,0)-IF(I410="Invalid",Config!$B$6,0)-IF(X410="Incomplete",Config!$B$7,0)-IF(AF410="Yes",Config!$B$37,0))</f>
        <v>100</v>
      </c>
      <c r="Z410" s="1">
        <f>IF(OR(TRIM(B410)="",COUNTIF(Config!$B$15:$B$19,B410)&gt;0),1,0)+IF(OR(TRIM(C410)="",COUNTIF(Config!$B$15:$B$19,C410)&gt;0),1,0)+IF(OR(TRIM(F410)="",COUNTIF(Config!$B$15:$B$19,F410)&gt;0),1,0)+IF(OR(TRIM(H410)="",COUNTIF(Config!$B$15:$B$19,H410)&gt;0),1,0)+IF(OR(TRIM(E410)="",COUNTIF(Config!$B$15:$B$19,E410)&gt;0),1,0)+IF(OR(TRIM(K410)="",COUNTIF(Config!$B$15:$B$19,K410)&gt;0),1,0)+IF(OR(TRIM(P410)="",COUNTIF(Config!$B$15:$B$19,P410)&gt;0),1,0)+IF(OR(TRIM(R410)="",COUNTIF(Config!$B$15:$B$19,R410)&gt;0),1,0)</f>
        <v>0</v>
      </c>
      <c r="AA410" s="1" cm="1">
        <f t="array" ref="AA410">SUMPRODUCT(LEN(H410)-LEN(SUBSTITUTE(H410,{"0";"1";"2";"3";"4";"5";"6";"7";"8";"9"},"")))</f>
        <v>11</v>
      </c>
      <c r="AC410" t="str">
        <f t="shared" si="44"/>
        <v/>
      </c>
      <c r="AD410">
        <f t="shared" si="45"/>
        <v>1</v>
      </c>
      <c r="AE410">
        <f t="shared" si="46"/>
        <v>1</v>
      </c>
      <c r="AF410" t="str">
        <f t="shared" si="47"/>
        <v>No</v>
      </c>
      <c r="AG410">
        <f t="shared" ca="1" si="48"/>
        <v>37</v>
      </c>
      <c r="AH410" t="str">
        <f ca="1">IF(OR(V410="",AG410=""),"Yes",IF(AG410&gt;Config!$B$41,"Yes","No"))</f>
        <v>No</v>
      </c>
    </row>
    <row r="411" spans="1:34" x14ac:dyDescent="0.25">
      <c r="A411" s="1" t="s">
        <v>3688</v>
      </c>
      <c r="B411" s="1" t="s">
        <v>880</v>
      </c>
      <c r="C411" s="1" t="s">
        <v>33815</v>
      </c>
      <c r="D411" s="1" t="s">
        <v>880</v>
      </c>
      <c r="E411" s="1" t="s">
        <v>34077</v>
      </c>
      <c r="F411" s="1" t="s">
        <v>3689</v>
      </c>
      <c r="G411" t="str">
        <f t="shared" si="42"/>
        <v>Valid</v>
      </c>
      <c r="H411" s="1" t="s">
        <v>3690</v>
      </c>
      <c r="I411" t="str" cm="1">
        <f t="array" ref="I411">IF(OR(TRIM(H411)="",ISNUMBER(SEARCH("#",H411)),AA411&lt;Config!$B$8,SUMPRODUCT(--ISNUMBER(SEARCH({"a";"b";"c";"d";"e";"f";"g";"h";"i";"j";"k";"l";"m";"n";"o";"p";"q";"r";"s";"t";"u";"v";"w";"x";"y";"z"},H411)))&gt;0),"Invalid","Valid")</f>
        <v>Valid</v>
      </c>
      <c r="J411" s="1" t="s">
        <v>3691</v>
      </c>
      <c r="K411" s="1" t="s">
        <v>378</v>
      </c>
      <c r="L411" s="1" t="s">
        <v>265</v>
      </c>
      <c r="M411" s="1" t="s">
        <v>33827</v>
      </c>
      <c r="N411" s="1" t="s">
        <v>31</v>
      </c>
      <c r="O411" s="1" t="s">
        <v>69</v>
      </c>
      <c r="P411" t="s">
        <v>590</v>
      </c>
      <c r="Q411" s="1" t="s">
        <v>591</v>
      </c>
      <c r="R411" s="1" t="s">
        <v>1846</v>
      </c>
      <c r="S411" s="1" t="s">
        <v>3692</v>
      </c>
      <c r="T411" s="1" t="s">
        <v>3693</v>
      </c>
      <c r="U411" s="1" t="s">
        <v>3694</v>
      </c>
      <c r="V411" s="1" t="s">
        <v>3695</v>
      </c>
      <c r="W411" s="1" t="s">
        <v>40</v>
      </c>
      <c r="X411" t="str">
        <f t="shared" si="43"/>
        <v>Incomplete</v>
      </c>
      <c r="Y411">
        <f>MAX(0,100-IF(G411="Invalid",Config!$B$5,0)-IF(I411="Invalid",Config!$B$6,0)-IF(X411="Incomplete",Config!$B$7,0)-IF(AF411="Yes",Config!$B$37,0))</f>
        <v>60</v>
      </c>
      <c r="Z411" s="1">
        <f>IF(OR(TRIM(B411)="",COUNTIF(Config!$B$15:$B$19,B411)&gt;0),1,0)+IF(OR(TRIM(C411)="",COUNTIF(Config!$B$15:$B$19,C411)&gt;0),1,0)+IF(OR(TRIM(F411)="",COUNTIF(Config!$B$15:$B$19,F411)&gt;0),1,0)+IF(OR(TRIM(H411)="",COUNTIF(Config!$B$15:$B$19,H411)&gt;0),1,0)+IF(OR(TRIM(E411)="",COUNTIF(Config!$B$15:$B$19,E411)&gt;0),1,0)+IF(OR(TRIM(K411)="",COUNTIF(Config!$B$15:$B$19,K411)&gt;0),1,0)+IF(OR(TRIM(P411)="",COUNTIF(Config!$B$15:$B$19,P411)&gt;0),1,0)+IF(OR(TRIM(R411)="",COUNTIF(Config!$B$15:$B$19,R411)&gt;0),1,0)</f>
        <v>1</v>
      </c>
      <c r="AA411" s="1" cm="1">
        <f t="array" ref="AA411">SUMPRODUCT(LEN(H411)-LEN(SUBSTITUTE(H411,{"0";"1";"2";"3";"4";"5";"6";"7";"8";"9"},"")))</f>
        <v>10</v>
      </c>
      <c r="AC411" t="str">
        <f t="shared" si="44"/>
        <v>Incomplete Profile</v>
      </c>
      <c r="AD411">
        <f t="shared" si="45"/>
        <v>1</v>
      </c>
      <c r="AE411">
        <f t="shared" si="46"/>
        <v>1</v>
      </c>
      <c r="AF411" t="str">
        <f t="shared" si="47"/>
        <v>No</v>
      </c>
      <c r="AG411">
        <f t="shared" ca="1" si="48"/>
        <v>225</v>
      </c>
      <c r="AH411" t="str">
        <f ca="1">IF(OR(V411="",AG411=""),"Yes",IF(AG411&gt;Config!$B$41,"Yes","No"))</f>
        <v>No</v>
      </c>
    </row>
    <row r="412" spans="1:34" x14ac:dyDescent="0.25">
      <c r="A412" s="1" t="s">
        <v>3696</v>
      </c>
      <c r="B412" s="1" t="s">
        <v>33815</v>
      </c>
      <c r="C412" s="1" t="s">
        <v>545</v>
      </c>
      <c r="D412" s="1" t="s">
        <v>545</v>
      </c>
      <c r="E412" s="1" t="s">
        <v>34078</v>
      </c>
      <c r="F412" s="1" t="s">
        <v>3697</v>
      </c>
      <c r="G412" t="str">
        <f t="shared" si="42"/>
        <v>Valid</v>
      </c>
      <c r="H412" s="1" t="s">
        <v>3698</v>
      </c>
      <c r="I412" t="str" cm="1">
        <f t="array" ref="I412">IF(OR(TRIM(H412)="",ISNUMBER(SEARCH("#",H412)),AA412&lt;Config!$B$8,SUMPRODUCT(--ISNUMBER(SEARCH({"a";"b";"c";"d";"e";"f";"g";"h";"i";"j";"k";"l";"m";"n";"o";"p";"q";"r";"s";"t";"u";"v";"w";"x";"y";"z"},H412)))&gt;0),"Invalid","Valid")</f>
        <v>Valid</v>
      </c>
      <c r="J412" s="1" t="s">
        <v>3699</v>
      </c>
      <c r="K412" s="1" t="s">
        <v>264</v>
      </c>
      <c r="L412" s="1" t="s">
        <v>134</v>
      </c>
      <c r="M412" s="1" t="s">
        <v>251</v>
      </c>
      <c r="N412" s="1" t="s">
        <v>358</v>
      </c>
      <c r="O412" s="1" t="s">
        <v>149</v>
      </c>
      <c r="P412" t="s">
        <v>236</v>
      </c>
      <c r="Q412" s="1" t="s">
        <v>238</v>
      </c>
      <c r="R412" s="1" t="s">
        <v>237</v>
      </c>
      <c r="S412" s="1" t="s">
        <v>3700</v>
      </c>
      <c r="T412" s="1" t="s">
        <v>3701</v>
      </c>
      <c r="U412" s="1" t="s">
        <v>2463</v>
      </c>
      <c r="V412" s="1" t="s">
        <v>1273</v>
      </c>
      <c r="W412" s="1" t="s">
        <v>94</v>
      </c>
      <c r="X412" t="str">
        <f t="shared" si="43"/>
        <v>Incomplete</v>
      </c>
      <c r="Y412">
        <f>MAX(0,100-IF(G412="Invalid",Config!$B$5,0)-IF(I412="Invalid",Config!$B$6,0)-IF(X412="Incomplete",Config!$B$7,0)-IF(AF412="Yes",Config!$B$37,0))</f>
        <v>60</v>
      </c>
      <c r="Z412" s="1">
        <f>IF(OR(TRIM(B412)="",COUNTIF(Config!$B$15:$B$19,B412)&gt;0),1,0)+IF(OR(TRIM(C412)="",COUNTIF(Config!$B$15:$B$19,C412)&gt;0),1,0)+IF(OR(TRIM(F412)="",COUNTIF(Config!$B$15:$B$19,F412)&gt;0),1,0)+IF(OR(TRIM(H412)="",COUNTIF(Config!$B$15:$B$19,H412)&gt;0),1,0)+IF(OR(TRIM(E412)="",COUNTIF(Config!$B$15:$B$19,E412)&gt;0),1,0)+IF(OR(TRIM(K412)="",COUNTIF(Config!$B$15:$B$19,K412)&gt;0),1,0)+IF(OR(TRIM(P412)="",COUNTIF(Config!$B$15:$B$19,P412)&gt;0),1,0)+IF(OR(TRIM(R412)="",COUNTIF(Config!$B$15:$B$19,R412)&gt;0),1,0)</f>
        <v>1</v>
      </c>
      <c r="AA412" s="1" cm="1">
        <f t="array" ref="AA412">SUMPRODUCT(LEN(H412)-LEN(SUBSTITUTE(H412,{"0";"1";"2";"3";"4";"5";"6";"7";"8";"9"},"")))</f>
        <v>10</v>
      </c>
      <c r="AC412" t="str">
        <f t="shared" si="44"/>
        <v>Incomplete Profile</v>
      </c>
      <c r="AD412">
        <f t="shared" si="45"/>
        <v>1</v>
      </c>
      <c r="AE412">
        <f t="shared" si="46"/>
        <v>1</v>
      </c>
      <c r="AF412" t="str">
        <f t="shared" si="47"/>
        <v>No</v>
      </c>
      <c r="AG412" t="str">
        <f t="shared" ca="1" si="48"/>
        <v/>
      </c>
      <c r="AH412" t="str">
        <f ca="1">IF(OR(V412="",AG412=""),"Yes",IF(AG412&gt;Config!$B$41,"Yes","No"))</f>
        <v>Yes</v>
      </c>
    </row>
    <row r="413" spans="1:34" x14ac:dyDescent="0.25">
      <c r="A413" s="1" t="s">
        <v>3702</v>
      </c>
      <c r="B413" s="1" t="s">
        <v>765</v>
      </c>
      <c r="C413" s="1" t="s">
        <v>566</v>
      </c>
      <c r="D413" s="1" t="s">
        <v>3703</v>
      </c>
      <c r="E413" s="1" t="s">
        <v>34079</v>
      </c>
      <c r="F413" s="1" t="s">
        <v>3704</v>
      </c>
      <c r="G413" t="str">
        <f t="shared" si="42"/>
        <v>Valid</v>
      </c>
      <c r="H413" s="1" t="s">
        <v>3705</v>
      </c>
      <c r="I413" t="str" cm="1">
        <f t="array" ref="I413">IF(OR(TRIM(H413)="",ISNUMBER(SEARCH("#",H413)),AA413&lt;Config!$B$8,SUMPRODUCT(--ISNUMBER(SEARCH({"a";"b";"c";"d";"e";"f";"g";"h";"i";"j";"k";"l";"m";"n";"o";"p";"q";"r";"s";"t";"u";"v";"w";"x";"y";"z"},H413)))&gt;0),"Invalid","Valid")</f>
        <v>Valid</v>
      </c>
      <c r="J413" s="1" t="s">
        <v>3706</v>
      </c>
      <c r="K413" s="1" t="s">
        <v>369</v>
      </c>
      <c r="L413" s="1" t="s">
        <v>450</v>
      </c>
      <c r="M413" s="1" t="s">
        <v>85</v>
      </c>
      <c r="N413" s="1" t="s">
        <v>33819</v>
      </c>
      <c r="O413" s="1" t="s">
        <v>149</v>
      </c>
      <c r="P413" t="s">
        <v>53</v>
      </c>
      <c r="Q413" s="1" t="s">
        <v>197</v>
      </c>
      <c r="R413" s="1" t="s">
        <v>55</v>
      </c>
      <c r="S413" s="1" t="s">
        <v>3707</v>
      </c>
      <c r="T413" s="1" t="s">
        <v>3708</v>
      </c>
      <c r="U413" s="1" t="s">
        <v>3709</v>
      </c>
      <c r="V413" s="1" t="s">
        <v>2191</v>
      </c>
      <c r="W413" s="1" t="s">
        <v>141</v>
      </c>
      <c r="X413" t="str">
        <f t="shared" si="43"/>
        <v>Complete</v>
      </c>
      <c r="Y413">
        <f>MAX(0,100-IF(G413="Invalid",Config!$B$5,0)-IF(I413="Invalid",Config!$B$6,0)-IF(X413="Incomplete",Config!$B$7,0)-IF(AF413="Yes",Config!$B$37,0))</f>
        <v>75</v>
      </c>
      <c r="Z413" s="1">
        <f>IF(OR(TRIM(B413)="",COUNTIF(Config!$B$15:$B$19,B413)&gt;0),1,0)+IF(OR(TRIM(C413)="",COUNTIF(Config!$B$15:$B$19,C413)&gt;0),1,0)+IF(OR(TRIM(F413)="",COUNTIF(Config!$B$15:$B$19,F413)&gt;0),1,0)+IF(OR(TRIM(H413)="",COUNTIF(Config!$B$15:$B$19,H413)&gt;0),1,0)+IF(OR(TRIM(E413)="",COUNTIF(Config!$B$15:$B$19,E413)&gt;0),1,0)+IF(OR(TRIM(K413)="",COUNTIF(Config!$B$15:$B$19,K413)&gt;0),1,0)+IF(OR(TRIM(P413)="",COUNTIF(Config!$B$15:$B$19,P413)&gt;0),1,0)+IF(OR(TRIM(R413)="",COUNTIF(Config!$B$15:$B$19,R413)&gt;0),1,0)</f>
        <v>0</v>
      </c>
      <c r="AA413" s="1" cm="1">
        <f t="array" ref="AA413">SUMPRODUCT(LEN(H413)-LEN(SUBSTITUTE(H413,{"0";"1";"2";"3";"4";"5";"6";"7";"8";"9"},"")))</f>
        <v>12</v>
      </c>
      <c r="AC413" t="str">
        <f t="shared" si="44"/>
        <v>Potential Duplicate</v>
      </c>
      <c r="AD413">
        <f t="shared" si="45"/>
        <v>2</v>
      </c>
      <c r="AE413">
        <f t="shared" si="46"/>
        <v>1</v>
      </c>
      <c r="AF413" t="str">
        <f t="shared" si="47"/>
        <v>Yes</v>
      </c>
      <c r="AG413">
        <f t="shared" ca="1" si="48"/>
        <v>70</v>
      </c>
      <c r="AH413" t="str">
        <f ca="1">IF(OR(V413="",AG413=""),"Yes",IF(AG413&gt;Config!$B$41,"Yes","No"))</f>
        <v>No</v>
      </c>
    </row>
    <row r="414" spans="1:34" x14ac:dyDescent="0.25">
      <c r="A414" s="1" t="s">
        <v>3710</v>
      </c>
      <c r="B414" s="1" t="s">
        <v>1257</v>
      </c>
      <c r="C414" s="1" t="s">
        <v>398</v>
      </c>
      <c r="D414" s="1" t="s">
        <v>3711</v>
      </c>
      <c r="E414" s="1" t="s">
        <v>642</v>
      </c>
      <c r="F414" s="1" t="s">
        <v>3712</v>
      </c>
      <c r="G414" t="str">
        <f t="shared" si="42"/>
        <v>Valid</v>
      </c>
      <c r="H414" s="1" t="s">
        <v>884</v>
      </c>
      <c r="I414" t="str" cm="1">
        <f t="array" ref="I414">IF(OR(TRIM(H414)="",ISNUMBER(SEARCH("#",H414)),AA414&lt;Config!$B$8,SUMPRODUCT(--ISNUMBER(SEARCH({"a";"b";"c";"d";"e";"f";"g";"h";"i";"j";"k";"l";"m";"n";"o";"p";"q";"r";"s";"t";"u";"v";"w";"x";"y";"z"},H414)))&gt;0),"Invalid","Valid")</f>
        <v>Invalid</v>
      </c>
      <c r="J414" s="1" t="s">
        <v>3713</v>
      </c>
      <c r="K414" s="1" t="s">
        <v>133</v>
      </c>
      <c r="L414" s="1" t="s">
        <v>49</v>
      </c>
      <c r="M414" s="1" t="s">
        <v>118</v>
      </c>
      <c r="N414" s="1" t="s">
        <v>148</v>
      </c>
      <c r="O414" s="1" t="s">
        <v>69</v>
      </c>
      <c r="P414" t="s">
        <v>236</v>
      </c>
      <c r="Q414" s="1" t="s">
        <v>238</v>
      </c>
      <c r="R414" s="1" t="s">
        <v>254</v>
      </c>
      <c r="S414" s="1" t="s">
        <v>3714</v>
      </c>
      <c r="T414" s="1" t="s">
        <v>3715</v>
      </c>
      <c r="U414" s="1" t="s">
        <v>3716</v>
      </c>
      <c r="V414" s="1" t="s">
        <v>3717</v>
      </c>
      <c r="W414" s="1" t="s">
        <v>384</v>
      </c>
      <c r="X414" t="str">
        <f t="shared" si="43"/>
        <v>Complete</v>
      </c>
      <c r="Y414">
        <f>MAX(0,100-IF(G414="Invalid",Config!$B$5,0)-IF(I414="Invalid",Config!$B$6,0)-IF(X414="Incomplete",Config!$B$7,0)-IF(AF414="Yes",Config!$B$37,0))</f>
        <v>80</v>
      </c>
      <c r="Z414" s="1">
        <f>IF(OR(TRIM(B414)="",COUNTIF(Config!$B$15:$B$19,B414)&gt;0),1,0)+IF(OR(TRIM(C414)="",COUNTIF(Config!$B$15:$B$19,C414)&gt;0),1,0)+IF(OR(TRIM(F414)="",COUNTIF(Config!$B$15:$B$19,F414)&gt;0),1,0)+IF(OR(TRIM(H414)="",COUNTIF(Config!$B$15:$B$19,H414)&gt;0),1,0)+IF(OR(TRIM(E414)="",COUNTIF(Config!$B$15:$B$19,E414)&gt;0),1,0)+IF(OR(TRIM(K414)="",COUNTIF(Config!$B$15:$B$19,K414)&gt;0),1,0)+IF(OR(TRIM(P414)="",COUNTIF(Config!$B$15:$B$19,P414)&gt;0),1,0)+IF(OR(TRIM(R414)="",COUNTIF(Config!$B$15:$B$19,R414)&gt;0),1,0)</f>
        <v>0</v>
      </c>
      <c r="AA414" s="1" cm="1">
        <f t="array" ref="AA414">SUMPRODUCT(LEN(H414)-LEN(SUBSTITUTE(H414,{"0";"1";"2";"3";"4";"5";"6";"7";"8";"9"},"")))</f>
        <v>3</v>
      </c>
      <c r="AC414" t="str">
        <f t="shared" si="44"/>
        <v>Invalid Phone</v>
      </c>
      <c r="AD414">
        <f t="shared" si="45"/>
        <v>1</v>
      </c>
      <c r="AE414">
        <f t="shared" si="46"/>
        <v>0</v>
      </c>
      <c r="AF414" t="str">
        <f t="shared" si="47"/>
        <v>No</v>
      </c>
      <c r="AG414">
        <f t="shared" ca="1" si="48"/>
        <v>221</v>
      </c>
      <c r="AH414" t="str">
        <f ca="1">IF(OR(V414="",AG414=""),"Yes",IF(AG414&gt;Config!$B$41,"Yes","No"))</f>
        <v>No</v>
      </c>
    </row>
    <row r="415" spans="1:34" x14ac:dyDescent="0.25">
      <c r="A415" s="1" t="s">
        <v>3718</v>
      </c>
      <c r="B415" s="1" t="s">
        <v>1185</v>
      </c>
      <c r="C415" s="1" t="s">
        <v>828</v>
      </c>
      <c r="D415" s="1" t="s">
        <v>1418</v>
      </c>
      <c r="E415" s="1" t="s">
        <v>1331</v>
      </c>
      <c r="F415" s="1" t="s">
        <v>3719</v>
      </c>
      <c r="G415" t="str">
        <f t="shared" si="42"/>
        <v>Valid</v>
      </c>
      <c r="H415" s="1" t="s">
        <v>3720</v>
      </c>
      <c r="I415" t="str" cm="1">
        <f t="array" ref="I415">IF(OR(TRIM(H415)="",ISNUMBER(SEARCH("#",H415)),AA415&lt;Config!$B$8,SUMPRODUCT(--ISNUMBER(SEARCH({"a";"b";"c";"d";"e";"f";"g";"h";"i";"j";"k";"l";"m";"n";"o";"p";"q";"r";"s";"t";"u";"v";"w";"x";"y";"z"},H415)))&gt;0),"Invalid","Valid")</f>
        <v>Valid</v>
      </c>
      <c r="J415" s="1" t="s">
        <v>3721</v>
      </c>
      <c r="K415" s="1" t="s">
        <v>504</v>
      </c>
      <c r="L415" s="1" t="s">
        <v>265</v>
      </c>
      <c r="M415" s="1" t="s">
        <v>30</v>
      </c>
      <c r="N415" s="1" t="s">
        <v>33819</v>
      </c>
      <c r="O415" s="1" t="s">
        <v>69</v>
      </c>
      <c r="P415" t="s">
        <v>328</v>
      </c>
      <c r="Q415" s="1" t="s">
        <v>33838</v>
      </c>
      <c r="R415" s="1" t="s">
        <v>571</v>
      </c>
      <c r="S415" s="1" t="s">
        <v>3722</v>
      </c>
      <c r="T415" s="1" t="s">
        <v>3723</v>
      </c>
      <c r="U415" s="1" t="s">
        <v>3724</v>
      </c>
      <c r="V415" s="1" t="s">
        <v>3725</v>
      </c>
      <c r="W415" s="1" t="s">
        <v>40</v>
      </c>
      <c r="X415" t="str">
        <f t="shared" si="43"/>
        <v>Complete</v>
      </c>
      <c r="Y415">
        <f>MAX(0,100-IF(G415="Invalid",Config!$B$5,0)-IF(I415="Invalid",Config!$B$6,0)-IF(X415="Incomplete",Config!$B$7,0)-IF(AF415="Yes",Config!$B$37,0))</f>
        <v>100</v>
      </c>
      <c r="Z415" s="1">
        <f>IF(OR(TRIM(B415)="",COUNTIF(Config!$B$15:$B$19,B415)&gt;0),1,0)+IF(OR(TRIM(C415)="",COUNTIF(Config!$B$15:$B$19,C415)&gt;0),1,0)+IF(OR(TRIM(F415)="",COUNTIF(Config!$B$15:$B$19,F415)&gt;0),1,0)+IF(OR(TRIM(H415)="",COUNTIF(Config!$B$15:$B$19,H415)&gt;0),1,0)+IF(OR(TRIM(E415)="",COUNTIF(Config!$B$15:$B$19,E415)&gt;0),1,0)+IF(OR(TRIM(K415)="",COUNTIF(Config!$B$15:$B$19,K415)&gt;0),1,0)+IF(OR(TRIM(P415)="",COUNTIF(Config!$B$15:$B$19,P415)&gt;0),1,0)+IF(OR(TRIM(R415)="",COUNTIF(Config!$B$15:$B$19,R415)&gt;0),1,0)</f>
        <v>0</v>
      </c>
      <c r="AA415" s="1" cm="1">
        <f t="array" ref="AA415">SUMPRODUCT(LEN(H415)-LEN(SUBSTITUTE(H415,{"0";"1";"2";"3";"4";"5";"6";"7";"8";"9"},"")))</f>
        <v>11</v>
      </c>
      <c r="AC415" t="str">
        <f t="shared" si="44"/>
        <v/>
      </c>
      <c r="AD415">
        <f t="shared" si="45"/>
        <v>1</v>
      </c>
      <c r="AE415">
        <f t="shared" si="46"/>
        <v>1</v>
      </c>
      <c r="AF415" t="str">
        <f t="shared" si="47"/>
        <v>No</v>
      </c>
      <c r="AG415">
        <f t="shared" ca="1" si="48"/>
        <v>484</v>
      </c>
      <c r="AH415" t="str">
        <f ca="1">IF(OR(V415="",AG415=""),"Yes",IF(AG415&gt;Config!$B$41,"Yes","No"))</f>
        <v>Yes</v>
      </c>
    </row>
    <row r="416" spans="1:34" x14ac:dyDescent="0.25">
      <c r="A416" s="1" t="s">
        <v>3726</v>
      </c>
      <c r="B416" s="1" t="s">
        <v>204</v>
      </c>
      <c r="C416" s="1" t="s">
        <v>273</v>
      </c>
      <c r="D416" s="1" t="s">
        <v>3727</v>
      </c>
      <c r="E416" s="1" t="s">
        <v>34080</v>
      </c>
      <c r="F416" s="1" t="s">
        <v>3728</v>
      </c>
      <c r="G416" t="str">
        <f t="shared" si="42"/>
        <v>Valid</v>
      </c>
      <c r="H416" s="1" t="s">
        <v>3729</v>
      </c>
      <c r="I416" t="str" cm="1">
        <f t="array" ref="I416">IF(OR(TRIM(H416)="",ISNUMBER(SEARCH("#",H416)),AA416&lt;Config!$B$8,SUMPRODUCT(--ISNUMBER(SEARCH({"a";"b";"c";"d";"e";"f";"g";"h";"i";"j";"k";"l";"m";"n";"o";"p";"q";"r";"s";"t";"u";"v";"w";"x";"y";"z"},H416)))&gt;0),"Invalid","Valid")</f>
        <v>Valid</v>
      </c>
      <c r="J416" s="1" t="s">
        <v>3730</v>
      </c>
      <c r="K416" s="1" t="s">
        <v>425</v>
      </c>
      <c r="L416" s="1" t="s">
        <v>134</v>
      </c>
      <c r="M416" s="1" t="s">
        <v>118</v>
      </c>
      <c r="N416" s="1" t="s">
        <v>31</v>
      </c>
      <c r="O416" s="1" t="s">
        <v>32</v>
      </c>
      <c r="P416" t="s">
        <v>104</v>
      </c>
      <c r="Q416" s="1" t="s">
        <v>302</v>
      </c>
      <c r="R416" s="1" t="s">
        <v>105</v>
      </c>
      <c r="S416" s="1" t="s">
        <v>3731</v>
      </c>
      <c r="T416" s="1" t="s">
        <v>3732</v>
      </c>
      <c r="U416" s="1" t="s">
        <v>3733</v>
      </c>
      <c r="V416" s="1" t="s">
        <v>3734</v>
      </c>
      <c r="W416" s="1" t="s">
        <v>202</v>
      </c>
      <c r="X416" t="str">
        <f t="shared" si="43"/>
        <v>Complete</v>
      </c>
      <c r="Y416">
        <f>MAX(0,100-IF(G416="Invalid",Config!$B$5,0)-IF(I416="Invalid",Config!$B$6,0)-IF(X416="Incomplete",Config!$B$7,0)-IF(AF416="Yes",Config!$B$37,0))</f>
        <v>75</v>
      </c>
      <c r="Z416" s="1">
        <f>IF(OR(TRIM(B416)="",COUNTIF(Config!$B$15:$B$19,B416)&gt;0),1,0)+IF(OR(TRIM(C416)="",COUNTIF(Config!$B$15:$B$19,C416)&gt;0),1,0)+IF(OR(TRIM(F416)="",COUNTIF(Config!$B$15:$B$19,F416)&gt;0),1,0)+IF(OR(TRIM(H416)="",COUNTIF(Config!$B$15:$B$19,H416)&gt;0),1,0)+IF(OR(TRIM(E416)="",COUNTIF(Config!$B$15:$B$19,E416)&gt;0),1,0)+IF(OR(TRIM(K416)="",COUNTIF(Config!$B$15:$B$19,K416)&gt;0),1,0)+IF(OR(TRIM(P416)="",COUNTIF(Config!$B$15:$B$19,P416)&gt;0),1,0)+IF(OR(TRIM(R416)="",COUNTIF(Config!$B$15:$B$19,R416)&gt;0),1,0)</f>
        <v>0</v>
      </c>
      <c r="AA416" s="1" cm="1">
        <f t="array" ref="AA416">SUMPRODUCT(LEN(H416)-LEN(SUBSTITUTE(H416,{"0";"1";"2";"3";"4";"5";"6";"7";"8";"9"},"")))</f>
        <v>10</v>
      </c>
      <c r="AC416" t="str">
        <f t="shared" si="44"/>
        <v>Potential Duplicate</v>
      </c>
      <c r="AD416">
        <f t="shared" si="45"/>
        <v>2</v>
      </c>
      <c r="AE416">
        <f t="shared" si="46"/>
        <v>1</v>
      </c>
      <c r="AF416" t="str">
        <f t="shared" si="47"/>
        <v>Yes</v>
      </c>
      <c r="AG416">
        <f t="shared" ca="1" si="48"/>
        <v>384</v>
      </c>
      <c r="AH416" t="str">
        <f ca="1">IF(OR(V416="",AG416=""),"Yes",IF(AG416&gt;Config!$B$41,"Yes","No"))</f>
        <v>Yes</v>
      </c>
    </row>
    <row r="417" spans="1:34" x14ac:dyDescent="0.25">
      <c r="A417" s="1" t="s">
        <v>3735</v>
      </c>
      <c r="B417" s="1" t="s">
        <v>1015</v>
      </c>
      <c r="C417" s="1" t="s">
        <v>1806</v>
      </c>
      <c r="D417" s="1" t="s">
        <v>3736</v>
      </c>
      <c r="E417" s="1" t="s">
        <v>34081</v>
      </c>
      <c r="F417" s="1" t="s">
        <v>3737</v>
      </c>
      <c r="G417" t="str">
        <f t="shared" si="42"/>
        <v>Valid</v>
      </c>
      <c r="H417" s="1" t="s">
        <v>3738</v>
      </c>
      <c r="I417" t="str" cm="1">
        <f t="array" ref="I417">IF(OR(TRIM(H417)="",ISNUMBER(SEARCH("#",H417)),AA417&lt;Config!$B$8,SUMPRODUCT(--ISNUMBER(SEARCH({"a";"b";"c";"d";"e";"f";"g";"h";"i";"j";"k";"l";"m";"n";"o";"p";"q";"r";"s";"t";"u";"v";"w";"x";"y";"z"},H417)))&gt;0),"Invalid","Valid")</f>
        <v>Valid</v>
      </c>
      <c r="J417" s="1" t="s">
        <v>3739</v>
      </c>
      <c r="K417" s="1" t="s">
        <v>163</v>
      </c>
      <c r="L417" s="1" t="s">
        <v>134</v>
      </c>
      <c r="M417" s="1" t="s">
        <v>50</v>
      </c>
      <c r="N417" s="1" t="s">
        <v>148</v>
      </c>
      <c r="O417" s="1" t="s">
        <v>69</v>
      </c>
      <c r="P417" t="s">
        <v>518</v>
      </c>
      <c r="Q417" s="1" t="s">
        <v>1046</v>
      </c>
      <c r="R417" s="1" t="s">
        <v>392</v>
      </c>
      <c r="S417" s="1" t="s">
        <v>267</v>
      </c>
      <c r="T417" s="1" t="s">
        <v>3740</v>
      </c>
      <c r="U417" s="1" t="s">
        <v>3741</v>
      </c>
      <c r="V417" s="1" t="s">
        <v>756</v>
      </c>
      <c r="W417" s="1" t="s">
        <v>40</v>
      </c>
      <c r="X417" t="str">
        <f t="shared" si="43"/>
        <v>Complete</v>
      </c>
      <c r="Y417">
        <f>MAX(0,100-IF(G417="Invalid",Config!$B$5,0)-IF(I417="Invalid",Config!$B$6,0)-IF(X417="Incomplete",Config!$B$7,0)-IF(AF417="Yes",Config!$B$37,0))</f>
        <v>100</v>
      </c>
      <c r="Z417" s="1">
        <f>IF(OR(TRIM(B417)="",COUNTIF(Config!$B$15:$B$19,B417)&gt;0),1,0)+IF(OR(TRIM(C417)="",COUNTIF(Config!$B$15:$B$19,C417)&gt;0),1,0)+IF(OR(TRIM(F417)="",COUNTIF(Config!$B$15:$B$19,F417)&gt;0),1,0)+IF(OR(TRIM(H417)="",COUNTIF(Config!$B$15:$B$19,H417)&gt;0),1,0)+IF(OR(TRIM(E417)="",COUNTIF(Config!$B$15:$B$19,E417)&gt;0),1,0)+IF(OR(TRIM(K417)="",COUNTIF(Config!$B$15:$B$19,K417)&gt;0),1,0)+IF(OR(TRIM(P417)="",COUNTIF(Config!$B$15:$B$19,P417)&gt;0),1,0)+IF(OR(TRIM(R417)="",COUNTIF(Config!$B$15:$B$19,R417)&gt;0),1,0)</f>
        <v>0</v>
      </c>
      <c r="AA417" s="1" cm="1">
        <f t="array" ref="AA417">SUMPRODUCT(LEN(H417)-LEN(SUBSTITUTE(H417,{"0";"1";"2";"3";"4";"5";"6";"7";"8";"9"},"")))</f>
        <v>11</v>
      </c>
      <c r="AC417" t="str">
        <f t="shared" si="44"/>
        <v/>
      </c>
      <c r="AD417">
        <f t="shared" si="45"/>
        <v>1</v>
      </c>
      <c r="AE417">
        <f t="shared" si="46"/>
        <v>1</v>
      </c>
      <c r="AF417" t="str">
        <f t="shared" si="47"/>
        <v>No</v>
      </c>
      <c r="AG417">
        <f t="shared" ca="1" si="48"/>
        <v>310</v>
      </c>
      <c r="AH417" t="str">
        <f ca="1">IF(OR(V417="",AG417=""),"Yes",IF(AG417&gt;Config!$B$41,"Yes","No"))</f>
        <v>No</v>
      </c>
    </row>
    <row r="418" spans="1:34" x14ac:dyDescent="0.25">
      <c r="A418" s="1" t="s">
        <v>3742</v>
      </c>
      <c r="B418" s="1" t="s">
        <v>1858</v>
      </c>
      <c r="C418" s="1" t="s">
        <v>566</v>
      </c>
      <c r="D418" s="1" t="s">
        <v>3743</v>
      </c>
      <c r="E418" s="1" t="s">
        <v>191</v>
      </c>
      <c r="F418" s="1" t="s">
        <v>3744</v>
      </c>
      <c r="G418" t="str">
        <f t="shared" si="42"/>
        <v>Valid</v>
      </c>
      <c r="H418" s="1" t="s">
        <v>3745</v>
      </c>
      <c r="I418" t="str" cm="1">
        <f t="array" ref="I418">IF(OR(TRIM(H418)="",ISNUMBER(SEARCH("#",H418)),AA418&lt;Config!$B$8,SUMPRODUCT(--ISNUMBER(SEARCH({"a";"b";"c";"d";"e";"f";"g";"h";"i";"j";"k";"l";"m";"n";"o";"p";"q";"r";"s";"t";"u";"v";"w";"x";"y";"z"},H418)))&gt;0),"Invalid","Valid")</f>
        <v>Valid</v>
      </c>
      <c r="J418" s="1" t="s">
        <v>3746</v>
      </c>
      <c r="K418" s="1" t="s">
        <v>210</v>
      </c>
      <c r="L418" s="1" t="s">
        <v>134</v>
      </c>
      <c r="M418" s="1" t="s">
        <v>135</v>
      </c>
      <c r="N418" s="1" t="s">
        <v>68</v>
      </c>
      <c r="O418" s="1" t="s">
        <v>149</v>
      </c>
      <c r="P418" t="s">
        <v>590</v>
      </c>
      <c r="Q418" s="1" t="s">
        <v>591</v>
      </c>
      <c r="R418" s="1" t="s">
        <v>1774</v>
      </c>
      <c r="S418" s="1" t="s">
        <v>3747</v>
      </c>
      <c r="T418" s="1" t="s">
        <v>3748</v>
      </c>
      <c r="U418" s="1" t="s">
        <v>1882</v>
      </c>
      <c r="V418" s="1" t="s">
        <v>1397</v>
      </c>
      <c r="W418" s="1" t="s">
        <v>60</v>
      </c>
      <c r="X418" t="str">
        <f t="shared" si="43"/>
        <v>Complete</v>
      </c>
      <c r="Y418">
        <f>MAX(0,100-IF(G418="Invalid",Config!$B$5,0)-IF(I418="Invalid",Config!$B$6,0)-IF(X418="Incomplete",Config!$B$7,0)-IF(AF418="Yes",Config!$B$37,0))</f>
        <v>75</v>
      </c>
      <c r="Z418" s="1">
        <f>IF(OR(TRIM(B418)="",COUNTIF(Config!$B$15:$B$19,B418)&gt;0),1,0)+IF(OR(TRIM(C418)="",COUNTIF(Config!$B$15:$B$19,C418)&gt;0),1,0)+IF(OR(TRIM(F418)="",COUNTIF(Config!$B$15:$B$19,F418)&gt;0),1,0)+IF(OR(TRIM(H418)="",COUNTIF(Config!$B$15:$B$19,H418)&gt;0),1,0)+IF(OR(TRIM(E418)="",COUNTIF(Config!$B$15:$B$19,E418)&gt;0),1,0)+IF(OR(TRIM(K418)="",COUNTIF(Config!$B$15:$B$19,K418)&gt;0),1,0)+IF(OR(TRIM(P418)="",COUNTIF(Config!$B$15:$B$19,P418)&gt;0),1,0)+IF(OR(TRIM(R418)="",COUNTIF(Config!$B$15:$B$19,R418)&gt;0),1,0)</f>
        <v>0</v>
      </c>
      <c r="AA418" s="1" cm="1">
        <f t="array" ref="AA418">SUMPRODUCT(LEN(H418)-LEN(SUBSTITUTE(H418,{"0";"1";"2";"3";"4";"5";"6";"7";"8";"9"},"")))</f>
        <v>12</v>
      </c>
      <c r="AC418" t="str">
        <f t="shared" si="44"/>
        <v>Potential Duplicate</v>
      </c>
      <c r="AD418">
        <f t="shared" si="45"/>
        <v>1</v>
      </c>
      <c r="AE418">
        <f t="shared" si="46"/>
        <v>3</v>
      </c>
      <c r="AF418" t="str">
        <f t="shared" si="47"/>
        <v>Yes</v>
      </c>
      <c r="AG418">
        <f t="shared" ca="1" si="48"/>
        <v>273</v>
      </c>
      <c r="AH418" t="str">
        <f ca="1">IF(OR(V418="",AG418=""),"Yes",IF(AG418&gt;Config!$B$41,"Yes","No"))</f>
        <v>No</v>
      </c>
    </row>
    <row r="419" spans="1:34" x14ac:dyDescent="0.25">
      <c r="A419" s="1" t="s">
        <v>3749</v>
      </c>
      <c r="B419" s="1" t="s">
        <v>678</v>
      </c>
      <c r="C419" s="1" t="s">
        <v>336</v>
      </c>
      <c r="D419" s="1" t="s">
        <v>3750</v>
      </c>
      <c r="E419" s="1" t="s">
        <v>298</v>
      </c>
      <c r="F419" s="1" t="s">
        <v>3751</v>
      </c>
      <c r="G419" t="str">
        <f t="shared" si="42"/>
        <v>Valid</v>
      </c>
      <c r="H419" s="1" t="s">
        <v>3752</v>
      </c>
      <c r="I419" t="str" cm="1">
        <f t="array" ref="I419">IF(OR(TRIM(H419)="",ISNUMBER(SEARCH("#",H419)),AA419&lt;Config!$B$8,SUMPRODUCT(--ISNUMBER(SEARCH({"a";"b";"c";"d";"e";"f";"g";"h";"i";"j";"k";"l";"m";"n";"o";"p";"q";"r";"s";"t";"u";"v";"w";"x";"y";"z"},H419)))&gt;0),"Invalid","Valid")</f>
        <v>Valid</v>
      </c>
      <c r="J419" s="1" t="s">
        <v>3753</v>
      </c>
      <c r="K419" s="1" t="s">
        <v>28</v>
      </c>
      <c r="L419" s="1" t="s">
        <v>134</v>
      </c>
      <c r="M419" s="1" t="s">
        <v>85</v>
      </c>
      <c r="N419" s="1" t="s">
        <v>148</v>
      </c>
      <c r="O419" s="1" t="s">
        <v>196</v>
      </c>
      <c r="P419" t="s">
        <v>87</v>
      </c>
      <c r="Q419" s="1" t="s">
        <v>166</v>
      </c>
      <c r="R419" s="1" t="s">
        <v>212</v>
      </c>
      <c r="S419" s="1" t="s">
        <v>3754</v>
      </c>
      <c r="T419" s="1" t="s">
        <v>3755</v>
      </c>
      <c r="U419" s="1" t="s">
        <v>521</v>
      </c>
      <c r="V419" s="1" t="s">
        <v>3756</v>
      </c>
      <c r="W419" s="1" t="s">
        <v>202</v>
      </c>
      <c r="X419" t="str">
        <f t="shared" si="43"/>
        <v>Complete</v>
      </c>
      <c r="Y419">
        <f>MAX(0,100-IF(G419="Invalid",Config!$B$5,0)-IF(I419="Invalid",Config!$B$6,0)-IF(X419="Incomplete",Config!$B$7,0)-IF(AF419="Yes",Config!$B$37,0))</f>
        <v>100</v>
      </c>
      <c r="Z419" s="1">
        <f>IF(OR(TRIM(B419)="",COUNTIF(Config!$B$15:$B$19,B419)&gt;0),1,0)+IF(OR(TRIM(C419)="",COUNTIF(Config!$B$15:$B$19,C419)&gt;0),1,0)+IF(OR(TRIM(F419)="",COUNTIF(Config!$B$15:$B$19,F419)&gt;0),1,0)+IF(OR(TRIM(H419)="",COUNTIF(Config!$B$15:$B$19,H419)&gt;0),1,0)+IF(OR(TRIM(E419)="",COUNTIF(Config!$B$15:$B$19,E419)&gt;0),1,0)+IF(OR(TRIM(K419)="",COUNTIF(Config!$B$15:$B$19,K419)&gt;0),1,0)+IF(OR(TRIM(P419)="",COUNTIF(Config!$B$15:$B$19,P419)&gt;0),1,0)+IF(OR(TRIM(R419)="",COUNTIF(Config!$B$15:$B$19,R419)&gt;0),1,0)</f>
        <v>0</v>
      </c>
      <c r="AA419" s="1" cm="1">
        <f t="array" ref="AA419">SUMPRODUCT(LEN(H419)-LEN(SUBSTITUTE(H419,{"0";"1";"2";"3";"4";"5";"6";"7";"8";"9"},"")))</f>
        <v>11</v>
      </c>
      <c r="AC419" t="str">
        <f t="shared" si="44"/>
        <v/>
      </c>
      <c r="AD419">
        <f t="shared" si="45"/>
        <v>1</v>
      </c>
      <c r="AE419">
        <f t="shared" si="46"/>
        <v>1</v>
      </c>
      <c r="AF419" t="str">
        <f t="shared" si="47"/>
        <v>No</v>
      </c>
      <c r="AG419">
        <f t="shared" ca="1" si="48"/>
        <v>457</v>
      </c>
      <c r="AH419" t="str">
        <f ca="1">IF(OR(V419="",AG419=""),"Yes",IF(AG419&gt;Config!$B$41,"Yes","No"))</f>
        <v>Yes</v>
      </c>
    </row>
    <row r="420" spans="1:34" x14ac:dyDescent="0.25">
      <c r="A420" s="1" t="s">
        <v>3757</v>
      </c>
      <c r="B420" s="1" t="s">
        <v>577</v>
      </c>
      <c r="C420" s="1" t="s">
        <v>128</v>
      </c>
      <c r="D420" s="1" t="s">
        <v>3758</v>
      </c>
      <c r="E420" s="1" t="s">
        <v>34082</v>
      </c>
      <c r="F420" s="1" t="s">
        <v>3759</v>
      </c>
      <c r="G420" t="str">
        <f t="shared" si="42"/>
        <v>Valid</v>
      </c>
      <c r="H420" s="1" t="s">
        <v>3760</v>
      </c>
      <c r="I420" t="str" cm="1">
        <f t="array" ref="I420">IF(OR(TRIM(H420)="",ISNUMBER(SEARCH("#",H420)),AA420&lt;Config!$B$8,SUMPRODUCT(--ISNUMBER(SEARCH({"a";"b";"c";"d";"e";"f";"g";"h";"i";"j";"k";"l";"m";"n";"o";"p";"q";"r";"s";"t";"u";"v";"w";"x";"y";"z"},H420)))&gt;0),"Invalid","Valid")</f>
        <v>Valid</v>
      </c>
      <c r="J420" s="1" t="s">
        <v>3761</v>
      </c>
      <c r="K420" s="1" t="s">
        <v>210</v>
      </c>
      <c r="L420" s="1" t="s">
        <v>265</v>
      </c>
      <c r="M420" s="1" t="s">
        <v>235</v>
      </c>
      <c r="N420" s="1" t="s">
        <v>224</v>
      </c>
      <c r="O420" s="1" t="s">
        <v>149</v>
      </c>
      <c r="P420" t="s">
        <v>344</v>
      </c>
      <c r="Q420" s="1" t="s">
        <v>345</v>
      </c>
      <c r="R420" s="1" t="s">
        <v>1141</v>
      </c>
      <c r="S420" s="1" t="s">
        <v>3762</v>
      </c>
      <c r="T420" s="1" t="s">
        <v>3763</v>
      </c>
      <c r="U420" s="1" t="s">
        <v>123</v>
      </c>
      <c r="V420" s="1" t="s">
        <v>1667</v>
      </c>
      <c r="W420" s="1" t="s">
        <v>293</v>
      </c>
      <c r="X420" t="str">
        <f t="shared" si="43"/>
        <v>Complete</v>
      </c>
      <c r="Y420">
        <f>MAX(0,100-IF(G420="Invalid",Config!$B$5,0)-IF(I420="Invalid",Config!$B$6,0)-IF(X420="Incomplete",Config!$B$7,0)-IF(AF420="Yes",Config!$B$37,0))</f>
        <v>100</v>
      </c>
      <c r="Z420" s="1">
        <f>IF(OR(TRIM(B420)="",COUNTIF(Config!$B$15:$B$19,B420)&gt;0),1,0)+IF(OR(TRIM(C420)="",COUNTIF(Config!$B$15:$B$19,C420)&gt;0),1,0)+IF(OR(TRIM(F420)="",COUNTIF(Config!$B$15:$B$19,F420)&gt;0),1,0)+IF(OR(TRIM(H420)="",COUNTIF(Config!$B$15:$B$19,H420)&gt;0),1,0)+IF(OR(TRIM(E420)="",COUNTIF(Config!$B$15:$B$19,E420)&gt;0),1,0)+IF(OR(TRIM(K420)="",COUNTIF(Config!$B$15:$B$19,K420)&gt;0),1,0)+IF(OR(TRIM(P420)="",COUNTIF(Config!$B$15:$B$19,P420)&gt;0),1,0)+IF(OR(TRIM(R420)="",COUNTIF(Config!$B$15:$B$19,R420)&gt;0),1,0)</f>
        <v>0</v>
      </c>
      <c r="AA420" s="1" cm="1">
        <f t="array" ref="AA420">SUMPRODUCT(LEN(H420)-LEN(SUBSTITUTE(H420,{"0";"1";"2";"3";"4";"5";"6";"7";"8";"9"},"")))</f>
        <v>11</v>
      </c>
      <c r="AC420" t="str">
        <f t="shared" si="44"/>
        <v/>
      </c>
      <c r="AD420">
        <f t="shared" si="45"/>
        <v>1</v>
      </c>
      <c r="AE420">
        <f t="shared" si="46"/>
        <v>1</v>
      </c>
      <c r="AF420" t="str">
        <f t="shared" si="47"/>
        <v>No</v>
      </c>
      <c r="AG420">
        <f t="shared" ca="1" si="48"/>
        <v>233</v>
      </c>
      <c r="AH420" t="str">
        <f ca="1">IF(OR(V420="",AG420=""),"Yes",IF(AG420&gt;Config!$B$41,"Yes","No"))</f>
        <v>No</v>
      </c>
    </row>
    <row r="421" spans="1:34" x14ac:dyDescent="0.25">
      <c r="A421" s="1" t="s">
        <v>3764</v>
      </c>
      <c r="B421" s="1" t="s">
        <v>218</v>
      </c>
      <c r="C421" s="1" t="s">
        <v>296</v>
      </c>
      <c r="D421" s="1" t="s">
        <v>3765</v>
      </c>
      <c r="E421" s="1" t="s">
        <v>34083</v>
      </c>
      <c r="F421" s="1" t="s">
        <v>3766</v>
      </c>
      <c r="G421" t="str">
        <f t="shared" si="42"/>
        <v>Valid</v>
      </c>
      <c r="H421" s="1" t="s">
        <v>3767</v>
      </c>
      <c r="I421" t="str" cm="1">
        <f t="array" ref="I421">IF(OR(TRIM(H421)="",ISNUMBER(SEARCH("#",H421)),AA421&lt;Config!$B$8,SUMPRODUCT(--ISNUMBER(SEARCH({"a";"b";"c";"d";"e";"f";"g";"h";"i";"j";"k";"l";"m";"n";"o";"p";"q";"r";"s";"t";"u";"v";"w";"x";"y";"z"},H421)))&gt;0),"Invalid","Valid")</f>
        <v>Valid</v>
      </c>
      <c r="J421" s="1" t="s">
        <v>3768</v>
      </c>
      <c r="K421" s="1" t="s">
        <v>516</v>
      </c>
      <c r="L421" s="1" t="s">
        <v>164</v>
      </c>
      <c r="M421" s="1" t="s">
        <v>85</v>
      </c>
      <c r="N421" s="1" t="s">
        <v>252</v>
      </c>
      <c r="O421" s="1" t="s">
        <v>69</v>
      </c>
      <c r="P421" t="s">
        <v>104</v>
      </c>
      <c r="Q421" s="1" t="s">
        <v>105</v>
      </c>
      <c r="R421" s="1" t="s">
        <v>106</v>
      </c>
      <c r="S421" s="1" t="s">
        <v>3769</v>
      </c>
      <c r="T421" s="1" t="s">
        <v>3770</v>
      </c>
      <c r="U421" s="1" t="s">
        <v>3771</v>
      </c>
      <c r="V421" s="1" t="s">
        <v>3505</v>
      </c>
      <c r="W421" s="1" t="s">
        <v>186</v>
      </c>
      <c r="X421" t="str">
        <f t="shared" si="43"/>
        <v>Complete</v>
      </c>
      <c r="Y421">
        <f>MAX(0,100-IF(G421="Invalid",Config!$B$5,0)-IF(I421="Invalid",Config!$B$6,0)-IF(X421="Incomplete",Config!$B$7,0)-IF(AF421="Yes",Config!$B$37,0))</f>
        <v>100</v>
      </c>
      <c r="Z421" s="1">
        <f>IF(OR(TRIM(B421)="",COUNTIF(Config!$B$15:$B$19,B421)&gt;0),1,0)+IF(OR(TRIM(C421)="",COUNTIF(Config!$B$15:$B$19,C421)&gt;0),1,0)+IF(OR(TRIM(F421)="",COUNTIF(Config!$B$15:$B$19,F421)&gt;0),1,0)+IF(OR(TRIM(H421)="",COUNTIF(Config!$B$15:$B$19,H421)&gt;0),1,0)+IF(OR(TRIM(E421)="",COUNTIF(Config!$B$15:$B$19,E421)&gt;0),1,0)+IF(OR(TRIM(K421)="",COUNTIF(Config!$B$15:$B$19,K421)&gt;0),1,0)+IF(OR(TRIM(P421)="",COUNTIF(Config!$B$15:$B$19,P421)&gt;0),1,0)+IF(OR(TRIM(R421)="",COUNTIF(Config!$B$15:$B$19,R421)&gt;0),1,0)</f>
        <v>0</v>
      </c>
      <c r="AA421" s="1" cm="1">
        <f t="array" ref="AA421">SUMPRODUCT(LEN(H421)-LEN(SUBSTITUTE(H421,{"0";"1";"2";"3";"4";"5";"6";"7";"8";"9"},"")))</f>
        <v>11</v>
      </c>
      <c r="AC421" t="str">
        <f t="shared" si="44"/>
        <v/>
      </c>
      <c r="AD421">
        <f t="shared" si="45"/>
        <v>1</v>
      </c>
      <c r="AE421">
        <f t="shared" si="46"/>
        <v>1</v>
      </c>
      <c r="AF421" t="str">
        <f t="shared" si="47"/>
        <v>No</v>
      </c>
      <c r="AG421">
        <f t="shared" ca="1" si="48"/>
        <v>379</v>
      </c>
      <c r="AH421" t="str">
        <f ca="1">IF(OR(V421="",AG421=""),"Yes",IF(AG421&gt;Config!$B$41,"Yes","No"))</f>
        <v>Yes</v>
      </c>
    </row>
    <row r="422" spans="1:34" x14ac:dyDescent="0.25">
      <c r="A422" s="1" t="s">
        <v>3772</v>
      </c>
      <c r="B422" s="1" t="s">
        <v>839</v>
      </c>
      <c r="C422" s="1" t="s">
        <v>946</v>
      </c>
      <c r="D422" s="1" t="s">
        <v>3773</v>
      </c>
      <c r="E422" s="1" t="s">
        <v>34084</v>
      </c>
      <c r="F422" s="1" t="s">
        <v>3774</v>
      </c>
      <c r="G422" t="str">
        <f t="shared" si="42"/>
        <v>Valid</v>
      </c>
      <c r="H422" s="1" t="s">
        <v>3775</v>
      </c>
      <c r="I422" t="str" cm="1">
        <f t="array" ref="I422">IF(OR(TRIM(H422)="",ISNUMBER(SEARCH("#",H422)),AA422&lt;Config!$B$8,SUMPRODUCT(--ISNUMBER(SEARCH({"a";"b";"c";"d";"e";"f";"g";"h";"i";"j";"k";"l";"m";"n";"o";"p";"q";"r";"s";"t";"u";"v";"w";"x";"y";"z"},H422)))&gt;0),"Invalid","Valid")</f>
        <v>Valid</v>
      </c>
      <c r="J422" s="1" t="s">
        <v>3776</v>
      </c>
      <c r="K422" s="1" t="s">
        <v>48</v>
      </c>
      <c r="L422" s="1" t="s">
        <v>179</v>
      </c>
      <c r="M422" s="1" t="s">
        <v>165</v>
      </c>
      <c r="N422" s="1" t="s">
        <v>252</v>
      </c>
      <c r="O422" s="1" t="s">
        <v>196</v>
      </c>
      <c r="P422" t="s">
        <v>236</v>
      </c>
      <c r="Q422" s="1" t="s">
        <v>253</v>
      </c>
      <c r="R422" s="1" t="s">
        <v>253</v>
      </c>
      <c r="S422" s="1" t="s">
        <v>3777</v>
      </c>
      <c r="T422" s="1" t="s">
        <v>3778</v>
      </c>
      <c r="U422" s="1" t="s">
        <v>2016</v>
      </c>
      <c r="V422" s="1" t="s">
        <v>140</v>
      </c>
      <c r="W422" s="1" t="s">
        <v>40</v>
      </c>
      <c r="X422" t="str">
        <f t="shared" si="43"/>
        <v>Complete</v>
      </c>
      <c r="Y422">
        <f>MAX(0,100-IF(G422="Invalid",Config!$B$5,0)-IF(I422="Invalid",Config!$B$6,0)-IF(X422="Incomplete",Config!$B$7,0)-IF(AF422="Yes",Config!$B$37,0))</f>
        <v>100</v>
      </c>
      <c r="Z422" s="1">
        <f>IF(OR(TRIM(B422)="",COUNTIF(Config!$B$15:$B$19,B422)&gt;0),1,0)+IF(OR(TRIM(C422)="",COUNTIF(Config!$B$15:$B$19,C422)&gt;0),1,0)+IF(OR(TRIM(F422)="",COUNTIF(Config!$B$15:$B$19,F422)&gt;0),1,0)+IF(OR(TRIM(H422)="",COUNTIF(Config!$B$15:$B$19,H422)&gt;0),1,0)+IF(OR(TRIM(E422)="",COUNTIF(Config!$B$15:$B$19,E422)&gt;0),1,0)+IF(OR(TRIM(K422)="",COUNTIF(Config!$B$15:$B$19,K422)&gt;0),1,0)+IF(OR(TRIM(P422)="",COUNTIF(Config!$B$15:$B$19,P422)&gt;0),1,0)+IF(OR(TRIM(R422)="",COUNTIF(Config!$B$15:$B$19,R422)&gt;0),1,0)</f>
        <v>0</v>
      </c>
      <c r="AA422" s="1" cm="1">
        <f t="array" ref="AA422">SUMPRODUCT(LEN(H422)-LEN(SUBSTITUTE(H422,{"0";"1";"2";"3";"4";"5";"6";"7";"8";"9"},"")))</f>
        <v>12</v>
      </c>
      <c r="AC422" t="str">
        <f t="shared" si="44"/>
        <v/>
      </c>
      <c r="AD422">
        <f t="shared" si="45"/>
        <v>1</v>
      </c>
      <c r="AE422">
        <f t="shared" si="46"/>
        <v>1</v>
      </c>
      <c r="AF422" t="str">
        <f t="shared" si="47"/>
        <v>No</v>
      </c>
      <c r="AG422">
        <f t="shared" ca="1" si="48"/>
        <v>37</v>
      </c>
      <c r="AH422" t="str">
        <f ca="1">IF(OR(V422="",AG422=""),"Yes",IF(AG422&gt;Config!$B$41,"Yes","No"))</f>
        <v>No</v>
      </c>
    </row>
    <row r="423" spans="1:34" x14ac:dyDescent="0.25">
      <c r="A423" s="1" t="s">
        <v>3779</v>
      </c>
      <c r="B423" s="1" t="s">
        <v>2085</v>
      </c>
      <c r="C423" s="1" t="s">
        <v>1806</v>
      </c>
      <c r="D423" s="1" t="s">
        <v>2086</v>
      </c>
      <c r="E423" s="1" t="s">
        <v>34085</v>
      </c>
      <c r="F423" s="1" t="s">
        <v>3780</v>
      </c>
      <c r="G423" t="str">
        <f t="shared" si="42"/>
        <v>Invalid</v>
      </c>
      <c r="H423" s="1" t="s">
        <v>3781</v>
      </c>
      <c r="I423" t="str" cm="1">
        <f t="array" ref="I423">IF(OR(TRIM(H423)="",ISNUMBER(SEARCH("#",H423)),AA423&lt;Config!$B$8,SUMPRODUCT(--ISNUMBER(SEARCH({"a";"b";"c";"d";"e";"f";"g";"h";"i";"j";"k";"l";"m";"n";"o";"p";"q";"r";"s";"t";"u";"v";"w";"x";"y";"z"},H423)))&gt;0),"Invalid","Valid")</f>
        <v>Valid</v>
      </c>
      <c r="J423" s="1" t="s">
        <v>3782</v>
      </c>
      <c r="K423" s="1" t="s">
        <v>195</v>
      </c>
      <c r="L423" s="1" t="s">
        <v>134</v>
      </c>
      <c r="M423" s="1" t="s">
        <v>103</v>
      </c>
      <c r="N423" s="1" t="s">
        <v>33819</v>
      </c>
      <c r="O423" s="1" t="s">
        <v>180</v>
      </c>
      <c r="P423" t="s">
        <v>328</v>
      </c>
      <c r="Q423" s="1" t="s">
        <v>329</v>
      </c>
      <c r="R423" s="1" t="s">
        <v>571</v>
      </c>
      <c r="S423" s="1" t="s">
        <v>3783</v>
      </c>
      <c r="T423" s="1" t="s">
        <v>3784</v>
      </c>
      <c r="U423" s="1" t="s">
        <v>1897</v>
      </c>
      <c r="V423" s="1" t="s">
        <v>140</v>
      </c>
      <c r="W423" s="1" t="s">
        <v>60</v>
      </c>
      <c r="X423" t="str">
        <f t="shared" si="43"/>
        <v>Complete</v>
      </c>
      <c r="Y423">
        <f>MAX(0,100-IF(G423="Invalid",Config!$B$5,0)-IF(I423="Invalid",Config!$B$6,0)-IF(X423="Incomplete",Config!$B$7,0)-IF(AF423="Yes",Config!$B$37,0))</f>
        <v>70</v>
      </c>
      <c r="Z423" s="1">
        <f>IF(OR(TRIM(B423)="",COUNTIF(Config!$B$15:$B$19,B423)&gt;0),1,0)+IF(OR(TRIM(C423)="",COUNTIF(Config!$B$15:$B$19,C423)&gt;0),1,0)+IF(OR(TRIM(F423)="",COUNTIF(Config!$B$15:$B$19,F423)&gt;0),1,0)+IF(OR(TRIM(H423)="",COUNTIF(Config!$B$15:$B$19,H423)&gt;0),1,0)+IF(OR(TRIM(E423)="",COUNTIF(Config!$B$15:$B$19,E423)&gt;0),1,0)+IF(OR(TRIM(K423)="",COUNTIF(Config!$B$15:$B$19,K423)&gt;0),1,0)+IF(OR(TRIM(P423)="",COUNTIF(Config!$B$15:$B$19,P423)&gt;0),1,0)+IF(OR(TRIM(R423)="",COUNTIF(Config!$B$15:$B$19,R423)&gt;0),1,0)</f>
        <v>0</v>
      </c>
      <c r="AA423" s="1" cm="1">
        <f t="array" ref="AA423">SUMPRODUCT(LEN(H423)-LEN(SUBSTITUTE(H423,{"0";"1";"2";"3";"4";"5";"6";"7";"8";"9"},"")))</f>
        <v>10</v>
      </c>
      <c r="AC423" t="str">
        <f t="shared" si="44"/>
        <v>Invalid Email</v>
      </c>
      <c r="AD423">
        <f t="shared" si="45"/>
        <v>0</v>
      </c>
      <c r="AE423">
        <f t="shared" si="46"/>
        <v>1</v>
      </c>
      <c r="AF423" t="str">
        <f t="shared" si="47"/>
        <v>No</v>
      </c>
      <c r="AG423">
        <f t="shared" ca="1" si="48"/>
        <v>37</v>
      </c>
      <c r="AH423" t="str">
        <f ca="1">IF(OR(V423="",AG423=""),"Yes",IF(AG423&gt;Config!$B$41,"Yes","No"))</f>
        <v>No</v>
      </c>
    </row>
    <row r="424" spans="1:34" x14ac:dyDescent="0.25">
      <c r="A424" s="1" t="s">
        <v>3785</v>
      </c>
      <c r="B424" s="1" t="s">
        <v>1032</v>
      </c>
      <c r="C424" s="1" t="s">
        <v>337</v>
      </c>
      <c r="D424" s="1" t="s">
        <v>3786</v>
      </c>
      <c r="E424" s="1" t="s">
        <v>34086</v>
      </c>
      <c r="F424" s="1" t="s">
        <v>3787</v>
      </c>
      <c r="G424" t="str">
        <f t="shared" si="42"/>
        <v>Valid</v>
      </c>
      <c r="H424" s="1" t="s">
        <v>3788</v>
      </c>
      <c r="I424" t="str" cm="1">
        <f t="array" ref="I424">IF(OR(TRIM(H424)="",ISNUMBER(SEARCH("#",H424)),AA424&lt;Config!$B$8,SUMPRODUCT(--ISNUMBER(SEARCH({"a";"b";"c";"d";"e";"f";"g";"h";"i";"j";"k";"l";"m";"n";"o";"p";"q";"r";"s";"t";"u";"v";"w";"x";"y";"z"},H424)))&gt;0),"Invalid","Valid")</f>
        <v>Valid</v>
      </c>
      <c r="J424" s="1" t="s">
        <v>3789</v>
      </c>
      <c r="K424" s="1" t="s">
        <v>722</v>
      </c>
      <c r="L424" s="1" t="s">
        <v>134</v>
      </c>
      <c r="M424" s="1" t="s">
        <v>85</v>
      </c>
      <c r="N424" s="1" t="s">
        <v>148</v>
      </c>
      <c r="O424" s="1" t="s">
        <v>149</v>
      </c>
      <c r="P424" t="s">
        <v>87</v>
      </c>
      <c r="Q424" s="1" t="s">
        <v>166</v>
      </c>
      <c r="R424" s="1" t="s">
        <v>89</v>
      </c>
      <c r="S424" s="1" t="s">
        <v>3790</v>
      </c>
      <c r="T424" s="1" t="s">
        <v>3791</v>
      </c>
      <c r="U424" s="1" t="s">
        <v>1448</v>
      </c>
      <c r="V424" s="1" t="s">
        <v>3792</v>
      </c>
      <c r="W424" s="1" t="s">
        <v>141</v>
      </c>
      <c r="X424" t="str">
        <f t="shared" si="43"/>
        <v>Complete</v>
      </c>
      <c r="Y424">
        <f>MAX(0,100-IF(G424="Invalid",Config!$B$5,0)-IF(I424="Invalid",Config!$B$6,0)-IF(X424="Incomplete",Config!$B$7,0)-IF(AF424="Yes",Config!$B$37,0))</f>
        <v>100</v>
      </c>
      <c r="Z424" s="1">
        <f>IF(OR(TRIM(B424)="",COUNTIF(Config!$B$15:$B$19,B424)&gt;0),1,0)+IF(OR(TRIM(C424)="",COUNTIF(Config!$B$15:$B$19,C424)&gt;0),1,0)+IF(OR(TRIM(F424)="",COUNTIF(Config!$B$15:$B$19,F424)&gt;0),1,0)+IF(OR(TRIM(H424)="",COUNTIF(Config!$B$15:$B$19,H424)&gt;0),1,0)+IF(OR(TRIM(E424)="",COUNTIF(Config!$B$15:$B$19,E424)&gt;0),1,0)+IF(OR(TRIM(K424)="",COUNTIF(Config!$B$15:$B$19,K424)&gt;0),1,0)+IF(OR(TRIM(P424)="",COUNTIF(Config!$B$15:$B$19,P424)&gt;0),1,0)+IF(OR(TRIM(R424)="",COUNTIF(Config!$B$15:$B$19,R424)&gt;0),1,0)</f>
        <v>0</v>
      </c>
      <c r="AA424" s="1" cm="1">
        <f t="array" ref="AA424">SUMPRODUCT(LEN(H424)-LEN(SUBSTITUTE(H424,{"0";"1";"2";"3";"4";"5";"6";"7";"8";"9"},"")))</f>
        <v>11</v>
      </c>
      <c r="AC424" t="str">
        <f t="shared" si="44"/>
        <v/>
      </c>
      <c r="AD424">
        <f t="shared" si="45"/>
        <v>1</v>
      </c>
      <c r="AE424">
        <f t="shared" si="46"/>
        <v>1</v>
      </c>
      <c r="AF424" t="str">
        <f t="shared" si="47"/>
        <v>No</v>
      </c>
      <c r="AG424">
        <f t="shared" ca="1" si="48"/>
        <v>233</v>
      </c>
      <c r="AH424" t="str">
        <f ca="1">IF(OR(V424="",AG424=""),"Yes",IF(AG424&gt;Config!$B$41,"Yes","No"))</f>
        <v>No</v>
      </c>
    </row>
    <row r="425" spans="1:34" x14ac:dyDescent="0.25">
      <c r="A425" s="1" t="s">
        <v>3793</v>
      </c>
      <c r="B425" s="1" t="s">
        <v>2408</v>
      </c>
      <c r="C425" s="1" t="s">
        <v>33938</v>
      </c>
      <c r="D425" s="1" t="s">
        <v>34087</v>
      </c>
      <c r="E425" s="1" t="s">
        <v>578</v>
      </c>
      <c r="F425" s="1" t="s">
        <v>3794</v>
      </c>
      <c r="G425" t="str">
        <f t="shared" si="42"/>
        <v>Valid</v>
      </c>
      <c r="H425" s="1" t="s">
        <v>3795</v>
      </c>
      <c r="I425" t="str" cm="1">
        <f t="array" ref="I425">IF(OR(TRIM(H425)="",ISNUMBER(SEARCH("#",H425)),AA425&lt;Config!$B$8,SUMPRODUCT(--ISNUMBER(SEARCH({"a";"b";"c";"d";"e";"f";"g";"h";"i";"j";"k";"l";"m";"n";"o";"p";"q";"r";"s";"t";"u";"v";"w";"x";"y";"z"},H425)))&gt;0),"Invalid","Valid")</f>
        <v>Valid</v>
      </c>
      <c r="J425" s="1" t="s">
        <v>3796</v>
      </c>
      <c r="K425" s="1" t="s">
        <v>287</v>
      </c>
      <c r="L425" s="1" t="s">
        <v>265</v>
      </c>
      <c r="M425" s="1" t="s">
        <v>391</v>
      </c>
      <c r="N425" s="1" t="s">
        <v>33819</v>
      </c>
      <c r="O425" s="1" t="s">
        <v>32</v>
      </c>
      <c r="P425" t="s">
        <v>33</v>
      </c>
      <c r="Q425" s="1" t="s">
        <v>1099</v>
      </c>
      <c r="R425" s="1" t="s">
        <v>35</v>
      </c>
      <c r="S425" s="1" t="s">
        <v>3797</v>
      </c>
      <c r="T425" s="1" t="s">
        <v>3798</v>
      </c>
      <c r="U425" s="1" t="s">
        <v>3799</v>
      </c>
      <c r="V425" s="1" t="s">
        <v>3800</v>
      </c>
      <c r="W425" s="1" t="s">
        <v>125</v>
      </c>
      <c r="X425" t="str">
        <f t="shared" si="43"/>
        <v>Complete</v>
      </c>
      <c r="Y425">
        <f>MAX(0,100-IF(G425="Invalid",Config!$B$5,0)-IF(I425="Invalid",Config!$B$6,0)-IF(X425="Incomplete",Config!$B$7,0)-IF(AF425="Yes",Config!$B$37,0))</f>
        <v>100</v>
      </c>
      <c r="Z425" s="1">
        <f>IF(OR(TRIM(B425)="",COUNTIF(Config!$B$15:$B$19,B425)&gt;0),1,0)+IF(OR(TRIM(C425)="",COUNTIF(Config!$B$15:$B$19,C425)&gt;0),1,0)+IF(OR(TRIM(F425)="",COUNTIF(Config!$B$15:$B$19,F425)&gt;0),1,0)+IF(OR(TRIM(H425)="",COUNTIF(Config!$B$15:$B$19,H425)&gt;0),1,0)+IF(OR(TRIM(E425)="",COUNTIF(Config!$B$15:$B$19,E425)&gt;0),1,0)+IF(OR(TRIM(K425)="",COUNTIF(Config!$B$15:$B$19,K425)&gt;0),1,0)+IF(OR(TRIM(P425)="",COUNTIF(Config!$B$15:$B$19,P425)&gt;0),1,0)+IF(OR(TRIM(R425)="",COUNTIF(Config!$B$15:$B$19,R425)&gt;0),1,0)</f>
        <v>0</v>
      </c>
      <c r="AA425" s="1" cm="1">
        <f t="array" ref="AA425">SUMPRODUCT(LEN(H425)-LEN(SUBSTITUTE(H425,{"0";"1";"2";"3";"4";"5";"6";"7";"8";"9"},"")))</f>
        <v>10</v>
      </c>
      <c r="AC425" t="str">
        <f t="shared" si="44"/>
        <v/>
      </c>
      <c r="AD425">
        <f t="shared" si="45"/>
        <v>1</v>
      </c>
      <c r="AE425">
        <f t="shared" si="46"/>
        <v>1</v>
      </c>
      <c r="AF425" t="str">
        <f t="shared" si="47"/>
        <v>No</v>
      </c>
      <c r="AG425">
        <f t="shared" ca="1" si="48"/>
        <v>404</v>
      </c>
      <c r="AH425" t="str">
        <f ca="1">IF(OR(V425="",AG425=""),"Yes",IF(AG425&gt;Config!$B$41,"Yes","No"))</f>
        <v>Yes</v>
      </c>
    </row>
    <row r="426" spans="1:34" x14ac:dyDescent="0.25">
      <c r="A426" s="1" t="s">
        <v>3801</v>
      </c>
      <c r="B426" s="1" t="s">
        <v>62</v>
      </c>
      <c r="C426" s="1" t="s">
        <v>33938</v>
      </c>
      <c r="D426" s="1" t="s">
        <v>34088</v>
      </c>
      <c r="E426" s="1" t="s">
        <v>34089</v>
      </c>
      <c r="F426" s="1" t="s">
        <v>3802</v>
      </c>
      <c r="G426" t="str">
        <f t="shared" si="42"/>
        <v>Valid</v>
      </c>
      <c r="H426" s="1" t="s">
        <v>3803</v>
      </c>
      <c r="I426" t="str" cm="1">
        <f t="array" ref="I426">IF(OR(TRIM(H426)="",ISNUMBER(SEARCH("#",H426)),AA426&lt;Config!$B$8,SUMPRODUCT(--ISNUMBER(SEARCH({"a";"b";"c";"d";"e";"f";"g";"h";"i";"j";"k";"l";"m";"n";"o";"p";"q";"r";"s";"t";"u";"v";"w";"x";"y";"z"},H426)))&gt;0),"Invalid","Valid")</f>
        <v>Valid</v>
      </c>
      <c r="J426" s="1" t="s">
        <v>3804</v>
      </c>
      <c r="K426" s="1" t="s">
        <v>481</v>
      </c>
      <c r="L426" s="1" t="s">
        <v>265</v>
      </c>
      <c r="M426" s="1" t="s">
        <v>235</v>
      </c>
      <c r="N426" s="1" t="s">
        <v>437</v>
      </c>
      <c r="O426" s="1" t="s">
        <v>180</v>
      </c>
      <c r="P426" t="s">
        <v>53</v>
      </c>
      <c r="Q426" s="1" t="s">
        <v>54</v>
      </c>
      <c r="R426" s="1" t="s">
        <v>70</v>
      </c>
      <c r="S426" s="1" t="s">
        <v>3805</v>
      </c>
      <c r="T426" s="1" t="s">
        <v>3806</v>
      </c>
      <c r="U426" s="1" t="s">
        <v>3807</v>
      </c>
      <c r="V426" s="1" t="s">
        <v>1999</v>
      </c>
      <c r="W426" s="1" t="s">
        <v>60</v>
      </c>
      <c r="X426" t="str">
        <f t="shared" si="43"/>
        <v>Complete</v>
      </c>
      <c r="Y426">
        <f>MAX(0,100-IF(G426="Invalid",Config!$B$5,0)-IF(I426="Invalid",Config!$B$6,0)-IF(X426="Incomplete",Config!$B$7,0)-IF(AF426="Yes",Config!$B$37,0))</f>
        <v>100</v>
      </c>
      <c r="Z426" s="1">
        <f>IF(OR(TRIM(B426)="",COUNTIF(Config!$B$15:$B$19,B426)&gt;0),1,0)+IF(OR(TRIM(C426)="",COUNTIF(Config!$B$15:$B$19,C426)&gt;0),1,0)+IF(OR(TRIM(F426)="",COUNTIF(Config!$B$15:$B$19,F426)&gt;0),1,0)+IF(OR(TRIM(H426)="",COUNTIF(Config!$B$15:$B$19,H426)&gt;0),1,0)+IF(OR(TRIM(E426)="",COUNTIF(Config!$B$15:$B$19,E426)&gt;0),1,0)+IF(OR(TRIM(K426)="",COUNTIF(Config!$B$15:$B$19,K426)&gt;0),1,0)+IF(OR(TRIM(P426)="",COUNTIF(Config!$B$15:$B$19,P426)&gt;0),1,0)+IF(OR(TRIM(R426)="",COUNTIF(Config!$B$15:$B$19,R426)&gt;0),1,0)</f>
        <v>0</v>
      </c>
      <c r="AA426" s="1" cm="1">
        <f t="array" ref="AA426">SUMPRODUCT(LEN(H426)-LEN(SUBSTITUTE(H426,{"0";"1";"2";"3";"4";"5";"6";"7";"8";"9"},"")))</f>
        <v>12</v>
      </c>
      <c r="AC426" t="str">
        <f t="shared" si="44"/>
        <v/>
      </c>
      <c r="AD426">
        <f t="shared" si="45"/>
        <v>1</v>
      </c>
      <c r="AE426">
        <f t="shared" si="46"/>
        <v>1</v>
      </c>
      <c r="AF426" t="str">
        <f t="shared" si="47"/>
        <v>No</v>
      </c>
      <c r="AG426">
        <f t="shared" ca="1" si="48"/>
        <v>247</v>
      </c>
      <c r="AH426" t="str">
        <f ca="1">IF(OR(V426="",AG426=""),"Yes",IF(AG426&gt;Config!$B$41,"Yes","No"))</f>
        <v>No</v>
      </c>
    </row>
    <row r="427" spans="1:34" x14ac:dyDescent="0.25">
      <c r="A427" s="1" t="s">
        <v>3808</v>
      </c>
      <c r="B427" s="1" t="s">
        <v>1147</v>
      </c>
      <c r="C427" s="1" t="s">
        <v>1806</v>
      </c>
      <c r="D427" s="1" t="s">
        <v>3809</v>
      </c>
      <c r="E427" s="1" t="s">
        <v>33858</v>
      </c>
      <c r="F427" s="1" t="s">
        <v>3810</v>
      </c>
      <c r="G427" t="str">
        <f t="shared" si="42"/>
        <v>Valid</v>
      </c>
      <c r="H427" s="1" t="s">
        <v>3811</v>
      </c>
      <c r="I427" t="str" cm="1">
        <f t="array" ref="I427">IF(OR(TRIM(H427)="",ISNUMBER(SEARCH("#",H427)),AA427&lt;Config!$B$8,SUMPRODUCT(--ISNUMBER(SEARCH({"a";"b";"c";"d";"e";"f";"g";"h";"i";"j";"k";"l";"m";"n";"o";"p";"q";"r";"s";"t";"u";"v";"w";"x";"y";"z"},H427)))&gt;0),"Invalid","Valid")</f>
        <v>Valid</v>
      </c>
      <c r="J427" s="1" t="s">
        <v>3812</v>
      </c>
      <c r="K427" s="1" t="s">
        <v>117</v>
      </c>
      <c r="L427" s="1" t="s">
        <v>164</v>
      </c>
      <c r="M427" s="1" t="s">
        <v>251</v>
      </c>
      <c r="N427" s="1" t="s">
        <v>68</v>
      </c>
      <c r="O427" s="1" t="s">
        <v>196</v>
      </c>
      <c r="P427" t="s">
        <v>87</v>
      </c>
      <c r="Q427" s="1" t="s">
        <v>438</v>
      </c>
      <c r="R427" s="1" t="s">
        <v>550</v>
      </c>
      <c r="S427" s="1" t="s">
        <v>3813</v>
      </c>
      <c r="T427" s="1" t="s">
        <v>3814</v>
      </c>
      <c r="U427" s="1" t="s">
        <v>3815</v>
      </c>
      <c r="V427" s="1" t="s">
        <v>2951</v>
      </c>
      <c r="W427" s="1" t="s">
        <v>186</v>
      </c>
      <c r="X427" t="str">
        <f t="shared" si="43"/>
        <v>Complete</v>
      </c>
      <c r="Y427">
        <f>MAX(0,100-IF(G427="Invalid",Config!$B$5,0)-IF(I427="Invalid",Config!$B$6,0)-IF(X427="Incomplete",Config!$B$7,0)-IF(AF427="Yes",Config!$B$37,0))</f>
        <v>100</v>
      </c>
      <c r="Z427" s="1">
        <f>IF(OR(TRIM(B427)="",COUNTIF(Config!$B$15:$B$19,B427)&gt;0),1,0)+IF(OR(TRIM(C427)="",COUNTIF(Config!$B$15:$B$19,C427)&gt;0),1,0)+IF(OR(TRIM(F427)="",COUNTIF(Config!$B$15:$B$19,F427)&gt;0),1,0)+IF(OR(TRIM(H427)="",COUNTIF(Config!$B$15:$B$19,H427)&gt;0),1,0)+IF(OR(TRIM(E427)="",COUNTIF(Config!$B$15:$B$19,E427)&gt;0),1,0)+IF(OR(TRIM(K427)="",COUNTIF(Config!$B$15:$B$19,K427)&gt;0),1,0)+IF(OR(TRIM(P427)="",COUNTIF(Config!$B$15:$B$19,P427)&gt;0),1,0)+IF(OR(TRIM(R427)="",COUNTIF(Config!$B$15:$B$19,R427)&gt;0),1,0)</f>
        <v>0</v>
      </c>
      <c r="AA427" s="1" cm="1">
        <f t="array" ref="AA427">SUMPRODUCT(LEN(H427)-LEN(SUBSTITUTE(H427,{"0";"1";"2";"3";"4";"5";"6";"7";"8";"9"},"")))</f>
        <v>11</v>
      </c>
      <c r="AC427" t="str">
        <f t="shared" si="44"/>
        <v/>
      </c>
      <c r="AD427">
        <f t="shared" si="45"/>
        <v>1</v>
      </c>
      <c r="AE427">
        <f t="shared" si="46"/>
        <v>1</v>
      </c>
      <c r="AF427" t="str">
        <f t="shared" si="47"/>
        <v>No</v>
      </c>
      <c r="AG427">
        <f t="shared" ca="1" si="48"/>
        <v>610</v>
      </c>
      <c r="AH427" t="str">
        <f ca="1">IF(OR(V427="",AG427=""),"Yes",IF(AG427&gt;Config!$B$41,"Yes","No"))</f>
        <v>Yes</v>
      </c>
    </row>
    <row r="428" spans="1:34" x14ac:dyDescent="0.25">
      <c r="A428" s="1" t="s">
        <v>3816</v>
      </c>
      <c r="B428" s="1" t="s">
        <v>1557</v>
      </c>
      <c r="C428" s="1" t="s">
        <v>1068</v>
      </c>
      <c r="D428" s="1" t="s">
        <v>3817</v>
      </c>
      <c r="E428" s="1" t="s">
        <v>34090</v>
      </c>
      <c r="F428" s="1" t="s">
        <v>3818</v>
      </c>
      <c r="G428" t="str">
        <f t="shared" si="42"/>
        <v>Valid</v>
      </c>
      <c r="H428" s="1" t="s">
        <v>3819</v>
      </c>
      <c r="I428" t="str" cm="1">
        <f t="array" ref="I428">IF(OR(TRIM(H428)="",ISNUMBER(SEARCH("#",H428)),AA428&lt;Config!$B$8,SUMPRODUCT(--ISNUMBER(SEARCH({"a";"b";"c";"d";"e";"f";"g";"h";"i";"j";"k";"l";"m";"n";"o";"p";"q";"r";"s";"t";"u";"v";"w";"x";"y";"z"},H428)))&gt;0),"Invalid","Valid")</f>
        <v>Valid</v>
      </c>
      <c r="J428" s="1" t="s">
        <v>3820</v>
      </c>
      <c r="K428" s="1" t="s">
        <v>481</v>
      </c>
      <c r="L428" s="1" t="s">
        <v>102</v>
      </c>
      <c r="M428" s="1" t="s">
        <v>30</v>
      </c>
      <c r="N428" s="1" t="s">
        <v>68</v>
      </c>
      <c r="O428" s="1" t="s">
        <v>196</v>
      </c>
      <c r="P428" t="s">
        <v>87</v>
      </c>
      <c r="Q428" s="1" t="s">
        <v>438</v>
      </c>
      <c r="R428" s="1" t="s">
        <v>136</v>
      </c>
      <c r="S428" s="1" t="s">
        <v>2852</v>
      </c>
      <c r="T428" s="1" t="s">
        <v>3821</v>
      </c>
      <c r="U428" s="1" t="s">
        <v>706</v>
      </c>
      <c r="V428" s="1" t="s">
        <v>2381</v>
      </c>
      <c r="W428" s="1" t="s">
        <v>141</v>
      </c>
      <c r="X428" t="str">
        <f t="shared" si="43"/>
        <v>Complete</v>
      </c>
      <c r="Y428">
        <f>MAX(0,100-IF(G428="Invalid",Config!$B$5,0)-IF(I428="Invalid",Config!$B$6,0)-IF(X428="Incomplete",Config!$B$7,0)-IF(AF428="Yes",Config!$B$37,0))</f>
        <v>75</v>
      </c>
      <c r="Z428" s="1">
        <f>IF(OR(TRIM(B428)="",COUNTIF(Config!$B$15:$B$19,B428)&gt;0),1,0)+IF(OR(TRIM(C428)="",COUNTIF(Config!$B$15:$B$19,C428)&gt;0),1,0)+IF(OR(TRIM(F428)="",COUNTIF(Config!$B$15:$B$19,F428)&gt;0),1,0)+IF(OR(TRIM(H428)="",COUNTIF(Config!$B$15:$B$19,H428)&gt;0),1,0)+IF(OR(TRIM(E428)="",COUNTIF(Config!$B$15:$B$19,E428)&gt;0),1,0)+IF(OR(TRIM(K428)="",COUNTIF(Config!$B$15:$B$19,K428)&gt;0),1,0)+IF(OR(TRIM(P428)="",COUNTIF(Config!$B$15:$B$19,P428)&gt;0),1,0)+IF(OR(TRIM(R428)="",COUNTIF(Config!$B$15:$B$19,R428)&gt;0),1,0)</f>
        <v>0</v>
      </c>
      <c r="AA428" s="1" cm="1">
        <f t="array" ref="AA428">SUMPRODUCT(LEN(H428)-LEN(SUBSTITUTE(H428,{"0";"1";"2";"3";"4";"5";"6";"7";"8";"9"},"")))</f>
        <v>10</v>
      </c>
      <c r="AC428" t="str">
        <f t="shared" si="44"/>
        <v>Potential Duplicate</v>
      </c>
      <c r="AD428">
        <f t="shared" si="45"/>
        <v>1</v>
      </c>
      <c r="AE428">
        <f t="shared" si="46"/>
        <v>2</v>
      </c>
      <c r="AF428" t="str">
        <f t="shared" si="47"/>
        <v>Yes</v>
      </c>
      <c r="AG428">
        <f t="shared" ca="1" si="48"/>
        <v>195</v>
      </c>
      <c r="AH428" t="str">
        <f ca="1">IF(OR(V428="",AG428=""),"Yes",IF(AG428&gt;Config!$B$41,"Yes","No"))</f>
        <v>No</v>
      </c>
    </row>
    <row r="429" spans="1:34" x14ac:dyDescent="0.25">
      <c r="A429" s="1" t="s">
        <v>3822</v>
      </c>
      <c r="B429" s="1" t="s">
        <v>1495</v>
      </c>
      <c r="C429" s="1" t="s">
        <v>43</v>
      </c>
      <c r="D429" s="1" t="s">
        <v>3823</v>
      </c>
      <c r="E429" s="1" t="s">
        <v>34091</v>
      </c>
      <c r="F429" s="1" t="s">
        <v>3824</v>
      </c>
      <c r="G429" t="str">
        <f t="shared" si="42"/>
        <v>Valid</v>
      </c>
      <c r="H429" s="1" t="s">
        <v>3825</v>
      </c>
      <c r="I429" t="str" cm="1">
        <f t="array" ref="I429">IF(OR(TRIM(H429)="",ISNUMBER(SEARCH("#",H429)),AA429&lt;Config!$B$8,SUMPRODUCT(--ISNUMBER(SEARCH({"a";"b";"c";"d";"e";"f";"g";"h";"i";"j";"k";"l";"m";"n";"o";"p";"q";"r";"s";"t";"u";"v";"w";"x";"y";"z"},H429)))&gt;0),"Invalid","Valid")</f>
        <v>Valid</v>
      </c>
      <c r="J429" s="1" t="s">
        <v>3826</v>
      </c>
      <c r="K429" s="1" t="s">
        <v>504</v>
      </c>
      <c r="L429" s="1" t="s">
        <v>265</v>
      </c>
      <c r="M429" s="1" t="s">
        <v>462</v>
      </c>
      <c r="N429" s="1" t="s">
        <v>31</v>
      </c>
      <c r="O429" s="1" t="s">
        <v>69</v>
      </c>
      <c r="P429" t="s">
        <v>33</v>
      </c>
      <c r="Q429" s="1" t="s">
        <v>119</v>
      </c>
      <c r="R429" s="1" t="s">
        <v>2361</v>
      </c>
      <c r="S429" s="1" t="s">
        <v>3827</v>
      </c>
      <c r="T429" s="1" t="s">
        <v>3828</v>
      </c>
      <c r="U429" s="1" t="s">
        <v>3829</v>
      </c>
      <c r="V429" s="1" t="s">
        <v>2687</v>
      </c>
      <c r="W429" s="1" t="s">
        <v>94</v>
      </c>
      <c r="X429" t="str">
        <f t="shared" si="43"/>
        <v>Complete</v>
      </c>
      <c r="Y429">
        <f>MAX(0,100-IF(G429="Invalid",Config!$B$5,0)-IF(I429="Invalid",Config!$B$6,0)-IF(X429="Incomplete",Config!$B$7,0)-IF(AF429="Yes",Config!$B$37,0))</f>
        <v>100</v>
      </c>
      <c r="Z429" s="1">
        <f>IF(OR(TRIM(B429)="",COUNTIF(Config!$B$15:$B$19,B429)&gt;0),1,0)+IF(OR(TRIM(C429)="",COUNTIF(Config!$B$15:$B$19,C429)&gt;0),1,0)+IF(OR(TRIM(F429)="",COUNTIF(Config!$B$15:$B$19,F429)&gt;0),1,0)+IF(OR(TRIM(H429)="",COUNTIF(Config!$B$15:$B$19,H429)&gt;0),1,0)+IF(OR(TRIM(E429)="",COUNTIF(Config!$B$15:$B$19,E429)&gt;0),1,0)+IF(OR(TRIM(K429)="",COUNTIF(Config!$B$15:$B$19,K429)&gt;0),1,0)+IF(OR(TRIM(P429)="",COUNTIF(Config!$B$15:$B$19,P429)&gt;0),1,0)+IF(OR(TRIM(R429)="",COUNTIF(Config!$B$15:$B$19,R429)&gt;0),1,0)</f>
        <v>0</v>
      </c>
      <c r="AA429" s="1" cm="1">
        <f t="array" ref="AA429">SUMPRODUCT(LEN(H429)-LEN(SUBSTITUTE(H429,{"0";"1";"2";"3";"4";"5";"6";"7";"8";"9"},"")))</f>
        <v>10</v>
      </c>
      <c r="AC429" t="str">
        <f t="shared" si="44"/>
        <v/>
      </c>
      <c r="AD429">
        <f t="shared" si="45"/>
        <v>1</v>
      </c>
      <c r="AE429">
        <f t="shared" si="46"/>
        <v>1</v>
      </c>
      <c r="AF429" t="str">
        <f t="shared" si="47"/>
        <v>No</v>
      </c>
      <c r="AG429">
        <f t="shared" ca="1" si="48"/>
        <v>492</v>
      </c>
      <c r="AH429" t="str">
        <f ca="1">IF(OR(V429="",AG429=""),"Yes",IF(AG429&gt;Config!$B$41,"Yes","No"))</f>
        <v>Yes</v>
      </c>
    </row>
    <row r="430" spans="1:34" x14ac:dyDescent="0.25">
      <c r="A430" s="1" t="s">
        <v>3830</v>
      </c>
      <c r="B430" s="1" t="s">
        <v>1302</v>
      </c>
      <c r="C430" s="1" t="s">
        <v>679</v>
      </c>
      <c r="D430" s="1" t="s">
        <v>3831</v>
      </c>
      <c r="E430" s="1" t="s">
        <v>34092</v>
      </c>
      <c r="F430" s="1" t="s">
        <v>3832</v>
      </c>
      <c r="G430" t="str">
        <f t="shared" si="42"/>
        <v>Invalid</v>
      </c>
      <c r="H430" s="1" t="s">
        <v>3833</v>
      </c>
      <c r="I430" t="str" cm="1">
        <f t="array" ref="I430">IF(OR(TRIM(H430)="",ISNUMBER(SEARCH("#",H430)),AA430&lt;Config!$B$8,SUMPRODUCT(--ISNUMBER(SEARCH({"a";"b";"c";"d";"e";"f";"g";"h";"i";"j";"k";"l";"m";"n";"o";"p";"q";"r";"s";"t";"u";"v";"w";"x";"y";"z"},H430)))&gt;0),"Invalid","Valid")</f>
        <v>Valid</v>
      </c>
      <c r="J430" s="1" t="s">
        <v>3834</v>
      </c>
      <c r="K430" s="1" t="s">
        <v>195</v>
      </c>
      <c r="L430" s="1" t="s">
        <v>84</v>
      </c>
      <c r="M430" s="1" t="s">
        <v>85</v>
      </c>
      <c r="N430" s="1" t="s">
        <v>224</v>
      </c>
      <c r="O430" s="1" t="s">
        <v>32</v>
      </c>
      <c r="P430" t="s">
        <v>53</v>
      </c>
      <c r="Q430" s="1" t="s">
        <v>197</v>
      </c>
      <c r="R430" s="1" t="s">
        <v>415</v>
      </c>
      <c r="S430" s="1" t="s">
        <v>3835</v>
      </c>
      <c r="T430" s="1" t="s">
        <v>3836</v>
      </c>
      <c r="U430" s="1" t="s">
        <v>935</v>
      </c>
      <c r="V430" s="1" t="s">
        <v>1795</v>
      </c>
      <c r="W430" s="1" t="s">
        <v>40</v>
      </c>
      <c r="X430" t="str">
        <f t="shared" si="43"/>
        <v>Complete</v>
      </c>
      <c r="Y430">
        <f>MAX(0,100-IF(G430="Invalid",Config!$B$5,0)-IF(I430="Invalid",Config!$B$6,0)-IF(X430="Incomplete",Config!$B$7,0)-IF(AF430="Yes",Config!$B$37,0))</f>
        <v>70</v>
      </c>
      <c r="Z430" s="1">
        <f>IF(OR(TRIM(B430)="",COUNTIF(Config!$B$15:$B$19,B430)&gt;0),1,0)+IF(OR(TRIM(C430)="",COUNTIF(Config!$B$15:$B$19,C430)&gt;0),1,0)+IF(OR(TRIM(F430)="",COUNTIF(Config!$B$15:$B$19,F430)&gt;0),1,0)+IF(OR(TRIM(H430)="",COUNTIF(Config!$B$15:$B$19,H430)&gt;0),1,0)+IF(OR(TRIM(E430)="",COUNTIF(Config!$B$15:$B$19,E430)&gt;0),1,0)+IF(OR(TRIM(K430)="",COUNTIF(Config!$B$15:$B$19,K430)&gt;0),1,0)+IF(OR(TRIM(P430)="",COUNTIF(Config!$B$15:$B$19,P430)&gt;0),1,0)+IF(OR(TRIM(R430)="",COUNTIF(Config!$B$15:$B$19,R430)&gt;0),1,0)</f>
        <v>0</v>
      </c>
      <c r="AA430" s="1" cm="1">
        <f t="array" ref="AA430">SUMPRODUCT(LEN(H430)-LEN(SUBSTITUTE(H430,{"0";"1";"2";"3";"4";"5";"6";"7";"8";"9"},"")))</f>
        <v>12</v>
      </c>
      <c r="AC430" t="str">
        <f t="shared" si="44"/>
        <v>Invalid Email</v>
      </c>
      <c r="AD430">
        <f t="shared" si="45"/>
        <v>0</v>
      </c>
      <c r="AE430">
        <f t="shared" si="46"/>
        <v>1</v>
      </c>
      <c r="AF430" t="str">
        <f t="shared" si="47"/>
        <v>No</v>
      </c>
      <c r="AG430">
        <f t="shared" ca="1" si="48"/>
        <v>223</v>
      </c>
      <c r="AH430" t="str">
        <f ca="1">IF(OR(V430="",AG430=""),"Yes",IF(AG430&gt;Config!$B$41,"Yes","No"))</f>
        <v>No</v>
      </c>
    </row>
    <row r="431" spans="1:34" x14ac:dyDescent="0.25">
      <c r="A431" s="1" t="s">
        <v>3837</v>
      </c>
      <c r="B431" s="1" t="s">
        <v>619</v>
      </c>
      <c r="C431" s="1" t="s">
        <v>308</v>
      </c>
      <c r="D431" s="1" t="s">
        <v>3838</v>
      </c>
      <c r="E431" s="1" t="s">
        <v>34093</v>
      </c>
      <c r="F431" s="1" t="s">
        <v>3839</v>
      </c>
      <c r="G431" t="str">
        <f t="shared" si="42"/>
        <v>Valid</v>
      </c>
      <c r="H431" s="1" t="s">
        <v>3840</v>
      </c>
      <c r="I431" t="str" cm="1">
        <f t="array" ref="I431">IF(OR(TRIM(H431)="",ISNUMBER(SEARCH("#",H431)),AA431&lt;Config!$B$8,SUMPRODUCT(--ISNUMBER(SEARCH({"a";"b";"c";"d";"e";"f";"g";"h";"i";"j";"k";"l";"m";"n";"o";"p";"q";"r";"s";"t";"u";"v";"w";"x";"y";"z"},H431)))&gt;0),"Invalid","Valid")</f>
        <v>Valid</v>
      </c>
      <c r="J431" s="1" t="s">
        <v>131</v>
      </c>
      <c r="K431" s="1" t="s">
        <v>287</v>
      </c>
      <c r="L431" s="1" t="s">
        <v>29</v>
      </c>
      <c r="M431" s="1" t="s">
        <v>103</v>
      </c>
      <c r="N431" s="1" t="s">
        <v>148</v>
      </c>
      <c r="O431" s="1" t="s">
        <v>32</v>
      </c>
      <c r="P431" t="s">
        <v>53</v>
      </c>
      <c r="Q431" s="1" t="s">
        <v>150</v>
      </c>
      <c r="R431" s="1" t="s">
        <v>55</v>
      </c>
      <c r="S431" s="1" t="s">
        <v>3841</v>
      </c>
      <c r="T431" s="1" t="s">
        <v>3842</v>
      </c>
      <c r="U431" s="1" t="s">
        <v>2952</v>
      </c>
      <c r="V431" s="1" t="s">
        <v>3843</v>
      </c>
      <c r="W431" s="1" t="s">
        <v>60</v>
      </c>
      <c r="X431" t="str">
        <f t="shared" si="43"/>
        <v>Complete</v>
      </c>
      <c r="Y431">
        <f>MAX(0,100-IF(G431="Invalid",Config!$B$5,0)-IF(I431="Invalid",Config!$B$6,0)-IF(X431="Incomplete",Config!$B$7,0)-IF(AF431="Yes",Config!$B$37,0))</f>
        <v>100</v>
      </c>
      <c r="Z431" s="1">
        <f>IF(OR(TRIM(B431)="",COUNTIF(Config!$B$15:$B$19,B431)&gt;0),1,0)+IF(OR(TRIM(C431)="",COUNTIF(Config!$B$15:$B$19,C431)&gt;0),1,0)+IF(OR(TRIM(F431)="",COUNTIF(Config!$B$15:$B$19,F431)&gt;0),1,0)+IF(OR(TRIM(H431)="",COUNTIF(Config!$B$15:$B$19,H431)&gt;0),1,0)+IF(OR(TRIM(E431)="",COUNTIF(Config!$B$15:$B$19,E431)&gt;0),1,0)+IF(OR(TRIM(K431)="",COUNTIF(Config!$B$15:$B$19,K431)&gt;0),1,0)+IF(OR(TRIM(P431)="",COUNTIF(Config!$B$15:$B$19,P431)&gt;0),1,0)+IF(OR(TRIM(R431)="",COUNTIF(Config!$B$15:$B$19,R431)&gt;0),1,0)</f>
        <v>0</v>
      </c>
      <c r="AA431" s="1" cm="1">
        <f t="array" ref="AA431">SUMPRODUCT(LEN(H431)-LEN(SUBSTITUTE(H431,{"0";"1";"2";"3";"4";"5";"6";"7";"8";"9"},"")))</f>
        <v>12</v>
      </c>
      <c r="AC431" t="str">
        <f t="shared" si="44"/>
        <v/>
      </c>
      <c r="AD431">
        <f t="shared" si="45"/>
        <v>1</v>
      </c>
      <c r="AE431">
        <f t="shared" si="46"/>
        <v>1</v>
      </c>
      <c r="AF431" t="str">
        <f t="shared" si="47"/>
        <v>No</v>
      </c>
      <c r="AG431">
        <f t="shared" ca="1" si="48"/>
        <v>438</v>
      </c>
      <c r="AH431" t="str">
        <f ca="1">IF(OR(V431="",AG431=""),"Yes",IF(AG431&gt;Config!$B$41,"Yes","No"))</f>
        <v>Yes</v>
      </c>
    </row>
    <row r="432" spans="1:34" x14ac:dyDescent="0.25">
      <c r="A432" s="1" t="s">
        <v>3844</v>
      </c>
      <c r="B432" s="1" t="s">
        <v>1450</v>
      </c>
      <c r="C432" s="1" t="s">
        <v>189</v>
      </c>
      <c r="D432" s="1" t="s">
        <v>3845</v>
      </c>
      <c r="E432" s="1" t="s">
        <v>34094</v>
      </c>
      <c r="F432" s="1" t="s">
        <v>3846</v>
      </c>
      <c r="G432" t="str">
        <f t="shared" si="42"/>
        <v>Valid</v>
      </c>
      <c r="H432" s="1" t="s">
        <v>3847</v>
      </c>
      <c r="I432" t="str" cm="1">
        <f t="array" ref="I432">IF(OR(TRIM(H432)="",ISNUMBER(SEARCH("#",H432)),AA432&lt;Config!$B$8,SUMPRODUCT(--ISNUMBER(SEARCH({"a";"b";"c";"d";"e";"f";"g";"h";"i";"j";"k";"l";"m";"n";"o";"p";"q";"r";"s";"t";"u";"v";"w";"x";"y";"z"},H432)))&gt;0),"Invalid","Valid")</f>
        <v>Valid</v>
      </c>
      <c r="J432" s="1" t="s">
        <v>3848</v>
      </c>
      <c r="K432" s="1" t="s">
        <v>866</v>
      </c>
      <c r="L432" s="1" t="s">
        <v>67</v>
      </c>
      <c r="M432" s="1" t="s">
        <v>103</v>
      </c>
      <c r="N432" s="1" t="s">
        <v>51</v>
      </c>
      <c r="O432" s="1" t="s">
        <v>180</v>
      </c>
      <c r="P432" t="s">
        <v>53</v>
      </c>
      <c r="Q432" s="1" t="s">
        <v>150</v>
      </c>
      <c r="R432" s="1" t="s">
        <v>415</v>
      </c>
      <c r="S432" s="1" t="s">
        <v>3849</v>
      </c>
      <c r="T432" s="1" t="s">
        <v>3850</v>
      </c>
      <c r="U432" s="1" t="s">
        <v>3851</v>
      </c>
      <c r="V432" s="1" t="s">
        <v>3852</v>
      </c>
      <c r="W432" s="1" t="s">
        <v>384</v>
      </c>
      <c r="X432" t="str">
        <f t="shared" si="43"/>
        <v>Complete</v>
      </c>
      <c r="Y432">
        <f>MAX(0,100-IF(G432="Invalid",Config!$B$5,0)-IF(I432="Invalid",Config!$B$6,0)-IF(X432="Incomplete",Config!$B$7,0)-IF(AF432="Yes",Config!$B$37,0))</f>
        <v>100</v>
      </c>
      <c r="Z432" s="1">
        <f>IF(OR(TRIM(B432)="",COUNTIF(Config!$B$15:$B$19,B432)&gt;0),1,0)+IF(OR(TRIM(C432)="",COUNTIF(Config!$B$15:$B$19,C432)&gt;0),1,0)+IF(OR(TRIM(F432)="",COUNTIF(Config!$B$15:$B$19,F432)&gt;0),1,0)+IF(OR(TRIM(H432)="",COUNTIF(Config!$B$15:$B$19,H432)&gt;0),1,0)+IF(OR(TRIM(E432)="",COUNTIF(Config!$B$15:$B$19,E432)&gt;0),1,0)+IF(OR(TRIM(K432)="",COUNTIF(Config!$B$15:$B$19,K432)&gt;0),1,0)+IF(OR(TRIM(P432)="",COUNTIF(Config!$B$15:$B$19,P432)&gt;0),1,0)+IF(OR(TRIM(R432)="",COUNTIF(Config!$B$15:$B$19,R432)&gt;0),1,0)</f>
        <v>0</v>
      </c>
      <c r="AA432" s="1" cm="1">
        <f t="array" ref="AA432">SUMPRODUCT(LEN(H432)-LEN(SUBSTITUTE(H432,{"0";"1";"2";"3";"4";"5";"6";"7";"8";"9"},"")))</f>
        <v>12</v>
      </c>
      <c r="AC432" t="str">
        <f t="shared" si="44"/>
        <v/>
      </c>
      <c r="AD432">
        <f t="shared" si="45"/>
        <v>1</v>
      </c>
      <c r="AE432">
        <f t="shared" si="46"/>
        <v>1</v>
      </c>
      <c r="AF432" t="str">
        <f t="shared" si="47"/>
        <v>No</v>
      </c>
      <c r="AG432">
        <f t="shared" ca="1" si="48"/>
        <v>606</v>
      </c>
      <c r="AH432" t="str">
        <f ca="1">IF(OR(V432="",AG432=""),"Yes",IF(AG432&gt;Config!$B$41,"Yes","No"))</f>
        <v>Yes</v>
      </c>
    </row>
    <row r="433" spans="1:34" x14ac:dyDescent="0.25">
      <c r="A433" s="1" t="s">
        <v>3853</v>
      </c>
      <c r="B433" s="1" t="s">
        <v>1833</v>
      </c>
      <c r="C433" s="1" t="s">
        <v>1806</v>
      </c>
      <c r="D433" s="1" t="s">
        <v>3854</v>
      </c>
      <c r="E433" s="1" t="s">
        <v>34095</v>
      </c>
      <c r="F433" s="1" t="s">
        <v>3855</v>
      </c>
      <c r="G433" t="str">
        <f t="shared" si="42"/>
        <v>Valid</v>
      </c>
      <c r="H433" s="1" t="s">
        <v>3856</v>
      </c>
      <c r="I433" t="str" cm="1">
        <f t="array" ref="I433">IF(OR(TRIM(H433)="",ISNUMBER(SEARCH("#",H433)),AA433&lt;Config!$B$8,SUMPRODUCT(--ISNUMBER(SEARCH({"a";"b";"c";"d";"e";"f";"g";"h";"i";"j";"k";"l";"m";"n";"o";"p";"q";"r";"s";"t";"u";"v";"w";"x";"y";"z"},H433)))&gt;0),"Invalid","Valid")</f>
        <v>Valid</v>
      </c>
      <c r="J433" s="1" t="s">
        <v>3857</v>
      </c>
      <c r="K433" s="1" t="s">
        <v>378</v>
      </c>
      <c r="L433" s="1" t="s">
        <v>29</v>
      </c>
      <c r="M433" s="1" t="s">
        <v>235</v>
      </c>
      <c r="N433" s="1" t="s">
        <v>211</v>
      </c>
      <c r="O433" s="1" t="s">
        <v>196</v>
      </c>
      <c r="P433" t="s">
        <v>87</v>
      </c>
      <c r="Q433" s="1" t="s">
        <v>88</v>
      </c>
      <c r="R433" s="1" t="s">
        <v>550</v>
      </c>
      <c r="S433" s="1" t="s">
        <v>3858</v>
      </c>
      <c r="T433" s="1" t="s">
        <v>3859</v>
      </c>
      <c r="U433" s="1" t="s">
        <v>3860</v>
      </c>
      <c r="V433" s="1" t="s">
        <v>3861</v>
      </c>
      <c r="W433" s="1" t="s">
        <v>141</v>
      </c>
      <c r="X433" t="str">
        <f t="shared" si="43"/>
        <v>Complete</v>
      </c>
      <c r="Y433">
        <f>MAX(0,100-IF(G433="Invalid",Config!$B$5,0)-IF(I433="Invalid",Config!$B$6,0)-IF(X433="Incomplete",Config!$B$7,0)-IF(AF433="Yes",Config!$B$37,0))</f>
        <v>100</v>
      </c>
      <c r="Z433" s="1">
        <f>IF(OR(TRIM(B433)="",COUNTIF(Config!$B$15:$B$19,B433)&gt;0),1,0)+IF(OR(TRIM(C433)="",COUNTIF(Config!$B$15:$B$19,C433)&gt;0),1,0)+IF(OR(TRIM(F433)="",COUNTIF(Config!$B$15:$B$19,F433)&gt;0),1,0)+IF(OR(TRIM(H433)="",COUNTIF(Config!$B$15:$B$19,H433)&gt;0),1,0)+IF(OR(TRIM(E433)="",COUNTIF(Config!$B$15:$B$19,E433)&gt;0),1,0)+IF(OR(TRIM(K433)="",COUNTIF(Config!$B$15:$B$19,K433)&gt;0),1,0)+IF(OR(TRIM(P433)="",COUNTIF(Config!$B$15:$B$19,P433)&gt;0),1,0)+IF(OR(TRIM(R433)="",COUNTIF(Config!$B$15:$B$19,R433)&gt;0),1,0)</f>
        <v>0</v>
      </c>
      <c r="AA433" s="1" cm="1">
        <f t="array" ref="AA433">SUMPRODUCT(LEN(H433)-LEN(SUBSTITUTE(H433,{"0";"1";"2";"3";"4";"5";"6";"7";"8";"9"},"")))</f>
        <v>10</v>
      </c>
      <c r="AC433" t="str">
        <f t="shared" si="44"/>
        <v/>
      </c>
      <c r="AD433">
        <f t="shared" si="45"/>
        <v>1</v>
      </c>
      <c r="AE433">
        <f t="shared" si="46"/>
        <v>1</v>
      </c>
      <c r="AF433" t="str">
        <f t="shared" si="47"/>
        <v>No</v>
      </c>
      <c r="AG433">
        <f t="shared" ca="1" si="48"/>
        <v>99</v>
      </c>
      <c r="AH433" t="str">
        <f ca="1">IF(OR(V433="",AG433=""),"Yes",IF(AG433&gt;Config!$B$41,"Yes","No"))</f>
        <v>No</v>
      </c>
    </row>
    <row r="434" spans="1:34" x14ac:dyDescent="0.25">
      <c r="A434" s="1" t="s">
        <v>3862</v>
      </c>
      <c r="B434" s="1" t="s">
        <v>3863</v>
      </c>
      <c r="C434" s="1" t="s">
        <v>33815</v>
      </c>
      <c r="D434" s="1" t="s">
        <v>3863</v>
      </c>
      <c r="E434" s="1" t="s">
        <v>1331</v>
      </c>
      <c r="F434" s="1" t="s">
        <v>3864</v>
      </c>
      <c r="G434" t="str">
        <f t="shared" si="42"/>
        <v>Valid</v>
      </c>
      <c r="H434" s="1" t="s">
        <v>3865</v>
      </c>
      <c r="I434" t="str" cm="1">
        <f t="array" ref="I434">IF(OR(TRIM(H434)="",ISNUMBER(SEARCH("#",H434)),AA434&lt;Config!$B$8,SUMPRODUCT(--ISNUMBER(SEARCH({"a";"b";"c";"d";"e";"f";"g";"h";"i";"j";"k";"l";"m";"n";"o";"p";"q";"r";"s";"t";"u";"v";"w";"x";"y";"z"},H434)))&gt;0),"Invalid","Valid")</f>
        <v>Valid</v>
      </c>
      <c r="J434" s="1" t="s">
        <v>3866</v>
      </c>
      <c r="K434" s="1" t="s">
        <v>504</v>
      </c>
      <c r="L434" s="1" t="s">
        <v>29</v>
      </c>
      <c r="M434" s="1" t="s">
        <v>165</v>
      </c>
      <c r="N434" s="1" t="s">
        <v>33819</v>
      </c>
      <c r="O434" s="1" t="s">
        <v>69</v>
      </c>
      <c r="P434" t="s">
        <v>33</v>
      </c>
      <c r="Q434" s="1" t="s">
        <v>1664</v>
      </c>
      <c r="R434" s="1" t="s">
        <v>1716</v>
      </c>
      <c r="S434" s="1" t="s">
        <v>3867</v>
      </c>
      <c r="T434" s="1" t="s">
        <v>3868</v>
      </c>
      <c r="U434" s="1" t="s">
        <v>3869</v>
      </c>
      <c r="V434" s="1" t="s">
        <v>140</v>
      </c>
      <c r="W434" s="1" t="s">
        <v>60</v>
      </c>
      <c r="X434" t="str">
        <f t="shared" si="43"/>
        <v>Incomplete</v>
      </c>
      <c r="Y434">
        <f>MAX(0,100-IF(G434="Invalid",Config!$B$5,0)-IF(I434="Invalid",Config!$B$6,0)-IF(X434="Incomplete",Config!$B$7,0)-IF(AF434="Yes",Config!$B$37,0))</f>
        <v>60</v>
      </c>
      <c r="Z434" s="1">
        <f>IF(OR(TRIM(B434)="",COUNTIF(Config!$B$15:$B$19,B434)&gt;0),1,0)+IF(OR(TRIM(C434)="",COUNTIF(Config!$B$15:$B$19,C434)&gt;0),1,0)+IF(OR(TRIM(F434)="",COUNTIF(Config!$B$15:$B$19,F434)&gt;0),1,0)+IF(OR(TRIM(H434)="",COUNTIF(Config!$B$15:$B$19,H434)&gt;0),1,0)+IF(OR(TRIM(E434)="",COUNTIF(Config!$B$15:$B$19,E434)&gt;0),1,0)+IF(OR(TRIM(K434)="",COUNTIF(Config!$B$15:$B$19,K434)&gt;0),1,0)+IF(OR(TRIM(P434)="",COUNTIF(Config!$B$15:$B$19,P434)&gt;0),1,0)+IF(OR(TRIM(R434)="",COUNTIF(Config!$B$15:$B$19,R434)&gt;0),1,0)</f>
        <v>1</v>
      </c>
      <c r="AA434" s="1" cm="1">
        <f t="array" ref="AA434">SUMPRODUCT(LEN(H434)-LEN(SUBSTITUTE(H434,{"0";"1";"2";"3";"4";"5";"6";"7";"8";"9"},"")))</f>
        <v>10</v>
      </c>
      <c r="AC434" t="str">
        <f t="shared" si="44"/>
        <v>Incomplete Profile</v>
      </c>
      <c r="AD434">
        <f t="shared" si="45"/>
        <v>1</v>
      </c>
      <c r="AE434">
        <f t="shared" si="46"/>
        <v>1</v>
      </c>
      <c r="AF434" t="str">
        <f t="shared" si="47"/>
        <v>No</v>
      </c>
      <c r="AG434">
        <f t="shared" ca="1" si="48"/>
        <v>37</v>
      </c>
      <c r="AH434" t="str">
        <f ca="1">IF(OR(V434="",AG434=""),"Yes",IF(AG434&gt;Config!$B$41,"Yes","No"))</f>
        <v>No</v>
      </c>
    </row>
    <row r="435" spans="1:34" x14ac:dyDescent="0.25">
      <c r="A435" s="1" t="s">
        <v>3870</v>
      </c>
      <c r="B435" s="1" t="s">
        <v>156</v>
      </c>
      <c r="C435" s="1" t="s">
        <v>386</v>
      </c>
      <c r="D435" s="1" t="s">
        <v>3871</v>
      </c>
      <c r="E435" s="1" t="s">
        <v>34096</v>
      </c>
      <c r="F435" s="1" t="s">
        <v>34097</v>
      </c>
      <c r="G435" t="str">
        <f t="shared" si="42"/>
        <v>Valid</v>
      </c>
      <c r="H435" s="1" t="s">
        <v>3872</v>
      </c>
      <c r="I435" t="str" cm="1">
        <f t="array" ref="I435">IF(OR(TRIM(H435)="",ISNUMBER(SEARCH("#",H435)),AA435&lt;Config!$B$8,SUMPRODUCT(--ISNUMBER(SEARCH({"a";"b";"c";"d";"e";"f";"g";"h";"i";"j";"k";"l";"m";"n";"o";"p";"q";"r";"s";"t";"u";"v";"w";"x";"y";"z"},H435)))&gt;0),"Invalid","Valid")</f>
        <v>Valid</v>
      </c>
      <c r="J435" s="1" t="s">
        <v>3873</v>
      </c>
      <c r="K435" s="1" t="s">
        <v>210</v>
      </c>
      <c r="L435" s="1" t="s">
        <v>84</v>
      </c>
      <c r="M435" s="1" t="s">
        <v>85</v>
      </c>
      <c r="N435" s="1" t="s">
        <v>51</v>
      </c>
      <c r="O435" s="1" t="s">
        <v>32</v>
      </c>
      <c r="P435" t="s">
        <v>236</v>
      </c>
      <c r="Q435" s="1" t="s">
        <v>238</v>
      </c>
      <c r="R435" s="1" t="s">
        <v>253</v>
      </c>
      <c r="S435" s="1" t="s">
        <v>3874</v>
      </c>
      <c r="T435" s="1" t="s">
        <v>3875</v>
      </c>
      <c r="U435" s="1" t="s">
        <v>3876</v>
      </c>
      <c r="V435" s="1" t="s">
        <v>3163</v>
      </c>
      <c r="W435" s="1" t="s">
        <v>186</v>
      </c>
      <c r="X435" t="str">
        <f t="shared" si="43"/>
        <v>Complete</v>
      </c>
      <c r="Y435">
        <f>MAX(0,100-IF(G435="Invalid",Config!$B$5,0)-IF(I435="Invalid",Config!$B$6,0)-IF(X435="Incomplete",Config!$B$7,0)-IF(AF435="Yes",Config!$B$37,0))</f>
        <v>100</v>
      </c>
      <c r="Z435" s="1">
        <f>IF(OR(TRIM(B435)="",COUNTIF(Config!$B$15:$B$19,B435)&gt;0),1,0)+IF(OR(TRIM(C435)="",COUNTIF(Config!$B$15:$B$19,C435)&gt;0),1,0)+IF(OR(TRIM(F435)="",COUNTIF(Config!$B$15:$B$19,F435)&gt;0),1,0)+IF(OR(TRIM(H435)="",COUNTIF(Config!$B$15:$B$19,H435)&gt;0),1,0)+IF(OR(TRIM(E435)="",COUNTIF(Config!$B$15:$B$19,E435)&gt;0),1,0)+IF(OR(TRIM(K435)="",COUNTIF(Config!$B$15:$B$19,K435)&gt;0),1,0)+IF(OR(TRIM(P435)="",COUNTIF(Config!$B$15:$B$19,P435)&gt;0),1,0)+IF(OR(TRIM(R435)="",COUNTIF(Config!$B$15:$B$19,R435)&gt;0),1,0)</f>
        <v>0</v>
      </c>
      <c r="AA435" s="1" cm="1">
        <f t="array" ref="AA435">SUMPRODUCT(LEN(H435)-LEN(SUBSTITUTE(H435,{"0";"1";"2";"3";"4";"5";"6";"7";"8";"9"},"")))</f>
        <v>12</v>
      </c>
      <c r="AC435" t="str">
        <f t="shared" si="44"/>
        <v/>
      </c>
      <c r="AD435">
        <f t="shared" si="45"/>
        <v>1</v>
      </c>
      <c r="AE435">
        <f t="shared" si="46"/>
        <v>1</v>
      </c>
      <c r="AF435" t="str">
        <f t="shared" si="47"/>
        <v>No</v>
      </c>
      <c r="AG435">
        <f t="shared" ca="1" si="48"/>
        <v>147</v>
      </c>
      <c r="AH435" t="str">
        <f ca="1">IF(OR(V435="",AG435=""),"Yes",IF(AG435&gt;Config!$B$41,"Yes","No"))</f>
        <v>No</v>
      </c>
    </row>
    <row r="436" spans="1:34" x14ac:dyDescent="0.25">
      <c r="A436" s="1" t="s">
        <v>3877</v>
      </c>
      <c r="B436" s="1" t="s">
        <v>397</v>
      </c>
      <c r="C436" s="1" t="s">
        <v>1389</v>
      </c>
      <c r="D436" s="1" t="s">
        <v>3878</v>
      </c>
      <c r="E436" s="1" t="s">
        <v>34035</v>
      </c>
      <c r="F436" s="1" t="s">
        <v>3879</v>
      </c>
      <c r="G436" t="str">
        <f t="shared" si="42"/>
        <v>Valid</v>
      </c>
      <c r="H436" s="1" t="s">
        <v>3880</v>
      </c>
      <c r="I436" t="str" cm="1">
        <f t="array" ref="I436">IF(OR(TRIM(H436)="",ISNUMBER(SEARCH("#",H436)),AA436&lt;Config!$B$8,SUMPRODUCT(--ISNUMBER(SEARCH({"a";"b";"c";"d";"e";"f";"g";"h";"i";"j";"k";"l";"m";"n";"o";"p";"q";"r";"s";"t";"u";"v";"w";"x";"y";"z"},H436)))&gt;0),"Invalid","Valid")</f>
        <v>Valid</v>
      </c>
      <c r="J436" s="1" t="s">
        <v>3881</v>
      </c>
      <c r="K436" s="1" t="s">
        <v>264</v>
      </c>
      <c r="L436" s="1" t="s">
        <v>102</v>
      </c>
      <c r="M436" s="1" t="s">
        <v>165</v>
      </c>
      <c r="N436" s="1" t="s">
        <v>33819</v>
      </c>
      <c r="O436" s="1" t="s">
        <v>266</v>
      </c>
      <c r="P436" t="s">
        <v>314</v>
      </c>
      <c r="Q436" s="1" t="s">
        <v>315</v>
      </c>
      <c r="R436" s="1" t="s">
        <v>663</v>
      </c>
      <c r="S436" s="1" t="s">
        <v>3882</v>
      </c>
      <c r="T436" s="1" t="s">
        <v>3883</v>
      </c>
      <c r="U436" s="1" t="s">
        <v>3884</v>
      </c>
      <c r="V436" s="1" t="s">
        <v>3885</v>
      </c>
      <c r="W436" s="1" t="s">
        <v>202</v>
      </c>
      <c r="X436" t="str">
        <f t="shared" si="43"/>
        <v>Complete</v>
      </c>
      <c r="Y436">
        <f>MAX(0,100-IF(G436="Invalid",Config!$B$5,0)-IF(I436="Invalid",Config!$B$6,0)-IF(X436="Incomplete",Config!$B$7,0)-IF(AF436="Yes",Config!$B$37,0))</f>
        <v>100</v>
      </c>
      <c r="Z436" s="1">
        <f>IF(OR(TRIM(B436)="",COUNTIF(Config!$B$15:$B$19,B436)&gt;0),1,0)+IF(OR(TRIM(C436)="",COUNTIF(Config!$B$15:$B$19,C436)&gt;0),1,0)+IF(OR(TRIM(F436)="",COUNTIF(Config!$B$15:$B$19,F436)&gt;0),1,0)+IF(OR(TRIM(H436)="",COUNTIF(Config!$B$15:$B$19,H436)&gt;0),1,0)+IF(OR(TRIM(E436)="",COUNTIF(Config!$B$15:$B$19,E436)&gt;0),1,0)+IF(OR(TRIM(K436)="",COUNTIF(Config!$B$15:$B$19,K436)&gt;0),1,0)+IF(OR(TRIM(P436)="",COUNTIF(Config!$B$15:$B$19,P436)&gt;0),1,0)+IF(OR(TRIM(R436)="",COUNTIF(Config!$B$15:$B$19,R436)&gt;0),1,0)</f>
        <v>0</v>
      </c>
      <c r="AA436" s="1" cm="1">
        <f t="array" ref="AA436">SUMPRODUCT(LEN(H436)-LEN(SUBSTITUTE(H436,{"0";"1";"2";"3";"4";"5";"6";"7";"8";"9"},"")))</f>
        <v>10</v>
      </c>
      <c r="AC436" t="str">
        <f t="shared" si="44"/>
        <v/>
      </c>
      <c r="AD436">
        <f t="shared" si="45"/>
        <v>1</v>
      </c>
      <c r="AE436">
        <f t="shared" si="46"/>
        <v>1</v>
      </c>
      <c r="AF436" t="str">
        <f t="shared" si="47"/>
        <v>No</v>
      </c>
      <c r="AG436">
        <f t="shared" ca="1" si="48"/>
        <v>77</v>
      </c>
      <c r="AH436" t="str">
        <f ca="1">IF(OR(V436="",AG436=""),"Yes",IF(AG436&gt;Config!$B$41,"Yes","No"))</f>
        <v>No</v>
      </c>
    </row>
    <row r="437" spans="1:34" x14ac:dyDescent="0.25">
      <c r="A437" s="1" t="s">
        <v>3886</v>
      </c>
      <c r="B437" s="1" t="s">
        <v>565</v>
      </c>
      <c r="C437" s="1" t="s">
        <v>364</v>
      </c>
      <c r="D437" s="1" t="s">
        <v>2648</v>
      </c>
      <c r="E437" s="1" t="s">
        <v>34006</v>
      </c>
      <c r="F437" s="1" t="s">
        <v>2649</v>
      </c>
      <c r="G437" t="str">
        <f t="shared" si="42"/>
        <v>Invalid</v>
      </c>
      <c r="H437" s="1" t="s">
        <v>2650</v>
      </c>
      <c r="I437" t="str" cm="1">
        <f t="array" ref="I437">IF(OR(TRIM(H437)="",ISNUMBER(SEARCH("#",H437)),AA437&lt;Config!$B$8,SUMPRODUCT(--ISNUMBER(SEARCH({"a";"b";"c";"d";"e";"f";"g";"h";"i";"j";"k";"l";"m";"n";"o";"p";"q";"r";"s";"t";"u";"v";"w";"x";"y";"z"},H437)))&gt;0),"Invalid","Valid")</f>
        <v>Valid</v>
      </c>
      <c r="J437" s="1" t="s">
        <v>2651</v>
      </c>
      <c r="K437" s="1" t="s">
        <v>625</v>
      </c>
      <c r="L437" s="1" t="s">
        <v>29</v>
      </c>
      <c r="M437" s="1" t="s">
        <v>135</v>
      </c>
      <c r="N437" s="1" t="s">
        <v>358</v>
      </c>
      <c r="O437" s="1" t="s">
        <v>149</v>
      </c>
      <c r="P437" t="s">
        <v>53</v>
      </c>
      <c r="Q437" s="1" t="s">
        <v>181</v>
      </c>
      <c r="R437" s="1" t="s">
        <v>288</v>
      </c>
      <c r="S437" s="1" t="s">
        <v>904</v>
      </c>
      <c r="T437" s="1" t="s">
        <v>2652</v>
      </c>
      <c r="U437" s="1" t="s">
        <v>648</v>
      </c>
      <c r="V437" s="1" t="s">
        <v>1050</v>
      </c>
      <c r="W437" s="1" t="s">
        <v>40</v>
      </c>
      <c r="X437" t="str">
        <f t="shared" si="43"/>
        <v>Complete</v>
      </c>
      <c r="Y437">
        <f>MAX(0,100-IF(G437="Invalid",Config!$B$5,0)-IF(I437="Invalid",Config!$B$6,0)-IF(X437="Incomplete",Config!$B$7,0)-IF(AF437="Yes",Config!$B$37,0))</f>
        <v>45</v>
      </c>
      <c r="Z437" s="1">
        <f>IF(OR(TRIM(B437)="",COUNTIF(Config!$B$15:$B$19,B437)&gt;0),1,0)+IF(OR(TRIM(C437)="",COUNTIF(Config!$B$15:$B$19,C437)&gt;0),1,0)+IF(OR(TRIM(F437)="",COUNTIF(Config!$B$15:$B$19,F437)&gt;0),1,0)+IF(OR(TRIM(H437)="",COUNTIF(Config!$B$15:$B$19,H437)&gt;0),1,0)+IF(OR(TRIM(E437)="",COUNTIF(Config!$B$15:$B$19,E437)&gt;0),1,0)+IF(OR(TRIM(K437)="",COUNTIF(Config!$B$15:$B$19,K437)&gt;0),1,0)+IF(OR(TRIM(P437)="",COUNTIF(Config!$B$15:$B$19,P437)&gt;0),1,0)+IF(OR(TRIM(R437)="",COUNTIF(Config!$B$15:$B$19,R437)&gt;0),1,0)</f>
        <v>0</v>
      </c>
      <c r="AA437" s="1" cm="1">
        <f t="array" ref="AA437">SUMPRODUCT(LEN(H437)-LEN(SUBSTITUTE(H437,{"0";"1";"2";"3";"4";"5";"6";"7";"8";"9"},"")))</f>
        <v>12</v>
      </c>
      <c r="AC437" t="str">
        <f t="shared" si="44"/>
        <v>Invalid Email; Potential Duplicate</v>
      </c>
      <c r="AD437">
        <f t="shared" si="45"/>
        <v>0</v>
      </c>
      <c r="AE437">
        <f t="shared" si="46"/>
        <v>2</v>
      </c>
      <c r="AF437" t="str">
        <f t="shared" si="47"/>
        <v>Yes</v>
      </c>
      <c r="AG437">
        <f t="shared" ca="1" si="48"/>
        <v>37</v>
      </c>
      <c r="AH437" t="str">
        <f ca="1">IF(OR(V437="",AG437=""),"Yes",IF(AG437&gt;Config!$B$41,"Yes","No"))</f>
        <v>No</v>
      </c>
    </row>
    <row r="438" spans="1:34" x14ac:dyDescent="0.25">
      <c r="A438" s="1" t="s">
        <v>3887</v>
      </c>
      <c r="B438" s="1" t="s">
        <v>3888</v>
      </c>
      <c r="C438" s="1" t="s">
        <v>364</v>
      </c>
      <c r="D438" s="1" t="s">
        <v>3889</v>
      </c>
      <c r="E438" s="1" t="s">
        <v>34008</v>
      </c>
      <c r="F438" s="1" t="s">
        <v>3890</v>
      </c>
      <c r="G438" t="str">
        <f t="shared" si="42"/>
        <v>Valid</v>
      </c>
      <c r="H438" s="1" t="s">
        <v>950</v>
      </c>
      <c r="I438" t="str" cm="1">
        <f t="array" ref="I438">IF(OR(TRIM(H438)="",ISNUMBER(SEARCH("#",H438)),AA438&lt;Config!$B$8,SUMPRODUCT(--ISNUMBER(SEARCH({"a";"b";"c";"d";"e";"f";"g";"h";"i";"j";"k";"l";"m";"n";"o";"p";"q";"r";"s";"t";"u";"v";"w";"x";"y";"z"},H438)))&gt;0),"Invalid","Valid")</f>
        <v>Invalid</v>
      </c>
      <c r="J438" s="1" t="s">
        <v>3891</v>
      </c>
      <c r="K438" s="1" t="s">
        <v>625</v>
      </c>
      <c r="L438" s="1" t="s">
        <v>84</v>
      </c>
      <c r="M438" s="1" t="s">
        <v>517</v>
      </c>
      <c r="N438" s="1" t="s">
        <v>211</v>
      </c>
      <c r="O438" s="1" t="s">
        <v>196</v>
      </c>
      <c r="P438" t="s">
        <v>236</v>
      </c>
      <c r="Q438" s="1" t="s">
        <v>253</v>
      </c>
      <c r="R438" s="1" t="s">
        <v>237</v>
      </c>
      <c r="S438" s="1" t="s">
        <v>3892</v>
      </c>
      <c r="T438" s="1" t="s">
        <v>3893</v>
      </c>
      <c r="U438" s="1" t="s">
        <v>3894</v>
      </c>
      <c r="V438" s="1" t="s">
        <v>3895</v>
      </c>
      <c r="W438" s="1" t="s">
        <v>141</v>
      </c>
      <c r="X438" t="str">
        <f t="shared" si="43"/>
        <v>Complete</v>
      </c>
      <c r="Y438">
        <f>MAX(0,100-IF(G438="Invalid",Config!$B$5,0)-IF(I438="Invalid",Config!$B$6,0)-IF(X438="Incomplete",Config!$B$7,0)-IF(AF438="Yes",Config!$B$37,0))</f>
        <v>80</v>
      </c>
      <c r="Z438" s="1">
        <f>IF(OR(TRIM(B438)="",COUNTIF(Config!$B$15:$B$19,B438)&gt;0),1,0)+IF(OR(TRIM(C438)="",COUNTIF(Config!$B$15:$B$19,C438)&gt;0),1,0)+IF(OR(TRIM(F438)="",COUNTIF(Config!$B$15:$B$19,F438)&gt;0),1,0)+IF(OR(TRIM(H438)="",COUNTIF(Config!$B$15:$B$19,H438)&gt;0),1,0)+IF(OR(TRIM(E438)="",COUNTIF(Config!$B$15:$B$19,E438)&gt;0),1,0)+IF(OR(TRIM(K438)="",COUNTIF(Config!$B$15:$B$19,K438)&gt;0),1,0)+IF(OR(TRIM(P438)="",COUNTIF(Config!$B$15:$B$19,P438)&gt;0),1,0)+IF(OR(TRIM(R438)="",COUNTIF(Config!$B$15:$B$19,R438)&gt;0),1,0)</f>
        <v>0</v>
      </c>
      <c r="AA438" s="1" cm="1">
        <f t="array" ref="AA438">SUMPRODUCT(LEN(H438)-LEN(SUBSTITUTE(H438,{"0";"1";"2";"3";"4";"5";"6";"7";"8";"9"},"")))</f>
        <v>5</v>
      </c>
      <c r="AC438" t="str">
        <f t="shared" si="44"/>
        <v>Invalid Phone</v>
      </c>
      <c r="AD438">
        <f t="shared" si="45"/>
        <v>1</v>
      </c>
      <c r="AE438">
        <f t="shared" si="46"/>
        <v>0</v>
      </c>
      <c r="AF438" t="str">
        <f t="shared" si="47"/>
        <v>No</v>
      </c>
      <c r="AG438">
        <f t="shared" ca="1" si="48"/>
        <v>302</v>
      </c>
      <c r="AH438" t="str">
        <f ca="1">IF(OR(V438="",AG438=""),"Yes",IF(AG438&gt;Config!$B$41,"Yes","No"))</f>
        <v>No</v>
      </c>
    </row>
    <row r="439" spans="1:34" x14ac:dyDescent="0.25">
      <c r="A439" s="1" t="s">
        <v>3896</v>
      </c>
      <c r="B439" s="1" t="s">
        <v>62</v>
      </c>
      <c r="C439" s="1" t="s">
        <v>43</v>
      </c>
      <c r="D439" s="1" t="s">
        <v>3897</v>
      </c>
      <c r="E439" s="1" t="s">
        <v>34098</v>
      </c>
      <c r="F439" s="1" t="s">
        <v>3898</v>
      </c>
      <c r="G439" t="str">
        <f t="shared" si="42"/>
        <v>Valid</v>
      </c>
      <c r="H439" s="1" t="s">
        <v>3899</v>
      </c>
      <c r="I439" t="str" cm="1">
        <f t="array" ref="I439">IF(OR(TRIM(H439)="",ISNUMBER(SEARCH("#",H439)),AA439&lt;Config!$B$8,SUMPRODUCT(--ISNUMBER(SEARCH({"a";"b";"c";"d";"e";"f";"g";"h";"i";"j";"k";"l";"m";"n";"o";"p";"q";"r";"s";"t";"u";"v";"w";"x";"y";"z"},H439)))&gt;0),"Invalid","Valid")</f>
        <v>Valid</v>
      </c>
      <c r="J439" s="1" t="s">
        <v>3900</v>
      </c>
      <c r="K439" s="1" t="s">
        <v>210</v>
      </c>
      <c r="L439" s="1" t="s">
        <v>265</v>
      </c>
      <c r="M439" s="1" t="s">
        <v>118</v>
      </c>
      <c r="N439" s="1" t="s">
        <v>211</v>
      </c>
      <c r="O439" s="1" t="s">
        <v>69</v>
      </c>
      <c r="P439" t="s">
        <v>590</v>
      </c>
      <c r="Q439" s="1" t="s">
        <v>1481</v>
      </c>
      <c r="R439" s="1" t="s">
        <v>1774</v>
      </c>
      <c r="S439" s="1" t="s">
        <v>3901</v>
      </c>
      <c r="T439" s="1" t="s">
        <v>3902</v>
      </c>
      <c r="U439" s="1" t="s">
        <v>3903</v>
      </c>
      <c r="V439" s="1" t="s">
        <v>1273</v>
      </c>
      <c r="W439" s="1" t="s">
        <v>75</v>
      </c>
      <c r="X439" t="str">
        <f t="shared" si="43"/>
        <v>Complete</v>
      </c>
      <c r="Y439">
        <f>MAX(0,100-IF(G439="Invalid",Config!$B$5,0)-IF(I439="Invalid",Config!$B$6,0)-IF(X439="Incomplete",Config!$B$7,0)-IF(AF439="Yes",Config!$B$37,0))</f>
        <v>100</v>
      </c>
      <c r="Z439" s="1">
        <f>IF(OR(TRIM(B439)="",COUNTIF(Config!$B$15:$B$19,B439)&gt;0),1,0)+IF(OR(TRIM(C439)="",COUNTIF(Config!$B$15:$B$19,C439)&gt;0),1,0)+IF(OR(TRIM(F439)="",COUNTIF(Config!$B$15:$B$19,F439)&gt;0),1,0)+IF(OR(TRIM(H439)="",COUNTIF(Config!$B$15:$B$19,H439)&gt;0),1,0)+IF(OR(TRIM(E439)="",COUNTIF(Config!$B$15:$B$19,E439)&gt;0),1,0)+IF(OR(TRIM(K439)="",COUNTIF(Config!$B$15:$B$19,K439)&gt;0),1,0)+IF(OR(TRIM(P439)="",COUNTIF(Config!$B$15:$B$19,P439)&gt;0),1,0)+IF(OR(TRIM(R439)="",COUNTIF(Config!$B$15:$B$19,R439)&gt;0),1,0)</f>
        <v>0</v>
      </c>
      <c r="AA439" s="1" cm="1">
        <f t="array" ref="AA439">SUMPRODUCT(LEN(H439)-LEN(SUBSTITUTE(H439,{"0";"1";"2";"3";"4";"5";"6";"7";"8";"9"},"")))</f>
        <v>10</v>
      </c>
      <c r="AC439" t="str">
        <f t="shared" si="44"/>
        <v/>
      </c>
      <c r="AD439">
        <f t="shared" si="45"/>
        <v>1</v>
      </c>
      <c r="AE439">
        <f t="shared" si="46"/>
        <v>1</v>
      </c>
      <c r="AF439" t="str">
        <f t="shared" si="47"/>
        <v>No</v>
      </c>
      <c r="AG439" t="str">
        <f t="shared" ca="1" si="48"/>
        <v/>
      </c>
      <c r="AH439" t="str">
        <f ca="1">IF(OR(V439="",AG439=""),"Yes",IF(AG439&gt;Config!$B$41,"Yes","No"))</f>
        <v>Yes</v>
      </c>
    </row>
    <row r="440" spans="1:34" x14ac:dyDescent="0.25">
      <c r="A440" s="1" t="s">
        <v>3904</v>
      </c>
      <c r="B440" s="1" t="s">
        <v>352</v>
      </c>
      <c r="C440" s="1" t="s">
        <v>792</v>
      </c>
      <c r="D440" s="1" t="s">
        <v>3905</v>
      </c>
      <c r="E440" s="1" t="s">
        <v>34099</v>
      </c>
      <c r="F440" s="1" t="s">
        <v>3906</v>
      </c>
      <c r="G440" t="str">
        <f t="shared" si="42"/>
        <v>Valid</v>
      </c>
      <c r="H440" s="1" t="s">
        <v>3907</v>
      </c>
      <c r="I440" t="str" cm="1">
        <f t="array" ref="I440">IF(OR(TRIM(H440)="",ISNUMBER(SEARCH("#",H440)),AA440&lt;Config!$B$8,SUMPRODUCT(--ISNUMBER(SEARCH({"a";"b";"c";"d";"e";"f";"g";"h";"i";"j";"k";"l";"m";"n";"o";"p";"q";"r";"s";"t";"u";"v";"w";"x";"y";"z"},H440)))&gt;0),"Invalid","Valid")</f>
        <v>Valid</v>
      </c>
      <c r="J440" s="1" t="s">
        <v>3908</v>
      </c>
      <c r="K440" s="1" t="s">
        <v>48</v>
      </c>
      <c r="L440" s="1" t="s">
        <v>450</v>
      </c>
      <c r="M440" s="1" t="s">
        <v>343</v>
      </c>
      <c r="N440" s="1" t="s">
        <v>713</v>
      </c>
      <c r="O440" s="1" t="s">
        <v>180</v>
      </c>
      <c r="P440" t="s">
        <v>53</v>
      </c>
      <c r="Q440" s="1" t="s">
        <v>55</v>
      </c>
      <c r="R440" s="1" t="s">
        <v>197</v>
      </c>
      <c r="S440" s="1" t="s">
        <v>3909</v>
      </c>
      <c r="T440" s="1" t="s">
        <v>3910</v>
      </c>
      <c r="U440" s="1" t="s">
        <v>3465</v>
      </c>
      <c r="V440" s="1" t="s">
        <v>3911</v>
      </c>
      <c r="W440" s="1" t="s">
        <v>384</v>
      </c>
      <c r="X440" t="str">
        <f t="shared" si="43"/>
        <v>Complete</v>
      </c>
      <c r="Y440">
        <f>MAX(0,100-IF(G440="Invalid",Config!$B$5,0)-IF(I440="Invalid",Config!$B$6,0)-IF(X440="Incomplete",Config!$B$7,0)-IF(AF440="Yes",Config!$B$37,0))</f>
        <v>75</v>
      </c>
      <c r="Z440" s="1">
        <f>IF(OR(TRIM(B440)="",COUNTIF(Config!$B$15:$B$19,B440)&gt;0),1,0)+IF(OR(TRIM(C440)="",COUNTIF(Config!$B$15:$B$19,C440)&gt;0),1,0)+IF(OR(TRIM(F440)="",COUNTIF(Config!$B$15:$B$19,F440)&gt;0),1,0)+IF(OR(TRIM(H440)="",COUNTIF(Config!$B$15:$B$19,H440)&gt;0),1,0)+IF(OR(TRIM(E440)="",COUNTIF(Config!$B$15:$B$19,E440)&gt;0),1,0)+IF(OR(TRIM(K440)="",COUNTIF(Config!$B$15:$B$19,K440)&gt;0),1,0)+IF(OR(TRIM(P440)="",COUNTIF(Config!$B$15:$B$19,P440)&gt;0),1,0)+IF(OR(TRIM(R440)="",COUNTIF(Config!$B$15:$B$19,R440)&gt;0),1,0)</f>
        <v>0</v>
      </c>
      <c r="AA440" s="1" cm="1">
        <f t="array" ref="AA440">SUMPRODUCT(LEN(H440)-LEN(SUBSTITUTE(H440,{"0";"1";"2";"3";"4";"5";"6";"7";"8";"9"},"")))</f>
        <v>12</v>
      </c>
      <c r="AC440" t="str">
        <f t="shared" si="44"/>
        <v>Potential Duplicate</v>
      </c>
      <c r="AD440">
        <f t="shared" si="45"/>
        <v>1</v>
      </c>
      <c r="AE440">
        <f t="shared" si="46"/>
        <v>2</v>
      </c>
      <c r="AF440" t="str">
        <f t="shared" si="47"/>
        <v>Yes</v>
      </c>
      <c r="AG440">
        <f t="shared" ca="1" si="48"/>
        <v>440</v>
      </c>
      <c r="AH440" t="str">
        <f ca="1">IF(OR(V440="",AG440=""),"Yes",IF(AG440&gt;Config!$B$41,"Yes","No"))</f>
        <v>Yes</v>
      </c>
    </row>
    <row r="441" spans="1:34" x14ac:dyDescent="0.25">
      <c r="A441" s="1" t="s">
        <v>3912</v>
      </c>
      <c r="B441" s="1" t="s">
        <v>2374</v>
      </c>
      <c r="C441" s="1" t="s">
        <v>1496</v>
      </c>
      <c r="D441" s="1" t="s">
        <v>14885</v>
      </c>
      <c r="E441" s="1" t="s">
        <v>34100</v>
      </c>
      <c r="F441" s="1" t="s">
        <v>3913</v>
      </c>
      <c r="G441" t="str">
        <f t="shared" si="42"/>
        <v>Valid</v>
      </c>
      <c r="H441" s="1" t="s">
        <v>3914</v>
      </c>
      <c r="I441" t="str" cm="1">
        <f t="array" ref="I441">IF(OR(TRIM(H441)="",ISNUMBER(SEARCH("#",H441)),AA441&lt;Config!$B$8,SUMPRODUCT(--ISNUMBER(SEARCH({"a";"b";"c";"d";"e";"f";"g";"h";"i";"j";"k";"l";"m";"n";"o";"p";"q";"r";"s";"t";"u";"v";"w";"x";"y";"z"},H441)))&gt;0),"Invalid","Valid")</f>
        <v>Valid</v>
      </c>
      <c r="J441" s="1" t="s">
        <v>3915</v>
      </c>
      <c r="K441" s="1" t="s">
        <v>195</v>
      </c>
      <c r="L441" s="1" t="s">
        <v>134</v>
      </c>
      <c r="M441" s="1" t="s">
        <v>462</v>
      </c>
      <c r="N441" s="1" t="s">
        <v>713</v>
      </c>
      <c r="O441" s="1" t="s">
        <v>196</v>
      </c>
      <c r="P441" t="s">
        <v>87</v>
      </c>
      <c r="Q441" s="1" t="s">
        <v>438</v>
      </c>
      <c r="R441" s="1" t="s">
        <v>212</v>
      </c>
      <c r="S441" s="1" t="s">
        <v>3916</v>
      </c>
      <c r="T441" s="1" t="s">
        <v>3917</v>
      </c>
      <c r="U441" s="1" t="s">
        <v>3918</v>
      </c>
      <c r="V441" s="1" t="s">
        <v>3919</v>
      </c>
      <c r="W441" s="1" t="s">
        <v>141</v>
      </c>
      <c r="X441" t="str">
        <f t="shared" si="43"/>
        <v>Complete</v>
      </c>
      <c r="Y441">
        <f>MAX(0,100-IF(G441="Invalid",Config!$B$5,0)-IF(I441="Invalid",Config!$B$6,0)-IF(X441="Incomplete",Config!$B$7,0)-IF(AF441="Yes",Config!$B$37,0))</f>
        <v>75</v>
      </c>
      <c r="Z441" s="1">
        <f>IF(OR(TRIM(B441)="",COUNTIF(Config!$B$15:$B$19,B441)&gt;0),1,0)+IF(OR(TRIM(C441)="",COUNTIF(Config!$B$15:$B$19,C441)&gt;0),1,0)+IF(OR(TRIM(F441)="",COUNTIF(Config!$B$15:$B$19,F441)&gt;0),1,0)+IF(OR(TRIM(H441)="",COUNTIF(Config!$B$15:$B$19,H441)&gt;0),1,0)+IF(OR(TRIM(E441)="",COUNTIF(Config!$B$15:$B$19,E441)&gt;0),1,0)+IF(OR(TRIM(K441)="",COUNTIF(Config!$B$15:$B$19,K441)&gt;0),1,0)+IF(OR(TRIM(P441)="",COUNTIF(Config!$B$15:$B$19,P441)&gt;0),1,0)+IF(OR(TRIM(R441)="",COUNTIF(Config!$B$15:$B$19,R441)&gt;0),1,0)</f>
        <v>0</v>
      </c>
      <c r="AA441" s="1" cm="1">
        <f t="array" ref="AA441">SUMPRODUCT(LEN(H441)-LEN(SUBSTITUTE(H441,{"0";"1";"2";"3";"4";"5";"6";"7";"8";"9"},"")))</f>
        <v>10</v>
      </c>
      <c r="AC441" t="str">
        <f t="shared" si="44"/>
        <v>Potential Duplicate</v>
      </c>
      <c r="AD441">
        <f t="shared" si="45"/>
        <v>2</v>
      </c>
      <c r="AE441">
        <f t="shared" si="46"/>
        <v>2</v>
      </c>
      <c r="AF441" t="str">
        <f t="shared" si="47"/>
        <v>Yes</v>
      </c>
      <c r="AG441">
        <f t="shared" ca="1" si="48"/>
        <v>299</v>
      </c>
      <c r="AH441" t="str">
        <f ca="1">IF(OR(V441="",AG441=""),"Yes",IF(AG441&gt;Config!$B$41,"Yes","No"))</f>
        <v>No</v>
      </c>
    </row>
    <row r="442" spans="1:34" x14ac:dyDescent="0.25">
      <c r="A442" s="1" t="s">
        <v>3920</v>
      </c>
      <c r="B442" s="1" t="s">
        <v>1257</v>
      </c>
      <c r="C442" s="1" t="s">
        <v>1441</v>
      </c>
      <c r="D442" s="1" t="s">
        <v>3921</v>
      </c>
      <c r="E442" s="1" t="s">
        <v>34101</v>
      </c>
      <c r="F442" s="1" t="s">
        <v>34102</v>
      </c>
      <c r="G442" t="str">
        <f t="shared" si="42"/>
        <v>Valid</v>
      </c>
      <c r="H442" s="1" t="s">
        <v>3630</v>
      </c>
      <c r="I442" t="str" cm="1">
        <f t="array" ref="I442">IF(OR(TRIM(H442)="",ISNUMBER(SEARCH("#",H442)),AA442&lt;Config!$B$8,SUMPRODUCT(--ISNUMBER(SEARCH({"a";"b";"c";"d";"e";"f";"g";"h";"i";"j";"k";"l";"m";"n";"o";"p";"q";"r";"s";"t";"u";"v";"w";"x";"y";"z"},H442)))&gt;0),"Invalid","Valid")</f>
        <v>Valid</v>
      </c>
      <c r="J442" s="1" t="s">
        <v>3922</v>
      </c>
      <c r="K442" s="1" t="s">
        <v>287</v>
      </c>
      <c r="L442" s="1" t="s">
        <v>29</v>
      </c>
      <c r="M442" s="1" t="s">
        <v>135</v>
      </c>
      <c r="N442" s="1" t="s">
        <v>68</v>
      </c>
      <c r="O442" s="1" t="s">
        <v>69</v>
      </c>
      <c r="P442" t="s">
        <v>53</v>
      </c>
      <c r="Q442" s="1" t="s">
        <v>150</v>
      </c>
      <c r="R442" s="1" t="s">
        <v>197</v>
      </c>
      <c r="S442" s="1" t="s">
        <v>3923</v>
      </c>
      <c r="T442" s="1" t="s">
        <v>3924</v>
      </c>
      <c r="U442" s="1" t="s">
        <v>3925</v>
      </c>
      <c r="V442" s="1" t="s">
        <v>3011</v>
      </c>
      <c r="W442" s="1" t="s">
        <v>186</v>
      </c>
      <c r="X442" t="str">
        <f t="shared" si="43"/>
        <v>Complete</v>
      </c>
      <c r="Y442">
        <f>MAX(0,100-IF(G442="Invalid",Config!$B$5,0)-IF(I442="Invalid",Config!$B$6,0)-IF(X442="Incomplete",Config!$B$7,0)-IF(AF442="Yes",Config!$B$37,0))</f>
        <v>75</v>
      </c>
      <c r="Z442" s="1">
        <f>IF(OR(TRIM(B442)="",COUNTIF(Config!$B$15:$B$19,B442)&gt;0),1,0)+IF(OR(TRIM(C442)="",COUNTIF(Config!$B$15:$B$19,C442)&gt;0),1,0)+IF(OR(TRIM(F442)="",COUNTIF(Config!$B$15:$B$19,F442)&gt;0),1,0)+IF(OR(TRIM(H442)="",COUNTIF(Config!$B$15:$B$19,H442)&gt;0),1,0)+IF(OR(TRIM(E442)="",COUNTIF(Config!$B$15:$B$19,E442)&gt;0),1,0)+IF(OR(TRIM(K442)="",COUNTIF(Config!$B$15:$B$19,K442)&gt;0),1,0)+IF(OR(TRIM(P442)="",COUNTIF(Config!$B$15:$B$19,P442)&gt;0),1,0)+IF(OR(TRIM(R442)="",COUNTIF(Config!$B$15:$B$19,R442)&gt;0),1,0)</f>
        <v>0</v>
      </c>
      <c r="AA442" s="1" cm="1">
        <f t="array" ref="AA442">SUMPRODUCT(LEN(H442)-LEN(SUBSTITUTE(H442,{"0";"1";"2";"3";"4";"5";"6";"7";"8";"9"},"")))</f>
        <v>12</v>
      </c>
      <c r="AC442" t="str">
        <f t="shared" si="44"/>
        <v>Potential Duplicate</v>
      </c>
      <c r="AD442">
        <f t="shared" si="45"/>
        <v>1</v>
      </c>
      <c r="AE442">
        <f t="shared" si="46"/>
        <v>2</v>
      </c>
      <c r="AF442" t="str">
        <f t="shared" si="47"/>
        <v>Yes</v>
      </c>
      <c r="AG442">
        <f t="shared" ca="1" si="48"/>
        <v>58</v>
      </c>
      <c r="AH442" t="str">
        <f ca="1">IF(OR(V442="",AG442=""),"Yes",IF(AG442&gt;Config!$B$41,"Yes","No"))</f>
        <v>No</v>
      </c>
    </row>
    <row r="443" spans="1:34" x14ac:dyDescent="0.25">
      <c r="A443" s="1" t="s">
        <v>3926</v>
      </c>
      <c r="B443" s="1" t="s">
        <v>1283</v>
      </c>
      <c r="C443" s="1" t="s">
        <v>296</v>
      </c>
      <c r="D443" s="1" t="s">
        <v>3927</v>
      </c>
      <c r="E443" s="1" t="s">
        <v>34103</v>
      </c>
      <c r="F443" s="1" t="s">
        <v>3928</v>
      </c>
      <c r="G443" t="str">
        <f t="shared" si="42"/>
        <v>Valid</v>
      </c>
      <c r="H443" s="1" t="s">
        <v>3929</v>
      </c>
      <c r="I443" t="str" cm="1">
        <f t="array" ref="I443">IF(OR(TRIM(H443)="",ISNUMBER(SEARCH("#",H443)),AA443&lt;Config!$B$8,SUMPRODUCT(--ISNUMBER(SEARCH({"a";"b";"c";"d";"e";"f";"g";"h";"i";"j";"k";"l";"m";"n";"o";"p";"q";"r";"s";"t";"u";"v";"w";"x";"y";"z"},H443)))&gt;0),"Invalid","Valid")</f>
        <v>Valid</v>
      </c>
      <c r="J443" s="1" t="s">
        <v>3930</v>
      </c>
      <c r="K443" s="1" t="s">
        <v>264</v>
      </c>
      <c r="L443" s="1" t="s">
        <v>265</v>
      </c>
      <c r="M443" s="1" t="s">
        <v>118</v>
      </c>
      <c r="N443" s="1" t="s">
        <v>713</v>
      </c>
      <c r="O443" s="1" t="s">
        <v>196</v>
      </c>
      <c r="P443" t="s">
        <v>104</v>
      </c>
      <c r="Q443" s="1" t="s">
        <v>105</v>
      </c>
      <c r="R443" s="1" t="s">
        <v>105</v>
      </c>
      <c r="S443" s="1" t="s">
        <v>3931</v>
      </c>
      <c r="T443" s="1" t="s">
        <v>3932</v>
      </c>
      <c r="U443" s="1" t="s">
        <v>3933</v>
      </c>
      <c r="V443" s="1" t="s">
        <v>648</v>
      </c>
      <c r="W443" s="1" t="s">
        <v>293</v>
      </c>
      <c r="X443" t="str">
        <f t="shared" si="43"/>
        <v>Complete</v>
      </c>
      <c r="Y443">
        <f>MAX(0,100-IF(G443="Invalid",Config!$B$5,0)-IF(I443="Invalid",Config!$B$6,0)-IF(X443="Incomplete",Config!$B$7,0)-IF(AF443="Yes",Config!$B$37,0))</f>
        <v>100</v>
      </c>
      <c r="Z443" s="1">
        <f>IF(OR(TRIM(B443)="",COUNTIF(Config!$B$15:$B$19,B443)&gt;0),1,0)+IF(OR(TRIM(C443)="",COUNTIF(Config!$B$15:$B$19,C443)&gt;0),1,0)+IF(OR(TRIM(F443)="",COUNTIF(Config!$B$15:$B$19,F443)&gt;0),1,0)+IF(OR(TRIM(H443)="",COUNTIF(Config!$B$15:$B$19,H443)&gt;0),1,0)+IF(OR(TRIM(E443)="",COUNTIF(Config!$B$15:$B$19,E443)&gt;0),1,0)+IF(OR(TRIM(K443)="",COUNTIF(Config!$B$15:$B$19,K443)&gt;0),1,0)+IF(OR(TRIM(P443)="",COUNTIF(Config!$B$15:$B$19,P443)&gt;0),1,0)+IF(OR(TRIM(R443)="",COUNTIF(Config!$B$15:$B$19,R443)&gt;0),1,0)</f>
        <v>0</v>
      </c>
      <c r="AA443" s="1" cm="1">
        <f t="array" ref="AA443">SUMPRODUCT(LEN(H443)-LEN(SUBSTITUTE(H443,{"0";"1";"2";"3";"4";"5";"6";"7";"8";"9"},"")))</f>
        <v>11</v>
      </c>
      <c r="AC443" t="str">
        <f t="shared" si="44"/>
        <v/>
      </c>
      <c r="AD443">
        <f t="shared" si="45"/>
        <v>1</v>
      </c>
      <c r="AE443">
        <f t="shared" si="46"/>
        <v>1</v>
      </c>
      <c r="AF443" t="str">
        <f t="shared" si="47"/>
        <v>No</v>
      </c>
      <c r="AG443">
        <f t="shared" ca="1" si="48"/>
        <v>156</v>
      </c>
      <c r="AH443" t="str">
        <f ca="1">IF(OR(V443="",AG443=""),"Yes",IF(AG443&gt;Config!$B$41,"Yes","No"))</f>
        <v>No</v>
      </c>
    </row>
    <row r="444" spans="1:34" x14ac:dyDescent="0.25">
      <c r="A444" s="1" t="s">
        <v>3934</v>
      </c>
      <c r="B444" s="1" t="s">
        <v>2778</v>
      </c>
      <c r="C444" s="1" t="s">
        <v>445</v>
      </c>
      <c r="D444" s="1" t="s">
        <v>3935</v>
      </c>
      <c r="E444" s="1" t="s">
        <v>33834</v>
      </c>
      <c r="F444" s="1" t="s">
        <v>3936</v>
      </c>
      <c r="G444" t="str">
        <f t="shared" si="42"/>
        <v>Valid</v>
      </c>
      <c r="H444" s="1" t="s">
        <v>3937</v>
      </c>
      <c r="I444" t="str" cm="1">
        <f t="array" ref="I444">IF(OR(TRIM(H444)="",ISNUMBER(SEARCH("#",H444)),AA444&lt;Config!$B$8,SUMPRODUCT(--ISNUMBER(SEARCH({"a";"b";"c";"d";"e";"f";"g";"h";"i";"j";"k";"l";"m";"n";"o";"p";"q";"r";"s";"t";"u";"v";"w";"x";"y";"z"},H444)))&gt;0),"Invalid","Valid")</f>
        <v>Valid</v>
      </c>
      <c r="J444" s="1" t="s">
        <v>3938</v>
      </c>
      <c r="K444" s="1" t="s">
        <v>625</v>
      </c>
      <c r="L444" s="1" t="s">
        <v>67</v>
      </c>
      <c r="M444" s="1" t="s">
        <v>103</v>
      </c>
      <c r="N444" s="1" t="s">
        <v>224</v>
      </c>
      <c r="O444" s="1" t="s">
        <v>149</v>
      </c>
      <c r="P444" t="s">
        <v>328</v>
      </c>
      <c r="Q444" s="1" t="s">
        <v>329</v>
      </c>
      <c r="R444" s="1" t="s">
        <v>330</v>
      </c>
      <c r="S444" s="1" t="s">
        <v>3939</v>
      </c>
      <c r="T444" s="1" t="s">
        <v>3940</v>
      </c>
      <c r="U444" s="1" t="s">
        <v>3941</v>
      </c>
      <c r="V444" s="1" t="s">
        <v>2521</v>
      </c>
      <c r="W444" s="1" t="s">
        <v>60</v>
      </c>
      <c r="X444" t="str">
        <f t="shared" si="43"/>
        <v>Complete</v>
      </c>
      <c r="Y444">
        <f>MAX(0,100-IF(G444="Invalid",Config!$B$5,0)-IF(I444="Invalid",Config!$B$6,0)-IF(X444="Incomplete",Config!$B$7,0)-IF(AF444="Yes",Config!$B$37,0))</f>
        <v>100</v>
      </c>
      <c r="Z444" s="1">
        <f>IF(OR(TRIM(B444)="",COUNTIF(Config!$B$15:$B$19,B444)&gt;0),1,0)+IF(OR(TRIM(C444)="",COUNTIF(Config!$B$15:$B$19,C444)&gt;0),1,0)+IF(OR(TRIM(F444)="",COUNTIF(Config!$B$15:$B$19,F444)&gt;0),1,0)+IF(OR(TRIM(H444)="",COUNTIF(Config!$B$15:$B$19,H444)&gt;0),1,0)+IF(OR(TRIM(E444)="",COUNTIF(Config!$B$15:$B$19,E444)&gt;0),1,0)+IF(OR(TRIM(K444)="",COUNTIF(Config!$B$15:$B$19,K444)&gt;0),1,0)+IF(OR(TRIM(P444)="",COUNTIF(Config!$B$15:$B$19,P444)&gt;0),1,0)+IF(OR(TRIM(R444)="",COUNTIF(Config!$B$15:$B$19,R444)&gt;0),1,0)</f>
        <v>0</v>
      </c>
      <c r="AA444" s="1" cm="1">
        <f t="array" ref="AA444">SUMPRODUCT(LEN(H444)-LEN(SUBSTITUTE(H444,{"0";"1";"2";"3";"4";"5";"6";"7";"8";"9"},"")))</f>
        <v>10</v>
      </c>
      <c r="AC444" t="str">
        <f t="shared" si="44"/>
        <v/>
      </c>
      <c r="AD444">
        <f t="shared" si="45"/>
        <v>1</v>
      </c>
      <c r="AE444">
        <f t="shared" si="46"/>
        <v>1</v>
      </c>
      <c r="AF444" t="str">
        <f t="shared" si="47"/>
        <v>No</v>
      </c>
      <c r="AG444">
        <f t="shared" ca="1" si="48"/>
        <v>207</v>
      </c>
      <c r="AH444" t="str">
        <f ca="1">IF(OR(V444="",AG444=""),"Yes",IF(AG444&gt;Config!$B$41,"Yes","No"))</f>
        <v>No</v>
      </c>
    </row>
    <row r="445" spans="1:34" x14ac:dyDescent="0.25">
      <c r="A445" s="1" t="s">
        <v>3942</v>
      </c>
      <c r="B445" s="1" t="s">
        <v>565</v>
      </c>
      <c r="C445" s="1" t="s">
        <v>308</v>
      </c>
      <c r="D445" s="1" t="s">
        <v>3943</v>
      </c>
      <c r="E445" s="1" t="s">
        <v>34104</v>
      </c>
      <c r="F445" s="1" t="s">
        <v>3944</v>
      </c>
      <c r="G445" t="str">
        <f t="shared" si="42"/>
        <v>Valid</v>
      </c>
      <c r="H445" s="1" t="s">
        <v>3945</v>
      </c>
      <c r="I445" t="str" cm="1">
        <f t="array" ref="I445">IF(OR(TRIM(H445)="",ISNUMBER(SEARCH("#",H445)),AA445&lt;Config!$B$8,SUMPRODUCT(--ISNUMBER(SEARCH({"a";"b";"c";"d";"e";"f";"g";"h";"i";"j";"k";"l";"m";"n";"o";"p";"q";"r";"s";"t";"u";"v";"w";"x";"y";"z"},H445)))&gt;0),"Invalid","Valid")</f>
        <v>Valid</v>
      </c>
      <c r="J445" s="1" t="s">
        <v>3946</v>
      </c>
      <c r="K445" s="1" t="s">
        <v>625</v>
      </c>
      <c r="L445" s="1" t="s">
        <v>164</v>
      </c>
      <c r="M445" s="1" t="s">
        <v>103</v>
      </c>
      <c r="N445" s="1" t="s">
        <v>33819</v>
      </c>
      <c r="O445" s="1" t="s">
        <v>52</v>
      </c>
      <c r="P445" t="s">
        <v>53</v>
      </c>
      <c r="Q445" s="1" t="s">
        <v>150</v>
      </c>
      <c r="R445" s="1" t="s">
        <v>150</v>
      </c>
      <c r="S445" s="1" t="s">
        <v>3947</v>
      </c>
      <c r="T445" s="1" t="s">
        <v>3948</v>
      </c>
      <c r="U445" s="1" t="s">
        <v>3949</v>
      </c>
      <c r="V445" s="1" t="s">
        <v>3950</v>
      </c>
      <c r="W445" s="1" t="s">
        <v>33823</v>
      </c>
      <c r="X445" t="str">
        <f t="shared" si="43"/>
        <v>Complete</v>
      </c>
      <c r="Y445">
        <f>MAX(0,100-IF(G445="Invalid",Config!$B$5,0)-IF(I445="Invalid",Config!$B$6,0)-IF(X445="Incomplete",Config!$B$7,0)-IF(AF445="Yes",Config!$B$37,0))</f>
        <v>100</v>
      </c>
      <c r="Z445" s="1">
        <f>IF(OR(TRIM(B445)="",COUNTIF(Config!$B$15:$B$19,B445)&gt;0),1,0)+IF(OR(TRIM(C445)="",COUNTIF(Config!$B$15:$B$19,C445)&gt;0),1,0)+IF(OR(TRIM(F445)="",COUNTIF(Config!$B$15:$B$19,F445)&gt;0),1,0)+IF(OR(TRIM(H445)="",COUNTIF(Config!$B$15:$B$19,H445)&gt;0),1,0)+IF(OR(TRIM(E445)="",COUNTIF(Config!$B$15:$B$19,E445)&gt;0),1,0)+IF(OR(TRIM(K445)="",COUNTIF(Config!$B$15:$B$19,K445)&gt;0),1,0)+IF(OR(TRIM(P445)="",COUNTIF(Config!$B$15:$B$19,P445)&gt;0),1,0)+IF(OR(TRIM(R445)="",COUNTIF(Config!$B$15:$B$19,R445)&gt;0),1,0)</f>
        <v>0</v>
      </c>
      <c r="AA445" s="1" cm="1">
        <f t="array" ref="AA445">SUMPRODUCT(LEN(H445)-LEN(SUBSTITUTE(H445,{"0";"1";"2";"3";"4";"5";"6";"7";"8";"9"},"")))</f>
        <v>12</v>
      </c>
      <c r="AC445" t="str">
        <f t="shared" si="44"/>
        <v/>
      </c>
      <c r="AD445">
        <f t="shared" si="45"/>
        <v>1</v>
      </c>
      <c r="AE445">
        <f t="shared" si="46"/>
        <v>1</v>
      </c>
      <c r="AF445" t="str">
        <f t="shared" si="47"/>
        <v>No</v>
      </c>
      <c r="AG445">
        <f t="shared" ca="1" si="48"/>
        <v>407</v>
      </c>
      <c r="AH445" t="str">
        <f ca="1">IF(OR(V445="",AG445=""),"Yes",IF(AG445&gt;Config!$B$41,"Yes","No"))</f>
        <v>Yes</v>
      </c>
    </row>
    <row r="446" spans="1:34" x14ac:dyDescent="0.25">
      <c r="A446" s="1" t="s">
        <v>3951</v>
      </c>
      <c r="B446" s="1" t="s">
        <v>1175</v>
      </c>
      <c r="C446" s="1" t="s">
        <v>205</v>
      </c>
      <c r="D446" s="1" t="s">
        <v>3952</v>
      </c>
      <c r="E446" s="1" t="s">
        <v>458</v>
      </c>
      <c r="F446" s="1" t="s">
        <v>3953</v>
      </c>
      <c r="G446" t="str">
        <f t="shared" si="42"/>
        <v>Valid</v>
      </c>
      <c r="H446" s="1" t="s">
        <v>3954</v>
      </c>
      <c r="I446" t="str" cm="1">
        <f t="array" ref="I446">IF(OR(TRIM(H446)="",ISNUMBER(SEARCH("#",H446)),AA446&lt;Config!$B$8,SUMPRODUCT(--ISNUMBER(SEARCH({"a";"b";"c";"d";"e";"f";"g";"h";"i";"j";"k";"l";"m";"n";"o";"p";"q";"r";"s";"t";"u";"v";"w";"x";"y";"z"},H446)))&gt;0),"Invalid","Valid")</f>
        <v>Valid</v>
      </c>
      <c r="J446" s="1" t="s">
        <v>131</v>
      </c>
      <c r="K446" s="1" t="s">
        <v>516</v>
      </c>
      <c r="L446" s="1" t="s">
        <v>49</v>
      </c>
      <c r="M446" s="1" t="s">
        <v>33827</v>
      </c>
      <c r="N446" s="1" t="s">
        <v>713</v>
      </c>
      <c r="O446" s="1" t="s">
        <v>180</v>
      </c>
      <c r="P446" t="s">
        <v>87</v>
      </c>
      <c r="Q446" s="1" t="s">
        <v>166</v>
      </c>
      <c r="R446" s="1" t="s">
        <v>136</v>
      </c>
      <c r="S446" s="1" t="s">
        <v>3955</v>
      </c>
      <c r="T446" s="1" t="s">
        <v>3956</v>
      </c>
      <c r="U446" s="1" t="s">
        <v>1520</v>
      </c>
      <c r="V446" s="1" t="s">
        <v>3957</v>
      </c>
      <c r="W446" s="1" t="s">
        <v>75</v>
      </c>
      <c r="X446" t="str">
        <f t="shared" si="43"/>
        <v>Complete</v>
      </c>
      <c r="Y446">
        <f>MAX(0,100-IF(G446="Invalid",Config!$B$5,0)-IF(I446="Invalid",Config!$B$6,0)-IF(X446="Incomplete",Config!$B$7,0)-IF(AF446="Yes",Config!$B$37,0))</f>
        <v>100</v>
      </c>
      <c r="Z446" s="1">
        <f>IF(OR(TRIM(B446)="",COUNTIF(Config!$B$15:$B$19,B446)&gt;0),1,0)+IF(OR(TRIM(C446)="",COUNTIF(Config!$B$15:$B$19,C446)&gt;0),1,0)+IF(OR(TRIM(F446)="",COUNTIF(Config!$B$15:$B$19,F446)&gt;0),1,0)+IF(OR(TRIM(H446)="",COUNTIF(Config!$B$15:$B$19,H446)&gt;0),1,0)+IF(OR(TRIM(E446)="",COUNTIF(Config!$B$15:$B$19,E446)&gt;0),1,0)+IF(OR(TRIM(K446)="",COUNTIF(Config!$B$15:$B$19,K446)&gt;0),1,0)+IF(OR(TRIM(P446)="",COUNTIF(Config!$B$15:$B$19,P446)&gt;0),1,0)+IF(OR(TRIM(R446)="",COUNTIF(Config!$B$15:$B$19,R446)&gt;0),1,0)</f>
        <v>0</v>
      </c>
      <c r="AA446" s="1" cm="1">
        <f t="array" ref="AA446">SUMPRODUCT(LEN(H446)-LEN(SUBSTITUTE(H446,{"0";"1";"2";"3";"4";"5";"6";"7";"8";"9"},"")))</f>
        <v>11</v>
      </c>
      <c r="AC446" t="str">
        <f t="shared" si="44"/>
        <v/>
      </c>
      <c r="AD446">
        <f t="shared" si="45"/>
        <v>1</v>
      </c>
      <c r="AE446">
        <f t="shared" si="46"/>
        <v>1</v>
      </c>
      <c r="AF446" t="str">
        <f t="shared" si="47"/>
        <v>No</v>
      </c>
      <c r="AG446">
        <f t="shared" ca="1" si="48"/>
        <v>125</v>
      </c>
      <c r="AH446" t="str">
        <f ca="1">IF(OR(V446="",AG446=""),"Yes",IF(AG446&gt;Config!$B$41,"Yes","No"))</f>
        <v>No</v>
      </c>
    </row>
    <row r="447" spans="1:34" x14ac:dyDescent="0.25">
      <c r="A447" s="1" t="s">
        <v>3958</v>
      </c>
      <c r="B447" s="1" t="s">
        <v>1634</v>
      </c>
      <c r="C447" s="1" t="s">
        <v>1806</v>
      </c>
      <c r="D447" s="1" t="s">
        <v>3959</v>
      </c>
      <c r="E447" s="1" t="s">
        <v>34105</v>
      </c>
      <c r="F447" s="1" t="s">
        <v>3960</v>
      </c>
      <c r="G447" t="str">
        <f t="shared" si="42"/>
        <v>Valid</v>
      </c>
      <c r="H447" s="1" t="s">
        <v>3961</v>
      </c>
      <c r="I447" t="str" cm="1">
        <f t="array" ref="I447">IF(OR(TRIM(H447)="",ISNUMBER(SEARCH("#",H447)),AA447&lt;Config!$B$8,SUMPRODUCT(--ISNUMBER(SEARCH({"a";"b";"c";"d";"e";"f";"g";"h";"i";"j";"k";"l";"m";"n";"o";"p";"q";"r";"s";"t";"u";"v";"w";"x";"y";"z"},H447)))&gt;0),"Invalid","Valid")</f>
        <v>Valid</v>
      </c>
      <c r="J447" s="1" t="s">
        <v>3962</v>
      </c>
      <c r="K447" s="1" t="s">
        <v>250</v>
      </c>
      <c r="L447" s="1" t="s">
        <v>29</v>
      </c>
      <c r="M447" s="1" t="s">
        <v>343</v>
      </c>
      <c r="N447" s="1" t="s">
        <v>31</v>
      </c>
      <c r="O447" s="1" t="s">
        <v>266</v>
      </c>
      <c r="P447" t="s">
        <v>328</v>
      </c>
      <c r="Q447" s="1" t="s">
        <v>33838</v>
      </c>
      <c r="R447" s="1" t="s">
        <v>571</v>
      </c>
      <c r="S447" s="1" t="s">
        <v>3963</v>
      </c>
      <c r="T447" s="1" t="s">
        <v>3964</v>
      </c>
      <c r="U447" s="1" t="s">
        <v>607</v>
      </c>
      <c r="V447" s="1" t="s">
        <v>3965</v>
      </c>
      <c r="W447" s="1" t="s">
        <v>125</v>
      </c>
      <c r="X447" t="str">
        <f t="shared" si="43"/>
        <v>Complete</v>
      </c>
      <c r="Y447">
        <f>MAX(0,100-IF(G447="Invalid",Config!$B$5,0)-IF(I447="Invalid",Config!$B$6,0)-IF(X447="Incomplete",Config!$B$7,0)-IF(AF447="Yes",Config!$B$37,0))</f>
        <v>100</v>
      </c>
      <c r="Z447" s="1">
        <f>IF(OR(TRIM(B447)="",COUNTIF(Config!$B$15:$B$19,B447)&gt;0),1,0)+IF(OR(TRIM(C447)="",COUNTIF(Config!$B$15:$B$19,C447)&gt;0),1,0)+IF(OR(TRIM(F447)="",COUNTIF(Config!$B$15:$B$19,F447)&gt;0),1,0)+IF(OR(TRIM(H447)="",COUNTIF(Config!$B$15:$B$19,H447)&gt;0),1,0)+IF(OR(TRIM(E447)="",COUNTIF(Config!$B$15:$B$19,E447)&gt;0),1,0)+IF(OR(TRIM(K447)="",COUNTIF(Config!$B$15:$B$19,K447)&gt;0),1,0)+IF(OR(TRIM(P447)="",COUNTIF(Config!$B$15:$B$19,P447)&gt;0),1,0)+IF(OR(TRIM(R447)="",COUNTIF(Config!$B$15:$B$19,R447)&gt;0),1,0)</f>
        <v>0</v>
      </c>
      <c r="AA447" s="1" cm="1">
        <f t="array" ref="AA447">SUMPRODUCT(LEN(H447)-LEN(SUBSTITUTE(H447,{"0";"1";"2";"3";"4";"5";"6";"7";"8";"9"},"")))</f>
        <v>11</v>
      </c>
      <c r="AC447" t="str">
        <f t="shared" si="44"/>
        <v/>
      </c>
      <c r="AD447">
        <f t="shared" si="45"/>
        <v>1</v>
      </c>
      <c r="AE447">
        <f t="shared" si="46"/>
        <v>1</v>
      </c>
      <c r="AF447" t="str">
        <f t="shared" si="47"/>
        <v>No</v>
      </c>
      <c r="AG447">
        <f t="shared" ca="1" si="48"/>
        <v>573</v>
      </c>
      <c r="AH447" t="str">
        <f ca="1">IF(OR(V447="",AG447=""),"Yes",IF(AG447&gt;Config!$B$41,"Yes","No"))</f>
        <v>Yes</v>
      </c>
    </row>
    <row r="448" spans="1:34" x14ac:dyDescent="0.25">
      <c r="A448" s="1" t="s">
        <v>3966</v>
      </c>
      <c r="B448" s="1" t="s">
        <v>1185</v>
      </c>
      <c r="C448" s="1" t="s">
        <v>308</v>
      </c>
      <c r="D448" s="1" t="s">
        <v>3967</v>
      </c>
      <c r="E448" s="1" t="s">
        <v>578</v>
      </c>
      <c r="F448" s="1" t="s">
        <v>3968</v>
      </c>
      <c r="G448" t="str">
        <f t="shared" si="42"/>
        <v>Valid</v>
      </c>
      <c r="H448" s="1" t="s">
        <v>3969</v>
      </c>
      <c r="I448" t="str" cm="1">
        <f t="array" ref="I448">IF(OR(TRIM(H448)="",ISNUMBER(SEARCH("#",H448)),AA448&lt;Config!$B$8,SUMPRODUCT(--ISNUMBER(SEARCH({"a";"b";"c";"d";"e";"f";"g";"h";"i";"j";"k";"l";"m";"n";"o";"p";"q";"r";"s";"t";"u";"v";"w";"x";"y";"z"},H448)))&gt;0),"Invalid","Valid")</f>
        <v>Valid</v>
      </c>
      <c r="J448" s="1" t="s">
        <v>3970</v>
      </c>
      <c r="K448" s="1" t="s">
        <v>48</v>
      </c>
      <c r="L448" s="1" t="s">
        <v>84</v>
      </c>
      <c r="M448" s="1" t="s">
        <v>30</v>
      </c>
      <c r="N448" s="1" t="s">
        <v>51</v>
      </c>
      <c r="O448" s="1" t="s">
        <v>52</v>
      </c>
      <c r="P448" t="s">
        <v>87</v>
      </c>
      <c r="Q448" s="1" t="s">
        <v>438</v>
      </c>
      <c r="R448" s="1" t="s">
        <v>89</v>
      </c>
      <c r="S448" s="1" t="s">
        <v>3971</v>
      </c>
      <c r="T448" s="1" t="s">
        <v>3972</v>
      </c>
      <c r="U448" s="1" t="s">
        <v>2291</v>
      </c>
      <c r="V448" s="1" t="s">
        <v>3973</v>
      </c>
      <c r="W448" s="1" t="s">
        <v>141</v>
      </c>
      <c r="X448" t="str">
        <f t="shared" si="43"/>
        <v>Complete</v>
      </c>
      <c r="Y448">
        <f>MAX(0,100-IF(G448="Invalid",Config!$B$5,0)-IF(I448="Invalid",Config!$B$6,0)-IF(X448="Incomplete",Config!$B$7,0)-IF(AF448="Yes",Config!$B$37,0))</f>
        <v>100</v>
      </c>
      <c r="Z448" s="1">
        <f>IF(OR(TRIM(B448)="",COUNTIF(Config!$B$15:$B$19,B448)&gt;0),1,0)+IF(OR(TRIM(C448)="",COUNTIF(Config!$B$15:$B$19,C448)&gt;0),1,0)+IF(OR(TRIM(F448)="",COUNTIF(Config!$B$15:$B$19,F448)&gt;0),1,0)+IF(OR(TRIM(H448)="",COUNTIF(Config!$B$15:$B$19,H448)&gt;0),1,0)+IF(OR(TRIM(E448)="",COUNTIF(Config!$B$15:$B$19,E448)&gt;0),1,0)+IF(OR(TRIM(K448)="",COUNTIF(Config!$B$15:$B$19,K448)&gt;0),1,0)+IF(OR(TRIM(P448)="",COUNTIF(Config!$B$15:$B$19,P448)&gt;0),1,0)+IF(OR(TRIM(R448)="",COUNTIF(Config!$B$15:$B$19,R448)&gt;0),1,0)</f>
        <v>0</v>
      </c>
      <c r="AA448" s="1" cm="1">
        <f t="array" ref="AA448">SUMPRODUCT(LEN(H448)-LEN(SUBSTITUTE(H448,{"0";"1";"2";"3";"4";"5";"6";"7";"8";"9"},"")))</f>
        <v>10</v>
      </c>
      <c r="AC448" t="str">
        <f t="shared" si="44"/>
        <v/>
      </c>
      <c r="AD448">
        <f t="shared" si="45"/>
        <v>1</v>
      </c>
      <c r="AE448">
        <f t="shared" si="46"/>
        <v>1</v>
      </c>
      <c r="AF448" t="str">
        <f t="shared" si="47"/>
        <v>No</v>
      </c>
      <c r="AG448">
        <f t="shared" ca="1" si="48"/>
        <v>515</v>
      </c>
      <c r="AH448" t="str">
        <f ca="1">IF(OR(V448="",AG448=""),"Yes",IF(AG448&gt;Config!$B$41,"Yes","No"))</f>
        <v>Yes</v>
      </c>
    </row>
    <row r="449" spans="1:34" x14ac:dyDescent="0.25">
      <c r="A449" s="1" t="s">
        <v>3974</v>
      </c>
      <c r="B449" s="1" t="s">
        <v>272</v>
      </c>
      <c r="C449" s="1" t="s">
        <v>420</v>
      </c>
      <c r="D449" s="1" t="s">
        <v>421</v>
      </c>
      <c r="E449" s="1" t="s">
        <v>34106</v>
      </c>
      <c r="F449" s="1" t="s">
        <v>3975</v>
      </c>
      <c r="G449" t="str">
        <f t="shared" si="42"/>
        <v>Valid</v>
      </c>
      <c r="H449" s="1" t="s">
        <v>3976</v>
      </c>
      <c r="I449" t="str" cm="1">
        <f t="array" ref="I449">IF(OR(TRIM(H449)="",ISNUMBER(SEARCH("#",H449)),AA449&lt;Config!$B$8,SUMPRODUCT(--ISNUMBER(SEARCH({"a";"b";"c";"d";"e";"f";"g";"h";"i";"j";"k";"l";"m";"n";"o";"p";"q";"r";"s";"t";"u";"v";"w";"x";"y";"z"},H449)))&gt;0),"Invalid","Valid")</f>
        <v>Valid</v>
      </c>
      <c r="J449" s="1" t="s">
        <v>3977</v>
      </c>
      <c r="K449" s="1" t="s">
        <v>48</v>
      </c>
      <c r="L449" s="1" t="s">
        <v>84</v>
      </c>
      <c r="M449" s="1" t="s">
        <v>33827</v>
      </c>
      <c r="N449" s="1" t="s">
        <v>33819</v>
      </c>
      <c r="O449" s="1" t="s">
        <v>196</v>
      </c>
      <c r="P449" t="s">
        <v>104</v>
      </c>
      <c r="Q449" s="1" t="s">
        <v>105</v>
      </c>
      <c r="R449" s="1" t="s">
        <v>922</v>
      </c>
      <c r="S449" s="1" t="s">
        <v>2885</v>
      </c>
      <c r="T449" s="1" t="s">
        <v>3978</v>
      </c>
      <c r="U449" s="1" t="s">
        <v>3979</v>
      </c>
      <c r="V449" s="1" t="s">
        <v>140</v>
      </c>
      <c r="W449" s="1" t="s">
        <v>75</v>
      </c>
      <c r="X449" t="str">
        <f t="shared" si="43"/>
        <v>Complete</v>
      </c>
      <c r="Y449">
        <f>MAX(0,100-IF(G449="Invalid",Config!$B$5,0)-IF(I449="Invalid",Config!$B$6,0)-IF(X449="Incomplete",Config!$B$7,0)-IF(AF449="Yes",Config!$B$37,0))</f>
        <v>100</v>
      </c>
      <c r="Z449" s="1">
        <f>IF(OR(TRIM(B449)="",COUNTIF(Config!$B$15:$B$19,B449)&gt;0),1,0)+IF(OR(TRIM(C449)="",COUNTIF(Config!$B$15:$B$19,C449)&gt;0),1,0)+IF(OR(TRIM(F449)="",COUNTIF(Config!$B$15:$B$19,F449)&gt;0),1,0)+IF(OR(TRIM(H449)="",COUNTIF(Config!$B$15:$B$19,H449)&gt;0),1,0)+IF(OR(TRIM(E449)="",COUNTIF(Config!$B$15:$B$19,E449)&gt;0),1,0)+IF(OR(TRIM(K449)="",COUNTIF(Config!$B$15:$B$19,K449)&gt;0),1,0)+IF(OR(TRIM(P449)="",COUNTIF(Config!$B$15:$B$19,P449)&gt;0),1,0)+IF(OR(TRIM(R449)="",COUNTIF(Config!$B$15:$B$19,R449)&gt;0),1,0)</f>
        <v>0</v>
      </c>
      <c r="AA449" s="1" cm="1">
        <f t="array" ref="AA449">SUMPRODUCT(LEN(H449)-LEN(SUBSTITUTE(H449,{"0";"1";"2";"3";"4";"5";"6";"7";"8";"9"},"")))</f>
        <v>10</v>
      </c>
      <c r="AC449" t="str">
        <f t="shared" si="44"/>
        <v/>
      </c>
      <c r="AD449">
        <f t="shared" si="45"/>
        <v>1</v>
      </c>
      <c r="AE449">
        <f t="shared" si="46"/>
        <v>1</v>
      </c>
      <c r="AF449" t="str">
        <f t="shared" si="47"/>
        <v>No</v>
      </c>
      <c r="AG449">
        <f t="shared" ca="1" si="48"/>
        <v>37</v>
      </c>
      <c r="AH449" t="str">
        <f ca="1">IF(OR(V449="",AG449=""),"Yes",IF(AG449&gt;Config!$B$41,"Yes","No"))</f>
        <v>No</v>
      </c>
    </row>
    <row r="450" spans="1:34" x14ac:dyDescent="0.25">
      <c r="A450" s="1" t="s">
        <v>3980</v>
      </c>
      <c r="B450" s="1" t="s">
        <v>33815</v>
      </c>
      <c r="C450" s="1" t="s">
        <v>173</v>
      </c>
      <c r="D450" s="1" t="s">
        <v>173</v>
      </c>
      <c r="E450" s="1" t="s">
        <v>34107</v>
      </c>
      <c r="F450" s="1" t="s">
        <v>3981</v>
      </c>
      <c r="G450" t="str">
        <f t="shared" si="42"/>
        <v>Valid</v>
      </c>
      <c r="H450" s="1" t="s">
        <v>3982</v>
      </c>
      <c r="I450" t="str" cm="1">
        <f t="array" ref="I450">IF(OR(TRIM(H450)="",ISNUMBER(SEARCH("#",H450)),AA450&lt;Config!$B$8,SUMPRODUCT(--ISNUMBER(SEARCH({"a";"b";"c";"d";"e";"f";"g";"h";"i";"j";"k";"l";"m";"n";"o";"p";"q";"r";"s";"t";"u";"v";"w";"x";"y";"z"},H450)))&gt;0),"Invalid","Valid")</f>
        <v>Valid</v>
      </c>
      <c r="J450" s="1" t="s">
        <v>3983</v>
      </c>
      <c r="K450" s="1" t="s">
        <v>866</v>
      </c>
      <c r="L450" s="1" t="s">
        <v>179</v>
      </c>
      <c r="M450" s="1" t="s">
        <v>235</v>
      </c>
      <c r="N450" s="1" t="s">
        <v>358</v>
      </c>
      <c r="O450" s="1" t="s">
        <v>196</v>
      </c>
      <c r="P450" t="s">
        <v>314</v>
      </c>
      <c r="Q450" s="1" t="s">
        <v>315</v>
      </c>
      <c r="R450" s="1" t="s">
        <v>663</v>
      </c>
      <c r="S450" s="1" t="s">
        <v>3984</v>
      </c>
      <c r="T450" s="1" t="s">
        <v>3985</v>
      </c>
      <c r="U450" s="1" t="s">
        <v>2023</v>
      </c>
      <c r="V450" s="1" t="s">
        <v>3011</v>
      </c>
      <c r="W450" s="1" t="s">
        <v>125</v>
      </c>
      <c r="X450" t="str">
        <f t="shared" si="43"/>
        <v>Incomplete</v>
      </c>
      <c r="Y450">
        <f>MAX(0,100-IF(G450="Invalid",Config!$B$5,0)-IF(I450="Invalid",Config!$B$6,0)-IF(X450="Incomplete",Config!$B$7,0)-IF(AF450="Yes",Config!$B$37,0))</f>
        <v>60</v>
      </c>
      <c r="Z450" s="1">
        <f>IF(OR(TRIM(B450)="",COUNTIF(Config!$B$15:$B$19,B450)&gt;0),1,0)+IF(OR(TRIM(C450)="",COUNTIF(Config!$B$15:$B$19,C450)&gt;0),1,0)+IF(OR(TRIM(F450)="",COUNTIF(Config!$B$15:$B$19,F450)&gt;0),1,0)+IF(OR(TRIM(H450)="",COUNTIF(Config!$B$15:$B$19,H450)&gt;0),1,0)+IF(OR(TRIM(E450)="",COUNTIF(Config!$B$15:$B$19,E450)&gt;0),1,0)+IF(OR(TRIM(K450)="",COUNTIF(Config!$B$15:$B$19,K450)&gt;0),1,0)+IF(OR(TRIM(P450)="",COUNTIF(Config!$B$15:$B$19,P450)&gt;0),1,0)+IF(OR(TRIM(R450)="",COUNTIF(Config!$B$15:$B$19,R450)&gt;0),1,0)</f>
        <v>1</v>
      </c>
      <c r="AA450" s="1" cm="1">
        <f t="array" ref="AA450">SUMPRODUCT(LEN(H450)-LEN(SUBSTITUTE(H450,{"0";"1";"2";"3";"4";"5";"6";"7";"8";"9"},"")))</f>
        <v>12</v>
      </c>
      <c r="AC450" t="str">
        <f t="shared" si="44"/>
        <v>Incomplete Profile</v>
      </c>
      <c r="AD450">
        <f t="shared" si="45"/>
        <v>1</v>
      </c>
      <c r="AE450">
        <f t="shared" si="46"/>
        <v>1</v>
      </c>
      <c r="AF450" t="str">
        <f t="shared" si="47"/>
        <v>No</v>
      </c>
      <c r="AG450">
        <f t="shared" ca="1" si="48"/>
        <v>58</v>
      </c>
      <c r="AH450" t="str">
        <f ca="1">IF(OR(V450="",AG450=""),"Yes",IF(AG450&gt;Config!$B$41,"Yes","No"))</f>
        <v>No</v>
      </c>
    </row>
    <row r="451" spans="1:34" x14ac:dyDescent="0.25">
      <c r="A451" s="1" t="s">
        <v>3986</v>
      </c>
      <c r="B451" s="1" t="s">
        <v>33815</v>
      </c>
      <c r="C451" s="1" t="s">
        <v>1166</v>
      </c>
      <c r="D451" s="1" t="s">
        <v>1166</v>
      </c>
      <c r="E451" s="1" t="s">
        <v>33976</v>
      </c>
      <c r="F451" s="1" t="s">
        <v>3987</v>
      </c>
      <c r="G451" t="str">
        <f t="shared" ref="G451:G514" si="49">IFERROR(IF(OR(TRIM(F451)="",LEN(F451)-LEN(SUBSTITUTE(F451,"@",""))&lt;&gt;1,FIND("@",F451)=1,RIGHT(F451,1)=".",ISNUMBER(SEARCH(" ",F451)),ISERROR(FIND(".",F451,FIND("@",F451)+2))),"Invalid","Valid"),"Invalid")</f>
        <v>Valid</v>
      </c>
      <c r="H451" s="1" t="s">
        <v>3988</v>
      </c>
      <c r="I451" t="str" cm="1">
        <f t="array" ref="I451">IF(OR(TRIM(H451)="",ISNUMBER(SEARCH("#",H451)),AA451&lt;Config!$B$8,SUMPRODUCT(--ISNUMBER(SEARCH({"a";"b";"c";"d";"e";"f";"g";"h";"i";"j";"k";"l";"m";"n";"o";"p";"q";"r";"s";"t";"u";"v";"w";"x";"y";"z"},H451)))&gt;0),"Invalid","Valid")</f>
        <v>Valid</v>
      </c>
      <c r="J451" s="1" t="s">
        <v>3989</v>
      </c>
      <c r="K451" s="1" t="s">
        <v>504</v>
      </c>
      <c r="L451" s="1" t="s">
        <v>179</v>
      </c>
      <c r="M451" s="1" t="s">
        <v>30</v>
      </c>
      <c r="N451" s="1" t="s">
        <v>33819</v>
      </c>
      <c r="O451" s="1" t="s">
        <v>180</v>
      </c>
      <c r="P451" t="s">
        <v>590</v>
      </c>
      <c r="Q451" s="1" t="s">
        <v>1481</v>
      </c>
      <c r="R451" s="1" t="s">
        <v>1774</v>
      </c>
      <c r="S451" s="1" t="s">
        <v>107</v>
      </c>
      <c r="T451" s="1" t="s">
        <v>3990</v>
      </c>
      <c r="U451" s="1" t="s">
        <v>93</v>
      </c>
      <c r="V451" s="1" t="s">
        <v>140</v>
      </c>
      <c r="W451" s="1" t="s">
        <v>40</v>
      </c>
      <c r="X451" t="str">
        <f t="shared" ref="X451:X514" si="50">IF(Z451=0,"Complete","Incomplete")</f>
        <v>Incomplete</v>
      </c>
      <c r="Y451">
        <f>MAX(0,100-IF(G451="Invalid",Config!$B$5,0)-IF(I451="Invalid",Config!$B$6,0)-IF(X451="Incomplete",Config!$B$7,0)-IF(AF451="Yes",Config!$B$37,0))</f>
        <v>60</v>
      </c>
      <c r="Z451" s="1">
        <f>IF(OR(TRIM(B451)="",COUNTIF(Config!$B$15:$B$19,B451)&gt;0),1,0)+IF(OR(TRIM(C451)="",COUNTIF(Config!$B$15:$B$19,C451)&gt;0),1,0)+IF(OR(TRIM(F451)="",COUNTIF(Config!$B$15:$B$19,F451)&gt;0),1,0)+IF(OR(TRIM(H451)="",COUNTIF(Config!$B$15:$B$19,H451)&gt;0),1,0)+IF(OR(TRIM(E451)="",COUNTIF(Config!$B$15:$B$19,E451)&gt;0),1,0)+IF(OR(TRIM(K451)="",COUNTIF(Config!$B$15:$B$19,K451)&gt;0),1,0)+IF(OR(TRIM(P451)="",COUNTIF(Config!$B$15:$B$19,P451)&gt;0),1,0)+IF(OR(TRIM(R451)="",COUNTIF(Config!$B$15:$B$19,R451)&gt;0),1,0)</f>
        <v>1</v>
      </c>
      <c r="AA451" s="1" cm="1">
        <f t="array" ref="AA451">SUMPRODUCT(LEN(H451)-LEN(SUBSTITUTE(H451,{"0";"1";"2";"3";"4";"5";"6";"7";"8";"9"},"")))</f>
        <v>12</v>
      </c>
      <c r="AC451" t="str">
        <f t="shared" ref="AC451:AC514" si="51">_xlfn.TEXTJOIN("; ",TRUE,IF(G451="Invalid","Invalid Email",""),IF(I451="Invalid","Invalid Phone",""),IF(X451="Incomplete","Incomplete Profile",""),IF(AF451="Yes","Potential Duplicate",""))</f>
        <v>Incomplete Profile</v>
      </c>
      <c r="AD451">
        <f t="shared" ref="AD451:AD514" si="52">IF(OR(TRIM(F451)="",G451="Invalid"),0,COUNTIF($F$2:$F$5131,F451))</f>
        <v>1</v>
      </c>
      <c r="AE451">
        <f t="shared" ref="AE451:AE514" si="53">IF(OR(TRIM(H451)="",I451="Invalid"),0,COUNTIF($H$2:$H$5131,H451))</f>
        <v>1</v>
      </c>
      <c r="AF451" t="str">
        <f t="shared" ref="AF451:AF514" si="54">IF(OR(AD451&gt;1,AE451&gt;1),"Yes","No")</f>
        <v>No</v>
      </c>
      <c r="AG451">
        <f t="shared" ref="AG451:AG514" ca="1" si="55">IFERROR(TODAY()-DATEVALUE(V451),IFERROR(TODAY()-DATE(VALUE(RIGHT(V451,4)),VALUE(MID(V451,FIND("/",V451)+1,FIND("/",V451,FIND("/",V451)+1)-FIND("/",V451)-1)),VALUE(LEFT(V451,FIND("/",V451)-1))),""))</f>
        <v>37</v>
      </c>
      <c r="AH451" t="str">
        <f ca="1">IF(OR(V451="",AG451=""),"Yes",IF(AG451&gt;Config!$B$41,"Yes","No"))</f>
        <v>No</v>
      </c>
    </row>
    <row r="452" spans="1:34" x14ac:dyDescent="0.25">
      <c r="A452" s="1" t="s">
        <v>3991</v>
      </c>
      <c r="B452" s="1" t="s">
        <v>2431</v>
      </c>
      <c r="C452" s="1" t="s">
        <v>33815</v>
      </c>
      <c r="D452" s="1" t="s">
        <v>2431</v>
      </c>
      <c r="E452" s="1" t="s">
        <v>739</v>
      </c>
      <c r="F452" s="1" t="s">
        <v>3992</v>
      </c>
      <c r="G452" t="str">
        <f t="shared" si="49"/>
        <v>Valid</v>
      </c>
      <c r="H452" s="1" t="s">
        <v>3993</v>
      </c>
      <c r="I452" t="str" cm="1">
        <f t="array" ref="I452">IF(OR(TRIM(H452)="",ISNUMBER(SEARCH("#",H452)),AA452&lt;Config!$B$8,SUMPRODUCT(--ISNUMBER(SEARCH({"a";"b";"c";"d";"e";"f";"g";"h";"i";"j";"k";"l";"m";"n";"o";"p";"q";"r";"s";"t";"u";"v";"w";"x";"y";"z"},H452)))&gt;0),"Invalid","Valid")</f>
        <v>Valid</v>
      </c>
      <c r="J452" s="1" t="s">
        <v>3994</v>
      </c>
      <c r="K452" s="1" t="s">
        <v>722</v>
      </c>
      <c r="L452" s="1" t="s">
        <v>134</v>
      </c>
      <c r="M452" s="1" t="s">
        <v>118</v>
      </c>
      <c r="N452" s="1" t="s">
        <v>68</v>
      </c>
      <c r="O452" s="1" t="s">
        <v>69</v>
      </c>
      <c r="P452" t="s">
        <v>87</v>
      </c>
      <c r="Q452" s="1" t="s">
        <v>438</v>
      </c>
      <c r="R452" s="1" t="s">
        <v>89</v>
      </c>
      <c r="S452" s="1" t="s">
        <v>3995</v>
      </c>
      <c r="T452" s="1" t="s">
        <v>3996</v>
      </c>
      <c r="U452" s="1" t="s">
        <v>3997</v>
      </c>
      <c r="V452" s="1" t="s">
        <v>1521</v>
      </c>
      <c r="W452" s="1" t="s">
        <v>186</v>
      </c>
      <c r="X452" t="str">
        <f t="shared" si="50"/>
        <v>Incomplete</v>
      </c>
      <c r="Y452">
        <f>MAX(0,100-IF(G452="Invalid",Config!$B$5,0)-IF(I452="Invalid",Config!$B$6,0)-IF(X452="Incomplete",Config!$B$7,0)-IF(AF452="Yes",Config!$B$37,0))</f>
        <v>60</v>
      </c>
      <c r="Z452" s="1">
        <f>IF(OR(TRIM(B452)="",COUNTIF(Config!$B$15:$B$19,B452)&gt;0),1,0)+IF(OR(TRIM(C452)="",COUNTIF(Config!$B$15:$B$19,C452)&gt;0),1,0)+IF(OR(TRIM(F452)="",COUNTIF(Config!$B$15:$B$19,F452)&gt;0),1,0)+IF(OR(TRIM(H452)="",COUNTIF(Config!$B$15:$B$19,H452)&gt;0),1,0)+IF(OR(TRIM(E452)="",COUNTIF(Config!$B$15:$B$19,E452)&gt;0),1,0)+IF(OR(TRIM(K452)="",COUNTIF(Config!$B$15:$B$19,K452)&gt;0),1,0)+IF(OR(TRIM(P452)="",COUNTIF(Config!$B$15:$B$19,P452)&gt;0),1,0)+IF(OR(TRIM(R452)="",COUNTIF(Config!$B$15:$B$19,R452)&gt;0),1,0)</f>
        <v>1</v>
      </c>
      <c r="AA452" s="1" cm="1">
        <f t="array" ref="AA452">SUMPRODUCT(LEN(H452)-LEN(SUBSTITUTE(H452,{"0";"1";"2";"3";"4";"5";"6";"7";"8";"9"},"")))</f>
        <v>11</v>
      </c>
      <c r="AC452" t="str">
        <f t="shared" si="51"/>
        <v>Incomplete Profile</v>
      </c>
      <c r="AD452">
        <f t="shared" si="52"/>
        <v>1</v>
      </c>
      <c r="AE452">
        <f t="shared" si="53"/>
        <v>1</v>
      </c>
      <c r="AF452" t="str">
        <f t="shared" si="54"/>
        <v>No</v>
      </c>
      <c r="AG452">
        <f t="shared" ca="1" si="55"/>
        <v>37</v>
      </c>
      <c r="AH452" t="str">
        <f ca="1">IF(OR(V452="",AG452=""),"Yes",IF(AG452&gt;Config!$B$41,"Yes","No"))</f>
        <v>No</v>
      </c>
    </row>
    <row r="453" spans="1:34" x14ac:dyDescent="0.25">
      <c r="A453" s="1" t="s">
        <v>3998</v>
      </c>
      <c r="B453" s="1" t="s">
        <v>352</v>
      </c>
      <c r="C453" s="1" t="s">
        <v>273</v>
      </c>
      <c r="D453" s="1" t="s">
        <v>3999</v>
      </c>
      <c r="E453" s="1" t="s">
        <v>642</v>
      </c>
      <c r="F453" s="1" t="s">
        <v>4000</v>
      </c>
      <c r="G453" t="str">
        <f t="shared" si="49"/>
        <v>Valid</v>
      </c>
      <c r="H453" s="1" t="s">
        <v>4001</v>
      </c>
      <c r="I453" t="str" cm="1">
        <f t="array" ref="I453">IF(OR(TRIM(H453)="",ISNUMBER(SEARCH("#",H453)),AA453&lt;Config!$B$8,SUMPRODUCT(--ISNUMBER(SEARCH({"a";"b";"c";"d";"e";"f";"g";"h";"i";"j";"k";"l";"m";"n";"o";"p";"q";"r";"s";"t";"u";"v";"w";"x";"y";"z"},H453)))&gt;0),"Invalid","Valid")</f>
        <v>Valid</v>
      </c>
      <c r="J453" s="1" t="s">
        <v>4002</v>
      </c>
      <c r="K453" s="1" t="s">
        <v>369</v>
      </c>
      <c r="L453" s="1" t="s">
        <v>67</v>
      </c>
      <c r="M453" s="1" t="s">
        <v>135</v>
      </c>
      <c r="N453" s="1" t="s">
        <v>437</v>
      </c>
      <c r="O453" s="1" t="s">
        <v>69</v>
      </c>
      <c r="P453" t="s">
        <v>53</v>
      </c>
      <c r="Q453" s="1" t="s">
        <v>150</v>
      </c>
      <c r="R453" s="1" t="s">
        <v>197</v>
      </c>
      <c r="S453" s="1" t="s">
        <v>4003</v>
      </c>
      <c r="T453" s="1" t="s">
        <v>4004</v>
      </c>
      <c r="U453" s="1" t="s">
        <v>508</v>
      </c>
      <c r="V453" s="1" t="s">
        <v>1701</v>
      </c>
      <c r="W453" s="1" t="s">
        <v>125</v>
      </c>
      <c r="X453" t="str">
        <f t="shared" si="50"/>
        <v>Complete</v>
      </c>
      <c r="Y453">
        <f>MAX(0,100-IF(G453="Invalid",Config!$B$5,0)-IF(I453="Invalid",Config!$B$6,0)-IF(X453="Incomplete",Config!$B$7,0)-IF(AF453="Yes",Config!$B$37,0))</f>
        <v>100</v>
      </c>
      <c r="Z453" s="1">
        <f>IF(OR(TRIM(B453)="",COUNTIF(Config!$B$15:$B$19,B453)&gt;0),1,0)+IF(OR(TRIM(C453)="",COUNTIF(Config!$B$15:$B$19,C453)&gt;0),1,0)+IF(OR(TRIM(F453)="",COUNTIF(Config!$B$15:$B$19,F453)&gt;0),1,0)+IF(OR(TRIM(H453)="",COUNTIF(Config!$B$15:$B$19,H453)&gt;0),1,0)+IF(OR(TRIM(E453)="",COUNTIF(Config!$B$15:$B$19,E453)&gt;0),1,0)+IF(OR(TRIM(K453)="",COUNTIF(Config!$B$15:$B$19,K453)&gt;0),1,0)+IF(OR(TRIM(P453)="",COUNTIF(Config!$B$15:$B$19,P453)&gt;0),1,0)+IF(OR(TRIM(R453)="",COUNTIF(Config!$B$15:$B$19,R453)&gt;0),1,0)</f>
        <v>0</v>
      </c>
      <c r="AA453" s="1" cm="1">
        <f t="array" ref="AA453">SUMPRODUCT(LEN(H453)-LEN(SUBSTITUTE(H453,{"0";"1";"2";"3";"4";"5";"6";"7";"8";"9"},"")))</f>
        <v>12</v>
      </c>
      <c r="AC453" t="str">
        <f t="shared" si="51"/>
        <v/>
      </c>
      <c r="AD453">
        <f t="shared" si="52"/>
        <v>1</v>
      </c>
      <c r="AE453">
        <f t="shared" si="53"/>
        <v>1</v>
      </c>
      <c r="AF453" t="str">
        <f t="shared" si="54"/>
        <v>No</v>
      </c>
      <c r="AG453">
        <f t="shared" ca="1" si="55"/>
        <v>175</v>
      </c>
      <c r="AH453" t="str">
        <f ca="1">IF(OR(V453="",AG453=""),"Yes",IF(AG453&gt;Config!$B$41,"Yes","No"))</f>
        <v>No</v>
      </c>
    </row>
    <row r="454" spans="1:34" x14ac:dyDescent="0.25">
      <c r="A454" s="1" t="s">
        <v>4005</v>
      </c>
      <c r="B454" s="1" t="s">
        <v>42</v>
      </c>
      <c r="C454" s="1" t="s">
        <v>545</v>
      </c>
      <c r="D454" s="1" t="s">
        <v>4006</v>
      </c>
      <c r="E454" s="1" t="s">
        <v>191</v>
      </c>
      <c r="F454" s="1" t="s">
        <v>4007</v>
      </c>
      <c r="G454" t="str">
        <f t="shared" si="49"/>
        <v>Valid</v>
      </c>
      <c r="H454" s="1" t="s">
        <v>4008</v>
      </c>
      <c r="I454" t="str" cm="1">
        <f t="array" ref="I454">IF(OR(TRIM(H454)="",ISNUMBER(SEARCH("#",H454)),AA454&lt;Config!$B$8,SUMPRODUCT(--ISNUMBER(SEARCH({"a";"b";"c";"d";"e";"f";"g";"h";"i";"j";"k";"l";"m";"n";"o";"p";"q";"r";"s";"t";"u";"v";"w";"x";"y";"z"},H454)))&gt;0),"Invalid","Valid")</f>
        <v>Valid</v>
      </c>
      <c r="J454" s="1" t="s">
        <v>4009</v>
      </c>
      <c r="K454" s="1" t="s">
        <v>163</v>
      </c>
      <c r="L454" s="1" t="s">
        <v>265</v>
      </c>
      <c r="M454" s="1" t="s">
        <v>343</v>
      </c>
      <c r="N454" s="1" t="s">
        <v>51</v>
      </c>
      <c r="O454" s="1" t="s">
        <v>69</v>
      </c>
      <c r="P454" t="s">
        <v>87</v>
      </c>
      <c r="Q454" s="1" t="s">
        <v>166</v>
      </c>
      <c r="R454" s="1" t="s">
        <v>89</v>
      </c>
      <c r="S454" s="1" t="s">
        <v>4010</v>
      </c>
      <c r="T454" s="1" t="s">
        <v>4011</v>
      </c>
      <c r="U454" s="1" t="s">
        <v>584</v>
      </c>
      <c r="V454" s="1" t="s">
        <v>3505</v>
      </c>
      <c r="W454" s="1" t="s">
        <v>202</v>
      </c>
      <c r="X454" t="str">
        <f t="shared" si="50"/>
        <v>Complete</v>
      </c>
      <c r="Y454">
        <f>MAX(0,100-IF(G454="Invalid",Config!$B$5,0)-IF(I454="Invalid",Config!$B$6,0)-IF(X454="Incomplete",Config!$B$7,0)-IF(AF454="Yes",Config!$B$37,0))</f>
        <v>75</v>
      </c>
      <c r="Z454" s="1">
        <f>IF(OR(TRIM(B454)="",COUNTIF(Config!$B$15:$B$19,B454)&gt;0),1,0)+IF(OR(TRIM(C454)="",COUNTIF(Config!$B$15:$B$19,C454)&gt;0),1,0)+IF(OR(TRIM(F454)="",COUNTIF(Config!$B$15:$B$19,F454)&gt;0),1,0)+IF(OR(TRIM(H454)="",COUNTIF(Config!$B$15:$B$19,H454)&gt;0),1,0)+IF(OR(TRIM(E454)="",COUNTIF(Config!$B$15:$B$19,E454)&gt;0),1,0)+IF(OR(TRIM(K454)="",COUNTIF(Config!$B$15:$B$19,K454)&gt;0),1,0)+IF(OR(TRIM(P454)="",COUNTIF(Config!$B$15:$B$19,P454)&gt;0),1,0)+IF(OR(TRIM(R454)="",COUNTIF(Config!$B$15:$B$19,R454)&gt;0),1,0)</f>
        <v>0</v>
      </c>
      <c r="AA454" s="1" cm="1">
        <f t="array" ref="AA454">SUMPRODUCT(LEN(H454)-LEN(SUBSTITUTE(H454,{"0";"1";"2";"3";"4";"5";"6";"7";"8";"9"},"")))</f>
        <v>11</v>
      </c>
      <c r="AC454" t="str">
        <f t="shared" si="51"/>
        <v>Potential Duplicate</v>
      </c>
      <c r="AD454">
        <f t="shared" si="52"/>
        <v>2</v>
      </c>
      <c r="AE454">
        <f t="shared" si="53"/>
        <v>1</v>
      </c>
      <c r="AF454" t="str">
        <f t="shared" si="54"/>
        <v>Yes</v>
      </c>
      <c r="AG454">
        <f t="shared" ca="1" si="55"/>
        <v>379</v>
      </c>
      <c r="AH454" t="str">
        <f ca="1">IF(OR(V454="",AG454=""),"Yes",IF(AG454&gt;Config!$B$41,"Yes","No"))</f>
        <v>Yes</v>
      </c>
    </row>
    <row r="455" spans="1:34" x14ac:dyDescent="0.25">
      <c r="A455" s="1" t="s">
        <v>4012</v>
      </c>
      <c r="B455" s="1" t="s">
        <v>1982</v>
      </c>
      <c r="C455" s="1" t="s">
        <v>1166</v>
      </c>
      <c r="D455" s="1" t="s">
        <v>4013</v>
      </c>
      <c r="E455" s="1" t="s">
        <v>34108</v>
      </c>
      <c r="F455" s="1" t="s">
        <v>4014</v>
      </c>
      <c r="G455" t="str">
        <f t="shared" si="49"/>
        <v>Valid</v>
      </c>
      <c r="H455" s="1" t="s">
        <v>4015</v>
      </c>
      <c r="I455" t="str" cm="1">
        <f t="array" ref="I455">IF(OR(TRIM(H455)="",ISNUMBER(SEARCH("#",H455)),AA455&lt;Config!$B$8,SUMPRODUCT(--ISNUMBER(SEARCH({"a";"b";"c";"d";"e";"f";"g";"h";"i";"j";"k";"l";"m";"n";"o";"p";"q";"r";"s";"t";"u";"v";"w";"x";"y";"z"},H455)))&gt;0),"Invalid","Valid")</f>
        <v>Valid</v>
      </c>
      <c r="J455" s="1" t="s">
        <v>4016</v>
      </c>
      <c r="K455" s="1" t="s">
        <v>133</v>
      </c>
      <c r="L455" s="1" t="s">
        <v>265</v>
      </c>
      <c r="M455" s="1" t="s">
        <v>391</v>
      </c>
      <c r="N455" s="1" t="s">
        <v>358</v>
      </c>
      <c r="O455" s="1" t="s">
        <v>196</v>
      </c>
      <c r="P455" t="s">
        <v>236</v>
      </c>
      <c r="Q455" s="1" t="s">
        <v>237</v>
      </c>
      <c r="R455" s="1" t="s">
        <v>238</v>
      </c>
      <c r="S455" s="1" t="s">
        <v>4017</v>
      </c>
      <c r="T455" s="1" t="s">
        <v>4018</v>
      </c>
      <c r="U455" s="1" t="s">
        <v>4019</v>
      </c>
      <c r="V455" s="1" t="s">
        <v>4020</v>
      </c>
      <c r="W455" s="1" t="s">
        <v>293</v>
      </c>
      <c r="X455" t="str">
        <f t="shared" si="50"/>
        <v>Complete</v>
      </c>
      <c r="Y455">
        <f>MAX(0,100-IF(G455="Invalid",Config!$B$5,0)-IF(I455="Invalid",Config!$B$6,0)-IF(X455="Incomplete",Config!$B$7,0)-IF(AF455="Yes",Config!$B$37,0))</f>
        <v>75</v>
      </c>
      <c r="Z455" s="1">
        <f>IF(OR(TRIM(B455)="",COUNTIF(Config!$B$15:$B$19,B455)&gt;0),1,0)+IF(OR(TRIM(C455)="",COUNTIF(Config!$B$15:$B$19,C455)&gt;0),1,0)+IF(OR(TRIM(F455)="",COUNTIF(Config!$B$15:$B$19,F455)&gt;0),1,0)+IF(OR(TRIM(H455)="",COUNTIF(Config!$B$15:$B$19,H455)&gt;0),1,0)+IF(OR(TRIM(E455)="",COUNTIF(Config!$B$15:$B$19,E455)&gt;0),1,0)+IF(OR(TRIM(K455)="",COUNTIF(Config!$B$15:$B$19,K455)&gt;0),1,0)+IF(OR(TRIM(P455)="",COUNTIF(Config!$B$15:$B$19,P455)&gt;0),1,0)+IF(OR(TRIM(R455)="",COUNTIF(Config!$B$15:$B$19,R455)&gt;0),1,0)</f>
        <v>0</v>
      </c>
      <c r="AA455" s="1" cm="1">
        <f t="array" ref="AA455">SUMPRODUCT(LEN(H455)-LEN(SUBSTITUTE(H455,{"0";"1";"2";"3";"4";"5";"6";"7";"8";"9"},"")))</f>
        <v>12</v>
      </c>
      <c r="AC455" t="str">
        <f t="shared" si="51"/>
        <v>Potential Duplicate</v>
      </c>
      <c r="AD455">
        <f t="shared" si="52"/>
        <v>2</v>
      </c>
      <c r="AE455">
        <f t="shared" si="53"/>
        <v>1</v>
      </c>
      <c r="AF455" t="str">
        <f t="shared" si="54"/>
        <v>Yes</v>
      </c>
      <c r="AG455">
        <f t="shared" ca="1" si="55"/>
        <v>186</v>
      </c>
      <c r="AH455" t="str">
        <f ca="1">IF(OR(V455="",AG455=""),"Yes",IF(AG455&gt;Config!$B$41,"Yes","No"))</f>
        <v>No</v>
      </c>
    </row>
    <row r="456" spans="1:34" x14ac:dyDescent="0.25">
      <c r="A456" s="1" t="s">
        <v>4021</v>
      </c>
      <c r="B456" s="1" t="s">
        <v>3863</v>
      </c>
      <c r="C456" s="1" t="s">
        <v>308</v>
      </c>
      <c r="D456" s="1" t="s">
        <v>4022</v>
      </c>
      <c r="E456" s="1" t="s">
        <v>33980</v>
      </c>
      <c r="F456" s="1" t="s">
        <v>4023</v>
      </c>
      <c r="G456" t="str">
        <f t="shared" si="49"/>
        <v>Valid</v>
      </c>
      <c r="H456" s="1" t="s">
        <v>4024</v>
      </c>
      <c r="I456" t="str" cm="1">
        <f t="array" ref="I456">IF(OR(TRIM(H456)="",ISNUMBER(SEARCH("#",H456)),AA456&lt;Config!$B$8,SUMPRODUCT(--ISNUMBER(SEARCH({"a";"b";"c";"d";"e";"f";"g";"h";"i";"j";"k";"l";"m";"n";"o";"p";"q";"r";"s";"t";"u";"v";"w";"x";"y";"z"},H456)))&gt;0),"Invalid","Valid")</f>
        <v>Valid</v>
      </c>
      <c r="J456" s="1" t="s">
        <v>4025</v>
      </c>
      <c r="K456" s="1" t="s">
        <v>163</v>
      </c>
      <c r="L456" s="1" t="s">
        <v>265</v>
      </c>
      <c r="M456" s="1" t="s">
        <v>50</v>
      </c>
      <c r="N456" s="1" t="s">
        <v>33819</v>
      </c>
      <c r="O456" s="1" t="s">
        <v>149</v>
      </c>
      <c r="P456" t="s">
        <v>33</v>
      </c>
      <c r="Q456" s="1" t="s">
        <v>119</v>
      </c>
      <c r="R456" s="1" t="s">
        <v>2361</v>
      </c>
      <c r="S456" s="1" t="s">
        <v>4026</v>
      </c>
      <c r="T456" s="1" t="s">
        <v>4027</v>
      </c>
      <c r="U456" s="1" t="s">
        <v>2291</v>
      </c>
      <c r="V456" s="1" t="s">
        <v>648</v>
      </c>
      <c r="W456" s="1" t="s">
        <v>94</v>
      </c>
      <c r="X456" t="str">
        <f t="shared" si="50"/>
        <v>Complete</v>
      </c>
      <c r="Y456">
        <f>MAX(0,100-IF(G456="Invalid",Config!$B$5,0)-IF(I456="Invalid",Config!$B$6,0)-IF(X456="Incomplete",Config!$B$7,0)-IF(AF456="Yes",Config!$B$37,0))</f>
        <v>100</v>
      </c>
      <c r="Z456" s="1">
        <f>IF(OR(TRIM(B456)="",COUNTIF(Config!$B$15:$B$19,B456)&gt;0),1,0)+IF(OR(TRIM(C456)="",COUNTIF(Config!$B$15:$B$19,C456)&gt;0),1,0)+IF(OR(TRIM(F456)="",COUNTIF(Config!$B$15:$B$19,F456)&gt;0),1,0)+IF(OR(TRIM(H456)="",COUNTIF(Config!$B$15:$B$19,H456)&gt;0),1,0)+IF(OR(TRIM(E456)="",COUNTIF(Config!$B$15:$B$19,E456)&gt;0),1,0)+IF(OR(TRIM(K456)="",COUNTIF(Config!$B$15:$B$19,K456)&gt;0),1,0)+IF(OR(TRIM(P456)="",COUNTIF(Config!$B$15:$B$19,P456)&gt;0),1,0)+IF(OR(TRIM(R456)="",COUNTIF(Config!$B$15:$B$19,R456)&gt;0),1,0)</f>
        <v>0</v>
      </c>
      <c r="AA456" s="1" cm="1">
        <f t="array" ref="AA456">SUMPRODUCT(LEN(H456)-LEN(SUBSTITUTE(H456,{"0";"1";"2";"3";"4";"5";"6";"7";"8";"9"},"")))</f>
        <v>10</v>
      </c>
      <c r="AC456" t="str">
        <f t="shared" si="51"/>
        <v/>
      </c>
      <c r="AD456">
        <f t="shared" si="52"/>
        <v>1</v>
      </c>
      <c r="AE456">
        <f t="shared" si="53"/>
        <v>1</v>
      </c>
      <c r="AF456" t="str">
        <f t="shared" si="54"/>
        <v>No</v>
      </c>
      <c r="AG456">
        <f t="shared" ca="1" si="55"/>
        <v>156</v>
      </c>
      <c r="AH456" t="str">
        <f ca="1">IF(OR(V456="",AG456=""),"Yes",IF(AG456&gt;Config!$B$41,"Yes","No"))</f>
        <v>No</v>
      </c>
    </row>
    <row r="457" spans="1:34" x14ac:dyDescent="0.25">
      <c r="A457" s="1" t="s">
        <v>4028</v>
      </c>
      <c r="B457" s="1" t="s">
        <v>917</v>
      </c>
      <c r="C457" s="1" t="s">
        <v>499</v>
      </c>
      <c r="D457" s="1" t="s">
        <v>918</v>
      </c>
      <c r="E457" s="1" t="s">
        <v>34109</v>
      </c>
      <c r="F457" s="1" t="s">
        <v>4029</v>
      </c>
      <c r="G457" t="str">
        <f t="shared" si="49"/>
        <v>Valid</v>
      </c>
      <c r="H457" s="1" t="s">
        <v>4030</v>
      </c>
      <c r="I457" t="str" cm="1">
        <f t="array" ref="I457">IF(OR(TRIM(H457)="",ISNUMBER(SEARCH("#",H457)),AA457&lt;Config!$B$8,SUMPRODUCT(--ISNUMBER(SEARCH({"a";"b";"c";"d";"e";"f";"g";"h";"i";"j";"k";"l";"m";"n";"o";"p";"q";"r";"s";"t";"u";"v";"w";"x";"y";"z"},H457)))&gt;0),"Invalid","Valid")</f>
        <v>Valid</v>
      </c>
      <c r="J457" s="1" t="s">
        <v>4031</v>
      </c>
      <c r="K457" s="1" t="s">
        <v>195</v>
      </c>
      <c r="L457" s="1" t="s">
        <v>179</v>
      </c>
      <c r="M457" s="1" t="s">
        <v>165</v>
      </c>
      <c r="N457" s="1" t="s">
        <v>33819</v>
      </c>
      <c r="O457" s="1" t="s">
        <v>149</v>
      </c>
      <c r="P457" t="s">
        <v>53</v>
      </c>
      <c r="Q457" s="1" t="s">
        <v>54</v>
      </c>
      <c r="R457" s="1" t="s">
        <v>288</v>
      </c>
      <c r="S457" s="1" t="s">
        <v>4032</v>
      </c>
      <c r="T457" s="1" t="s">
        <v>4033</v>
      </c>
      <c r="U457" s="1" t="s">
        <v>4034</v>
      </c>
      <c r="V457" s="1" t="s">
        <v>4035</v>
      </c>
      <c r="W457" s="1" t="s">
        <v>384</v>
      </c>
      <c r="X457" t="str">
        <f t="shared" si="50"/>
        <v>Complete</v>
      </c>
      <c r="Y457">
        <f>MAX(0,100-IF(G457="Invalid",Config!$B$5,0)-IF(I457="Invalid",Config!$B$6,0)-IF(X457="Incomplete",Config!$B$7,0)-IF(AF457="Yes",Config!$B$37,0))</f>
        <v>100</v>
      </c>
      <c r="Z457" s="1">
        <f>IF(OR(TRIM(B457)="",COUNTIF(Config!$B$15:$B$19,B457)&gt;0),1,0)+IF(OR(TRIM(C457)="",COUNTIF(Config!$B$15:$B$19,C457)&gt;0),1,0)+IF(OR(TRIM(F457)="",COUNTIF(Config!$B$15:$B$19,F457)&gt;0),1,0)+IF(OR(TRIM(H457)="",COUNTIF(Config!$B$15:$B$19,H457)&gt;0),1,0)+IF(OR(TRIM(E457)="",COUNTIF(Config!$B$15:$B$19,E457)&gt;0),1,0)+IF(OR(TRIM(K457)="",COUNTIF(Config!$B$15:$B$19,K457)&gt;0),1,0)+IF(OR(TRIM(P457)="",COUNTIF(Config!$B$15:$B$19,P457)&gt;0),1,0)+IF(OR(TRIM(R457)="",COUNTIF(Config!$B$15:$B$19,R457)&gt;0),1,0)</f>
        <v>0</v>
      </c>
      <c r="AA457" s="1" cm="1">
        <f t="array" ref="AA457">SUMPRODUCT(LEN(H457)-LEN(SUBSTITUTE(H457,{"0";"1";"2";"3";"4";"5";"6";"7";"8";"9"},"")))</f>
        <v>12</v>
      </c>
      <c r="AC457" t="str">
        <f t="shared" si="51"/>
        <v/>
      </c>
      <c r="AD457">
        <f t="shared" si="52"/>
        <v>1</v>
      </c>
      <c r="AE457">
        <f t="shared" si="53"/>
        <v>1</v>
      </c>
      <c r="AF457" t="str">
        <f t="shared" si="54"/>
        <v>No</v>
      </c>
      <c r="AG457">
        <f t="shared" ca="1" si="55"/>
        <v>513</v>
      </c>
      <c r="AH457" t="str">
        <f ca="1">IF(OR(V457="",AG457=""),"Yes",IF(AG457&gt;Config!$B$41,"Yes","No"))</f>
        <v>Yes</v>
      </c>
    </row>
    <row r="458" spans="1:34" x14ac:dyDescent="0.25">
      <c r="A458" s="1" t="s">
        <v>4036</v>
      </c>
      <c r="B458" s="1" t="s">
        <v>62</v>
      </c>
      <c r="C458" s="1" t="s">
        <v>33815</v>
      </c>
      <c r="D458" s="1" t="s">
        <v>62</v>
      </c>
      <c r="E458" s="1" t="s">
        <v>34110</v>
      </c>
      <c r="F458" s="1" t="s">
        <v>4037</v>
      </c>
      <c r="G458" t="str">
        <f t="shared" si="49"/>
        <v>Valid</v>
      </c>
      <c r="H458" s="1" t="s">
        <v>4038</v>
      </c>
      <c r="I458" t="str" cm="1">
        <f t="array" ref="I458">IF(OR(TRIM(H458)="",ISNUMBER(SEARCH("#",H458)),AA458&lt;Config!$B$8,SUMPRODUCT(--ISNUMBER(SEARCH({"a";"b";"c";"d";"e";"f";"g";"h";"i";"j";"k";"l";"m";"n";"o";"p";"q";"r";"s";"t";"u";"v";"w";"x";"y";"z"},H458)))&gt;0),"Invalid","Valid")</f>
        <v>Valid</v>
      </c>
      <c r="J458" s="1" t="s">
        <v>4039</v>
      </c>
      <c r="K458" s="1" t="s">
        <v>378</v>
      </c>
      <c r="L458" s="1" t="s">
        <v>179</v>
      </c>
      <c r="M458" s="1" t="s">
        <v>517</v>
      </c>
      <c r="N458" s="1" t="s">
        <v>437</v>
      </c>
      <c r="O458" s="1" t="s">
        <v>180</v>
      </c>
      <c r="P458" t="s">
        <v>33</v>
      </c>
      <c r="Q458" s="1" t="s">
        <v>1664</v>
      </c>
      <c r="R458" s="1" t="s">
        <v>35</v>
      </c>
      <c r="S458" s="1" t="s">
        <v>4040</v>
      </c>
      <c r="T458" s="1" t="s">
        <v>4041</v>
      </c>
      <c r="U458" s="1" t="s">
        <v>4042</v>
      </c>
      <c r="V458" s="1" t="s">
        <v>1466</v>
      </c>
      <c r="W458" s="1" t="s">
        <v>141</v>
      </c>
      <c r="X458" t="str">
        <f t="shared" si="50"/>
        <v>Incomplete</v>
      </c>
      <c r="Y458">
        <f>MAX(0,100-IF(G458="Invalid",Config!$B$5,0)-IF(I458="Invalid",Config!$B$6,0)-IF(X458="Incomplete",Config!$B$7,0)-IF(AF458="Yes",Config!$B$37,0))</f>
        <v>60</v>
      </c>
      <c r="Z458" s="1">
        <f>IF(OR(TRIM(B458)="",COUNTIF(Config!$B$15:$B$19,B458)&gt;0),1,0)+IF(OR(TRIM(C458)="",COUNTIF(Config!$B$15:$B$19,C458)&gt;0),1,0)+IF(OR(TRIM(F458)="",COUNTIF(Config!$B$15:$B$19,F458)&gt;0),1,0)+IF(OR(TRIM(H458)="",COUNTIF(Config!$B$15:$B$19,H458)&gt;0),1,0)+IF(OR(TRIM(E458)="",COUNTIF(Config!$B$15:$B$19,E458)&gt;0),1,0)+IF(OR(TRIM(K458)="",COUNTIF(Config!$B$15:$B$19,K458)&gt;0),1,0)+IF(OR(TRIM(P458)="",COUNTIF(Config!$B$15:$B$19,P458)&gt;0),1,0)+IF(OR(TRIM(R458)="",COUNTIF(Config!$B$15:$B$19,R458)&gt;0),1,0)</f>
        <v>1</v>
      </c>
      <c r="AA458" s="1" cm="1">
        <f t="array" ref="AA458">SUMPRODUCT(LEN(H458)-LEN(SUBSTITUTE(H458,{"0";"1";"2";"3";"4";"5";"6";"7";"8";"9"},"")))</f>
        <v>10</v>
      </c>
      <c r="AC458" t="str">
        <f t="shared" si="51"/>
        <v>Incomplete Profile</v>
      </c>
      <c r="AD458">
        <f t="shared" si="52"/>
        <v>1</v>
      </c>
      <c r="AE458">
        <f t="shared" si="53"/>
        <v>1</v>
      </c>
      <c r="AF458" t="str">
        <f t="shared" si="54"/>
        <v>No</v>
      </c>
      <c r="AG458">
        <f t="shared" ca="1" si="55"/>
        <v>350</v>
      </c>
      <c r="AH458" t="str">
        <f ca="1">IF(OR(V458="",AG458=""),"Yes",IF(AG458&gt;Config!$B$41,"Yes","No"))</f>
        <v>No</v>
      </c>
    </row>
    <row r="459" spans="1:34" x14ac:dyDescent="0.25">
      <c r="A459" s="1" t="s">
        <v>4043</v>
      </c>
      <c r="B459" s="1" t="s">
        <v>1450</v>
      </c>
      <c r="C459" s="1" t="s">
        <v>157</v>
      </c>
      <c r="D459" s="1" t="s">
        <v>4044</v>
      </c>
      <c r="E459" s="1" t="s">
        <v>34111</v>
      </c>
      <c r="F459" s="1" t="s">
        <v>4045</v>
      </c>
      <c r="G459" t="str">
        <f t="shared" si="49"/>
        <v>Valid</v>
      </c>
      <c r="H459" s="1" t="s">
        <v>4046</v>
      </c>
      <c r="I459" t="str" cm="1">
        <f t="array" ref="I459">IF(OR(TRIM(H459)="",ISNUMBER(SEARCH("#",H459)),AA459&lt;Config!$B$8,SUMPRODUCT(--ISNUMBER(SEARCH({"a";"b";"c";"d";"e";"f";"g";"h";"i";"j";"k";"l";"m";"n";"o";"p";"q";"r";"s";"t";"u";"v";"w";"x";"y";"z"},H459)))&gt;0),"Invalid","Valid")</f>
        <v>Valid</v>
      </c>
      <c r="J459" s="1" t="s">
        <v>4047</v>
      </c>
      <c r="K459" s="1" t="s">
        <v>504</v>
      </c>
      <c r="L459" s="1" t="s">
        <v>84</v>
      </c>
      <c r="M459" s="1" t="s">
        <v>33827</v>
      </c>
      <c r="N459" s="1" t="s">
        <v>358</v>
      </c>
      <c r="O459" s="1" t="s">
        <v>180</v>
      </c>
      <c r="P459" t="s">
        <v>87</v>
      </c>
      <c r="Q459" s="1" t="s">
        <v>438</v>
      </c>
      <c r="R459" s="1" t="s">
        <v>379</v>
      </c>
      <c r="S459" s="1" t="s">
        <v>4048</v>
      </c>
      <c r="T459" s="1" t="s">
        <v>4049</v>
      </c>
      <c r="U459" s="1" t="s">
        <v>3378</v>
      </c>
      <c r="V459" s="1" t="s">
        <v>140</v>
      </c>
      <c r="W459" s="1" t="s">
        <v>141</v>
      </c>
      <c r="X459" t="str">
        <f t="shared" si="50"/>
        <v>Complete</v>
      </c>
      <c r="Y459">
        <f>MAX(0,100-IF(G459="Invalid",Config!$B$5,0)-IF(I459="Invalid",Config!$B$6,0)-IF(X459="Incomplete",Config!$B$7,0)-IF(AF459="Yes",Config!$B$37,0))</f>
        <v>75</v>
      </c>
      <c r="Z459" s="1">
        <f>IF(OR(TRIM(B459)="",COUNTIF(Config!$B$15:$B$19,B459)&gt;0),1,0)+IF(OR(TRIM(C459)="",COUNTIF(Config!$B$15:$B$19,C459)&gt;0),1,0)+IF(OR(TRIM(F459)="",COUNTIF(Config!$B$15:$B$19,F459)&gt;0),1,0)+IF(OR(TRIM(H459)="",COUNTIF(Config!$B$15:$B$19,H459)&gt;0),1,0)+IF(OR(TRIM(E459)="",COUNTIF(Config!$B$15:$B$19,E459)&gt;0),1,0)+IF(OR(TRIM(K459)="",COUNTIF(Config!$B$15:$B$19,K459)&gt;0),1,0)+IF(OR(TRIM(P459)="",COUNTIF(Config!$B$15:$B$19,P459)&gt;0),1,0)+IF(OR(TRIM(R459)="",COUNTIF(Config!$B$15:$B$19,R459)&gt;0),1,0)</f>
        <v>0</v>
      </c>
      <c r="AA459" s="1" cm="1">
        <f t="array" ref="AA459">SUMPRODUCT(LEN(H459)-LEN(SUBSTITUTE(H459,{"0";"1";"2";"3";"4";"5";"6";"7";"8";"9"},"")))</f>
        <v>11</v>
      </c>
      <c r="AC459" t="str">
        <f t="shared" si="51"/>
        <v>Potential Duplicate</v>
      </c>
      <c r="AD459">
        <f t="shared" si="52"/>
        <v>2</v>
      </c>
      <c r="AE459">
        <f t="shared" si="53"/>
        <v>1</v>
      </c>
      <c r="AF459" t="str">
        <f t="shared" si="54"/>
        <v>Yes</v>
      </c>
      <c r="AG459">
        <f t="shared" ca="1" si="55"/>
        <v>37</v>
      </c>
      <c r="AH459" t="str">
        <f ca="1">IF(OR(V459="",AG459=""),"Yes",IF(AG459&gt;Config!$B$41,"Yes","No"))</f>
        <v>No</v>
      </c>
    </row>
    <row r="460" spans="1:34" x14ac:dyDescent="0.25">
      <c r="A460" s="1" t="s">
        <v>4050</v>
      </c>
      <c r="B460" s="1" t="s">
        <v>1450</v>
      </c>
      <c r="C460" s="1" t="s">
        <v>296</v>
      </c>
      <c r="D460" s="1" t="s">
        <v>4051</v>
      </c>
      <c r="E460" s="1" t="s">
        <v>191</v>
      </c>
      <c r="F460" s="1" t="s">
        <v>4052</v>
      </c>
      <c r="G460" t="str">
        <f t="shared" si="49"/>
        <v>Valid</v>
      </c>
      <c r="H460" s="1" t="s">
        <v>4053</v>
      </c>
      <c r="I460" t="str" cm="1">
        <f t="array" ref="I460">IF(OR(TRIM(H460)="",ISNUMBER(SEARCH("#",H460)),AA460&lt;Config!$B$8,SUMPRODUCT(--ISNUMBER(SEARCH({"a";"b";"c";"d";"e";"f";"g";"h";"i";"j";"k";"l";"m";"n";"o";"p";"q";"r";"s";"t";"u";"v";"w";"x";"y";"z"},H460)))&gt;0),"Invalid","Valid")</f>
        <v>Valid</v>
      </c>
      <c r="J460" s="1" t="s">
        <v>4054</v>
      </c>
      <c r="K460" s="1" t="s">
        <v>66</v>
      </c>
      <c r="L460" s="1" t="s">
        <v>450</v>
      </c>
      <c r="M460" s="1" t="s">
        <v>391</v>
      </c>
      <c r="N460" s="1" t="s">
        <v>224</v>
      </c>
      <c r="O460" s="1" t="s">
        <v>52</v>
      </c>
      <c r="P460" t="s">
        <v>53</v>
      </c>
      <c r="Q460" s="1" t="s">
        <v>150</v>
      </c>
      <c r="R460" s="1" t="s">
        <v>4055</v>
      </c>
      <c r="S460" s="1" t="s">
        <v>4056</v>
      </c>
      <c r="T460" s="1" t="s">
        <v>4057</v>
      </c>
      <c r="U460" s="1" t="s">
        <v>4058</v>
      </c>
      <c r="V460" s="1" t="s">
        <v>4059</v>
      </c>
      <c r="W460" s="1" t="s">
        <v>125</v>
      </c>
      <c r="X460" t="str">
        <f t="shared" si="50"/>
        <v>Complete</v>
      </c>
      <c r="Y460">
        <f>MAX(0,100-IF(G460="Invalid",Config!$B$5,0)-IF(I460="Invalid",Config!$B$6,0)-IF(X460="Incomplete",Config!$B$7,0)-IF(AF460="Yes",Config!$B$37,0))</f>
        <v>75</v>
      </c>
      <c r="Z460" s="1">
        <f>IF(OR(TRIM(B460)="",COUNTIF(Config!$B$15:$B$19,B460)&gt;0),1,0)+IF(OR(TRIM(C460)="",COUNTIF(Config!$B$15:$B$19,C460)&gt;0),1,0)+IF(OR(TRIM(F460)="",COUNTIF(Config!$B$15:$B$19,F460)&gt;0),1,0)+IF(OR(TRIM(H460)="",COUNTIF(Config!$B$15:$B$19,H460)&gt;0),1,0)+IF(OR(TRIM(E460)="",COUNTIF(Config!$B$15:$B$19,E460)&gt;0),1,0)+IF(OR(TRIM(K460)="",COUNTIF(Config!$B$15:$B$19,K460)&gt;0),1,0)+IF(OR(TRIM(P460)="",COUNTIF(Config!$B$15:$B$19,P460)&gt;0),1,0)+IF(OR(TRIM(R460)="",COUNTIF(Config!$B$15:$B$19,R460)&gt;0),1,0)</f>
        <v>0</v>
      </c>
      <c r="AA460" s="1" cm="1">
        <f t="array" ref="AA460">SUMPRODUCT(LEN(H460)-LEN(SUBSTITUTE(H460,{"0";"1";"2";"3";"4";"5";"6";"7";"8";"9"},"")))</f>
        <v>12</v>
      </c>
      <c r="AC460" t="str">
        <f t="shared" si="51"/>
        <v>Potential Duplicate</v>
      </c>
      <c r="AD460">
        <f t="shared" si="52"/>
        <v>2</v>
      </c>
      <c r="AE460">
        <f t="shared" si="53"/>
        <v>1</v>
      </c>
      <c r="AF460" t="str">
        <f t="shared" si="54"/>
        <v>Yes</v>
      </c>
      <c r="AG460">
        <f t="shared" ca="1" si="55"/>
        <v>164</v>
      </c>
      <c r="AH460" t="str">
        <f ca="1">IF(OR(V460="",AG460=""),"Yes",IF(AG460&gt;Config!$B$41,"Yes","No"))</f>
        <v>No</v>
      </c>
    </row>
    <row r="461" spans="1:34" x14ac:dyDescent="0.25">
      <c r="A461" s="1" t="s">
        <v>4060</v>
      </c>
      <c r="B461" s="1" t="s">
        <v>609</v>
      </c>
      <c r="C461" s="1" t="s">
        <v>398</v>
      </c>
      <c r="D461" s="1" t="s">
        <v>4061</v>
      </c>
      <c r="E461" s="1" t="s">
        <v>34112</v>
      </c>
      <c r="F461" s="1" t="s">
        <v>4062</v>
      </c>
      <c r="G461" t="str">
        <f t="shared" si="49"/>
        <v>Valid</v>
      </c>
      <c r="H461" s="1" t="s">
        <v>4063</v>
      </c>
      <c r="I461" t="str" cm="1">
        <f t="array" ref="I461">IF(OR(TRIM(H461)="",ISNUMBER(SEARCH("#",H461)),AA461&lt;Config!$B$8,SUMPRODUCT(--ISNUMBER(SEARCH({"a";"b";"c";"d";"e";"f";"g";"h";"i";"j";"k";"l";"m";"n";"o";"p";"q";"r";"s";"t";"u";"v";"w";"x";"y";"z"},H461)))&gt;0),"Invalid","Valid")</f>
        <v>Valid</v>
      </c>
      <c r="J461" s="1" t="s">
        <v>4064</v>
      </c>
      <c r="K461" s="1" t="s">
        <v>163</v>
      </c>
      <c r="L461" s="1" t="s">
        <v>49</v>
      </c>
      <c r="M461" s="1" t="s">
        <v>85</v>
      </c>
      <c r="N461" s="1" t="s">
        <v>33819</v>
      </c>
      <c r="O461" s="1" t="s">
        <v>69</v>
      </c>
      <c r="P461" t="s">
        <v>87</v>
      </c>
      <c r="Q461" s="1" t="s">
        <v>88</v>
      </c>
      <c r="R461" s="1" t="s">
        <v>212</v>
      </c>
      <c r="S461" s="1" t="s">
        <v>4065</v>
      </c>
      <c r="T461" s="1" t="s">
        <v>4066</v>
      </c>
      <c r="U461" s="1" t="s">
        <v>4067</v>
      </c>
      <c r="V461" s="1" t="s">
        <v>3020</v>
      </c>
      <c r="W461" s="1" t="s">
        <v>141</v>
      </c>
      <c r="X461" t="str">
        <f t="shared" si="50"/>
        <v>Complete</v>
      </c>
      <c r="Y461">
        <f>MAX(0,100-IF(G461="Invalid",Config!$B$5,0)-IF(I461="Invalid",Config!$B$6,0)-IF(X461="Incomplete",Config!$B$7,0)-IF(AF461="Yes",Config!$B$37,0))</f>
        <v>100</v>
      </c>
      <c r="Z461" s="1">
        <f>IF(OR(TRIM(B461)="",COUNTIF(Config!$B$15:$B$19,B461)&gt;0),1,0)+IF(OR(TRIM(C461)="",COUNTIF(Config!$B$15:$B$19,C461)&gt;0),1,0)+IF(OR(TRIM(F461)="",COUNTIF(Config!$B$15:$B$19,F461)&gt;0),1,0)+IF(OR(TRIM(H461)="",COUNTIF(Config!$B$15:$B$19,H461)&gt;0),1,0)+IF(OR(TRIM(E461)="",COUNTIF(Config!$B$15:$B$19,E461)&gt;0),1,0)+IF(OR(TRIM(K461)="",COUNTIF(Config!$B$15:$B$19,K461)&gt;0),1,0)+IF(OR(TRIM(P461)="",COUNTIF(Config!$B$15:$B$19,P461)&gt;0),1,0)+IF(OR(TRIM(R461)="",COUNTIF(Config!$B$15:$B$19,R461)&gt;0),1,0)</f>
        <v>0</v>
      </c>
      <c r="AA461" s="1" cm="1">
        <f t="array" ref="AA461">SUMPRODUCT(LEN(H461)-LEN(SUBSTITUTE(H461,{"0";"1";"2";"3";"4";"5";"6";"7";"8";"9"},"")))</f>
        <v>11</v>
      </c>
      <c r="AC461" t="str">
        <f t="shared" si="51"/>
        <v/>
      </c>
      <c r="AD461">
        <f t="shared" si="52"/>
        <v>1</v>
      </c>
      <c r="AE461">
        <f t="shared" si="53"/>
        <v>1</v>
      </c>
      <c r="AF461" t="str">
        <f t="shared" si="54"/>
        <v>No</v>
      </c>
      <c r="AG461">
        <f t="shared" ca="1" si="55"/>
        <v>583</v>
      </c>
      <c r="AH461" t="str">
        <f ca="1">IF(OR(V461="",AG461=""),"Yes",IF(AG461&gt;Config!$B$41,"Yes","No"))</f>
        <v>Yes</v>
      </c>
    </row>
    <row r="462" spans="1:34" x14ac:dyDescent="0.25">
      <c r="A462" s="1" t="s">
        <v>4068</v>
      </c>
      <c r="B462" s="1" t="s">
        <v>3522</v>
      </c>
      <c r="C462" s="1" t="s">
        <v>323</v>
      </c>
      <c r="D462" s="1" t="s">
        <v>4069</v>
      </c>
      <c r="E462" s="1" t="s">
        <v>34113</v>
      </c>
      <c r="F462" s="1" t="s">
        <v>4070</v>
      </c>
      <c r="G462" t="str">
        <f t="shared" si="49"/>
        <v>Valid</v>
      </c>
      <c r="H462" s="1" t="s">
        <v>4071</v>
      </c>
      <c r="I462" t="str" cm="1">
        <f t="array" ref="I462">IF(OR(TRIM(H462)="",ISNUMBER(SEARCH("#",H462)),AA462&lt;Config!$B$8,SUMPRODUCT(--ISNUMBER(SEARCH({"a";"b";"c";"d";"e";"f";"g";"h";"i";"j";"k";"l";"m";"n";"o";"p";"q";"r";"s";"t";"u";"v";"w";"x";"y";"z"},H462)))&gt;0),"Invalid","Valid")</f>
        <v>Valid</v>
      </c>
      <c r="J462" s="1" t="s">
        <v>4072</v>
      </c>
      <c r="K462" s="1" t="s">
        <v>195</v>
      </c>
      <c r="L462" s="1" t="s">
        <v>179</v>
      </c>
      <c r="M462" s="1" t="s">
        <v>135</v>
      </c>
      <c r="N462" s="1" t="s">
        <v>86</v>
      </c>
      <c r="O462" s="1" t="s">
        <v>180</v>
      </c>
      <c r="P462" t="s">
        <v>33</v>
      </c>
      <c r="Q462" s="1" t="s">
        <v>1099</v>
      </c>
      <c r="R462" s="1" t="s">
        <v>482</v>
      </c>
      <c r="S462" s="1" t="s">
        <v>4073</v>
      </c>
      <c r="T462" s="1" t="s">
        <v>4074</v>
      </c>
      <c r="U462" s="1" t="s">
        <v>4075</v>
      </c>
      <c r="V462" s="1" t="s">
        <v>3043</v>
      </c>
      <c r="W462" s="1" t="s">
        <v>60</v>
      </c>
      <c r="X462" t="str">
        <f t="shared" si="50"/>
        <v>Complete</v>
      </c>
      <c r="Y462">
        <f>MAX(0,100-IF(G462="Invalid",Config!$B$5,0)-IF(I462="Invalid",Config!$B$6,0)-IF(X462="Incomplete",Config!$B$7,0)-IF(AF462="Yes",Config!$B$37,0))</f>
        <v>75</v>
      </c>
      <c r="Z462" s="1">
        <f>IF(OR(TRIM(B462)="",COUNTIF(Config!$B$15:$B$19,B462)&gt;0),1,0)+IF(OR(TRIM(C462)="",COUNTIF(Config!$B$15:$B$19,C462)&gt;0),1,0)+IF(OR(TRIM(F462)="",COUNTIF(Config!$B$15:$B$19,F462)&gt;0),1,0)+IF(OR(TRIM(H462)="",COUNTIF(Config!$B$15:$B$19,H462)&gt;0),1,0)+IF(OR(TRIM(E462)="",COUNTIF(Config!$B$15:$B$19,E462)&gt;0),1,0)+IF(OR(TRIM(K462)="",COUNTIF(Config!$B$15:$B$19,K462)&gt;0),1,0)+IF(OR(TRIM(P462)="",COUNTIF(Config!$B$15:$B$19,P462)&gt;0),1,0)+IF(OR(TRIM(R462)="",COUNTIF(Config!$B$15:$B$19,R462)&gt;0),1,0)</f>
        <v>0</v>
      </c>
      <c r="AA462" s="1" cm="1">
        <f t="array" ref="AA462">SUMPRODUCT(LEN(H462)-LEN(SUBSTITUTE(H462,{"0";"1";"2";"3";"4";"5";"6";"7";"8";"9"},"")))</f>
        <v>11</v>
      </c>
      <c r="AC462" t="str">
        <f t="shared" si="51"/>
        <v>Potential Duplicate</v>
      </c>
      <c r="AD462">
        <f t="shared" si="52"/>
        <v>1</v>
      </c>
      <c r="AE462">
        <f t="shared" si="53"/>
        <v>2</v>
      </c>
      <c r="AF462" t="str">
        <f t="shared" si="54"/>
        <v>Yes</v>
      </c>
      <c r="AG462">
        <f t="shared" ca="1" si="55"/>
        <v>414</v>
      </c>
      <c r="AH462" t="str">
        <f ca="1">IF(OR(V462="",AG462=""),"Yes",IF(AG462&gt;Config!$B$41,"Yes","No"))</f>
        <v>Yes</v>
      </c>
    </row>
    <row r="463" spans="1:34" x14ac:dyDescent="0.25">
      <c r="A463" s="1" t="s">
        <v>4076</v>
      </c>
      <c r="B463" s="1" t="s">
        <v>917</v>
      </c>
      <c r="C463" s="1" t="s">
        <v>43</v>
      </c>
      <c r="D463" s="1" t="s">
        <v>4077</v>
      </c>
      <c r="E463" s="1" t="s">
        <v>33866</v>
      </c>
      <c r="F463" s="1" t="s">
        <v>4078</v>
      </c>
      <c r="G463" t="str">
        <f t="shared" si="49"/>
        <v>Valid</v>
      </c>
      <c r="H463" s="1" t="s">
        <v>950</v>
      </c>
      <c r="I463" t="str" cm="1">
        <f t="array" ref="I463">IF(OR(TRIM(H463)="",ISNUMBER(SEARCH("#",H463)),AA463&lt;Config!$B$8,SUMPRODUCT(--ISNUMBER(SEARCH({"a";"b";"c";"d";"e";"f";"g";"h";"i";"j";"k";"l";"m";"n";"o";"p";"q";"r";"s";"t";"u";"v";"w";"x";"y";"z"},H463)))&gt;0),"Invalid","Valid")</f>
        <v>Invalid</v>
      </c>
      <c r="J463" s="1" t="s">
        <v>4079</v>
      </c>
      <c r="K463" s="1" t="s">
        <v>163</v>
      </c>
      <c r="L463" s="1" t="s">
        <v>450</v>
      </c>
      <c r="M463" s="1" t="s">
        <v>33827</v>
      </c>
      <c r="N463" s="1" t="s">
        <v>252</v>
      </c>
      <c r="O463" s="1" t="s">
        <v>52</v>
      </c>
      <c r="P463" t="s">
        <v>53</v>
      </c>
      <c r="Q463" s="1" t="s">
        <v>181</v>
      </c>
      <c r="R463" s="1" t="s">
        <v>415</v>
      </c>
      <c r="S463" s="1" t="s">
        <v>4080</v>
      </c>
      <c r="T463" s="1" t="s">
        <v>4081</v>
      </c>
      <c r="U463" s="1" t="s">
        <v>1219</v>
      </c>
      <c r="V463" s="1" t="s">
        <v>4082</v>
      </c>
      <c r="W463" s="1" t="s">
        <v>384</v>
      </c>
      <c r="X463" t="str">
        <f t="shared" si="50"/>
        <v>Complete</v>
      </c>
      <c r="Y463">
        <f>MAX(0,100-IF(G463="Invalid",Config!$B$5,0)-IF(I463="Invalid",Config!$B$6,0)-IF(X463="Incomplete",Config!$B$7,0)-IF(AF463="Yes",Config!$B$37,0))</f>
        <v>80</v>
      </c>
      <c r="Z463" s="1">
        <f>IF(OR(TRIM(B463)="",COUNTIF(Config!$B$15:$B$19,B463)&gt;0),1,0)+IF(OR(TRIM(C463)="",COUNTIF(Config!$B$15:$B$19,C463)&gt;0),1,0)+IF(OR(TRIM(F463)="",COUNTIF(Config!$B$15:$B$19,F463)&gt;0),1,0)+IF(OR(TRIM(H463)="",COUNTIF(Config!$B$15:$B$19,H463)&gt;0),1,0)+IF(OR(TRIM(E463)="",COUNTIF(Config!$B$15:$B$19,E463)&gt;0),1,0)+IF(OR(TRIM(K463)="",COUNTIF(Config!$B$15:$B$19,K463)&gt;0),1,0)+IF(OR(TRIM(P463)="",COUNTIF(Config!$B$15:$B$19,P463)&gt;0),1,0)+IF(OR(TRIM(R463)="",COUNTIF(Config!$B$15:$B$19,R463)&gt;0),1,0)</f>
        <v>0</v>
      </c>
      <c r="AA463" s="1" cm="1">
        <f t="array" ref="AA463">SUMPRODUCT(LEN(H463)-LEN(SUBSTITUTE(H463,{"0";"1";"2";"3";"4";"5";"6";"7";"8";"9"},"")))</f>
        <v>5</v>
      </c>
      <c r="AC463" t="str">
        <f t="shared" si="51"/>
        <v>Invalid Phone</v>
      </c>
      <c r="AD463">
        <f t="shared" si="52"/>
        <v>1</v>
      </c>
      <c r="AE463">
        <f t="shared" si="53"/>
        <v>0</v>
      </c>
      <c r="AF463" t="str">
        <f t="shared" si="54"/>
        <v>No</v>
      </c>
      <c r="AG463">
        <f t="shared" ca="1" si="55"/>
        <v>487</v>
      </c>
      <c r="AH463" t="str">
        <f ca="1">IF(OR(V463="",AG463=""),"Yes",IF(AG463&gt;Config!$B$41,"Yes","No"))</f>
        <v>Yes</v>
      </c>
    </row>
    <row r="464" spans="1:34" x14ac:dyDescent="0.25">
      <c r="A464" s="1" t="s">
        <v>4083</v>
      </c>
      <c r="B464" s="1" t="s">
        <v>1241</v>
      </c>
      <c r="C464" s="1" t="s">
        <v>189</v>
      </c>
      <c r="D464" s="1" t="s">
        <v>4084</v>
      </c>
      <c r="E464" s="1" t="s">
        <v>34114</v>
      </c>
      <c r="F464" s="1" t="s">
        <v>4085</v>
      </c>
      <c r="G464" t="str">
        <f t="shared" si="49"/>
        <v>Valid</v>
      </c>
      <c r="H464" s="1" t="s">
        <v>4086</v>
      </c>
      <c r="I464" t="str" cm="1">
        <f t="array" ref="I464">IF(OR(TRIM(H464)="",ISNUMBER(SEARCH("#",H464)),AA464&lt;Config!$B$8,SUMPRODUCT(--ISNUMBER(SEARCH({"a";"b";"c";"d";"e";"f";"g";"h";"i";"j";"k";"l";"m";"n";"o";"p";"q";"r";"s";"t";"u";"v";"w";"x";"y";"z"},H464)))&gt;0),"Invalid","Valid")</f>
        <v>Valid</v>
      </c>
      <c r="J464" s="1" t="s">
        <v>4087</v>
      </c>
      <c r="K464" s="1" t="s">
        <v>66</v>
      </c>
      <c r="L464" s="1" t="s">
        <v>134</v>
      </c>
      <c r="M464" s="1" t="s">
        <v>343</v>
      </c>
      <c r="N464" s="1" t="s">
        <v>437</v>
      </c>
      <c r="O464" s="1" t="s">
        <v>196</v>
      </c>
      <c r="P464" t="s">
        <v>236</v>
      </c>
      <c r="Q464" s="1" t="s">
        <v>238</v>
      </c>
      <c r="R464" s="1" t="s">
        <v>238</v>
      </c>
      <c r="S464" s="1" t="s">
        <v>4088</v>
      </c>
      <c r="T464" s="1" t="s">
        <v>4089</v>
      </c>
      <c r="U464" s="1" t="s">
        <v>4090</v>
      </c>
      <c r="V464" s="1" t="s">
        <v>373</v>
      </c>
      <c r="W464" s="1" t="s">
        <v>186</v>
      </c>
      <c r="X464" t="str">
        <f t="shared" si="50"/>
        <v>Complete</v>
      </c>
      <c r="Y464">
        <f>MAX(0,100-IF(G464="Invalid",Config!$B$5,0)-IF(I464="Invalid",Config!$B$6,0)-IF(X464="Incomplete",Config!$B$7,0)-IF(AF464="Yes",Config!$B$37,0))</f>
        <v>100</v>
      </c>
      <c r="Z464" s="1">
        <f>IF(OR(TRIM(B464)="",COUNTIF(Config!$B$15:$B$19,B464)&gt;0),1,0)+IF(OR(TRIM(C464)="",COUNTIF(Config!$B$15:$B$19,C464)&gt;0),1,0)+IF(OR(TRIM(F464)="",COUNTIF(Config!$B$15:$B$19,F464)&gt;0),1,0)+IF(OR(TRIM(H464)="",COUNTIF(Config!$B$15:$B$19,H464)&gt;0),1,0)+IF(OR(TRIM(E464)="",COUNTIF(Config!$B$15:$B$19,E464)&gt;0),1,0)+IF(OR(TRIM(K464)="",COUNTIF(Config!$B$15:$B$19,K464)&gt;0),1,0)+IF(OR(TRIM(P464)="",COUNTIF(Config!$B$15:$B$19,P464)&gt;0),1,0)+IF(OR(TRIM(R464)="",COUNTIF(Config!$B$15:$B$19,R464)&gt;0),1,0)</f>
        <v>0</v>
      </c>
      <c r="AA464" s="1" cm="1">
        <f t="array" ref="AA464">SUMPRODUCT(LEN(H464)-LEN(SUBSTITUTE(H464,{"0";"1";"2";"3";"4";"5";"6";"7";"8";"9"},"")))</f>
        <v>12</v>
      </c>
      <c r="AC464" t="str">
        <f t="shared" si="51"/>
        <v/>
      </c>
      <c r="AD464">
        <f t="shared" si="52"/>
        <v>1</v>
      </c>
      <c r="AE464">
        <f t="shared" si="53"/>
        <v>1</v>
      </c>
      <c r="AF464" t="str">
        <f t="shared" si="54"/>
        <v>No</v>
      </c>
      <c r="AG464">
        <f t="shared" ca="1" si="55"/>
        <v>309</v>
      </c>
      <c r="AH464" t="str">
        <f ca="1">IF(OR(V464="",AG464=""),"Yes",IF(AG464&gt;Config!$B$41,"Yes","No"))</f>
        <v>No</v>
      </c>
    </row>
    <row r="465" spans="1:34" x14ac:dyDescent="0.25">
      <c r="A465" s="1" t="s">
        <v>4091</v>
      </c>
      <c r="B465" s="1" t="s">
        <v>2127</v>
      </c>
      <c r="C465" s="1" t="s">
        <v>828</v>
      </c>
      <c r="D465" s="1" t="s">
        <v>4092</v>
      </c>
      <c r="E465" s="1" t="s">
        <v>34115</v>
      </c>
      <c r="F465" s="1" t="s">
        <v>4093</v>
      </c>
      <c r="G465" t="str">
        <f t="shared" si="49"/>
        <v>Valid</v>
      </c>
      <c r="H465" s="1" t="s">
        <v>4094</v>
      </c>
      <c r="I465" t="str" cm="1">
        <f t="array" ref="I465">IF(OR(TRIM(H465)="",ISNUMBER(SEARCH("#",H465)),AA465&lt;Config!$B$8,SUMPRODUCT(--ISNUMBER(SEARCH({"a";"b";"c";"d";"e";"f";"g";"h";"i";"j";"k";"l";"m";"n";"o";"p";"q";"r";"s";"t";"u";"v";"w";"x";"y";"z"},H465)))&gt;0),"Invalid","Valid")</f>
        <v>Valid</v>
      </c>
      <c r="J465" s="1" t="s">
        <v>4095</v>
      </c>
      <c r="K465" s="1" t="s">
        <v>504</v>
      </c>
      <c r="L465" s="1" t="s">
        <v>67</v>
      </c>
      <c r="M465" s="1" t="s">
        <v>462</v>
      </c>
      <c r="N465" s="1" t="s">
        <v>713</v>
      </c>
      <c r="O465" s="1" t="s">
        <v>69</v>
      </c>
      <c r="P465" t="s">
        <v>590</v>
      </c>
      <c r="Q465" s="1" t="s">
        <v>1481</v>
      </c>
      <c r="R465" s="1" t="s">
        <v>1846</v>
      </c>
      <c r="S465" s="1" t="s">
        <v>933</v>
      </c>
      <c r="T465" s="1" t="s">
        <v>4096</v>
      </c>
      <c r="U465" s="1" t="s">
        <v>4097</v>
      </c>
      <c r="V465" s="1" t="s">
        <v>4098</v>
      </c>
      <c r="W465" s="1" t="s">
        <v>125</v>
      </c>
      <c r="X465" t="str">
        <f t="shared" si="50"/>
        <v>Complete</v>
      </c>
      <c r="Y465">
        <f>MAX(0,100-IF(G465="Invalid",Config!$B$5,0)-IF(I465="Invalid",Config!$B$6,0)-IF(X465="Incomplete",Config!$B$7,0)-IF(AF465="Yes",Config!$B$37,0))</f>
        <v>100</v>
      </c>
      <c r="Z465" s="1">
        <f>IF(OR(TRIM(B465)="",COUNTIF(Config!$B$15:$B$19,B465)&gt;0),1,0)+IF(OR(TRIM(C465)="",COUNTIF(Config!$B$15:$B$19,C465)&gt;0),1,0)+IF(OR(TRIM(F465)="",COUNTIF(Config!$B$15:$B$19,F465)&gt;0),1,0)+IF(OR(TRIM(H465)="",COUNTIF(Config!$B$15:$B$19,H465)&gt;0),1,0)+IF(OR(TRIM(E465)="",COUNTIF(Config!$B$15:$B$19,E465)&gt;0),1,0)+IF(OR(TRIM(K465)="",COUNTIF(Config!$B$15:$B$19,K465)&gt;0),1,0)+IF(OR(TRIM(P465)="",COUNTIF(Config!$B$15:$B$19,P465)&gt;0),1,0)+IF(OR(TRIM(R465)="",COUNTIF(Config!$B$15:$B$19,R465)&gt;0),1,0)</f>
        <v>0</v>
      </c>
      <c r="AA465" s="1" cm="1">
        <f t="array" ref="AA465">SUMPRODUCT(LEN(H465)-LEN(SUBSTITUTE(H465,{"0";"1";"2";"3";"4";"5";"6";"7";"8";"9"},"")))</f>
        <v>12</v>
      </c>
      <c r="AC465" t="str">
        <f t="shared" si="51"/>
        <v/>
      </c>
      <c r="AD465">
        <f t="shared" si="52"/>
        <v>1</v>
      </c>
      <c r="AE465">
        <f t="shared" si="53"/>
        <v>1</v>
      </c>
      <c r="AF465" t="str">
        <f t="shared" si="54"/>
        <v>No</v>
      </c>
      <c r="AG465">
        <f t="shared" ca="1" si="55"/>
        <v>186</v>
      </c>
      <c r="AH465" t="str">
        <f ca="1">IF(OR(V465="",AG465=""),"Yes",IF(AG465&gt;Config!$B$41,"Yes","No"))</f>
        <v>No</v>
      </c>
    </row>
    <row r="466" spans="1:34" x14ac:dyDescent="0.25">
      <c r="A466" s="1" t="s">
        <v>4099</v>
      </c>
      <c r="B466" s="1" t="s">
        <v>2778</v>
      </c>
      <c r="C466" s="1" t="s">
        <v>1736</v>
      </c>
      <c r="D466" s="1" t="s">
        <v>2779</v>
      </c>
      <c r="E466" s="1" t="s">
        <v>34116</v>
      </c>
      <c r="F466" s="1" t="s">
        <v>4100</v>
      </c>
      <c r="G466" t="str">
        <f t="shared" si="49"/>
        <v>Valid</v>
      </c>
      <c r="H466" s="1" t="s">
        <v>4101</v>
      </c>
      <c r="I466" t="str" cm="1">
        <f t="array" ref="I466">IF(OR(TRIM(H466)="",ISNUMBER(SEARCH("#",H466)),AA466&lt;Config!$B$8,SUMPRODUCT(--ISNUMBER(SEARCH({"a";"b";"c";"d";"e";"f";"g";"h";"i";"j";"k";"l";"m";"n";"o";"p";"q";"r";"s";"t";"u";"v";"w";"x";"y";"z"},H466)))&gt;0),"Invalid","Valid")</f>
        <v>Valid</v>
      </c>
      <c r="J466" s="1" t="s">
        <v>4102</v>
      </c>
      <c r="K466" s="1" t="s">
        <v>83</v>
      </c>
      <c r="L466" s="1" t="s">
        <v>450</v>
      </c>
      <c r="M466" s="1" t="s">
        <v>391</v>
      </c>
      <c r="N466" s="1" t="s">
        <v>224</v>
      </c>
      <c r="O466" s="1" t="s">
        <v>69</v>
      </c>
      <c r="P466" t="s">
        <v>104</v>
      </c>
      <c r="Q466" s="1" t="s">
        <v>732</v>
      </c>
      <c r="R466" s="1" t="s">
        <v>922</v>
      </c>
      <c r="S466" s="1" t="s">
        <v>4103</v>
      </c>
      <c r="T466" s="1" t="s">
        <v>4104</v>
      </c>
      <c r="U466" s="1" t="s">
        <v>4105</v>
      </c>
      <c r="V466" s="1" t="s">
        <v>2276</v>
      </c>
      <c r="W466" s="1" t="s">
        <v>94</v>
      </c>
      <c r="X466" t="str">
        <f t="shared" si="50"/>
        <v>Complete</v>
      </c>
      <c r="Y466">
        <f>MAX(0,100-IF(G466="Invalid",Config!$B$5,0)-IF(I466="Invalid",Config!$B$6,0)-IF(X466="Incomplete",Config!$B$7,0)-IF(AF466="Yes",Config!$B$37,0))</f>
        <v>100</v>
      </c>
      <c r="Z466" s="1">
        <f>IF(OR(TRIM(B466)="",COUNTIF(Config!$B$15:$B$19,B466)&gt;0),1,0)+IF(OR(TRIM(C466)="",COUNTIF(Config!$B$15:$B$19,C466)&gt;0),1,0)+IF(OR(TRIM(F466)="",COUNTIF(Config!$B$15:$B$19,F466)&gt;0),1,0)+IF(OR(TRIM(H466)="",COUNTIF(Config!$B$15:$B$19,H466)&gt;0),1,0)+IF(OR(TRIM(E466)="",COUNTIF(Config!$B$15:$B$19,E466)&gt;0),1,0)+IF(OR(TRIM(K466)="",COUNTIF(Config!$B$15:$B$19,K466)&gt;0),1,0)+IF(OR(TRIM(P466)="",COUNTIF(Config!$B$15:$B$19,P466)&gt;0),1,0)+IF(OR(TRIM(R466)="",COUNTIF(Config!$B$15:$B$19,R466)&gt;0),1,0)</f>
        <v>0</v>
      </c>
      <c r="AA466" s="1" cm="1">
        <f t="array" ref="AA466">SUMPRODUCT(LEN(H466)-LEN(SUBSTITUTE(H466,{"0";"1";"2";"3";"4";"5";"6";"7";"8";"9"},"")))</f>
        <v>11</v>
      </c>
      <c r="AC466" t="str">
        <f t="shared" si="51"/>
        <v/>
      </c>
      <c r="AD466">
        <f t="shared" si="52"/>
        <v>1</v>
      </c>
      <c r="AE466">
        <f t="shared" si="53"/>
        <v>1</v>
      </c>
      <c r="AF466" t="str">
        <f t="shared" si="54"/>
        <v>No</v>
      </c>
      <c r="AG466">
        <f t="shared" ca="1" si="55"/>
        <v>121</v>
      </c>
      <c r="AH466" t="str">
        <f ca="1">IF(OR(V466="",AG466=""),"Yes",IF(AG466&gt;Config!$B$41,"Yes","No"))</f>
        <v>No</v>
      </c>
    </row>
    <row r="467" spans="1:34" x14ac:dyDescent="0.25">
      <c r="A467" s="1" t="s">
        <v>4106</v>
      </c>
      <c r="B467" s="1" t="s">
        <v>2408</v>
      </c>
      <c r="C467" s="1" t="s">
        <v>1068</v>
      </c>
      <c r="D467" s="1" t="s">
        <v>4107</v>
      </c>
      <c r="E467" s="1" t="s">
        <v>283</v>
      </c>
      <c r="F467" s="1" t="s">
        <v>4108</v>
      </c>
      <c r="G467" t="str">
        <f t="shared" si="49"/>
        <v>Valid</v>
      </c>
      <c r="H467" s="1" t="s">
        <v>4109</v>
      </c>
      <c r="I467" t="str" cm="1">
        <f t="array" ref="I467">IF(OR(TRIM(H467)="",ISNUMBER(SEARCH("#",H467)),AA467&lt;Config!$B$8,SUMPRODUCT(--ISNUMBER(SEARCH({"a";"b";"c";"d";"e";"f";"g";"h";"i";"j";"k";"l";"m";"n";"o";"p";"q";"r";"s";"t";"u";"v";"w";"x";"y";"z"},H467)))&gt;0),"Invalid","Valid")</f>
        <v>Valid</v>
      </c>
      <c r="J467" s="1" t="s">
        <v>4110</v>
      </c>
      <c r="K467" s="1" t="s">
        <v>28</v>
      </c>
      <c r="L467" s="1" t="s">
        <v>134</v>
      </c>
      <c r="M467" s="1" t="s">
        <v>30</v>
      </c>
      <c r="N467" s="1" t="s">
        <v>33819</v>
      </c>
      <c r="O467" s="1" t="s">
        <v>180</v>
      </c>
      <c r="P467" t="s">
        <v>53</v>
      </c>
      <c r="Q467" s="1" t="s">
        <v>197</v>
      </c>
      <c r="R467" s="1" t="s">
        <v>288</v>
      </c>
      <c r="S467" s="1" t="s">
        <v>753</v>
      </c>
      <c r="T467" s="1" t="s">
        <v>4111</v>
      </c>
      <c r="U467" s="1" t="s">
        <v>4112</v>
      </c>
      <c r="V467" s="1" t="s">
        <v>1503</v>
      </c>
      <c r="W467" s="1" t="s">
        <v>384</v>
      </c>
      <c r="X467" t="str">
        <f t="shared" si="50"/>
        <v>Complete</v>
      </c>
      <c r="Y467">
        <f>MAX(0,100-IF(G467="Invalid",Config!$B$5,0)-IF(I467="Invalid",Config!$B$6,0)-IF(X467="Incomplete",Config!$B$7,0)-IF(AF467="Yes",Config!$B$37,0))</f>
        <v>100</v>
      </c>
      <c r="Z467" s="1">
        <f>IF(OR(TRIM(B467)="",COUNTIF(Config!$B$15:$B$19,B467)&gt;0),1,0)+IF(OR(TRIM(C467)="",COUNTIF(Config!$B$15:$B$19,C467)&gt;0),1,0)+IF(OR(TRIM(F467)="",COUNTIF(Config!$B$15:$B$19,F467)&gt;0),1,0)+IF(OR(TRIM(H467)="",COUNTIF(Config!$B$15:$B$19,H467)&gt;0),1,0)+IF(OR(TRIM(E467)="",COUNTIF(Config!$B$15:$B$19,E467)&gt;0),1,0)+IF(OR(TRIM(K467)="",COUNTIF(Config!$B$15:$B$19,K467)&gt;0),1,0)+IF(OR(TRIM(P467)="",COUNTIF(Config!$B$15:$B$19,P467)&gt;0),1,0)+IF(OR(TRIM(R467)="",COUNTIF(Config!$B$15:$B$19,R467)&gt;0),1,0)</f>
        <v>0</v>
      </c>
      <c r="AA467" s="1" cm="1">
        <f t="array" ref="AA467">SUMPRODUCT(LEN(H467)-LEN(SUBSTITUTE(H467,{"0";"1";"2";"3";"4";"5";"6";"7";"8";"9"},"")))</f>
        <v>10</v>
      </c>
      <c r="AC467" t="str">
        <f t="shared" si="51"/>
        <v/>
      </c>
      <c r="AD467">
        <f t="shared" si="52"/>
        <v>1</v>
      </c>
      <c r="AE467">
        <f t="shared" si="53"/>
        <v>1</v>
      </c>
      <c r="AF467" t="str">
        <f t="shared" si="54"/>
        <v>No</v>
      </c>
      <c r="AG467">
        <f t="shared" ca="1" si="55"/>
        <v>109</v>
      </c>
      <c r="AH467" t="str">
        <f ca="1">IF(OR(V467="",AG467=""),"Yes",IF(AG467&gt;Config!$B$41,"Yes","No"))</f>
        <v>No</v>
      </c>
    </row>
    <row r="468" spans="1:34" x14ac:dyDescent="0.25">
      <c r="A468" s="1" t="s">
        <v>4113</v>
      </c>
      <c r="B468" s="1" t="s">
        <v>1329</v>
      </c>
      <c r="C468" s="1" t="s">
        <v>899</v>
      </c>
      <c r="D468" s="1" t="s">
        <v>4114</v>
      </c>
      <c r="E468" s="1" t="s">
        <v>34117</v>
      </c>
      <c r="F468" s="1" t="s">
        <v>1114</v>
      </c>
      <c r="G468" t="str">
        <f t="shared" si="49"/>
        <v>Invalid</v>
      </c>
      <c r="H468" s="1" t="s">
        <v>4115</v>
      </c>
      <c r="I468" t="str" cm="1">
        <f t="array" ref="I468">IF(OR(TRIM(H468)="",ISNUMBER(SEARCH("#",H468)),AA468&lt;Config!$B$8,SUMPRODUCT(--ISNUMBER(SEARCH({"a";"b";"c";"d";"e";"f";"g";"h";"i";"j";"k";"l";"m";"n";"o";"p";"q";"r";"s";"t";"u";"v";"w";"x";"y";"z"},H468)))&gt;0),"Invalid","Valid")</f>
        <v>Valid</v>
      </c>
      <c r="J468" s="1" t="s">
        <v>4116</v>
      </c>
      <c r="K468" s="1" t="s">
        <v>195</v>
      </c>
      <c r="L468" s="1" t="s">
        <v>84</v>
      </c>
      <c r="M468" s="1" t="s">
        <v>235</v>
      </c>
      <c r="N468" s="1" t="s">
        <v>437</v>
      </c>
      <c r="O468" s="1" t="s">
        <v>69</v>
      </c>
      <c r="P468" t="s">
        <v>53</v>
      </c>
      <c r="Q468" s="1" t="s">
        <v>150</v>
      </c>
      <c r="R468" s="1" t="s">
        <v>197</v>
      </c>
      <c r="S468" s="1" t="s">
        <v>4117</v>
      </c>
      <c r="T468" s="1" t="s">
        <v>4118</v>
      </c>
      <c r="U468" s="1" t="s">
        <v>4119</v>
      </c>
      <c r="V468" s="1" t="s">
        <v>1521</v>
      </c>
      <c r="W468" s="1" t="s">
        <v>40</v>
      </c>
      <c r="X468" t="str">
        <f t="shared" si="50"/>
        <v>Complete</v>
      </c>
      <c r="Y468">
        <f>MAX(0,100-IF(G468="Invalid",Config!$B$5,0)-IF(I468="Invalid",Config!$B$6,0)-IF(X468="Incomplete",Config!$B$7,0)-IF(AF468="Yes",Config!$B$37,0))</f>
        <v>70</v>
      </c>
      <c r="Z468" s="1">
        <f>IF(OR(TRIM(B468)="",COUNTIF(Config!$B$15:$B$19,B468)&gt;0),1,0)+IF(OR(TRIM(C468)="",COUNTIF(Config!$B$15:$B$19,C468)&gt;0),1,0)+IF(OR(TRIM(F468)="",COUNTIF(Config!$B$15:$B$19,F468)&gt;0),1,0)+IF(OR(TRIM(H468)="",COUNTIF(Config!$B$15:$B$19,H468)&gt;0),1,0)+IF(OR(TRIM(E468)="",COUNTIF(Config!$B$15:$B$19,E468)&gt;0),1,0)+IF(OR(TRIM(K468)="",COUNTIF(Config!$B$15:$B$19,K468)&gt;0),1,0)+IF(OR(TRIM(P468)="",COUNTIF(Config!$B$15:$B$19,P468)&gt;0),1,0)+IF(OR(TRIM(R468)="",COUNTIF(Config!$B$15:$B$19,R468)&gt;0),1,0)</f>
        <v>0</v>
      </c>
      <c r="AA468" s="1" cm="1">
        <f t="array" ref="AA468">SUMPRODUCT(LEN(H468)-LEN(SUBSTITUTE(H468,{"0";"1";"2";"3";"4";"5";"6";"7";"8";"9"},"")))</f>
        <v>12</v>
      </c>
      <c r="AC468" t="str">
        <f t="shared" si="51"/>
        <v>Invalid Email</v>
      </c>
      <c r="AD468">
        <f t="shared" si="52"/>
        <v>0</v>
      </c>
      <c r="AE468">
        <f t="shared" si="53"/>
        <v>1</v>
      </c>
      <c r="AF468" t="str">
        <f t="shared" si="54"/>
        <v>No</v>
      </c>
      <c r="AG468">
        <f t="shared" ca="1" si="55"/>
        <v>37</v>
      </c>
      <c r="AH468" t="str">
        <f ca="1">IF(OR(V468="",AG468=""),"Yes",IF(AG468&gt;Config!$B$41,"Yes","No"))</f>
        <v>No</v>
      </c>
    </row>
    <row r="469" spans="1:34" x14ac:dyDescent="0.25">
      <c r="A469" s="1" t="s">
        <v>4120</v>
      </c>
      <c r="B469" s="1" t="s">
        <v>765</v>
      </c>
      <c r="C469" s="1" t="s">
        <v>445</v>
      </c>
      <c r="D469" s="1" t="s">
        <v>4121</v>
      </c>
      <c r="E469" s="1" t="s">
        <v>283</v>
      </c>
      <c r="F469" s="1" t="s">
        <v>4122</v>
      </c>
      <c r="G469" t="str">
        <f t="shared" si="49"/>
        <v>Valid</v>
      </c>
      <c r="H469" s="1" t="s">
        <v>4123</v>
      </c>
      <c r="I469" t="str" cm="1">
        <f t="array" ref="I469">IF(OR(TRIM(H469)="",ISNUMBER(SEARCH("#",H469)),AA469&lt;Config!$B$8,SUMPRODUCT(--ISNUMBER(SEARCH({"a";"b";"c";"d";"e";"f";"g";"h";"i";"j";"k";"l";"m";"n";"o";"p";"q";"r";"s";"t";"u";"v";"w";"x";"y";"z"},H469)))&gt;0),"Invalid","Valid")</f>
        <v>Valid</v>
      </c>
      <c r="J469" s="1" t="s">
        <v>4124</v>
      </c>
      <c r="K469" s="1" t="s">
        <v>378</v>
      </c>
      <c r="L469" s="1" t="s">
        <v>102</v>
      </c>
      <c r="M469" s="1" t="s">
        <v>30</v>
      </c>
      <c r="N469" s="1" t="s">
        <v>358</v>
      </c>
      <c r="O469" s="1" t="s">
        <v>149</v>
      </c>
      <c r="P469" t="s">
        <v>53</v>
      </c>
      <c r="Q469" s="1" t="s">
        <v>54</v>
      </c>
      <c r="R469" s="1" t="s">
        <v>55</v>
      </c>
      <c r="S469" s="1" t="s">
        <v>4125</v>
      </c>
      <c r="T469" s="1" t="s">
        <v>4126</v>
      </c>
      <c r="U469" s="1" t="s">
        <v>4127</v>
      </c>
      <c r="V469" s="1" t="s">
        <v>4128</v>
      </c>
      <c r="W469" s="1" t="s">
        <v>202</v>
      </c>
      <c r="X469" t="str">
        <f t="shared" si="50"/>
        <v>Complete</v>
      </c>
      <c r="Y469">
        <f>MAX(0,100-IF(G469="Invalid",Config!$B$5,0)-IF(I469="Invalid",Config!$B$6,0)-IF(X469="Incomplete",Config!$B$7,0)-IF(AF469="Yes",Config!$B$37,0))</f>
        <v>75</v>
      </c>
      <c r="Z469" s="1">
        <f>IF(OR(TRIM(B469)="",COUNTIF(Config!$B$15:$B$19,B469)&gt;0),1,0)+IF(OR(TRIM(C469)="",COUNTIF(Config!$B$15:$B$19,C469)&gt;0),1,0)+IF(OR(TRIM(F469)="",COUNTIF(Config!$B$15:$B$19,F469)&gt;0),1,0)+IF(OR(TRIM(H469)="",COUNTIF(Config!$B$15:$B$19,H469)&gt;0),1,0)+IF(OR(TRIM(E469)="",COUNTIF(Config!$B$15:$B$19,E469)&gt;0),1,0)+IF(OR(TRIM(K469)="",COUNTIF(Config!$B$15:$B$19,K469)&gt;0),1,0)+IF(OR(TRIM(P469)="",COUNTIF(Config!$B$15:$B$19,P469)&gt;0),1,0)+IF(OR(TRIM(R469)="",COUNTIF(Config!$B$15:$B$19,R469)&gt;0),1,0)</f>
        <v>0</v>
      </c>
      <c r="AA469" s="1" cm="1">
        <f t="array" ref="AA469">SUMPRODUCT(LEN(H469)-LEN(SUBSTITUTE(H469,{"0";"1";"2";"3";"4";"5";"6";"7";"8";"9"},"")))</f>
        <v>12</v>
      </c>
      <c r="AC469" t="str">
        <f t="shared" si="51"/>
        <v>Potential Duplicate</v>
      </c>
      <c r="AD469">
        <f t="shared" si="52"/>
        <v>2</v>
      </c>
      <c r="AE469">
        <f t="shared" si="53"/>
        <v>2</v>
      </c>
      <c r="AF469" t="str">
        <f t="shared" si="54"/>
        <v>Yes</v>
      </c>
      <c r="AG469">
        <f t="shared" ca="1" si="55"/>
        <v>374</v>
      </c>
      <c r="AH469" t="str">
        <f ca="1">IF(OR(V469="",AG469=""),"Yes",IF(AG469&gt;Config!$B$41,"Yes","No"))</f>
        <v>Yes</v>
      </c>
    </row>
    <row r="470" spans="1:34" x14ac:dyDescent="0.25">
      <c r="A470" s="1" t="s">
        <v>4129</v>
      </c>
      <c r="B470" s="1" t="s">
        <v>565</v>
      </c>
      <c r="C470" s="1" t="s">
        <v>43</v>
      </c>
      <c r="D470" s="1" t="s">
        <v>4130</v>
      </c>
      <c r="E470" s="1" t="s">
        <v>34118</v>
      </c>
      <c r="F470" s="1" t="s">
        <v>4131</v>
      </c>
      <c r="G470" t="str">
        <f t="shared" si="49"/>
        <v>Valid</v>
      </c>
      <c r="H470" s="1" t="s">
        <v>4132</v>
      </c>
      <c r="I470" t="str" cm="1">
        <f t="array" ref="I470">IF(OR(TRIM(H470)="",ISNUMBER(SEARCH("#",H470)),AA470&lt;Config!$B$8,SUMPRODUCT(--ISNUMBER(SEARCH({"a";"b";"c";"d";"e";"f";"g";"h";"i";"j";"k";"l";"m";"n";"o";"p";"q";"r";"s";"t";"u";"v";"w";"x";"y";"z"},H470)))&gt;0),"Invalid","Valid")</f>
        <v>Valid</v>
      </c>
      <c r="J470" s="1" t="s">
        <v>4133</v>
      </c>
      <c r="K470" s="1" t="s">
        <v>28</v>
      </c>
      <c r="L470" s="1" t="s">
        <v>29</v>
      </c>
      <c r="M470" s="1" t="s">
        <v>343</v>
      </c>
      <c r="N470" s="1" t="s">
        <v>211</v>
      </c>
      <c r="O470" s="1" t="s">
        <v>196</v>
      </c>
      <c r="P470" t="s">
        <v>53</v>
      </c>
      <c r="Q470" s="1" t="s">
        <v>54</v>
      </c>
      <c r="R470" s="1" t="s">
        <v>415</v>
      </c>
      <c r="S470" s="1" t="s">
        <v>4134</v>
      </c>
      <c r="T470" s="1" t="s">
        <v>4135</v>
      </c>
      <c r="U470" s="1" t="s">
        <v>944</v>
      </c>
      <c r="V470" s="1" t="s">
        <v>140</v>
      </c>
      <c r="W470" s="1" t="s">
        <v>293</v>
      </c>
      <c r="X470" t="str">
        <f t="shared" si="50"/>
        <v>Complete</v>
      </c>
      <c r="Y470">
        <f>MAX(0,100-IF(G470="Invalid",Config!$B$5,0)-IF(I470="Invalid",Config!$B$6,0)-IF(X470="Incomplete",Config!$B$7,0)-IF(AF470="Yes",Config!$B$37,0))</f>
        <v>100</v>
      </c>
      <c r="Z470" s="1">
        <f>IF(OR(TRIM(B470)="",COUNTIF(Config!$B$15:$B$19,B470)&gt;0),1,0)+IF(OR(TRIM(C470)="",COUNTIF(Config!$B$15:$B$19,C470)&gt;0),1,0)+IF(OR(TRIM(F470)="",COUNTIF(Config!$B$15:$B$19,F470)&gt;0),1,0)+IF(OR(TRIM(H470)="",COUNTIF(Config!$B$15:$B$19,H470)&gt;0),1,0)+IF(OR(TRIM(E470)="",COUNTIF(Config!$B$15:$B$19,E470)&gt;0),1,0)+IF(OR(TRIM(K470)="",COUNTIF(Config!$B$15:$B$19,K470)&gt;0),1,0)+IF(OR(TRIM(P470)="",COUNTIF(Config!$B$15:$B$19,P470)&gt;0),1,0)+IF(OR(TRIM(R470)="",COUNTIF(Config!$B$15:$B$19,R470)&gt;0),1,0)</f>
        <v>0</v>
      </c>
      <c r="AA470" s="1" cm="1">
        <f t="array" ref="AA470">SUMPRODUCT(LEN(H470)-LEN(SUBSTITUTE(H470,{"0";"1";"2";"3";"4";"5";"6";"7";"8";"9"},"")))</f>
        <v>12</v>
      </c>
      <c r="AC470" t="str">
        <f t="shared" si="51"/>
        <v/>
      </c>
      <c r="AD470">
        <f t="shared" si="52"/>
        <v>1</v>
      </c>
      <c r="AE470">
        <f t="shared" si="53"/>
        <v>1</v>
      </c>
      <c r="AF470" t="str">
        <f t="shared" si="54"/>
        <v>No</v>
      </c>
      <c r="AG470">
        <f t="shared" ca="1" si="55"/>
        <v>37</v>
      </c>
      <c r="AH470" t="str">
        <f ca="1">IF(OR(V470="",AG470=""),"Yes",IF(AG470&gt;Config!$B$41,"Yes","No"))</f>
        <v>No</v>
      </c>
    </row>
    <row r="471" spans="1:34" x14ac:dyDescent="0.25">
      <c r="A471" s="1" t="s">
        <v>4136</v>
      </c>
      <c r="B471" s="1" t="s">
        <v>1165</v>
      </c>
      <c r="C471" s="1" t="s">
        <v>420</v>
      </c>
      <c r="D471" s="1" t="s">
        <v>4137</v>
      </c>
      <c r="E471" s="1" t="s">
        <v>34119</v>
      </c>
      <c r="F471" s="1" t="s">
        <v>4138</v>
      </c>
      <c r="G471" t="str">
        <f t="shared" si="49"/>
        <v>Valid</v>
      </c>
      <c r="H471" s="1" t="s">
        <v>4139</v>
      </c>
      <c r="I471" t="str" cm="1">
        <f t="array" ref="I471">IF(OR(TRIM(H471)="",ISNUMBER(SEARCH("#",H471)),AA471&lt;Config!$B$8,SUMPRODUCT(--ISNUMBER(SEARCH({"a";"b";"c";"d";"e";"f";"g";"h";"i";"j";"k";"l";"m";"n";"o";"p";"q";"r";"s";"t";"u";"v";"w";"x";"y";"z"},H471)))&gt;0),"Invalid","Valid")</f>
        <v>Valid</v>
      </c>
      <c r="J471" s="1" t="s">
        <v>4140</v>
      </c>
      <c r="K471" s="1" t="s">
        <v>133</v>
      </c>
      <c r="L471" s="1" t="s">
        <v>84</v>
      </c>
      <c r="M471" s="1" t="s">
        <v>517</v>
      </c>
      <c r="N471" s="1" t="s">
        <v>51</v>
      </c>
      <c r="O471" s="1" t="s">
        <v>52</v>
      </c>
      <c r="P471" t="s">
        <v>104</v>
      </c>
      <c r="Q471" s="1" t="s">
        <v>302</v>
      </c>
      <c r="R471" s="1" t="s">
        <v>922</v>
      </c>
      <c r="S471" s="1" t="s">
        <v>4141</v>
      </c>
      <c r="T471" s="1" t="s">
        <v>4142</v>
      </c>
      <c r="U471" s="1" t="s">
        <v>2372</v>
      </c>
      <c r="V471" s="1" t="s">
        <v>4143</v>
      </c>
      <c r="W471" s="1" t="s">
        <v>141</v>
      </c>
      <c r="X471" t="str">
        <f t="shared" si="50"/>
        <v>Complete</v>
      </c>
      <c r="Y471">
        <f>MAX(0,100-IF(G471="Invalid",Config!$B$5,0)-IF(I471="Invalid",Config!$B$6,0)-IF(X471="Incomplete",Config!$B$7,0)-IF(AF471="Yes",Config!$B$37,0))</f>
        <v>100</v>
      </c>
      <c r="Z471" s="1">
        <f>IF(OR(TRIM(B471)="",COUNTIF(Config!$B$15:$B$19,B471)&gt;0),1,0)+IF(OR(TRIM(C471)="",COUNTIF(Config!$B$15:$B$19,C471)&gt;0),1,0)+IF(OR(TRIM(F471)="",COUNTIF(Config!$B$15:$B$19,F471)&gt;0),1,0)+IF(OR(TRIM(H471)="",COUNTIF(Config!$B$15:$B$19,H471)&gt;0),1,0)+IF(OR(TRIM(E471)="",COUNTIF(Config!$B$15:$B$19,E471)&gt;0),1,0)+IF(OR(TRIM(K471)="",COUNTIF(Config!$B$15:$B$19,K471)&gt;0),1,0)+IF(OR(TRIM(P471)="",COUNTIF(Config!$B$15:$B$19,P471)&gt;0),1,0)+IF(OR(TRIM(R471)="",COUNTIF(Config!$B$15:$B$19,R471)&gt;0),1,0)</f>
        <v>0</v>
      </c>
      <c r="AA471" s="1" cm="1">
        <f t="array" ref="AA471">SUMPRODUCT(LEN(H471)-LEN(SUBSTITUTE(H471,{"0";"1";"2";"3";"4";"5";"6";"7";"8";"9"},"")))</f>
        <v>10</v>
      </c>
      <c r="AC471" t="str">
        <f t="shared" si="51"/>
        <v/>
      </c>
      <c r="AD471">
        <f t="shared" si="52"/>
        <v>1</v>
      </c>
      <c r="AE471">
        <f t="shared" si="53"/>
        <v>1</v>
      </c>
      <c r="AF471" t="str">
        <f t="shared" si="54"/>
        <v>No</v>
      </c>
      <c r="AG471">
        <f t="shared" ca="1" si="55"/>
        <v>169</v>
      </c>
      <c r="AH471" t="str">
        <f ca="1">IF(OR(V471="",AG471=""),"Yes",IF(AG471&gt;Config!$B$41,"Yes","No"))</f>
        <v>No</v>
      </c>
    </row>
    <row r="472" spans="1:34" x14ac:dyDescent="0.25">
      <c r="A472" s="1" t="s">
        <v>4144</v>
      </c>
      <c r="B472" s="1" t="s">
        <v>1015</v>
      </c>
      <c r="C472" s="1" t="s">
        <v>128</v>
      </c>
      <c r="D472" s="1" t="s">
        <v>4145</v>
      </c>
      <c r="E472" s="1" t="s">
        <v>34120</v>
      </c>
      <c r="F472" s="1" t="s">
        <v>4146</v>
      </c>
      <c r="G472" t="str">
        <f t="shared" si="49"/>
        <v>Valid</v>
      </c>
      <c r="H472" s="1" t="s">
        <v>4147</v>
      </c>
      <c r="I472" t="str" cm="1">
        <f t="array" ref="I472">IF(OR(TRIM(H472)="",ISNUMBER(SEARCH("#",H472)),AA472&lt;Config!$B$8,SUMPRODUCT(--ISNUMBER(SEARCH({"a";"b";"c";"d";"e";"f";"g";"h";"i";"j";"k";"l";"m";"n";"o";"p";"q";"r";"s";"t";"u";"v";"w";"x";"y";"z"},H472)))&gt;0),"Invalid","Valid")</f>
        <v>Valid</v>
      </c>
      <c r="J472" s="1" t="s">
        <v>4148</v>
      </c>
      <c r="K472" s="1" t="s">
        <v>481</v>
      </c>
      <c r="L472" s="1" t="s">
        <v>134</v>
      </c>
      <c r="M472" s="1" t="s">
        <v>235</v>
      </c>
      <c r="N472" s="1" t="s">
        <v>148</v>
      </c>
      <c r="O472" s="1" t="s">
        <v>180</v>
      </c>
      <c r="P472" t="s">
        <v>328</v>
      </c>
      <c r="Q472" s="1" t="s">
        <v>329</v>
      </c>
      <c r="R472" s="1" t="s">
        <v>4149</v>
      </c>
      <c r="S472" s="1" t="s">
        <v>4150</v>
      </c>
      <c r="T472" s="1" t="s">
        <v>4151</v>
      </c>
      <c r="U472" s="1" t="s">
        <v>4152</v>
      </c>
      <c r="V472" s="1" t="s">
        <v>4153</v>
      </c>
      <c r="W472" s="1" t="s">
        <v>40</v>
      </c>
      <c r="X472" t="str">
        <f t="shared" si="50"/>
        <v>Complete</v>
      </c>
      <c r="Y472">
        <f>MAX(0,100-IF(G472="Invalid",Config!$B$5,0)-IF(I472="Invalid",Config!$B$6,0)-IF(X472="Incomplete",Config!$B$7,0)-IF(AF472="Yes",Config!$B$37,0))</f>
        <v>100</v>
      </c>
      <c r="Z472" s="1">
        <f>IF(OR(TRIM(B472)="",COUNTIF(Config!$B$15:$B$19,B472)&gt;0),1,0)+IF(OR(TRIM(C472)="",COUNTIF(Config!$B$15:$B$19,C472)&gt;0),1,0)+IF(OR(TRIM(F472)="",COUNTIF(Config!$B$15:$B$19,F472)&gt;0),1,0)+IF(OR(TRIM(H472)="",COUNTIF(Config!$B$15:$B$19,H472)&gt;0),1,0)+IF(OR(TRIM(E472)="",COUNTIF(Config!$B$15:$B$19,E472)&gt;0),1,0)+IF(OR(TRIM(K472)="",COUNTIF(Config!$B$15:$B$19,K472)&gt;0),1,0)+IF(OR(TRIM(P472)="",COUNTIF(Config!$B$15:$B$19,P472)&gt;0),1,0)+IF(OR(TRIM(R472)="",COUNTIF(Config!$B$15:$B$19,R472)&gt;0),1,0)</f>
        <v>0</v>
      </c>
      <c r="AA472" s="1" cm="1">
        <f t="array" ref="AA472">SUMPRODUCT(LEN(H472)-LEN(SUBSTITUTE(H472,{"0";"1";"2";"3";"4";"5";"6";"7";"8";"9"},"")))</f>
        <v>11</v>
      </c>
      <c r="AC472" t="str">
        <f t="shared" si="51"/>
        <v/>
      </c>
      <c r="AD472">
        <f t="shared" si="52"/>
        <v>1</v>
      </c>
      <c r="AE472">
        <f t="shared" si="53"/>
        <v>1</v>
      </c>
      <c r="AF472" t="str">
        <f t="shared" si="54"/>
        <v>No</v>
      </c>
      <c r="AG472">
        <f t="shared" ca="1" si="55"/>
        <v>344</v>
      </c>
      <c r="AH472" t="str">
        <f ca="1">IF(OR(V472="",AG472=""),"Yes",IF(AG472&gt;Config!$B$41,"Yes","No"))</f>
        <v>No</v>
      </c>
    </row>
    <row r="473" spans="1:34" x14ac:dyDescent="0.25">
      <c r="A473" s="1" t="s">
        <v>4154</v>
      </c>
      <c r="B473" s="1" t="s">
        <v>42</v>
      </c>
      <c r="C473" s="1" t="s">
        <v>445</v>
      </c>
      <c r="D473" s="1" t="s">
        <v>4155</v>
      </c>
      <c r="E473" s="1" t="s">
        <v>34121</v>
      </c>
      <c r="F473" s="1" t="s">
        <v>4156</v>
      </c>
      <c r="G473" t="str">
        <f t="shared" si="49"/>
        <v>Valid</v>
      </c>
      <c r="H473" s="1" t="s">
        <v>4157</v>
      </c>
      <c r="I473" t="str" cm="1">
        <f t="array" ref="I473">IF(OR(TRIM(H473)="",ISNUMBER(SEARCH("#",H473)),AA473&lt;Config!$B$8,SUMPRODUCT(--ISNUMBER(SEARCH({"a";"b";"c";"d";"e";"f";"g";"h";"i";"j";"k";"l";"m";"n";"o";"p";"q";"r";"s";"t";"u";"v";"w";"x";"y";"z"},H473)))&gt;0),"Invalid","Valid")</f>
        <v>Valid</v>
      </c>
      <c r="J473" s="1" t="s">
        <v>4158</v>
      </c>
      <c r="K473" s="1" t="s">
        <v>625</v>
      </c>
      <c r="L473" s="1" t="s">
        <v>67</v>
      </c>
      <c r="M473" s="1" t="s">
        <v>135</v>
      </c>
      <c r="N473" s="1" t="s">
        <v>86</v>
      </c>
      <c r="O473" s="1" t="s">
        <v>52</v>
      </c>
      <c r="P473" t="s">
        <v>33</v>
      </c>
      <c r="Q473" s="1" t="s">
        <v>119</v>
      </c>
      <c r="R473" s="1" t="s">
        <v>482</v>
      </c>
      <c r="S473" s="1" t="s">
        <v>4159</v>
      </c>
      <c r="T473" s="1" t="s">
        <v>4160</v>
      </c>
      <c r="U473" s="1" t="s">
        <v>4161</v>
      </c>
      <c r="V473" s="1" t="s">
        <v>4162</v>
      </c>
      <c r="W473" s="1" t="s">
        <v>75</v>
      </c>
      <c r="X473" t="str">
        <f t="shared" si="50"/>
        <v>Complete</v>
      </c>
      <c r="Y473">
        <f>MAX(0,100-IF(G473="Invalid",Config!$B$5,0)-IF(I473="Invalid",Config!$B$6,0)-IF(X473="Incomplete",Config!$B$7,0)-IF(AF473="Yes",Config!$B$37,0))</f>
        <v>100</v>
      </c>
      <c r="Z473" s="1">
        <f>IF(OR(TRIM(B473)="",COUNTIF(Config!$B$15:$B$19,B473)&gt;0),1,0)+IF(OR(TRIM(C473)="",COUNTIF(Config!$B$15:$B$19,C473)&gt;0),1,0)+IF(OR(TRIM(F473)="",COUNTIF(Config!$B$15:$B$19,F473)&gt;0),1,0)+IF(OR(TRIM(H473)="",COUNTIF(Config!$B$15:$B$19,H473)&gt;0),1,0)+IF(OR(TRIM(E473)="",COUNTIF(Config!$B$15:$B$19,E473)&gt;0),1,0)+IF(OR(TRIM(K473)="",COUNTIF(Config!$B$15:$B$19,K473)&gt;0),1,0)+IF(OR(TRIM(P473)="",COUNTIF(Config!$B$15:$B$19,P473)&gt;0),1,0)+IF(OR(TRIM(R473)="",COUNTIF(Config!$B$15:$B$19,R473)&gt;0),1,0)</f>
        <v>0</v>
      </c>
      <c r="AA473" s="1" cm="1">
        <f t="array" ref="AA473">SUMPRODUCT(LEN(H473)-LEN(SUBSTITUTE(H473,{"0";"1";"2";"3";"4";"5";"6";"7";"8";"9"},"")))</f>
        <v>10</v>
      </c>
      <c r="AC473" t="str">
        <f t="shared" si="51"/>
        <v/>
      </c>
      <c r="AD473">
        <f t="shared" si="52"/>
        <v>1</v>
      </c>
      <c r="AE473">
        <f t="shared" si="53"/>
        <v>1</v>
      </c>
      <c r="AF473" t="str">
        <f t="shared" si="54"/>
        <v>No</v>
      </c>
      <c r="AG473">
        <f t="shared" ca="1" si="55"/>
        <v>475</v>
      </c>
      <c r="AH473" t="str">
        <f ca="1">IF(OR(V473="",AG473=""),"Yes",IF(AG473&gt;Config!$B$41,"Yes","No"))</f>
        <v>Yes</v>
      </c>
    </row>
    <row r="474" spans="1:34" x14ac:dyDescent="0.25">
      <c r="A474" s="1" t="s">
        <v>4163</v>
      </c>
      <c r="B474" s="1" t="s">
        <v>1616</v>
      </c>
      <c r="C474" s="1" t="s">
        <v>489</v>
      </c>
      <c r="D474" s="1" t="s">
        <v>4164</v>
      </c>
      <c r="E474" s="1" t="s">
        <v>34122</v>
      </c>
      <c r="F474" s="1" t="s">
        <v>4165</v>
      </c>
      <c r="G474" t="str">
        <f t="shared" si="49"/>
        <v>Valid</v>
      </c>
      <c r="H474" s="1" t="s">
        <v>4166</v>
      </c>
      <c r="I474" t="str" cm="1">
        <f t="array" ref="I474">IF(OR(TRIM(H474)="",ISNUMBER(SEARCH("#",H474)),AA474&lt;Config!$B$8,SUMPRODUCT(--ISNUMBER(SEARCH({"a";"b";"c";"d";"e";"f";"g";"h";"i";"j";"k";"l";"m";"n";"o";"p";"q";"r";"s";"t";"u";"v";"w";"x";"y";"z"},H474)))&gt;0),"Invalid","Valid")</f>
        <v>Valid</v>
      </c>
      <c r="J474" s="1" t="s">
        <v>4167</v>
      </c>
      <c r="K474" s="1" t="s">
        <v>83</v>
      </c>
      <c r="L474" s="1" t="s">
        <v>49</v>
      </c>
      <c r="M474" s="1" t="s">
        <v>30</v>
      </c>
      <c r="N474" s="1" t="s">
        <v>252</v>
      </c>
      <c r="O474" s="1" t="s">
        <v>69</v>
      </c>
      <c r="P474" t="s">
        <v>328</v>
      </c>
      <c r="Q474" s="1" t="s">
        <v>1046</v>
      </c>
      <c r="R474" s="1" t="s">
        <v>392</v>
      </c>
      <c r="S474" s="1" t="s">
        <v>4168</v>
      </c>
      <c r="T474" s="1" t="s">
        <v>4169</v>
      </c>
      <c r="U474" s="1" t="s">
        <v>474</v>
      </c>
      <c r="V474" s="1" t="s">
        <v>4170</v>
      </c>
      <c r="W474" s="1" t="s">
        <v>94</v>
      </c>
      <c r="X474" t="str">
        <f t="shared" si="50"/>
        <v>Complete</v>
      </c>
      <c r="Y474">
        <f>MAX(0,100-IF(G474="Invalid",Config!$B$5,0)-IF(I474="Invalid",Config!$B$6,0)-IF(X474="Incomplete",Config!$B$7,0)-IF(AF474="Yes",Config!$B$37,0))</f>
        <v>75</v>
      </c>
      <c r="Z474" s="1">
        <f>IF(OR(TRIM(B474)="",COUNTIF(Config!$B$15:$B$19,B474)&gt;0),1,0)+IF(OR(TRIM(C474)="",COUNTIF(Config!$B$15:$B$19,C474)&gt;0),1,0)+IF(OR(TRIM(F474)="",COUNTIF(Config!$B$15:$B$19,F474)&gt;0),1,0)+IF(OR(TRIM(H474)="",COUNTIF(Config!$B$15:$B$19,H474)&gt;0),1,0)+IF(OR(TRIM(E474)="",COUNTIF(Config!$B$15:$B$19,E474)&gt;0),1,0)+IF(OR(TRIM(K474)="",COUNTIF(Config!$B$15:$B$19,K474)&gt;0),1,0)+IF(OR(TRIM(P474)="",COUNTIF(Config!$B$15:$B$19,P474)&gt;0),1,0)+IF(OR(TRIM(R474)="",COUNTIF(Config!$B$15:$B$19,R474)&gt;0),1,0)</f>
        <v>0</v>
      </c>
      <c r="AA474" s="1" cm="1">
        <f t="array" ref="AA474">SUMPRODUCT(LEN(H474)-LEN(SUBSTITUTE(H474,{"0";"1";"2";"3";"4";"5";"6";"7";"8";"9"},"")))</f>
        <v>11</v>
      </c>
      <c r="AC474" t="str">
        <f t="shared" si="51"/>
        <v>Potential Duplicate</v>
      </c>
      <c r="AD474">
        <f t="shared" si="52"/>
        <v>2</v>
      </c>
      <c r="AE474">
        <f t="shared" si="53"/>
        <v>1</v>
      </c>
      <c r="AF474" t="str">
        <f t="shared" si="54"/>
        <v>Yes</v>
      </c>
      <c r="AG474">
        <f t="shared" ca="1" si="55"/>
        <v>39</v>
      </c>
      <c r="AH474" t="str">
        <f ca="1">IF(OR(V474="",AG474=""),"Yes",IF(AG474&gt;Config!$B$41,"Yes","No"))</f>
        <v>No</v>
      </c>
    </row>
    <row r="475" spans="1:34" x14ac:dyDescent="0.25">
      <c r="A475" s="1" t="s">
        <v>4171</v>
      </c>
      <c r="B475" s="1" t="s">
        <v>1982</v>
      </c>
      <c r="C475" s="1" t="s">
        <v>1806</v>
      </c>
      <c r="D475" s="1" t="s">
        <v>4172</v>
      </c>
      <c r="E475" s="1" t="s">
        <v>33829</v>
      </c>
      <c r="F475" s="1" t="s">
        <v>4173</v>
      </c>
      <c r="G475" t="str">
        <f t="shared" si="49"/>
        <v>Valid</v>
      </c>
      <c r="H475" s="1" t="s">
        <v>4174</v>
      </c>
      <c r="I475" t="str" cm="1">
        <f t="array" ref="I475">IF(OR(TRIM(H475)="",ISNUMBER(SEARCH("#",H475)),AA475&lt;Config!$B$8,SUMPRODUCT(--ISNUMBER(SEARCH({"a";"b";"c";"d";"e";"f";"g";"h";"i";"j";"k";"l";"m";"n";"o";"p";"q";"r";"s";"t";"u";"v";"w";"x";"y";"z"},H475)))&gt;0),"Invalid","Valid")</f>
        <v>Valid</v>
      </c>
      <c r="J475" s="1" t="s">
        <v>4175</v>
      </c>
      <c r="K475" s="1" t="s">
        <v>287</v>
      </c>
      <c r="L475" s="1" t="s">
        <v>450</v>
      </c>
      <c r="M475" s="1" t="s">
        <v>462</v>
      </c>
      <c r="N475" s="1" t="s">
        <v>713</v>
      </c>
      <c r="O475" s="1" t="s">
        <v>266</v>
      </c>
      <c r="P475" t="s">
        <v>236</v>
      </c>
      <c r="Q475" s="1" t="s">
        <v>253</v>
      </c>
      <c r="R475" s="1" t="s">
        <v>961</v>
      </c>
      <c r="S475" s="1" t="s">
        <v>4176</v>
      </c>
      <c r="T475" s="1" t="s">
        <v>4177</v>
      </c>
      <c r="U475" s="1" t="s">
        <v>4178</v>
      </c>
      <c r="V475" s="1" t="s">
        <v>1667</v>
      </c>
      <c r="W475" s="1" t="s">
        <v>202</v>
      </c>
      <c r="X475" t="str">
        <f t="shared" si="50"/>
        <v>Incomplete</v>
      </c>
      <c r="Y475">
        <f>MAX(0,100-IF(G475="Invalid",Config!$B$5,0)-IF(I475="Invalid",Config!$B$6,0)-IF(X475="Incomplete",Config!$B$7,0)-IF(AF475="Yes",Config!$B$37,0))</f>
        <v>60</v>
      </c>
      <c r="Z475" s="1">
        <f>IF(OR(TRIM(B475)="",COUNTIF(Config!$B$15:$B$19,B475)&gt;0),1,0)+IF(OR(TRIM(C475)="",COUNTIF(Config!$B$15:$B$19,C475)&gt;0),1,0)+IF(OR(TRIM(F475)="",COUNTIF(Config!$B$15:$B$19,F475)&gt;0),1,0)+IF(OR(TRIM(H475)="",COUNTIF(Config!$B$15:$B$19,H475)&gt;0),1,0)+IF(OR(TRIM(E475)="",COUNTIF(Config!$B$15:$B$19,E475)&gt;0),1,0)+IF(OR(TRIM(K475)="",COUNTIF(Config!$B$15:$B$19,K475)&gt;0),1,0)+IF(OR(TRIM(P475)="",COUNTIF(Config!$B$15:$B$19,P475)&gt;0),1,0)+IF(OR(TRIM(R475)="",COUNTIF(Config!$B$15:$B$19,R475)&gt;0),1,0)</f>
        <v>1</v>
      </c>
      <c r="AA475" s="1" cm="1">
        <f t="array" ref="AA475">SUMPRODUCT(LEN(H475)-LEN(SUBSTITUTE(H475,{"0";"1";"2";"3";"4";"5";"6";"7";"8";"9"},"")))</f>
        <v>12</v>
      </c>
      <c r="AC475" t="str">
        <f t="shared" si="51"/>
        <v>Incomplete Profile</v>
      </c>
      <c r="AD475">
        <f t="shared" si="52"/>
        <v>1</v>
      </c>
      <c r="AE475">
        <f t="shared" si="53"/>
        <v>1</v>
      </c>
      <c r="AF475" t="str">
        <f t="shared" si="54"/>
        <v>No</v>
      </c>
      <c r="AG475">
        <f t="shared" ca="1" si="55"/>
        <v>233</v>
      </c>
      <c r="AH475" t="str">
        <f ca="1">IF(OR(V475="",AG475=""),"Yes",IF(AG475&gt;Config!$B$41,"Yes","No"))</f>
        <v>No</v>
      </c>
    </row>
    <row r="476" spans="1:34" x14ac:dyDescent="0.25">
      <c r="A476" s="1" t="s">
        <v>4179</v>
      </c>
      <c r="B476" s="1" t="s">
        <v>188</v>
      </c>
      <c r="C476" s="1" t="s">
        <v>511</v>
      </c>
      <c r="D476" s="1" t="s">
        <v>32806</v>
      </c>
      <c r="E476" s="1" t="s">
        <v>34123</v>
      </c>
      <c r="F476" s="1" t="s">
        <v>4180</v>
      </c>
      <c r="G476" t="str">
        <f t="shared" si="49"/>
        <v>Valid</v>
      </c>
      <c r="H476" s="1" t="s">
        <v>4181</v>
      </c>
      <c r="I476" t="str" cm="1">
        <f t="array" ref="I476">IF(OR(TRIM(H476)="",ISNUMBER(SEARCH("#",H476)),AA476&lt;Config!$B$8,SUMPRODUCT(--ISNUMBER(SEARCH({"a";"b";"c";"d";"e";"f";"g";"h";"i";"j";"k";"l";"m";"n";"o";"p";"q";"r";"s";"t";"u";"v";"w";"x";"y";"z"},H476)))&gt;0),"Invalid","Valid")</f>
        <v>Valid</v>
      </c>
      <c r="J476" s="1" t="s">
        <v>4182</v>
      </c>
      <c r="K476" s="1" t="s">
        <v>504</v>
      </c>
      <c r="L476" s="1" t="s">
        <v>67</v>
      </c>
      <c r="M476" s="1" t="s">
        <v>103</v>
      </c>
      <c r="N476" s="1" t="s">
        <v>224</v>
      </c>
      <c r="O476" s="1" t="s">
        <v>69</v>
      </c>
      <c r="P476" t="s">
        <v>344</v>
      </c>
      <c r="Q476" s="1" t="s">
        <v>1199</v>
      </c>
      <c r="R476" s="1" t="s">
        <v>1200</v>
      </c>
      <c r="S476" s="1" t="s">
        <v>4183</v>
      </c>
      <c r="T476" s="1" t="s">
        <v>4184</v>
      </c>
      <c r="U476" s="1" t="s">
        <v>617</v>
      </c>
      <c r="V476" s="1" t="s">
        <v>4185</v>
      </c>
      <c r="W476" s="1" t="s">
        <v>186</v>
      </c>
      <c r="X476" t="str">
        <f t="shared" si="50"/>
        <v>Complete</v>
      </c>
      <c r="Y476">
        <f>MAX(0,100-IF(G476="Invalid",Config!$B$5,0)-IF(I476="Invalid",Config!$B$6,0)-IF(X476="Incomplete",Config!$B$7,0)-IF(AF476="Yes",Config!$B$37,0))</f>
        <v>100</v>
      </c>
      <c r="Z476" s="1">
        <f>IF(OR(TRIM(B476)="",COUNTIF(Config!$B$15:$B$19,B476)&gt;0),1,0)+IF(OR(TRIM(C476)="",COUNTIF(Config!$B$15:$B$19,C476)&gt;0),1,0)+IF(OR(TRIM(F476)="",COUNTIF(Config!$B$15:$B$19,F476)&gt;0),1,0)+IF(OR(TRIM(H476)="",COUNTIF(Config!$B$15:$B$19,H476)&gt;0),1,0)+IF(OR(TRIM(E476)="",COUNTIF(Config!$B$15:$B$19,E476)&gt;0),1,0)+IF(OR(TRIM(K476)="",COUNTIF(Config!$B$15:$B$19,K476)&gt;0),1,0)+IF(OR(TRIM(P476)="",COUNTIF(Config!$B$15:$B$19,P476)&gt;0),1,0)+IF(OR(TRIM(R476)="",COUNTIF(Config!$B$15:$B$19,R476)&gt;0),1,0)</f>
        <v>0</v>
      </c>
      <c r="AA476" s="1" cm="1">
        <f t="array" ref="AA476">SUMPRODUCT(LEN(H476)-LEN(SUBSTITUTE(H476,{"0";"1";"2";"3";"4";"5";"6";"7";"8";"9"},"")))</f>
        <v>11</v>
      </c>
      <c r="AC476" t="str">
        <f t="shared" si="51"/>
        <v/>
      </c>
      <c r="AD476">
        <f t="shared" si="52"/>
        <v>1</v>
      </c>
      <c r="AE476">
        <f t="shared" si="53"/>
        <v>1</v>
      </c>
      <c r="AF476" t="str">
        <f t="shared" si="54"/>
        <v>No</v>
      </c>
      <c r="AG476">
        <f t="shared" ca="1" si="55"/>
        <v>659</v>
      </c>
      <c r="AH476" t="str">
        <f ca="1">IF(OR(V476="",AG476=""),"Yes",IF(AG476&gt;Config!$B$41,"Yes","No"))</f>
        <v>Yes</v>
      </c>
    </row>
    <row r="477" spans="1:34" x14ac:dyDescent="0.25">
      <c r="A477" s="1" t="s">
        <v>4186</v>
      </c>
      <c r="B477" s="1" t="s">
        <v>917</v>
      </c>
      <c r="C477" s="1" t="s">
        <v>1496</v>
      </c>
      <c r="D477" s="1" t="s">
        <v>4187</v>
      </c>
      <c r="E477" s="1" t="s">
        <v>33866</v>
      </c>
      <c r="F477" s="1" t="s">
        <v>4188</v>
      </c>
      <c r="G477" t="str">
        <f t="shared" si="49"/>
        <v>Valid</v>
      </c>
      <c r="H477" s="1" t="s">
        <v>4189</v>
      </c>
      <c r="I477" t="str" cm="1">
        <f t="array" ref="I477">IF(OR(TRIM(H477)="",ISNUMBER(SEARCH("#",H477)),AA477&lt;Config!$B$8,SUMPRODUCT(--ISNUMBER(SEARCH({"a";"b";"c";"d";"e";"f";"g";"h";"i";"j";"k";"l";"m";"n";"o";"p";"q";"r";"s";"t";"u";"v";"w";"x";"y";"z"},H477)))&gt;0),"Invalid","Valid")</f>
        <v>Valid</v>
      </c>
      <c r="J477" s="1" t="s">
        <v>4190</v>
      </c>
      <c r="K477" s="1" t="s">
        <v>147</v>
      </c>
      <c r="L477" s="1" t="s">
        <v>67</v>
      </c>
      <c r="M477" s="1" t="s">
        <v>103</v>
      </c>
      <c r="N477" s="1" t="s">
        <v>224</v>
      </c>
      <c r="O477" s="1" t="s">
        <v>266</v>
      </c>
      <c r="P477" t="s">
        <v>104</v>
      </c>
      <c r="Q477" s="1" t="s">
        <v>732</v>
      </c>
      <c r="R477" s="1" t="s">
        <v>922</v>
      </c>
      <c r="S477" s="1" t="s">
        <v>4191</v>
      </c>
      <c r="T477" s="1" t="s">
        <v>4192</v>
      </c>
      <c r="U477" s="1" t="s">
        <v>4193</v>
      </c>
      <c r="V477" s="1" t="s">
        <v>4194</v>
      </c>
      <c r="W477" s="1" t="s">
        <v>75</v>
      </c>
      <c r="X477" t="str">
        <f t="shared" si="50"/>
        <v>Complete</v>
      </c>
      <c r="Y477">
        <f>MAX(0,100-IF(G477="Invalid",Config!$B$5,0)-IF(I477="Invalid",Config!$B$6,0)-IF(X477="Incomplete",Config!$B$7,0)-IF(AF477="Yes",Config!$B$37,0))</f>
        <v>100</v>
      </c>
      <c r="Z477" s="1">
        <f>IF(OR(TRIM(B477)="",COUNTIF(Config!$B$15:$B$19,B477)&gt;0),1,0)+IF(OR(TRIM(C477)="",COUNTIF(Config!$B$15:$B$19,C477)&gt;0),1,0)+IF(OR(TRIM(F477)="",COUNTIF(Config!$B$15:$B$19,F477)&gt;0),1,0)+IF(OR(TRIM(H477)="",COUNTIF(Config!$B$15:$B$19,H477)&gt;0),1,0)+IF(OR(TRIM(E477)="",COUNTIF(Config!$B$15:$B$19,E477)&gt;0),1,0)+IF(OR(TRIM(K477)="",COUNTIF(Config!$B$15:$B$19,K477)&gt;0),1,0)+IF(OR(TRIM(P477)="",COUNTIF(Config!$B$15:$B$19,P477)&gt;0),1,0)+IF(OR(TRIM(R477)="",COUNTIF(Config!$B$15:$B$19,R477)&gt;0),1,0)</f>
        <v>0</v>
      </c>
      <c r="AA477" s="1" cm="1">
        <f t="array" ref="AA477">SUMPRODUCT(LEN(H477)-LEN(SUBSTITUTE(H477,{"0";"1";"2";"3";"4";"5";"6";"7";"8";"9"},"")))</f>
        <v>11</v>
      </c>
      <c r="AC477" t="str">
        <f t="shared" si="51"/>
        <v/>
      </c>
      <c r="AD477">
        <f t="shared" si="52"/>
        <v>1</v>
      </c>
      <c r="AE477">
        <f t="shared" si="53"/>
        <v>1</v>
      </c>
      <c r="AF477" t="str">
        <f t="shared" si="54"/>
        <v>No</v>
      </c>
      <c r="AG477">
        <f t="shared" ca="1" si="55"/>
        <v>248</v>
      </c>
      <c r="AH477" t="str">
        <f ca="1">IF(OR(V477="",AG477=""),"Yes",IF(AG477&gt;Config!$B$41,"Yes","No"))</f>
        <v>No</v>
      </c>
    </row>
    <row r="478" spans="1:34" x14ac:dyDescent="0.25">
      <c r="A478" s="1" t="s">
        <v>4195</v>
      </c>
      <c r="B478" s="1" t="s">
        <v>33815</v>
      </c>
      <c r="C478" s="1" t="s">
        <v>566</v>
      </c>
      <c r="D478" s="1" t="s">
        <v>566</v>
      </c>
      <c r="E478" s="1" t="s">
        <v>34124</v>
      </c>
      <c r="F478" s="1" t="s">
        <v>4196</v>
      </c>
      <c r="G478" t="str">
        <f t="shared" si="49"/>
        <v>Valid</v>
      </c>
      <c r="H478" s="1" t="s">
        <v>4197</v>
      </c>
      <c r="I478" t="str" cm="1">
        <f t="array" ref="I478">IF(OR(TRIM(H478)="",ISNUMBER(SEARCH("#",H478)),AA478&lt;Config!$B$8,SUMPRODUCT(--ISNUMBER(SEARCH({"a";"b";"c";"d";"e";"f";"g";"h";"i";"j";"k";"l";"m";"n";"o";"p";"q";"r";"s";"t";"u";"v";"w";"x";"y";"z"},H478)))&gt;0),"Invalid","Valid")</f>
        <v>Valid</v>
      </c>
      <c r="J478" s="1" t="s">
        <v>4198</v>
      </c>
      <c r="K478" s="1" t="s">
        <v>117</v>
      </c>
      <c r="L478" s="1" t="s">
        <v>84</v>
      </c>
      <c r="M478" s="1" t="s">
        <v>30</v>
      </c>
      <c r="N478" s="1" t="s">
        <v>437</v>
      </c>
      <c r="O478" s="1" t="s">
        <v>69</v>
      </c>
      <c r="P478" t="s">
        <v>590</v>
      </c>
      <c r="Q478" s="1" t="s">
        <v>844</v>
      </c>
      <c r="R478" s="1" t="s">
        <v>845</v>
      </c>
      <c r="S478" s="1" t="s">
        <v>4199</v>
      </c>
      <c r="T478" s="1" t="s">
        <v>4200</v>
      </c>
      <c r="U478" s="1" t="s">
        <v>1318</v>
      </c>
      <c r="V478" s="1" t="s">
        <v>4201</v>
      </c>
      <c r="W478" s="1" t="s">
        <v>60</v>
      </c>
      <c r="X478" t="str">
        <f t="shared" si="50"/>
        <v>Incomplete</v>
      </c>
      <c r="Y478">
        <f>MAX(0,100-IF(G478="Invalid",Config!$B$5,0)-IF(I478="Invalid",Config!$B$6,0)-IF(X478="Incomplete",Config!$B$7,0)-IF(AF478="Yes",Config!$B$37,0))</f>
        <v>60</v>
      </c>
      <c r="Z478" s="1">
        <f>IF(OR(TRIM(B478)="",COUNTIF(Config!$B$15:$B$19,B478)&gt;0),1,0)+IF(OR(TRIM(C478)="",COUNTIF(Config!$B$15:$B$19,C478)&gt;0),1,0)+IF(OR(TRIM(F478)="",COUNTIF(Config!$B$15:$B$19,F478)&gt;0),1,0)+IF(OR(TRIM(H478)="",COUNTIF(Config!$B$15:$B$19,H478)&gt;0),1,0)+IF(OR(TRIM(E478)="",COUNTIF(Config!$B$15:$B$19,E478)&gt;0),1,0)+IF(OR(TRIM(K478)="",COUNTIF(Config!$B$15:$B$19,K478)&gt;0),1,0)+IF(OR(TRIM(P478)="",COUNTIF(Config!$B$15:$B$19,P478)&gt;0),1,0)+IF(OR(TRIM(R478)="",COUNTIF(Config!$B$15:$B$19,R478)&gt;0),1,0)</f>
        <v>1</v>
      </c>
      <c r="AA478" s="1" cm="1">
        <f t="array" ref="AA478">SUMPRODUCT(LEN(H478)-LEN(SUBSTITUTE(H478,{"0";"1";"2";"3";"4";"5";"6";"7";"8";"9"},"")))</f>
        <v>12</v>
      </c>
      <c r="AC478" t="str">
        <f t="shared" si="51"/>
        <v>Incomplete Profile</v>
      </c>
      <c r="AD478">
        <f t="shared" si="52"/>
        <v>1</v>
      </c>
      <c r="AE478">
        <f t="shared" si="53"/>
        <v>1</v>
      </c>
      <c r="AF478" t="str">
        <f t="shared" si="54"/>
        <v>No</v>
      </c>
      <c r="AG478">
        <f t="shared" ca="1" si="55"/>
        <v>65</v>
      </c>
      <c r="AH478" t="str">
        <f ca="1">IF(OR(V478="",AG478=""),"Yes",IF(AG478&gt;Config!$B$41,"Yes","No"))</f>
        <v>No</v>
      </c>
    </row>
    <row r="479" spans="1:34" x14ac:dyDescent="0.25">
      <c r="A479" s="1" t="s">
        <v>4202</v>
      </c>
      <c r="B479" s="1" t="s">
        <v>2778</v>
      </c>
      <c r="C479" s="1" t="s">
        <v>545</v>
      </c>
      <c r="D479" s="1" t="s">
        <v>4203</v>
      </c>
      <c r="E479" s="1" t="s">
        <v>34125</v>
      </c>
      <c r="F479" s="1" t="s">
        <v>4204</v>
      </c>
      <c r="G479" t="str">
        <f t="shared" si="49"/>
        <v>Valid</v>
      </c>
      <c r="H479" s="1" t="s">
        <v>4205</v>
      </c>
      <c r="I479" t="str" cm="1">
        <f t="array" ref="I479">IF(OR(TRIM(H479)="",ISNUMBER(SEARCH("#",H479)),AA479&lt;Config!$B$8,SUMPRODUCT(--ISNUMBER(SEARCH({"a";"b";"c";"d";"e";"f";"g";"h";"i";"j";"k";"l";"m";"n";"o";"p";"q";"r";"s";"t";"u";"v";"w";"x";"y";"z"},H479)))&gt;0),"Invalid","Valid")</f>
        <v>Valid</v>
      </c>
      <c r="J479" s="1" t="s">
        <v>4206</v>
      </c>
      <c r="K479" s="1" t="s">
        <v>1001</v>
      </c>
      <c r="L479" s="1" t="s">
        <v>179</v>
      </c>
      <c r="M479" s="1" t="s">
        <v>33827</v>
      </c>
      <c r="N479" s="1" t="s">
        <v>252</v>
      </c>
      <c r="O479" s="1" t="s">
        <v>180</v>
      </c>
      <c r="P479" t="s">
        <v>87</v>
      </c>
      <c r="Q479" s="1" t="s">
        <v>438</v>
      </c>
      <c r="R479" s="1" t="s">
        <v>550</v>
      </c>
      <c r="S479" s="1" t="s">
        <v>4207</v>
      </c>
      <c r="T479" s="1" t="s">
        <v>4208</v>
      </c>
      <c r="U479" s="1" t="s">
        <v>4209</v>
      </c>
      <c r="V479" s="1" t="s">
        <v>4210</v>
      </c>
      <c r="W479" s="1" t="s">
        <v>94</v>
      </c>
      <c r="X479" t="str">
        <f t="shared" si="50"/>
        <v>Complete</v>
      </c>
      <c r="Y479">
        <f>MAX(0,100-IF(G479="Invalid",Config!$B$5,0)-IF(I479="Invalid",Config!$B$6,0)-IF(X479="Incomplete",Config!$B$7,0)-IF(AF479="Yes",Config!$B$37,0))</f>
        <v>75</v>
      </c>
      <c r="Z479" s="1">
        <f>IF(OR(TRIM(B479)="",COUNTIF(Config!$B$15:$B$19,B479)&gt;0),1,0)+IF(OR(TRIM(C479)="",COUNTIF(Config!$B$15:$B$19,C479)&gt;0),1,0)+IF(OR(TRIM(F479)="",COUNTIF(Config!$B$15:$B$19,F479)&gt;0),1,0)+IF(OR(TRIM(H479)="",COUNTIF(Config!$B$15:$B$19,H479)&gt;0),1,0)+IF(OR(TRIM(E479)="",COUNTIF(Config!$B$15:$B$19,E479)&gt;0),1,0)+IF(OR(TRIM(K479)="",COUNTIF(Config!$B$15:$B$19,K479)&gt;0),1,0)+IF(OR(TRIM(P479)="",COUNTIF(Config!$B$15:$B$19,P479)&gt;0),1,0)+IF(OR(TRIM(R479)="",COUNTIF(Config!$B$15:$B$19,R479)&gt;0),1,0)</f>
        <v>0</v>
      </c>
      <c r="AA479" s="1" cm="1">
        <f t="array" ref="AA479">SUMPRODUCT(LEN(H479)-LEN(SUBSTITUTE(H479,{"0";"1";"2";"3";"4";"5";"6";"7";"8";"9"},"")))</f>
        <v>11</v>
      </c>
      <c r="AC479" t="str">
        <f t="shared" si="51"/>
        <v>Potential Duplicate</v>
      </c>
      <c r="AD479">
        <f t="shared" si="52"/>
        <v>2</v>
      </c>
      <c r="AE479">
        <f t="shared" si="53"/>
        <v>1</v>
      </c>
      <c r="AF479" t="str">
        <f t="shared" si="54"/>
        <v>Yes</v>
      </c>
      <c r="AG479">
        <f t="shared" ca="1" si="55"/>
        <v>571</v>
      </c>
      <c r="AH479" t="str">
        <f ca="1">IF(OR(V479="",AG479=""),"Yes",IF(AG479&gt;Config!$B$41,"Yes","No"))</f>
        <v>Yes</v>
      </c>
    </row>
    <row r="480" spans="1:34" x14ac:dyDescent="0.25">
      <c r="A480" s="1" t="s">
        <v>4211</v>
      </c>
      <c r="B480" s="1" t="s">
        <v>42</v>
      </c>
      <c r="C480" s="1" t="s">
        <v>157</v>
      </c>
      <c r="D480" s="1" t="s">
        <v>4212</v>
      </c>
      <c r="E480" s="1" t="s">
        <v>33899</v>
      </c>
      <c r="F480" s="1" t="s">
        <v>4213</v>
      </c>
      <c r="G480" t="str">
        <f t="shared" si="49"/>
        <v>Valid</v>
      </c>
      <c r="H480" s="1" t="s">
        <v>4214</v>
      </c>
      <c r="I480" t="str" cm="1">
        <f t="array" ref="I480">IF(OR(TRIM(H480)="",ISNUMBER(SEARCH("#",H480)),AA480&lt;Config!$B$8,SUMPRODUCT(--ISNUMBER(SEARCH({"a";"b";"c";"d";"e";"f";"g";"h";"i";"j";"k";"l";"m";"n";"o";"p";"q";"r";"s";"t";"u";"v";"w";"x";"y";"z"},H480)))&gt;0),"Invalid","Valid")</f>
        <v>Valid</v>
      </c>
      <c r="J480" s="1" t="s">
        <v>4215</v>
      </c>
      <c r="K480" s="1" t="s">
        <v>504</v>
      </c>
      <c r="L480" s="1" t="s">
        <v>102</v>
      </c>
      <c r="M480" s="1" t="s">
        <v>103</v>
      </c>
      <c r="N480" s="1" t="s">
        <v>252</v>
      </c>
      <c r="O480" s="1" t="s">
        <v>196</v>
      </c>
      <c r="P480" t="s">
        <v>87</v>
      </c>
      <c r="Q480" s="1" t="s">
        <v>438</v>
      </c>
      <c r="R480" s="1" t="s">
        <v>550</v>
      </c>
      <c r="S480" s="1" t="s">
        <v>4216</v>
      </c>
      <c r="T480" s="1" t="s">
        <v>4217</v>
      </c>
      <c r="U480" s="1" t="s">
        <v>1076</v>
      </c>
      <c r="V480" s="1" t="s">
        <v>140</v>
      </c>
      <c r="W480" s="1" t="s">
        <v>202</v>
      </c>
      <c r="X480" t="str">
        <f t="shared" si="50"/>
        <v>Complete</v>
      </c>
      <c r="Y480">
        <f>MAX(0,100-IF(G480="Invalid",Config!$B$5,0)-IF(I480="Invalid",Config!$B$6,0)-IF(X480="Incomplete",Config!$B$7,0)-IF(AF480="Yes",Config!$B$37,0))</f>
        <v>100</v>
      </c>
      <c r="Z480" s="1">
        <f>IF(OR(TRIM(B480)="",COUNTIF(Config!$B$15:$B$19,B480)&gt;0),1,0)+IF(OR(TRIM(C480)="",COUNTIF(Config!$B$15:$B$19,C480)&gt;0),1,0)+IF(OR(TRIM(F480)="",COUNTIF(Config!$B$15:$B$19,F480)&gt;0),1,0)+IF(OR(TRIM(H480)="",COUNTIF(Config!$B$15:$B$19,H480)&gt;0),1,0)+IF(OR(TRIM(E480)="",COUNTIF(Config!$B$15:$B$19,E480)&gt;0),1,0)+IF(OR(TRIM(K480)="",COUNTIF(Config!$B$15:$B$19,K480)&gt;0),1,0)+IF(OR(TRIM(P480)="",COUNTIF(Config!$B$15:$B$19,P480)&gt;0),1,0)+IF(OR(TRIM(R480)="",COUNTIF(Config!$B$15:$B$19,R480)&gt;0),1,0)</f>
        <v>0</v>
      </c>
      <c r="AA480" s="1" cm="1">
        <f t="array" ref="AA480">SUMPRODUCT(LEN(H480)-LEN(SUBSTITUTE(H480,{"0";"1";"2";"3";"4";"5";"6";"7";"8";"9"},"")))</f>
        <v>11</v>
      </c>
      <c r="AC480" t="str">
        <f t="shared" si="51"/>
        <v/>
      </c>
      <c r="AD480">
        <f t="shared" si="52"/>
        <v>1</v>
      </c>
      <c r="AE480">
        <f t="shared" si="53"/>
        <v>1</v>
      </c>
      <c r="AF480" t="str">
        <f t="shared" si="54"/>
        <v>No</v>
      </c>
      <c r="AG480">
        <f t="shared" ca="1" si="55"/>
        <v>37</v>
      </c>
      <c r="AH480" t="str">
        <f ca="1">IF(OR(V480="",AG480=""),"Yes",IF(AG480&gt;Config!$B$41,"Yes","No"))</f>
        <v>No</v>
      </c>
    </row>
    <row r="481" spans="1:34" x14ac:dyDescent="0.25">
      <c r="A481" s="1" t="s">
        <v>4218</v>
      </c>
      <c r="B481" s="1" t="s">
        <v>1006</v>
      </c>
      <c r="C481" s="1" t="s">
        <v>33815</v>
      </c>
      <c r="D481" s="1" t="s">
        <v>1006</v>
      </c>
      <c r="E481" s="1" t="s">
        <v>33927</v>
      </c>
      <c r="F481" s="1" t="s">
        <v>4219</v>
      </c>
      <c r="G481" t="str">
        <f t="shared" si="49"/>
        <v>Valid</v>
      </c>
      <c r="H481" s="1" t="s">
        <v>4220</v>
      </c>
      <c r="I481" t="str" cm="1">
        <f t="array" ref="I481">IF(OR(TRIM(H481)="",ISNUMBER(SEARCH("#",H481)),AA481&lt;Config!$B$8,SUMPRODUCT(--ISNUMBER(SEARCH({"a";"b";"c";"d";"e";"f";"g";"h";"i";"j";"k";"l";"m";"n";"o";"p";"q";"r";"s";"t";"u";"v";"w";"x";"y";"z"},H481)))&gt;0),"Invalid","Valid")</f>
        <v>Valid</v>
      </c>
      <c r="J481" s="1" t="s">
        <v>4221</v>
      </c>
      <c r="K481" s="1" t="s">
        <v>264</v>
      </c>
      <c r="L481" s="1" t="s">
        <v>134</v>
      </c>
      <c r="M481" s="1" t="s">
        <v>462</v>
      </c>
      <c r="N481" s="1" t="s">
        <v>68</v>
      </c>
      <c r="O481" s="1" t="s">
        <v>180</v>
      </c>
      <c r="P481" t="s">
        <v>590</v>
      </c>
      <c r="Q481" s="1" t="s">
        <v>844</v>
      </c>
      <c r="R481" s="1" t="s">
        <v>592</v>
      </c>
      <c r="S481" s="1" t="s">
        <v>4222</v>
      </c>
      <c r="T481" s="1" t="s">
        <v>4223</v>
      </c>
      <c r="U481" s="1" t="s">
        <v>4201</v>
      </c>
      <c r="V481" s="1" t="s">
        <v>1255</v>
      </c>
      <c r="W481" s="1" t="s">
        <v>125</v>
      </c>
      <c r="X481" t="str">
        <f t="shared" si="50"/>
        <v>Incomplete</v>
      </c>
      <c r="Y481">
        <f>MAX(0,100-IF(G481="Invalid",Config!$B$5,0)-IF(I481="Invalid",Config!$B$6,0)-IF(X481="Incomplete",Config!$B$7,0)-IF(AF481="Yes",Config!$B$37,0))</f>
        <v>60</v>
      </c>
      <c r="Z481" s="1">
        <f>IF(OR(TRIM(B481)="",COUNTIF(Config!$B$15:$B$19,B481)&gt;0),1,0)+IF(OR(TRIM(C481)="",COUNTIF(Config!$B$15:$B$19,C481)&gt;0),1,0)+IF(OR(TRIM(F481)="",COUNTIF(Config!$B$15:$B$19,F481)&gt;0),1,0)+IF(OR(TRIM(H481)="",COUNTIF(Config!$B$15:$B$19,H481)&gt;0),1,0)+IF(OR(TRIM(E481)="",COUNTIF(Config!$B$15:$B$19,E481)&gt;0),1,0)+IF(OR(TRIM(K481)="",COUNTIF(Config!$B$15:$B$19,K481)&gt;0),1,0)+IF(OR(TRIM(P481)="",COUNTIF(Config!$B$15:$B$19,P481)&gt;0),1,0)+IF(OR(TRIM(R481)="",COUNTIF(Config!$B$15:$B$19,R481)&gt;0),1,0)</f>
        <v>1</v>
      </c>
      <c r="AA481" s="1" cm="1">
        <f t="array" ref="AA481">SUMPRODUCT(LEN(H481)-LEN(SUBSTITUTE(H481,{"0";"1";"2";"3";"4";"5";"6";"7";"8";"9"},"")))</f>
        <v>12</v>
      </c>
      <c r="AC481" t="str">
        <f t="shared" si="51"/>
        <v>Incomplete Profile</v>
      </c>
      <c r="AD481">
        <f t="shared" si="52"/>
        <v>1</v>
      </c>
      <c r="AE481">
        <f t="shared" si="53"/>
        <v>1</v>
      </c>
      <c r="AF481" t="str">
        <f t="shared" si="54"/>
        <v>No</v>
      </c>
      <c r="AG481">
        <f t="shared" ca="1" si="55"/>
        <v>116</v>
      </c>
      <c r="AH481" t="str">
        <f ca="1">IF(OR(V481="",AG481=""),"Yes",IF(AG481&gt;Config!$B$41,"Yes","No"))</f>
        <v>No</v>
      </c>
    </row>
    <row r="482" spans="1:34" x14ac:dyDescent="0.25">
      <c r="A482" s="1" t="s">
        <v>4224</v>
      </c>
      <c r="B482" s="1" t="s">
        <v>544</v>
      </c>
      <c r="C482" s="1" t="s">
        <v>128</v>
      </c>
      <c r="D482" s="1" t="s">
        <v>4225</v>
      </c>
      <c r="E482" s="1" t="s">
        <v>34126</v>
      </c>
      <c r="F482" s="1" t="s">
        <v>4226</v>
      </c>
      <c r="G482" t="str">
        <f t="shared" si="49"/>
        <v>Valid</v>
      </c>
      <c r="H482" s="1" t="s">
        <v>4227</v>
      </c>
      <c r="I482" t="str" cm="1">
        <f t="array" ref="I482">IF(OR(TRIM(H482)="",ISNUMBER(SEARCH("#",H482)),AA482&lt;Config!$B$8,SUMPRODUCT(--ISNUMBER(SEARCH({"a";"b";"c";"d";"e";"f";"g";"h";"i";"j";"k";"l";"m";"n";"o";"p";"q";"r";"s";"t";"u";"v";"w";"x";"y";"z"},H482)))&gt;0),"Invalid","Valid")</f>
        <v>Valid</v>
      </c>
      <c r="J482" s="1" t="s">
        <v>4228</v>
      </c>
      <c r="K482" s="1" t="s">
        <v>369</v>
      </c>
      <c r="L482" s="1" t="s">
        <v>29</v>
      </c>
      <c r="M482" s="1" t="s">
        <v>33827</v>
      </c>
      <c r="N482" s="1" t="s">
        <v>713</v>
      </c>
      <c r="O482" s="1" t="s">
        <v>149</v>
      </c>
      <c r="P482" t="s">
        <v>236</v>
      </c>
      <c r="Q482" s="1" t="s">
        <v>254</v>
      </c>
      <c r="R482" s="1" t="s">
        <v>254</v>
      </c>
      <c r="S482" s="1" t="s">
        <v>1570</v>
      </c>
      <c r="T482" s="1" t="s">
        <v>4229</v>
      </c>
      <c r="U482" s="1" t="s">
        <v>4230</v>
      </c>
      <c r="V482" s="1" t="s">
        <v>4231</v>
      </c>
      <c r="W482" s="1" t="s">
        <v>60</v>
      </c>
      <c r="X482" t="str">
        <f t="shared" si="50"/>
        <v>Complete</v>
      </c>
      <c r="Y482">
        <f>MAX(0,100-IF(G482="Invalid",Config!$B$5,0)-IF(I482="Invalid",Config!$B$6,0)-IF(X482="Incomplete",Config!$B$7,0)-IF(AF482="Yes",Config!$B$37,0))</f>
        <v>100</v>
      </c>
      <c r="Z482" s="1">
        <f>IF(OR(TRIM(B482)="",COUNTIF(Config!$B$15:$B$19,B482)&gt;0),1,0)+IF(OR(TRIM(C482)="",COUNTIF(Config!$B$15:$B$19,C482)&gt;0),1,0)+IF(OR(TRIM(F482)="",COUNTIF(Config!$B$15:$B$19,F482)&gt;0),1,0)+IF(OR(TRIM(H482)="",COUNTIF(Config!$B$15:$B$19,H482)&gt;0),1,0)+IF(OR(TRIM(E482)="",COUNTIF(Config!$B$15:$B$19,E482)&gt;0),1,0)+IF(OR(TRIM(K482)="",COUNTIF(Config!$B$15:$B$19,K482)&gt;0),1,0)+IF(OR(TRIM(P482)="",COUNTIF(Config!$B$15:$B$19,P482)&gt;0),1,0)+IF(OR(TRIM(R482)="",COUNTIF(Config!$B$15:$B$19,R482)&gt;0),1,0)</f>
        <v>0</v>
      </c>
      <c r="AA482" s="1" cm="1">
        <f t="array" ref="AA482">SUMPRODUCT(LEN(H482)-LEN(SUBSTITUTE(H482,{"0";"1";"2";"3";"4";"5";"6";"7";"8";"9"},"")))</f>
        <v>12</v>
      </c>
      <c r="AC482" t="str">
        <f t="shared" si="51"/>
        <v/>
      </c>
      <c r="AD482">
        <f t="shared" si="52"/>
        <v>1</v>
      </c>
      <c r="AE482">
        <f t="shared" si="53"/>
        <v>1</v>
      </c>
      <c r="AF482" t="str">
        <f t="shared" si="54"/>
        <v>No</v>
      </c>
      <c r="AG482">
        <f t="shared" ca="1" si="55"/>
        <v>228</v>
      </c>
      <c r="AH482" t="str">
        <f ca="1">IF(OR(V482="",AG482=""),"Yes",IF(AG482&gt;Config!$B$41,"Yes","No"))</f>
        <v>No</v>
      </c>
    </row>
    <row r="483" spans="1:34" x14ac:dyDescent="0.25">
      <c r="A483" s="1" t="s">
        <v>4232</v>
      </c>
      <c r="B483" s="1" t="s">
        <v>2374</v>
      </c>
      <c r="C483" s="1" t="s">
        <v>353</v>
      </c>
      <c r="D483" s="1" t="s">
        <v>4233</v>
      </c>
      <c r="E483" s="1" t="s">
        <v>34127</v>
      </c>
      <c r="F483" s="1" t="s">
        <v>4234</v>
      </c>
      <c r="G483" t="str">
        <f t="shared" si="49"/>
        <v>Valid</v>
      </c>
      <c r="H483" s="1" t="s">
        <v>4235</v>
      </c>
      <c r="I483" t="str" cm="1">
        <f t="array" ref="I483">IF(OR(TRIM(H483)="",ISNUMBER(SEARCH("#",H483)),AA483&lt;Config!$B$8,SUMPRODUCT(--ISNUMBER(SEARCH({"a";"b";"c";"d";"e";"f";"g";"h";"i";"j";"k";"l";"m";"n";"o";"p";"q";"r";"s";"t";"u";"v";"w";"x";"y";"z"},H483)))&gt;0),"Invalid","Valid")</f>
        <v>Valid</v>
      </c>
      <c r="J483" s="1" t="s">
        <v>4236</v>
      </c>
      <c r="K483" s="1" t="s">
        <v>163</v>
      </c>
      <c r="L483" s="1" t="s">
        <v>102</v>
      </c>
      <c r="M483" s="1" t="s">
        <v>251</v>
      </c>
      <c r="N483" s="1" t="s">
        <v>358</v>
      </c>
      <c r="O483" s="1" t="s">
        <v>69</v>
      </c>
      <c r="P483" t="s">
        <v>328</v>
      </c>
      <c r="Q483" s="1" t="s">
        <v>329</v>
      </c>
      <c r="R483" s="1" t="s">
        <v>330</v>
      </c>
      <c r="S483" s="1" t="s">
        <v>4237</v>
      </c>
      <c r="T483" s="1" t="s">
        <v>4238</v>
      </c>
      <c r="U483" s="1" t="s">
        <v>1650</v>
      </c>
      <c r="V483" s="1" t="s">
        <v>140</v>
      </c>
      <c r="W483" s="1" t="s">
        <v>75</v>
      </c>
      <c r="X483" t="str">
        <f t="shared" si="50"/>
        <v>Complete</v>
      </c>
      <c r="Y483">
        <f>MAX(0,100-IF(G483="Invalid",Config!$B$5,0)-IF(I483="Invalid",Config!$B$6,0)-IF(X483="Incomplete",Config!$B$7,0)-IF(AF483="Yes",Config!$B$37,0))</f>
        <v>100</v>
      </c>
      <c r="Z483" s="1">
        <f>IF(OR(TRIM(B483)="",COUNTIF(Config!$B$15:$B$19,B483)&gt;0),1,0)+IF(OR(TRIM(C483)="",COUNTIF(Config!$B$15:$B$19,C483)&gt;0),1,0)+IF(OR(TRIM(F483)="",COUNTIF(Config!$B$15:$B$19,F483)&gt;0),1,0)+IF(OR(TRIM(H483)="",COUNTIF(Config!$B$15:$B$19,H483)&gt;0),1,0)+IF(OR(TRIM(E483)="",COUNTIF(Config!$B$15:$B$19,E483)&gt;0),1,0)+IF(OR(TRIM(K483)="",COUNTIF(Config!$B$15:$B$19,K483)&gt;0),1,0)+IF(OR(TRIM(P483)="",COUNTIF(Config!$B$15:$B$19,P483)&gt;0),1,0)+IF(OR(TRIM(R483)="",COUNTIF(Config!$B$15:$B$19,R483)&gt;0),1,0)</f>
        <v>0</v>
      </c>
      <c r="AA483" s="1" cm="1">
        <f t="array" ref="AA483">SUMPRODUCT(LEN(H483)-LEN(SUBSTITUTE(H483,{"0";"1";"2";"3";"4";"5";"6";"7";"8";"9"},"")))</f>
        <v>11</v>
      </c>
      <c r="AC483" t="str">
        <f t="shared" si="51"/>
        <v/>
      </c>
      <c r="AD483">
        <f t="shared" si="52"/>
        <v>1</v>
      </c>
      <c r="AE483">
        <f t="shared" si="53"/>
        <v>1</v>
      </c>
      <c r="AF483" t="str">
        <f t="shared" si="54"/>
        <v>No</v>
      </c>
      <c r="AG483">
        <f t="shared" ca="1" si="55"/>
        <v>37</v>
      </c>
      <c r="AH483" t="str">
        <f ca="1">IF(OR(V483="",AG483=""),"Yes",IF(AG483&gt;Config!$B$41,"Yes","No"))</f>
        <v>No</v>
      </c>
    </row>
    <row r="484" spans="1:34" x14ac:dyDescent="0.25">
      <c r="A484" s="1" t="s">
        <v>4239</v>
      </c>
      <c r="B484" s="1" t="s">
        <v>156</v>
      </c>
      <c r="C484" s="1" t="s">
        <v>353</v>
      </c>
      <c r="D484" s="1" t="s">
        <v>4240</v>
      </c>
      <c r="E484" s="1" t="s">
        <v>34128</v>
      </c>
      <c r="F484" s="1" t="s">
        <v>4241</v>
      </c>
      <c r="G484" t="str">
        <f t="shared" si="49"/>
        <v>Valid</v>
      </c>
      <c r="H484" s="1" t="s">
        <v>4242</v>
      </c>
      <c r="I484" t="str" cm="1">
        <f t="array" ref="I484">IF(OR(TRIM(H484)="",ISNUMBER(SEARCH("#",H484)),AA484&lt;Config!$B$8,SUMPRODUCT(--ISNUMBER(SEARCH({"a";"b";"c";"d";"e";"f";"g";"h";"i";"j";"k";"l";"m";"n";"o";"p";"q";"r";"s";"t";"u";"v";"w";"x";"y";"z"},H484)))&gt;0),"Invalid","Valid")</f>
        <v>Valid</v>
      </c>
      <c r="J484" s="1" t="s">
        <v>4243</v>
      </c>
      <c r="K484" s="1" t="s">
        <v>369</v>
      </c>
      <c r="L484" s="1" t="s">
        <v>164</v>
      </c>
      <c r="M484" s="1" t="s">
        <v>235</v>
      </c>
      <c r="N484" s="1" t="s">
        <v>358</v>
      </c>
      <c r="O484" s="1" t="s">
        <v>180</v>
      </c>
      <c r="P484" t="s">
        <v>53</v>
      </c>
      <c r="Q484" s="1" t="s">
        <v>54</v>
      </c>
      <c r="R484" s="1" t="s">
        <v>4244</v>
      </c>
      <c r="S484" s="1" t="s">
        <v>4245</v>
      </c>
      <c r="T484" s="1" t="s">
        <v>4246</v>
      </c>
      <c r="U484" s="1" t="s">
        <v>4247</v>
      </c>
      <c r="V484" s="1" t="s">
        <v>1710</v>
      </c>
      <c r="W484" s="1" t="s">
        <v>125</v>
      </c>
      <c r="X484" t="str">
        <f t="shared" si="50"/>
        <v>Complete</v>
      </c>
      <c r="Y484">
        <f>MAX(0,100-IF(G484="Invalid",Config!$B$5,0)-IF(I484="Invalid",Config!$B$6,0)-IF(X484="Incomplete",Config!$B$7,0)-IF(AF484="Yes",Config!$B$37,0))</f>
        <v>100</v>
      </c>
      <c r="Z484" s="1">
        <f>IF(OR(TRIM(B484)="",COUNTIF(Config!$B$15:$B$19,B484)&gt;0),1,0)+IF(OR(TRIM(C484)="",COUNTIF(Config!$B$15:$B$19,C484)&gt;0),1,0)+IF(OR(TRIM(F484)="",COUNTIF(Config!$B$15:$B$19,F484)&gt;0),1,0)+IF(OR(TRIM(H484)="",COUNTIF(Config!$B$15:$B$19,H484)&gt;0),1,0)+IF(OR(TRIM(E484)="",COUNTIF(Config!$B$15:$B$19,E484)&gt;0),1,0)+IF(OR(TRIM(K484)="",COUNTIF(Config!$B$15:$B$19,K484)&gt;0),1,0)+IF(OR(TRIM(P484)="",COUNTIF(Config!$B$15:$B$19,P484)&gt;0),1,0)+IF(OR(TRIM(R484)="",COUNTIF(Config!$B$15:$B$19,R484)&gt;0),1,0)</f>
        <v>0</v>
      </c>
      <c r="AA484" s="1" cm="1">
        <f t="array" ref="AA484">SUMPRODUCT(LEN(H484)-LEN(SUBSTITUTE(H484,{"0";"1";"2";"3";"4";"5";"6";"7";"8";"9"},"")))</f>
        <v>12</v>
      </c>
      <c r="AC484" t="str">
        <f t="shared" si="51"/>
        <v/>
      </c>
      <c r="AD484">
        <f t="shared" si="52"/>
        <v>1</v>
      </c>
      <c r="AE484">
        <f t="shared" si="53"/>
        <v>1</v>
      </c>
      <c r="AF484" t="str">
        <f t="shared" si="54"/>
        <v>No</v>
      </c>
      <c r="AG484">
        <f t="shared" ca="1" si="55"/>
        <v>341</v>
      </c>
      <c r="AH484" t="str">
        <f ca="1">IF(OR(V484="",AG484=""),"Yes",IF(AG484&gt;Config!$B$41,"Yes","No"))</f>
        <v>No</v>
      </c>
    </row>
    <row r="485" spans="1:34" x14ac:dyDescent="0.25">
      <c r="A485" s="1" t="s">
        <v>4248</v>
      </c>
      <c r="B485" s="1" t="s">
        <v>156</v>
      </c>
      <c r="C485" s="1" t="s">
        <v>97</v>
      </c>
      <c r="D485" s="1" t="s">
        <v>34129</v>
      </c>
      <c r="E485" s="1" t="s">
        <v>34130</v>
      </c>
      <c r="F485" s="1" t="s">
        <v>4249</v>
      </c>
      <c r="G485" t="str">
        <f t="shared" si="49"/>
        <v>Valid</v>
      </c>
      <c r="H485" s="1" t="s">
        <v>4250</v>
      </c>
      <c r="I485" t="str" cm="1">
        <f t="array" ref="I485">IF(OR(TRIM(H485)="",ISNUMBER(SEARCH("#",H485)),AA485&lt;Config!$B$8,SUMPRODUCT(--ISNUMBER(SEARCH({"a";"b";"c";"d";"e";"f";"g";"h";"i";"j";"k";"l";"m";"n";"o";"p";"q";"r";"s";"t";"u";"v";"w";"x";"y";"z"},H485)))&gt;0),"Invalid","Valid")</f>
        <v>Valid</v>
      </c>
      <c r="J485" s="1" t="s">
        <v>4251</v>
      </c>
      <c r="K485" s="1" t="s">
        <v>250</v>
      </c>
      <c r="L485" s="1" t="s">
        <v>29</v>
      </c>
      <c r="M485" s="1" t="s">
        <v>33825</v>
      </c>
      <c r="N485" s="1" t="s">
        <v>224</v>
      </c>
      <c r="O485" s="1" t="s">
        <v>52</v>
      </c>
      <c r="P485" t="s">
        <v>87</v>
      </c>
      <c r="Q485" s="1" t="s">
        <v>88</v>
      </c>
      <c r="R485" s="1" t="s">
        <v>136</v>
      </c>
      <c r="S485" s="1" t="s">
        <v>4252</v>
      </c>
      <c r="T485" s="1" t="s">
        <v>4253</v>
      </c>
      <c r="U485" s="1" t="s">
        <v>3895</v>
      </c>
      <c r="V485" s="1" t="s">
        <v>4254</v>
      </c>
      <c r="W485" s="1" t="s">
        <v>125</v>
      </c>
      <c r="X485" t="str">
        <f t="shared" si="50"/>
        <v>Complete</v>
      </c>
      <c r="Y485">
        <f>MAX(0,100-IF(G485="Invalid",Config!$B$5,0)-IF(I485="Invalid",Config!$B$6,0)-IF(X485="Incomplete",Config!$B$7,0)-IF(AF485="Yes",Config!$B$37,0))</f>
        <v>100</v>
      </c>
      <c r="Z485" s="1">
        <f>IF(OR(TRIM(B485)="",COUNTIF(Config!$B$15:$B$19,B485)&gt;0),1,0)+IF(OR(TRIM(C485)="",COUNTIF(Config!$B$15:$B$19,C485)&gt;0),1,0)+IF(OR(TRIM(F485)="",COUNTIF(Config!$B$15:$B$19,F485)&gt;0),1,0)+IF(OR(TRIM(H485)="",COUNTIF(Config!$B$15:$B$19,H485)&gt;0),1,0)+IF(OR(TRIM(E485)="",COUNTIF(Config!$B$15:$B$19,E485)&gt;0),1,0)+IF(OR(TRIM(K485)="",COUNTIF(Config!$B$15:$B$19,K485)&gt;0),1,0)+IF(OR(TRIM(P485)="",COUNTIF(Config!$B$15:$B$19,P485)&gt;0),1,0)+IF(OR(TRIM(R485)="",COUNTIF(Config!$B$15:$B$19,R485)&gt;0),1,0)</f>
        <v>0</v>
      </c>
      <c r="AA485" s="1" cm="1">
        <f t="array" ref="AA485">SUMPRODUCT(LEN(H485)-LEN(SUBSTITUTE(H485,{"0";"1";"2";"3";"4";"5";"6";"7";"8";"9"},"")))</f>
        <v>11</v>
      </c>
      <c r="AC485" t="str">
        <f t="shared" si="51"/>
        <v/>
      </c>
      <c r="AD485">
        <f t="shared" si="52"/>
        <v>1</v>
      </c>
      <c r="AE485">
        <f t="shared" si="53"/>
        <v>1</v>
      </c>
      <c r="AF485" t="str">
        <f t="shared" si="54"/>
        <v>No</v>
      </c>
      <c r="AG485">
        <f t="shared" ca="1" si="55"/>
        <v>225</v>
      </c>
      <c r="AH485" t="str">
        <f ca="1">IF(OR(V485="",AG485=""),"Yes",IF(AG485&gt;Config!$B$41,"Yes","No"))</f>
        <v>No</v>
      </c>
    </row>
    <row r="486" spans="1:34" x14ac:dyDescent="0.25">
      <c r="A486" s="1" t="s">
        <v>4255</v>
      </c>
      <c r="B486" s="1" t="s">
        <v>1495</v>
      </c>
      <c r="C486" s="1" t="s">
        <v>398</v>
      </c>
      <c r="D486" s="1" t="s">
        <v>15160</v>
      </c>
      <c r="E486" s="1" t="s">
        <v>159</v>
      </c>
      <c r="F486" s="1" t="s">
        <v>4256</v>
      </c>
      <c r="G486" t="str">
        <f t="shared" si="49"/>
        <v>Valid</v>
      </c>
      <c r="H486" s="1" t="s">
        <v>4257</v>
      </c>
      <c r="I486" t="str" cm="1">
        <f t="array" ref="I486">IF(OR(TRIM(H486)="",ISNUMBER(SEARCH("#",H486)),AA486&lt;Config!$B$8,SUMPRODUCT(--ISNUMBER(SEARCH({"a";"b";"c";"d";"e";"f";"g";"h";"i";"j";"k";"l";"m";"n";"o";"p";"q";"r";"s";"t";"u";"v";"w";"x";"y";"z"},H486)))&gt;0),"Invalid","Valid")</f>
        <v>Valid</v>
      </c>
      <c r="J486" s="1" t="s">
        <v>4258</v>
      </c>
      <c r="K486" s="1" t="s">
        <v>625</v>
      </c>
      <c r="L486" s="1" t="s">
        <v>84</v>
      </c>
      <c r="M486" s="1" t="s">
        <v>30</v>
      </c>
      <c r="N486" s="1" t="s">
        <v>252</v>
      </c>
      <c r="O486" s="1" t="s">
        <v>32</v>
      </c>
      <c r="P486" t="s">
        <v>87</v>
      </c>
      <c r="Q486" s="1" t="s">
        <v>88</v>
      </c>
      <c r="R486" s="1" t="s">
        <v>559</v>
      </c>
      <c r="S486" s="1" t="s">
        <v>4259</v>
      </c>
      <c r="T486" s="1" t="s">
        <v>4260</v>
      </c>
      <c r="U486" s="1" t="s">
        <v>4261</v>
      </c>
      <c r="V486" s="1" t="s">
        <v>1547</v>
      </c>
      <c r="W486" s="1" t="s">
        <v>384</v>
      </c>
      <c r="X486" t="str">
        <f t="shared" si="50"/>
        <v>Complete</v>
      </c>
      <c r="Y486">
        <f>MAX(0,100-IF(G486="Invalid",Config!$B$5,0)-IF(I486="Invalid",Config!$B$6,0)-IF(X486="Incomplete",Config!$B$7,0)-IF(AF486="Yes",Config!$B$37,0))</f>
        <v>100</v>
      </c>
      <c r="Z486" s="1">
        <f>IF(OR(TRIM(B486)="",COUNTIF(Config!$B$15:$B$19,B486)&gt;0),1,0)+IF(OR(TRIM(C486)="",COUNTIF(Config!$B$15:$B$19,C486)&gt;0),1,0)+IF(OR(TRIM(F486)="",COUNTIF(Config!$B$15:$B$19,F486)&gt;0),1,0)+IF(OR(TRIM(H486)="",COUNTIF(Config!$B$15:$B$19,H486)&gt;0),1,0)+IF(OR(TRIM(E486)="",COUNTIF(Config!$B$15:$B$19,E486)&gt;0),1,0)+IF(OR(TRIM(K486)="",COUNTIF(Config!$B$15:$B$19,K486)&gt;0),1,0)+IF(OR(TRIM(P486)="",COUNTIF(Config!$B$15:$B$19,P486)&gt;0),1,0)+IF(OR(TRIM(R486)="",COUNTIF(Config!$B$15:$B$19,R486)&gt;0),1,0)</f>
        <v>0</v>
      </c>
      <c r="AA486" s="1" cm="1">
        <f t="array" ref="AA486">SUMPRODUCT(LEN(H486)-LEN(SUBSTITUTE(H486,{"0";"1";"2";"3";"4";"5";"6";"7";"8";"9"},"")))</f>
        <v>10</v>
      </c>
      <c r="AC486" t="str">
        <f t="shared" si="51"/>
        <v/>
      </c>
      <c r="AD486">
        <f t="shared" si="52"/>
        <v>1</v>
      </c>
      <c r="AE486">
        <f t="shared" si="53"/>
        <v>1</v>
      </c>
      <c r="AF486" t="str">
        <f t="shared" si="54"/>
        <v>No</v>
      </c>
      <c r="AG486">
        <f t="shared" ca="1" si="55"/>
        <v>81</v>
      </c>
      <c r="AH486" t="str">
        <f ca="1">IF(OR(V486="",AG486=""),"Yes",IF(AG486&gt;Config!$B$41,"Yes","No"))</f>
        <v>No</v>
      </c>
    </row>
    <row r="487" spans="1:34" x14ac:dyDescent="0.25">
      <c r="A487" s="1" t="s">
        <v>4262</v>
      </c>
      <c r="B487" s="1" t="s">
        <v>1557</v>
      </c>
      <c r="C487" s="1" t="s">
        <v>308</v>
      </c>
      <c r="D487" s="1" t="s">
        <v>4263</v>
      </c>
      <c r="E487" s="1" t="s">
        <v>477</v>
      </c>
      <c r="F487" s="1" t="s">
        <v>4264</v>
      </c>
      <c r="G487" t="str">
        <f t="shared" si="49"/>
        <v>Valid</v>
      </c>
      <c r="H487" s="1" t="s">
        <v>4265</v>
      </c>
      <c r="I487" t="str" cm="1">
        <f t="array" ref="I487">IF(OR(TRIM(H487)="",ISNUMBER(SEARCH("#",H487)),AA487&lt;Config!$B$8,SUMPRODUCT(--ISNUMBER(SEARCH({"a";"b";"c";"d";"e";"f";"g";"h";"i";"j";"k";"l";"m";"n";"o";"p";"q";"r";"s";"t";"u";"v";"w";"x";"y";"z"},H487)))&gt;0),"Invalid","Valid")</f>
        <v>Valid</v>
      </c>
      <c r="J487" s="1" t="s">
        <v>4266</v>
      </c>
      <c r="K487" s="1" t="s">
        <v>250</v>
      </c>
      <c r="L487" s="1" t="s">
        <v>164</v>
      </c>
      <c r="M487" s="1" t="s">
        <v>103</v>
      </c>
      <c r="N487" s="1" t="s">
        <v>33819</v>
      </c>
      <c r="O487" s="1" t="s">
        <v>180</v>
      </c>
      <c r="P487" t="s">
        <v>314</v>
      </c>
      <c r="Q487" s="1" t="s">
        <v>663</v>
      </c>
      <c r="R487" s="1" t="s">
        <v>316</v>
      </c>
      <c r="S487" s="1" t="s">
        <v>2468</v>
      </c>
      <c r="T487" s="1" t="s">
        <v>4267</v>
      </c>
      <c r="U487" s="1" t="s">
        <v>3949</v>
      </c>
      <c r="V487" s="1" t="s">
        <v>4268</v>
      </c>
      <c r="W487" s="1" t="s">
        <v>293</v>
      </c>
      <c r="X487" t="str">
        <f t="shared" si="50"/>
        <v>Complete</v>
      </c>
      <c r="Y487">
        <f>MAX(0,100-IF(G487="Invalid",Config!$B$5,0)-IF(I487="Invalid",Config!$B$6,0)-IF(X487="Incomplete",Config!$B$7,0)-IF(AF487="Yes",Config!$B$37,0))</f>
        <v>100</v>
      </c>
      <c r="Z487" s="1">
        <f>IF(OR(TRIM(B487)="",COUNTIF(Config!$B$15:$B$19,B487)&gt;0),1,0)+IF(OR(TRIM(C487)="",COUNTIF(Config!$B$15:$B$19,C487)&gt;0),1,0)+IF(OR(TRIM(F487)="",COUNTIF(Config!$B$15:$B$19,F487)&gt;0),1,0)+IF(OR(TRIM(H487)="",COUNTIF(Config!$B$15:$B$19,H487)&gt;0),1,0)+IF(OR(TRIM(E487)="",COUNTIF(Config!$B$15:$B$19,E487)&gt;0),1,0)+IF(OR(TRIM(K487)="",COUNTIF(Config!$B$15:$B$19,K487)&gt;0),1,0)+IF(OR(TRIM(P487)="",COUNTIF(Config!$B$15:$B$19,P487)&gt;0),1,0)+IF(OR(TRIM(R487)="",COUNTIF(Config!$B$15:$B$19,R487)&gt;0),1,0)</f>
        <v>0</v>
      </c>
      <c r="AA487" s="1" cm="1">
        <f t="array" ref="AA487">SUMPRODUCT(LEN(H487)-LEN(SUBSTITUTE(H487,{"0";"1";"2";"3";"4";"5";"6";"7";"8";"9"},"")))</f>
        <v>12</v>
      </c>
      <c r="AC487" t="str">
        <f t="shared" si="51"/>
        <v/>
      </c>
      <c r="AD487">
        <f t="shared" si="52"/>
        <v>1</v>
      </c>
      <c r="AE487">
        <f t="shared" si="53"/>
        <v>1</v>
      </c>
      <c r="AF487" t="str">
        <f t="shared" si="54"/>
        <v>No</v>
      </c>
      <c r="AG487">
        <f t="shared" ca="1" si="55"/>
        <v>352</v>
      </c>
      <c r="AH487" t="str">
        <f ca="1">IF(OR(V487="",AG487=""),"Yes",IF(AG487&gt;Config!$B$41,"Yes","No"))</f>
        <v>No</v>
      </c>
    </row>
    <row r="488" spans="1:34" x14ac:dyDescent="0.25">
      <c r="A488" s="1" t="s">
        <v>4269</v>
      </c>
      <c r="B488" s="1" t="s">
        <v>1495</v>
      </c>
      <c r="C488" s="1" t="s">
        <v>219</v>
      </c>
      <c r="D488" s="1" t="s">
        <v>4270</v>
      </c>
      <c r="E488" s="1" t="s">
        <v>191</v>
      </c>
      <c r="F488" s="1" t="s">
        <v>34131</v>
      </c>
      <c r="G488" t="str">
        <f t="shared" si="49"/>
        <v>Valid</v>
      </c>
      <c r="H488" s="1" t="s">
        <v>4271</v>
      </c>
      <c r="I488" t="str" cm="1">
        <f t="array" ref="I488">IF(OR(TRIM(H488)="",ISNUMBER(SEARCH("#",H488)),AA488&lt;Config!$B$8,SUMPRODUCT(--ISNUMBER(SEARCH({"a";"b";"c";"d";"e";"f";"g";"h";"i";"j";"k";"l";"m";"n";"o";"p";"q";"r";"s";"t";"u";"v";"w";"x";"y";"z"},H488)))&gt;0),"Invalid","Valid")</f>
        <v>Valid</v>
      </c>
      <c r="J488" s="1" t="s">
        <v>4272</v>
      </c>
      <c r="K488" s="1" t="s">
        <v>83</v>
      </c>
      <c r="L488" s="1" t="s">
        <v>164</v>
      </c>
      <c r="M488" s="1" t="s">
        <v>462</v>
      </c>
      <c r="N488" s="1" t="s">
        <v>86</v>
      </c>
      <c r="O488" s="1" t="s">
        <v>180</v>
      </c>
      <c r="P488" t="s">
        <v>590</v>
      </c>
      <c r="Q488" s="1" t="s">
        <v>591</v>
      </c>
      <c r="R488" s="1" t="s">
        <v>845</v>
      </c>
      <c r="S488" s="1" t="s">
        <v>4273</v>
      </c>
      <c r="T488" s="1" t="s">
        <v>4274</v>
      </c>
      <c r="U488" s="1" t="s">
        <v>4275</v>
      </c>
      <c r="V488" s="1" t="s">
        <v>4276</v>
      </c>
      <c r="W488" s="1" t="s">
        <v>125</v>
      </c>
      <c r="X488" t="str">
        <f t="shared" si="50"/>
        <v>Complete</v>
      </c>
      <c r="Y488">
        <f>MAX(0,100-IF(G488="Invalid",Config!$B$5,0)-IF(I488="Invalid",Config!$B$6,0)-IF(X488="Incomplete",Config!$B$7,0)-IF(AF488="Yes",Config!$B$37,0))</f>
        <v>100</v>
      </c>
      <c r="Z488" s="1">
        <f>IF(OR(TRIM(B488)="",COUNTIF(Config!$B$15:$B$19,B488)&gt;0),1,0)+IF(OR(TRIM(C488)="",COUNTIF(Config!$B$15:$B$19,C488)&gt;0),1,0)+IF(OR(TRIM(F488)="",COUNTIF(Config!$B$15:$B$19,F488)&gt;0),1,0)+IF(OR(TRIM(H488)="",COUNTIF(Config!$B$15:$B$19,H488)&gt;0),1,0)+IF(OR(TRIM(E488)="",COUNTIF(Config!$B$15:$B$19,E488)&gt;0),1,0)+IF(OR(TRIM(K488)="",COUNTIF(Config!$B$15:$B$19,K488)&gt;0),1,0)+IF(OR(TRIM(P488)="",COUNTIF(Config!$B$15:$B$19,P488)&gt;0),1,0)+IF(OR(TRIM(R488)="",COUNTIF(Config!$B$15:$B$19,R488)&gt;0),1,0)</f>
        <v>0</v>
      </c>
      <c r="AA488" s="1" cm="1">
        <f t="array" ref="AA488">SUMPRODUCT(LEN(H488)-LEN(SUBSTITUTE(H488,{"0";"1";"2";"3";"4";"5";"6";"7";"8";"9"},"")))</f>
        <v>10</v>
      </c>
      <c r="AC488" t="str">
        <f t="shared" si="51"/>
        <v/>
      </c>
      <c r="AD488">
        <f t="shared" si="52"/>
        <v>1</v>
      </c>
      <c r="AE488">
        <f t="shared" si="53"/>
        <v>1</v>
      </c>
      <c r="AF488" t="str">
        <f t="shared" si="54"/>
        <v>No</v>
      </c>
      <c r="AG488">
        <f t="shared" ca="1" si="55"/>
        <v>49</v>
      </c>
      <c r="AH488" t="str">
        <f ca="1">IF(OR(V488="",AG488=""),"Yes",IF(AG488&gt;Config!$B$41,"Yes","No"))</f>
        <v>No</v>
      </c>
    </row>
    <row r="489" spans="1:34" x14ac:dyDescent="0.25">
      <c r="A489" s="1" t="s">
        <v>4277</v>
      </c>
      <c r="B489" s="1" t="s">
        <v>1257</v>
      </c>
      <c r="C489" s="1" t="s">
        <v>1806</v>
      </c>
      <c r="D489" s="1" t="s">
        <v>34132</v>
      </c>
      <c r="E489" s="1" t="s">
        <v>578</v>
      </c>
      <c r="F489" s="1" t="s">
        <v>4278</v>
      </c>
      <c r="G489" t="str">
        <f t="shared" si="49"/>
        <v>Valid</v>
      </c>
      <c r="H489" s="1" t="s">
        <v>4279</v>
      </c>
      <c r="I489" t="str" cm="1">
        <f t="array" ref="I489">IF(OR(TRIM(H489)="",ISNUMBER(SEARCH("#",H489)),AA489&lt;Config!$B$8,SUMPRODUCT(--ISNUMBER(SEARCH({"a";"b";"c";"d";"e";"f";"g";"h";"i";"j";"k";"l";"m";"n";"o";"p";"q";"r";"s";"t";"u";"v";"w";"x";"y";"z"},H489)))&gt;0),"Invalid","Valid")</f>
        <v>Valid</v>
      </c>
      <c r="J489" s="1" t="s">
        <v>4280</v>
      </c>
      <c r="K489" s="1" t="s">
        <v>264</v>
      </c>
      <c r="L489" s="1" t="s">
        <v>265</v>
      </c>
      <c r="M489" s="1" t="s">
        <v>391</v>
      </c>
      <c r="N489" s="1" t="s">
        <v>224</v>
      </c>
      <c r="O489" s="1" t="s">
        <v>196</v>
      </c>
      <c r="P489" t="s">
        <v>104</v>
      </c>
      <c r="Q489" s="1" t="s">
        <v>732</v>
      </c>
      <c r="R489" s="1" t="s">
        <v>922</v>
      </c>
      <c r="S489" s="1" t="s">
        <v>4281</v>
      </c>
      <c r="T489" s="1" t="s">
        <v>4282</v>
      </c>
      <c r="U489" s="1" t="s">
        <v>4283</v>
      </c>
      <c r="V489" s="1" t="s">
        <v>4284</v>
      </c>
      <c r="W489" s="1" t="s">
        <v>293</v>
      </c>
      <c r="X489" t="str">
        <f t="shared" si="50"/>
        <v>Complete</v>
      </c>
      <c r="Y489">
        <f>MAX(0,100-IF(G489="Invalid",Config!$B$5,0)-IF(I489="Invalid",Config!$B$6,0)-IF(X489="Incomplete",Config!$B$7,0)-IF(AF489="Yes",Config!$B$37,0))</f>
        <v>100</v>
      </c>
      <c r="Z489" s="1">
        <f>IF(OR(TRIM(B489)="",COUNTIF(Config!$B$15:$B$19,B489)&gt;0),1,0)+IF(OR(TRIM(C489)="",COUNTIF(Config!$B$15:$B$19,C489)&gt;0),1,0)+IF(OR(TRIM(F489)="",COUNTIF(Config!$B$15:$B$19,F489)&gt;0),1,0)+IF(OR(TRIM(H489)="",COUNTIF(Config!$B$15:$B$19,H489)&gt;0),1,0)+IF(OR(TRIM(E489)="",COUNTIF(Config!$B$15:$B$19,E489)&gt;0),1,0)+IF(OR(TRIM(K489)="",COUNTIF(Config!$B$15:$B$19,K489)&gt;0),1,0)+IF(OR(TRIM(P489)="",COUNTIF(Config!$B$15:$B$19,P489)&gt;0),1,0)+IF(OR(TRIM(R489)="",COUNTIF(Config!$B$15:$B$19,R489)&gt;0),1,0)</f>
        <v>0</v>
      </c>
      <c r="AA489" s="1" cm="1">
        <f t="array" ref="AA489">SUMPRODUCT(LEN(H489)-LEN(SUBSTITUTE(H489,{"0";"1";"2";"3";"4";"5";"6";"7";"8";"9"},"")))</f>
        <v>11</v>
      </c>
      <c r="AC489" t="str">
        <f t="shared" si="51"/>
        <v/>
      </c>
      <c r="AD489">
        <f t="shared" si="52"/>
        <v>1</v>
      </c>
      <c r="AE489">
        <f t="shared" si="53"/>
        <v>1</v>
      </c>
      <c r="AF489" t="str">
        <f t="shared" si="54"/>
        <v>No</v>
      </c>
      <c r="AG489">
        <f t="shared" ca="1" si="55"/>
        <v>459</v>
      </c>
      <c r="AH489" t="str">
        <f ca="1">IF(OR(V489="",AG489=""),"Yes",IF(AG489&gt;Config!$B$41,"Yes","No"))</f>
        <v>Yes</v>
      </c>
    </row>
    <row r="490" spans="1:34" x14ac:dyDescent="0.25">
      <c r="A490" s="1" t="s">
        <v>4285</v>
      </c>
      <c r="B490" s="1" t="s">
        <v>851</v>
      </c>
      <c r="C490" s="1" t="s">
        <v>2104</v>
      </c>
      <c r="D490" s="1" t="s">
        <v>4286</v>
      </c>
      <c r="E490" s="1" t="s">
        <v>458</v>
      </c>
      <c r="F490" s="1" t="s">
        <v>4287</v>
      </c>
      <c r="G490" t="str">
        <f t="shared" si="49"/>
        <v>Valid</v>
      </c>
      <c r="H490" s="1" t="s">
        <v>4288</v>
      </c>
      <c r="I490" t="str" cm="1">
        <f t="array" ref="I490">IF(OR(TRIM(H490)="",ISNUMBER(SEARCH("#",H490)),AA490&lt;Config!$B$8,SUMPRODUCT(--ISNUMBER(SEARCH({"a";"b";"c";"d";"e";"f";"g";"h";"i";"j";"k";"l";"m";"n";"o";"p";"q";"r";"s";"t";"u";"v";"w";"x";"y";"z"},H490)))&gt;0),"Invalid","Valid")</f>
        <v>Valid</v>
      </c>
      <c r="J490" s="1" t="s">
        <v>4289</v>
      </c>
      <c r="K490" s="1" t="s">
        <v>133</v>
      </c>
      <c r="L490" s="1" t="s">
        <v>134</v>
      </c>
      <c r="M490" s="1" t="s">
        <v>165</v>
      </c>
      <c r="N490" s="1" t="s">
        <v>713</v>
      </c>
      <c r="O490" s="1" t="s">
        <v>180</v>
      </c>
      <c r="P490" t="s">
        <v>328</v>
      </c>
      <c r="Q490" s="1" t="s">
        <v>33838</v>
      </c>
      <c r="R490" s="1" t="s">
        <v>392</v>
      </c>
      <c r="S490" s="1" t="s">
        <v>4290</v>
      </c>
      <c r="T490" s="1" t="s">
        <v>4291</v>
      </c>
      <c r="U490" s="1" t="s">
        <v>4292</v>
      </c>
      <c r="V490" s="1" t="s">
        <v>140</v>
      </c>
      <c r="W490" s="1" t="s">
        <v>293</v>
      </c>
      <c r="X490" t="str">
        <f t="shared" si="50"/>
        <v>Complete</v>
      </c>
      <c r="Y490">
        <f>MAX(0,100-IF(G490="Invalid",Config!$B$5,0)-IF(I490="Invalid",Config!$B$6,0)-IF(X490="Incomplete",Config!$B$7,0)-IF(AF490="Yes",Config!$B$37,0))</f>
        <v>100</v>
      </c>
      <c r="Z490" s="1">
        <f>IF(OR(TRIM(B490)="",COUNTIF(Config!$B$15:$B$19,B490)&gt;0),1,0)+IF(OR(TRIM(C490)="",COUNTIF(Config!$B$15:$B$19,C490)&gt;0),1,0)+IF(OR(TRIM(F490)="",COUNTIF(Config!$B$15:$B$19,F490)&gt;0),1,0)+IF(OR(TRIM(H490)="",COUNTIF(Config!$B$15:$B$19,H490)&gt;0),1,0)+IF(OR(TRIM(E490)="",COUNTIF(Config!$B$15:$B$19,E490)&gt;0),1,0)+IF(OR(TRIM(K490)="",COUNTIF(Config!$B$15:$B$19,K490)&gt;0),1,0)+IF(OR(TRIM(P490)="",COUNTIF(Config!$B$15:$B$19,P490)&gt;0),1,0)+IF(OR(TRIM(R490)="",COUNTIF(Config!$B$15:$B$19,R490)&gt;0),1,0)</f>
        <v>0</v>
      </c>
      <c r="AA490" s="1" cm="1">
        <f t="array" ref="AA490">SUMPRODUCT(LEN(H490)-LEN(SUBSTITUTE(H490,{"0";"1";"2";"3";"4";"5";"6";"7";"8";"9"},"")))</f>
        <v>11</v>
      </c>
      <c r="AC490" t="str">
        <f t="shared" si="51"/>
        <v/>
      </c>
      <c r="AD490">
        <f t="shared" si="52"/>
        <v>1</v>
      </c>
      <c r="AE490">
        <f t="shared" si="53"/>
        <v>1</v>
      </c>
      <c r="AF490" t="str">
        <f t="shared" si="54"/>
        <v>No</v>
      </c>
      <c r="AG490">
        <f t="shared" ca="1" si="55"/>
        <v>37</v>
      </c>
      <c r="AH490" t="str">
        <f ca="1">IF(OR(V490="",AG490=""),"Yes",IF(AG490&gt;Config!$B$41,"Yes","No"))</f>
        <v>No</v>
      </c>
    </row>
    <row r="491" spans="1:34" x14ac:dyDescent="0.25">
      <c r="A491" s="1" t="s">
        <v>4293</v>
      </c>
      <c r="B491" s="1" t="s">
        <v>1957</v>
      </c>
      <c r="C491" s="1" t="s">
        <v>43</v>
      </c>
      <c r="D491" s="1" t="s">
        <v>4294</v>
      </c>
      <c r="E491" s="1" t="s">
        <v>34133</v>
      </c>
      <c r="F491" s="1" t="s">
        <v>4295</v>
      </c>
      <c r="G491" t="str">
        <f t="shared" si="49"/>
        <v>Valid</v>
      </c>
      <c r="H491" s="1" t="s">
        <v>4296</v>
      </c>
      <c r="I491" t="str" cm="1">
        <f t="array" ref="I491">IF(OR(TRIM(H491)="",ISNUMBER(SEARCH("#",H491)),AA491&lt;Config!$B$8,SUMPRODUCT(--ISNUMBER(SEARCH({"a";"b";"c";"d";"e";"f";"g";"h";"i";"j";"k";"l";"m";"n";"o";"p";"q";"r";"s";"t";"u";"v";"w";"x";"y";"z"},H491)))&gt;0),"Invalid","Valid")</f>
        <v>Valid</v>
      </c>
      <c r="J491" s="1" t="s">
        <v>4297</v>
      </c>
      <c r="K491" s="1" t="s">
        <v>250</v>
      </c>
      <c r="L491" s="1" t="s">
        <v>450</v>
      </c>
      <c r="M491" s="1" t="s">
        <v>33827</v>
      </c>
      <c r="N491" s="1" t="s">
        <v>252</v>
      </c>
      <c r="O491" s="1" t="s">
        <v>69</v>
      </c>
      <c r="P491" t="s">
        <v>328</v>
      </c>
      <c r="Q491" s="1" t="s">
        <v>33838</v>
      </c>
      <c r="R491" s="1" t="s">
        <v>614</v>
      </c>
      <c r="S491" s="1" t="s">
        <v>4298</v>
      </c>
      <c r="T491" s="1" t="s">
        <v>4299</v>
      </c>
      <c r="U491" s="1" t="s">
        <v>2031</v>
      </c>
      <c r="V491" s="1" t="s">
        <v>4067</v>
      </c>
      <c r="W491" s="1" t="s">
        <v>75</v>
      </c>
      <c r="X491" t="str">
        <f t="shared" si="50"/>
        <v>Complete</v>
      </c>
      <c r="Y491">
        <f>MAX(0,100-IF(G491="Invalid",Config!$B$5,0)-IF(I491="Invalid",Config!$B$6,0)-IF(X491="Incomplete",Config!$B$7,0)-IF(AF491="Yes",Config!$B$37,0))</f>
        <v>100</v>
      </c>
      <c r="Z491" s="1">
        <f>IF(OR(TRIM(B491)="",COUNTIF(Config!$B$15:$B$19,B491)&gt;0),1,0)+IF(OR(TRIM(C491)="",COUNTIF(Config!$B$15:$B$19,C491)&gt;0),1,0)+IF(OR(TRIM(F491)="",COUNTIF(Config!$B$15:$B$19,F491)&gt;0),1,0)+IF(OR(TRIM(H491)="",COUNTIF(Config!$B$15:$B$19,H491)&gt;0),1,0)+IF(OR(TRIM(E491)="",COUNTIF(Config!$B$15:$B$19,E491)&gt;0),1,0)+IF(OR(TRIM(K491)="",COUNTIF(Config!$B$15:$B$19,K491)&gt;0),1,0)+IF(OR(TRIM(P491)="",COUNTIF(Config!$B$15:$B$19,P491)&gt;0),1,0)+IF(OR(TRIM(R491)="",COUNTIF(Config!$B$15:$B$19,R491)&gt;0),1,0)</f>
        <v>0</v>
      </c>
      <c r="AA491" s="1" cm="1">
        <f t="array" ref="AA491">SUMPRODUCT(LEN(H491)-LEN(SUBSTITUTE(H491,{"0";"1";"2";"3";"4";"5";"6";"7";"8";"9"},"")))</f>
        <v>10</v>
      </c>
      <c r="AC491" t="str">
        <f t="shared" si="51"/>
        <v/>
      </c>
      <c r="AD491">
        <f t="shared" si="52"/>
        <v>1</v>
      </c>
      <c r="AE491">
        <f t="shared" si="53"/>
        <v>1</v>
      </c>
      <c r="AF491" t="str">
        <f t="shared" si="54"/>
        <v>No</v>
      </c>
      <c r="AG491">
        <f t="shared" ca="1" si="55"/>
        <v>593</v>
      </c>
      <c r="AH491" t="str">
        <f ca="1">IF(OR(V491="",AG491=""),"Yes",IF(AG491&gt;Config!$B$41,"Yes","No"))</f>
        <v>Yes</v>
      </c>
    </row>
    <row r="492" spans="1:34" x14ac:dyDescent="0.25">
      <c r="A492" s="1" t="s">
        <v>4300</v>
      </c>
      <c r="B492" s="1" t="s">
        <v>127</v>
      </c>
      <c r="C492" s="1" t="s">
        <v>535</v>
      </c>
      <c r="D492" s="1" t="s">
        <v>4301</v>
      </c>
      <c r="E492" s="1" t="s">
        <v>33907</v>
      </c>
      <c r="F492" s="1" t="s">
        <v>4302</v>
      </c>
      <c r="G492" t="str">
        <f t="shared" si="49"/>
        <v>Valid</v>
      </c>
      <c r="H492" s="1" t="s">
        <v>4303</v>
      </c>
      <c r="I492" t="str" cm="1">
        <f t="array" ref="I492">IF(OR(TRIM(H492)="",ISNUMBER(SEARCH("#",H492)),AA492&lt;Config!$B$8,SUMPRODUCT(--ISNUMBER(SEARCH({"a";"b";"c";"d";"e";"f";"g";"h";"i";"j";"k";"l";"m";"n";"o";"p";"q";"r";"s";"t";"u";"v";"w";"x";"y";"z"},H492)))&gt;0),"Invalid","Valid")</f>
        <v>Valid</v>
      </c>
      <c r="J492" s="1" t="s">
        <v>4304</v>
      </c>
      <c r="K492" s="1" t="s">
        <v>147</v>
      </c>
      <c r="L492" s="1" t="s">
        <v>49</v>
      </c>
      <c r="M492" s="1" t="s">
        <v>85</v>
      </c>
      <c r="N492" s="1" t="s">
        <v>86</v>
      </c>
      <c r="O492" s="1" t="s">
        <v>196</v>
      </c>
      <c r="P492" t="s">
        <v>328</v>
      </c>
      <c r="Q492" s="1" t="s">
        <v>329</v>
      </c>
      <c r="R492" s="1" t="s">
        <v>330</v>
      </c>
      <c r="S492" s="1" t="s">
        <v>4305</v>
      </c>
      <c r="T492" s="1" t="s">
        <v>4306</v>
      </c>
      <c r="U492" s="1" t="s">
        <v>4307</v>
      </c>
      <c r="V492" s="1" t="s">
        <v>4308</v>
      </c>
      <c r="W492" s="1" t="s">
        <v>141</v>
      </c>
      <c r="X492" t="str">
        <f t="shared" si="50"/>
        <v>Complete</v>
      </c>
      <c r="Y492">
        <f>MAX(0,100-IF(G492="Invalid",Config!$B$5,0)-IF(I492="Invalid",Config!$B$6,0)-IF(X492="Incomplete",Config!$B$7,0)-IF(AF492="Yes",Config!$B$37,0))</f>
        <v>75</v>
      </c>
      <c r="Z492" s="1">
        <f>IF(OR(TRIM(B492)="",COUNTIF(Config!$B$15:$B$19,B492)&gt;0),1,0)+IF(OR(TRIM(C492)="",COUNTIF(Config!$B$15:$B$19,C492)&gt;0),1,0)+IF(OR(TRIM(F492)="",COUNTIF(Config!$B$15:$B$19,F492)&gt;0),1,0)+IF(OR(TRIM(H492)="",COUNTIF(Config!$B$15:$B$19,H492)&gt;0),1,0)+IF(OR(TRIM(E492)="",COUNTIF(Config!$B$15:$B$19,E492)&gt;0),1,0)+IF(OR(TRIM(K492)="",COUNTIF(Config!$B$15:$B$19,K492)&gt;0),1,0)+IF(OR(TRIM(P492)="",COUNTIF(Config!$B$15:$B$19,P492)&gt;0),1,0)+IF(OR(TRIM(R492)="",COUNTIF(Config!$B$15:$B$19,R492)&gt;0),1,0)</f>
        <v>0</v>
      </c>
      <c r="AA492" s="1" cm="1">
        <f t="array" ref="AA492">SUMPRODUCT(LEN(H492)-LEN(SUBSTITUTE(H492,{"0";"1";"2";"3";"4";"5";"6";"7";"8";"9"},"")))</f>
        <v>11</v>
      </c>
      <c r="AC492" t="str">
        <f t="shared" si="51"/>
        <v>Potential Duplicate</v>
      </c>
      <c r="AD492">
        <f t="shared" si="52"/>
        <v>2</v>
      </c>
      <c r="AE492">
        <f t="shared" si="53"/>
        <v>2</v>
      </c>
      <c r="AF492" t="str">
        <f t="shared" si="54"/>
        <v>Yes</v>
      </c>
      <c r="AG492">
        <f t="shared" ca="1" si="55"/>
        <v>197</v>
      </c>
      <c r="AH492" t="str">
        <f ca="1">IF(OR(V492="",AG492=""),"Yes",IF(AG492&gt;Config!$B$41,"Yes","No"))</f>
        <v>No</v>
      </c>
    </row>
    <row r="493" spans="1:34" x14ac:dyDescent="0.25">
      <c r="A493" s="1" t="s">
        <v>4309</v>
      </c>
      <c r="B493" s="1" t="s">
        <v>2778</v>
      </c>
      <c r="C493" s="1" t="s">
        <v>386</v>
      </c>
      <c r="D493" s="1" t="s">
        <v>4310</v>
      </c>
      <c r="E493" s="1" t="s">
        <v>33978</v>
      </c>
      <c r="F493" s="1" t="s">
        <v>4311</v>
      </c>
      <c r="G493" t="str">
        <f t="shared" si="49"/>
        <v>Valid</v>
      </c>
      <c r="H493" s="1" t="s">
        <v>4312</v>
      </c>
      <c r="I493" t="str" cm="1">
        <f t="array" ref="I493">IF(OR(TRIM(H493)="",ISNUMBER(SEARCH("#",H493)),AA493&lt;Config!$B$8,SUMPRODUCT(--ISNUMBER(SEARCH({"a";"b";"c";"d";"e";"f";"g";"h";"i";"j";"k";"l";"m";"n";"o";"p";"q";"r";"s";"t";"u";"v";"w";"x";"y";"z"},H493)))&gt;0),"Invalid","Valid")</f>
        <v>Valid</v>
      </c>
      <c r="J493" s="1" t="s">
        <v>4313</v>
      </c>
      <c r="K493" s="1" t="s">
        <v>866</v>
      </c>
      <c r="L493" s="1" t="s">
        <v>265</v>
      </c>
      <c r="M493" s="1" t="s">
        <v>103</v>
      </c>
      <c r="N493" s="1" t="s">
        <v>358</v>
      </c>
      <c r="O493" s="1" t="s">
        <v>52</v>
      </c>
      <c r="P493" t="s">
        <v>236</v>
      </c>
      <c r="Q493" s="1" t="s">
        <v>237</v>
      </c>
      <c r="R493" s="1" t="s">
        <v>961</v>
      </c>
      <c r="S493" s="1" t="s">
        <v>4314</v>
      </c>
      <c r="T493" s="1" t="s">
        <v>4315</v>
      </c>
      <c r="U493" s="1" t="s">
        <v>1777</v>
      </c>
      <c r="V493" s="1" t="s">
        <v>1676</v>
      </c>
      <c r="W493" s="1" t="s">
        <v>40</v>
      </c>
      <c r="X493" t="str">
        <f t="shared" si="50"/>
        <v>Complete</v>
      </c>
      <c r="Y493">
        <f>MAX(0,100-IF(G493="Invalid",Config!$B$5,0)-IF(I493="Invalid",Config!$B$6,0)-IF(X493="Incomplete",Config!$B$7,0)-IF(AF493="Yes",Config!$B$37,0))</f>
        <v>100</v>
      </c>
      <c r="Z493" s="1">
        <f>IF(OR(TRIM(B493)="",COUNTIF(Config!$B$15:$B$19,B493)&gt;0),1,0)+IF(OR(TRIM(C493)="",COUNTIF(Config!$B$15:$B$19,C493)&gt;0),1,0)+IF(OR(TRIM(F493)="",COUNTIF(Config!$B$15:$B$19,F493)&gt;0),1,0)+IF(OR(TRIM(H493)="",COUNTIF(Config!$B$15:$B$19,H493)&gt;0),1,0)+IF(OR(TRIM(E493)="",COUNTIF(Config!$B$15:$B$19,E493)&gt;0),1,0)+IF(OR(TRIM(K493)="",COUNTIF(Config!$B$15:$B$19,K493)&gt;0),1,0)+IF(OR(TRIM(P493)="",COUNTIF(Config!$B$15:$B$19,P493)&gt;0),1,0)+IF(OR(TRIM(R493)="",COUNTIF(Config!$B$15:$B$19,R493)&gt;0),1,0)</f>
        <v>0</v>
      </c>
      <c r="AA493" s="1" cm="1">
        <f t="array" ref="AA493">SUMPRODUCT(LEN(H493)-LEN(SUBSTITUTE(H493,{"0";"1";"2";"3";"4";"5";"6";"7";"8";"9"},"")))</f>
        <v>12</v>
      </c>
      <c r="AC493" t="str">
        <f t="shared" si="51"/>
        <v/>
      </c>
      <c r="AD493">
        <f t="shared" si="52"/>
        <v>1</v>
      </c>
      <c r="AE493">
        <f t="shared" si="53"/>
        <v>1</v>
      </c>
      <c r="AF493" t="str">
        <f t="shared" si="54"/>
        <v>No</v>
      </c>
      <c r="AG493">
        <f t="shared" ca="1" si="55"/>
        <v>37</v>
      </c>
      <c r="AH493" t="str">
        <f ca="1">IF(OR(V493="",AG493=""),"Yes",IF(AG493&gt;Config!$B$41,"Yes","No"))</f>
        <v>No</v>
      </c>
    </row>
    <row r="494" spans="1:34" x14ac:dyDescent="0.25">
      <c r="A494" s="1" t="s">
        <v>4316</v>
      </c>
      <c r="B494" s="1" t="s">
        <v>33815</v>
      </c>
      <c r="C494" s="1" t="s">
        <v>1400</v>
      </c>
      <c r="D494" s="1" t="s">
        <v>1400</v>
      </c>
      <c r="E494" s="1" t="s">
        <v>34130</v>
      </c>
      <c r="F494" s="1" t="s">
        <v>4317</v>
      </c>
      <c r="G494" t="str">
        <f t="shared" si="49"/>
        <v>Valid</v>
      </c>
      <c r="H494" s="1" t="s">
        <v>4318</v>
      </c>
      <c r="I494" t="str" cm="1">
        <f t="array" ref="I494">IF(OR(TRIM(H494)="",ISNUMBER(SEARCH("#",H494)),AA494&lt;Config!$B$8,SUMPRODUCT(--ISNUMBER(SEARCH({"a";"b";"c";"d";"e";"f";"g";"h";"i";"j";"k";"l";"m";"n";"o";"p";"q";"r";"s";"t";"u";"v";"w";"x";"y";"z"},H494)))&gt;0),"Invalid","Valid")</f>
        <v>Valid</v>
      </c>
      <c r="J494" s="1" t="s">
        <v>4319</v>
      </c>
      <c r="K494" s="1" t="s">
        <v>163</v>
      </c>
      <c r="L494" s="1" t="s">
        <v>164</v>
      </c>
      <c r="M494" s="1" t="s">
        <v>33825</v>
      </c>
      <c r="N494" s="1" t="s">
        <v>437</v>
      </c>
      <c r="O494" s="1" t="s">
        <v>196</v>
      </c>
      <c r="P494" t="s">
        <v>53</v>
      </c>
      <c r="Q494" s="1" t="s">
        <v>181</v>
      </c>
      <c r="R494" s="1" t="s">
        <v>415</v>
      </c>
      <c r="S494" s="1" t="s">
        <v>4320</v>
      </c>
      <c r="T494" s="1" t="s">
        <v>4321</v>
      </c>
      <c r="U494" s="1" t="s">
        <v>1998</v>
      </c>
      <c r="V494" s="1" t="s">
        <v>4322</v>
      </c>
      <c r="W494" s="1" t="s">
        <v>293</v>
      </c>
      <c r="X494" t="str">
        <f t="shared" si="50"/>
        <v>Incomplete</v>
      </c>
      <c r="Y494">
        <f>MAX(0,100-IF(G494="Invalid",Config!$B$5,0)-IF(I494="Invalid",Config!$B$6,0)-IF(X494="Incomplete",Config!$B$7,0)-IF(AF494="Yes",Config!$B$37,0))</f>
        <v>60</v>
      </c>
      <c r="Z494" s="1">
        <f>IF(OR(TRIM(B494)="",COUNTIF(Config!$B$15:$B$19,B494)&gt;0),1,0)+IF(OR(TRIM(C494)="",COUNTIF(Config!$B$15:$B$19,C494)&gt;0),1,0)+IF(OR(TRIM(F494)="",COUNTIF(Config!$B$15:$B$19,F494)&gt;0),1,0)+IF(OR(TRIM(H494)="",COUNTIF(Config!$B$15:$B$19,H494)&gt;0),1,0)+IF(OR(TRIM(E494)="",COUNTIF(Config!$B$15:$B$19,E494)&gt;0),1,0)+IF(OR(TRIM(K494)="",COUNTIF(Config!$B$15:$B$19,K494)&gt;0),1,0)+IF(OR(TRIM(P494)="",COUNTIF(Config!$B$15:$B$19,P494)&gt;0),1,0)+IF(OR(TRIM(R494)="",COUNTIF(Config!$B$15:$B$19,R494)&gt;0),1,0)</f>
        <v>1</v>
      </c>
      <c r="AA494" s="1" cm="1">
        <f t="array" ref="AA494">SUMPRODUCT(LEN(H494)-LEN(SUBSTITUTE(H494,{"0";"1";"2";"3";"4";"5";"6";"7";"8";"9"},"")))</f>
        <v>12</v>
      </c>
      <c r="AC494" t="str">
        <f t="shared" si="51"/>
        <v>Incomplete Profile</v>
      </c>
      <c r="AD494">
        <f t="shared" si="52"/>
        <v>1</v>
      </c>
      <c r="AE494">
        <f t="shared" si="53"/>
        <v>1</v>
      </c>
      <c r="AF494" t="str">
        <f t="shared" si="54"/>
        <v>No</v>
      </c>
      <c r="AG494">
        <f t="shared" ca="1" si="55"/>
        <v>336</v>
      </c>
      <c r="AH494" t="str">
        <f ca="1">IF(OR(V494="",AG494=""),"Yes",IF(AG494&gt;Config!$B$41,"Yes","No"))</f>
        <v>No</v>
      </c>
    </row>
    <row r="495" spans="1:34" x14ac:dyDescent="0.25">
      <c r="A495" s="1" t="s">
        <v>4323</v>
      </c>
      <c r="B495" s="1" t="s">
        <v>1257</v>
      </c>
      <c r="C495" s="1" t="s">
        <v>336</v>
      </c>
      <c r="D495" s="1" t="s">
        <v>4324</v>
      </c>
      <c r="E495" s="1" t="s">
        <v>34134</v>
      </c>
      <c r="F495" s="1" t="s">
        <v>4325</v>
      </c>
      <c r="G495" t="str">
        <f t="shared" si="49"/>
        <v>Valid</v>
      </c>
      <c r="H495" s="1" t="s">
        <v>4326</v>
      </c>
      <c r="I495" t="str" cm="1">
        <f t="array" ref="I495">IF(OR(TRIM(H495)="",ISNUMBER(SEARCH("#",H495)),AA495&lt;Config!$B$8,SUMPRODUCT(--ISNUMBER(SEARCH({"a";"b";"c";"d";"e";"f";"g";"h";"i";"j";"k";"l";"m";"n";"o";"p";"q";"r";"s";"t";"u";"v";"w";"x";"y";"z"},H495)))&gt;0),"Invalid","Valid")</f>
        <v>Valid</v>
      </c>
      <c r="J495" s="1" t="s">
        <v>4327</v>
      </c>
      <c r="K495" s="1" t="s">
        <v>264</v>
      </c>
      <c r="L495" s="1" t="s">
        <v>134</v>
      </c>
      <c r="M495" s="1" t="s">
        <v>33827</v>
      </c>
      <c r="N495" s="1" t="s">
        <v>252</v>
      </c>
      <c r="O495" s="1" t="s">
        <v>69</v>
      </c>
      <c r="P495" t="s">
        <v>87</v>
      </c>
      <c r="Q495" s="1" t="s">
        <v>88</v>
      </c>
      <c r="R495" s="1" t="s">
        <v>559</v>
      </c>
      <c r="S495" s="1" t="s">
        <v>4328</v>
      </c>
      <c r="T495" s="1" t="s">
        <v>4329</v>
      </c>
      <c r="U495" s="1" t="s">
        <v>4330</v>
      </c>
      <c r="V495" s="1" t="s">
        <v>666</v>
      </c>
      <c r="W495" s="1" t="s">
        <v>94</v>
      </c>
      <c r="X495" t="str">
        <f t="shared" si="50"/>
        <v>Complete</v>
      </c>
      <c r="Y495">
        <f>MAX(0,100-IF(G495="Invalid",Config!$B$5,0)-IF(I495="Invalid",Config!$B$6,0)-IF(X495="Incomplete",Config!$B$7,0)-IF(AF495="Yes",Config!$B$37,0))</f>
        <v>100</v>
      </c>
      <c r="Z495" s="1">
        <f>IF(OR(TRIM(B495)="",COUNTIF(Config!$B$15:$B$19,B495)&gt;0),1,0)+IF(OR(TRIM(C495)="",COUNTIF(Config!$B$15:$B$19,C495)&gt;0),1,0)+IF(OR(TRIM(F495)="",COUNTIF(Config!$B$15:$B$19,F495)&gt;0),1,0)+IF(OR(TRIM(H495)="",COUNTIF(Config!$B$15:$B$19,H495)&gt;0),1,0)+IF(OR(TRIM(E495)="",COUNTIF(Config!$B$15:$B$19,E495)&gt;0),1,0)+IF(OR(TRIM(K495)="",COUNTIF(Config!$B$15:$B$19,K495)&gt;0),1,0)+IF(OR(TRIM(P495)="",COUNTIF(Config!$B$15:$B$19,P495)&gt;0),1,0)+IF(OR(TRIM(R495)="",COUNTIF(Config!$B$15:$B$19,R495)&gt;0),1,0)</f>
        <v>0</v>
      </c>
      <c r="AA495" s="1" cm="1">
        <f t="array" ref="AA495">SUMPRODUCT(LEN(H495)-LEN(SUBSTITUTE(H495,{"0";"1";"2";"3";"4";"5";"6";"7";"8";"9"},"")))</f>
        <v>11</v>
      </c>
      <c r="AC495" t="str">
        <f t="shared" si="51"/>
        <v/>
      </c>
      <c r="AD495">
        <f t="shared" si="52"/>
        <v>1</v>
      </c>
      <c r="AE495">
        <f t="shared" si="53"/>
        <v>1</v>
      </c>
      <c r="AF495" t="str">
        <f t="shared" si="54"/>
        <v>No</v>
      </c>
      <c r="AG495">
        <f t="shared" ca="1" si="55"/>
        <v>134</v>
      </c>
      <c r="AH495" t="str">
        <f ca="1">IF(OR(V495="",AG495=""),"Yes",IF(AG495&gt;Config!$B$41,"Yes","No"))</f>
        <v>No</v>
      </c>
    </row>
    <row r="496" spans="1:34" x14ac:dyDescent="0.25">
      <c r="A496" s="1" t="s">
        <v>4331</v>
      </c>
      <c r="B496" s="1" t="s">
        <v>188</v>
      </c>
      <c r="C496" s="1" t="s">
        <v>545</v>
      </c>
      <c r="D496" s="1" t="s">
        <v>4332</v>
      </c>
      <c r="E496" s="1" t="s">
        <v>33858</v>
      </c>
      <c r="F496" s="1" t="s">
        <v>4333</v>
      </c>
      <c r="G496" t="str">
        <f t="shared" si="49"/>
        <v>Valid</v>
      </c>
      <c r="H496" s="1" t="s">
        <v>4334</v>
      </c>
      <c r="I496" t="str" cm="1">
        <f t="array" ref="I496">IF(OR(TRIM(H496)="",ISNUMBER(SEARCH("#",H496)),AA496&lt;Config!$B$8,SUMPRODUCT(--ISNUMBER(SEARCH({"a";"b";"c";"d";"e";"f";"g";"h";"i";"j";"k";"l";"m";"n";"o";"p";"q";"r";"s";"t";"u";"v";"w";"x";"y";"z"},H496)))&gt;0),"Invalid","Valid")</f>
        <v>Valid</v>
      </c>
      <c r="J496" s="1" t="s">
        <v>4335</v>
      </c>
      <c r="K496" s="1" t="s">
        <v>369</v>
      </c>
      <c r="L496" s="1" t="s">
        <v>29</v>
      </c>
      <c r="M496" s="1" t="s">
        <v>235</v>
      </c>
      <c r="N496" s="1" t="s">
        <v>51</v>
      </c>
      <c r="O496" s="1" t="s">
        <v>149</v>
      </c>
      <c r="P496" t="s">
        <v>328</v>
      </c>
      <c r="Q496" s="1" t="s">
        <v>1046</v>
      </c>
      <c r="R496" s="1" t="s">
        <v>330</v>
      </c>
      <c r="S496" s="1" t="s">
        <v>4336</v>
      </c>
      <c r="T496" s="1" t="s">
        <v>4337</v>
      </c>
      <c r="U496" s="1" t="s">
        <v>4338</v>
      </c>
      <c r="V496" s="1" t="s">
        <v>4339</v>
      </c>
      <c r="W496" s="1" t="s">
        <v>125</v>
      </c>
      <c r="X496" t="str">
        <f t="shared" si="50"/>
        <v>Complete</v>
      </c>
      <c r="Y496">
        <f>MAX(0,100-IF(G496="Invalid",Config!$B$5,0)-IF(I496="Invalid",Config!$B$6,0)-IF(X496="Incomplete",Config!$B$7,0)-IF(AF496="Yes",Config!$B$37,0))</f>
        <v>75</v>
      </c>
      <c r="Z496" s="1">
        <f>IF(OR(TRIM(B496)="",COUNTIF(Config!$B$15:$B$19,B496)&gt;0),1,0)+IF(OR(TRIM(C496)="",COUNTIF(Config!$B$15:$B$19,C496)&gt;0),1,0)+IF(OR(TRIM(F496)="",COUNTIF(Config!$B$15:$B$19,F496)&gt;0),1,0)+IF(OR(TRIM(H496)="",COUNTIF(Config!$B$15:$B$19,H496)&gt;0),1,0)+IF(OR(TRIM(E496)="",COUNTIF(Config!$B$15:$B$19,E496)&gt;0),1,0)+IF(OR(TRIM(K496)="",COUNTIF(Config!$B$15:$B$19,K496)&gt;0),1,0)+IF(OR(TRIM(P496)="",COUNTIF(Config!$B$15:$B$19,P496)&gt;0),1,0)+IF(OR(TRIM(R496)="",COUNTIF(Config!$B$15:$B$19,R496)&gt;0),1,0)</f>
        <v>0</v>
      </c>
      <c r="AA496" s="1" cm="1">
        <f t="array" ref="AA496">SUMPRODUCT(LEN(H496)-LEN(SUBSTITUTE(H496,{"0";"1";"2";"3";"4";"5";"6";"7";"8";"9"},"")))</f>
        <v>11</v>
      </c>
      <c r="AC496" t="str">
        <f t="shared" si="51"/>
        <v>Potential Duplicate</v>
      </c>
      <c r="AD496">
        <f t="shared" si="52"/>
        <v>2</v>
      </c>
      <c r="AE496">
        <f t="shared" si="53"/>
        <v>1</v>
      </c>
      <c r="AF496" t="str">
        <f t="shared" si="54"/>
        <v>Yes</v>
      </c>
      <c r="AG496">
        <f t="shared" ca="1" si="55"/>
        <v>361</v>
      </c>
      <c r="AH496" t="str">
        <f ca="1">IF(OR(V496="",AG496=""),"Yes",IF(AG496&gt;Config!$B$41,"Yes","No"))</f>
        <v>No</v>
      </c>
    </row>
    <row r="497" spans="1:34" x14ac:dyDescent="0.25">
      <c r="A497" s="1" t="s">
        <v>4340</v>
      </c>
      <c r="B497" s="1" t="s">
        <v>765</v>
      </c>
      <c r="C497" s="1" t="s">
        <v>323</v>
      </c>
      <c r="D497" s="1" t="s">
        <v>4341</v>
      </c>
      <c r="E497" s="1" t="s">
        <v>159</v>
      </c>
      <c r="F497" s="1" t="s">
        <v>4342</v>
      </c>
      <c r="G497" t="str">
        <f t="shared" si="49"/>
        <v>Valid</v>
      </c>
      <c r="H497" s="1" t="s">
        <v>4343</v>
      </c>
      <c r="I497" t="str" cm="1">
        <f t="array" ref="I497">IF(OR(TRIM(H497)="",ISNUMBER(SEARCH("#",H497)),AA497&lt;Config!$B$8,SUMPRODUCT(--ISNUMBER(SEARCH({"a";"b";"c";"d";"e";"f";"g";"h";"i";"j";"k";"l";"m";"n";"o";"p";"q";"r";"s";"t";"u";"v";"w";"x";"y";"z"},H497)))&gt;0),"Invalid","Valid")</f>
        <v>Valid</v>
      </c>
      <c r="J497" s="1" t="s">
        <v>4344</v>
      </c>
      <c r="K497" s="1" t="s">
        <v>722</v>
      </c>
      <c r="L497" s="1" t="s">
        <v>450</v>
      </c>
      <c r="M497" s="1" t="s">
        <v>118</v>
      </c>
      <c r="N497" s="1" t="s">
        <v>252</v>
      </c>
      <c r="O497" s="1" t="s">
        <v>196</v>
      </c>
      <c r="P497" t="s">
        <v>344</v>
      </c>
      <c r="Q497" s="1" t="s">
        <v>1199</v>
      </c>
      <c r="R497" s="1" t="s">
        <v>346</v>
      </c>
      <c r="S497" s="1" t="s">
        <v>4345</v>
      </c>
      <c r="T497" s="1" t="s">
        <v>4346</v>
      </c>
      <c r="U497" s="1" t="s">
        <v>3709</v>
      </c>
      <c r="V497" s="1" t="s">
        <v>3395</v>
      </c>
      <c r="W497" s="1" t="s">
        <v>75</v>
      </c>
      <c r="X497" t="str">
        <f t="shared" si="50"/>
        <v>Complete</v>
      </c>
      <c r="Y497">
        <f>MAX(0,100-IF(G497="Invalid",Config!$B$5,0)-IF(I497="Invalid",Config!$B$6,0)-IF(X497="Incomplete",Config!$B$7,0)-IF(AF497="Yes",Config!$B$37,0))</f>
        <v>100</v>
      </c>
      <c r="Z497" s="1">
        <f>IF(OR(TRIM(B497)="",COUNTIF(Config!$B$15:$B$19,B497)&gt;0),1,0)+IF(OR(TRIM(C497)="",COUNTIF(Config!$B$15:$B$19,C497)&gt;0),1,0)+IF(OR(TRIM(F497)="",COUNTIF(Config!$B$15:$B$19,F497)&gt;0),1,0)+IF(OR(TRIM(H497)="",COUNTIF(Config!$B$15:$B$19,H497)&gt;0),1,0)+IF(OR(TRIM(E497)="",COUNTIF(Config!$B$15:$B$19,E497)&gt;0),1,0)+IF(OR(TRIM(K497)="",COUNTIF(Config!$B$15:$B$19,K497)&gt;0),1,0)+IF(OR(TRIM(P497)="",COUNTIF(Config!$B$15:$B$19,P497)&gt;0),1,0)+IF(OR(TRIM(R497)="",COUNTIF(Config!$B$15:$B$19,R497)&gt;0),1,0)</f>
        <v>0</v>
      </c>
      <c r="AA497" s="1" cm="1">
        <f t="array" ref="AA497">SUMPRODUCT(LEN(H497)-LEN(SUBSTITUTE(H497,{"0";"1";"2";"3";"4";"5";"6";"7";"8";"9"},"")))</f>
        <v>11</v>
      </c>
      <c r="AC497" t="str">
        <f t="shared" si="51"/>
        <v/>
      </c>
      <c r="AD497">
        <f t="shared" si="52"/>
        <v>1</v>
      </c>
      <c r="AE497">
        <f t="shared" si="53"/>
        <v>1</v>
      </c>
      <c r="AF497" t="str">
        <f t="shared" si="54"/>
        <v>No</v>
      </c>
      <c r="AG497">
        <f t="shared" ca="1" si="55"/>
        <v>122</v>
      </c>
      <c r="AH497" t="str">
        <f ca="1">IF(OR(V497="",AG497=""),"Yes",IF(AG497&gt;Config!$B$41,"Yes","No"))</f>
        <v>No</v>
      </c>
    </row>
    <row r="498" spans="1:34" x14ac:dyDescent="0.25">
      <c r="A498" s="1" t="s">
        <v>4347</v>
      </c>
      <c r="B498" s="1" t="s">
        <v>690</v>
      </c>
      <c r="C498" s="1" t="s">
        <v>598</v>
      </c>
      <c r="D498" s="1" t="s">
        <v>4348</v>
      </c>
      <c r="E498" s="1" t="s">
        <v>681</v>
      </c>
      <c r="F498" s="1" t="s">
        <v>4349</v>
      </c>
      <c r="G498" t="str">
        <f t="shared" si="49"/>
        <v>Valid</v>
      </c>
      <c r="H498" s="1" t="s">
        <v>4350</v>
      </c>
      <c r="I498" t="str" cm="1">
        <f t="array" ref="I498">IF(OR(TRIM(H498)="",ISNUMBER(SEARCH("#",H498)),AA498&lt;Config!$B$8,SUMPRODUCT(--ISNUMBER(SEARCH({"a";"b";"c";"d";"e";"f";"g";"h";"i";"j";"k";"l";"m";"n";"o";"p";"q";"r";"s";"t";"u";"v";"w";"x";"y";"z"},H498)))&gt;0),"Invalid","Valid")</f>
        <v>Valid</v>
      </c>
      <c r="J498" s="1" t="s">
        <v>4351</v>
      </c>
      <c r="K498" s="1" t="s">
        <v>866</v>
      </c>
      <c r="L498" s="1" t="s">
        <v>450</v>
      </c>
      <c r="M498" s="1" t="s">
        <v>343</v>
      </c>
      <c r="N498" s="1" t="s">
        <v>68</v>
      </c>
      <c r="O498" s="1" t="s">
        <v>69</v>
      </c>
      <c r="P498" t="s">
        <v>344</v>
      </c>
      <c r="Q498" s="1" t="s">
        <v>1199</v>
      </c>
      <c r="R498" s="1" t="s">
        <v>1200</v>
      </c>
      <c r="S498" s="1" t="s">
        <v>4352</v>
      </c>
      <c r="T498" s="1" t="s">
        <v>4353</v>
      </c>
      <c r="U498" s="1" t="s">
        <v>39</v>
      </c>
      <c r="V498" s="1" t="s">
        <v>474</v>
      </c>
      <c r="W498" s="1" t="s">
        <v>141</v>
      </c>
      <c r="X498" t="str">
        <f t="shared" si="50"/>
        <v>Complete</v>
      </c>
      <c r="Y498">
        <f>MAX(0,100-IF(G498="Invalid",Config!$B$5,0)-IF(I498="Invalid",Config!$B$6,0)-IF(X498="Incomplete",Config!$B$7,0)-IF(AF498="Yes",Config!$B$37,0))</f>
        <v>75</v>
      </c>
      <c r="Z498" s="1">
        <f>IF(OR(TRIM(B498)="",COUNTIF(Config!$B$15:$B$19,B498)&gt;0),1,0)+IF(OR(TRIM(C498)="",COUNTIF(Config!$B$15:$B$19,C498)&gt;0),1,0)+IF(OR(TRIM(F498)="",COUNTIF(Config!$B$15:$B$19,F498)&gt;0),1,0)+IF(OR(TRIM(H498)="",COUNTIF(Config!$B$15:$B$19,H498)&gt;0),1,0)+IF(OR(TRIM(E498)="",COUNTIF(Config!$B$15:$B$19,E498)&gt;0),1,0)+IF(OR(TRIM(K498)="",COUNTIF(Config!$B$15:$B$19,K498)&gt;0),1,0)+IF(OR(TRIM(P498)="",COUNTIF(Config!$B$15:$B$19,P498)&gt;0),1,0)+IF(OR(TRIM(R498)="",COUNTIF(Config!$B$15:$B$19,R498)&gt;0),1,0)</f>
        <v>0</v>
      </c>
      <c r="AA498" s="1" cm="1">
        <f t="array" ref="AA498">SUMPRODUCT(LEN(H498)-LEN(SUBSTITUTE(H498,{"0";"1";"2";"3";"4";"5";"6";"7";"8";"9"},"")))</f>
        <v>11</v>
      </c>
      <c r="AC498" t="str">
        <f t="shared" si="51"/>
        <v>Potential Duplicate</v>
      </c>
      <c r="AD498">
        <f t="shared" si="52"/>
        <v>2</v>
      </c>
      <c r="AE498">
        <f t="shared" si="53"/>
        <v>2</v>
      </c>
      <c r="AF498" t="str">
        <f t="shared" si="54"/>
        <v>Yes</v>
      </c>
      <c r="AG498">
        <f t="shared" ca="1" si="55"/>
        <v>105</v>
      </c>
      <c r="AH498" t="str">
        <f ca="1">IF(OR(V498="",AG498=""),"Yes",IF(AG498&gt;Config!$B$41,"Yes","No"))</f>
        <v>No</v>
      </c>
    </row>
    <row r="499" spans="1:34" x14ac:dyDescent="0.25">
      <c r="A499" s="1" t="s">
        <v>4354</v>
      </c>
      <c r="B499" s="1" t="s">
        <v>818</v>
      </c>
      <c r="C499" s="1" t="s">
        <v>535</v>
      </c>
      <c r="D499" s="1" t="s">
        <v>4355</v>
      </c>
      <c r="E499" s="1" t="s">
        <v>34135</v>
      </c>
      <c r="F499" s="1" t="s">
        <v>4356</v>
      </c>
      <c r="G499" t="str">
        <f t="shared" si="49"/>
        <v>Valid</v>
      </c>
      <c r="H499" s="1" t="s">
        <v>4357</v>
      </c>
      <c r="I499" t="str" cm="1">
        <f t="array" ref="I499">IF(OR(TRIM(H499)="",ISNUMBER(SEARCH("#",H499)),AA499&lt;Config!$B$8,SUMPRODUCT(--ISNUMBER(SEARCH({"a";"b";"c";"d";"e";"f";"g";"h";"i";"j";"k";"l";"m";"n";"o";"p";"q";"r";"s";"t";"u";"v";"w";"x";"y";"z"},H499)))&gt;0),"Invalid","Valid")</f>
        <v>Valid</v>
      </c>
      <c r="J499" s="1" t="s">
        <v>4358</v>
      </c>
      <c r="K499" s="1" t="s">
        <v>147</v>
      </c>
      <c r="L499" s="1" t="s">
        <v>84</v>
      </c>
      <c r="M499" s="1" t="s">
        <v>33825</v>
      </c>
      <c r="N499" s="1" t="s">
        <v>33819</v>
      </c>
      <c r="O499" s="1" t="s">
        <v>180</v>
      </c>
      <c r="P499" t="s">
        <v>87</v>
      </c>
      <c r="Q499" s="1" t="s">
        <v>88</v>
      </c>
      <c r="R499" s="1" t="s">
        <v>403</v>
      </c>
      <c r="S499" s="1" t="s">
        <v>4359</v>
      </c>
      <c r="T499" s="1" t="s">
        <v>4360</v>
      </c>
      <c r="U499" s="1" t="s">
        <v>4361</v>
      </c>
      <c r="V499" s="1" t="s">
        <v>815</v>
      </c>
      <c r="W499" s="1" t="s">
        <v>40</v>
      </c>
      <c r="X499" t="str">
        <f t="shared" si="50"/>
        <v>Complete</v>
      </c>
      <c r="Y499">
        <f>MAX(0,100-IF(G499="Invalid",Config!$B$5,0)-IF(I499="Invalid",Config!$B$6,0)-IF(X499="Incomplete",Config!$B$7,0)-IF(AF499="Yes",Config!$B$37,0))</f>
        <v>100</v>
      </c>
      <c r="Z499" s="1">
        <f>IF(OR(TRIM(B499)="",COUNTIF(Config!$B$15:$B$19,B499)&gt;0),1,0)+IF(OR(TRIM(C499)="",COUNTIF(Config!$B$15:$B$19,C499)&gt;0),1,0)+IF(OR(TRIM(F499)="",COUNTIF(Config!$B$15:$B$19,F499)&gt;0),1,0)+IF(OR(TRIM(H499)="",COUNTIF(Config!$B$15:$B$19,H499)&gt;0),1,0)+IF(OR(TRIM(E499)="",COUNTIF(Config!$B$15:$B$19,E499)&gt;0),1,0)+IF(OR(TRIM(K499)="",COUNTIF(Config!$B$15:$B$19,K499)&gt;0),1,0)+IF(OR(TRIM(P499)="",COUNTIF(Config!$B$15:$B$19,P499)&gt;0),1,0)+IF(OR(TRIM(R499)="",COUNTIF(Config!$B$15:$B$19,R499)&gt;0),1,0)</f>
        <v>0</v>
      </c>
      <c r="AA499" s="1" cm="1">
        <f t="array" ref="AA499">SUMPRODUCT(LEN(H499)-LEN(SUBSTITUTE(H499,{"0";"1";"2";"3";"4";"5";"6";"7";"8";"9"},"")))</f>
        <v>11</v>
      </c>
      <c r="AC499" t="str">
        <f t="shared" si="51"/>
        <v/>
      </c>
      <c r="AD499">
        <f t="shared" si="52"/>
        <v>1</v>
      </c>
      <c r="AE499">
        <f t="shared" si="53"/>
        <v>1</v>
      </c>
      <c r="AF499" t="str">
        <f t="shared" si="54"/>
        <v>No</v>
      </c>
      <c r="AG499">
        <f t="shared" ca="1" si="55"/>
        <v>447</v>
      </c>
      <c r="AH499" t="str">
        <f ca="1">IF(OR(V499="",AG499=""),"Yes",IF(AG499&gt;Config!$B$41,"Yes","No"))</f>
        <v>Yes</v>
      </c>
    </row>
    <row r="500" spans="1:34" x14ac:dyDescent="0.25">
      <c r="A500" s="1" t="s">
        <v>4362</v>
      </c>
      <c r="B500" s="1" t="s">
        <v>96</v>
      </c>
      <c r="C500" s="1" t="s">
        <v>410</v>
      </c>
      <c r="D500" s="1" t="s">
        <v>3682</v>
      </c>
      <c r="E500" s="1" t="s">
        <v>34136</v>
      </c>
      <c r="F500" s="1" t="s">
        <v>4363</v>
      </c>
      <c r="G500" t="str">
        <f t="shared" si="49"/>
        <v>Valid</v>
      </c>
      <c r="H500" s="1" t="s">
        <v>4364</v>
      </c>
      <c r="I500" t="str" cm="1">
        <f t="array" ref="I500">IF(OR(TRIM(H500)="",ISNUMBER(SEARCH("#",H500)),AA500&lt;Config!$B$8,SUMPRODUCT(--ISNUMBER(SEARCH({"a";"b";"c";"d";"e";"f";"g";"h";"i";"j";"k";"l";"m";"n";"o";"p";"q";"r";"s";"t";"u";"v";"w";"x";"y";"z"},H500)))&gt;0),"Invalid","Valid")</f>
        <v>Valid</v>
      </c>
      <c r="J500" s="1" t="s">
        <v>4365</v>
      </c>
      <c r="K500" s="1" t="s">
        <v>625</v>
      </c>
      <c r="L500" s="1" t="s">
        <v>179</v>
      </c>
      <c r="M500" s="1" t="s">
        <v>135</v>
      </c>
      <c r="N500" s="1" t="s">
        <v>252</v>
      </c>
      <c r="O500" s="1" t="s">
        <v>196</v>
      </c>
      <c r="P500" t="s">
        <v>53</v>
      </c>
      <c r="Q500" s="1" t="s">
        <v>150</v>
      </c>
      <c r="R500" s="1" t="s">
        <v>415</v>
      </c>
      <c r="S500" s="1" t="s">
        <v>4366</v>
      </c>
      <c r="T500" s="1" t="s">
        <v>4367</v>
      </c>
      <c r="U500" s="1" t="s">
        <v>4368</v>
      </c>
      <c r="V500" s="1" t="s">
        <v>4369</v>
      </c>
      <c r="W500" s="1" t="s">
        <v>75</v>
      </c>
      <c r="X500" t="str">
        <f t="shared" si="50"/>
        <v>Complete</v>
      </c>
      <c r="Y500">
        <f>MAX(0,100-IF(G500="Invalid",Config!$B$5,0)-IF(I500="Invalid",Config!$B$6,0)-IF(X500="Incomplete",Config!$B$7,0)-IF(AF500="Yes",Config!$B$37,0))</f>
        <v>100</v>
      </c>
      <c r="Z500" s="1">
        <f>IF(OR(TRIM(B500)="",COUNTIF(Config!$B$15:$B$19,B500)&gt;0),1,0)+IF(OR(TRIM(C500)="",COUNTIF(Config!$B$15:$B$19,C500)&gt;0),1,0)+IF(OR(TRIM(F500)="",COUNTIF(Config!$B$15:$B$19,F500)&gt;0),1,0)+IF(OR(TRIM(H500)="",COUNTIF(Config!$B$15:$B$19,H500)&gt;0),1,0)+IF(OR(TRIM(E500)="",COUNTIF(Config!$B$15:$B$19,E500)&gt;0),1,0)+IF(OR(TRIM(K500)="",COUNTIF(Config!$B$15:$B$19,K500)&gt;0),1,0)+IF(OR(TRIM(P500)="",COUNTIF(Config!$B$15:$B$19,P500)&gt;0),1,0)+IF(OR(TRIM(R500)="",COUNTIF(Config!$B$15:$B$19,R500)&gt;0),1,0)</f>
        <v>0</v>
      </c>
      <c r="AA500" s="1" cm="1">
        <f t="array" ref="AA500">SUMPRODUCT(LEN(H500)-LEN(SUBSTITUTE(H500,{"0";"1";"2";"3";"4";"5";"6";"7";"8";"9"},"")))</f>
        <v>12</v>
      </c>
      <c r="AC500" t="str">
        <f t="shared" si="51"/>
        <v/>
      </c>
      <c r="AD500">
        <f t="shared" si="52"/>
        <v>1</v>
      </c>
      <c r="AE500">
        <f t="shared" si="53"/>
        <v>1</v>
      </c>
      <c r="AF500" t="str">
        <f t="shared" si="54"/>
        <v>No</v>
      </c>
      <c r="AG500">
        <f t="shared" ca="1" si="55"/>
        <v>255</v>
      </c>
      <c r="AH500" t="str">
        <f ca="1">IF(OR(V500="",AG500=""),"Yes",IF(AG500&gt;Config!$B$41,"Yes","No"))</f>
        <v>No</v>
      </c>
    </row>
    <row r="501" spans="1:34" x14ac:dyDescent="0.25">
      <c r="A501" s="1" t="s">
        <v>4370</v>
      </c>
      <c r="B501" s="1" t="s">
        <v>1634</v>
      </c>
      <c r="C501" s="1" t="s">
        <v>748</v>
      </c>
      <c r="D501" s="1" t="s">
        <v>4371</v>
      </c>
      <c r="E501" s="1" t="s">
        <v>159</v>
      </c>
      <c r="F501" s="1" t="s">
        <v>4372</v>
      </c>
      <c r="G501" t="str">
        <f t="shared" si="49"/>
        <v>Valid</v>
      </c>
      <c r="H501" s="1" t="s">
        <v>4373</v>
      </c>
      <c r="I501" t="str" cm="1">
        <f t="array" ref="I501">IF(OR(TRIM(H501)="",ISNUMBER(SEARCH("#",H501)),AA501&lt;Config!$B$8,SUMPRODUCT(--ISNUMBER(SEARCH({"a";"b";"c";"d";"e";"f";"g";"h";"i";"j";"k";"l";"m";"n";"o";"p";"q";"r";"s";"t";"u";"v";"w";"x";"y";"z"},H501)))&gt;0),"Invalid","Valid")</f>
        <v>Valid</v>
      </c>
      <c r="J501" s="1" t="s">
        <v>4374</v>
      </c>
      <c r="K501" s="1" t="s">
        <v>425</v>
      </c>
      <c r="L501" s="1" t="s">
        <v>67</v>
      </c>
      <c r="M501" s="1" t="s">
        <v>50</v>
      </c>
      <c r="N501" s="1" t="s">
        <v>358</v>
      </c>
      <c r="O501" s="1" t="s">
        <v>196</v>
      </c>
      <c r="P501" t="s">
        <v>33</v>
      </c>
      <c r="Q501" s="1" t="s">
        <v>34</v>
      </c>
      <c r="R501" s="1" t="s">
        <v>1716</v>
      </c>
      <c r="S501" s="1" t="s">
        <v>4375</v>
      </c>
      <c r="T501" s="1" t="s">
        <v>4376</v>
      </c>
      <c r="U501" s="1" t="s">
        <v>964</v>
      </c>
      <c r="V501" s="1" t="s">
        <v>1768</v>
      </c>
      <c r="W501" s="1" t="s">
        <v>384</v>
      </c>
      <c r="X501" t="str">
        <f t="shared" si="50"/>
        <v>Complete</v>
      </c>
      <c r="Y501">
        <f>MAX(0,100-IF(G501="Invalid",Config!$B$5,0)-IF(I501="Invalid",Config!$B$6,0)-IF(X501="Incomplete",Config!$B$7,0)-IF(AF501="Yes",Config!$B$37,0))</f>
        <v>100</v>
      </c>
      <c r="Z501" s="1">
        <f>IF(OR(TRIM(B501)="",COUNTIF(Config!$B$15:$B$19,B501)&gt;0),1,0)+IF(OR(TRIM(C501)="",COUNTIF(Config!$B$15:$B$19,C501)&gt;0),1,0)+IF(OR(TRIM(F501)="",COUNTIF(Config!$B$15:$B$19,F501)&gt;0),1,0)+IF(OR(TRIM(H501)="",COUNTIF(Config!$B$15:$B$19,H501)&gt;0),1,0)+IF(OR(TRIM(E501)="",COUNTIF(Config!$B$15:$B$19,E501)&gt;0),1,0)+IF(OR(TRIM(K501)="",COUNTIF(Config!$B$15:$B$19,K501)&gt;0),1,0)+IF(OR(TRIM(P501)="",COUNTIF(Config!$B$15:$B$19,P501)&gt;0),1,0)+IF(OR(TRIM(R501)="",COUNTIF(Config!$B$15:$B$19,R501)&gt;0),1,0)</f>
        <v>0</v>
      </c>
      <c r="AA501" s="1" cm="1">
        <f t="array" ref="AA501">SUMPRODUCT(LEN(H501)-LEN(SUBSTITUTE(H501,{"0";"1";"2";"3";"4";"5";"6";"7";"8";"9"},"")))</f>
        <v>10</v>
      </c>
      <c r="AC501" t="str">
        <f t="shared" si="51"/>
        <v/>
      </c>
      <c r="AD501">
        <f t="shared" si="52"/>
        <v>1</v>
      </c>
      <c r="AE501">
        <f t="shared" si="53"/>
        <v>1</v>
      </c>
      <c r="AF501" t="str">
        <f t="shared" si="54"/>
        <v>No</v>
      </c>
      <c r="AG501">
        <f t="shared" ca="1" si="55"/>
        <v>50</v>
      </c>
      <c r="AH501" t="str">
        <f ca="1">IF(OR(V501="",AG501=""),"Yes",IF(AG501&gt;Config!$B$41,"Yes","No"))</f>
        <v>No</v>
      </c>
    </row>
    <row r="502" spans="1:34" x14ac:dyDescent="0.25">
      <c r="A502" s="1" t="s">
        <v>4377</v>
      </c>
      <c r="B502" s="1" t="s">
        <v>1185</v>
      </c>
      <c r="C502" s="1" t="s">
        <v>308</v>
      </c>
      <c r="D502" s="1" t="s">
        <v>3967</v>
      </c>
      <c r="E502" s="1" t="s">
        <v>310</v>
      </c>
      <c r="F502" s="1" t="s">
        <v>4378</v>
      </c>
      <c r="G502" t="str">
        <f t="shared" si="49"/>
        <v>Valid</v>
      </c>
      <c r="H502" s="1" t="s">
        <v>4379</v>
      </c>
      <c r="I502" t="str" cm="1">
        <f t="array" ref="I502">IF(OR(TRIM(H502)="",ISNUMBER(SEARCH("#",H502)),AA502&lt;Config!$B$8,SUMPRODUCT(--ISNUMBER(SEARCH({"a";"b";"c";"d";"e";"f";"g";"h";"i";"j";"k";"l";"m";"n";"o";"p";"q";"r";"s";"t";"u";"v";"w";"x";"y";"z"},H502)))&gt;0),"Invalid","Valid")</f>
        <v>Valid</v>
      </c>
      <c r="J502" s="1" t="s">
        <v>4380</v>
      </c>
      <c r="K502" s="1" t="s">
        <v>250</v>
      </c>
      <c r="L502" s="1" t="s">
        <v>134</v>
      </c>
      <c r="M502" s="1" t="s">
        <v>235</v>
      </c>
      <c r="N502" s="1" t="s">
        <v>31</v>
      </c>
      <c r="O502" s="1" t="s">
        <v>196</v>
      </c>
      <c r="P502" t="s">
        <v>53</v>
      </c>
      <c r="Q502" s="1" t="s">
        <v>55</v>
      </c>
      <c r="R502" s="1" t="s">
        <v>198</v>
      </c>
      <c r="S502" s="1" t="s">
        <v>4381</v>
      </c>
      <c r="T502" s="1" t="s">
        <v>4382</v>
      </c>
      <c r="U502" s="1" t="s">
        <v>4383</v>
      </c>
      <c r="V502" s="1" t="s">
        <v>140</v>
      </c>
      <c r="W502" s="1" t="s">
        <v>202</v>
      </c>
      <c r="X502" t="str">
        <f t="shared" si="50"/>
        <v>Complete</v>
      </c>
      <c r="Y502">
        <f>MAX(0,100-IF(G502="Invalid",Config!$B$5,0)-IF(I502="Invalid",Config!$B$6,0)-IF(X502="Incomplete",Config!$B$7,0)-IF(AF502="Yes",Config!$B$37,0))</f>
        <v>100</v>
      </c>
      <c r="Z502" s="1">
        <f>IF(OR(TRIM(B502)="",COUNTIF(Config!$B$15:$B$19,B502)&gt;0),1,0)+IF(OR(TRIM(C502)="",COUNTIF(Config!$B$15:$B$19,C502)&gt;0),1,0)+IF(OR(TRIM(F502)="",COUNTIF(Config!$B$15:$B$19,F502)&gt;0),1,0)+IF(OR(TRIM(H502)="",COUNTIF(Config!$B$15:$B$19,H502)&gt;0),1,0)+IF(OR(TRIM(E502)="",COUNTIF(Config!$B$15:$B$19,E502)&gt;0),1,0)+IF(OR(TRIM(K502)="",COUNTIF(Config!$B$15:$B$19,K502)&gt;0),1,0)+IF(OR(TRIM(P502)="",COUNTIF(Config!$B$15:$B$19,P502)&gt;0),1,0)+IF(OR(TRIM(R502)="",COUNTIF(Config!$B$15:$B$19,R502)&gt;0),1,0)</f>
        <v>0</v>
      </c>
      <c r="AA502" s="1" cm="1">
        <f t="array" ref="AA502">SUMPRODUCT(LEN(H502)-LEN(SUBSTITUTE(H502,{"0";"1";"2";"3";"4";"5";"6";"7";"8";"9"},"")))</f>
        <v>12</v>
      </c>
      <c r="AC502" t="str">
        <f t="shared" si="51"/>
        <v/>
      </c>
      <c r="AD502">
        <f t="shared" si="52"/>
        <v>1</v>
      </c>
      <c r="AE502">
        <f t="shared" si="53"/>
        <v>1</v>
      </c>
      <c r="AF502" t="str">
        <f t="shared" si="54"/>
        <v>No</v>
      </c>
      <c r="AG502">
        <f t="shared" ca="1" si="55"/>
        <v>37</v>
      </c>
      <c r="AH502" t="str">
        <f ca="1">IF(OR(V502="",AG502=""),"Yes",IF(AG502&gt;Config!$B$41,"Yes","No"))</f>
        <v>No</v>
      </c>
    </row>
    <row r="503" spans="1:34" x14ac:dyDescent="0.25">
      <c r="A503" s="1" t="s">
        <v>4384</v>
      </c>
      <c r="B503" s="1" t="s">
        <v>1495</v>
      </c>
      <c r="C503" s="1" t="s">
        <v>748</v>
      </c>
      <c r="D503" s="1" t="s">
        <v>4385</v>
      </c>
      <c r="E503" s="1" t="s">
        <v>339</v>
      </c>
      <c r="F503" s="1" t="s">
        <v>4386</v>
      </c>
      <c r="G503" t="str">
        <f t="shared" si="49"/>
        <v>Valid</v>
      </c>
      <c r="H503" s="1" t="s">
        <v>4387</v>
      </c>
      <c r="I503" t="str" cm="1">
        <f t="array" ref="I503">IF(OR(TRIM(H503)="",ISNUMBER(SEARCH("#",H503)),AA503&lt;Config!$B$8,SUMPRODUCT(--ISNUMBER(SEARCH({"a";"b";"c";"d";"e";"f";"g";"h";"i";"j";"k";"l";"m";"n";"o";"p";"q";"r";"s";"t";"u";"v";"w";"x";"y";"z"},H503)))&gt;0),"Invalid","Valid")</f>
        <v>Valid</v>
      </c>
      <c r="J503" s="1" t="s">
        <v>4388</v>
      </c>
      <c r="K503" s="1" t="s">
        <v>722</v>
      </c>
      <c r="L503" s="1" t="s">
        <v>134</v>
      </c>
      <c r="M503" s="1" t="s">
        <v>33825</v>
      </c>
      <c r="N503" s="1" t="s">
        <v>68</v>
      </c>
      <c r="O503" s="1" t="s">
        <v>69</v>
      </c>
      <c r="P503" t="s">
        <v>53</v>
      </c>
      <c r="Q503" s="1" t="s">
        <v>150</v>
      </c>
      <c r="R503" s="1" t="s">
        <v>288</v>
      </c>
      <c r="S503" s="1" t="s">
        <v>4389</v>
      </c>
      <c r="T503" s="1" t="s">
        <v>4390</v>
      </c>
      <c r="U503" s="1" t="s">
        <v>291</v>
      </c>
      <c r="V503" s="1" t="s">
        <v>4391</v>
      </c>
      <c r="W503" s="1" t="s">
        <v>141</v>
      </c>
      <c r="X503" t="str">
        <f t="shared" si="50"/>
        <v>Complete</v>
      </c>
      <c r="Y503">
        <f>MAX(0,100-IF(G503="Invalid",Config!$B$5,0)-IF(I503="Invalid",Config!$B$6,0)-IF(X503="Incomplete",Config!$B$7,0)-IF(AF503="Yes",Config!$B$37,0))</f>
        <v>75</v>
      </c>
      <c r="Z503" s="1">
        <f>IF(OR(TRIM(B503)="",COUNTIF(Config!$B$15:$B$19,B503)&gt;0),1,0)+IF(OR(TRIM(C503)="",COUNTIF(Config!$B$15:$B$19,C503)&gt;0),1,0)+IF(OR(TRIM(F503)="",COUNTIF(Config!$B$15:$B$19,F503)&gt;0),1,0)+IF(OR(TRIM(H503)="",COUNTIF(Config!$B$15:$B$19,H503)&gt;0),1,0)+IF(OR(TRIM(E503)="",COUNTIF(Config!$B$15:$B$19,E503)&gt;0),1,0)+IF(OR(TRIM(K503)="",COUNTIF(Config!$B$15:$B$19,K503)&gt;0),1,0)+IF(OR(TRIM(P503)="",COUNTIF(Config!$B$15:$B$19,P503)&gt;0),1,0)+IF(OR(TRIM(R503)="",COUNTIF(Config!$B$15:$B$19,R503)&gt;0),1,0)</f>
        <v>0</v>
      </c>
      <c r="AA503" s="1" cm="1">
        <f t="array" ref="AA503">SUMPRODUCT(LEN(H503)-LEN(SUBSTITUTE(H503,{"0";"1";"2";"3";"4";"5";"6";"7";"8";"9"},"")))</f>
        <v>12</v>
      </c>
      <c r="AC503" t="str">
        <f t="shared" si="51"/>
        <v>Potential Duplicate</v>
      </c>
      <c r="AD503">
        <f t="shared" si="52"/>
        <v>2</v>
      </c>
      <c r="AE503">
        <f t="shared" si="53"/>
        <v>1</v>
      </c>
      <c r="AF503" t="str">
        <f t="shared" si="54"/>
        <v>Yes</v>
      </c>
      <c r="AG503">
        <f t="shared" ca="1" si="55"/>
        <v>622</v>
      </c>
      <c r="AH503" t="str">
        <f ca="1">IF(OR(V503="",AG503=""),"Yes",IF(AG503&gt;Config!$B$41,"Yes","No"))</f>
        <v>Yes</v>
      </c>
    </row>
    <row r="504" spans="1:34" x14ac:dyDescent="0.25">
      <c r="A504" s="1" t="s">
        <v>4392</v>
      </c>
      <c r="B504" s="1" t="s">
        <v>2392</v>
      </c>
      <c r="C504" s="1" t="s">
        <v>1496</v>
      </c>
      <c r="D504" s="1" t="s">
        <v>31084</v>
      </c>
      <c r="E504" s="1" t="s">
        <v>159</v>
      </c>
      <c r="F504" s="1" t="s">
        <v>4393</v>
      </c>
      <c r="G504" t="str">
        <f t="shared" si="49"/>
        <v>Valid</v>
      </c>
      <c r="H504" s="1" t="s">
        <v>4394</v>
      </c>
      <c r="I504" t="str" cm="1">
        <f t="array" ref="I504">IF(OR(TRIM(H504)="",ISNUMBER(SEARCH("#",H504)),AA504&lt;Config!$B$8,SUMPRODUCT(--ISNUMBER(SEARCH({"a";"b";"c";"d";"e";"f";"g";"h";"i";"j";"k";"l";"m";"n";"o";"p";"q";"r";"s";"t";"u";"v";"w";"x";"y";"z"},H504)))&gt;0),"Invalid","Valid")</f>
        <v>Valid</v>
      </c>
      <c r="J504" s="1" t="s">
        <v>4395</v>
      </c>
      <c r="K504" s="1" t="s">
        <v>516</v>
      </c>
      <c r="L504" s="1" t="s">
        <v>49</v>
      </c>
      <c r="M504" s="1" t="s">
        <v>135</v>
      </c>
      <c r="N504" s="1" t="s">
        <v>31</v>
      </c>
      <c r="O504" s="1" t="s">
        <v>149</v>
      </c>
      <c r="P504" t="s">
        <v>87</v>
      </c>
      <c r="Q504" s="1" t="s">
        <v>166</v>
      </c>
      <c r="R504" s="1" t="s">
        <v>559</v>
      </c>
      <c r="S504" s="1" t="s">
        <v>4396</v>
      </c>
      <c r="T504" s="1" t="s">
        <v>4397</v>
      </c>
      <c r="U504" s="1" t="s">
        <v>4398</v>
      </c>
      <c r="V504" s="1" t="s">
        <v>2563</v>
      </c>
      <c r="W504" s="1" t="s">
        <v>141</v>
      </c>
      <c r="X504" t="str">
        <f t="shared" si="50"/>
        <v>Complete</v>
      </c>
      <c r="Y504">
        <f>MAX(0,100-IF(G504="Invalid",Config!$B$5,0)-IF(I504="Invalid",Config!$B$6,0)-IF(X504="Incomplete",Config!$B$7,0)-IF(AF504="Yes",Config!$B$37,0))</f>
        <v>100</v>
      </c>
      <c r="Z504" s="1">
        <f>IF(OR(TRIM(B504)="",COUNTIF(Config!$B$15:$B$19,B504)&gt;0),1,0)+IF(OR(TRIM(C504)="",COUNTIF(Config!$B$15:$B$19,C504)&gt;0),1,0)+IF(OR(TRIM(F504)="",COUNTIF(Config!$B$15:$B$19,F504)&gt;0),1,0)+IF(OR(TRIM(H504)="",COUNTIF(Config!$B$15:$B$19,H504)&gt;0),1,0)+IF(OR(TRIM(E504)="",COUNTIF(Config!$B$15:$B$19,E504)&gt;0),1,0)+IF(OR(TRIM(K504)="",COUNTIF(Config!$B$15:$B$19,K504)&gt;0),1,0)+IF(OR(TRIM(P504)="",COUNTIF(Config!$B$15:$B$19,P504)&gt;0),1,0)+IF(OR(TRIM(R504)="",COUNTIF(Config!$B$15:$B$19,R504)&gt;0),1,0)</f>
        <v>0</v>
      </c>
      <c r="AA504" s="1" cm="1">
        <f t="array" ref="AA504">SUMPRODUCT(LEN(H504)-LEN(SUBSTITUTE(H504,{"0";"1";"2";"3";"4";"5";"6";"7";"8";"9"},"")))</f>
        <v>11</v>
      </c>
      <c r="AC504" t="str">
        <f t="shared" si="51"/>
        <v/>
      </c>
      <c r="AD504">
        <f t="shared" si="52"/>
        <v>1</v>
      </c>
      <c r="AE504">
        <f t="shared" si="53"/>
        <v>1</v>
      </c>
      <c r="AF504" t="str">
        <f t="shared" si="54"/>
        <v>No</v>
      </c>
      <c r="AG504">
        <f t="shared" ca="1" si="55"/>
        <v>372</v>
      </c>
      <c r="AH504" t="str">
        <f ca="1">IF(OR(V504="",AG504=""),"Yes",IF(AG504&gt;Config!$B$41,"Yes","No"))</f>
        <v>Yes</v>
      </c>
    </row>
    <row r="505" spans="1:34" x14ac:dyDescent="0.25">
      <c r="A505" s="1" t="s">
        <v>4399</v>
      </c>
      <c r="B505" s="1" t="s">
        <v>77</v>
      </c>
      <c r="C505" s="1" t="s">
        <v>308</v>
      </c>
      <c r="D505" s="1" t="s">
        <v>309</v>
      </c>
      <c r="E505" s="1" t="s">
        <v>642</v>
      </c>
      <c r="F505" s="1" t="s">
        <v>4400</v>
      </c>
      <c r="G505" t="str">
        <f t="shared" si="49"/>
        <v>Valid</v>
      </c>
      <c r="H505" s="1" t="s">
        <v>4401</v>
      </c>
      <c r="I505" t="str" cm="1">
        <f t="array" ref="I505">IF(OR(TRIM(H505)="",ISNUMBER(SEARCH("#",H505)),AA505&lt;Config!$B$8,SUMPRODUCT(--ISNUMBER(SEARCH({"a";"b";"c";"d";"e";"f";"g";"h";"i";"j";"k";"l";"m";"n";"o";"p";"q";"r";"s";"t";"u";"v";"w";"x";"y";"z"},H505)))&gt;0),"Invalid","Valid")</f>
        <v>Valid</v>
      </c>
      <c r="J505" s="1" t="s">
        <v>4402</v>
      </c>
      <c r="K505" s="1" t="s">
        <v>504</v>
      </c>
      <c r="L505" s="1" t="s">
        <v>164</v>
      </c>
      <c r="M505" s="1" t="s">
        <v>517</v>
      </c>
      <c r="N505" s="1" t="s">
        <v>211</v>
      </c>
      <c r="O505" s="1" t="s">
        <v>149</v>
      </c>
      <c r="P505" t="s">
        <v>53</v>
      </c>
      <c r="Q505" s="1" t="s">
        <v>181</v>
      </c>
      <c r="R505" s="1" t="s">
        <v>55</v>
      </c>
      <c r="S505" s="1" t="s">
        <v>4403</v>
      </c>
      <c r="T505" s="1" t="s">
        <v>4404</v>
      </c>
      <c r="U505" s="1" t="s">
        <v>2563</v>
      </c>
      <c r="V505" s="1" t="s">
        <v>4405</v>
      </c>
      <c r="W505" s="1" t="s">
        <v>293</v>
      </c>
      <c r="X505" t="str">
        <f t="shared" si="50"/>
        <v>Complete</v>
      </c>
      <c r="Y505">
        <f>MAX(0,100-IF(G505="Invalid",Config!$B$5,0)-IF(I505="Invalid",Config!$B$6,0)-IF(X505="Incomplete",Config!$B$7,0)-IF(AF505="Yes",Config!$B$37,0))</f>
        <v>100</v>
      </c>
      <c r="Z505" s="1">
        <f>IF(OR(TRIM(B505)="",COUNTIF(Config!$B$15:$B$19,B505)&gt;0),1,0)+IF(OR(TRIM(C505)="",COUNTIF(Config!$B$15:$B$19,C505)&gt;0),1,0)+IF(OR(TRIM(F505)="",COUNTIF(Config!$B$15:$B$19,F505)&gt;0),1,0)+IF(OR(TRIM(H505)="",COUNTIF(Config!$B$15:$B$19,H505)&gt;0),1,0)+IF(OR(TRIM(E505)="",COUNTIF(Config!$B$15:$B$19,E505)&gt;0),1,0)+IF(OR(TRIM(K505)="",COUNTIF(Config!$B$15:$B$19,K505)&gt;0),1,0)+IF(OR(TRIM(P505)="",COUNTIF(Config!$B$15:$B$19,P505)&gt;0),1,0)+IF(OR(TRIM(R505)="",COUNTIF(Config!$B$15:$B$19,R505)&gt;0),1,0)</f>
        <v>0</v>
      </c>
      <c r="AA505" s="1" cm="1">
        <f t="array" ref="AA505">SUMPRODUCT(LEN(H505)-LEN(SUBSTITUTE(H505,{"0";"1";"2";"3";"4";"5";"6";"7";"8";"9"},"")))</f>
        <v>12</v>
      </c>
      <c r="AC505" t="str">
        <f t="shared" si="51"/>
        <v/>
      </c>
      <c r="AD505">
        <f t="shared" si="52"/>
        <v>1</v>
      </c>
      <c r="AE505">
        <f t="shared" si="53"/>
        <v>1</v>
      </c>
      <c r="AF505" t="str">
        <f t="shared" si="54"/>
        <v>No</v>
      </c>
      <c r="AG505">
        <f t="shared" ca="1" si="55"/>
        <v>234</v>
      </c>
      <c r="AH505" t="str">
        <f ca="1">IF(OR(V505="",AG505=""),"Yes",IF(AG505&gt;Config!$B$41,"Yes","No"))</f>
        <v>No</v>
      </c>
    </row>
    <row r="506" spans="1:34" x14ac:dyDescent="0.25">
      <c r="A506" s="1" t="s">
        <v>4406</v>
      </c>
      <c r="B506" s="1" t="s">
        <v>1175</v>
      </c>
      <c r="C506" s="1" t="s">
        <v>1496</v>
      </c>
      <c r="D506" s="1" t="s">
        <v>4407</v>
      </c>
      <c r="E506" s="1" t="s">
        <v>34137</v>
      </c>
      <c r="F506" s="1" t="s">
        <v>4408</v>
      </c>
      <c r="G506" t="str">
        <f t="shared" si="49"/>
        <v>Valid</v>
      </c>
      <c r="H506" s="1" t="s">
        <v>4409</v>
      </c>
      <c r="I506" t="str" cm="1">
        <f t="array" ref="I506">IF(OR(TRIM(H506)="",ISNUMBER(SEARCH("#",H506)),AA506&lt;Config!$B$8,SUMPRODUCT(--ISNUMBER(SEARCH({"a";"b";"c";"d";"e";"f";"g";"h";"i";"j";"k";"l";"m";"n";"o";"p";"q";"r";"s";"t";"u";"v";"w";"x";"y";"z"},H506)))&gt;0),"Invalid","Valid")</f>
        <v>Valid</v>
      </c>
      <c r="J506" s="1" t="s">
        <v>4410</v>
      </c>
      <c r="K506" s="1" t="s">
        <v>117</v>
      </c>
      <c r="L506" s="1" t="s">
        <v>29</v>
      </c>
      <c r="M506" s="1" t="s">
        <v>343</v>
      </c>
      <c r="N506" s="1" t="s">
        <v>68</v>
      </c>
      <c r="O506" s="1" t="s">
        <v>266</v>
      </c>
      <c r="P506" t="s">
        <v>104</v>
      </c>
      <c r="Q506" s="1" t="s">
        <v>732</v>
      </c>
      <c r="R506" s="1" t="s">
        <v>922</v>
      </c>
      <c r="S506" s="1" t="s">
        <v>3731</v>
      </c>
      <c r="T506" s="1" t="s">
        <v>4411</v>
      </c>
      <c r="U506" s="1" t="s">
        <v>4412</v>
      </c>
      <c r="V506" s="1" t="s">
        <v>140</v>
      </c>
      <c r="W506" s="1" t="s">
        <v>94</v>
      </c>
      <c r="X506" t="str">
        <f t="shared" si="50"/>
        <v>Complete</v>
      </c>
      <c r="Y506">
        <f>MAX(0,100-IF(G506="Invalid",Config!$B$5,0)-IF(I506="Invalid",Config!$B$6,0)-IF(X506="Incomplete",Config!$B$7,0)-IF(AF506="Yes",Config!$B$37,0))</f>
        <v>100</v>
      </c>
      <c r="Z506" s="1">
        <f>IF(OR(TRIM(B506)="",COUNTIF(Config!$B$15:$B$19,B506)&gt;0),1,0)+IF(OR(TRIM(C506)="",COUNTIF(Config!$B$15:$B$19,C506)&gt;0),1,0)+IF(OR(TRIM(F506)="",COUNTIF(Config!$B$15:$B$19,F506)&gt;0),1,0)+IF(OR(TRIM(H506)="",COUNTIF(Config!$B$15:$B$19,H506)&gt;0),1,0)+IF(OR(TRIM(E506)="",COUNTIF(Config!$B$15:$B$19,E506)&gt;0),1,0)+IF(OR(TRIM(K506)="",COUNTIF(Config!$B$15:$B$19,K506)&gt;0),1,0)+IF(OR(TRIM(P506)="",COUNTIF(Config!$B$15:$B$19,P506)&gt;0),1,0)+IF(OR(TRIM(R506)="",COUNTIF(Config!$B$15:$B$19,R506)&gt;0),1,0)</f>
        <v>0</v>
      </c>
      <c r="AA506" s="1" cm="1">
        <f t="array" ref="AA506">SUMPRODUCT(LEN(H506)-LEN(SUBSTITUTE(H506,{"0";"1";"2";"3";"4";"5";"6";"7";"8";"9"},"")))</f>
        <v>11</v>
      </c>
      <c r="AC506" t="str">
        <f t="shared" si="51"/>
        <v/>
      </c>
      <c r="AD506">
        <f t="shared" si="52"/>
        <v>1</v>
      </c>
      <c r="AE506">
        <f t="shared" si="53"/>
        <v>1</v>
      </c>
      <c r="AF506" t="str">
        <f t="shared" si="54"/>
        <v>No</v>
      </c>
      <c r="AG506">
        <f t="shared" ca="1" si="55"/>
        <v>37</v>
      </c>
      <c r="AH506" t="str">
        <f ca="1">IF(OR(V506="",AG506=""),"Yes",IF(AG506&gt;Config!$B$41,"Yes","No"))</f>
        <v>No</v>
      </c>
    </row>
    <row r="507" spans="1:34" x14ac:dyDescent="0.25">
      <c r="A507" s="1" t="s">
        <v>4413</v>
      </c>
      <c r="B507" s="1" t="s">
        <v>898</v>
      </c>
      <c r="C507" s="1" t="s">
        <v>398</v>
      </c>
      <c r="D507" s="1" t="s">
        <v>25508</v>
      </c>
      <c r="E507" s="1" t="s">
        <v>34138</v>
      </c>
      <c r="F507" s="1" t="s">
        <v>4414</v>
      </c>
      <c r="G507" t="str">
        <f t="shared" si="49"/>
        <v>Valid</v>
      </c>
      <c r="H507" s="1" t="s">
        <v>4415</v>
      </c>
      <c r="I507" t="str" cm="1">
        <f t="array" ref="I507">IF(OR(TRIM(H507)="",ISNUMBER(SEARCH("#",H507)),AA507&lt;Config!$B$8,SUMPRODUCT(--ISNUMBER(SEARCH({"a";"b";"c";"d";"e";"f";"g";"h";"i";"j";"k";"l";"m";"n";"o";"p";"q";"r";"s";"t";"u";"v";"w";"x";"y";"z"},H507)))&gt;0),"Invalid","Valid")</f>
        <v>Valid</v>
      </c>
      <c r="J507" s="1" t="s">
        <v>4416</v>
      </c>
      <c r="K507" s="1" t="s">
        <v>250</v>
      </c>
      <c r="L507" s="1" t="s">
        <v>179</v>
      </c>
      <c r="M507" s="1" t="s">
        <v>251</v>
      </c>
      <c r="N507" s="1" t="s">
        <v>31</v>
      </c>
      <c r="O507" s="1" t="s">
        <v>180</v>
      </c>
      <c r="P507" t="s">
        <v>87</v>
      </c>
      <c r="Q507" s="1" t="s">
        <v>438</v>
      </c>
      <c r="R507" s="1" t="s">
        <v>89</v>
      </c>
      <c r="S507" s="1" t="s">
        <v>4417</v>
      </c>
      <c r="T507" s="1" t="s">
        <v>4418</v>
      </c>
      <c r="U507" s="1" t="s">
        <v>4419</v>
      </c>
      <c r="V507" s="1" t="s">
        <v>4420</v>
      </c>
      <c r="W507" s="1" t="s">
        <v>60</v>
      </c>
      <c r="X507" t="str">
        <f t="shared" si="50"/>
        <v>Complete</v>
      </c>
      <c r="Y507">
        <f>MAX(0,100-IF(G507="Invalid",Config!$B$5,0)-IF(I507="Invalid",Config!$B$6,0)-IF(X507="Incomplete",Config!$B$7,0)-IF(AF507="Yes",Config!$B$37,0))</f>
        <v>100</v>
      </c>
      <c r="Z507" s="1">
        <f>IF(OR(TRIM(B507)="",COUNTIF(Config!$B$15:$B$19,B507)&gt;0),1,0)+IF(OR(TRIM(C507)="",COUNTIF(Config!$B$15:$B$19,C507)&gt;0),1,0)+IF(OR(TRIM(F507)="",COUNTIF(Config!$B$15:$B$19,F507)&gt;0),1,0)+IF(OR(TRIM(H507)="",COUNTIF(Config!$B$15:$B$19,H507)&gt;0),1,0)+IF(OR(TRIM(E507)="",COUNTIF(Config!$B$15:$B$19,E507)&gt;0),1,0)+IF(OR(TRIM(K507)="",COUNTIF(Config!$B$15:$B$19,K507)&gt;0),1,0)+IF(OR(TRIM(P507)="",COUNTIF(Config!$B$15:$B$19,P507)&gt;0),1,0)+IF(OR(TRIM(R507)="",COUNTIF(Config!$B$15:$B$19,R507)&gt;0),1,0)</f>
        <v>0</v>
      </c>
      <c r="AA507" s="1" cm="1">
        <f t="array" ref="AA507">SUMPRODUCT(LEN(H507)-LEN(SUBSTITUTE(H507,{"0";"1";"2";"3";"4";"5";"6";"7";"8";"9"},"")))</f>
        <v>10</v>
      </c>
      <c r="AC507" t="str">
        <f t="shared" si="51"/>
        <v/>
      </c>
      <c r="AD507">
        <f t="shared" si="52"/>
        <v>1</v>
      </c>
      <c r="AE507">
        <f t="shared" si="53"/>
        <v>1</v>
      </c>
      <c r="AF507" t="str">
        <f t="shared" si="54"/>
        <v>No</v>
      </c>
      <c r="AG507">
        <f t="shared" ca="1" si="55"/>
        <v>482</v>
      </c>
      <c r="AH507" t="str">
        <f ca="1">IF(OR(V507="",AG507=""),"Yes",IF(AG507&gt;Config!$B$41,"Yes","No"))</f>
        <v>Yes</v>
      </c>
    </row>
    <row r="508" spans="1:34" x14ac:dyDescent="0.25">
      <c r="A508" s="1" t="s">
        <v>4421</v>
      </c>
      <c r="B508" s="1" t="s">
        <v>1329</v>
      </c>
      <c r="C508" s="1" t="s">
        <v>828</v>
      </c>
      <c r="D508" s="1" t="s">
        <v>27396</v>
      </c>
      <c r="E508" s="1" t="s">
        <v>681</v>
      </c>
      <c r="F508" s="1" t="s">
        <v>4422</v>
      </c>
      <c r="G508" t="str">
        <f t="shared" si="49"/>
        <v>Valid</v>
      </c>
      <c r="H508" s="1" t="s">
        <v>4423</v>
      </c>
      <c r="I508" t="str" cm="1">
        <f t="array" ref="I508">IF(OR(TRIM(H508)="",ISNUMBER(SEARCH("#",H508)),AA508&lt;Config!$B$8,SUMPRODUCT(--ISNUMBER(SEARCH({"a";"b";"c";"d";"e";"f";"g";"h";"i";"j";"k";"l";"m";"n";"o";"p";"q";"r";"s";"t";"u";"v";"w";"x";"y";"z"},H508)))&gt;0),"Invalid","Valid")</f>
        <v>Valid</v>
      </c>
      <c r="J508" s="1" t="s">
        <v>4424</v>
      </c>
      <c r="K508" s="1" t="s">
        <v>866</v>
      </c>
      <c r="L508" s="1" t="s">
        <v>179</v>
      </c>
      <c r="M508" s="1" t="s">
        <v>135</v>
      </c>
      <c r="N508" s="1" t="s">
        <v>713</v>
      </c>
      <c r="O508" s="1" t="s">
        <v>149</v>
      </c>
      <c r="P508" t="s">
        <v>53</v>
      </c>
      <c r="Q508" s="1" t="s">
        <v>181</v>
      </c>
      <c r="R508" s="1" t="s">
        <v>198</v>
      </c>
      <c r="S508" s="1" t="s">
        <v>4425</v>
      </c>
      <c r="T508" s="1" t="s">
        <v>4426</v>
      </c>
      <c r="U508" s="1" t="s">
        <v>4427</v>
      </c>
      <c r="V508" s="1" t="s">
        <v>4428</v>
      </c>
      <c r="W508" s="1" t="s">
        <v>94</v>
      </c>
      <c r="X508" t="str">
        <f t="shared" si="50"/>
        <v>Complete</v>
      </c>
      <c r="Y508">
        <f>MAX(0,100-IF(G508="Invalid",Config!$B$5,0)-IF(I508="Invalid",Config!$B$6,0)-IF(X508="Incomplete",Config!$B$7,0)-IF(AF508="Yes",Config!$B$37,0))</f>
        <v>100</v>
      </c>
      <c r="Z508" s="1">
        <f>IF(OR(TRIM(B508)="",COUNTIF(Config!$B$15:$B$19,B508)&gt;0),1,0)+IF(OR(TRIM(C508)="",COUNTIF(Config!$B$15:$B$19,C508)&gt;0),1,0)+IF(OR(TRIM(F508)="",COUNTIF(Config!$B$15:$B$19,F508)&gt;0),1,0)+IF(OR(TRIM(H508)="",COUNTIF(Config!$B$15:$B$19,H508)&gt;0),1,0)+IF(OR(TRIM(E508)="",COUNTIF(Config!$B$15:$B$19,E508)&gt;0),1,0)+IF(OR(TRIM(K508)="",COUNTIF(Config!$B$15:$B$19,K508)&gt;0),1,0)+IF(OR(TRIM(P508)="",COUNTIF(Config!$B$15:$B$19,P508)&gt;0),1,0)+IF(OR(TRIM(R508)="",COUNTIF(Config!$B$15:$B$19,R508)&gt;0),1,0)</f>
        <v>0</v>
      </c>
      <c r="AA508" s="1" cm="1">
        <f t="array" ref="AA508">SUMPRODUCT(LEN(H508)-LEN(SUBSTITUTE(H508,{"0";"1";"2";"3";"4";"5";"6";"7";"8";"9"},"")))</f>
        <v>12</v>
      </c>
      <c r="AC508" t="str">
        <f t="shared" si="51"/>
        <v/>
      </c>
      <c r="AD508">
        <f t="shared" si="52"/>
        <v>1</v>
      </c>
      <c r="AE508">
        <f t="shared" si="53"/>
        <v>1</v>
      </c>
      <c r="AF508" t="str">
        <f t="shared" si="54"/>
        <v>No</v>
      </c>
      <c r="AG508" t="str">
        <f t="shared" ca="1" si="55"/>
        <v/>
      </c>
      <c r="AH508" t="str">
        <f ca="1">IF(OR(V508="",AG508=""),"Yes",IF(AG508&gt;Config!$B$41,"Yes","No"))</f>
        <v>Yes</v>
      </c>
    </row>
    <row r="509" spans="1:34" x14ac:dyDescent="0.25">
      <c r="A509" s="1" t="s">
        <v>4429</v>
      </c>
      <c r="B509" s="1" t="s">
        <v>1293</v>
      </c>
      <c r="C509" s="1" t="s">
        <v>337</v>
      </c>
      <c r="D509" s="1" t="s">
        <v>4430</v>
      </c>
      <c r="E509" s="1" t="s">
        <v>191</v>
      </c>
      <c r="F509" s="1" t="s">
        <v>4431</v>
      </c>
      <c r="G509" t="str">
        <f t="shared" si="49"/>
        <v>Valid</v>
      </c>
      <c r="H509" s="1" t="s">
        <v>4432</v>
      </c>
      <c r="I509" t="str" cm="1">
        <f t="array" ref="I509">IF(OR(TRIM(H509)="",ISNUMBER(SEARCH("#",H509)),AA509&lt;Config!$B$8,SUMPRODUCT(--ISNUMBER(SEARCH({"a";"b";"c";"d";"e";"f";"g";"h";"i";"j";"k";"l";"m";"n";"o";"p";"q";"r";"s";"t";"u";"v";"w";"x";"y";"z"},H509)))&gt;0),"Invalid","Valid")</f>
        <v>Valid</v>
      </c>
      <c r="J509" s="1" t="s">
        <v>4433</v>
      </c>
      <c r="K509" s="1" t="s">
        <v>378</v>
      </c>
      <c r="L509" s="1" t="s">
        <v>84</v>
      </c>
      <c r="M509" s="1" t="s">
        <v>30</v>
      </c>
      <c r="N509" s="1" t="s">
        <v>148</v>
      </c>
      <c r="O509" s="1" t="s">
        <v>196</v>
      </c>
      <c r="P509" t="s">
        <v>53</v>
      </c>
      <c r="Q509" s="1" t="s">
        <v>150</v>
      </c>
      <c r="R509" s="1" t="s">
        <v>55</v>
      </c>
      <c r="S509" s="1" t="s">
        <v>3685</v>
      </c>
      <c r="T509" s="1" t="s">
        <v>4434</v>
      </c>
      <c r="U509" s="1" t="s">
        <v>4435</v>
      </c>
      <c r="V509" s="1" t="s">
        <v>140</v>
      </c>
      <c r="W509" s="1" t="s">
        <v>33823</v>
      </c>
      <c r="X509" t="str">
        <f t="shared" si="50"/>
        <v>Complete</v>
      </c>
      <c r="Y509">
        <f>MAX(0,100-IF(G509="Invalid",Config!$B$5,0)-IF(I509="Invalid",Config!$B$6,0)-IF(X509="Incomplete",Config!$B$7,0)-IF(AF509="Yes",Config!$B$37,0))</f>
        <v>100</v>
      </c>
      <c r="Z509" s="1">
        <f>IF(OR(TRIM(B509)="",COUNTIF(Config!$B$15:$B$19,B509)&gt;0),1,0)+IF(OR(TRIM(C509)="",COUNTIF(Config!$B$15:$B$19,C509)&gt;0),1,0)+IF(OR(TRIM(F509)="",COUNTIF(Config!$B$15:$B$19,F509)&gt;0),1,0)+IF(OR(TRIM(H509)="",COUNTIF(Config!$B$15:$B$19,H509)&gt;0),1,0)+IF(OR(TRIM(E509)="",COUNTIF(Config!$B$15:$B$19,E509)&gt;0),1,0)+IF(OR(TRIM(K509)="",COUNTIF(Config!$B$15:$B$19,K509)&gt;0),1,0)+IF(OR(TRIM(P509)="",COUNTIF(Config!$B$15:$B$19,P509)&gt;0),1,0)+IF(OR(TRIM(R509)="",COUNTIF(Config!$B$15:$B$19,R509)&gt;0),1,0)</f>
        <v>0</v>
      </c>
      <c r="AA509" s="1" cm="1">
        <f t="array" ref="AA509">SUMPRODUCT(LEN(H509)-LEN(SUBSTITUTE(H509,{"0";"1";"2";"3";"4";"5";"6";"7";"8";"9"},"")))</f>
        <v>12</v>
      </c>
      <c r="AC509" t="str">
        <f t="shared" si="51"/>
        <v/>
      </c>
      <c r="AD509">
        <f t="shared" si="52"/>
        <v>1</v>
      </c>
      <c r="AE509">
        <f t="shared" si="53"/>
        <v>1</v>
      </c>
      <c r="AF509" t="str">
        <f t="shared" si="54"/>
        <v>No</v>
      </c>
      <c r="AG509">
        <f t="shared" ca="1" si="55"/>
        <v>37</v>
      </c>
      <c r="AH509" t="str">
        <f ca="1">IF(OR(V509="",AG509=""),"Yes",IF(AG509&gt;Config!$B$41,"Yes","No"))</f>
        <v>No</v>
      </c>
    </row>
    <row r="510" spans="1:34" x14ac:dyDescent="0.25">
      <c r="A510" s="1" t="s">
        <v>4436</v>
      </c>
      <c r="B510" s="1" t="s">
        <v>96</v>
      </c>
      <c r="C510" s="1" t="s">
        <v>308</v>
      </c>
      <c r="D510" s="1" t="s">
        <v>1924</v>
      </c>
      <c r="E510" s="1" t="s">
        <v>34139</v>
      </c>
      <c r="F510" s="1" t="s">
        <v>4437</v>
      </c>
      <c r="G510" t="str">
        <f t="shared" si="49"/>
        <v>Valid</v>
      </c>
      <c r="H510" s="1" t="s">
        <v>4438</v>
      </c>
      <c r="I510" t="str" cm="1">
        <f t="array" ref="I510">IF(OR(TRIM(H510)="",ISNUMBER(SEARCH("#",H510)),AA510&lt;Config!$B$8,SUMPRODUCT(--ISNUMBER(SEARCH({"a";"b";"c";"d";"e";"f";"g";"h";"i";"j";"k";"l";"m";"n";"o";"p";"q";"r";"s";"t";"u";"v";"w";"x";"y";"z"},H510)))&gt;0),"Invalid","Valid")</f>
        <v>Valid</v>
      </c>
      <c r="J510" s="1" t="s">
        <v>4439</v>
      </c>
      <c r="K510" s="1" t="s">
        <v>195</v>
      </c>
      <c r="L510" s="1" t="s">
        <v>265</v>
      </c>
      <c r="M510" s="1" t="s">
        <v>251</v>
      </c>
      <c r="N510" s="1" t="s">
        <v>51</v>
      </c>
      <c r="O510" s="1" t="s">
        <v>149</v>
      </c>
      <c r="P510" t="s">
        <v>53</v>
      </c>
      <c r="Q510" s="1" t="s">
        <v>54</v>
      </c>
      <c r="R510" s="1" t="s">
        <v>70</v>
      </c>
      <c r="S510" s="1" t="s">
        <v>4440</v>
      </c>
      <c r="T510" s="1" t="s">
        <v>4441</v>
      </c>
      <c r="U510" s="1" t="s">
        <v>4442</v>
      </c>
      <c r="V510" s="1" t="s">
        <v>428</v>
      </c>
      <c r="W510" s="1" t="s">
        <v>202</v>
      </c>
      <c r="X510" t="str">
        <f t="shared" si="50"/>
        <v>Complete</v>
      </c>
      <c r="Y510">
        <f>MAX(0,100-IF(G510="Invalid",Config!$B$5,0)-IF(I510="Invalid",Config!$B$6,0)-IF(X510="Incomplete",Config!$B$7,0)-IF(AF510="Yes",Config!$B$37,0))</f>
        <v>75</v>
      </c>
      <c r="Z510" s="1">
        <f>IF(OR(TRIM(B510)="",COUNTIF(Config!$B$15:$B$19,B510)&gt;0),1,0)+IF(OR(TRIM(C510)="",COUNTIF(Config!$B$15:$B$19,C510)&gt;0),1,0)+IF(OR(TRIM(F510)="",COUNTIF(Config!$B$15:$B$19,F510)&gt;0),1,0)+IF(OR(TRIM(H510)="",COUNTIF(Config!$B$15:$B$19,H510)&gt;0),1,0)+IF(OR(TRIM(E510)="",COUNTIF(Config!$B$15:$B$19,E510)&gt;0),1,0)+IF(OR(TRIM(K510)="",COUNTIF(Config!$B$15:$B$19,K510)&gt;0),1,0)+IF(OR(TRIM(P510)="",COUNTIF(Config!$B$15:$B$19,P510)&gt;0),1,0)+IF(OR(TRIM(R510)="",COUNTIF(Config!$B$15:$B$19,R510)&gt;0),1,0)</f>
        <v>0</v>
      </c>
      <c r="AA510" s="1" cm="1">
        <f t="array" ref="AA510">SUMPRODUCT(LEN(H510)-LEN(SUBSTITUTE(H510,{"0";"1";"2";"3";"4";"5";"6";"7";"8";"9"},"")))</f>
        <v>12</v>
      </c>
      <c r="AC510" t="str">
        <f t="shared" si="51"/>
        <v>Potential Duplicate</v>
      </c>
      <c r="AD510">
        <f t="shared" si="52"/>
        <v>1</v>
      </c>
      <c r="AE510">
        <f t="shared" si="53"/>
        <v>2</v>
      </c>
      <c r="AF510" t="str">
        <f t="shared" si="54"/>
        <v>Yes</v>
      </c>
      <c r="AG510">
        <f t="shared" ca="1" si="55"/>
        <v>216</v>
      </c>
      <c r="AH510" t="str">
        <f ca="1">IF(OR(V510="",AG510=""),"Yes",IF(AG510&gt;Config!$B$41,"Yes","No"))</f>
        <v>No</v>
      </c>
    </row>
    <row r="511" spans="1:34" x14ac:dyDescent="0.25">
      <c r="A511" s="1" t="s">
        <v>4443</v>
      </c>
      <c r="B511" s="1" t="s">
        <v>353</v>
      </c>
      <c r="C511" s="1" t="s">
        <v>230</v>
      </c>
      <c r="D511" s="1" t="s">
        <v>4444</v>
      </c>
      <c r="E511" s="1" t="s">
        <v>33824</v>
      </c>
      <c r="F511" s="1" t="s">
        <v>4445</v>
      </c>
      <c r="G511" t="str">
        <f t="shared" si="49"/>
        <v>Valid</v>
      </c>
      <c r="H511" s="1" t="s">
        <v>4446</v>
      </c>
      <c r="I511" t="str" cm="1">
        <f t="array" ref="I511">IF(OR(TRIM(H511)="",ISNUMBER(SEARCH("#",H511)),AA511&lt;Config!$B$8,SUMPRODUCT(--ISNUMBER(SEARCH({"a";"b";"c";"d";"e";"f";"g";"h";"i";"j";"k";"l";"m";"n";"o";"p";"q";"r";"s";"t";"u";"v";"w";"x";"y";"z"},H511)))&gt;0),"Invalid","Valid")</f>
        <v>Valid</v>
      </c>
      <c r="J511" s="1" t="s">
        <v>4447</v>
      </c>
      <c r="K511" s="1" t="s">
        <v>28</v>
      </c>
      <c r="L511" s="1" t="s">
        <v>265</v>
      </c>
      <c r="M511" s="1" t="s">
        <v>462</v>
      </c>
      <c r="N511" s="1" t="s">
        <v>31</v>
      </c>
      <c r="O511" s="1" t="s">
        <v>52</v>
      </c>
      <c r="P511" t="s">
        <v>236</v>
      </c>
      <c r="Q511" s="1" t="s">
        <v>237</v>
      </c>
      <c r="R511" s="1" t="s">
        <v>238</v>
      </c>
      <c r="S511" s="1" t="s">
        <v>4448</v>
      </c>
      <c r="T511" s="1" t="s">
        <v>4449</v>
      </c>
      <c r="U511" s="1" t="s">
        <v>4450</v>
      </c>
      <c r="V511" s="1" t="s">
        <v>1897</v>
      </c>
      <c r="W511" s="1" t="s">
        <v>186</v>
      </c>
      <c r="X511" t="str">
        <f t="shared" si="50"/>
        <v>Complete</v>
      </c>
      <c r="Y511">
        <f>MAX(0,100-IF(G511="Invalid",Config!$B$5,0)-IF(I511="Invalid",Config!$B$6,0)-IF(X511="Incomplete",Config!$B$7,0)-IF(AF511="Yes",Config!$B$37,0))</f>
        <v>100</v>
      </c>
      <c r="Z511" s="1">
        <f>IF(OR(TRIM(B511)="",COUNTIF(Config!$B$15:$B$19,B511)&gt;0),1,0)+IF(OR(TRIM(C511)="",COUNTIF(Config!$B$15:$B$19,C511)&gt;0),1,0)+IF(OR(TRIM(F511)="",COUNTIF(Config!$B$15:$B$19,F511)&gt;0),1,0)+IF(OR(TRIM(H511)="",COUNTIF(Config!$B$15:$B$19,H511)&gt;0),1,0)+IF(OR(TRIM(E511)="",COUNTIF(Config!$B$15:$B$19,E511)&gt;0),1,0)+IF(OR(TRIM(K511)="",COUNTIF(Config!$B$15:$B$19,K511)&gt;0),1,0)+IF(OR(TRIM(P511)="",COUNTIF(Config!$B$15:$B$19,P511)&gt;0),1,0)+IF(OR(TRIM(R511)="",COUNTIF(Config!$B$15:$B$19,R511)&gt;0),1,0)</f>
        <v>0</v>
      </c>
      <c r="AA511" s="1" cm="1">
        <f t="array" ref="AA511">SUMPRODUCT(LEN(H511)-LEN(SUBSTITUTE(H511,{"0";"1";"2";"3";"4";"5";"6";"7";"8";"9"},"")))</f>
        <v>10</v>
      </c>
      <c r="AC511" t="str">
        <f t="shared" si="51"/>
        <v/>
      </c>
      <c r="AD511">
        <f t="shared" si="52"/>
        <v>1</v>
      </c>
      <c r="AE511">
        <f t="shared" si="53"/>
        <v>1</v>
      </c>
      <c r="AF511" t="str">
        <f t="shared" si="54"/>
        <v>No</v>
      </c>
      <c r="AG511">
        <f t="shared" ca="1" si="55"/>
        <v>189</v>
      </c>
      <c r="AH511" t="str">
        <f ca="1">IF(OR(V511="",AG511=""),"Yes",IF(AG511&gt;Config!$B$41,"Yes","No"))</f>
        <v>No</v>
      </c>
    </row>
    <row r="512" spans="1:34" x14ac:dyDescent="0.25">
      <c r="A512" s="1" t="s">
        <v>4451</v>
      </c>
      <c r="B512" s="1" t="s">
        <v>397</v>
      </c>
      <c r="C512" s="1" t="s">
        <v>1068</v>
      </c>
      <c r="D512" s="1" t="s">
        <v>4452</v>
      </c>
      <c r="E512" s="1" t="s">
        <v>33883</v>
      </c>
      <c r="F512" s="1" t="s">
        <v>4453</v>
      </c>
      <c r="G512" t="str">
        <f t="shared" si="49"/>
        <v>Valid</v>
      </c>
      <c r="H512" s="1" t="s">
        <v>4454</v>
      </c>
      <c r="I512" t="str" cm="1">
        <f t="array" ref="I512">IF(OR(TRIM(H512)="",ISNUMBER(SEARCH("#",H512)),AA512&lt;Config!$B$8,SUMPRODUCT(--ISNUMBER(SEARCH({"a";"b";"c";"d";"e";"f";"g";"h";"i";"j";"k";"l";"m";"n";"o";"p";"q";"r";"s";"t";"u";"v";"w";"x";"y";"z"},H512)))&gt;0),"Invalid","Valid")</f>
        <v>Valid</v>
      </c>
      <c r="J512" s="1" t="s">
        <v>4455</v>
      </c>
      <c r="K512" s="1" t="s">
        <v>516</v>
      </c>
      <c r="L512" s="1" t="s">
        <v>134</v>
      </c>
      <c r="M512" s="1" t="s">
        <v>118</v>
      </c>
      <c r="N512" s="1" t="s">
        <v>437</v>
      </c>
      <c r="O512" s="1" t="s">
        <v>180</v>
      </c>
      <c r="P512" t="s">
        <v>53</v>
      </c>
      <c r="Q512" s="1" t="s">
        <v>55</v>
      </c>
      <c r="R512" s="1" t="s">
        <v>415</v>
      </c>
      <c r="S512" s="1" t="s">
        <v>3632</v>
      </c>
      <c r="T512" s="1" t="s">
        <v>4456</v>
      </c>
      <c r="U512" s="1" t="s">
        <v>4457</v>
      </c>
      <c r="V512" s="1" t="s">
        <v>4458</v>
      </c>
      <c r="W512" s="1" t="s">
        <v>94</v>
      </c>
      <c r="X512" t="str">
        <f t="shared" si="50"/>
        <v>Complete</v>
      </c>
      <c r="Y512">
        <f>MAX(0,100-IF(G512="Invalid",Config!$B$5,0)-IF(I512="Invalid",Config!$B$6,0)-IF(X512="Incomplete",Config!$B$7,0)-IF(AF512="Yes",Config!$B$37,0))</f>
        <v>100</v>
      </c>
      <c r="Z512" s="1">
        <f>IF(OR(TRIM(B512)="",COUNTIF(Config!$B$15:$B$19,B512)&gt;0),1,0)+IF(OR(TRIM(C512)="",COUNTIF(Config!$B$15:$B$19,C512)&gt;0),1,0)+IF(OR(TRIM(F512)="",COUNTIF(Config!$B$15:$B$19,F512)&gt;0),1,0)+IF(OR(TRIM(H512)="",COUNTIF(Config!$B$15:$B$19,H512)&gt;0),1,0)+IF(OR(TRIM(E512)="",COUNTIF(Config!$B$15:$B$19,E512)&gt;0),1,0)+IF(OR(TRIM(K512)="",COUNTIF(Config!$B$15:$B$19,K512)&gt;0),1,0)+IF(OR(TRIM(P512)="",COUNTIF(Config!$B$15:$B$19,P512)&gt;0),1,0)+IF(OR(TRIM(R512)="",COUNTIF(Config!$B$15:$B$19,R512)&gt;0),1,0)</f>
        <v>0</v>
      </c>
      <c r="AA512" s="1" cm="1">
        <f t="array" ref="AA512">SUMPRODUCT(LEN(H512)-LEN(SUBSTITUTE(H512,{"0";"1";"2";"3";"4";"5";"6";"7";"8";"9"},"")))</f>
        <v>12</v>
      </c>
      <c r="AC512" t="str">
        <f t="shared" si="51"/>
        <v/>
      </c>
      <c r="AD512">
        <f t="shared" si="52"/>
        <v>1</v>
      </c>
      <c r="AE512">
        <f t="shared" si="53"/>
        <v>1</v>
      </c>
      <c r="AF512" t="str">
        <f t="shared" si="54"/>
        <v>No</v>
      </c>
      <c r="AG512">
        <f t="shared" ca="1" si="55"/>
        <v>289</v>
      </c>
      <c r="AH512" t="str">
        <f ca="1">IF(OR(V512="",AG512=""),"Yes",IF(AG512&gt;Config!$B$41,"Yes","No"))</f>
        <v>No</v>
      </c>
    </row>
    <row r="513" spans="1:34" x14ac:dyDescent="0.25">
      <c r="A513" s="1" t="s">
        <v>4459</v>
      </c>
      <c r="B513" s="1" t="s">
        <v>2033</v>
      </c>
      <c r="C513" s="1" t="s">
        <v>205</v>
      </c>
      <c r="D513" s="1" t="s">
        <v>4460</v>
      </c>
      <c r="E513" s="1" t="s">
        <v>642</v>
      </c>
      <c r="F513" s="1" t="s">
        <v>4461</v>
      </c>
      <c r="G513" t="str">
        <f t="shared" si="49"/>
        <v>Valid</v>
      </c>
      <c r="H513" s="1" t="s">
        <v>4462</v>
      </c>
      <c r="I513" t="str" cm="1">
        <f t="array" ref="I513">IF(OR(TRIM(H513)="",ISNUMBER(SEARCH("#",H513)),AA513&lt;Config!$B$8,SUMPRODUCT(--ISNUMBER(SEARCH({"a";"b";"c";"d";"e";"f";"g";"h";"i";"j";"k";"l";"m";"n";"o";"p";"q";"r";"s";"t";"u";"v";"w";"x";"y";"z"},H513)))&gt;0),"Invalid","Valid")</f>
        <v>Valid</v>
      </c>
      <c r="J513" s="1" t="s">
        <v>4463</v>
      </c>
      <c r="K513" s="1" t="s">
        <v>178</v>
      </c>
      <c r="L513" s="1" t="s">
        <v>49</v>
      </c>
      <c r="M513" s="1" t="s">
        <v>33825</v>
      </c>
      <c r="N513" s="1" t="s">
        <v>713</v>
      </c>
      <c r="O513" s="1" t="s">
        <v>32</v>
      </c>
      <c r="P513" t="s">
        <v>53</v>
      </c>
      <c r="Q513" s="1" t="s">
        <v>55</v>
      </c>
      <c r="R513" s="1" t="s">
        <v>198</v>
      </c>
      <c r="S513" s="1" t="s">
        <v>4464</v>
      </c>
      <c r="T513" s="1" t="s">
        <v>4465</v>
      </c>
      <c r="U513" s="1" t="s">
        <v>4466</v>
      </c>
      <c r="V513" s="1" t="s">
        <v>4467</v>
      </c>
      <c r="W513" s="1" t="s">
        <v>60</v>
      </c>
      <c r="X513" t="str">
        <f t="shared" si="50"/>
        <v>Complete</v>
      </c>
      <c r="Y513">
        <f>MAX(0,100-IF(G513="Invalid",Config!$B$5,0)-IF(I513="Invalid",Config!$B$6,0)-IF(X513="Incomplete",Config!$B$7,0)-IF(AF513="Yes",Config!$B$37,0))</f>
        <v>75</v>
      </c>
      <c r="Z513" s="1">
        <f>IF(OR(TRIM(B513)="",COUNTIF(Config!$B$15:$B$19,B513)&gt;0),1,0)+IF(OR(TRIM(C513)="",COUNTIF(Config!$B$15:$B$19,C513)&gt;0),1,0)+IF(OR(TRIM(F513)="",COUNTIF(Config!$B$15:$B$19,F513)&gt;0),1,0)+IF(OR(TRIM(H513)="",COUNTIF(Config!$B$15:$B$19,H513)&gt;0),1,0)+IF(OR(TRIM(E513)="",COUNTIF(Config!$B$15:$B$19,E513)&gt;0),1,0)+IF(OR(TRIM(K513)="",COUNTIF(Config!$B$15:$B$19,K513)&gt;0),1,0)+IF(OR(TRIM(P513)="",COUNTIF(Config!$B$15:$B$19,P513)&gt;0),1,0)+IF(OR(TRIM(R513)="",COUNTIF(Config!$B$15:$B$19,R513)&gt;0),1,0)</f>
        <v>0</v>
      </c>
      <c r="AA513" s="1" cm="1">
        <f t="array" ref="AA513">SUMPRODUCT(LEN(H513)-LEN(SUBSTITUTE(H513,{"0";"1";"2";"3";"4";"5";"6";"7";"8";"9"},"")))</f>
        <v>12</v>
      </c>
      <c r="AC513" t="str">
        <f t="shared" si="51"/>
        <v>Potential Duplicate</v>
      </c>
      <c r="AD513">
        <f t="shared" si="52"/>
        <v>1</v>
      </c>
      <c r="AE513">
        <f t="shared" si="53"/>
        <v>2</v>
      </c>
      <c r="AF513" t="str">
        <f t="shared" si="54"/>
        <v>Yes</v>
      </c>
      <c r="AG513">
        <f t="shared" ca="1" si="55"/>
        <v>388</v>
      </c>
      <c r="AH513" t="str">
        <f ca="1">IF(OR(V513="",AG513=""),"Yes",IF(AG513&gt;Config!$B$41,"Yes","No"))</f>
        <v>Yes</v>
      </c>
    </row>
    <row r="514" spans="1:34" x14ac:dyDescent="0.25">
      <c r="A514" s="1" t="s">
        <v>4468</v>
      </c>
      <c r="B514" s="1" t="s">
        <v>77</v>
      </c>
      <c r="C514" s="1" t="s">
        <v>23</v>
      </c>
      <c r="D514" s="1" t="s">
        <v>4469</v>
      </c>
      <c r="E514" s="1" t="s">
        <v>34140</v>
      </c>
      <c r="F514" s="1" t="s">
        <v>4470</v>
      </c>
      <c r="G514" t="str">
        <f t="shared" si="49"/>
        <v>Valid</v>
      </c>
      <c r="H514" s="1" t="s">
        <v>4471</v>
      </c>
      <c r="I514" t="str" cm="1">
        <f t="array" ref="I514">IF(OR(TRIM(H514)="",ISNUMBER(SEARCH("#",H514)),AA514&lt;Config!$B$8,SUMPRODUCT(--ISNUMBER(SEARCH({"a";"b";"c";"d";"e";"f";"g";"h";"i";"j";"k";"l";"m";"n";"o";"p";"q";"r";"s";"t";"u";"v";"w";"x";"y";"z"},H514)))&gt;0),"Invalid","Valid")</f>
        <v>Valid</v>
      </c>
      <c r="J514" s="1" t="s">
        <v>4472</v>
      </c>
      <c r="K514" s="1" t="s">
        <v>425</v>
      </c>
      <c r="L514" s="1" t="s">
        <v>134</v>
      </c>
      <c r="M514" s="1" t="s">
        <v>33825</v>
      </c>
      <c r="N514" s="1" t="s">
        <v>148</v>
      </c>
      <c r="O514" s="1" t="s">
        <v>180</v>
      </c>
      <c r="P514" t="s">
        <v>518</v>
      </c>
      <c r="Q514" s="1" t="s">
        <v>238</v>
      </c>
      <c r="R514" s="1" t="s">
        <v>238</v>
      </c>
      <c r="S514" s="1" t="s">
        <v>4473</v>
      </c>
      <c r="T514" s="1" t="s">
        <v>4474</v>
      </c>
      <c r="U514" s="1" t="s">
        <v>3020</v>
      </c>
      <c r="V514" s="1" t="s">
        <v>4475</v>
      </c>
      <c r="W514" s="1" t="s">
        <v>202</v>
      </c>
      <c r="X514" t="str">
        <f t="shared" si="50"/>
        <v>Complete</v>
      </c>
      <c r="Y514">
        <f>MAX(0,100-IF(G514="Invalid",Config!$B$5,0)-IF(I514="Invalid",Config!$B$6,0)-IF(X514="Incomplete",Config!$B$7,0)-IF(AF514="Yes",Config!$B$37,0))</f>
        <v>100</v>
      </c>
      <c r="Z514" s="1">
        <f>IF(OR(TRIM(B514)="",COUNTIF(Config!$B$15:$B$19,B514)&gt;0),1,0)+IF(OR(TRIM(C514)="",COUNTIF(Config!$B$15:$B$19,C514)&gt;0),1,0)+IF(OR(TRIM(F514)="",COUNTIF(Config!$B$15:$B$19,F514)&gt;0),1,0)+IF(OR(TRIM(H514)="",COUNTIF(Config!$B$15:$B$19,H514)&gt;0),1,0)+IF(OR(TRIM(E514)="",COUNTIF(Config!$B$15:$B$19,E514)&gt;0),1,0)+IF(OR(TRIM(K514)="",COUNTIF(Config!$B$15:$B$19,K514)&gt;0),1,0)+IF(OR(TRIM(P514)="",COUNTIF(Config!$B$15:$B$19,P514)&gt;0),1,0)+IF(OR(TRIM(R514)="",COUNTIF(Config!$B$15:$B$19,R514)&gt;0),1,0)</f>
        <v>0</v>
      </c>
      <c r="AA514" s="1" cm="1">
        <f t="array" ref="AA514">SUMPRODUCT(LEN(H514)-LEN(SUBSTITUTE(H514,{"0";"1";"2";"3";"4";"5";"6";"7";"8";"9"},"")))</f>
        <v>12</v>
      </c>
      <c r="AC514" t="str">
        <f t="shared" si="51"/>
        <v/>
      </c>
      <c r="AD514">
        <f t="shared" si="52"/>
        <v>1</v>
      </c>
      <c r="AE514">
        <f t="shared" si="53"/>
        <v>1</v>
      </c>
      <c r="AF514" t="str">
        <f t="shared" si="54"/>
        <v>No</v>
      </c>
      <c r="AG514">
        <f t="shared" ca="1" si="55"/>
        <v>473</v>
      </c>
      <c r="AH514" t="str">
        <f ca="1">IF(OR(V514="",AG514=""),"Yes",IF(AG514&gt;Config!$B$41,"Yes","No"))</f>
        <v>Yes</v>
      </c>
    </row>
    <row r="515" spans="1:34" x14ac:dyDescent="0.25">
      <c r="A515" s="1" t="s">
        <v>4476</v>
      </c>
      <c r="B515" s="1" t="s">
        <v>1816</v>
      </c>
      <c r="C515" s="1" t="s">
        <v>23</v>
      </c>
      <c r="D515" s="1" t="s">
        <v>4477</v>
      </c>
      <c r="E515" s="1" t="s">
        <v>34141</v>
      </c>
      <c r="F515" s="1" t="s">
        <v>4478</v>
      </c>
      <c r="G515" t="str">
        <f t="shared" ref="G515:G578" si="56">IFERROR(IF(OR(TRIM(F515)="",LEN(F515)-LEN(SUBSTITUTE(F515,"@",""))&lt;&gt;1,FIND("@",F515)=1,RIGHT(F515,1)=".",ISNUMBER(SEARCH(" ",F515)),ISERROR(FIND(".",F515,FIND("@",F515)+2))),"Invalid","Valid"),"Invalid")</f>
        <v>Valid</v>
      </c>
      <c r="H515" s="1" t="s">
        <v>4479</v>
      </c>
      <c r="I515" t="str" cm="1">
        <f t="array" ref="I515">IF(OR(TRIM(H515)="",ISNUMBER(SEARCH("#",H515)),AA515&lt;Config!$B$8,SUMPRODUCT(--ISNUMBER(SEARCH({"a";"b";"c";"d";"e";"f";"g";"h";"i";"j";"k";"l";"m";"n";"o";"p";"q";"r";"s";"t";"u";"v";"w";"x";"y";"z"},H515)))&gt;0),"Invalid","Valid")</f>
        <v>Valid</v>
      </c>
      <c r="J515" s="1" t="s">
        <v>4480</v>
      </c>
      <c r="K515" s="1" t="s">
        <v>66</v>
      </c>
      <c r="L515" s="1" t="s">
        <v>450</v>
      </c>
      <c r="M515" s="1" t="s">
        <v>50</v>
      </c>
      <c r="N515" s="1" t="s">
        <v>86</v>
      </c>
      <c r="O515" s="1" t="s">
        <v>266</v>
      </c>
      <c r="P515" t="s">
        <v>53</v>
      </c>
      <c r="Q515" s="1" t="s">
        <v>54</v>
      </c>
      <c r="R515" s="1" t="s">
        <v>55</v>
      </c>
      <c r="S515" s="1" t="s">
        <v>2297</v>
      </c>
      <c r="T515" s="1" t="s">
        <v>4481</v>
      </c>
      <c r="U515" s="1" t="s">
        <v>4482</v>
      </c>
      <c r="V515" s="1" t="s">
        <v>2670</v>
      </c>
      <c r="W515" s="1" t="s">
        <v>60</v>
      </c>
      <c r="X515" t="str">
        <f t="shared" ref="X515:X578" si="57">IF(Z515=0,"Complete","Incomplete")</f>
        <v>Complete</v>
      </c>
      <c r="Y515">
        <f>MAX(0,100-IF(G515="Invalid",Config!$B$5,0)-IF(I515="Invalid",Config!$B$6,0)-IF(X515="Incomplete",Config!$B$7,0)-IF(AF515="Yes",Config!$B$37,0))</f>
        <v>100</v>
      </c>
      <c r="Z515" s="1">
        <f>IF(OR(TRIM(B515)="",COUNTIF(Config!$B$15:$B$19,B515)&gt;0),1,0)+IF(OR(TRIM(C515)="",COUNTIF(Config!$B$15:$B$19,C515)&gt;0),1,0)+IF(OR(TRIM(F515)="",COUNTIF(Config!$B$15:$B$19,F515)&gt;0),1,0)+IF(OR(TRIM(H515)="",COUNTIF(Config!$B$15:$B$19,H515)&gt;0),1,0)+IF(OR(TRIM(E515)="",COUNTIF(Config!$B$15:$B$19,E515)&gt;0),1,0)+IF(OR(TRIM(K515)="",COUNTIF(Config!$B$15:$B$19,K515)&gt;0),1,0)+IF(OR(TRIM(P515)="",COUNTIF(Config!$B$15:$B$19,P515)&gt;0),1,0)+IF(OR(TRIM(R515)="",COUNTIF(Config!$B$15:$B$19,R515)&gt;0),1,0)</f>
        <v>0</v>
      </c>
      <c r="AA515" s="1" cm="1">
        <f t="array" ref="AA515">SUMPRODUCT(LEN(H515)-LEN(SUBSTITUTE(H515,{"0";"1";"2";"3";"4";"5";"6";"7";"8";"9"},"")))</f>
        <v>10</v>
      </c>
      <c r="AC515" t="str">
        <f t="shared" ref="AC515:AC578" si="58">_xlfn.TEXTJOIN("; ",TRUE,IF(G515="Invalid","Invalid Email",""),IF(I515="Invalid","Invalid Phone",""),IF(X515="Incomplete","Incomplete Profile",""),IF(AF515="Yes","Potential Duplicate",""))</f>
        <v/>
      </c>
      <c r="AD515">
        <f t="shared" ref="AD515:AD578" si="59">IF(OR(TRIM(F515)="",G515="Invalid"),0,COUNTIF($F$2:$F$5131,F515))</f>
        <v>1</v>
      </c>
      <c r="AE515">
        <f t="shared" ref="AE515:AE578" si="60">IF(OR(TRIM(H515)="",I515="Invalid"),0,COUNTIF($H$2:$H$5131,H515))</f>
        <v>1</v>
      </c>
      <c r="AF515" t="str">
        <f t="shared" ref="AF515:AF578" si="61">IF(OR(AD515&gt;1,AE515&gt;1),"Yes","No")</f>
        <v>No</v>
      </c>
      <c r="AG515">
        <f t="shared" ref="AG515:AG578" ca="1" si="62">IFERROR(TODAY()-DATEVALUE(V515),IFERROR(TODAY()-DATE(VALUE(RIGHT(V515,4)),VALUE(MID(V515,FIND("/",V515)+1,FIND("/",V515,FIND("/",V515)+1)-FIND("/",V515)-1)),VALUE(LEFT(V515,FIND("/",V515)-1))),""))</f>
        <v>239</v>
      </c>
      <c r="AH515" t="str">
        <f ca="1">IF(OR(V515="",AG515=""),"Yes",IF(AG515&gt;Config!$B$41,"Yes","No"))</f>
        <v>No</v>
      </c>
    </row>
    <row r="516" spans="1:34" x14ac:dyDescent="0.25">
      <c r="A516" s="1" t="s">
        <v>4483</v>
      </c>
      <c r="B516" s="1" t="s">
        <v>650</v>
      </c>
      <c r="C516" s="1" t="s">
        <v>157</v>
      </c>
      <c r="D516" s="1" t="s">
        <v>4484</v>
      </c>
      <c r="E516" s="1" t="s">
        <v>477</v>
      </c>
      <c r="F516" s="1" t="s">
        <v>4485</v>
      </c>
      <c r="G516" t="str">
        <f t="shared" si="56"/>
        <v>Valid</v>
      </c>
      <c r="H516" s="1" t="s">
        <v>4486</v>
      </c>
      <c r="I516" t="str" cm="1">
        <f t="array" ref="I516">IF(OR(TRIM(H516)="",ISNUMBER(SEARCH("#",H516)),AA516&lt;Config!$B$8,SUMPRODUCT(--ISNUMBER(SEARCH({"a";"b";"c";"d";"e";"f";"g";"h";"i";"j";"k";"l";"m";"n";"o";"p";"q";"r";"s";"t";"u";"v";"w";"x";"y";"z"},H516)))&gt;0),"Invalid","Valid")</f>
        <v>Valid</v>
      </c>
      <c r="J516" s="1" t="s">
        <v>4487</v>
      </c>
      <c r="K516" s="1" t="s">
        <v>48</v>
      </c>
      <c r="L516" s="1" t="s">
        <v>29</v>
      </c>
      <c r="M516" s="1" t="s">
        <v>30</v>
      </c>
      <c r="N516" s="1" t="s">
        <v>358</v>
      </c>
      <c r="O516" s="1" t="s">
        <v>69</v>
      </c>
      <c r="P516" t="s">
        <v>87</v>
      </c>
      <c r="Q516" s="1" t="s">
        <v>438</v>
      </c>
      <c r="R516" s="1" t="s">
        <v>550</v>
      </c>
      <c r="S516" s="1" t="s">
        <v>4488</v>
      </c>
      <c r="T516" s="1" t="s">
        <v>4489</v>
      </c>
      <c r="U516" s="1" t="s">
        <v>4490</v>
      </c>
      <c r="V516" s="1" t="s">
        <v>4491</v>
      </c>
      <c r="W516" s="1" t="s">
        <v>202</v>
      </c>
      <c r="X516" t="str">
        <f t="shared" si="57"/>
        <v>Complete</v>
      </c>
      <c r="Y516">
        <f>MAX(0,100-IF(G516="Invalid",Config!$B$5,0)-IF(I516="Invalid",Config!$B$6,0)-IF(X516="Incomplete",Config!$B$7,0)-IF(AF516="Yes",Config!$B$37,0))</f>
        <v>75</v>
      </c>
      <c r="Z516" s="1">
        <f>IF(OR(TRIM(B516)="",COUNTIF(Config!$B$15:$B$19,B516)&gt;0),1,0)+IF(OR(TRIM(C516)="",COUNTIF(Config!$B$15:$B$19,C516)&gt;0),1,0)+IF(OR(TRIM(F516)="",COUNTIF(Config!$B$15:$B$19,F516)&gt;0),1,0)+IF(OR(TRIM(H516)="",COUNTIF(Config!$B$15:$B$19,H516)&gt;0),1,0)+IF(OR(TRIM(E516)="",COUNTIF(Config!$B$15:$B$19,E516)&gt;0),1,0)+IF(OR(TRIM(K516)="",COUNTIF(Config!$B$15:$B$19,K516)&gt;0),1,0)+IF(OR(TRIM(P516)="",COUNTIF(Config!$B$15:$B$19,P516)&gt;0),1,0)+IF(OR(TRIM(R516)="",COUNTIF(Config!$B$15:$B$19,R516)&gt;0),1,0)</f>
        <v>0</v>
      </c>
      <c r="AA516" s="1" cm="1">
        <f t="array" ref="AA516">SUMPRODUCT(LEN(H516)-LEN(SUBSTITUTE(H516,{"0";"1";"2";"3";"4";"5";"6";"7";"8";"9"},"")))</f>
        <v>11</v>
      </c>
      <c r="AC516" t="str">
        <f t="shared" si="58"/>
        <v>Potential Duplicate</v>
      </c>
      <c r="AD516">
        <f t="shared" si="59"/>
        <v>1</v>
      </c>
      <c r="AE516">
        <f t="shared" si="60"/>
        <v>2</v>
      </c>
      <c r="AF516" t="str">
        <f t="shared" si="61"/>
        <v>Yes</v>
      </c>
      <c r="AG516">
        <f t="shared" ca="1" si="62"/>
        <v>456</v>
      </c>
      <c r="AH516" t="str">
        <f ca="1">IF(OR(V516="",AG516=""),"Yes",IF(AG516&gt;Config!$B$41,"Yes","No"))</f>
        <v>Yes</v>
      </c>
    </row>
    <row r="517" spans="1:34" x14ac:dyDescent="0.25">
      <c r="A517" s="1" t="s">
        <v>4492</v>
      </c>
      <c r="B517" s="1" t="s">
        <v>1582</v>
      </c>
      <c r="C517" s="1" t="s">
        <v>535</v>
      </c>
      <c r="D517" s="1" t="s">
        <v>4493</v>
      </c>
      <c r="E517" s="1" t="s">
        <v>34142</v>
      </c>
      <c r="F517" s="1" t="s">
        <v>4494</v>
      </c>
      <c r="G517" t="str">
        <f t="shared" si="56"/>
        <v>Valid</v>
      </c>
      <c r="H517" s="1" t="s">
        <v>4495</v>
      </c>
      <c r="I517" t="str" cm="1">
        <f t="array" ref="I517">IF(OR(TRIM(H517)="",ISNUMBER(SEARCH("#",H517)),AA517&lt;Config!$B$8,SUMPRODUCT(--ISNUMBER(SEARCH({"a";"b";"c";"d";"e";"f";"g";"h";"i";"j";"k";"l";"m";"n";"o";"p";"q";"r";"s";"t";"u";"v";"w";"x";"y";"z"},H517)))&gt;0),"Invalid","Valid")</f>
        <v>Valid</v>
      </c>
      <c r="J517" s="1" t="s">
        <v>131</v>
      </c>
      <c r="K517" s="1" t="s">
        <v>117</v>
      </c>
      <c r="L517" s="1" t="s">
        <v>265</v>
      </c>
      <c r="M517" s="1" t="s">
        <v>165</v>
      </c>
      <c r="N517" s="1" t="s">
        <v>713</v>
      </c>
      <c r="O517" s="1" t="s">
        <v>149</v>
      </c>
      <c r="P517" t="s">
        <v>53</v>
      </c>
      <c r="Q517" s="1" t="s">
        <v>55</v>
      </c>
      <c r="R517" s="1" t="s">
        <v>150</v>
      </c>
      <c r="S517" s="1" t="s">
        <v>4496</v>
      </c>
      <c r="T517" s="1" t="s">
        <v>4497</v>
      </c>
      <c r="U517" s="1" t="s">
        <v>1127</v>
      </c>
      <c r="V517" s="1" t="s">
        <v>140</v>
      </c>
      <c r="W517" s="1" t="s">
        <v>384</v>
      </c>
      <c r="X517" t="str">
        <f t="shared" si="57"/>
        <v>Complete</v>
      </c>
      <c r="Y517">
        <f>MAX(0,100-IF(G517="Invalid",Config!$B$5,0)-IF(I517="Invalid",Config!$B$6,0)-IF(X517="Incomplete",Config!$B$7,0)-IF(AF517="Yes",Config!$B$37,0))</f>
        <v>100</v>
      </c>
      <c r="Z517" s="1">
        <f>IF(OR(TRIM(B517)="",COUNTIF(Config!$B$15:$B$19,B517)&gt;0),1,0)+IF(OR(TRIM(C517)="",COUNTIF(Config!$B$15:$B$19,C517)&gt;0),1,0)+IF(OR(TRIM(F517)="",COUNTIF(Config!$B$15:$B$19,F517)&gt;0),1,0)+IF(OR(TRIM(H517)="",COUNTIF(Config!$B$15:$B$19,H517)&gt;0),1,0)+IF(OR(TRIM(E517)="",COUNTIF(Config!$B$15:$B$19,E517)&gt;0),1,0)+IF(OR(TRIM(K517)="",COUNTIF(Config!$B$15:$B$19,K517)&gt;0),1,0)+IF(OR(TRIM(P517)="",COUNTIF(Config!$B$15:$B$19,P517)&gt;0),1,0)+IF(OR(TRIM(R517)="",COUNTIF(Config!$B$15:$B$19,R517)&gt;0),1,0)</f>
        <v>0</v>
      </c>
      <c r="AA517" s="1" cm="1">
        <f t="array" ref="AA517">SUMPRODUCT(LEN(H517)-LEN(SUBSTITUTE(H517,{"0";"1";"2";"3";"4";"5";"6";"7";"8";"9"},"")))</f>
        <v>12</v>
      </c>
      <c r="AC517" t="str">
        <f t="shared" si="58"/>
        <v/>
      </c>
      <c r="AD517">
        <f t="shared" si="59"/>
        <v>1</v>
      </c>
      <c r="AE517">
        <f t="shared" si="60"/>
        <v>1</v>
      </c>
      <c r="AF517" t="str">
        <f t="shared" si="61"/>
        <v>No</v>
      </c>
      <c r="AG517">
        <f t="shared" ca="1" si="62"/>
        <v>37</v>
      </c>
      <c r="AH517" t="str">
        <f ca="1">IF(OR(V517="",AG517=""),"Yes",IF(AG517&gt;Config!$B$41,"Yes","No"))</f>
        <v>No</v>
      </c>
    </row>
    <row r="518" spans="1:34" x14ac:dyDescent="0.25">
      <c r="A518" s="1" t="s">
        <v>4498</v>
      </c>
      <c r="B518" s="1" t="s">
        <v>1557</v>
      </c>
      <c r="C518" s="1" t="s">
        <v>78</v>
      </c>
      <c r="D518" s="1" t="s">
        <v>4499</v>
      </c>
      <c r="E518" s="1" t="s">
        <v>34085</v>
      </c>
      <c r="F518" s="1" t="s">
        <v>4500</v>
      </c>
      <c r="G518" t="str">
        <f t="shared" si="56"/>
        <v>Valid</v>
      </c>
      <c r="H518" s="1" t="s">
        <v>4501</v>
      </c>
      <c r="I518" t="str" cm="1">
        <f t="array" ref="I518">IF(OR(TRIM(H518)="",ISNUMBER(SEARCH("#",H518)),AA518&lt;Config!$B$8,SUMPRODUCT(--ISNUMBER(SEARCH({"a";"b";"c";"d";"e";"f";"g";"h";"i";"j";"k";"l";"m";"n";"o";"p";"q";"r";"s";"t";"u";"v";"w";"x";"y";"z"},H518)))&gt;0),"Invalid","Valid")</f>
        <v>Valid</v>
      </c>
      <c r="J518" s="1" t="s">
        <v>4502</v>
      </c>
      <c r="K518" s="1" t="s">
        <v>378</v>
      </c>
      <c r="L518" s="1" t="s">
        <v>265</v>
      </c>
      <c r="M518" s="1" t="s">
        <v>50</v>
      </c>
      <c r="N518" s="1" t="s">
        <v>358</v>
      </c>
      <c r="O518" s="1" t="s">
        <v>69</v>
      </c>
      <c r="P518" t="s">
        <v>236</v>
      </c>
      <c r="Q518" s="1" t="s">
        <v>237</v>
      </c>
      <c r="R518" s="1" t="s">
        <v>237</v>
      </c>
      <c r="S518" s="1" t="s">
        <v>4503</v>
      </c>
      <c r="T518" s="1" t="s">
        <v>4504</v>
      </c>
      <c r="U518" s="1" t="s">
        <v>4505</v>
      </c>
      <c r="V518" s="1" t="s">
        <v>3895</v>
      </c>
      <c r="W518" s="1" t="s">
        <v>75</v>
      </c>
      <c r="X518" t="str">
        <f t="shared" si="57"/>
        <v>Complete</v>
      </c>
      <c r="Y518">
        <f>MAX(0,100-IF(G518="Invalid",Config!$B$5,0)-IF(I518="Invalid",Config!$B$6,0)-IF(X518="Incomplete",Config!$B$7,0)-IF(AF518="Yes",Config!$B$37,0))</f>
        <v>100</v>
      </c>
      <c r="Z518" s="1">
        <f>IF(OR(TRIM(B518)="",COUNTIF(Config!$B$15:$B$19,B518)&gt;0),1,0)+IF(OR(TRIM(C518)="",COUNTIF(Config!$B$15:$B$19,C518)&gt;0),1,0)+IF(OR(TRIM(F518)="",COUNTIF(Config!$B$15:$B$19,F518)&gt;0),1,0)+IF(OR(TRIM(H518)="",COUNTIF(Config!$B$15:$B$19,H518)&gt;0),1,0)+IF(OR(TRIM(E518)="",COUNTIF(Config!$B$15:$B$19,E518)&gt;0),1,0)+IF(OR(TRIM(K518)="",COUNTIF(Config!$B$15:$B$19,K518)&gt;0),1,0)+IF(OR(TRIM(P518)="",COUNTIF(Config!$B$15:$B$19,P518)&gt;0),1,0)+IF(OR(TRIM(R518)="",COUNTIF(Config!$B$15:$B$19,R518)&gt;0),1,0)</f>
        <v>0</v>
      </c>
      <c r="AA518" s="1" cm="1">
        <f t="array" ref="AA518">SUMPRODUCT(LEN(H518)-LEN(SUBSTITUTE(H518,{"0";"1";"2";"3";"4";"5";"6";"7";"8";"9"},"")))</f>
        <v>12</v>
      </c>
      <c r="AC518" t="str">
        <f t="shared" si="58"/>
        <v/>
      </c>
      <c r="AD518">
        <f t="shared" si="59"/>
        <v>1</v>
      </c>
      <c r="AE518">
        <f t="shared" si="60"/>
        <v>1</v>
      </c>
      <c r="AF518" t="str">
        <f t="shared" si="61"/>
        <v>No</v>
      </c>
      <c r="AG518">
        <f t="shared" ca="1" si="62"/>
        <v>302</v>
      </c>
      <c r="AH518" t="str">
        <f ca="1">IF(OR(V518="",AG518=""),"Yes",IF(AG518&gt;Config!$B$41,"Yes","No"))</f>
        <v>No</v>
      </c>
    </row>
    <row r="519" spans="1:34" x14ac:dyDescent="0.25">
      <c r="A519" s="1" t="s">
        <v>4506</v>
      </c>
      <c r="B519" s="1" t="s">
        <v>127</v>
      </c>
      <c r="C519" s="1" t="s">
        <v>792</v>
      </c>
      <c r="D519" s="1" t="s">
        <v>4507</v>
      </c>
      <c r="E519" s="1" t="s">
        <v>477</v>
      </c>
      <c r="F519" s="1" t="s">
        <v>4508</v>
      </c>
      <c r="G519" t="str">
        <f t="shared" si="56"/>
        <v>Valid</v>
      </c>
      <c r="H519" s="1" t="s">
        <v>4509</v>
      </c>
      <c r="I519" t="str" cm="1">
        <f t="array" ref="I519">IF(OR(TRIM(H519)="",ISNUMBER(SEARCH("#",H519)),AA519&lt;Config!$B$8,SUMPRODUCT(--ISNUMBER(SEARCH({"a";"b";"c";"d";"e";"f";"g";"h";"i";"j";"k";"l";"m";"n";"o";"p";"q";"r";"s";"t";"u";"v";"w";"x";"y";"z"},H519)))&gt;0),"Invalid","Valid")</f>
        <v>Valid</v>
      </c>
      <c r="J519" s="1" t="s">
        <v>4510</v>
      </c>
      <c r="K519" s="1" t="s">
        <v>66</v>
      </c>
      <c r="L519" s="1" t="s">
        <v>67</v>
      </c>
      <c r="M519" s="1" t="s">
        <v>251</v>
      </c>
      <c r="N519" s="1" t="s">
        <v>86</v>
      </c>
      <c r="O519" s="1" t="s">
        <v>149</v>
      </c>
      <c r="P519" t="s">
        <v>314</v>
      </c>
      <c r="Q519" s="1" t="s">
        <v>663</v>
      </c>
      <c r="R519" s="1" t="s">
        <v>315</v>
      </c>
      <c r="S519" s="1" t="s">
        <v>4511</v>
      </c>
      <c r="T519" s="1" t="s">
        <v>4512</v>
      </c>
      <c r="U519" s="1" t="s">
        <v>4513</v>
      </c>
      <c r="V519" s="1" t="s">
        <v>2300</v>
      </c>
      <c r="W519" s="1" t="s">
        <v>33823</v>
      </c>
      <c r="X519" t="str">
        <f t="shared" si="57"/>
        <v>Complete</v>
      </c>
      <c r="Y519">
        <f>MAX(0,100-IF(G519="Invalid",Config!$B$5,0)-IF(I519="Invalid",Config!$B$6,0)-IF(X519="Incomplete",Config!$B$7,0)-IF(AF519="Yes",Config!$B$37,0))</f>
        <v>100</v>
      </c>
      <c r="Z519" s="1">
        <f>IF(OR(TRIM(B519)="",COUNTIF(Config!$B$15:$B$19,B519)&gt;0),1,0)+IF(OR(TRIM(C519)="",COUNTIF(Config!$B$15:$B$19,C519)&gt;0),1,0)+IF(OR(TRIM(F519)="",COUNTIF(Config!$B$15:$B$19,F519)&gt;0),1,0)+IF(OR(TRIM(H519)="",COUNTIF(Config!$B$15:$B$19,H519)&gt;0),1,0)+IF(OR(TRIM(E519)="",COUNTIF(Config!$B$15:$B$19,E519)&gt;0),1,0)+IF(OR(TRIM(K519)="",COUNTIF(Config!$B$15:$B$19,K519)&gt;0),1,0)+IF(OR(TRIM(P519)="",COUNTIF(Config!$B$15:$B$19,P519)&gt;0),1,0)+IF(OR(TRIM(R519)="",COUNTIF(Config!$B$15:$B$19,R519)&gt;0),1,0)</f>
        <v>0</v>
      </c>
      <c r="AA519" s="1" cm="1">
        <f t="array" ref="AA519">SUMPRODUCT(LEN(H519)-LEN(SUBSTITUTE(H519,{"0";"1";"2";"3";"4";"5";"6";"7";"8";"9"},"")))</f>
        <v>12</v>
      </c>
      <c r="AC519" t="str">
        <f t="shared" si="58"/>
        <v/>
      </c>
      <c r="AD519">
        <f t="shared" si="59"/>
        <v>1</v>
      </c>
      <c r="AE519">
        <f t="shared" si="60"/>
        <v>1</v>
      </c>
      <c r="AF519" t="str">
        <f t="shared" si="61"/>
        <v>No</v>
      </c>
      <c r="AG519">
        <f t="shared" ca="1" si="62"/>
        <v>214</v>
      </c>
      <c r="AH519" t="str">
        <f ca="1">IF(OR(V519="",AG519=""),"Yes",IF(AG519&gt;Config!$B$41,"Yes","No"))</f>
        <v>No</v>
      </c>
    </row>
    <row r="520" spans="1:34" x14ac:dyDescent="0.25">
      <c r="A520" s="1" t="s">
        <v>4514</v>
      </c>
      <c r="B520" s="1" t="s">
        <v>2159</v>
      </c>
      <c r="C520" s="1" t="s">
        <v>323</v>
      </c>
      <c r="D520" s="1" t="s">
        <v>4515</v>
      </c>
      <c r="E520" s="1" t="s">
        <v>33975</v>
      </c>
      <c r="F520" s="1" t="s">
        <v>34143</v>
      </c>
      <c r="G520" t="str">
        <f t="shared" si="56"/>
        <v>Valid</v>
      </c>
      <c r="H520" s="1" t="s">
        <v>4516</v>
      </c>
      <c r="I520" t="str" cm="1">
        <f t="array" ref="I520">IF(OR(TRIM(H520)="",ISNUMBER(SEARCH("#",H520)),AA520&lt;Config!$B$8,SUMPRODUCT(--ISNUMBER(SEARCH({"a";"b";"c";"d";"e";"f";"g";"h";"i";"j";"k";"l";"m";"n";"o";"p";"q";"r";"s";"t";"u";"v";"w";"x";"y";"z"},H520)))&gt;0),"Invalid","Valid")</f>
        <v>Valid</v>
      </c>
      <c r="J520" s="1" t="s">
        <v>4517</v>
      </c>
      <c r="K520" s="1" t="s">
        <v>195</v>
      </c>
      <c r="L520" s="1" t="s">
        <v>134</v>
      </c>
      <c r="M520" s="1" t="s">
        <v>517</v>
      </c>
      <c r="N520" s="1" t="s">
        <v>51</v>
      </c>
      <c r="O520" s="1" t="s">
        <v>32</v>
      </c>
      <c r="P520" t="s">
        <v>104</v>
      </c>
      <c r="Q520" s="1" t="s">
        <v>732</v>
      </c>
      <c r="R520" s="1" t="s">
        <v>922</v>
      </c>
      <c r="S520" s="1" t="s">
        <v>4518</v>
      </c>
      <c r="T520" s="1" t="s">
        <v>4519</v>
      </c>
      <c r="U520" s="1" t="s">
        <v>4520</v>
      </c>
      <c r="V520" s="1" t="s">
        <v>4521</v>
      </c>
      <c r="W520" s="1" t="s">
        <v>40</v>
      </c>
      <c r="X520" t="str">
        <f t="shared" si="57"/>
        <v>Complete</v>
      </c>
      <c r="Y520">
        <f>MAX(0,100-IF(G520="Invalid",Config!$B$5,0)-IF(I520="Invalid",Config!$B$6,0)-IF(X520="Incomplete",Config!$B$7,0)-IF(AF520="Yes",Config!$B$37,0))</f>
        <v>100</v>
      </c>
      <c r="Z520" s="1">
        <f>IF(OR(TRIM(B520)="",COUNTIF(Config!$B$15:$B$19,B520)&gt;0),1,0)+IF(OR(TRIM(C520)="",COUNTIF(Config!$B$15:$B$19,C520)&gt;0),1,0)+IF(OR(TRIM(F520)="",COUNTIF(Config!$B$15:$B$19,F520)&gt;0),1,0)+IF(OR(TRIM(H520)="",COUNTIF(Config!$B$15:$B$19,H520)&gt;0),1,0)+IF(OR(TRIM(E520)="",COUNTIF(Config!$B$15:$B$19,E520)&gt;0),1,0)+IF(OR(TRIM(K520)="",COUNTIF(Config!$B$15:$B$19,K520)&gt;0),1,0)+IF(OR(TRIM(P520)="",COUNTIF(Config!$B$15:$B$19,P520)&gt;0),1,0)+IF(OR(TRIM(R520)="",COUNTIF(Config!$B$15:$B$19,R520)&gt;0),1,0)</f>
        <v>0</v>
      </c>
      <c r="AA520" s="1" cm="1">
        <f t="array" ref="AA520">SUMPRODUCT(LEN(H520)-LEN(SUBSTITUTE(H520,{"0";"1";"2";"3";"4";"5";"6";"7";"8";"9"},"")))</f>
        <v>11</v>
      </c>
      <c r="AC520" t="str">
        <f t="shared" si="58"/>
        <v/>
      </c>
      <c r="AD520">
        <f t="shared" si="59"/>
        <v>1</v>
      </c>
      <c r="AE520">
        <f t="shared" si="60"/>
        <v>1</v>
      </c>
      <c r="AF520" t="str">
        <f t="shared" si="61"/>
        <v>No</v>
      </c>
      <c r="AG520">
        <f t="shared" ca="1" si="62"/>
        <v>311</v>
      </c>
      <c r="AH520" t="str">
        <f ca="1">IF(OR(V520="",AG520=""),"Yes",IF(AG520&gt;Config!$B$41,"Yes","No"))</f>
        <v>No</v>
      </c>
    </row>
    <row r="521" spans="1:34" x14ac:dyDescent="0.25">
      <c r="A521" s="1" t="s">
        <v>4522</v>
      </c>
      <c r="B521" s="1" t="s">
        <v>397</v>
      </c>
      <c r="C521" s="1" t="s">
        <v>1441</v>
      </c>
      <c r="D521" s="1" t="s">
        <v>4523</v>
      </c>
      <c r="E521" s="1" t="s">
        <v>33927</v>
      </c>
      <c r="F521" s="1" t="s">
        <v>4524</v>
      </c>
      <c r="G521" t="str">
        <f t="shared" si="56"/>
        <v>Valid</v>
      </c>
      <c r="H521" s="1" t="s">
        <v>4525</v>
      </c>
      <c r="I521" t="str" cm="1">
        <f t="array" ref="I521">IF(OR(TRIM(H521)="",ISNUMBER(SEARCH("#",H521)),AA521&lt;Config!$B$8,SUMPRODUCT(--ISNUMBER(SEARCH({"a";"b";"c";"d";"e";"f";"g";"h";"i";"j";"k";"l";"m";"n";"o";"p";"q";"r";"s";"t";"u";"v";"w";"x";"y";"z"},H521)))&gt;0),"Invalid","Valid")</f>
        <v>Valid</v>
      </c>
      <c r="J521" s="1" t="s">
        <v>4526</v>
      </c>
      <c r="K521" s="1" t="s">
        <v>83</v>
      </c>
      <c r="L521" s="1" t="s">
        <v>49</v>
      </c>
      <c r="M521" s="1" t="s">
        <v>85</v>
      </c>
      <c r="N521" s="1" t="s">
        <v>31</v>
      </c>
      <c r="O521" s="1" t="s">
        <v>266</v>
      </c>
      <c r="P521" t="s">
        <v>53</v>
      </c>
      <c r="Q521" s="1" t="s">
        <v>55</v>
      </c>
      <c r="R521" s="1" t="s">
        <v>55</v>
      </c>
      <c r="S521" s="1" t="s">
        <v>4527</v>
      </c>
      <c r="T521" s="1" t="s">
        <v>4528</v>
      </c>
      <c r="U521" s="1" t="s">
        <v>4529</v>
      </c>
      <c r="V521" s="1" t="s">
        <v>4530</v>
      </c>
      <c r="W521" s="1" t="s">
        <v>202</v>
      </c>
      <c r="X521" t="str">
        <f t="shared" si="57"/>
        <v>Complete</v>
      </c>
      <c r="Y521">
        <f>MAX(0,100-IF(G521="Invalid",Config!$B$5,0)-IF(I521="Invalid",Config!$B$6,0)-IF(X521="Incomplete",Config!$B$7,0)-IF(AF521="Yes",Config!$B$37,0))</f>
        <v>100</v>
      </c>
      <c r="Z521" s="1">
        <f>IF(OR(TRIM(B521)="",COUNTIF(Config!$B$15:$B$19,B521)&gt;0),1,0)+IF(OR(TRIM(C521)="",COUNTIF(Config!$B$15:$B$19,C521)&gt;0),1,0)+IF(OR(TRIM(F521)="",COUNTIF(Config!$B$15:$B$19,F521)&gt;0),1,0)+IF(OR(TRIM(H521)="",COUNTIF(Config!$B$15:$B$19,H521)&gt;0),1,0)+IF(OR(TRIM(E521)="",COUNTIF(Config!$B$15:$B$19,E521)&gt;0),1,0)+IF(OR(TRIM(K521)="",COUNTIF(Config!$B$15:$B$19,K521)&gt;0),1,0)+IF(OR(TRIM(P521)="",COUNTIF(Config!$B$15:$B$19,P521)&gt;0),1,0)+IF(OR(TRIM(R521)="",COUNTIF(Config!$B$15:$B$19,R521)&gt;0),1,0)</f>
        <v>0</v>
      </c>
      <c r="AA521" s="1" cm="1">
        <f t="array" ref="AA521">SUMPRODUCT(LEN(H521)-LEN(SUBSTITUTE(H521,{"0";"1";"2";"3";"4";"5";"6";"7";"8";"9"},"")))</f>
        <v>12</v>
      </c>
      <c r="AC521" t="str">
        <f t="shared" si="58"/>
        <v/>
      </c>
      <c r="AD521">
        <f t="shared" si="59"/>
        <v>1</v>
      </c>
      <c r="AE521">
        <f t="shared" si="60"/>
        <v>1</v>
      </c>
      <c r="AF521" t="str">
        <f t="shared" si="61"/>
        <v>No</v>
      </c>
      <c r="AG521">
        <f t="shared" ca="1" si="62"/>
        <v>546</v>
      </c>
      <c r="AH521" t="str">
        <f ca="1">IF(OR(V521="",AG521=""),"Yes",IF(AG521&gt;Config!$B$41,"Yes","No"))</f>
        <v>Yes</v>
      </c>
    </row>
    <row r="522" spans="1:34" x14ac:dyDescent="0.25">
      <c r="A522" s="1" t="s">
        <v>4531</v>
      </c>
      <c r="B522" s="1" t="s">
        <v>818</v>
      </c>
      <c r="C522" s="1" t="s">
        <v>420</v>
      </c>
      <c r="D522" s="1" t="s">
        <v>4532</v>
      </c>
      <c r="E522" s="1" t="s">
        <v>34144</v>
      </c>
      <c r="F522" s="1" t="s">
        <v>4533</v>
      </c>
      <c r="G522" t="str">
        <f t="shared" si="56"/>
        <v>Valid</v>
      </c>
      <c r="H522" s="1" t="s">
        <v>4534</v>
      </c>
      <c r="I522" t="str" cm="1">
        <f t="array" ref="I522">IF(OR(TRIM(H522)="",ISNUMBER(SEARCH("#",H522)),AA522&lt;Config!$B$8,SUMPRODUCT(--ISNUMBER(SEARCH({"a";"b";"c";"d";"e";"f";"g";"h";"i";"j";"k";"l";"m";"n";"o";"p";"q";"r";"s";"t";"u";"v";"w";"x";"y";"z"},H522)))&gt;0),"Invalid","Valid")</f>
        <v>Valid</v>
      </c>
      <c r="J522" s="1" t="s">
        <v>4535</v>
      </c>
      <c r="K522" s="1" t="s">
        <v>147</v>
      </c>
      <c r="L522" s="1" t="s">
        <v>265</v>
      </c>
      <c r="M522" s="1" t="s">
        <v>343</v>
      </c>
      <c r="N522" s="1" t="s">
        <v>31</v>
      </c>
      <c r="O522" s="1" t="s">
        <v>196</v>
      </c>
      <c r="P522" t="s">
        <v>53</v>
      </c>
      <c r="Q522" s="1" t="s">
        <v>55</v>
      </c>
      <c r="R522" s="1" t="s">
        <v>197</v>
      </c>
      <c r="S522" s="1" t="s">
        <v>4536</v>
      </c>
      <c r="T522" s="1" t="s">
        <v>4537</v>
      </c>
      <c r="U522" s="1" t="s">
        <v>4230</v>
      </c>
      <c r="V522" s="1" t="s">
        <v>140</v>
      </c>
      <c r="W522" s="1" t="s">
        <v>60</v>
      </c>
      <c r="X522" t="str">
        <f t="shared" si="57"/>
        <v>Complete</v>
      </c>
      <c r="Y522">
        <f>MAX(0,100-IF(G522="Invalid",Config!$B$5,0)-IF(I522="Invalid",Config!$B$6,0)-IF(X522="Incomplete",Config!$B$7,0)-IF(AF522="Yes",Config!$B$37,0))</f>
        <v>100</v>
      </c>
      <c r="Z522" s="1">
        <f>IF(OR(TRIM(B522)="",COUNTIF(Config!$B$15:$B$19,B522)&gt;0),1,0)+IF(OR(TRIM(C522)="",COUNTIF(Config!$B$15:$B$19,C522)&gt;0),1,0)+IF(OR(TRIM(F522)="",COUNTIF(Config!$B$15:$B$19,F522)&gt;0),1,0)+IF(OR(TRIM(H522)="",COUNTIF(Config!$B$15:$B$19,H522)&gt;0),1,0)+IF(OR(TRIM(E522)="",COUNTIF(Config!$B$15:$B$19,E522)&gt;0),1,0)+IF(OR(TRIM(K522)="",COUNTIF(Config!$B$15:$B$19,K522)&gt;0),1,0)+IF(OR(TRIM(P522)="",COUNTIF(Config!$B$15:$B$19,P522)&gt;0),1,0)+IF(OR(TRIM(R522)="",COUNTIF(Config!$B$15:$B$19,R522)&gt;0),1,0)</f>
        <v>0</v>
      </c>
      <c r="AA522" s="1" cm="1">
        <f t="array" ref="AA522">SUMPRODUCT(LEN(H522)-LEN(SUBSTITUTE(H522,{"0";"1";"2";"3";"4";"5";"6";"7";"8";"9"},"")))</f>
        <v>10</v>
      </c>
      <c r="AC522" t="str">
        <f t="shared" si="58"/>
        <v/>
      </c>
      <c r="AD522">
        <f t="shared" si="59"/>
        <v>1</v>
      </c>
      <c r="AE522">
        <f t="shared" si="60"/>
        <v>1</v>
      </c>
      <c r="AF522" t="str">
        <f t="shared" si="61"/>
        <v>No</v>
      </c>
      <c r="AG522">
        <f t="shared" ca="1" si="62"/>
        <v>37</v>
      </c>
      <c r="AH522" t="str">
        <f ca="1">IF(OR(V522="",AG522=""),"Yes",IF(AG522&gt;Config!$B$41,"Yes","No"))</f>
        <v>No</v>
      </c>
    </row>
    <row r="523" spans="1:34" x14ac:dyDescent="0.25">
      <c r="A523" s="1" t="s">
        <v>4538</v>
      </c>
      <c r="B523" s="1" t="s">
        <v>353</v>
      </c>
      <c r="C523" s="1" t="s">
        <v>861</v>
      </c>
      <c r="D523" s="1" t="s">
        <v>4539</v>
      </c>
      <c r="E523" s="1" t="s">
        <v>34145</v>
      </c>
      <c r="F523" s="1" t="s">
        <v>4540</v>
      </c>
      <c r="G523" t="str">
        <f t="shared" si="56"/>
        <v>Valid</v>
      </c>
      <c r="H523" s="1" t="s">
        <v>4541</v>
      </c>
      <c r="I523" t="str" cm="1">
        <f t="array" ref="I523">IF(OR(TRIM(H523)="",ISNUMBER(SEARCH("#",H523)),AA523&lt;Config!$B$8,SUMPRODUCT(--ISNUMBER(SEARCH({"a";"b";"c";"d";"e";"f";"g";"h";"i";"j";"k";"l";"m";"n";"o";"p";"q";"r";"s";"t";"u";"v";"w";"x";"y";"z"},H523)))&gt;0),"Invalid","Valid")</f>
        <v>Valid</v>
      </c>
      <c r="J523" s="1" t="s">
        <v>4542</v>
      </c>
      <c r="K523" s="1" t="s">
        <v>504</v>
      </c>
      <c r="L523" s="1" t="s">
        <v>179</v>
      </c>
      <c r="M523" s="1" t="s">
        <v>135</v>
      </c>
      <c r="N523" s="1" t="s">
        <v>33819</v>
      </c>
      <c r="O523" s="1" t="s">
        <v>149</v>
      </c>
      <c r="P523" t="s">
        <v>236</v>
      </c>
      <c r="Q523" s="1" t="s">
        <v>254</v>
      </c>
      <c r="R523" s="1" t="s">
        <v>238</v>
      </c>
      <c r="S523" s="1" t="s">
        <v>4543</v>
      </c>
      <c r="T523" s="1" t="s">
        <v>4544</v>
      </c>
      <c r="U523" s="1" t="s">
        <v>4545</v>
      </c>
      <c r="V523" s="1" t="s">
        <v>4546</v>
      </c>
      <c r="W523" s="1" t="s">
        <v>40</v>
      </c>
      <c r="X523" t="str">
        <f t="shared" si="57"/>
        <v>Complete</v>
      </c>
      <c r="Y523">
        <f>MAX(0,100-IF(G523="Invalid",Config!$B$5,0)-IF(I523="Invalid",Config!$B$6,0)-IF(X523="Incomplete",Config!$B$7,0)-IF(AF523="Yes",Config!$B$37,0))</f>
        <v>100</v>
      </c>
      <c r="Z523" s="1">
        <f>IF(OR(TRIM(B523)="",COUNTIF(Config!$B$15:$B$19,B523)&gt;0),1,0)+IF(OR(TRIM(C523)="",COUNTIF(Config!$B$15:$B$19,C523)&gt;0),1,0)+IF(OR(TRIM(F523)="",COUNTIF(Config!$B$15:$B$19,F523)&gt;0),1,0)+IF(OR(TRIM(H523)="",COUNTIF(Config!$B$15:$B$19,H523)&gt;0),1,0)+IF(OR(TRIM(E523)="",COUNTIF(Config!$B$15:$B$19,E523)&gt;0),1,0)+IF(OR(TRIM(K523)="",COUNTIF(Config!$B$15:$B$19,K523)&gt;0),1,0)+IF(OR(TRIM(P523)="",COUNTIF(Config!$B$15:$B$19,P523)&gt;0),1,0)+IF(OR(TRIM(R523)="",COUNTIF(Config!$B$15:$B$19,R523)&gt;0),1,0)</f>
        <v>0</v>
      </c>
      <c r="AA523" s="1" cm="1">
        <f t="array" ref="AA523">SUMPRODUCT(LEN(H523)-LEN(SUBSTITUTE(H523,{"0";"1";"2";"3";"4";"5";"6";"7";"8";"9"},"")))</f>
        <v>12</v>
      </c>
      <c r="AC523" t="str">
        <f t="shared" si="58"/>
        <v/>
      </c>
      <c r="AD523">
        <f t="shared" si="59"/>
        <v>1</v>
      </c>
      <c r="AE523">
        <f t="shared" si="60"/>
        <v>1</v>
      </c>
      <c r="AF523" t="str">
        <f t="shared" si="61"/>
        <v>No</v>
      </c>
      <c r="AG523">
        <f t="shared" ca="1" si="62"/>
        <v>76</v>
      </c>
      <c r="AH523" t="str">
        <f ca="1">IF(OR(V523="",AG523=""),"Yes",IF(AG523&gt;Config!$B$41,"Yes","No"))</f>
        <v>No</v>
      </c>
    </row>
    <row r="524" spans="1:34" x14ac:dyDescent="0.25">
      <c r="A524" s="1" t="s">
        <v>4547</v>
      </c>
      <c r="B524" s="1" t="s">
        <v>2159</v>
      </c>
      <c r="C524" s="1" t="s">
        <v>157</v>
      </c>
      <c r="D524" s="1" t="s">
        <v>4548</v>
      </c>
      <c r="E524" s="1" t="s">
        <v>34146</v>
      </c>
      <c r="F524" s="1" t="s">
        <v>4549</v>
      </c>
      <c r="G524" t="str">
        <f t="shared" si="56"/>
        <v>Valid</v>
      </c>
      <c r="H524" s="1" t="s">
        <v>4550</v>
      </c>
      <c r="I524" t="str" cm="1">
        <f t="array" ref="I524">IF(OR(TRIM(H524)="",ISNUMBER(SEARCH("#",H524)),AA524&lt;Config!$B$8,SUMPRODUCT(--ISNUMBER(SEARCH({"a";"b";"c";"d";"e";"f";"g";"h";"i";"j";"k";"l";"m";"n";"o";"p";"q";"r";"s";"t";"u";"v";"w";"x";"y";"z"},H524)))&gt;0),"Invalid","Valid")</f>
        <v>Valid</v>
      </c>
      <c r="J524" s="1" t="s">
        <v>4551</v>
      </c>
      <c r="K524" s="1" t="s">
        <v>83</v>
      </c>
      <c r="L524" s="1" t="s">
        <v>49</v>
      </c>
      <c r="M524" s="1" t="s">
        <v>235</v>
      </c>
      <c r="N524" s="1" t="s">
        <v>31</v>
      </c>
      <c r="O524" s="1" t="s">
        <v>69</v>
      </c>
      <c r="P524" t="s">
        <v>314</v>
      </c>
      <c r="Q524" s="1" t="s">
        <v>316</v>
      </c>
      <c r="R524" s="1" t="s">
        <v>316</v>
      </c>
      <c r="S524" s="1" t="s">
        <v>4552</v>
      </c>
      <c r="T524" s="1" t="s">
        <v>4553</v>
      </c>
      <c r="U524" s="1" t="s">
        <v>4554</v>
      </c>
      <c r="V524" s="1" t="s">
        <v>4555</v>
      </c>
      <c r="W524" s="1" t="s">
        <v>40</v>
      </c>
      <c r="X524" t="str">
        <f t="shared" si="57"/>
        <v>Complete</v>
      </c>
      <c r="Y524">
        <f>MAX(0,100-IF(G524="Invalid",Config!$B$5,0)-IF(I524="Invalid",Config!$B$6,0)-IF(X524="Incomplete",Config!$B$7,0)-IF(AF524="Yes",Config!$B$37,0))</f>
        <v>100</v>
      </c>
      <c r="Z524" s="1">
        <f>IF(OR(TRIM(B524)="",COUNTIF(Config!$B$15:$B$19,B524)&gt;0),1,0)+IF(OR(TRIM(C524)="",COUNTIF(Config!$B$15:$B$19,C524)&gt;0),1,0)+IF(OR(TRIM(F524)="",COUNTIF(Config!$B$15:$B$19,F524)&gt;0),1,0)+IF(OR(TRIM(H524)="",COUNTIF(Config!$B$15:$B$19,H524)&gt;0),1,0)+IF(OR(TRIM(E524)="",COUNTIF(Config!$B$15:$B$19,E524)&gt;0),1,0)+IF(OR(TRIM(K524)="",COUNTIF(Config!$B$15:$B$19,K524)&gt;0),1,0)+IF(OR(TRIM(P524)="",COUNTIF(Config!$B$15:$B$19,P524)&gt;0),1,0)+IF(OR(TRIM(R524)="",COUNTIF(Config!$B$15:$B$19,R524)&gt;0),1,0)</f>
        <v>0</v>
      </c>
      <c r="AA524" s="1" cm="1">
        <f t="array" ref="AA524">SUMPRODUCT(LEN(H524)-LEN(SUBSTITUTE(H524,{"0";"1";"2";"3";"4";"5";"6";"7";"8";"9"},"")))</f>
        <v>12</v>
      </c>
      <c r="AC524" t="str">
        <f t="shared" si="58"/>
        <v/>
      </c>
      <c r="AD524">
        <f t="shared" si="59"/>
        <v>1</v>
      </c>
      <c r="AE524">
        <f t="shared" si="60"/>
        <v>1</v>
      </c>
      <c r="AF524" t="str">
        <f t="shared" si="61"/>
        <v>No</v>
      </c>
      <c r="AG524" t="str">
        <f t="shared" ca="1" si="62"/>
        <v/>
      </c>
      <c r="AH524" t="str">
        <f ca="1">IF(OR(V524="",AG524=""),"Yes",IF(AG524&gt;Config!$B$41,"Yes","No"))</f>
        <v>Yes</v>
      </c>
    </row>
    <row r="525" spans="1:34" x14ac:dyDescent="0.25">
      <c r="A525" s="1" t="s">
        <v>4556</v>
      </c>
      <c r="B525" s="1" t="s">
        <v>818</v>
      </c>
      <c r="C525" s="1" t="s">
        <v>78</v>
      </c>
      <c r="D525" s="1" t="s">
        <v>4557</v>
      </c>
      <c r="E525" s="1" t="s">
        <v>642</v>
      </c>
      <c r="F525" s="1" t="s">
        <v>4558</v>
      </c>
      <c r="G525" t="str">
        <f t="shared" si="56"/>
        <v>Valid</v>
      </c>
      <c r="H525" s="1" t="s">
        <v>4559</v>
      </c>
      <c r="I525" t="str" cm="1">
        <f t="array" ref="I525">IF(OR(TRIM(H525)="",ISNUMBER(SEARCH("#",H525)),AA525&lt;Config!$B$8,SUMPRODUCT(--ISNUMBER(SEARCH({"a";"b";"c";"d";"e";"f";"g";"h";"i";"j";"k";"l";"m";"n";"o";"p";"q";"r";"s";"t";"u";"v";"w";"x";"y";"z"},H525)))&gt;0),"Invalid","Valid")</f>
        <v>Valid</v>
      </c>
      <c r="J525" s="1" t="s">
        <v>4560</v>
      </c>
      <c r="K525" s="1" t="s">
        <v>722</v>
      </c>
      <c r="L525" s="1" t="s">
        <v>29</v>
      </c>
      <c r="M525" s="1" t="s">
        <v>165</v>
      </c>
      <c r="N525" s="1" t="s">
        <v>437</v>
      </c>
      <c r="O525" s="1" t="s">
        <v>196</v>
      </c>
      <c r="P525" t="s">
        <v>328</v>
      </c>
      <c r="Q525" s="1" t="s">
        <v>1046</v>
      </c>
      <c r="R525" s="1" t="s">
        <v>614</v>
      </c>
      <c r="S525" s="1" t="s">
        <v>4561</v>
      </c>
      <c r="T525" s="1" t="s">
        <v>4562</v>
      </c>
      <c r="U525" s="1" t="s">
        <v>1564</v>
      </c>
      <c r="V525" s="1" t="s">
        <v>648</v>
      </c>
      <c r="W525" s="1" t="s">
        <v>94</v>
      </c>
      <c r="X525" t="str">
        <f t="shared" si="57"/>
        <v>Complete</v>
      </c>
      <c r="Y525">
        <f>MAX(0,100-IF(G525="Invalid",Config!$B$5,0)-IF(I525="Invalid",Config!$B$6,0)-IF(X525="Incomplete",Config!$B$7,0)-IF(AF525="Yes",Config!$B$37,0))</f>
        <v>75</v>
      </c>
      <c r="Z525" s="1">
        <f>IF(OR(TRIM(B525)="",COUNTIF(Config!$B$15:$B$19,B525)&gt;0),1,0)+IF(OR(TRIM(C525)="",COUNTIF(Config!$B$15:$B$19,C525)&gt;0),1,0)+IF(OR(TRIM(F525)="",COUNTIF(Config!$B$15:$B$19,F525)&gt;0),1,0)+IF(OR(TRIM(H525)="",COUNTIF(Config!$B$15:$B$19,H525)&gt;0),1,0)+IF(OR(TRIM(E525)="",COUNTIF(Config!$B$15:$B$19,E525)&gt;0),1,0)+IF(OR(TRIM(K525)="",COUNTIF(Config!$B$15:$B$19,K525)&gt;0),1,0)+IF(OR(TRIM(P525)="",COUNTIF(Config!$B$15:$B$19,P525)&gt;0),1,0)+IF(OR(TRIM(R525)="",COUNTIF(Config!$B$15:$B$19,R525)&gt;0),1,0)</f>
        <v>0</v>
      </c>
      <c r="AA525" s="1" cm="1">
        <f t="array" ref="AA525">SUMPRODUCT(LEN(H525)-LEN(SUBSTITUTE(H525,{"0";"1";"2";"3";"4";"5";"6";"7";"8";"9"},"")))</f>
        <v>11</v>
      </c>
      <c r="AC525" t="str">
        <f t="shared" si="58"/>
        <v>Potential Duplicate</v>
      </c>
      <c r="AD525">
        <f t="shared" si="59"/>
        <v>2</v>
      </c>
      <c r="AE525">
        <f t="shared" si="60"/>
        <v>1</v>
      </c>
      <c r="AF525" t="str">
        <f t="shared" si="61"/>
        <v>Yes</v>
      </c>
      <c r="AG525">
        <f t="shared" ca="1" si="62"/>
        <v>156</v>
      </c>
      <c r="AH525" t="str">
        <f ca="1">IF(OR(V525="",AG525=""),"Yes",IF(AG525&gt;Config!$B$41,"Yes","No"))</f>
        <v>No</v>
      </c>
    </row>
    <row r="526" spans="1:34" x14ac:dyDescent="0.25">
      <c r="A526" s="1" t="s">
        <v>4563</v>
      </c>
      <c r="B526" s="1" t="s">
        <v>33815</v>
      </c>
      <c r="C526" s="1" t="s">
        <v>598</v>
      </c>
      <c r="D526" s="1" t="s">
        <v>598</v>
      </c>
      <c r="E526" s="1" t="s">
        <v>33932</v>
      </c>
      <c r="F526" s="1" t="s">
        <v>4564</v>
      </c>
      <c r="G526" t="str">
        <f t="shared" si="56"/>
        <v>Valid</v>
      </c>
      <c r="H526" s="1" t="s">
        <v>4565</v>
      </c>
      <c r="I526" t="str" cm="1">
        <f t="array" ref="I526">IF(OR(TRIM(H526)="",ISNUMBER(SEARCH("#",H526)),AA526&lt;Config!$B$8,SUMPRODUCT(--ISNUMBER(SEARCH({"a";"b";"c";"d";"e";"f";"g";"h";"i";"j";"k";"l";"m";"n";"o";"p";"q";"r";"s";"t";"u";"v";"w";"x";"y";"z"},H526)))&gt;0),"Invalid","Valid")</f>
        <v>Valid</v>
      </c>
      <c r="J526" s="1" t="s">
        <v>4566</v>
      </c>
      <c r="K526" s="1" t="s">
        <v>210</v>
      </c>
      <c r="L526" s="1" t="s">
        <v>179</v>
      </c>
      <c r="M526" s="1" t="s">
        <v>85</v>
      </c>
      <c r="N526" s="1" t="s">
        <v>211</v>
      </c>
      <c r="O526" s="1" t="s">
        <v>180</v>
      </c>
      <c r="P526" t="s">
        <v>53</v>
      </c>
      <c r="Q526" s="1" t="s">
        <v>197</v>
      </c>
      <c r="R526" s="1" t="s">
        <v>55</v>
      </c>
      <c r="S526" s="1" t="s">
        <v>4567</v>
      </c>
      <c r="T526" s="1" t="s">
        <v>4568</v>
      </c>
      <c r="U526" s="1" t="s">
        <v>4569</v>
      </c>
      <c r="V526" s="1" t="s">
        <v>859</v>
      </c>
      <c r="W526" s="1" t="s">
        <v>60</v>
      </c>
      <c r="X526" t="str">
        <f t="shared" si="57"/>
        <v>Incomplete</v>
      </c>
      <c r="Y526">
        <f>MAX(0,100-IF(G526="Invalid",Config!$B$5,0)-IF(I526="Invalid",Config!$B$6,0)-IF(X526="Incomplete",Config!$B$7,0)-IF(AF526="Yes",Config!$B$37,0))</f>
        <v>60</v>
      </c>
      <c r="Z526" s="1">
        <f>IF(OR(TRIM(B526)="",COUNTIF(Config!$B$15:$B$19,B526)&gt;0),1,0)+IF(OR(TRIM(C526)="",COUNTIF(Config!$B$15:$B$19,C526)&gt;0),1,0)+IF(OR(TRIM(F526)="",COUNTIF(Config!$B$15:$B$19,F526)&gt;0),1,0)+IF(OR(TRIM(H526)="",COUNTIF(Config!$B$15:$B$19,H526)&gt;0),1,0)+IF(OR(TRIM(E526)="",COUNTIF(Config!$B$15:$B$19,E526)&gt;0),1,0)+IF(OR(TRIM(K526)="",COUNTIF(Config!$B$15:$B$19,K526)&gt;0),1,0)+IF(OR(TRIM(P526)="",COUNTIF(Config!$B$15:$B$19,P526)&gt;0),1,0)+IF(OR(TRIM(R526)="",COUNTIF(Config!$B$15:$B$19,R526)&gt;0),1,0)</f>
        <v>1</v>
      </c>
      <c r="AA526" s="1" cm="1">
        <f t="array" ref="AA526">SUMPRODUCT(LEN(H526)-LEN(SUBSTITUTE(H526,{"0";"1";"2";"3";"4";"5";"6";"7";"8";"9"},"")))</f>
        <v>12</v>
      </c>
      <c r="AC526" t="str">
        <f t="shared" si="58"/>
        <v>Incomplete Profile</v>
      </c>
      <c r="AD526">
        <f t="shared" si="59"/>
        <v>1</v>
      </c>
      <c r="AE526">
        <f t="shared" si="60"/>
        <v>1</v>
      </c>
      <c r="AF526" t="str">
        <f t="shared" si="61"/>
        <v>No</v>
      </c>
      <c r="AG526">
        <f t="shared" ca="1" si="62"/>
        <v>360</v>
      </c>
      <c r="AH526" t="str">
        <f ca="1">IF(OR(V526="",AG526=""),"Yes",IF(AG526&gt;Config!$B$41,"Yes","No"))</f>
        <v>No</v>
      </c>
    </row>
    <row r="527" spans="1:34" x14ac:dyDescent="0.25">
      <c r="A527" s="1" t="s">
        <v>4570</v>
      </c>
      <c r="B527" s="1" t="s">
        <v>218</v>
      </c>
      <c r="C527" s="1" t="s">
        <v>748</v>
      </c>
      <c r="D527" s="1" t="s">
        <v>2848</v>
      </c>
      <c r="E527" s="1" t="s">
        <v>34147</v>
      </c>
      <c r="F527" s="1" t="s">
        <v>4571</v>
      </c>
      <c r="G527" t="str">
        <f t="shared" si="56"/>
        <v>Valid</v>
      </c>
      <c r="H527" s="1" t="s">
        <v>4572</v>
      </c>
      <c r="I527" t="str" cm="1">
        <f t="array" ref="I527">IF(OR(TRIM(H527)="",ISNUMBER(SEARCH("#",H527)),AA527&lt;Config!$B$8,SUMPRODUCT(--ISNUMBER(SEARCH({"a";"b";"c";"d";"e";"f";"g";"h";"i";"j";"k";"l";"m";"n";"o";"p";"q";"r";"s";"t";"u";"v";"w";"x";"y";"z"},H527)))&gt;0),"Invalid","Valid")</f>
        <v>Valid</v>
      </c>
      <c r="J527" s="1" t="s">
        <v>4573</v>
      </c>
      <c r="K527" s="1" t="s">
        <v>28</v>
      </c>
      <c r="L527" s="1" t="s">
        <v>84</v>
      </c>
      <c r="M527" s="1" t="s">
        <v>517</v>
      </c>
      <c r="N527" s="1" t="s">
        <v>252</v>
      </c>
      <c r="O527" s="1" t="s">
        <v>180</v>
      </c>
      <c r="P527" t="s">
        <v>87</v>
      </c>
      <c r="Q527" s="1" t="s">
        <v>166</v>
      </c>
      <c r="R527" s="1" t="s">
        <v>550</v>
      </c>
      <c r="S527" s="1" t="s">
        <v>4574</v>
      </c>
      <c r="T527" s="1" t="s">
        <v>4575</v>
      </c>
      <c r="U527" s="1" t="s">
        <v>4576</v>
      </c>
      <c r="V527" s="1" t="s">
        <v>2631</v>
      </c>
      <c r="W527" s="1" t="s">
        <v>186</v>
      </c>
      <c r="X527" t="str">
        <f t="shared" si="57"/>
        <v>Complete</v>
      </c>
      <c r="Y527">
        <f>MAX(0,100-IF(G527="Invalid",Config!$B$5,0)-IF(I527="Invalid",Config!$B$6,0)-IF(X527="Incomplete",Config!$B$7,0)-IF(AF527="Yes",Config!$B$37,0))</f>
        <v>100</v>
      </c>
      <c r="Z527" s="1">
        <f>IF(OR(TRIM(B527)="",COUNTIF(Config!$B$15:$B$19,B527)&gt;0),1,0)+IF(OR(TRIM(C527)="",COUNTIF(Config!$B$15:$B$19,C527)&gt;0),1,0)+IF(OR(TRIM(F527)="",COUNTIF(Config!$B$15:$B$19,F527)&gt;0),1,0)+IF(OR(TRIM(H527)="",COUNTIF(Config!$B$15:$B$19,H527)&gt;0),1,0)+IF(OR(TRIM(E527)="",COUNTIF(Config!$B$15:$B$19,E527)&gt;0),1,0)+IF(OR(TRIM(K527)="",COUNTIF(Config!$B$15:$B$19,K527)&gt;0),1,0)+IF(OR(TRIM(P527)="",COUNTIF(Config!$B$15:$B$19,P527)&gt;0),1,0)+IF(OR(TRIM(R527)="",COUNTIF(Config!$B$15:$B$19,R527)&gt;0),1,0)</f>
        <v>0</v>
      </c>
      <c r="AA527" s="1" cm="1">
        <f t="array" ref="AA527">SUMPRODUCT(LEN(H527)-LEN(SUBSTITUTE(H527,{"0";"1";"2";"3";"4";"5";"6";"7";"8";"9"},"")))</f>
        <v>11</v>
      </c>
      <c r="AC527" t="str">
        <f t="shared" si="58"/>
        <v/>
      </c>
      <c r="AD527">
        <f t="shared" si="59"/>
        <v>1</v>
      </c>
      <c r="AE527">
        <f t="shared" si="60"/>
        <v>1</v>
      </c>
      <c r="AF527" t="str">
        <f t="shared" si="61"/>
        <v>No</v>
      </c>
      <c r="AG527">
        <f t="shared" ca="1" si="62"/>
        <v>359</v>
      </c>
      <c r="AH527" t="str">
        <f ca="1">IF(OR(V527="",AG527=""),"Yes",IF(AG527&gt;Config!$B$41,"Yes","No"))</f>
        <v>No</v>
      </c>
    </row>
    <row r="528" spans="1:34" x14ac:dyDescent="0.25">
      <c r="A528" s="1" t="s">
        <v>4577</v>
      </c>
      <c r="B528" s="1" t="s">
        <v>995</v>
      </c>
      <c r="C528" s="1" t="s">
        <v>173</v>
      </c>
      <c r="D528" s="1" t="s">
        <v>4578</v>
      </c>
      <c r="E528" s="1" t="s">
        <v>2178</v>
      </c>
      <c r="F528" s="1" t="s">
        <v>4579</v>
      </c>
      <c r="G528" t="str">
        <f t="shared" si="56"/>
        <v>Valid</v>
      </c>
      <c r="H528" s="1" t="s">
        <v>4580</v>
      </c>
      <c r="I528" t="str" cm="1">
        <f t="array" ref="I528">IF(OR(TRIM(H528)="",ISNUMBER(SEARCH("#",H528)),AA528&lt;Config!$B$8,SUMPRODUCT(--ISNUMBER(SEARCH({"a";"b";"c";"d";"e";"f";"g";"h";"i";"j";"k";"l";"m";"n";"o";"p";"q";"r";"s";"t";"u";"v";"w";"x";"y";"z"},H528)))&gt;0),"Invalid","Valid")</f>
        <v>Valid</v>
      </c>
      <c r="J528" s="1" t="s">
        <v>4581</v>
      </c>
      <c r="K528" s="1" t="s">
        <v>210</v>
      </c>
      <c r="L528" s="1" t="s">
        <v>164</v>
      </c>
      <c r="M528" s="1" t="s">
        <v>165</v>
      </c>
      <c r="N528" s="1" t="s">
        <v>33819</v>
      </c>
      <c r="O528" s="1" t="s">
        <v>32</v>
      </c>
      <c r="P528" t="s">
        <v>344</v>
      </c>
      <c r="Q528" s="1" t="s">
        <v>345</v>
      </c>
      <c r="R528" s="1" t="s">
        <v>971</v>
      </c>
      <c r="S528" s="1" t="s">
        <v>4582</v>
      </c>
      <c r="T528" s="1" t="s">
        <v>4583</v>
      </c>
      <c r="U528" s="1" t="s">
        <v>1102</v>
      </c>
      <c r="V528" s="1" t="s">
        <v>4339</v>
      </c>
      <c r="W528" s="1" t="s">
        <v>60</v>
      </c>
      <c r="X528" t="str">
        <f t="shared" si="57"/>
        <v>Complete</v>
      </c>
      <c r="Y528">
        <f>MAX(0,100-IF(G528="Invalid",Config!$B$5,0)-IF(I528="Invalid",Config!$B$6,0)-IF(X528="Incomplete",Config!$B$7,0)-IF(AF528="Yes",Config!$B$37,0))</f>
        <v>100</v>
      </c>
      <c r="Z528" s="1">
        <f>IF(OR(TRIM(B528)="",COUNTIF(Config!$B$15:$B$19,B528)&gt;0),1,0)+IF(OR(TRIM(C528)="",COUNTIF(Config!$B$15:$B$19,C528)&gt;0),1,0)+IF(OR(TRIM(F528)="",COUNTIF(Config!$B$15:$B$19,F528)&gt;0),1,0)+IF(OR(TRIM(H528)="",COUNTIF(Config!$B$15:$B$19,H528)&gt;0),1,0)+IF(OR(TRIM(E528)="",COUNTIF(Config!$B$15:$B$19,E528)&gt;0),1,0)+IF(OR(TRIM(K528)="",COUNTIF(Config!$B$15:$B$19,K528)&gt;0),1,0)+IF(OR(TRIM(P528)="",COUNTIF(Config!$B$15:$B$19,P528)&gt;0),1,0)+IF(OR(TRIM(R528)="",COUNTIF(Config!$B$15:$B$19,R528)&gt;0),1,0)</f>
        <v>0</v>
      </c>
      <c r="AA528" s="1" cm="1">
        <f t="array" ref="AA528">SUMPRODUCT(LEN(H528)-LEN(SUBSTITUTE(H528,{"0";"1";"2";"3";"4";"5";"6";"7";"8";"9"},"")))</f>
        <v>10</v>
      </c>
      <c r="AC528" t="str">
        <f t="shared" si="58"/>
        <v/>
      </c>
      <c r="AD528">
        <f t="shared" si="59"/>
        <v>1</v>
      </c>
      <c r="AE528">
        <f t="shared" si="60"/>
        <v>1</v>
      </c>
      <c r="AF528" t="str">
        <f t="shared" si="61"/>
        <v>No</v>
      </c>
      <c r="AG528">
        <f t="shared" ca="1" si="62"/>
        <v>361</v>
      </c>
      <c r="AH528" t="str">
        <f ca="1">IF(OR(V528="",AG528=""),"Yes",IF(AG528&gt;Config!$B$41,"Yes","No"))</f>
        <v>No</v>
      </c>
    </row>
    <row r="529" spans="1:34" x14ac:dyDescent="0.25">
      <c r="A529" s="1" t="s">
        <v>4584</v>
      </c>
      <c r="B529" s="1" t="s">
        <v>295</v>
      </c>
      <c r="C529" s="1" t="s">
        <v>432</v>
      </c>
      <c r="D529" s="1" t="s">
        <v>4585</v>
      </c>
      <c r="E529" s="1" t="s">
        <v>33866</v>
      </c>
      <c r="F529" s="1" t="s">
        <v>4586</v>
      </c>
      <c r="G529" t="str">
        <f t="shared" si="56"/>
        <v>Valid</v>
      </c>
      <c r="H529" s="1" t="s">
        <v>4587</v>
      </c>
      <c r="I529" t="str" cm="1">
        <f t="array" ref="I529">IF(OR(TRIM(H529)="",ISNUMBER(SEARCH("#",H529)),AA529&lt;Config!$B$8,SUMPRODUCT(--ISNUMBER(SEARCH({"a";"b";"c";"d";"e";"f";"g";"h";"i";"j";"k";"l";"m";"n";"o";"p";"q";"r";"s";"t";"u";"v";"w";"x";"y";"z"},H529)))&gt;0),"Invalid","Valid")</f>
        <v>Valid</v>
      </c>
      <c r="J529" s="1" t="s">
        <v>4588</v>
      </c>
      <c r="K529" s="1" t="s">
        <v>147</v>
      </c>
      <c r="L529" s="1" t="s">
        <v>67</v>
      </c>
      <c r="M529" s="1" t="s">
        <v>235</v>
      </c>
      <c r="N529" s="1" t="s">
        <v>437</v>
      </c>
      <c r="O529" s="1" t="s">
        <v>149</v>
      </c>
      <c r="P529" t="s">
        <v>590</v>
      </c>
      <c r="Q529" s="1" t="s">
        <v>591</v>
      </c>
      <c r="R529" s="1" t="s">
        <v>592</v>
      </c>
      <c r="S529" s="1" t="s">
        <v>4589</v>
      </c>
      <c r="T529" s="1" t="s">
        <v>4590</v>
      </c>
      <c r="U529" s="1" t="s">
        <v>3455</v>
      </c>
      <c r="V529" s="1" t="s">
        <v>1145</v>
      </c>
      <c r="W529" s="1" t="s">
        <v>75</v>
      </c>
      <c r="X529" t="str">
        <f t="shared" si="57"/>
        <v>Complete</v>
      </c>
      <c r="Y529">
        <f>MAX(0,100-IF(G529="Invalid",Config!$B$5,0)-IF(I529="Invalid",Config!$B$6,0)-IF(X529="Incomplete",Config!$B$7,0)-IF(AF529="Yes",Config!$B$37,0))</f>
        <v>100</v>
      </c>
      <c r="Z529" s="1">
        <f>IF(OR(TRIM(B529)="",COUNTIF(Config!$B$15:$B$19,B529)&gt;0),1,0)+IF(OR(TRIM(C529)="",COUNTIF(Config!$B$15:$B$19,C529)&gt;0),1,0)+IF(OR(TRIM(F529)="",COUNTIF(Config!$B$15:$B$19,F529)&gt;0),1,0)+IF(OR(TRIM(H529)="",COUNTIF(Config!$B$15:$B$19,H529)&gt;0),1,0)+IF(OR(TRIM(E529)="",COUNTIF(Config!$B$15:$B$19,E529)&gt;0),1,0)+IF(OR(TRIM(K529)="",COUNTIF(Config!$B$15:$B$19,K529)&gt;0),1,0)+IF(OR(TRIM(P529)="",COUNTIF(Config!$B$15:$B$19,P529)&gt;0),1,0)+IF(OR(TRIM(R529)="",COUNTIF(Config!$B$15:$B$19,R529)&gt;0),1,0)</f>
        <v>0</v>
      </c>
      <c r="AA529" s="1" cm="1">
        <f t="array" ref="AA529">SUMPRODUCT(LEN(H529)-LEN(SUBSTITUTE(H529,{"0";"1";"2";"3";"4";"5";"6";"7";"8";"9"},"")))</f>
        <v>10</v>
      </c>
      <c r="AC529" t="str">
        <f t="shared" si="58"/>
        <v/>
      </c>
      <c r="AD529">
        <f t="shared" si="59"/>
        <v>1</v>
      </c>
      <c r="AE529">
        <f t="shared" si="60"/>
        <v>1</v>
      </c>
      <c r="AF529" t="str">
        <f t="shared" si="61"/>
        <v>No</v>
      </c>
      <c r="AG529">
        <f t="shared" ca="1" si="62"/>
        <v>37</v>
      </c>
      <c r="AH529" t="str">
        <f ca="1">IF(OR(V529="",AG529=""),"Yes",IF(AG529&gt;Config!$B$41,"Yes","No"))</f>
        <v>No</v>
      </c>
    </row>
    <row r="530" spans="1:34" x14ac:dyDescent="0.25">
      <c r="A530" s="1" t="s">
        <v>4591</v>
      </c>
      <c r="B530" s="1" t="s">
        <v>765</v>
      </c>
      <c r="C530" s="1" t="s">
        <v>996</v>
      </c>
      <c r="D530" s="1" t="s">
        <v>4592</v>
      </c>
      <c r="E530" s="1" t="s">
        <v>33858</v>
      </c>
      <c r="F530" s="1" t="s">
        <v>4593</v>
      </c>
      <c r="G530" t="str">
        <f t="shared" si="56"/>
        <v>Valid</v>
      </c>
      <c r="H530" s="1" t="s">
        <v>4594</v>
      </c>
      <c r="I530" t="str" cm="1">
        <f t="array" ref="I530">IF(OR(TRIM(H530)="",ISNUMBER(SEARCH("#",H530)),AA530&lt;Config!$B$8,SUMPRODUCT(--ISNUMBER(SEARCH({"a";"b";"c";"d";"e";"f";"g";"h";"i";"j";"k";"l";"m";"n";"o";"p";"q";"r";"s";"t";"u";"v";"w";"x";"y";"z"},H530)))&gt;0),"Invalid","Valid")</f>
        <v>Valid</v>
      </c>
      <c r="J530" s="1" t="s">
        <v>4595</v>
      </c>
      <c r="K530" s="1" t="s">
        <v>369</v>
      </c>
      <c r="L530" s="1" t="s">
        <v>265</v>
      </c>
      <c r="M530" s="1" t="s">
        <v>30</v>
      </c>
      <c r="N530" s="1" t="s">
        <v>252</v>
      </c>
      <c r="O530" s="1" t="s">
        <v>69</v>
      </c>
      <c r="P530" t="s">
        <v>33</v>
      </c>
      <c r="Q530" s="1" t="s">
        <v>1664</v>
      </c>
      <c r="R530" s="1" t="s">
        <v>2361</v>
      </c>
      <c r="S530" s="1" t="s">
        <v>4596</v>
      </c>
      <c r="T530" s="1" t="s">
        <v>4597</v>
      </c>
      <c r="U530" s="1" t="s">
        <v>4598</v>
      </c>
      <c r="V530" s="1" t="s">
        <v>1882</v>
      </c>
      <c r="W530" s="1" t="s">
        <v>94</v>
      </c>
      <c r="X530" t="str">
        <f t="shared" si="57"/>
        <v>Complete</v>
      </c>
      <c r="Y530">
        <f>MAX(0,100-IF(G530="Invalid",Config!$B$5,0)-IF(I530="Invalid",Config!$B$6,0)-IF(X530="Incomplete",Config!$B$7,0)-IF(AF530="Yes",Config!$B$37,0))</f>
        <v>100</v>
      </c>
      <c r="Z530" s="1">
        <f>IF(OR(TRIM(B530)="",COUNTIF(Config!$B$15:$B$19,B530)&gt;0),1,0)+IF(OR(TRIM(C530)="",COUNTIF(Config!$B$15:$B$19,C530)&gt;0),1,0)+IF(OR(TRIM(F530)="",COUNTIF(Config!$B$15:$B$19,F530)&gt;0),1,0)+IF(OR(TRIM(H530)="",COUNTIF(Config!$B$15:$B$19,H530)&gt;0),1,0)+IF(OR(TRIM(E530)="",COUNTIF(Config!$B$15:$B$19,E530)&gt;0),1,0)+IF(OR(TRIM(K530)="",COUNTIF(Config!$B$15:$B$19,K530)&gt;0),1,0)+IF(OR(TRIM(P530)="",COUNTIF(Config!$B$15:$B$19,P530)&gt;0),1,0)+IF(OR(TRIM(R530)="",COUNTIF(Config!$B$15:$B$19,R530)&gt;0),1,0)</f>
        <v>0</v>
      </c>
      <c r="AA530" s="1" cm="1">
        <f t="array" ref="AA530">SUMPRODUCT(LEN(H530)-LEN(SUBSTITUTE(H530,{"0";"1";"2";"3";"4";"5";"6";"7";"8";"9"},"")))</f>
        <v>10</v>
      </c>
      <c r="AC530" t="str">
        <f t="shared" si="58"/>
        <v/>
      </c>
      <c r="AD530">
        <f t="shared" si="59"/>
        <v>1</v>
      </c>
      <c r="AE530">
        <f t="shared" si="60"/>
        <v>1</v>
      </c>
      <c r="AF530" t="str">
        <f t="shared" si="61"/>
        <v>No</v>
      </c>
      <c r="AG530">
        <f t="shared" ca="1" si="62"/>
        <v>422</v>
      </c>
      <c r="AH530" t="str">
        <f ca="1">IF(OR(V530="",AG530=""),"Yes",IF(AG530&gt;Config!$B$41,"Yes","No"))</f>
        <v>Yes</v>
      </c>
    </row>
    <row r="531" spans="1:34" x14ac:dyDescent="0.25">
      <c r="A531" s="1" t="s">
        <v>4599</v>
      </c>
      <c r="B531" s="1" t="s">
        <v>1231</v>
      </c>
      <c r="C531" s="1" t="s">
        <v>308</v>
      </c>
      <c r="D531" s="1" t="s">
        <v>2143</v>
      </c>
      <c r="E531" s="1" t="s">
        <v>159</v>
      </c>
      <c r="F531" s="1" t="s">
        <v>4600</v>
      </c>
      <c r="G531" t="str">
        <f t="shared" si="56"/>
        <v>Valid</v>
      </c>
      <c r="H531" s="1" t="s">
        <v>4601</v>
      </c>
      <c r="I531" t="str" cm="1">
        <f t="array" ref="I531">IF(OR(TRIM(H531)="",ISNUMBER(SEARCH("#",H531)),AA531&lt;Config!$B$8,SUMPRODUCT(--ISNUMBER(SEARCH({"a";"b";"c";"d";"e";"f";"g";"h";"i";"j";"k";"l";"m";"n";"o";"p";"q";"r";"s";"t";"u";"v";"w";"x";"y";"z"},H531)))&gt;0),"Invalid","Valid")</f>
        <v>Valid</v>
      </c>
      <c r="J531" s="1" t="s">
        <v>4602</v>
      </c>
      <c r="K531" s="1" t="s">
        <v>250</v>
      </c>
      <c r="L531" s="1" t="s">
        <v>29</v>
      </c>
      <c r="M531" s="1" t="s">
        <v>33827</v>
      </c>
      <c r="N531" s="1" t="s">
        <v>211</v>
      </c>
      <c r="O531" s="1" t="s">
        <v>196</v>
      </c>
      <c r="P531" t="s">
        <v>104</v>
      </c>
      <c r="Q531" s="1" t="s">
        <v>302</v>
      </c>
      <c r="R531" s="1" t="s">
        <v>106</v>
      </c>
      <c r="S531" s="1" t="s">
        <v>4603</v>
      </c>
      <c r="T531" s="1" t="s">
        <v>4604</v>
      </c>
      <c r="U531" s="1" t="s">
        <v>4605</v>
      </c>
      <c r="V531" s="1" t="s">
        <v>4606</v>
      </c>
      <c r="W531" s="1" t="s">
        <v>186</v>
      </c>
      <c r="X531" t="str">
        <f t="shared" si="57"/>
        <v>Complete</v>
      </c>
      <c r="Y531">
        <f>MAX(0,100-IF(G531="Invalid",Config!$B$5,0)-IF(I531="Invalid",Config!$B$6,0)-IF(X531="Incomplete",Config!$B$7,0)-IF(AF531="Yes",Config!$B$37,0))</f>
        <v>100</v>
      </c>
      <c r="Z531" s="1">
        <f>IF(OR(TRIM(B531)="",COUNTIF(Config!$B$15:$B$19,B531)&gt;0),1,0)+IF(OR(TRIM(C531)="",COUNTIF(Config!$B$15:$B$19,C531)&gt;0),1,0)+IF(OR(TRIM(F531)="",COUNTIF(Config!$B$15:$B$19,F531)&gt;0),1,0)+IF(OR(TRIM(H531)="",COUNTIF(Config!$B$15:$B$19,H531)&gt;0),1,0)+IF(OR(TRIM(E531)="",COUNTIF(Config!$B$15:$B$19,E531)&gt;0),1,0)+IF(OR(TRIM(K531)="",COUNTIF(Config!$B$15:$B$19,K531)&gt;0),1,0)+IF(OR(TRIM(P531)="",COUNTIF(Config!$B$15:$B$19,P531)&gt;0),1,0)+IF(OR(TRIM(R531)="",COUNTIF(Config!$B$15:$B$19,R531)&gt;0),1,0)</f>
        <v>0</v>
      </c>
      <c r="AA531" s="1" cm="1">
        <f t="array" ref="AA531">SUMPRODUCT(LEN(H531)-LEN(SUBSTITUTE(H531,{"0";"1";"2";"3";"4";"5";"6";"7";"8";"9"},"")))</f>
        <v>11</v>
      </c>
      <c r="AC531" t="str">
        <f t="shared" si="58"/>
        <v/>
      </c>
      <c r="AD531">
        <f t="shared" si="59"/>
        <v>1</v>
      </c>
      <c r="AE531">
        <f t="shared" si="60"/>
        <v>1</v>
      </c>
      <c r="AF531" t="str">
        <f t="shared" si="61"/>
        <v>No</v>
      </c>
      <c r="AG531">
        <f t="shared" ca="1" si="62"/>
        <v>467</v>
      </c>
      <c r="AH531" t="str">
        <f ca="1">IF(OR(V531="",AG531=""),"Yes",IF(AG531&gt;Config!$B$41,"Yes","No"))</f>
        <v>Yes</v>
      </c>
    </row>
    <row r="532" spans="1:34" x14ac:dyDescent="0.25">
      <c r="A532" s="1" t="s">
        <v>4607</v>
      </c>
      <c r="B532" s="1" t="s">
        <v>172</v>
      </c>
      <c r="C532" s="1" t="s">
        <v>1806</v>
      </c>
      <c r="D532" s="1" t="s">
        <v>4608</v>
      </c>
      <c r="E532" s="1" t="s">
        <v>34148</v>
      </c>
      <c r="F532" s="1" t="s">
        <v>34149</v>
      </c>
      <c r="G532" t="str">
        <f t="shared" si="56"/>
        <v>Valid</v>
      </c>
      <c r="H532" s="1" t="s">
        <v>4609</v>
      </c>
      <c r="I532" t="str" cm="1">
        <f t="array" ref="I532">IF(OR(TRIM(H532)="",ISNUMBER(SEARCH("#",H532)),AA532&lt;Config!$B$8,SUMPRODUCT(--ISNUMBER(SEARCH({"a";"b";"c";"d";"e";"f";"g";"h";"i";"j";"k";"l";"m";"n";"o";"p";"q";"r";"s";"t";"u";"v";"w";"x";"y";"z"},H532)))&gt;0),"Invalid","Valid")</f>
        <v>Valid</v>
      </c>
      <c r="J532" s="1" t="s">
        <v>4610</v>
      </c>
      <c r="K532" s="1" t="s">
        <v>378</v>
      </c>
      <c r="L532" s="1" t="s">
        <v>102</v>
      </c>
      <c r="M532" s="1" t="s">
        <v>33825</v>
      </c>
      <c r="N532" s="1" t="s">
        <v>713</v>
      </c>
      <c r="O532" s="1" t="s">
        <v>69</v>
      </c>
      <c r="P532" t="s">
        <v>236</v>
      </c>
      <c r="Q532" s="1" t="s">
        <v>237</v>
      </c>
      <c r="R532" s="1" t="s">
        <v>237</v>
      </c>
      <c r="S532" s="1" t="s">
        <v>4611</v>
      </c>
      <c r="T532" s="1" t="s">
        <v>4612</v>
      </c>
      <c r="U532" s="1" t="s">
        <v>4613</v>
      </c>
      <c r="V532" s="1" t="s">
        <v>140</v>
      </c>
      <c r="W532" s="1" t="s">
        <v>293</v>
      </c>
      <c r="X532" t="str">
        <f t="shared" si="57"/>
        <v>Complete</v>
      </c>
      <c r="Y532">
        <f>MAX(0,100-IF(G532="Invalid",Config!$B$5,0)-IF(I532="Invalid",Config!$B$6,0)-IF(X532="Incomplete",Config!$B$7,0)-IF(AF532="Yes",Config!$B$37,0))</f>
        <v>75</v>
      </c>
      <c r="Z532" s="1">
        <f>IF(OR(TRIM(B532)="",COUNTIF(Config!$B$15:$B$19,B532)&gt;0),1,0)+IF(OR(TRIM(C532)="",COUNTIF(Config!$B$15:$B$19,C532)&gt;0),1,0)+IF(OR(TRIM(F532)="",COUNTIF(Config!$B$15:$B$19,F532)&gt;0),1,0)+IF(OR(TRIM(H532)="",COUNTIF(Config!$B$15:$B$19,H532)&gt;0),1,0)+IF(OR(TRIM(E532)="",COUNTIF(Config!$B$15:$B$19,E532)&gt;0),1,0)+IF(OR(TRIM(K532)="",COUNTIF(Config!$B$15:$B$19,K532)&gt;0),1,0)+IF(OR(TRIM(P532)="",COUNTIF(Config!$B$15:$B$19,P532)&gt;0),1,0)+IF(OR(TRIM(R532)="",COUNTIF(Config!$B$15:$B$19,R532)&gt;0),1,0)</f>
        <v>0</v>
      </c>
      <c r="AA532" s="1" cm="1">
        <f t="array" ref="AA532">SUMPRODUCT(LEN(H532)-LEN(SUBSTITUTE(H532,{"0";"1";"2";"3";"4";"5";"6";"7";"8";"9"},"")))</f>
        <v>12</v>
      </c>
      <c r="AC532" t="str">
        <f t="shared" si="58"/>
        <v>Potential Duplicate</v>
      </c>
      <c r="AD532">
        <f t="shared" si="59"/>
        <v>2</v>
      </c>
      <c r="AE532">
        <f t="shared" si="60"/>
        <v>3</v>
      </c>
      <c r="AF532" t="str">
        <f t="shared" si="61"/>
        <v>Yes</v>
      </c>
      <c r="AG532">
        <f t="shared" ca="1" si="62"/>
        <v>37</v>
      </c>
      <c r="AH532" t="str">
        <f ca="1">IF(OR(V532="",AG532=""),"Yes",IF(AG532&gt;Config!$B$41,"Yes","No"))</f>
        <v>No</v>
      </c>
    </row>
    <row r="533" spans="1:34" x14ac:dyDescent="0.25">
      <c r="A533" s="1" t="s">
        <v>4614</v>
      </c>
      <c r="B533" s="1" t="s">
        <v>2392</v>
      </c>
      <c r="C533" s="1" t="s">
        <v>308</v>
      </c>
      <c r="D533" s="1" t="s">
        <v>4615</v>
      </c>
      <c r="E533" s="1" t="s">
        <v>34150</v>
      </c>
      <c r="F533" s="1" t="s">
        <v>4616</v>
      </c>
      <c r="G533" t="str">
        <f t="shared" si="56"/>
        <v>Valid</v>
      </c>
      <c r="H533" s="1" t="s">
        <v>4617</v>
      </c>
      <c r="I533" t="str" cm="1">
        <f t="array" ref="I533">IF(OR(TRIM(H533)="",ISNUMBER(SEARCH("#",H533)),AA533&lt;Config!$B$8,SUMPRODUCT(--ISNUMBER(SEARCH({"a";"b";"c";"d";"e";"f";"g";"h";"i";"j";"k";"l";"m";"n";"o";"p";"q";"r";"s";"t";"u";"v";"w";"x";"y";"z"},H533)))&gt;0),"Invalid","Valid")</f>
        <v>Valid</v>
      </c>
      <c r="J533" s="1" t="s">
        <v>4618</v>
      </c>
      <c r="K533" s="1" t="s">
        <v>66</v>
      </c>
      <c r="L533" s="1" t="s">
        <v>49</v>
      </c>
      <c r="M533" s="1" t="s">
        <v>517</v>
      </c>
      <c r="N533" s="1" t="s">
        <v>148</v>
      </c>
      <c r="O533" s="1" t="s">
        <v>180</v>
      </c>
      <c r="P533" t="s">
        <v>590</v>
      </c>
      <c r="Q533" s="1" t="s">
        <v>844</v>
      </c>
      <c r="R533" s="1" t="s">
        <v>1774</v>
      </c>
      <c r="S533" s="1" t="s">
        <v>4619</v>
      </c>
      <c r="T533" s="1" t="s">
        <v>4620</v>
      </c>
      <c r="U533" s="1" t="s">
        <v>4621</v>
      </c>
      <c r="V533" s="1" t="s">
        <v>1796</v>
      </c>
      <c r="W533" s="1" t="s">
        <v>125</v>
      </c>
      <c r="X533" t="str">
        <f t="shared" si="57"/>
        <v>Complete</v>
      </c>
      <c r="Y533">
        <f>MAX(0,100-IF(G533="Invalid",Config!$B$5,0)-IF(I533="Invalid",Config!$B$6,0)-IF(X533="Incomplete",Config!$B$7,0)-IF(AF533="Yes",Config!$B$37,0))</f>
        <v>100</v>
      </c>
      <c r="Z533" s="1">
        <f>IF(OR(TRIM(B533)="",COUNTIF(Config!$B$15:$B$19,B533)&gt;0),1,0)+IF(OR(TRIM(C533)="",COUNTIF(Config!$B$15:$B$19,C533)&gt;0),1,0)+IF(OR(TRIM(F533)="",COUNTIF(Config!$B$15:$B$19,F533)&gt;0),1,0)+IF(OR(TRIM(H533)="",COUNTIF(Config!$B$15:$B$19,H533)&gt;0),1,0)+IF(OR(TRIM(E533)="",COUNTIF(Config!$B$15:$B$19,E533)&gt;0),1,0)+IF(OR(TRIM(K533)="",COUNTIF(Config!$B$15:$B$19,K533)&gt;0),1,0)+IF(OR(TRIM(P533)="",COUNTIF(Config!$B$15:$B$19,P533)&gt;0),1,0)+IF(OR(TRIM(R533)="",COUNTIF(Config!$B$15:$B$19,R533)&gt;0),1,0)</f>
        <v>0</v>
      </c>
      <c r="AA533" s="1" cm="1">
        <f t="array" ref="AA533">SUMPRODUCT(LEN(H533)-LEN(SUBSTITUTE(H533,{"0";"1";"2";"3";"4";"5";"6";"7";"8";"9"},"")))</f>
        <v>12</v>
      </c>
      <c r="AC533" t="str">
        <f t="shared" si="58"/>
        <v/>
      </c>
      <c r="AD533">
        <f t="shared" si="59"/>
        <v>1</v>
      </c>
      <c r="AE533">
        <f t="shared" si="60"/>
        <v>1</v>
      </c>
      <c r="AF533" t="str">
        <f t="shared" si="61"/>
        <v>No</v>
      </c>
      <c r="AG533">
        <f t="shared" ca="1" si="62"/>
        <v>155</v>
      </c>
      <c r="AH533" t="str">
        <f ca="1">IF(OR(V533="",AG533=""),"Yes",IF(AG533&gt;Config!$B$41,"Yes","No"))</f>
        <v>No</v>
      </c>
    </row>
    <row r="534" spans="1:34" x14ac:dyDescent="0.25">
      <c r="A534" s="1" t="s">
        <v>4622</v>
      </c>
      <c r="B534" s="1" t="s">
        <v>577</v>
      </c>
      <c r="C534" s="1" t="s">
        <v>273</v>
      </c>
      <c r="D534" s="1" t="s">
        <v>4623</v>
      </c>
      <c r="E534" s="1" t="s">
        <v>34084</v>
      </c>
      <c r="F534" s="1" t="s">
        <v>4624</v>
      </c>
      <c r="G534" t="str">
        <f t="shared" si="56"/>
        <v>Valid</v>
      </c>
      <c r="H534" s="1" t="s">
        <v>4625</v>
      </c>
      <c r="I534" t="str" cm="1">
        <f t="array" ref="I534">IF(OR(TRIM(H534)="",ISNUMBER(SEARCH("#",H534)),AA534&lt;Config!$B$8,SUMPRODUCT(--ISNUMBER(SEARCH({"a";"b";"c";"d";"e";"f";"g";"h";"i";"j";"k";"l";"m";"n";"o";"p";"q";"r";"s";"t";"u";"v";"w";"x";"y";"z"},H534)))&gt;0),"Invalid","Valid")</f>
        <v>Valid</v>
      </c>
      <c r="J534" s="1" t="s">
        <v>4626</v>
      </c>
      <c r="K534" s="1" t="s">
        <v>264</v>
      </c>
      <c r="L534" s="1" t="s">
        <v>49</v>
      </c>
      <c r="M534" s="1" t="s">
        <v>33825</v>
      </c>
      <c r="N534" s="1" t="s">
        <v>437</v>
      </c>
      <c r="O534" s="1" t="s">
        <v>266</v>
      </c>
      <c r="P534" t="s">
        <v>104</v>
      </c>
      <c r="Q534" s="1" t="s">
        <v>105</v>
      </c>
      <c r="R534" s="1" t="s">
        <v>106</v>
      </c>
      <c r="S534" s="1" t="s">
        <v>4627</v>
      </c>
      <c r="T534" s="1" t="s">
        <v>4628</v>
      </c>
      <c r="U534" s="1" t="s">
        <v>4284</v>
      </c>
      <c r="V534" s="1" t="s">
        <v>895</v>
      </c>
      <c r="W534" s="1" t="s">
        <v>202</v>
      </c>
      <c r="X534" t="str">
        <f t="shared" si="57"/>
        <v>Complete</v>
      </c>
      <c r="Y534">
        <f>MAX(0,100-IF(G534="Invalid",Config!$B$5,0)-IF(I534="Invalid",Config!$B$6,0)-IF(X534="Incomplete",Config!$B$7,0)-IF(AF534="Yes",Config!$B$37,0))</f>
        <v>100</v>
      </c>
      <c r="Z534" s="1">
        <f>IF(OR(TRIM(B534)="",COUNTIF(Config!$B$15:$B$19,B534)&gt;0),1,0)+IF(OR(TRIM(C534)="",COUNTIF(Config!$B$15:$B$19,C534)&gt;0),1,0)+IF(OR(TRIM(F534)="",COUNTIF(Config!$B$15:$B$19,F534)&gt;0),1,0)+IF(OR(TRIM(H534)="",COUNTIF(Config!$B$15:$B$19,H534)&gt;0),1,0)+IF(OR(TRIM(E534)="",COUNTIF(Config!$B$15:$B$19,E534)&gt;0),1,0)+IF(OR(TRIM(K534)="",COUNTIF(Config!$B$15:$B$19,K534)&gt;0),1,0)+IF(OR(TRIM(P534)="",COUNTIF(Config!$B$15:$B$19,P534)&gt;0),1,0)+IF(OR(TRIM(R534)="",COUNTIF(Config!$B$15:$B$19,R534)&gt;0),1,0)</f>
        <v>0</v>
      </c>
      <c r="AA534" s="1" cm="1">
        <f t="array" ref="AA534">SUMPRODUCT(LEN(H534)-LEN(SUBSTITUTE(H534,{"0";"1";"2";"3";"4";"5";"6";"7";"8";"9"},"")))</f>
        <v>11</v>
      </c>
      <c r="AC534" t="str">
        <f t="shared" si="58"/>
        <v/>
      </c>
      <c r="AD534">
        <f t="shared" si="59"/>
        <v>1</v>
      </c>
      <c r="AE534">
        <f t="shared" si="60"/>
        <v>1</v>
      </c>
      <c r="AF534" t="str">
        <f t="shared" si="61"/>
        <v>No</v>
      </c>
      <c r="AG534">
        <f t="shared" ca="1" si="62"/>
        <v>323</v>
      </c>
      <c r="AH534" t="str">
        <f ca="1">IF(OR(V534="",AG534=""),"Yes",IF(AG534&gt;Config!$B$41,"Yes","No"))</f>
        <v>No</v>
      </c>
    </row>
    <row r="535" spans="1:34" x14ac:dyDescent="0.25">
      <c r="A535" s="1" t="s">
        <v>4629</v>
      </c>
      <c r="B535" s="1" t="s">
        <v>1634</v>
      </c>
      <c r="C535" s="1" t="s">
        <v>524</v>
      </c>
      <c r="D535" s="1" t="s">
        <v>4630</v>
      </c>
      <c r="E535" s="1" t="s">
        <v>2178</v>
      </c>
      <c r="F535" s="1" t="s">
        <v>4631</v>
      </c>
      <c r="G535" t="str">
        <f t="shared" si="56"/>
        <v>Valid</v>
      </c>
      <c r="H535" s="1" t="s">
        <v>4632</v>
      </c>
      <c r="I535" t="str" cm="1">
        <f t="array" ref="I535">IF(OR(TRIM(H535)="",ISNUMBER(SEARCH("#",H535)),AA535&lt;Config!$B$8,SUMPRODUCT(--ISNUMBER(SEARCH({"a";"b";"c";"d";"e";"f";"g";"h";"i";"j";"k";"l";"m";"n";"o";"p";"q";"r";"s";"t";"u";"v";"w";"x";"y";"z"},H535)))&gt;0),"Invalid","Valid")</f>
        <v>Valid</v>
      </c>
      <c r="J535" s="1" t="s">
        <v>884</v>
      </c>
      <c r="K535" s="1" t="s">
        <v>625</v>
      </c>
      <c r="L535" s="1" t="s">
        <v>134</v>
      </c>
      <c r="M535" s="1" t="s">
        <v>235</v>
      </c>
      <c r="N535" s="1" t="s">
        <v>68</v>
      </c>
      <c r="O535" s="1" t="s">
        <v>266</v>
      </c>
      <c r="P535" t="s">
        <v>53</v>
      </c>
      <c r="Q535" s="1" t="s">
        <v>54</v>
      </c>
      <c r="R535" s="1" t="s">
        <v>150</v>
      </c>
      <c r="S535" s="1" t="s">
        <v>4633</v>
      </c>
      <c r="T535" s="1" t="s">
        <v>4634</v>
      </c>
      <c r="U535" s="1" t="s">
        <v>4635</v>
      </c>
      <c r="V535" s="1" t="s">
        <v>4636</v>
      </c>
      <c r="W535" s="1" t="s">
        <v>186</v>
      </c>
      <c r="X535" t="str">
        <f t="shared" si="57"/>
        <v>Complete</v>
      </c>
      <c r="Y535">
        <f>MAX(0,100-IF(G535="Invalid",Config!$B$5,0)-IF(I535="Invalid",Config!$B$6,0)-IF(X535="Incomplete",Config!$B$7,0)-IF(AF535="Yes",Config!$B$37,0))</f>
        <v>100</v>
      </c>
      <c r="Z535" s="1">
        <f>IF(OR(TRIM(B535)="",COUNTIF(Config!$B$15:$B$19,B535)&gt;0),1,0)+IF(OR(TRIM(C535)="",COUNTIF(Config!$B$15:$B$19,C535)&gt;0),1,0)+IF(OR(TRIM(F535)="",COUNTIF(Config!$B$15:$B$19,F535)&gt;0),1,0)+IF(OR(TRIM(H535)="",COUNTIF(Config!$B$15:$B$19,H535)&gt;0),1,0)+IF(OR(TRIM(E535)="",COUNTIF(Config!$B$15:$B$19,E535)&gt;0),1,0)+IF(OR(TRIM(K535)="",COUNTIF(Config!$B$15:$B$19,K535)&gt;0),1,0)+IF(OR(TRIM(P535)="",COUNTIF(Config!$B$15:$B$19,P535)&gt;0),1,0)+IF(OR(TRIM(R535)="",COUNTIF(Config!$B$15:$B$19,R535)&gt;0),1,0)</f>
        <v>0</v>
      </c>
      <c r="AA535" s="1" cm="1">
        <f t="array" ref="AA535">SUMPRODUCT(LEN(H535)-LEN(SUBSTITUTE(H535,{"0";"1";"2";"3";"4";"5";"6";"7";"8";"9"},"")))</f>
        <v>12</v>
      </c>
      <c r="AC535" t="str">
        <f t="shared" si="58"/>
        <v/>
      </c>
      <c r="AD535">
        <f t="shared" si="59"/>
        <v>1</v>
      </c>
      <c r="AE535">
        <f t="shared" si="60"/>
        <v>1</v>
      </c>
      <c r="AF535" t="str">
        <f t="shared" si="61"/>
        <v>No</v>
      </c>
      <c r="AG535">
        <f t="shared" ca="1" si="62"/>
        <v>568</v>
      </c>
      <c r="AH535" t="str">
        <f ca="1">IF(OR(V535="",AG535=""),"Yes",IF(AG535&gt;Config!$B$41,"Yes","No"))</f>
        <v>Yes</v>
      </c>
    </row>
    <row r="536" spans="1:34" x14ac:dyDescent="0.25">
      <c r="A536" s="1" t="s">
        <v>4637</v>
      </c>
      <c r="B536" s="1" t="s">
        <v>4638</v>
      </c>
      <c r="C536" s="1" t="s">
        <v>545</v>
      </c>
      <c r="D536" s="1" t="s">
        <v>4639</v>
      </c>
      <c r="E536" s="1" t="s">
        <v>33970</v>
      </c>
      <c r="F536" s="1" t="s">
        <v>4640</v>
      </c>
      <c r="G536" t="str">
        <f t="shared" si="56"/>
        <v>Valid</v>
      </c>
      <c r="H536" s="1" t="s">
        <v>4641</v>
      </c>
      <c r="I536" t="str" cm="1">
        <f t="array" ref="I536">IF(OR(TRIM(H536)="",ISNUMBER(SEARCH("#",H536)),AA536&lt;Config!$B$8,SUMPRODUCT(--ISNUMBER(SEARCH({"a";"b";"c";"d";"e";"f";"g";"h";"i";"j";"k";"l";"m";"n";"o";"p";"q";"r";"s";"t";"u";"v";"w";"x";"y";"z"},H536)))&gt;0),"Invalid","Valid")</f>
        <v>Valid</v>
      </c>
      <c r="J536" s="1" t="s">
        <v>4642</v>
      </c>
      <c r="K536" s="1" t="s">
        <v>866</v>
      </c>
      <c r="L536" s="1" t="s">
        <v>450</v>
      </c>
      <c r="M536" s="1" t="s">
        <v>103</v>
      </c>
      <c r="N536" s="1" t="s">
        <v>51</v>
      </c>
      <c r="O536" s="1" t="s">
        <v>32</v>
      </c>
      <c r="P536" t="s">
        <v>53</v>
      </c>
      <c r="Q536" s="1" t="s">
        <v>55</v>
      </c>
      <c r="R536" s="1" t="s">
        <v>288</v>
      </c>
      <c r="S536" s="1" t="s">
        <v>4643</v>
      </c>
      <c r="T536" s="1" t="s">
        <v>4644</v>
      </c>
      <c r="U536" s="1" t="s">
        <v>4067</v>
      </c>
      <c r="V536" s="1" t="s">
        <v>4645</v>
      </c>
      <c r="W536" s="1" t="s">
        <v>202</v>
      </c>
      <c r="X536" t="str">
        <f t="shared" si="57"/>
        <v>Complete</v>
      </c>
      <c r="Y536">
        <f>MAX(0,100-IF(G536="Invalid",Config!$B$5,0)-IF(I536="Invalid",Config!$B$6,0)-IF(X536="Incomplete",Config!$B$7,0)-IF(AF536="Yes",Config!$B$37,0))</f>
        <v>75</v>
      </c>
      <c r="Z536" s="1">
        <f>IF(OR(TRIM(B536)="",COUNTIF(Config!$B$15:$B$19,B536)&gt;0),1,0)+IF(OR(TRIM(C536)="",COUNTIF(Config!$B$15:$B$19,C536)&gt;0),1,0)+IF(OR(TRIM(F536)="",COUNTIF(Config!$B$15:$B$19,F536)&gt;0),1,0)+IF(OR(TRIM(H536)="",COUNTIF(Config!$B$15:$B$19,H536)&gt;0),1,0)+IF(OR(TRIM(E536)="",COUNTIF(Config!$B$15:$B$19,E536)&gt;0),1,0)+IF(OR(TRIM(K536)="",COUNTIF(Config!$B$15:$B$19,K536)&gt;0),1,0)+IF(OR(TRIM(P536)="",COUNTIF(Config!$B$15:$B$19,P536)&gt;0),1,0)+IF(OR(TRIM(R536)="",COUNTIF(Config!$B$15:$B$19,R536)&gt;0),1,0)</f>
        <v>0</v>
      </c>
      <c r="AA536" s="1" cm="1">
        <f t="array" ref="AA536">SUMPRODUCT(LEN(H536)-LEN(SUBSTITUTE(H536,{"0";"1";"2";"3";"4";"5";"6";"7";"8";"9"},"")))</f>
        <v>12</v>
      </c>
      <c r="AC536" t="str">
        <f t="shared" si="58"/>
        <v>Potential Duplicate</v>
      </c>
      <c r="AD536">
        <f t="shared" si="59"/>
        <v>2</v>
      </c>
      <c r="AE536">
        <f t="shared" si="60"/>
        <v>1</v>
      </c>
      <c r="AF536" t="str">
        <f t="shared" si="61"/>
        <v>Yes</v>
      </c>
      <c r="AG536">
        <f t="shared" ca="1" si="62"/>
        <v>414</v>
      </c>
      <c r="AH536" t="str">
        <f ca="1">IF(OR(V536="",AG536=""),"Yes",IF(AG536&gt;Config!$B$41,"Yes","No"))</f>
        <v>Yes</v>
      </c>
    </row>
    <row r="537" spans="1:34" x14ac:dyDescent="0.25">
      <c r="A537" s="1" t="s">
        <v>4646</v>
      </c>
      <c r="B537" s="1" t="s">
        <v>96</v>
      </c>
      <c r="C537" s="1" t="s">
        <v>775</v>
      </c>
      <c r="D537" s="1" t="s">
        <v>4647</v>
      </c>
      <c r="E537" s="1" t="s">
        <v>34151</v>
      </c>
      <c r="F537" s="1" t="s">
        <v>4648</v>
      </c>
      <c r="G537" t="str">
        <f t="shared" si="56"/>
        <v>Valid</v>
      </c>
      <c r="H537" s="1" t="s">
        <v>4649</v>
      </c>
      <c r="I537" t="str" cm="1">
        <f t="array" ref="I537">IF(OR(TRIM(H537)="",ISNUMBER(SEARCH("#",H537)),AA537&lt;Config!$B$8,SUMPRODUCT(--ISNUMBER(SEARCH({"a";"b";"c";"d";"e";"f";"g";"h";"i";"j";"k";"l";"m";"n";"o";"p";"q";"r";"s";"t";"u";"v";"w";"x";"y";"z"},H537)))&gt;0),"Invalid","Valid")</f>
        <v>Valid</v>
      </c>
      <c r="J537" s="1" t="s">
        <v>4650</v>
      </c>
      <c r="K537" s="1" t="s">
        <v>195</v>
      </c>
      <c r="L537" s="1" t="s">
        <v>67</v>
      </c>
      <c r="M537" s="1" t="s">
        <v>251</v>
      </c>
      <c r="N537" s="1" t="s">
        <v>86</v>
      </c>
      <c r="O537" s="1" t="s">
        <v>149</v>
      </c>
      <c r="P537" t="s">
        <v>33</v>
      </c>
      <c r="Q537" s="1" t="s">
        <v>1099</v>
      </c>
      <c r="R537" s="1" t="s">
        <v>1716</v>
      </c>
      <c r="S537" s="1" t="s">
        <v>4651</v>
      </c>
      <c r="T537" s="1" t="s">
        <v>4652</v>
      </c>
      <c r="U537" s="1" t="s">
        <v>3394</v>
      </c>
      <c r="V537" s="1" t="s">
        <v>4653</v>
      </c>
      <c r="W537" s="1" t="s">
        <v>33823</v>
      </c>
      <c r="X537" t="str">
        <f t="shared" si="57"/>
        <v>Complete</v>
      </c>
      <c r="Y537">
        <f>MAX(0,100-IF(G537="Invalid",Config!$B$5,0)-IF(I537="Invalid",Config!$B$6,0)-IF(X537="Incomplete",Config!$B$7,0)-IF(AF537="Yes",Config!$B$37,0))</f>
        <v>75</v>
      </c>
      <c r="Z537" s="1">
        <f>IF(OR(TRIM(B537)="",COUNTIF(Config!$B$15:$B$19,B537)&gt;0),1,0)+IF(OR(TRIM(C537)="",COUNTIF(Config!$B$15:$B$19,C537)&gt;0),1,0)+IF(OR(TRIM(F537)="",COUNTIF(Config!$B$15:$B$19,F537)&gt;0),1,0)+IF(OR(TRIM(H537)="",COUNTIF(Config!$B$15:$B$19,H537)&gt;0),1,0)+IF(OR(TRIM(E537)="",COUNTIF(Config!$B$15:$B$19,E537)&gt;0),1,0)+IF(OR(TRIM(K537)="",COUNTIF(Config!$B$15:$B$19,K537)&gt;0),1,0)+IF(OR(TRIM(P537)="",COUNTIF(Config!$B$15:$B$19,P537)&gt;0),1,0)+IF(OR(TRIM(R537)="",COUNTIF(Config!$B$15:$B$19,R537)&gt;0),1,0)</f>
        <v>0</v>
      </c>
      <c r="AA537" s="1" cm="1">
        <f t="array" ref="AA537">SUMPRODUCT(LEN(H537)-LEN(SUBSTITUTE(H537,{"0";"1";"2";"3";"4";"5";"6";"7";"8";"9"},"")))</f>
        <v>10</v>
      </c>
      <c r="AC537" t="str">
        <f t="shared" si="58"/>
        <v>Potential Duplicate</v>
      </c>
      <c r="AD537">
        <f t="shared" si="59"/>
        <v>2</v>
      </c>
      <c r="AE537">
        <f t="shared" si="60"/>
        <v>1</v>
      </c>
      <c r="AF537" t="str">
        <f t="shared" si="61"/>
        <v>Yes</v>
      </c>
      <c r="AG537">
        <f t="shared" ca="1" si="62"/>
        <v>206</v>
      </c>
      <c r="AH537" t="str">
        <f ca="1">IF(OR(V537="",AG537=""),"Yes",IF(AG537&gt;Config!$B$41,"Yes","No"))</f>
        <v>No</v>
      </c>
    </row>
    <row r="538" spans="1:34" x14ac:dyDescent="0.25">
      <c r="A538" s="1" t="s">
        <v>4654</v>
      </c>
      <c r="B538" s="1" t="s">
        <v>609</v>
      </c>
      <c r="C538" s="1" t="s">
        <v>511</v>
      </c>
      <c r="D538" s="1" t="s">
        <v>610</v>
      </c>
      <c r="E538" s="1" t="s">
        <v>33850</v>
      </c>
      <c r="F538" s="1" t="s">
        <v>611</v>
      </c>
      <c r="G538" t="str">
        <f t="shared" si="56"/>
        <v>Valid</v>
      </c>
      <c r="H538" s="1" t="s">
        <v>4655</v>
      </c>
      <c r="I538" t="str" cm="1">
        <f t="array" ref="I538">IF(OR(TRIM(H538)="",ISNUMBER(SEARCH("#",H538)),AA538&lt;Config!$B$8,SUMPRODUCT(--ISNUMBER(SEARCH({"a";"b";"c";"d";"e";"f";"g";"h";"i";"j";"k";"l";"m";"n";"o";"p";"q";"r";"s";"t";"u";"v";"w";"x";"y";"z"},H538)))&gt;0),"Invalid","Valid")</f>
        <v>Valid</v>
      </c>
      <c r="J538" s="1" t="s">
        <v>613</v>
      </c>
      <c r="K538" s="1" t="s">
        <v>378</v>
      </c>
      <c r="L538" s="1" t="s">
        <v>84</v>
      </c>
      <c r="M538" s="1" t="s">
        <v>343</v>
      </c>
      <c r="N538" s="1" t="s">
        <v>211</v>
      </c>
      <c r="O538" s="1" t="s">
        <v>196</v>
      </c>
      <c r="P538" t="s">
        <v>328</v>
      </c>
      <c r="Q538" s="1" t="s">
        <v>329</v>
      </c>
      <c r="R538" s="1" t="s">
        <v>614</v>
      </c>
      <c r="S538" s="1" t="s">
        <v>615</v>
      </c>
      <c r="T538" s="1" t="s">
        <v>616</v>
      </c>
      <c r="U538" s="1" t="s">
        <v>617</v>
      </c>
      <c r="V538" s="1" t="s">
        <v>485</v>
      </c>
      <c r="W538" s="1" t="s">
        <v>384</v>
      </c>
      <c r="X538" t="str">
        <f t="shared" si="57"/>
        <v>Complete</v>
      </c>
      <c r="Y538">
        <f>MAX(0,100-IF(G538="Invalid",Config!$B$5,0)-IF(I538="Invalid",Config!$B$6,0)-IF(X538="Incomplete",Config!$B$7,0)-IF(AF538="Yes",Config!$B$37,0))</f>
        <v>75</v>
      </c>
      <c r="Z538" s="1">
        <f>IF(OR(TRIM(B538)="",COUNTIF(Config!$B$15:$B$19,B538)&gt;0),1,0)+IF(OR(TRIM(C538)="",COUNTIF(Config!$B$15:$B$19,C538)&gt;0),1,0)+IF(OR(TRIM(F538)="",COUNTIF(Config!$B$15:$B$19,F538)&gt;0),1,0)+IF(OR(TRIM(H538)="",COUNTIF(Config!$B$15:$B$19,H538)&gt;0),1,0)+IF(OR(TRIM(E538)="",COUNTIF(Config!$B$15:$B$19,E538)&gt;0),1,0)+IF(OR(TRIM(K538)="",COUNTIF(Config!$B$15:$B$19,K538)&gt;0),1,0)+IF(OR(TRIM(P538)="",COUNTIF(Config!$B$15:$B$19,P538)&gt;0),1,0)+IF(OR(TRIM(R538)="",COUNTIF(Config!$B$15:$B$19,R538)&gt;0),1,0)</f>
        <v>0</v>
      </c>
      <c r="AA538" s="1" cm="1">
        <f t="array" ref="AA538">SUMPRODUCT(LEN(H538)-LEN(SUBSTITUTE(H538,{"0";"1";"2";"3";"4";"5";"6";"7";"8";"9"},"")))</f>
        <v>11</v>
      </c>
      <c r="AC538" t="str">
        <f t="shared" si="58"/>
        <v>Potential Duplicate</v>
      </c>
      <c r="AD538">
        <f t="shared" si="59"/>
        <v>2</v>
      </c>
      <c r="AE538">
        <f t="shared" si="60"/>
        <v>1</v>
      </c>
      <c r="AF538" t="str">
        <f t="shared" si="61"/>
        <v>Yes</v>
      </c>
      <c r="AG538">
        <f t="shared" ca="1" si="62"/>
        <v>498</v>
      </c>
      <c r="AH538" t="str">
        <f ca="1">IF(OR(V538="",AG538=""),"Yes",IF(AG538&gt;Config!$B$41,"Yes","No"))</f>
        <v>Yes</v>
      </c>
    </row>
    <row r="539" spans="1:34" x14ac:dyDescent="0.25">
      <c r="A539" s="1" t="s">
        <v>4656</v>
      </c>
      <c r="B539" s="1" t="s">
        <v>1399</v>
      </c>
      <c r="C539" s="1" t="s">
        <v>985</v>
      </c>
      <c r="D539" s="1" t="s">
        <v>4657</v>
      </c>
      <c r="E539" s="1" t="s">
        <v>739</v>
      </c>
      <c r="F539" s="1" t="s">
        <v>4658</v>
      </c>
      <c r="G539" t="str">
        <f t="shared" si="56"/>
        <v>Valid</v>
      </c>
      <c r="H539" s="1" t="s">
        <v>884</v>
      </c>
      <c r="I539" t="str" cm="1">
        <f t="array" ref="I539">IF(OR(TRIM(H539)="",ISNUMBER(SEARCH("#",H539)),AA539&lt;Config!$B$8,SUMPRODUCT(--ISNUMBER(SEARCH({"a";"b";"c";"d";"e";"f";"g";"h";"i";"j";"k";"l";"m";"n";"o";"p";"q";"r";"s";"t";"u";"v";"w";"x";"y";"z"},H539)))&gt;0),"Invalid","Valid")</f>
        <v>Invalid</v>
      </c>
      <c r="J539" s="1" t="s">
        <v>4659</v>
      </c>
      <c r="K539" s="1" t="s">
        <v>481</v>
      </c>
      <c r="L539" s="1" t="s">
        <v>102</v>
      </c>
      <c r="M539" s="1" t="s">
        <v>235</v>
      </c>
      <c r="N539" s="1" t="s">
        <v>437</v>
      </c>
      <c r="O539" s="1" t="s">
        <v>69</v>
      </c>
      <c r="P539" t="s">
        <v>33</v>
      </c>
      <c r="Q539" s="1" t="s">
        <v>1099</v>
      </c>
      <c r="R539" s="1" t="s">
        <v>120</v>
      </c>
      <c r="S539" s="1" t="s">
        <v>4660</v>
      </c>
      <c r="T539" s="1" t="s">
        <v>4661</v>
      </c>
      <c r="U539" s="1" t="s">
        <v>4662</v>
      </c>
      <c r="V539" s="1" t="s">
        <v>2242</v>
      </c>
      <c r="W539" s="1" t="s">
        <v>293</v>
      </c>
      <c r="X539" t="str">
        <f t="shared" si="57"/>
        <v>Complete</v>
      </c>
      <c r="Y539">
        <f>MAX(0,100-IF(G539="Invalid",Config!$B$5,0)-IF(I539="Invalid",Config!$B$6,0)-IF(X539="Incomplete",Config!$B$7,0)-IF(AF539="Yes",Config!$B$37,0))</f>
        <v>80</v>
      </c>
      <c r="Z539" s="1">
        <f>IF(OR(TRIM(B539)="",COUNTIF(Config!$B$15:$B$19,B539)&gt;0),1,0)+IF(OR(TRIM(C539)="",COUNTIF(Config!$B$15:$B$19,C539)&gt;0),1,0)+IF(OR(TRIM(F539)="",COUNTIF(Config!$B$15:$B$19,F539)&gt;0),1,0)+IF(OR(TRIM(H539)="",COUNTIF(Config!$B$15:$B$19,H539)&gt;0),1,0)+IF(OR(TRIM(E539)="",COUNTIF(Config!$B$15:$B$19,E539)&gt;0),1,0)+IF(OR(TRIM(K539)="",COUNTIF(Config!$B$15:$B$19,K539)&gt;0),1,0)+IF(OR(TRIM(P539)="",COUNTIF(Config!$B$15:$B$19,P539)&gt;0),1,0)+IF(OR(TRIM(R539)="",COUNTIF(Config!$B$15:$B$19,R539)&gt;0),1,0)</f>
        <v>0</v>
      </c>
      <c r="AA539" s="1" cm="1">
        <f t="array" ref="AA539">SUMPRODUCT(LEN(H539)-LEN(SUBSTITUTE(H539,{"0";"1";"2";"3";"4";"5";"6";"7";"8";"9"},"")))</f>
        <v>3</v>
      </c>
      <c r="AC539" t="str">
        <f t="shared" si="58"/>
        <v>Invalid Phone</v>
      </c>
      <c r="AD539">
        <f t="shared" si="59"/>
        <v>1</v>
      </c>
      <c r="AE539">
        <f t="shared" si="60"/>
        <v>0</v>
      </c>
      <c r="AF539" t="str">
        <f t="shared" si="61"/>
        <v>No</v>
      </c>
      <c r="AG539">
        <f t="shared" ca="1" si="62"/>
        <v>203</v>
      </c>
      <c r="AH539" t="str">
        <f ca="1">IF(OR(V539="",AG539=""),"Yes",IF(AG539&gt;Config!$B$41,"Yes","No"))</f>
        <v>No</v>
      </c>
    </row>
    <row r="540" spans="1:34" x14ac:dyDescent="0.25">
      <c r="A540" s="1" t="s">
        <v>4663</v>
      </c>
      <c r="B540" s="1" t="s">
        <v>1329</v>
      </c>
      <c r="C540" s="1" t="s">
        <v>2104</v>
      </c>
      <c r="D540" s="1" t="s">
        <v>4664</v>
      </c>
      <c r="E540" s="1" t="s">
        <v>33927</v>
      </c>
      <c r="F540" s="1" t="s">
        <v>4665</v>
      </c>
      <c r="G540" t="str">
        <f t="shared" si="56"/>
        <v>Valid</v>
      </c>
      <c r="H540" s="1" t="s">
        <v>4666</v>
      </c>
      <c r="I540" t="str" cm="1">
        <f t="array" ref="I540">IF(OR(TRIM(H540)="",ISNUMBER(SEARCH("#",H540)),AA540&lt;Config!$B$8,SUMPRODUCT(--ISNUMBER(SEARCH({"a";"b";"c";"d";"e";"f";"g";"h";"i";"j";"k";"l";"m";"n";"o";"p";"q";"r";"s";"t";"u";"v";"w";"x";"y";"z"},H540)))&gt;0),"Invalid","Valid")</f>
        <v>Valid</v>
      </c>
      <c r="J540" s="1" t="s">
        <v>4667</v>
      </c>
      <c r="K540" s="1" t="s">
        <v>866</v>
      </c>
      <c r="L540" s="1" t="s">
        <v>450</v>
      </c>
      <c r="M540" s="1" t="s">
        <v>517</v>
      </c>
      <c r="N540" s="1" t="s">
        <v>713</v>
      </c>
      <c r="O540" s="1" t="s">
        <v>52</v>
      </c>
      <c r="P540" t="s">
        <v>328</v>
      </c>
      <c r="Q540" s="1" t="s">
        <v>1046</v>
      </c>
      <c r="R540" s="1" t="s">
        <v>614</v>
      </c>
      <c r="S540" s="1" t="s">
        <v>4668</v>
      </c>
      <c r="T540" s="1" t="s">
        <v>4669</v>
      </c>
      <c r="U540" s="1" t="s">
        <v>170</v>
      </c>
      <c r="V540" s="1" t="s">
        <v>4670</v>
      </c>
      <c r="W540" s="1" t="s">
        <v>125</v>
      </c>
      <c r="X540" t="str">
        <f t="shared" si="57"/>
        <v>Complete</v>
      </c>
      <c r="Y540">
        <f>MAX(0,100-IF(G540="Invalid",Config!$B$5,0)-IF(I540="Invalid",Config!$B$6,0)-IF(X540="Incomplete",Config!$B$7,0)-IF(AF540="Yes",Config!$B$37,0))</f>
        <v>100</v>
      </c>
      <c r="Z540" s="1">
        <f>IF(OR(TRIM(B540)="",COUNTIF(Config!$B$15:$B$19,B540)&gt;0),1,0)+IF(OR(TRIM(C540)="",COUNTIF(Config!$B$15:$B$19,C540)&gt;0),1,0)+IF(OR(TRIM(F540)="",COUNTIF(Config!$B$15:$B$19,F540)&gt;0),1,0)+IF(OR(TRIM(H540)="",COUNTIF(Config!$B$15:$B$19,H540)&gt;0),1,0)+IF(OR(TRIM(E540)="",COUNTIF(Config!$B$15:$B$19,E540)&gt;0),1,0)+IF(OR(TRIM(K540)="",COUNTIF(Config!$B$15:$B$19,K540)&gt;0),1,0)+IF(OR(TRIM(P540)="",COUNTIF(Config!$B$15:$B$19,P540)&gt;0),1,0)+IF(OR(TRIM(R540)="",COUNTIF(Config!$B$15:$B$19,R540)&gt;0),1,0)</f>
        <v>0</v>
      </c>
      <c r="AA540" s="1" cm="1">
        <f t="array" ref="AA540">SUMPRODUCT(LEN(H540)-LEN(SUBSTITUTE(H540,{"0";"1";"2";"3";"4";"5";"6";"7";"8";"9"},"")))</f>
        <v>11</v>
      </c>
      <c r="AC540" t="str">
        <f t="shared" si="58"/>
        <v/>
      </c>
      <c r="AD540">
        <f t="shared" si="59"/>
        <v>1</v>
      </c>
      <c r="AE540">
        <f t="shared" si="60"/>
        <v>1</v>
      </c>
      <c r="AF540" t="str">
        <f t="shared" si="61"/>
        <v>No</v>
      </c>
      <c r="AG540">
        <f t="shared" ca="1" si="62"/>
        <v>371</v>
      </c>
      <c r="AH540" t="str">
        <f ca="1">IF(OR(V540="",AG540=""),"Yes",IF(AG540&gt;Config!$B$41,"Yes","No"))</f>
        <v>Yes</v>
      </c>
    </row>
    <row r="541" spans="1:34" x14ac:dyDescent="0.25">
      <c r="A541" s="1" t="s">
        <v>4671</v>
      </c>
      <c r="B541" s="1" t="s">
        <v>747</v>
      </c>
      <c r="C541" s="1" t="s">
        <v>33938</v>
      </c>
      <c r="D541" s="1" t="s">
        <v>34152</v>
      </c>
      <c r="E541" s="1" t="s">
        <v>34153</v>
      </c>
      <c r="F541" s="1" t="s">
        <v>4672</v>
      </c>
      <c r="G541" t="str">
        <f t="shared" si="56"/>
        <v>Valid</v>
      </c>
      <c r="H541" s="1" t="s">
        <v>4673</v>
      </c>
      <c r="I541" t="str" cm="1">
        <f t="array" ref="I541">IF(OR(TRIM(H541)="",ISNUMBER(SEARCH("#",H541)),AA541&lt;Config!$B$8,SUMPRODUCT(--ISNUMBER(SEARCH({"a";"b";"c";"d";"e";"f";"g";"h";"i";"j";"k";"l";"m";"n";"o";"p";"q";"r";"s";"t";"u";"v";"w";"x";"y";"z"},H541)))&gt;0),"Invalid","Valid")</f>
        <v>Valid</v>
      </c>
      <c r="J541" s="1" t="s">
        <v>4674</v>
      </c>
      <c r="K541" s="1" t="s">
        <v>250</v>
      </c>
      <c r="L541" s="1" t="s">
        <v>84</v>
      </c>
      <c r="M541" s="1" t="s">
        <v>343</v>
      </c>
      <c r="N541" s="1" t="s">
        <v>33819</v>
      </c>
      <c r="O541" s="1" t="s">
        <v>196</v>
      </c>
      <c r="P541" t="s">
        <v>104</v>
      </c>
      <c r="Q541" s="1" t="s">
        <v>732</v>
      </c>
      <c r="R541" s="1" t="s">
        <v>922</v>
      </c>
      <c r="S541" s="1" t="s">
        <v>4675</v>
      </c>
      <c r="T541" s="1" t="s">
        <v>4676</v>
      </c>
      <c r="U541" s="1" t="s">
        <v>4677</v>
      </c>
      <c r="V541" s="1" t="s">
        <v>982</v>
      </c>
      <c r="W541" s="1" t="s">
        <v>202</v>
      </c>
      <c r="X541" t="str">
        <f t="shared" si="57"/>
        <v>Complete</v>
      </c>
      <c r="Y541">
        <f>MAX(0,100-IF(G541="Invalid",Config!$B$5,0)-IF(I541="Invalid",Config!$B$6,0)-IF(X541="Incomplete",Config!$B$7,0)-IF(AF541="Yes",Config!$B$37,0))</f>
        <v>75</v>
      </c>
      <c r="Z541" s="1">
        <f>IF(OR(TRIM(B541)="",COUNTIF(Config!$B$15:$B$19,B541)&gt;0),1,0)+IF(OR(TRIM(C541)="",COUNTIF(Config!$B$15:$B$19,C541)&gt;0),1,0)+IF(OR(TRIM(F541)="",COUNTIF(Config!$B$15:$B$19,F541)&gt;0),1,0)+IF(OR(TRIM(H541)="",COUNTIF(Config!$B$15:$B$19,H541)&gt;0),1,0)+IF(OR(TRIM(E541)="",COUNTIF(Config!$B$15:$B$19,E541)&gt;0),1,0)+IF(OR(TRIM(K541)="",COUNTIF(Config!$B$15:$B$19,K541)&gt;0),1,0)+IF(OR(TRIM(P541)="",COUNTIF(Config!$B$15:$B$19,P541)&gt;0),1,0)+IF(OR(TRIM(R541)="",COUNTIF(Config!$B$15:$B$19,R541)&gt;0),1,0)</f>
        <v>0</v>
      </c>
      <c r="AA541" s="1" cm="1">
        <f t="array" ref="AA541">SUMPRODUCT(LEN(H541)-LEN(SUBSTITUTE(H541,{"0";"1";"2";"3";"4";"5";"6";"7";"8";"9"},"")))</f>
        <v>11</v>
      </c>
      <c r="AC541" t="str">
        <f t="shared" si="58"/>
        <v>Potential Duplicate</v>
      </c>
      <c r="AD541">
        <f t="shared" si="59"/>
        <v>1</v>
      </c>
      <c r="AE541">
        <f t="shared" si="60"/>
        <v>2</v>
      </c>
      <c r="AF541" t="str">
        <f t="shared" si="61"/>
        <v>Yes</v>
      </c>
      <c r="AG541">
        <f t="shared" ca="1" si="62"/>
        <v>649</v>
      </c>
      <c r="AH541" t="str">
        <f ca="1">IF(OR(V541="",AG541=""),"Yes",IF(AG541&gt;Config!$B$41,"Yes","No"))</f>
        <v>Yes</v>
      </c>
    </row>
    <row r="542" spans="1:34" x14ac:dyDescent="0.25">
      <c r="A542" s="1" t="s">
        <v>4678</v>
      </c>
      <c r="B542" s="1" t="s">
        <v>3087</v>
      </c>
      <c r="C542" s="1" t="s">
        <v>23</v>
      </c>
      <c r="D542" s="1" t="s">
        <v>4679</v>
      </c>
      <c r="E542" s="1" t="s">
        <v>34154</v>
      </c>
      <c r="F542" s="1" t="s">
        <v>4680</v>
      </c>
      <c r="G542" t="str">
        <f t="shared" si="56"/>
        <v>Valid</v>
      </c>
      <c r="H542" s="1" t="s">
        <v>4681</v>
      </c>
      <c r="I542" t="str" cm="1">
        <f t="array" ref="I542">IF(OR(TRIM(H542)="",ISNUMBER(SEARCH("#",H542)),AA542&lt;Config!$B$8,SUMPRODUCT(--ISNUMBER(SEARCH({"a";"b";"c";"d";"e";"f";"g";"h";"i";"j";"k";"l";"m";"n";"o";"p";"q";"r";"s";"t";"u";"v";"w";"x";"y";"z"},H542)))&gt;0),"Invalid","Valid")</f>
        <v>Valid</v>
      </c>
      <c r="J542" s="1" t="s">
        <v>4682</v>
      </c>
      <c r="K542" s="1" t="s">
        <v>66</v>
      </c>
      <c r="L542" s="1" t="s">
        <v>102</v>
      </c>
      <c r="M542" s="1" t="s">
        <v>251</v>
      </c>
      <c r="N542" s="1" t="s">
        <v>68</v>
      </c>
      <c r="O542" s="1" t="s">
        <v>52</v>
      </c>
      <c r="P542" t="s">
        <v>590</v>
      </c>
      <c r="Q542" s="1" t="s">
        <v>844</v>
      </c>
      <c r="R542" s="1" t="s">
        <v>1774</v>
      </c>
      <c r="S542" s="1" t="s">
        <v>4683</v>
      </c>
      <c r="T542" s="1" t="s">
        <v>4684</v>
      </c>
      <c r="U542" s="1" t="s">
        <v>4685</v>
      </c>
      <c r="V542" s="1" t="s">
        <v>3360</v>
      </c>
      <c r="W542" s="1" t="s">
        <v>141</v>
      </c>
      <c r="X542" t="str">
        <f t="shared" si="57"/>
        <v>Complete</v>
      </c>
      <c r="Y542">
        <f>MAX(0,100-IF(G542="Invalid",Config!$B$5,0)-IF(I542="Invalid",Config!$B$6,0)-IF(X542="Incomplete",Config!$B$7,0)-IF(AF542="Yes",Config!$B$37,0))</f>
        <v>100</v>
      </c>
      <c r="Z542" s="1">
        <f>IF(OR(TRIM(B542)="",COUNTIF(Config!$B$15:$B$19,B542)&gt;0),1,0)+IF(OR(TRIM(C542)="",COUNTIF(Config!$B$15:$B$19,C542)&gt;0),1,0)+IF(OR(TRIM(F542)="",COUNTIF(Config!$B$15:$B$19,F542)&gt;0),1,0)+IF(OR(TRIM(H542)="",COUNTIF(Config!$B$15:$B$19,H542)&gt;0),1,0)+IF(OR(TRIM(E542)="",COUNTIF(Config!$B$15:$B$19,E542)&gt;0),1,0)+IF(OR(TRIM(K542)="",COUNTIF(Config!$B$15:$B$19,K542)&gt;0),1,0)+IF(OR(TRIM(P542)="",COUNTIF(Config!$B$15:$B$19,P542)&gt;0),1,0)+IF(OR(TRIM(R542)="",COUNTIF(Config!$B$15:$B$19,R542)&gt;0),1,0)</f>
        <v>0</v>
      </c>
      <c r="AA542" s="1" cm="1">
        <f t="array" ref="AA542">SUMPRODUCT(LEN(H542)-LEN(SUBSTITUTE(H542,{"0";"1";"2";"3";"4";"5";"6";"7";"8";"9"},"")))</f>
        <v>10</v>
      </c>
      <c r="AC542" t="str">
        <f t="shared" si="58"/>
        <v/>
      </c>
      <c r="AD542">
        <f t="shared" si="59"/>
        <v>1</v>
      </c>
      <c r="AE542">
        <f t="shared" si="60"/>
        <v>1</v>
      </c>
      <c r="AF542" t="str">
        <f t="shared" si="61"/>
        <v>No</v>
      </c>
      <c r="AG542">
        <f t="shared" ca="1" si="62"/>
        <v>242</v>
      </c>
      <c r="AH542" t="str">
        <f ca="1">IF(OR(V542="",AG542=""),"Yes",IF(AG542&gt;Config!$B$41,"Yes","No"))</f>
        <v>No</v>
      </c>
    </row>
    <row r="543" spans="1:34" x14ac:dyDescent="0.25">
      <c r="A543" s="1" t="s">
        <v>4686</v>
      </c>
      <c r="B543" s="1" t="s">
        <v>4687</v>
      </c>
      <c r="C543" s="1" t="s">
        <v>336</v>
      </c>
      <c r="D543" s="1" t="s">
        <v>4688</v>
      </c>
      <c r="E543" s="1" t="s">
        <v>34155</v>
      </c>
      <c r="F543" s="1" t="s">
        <v>4689</v>
      </c>
      <c r="G543" t="str">
        <f t="shared" si="56"/>
        <v>Valid</v>
      </c>
      <c r="H543" s="1" t="s">
        <v>4690</v>
      </c>
      <c r="I543" t="str" cm="1">
        <f t="array" ref="I543">IF(OR(TRIM(H543)="",ISNUMBER(SEARCH("#",H543)),AA543&lt;Config!$B$8,SUMPRODUCT(--ISNUMBER(SEARCH({"a";"b";"c";"d";"e";"f";"g";"h";"i";"j";"k";"l";"m";"n";"o";"p";"q";"r";"s";"t";"u";"v";"w";"x";"y";"z"},H543)))&gt;0),"Invalid","Valid")</f>
        <v>Valid</v>
      </c>
      <c r="J543" s="1" t="s">
        <v>4691</v>
      </c>
      <c r="K543" s="1" t="s">
        <v>481</v>
      </c>
      <c r="L543" s="1" t="s">
        <v>450</v>
      </c>
      <c r="M543" s="1" t="s">
        <v>50</v>
      </c>
      <c r="N543" s="1" t="s">
        <v>211</v>
      </c>
      <c r="O543" s="1" t="s">
        <v>69</v>
      </c>
      <c r="P543" t="s">
        <v>87</v>
      </c>
      <c r="Q543" s="1" t="s">
        <v>438</v>
      </c>
      <c r="R543" s="1" t="s">
        <v>550</v>
      </c>
      <c r="S543" s="1" t="s">
        <v>4692</v>
      </c>
      <c r="T543" s="1" t="s">
        <v>4693</v>
      </c>
      <c r="U543" s="1" t="s">
        <v>4694</v>
      </c>
      <c r="V543" s="1" t="s">
        <v>4695</v>
      </c>
      <c r="W543" s="1" t="s">
        <v>75</v>
      </c>
      <c r="X543" t="str">
        <f t="shared" si="57"/>
        <v>Complete</v>
      </c>
      <c r="Y543">
        <f>MAX(0,100-IF(G543="Invalid",Config!$B$5,0)-IF(I543="Invalid",Config!$B$6,0)-IF(X543="Incomplete",Config!$B$7,0)-IF(AF543="Yes",Config!$B$37,0))</f>
        <v>100</v>
      </c>
      <c r="Z543" s="1">
        <f>IF(OR(TRIM(B543)="",COUNTIF(Config!$B$15:$B$19,B543)&gt;0),1,0)+IF(OR(TRIM(C543)="",COUNTIF(Config!$B$15:$B$19,C543)&gt;0),1,0)+IF(OR(TRIM(F543)="",COUNTIF(Config!$B$15:$B$19,F543)&gt;0),1,0)+IF(OR(TRIM(H543)="",COUNTIF(Config!$B$15:$B$19,H543)&gt;0),1,0)+IF(OR(TRIM(E543)="",COUNTIF(Config!$B$15:$B$19,E543)&gt;0),1,0)+IF(OR(TRIM(K543)="",COUNTIF(Config!$B$15:$B$19,K543)&gt;0),1,0)+IF(OR(TRIM(P543)="",COUNTIF(Config!$B$15:$B$19,P543)&gt;0),1,0)+IF(OR(TRIM(R543)="",COUNTIF(Config!$B$15:$B$19,R543)&gt;0),1,0)</f>
        <v>0</v>
      </c>
      <c r="AA543" s="1" cm="1">
        <f t="array" ref="AA543">SUMPRODUCT(LEN(H543)-LEN(SUBSTITUTE(H543,{"0";"1";"2";"3";"4";"5";"6";"7";"8";"9"},"")))</f>
        <v>11</v>
      </c>
      <c r="AC543" t="str">
        <f t="shared" si="58"/>
        <v/>
      </c>
      <c r="AD543">
        <f t="shared" si="59"/>
        <v>1</v>
      </c>
      <c r="AE543">
        <f t="shared" si="60"/>
        <v>1</v>
      </c>
      <c r="AF543" t="str">
        <f t="shared" si="61"/>
        <v>No</v>
      </c>
      <c r="AG543">
        <f t="shared" ca="1" si="62"/>
        <v>68</v>
      </c>
      <c r="AH543" t="str">
        <f ca="1">IF(OR(V543="",AG543=""),"Yes",IF(AG543&gt;Config!$B$41,"Yes","No"))</f>
        <v>No</v>
      </c>
    </row>
    <row r="544" spans="1:34" x14ac:dyDescent="0.25">
      <c r="A544" s="1" t="s">
        <v>4696</v>
      </c>
      <c r="B544" s="1" t="s">
        <v>554</v>
      </c>
      <c r="C544" s="1" t="s">
        <v>985</v>
      </c>
      <c r="D544" s="1" t="s">
        <v>4697</v>
      </c>
      <c r="E544" s="1" t="s">
        <v>34156</v>
      </c>
      <c r="F544" s="1" t="s">
        <v>4698</v>
      </c>
      <c r="G544" t="str">
        <f t="shared" si="56"/>
        <v>Valid</v>
      </c>
      <c r="H544" s="1" t="s">
        <v>4699</v>
      </c>
      <c r="I544" t="str" cm="1">
        <f t="array" ref="I544">IF(OR(TRIM(H544)="",ISNUMBER(SEARCH("#",H544)),AA544&lt;Config!$B$8,SUMPRODUCT(--ISNUMBER(SEARCH({"a";"b";"c";"d";"e";"f";"g";"h";"i";"j";"k";"l";"m";"n";"o";"p";"q";"r";"s";"t";"u";"v";"w";"x";"y";"z"},H544)))&gt;0),"Invalid","Valid")</f>
        <v>Valid</v>
      </c>
      <c r="J544" s="1" t="s">
        <v>4700</v>
      </c>
      <c r="K544" s="1" t="s">
        <v>722</v>
      </c>
      <c r="L544" s="1" t="s">
        <v>84</v>
      </c>
      <c r="M544" s="1" t="s">
        <v>135</v>
      </c>
      <c r="N544" s="1" t="s">
        <v>713</v>
      </c>
      <c r="O544" s="1" t="s">
        <v>149</v>
      </c>
      <c r="P544" t="s">
        <v>87</v>
      </c>
      <c r="Q544" s="1" t="s">
        <v>166</v>
      </c>
      <c r="R544" s="1" t="s">
        <v>379</v>
      </c>
      <c r="S544" s="1" t="s">
        <v>4701</v>
      </c>
      <c r="T544" s="1" t="s">
        <v>4702</v>
      </c>
      <c r="U544" s="1" t="s">
        <v>4427</v>
      </c>
      <c r="V544" s="1" t="s">
        <v>4703</v>
      </c>
      <c r="W544" s="1" t="s">
        <v>186</v>
      </c>
      <c r="X544" t="str">
        <f t="shared" si="57"/>
        <v>Complete</v>
      </c>
      <c r="Y544">
        <f>MAX(0,100-IF(G544="Invalid",Config!$B$5,0)-IF(I544="Invalid",Config!$B$6,0)-IF(X544="Incomplete",Config!$B$7,0)-IF(AF544="Yes",Config!$B$37,0))</f>
        <v>100</v>
      </c>
      <c r="Z544" s="1">
        <f>IF(OR(TRIM(B544)="",COUNTIF(Config!$B$15:$B$19,B544)&gt;0),1,0)+IF(OR(TRIM(C544)="",COUNTIF(Config!$B$15:$B$19,C544)&gt;0),1,0)+IF(OR(TRIM(F544)="",COUNTIF(Config!$B$15:$B$19,F544)&gt;0),1,0)+IF(OR(TRIM(H544)="",COUNTIF(Config!$B$15:$B$19,H544)&gt;0),1,0)+IF(OR(TRIM(E544)="",COUNTIF(Config!$B$15:$B$19,E544)&gt;0),1,0)+IF(OR(TRIM(K544)="",COUNTIF(Config!$B$15:$B$19,K544)&gt;0),1,0)+IF(OR(TRIM(P544)="",COUNTIF(Config!$B$15:$B$19,P544)&gt;0),1,0)+IF(OR(TRIM(R544)="",COUNTIF(Config!$B$15:$B$19,R544)&gt;0),1,0)</f>
        <v>0</v>
      </c>
      <c r="AA544" s="1" cm="1">
        <f t="array" ref="AA544">SUMPRODUCT(LEN(H544)-LEN(SUBSTITUTE(H544,{"0";"1";"2";"3";"4";"5";"6";"7";"8";"9"},"")))</f>
        <v>11</v>
      </c>
      <c r="AC544" t="str">
        <f t="shared" si="58"/>
        <v/>
      </c>
      <c r="AD544">
        <f t="shared" si="59"/>
        <v>1</v>
      </c>
      <c r="AE544">
        <f t="shared" si="60"/>
        <v>1</v>
      </c>
      <c r="AF544" t="str">
        <f t="shared" si="61"/>
        <v>No</v>
      </c>
      <c r="AG544">
        <f t="shared" ca="1" si="62"/>
        <v>398</v>
      </c>
      <c r="AH544" t="str">
        <f ca="1">IF(OR(V544="",AG544=""),"Yes",IF(AG544&gt;Config!$B$41,"Yes","No"))</f>
        <v>Yes</v>
      </c>
    </row>
    <row r="545" spans="1:34" x14ac:dyDescent="0.25">
      <c r="A545" s="1" t="s">
        <v>4704</v>
      </c>
      <c r="B545" s="1" t="s">
        <v>62</v>
      </c>
      <c r="C545" s="1" t="s">
        <v>598</v>
      </c>
      <c r="D545" s="1" t="s">
        <v>4705</v>
      </c>
      <c r="E545" s="1" t="s">
        <v>34157</v>
      </c>
      <c r="F545" s="1" t="s">
        <v>4706</v>
      </c>
      <c r="G545" t="str">
        <f t="shared" si="56"/>
        <v>Valid</v>
      </c>
      <c r="H545" s="1" t="s">
        <v>4707</v>
      </c>
      <c r="I545" t="str" cm="1">
        <f t="array" ref="I545">IF(OR(TRIM(H545)="",ISNUMBER(SEARCH("#",H545)),AA545&lt;Config!$B$8,SUMPRODUCT(--ISNUMBER(SEARCH({"a";"b";"c";"d";"e";"f";"g";"h";"i";"j";"k";"l";"m";"n";"o";"p";"q";"r";"s";"t";"u";"v";"w";"x";"y";"z"},H545)))&gt;0),"Invalid","Valid")</f>
        <v>Valid</v>
      </c>
      <c r="J545" s="1" t="s">
        <v>4708</v>
      </c>
      <c r="K545" s="1" t="s">
        <v>378</v>
      </c>
      <c r="L545" s="1" t="s">
        <v>67</v>
      </c>
      <c r="M545" s="1" t="s">
        <v>33825</v>
      </c>
      <c r="N545" s="1" t="s">
        <v>51</v>
      </c>
      <c r="O545" s="1" t="s">
        <v>266</v>
      </c>
      <c r="P545" t="s">
        <v>236</v>
      </c>
      <c r="Q545" s="1" t="s">
        <v>238</v>
      </c>
      <c r="R545" s="1" t="s">
        <v>238</v>
      </c>
      <c r="S545" s="1" t="s">
        <v>4709</v>
      </c>
      <c r="T545" s="1" t="s">
        <v>4710</v>
      </c>
      <c r="U545" s="1" t="s">
        <v>4711</v>
      </c>
      <c r="V545" s="1" t="s">
        <v>4712</v>
      </c>
      <c r="W545" s="1" t="s">
        <v>75</v>
      </c>
      <c r="X545" t="str">
        <f t="shared" si="57"/>
        <v>Complete</v>
      </c>
      <c r="Y545">
        <f>MAX(0,100-IF(G545="Invalid",Config!$B$5,0)-IF(I545="Invalid",Config!$B$6,0)-IF(X545="Incomplete",Config!$B$7,0)-IF(AF545="Yes",Config!$B$37,0))</f>
        <v>100</v>
      </c>
      <c r="Z545" s="1">
        <f>IF(OR(TRIM(B545)="",COUNTIF(Config!$B$15:$B$19,B545)&gt;0),1,0)+IF(OR(TRIM(C545)="",COUNTIF(Config!$B$15:$B$19,C545)&gt;0),1,0)+IF(OR(TRIM(F545)="",COUNTIF(Config!$B$15:$B$19,F545)&gt;0),1,0)+IF(OR(TRIM(H545)="",COUNTIF(Config!$B$15:$B$19,H545)&gt;0),1,0)+IF(OR(TRIM(E545)="",COUNTIF(Config!$B$15:$B$19,E545)&gt;0),1,0)+IF(OR(TRIM(K545)="",COUNTIF(Config!$B$15:$B$19,K545)&gt;0),1,0)+IF(OR(TRIM(P545)="",COUNTIF(Config!$B$15:$B$19,P545)&gt;0),1,0)+IF(OR(TRIM(R545)="",COUNTIF(Config!$B$15:$B$19,R545)&gt;0),1,0)</f>
        <v>0</v>
      </c>
      <c r="AA545" s="1" cm="1">
        <f t="array" ref="AA545">SUMPRODUCT(LEN(H545)-LEN(SUBSTITUTE(H545,{"0";"1";"2";"3";"4";"5";"6";"7";"8";"9"},"")))</f>
        <v>12</v>
      </c>
      <c r="AC545" t="str">
        <f t="shared" si="58"/>
        <v/>
      </c>
      <c r="AD545">
        <f t="shared" si="59"/>
        <v>1</v>
      </c>
      <c r="AE545">
        <f t="shared" si="60"/>
        <v>1</v>
      </c>
      <c r="AF545" t="str">
        <f t="shared" si="61"/>
        <v>No</v>
      </c>
      <c r="AG545">
        <f t="shared" ca="1" si="62"/>
        <v>337</v>
      </c>
      <c r="AH545" t="str">
        <f ca="1">IF(OR(V545="",AG545=""),"Yes",IF(AG545&gt;Config!$B$41,"Yes","No"))</f>
        <v>No</v>
      </c>
    </row>
    <row r="546" spans="1:34" x14ac:dyDescent="0.25">
      <c r="A546" s="1" t="s">
        <v>4713</v>
      </c>
      <c r="B546" s="1" t="s">
        <v>1283</v>
      </c>
      <c r="C546" s="1" t="s">
        <v>173</v>
      </c>
      <c r="D546" s="1" t="s">
        <v>4714</v>
      </c>
      <c r="E546" s="1" t="s">
        <v>34158</v>
      </c>
      <c r="F546" s="1" t="s">
        <v>4715</v>
      </c>
      <c r="G546" t="str">
        <f t="shared" si="56"/>
        <v>Valid</v>
      </c>
      <c r="H546" s="1" t="s">
        <v>4716</v>
      </c>
      <c r="I546" t="str" cm="1">
        <f t="array" ref="I546">IF(OR(TRIM(H546)="",ISNUMBER(SEARCH("#",H546)),AA546&lt;Config!$B$8,SUMPRODUCT(--ISNUMBER(SEARCH({"a";"b";"c";"d";"e";"f";"g";"h";"i";"j";"k";"l";"m";"n";"o";"p";"q";"r";"s";"t";"u";"v";"w";"x";"y";"z"},H546)))&gt;0),"Invalid","Valid")</f>
        <v>Valid</v>
      </c>
      <c r="J546" s="1" t="s">
        <v>4717</v>
      </c>
      <c r="K546" s="1" t="s">
        <v>481</v>
      </c>
      <c r="L546" s="1" t="s">
        <v>102</v>
      </c>
      <c r="M546" s="1" t="s">
        <v>85</v>
      </c>
      <c r="N546" s="1" t="s">
        <v>358</v>
      </c>
      <c r="O546" s="1" t="s">
        <v>149</v>
      </c>
      <c r="P546" t="s">
        <v>344</v>
      </c>
      <c r="Q546" s="1" t="s">
        <v>345</v>
      </c>
      <c r="R546" s="1" t="s">
        <v>971</v>
      </c>
      <c r="S546" s="1" t="s">
        <v>4718</v>
      </c>
      <c r="T546" s="1" t="s">
        <v>4719</v>
      </c>
      <c r="U546" s="1" t="s">
        <v>4720</v>
      </c>
      <c r="V546" s="1" t="s">
        <v>2702</v>
      </c>
      <c r="W546" s="1" t="s">
        <v>75</v>
      </c>
      <c r="X546" t="str">
        <f t="shared" si="57"/>
        <v>Complete</v>
      </c>
      <c r="Y546">
        <f>MAX(0,100-IF(G546="Invalid",Config!$B$5,0)-IF(I546="Invalid",Config!$B$6,0)-IF(X546="Incomplete",Config!$B$7,0)-IF(AF546="Yes",Config!$B$37,0))</f>
        <v>100</v>
      </c>
      <c r="Z546" s="1">
        <f>IF(OR(TRIM(B546)="",COUNTIF(Config!$B$15:$B$19,B546)&gt;0),1,0)+IF(OR(TRIM(C546)="",COUNTIF(Config!$B$15:$B$19,C546)&gt;0),1,0)+IF(OR(TRIM(F546)="",COUNTIF(Config!$B$15:$B$19,F546)&gt;0),1,0)+IF(OR(TRIM(H546)="",COUNTIF(Config!$B$15:$B$19,H546)&gt;0),1,0)+IF(OR(TRIM(E546)="",COUNTIF(Config!$B$15:$B$19,E546)&gt;0),1,0)+IF(OR(TRIM(K546)="",COUNTIF(Config!$B$15:$B$19,K546)&gt;0),1,0)+IF(OR(TRIM(P546)="",COUNTIF(Config!$B$15:$B$19,P546)&gt;0),1,0)+IF(OR(TRIM(R546)="",COUNTIF(Config!$B$15:$B$19,R546)&gt;0),1,0)</f>
        <v>0</v>
      </c>
      <c r="AA546" s="1" cm="1">
        <f t="array" ref="AA546">SUMPRODUCT(LEN(H546)-LEN(SUBSTITUTE(H546,{"0";"1";"2";"3";"4";"5";"6";"7";"8";"9"},"")))</f>
        <v>11</v>
      </c>
      <c r="AC546" t="str">
        <f t="shared" si="58"/>
        <v/>
      </c>
      <c r="AD546">
        <f t="shared" si="59"/>
        <v>1</v>
      </c>
      <c r="AE546">
        <f t="shared" si="60"/>
        <v>1</v>
      </c>
      <c r="AF546" t="str">
        <f t="shared" si="61"/>
        <v>No</v>
      </c>
      <c r="AG546">
        <f t="shared" ca="1" si="62"/>
        <v>428</v>
      </c>
      <c r="AH546" t="str">
        <f ca="1">IF(OR(V546="",AG546=""),"Yes",IF(AG546&gt;Config!$B$41,"Yes","No"))</f>
        <v>Yes</v>
      </c>
    </row>
    <row r="547" spans="1:34" x14ac:dyDescent="0.25">
      <c r="A547" s="1" t="s">
        <v>4721</v>
      </c>
      <c r="B547" s="1" t="s">
        <v>1399</v>
      </c>
      <c r="C547" s="1" t="s">
        <v>230</v>
      </c>
      <c r="D547" s="1" t="s">
        <v>4722</v>
      </c>
      <c r="E547" s="1" t="s">
        <v>642</v>
      </c>
      <c r="F547" s="1" t="s">
        <v>4723</v>
      </c>
      <c r="G547" t="str">
        <f t="shared" si="56"/>
        <v>Valid</v>
      </c>
      <c r="H547" s="1" t="s">
        <v>4724</v>
      </c>
      <c r="I547" t="str" cm="1">
        <f t="array" ref="I547">IF(OR(TRIM(H547)="",ISNUMBER(SEARCH("#",H547)),AA547&lt;Config!$B$8,SUMPRODUCT(--ISNUMBER(SEARCH({"a";"b";"c";"d";"e";"f";"g";"h";"i";"j";"k";"l";"m";"n";"o";"p";"q";"r";"s";"t";"u";"v";"w";"x";"y";"z"},H547)))&gt;0),"Invalid","Valid")</f>
        <v>Valid</v>
      </c>
      <c r="J547" s="1" t="s">
        <v>4725</v>
      </c>
      <c r="K547" s="1" t="s">
        <v>264</v>
      </c>
      <c r="L547" s="1" t="s">
        <v>84</v>
      </c>
      <c r="M547" s="1" t="s">
        <v>118</v>
      </c>
      <c r="N547" s="1" t="s">
        <v>211</v>
      </c>
      <c r="O547" s="1" t="s">
        <v>52</v>
      </c>
      <c r="P547" t="s">
        <v>53</v>
      </c>
      <c r="Q547" s="1" t="s">
        <v>197</v>
      </c>
      <c r="R547" s="1" t="s">
        <v>70</v>
      </c>
      <c r="S547" s="1" t="s">
        <v>4726</v>
      </c>
      <c r="T547" s="1" t="s">
        <v>4727</v>
      </c>
      <c r="U547" s="1" t="s">
        <v>4728</v>
      </c>
      <c r="V547" s="1" t="s">
        <v>4729</v>
      </c>
      <c r="W547" s="1" t="s">
        <v>141</v>
      </c>
      <c r="X547" t="str">
        <f t="shared" si="57"/>
        <v>Complete</v>
      </c>
      <c r="Y547">
        <f>MAX(0,100-IF(G547="Invalid",Config!$B$5,0)-IF(I547="Invalid",Config!$B$6,0)-IF(X547="Incomplete",Config!$B$7,0)-IF(AF547="Yes",Config!$B$37,0))</f>
        <v>100</v>
      </c>
      <c r="Z547" s="1">
        <f>IF(OR(TRIM(B547)="",COUNTIF(Config!$B$15:$B$19,B547)&gt;0),1,0)+IF(OR(TRIM(C547)="",COUNTIF(Config!$B$15:$B$19,C547)&gt;0),1,0)+IF(OR(TRIM(F547)="",COUNTIF(Config!$B$15:$B$19,F547)&gt;0),1,0)+IF(OR(TRIM(H547)="",COUNTIF(Config!$B$15:$B$19,H547)&gt;0),1,0)+IF(OR(TRIM(E547)="",COUNTIF(Config!$B$15:$B$19,E547)&gt;0),1,0)+IF(OR(TRIM(K547)="",COUNTIF(Config!$B$15:$B$19,K547)&gt;0),1,0)+IF(OR(TRIM(P547)="",COUNTIF(Config!$B$15:$B$19,P547)&gt;0),1,0)+IF(OR(TRIM(R547)="",COUNTIF(Config!$B$15:$B$19,R547)&gt;0),1,0)</f>
        <v>0</v>
      </c>
      <c r="AA547" s="1" cm="1">
        <f t="array" ref="AA547">SUMPRODUCT(LEN(H547)-LEN(SUBSTITUTE(H547,{"0";"1";"2";"3";"4";"5";"6";"7";"8";"9"},"")))</f>
        <v>12</v>
      </c>
      <c r="AC547" t="str">
        <f t="shared" si="58"/>
        <v/>
      </c>
      <c r="AD547">
        <f t="shared" si="59"/>
        <v>1</v>
      </c>
      <c r="AE547">
        <f t="shared" si="60"/>
        <v>1</v>
      </c>
      <c r="AF547" t="str">
        <f t="shared" si="61"/>
        <v>No</v>
      </c>
      <c r="AG547">
        <f t="shared" ca="1" si="62"/>
        <v>676</v>
      </c>
      <c r="AH547" t="str">
        <f ca="1">IF(OR(V547="",AG547=""),"Yes",IF(AG547&gt;Config!$B$41,"Yes","No"))</f>
        <v>Yes</v>
      </c>
    </row>
    <row r="548" spans="1:34" x14ac:dyDescent="0.25">
      <c r="A548" s="1" t="s">
        <v>4730</v>
      </c>
      <c r="B548" s="1" t="s">
        <v>2392</v>
      </c>
      <c r="C548" s="1" t="s">
        <v>410</v>
      </c>
      <c r="D548" s="1" t="s">
        <v>4731</v>
      </c>
      <c r="E548" s="1" t="s">
        <v>34159</v>
      </c>
      <c r="F548" s="1" t="s">
        <v>4732</v>
      </c>
      <c r="G548" t="str">
        <f t="shared" si="56"/>
        <v>Invalid</v>
      </c>
      <c r="H548" s="1" t="s">
        <v>4733</v>
      </c>
      <c r="I548" t="str" cm="1">
        <f t="array" ref="I548">IF(OR(TRIM(H548)="",ISNUMBER(SEARCH("#",H548)),AA548&lt;Config!$B$8,SUMPRODUCT(--ISNUMBER(SEARCH({"a";"b";"c";"d";"e";"f";"g";"h";"i";"j";"k";"l";"m";"n";"o";"p";"q";"r";"s";"t";"u";"v";"w";"x";"y";"z"},H548)))&gt;0),"Invalid","Valid")</f>
        <v>Valid</v>
      </c>
      <c r="J548" s="1" t="s">
        <v>4734</v>
      </c>
      <c r="K548" s="1" t="s">
        <v>369</v>
      </c>
      <c r="L548" s="1" t="s">
        <v>179</v>
      </c>
      <c r="M548" s="1" t="s">
        <v>251</v>
      </c>
      <c r="N548" s="1" t="s">
        <v>358</v>
      </c>
      <c r="O548" s="1" t="s">
        <v>149</v>
      </c>
      <c r="P548" t="s">
        <v>236</v>
      </c>
      <c r="Q548" s="1" t="s">
        <v>237</v>
      </c>
      <c r="R548" s="1" t="s">
        <v>254</v>
      </c>
      <c r="S548" s="1" t="s">
        <v>4582</v>
      </c>
      <c r="T548" s="1" t="s">
        <v>4735</v>
      </c>
      <c r="U548" s="1" t="s">
        <v>3044</v>
      </c>
      <c r="V548" s="1" t="s">
        <v>1145</v>
      </c>
      <c r="W548" s="1" t="s">
        <v>60</v>
      </c>
      <c r="X548" t="str">
        <f t="shared" si="57"/>
        <v>Complete</v>
      </c>
      <c r="Y548">
        <f>MAX(0,100-IF(G548="Invalid",Config!$B$5,0)-IF(I548="Invalid",Config!$B$6,0)-IF(X548="Incomplete",Config!$B$7,0)-IF(AF548="Yes",Config!$B$37,0))</f>
        <v>70</v>
      </c>
      <c r="Z548" s="1">
        <f>IF(OR(TRIM(B548)="",COUNTIF(Config!$B$15:$B$19,B548)&gt;0),1,0)+IF(OR(TRIM(C548)="",COUNTIF(Config!$B$15:$B$19,C548)&gt;0),1,0)+IF(OR(TRIM(F548)="",COUNTIF(Config!$B$15:$B$19,F548)&gt;0),1,0)+IF(OR(TRIM(H548)="",COUNTIF(Config!$B$15:$B$19,H548)&gt;0),1,0)+IF(OR(TRIM(E548)="",COUNTIF(Config!$B$15:$B$19,E548)&gt;0),1,0)+IF(OR(TRIM(K548)="",COUNTIF(Config!$B$15:$B$19,K548)&gt;0),1,0)+IF(OR(TRIM(P548)="",COUNTIF(Config!$B$15:$B$19,P548)&gt;0),1,0)+IF(OR(TRIM(R548)="",COUNTIF(Config!$B$15:$B$19,R548)&gt;0),1,0)</f>
        <v>0</v>
      </c>
      <c r="AA548" s="1" cm="1">
        <f t="array" ref="AA548">SUMPRODUCT(LEN(H548)-LEN(SUBSTITUTE(H548,{"0";"1";"2";"3";"4";"5";"6";"7";"8";"9"},"")))</f>
        <v>12</v>
      </c>
      <c r="AC548" t="str">
        <f t="shared" si="58"/>
        <v>Invalid Email</v>
      </c>
      <c r="AD548">
        <f t="shared" si="59"/>
        <v>0</v>
      </c>
      <c r="AE548">
        <f t="shared" si="60"/>
        <v>1</v>
      </c>
      <c r="AF548" t="str">
        <f t="shared" si="61"/>
        <v>No</v>
      </c>
      <c r="AG548">
        <f t="shared" ca="1" si="62"/>
        <v>37</v>
      </c>
      <c r="AH548" t="str">
        <f ca="1">IF(OR(V548="",AG548=""),"Yes",IF(AG548&gt;Config!$B$41,"Yes","No"))</f>
        <v>No</v>
      </c>
    </row>
    <row r="549" spans="1:34" x14ac:dyDescent="0.25">
      <c r="A549" s="1" t="s">
        <v>4736</v>
      </c>
      <c r="B549" s="1" t="s">
        <v>1399</v>
      </c>
      <c r="C549" s="1" t="s">
        <v>323</v>
      </c>
      <c r="D549" s="1" t="s">
        <v>4737</v>
      </c>
      <c r="E549" s="1" t="s">
        <v>34160</v>
      </c>
      <c r="F549" s="1" t="s">
        <v>4738</v>
      </c>
      <c r="G549" t="str">
        <f t="shared" si="56"/>
        <v>Valid</v>
      </c>
      <c r="H549" s="1" t="s">
        <v>4739</v>
      </c>
      <c r="I549" t="str" cm="1">
        <f t="array" ref="I549">IF(OR(TRIM(H549)="",ISNUMBER(SEARCH("#",H549)),AA549&lt;Config!$B$8,SUMPRODUCT(--ISNUMBER(SEARCH({"a";"b";"c";"d";"e";"f";"g";"h";"i";"j";"k";"l";"m";"n";"o";"p";"q";"r";"s";"t";"u";"v";"w";"x";"y";"z"},H549)))&gt;0),"Invalid","Valid")</f>
        <v>Valid</v>
      </c>
      <c r="J549" s="1" t="s">
        <v>4740</v>
      </c>
      <c r="K549" s="1" t="s">
        <v>481</v>
      </c>
      <c r="L549" s="1" t="s">
        <v>265</v>
      </c>
      <c r="M549" s="1" t="s">
        <v>50</v>
      </c>
      <c r="N549" s="1" t="s">
        <v>358</v>
      </c>
      <c r="O549" s="1" t="s">
        <v>69</v>
      </c>
      <c r="P549" t="s">
        <v>236</v>
      </c>
      <c r="Q549" s="1" t="s">
        <v>254</v>
      </c>
      <c r="R549" s="1" t="s">
        <v>237</v>
      </c>
      <c r="S549" s="1" t="s">
        <v>4741</v>
      </c>
      <c r="T549" s="1" t="s">
        <v>4742</v>
      </c>
      <c r="U549" s="1" t="s">
        <v>4743</v>
      </c>
      <c r="V549" s="1" t="s">
        <v>1572</v>
      </c>
      <c r="W549" s="1" t="s">
        <v>75</v>
      </c>
      <c r="X549" t="str">
        <f t="shared" si="57"/>
        <v>Complete</v>
      </c>
      <c r="Y549">
        <f>MAX(0,100-IF(G549="Invalid",Config!$B$5,0)-IF(I549="Invalid",Config!$B$6,0)-IF(X549="Incomplete",Config!$B$7,0)-IF(AF549="Yes",Config!$B$37,0))</f>
        <v>100</v>
      </c>
      <c r="Z549" s="1">
        <f>IF(OR(TRIM(B549)="",COUNTIF(Config!$B$15:$B$19,B549)&gt;0),1,0)+IF(OR(TRIM(C549)="",COUNTIF(Config!$B$15:$B$19,C549)&gt;0),1,0)+IF(OR(TRIM(F549)="",COUNTIF(Config!$B$15:$B$19,F549)&gt;0),1,0)+IF(OR(TRIM(H549)="",COUNTIF(Config!$B$15:$B$19,H549)&gt;0),1,0)+IF(OR(TRIM(E549)="",COUNTIF(Config!$B$15:$B$19,E549)&gt;0),1,0)+IF(OR(TRIM(K549)="",COUNTIF(Config!$B$15:$B$19,K549)&gt;0),1,0)+IF(OR(TRIM(P549)="",COUNTIF(Config!$B$15:$B$19,P549)&gt;0),1,0)+IF(OR(TRIM(R549)="",COUNTIF(Config!$B$15:$B$19,R549)&gt;0),1,0)</f>
        <v>0</v>
      </c>
      <c r="AA549" s="1" cm="1">
        <f t="array" ref="AA549">SUMPRODUCT(LEN(H549)-LEN(SUBSTITUTE(H549,{"0";"1";"2";"3";"4";"5";"6";"7";"8";"9"},"")))</f>
        <v>12</v>
      </c>
      <c r="AC549" t="str">
        <f t="shared" si="58"/>
        <v/>
      </c>
      <c r="AD549">
        <f t="shared" si="59"/>
        <v>1</v>
      </c>
      <c r="AE549">
        <f t="shared" si="60"/>
        <v>1</v>
      </c>
      <c r="AF549" t="str">
        <f t="shared" si="61"/>
        <v>No</v>
      </c>
      <c r="AG549">
        <f t="shared" ca="1" si="62"/>
        <v>85</v>
      </c>
      <c r="AH549" t="str">
        <f ca="1">IF(OR(V549="",AG549=""),"Yes",IF(AG549&gt;Config!$B$41,"Yes","No"))</f>
        <v>No</v>
      </c>
    </row>
    <row r="550" spans="1:34" x14ac:dyDescent="0.25">
      <c r="A550" s="1" t="s">
        <v>4744</v>
      </c>
      <c r="B550" s="1" t="s">
        <v>678</v>
      </c>
      <c r="C550" s="1" t="s">
        <v>748</v>
      </c>
      <c r="D550" s="1" t="s">
        <v>4745</v>
      </c>
      <c r="E550" s="1" t="s">
        <v>34161</v>
      </c>
      <c r="F550" s="1" t="s">
        <v>4746</v>
      </c>
      <c r="G550" t="str">
        <f t="shared" si="56"/>
        <v>Valid</v>
      </c>
      <c r="H550" s="1" t="s">
        <v>4747</v>
      </c>
      <c r="I550" t="str" cm="1">
        <f t="array" ref="I550">IF(OR(TRIM(H550)="",ISNUMBER(SEARCH("#",H550)),AA550&lt;Config!$B$8,SUMPRODUCT(--ISNUMBER(SEARCH({"a";"b";"c";"d";"e";"f";"g";"h";"i";"j";"k";"l";"m";"n";"o";"p";"q";"r";"s";"t";"u";"v";"w";"x";"y";"z"},H550)))&gt;0),"Invalid","Valid")</f>
        <v>Valid</v>
      </c>
      <c r="J550" s="1" t="s">
        <v>4748</v>
      </c>
      <c r="K550" s="1" t="s">
        <v>1001</v>
      </c>
      <c r="L550" s="1" t="s">
        <v>84</v>
      </c>
      <c r="M550" s="1" t="s">
        <v>343</v>
      </c>
      <c r="N550" s="1" t="s">
        <v>51</v>
      </c>
      <c r="O550" s="1" t="s">
        <v>149</v>
      </c>
      <c r="P550" t="s">
        <v>53</v>
      </c>
      <c r="Q550" s="1" t="s">
        <v>181</v>
      </c>
      <c r="R550" s="1" t="s">
        <v>288</v>
      </c>
      <c r="S550" s="1" t="s">
        <v>4749</v>
      </c>
      <c r="T550" s="1" t="s">
        <v>4750</v>
      </c>
      <c r="U550" s="1" t="s">
        <v>628</v>
      </c>
      <c r="V550" s="1" t="s">
        <v>372</v>
      </c>
      <c r="W550" s="1" t="s">
        <v>125</v>
      </c>
      <c r="X550" t="str">
        <f t="shared" si="57"/>
        <v>Complete</v>
      </c>
      <c r="Y550">
        <f>MAX(0,100-IF(G550="Invalid",Config!$B$5,0)-IF(I550="Invalid",Config!$B$6,0)-IF(X550="Incomplete",Config!$B$7,0)-IF(AF550="Yes",Config!$B$37,0))</f>
        <v>100</v>
      </c>
      <c r="Z550" s="1">
        <f>IF(OR(TRIM(B550)="",COUNTIF(Config!$B$15:$B$19,B550)&gt;0),1,0)+IF(OR(TRIM(C550)="",COUNTIF(Config!$B$15:$B$19,C550)&gt;0),1,0)+IF(OR(TRIM(F550)="",COUNTIF(Config!$B$15:$B$19,F550)&gt;0),1,0)+IF(OR(TRIM(H550)="",COUNTIF(Config!$B$15:$B$19,H550)&gt;0),1,0)+IF(OR(TRIM(E550)="",COUNTIF(Config!$B$15:$B$19,E550)&gt;0),1,0)+IF(OR(TRIM(K550)="",COUNTIF(Config!$B$15:$B$19,K550)&gt;0),1,0)+IF(OR(TRIM(P550)="",COUNTIF(Config!$B$15:$B$19,P550)&gt;0),1,0)+IF(OR(TRIM(R550)="",COUNTIF(Config!$B$15:$B$19,R550)&gt;0),1,0)</f>
        <v>0</v>
      </c>
      <c r="AA550" s="1" cm="1">
        <f t="array" ref="AA550">SUMPRODUCT(LEN(H550)-LEN(SUBSTITUTE(H550,{"0";"1";"2";"3";"4";"5";"6";"7";"8";"9"},"")))</f>
        <v>12</v>
      </c>
      <c r="AC550" t="str">
        <f t="shared" si="58"/>
        <v/>
      </c>
      <c r="AD550">
        <f t="shared" si="59"/>
        <v>1</v>
      </c>
      <c r="AE550">
        <f t="shared" si="60"/>
        <v>1</v>
      </c>
      <c r="AF550" t="str">
        <f t="shared" si="61"/>
        <v>No</v>
      </c>
      <c r="AG550">
        <f t="shared" ca="1" si="62"/>
        <v>376</v>
      </c>
      <c r="AH550" t="str">
        <f ca="1">IF(OR(V550="",AG550=""),"Yes",IF(AG550&gt;Config!$B$41,"Yes","No"))</f>
        <v>Yes</v>
      </c>
    </row>
    <row r="551" spans="1:34" x14ac:dyDescent="0.25">
      <c r="A551" s="1" t="s">
        <v>4751</v>
      </c>
      <c r="B551" s="1" t="s">
        <v>4752</v>
      </c>
      <c r="C551" s="1" t="s">
        <v>219</v>
      </c>
      <c r="D551" s="1" t="s">
        <v>4753</v>
      </c>
      <c r="E551" s="1" t="s">
        <v>34162</v>
      </c>
      <c r="F551" s="1" t="s">
        <v>4754</v>
      </c>
      <c r="G551" t="str">
        <f t="shared" si="56"/>
        <v>Valid</v>
      </c>
      <c r="H551" s="1" t="s">
        <v>4755</v>
      </c>
      <c r="I551" t="str" cm="1">
        <f t="array" ref="I551">IF(OR(TRIM(H551)="",ISNUMBER(SEARCH("#",H551)),AA551&lt;Config!$B$8,SUMPRODUCT(--ISNUMBER(SEARCH({"a";"b";"c";"d";"e";"f";"g";"h";"i";"j";"k";"l";"m";"n";"o";"p";"q";"r";"s";"t";"u";"v";"w";"x";"y";"z"},H551)))&gt;0),"Invalid","Valid")</f>
        <v>Valid</v>
      </c>
      <c r="J551" s="1" t="s">
        <v>4756</v>
      </c>
      <c r="K551" s="1" t="s">
        <v>147</v>
      </c>
      <c r="L551" s="1" t="s">
        <v>179</v>
      </c>
      <c r="M551" s="1" t="s">
        <v>391</v>
      </c>
      <c r="N551" s="1" t="s">
        <v>31</v>
      </c>
      <c r="O551" s="1" t="s">
        <v>149</v>
      </c>
      <c r="P551" t="s">
        <v>53</v>
      </c>
      <c r="Q551" s="1" t="s">
        <v>181</v>
      </c>
      <c r="R551" s="1" t="s">
        <v>150</v>
      </c>
      <c r="S551" s="1" t="s">
        <v>4757</v>
      </c>
      <c r="T551" s="1" t="s">
        <v>4758</v>
      </c>
      <c r="U551" s="1" t="s">
        <v>4759</v>
      </c>
      <c r="V551" s="1" t="s">
        <v>4284</v>
      </c>
      <c r="W551" s="1" t="s">
        <v>125</v>
      </c>
      <c r="X551" t="str">
        <f t="shared" si="57"/>
        <v>Complete</v>
      </c>
      <c r="Y551">
        <f>MAX(0,100-IF(G551="Invalid",Config!$B$5,0)-IF(I551="Invalid",Config!$B$6,0)-IF(X551="Incomplete",Config!$B$7,0)-IF(AF551="Yes",Config!$B$37,0))</f>
        <v>100</v>
      </c>
      <c r="Z551" s="1">
        <f>IF(OR(TRIM(B551)="",COUNTIF(Config!$B$15:$B$19,B551)&gt;0),1,0)+IF(OR(TRIM(C551)="",COUNTIF(Config!$B$15:$B$19,C551)&gt;0),1,0)+IF(OR(TRIM(F551)="",COUNTIF(Config!$B$15:$B$19,F551)&gt;0),1,0)+IF(OR(TRIM(H551)="",COUNTIF(Config!$B$15:$B$19,H551)&gt;0),1,0)+IF(OR(TRIM(E551)="",COUNTIF(Config!$B$15:$B$19,E551)&gt;0),1,0)+IF(OR(TRIM(K551)="",COUNTIF(Config!$B$15:$B$19,K551)&gt;0),1,0)+IF(OR(TRIM(P551)="",COUNTIF(Config!$B$15:$B$19,P551)&gt;0),1,0)+IF(OR(TRIM(R551)="",COUNTIF(Config!$B$15:$B$19,R551)&gt;0),1,0)</f>
        <v>0</v>
      </c>
      <c r="AA551" s="1" cm="1">
        <f t="array" ref="AA551">SUMPRODUCT(LEN(H551)-LEN(SUBSTITUTE(H551,{"0";"1";"2";"3";"4";"5";"6";"7";"8";"9"},"")))</f>
        <v>12</v>
      </c>
      <c r="AC551" t="str">
        <f t="shared" si="58"/>
        <v/>
      </c>
      <c r="AD551">
        <f t="shared" si="59"/>
        <v>1</v>
      </c>
      <c r="AE551">
        <f t="shared" si="60"/>
        <v>1</v>
      </c>
      <c r="AF551" t="str">
        <f t="shared" si="61"/>
        <v>No</v>
      </c>
      <c r="AG551">
        <f t="shared" ca="1" si="62"/>
        <v>459</v>
      </c>
      <c r="AH551" t="str">
        <f ca="1">IF(OR(V551="",AG551=""),"Yes",IF(AG551&gt;Config!$B$41,"Yes","No"))</f>
        <v>Yes</v>
      </c>
    </row>
    <row r="552" spans="1:34" x14ac:dyDescent="0.25">
      <c r="A552" s="1" t="s">
        <v>4760</v>
      </c>
      <c r="B552" s="1" t="s">
        <v>619</v>
      </c>
      <c r="C552" s="1" t="s">
        <v>1389</v>
      </c>
      <c r="D552" s="1" t="s">
        <v>9787</v>
      </c>
      <c r="E552" s="1" t="s">
        <v>33907</v>
      </c>
      <c r="F552" s="1" t="s">
        <v>4761</v>
      </c>
      <c r="G552" t="str">
        <f t="shared" si="56"/>
        <v>Valid</v>
      </c>
      <c r="H552" s="1" t="s">
        <v>4762</v>
      </c>
      <c r="I552" t="str" cm="1">
        <f t="array" ref="I552">IF(OR(TRIM(H552)="",ISNUMBER(SEARCH("#",H552)),AA552&lt;Config!$B$8,SUMPRODUCT(--ISNUMBER(SEARCH({"a";"b";"c";"d";"e";"f";"g";"h";"i";"j";"k";"l";"m";"n";"o";"p";"q";"r";"s";"t";"u";"v";"w";"x";"y";"z"},H552)))&gt;0),"Invalid","Valid")</f>
        <v>Valid</v>
      </c>
      <c r="J552" s="1" t="s">
        <v>4763</v>
      </c>
      <c r="K552" s="1" t="s">
        <v>48</v>
      </c>
      <c r="L552" s="1" t="s">
        <v>450</v>
      </c>
      <c r="M552" s="1" t="s">
        <v>462</v>
      </c>
      <c r="N552" s="1" t="s">
        <v>713</v>
      </c>
      <c r="O552" s="1" t="s">
        <v>52</v>
      </c>
      <c r="P552" t="s">
        <v>328</v>
      </c>
      <c r="Q552" s="1" t="s">
        <v>33838</v>
      </c>
      <c r="R552" s="1" t="s">
        <v>571</v>
      </c>
      <c r="S552" s="1" t="s">
        <v>4764</v>
      </c>
      <c r="T552" s="1" t="s">
        <v>4765</v>
      </c>
      <c r="U552" s="1" t="s">
        <v>4766</v>
      </c>
      <c r="V552" s="1" t="s">
        <v>140</v>
      </c>
      <c r="W552" s="1" t="s">
        <v>186</v>
      </c>
      <c r="X552" t="str">
        <f t="shared" si="57"/>
        <v>Complete</v>
      </c>
      <c r="Y552">
        <f>MAX(0,100-IF(G552="Invalid",Config!$B$5,0)-IF(I552="Invalid",Config!$B$6,0)-IF(X552="Incomplete",Config!$B$7,0)-IF(AF552="Yes",Config!$B$37,0))</f>
        <v>100</v>
      </c>
      <c r="Z552" s="1">
        <f>IF(OR(TRIM(B552)="",COUNTIF(Config!$B$15:$B$19,B552)&gt;0),1,0)+IF(OR(TRIM(C552)="",COUNTIF(Config!$B$15:$B$19,C552)&gt;0),1,0)+IF(OR(TRIM(F552)="",COUNTIF(Config!$B$15:$B$19,F552)&gt;0),1,0)+IF(OR(TRIM(H552)="",COUNTIF(Config!$B$15:$B$19,H552)&gt;0),1,0)+IF(OR(TRIM(E552)="",COUNTIF(Config!$B$15:$B$19,E552)&gt;0),1,0)+IF(OR(TRIM(K552)="",COUNTIF(Config!$B$15:$B$19,K552)&gt;0),1,0)+IF(OR(TRIM(P552)="",COUNTIF(Config!$B$15:$B$19,P552)&gt;0),1,0)+IF(OR(TRIM(R552)="",COUNTIF(Config!$B$15:$B$19,R552)&gt;0),1,0)</f>
        <v>0</v>
      </c>
      <c r="AA552" s="1" cm="1">
        <f t="array" ref="AA552">SUMPRODUCT(LEN(H552)-LEN(SUBSTITUTE(H552,{"0";"1";"2";"3";"4";"5";"6";"7";"8";"9"},"")))</f>
        <v>11</v>
      </c>
      <c r="AC552" t="str">
        <f t="shared" si="58"/>
        <v/>
      </c>
      <c r="AD552">
        <f t="shared" si="59"/>
        <v>1</v>
      </c>
      <c r="AE552">
        <f t="shared" si="60"/>
        <v>1</v>
      </c>
      <c r="AF552" t="str">
        <f t="shared" si="61"/>
        <v>No</v>
      </c>
      <c r="AG552">
        <f t="shared" ca="1" si="62"/>
        <v>37</v>
      </c>
      <c r="AH552" t="str">
        <f ca="1">IF(OR(V552="",AG552=""),"Yes",IF(AG552&gt;Config!$B$41,"Yes","No"))</f>
        <v>No</v>
      </c>
    </row>
    <row r="553" spans="1:34" x14ac:dyDescent="0.25">
      <c r="A553" s="1" t="s">
        <v>4767</v>
      </c>
      <c r="B553" s="1" t="s">
        <v>156</v>
      </c>
      <c r="C553" s="1" t="s">
        <v>996</v>
      </c>
      <c r="D553" s="1" t="s">
        <v>4768</v>
      </c>
      <c r="E553" s="1" t="s">
        <v>642</v>
      </c>
      <c r="F553" s="1" t="s">
        <v>4769</v>
      </c>
      <c r="G553" t="str">
        <f t="shared" si="56"/>
        <v>Valid</v>
      </c>
      <c r="H553" s="1" t="s">
        <v>4770</v>
      </c>
      <c r="I553" t="str" cm="1">
        <f t="array" ref="I553">IF(OR(TRIM(H553)="",ISNUMBER(SEARCH("#",H553)),AA553&lt;Config!$B$8,SUMPRODUCT(--ISNUMBER(SEARCH({"a";"b";"c";"d";"e";"f";"g";"h";"i";"j";"k";"l";"m";"n";"o";"p";"q";"r";"s";"t";"u";"v";"w";"x";"y";"z"},H553)))&gt;0),"Invalid","Valid")</f>
        <v>Valid</v>
      </c>
      <c r="J553" s="1" t="s">
        <v>4771</v>
      </c>
      <c r="K553" s="1" t="s">
        <v>48</v>
      </c>
      <c r="L553" s="1" t="s">
        <v>179</v>
      </c>
      <c r="M553" s="1" t="s">
        <v>343</v>
      </c>
      <c r="N553" s="1" t="s">
        <v>437</v>
      </c>
      <c r="O553" s="1" t="s">
        <v>149</v>
      </c>
      <c r="P553" t="s">
        <v>104</v>
      </c>
      <c r="Q553" s="1" t="s">
        <v>105</v>
      </c>
      <c r="R553" s="1" t="s">
        <v>105</v>
      </c>
      <c r="S553" s="1" t="s">
        <v>4772</v>
      </c>
      <c r="T553" s="1" t="s">
        <v>4773</v>
      </c>
      <c r="U553" s="1" t="s">
        <v>4774</v>
      </c>
      <c r="V553" s="1" t="s">
        <v>140</v>
      </c>
      <c r="W553" s="1" t="s">
        <v>141</v>
      </c>
      <c r="X553" t="str">
        <f t="shared" si="57"/>
        <v>Complete</v>
      </c>
      <c r="Y553">
        <f>MAX(0,100-IF(G553="Invalid",Config!$B$5,0)-IF(I553="Invalid",Config!$B$6,0)-IF(X553="Incomplete",Config!$B$7,0)-IF(AF553="Yes",Config!$B$37,0))</f>
        <v>100</v>
      </c>
      <c r="Z553" s="1">
        <f>IF(OR(TRIM(B553)="",COUNTIF(Config!$B$15:$B$19,B553)&gt;0),1,0)+IF(OR(TRIM(C553)="",COUNTIF(Config!$B$15:$B$19,C553)&gt;0),1,0)+IF(OR(TRIM(F553)="",COUNTIF(Config!$B$15:$B$19,F553)&gt;0),1,0)+IF(OR(TRIM(H553)="",COUNTIF(Config!$B$15:$B$19,H553)&gt;0),1,0)+IF(OR(TRIM(E553)="",COUNTIF(Config!$B$15:$B$19,E553)&gt;0),1,0)+IF(OR(TRIM(K553)="",COUNTIF(Config!$B$15:$B$19,K553)&gt;0),1,0)+IF(OR(TRIM(P553)="",COUNTIF(Config!$B$15:$B$19,P553)&gt;0),1,0)+IF(OR(TRIM(R553)="",COUNTIF(Config!$B$15:$B$19,R553)&gt;0),1,0)</f>
        <v>0</v>
      </c>
      <c r="AA553" s="1" cm="1">
        <f t="array" ref="AA553">SUMPRODUCT(LEN(H553)-LEN(SUBSTITUTE(H553,{"0";"1";"2";"3";"4";"5";"6";"7";"8";"9"},"")))</f>
        <v>10</v>
      </c>
      <c r="AC553" t="str">
        <f t="shared" si="58"/>
        <v/>
      </c>
      <c r="AD553">
        <f t="shared" si="59"/>
        <v>1</v>
      </c>
      <c r="AE553">
        <f t="shared" si="60"/>
        <v>1</v>
      </c>
      <c r="AF553" t="str">
        <f t="shared" si="61"/>
        <v>No</v>
      </c>
      <c r="AG553">
        <f t="shared" ca="1" si="62"/>
        <v>37</v>
      </c>
      <c r="AH553" t="str">
        <f ca="1">IF(OR(V553="",AG553=""),"Yes",IF(AG553&gt;Config!$B$41,"Yes","No"))</f>
        <v>No</v>
      </c>
    </row>
    <row r="554" spans="1:34" x14ac:dyDescent="0.25">
      <c r="A554" s="1" t="s">
        <v>4775</v>
      </c>
      <c r="B554" s="1" t="s">
        <v>1175</v>
      </c>
      <c r="C554" s="1" t="s">
        <v>620</v>
      </c>
      <c r="D554" s="1" t="s">
        <v>4776</v>
      </c>
      <c r="E554" s="1" t="s">
        <v>33927</v>
      </c>
      <c r="F554" s="1" t="s">
        <v>4777</v>
      </c>
      <c r="G554" t="str">
        <f t="shared" si="56"/>
        <v>Valid</v>
      </c>
      <c r="H554" s="1" t="s">
        <v>4778</v>
      </c>
      <c r="I554" t="str" cm="1">
        <f t="array" ref="I554">IF(OR(TRIM(H554)="",ISNUMBER(SEARCH("#",H554)),AA554&lt;Config!$B$8,SUMPRODUCT(--ISNUMBER(SEARCH({"a";"b";"c";"d";"e";"f";"g";"h";"i";"j";"k";"l";"m";"n";"o";"p";"q";"r";"s";"t";"u";"v";"w";"x";"y";"z"},H554)))&gt;0),"Invalid","Valid")</f>
        <v>Valid</v>
      </c>
      <c r="J554" s="1" t="s">
        <v>4779</v>
      </c>
      <c r="K554" s="1" t="s">
        <v>147</v>
      </c>
      <c r="L554" s="1" t="s">
        <v>164</v>
      </c>
      <c r="M554" s="1" t="s">
        <v>33825</v>
      </c>
      <c r="N554" s="1" t="s">
        <v>68</v>
      </c>
      <c r="O554" s="1" t="s">
        <v>149</v>
      </c>
      <c r="P554" t="s">
        <v>328</v>
      </c>
      <c r="Q554" s="1" t="s">
        <v>329</v>
      </c>
      <c r="R554" s="1" t="s">
        <v>392</v>
      </c>
      <c r="S554" s="1" t="s">
        <v>4780</v>
      </c>
      <c r="T554" s="1" t="s">
        <v>4781</v>
      </c>
      <c r="U554" s="1" t="s">
        <v>2463</v>
      </c>
      <c r="V554" s="1" t="s">
        <v>1050</v>
      </c>
      <c r="W554" s="1" t="s">
        <v>75</v>
      </c>
      <c r="X554" t="str">
        <f t="shared" si="57"/>
        <v>Complete</v>
      </c>
      <c r="Y554">
        <f>MAX(0,100-IF(G554="Invalid",Config!$B$5,0)-IF(I554="Invalid",Config!$B$6,0)-IF(X554="Incomplete",Config!$B$7,0)-IF(AF554="Yes",Config!$B$37,0))</f>
        <v>100</v>
      </c>
      <c r="Z554" s="1">
        <f>IF(OR(TRIM(B554)="",COUNTIF(Config!$B$15:$B$19,B554)&gt;0),1,0)+IF(OR(TRIM(C554)="",COUNTIF(Config!$B$15:$B$19,C554)&gt;0),1,0)+IF(OR(TRIM(F554)="",COUNTIF(Config!$B$15:$B$19,F554)&gt;0),1,0)+IF(OR(TRIM(H554)="",COUNTIF(Config!$B$15:$B$19,H554)&gt;0),1,0)+IF(OR(TRIM(E554)="",COUNTIF(Config!$B$15:$B$19,E554)&gt;0),1,0)+IF(OR(TRIM(K554)="",COUNTIF(Config!$B$15:$B$19,K554)&gt;0),1,0)+IF(OR(TRIM(P554)="",COUNTIF(Config!$B$15:$B$19,P554)&gt;0),1,0)+IF(OR(TRIM(R554)="",COUNTIF(Config!$B$15:$B$19,R554)&gt;0),1,0)</f>
        <v>0</v>
      </c>
      <c r="AA554" s="1" cm="1">
        <f t="array" ref="AA554">SUMPRODUCT(LEN(H554)-LEN(SUBSTITUTE(H554,{"0";"1";"2";"3";"4";"5";"6";"7";"8";"9"},"")))</f>
        <v>11</v>
      </c>
      <c r="AC554" t="str">
        <f t="shared" si="58"/>
        <v/>
      </c>
      <c r="AD554">
        <f t="shared" si="59"/>
        <v>1</v>
      </c>
      <c r="AE554">
        <f t="shared" si="60"/>
        <v>1</v>
      </c>
      <c r="AF554" t="str">
        <f t="shared" si="61"/>
        <v>No</v>
      </c>
      <c r="AG554">
        <f t="shared" ca="1" si="62"/>
        <v>37</v>
      </c>
      <c r="AH554" t="str">
        <f ca="1">IF(OR(V554="",AG554=""),"Yes",IF(AG554&gt;Config!$B$41,"Yes","No"))</f>
        <v>No</v>
      </c>
    </row>
    <row r="555" spans="1:34" x14ac:dyDescent="0.25">
      <c r="A555" s="1" t="s">
        <v>4782</v>
      </c>
      <c r="B555" s="1" t="s">
        <v>33815</v>
      </c>
      <c r="C555" s="1" t="s">
        <v>308</v>
      </c>
      <c r="D555" s="1" t="s">
        <v>308</v>
      </c>
      <c r="E555" s="1" t="s">
        <v>458</v>
      </c>
      <c r="F555" s="1" t="s">
        <v>4783</v>
      </c>
      <c r="G555" t="str">
        <f t="shared" si="56"/>
        <v>Valid</v>
      </c>
      <c r="H555" s="1" t="s">
        <v>4784</v>
      </c>
      <c r="I555" t="str" cm="1">
        <f t="array" ref="I555">IF(OR(TRIM(H555)="",ISNUMBER(SEARCH("#",H555)),AA555&lt;Config!$B$8,SUMPRODUCT(--ISNUMBER(SEARCH({"a";"b";"c";"d";"e";"f";"g";"h";"i";"j";"k";"l";"m";"n";"o";"p";"q";"r";"s";"t";"u";"v";"w";"x";"y";"z"},H555)))&gt;0),"Invalid","Valid")</f>
        <v>Valid</v>
      </c>
      <c r="J555" s="1" t="s">
        <v>4785</v>
      </c>
      <c r="K555" s="1" t="s">
        <v>117</v>
      </c>
      <c r="L555" s="1" t="s">
        <v>134</v>
      </c>
      <c r="M555" s="1" t="s">
        <v>517</v>
      </c>
      <c r="N555" s="1" t="s">
        <v>68</v>
      </c>
      <c r="O555" s="1" t="s">
        <v>266</v>
      </c>
      <c r="P555" t="s">
        <v>328</v>
      </c>
      <c r="Q555" s="1" t="s">
        <v>1046</v>
      </c>
      <c r="R555" s="1" t="s">
        <v>392</v>
      </c>
      <c r="S555" s="1" t="s">
        <v>4786</v>
      </c>
      <c r="T555" s="1" t="s">
        <v>4787</v>
      </c>
      <c r="U555" s="1" t="s">
        <v>4788</v>
      </c>
      <c r="V555" s="1" t="s">
        <v>4789</v>
      </c>
      <c r="W555" s="1" t="s">
        <v>202</v>
      </c>
      <c r="X555" t="str">
        <f t="shared" si="57"/>
        <v>Incomplete</v>
      </c>
      <c r="Y555">
        <f>MAX(0,100-IF(G555="Invalid",Config!$B$5,0)-IF(I555="Invalid",Config!$B$6,0)-IF(X555="Incomplete",Config!$B$7,0)-IF(AF555="Yes",Config!$B$37,0))</f>
        <v>60</v>
      </c>
      <c r="Z555" s="1">
        <f>IF(OR(TRIM(B555)="",COUNTIF(Config!$B$15:$B$19,B555)&gt;0),1,0)+IF(OR(TRIM(C555)="",COUNTIF(Config!$B$15:$B$19,C555)&gt;0),1,0)+IF(OR(TRIM(F555)="",COUNTIF(Config!$B$15:$B$19,F555)&gt;0),1,0)+IF(OR(TRIM(H555)="",COUNTIF(Config!$B$15:$B$19,H555)&gt;0),1,0)+IF(OR(TRIM(E555)="",COUNTIF(Config!$B$15:$B$19,E555)&gt;0),1,0)+IF(OR(TRIM(K555)="",COUNTIF(Config!$B$15:$B$19,K555)&gt;0),1,0)+IF(OR(TRIM(P555)="",COUNTIF(Config!$B$15:$B$19,P555)&gt;0),1,0)+IF(OR(TRIM(R555)="",COUNTIF(Config!$B$15:$B$19,R555)&gt;0),1,0)</f>
        <v>1</v>
      </c>
      <c r="AA555" s="1" cm="1">
        <f t="array" ref="AA555">SUMPRODUCT(LEN(H555)-LEN(SUBSTITUTE(H555,{"0";"1";"2";"3";"4";"5";"6";"7";"8";"9"},"")))</f>
        <v>11</v>
      </c>
      <c r="AC555" t="str">
        <f t="shared" si="58"/>
        <v>Incomplete Profile</v>
      </c>
      <c r="AD555">
        <f t="shared" si="59"/>
        <v>1</v>
      </c>
      <c r="AE555">
        <f t="shared" si="60"/>
        <v>1</v>
      </c>
      <c r="AF555" t="str">
        <f t="shared" si="61"/>
        <v>No</v>
      </c>
      <c r="AG555">
        <f t="shared" ca="1" si="62"/>
        <v>353</v>
      </c>
      <c r="AH555" t="str">
        <f ca="1">IF(OR(V555="",AG555=""),"Yes",IF(AG555&gt;Config!$B$41,"Yes","No"))</f>
        <v>No</v>
      </c>
    </row>
    <row r="556" spans="1:34" x14ac:dyDescent="0.25">
      <c r="A556" s="1" t="s">
        <v>4790</v>
      </c>
      <c r="B556" s="1" t="s">
        <v>1957</v>
      </c>
      <c r="C556" s="1" t="s">
        <v>679</v>
      </c>
      <c r="D556" s="1" t="s">
        <v>2755</v>
      </c>
      <c r="E556" s="1" t="s">
        <v>33829</v>
      </c>
      <c r="F556" s="1" t="s">
        <v>4791</v>
      </c>
      <c r="G556" t="str">
        <f t="shared" si="56"/>
        <v>Valid</v>
      </c>
      <c r="H556" s="1" t="s">
        <v>4792</v>
      </c>
      <c r="I556" t="str" cm="1">
        <f t="array" ref="I556">IF(OR(TRIM(H556)="",ISNUMBER(SEARCH("#",H556)),AA556&lt;Config!$B$8,SUMPRODUCT(--ISNUMBER(SEARCH({"a";"b";"c";"d";"e";"f";"g";"h";"i";"j";"k";"l";"m";"n";"o";"p";"q";"r";"s";"t";"u";"v";"w";"x";"y";"z"},H556)))&gt;0),"Invalid","Valid")</f>
        <v>Valid</v>
      </c>
      <c r="J556" s="1" t="s">
        <v>4793</v>
      </c>
      <c r="K556" s="1" t="s">
        <v>866</v>
      </c>
      <c r="L556" s="1" t="s">
        <v>164</v>
      </c>
      <c r="M556" s="1" t="s">
        <v>118</v>
      </c>
      <c r="N556" s="1" t="s">
        <v>68</v>
      </c>
      <c r="O556" s="1" t="s">
        <v>149</v>
      </c>
      <c r="P556" t="s">
        <v>236</v>
      </c>
      <c r="Q556" s="1" t="s">
        <v>254</v>
      </c>
      <c r="R556" s="1" t="s">
        <v>254</v>
      </c>
      <c r="S556" s="1" t="s">
        <v>4794</v>
      </c>
      <c r="T556" s="1" t="s">
        <v>4795</v>
      </c>
      <c r="U556" s="1" t="s">
        <v>3610</v>
      </c>
      <c r="V556" s="1" t="s">
        <v>1103</v>
      </c>
      <c r="W556" s="1" t="s">
        <v>141</v>
      </c>
      <c r="X556" t="str">
        <f t="shared" si="57"/>
        <v>Incomplete</v>
      </c>
      <c r="Y556">
        <f>MAX(0,100-IF(G556="Invalid",Config!$B$5,0)-IF(I556="Invalid",Config!$B$6,0)-IF(X556="Incomplete",Config!$B$7,0)-IF(AF556="Yes",Config!$B$37,0))</f>
        <v>60</v>
      </c>
      <c r="Z556" s="1">
        <f>IF(OR(TRIM(B556)="",COUNTIF(Config!$B$15:$B$19,B556)&gt;0),1,0)+IF(OR(TRIM(C556)="",COUNTIF(Config!$B$15:$B$19,C556)&gt;0),1,0)+IF(OR(TRIM(F556)="",COUNTIF(Config!$B$15:$B$19,F556)&gt;0),1,0)+IF(OR(TRIM(H556)="",COUNTIF(Config!$B$15:$B$19,H556)&gt;0),1,0)+IF(OR(TRIM(E556)="",COUNTIF(Config!$B$15:$B$19,E556)&gt;0),1,0)+IF(OR(TRIM(K556)="",COUNTIF(Config!$B$15:$B$19,K556)&gt;0),1,0)+IF(OR(TRIM(P556)="",COUNTIF(Config!$B$15:$B$19,P556)&gt;0),1,0)+IF(OR(TRIM(R556)="",COUNTIF(Config!$B$15:$B$19,R556)&gt;0),1,0)</f>
        <v>1</v>
      </c>
      <c r="AA556" s="1" cm="1">
        <f t="array" ref="AA556">SUMPRODUCT(LEN(H556)-LEN(SUBSTITUTE(H556,{"0";"1";"2";"3";"4";"5";"6";"7";"8";"9"},"")))</f>
        <v>12</v>
      </c>
      <c r="AC556" t="str">
        <f t="shared" si="58"/>
        <v>Incomplete Profile</v>
      </c>
      <c r="AD556">
        <f t="shared" si="59"/>
        <v>1</v>
      </c>
      <c r="AE556">
        <f t="shared" si="60"/>
        <v>1</v>
      </c>
      <c r="AF556" t="str">
        <f t="shared" si="61"/>
        <v>No</v>
      </c>
      <c r="AG556">
        <f t="shared" ca="1" si="62"/>
        <v>47</v>
      </c>
      <c r="AH556" t="str">
        <f ca="1">IF(OR(V556="",AG556=""),"Yes",IF(AG556&gt;Config!$B$41,"Yes","No"))</f>
        <v>No</v>
      </c>
    </row>
    <row r="557" spans="1:34" x14ac:dyDescent="0.25">
      <c r="A557" s="1" t="s">
        <v>4796</v>
      </c>
      <c r="B557" s="1" t="s">
        <v>747</v>
      </c>
      <c r="C557" s="1" t="s">
        <v>97</v>
      </c>
      <c r="D557" s="1" t="s">
        <v>4797</v>
      </c>
      <c r="E557" s="1" t="s">
        <v>191</v>
      </c>
      <c r="F557" s="1" t="s">
        <v>4798</v>
      </c>
      <c r="G557" t="str">
        <f t="shared" si="56"/>
        <v>Valid</v>
      </c>
      <c r="H557" s="1" t="s">
        <v>4799</v>
      </c>
      <c r="I557" t="str" cm="1">
        <f t="array" ref="I557">IF(OR(TRIM(H557)="",ISNUMBER(SEARCH("#",H557)),AA557&lt;Config!$B$8,SUMPRODUCT(--ISNUMBER(SEARCH({"a";"b";"c";"d";"e";"f";"g";"h";"i";"j";"k";"l";"m";"n";"o";"p";"q";"r";"s";"t";"u";"v";"w";"x";"y";"z"},H557)))&gt;0),"Invalid","Valid")</f>
        <v>Valid</v>
      </c>
      <c r="J557" s="1" t="s">
        <v>4800</v>
      </c>
      <c r="K557" s="1" t="s">
        <v>117</v>
      </c>
      <c r="L557" s="1" t="s">
        <v>29</v>
      </c>
      <c r="M557" s="1" t="s">
        <v>517</v>
      </c>
      <c r="N557" s="1" t="s">
        <v>211</v>
      </c>
      <c r="O557" s="1" t="s">
        <v>196</v>
      </c>
      <c r="P557" t="s">
        <v>104</v>
      </c>
      <c r="Q557" s="1" t="s">
        <v>105</v>
      </c>
      <c r="R557" s="1" t="s">
        <v>833</v>
      </c>
      <c r="S557" s="1" t="s">
        <v>4801</v>
      </c>
      <c r="T557" s="1" t="s">
        <v>4802</v>
      </c>
      <c r="U557" s="1" t="s">
        <v>4803</v>
      </c>
      <c r="V557" s="1" t="s">
        <v>736</v>
      </c>
      <c r="W557" s="1" t="s">
        <v>75</v>
      </c>
      <c r="X557" t="str">
        <f t="shared" si="57"/>
        <v>Complete</v>
      </c>
      <c r="Y557">
        <f>MAX(0,100-IF(G557="Invalid",Config!$B$5,0)-IF(I557="Invalid",Config!$B$6,0)-IF(X557="Incomplete",Config!$B$7,0)-IF(AF557="Yes",Config!$B$37,0))</f>
        <v>100</v>
      </c>
      <c r="Z557" s="1">
        <f>IF(OR(TRIM(B557)="",COUNTIF(Config!$B$15:$B$19,B557)&gt;0),1,0)+IF(OR(TRIM(C557)="",COUNTIF(Config!$B$15:$B$19,C557)&gt;0),1,0)+IF(OR(TRIM(F557)="",COUNTIF(Config!$B$15:$B$19,F557)&gt;0),1,0)+IF(OR(TRIM(H557)="",COUNTIF(Config!$B$15:$B$19,H557)&gt;0),1,0)+IF(OR(TRIM(E557)="",COUNTIF(Config!$B$15:$B$19,E557)&gt;0),1,0)+IF(OR(TRIM(K557)="",COUNTIF(Config!$B$15:$B$19,K557)&gt;0),1,0)+IF(OR(TRIM(P557)="",COUNTIF(Config!$B$15:$B$19,P557)&gt;0),1,0)+IF(OR(TRIM(R557)="",COUNTIF(Config!$B$15:$B$19,R557)&gt;0),1,0)</f>
        <v>0</v>
      </c>
      <c r="AA557" s="1" cm="1">
        <f t="array" ref="AA557">SUMPRODUCT(LEN(H557)-LEN(SUBSTITUTE(H557,{"0";"1";"2";"3";"4";"5";"6";"7";"8";"9"},"")))</f>
        <v>11</v>
      </c>
      <c r="AC557" t="str">
        <f t="shared" si="58"/>
        <v/>
      </c>
      <c r="AD557">
        <f t="shared" si="59"/>
        <v>1</v>
      </c>
      <c r="AE557">
        <f t="shared" si="60"/>
        <v>1</v>
      </c>
      <c r="AF557" t="str">
        <f t="shared" si="61"/>
        <v>No</v>
      </c>
      <c r="AG557">
        <f t="shared" ca="1" si="62"/>
        <v>238</v>
      </c>
      <c r="AH557" t="str">
        <f ca="1">IF(OR(V557="",AG557=""),"Yes",IF(AG557&gt;Config!$B$41,"Yes","No"))</f>
        <v>No</v>
      </c>
    </row>
    <row r="558" spans="1:34" x14ac:dyDescent="0.25">
      <c r="A558" s="1" t="s">
        <v>4804</v>
      </c>
      <c r="B558" s="1" t="s">
        <v>1293</v>
      </c>
      <c r="C558" s="1" t="s">
        <v>1339</v>
      </c>
      <c r="D558" s="1" t="s">
        <v>4805</v>
      </c>
      <c r="E558" s="1" t="s">
        <v>34163</v>
      </c>
      <c r="F558" s="1" t="s">
        <v>4806</v>
      </c>
      <c r="G558" t="str">
        <f t="shared" si="56"/>
        <v>Valid</v>
      </c>
      <c r="H558" s="1" t="s">
        <v>4807</v>
      </c>
      <c r="I558" t="str" cm="1">
        <f t="array" ref="I558">IF(OR(TRIM(H558)="",ISNUMBER(SEARCH("#",H558)),AA558&lt;Config!$B$8,SUMPRODUCT(--ISNUMBER(SEARCH({"a";"b";"c";"d";"e";"f";"g";"h";"i";"j";"k";"l";"m";"n";"o";"p";"q";"r";"s";"t";"u";"v";"w";"x";"y";"z"},H558)))&gt;0),"Invalid","Valid")</f>
        <v>Valid</v>
      </c>
      <c r="J558" s="1" t="s">
        <v>4808</v>
      </c>
      <c r="K558" s="1" t="s">
        <v>722</v>
      </c>
      <c r="L558" s="1" t="s">
        <v>450</v>
      </c>
      <c r="M558" s="1" t="s">
        <v>235</v>
      </c>
      <c r="N558" s="1" t="s">
        <v>713</v>
      </c>
      <c r="O558" s="1" t="s">
        <v>69</v>
      </c>
      <c r="P558" t="s">
        <v>33</v>
      </c>
      <c r="Q558" s="1" t="s">
        <v>1099</v>
      </c>
      <c r="R558" s="1" t="s">
        <v>2361</v>
      </c>
      <c r="S558" s="1" t="s">
        <v>4809</v>
      </c>
      <c r="T558" s="1" t="s">
        <v>4810</v>
      </c>
      <c r="U558" s="1" t="s">
        <v>4766</v>
      </c>
      <c r="V558" s="1" t="s">
        <v>140</v>
      </c>
      <c r="W558" s="1" t="s">
        <v>202</v>
      </c>
      <c r="X558" t="str">
        <f t="shared" si="57"/>
        <v>Complete</v>
      </c>
      <c r="Y558">
        <f>MAX(0,100-IF(G558="Invalid",Config!$B$5,0)-IF(I558="Invalid",Config!$B$6,0)-IF(X558="Incomplete",Config!$B$7,0)-IF(AF558="Yes",Config!$B$37,0))</f>
        <v>100</v>
      </c>
      <c r="Z558" s="1">
        <f>IF(OR(TRIM(B558)="",COUNTIF(Config!$B$15:$B$19,B558)&gt;0),1,0)+IF(OR(TRIM(C558)="",COUNTIF(Config!$B$15:$B$19,C558)&gt;0),1,0)+IF(OR(TRIM(F558)="",COUNTIF(Config!$B$15:$B$19,F558)&gt;0),1,0)+IF(OR(TRIM(H558)="",COUNTIF(Config!$B$15:$B$19,H558)&gt;0),1,0)+IF(OR(TRIM(E558)="",COUNTIF(Config!$B$15:$B$19,E558)&gt;0),1,0)+IF(OR(TRIM(K558)="",COUNTIF(Config!$B$15:$B$19,K558)&gt;0),1,0)+IF(OR(TRIM(P558)="",COUNTIF(Config!$B$15:$B$19,P558)&gt;0),1,0)+IF(OR(TRIM(R558)="",COUNTIF(Config!$B$15:$B$19,R558)&gt;0),1,0)</f>
        <v>0</v>
      </c>
      <c r="AA558" s="1" cm="1">
        <f t="array" ref="AA558">SUMPRODUCT(LEN(H558)-LEN(SUBSTITUTE(H558,{"0";"1";"2";"3";"4";"5";"6";"7";"8";"9"},"")))</f>
        <v>10</v>
      </c>
      <c r="AC558" t="str">
        <f t="shared" si="58"/>
        <v/>
      </c>
      <c r="AD558">
        <f t="shared" si="59"/>
        <v>1</v>
      </c>
      <c r="AE558">
        <f t="shared" si="60"/>
        <v>1</v>
      </c>
      <c r="AF558" t="str">
        <f t="shared" si="61"/>
        <v>No</v>
      </c>
      <c r="AG558">
        <f t="shared" ca="1" si="62"/>
        <v>37</v>
      </c>
      <c r="AH558" t="str">
        <f ca="1">IF(OR(V558="",AG558=""),"Yes",IF(AG558&gt;Config!$B$41,"Yes","No"))</f>
        <v>No</v>
      </c>
    </row>
    <row r="559" spans="1:34" x14ac:dyDescent="0.25">
      <c r="A559" s="1" t="s">
        <v>4811</v>
      </c>
      <c r="B559" s="1" t="s">
        <v>747</v>
      </c>
      <c r="C559" s="1" t="s">
        <v>78</v>
      </c>
      <c r="D559" s="1" t="s">
        <v>4812</v>
      </c>
      <c r="E559" s="1" t="s">
        <v>34164</v>
      </c>
      <c r="F559" s="1" t="s">
        <v>4813</v>
      </c>
      <c r="G559" t="str">
        <f t="shared" si="56"/>
        <v>Valid</v>
      </c>
      <c r="H559" s="1" t="s">
        <v>4814</v>
      </c>
      <c r="I559" t="str" cm="1">
        <f t="array" ref="I559">IF(OR(TRIM(H559)="",ISNUMBER(SEARCH("#",H559)),AA559&lt;Config!$B$8,SUMPRODUCT(--ISNUMBER(SEARCH({"a";"b";"c";"d";"e";"f";"g";"h";"i";"j";"k";"l";"m";"n";"o";"p";"q";"r";"s";"t";"u";"v";"w";"x";"y";"z"},H559)))&gt;0),"Invalid","Valid")</f>
        <v>Valid</v>
      </c>
      <c r="J559" s="1" t="s">
        <v>4815</v>
      </c>
      <c r="K559" s="1" t="s">
        <v>369</v>
      </c>
      <c r="L559" s="1" t="s">
        <v>67</v>
      </c>
      <c r="M559" s="1" t="s">
        <v>33825</v>
      </c>
      <c r="N559" s="1" t="s">
        <v>713</v>
      </c>
      <c r="O559" s="1" t="s">
        <v>180</v>
      </c>
      <c r="P559" t="s">
        <v>104</v>
      </c>
      <c r="Q559" s="1" t="s">
        <v>105</v>
      </c>
      <c r="R559" s="1" t="s">
        <v>833</v>
      </c>
      <c r="S559" s="1" t="s">
        <v>4816</v>
      </c>
      <c r="T559" s="1" t="s">
        <v>4817</v>
      </c>
      <c r="U559" s="1" t="s">
        <v>4818</v>
      </c>
      <c r="V559" s="1" t="s">
        <v>1346</v>
      </c>
      <c r="W559" s="1" t="s">
        <v>125</v>
      </c>
      <c r="X559" t="str">
        <f t="shared" si="57"/>
        <v>Complete</v>
      </c>
      <c r="Y559">
        <f>MAX(0,100-IF(G559="Invalid",Config!$B$5,0)-IF(I559="Invalid",Config!$B$6,0)-IF(X559="Incomplete",Config!$B$7,0)-IF(AF559="Yes",Config!$B$37,0))</f>
        <v>100</v>
      </c>
      <c r="Z559" s="1">
        <f>IF(OR(TRIM(B559)="",COUNTIF(Config!$B$15:$B$19,B559)&gt;0),1,0)+IF(OR(TRIM(C559)="",COUNTIF(Config!$B$15:$B$19,C559)&gt;0),1,0)+IF(OR(TRIM(F559)="",COUNTIF(Config!$B$15:$B$19,F559)&gt;0),1,0)+IF(OR(TRIM(H559)="",COUNTIF(Config!$B$15:$B$19,H559)&gt;0),1,0)+IF(OR(TRIM(E559)="",COUNTIF(Config!$B$15:$B$19,E559)&gt;0),1,0)+IF(OR(TRIM(K559)="",COUNTIF(Config!$B$15:$B$19,K559)&gt;0),1,0)+IF(OR(TRIM(P559)="",COUNTIF(Config!$B$15:$B$19,P559)&gt;0),1,0)+IF(OR(TRIM(R559)="",COUNTIF(Config!$B$15:$B$19,R559)&gt;0),1,0)</f>
        <v>0</v>
      </c>
      <c r="AA559" s="1" cm="1">
        <f t="array" ref="AA559">SUMPRODUCT(LEN(H559)-LEN(SUBSTITUTE(H559,{"0";"1";"2";"3";"4";"5";"6";"7";"8";"9"},"")))</f>
        <v>10</v>
      </c>
      <c r="AC559" t="str">
        <f t="shared" si="58"/>
        <v/>
      </c>
      <c r="AD559">
        <f t="shared" si="59"/>
        <v>1</v>
      </c>
      <c r="AE559">
        <f t="shared" si="60"/>
        <v>1</v>
      </c>
      <c r="AF559" t="str">
        <f t="shared" si="61"/>
        <v>No</v>
      </c>
      <c r="AG559">
        <f t="shared" ca="1" si="62"/>
        <v>385</v>
      </c>
      <c r="AH559" t="str">
        <f ca="1">IF(OR(V559="",AG559=""),"Yes",IF(AG559&gt;Config!$B$41,"Yes","No"))</f>
        <v>Yes</v>
      </c>
    </row>
    <row r="560" spans="1:34" x14ac:dyDescent="0.25">
      <c r="A560" s="1" t="s">
        <v>4819</v>
      </c>
      <c r="B560" s="1" t="s">
        <v>431</v>
      </c>
      <c r="C560" s="1" t="s">
        <v>1736</v>
      </c>
      <c r="D560" s="1" t="s">
        <v>4820</v>
      </c>
      <c r="E560" s="1" t="s">
        <v>34165</v>
      </c>
      <c r="F560" s="1" t="s">
        <v>4821</v>
      </c>
      <c r="G560" t="str">
        <f t="shared" si="56"/>
        <v>Valid</v>
      </c>
      <c r="H560" s="1" t="s">
        <v>4822</v>
      </c>
      <c r="I560" t="str" cm="1">
        <f t="array" ref="I560">IF(OR(TRIM(H560)="",ISNUMBER(SEARCH("#",H560)),AA560&lt;Config!$B$8,SUMPRODUCT(--ISNUMBER(SEARCH({"a";"b";"c";"d";"e";"f";"g";"h";"i";"j";"k";"l";"m";"n";"o";"p";"q";"r";"s";"t";"u";"v";"w";"x";"y";"z"},H560)))&gt;0),"Invalid","Valid")</f>
        <v>Valid</v>
      </c>
      <c r="J560" s="1" t="s">
        <v>4823</v>
      </c>
      <c r="K560" s="1" t="s">
        <v>178</v>
      </c>
      <c r="L560" s="1" t="s">
        <v>102</v>
      </c>
      <c r="M560" s="1" t="s">
        <v>135</v>
      </c>
      <c r="N560" s="1" t="s">
        <v>358</v>
      </c>
      <c r="O560" s="1" t="s">
        <v>69</v>
      </c>
      <c r="P560" t="s">
        <v>236</v>
      </c>
      <c r="Q560" s="1" t="s">
        <v>237</v>
      </c>
      <c r="R560" s="1" t="s">
        <v>238</v>
      </c>
      <c r="S560" s="1" t="s">
        <v>4824</v>
      </c>
      <c r="T560" s="1" t="s">
        <v>4825</v>
      </c>
      <c r="U560" s="1" t="s">
        <v>4826</v>
      </c>
      <c r="V560" s="1" t="s">
        <v>4827</v>
      </c>
      <c r="W560" s="1" t="s">
        <v>94</v>
      </c>
      <c r="X560" t="str">
        <f t="shared" si="57"/>
        <v>Complete</v>
      </c>
      <c r="Y560">
        <f>MAX(0,100-IF(G560="Invalid",Config!$B$5,0)-IF(I560="Invalid",Config!$B$6,0)-IF(X560="Incomplete",Config!$B$7,0)-IF(AF560="Yes",Config!$B$37,0))</f>
        <v>100</v>
      </c>
      <c r="Z560" s="1">
        <f>IF(OR(TRIM(B560)="",COUNTIF(Config!$B$15:$B$19,B560)&gt;0),1,0)+IF(OR(TRIM(C560)="",COUNTIF(Config!$B$15:$B$19,C560)&gt;0),1,0)+IF(OR(TRIM(F560)="",COUNTIF(Config!$B$15:$B$19,F560)&gt;0),1,0)+IF(OR(TRIM(H560)="",COUNTIF(Config!$B$15:$B$19,H560)&gt;0),1,0)+IF(OR(TRIM(E560)="",COUNTIF(Config!$B$15:$B$19,E560)&gt;0),1,0)+IF(OR(TRIM(K560)="",COUNTIF(Config!$B$15:$B$19,K560)&gt;0),1,0)+IF(OR(TRIM(P560)="",COUNTIF(Config!$B$15:$B$19,P560)&gt;0),1,0)+IF(OR(TRIM(R560)="",COUNTIF(Config!$B$15:$B$19,R560)&gt;0),1,0)</f>
        <v>0</v>
      </c>
      <c r="AA560" s="1" cm="1">
        <f t="array" ref="AA560">SUMPRODUCT(LEN(H560)-LEN(SUBSTITUTE(H560,{"0";"1";"2";"3";"4";"5";"6";"7";"8";"9"},"")))</f>
        <v>12</v>
      </c>
      <c r="AC560" t="str">
        <f t="shared" si="58"/>
        <v/>
      </c>
      <c r="AD560">
        <f t="shared" si="59"/>
        <v>1</v>
      </c>
      <c r="AE560">
        <f t="shared" si="60"/>
        <v>1</v>
      </c>
      <c r="AF560" t="str">
        <f t="shared" si="61"/>
        <v>No</v>
      </c>
      <c r="AG560">
        <f t="shared" ca="1" si="62"/>
        <v>65</v>
      </c>
      <c r="AH560" t="str">
        <f ca="1">IF(OR(V560="",AG560=""),"Yes",IF(AG560&gt;Config!$B$41,"Yes","No"))</f>
        <v>No</v>
      </c>
    </row>
    <row r="561" spans="1:34" x14ac:dyDescent="0.25">
      <c r="A561" s="1" t="s">
        <v>4828</v>
      </c>
      <c r="B561" s="1" t="s">
        <v>1293</v>
      </c>
      <c r="C561" s="1" t="s">
        <v>398</v>
      </c>
      <c r="D561" s="1" t="s">
        <v>4829</v>
      </c>
      <c r="E561" s="1" t="s">
        <v>34166</v>
      </c>
      <c r="F561" s="1" t="s">
        <v>4830</v>
      </c>
      <c r="G561" t="str">
        <f t="shared" si="56"/>
        <v>Valid</v>
      </c>
      <c r="H561" s="1" t="s">
        <v>4831</v>
      </c>
      <c r="I561" t="str" cm="1">
        <f t="array" ref="I561">IF(OR(TRIM(H561)="",ISNUMBER(SEARCH("#",H561)),AA561&lt;Config!$B$8,SUMPRODUCT(--ISNUMBER(SEARCH({"a";"b";"c";"d";"e";"f";"g";"h";"i";"j";"k";"l";"m";"n";"o";"p";"q";"r";"s";"t";"u";"v";"w";"x";"y";"z"},H561)))&gt;0),"Invalid","Valid")</f>
        <v>Valid</v>
      </c>
      <c r="J561" s="1" t="s">
        <v>4832</v>
      </c>
      <c r="K561" s="1" t="s">
        <v>66</v>
      </c>
      <c r="L561" s="1" t="s">
        <v>179</v>
      </c>
      <c r="M561" s="1" t="s">
        <v>33827</v>
      </c>
      <c r="N561" s="1" t="s">
        <v>31</v>
      </c>
      <c r="O561" s="1" t="s">
        <v>149</v>
      </c>
      <c r="P561" t="s">
        <v>328</v>
      </c>
      <c r="Q561" s="1" t="s">
        <v>33838</v>
      </c>
      <c r="R561" s="1" t="s">
        <v>330</v>
      </c>
      <c r="S561" s="1" t="s">
        <v>4833</v>
      </c>
      <c r="T561" s="1" t="s">
        <v>4834</v>
      </c>
      <c r="U561" s="1" t="s">
        <v>4835</v>
      </c>
      <c r="V561" s="1" t="s">
        <v>4836</v>
      </c>
      <c r="W561" s="1" t="s">
        <v>384</v>
      </c>
      <c r="X561" t="str">
        <f t="shared" si="57"/>
        <v>Complete</v>
      </c>
      <c r="Y561">
        <f>MAX(0,100-IF(G561="Invalid",Config!$B$5,0)-IF(I561="Invalid",Config!$B$6,0)-IF(X561="Incomplete",Config!$B$7,0)-IF(AF561="Yes",Config!$B$37,0))</f>
        <v>100</v>
      </c>
      <c r="Z561" s="1">
        <f>IF(OR(TRIM(B561)="",COUNTIF(Config!$B$15:$B$19,B561)&gt;0),1,0)+IF(OR(TRIM(C561)="",COUNTIF(Config!$B$15:$B$19,C561)&gt;0),1,0)+IF(OR(TRIM(F561)="",COUNTIF(Config!$B$15:$B$19,F561)&gt;0),1,0)+IF(OR(TRIM(H561)="",COUNTIF(Config!$B$15:$B$19,H561)&gt;0),1,0)+IF(OR(TRIM(E561)="",COUNTIF(Config!$B$15:$B$19,E561)&gt;0),1,0)+IF(OR(TRIM(K561)="",COUNTIF(Config!$B$15:$B$19,K561)&gt;0),1,0)+IF(OR(TRIM(P561)="",COUNTIF(Config!$B$15:$B$19,P561)&gt;0),1,0)+IF(OR(TRIM(R561)="",COUNTIF(Config!$B$15:$B$19,R561)&gt;0),1,0)</f>
        <v>0</v>
      </c>
      <c r="AA561" s="1" cm="1">
        <f t="array" ref="AA561">SUMPRODUCT(LEN(H561)-LEN(SUBSTITUTE(H561,{"0";"1";"2";"3";"4";"5";"6";"7";"8";"9"},"")))</f>
        <v>11</v>
      </c>
      <c r="AC561" t="str">
        <f t="shared" si="58"/>
        <v/>
      </c>
      <c r="AD561">
        <f t="shared" si="59"/>
        <v>1</v>
      </c>
      <c r="AE561">
        <f t="shared" si="60"/>
        <v>1</v>
      </c>
      <c r="AF561" t="str">
        <f t="shared" si="61"/>
        <v>No</v>
      </c>
      <c r="AG561">
        <f t="shared" ca="1" si="62"/>
        <v>567</v>
      </c>
      <c r="AH561" t="str">
        <f ca="1">IF(OR(V561="",AG561=""),"Yes",IF(AG561&gt;Config!$B$41,"Yes","No"))</f>
        <v>Yes</v>
      </c>
    </row>
    <row r="562" spans="1:34" x14ac:dyDescent="0.25">
      <c r="A562" s="1" t="s">
        <v>4837</v>
      </c>
      <c r="B562" s="1" t="s">
        <v>765</v>
      </c>
      <c r="C562" s="1" t="s">
        <v>545</v>
      </c>
      <c r="D562" s="1" t="s">
        <v>4838</v>
      </c>
      <c r="E562" s="1" t="s">
        <v>34158</v>
      </c>
      <c r="F562" s="1" t="s">
        <v>4839</v>
      </c>
      <c r="G562" t="str">
        <f t="shared" si="56"/>
        <v>Valid</v>
      </c>
      <c r="H562" s="1" t="s">
        <v>4840</v>
      </c>
      <c r="I562" t="str" cm="1">
        <f t="array" ref="I562">IF(OR(TRIM(H562)="",ISNUMBER(SEARCH("#",H562)),AA562&lt;Config!$B$8,SUMPRODUCT(--ISNUMBER(SEARCH({"a";"b";"c";"d";"e";"f";"g";"h";"i";"j";"k";"l";"m";"n";"o";"p";"q";"r";"s";"t";"u";"v";"w";"x";"y";"z"},H562)))&gt;0),"Invalid","Valid")</f>
        <v>Valid</v>
      </c>
      <c r="J562" s="1" t="s">
        <v>4841</v>
      </c>
      <c r="K562" s="1" t="s">
        <v>210</v>
      </c>
      <c r="L562" s="1" t="s">
        <v>179</v>
      </c>
      <c r="M562" s="1" t="s">
        <v>135</v>
      </c>
      <c r="N562" s="1" t="s">
        <v>31</v>
      </c>
      <c r="O562" s="1" t="s">
        <v>149</v>
      </c>
      <c r="P562" t="s">
        <v>53</v>
      </c>
      <c r="Q562" s="1" t="s">
        <v>181</v>
      </c>
      <c r="R562" s="1" t="s">
        <v>288</v>
      </c>
      <c r="S562" s="1" t="s">
        <v>4842</v>
      </c>
      <c r="T562" s="1" t="s">
        <v>4843</v>
      </c>
      <c r="U562" s="1" t="s">
        <v>666</v>
      </c>
      <c r="V562" s="1" t="s">
        <v>1273</v>
      </c>
      <c r="W562" s="1" t="s">
        <v>40</v>
      </c>
      <c r="X562" t="str">
        <f t="shared" si="57"/>
        <v>Complete</v>
      </c>
      <c r="Y562">
        <f>MAX(0,100-IF(G562="Invalid",Config!$B$5,0)-IF(I562="Invalid",Config!$B$6,0)-IF(X562="Incomplete",Config!$B$7,0)-IF(AF562="Yes",Config!$B$37,0))</f>
        <v>100</v>
      </c>
      <c r="Z562" s="1">
        <f>IF(OR(TRIM(B562)="",COUNTIF(Config!$B$15:$B$19,B562)&gt;0),1,0)+IF(OR(TRIM(C562)="",COUNTIF(Config!$B$15:$B$19,C562)&gt;0),1,0)+IF(OR(TRIM(F562)="",COUNTIF(Config!$B$15:$B$19,F562)&gt;0),1,0)+IF(OR(TRIM(H562)="",COUNTIF(Config!$B$15:$B$19,H562)&gt;0),1,0)+IF(OR(TRIM(E562)="",COUNTIF(Config!$B$15:$B$19,E562)&gt;0),1,0)+IF(OR(TRIM(K562)="",COUNTIF(Config!$B$15:$B$19,K562)&gt;0),1,0)+IF(OR(TRIM(P562)="",COUNTIF(Config!$B$15:$B$19,P562)&gt;0),1,0)+IF(OR(TRIM(R562)="",COUNTIF(Config!$B$15:$B$19,R562)&gt;0),1,0)</f>
        <v>0</v>
      </c>
      <c r="AA562" s="1" cm="1">
        <f t="array" ref="AA562">SUMPRODUCT(LEN(H562)-LEN(SUBSTITUTE(H562,{"0";"1";"2";"3";"4";"5";"6";"7";"8";"9"},"")))</f>
        <v>12</v>
      </c>
      <c r="AC562" t="str">
        <f t="shared" si="58"/>
        <v/>
      </c>
      <c r="AD562">
        <f t="shared" si="59"/>
        <v>1</v>
      </c>
      <c r="AE562">
        <f t="shared" si="60"/>
        <v>1</v>
      </c>
      <c r="AF562" t="str">
        <f t="shared" si="61"/>
        <v>No</v>
      </c>
      <c r="AG562" t="str">
        <f t="shared" ca="1" si="62"/>
        <v/>
      </c>
      <c r="AH562" t="str">
        <f ca="1">IF(OR(V562="",AG562=""),"Yes",IF(AG562&gt;Config!$B$41,"Yes","No"))</f>
        <v>Yes</v>
      </c>
    </row>
    <row r="563" spans="1:34" x14ac:dyDescent="0.25">
      <c r="A563" s="1" t="s">
        <v>4844</v>
      </c>
      <c r="B563" s="1" t="s">
        <v>1241</v>
      </c>
      <c r="C563" s="1" t="s">
        <v>323</v>
      </c>
      <c r="D563" s="1" t="s">
        <v>4845</v>
      </c>
      <c r="E563" s="1" t="s">
        <v>34167</v>
      </c>
      <c r="F563" s="1" t="s">
        <v>4846</v>
      </c>
      <c r="G563" t="str">
        <f t="shared" si="56"/>
        <v>Valid</v>
      </c>
      <c r="H563" s="1" t="s">
        <v>4847</v>
      </c>
      <c r="I563" t="str" cm="1">
        <f t="array" ref="I563">IF(OR(TRIM(H563)="",ISNUMBER(SEARCH("#",H563)),AA563&lt;Config!$B$8,SUMPRODUCT(--ISNUMBER(SEARCH({"a";"b";"c";"d";"e";"f";"g";"h";"i";"j";"k";"l";"m";"n";"o";"p";"q";"r";"s";"t";"u";"v";"w";"x";"y";"z"},H563)))&gt;0),"Invalid","Valid")</f>
        <v>Valid</v>
      </c>
      <c r="J563" s="1" t="s">
        <v>4848</v>
      </c>
      <c r="K563" s="1" t="s">
        <v>1001</v>
      </c>
      <c r="L563" s="1" t="s">
        <v>49</v>
      </c>
      <c r="M563" s="1" t="s">
        <v>391</v>
      </c>
      <c r="N563" s="1" t="s">
        <v>86</v>
      </c>
      <c r="O563" s="1" t="s">
        <v>149</v>
      </c>
      <c r="P563" t="s">
        <v>344</v>
      </c>
      <c r="Q563" s="1" t="s">
        <v>345</v>
      </c>
      <c r="R563" s="1" t="s">
        <v>346</v>
      </c>
      <c r="S563" s="1" t="s">
        <v>4849</v>
      </c>
      <c r="T563" s="1" t="s">
        <v>4850</v>
      </c>
      <c r="U563" s="1" t="s">
        <v>4851</v>
      </c>
      <c r="V563" s="1" t="s">
        <v>1347</v>
      </c>
      <c r="W563" s="1" t="s">
        <v>125</v>
      </c>
      <c r="X563" t="str">
        <f t="shared" si="57"/>
        <v>Complete</v>
      </c>
      <c r="Y563">
        <f>MAX(0,100-IF(G563="Invalid",Config!$B$5,0)-IF(I563="Invalid",Config!$B$6,0)-IF(X563="Incomplete",Config!$B$7,0)-IF(AF563="Yes",Config!$B$37,0))</f>
        <v>100</v>
      </c>
      <c r="Z563" s="1">
        <f>IF(OR(TRIM(B563)="",COUNTIF(Config!$B$15:$B$19,B563)&gt;0),1,0)+IF(OR(TRIM(C563)="",COUNTIF(Config!$B$15:$B$19,C563)&gt;0),1,0)+IF(OR(TRIM(F563)="",COUNTIF(Config!$B$15:$B$19,F563)&gt;0),1,0)+IF(OR(TRIM(H563)="",COUNTIF(Config!$B$15:$B$19,H563)&gt;0),1,0)+IF(OR(TRIM(E563)="",COUNTIF(Config!$B$15:$B$19,E563)&gt;0),1,0)+IF(OR(TRIM(K563)="",COUNTIF(Config!$B$15:$B$19,K563)&gt;0),1,0)+IF(OR(TRIM(P563)="",COUNTIF(Config!$B$15:$B$19,P563)&gt;0),1,0)+IF(OR(TRIM(R563)="",COUNTIF(Config!$B$15:$B$19,R563)&gt;0),1,0)</f>
        <v>0</v>
      </c>
      <c r="AA563" s="1" cm="1">
        <f t="array" ref="AA563">SUMPRODUCT(LEN(H563)-LEN(SUBSTITUTE(H563,{"0";"1";"2";"3";"4";"5";"6";"7";"8";"9"},"")))</f>
        <v>10</v>
      </c>
      <c r="AC563" t="str">
        <f t="shared" si="58"/>
        <v/>
      </c>
      <c r="AD563">
        <f t="shared" si="59"/>
        <v>1</v>
      </c>
      <c r="AE563">
        <f t="shared" si="60"/>
        <v>1</v>
      </c>
      <c r="AF563" t="str">
        <f t="shared" si="61"/>
        <v>No</v>
      </c>
      <c r="AG563">
        <f t="shared" ca="1" si="62"/>
        <v>37</v>
      </c>
      <c r="AH563" t="str">
        <f ca="1">IF(OR(V563="",AG563=""),"Yes",IF(AG563&gt;Config!$B$41,"Yes","No"))</f>
        <v>No</v>
      </c>
    </row>
    <row r="564" spans="1:34" x14ac:dyDescent="0.25">
      <c r="A564" s="1" t="s">
        <v>4852</v>
      </c>
      <c r="B564" s="1" t="s">
        <v>431</v>
      </c>
      <c r="C564" s="1" t="s">
        <v>336</v>
      </c>
      <c r="D564" s="1" t="s">
        <v>4853</v>
      </c>
      <c r="E564" s="1" t="s">
        <v>34168</v>
      </c>
      <c r="F564" s="1" t="s">
        <v>4854</v>
      </c>
      <c r="G564" t="str">
        <f t="shared" si="56"/>
        <v>Valid</v>
      </c>
      <c r="H564" s="1" t="s">
        <v>4855</v>
      </c>
      <c r="I564" t="str" cm="1">
        <f t="array" ref="I564">IF(OR(TRIM(H564)="",ISNUMBER(SEARCH("#",H564)),AA564&lt;Config!$B$8,SUMPRODUCT(--ISNUMBER(SEARCH({"a";"b";"c";"d";"e";"f";"g";"h";"i";"j";"k";"l";"m";"n";"o";"p";"q";"r";"s";"t";"u";"v";"w";"x";"y";"z"},H564)))&gt;0),"Invalid","Valid")</f>
        <v>Valid</v>
      </c>
      <c r="J564" s="1" t="s">
        <v>4856</v>
      </c>
      <c r="K564" s="1" t="s">
        <v>117</v>
      </c>
      <c r="L564" s="1" t="s">
        <v>67</v>
      </c>
      <c r="M564" s="1" t="s">
        <v>251</v>
      </c>
      <c r="N564" s="1" t="s">
        <v>68</v>
      </c>
      <c r="O564" s="1" t="s">
        <v>69</v>
      </c>
      <c r="P564" t="s">
        <v>53</v>
      </c>
      <c r="Q564" s="1" t="s">
        <v>181</v>
      </c>
      <c r="R564" s="1" t="s">
        <v>198</v>
      </c>
      <c r="S564" s="1" t="s">
        <v>4857</v>
      </c>
      <c r="T564" s="1" t="s">
        <v>4858</v>
      </c>
      <c r="U564" s="1" t="s">
        <v>4859</v>
      </c>
      <c r="V564" s="1" t="s">
        <v>140</v>
      </c>
      <c r="W564" s="1" t="s">
        <v>33823</v>
      </c>
      <c r="X564" t="str">
        <f t="shared" si="57"/>
        <v>Complete</v>
      </c>
      <c r="Y564">
        <f>MAX(0,100-IF(G564="Invalid",Config!$B$5,0)-IF(I564="Invalid",Config!$B$6,0)-IF(X564="Incomplete",Config!$B$7,0)-IF(AF564="Yes",Config!$B$37,0))</f>
        <v>100</v>
      </c>
      <c r="Z564" s="1">
        <f>IF(OR(TRIM(B564)="",COUNTIF(Config!$B$15:$B$19,B564)&gt;0),1,0)+IF(OR(TRIM(C564)="",COUNTIF(Config!$B$15:$B$19,C564)&gt;0),1,0)+IF(OR(TRIM(F564)="",COUNTIF(Config!$B$15:$B$19,F564)&gt;0),1,0)+IF(OR(TRIM(H564)="",COUNTIF(Config!$B$15:$B$19,H564)&gt;0),1,0)+IF(OR(TRIM(E564)="",COUNTIF(Config!$B$15:$B$19,E564)&gt;0),1,0)+IF(OR(TRIM(K564)="",COUNTIF(Config!$B$15:$B$19,K564)&gt;0),1,0)+IF(OR(TRIM(P564)="",COUNTIF(Config!$B$15:$B$19,P564)&gt;0),1,0)+IF(OR(TRIM(R564)="",COUNTIF(Config!$B$15:$B$19,R564)&gt;0),1,0)</f>
        <v>0</v>
      </c>
      <c r="AA564" s="1" cm="1">
        <f t="array" ref="AA564">SUMPRODUCT(LEN(H564)-LEN(SUBSTITUTE(H564,{"0";"1";"2";"3";"4";"5";"6";"7";"8";"9"},"")))</f>
        <v>10</v>
      </c>
      <c r="AC564" t="str">
        <f t="shared" si="58"/>
        <v/>
      </c>
      <c r="AD564">
        <f t="shared" si="59"/>
        <v>1</v>
      </c>
      <c r="AE564">
        <f t="shared" si="60"/>
        <v>1</v>
      </c>
      <c r="AF564" t="str">
        <f t="shared" si="61"/>
        <v>No</v>
      </c>
      <c r="AG564">
        <f t="shared" ca="1" si="62"/>
        <v>37</v>
      </c>
      <c r="AH564" t="str">
        <f ca="1">IF(OR(V564="",AG564=""),"Yes",IF(AG564&gt;Config!$B$41,"Yes","No"))</f>
        <v>No</v>
      </c>
    </row>
    <row r="565" spans="1:34" x14ac:dyDescent="0.25">
      <c r="A565" s="1" t="s">
        <v>4860</v>
      </c>
      <c r="B565" s="1" t="s">
        <v>33815</v>
      </c>
      <c r="C565" s="1" t="s">
        <v>445</v>
      </c>
      <c r="D565" s="1" t="s">
        <v>445</v>
      </c>
      <c r="E565" s="1" t="s">
        <v>477</v>
      </c>
      <c r="F565" s="1" t="s">
        <v>4861</v>
      </c>
      <c r="G565" t="str">
        <f t="shared" si="56"/>
        <v>Valid</v>
      </c>
      <c r="H565" s="1" t="s">
        <v>4862</v>
      </c>
      <c r="I565" t="str" cm="1">
        <f t="array" ref="I565">IF(OR(TRIM(H565)="",ISNUMBER(SEARCH("#",H565)),AA565&lt;Config!$B$8,SUMPRODUCT(--ISNUMBER(SEARCH({"a";"b";"c";"d";"e";"f";"g";"h";"i";"j";"k";"l";"m";"n";"o";"p";"q";"r";"s";"t";"u";"v";"w";"x";"y";"z"},H565)))&gt;0),"Invalid","Valid")</f>
        <v>Valid</v>
      </c>
      <c r="J565" s="1" t="s">
        <v>4863</v>
      </c>
      <c r="K565" s="1" t="s">
        <v>625</v>
      </c>
      <c r="L565" s="1" t="s">
        <v>84</v>
      </c>
      <c r="M565" s="1" t="s">
        <v>50</v>
      </c>
      <c r="N565" s="1" t="s">
        <v>252</v>
      </c>
      <c r="O565" s="1" t="s">
        <v>196</v>
      </c>
      <c r="P565" t="s">
        <v>53</v>
      </c>
      <c r="Q565" s="1" t="s">
        <v>150</v>
      </c>
      <c r="R565" s="1" t="s">
        <v>415</v>
      </c>
      <c r="S565" s="1" t="s">
        <v>4864</v>
      </c>
      <c r="T565" s="1" t="s">
        <v>4865</v>
      </c>
      <c r="U565" s="1" t="s">
        <v>4866</v>
      </c>
      <c r="V565" s="1" t="s">
        <v>4867</v>
      </c>
      <c r="W565" s="1" t="s">
        <v>202</v>
      </c>
      <c r="X565" t="str">
        <f t="shared" si="57"/>
        <v>Incomplete</v>
      </c>
      <c r="Y565">
        <f>MAX(0,100-IF(G565="Invalid",Config!$B$5,0)-IF(I565="Invalid",Config!$B$6,0)-IF(X565="Incomplete",Config!$B$7,0)-IF(AF565="Yes",Config!$B$37,0))</f>
        <v>35</v>
      </c>
      <c r="Z565" s="1">
        <f>IF(OR(TRIM(B565)="",COUNTIF(Config!$B$15:$B$19,B565)&gt;0),1,0)+IF(OR(TRIM(C565)="",COUNTIF(Config!$B$15:$B$19,C565)&gt;0),1,0)+IF(OR(TRIM(F565)="",COUNTIF(Config!$B$15:$B$19,F565)&gt;0),1,0)+IF(OR(TRIM(H565)="",COUNTIF(Config!$B$15:$B$19,H565)&gt;0),1,0)+IF(OR(TRIM(E565)="",COUNTIF(Config!$B$15:$B$19,E565)&gt;0),1,0)+IF(OR(TRIM(K565)="",COUNTIF(Config!$B$15:$B$19,K565)&gt;0),1,0)+IF(OR(TRIM(P565)="",COUNTIF(Config!$B$15:$B$19,P565)&gt;0),1,0)+IF(OR(TRIM(R565)="",COUNTIF(Config!$B$15:$B$19,R565)&gt;0),1,0)</f>
        <v>1</v>
      </c>
      <c r="AA565" s="1" cm="1">
        <f t="array" ref="AA565">SUMPRODUCT(LEN(H565)-LEN(SUBSTITUTE(H565,{"0";"1";"2";"3";"4";"5";"6";"7";"8";"9"},"")))</f>
        <v>10</v>
      </c>
      <c r="AC565" t="str">
        <f t="shared" si="58"/>
        <v>Incomplete Profile; Potential Duplicate</v>
      </c>
      <c r="AD565">
        <f t="shared" si="59"/>
        <v>2</v>
      </c>
      <c r="AE565">
        <f t="shared" si="60"/>
        <v>1</v>
      </c>
      <c r="AF565" t="str">
        <f t="shared" si="61"/>
        <v>Yes</v>
      </c>
      <c r="AG565">
        <f t="shared" ca="1" si="62"/>
        <v>107</v>
      </c>
      <c r="AH565" t="str">
        <f ca="1">IF(OR(V565="",AG565=""),"Yes",IF(AG565&gt;Config!$B$41,"Yes","No"))</f>
        <v>No</v>
      </c>
    </row>
    <row r="566" spans="1:34" x14ac:dyDescent="0.25">
      <c r="A566" s="1" t="s">
        <v>4868</v>
      </c>
      <c r="B566" s="1" t="s">
        <v>917</v>
      </c>
      <c r="C566" s="1" t="s">
        <v>23</v>
      </c>
      <c r="D566" s="1" t="s">
        <v>4869</v>
      </c>
      <c r="E566" s="1" t="s">
        <v>34169</v>
      </c>
      <c r="F566" s="1" t="s">
        <v>4870</v>
      </c>
      <c r="G566" t="str">
        <f t="shared" si="56"/>
        <v>Valid</v>
      </c>
      <c r="H566" s="1" t="s">
        <v>4871</v>
      </c>
      <c r="I566" t="str" cm="1">
        <f t="array" ref="I566">IF(OR(TRIM(H566)="",ISNUMBER(SEARCH("#",H566)),AA566&lt;Config!$B$8,SUMPRODUCT(--ISNUMBER(SEARCH({"a";"b";"c";"d";"e";"f";"g";"h";"i";"j";"k";"l";"m";"n";"o";"p";"q";"r";"s";"t";"u";"v";"w";"x";"y";"z"},H566)))&gt;0),"Invalid","Valid")</f>
        <v>Valid</v>
      </c>
      <c r="J566" s="1" t="s">
        <v>4872</v>
      </c>
      <c r="K566" s="1" t="s">
        <v>195</v>
      </c>
      <c r="L566" s="1" t="s">
        <v>67</v>
      </c>
      <c r="M566" s="1" t="s">
        <v>33827</v>
      </c>
      <c r="N566" s="1" t="s">
        <v>31</v>
      </c>
      <c r="O566" s="1" t="s">
        <v>196</v>
      </c>
      <c r="P566" t="s">
        <v>53</v>
      </c>
      <c r="Q566" s="1" t="s">
        <v>55</v>
      </c>
      <c r="R566" s="1" t="s">
        <v>70</v>
      </c>
      <c r="S566" s="1" t="s">
        <v>4873</v>
      </c>
      <c r="T566" s="1" t="s">
        <v>4874</v>
      </c>
      <c r="U566" s="1" t="s">
        <v>4875</v>
      </c>
      <c r="V566" s="1" t="s">
        <v>1521</v>
      </c>
      <c r="W566" s="1" t="s">
        <v>202</v>
      </c>
      <c r="X566" t="str">
        <f t="shared" si="57"/>
        <v>Complete</v>
      </c>
      <c r="Y566">
        <f>MAX(0,100-IF(G566="Invalid",Config!$B$5,0)-IF(I566="Invalid",Config!$B$6,0)-IF(X566="Incomplete",Config!$B$7,0)-IF(AF566="Yes",Config!$B$37,0))</f>
        <v>100</v>
      </c>
      <c r="Z566" s="1">
        <f>IF(OR(TRIM(B566)="",COUNTIF(Config!$B$15:$B$19,B566)&gt;0),1,0)+IF(OR(TRIM(C566)="",COUNTIF(Config!$B$15:$B$19,C566)&gt;0),1,0)+IF(OR(TRIM(F566)="",COUNTIF(Config!$B$15:$B$19,F566)&gt;0),1,0)+IF(OR(TRIM(H566)="",COUNTIF(Config!$B$15:$B$19,H566)&gt;0),1,0)+IF(OR(TRIM(E566)="",COUNTIF(Config!$B$15:$B$19,E566)&gt;0),1,0)+IF(OR(TRIM(K566)="",COUNTIF(Config!$B$15:$B$19,K566)&gt;0),1,0)+IF(OR(TRIM(P566)="",COUNTIF(Config!$B$15:$B$19,P566)&gt;0),1,0)+IF(OR(TRIM(R566)="",COUNTIF(Config!$B$15:$B$19,R566)&gt;0),1,0)</f>
        <v>0</v>
      </c>
      <c r="AA566" s="1" cm="1">
        <f t="array" ref="AA566">SUMPRODUCT(LEN(H566)-LEN(SUBSTITUTE(H566,{"0";"1";"2";"3";"4";"5";"6";"7";"8";"9"},"")))</f>
        <v>12</v>
      </c>
      <c r="AC566" t="str">
        <f t="shared" si="58"/>
        <v/>
      </c>
      <c r="AD566">
        <f t="shared" si="59"/>
        <v>1</v>
      </c>
      <c r="AE566">
        <f t="shared" si="60"/>
        <v>1</v>
      </c>
      <c r="AF566" t="str">
        <f t="shared" si="61"/>
        <v>No</v>
      </c>
      <c r="AG566">
        <f t="shared" ca="1" si="62"/>
        <v>37</v>
      </c>
      <c r="AH566" t="str">
        <f ca="1">IF(OR(V566="",AG566=""),"Yes",IF(AG566&gt;Config!$B$41,"Yes","No"))</f>
        <v>No</v>
      </c>
    </row>
    <row r="567" spans="1:34" x14ac:dyDescent="0.25">
      <c r="A567" s="1" t="s">
        <v>4876</v>
      </c>
      <c r="B567" s="1" t="s">
        <v>1557</v>
      </c>
      <c r="C567" s="1" t="s">
        <v>97</v>
      </c>
      <c r="D567" s="1" t="s">
        <v>4877</v>
      </c>
      <c r="E567" s="1" t="s">
        <v>34135</v>
      </c>
      <c r="F567" s="1" t="s">
        <v>4878</v>
      </c>
      <c r="G567" t="str">
        <f t="shared" si="56"/>
        <v>Valid</v>
      </c>
      <c r="H567" s="1" t="s">
        <v>4879</v>
      </c>
      <c r="I567" t="str" cm="1">
        <f t="array" ref="I567">IF(OR(TRIM(H567)="",ISNUMBER(SEARCH("#",H567)),AA567&lt;Config!$B$8,SUMPRODUCT(--ISNUMBER(SEARCH({"a";"b";"c";"d";"e";"f";"g";"h";"i";"j";"k";"l";"m";"n";"o";"p";"q";"r";"s";"t";"u";"v";"w";"x";"y";"z"},H567)))&gt;0),"Invalid","Valid")</f>
        <v>Valid</v>
      </c>
      <c r="J567" s="1" t="s">
        <v>4880</v>
      </c>
      <c r="K567" s="1" t="s">
        <v>83</v>
      </c>
      <c r="L567" s="1" t="s">
        <v>450</v>
      </c>
      <c r="M567" s="1" t="s">
        <v>343</v>
      </c>
      <c r="N567" s="1" t="s">
        <v>224</v>
      </c>
      <c r="O567" s="1" t="s">
        <v>149</v>
      </c>
      <c r="P567" t="s">
        <v>53</v>
      </c>
      <c r="Q567" s="1" t="s">
        <v>55</v>
      </c>
      <c r="R567" s="1" t="s">
        <v>198</v>
      </c>
      <c r="S567" s="1" t="s">
        <v>4881</v>
      </c>
      <c r="T567" s="1" t="s">
        <v>4882</v>
      </c>
      <c r="U567" s="1" t="s">
        <v>964</v>
      </c>
      <c r="V567" s="1" t="s">
        <v>4883</v>
      </c>
      <c r="W567" s="1" t="s">
        <v>125</v>
      </c>
      <c r="X567" t="str">
        <f t="shared" si="57"/>
        <v>Complete</v>
      </c>
      <c r="Y567">
        <f>MAX(0,100-IF(G567="Invalid",Config!$B$5,0)-IF(I567="Invalid",Config!$B$6,0)-IF(X567="Incomplete",Config!$B$7,0)-IF(AF567="Yes",Config!$B$37,0))</f>
        <v>75</v>
      </c>
      <c r="Z567" s="1">
        <f>IF(OR(TRIM(B567)="",COUNTIF(Config!$B$15:$B$19,B567)&gt;0),1,0)+IF(OR(TRIM(C567)="",COUNTIF(Config!$B$15:$B$19,C567)&gt;0),1,0)+IF(OR(TRIM(F567)="",COUNTIF(Config!$B$15:$B$19,F567)&gt;0),1,0)+IF(OR(TRIM(H567)="",COUNTIF(Config!$B$15:$B$19,H567)&gt;0),1,0)+IF(OR(TRIM(E567)="",COUNTIF(Config!$B$15:$B$19,E567)&gt;0),1,0)+IF(OR(TRIM(K567)="",COUNTIF(Config!$B$15:$B$19,K567)&gt;0),1,0)+IF(OR(TRIM(P567)="",COUNTIF(Config!$B$15:$B$19,P567)&gt;0),1,0)+IF(OR(TRIM(R567)="",COUNTIF(Config!$B$15:$B$19,R567)&gt;0),1,0)</f>
        <v>0</v>
      </c>
      <c r="AA567" s="1" cm="1">
        <f t="array" ref="AA567">SUMPRODUCT(LEN(H567)-LEN(SUBSTITUTE(H567,{"0";"1";"2";"3";"4";"5";"6";"7";"8";"9"},"")))</f>
        <v>10</v>
      </c>
      <c r="AC567" t="str">
        <f t="shared" si="58"/>
        <v>Potential Duplicate</v>
      </c>
      <c r="AD567">
        <f t="shared" si="59"/>
        <v>2</v>
      </c>
      <c r="AE567">
        <f t="shared" si="60"/>
        <v>1</v>
      </c>
      <c r="AF567" t="str">
        <f t="shared" si="61"/>
        <v>Yes</v>
      </c>
      <c r="AG567">
        <f t="shared" ca="1" si="62"/>
        <v>210</v>
      </c>
      <c r="AH567" t="str">
        <f ca="1">IF(OR(V567="",AG567=""),"Yes",IF(AG567&gt;Config!$B$41,"Yes","No"))</f>
        <v>No</v>
      </c>
    </row>
    <row r="568" spans="1:34" x14ac:dyDescent="0.25">
      <c r="A568" s="1" t="s">
        <v>4884</v>
      </c>
      <c r="B568" s="1" t="s">
        <v>747</v>
      </c>
      <c r="C568" s="1" t="s">
        <v>996</v>
      </c>
      <c r="D568" s="1" t="s">
        <v>4885</v>
      </c>
      <c r="E568" s="1" t="s">
        <v>34170</v>
      </c>
      <c r="F568" s="1" t="s">
        <v>1332</v>
      </c>
      <c r="G568" t="str">
        <f t="shared" si="56"/>
        <v>Valid</v>
      </c>
      <c r="H568" s="1" t="s">
        <v>4886</v>
      </c>
      <c r="I568" t="str" cm="1">
        <f t="array" ref="I568">IF(OR(TRIM(H568)="",ISNUMBER(SEARCH("#",H568)),AA568&lt;Config!$B$8,SUMPRODUCT(--ISNUMBER(SEARCH({"a";"b";"c";"d";"e";"f";"g";"h";"i";"j";"k";"l";"m";"n";"o";"p";"q";"r";"s";"t";"u";"v";"w";"x";"y";"z"},H568)))&gt;0),"Invalid","Valid")</f>
        <v>Valid</v>
      </c>
      <c r="J568" s="1" t="s">
        <v>4887</v>
      </c>
      <c r="K568" s="1" t="s">
        <v>178</v>
      </c>
      <c r="L568" s="1" t="s">
        <v>450</v>
      </c>
      <c r="M568" s="1" t="s">
        <v>235</v>
      </c>
      <c r="N568" s="1" t="s">
        <v>68</v>
      </c>
      <c r="O568" s="1" t="s">
        <v>196</v>
      </c>
      <c r="P568" t="s">
        <v>344</v>
      </c>
      <c r="Q568" s="1" t="s">
        <v>1199</v>
      </c>
      <c r="R568" s="1" t="s">
        <v>1200</v>
      </c>
      <c r="S568" s="1" t="s">
        <v>4888</v>
      </c>
      <c r="T568" s="1" t="s">
        <v>4889</v>
      </c>
      <c r="U568" s="1" t="s">
        <v>4890</v>
      </c>
      <c r="V568" s="1" t="s">
        <v>216</v>
      </c>
      <c r="W568" s="1" t="s">
        <v>202</v>
      </c>
      <c r="X568" t="str">
        <f t="shared" si="57"/>
        <v>Complete</v>
      </c>
      <c r="Y568">
        <f>MAX(0,100-IF(G568="Invalid",Config!$B$5,0)-IF(I568="Invalid",Config!$B$6,0)-IF(X568="Incomplete",Config!$B$7,0)-IF(AF568="Yes",Config!$B$37,0))</f>
        <v>75</v>
      </c>
      <c r="Z568" s="1">
        <f>IF(OR(TRIM(B568)="",COUNTIF(Config!$B$15:$B$19,B568)&gt;0),1,0)+IF(OR(TRIM(C568)="",COUNTIF(Config!$B$15:$B$19,C568)&gt;0),1,0)+IF(OR(TRIM(F568)="",COUNTIF(Config!$B$15:$B$19,F568)&gt;0),1,0)+IF(OR(TRIM(H568)="",COUNTIF(Config!$B$15:$B$19,H568)&gt;0),1,0)+IF(OR(TRIM(E568)="",COUNTIF(Config!$B$15:$B$19,E568)&gt;0),1,0)+IF(OR(TRIM(K568)="",COUNTIF(Config!$B$15:$B$19,K568)&gt;0),1,0)+IF(OR(TRIM(P568)="",COUNTIF(Config!$B$15:$B$19,P568)&gt;0),1,0)+IF(OR(TRIM(R568)="",COUNTIF(Config!$B$15:$B$19,R568)&gt;0),1,0)</f>
        <v>0</v>
      </c>
      <c r="AA568" s="1" cm="1">
        <f t="array" ref="AA568">SUMPRODUCT(LEN(H568)-LEN(SUBSTITUTE(H568,{"0";"1";"2";"3";"4";"5";"6";"7";"8";"9"},"")))</f>
        <v>11</v>
      </c>
      <c r="AC568" t="str">
        <f t="shared" si="58"/>
        <v>Potential Duplicate</v>
      </c>
      <c r="AD568">
        <f t="shared" si="59"/>
        <v>2</v>
      </c>
      <c r="AE568">
        <f t="shared" si="60"/>
        <v>1</v>
      </c>
      <c r="AF568" t="str">
        <f t="shared" si="61"/>
        <v>Yes</v>
      </c>
      <c r="AG568">
        <f t="shared" ca="1" si="62"/>
        <v>174</v>
      </c>
      <c r="AH568" t="str">
        <f ca="1">IF(OR(V568="",AG568=""),"Yes",IF(AG568&gt;Config!$B$41,"Yes","No"))</f>
        <v>No</v>
      </c>
    </row>
    <row r="569" spans="1:34" x14ac:dyDescent="0.25">
      <c r="A569" s="1" t="s">
        <v>4891</v>
      </c>
      <c r="B569" s="1" t="s">
        <v>1068</v>
      </c>
      <c r="C569" s="1" t="s">
        <v>1068</v>
      </c>
      <c r="D569" s="1" t="s">
        <v>4892</v>
      </c>
      <c r="E569" s="1" t="s">
        <v>33824</v>
      </c>
      <c r="F569" s="1" t="s">
        <v>4893</v>
      </c>
      <c r="G569" t="str">
        <f t="shared" si="56"/>
        <v>Valid</v>
      </c>
      <c r="H569" s="1" t="s">
        <v>4894</v>
      </c>
      <c r="I569" t="str" cm="1">
        <f t="array" ref="I569">IF(OR(TRIM(H569)="",ISNUMBER(SEARCH("#",H569)),AA569&lt;Config!$B$8,SUMPRODUCT(--ISNUMBER(SEARCH({"a";"b";"c";"d";"e";"f";"g";"h";"i";"j";"k";"l";"m";"n";"o";"p";"q";"r";"s";"t";"u";"v";"w";"x";"y";"z"},H569)))&gt;0),"Invalid","Valid")</f>
        <v>Valid</v>
      </c>
      <c r="J569" s="1" t="s">
        <v>4895</v>
      </c>
      <c r="K569" s="1" t="s">
        <v>28</v>
      </c>
      <c r="L569" s="1" t="s">
        <v>265</v>
      </c>
      <c r="M569" s="1" t="s">
        <v>33827</v>
      </c>
      <c r="N569" s="1" t="s">
        <v>68</v>
      </c>
      <c r="O569" s="1" t="s">
        <v>149</v>
      </c>
      <c r="P569" t="s">
        <v>53</v>
      </c>
      <c r="Q569" s="1" t="s">
        <v>54</v>
      </c>
      <c r="R569" s="1" t="s">
        <v>415</v>
      </c>
      <c r="S569" s="1" t="s">
        <v>4896</v>
      </c>
      <c r="T569" s="1" t="s">
        <v>4897</v>
      </c>
      <c r="U569" s="1" t="s">
        <v>4898</v>
      </c>
      <c r="V569" s="1" t="s">
        <v>4899</v>
      </c>
      <c r="W569" s="1" t="s">
        <v>40</v>
      </c>
      <c r="X569" t="str">
        <f t="shared" si="57"/>
        <v>Complete</v>
      </c>
      <c r="Y569">
        <f>MAX(0,100-IF(G569="Invalid",Config!$B$5,0)-IF(I569="Invalid",Config!$B$6,0)-IF(X569="Incomplete",Config!$B$7,0)-IF(AF569="Yes",Config!$B$37,0))</f>
        <v>75</v>
      </c>
      <c r="Z569" s="1">
        <f>IF(OR(TRIM(B569)="",COUNTIF(Config!$B$15:$B$19,B569)&gt;0),1,0)+IF(OR(TRIM(C569)="",COUNTIF(Config!$B$15:$B$19,C569)&gt;0),1,0)+IF(OR(TRIM(F569)="",COUNTIF(Config!$B$15:$B$19,F569)&gt;0),1,0)+IF(OR(TRIM(H569)="",COUNTIF(Config!$B$15:$B$19,H569)&gt;0),1,0)+IF(OR(TRIM(E569)="",COUNTIF(Config!$B$15:$B$19,E569)&gt;0),1,0)+IF(OR(TRIM(K569)="",COUNTIF(Config!$B$15:$B$19,K569)&gt;0),1,0)+IF(OR(TRIM(P569)="",COUNTIF(Config!$B$15:$B$19,P569)&gt;0),1,0)+IF(OR(TRIM(R569)="",COUNTIF(Config!$B$15:$B$19,R569)&gt;0),1,0)</f>
        <v>0</v>
      </c>
      <c r="AA569" s="1" cm="1">
        <f t="array" ref="AA569">SUMPRODUCT(LEN(H569)-LEN(SUBSTITUTE(H569,{"0";"1";"2";"3";"4";"5";"6";"7";"8";"9"},"")))</f>
        <v>12</v>
      </c>
      <c r="AC569" t="str">
        <f t="shared" si="58"/>
        <v>Potential Duplicate</v>
      </c>
      <c r="AD569">
        <f t="shared" si="59"/>
        <v>1</v>
      </c>
      <c r="AE569">
        <f t="shared" si="60"/>
        <v>2</v>
      </c>
      <c r="AF569" t="str">
        <f t="shared" si="61"/>
        <v>Yes</v>
      </c>
      <c r="AG569">
        <f t="shared" ca="1" si="62"/>
        <v>641</v>
      </c>
      <c r="AH569" t="str">
        <f ca="1">IF(OR(V569="",AG569=""),"Yes",IF(AG569&gt;Config!$B$41,"Yes","No"))</f>
        <v>Yes</v>
      </c>
    </row>
    <row r="570" spans="1:34" x14ac:dyDescent="0.25">
      <c r="A570" s="1" t="s">
        <v>4900</v>
      </c>
      <c r="B570" s="1" t="s">
        <v>1241</v>
      </c>
      <c r="C570" s="1" t="s">
        <v>996</v>
      </c>
      <c r="D570" s="1" t="s">
        <v>1891</v>
      </c>
      <c r="E570" s="1" t="s">
        <v>34171</v>
      </c>
      <c r="F570" s="1" t="s">
        <v>4901</v>
      </c>
      <c r="G570" t="str">
        <f t="shared" si="56"/>
        <v>Valid</v>
      </c>
      <c r="H570" s="1" t="s">
        <v>4902</v>
      </c>
      <c r="I570" t="str" cm="1">
        <f t="array" ref="I570">IF(OR(TRIM(H570)="",ISNUMBER(SEARCH("#",H570)),AA570&lt;Config!$B$8,SUMPRODUCT(--ISNUMBER(SEARCH({"a";"b";"c";"d";"e";"f";"g";"h";"i";"j";"k";"l";"m";"n";"o";"p";"q";"r";"s";"t";"u";"v";"w";"x";"y";"z"},H570)))&gt;0),"Invalid","Valid")</f>
        <v>Valid</v>
      </c>
      <c r="J570" s="1" t="s">
        <v>4903</v>
      </c>
      <c r="K570" s="1" t="s">
        <v>195</v>
      </c>
      <c r="L570" s="1" t="s">
        <v>67</v>
      </c>
      <c r="M570" s="1" t="s">
        <v>33827</v>
      </c>
      <c r="N570" s="1" t="s">
        <v>713</v>
      </c>
      <c r="O570" s="1" t="s">
        <v>69</v>
      </c>
      <c r="P570" t="s">
        <v>328</v>
      </c>
      <c r="Q570" s="1" t="s">
        <v>33838</v>
      </c>
      <c r="R570" s="1" t="s">
        <v>330</v>
      </c>
      <c r="S570" s="1" t="s">
        <v>4904</v>
      </c>
      <c r="T570" s="1" t="s">
        <v>4905</v>
      </c>
      <c r="U570" s="1" t="s">
        <v>4906</v>
      </c>
      <c r="V570" s="1" t="s">
        <v>4907</v>
      </c>
      <c r="W570" s="1" t="s">
        <v>60</v>
      </c>
      <c r="X570" t="str">
        <f t="shared" si="57"/>
        <v>Complete</v>
      </c>
      <c r="Y570">
        <f>MAX(0,100-IF(G570="Invalid",Config!$B$5,0)-IF(I570="Invalid",Config!$B$6,0)-IF(X570="Incomplete",Config!$B$7,0)-IF(AF570="Yes",Config!$B$37,0))</f>
        <v>100</v>
      </c>
      <c r="Z570" s="1">
        <f>IF(OR(TRIM(B570)="",COUNTIF(Config!$B$15:$B$19,B570)&gt;0),1,0)+IF(OR(TRIM(C570)="",COUNTIF(Config!$B$15:$B$19,C570)&gt;0),1,0)+IF(OR(TRIM(F570)="",COUNTIF(Config!$B$15:$B$19,F570)&gt;0),1,0)+IF(OR(TRIM(H570)="",COUNTIF(Config!$B$15:$B$19,H570)&gt;0),1,0)+IF(OR(TRIM(E570)="",COUNTIF(Config!$B$15:$B$19,E570)&gt;0),1,0)+IF(OR(TRIM(K570)="",COUNTIF(Config!$B$15:$B$19,K570)&gt;0),1,0)+IF(OR(TRIM(P570)="",COUNTIF(Config!$B$15:$B$19,P570)&gt;0),1,0)+IF(OR(TRIM(R570)="",COUNTIF(Config!$B$15:$B$19,R570)&gt;0),1,0)</f>
        <v>0</v>
      </c>
      <c r="AA570" s="1" cm="1">
        <f t="array" ref="AA570">SUMPRODUCT(LEN(H570)-LEN(SUBSTITUTE(H570,{"0";"1";"2";"3";"4";"5";"6";"7";"8";"9"},"")))</f>
        <v>11</v>
      </c>
      <c r="AC570" t="str">
        <f t="shared" si="58"/>
        <v/>
      </c>
      <c r="AD570">
        <f t="shared" si="59"/>
        <v>1</v>
      </c>
      <c r="AE570">
        <f t="shared" si="60"/>
        <v>1</v>
      </c>
      <c r="AF570" t="str">
        <f t="shared" si="61"/>
        <v>No</v>
      </c>
      <c r="AG570">
        <f t="shared" ca="1" si="62"/>
        <v>96</v>
      </c>
      <c r="AH570" t="str">
        <f ca="1">IF(OR(V570="",AG570=""),"Yes",IF(AG570&gt;Config!$B$41,"Yes","No"))</f>
        <v>No</v>
      </c>
    </row>
    <row r="571" spans="1:34" x14ac:dyDescent="0.25">
      <c r="A571" s="1" t="s">
        <v>4908</v>
      </c>
      <c r="B571" s="1" t="s">
        <v>4909</v>
      </c>
      <c r="C571" s="1" t="s">
        <v>1389</v>
      </c>
      <c r="D571" s="1" t="s">
        <v>4910</v>
      </c>
      <c r="E571" s="1" t="s">
        <v>34172</v>
      </c>
      <c r="F571" s="1" t="s">
        <v>4911</v>
      </c>
      <c r="G571" t="str">
        <f t="shared" si="56"/>
        <v>Valid</v>
      </c>
      <c r="H571" s="1" t="s">
        <v>4912</v>
      </c>
      <c r="I571" t="str" cm="1">
        <f t="array" ref="I571">IF(OR(TRIM(H571)="",ISNUMBER(SEARCH("#",H571)),AA571&lt;Config!$B$8,SUMPRODUCT(--ISNUMBER(SEARCH({"a";"b";"c";"d";"e";"f";"g";"h";"i";"j";"k";"l";"m";"n";"o";"p";"q";"r";"s";"t";"u";"v";"w";"x";"y";"z"},H571)))&gt;0),"Invalid","Valid")</f>
        <v>Valid</v>
      </c>
      <c r="J571" s="1" t="s">
        <v>4913</v>
      </c>
      <c r="K571" s="1" t="s">
        <v>66</v>
      </c>
      <c r="L571" s="1" t="s">
        <v>102</v>
      </c>
      <c r="M571" s="1" t="s">
        <v>33825</v>
      </c>
      <c r="N571" s="1" t="s">
        <v>31</v>
      </c>
      <c r="O571" s="1" t="s">
        <v>69</v>
      </c>
      <c r="P571" t="s">
        <v>53</v>
      </c>
      <c r="Q571" s="1" t="s">
        <v>181</v>
      </c>
      <c r="R571" s="1" t="s">
        <v>197</v>
      </c>
      <c r="S571" s="1" t="s">
        <v>2992</v>
      </c>
      <c r="T571" s="1" t="s">
        <v>4914</v>
      </c>
      <c r="U571" s="1" t="s">
        <v>3456</v>
      </c>
      <c r="V571" s="1" t="s">
        <v>140</v>
      </c>
      <c r="W571" s="1" t="s">
        <v>94</v>
      </c>
      <c r="X571" t="str">
        <f t="shared" si="57"/>
        <v>Complete</v>
      </c>
      <c r="Y571">
        <f>MAX(0,100-IF(G571="Invalid",Config!$B$5,0)-IF(I571="Invalid",Config!$B$6,0)-IF(X571="Incomplete",Config!$B$7,0)-IF(AF571="Yes",Config!$B$37,0))</f>
        <v>75</v>
      </c>
      <c r="Z571" s="1">
        <f>IF(OR(TRIM(B571)="",COUNTIF(Config!$B$15:$B$19,B571)&gt;0),1,0)+IF(OR(TRIM(C571)="",COUNTIF(Config!$B$15:$B$19,C571)&gt;0),1,0)+IF(OR(TRIM(F571)="",COUNTIF(Config!$B$15:$B$19,F571)&gt;0),1,0)+IF(OR(TRIM(H571)="",COUNTIF(Config!$B$15:$B$19,H571)&gt;0),1,0)+IF(OR(TRIM(E571)="",COUNTIF(Config!$B$15:$B$19,E571)&gt;0),1,0)+IF(OR(TRIM(K571)="",COUNTIF(Config!$B$15:$B$19,K571)&gt;0),1,0)+IF(OR(TRIM(P571)="",COUNTIF(Config!$B$15:$B$19,P571)&gt;0),1,0)+IF(OR(TRIM(R571)="",COUNTIF(Config!$B$15:$B$19,R571)&gt;0),1,0)</f>
        <v>0</v>
      </c>
      <c r="AA571" s="1" cm="1">
        <f t="array" ref="AA571">SUMPRODUCT(LEN(H571)-LEN(SUBSTITUTE(H571,{"0";"1";"2";"3";"4";"5";"6";"7";"8";"9"},"")))</f>
        <v>12</v>
      </c>
      <c r="AC571" t="str">
        <f t="shared" si="58"/>
        <v>Potential Duplicate</v>
      </c>
      <c r="AD571">
        <f t="shared" si="59"/>
        <v>2</v>
      </c>
      <c r="AE571">
        <f t="shared" si="60"/>
        <v>1</v>
      </c>
      <c r="AF571" t="str">
        <f t="shared" si="61"/>
        <v>Yes</v>
      </c>
      <c r="AG571">
        <f t="shared" ca="1" si="62"/>
        <v>37</v>
      </c>
      <c r="AH571" t="str">
        <f ca="1">IF(OR(V571="",AG571=""),"Yes",IF(AG571&gt;Config!$B$41,"Yes","No"))</f>
        <v>No</v>
      </c>
    </row>
    <row r="572" spans="1:34" x14ac:dyDescent="0.25">
      <c r="A572" s="1" t="s">
        <v>4915</v>
      </c>
      <c r="B572" s="1" t="s">
        <v>1283</v>
      </c>
      <c r="C572" s="1" t="s">
        <v>996</v>
      </c>
      <c r="D572" s="1" t="s">
        <v>4916</v>
      </c>
      <c r="E572" s="1" t="s">
        <v>34173</v>
      </c>
      <c r="F572" s="1" t="s">
        <v>4917</v>
      </c>
      <c r="G572" t="str">
        <f t="shared" si="56"/>
        <v>Valid</v>
      </c>
      <c r="H572" s="1" t="s">
        <v>4918</v>
      </c>
      <c r="I572" t="str" cm="1">
        <f t="array" ref="I572">IF(OR(TRIM(H572)="",ISNUMBER(SEARCH("#",H572)),AA572&lt;Config!$B$8,SUMPRODUCT(--ISNUMBER(SEARCH({"a";"b";"c";"d";"e";"f";"g";"h";"i";"j";"k";"l";"m";"n";"o";"p";"q";"r";"s";"t";"u";"v";"w";"x";"y";"z"},H572)))&gt;0),"Invalid","Valid")</f>
        <v>Valid</v>
      </c>
      <c r="J572" s="1" t="s">
        <v>4919</v>
      </c>
      <c r="K572" s="1" t="s">
        <v>250</v>
      </c>
      <c r="L572" s="1" t="s">
        <v>179</v>
      </c>
      <c r="M572" s="1" t="s">
        <v>33827</v>
      </c>
      <c r="N572" s="1" t="s">
        <v>713</v>
      </c>
      <c r="O572" s="1" t="s">
        <v>266</v>
      </c>
      <c r="P572" t="s">
        <v>33</v>
      </c>
      <c r="Q572" s="1" t="s">
        <v>1099</v>
      </c>
      <c r="R572" s="1" t="s">
        <v>482</v>
      </c>
      <c r="S572" s="1" t="s">
        <v>2885</v>
      </c>
      <c r="T572" s="1" t="s">
        <v>4920</v>
      </c>
      <c r="U572" s="1" t="s">
        <v>4921</v>
      </c>
      <c r="V572" s="1" t="s">
        <v>4922</v>
      </c>
      <c r="W572" s="1" t="s">
        <v>384</v>
      </c>
      <c r="X572" t="str">
        <f t="shared" si="57"/>
        <v>Complete</v>
      </c>
      <c r="Y572">
        <f>MAX(0,100-IF(G572="Invalid",Config!$B$5,0)-IF(I572="Invalid",Config!$B$6,0)-IF(X572="Incomplete",Config!$B$7,0)-IF(AF572="Yes",Config!$B$37,0))</f>
        <v>100</v>
      </c>
      <c r="Z572" s="1">
        <f>IF(OR(TRIM(B572)="",COUNTIF(Config!$B$15:$B$19,B572)&gt;0),1,0)+IF(OR(TRIM(C572)="",COUNTIF(Config!$B$15:$B$19,C572)&gt;0),1,0)+IF(OR(TRIM(F572)="",COUNTIF(Config!$B$15:$B$19,F572)&gt;0),1,0)+IF(OR(TRIM(H572)="",COUNTIF(Config!$B$15:$B$19,H572)&gt;0),1,0)+IF(OR(TRIM(E572)="",COUNTIF(Config!$B$15:$B$19,E572)&gt;0),1,0)+IF(OR(TRIM(K572)="",COUNTIF(Config!$B$15:$B$19,K572)&gt;0),1,0)+IF(OR(TRIM(P572)="",COUNTIF(Config!$B$15:$B$19,P572)&gt;0),1,0)+IF(OR(TRIM(R572)="",COUNTIF(Config!$B$15:$B$19,R572)&gt;0),1,0)</f>
        <v>0</v>
      </c>
      <c r="AA572" s="1" cm="1">
        <f t="array" ref="AA572">SUMPRODUCT(LEN(H572)-LEN(SUBSTITUTE(H572,{"0";"1";"2";"3";"4";"5";"6";"7";"8";"9"},"")))</f>
        <v>10</v>
      </c>
      <c r="AC572" t="str">
        <f t="shared" si="58"/>
        <v/>
      </c>
      <c r="AD572">
        <f t="shared" si="59"/>
        <v>1</v>
      </c>
      <c r="AE572">
        <f t="shared" si="60"/>
        <v>1</v>
      </c>
      <c r="AF572" t="str">
        <f t="shared" si="61"/>
        <v>No</v>
      </c>
      <c r="AG572" t="str">
        <f t="shared" ca="1" si="62"/>
        <v/>
      </c>
      <c r="AH572" t="str">
        <f ca="1">IF(OR(V572="",AG572=""),"Yes",IF(AG572&gt;Config!$B$41,"Yes","No"))</f>
        <v>Yes</v>
      </c>
    </row>
    <row r="573" spans="1:34" x14ac:dyDescent="0.25">
      <c r="A573" s="1" t="s">
        <v>4923</v>
      </c>
      <c r="B573" s="1" t="s">
        <v>456</v>
      </c>
      <c r="C573" s="1" t="s">
        <v>511</v>
      </c>
      <c r="D573" s="1" t="s">
        <v>4924</v>
      </c>
      <c r="E573" s="1" t="s">
        <v>339</v>
      </c>
      <c r="F573" s="1" t="s">
        <v>4925</v>
      </c>
      <c r="G573" t="str">
        <f t="shared" si="56"/>
        <v>Valid</v>
      </c>
      <c r="H573" s="1" t="s">
        <v>4926</v>
      </c>
      <c r="I573" t="str" cm="1">
        <f t="array" ref="I573">IF(OR(TRIM(H573)="",ISNUMBER(SEARCH("#",H573)),AA573&lt;Config!$B$8,SUMPRODUCT(--ISNUMBER(SEARCH({"a";"b";"c";"d";"e";"f";"g";"h";"i";"j";"k";"l";"m";"n";"o";"p";"q";"r";"s";"t";"u";"v";"w";"x";"y";"z"},H573)))&gt;0),"Invalid","Valid")</f>
        <v>Valid</v>
      </c>
      <c r="J573" s="1" t="s">
        <v>4927</v>
      </c>
      <c r="K573" s="1" t="s">
        <v>722</v>
      </c>
      <c r="L573" s="1" t="s">
        <v>265</v>
      </c>
      <c r="M573" s="1" t="s">
        <v>165</v>
      </c>
      <c r="N573" s="1" t="s">
        <v>86</v>
      </c>
      <c r="O573" s="1" t="s">
        <v>69</v>
      </c>
      <c r="P573" t="s">
        <v>344</v>
      </c>
      <c r="Q573" s="1" t="s">
        <v>971</v>
      </c>
      <c r="R573" s="1" t="s">
        <v>1141</v>
      </c>
      <c r="S573" s="1" t="s">
        <v>4928</v>
      </c>
      <c r="T573" s="1" t="s">
        <v>4929</v>
      </c>
      <c r="U573" s="1" t="s">
        <v>4930</v>
      </c>
      <c r="V573" s="1" t="s">
        <v>4931</v>
      </c>
      <c r="W573" s="1" t="s">
        <v>125</v>
      </c>
      <c r="X573" t="str">
        <f t="shared" si="57"/>
        <v>Complete</v>
      </c>
      <c r="Y573">
        <f>MAX(0,100-IF(G573="Invalid",Config!$B$5,0)-IF(I573="Invalid",Config!$B$6,0)-IF(X573="Incomplete",Config!$B$7,0)-IF(AF573="Yes",Config!$B$37,0))</f>
        <v>100</v>
      </c>
      <c r="Z573" s="1">
        <f>IF(OR(TRIM(B573)="",COUNTIF(Config!$B$15:$B$19,B573)&gt;0),1,0)+IF(OR(TRIM(C573)="",COUNTIF(Config!$B$15:$B$19,C573)&gt;0),1,0)+IF(OR(TRIM(F573)="",COUNTIF(Config!$B$15:$B$19,F573)&gt;0),1,0)+IF(OR(TRIM(H573)="",COUNTIF(Config!$B$15:$B$19,H573)&gt;0),1,0)+IF(OR(TRIM(E573)="",COUNTIF(Config!$B$15:$B$19,E573)&gt;0),1,0)+IF(OR(TRIM(K573)="",COUNTIF(Config!$B$15:$B$19,K573)&gt;0),1,0)+IF(OR(TRIM(P573)="",COUNTIF(Config!$B$15:$B$19,P573)&gt;0),1,0)+IF(OR(TRIM(R573)="",COUNTIF(Config!$B$15:$B$19,R573)&gt;0),1,0)</f>
        <v>0</v>
      </c>
      <c r="AA573" s="1" cm="1">
        <f t="array" ref="AA573">SUMPRODUCT(LEN(H573)-LEN(SUBSTITUTE(H573,{"0";"1";"2";"3";"4";"5";"6";"7";"8";"9"},"")))</f>
        <v>11</v>
      </c>
      <c r="AC573" t="str">
        <f t="shared" si="58"/>
        <v/>
      </c>
      <c r="AD573">
        <f t="shared" si="59"/>
        <v>1</v>
      </c>
      <c r="AE573">
        <f t="shared" si="60"/>
        <v>1</v>
      </c>
      <c r="AF573" t="str">
        <f t="shared" si="61"/>
        <v>No</v>
      </c>
      <c r="AG573">
        <f t="shared" ca="1" si="62"/>
        <v>307</v>
      </c>
      <c r="AH573" t="str">
        <f ca="1">IF(OR(V573="",AG573=""),"Yes",IF(AG573&gt;Config!$B$41,"Yes","No"))</f>
        <v>No</v>
      </c>
    </row>
    <row r="574" spans="1:34" x14ac:dyDescent="0.25">
      <c r="A574" s="1" t="s">
        <v>4932</v>
      </c>
      <c r="B574" s="1" t="s">
        <v>1399</v>
      </c>
      <c r="C574" s="1" t="s">
        <v>1339</v>
      </c>
      <c r="D574" s="1" t="s">
        <v>4933</v>
      </c>
      <c r="E574" s="1" t="s">
        <v>34100</v>
      </c>
      <c r="F574" s="1" t="s">
        <v>4934</v>
      </c>
      <c r="G574" t="str">
        <f t="shared" si="56"/>
        <v>Valid</v>
      </c>
      <c r="H574" s="1" t="s">
        <v>4935</v>
      </c>
      <c r="I574" t="str" cm="1">
        <f t="array" ref="I574">IF(OR(TRIM(H574)="",ISNUMBER(SEARCH("#",H574)),AA574&lt;Config!$B$8,SUMPRODUCT(--ISNUMBER(SEARCH({"a";"b";"c";"d";"e";"f";"g";"h";"i";"j";"k";"l";"m";"n";"o";"p";"q";"r";"s";"t";"u";"v";"w";"x";"y";"z"},H574)))&gt;0),"Invalid","Valid")</f>
        <v>Valid</v>
      </c>
      <c r="J574" s="1" t="s">
        <v>4936</v>
      </c>
      <c r="K574" s="1" t="s">
        <v>210</v>
      </c>
      <c r="L574" s="1" t="s">
        <v>450</v>
      </c>
      <c r="M574" s="1" t="s">
        <v>251</v>
      </c>
      <c r="N574" s="1" t="s">
        <v>68</v>
      </c>
      <c r="O574" s="1" t="s">
        <v>69</v>
      </c>
      <c r="P574" t="s">
        <v>53</v>
      </c>
      <c r="Q574" s="1" t="s">
        <v>55</v>
      </c>
      <c r="R574" s="1" t="s">
        <v>415</v>
      </c>
      <c r="S574" s="1" t="s">
        <v>4937</v>
      </c>
      <c r="T574" s="1" t="s">
        <v>4938</v>
      </c>
      <c r="U574" s="1" t="s">
        <v>2744</v>
      </c>
      <c r="V574" s="1" t="s">
        <v>974</v>
      </c>
      <c r="W574" s="1" t="s">
        <v>141</v>
      </c>
      <c r="X574" t="str">
        <f t="shared" si="57"/>
        <v>Complete</v>
      </c>
      <c r="Y574">
        <f>MAX(0,100-IF(G574="Invalid",Config!$B$5,0)-IF(I574="Invalid",Config!$B$6,0)-IF(X574="Incomplete",Config!$B$7,0)-IF(AF574="Yes",Config!$B$37,0))</f>
        <v>100</v>
      </c>
      <c r="Z574" s="1">
        <f>IF(OR(TRIM(B574)="",COUNTIF(Config!$B$15:$B$19,B574)&gt;0),1,0)+IF(OR(TRIM(C574)="",COUNTIF(Config!$B$15:$B$19,C574)&gt;0),1,0)+IF(OR(TRIM(F574)="",COUNTIF(Config!$B$15:$B$19,F574)&gt;0),1,0)+IF(OR(TRIM(H574)="",COUNTIF(Config!$B$15:$B$19,H574)&gt;0),1,0)+IF(OR(TRIM(E574)="",COUNTIF(Config!$B$15:$B$19,E574)&gt;0),1,0)+IF(OR(TRIM(K574)="",COUNTIF(Config!$B$15:$B$19,K574)&gt;0),1,0)+IF(OR(TRIM(P574)="",COUNTIF(Config!$B$15:$B$19,P574)&gt;0),1,0)+IF(OR(TRIM(R574)="",COUNTIF(Config!$B$15:$B$19,R574)&gt;0),1,0)</f>
        <v>0</v>
      </c>
      <c r="AA574" s="1" cm="1">
        <f t="array" ref="AA574">SUMPRODUCT(LEN(H574)-LEN(SUBSTITUTE(H574,{"0";"1";"2";"3";"4";"5";"6";"7";"8";"9"},"")))</f>
        <v>12</v>
      </c>
      <c r="AC574" t="str">
        <f t="shared" si="58"/>
        <v/>
      </c>
      <c r="AD574">
        <f t="shared" si="59"/>
        <v>1</v>
      </c>
      <c r="AE574">
        <f t="shared" si="60"/>
        <v>1</v>
      </c>
      <c r="AF574" t="str">
        <f t="shared" si="61"/>
        <v>No</v>
      </c>
      <c r="AG574">
        <f t="shared" ca="1" si="62"/>
        <v>375</v>
      </c>
      <c r="AH574" t="str">
        <f ca="1">IF(OR(V574="",AG574=""),"Yes",IF(AG574&gt;Config!$B$41,"Yes","No"))</f>
        <v>Yes</v>
      </c>
    </row>
    <row r="575" spans="1:34" x14ac:dyDescent="0.25">
      <c r="A575" s="1" t="s">
        <v>4939</v>
      </c>
      <c r="B575" s="1" t="s">
        <v>818</v>
      </c>
      <c r="C575" s="1" t="s">
        <v>1736</v>
      </c>
      <c r="D575" s="1" t="s">
        <v>4940</v>
      </c>
      <c r="E575" s="1" t="s">
        <v>34174</v>
      </c>
      <c r="F575" s="1" t="s">
        <v>4941</v>
      </c>
      <c r="G575" t="str">
        <f t="shared" si="56"/>
        <v>Valid</v>
      </c>
      <c r="H575" s="1" t="s">
        <v>4942</v>
      </c>
      <c r="I575" t="str" cm="1">
        <f t="array" ref="I575">IF(OR(TRIM(H575)="",ISNUMBER(SEARCH("#",H575)),AA575&lt;Config!$B$8,SUMPRODUCT(--ISNUMBER(SEARCH({"a";"b";"c";"d";"e";"f";"g";"h";"i";"j";"k";"l";"m";"n";"o";"p";"q";"r";"s";"t";"u";"v";"w";"x";"y";"z"},H575)))&gt;0),"Invalid","Valid")</f>
        <v>Valid</v>
      </c>
      <c r="J575" s="1" t="s">
        <v>4943</v>
      </c>
      <c r="K575" s="1" t="s">
        <v>378</v>
      </c>
      <c r="L575" s="1" t="s">
        <v>84</v>
      </c>
      <c r="M575" s="1" t="s">
        <v>103</v>
      </c>
      <c r="N575" s="1" t="s">
        <v>33819</v>
      </c>
      <c r="O575" s="1" t="s">
        <v>69</v>
      </c>
      <c r="P575" t="s">
        <v>344</v>
      </c>
      <c r="Q575" s="1" t="s">
        <v>971</v>
      </c>
      <c r="R575" s="1" t="s">
        <v>346</v>
      </c>
      <c r="S575" s="1" t="s">
        <v>4944</v>
      </c>
      <c r="T575" s="1" t="s">
        <v>4945</v>
      </c>
      <c r="U575" s="1" t="s">
        <v>4946</v>
      </c>
      <c r="V575" s="1" t="s">
        <v>281</v>
      </c>
      <c r="W575" s="1" t="s">
        <v>202</v>
      </c>
      <c r="X575" t="str">
        <f t="shared" si="57"/>
        <v>Complete</v>
      </c>
      <c r="Y575">
        <f>MAX(0,100-IF(G575="Invalid",Config!$B$5,0)-IF(I575="Invalid",Config!$B$6,0)-IF(X575="Incomplete",Config!$B$7,0)-IF(AF575="Yes",Config!$B$37,0))</f>
        <v>100</v>
      </c>
      <c r="Z575" s="1">
        <f>IF(OR(TRIM(B575)="",COUNTIF(Config!$B$15:$B$19,B575)&gt;0),1,0)+IF(OR(TRIM(C575)="",COUNTIF(Config!$B$15:$B$19,C575)&gt;0),1,0)+IF(OR(TRIM(F575)="",COUNTIF(Config!$B$15:$B$19,F575)&gt;0),1,0)+IF(OR(TRIM(H575)="",COUNTIF(Config!$B$15:$B$19,H575)&gt;0),1,0)+IF(OR(TRIM(E575)="",COUNTIF(Config!$B$15:$B$19,E575)&gt;0),1,0)+IF(OR(TRIM(K575)="",COUNTIF(Config!$B$15:$B$19,K575)&gt;0),1,0)+IF(OR(TRIM(P575)="",COUNTIF(Config!$B$15:$B$19,P575)&gt;0),1,0)+IF(OR(TRIM(R575)="",COUNTIF(Config!$B$15:$B$19,R575)&gt;0),1,0)</f>
        <v>0</v>
      </c>
      <c r="AA575" s="1" cm="1">
        <f t="array" ref="AA575">SUMPRODUCT(LEN(H575)-LEN(SUBSTITUTE(H575,{"0";"1";"2";"3";"4";"5";"6";"7";"8";"9"},"")))</f>
        <v>10</v>
      </c>
      <c r="AC575" t="str">
        <f t="shared" si="58"/>
        <v/>
      </c>
      <c r="AD575">
        <f t="shared" si="59"/>
        <v>1</v>
      </c>
      <c r="AE575">
        <f t="shared" si="60"/>
        <v>1</v>
      </c>
      <c r="AF575" t="str">
        <f t="shared" si="61"/>
        <v>No</v>
      </c>
      <c r="AG575">
        <f t="shared" ca="1" si="62"/>
        <v>335</v>
      </c>
      <c r="AH575" t="str">
        <f ca="1">IF(OR(V575="",AG575=""),"Yes",IF(AG575&gt;Config!$B$41,"Yes","No"))</f>
        <v>No</v>
      </c>
    </row>
    <row r="576" spans="1:34" x14ac:dyDescent="0.25">
      <c r="A576" s="1" t="s">
        <v>4947</v>
      </c>
      <c r="B576" s="1" t="s">
        <v>33815</v>
      </c>
      <c r="C576" s="1" t="s">
        <v>566</v>
      </c>
      <c r="D576" s="1" t="s">
        <v>566</v>
      </c>
      <c r="E576" s="1" t="s">
        <v>34175</v>
      </c>
      <c r="F576" s="1" t="s">
        <v>4948</v>
      </c>
      <c r="G576" t="str">
        <f t="shared" si="56"/>
        <v>Valid</v>
      </c>
      <c r="H576" s="1" t="s">
        <v>4949</v>
      </c>
      <c r="I576" t="str" cm="1">
        <f t="array" ref="I576">IF(OR(TRIM(H576)="",ISNUMBER(SEARCH("#",H576)),AA576&lt;Config!$B$8,SUMPRODUCT(--ISNUMBER(SEARCH({"a";"b";"c";"d";"e";"f";"g";"h";"i";"j";"k";"l";"m";"n";"o";"p";"q";"r";"s";"t";"u";"v";"w";"x";"y";"z"},H576)))&gt;0),"Invalid","Valid")</f>
        <v>Valid</v>
      </c>
      <c r="J576" s="1" t="s">
        <v>4950</v>
      </c>
      <c r="K576" s="1" t="s">
        <v>117</v>
      </c>
      <c r="L576" s="1" t="s">
        <v>164</v>
      </c>
      <c r="M576" s="1" t="s">
        <v>33825</v>
      </c>
      <c r="N576" s="1" t="s">
        <v>33819</v>
      </c>
      <c r="O576" s="1" t="s">
        <v>52</v>
      </c>
      <c r="P576" t="s">
        <v>104</v>
      </c>
      <c r="Q576" s="1" t="s">
        <v>105</v>
      </c>
      <c r="R576" s="1" t="s">
        <v>105</v>
      </c>
      <c r="S576" s="1" t="s">
        <v>4951</v>
      </c>
      <c r="T576" s="1" t="s">
        <v>4952</v>
      </c>
      <c r="U576" s="1" t="s">
        <v>4361</v>
      </c>
      <c r="V576" s="1" t="s">
        <v>4953</v>
      </c>
      <c r="W576" s="1" t="s">
        <v>186</v>
      </c>
      <c r="X576" t="str">
        <f t="shared" si="57"/>
        <v>Incomplete</v>
      </c>
      <c r="Y576">
        <f>MAX(0,100-IF(G576="Invalid",Config!$B$5,0)-IF(I576="Invalid",Config!$B$6,0)-IF(X576="Incomplete",Config!$B$7,0)-IF(AF576="Yes",Config!$B$37,0))</f>
        <v>60</v>
      </c>
      <c r="Z576" s="1">
        <f>IF(OR(TRIM(B576)="",COUNTIF(Config!$B$15:$B$19,B576)&gt;0),1,0)+IF(OR(TRIM(C576)="",COUNTIF(Config!$B$15:$B$19,C576)&gt;0),1,0)+IF(OR(TRIM(F576)="",COUNTIF(Config!$B$15:$B$19,F576)&gt;0),1,0)+IF(OR(TRIM(H576)="",COUNTIF(Config!$B$15:$B$19,H576)&gt;0),1,0)+IF(OR(TRIM(E576)="",COUNTIF(Config!$B$15:$B$19,E576)&gt;0),1,0)+IF(OR(TRIM(K576)="",COUNTIF(Config!$B$15:$B$19,K576)&gt;0),1,0)+IF(OR(TRIM(P576)="",COUNTIF(Config!$B$15:$B$19,P576)&gt;0),1,0)+IF(OR(TRIM(R576)="",COUNTIF(Config!$B$15:$B$19,R576)&gt;0),1,0)</f>
        <v>1</v>
      </c>
      <c r="AA576" s="1" cm="1">
        <f t="array" ref="AA576">SUMPRODUCT(LEN(H576)-LEN(SUBSTITUTE(H576,{"0";"1";"2";"3";"4";"5";"6";"7";"8";"9"},"")))</f>
        <v>10</v>
      </c>
      <c r="AC576" t="str">
        <f t="shared" si="58"/>
        <v>Incomplete Profile</v>
      </c>
      <c r="AD576">
        <f t="shared" si="59"/>
        <v>1</v>
      </c>
      <c r="AE576">
        <f t="shared" si="60"/>
        <v>1</v>
      </c>
      <c r="AF576" t="str">
        <f t="shared" si="61"/>
        <v>No</v>
      </c>
      <c r="AG576">
        <f t="shared" ca="1" si="62"/>
        <v>468</v>
      </c>
      <c r="AH576" t="str">
        <f ca="1">IF(OR(V576="",AG576=""),"Yes",IF(AG576&gt;Config!$B$41,"Yes","No"))</f>
        <v>Yes</v>
      </c>
    </row>
    <row r="577" spans="1:34" x14ac:dyDescent="0.25">
      <c r="A577" s="1" t="s">
        <v>4954</v>
      </c>
      <c r="B577" s="1" t="s">
        <v>4638</v>
      </c>
      <c r="C577" s="1" t="s">
        <v>445</v>
      </c>
      <c r="D577" s="1" t="s">
        <v>4955</v>
      </c>
      <c r="E577" s="1" t="s">
        <v>34176</v>
      </c>
      <c r="F577" s="1" t="s">
        <v>4956</v>
      </c>
      <c r="G577" t="str">
        <f t="shared" si="56"/>
        <v>Valid</v>
      </c>
      <c r="H577" s="1" t="s">
        <v>4957</v>
      </c>
      <c r="I577" t="str" cm="1">
        <f t="array" ref="I577">IF(OR(TRIM(H577)="",ISNUMBER(SEARCH("#",H577)),AA577&lt;Config!$B$8,SUMPRODUCT(--ISNUMBER(SEARCH({"a";"b";"c";"d";"e";"f";"g";"h";"i";"j";"k";"l";"m";"n";"o";"p";"q";"r";"s";"t";"u";"v";"w";"x";"y";"z"},H577)))&gt;0),"Invalid","Valid")</f>
        <v>Valid</v>
      </c>
      <c r="J577" s="1" t="s">
        <v>4958</v>
      </c>
      <c r="K577" s="1" t="s">
        <v>425</v>
      </c>
      <c r="L577" s="1" t="s">
        <v>179</v>
      </c>
      <c r="M577" s="1" t="s">
        <v>343</v>
      </c>
      <c r="N577" s="1" t="s">
        <v>437</v>
      </c>
      <c r="O577" s="1" t="s">
        <v>69</v>
      </c>
      <c r="P577" t="s">
        <v>344</v>
      </c>
      <c r="Q577" s="1" t="s">
        <v>971</v>
      </c>
      <c r="R577" s="1" t="s">
        <v>1141</v>
      </c>
      <c r="S577" s="1" t="s">
        <v>4959</v>
      </c>
      <c r="T577" s="1" t="s">
        <v>4960</v>
      </c>
      <c r="U577" s="1" t="s">
        <v>2083</v>
      </c>
      <c r="V577" s="1" t="s">
        <v>1709</v>
      </c>
      <c r="W577" s="1" t="s">
        <v>125</v>
      </c>
      <c r="X577" t="str">
        <f t="shared" si="57"/>
        <v>Complete</v>
      </c>
      <c r="Y577">
        <f>MAX(0,100-IF(G577="Invalid",Config!$B$5,0)-IF(I577="Invalid",Config!$B$6,0)-IF(X577="Incomplete",Config!$B$7,0)-IF(AF577="Yes",Config!$B$37,0))</f>
        <v>100</v>
      </c>
      <c r="Z577" s="1">
        <f>IF(OR(TRIM(B577)="",COUNTIF(Config!$B$15:$B$19,B577)&gt;0),1,0)+IF(OR(TRIM(C577)="",COUNTIF(Config!$B$15:$B$19,C577)&gt;0),1,0)+IF(OR(TRIM(F577)="",COUNTIF(Config!$B$15:$B$19,F577)&gt;0),1,0)+IF(OR(TRIM(H577)="",COUNTIF(Config!$B$15:$B$19,H577)&gt;0),1,0)+IF(OR(TRIM(E577)="",COUNTIF(Config!$B$15:$B$19,E577)&gt;0),1,0)+IF(OR(TRIM(K577)="",COUNTIF(Config!$B$15:$B$19,K577)&gt;0),1,0)+IF(OR(TRIM(P577)="",COUNTIF(Config!$B$15:$B$19,P577)&gt;0),1,0)+IF(OR(TRIM(R577)="",COUNTIF(Config!$B$15:$B$19,R577)&gt;0),1,0)</f>
        <v>0</v>
      </c>
      <c r="AA577" s="1" cm="1">
        <f t="array" ref="AA577">SUMPRODUCT(LEN(H577)-LEN(SUBSTITUTE(H577,{"0";"1";"2";"3";"4";"5";"6";"7";"8";"9"},"")))</f>
        <v>10</v>
      </c>
      <c r="AC577" t="str">
        <f t="shared" si="58"/>
        <v/>
      </c>
      <c r="AD577">
        <f t="shared" si="59"/>
        <v>1</v>
      </c>
      <c r="AE577">
        <f t="shared" si="60"/>
        <v>1</v>
      </c>
      <c r="AF577" t="str">
        <f t="shared" si="61"/>
        <v>No</v>
      </c>
      <c r="AG577">
        <f t="shared" ca="1" si="62"/>
        <v>454</v>
      </c>
      <c r="AH577" t="str">
        <f ca="1">IF(OR(V577="",AG577=""),"Yes",IF(AG577&gt;Config!$B$41,"Yes","No"))</f>
        <v>Yes</v>
      </c>
    </row>
    <row r="578" spans="1:34" x14ac:dyDescent="0.25">
      <c r="A578" s="1" t="s">
        <v>4961</v>
      </c>
      <c r="B578" s="1" t="s">
        <v>1175</v>
      </c>
      <c r="C578" s="1" t="s">
        <v>230</v>
      </c>
      <c r="D578" s="1" t="s">
        <v>34177</v>
      </c>
      <c r="E578" s="1" t="s">
        <v>34178</v>
      </c>
      <c r="F578" s="1" t="s">
        <v>4962</v>
      </c>
      <c r="G578" t="str">
        <f t="shared" si="56"/>
        <v>Valid</v>
      </c>
      <c r="H578" s="1" t="s">
        <v>4963</v>
      </c>
      <c r="I578" t="str" cm="1">
        <f t="array" ref="I578">IF(OR(TRIM(H578)="",ISNUMBER(SEARCH("#",H578)),AA578&lt;Config!$B$8,SUMPRODUCT(--ISNUMBER(SEARCH({"a";"b";"c";"d";"e";"f";"g";"h";"i";"j";"k";"l";"m";"n";"o";"p";"q";"r";"s";"t";"u";"v";"w";"x";"y";"z"},H578)))&gt;0),"Invalid","Valid")</f>
        <v>Valid</v>
      </c>
      <c r="J578" s="1" t="s">
        <v>4964</v>
      </c>
      <c r="K578" s="1" t="s">
        <v>210</v>
      </c>
      <c r="L578" s="1" t="s">
        <v>49</v>
      </c>
      <c r="M578" s="1" t="s">
        <v>118</v>
      </c>
      <c r="N578" s="1" t="s">
        <v>51</v>
      </c>
      <c r="O578" s="1" t="s">
        <v>196</v>
      </c>
      <c r="P578" t="s">
        <v>53</v>
      </c>
      <c r="Q578" s="1" t="s">
        <v>55</v>
      </c>
      <c r="R578" s="1" t="s">
        <v>415</v>
      </c>
      <c r="S578" s="1" t="s">
        <v>4965</v>
      </c>
      <c r="T578" s="1" t="s">
        <v>4966</v>
      </c>
      <c r="U578" s="1" t="s">
        <v>4967</v>
      </c>
      <c r="V578" s="1" t="s">
        <v>2879</v>
      </c>
      <c r="W578" s="1" t="s">
        <v>125</v>
      </c>
      <c r="X578" t="str">
        <f t="shared" si="57"/>
        <v>Complete</v>
      </c>
      <c r="Y578">
        <f>MAX(0,100-IF(G578="Invalid",Config!$B$5,0)-IF(I578="Invalid",Config!$B$6,0)-IF(X578="Incomplete",Config!$B$7,0)-IF(AF578="Yes",Config!$B$37,0))</f>
        <v>100</v>
      </c>
      <c r="Z578" s="1">
        <f>IF(OR(TRIM(B578)="",COUNTIF(Config!$B$15:$B$19,B578)&gt;0),1,0)+IF(OR(TRIM(C578)="",COUNTIF(Config!$B$15:$B$19,C578)&gt;0),1,0)+IF(OR(TRIM(F578)="",COUNTIF(Config!$B$15:$B$19,F578)&gt;0),1,0)+IF(OR(TRIM(H578)="",COUNTIF(Config!$B$15:$B$19,H578)&gt;0),1,0)+IF(OR(TRIM(E578)="",COUNTIF(Config!$B$15:$B$19,E578)&gt;0),1,0)+IF(OR(TRIM(K578)="",COUNTIF(Config!$B$15:$B$19,K578)&gt;0),1,0)+IF(OR(TRIM(P578)="",COUNTIF(Config!$B$15:$B$19,P578)&gt;0),1,0)+IF(OR(TRIM(R578)="",COUNTIF(Config!$B$15:$B$19,R578)&gt;0),1,0)</f>
        <v>0</v>
      </c>
      <c r="AA578" s="1" cm="1">
        <f t="array" ref="AA578">SUMPRODUCT(LEN(H578)-LEN(SUBSTITUTE(H578,{"0";"1";"2";"3";"4";"5";"6";"7";"8";"9"},"")))</f>
        <v>12</v>
      </c>
      <c r="AC578" t="str">
        <f t="shared" si="58"/>
        <v/>
      </c>
      <c r="AD578">
        <f t="shared" si="59"/>
        <v>1</v>
      </c>
      <c r="AE578">
        <f t="shared" si="60"/>
        <v>1</v>
      </c>
      <c r="AF578" t="str">
        <f t="shared" si="61"/>
        <v>No</v>
      </c>
      <c r="AG578">
        <f t="shared" ca="1" si="62"/>
        <v>477</v>
      </c>
      <c r="AH578" t="str">
        <f ca="1">IF(OR(V578="",AG578=""),"Yes",IF(AG578&gt;Config!$B$41,"Yes","No"))</f>
        <v>Yes</v>
      </c>
    </row>
    <row r="579" spans="1:34" x14ac:dyDescent="0.25">
      <c r="A579" s="1" t="s">
        <v>4968</v>
      </c>
      <c r="B579" s="1" t="s">
        <v>577</v>
      </c>
      <c r="C579" s="1" t="s">
        <v>398</v>
      </c>
      <c r="D579" s="1" t="s">
        <v>2384</v>
      </c>
      <c r="E579" s="1" t="s">
        <v>34179</v>
      </c>
      <c r="F579" s="1" t="s">
        <v>4969</v>
      </c>
      <c r="G579" t="str">
        <f t="shared" ref="G579:G642" si="63">IFERROR(IF(OR(TRIM(F579)="",LEN(F579)-LEN(SUBSTITUTE(F579,"@",""))&lt;&gt;1,FIND("@",F579)=1,RIGHT(F579,1)=".",ISNUMBER(SEARCH(" ",F579)),ISERROR(FIND(".",F579,FIND("@",F579)+2))),"Invalid","Valid"),"Invalid")</f>
        <v>Valid</v>
      </c>
      <c r="H579" s="1" t="s">
        <v>4970</v>
      </c>
      <c r="I579" t="str" cm="1">
        <f t="array" ref="I579">IF(OR(TRIM(H579)="",ISNUMBER(SEARCH("#",H579)),AA579&lt;Config!$B$8,SUMPRODUCT(--ISNUMBER(SEARCH({"a";"b";"c";"d";"e";"f";"g";"h";"i";"j";"k";"l";"m";"n";"o";"p";"q";"r";"s";"t";"u";"v";"w";"x";"y";"z"},H579)))&gt;0),"Invalid","Valid")</f>
        <v>Valid</v>
      </c>
      <c r="J579" s="1" t="s">
        <v>4971</v>
      </c>
      <c r="K579" s="1" t="s">
        <v>378</v>
      </c>
      <c r="L579" s="1" t="s">
        <v>49</v>
      </c>
      <c r="M579" s="1" t="s">
        <v>343</v>
      </c>
      <c r="N579" s="1" t="s">
        <v>68</v>
      </c>
      <c r="O579" s="1" t="s">
        <v>149</v>
      </c>
      <c r="P579" t="s">
        <v>87</v>
      </c>
      <c r="Q579" s="1" t="s">
        <v>166</v>
      </c>
      <c r="R579" s="1" t="s">
        <v>379</v>
      </c>
      <c r="S579" s="1" t="s">
        <v>4972</v>
      </c>
      <c r="T579" s="1" t="s">
        <v>4973</v>
      </c>
      <c r="U579" s="1" t="s">
        <v>4728</v>
      </c>
      <c r="V579" s="1" t="s">
        <v>4974</v>
      </c>
      <c r="W579" s="1" t="s">
        <v>384</v>
      </c>
      <c r="X579" t="str">
        <f t="shared" ref="X579:X642" si="64">IF(Z579=0,"Complete","Incomplete")</f>
        <v>Complete</v>
      </c>
      <c r="Y579">
        <f>MAX(0,100-IF(G579="Invalid",Config!$B$5,0)-IF(I579="Invalid",Config!$B$6,0)-IF(X579="Incomplete",Config!$B$7,0)-IF(AF579="Yes",Config!$B$37,0))</f>
        <v>100</v>
      </c>
      <c r="Z579" s="1">
        <f>IF(OR(TRIM(B579)="",COUNTIF(Config!$B$15:$B$19,B579)&gt;0),1,0)+IF(OR(TRIM(C579)="",COUNTIF(Config!$B$15:$B$19,C579)&gt;0),1,0)+IF(OR(TRIM(F579)="",COUNTIF(Config!$B$15:$B$19,F579)&gt;0),1,0)+IF(OR(TRIM(H579)="",COUNTIF(Config!$B$15:$B$19,H579)&gt;0),1,0)+IF(OR(TRIM(E579)="",COUNTIF(Config!$B$15:$B$19,E579)&gt;0),1,0)+IF(OR(TRIM(K579)="",COUNTIF(Config!$B$15:$B$19,K579)&gt;0),1,0)+IF(OR(TRIM(P579)="",COUNTIF(Config!$B$15:$B$19,P579)&gt;0),1,0)+IF(OR(TRIM(R579)="",COUNTIF(Config!$B$15:$B$19,R579)&gt;0),1,0)</f>
        <v>0</v>
      </c>
      <c r="AA579" s="1" cm="1">
        <f t="array" ref="AA579">SUMPRODUCT(LEN(H579)-LEN(SUBSTITUTE(H579,{"0";"1";"2";"3";"4";"5";"6";"7";"8";"9"},"")))</f>
        <v>11</v>
      </c>
      <c r="AC579" t="str">
        <f t="shared" ref="AC579:AC642" si="65">_xlfn.TEXTJOIN("; ",TRUE,IF(G579="Invalid","Invalid Email",""),IF(I579="Invalid","Invalid Phone",""),IF(X579="Incomplete","Incomplete Profile",""),IF(AF579="Yes","Potential Duplicate",""))</f>
        <v/>
      </c>
      <c r="AD579">
        <f t="shared" ref="AD579:AD642" si="66">IF(OR(TRIM(F579)="",G579="Invalid"),0,COUNTIF($F$2:$F$5131,F579))</f>
        <v>1</v>
      </c>
      <c r="AE579">
        <f t="shared" ref="AE579:AE642" si="67">IF(OR(TRIM(H579)="",I579="Invalid"),0,COUNTIF($H$2:$H$5131,H579))</f>
        <v>1</v>
      </c>
      <c r="AF579" t="str">
        <f t="shared" ref="AF579:AF642" si="68">IF(OR(AD579&gt;1,AE579&gt;1),"Yes","No")</f>
        <v>No</v>
      </c>
      <c r="AG579">
        <f t="shared" ref="AG579:AG642" ca="1" si="69">IFERROR(TODAY()-DATEVALUE(V579),IFERROR(TODAY()-DATE(VALUE(RIGHT(V579,4)),VALUE(MID(V579,FIND("/",V579)+1,FIND("/",V579,FIND("/",V579)+1)-FIND("/",V579)-1)),VALUE(LEFT(V579,FIND("/",V579)-1))),""))</f>
        <v>326</v>
      </c>
      <c r="AH579" t="str">
        <f ca="1">IF(OR(V579="",AG579=""),"Yes",IF(AG579&gt;Config!$B$41,"Yes","No"))</f>
        <v>No</v>
      </c>
    </row>
    <row r="580" spans="1:34" x14ac:dyDescent="0.25">
      <c r="A580" s="1" t="s">
        <v>3232</v>
      </c>
      <c r="B580" s="1" t="s">
        <v>444</v>
      </c>
      <c r="C580" s="1" t="s">
        <v>996</v>
      </c>
      <c r="D580" s="1" t="s">
        <v>4975</v>
      </c>
      <c r="E580" s="1" t="s">
        <v>34180</v>
      </c>
      <c r="F580" s="1" t="s">
        <v>4976</v>
      </c>
      <c r="G580" t="str">
        <f t="shared" si="63"/>
        <v>Valid</v>
      </c>
      <c r="H580" s="1" t="s">
        <v>4977</v>
      </c>
      <c r="I580" t="str" cm="1">
        <f t="array" ref="I580">IF(OR(TRIM(H580)="",ISNUMBER(SEARCH("#",H580)),AA580&lt;Config!$B$8,SUMPRODUCT(--ISNUMBER(SEARCH({"a";"b";"c";"d";"e";"f";"g";"h";"i";"j";"k";"l";"m";"n";"o";"p";"q";"r";"s";"t";"u";"v";"w";"x";"y";"z"},H580)))&gt;0),"Invalid","Valid")</f>
        <v>Valid</v>
      </c>
      <c r="J580" s="1" t="s">
        <v>4978</v>
      </c>
      <c r="K580" s="1" t="s">
        <v>210</v>
      </c>
      <c r="L580" s="1" t="s">
        <v>265</v>
      </c>
      <c r="M580" s="1" t="s">
        <v>462</v>
      </c>
      <c r="N580" s="1" t="s">
        <v>252</v>
      </c>
      <c r="O580" s="1" t="s">
        <v>266</v>
      </c>
      <c r="P580" t="s">
        <v>87</v>
      </c>
      <c r="Q580" s="1" t="s">
        <v>438</v>
      </c>
      <c r="R580" s="1" t="s">
        <v>136</v>
      </c>
      <c r="S580" s="1" t="s">
        <v>4979</v>
      </c>
      <c r="T580" s="1" t="s">
        <v>4980</v>
      </c>
      <c r="U580" s="1" t="s">
        <v>2994</v>
      </c>
      <c r="V580" s="1" t="s">
        <v>974</v>
      </c>
      <c r="W580" s="1" t="s">
        <v>60</v>
      </c>
      <c r="X580" t="str">
        <f t="shared" si="64"/>
        <v>Complete</v>
      </c>
      <c r="Y580">
        <f>MAX(0,100-IF(G580="Invalid",Config!$B$5,0)-IF(I580="Invalid",Config!$B$6,0)-IF(X580="Incomplete",Config!$B$7,0)-IF(AF580="Yes",Config!$B$37,0))</f>
        <v>75</v>
      </c>
      <c r="Z580" s="1">
        <f>IF(OR(TRIM(B580)="",COUNTIF(Config!$B$15:$B$19,B580)&gt;0),1,0)+IF(OR(TRIM(C580)="",COUNTIF(Config!$B$15:$B$19,C580)&gt;0),1,0)+IF(OR(TRIM(F580)="",COUNTIF(Config!$B$15:$B$19,F580)&gt;0),1,0)+IF(OR(TRIM(H580)="",COUNTIF(Config!$B$15:$B$19,H580)&gt;0),1,0)+IF(OR(TRIM(E580)="",COUNTIF(Config!$B$15:$B$19,E580)&gt;0),1,0)+IF(OR(TRIM(K580)="",COUNTIF(Config!$B$15:$B$19,K580)&gt;0),1,0)+IF(OR(TRIM(P580)="",COUNTIF(Config!$B$15:$B$19,P580)&gt;0),1,0)+IF(OR(TRIM(R580)="",COUNTIF(Config!$B$15:$B$19,R580)&gt;0),1,0)</f>
        <v>0</v>
      </c>
      <c r="AA580" s="1" cm="1">
        <f t="array" ref="AA580">SUMPRODUCT(LEN(H580)-LEN(SUBSTITUTE(H580,{"0";"1";"2";"3";"4";"5";"6";"7";"8";"9"},"")))</f>
        <v>11</v>
      </c>
      <c r="AC580" t="str">
        <f t="shared" si="65"/>
        <v>Potential Duplicate</v>
      </c>
      <c r="AD580">
        <f t="shared" si="66"/>
        <v>1</v>
      </c>
      <c r="AE580">
        <f t="shared" si="67"/>
        <v>2</v>
      </c>
      <c r="AF580" t="str">
        <f t="shared" si="68"/>
        <v>Yes</v>
      </c>
      <c r="AG580">
        <f t="shared" ca="1" si="69"/>
        <v>375</v>
      </c>
      <c r="AH580" t="str">
        <f ca="1">IF(OR(V580="",AG580=""),"Yes",IF(AG580&gt;Config!$B$41,"Yes","No"))</f>
        <v>Yes</v>
      </c>
    </row>
    <row r="581" spans="1:34" x14ac:dyDescent="0.25">
      <c r="A581" s="1" t="s">
        <v>4981</v>
      </c>
      <c r="B581" s="1" t="s">
        <v>1858</v>
      </c>
      <c r="C581" s="1" t="s">
        <v>230</v>
      </c>
      <c r="D581" s="1" t="s">
        <v>1859</v>
      </c>
      <c r="E581" s="1" t="s">
        <v>633</v>
      </c>
      <c r="F581" s="1" t="s">
        <v>4982</v>
      </c>
      <c r="G581" t="str">
        <f t="shared" si="63"/>
        <v>Valid</v>
      </c>
      <c r="H581" s="1" t="s">
        <v>4983</v>
      </c>
      <c r="I581" t="str" cm="1">
        <f t="array" ref="I581">IF(OR(TRIM(H581)="",ISNUMBER(SEARCH("#",H581)),AA581&lt;Config!$B$8,SUMPRODUCT(--ISNUMBER(SEARCH({"a";"b";"c";"d";"e";"f";"g";"h";"i";"j";"k";"l";"m";"n";"o";"p";"q";"r";"s";"t";"u";"v";"w";"x";"y";"z"},H581)))&gt;0),"Invalid","Valid")</f>
        <v>Valid</v>
      </c>
      <c r="J581" s="1" t="s">
        <v>4984</v>
      </c>
      <c r="K581" s="1" t="s">
        <v>178</v>
      </c>
      <c r="L581" s="1" t="s">
        <v>164</v>
      </c>
      <c r="M581" s="1" t="s">
        <v>462</v>
      </c>
      <c r="N581" s="1" t="s">
        <v>713</v>
      </c>
      <c r="O581" s="1" t="s">
        <v>196</v>
      </c>
      <c r="P581" t="s">
        <v>314</v>
      </c>
      <c r="Q581" s="1" t="s">
        <v>316</v>
      </c>
      <c r="R581" s="1" t="s">
        <v>316</v>
      </c>
      <c r="S581" s="1" t="s">
        <v>3939</v>
      </c>
      <c r="T581" s="1" t="s">
        <v>4985</v>
      </c>
      <c r="U581" s="1" t="s">
        <v>185</v>
      </c>
      <c r="V581" s="1" t="s">
        <v>2520</v>
      </c>
      <c r="W581" s="1" t="s">
        <v>94</v>
      </c>
      <c r="X581" t="str">
        <f t="shared" si="64"/>
        <v>Complete</v>
      </c>
      <c r="Y581">
        <f>MAX(0,100-IF(G581="Invalid",Config!$B$5,0)-IF(I581="Invalid",Config!$B$6,0)-IF(X581="Incomplete",Config!$B$7,0)-IF(AF581="Yes",Config!$B$37,0))</f>
        <v>100</v>
      </c>
      <c r="Z581" s="1">
        <f>IF(OR(TRIM(B581)="",COUNTIF(Config!$B$15:$B$19,B581)&gt;0),1,0)+IF(OR(TRIM(C581)="",COUNTIF(Config!$B$15:$B$19,C581)&gt;0),1,0)+IF(OR(TRIM(F581)="",COUNTIF(Config!$B$15:$B$19,F581)&gt;0),1,0)+IF(OR(TRIM(H581)="",COUNTIF(Config!$B$15:$B$19,H581)&gt;0),1,0)+IF(OR(TRIM(E581)="",COUNTIF(Config!$B$15:$B$19,E581)&gt;0),1,0)+IF(OR(TRIM(K581)="",COUNTIF(Config!$B$15:$B$19,K581)&gt;0),1,0)+IF(OR(TRIM(P581)="",COUNTIF(Config!$B$15:$B$19,P581)&gt;0),1,0)+IF(OR(TRIM(R581)="",COUNTIF(Config!$B$15:$B$19,R581)&gt;0),1,0)</f>
        <v>0</v>
      </c>
      <c r="AA581" s="1" cm="1">
        <f t="array" ref="AA581">SUMPRODUCT(LEN(H581)-LEN(SUBSTITUTE(H581,{"0";"1";"2";"3";"4";"5";"6";"7";"8";"9"},"")))</f>
        <v>10</v>
      </c>
      <c r="AC581" t="str">
        <f t="shared" si="65"/>
        <v/>
      </c>
      <c r="AD581">
        <f t="shared" si="66"/>
        <v>1</v>
      </c>
      <c r="AE581">
        <f t="shared" si="67"/>
        <v>1</v>
      </c>
      <c r="AF581" t="str">
        <f t="shared" si="68"/>
        <v>No</v>
      </c>
      <c r="AG581">
        <f t="shared" ca="1" si="69"/>
        <v>270</v>
      </c>
      <c r="AH581" t="str">
        <f ca="1">IF(OR(V581="",AG581=""),"Yes",IF(AG581&gt;Config!$B$41,"Yes","No"))</f>
        <v>No</v>
      </c>
    </row>
    <row r="582" spans="1:34" x14ac:dyDescent="0.25">
      <c r="A582" s="1" t="s">
        <v>4986</v>
      </c>
      <c r="B582" s="1" t="s">
        <v>544</v>
      </c>
      <c r="C582" s="1" t="s">
        <v>420</v>
      </c>
      <c r="D582" s="1" t="s">
        <v>4987</v>
      </c>
      <c r="E582" s="1" t="s">
        <v>34181</v>
      </c>
      <c r="F582" s="1" t="s">
        <v>4988</v>
      </c>
      <c r="G582" t="str">
        <f t="shared" si="63"/>
        <v>Valid</v>
      </c>
      <c r="H582" s="1" t="s">
        <v>4989</v>
      </c>
      <c r="I582" t="str" cm="1">
        <f t="array" ref="I582">IF(OR(TRIM(H582)="",ISNUMBER(SEARCH("#",H582)),AA582&lt;Config!$B$8,SUMPRODUCT(--ISNUMBER(SEARCH({"a";"b";"c";"d";"e";"f";"g";"h";"i";"j";"k";"l";"m";"n";"o";"p";"q";"r";"s";"t";"u";"v";"w";"x";"y";"z"},H582)))&gt;0),"Invalid","Valid")</f>
        <v>Valid</v>
      </c>
      <c r="J582" s="1" t="s">
        <v>4990</v>
      </c>
      <c r="K582" s="1" t="s">
        <v>425</v>
      </c>
      <c r="L582" s="1" t="s">
        <v>265</v>
      </c>
      <c r="M582" s="1" t="s">
        <v>391</v>
      </c>
      <c r="N582" s="1" t="s">
        <v>211</v>
      </c>
      <c r="O582" s="1" t="s">
        <v>69</v>
      </c>
      <c r="P582" t="s">
        <v>53</v>
      </c>
      <c r="Q582" s="1" t="s">
        <v>181</v>
      </c>
      <c r="R582" s="1" t="s">
        <v>288</v>
      </c>
      <c r="S582" s="1" t="s">
        <v>4991</v>
      </c>
      <c r="T582" s="1" t="s">
        <v>4992</v>
      </c>
      <c r="U582" s="1" t="s">
        <v>4993</v>
      </c>
      <c r="V582" s="1" t="s">
        <v>140</v>
      </c>
      <c r="W582" s="1" t="s">
        <v>141</v>
      </c>
      <c r="X582" t="str">
        <f t="shared" si="64"/>
        <v>Complete</v>
      </c>
      <c r="Y582">
        <f>MAX(0,100-IF(G582="Invalid",Config!$B$5,0)-IF(I582="Invalid",Config!$B$6,0)-IF(X582="Incomplete",Config!$B$7,0)-IF(AF582="Yes",Config!$B$37,0))</f>
        <v>100</v>
      </c>
      <c r="Z582" s="1">
        <f>IF(OR(TRIM(B582)="",COUNTIF(Config!$B$15:$B$19,B582)&gt;0),1,0)+IF(OR(TRIM(C582)="",COUNTIF(Config!$B$15:$B$19,C582)&gt;0),1,0)+IF(OR(TRIM(F582)="",COUNTIF(Config!$B$15:$B$19,F582)&gt;0),1,0)+IF(OR(TRIM(H582)="",COUNTIF(Config!$B$15:$B$19,H582)&gt;0),1,0)+IF(OR(TRIM(E582)="",COUNTIF(Config!$B$15:$B$19,E582)&gt;0),1,0)+IF(OR(TRIM(K582)="",COUNTIF(Config!$B$15:$B$19,K582)&gt;0),1,0)+IF(OR(TRIM(P582)="",COUNTIF(Config!$B$15:$B$19,P582)&gt;0),1,0)+IF(OR(TRIM(R582)="",COUNTIF(Config!$B$15:$B$19,R582)&gt;0),1,0)</f>
        <v>0</v>
      </c>
      <c r="AA582" s="1" cm="1">
        <f t="array" ref="AA582">SUMPRODUCT(LEN(H582)-LEN(SUBSTITUTE(H582,{"0";"1";"2";"3";"4";"5";"6";"7";"8";"9"},"")))</f>
        <v>12</v>
      </c>
      <c r="AC582" t="str">
        <f t="shared" si="65"/>
        <v/>
      </c>
      <c r="AD582">
        <f t="shared" si="66"/>
        <v>1</v>
      </c>
      <c r="AE582">
        <f t="shared" si="67"/>
        <v>1</v>
      </c>
      <c r="AF582" t="str">
        <f t="shared" si="68"/>
        <v>No</v>
      </c>
      <c r="AG582">
        <f t="shared" ca="1" si="69"/>
        <v>37</v>
      </c>
      <c r="AH582" t="str">
        <f ca="1">IF(OR(V582="",AG582=""),"Yes",IF(AG582&gt;Config!$B$41,"Yes","No"))</f>
        <v>No</v>
      </c>
    </row>
    <row r="583" spans="1:34" x14ac:dyDescent="0.25">
      <c r="A583" s="1" t="s">
        <v>4994</v>
      </c>
      <c r="B583" s="1" t="s">
        <v>1085</v>
      </c>
      <c r="C583" s="1" t="s">
        <v>420</v>
      </c>
      <c r="D583" s="1" t="s">
        <v>4995</v>
      </c>
      <c r="E583" s="1" t="s">
        <v>34182</v>
      </c>
      <c r="F583" s="1" t="s">
        <v>4996</v>
      </c>
      <c r="G583" t="str">
        <f t="shared" si="63"/>
        <v>Valid</v>
      </c>
      <c r="H583" s="1" t="s">
        <v>4997</v>
      </c>
      <c r="I583" t="str" cm="1">
        <f t="array" ref="I583">IF(OR(TRIM(H583)="",ISNUMBER(SEARCH("#",H583)),AA583&lt;Config!$B$8,SUMPRODUCT(--ISNUMBER(SEARCH({"a";"b";"c";"d";"e";"f";"g";"h";"i";"j";"k";"l";"m";"n";"o";"p";"q";"r";"s";"t";"u";"v";"w";"x";"y";"z"},H583)))&gt;0),"Invalid","Valid")</f>
        <v>Valid</v>
      </c>
      <c r="J583" s="1" t="s">
        <v>4998</v>
      </c>
      <c r="K583" s="1" t="s">
        <v>425</v>
      </c>
      <c r="L583" s="1" t="s">
        <v>84</v>
      </c>
      <c r="M583" s="1" t="s">
        <v>118</v>
      </c>
      <c r="N583" s="1" t="s">
        <v>33819</v>
      </c>
      <c r="O583" s="1" t="s">
        <v>32</v>
      </c>
      <c r="P583" t="s">
        <v>236</v>
      </c>
      <c r="Q583" s="1" t="s">
        <v>253</v>
      </c>
      <c r="R583" s="1" t="s">
        <v>253</v>
      </c>
      <c r="S583" s="1" t="s">
        <v>4999</v>
      </c>
      <c r="T583" s="1" t="s">
        <v>5000</v>
      </c>
      <c r="U583" s="1" t="s">
        <v>5001</v>
      </c>
      <c r="V583" s="1" t="s">
        <v>5002</v>
      </c>
      <c r="W583" s="1" t="s">
        <v>186</v>
      </c>
      <c r="X583" t="str">
        <f t="shared" si="64"/>
        <v>Complete</v>
      </c>
      <c r="Y583">
        <f>MAX(0,100-IF(G583="Invalid",Config!$B$5,0)-IF(I583="Invalid",Config!$B$6,0)-IF(X583="Incomplete",Config!$B$7,0)-IF(AF583="Yes",Config!$B$37,0))</f>
        <v>100</v>
      </c>
      <c r="Z583" s="1">
        <f>IF(OR(TRIM(B583)="",COUNTIF(Config!$B$15:$B$19,B583)&gt;0),1,0)+IF(OR(TRIM(C583)="",COUNTIF(Config!$B$15:$B$19,C583)&gt;0),1,0)+IF(OR(TRIM(F583)="",COUNTIF(Config!$B$15:$B$19,F583)&gt;0),1,0)+IF(OR(TRIM(H583)="",COUNTIF(Config!$B$15:$B$19,H583)&gt;0),1,0)+IF(OR(TRIM(E583)="",COUNTIF(Config!$B$15:$B$19,E583)&gt;0),1,0)+IF(OR(TRIM(K583)="",COUNTIF(Config!$B$15:$B$19,K583)&gt;0),1,0)+IF(OR(TRIM(P583)="",COUNTIF(Config!$B$15:$B$19,P583)&gt;0),1,0)+IF(OR(TRIM(R583)="",COUNTIF(Config!$B$15:$B$19,R583)&gt;0),1,0)</f>
        <v>0</v>
      </c>
      <c r="AA583" s="1" cm="1">
        <f t="array" ref="AA583">SUMPRODUCT(LEN(H583)-LEN(SUBSTITUTE(H583,{"0";"1";"2";"3";"4";"5";"6";"7";"8";"9"},"")))</f>
        <v>12</v>
      </c>
      <c r="AC583" t="str">
        <f t="shared" si="65"/>
        <v/>
      </c>
      <c r="AD583">
        <f t="shared" si="66"/>
        <v>1</v>
      </c>
      <c r="AE583">
        <f t="shared" si="67"/>
        <v>1</v>
      </c>
      <c r="AF583" t="str">
        <f t="shared" si="68"/>
        <v>No</v>
      </c>
      <c r="AG583">
        <f t="shared" ca="1" si="69"/>
        <v>584</v>
      </c>
      <c r="AH583" t="str">
        <f ca="1">IF(OR(V583="",AG583=""),"Yes",IF(AG583&gt;Config!$B$41,"Yes","No"))</f>
        <v>Yes</v>
      </c>
    </row>
    <row r="584" spans="1:34" x14ac:dyDescent="0.25">
      <c r="A584" s="1" t="s">
        <v>5003</v>
      </c>
      <c r="B584" s="1" t="s">
        <v>690</v>
      </c>
      <c r="C584" s="1" t="s">
        <v>337</v>
      </c>
      <c r="D584" s="1" t="s">
        <v>5004</v>
      </c>
      <c r="E584" s="1" t="s">
        <v>34183</v>
      </c>
      <c r="F584" s="1" t="s">
        <v>5005</v>
      </c>
      <c r="G584" t="str">
        <f t="shared" si="63"/>
        <v>Valid</v>
      </c>
      <c r="H584" s="1" t="s">
        <v>5006</v>
      </c>
      <c r="I584" t="str" cm="1">
        <f t="array" ref="I584">IF(OR(TRIM(H584)="",ISNUMBER(SEARCH("#",H584)),AA584&lt;Config!$B$8,SUMPRODUCT(--ISNUMBER(SEARCH({"a";"b";"c";"d";"e";"f";"g";"h";"i";"j";"k";"l";"m";"n";"o";"p";"q";"r";"s";"t";"u";"v";"w";"x";"y";"z"},H584)))&gt;0),"Invalid","Valid")</f>
        <v>Valid</v>
      </c>
      <c r="J584" s="1" t="s">
        <v>5007</v>
      </c>
      <c r="K584" s="1" t="s">
        <v>133</v>
      </c>
      <c r="L584" s="1" t="s">
        <v>67</v>
      </c>
      <c r="M584" s="1" t="s">
        <v>235</v>
      </c>
      <c r="N584" s="1" t="s">
        <v>51</v>
      </c>
      <c r="O584" s="1" t="s">
        <v>180</v>
      </c>
      <c r="P584" t="s">
        <v>104</v>
      </c>
      <c r="Q584" s="1" t="s">
        <v>105</v>
      </c>
      <c r="R584" s="1" t="s">
        <v>105</v>
      </c>
      <c r="S584" s="1" t="s">
        <v>5008</v>
      </c>
      <c r="T584" s="1" t="s">
        <v>5009</v>
      </c>
      <c r="U584" s="1" t="s">
        <v>5010</v>
      </c>
      <c r="V584" s="1" t="s">
        <v>2292</v>
      </c>
      <c r="W584" s="1" t="s">
        <v>125</v>
      </c>
      <c r="X584" t="str">
        <f t="shared" si="64"/>
        <v>Complete</v>
      </c>
      <c r="Y584">
        <f>MAX(0,100-IF(G584="Invalid",Config!$B$5,0)-IF(I584="Invalid",Config!$B$6,0)-IF(X584="Incomplete",Config!$B$7,0)-IF(AF584="Yes",Config!$B$37,0))</f>
        <v>100</v>
      </c>
      <c r="Z584" s="1">
        <f>IF(OR(TRIM(B584)="",COUNTIF(Config!$B$15:$B$19,B584)&gt;0),1,0)+IF(OR(TRIM(C584)="",COUNTIF(Config!$B$15:$B$19,C584)&gt;0),1,0)+IF(OR(TRIM(F584)="",COUNTIF(Config!$B$15:$B$19,F584)&gt;0),1,0)+IF(OR(TRIM(H584)="",COUNTIF(Config!$B$15:$B$19,H584)&gt;0),1,0)+IF(OR(TRIM(E584)="",COUNTIF(Config!$B$15:$B$19,E584)&gt;0),1,0)+IF(OR(TRIM(K584)="",COUNTIF(Config!$B$15:$B$19,K584)&gt;0),1,0)+IF(OR(TRIM(P584)="",COUNTIF(Config!$B$15:$B$19,P584)&gt;0),1,0)+IF(OR(TRIM(R584)="",COUNTIF(Config!$B$15:$B$19,R584)&gt;0),1,0)</f>
        <v>0</v>
      </c>
      <c r="AA584" s="1" cm="1">
        <f t="array" ref="AA584">SUMPRODUCT(LEN(H584)-LEN(SUBSTITUTE(H584,{"0";"1";"2";"3";"4";"5";"6";"7";"8";"9"},"")))</f>
        <v>11</v>
      </c>
      <c r="AC584" t="str">
        <f t="shared" si="65"/>
        <v/>
      </c>
      <c r="AD584">
        <f t="shared" si="66"/>
        <v>1</v>
      </c>
      <c r="AE584">
        <f t="shared" si="67"/>
        <v>1</v>
      </c>
      <c r="AF584" t="str">
        <f t="shared" si="68"/>
        <v>No</v>
      </c>
      <c r="AG584">
        <f t="shared" ca="1" si="69"/>
        <v>544</v>
      </c>
      <c r="AH584" t="str">
        <f ca="1">IF(OR(V584="",AG584=""),"Yes",IF(AG584&gt;Config!$B$41,"Yes","No"))</f>
        <v>Yes</v>
      </c>
    </row>
    <row r="585" spans="1:34" x14ac:dyDescent="0.25">
      <c r="A585" s="1" t="s">
        <v>5011</v>
      </c>
      <c r="B585" s="1" t="s">
        <v>2778</v>
      </c>
      <c r="C585" s="1" t="s">
        <v>157</v>
      </c>
      <c r="D585" s="1" t="s">
        <v>5012</v>
      </c>
      <c r="E585" s="1" t="s">
        <v>34184</v>
      </c>
      <c r="F585" s="1" t="s">
        <v>5013</v>
      </c>
      <c r="G585" t="str">
        <f t="shared" si="63"/>
        <v>Invalid</v>
      </c>
      <c r="H585" s="1" t="s">
        <v>5014</v>
      </c>
      <c r="I585" t="str" cm="1">
        <f t="array" ref="I585">IF(OR(TRIM(H585)="",ISNUMBER(SEARCH("#",H585)),AA585&lt;Config!$B$8,SUMPRODUCT(--ISNUMBER(SEARCH({"a";"b";"c";"d";"e";"f";"g";"h";"i";"j";"k";"l";"m";"n";"o";"p";"q";"r";"s";"t";"u";"v";"w";"x";"y";"z"},H585)))&gt;0),"Invalid","Valid")</f>
        <v>Valid</v>
      </c>
      <c r="J585" s="1" t="s">
        <v>5015</v>
      </c>
      <c r="K585" s="1" t="s">
        <v>195</v>
      </c>
      <c r="L585" s="1" t="s">
        <v>29</v>
      </c>
      <c r="M585" s="1" t="s">
        <v>165</v>
      </c>
      <c r="N585" s="1" t="s">
        <v>33819</v>
      </c>
      <c r="O585" s="1" t="s">
        <v>149</v>
      </c>
      <c r="P585" t="s">
        <v>87</v>
      </c>
      <c r="Q585" s="1" t="s">
        <v>438</v>
      </c>
      <c r="R585" s="1" t="s">
        <v>212</v>
      </c>
      <c r="S585" s="1" t="s">
        <v>3494</v>
      </c>
      <c r="T585" s="1" t="s">
        <v>5016</v>
      </c>
      <c r="U585" s="1" t="s">
        <v>993</v>
      </c>
      <c r="V585" s="1" t="s">
        <v>1229</v>
      </c>
      <c r="W585" s="1" t="s">
        <v>94</v>
      </c>
      <c r="X585" t="str">
        <f t="shared" si="64"/>
        <v>Complete</v>
      </c>
      <c r="Y585">
        <f>MAX(0,100-IF(G585="Invalid",Config!$B$5,0)-IF(I585="Invalid",Config!$B$6,0)-IF(X585="Incomplete",Config!$B$7,0)-IF(AF585="Yes",Config!$B$37,0))</f>
        <v>70</v>
      </c>
      <c r="Z585" s="1">
        <f>IF(OR(TRIM(B585)="",COUNTIF(Config!$B$15:$B$19,B585)&gt;0),1,0)+IF(OR(TRIM(C585)="",COUNTIF(Config!$B$15:$B$19,C585)&gt;0),1,0)+IF(OR(TRIM(F585)="",COUNTIF(Config!$B$15:$B$19,F585)&gt;0),1,0)+IF(OR(TRIM(H585)="",COUNTIF(Config!$B$15:$B$19,H585)&gt;0),1,0)+IF(OR(TRIM(E585)="",COUNTIF(Config!$B$15:$B$19,E585)&gt;0),1,0)+IF(OR(TRIM(K585)="",COUNTIF(Config!$B$15:$B$19,K585)&gt;0),1,0)+IF(OR(TRIM(P585)="",COUNTIF(Config!$B$15:$B$19,P585)&gt;0),1,0)+IF(OR(TRIM(R585)="",COUNTIF(Config!$B$15:$B$19,R585)&gt;0),1,0)</f>
        <v>0</v>
      </c>
      <c r="AA585" s="1" cm="1">
        <f t="array" ref="AA585">SUMPRODUCT(LEN(H585)-LEN(SUBSTITUTE(H585,{"0";"1";"2";"3";"4";"5";"6";"7";"8";"9"},"")))</f>
        <v>11</v>
      </c>
      <c r="AC585" t="str">
        <f t="shared" si="65"/>
        <v>Invalid Email</v>
      </c>
      <c r="AD585">
        <f t="shared" si="66"/>
        <v>0</v>
      </c>
      <c r="AE585">
        <f t="shared" si="67"/>
        <v>1</v>
      </c>
      <c r="AF585" t="str">
        <f t="shared" si="68"/>
        <v>No</v>
      </c>
      <c r="AG585">
        <f t="shared" ca="1" si="69"/>
        <v>235</v>
      </c>
      <c r="AH585" t="str">
        <f ca="1">IF(OR(V585="",AG585=""),"Yes",IF(AG585&gt;Config!$B$41,"Yes","No"))</f>
        <v>No</v>
      </c>
    </row>
    <row r="586" spans="1:34" x14ac:dyDescent="0.25">
      <c r="A586" s="1" t="s">
        <v>5017</v>
      </c>
      <c r="B586" s="1" t="s">
        <v>4909</v>
      </c>
      <c r="C586" s="1" t="s">
        <v>1400</v>
      </c>
      <c r="D586" s="1" t="s">
        <v>5018</v>
      </c>
      <c r="E586" s="1" t="s">
        <v>34154</v>
      </c>
      <c r="F586" s="1" t="s">
        <v>5019</v>
      </c>
      <c r="G586" t="str">
        <f t="shared" si="63"/>
        <v>Valid</v>
      </c>
      <c r="H586" s="1" t="s">
        <v>5020</v>
      </c>
      <c r="I586" t="str" cm="1">
        <f t="array" ref="I586">IF(OR(TRIM(H586)="",ISNUMBER(SEARCH("#",H586)),AA586&lt;Config!$B$8,SUMPRODUCT(--ISNUMBER(SEARCH({"a";"b";"c";"d";"e";"f";"g";"h";"i";"j";"k";"l";"m";"n";"o";"p";"q";"r";"s";"t";"u";"v";"w";"x";"y";"z"},H586)))&gt;0),"Invalid","Valid")</f>
        <v>Valid</v>
      </c>
      <c r="J586" s="1" t="s">
        <v>5021</v>
      </c>
      <c r="K586" s="1" t="s">
        <v>66</v>
      </c>
      <c r="L586" s="1" t="s">
        <v>84</v>
      </c>
      <c r="M586" s="1" t="s">
        <v>165</v>
      </c>
      <c r="N586" s="1" t="s">
        <v>437</v>
      </c>
      <c r="O586" s="1" t="s">
        <v>266</v>
      </c>
      <c r="P586" t="s">
        <v>33</v>
      </c>
      <c r="Q586" s="1" t="s">
        <v>1099</v>
      </c>
      <c r="R586" s="1" t="s">
        <v>1716</v>
      </c>
      <c r="S586" s="1" t="s">
        <v>303</v>
      </c>
      <c r="T586" s="1" t="s">
        <v>5022</v>
      </c>
      <c r="U586" s="1" t="s">
        <v>5023</v>
      </c>
      <c r="V586" s="1" t="s">
        <v>4292</v>
      </c>
      <c r="W586" s="1" t="s">
        <v>33823</v>
      </c>
      <c r="X586" t="str">
        <f t="shared" si="64"/>
        <v>Complete</v>
      </c>
      <c r="Y586">
        <f>MAX(0,100-IF(G586="Invalid",Config!$B$5,0)-IF(I586="Invalid",Config!$B$6,0)-IF(X586="Incomplete",Config!$B$7,0)-IF(AF586="Yes",Config!$B$37,0))</f>
        <v>100</v>
      </c>
      <c r="Z586" s="1">
        <f>IF(OR(TRIM(B586)="",COUNTIF(Config!$B$15:$B$19,B586)&gt;0),1,0)+IF(OR(TRIM(C586)="",COUNTIF(Config!$B$15:$B$19,C586)&gt;0),1,0)+IF(OR(TRIM(F586)="",COUNTIF(Config!$B$15:$B$19,F586)&gt;0),1,0)+IF(OR(TRIM(H586)="",COUNTIF(Config!$B$15:$B$19,H586)&gt;0),1,0)+IF(OR(TRIM(E586)="",COUNTIF(Config!$B$15:$B$19,E586)&gt;0),1,0)+IF(OR(TRIM(K586)="",COUNTIF(Config!$B$15:$B$19,K586)&gt;0),1,0)+IF(OR(TRIM(P586)="",COUNTIF(Config!$B$15:$B$19,P586)&gt;0),1,0)+IF(OR(TRIM(R586)="",COUNTIF(Config!$B$15:$B$19,R586)&gt;0),1,0)</f>
        <v>0</v>
      </c>
      <c r="AA586" s="1" cm="1">
        <f t="array" ref="AA586">SUMPRODUCT(LEN(H586)-LEN(SUBSTITUTE(H586,{"0";"1";"2";"3";"4";"5";"6";"7";"8";"9"},"")))</f>
        <v>10</v>
      </c>
      <c r="AC586" t="str">
        <f t="shared" si="65"/>
        <v/>
      </c>
      <c r="AD586">
        <f t="shared" si="66"/>
        <v>1</v>
      </c>
      <c r="AE586">
        <f t="shared" si="67"/>
        <v>1</v>
      </c>
      <c r="AF586" t="str">
        <f t="shared" si="68"/>
        <v>No</v>
      </c>
      <c r="AG586">
        <f t="shared" ca="1" si="69"/>
        <v>231</v>
      </c>
      <c r="AH586" t="str">
        <f ca="1">IF(OR(V586="",AG586=""),"Yes",IF(AG586&gt;Config!$B$41,"Yes","No"))</f>
        <v>No</v>
      </c>
    </row>
    <row r="587" spans="1:34" x14ac:dyDescent="0.25">
      <c r="A587" s="1" t="s">
        <v>5024</v>
      </c>
      <c r="B587" s="1" t="s">
        <v>747</v>
      </c>
      <c r="C587" s="1" t="s">
        <v>33815</v>
      </c>
      <c r="D587" s="1" t="s">
        <v>747</v>
      </c>
      <c r="E587" s="1" t="s">
        <v>34185</v>
      </c>
      <c r="F587" s="1" t="s">
        <v>5025</v>
      </c>
      <c r="G587" t="str">
        <f t="shared" si="63"/>
        <v>Valid</v>
      </c>
      <c r="H587" s="1" t="s">
        <v>5026</v>
      </c>
      <c r="I587" t="str" cm="1">
        <f t="array" ref="I587">IF(OR(TRIM(H587)="",ISNUMBER(SEARCH("#",H587)),AA587&lt;Config!$B$8,SUMPRODUCT(--ISNUMBER(SEARCH({"a";"b";"c";"d";"e";"f";"g";"h";"i";"j";"k";"l";"m";"n";"o";"p";"q";"r";"s";"t";"u";"v";"w";"x";"y";"z"},H587)))&gt;0),"Invalid","Valid")</f>
        <v>Valid</v>
      </c>
      <c r="J587" s="1" t="s">
        <v>5027</v>
      </c>
      <c r="K587" s="1" t="s">
        <v>425</v>
      </c>
      <c r="L587" s="1" t="s">
        <v>29</v>
      </c>
      <c r="M587" s="1" t="s">
        <v>517</v>
      </c>
      <c r="N587" s="1" t="s">
        <v>713</v>
      </c>
      <c r="O587" s="1" t="s">
        <v>32</v>
      </c>
      <c r="P587" t="s">
        <v>590</v>
      </c>
      <c r="Q587" s="1" t="s">
        <v>844</v>
      </c>
      <c r="R587" s="1" t="s">
        <v>1846</v>
      </c>
      <c r="S587" s="1" t="s">
        <v>5028</v>
      </c>
      <c r="T587" s="1" t="s">
        <v>5029</v>
      </c>
      <c r="U587" s="1" t="s">
        <v>1049</v>
      </c>
      <c r="V587" s="1" t="s">
        <v>140</v>
      </c>
      <c r="W587" s="1" t="s">
        <v>202</v>
      </c>
      <c r="X587" t="str">
        <f t="shared" si="64"/>
        <v>Incomplete</v>
      </c>
      <c r="Y587">
        <f>MAX(0,100-IF(G587="Invalid",Config!$B$5,0)-IF(I587="Invalid",Config!$B$6,0)-IF(X587="Incomplete",Config!$B$7,0)-IF(AF587="Yes",Config!$B$37,0))</f>
        <v>60</v>
      </c>
      <c r="Z587" s="1">
        <f>IF(OR(TRIM(B587)="",COUNTIF(Config!$B$15:$B$19,B587)&gt;0),1,0)+IF(OR(TRIM(C587)="",COUNTIF(Config!$B$15:$B$19,C587)&gt;0),1,0)+IF(OR(TRIM(F587)="",COUNTIF(Config!$B$15:$B$19,F587)&gt;0),1,0)+IF(OR(TRIM(H587)="",COUNTIF(Config!$B$15:$B$19,H587)&gt;0),1,0)+IF(OR(TRIM(E587)="",COUNTIF(Config!$B$15:$B$19,E587)&gt;0),1,0)+IF(OR(TRIM(K587)="",COUNTIF(Config!$B$15:$B$19,K587)&gt;0),1,0)+IF(OR(TRIM(P587)="",COUNTIF(Config!$B$15:$B$19,P587)&gt;0),1,0)+IF(OR(TRIM(R587)="",COUNTIF(Config!$B$15:$B$19,R587)&gt;0),1,0)</f>
        <v>1</v>
      </c>
      <c r="AA587" s="1" cm="1">
        <f t="array" ref="AA587">SUMPRODUCT(LEN(H587)-LEN(SUBSTITUTE(H587,{"0";"1";"2";"3";"4";"5";"6";"7";"8";"9"},"")))</f>
        <v>10</v>
      </c>
      <c r="AC587" t="str">
        <f t="shared" si="65"/>
        <v>Incomplete Profile</v>
      </c>
      <c r="AD587">
        <f t="shared" si="66"/>
        <v>1</v>
      </c>
      <c r="AE587">
        <f t="shared" si="67"/>
        <v>1</v>
      </c>
      <c r="AF587" t="str">
        <f t="shared" si="68"/>
        <v>No</v>
      </c>
      <c r="AG587">
        <f t="shared" ca="1" si="69"/>
        <v>37</v>
      </c>
      <c r="AH587" t="str">
        <f ca="1">IF(OR(V587="",AG587=""),"Yes",IF(AG587&gt;Config!$B$41,"Yes","No"))</f>
        <v>No</v>
      </c>
    </row>
    <row r="588" spans="1:34" x14ac:dyDescent="0.25">
      <c r="A588" s="1" t="s">
        <v>5030</v>
      </c>
      <c r="B588" s="1" t="s">
        <v>1441</v>
      </c>
      <c r="C588" s="1" t="s">
        <v>432</v>
      </c>
      <c r="D588" s="1" t="s">
        <v>5031</v>
      </c>
      <c r="E588" s="1" t="s">
        <v>34186</v>
      </c>
      <c r="F588" s="1" t="s">
        <v>5032</v>
      </c>
      <c r="G588" t="str">
        <f t="shared" si="63"/>
        <v>Valid</v>
      </c>
      <c r="H588" s="1" t="s">
        <v>3819</v>
      </c>
      <c r="I588" t="str" cm="1">
        <f t="array" ref="I588">IF(OR(TRIM(H588)="",ISNUMBER(SEARCH("#",H588)),AA588&lt;Config!$B$8,SUMPRODUCT(--ISNUMBER(SEARCH({"a";"b";"c";"d";"e";"f";"g";"h";"i";"j";"k";"l";"m";"n";"o";"p";"q";"r";"s";"t";"u";"v";"w";"x";"y";"z"},H588)))&gt;0),"Invalid","Valid")</f>
        <v>Valid</v>
      </c>
      <c r="J588" s="1" t="s">
        <v>5033</v>
      </c>
      <c r="K588" s="1" t="s">
        <v>195</v>
      </c>
      <c r="L588" s="1" t="s">
        <v>84</v>
      </c>
      <c r="M588" s="1" t="s">
        <v>85</v>
      </c>
      <c r="N588" s="1" t="s">
        <v>437</v>
      </c>
      <c r="O588" s="1" t="s">
        <v>32</v>
      </c>
      <c r="P588" t="s">
        <v>328</v>
      </c>
      <c r="Q588" s="1" t="s">
        <v>329</v>
      </c>
      <c r="R588" s="1" t="s">
        <v>392</v>
      </c>
      <c r="S588" s="1" t="s">
        <v>5034</v>
      </c>
      <c r="T588" s="1" t="s">
        <v>5035</v>
      </c>
      <c r="U588" s="1" t="s">
        <v>5036</v>
      </c>
      <c r="V588" s="1" t="s">
        <v>1247</v>
      </c>
      <c r="W588" s="1" t="s">
        <v>60</v>
      </c>
      <c r="X588" t="str">
        <f t="shared" si="64"/>
        <v>Complete</v>
      </c>
      <c r="Y588">
        <f>MAX(0,100-IF(G588="Invalid",Config!$B$5,0)-IF(I588="Invalid",Config!$B$6,0)-IF(X588="Incomplete",Config!$B$7,0)-IF(AF588="Yes",Config!$B$37,0))</f>
        <v>75</v>
      </c>
      <c r="Z588" s="1">
        <f>IF(OR(TRIM(B588)="",COUNTIF(Config!$B$15:$B$19,B588)&gt;0),1,0)+IF(OR(TRIM(C588)="",COUNTIF(Config!$B$15:$B$19,C588)&gt;0),1,0)+IF(OR(TRIM(F588)="",COUNTIF(Config!$B$15:$B$19,F588)&gt;0),1,0)+IF(OR(TRIM(H588)="",COUNTIF(Config!$B$15:$B$19,H588)&gt;0),1,0)+IF(OR(TRIM(E588)="",COUNTIF(Config!$B$15:$B$19,E588)&gt;0),1,0)+IF(OR(TRIM(K588)="",COUNTIF(Config!$B$15:$B$19,K588)&gt;0),1,0)+IF(OR(TRIM(P588)="",COUNTIF(Config!$B$15:$B$19,P588)&gt;0),1,0)+IF(OR(TRIM(R588)="",COUNTIF(Config!$B$15:$B$19,R588)&gt;0),1,0)</f>
        <v>0</v>
      </c>
      <c r="AA588" s="1" cm="1">
        <f t="array" ref="AA588">SUMPRODUCT(LEN(H588)-LEN(SUBSTITUTE(H588,{"0";"1";"2";"3";"4";"5";"6";"7";"8";"9"},"")))</f>
        <v>10</v>
      </c>
      <c r="AC588" t="str">
        <f t="shared" si="65"/>
        <v>Potential Duplicate</v>
      </c>
      <c r="AD588">
        <f t="shared" si="66"/>
        <v>1</v>
      </c>
      <c r="AE588">
        <f t="shared" si="67"/>
        <v>2</v>
      </c>
      <c r="AF588" t="str">
        <f t="shared" si="68"/>
        <v>Yes</v>
      </c>
      <c r="AG588">
        <f t="shared" ca="1" si="69"/>
        <v>425</v>
      </c>
      <c r="AH588" t="str">
        <f ca="1">IF(OR(V588="",AG588=""),"Yes",IF(AG588&gt;Config!$B$41,"Yes","No"))</f>
        <v>Yes</v>
      </c>
    </row>
    <row r="589" spans="1:34" x14ac:dyDescent="0.25">
      <c r="A589" s="1" t="s">
        <v>5037</v>
      </c>
      <c r="B589" s="1" t="s">
        <v>1833</v>
      </c>
      <c r="C589" s="1" t="s">
        <v>43</v>
      </c>
      <c r="D589" s="1" t="s">
        <v>5038</v>
      </c>
      <c r="E589" s="1" t="s">
        <v>2178</v>
      </c>
      <c r="F589" s="1" t="s">
        <v>5039</v>
      </c>
      <c r="G589" t="str">
        <f t="shared" si="63"/>
        <v>Valid</v>
      </c>
      <c r="H589" s="1" t="s">
        <v>5040</v>
      </c>
      <c r="I589" t="str" cm="1">
        <f t="array" ref="I589">IF(OR(TRIM(H589)="",ISNUMBER(SEARCH("#",H589)),AA589&lt;Config!$B$8,SUMPRODUCT(--ISNUMBER(SEARCH({"a";"b";"c";"d";"e";"f";"g";"h";"i";"j";"k";"l";"m";"n";"o";"p";"q";"r";"s";"t";"u";"v";"w";"x";"y";"z"},H589)))&gt;0),"Invalid","Valid")</f>
        <v>Valid</v>
      </c>
      <c r="J589" s="1" t="s">
        <v>5041</v>
      </c>
      <c r="K589" s="1" t="s">
        <v>866</v>
      </c>
      <c r="L589" s="1" t="s">
        <v>49</v>
      </c>
      <c r="M589" s="1" t="s">
        <v>343</v>
      </c>
      <c r="N589" s="1" t="s">
        <v>211</v>
      </c>
      <c r="O589" s="1" t="s">
        <v>149</v>
      </c>
      <c r="P589" t="s">
        <v>518</v>
      </c>
      <c r="Q589" s="1" t="s">
        <v>54</v>
      </c>
      <c r="R589" s="1" t="s">
        <v>198</v>
      </c>
      <c r="S589" s="1" t="s">
        <v>5042</v>
      </c>
      <c r="T589" s="1" t="s">
        <v>5043</v>
      </c>
      <c r="U589" s="1" t="s">
        <v>5044</v>
      </c>
      <c r="V589" s="1" t="s">
        <v>5045</v>
      </c>
      <c r="W589" s="1" t="s">
        <v>125</v>
      </c>
      <c r="X589" t="str">
        <f t="shared" si="64"/>
        <v>Complete</v>
      </c>
      <c r="Y589">
        <f>MAX(0,100-IF(G589="Invalid",Config!$B$5,0)-IF(I589="Invalid",Config!$B$6,0)-IF(X589="Incomplete",Config!$B$7,0)-IF(AF589="Yes",Config!$B$37,0))</f>
        <v>100</v>
      </c>
      <c r="Z589" s="1">
        <f>IF(OR(TRIM(B589)="",COUNTIF(Config!$B$15:$B$19,B589)&gt;0),1,0)+IF(OR(TRIM(C589)="",COUNTIF(Config!$B$15:$B$19,C589)&gt;0),1,0)+IF(OR(TRIM(F589)="",COUNTIF(Config!$B$15:$B$19,F589)&gt;0),1,0)+IF(OR(TRIM(H589)="",COUNTIF(Config!$B$15:$B$19,H589)&gt;0),1,0)+IF(OR(TRIM(E589)="",COUNTIF(Config!$B$15:$B$19,E589)&gt;0),1,0)+IF(OR(TRIM(K589)="",COUNTIF(Config!$B$15:$B$19,K589)&gt;0),1,0)+IF(OR(TRIM(P589)="",COUNTIF(Config!$B$15:$B$19,P589)&gt;0),1,0)+IF(OR(TRIM(R589)="",COUNTIF(Config!$B$15:$B$19,R589)&gt;0),1,0)</f>
        <v>0</v>
      </c>
      <c r="AA589" s="1" cm="1">
        <f t="array" ref="AA589">SUMPRODUCT(LEN(H589)-LEN(SUBSTITUTE(H589,{"0";"1";"2";"3";"4";"5";"6";"7";"8";"9"},"")))</f>
        <v>10</v>
      </c>
      <c r="AC589" t="str">
        <f t="shared" si="65"/>
        <v/>
      </c>
      <c r="AD589">
        <f t="shared" si="66"/>
        <v>1</v>
      </c>
      <c r="AE589">
        <f t="shared" si="67"/>
        <v>1</v>
      </c>
      <c r="AF589" t="str">
        <f t="shared" si="68"/>
        <v>No</v>
      </c>
      <c r="AG589">
        <f t="shared" ca="1" si="69"/>
        <v>551</v>
      </c>
      <c r="AH589" t="str">
        <f ca="1">IF(OR(V589="",AG589=""),"Yes",IF(AG589&gt;Config!$B$41,"Yes","No"))</f>
        <v>Yes</v>
      </c>
    </row>
    <row r="590" spans="1:34" x14ac:dyDescent="0.25">
      <c r="A590" s="1" t="s">
        <v>5046</v>
      </c>
      <c r="B590" s="1" t="s">
        <v>431</v>
      </c>
      <c r="C590" s="1" t="s">
        <v>861</v>
      </c>
      <c r="D590" s="1" t="s">
        <v>5047</v>
      </c>
      <c r="E590" s="1" t="s">
        <v>33861</v>
      </c>
      <c r="F590" s="1" t="s">
        <v>3297</v>
      </c>
      <c r="G590" t="str">
        <f t="shared" si="63"/>
        <v>Valid</v>
      </c>
      <c r="H590" s="1" t="s">
        <v>5048</v>
      </c>
      <c r="I590" t="str" cm="1">
        <f t="array" ref="I590">IF(OR(TRIM(H590)="",ISNUMBER(SEARCH("#",H590)),AA590&lt;Config!$B$8,SUMPRODUCT(--ISNUMBER(SEARCH({"a";"b";"c";"d";"e";"f";"g";"h";"i";"j";"k";"l";"m";"n";"o";"p";"q";"r";"s";"t";"u";"v";"w";"x";"y";"z"},H590)))&gt;0),"Invalid","Valid")</f>
        <v>Valid</v>
      </c>
      <c r="J590" s="1" t="s">
        <v>5049</v>
      </c>
      <c r="K590" s="1" t="s">
        <v>481</v>
      </c>
      <c r="L590" s="1" t="s">
        <v>265</v>
      </c>
      <c r="M590" s="1" t="s">
        <v>343</v>
      </c>
      <c r="N590" s="1" t="s">
        <v>148</v>
      </c>
      <c r="O590" s="1" t="s">
        <v>52</v>
      </c>
      <c r="P590" t="s">
        <v>53</v>
      </c>
      <c r="Q590" s="1" t="s">
        <v>150</v>
      </c>
      <c r="R590" s="1" t="s">
        <v>197</v>
      </c>
      <c r="S590" s="1" t="s">
        <v>5050</v>
      </c>
      <c r="T590" s="1" t="s">
        <v>5051</v>
      </c>
      <c r="U590" s="1" t="s">
        <v>5052</v>
      </c>
      <c r="V590" s="1" t="s">
        <v>4457</v>
      </c>
      <c r="W590" s="1" t="s">
        <v>293</v>
      </c>
      <c r="X590" t="str">
        <f t="shared" si="64"/>
        <v>Complete</v>
      </c>
      <c r="Y590">
        <f>MAX(0,100-IF(G590="Invalid",Config!$B$5,0)-IF(I590="Invalid",Config!$B$6,0)-IF(X590="Incomplete",Config!$B$7,0)-IF(AF590="Yes",Config!$B$37,0))</f>
        <v>75</v>
      </c>
      <c r="Z590" s="1">
        <f>IF(OR(TRIM(B590)="",COUNTIF(Config!$B$15:$B$19,B590)&gt;0),1,0)+IF(OR(TRIM(C590)="",COUNTIF(Config!$B$15:$B$19,C590)&gt;0),1,0)+IF(OR(TRIM(F590)="",COUNTIF(Config!$B$15:$B$19,F590)&gt;0),1,0)+IF(OR(TRIM(H590)="",COUNTIF(Config!$B$15:$B$19,H590)&gt;0),1,0)+IF(OR(TRIM(E590)="",COUNTIF(Config!$B$15:$B$19,E590)&gt;0),1,0)+IF(OR(TRIM(K590)="",COUNTIF(Config!$B$15:$B$19,K590)&gt;0),1,0)+IF(OR(TRIM(P590)="",COUNTIF(Config!$B$15:$B$19,P590)&gt;0),1,0)+IF(OR(TRIM(R590)="",COUNTIF(Config!$B$15:$B$19,R590)&gt;0),1,0)</f>
        <v>0</v>
      </c>
      <c r="AA590" s="1" cm="1">
        <f t="array" ref="AA590">SUMPRODUCT(LEN(H590)-LEN(SUBSTITUTE(H590,{"0";"1";"2";"3";"4";"5";"6";"7";"8";"9"},"")))</f>
        <v>10</v>
      </c>
      <c r="AC590" t="str">
        <f t="shared" si="65"/>
        <v>Potential Duplicate</v>
      </c>
      <c r="AD590">
        <f t="shared" si="66"/>
        <v>2</v>
      </c>
      <c r="AE590">
        <f t="shared" si="67"/>
        <v>1</v>
      </c>
      <c r="AF590" t="str">
        <f t="shared" si="68"/>
        <v>Yes</v>
      </c>
      <c r="AG590">
        <f t="shared" ca="1" si="69"/>
        <v>682</v>
      </c>
      <c r="AH590" t="str">
        <f ca="1">IF(OR(V590="",AG590=""),"Yes",IF(AG590&gt;Config!$B$41,"Yes","No"))</f>
        <v>Yes</v>
      </c>
    </row>
    <row r="591" spans="1:34" x14ac:dyDescent="0.25">
      <c r="A591" s="1" t="s">
        <v>5053</v>
      </c>
      <c r="B591" s="1" t="s">
        <v>42</v>
      </c>
      <c r="C591" s="1" t="s">
        <v>1441</v>
      </c>
      <c r="D591" s="1" t="s">
        <v>5054</v>
      </c>
      <c r="E591" s="1" t="s">
        <v>33867</v>
      </c>
      <c r="F591" s="1" t="s">
        <v>5055</v>
      </c>
      <c r="G591" t="str">
        <f t="shared" si="63"/>
        <v>Valid</v>
      </c>
      <c r="H591" s="1" t="s">
        <v>5056</v>
      </c>
      <c r="I591" t="str" cm="1">
        <f t="array" ref="I591">IF(OR(TRIM(H591)="",ISNUMBER(SEARCH("#",H591)),AA591&lt;Config!$B$8,SUMPRODUCT(--ISNUMBER(SEARCH({"a";"b";"c";"d";"e";"f";"g";"h";"i";"j";"k";"l";"m";"n";"o";"p";"q";"r";"s";"t";"u";"v";"w";"x";"y";"z"},H591)))&gt;0),"Invalid","Valid")</f>
        <v>Valid</v>
      </c>
      <c r="J591" s="1" t="s">
        <v>5057</v>
      </c>
      <c r="K591" s="1" t="s">
        <v>516</v>
      </c>
      <c r="L591" s="1" t="s">
        <v>67</v>
      </c>
      <c r="M591" s="1" t="s">
        <v>235</v>
      </c>
      <c r="N591" s="1" t="s">
        <v>51</v>
      </c>
      <c r="O591" s="1" t="s">
        <v>149</v>
      </c>
      <c r="P591" t="s">
        <v>344</v>
      </c>
      <c r="Q591" s="1" t="s">
        <v>345</v>
      </c>
      <c r="R591" s="1" t="s">
        <v>971</v>
      </c>
      <c r="S591" s="1" t="s">
        <v>5058</v>
      </c>
      <c r="T591" s="1" t="s">
        <v>5059</v>
      </c>
      <c r="U591" s="1" t="s">
        <v>485</v>
      </c>
      <c r="V591" s="1" t="s">
        <v>39</v>
      </c>
      <c r="W591" s="1" t="s">
        <v>94</v>
      </c>
      <c r="X591" t="str">
        <f t="shared" si="64"/>
        <v>Complete</v>
      </c>
      <c r="Y591">
        <f>MAX(0,100-IF(G591="Invalid",Config!$B$5,0)-IF(I591="Invalid",Config!$B$6,0)-IF(X591="Incomplete",Config!$B$7,0)-IF(AF591="Yes",Config!$B$37,0))</f>
        <v>100</v>
      </c>
      <c r="Z591" s="1">
        <f>IF(OR(TRIM(B591)="",COUNTIF(Config!$B$15:$B$19,B591)&gt;0),1,0)+IF(OR(TRIM(C591)="",COUNTIF(Config!$B$15:$B$19,C591)&gt;0),1,0)+IF(OR(TRIM(F591)="",COUNTIF(Config!$B$15:$B$19,F591)&gt;0),1,0)+IF(OR(TRIM(H591)="",COUNTIF(Config!$B$15:$B$19,H591)&gt;0),1,0)+IF(OR(TRIM(E591)="",COUNTIF(Config!$B$15:$B$19,E591)&gt;0),1,0)+IF(OR(TRIM(K591)="",COUNTIF(Config!$B$15:$B$19,K591)&gt;0),1,0)+IF(OR(TRIM(P591)="",COUNTIF(Config!$B$15:$B$19,P591)&gt;0),1,0)+IF(OR(TRIM(R591)="",COUNTIF(Config!$B$15:$B$19,R591)&gt;0),1,0)</f>
        <v>0</v>
      </c>
      <c r="AA591" s="1" cm="1">
        <f t="array" ref="AA591">SUMPRODUCT(LEN(H591)-LEN(SUBSTITUTE(H591,{"0";"1";"2";"3";"4";"5";"6";"7";"8";"9"},"")))</f>
        <v>11</v>
      </c>
      <c r="AC591" t="str">
        <f t="shared" si="65"/>
        <v/>
      </c>
      <c r="AD591">
        <f t="shared" si="66"/>
        <v>1</v>
      </c>
      <c r="AE591">
        <f t="shared" si="67"/>
        <v>1</v>
      </c>
      <c r="AF591" t="str">
        <f t="shared" si="68"/>
        <v>No</v>
      </c>
      <c r="AG591">
        <f t="shared" ca="1" si="69"/>
        <v>426</v>
      </c>
      <c r="AH591" t="str">
        <f ca="1">IF(OR(V591="",AG591=""),"Yes",IF(AG591&gt;Config!$B$41,"Yes","No"))</f>
        <v>Yes</v>
      </c>
    </row>
    <row r="592" spans="1:34" x14ac:dyDescent="0.25">
      <c r="A592" s="1" t="s">
        <v>5060</v>
      </c>
      <c r="B592" s="1" t="s">
        <v>4687</v>
      </c>
      <c r="C592" s="1" t="s">
        <v>511</v>
      </c>
      <c r="D592" s="1" t="s">
        <v>5061</v>
      </c>
      <c r="E592" s="1" t="s">
        <v>1331</v>
      </c>
      <c r="F592" s="1" t="s">
        <v>5062</v>
      </c>
      <c r="G592" t="str">
        <f t="shared" si="63"/>
        <v>Valid</v>
      </c>
      <c r="H592" s="1" t="s">
        <v>5063</v>
      </c>
      <c r="I592" t="str" cm="1">
        <f t="array" ref="I592">IF(OR(TRIM(H592)="",ISNUMBER(SEARCH("#",H592)),AA592&lt;Config!$B$8,SUMPRODUCT(--ISNUMBER(SEARCH({"a";"b";"c";"d";"e";"f";"g";"h";"i";"j";"k";"l";"m";"n";"o";"p";"q";"r";"s";"t";"u";"v";"w";"x";"y";"z"},H592)))&gt;0),"Invalid","Valid")</f>
        <v>Valid</v>
      </c>
      <c r="J592" s="1" t="s">
        <v>5064</v>
      </c>
      <c r="K592" s="1" t="s">
        <v>287</v>
      </c>
      <c r="L592" s="1" t="s">
        <v>49</v>
      </c>
      <c r="M592" s="1" t="s">
        <v>517</v>
      </c>
      <c r="N592" s="1" t="s">
        <v>224</v>
      </c>
      <c r="O592" s="1" t="s">
        <v>69</v>
      </c>
      <c r="P592" t="s">
        <v>87</v>
      </c>
      <c r="Q592" s="1" t="s">
        <v>166</v>
      </c>
      <c r="R592" s="1" t="s">
        <v>136</v>
      </c>
      <c r="S592" s="1" t="s">
        <v>5065</v>
      </c>
      <c r="T592" s="1" t="s">
        <v>5066</v>
      </c>
      <c r="U592" s="1" t="s">
        <v>675</v>
      </c>
      <c r="V592" s="1" t="s">
        <v>5067</v>
      </c>
      <c r="W592" s="1" t="s">
        <v>33823</v>
      </c>
      <c r="X592" t="str">
        <f t="shared" si="64"/>
        <v>Complete</v>
      </c>
      <c r="Y592">
        <f>MAX(0,100-IF(G592="Invalid",Config!$B$5,0)-IF(I592="Invalid",Config!$B$6,0)-IF(X592="Incomplete",Config!$B$7,0)-IF(AF592="Yes",Config!$B$37,0))</f>
        <v>100</v>
      </c>
      <c r="Z592" s="1">
        <f>IF(OR(TRIM(B592)="",COUNTIF(Config!$B$15:$B$19,B592)&gt;0),1,0)+IF(OR(TRIM(C592)="",COUNTIF(Config!$B$15:$B$19,C592)&gt;0),1,0)+IF(OR(TRIM(F592)="",COUNTIF(Config!$B$15:$B$19,F592)&gt;0),1,0)+IF(OR(TRIM(H592)="",COUNTIF(Config!$B$15:$B$19,H592)&gt;0),1,0)+IF(OR(TRIM(E592)="",COUNTIF(Config!$B$15:$B$19,E592)&gt;0),1,0)+IF(OR(TRIM(K592)="",COUNTIF(Config!$B$15:$B$19,K592)&gt;0),1,0)+IF(OR(TRIM(P592)="",COUNTIF(Config!$B$15:$B$19,P592)&gt;0),1,0)+IF(OR(TRIM(R592)="",COUNTIF(Config!$B$15:$B$19,R592)&gt;0),1,0)</f>
        <v>0</v>
      </c>
      <c r="AA592" s="1" cm="1">
        <f t="array" ref="AA592">SUMPRODUCT(LEN(H592)-LEN(SUBSTITUTE(H592,{"0";"1";"2";"3";"4";"5";"6";"7";"8";"9"},"")))</f>
        <v>11</v>
      </c>
      <c r="AC592" t="str">
        <f t="shared" si="65"/>
        <v/>
      </c>
      <c r="AD592">
        <f t="shared" si="66"/>
        <v>1</v>
      </c>
      <c r="AE592">
        <f t="shared" si="67"/>
        <v>1</v>
      </c>
      <c r="AF592" t="str">
        <f t="shared" si="68"/>
        <v>No</v>
      </c>
      <c r="AG592" t="str">
        <f t="shared" ca="1" si="69"/>
        <v/>
      </c>
      <c r="AH592" t="str">
        <f ca="1">IF(OR(V592="",AG592=""),"Yes",IF(AG592&gt;Config!$B$41,"Yes","No"))</f>
        <v>Yes</v>
      </c>
    </row>
    <row r="593" spans="1:34" x14ac:dyDescent="0.25">
      <c r="A593" s="1" t="s">
        <v>5068</v>
      </c>
      <c r="B593" s="1" t="s">
        <v>1006</v>
      </c>
      <c r="C593" s="1" t="s">
        <v>792</v>
      </c>
      <c r="D593" s="1" t="s">
        <v>5069</v>
      </c>
      <c r="E593" s="1" t="s">
        <v>33829</v>
      </c>
      <c r="F593" s="1" t="s">
        <v>5070</v>
      </c>
      <c r="G593" t="str">
        <f t="shared" si="63"/>
        <v>Valid</v>
      </c>
      <c r="H593" s="1" t="s">
        <v>5071</v>
      </c>
      <c r="I593" t="str" cm="1">
        <f t="array" ref="I593">IF(OR(TRIM(H593)="",ISNUMBER(SEARCH("#",H593)),AA593&lt;Config!$B$8,SUMPRODUCT(--ISNUMBER(SEARCH({"a";"b";"c";"d";"e";"f";"g";"h";"i";"j";"k";"l";"m";"n";"o";"p";"q";"r";"s";"t";"u";"v";"w";"x";"y";"z"},H593)))&gt;0),"Invalid","Valid")</f>
        <v>Valid</v>
      </c>
      <c r="J593" s="1" t="s">
        <v>5072</v>
      </c>
      <c r="K593" s="1" t="s">
        <v>264</v>
      </c>
      <c r="L593" s="1" t="s">
        <v>265</v>
      </c>
      <c r="M593" s="1" t="s">
        <v>33825</v>
      </c>
      <c r="N593" s="1" t="s">
        <v>68</v>
      </c>
      <c r="O593" s="1" t="s">
        <v>69</v>
      </c>
      <c r="P593" t="s">
        <v>590</v>
      </c>
      <c r="Q593" s="1" t="s">
        <v>1481</v>
      </c>
      <c r="R593" s="1" t="s">
        <v>845</v>
      </c>
      <c r="S593" s="1" t="s">
        <v>5073</v>
      </c>
      <c r="T593" s="1" t="s">
        <v>5074</v>
      </c>
      <c r="U593" s="1" t="s">
        <v>5075</v>
      </c>
      <c r="V593" s="1" t="s">
        <v>5076</v>
      </c>
      <c r="W593" s="1" t="s">
        <v>40</v>
      </c>
      <c r="X593" t="str">
        <f t="shared" si="64"/>
        <v>Incomplete</v>
      </c>
      <c r="Y593">
        <f>MAX(0,100-IF(G593="Invalid",Config!$B$5,0)-IF(I593="Invalid",Config!$B$6,0)-IF(X593="Incomplete",Config!$B$7,0)-IF(AF593="Yes",Config!$B$37,0))</f>
        <v>60</v>
      </c>
      <c r="Z593" s="1">
        <f>IF(OR(TRIM(B593)="",COUNTIF(Config!$B$15:$B$19,B593)&gt;0),1,0)+IF(OR(TRIM(C593)="",COUNTIF(Config!$B$15:$B$19,C593)&gt;0),1,0)+IF(OR(TRIM(F593)="",COUNTIF(Config!$B$15:$B$19,F593)&gt;0),1,0)+IF(OR(TRIM(H593)="",COUNTIF(Config!$B$15:$B$19,H593)&gt;0),1,0)+IF(OR(TRIM(E593)="",COUNTIF(Config!$B$15:$B$19,E593)&gt;0),1,0)+IF(OR(TRIM(K593)="",COUNTIF(Config!$B$15:$B$19,K593)&gt;0),1,0)+IF(OR(TRIM(P593)="",COUNTIF(Config!$B$15:$B$19,P593)&gt;0),1,0)+IF(OR(TRIM(R593)="",COUNTIF(Config!$B$15:$B$19,R593)&gt;0),1,0)</f>
        <v>1</v>
      </c>
      <c r="AA593" s="1" cm="1">
        <f t="array" ref="AA593">SUMPRODUCT(LEN(H593)-LEN(SUBSTITUTE(H593,{"0";"1";"2";"3";"4";"5";"6";"7";"8";"9"},"")))</f>
        <v>12</v>
      </c>
      <c r="AC593" t="str">
        <f t="shared" si="65"/>
        <v>Incomplete Profile</v>
      </c>
      <c r="AD593">
        <f t="shared" si="66"/>
        <v>1</v>
      </c>
      <c r="AE593">
        <f t="shared" si="67"/>
        <v>1</v>
      </c>
      <c r="AF593" t="str">
        <f t="shared" si="68"/>
        <v>No</v>
      </c>
      <c r="AG593">
        <f t="shared" ca="1" si="69"/>
        <v>469</v>
      </c>
      <c r="AH593" t="str">
        <f ca="1">IF(OR(V593="",AG593=""),"Yes",IF(AG593&gt;Config!$B$41,"Yes","No"))</f>
        <v>Yes</v>
      </c>
    </row>
    <row r="594" spans="1:34" x14ac:dyDescent="0.25">
      <c r="A594" s="1" t="s">
        <v>5077</v>
      </c>
      <c r="B594" s="1" t="s">
        <v>1266</v>
      </c>
      <c r="C594" s="1" t="s">
        <v>43</v>
      </c>
      <c r="D594" s="1" t="s">
        <v>5078</v>
      </c>
      <c r="E594" s="1" t="s">
        <v>34187</v>
      </c>
      <c r="F594" s="1" t="s">
        <v>5079</v>
      </c>
      <c r="G594" t="str">
        <f t="shared" si="63"/>
        <v>Valid</v>
      </c>
      <c r="H594" s="1" t="s">
        <v>5080</v>
      </c>
      <c r="I594" t="str" cm="1">
        <f t="array" ref="I594">IF(OR(TRIM(H594)="",ISNUMBER(SEARCH("#",H594)),AA594&lt;Config!$B$8,SUMPRODUCT(--ISNUMBER(SEARCH({"a";"b";"c";"d";"e";"f";"g";"h";"i";"j";"k";"l";"m";"n";"o";"p";"q";"r";"s";"t";"u";"v";"w";"x";"y";"z"},H594)))&gt;0),"Invalid","Valid")</f>
        <v>Valid</v>
      </c>
      <c r="J594" s="1" t="s">
        <v>5081</v>
      </c>
      <c r="K594" s="1" t="s">
        <v>83</v>
      </c>
      <c r="L594" s="1" t="s">
        <v>84</v>
      </c>
      <c r="M594" s="1" t="s">
        <v>165</v>
      </c>
      <c r="N594" s="1" t="s">
        <v>68</v>
      </c>
      <c r="O594" s="1" t="s">
        <v>180</v>
      </c>
      <c r="P594" t="s">
        <v>87</v>
      </c>
      <c r="Q594" s="1" t="s">
        <v>88</v>
      </c>
      <c r="R594" s="1" t="s">
        <v>550</v>
      </c>
      <c r="S594" s="1" t="s">
        <v>5082</v>
      </c>
      <c r="T594" s="1" t="s">
        <v>5083</v>
      </c>
      <c r="U594" s="1" t="s">
        <v>3610</v>
      </c>
      <c r="V594" s="1" t="s">
        <v>5084</v>
      </c>
      <c r="W594" s="1" t="s">
        <v>94</v>
      </c>
      <c r="X594" t="str">
        <f t="shared" si="64"/>
        <v>Complete</v>
      </c>
      <c r="Y594">
        <f>MAX(0,100-IF(G594="Invalid",Config!$B$5,0)-IF(I594="Invalid",Config!$B$6,0)-IF(X594="Incomplete",Config!$B$7,0)-IF(AF594="Yes",Config!$B$37,0))</f>
        <v>100</v>
      </c>
      <c r="Z594" s="1">
        <f>IF(OR(TRIM(B594)="",COUNTIF(Config!$B$15:$B$19,B594)&gt;0),1,0)+IF(OR(TRIM(C594)="",COUNTIF(Config!$B$15:$B$19,C594)&gt;0),1,0)+IF(OR(TRIM(F594)="",COUNTIF(Config!$B$15:$B$19,F594)&gt;0),1,0)+IF(OR(TRIM(H594)="",COUNTIF(Config!$B$15:$B$19,H594)&gt;0),1,0)+IF(OR(TRIM(E594)="",COUNTIF(Config!$B$15:$B$19,E594)&gt;0),1,0)+IF(OR(TRIM(K594)="",COUNTIF(Config!$B$15:$B$19,K594)&gt;0),1,0)+IF(OR(TRIM(P594)="",COUNTIF(Config!$B$15:$B$19,P594)&gt;0),1,0)+IF(OR(TRIM(R594)="",COUNTIF(Config!$B$15:$B$19,R594)&gt;0),1,0)</f>
        <v>0</v>
      </c>
      <c r="AA594" s="1" cm="1">
        <f t="array" ref="AA594">SUMPRODUCT(LEN(H594)-LEN(SUBSTITUTE(H594,{"0";"1";"2";"3";"4";"5";"6";"7";"8";"9"},"")))</f>
        <v>10</v>
      </c>
      <c r="AC594" t="str">
        <f t="shared" si="65"/>
        <v/>
      </c>
      <c r="AD594">
        <f t="shared" si="66"/>
        <v>1</v>
      </c>
      <c r="AE594">
        <f t="shared" si="67"/>
        <v>1</v>
      </c>
      <c r="AF594" t="str">
        <f t="shared" si="68"/>
        <v>No</v>
      </c>
      <c r="AG594">
        <f t="shared" ca="1" si="69"/>
        <v>321</v>
      </c>
      <c r="AH594" t="str">
        <f ca="1">IF(OR(V594="",AG594=""),"Yes",IF(AG594&gt;Config!$B$41,"Yes","No"))</f>
        <v>No</v>
      </c>
    </row>
    <row r="595" spans="1:34" x14ac:dyDescent="0.25">
      <c r="A595" s="1" t="s">
        <v>5085</v>
      </c>
      <c r="B595" s="1" t="s">
        <v>2095</v>
      </c>
      <c r="C595" s="1" t="s">
        <v>353</v>
      </c>
      <c r="D595" s="1" t="s">
        <v>5086</v>
      </c>
      <c r="E595" s="1" t="s">
        <v>191</v>
      </c>
      <c r="F595" s="1" t="s">
        <v>5087</v>
      </c>
      <c r="G595" t="str">
        <f t="shared" si="63"/>
        <v>Valid</v>
      </c>
      <c r="H595" s="1" t="s">
        <v>5088</v>
      </c>
      <c r="I595" t="str" cm="1">
        <f t="array" ref="I595">IF(OR(TRIM(H595)="",ISNUMBER(SEARCH("#",H595)),AA595&lt;Config!$B$8,SUMPRODUCT(--ISNUMBER(SEARCH({"a";"b";"c";"d";"e";"f";"g";"h";"i";"j";"k";"l";"m";"n";"o";"p";"q";"r";"s";"t";"u";"v";"w";"x";"y";"z"},H595)))&gt;0),"Invalid","Valid")</f>
        <v>Valid</v>
      </c>
      <c r="J595" s="1" t="s">
        <v>5089</v>
      </c>
      <c r="K595" s="1" t="s">
        <v>481</v>
      </c>
      <c r="L595" s="1" t="s">
        <v>179</v>
      </c>
      <c r="M595" s="1" t="s">
        <v>251</v>
      </c>
      <c r="N595" s="1" t="s">
        <v>86</v>
      </c>
      <c r="O595" s="1" t="s">
        <v>32</v>
      </c>
      <c r="P595" t="s">
        <v>53</v>
      </c>
      <c r="Q595" s="1" t="s">
        <v>181</v>
      </c>
      <c r="R595" s="1" t="s">
        <v>288</v>
      </c>
      <c r="S595" s="1" t="s">
        <v>5090</v>
      </c>
      <c r="T595" s="1" t="s">
        <v>5091</v>
      </c>
      <c r="U595" s="1" t="s">
        <v>5092</v>
      </c>
      <c r="V595" s="1" t="s">
        <v>1751</v>
      </c>
      <c r="W595" s="1" t="s">
        <v>75</v>
      </c>
      <c r="X595" t="str">
        <f t="shared" si="64"/>
        <v>Complete</v>
      </c>
      <c r="Y595">
        <f>MAX(0,100-IF(G595="Invalid",Config!$B$5,0)-IF(I595="Invalid",Config!$B$6,0)-IF(X595="Incomplete",Config!$B$7,0)-IF(AF595="Yes",Config!$B$37,0))</f>
        <v>100</v>
      </c>
      <c r="Z595" s="1">
        <f>IF(OR(TRIM(B595)="",COUNTIF(Config!$B$15:$B$19,B595)&gt;0),1,0)+IF(OR(TRIM(C595)="",COUNTIF(Config!$B$15:$B$19,C595)&gt;0),1,0)+IF(OR(TRIM(F595)="",COUNTIF(Config!$B$15:$B$19,F595)&gt;0),1,0)+IF(OR(TRIM(H595)="",COUNTIF(Config!$B$15:$B$19,H595)&gt;0),1,0)+IF(OR(TRIM(E595)="",COUNTIF(Config!$B$15:$B$19,E595)&gt;0),1,0)+IF(OR(TRIM(K595)="",COUNTIF(Config!$B$15:$B$19,K595)&gt;0),1,0)+IF(OR(TRIM(P595)="",COUNTIF(Config!$B$15:$B$19,P595)&gt;0),1,0)+IF(OR(TRIM(R595)="",COUNTIF(Config!$B$15:$B$19,R595)&gt;0),1,0)</f>
        <v>0</v>
      </c>
      <c r="AA595" s="1" cm="1">
        <f t="array" ref="AA595">SUMPRODUCT(LEN(H595)-LEN(SUBSTITUTE(H595,{"0";"1";"2";"3";"4";"5";"6";"7";"8";"9"},"")))</f>
        <v>12</v>
      </c>
      <c r="AC595" t="str">
        <f t="shared" si="65"/>
        <v/>
      </c>
      <c r="AD595">
        <f t="shared" si="66"/>
        <v>1</v>
      </c>
      <c r="AE595">
        <f t="shared" si="67"/>
        <v>1</v>
      </c>
      <c r="AF595" t="str">
        <f t="shared" si="68"/>
        <v>No</v>
      </c>
      <c r="AG595">
        <f t="shared" ca="1" si="69"/>
        <v>667</v>
      </c>
      <c r="AH595" t="str">
        <f ca="1">IF(OR(V595="",AG595=""),"Yes",IF(AG595&gt;Config!$B$41,"Yes","No"))</f>
        <v>Yes</v>
      </c>
    </row>
    <row r="596" spans="1:34" x14ac:dyDescent="0.25">
      <c r="A596" s="1" t="s">
        <v>5093</v>
      </c>
      <c r="B596" s="1" t="s">
        <v>1293</v>
      </c>
      <c r="C596" s="1" t="s">
        <v>499</v>
      </c>
      <c r="D596" s="1" t="s">
        <v>34188</v>
      </c>
      <c r="E596" s="1" t="s">
        <v>34189</v>
      </c>
      <c r="F596" s="1" t="s">
        <v>5094</v>
      </c>
      <c r="G596" t="str">
        <f t="shared" si="63"/>
        <v>Valid</v>
      </c>
      <c r="H596" s="1" t="s">
        <v>5095</v>
      </c>
      <c r="I596" t="str" cm="1">
        <f t="array" ref="I596">IF(OR(TRIM(H596)="",ISNUMBER(SEARCH("#",H596)),AA596&lt;Config!$B$8,SUMPRODUCT(--ISNUMBER(SEARCH({"a";"b";"c";"d";"e";"f";"g";"h";"i";"j";"k";"l";"m";"n";"o";"p";"q";"r";"s";"t";"u";"v";"w";"x";"y";"z"},H596)))&gt;0),"Invalid","Valid")</f>
        <v>Valid</v>
      </c>
      <c r="J596" s="1" t="s">
        <v>5096</v>
      </c>
      <c r="K596" s="1" t="s">
        <v>722</v>
      </c>
      <c r="L596" s="1" t="s">
        <v>84</v>
      </c>
      <c r="M596" s="1" t="s">
        <v>343</v>
      </c>
      <c r="N596" s="1" t="s">
        <v>224</v>
      </c>
      <c r="O596" s="1" t="s">
        <v>149</v>
      </c>
      <c r="P596" t="s">
        <v>344</v>
      </c>
      <c r="Q596" s="1" t="s">
        <v>1199</v>
      </c>
      <c r="R596" s="1" t="s">
        <v>1200</v>
      </c>
      <c r="S596" s="1" t="s">
        <v>2139</v>
      </c>
      <c r="T596" s="1" t="s">
        <v>5097</v>
      </c>
      <c r="U596" s="1" t="s">
        <v>5098</v>
      </c>
      <c r="V596" s="1" t="s">
        <v>2590</v>
      </c>
      <c r="W596" s="1" t="s">
        <v>384</v>
      </c>
      <c r="X596" t="str">
        <f t="shared" si="64"/>
        <v>Complete</v>
      </c>
      <c r="Y596">
        <f>MAX(0,100-IF(G596="Invalid",Config!$B$5,0)-IF(I596="Invalid",Config!$B$6,0)-IF(X596="Incomplete",Config!$B$7,0)-IF(AF596="Yes",Config!$B$37,0))</f>
        <v>100</v>
      </c>
      <c r="Z596" s="1">
        <f>IF(OR(TRIM(B596)="",COUNTIF(Config!$B$15:$B$19,B596)&gt;0),1,0)+IF(OR(TRIM(C596)="",COUNTIF(Config!$B$15:$B$19,C596)&gt;0),1,0)+IF(OR(TRIM(F596)="",COUNTIF(Config!$B$15:$B$19,F596)&gt;0),1,0)+IF(OR(TRIM(H596)="",COUNTIF(Config!$B$15:$B$19,H596)&gt;0),1,0)+IF(OR(TRIM(E596)="",COUNTIF(Config!$B$15:$B$19,E596)&gt;0),1,0)+IF(OR(TRIM(K596)="",COUNTIF(Config!$B$15:$B$19,K596)&gt;0),1,0)+IF(OR(TRIM(P596)="",COUNTIF(Config!$B$15:$B$19,P596)&gt;0),1,0)+IF(OR(TRIM(R596)="",COUNTIF(Config!$B$15:$B$19,R596)&gt;0),1,0)</f>
        <v>0</v>
      </c>
      <c r="AA596" s="1" cm="1">
        <f t="array" ref="AA596">SUMPRODUCT(LEN(H596)-LEN(SUBSTITUTE(H596,{"0";"1";"2";"3";"4";"5";"6";"7";"8";"9"},"")))</f>
        <v>11</v>
      </c>
      <c r="AC596" t="str">
        <f t="shared" si="65"/>
        <v/>
      </c>
      <c r="AD596">
        <f t="shared" si="66"/>
        <v>1</v>
      </c>
      <c r="AE596">
        <f t="shared" si="67"/>
        <v>1</v>
      </c>
      <c r="AF596" t="str">
        <f t="shared" si="68"/>
        <v>No</v>
      </c>
      <c r="AG596">
        <f t="shared" ca="1" si="69"/>
        <v>339</v>
      </c>
      <c r="AH596" t="str">
        <f ca="1">IF(OR(V596="",AG596=""),"Yes",IF(AG596&gt;Config!$B$41,"Yes","No"))</f>
        <v>No</v>
      </c>
    </row>
    <row r="597" spans="1:34" x14ac:dyDescent="0.25">
      <c r="A597" s="1" t="s">
        <v>5099</v>
      </c>
      <c r="B597" s="1" t="s">
        <v>678</v>
      </c>
      <c r="C597" s="1" t="s">
        <v>1441</v>
      </c>
      <c r="D597" s="1" t="s">
        <v>5100</v>
      </c>
      <c r="E597" s="1" t="s">
        <v>34190</v>
      </c>
      <c r="F597" s="1" t="s">
        <v>5101</v>
      </c>
      <c r="G597" t="str">
        <f t="shared" si="63"/>
        <v>Valid</v>
      </c>
      <c r="H597" s="1" t="s">
        <v>5102</v>
      </c>
      <c r="I597" t="str" cm="1">
        <f t="array" ref="I597">IF(OR(TRIM(H597)="",ISNUMBER(SEARCH("#",H597)),AA597&lt;Config!$B$8,SUMPRODUCT(--ISNUMBER(SEARCH({"a";"b";"c";"d";"e";"f";"g";"h";"i";"j";"k";"l";"m";"n";"o";"p";"q";"r";"s";"t";"u";"v";"w";"x";"y";"z"},H597)))&gt;0),"Invalid","Valid")</f>
        <v>Valid</v>
      </c>
      <c r="J597" s="1" t="s">
        <v>5103</v>
      </c>
      <c r="K597" s="1" t="s">
        <v>866</v>
      </c>
      <c r="L597" s="1" t="s">
        <v>49</v>
      </c>
      <c r="M597" s="1" t="s">
        <v>135</v>
      </c>
      <c r="N597" s="1" t="s">
        <v>51</v>
      </c>
      <c r="O597" s="1" t="s">
        <v>180</v>
      </c>
      <c r="P597" t="s">
        <v>236</v>
      </c>
      <c r="Q597" s="1" t="s">
        <v>253</v>
      </c>
      <c r="R597" s="1" t="s">
        <v>961</v>
      </c>
      <c r="S597" s="1" t="s">
        <v>5104</v>
      </c>
      <c r="T597" s="1" t="s">
        <v>5105</v>
      </c>
      <c r="U597" s="1" t="s">
        <v>3286</v>
      </c>
      <c r="V597" s="1" t="s">
        <v>140</v>
      </c>
      <c r="W597" s="1" t="s">
        <v>40</v>
      </c>
      <c r="X597" t="str">
        <f t="shared" si="64"/>
        <v>Complete</v>
      </c>
      <c r="Y597">
        <f>MAX(0,100-IF(G597="Invalid",Config!$B$5,0)-IF(I597="Invalid",Config!$B$6,0)-IF(X597="Incomplete",Config!$B$7,0)-IF(AF597="Yes",Config!$B$37,0))</f>
        <v>75</v>
      </c>
      <c r="Z597" s="1">
        <f>IF(OR(TRIM(B597)="",COUNTIF(Config!$B$15:$B$19,B597)&gt;0),1,0)+IF(OR(TRIM(C597)="",COUNTIF(Config!$B$15:$B$19,C597)&gt;0),1,0)+IF(OR(TRIM(F597)="",COUNTIF(Config!$B$15:$B$19,F597)&gt;0),1,0)+IF(OR(TRIM(H597)="",COUNTIF(Config!$B$15:$B$19,H597)&gt;0),1,0)+IF(OR(TRIM(E597)="",COUNTIF(Config!$B$15:$B$19,E597)&gt;0),1,0)+IF(OR(TRIM(K597)="",COUNTIF(Config!$B$15:$B$19,K597)&gt;0),1,0)+IF(OR(TRIM(P597)="",COUNTIF(Config!$B$15:$B$19,P597)&gt;0),1,0)+IF(OR(TRIM(R597)="",COUNTIF(Config!$B$15:$B$19,R597)&gt;0),1,0)</f>
        <v>0</v>
      </c>
      <c r="AA597" s="1" cm="1">
        <f t="array" ref="AA597">SUMPRODUCT(LEN(H597)-LEN(SUBSTITUTE(H597,{"0";"1";"2";"3";"4";"5";"6";"7";"8";"9"},"")))</f>
        <v>10</v>
      </c>
      <c r="AC597" t="str">
        <f t="shared" si="65"/>
        <v>Potential Duplicate</v>
      </c>
      <c r="AD597">
        <f t="shared" si="66"/>
        <v>2</v>
      </c>
      <c r="AE597">
        <f t="shared" si="67"/>
        <v>1</v>
      </c>
      <c r="AF597" t="str">
        <f t="shared" si="68"/>
        <v>Yes</v>
      </c>
      <c r="AG597">
        <f t="shared" ca="1" si="69"/>
        <v>37</v>
      </c>
      <c r="AH597" t="str">
        <f ca="1">IF(OR(V597="",AG597=""),"Yes",IF(AG597&gt;Config!$B$41,"Yes","No"))</f>
        <v>No</v>
      </c>
    </row>
    <row r="598" spans="1:34" x14ac:dyDescent="0.25">
      <c r="A598" s="1" t="s">
        <v>5106</v>
      </c>
      <c r="B598" s="1" t="s">
        <v>229</v>
      </c>
      <c r="C598" s="1" t="s">
        <v>524</v>
      </c>
      <c r="D598" s="1" t="s">
        <v>1410</v>
      </c>
      <c r="E598" s="1" t="s">
        <v>33866</v>
      </c>
      <c r="F598" s="1" t="s">
        <v>5107</v>
      </c>
      <c r="G598" t="str">
        <f t="shared" si="63"/>
        <v>Valid</v>
      </c>
      <c r="H598" s="1" t="s">
        <v>5108</v>
      </c>
      <c r="I598" t="str" cm="1">
        <f t="array" ref="I598">IF(OR(TRIM(H598)="",ISNUMBER(SEARCH("#",H598)),AA598&lt;Config!$B$8,SUMPRODUCT(--ISNUMBER(SEARCH({"a";"b";"c";"d";"e";"f";"g";"h";"i";"j";"k";"l";"m";"n";"o";"p";"q";"r";"s";"t";"u";"v";"w";"x";"y";"z"},H598)))&gt;0),"Invalid","Valid")</f>
        <v>Valid</v>
      </c>
      <c r="J598" s="1" t="s">
        <v>5109</v>
      </c>
      <c r="K598" s="1" t="s">
        <v>287</v>
      </c>
      <c r="L598" s="1" t="s">
        <v>29</v>
      </c>
      <c r="M598" s="1" t="s">
        <v>462</v>
      </c>
      <c r="N598" s="1" t="s">
        <v>148</v>
      </c>
      <c r="O598" s="1" t="s">
        <v>52</v>
      </c>
      <c r="P598" t="s">
        <v>590</v>
      </c>
      <c r="Q598" s="1" t="s">
        <v>591</v>
      </c>
      <c r="R598" s="1" t="s">
        <v>1846</v>
      </c>
      <c r="S598" s="1" t="s">
        <v>5110</v>
      </c>
      <c r="T598" s="1" t="s">
        <v>5111</v>
      </c>
      <c r="U598" s="1" t="s">
        <v>3594</v>
      </c>
      <c r="V598" s="1" t="s">
        <v>5112</v>
      </c>
      <c r="W598" s="1" t="s">
        <v>141</v>
      </c>
      <c r="X598" t="str">
        <f t="shared" si="64"/>
        <v>Complete</v>
      </c>
      <c r="Y598">
        <f>MAX(0,100-IF(G598="Invalid",Config!$B$5,0)-IF(I598="Invalid",Config!$B$6,0)-IF(X598="Incomplete",Config!$B$7,0)-IF(AF598="Yes",Config!$B$37,0))</f>
        <v>100</v>
      </c>
      <c r="Z598" s="1">
        <f>IF(OR(TRIM(B598)="",COUNTIF(Config!$B$15:$B$19,B598)&gt;0),1,0)+IF(OR(TRIM(C598)="",COUNTIF(Config!$B$15:$B$19,C598)&gt;0),1,0)+IF(OR(TRIM(F598)="",COUNTIF(Config!$B$15:$B$19,F598)&gt;0),1,0)+IF(OR(TRIM(H598)="",COUNTIF(Config!$B$15:$B$19,H598)&gt;0),1,0)+IF(OR(TRIM(E598)="",COUNTIF(Config!$B$15:$B$19,E598)&gt;0),1,0)+IF(OR(TRIM(K598)="",COUNTIF(Config!$B$15:$B$19,K598)&gt;0),1,0)+IF(OR(TRIM(P598)="",COUNTIF(Config!$B$15:$B$19,P598)&gt;0),1,0)+IF(OR(TRIM(R598)="",COUNTIF(Config!$B$15:$B$19,R598)&gt;0),1,0)</f>
        <v>0</v>
      </c>
      <c r="AA598" s="1" cm="1">
        <f t="array" ref="AA598">SUMPRODUCT(LEN(H598)-LEN(SUBSTITUTE(H598,{"0";"1";"2";"3";"4";"5";"6";"7";"8";"9"},"")))</f>
        <v>12</v>
      </c>
      <c r="AC598" t="str">
        <f t="shared" si="65"/>
        <v/>
      </c>
      <c r="AD598">
        <f t="shared" si="66"/>
        <v>1</v>
      </c>
      <c r="AE598">
        <f t="shared" si="67"/>
        <v>1</v>
      </c>
      <c r="AF598" t="str">
        <f t="shared" si="68"/>
        <v>No</v>
      </c>
      <c r="AG598">
        <f t="shared" ca="1" si="69"/>
        <v>288</v>
      </c>
      <c r="AH598" t="str">
        <f ca="1">IF(OR(V598="",AG598=""),"Yes",IF(AG598&gt;Config!$B$41,"Yes","No"))</f>
        <v>No</v>
      </c>
    </row>
    <row r="599" spans="1:34" x14ac:dyDescent="0.25">
      <c r="A599" s="1" t="s">
        <v>5113</v>
      </c>
      <c r="B599" s="1" t="s">
        <v>33815</v>
      </c>
      <c r="C599" s="1" t="s">
        <v>566</v>
      </c>
      <c r="D599" s="1" t="s">
        <v>566</v>
      </c>
      <c r="E599" s="1" t="s">
        <v>34191</v>
      </c>
      <c r="F599" s="1" t="s">
        <v>5114</v>
      </c>
      <c r="G599" t="str">
        <f t="shared" si="63"/>
        <v>Valid</v>
      </c>
      <c r="H599" s="1" t="s">
        <v>5115</v>
      </c>
      <c r="I599" t="str" cm="1">
        <f t="array" ref="I599">IF(OR(TRIM(H599)="",ISNUMBER(SEARCH("#",H599)),AA599&lt;Config!$B$8,SUMPRODUCT(--ISNUMBER(SEARCH({"a";"b";"c";"d";"e";"f";"g";"h";"i";"j";"k";"l";"m";"n";"o";"p";"q";"r";"s";"t";"u";"v";"w";"x";"y";"z"},H599)))&gt;0),"Invalid","Valid")</f>
        <v>Valid</v>
      </c>
      <c r="J599" s="1" t="s">
        <v>5116</v>
      </c>
      <c r="K599" s="1" t="s">
        <v>1001</v>
      </c>
      <c r="L599" s="1" t="s">
        <v>49</v>
      </c>
      <c r="M599" s="1" t="s">
        <v>103</v>
      </c>
      <c r="N599" s="1" t="s">
        <v>437</v>
      </c>
      <c r="O599" s="1" t="s">
        <v>69</v>
      </c>
      <c r="P599" t="s">
        <v>53</v>
      </c>
      <c r="Q599" s="1" t="s">
        <v>55</v>
      </c>
      <c r="R599" s="1" t="s">
        <v>288</v>
      </c>
      <c r="S599" s="1" t="s">
        <v>5117</v>
      </c>
      <c r="T599" s="1" t="s">
        <v>5118</v>
      </c>
      <c r="U599" s="1" t="s">
        <v>5119</v>
      </c>
      <c r="V599" s="1" t="s">
        <v>5120</v>
      </c>
      <c r="W599" s="1" t="s">
        <v>125</v>
      </c>
      <c r="X599" t="str">
        <f t="shared" si="64"/>
        <v>Incomplete</v>
      </c>
      <c r="Y599">
        <f>MAX(0,100-IF(G599="Invalid",Config!$B$5,0)-IF(I599="Invalid",Config!$B$6,0)-IF(X599="Incomplete",Config!$B$7,0)-IF(AF599="Yes",Config!$B$37,0))</f>
        <v>60</v>
      </c>
      <c r="Z599" s="1">
        <f>IF(OR(TRIM(B599)="",COUNTIF(Config!$B$15:$B$19,B599)&gt;0),1,0)+IF(OR(TRIM(C599)="",COUNTIF(Config!$B$15:$B$19,C599)&gt;0),1,0)+IF(OR(TRIM(F599)="",COUNTIF(Config!$B$15:$B$19,F599)&gt;0),1,0)+IF(OR(TRIM(H599)="",COUNTIF(Config!$B$15:$B$19,H599)&gt;0),1,0)+IF(OR(TRIM(E599)="",COUNTIF(Config!$B$15:$B$19,E599)&gt;0),1,0)+IF(OR(TRIM(K599)="",COUNTIF(Config!$B$15:$B$19,K599)&gt;0),1,0)+IF(OR(TRIM(P599)="",COUNTIF(Config!$B$15:$B$19,P599)&gt;0),1,0)+IF(OR(TRIM(R599)="",COUNTIF(Config!$B$15:$B$19,R599)&gt;0),1,0)</f>
        <v>1</v>
      </c>
      <c r="AA599" s="1" cm="1">
        <f t="array" ref="AA599">SUMPRODUCT(LEN(H599)-LEN(SUBSTITUTE(H599,{"0";"1";"2";"3";"4";"5";"6";"7";"8";"9"},"")))</f>
        <v>10</v>
      </c>
      <c r="AC599" t="str">
        <f t="shared" si="65"/>
        <v>Incomplete Profile</v>
      </c>
      <c r="AD599">
        <f t="shared" si="66"/>
        <v>1</v>
      </c>
      <c r="AE599">
        <f t="shared" si="67"/>
        <v>1</v>
      </c>
      <c r="AF599" t="str">
        <f t="shared" si="68"/>
        <v>No</v>
      </c>
      <c r="AG599">
        <f t="shared" ca="1" si="69"/>
        <v>173</v>
      </c>
      <c r="AH599" t="str">
        <f ca="1">IF(OR(V599="",AG599=""),"Yes",IF(AG599&gt;Config!$B$41,"Yes","No"))</f>
        <v>No</v>
      </c>
    </row>
    <row r="600" spans="1:34" x14ac:dyDescent="0.25">
      <c r="A600" s="1" t="s">
        <v>5121</v>
      </c>
      <c r="B600" s="1" t="s">
        <v>5122</v>
      </c>
      <c r="C600" s="1" t="s">
        <v>899</v>
      </c>
      <c r="D600" s="1" t="s">
        <v>5123</v>
      </c>
      <c r="E600" s="1" t="s">
        <v>34192</v>
      </c>
      <c r="F600" s="1" t="s">
        <v>5124</v>
      </c>
      <c r="G600" t="str">
        <f t="shared" si="63"/>
        <v>Valid</v>
      </c>
      <c r="H600" s="1" t="s">
        <v>5125</v>
      </c>
      <c r="I600" t="str" cm="1">
        <f t="array" ref="I600">IF(OR(TRIM(H600)="",ISNUMBER(SEARCH("#",H600)),AA600&lt;Config!$B$8,SUMPRODUCT(--ISNUMBER(SEARCH({"a";"b";"c";"d";"e";"f";"g";"h";"i";"j";"k";"l";"m";"n";"o";"p";"q";"r";"s";"t";"u";"v";"w";"x";"y";"z"},H600)))&gt;0),"Invalid","Valid")</f>
        <v>Valid</v>
      </c>
      <c r="J600" s="1" t="s">
        <v>5126</v>
      </c>
      <c r="K600" s="1" t="s">
        <v>287</v>
      </c>
      <c r="L600" s="1" t="s">
        <v>84</v>
      </c>
      <c r="M600" s="1" t="s">
        <v>165</v>
      </c>
      <c r="N600" s="1" t="s">
        <v>211</v>
      </c>
      <c r="O600" s="1" t="s">
        <v>52</v>
      </c>
      <c r="P600" t="s">
        <v>53</v>
      </c>
      <c r="Q600" s="1" t="s">
        <v>181</v>
      </c>
      <c r="R600" s="1" t="s">
        <v>150</v>
      </c>
      <c r="S600" s="1" t="s">
        <v>5127</v>
      </c>
      <c r="T600" s="1" t="s">
        <v>5128</v>
      </c>
      <c r="U600" s="1" t="s">
        <v>5129</v>
      </c>
      <c r="V600" s="1" t="s">
        <v>5130</v>
      </c>
      <c r="W600" s="1" t="s">
        <v>186</v>
      </c>
      <c r="X600" t="str">
        <f t="shared" si="64"/>
        <v>Complete</v>
      </c>
      <c r="Y600">
        <f>MAX(0,100-IF(G600="Invalid",Config!$B$5,0)-IF(I600="Invalid",Config!$B$6,0)-IF(X600="Incomplete",Config!$B$7,0)-IF(AF600="Yes",Config!$B$37,0))</f>
        <v>100</v>
      </c>
      <c r="Z600" s="1">
        <f>IF(OR(TRIM(B600)="",COUNTIF(Config!$B$15:$B$19,B600)&gt;0),1,0)+IF(OR(TRIM(C600)="",COUNTIF(Config!$B$15:$B$19,C600)&gt;0),1,0)+IF(OR(TRIM(F600)="",COUNTIF(Config!$B$15:$B$19,F600)&gt;0),1,0)+IF(OR(TRIM(H600)="",COUNTIF(Config!$B$15:$B$19,H600)&gt;0),1,0)+IF(OR(TRIM(E600)="",COUNTIF(Config!$B$15:$B$19,E600)&gt;0),1,0)+IF(OR(TRIM(K600)="",COUNTIF(Config!$B$15:$B$19,K600)&gt;0),1,0)+IF(OR(TRIM(P600)="",COUNTIF(Config!$B$15:$B$19,P600)&gt;0),1,0)+IF(OR(TRIM(R600)="",COUNTIF(Config!$B$15:$B$19,R600)&gt;0),1,0)</f>
        <v>0</v>
      </c>
      <c r="AA600" s="1" cm="1">
        <f t="array" ref="AA600">SUMPRODUCT(LEN(H600)-LEN(SUBSTITUTE(H600,{"0";"1";"2";"3";"4";"5";"6";"7";"8";"9"},"")))</f>
        <v>10</v>
      </c>
      <c r="AC600" t="str">
        <f t="shared" si="65"/>
        <v/>
      </c>
      <c r="AD600">
        <f t="shared" si="66"/>
        <v>1</v>
      </c>
      <c r="AE600">
        <f t="shared" si="67"/>
        <v>1</v>
      </c>
      <c r="AF600" t="str">
        <f t="shared" si="68"/>
        <v>No</v>
      </c>
      <c r="AG600">
        <f t="shared" ca="1" si="69"/>
        <v>349</v>
      </c>
      <c r="AH600" t="str">
        <f ca="1">IF(OR(V600="",AG600=""),"Yes",IF(AG600&gt;Config!$B$41,"Yes","No"))</f>
        <v>No</v>
      </c>
    </row>
    <row r="601" spans="1:34" x14ac:dyDescent="0.25">
      <c r="A601" s="1" t="s">
        <v>5131</v>
      </c>
      <c r="B601" s="1" t="s">
        <v>272</v>
      </c>
      <c r="C601" s="1" t="s">
        <v>323</v>
      </c>
      <c r="D601" s="1" t="s">
        <v>5132</v>
      </c>
      <c r="E601" s="1" t="s">
        <v>2178</v>
      </c>
      <c r="F601" s="1" t="s">
        <v>5133</v>
      </c>
      <c r="G601" t="str">
        <f t="shared" si="63"/>
        <v>Valid</v>
      </c>
      <c r="H601" s="1" t="s">
        <v>5134</v>
      </c>
      <c r="I601" t="str" cm="1">
        <f t="array" ref="I601">IF(OR(TRIM(H601)="",ISNUMBER(SEARCH("#",H601)),AA601&lt;Config!$B$8,SUMPRODUCT(--ISNUMBER(SEARCH({"a";"b";"c";"d";"e";"f";"g";"h";"i";"j";"k";"l";"m";"n";"o";"p";"q";"r";"s";"t";"u";"v";"w";"x";"y";"z"},H601)))&gt;0),"Invalid","Valid")</f>
        <v>Valid</v>
      </c>
      <c r="J601" s="1" t="s">
        <v>5135</v>
      </c>
      <c r="K601" s="1" t="s">
        <v>210</v>
      </c>
      <c r="L601" s="1" t="s">
        <v>164</v>
      </c>
      <c r="M601" s="1" t="s">
        <v>85</v>
      </c>
      <c r="N601" s="1" t="s">
        <v>437</v>
      </c>
      <c r="O601" s="1" t="s">
        <v>180</v>
      </c>
      <c r="P601" t="s">
        <v>53</v>
      </c>
      <c r="Q601" s="1" t="s">
        <v>181</v>
      </c>
      <c r="R601" s="1" t="s">
        <v>198</v>
      </c>
      <c r="S601" s="1" t="s">
        <v>5136</v>
      </c>
      <c r="T601" s="1" t="s">
        <v>5137</v>
      </c>
      <c r="U601" s="1" t="s">
        <v>2622</v>
      </c>
      <c r="V601" s="1" t="s">
        <v>5138</v>
      </c>
      <c r="W601" s="1" t="s">
        <v>40</v>
      </c>
      <c r="X601" t="str">
        <f t="shared" si="64"/>
        <v>Complete</v>
      </c>
      <c r="Y601">
        <f>MAX(0,100-IF(G601="Invalid",Config!$B$5,0)-IF(I601="Invalid",Config!$B$6,0)-IF(X601="Incomplete",Config!$B$7,0)-IF(AF601="Yes",Config!$B$37,0))</f>
        <v>100</v>
      </c>
      <c r="Z601" s="1">
        <f>IF(OR(TRIM(B601)="",COUNTIF(Config!$B$15:$B$19,B601)&gt;0),1,0)+IF(OR(TRIM(C601)="",COUNTIF(Config!$B$15:$B$19,C601)&gt;0),1,0)+IF(OR(TRIM(F601)="",COUNTIF(Config!$B$15:$B$19,F601)&gt;0),1,0)+IF(OR(TRIM(H601)="",COUNTIF(Config!$B$15:$B$19,H601)&gt;0),1,0)+IF(OR(TRIM(E601)="",COUNTIF(Config!$B$15:$B$19,E601)&gt;0),1,0)+IF(OR(TRIM(K601)="",COUNTIF(Config!$B$15:$B$19,K601)&gt;0),1,0)+IF(OR(TRIM(P601)="",COUNTIF(Config!$B$15:$B$19,P601)&gt;0),1,0)+IF(OR(TRIM(R601)="",COUNTIF(Config!$B$15:$B$19,R601)&gt;0),1,0)</f>
        <v>0</v>
      </c>
      <c r="AA601" s="1" cm="1">
        <f t="array" ref="AA601">SUMPRODUCT(LEN(H601)-LEN(SUBSTITUTE(H601,{"0";"1";"2";"3";"4";"5";"6";"7";"8";"9"},"")))</f>
        <v>12</v>
      </c>
      <c r="AC601" t="str">
        <f t="shared" si="65"/>
        <v/>
      </c>
      <c r="AD601">
        <f t="shared" si="66"/>
        <v>1</v>
      </c>
      <c r="AE601">
        <f t="shared" si="67"/>
        <v>1</v>
      </c>
      <c r="AF601" t="str">
        <f t="shared" si="68"/>
        <v>No</v>
      </c>
      <c r="AG601">
        <f t="shared" ca="1" si="69"/>
        <v>210</v>
      </c>
      <c r="AH601" t="str">
        <f ca="1">IF(OR(V601="",AG601=""),"Yes",IF(AG601&gt;Config!$B$41,"Yes","No"))</f>
        <v>No</v>
      </c>
    </row>
    <row r="602" spans="1:34" x14ac:dyDescent="0.25">
      <c r="A602" s="1" t="s">
        <v>5139</v>
      </c>
      <c r="B602" s="1" t="s">
        <v>2085</v>
      </c>
      <c r="C602" s="1" t="s">
        <v>1339</v>
      </c>
      <c r="D602" s="1" t="s">
        <v>5140</v>
      </c>
      <c r="E602" s="1" t="s">
        <v>34193</v>
      </c>
      <c r="F602" s="1" t="s">
        <v>5141</v>
      </c>
      <c r="G602" t="str">
        <f t="shared" si="63"/>
        <v>Valid</v>
      </c>
      <c r="H602" s="1" t="s">
        <v>5142</v>
      </c>
      <c r="I602" t="str" cm="1">
        <f t="array" ref="I602">IF(OR(TRIM(H602)="",ISNUMBER(SEARCH("#",H602)),AA602&lt;Config!$B$8,SUMPRODUCT(--ISNUMBER(SEARCH({"a";"b";"c";"d";"e";"f";"g";"h";"i";"j";"k";"l";"m";"n";"o";"p";"q";"r";"s";"t";"u";"v";"w";"x";"y";"z"},H602)))&gt;0),"Invalid","Valid")</f>
        <v>Valid</v>
      </c>
      <c r="J602" s="1" t="s">
        <v>5143</v>
      </c>
      <c r="K602" s="1" t="s">
        <v>66</v>
      </c>
      <c r="L602" s="1" t="s">
        <v>67</v>
      </c>
      <c r="M602" s="1" t="s">
        <v>30</v>
      </c>
      <c r="N602" s="1" t="s">
        <v>252</v>
      </c>
      <c r="O602" s="1" t="s">
        <v>180</v>
      </c>
      <c r="P602" t="s">
        <v>590</v>
      </c>
      <c r="Q602" s="1" t="s">
        <v>1481</v>
      </c>
      <c r="R602" s="1" t="s">
        <v>1774</v>
      </c>
      <c r="S602" s="1" t="s">
        <v>5144</v>
      </c>
      <c r="T602" s="1" t="s">
        <v>5145</v>
      </c>
      <c r="U602" s="1" t="s">
        <v>5146</v>
      </c>
      <c r="V602" s="1" t="s">
        <v>140</v>
      </c>
      <c r="W602" s="1" t="s">
        <v>33823</v>
      </c>
      <c r="X602" t="str">
        <f t="shared" si="64"/>
        <v>Complete</v>
      </c>
      <c r="Y602">
        <f>MAX(0,100-IF(G602="Invalid",Config!$B$5,0)-IF(I602="Invalid",Config!$B$6,0)-IF(X602="Incomplete",Config!$B$7,0)-IF(AF602="Yes",Config!$B$37,0))</f>
        <v>100</v>
      </c>
      <c r="Z602" s="1">
        <f>IF(OR(TRIM(B602)="",COUNTIF(Config!$B$15:$B$19,B602)&gt;0),1,0)+IF(OR(TRIM(C602)="",COUNTIF(Config!$B$15:$B$19,C602)&gt;0),1,0)+IF(OR(TRIM(F602)="",COUNTIF(Config!$B$15:$B$19,F602)&gt;0),1,0)+IF(OR(TRIM(H602)="",COUNTIF(Config!$B$15:$B$19,H602)&gt;0),1,0)+IF(OR(TRIM(E602)="",COUNTIF(Config!$B$15:$B$19,E602)&gt;0),1,0)+IF(OR(TRIM(K602)="",COUNTIF(Config!$B$15:$B$19,K602)&gt;0),1,0)+IF(OR(TRIM(P602)="",COUNTIF(Config!$B$15:$B$19,P602)&gt;0),1,0)+IF(OR(TRIM(R602)="",COUNTIF(Config!$B$15:$B$19,R602)&gt;0),1,0)</f>
        <v>0</v>
      </c>
      <c r="AA602" s="1" cm="1">
        <f t="array" ref="AA602">SUMPRODUCT(LEN(H602)-LEN(SUBSTITUTE(H602,{"0";"1";"2";"3";"4";"5";"6";"7";"8";"9"},"")))</f>
        <v>12</v>
      </c>
      <c r="AC602" t="str">
        <f t="shared" si="65"/>
        <v/>
      </c>
      <c r="AD602">
        <f t="shared" si="66"/>
        <v>1</v>
      </c>
      <c r="AE602">
        <f t="shared" si="67"/>
        <v>1</v>
      </c>
      <c r="AF602" t="str">
        <f t="shared" si="68"/>
        <v>No</v>
      </c>
      <c r="AG602">
        <f t="shared" ca="1" si="69"/>
        <v>37</v>
      </c>
      <c r="AH602" t="str">
        <f ca="1">IF(OR(V602="",AG602=""),"Yes",IF(AG602&gt;Config!$B$41,"Yes","No"))</f>
        <v>No</v>
      </c>
    </row>
    <row r="603" spans="1:34" x14ac:dyDescent="0.25">
      <c r="A603" s="1" t="s">
        <v>5147</v>
      </c>
      <c r="B603" s="1" t="s">
        <v>928</v>
      </c>
      <c r="C603" s="1" t="s">
        <v>861</v>
      </c>
      <c r="D603" s="1" t="s">
        <v>5148</v>
      </c>
      <c r="E603" s="1" t="s">
        <v>34194</v>
      </c>
      <c r="F603" s="1" t="s">
        <v>5149</v>
      </c>
      <c r="G603" t="str">
        <f t="shared" si="63"/>
        <v>Valid</v>
      </c>
      <c r="H603" s="1" t="s">
        <v>5150</v>
      </c>
      <c r="I603" t="str" cm="1">
        <f t="array" ref="I603">IF(OR(TRIM(H603)="",ISNUMBER(SEARCH("#",H603)),AA603&lt;Config!$B$8,SUMPRODUCT(--ISNUMBER(SEARCH({"a";"b";"c";"d";"e";"f";"g";"h";"i";"j";"k";"l";"m";"n";"o";"p";"q";"r";"s";"t";"u";"v";"w";"x";"y";"z"},H603)))&gt;0),"Invalid","Valid")</f>
        <v>Valid</v>
      </c>
      <c r="J603" s="1" t="s">
        <v>5151</v>
      </c>
      <c r="K603" s="1" t="s">
        <v>210</v>
      </c>
      <c r="L603" s="1" t="s">
        <v>265</v>
      </c>
      <c r="M603" s="1" t="s">
        <v>462</v>
      </c>
      <c r="N603" s="1" t="s">
        <v>68</v>
      </c>
      <c r="O603" s="1" t="s">
        <v>69</v>
      </c>
      <c r="P603" t="s">
        <v>53</v>
      </c>
      <c r="Q603" s="1" t="s">
        <v>54</v>
      </c>
      <c r="R603" s="1" t="s">
        <v>55</v>
      </c>
      <c r="S603" s="1" t="s">
        <v>5152</v>
      </c>
      <c r="T603" s="1" t="s">
        <v>5153</v>
      </c>
      <c r="U603" s="1" t="s">
        <v>2040</v>
      </c>
      <c r="V603" s="1" t="s">
        <v>1873</v>
      </c>
      <c r="W603" s="1" t="s">
        <v>202</v>
      </c>
      <c r="X603" t="str">
        <f t="shared" si="64"/>
        <v>Complete</v>
      </c>
      <c r="Y603">
        <f>MAX(0,100-IF(G603="Invalid",Config!$B$5,0)-IF(I603="Invalid",Config!$B$6,0)-IF(X603="Incomplete",Config!$B$7,0)-IF(AF603="Yes",Config!$B$37,0))</f>
        <v>100</v>
      </c>
      <c r="Z603" s="1">
        <f>IF(OR(TRIM(B603)="",COUNTIF(Config!$B$15:$B$19,B603)&gt;0),1,0)+IF(OR(TRIM(C603)="",COUNTIF(Config!$B$15:$B$19,C603)&gt;0),1,0)+IF(OR(TRIM(F603)="",COUNTIF(Config!$B$15:$B$19,F603)&gt;0),1,0)+IF(OR(TRIM(H603)="",COUNTIF(Config!$B$15:$B$19,H603)&gt;0),1,0)+IF(OR(TRIM(E603)="",COUNTIF(Config!$B$15:$B$19,E603)&gt;0),1,0)+IF(OR(TRIM(K603)="",COUNTIF(Config!$B$15:$B$19,K603)&gt;0),1,0)+IF(OR(TRIM(P603)="",COUNTIF(Config!$B$15:$B$19,P603)&gt;0),1,0)+IF(OR(TRIM(R603)="",COUNTIF(Config!$B$15:$B$19,R603)&gt;0),1,0)</f>
        <v>0</v>
      </c>
      <c r="AA603" s="1" cm="1">
        <f t="array" ref="AA603">SUMPRODUCT(LEN(H603)-LEN(SUBSTITUTE(H603,{"0";"1";"2";"3";"4";"5";"6";"7";"8";"9"},"")))</f>
        <v>10</v>
      </c>
      <c r="AC603" t="str">
        <f t="shared" si="65"/>
        <v/>
      </c>
      <c r="AD603">
        <f t="shared" si="66"/>
        <v>1</v>
      </c>
      <c r="AE603">
        <f t="shared" si="67"/>
        <v>1</v>
      </c>
      <c r="AF603" t="str">
        <f t="shared" si="68"/>
        <v>No</v>
      </c>
      <c r="AG603">
        <f t="shared" ca="1" si="69"/>
        <v>389</v>
      </c>
      <c r="AH603" t="str">
        <f ca="1">IF(OR(V603="",AG603=""),"Yes",IF(AG603&gt;Config!$B$41,"Yes","No"))</f>
        <v>Yes</v>
      </c>
    </row>
    <row r="604" spans="1:34" x14ac:dyDescent="0.25">
      <c r="A604" s="1" t="s">
        <v>5154</v>
      </c>
      <c r="B604" s="1" t="s">
        <v>218</v>
      </c>
      <c r="C604" s="1" t="s">
        <v>566</v>
      </c>
      <c r="D604" s="1" t="s">
        <v>5155</v>
      </c>
      <c r="E604" s="1" t="s">
        <v>159</v>
      </c>
      <c r="F604" s="1" t="s">
        <v>5156</v>
      </c>
      <c r="G604" t="str">
        <f t="shared" si="63"/>
        <v>Valid</v>
      </c>
      <c r="H604" s="1" t="s">
        <v>5157</v>
      </c>
      <c r="I604" t="str" cm="1">
        <f t="array" ref="I604">IF(OR(TRIM(H604)="",ISNUMBER(SEARCH("#",H604)),AA604&lt;Config!$B$8,SUMPRODUCT(--ISNUMBER(SEARCH({"a";"b";"c";"d";"e";"f";"g";"h";"i";"j";"k";"l";"m";"n";"o";"p";"q";"r";"s";"t";"u";"v";"w";"x";"y";"z"},H604)))&gt;0),"Invalid","Valid")</f>
        <v>Valid</v>
      </c>
      <c r="J604" s="1" t="s">
        <v>5158</v>
      </c>
      <c r="K604" s="1" t="s">
        <v>48</v>
      </c>
      <c r="L604" s="1" t="s">
        <v>265</v>
      </c>
      <c r="M604" s="1" t="s">
        <v>118</v>
      </c>
      <c r="N604" s="1" t="s">
        <v>68</v>
      </c>
      <c r="O604" s="1" t="s">
        <v>32</v>
      </c>
      <c r="P604" t="s">
        <v>344</v>
      </c>
      <c r="Q604" s="1" t="s">
        <v>1199</v>
      </c>
      <c r="R604" s="1" t="s">
        <v>971</v>
      </c>
      <c r="S604" s="1" t="s">
        <v>5159</v>
      </c>
      <c r="T604" s="1" t="s">
        <v>5160</v>
      </c>
      <c r="U604" s="1" t="s">
        <v>5161</v>
      </c>
      <c r="V604" s="1" t="s">
        <v>5162</v>
      </c>
      <c r="W604" s="1" t="s">
        <v>202</v>
      </c>
      <c r="X604" t="str">
        <f t="shared" si="64"/>
        <v>Complete</v>
      </c>
      <c r="Y604">
        <f>MAX(0,100-IF(G604="Invalid",Config!$B$5,0)-IF(I604="Invalid",Config!$B$6,0)-IF(X604="Incomplete",Config!$B$7,0)-IF(AF604="Yes",Config!$B$37,0))</f>
        <v>100</v>
      </c>
      <c r="Z604" s="1">
        <f>IF(OR(TRIM(B604)="",COUNTIF(Config!$B$15:$B$19,B604)&gt;0),1,0)+IF(OR(TRIM(C604)="",COUNTIF(Config!$B$15:$B$19,C604)&gt;0),1,0)+IF(OR(TRIM(F604)="",COUNTIF(Config!$B$15:$B$19,F604)&gt;0),1,0)+IF(OR(TRIM(H604)="",COUNTIF(Config!$B$15:$B$19,H604)&gt;0),1,0)+IF(OR(TRIM(E604)="",COUNTIF(Config!$B$15:$B$19,E604)&gt;0),1,0)+IF(OR(TRIM(K604)="",COUNTIF(Config!$B$15:$B$19,K604)&gt;0),1,0)+IF(OR(TRIM(P604)="",COUNTIF(Config!$B$15:$B$19,P604)&gt;0),1,0)+IF(OR(TRIM(R604)="",COUNTIF(Config!$B$15:$B$19,R604)&gt;0),1,0)</f>
        <v>0</v>
      </c>
      <c r="AA604" s="1" cm="1">
        <f t="array" ref="AA604">SUMPRODUCT(LEN(H604)-LEN(SUBSTITUTE(H604,{"0";"1";"2";"3";"4";"5";"6";"7";"8";"9"},"")))</f>
        <v>10</v>
      </c>
      <c r="AC604" t="str">
        <f t="shared" si="65"/>
        <v/>
      </c>
      <c r="AD604">
        <f t="shared" si="66"/>
        <v>1</v>
      </c>
      <c r="AE604">
        <f t="shared" si="67"/>
        <v>1</v>
      </c>
      <c r="AF604" t="str">
        <f t="shared" si="68"/>
        <v>No</v>
      </c>
      <c r="AG604">
        <f t="shared" ca="1" si="69"/>
        <v>223</v>
      </c>
      <c r="AH604" t="str">
        <f ca="1">IF(OR(V604="",AG604=""),"Yes",IF(AG604&gt;Config!$B$41,"Yes","No"))</f>
        <v>No</v>
      </c>
    </row>
    <row r="605" spans="1:34" x14ac:dyDescent="0.25">
      <c r="A605" s="1" t="s">
        <v>5163</v>
      </c>
      <c r="B605" s="1" t="s">
        <v>1266</v>
      </c>
      <c r="C605" s="1" t="s">
        <v>1496</v>
      </c>
      <c r="D605" s="1" t="s">
        <v>5164</v>
      </c>
      <c r="E605" s="1" t="s">
        <v>310</v>
      </c>
      <c r="F605" s="1" t="s">
        <v>5165</v>
      </c>
      <c r="G605" t="str">
        <f t="shared" si="63"/>
        <v>Valid</v>
      </c>
      <c r="H605" s="1" t="s">
        <v>5166</v>
      </c>
      <c r="I605" t="str" cm="1">
        <f t="array" ref="I605">IF(OR(TRIM(H605)="",ISNUMBER(SEARCH("#",H605)),AA605&lt;Config!$B$8,SUMPRODUCT(--ISNUMBER(SEARCH({"a";"b";"c";"d";"e";"f";"g";"h";"i";"j";"k";"l";"m";"n";"o";"p";"q";"r";"s";"t";"u";"v";"w";"x";"y";"z"},H605)))&gt;0),"Invalid","Valid")</f>
        <v>Valid</v>
      </c>
      <c r="J605" s="1" t="s">
        <v>5167</v>
      </c>
      <c r="K605" s="1" t="s">
        <v>147</v>
      </c>
      <c r="L605" s="1" t="s">
        <v>450</v>
      </c>
      <c r="M605" s="1" t="s">
        <v>30</v>
      </c>
      <c r="N605" s="1" t="s">
        <v>358</v>
      </c>
      <c r="O605" s="1" t="s">
        <v>196</v>
      </c>
      <c r="P605" t="s">
        <v>236</v>
      </c>
      <c r="Q605" s="1" t="s">
        <v>254</v>
      </c>
      <c r="R605" s="1" t="s">
        <v>961</v>
      </c>
      <c r="S605" s="1" t="s">
        <v>5168</v>
      </c>
      <c r="T605" s="1" t="s">
        <v>5169</v>
      </c>
      <c r="U605" s="1" t="s">
        <v>5170</v>
      </c>
      <c r="V605" s="1" t="s">
        <v>1135</v>
      </c>
      <c r="W605" s="1" t="s">
        <v>33823</v>
      </c>
      <c r="X605" t="str">
        <f t="shared" si="64"/>
        <v>Complete</v>
      </c>
      <c r="Y605">
        <f>MAX(0,100-IF(G605="Invalid",Config!$B$5,0)-IF(I605="Invalid",Config!$B$6,0)-IF(X605="Incomplete",Config!$B$7,0)-IF(AF605="Yes",Config!$B$37,0))</f>
        <v>100</v>
      </c>
      <c r="Z605" s="1">
        <f>IF(OR(TRIM(B605)="",COUNTIF(Config!$B$15:$B$19,B605)&gt;0),1,0)+IF(OR(TRIM(C605)="",COUNTIF(Config!$B$15:$B$19,C605)&gt;0),1,0)+IF(OR(TRIM(F605)="",COUNTIF(Config!$B$15:$B$19,F605)&gt;0),1,0)+IF(OR(TRIM(H605)="",COUNTIF(Config!$B$15:$B$19,H605)&gt;0),1,0)+IF(OR(TRIM(E605)="",COUNTIF(Config!$B$15:$B$19,E605)&gt;0),1,0)+IF(OR(TRIM(K605)="",COUNTIF(Config!$B$15:$B$19,K605)&gt;0),1,0)+IF(OR(TRIM(P605)="",COUNTIF(Config!$B$15:$B$19,P605)&gt;0),1,0)+IF(OR(TRIM(R605)="",COUNTIF(Config!$B$15:$B$19,R605)&gt;0),1,0)</f>
        <v>0</v>
      </c>
      <c r="AA605" s="1" cm="1">
        <f t="array" ref="AA605">SUMPRODUCT(LEN(H605)-LEN(SUBSTITUTE(H605,{"0";"1";"2";"3";"4";"5";"6";"7";"8";"9"},"")))</f>
        <v>12</v>
      </c>
      <c r="AC605" t="str">
        <f t="shared" si="65"/>
        <v/>
      </c>
      <c r="AD605">
        <f t="shared" si="66"/>
        <v>1</v>
      </c>
      <c r="AE605">
        <f t="shared" si="67"/>
        <v>1</v>
      </c>
      <c r="AF605" t="str">
        <f t="shared" si="68"/>
        <v>No</v>
      </c>
      <c r="AG605">
        <f t="shared" ca="1" si="69"/>
        <v>292</v>
      </c>
      <c r="AH605" t="str">
        <f ca="1">IF(OR(V605="",AG605=""),"Yes",IF(AG605&gt;Config!$B$41,"Yes","No"))</f>
        <v>No</v>
      </c>
    </row>
    <row r="606" spans="1:34" x14ac:dyDescent="0.25">
      <c r="A606" s="1" t="s">
        <v>5171</v>
      </c>
      <c r="B606" s="1" t="s">
        <v>353</v>
      </c>
      <c r="C606" s="1" t="s">
        <v>1339</v>
      </c>
      <c r="D606" s="1" t="s">
        <v>5172</v>
      </c>
      <c r="E606" s="1" t="s">
        <v>34195</v>
      </c>
      <c r="F606" s="1" t="s">
        <v>5173</v>
      </c>
      <c r="G606" t="str">
        <f t="shared" si="63"/>
        <v>Valid</v>
      </c>
      <c r="H606" s="1" t="s">
        <v>5174</v>
      </c>
      <c r="I606" t="str" cm="1">
        <f t="array" ref="I606">IF(OR(TRIM(H606)="",ISNUMBER(SEARCH("#",H606)),AA606&lt;Config!$B$8,SUMPRODUCT(--ISNUMBER(SEARCH({"a";"b";"c";"d";"e";"f";"g";"h";"i";"j";"k";"l";"m";"n";"o";"p";"q";"r";"s";"t";"u";"v";"w";"x";"y";"z"},H606)))&gt;0),"Invalid","Valid")</f>
        <v>Valid</v>
      </c>
      <c r="J606" s="1" t="s">
        <v>5175</v>
      </c>
      <c r="K606" s="1" t="s">
        <v>425</v>
      </c>
      <c r="L606" s="1" t="s">
        <v>450</v>
      </c>
      <c r="M606" s="1" t="s">
        <v>103</v>
      </c>
      <c r="N606" s="1" t="s">
        <v>358</v>
      </c>
      <c r="O606" s="1" t="s">
        <v>52</v>
      </c>
      <c r="P606" t="s">
        <v>328</v>
      </c>
      <c r="Q606" s="1" t="s">
        <v>329</v>
      </c>
      <c r="R606" s="1" t="s">
        <v>330</v>
      </c>
      <c r="S606" s="1" t="s">
        <v>5176</v>
      </c>
      <c r="T606" s="1" t="s">
        <v>5177</v>
      </c>
      <c r="U606" s="1" t="s">
        <v>3342</v>
      </c>
      <c r="V606" s="1" t="s">
        <v>3562</v>
      </c>
      <c r="W606" s="1" t="s">
        <v>293</v>
      </c>
      <c r="X606" t="str">
        <f t="shared" si="64"/>
        <v>Complete</v>
      </c>
      <c r="Y606">
        <f>MAX(0,100-IF(G606="Invalid",Config!$B$5,0)-IF(I606="Invalid",Config!$B$6,0)-IF(X606="Incomplete",Config!$B$7,0)-IF(AF606="Yes",Config!$B$37,0))</f>
        <v>100</v>
      </c>
      <c r="Z606" s="1">
        <f>IF(OR(TRIM(B606)="",COUNTIF(Config!$B$15:$B$19,B606)&gt;0),1,0)+IF(OR(TRIM(C606)="",COUNTIF(Config!$B$15:$B$19,C606)&gt;0),1,0)+IF(OR(TRIM(F606)="",COUNTIF(Config!$B$15:$B$19,F606)&gt;0),1,0)+IF(OR(TRIM(H606)="",COUNTIF(Config!$B$15:$B$19,H606)&gt;0),1,0)+IF(OR(TRIM(E606)="",COUNTIF(Config!$B$15:$B$19,E606)&gt;0),1,0)+IF(OR(TRIM(K606)="",COUNTIF(Config!$B$15:$B$19,K606)&gt;0),1,0)+IF(OR(TRIM(P606)="",COUNTIF(Config!$B$15:$B$19,P606)&gt;0),1,0)+IF(OR(TRIM(R606)="",COUNTIF(Config!$B$15:$B$19,R606)&gt;0),1,0)</f>
        <v>0</v>
      </c>
      <c r="AA606" s="1" cm="1">
        <f t="array" ref="AA606">SUMPRODUCT(LEN(H606)-LEN(SUBSTITUTE(H606,{"0";"1";"2";"3";"4";"5";"6";"7";"8";"9"},"")))</f>
        <v>10</v>
      </c>
      <c r="AC606" t="str">
        <f t="shared" si="65"/>
        <v/>
      </c>
      <c r="AD606">
        <f t="shared" si="66"/>
        <v>1</v>
      </c>
      <c r="AE606">
        <f t="shared" si="67"/>
        <v>1</v>
      </c>
      <c r="AF606" t="str">
        <f t="shared" si="68"/>
        <v>No</v>
      </c>
      <c r="AG606">
        <f t="shared" ca="1" si="69"/>
        <v>603</v>
      </c>
      <c r="AH606" t="str">
        <f ca="1">IF(OR(V606="",AG606=""),"Yes",IF(AG606&gt;Config!$B$41,"Yes","No"))</f>
        <v>Yes</v>
      </c>
    </row>
    <row r="607" spans="1:34" x14ac:dyDescent="0.25">
      <c r="A607" s="1" t="s">
        <v>5178</v>
      </c>
      <c r="B607" s="1" t="s">
        <v>2033</v>
      </c>
      <c r="C607" s="1" t="s">
        <v>1166</v>
      </c>
      <c r="D607" s="1" t="s">
        <v>5179</v>
      </c>
      <c r="E607" s="1" t="s">
        <v>34196</v>
      </c>
      <c r="F607" s="1" t="s">
        <v>5180</v>
      </c>
      <c r="G607" t="str">
        <f t="shared" si="63"/>
        <v>Invalid</v>
      </c>
      <c r="H607" s="1" t="s">
        <v>5181</v>
      </c>
      <c r="I607" t="str" cm="1">
        <f t="array" ref="I607">IF(OR(TRIM(H607)="",ISNUMBER(SEARCH("#",H607)),AA607&lt;Config!$B$8,SUMPRODUCT(--ISNUMBER(SEARCH({"a";"b";"c";"d";"e";"f";"g";"h";"i";"j";"k";"l";"m";"n";"o";"p";"q";"r";"s";"t";"u";"v";"w";"x";"y";"z"},H607)))&gt;0),"Invalid","Valid")</f>
        <v>Valid</v>
      </c>
      <c r="J607" s="1" t="s">
        <v>5182</v>
      </c>
      <c r="K607" s="1" t="s">
        <v>133</v>
      </c>
      <c r="L607" s="1" t="s">
        <v>29</v>
      </c>
      <c r="M607" s="1" t="s">
        <v>343</v>
      </c>
      <c r="N607" s="1" t="s">
        <v>51</v>
      </c>
      <c r="O607" s="1" t="s">
        <v>266</v>
      </c>
      <c r="P607" t="s">
        <v>87</v>
      </c>
      <c r="Q607" s="1" t="s">
        <v>88</v>
      </c>
      <c r="R607" s="1" t="s">
        <v>212</v>
      </c>
      <c r="S607" s="1" t="s">
        <v>5183</v>
      </c>
      <c r="T607" s="1" t="s">
        <v>5184</v>
      </c>
      <c r="U607" s="1" t="s">
        <v>687</v>
      </c>
      <c r="V607" s="1" t="s">
        <v>5185</v>
      </c>
      <c r="W607" s="1" t="s">
        <v>40</v>
      </c>
      <c r="X607" t="str">
        <f t="shared" si="64"/>
        <v>Complete</v>
      </c>
      <c r="Y607">
        <f>MAX(0,100-IF(G607="Invalid",Config!$B$5,0)-IF(I607="Invalid",Config!$B$6,0)-IF(X607="Incomplete",Config!$B$7,0)-IF(AF607="Yes",Config!$B$37,0))</f>
        <v>70</v>
      </c>
      <c r="Z607" s="1">
        <f>IF(OR(TRIM(B607)="",COUNTIF(Config!$B$15:$B$19,B607)&gt;0),1,0)+IF(OR(TRIM(C607)="",COUNTIF(Config!$B$15:$B$19,C607)&gt;0),1,0)+IF(OR(TRIM(F607)="",COUNTIF(Config!$B$15:$B$19,F607)&gt;0),1,0)+IF(OR(TRIM(H607)="",COUNTIF(Config!$B$15:$B$19,H607)&gt;0),1,0)+IF(OR(TRIM(E607)="",COUNTIF(Config!$B$15:$B$19,E607)&gt;0),1,0)+IF(OR(TRIM(K607)="",COUNTIF(Config!$B$15:$B$19,K607)&gt;0),1,0)+IF(OR(TRIM(P607)="",COUNTIF(Config!$B$15:$B$19,P607)&gt;0),1,0)+IF(OR(TRIM(R607)="",COUNTIF(Config!$B$15:$B$19,R607)&gt;0),1,0)</f>
        <v>0</v>
      </c>
      <c r="AA607" s="1" cm="1">
        <f t="array" ref="AA607">SUMPRODUCT(LEN(H607)-LEN(SUBSTITUTE(H607,{"0";"1";"2";"3";"4";"5";"6";"7";"8";"9"},"")))</f>
        <v>11</v>
      </c>
      <c r="AC607" t="str">
        <f t="shared" si="65"/>
        <v>Invalid Email</v>
      </c>
      <c r="AD607">
        <f t="shared" si="66"/>
        <v>0</v>
      </c>
      <c r="AE607">
        <f t="shared" si="67"/>
        <v>1</v>
      </c>
      <c r="AF607" t="str">
        <f t="shared" si="68"/>
        <v>No</v>
      </c>
      <c r="AG607">
        <f t="shared" ca="1" si="69"/>
        <v>597</v>
      </c>
      <c r="AH607" t="str">
        <f ca="1">IF(OR(V607="",AG607=""),"Yes",IF(AG607&gt;Config!$B$41,"Yes","No"))</f>
        <v>Yes</v>
      </c>
    </row>
    <row r="608" spans="1:34" x14ac:dyDescent="0.25">
      <c r="A608" s="1" t="s">
        <v>5186</v>
      </c>
      <c r="B608" s="1" t="s">
        <v>650</v>
      </c>
      <c r="C608" s="1" t="s">
        <v>985</v>
      </c>
      <c r="D608" s="1" t="s">
        <v>5187</v>
      </c>
      <c r="E608" s="1" t="s">
        <v>34197</v>
      </c>
      <c r="F608" s="1" t="s">
        <v>5188</v>
      </c>
      <c r="G608" t="str">
        <f t="shared" si="63"/>
        <v>Valid</v>
      </c>
      <c r="H608" s="1" t="s">
        <v>5189</v>
      </c>
      <c r="I608" t="str" cm="1">
        <f t="array" ref="I608">IF(OR(TRIM(H608)="",ISNUMBER(SEARCH("#",H608)),AA608&lt;Config!$B$8,SUMPRODUCT(--ISNUMBER(SEARCH({"a";"b";"c";"d";"e";"f";"g";"h";"i";"j";"k";"l";"m";"n";"o";"p";"q";"r";"s";"t";"u";"v";"w";"x";"y";"z"},H608)))&gt;0),"Invalid","Valid")</f>
        <v>Valid</v>
      </c>
      <c r="J608" s="1" t="s">
        <v>5190</v>
      </c>
      <c r="K608" s="1" t="s">
        <v>625</v>
      </c>
      <c r="L608" s="1" t="s">
        <v>450</v>
      </c>
      <c r="M608" s="1" t="s">
        <v>165</v>
      </c>
      <c r="N608" s="1" t="s">
        <v>211</v>
      </c>
      <c r="O608" s="1" t="s">
        <v>69</v>
      </c>
      <c r="P608" t="s">
        <v>53</v>
      </c>
      <c r="Q608" s="1" t="s">
        <v>150</v>
      </c>
      <c r="R608" s="1" t="s">
        <v>197</v>
      </c>
      <c r="S608" s="1" t="s">
        <v>5191</v>
      </c>
      <c r="T608" s="1" t="s">
        <v>5192</v>
      </c>
      <c r="U608" s="1" t="s">
        <v>4082</v>
      </c>
      <c r="V608" s="1" t="s">
        <v>5193</v>
      </c>
      <c r="W608" s="1" t="s">
        <v>125</v>
      </c>
      <c r="X608" t="str">
        <f t="shared" si="64"/>
        <v>Complete</v>
      </c>
      <c r="Y608">
        <f>MAX(0,100-IF(G608="Invalid",Config!$B$5,0)-IF(I608="Invalid",Config!$B$6,0)-IF(X608="Incomplete",Config!$B$7,0)-IF(AF608="Yes",Config!$B$37,0))</f>
        <v>100</v>
      </c>
      <c r="Z608" s="1">
        <f>IF(OR(TRIM(B608)="",COUNTIF(Config!$B$15:$B$19,B608)&gt;0),1,0)+IF(OR(TRIM(C608)="",COUNTIF(Config!$B$15:$B$19,C608)&gt;0),1,0)+IF(OR(TRIM(F608)="",COUNTIF(Config!$B$15:$B$19,F608)&gt;0),1,0)+IF(OR(TRIM(H608)="",COUNTIF(Config!$B$15:$B$19,H608)&gt;0),1,0)+IF(OR(TRIM(E608)="",COUNTIF(Config!$B$15:$B$19,E608)&gt;0),1,0)+IF(OR(TRIM(K608)="",COUNTIF(Config!$B$15:$B$19,K608)&gt;0),1,0)+IF(OR(TRIM(P608)="",COUNTIF(Config!$B$15:$B$19,P608)&gt;0),1,0)+IF(OR(TRIM(R608)="",COUNTIF(Config!$B$15:$B$19,R608)&gt;0),1,0)</f>
        <v>0</v>
      </c>
      <c r="AA608" s="1" cm="1">
        <f t="array" ref="AA608">SUMPRODUCT(LEN(H608)-LEN(SUBSTITUTE(H608,{"0";"1";"2";"3";"4";"5";"6";"7";"8";"9"},"")))</f>
        <v>12</v>
      </c>
      <c r="AC608" t="str">
        <f t="shared" si="65"/>
        <v/>
      </c>
      <c r="AD608">
        <f t="shared" si="66"/>
        <v>1</v>
      </c>
      <c r="AE608">
        <f t="shared" si="67"/>
        <v>1</v>
      </c>
      <c r="AF608" t="str">
        <f t="shared" si="68"/>
        <v>No</v>
      </c>
      <c r="AG608">
        <f t="shared" ca="1" si="69"/>
        <v>192</v>
      </c>
      <c r="AH608" t="str">
        <f ca="1">IF(OR(V608="",AG608=""),"Yes",IF(AG608&gt;Config!$B$41,"Yes","No"))</f>
        <v>No</v>
      </c>
    </row>
    <row r="609" spans="1:34" x14ac:dyDescent="0.25">
      <c r="A609" s="1" t="s">
        <v>5194</v>
      </c>
      <c r="B609" s="1" t="s">
        <v>188</v>
      </c>
      <c r="C609" s="1" t="s">
        <v>996</v>
      </c>
      <c r="D609" s="1" t="s">
        <v>5195</v>
      </c>
      <c r="E609" s="1" t="s">
        <v>34198</v>
      </c>
      <c r="F609" s="1" t="s">
        <v>5196</v>
      </c>
      <c r="G609" t="str">
        <f t="shared" si="63"/>
        <v>Valid</v>
      </c>
      <c r="H609" s="1" t="s">
        <v>5197</v>
      </c>
      <c r="I609" t="str" cm="1">
        <f t="array" ref="I609">IF(OR(TRIM(H609)="",ISNUMBER(SEARCH("#",H609)),AA609&lt;Config!$B$8,SUMPRODUCT(--ISNUMBER(SEARCH({"a";"b";"c";"d";"e";"f";"g";"h";"i";"j";"k";"l";"m";"n";"o";"p";"q";"r";"s";"t";"u";"v";"w";"x";"y";"z"},H609)))&gt;0),"Invalid","Valid")</f>
        <v>Valid</v>
      </c>
      <c r="J609" s="1" t="s">
        <v>5198</v>
      </c>
      <c r="K609" s="1" t="s">
        <v>369</v>
      </c>
      <c r="L609" s="1" t="s">
        <v>265</v>
      </c>
      <c r="M609" s="1" t="s">
        <v>50</v>
      </c>
      <c r="N609" s="1" t="s">
        <v>252</v>
      </c>
      <c r="O609" s="1" t="s">
        <v>149</v>
      </c>
      <c r="P609" t="s">
        <v>53</v>
      </c>
      <c r="Q609" s="1" t="s">
        <v>55</v>
      </c>
      <c r="R609" s="1" t="s">
        <v>197</v>
      </c>
      <c r="S609" s="1" t="s">
        <v>5199</v>
      </c>
      <c r="T609" s="1" t="s">
        <v>5200</v>
      </c>
      <c r="U609" s="1" t="s">
        <v>5201</v>
      </c>
      <c r="V609" s="1" t="s">
        <v>5202</v>
      </c>
      <c r="W609" s="1" t="s">
        <v>75</v>
      </c>
      <c r="X609" t="str">
        <f t="shared" si="64"/>
        <v>Complete</v>
      </c>
      <c r="Y609">
        <f>MAX(0,100-IF(G609="Invalid",Config!$B$5,0)-IF(I609="Invalid",Config!$B$6,0)-IF(X609="Incomplete",Config!$B$7,0)-IF(AF609="Yes",Config!$B$37,0))</f>
        <v>100</v>
      </c>
      <c r="Z609" s="1">
        <f>IF(OR(TRIM(B609)="",COUNTIF(Config!$B$15:$B$19,B609)&gt;0),1,0)+IF(OR(TRIM(C609)="",COUNTIF(Config!$B$15:$B$19,C609)&gt;0),1,0)+IF(OR(TRIM(F609)="",COUNTIF(Config!$B$15:$B$19,F609)&gt;0),1,0)+IF(OR(TRIM(H609)="",COUNTIF(Config!$B$15:$B$19,H609)&gt;0),1,0)+IF(OR(TRIM(E609)="",COUNTIF(Config!$B$15:$B$19,E609)&gt;0),1,0)+IF(OR(TRIM(K609)="",COUNTIF(Config!$B$15:$B$19,K609)&gt;0),1,0)+IF(OR(TRIM(P609)="",COUNTIF(Config!$B$15:$B$19,P609)&gt;0),1,0)+IF(OR(TRIM(R609)="",COUNTIF(Config!$B$15:$B$19,R609)&gt;0),1,0)</f>
        <v>0</v>
      </c>
      <c r="AA609" s="1" cm="1">
        <f t="array" ref="AA609">SUMPRODUCT(LEN(H609)-LEN(SUBSTITUTE(H609,{"0";"1";"2";"3";"4";"5";"6";"7";"8";"9"},"")))</f>
        <v>12</v>
      </c>
      <c r="AC609" t="str">
        <f t="shared" si="65"/>
        <v/>
      </c>
      <c r="AD609">
        <f t="shared" si="66"/>
        <v>1</v>
      </c>
      <c r="AE609">
        <f t="shared" si="67"/>
        <v>1</v>
      </c>
      <c r="AF609" t="str">
        <f t="shared" si="68"/>
        <v>No</v>
      </c>
      <c r="AG609">
        <f t="shared" ca="1" si="69"/>
        <v>346</v>
      </c>
      <c r="AH609" t="str">
        <f ca="1">IF(OR(V609="",AG609=""),"Yes",IF(AG609&gt;Config!$B$41,"Yes","No"))</f>
        <v>No</v>
      </c>
    </row>
    <row r="610" spans="1:34" x14ac:dyDescent="0.25">
      <c r="A610" s="1" t="s">
        <v>5203</v>
      </c>
      <c r="B610" s="1" t="s">
        <v>1329</v>
      </c>
      <c r="C610" s="1" t="s">
        <v>386</v>
      </c>
      <c r="D610" s="1" t="s">
        <v>5204</v>
      </c>
      <c r="E610" s="1" t="s">
        <v>34199</v>
      </c>
      <c r="F610" s="1" t="s">
        <v>5205</v>
      </c>
      <c r="G610" t="str">
        <f t="shared" si="63"/>
        <v>Valid</v>
      </c>
      <c r="H610" s="1" t="s">
        <v>5206</v>
      </c>
      <c r="I610" t="str" cm="1">
        <f t="array" ref="I610">IF(OR(TRIM(H610)="",ISNUMBER(SEARCH("#",H610)),AA610&lt;Config!$B$8,SUMPRODUCT(--ISNUMBER(SEARCH({"a";"b";"c";"d";"e";"f";"g";"h";"i";"j";"k";"l";"m";"n";"o";"p";"q";"r";"s";"t";"u";"v";"w";"x";"y";"z"},H610)))&gt;0),"Invalid","Valid")</f>
        <v>Valid</v>
      </c>
      <c r="J610" s="1" t="s">
        <v>5207</v>
      </c>
      <c r="K610" s="1" t="s">
        <v>250</v>
      </c>
      <c r="L610" s="1" t="s">
        <v>164</v>
      </c>
      <c r="M610" s="1" t="s">
        <v>251</v>
      </c>
      <c r="N610" s="1" t="s">
        <v>51</v>
      </c>
      <c r="O610" s="1" t="s">
        <v>180</v>
      </c>
      <c r="P610" t="s">
        <v>87</v>
      </c>
      <c r="Q610" s="1" t="s">
        <v>438</v>
      </c>
      <c r="R610" s="1" t="s">
        <v>559</v>
      </c>
      <c r="S610" s="1" t="s">
        <v>5208</v>
      </c>
      <c r="T610" s="1" t="s">
        <v>5209</v>
      </c>
      <c r="U610" s="1" t="s">
        <v>5210</v>
      </c>
      <c r="V610" s="1" t="s">
        <v>1521</v>
      </c>
      <c r="W610" s="1" t="s">
        <v>384</v>
      </c>
      <c r="X610" t="str">
        <f t="shared" si="64"/>
        <v>Complete</v>
      </c>
      <c r="Y610">
        <f>MAX(0,100-IF(G610="Invalid",Config!$B$5,0)-IF(I610="Invalid",Config!$B$6,0)-IF(X610="Incomplete",Config!$B$7,0)-IF(AF610="Yes",Config!$B$37,0))</f>
        <v>100</v>
      </c>
      <c r="Z610" s="1">
        <f>IF(OR(TRIM(B610)="",COUNTIF(Config!$B$15:$B$19,B610)&gt;0),1,0)+IF(OR(TRIM(C610)="",COUNTIF(Config!$B$15:$B$19,C610)&gt;0),1,0)+IF(OR(TRIM(F610)="",COUNTIF(Config!$B$15:$B$19,F610)&gt;0),1,0)+IF(OR(TRIM(H610)="",COUNTIF(Config!$B$15:$B$19,H610)&gt;0),1,0)+IF(OR(TRIM(E610)="",COUNTIF(Config!$B$15:$B$19,E610)&gt;0),1,0)+IF(OR(TRIM(K610)="",COUNTIF(Config!$B$15:$B$19,K610)&gt;0),1,0)+IF(OR(TRIM(P610)="",COUNTIF(Config!$B$15:$B$19,P610)&gt;0),1,0)+IF(OR(TRIM(R610)="",COUNTIF(Config!$B$15:$B$19,R610)&gt;0),1,0)</f>
        <v>0</v>
      </c>
      <c r="AA610" s="1" cm="1">
        <f t="array" ref="AA610">SUMPRODUCT(LEN(H610)-LEN(SUBSTITUTE(H610,{"0";"1";"2";"3";"4";"5";"6";"7";"8";"9"},"")))</f>
        <v>11</v>
      </c>
      <c r="AC610" t="str">
        <f t="shared" si="65"/>
        <v/>
      </c>
      <c r="AD610">
        <f t="shared" si="66"/>
        <v>1</v>
      </c>
      <c r="AE610">
        <f t="shared" si="67"/>
        <v>1</v>
      </c>
      <c r="AF610" t="str">
        <f t="shared" si="68"/>
        <v>No</v>
      </c>
      <c r="AG610">
        <f t="shared" ca="1" si="69"/>
        <v>37</v>
      </c>
      <c r="AH610" t="str">
        <f ca="1">IF(OR(V610="",AG610=""),"Yes",IF(AG610&gt;Config!$B$41,"Yes","No"))</f>
        <v>No</v>
      </c>
    </row>
    <row r="611" spans="1:34" x14ac:dyDescent="0.25">
      <c r="A611" s="1" t="s">
        <v>5211</v>
      </c>
      <c r="B611" s="1" t="s">
        <v>1147</v>
      </c>
      <c r="C611" s="1" t="s">
        <v>2104</v>
      </c>
      <c r="D611" s="1" t="s">
        <v>5212</v>
      </c>
      <c r="E611" s="1" t="s">
        <v>339</v>
      </c>
      <c r="F611" s="1" t="s">
        <v>5213</v>
      </c>
      <c r="G611" t="str">
        <f t="shared" si="63"/>
        <v>Valid</v>
      </c>
      <c r="H611" s="1" t="s">
        <v>5214</v>
      </c>
      <c r="I611" t="str" cm="1">
        <f t="array" ref="I611">IF(OR(TRIM(H611)="",ISNUMBER(SEARCH("#",H611)),AA611&lt;Config!$B$8,SUMPRODUCT(--ISNUMBER(SEARCH({"a";"b";"c";"d";"e";"f";"g";"h";"i";"j";"k";"l";"m";"n";"o";"p";"q";"r";"s";"t";"u";"v";"w";"x";"y";"z"},H611)))&gt;0),"Invalid","Valid")</f>
        <v>Valid</v>
      </c>
      <c r="J611" s="1" t="s">
        <v>5215</v>
      </c>
      <c r="K611" s="1" t="s">
        <v>83</v>
      </c>
      <c r="L611" s="1" t="s">
        <v>49</v>
      </c>
      <c r="M611" s="1" t="s">
        <v>251</v>
      </c>
      <c r="N611" s="1" t="s">
        <v>224</v>
      </c>
      <c r="O611" s="1" t="s">
        <v>196</v>
      </c>
      <c r="P611" t="s">
        <v>344</v>
      </c>
      <c r="Q611" s="1" t="s">
        <v>971</v>
      </c>
      <c r="R611" s="1" t="s">
        <v>1200</v>
      </c>
      <c r="S611" s="1" t="s">
        <v>5216</v>
      </c>
      <c r="T611" s="1" t="s">
        <v>5217</v>
      </c>
      <c r="U611" s="1" t="s">
        <v>2727</v>
      </c>
      <c r="V611" s="1" t="s">
        <v>5218</v>
      </c>
      <c r="W611" s="1" t="s">
        <v>60</v>
      </c>
      <c r="X611" t="str">
        <f t="shared" si="64"/>
        <v>Complete</v>
      </c>
      <c r="Y611">
        <f>MAX(0,100-IF(G611="Invalid",Config!$B$5,0)-IF(I611="Invalid",Config!$B$6,0)-IF(X611="Incomplete",Config!$B$7,0)-IF(AF611="Yes",Config!$B$37,0))</f>
        <v>100</v>
      </c>
      <c r="Z611" s="1">
        <f>IF(OR(TRIM(B611)="",COUNTIF(Config!$B$15:$B$19,B611)&gt;0),1,0)+IF(OR(TRIM(C611)="",COUNTIF(Config!$B$15:$B$19,C611)&gt;0),1,0)+IF(OR(TRIM(F611)="",COUNTIF(Config!$B$15:$B$19,F611)&gt;0),1,0)+IF(OR(TRIM(H611)="",COUNTIF(Config!$B$15:$B$19,H611)&gt;0),1,0)+IF(OR(TRIM(E611)="",COUNTIF(Config!$B$15:$B$19,E611)&gt;0),1,0)+IF(OR(TRIM(K611)="",COUNTIF(Config!$B$15:$B$19,K611)&gt;0),1,0)+IF(OR(TRIM(P611)="",COUNTIF(Config!$B$15:$B$19,P611)&gt;0),1,0)+IF(OR(TRIM(R611)="",COUNTIF(Config!$B$15:$B$19,R611)&gt;0),1,0)</f>
        <v>0</v>
      </c>
      <c r="AA611" s="1" cm="1">
        <f t="array" ref="AA611">SUMPRODUCT(LEN(H611)-LEN(SUBSTITUTE(H611,{"0";"1";"2";"3";"4";"5";"6";"7";"8";"9"},"")))</f>
        <v>10</v>
      </c>
      <c r="AC611" t="str">
        <f t="shared" si="65"/>
        <v/>
      </c>
      <c r="AD611">
        <f t="shared" si="66"/>
        <v>1</v>
      </c>
      <c r="AE611">
        <f t="shared" si="67"/>
        <v>1</v>
      </c>
      <c r="AF611" t="str">
        <f t="shared" si="68"/>
        <v>No</v>
      </c>
      <c r="AG611">
        <f t="shared" ca="1" si="69"/>
        <v>472</v>
      </c>
      <c r="AH611" t="str">
        <f ca="1">IF(OR(V611="",AG611=""),"Yes",IF(AG611&gt;Config!$B$41,"Yes","No"))</f>
        <v>Yes</v>
      </c>
    </row>
    <row r="612" spans="1:34" x14ac:dyDescent="0.25">
      <c r="A612" s="1" t="s">
        <v>5219</v>
      </c>
      <c r="B612" s="1" t="s">
        <v>488</v>
      </c>
      <c r="C612" s="1" t="s">
        <v>499</v>
      </c>
      <c r="D612" s="1" t="s">
        <v>5220</v>
      </c>
      <c r="E612" s="1" t="s">
        <v>33822</v>
      </c>
      <c r="F612" s="1" t="s">
        <v>5221</v>
      </c>
      <c r="G612" t="str">
        <f t="shared" si="63"/>
        <v>Valid</v>
      </c>
      <c r="H612" s="1" t="s">
        <v>5222</v>
      </c>
      <c r="I612" t="str" cm="1">
        <f t="array" ref="I612">IF(OR(TRIM(H612)="",ISNUMBER(SEARCH("#",H612)),AA612&lt;Config!$B$8,SUMPRODUCT(--ISNUMBER(SEARCH({"a";"b";"c";"d";"e";"f";"g";"h";"i";"j";"k";"l";"m";"n";"o";"p";"q";"r";"s";"t";"u";"v";"w";"x";"y";"z"},H612)))&gt;0),"Invalid","Valid")</f>
        <v>Valid</v>
      </c>
      <c r="J612" s="1" t="s">
        <v>884</v>
      </c>
      <c r="K612" s="1" t="s">
        <v>66</v>
      </c>
      <c r="L612" s="1" t="s">
        <v>49</v>
      </c>
      <c r="M612" s="1" t="s">
        <v>30</v>
      </c>
      <c r="N612" s="1" t="s">
        <v>437</v>
      </c>
      <c r="O612" s="1" t="s">
        <v>196</v>
      </c>
      <c r="P612" t="s">
        <v>328</v>
      </c>
      <c r="Q612" s="1" t="s">
        <v>329</v>
      </c>
      <c r="R612" s="1" t="s">
        <v>571</v>
      </c>
      <c r="S612" s="1" t="s">
        <v>5223</v>
      </c>
      <c r="T612" s="1" t="s">
        <v>5224</v>
      </c>
      <c r="U612" s="1" t="s">
        <v>5225</v>
      </c>
      <c r="V612" s="1" t="s">
        <v>3695</v>
      </c>
      <c r="W612" s="1" t="s">
        <v>141</v>
      </c>
      <c r="X612" t="str">
        <f t="shared" si="64"/>
        <v>Complete</v>
      </c>
      <c r="Y612">
        <f>MAX(0,100-IF(G612="Invalid",Config!$B$5,0)-IF(I612="Invalid",Config!$B$6,0)-IF(X612="Incomplete",Config!$B$7,0)-IF(AF612="Yes",Config!$B$37,0))</f>
        <v>100</v>
      </c>
      <c r="Z612" s="1">
        <f>IF(OR(TRIM(B612)="",COUNTIF(Config!$B$15:$B$19,B612)&gt;0),1,0)+IF(OR(TRIM(C612)="",COUNTIF(Config!$B$15:$B$19,C612)&gt;0),1,0)+IF(OR(TRIM(F612)="",COUNTIF(Config!$B$15:$B$19,F612)&gt;0),1,0)+IF(OR(TRIM(H612)="",COUNTIF(Config!$B$15:$B$19,H612)&gt;0),1,0)+IF(OR(TRIM(E612)="",COUNTIF(Config!$B$15:$B$19,E612)&gt;0),1,0)+IF(OR(TRIM(K612)="",COUNTIF(Config!$B$15:$B$19,K612)&gt;0),1,0)+IF(OR(TRIM(P612)="",COUNTIF(Config!$B$15:$B$19,P612)&gt;0),1,0)+IF(OR(TRIM(R612)="",COUNTIF(Config!$B$15:$B$19,R612)&gt;0),1,0)</f>
        <v>0</v>
      </c>
      <c r="AA612" s="1" cm="1">
        <f t="array" ref="AA612">SUMPRODUCT(LEN(H612)-LEN(SUBSTITUTE(H612,{"0";"1";"2";"3";"4";"5";"6";"7";"8";"9"},"")))</f>
        <v>11</v>
      </c>
      <c r="AC612" t="str">
        <f t="shared" si="65"/>
        <v/>
      </c>
      <c r="AD612">
        <f t="shared" si="66"/>
        <v>1</v>
      </c>
      <c r="AE612">
        <f t="shared" si="67"/>
        <v>1</v>
      </c>
      <c r="AF612" t="str">
        <f t="shared" si="68"/>
        <v>No</v>
      </c>
      <c r="AG612">
        <f t="shared" ca="1" si="69"/>
        <v>225</v>
      </c>
      <c r="AH612" t="str">
        <f ca="1">IF(OR(V612="",AG612=""),"Yes",IF(AG612&gt;Config!$B$41,"Yes","No"))</f>
        <v>No</v>
      </c>
    </row>
    <row r="613" spans="1:34" x14ac:dyDescent="0.25">
      <c r="A613" s="1" t="s">
        <v>5226</v>
      </c>
      <c r="B613" s="1" t="s">
        <v>295</v>
      </c>
      <c r="C613" s="1" t="s">
        <v>157</v>
      </c>
      <c r="D613" s="1" t="s">
        <v>5227</v>
      </c>
      <c r="E613" s="1" t="s">
        <v>34200</v>
      </c>
      <c r="F613" s="1" t="s">
        <v>5228</v>
      </c>
      <c r="G613" t="str">
        <f t="shared" si="63"/>
        <v>Valid</v>
      </c>
      <c r="H613" s="1" t="s">
        <v>5229</v>
      </c>
      <c r="I613" t="str" cm="1">
        <f t="array" ref="I613">IF(OR(TRIM(H613)="",ISNUMBER(SEARCH("#",H613)),AA613&lt;Config!$B$8,SUMPRODUCT(--ISNUMBER(SEARCH({"a";"b";"c";"d";"e";"f";"g";"h";"i";"j";"k";"l";"m";"n";"o";"p";"q";"r";"s";"t";"u";"v";"w";"x";"y";"z"},H613)))&gt;0),"Invalid","Valid")</f>
        <v>Valid</v>
      </c>
      <c r="J613" s="1" t="s">
        <v>5230</v>
      </c>
      <c r="K613" s="1" t="s">
        <v>1001</v>
      </c>
      <c r="L613" s="1" t="s">
        <v>265</v>
      </c>
      <c r="M613" s="1" t="s">
        <v>165</v>
      </c>
      <c r="N613" s="1" t="s">
        <v>211</v>
      </c>
      <c r="O613" s="1" t="s">
        <v>180</v>
      </c>
      <c r="P613" t="s">
        <v>33</v>
      </c>
      <c r="Q613" s="1" t="s">
        <v>34</v>
      </c>
      <c r="R613" s="1" t="s">
        <v>1716</v>
      </c>
      <c r="S613" s="1" t="s">
        <v>5231</v>
      </c>
      <c r="T613" s="1" t="s">
        <v>5232</v>
      </c>
      <c r="U613" s="1" t="s">
        <v>485</v>
      </c>
      <c r="V613" s="1" t="s">
        <v>1397</v>
      </c>
      <c r="W613" s="1" t="s">
        <v>384</v>
      </c>
      <c r="X613" t="str">
        <f t="shared" si="64"/>
        <v>Complete</v>
      </c>
      <c r="Y613">
        <f>MAX(0,100-IF(G613="Invalid",Config!$B$5,0)-IF(I613="Invalid",Config!$B$6,0)-IF(X613="Incomplete",Config!$B$7,0)-IF(AF613="Yes",Config!$B$37,0))</f>
        <v>100</v>
      </c>
      <c r="Z613" s="1">
        <f>IF(OR(TRIM(B613)="",COUNTIF(Config!$B$15:$B$19,B613)&gt;0),1,0)+IF(OR(TRIM(C613)="",COUNTIF(Config!$B$15:$B$19,C613)&gt;0),1,0)+IF(OR(TRIM(F613)="",COUNTIF(Config!$B$15:$B$19,F613)&gt;0),1,0)+IF(OR(TRIM(H613)="",COUNTIF(Config!$B$15:$B$19,H613)&gt;0),1,0)+IF(OR(TRIM(E613)="",COUNTIF(Config!$B$15:$B$19,E613)&gt;0),1,0)+IF(OR(TRIM(K613)="",COUNTIF(Config!$B$15:$B$19,K613)&gt;0),1,0)+IF(OR(TRIM(P613)="",COUNTIF(Config!$B$15:$B$19,P613)&gt;0),1,0)+IF(OR(TRIM(R613)="",COUNTIF(Config!$B$15:$B$19,R613)&gt;0),1,0)</f>
        <v>0</v>
      </c>
      <c r="AA613" s="1" cm="1">
        <f t="array" ref="AA613">SUMPRODUCT(LEN(H613)-LEN(SUBSTITUTE(H613,{"0";"1";"2";"3";"4";"5";"6";"7";"8";"9"},"")))</f>
        <v>10</v>
      </c>
      <c r="AC613" t="str">
        <f t="shared" si="65"/>
        <v/>
      </c>
      <c r="AD613">
        <f t="shared" si="66"/>
        <v>1</v>
      </c>
      <c r="AE613">
        <f t="shared" si="67"/>
        <v>1</v>
      </c>
      <c r="AF613" t="str">
        <f t="shared" si="68"/>
        <v>No</v>
      </c>
      <c r="AG613">
        <f t="shared" ca="1" si="69"/>
        <v>273</v>
      </c>
      <c r="AH613" t="str">
        <f ca="1">IF(OR(V613="",AG613=""),"Yes",IF(AG613&gt;Config!$B$41,"Yes","No"))</f>
        <v>No</v>
      </c>
    </row>
    <row r="614" spans="1:34" x14ac:dyDescent="0.25">
      <c r="A614" s="1" t="s">
        <v>5233</v>
      </c>
      <c r="B614" s="1" t="s">
        <v>322</v>
      </c>
      <c r="C614" s="1" t="s">
        <v>337</v>
      </c>
      <c r="D614" s="1" t="s">
        <v>5234</v>
      </c>
      <c r="E614" s="1" t="s">
        <v>458</v>
      </c>
      <c r="F614" s="1" t="s">
        <v>5235</v>
      </c>
      <c r="G614" t="str">
        <f t="shared" si="63"/>
        <v>Valid</v>
      </c>
      <c r="H614" s="1" t="s">
        <v>5236</v>
      </c>
      <c r="I614" t="str" cm="1">
        <f t="array" ref="I614">IF(OR(TRIM(H614)="",ISNUMBER(SEARCH("#",H614)),AA614&lt;Config!$B$8,SUMPRODUCT(--ISNUMBER(SEARCH({"a";"b";"c";"d";"e";"f";"g";"h";"i";"j";"k";"l";"m";"n";"o";"p";"q";"r";"s";"t";"u";"v";"w";"x";"y";"z"},H614)))&gt;0),"Invalid","Valid")</f>
        <v>Valid</v>
      </c>
      <c r="J614" s="1" t="s">
        <v>5237</v>
      </c>
      <c r="K614" s="1" t="s">
        <v>48</v>
      </c>
      <c r="L614" s="1" t="s">
        <v>29</v>
      </c>
      <c r="M614" s="1" t="s">
        <v>135</v>
      </c>
      <c r="N614" s="1" t="s">
        <v>437</v>
      </c>
      <c r="O614" s="1" t="s">
        <v>32</v>
      </c>
      <c r="P614" t="s">
        <v>328</v>
      </c>
      <c r="Q614" s="1" t="s">
        <v>33838</v>
      </c>
      <c r="R614" s="1" t="s">
        <v>571</v>
      </c>
      <c r="S614" s="1" t="s">
        <v>1647</v>
      </c>
      <c r="T614" s="1" t="s">
        <v>5238</v>
      </c>
      <c r="U614" s="1" t="s">
        <v>5239</v>
      </c>
      <c r="V614" s="1" t="s">
        <v>5240</v>
      </c>
      <c r="W614" s="1" t="s">
        <v>293</v>
      </c>
      <c r="X614" t="str">
        <f t="shared" si="64"/>
        <v>Complete</v>
      </c>
      <c r="Y614">
        <f>MAX(0,100-IF(G614="Invalid",Config!$B$5,0)-IF(I614="Invalid",Config!$B$6,0)-IF(X614="Incomplete",Config!$B$7,0)-IF(AF614="Yes",Config!$B$37,0))</f>
        <v>75</v>
      </c>
      <c r="Z614" s="1">
        <f>IF(OR(TRIM(B614)="",COUNTIF(Config!$B$15:$B$19,B614)&gt;0),1,0)+IF(OR(TRIM(C614)="",COUNTIF(Config!$B$15:$B$19,C614)&gt;0),1,0)+IF(OR(TRIM(F614)="",COUNTIF(Config!$B$15:$B$19,F614)&gt;0),1,0)+IF(OR(TRIM(H614)="",COUNTIF(Config!$B$15:$B$19,H614)&gt;0),1,0)+IF(OR(TRIM(E614)="",COUNTIF(Config!$B$15:$B$19,E614)&gt;0),1,0)+IF(OR(TRIM(K614)="",COUNTIF(Config!$B$15:$B$19,K614)&gt;0),1,0)+IF(OR(TRIM(P614)="",COUNTIF(Config!$B$15:$B$19,P614)&gt;0),1,0)+IF(OR(TRIM(R614)="",COUNTIF(Config!$B$15:$B$19,R614)&gt;0),1,0)</f>
        <v>0</v>
      </c>
      <c r="AA614" s="1" cm="1">
        <f t="array" ref="AA614">SUMPRODUCT(LEN(H614)-LEN(SUBSTITUTE(H614,{"0";"1";"2";"3";"4";"5";"6";"7";"8";"9"},"")))</f>
        <v>12</v>
      </c>
      <c r="AC614" t="str">
        <f t="shared" si="65"/>
        <v>Potential Duplicate</v>
      </c>
      <c r="AD614">
        <f t="shared" si="66"/>
        <v>1</v>
      </c>
      <c r="AE614">
        <f t="shared" si="67"/>
        <v>2</v>
      </c>
      <c r="AF614" t="str">
        <f t="shared" si="68"/>
        <v>Yes</v>
      </c>
      <c r="AG614">
        <f t="shared" ca="1" si="69"/>
        <v>347</v>
      </c>
      <c r="AH614" t="str">
        <f ca="1">IF(OR(V614="",AG614=""),"Yes",IF(AG614&gt;Config!$B$41,"Yes","No"))</f>
        <v>No</v>
      </c>
    </row>
    <row r="615" spans="1:34" x14ac:dyDescent="0.25">
      <c r="A615" s="1" t="s">
        <v>5241</v>
      </c>
      <c r="B615" s="1" t="s">
        <v>1241</v>
      </c>
      <c r="C615" s="1" t="s">
        <v>545</v>
      </c>
      <c r="D615" s="1" t="s">
        <v>5242</v>
      </c>
      <c r="E615" s="1" t="s">
        <v>34201</v>
      </c>
      <c r="F615" s="1" t="s">
        <v>5243</v>
      </c>
      <c r="G615" t="str">
        <f t="shared" si="63"/>
        <v>Valid</v>
      </c>
      <c r="H615" s="1" t="s">
        <v>5244</v>
      </c>
      <c r="I615" t="str" cm="1">
        <f t="array" ref="I615">IF(OR(TRIM(H615)="",ISNUMBER(SEARCH("#",H615)),AA615&lt;Config!$B$8,SUMPRODUCT(--ISNUMBER(SEARCH({"a";"b";"c";"d";"e";"f";"g";"h";"i";"j";"k";"l";"m";"n";"o";"p";"q";"r";"s";"t";"u";"v";"w";"x";"y";"z"},H615)))&gt;0),"Invalid","Valid")</f>
        <v>Valid</v>
      </c>
      <c r="J615" s="1" t="s">
        <v>5245</v>
      </c>
      <c r="K615" s="1" t="s">
        <v>250</v>
      </c>
      <c r="L615" s="1" t="s">
        <v>67</v>
      </c>
      <c r="M615" s="1" t="s">
        <v>462</v>
      </c>
      <c r="N615" s="1" t="s">
        <v>437</v>
      </c>
      <c r="O615" s="1" t="s">
        <v>266</v>
      </c>
      <c r="P615" t="s">
        <v>53</v>
      </c>
      <c r="Q615" s="1" t="s">
        <v>54</v>
      </c>
      <c r="R615" s="1" t="s">
        <v>198</v>
      </c>
      <c r="S615" s="1" t="s">
        <v>5246</v>
      </c>
      <c r="T615" s="1" t="s">
        <v>5247</v>
      </c>
      <c r="U615" s="1" t="s">
        <v>3085</v>
      </c>
      <c r="V615" s="1" t="s">
        <v>140</v>
      </c>
      <c r="W615" s="1" t="s">
        <v>125</v>
      </c>
      <c r="X615" t="str">
        <f t="shared" si="64"/>
        <v>Complete</v>
      </c>
      <c r="Y615">
        <f>MAX(0,100-IF(G615="Invalid",Config!$B$5,0)-IF(I615="Invalid",Config!$B$6,0)-IF(X615="Incomplete",Config!$B$7,0)-IF(AF615="Yes",Config!$B$37,0))</f>
        <v>75</v>
      </c>
      <c r="Z615" s="1">
        <f>IF(OR(TRIM(B615)="",COUNTIF(Config!$B$15:$B$19,B615)&gt;0),1,0)+IF(OR(TRIM(C615)="",COUNTIF(Config!$B$15:$B$19,C615)&gt;0),1,0)+IF(OR(TRIM(F615)="",COUNTIF(Config!$B$15:$B$19,F615)&gt;0),1,0)+IF(OR(TRIM(H615)="",COUNTIF(Config!$B$15:$B$19,H615)&gt;0),1,0)+IF(OR(TRIM(E615)="",COUNTIF(Config!$B$15:$B$19,E615)&gt;0),1,0)+IF(OR(TRIM(K615)="",COUNTIF(Config!$B$15:$B$19,K615)&gt;0),1,0)+IF(OR(TRIM(P615)="",COUNTIF(Config!$B$15:$B$19,P615)&gt;0),1,0)+IF(OR(TRIM(R615)="",COUNTIF(Config!$B$15:$B$19,R615)&gt;0),1,0)</f>
        <v>0</v>
      </c>
      <c r="AA615" s="1" cm="1">
        <f t="array" ref="AA615">SUMPRODUCT(LEN(H615)-LEN(SUBSTITUTE(H615,{"0";"1";"2";"3";"4";"5";"6";"7";"8";"9"},"")))</f>
        <v>12</v>
      </c>
      <c r="AC615" t="str">
        <f t="shared" si="65"/>
        <v>Potential Duplicate</v>
      </c>
      <c r="AD615">
        <f t="shared" si="66"/>
        <v>2</v>
      </c>
      <c r="AE615">
        <f t="shared" si="67"/>
        <v>1</v>
      </c>
      <c r="AF615" t="str">
        <f t="shared" si="68"/>
        <v>Yes</v>
      </c>
      <c r="AG615">
        <f t="shared" ca="1" si="69"/>
        <v>37</v>
      </c>
      <c r="AH615" t="str">
        <f ca="1">IF(OR(V615="",AG615=""),"Yes",IF(AG615&gt;Config!$B$41,"Yes","No"))</f>
        <v>No</v>
      </c>
    </row>
    <row r="616" spans="1:34" x14ac:dyDescent="0.25">
      <c r="A616" s="1" t="s">
        <v>5248</v>
      </c>
      <c r="B616" s="1" t="s">
        <v>2392</v>
      </c>
      <c r="C616" s="1" t="s">
        <v>489</v>
      </c>
      <c r="D616" s="1" t="s">
        <v>5249</v>
      </c>
      <c r="E616" s="1" t="s">
        <v>34202</v>
      </c>
      <c r="F616" s="1" t="s">
        <v>5250</v>
      </c>
      <c r="G616" t="str">
        <f t="shared" si="63"/>
        <v>Valid</v>
      </c>
      <c r="H616" s="1" t="s">
        <v>5251</v>
      </c>
      <c r="I616" t="str" cm="1">
        <f t="array" ref="I616">IF(OR(TRIM(H616)="",ISNUMBER(SEARCH("#",H616)),AA616&lt;Config!$B$8,SUMPRODUCT(--ISNUMBER(SEARCH({"a";"b";"c";"d";"e";"f";"g";"h";"i";"j";"k";"l";"m";"n";"o";"p";"q";"r";"s";"t";"u";"v";"w";"x";"y";"z"},H616)))&gt;0),"Invalid","Valid")</f>
        <v>Valid</v>
      </c>
      <c r="J616" s="1" t="s">
        <v>5252</v>
      </c>
      <c r="K616" s="1" t="s">
        <v>163</v>
      </c>
      <c r="L616" s="1" t="s">
        <v>450</v>
      </c>
      <c r="M616" s="1" t="s">
        <v>118</v>
      </c>
      <c r="N616" s="1" t="s">
        <v>252</v>
      </c>
      <c r="O616" s="1" t="s">
        <v>149</v>
      </c>
      <c r="P616" t="s">
        <v>344</v>
      </c>
      <c r="Q616" s="1" t="s">
        <v>971</v>
      </c>
      <c r="R616" s="1" t="s">
        <v>971</v>
      </c>
      <c r="S616" s="1" t="s">
        <v>5253</v>
      </c>
      <c r="T616" s="1" t="s">
        <v>5254</v>
      </c>
      <c r="U616" s="1" t="s">
        <v>1650</v>
      </c>
      <c r="V616" s="1" t="s">
        <v>5255</v>
      </c>
      <c r="W616" s="1" t="s">
        <v>60</v>
      </c>
      <c r="X616" t="str">
        <f t="shared" si="64"/>
        <v>Complete</v>
      </c>
      <c r="Y616">
        <f>MAX(0,100-IF(G616="Invalid",Config!$B$5,0)-IF(I616="Invalid",Config!$B$6,0)-IF(X616="Incomplete",Config!$B$7,0)-IF(AF616="Yes",Config!$B$37,0))</f>
        <v>100</v>
      </c>
      <c r="Z616" s="1">
        <f>IF(OR(TRIM(B616)="",COUNTIF(Config!$B$15:$B$19,B616)&gt;0),1,0)+IF(OR(TRIM(C616)="",COUNTIF(Config!$B$15:$B$19,C616)&gt;0),1,0)+IF(OR(TRIM(F616)="",COUNTIF(Config!$B$15:$B$19,F616)&gt;0),1,0)+IF(OR(TRIM(H616)="",COUNTIF(Config!$B$15:$B$19,H616)&gt;0),1,0)+IF(OR(TRIM(E616)="",COUNTIF(Config!$B$15:$B$19,E616)&gt;0),1,0)+IF(OR(TRIM(K616)="",COUNTIF(Config!$B$15:$B$19,K616)&gt;0),1,0)+IF(OR(TRIM(P616)="",COUNTIF(Config!$B$15:$B$19,P616)&gt;0),1,0)+IF(OR(TRIM(R616)="",COUNTIF(Config!$B$15:$B$19,R616)&gt;0),1,0)</f>
        <v>0</v>
      </c>
      <c r="AA616" s="1" cm="1">
        <f t="array" ref="AA616">SUMPRODUCT(LEN(H616)-LEN(SUBSTITUTE(H616,{"0";"1";"2";"3";"4";"5";"6";"7";"8";"9"},"")))</f>
        <v>11</v>
      </c>
      <c r="AC616" t="str">
        <f t="shared" si="65"/>
        <v/>
      </c>
      <c r="AD616">
        <f t="shared" si="66"/>
        <v>1</v>
      </c>
      <c r="AE616">
        <f t="shared" si="67"/>
        <v>1</v>
      </c>
      <c r="AF616" t="str">
        <f t="shared" si="68"/>
        <v>No</v>
      </c>
      <c r="AG616">
        <f t="shared" ca="1" si="69"/>
        <v>44</v>
      </c>
      <c r="AH616" t="str">
        <f ca="1">IF(OR(V616="",AG616=""),"Yes",IF(AG616&gt;Config!$B$41,"Yes","No"))</f>
        <v>No</v>
      </c>
    </row>
    <row r="617" spans="1:34" x14ac:dyDescent="0.25">
      <c r="A617" s="1" t="s">
        <v>5256</v>
      </c>
      <c r="B617" s="1" t="s">
        <v>112</v>
      </c>
      <c r="C617" s="1" t="s">
        <v>189</v>
      </c>
      <c r="D617" s="1" t="s">
        <v>5257</v>
      </c>
      <c r="E617" s="1" t="s">
        <v>34203</v>
      </c>
      <c r="F617" s="1" t="s">
        <v>5258</v>
      </c>
      <c r="G617" t="str">
        <f t="shared" si="63"/>
        <v>Valid</v>
      </c>
      <c r="H617" s="1" t="s">
        <v>5259</v>
      </c>
      <c r="I617" t="str" cm="1">
        <f t="array" ref="I617">IF(OR(TRIM(H617)="",ISNUMBER(SEARCH("#",H617)),AA617&lt;Config!$B$8,SUMPRODUCT(--ISNUMBER(SEARCH({"a";"b";"c";"d";"e";"f";"g";"h";"i";"j";"k";"l";"m";"n";"o";"p";"q";"r";"s";"t";"u";"v";"w";"x";"y";"z"},H617)))&gt;0),"Invalid","Valid")</f>
        <v>Valid</v>
      </c>
      <c r="J617" s="1" t="s">
        <v>5260</v>
      </c>
      <c r="K617" s="1" t="s">
        <v>83</v>
      </c>
      <c r="L617" s="1" t="s">
        <v>29</v>
      </c>
      <c r="M617" s="1" t="s">
        <v>118</v>
      </c>
      <c r="N617" s="1" t="s">
        <v>437</v>
      </c>
      <c r="O617" s="1" t="s">
        <v>196</v>
      </c>
      <c r="P617" t="s">
        <v>87</v>
      </c>
      <c r="Q617" s="1" t="s">
        <v>438</v>
      </c>
      <c r="R617" s="1" t="s">
        <v>559</v>
      </c>
      <c r="S617" s="1" t="s">
        <v>5261</v>
      </c>
      <c r="T617" s="1" t="s">
        <v>5262</v>
      </c>
      <c r="U617" s="1" t="s">
        <v>3163</v>
      </c>
      <c r="V617" s="1" t="s">
        <v>140</v>
      </c>
      <c r="W617" s="1" t="s">
        <v>186</v>
      </c>
      <c r="X617" t="str">
        <f t="shared" si="64"/>
        <v>Complete</v>
      </c>
      <c r="Y617">
        <f>MAX(0,100-IF(G617="Invalid",Config!$B$5,0)-IF(I617="Invalid",Config!$B$6,0)-IF(X617="Incomplete",Config!$B$7,0)-IF(AF617="Yes",Config!$B$37,0))</f>
        <v>100</v>
      </c>
      <c r="Z617" s="1">
        <f>IF(OR(TRIM(B617)="",COUNTIF(Config!$B$15:$B$19,B617)&gt;0),1,0)+IF(OR(TRIM(C617)="",COUNTIF(Config!$B$15:$B$19,C617)&gt;0),1,0)+IF(OR(TRIM(F617)="",COUNTIF(Config!$B$15:$B$19,F617)&gt;0),1,0)+IF(OR(TRIM(H617)="",COUNTIF(Config!$B$15:$B$19,H617)&gt;0),1,0)+IF(OR(TRIM(E617)="",COUNTIF(Config!$B$15:$B$19,E617)&gt;0),1,0)+IF(OR(TRIM(K617)="",COUNTIF(Config!$B$15:$B$19,K617)&gt;0),1,0)+IF(OR(TRIM(P617)="",COUNTIF(Config!$B$15:$B$19,P617)&gt;0),1,0)+IF(OR(TRIM(R617)="",COUNTIF(Config!$B$15:$B$19,R617)&gt;0),1,0)</f>
        <v>0</v>
      </c>
      <c r="AA617" s="1" cm="1">
        <f t="array" ref="AA617">SUMPRODUCT(LEN(H617)-LEN(SUBSTITUTE(H617,{"0";"1";"2";"3";"4";"5";"6";"7";"8";"9"},"")))</f>
        <v>11</v>
      </c>
      <c r="AC617" t="str">
        <f t="shared" si="65"/>
        <v/>
      </c>
      <c r="AD617">
        <f t="shared" si="66"/>
        <v>1</v>
      </c>
      <c r="AE617">
        <f t="shared" si="67"/>
        <v>1</v>
      </c>
      <c r="AF617" t="str">
        <f t="shared" si="68"/>
        <v>No</v>
      </c>
      <c r="AG617">
        <f t="shared" ca="1" si="69"/>
        <v>37</v>
      </c>
      <c r="AH617" t="str">
        <f ca="1">IF(OR(V617="",AG617=""),"Yes",IF(AG617&gt;Config!$B$41,"Yes","No"))</f>
        <v>No</v>
      </c>
    </row>
    <row r="618" spans="1:34" x14ac:dyDescent="0.25">
      <c r="A618" s="1" t="s">
        <v>5263</v>
      </c>
      <c r="B618" s="1" t="s">
        <v>112</v>
      </c>
      <c r="C618" s="1" t="s">
        <v>861</v>
      </c>
      <c r="D618" s="1" t="s">
        <v>5264</v>
      </c>
      <c r="E618" s="1" t="s">
        <v>34204</v>
      </c>
      <c r="F618" s="1" t="s">
        <v>5265</v>
      </c>
      <c r="G618" t="str">
        <f t="shared" si="63"/>
        <v>Valid</v>
      </c>
      <c r="H618" s="1" t="s">
        <v>5266</v>
      </c>
      <c r="I618" t="str" cm="1">
        <f t="array" ref="I618">IF(OR(TRIM(H618)="",ISNUMBER(SEARCH("#",H618)),AA618&lt;Config!$B$8,SUMPRODUCT(--ISNUMBER(SEARCH({"a";"b";"c";"d";"e";"f";"g";"h";"i";"j";"k";"l";"m";"n";"o";"p";"q";"r";"s";"t";"u";"v";"w";"x";"y";"z"},H618)))&gt;0),"Invalid","Valid")</f>
        <v>Valid</v>
      </c>
      <c r="J618" s="1" t="s">
        <v>5267</v>
      </c>
      <c r="K618" s="1" t="s">
        <v>133</v>
      </c>
      <c r="L618" s="1" t="s">
        <v>102</v>
      </c>
      <c r="M618" s="1" t="s">
        <v>30</v>
      </c>
      <c r="N618" s="1" t="s">
        <v>31</v>
      </c>
      <c r="O618" s="1" t="s">
        <v>32</v>
      </c>
      <c r="P618" t="s">
        <v>53</v>
      </c>
      <c r="Q618" s="1" t="s">
        <v>197</v>
      </c>
      <c r="R618" s="1" t="s">
        <v>55</v>
      </c>
      <c r="S618" s="1" t="s">
        <v>5268</v>
      </c>
      <c r="T618" s="1" t="s">
        <v>5269</v>
      </c>
      <c r="U618" s="1" t="s">
        <v>629</v>
      </c>
      <c r="V618" s="1" t="s">
        <v>1004</v>
      </c>
      <c r="W618" s="1" t="s">
        <v>60</v>
      </c>
      <c r="X618" t="str">
        <f t="shared" si="64"/>
        <v>Complete</v>
      </c>
      <c r="Y618">
        <f>MAX(0,100-IF(G618="Invalid",Config!$B$5,0)-IF(I618="Invalid",Config!$B$6,0)-IF(X618="Incomplete",Config!$B$7,0)-IF(AF618="Yes",Config!$B$37,0))</f>
        <v>100</v>
      </c>
      <c r="Z618" s="1">
        <f>IF(OR(TRIM(B618)="",COUNTIF(Config!$B$15:$B$19,B618)&gt;0),1,0)+IF(OR(TRIM(C618)="",COUNTIF(Config!$B$15:$B$19,C618)&gt;0),1,0)+IF(OR(TRIM(F618)="",COUNTIF(Config!$B$15:$B$19,F618)&gt;0),1,0)+IF(OR(TRIM(H618)="",COUNTIF(Config!$B$15:$B$19,H618)&gt;0),1,0)+IF(OR(TRIM(E618)="",COUNTIF(Config!$B$15:$B$19,E618)&gt;0),1,0)+IF(OR(TRIM(K618)="",COUNTIF(Config!$B$15:$B$19,K618)&gt;0),1,0)+IF(OR(TRIM(P618)="",COUNTIF(Config!$B$15:$B$19,P618)&gt;0),1,0)+IF(OR(TRIM(R618)="",COUNTIF(Config!$B$15:$B$19,R618)&gt;0),1,0)</f>
        <v>0</v>
      </c>
      <c r="AA618" s="1" cm="1">
        <f t="array" ref="AA618">SUMPRODUCT(LEN(H618)-LEN(SUBSTITUTE(H618,{"0";"1";"2";"3";"4";"5";"6";"7";"8";"9"},"")))</f>
        <v>12</v>
      </c>
      <c r="AC618" t="str">
        <f t="shared" si="65"/>
        <v/>
      </c>
      <c r="AD618">
        <f t="shared" si="66"/>
        <v>1</v>
      </c>
      <c r="AE618">
        <f t="shared" si="67"/>
        <v>1</v>
      </c>
      <c r="AF618" t="str">
        <f t="shared" si="68"/>
        <v>No</v>
      </c>
      <c r="AG618">
        <f t="shared" ca="1" si="69"/>
        <v>450</v>
      </c>
      <c r="AH618" t="str">
        <f ca="1">IF(OR(V618="",AG618=""),"Yes",IF(AG618&gt;Config!$B$41,"Yes","No"))</f>
        <v>Yes</v>
      </c>
    </row>
    <row r="619" spans="1:34" x14ac:dyDescent="0.25">
      <c r="A619" s="1" t="s">
        <v>5270</v>
      </c>
      <c r="B619" s="1" t="s">
        <v>2374</v>
      </c>
      <c r="C619" s="1" t="s">
        <v>899</v>
      </c>
      <c r="D619" s="1" t="s">
        <v>5271</v>
      </c>
      <c r="E619" s="1" t="s">
        <v>458</v>
      </c>
      <c r="F619" s="1" t="s">
        <v>34205</v>
      </c>
      <c r="G619" t="str">
        <f t="shared" si="63"/>
        <v>Valid</v>
      </c>
      <c r="H619" s="1" t="s">
        <v>5272</v>
      </c>
      <c r="I619" t="str" cm="1">
        <f t="array" ref="I619">IF(OR(TRIM(H619)="",ISNUMBER(SEARCH("#",H619)),AA619&lt;Config!$B$8,SUMPRODUCT(--ISNUMBER(SEARCH({"a";"b";"c";"d";"e";"f";"g";"h";"i";"j";"k";"l";"m";"n";"o";"p";"q";"r";"s";"t";"u";"v";"w";"x";"y";"z"},H619)))&gt;0),"Invalid","Valid")</f>
        <v>Valid</v>
      </c>
      <c r="J619" s="1" t="s">
        <v>5273</v>
      </c>
      <c r="K619" s="1" t="s">
        <v>210</v>
      </c>
      <c r="L619" s="1" t="s">
        <v>265</v>
      </c>
      <c r="M619" s="1" t="s">
        <v>85</v>
      </c>
      <c r="N619" s="1" t="s">
        <v>86</v>
      </c>
      <c r="O619" s="1" t="s">
        <v>180</v>
      </c>
      <c r="P619" t="s">
        <v>87</v>
      </c>
      <c r="Q619" s="1" t="s">
        <v>166</v>
      </c>
      <c r="R619" s="1" t="s">
        <v>550</v>
      </c>
      <c r="S619" s="1" t="s">
        <v>1324</v>
      </c>
      <c r="T619" s="1" t="s">
        <v>5274</v>
      </c>
      <c r="U619" s="1" t="s">
        <v>486</v>
      </c>
      <c r="V619" s="1" t="s">
        <v>140</v>
      </c>
      <c r="W619" s="1" t="s">
        <v>75</v>
      </c>
      <c r="X619" t="str">
        <f t="shared" si="64"/>
        <v>Complete</v>
      </c>
      <c r="Y619">
        <f>MAX(0,100-IF(G619="Invalid",Config!$B$5,0)-IF(I619="Invalid",Config!$B$6,0)-IF(X619="Incomplete",Config!$B$7,0)-IF(AF619="Yes",Config!$B$37,0))</f>
        <v>100</v>
      </c>
      <c r="Z619" s="1">
        <f>IF(OR(TRIM(B619)="",COUNTIF(Config!$B$15:$B$19,B619)&gt;0),1,0)+IF(OR(TRIM(C619)="",COUNTIF(Config!$B$15:$B$19,C619)&gt;0),1,0)+IF(OR(TRIM(F619)="",COUNTIF(Config!$B$15:$B$19,F619)&gt;0),1,0)+IF(OR(TRIM(H619)="",COUNTIF(Config!$B$15:$B$19,H619)&gt;0),1,0)+IF(OR(TRIM(E619)="",COUNTIF(Config!$B$15:$B$19,E619)&gt;0),1,0)+IF(OR(TRIM(K619)="",COUNTIF(Config!$B$15:$B$19,K619)&gt;0),1,0)+IF(OR(TRIM(P619)="",COUNTIF(Config!$B$15:$B$19,P619)&gt;0),1,0)+IF(OR(TRIM(R619)="",COUNTIF(Config!$B$15:$B$19,R619)&gt;0),1,0)</f>
        <v>0</v>
      </c>
      <c r="AA619" s="1" cm="1">
        <f t="array" ref="AA619">SUMPRODUCT(LEN(H619)-LEN(SUBSTITUTE(H619,{"0";"1";"2";"3";"4";"5";"6";"7";"8";"9"},"")))</f>
        <v>10</v>
      </c>
      <c r="AC619" t="str">
        <f t="shared" si="65"/>
        <v/>
      </c>
      <c r="AD619">
        <f t="shared" si="66"/>
        <v>1</v>
      </c>
      <c r="AE619">
        <f t="shared" si="67"/>
        <v>1</v>
      </c>
      <c r="AF619" t="str">
        <f t="shared" si="68"/>
        <v>No</v>
      </c>
      <c r="AG619">
        <f t="shared" ca="1" si="69"/>
        <v>37</v>
      </c>
      <c r="AH619" t="str">
        <f ca="1">IF(OR(V619="",AG619=""),"Yes",IF(AG619&gt;Config!$B$41,"Yes","No"))</f>
        <v>No</v>
      </c>
    </row>
    <row r="620" spans="1:34" x14ac:dyDescent="0.25">
      <c r="A620" s="1" t="s">
        <v>5275</v>
      </c>
      <c r="B620" s="1" t="s">
        <v>1157</v>
      </c>
      <c r="C620" s="1" t="s">
        <v>432</v>
      </c>
      <c r="D620" s="1" t="s">
        <v>5276</v>
      </c>
      <c r="E620" s="1" t="s">
        <v>34206</v>
      </c>
      <c r="F620" s="1" t="s">
        <v>5277</v>
      </c>
      <c r="G620" t="str">
        <f t="shared" si="63"/>
        <v>Valid</v>
      </c>
      <c r="H620" s="1" t="s">
        <v>5278</v>
      </c>
      <c r="I620" t="str" cm="1">
        <f t="array" ref="I620">IF(OR(TRIM(H620)="",ISNUMBER(SEARCH("#",H620)),AA620&lt;Config!$B$8,SUMPRODUCT(--ISNUMBER(SEARCH({"a";"b";"c";"d";"e";"f";"g";"h";"i";"j";"k";"l";"m";"n";"o";"p";"q";"r";"s";"t";"u";"v";"w";"x";"y";"z"},H620)))&gt;0),"Invalid","Valid")</f>
        <v>Valid</v>
      </c>
      <c r="J620" s="1" t="s">
        <v>5279</v>
      </c>
      <c r="K620" s="1" t="s">
        <v>48</v>
      </c>
      <c r="L620" s="1" t="s">
        <v>29</v>
      </c>
      <c r="M620" s="1" t="s">
        <v>33825</v>
      </c>
      <c r="N620" s="1" t="s">
        <v>86</v>
      </c>
      <c r="O620" s="1" t="s">
        <v>52</v>
      </c>
      <c r="P620" t="s">
        <v>53</v>
      </c>
      <c r="Q620" s="1" t="s">
        <v>197</v>
      </c>
      <c r="R620" s="1" t="s">
        <v>55</v>
      </c>
      <c r="S620" s="1" t="s">
        <v>5280</v>
      </c>
      <c r="T620" s="1" t="s">
        <v>5281</v>
      </c>
      <c r="U620" s="1" t="s">
        <v>5185</v>
      </c>
      <c r="V620" s="1" t="s">
        <v>5282</v>
      </c>
      <c r="W620" s="1" t="s">
        <v>125</v>
      </c>
      <c r="X620" t="str">
        <f t="shared" si="64"/>
        <v>Complete</v>
      </c>
      <c r="Y620">
        <f>MAX(0,100-IF(G620="Invalid",Config!$B$5,0)-IF(I620="Invalid",Config!$B$6,0)-IF(X620="Incomplete",Config!$B$7,0)-IF(AF620="Yes",Config!$B$37,0))</f>
        <v>100</v>
      </c>
      <c r="Z620" s="1">
        <f>IF(OR(TRIM(B620)="",COUNTIF(Config!$B$15:$B$19,B620)&gt;0),1,0)+IF(OR(TRIM(C620)="",COUNTIF(Config!$B$15:$B$19,C620)&gt;0),1,0)+IF(OR(TRIM(F620)="",COUNTIF(Config!$B$15:$B$19,F620)&gt;0),1,0)+IF(OR(TRIM(H620)="",COUNTIF(Config!$B$15:$B$19,H620)&gt;0),1,0)+IF(OR(TRIM(E620)="",COUNTIF(Config!$B$15:$B$19,E620)&gt;0),1,0)+IF(OR(TRIM(K620)="",COUNTIF(Config!$B$15:$B$19,K620)&gt;0),1,0)+IF(OR(TRIM(P620)="",COUNTIF(Config!$B$15:$B$19,P620)&gt;0),1,0)+IF(OR(TRIM(R620)="",COUNTIF(Config!$B$15:$B$19,R620)&gt;0),1,0)</f>
        <v>0</v>
      </c>
      <c r="AA620" s="1" cm="1">
        <f t="array" ref="AA620">SUMPRODUCT(LEN(H620)-LEN(SUBSTITUTE(H620,{"0";"1";"2";"3";"4";"5";"6";"7";"8";"9"},"")))</f>
        <v>10</v>
      </c>
      <c r="AC620" t="str">
        <f t="shared" si="65"/>
        <v/>
      </c>
      <c r="AD620">
        <f t="shared" si="66"/>
        <v>1</v>
      </c>
      <c r="AE620">
        <f t="shared" si="67"/>
        <v>1</v>
      </c>
      <c r="AF620" t="str">
        <f t="shared" si="68"/>
        <v>No</v>
      </c>
      <c r="AG620">
        <f t="shared" ca="1" si="69"/>
        <v>328</v>
      </c>
      <c r="AH620" t="str">
        <f ca="1">IF(OR(V620="",AG620=""),"Yes",IF(AG620&gt;Config!$B$41,"Yes","No"))</f>
        <v>No</v>
      </c>
    </row>
    <row r="621" spans="1:34" x14ac:dyDescent="0.25">
      <c r="A621" s="1" t="s">
        <v>5283</v>
      </c>
      <c r="B621" s="1" t="s">
        <v>1582</v>
      </c>
      <c r="C621" s="1" t="s">
        <v>511</v>
      </c>
      <c r="D621" s="1" t="s">
        <v>5284</v>
      </c>
      <c r="E621" s="1" t="s">
        <v>34207</v>
      </c>
      <c r="F621" s="1" t="s">
        <v>5285</v>
      </c>
      <c r="G621" t="str">
        <f t="shared" si="63"/>
        <v>Valid</v>
      </c>
      <c r="H621" s="1" t="s">
        <v>5286</v>
      </c>
      <c r="I621" t="str" cm="1">
        <f t="array" ref="I621">IF(OR(TRIM(H621)="",ISNUMBER(SEARCH("#",H621)),AA621&lt;Config!$B$8,SUMPRODUCT(--ISNUMBER(SEARCH({"a";"b";"c";"d";"e";"f";"g";"h";"i";"j";"k";"l";"m";"n";"o";"p";"q";"r";"s";"t";"u";"v";"w";"x";"y";"z"},H621)))&gt;0),"Invalid","Valid")</f>
        <v>Valid</v>
      </c>
      <c r="J621" s="1" t="s">
        <v>5287</v>
      </c>
      <c r="K621" s="1" t="s">
        <v>163</v>
      </c>
      <c r="L621" s="1" t="s">
        <v>450</v>
      </c>
      <c r="M621" s="1" t="s">
        <v>30</v>
      </c>
      <c r="N621" s="1" t="s">
        <v>33819</v>
      </c>
      <c r="O621" s="1" t="s">
        <v>180</v>
      </c>
      <c r="P621" t="s">
        <v>328</v>
      </c>
      <c r="Q621" s="1" t="s">
        <v>329</v>
      </c>
      <c r="R621" s="1" t="s">
        <v>571</v>
      </c>
      <c r="S621" s="1" t="s">
        <v>5288</v>
      </c>
      <c r="T621" s="1" t="s">
        <v>5289</v>
      </c>
      <c r="U621" s="1" t="s">
        <v>5290</v>
      </c>
      <c r="V621" s="1" t="s">
        <v>1050</v>
      </c>
      <c r="W621" s="1" t="s">
        <v>75</v>
      </c>
      <c r="X621" t="str">
        <f t="shared" si="64"/>
        <v>Complete</v>
      </c>
      <c r="Y621">
        <f>MAX(0,100-IF(G621="Invalid",Config!$B$5,0)-IF(I621="Invalid",Config!$B$6,0)-IF(X621="Incomplete",Config!$B$7,0)-IF(AF621="Yes",Config!$B$37,0))</f>
        <v>75</v>
      </c>
      <c r="Z621" s="1">
        <f>IF(OR(TRIM(B621)="",COUNTIF(Config!$B$15:$B$19,B621)&gt;0),1,0)+IF(OR(TRIM(C621)="",COUNTIF(Config!$B$15:$B$19,C621)&gt;0),1,0)+IF(OR(TRIM(F621)="",COUNTIF(Config!$B$15:$B$19,F621)&gt;0),1,0)+IF(OR(TRIM(H621)="",COUNTIF(Config!$B$15:$B$19,H621)&gt;0),1,0)+IF(OR(TRIM(E621)="",COUNTIF(Config!$B$15:$B$19,E621)&gt;0),1,0)+IF(OR(TRIM(K621)="",COUNTIF(Config!$B$15:$B$19,K621)&gt;0),1,0)+IF(OR(TRIM(P621)="",COUNTIF(Config!$B$15:$B$19,P621)&gt;0),1,0)+IF(OR(TRIM(R621)="",COUNTIF(Config!$B$15:$B$19,R621)&gt;0),1,0)</f>
        <v>0</v>
      </c>
      <c r="AA621" s="1" cm="1">
        <f t="array" ref="AA621">SUMPRODUCT(LEN(H621)-LEN(SUBSTITUTE(H621,{"0";"1";"2";"3";"4";"5";"6";"7";"8";"9"},"")))</f>
        <v>11</v>
      </c>
      <c r="AC621" t="str">
        <f t="shared" si="65"/>
        <v>Potential Duplicate</v>
      </c>
      <c r="AD621">
        <f t="shared" si="66"/>
        <v>2</v>
      </c>
      <c r="AE621">
        <f t="shared" si="67"/>
        <v>1</v>
      </c>
      <c r="AF621" t="str">
        <f t="shared" si="68"/>
        <v>Yes</v>
      </c>
      <c r="AG621">
        <f t="shared" ca="1" si="69"/>
        <v>37</v>
      </c>
      <c r="AH621" t="str">
        <f ca="1">IF(OR(V621="",AG621=""),"Yes",IF(AG621&gt;Config!$B$41,"Yes","No"))</f>
        <v>No</v>
      </c>
    </row>
    <row r="622" spans="1:34" x14ac:dyDescent="0.25">
      <c r="A622" s="1" t="s">
        <v>5291</v>
      </c>
      <c r="B622" s="1" t="s">
        <v>1624</v>
      </c>
      <c r="C622" s="1" t="s">
        <v>1007</v>
      </c>
      <c r="D622" s="1" t="s">
        <v>5292</v>
      </c>
      <c r="E622" s="1" t="s">
        <v>34208</v>
      </c>
      <c r="F622" s="1" t="s">
        <v>5293</v>
      </c>
      <c r="G622" t="str">
        <f t="shared" si="63"/>
        <v>Valid</v>
      </c>
      <c r="H622" s="1" t="s">
        <v>5294</v>
      </c>
      <c r="I622" t="str" cm="1">
        <f t="array" ref="I622">IF(OR(TRIM(H622)="",ISNUMBER(SEARCH("#",H622)),AA622&lt;Config!$B$8,SUMPRODUCT(--ISNUMBER(SEARCH({"a";"b";"c";"d";"e";"f";"g";"h";"i";"j";"k";"l";"m";"n";"o";"p";"q";"r";"s";"t";"u";"v";"w";"x";"y";"z"},H622)))&gt;0),"Invalid","Valid")</f>
        <v>Valid</v>
      </c>
      <c r="J622" s="1" t="s">
        <v>5295</v>
      </c>
      <c r="K622" s="1" t="s">
        <v>425</v>
      </c>
      <c r="L622" s="1" t="s">
        <v>67</v>
      </c>
      <c r="M622" s="1" t="s">
        <v>33827</v>
      </c>
      <c r="N622" s="1" t="s">
        <v>31</v>
      </c>
      <c r="O622" s="1" t="s">
        <v>196</v>
      </c>
      <c r="P622" t="s">
        <v>33</v>
      </c>
      <c r="Q622" s="1" t="s">
        <v>119</v>
      </c>
      <c r="R622" s="1" t="s">
        <v>482</v>
      </c>
      <c r="S622" s="1" t="s">
        <v>2182</v>
      </c>
      <c r="T622" s="1" t="s">
        <v>5296</v>
      </c>
      <c r="U622" s="1" t="s">
        <v>3709</v>
      </c>
      <c r="V622" s="1" t="s">
        <v>5297</v>
      </c>
      <c r="W622" s="1" t="s">
        <v>186</v>
      </c>
      <c r="X622" t="str">
        <f t="shared" si="64"/>
        <v>Complete</v>
      </c>
      <c r="Y622">
        <f>MAX(0,100-IF(G622="Invalid",Config!$B$5,0)-IF(I622="Invalid",Config!$B$6,0)-IF(X622="Incomplete",Config!$B$7,0)-IF(AF622="Yes",Config!$B$37,0))</f>
        <v>100</v>
      </c>
      <c r="Z622" s="1">
        <f>IF(OR(TRIM(B622)="",COUNTIF(Config!$B$15:$B$19,B622)&gt;0),1,0)+IF(OR(TRIM(C622)="",COUNTIF(Config!$B$15:$B$19,C622)&gt;0),1,0)+IF(OR(TRIM(F622)="",COUNTIF(Config!$B$15:$B$19,F622)&gt;0),1,0)+IF(OR(TRIM(H622)="",COUNTIF(Config!$B$15:$B$19,H622)&gt;0),1,0)+IF(OR(TRIM(E622)="",COUNTIF(Config!$B$15:$B$19,E622)&gt;0),1,0)+IF(OR(TRIM(K622)="",COUNTIF(Config!$B$15:$B$19,K622)&gt;0),1,0)+IF(OR(TRIM(P622)="",COUNTIF(Config!$B$15:$B$19,P622)&gt;0),1,0)+IF(OR(TRIM(R622)="",COUNTIF(Config!$B$15:$B$19,R622)&gt;0),1,0)</f>
        <v>0</v>
      </c>
      <c r="AA622" s="1" cm="1">
        <f t="array" ref="AA622">SUMPRODUCT(LEN(H622)-LEN(SUBSTITUTE(H622,{"0";"1";"2";"3";"4";"5";"6";"7";"8";"9"},"")))</f>
        <v>10</v>
      </c>
      <c r="AC622" t="str">
        <f t="shared" si="65"/>
        <v/>
      </c>
      <c r="AD622">
        <f t="shared" si="66"/>
        <v>1</v>
      </c>
      <c r="AE622">
        <f t="shared" si="67"/>
        <v>1</v>
      </c>
      <c r="AF622" t="str">
        <f t="shared" si="68"/>
        <v>No</v>
      </c>
      <c r="AG622">
        <f t="shared" ca="1" si="69"/>
        <v>100</v>
      </c>
      <c r="AH622" t="str">
        <f ca="1">IF(OR(V622="",AG622=""),"Yes",IF(AG622&gt;Config!$B$41,"Yes","No"))</f>
        <v>No</v>
      </c>
    </row>
    <row r="623" spans="1:34" x14ac:dyDescent="0.25">
      <c r="A623" s="1" t="s">
        <v>5298</v>
      </c>
      <c r="B623" s="1" t="s">
        <v>995</v>
      </c>
      <c r="C623" s="1" t="s">
        <v>23</v>
      </c>
      <c r="D623" s="1" t="s">
        <v>5299</v>
      </c>
      <c r="E623" s="1" t="s">
        <v>633</v>
      </c>
      <c r="F623" s="1" t="s">
        <v>5300</v>
      </c>
      <c r="G623" t="str">
        <f t="shared" si="63"/>
        <v>Valid</v>
      </c>
      <c r="H623" s="1" t="s">
        <v>5301</v>
      </c>
      <c r="I623" t="str" cm="1">
        <f t="array" ref="I623">IF(OR(TRIM(H623)="",ISNUMBER(SEARCH("#",H623)),AA623&lt;Config!$B$8,SUMPRODUCT(--ISNUMBER(SEARCH({"a";"b";"c";"d";"e";"f";"g";"h";"i";"j";"k";"l";"m";"n";"o";"p";"q";"r";"s";"t";"u";"v";"w";"x";"y";"z"},H623)))&gt;0),"Invalid","Valid")</f>
        <v>Valid</v>
      </c>
      <c r="J623" s="1" t="s">
        <v>5302</v>
      </c>
      <c r="K623" s="1" t="s">
        <v>133</v>
      </c>
      <c r="L623" s="1" t="s">
        <v>84</v>
      </c>
      <c r="M623" s="1" t="s">
        <v>462</v>
      </c>
      <c r="N623" s="1" t="s">
        <v>358</v>
      </c>
      <c r="O623" s="1" t="s">
        <v>32</v>
      </c>
      <c r="P623" t="s">
        <v>53</v>
      </c>
      <c r="Q623" s="1" t="s">
        <v>197</v>
      </c>
      <c r="R623" s="1" t="s">
        <v>197</v>
      </c>
      <c r="S623" s="1" t="s">
        <v>5303</v>
      </c>
      <c r="T623" s="1" t="s">
        <v>5304</v>
      </c>
      <c r="U623" s="1" t="s">
        <v>5305</v>
      </c>
      <c r="V623" s="1" t="s">
        <v>5306</v>
      </c>
      <c r="W623" s="1" t="s">
        <v>40</v>
      </c>
      <c r="X623" t="str">
        <f t="shared" si="64"/>
        <v>Complete</v>
      </c>
      <c r="Y623">
        <f>MAX(0,100-IF(G623="Invalid",Config!$B$5,0)-IF(I623="Invalid",Config!$B$6,0)-IF(X623="Incomplete",Config!$B$7,0)-IF(AF623="Yes",Config!$B$37,0))</f>
        <v>100</v>
      </c>
      <c r="Z623" s="1">
        <f>IF(OR(TRIM(B623)="",COUNTIF(Config!$B$15:$B$19,B623)&gt;0),1,0)+IF(OR(TRIM(C623)="",COUNTIF(Config!$B$15:$B$19,C623)&gt;0),1,0)+IF(OR(TRIM(F623)="",COUNTIF(Config!$B$15:$B$19,F623)&gt;0),1,0)+IF(OR(TRIM(H623)="",COUNTIF(Config!$B$15:$B$19,H623)&gt;0),1,0)+IF(OR(TRIM(E623)="",COUNTIF(Config!$B$15:$B$19,E623)&gt;0),1,0)+IF(OR(TRIM(K623)="",COUNTIF(Config!$B$15:$B$19,K623)&gt;0),1,0)+IF(OR(TRIM(P623)="",COUNTIF(Config!$B$15:$B$19,P623)&gt;0),1,0)+IF(OR(TRIM(R623)="",COUNTIF(Config!$B$15:$B$19,R623)&gt;0),1,0)</f>
        <v>0</v>
      </c>
      <c r="AA623" s="1" cm="1">
        <f t="array" ref="AA623">SUMPRODUCT(LEN(H623)-LEN(SUBSTITUTE(H623,{"0";"1";"2";"3";"4";"5";"6";"7";"8";"9"},"")))</f>
        <v>12</v>
      </c>
      <c r="AC623" t="str">
        <f t="shared" si="65"/>
        <v/>
      </c>
      <c r="AD623">
        <f t="shared" si="66"/>
        <v>1</v>
      </c>
      <c r="AE623">
        <f t="shared" si="67"/>
        <v>1</v>
      </c>
      <c r="AF623" t="str">
        <f t="shared" si="68"/>
        <v>No</v>
      </c>
      <c r="AG623">
        <f t="shared" ca="1" si="69"/>
        <v>546</v>
      </c>
      <c r="AH623" t="str">
        <f ca="1">IF(OR(V623="",AG623=""),"Yes",IF(AG623&gt;Config!$B$41,"Yes","No"))</f>
        <v>Yes</v>
      </c>
    </row>
    <row r="624" spans="1:34" x14ac:dyDescent="0.25">
      <c r="A624" s="1" t="s">
        <v>5307</v>
      </c>
      <c r="B624" s="1" t="s">
        <v>33815</v>
      </c>
      <c r="C624" s="1" t="s">
        <v>535</v>
      </c>
      <c r="D624" s="1" t="s">
        <v>535</v>
      </c>
      <c r="E624" s="1" t="s">
        <v>2178</v>
      </c>
      <c r="F624" s="1" t="s">
        <v>5308</v>
      </c>
      <c r="G624" t="str">
        <f t="shared" si="63"/>
        <v>Valid</v>
      </c>
      <c r="H624" s="1" t="s">
        <v>5309</v>
      </c>
      <c r="I624" t="str" cm="1">
        <f t="array" ref="I624">IF(OR(TRIM(H624)="",ISNUMBER(SEARCH("#",H624)),AA624&lt;Config!$B$8,SUMPRODUCT(--ISNUMBER(SEARCH({"a";"b";"c";"d";"e";"f";"g";"h";"i";"j";"k";"l";"m";"n";"o";"p";"q";"r";"s";"t";"u";"v";"w";"x";"y";"z"},H624)))&gt;0),"Invalid","Valid")</f>
        <v>Valid</v>
      </c>
      <c r="J624" s="1" t="s">
        <v>5310</v>
      </c>
      <c r="K624" s="1" t="s">
        <v>210</v>
      </c>
      <c r="L624" s="1" t="s">
        <v>134</v>
      </c>
      <c r="M624" s="1" t="s">
        <v>165</v>
      </c>
      <c r="N624" s="1" t="s">
        <v>51</v>
      </c>
      <c r="O624" s="1" t="s">
        <v>69</v>
      </c>
      <c r="P624" t="s">
        <v>104</v>
      </c>
      <c r="Q624" s="1" t="s">
        <v>105</v>
      </c>
      <c r="R624" s="1" t="s">
        <v>106</v>
      </c>
      <c r="S624" s="1" t="s">
        <v>5311</v>
      </c>
      <c r="T624" s="1" t="s">
        <v>5312</v>
      </c>
      <c r="U624" s="1" t="s">
        <v>5313</v>
      </c>
      <c r="V624" s="1" t="s">
        <v>5314</v>
      </c>
      <c r="W624" s="1" t="s">
        <v>125</v>
      </c>
      <c r="X624" t="str">
        <f t="shared" si="64"/>
        <v>Incomplete</v>
      </c>
      <c r="Y624">
        <f>MAX(0,100-IF(G624="Invalid",Config!$B$5,0)-IF(I624="Invalid",Config!$B$6,0)-IF(X624="Incomplete",Config!$B$7,0)-IF(AF624="Yes",Config!$B$37,0))</f>
        <v>60</v>
      </c>
      <c r="Z624" s="1">
        <f>IF(OR(TRIM(B624)="",COUNTIF(Config!$B$15:$B$19,B624)&gt;0),1,0)+IF(OR(TRIM(C624)="",COUNTIF(Config!$B$15:$B$19,C624)&gt;0),1,0)+IF(OR(TRIM(F624)="",COUNTIF(Config!$B$15:$B$19,F624)&gt;0),1,0)+IF(OR(TRIM(H624)="",COUNTIF(Config!$B$15:$B$19,H624)&gt;0),1,0)+IF(OR(TRIM(E624)="",COUNTIF(Config!$B$15:$B$19,E624)&gt;0),1,0)+IF(OR(TRIM(K624)="",COUNTIF(Config!$B$15:$B$19,K624)&gt;0),1,0)+IF(OR(TRIM(P624)="",COUNTIF(Config!$B$15:$B$19,P624)&gt;0),1,0)+IF(OR(TRIM(R624)="",COUNTIF(Config!$B$15:$B$19,R624)&gt;0),1,0)</f>
        <v>1</v>
      </c>
      <c r="AA624" s="1" cm="1">
        <f t="array" ref="AA624">SUMPRODUCT(LEN(H624)-LEN(SUBSTITUTE(H624,{"0";"1";"2";"3";"4";"5";"6";"7";"8";"9"},"")))</f>
        <v>10</v>
      </c>
      <c r="AC624" t="str">
        <f t="shared" si="65"/>
        <v>Incomplete Profile</v>
      </c>
      <c r="AD624">
        <f t="shared" si="66"/>
        <v>1</v>
      </c>
      <c r="AE624">
        <f t="shared" si="67"/>
        <v>1</v>
      </c>
      <c r="AF624" t="str">
        <f t="shared" si="68"/>
        <v>No</v>
      </c>
      <c r="AG624">
        <f t="shared" ca="1" si="69"/>
        <v>530</v>
      </c>
      <c r="AH624" t="str">
        <f ca="1">IF(OR(V624="",AG624=""),"Yes",IF(AG624&gt;Config!$B$41,"Yes","No"))</f>
        <v>Yes</v>
      </c>
    </row>
    <row r="625" spans="1:34" x14ac:dyDescent="0.25">
      <c r="A625" s="1" t="s">
        <v>5315</v>
      </c>
      <c r="B625" s="1" t="s">
        <v>510</v>
      </c>
      <c r="C625" s="1" t="s">
        <v>899</v>
      </c>
      <c r="D625" s="1" t="s">
        <v>5316</v>
      </c>
      <c r="E625" s="1" t="s">
        <v>739</v>
      </c>
      <c r="F625" s="1" t="s">
        <v>5317</v>
      </c>
      <c r="G625" t="str">
        <f t="shared" si="63"/>
        <v>Valid</v>
      </c>
      <c r="H625" s="1" t="s">
        <v>5318</v>
      </c>
      <c r="I625" t="str" cm="1">
        <f t="array" ref="I625">IF(OR(TRIM(H625)="",ISNUMBER(SEARCH("#",H625)),AA625&lt;Config!$B$8,SUMPRODUCT(--ISNUMBER(SEARCH({"a";"b";"c";"d";"e";"f";"g";"h";"i";"j";"k";"l";"m";"n";"o";"p";"q";"r";"s";"t";"u";"v";"w";"x";"y";"z"},H625)))&gt;0),"Invalid","Valid")</f>
        <v>Valid</v>
      </c>
      <c r="J625" s="1" t="s">
        <v>5319</v>
      </c>
      <c r="K625" s="1" t="s">
        <v>133</v>
      </c>
      <c r="L625" s="1" t="s">
        <v>67</v>
      </c>
      <c r="M625" s="1" t="s">
        <v>33825</v>
      </c>
      <c r="N625" s="1" t="s">
        <v>51</v>
      </c>
      <c r="O625" s="1" t="s">
        <v>196</v>
      </c>
      <c r="P625" t="s">
        <v>33</v>
      </c>
      <c r="Q625" s="1" t="s">
        <v>1099</v>
      </c>
      <c r="R625" s="1" t="s">
        <v>482</v>
      </c>
      <c r="S625" s="1" t="s">
        <v>5320</v>
      </c>
      <c r="T625" s="1" t="s">
        <v>5321</v>
      </c>
      <c r="U625" s="1" t="s">
        <v>2016</v>
      </c>
      <c r="V625" s="1" t="s">
        <v>5322</v>
      </c>
      <c r="W625" s="1" t="s">
        <v>125</v>
      </c>
      <c r="X625" t="str">
        <f t="shared" si="64"/>
        <v>Complete</v>
      </c>
      <c r="Y625">
        <f>MAX(0,100-IF(G625="Invalid",Config!$B$5,0)-IF(I625="Invalid",Config!$B$6,0)-IF(X625="Incomplete",Config!$B$7,0)-IF(AF625="Yes",Config!$B$37,0))</f>
        <v>100</v>
      </c>
      <c r="Z625" s="1">
        <f>IF(OR(TRIM(B625)="",COUNTIF(Config!$B$15:$B$19,B625)&gt;0),1,0)+IF(OR(TRIM(C625)="",COUNTIF(Config!$B$15:$B$19,C625)&gt;0),1,0)+IF(OR(TRIM(F625)="",COUNTIF(Config!$B$15:$B$19,F625)&gt;0),1,0)+IF(OR(TRIM(H625)="",COUNTIF(Config!$B$15:$B$19,H625)&gt;0),1,0)+IF(OR(TRIM(E625)="",COUNTIF(Config!$B$15:$B$19,E625)&gt;0),1,0)+IF(OR(TRIM(K625)="",COUNTIF(Config!$B$15:$B$19,K625)&gt;0),1,0)+IF(OR(TRIM(P625)="",COUNTIF(Config!$B$15:$B$19,P625)&gt;0),1,0)+IF(OR(TRIM(R625)="",COUNTIF(Config!$B$15:$B$19,R625)&gt;0),1,0)</f>
        <v>0</v>
      </c>
      <c r="AA625" s="1" cm="1">
        <f t="array" ref="AA625">SUMPRODUCT(LEN(H625)-LEN(SUBSTITUTE(H625,{"0";"1";"2";"3";"4";"5";"6";"7";"8";"9"},"")))</f>
        <v>10</v>
      </c>
      <c r="AC625" t="str">
        <f t="shared" si="65"/>
        <v/>
      </c>
      <c r="AD625">
        <f t="shared" si="66"/>
        <v>1</v>
      </c>
      <c r="AE625">
        <f t="shared" si="67"/>
        <v>1</v>
      </c>
      <c r="AF625" t="str">
        <f t="shared" si="68"/>
        <v>No</v>
      </c>
      <c r="AG625">
        <f t="shared" ca="1" si="69"/>
        <v>136</v>
      </c>
      <c r="AH625" t="str">
        <f ca="1">IF(OR(V625="",AG625=""),"Yes",IF(AG625&gt;Config!$B$41,"Yes","No"))</f>
        <v>No</v>
      </c>
    </row>
    <row r="626" spans="1:34" x14ac:dyDescent="0.25">
      <c r="A626" s="1" t="s">
        <v>5323</v>
      </c>
      <c r="B626" s="1" t="s">
        <v>774</v>
      </c>
      <c r="C626" s="1" t="s">
        <v>337</v>
      </c>
      <c r="D626" s="1" t="s">
        <v>19107</v>
      </c>
      <c r="E626" s="1" t="s">
        <v>458</v>
      </c>
      <c r="F626" s="1" t="s">
        <v>5324</v>
      </c>
      <c r="G626" t="str">
        <f t="shared" si="63"/>
        <v>Valid</v>
      </c>
      <c r="H626" s="1" t="s">
        <v>5325</v>
      </c>
      <c r="I626" t="str" cm="1">
        <f t="array" ref="I626">IF(OR(TRIM(H626)="",ISNUMBER(SEARCH("#",H626)),AA626&lt;Config!$B$8,SUMPRODUCT(--ISNUMBER(SEARCH({"a";"b";"c";"d";"e";"f";"g";"h";"i";"j";"k";"l";"m";"n";"o";"p";"q";"r";"s";"t";"u";"v";"w";"x";"y";"z"},H626)))&gt;0),"Invalid","Valid")</f>
        <v>Valid</v>
      </c>
      <c r="J626" s="1" t="s">
        <v>5326</v>
      </c>
      <c r="K626" s="1" t="s">
        <v>425</v>
      </c>
      <c r="L626" s="1" t="s">
        <v>164</v>
      </c>
      <c r="M626" s="1" t="s">
        <v>165</v>
      </c>
      <c r="N626" s="1" t="s">
        <v>86</v>
      </c>
      <c r="O626" s="1" t="s">
        <v>69</v>
      </c>
      <c r="P626" t="s">
        <v>87</v>
      </c>
      <c r="Q626" s="1" t="s">
        <v>88</v>
      </c>
      <c r="R626" s="1" t="s">
        <v>89</v>
      </c>
      <c r="S626" s="1" t="s">
        <v>5327</v>
      </c>
      <c r="T626" s="1" t="s">
        <v>5328</v>
      </c>
      <c r="U626" s="1" t="s">
        <v>5329</v>
      </c>
      <c r="V626" s="1" t="s">
        <v>5330</v>
      </c>
      <c r="W626" s="1" t="s">
        <v>202</v>
      </c>
      <c r="X626" t="str">
        <f t="shared" si="64"/>
        <v>Complete</v>
      </c>
      <c r="Y626">
        <f>MAX(0,100-IF(G626="Invalid",Config!$B$5,0)-IF(I626="Invalid",Config!$B$6,0)-IF(X626="Incomplete",Config!$B$7,0)-IF(AF626="Yes",Config!$B$37,0))</f>
        <v>100</v>
      </c>
      <c r="Z626" s="1">
        <f>IF(OR(TRIM(B626)="",COUNTIF(Config!$B$15:$B$19,B626)&gt;0),1,0)+IF(OR(TRIM(C626)="",COUNTIF(Config!$B$15:$B$19,C626)&gt;0),1,0)+IF(OR(TRIM(F626)="",COUNTIF(Config!$B$15:$B$19,F626)&gt;0),1,0)+IF(OR(TRIM(H626)="",COUNTIF(Config!$B$15:$B$19,H626)&gt;0),1,0)+IF(OR(TRIM(E626)="",COUNTIF(Config!$B$15:$B$19,E626)&gt;0),1,0)+IF(OR(TRIM(K626)="",COUNTIF(Config!$B$15:$B$19,K626)&gt;0),1,0)+IF(OR(TRIM(P626)="",COUNTIF(Config!$B$15:$B$19,P626)&gt;0),1,0)+IF(OR(TRIM(R626)="",COUNTIF(Config!$B$15:$B$19,R626)&gt;0),1,0)</f>
        <v>0</v>
      </c>
      <c r="AA626" s="1" cm="1">
        <f t="array" ref="AA626">SUMPRODUCT(LEN(H626)-LEN(SUBSTITUTE(H626,{"0";"1";"2";"3";"4";"5";"6";"7";"8";"9"},"")))</f>
        <v>11</v>
      </c>
      <c r="AC626" t="str">
        <f t="shared" si="65"/>
        <v/>
      </c>
      <c r="AD626">
        <f t="shared" si="66"/>
        <v>1</v>
      </c>
      <c r="AE626">
        <f t="shared" si="67"/>
        <v>1</v>
      </c>
      <c r="AF626" t="str">
        <f t="shared" si="68"/>
        <v>No</v>
      </c>
      <c r="AG626">
        <f t="shared" ca="1" si="69"/>
        <v>290</v>
      </c>
      <c r="AH626" t="str">
        <f ca="1">IF(OR(V626="",AG626=""),"Yes",IF(AG626&gt;Config!$B$41,"Yes","No"))</f>
        <v>No</v>
      </c>
    </row>
    <row r="627" spans="1:34" x14ac:dyDescent="0.25">
      <c r="A627" s="1" t="s">
        <v>5331</v>
      </c>
      <c r="B627" s="1" t="s">
        <v>4638</v>
      </c>
      <c r="C627" s="1" t="s">
        <v>985</v>
      </c>
      <c r="D627" s="1" t="s">
        <v>5332</v>
      </c>
      <c r="E627" s="1" t="s">
        <v>310</v>
      </c>
      <c r="F627" s="1" t="s">
        <v>5333</v>
      </c>
      <c r="G627" t="str">
        <f t="shared" si="63"/>
        <v>Valid</v>
      </c>
      <c r="H627" s="1" t="s">
        <v>5334</v>
      </c>
      <c r="I627" t="str" cm="1">
        <f t="array" ref="I627">IF(OR(TRIM(H627)="",ISNUMBER(SEARCH("#",H627)),AA627&lt;Config!$B$8,SUMPRODUCT(--ISNUMBER(SEARCH({"a";"b";"c";"d";"e";"f";"g";"h";"i";"j";"k";"l";"m";"n";"o";"p";"q";"r";"s";"t";"u";"v";"w";"x";"y";"z"},H627)))&gt;0),"Invalid","Valid")</f>
        <v>Valid</v>
      </c>
      <c r="J627" s="1" t="s">
        <v>5335</v>
      </c>
      <c r="K627" s="1" t="s">
        <v>117</v>
      </c>
      <c r="L627" s="1" t="s">
        <v>29</v>
      </c>
      <c r="M627" s="1" t="s">
        <v>517</v>
      </c>
      <c r="N627" s="1" t="s">
        <v>437</v>
      </c>
      <c r="O627" s="1" t="s">
        <v>196</v>
      </c>
      <c r="P627" t="s">
        <v>236</v>
      </c>
      <c r="Q627" s="1" t="s">
        <v>254</v>
      </c>
      <c r="R627" s="1" t="s">
        <v>238</v>
      </c>
      <c r="S627" s="1" t="s">
        <v>5336</v>
      </c>
      <c r="T627" s="1" t="s">
        <v>5337</v>
      </c>
      <c r="U627" s="1" t="s">
        <v>5338</v>
      </c>
      <c r="V627" s="1" t="s">
        <v>5339</v>
      </c>
      <c r="W627" s="1" t="s">
        <v>384</v>
      </c>
      <c r="X627" t="str">
        <f t="shared" si="64"/>
        <v>Complete</v>
      </c>
      <c r="Y627">
        <f>MAX(0,100-IF(G627="Invalid",Config!$B$5,0)-IF(I627="Invalid",Config!$B$6,0)-IF(X627="Incomplete",Config!$B$7,0)-IF(AF627="Yes",Config!$B$37,0))</f>
        <v>100</v>
      </c>
      <c r="Z627" s="1">
        <f>IF(OR(TRIM(B627)="",COUNTIF(Config!$B$15:$B$19,B627)&gt;0),1,0)+IF(OR(TRIM(C627)="",COUNTIF(Config!$B$15:$B$19,C627)&gt;0),1,0)+IF(OR(TRIM(F627)="",COUNTIF(Config!$B$15:$B$19,F627)&gt;0),1,0)+IF(OR(TRIM(H627)="",COUNTIF(Config!$B$15:$B$19,H627)&gt;0),1,0)+IF(OR(TRIM(E627)="",COUNTIF(Config!$B$15:$B$19,E627)&gt;0),1,0)+IF(OR(TRIM(K627)="",COUNTIF(Config!$B$15:$B$19,K627)&gt;0),1,0)+IF(OR(TRIM(P627)="",COUNTIF(Config!$B$15:$B$19,P627)&gt;0),1,0)+IF(OR(TRIM(R627)="",COUNTIF(Config!$B$15:$B$19,R627)&gt;0),1,0)</f>
        <v>0</v>
      </c>
      <c r="AA627" s="1" cm="1">
        <f t="array" ref="AA627">SUMPRODUCT(LEN(H627)-LEN(SUBSTITUTE(H627,{"0";"1";"2";"3";"4";"5";"6";"7";"8";"9"},"")))</f>
        <v>12</v>
      </c>
      <c r="AC627" t="str">
        <f t="shared" si="65"/>
        <v/>
      </c>
      <c r="AD627">
        <f t="shared" si="66"/>
        <v>1</v>
      </c>
      <c r="AE627">
        <f t="shared" si="67"/>
        <v>1</v>
      </c>
      <c r="AF627" t="str">
        <f t="shared" si="68"/>
        <v>No</v>
      </c>
      <c r="AG627">
        <f t="shared" ca="1" si="69"/>
        <v>40</v>
      </c>
      <c r="AH627" t="str">
        <f ca="1">IF(OR(V627="",AG627=""),"Yes",IF(AG627&gt;Config!$B$41,"Yes","No"))</f>
        <v>No</v>
      </c>
    </row>
    <row r="628" spans="1:34" x14ac:dyDescent="0.25">
      <c r="A628" s="1" t="s">
        <v>5340</v>
      </c>
      <c r="B628" s="1" t="s">
        <v>554</v>
      </c>
      <c r="C628" s="1" t="s">
        <v>205</v>
      </c>
      <c r="D628" s="1" t="s">
        <v>5341</v>
      </c>
      <c r="E628" s="1" t="s">
        <v>310</v>
      </c>
      <c r="F628" s="1" t="s">
        <v>5342</v>
      </c>
      <c r="G628" t="str">
        <f t="shared" si="63"/>
        <v>Valid</v>
      </c>
      <c r="H628" s="1" t="s">
        <v>5343</v>
      </c>
      <c r="I628" t="str" cm="1">
        <f t="array" ref="I628">IF(OR(TRIM(H628)="",ISNUMBER(SEARCH("#",H628)),AA628&lt;Config!$B$8,SUMPRODUCT(--ISNUMBER(SEARCH({"a";"b";"c";"d";"e";"f";"g";"h";"i";"j";"k";"l";"m";"n";"o";"p";"q";"r";"s";"t";"u";"v";"w";"x";"y";"z"},H628)))&gt;0),"Invalid","Valid")</f>
        <v>Valid</v>
      </c>
      <c r="J628" s="1" t="s">
        <v>5344</v>
      </c>
      <c r="K628" s="1" t="s">
        <v>195</v>
      </c>
      <c r="L628" s="1" t="s">
        <v>179</v>
      </c>
      <c r="M628" s="1" t="s">
        <v>165</v>
      </c>
      <c r="N628" s="1" t="s">
        <v>713</v>
      </c>
      <c r="O628" s="1" t="s">
        <v>69</v>
      </c>
      <c r="P628" t="s">
        <v>87</v>
      </c>
      <c r="Q628" s="1" t="s">
        <v>438</v>
      </c>
      <c r="R628" s="1" t="s">
        <v>550</v>
      </c>
      <c r="S628" s="1" t="s">
        <v>5345</v>
      </c>
      <c r="T628" s="1" t="s">
        <v>5346</v>
      </c>
      <c r="U628" s="1" t="s">
        <v>5347</v>
      </c>
      <c r="V628" s="1" t="s">
        <v>1347</v>
      </c>
      <c r="W628" s="1" t="s">
        <v>293</v>
      </c>
      <c r="X628" t="str">
        <f t="shared" si="64"/>
        <v>Complete</v>
      </c>
      <c r="Y628">
        <f>MAX(0,100-IF(G628="Invalid",Config!$B$5,0)-IF(I628="Invalid",Config!$B$6,0)-IF(X628="Incomplete",Config!$B$7,0)-IF(AF628="Yes",Config!$B$37,0))</f>
        <v>100</v>
      </c>
      <c r="Z628" s="1">
        <f>IF(OR(TRIM(B628)="",COUNTIF(Config!$B$15:$B$19,B628)&gt;0),1,0)+IF(OR(TRIM(C628)="",COUNTIF(Config!$B$15:$B$19,C628)&gt;0),1,0)+IF(OR(TRIM(F628)="",COUNTIF(Config!$B$15:$B$19,F628)&gt;0),1,0)+IF(OR(TRIM(H628)="",COUNTIF(Config!$B$15:$B$19,H628)&gt;0),1,0)+IF(OR(TRIM(E628)="",COUNTIF(Config!$B$15:$B$19,E628)&gt;0),1,0)+IF(OR(TRIM(K628)="",COUNTIF(Config!$B$15:$B$19,K628)&gt;0),1,0)+IF(OR(TRIM(P628)="",COUNTIF(Config!$B$15:$B$19,P628)&gt;0),1,0)+IF(OR(TRIM(R628)="",COUNTIF(Config!$B$15:$B$19,R628)&gt;0),1,0)</f>
        <v>0</v>
      </c>
      <c r="AA628" s="1" cm="1">
        <f t="array" ref="AA628">SUMPRODUCT(LEN(H628)-LEN(SUBSTITUTE(H628,{"0";"1";"2";"3";"4";"5";"6";"7";"8";"9"},"")))</f>
        <v>11</v>
      </c>
      <c r="AC628" t="str">
        <f t="shared" si="65"/>
        <v/>
      </c>
      <c r="AD628">
        <f t="shared" si="66"/>
        <v>1</v>
      </c>
      <c r="AE628">
        <f t="shared" si="67"/>
        <v>1</v>
      </c>
      <c r="AF628" t="str">
        <f t="shared" si="68"/>
        <v>No</v>
      </c>
      <c r="AG628">
        <f t="shared" ca="1" si="69"/>
        <v>37</v>
      </c>
      <c r="AH628" t="str">
        <f ca="1">IF(OR(V628="",AG628=""),"Yes",IF(AG628&gt;Config!$B$41,"Yes","No"))</f>
        <v>No</v>
      </c>
    </row>
    <row r="629" spans="1:34" x14ac:dyDescent="0.25">
      <c r="A629" s="1" t="s">
        <v>5348</v>
      </c>
      <c r="B629" s="1" t="s">
        <v>96</v>
      </c>
      <c r="C629" s="1" t="s">
        <v>1339</v>
      </c>
      <c r="D629" s="1" t="s">
        <v>5349</v>
      </c>
      <c r="E629" s="1" t="s">
        <v>34071</v>
      </c>
      <c r="F629" s="1" t="s">
        <v>5350</v>
      </c>
      <c r="G629" t="str">
        <f t="shared" si="63"/>
        <v>Valid</v>
      </c>
      <c r="H629" s="1" t="s">
        <v>5351</v>
      </c>
      <c r="I629" t="str" cm="1">
        <f t="array" ref="I629">IF(OR(TRIM(H629)="",ISNUMBER(SEARCH("#",H629)),AA629&lt;Config!$B$8,SUMPRODUCT(--ISNUMBER(SEARCH({"a";"b";"c";"d";"e";"f";"g";"h";"i";"j";"k";"l";"m";"n";"o";"p";"q";"r";"s";"t";"u";"v";"w";"x";"y";"z"},H629)))&gt;0),"Invalid","Valid")</f>
        <v>Valid</v>
      </c>
      <c r="J629" s="1" t="s">
        <v>5352</v>
      </c>
      <c r="K629" s="1" t="s">
        <v>287</v>
      </c>
      <c r="L629" s="1" t="s">
        <v>67</v>
      </c>
      <c r="M629" s="1" t="s">
        <v>33827</v>
      </c>
      <c r="N629" s="1" t="s">
        <v>358</v>
      </c>
      <c r="O629" s="1" t="s">
        <v>180</v>
      </c>
      <c r="P629" t="s">
        <v>53</v>
      </c>
      <c r="Q629" s="1" t="s">
        <v>181</v>
      </c>
      <c r="R629" s="1" t="s">
        <v>288</v>
      </c>
      <c r="S629" s="1" t="s">
        <v>4582</v>
      </c>
      <c r="T629" s="1" t="s">
        <v>5353</v>
      </c>
      <c r="U629" s="1" t="s">
        <v>745</v>
      </c>
      <c r="V629" s="1" t="s">
        <v>140</v>
      </c>
      <c r="W629" s="1" t="s">
        <v>202</v>
      </c>
      <c r="X629" t="str">
        <f t="shared" si="64"/>
        <v>Complete</v>
      </c>
      <c r="Y629">
        <f>MAX(0,100-IF(G629="Invalid",Config!$B$5,0)-IF(I629="Invalid",Config!$B$6,0)-IF(X629="Incomplete",Config!$B$7,0)-IF(AF629="Yes",Config!$B$37,0))</f>
        <v>100</v>
      </c>
      <c r="Z629" s="1">
        <f>IF(OR(TRIM(B629)="",COUNTIF(Config!$B$15:$B$19,B629)&gt;0),1,0)+IF(OR(TRIM(C629)="",COUNTIF(Config!$B$15:$B$19,C629)&gt;0),1,0)+IF(OR(TRIM(F629)="",COUNTIF(Config!$B$15:$B$19,F629)&gt;0),1,0)+IF(OR(TRIM(H629)="",COUNTIF(Config!$B$15:$B$19,H629)&gt;0),1,0)+IF(OR(TRIM(E629)="",COUNTIF(Config!$B$15:$B$19,E629)&gt;0),1,0)+IF(OR(TRIM(K629)="",COUNTIF(Config!$B$15:$B$19,K629)&gt;0),1,0)+IF(OR(TRIM(P629)="",COUNTIF(Config!$B$15:$B$19,P629)&gt;0),1,0)+IF(OR(TRIM(R629)="",COUNTIF(Config!$B$15:$B$19,R629)&gt;0),1,0)</f>
        <v>0</v>
      </c>
      <c r="AA629" s="1" cm="1">
        <f t="array" ref="AA629">SUMPRODUCT(LEN(H629)-LEN(SUBSTITUTE(H629,{"0";"1";"2";"3";"4";"5";"6";"7";"8";"9"},"")))</f>
        <v>12</v>
      </c>
      <c r="AC629" t="str">
        <f t="shared" si="65"/>
        <v/>
      </c>
      <c r="AD629">
        <f t="shared" si="66"/>
        <v>1</v>
      </c>
      <c r="AE629">
        <f t="shared" si="67"/>
        <v>1</v>
      </c>
      <c r="AF629" t="str">
        <f t="shared" si="68"/>
        <v>No</v>
      </c>
      <c r="AG629">
        <f t="shared" ca="1" si="69"/>
        <v>37</v>
      </c>
      <c r="AH629" t="str">
        <f ca="1">IF(OR(V629="",AG629=""),"Yes",IF(AG629&gt;Config!$B$41,"Yes","No"))</f>
        <v>No</v>
      </c>
    </row>
    <row r="630" spans="1:34" x14ac:dyDescent="0.25">
      <c r="A630" s="1" t="s">
        <v>5354</v>
      </c>
      <c r="B630" s="1" t="s">
        <v>609</v>
      </c>
      <c r="C630" s="1" t="s">
        <v>620</v>
      </c>
      <c r="D630" s="1" t="s">
        <v>5355</v>
      </c>
      <c r="E630" s="1" t="s">
        <v>34209</v>
      </c>
      <c r="F630" s="1" t="s">
        <v>5356</v>
      </c>
      <c r="G630" t="str">
        <f t="shared" si="63"/>
        <v>Valid</v>
      </c>
      <c r="H630" s="1" t="s">
        <v>5357</v>
      </c>
      <c r="I630" t="str" cm="1">
        <f t="array" ref="I630">IF(OR(TRIM(H630)="",ISNUMBER(SEARCH("#",H630)),AA630&lt;Config!$B$8,SUMPRODUCT(--ISNUMBER(SEARCH({"a";"b";"c";"d";"e";"f";"g";"h";"i";"j";"k";"l";"m";"n";"o";"p";"q";"r";"s";"t";"u";"v";"w";"x";"y";"z"},H630)))&gt;0),"Invalid","Valid")</f>
        <v>Valid</v>
      </c>
      <c r="J630" s="1" t="s">
        <v>5358</v>
      </c>
      <c r="K630" s="1" t="s">
        <v>425</v>
      </c>
      <c r="L630" s="1" t="s">
        <v>179</v>
      </c>
      <c r="M630" s="1" t="s">
        <v>135</v>
      </c>
      <c r="N630" s="1" t="s">
        <v>31</v>
      </c>
      <c r="O630" s="1" t="s">
        <v>196</v>
      </c>
      <c r="P630" t="s">
        <v>53</v>
      </c>
      <c r="Q630" s="1" t="s">
        <v>150</v>
      </c>
      <c r="R630" s="1" t="s">
        <v>150</v>
      </c>
      <c r="S630" s="1" t="s">
        <v>5359</v>
      </c>
      <c r="T630" s="1" t="s">
        <v>5360</v>
      </c>
      <c r="U630" s="1" t="s">
        <v>1650</v>
      </c>
      <c r="V630" s="1" t="s">
        <v>140</v>
      </c>
      <c r="W630" s="1" t="s">
        <v>384</v>
      </c>
      <c r="X630" t="str">
        <f t="shared" si="64"/>
        <v>Complete</v>
      </c>
      <c r="Y630">
        <f>MAX(0,100-IF(G630="Invalid",Config!$B$5,0)-IF(I630="Invalid",Config!$B$6,0)-IF(X630="Incomplete",Config!$B$7,0)-IF(AF630="Yes",Config!$B$37,0))</f>
        <v>100</v>
      </c>
      <c r="Z630" s="1">
        <f>IF(OR(TRIM(B630)="",COUNTIF(Config!$B$15:$B$19,B630)&gt;0),1,0)+IF(OR(TRIM(C630)="",COUNTIF(Config!$B$15:$B$19,C630)&gt;0),1,0)+IF(OR(TRIM(F630)="",COUNTIF(Config!$B$15:$B$19,F630)&gt;0),1,0)+IF(OR(TRIM(H630)="",COUNTIF(Config!$B$15:$B$19,H630)&gt;0),1,0)+IF(OR(TRIM(E630)="",COUNTIF(Config!$B$15:$B$19,E630)&gt;0),1,0)+IF(OR(TRIM(K630)="",COUNTIF(Config!$B$15:$B$19,K630)&gt;0),1,0)+IF(OR(TRIM(P630)="",COUNTIF(Config!$B$15:$B$19,P630)&gt;0),1,0)+IF(OR(TRIM(R630)="",COUNTIF(Config!$B$15:$B$19,R630)&gt;0),1,0)</f>
        <v>0</v>
      </c>
      <c r="AA630" s="1" cm="1">
        <f t="array" ref="AA630">SUMPRODUCT(LEN(H630)-LEN(SUBSTITUTE(H630,{"0";"1";"2";"3";"4";"5";"6";"7";"8";"9"},"")))</f>
        <v>10</v>
      </c>
      <c r="AC630" t="str">
        <f t="shared" si="65"/>
        <v/>
      </c>
      <c r="AD630">
        <f t="shared" si="66"/>
        <v>1</v>
      </c>
      <c r="AE630">
        <f t="shared" si="67"/>
        <v>1</v>
      </c>
      <c r="AF630" t="str">
        <f t="shared" si="68"/>
        <v>No</v>
      </c>
      <c r="AG630">
        <f t="shared" ca="1" si="69"/>
        <v>37</v>
      </c>
      <c r="AH630" t="str">
        <f ca="1">IF(OR(V630="",AG630=""),"Yes",IF(AG630&gt;Config!$B$41,"Yes","No"))</f>
        <v>No</v>
      </c>
    </row>
    <row r="631" spans="1:34" x14ac:dyDescent="0.25">
      <c r="A631" s="1" t="s">
        <v>5361</v>
      </c>
      <c r="B631" s="1" t="s">
        <v>3522</v>
      </c>
      <c r="C631" s="1" t="s">
        <v>205</v>
      </c>
      <c r="D631" s="1" t="s">
        <v>5362</v>
      </c>
      <c r="E631" s="1" t="s">
        <v>34210</v>
      </c>
      <c r="F631" s="1" t="s">
        <v>34211</v>
      </c>
      <c r="G631" t="str">
        <f t="shared" si="63"/>
        <v>Valid</v>
      </c>
      <c r="H631" s="1" t="s">
        <v>5363</v>
      </c>
      <c r="I631" t="str" cm="1">
        <f t="array" ref="I631">IF(OR(TRIM(H631)="",ISNUMBER(SEARCH("#",H631)),AA631&lt;Config!$B$8,SUMPRODUCT(--ISNUMBER(SEARCH({"a";"b";"c";"d";"e";"f";"g";"h";"i";"j";"k";"l";"m";"n";"o";"p";"q";"r";"s";"t";"u";"v";"w";"x";"y";"z"},H631)))&gt;0),"Invalid","Valid")</f>
        <v>Valid</v>
      </c>
      <c r="J631" s="1" t="s">
        <v>5364</v>
      </c>
      <c r="K631" s="1" t="s">
        <v>516</v>
      </c>
      <c r="L631" s="1" t="s">
        <v>450</v>
      </c>
      <c r="M631" s="1" t="s">
        <v>165</v>
      </c>
      <c r="N631" s="1" t="s">
        <v>148</v>
      </c>
      <c r="O631" s="1" t="s">
        <v>69</v>
      </c>
      <c r="P631" t="s">
        <v>53</v>
      </c>
      <c r="Q631" s="1" t="s">
        <v>55</v>
      </c>
      <c r="R631" s="1" t="s">
        <v>70</v>
      </c>
      <c r="S631" s="1" t="s">
        <v>5365</v>
      </c>
      <c r="T631" s="1" t="s">
        <v>5366</v>
      </c>
      <c r="U631" s="1" t="s">
        <v>3163</v>
      </c>
      <c r="V631" s="1" t="s">
        <v>5367</v>
      </c>
      <c r="W631" s="1" t="s">
        <v>141</v>
      </c>
      <c r="X631" t="str">
        <f t="shared" si="64"/>
        <v>Complete</v>
      </c>
      <c r="Y631">
        <f>MAX(0,100-IF(G631="Invalid",Config!$B$5,0)-IF(I631="Invalid",Config!$B$6,0)-IF(X631="Incomplete",Config!$B$7,0)-IF(AF631="Yes",Config!$B$37,0))</f>
        <v>75</v>
      </c>
      <c r="Z631" s="1">
        <f>IF(OR(TRIM(B631)="",COUNTIF(Config!$B$15:$B$19,B631)&gt;0),1,0)+IF(OR(TRIM(C631)="",COUNTIF(Config!$B$15:$B$19,C631)&gt;0),1,0)+IF(OR(TRIM(F631)="",COUNTIF(Config!$B$15:$B$19,F631)&gt;0),1,0)+IF(OR(TRIM(H631)="",COUNTIF(Config!$B$15:$B$19,H631)&gt;0),1,0)+IF(OR(TRIM(E631)="",COUNTIF(Config!$B$15:$B$19,E631)&gt;0),1,0)+IF(OR(TRIM(K631)="",COUNTIF(Config!$B$15:$B$19,K631)&gt;0),1,0)+IF(OR(TRIM(P631)="",COUNTIF(Config!$B$15:$B$19,P631)&gt;0),1,0)+IF(OR(TRIM(R631)="",COUNTIF(Config!$B$15:$B$19,R631)&gt;0),1,0)</f>
        <v>0</v>
      </c>
      <c r="AA631" s="1" cm="1">
        <f t="array" ref="AA631">SUMPRODUCT(LEN(H631)-LEN(SUBSTITUTE(H631,{"0";"1";"2";"3";"4";"5";"6";"7";"8";"9"},"")))</f>
        <v>12</v>
      </c>
      <c r="AC631" t="str">
        <f t="shared" si="65"/>
        <v>Potential Duplicate</v>
      </c>
      <c r="AD631">
        <f t="shared" si="66"/>
        <v>1</v>
      </c>
      <c r="AE631">
        <f t="shared" si="67"/>
        <v>2</v>
      </c>
      <c r="AF631" t="str">
        <f t="shared" si="68"/>
        <v>Yes</v>
      </c>
      <c r="AG631">
        <f t="shared" ca="1" si="69"/>
        <v>90</v>
      </c>
      <c r="AH631" t="str">
        <f ca="1">IF(OR(V631="",AG631=""),"Yes",IF(AG631&gt;Config!$B$41,"Yes","No"))</f>
        <v>No</v>
      </c>
    </row>
    <row r="632" spans="1:34" x14ac:dyDescent="0.25">
      <c r="A632" s="1" t="s">
        <v>5368</v>
      </c>
      <c r="B632" s="1" t="s">
        <v>554</v>
      </c>
      <c r="C632" s="1" t="s">
        <v>97</v>
      </c>
      <c r="D632" s="1" t="s">
        <v>5369</v>
      </c>
      <c r="E632" s="1" t="s">
        <v>34212</v>
      </c>
      <c r="F632" s="1" t="s">
        <v>5370</v>
      </c>
      <c r="G632" t="str">
        <f t="shared" si="63"/>
        <v>Valid</v>
      </c>
      <c r="H632" s="1" t="s">
        <v>5371</v>
      </c>
      <c r="I632" t="str" cm="1">
        <f t="array" ref="I632">IF(OR(TRIM(H632)="",ISNUMBER(SEARCH("#",H632)),AA632&lt;Config!$B$8,SUMPRODUCT(--ISNUMBER(SEARCH({"a";"b";"c";"d";"e";"f";"g";"h";"i";"j";"k";"l";"m";"n";"o";"p";"q";"r";"s";"t";"u";"v";"w";"x";"y";"z"},H632)))&gt;0),"Invalid","Valid")</f>
        <v>Valid</v>
      </c>
      <c r="J632" s="1" t="s">
        <v>5372</v>
      </c>
      <c r="K632" s="1" t="s">
        <v>1001</v>
      </c>
      <c r="L632" s="1" t="s">
        <v>67</v>
      </c>
      <c r="M632" s="1" t="s">
        <v>462</v>
      </c>
      <c r="N632" s="1" t="s">
        <v>33819</v>
      </c>
      <c r="O632" s="1" t="s">
        <v>52</v>
      </c>
      <c r="P632" t="s">
        <v>236</v>
      </c>
      <c r="Q632" s="1" t="s">
        <v>254</v>
      </c>
      <c r="R632" s="1" t="s">
        <v>961</v>
      </c>
      <c r="S632" s="1" t="s">
        <v>5373</v>
      </c>
      <c r="T632" s="1" t="s">
        <v>5374</v>
      </c>
      <c r="U632" s="1" t="s">
        <v>935</v>
      </c>
      <c r="V632" s="1" t="s">
        <v>5375</v>
      </c>
      <c r="W632" s="1" t="s">
        <v>40</v>
      </c>
      <c r="X632" t="str">
        <f t="shared" si="64"/>
        <v>Complete</v>
      </c>
      <c r="Y632">
        <f>MAX(0,100-IF(G632="Invalid",Config!$B$5,0)-IF(I632="Invalid",Config!$B$6,0)-IF(X632="Incomplete",Config!$B$7,0)-IF(AF632="Yes",Config!$B$37,0))</f>
        <v>75</v>
      </c>
      <c r="Z632" s="1">
        <f>IF(OR(TRIM(B632)="",COUNTIF(Config!$B$15:$B$19,B632)&gt;0),1,0)+IF(OR(TRIM(C632)="",COUNTIF(Config!$B$15:$B$19,C632)&gt;0),1,0)+IF(OR(TRIM(F632)="",COUNTIF(Config!$B$15:$B$19,F632)&gt;0),1,0)+IF(OR(TRIM(H632)="",COUNTIF(Config!$B$15:$B$19,H632)&gt;0),1,0)+IF(OR(TRIM(E632)="",COUNTIF(Config!$B$15:$B$19,E632)&gt;0),1,0)+IF(OR(TRIM(K632)="",COUNTIF(Config!$B$15:$B$19,K632)&gt;0),1,0)+IF(OR(TRIM(P632)="",COUNTIF(Config!$B$15:$B$19,P632)&gt;0),1,0)+IF(OR(TRIM(R632)="",COUNTIF(Config!$B$15:$B$19,R632)&gt;0),1,0)</f>
        <v>0</v>
      </c>
      <c r="AA632" s="1" cm="1">
        <f t="array" ref="AA632">SUMPRODUCT(LEN(H632)-LEN(SUBSTITUTE(H632,{"0";"1";"2";"3";"4";"5";"6";"7";"8";"9"},"")))</f>
        <v>10</v>
      </c>
      <c r="AC632" t="str">
        <f t="shared" si="65"/>
        <v>Potential Duplicate</v>
      </c>
      <c r="AD632">
        <f t="shared" si="66"/>
        <v>2</v>
      </c>
      <c r="AE632">
        <f t="shared" si="67"/>
        <v>2</v>
      </c>
      <c r="AF632" t="str">
        <f t="shared" si="68"/>
        <v>Yes</v>
      </c>
      <c r="AG632">
        <f t="shared" ca="1" si="69"/>
        <v>77</v>
      </c>
      <c r="AH632" t="str">
        <f ca="1">IF(OR(V632="",AG632=""),"Yes",IF(AG632&gt;Config!$B$41,"Yes","No"))</f>
        <v>No</v>
      </c>
    </row>
    <row r="633" spans="1:34" x14ac:dyDescent="0.25">
      <c r="A633" s="1" t="s">
        <v>5376</v>
      </c>
      <c r="B633" s="1" t="s">
        <v>1257</v>
      </c>
      <c r="C633" s="1" t="s">
        <v>33815</v>
      </c>
      <c r="D633" s="1" t="s">
        <v>1257</v>
      </c>
      <c r="E633" s="1" t="s">
        <v>34213</v>
      </c>
      <c r="F633" s="1" t="s">
        <v>5377</v>
      </c>
      <c r="G633" t="str">
        <f t="shared" si="63"/>
        <v>Valid</v>
      </c>
      <c r="H633" s="1" t="s">
        <v>5378</v>
      </c>
      <c r="I633" t="str" cm="1">
        <f t="array" ref="I633">IF(OR(TRIM(H633)="",ISNUMBER(SEARCH("#",H633)),AA633&lt;Config!$B$8,SUMPRODUCT(--ISNUMBER(SEARCH({"a";"b";"c";"d";"e";"f";"g";"h";"i";"j";"k";"l";"m";"n";"o";"p";"q";"r";"s";"t";"u";"v";"w";"x";"y";"z"},H633)))&gt;0),"Invalid","Valid")</f>
        <v>Valid</v>
      </c>
      <c r="J633" s="1" t="s">
        <v>5379</v>
      </c>
      <c r="K633" s="1" t="s">
        <v>28</v>
      </c>
      <c r="L633" s="1" t="s">
        <v>450</v>
      </c>
      <c r="M633" s="1" t="s">
        <v>50</v>
      </c>
      <c r="N633" s="1" t="s">
        <v>252</v>
      </c>
      <c r="O633" s="1" t="s">
        <v>149</v>
      </c>
      <c r="P633" t="s">
        <v>590</v>
      </c>
      <c r="Q633" s="1" t="s">
        <v>844</v>
      </c>
      <c r="R633" s="1" t="s">
        <v>1774</v>
      </c>
      <c r="S633" s="1" t="s">
        <v>5380</v>
      </c>
      <c r="T633" s="1" t="s">
        <v>5381</v>
      </c>
      <c r="U633" s="1" t="s">
        <v>5382</v>
      </c>
      <c r="V633" s="1" t="s">
        <v>5383</v>
      </c>
      <c r="W633" s="1" t="s">
        <v>94</v>
      </c>
      <c r="X633" t="str">
        <f t="shared" si="64"/>
        <v>Incomplete</v>
      </c>
      <c r="Y633">
        <f>MAX(0,100-IF(G633="Invalid",Config!$B$5,0)-IF(I633="Invalid",Config!$B$6,0)-IF(X633="Incomplete",Config!$B$7,0)-IF(AF633="Yes",Config!$B$37,0))</f>
        <v>60</v>
      </c>
      <c r="Z633" s="1">
        <f>IF(OR(TRIM(B633)="",COUNTIF(Config!$B$15:$B$19,B633)&gt;0),1,0)+IF(OR(TRIM(C633)="",COUNTIF(Config!$B$15:$B$19,C633)&gt;0),1,0)+IF(OR(TRIM(F633)="",COUNTIF(Config!$B$15:$B$19,F633)&gt;0),1,0)+IF(OR(TRIM(H633)="",COUNTIF(Config!$B$15:$B$19,H633)&gt;0),1,0)+IF(OR(TRIM(E633)="",COUNTIF(Config!$B$15:$B$19,E633)&gt;0),1,0)+IF(OR(TRIM(K633)="",COUNTIF(Config!$B$15:$B$19,K633)&gt;0),1,0)+IF(OR(TRIM(P633)="",COUNTIF(Config!$B$15:$B$19,P633)&gt;0),1,0)+IF(OR(TRIM(R633)="",COUNTIF(Config!$B$15:$B$19,R633)&gt;0),1,0)</f>
        <v>1</v>
      </c>
      <c r="AA633" s="1" cm="1">
        <f t="array" ref="AA633">SUMPRODUCT(LEN(H633)-LEN(SUBSTITUTE(H633,{"0";"1";"2";"3";"4";"5";"6";"7";"8";"9"},"")))</f>
        <v>12</v>
      </c>
      <c r="AC633" t="str">
        <f t="shared" si="65"/>
        <v>Incomplete Profile</v>
      </c>
      <c r="AD633">
        <f t="shared" si="66"/>
        <v>1</v>
      </c>
      <c r="AE633">
        <f t="shared" si="67"/>
        <v>1</v>
      </c>
      <c r="AF633" t="str">
        <f t="shared" si="68"/>
        <v>No</v>
      </c>
      <c r="AG633">
        <f t="shared" ca="1" si="69"/>
        <v>163</v>
      </c>
      <c r="AH633" t="str">
        <f ca="1">IF(OR(V633="",AG633=""),"Yes",IF(AG633&gt;Config!$B$41,"Yes","No"))</f>
        <v>No</v>
      </c>
    </row>
    <row r="634" spans="1:34" x14ac:dyDescent="0.25">
      <c r="A634" s="1" t="s">
        <v>5384</v>
      </c>
      <c r="B634" s="1" t="s">
        <v>1399</v>
      </c>
      <c r="C634" s="1" t="s">
        <v>524</v>
      </c>
      <c r="D634" s="1" t="s">
        <v>5385</v>
      </c>
      <c r="E634" s="1" t="s">
        <v>34214</v>
      </c>
      <c r="F634" s="1" t="s">
        <v>5386</v>
      </c>
      <c r="G634" t="str">
        <f t="shared" si="63"/>
        <v>Valid</v>
      </c>
      <c r="H634" s="1" t="s">
        <v>5387</v>
      </c>
      <c r="I634" t="str" cm="1">
        <f t="array" ref="I634">IF(OR(TRIM(H634)="",ISNUMBER(SEARCH("#",H634)),AA634&lt;Config!$B$8,SUMPRODUCT(--ISNUMBER(SEARCH({"a";"b";"c";"d";"e";"f";"g";"h";"i";"j";"k";"l";"m";"n";"o";"p";"q";"r";"s";"t";"u";"v";"w";"x";"y";"z"},H634)))&gt;0),"Invalid","Valid")</f>
        <v>Valid</v>
      </c>
      <c r="J634" s="1" t="s">
        <v>5388</v>
      </c>
      <c r="K634" s="1" t="s">
        <v>250</v>
      </c>
      <c r="L634" s="1" t="s">
        <v>134</v>
      </c>
      <c r="M634" s="1" t="s">
        <v>165</v>
      </c>
      <c r="N634" s="1" t="s">
        <v>86</v>
      </c>
      <c r="O634" s="1" t="s">
        <v>196</v>
      </c>
      <c r="P634" t="s">
        <v>53</v>
      </c>
      <c r="Q634" s="1" t="s">
        <v>54</v>
      </c>
      <c r="R634" s="1" t="s">
        <v>70</v>
      </c>
      <c r="S634" s="1" t="s">
        <v>5389</v>
      </c>
      <c r="T634" s="1" t="s">
        <v>5390</v>
      </c>
      <c r="U634" s="1" t="s">
        <v>5391</v>
      </c>
      <c r="V634" s="1" t="s">
        <v>1922</v>
      </c>
      <c r="W634" s="1" t="s">
        <v>125</v>
      </c>
      <c r="X634" t="str">
        <f t="shared" si="64"/>
        <v>Complete</v>
      </c>
      <c r="Y634">
        <f>MAX(0,100-IF(G634="Invalid",Config!$B$5,0)-IF(I634="Invalid",Config!$B$6,0)-IF(X634="Incomplete",Config!$B$7,0)-IF(AF634="Yes",Config!$B$37,0))</f>
        <v>75</v>
      </c>
      <c r="Z634" s="1">
        <f>IF(OR(TRIM(B634)="",COUNTIF(Config!$B$15:$B$19,B634)&gt;0),1,0)+IF(OR(TRIM(C634)="",COUNTIF(Config!$B$15:$B$19,C634)&gt;0),1,0)+IF(OR(TRIM(F634)="",COUNTIF(Config!$B$15:$B$19,F634)&gt;0),1,0)+IF(OR(TRIM(H634)="",COUNTIF(Config!$B$15:$B$19,H634)&gt;0),1,0)+IF(OR(TRIM(E634)="",COUNTIF(Config!$B$15:$B$19,E634)&gt;0),1,0)+IF(OR(TRIM(K634)="",COUNTIF(Config!$B$15:$B$19,K634)&gt;0),1,0)+IF(OR(TRIM(P634)="",COUNTIF(Config!$B$15:$B$19,P634)&gt;0),1,0)+IF(OR(TRIM(R634)="",COUNTIF(Config!$B$15:$B$19,R634)&gt;0),1,0)</f>
        <v>0</v>
      </c>
      <c r="AA634" s="1" cm="1">
        <f t="array" ref="AA634">SUMPRODUCT(LEN(H634)-LEN(SUBSTITUTE(H634,{"0";"1";"2";"3";"4";"5";"6";"7";"8";"9"},"")))</f>
        <v>10</v>
      </c>
      <c r="AC634" t="str">
        <f t="shared" si="65"/>
        <v>Potential Duplicate</v>
      </c>
      <c r="AD634">
        <f t="shared" si="66"/>
        <v>1</v>
      </c>
      <c r="AE634">
        <f t="shared" si="67"/>
        <v>2</v>
      </c>
      <c r="AF634" t="str">
        <f t="shared" si="68"/>
        <v>Yes</v>
      </c>
      <c r="AG634">
        <f t="shared" ca="1" si="69"/>
        <v>592</v>
      </c>
      <c r="AH634" t="str">
        <f ca="1">IF(OR(V634="",AG634=""),"Yes",IF(AG634&gt;Config!$B$41,"Yes","No"))</f>
        <v>Yes</v>
      </c>
    </row>
    <row r="635" spans="1:34" x14ac:dyDescent="0.25">
      <c r="A635" s="1" t="s">
        <v>5392</v>
      </c>
      <c r="B635" s="1" t="s">
        <v>5122</v>
      </c>
      <c r="C635" s="1" t="s">
        <v>899</v>
      </c>
      <c r="D635" s="1" t="s">
        <v>5123</v>
      </c>
      <c r="E635" s="1" t="s">
        <v>34215</v>
      </c>
      <c r="F635" s="1" t="s">
        <v>5393</v>
      </c>
      <c r="G635" t="str">
        <f t="shared" si="63"/>
        <v>Valid</v>
      </c>
      <c r="H635" s="1" t="s">
        <v>5394</v>
      </c>
      <c r="I635" t="str" cm="1">
        <f t="array" ref="I635">IF(OR(TRIM(H635)="",ISNUMBER(SEARCH("#",H635)),AA635&lt;Config!$B$8,SUMPRODUCT(--ISNUMBER(SEARCH({"a";"b";"c";"d";"e";"f";"g";"h";"i";"j";"k";"l";"m";"n";"o";"p";"q";"r";"s";"t";"u";"v";"w";"x";"y";"z"},H635)))&gt;0),"Invalid","Valid")</f>
        <v>Valid</v>
      </c>
      <c r="J635" s="1" t="s">
        <v>5395</v>
      </c>
      <c r="K635" s="1" t="s">
        <v>133</v>
      </c>
      <c r="L635" s="1" t="s">
        <v>134</v>
      </c>
      <c r="M635" s="1" t="s">
        <v>33825</v>
      </c>
      <c r="N635" s="1" t="s">
        <v>86</v>
      </c>
      <c r="O635" s="1" t="s">
        <v>69</v>
      </c>
      <c r="P635" t="s">
        <v>344</v>
      </c>
      <c r="Q635" s="1" t="s">
        <v>1199</v>
      </c>
      <c r="R635" s="1" t="s">
        <v>1200</v>
      </c>
      <c r="S635" s="1" t="s">
        <v>2734</v>
      </c>
      <c r="T635" s="1" t="s">
        <v>5396</v>
      </c>
      <c r="U635" s="1" t="s">
        <v>4284</v>
      </c>
      <c r="V635" s="1" t="s">
        <v>1658</v>
      </c>
      <c r="W635" s="1" t="s">
        <v>125</v>
      </c>
      <c r="X635" t="str">
        <f t="shared" si="64"/>
        <v>Complete</v>
      </c>
      <c r="Y635">
        <f>MAX(0,100-IF(G635="Invalid",Config!$B$5,0)-IF(I635="Invalid",Config!$B$6,0)-IF(X635="Incomplete",Config!$B$7,0)-IF(AF635="Yes",Config!$B$37,0))</f>
        <v>100</v>
      </c>
      <c r="Z635" s="1">
        <f>IF(OR(TRIM(B635)="",COUNTIF(Config!$B$15:$B$19,B635)&gt;0),1,0)+IF(OR(TRIM(C635)="",COUNTIF(Config!$B$15:$B$19,C635)&gt;0),1,0)+IF(OR(TRIM(F635)="",COUNTIF(Config!$B$15:$B$19,F635)&gt;0),1,0)+IF(OR(TRIM(H635)="",COUNTIF(Config!$B$15:$B$19,H635)&gt;0),1,0)+IF(OR(TRIM(E635)="",COUNTIF(Config!$B$15:$B$19,E635)&gt;0),1,0)+IF(OR(TRIM(K635)="",COUNTIF(Config!$B$15:$B$19,K635)&gt;0),1,0)+IF(OR(TRIM(P635)="",COUNTIF(Config!$B$15:$B$19,P635)&gt;0),1,0)+IF(OR(TRIM(R635)="",COUNTIF(Config!$B$15:$B$19,R635)&gt;0),1,0)</f>
        <v>0</v>
      </c>
      <c r="AA635" s="1" cm="1">
        <f t="array" ref="AA635">SUMPRODUCT(LEN(H635)-LEN(SUBSTITUTE(H635,{"0";"1";"2";"3";"4";"5";"6";"7";"8";"9"},"")))</f>
        <v>11</v>
      </c>
      <c r="AC635" t="str">
        <f t="shared" si="65"/>
        <v/>
      </c>
      <c r="AD635">
        <f t="shared" si="66"/>
        <v>1</v>
      </c>
      <c r="AE635">
        <f t="shared" si="67"/>
        <v>1</v>
      </c>
      <c r="AF635" t="str">
        <f t="shared" si="68"/>
        <v>No</v>
      </c>
      <c r="AG635">
        <f t="shared" ca="1" si="69"/>
        <v>240</v>
      </c>
      <c r="AH635" t="str">
        <f ca="1">IF(OR(V635="",AG635=""),"Yes",IF(AG635&gt;Config!$B$41,"Yes","No"))</f>
        <v>No</v>
      </c>
    </row>
    <row r="636" spans="1:34" x14ac:dyDescent="0.25">
      <c r="A636" s="1" t="s">
        <v>5397</v>
      </c>
      <c r="B636" s="1" t="s">
        <v>3087</v>
      </c>
      <c r="C636" s="1" t="s">
        <v>1068</v>
      </c>
      <c r="D636" s="1" t="s">
        <v>5398</v>
      </c>
      <c r="E636" s="1" t="s">
        <v>33918</v>
      </c>
      <c r="F636" s="1" t="s">
        <v>5399</v>
      </c>
      <c r="G636" t="str">
        <f t="shared" si="63"/>
        <v>Valid</v>
      </c>
      <c r="H636" s="1" t="s">
        <v>5400</v>
      </c>
      <c r="I636" t="str" cm="1">
        <f t="array" ref="I636">IF(OR(TRIM(H636)="",ISNUMBER(SEARCH("#",H636)),AA636&lt;Config!$B$8,SUMPRODUCT(--ISNUMBER(SEARCH({"a";"b";"c";"d";"e";"f";"g";"h";"i";"j";"k";"l";"m";"n";"o";"p";"q";"r";"s";"t";"u";"v";"w";"x";"y";"z"},H636)))&gt;0),"Invalid","Valid")</f>
        <v>Valid</v>
      </c>
      <c r="J636" s="1" t="s">
        <v>5401</v>
      </c>
      <c r="K636" s="1" t="s">
        <v>378</v>
      </c>
      <c r="L636" s="1" t="s">
        <v>67</v>
      </c>
      <c r="M636" s="1" t="s">
        <v>30</v>
      </c>
      <c r="N636" s="1" t="s">
        <v>713</v>
      </c>
      <c r="O636" s="1" t="s">
        <v>180</v>
      </c>
      <c r="P636" t="s">
        <v>87</v>
      </c>
      <c r="Q636" s="1" t="s">
        <v>166</v>
      </c>
      <c r="R636" s="1" t="s">
        <v>89</v>
      </c>
      <c r="S636" s="1" t="s">
        <v>5402</v>
      </c>
      <c r="T636" s="1" t="s">
        <v>5403</v>
      </c>
      <c r="U636" s="1" t="s">
        <v>2563</v>
      </c>
      <c r="V636" s="1" t="s">
        <v>5404</v>
      </c>
      <c r="W636" s="1" t="s">
        <v>125</v>
      </c>
      <c r="X636" t="str">
        <f t="shared" si="64"/>
        <v>Complete</v>
      </c>
      <c r="Y636">
        <f>MAX(0,100-IF(G636="Invalid",Config!$B$5,0)-IF(I636="Invalid",Config!$B$6,0)-IF(X636="Incomplete",Config!$B$7,0)-IF(AF636="Yes",Config!$B$37,0))</f>
        <v>100</v>
      </c>
      <c r="Z636" s="1">
        <f>IF(OR(TRIM(B636)="",COUNTIF(Config!$B$15:$B$19,B636)&gt;0),1,0)+IF(OR(TRIM(C636)="",COUNTIF(Config!$B$15:$B$19,C636)&gt;0),1,0)+IF(OR(TRIM(F636)="",COUNTIF(Config!$B$15:$B$19,F636)&gt;0),1,0)+IF(OR(TRIM(H636)="",COUNTIF(Config!$B$15:$B$19,H636)&gt;0),1,0)+IF(OR(TRIM(E636)="",COUNTIF(Config!$B$15:$B$19,E636)&gt;0),1,0)+IF(OR(TRIM(K636)="",COUNTIF(Config!$B$15:$B$19,K636)&gt;0),1,0)+IF(OR(TRIM(P636)="",COUNTIF(Config!$B$15:$B$19,P636)&gt;0),1,0)+IF(OR(TRIM(R636)="",COUNTIF(Config!$B$15:$B$19,R636)&gt;0),1,0)</f>
        <v>0</v>
      </c>
      <c r="AA636" s="1" cm="1">
        <f t="array" ref="AA636">SUMPRODUCT(LEN(H636)-LEN(SUBSTITUTE(H636,{"0";"1";"2";"3";"4";"5";"6";"7";"8";"9"},"")))</f>
        <v>10</v>
      </c>
      <c r="AC636" t="str">
        <f t="shared" si="65"/>
        <v/>
      </c>
      <c r="AD636">
        <f t="shared" si="66"/>
        <v>1</v>
      </c>
      <c r="AE636">
        <f t="shared" si="67"/>
        <v>1</v>
      </c>
      <c r="AF636" t="str">
        <f t="shared" si="68"/>
        <v>No</v>
      </c>
      <c r="AG636">
        <f t="shared" ca="1" si="69"/>
        <v>365</v>
      </c>
      <c r="AH636" t="str">
        <f ca="1">IF(OR(V636="",AG636=""),"Yes",IF(AG636&gt;Config!$B$41,"Yes","No"))</f>
        <v>No</v>
      </c>
    </row>
    <row r="637" spans="1:34" x14ac:dyDescent="0.25">
      <c r="A637" s="1" t="s">
        <v>5405</v>
      </c>
      <c r="B637" s="1" t="s">
        <v>2911</v>
      </c>
      <c r="C637" s="1" t="s">
        <v>748</v>
      </c>
      <c r="D637" s="1" t="s">
        <v>5406</v>
      </c>
      <c r="E637" s="1" t="s">
        <v>739</v>
      </c>
      <c r="F637" s="1" t="s">
        <v>5407</v>
      </c>
      <c r="G637" t="str">
        <f t="shared" si="63"/>
        <v>Valid</v>
      </c>
      <c r="H637" s="1" t="s">
        <v>5408</v>
      </c>
      <c r="I637" t="str" cm="1">
        <f t="array" ref="I637">IF(OR(TRIM(H637)="",ISNUMBER(SEARCH("#",H637)),AA637&lt;Config!$B$8,SUMPRODUCT(--ISNUMBER(SEARCH({"a";"b";"c";"d";"e";"f";"g";"h";"i";"j";"k";"l";"m";"n";"o";"p";"q";"r";"s";"t";"u";"v";"w";"x";"y";"z"},H637)))&gt;0),"Invalid","Valid")</f>
        <v>Valid</v>
      </c>
      <c r="J637" s="1" t="s">
        <v>5409</v>
      </c>
      <c r="K637" s="1" t="s">
        <v>264</v>
      </c>
      <c r="L637" s="1" t="s">
        <v>179</v>
      </c>
      <c r="M637" s="1" t="s">
        <v>462</v>
      </c>
      <c r="N637" s="1" t="s">
        <v>148</v>
      </c>
      <c r="O637" s="1" t="s">
        <v>180</v>
      </c>
      <c r="P637" t="s">
        <v>33</v>
      </c>
      <c r="Q637" s="1" t="s">
        <v>119</v>
      </c>
      <c r="R637" s="1" t="s">
        <v>35</v>
      </c>
      <c r="S637" s="1" t="s">
        <v>5410</v>
      </c>
      <c r="T637" s="1" t="s">
        <v>5411</v>
      </c>
      <c r="U637" s="1" t="s">
        <v>5412</v>
      </c>
      <c r="V637" s="1" t="s">
        <v>5413</v>
      </c>
      <c r="W637" s="1" t="s">
        <v>293</v>
      </c>
      <c r="X637" t="str">
        <f t="shared" si="64"/>
        <v>Complete</v>
      </c>
      <c r="Y637">
        <f>MAX(0,100-IF(G637="Invalid",Config!$B$5,0)-IF(I637="Invalid",Config!$B$6,0)-IF(X637="Incomplete",Config!$B$7,0)-IF(AF637="Yes",Config!$B$37,0))</f>
        <v>100</v>
      </c>
      <c r="Z637" s="1">
        <f>IF(OR(TRIM(B637)="",COUNTIF(Config!$B$15:$B$19,B637)&gt;0),1,0)+IF(OR(TRIM(C637)="",COUNTIF(Config!$B$15:$B$19,C637)&gt;0),1,0)+IF(OR(TRIM(F637)="",COUNTIF(Config!$B$15:$B$19,F637)&gt;0),1,0)+IF(OR(TRIM(H637)="",COUNTIF(Config!$B$15:$B$19,H637)&gt;0),1,0)+IF(OR(TRIM(E637)="",COUNTIF(Config!$B$15:$B$19,E637)&gt;0),1,0)+IF(OR(TRIM(K637)="",COUNTIF(Config!$B$15:$B$19,K637)&gt;0),1,0)+IF(OR(TRIM(P637)="",COUNTIF(Config!$B$15:$B$19,P637)&gt;0),1,0)+IF(OR(TRIM(R637)="",COUNTIF(Config!$B$15:$B$19,R637)&gt;0),1,0)</f>
        <v>0</v>
      </c>
      <c r="AA637" s="1" cm="1">
        <f t="array" ref="AA637">SUMPRODUCT(LEN(H637)-LEN(SUBSTITUTE(H637,{"0";"1";"2";"3";"4";"5";"6";"7";"8";"9"},"")))</f>
        <v>10</v>
      </c>
      <c r="AC637" t="str">
        <f t="shared" si="65"/>
        <v/>
      </c>
      <c r="AD637">
        <f t="shared" si="66"/>
        <v>1</v>
      </c>
      <c r="AE637">
        <f t="shared" si="67"/>
        <v>1</v>
      </c>
      <c r="AF637" t="str">
        <f t="shared" si="68"/>
        <v>No</v>
      </c>
      <c r="AG637">
        <f t="shared" ca="1" si="69"/>
        <v>529</v>
      </c>
      <c r="AH637" t="str">
        <f ca="1">IF(OR(V637="",AG637=""),"Yes",IF(AG637&gt;Config!$B$41,"Yes","No"))</f>
        <v>Yes</v>
      </c>
    </row>
    <row r="638" spans="1:34" x14ac:dyDescent="0.25">
      <c r="A638" s="1" t="s">
        <v>5414</v>
      </c>
      <c r="B638" s="1" t="s">
        <v>577</v>
      </c>
      <c r="C638" s="1" t="s">
        <v>386</v>
      </c>
      <c r="D638" s="1" t="s">
        <v>5415</v>
      </c>
      <c r="E638" s="1" t="s">
        <v>642</v>
      </c>
      <c r="F638" s="1" t="s">
        <v>5416</v>
      </c>
      <c r="G638" t="str">
        <f t="shared" si="63"/>
        <v>Invalid</v>
      </c>
      <c r="H638" s="1" t="s">
        <v>5417</v>
      </c>
      <c r="I638" t="str" cm="1">
        <f t="array" ref="I638">IF(OR(TRIM(H638)="",ISNUMBER(SEARCH("#",H638)),AA638&lt;Config!$B$8,SUMPRODUCT(--ISNUMBER(SEARCH({"a";"b";"c";"d";"e";"f";"g";"h";"i";"j";"k";"l";"m";"n";"o";"p";"q";"r";"s";"t";"u";"v";"w";"x";"y";"z"},H638)))&gt;0),"Invalid","Valid")</f>
        <v>Valid</v>
      </c>
      <c r="J638" s="1" t="s">
        <v>5418</v>
      </c>
      <c r="K638" s="1" t="s">
        <v>287</v>
      </c>
      <c r="L638" s="1" t="s">
        <v>450</v>
      </c>
      <c r="M638" s="1" t="s">
        <v>135</v>
      </c>
      <c r="N638" s="1" t="s">
        <v>51</v>
      </c>
      <c r="O638" s="1" t="s">
        <v>52</v>
      </c>
      <c r="P638" t="s">
        <v>104</v>
      </c>
      <c r="Q638" s="1" t="s">
        <v>302</v>
      </c>
      <c r="R638" s="1" t="s">
        <v>105</v>
      </c>
      <c r="S638" s="1" t="s">
        <v>5419</v>
      </c>
      <c r="T638" s="1" t="s">
        <v>5420</v>
      </c>
      <c r="U638" s="1" t="s">
        <v>5421</v>
      </c>
      <c r="V638" s="1" t="s">
        <v>1300</v>
      </c>
      <c r="W638" s="1" t="s">
        <v>141</v>
      </c>
      <c r="X638" t="str">
        <f t="shared" si="64"/>
        <v>Complete</v>
      </c>
      <c r="Y638">
        <f>MAX(0,100-IF(G638="Invalid",Config!$B$5,0)-IF(I638="Invalid",Config!$B$6,0)-IF(X638="Incomplete",Config!$B$7,0)-IF(AF638="Yes",Config!$B$37,0))</f>
        <v>70</v>
      </c>
      <c r="Z638" s="1">
        <f>IF(OR(TRIM(B638)="",COUNTIF(Config!$B$15:$B$19,B638)&gt;0),1,0)+IF(OR(TRIM(C638)="",COUNTIF(Config!$B$15:$B$19,C638)&gt;0),1,0)+IF(OR(TRIM(F638)="",COUNTIF(Config!$B$15:$B$19,F638)&gt;0),1,0)+IF(OR(TRIM(H638)="",COUNTIF(Config!$B$15:$B$19,H638)&gt;0),1,0)+IF(OR(TRIM(E638)="",COUNTIF(Config!$B$15:$B$19,E638)&gt;0),1,0)+IF(OR(TRIM(K638)="",COUNTIF(Config!$B$15:$B$19,K638)&gt;0),1,0)+IF(OR(TRIM(P638)="",COUNTIF(Config!$B$15:$B$19,P638)&gt;0),1,0)+IF(OR(TRIM(R638)="",COUNTIF(Config!$B$15:$B$19,R638)&gt;0),1,0)</f>
        <v>0</v>
      </c>
      <c r="AA638" s="1" cm="1">
        <f t="array" ref="AA638">SUMPRODUCT(LEN(H638)-LEN(SUBSTITUTE(H638,{"0";"1";"2";"3";"4";"5";"6";"7";"8";"9"},"")))</f>
        <v>10</v>
      </c>
      <c r="AC638" t="str">
        <f t="shared" si="65"/>
        <v>Invalid Email</v>
      </c>
      <c r="AD638">
        <f t="shared" si="66"/>
        <v>0</v>
      </c>
      <c r="AE638">
        <f t="shared" si="67"/>
        <v>1</v>
      </c>
      <c r="AF638" t="str">
        <f t="shared" si="68"/>
        <v>No</v>
      </c>
      <c r="AG638">
        <f t="shared" ca="1" si="69"/>
        <v>290</v>
      </c>
      <c r="AH638" t="str">
        <f ca="1">IF(OR(V638="",AG638=""),"Yes",IF(AG638&gt;Config!$B$41,"Yes","No"))</f>
        <v>No</v>
      </c>
    </row>
    <row r="639" spans="1:34" x14ac:dyDescent="0.25">
      <c r="A639" s="1" t="s">
        <v>5422</v>
      </c>
      <c r="B639" s="1" t="s">
        <v>1015</v>
      </c>
      <c r="C639" s="1" t="s">
        <v>2104</v>
      </c>
      <c r="D639" s="1" t="s">
        <v>2980</v>
      </c>
      <c r="E639" s="1" t="s">
        <v>34216</v>
      </c>
      <c r="F639" s="1" t="s">
        <v>5423</v>
      </c>
      <c r="G639" t="str">
        <f t="shared" si="63"/>
        <v>Valid</v>
      </c>
      <c r="H639" s="1" t="s">
        <v>5424</v>
      </c>
      <c r="I639" t="str" cm="1">
        <f t="array" ref="I639">IF(OR(TRIM(H639)="",ISNUMBER(SEARCH("#",H639)),AA639&lt;Config!$B$8,SUMPRODUCT(--ISNUMBER(SEARCH({"a";"b";"c";"d";"e";"f";"g";"h";"i";"j";"k";"l";"m";"n";"o";"p";"q";"r";"s";"t";"u";"v";"w";"x";"y";"z"},H639)))&gt;0),"Invalid","Valid")</f>
        <v>Valid</v>
      </c>
      <c r="J639" s="1" t="s">
        <v>5425</v>
      </c>
      <c r="K639" s="1" t="s">
        <v>866</v>
      </c>
      <c r="L639" s="1" t="s">
        <v>450</v>
      </c>
      <c r="M639" s="1" t="s">
        <v>165</v>
      </c>
      <c r="N639" s="1" t="s">
        <v>33819</v>
      </c>
      <c r="O639" s="1" t="s">
        <v>149</v>
      </c>
      <c r="P639" t="s">
        <v>314</v>
      </c>
      <c r="Q639" s="1" t="s">
        <v>663</v>
      </c>
      <c r="R639" s="1" t="s">
        <v>34014</v>
      </c>
      <c r="S639" s="1" t="s">
        <v>5426</v>
      </c>
      <c r="T639" s="1" t="s">
        <v>5427</v>
      </c>
      <c r="U639" s="1" t="s">
        <v>5428</v>
      </c>
      <c r="V639" s="1" t="s">
        <v>5429</v>
      </c>
      <c r="W639" s="1" t="s">
        <v>75</v>
      </c>
      <c r="X639" t="str">
        <f t="shared" si="64"/>
        <v>Complete</v>
      </c>
      <c r="Y639">
        <f>MAX(0,100-IF(G639="Invalid",Config!$B$5,0)-IF(I639="Invalid",Config!$B$6,0)-IF(X639="Incomplete",Config!$B$7,0)-IF(AF639="Yes",Config!$B$37,0))</f>
        <v>100</v>
      </c>
      <c r="Z639" s="1">
        <f>IF(OR(TRIM(B639)="",COUNTIF(Config!$B$15:$B$19,B639)&gt;0),1,0)+IF(OR(TRIM(C639)="",COUNTIF(Config!$B$15:$B$19,C639)&gt;0),1,0)+IF(OR(TRIM(F639)="",COUNTIF(Config!$B$15:$B$19,F639)&gt;0),1,0)+IF(OR(TRIM(H639)="",COUNTIF(Config!$B$15:$B$19,H639)&gt;0),1,0)+IF(OR(TRIM(E639)="",COUNTIF(Config!$B$15:$B$19,E639)&gt;0),1,0)+IF(OR(TRIM(K639)="",COUNTIF(Config!$B$15:$B$19,K639)&gt;0),1,0)+IF(OR(TRIM(P639)="",COUNTIF(Config!$B$15:$B$19,P639)&gt;0),1,0)+IF(OR(TRIM(R639)="",COUNTIF(Config!$B$15:$B$19,R639)&gt;0),1,0)</f>
        <v>0</v>
      </c>
      <c r="AA639" s="1" cm="1">
        <f t="array" ref="AA639">SUMPRODUCT(LEN(H639)-LEN(SUBSTITUTE(H639,{"0";"1";"2";"3";"4";"5";"6";"7";"8";"9"},"")))</f>
        <v>12</v>
      </c>
      <c r="AC639" t="str">
        <f t="shared" si="65"/>
        <v/>
      </c>
      <c r="AD639">
        <f t="shared" si="66"/>
        <v>1</v>
      </c>
      <c r="AE639">
        <f t="shared" si="67"/>
        <v>1</v>
      </c>
      <c r="AF639" t="str">
        <f t="shared" si="68"/>
        <v>No</v>
      </c>
      <c r="AG639">
        <f t="shared" ca="1" si="69"/>
        <v>537</v>
      </c>
      <c r="AH639" t="str">
        <f ca="1">IF(OR(V639="",AG639=""),"Yes",IF(AG639&gt;Config!$B$41,"Yes","No"))</f>
        <v>Yes</v>
      </c>
    </row>
    <row r="640" spans="1:34" x14ac:dyDescent="0.25">
      <c r="A640" s="1" t="s">
        <v>5430</v>
      </c>
      <c r="B640" s="1" t="s">
        <v>839</v>
      </c>
      <c r="C640" s="1" t="s">
        <v>535</v>
      </c>
      <c r="D640" s="1" t="s">
        <v>5431</v>
      </c>
      <c r="E640" s="1" t="s">
        <v>739</v>
      </c>
      <c r="F640" s="1" t="s">
        <v>5432</v>
      </c>
      <c r="G640" t="str">
        <f t="shared" si="63"/>
        <v>Valid</v>
      </c>
      <c r="H640" s="1" t="s">
        <v>5433</v>
      </c>
      <c r="I640" t="str" cm="1">
        <f t="array" ref="I640">IF(OR(TRIM(H640)="",ISNUMBER(SEARCH("#",H640)),AA640&lt;Config!$B$8,SUMPRODUCT(--ISNUMBER(SEARCH({"a";"b";"c";"d";"e";"f";"g";"h";"i";"j";"k";"l";"m";"n";"o";"p";"q";"r";"s";"t";"u";"v";"w";"x";"y";"z"},H640)))&gt;0),"Invalid","Valid")</f>
        <v>Valid</v>
      </c>
      <c r="J640" s="1" t="s">
        <v>5434</v>
      </c>
      <c r="K640" s="1" t="s">
        <v>117</v>
      </c>
      <c r="L640" s="1" t="s">
        <v>29</v>
      </c>
      <c r="M640" s="1" t="s">
        <v>251</v>
      </c>
      <c r="N640" s="1" t="s">
        <v>437</v>
      </c>
      <c r="O640" s="1" t="s">
        <v>149</v>
      </c>
      <c r="P640" t="s">
        <v>53</v>
      </c>
      <c r="Q640" s="1" t="s">
        <v>55</v>
      </c>
      <c r="R640" s="1" t="s">
        <v>288</v>
      </c>
      <c r="S640" s="1" t="s">
        <v>5435</v>
      </c>
      <c r="T640" s="1" t="s">
        <v>5436</v>
      </c>
      <c r="U640" s="1" t="s">
        <v>5437</v>
      </c>
      <c r="V640" s="1" t="s">
        <v>1347</v>
      </c>
      <c r="W640" s="1" t="s">
        <v>141</v>
      </c>
      <c r="X640" t="str">
        <f t="shared" si="64"/>
        <v>Complete</v>
      </c>
      <c r="Y640">
        <f>MAX(0,100-IF(G640="Invalid",Config!$B$5,0)-IF(I640="Invalid",Config!$B$6,0)-IF(X640="Incomplete",Config!$B$7,0)-IF(AF640="Yes",Config!$B$37,0))</f>
        <v>100</v>
      </c>
      <c r="Z640" s="1">
        <f>IF(OR(TRIM(B640)="",COUNTIF(Config!$B$15:$B$19,B640)&gt;0),1,0)+IF(OR(TRIM(C640)="",COUNTIF(Config!$B$15:$B$19,C640)&gt;0),1,0)+IF(OR(TRIM(F640)="",COUNTIF(Config!$B$15:$B$19,F640)&gt;0),1,0)+IF(OR(TRIM(H640)="",COUNTIF(Config!$B$15:$B$19,H640)&gt;0),1,0)+IF(OR(TRIM(E640)="",COUNTIF(Config!$B$15:$B$19,E640)&gt;0),1,0)+IF(OR(TRIM(K640)="",COUNTIF(Config!$B$15:$B$19,K640)&gt;0),1,0)+IF(OR(TRIM(P640)="",COUNTIF(Config!$B$15:$B$19,P640)&gt;0),1,0)+IF(OR(TRIM(R640)="",COUNTIF(Config!$B$15:$B$19,R640)&gt;0),1,0)</f>
        <v>0</v>
      </c>
      <c r="AA640" s="1" cm="1">
        <f t="array" ref="AA640">SUMPRODUCT(LEN(H640)-LEN(SUBSTITUTE(H640,{"0";"1";"2";"3";"4";"5";"6";"7";"8";"9"},"")))</f>
        <v>10</v>
      </c>
      <c r="AC640" t="str">
        <f t="shared" si="65"/>
        <v/>
      </c>
      <c r="AD640">
        <f t="shared" si="66"/>
        <v>1</v>
      </c>
      <c r="AE640">
        <f t="shared" si="67"/>
        <v>1</v>
      </c>
      <c r="AF640" t="str">
        <f t="shared" si="68"/>
        <v>No</v>
      </c>
      <c r="AG640">
        <f t="shared" ca="1" si="69"/>
        <v>37</v>
      </c>
      <c r="AH640" t="str">
        <f ca="1">IF(OR(V640="",AG640=""),"Yes",IF(AG640&gt;Config!$B$41,"Yes","No"))</f>
        <v>No</v>
      </c>
    </row>
    <row r="641" spans="1:34" x14ac:dyDescent="0.25">
      <c r="A641" s="1" t="s">
        <v>5438</v>
      </c>
      <c r="B641" s="1" t="s">
        <v>747</v>
      </c>
      <c r="C641" s="1" t="s">
        <v>337</v>
      </c>
      <c r="D641" s="1" t="s">
        <v>5439</v>
      </c>
      <c r="E641" s="1" t="s">
        <v>283</v>
      </c>
      <c r="F641" s="1" t="s">
        <v>5440</v>
      </c>
      <c r="G641" t="str">
        <f t="shared" si="63"/>
        <v>Valid</v>
      </c>
      <c r="H641" s="1" t="s">
        <v>5441</v>
      </c>
      <c r="I641" t="str" cm="1">
        <f t="array" ref="I641">IF(OR(TRIM(H641)="",ISNUMBER(SEARCH("#",H641)),AA641&lt;Config!$B$8,SUMPRODUCT(--ISNUMBER(SEARCH({"a";"b";"c";"d";"e";"f";"g";"h";"i";"j";"k";"l";"m";"n";"o";"p";"q";"r";"s";"t";"u";"v";"w";"x";"y";"z"},H641)))&gt;0),"Invalid","Valid")</f>
        <v>Valid</v>
      </c>
      <c r="J641" s="1" t="s">
        <v>5442</v>
      </c>
      <c r="K641" s="1" t="s">
        <v>516</v>
      </c>
      <c r="L641" s="1" t="s">
        <v>49</v>
      </c>
      <c r="M641" s="1" t="s">
        <v>135</v>
      </c>
      <c r="N641" s="1" t="s">
        <v>148</v>
      </c>
      <c r="O641" s="1" t="s">
        <v>32</v>
      </c>
      <c r="P641" t="s">
        <v>236</v>
      </c>
      <c r="Q641" s="1" t="s">
        <v>237</v>
      </c>
      <c r="R641" s="1" t="s">
        <v>5443</v>
      </c>
      <c r="S641" s="1" t="s">
        <v>56</v>
      </c>
      <c r="T641" s="1" t="s">
        <v>5444</v>
      </c>
      <c r="U641" s="1" t="s">
        <v>5445</v>
      </c>
      <c r="V641" s="1" t="s">
        <v>5446</v>
      </c>
      <c r="W641" s="1" t="s">
        <v>293</v>
      </c>
      <c r="X641" t="str">
        <f t="shared" si="64"/>
        <v>Complete</v>
      </c>
      <c r="Y641">
        <f>MAX(0,100-IF(G641="Invalid",Config!$B$5,0)-IF(I641="Invalid",Config!$B$6,0)-IF(X641="Incomplete",Config!$B$7,0)-IF(AF641="Yes",Config!$B$37,0))</f>
        <v>100</v>
      </c>
      <c r="Z641" s="1">
        <f>IF(OR(TRIM(B641)="",COUNTIF(Config!$B$15:$B$19,B641)&gt;0),1,0)+IF(OR(TRIM(C641)="",COUNTIF(Config!$B$15:$B$19,C641)&gt;0),1,0)+IF(OR(TRIM(F641)="",COUNTIF(Config!$B$15:$B$19,F641)&gt;0),1,0)+IF(OR(TRIM(H641)="",COUNTIF(Config!$B$15:$B$19,H641)&gt;0),1,0)+IF(OR(TRIM(E641)="",COUNTIF(Config!$B$15:$B$19,E641)&gt;0),1,0)+IF(OR(TRIM(K641)="",COUNTIF(Config!$B$15:$B$19,K641)&gt;0),1,0)+IF(OR(TRIM(P641)="",COUNTIF(Config!$B$15:$B$19,P641)&gt;0),1,0)+IF(OR(TRIM(R641)="",COUNTIF(Config!$B$15:$B$19,R641)&gt;0),1,0)</f>
        <v>0</v>
      </c>
      <c r="AA641" s="1" cm="1">
        <f t="array" ref="AA641">SUMPRODUCT(LEN(H641)-LEN(SUBSTITUTE(H641,{"0";"1";"2";"3";"4";"5";"6";"7";"8";"9"},"")))</f>
        <v>10</v>
      </c>
      <c r="AC641" t="str">
        <f t="shared" si="65"/>
        <v/>
      </c>
      <c r="AD641">
        <f t="shared" si="66"/>
        <v>1</v>
      </c>
      <c r="AE641">
        <f t="shared" si="67"/>
        <v>1</v>
      </c>
      <c r="AF641" t="str">
        <f t="shared" si="68"/>
        <v>No</v>
      </c>
      <c r="AG641">
        <f t="shared" ca="1" si="69"/>
        <v>357</v>
      </c>
      <c r="AH641" t="str">
        <f ca="1">IF(OR(V641="",AG641=""),"Yes",IF(AG641&gt;Config!$B$41,"Yes","No"))</f>
        <v>No</v>
      </c>
    </row>
    <row r="642" spans="1:34" x14ac:dyDescent="0.25">
      <c r="A642" s="1" t="s">
        <v>5447</v>
      </c>
      <c r="B642" s="1" t="s">
        <v>1257</v>
      </c>
      <c r="C642" s="1" t="s">
        <v>2104</v>
      </c>
      <c r="D642" s="1" t="s">
        <v>5448</v>
      </c>
      <c r="E642" s="1" t="s">
        <v>34217</v>
      </c>
      <c r="F642" s="1" t="s">
        <v>5449</v>
      </c>
      <c r="G642" t="str">
        <f t="shared" si="63"/>
        <v>Valid</v>
      </c>
      <c r="H642" s="1" t="s">
        <v>5450</v>
      </c>
      <c r="I642" t="str" cm="1">
        <f t="array" ref="I642">IF(OR(TRIM(H642)="",ISNUMBER(SEARCH("#",H642)),AA642&lt;Config!$B$8,SUMPRODUCT(--ISNUMBER(SEARCH({"a";"b";"c";"d";"e";"f";"g";"h";"i";"j";"k";"l";"m";"n";"o";"p";"q";"r";"s";"t";"u";"v";"w";"x";"y";"z"},H642)))&gt;0),"Invalid","Valid")</f>
        <v>Valid</v>
      </c>
      <c r="J642" s="1" t="s">
        <v>5451</v>
      </c>
      <c r="K642" s="1" t="s">
        <v>195</v>
      </c>
      <c r="L642" s="1" t="s">
        <v>49</v>
      </c>
      <c r="M642" s="1" t="s">
        <v>33825</v>
      </c>
      <c r="N642" s="1" t="s">
        <v>211</v>
      </c>
      <c r="O642" s="1" t="s">
        <v>52</v>
      </c>
      <c r="P642" t="s">
        <v>590</v>
      </c>
      <c r="Q642" s="1" t="s">
        <v>591</v>
      </c>
      <c r="R642" s="1" t="s">
        <v>592</v>
      </c>
      <c r="S642" s="1" t="s">
        <v>5452</v>
      </c>
      <c r="T642" s="1" t="s">
        <v>5453</v>
      </c>
      <c r="U642" s="1" t="s">
        <v>428</v>
      </c>
      <c r="V642" s="1" t="s">
        <v>5454</v>
      </c>
      <c r="W642" s="1" t="s">
        <v>293</v>
      </c>
      <c r="X642" t="str">
        <f t="shared" si="64"/>
        <v>Complete</v>
      </c>
      <c r="Y642">
        <f>MAX(0,100-IF(G642="Invalid",Config!$B$5,0)-IF(I642="Invalid",Config!$B$6,0)-IF(X642="Incomplete",Config!$B$7,0)-IF(AF642="Yes",Config!$B$37,0))</f>
        <v>100</v>
      </c>
      <c r="Z642" s="1">
        <f>IF(OR(TRIM(B642)="",COUNTIF(Config!$B$15:$B$19,B642)&gt;0),1,0)+IF(OR(TRIM(C642)="",COUNTIF(Config!$B$15:$B$19,C642)&gt;0),1,0)+IF(OR(TRIM(F642)="",COUNTIF(Config!$B$15:$B$19,F642)&gt;0),1,0)+IF(OR(TRIM(H642)="",COUNTIF(Config!$B$15:$B$19,H642)&gt;0),1,0)+IF(OR(TRIM(E642)="",COUNTIF(Config!$B$15:$B$19,E642)&gt;0),1,0)+IF(OR(TRIM(K642)="",COUNTIF(Config!$B$15:$B$19,K642)&gt;0),1,0)+IF(OR(TRIM(P642)="",COUNTIF(Config!$B$15:$B$19,P642)&gt;0),1,0)+IF(OR(TRIM(R642)="",COUNTIF(Config!$B$15:$B$19,R642)&gt;0),1,0)</f>
        <v>0</v>
      </c>
      <c r="AA642" s="1" cm="1">
        <f t="array" ref="AA642">SUMPRODUCT(LEN(H642)-LEN(SUBSTITUTE(H642,{"0";"1";"2";"3";"4";"5";"6";"7";"8";"9"},"")))</f>
        <v>10</v>
      </c>
      <c r="AC642" t="str">
        <f t="shared" si="65"/>
        <v/>
      </c>
      <c r="AD642">
        <f t="shared" si="66"/>
        <v>1</v>
      </c>
      <c r="AE642">
        <f t="shared" si="67"/>
        <v>1</v>
      </c>
      <c r="AF642" t="str">
        <f t="shared" si="68"/>
        <v>No</v>
      </c>
      <c r="AG642">
        <f t="shared" ca="1" si="69"/>
        <v>71</v>
      </c>
      <c r="AH642" t="str">
        <f ca="1">IF(OR(V642="",AG642=""),"Yes",IF(AG642&gt;Config!$B$41,"Yes","No"))</f>
        <v>No</v>
      </c>
    </row>
    <row r="643" spans="1:34" x14ac:dyDescent="0.25">
      <c r="A643" s="1" t="s">
        <v>5455</v>
      </c>
      <c r="B643" s="1" t="s">
        <v>1015</v>
      </c>
      <c r="C643" s="1" t="s">
        <v>33815</v>
      </c>
      <c r="D643" s="1" t="s">
        <v>1015</v>
      </c>
      <c r="E643" s="1" t="s">
        <v>33927</v>
      </c>
      <c r="F643" s="1" t="s">
        <v>5456</v>
      </c>
      <c r="G643" t="str">
        <f t="shared" ref="G643:G706" si="70">IFERROR(IF(OR(TRIM(F643)="",LEN(F643)-LEN(SUBSTITUTE(F643,"@",""))&lt;&gt;1,FIND("@",F643)=1,RIGHT(F643,1)=".",ISNUMBER(SEARCH(" ",F643)),ISERROR(FIND(".",F643,FIND("@",F643)+2))),"Invalid","Valid"),"Invalid")</f>
        <v>Valid</v>
      </c>
      <c r="H643" s="1" t="s">
        <v>5457</v>
      </c>
      <c r="I643" t="str" cm="1">
        <f t="array" ref="I643">IF(OR(TRIM(H643)="",ISNUMBER(SEARCH("#",H643)),AA643&lt;Config!$B$8,SUMPRODUCT(--ISNUMBER(SEARCH({"a";"b";"c";"d";"e";"f";"g";"h";"i";"j";"k";"l";"m";"n";"o";"p";"q";"r";"s";"t";"u";"v";"w";"x";"y";"z"},H643)))&gt;0),"Invalid","Valid")</f>
        <v>Valid</v>
      </c>
      <c r="J643" s="1" t="s">
        <v>5458</v>
      </c>
      <c r="K643" s="1" t="s">
        <v>210</v>
      </c>
      <c r="L643" s="1" t="s">
        <v>179</v>
      </c>
      <c r="M643" s="1" t="s">
        <v>462</v>
      </c>
      <c r="N643" s="1" t="s">
        <v>358</v>
      </c>
      <c r="O643" s="1" t="s">
        <v>180</v>
      </c>
      <c r="P643" t="s">
        <v>344</v>
      </c>
      <c r="Q643" s="1" t="s">
        <v>971</v>
      </c>
      <c r="R643" s="1" t="s">
        <v>1200</v>
      </c>
      <c r="S643" s="1" t="s">
        <v>5459</v>
      </c>
      <c r="T643" s="1" t="s">
        <v>5460</v>
      </c>
      <c r="U643" s="1" t="s">
        <v>124</v>
      </c>
      <c r="V643" s="1" t="s">
        <v>5461</v>
      </c>
      <c r="W643" s="1" t="s">
        <v>94</v>
      </c>
      <c r="X643" t="str">
        <f t="shared" ref="X643:X706" si="71">IF(Z643=0,"Complete","Incomplete")</f>
        <v>Incomplete</v>
      </c>
      <c r="Y643">
        <f>MAX(0,100-IF(G643="Invalid",Config!$B$5,0)-IF(I643="Invalid",Config!$B$6,0)-IF(X643="Incomplete",Config!$B$7,0)-IF(AF643="Yes",Config!$B$37,0))</f>
        <v>60</v>
      </c>
      <c r="Z643" s="1">
        <f>IF(OR(TRIM(B643)="",COUNTIF(Config!$B$15:$B$19,B643)&gt;0),1,0)+IF(OR(TRIM(C643)="",COUNTIF(Config!$B$15:$B$19,C643)&gt;0),1,0)+IF(OR(TRIM(F643)="",COUNTIF(Config!$B$15:$B$19,F643)&gt;0),1,0)+IF(OR(TRIM(H643)="",COUNTIF(Config!$B$15:$B$19,H643)&gt;0),1,0)+IF(OR(TRIM(E643)="",COUNTIF(Config!$B$15:$B$19,E643)&gt;0),1,0)+IF(OR(TRIM(K643)="",COUNTIF(Config!$B$15:$B$19,K643)&gt;0),1,0)+IF(OR(TRIM(P643)="",COUNTIF(Config!$B$15:$B$19,P643)&gt;0),1,0)+IF(OR(TRIM(R643)="",COUNTIF(Config!$B$15:$B$19,R643)&gt;0),1,0)</f>
        <v>1</v>
      </c>
      <c r="AA643" s="1" cm="1">
        <f t="array" ref="AA643">SUMPRODUCT(LEN(H643)-LEN(SUBSTITUTE(H643,{"0";"1";"2";"3";"4";"5";"6";"7";"8";"9"},"")))</f>
        <v>10</v>
      </c>
      <c r="AC643" t="str">
        <f t="shared" ref="AC643:AC706" si="72">_xlfn.TEXTJOIN("; ",TRUE,IF(G643="Invalid","Invalid Email",""),IF(I643="Invalid","Invalid Phone",""),IF(X643="Incomplete","Incomplete Profile",""),IF(AF643="Yes","Potential Duplicate",""))</f>
        <v>Incomplete Profile</v>
      </c>
      <c r="AD643">
        <f t="shared" ref="AD643:AD706" si="73">IF(OR(TRIM(F643)="",G643="Invalid"),0,COUNTIF($F$2:$F$5131,F643))</f>
        <v>1</v>
      </c>
      <c r="AE643">
        <f t="shared" ref="AE643:AE706" si="74">IF(OR(TRIM(H643)="",I643="Invalid"),0,COUNTIF($H$2:$H$5131,H643))</f>
        <v>1</v>
      </c>
      <c r="AF643" t="str">
        <f t="shared" ref="AF643:AF706" si="75">IF(OR(AD643&gt;1,AE643&gt;1),"Yes","No")</f>
        <v>No</v>
      </c>
      <c r="AG643">
        <f t="shared" ref="AG643:AG706" ca="1" si="76">IFERROR(TODAY()-DATEVALUE(V643),IFERROR(TODAY()-DATE(VALUE(RIGHT(V643,4)),VALUE(MID(V643,FIND("/",V643)+1,FIND("/",V643,FIND("/",V643)+1)-FIND("/",V643)-1)),VALUE(LEFT(V643,FIND("/",V643)-1))),""))</f>
        <v>419</v>
      </c>
      <c r="AH643" t="str">
        <f ca="1">IF(OR(V643="",AG643=""),"Yes",IF(AG643&gt;Config!$B$41,"Yes","No"))</f>
        <v>Yes</v>
      </c>
    </row>
    <row r="644" spans="1:34" x14ac:dyDescent="0.25">
      <c r="A644" s="1" t="s">
        <v>5462</v>
      </c>
      <c r="B644" s="1" t="s">
        <v>397</v>
      </c>
      <c r="C644" s="1" t="s">
        <v>308</v>
      </c>
      <c r="D644" s="1" t="s">
        <v>5463</v>
      </c>
      <c r="E644" s="1" t="s">
        <v>33927</v>
      </c>
      <c r="F644" s="1" t="s">
        <v>5464</v>
      </c>
      <c r="G644" t="str">
        <f t="shared" si="70"/>
        <v>Valid</v>
      </c>
      <c r="H644" s="1" t="s">
        <v>5465</v>
      </c>
      <c r="I644" t="str" cm="1">
        <f t="array" ref="I644">IF(OR(TRIM(H644)="",ISNUMBER(SEARCH("#",H644)),AA644&lt;Config!$B$8,SUMPRODUCT(--ISNUMBER(SEARCH({"a";"b";"c";"d";"e";"f";"g";"h";"i";"j";"k";"l";"m";"n";"o";"p";"q";"r";"s";"t";"u";"v";"w";"x";"y";"z"},H644)))&gt;0),"Invalid","Valid")</f>
        <v>Valid</v>
      </c>
      <c r="J644" s="1" t="s">
        <v>5466</v>
      </c>
      <c r="K644" s="1" t="s">
        <v>48</v>
      </c>
      <c r="L644" s="1" t="s">
        <v>179</v>
      </c>
      <c r="M644" s="1" t="s">
        <v>251</v>
      </c>
      <c r="N644" s="1" t="s">
        <v>713</v>
      </c>
      <c r="O644" s="1" t="s">
        <v>180</v>
      </c>
      <c r="P644" t="s">
        <v>344</v>
      </c>
      <c r="Q644" s="1" t="s">
        <v>345</v>
      </c>
      <c r="R644" s="1" t="s">
        <v>1141</v>
      </c>
      <c r="S644" s="1" t="s">
        <v>5467</v>
      </c>
      <c r="T644" s="1" t="s">
        <v>5468</v>
      </c>
      <c r="U644" s="1" t="s">
        <v>5469</v>
      </c>
      <c r="V644" s="1" t="s">
        <v>522</v>
      </c>
      <c r="W644" s="1" t="s">
        <v>94</v>
      </c>
      <c r="X644" t="str">
        <f t="shared" si="71"/>
        <v>Complete</v>
      </c>
      <c r="Y644">
        <f>MAX(0,100-IF(G644="Invalid",Config!$B$5,0)-IF(I644="Invalid",Config!$B$6,0)-IF(X644="Incomplete",Config!$B$7,0)-IF(AF644="Yes",Config!$B$37,0))</f>
        <v>100</v>
      </c>
      <c r="Z644" s="1">
        <f>IF(OR(TRIM(B644)="",COUNTIF(Config!$B$15:$B$19,B644)&gt;0),1,0)+IF(OR(TRIM(C644)="",COUNTIF(Config!$B$15:$B$19,C644)&gt;0),1,0)+IF(OR(TRIM(F644)="",COUNTIF(Config!$B$15:$B$19,F644)&gt;0),1,0)+IF(OR(TRIM(H644)="",COUNTIF(Config!$B$15:$B$19,H644)&gt;0),1,0)+IF(OR(TRIM(E644)="",COUNTIF(Config!$B$15:$B$19,E644)&gt;0),1,0)+IF(OR(TRIM(K644)="",COUNTIF(Config!$B$15:$B$19,K644)&gt;0),1,0)+IF(OR(TRIM(P644)="",COUNTIF(Config!$B$15:$B$19,P644)&gt;0),1,0)+IF(OR(TRIM(R644)="",COUNTIF(Config!$B$15:$B$19,R644)&gt;0),1,0)</f>
        <v>0</v>
      </c>
      <c r="AA644" s="1" cm="1">
        <f t="array" ref="AA644">SUMPRODUCT(LEN(H644)-LEN(SUBSTITUTE(H644,{"0";"1";"2";"3";"4";"5";"6";"7";"8";"9"},"")))</f>
        <v>11</v>
      </c>
      <c r="AC644" t="str">
        <f t="shared" si="72"/>
        <v/>
      </c>
      <c r="AD644">
        <f t="shared" si="73"/>
        <v>1</v>
      </c>
      <c r="AE644">
        <f t="shared" si="74"/>
        <v>1</v>
      </c>
      <c r="AF644" t="str">
        <f t="shared" si="75"/>
        <v>No</v>
      </c>
      <c r="AG644">
        <f t="shared" ca="1" si="76"/>
        <v>516</v>
      </c>
      <c r="AH644" t="str">
        <f ca="1">IF(OR(V644="",AG644=""),"Yes",IF(AG644&gt;Config!$B$41,"Yes","No"))</f>
        <v>Yes</v>
      </c>
    </row>
    <row r="645" spans="1:34" x14ac:dyDescent="0.25">
      <c r="A645" s="1" t="s">
        <v>5470</v>
      </c>
      <c r="B645" s="1" t="s">
        <v>2408</v>
      </c>
      <c r="C645" s="1" t="s">
        <v>173</v>
      </c>
      <c r="D645" s="1" t="s">
        <v>5471</v>
      </c>
      <c r="E645" s="1" t="s">
        <v>191</v>
      </c>
      <c r="F645" s="1" t="s">
        <v>5472</v>
      </c>
      <c r="G645" t="str">
        <f t="shared" si="70"/>
        <v>Valid</v>
      </c>
      <c r="H645" s="1" t="s">
        <v>5473</v>
      </c>
      <c r="I645" t="str" cm="1">
        <f t="array" ref="I645">IF(OR(TRIM(H645)="",ISNUMBER(SEARCH("#",H645)),AA645&lt;Config!$B$8,SUMPRODUCT(--ISNUMBER(SEARCH({"a";"b";"c";"d";"e";"f";"g";"h";"i";"j";"k";"l";"m";"n";"o";"p";"q";"r";"s";"t";"u";"v";"w";"x";"y";"z"},H645)))&gt;0),"Invalid","Valid")</f>
        <v>Valid</v>
      </c>
      <c r="J645" s="1" t="s">
        <v>5474</v>
      </c>
      <c r="K645" s="1" t="s">
        <v>425</v>
      </c>
      <c r="L645" s="1" t="s">
        <v>84</v>
      </c>
      <c r="M645" s="1" t="s">
        <v>251</v>
      </c>
      <c r="N645" s="1" t="s">
        <v>148</v>
      </c>
      <c r="O645" s="1" t="s">
        <v>69</v>
      </c>
      <c r="P645" t="s">
        <v>87</v>
      </c>
      <c r="Q645" s="1" t="s">
        <v>438</v>
      </c>
      <c r="R645" s="1" t="s">
        <v>136</v>
      </c>
      <c r="S645" s="1" t="s">
        <v>5475</v>
      </c>
      <c r="T645" s="1" t="s">
        <v>5476</v>
      </c>
      <c r="U645" s="1" t="s">
        <v>4967</v>
      </c>
      <c r="V645" s="1" t="s">
        <v>1795</v>
      </c>
      <c r="W645" s="1" t="s">
        <v>202</v>
      </c>
      <c r="X645" t="str">
        <f t="shared" si="71"/>
        <v>Complete</v>
      </c>
      <c r="Y645">
        <f>MAX(0,100-IF(G645="Invalid",Config!$B$5,0)-IF(I645="Invalid",Config!$B$6,0)-IF(X645="Incomplete",Config!$B$7,0)-IF(AF645="Yes",Config!$B$37,0))</f>
        <v>100</v>
      </c>
      <c r="Z645" s="1">
        <f>IF(OR(TRIM(B645)="",COUNTIF(Config!$B$15:$B$19,B645)&gt;0),1,0)+IF(OR(TRIM(C645)="",COUNTIF(Config!$B$15:$B$19,C645)&gt;0),1,0)+IF(OR(TRIM(F645)="",COUNTIF(Config!$B$15:$B$19,F645)&gt;0),1,0)+IF(OR(TRIM(H645)="",COUNTIF(Config!$B$15:$B$19,H645)&gt;0),1,0)+IF(OR(TRIM(E645)="",COUNTIF(Config!$B$15:$B$19,E645)&gt;0),1,0)+IF(OR(TRIM(K645)="",COUNTIF(Config!$B$15:$B$19,K645)&gt;0),1,0)+IF(OR(TRIM(P645)="",COUNTIF(Config!$B$15:$B$19,P645)&gt;0),1,0)+IF(OR(TRIM(R645)="",COUNTIF(Config!$B$15:$B$19,R645)&gt;0),1,0)</f>
        <v>0</v>
      </c>
      <c r="AA645" s="1" cm="1">
        <f t="array" ref="AA645">SUMPRODUCT(LEN(H645)-LEN(SUBSTITUTE(H645,{"0";"1";"2";"3";"4";"5";"6";"7";"8";"9"},"")))</f>
        <v>11</v>
      </c>
      <c r="AC645" t="str">
        <f t="shared" si="72"/>
        <v/>
      </c>
      <c r="AD645">
        <f t="shared" si="73"/>
        <v>1</v>
      </c>
      <c r="AE645">
        <f t="shared" si="74"/>
        <v>1</v>
      </c>
      <c r="AF645" t="str">
        <f t="shared" si="75"/>
        <v>No</v>
      </c>
      <c r="AG645">
        <f t="shared" ca="1" si="76"/>
        <v>223</v>
      </c>
      <c r="AH645" t="str">
        <f ca="1">IF(OR(V645="",AG645=""),"Yes",IF(AG645&gt;Config!$B$41,"Yes","No"))</f>
        <v>No</v>
      </c>
    </row>
    <row r="646" spans="1:34" x14ac:dyDescent="0.25">
      <c r="A646" s="1" t="s">
        <v>5477</v>
      </c>
      <c r="B646" s="1" t="s">
        <v>96</v>
      </c>
      <c r="C646" s="1" t="s">
        <v>296</v>
      </c>
      <c r="D646" s="1" t="s">
        <v>5478</v>
      </c>
      <c r="E646" s="1" t="s">
        <v>33927</v>
      </c>
      <c r="F646" s="1" t="s">
        <v>5479</v>
      </c>
      <c r="G646" t="str">
        <f t="shared" si="70"/>
        <v>Valid</v>
      </c>
      <c r="H646" s="1" t="s">
        <v>5480</v>
      </c>
      <c r="I646" t="str" cm="1">
        <f t="array" ref="I646">IF(OR(TRIM(H646)="",ISNUMBER(SEARCH("#",H646)),AA646&lt;Config!$B$8,SUMPRODUCT(--ISNUMBER(SEARCH({"a";"b";"c";"d";"e";"f";"g";"h";"i";"j";"k";"l";"m";"n";"o";"p";"q";"r";"s";"t";"u";"v";"w";"x";"y";"z"},H646)))&gt;0),"Invalid","Valid")</f>
        <v>Valid</v>
      </c>
      <c r="J646" s="1" t="s">
        <v>5481</v>
      </c>
      <c r="K646" s="1" t="s">
        <v>83</v>
      </c>
      <c r="L646" s="1" t="s">
        <v>29</v>
      </c>
      <c r="M646" s="1" t="s">
        <v>85</v>
      </c>
      <c r="N646" s="1" t="s">
        <v>224</v>
      </c>
      <c r="O646" s="1" t="s">
        <v>69</v>
      </c>
      <c r="P646" t="s">
        <v>518</v>
      </c>
      <c r="Q646" s="1" t="s">
        <v>88</v>
      </c>
      <c r="R646" s="1" t="s">
        <v>379</v>
      </c>
      <c r="S646" s="1" t="s">
        <v>5482</v>
      </c>
      <c r="T646" s="1" t="s">
        <v>5483</v>
      </c>
      <c r="U646" s="1" t="s">
        <v>3903</v>
      </c>
      <c r="V646" s="1" t="s">
        <v>140</v>
      </c>
      <c r="W646" s="1" t="s">
        <v>75</v>
      </c>
      <c r="X646" t="str">
        <f t="shared" si="71"/>
        <v>Complete</v>
      </c>
      <c r="Y646">
        <f>MAX(0,100-IF(G646="Invalid",Config!$B$5,0)-IF(I646="Invalid",Config!$B$6,0)-IF(X646="Incomplete",Config!$B$7,0)-IF(AF646="Yes",Config!$B$37,0))</f>
        <v>100</v>
      </c>
      <c r="Z646" s="1">
        <f>IF(OR(TRIM(B646)="",COUNTIF(Config!$B$15:$B$19,B646)&gt;0),1,0)+IF(OR(TRIM(C646)="",COUNTIF(Config!$B$15:$B$19,C646)&gt;0),1,0)+IF(OR(TRIM(F646)="",COUNTIF(Config!$B$15:$B$19,F646)&gt;0),1,0)+IF(OR(TRIM(H646)="",COUNTIF(Config!$B$15:$B$19,H646)&gt;0),1,0)+IF(OR(TRIM(E646)="",COUNTIF(Config!$B$15:$B$19,E646)&gt;0),1,0)+IF(OR(TRIM(K646)="",COUNTIF(Config!$B$15:$B$19,K646)&gt;0),1,0)+IF(OR(TRIM(P646)="",COUNTIF(Config!$B$15:$B$19,P646)&gt;0),1,0)+IF(OR(TRIM(R646)="",COUNTIF(Config!$B$15:$B$19,R646)&gt;0),1,0)</f>
        <v>0</v>
      </c>
      <c r="AA646" s="1" cm="1">
        <f t="array" ref="AA646">SUMPRODUCT(LEN(H646)-LEN(SUBSTITUTE(H646,{"0";"1";"2";"3";"4";"5";"6";"7";"8";"9"},"")))</f>
        <v>11</v>
      </c>
      <c r="AC646" t="str">
        <f t="shared" si="72"/>
        <v/>
      </c>
      <c r="AD646">
        <f t="shared" si="73"/>
        <v>1</v>
      </c>
      <c r="AE646">
        <f t="shared" si="74"/>
        <v>1</v>
      </c>
      <c r="AF646" t="str">
        <f t="shared" si="75"/>
        <v>No</v>
      </c>
      <c r="AG646">
        <f t="shared" ca="1" si="76"/>
        <v>37</v>
      </c>
      <c r="AH646" t="str">
        <f ca="1">IF(OR(V646="",AG646=""),"Yes",IF(AG646&gt;Config!$B$41,"Yes","No"))</f>
        <v>No</v>
      </c>
    </row>
    <row r="647" spans="1:34" x14ac:dyDescent="0.25">
      <c r="A647" s="1" t="s">
        <v>5484</v>
      </c>
      <c r="B647" s="1" t="s">
        <v>1157</v>
      </c>
      <c r="C647" s="1" t="s">
        <v>1496</v>
      </c>
      <c r="D647" s="1" t="s">
        <v>5485</v>
      </c>
      <c r="E647" s="1" t="s">
        <v>34218</v>
      </c>
      <c r="F647" s="1" t="s">
        <v>5486</v>
      </c>
      <c r="G647" t="str">
        <f t="shared" si="70"/>
        <v>Valid</v>
      </c>
      <c r="H647" s="1" t="s">
        <v>5487</v>
      </c>
      <c r="I647" t="str" cm="1">
        <f t="array" ref="I647">IF(OR(TRIM(H647)="",ISNUMBER(SEARCH("#",H647)),AA647&lt;Config!$B$8,SUMPRODUCT(--ISNUMBER(SEARCH({"a";"b";"c";"d";"e";"f";"g";"h";"i";"j";"k";"l";"m";"n";"o";"p";"q";"r";"s";"t";"u";"v";"w";"x";"y";"z"},H647)))&gt;0),"Invalid","Valid")</f>
        <v>Valid</v>
      </c>
      <c r="J647" s="1" t="s">
        <v>5488</v>
      </c>
      <c r="K647" s="1" t="s">
        <v>48</v>
      </c>
      <c r="L647" s="1" t="s">
        <v>164</v>
      </c>
      <c r="M647" s="1" t="s">
        <v>85</v>
      </c>
      <c r="N647" s="1" t="s">
        <v>252</v>
      </c>
      <c r="O647" s="1" t="s">
        <v>69</v>
      </c>
      <c r="P647" t="s">
        <v>344</v>
      </c>
      <c r="Q647" s="1" t="s">
        <v>345</v>
      </c>
      <c r="R647" s="1" t="s">
        <v>346</v>
      </c>
      <c r="S647" s="1" t="s">
        <v>5489</v>
      </c>
      <c r="T647" s="1" t="s">
        <v>5490</v>
      </c>
      <c r="U647" s="1" t="s">
        <v>4851</v>
      </c>
      <c r="V647" s="1" t="s">
        <v>1145</v>
      </c>
      <c r="W647" s="1" t="s">
        <v>75</v>
      </c>
      <c r="X647" t="str">
        <f t="shared" si="71"/>
        <v>Complete</v>
      </c>
      <c r="Y647">
        <f>MAX(0,100-IF(G647="Invalid",Config!$B$5,0)-IF(I647="Invalid",Config!$B$6,0)-IF(X647="Incomplete",Config!$B$7,0)-IF(AF647="Yes",Config!$B$37,0))</f>
        <v>100</v>
      </c>
      <c r="Z647" s="1">
        <f>IF(OR(TRIM(B647)="",COUNTIF(Config!$B$15:$B$19,B647)&gt;0),1,0)+IF(OR(TRIM(C647)="",COUNTIF(Config!$B$15:$B$19,C647)&gt;0),1,0)+IF(OR(TRIM(F647)="",COUNTIF(Config!$B$15:$B$19,F647)&gt;0),1,0)+IF(OR(TRIM(H647)="",COUNTIF(Config!$B$15:$B$19,H647)&gt;0),1,0)+IF(OR(TRIM(E647)="",COUNTIF(Config!$B$15:$B$19,E647)&gt;0),1,0)+IF(OR(TRIM(K647)="",COUNTIF(Config!$B$15:$B$19,K647)&gt;0),1,0)+IF(OR(TRIM(P647)="",COUNTIF(Config!$B$15:$B$19,P647)&gt;0),1,0)+IF(OR(TRIM(R647)="",COUNTIF(Config!$B$15:$B$19,R647)&gt;0),1,0)</f>
        <v>0</v>
      </c>
      <c r="AA647" s="1" cm="1">
        <f t="array" ref="AA647">SUMPRODUCT(LEN(H647)-LEN(SUBSTITUTE(H647,{"0";"1";"2";"3";"4";"5";"6";"7";"8";"9"},"")))</f>
        <v>10</v>
      </c>
      <c r="AC647" t="str">
        <f t="shared" si="72"/>
        <v/>
      </c>
      <c r="AD647">
        <f t="shared" si="73"/>
        <v>1</v>
      </c>
      <c r="AE647">
        <f t="shared" si="74"/>
        <v>1</v>
      </c>
      <c r="AF647" t="str">
        <f t="shared" si="75"/>
        <v>No</v>
      </c>
      <c r="AG647">
        <f t="shared" ca="1" si="76"/>
        <v>37</v>
      </c>
      <c r="AH647" t="str">
        <f ca="1">IF(OR(V647="",AG647=""),"Yes",IF(AG647&gt;Config!$B$41,"Yes","No"))</f>
        <v>No</v>
      </c>
    </row>
    <row r="648" spans="1:34" x14ac:dyDescent="0.25">
      <c r="A648" s="1" t="s">
        <v>5491</v>
      </c>
      <c r="B648" s="1" t="s">
        <v>33815</v>
      </c>
      <c r="C648" s="1" t="s">
        <v>445</v>
      </c>
      <c r="D648" s="1" t="s">
        <v>445</v>
      </c>
      <c r="E648" s="1" t="s">
        <v>33907</v>
      </c>
      <c r="F648" s="1" t="s">
        <v>5492</v>
      </c>
      <c r="G648" t="str">
        <f t="shared" si="70"/>
        <v>Valid</v>
      </c>
      <c r="H648" s="1" t="s">
        <v>5493</v>
      </c>
      <c r="I648" t="str" cm="1">
        <f t="array" ref="I648">IF(OR(TRIM(H648)="",ISNUMBER(SEARCH("#",H648)),AA648&lt;Config!$B$8,SUMPRODUCT(--ISNUMBER(SEARCH({"a";"b";"c";"d";"e";"f";"g";"h";"i";"j";"k";"l";"m";"n";"o";"p";"q";"r";"s";"t";"u";"v";"w";"x";"y";"z"},H648)))&gt;0),"Invalid","Valid")</f>
        <v>Valid</v>
      </c>
      <c r="J648" s="1" t="s">
        <v>5494</v>
      </c>
      <c r="K648" s="1" t="s">
        <v>117</v>
      </c>
      <c r="L648" s="1" t="s">
        <v>265</v>
      </c>
      <c r="M648" s="1" t="s">
        <v>343</v>
      </c>
      <c r="N648" s="1" t="s">
        <v>252</v>
      </c>
      <c r="O648" s="1" t="s">
        <v>52</v>
      </c>
      <c r="P648" t="s">
        <v>104</v>
      </c>
      <c r="Q648" s="1" t="s">
        <v>732</v>
      </c>
      <c r="R648" s="1" t="s">
        <v>105</v>
      </c>
      <c r="S648" s="1" t="s">
        <v>5495</v>
      </c>
      <c r="T648" s="1" t="s">
        <v>5496</v>
      </c>
      <c r="U648" s="1" t="s">
        <v>5497</v>
      </c>
      <c r="V648" s="1" t="s">
        <v>5498</v>
      </c>
      <c r="W648" s="1" t="s">
        <v>186</v>
      </c>
      <c r="X648" t="str">
        <f t="shared" si="71"/>
        <v>Incomplete</v>
      </c>
      <c r="Y648">
        <f>MAX(0,100-IF(G648="Invalid",Config!$B$5,0)-IF(I648="Invalid",Config!$B$6,0)-IF(X648="Incomplete",Config!$B$7,0)-IF(AF648="Yes",Config!$B$37,0))</f>
        <v>60</v>
      </c>
      <c r="Z648" s="1">
        <f>IF(OR(TRIM(B648)="",COUNTIF(Config!$B$15:$B$19,B648)&gt;0),1,0)+IF(OR(TRIM(C648)="",COUNTIF(Config!$B$15:$B$19,C648)&gt;0),1,0)+IF(OR(TRIM(F648)="",COUNTIF(Config!$B$15:$B$19,F648)&gt;0),1,0)+IF(OR(TRIM(H648)="",COUNTIF(Config!$B$15:$B$19,H648)&gt;0),1,0)+IF(OR(TRIM(E648)="",COUNTIF(Config!$B$15:$B$19,E648)&gt;0),1,0)+IF(OR(TRIM(K648)="",COUNTIF(Config!$B$15:$B$19,K648)&gt;0),1,0)+IF(OR(TRIM(P648)="",COUNTIF(Config!$B$15:$B$19,P648)&gt;0),1,0)+IF(OR(TRIM(R648)="",COUNTIF(Config!$B$15:$B$19,R648)&gt;0),1,0)</f>
        <v>1</v>
      </c>
      <c r="AA648" s="1" cm="1">
        <f t="array" ref="AA648">SUMPRODUCT(LEN(H648)-LEN(SUBSTITUTE(H648,{"0";"1";"2";"3";"4";"5";"6";"7";"8";"9"},"")))</f>
        <v>11</v>
      </c>
      <c r="AC648" t="str">
        <f t="shared" si="72"/>
        <v>Incomplete Profile</v>
      </c>
      <c r="AD648">
        <f t="shared" si="73"/>
        <v>1</v>
      </c>
      <c r="AE648">
        <f t="shared" si="74"/>
        <v>1</v>
      </c>
      <c r="AF648" t="str">
        <f t="shared" si="75"/>
        <v>No</v>
      </c>
      <c r="AG648">
        <f t="shared" ca="1" si="76"/>
        <v>327</v>
      </c>
      <c r="AH648" t="str">
        <f ca="1">IF(OR(V648="",AG648=""),"Yes",IF(AG648&gt;Config!$B$41,"Yes","No"))</f>
        <v>No</v>
      </c>
    </row>
    <row r="649" spans="1:34" x14ac:dyDescent="0.25">
      <c r="A649" s="1" t="s">
        <v>5499</v>
      </c>
      <c r="B649" s="1" t="s">
        <v>1833</v>
      </c>
      <c r="C649" s="1" t="s">
        <v>946</v>
      </c>
      <c r="D649" s="1" t="s">
        <v>5500</v>
      </c>
      <c r="E649" s="1" t="s">
        <v>34184</v>
      </c>
      <c r="F649" s="1" t="s">
        <v>5501</v>
      </c>
      <c r="G649" t="str">
        <f t="shared" si="70"/>
        <v>Valid</v>
      </c>
      <c r="H649" s="1" t="s">
        <v>5502</v>
      </c>
      <c r="I649" t="str" cm="1">
        <f t="array" ref="I649">IF(OR(TRIM(H649)="",ISNUMBER(SEARCH("#",H649)),AA649&lt;Config!$B$8,SUMPRODUCT(--ISNUMBER(SEARCH({"a";"b";"c";"d";"e";"f";"g";"h";"i";"j";"k";"l";"m";"n";"o";"p";"q";"r";"s";"t";"u";"v";"w";"x";"y";"z"},H649)))&gt;0),"Invalid","Valid")</f>
        <v>Valid</v>
      </c>
      <c r="J649" s="1" t="s">
        <v>5503</v>
      </c>
      <c r="K649" s="1" t="s">
        <v>163</v>
      </c>
      <c r="L649" s="1" t="s">
        <v>164</v>
      </c>
      <c r="M649" s="1" t="s">
        <v>33827</v>
      </c>
      <c r="N649" s="1" t="s">
        <v>211</v>
      </c>
      <c r="O649" s="1" t="s">
        <v>180</v>
      </c>
      <c r="P649" t="s">
        <v>236</v>
      </c>
      <c r="Q649" s="1" t="s">
        <v>253</v>
      </c>
      <c r="R649" s="1" t="s">
        <v>237</v>
      </c>
      <c r="S649" s="1" t="s">
        <v>5504</v>
      </c>
      <c r="T649" s="1" t="s">
        <v>5505</v>
      </c>
      <c r="U649" s="1" t="s">
        <v>5193</v>
      </c>
      <c r="V649" s="1" t="s">
        <v>1050</v>
      </c>
      <c r="W649" s="1" t="s">
        <v>75</v>
      </c>
      <c r="X649" t="str">
        <f t="shared" si="71"/>
        <v>Complete</v>
      </c>
      <c r="Y649">
        <f>MAX(0,100-IF(G649="Invalid",Config!$B$5,0)-IF(I649="Invalid",Config!$B$6,0)-IF(X649="Incomplete",Config!$B$7,0)-IF(AF649="Yes",Config!$B$37,0))</f>
        <v>100</v>
      </c>
      <c r="Z649" s="1">
        <f>IF(OR(TRIM(B649)="",COUNTIF(Config!$B$15:$B$19,B649)&gt;0),1,0)+IF(OR(TRIM(C649)="",COUNTIF(Config!$B$15:$B$19,C649)&gt;0),1,0)+IF(OR(TRIM(F649)="",COUNTIF(Config!$B$15:$B$19,F649)&gt;0),1,0)+IF(OR(TRIM(H649)="",COUNTIF(Config!$B$15:$B$19,H649)&gt;0),1,0)+IF(OR(TRIM(E649)="",COUNTIF(Config!$B$15:$B$19,E649)&gt;0),1,0)+IF(OR(TRIM(K649)="",COUNTIF(Config!$B$15:$B$19,K649)&gt;0),1,0)+IF(OR(TRIM(P649)="",COUNTIF(Config!$B$15:$B$19,P649)&gt;0),1,0)+IF(OR(TRIM(R649)="",COUNTIF(Config!$B$15:$B$19,R649)&gt;0),1,0)</f>
        <v>0</v>
      </c>
      <c r="AA649" s="1" cm="1">
        <f t="array" ref="AA649">SUMPRODUCT(LEN(H649)-LEN(SUBSTITUTE(H649,{"0";"1";"2";"3";"4";"5";"6";"7";"8";"9"},"")))</f>
        <v>12</v>
      </c>
      <c r="AC649" t="str">
        <f t="shared" si="72"/>
        <v/>
      </c>
      <c r="AD649">
        <f t="shared" si="73"/>
        <v>1</v>
      </c>
      <c r="AE649">
        <f t="shared" si="74"/>
        <v>1</v>
      </c>
      <c r="AF649" t="str">
        <f t="shared" si="75"/>
        <v>No</v>
      </c>
      <c r="AG649">
        <f t="shared" ca="1" si="76"/>
        <v>37</v>
      </c>
      <c r="AH649" t="str">
        <f ca="1">IF(OR(V649="",AG649=""),"Yes",IF(AG649&gt;Config!$B$41,"Yes","No"))</f>
        <v>No</v>
      </c>
    </row>
    <row r="650" spans="1:34" x14ac:dyDescent="0.25">
      <c r="A650" s="1" t="s">
        <v>5506</v>
      </c>
      <c r="B650" s="1" t="s">
        <v>1957</v>
      </c>
      <c r="C650" s="1" t="s">
        <v>33815</v>
      </c>
      <c r="D650" s="1" t="s">
        <v>1957</v>
      </c>
      <c r="E650" s="1" t="s">
        <v>34219</v>
      </c>
      <c r="F650" s="1" t="s">
        <v>5507</v>
      </c>
      <c r="G650" t="str">
        <f t="shared" si="70"/>
        <v>Valid</v>
      </c>
      <c r="H650" s="1" t="s">
        <v>5508</v>
      </c>
      <c r="I650" t="str" cm="1">
        <f t="array" ref="I650">IF(OR(TRIM(H650)="",ISNUMBER(SEARCH("#",H650)),AA650&lt;Config!$B$8,SUMPRODUCT(--ISNUMBER(SEARCH({"a";"b";"c";"d";"e";"f";"g";"h";"i";"j";"k";"l";"m";"n";"o";"p";"q";"r";"s";"t";"u";"v";"w";"x";"y";"z"},H650)))&gt;0),"Invalid","Valid")</f>
        <v>Valid</v>
      </c>
      <c r="J650" s="1" t="s">
        <v>5509</v>
      </c>
      <c r="K650" s="1" t="s">
        <v>866</v>
      </c>
      <c r="L650" s="1" t="s">
        <v>265</v>
      </c>
      <c r="M650" s="1" t="s">
        <v>85</v>
      </c>
      <c r="N650" s="1" t="s">
        <v>51</v>
      </c>
      <c r="O650" s="1" t="s">
        <v>180</v>
      </c>
      <c r="P650" t="s">
        <v>53</v>
      </c>
      <c r="Q650" s="1" t="s">
        <v>54</v>
      </c>
      <c r="R650" s="1" t="s">
        <v>197</v>
      </c>
      <c r="S650" s="1" t="s">
        <v>5510</v>
      </c>
      <c r="T650" s="1" t="s">
        <v>5511</v>
      </c>
      <c r="U650" s="1" t="s">
        <v>38</v>
      </c>
      <c r="V650" s="1" t="s">
        <v>5512</v>
      </c>
      <c r="W650" s="1" t="s">
        <v>141</v>
      </c>
      <c r="X650" t="str">
        <f t="shared" si="71"/>
        <v>Incomplete</v>
      </c>
      <c r="Y650">
        <f>MAX(0,100-IF(G650="Invalid",Config!$B$5,0)-IF(I650="Invalid",Config!$B$6,0)-IF(X650="Incomplete",Config!$B$7,0)-IF(AF650="Yes",Config!$B$37,0))</f>
        <v>60</v>
      </c>
      <c r="Z650" s="1">
        <f>IF(OR(TRIM(B650)="",COUNTIF(Config!$B$15:$B$19,B650)&gt;0),1,0)+IF(OR(TRIM(C650)="",COUNTIF(Config!$B$15:$B$19,C650)&gt;0),1,0)+IF(OR(TRIM(F650)="",COUNTIF(Config!$B$15:$B$19,F650)&gt;0),1,0)+IF(OR(TRIM(H650)="",COUNTIF(Config!$B$15:$B$19,H650)&gt;0),1,0)+IF(OR(TRIM(E650)="",COUNTIF(Config!$B$15:$B$19,E650)&gt;0),1,0)+IF(OR(TRIM(K650)="",COUNTIF(Config!$B$15:$B$19,K650)&gt;0),1,0)+IF(OR(TRIM(P650)="",COUNTIF(Config!$B$15:$B$19,P650)&gt;0),1,0)+IF(OR(TRIM(R650)="",COUNTIF(Config!$B$15:$B$19,R650)&gt;0),1,0)</f>
        <v>1</v>
      </c>
      <c r="AA650" s="1" cm="1">
        <f t="array" ref="AA650">SUMPRODUCT(LEN(H650)-LEN(SUBSTITUTE(H650,{"0";"1";"2";"3";"4";"5";"6";"7";"8";"9"},"")))</f>
        <v>10</v>
      </c>
      <c r="AC650" t="str">
        <f t="shared" si="72"/>
        <v>Incomplete Profile</v>
      </c>
      <c r="AD650">
        <f t="shared" si="73"/>
        <v>1</v>
      </c>
      <c r="AE650">
        <f t="shared" si="74"/>
        <v>1</v>
      </c>
      <c r="AF650" t="str">
        <f t="shared" si="75"/>
        <v>No</v>
      </c>
      <c r="AG650">
        <f t="shared" ca="1" si="76"/>
        <v>311</v>
      </c>
      <c r="AH650" t="str">
        <f ca="1">IF(OR(V650="",AG650=""),"Yes",IF(AG650&gt;Config!$B$41,"Yes","No"))</f>
        <v>No</v>
      </c>
    </row>
    <row r="651" spans="1:34" x14ac:dyDescent="0.25">
      <c r="A651" s="1" t="s">
        <v>5513</v>
      </c>
      <c r="B651" s="1" t="s">
        <v>1175</v>
      </c>
      <c r="C651" s="1" t="s">
        <v>230</v>
      </c>
      <c r="D651" s="1" t="s">
        <v>34177</v>
      </c>
      <c r="E651" s="1" t="s">
        <v>34220</v>
      </c>
      <c r="F651" s="1" t="s">
        <v>5514</v>
      </c>
      <c r="G651" t="str">
        <f t="shared" si="70"/>
        <v>Valid</v>
      </c>
      <c r="H651" s="1" t="s">
        <v>5515</v>
      </c>
      <c r="I651" t="str" cm="1">
        <f t="array" ref="I651">IF(OR(TRIM(H651)="",ISNUMBER(SEARCH("#",H651)),AA651&lt;Config!$B$8,SUMPRODUCT(--ISNUMBER(SEARCH({"a";"b";"c";"d";"e";"f";"g";"h";"i";"j";"k";"l";"m";"n";"o";"p";"q";"r";"s";"t";"u";"v";"w";"x";"y";"z"},H651)))&gt;0),"Invalid","Valid")</f>
        <v>Valid</v>
      </c>
      <c r="J651" s="1" t="s">
        <v>5516</v>
      </c>
      <c r="K651" s="1" t="s">
        <v>250</v>
      </c>
      <c r="L651" s="1" t="s">
        <v>49</v>
      </c>
      <c r="M651" s="1" t="s">
        <v>391</v>
      </c>
      <c r="N651" s="1" t="s">
        <v>437</v>
      </c>
      <c r="O651" s="1" t="s">
        <v>180</v>
      </c>
      <c r="P651" t="s">
        <v>236</v>
      </c>
      <c r="Q651" s="1" t="s">
        <v>254</v>
      </c>
      <c r="R651" s="1" t="s">
        <v>237</v>
      </c>
      <c r="S651" s="1" t="s">
        <v>5517</v>
      </c>
      <c r="T651" s="1" t="s">
        <v>5518</v>
      </c>
      <c r="U651" s="1" t="s">
        <v>3694</v>
      </c>
      <c r="V651" s="1" t="s">
        <v>1050</v>
      </c>
      <c r="W651" s="1" t="s">
        <v>75</v>
      </c>
      <c r="X651" t="str">
        <f t="shared" si="71"/>
        <v>Complete</v>
      </c>
      <c r="Y651">
        <f>MAX(0,100-IF(G651="Invalid",Config!$B$5,0)-IF(I651="Invalid",Config!$B$6,0)-IF(X651="Incomplete",Config!$B$7,0)-IF(AF651="Yes",Config!$B$37,0))</f>
        <v>100</v>
      </c>
      <c r="Z651" s="1">
        <f>IF(OR(TRIM(B651)="",COUNTIF(Config!$B$15:$B$19,B651)&gt;0),1,0)+IF(OR(TRIM(C651)="",COUNTIF(Config!$B$15:$B$19,C651)&gt;0),1,0)+IF(OR(TRIM(F651)="",COUNTIF(Config!$B$15:$B$19,F651)&gt;0),1,0)+IF(OR(TRIM(H651)="",COUNTIF(Config!$B$15:$B$19,H651)&gt;0),1,0)+IF(OR(TRIM(E651)="",COUNTIF(Config!$B$15:$B$19,E651)&gt;0),1,0)+IF(OR(TRIM(K651)="",COUNTIF(Config!$B$15:$B$19,K651)&gt;0),1,0)+IF(OR(TRIM(P651)="",COUNTIF(Config!$B$15:$B$19,P651)&gt;0),1,0)+IF(OR(TRIM(R651)="",COUNTIF(Config!$B$15:$B$19,R651)&gt;0),1,0)</f>
        <v>0</v>
      </c>
      <c r="AA651" s="1" cm="1">
        <f t="array" ref="AA651">SUMPRODUCT(LEN(H651)-LEN(SUBSTITUTE(H651,{"0";"1";"2";"3";"4";"5";"6";"7";"8";"9"},"")))</f>
        <v>12</v>
      </c>
      <c r="AC651" t="str">
        <f t="shared" si="72"/>
        <v/>
      </c>
      <c r="AD651">
        <f t="shared" si="73"/>
        <v>1</v>
      </c>
      <c r="AE651">
        <f t="shared" si="74"/>
        <v>1</v>
      </c>
      <c r="AF651" t="str">
        <f t="shared" si="75"/>
        <v>No</v>
      </c>
      <c r="AG651">
        <f t="shared" ca="1" si="76"/>
        <v>37</v>
      </c>
      <c r="AH651" t="str">
        <f ca="1">IF(OR(V651="",AG651=""),"Yes",IF(AG651&gt;Config!$B$41,"Yes","No"))</f>
        <v>No</v>
      </c>
    </row>
    <row r="652" spans="1:34" x14ac:dyDescent="0.25">
      <c r="A652" s="1" t="s">
        <v>5519</v>
      </c>
      <c r="B652" s="1" t="s">
        <v>2085</v>
      </c>
      <c r="C652" s="1" t="s">
        <v>1441</v>
      </c>
      <c r="D652" s="1" t="s">
        <v>5520</v>
      </c>
      <c r="E652" s="1" t="s">
        <v>33963</v>
      </c>
      <c r="F652" s="1" t="s">
        <v>5521</v>
      </c>
      <c r="G652" t="str">
        <f t="shared" si="70"/>
        <v>Valid</v>
      </c>
      <c r="H652" s="1" t="s">
        <v>5522</v>
      </c>
      <c r="I652" t="str" cm="1">
        <f t="array" ref="I652">IF(OR(TRIM(H652)="",ISNUMBER(SEARCH("#",H652)),AA652&lt;Config!$B$8,SUMPRODUCT(--ISNUMBER(SEARCH({"a";"b";"c";"d";"e";"f";"g";"h";"i";"j";"k";"l";"m";"n";"o";"p";"q";"r";"s";"t";"u";"v";"w";"x";"y";"z"},H652)))&gt;0),"Invalid","Valid")</f>
        <v>Valid</v>
      </c>
      <c r="J652" s="1" t="s">
        <v>5523</v>
      </c>
      <c r="K652" s="1" t="s">
        <v>28</v>
      </c>
      <c r="L652" s="1" t="s">
        <v>134</v>
      </c>
      <c r="M652" s="1" t="s">
        <v>165</v>
      </c>
      <c r="N652" s="1" t="s">
        <v>31</v>
      </c>
      <c r="O652" s="1" t="s">
        <v>69</v>
      </c>
      <c r="P652" t="s">
        <v>53</v>
      </c>
      <c r="Q652" s="1" t="s">
        <v>55</v>
      </c>
      <c r="R652" s="1" t="s">
        <v>150</v>
      </c>
      <c r="S652" s="1" t="s">
        <v>5524</v>
      </c>
      <c r="T652" s="1" t="s">
        <v>5525</v>
      </c>
      <c r="U652" s="1" t="s">
        <v>4457</v>
      </c>
      <c r="V652" s="1" t="s">
        <v>5526</v>
      </c>
      <c r="W652" s="1" t="s">
        <v>40</v>
      </c>
      <c r="X652" t="str">
        <f t="shared" si="71"/>
        <v>Complete</v>
      </c>
      <c r="Y652">
        <f>MAX(0,100-IF(G652="Invalid",Config!$B$5,0)-IF(I652="Invalid",Config!$B$6,0)-IF(X652="Incomplete",Config!$B$7,0)-IF(AF652="Yes",Config!$B$37,0))</f>
        <v>100</v>
      </c>
      <c r="Z652" s="1">
        <f>IF(OR(TRIM(B652)="",COUNTIF(Config!$B$15:$B$19,B652)&gt;0),1,0)+IF(OR(TRIM(C652)="",COUNTIF(Config!$B$15:$B$19,C652)&gt;0),1,0)+IF(OR(TRIM(F652)="",COUNTIF(Config!$B$15:$B$19,F652)&gt;0),1,0)+IF(OR(TRIM(H652)="",COUNTIF(Config!$B$15:$B$19,H652)&gt;0),1,0)+IF(OR(TRIM(E652)="",COUNTIF(Config!$B$15:$B$19,E652)&gt;0),1,0)+IF(OR(TRIM(K652)="",COUNTIF(Config!$B$15:$B$19,K652)&gt;0),1,0)+IF(OR(TRIM(P652)="",COUNTIF(Config!$B$15:$B$19,P652)&gt;0),1,0)+IF(OR(TRIM(R652)="",COUNTIF(Config!$B$15:$B$19,R652)&gt;0),1,0)</f>
        <v>0</v>
      </c>
      <c r="AA652" s="1" cm="1">
        <f t="array" ref="AA652">SUMPRODUCT(LEN(H652)-LEN(SUBSTITUTE(H652,{"0";"1";"2";"3";"4";"5";"6";"7";"8";"9"},"")))</f>
        <v>12</v>
      </c>
      <c r="AC652" t="str">
        <f t="shared" si="72"/>
        <v/>
      </c>
      <c r="AD652">
        <f t="shared" si="73"/>
        <v>1</v>
      </c>
      <c r="AE652">
        <f t="shared" si="74"/>
        <v>1</v>
      </c>
      <c r="AF652" t="str">
        <f t="shared" si="75"/>
        <v>No</v>
      </c>
      <c r="AG652">
        <f t="shared" ca="1" si="76"/>
        <v>387</v>
      </c>
      <c r="AH652" t="str">
        <f ca="1">IF(OR(V652="",AG652=""),"Yes",IF(AG652&gt;Config!$B$41,"Yes","No"))</f>
        <v>Yes</v>
      </c>
    </row>
    <row r="653" spans="1:34" x14ac:dyDescent="0.25">
      <c r="A653" s="1" t="s">
        <v>5527</v>
      </c>
      <c r="B653" s="1" t="s">
        <v>1231</v>
      </c>
      <c r="C653" s="1" t="s">
        <v>679</v>
      </c>
      <c r="D653" s="1" t="s">
        <v>1232</v>
      </c>
      <c r="E653" s="1" t="s">
        <v>34221</v>
      </c>
      <c r="F653" s="1" t="s">
        <v>5528</v>
      </c>
      <c r="G653" t="str">
        <f t="shared" si="70"/>
        <v>Valid</v>
      </c>
      <c r="H653" s="1" t="s">
        <v>5529</v>
      </c>
      <c r="I653" t="str" cm="1">
        <f t="array" ref="I653">IF(OR(TRIM(H653)="",ISNUMBER(SEARCH("#",H653)),AA653&lt;Config!$B$8,SUMPRODUCT(--ISNUMBER(SEARCH({"a";"b";"c";"d";"e";"f";"g";"h";"i";"j";"k";"l";"m";"n";"o";"p";"q";"r";"s";"t";"u";"v";"w";"x";"y";"z"},H653)))&gt;0),"Invalid","Valid")</f>
        <v>Valid</v>
      </c>
      <c r="J653" s="1" t="s">
        <v>5530</v>
      </c>
      <c r="K653" s="1" t="s">
        <v>369</v>
      </c>
      <c r="L653" s="1" t="s">
        <v>67</v>
      </c>
      <c r="M653" s="1" t="s">
        <v>33825</v>
      </c>
      <c r="N653" s="1" t="s">
        <v>224</v>
      </c>
      <c r="O653" s="1" t="s">
        <v>180</v>
      </c>
      <c r="P653" t="s">
        <v>328</v>
      </c>
      <c r="Q653" s="1" t="s">
        <v>1046</v>
      </c>
      <c r="R653" s="1" t="s">
        <v>330</v>
      </c>
      <c r="S653" s="1" t="s">
        <v>5531</v>
      </c>
      <c r="T653" s="1" t="s">
        <v>5532</v>
      </c>
      <c r="U653" s="1" t="s">
        <v>3869</v>
      </c>
      <c r="V653" s="1" t="s">
        <v>4907</v>
      </c>
      <c r="W653" s="1" t="s">
        <v>94</v>
      </c>
      <c r="X653" t="str">
        <f t="shared" si="71"/>
        <v>Complete</v>
      </c>
      <c r="Y653">
        <f>MAX(0,100-IF(G653="Invalid",Config!$B$5,0)-IF(I653="Invalid",Config!$B$6,0)-IF(X653="Incomplete",Config!$B$7,0)-IF(AF653="Yes",Config!$B$37,0))</f>
        <v>75</v>
      </c>
      <c r="Z653" s="1">
        <f>IF(OR(TRIM(B653)="",COUNTIF(Config!$B$15:$B$19,B653)&gt;0),1,0)+IF(OR(TRIM(C653)="",COUNTIF(Config!$B$15:$B$19,C653)&gt;0),1,0)+IF(OR(TRIM(F653)="",COUNTIF(Config!$B$15:$B$19,F653)&gt;0),1,0)+IF(OR(TRIM(H653)="",COUNTIF(Config!$B$15:$B$19,H653)&gt;0),1,0)+IF(OR(TRIM(E653)="",COUNTIF(Config!$B$15:$B$19,E653)&gt;0),1,0)+IF(OR(TRIM(K653)="",COUNTIF(Config!$B$15:$B$19,K653)&gt;0),1,0)+IF(OR(TRIM(P653)="",COUNTIF(Config!$B$15:$B$19,P653)&gt;0),1,0)+IF(OR(TRIM(R653)="",COUNTIF(Config!$B$15:$B$19,R653)&gt;0),1,0)</f>
        <v>0</v>
      </c>
      <c r="AA653" s="1" cm="1">
        <f t="array" ref="AA653">SUMPRODUCT(LEN(H653)-LEN(SUBSTITUTE(H653,{"0";"1";"2";"3";"4";"5";"6";"7";"8";"9"},"")))</f>
        <v>10</v>
      </c>
      <c r="AC653" t="str">
        <f t="shared" si="72"/>
        <v>Potential Duplicate</v>
      </c>
      <c r="AD653">
        <f t="shared" si="73"/>
        <v>2</v>
      </c>
      <c r="AE653">
        <f t="shared" si="74"/>
        <v>1</v>
      </c>
      <c r="AF653" t="str">
        <f t="shared" si="75"/>
        <v>Yes</v>
      </c>
      <c r="AG653">
        <f t="shared" ca="1" si="76"/>
        <v>96</v>
      </c>
      <c r="AH653" t="str">
        <f ca="1">IF(OR(V653="",AG653=""),"Yes",IF(AG653&gt;Config!$B$41,"Yes","No"))</f>
        <v>No</v>
      </c>
    </row>
    <row r="654" spans="1:34" x14ac:dyDescent="0.25">
      <c r="A654" s="1" t="s">
        <v>5533</v>
      </c>
      <c r="B654" s="1" t="s">
        <v>456</v>
      </c>
      <c r="C654" s="1" t="s">
        <v>33815</v>
      </c>
      <c r="D654" s="1" t="s">
        <v>456</v>
      </c>
      <c r="E654" s="1" t="s">
        <v>34222</v>
      </c>
      <c r="F654" s="1" t="s">
        <v>5534</v>
      </c>
      <c r="G654" t="str">
        <f t="shared" si="70"/>
        <v>Valid</v>
      </c>
      <c r="H654" s="1" t="s">
        <v>5535</v>
      </c>
      <c r="I654" t="str" cm="1">
        <f t="array" ref="I654">IF(OR(TRIM(H654)="",ISNUMBER(SEARCH("#",H654)),AA654&lt;Config!$B$8,SUMPRODUCT(--ISNUMBER(SEARCH({"a";"b";"c";"d";"e";"f";"g";"h";"i";"j";"k";"l";"m";"n";"o";"p";"q";"r";"s";"t";"u";"v";"w";"x";"y";"z"},H654)))&gt;0),"Invalid","Valid")</f>
        <v>Valid</v>
      </c>
      <c r="J654" s="1" t="s">
        <v>5536</v>
      </c>
      <c r="K654" s="1" t="s">
        <v>369</v>
      </c>
      <c r="L654" s="1" t="s">
        <v>134</v>
      </c>
      <c r="M654" s="1" t="s">
        <v>517</v>
      </c>
      <c r="N654" s="1" t="s">
        <v>86</v>
      </c>
      <c r="O654" s="1" t="s">
        <v>180</v>
      </c>
      <c r="P654" t="s">
        <v>87</v>
      </c>
      <c r="Q654" s="1" t="s">
        <v>438</v>
      </c>
      <c r="R654" s="1" t="s">
        <v>212</v>
      </c>
      <c r="S654" s="1" t="s">
        <v>5537</v>
      </c>
      <c r="T654" s="1" t="s">
        <v>5538</v>
      </c>
      <c r="U654" s="1" t="s">
        <v>5539</v>
      </c>
      <c r="V654" s="1" t="s">
        <v>2016</v>
      </c>
      <c r="W654" s="1" t="s">
        <v>75</v>
      </c>
      <c r="X654" t="str">
        <f t="shared" si="71"/>
        <v>Incomplete</v>
      </c>
      <c r="Y654">
        <f>MAX(0,100-IF(G654="Invalid",Config!$B$5,0)-IF(I654="Invalid",Config!$B$6,0)-IF(X654="Incomplete",Config!$B$7,0)-IF(AF654="Yes",Config!$B$37,0))</f>
        <v>60</v>
      </c>
      <c r="Z654" s="1">
        <f>IF(OR(TRIM(B654)="",COUNTIF(Config!$B$15:$B$19,B654)&gt;0),1,0)+IF(OR(TRIM(C654)="",COUNTIF(Config!$B$15:$B$19,C654)&gt;0),1,0)+IF(OR(TRIM(F654)="",COUNTIF(Config!$B$15:$B$19,F654)&gt;0),1,0)+IF(OR(TRIM(H654)="",COUNTIF(Config!$B$15:$B$19,H654)&gt;0),1,0)+IF(OR(TRIM(E654)="",COUNTIF(Config!$B$15:$B$19,E654)&gt;0),1,0)+IF(OR(TRIM(K654)="",COUNTIF(Config!$B$15:$B$19,K654)&gt;0),1,0)+IF(OR(TRIM(P654)="",COUNTIF(Config!$B$15:$B$19,P654)&gt;0),1,0)+IF(OR(TRIM(R654)="",COUNTIF(Config!$B$15:$B$19,R654)&gt;0),1,0)</f>
        <v>1</v>
      </c>
      <c r="AA654" s="1" cm="1">
        <f t="array" ref="AA654">SUMPRODUCT(LEN(H654)-LEN(SUBSTITUTE(H654,{"0";"1";"2";"3";"4";"5";"6";"7";"8";"9"},"")))</f>
        <v>10</v>
      </c>
      <c r="AC654" t="str">
        <f t="shared" si="72"/>
        <v>Incomplete Profile</v>
      </c>
      <c r="AD654">
        <f t="shared" si="73"/>
        <v>1</v>
      </c>
      <c r="AE654">
        <f t="shared" si="74"/>
        <v>1</v>
      </c>
      <c r="AF654" t="str">
        <f t="shared" si="75"/>
        <v>No</v>
      </c>
      <c r="AG654">
        <f t="shared" ca="1" si="76"/>
        <v>173</v>
      </c>
      <c r="AH654" t="str">
        <f ca="1">IF(OR(V654="",AG654=""),"Yes",IF(AG654&gt;Config!$B$41,"Yes","No"))</f>
        <v>No</v>
      </c>
    </row>
    <row r="655" spans="1:34" x14ac:dyDescent="0.25">
      <c r="A655" s="1" t="s">
        <v>5540</v>
      </c>
      <c r="B655" s="1" t="s">
        <v>156</v>
      </c>
      <c r="C655" s="1" t="s">
        <v>420</v>
      </c>
      <c r="D655" s="1" t="s">
        <v>476</v>
      </c>
      <c r="E655" s="1" t="s">
        <v>633</v>
      </c>
      <c r="F655" s="1" t="s">
        <v>5541</v>
      </c>
      <c r="G655" t="str">
        <f t="shared" si="70"/>
        <v>Valid</v>
      </c>
      <c r="H655" s="1" t="s">
        <v>5542</v>
      </c>
      <c r="I655" t="str" cm="1">
        <f t="array" ref="I655">IF(OR(TRIM(H655)="",ISNUMBER(SEARCH("#",H655)),AA655&lt;Config!$B$8,SUMPRODUCT(--ISNUMBER(SEARCH({"a";"b";"c";"d";"e";"f";"g";"h";"i";"j";"k";"l";"m";"n";"o";"p";"q";"r";"s";"t";"u";"v";"w";"x";"y";"z"},H655)))&gt;0),"Invalid","Valid")</f>
        <v>Valid</v>
      </c>
      <c r="J655" s="1" t="s">
        <v>5543</v>
      </c>
      <c r="K655" s="1" t="s">
        <v>210</v>
      </c>
      <c r="L655" s="1" t="s">
        <v>84</v>
      </c>
      <c r="M655" s="1" t="s">
        <v>33827</v>
      </c>
      <c r="N655" s="1" t="s">
        <v>51</v>
      </c>
      <c r="O655" s="1" t="s">
        <v>32</v>
      </c>
      <c r="P655" t="s">
        <v>53</v>
      </c>
      <c r="Q655" s="1" t="s">
        <v>181</v>
      </c>
      <c r="R655" s="1" t="s">
        <v>415</v>
      </c>
      <c r="S655" s="1" t="s">
        <v>5544</v>
      </c>
      <c r="T655" s="1" t="s">
        <v>5545</v>
      </c>
      <c r="U655" s="1" t="s">
        <v>3619</v>
      </c>
      <c r="V655" s="1" t="s">
        <v>1145</v>
      </c>
      <c r="W655" s="1" t="s">
        <v>40</v>
      </c>
      <c r="X655" t="str">
        <f t="shared" si="71"/>
        <v>Complete</v>
      </c>
      <c r="Y655">
        <f>MAX(0,100-IF(G655="Invalid",Config!$B$5,0)-IF(I655="Invalid",Config!$B$6,0)-IF(X655="Incomplete",Config!$B$7,0)-IF(AF655="Yes",Config!$B$37,0))</f>
        <v>100</v>
      </c>
      <c r="Z655" s="1">
        <f>IF(OR(TRIM(B655)="",COUNTIF(Config!$B$15:$B$19,B655)&gt;0),1,0)+IF(OR(TRIM(C655)="",COUNTIF(Config!$B$15:$B$19,C655)&gt;0),1,0)+IF(OR(TRIM(F655)="",COUNTIF(Config!$B$15:$B$19,F655)&gt;0),1,0)+IF(OR(TRIM(H655)="",COUNTIF(Config!$B$15:$B$19,H655)&gt;0),1,0)+IF(OR(TRIM(E655)="",COUNTIF(Config!$B$15:$B$19,E655)&gt;0),1,0)+IF(OR(TRIM(K655)="",COUNTIF(Config!$B$15:$B$19,K655)&gt;0),1,0)+IF(OR(TRIM(P655)="",COUNTIF(Config!$B$15:$B$19,P655)&gt;0),1,0)+IF(OR(TRIM(R655)="",COUNTIF(Config!$B$15:$B$19,R655)&gt;0),1,0)</f>
        <v>0</v>
      </c>
      <c r="AA655" s="1" cm="1">
        <f t="array" ref="AA655">SUMPRODUCT(LEN(H655)-LEN(SUBSTITUTE(H655,{"0";"1";"2";"3";"4";"5";"6";"7";"8";"9"},"")))</f>
        <v>10</v>
      </c>
      <c r="AC655" t="str">
        <f t="shared" si="72"/>
        <v/>
      </c>
      <c r="AD655">
        <f t="shared" si="73"/>
        <v>1</v>
      </c>
      <c r="AE655">
        <f t="shared" si="74"/>
        <v>1</v>
      </c>
      <c r="AF655" t="str">
        <f t="shared" si="75"/>
        <v>No</v>
      </c>
      <c r="AG655">
        <f t="shared" ca="1" si="76"/>
        <v>37</v>
      </c>
      <c r="AH655" t="str">
        <f ca="1">IF(OR(V655="",AG655=""),"Yes",IF(AG655&gt;Config!$B$41,"Yes","No"))</f>
        <v>No</v>
      </c>
    </row>
    <row r="656" spans="1:34" x14ac:dyDescent="0.25">
      <c r="A656" s="1" t="s">
        <v>5546</v>
      </c>
      <c r="B656" s="1" t="s">
        <v>2408</v>
      </c>
      <c r="C656" s="1" t="s">
        <v>828</v>
      </c>
      <c r="D656" s="1" t="s">
        <v>5547</v>
      </c>
      <c r="E656" s="1" t="s">
        <v>642</v>
      </c>
      <c r="F656" s="1" t="s">
        <v>5548</v>
      </c>
      <c r="G656" t="str">
        <f t="shared" si="70"/>
        <v>Valid</v>
      </c>
      <c r="H656" s="1" t="s">
        <v>5549</v>
      </c>
      <c r="I656" t="str" cm="1">
        <f t="array" ref="I656">IF(OR(TRIM(H656)="",ISNUMBER(SEARCH("#",H656)),AA656&lt;Config!$B$8,SUMPRODUCT(--ISNUMBER(SEARCH({"a";"b";"c";"d";"e";"f";"g";"h";"i";"j";"k";"l";"m";"n";"o";"p";"q";"r";"s";"t";"u";"v";"w";"x";"y";"z"},H656)))&gt;0),"Invalid","Valid")</f>
        <v>Valid</v>
      </c>
      <c r="J656" s="1" t="s">
        <v>5550</v>
      </c>
      <c r="K656" s="1" t="s">
        <v>287</v>
      </c>
      <c r="L656" s="1" t="s">
        <v>84</v>
      </c>
      <c r="M656" s="1" t="s">
        <v>343</v>
      </c>
      <c r="N656" s="1" t="s">
        <v>86</v>
      </c>
      <c r="O656" s="1" t="s">
        <v>196</v>
      </c>
      <c r="P656" t="s">
        <v>104</v>
      </c>
      <c r="Q656" s="1" t="s">
        <v>302</v>
      </c>
      <c r="R656" s="1" t="s">
        <v>833</v>
      </c>
      <c r="S656" s="1" t="s">
        <v>5551</v>
      </c>
      <c r="T656" s="1" t="s">
        <v>5552</v>
      </c>
      <c r="U656" s="1" t="s">
        <v>5553</v>
      </c>
      <c r="V656" s="1" t="s">
        <v>140</v>
      </c>
      <c r="W656" s="1" t="s">
        <v>75</v>
      </c>
      <c r="X656" t="str">
        <f t="shared" si="71"/>
        <v>Complete</v>
      </c>
      <c r="Y656">
        <f>MAX(0,100-IF(G656="Invalid",Config!$B$5,0)-IF(I656="Invalid",Config!$B$6,0)-IF(X656="Incomplete",Config!$B$7,0)-IF(AF656="Yes",Config!$B$37,0))</f>
        <v>100</v>
      </c>
      <c r="Z656" s="1">
        <f>IF(OR(TRIM(B656)="",COUNTIF(Config!$B$15:$B$19,B656)&gt;0),1,0)+IF(OR(TRIM(C656)="",COUNTIF(Config!$B$15:$B$19,C656)&gt;0),1,0)+IF(OR(TRIM(F656)="",COUNTIF(Config!$B$15:$B$19,F656)&gt;0),1,0)+IF(OR(TRIM(H656)="",COUNTIF(Config!$B$15:$B$19,H656)&gt;0),1,0)+IF(OR(TRIM(E656)="",COUNTIF(Config!$B$15:$B$19,E656)&gt;0),1,0)+IF(OR(TRIM(K656)="",COUNTIF(Config!$B$15:$B$19,K656)&gt;0),1,0)+IF(OR(TRIM(P656)="",COUNTIF(Config!$B$15:$B$19,P656)&gt;0),1,0)+IF(OR(TRIM(R656)="",COUNTIF(Config!$B$15:$B$19,R656)&gt;0),1,0)</f>
        <v>0</v>
      </c>
      <c r="AA656" s="1" cm="1">
        <f t="array" ref="AA656">SUMPRODUCT(LEN(H656)-LEN(SUBSTITUTE(H656,{"0";"1";"2";"3";"4";"5";"6";"7";"8";"9"},"")))</f>
        <v>11</v>
      </c>
      <c r="AC656" t="str">
        <f t="shared" si="72"/>
        <v/>
      </c>
      <c r="AD656">
        <f t="shared" si="73"/>
        <v>1</v>
      </c>
      <c r="AE656">
        <f t="shared" si="74"/>
        <v>1</v>
      </c>
      <c r="AF656" t="str">
        <f t="shared" si="75"/>
        <v>No</v>
      </c>
      <c r="AG656">
        <f t="shared" ca="1" si="76"/>
        <v>37</v>
      </c>
      <c r="AH656" t="str">
        <f ca="1">IF(OR(V656="",AG656=""),"Yes",IF(AG656&gt;Config!$B$41,"Yes","No"))</f>
        <v>No</v>
      </c>
    </row>
    <row r="657" spans="1:34" x14ac:dyDescent="0.25">
      <c r="A657" s="1" t="s">
        <v>5554</v>
      </c>
      <c r="B657" s="1" t="s">
        <v>880</v>
      </c>
      <c r="C657" s="1" t="s">
        <v>946</v>
      </c>
      <c r="D657" s="1" t="s">
        <v>5555</v>
      </c>
      <c r="E657" s="1" t="s">
        <v>34223</v>
      </c>
      <c r="F657" s="1" t="s">
        <v>5556</v>
      </c>
      <c r="G657" t="str">
        <f t="shared" si="70"/>
        <v>Valid</v>
      </c>
      <c r="H657" s="1" t="s">
        <v>5557</v>
      </c>
      <c r="I657" t="str" cm="1">
        <f t="array" ref="I657">IF(OR(TRIM(H657)="",ISNUMBER(SEARCH("#",H657)),AA657&lt;Config!$B$8,SUMPRODUCT(--ISNUMBER(SEARCH({"a";"b";"c";"d";"e";"f";"g";"h";"i";"j";"k";"l";"m";"n";"o";"p";"q";"r";"s";"t";"u";"v";"w";"x";"y";"z"},H657)))&gt;0),"Invalid","Valid")</f>
        <v>Valid</v>
      </c>
      <c r="J657" s="1" t="s">
        <v>5558</v>
      </c>
      <c r="K657" s="1" t="s">
        <v>83</v>
      </c>
      <c r="L657" s="1" t="s">
        <v>134</v>
      </c>
      <c r="M657" s="1" t="s">
        <v>103</v>
      </c>
      <c r="N657" s="1" t="s">
        <v>148</v>
      </c>
      <c r="O657" s="1" t="s">
        <v>149</v>
      </c>
      <c r="P657" t="s">
        <v>53</v>
      </c>
      <c r="Q657" s="1" t="s">
        <v>54</v>
      </c>
      <c r="R657" s="1" t="s">
        <v>197</v>
      </c>
      <c r="S657" s="1" t="s">
        <v>5559</v>
      </c>
      <c r="T657" s="1" t="s">
        <v>5560</v>
      </c>
      <c r="U657" s="1" t="s">
        <v>5561</v>
      </c>
      <c r="V657" s="1" t="s">
        <v>4153</v>
      </c>
      <c r="W657" s="1" t="s">
        <v>125</v>
      </c>
      <c r="X657" t="str">
        <f t="shared" si="71"/>
        <v>Complete</v>
      </c>
      <c r="Y657">
        <f>MAX(0,100-IF(G657="Invalid",Config!$B$5,0)-IF(I657="Invalid",Config!$B$6,0)-IF(X657="Incomplete",Config!$B$7,0)-IF(AF657="Yes",Config!$B$37,0))</f>
        <v>100</v>
      </c>
      <c r="Z657" s="1">
        <f>IF(OR(TRIM(B657)="",COUNTIF(Config!$B$15:$B$19,B657)&gt;0),1,0)+IF(OR(TRIM(C657)="",COUNTIF(Config!$B$15:$B$19,C657)&gt;0),1,0)+IF(OR(TRIM(F657)="",COUNTIF(Config!$B$15:$B$19,F657)&gt;0),1,0)+IF(OR(TRIM(H657)="",COUNTIF(Config!$B$15:$B$19,H657)&gt;0),1,0)+IF(OR(TRIM(E657)="",COUNTIF(Config!$B$15:$B$19,E657)&gt;0),1,0)+IF(OR(TRIM(K657)="",COUNTIF(Config!$B$15:$B$19,K657)&gt;0),1,0)+IF(OR(TRIM(P657)="",COUNTIF(Config!$B$15:$B$19,P657)&gt;0),1,0)+IF(OR(TRIM(R657)="",COUNTIF(Config!$B$15:$B$19,R657)&gt;0),1,0)</f>
        <v>0</v>
      </c>
      <c r="AA657" s="1" cm="1">
        <f t="array" ref="AA657">SUMPRODUCT(LEN(H657)-LEN(SUBSTITUTE(H657,{"0";"1";"2";"3";"4";"5";"6";"7";"8";"9"},"")))</f>
        <v>10</v>
      </c>
      <c r="AC657" t="str">
        <f t="shared" si="72"/>
        <v/>
      </c>
      <c r="AD657">
        <f t="shared" si="73"/>
        <v>1</v>
      </c>
      <c r="AE657">
        <f t="shared" si="74"/>
        <v>1</v>
      </c>
      <c r="AF657" t="str">
        <f t="shared" si="75"/>
        <v>No</v>
      </c>
      <c r="AG657">
        <f t="shared" ca="1" si="76"/>
        <v>344</v>
      </c>
      <c r="AH657" t="str">
        <f ca="1">IF(OR(V657="",AG657=""),"Yes",IF(AG657&gt;Config!$B$41,"Yes","No"))</f>
        <v>No</v>
      </c>
    </row>
    <row r="658" spans="1:34" x14ac:dyDescent="0.25">
      <c r="A658" s="1" t="s">
        <v>5562</v>
      </c>
      <c r="B658" s="1" t="s">
        <v>1185</v>
      </c>
      <c r="C658" s="1" t="s">
        <v>956</v>
      </c>
      <c r="D658" s="1" t="s">
        <v>5563</v>
      </c>
      <c r="E658" s="1" t="s">
        <v>34224</v>
      </c>
      <c r="F658" s="1" t="s">
        <v>5564</v>
      </c>
      <c r="G658" t="str">
        <f t="shared" si="70"/>
        <v>Valid</v>
      </c>
      <c r="H658" s="1" t="s">
        <v>5565</v>
      </c>
      <c r="I658" t="str" cm="1">
        <f t="array" ref="I658">IF(OR(TRIM(H658)="",ISNUMBER(SEARCH("#",H658)),AA658&lt;Config!$B$8,SUMPRODUCT(--ISNUMBER(SEARCH({"a";"b";"c";"d";"e";"f";"g";"h";"i";"j";"k";"l";"m";"n";"o";"p";"q";"r";"s";"t";"u";"v";"w";"x";"y";"z"},H658)))&gt;0),"Invalid","Valid")</f>
        <v>Valid</v>
      </c>
      <c r="J658" s="1" t="s">
        <v>5566</v>
      </c>
      <c r="K658" s="1" t="s">
        <v>866</v>
      </c>
      <c r="L658" s="1" t="s">
        <v>164</v>
      </c>
      <c r="M658" s="1" t="s">
        <v>391</v>
      </c>
      <c r="N658" s="1" t="s">
        <v>68</v>
      </c>
      <c r="O658" s="1" t="s">
        <v>180</v>
      </c>
      <c r="P658" t="s">
        <v>344</v>
      </c>
      <c r="Q658" s="1" t="s">
        <v>971</v>
      </c>
      <c r="R658" s="1" t="s">
        <v>1200</v>
      </c>
      <c r="S658" s="1" t="s">
        <v>5567</v>
      </c>
      <c r="T658" s="1" t="s">
        <v>5568</v>
      </c>
      <c r="U658" s="1" t="s">
        <v>2895</v>
      </c>
      <c r="V658" s="1" t="s">
        <v>1264</v>
      </c>
      <c r="W658" s="1" t="s">
        <v>384</v>
      </c>
      <c r="X658" t="str">
        <f t="shared" si="71"/>
        <v>Complete</v>
      </c>
      <c r="Y658">
        <f>MAX(0,100-IF(G658="Invalid",Config!$B$5,0)-IF(I658="Invalid",Config!$B$6,0)-IF(X658="Incomplete",Config!$B$7,0)-IF(AF658="Yes",Config!$B$37,0))</f>
        <v>100</v>
      </c>
      <c r="Z658" s="1">
        <f>IF(OR(TRIM(B658)="",COUNTIF(Config!$B$15:$B$19,B658)&gt;0),1,0)+IF(OR(TRIM(C658)="",COUNTIF(Config!$B$15:$B$19,C658)&gt;0),1,0)+IF(OR(TRIM(F658)="",COUNTIF(Config!$B$15:$B$19,F658)&gt;0),1,0)+IF(OR(TRIM(H658)="",COUNTIF(Config!$B$15:$B$19,H658)&gt;0),1,0)+IF(OR(TRIM(E658)="",COUNTIF(Config!$B$15:$B$19,E658)&gt;0),1,0)+IF(OR(TRIM(K658)="",COUNTIF(Config!$B$15:$B$19,K658)&gt;0),1,0)+IF(OR(TRIM(P658)="",COUNTIF(Config!$B$15:$B$19,P658)&gt;0),1,0)+IF(OR(TRIM(R658)="",COUNTIF(Config!$B$15:$B$19,R658)&gt;0),1,0)</f>
        <v>0</v>
      </c>
      <c r="AA658" s="1" cm="1">
        <f t="array" ref="AA658">SUMPRODUCT(LEN(H658)-LEN(SUBSTITUTE(H658,{"0";"1";"2";"3";"4";"5";"6";"7";"8";"9"},"")))</f>
        <v>10</v>
      </c>
      <c r="AC658" t="str">
        <f t="shared" si="72"/>
        <v/>
      </c>
      <c r="AD658">
        <f t="shared" si="73"/>
        <v>1</v>
      </c>
      <c r="AE658">
        <f t="shared" si="74"/>
        <v>1</v>
      </c>
      <c r="AF658" t="str">
        <f t="shared" si="75"/>
        <v>No</v>
      </c>
      <c r="AG658">
        <f t="shared" ca="1" si="76"/>
        <v>166</v>
      </c>
      <c r="AH658" t="str">
        <f ca="1">IF(OR(V658="",AG658=""),"Yes",IF(AG658&gt;Config!$B$41,"Yes","No"))</f>
        <v>No</v>
      </c>
    </row>
    <row r="659" spans="1:34" x14ac:dyDescent="0.25">
      <c r="A659" s="1" t="s">
        <v>5569</v>
      </c>
      <c r="B659" s="1" t="s">
        <v>565</v>
      </c>
      <c r="C659" s="1" t="s">
        <v>189</v>
      </c>
      <c r="D659" s="1" t="s">
        <v>5570</v>
      </c>
      <c r="E659" s="1" t="s">
        <v>34225</v>
      </c>
      <c r="F659" s="1" t="s">
        <v>5571</v>
      </c>
      <c r="G659" t="str">
        <f t="shared" si="70"/>
        <v>Valid</v>
      </c>
      <c r="H659" s="1" t="s">
        <v>5572</v>
      </c>
      <c r="I659" t="str" cm="1">
        <f t="array" ref="I659">IF(OR(TRIM(H659)="",ISNUMBER(SEARCH("#",H659)),AA659&lt;Config!$B$8,SUMPRODUCT(--ISNUMBER(SEARCH({"a";"b";"c";"d";"e";"f";"g";"h";"i";"j";"k";"l";"m";"n";"o";"p";"q";"r";"s";"t";"u";"v";"w";"x";"y";"z"},H659)))&gt;0),"Invalid","Valid")</f>
        <v>Valid</v>
      </c>
      <c r="J659" s="1" t="s">
        <v>5573</v>
      </c>
      <c r="K659" s="1" t="s">
        <v>378</v>
      </c>
      <c r="L659" s="1" t="s">
        <v>102</v>
      </c>
      <c r="M659" s="1" t="s">
        <v>235</v>
      </c>
      <c r="N659" s="1" t="s">
        <v>224</v>
      </c>
      <c r="O659" s="1" t="s">
        <v>69</v>
      </c>
      <c r="P659" t="s">
        <v>53</v>
      </c>
      <c r="Q659" s="1" t="s">
        <v>54</v>
      </c>
      <c r="R659" s="1" t="s">
        <v>288</v>
      </c>
      <c r="S659" s="1" t="s">
        <v>5574</v>
      </c>
      <c r="T659" s="1" t="s">
        <v>5575</v>
      </c>
      <c r="U659" s="1" t="s">
        <v>5576</v>
      </c>
      <c r="V659" s="1" t="s">
        <v>1503</v>
      </c>
      <c r="W659" s="1" t="s">
        <v>60</v>
      </c>
      <c r="X659" t="str">
        <f t="shared" si="71"/>
        <v>Complete</v>
      </c>
      <c r="Y659">
        <f>MAX(0,100-IF(G659="Invalid",Config!$B$5,0)-IF(I659="Invalid",Config!$B$6,0)-IF(X659="Incomplete",Config!$B$7,0)-IF(AF659="Yes",Config!$B$37,0))</f>
        <v>100</v>
      </c>
      <c r="Z659" s="1">
        <f>IF(OR(TRIM(B659)="",COUNTIF(Config!$B$15:$B$19,B659)&gt;0),1,0)+IF(OR(TRIM(C659)="",COUNTIF(Config!$B$15:$B$19,C659)&gt;0),1,0)+IF(OR(TRIM(F659)="",COUNTIF(Config!$B$15:$B$19,F659)&gt;0),1,0)+IF(OR(TRIM(H659)="",COUNTIF(Config!$B$15:$B$19,H659)&gt;0),1,0)+IF(OR(TRIM(E659)="",COUNTIF(Config!$B$15:$B$19,E659)&gt;0),1,0)+IF(OR(TRIM(K659)="",COUNTIF(Config!$B$15:$B$19,K659)&gt;0),1,0)+IF(OR(TRIM(P659)="",COUNTIF(Config!$B$15:$B$19,P659)&gt;0),1,0)+IF(OR(TRIM(R659)="",COUNTIF(Config!$B$15:$B$19,R659)&gt;0),1,0)</f>
        <v>0</v>
      </c>
      <c r="AA659" s="1" cm="1">
        <f t="array" ref="AA659">SUMPRODUCT(LEN(H659)-LEN(SUBSTITUTE(H659,{"0";"1";"2";"3";"4";"5";"6";"7";"8";"9"},"")))</f>
        <v>10</v>
      </c>
      <c r="AC659" t="str">
        <f t="shared" si="72"/>
        <v/>
      </c>
      <c r="AD659">
        <f t="shared" si="73"/>
        <v>1</v>
      </c>
      <c r="AE659">
        <f t="shared" si="74"/>
        <v>1</v>
      </c>
      <c r="AF659" t="str">
        <f t="shared" si="75"/>
        <v>No</v>
      </c>
      <c r="AG659">
        <f t="shared" ca="1" si="76"/>
        <v>109</v>
      </c>
      <c r="AH659" t="str">
        <f ca="1">IF(OR(V659="",AG659=""),"Yes",IF(AG659&gt;Config!$B$41,"Yes","No"))</f>
        <v>No</v>
      </c>
    </row>
    <row r="660" spans="1:34" x14ac:dyDescent="0.25">
      <c r="A660" s="1" t="s">
        <v>5577</v>
      </c>
      <c r="B660" s="1" t="s">
        <v>1283</v>
      </c>
      <c r="C660" s="1" t="s">
        <v>524</v>
      </c>
      <c r="D660" s="1" t="s">
        <v>1284</v>
      </c>
      <c r="E660" s="1" t="s">
        <v>578</v>
      </c>
      <c r="F660" s="1" t="s">
        <v>5578</v>
      </c>
      <c r="G660" t="str">
        <f t="shared" si="70"/>
        <v>Valid</v>
      </c>
      <c r="H660" s="1" t="s">
        <v>5579</v>
      </c>
      <c r="I660" t="str" cm="1">
        <f t="array" ref="I660">IF(OR(TRIM(H660)="",ISNUMBER(SEARCH("#",H660)),AA660&lt;Config!$B$8,SUMPRODUCT(--ISNUMBER(SEARCH({"a";"b";"c";"d";"e";"f";"g";"h";"i";"j";"k";"l";"m";"n";"o";"p";"q";"r";"s";"t";"u";"v";"w";"x";"y";"z"},H660)))&gt;0),"Invalid","Valid")</f>
        <v>Valid</v>
      </c>
      <c r="J660" s="1" t="s">
        <v>5580</v>
      </c>
      <c r="K660" s="1" t="s">
        <v>287</v>
      </c>
      <c r="L660" s="1" t="s">
        <v>102</v>
      </c>
      <c r="M660" s="1" t="s">
        <v>33825</v>
      </c>
      <c r="N660" s="1" t="s">
        <v>437</v>
      </c>
      <c r="O660" s="1" t="s">
        <v>149</v>
      </c>
      <c r="P660" t="s">
        <v>236</v>
      </c>
      <c r="Q660" s="1" t="s">
        <v>254</v>
      </c>
      <c r="R660" s="1" t="s">
        <v>5581</v>
      </c>
      <c r="S660" s="1" t="s">
        <v>5582</v>
      </c>
      <c r="T660" s="1" t="s">
        <v>5583</v>
      </c>
      <c r="U660" s="1" t="s">
        <v>5584</v>
      </c>
      <c r="V660" s="1" t="s">
        <v>5585</v>
      </c>
      <c r="W660" s="1" t="s">
        <v>94</v>
      </c>
      <c r="X660" t="str">
        <f t="shared" si="71"/>
        <v>Complete</v>
      </c>
      <c r="Y660">
        <f>MAX(0,100-IF(G660="Invalid",Config!$B$5,0)-IF(I660="Invalid",Config!$B$6,0)-IF(X660="Incomplete",Config!$B$7,0)-IF(AF660="Yes",Config!$B$37,0))</f>
        <v>100</v>
      </c>
      <c r="Z660" s="1">
        <f>IF(OR(TRIM(B660)="",COUNTIF(Config!$B$15:$B$19,B660)&gt;0),1,0)+IF(OR(TRIM(C660)="",COUNTIF(Config!$B$15:$B$19,C660)&gt;0),1,0)+IF(OR(TRIM(F660)="",COUNTIF(Config!$B$15:$B$19,F660)&gt;0),1,0)+IF(OR(TRIM(H660)="",COUNTIF(Config!$B$15:$B$19,H660)&gt;0),1,0)+IF(OR(TRIM(E660)="",COUNTIF(Config!$B$15:$B$19,E660)&gt;0),1,0)+IF(OR(TRIM(K660)="",COUNTIF(Config!$B$15:$B$19,K660)&gt;0),1,0)+IF(OR(TRIM(P660)="",COUNTIF(Config!$B$15:$B$19,P660)&gt;0),1,0)+IF(OR(TRIM(R660)="",COUNTIF(Config!$B$15:$B$19,R660)&gt;0),1,0)</f>
        <v>0</v>
      </c>
      <c r="AA660" s="1" cm="1">
        <f t="array" ref="AA660">SUMPRODUCT(LEN(H660)-LEN(SUBSTITUTE(H660,{"0";"1";"2";"3";"4";"5";"6";"7";"8";"9"},"")))</f>
        <v>12</v>
      </c>
      <c r="AC660" t="str">
        <f t="shared" si="72"/>
        <v/>
      </c>
      <c r="AD660">
        <f t="shared" si="73"/>
        <v>1</v>
      </c>
      <c r="AE660">
        <f t="shared" si="74"/>
        <v>1</v>
      </c>
      <c r="AF660" t="str">
        <f t="shared" si="75"/>
        <v>No</v>
      </c>
      <c r="AG660">
        <f t="shared" ca="1" si="76"/>
        <v>206</v>
      </c>
      <c r="AH660" t="str">
        <f ca="1">IF(OR(V660="",AG660=""),"Yes",IF(AG660&gt;Config!$B$41,"Yes","No"))</f>
        <v>No</v>
      </c>
    </row>
    <row r="661" spans="1:34" x14ac:dyDescent="0.25">
      <c r="A661" s="1" t="s">
        <v>5586</v>
      </c>
      <c r="B661" s="1" t="s">
        <v>1339</v>
      </c>
      <c r="C661" s="1" t="s">
        <v>157</v>
      </c>
      <c r="D661" s="1" t="s">
        <v>5587</v>
      </c>
      <c r="E661" s="1" t="s">
        <v>34226</v>
      </c>
      <c r="F661" s="1" t="s">
        <v>5588</v>
      </c>
      <c r="G661" t="str">
        <f t="shared" si="70"/>
        <v>Valid</v>
      </c>
      <c r="H661" s="1" t="s">
        <v>5589</v>
      </c>
      <c r="I661" t="str" cm="1">
        <f t="array" ref="I661">IF(OR(TRIM(H661)="",ISNUMBER(SEARCH("#",H661)),AA661&lt;Config!$B$8,SUMPRODUCT(--ISNUMBER(SEARCH({"a";"b";"c";"d";"e";"f";"g";"h";"i";"j";"k";"l";"m";"n";"o";"p";"q";"r";"s";"t";"u";"v";"w";"x";"y";"z"},H661)))&gt;0),"Invalid","Valid")</f>
        <v>Valid</v>
      </c>
      <c r="J661" s="1" t="s">
        <v>5590</v>
      </c>
      <c r="K661" s="1" t="s">
        <v>66</v>
      </c>
      <c r="L661" s="1" t="s">
        <v>265</v>
      </c>
      <c r="M661" s="1" t="s">
        <v>165</v>
      </c>
      <c r="N661" s="1" t="s">
        <v>211</v>
      </c>
      <c r="O661" s="1" t="s">
        <v>266</v>
      </c>
      <c r="P661" t="s">
        <v>236</v>
      </c>
      <c r="Q661" s="1" t="s">
        <v>238</v>
      </c>
      <c r="R661" s="1" t="s">
        <v>253</v>
      </c>
      <c r="S661" s="1" t="s">
        <v>5591</v>
      </c>
      <c r="T661" s="1" t="s">
        <v>5592</v>
      </c>
      <c r="U661" s="1" t="s">
        <v>5593</v>
      </c>
      <c r="V661" s="1" t="s">
        <v>5594</v>
      </c>
      <c r="W661" s="1" t="s">
        <v>384</v>
      </c>
      <c r="X661" t="str">
        <f t="shared" si="71"/>
        <v>Complete</v>
      </c>
      <c r="Y661">
        <f>MAX(0,100-IF(G661="Invalid",Config!$B$5,0)-IF(I661="Invalid",Config!$B$6,0)-IF(X661="Incomplete",Config!$B$7,0)-IF(AF661="Yes",Config!$B$37,0))</f>
        <v>75</v>
      </c>
      <c r="Z661" s="1">
        <f>IF(OR(TRIM(B661)="",COUNTIF(Config!$B$15:$B$19,B661)&gt;0),1,0)+IF(OR(TRIM(C661)="",COUNTIF(Config!$B$15:$B$19,C661)&gt;0),1,0)+IF(OR(TRIM(F661)="",COUNTIF(Config!$B$15:$B$19,F661)&gt;0),1,0)+IF(OR(TRIM(H661)="",COUNTIF(Config!$B$15:$B$19,H661)&gt;0),1,0)+IF(OR(TRIM(E661)="",COUNTIF(Config!$B$15:$B$19,E661)&gt;0),1,0)+IF(OR(TRIM(K661)="",COUNTIF(Config!$B$15:$B$19,K661)&gt;0),1,0)+IF(OR(TRIM(P661)="",COUNTIF(Config!$B$15:$B$19,P661)&gt;0),1,0)+IF(OR(TRIM(R661)="",COUNTIF(Config!$B$15:$B$19,R661)&gt;0),1,0)</f>
        <v>0</v>
      </c>
      <c r="AA661" s="1" cm="1">
        <f t="array" ref="AA661">SUMPRODUCT(LEN(H661)-LEN(SUBSTITUTE(H661,{"0";"1";"2";"3";"4";"5";"6";"7";"8";"9"},"")))</f>
        <v>12</v>
      </c>
      <c r="AC661" t="str">
        <f t="shared" si="72"/>
        <v>Potential Duplicate</v>
      </c>
      <c r="AD661">
        <f t="shared" si="73"/>
        <v>2</v>
      </c>
      <c r="AE661">
        <f t="shared" si="74"/>
        <v>2</v>
      </c>
      <c r="AF661" t="str">
        <f t="shared" si="75"/>
        <v>Yes</v>
      </c>
      <c r="AG661">
        <f t="shared" ca="1" si="76"/>
        <v>620</v>
      </c>
      <c r="AH661" t="str">
        <f ca="1">IF(OR(V661="",AG661=""),"Yes",IF(AG661&gt;Config!$B$41,"Yes","No"))</f>
        <v>Yes</v>
      </c>
    </row>
    <row r="662" spans="1:34" x14ac:dyDescent="0.25">
      <c r="A662" s="1" t="s">
        <v>5595</v>
      </c>
      <c r="B662" s="1" t="s">
        <v>839</v>
      </c>
      <c r="C662" s="1" t="s">
        <v>861</v>
      </c>
      <c r="D662" s="1" t="s">
        <v>5596</v>
      </c>
      <c r="E662" s="1" t="s">
        <v>34227</v>
      </c>
      <c r="F662" s="1" t="s">
        <v>5597</v>
      </c>
      <c r="G662" t="str">
        <f t="shared" si="70"/>
        <v>Invalid</v>
      </c>
      <c r="H662" s="1" t="s">
        <v>5598</v>
      </c>
      <c r="I662" t="str" cm="1">
        <f t="array" ref="I662">IF(OR(TRIM(H662)="",ISNUMBER(SEARCH("#",H662)),AA662&lt;Config!$B$8,SUMPRODUCT(--ISNUMBER(SEARCH({"a";"b";"c";"d";"e";"f";"g";"h";"i";"j";"k";"l";"m";"n";"o";"p";"q";"r";"s";"t";"u";"v";"w";"x";"y";"z"},H662)))&gt;0),"Invalid","Valid")</f>
        <v>Valid</v>
      </c>
      <c r="J662" s="1" t="s">
        <v>5599</v>
      </c>
      <c r="K662" s="1" t="s">
        <v>264</v>
      </c>
      <c r="L662" s="1" t="s">
        <v>67</v>
      </c>
      <c r="M662" s="1" t="s">
        <v>517</v>
      </c>
      <c r="N662" s="1" t="s">
        <v>358</v>
      </c>
      <c r="O662" s="1" t="s">
        <v>266</v>
      </c>
      <c r="P662" t="s">
        <v>104</v>
      </c>
      <c r="Q662" s="1" t="s">
        <v>732</v>
      </c>
      <c r="R662" s="1" t="s">
        <v>833</v>
      </c>
      <c r="S662" s="1" t="s">
        <v>5600</v>
      </c>
      <c r="T662" s="1" t="s">
        <v>5601</v>
      </c>
      <c r="U662" s="1" t="s">
        <v>5602</v>
      </c>
      <c r="V662" s="1" t="s">
        <v>5603</v>
      </c>
      <c r="W662" s="1" t="s">
        <v>75</v>
      </c>
      <c r="X662" t="str">
        <f t="shared" si="71"/>
        <v>Complete</v>
      </c>
      <c r="Y662">
        <f>MAX(0,100-IF(G662="Invalid",Config!$B$5,0)-IF(I662="Invalid",Config!$B$6,0)-IF(X662="Incomplete",Config!$B$7,0)-IF(AF662="Yes",Config!$B$37,0))</f>
        <v>70</v>
      </c>
      <c r="Z662" s="1">
        <f>IF(OR(TRIM(B662)="",COUNTIF(Config!$B$15:$B$19,B662)&gt;0),1,0)+IF(OR(TRIM(C662)="",COUNTIF(Config!$B$15:$B$19,C662)&gt;0),1,0)+IF(OR(TRIM(F662)="",COUNTIF(Config!$B$15:$B$19,F662)&gt;0),1,0)+IF(OR(TRIM(H662)="",COUNTIF(Config!$B$15:$B$19,H662)&gt;0),1,0)+IF(OR(TRIM(E662)="",COUNTIF(Config!$B$15:$B$19,E662)&gt;0),1,0)+IF(OR(TRIM(K662)="",COUNTIF(Config!$B$15:$B$19,K662)&gt;0),1,0)+IF(OR(TRIM(P662)="",COUNTIF(Config!$B$15:$B$19,P662)&gt;0),1,0)+IF(OR(TRIM(R662)="",COUNTIF(Config!$B$15:$B$19,R662)&gt;0),1,0)</f>
        <v>0</v>
      </c>
      <c r="AA662" s="1" cm="1">
        <f t="array" ref="AA662">SUMPRODUCT(LEN(H662)-LEN(SUBSTITUTE(H662,{"0";"1";"2";"3";"4";"5";"6";"7";"8";"9"},"")))</f>
        <v>11</v>
      </c>
      <c r="AC662" t="str">
        <f t="shared" si="72"/>
        <v>Invalid Email</v>
      </c>
      <c r="AD662">
        <f t="shared" si="73"/>
        <v>0</v>
      </c>
      <c r="AE662">
        <f t="shared" si="74"/>
        <v>1</v>
      </c>
      <c r="AF662" t="str">
        <f t="shared" si="75"/>
        <v>No</v>
      </c>
      <c r="AG662">
        <f t="shared" ca="1" si="76"/>
        <v>86</v>
      </c>
      <c r="AH662" t="str">
        <f ca="1">IF(OR(V662="",AG662=""),"Yes",IF(AG662&gt;Config!$B$41,"Yes","No"))</f>
        <v>No</v>
      </c>
    </row>
    <row r="663" spans="1:34" x14ac:dyDescent="0.25">
      <c r="A663" s="1" t="s">
        <v>5604</v>
      </c>
      <c r="B663" s="1" t="s">
        <v>352</v>
      </c>
      <c r="C663" s="1" t="s">
        <v>775</v>
      </c>
      <c r="D663" s="1" t="s">
        <v>5605</v>
      </c>
      <c r="E663" s="1" t="s">
        <v>34228</v>
      </c>
      <c r="F663" s="1" t="s">
        <v>5606</v>
      </c>
      <c r="G663" t="str">
        <f t="shared" si="70"/>
        <v>Valid</v>
      </c>
      <c r="H663" s="1" t="s">
        <v>5607</v>
      </c>
      <c r="I663" t="str" cm="1">
        <f t="array" ref="I663">IF(OR(TRIM(H663)="",ISNUMBER(SEARCH("#",H663)),AA663&lt;Config!$B$8,SUMPRODUCT(--ISNUMBER(SEARCH({"a";"b";"c";"d";"e";"f";"g";"h";"i";"j";"k";"l";"m";"n";"o";"p";"q";"r";"s";"t";"u";"v";"w";"x";"y";"z"},H663)))&gt;0),"Invalid","Valid")</f>
        <v>Valid</v>
      </c>
      <c r="J663" s="1" t="s">
        <v>5608</v>
      </c>
      <c r="K663" s="1" t="s">
        <v>210</v>
      </c>
      <c r="L663" s="1" t="s">
        <v>164</v>
      </c>
      <c r="M663" s="1" t="s">
        <v>391</v>
      </c>
      <c r="N663" s="1" t="s">
        <v>211</v>
      </c>
      <c r="O663" s="1" t="s">
        <v>52</v>
      </c>
      <c r="P663" t="s">
        <v>53</v>
      </c>
      <c r="Q663" s="1" t="s">
        <v>54</v>
      </c>
      <c r="R663" s="1" t="s">
        <v>55</v>
      </c>
      <c r="S663" s="1" t="s">
        <v>5609</v>
      </c>
      <c r="T663" s="1" t="s">
        <v>5610</v>
      </c>
      <c r="U663" s="1" t="s">
        <v>5611</v>
      </c>
      <c r="V663" s="1" t="s">
        <v>1050</v>
      </c>
      <c r="W663" s="1" t="s">
        <v>384</v>
      </c>
      <c r="X663" t="str">
        <f t="shared" si="71"/>
        <v>Complete</v>
      </c>
      <c r="Y663">
        <f>MAX(0,100-IF(G663="Invalid",Config!$B$5,0)-IF(I663="Invalid",Config!$B$6,0)-IF(X663="Incomplete",Config!$B$7,0)-IF(AF663="Yes",Config!$B$37,0))</f>
        <v>75</v>
      </c>
      <c r="Z663" s="1">
        <f>IF(OR(TRIM(B663)="",COUNTIF(Config!$B$15:$B$19,B663)&gt;0),1,0)+IF(OR(TRIM(C663)="",COUNTIF(Config!$B$15:$B$19,C663)&gt;0),1,0)+IF(OR(TRIM(F663)="",COUNTIF(Config!$B$15:$B$19,F663)&gt;0),1,0)+IF(OR(TRIM(H663)="",COUNTIF(Config!$B$15:$B$19,H663)&gt;0),1,0)+IF(OR(TRIM(E663)="",COUNTIF(Config!$B$15:$B$19,E663)&gt;0),1,0)+IF(OR(TRIM(K663)="",COUNTIF(Config!$B$15:$B$19,K663)&gt;0),1,0)+IF(OR(TRIM(P663)="",COUNTIF(Config!$B$15:$B$19,P663)&gt;0),1,0)+IF(OR(TRIM(R663)="",COUNTIF(Config!$B$15:$B$19,R663)&gt;0),1,0)</f>
        <v>0</v>
      </c>
      <c r="AA663" s="1" cm="1">
        <f t="array" ref="AA663">SUMPRODUCT(LEN(H663)-LEN(SUBSTITUTE(H663,{"0";"1";"2";"3";"4";"5";"6";"7";"8";"9"},"")))</f>
        <v>11</v>
      </c>
      <c r="AC663" t="str">
        <f t="shared" si="72"/>
        <v>Potential Duplicate</v>
      </c>
      <c r="AD663">
        <f t="shared" si="73"/>
        <v>1</v>
      </c>
      <c r="AE663">
        <f t="shared" si="74"/>
        <v>2</v>
      </c>
      <c r="AF663" t="str">
        <f t="shared" si="75"/>
        <v>Yes</v>
      </c>
      <c r="AG663">
        <f t="shared" ca="1" si="76"/>
        <v>37</v>
      </c>
      <c r="AH663" t="str">
        <f ca="1">IF(OR(V663="",AG663=""),"Yes",IF(AG663&gt;Config!$B$41,"Yes","No"))</f>
        <v>No</v>
      </c>
    </row>
    <row r="664" spans="1:34" x14ac:dyDescent="0.25">
      <c r="A664" s="1" t="s">
        <v>5612</v>
      </c>
      <c r="B664" s="1" t="s">
        <v>774</v>
      </c>
      <c r="C664" s="1" t="s">
        <v>308</v>
      </c>
      <c r="D664" s="1" t="s">
        <v>5613</v>
      </c>
      <c r="E664" s="1" t="s">
        <v>33907</v>
      </c>
      <c r="F664" s="1" t="s">
        <v>5614</v>
      </c>
      <c r="G664" t="str">
        <f t="shared" si="70"/>
        <v>Valid</v>
      </c>
      <c r="H664" s="1" t="s">
        <v>5615</v>
      </c>
      <c r="I664" t="str" cm="1">
        <f t="array" ref="I664">IF(OR(TRIM(H664)="",ISNUMBER(SEARCH("#",H664)),AA664&lt;Config!$B$8,SUMPRODUCT(--ISNUMBER(SEARCH({"a";"b";"c";"d";"e";"f";"g";"h";"i";"j";"k";"l";"m";"n";"o";"p";"q";"r";"s";"t";"u";"v";"w";"x";"y";"z"},H664)))&gt;0),"Invalid","Valid")</f>
        <v>Valid</v>
      </c>
      <c r="J664" s="1" t="s">
        <v>5616</v>
      </c>
      <c r="K664" s="1" t="s">
        <v>147</v>
      </c>
      <c r="L664" s="1" t="s">
        <v>49</v>
      </c>
      <c r="M664" s="1" t="s">
        <v>235</v>
      </c>
      <c r="N664" s="1" t="s">
        <v>31</v>
      </c>
      <c r="O664" s="1" t="s">
        <v>266</v>
      </c>
      <c r="P664" t="s">
        <v>53</v>
      </c>
      <c r="Q664" s="1" t="s">
        <v>197</v>
      </c>
      <c r="R664" s="1" t="s">
        <v>55</v>
      </c>
      <c r="S664" s="1" t="s">
        <v>5617</v>
      </c>
      <c r="T664" s="1" t="s">
        <v>5618</v>
      </c>
      <c r="U664" s="1" t="s">
        <v>4292</v>
      </c>
      <c r="V664" s="1" t="s">
        <v>5619</v>
      </c>
      <c r="W664" s="1" t="s">
        <v>293</v>
      </c>
      <c r="X664" t="str">
        <f t="shared" si="71"/>
        <v>Complete</v>
      </c>
      <c r="Y664">
        <f>MAX(0,100-IF(G664="Invalid",Config!$B$5,0)-IF(I664="Invalid",Config!$B$6,0)-IF(X664="Incomplete",Config!$B$7,0)-IF(AF664="Yes",Config!$B$37,0))</f>
        <v>100</v>
      </c>
      <c r="Z664" s="1">
        <f>IF(OR(TRIM(B664)="",COUNTIF(Config!$B$15:$B$19,B664)&gt;0),1,0)+IF(OR(TRIM(C664)="",COUNTIF(Config!$B$15:$B$19,C664)&gt;0),1,0)+IF(OR(TRIM(F664)="",COUNTIF(Config!$B$15:$B$19,F664)&gt;0),1,0)+IF(OR(TRIM(H664)="",COUNTIF(Config!$B$15:$B$19,H664)&gt;0),1,0)+IF(OR(TRIM(E664)="",COUNTIF(Config!$B$15:$B$19,E664)&gt;0),1,0)+IF(OR(TRIM(K664)="",COUNTIF(Config!$B$15:$B$19,K664)&gt;0),1,0)+IF(OR(TRIM(P664)="",COUNTIF(Config!$B$15:$B$19,P664)&gt;0),1,0)+IF(OR(TRIM(R664)="",COUNTIF(Config!$B$15:$B$19,R664)&gt;0),1,0)</f>
        <v>0</v>
      </c>
      <c r="AA664" s="1" cm="1">
        <f t="array" ref="AA664">SUMPRODUCT(LEN(H664)-LEN(SUBSTITUTE(H664,{"0";"1";"2";"3";"4";"5";"6";"7";"8";"9"},"")))</f>
        <v>12</v>
      </c>
      <c r="AC664" t="str">
        <f t="shared" si="72"/>
        <v/>
      </c>
      <c r="AD664">
        <f t="shared" si="73"/>
        <v>1</v>
      </c>
      <c r="AE664">
        <f t="shared" si="74"/>
        <v>1</v>
      </c>
      <c r="AF664" t="str">
        <f t="shared" si="75"/>
        <v>No</v>
      </c>
      <c r="AG664">
        <f t="shared" ca="1" si="76"/>
        <v>213</v>
      </c>
      <c r="AH664" t="str">
        <f ca="1">IF(OR(V664="",AG664=""),"Yes",IF(AG664&gt;Config!$B$41,"Yes","No"))</f>
        <v>No</v>
      </c>
    </row>
    <row r="665" spans="1:34" x14ac:dyDescent="0.25">
      <c r="A665" s="1" t="s">
        <v>5620</v>
      </c>
      <c r="B665" s="1" t="s">
        <v>690</v>
      </c>
      <c r="C665" s="1" t="s">
        <v>386</v>
      </c>
      <c r="D665" s="1" t="s">
        <v>5621</v>
      </c>
      <c r="E665" s="1" t="s">
        <v>34229</v>
      </c>
      <c r="F665" s="1" t="s">
        <v>5622</v>
      </c>
      <c r="G665" t="str">
        <f t="shared" si="70"/>
        <v>Valid</v>
      </c>
      <c r="H665" s="1" t="s">
        <v>5623</v>
      </c>
      <c r="I665" t="str" cm="1">
        <f t="array" ref="I665">IF(OR(TRIM(H665)="",ISNUMBER(SEARCH("#",H665)),AA665&lt;Config!$B$8,SUMPRODUCT(--ISNUMBER(SEARCH({"a";"b";"c";"d";"e";"f";"g";"h";"i";"j";"k";"l";"m";"n";"o";"p";"q";"r";"s";"t";"u";"v";"w";"x";"y";"z"},H665)))&gt;0),"Invalid","Valid")</f>
        <v>Valid</v>
      </c>
      <c r="J665" s="1" t="s">
        <v>5624</v>
      </c>
      <c r="K665" s="1" t="s">
        <v>48</v>
      </c>
      <c r="L665" s="1" t="s">
        <v>265</v>
      </c>
      <c r="M665" s="1" t="s">
        <v>103</v>
      </c>
      <c r="N665" s="1" t="s">
        <v>437</v>
      </c>
      <c r="O665" s="1" t="s">
        <v>69</v>
      </c>
      <c r="P665" t="s">
        <v>104</v>
      </c>
      <c r="Q665" s="1" t="s">
        <v>732</v>
      </c>
      <c r="R665" s="1" t="s">
        <v>922</v>
      </c>
      <c r="S665" s="1" t="s">
        <v>5625</v>
      </c>
      <c r="T665" s="1" t="s">
        <v>5626</v>
      </c>
      <c r="U665" s="1" t="s">
        <v>3997</v>
      </c>
      <c r="V665" s="1" t="s">
        <v>140</v>
      </c>
      <c r="W665" s="1" t="s">
        <v>125</v>
      </c>
      <c r="X665" t="str">
        <f t="shared" si="71"/>
        <v>Complete</v>
      </c>
      <c r="Y665">
        <f>MAX(0,100-IF(G665="Invalid",Config!$B$5,0)-IF(I665="Invalid",Config!$B$6,0)-IF(X665="Incomplete",Config!$B$7,0)-IF(AF665="Yes",Config!$B$37,0))</f>
        <v>100</v>
      </c>
      <c r="Z665" s="1">
        <f>IF(OR(TRIM(B665)="",COUNTIF(Config!$B$15:$B$19,B665)&gt;0),1,0)+IF(OR(TRIM(C665)="",COUNTIF(Config!$B$15:$B$19,C665)&gt;0),1,0)+IF(OR(TRIM(F665)="",COUNTIF(Config!$B$15:$B$19,F665)&gt;0),1,0)+IF(OR(TRIM(H665)="",COUNTIF(Config!$B$15:$B$19,H665)&gt;0),1,0)+IF(OR(TRIM(E665)="",COUNTIF(Config!$B$15:$B$19,E665)&gt;0),1,0)+IF(OR(TRIM(K665)="",COUNTIF(Config!$B$15:$B$19,K665)&gt;0),1,0)+IF(OR(TRIM(P665)="",COUNTIF(Config!$B$15:$B$19,P665)&gt;0),1,0)+IF(OR(TRIM(R665)="",COUNTIF(Config!$B$15:$B$19,R665)&gt;0),1,0)</f>
        <v>0</v>
      </c>
      <c r="AA665" s="1" cm="1">
        <f t="array" ref="AA665">SUMPRODUCT(LEN(H665)-LEN(SUBSTITUTE(H665,{"0";"1";"2";"3";"4";"5";"6";"7";"8";"9"},"")))</f>
        <v>11</v>
      </c>
      <c r="AC665" t="str">
        <f t="shared" si="72"/>
        <v/>
      </c>
      <c r="AD665">
        <f t="shared" si="73"/>
        <v>1</v>
      </c>
      <c r="AE665">
        <f t="shared" si="74"/>
        <v>1</v>
      </c>
      <c r="AF665" t="str">
        <f t="shared" si="75"/>
        <v>No</v>
      </c>
      <c r="AG665">
        <f t="shared" ca="1" si="76"/>
        <v>37</v>
      </c>
      <c r="AH665" t="str">
        <f ca="1">IF(OR(V665="",AG665=""),"Yes",IF(AG665&gt;Config!$B$41,"Yes","No"))</f>
        <v>No</v>
      </c>
    </row>
    <row r="666" spans="1:34" x14ac:dyDescent="0.25">
      <c r="A666" s="1" t="s">
        <v>5627</v>
      </c>
      <c r="B666" s="1" t="s">
        <v>1616</v>
      </c>
      <c r="C666" s="1" t="s">
        <v>1736</v>
      </c>
      <c r="D666" s="1" t="s">
        <v>5628</v>
      </c>
      <c r="E666" s="1" t="s">
        <v>34230</v>
      </c>
      <c r="F666" s="1" t="s">
        <v>5629</v>
      </c>
      <c r="G666" t="str">
        <f t="shared" si="70"/>
        <v>Valid</v>
      </c>
      <c r="H666" s="1" t="s">
        <v>5630</v>
      </c>
      <c r="I666" t="str" cm="1">
        <f t="array" ref="I666">IF(OR(TRIM(H666)="",ISNUMBER(SEARCH("#",H666)),AA666&lt;Config!$B$8,SUMPRODUCT(--ISNUMBER(SEARCH({"a";"b";"c";"d";"e";"f";"g";"h";"i";"j";"k";"l";"m";"n";"o";"p";"q";"r";"s";"t";"u";"v";"w";"x";"y";"z"},H666)))&gt;0),"Invalid","Valid")</f>
        <v>Valid</v>
      </c>
      <c r="J666" s="1" t="s">
        <v>5631</v>
      </c>
      <c r="K666" s="1" t="s">
        <v>48</v>
      </c>
      <c r="L666" s="1" t="s">
        <v>29</v>
      </c>
      <c r="M666" s="1" t="s">
        <v>343</v>
      </c>
      <c r="N666" s="1" t="s">
        <v>252</v>
      </c>
      <c r="O666" s="1" t="s">
        <v>69</v>
      </c>
      <c r="P666" t="s">
        <v>590</v>
      </c>
      <c r="Q666" s="1" t="s">
        <v>844</v>
      </c>
      <c r="R666" s="1" t="s">
        <v>845</v>
      </c>
      <c r="S666" s="1" t="s">
        <v>5632</v>
      </c>
      <c r="T666" s="1" t="s">
        <v>5633</v>
      </c>
      <c r="U666" s="1" t="s">
        <v>5634</v>
      </c>
      <c r="V666" s="1" t="s">
        <v>1050</v>
      </c>
      <c r="W666" s="1" t="s">
        <v>141</v>
      </c>
      <c r="X666" t="str">
        <f t="shared" si="71"/>
        <v>Complete</v>
      </c>
      <c r="Y666">
        <f>MAX(0,100-IF(G666="Invalid",Config!$B$5,0)-IF(I666="Invalid",Config!$B$6,0)-IF(X666="Incomplete",Config!$B$7,0)-IF(AF666="Yes",Config!$B$37,0))</f>
        <v>100</v>
      </c>
      <c r="Z666" s="1">
        <f>IF(OR(TRIM(B666)="",COUNTIF(Config!$B$15:$B$19,B666)&gt;0),1,0)+IF(OR(TRIM(C666)="",COUNTIF(Config!$B$15:$B$19,C666)&gt;0),1,0)+IF(OR(TRIM(F666)="",COUNTIF(Config!$B$15:$B$19,F666)&gt;0),1,0)+IF(OR(TRIM(H666)="",COUNTIF(Config!$B$15:$B$19,H666)&gt;0),1,0)+IF(OR(TRIM(E666)="",COUNTIF(Config!$B$15:$B$19,E666)&gt;0),1,0)+IF(OR(TRIM(K666)="",COUNTIF(Config!$B$15:$B$19,K666)&gt;0),1,0)+IF(OR(TRIM(P666)="",COUNTIF(Config!$B$15:$B$19,P666)&gt;0),1,0)+IF(OR(TRIM(R666)="",COUNTIF(Config!$B$15:$B$19,R666)&gt;0),1,0)</f>
        <v>0</v>
      </c>
      <c r="AA666" s="1" cm="1">
        <f t="array" ref="AA666">SUMPRODUCT(LEN(H666)-LEN(SUBSTITUTE(H666,{"0";"1";"2";"3";"4";"5";"6";"7";"8";"9"},"")))</f>
        <v>10</v>
      </c>
      <c r="AC666" t="str">
        <f t="shared" si="72"/>
        <v/>
      </c>
      <c r="AD666">
        <f t="shared" si="73"/>
        <v>1</v>
      </c>
      <c r="AE666">
        <f t="shared" si="74"/>
        <v>1</v>
      </c>
      <c r="AF666" t="str">
        <f t="shared" si="75"/>
        <v>No</v>
      </c>
      <c r="AG666">
        <f t="shared" ca="1" si="76"/>
        <v>37</v>
      </c>
      <c r="AH666" t="str">
        <f ca="1">IF(OR(V666="",AG666=""),"Yes",IF(AG666&gt;Config!$B$41,"Yes","No"))</f>
        <v>No</v>
      </c>
    </row>
    <row r="667" spans="1:34" x14ac:dyDescent="0.25">
      <c r="A667" s="1" t="s">
        <v>5635</v>
      </c>
      <c r="B667" s="1" t="s">
        <v>1085</v>
      </c>
      <c r="C667" s="1" t="s">
        <v>364</v>
      </c>
      <c r="D667" s="1" t="s">
        <v>5636</v>
      </c>
      <c r="E667" s="1" t="s">
        <v>34231</v>
      </c>
      <c r="F667" s="1" t="s">
        <v>5637</v>
      </c>
      <c r="G667" t="str">
        <f t="shared" si="70"/>
        <v>Valid</v>
      </c>
      <c r="H667" s="1" t="s">
        <v>5638</v>
      </c>
      <c r="I667" t="str" cm="1">
        <f t="array" ref="I667">IF(OR(TRIM(H667)="",ISNUMBER(SEARCH("#",H667)),AA667&lt;Config!$B$8,SUMPRODUCT(--ISNUMBER(SEARCH({"a";"b";"c";"d";"e";"f";"g";"h";"i";"j";"k";"l";"m";"n";"o";"p";"q";"r";"s";"t";"u";"v";"w";"x";"y";"z"},H667)))&gt;0),"Invalid","Valid")</f>
        <v>Valid</v>
      </c>
      <c r="J667" s="1" t="s">
        <v>5639</v>
      </c>
      <c r="K667" s="1" t="s">
        <v>378</v>
      </c>
      <c r="L667" s="1" t="s">
        <v>179</v>
      </c>
      <c r="M667" s="1" t="s">
        <v>462</v>
      </c>
      <c r="N667" s="1" t="s">
        <v>68</v>
      </c>
      <c r="O667" s="1" t="s">
        <v>149</v>
      </c>
      <c r="P667" t="s">
        <v>236</v>
      </c>
      <c r="Q667" s="1" t="s">
        <v>253</v>
      </c>
      <c r="R667" s="1" t="s">
        <v>237</v>
      </c>
      <c r="S667" s="1" t="s">
        <v>5640</v>
      </c>
      <c r="T667" s="1" t="s">
        <v>5641</v>
      </c>
      <c r="U667" s="1" t="s">
        <v>2687</v>
      </c>
      <c r="V667" s="1" t="s">
        <v>227</v>
      </c>
      <c r="W667" s="1" t="s">
        <v>40</v>
      </c>
      <c r="X667" t="str">
        <f t="shared" si="71"/>
        <v>Complete</v>
      </c>
      <c r="Y667">
        <f>MAX(0,100-IF(G667="Invalid",Config!$B$5,0)-IF(I667="Invalid",Config!$B$6,0)-IF(X667="Incomplete",Config!$B$7,0)-IF(AF667="Yes",Config!$B$37,0))</f>
        <v>100</v>
      </c>
      <c r="Z667" s="1">
        <f>IF(OR(TRIM(B667)="",COUNTIF(Config!$B$15:$B$19,B667)&gt;0),1,0)+IF(OR(TRIM(C667)="",COUNTIF(Config!$B$15:$B$19,C667)&gt;0),1,0)+IF(OR(TRIM(F667)="",COUNTIF(Config!$B$15:$B$19,F667)&gt;0),1,0)+IF(OR(TRIM(H667)="",COUNTIF(Config!$B$15:$B$19,H667)&gt;0),1,0)+IF(OR(TRIM(E667)="",COUNTIF(Config!$B$15:$B$19,E667)&gt;0),1,0)+IF(OR(TRIM(K667)="",COUNTIF(Config!$B$15:$B$19,K667)&gt;0),1,0)+IF(OR(TRIM(P667)="",COUNTIF(Config!$B$15:$B$19,P667)&gt;0),1,0)+IF(OR(TRIM(R667)="",COUNTIF(Config!$B$15:$B$19,R667)&gt;0),1,0)</f>
        <v>0</v>
      </c>
      <c r="AA667" s="1" cm="1">
        <f t="array" ref="AA667">SUMPRODUCT(LEN(H667)-LEN(SUBSTITUTE(H667,{"0";"1";"2";"3";"4";"5";"6";"7";"8";"9"},"")))</f>
        <v>12</v>
      </c>
      <c r="AC667" t="str">
        <f t="shared" si="72"/>
        <v/>
      </c>
      <c r="AD667">
        <f t="shared" si="73"/>
        <v>1</v>
      </c>
      <c r="AE667">
        <f t="shared" si="74"/>
        <v>1</v>
      </c>
      <c r="AF667" t="str">
        <f t="shared" si="75"/>
        <v>No</v>
      </c>
      <c r="AG667">
        <f t="shared" ca="1" si="76"/>
        <v>110</v>
      </c>
      <c r="AH667" t="str">
        <f ca="1">IF(OR(V667="",AG667=""),"Yes",IF(AG667&gt;Config!$B$41,"Yes","No"))</f>
        <v>No</v>
      </c>
    </row>
    <row r="668" spans="1:34" x14ac:dyDescent="0.25">
      <c r="A668" s="1" t="s">
        <v>5642</v>
      </c>
      <c r="B668" s="1" t="s">
        <v>3522</v>
      </c>
      <c r="C668" s="1" t="s">
        <v>336</v>
      </c>
      <c r="D668" s="1" t="s">
        <v>5643</v>
      </c>
      <c r="E668" s="1" t="s">
        <v>34213</v>
      </c>
      <c r="F668" s="1" t="s">
        <v>5644</v>
      </c>
      <c r="G668" t="str">
        <f t="shared" si="70"/>
        <v>Valid</v>
      </c>
      <c r="H668" s="1" t="s">
        <v>5645</v>
      </c>
      <c r="I668" t="str" cm="1">
        <f t="array" ref="I668">IF(OR(TRIM(H668)="",ISNUMBER(SEARCH("#",H668)),AA668&lt;Config!$B$8,SUMPRODUCT(--ISNUMBER(SEARCH({"a";"b";"c";"d";"e";"f";"g";"h";"i";"j";"k";"l";"m";"n";"o";"p";"q";"r";"s";"t";"u";"v";"w";"x";"y";"z"},H668)))&gt;0),"Invalid","Valid")</f>
        <v>Valid</v>
      </c>
      <c r="J668" s="1" t="s">
        <v>5646</v>
      </c>
      <c r="K668" s="1" t="s">
        <v>66</v>
      </c>
      <c r="L668" s="1" t="s">
        <v>265</v>
      </c>
      <c r="M668" s="1" t="s">
        <v>391</v>
      </c>
      <c r="N668" s="1" t="s">
        <v>211</v>
      </c>
      <c r="O668" s="1" t="s">
        <v>52</v>
      </c>
      <c r="P668" t="s">
        <v>87</v>
      </c>
      <c r="Q668" s="1" t="s">
        <v>88</v>
      </c>
      <c r="R668" s="1" t="s">
        <v>212</v>
      </c>
      <c r="S668" s="1" t="s">
        <v>5647</v>
      </c>
      <c r="T668" s="1" t="s">
        <v>5648</v>
      </c>
      <c r="U668" s="1" t="s">
        <v>373</v>
      </c>
      <c r="V668" s="1" t="s">
        <v>1795</v>
      </c>
      <c r="W668" s="1" t="s">
        <v>94</v>
      </c>
      <c r="X668" t="str">
        <f t="shared" si="71"/>
        <v>Complete</v>
      </c>
      <c r="Y668">
        <f>MAX(0,100-IF(G668="Invalid",Config!$B$5,0)-IF(I668="Invalid",Config!$B$6,0)-IF(X668="Incomplete",Config!$B$7,0)-IF(AF668="Yes",Config!$B$37,0))</f>
        <v>100</v>
      </c>
      <c r="Z668" s="1">
        <f>IF(OR(TRIM(B668)="",COUNTIF(Config!$B$15:$B$19,B668)&gt;0),1,0)+IF(OR(TRIM(C668)="",COUNTIF(Config!$B$15:$B$19,C668)&gt;0),1,0)+IF(OR(TRIM(F668)="",COUNTIF(Config!$B$15:$B$19,F668)&gt;0),1,0)+IF(OR(TRIM(H668)="",COUNTIF(Config!$B$15:$B$19,H668)&gt;0),1,0)+IF(OR(TRIM(E668)="",COUNTIF(Config!$B$15:$B$19,E668)&gt;0),1,0)+IF(OR(TRIM(K668)="",COUNTIF(Config!$B$15:$B$19,K668)&gt;0),1,0)+IF(OR(TRIM(P668)="",COUNTIF(Config!$B$15:$B$19,P668)&gt;0),1,0)+IF(OR(TRIM(R668)="",COUNTIF(Config!$B$15:$B$19,R668)&gt;0),1,0)</f>
        <v>0</v>
      </c>
      <c r="AA668" s="1" cm="1">
        <f t="array" ref="AA668">SUMPRODUCT(LEN(H668)-LEN(SUBSTITUTE(H668,{"0";"1";"2";"3";"4";"5";"6";"7";"8";"9"},"")))</f>
        <v>10</v>
      </c>
      <c r="AC668" t="str">
        <f t="shared" si="72"/>
        <v/>
      </c>
      <c r="AD668">
        <f t="shared" si="73"/>
        <v>1</v>
      </c>
      <c r="AE668">
        <f t="shared" si="74"/>
        <v>1</v>
      </c>
      <c r="AF668" t="str">
        <f t="shared" si="75"/>
        <v>No</v>
      </c>
      <c r="AG668">
        <f t="shared" ca="1" si="76"/>
        <v>223</v>
      </c>
      <c r="AH668" t="str">
        <f ca="1">IF(OR(V668="",AG668=""),"Yes",IF(AG668&gt;Config!$B$41,"Yes","No"))</f>
        <v>No</v>
      </c>
    </row>
    <row r="669" spans="1:34" x14ac:dyDescent="0.25">
      <c r="A669" s="1" t="s">
        <v>5649</v>
      </c>
      <c r="B669" s="1" t="s">
        <v>431</v>
      </c>
      <c r="C669" s="1" t="s">
        <v>245</v>
      </c>
      <c r="D669" s="1" t="s">
        <v>5650</v>
      </c>
      <c r="E669" s="1" t="s">
        <v>34232</v>
      </c>
      <c r="F669" s="1" t="s">
        <v>5651</v>
      </c>
      <c r="G669" t="str">
        <f t="shared" si="70"/>
        <v>Valid</v>
      </c>
      <c r="H669" s="1" t="s">
        <v>5652</v>
      </c>
      <c r="I669" t="str" cm="1">
        <f t="array" ref="I669">IF(OR(TRIM(H669)="",ISNUMBER(SEARCH("#",H669)),AA669&lt;Config!$B$8,SUMPRODUCT(--ISNUMBER(SEARCH({"a";"b";"c";"d";"e";"f";"g";"h";"i";"j";"k";"l";"m";"n";"o";"p";"q";"r";"s";"t";"u";"v";"w";"x";"y";"z"},H669)))&gt;0),"Invalid","Valid")</f>
        <v>Valid</v>
      </c>
      <c r="J669" s="1" t="s">
        <v>5653</v>
      </c>
      <c r="K669" s="1" t="s">
        <v>250</v>
      </c>
      <c r="L669" s="1" t="s">
        <v>102</v>
      </c>
      <c r="M669" s="1" t="s">
        <v>462</v>
      </c>
      <c r="N669" s="1" t="s">
        <v>252</v>
      </c>
      <c r="O669" s="1" t="s">
        <v>196</v>
      </c>
      <c r="P669" t="s">
        <v>314</v>
      </c>
      <c r="Q669" s="1" t="s">
        <v>316</v>
      </c>
      <c r="R669" s="1" t="s">
        <v>663</v>
      </c>
      <c r="S669" s="1" t="s">
        <v>5654</v>
      </c>
      <c r="T669" s="1" t="s">
        <v>5655</v>
      </c>
      <c r="U669" s="1" t="s">
        <v>5656</v>
      </c>
      <c r="V669" s="1" t="s">
        <v>584</v>
      </c>
      <c r="W669" s="1" t="s">
        <v>94</v>
      </c>
      <c r="X669" t="str">
        <f t="shared" si="71"/>
        <v>Complete</v>
      </c>
      <c r="Y669">
        <f>MAX(0,100-IF(G669="Invalid",Config!$B$5,0)-IF(I669="Invalid",Config!$B$6,0)-IF(X669="Incomplete",Config!$B$7,0)-IF(AF669="Yes",Config!$B$37,0))</f>
        <v>100</v>
      </c>
      <c r="Z669" s="1">
        <f>IF(OR(TRIM(B669)="",COUNTIF(Config!$B$15:$B$19,B669)&gt;0),1,0)+IF(OR(TRIM(C669)="",COUNTIF(Config!$B$15:$B$19,C669)&gt;0),1,0)+IF(OR(TRIM(F669)="",COUNTIF(Config!$B$15:$B$19,F669)&gt;0),1,0)+IF(OR(TRIM(H669)="",COUNTIF(Config!$B$15:$B$19,H669)&gt;0),1,0)+IF(OR(TRIM(E669)="",COUNTIF(Config!$B$15:$B$19,E669)&gt;0),1,0)+IF(OR(TRIM(K669)="",COUNTIF(Config!$B$15:$B$19,K669)&gt;0),1,0)+IF(OR(TRIM(P669)="",COUNTIF(Config!$B$15:$B$19,P669)&gt;0),1,0)+IF(OR(TRIM(R669)="",COUNTIF(Config!$B$15:$B$19,R669)&gt;0),1,0)</f>
        <v>0</v>
      </c>
      <c r="AA669" s="1" cm="1">
        <f t="array" ref="AA669">SUMPRODUCT(LEN(H669)-LEN(SUBSTITUTE(H669,{"0";"1";"2";"3";"4";"5";"6";"7";"8";"9"},"")))</f>
        <v>12</v>
      </c>
      <c r="AC669" t="str">
        <f t="shared" si="72"/>
        <v/>
      </c>
      <c r="AD669">
        <f t="shared" si="73"/>
        <v>1</v>
      </c>
      <c r="AE669">
        <f t="shared" si="74"/>
        <v>1</v>
      </c>
      <c r="AF669" t="str">
        <f t="shared" si="75"/>
        <v>No</v>
      </c>
      <c r="AG669">
        <f t="shared" ca="1" si="76"/>
        <v>403</v>
      </c>
      <c r="AH669" t="str">
        <f ca="1">IF(OR(V669="",AG669=""),"Yes",IF(AG669&gt;Config!$B$41,"Yes","No"))</f>
        <v>Yes</v>
      </c>
    </row>
    <row r="670" spans="1:34" x14ac:dyDescent="0.25">
      <c r="A670" s="1" t="s">
        <v>5657</v>
      </c>
      <c r="B670" s="1" t="s">
        <v>631</v>
      </c>
      <c r="C670" s="1" t="s">
        <v>33815</v>
      </c>
      <c r="D670" s="1" t="s">
        <v>631</v>
      </c>
      <c r="E670" s="1" t="s">
        <v>33901</v>
      </c>
      <c r="F670" s="1" t="s">
        <v>5658</v>
      </c>
      <c r="G670" t="str">
        <f t="shared" si="70"/>
        <v>Valid</v>
      </c>
      <c r="H670" s="1" t="s">
        <v>5659</v>
      </c>
      <c r="I670" t="str" cm="1">
        <f t="array" ref="I670">IF(OR(TRIM(H670)="",ISNUMBER(SEARCH("#",H670)),AA670&lt;Config!$B$8,SUMPRODUCT(--ISNUMBER(SEARCH({"a";"b";"c";"d";"e";"f";"g";"h";"i";"j";"k";"l";"m";"n";"o";"p";"q";"r";"s";"t";"u";"v";"w";"x";"y";"z"},H670)))&gt;0),"Invalid","Valid")</f>
        <v>Valid</v>
      </c>
      <c r="J670" s="1" t="s">
        <v>5660</v>
      </c>
      <c r="K670" s="1" t="s">
        <v>866</v>
      </c>
      <c r="L670" s="1" t="s">
        <v>450</v>
      </c>
      <c r="M670" s="1" t="s">
        <v>391</v>
      </c>
      <c r="N670" s="1" t="s">
        <v>68</v>
      </c>
      <c r="O670" s="1" t="s">
        <v>266</v>
      </c>
      <c r="P670" t="s">
        <v>328</v>
      </c>
      <c r="Q670" s="1" t="s">
        <v>33838</v>
      </c>
      <c r="R670" s="1" t="s">
        <v>330</v>
      </c>
      <c r="S670" s="1" t="s">
        <v>5661</v>
      </c>
      <c r="T670" s="1" t="s">
        <v>5662</v>
      </c>
      <c r="U670" s="1" t="s">
        <v>5663</v>
      </c>
      <c r="V670" s="1" t="s">
        <v>140</v>
      </c>
      <c r="W670" s="1" t="s">
        <v>202</v>
      </c>
      <c r="X670" t="str">
        <f t="shared" si="71"/>
        <v>Incomplete</v>
      </c>
      <c r="Y670">
        <f>MAX(0,100-IF(G670="Invalid",Config!$B$5,0)-IF(I670="Invalid",Config!$B$6,0)-IF(X670="Incomplete",Config!$B$7,0)-IF(AF670="Yes",Config!$B$37,0))</f>
        <v>60</v>
      </c>
      <c r="Z670" s="1">
        <f>IF(OR(TRIM(B670)="",COUNTIF(Config!$B$15:$B$19,B670)&gt;0),1,0)+IF(OR(TRIM(C670)="",COUNTIF(Config!$B$15:$B$19,C670)&gt;0),1,0)+IF(OR(TRIM(F670)="",COUNTIF(Config!$B$15:$B$19,F670)&gt;0),1,0)+IF(OR(TRIM(H670)="",COUNTIF(Config!$B$15:$B$19,H670)&gt;0),1,0)+IF(OR(TRIM(E670)="",COUNTIF(Config!$B$15:$B$19,E670)&gt;0),1,0)+IF(OR(TRIM(K670)="",COUNTIF(Config!$B$15:$B$19,K670)&gt;0),1,0)+IF(OR(TRIM(P670)="",COUNTIF(Config!$B$15:$B$19,P670)&gt;0),1,0)+IF(OR(TRIM(R670)="",COUNTIF(Config!$B$15:$B$19,R670)&gt;0),1,0)</f>
        <v>1</v>
      </c>
      <c r="AA670" s="1" cm="1">
        <f t="array" ref="AA670">SUMPRODUCT(LEN(H670)-LEN(SUBSTITUTE(H670,{"0";"1";"2";"3";"4";"5";"6";"7";"8";"9"},"")))</f>
        <v>11</v>
      </c>
      <c r="AC670" t="str">
        <f t="shared" si="72"/>
        <v>Incomplete Profile</v>
      </c>
      <c r="AD670">
        <f t="shared" si="73"/>
        <v>1</v>
      </c>
      <c r="AE670">
        <f t="shared" si="74"/>
        <v>1</v>
      </c>
      <c r="AF670" t="str">
        <f t="shared" si="75"/>
        <v>No</v>
      </c>
      <c r="AG670">
        <f t="shared" ca="1" si="76"/>
        <v>37</v>
      </c>
      <c r="AH670" t="str">
        <f ca="1">IF(OR(V670="",AG670=""),"Yes",IF(AG670&gt;Config!$B$41,"Yes","No"))</f>
        <v>No</v>
      </c>
    </row>
    <row r="671" spans="1:34" x14ac:dyDescent="0.25">
      <c r="A671" s="1" t="s">
        <v>5664</v>
      </c>
      <c r="B671" s="1" t="s">
        <v>1175</v>
      </c>
      <c r="C671" s="1" t="s">
        <v>353</v>
      </c>
      <c r="D671" s="1" t="s">
        <v>34233</v>
      </c>
      <c r="E671" s="1" t="s">
        <v>681</v>
      </c>
      <c r="F671" s="1" t="s">
        <v>5665</v>
      </c>
      <c r="G671" t="str">
        <f t="shared" si="70"/>
        <v>Valid</v>
      </c>
      <c r="H671" s="1" t="s">
        <v>5666</v>
      </c>
      <c r="I671" t="str" cm="1">
        <f t="array" ref="I671">IF(OR(TRIM(H671)="",ISNUMBER(SEARCH("#",H671)),AA671&lt;Config!$B$8,SUMPRODUCT(--ISNUMBER(SEARCH({"a";"b";"c";"d";"e";"f";"g";"h";"i";"j";"k";"l";"m";"n";"o";"p";"q";"r";"s";"t";"u";"v";"w";"x";"y";"z"},H671)))&gt;0),"Invalid","Valid")</f>
        <v>Valid</v>
      </c>
      <c r="J671" s="1" t="s">
        <v>5667</v>
      </c>
      <c r="K671" s="1" t="s">
        <v>625</v>
      </c>
      <c r="L671" s="1" t="s">
        <v>102</v>
      </c>
      <c r="M671" s="1" t="s">
        <v>33827</v>
      </c>
      <c r="N671" s="1" t="s">
        <v>68</v>
      </c>
      <c r="O671" s="1" t="s">
        <v>52</v>
      </c>
      <c r="P671" t="s">
        <v>87</v>
      </c>
      <c r="Q671" s="1" t="s">
        <v>88</v>
      </c>
      <c r="R671" s="1" t="s">
        <v>136</v>
      </c>
      <c r="S671" s="1" t="s">
        <v>5668</v>
      </c>
      <c r="T671" s="1" t="s">
        <v>5669</v>
      </c>
      <c r="U671" s="1" t="s">
        <v>5670</v>
      </c>
      <c r="V671" s="1" t="s">
        <v>2455</v>
      </c>
      <c r="W671" s="1" t="s">
        <v>141</v>
      </c>
      <c r="X671" t="str">
        <f t="shared" si="71"/>
        <v>Complete</v>
      </c>
      <c r="Y671">
        <f>MAX(0,100-IF(G671="Invalid",Config!$B$5,0)-IF(I671="Invalid",Config!$B$6,0)-IF(X671="Incomplete",Config!$B$7,0)-IF(AF671="Yes",Config!$B$37,0))</f>
        <v>100</v>
      </c>
      <c r="Z671" s="1">
        <f>IF(OR(TRIM(B671)="",COUNTIF(Config!$B$15:$B$19,B671)&gt;0),1,0)+IF(OR(TRIM(C671)="",COUNTIF(Config!$B$15:$B$19,C671)&gt;0),1,0)+IF(OR(TRIM(F671)="",COUNTIF(Config!$B$15:$B$19,F671)&gt;0),1,0)+IF(OR(TRIM(H671)="",COUNTIF(Config!$B$15:$B$19,H671)&gt;0),1,0)+IF(OR(TRIM(E671)="",COUNTIF(Config!$B$15:$B$19,E671)&gt;0),1,0)+IF(OR(TRIM(K671)="",COUNTIF(Config!$B$15:$B$19,K671)&gt;0),1,0)+IF(OR(TRIM(P671)="",COUNTIF(Config!$B$15:$B$19,P671)&gt;0),1,0)+IF(OR(TRIM(R671)="",COUNTIF(Config!$B$15:$B$19,R671)&gt;0),1,0)</f>
        <v>0</v>
      </c>
      <c r="AA671" s="1" cm="1">
        <f t="array" ref="AA671">SUMPRODUCT(LEN(H671)-LEN(SUBSTITUTE(H671,{"0";"1";"2";"3";"4";"5";"6";"7";"8";"9"},"")))</f>
        <v>11</v>
      </c>
      <c r="AC671" t="str">
        <f t="shared" si="72"/>
        <v/>
      </c>
      <c r="AD671">
        <f t="shared" si="73"/>
        <v>1</v>
      </c>
      <c r="AE671">
        <f t="shared" si="74"/>
        <v>1</v>
      </c>
      <c r="AF671" t="str">
        <f t="shared" si="75"/>
        <v>No</v>
      </c>
      <c r="AG671">
        <f t="shared" ca="1" si="76"/>
        <v>220</v>
      </c>
      <c r="AH671" t="str">
        <f ca="1">IF(OR(V671="",AG671=""),"Yes",IF(AG671&gt;Config!$B$41,"Yes","No"))</f>
        <v>No</v>
      </c>
    </row>
    <row r="672" spans="1:34" x14ac:dyDescent="0.25">
      <c r="A672" s="1" t="s">
        <v>5671</v>
      </c>
      <c r="B672" s="1" t="s">
        <v>2159</v>
      </c>
      <c r="C672" s="1" t="s">
        <v>899</v>
      </c>
      <c r="D672" s="1" t="s">
        <v>5672</v>
      </c>
      <c r="E672" s="1" t="s">
        <v>34234</v>
      </c>
      <c r="F672" s="1" t="s">
        <v>5673</v>
      </c>
      <c r="G672" t="str">
        <f t="shared" si="70"/>
        <v>Valid</v>
      </c>
      <c r="H672" s="1" t="s">
        <v>5674</v>
      </c>
      <c r="I672" t="str" cm="1">
        <f t="array" ref="I672">IF(OR(TRIM(H672)="",ISNUMBER(SEARCH("#",H672)),AA672&lt;Config!$B$8,SUMPRODUCT(--ISNUMBER(SEARCH({"a";"b";"c";"d";"e";"f";"g";"h";"i";"j";"k";"l";"m";"n";"o";"p";"q";"r";"s";"t";"u";"v";"w";"x";"y";"z"},H672)))&gt;0),"Invalid","Valid")</f>
        <v>Valid</v>
      </c>
      <c r="J672" s="1" t="s">
        <v>5675</v>
      </c>
      <c r="K672" s="1" t="s">
        <v>83</v>
      </c>
      <c r="L672" s="1" t="s">
        <v>179</v>
      </c>
      <c r="M672" s="1" t="s">
        <v>85</v>
      </c>
      <c r="N672" s="1" t="s">
        <v>358</v>
      </c>
      <c r="O672" s="1" t="s">
        <v>180</v>
      </c>
      <c r="P672" t="s">
        <v>328</v>
      </c>
      <c r="Q672" s="1" t="s">
        <v>33838</v>
      </c>
      <c r="R672" s="1" t="s">
        <v>330</v>
      </c>
      <c r="S672" s="1" t="s">
        <v>723</v>
      </c>
      <c r="T672" s="1" t="s">
        <v>5676</v>
      </c>
      <c r="U672" s="1" t="s">
        <v>5677</v>
      </c>
      <c r="V672" s="1" t="s">
        <v>2093</v>
      </c>
      <c r="W672" s="1" t="s">
        <v>60</v>
      </c>
      <c r="X672" t="str">
        <f t="shared" si="71"/>
        <v>Complete</v>
      </c>
      <c r="Y672">
        <f>MAX(0,100-IF(G672="Invalid",Config!$B$5,0)-IF(I672="Invalid",Config!$B$6,0)-IF(X672="Incomplete",Config!$B$7,0)-IF(AF672="Yes",Config!$B$37,0))</f>
        <v>100</v>
      </c>
      <c r="Z672" s="1">
        <f>IF(OR(TRIM(B672)="",COUNTIF(Config!$B$15:$B$19,B672)&gt;0),1,0)+IF(OR(TRIM(C672)="",COUNTIF(Config!$B$15:$B$19,C672)&gt;0),1,0)+IF(OR(TRIM(F672)="",COUNTIF(Config!$B$15:$B$19,F672)&gt;0),1,0)+IF(OR(TRIM(H672)="",COUNTIF(Config!$B$15:$B$19,H672)&gt;0),1,0)+IF(OR(TRIM(E672)="",COUNTIF(Config!$B$15:$B$19,E672)&gt;0),1,0)+IF(OR(TRIM(K672)="",COUNTIF(Config!$B$15:$B$19,K672)&gt;0),1,0)+IF(OR(TRIM(P672)="",COUNTIF(Config!$B$15:$B$19,P672)&gt;0),1,0)+IF(OR(TRIM(R672)="",COUNTIF(Config!$B$15:$B$19,R672)&gt;0),1,0)</f>
        <v>0</v>
      </c>
      <c r="AA672" s="1" cm="1">
        <f t="array" ref="AA672">SUMPRODUCT(LEN(H672)-LEN(SUBSTITUTE(H672,{"0";"1";"2";"3";"4";"5";"6";"7";"8";"9"},"")))</f>
        <v>10</v>
      </c>
      <c r="AC672" t="str">
        <f t="shared" si="72"/>
        <v/>
      </c>
      <c r="AD672">
        <f t="shared" si="73"/>
        <v>1</v>
      </c>
      <c r="AE672">
        <f t="shared" si="74"/>
        <v>1</v>
      </c>
      <c r="AF672" t="str">
        <f t="shared" si="75"/>
        <v>No</v>
      </c>
      <c r="AG672">
        <f t="shared" ca="1" si="76"/>
        <v>243</v>
      </c>
      <c r="AH672" t="str">
        <f ca="1">IF(OR(V672="",AG672=""),"Yes",IF(AG672&gt;Config!$B$41,"Yes","No"))</f>
        <v>No</v>
      </c>
    </row>
    <row r="673" spans="1:34" x14ac:dyDescent="0.25">
      <c r="A673" s="1" t="s">
        <v>5678</v>
      </c>
      <c r="B673" s="1" t="s">
        <v>774</v>
      </c>
      <c r="C673" s="1" t="s">
        <v>2104</v>
      </c>
      <c r="D673" s="1" t="s">
        <v>5679</v>
      </c>
      <c r="E673" s="1" t="s">
        <v>191</v>
      </c>
      <c r="F673" s="1" t="s">
        <v>5680</v>
      </c>
      <c r="G673" t="str">
        <f t="shared" si="70"/>
        <v>Valid</v>
      </c>
      <c r="H673" s="1" t="s">
        <v>5681</v>
      </c>
      <c r="I673" t="str" cm="1">
        <f t="array" ref="I673">IF(OR(TRIM(H673)="",ISNUMBER(SEARCH("#",H673)),AA673&lt;Config!$B$8,SUMPRODUCT(--ISNUMBER(SEARCH({"a";"b";"c";"d";"e";"f";"g";"h";"i";"j";"k";"l";"m";"n";"o";"p";"q";"r";"s";"t";"u";"v";"w";"x";"y";"z"},H673)))&gt;0),"Invalid","Valid")</f>
        <v>Valid</v>
      </c>
      <c r="J673" s="1" t="s">
        <v>5682</v>
      </c>
      <c r="K673" s="1" t="s">
        <v>133</v>
      </c>
      <c r="L673" s="1" t="s">
        <v>134</v>
      </c>
      <c r="M673" s="1" t="s">
        <v>85</v>
      </c>
      <c r="N673" s="1" t="s">
        <v>713</v>
      </c>
      <c r="O673" s="1" t="s">
        <v>180</v>
      </c>
      <c r="P673" t="s">
        <v>328</v>
      </c>
      <c r="Q673" s="1" t="s">
        <v>1046</v>
      </c>
      <c r="R673" s="1" t="s">
        <v>571</v>
      </c>
      <c r="S673" s="1" t="s">
        <v>5683</v>
      </c>
      <c r="T673" s="1" t="s">
        <v>5684</v>
      </c>
      <c r="U673" s="1" t="s">
        <v>3852</v>
      </c>
      <c r="V673" s="1" t="s">
        <v>3360</v>
      </c>
      <c r="W673" s="1" t="s">
        <v>94</v>
      </c>
      <c r="X673" t="str">
        <f t="shared" si="71"/>
        <v>Complete</v>
      </c>
      <c r="Y673">
        <f>MAX(0,100-IF(G673="Invalid",Config!$B$5,0)-IF(I673="Invalid",Config!$B$6,0)-IF(X673="Incomplete",Config!$B$7,0)-IF(AF673="Yes",Config!$B$37,0))</f>
        <v>100</v>
      </c>
      <c r="Z673" s="1">
        <f>IF(OR(TRIM(B673)="",COUNTIF(Config!$B$15:$B$19,B673)&gt;0),1,0)+IF(OR(TRIM(C673)="",COUNTIF(Config!$B$15:$B$19,C673)&gt;0),1,0)+IF(OR(TRIM(F673)="",COUNTIF(Config!$B$15:$B$19,F673)&gt;0),1,0)+IF(OR(TRIM(H673)="",COUNTIF(Config!$B$15:$B$19,H673)&gt;0),1,0)+IF(OR(TRIM(E673)="",COUNTIF(Config!$B$15:$B$19,E673)&gt;0),1,0)+IF(OR(TRIM(K673)="",COUNTIF(Config!$B$15:$B$19,K673)&gt;0),1,0)+IF(OR(TRIM(P673)="",COUNTIF(Config!$B$15:$B$19,P673)&gt;0),1,0)+IF(OR(TRIM(R673)="",COUNTIF(Config!$B$15:$B$19,R673)&gt;0),1,0)</f>
        <v>0</v>
      </c>
      <c r="AA673" s="1" cm="1">
        <f t="array" ref="AA673">SUMPRODUCT(LEN(H673)-LEN(SUBSTITUTE(H673,{"0";"1";"2";"3";"4";"5";"6";"7";"8";"9"},"")))</f>
        <v>11</v>
      </c>
      <c r="AC673" t="str">
        <f t="shared" si="72"/>
        <v/>
      </c>
      <c r="AD673">
        <f t="shared" si="73"/>
        <v>1</v>
      </c>
      <c r="AE673">
        <f t="shared" si="74"/>
        <v>1</v>
      </c>
      <c r="AF673" t="str">
        <f t="shared" si="75"/>
        <v>No</v>
      </c>
      <c r="AG673">
        <f t="shared" ca="1" si="76"/>
        <v>242</v>
      </c>
      <c r="AH673" t="str">
        <f ca="1">IF(OR(V673="",AG673=""),"Yes",IF(AG673&gt;Config!$B$41,"Yes","No"))</f>
        <v>No</v>
      </c>
    </row>
    <row r="674" spans="1:34" x14ac:dyDescent="0.25">
      <c r="A674" s="1" t="s">
        <v>5685</v>
      </c>
      <c r="B674" s="1" t="s">
        <v>2374</v>
      </c>
      <c r="C674" s="1" t="s">
        <v>2104</v>
      </c>
      <c r="D674" s="1" t="s">
        <v>5686</v>
      </c>
      <c r="E674" s="1" t="s">
        <v>34235</v>
      </c>
      <c r="F674" s="1" t="s">
        <v>5687</v>
      </c>
      <c r="G674" t="str">
        <f t="shared" si="70"/>
        <v>Valid</v>
      </c>
      <c r="H674" s="1" t="s">
        <v>5688</v>
      </c>
      <c r="I674" t="str" cm="1">
        <f t="array" ref="I674">IF(OR(TRIM(H674)="",ISNUMBER(SEARCH("#",H674)),AA674&lt;Config!$B$8,SUMPRODUCT(--ISNUMBER(SEARCH({"a";"b";"c";"d";"e";"f";"g";"h";"i";"j";"k";"l";"m";"n";"o";"p";"q";"r";"s";"t";"u";"v";"w";"x";"y";"z"},H674)))&gt;0),"Invalid","Valid")</f>
        <v>Valid</v>
      </c>
      <c r="J674" s="1" t="s">
        <v>5689</v>
      </c>
      <c r="K674" s="1" t="s">
        <v>425</v>
      </c>
      <c r="L674" s="1" t="s">
        <v>450</v>
      </c>
      <c r="M674" s="1" t="s">
        <v>85</v>
      </c>
      <c r="N674" s="1" t="s">
        <v>51</v>
      </c>
      <c r="O674" s="1" t="s">
        <v>32</v>
      </c>
      <c r="P674" t="s">
        <v>314</v>
      </c>
      <c r="Q674" s="1" t="s">
        <v>315</v>
      </c>
      <c r="R674" s="1" t="s">
        <v>316</v>
      </c>
      <c r="S674" s="1" t="s">
        <v>5690</v>
      </c>
      <c r="T674" s="1" t="s">
        <v>5691</v>
      </c>
      <c r="U674" s="1" t="s">
        <v>5692</v>
      </c>
      <c r="V674" s="1" t="s">
        <v>5693</v>
      </c>
      <c r="W674" s="1" t="s">
        <v>94</v>
      </c>
      <c r="X674" t="str">
        <f t="shared" si="71"/>
        <v>Complete</v>
      </c>
      <c r="Y674">
        <f>MAX(0,100-IF(G674="Invalid",Config!$B$5,0)-IF(I674="Invalid",Config!$B$6,0)-IF(X674="Incomplete",Config!$B$7,0)-IF(AF674="Yes",Config!$B$37,0))</f>
        <v>100</v>
      </c>
      <c r="Z674" s="1">
        <f>IF(OR(TRIM(B674)="",COUNTIF(Config!$B$15:$B$19,B674)&gt;0),1,0)+IF(OR(TRIM(C674)="",COUNTIF(Config!$B$15:$B$19,C674)&gt;0),1,0)+IF(OR(TRIM(F674)="",COUNTIF(Config!$B$15:$B$19,F674)&gt;0),1,0)+IF(OR(TRIM(H674)="",COUNTIF(Config!$B$15:$B$19,H674)&gt;0),1,0)+IF(OR(TRIM(E674)="",COUNTIF(Config!$B$15:$B$19,E674)&gt;0),1,0)+IF(OR(TRIM(K674)="",COUNTIF(Config!$B$15:$B$19,K674)&gt;0),1,0)+IF(OR(TRIM(P674)="",COUNTIF(Config!$B$15:$B$19,P674)&gt;0),1,0)+IF(OR(TRIM(R674)="",COUNTIF(Config!$B$15:$B$19,R674)&gt;0),1,0)</f>
        <v>0</v>
      </c>
      <c r="AA674" s="1" cm="1">
        <f t="array" ref="AA674">SUMPRODUCT(LEN(H674)-LEN(SUBSTITUTE(H674,{"0";"1";"2";"3";"4";"5";"6";"7";"8";"9"},"")))</f>
        <v>10</v>
      </c>
      <c r="AC674" t="str">
        <f t="shared" si="72"/>
        <v/>
      </c>
      <c r="AD674">
        <f t="shared" si="73"/>
        <v>1</v>
      </c>
      <c r="AE674">
        <f t="shared" si="74"/>
        <v>1</v>
      </c>
      <c r="AF674" t="str">
        <f t="shared" si="75"/>
        <v>No</v>
      </c>
      <c r="AG674">
        <f t="shared" ca="1" si="76"/>
        <v>376</v>
      </c>
      <c r="AH674" t="str">
        <f ca="1">IF(OR(V674="",AG674=""),"Yes",IF(AG674&gt;Config!$B$41,"Yes","No"))</f>
        <v>Yes</v>
      </c>
    </row>
    <row r="675" spans="1:34" x14ac:dyDescent="0.25">
      <c r="A675" s="1" t="s">
        <v>5694</v>
      </c>
      <c r="B675" s="1" t="s">
        <v>2095</v>
      </c>
      <c r="C675" s="1" t="s">
        <v>535</v>
      </c>
      <c r="D675" s="1" t="s">
        <v>5695</v>
      </c>
      <c r="E675" s="1" t="s">
        <v>34236</v>
      </c>
      <c r="F675" s="1" t="s">
        <v>5696</v>
      </c>
      <c r="G675" t="str">
        <f t="shared" si="70"/>
        <v>Valid</v>
      </c>
      <c r="H675" s="1" t="s">
        <v>5697</v>
      </c>
      <c r="I675" t="str" cm="1">
        <f t="array" ref="I675">IF(OR(TRIM(H675)="",ISNUMBER(SEARCH("#",H675)),AA675&lt;Config!$B$8,SUMPRODUCT(--ISNUMBER(SEARCH({"a";"b";"c";"d";"e";"f";"g";"h";"i";"j";"k";"l";"m";"n";"o";"p";"q";"r";"s";"t";"u";"v";"w";"x";"y";"z"},H675)))&gt;0),"Invalid","Valid")</f>
        <v>Valid</v>
      </c>
      <c r="J675" s="1" t="s">
        <v>5698</v>
      </c>
      <c r="K675" s="1" t="s">
        <v>866</v>
      </c>
      <c r="L675" s="1" t="s">
        <v>84</v>
      </c>
      <c r="M675" s="1" t="s">
        <v>135</v>
      </c>
      <c r="N675" s="1" t="s">
        <v>224</v>
      </c>
      <c r="O675" s="1" t="s">
        <v>196</v>
      </c>
      <c r="P675" t="s">
        <v>53</v>
      </c>
      <c r="Q675" s="1" t="s">
        <v>150</v>
      </c>
      <c r="R675" s="1" t="s">
        <v>55</v>
      </c>
      <c r="S675" s="1" t="s">
        <v>5699</v>
      </c>
      <c r="T675" s="1" t="s">
        <v>5700</v>
      </c>
      <c r="U675" s="1" t="s">
        <v>5701</v>
      </c>
      <c r="V675" s="1" t="s">
        <v>1050</v>
      </c>
      <c r="W675" s="1" t="s">
        <v>202</v>
      </c>
      <c r="X675" t="str">
        <f t="shared" si="71"/>
        <v>Complete</v>
      </c>
      <c r="Y675">
        <f>MAX(0,100-IF(G675="Invalid",Config!$B$5,0)-IF(I675="Invalid",Config!$B$6,0)-IF(X675="Incomplete",Config!$B$7,0)-IF(AF675="Yes",Config!$B$37,0))</f>
        <v>100</v>
      </c>
      <c r="Z675" s="1">
        <f>IF(OR(TRIM(B675)="",COUNTIF(Config!$B$15:$B$19,B675)&gt;0),1,0)+IF(OR(TRIM(C675)="",COUNTIF(Config!$B$15:$B$19,C675)&gt;0),1,0)+IF(OR(TRIM(F675)="",COUNTIF(Config!$B$15:$B$19,F675)&gt;0),1,0)+IF(OR(TRIM(H675)="",COUNTIF(Config!$B$15:$B$19,H675)&gt;0),1,0)+IF(OR(TRIM(E675)="",COUNTIF(Config!$B$15:$B$19,E675)&gt;0),1,0)+IF(OR(TRIM(K675)="",COUNTIF(Config!$B$15:$B$19,K675)&gt;0),1,0)+IF(OR(TRIM(P675)="",COUNTIF(Config!$B$15:$B$19,P675)&gt;0),1,0)+IF(OR(TRIM(R675)="",COUNTIF(Config!$B$15:$B$19,R675)&gt;0),1,0)</f>
        <v>0</v>
      </c>
      <c r="AA675" s="1" cm="1">
        <f t="array" ref="AA675">SUMPRODUCT(LEN(H675)-LEN(SUBSTITUTE(H675,{"0";"1";"2";"3";"4";"5";"6";"7";"8";"9"},"")))</f>
        <v>12</v>
      </c>
      <c r="AC675" t="str">
        <f t="shared" si="72"/>
        <v/>
      </c>
      <c r="AD675">
        <f t="shared" si="73"/>
        <v>1</v>
      </c>
      <c r="AE675">
        <f t="shared" si="74"/>
        <v>1</v>
      </c>
      <c r="AF675" t="str">
        <f t="shared" si="75"/>
        <v>No</v>
      </c>
      <c r="AG675">
        <f t="shared" ca="1" si="76"/>
        <v>37</v>
      </c>
      <c r="AH675" t="str">
        <f ca="1">IF(OR(V675="",AG675=""),"Yes",IF(AG675&gt;Config!$B$41,"Yes","No"))</f>
        <v>No</v>
      </c>
    </row>
    <row r="676" spans="1:34" x14ac:dyDescent="0.25">
      <c r="A676" s="1" t="s">
        <v>5702</v>
      </c>
      <c r="B676" s="1" t="s">
        <v>156</v>
      </c>
      <c r="C676" s="1" t="s">
        <v>775</v>
      </c>
      <c r="D676" s="1" t="s">
        <v>5703</v>
      </c>
      <c r="E676" s="1" t="s">
        <v>33935</v>
      </c>
      <c r="F676" s="1" t="s">
        <v>5704</v>
      </c>
      <c r="G676" t="str">
        <f t="shared" si="70"/>
        <v>Valid</v>
      </c>
      <c r="H676" s="1" t="s">
        <v>5705</v>
      </c>
      <c r="I676" t="str" cm="1">
        <f t="array" ref="I676">IF(OR(TRIM(H676)="",ISNUMBER(SEARCH("#",H676)),AA676&lt;Config!$B$8,SUMPRODUCT(--ISNUMBER(SEARCH({"a";"b";"c";"d";"e";"f";"g";"h";"i";"j";"k";"l";"m";"n";"o";"p";"q";"r";"s";"t";"u";"v";"w";"x";"y";"z"},H676)))&gt;0),"Invalid","Valid")</f>
        <v>Valid</v>
      </c>
      <c r="J676" s="1" t="s">
        <v>5706</v>
      </c>
      <c r="K676" s="1" t="s">
        <v>28</v>
      </c>
      <c r="L676" s="1" t="s">
        <v>29</v>
      </c>
      <c r="M676" s="1" t="s">
        <v>343</v>
      </c>
      <c r="N676" s="1" t="s">
        <v>437</v>
      </c>
      <c r="O676" s="1" t="s">
        <v>32</v>
      </c>
      <c r="P676" t="s">
        <v>104</v>
      </c>
      <c r="Q676" s="1" t="s">
        <v>302</v>
      </c>
      <c r="R676" s="1" t="s">
        <v>105</v>
      </c>
      <c r="S676" s="1" t="s">
        <v>5707</v>
      </c>
      <c r="T676" s="1" t="s">
        <v>5708</v>
      </c>
      <c r="U676" s="1" t="s">
        <v>5709</v>
      </c>
      <c r="V676" s="1" t="s">
        <v>5710</v>
      </c>
      <c r="W676" s="1" t="s">
        <v>40</v>
      </c>
      <c r="X676" t="str">
        <f t="shared" si="71"/>
        <v>Complete</v>
      </c>
      <c r="Y676">
        <f>MAX(0,100-IF(G676="Invalid",Config!$B$5,0)-IF(I676="Invalid",Config!$B$6,0)-IF(X676="Incomplete",Config!$B$7,0)-IF(AF676="Yes",Config!$B$37,0))</f>
        <v>100</v>
      </c>
      <c r="Z676" s="1">
        <f>IF(OR(TRIM(B676)="",COUNTIF(Config!$B$15:$B$19,B676)&gt;0),1,0)+IF(OR(TRIM(C676)="",COUNTIF(Config!$B$15:$B$19,C676)&gt;0),1,0)+IF(OR(TRIM(F676)="",COUNTIF(Config!$B$15:$B$19,F676)&gt;0),1,0)+IF(OR(TRIM(H676)="",COUNTIF(Config!$B$15:$B$19,H676)&gt;0),1,0)+IF(OR(TRIM(E676)="",COUNTIF(Config!$B$15:$B$19,E676)&gt;0),1,0)+IF(OR(TRIM(K676)="",COUNTIF(Config!$B$15:$B$19,K676)&gt;0),1,0)+IF(OR(TRIM(P676)="",COUNTIF(Config!$B$15:$B$19,P676)&gt;0),1,0)+IF(OR(TRIM(R676)="",COUNTIF(Config!$B$15:$B$19,R676)&gt;0),1,0)</f>
        <v>0</v>
      </c>
      <c r="AA676" s="1" cm="1">
        <f t="array" ref="AA676">SUMPRODUCT(LEN(H676)-LEN(SUBSTITUTE(H676,{"0";"1";"2";"3";"4";"5";"6";"7";"8";"9"},"")))</f>
        <v>11</v>
      </c>
      <c r="AC676" t="str">
        <f t="shared" si="72"/>
        <v/>
      </c>
      <c r="AD676">
        <f t="shared" si="73"/>
        <v>1</v>
      </c>
      <c r="AE676">
        <f t="shared" si="74"/>
        <v>1</v>
      </c>
      <c r="AF676" t="str">
        <f t="shared" si="75"/>
        <v>No</v>
      </c>
      <c r="AG676">
        <f t="shared" ca="1" si="76"/>
        <v>278</v>
      </c>
      <c r="AH676" t="str">
        <f ca="1">IF(OR(V676="",AG676=""),"Yes",IF(AG676&gt;Config!$B$41,"Yes","No"))</f>
        <v>No</v>
      </c>
    </row>
    <row r="677" spans="1:34" x14ac:dyDescent="0.25">
      <c r="A677" s="1" t="s">
        <v>5711</v>
      </c>
      <c r="B677" s="1" t="s">
        <v>42</v>
      </c>
      <c r="C677" s="1" t="s">
        <v>511</v>
      </c>
      <c r="D677" s="1" t="s">
        <v>5712</v>
      </c>
      <c r="E677" s="1" t="s">
        <v>34227</v>
      </c>
      <c r="F677" s="1" t="s">
        <v>5713</v>
      </c>
      <c r="G677" t="str">
        <f t="shared" si="70"/>
        <v>Valid</v>
      </c>
      <c r="H677" s="1" t="s">
        <v>5714</v>
      </c>
      <c r="I677" t="str" cm="1">
        <f t="array" ref="I677">IF(OR(TRIM(H677)="",ISNUMBER(SEARCH("#",H677)),AA677&lt;Config!$B$8,SUMPRODUCT(--ISNUMBER(SEARCH({"a";"b";"c";"d";"e";"f";"g";"h";"i";"j";"k";"l";"m";"n";"o";"p";"q";"r";"s";"t";"u";"v";"w";"x";"y";"z"},H677)))&gt;0),"Invalid","Valid")</f>
        <v>Valid</v>
      </c>
      <c r="J677" s="1" t="s">
        <v>5715</v>
      </c>
      <c r="K677" s="1" t="s">
        <v>133</v>
      </c>
      <c r="L677" s="1" t="s">
        <v>67</v>
      </c>
      <c r="M677" s="1" t="s">
        <v>33827</v>
      </c>
      <c r="N677" s="1" t="s">
        <v>211</v>
      </c>
      <c r="O677" s="1" t="s">
        <v>196</v>
      </c>
      <c r="P677" t="s">
        <v>314</v>
      </c>
      <c r="Q677" s="1" t="s">
        <v>663</v>
      </c>
      <c r="R677" s="1" t="s">
        <v>663</v>
      </c>
      <c r="S677" s="1" t="s">
        <v>5716</v>
      </c>
      <c r="T677" s="1" t="s">
        <v>5717</v>
      </c>
      <c r="U677" s="1" t="s">
        <v>5718</v>
      </c>
      <c r="V677" s="1" t="s">
        <v>5719</v>
      </c>
      <c r="W677" s="1" t="s">
        <v>94</v>
      </c>
      <c r="X677" t="str">
        <f t="shared" si="71"/>
        <v>Complete</v>
      </c>
      <c r="Y677">
        <f>MAX(0,100-IF(G677="Invalid",Config!$B$5,0)-IF(I677="Invalid",Config!$B$6,0)-IF(X677="Incomplete",Config!$B$7,0)-IF(AF677="Yes",Config!$B$37,0))</f>
        <v>100</v>
      </c>
      <c r="Z677" s="1">
        <f>IF(OR(TRIM(B677)="",COUNTIF(Config!$B$15:$B$19,B677)&gt;0),1,0)+IF(OR(TRIM(C677)="",COUNTIF(Config!$B$15:$B$19,C677)&gt;0),1,0)+IF(OR(TRIM(F677)="",COUNTIF(Config!$B$15:$B$19,F677)&gt;0),1,0)+IF(OR(TRIM(H677)="",COUNTIF(Config!$B$15:$B$19,H677)&gt;0),1,0)+IF(OR(TRIM(E677)="",COUNTIF(Config!$B$15:$B$19,E677)&gt;0),1,0)+IF(OR(TRIM(K677)="",COUNTIF(Config!$B$15:$B$19,K677)&gt;0),1,0)+IF(OR(TRIM(P677)="",COUNTIF(Config!$B$15:$B$19,P677)&gt;0),1,0)+IF(OR(TRIM(R677)="",COUNTIF(Config!$B$15:$B$19,R677)&gt;0),1,0)</f>
        <v>0</v>
      </c>
      <c r="AA677" s="1" cm="1">
        <f t="array" ref="AA677">SUMPRODUCT(LEN(H677)-LEN(SUBSTITUTE(H677,{"0";"1";"2";"3";"4";"5";"6";"7";"8";"9"},"")))</f>
        <v>12</v>
      </c>
      <c r="AC677" t="str">
        <f t="shared" si="72"/>
        <v/>
      </c>
      <c r="AD677">
        <f t="shared" si="73"/>
        <v>1</v>
      </c>
      <c r="AE677">
        <f t="shared" si="74"/>
        <v>1</v>
      </c>
      <c r="AF677" t="str">
        <f t="shared" si="75"/>
        <v>No</v>
      </c>
      <c r="AG677">
        <f t="shared" ca="1" si="76"/>
        <v>222</v>
      </c>
      <c r="AH677" t="str">
        <f ca="1">IF(OR(V677="",AG677=""),"Yes",IF(AG677&gt;Config!$B$41,"Yes","No"))</f>
        <v>No</v>
      </c>
    </row>
    <row r="678" spans="1:34" x14ac:dyDescent="0.25">
      <c r="A678" s="1" t="s">
        <v>5720</v>
      </c>
      <c r="B678" s="1" t="s">
        <v>431</v>
      </c>
      <c r="C678" s="1" t="s">
        <v>1496</v>
      </c>
      <c r="D678" s="1" t="s">
        <v>5721</v>
      </c>
      <c r="E678" s="1" t="s">
        <v>633</v>
      </c>
      <c r="F678" s="1" t="s">
        <v>5722</v>
      </c>
      <c r="G678" t="str">
        <f t="shared" si="70"/>
        <v>Valid</v>
      </c>
      <c r="H678" s="1" t="s">
        <v>5723</v>
      </c>
      <c r="I678" t="str" cm="1">
        <f t="array" ref="I678">IF(OR(TRIM(H678)="",ISNUMBER(SEARCH("#",H678)),AA678&lt;Config!$B$8,SUMPRODUCT(--ISNUMBER(SEARCH({"a";"b";"c";"d";"e";"f";"g";"h";"i";"j";"k";"l";"m";"n";"o";"p";"q";"r";"s";"t";"u";"v";"w";"x";"y";"z"},H678)))&gt;0),"Invalid","Valid")</f>
        <v>Valid</v>
      </c>
      <c r="J678" s="1" t="s">
        <v>1215</v>
      </c>
      <c r="K678" s="1" t="s">
        <v>481</v>
      </c>
      <c r="L678" s="1" t="s">
        <v>265</v>
      </c>
      <c r="M678" s="1" t="s">
        <v>135</v>
      </c>
      <c r="N678" s="1" t="s">
        <v>211</v>
      </c>
      <c r="O678" s="1" t="s">
        <v>52</v>
      </c>
      <c r="P678" t="s">
        <v>236</v>
      </c>
      <c r="Q678" s="1" t="s">
        <v>238</v>
      </c>
      <c r="R678" s="1" t="s">
        <v>961</v>
      </c>
      <c r="S678" s="1" t="s">
        <v>5724</v>
      </c>
      <c r="T678" s="1" t="s">
        <v>5725</v>
      </c>
      <c r="U678" s="1" t="s">
        <v>454</v>
      </c>
      <c r="V678" s="1" t="s">
        <v>1874</v>
      </c>
      <c r="W678" s="1" t="s">
        <v>293</v>
      </c>
      <c r="X678" t="str">
        <f t="shared" si="71"/>
        <v>Complete</v>
      </c>
      <c r="Y678">
        <f>MAX(0,100-IF(G678="Invalid",Config!$B$5,0)-IF(I678="Invalid",Config!$B$6,0)-IF(X678="Incomplete",Config!$B$7,0)-IF(AF678="Yes",Config!$B$37,0))</f>
        <v>100</v>
      </c>
      <c r="Z678" s="1">
        <f>IF(OR(TRIM(B678)="",COUNTIF(Config!$B$15:$B$19,B678)&gt;0),1,0)+IF(OR(TRIM(C678)="",COUNTIF(Config!$B$15:$B$19,C678)&gt;0),1,0)+IF(OR(TRIM(F678)="",COUNTIF(Config!$B$15:$B$19,F678)&gt;0),1,0)+IF(OR(TRIM(H678)="",COUNTIF(Config!$B$15:$B$19,H678)&gt;0),1,0)+IF(OR(TRIM(E678)="",COUNTIF(Config!$B$15:$B$19,E678)&gt;0),1,0)+IF(OR(TRIM(K678)="",COUNTIF(Config!$B$15:$B$19,K678)&gt;0),1,0)+IF(OR(TRIM(P678)="",COUNTIF(Config!$B$15:$B$19,P678)&gt;0),1,0)+IF(OR(TRIM(R678)="",COUNTIF(Config!$B$15:$B$19,R678)&gt;0),1,0)</f>
        <v>0</v>
      </c>
      <c r="AA678" s="1" cm="1">
        <f t="array" ref="AA678">SUMPRODUCT(LEN(H678)-LEN(SUBSTITUTE(H678,{"0";"1";"2";"3";"4";"5";"6";"7";"8";"9"},"")))</f>
        <v>12</v>
      </c>
      <c r="AC678" t="str">
        <f t="shared" si="72"/>
        <v/>
      </c>
      <c r="AD678">
        <f t="shared" si="73"/>
        <v>1</v>
      </c>
      <c r="AE678">
        <f t="shared" si="74"/>
        <v>1</v>
      </c>
      <c r="AF678" t="str">
        <f t="shared" si="75"/>
        <v>No</v>
      </c>
      <c r="AG678">
        <f t="shared" ca="1" si="76"/>
        <v>353</v>
      </c>
      <c r="AH678" t="str">
        <f ca="1">IF(OR(V678="",AG678=""),"Yes",IF(AG678&gt;Config!$B$41,"Yes","No"))</f>
        <v>No</v>
      </c>
    </row>
    <row r="679" spans="1:34" x14ac:dyDescent="0.25">
      <c r="A679" s="1" t="s">
        <v>5726</v>
      </c>
      <c r="B679" s="1" t="s">
        <v>1302</v>
      </c>
      <c r="C679" s="1" t="s">
        <v>861</v>
      </c>
      <c r="D679" s="1" t="s">
        <v>5727</v>
      </c>
      <c r="E679" s="1" t="s">
        <v>34237</v>
      </c>
      <c r="F679" s="1" t="s">
        <v>5728</v>
      </c>
      <c r="G679" t="str">
        <f t="shared" si="70"/>
        <v>Valid</v>
      </c>
      <c r="H679" s="1" t="s">
        <v>5729</v>
      </c>
      <c r="I679" t="str" cm="1">
        <f t="array" ref="I679">IF(OR(TRIM(H679)="",ISNUMBER(SEARCH("#",H679)),AA679&lt;Config!$B$8,SUMPRODUCT(--ISNUMBER(SEARCH({"a";"b";"c";"d";"e";"f";"g";"h";"i";"j";"k";"l";"m";"n";"o";"p";"q";"r";"s";"t";"u";"v";"w";"x";"y";"z"},H679)))&gt;0),"Invalid","Valid")</f>
        <v>Valid</v>
      </c>
      <c r="J679" s="1" t="s">
        <v>5730</v>
      </c>
      <c r="K679" s="1" t="s">
        <v>378</v>
      </c>
      <c r="L679" s="1" t="s">
        <v>134</v>
      </c>
      <c r="M679" s="1" t="s">
        <v>135</v>
      </c>
      <c r="N679" s="1" t="s">
        <v>713</v>
      </c>
      <c r="O679" s="1" t="s">
        <v>52</v>
      </c>
      <c r="P679" t="s">
        <v>236</v>
      </c>
      <c r="Q679" s="1" t="s">
        <v>238</v>
      </c>
      <c r="R679" s="1" t="s">
        <v>253</v>
      </c>
      <c r="S679" s="1" t="s">
        <v>5731</v>
      </c>
      <c r="T679" s="1" t="s">
        <v>5732</v>
      </c>
      <c r="U679" s="1" t="s">
        <v>5733</v>
      </c>
      <c r="V679" s="1" t="s">
        <v>1787</v>
      </c>
      <c r="W679" s="1" t="s">
        <v>293</v>
      </c>
      <c r="X679" t="str">
        <f t="shared" si="71"/>
        <v>Complete</v>
      </c>
      <c r="Y679">
        <f>MAX(0,100-IF(G679="Invalid",Config!$B$5,0)-IF(I679="Invalid",Config!$B$6,0)-IF(X679="Incomplete",Config!$B$7,0)-IF(AF679="Yes",Config!$B$37,0))</f>
        <v>100</v>
      </c>
      <c r="Z679" s="1">
        <f>IF(OR(TRIM(B679)="",COUNTIF(Config!$B$15:$B$19,B679)&gt;0),1,0)+IF(OR(TRIM(C679)="",COUNTIF(Config!$B$15:$B$19,C679)&gt;0),1,0)+IF(OR(TRIM(F679)="",COUNTIF(Config!$B$15:$B$19,F679)&gt;0),1,0)+IF(OR(TRIM(H679)="",COUNTIF(Config!$B$15:$B$19,H679)&gt;0),1,0)+IF(OR(TRIM(E679)="",COUNTIF(Config!$B$15:$B$19,E679)&gt;0),1,0)+IF(OR(TRIM(K679)="",COUNTIF(Config!$B$15:$B$19,K679)&gt;0),1,0)+IF(OR(TRIM(P679)="",COUNTIF(Config!$B$15:$B$19,P679)&gt;0),1,0)+IF(OR(TRIM(R679)="",COUNTIF(Config!$B$15:$B$19,R679)&gt;0),1,0)</f>
        <v>0</v>
      </c>
      <c r="AA679" s="1" cm="1">
        <f t="array" ref="AA679">SUMPRODUCT(LEN(H679)-LEN(SUBSTITUTE(H679,{"0";"1";"2";"3";"4";"5";"6";"7";"8";"9"},"")))</f>
        <v>12</v>
      </c>
      <c r="AC679" t="str">
        <f t="shared" si="72"/>
        <v/>
      </c>
      <c r="AD679">
        <f t="shared" si="73"/>
        <v>1</v>
      </c>
      <c r="AE679">
        <f t="shared" si="74"/>
        <v>1</v>
      </c>
      <c r="AF679" t="str">
        <f t="shared" si="75"/>
        <v>No</v>
      </c>
      <c r="AG679">
        <f t="shared" ca="1" si="76"/>
        <v>377</v>
      </c>
      <c r="AH679" t="str">
        <f ca="1">IF(OR(V679="",AG679=""),"Yes",IF(AG679&gt;Config!$B$41,"Yes","No"))</f>
        <v>Yes</v>
      </c>
    </row>
    <row r="680" spans="1:34" x14ac:dyDescent="0.25">
      <c r="A680" s="1" t="s">
        <v>5734</v>
      </c>
      <c r="B680" s="1" t="s">
        <v>5122</v>
      </c>
      <c r="C680" s="1" t="s">
        <v>157</v>
      </c>
      <c r="D680" s="1" t="s">
        <v>5735</v>
      </c>
      <c r="E680" s="1" t="s">
        <v>34238</v>
      </c>
      <c r="F680" s="1" t="s">
        <v>5736</v>
      </c>
      <c r="G680" t="str">
        <f t="shared" si="70"/>
        <v>Valid</v>
      </c>
      <c r="H680" s="1" t="s">
        <v>5737</v>
      </c>
      <c r="I680" t="str" cm="1">
        <f t="array" ref="I680">IF(OR(TRIM(H680)="",ISNUMBER(SEARCH("#",H680)),AA680&lt;Config!$B$8,SUMPRODUCT(--ISNUMBER(SEARCH({"a";"b";"c";"d";"e";"f";"g";"h";"i";"j";"k";"l";"m";"n";"o";"p";"q";"r";"s";"t";"u";"v";"w";"x";"y";"z"},H680)))&gt;0),"Invalid","Valid")</f>
        <v>Valid</v>
      </c>
      <c r="J680" s="1" t="s">
        <v>5738</v>
      </c>
      <c r="K680" s="1" t="s">
        <v>1001</v>
      </c>
      <c r="L680" s="1" t="s">
        <v>49</v>
      </c>
      <c r="M680" s="1" t="s">
        <v>517</v>
      </c>
      <c r="N680" s="1" t="s">
        <v>33819</v>
      </c>
      <c r="O680" s="1" t="s">
        <v>69</v>
      </c>
      <c r="P680" t="s">
        <v>87</v>
      </c>
      <c r="Q680" s="1" t="s">
        <v>438</v>
      </c>
      <c r="R680" s="1" t="s">
        <v>136</v>
      </c>
      <c r="S680" s="1" t="s">
        <v>5739</v>
      </c>
      <c r="T680" s="1" t="s">
        <v>5740</v>
      </c>
      <c r="U680" s="1" t="s">
        <v>3394</v>
      </c>
      <c r="V680" s="1" t="s">
        <v>3360</v>
      </c>
      <c r="W680" s="1" t="s">
        <v>141</v>
      </c>
      <c r="X680" t="str">
        <f t="shared" si="71"/>
        <v>Complete</v>
      </c>
      <c r="Y680">
        <f>MAX(0,100-IF(G680="Invalid",Config!$B$5,0)-IF(I680="Invalid",Config!$B$6,0)-IF(X680="Incomplete",Config!$B$7,0)-IF(AF680="Yes",Config!$B$37,0))</f>
        <v>100</v>
      </c>
      <c r="Z680" s="1">
        <f>IF(OR(TRIM(B680)="",COUNTIF(Config!$B$15:$B$19,B680)&gt;0),1,0)+IF(OR(TRIM(C680)="",COUNTIF(Config!$B$15:$B$19,C680)&gt;0),1,0)+IF(OR(TRIM(F680)="",COUNTIF(Config!$B$15:$B$19,F680)&gt;0),1,0)+IF(OR(TRIM(H680)="",COUNTIF(Config!$B$15:$B$19,H680)&gt;0),1,0)+IF(OR(TRIM(E680)="",COUNTIF(Config!$B$15:$B$19,E680)&gt;0),1,0)+IF(OR(TRIM(K680)="",COUNTIF(Config!$B$15:$B$19,K680)&gt;0),1,0)+IF(OR(TRIM(P680)="",COUNTIF(Config!$B$15:$B$19,P680)&gt;0),1,0)+IF(OR(TRIM(R680)="",COUNTIF(Config!$B$15:$B$19,R680)&gt;0),1,0)</f>
        <v>0</v>
      </c>
      <c r="AA680" s="1" cm="1">
        <f t="array" ref="AA680">SUMPRODUCT(LEN(H680)-LEN(SUBSTITUTE(H680,{"0";"1";"2";"3";"4";"5";"6";"7";"8";"9"},"")))</f>
        <v>11</v>
      </c>
      <c r="AC680" t="str">
        <f t="shared" si="72"/>
        <v/>
      </c>
      <c r="AD680">
        <f t="shared" si="73"/>
        <v>1</v>
      </c>
      <c r="AE680">
        <f t="shared" si="74"/>
        <v>1</v>
      </c>
      <c r="AF680" t="str">
        <f t="shared" si="75"/>
        <v>No</v>
      </c>
      <c r="AG680">
        <f t="shared" ca="1" si="76"/>
        <v>242</v>
      </c>
      <c r="AH680" t="str">
        <f ca="1">IF(OR(V680="",AG680=""),"Yes",IF(AG680&gt;Config!$B$41,"Yes","No"))</f>
        <v>No</v>
      </c>
    </row>
    <row r="681" spans="1:34" x14ac:dyDescent="0.25">
      <c r="A681" s="1" t="s">
        <v>5741</v>
      </c>
      <c r="B681" s="1" t="s">
        <v>431</v>
      </c>
      <c r="C681" s="1" t="s">
        <v>1496</v>
      </c>
      <c r="D681" s="1" t="s">
        <v>5721</v>
      </c>
      <c r="E681" s="1" t="s">
        <v>34239</v>
      </c>
      <c r="F681" s="1" t="s">
        <v>5742</v>
      </c>
      <c r="G681" t="str">
        <f t="shared" si="70"/>
        <v>Valid</v>
      </c>
      <c r="H681" s="1" t="s">
        <v>5743</v>
      </c>
      <c r="I681" t="str" cm="1">
        <f t="array" ref="I681">IF(OR(TRIM(H681)="",ISNUMBER(SEARCH("#",H681)),AA681&lt;Config!$B$8,SUMPRODUCT(--ISNUMBER(SEARCH({"a";"b";"c";"d";"e";"f";"g";"h";"i";"j";"k";"l";"m";"n";"o";"p";"q";"r";"s";"t";"u";"v";"w";"x";"y";"z"},H681)))&gt;0),"Invalid","Valid")</f>
        <v>Valid</v>
      </c>
      <c r="J681" s="1" t="s">
        <v>5744</v>
      </c>
      <c r="K681" s="1" t="s">
        <v>378</v>
      </c>
      <c r="L681" s="1" t="s">
        <v>49</v>
      </c>
      <c r="M681" s="1" t="s">
        <v>85</v>
      </c>
      <c r="N681" s="1" t="s">
        <v>713</v>
      </c>
      <c r="O681" s="1" t="s">
        <v>52</v>
      </c>
      <c r="P681" t="s">
        <v>53</v>
      </c>
      <c r="Q681" s="1" t="s">
        <v>150</v>
      </c>
      <c r="R681" s="1" t="s">
        <v>55</v>
      </c>
      <c r="S681" s="1" t="s">
        <v>5745</v>
      </c>
      <c r="T681" s="1" t="s">
        <v>5746</v>
      </c>
      <c r="U681" s="1" t="s">
        <v>1546</v>
      </c>
      <c r="V681" s="1" t="s">
        <v>5701</v>
      </c>
      <c r="W681" s="1" t="s">
        <v>186</v>
      </c>
      <c r="X681" t="str">
        <f t="shared" si="71"/>
        <v>Complete</v>
      </c>
      <c r="Y681">
        <f>MAX(0,100-IF(G681="Invalid",Config!$B$5,0)-IF(I681="Invalid",Config!$B$6,0)-IF(X681="Incomplete",Config!$B$7,0)-IF(AF681="Yes",Config!$B$37,0))</f>
        <v>100</v>
      </c>
      <c r="Z681" s="1">
        <f>IF(OR(TRIM(B681)="",COUNTIF(Config!$B$15:$B$19,B681)&gt;0),1,0)+IF(OR(TRIM(C681)="",COUNTIF(Config!$B$15:$B$19,C681)&gt;0),1,0)+IF(OR(TRIM(F681)="",COUNTIF(Config!$B$15:$B$19,F681)&gt;0),1,0)+IF(OR(TRIM(H681)="",COUNTIF(Config!$B$15:$B$19,H681)&gt;0),1,0)+IF(OR(TRIM(E681)="",COUNTIF(Config!$B$15:$B$19,E681)&gt;0),1,0)+IF(OR(TRIM(K681)="",COUNTIF(Config!$B$15:$B$19,K681)&gt;0),1,0)+IF(OR(TRIM(P681)="",COUNTIF(Config!$B$15:$B$19,P681)&gt;0),1,0)+IF(OR(TRIM(R681)="",COUNTIF(Config!$B$15:$B$19,R681)&gt;0),1,0)</f>
        <v>0</v>
      </c>
      <c r="AA681" s="1" cm="1">
        <f t="array" ref="AA681">SUMPRODUCT(LEN(H681)-LEN(SUBSTITUTE(H681,{"0";"1";"2";"3";"4";"5";"6";"7";"8";"9"},"")))</f>
        <v>12</v>
      </c>
      <c r="AC681" t="str">
        <f t="shared" si="72"/>
        <v/>
      </c>
      <c r="AD681">
        <f t="shared" si="73"/>
        <v>1</v>
      </c>
      <c r="AE681">
        <f t="shared" si="74"/>
        <v>1</v>
      </c>
      <c r="AF681" t="str">
        <f t="shared" si="75"/>
        <v>No</v>
      </c>
      <c r="AG681">
        <f t="shared" ca="1" si="76"/>
        <v>193</v>
      </c>
      <c r="AH681" t="str">
        <f ca="1">IF(OR(V681="",AG681=""),"Yes",IF(AG681&gt;Config!$B$41,"Yes","No"))</f>
        <v>No</v>
      </c>
    </row>
    <row r="682" spans="1:34" x14ac:dyDescent="0.25">
      <c r="A682" s="1" t="s">
        <v>5747</v>
      </c>
      <c r="B682" s="1" t="s">
        <v>4687</v>
      </c>
      <c r="C682" s="1" t="s">
        <v>1806</v>
      </c>
      <c r="D682" s="1" t="s">
        <v>5748</v>
      </c>
      <c r="E682" s="1" t="s">
        <v>34240</v>
      </c>
      <c r="F682" s="1" t="s">
        <v>5749</v>
      </c>
      <c r="G682" t="str">
        <f t="shared" si="70"/>
        <v>Invalid</v>
      </c>
      <c r="H682" s="1" t="s">
        <v>5750</v>
      </c>
      <c r="I682" t="str" cm="1">
        <f t="array" ref="I682">IF(OR(TRIM(H682)="",ISNUMBER(SEARCH("#",H682)),AA682&lt;Config!$B$8,SUMPRODUCT(--ISNUMBER(SEARCH({"a";"b";"c";"d";"e";"f";"g";"h";"i";"j";"k";"l";"m";"n";"o";"p";"q";"r";"s";"t";"u";"v";"w";"x";"y";"z"},H682)))&gt;0),"Invalid","Valid")</f>
        <v>Valid</v>
      </c>
      <c r="J682" s="1" t="s">
        <v>5751</v>
      </c>
      <c r="K682" s="1" t="s">
        <v>287</v>
      </c>
      <c r="L682" s="1" t="s">
        <v>49</v>
      </c>
      <c r="M682" s="1" t="s">
        <v>33825</v>
      </c>
      <c r="N682" s="1" t="s">
        <v>358</v>
      </c>
      <c r="O682" s="1" t="s">
        <v>149</v>
      </c>
      <c r="P682" t="s">
        <v>87</v>
      </c>
      <c r="Q682" s="1" t="s">
        <v>166</v>
      </c>
      <c r="R682" s="1" t="s">
        <v>379</v>
      </c>
      <c r="S682" s="1" t="s">
        <v>5752</v>
      </c>
      <c r="T682" s="1" t="s">
        <v>5753</v>
      </c>
      <c r="U682" s="1" t="s">
        <v>5754</v>
      </c>
      <c r="V682" s="1" t="s">
        <v>5755</v>
      </c>
      <c r="W682" s="1" t="s">
        <v>125</v>
      </c>
      <c r="X682" t="str">
        <f t="shared" si="71"/>
        <v>Complete</v>
      </c>
      <c r="Y682">
        <f>MAX(0,100-IF(G682="Invalid",Config!$B$5,0)-IF(I682="Invalid",Config!$B$6,0)-IF(X682="Incomplete",Config!$B$7,0)-IF(AF682="Yes",Config!$B$37,0))</f>
        <v>70</v>
      </c>
      <c r="Z682" s="1">
        <f>IF(OR(TRIM(B682)="",COUNTIF(Config!$B$15:$B$19,B682)&gt;0),1,0)+IF(OR(TRIM(C682)="",COUNTIF(Config!$B$15:$B$19,C682)&gt;0),1,0)+IF(OR(TRIM(F682)="",COUNTIF(Config!$B$15:$B$19,F682)&gt;0),1,0)+IF(OR(TRIM(H682)="",COUNTIF(Config!$B$15:$B$19,H682)&gt;0),1,0)+IF(OR(TRIM(E682)="",COUNTIF(Config!$B$15:$B$19,E682)&gt;0),1,0)+IF(OR(TRIM(K682)="",COUNTIF(Config!$B$15:$B$19,K682)&gt;0),1,0)+IF(OR(TRIM(P682)="",COUNTIF(Config!$B$15:$B$19,P682)&gt;0),1,0)+IF(OR(TRIM(R682)="",COUNTIF(Config!$B$15:$B$19,R682)&gt;0),1,0)</f>
        <v>0</v>
      </c>
      <c r="AA682" s="1" cm="1">
        <f t="array" ref="AA682">SUMPRODUCT(LEN(H682)-LEN(SUBSTITUTE(H682,{"0";"1";"2";"3";"4";"5";"6";"7";"8";"9"},"")))</f>
        <v>11</v>
      </c>
      <c r="AC682" t="str">
        <f t="shared" si="72"/>
        <v>Invalid Email</v>
      </c>
      <c r="AD682">
        <f t="shared" si="73"/>
        <v>0</v>
      </c>
      <c r="AE682">
        <f t="shared" si="74"/>
        <v>1</v>
      </c>
      <c r="AF682" t="str">
        <f t="shared" si="75"/>
        <v>No</v>
      </c>
      <c r="AG682" t="str">
        <f t="shared" ca="1" si="76"/>
        <v/>
      </c>
      <c r="AH682" t="str">
        <f ca="1">IF(OR(V682="",AG682=""),"Yes",IF(AG682&gt;Config!$B$41,"Yes","No"))</f>
        <v>Yes</v>
      </c>
    </row>
    <row r="683" spans="1:34" x14ac:dyDescent="0.25">
      <c r="A683" s="1" t="s">
        <v>5756</v>
      </c>
      <c r="B683" s="1" t="s">
        <v>172</v>
      </c>
      <c r="C683" s="1" t="s">
        <v>205</v>
      </c>
      <c r="D683" s="1" t="s">
        <v>5757</v>
      </c>
      <c r="E683" s="1" t="s">
        <v>33927</v>
      </c>
      <c r="F683" s="1" t="s">
        <v>5758</v>
      </c>
      <c r="G683" t="str">
        <f t="shared" si="70"/>
        <v>Valid</v>
      </c>
      <c r="H683" s="1" t="s">
        <v>5759</v>
      </c>
      <c r="I683" t="str" cm="1">
        <f t="array" ref="I683">IF(OR(TRIM(H683)="",ISNUMBER(SEARCH("#",H683)),AA683&lt;Config!$B$8,SUMPRODUCT(--ISNUMBER(SEARCH({"a";"b";"c";"d";"e";"f";"g";"h";"i";"j";"k";"l";"m";"n";"o";"p";"q";"r";"s";"t";"u";"v";"w";"x";"y";"z"},H683)))&gt;0),"Invalid","Valid")</f>
        <v>Valid</v>
      </c>
      <c r="J683" s="1" t="s">
        <v>5760</v>
      </c>
      <c r="K683" s="1" t="s">
        <v>250</v>
      </c>
      <c r="L683" s="1" t="s">
        <v>265</v>
      </c>
      <c r="M683" s="1" t="s">
        <v>85</v>
      </c>
      <c r="N683" s="1" t="s">
        <v>51</v>
      </c>
      <c r="O683" s="1" t="s">
        <v>69</v>
      </c>
      <c r="P683" t="s">
        <v>328</v>
      </c>
      <c r="Q683" s="1" t="s">
        <v>33838</v>
      </c>
      <c r="R683" s="1" t="s">
        <v>614</v>
      </c>
      <c r="S683" s="1" t="s">
        <v>5761</v>
      </c>
      <c r="T683" s="1" t="s">
        <v>5762</v>
      </c>
      <c r="U683" s="1" t="s">
        <v>1719</v>
      </c>
      <c r="V683" s="1" t="s">
        <v>1701</v>
      </c>
      <c r="W683" s="1" t="s">
        <v>60</v>
      </c>
      <c r="X683" t="str">
        <f t="shared" si="71"/>
        <v>Complete</v>
      </c>
      <c r="Y683">
        <f>MAX(0,100-IF(G683="Invalid",Config!$B$5,0)-IF(I683="Invalid",Config!$B$6,0)-IF(X683="Incomplete",Config!$B$7,0)-IF(AF683="Yes",Config!$B$37,0))</f>
        <v>100</v>
      </c>
      <c r="Z683" s="1">
        <f>IF(OR(TRIM(B683)="",COUNTIF(Config!$B$15:$B$19,B683)&gt;0),1,0)+IF(OR(TRIM(C683)="",COUNTIF(Config!$B$15:$B$19,C683)&gt;0),1,0)+IF(OR(TRIM(F683)="",COUNTIF(Config!$B$15:$B$19,F683)&gt;0),1,0)+IF(OR(TRIM(H683)="",COUNTIF(Config!$B$15:$B$19,H683)&gt;0),1,0)+IF(OR(TRIM(E683)="",COUNTIF(Config!$B$15:$B$19,E683)&gt;0),1,0)+IF(OR(TRIM(K683)="",COUNTIF(Config!$B$15:$B$19,K683)&gt;0),1,0)+IF(OR(TRIM(P683)="",COUNTIF(Config!$B$15:$B$19,P683)&gt;0),1,0)+IF(OR(TRIM(R683)="",COUNTIF(Config!$B$15:$B$19,R683)&gt;0),1,0)</f>
        <v>0</v>
      </c>
      <c r="AA683" s="1" cm="1">
        <f t="array" ref="AA683">SUMPRODUCT(LEN(H683)-LEN(SUBSTITUTE(H683,{"0";"1";"2";"3";"4";"5";"6";"7";"8";"9"},"")))</f>
        <v>11</v>
      </c>
      <c r="AC683" t="str">
        <f t="shared" si="72"/>
        <v/>
      </c>
      <c r="AD683">
        <f t="shared" si="73"/>
        <v>1</v>
      </c>
      <c r="AE683">
        <f t="shared" si="74"/>
        <v>1</v>
      </c>
      <c r="AF683" t="str">
        <f t="shared" si="75"/>
        <v>No</v>
      </c>
      <c r="AG683">
        <f t="shared" ca="1" si="76"/>
        <v>175</v>
      </c>
      <c r="AH683" t="str">
        <f ca="1">IF(OR(V683="",AG683=""),"Yes",IF(AG683&gt;Config!$B$41,"Yes","No"))</f>
        <v>No</v>
      </c>
    </row>
    <row r="684" spans="1:34" x14ac:dyDescent="0.25">
      <c r="A684" s="1" t="s">
        <v>5763</v>
      </c>
      <c r="B684" s="1" t="s">
        <v>1634</v>
      </c>
      <c r="C684" s="1" t="s">
        <v>336</v>
      </c>
      <c r="D684" s="1" t="s">
        <v>5764</v>
      </c>
      <c r="E684" s="1" t="s">
        <v>633</v>
      </c>
      <c r="F684" s="1" t="s">
        <v>5765</v>
      </c>
      <c r="G684" t="str">
        <f t="shared" si="70"/>
        <v>Valid</v>
      </c>
      <c r="H684" s="1" t="s">
        <v>5766</v>
      </c>
      <c r="I684" t="str" cm="1">
        <f t="array" ref="I684">IF(OR(TRIM(H684)="",ISNUMBER(SEARCH("#",H684)),AA684&lt;Config!$B$8,SUMPRODUCT(--ISNUMBER(SEARCH({"a";"b";"c";"d";"e";"f";"g";"h";"i";"j";"k";"l";"m";"n";"o";"p";"q";"r";"s";"t";"u";"v";"w";"x";"y";"z"},H684)))&gt;0),"Invalid","Valid")</f>
        <v>Valid</v>
      </c>
      <c r="J684" s="1" t="s">
        <v>5767</v>
      </c>
      <c r="K684" s="1" t="s">
        <v>117</v>
      </c>
      <c r="L684" s="1" t="s">
        <v>265</v>
      </c>
      <c r="M684" s="1" t="s">
        <v>33827</v>
      </c>
      <c r="N684" s="1" t="s">
        <v>437</v>
      </c>
      <c r="O684" s="1" t="s">
        <v>69</v>
      </c>
      <c r="P684" t="s">
        <v>314</v>
      </c>
      <c r="Q684" s="1" t="s">
        <v>315</v>
      </c>
      <c r="R684" s="1" t="s">
        <v>315</v>
      </c>
      <c r="S684" s="1" t="s">
        <v>2949</v>
      </c>
      <c r="T684" s="1" t="s">
        <v>5768</v>
      </c>
      <c r="U684" s="1" t="s">
        <v>5769</v>
      </c>
      <c r="V684" s="1" t="s">
        <v>5770</v>
      </c>
      <c r="W684" s="1" t="s">
        <v>75</v>
      </c>
      <c r="X684" t="str">
        <f t="shared" si="71"/>
        <v>Complete</v>
      </c>
      <c r="Y684">
        <f>MAX(0,100-IF(G684="Invalid",Config!$B$5,0)-IF(I684="Invalid",Config!$B$6,0)-IF(X684="Incomplete",Config!$B$7,0)-IF(AF684="Yes",Config!$B$37,0))</f>
        <v>100</v>
      </c>
      <c r="Z684" s="1">
        <f>IF(OR(TRIM(B684)="",COUNTIF(Config!$B$15:$B$19,B684)&gt;0),1,0)+IF(OR(TRIM(C684)="",COUNTIF(Config!$B$15:$B$19,C684)&gt;0),1,0)+IF(OR(TRIM(F684)="",COUNTIF(Config!$B$15:$B$19,F684)&gt;0),1,0)+IF(OR(TRIM(H684)="",COUNTIF(Config!$B$15:$B$19,H684)&gt;0),1,0)+IF(OR(TRIM(E684)="",COUNTIF(Config!$B$15:$B$19,E684)&gt;0),1,0)+IF(OR(TRIM(K684)="",COUNTIF(Config!$B$15:$B$19,K684)&gt;0),1,0)+IF(OR(TRIM(P684)="",COUNTIF(Config!$B$15:$B$19,P684)&gt;0),1,0)+IF(OR(TRIM(R684)="",COUNTIF(Config!$B$15:$B$19,R684)&gt;0),1,0)</f>
        <v>0</v>
      </c>
      <c r="AA684" s="1" cm="1">
        <f t="array" ref="AA684">SUMPRODUCT(LEN(H684)-LEN(SUBSTITUTE(H684,{"0";"1";"2";"3";"4";"5";"6";"7";"8";"9"},"")))</f>
        <v>10</v>
      </c>
      <c r="AC684" t="str">
        <f t="shared" si="72"/>
        <v/>
      </c>
      <c r="AD684">
        <f t="shared" si="73"/>
        <v>1</v>
      </c>
      <c r="AE684">
        <f t="shared" si="74"/>
        <v>1</v>
      </c>
      <c r="AF684" t="str">
        <f t="shared" si="75"/>
        <v>No</v>
      </c>
      <c r="AG684">
        <f t="shared" ca="1" si="76"/>
        <v>39</v>
      </c>
      <c r="AH684" t="str">
        <f ca="1">IF(OR(V684="",AG684=""),"Yes",IF(AG684&gt;Config!$B$41,"Yes","No"))</f>
        <v>No</v>
      </c>
    </row>
    <row r="685" spans="1:34" x14ac:dyDescent="0.25">
      <c r="A685" s="1" t="s">
        <v>5771</v>
      </c>
      <c r="B685" s="1" t="s">
        <v>2127</v>
      </c>
      <c r="C685" s="1" t="s">
        <v>157</v>
      </c>
      <c r="D685" s="1" t="s">
        <v>5772</v>
      </c>
      <c r="E685" s="1" t="s">
        <v>477</v>
      </c>
      <c r="F685" s="1" t="s">
        <v>5773</v>
      </c>
      <c r="G685" t="str">
        <f t="shared" si="70"/>
        <v>Valid</v>
      </c>
      <c r="H685" s="1" t="s">
        <v>5774</v>
      </c>
      <c r="I685" t="str" cm="1">
        <f t="array" ref="I685">IF(OR(TRIM(H685)="",ISNUMBER(SEARCH("#",H685)),AA685&lt;Config!$B$8,SUMPRODUCT(--ISNUMBER(SEARCH({"a";"b";"c";"d";"e";"f";"g";"h";"i";"j";"k";"l";"m";"n";"o";"p";"q";"r";"s";"t";"u";"v";"w";"x";"y";"z"},H685)))&gt;0),"Invalid","Valid")</f>
        <v>Valid</v>
      </c>
      <c r="J685" s="1" t="s">
        <v>5775</v>
      </c>
      <c r="K685" s="1" t="s">
        <v>369</v>
      </c>
      <c r="L685" s="1" t="s">
        <v>134</v>
      </c>
      <c r="M685" s="1" t="s">
        <v>251</v>
      </c>
      <c r="N685" s="1" t="s">
        <v>713</v>
      </c>
      <c r="O685" s="1" t="s">
        <v>149</v>
      </c>
      <c r="P685" t="s">
        <v>236</v>
      </c>
      <c r="Q685" s="1" t="s">
        <v>254</v>
      </c>
      <c r="R685" s="1" t="s">
        <v>254</v>
      </c>
      <c r="S685" s="1" t="s">
        <v>5776</v>
      </c>
      <c r="T685" s="1" t="s">
        <v>5777</v>
      </c>
      <c r="U685" s="1" t="s">
        <v>4921</v>
      </c>
      <c r="V685" s="1" t="s">
        <v>1546</v>
      </c>
      <c r="W685" s="1" t="s">
        <v>40</v>
      </c>
      <c r="X685" t="str">
        <f t="shared" si="71"/>
        <v>Complete</v>
      </c>
      <c r="Y685">
        <f>MAX(0,100-IF(G685="Invalid",Config!$B$5,0)-IF(I685="Invalid",Config!$B$6,0)-IF(X685="Incomplete",Config!$B$7,0)-IF(AF685="Yes",Config!$B$37,0))</f>
        <v>100</v>
      </c>
      <c r="Z685" s="1">
        <f>IF(OR(TRIM(B685)="",COUNTIF(Config!$B$15:$B$19,B685)&gt;0),1,0)+IF(OR(TRIM(C685)="",COUNTIF(Config!$B$15:$B$19,C685)&gt;0),1,0)+IF(OR(TRIM(F685)="",COUNTIF(Config!$B$15:$B$19,F685)&gt;0),1,0)+IF(OR(TRIM(H685)="",COUNTIF(Config!$B$15:$B$19,H685)&gt;0),1,0)+IF(OR(TRIM(E685)="",COUNTIF(Config!$B$15:$B$19,E685)&gt;0),1,0)+IF(OR(TRIM(K685)="",COUNTIF(Config!$B$15:$B$19,K685)&gt;0),1,0)+IF(OR(TRIM(P685)="",COUNTIF(Config!$B$15:$B$19,P685)&gt;0),1,0)+IF(OR(TRIM(R685)="",COUNTIF(Config!$B$15:$B$19,R685)&gt;0),1,0)</f>
        <v>0</v>
      </c>
      <c r="AA685" s="1" cm="1">
        <f t="array" ref="AA685">SUMPRODUCT(LEN(H685)-LEN(SUBSTITUTE(H685,{"0";"1";"2";"3";"4";"5";"6";"7";"8";"9"},"")))</f>
        <v>10</v>
      </c>
      <c r="AC685" t="str">
        <f t="shared" si="72"/>
        <v/>
      </c>
      <c r="AD685">
        <f t="shared" si="73"/>
        <v>1</v>
      </c>
      <c r="AE685">
        <f t="shared" si="74"/>
        <v>1</v>
      </c>
      <c r="AF685" t="str">
        <f t="shared" si="75"/>
        <v>No</v>
      </c>
      <c r="AG685">
        <f t="shared" ca="1" si="76"/>
        <v>374</v>
      </c>
      <c r="AH685" t="str">
        <f ca="1">IF(OR(V685="",AG685=""),"Yes",IF(AG685&gt;Config!$B$41,"Yes","No"))</f>
        <v>Yes</v>
      </c>
    </row>
    <row r="686" spans="1:34" x14ac:dyDescent="0.25">
      <c r="A686" s="1" t="s">
        <v>5778</v>
      </c>
      <c r="B686" s="1" t="s">
        <v>218</v>
      </c>
      <c r="C686" s="1" t="s">
        <v>432</v>
      </c>
      <c r="D686" s="1" t="s">
        <v>5779</v>
      </c>
      <c r="E686" s="1" t="s">
        <v>34241</v>
      </c>
      <c r="F686" s="1" t="s">
        <v>5780</v>
      </c>
      <c r="G686" t="str">
        <f t="shared" si="70"/>
        <v>Valid</v>
      </c>
      <c r="H686" s="1" t="s">
        <v>5781</v>
      </c>
      <c r="I686" t="str" cm="1">
        <f t="array" ref="I686">IF(OR(TRIM(H686)="",ISNUMBER(SEARCH("#",H686)),AA686&lt;Config!$B$8,SUMPRODUCT(--ISNUMBER(SEARCH({"a";"b";"c";"d";"e";"f";"g";"h";"i";"j";"k";"l";"m";"n";"o";"p";"q";"r";"s";"t";"u";"v";"w";"x";"y";"z"},H686)))&gt;0),"Invalid","Valid")</f>
        <v>Valid</v>
      </c>
      <c r="J686" s="1" t="s">
        <v>5782</v>
      </c>
      <c r="K686" s="1" t="s">
        <v>504</v>
      </c>
      <c r="L686" s="1" t="s">
        <v>29</v>
      </c>
      <c r="M686" s="1" t="s">
        <v>118</v>
      </c>
      <c r="N686" s="1" t="s">
        <v>33819</v>
      </c>
      <c r="O686" s="1" t="s">
        <v>69</v>
      </c>
      <c r="P686" t="s">
        <v>87</v>
      </c>
      <c r="Q686" s="1" t="s">
        <v>88</v>
      </c>
      <c r="R686" s="1" t="s">
        <v>379</v>
      </c>
      <c r="S686" s="1" t="s">
        <v>1482</v>
      </c>
      <c r="T686" s="1" t="s">
        <v>5783</v>
      </c>
      <c r="U686" s="1" t="s">
        <v>5421</v>
      </c>
      <c r="V686" s="1" t="s">
        <v>5784</v>
      </c>
      <c r="W686" s="1" t="s">
        <v>75</v>
      </c>
      <c r="X686" t="str">
        <f t="shared" si="71"/>
        <v>Complete</v>
      </c>
      <c r="Y686">
        <f>MAX(0,100-IF(G686="Invalid",Config!$B$5,0)-IF(I686="Invalid",Config!$B$6,0)-IF(X686="Incomplete",Config!$B$7,0)-IF(AF686="Yes",Config!$B$37,0))</f>
        <v>100</v>
      </c>
      <c r="Z686" s="1">
        <f>IF(OR(TRIM(B686)="",COUNTIF(Config!$B$15:$B$19,B686)&gt;0),1,0)+IF(OR(TRIM(C686)="",COUNTIF(Config!$B$15:$B$19,C686)&gt;0),1,0)+IF(OR(TRIM(F686)="",COUNTIF(Config!$B$15:$B$19,F686)&gt;0),1,0)+IF(OR(TRIM(H686)="",COUNTIF(Config!$B$15:$B$19,H686)&gt;0),1,0)+IF(OR(TRIM(E686)="",COUNTIF(Config!$B$15:$B$19,E686)&gt;0),1,0)+IF(OR(TRIM(K686)="",COUNTIF(Config!$B$15:$B$19,K686)&gt;0),1,0)+IF(OR(TRIM(P686)="",COUNTIF(Config!$B$15:$B$19,P686)&gt;0),1,0)+IF(OR(TRIM(R686)="",COUNTIF(Config!$B$15:$B$19,R686)&gt;0),1,0)</f>
        <v>0</v>
      </c>
      <c r="AA686" s="1" cm="1">
        <f t="array" ref="AA686">SUMPRODUCT(LEN(H686)-LEN(SUBSTITUTE(H686,{"0";"1";"2";"3";"4";"5";"6";"7";"8";"9"},"")))</f>
        <v>11</v>
      </c>
      <c r="AC686" t="str">
        <f t="shared" si="72"/>
        <v/>
      </c>
      <c r="AD686">
        <f t="shared" si="73"/>
        <v>1</v>
      </c>
      <c r="AE686">
        <f t="shared" si="74"/>
        <v>1</v>
      </c>
      <c r="AF686" t="str">
        <f t="shared" si="75"/>
        <v>No</v>
      </c>
      <c r="AG686">
        <f t="shared" ca="1" si="76"/>
        <v>157</v>
      </c>
      <c r="AH686" t="str">
        <f ca="1">IF(OR(V686="",AG686=""),"Yes",IF(AG686&gt;Config!$B$41,"Yes","No"))</f>
        <v>No</v>
      </c>
    </row>
    <row r="687" spans="1:34" x14ac:dyDescent="0.25">
      <c r="A687" s="1" t="s">
        <v>5785</v>
      </c>
      <c r="B687" s="1" t="s">
        <v>839</v>
      </c>
      <c r="C687" s="1" t="s">
        <v>445</v>
      </c>
      <c r="D687" s="1" t="s">
        <v>5786</v>
      </c>
      <c r="E687" s="1" t="s">
        <v>34242</v>
      </c>
      <c r="F687" s="1" t="s">
        <v>5787</v>
      </c>
      <c r="G687" t="str">
        <f t="shared" si="70"/>
        <v>Valid</v>
      </c>
      <c r="H687" s="1" t="s">
        <v>5788</v>
      </c>
      <c r="I687" t="str" cm="1">
        <f t="array" ref="I687">IF(OR(TRIM(H687)="",ISNUMBER(SEARCH("#",H687)),AA687&lt;Config!$B$8,SUMPRODUCT(--ISNUMBER(SEARCH({"a";"b";"c";"d";"e";"f";"g";"h";"i";"j";"k";"l";"m";"n";"o";"p";"q";"r";"s";"t";"u";"v";"w";"x";"y";"z"},H687)))&gt;0),"Invalid","Valid")</f>
        <v>Valid</v>
      </c>
      <c r="J687" s="1" t="s">
        <v>5789</v>
      </c>
      <c r="K687" s="1" t="s">
        <v>866</v>
      </c>
      <c r="L687" s="1" t="s">
        <v>102</v>
      </c>
      <c r="M687" s="1" t="s">
        <v>251</v>
      </c>
      <c r="N687" s="1" t="s">
        <v>148</v>
      </c>
      <c r="O687" s="1" t="s">
        <v>196</v>
      </c>
      <c r="P687" t="s">
        <v>33</v>
      </c>
      <c r="Q687" s="1" t="s">
        <v>34</v>
      </c>
      <c r="R687" s="1" t="s">
        <v>1716</v>
      </c>
      <c r="S687" s="1" t="s">
        <v>5790</v>
      </c>
      <c r="T687" s="1" t="s">
        <v>5791</v>
      </c>
      <c r="U687" s="1" t="s">
        <v>2807</v>
      </c>
      <c r="V687" s="1" t="s">
        <v>5710</v>
      </c>
      <c r="W687" s="1" t="s">
        <v>202</v>
      </c>
      <c r="X687" t="str">
        <f t="shared" si="71"/>
        <v>Complete</v>
      </c>
      <c r="Y687">
        <f>MAX(0,100-IF(G687="Invalid",Config!$B$5,0)-IF(I687="Invalid",Config!$B$6,0)-IF(X687="Incomplete",Config!$B$7,0)-IF(AF687="Yes",Config!$B$37,0))</f>
        <v>100</v>
      </c>
      <c r="Z687" s="1">
        <f>IF(OR(TRIM(B687)="",COUNTIF(Config!$B$15:$B$19,B687)&gt;0),1,0)+IF(OR(TRIM(C687)="",COUNTIF(Config!$B$15:$B$19,C687)&gt;0),1,0)+IF(OR(TRIM(F687)="",COUNTIF(Config!$B$15:$B$19,F687)&gt;0),1,0)+IF(OR(TRIM(H687)="",COUNTIF(Config!$B$15:$B$19,H687)&gt;0),1,0)+IF(OR(TRIM(E687)="",COUNTIF(Config!$B$15:$B$19,E687)&gt;0),1,0)+IF(OR(TRIM(K687)="",COUNTIF(Config!$B$15:$B$19,K687)&gt;0),1,0)+IF(OR(TRIM(P687)="",COUNTIF(Config!$B$15:$B$19,P687)&gt;0),1,0)+IF(OR(TRIM(R687)="",COUNTIF(Config!$B$15:$B$19,R687)&gt;0),1,0)</f>
        <v>0</v>
      </c>
      <c r="AA687" s="1" cm="1">
        <f t="array" ref="AA687">SUMPRODUCT(LEN(H687)-LEN(SUBSTITUTE(H687,{"0";"1";"2";"3";"4";"5";"6";"7";"8";"9"},"")))</f>
        <v>10</v>
      </c>
      <c r="AC687" t="str">
        <f t="shared" si="72"/>
        <v/>
      </c>
      <c r="AD687">
        <f t="shared" si="73"/>
        <v>1</v>
      </c>
      <c r="AE687">
        <f t="shared" si="74"/>
        <v>1</v>
      </c>
      <c r="AF687" t="str">
        <f t="shared" si="75"/>
        <v>No</v>
      </c>
      <c r="AG687">
        <f t="shared" ca="1" si="76"/>
        <v>278</v>
      </c>
      <c r="AH687" t="str">
        <f ca="1">IF(OR(V687="",AG687=""),"Yes",IF(AG687&gt;Config!$B$41,"Yes","No"))</f>
        <v>No</v>
      </c>
    </row>
    <row r="688" spans="1:34" x14ac:dyDescent="0.25">
      <c r="A688" s="1" t="s">
        <v>5792</v>
      </c>
      <c r="B688" s="1" t="s">
        <v>62</v>
      </c>
      <c r="C688" s="1" t="s">
        <v>432</v>
      </c>
      <c r="D688" s="1" t="s">
        <v>5793</v>
      </c>
      <c r="E688" s="1" t="s">
        <v>298</v>
      </c>
      <c r="F688" s="1" t="s">
        <v>5794</v>
      </c>
      <c r="G688" t="str">
        <f t="shared" si="70"/>
        <v>Valid</v>
      </c>
      <c r="H688" s="1" t="s">
        <v>5795</v>
      </c>
      <c r="I688" t="str" cm="1">
        <f t="array" ref="I688">IF(OR(TRIM(H688)="",ISNUMBER(SEARCH("#",H688)),AA688&lt;Config!$B$8,SUMPRODUCT(--ISNUMBER(SEARCH({"a";"b";"c";"d";"e";"f";"g";"h";"i";"j";"k";"l";"m";"n";"o";"p";"q";"r";"s";"t";"u";"v";"w";"x";"y";"z"},H688)))&gt;0),"Invalid","Valid")</f>
        <v>Valid</v>
      </c>
      <c r="J688" s="1" t="s">
        <v>5796</v>
      </c>
      <c r="K688" s="1" t="s">
        <v>481</v>
      </c>
      <c r="L688" s="1" t="s">
        <v>265</v>
      </c>
      <c r="M688" s="1" t="s">
        <v>33827</v>
      </c>
      <c r="N688" s="1" t="s">
        <v>68</v>
      </c>
      <c r="O688" s="1" t="s">
        <v>69</v>
      </c>
      <c r="P688" t="s">
        <v>87</v>
      </c>
      <c r="Q688" s="1" t="s">
        <v>88</v>
      </c>
      <c r="R688" s="1" t="s">
        <v>550</v>
      </c>
      <c r="S688" s="1" t="s">
        <v>5797</v>
      </c>
      <c r="T688" s="1" t="s">
        <v>5798</v>
      </c>
      <c r="U688" s="1" t="s">
        <v>5799</v>
      </c>
      <c r="V688" s="1" t="s">
        <v>2711</v>
      </c>
      <c r="W688" s="1" t="s">
        <v>202</v>
      </c>
      <c r="X688" t="str">
        <f t="shared" si="71"/>
        <v>Complete</v>
      </c>
      <c r="Y688">
        <f>MAX(0,100-IF(G688="Invalid",Config!$B$5,0)-IF(I688="Invalid",Config!$B$6,0)-IF(X688="Incomplete",Config!$B$7,0)-IF(AF688="Yes",Config!$B$37,0))</f>
        <v>100</v>
      </c>
      <c r="Z688" s="1">
        <f>IF(OR(TRIM(B688)="",COUNTIF(Config!$B$15:$B$19,B688)&gt;0),1,0)+IF(OR(TRIM(C688)="",COUNTIF(Config!$B$15:$B$19,C688)&gt;0),1,0)+IF(OR(TRIM(F688)="",COUNTIF(Config!$B$15:$B$19,F688)&gt;0),1,0)+IF(OR(TRIM(H688)="",COUNTIF(Config!$B$15:$B$19,H688)&gt;0),1,0)+IF(OR(TRIM(E688)="",COUNTIF(Config!$B$15:$B$19,E688)&gt;0),1,0)+IF(OR(TRIM(K688)="",COUNTIF(Config!$B$15:$B$19,K688)&gt;0),1,0)+IF(OR(TRIM(P688)="",COUNTIF(Config!$B$15:$B$19,P688)&gt;0),1,0)+IF(OR(TRIM(R688)="",COUNTIF(Config!$B$15:$B$19,R688)&gt;0),1,0)</f>
        <v>0</v>
      </c>
      <c r="AA688" s="1" cm="1">
        <f t="array" ref="AA688">SUMPRODUCT(LEN(H688)-LEN(SUBSTITUTE(H688,{"0";"1";"2";"3";"4";"5";"6";"7";"8";"9"},"")))</f>
        <v>11</v>
      </c>
      <c r="AC688" t="str">
        <f t="shared" si="72"/>
        <v/>
      </c>
      <c r="AD688">
        <f t="shared" si="73"/>
        <v>1</v>
      </c>
      <c r="AE688">
        <f t="shared" si="74"/>
        <v>1</v>
      </c>
      <c r="AF688" t="str">
        <f t="shared" si="75"/>
        <v>No</v>
      </c>
      <c r="AG688">
        <f t="shared" ca="1" si="76"/>
        <v>332</v>
      </c>
      <c r="AH688" t="str">
        <f ca="1">IF(OR(V688="",AG688=""),"Yes",IF(AG688&gt;Config!$B$41,"Yes","No"))</f>
        <v>No</v>
      </c>
    </row>
    <row r="689" spans="1:34" x14ac:dyDescent="0.25">
      <c r="A689" s="1" t="s">
        <v>5800</v>
      </c>
      <c r="B689" s="1" t="s">
        <v>1185</v>
      </c>
      <c r="C689" s="1" t="s">
        <v>1496</v>
      </c>
      <c r="D689" s="1" t="s">
        <v>5801</v>
      </c>
      <c r="E689" s="1" t="s">
        <v>34243</v>
      </c>
      <c r="F689" s="1" t="s">
        <v>5802</v>
      </c>
      <c r="G689" t="str">
        <f t="shared" si="70"/>
        <v>Valid</v>
      </c>
      <c r="H689" s="1" t="s">
        <v>5803</v>
      </c>
      <c r="I689" t="str" cm="1">
        <f t="array" ref="I689">IF(OR(TRIM(H689)="",ISNUMBER(SEARCH("#",H689)),AA689&lt;Config!$B$8,SUMPRODUCT(--ISNUMBER(SEARCH({"a";"b";"c";"d";"e";"f";"g";"h";"i";"j";"k";"l";"m";"n";"o";"p";"q";"r";"s";"t";"u";"v";"w";"x";"y";"z"},H689)))&gt;0),"Invalid","Valid")</f>
        <v>Valid</v>
      </c>
      <c r="J689" s="1" t="s">
        <v>5804</v>
      </c>
      <c r="K689" s="1" t="s">
        <v>369</v>
      </c>
      <c r="L689" s="1" t="s">
        <v>84</v>
      </c>
      <c r="M689" s="1" t="s">
        <v>135</v>
      </c>
      <c r="N689" s="1" t="s">
        <v>51</v>
      </c>
      <c r="O689" s="1" t="s">
        <v>196</v>
      </c>
      <c r="P689" t="s">
        <v>33</v>
      </c>
      <c r="Q689" s="1" t="s">
        <v>1099</v>
      </c>
      <c r="R689" s="1" t="s">
        <v>2361</v>
      </c>
      <c r="S689" s="1" t="s">
        <v>5805</v>
      </c>
      <c r="T689" s="1" t="s">
        <v>5806</v>
      </c>
      <c r="U689" s="1" t="s">
        <v>474</v>
      </c>
      <c r="V689" s="1" t="s">
        <v>140</v>
      </c>
      <c r="W689" s="1" t="s">
        <v>60</v>
      </c>
      <c r="X689" t="str">
        <f t="shared" si="71"/>
        <v>Complete</v>
      </c>
      <c r="Y689">
        <f>MAX(0,100-IF(G689="Invalid",Config!$B$5,0)-IF(I689="Invalid",Config!$B$6,0)-IF(X689="Incomplete",Config!$B$7,0)-IF(AF689="Yes",Config!$B$37,0))</f>
        <v>100</v>
      </c>
      <c r="Z689" s="1">
        <f>IF(OR(TRIM(B689)="",COUNTIF(Config!$B$15:$B$19,B689)&gt;0),1,0)+IF(OR(TRIM(C689)="",COUNTIF(Config!$B$15:$B$19,C689)&gt;0),1,0)+IF(OR(TRIM(F689)="",COUNTIF(Config!$B$15:$B$19,F689)&gt;0),1,0)+IF(OR(TRIM(H689)="",COUNTIF(Config!$B$15:$B$19,H689)&gt;0),1,0)+IF(OR(TRIM(E689)="",COUNTIF(Config!$B$15:$B$19,E689)&gt;0),1,0)+IF(OR(TRIM(K689)="",COUNTIF(Config!$B$15:$B$19,K689)&gt;0),1,0)+IF(OR(TRIM(P689)="",COUNTIF(Config!$B$15:$B$19,P689)&gt;0),1,0)+IF(OR(TRIM(R689)="",COUNTIF(Config!$B$15:$B$19,R689)&gt;0),1,0)</f>
        <v>0</v>
      </c>
      <c r="AA689" s="1" cm="1">
        <f t="array" ref="AA689">SUMPRODUCT(LEN(H689)-LEN(SUBSTITUTE(H689,{"0";"1";"2";"3";"4";"5";"6";"7";"8";"9"},"")))</f>
        <v>10</v>
      </c>
      <c r="AC689" t="str">
        <f t="shared" si="72"/>
        <v/>
      </c>
      <c r="AD689">
        <f t="shared" si="73"/>
        <v>1</v>
      </c>
      <c r="AE689">
        <f t="shared" si="74"/>
        <v>1</v>
      </c>
      <c r="AF689" t="str">
        <f t="shared" si="75"/>
        <v>No</v>
      </c>
      <c r="AG689">
        <f t="shared" ca="1" si="76"/>
        <v>37</v>
      </c>
      <c r="AH689" t="str">
        <f ca="1">IF(OR(V689="",AG689=""),"Yes",IF(AG689&gt;Config!$B$41,"Yes","No"))</f>
        <v>No</v>
      </c>
    </row>
    <row r="690" spans="1:34" x14ac:dyDescent="0.25">
      <c r="A690" s="1" t="s">
        <v>5807</v>
      </c>
      <c r="B690" s="1" t="s">
        <v>765</v>
      </c>
      <c r="C690" s="1" t="s">
        <v>1441</v>
      </c>
      <c r="D690" s="1" t="s">
        <v>5808</v>
      </c>
      <c r="E690" s="1" t="s">
        <v>34244</v>
      </c>
      <c r="F690" s="1" t="s">
        <v>5809</v>
      </c>
      <c r="G690" t="str">
        <f t="shared" si="70"/>
        <v>Valid</v>
      </c>
      <c r="H690" s="1" t="s">
        <v>5810</v>
      </c>
      <c r="I690" t="str" cm="1">
        <f t="array" ref="I690">IF(OR(TRIM(H690)="",ISNUMBER(SEARCH("#",H690)),AA690&lt;Config!$B$8,SUMPRODUCT(--ISNUMBER(SEARCH({"a";"b";"c";"d";"e";"f";"g";"h";"i";"j";"k";"l";"m";"n";"o";"p";"q";"r";"s";"t";"u";"v";"w";"x";"y";"z"},H690)))&gt;0),"Invalid","Valid")</f>
        <v>Valid</v>
      </c>
      <c r="J690" s="1" t="s">
        <v>5811</v>
      </c>
      <c r="K690" s="1" t="s">
        <v>117</v>
      </c>
      <c r="L690" s="1" t="s">
        <v>84</v>
      </c>
      <c r="M690" s="1" t="s">
        <v>85</v>
      </c>
      <c r="N690" s="1" t="s">
        <v>252</v>
      </c>
      <c r="O690" s="1" t="s">
        <v>149</v>
      </c>
      <c r="P690" t="s">
        <v>590</v>
      </c>
      <c r="Q690" s="1" t="s">
        <v>591</v>
      </c>
      <c r="R690" s="1" t="s">
        <v>1846</v>
      </c>
      <c r="S690" s="1" t="s">
        <v>5812</v>
      </c>
      <c r="T690" s="1" t="s">
        <v>5813</v>
      </c>
      <c r="U690" s="1" t="s">
        <v>5814</v>
      </c>
      <c r="V690" s="1" t="s">
        <v>5815</v>
      </c>
      <c r="W690" s="1" t="s">
        <v>202</v>
      </c>
      <c r="X690" t="str">
        <f t="shared" si="71"/>
        <v>Complete</v>
      </c>
      <c r="Y690">
        <f>MAX(0,100-IF(G690="Invalid",Config!$B$5,0)-IF(I690="Invalid",Config!$B$6,0)-IF(X690="Incomplete",Config!$B$7,0)-IF(AF690="Yes",Config!$B$37,0))</f>
        <v>100</v>
      </c>
      <c r="Z690" s="1">
        <f>IF(OR(TRIM(B690)="",COUNTIF(Config!$B$15:$B$19,B690)&gt;0),1,0)+IF(OR(TRIM(C690)="",COUNTIF(Config!$B$15:$B$19,C690)&gt;0),1,0)+IF(OR(TRIM(F690)="",COUNTIF(Config!$B$15:$B$19,F690)&gt;0),1,0)+IF(OR(TRIM(H690)="",COUNTIF(Config!$B$15:$B$19,H690)&gt;0),1,0)+IF(OR(TRIM(E690)="",COUNTIF(Config!$B$15:$B$19,E690)&gt;0),1,0)+IF(OR(TRIM(K690)="",COUNTIF(Config!$B$15:$B$19,K690)&gt;0),1,0)+IF(OR(TRIM(P690)="",COUNTIF(Config!$B$15:$B$19,P690)&gt;0),1,0)+IF(OR(TRIM(R690)="",COUNTIF(Config!$B$15:$B$19,R690)&gt;0),1,0)</f>
        <v>0</v>
      </c>
      <c r="AA690" s="1" cm="1">
        <f t="array" ref="AA690">SUMPRODUCT(LEN(H690)-LEN(SUBSTITUTE(H690,{"0";"1";"2";"3";"4";"5";"6";"7";"8";"9"},"")))</f>
        <v>12</v>
      </c>
      <c r="AC690" t="str">
        <f t="shared" si="72"/>
        <v/>
      </c>
      <c r="AD690">
        <f t="shared" si="73"/>
        <v>1</v>
      </c>
      <c r="AE690">
        <f t="shared" si="74"/>
        <v>1</v>
      </c>
      <c r="AF690" t="str">
        <f t="shared" si="75"/>
        <v>No</v>
      </c>
      <c r="AG690" t="str">
        <f t="shared" ca="1" si="76"/>
        <v/>
      </c>
      <c r="AH690" t="str">
        <f ca="1">IF(OR(V690="",AG690=""),"Yes",IF(AG690&gt;Config!$B$41,"Yes","No"))</f>
        <v>Yes</v>
      </c>
    </row>
    <row r="691" spans="1:34" x14ac:dyDescent="0.25">
      <c r="A691" s="1" t="s">
        <v>5816</v>
      </c>
      <c r="B691" s="1" t="s">
        <v>554</v>
      </c>
      <c r="C691" s="1" t="s">
        <v>598</v>
      </c>
      <c r="D691" s="1" t="s">
        <v>5817</v>
      </c>
      <c r="E691" s="1" t="s">
        <v>34245</v>
      </c>
      <c r="F691" s="1" t="s">
        <v>5818</v>
      </c>
      <c r="G691" t="str">
        <f t="shared" si="70"/>
        <v>Valid</v>
      </c>
      <c r="H691" s="1" t="s">
        <v>5819</v>
      </c>
      <c r="I691" t="str" cm="1">
        <f t="array" ref="I691">IF(OR(TRIM(H691)="",ISNUMBER(SEARCH("#",H691)),AA691&lt;Config!$B$8,SUMPRODUCT(--ISNUMBER(SEARCH({"a";"b";"c";"d";"e";"f";"g";"h";"i";"j";"k";"l";"m";"n";"o";"p";"q";"r";"s";"t";"u";"v";"w";"x";"y";"z"},H691)))&gt;0),"Invalid","Valid")</f>
        <v>Valid</v>
      </c>
      <c r="J691" s="1" t="s">
        <v>5820</v>
      </c>
      <c r="K691" s="1" t="s">
        <v>481</v>
      </c>
      <c r="L691" s="1" t="s">
        <v>179</v>
      </c>
      <c r="M691" s="1" t="s">
        <v>30</v>
      </c>
      <c r="N691" s="1" t="s">
        <v>211</v>
      </c>
      <c r="O691" s="1" t="s">
        <v>69</v>
      </c>
      <c r="P691" t="s">
        <v>87</v>
      </c>
      <c r="Q691" s="1" t="s">
        <v>88</v>
      </c>
      <c r="R691" s="1" t="s">
        <v>212</v>
      </c>
      <c r="S691" s="1" t="s">
        <v>5821</v>
      </c>
      <c r="T691" s="1" t="s">
        <v>5822</v>
      </c>
      <c r="U691" s="1" t="s">
        <v>5823</v>
      </c>
      <c r="V691" s="1" t="s">
        <v>1255</v>
      </c>
      <c r="W691" s="1" t="s">
        <v>384</v>
      </c>
      <c r="X691" t="str">
        <f t="shared" si="71"/>
        <v>Complete</v>
      </c>
      <c r="Y691">
        <f>MAX(0,100-IF(G691="Invalid",Config!$B$5,0)-IF(I691="Invalid",Config!$B$6,0)-IF(X691="Incomplete",Config!$B$7,0)-IF(AF691="Yes",Config!$B$37,0))</f>
        <v>100</v>
      </c>
      <c r="Z691" s="1">
        <f>IF(OR(TRIM(B691)="",COUNTIF(Config!$B$15:$B$19,B691)&gt;0),1,0)+IF(OR(TRIM(C691)="",COUNTIF(Config!$B$15:$B$19,C691)&gt;0),1,0)+IF(OR(TRIM(F691)="",COUNTIF(Config!$B$15:$B$19,F691)&gt;0),1,0)+IF(OR(TRIM(H691)="",COUNTIF(Config!$B$15:$B$19,H691)&gt;0),1,0)+IF(OR(TRIM(E691)="",COUNTIF(Config!$B$15:$B$19,E691)&gt;0),1,0)+IF(OR(TRIM(K691)="",COUNTIF(Config!$B$15:$B$19,K691)&gt;0),1,0)+IF(OR(TRIM(P691)="",COUNTIF(Config!$B$15:$B$19,P691)&gt;0),1,0)+IF(OR(TRIM(R691)="",COUNTIF(Config!$B$15:$B$19,R691)&gt;0),1,0)</f>
        <v>0</v>
      </c>
      <c r="AA691" s="1" cm="1">
        <f t="array" ref="AA691">SUMPRODUCT(LEN(H691)-LEN(SUBSTITUTE(H691,{"0";"1";"2";"3";"4";"5";"6";"7";"8";"9"},"")))</f>
        <v>10</v>
      </c>
      <c r="AC691" t="str">
        <f t="shared" si="72"/>
        <v/>
      </c>
      <c r="AD691">
        <f t="shared" si="73"/>
        <v>1</v>
      </c>
      <c r="AE691">
        <f t="shared" si="74"/>
        <v>1</v>
      </c>
      <c r="AF691" t="str">
        <f t="shared" si="75"/>
        <v>No</v>
      </c>
      <c r="AG691">
        <f t="shared" ca="1" si="76"/>
        <v>116</v>
      </c>
      <c r="AH691" t="str">
        <f ca="1">IF(OR(V691="",AG691=""),"Yes",IF(AG691&gt;Config!$B$41,"Yes","No"))</f>
        <v>No</v>
      </c>
    </row>
    <row r="692" spans="1:34" x14ac:dyDescent="0.25">
      <c r="A692" s="1" t="s">
        <v>5824</v>
      </c>
      <c r="B692" s="1" t="s">
        <v>188</v>
      </c>
      <c r="C692" s="1" t="s">
        <v>445</v>
      </c>
      <c r="D692" s="1" t="s">
        <v>5825</v>
      </c>
      <c r="E692" s="1" t="s">
        <v>739</v>
      </c>
      <c r="F692" s="1" t="s">
        <v>5826</v>
      </c>
      <c r="G692" t="str">
        <f t="shared" si="70"/>
        <v>Valid</v>
      </c>
      <c r="H692" s="1" t="s">
        <v>5827</v>
      </c>
      <c r="I692" t="str" cm="1">
        <f t="array" ref="I692">IF(OR(TRIM(H692)="",ISNUMBER(SEARCH("#",H692)),AA692&lt;Config!$B$8,SUMPRODUCT(--ISNUMBER(SEARCH({"a";"b";"c";"d";"e";"f";"g";"h";"i";"j";"k";"l";"m";"n";"o";"p";"q";"r";"s";"t";"u";"v";"w";"x";"y";"z"},H692)))&gt;0),"Invalid","Valid")</f>
        <v>Valid</v>
      </c>
      <c r="J692" s="1" t="s">
        <v>5828</v>
      </c>
      <c r="K692" s="1" t="s">
        <v>66</v>
      </c>
      <c r="L692" s="1" t="s">
        <v>49</v>
      </c>
      <c r="M692" s="1" t="s">
        <v>517</v>
      </c>
      <c r="N692" s="1" t="s">
        <v>148</v>
      </c>
      <c r="O692" s="1" t="s">
        <v>196</v>
      </c>
      <c r="P692" t="s">
        <v>328</v>
      </c>
      <c r="Q692" s="1" t="s">
        <v>329</v>
      </c>
      <c r="R692" s="1" t="s">
        <v>330</v>
      </c>
      <c r="S692" s="1" t="s">
        <v>404</v>
      </c>
      <c r="T692" s="1" t="s">
        <v>5829</v>
      </c>
      <c r="U692" s="1" t="s">
        <v>5830</v>
      </c>
      <c r="V692" s="1" t="s">
        <v>5831</v>
      </c>
      <c r="W692" s="1" t="s">
        <v>141</v>
      </c>
      <c r="X692" t="str">
        <f t="shared" si="71"/>
        <v>Complete</v>
      </c>
      <c r="Y692">
        <f>MAX(0,100-IF(G692="Invalid",Config!$B$5,0)-IF(I692="Invalid",Config!$B$6,0)-IF(X692="Incomplete",Config!$B$7,0)-IF(AF692="Yes",Config!$B$37,0))</f>
        <v>100</v>
      </c>
      <c r="Z692" s="1">
        <f>IF(OR(TRIM(B692)="",COUNTIF(Config!$B$15:$B$19,B692)&gt;0),1,0)+IF(OR(TRIM(C692)="",COUNTIF(Config!$B$15:$B$19,C692)&gt;0),1,0)+IF(OR(TRIM(F692)="",COUNTIF(Config!$B$15:$B$19,F692)&gt;0),1,0)+IF(OR(TRIM(H692)="",COUNTIF(Config!$B$15:$B$19,H692)&gt;0),1,0)+IF(OR(TRIM(E692)="",COUNTIF(Config!$B$15:$B$19,E692)&gt;0),1,0)+IF(OR(TRIM(K692)="",COUNTIF(Config!$B$15:$B$19,K692)&gt;0),1,0)+IF(OR(TRIM(P692)="",COUNTIF(Config!$B$15:$B$19,P692)&gt;0),1,0)+IF(OR(TRIM(R692)="",COUNTIF(Config!$B$15:$B$19,R692)&gt;0),1,0)</f>
        <v>0</v>
      </c>
      <c r="AA692" s="1" cm="1">
        <f t="array" ref="AA692">SUMPRODUCT(LEN(H692)-LEN(SUBSTITUTE(H692,{"0";"1";"2";"3";"4";"5";"6";"7";"8";"9"},"")))</f>
        <v>11</v>
      </c>
      <c r="AC692" t="str">
        <f t="shared" si="72"/>
        <v/>
      </c>
      <c r="AD692">
        <f t="shared" si="73"/>
        <v>1</v>
      </c>
      <c r="AE692">
        <f t="shared" si="74"/>
        <v>1</v>
      </c>
      <c r="AF692" t="str">
        <f t="shared" si="75"/>
        <v>No</v>
      </c>
      <c r="AG692">
        <f t="shared" ca="1" si="76"/>
        <v>41</v>
      </c>
      <c r="AH692" t="str">
        <f ca="1">IF(OR(V692="",AG692=""),"Yes",IF(AG692&gt;Config!$B$41,"Yes","No"))</f>
        <v>No</v>
      </c>
    </row>
    <row r="693" spans="1:34" x14ac:dyDescent="0.25">
      <c r="A693" s="1" t="s">
        <v>5832</v>
      </c>
      <c r="B693" s="1" t="s">
        <v>609</v>
      </c>
      <c r="C693" s="1" t="s">
        <v>1166</v>
      </c>
      <c r="D693" s="1" t="s">
        <v>5833</v>
      </c>
      <c r="E693" s="1" t="s">
        <v>34246</v>
      </c>
      <c r="F693" s="1" t="s">
        <v>5834</v>
      </c>
      <c r="G693" t="str">
        <f t="shared" si="70"/>
        <v>Invalid</v>
      </c>
      <c r="H693" s="1" t="s">
        <v>5835</v>
      </c>
      <c r="I693" t="str" cm="1">
        <f t="array" ref="I693">IF(OR(TRIM(H693)="",ISNUMBER(SEARCH("#",H693)),AA693&lt;Config!$B$8,SUMPRODUCT(--ISNUMBER(SEARCH({"a";"b";"c";"d";"e";"f";"g";"h";"i";"j";"k";"l";"m";"n";"o";"p";"q";"r";"s";"t";"u";"v";"w";"x";"y";"z"},H693)))&gt;0),"Invalid","Valid")</f>
        <v>Valid</v>
      </c>
      <c r="J693" s="1" t="s">
        <v>5836</v>
      </c>
      <c r="K693" s="1" t="s">
        <v>378</v>
      </c>
      <c r="L693" s="1" t="s">
        <v>134</v>
      </c>
      <c r="M693" s="1" t="s">
        <v>391</v>
      </c>
      <c r="N693" s="1" t="s">
        <v>86</v>
      </c>
      <c r="O693" s="1" t="s">
        <v>149</v>
      </c>
      <c r="P693" t="s">
        <v>53</v>
      </c>
      <c r="Q693" s="1" t="s">
        <v>197</v>
      </c>
      <c r="R693" s="1" t="s">
        <v>288</v>
      </c>
      <c r="S693" s="1" t="s">
        <v>5837</v>
      </c>
      <c r="T693" s="1" t="s">
        <v>5838</v>
      </c>
      <c r="U693" s="1" t="s">
        <v>2422</v>
      </c>
      <c r="V693" s="1" t="s">
        <v>1120</v>
      </c>
      <c r="W693" s="1" t="s">
        <v>384</v>
      </c>
      <c r="X693" t="str">
        <f t="shared" si="71"/>
        <v>Complete</v>
      </c>
      <c r="Y693">
        <f>MAX(0,100-IF(G693="Invalid",Config!$B$5,0)-IF(I693="Invalid",Config!$B$6,0)-IF(X693="Incomplete",Config!$B$7,0)-IF(AF693="Yes",Config!$B$37,0))</f>
        <v>70</v>
      </c>
      <c r="Z693" s="1">
        <f>IF(OR(TRIM(B693)="",COUNTIF(Config!$B$15:$B$19,B693)&gt;0),1,0)+IF(OR(TRIM(C693)="",COUNTIF(Config!$B$15:$B$19,C693)&gt;0),1,0)+IF(OR(TRIM(F693)="",COUNTIF(Config!$B$15:$B$19,F693)&gt;0),1,0)+IF(OR(TRIM(H693)="",COUNTIF(Config!$B$15:$B$19,H693)&gt;0),1,0)+IF(OR(TRIM(E693)="",COUNTIF(Config!$B$15:$B$19,E693)&gt;0),1,0)+IF(OR(TRIM(K693)="",COUNTIF(Config!$B$15:$B$19,K693)&gt;0),1,0)+IF(OR(TRIM(P693)="",COUNTIF(Config!$B$15:$B$19,P693)&gt;0),1,0)+IF(OR(TRIM(R693)="",COUNTIF(Config!$B$15:$B$19,R693)&gt;0),1,0)</f>
        <v>0</v>
      </c>
      <c r="AA693" s="1" cm="1">
        <f t="array" ref="AA693">SUMPRODUCT(LEN(H693)-LEN(SUBSTITUTE(H693,{"0";"1";"2";"3";"4";"5";"6";"7";"8";"9"},"")))</f>
        <v>12</v>
      </c>
      <c r="AC693" t="str">
        <f t="shared" si="72"/>
        <v>Invalid Email</v>
      </c>
      <c r="AD693">
        <f t="shared" si="73"/>
        <v>0</v>
      </c>
      <c r="AE693">
        <f t="shared" si="74"/>
        <v>1</v>
      </c>
      <c r="AF693" t="str">
        <f t="shared" si="75"/>
        <v>No</v>
      </c>
      <c r="AG693">
        <f t="shared" ca="1" si="76"/>
        <v>249</v>
      </c>
      <c r="AH693" t="str">
        <f ca="1">IF(OR(V693="",AG693=""),"Yes",IF(AG693&gt;Config!$B$41,"Yes","No"))</f>
        <v>No</v>
      </c>
    </row>
    <row r="694" spans="1:34" x14ac:dyDescent="0.25">
      <c r="A694" s="1" t="s">
        <v>5839</v>
      </c>
      <c r="B694" s="1" t="s">
        <v>2095</v>
      </c>
      <c r="C694" s="1" t="s">
        <v>828</v>
      </c>
      <c r="D694" s="1" t="s">
        <v>5840</v>
      </c>
      <c r="E694" s="1" t="s">
        <v>34247</v>
      </c>
      <c r="F694" s="1" t="s">
        <v>5841</v>
      </c>
      <c r="G694" t="str">
        <f t="shared" si="70"/>
        <v>Valid</v>
      </c>
      <c r="H694" s="1" t="s">
        <v>5842</v>
      </c>
      <c r="I694" t="str" cm="1">
        <f t="array" ref="I694">IF(OR(TRIM(H694)="",ISNUMBER(SEARCH("#",H694)),AA694&lt;Config!$B$8,SUMPRODUCT(--ISNUMBER(SEARCH({"a";"b";"c";"d";"e";"f";"g";"h";"i";"j";"k";"l";"m";"n";"o";"p";"q";"r";"s";"t";"u";"v";"w";"x";"y";"z"},H694)))&gt;0),"Invalid","Valid")</f>
        <v>Valid</v>
      </c>
      <c r="J694" s="1" t="s">
        <v>5843</v>
      </c>
      <c r="K694" s="1" t="s">
        <v>133</v>
      </c>
      <c r="L694" s="1" t="s">
        <v>164</v>
      </c>
      <c r="M694" s="1" t="s">
        <v>251</v>
      </c>
      <c r="N694" s="1" t="s">
        <v>437</v>
      </c>
      <c r="O694" s="1" t="s">
        <v>52</v>
      </c>
      <c r="P694" t="s">
        <v>87</v>
      </c>
      <c r="Q694" s="1" t="s">
        <v>88</v>
      </c>
      <c r="R694" s="1" t="s">
        <v>559</v>
      </c>
      <c r="S694" s="1" t="s">
        <v>5844</v>
      </c>
      <c r="T694" s="1" t="s">
        <v>5845</v>
      </c>
      <c r="U694" s="1" t="s">
        <v>508</v>
      </c>
      <c r="V694" s="1" t="s">
        <v>1145</v>
      </c>
      <c r="W694" s="1" t="s">
        <v>125</v>
      </c>
      <c r="X694" t="str">
        <f t="shared" si="71"/>
        <v>Complete</v>
      </c>
      <c r="Y694">
        <f>MAX(0,100-IF(G694="Invalid",Config!$B$5,0)-IF(I694="Invalid",Config!$B$6,0)-IF(X694="Incomplete",Config!$B$7,0)-IF(AF694="Yes",Config!$B$37,0))</f>
        <v>100</v>
      </c>
      <c r="Z694" s="1">
        <f>IF(OR(TRIM(B694)="",COUNTIF(Config!$B$15:$B$19,B694)&gt;0),1,0)+IF(OR(TRIM(C694)="",COUNTIF(Config!$B$15:$B$19,C694)&gt;0),1,0)+IF(OR(TRIM(F694)="",COUNTIF(Config!$B$15:$B$19,F694)&gt;0),1,0)+IF(OR(TRIM(H694)="",COUNTIF(Config!$B$15:$B$19,H694)&gt;0),1,0)+IF(OR(TRIM(E694)="",COUNTIF(Config!$B$15:$B$19,E694)&gt;0),1,0)+IF(OR(TRIM(K694)="",COUNTIF(Config!$B$15:$B$19,K694)&gt;0),1,0)+IF(OR(TRIM(P694)="",COUNTIF(Config!$B$15:$B$19,P694)&gt;0),1,0)+IF(OR(TRIM(R694)="",COUNTIF(Config!$B$15:$B$19,R694)&gt;0),1,0)</f>
        <v>0</v>
      </c>
      <c r="AA694" s="1" cm="1">
        <f t="array" ref="AA694">SUMPRODUCT(LEN(H694)-LEN(SUBSTITUTE(H694,{"0";"1";"2";"3";"4";"5";"6";"7";"8";"9"},"")))</f>
        <v>11</v>
      </c>
      <c r="AC694" t="str">
        <f t="shared" si="72"/>
        <v/>
      </c>
      <c r="AD694">
        <f t="shared" si="73"/>
        <v>1</v>
      </c>
      <c r="AE694">
        <f t="shared" si="74"/>
        <v>1</v>
      </c>
      <c r="AF694" t="str">
        <f t="shared" si="75"/>
        <v>No</v>
      </c>
      <c r="AG694">
        <f t="shared" ca="1" si="76"/>
        <v>37</v>
      </c>
      <c r="AH694" t="str">
        <f ca="1">IF(OR(V694="",AG694=""),"Yes",IF(AG694&gt;Config!$B$41,"Yes","No"))</f>
        <v>No</v>
      </c>
    </row>
    <row r="695" spans="1:34" x14ac:dyDescent="0.25">
      <c r="A695" s="1" t="s">
        <v>5846</v>
      </c>
      <c r="B695" s="1" t="s">
        <v>2911</v>
      </c>
      <c r="C695" s="1" t="s">
        <v>296</v>
      </c>
      <c r="D695" s="1" t="s">
        <v>5847</v>
      </c>
      <c r="E695" s="1" t="s">
        <v>34248</v>
      </c>
      <c r="F695" s="1" t="s">
        <v>5848</v>
      </c>
      <c r="G695" t="str">
        <f t="shared" si="70"/>
        <v>Valid</v>
      </c>
      <c r="H695" s="1" t="s">
        <v>5849</v>
      </c>
      <c r="I695" t="str" cm="1">
        <f t="array" ref="I695">IF(OR(TRIM(H695)="",ISNUMBER(SEARCH("#",H695)),AA695&lt;Config!$B$8,SUMPRODUCT(--ISNUMBER(SEARCH({"a";"b";"c";"d";"e";"f";"g";"h";"i";"j";"k";"l";"m";"n";"o";"p";"q";"r";"s";"t";"u";"v";"w";"x";"y";"z"},H695)))&gt;0),"Invalid","Valid")</f>
        <v>Valid</v>
      </c>
      <c r="J695" s="1" t="s">
        <v>5850</v>
      </c>
      <c r="K695" s="1" t="s">
        <v>117</v>
      </c>
      <c r="L695" s="1" t="s">
        <v>450</v>
      </c>
      <c r="M695" s="1" t="s">
        <v>165</v>
      </c>
      <c r="N695" s="1" t="s">
        <v>148</v>
      </c>
      <c r="O695" s="1" t="s">
        <v>69</v>
      </c>
      <c r="P695" t="s">
        <v>87</v>
      </c>
      <c r="Q695" s="1" t="s">
        <v>88</v>
      </c>
      <c r="R695" s="1" t="s">
        <v>136</v>
      </c>
      <c r="S695" s="1" t="s">
        <v>5851</v>
      </c>
      <c r="T695" s="1" t="s">
        <v>5852</v>
      </c>
      <c r="U695" s="1" t="s">
        <v>5146</v>
      </c>
      <c r="V695" s="1" t="s">
        <v>3957</v>
      </c>
      <c r="W695" s="1" t="s">
        <v>75</v>
      </c>
      <c r="X695" t="str">
        <f t="shared" si="71"/>
        <v>Complete</v>
      </c>
      <c r="Y695">
        <f>MAX(0,100-IF(G695="Invalid",Config!$B$5,0)-IF(I695="Invalid",Config!$B$6,0)-IF(X695="Incomplete",Config!$B$7,0)-IF(AF695="Yes",Config!$B$37,0))</f>
        <v>100</v>
      </c>
      <c r="Z695" s="1">
        <f>IF(OR(TRIM(B695)="",COUNTIF(Config!$B$15:$B$19,B695)&gt;0),1,0)+IF(OR(TRIM(C695)="",COUNTIF(Config!$B$15:$B$19,C695)&gt;0),1,0)+IF(OR(TRIM(F695)="",COUNTIF(Config!$B$15:$B$19,F695)&gt;0),1,0)+IF(OR(TRIM(H695)="",COUNTIF(Config!$B$15:$B$19,H695)&gt;0),1,0)+IF(OR(TRIM(E695)="",COUNTIF(Config!$B$15:$B$19,E695)&gt;0),1,0)+IF(OR(TRIM(K695)="",COUNTIF(Config!$B$15:$B$19,K695)&gt;0),1,0)+IF(OR(TRIM(P695)="",COUNTIF(Config!$B$15:$B$19,P695)&gt;0),1,0)+IF(OR(TRIM(R695)="",COUNTIF(Config!$B$15:$B$19,R695)&gt;0),1,0)</f>
        <v>0</v>
      </c>
      <c r="AA695" s="1" cm="1">
        <f t="array" ref="AA695">SUMPRODUCT(LEN(H695)-LEN(SUBSTITUTE(H695,{"0";"1";"2";"3";"4";"5";"6";"7";"8";"9"},"")))</f>
        <v>10</v>
      </c>
      <c r="AC695" t="str">
        <f t="shared" si="72"/>
        <v/>
      </c>
      <c r="AD695">
        <f t="shared" si="73"/>
        <v>1</v>
      </c>
      <c r="AE695">
        <f t="shared" si="74"/>
        <v>1</v>
      </c>
      <c r="AF695" t="str">
        <f t="shared" si="75"/>
        <v>No</v>
      </c>
      <c r="AG695">
        <f t="shared" ca="1" si="76"/>
        <v>125</v>
      </c>
      <c r="AH695" t="str">
        <f ca="1">IF(OR(V695="",AG695=""),"Yes",IF(AG695&gt;Config!$B$41,"Yes","No"))</f>
        <v>No</v>
      </c>
    </row>
    <row r="696" spans="1:34" x14ac:dyDescent="0.25">
      <c r="A696" s="1" t="s">
        <v>5853</v>
      </c>
      <c r="B696" s="1" t="s">
        <v>818</v>
      </c>
      <c r="C696" s="1" t="s">
        <v>386</v>
      </c>
      <c r="D696" s="1" t="s">
        <v>5854</v>
      </c>
      <c r="E696" s="1" t="s">
        <v>298</v>
      </c>
      <c r="F696" s="1" t="s">
        <v>5855</v>
      </c>
      <c r="G696" t="str">
        <f t="shared" si="70"/>
        <v>Valid</v>
      </c>
      <c r="H696" s="1" t="s">
        <v>5856</v>
      </c>
      <c r="I696" t="str" cm="1">
        <f t="array" ref="I696">IF(OR(TRIM(H696)="",ISNUMBER(SEARCH("#",H696)),AA696&lt;Config!$B$8,SUMPRODUCT(--ISNUMBER(SEARCH({"a";"b";"c";"d";"e";"f";"g";"h";"i";"j";"k";"l";"m";"n";"o";"p";"q";"r";"s";"t";"u";"v";"w";"x";"y";"z"},H696)))&gt;0),"Invalid","Valid")</f>
        <v>Valid</v>
      </c>
      <c r="J696" s="1" t="s">
        <v>131</v>
      </c>
      <c r="K696" s="1" t="s">
        <v>147</v>
      </c>
      <c r="L696" s="1" t="s">
        <v>134</v>
      </c>
      <c r="M696" s="1" t="s">
        <v>462</v>
      </c>
      <c r="N696" s="1" t="s">
        <v>224</v>
      </c>
      <c r="O696" s="1" t="s">
        <v>180</v>
      </c>
      <c r="P696" t="s">
        <v>87</v>
      </c>
      <c r="Q696" s="1" t="s">
        <v>166</v>
      </c>
      <c r="R696" s="1" t="s">
        <v>89</v>
      </c>
      <c r="S696" s="1" t="s">
        <v>5857</v>
      </c>
      <c r="T696" s="1" t="s">
        <v>5858</v>
      </c>
      <c r="U696" s="1" t="s">
        <v>5859</v>
      </c>
      <c r="V696" s="1" t="s">
        <v>5044</v>
      </c>
      <c r="W696" s="1" t="s">
        <v>293</v>
      </c>
      <c r="X696" t="str">
        <f t="shared" si="71"/>
        <v>Complete</v>
      </c>
      <c r="Y696">
        <f>MAX(0,100-IF(G696="Invalid",Config!$B$5,0)-IF(I696="Invalid",Config!$B$6,0)-IF(X696="Incomplete",Config!$B$7,0)-IF(AF696="Yes",Config!$B$37,0))</f>
        <v>100</v>
      </c>
      <c r="Z696" s="1">
        <f>IF(OR(TRIM(B696)="",COUNTIF(Config!$B$15:$B$19,B696)&gt;0),1,0)+IF(OR(TRIM(C696)="",COUNTIF(Config!$B$15:$B$19,C696)&gt;0),1,0)+IF(OR(TRIM(F696)="",COUNTIF(Config!$B$15:$B$19,F696)&gt;0),1,0)+IF(OR(TRIM(H696)="",COUNTIF(Config!$B$15:$B$19,H696)&gt;0),1,0)+IF(OR(TRIM(E696)="",COUNTIF(Config!$B$15:$B$19,E696)&gt;0),1,0)+IF(OR(TRIM(K696)="",COUNTIF(Config!$B$15:$B$19,K696)&gt;0),1,0)+IF(OR(TRIM(P696)="",COUNTIF(Config!$B$15:$B$19,P696)&gt;0),1,0)+IF(OR(TRIM(R696)="",COUNTIF(Config!$B$15:$B$19,R696)&gt;0),1,0)</f>
        <v>0</v>
      </c>
      <c r="AA696" s="1" cm="1">
        <f t="array" ref="AA696">SUMPRODUCT(LEN(H696)-LEN(SUBSTITUTE(H696,{"0";"1";"2";"3";"4";"5";"6";"7";"8";"9"},"")))</f>
        <v>11</v>
      </c>
      <c r="AC696" t="str">
        <f t="shared" si="72"/>
        <v/>
      </c>
      <c r="AD696">
        <f t="shared" si="73"/>
        <v>1</v>
      </c>
      <c r="AE696">
        <f t="shared" si="74"/>
        <v>1</v>
      </c>
      <c r="AF696" t="str">
        <f t="shared" si="75"/>
        <v>No</v>
      </c>
      <c r="AG696">
        <f t="shared" ca="1" si="76"/>
        <v>612</v>
      </c>
      <c r="AH696" t="str">
        <f ca="1">IF(OR(V696="",AG696=""),"Yes",IF(AG696&gt;Config!$B$41,"Yes","No"))</f>
        <v>Yes</v>
      </c>
    </row>
    <row r="697" spans="1:34" x14ac:dyDescent="0.25">
      <c r="A697" s="1" t="s">
        <v>5860</v>
      </c>
      <c r="B697" s="1" t="s">
        <v>510</v>
      </c>
      <c r="C697" s="1" t="s">
        <v>828</v>
      </c>
      <c r="D697" s="1" t="s">
        <v>5861</v>
      </c>
      <c r="E697" s="1" t="s">
        <v>642</v>
      </c>
      <c r="F697" s="1" t="s">
        <v>5862</v>
      </c>
      <c r="G697" t="str">
        <f t="shared" si="70"/>
        <v>Valid</v>
      </c>
      <c r="H697" s="1" t="s">
        <v>5863</v>
      </c>
      <c r="I697" t="str" cm="1">
        <f t="array" ref="I697">IF(OR(TRIM(H697)="",ISNUMBER(SEARCH("#",H697)),AA697&lt;Config!$B$8,SUMPRODUCT(--ISNUMBER(SEARCH({"a";"b";"c";"d";"e";"f";"g";"h";"i";"j";"k";"l";"m";"n";"o";"p";"q";"r";"s";"t";"u";"v";"w";"x";"y";"z"},H697)))&gt;0),"Invalid","Valid")</f>
        <v>Valid</v>
      </c>
      <c r="J697" s="1" t="s">
        <v>5864</v>
      </c>
      <c r="K697" s="1" t="s">
        <v>481</v>
      </c>
      <c r="L697" s="1" t="s">
        <v>29</v>
      </c>
      <c r="M697" s="1" t="s">
        <v>235</v>
      </c>
      <c r="N697" s="1" t="s">
        <v>31</v>
      </c>
      <c r="O697" s="1" t="s">
        <v>266</v>
      </c>
      <c r="P697" t="s">
        <v>53</v>
      </c>
      <c r="Q697" s="1" t="s">
        <v>54</v>
      </c>
      <c r="R697" s="1" t="s">
        <v>150</v>
      </c>
      <c r="S697" s="1" t="s">
        <v>5865</v>
      </c>
      <c r="T697" s="1" t="s">
        <v>5866</v>
      </c>
      <c r="U697" s="1" t="s">
        <v>4457</v>
      </c>
      <c r="V697" s="1" t="s">
        <v>2744</v>
      </c>
      <c r="W697" s="1" t="s">
        <v>94</v>
      </c>
      <c r="X697" t="str">
        <f t="shared" si="71"/>
        <v>Complete</v>
      </c>
      <c r="Y697">
        <f>MAX(0,100-IF(G697="Invalid",Config!$B$5,0)-IF(I697="Invalid",Config!$B$6,0)-IF(X697="Incomplete",Config!$B$7,0)-IF(AF697="Yes",Config!$B$37,0))</f>
        <v>100</v>
      </c>
      <c r="Z697" s="1">
        <f>IF(OR(TRIM(B697)="",COUNTIF(Config!$B$15:$B$19,B697)&gt;0),1,0)+IF(OR(TRIM(C697)="",COUNTIF(Config!$B$15:$B$19,C697)&gt;0),1,0)+IF(OR(TRIM(F697)="",COUNTIF(Config!$B$15:$B$19,F697)&gt;0),1,0)+IF(OR(TRIM(H697)="",COUNTIF(Config!$B$15:$B$19,H697)&gt;0),1,0)+IF(OR(TRIM(E697)="",COUNTIF(Config!$B$15:$B$19,E697)&gt;0),1,0)+IF(OR(TRIM(K697)="",COUNTIF(Config!$B$15:$B$19,K697)&gt;0),1,0)+IF(OR(TRIM(P697)="",COUNTIF(Config!$B$15:$B$19,P697)&gt;0),1,0)+IF(OR(TRIM(R697)="",COUNTIF(Config!$B$15:$B$19,R697)&gt;0),1,0)</f>
        <v>0</v>
      </c>
      <c r="AA697" s="1" cm="1">
        <f t="array" ref="AA697">SUMPRODUCT(LEN(H697)-LEN(SUBSTITUTE(H697,{"0";"1";"2";"3";"4";"5";"6";"7";"8";"9"},"")))</f>
        <v>12</v>
      </c>
      <c r="AC697" t="str">
        <f t="shared" si="72"/>
        <v/>
      </c>
      <c r="AD697">
        <f t="shared" si="73"/>
        <v>1</v>
      </c>
      <c r="AE697">
        <f t="shared" si="74"/>
        <v>1</v>
      </c>
      <c r="AF697" t="str">
        <f t="shared" si="75"/>
        <v>No</v>
      </c>
      <c r="AG697">
        <f t="shared" ca="1" si="76"/>
        <v>491</v>
      </c>
      <c r="AH697" t="str">
        <f ca="1">IF(OR(V697="",AG697=""),"Yes",IF(AG697&gt;Config!$B$41,"Yes","No"))</f>
        <v>Yes</v>
      </c>
    </row>
    <row r="698" spans="1:34" x14ac:dyDescent="0.25">
      <c r="A698" s="1" t="s">
        <v>5867</v>
      </c>
      <c r="B698" s="1" t="s">
        <v>272</v>
      </c>
      <c r="C698" s="1" t="s">
        <v>386</v>
      </c>
      <c r="D698" s="1" t="s">
        <v>5868</v>
      </c>
      <c r="E698" s="1" t="s">
        <v>458</v>
      </c>
      <c r="F698" s="1" t="s">
        <v>5869</v>
      </c>
      <c r="G698" t="str">
        <f t="shared" si="70"/>
        <v>Valid</v>
      </c>
      <c r="H698" s="1" t="s">
        <v>5870</v>
      </c>
      <c r="I698" t="str" cm="1">
        <f t="array" ref="I698">IF(OR(TRIM(H698)="",ISNUMBER(SEARCH("#",H698)),AA698&lt;Config!$B$8,SUMPRODUCT(--ISNUMBER(SEARCH({"a";"b";"c";"d";"e";"f";"g";"h";"i";"j";"k";"l";"m";"n";"o";"p";"q";"r";"s";"t";"u";"v";"w";"x";"y";"z"},H698)))&gt;0),"Invalid","Valid")</f>
        <v>Valid</v>
      </c>
      <c r="J698" s="1" t="s">
        <v>5871</v>
      </c>
      <c r="K698" s="1" t="s">
        <v>425</v>
      </c>
      <c r="L698" s="1" t="s">
        <v>265</v>
      </c>
      <c r="M698" s="1" t="s">
        <v>462</v>
      </c>
      <c r="N698" s="1" t="s">
        <v>68</v>
      </c>
      <c r="O698" s="1" t="s">
        <v>149</v>
      </c>
      <c r="P698" t="s">
        <v>104</v>
      </c>
      <c r="Q698" s="1" t="s">
        <v>732</v>
      </c>
      <c r="R698" s="1" t="s">
        <v>106</v>
      </c>
      <c r="S698" s="1" t="s">
        <v>5872</v>
      </c>
      <c r="T698" s="1" t="s">
        <v>5873</v>
      </c>
      <c r="U698" s="1" t="s">
        <v>5874</v>
      </c>
      <c r="V698" s="1" t="s">
        <v>5875</v>
      </c>
      <c r="W698" s="1" t="s">
        <v>384</v>
      </c>
      <c r="X698" t="str">
        <f t="shared" si="71"/>
        <v>Complete</v>
      </c>
      <c r="Y698">
        <f>MAX(0,100-IF(G698="Invalid",Config!$B$5,0)-IF(I698="Invalid",Config!$B$6,0)-IF(X698="Incomplete",Config!$B$7,0)-IF(AF698="Yes",Config!$B$37,0))</f>
        <v>100</v>
      </c>
      <c r="Z698" s="1">
        <f>IF(OR(TRIM(B698)="",COUNTIF(Config!$B$15:$B$19,B698)&gt;0),1,0)+IF(OR(TRIM(C698)="",COUNTIF(Config!$B$15:$B$19,C698)&gt;0),1,0)+IF(OR(TRIM(F698)="",COUNTIF(Config!$B$15:$B$19,F698)&gt;0),1,0)+IF(OR(TRIM(H698)="",COUNTIF(Config!$B$15:$B$19,H698)&gt;0),1,0)+IF(OR(TRIM(E698)="",COUNTIF(Config!$B$15:$B$19,E698)&gt;0),1,0)+IF(OR(TRIM(K698)="",COUNTIF(Config!$B$15:$B$19,K698)&gt;0),1,0)+IF(OR(TRIM(P698)="",COUNTIF(Config!$B$15:$B$19,P698)&gt;0),1,0)+IF(OR(TRIM(R698)="",COUNTIF(Config!$B$15:$B$19,R698)&gt;0),1,0)</f>
        <v>0</v>
      </c>
      <c r="AA698" s="1" cm="1">
        <f t="array" ref="AA698">SUMPRODUCT(LEN(H698)-LEN(SUBSTITUTE(H698,{"0";"1";"2";"3";"4";"5";"6";"7";"8";"9"},"")))</f>
        <v>11</v>
      </c>
      <c r="AC698" t="str">
        <f t="shared" si="72"/>
        <v/>
      </c>
      <c r="AD698">
        <f t="shared" si="73"/>
        <v>1</v>
      </c>
      <c r="AE698">
        <f t="shared" si="74"/>
        <v>1</v>
      </c>
      <c r="AF698" t="str">
        <f t="shared" si="75"/>
        <v>No</v>
      </c>
      <c r="AG698">
        <f t="shared" ca="1" si="76"/>
        <v>429</v>
      </c>
      <c r="AH698" t="str">
        <f ca="1">IF(OR(V698="",AG698=""),"Yes",IF(AG698&gt;Config!$B$41,"Yes","No"))</f>
        <v>Yes</v>
      </c>
    </row>
    <row r="699" spans="1:34" x14ac:dyDescent="0.25">
      <c r="A699" s="1" t="s">
        <v>5876</v>
      </c>
      <c r="B699" s="1" t="s">
        <v>1816</v>
      </c>
      <c r="C699" s="1" t="s">
        <v>598</v>
      </c>
      <c r="D699" s="1" t="s">
        <v>5877</v>
      </c>
      <c r="E699" s="1" t="s">
        <v>34249</v>
      </c>
      <c r="F699" s="1" t="s">
        <v>5878</v>
      </c>
      <c r="G699" t="str">
        <f t="shared" si="70"/>
        <v>Valid</v>
      </c>
      <c r="H699" s="1" t="s">
        <v>5879</v>
      </c>
      <c r="I699" t="str" cm="1">
        <f t="array" ref="I699">IF(OR(TRIM(H699)="",ISNUMBER(SEARCH("#",H699)),AA699&lt;Config!$B$8,SUMPRODUCT(--ISNUMBER(SEARCH({"a";"b";"c";"d";"e";"f";"g";"h";"i";"j";"k";"l";"m";"n";"o";"p";"q";"r";"s";"t";"u";"v";"w";"x";"y";"z"},H699)))&gt;0),"Invalid","Valid")</f>
        <v>Valid</v>
      </c>
      <c r="J699" s="1" t="s">
        <v>5880</v>
      </c>
      <c r="K699" s="1" t="s">
        <v>481</v>
      </c>
      <c r="L699" s="1" t="s">
        <v>265</v>
      </c>
      <c r="M699" s="1" t="s">
        <v>33827</v>
      </c>
      <c r="N699" s="1" t="s">
        <v>224</v>
      </c>
      <c r="O699" s="1" t="s">
        <v>149</v>
      </c>
      <c r="P699" t="s">
        <v>53</v>
      </c>
      <c r="Q699" s="1" t="s">
        <v>150</v>
      </c>
      <c r="R699" s="1" t="s">
        <v>70</v>
      </c>
      <c r="S699" s="1" t="s">
        <v>5881</v>
      </c>
      <c r="T699" s="1" t="s">
        <v>5882</v>
      </c>
      <c r="U699" s="1" t="s">
        <v>5883</v>
      </c>
      <c r="V699" s="1" t="s">
        <v>815</v>
      </c>
      <c r="W699" s="1" t="s">
        <v>186</v>
      </c>
      <c r="X699" t="str">
        <f t="shared" si="71"/>
        <v>Complete</v>
      </c>
      <c r="Y699">
        <f>MAX(0,100-IF(G699="Invalid",Config!$B$5,0)-IF(I699="Invalid",Config!$B$6,0)-IF(X699="Incomplete",Config!$B$7,0)-IF(AF699="Yes",Config!$B$37,0))</f>
        <v>100</v>
      </c>
      <c r="Z699" s="1">
        <f>IF(OR(TRIM(B699)="",COUNTIF(Config!$B$15:$B$19,B699)&gt;0),1,0)+IF(OR(TRIM(C699)="",COUNTIF(Config!$B$15:$B$19,C699)&gt;0),1,0)+IF(OR(TRIM(F699)="",COUNTIF(Config!$B$15:$B$19,F699)&gt;0),1,0)+IF(OR(TRIM(H699)="",COUNTIF(Config!$B$15:$B$19,H699)&gt;0),1,0)+IF(OR(TRIM(E699)="",COUNTIF(Config!$B$15:$B$19,E699)&gt;0),1,0)+IF(OR(TRIM(K699)="",COUNTIF(Config!$B$15:$B$19,K699)&gt;0),1,0)+IF(OR(TRIM(P699)="",COUNTIF(Config!$B$15:$B$19,P699)&gt;0),1,0)+IF(OR(TRIM(R699)="",COUNTIF(Config!$B$15:$B$19,R699)&gt;0),1,0)</f>
        <v>0</v>
      </c>
      <c r="AA699" s="1" cm="1">
        <f t="array" ref="AA699">SUMPRODUCT(LEN(H699)-LEN(SUBSTITUTE(H699,{"0";"1";"2";"3";"4";"5";"6";"7";"8";"9"},"")))</f>
        <v>10</v>
      </c>
      <c r="AC699" t="str">
        <f t="shared" si="72"/>
        <v/>
      </c>
      <c r="AD699">
        <f t="shared" si="73"/>
        <v>1</v>
      </c>
      <c r="AE699">
        <f t="shared" si="74"/>
        <v>1</v>
      </c>
      <c r="AF699" t="str">
        <f t="shared" si="75"/>
        <v>No</v>
      </c>
      <c r="AG699">
        <f t="shared" ca="1" si="76"/>
        <v>447</v>
      </c>
      <c r="AH699" t="str">
        <f ca="1">IF(OR(V699="",AG699=""),"Yes",IF(AG699&gt;Config!$B$41,"Yes","No"))</f>
        <v>Yes</v>
      </c>
    </row>
    <row r="700" spans="1:34" x14ac:dyDescent="0.25">
      <c r="A700" s="1" t="s">
        <v>5884</v>
      </c>
      <c r="B700" s="1" t="s">
        <v>1339</v>
      </c>
      <c r="C700" s="1" t="s">
        <v>524</v>
      </c>
      <c r="D700" s="1" t="s">
        <v>5885</v>
      </c>
      <c r="E700" s="1" t="s">
        <v>642</v>
      </c>
      <c r="F700" s="1" t="s">
        <v>5886</v>
      </c>
      <c r="G700" t="str">
        <f t="shared" si="70"/>
        <v>Valid</v>
      </c>
      <c r="H700" s="1" t="s">
        <v>5887</v>
      </c>
      <c r="I700" t="str" cm="1">
        <f t="array" ref="I700">IF(OR(TRIM(H700)="",ISNUMBER(SEARCH("#",H700)),AA700&lt;Config!$B$8,SUMPRODUCT(--ISNUMBER(SEARCH({"a";"b";"c";"d";"e";"f";"g";"h";"i";"j";"k";"l";"m";"n";"o";"p";"q";"r";"s";"t";"u";"v";"w";"x";"y";"z"},H700)))&gt;0),"Invalid","Valid")</f>
        <v>Valid</v>
      </c>
      <c r="J700" s="1" t="s">
        <v>5888</v>
      </c>
      <c r="K700" s="1" t="s">
        <v>425</v>
      </c>
      <c r="L700" s="1" t="s">
        <v>265</v>
      </c>
      <c r="M700" s="1" t="s">
        <v>343</v>
      </c>
      <c r="N700" s="1" t="s">
        <v>252</v>
      </c>
      <c r="O700" s="1" t="s">
        <v>32</v>
      </c>
      <c r="P700" t="s">
        <v>53</v>
      </c>
      <c r="Q700" s="1" t="s">
        <v>181</v>
      </c>
      <c r="R700" s="1" t="s">
        <v>70</v>
      </c>
      <c r="S700" s="1" t="s">
        <v>5889</v>
      </c>
      <c r="T700" s="1" t="s">
        <v>5890</v>
      </c>
      <c r="U700" s="1" t="s">
        <v>5891</v>
      </c>
      <c r="V700" s="1" t="s">
        <v>1144</v>
      </c>
      <c r="W700" s="1" t="s">
        <v>75</v>
      </c>
      <c r="X700" t="str">
        <f t="shared" si="71"/>
        <v>Complete</v>
      </c>
      <c r="Y700">
        <f>MAX(0,100-IF(G700="Invalid",Config!$B$5,0)-IF(I700="Invalid",Config!$B$6,0)-IF(X700="Incomplete",Config!$B$7,0)-IF(AF700="Yes",Config!$B$37,0))</f>
        <v>100</v>
      </c>
      <c r="Z700" s="1">
        <f>IF(OR(TRIM(B700)="",COUNTIF(Config!$B$15:$B$19,B700)&gt;0),1,0)+IF(OR(TRIM(C700)="",COUNTIF(Config!$B$15:$B$19,C700)&gt;0),1,0)+IF(OR(TRIM(F700)="",COUNTIF(Config!$B$15:$B$19,F700)&gt;0),1,0)+IF(OR(TRIM(H700)="",COUNTIF(Config!$B$15:$B$19,H700)&gt;0),1,0)+IF(OR(TRIM(E700)="",COUNTIF(Config!$B$15:$B$19,E700)&gt;0),1,0)+IF(OR(TRIM(K700)="",COUNTIF(Config!$B$15:$B$19,K700)&gt;0),1,0)+IF(OR(TRIM(P700)="",COUNTIF(Config!$B$15:$B$19,P700)&gt;0),1,0)+IF(OR(TRIM(R700)="",COUNTIF(Config!$B$15:$B$19,R700)&gt;0),1,0)</f>
        <v>0</v>
      </c>
      <c r="AA700" s="1" cm="1">
        <f t="array" ref="AA700">SUMPRODUCT(LEN(H700)-LEN(SUBSTITUTE(H700,{"0";"1";"2";"3";"4";"5";"6";"7";"8";"9"},"")))</f>
        <v>12</v>
      </c>
      <c r="AC700" t="str">
        <f t="shared" si="72"/>
        <v/>
      </c>
      <c r="AD700">
        <f t="shared" si="73"/>
        <v>1</v>
      </c>
      <c r="AE700">
        <f t="shared" si="74"/>
        <v>1</v>
      </c>
      <c r="AF700" t="str">
        <f t="shared" si="75"/>
        <v>No</v>
      </c>
      <c r="AG700">
        <f t="shared" ca="1" si="76"/>
        <v>103</v>
      </c>
      <c r="AH700" t="str">
        <f ca="1">IF(OR(V700="",AG700=""),"Yes",IF(AG700&gt;Config!$B$41,"Yes","No"))</f>
        <v>No</v>
      </c>
    </row>
    <row r="701" spans="1:34" x14ac:dyDescent="0.25">
      <c r="A701" s="1" t="s">
        <v>5892</v>
      </c>
      <c r="B701" s="1" t="s">
        <v>127</v>
      </c>
      <c r="C701" s="1" t="s">
        <v>337</v>
      </c>
      <c r="D701" s="1" t="s">
        <v>872</v>
      </c>
      <c r="E701" s="1" t="s">
        <v>34250</v>
      </c>
      <c r="F701" s="1" t="s">
        <v>5893</v>
      </c>
      <c r="G701" t="str">
        <f t="shared" si="70"/>
        <v>Valid</v>
      </c>
      <c r="H701" s="1" t="s">
        <v>5894</v>
      </c>
      <c r="I701" t="str" cm="1">
        <f t="array" ref="I701">IF(OR(TRIM(H701)="",ISNUMBER(SEARCH("#",H701)),AA701&lt;Config!$B$8,SUMPRODUCT(--ISNUMBER(SEARCH({"a";"b";"c";"d";"e";"f";"g";"h";"i";"j";"k";"l";"m";"n";"o";"p";"q";"r";"s";"t";"u";"v";"w";"x";"y";"z"},H701)))&gt;0),"Invalid","Valid")</f>
        <v>Valid</v>
      </c>
      <c r="J701" s="1" t="s">
        <v>5895</v>
      </c>
      <c r="K701" s="1" t="s">
        <v>48</v>
      </c>
      <c r="L701" s="1" t="s">
        <v>102</v>
      </c>
      <c r="M701" s="1" t="s">
        <v>103</v>
      </c>
      <c r="N701" s="1" t="s">
        <v>86</v>
      </c>
      <c r="O701" s="1" t="s">
        <v>180</v>
      </c>
      <c r="P701" t="s">
        <v>236</v>
      </c>
      <c r="Q701" s="1" t="s">
        <v>238</v>
      </c>
      <c r="R701" s="1" t="s">
        <v>238</v>
      </c>
      <c r="S701" s="1" t="s">
        <v>1847</v>
      </c>
      <c r="T701" s="1" t="s">
        <v>5896</v>
      </c>
      <c r="U701" s="1" t="s">
        <v>5897</v>
      </c>
      <c r="V701" s="1" t="s">
        <v>726</v>
      </c>
      <c r="W701" s="1" t="s">
        <v>293</v>
      </c>
      <c r="X701" t="str">
        <f t="shared" si="71"/>
        <v>Complete</v>
      </c>
      <c r="Y701">
        <f>MAX(0,100-IF(G701="Invalid",Config!$B$5,0)-IF(I701="Invalid",Config!$B$6,0)-IF(X701="Incomplete",Config!$B$7,0)-IF(AF701="Yes",Config!$B$37,0))</f>
        <v>75</v>
      </c>
      <c r="Z701" s="1">
        <f>IF(OR(TRIM(B701)="",COUNTIF(Config!$B$15:$B$19,B701)&gt;0),1,0)+IF(OR(TRIM(C701)="",COUNTIF(Config!$B$15:$B$19,C701)&gt;0),1,0)+IF(OR(TRIM(F701)="",COUNTIF(Config!$B$15:$B$19,F701)&gt;0),1,0)+IF(OR(TRIM(H701)="",COUNTIF(Config!$B$15:$B$19,H701)&gt;0),1,0)+IF(OR(TRIM(E701)="",COUNTIF(Config!$B$15:$B$19,E701)&gt;0),1,0)+IF(OR(TRIM(K701)="",COUNTIF(Config!$B$15:$B$19,K701)&gt;0),1,0)+IF(OR(TRIM(P701)="",COUNTIF(Config!$B$15:$B$19,P701)&gt;0),1,0)+IF(OR(TRIM(R701)="",COUNTIF(Config!$B$15:$B$19,R701)&gt;0),1,0)</f>
        <v>0</v>
      </c>
      <c r="AA701" s="1" cm="1">
        <f t="array" ref="AA701">SUMPRODUCT(LEN(H701)-LEN(SUBSTITUTE(H701,{"0";"1";"2";"3";"4";"5";"6";"7";"8";"9"},"")))</f>
        <v>12</v>
      </c>
      <c r="AC701" t="str">
        <f t="shared" si="72"/>
        <v>Potential Duplicate</v>
      </c>
      <c r="AD701">
        <f t="shared" si="73"/>
        <v>1</v>
      </c>
      <c r="AE701">
        <f t="shared" si="74"/>
        <v>2</v>
      </c>
      <c r="AF701" t="str">
        <f t="shared" si="75"/>
        <v>Yes</v>
      </c>
      <c r="AG701">
        <f t="shared" ca="1" si="76"/>
        <v>301</v>
      </c>
      <c r="AH701" t="str">
        <f ca="1">IF(OR(V701="",AG701=""),"Yes",IF(AG701&gt;Config!$B$41,"Yes","No"))</f>
        <v>No</v>
      </c>
    </row>
    <row r="702" spans="1:34" x14ac:dyDescent="0.25">
      <c r="A702" s="1" t="s">
        <v>5898</v>
      </c>
      <c r="B702" s="1" t="s">
        <v>1165</v>
      </c>
      <c r="C702" s="1" t="s">
        <v>985</v>
      </c>
      <c r="D702" s="1" t="s">
        <v>5899</v>
      </c>
      <c r="E702" s="1" t="s">
        <v>34251</v>
      </c>
      <c r="F702" s="1" t="s">
        <v>5900</v>
      </c>
      <c r="G702" t="str">
        <f t="shared" si="70"/>
        <v>Valid</v>
      </c>
      <c r="H702" s="1" t="s">
        <v>5901</v>
      </c>
      <c r="I702" t="str" cm="1">
        <f t="array" ref="I702">IF(OR(TRIM(H702)="",ISNUMBER(SEARCH("#",H702)),AA702&lt;Config!$B$8,SUMPRODUCT(--ISNUMBER(SEARCH({"a";"b";"c";"d";"e";"f";"g";"h";"i";"j";"k";"l";"m";"n";"o";"p";"q";"r";"s";"t";"u";"v";"w";"x";"y";"z"},H702)))&gt;0),"Invalid","Valid")</f>
        <v>Valid</v>
      </c>
      <c r="J702" s="1" t="s">
        <v>5902</v>
      </c>
      <c r="K702" s="1" t="s">
        <v>516</v>
      </c>
      <c r="L702" s="1" t="s">
        <v>67</v>
      </c>
      <c r="M702" s="1" t="s">
        <v>50</v>
      </c>
      <c r="N702" s="1" t="s">
        <v>68</v>
      </c>
      <c r="O702" s="1" t="s">
        <v>32</v>
      </c>
      <c r="P702" t="s">
        <v>53</v>
      </c>
      <c r="Q702" s="1" t="s">
        <v>150</v>
      </c>
      <c r="R702" s="1" t="s">
        <v>197</v>
      </c>
      <c r="S702" s="1" t="s">
        <v>5903</v>
      </c>
      <c r="T702" s="1" t="s">
        <v>5904</v>
      </c>
      <c r="U702" s="1" t="s">
        <v>926</v>
      </c>
      <c r="V702" s="1" t="s">
        <v>1676</v>
      </c>
      <c r="W702" s="1" t="s">
        <v>75</v>
      </c>
      <c r="X702" t="str">
        <f t="shared" si="71"/>
        <v>Complete</v>
      </c>
      <c r="Y702">
        <f>MAX(0,100-IF(G702="Invalid",Config!$B$5,0)-IF(I702="Invalid",Config!$B$6,0)-IF(X702="Incomplete",Config!$B$7,0)-IF(AF702="Yes",Config!$B$37,0))</f>
        <v>100</v>
      </c>
      <c r="Z702" s="1">
        <f>IF(OR(TRIM(B702)="",COUNTIF(Config!$B$15:$B$19,B702)&gt;0),1,0)+IF(OR(TRIM(C702)="",COUNTIF(Config!$B$15:$B$19,C702)&gt;0),1,0)+IF(OR(TRIM(F702)="",COUNTIF(Config!$B$15:$B$19,F702)&gt;0),1,0)+IF(OR(TRIM(H702)="",COUNTIF(Config!$B$15:$B$19,H702)&gt;0),1,0)+IF(OR(TRIM(E702)="",COUNTIF(Config!$B$15:$B$19,E702)&gt;0),1,0)+IF(OR(TRIM(K702)="",COUNTIF(Config!$B$15:$B$19,K702)&gt;0),1,0)+IF(OR(TRIM(P702)="",COUNTIF(Config!$B$15:$B$19,P702)&gt;0),1,0)+IF(OR(TRIM(R702)="",COUNTIF(Config!$B$15:$B$19,R702)&gt;0),1,0)</f>
        <v>0</v>
      </c>
      <c r="AA702" s="1" cm="1">
        <f t="array" ref="AA702">SUMPRODUCT(LEN(H702)-LEN(SUBSTITUTE(H702,{"0";"1";"2";"3";"4";"5";"6";"7";"8";"9"},"")))</f>
        <v>10</v>
      </c>
      <c r="AC702" t="str">
        <f t="shared" si="72"/>
        <v/>
      </c>
      <c r="AD702">
        <f t="shared" si="73"/>
        <v>1</v>
      </c>
      <c r="AE702">
        <f t="shared" si="74"/>
        <v>1</v>
      </c>
      <c r="AF702" t="str">
        <f t="shared" si="75"/>
        <v>No</v>
      </c>
      <c r="AG702">
        <f t="shared" ca="1" si="76"/>
        <v>37</v>
      </c>
      <c r="AH702" t="str">
        <f ca="1">IF(OR(V702="",AG702=""),"Yes",IF(AG702&gt;Config!$B$41,"Yes","No"))</f>
        <v>No</v>
      </c>
    </row>
    <row r="703" spans="1:34" x14ac:dyDescent="0.25">
      <c r="A703" s="1" t="s">
        <v>5905</v>
      </c>
      <c r="B703" s="1" t="s">
        <v>534</v>
      </c>
      <c r="C703" s="1" t="s">
        <v>792</v>
      </c>
      <c r="D703" s="1" t="s">
        <v>5906</v>
      </c>
      <c r="E703" s="1" t="s">
        <v>298</v>
      </c>
      <c r="F703" s="1" t="s">
        <v>5907</v>
      </c>
      <c r="G703" t="str">
        <f t="shared" si="70"/>
        <v>Valid</v>
      </c>
      <c r="H703" s="1" t="s">
        <v>131</v>
      </c>
      <c r="I703" t="str" cm="1">
        <f t="array" ref="I703">IF(OR(TRIM(H703)="",ISNUMBER(SEARCH("#",H703)),AA703&lt;Config!$B$8,SUMPRODUCT(--ISNUMBER(SEARCH({"a";"b";"c";"d";"e";"f";"g";"h";"i";"j";"k";"l";"m";"n";"o";"p";"q";"r";"s";"t";"u";"v";"w";"x";"y";"z"},H703)))&gt;0),"Invalid","Valid")</f>
        <v>Invalid</v>
      </c>
      <c r="J703" s="1" t="s">
        <v>5908</v>
      </c>
      <c r="K703" s="1" t="s">
        <v>163</v>
      </c>
      <c r="L703" s="1" t="s">
        <v>102</v>
      </c>
      <c r="M703" s="1" t="s">
        <v>251</v>
      </c>
      <c r="N703" s="1" t="s">
        <v>358</v>
      </c>
      <c r="O703" s="1" t="s">
        <v>180</v>
      </c>
      <c r="P703" t="s">
        <v>53</v>
      </c>
      <c r="Q703" s="1" t="s">
        <v>54</v>
      </c>
      <c r="R703" s="1" t="s">
        <v>198</v>
      </c>
      <c r="S703" s="1" t="s">
        <v>5909</v>
      </c>
      <c r="T703" s="1" t="s">
        <v>5910</v>
      </c>
      <c r="U703" s="1" t="s">
        <v>5911</v>
      </c>
      <c r="V703" s="1" t="s">
        <v>140</v>
      </c>
      <c r="W703" s="1" t="s">
        <v>60</v>
      </c>
      <c r="X703" t="str">
        <f t="shared" si="71"/>
        <v>Complete</v>
      </c>
      <c r="Y703">
        <f>MAX(0,100-IF(G703="Invalid",Config!$B$5,0)-IF(I703="Invalid",Config!$B$6,0)-IF(X703="Incomplete",Config!$B$7,0)-IF(AF703="Yes",Config!$B$37,0))</f>
        <v>80</v>
      </c>
      <c r="Z703" s="1">
        <f>IF(OR(TRIM(B703)="",COUNTIF(Config!$B$15:$B$19,B703)&gt;0),1,0)+IF(OR(TRIM(C703)="",COUNTIF(Config!$B$15:$B$19,C703)&gt;0),1,0)+IF(OR(TRIM(F703)="",COUNTIF(Config!$B$15:$B$19,F703)&gt;0),1,0)+IF(OR(TRIM(H703)="",COUNTIF(Config!$B$15:$B$19,H703)&gt;0),1,0)+IF(OR(TRIM(E703)="",COUNTIF(Config!$B$15:$B$19,E703)&gt;0),1,0)+IF(OR(TRIM(K703)="",COUNTIF(Config!$B$15:$B$19,K703)&gt;0),1,0)+IF(OR(TRIM(P703)="",COUNTIF(Config!$B$15:$B$19,P703)&gt;0),1,0)+IF(OR(TRIM(R703)="",COUNTIF(Config!$B$15:$B$19,R703)&gt;0),1,0)</f>
        <v>0</v>
      </c>
      <c r="AA703" s="1" cm="1">
        <f t="array" ref="AA703">SUMPRODUCT(LEN(H703)-LEN(SUBSTITUTE(H703,{"0";"1";"2";"3";"4";"5";"6";"7";"8";"9"},"")))</f>
        <v>3</v>
      </c>
      <c r="AC703" t="str">
        <f t="shared" si="72"/>
        <v>Invalid Phone</v>
      </c>
      <c r="AD703">
        <f t="shared" si="73"/>
        <v>1</v>
      </c>
      <c r="AE703">
        <f t="shared" si="74"/>
        <v>0</v>
      </c>
      <c r="AF703" t="str">
        <f t="shared" si="75"/>
        <v>No</v>
      </c>
      <c r="AG703">
        <f t="shared" ca="1" si="76"/>
        <v>37</v>
      </c>
      <c r="AH703" t="str">
        <f ca="1">IF(OR(V703="",AG703=""),"Yes",IF(AG703&gt;Config!$B$41,"Yes","No"))</f>
        <v>No</v>
      </c>
    </row>
    <row r="704" spans="1:34" x14ac:dyDescent="0.25">
      <c r="A704" s="1" t="s">
        <v>5912</v>
      </c>
      <c r="B704" s="1" t="s">
        <v>995</v>
      </c>
      <c r="C704" s="1" t="s">
        <v>792</v>
      </c>
      <c r="D704" s="1" t="s">
        <v>5913</v>
      </c>
      <c r="E704" s="1" t="s">
        <v>642</v>
      </c>
      <c r="F704" s="1" t="s">
        <v>5914</v>
      </c>
      <c r="G704" t="str">
        <f t="shared" si="70"/>
        <v>Valid</v>
      </c>
      <c r="H704" s="1" t="s">
        <v>5915</v>
      </c>
      <c r="I704" t="str" cm="1">
        <f t="array" ref="I704">IF(OR(TRIM(H704)="",ISNUMBER(SEARCH("#",H704)),AA704&lt;Config!$B$8,SUMPRODUCT(--ISNUMBER(SEARCH({"a";"b";"c";"d";"e";"f";"g";"h";"i";"j";"k";"l";"m";"n";"o";"p";"q";"r";"s";"t";"u";"v";"w";"x";"y";"z"},H704)))&gt;0),"Invalid","Valid")</f>
        <v>Valid</v>
      </c>
      <c r="J704" s="1" t="s">
        <v>5916</v>
      </c>
      <c r="K704" s="1" t="s">
        <v>722</v>
      </c>
      <c r="L704" s="1" t="s">
        <v>164</v>
      </c>
      <c r="M704" s="1" t="s">
        <v>135</v>
      </c>
      <c r="N704" s="1" t="s">
        <v>437</v>
      </c>
      <c r="O704" s="1" t="s">
        <v>69</v>
      </c>
      <c r="P704" t="s">
        <v>518</v>
      </c>
      <c r="Q704" s="1" t="s">
        <v>329</v>
      </c>
      <c r="R704" s="1" t="s">
        <v>330</v>
      </c>
      <c r="S704" s="1" t="s">
        <v>5917</v>
      </c>
      <c r="T704" s="1" t="s">
        <v>5918</v>
      </c>
      <c r="U704" s="1" t="s">
        <v>825</v>
      </c>
      <c r="V704" s="1" t="s">
        <v>140</v>
      </c>
      <c r="W704" s="1" t="s">
        <v>40</v>
      </c>
      <c r="X704" t="str">
        <f t="shared" si="71"/>
        <v>Complete</v>
      </c>
      <c r="Y704">
        <f>MAX(0,100-IF(G704="Invalid",Config!$B$5,0)-IF(I704="Invalid",Config!$B$6,0)-IF(X704="Incomplete",Config!$B$7,0)-IF(AF704="Yes",Config!$B$37,0))</f>
        <v>100</v>
      </c>
      <c r="Z704" s="1">
        <f>IF(OR(TRIM(B704)="",COUNTIF(Config!$B$15:$B$19,B704)&gt;0),1,0)+IF(OR(TRIM(C704)="",COUNTIF(Config!$B$15:$B$19,C704)&gt;0),1,0)+IF(OR(TRIM(F704)="",COUNTIF(Config!$B$15:$B$19,F704)&gt;0),1,0)+IF(OR(TRIM(H704)="",COUNTIF(Config!$B$15:$B$19,H704)&gt;0),1,0)+IF(OR(TRIM(E704)="",COUNTIF(Config!$B$15:$B$19,E704)&gt;0),1,0)+IF(OR(TRIM(K704)="",COUNTIF(Config!$B$15:$B$19,K704)&gt;0),1,0)+IF(OR(TRIM(P704)="",COUNTIF(Config!$B$15:$B$19,P704)&gt;0),1,0)+IF(OR(TRIM(R704)="",COUNTIF(Config!$B$15:$B$19,R704)&gt;0),1,0)</f>
        <v>0</v>
      </c>
      <c r="AA704" s="1" cm="1">
        <f t="array" ref="AA704">SUMPRODUCT(LEN(H704)-LEN(SUBSTITUTE(H704,{"0";"1";"2";"3";"4";"5";"6";"7";"8";"9"},"")))</f>
        <v>11</v>
      </c>
      <c r="AC704" t="str">
        <f t="shared" si="72"/>
        <v/>
      </c>
      <c r="AD704">
        <f t="shared" si="73"/>
        <v>1</v>
      </c>
      <c r="AE704">
        <f t="shared" si="74"/>
        <v>1</v>
      </c>
      <c r="AF704" t="str">
        <f t="shared" si="75"/>
        <v>No</v>
      </c>
      <c r="AG704">
        <f t="shared" ca="1" si="76"/>
        <v>37</v>
      </c>
      <c r="AH704" t="str">
        <f ca="1">IF(OR(V704="",AG704=""),"Yes",IF(AG704&gt;Config!$B$41,"Yes","No"))</f>
        <v>No</v>
      </c>
    </row>
    <row r="705" spans="1:34" x14ac:dyDescent="0.25">
      <c r="A705" s="1" t="s">
        <v>5919</v>
      </c>
      <c r="B705" s="1" t="s">
        <v>1293</v>
      </c>
      <c r="C705" s="1" t="s">
        <v>398</v>
      </c>
      <c r="D705" s="1" t="s">
        <v>4829</v>
      </c>
      <c r="E705" s="1" t="s">
        <v>34252</v>
      </c>
      <c r="F705" s="1" t="s">
        <v>5920</v>
      </c>
      <c r="G705" t="str">
        <f t="shared" si="70"/>
        <v>Valid</v>
      </c>
      <c r="H705" s="1" t="s">
        <v>5921</v>
      </c>
      <c r="I705" t="str" cm="1">
        <f t="array" ref="I705">IF(OR(TRIM(H705)="",ISNUMBER(SEARCH("#",H705)),AA705&lt;Config!$B$8,SUMPRODUCT(--ISNUMBER(SEARCH({"a";"b";"c";"d";"e";"f";"g";"h";"i";"j";"k";"l";"m";"n";"o";"p";"q";"r";"s";"t";"u";"v";"w";"x";"y";"z"},H705)))&gt;0),"Invalid","Valid")</f>
        <v>Valid</v>
      </c>
      <c r="J705" s="1" t="s">
        <v>5922</v>
      </c>
      <c r="K705" s="1" t="s">
        <v>516</v>
      </c>
      <c r="L705" s="1" t="s">
        <v>67</v>
      </c>
      <c r="M705" s="1" t="s">
        <v>30</v>
      </c>
      <c r="N705" s="1" t="s">
        <v>148</v>
      </c>
      <c r="O705" s="1" t="s">
        <v>69</v>
      </c>
      <c r="P705" t="s">
        <v>104</v>
      </c>
      <c r="Q705" s="1" t="s">
        <v>732</v>
      </c>
      <c r="R705" s="1" t="s">
        <v>105</v>
      </c>
      <c r="S705" s="1" t="s">
        <v>5923</v>
      </c>
      <c r="T705" s="1" t="s">
        <v>5924</v>
      </c>
      <c r="U705" s="1" t="s">
        <v>5925</v>
      </c>
      <c r="V705" s="1" t="s">
        <v>3142</v>
      </c>
      <c r="W705" s="1" t="s">
        <v>40</v>
      </c>
      <c r="X705" t="str">
        <f t="shared" si="71"/>
        <v>Complete</v>
      </c>
      <c r="Y705">
        <f>MAX(0,100-IF(G705="Invalid",Config!$B$5,0)-IF(I705="Invalid",Config!$B$6,0)-IF(X705="Incomplete",Config!$B$7,0)-IF(AF705="Yes",Config!$B$37,0))</f>
        <v>100</v>
      </c>
      <c r="Z705" s="1">
        <f>IF(OR(TRIM(B705)="",COUNTIF(Config!$B$15:$B$19,B705)&gt;0),1,0)+IF(OR(TRIM(C705)="",COUNTIF(Config!$B$15:$B$19,C705)&gt;0),1,0)+IF(OR(TRIM(F705)="",COUNTIF(Config!$B$15:$B$19,F705)&gt;0),1,0)+IF(OR(TRIM(H705)="",COUNTIF(Config!$B$15:$B$19,H705)&gt;0),1,0)+IF(OR(TRIM(E705)="",COUNTIF(Config!$B$15:$B$19,E705)&gt;0),1,0)+IF(OR(TRIM(K705)="",COUNTIF(Config!$B$15:$B$19,K705)&gt;0),1,0)+IF(OR(TRIM(P705)="",COUNTIF(Config!$B$15:$B$19,P705)&gt;0),1,0)+IF(OR(TRIM(R705)="",COUNTIF(Config!$B$15:$B$19,R705)&gt;0),1,0)</f>
        <v>0</v>
      </c>
      <c r="AA705" s="1" cm="1">
        <f t="array" ref="AA705">SUMPRODUCT(LEN(H705)-LEN(SUBSTITUTE(H705,{"0";"1";"2";"3";"4";"5";"6";"7";"8";"9"},"")))</f>
        <v>11</v>
      </c>
      <c r="AC705" t="str">
        <f t="shared" si="72"/>
        <v/>
      </c>
      <c r="AD705">
        <f t="shared" si="73"/>
        <v>1</v>
      </c>
      <c r="AE705">
        <f t="shared" si="74"/>
        <v>1</v>
      </c>
      <c r="AF705" t="str">
        <f t="shared" si="75"/>
        <v>No</v>
      </c>
      <c r="AG705">
        <f t="shared" ca="1" si="76"/>
        <v>221</v>
      </c>
      <c r="AH705" t="str">
        <f ca="1">IF(OR(V705="",AG705=""),"Yes",IF(AG705&gt;Config!$B$41,"Yes","No"))</f>
        <v>No</v>
      </c>
    </row>
    <row r="706" spans="1:34" x14ac:dyDescent="0.25">
      <c r="A706" s="1" t="s">
        <v>5926</v>
      </c>
      <c r="B706" s="1" t="s">
        <v>1557</v>
      </c>
      <c r="C706" s="1" t="s">
        <v>33938</v>
      </c>
      <c r="D706" s="1" t="s">
        <v>34253</v>
      </c>
      <c r="E706" s="1" t="s">
        <v>34254</v>
      </c>
      <c r="F706" s="1" t="s">
        <v>5927</v>
      </c>
      <c r="G706" t="str">
        <f t="shared" si="70"/>
        <v>Valid</v>
      </c>
      <c r="H706" s="1" t="s">
        <v>5928</v>
      </c>
      <c r="I706" t="str" cm="1">
        <f t="array" ref="I706">IF(OR(TRIM(H706)="",ISNUMBER(SEARCH("#",H706)),AA706&lt;Config!$B$8,SUMPRODUCT(--ISNUMBER(SEARCH({"a";"b";"c";"d";"e";"f";"g";"h";"i";"j";"k";"l";"m";"n";"o";"p";"q";"r";"s";"t";"u";"v";"w";"x";"y";"z"},H706)))&gt;0),"Invalid","Valid")</f>
        <v>Valid</v>
      </c>
      <c r="J706" s="1" t="s">
        <v>5929</v>
      </c>
      <c r="K706" s="1" t="s">
        <v>28</v>
      </c>
      <c r="L706" s="1" t="s">
        <v>450</v>
      </c>
      <c r="M706" s="1" t="s">
        <v>50</v>
      </c>
      <c r="N706" s="1" t="s">
        <v>148</v>
      </c>
      <c r="O706" s="1" t="s">
        <v>180</v>
      </c>
      <c r="P706" t="s">
        <v>314</v>
      </c>
      <c r="Q706" s="1" t="s">
        <v>315</v>
      </c>
      <c r="R706" s="1" t="s">
        <v>315</v>
      </c>
      <c r="S706" s="1" t="s">
        <v>5930</v>
      </c>
      <c r="T706" s="1" t="s">
        <v>5931</v>
      </c>
      <c r="U706" s="1" t="s">
        <v>2111</v>
      </c>
      <c r="V706" s="1" t="s">
        <v>2023</v>
      </c>
      <c r="W706" s="1" t="s">
        <v>94</v>
      </c>
      <c r="X706" t="str">
        <f t="shared" si="71"/>
        <v>Complete</v>
      </c>
      <c r="Y706">
        <f>MAX(0,100-IF(G706="Invalid",Config!$B$5,0)-IF(I706="Invalid",Config!$B$6,0)-IF(X706="Incomplete",Config!$B$7,0)-IF(AF706="Yes",Config!$B$37,0))</f>
        <v>100</v>
      </c>
      <c r="Z706" s="1">
        <f>IF(OR(TRIM(B706)="",COUNTIF(Config!$B$15:$B$19,B706)&gt;0),1,0)+IF(OR(TRIM(C706)="",COUNTIF(Config!$B$15:$B$19,C706)&gt;0),1,0)+IF(OR(TRIM(F706)="",COUNTIF(Config!$B$15:$B$19,F706)&gt;0),1,0)+IF(OR(TRIM(H706)="",COUNTIF(Config!$B$15:$B$19,H706)&gt;0),1,0)+IF(OR(TRIM(E706)="",COUNTIF(Config!$B$15:$B$19,E706)&gt;0),1,0)+IF(OR(TRIM(K706)="",COUNTIF(Config!$B$15:$B$19,K706)&gt;0),1,0)+IF(OR(TRIM(P706)="",COUNTIF(Config!$B$15:$B$19,P706)&gt;0),1,0)+IF(OR(TRIM(R706)="",COUNTIF(Config!$B$15:$B$19,R706)&gt;0),1,0)</f>
        <v>0</v>
      </c>
      <c r="AA706" s="1" cm="1">
        <f t="array" ref="AA706">SUMPRODUCT(LEN(H706)-LEN(SUBSTITUTE(H706,{"0";"1";"2";"3";"4";"5";"6";"7";"8";"9"},"")))</f>
        <v>10</v>
      </c>
      <c r="AC706" t="str">
        <f t="shared" si="72"/>
        <v/>
      </c>
      <c r="AD706">
        <f t="shared" si="73"/>
        <v>1</v>
      </c>
      <c r="AE706">
        <f t="shared" si="74"/>
        <v>1</v>
      </c>
      <c r="AF706" t="str">
        <f t="shared" si="75"/>
        <v>No</v>
      </c>
      <c r="AG706">
        <f t="shared" ca="1" si="76"/>
        <v>124</v>
      </c>
      <c r="AH706" t="str">
        <f ca="1">IF(OR(V706="",AG706=""),"Yes",IF(AG706&gt;Config!$B$41,"Yes","No"))</f>
        <v>No</v>
      </c>
    </row>
    <row r="707" spans="1:34" x14ac:dyDescent="0.25">
      <c r="A707" s="1" t="s">
        <v>5932</v>
      </c>
      <c r="B707" s="1" t="s">
        <v>127</v>
      </c>
      <c r="C707" s="1" t="s">
        <v>398</v>
      </c>
      <c r="D707" s="1" t="s">
        <v>5933</v>
      </c>
      <c r="E707" s="1" t="s">
        <v>34255</v>
      </c>
      <c r="F707" s="1" t="s">
        <v>5934</v>
      </c>
      <c r="G707" t="str">
        <f t="shared" ref="G707:G770" si="77">IFERROR(IF(OR(TRIM(F707)="",LEN(F707)-LEN(SUBSTITUTE(F707,"@",""))&lt;&gt;1,FIND("@",F707)=1,RIGHT(F707,1)=".",ISNUMBER(SEARCH(" ",F707)),ISERROR(FIND(".",F707,FIND("@",F707)+2))),"Invalid","Valid"),"Invalid")</f>
        <v>Valid</v>
      </c>
      <c r="H707" s="1" t="s">
        <v>5935</v>
      </c>
      <c r="I707" t="str" cm="1">
        <f t="array" ref="I707">IF(OR(TRIM(H707)="",ISNUMBER(SEARCH("#",H707)),AA707&lt;Config!$B$8,SUMPRODUCT(--ISNUMBER(SEARCH({"a";"b";"c";"d";"e";"f";"g";"h";"i";"j";"k";"l";"m";"n";"o";"p";"q";"r";"s";"t";"u";"v";"w";"x";"y";"z"},H707)))&gt;0),"Invalid","Valid")</f>
        <v>Valid</v>
      </c>
      <c r="J707" s="1" t="s">
        <v>5936</v>
      </c>
      <c r="K707" s="1" t="s">
        <v>250</v>
      </c>
      <c r="L707" s="1" t="s">
        <v>67</v>
      </c>
      <c r="M707" s="1" t="s">
        <v>165</v>
      </c>
      <c r="N707" s="1" t="s">
        <v>224</v>
      </c>
      <c r="O707" s="1" t="s">
        <v>32</v>
      </c>
      <c r="P707" t="s">
        <v>344</v>
      </c>
      <c r="Q707" s="1" t="s">
        <v>345</v>
      </c>
      <c r="R707" s="1" t="s">
        <v>346</v>
      </c>
      <c r="S707" s="1" t="s">
        <v>5937</v>
      </c>
      <c r="T707" s="1" t="s">
        <v>5938</v>
      </c>
      <c r="U707" s="1" t="s">
        <v>5939</v>
      </c>
      <c r="V707" s="1" t="s">
        <v>2495</v>
      </c>
      <c r="W707" s="1" t="s">
        <v>60</v>
      </c>
      <c r="X707" t="str">
        <f t="shared" ref="X707:X770" si="78">IF(Z707=0,"Complete","Incomplete")</f>
        <v>Complete</v>
      </c>
      <c r="Y707">
        <f>MAX(0,100-IF(G707="Invalid",Config!$B$5,0)-IF(I707="Invalid",Config!$B$6,0)-IF(X707="Incomplete",Config!$B$7,0)-IF(AF707="Yes",Config!$B$37,0))</f>
        <v>100</v>
      </c>
      <c r="Z707" s="1">
        <f>IF(OR(TRIM(B707)="",COUNTIF(Config!$B$15:$B$19,B707)&gt;0),1,0)+IF(OR(TRIM(C707)="",COUNTIF(Config!$B$15:$B$19,C707)&gt;0),1,0)+IF(OR(TRIM(F707)="",COUNTIF(Config!$B$15:$B$19,F707)&gt;0),1,0)+IF(OR(TRIM(H707)="",COUNTIF(Config!$B$15:$B$19,H707)&gt;0),1,0)+IF(OR(TRIM(E707)="",COUNTIF(Config!$B$15:$B$19,E707)&gt;0),1,0)+IF(OR(TRIM(K707)="",COUNTIF(Config!$B$15:$B$19,K707)&gt;0),1,0)+IF(OR(TRIM(P707)="",COUNTIF(Config!$B$15:$B$19,P707)&gt;0),1,0)+IF(OR(TRIM(R707)="",COUNTIF(Config!$B$15:$B$19,R707)&gt;0),1,0)</f>
        <v>0</v>
      </c>
      <c r="AA707" s="1" cm="1">
        <f t="array" ref="AA707">SUMPRODUCT(LEN(H707)-LEN(SUBSTITUTE(H707,{"0";"1";"2";"3";"4";"5";"6";"7";"8";"9"},"")))</f>
        <v>10</v>
      </c>
      <c r="AC707" t="str">
        <f t="shared" ref="AC707:AC770" si="79">_xlfn.TEXTJOIN("; ",TRUE,IF(G707="Invalid","Invalid Email",""),IF(I707="Invalid","Invalid Phone",""),IF(X707="Incomplete","Incomplete Profile",""),IF(AF707="Yes","Potential Duplicate",""))</f>
        <v/>
      </c>
      <c r="AD707">
        <f t="shared" ref="AD707:AD770" si="80">IF(OR(TRIM(F707)="",G707="Invalid"),0,COUNTIF($F$2:$F$5131,F707))</f>
        <v>1</v>
      </c>
      <c r="AE707">
        <f t="shared" ref="AE707:AE770" si="81">IF(OR(TRIM(H707)="",I707="Invalid"),0,COUNTIF($H$2:$H$5131,H707))</f>
        <v>1</v>
      </c>
      <c r="AF707" t="str">
        <f t="shared" ref="AF707:AF770" si="82">IF(OR(AD707&gt;1,AE707&gt;1),"Yes","No")</f>
        <v>No</v>
      </c>
      <c r="AG707">
        <f t="shared" ref="AG707:AG770" ca="1" si="83">IFERROR(TODAY()-DATEVALUE(V707),IFERROR(TODAY()-DATE(VALUE(RIGHT(V707,4)),VALUE(MID(V707,FIND("/",V707)+1,FIND("/",V707,FIND("/",V707)+1)-FIND("/",V707)-1)),VALUE(LEFT(V707,FIND("/",V707)-1))),""))</f>
        <v>462</v>
      </c>
      <c r="AH707" t="str">
        <f ca="1">IF(OR(V707="",AG707=""),"Yes",IF(AG707&gt;Config!$B$41,"Yes","No"))</f>
        <v>Yes</v>
      </c>
    </row>
    <row r="708" spans="1:34" x14ac:dyDescent="0.25">
      <c r="A708" s="1" t="s">
        <v>5940</v>
      </c>
      <c r="B708" s="1" t="s">
        <v>22</v>
      </c>
      <c r="C708" s="1" t="s">
        <v>337</v>
      </c>
      <c r="D708" s="1" t="s">
        <v>5941</v>
      </c>
      <c r="E708" s="1" t="s">
        <v>34256</v>
      </c>
      <c r="F708" s="1" t="s">
        <v>5942</v>
      </c>
      <c r="G708" t="str">
        <f t="shared" si="77"/>
        <v>Valid</v>
      </c>
      <c r="H708" s="1" t="s">
        <v>5943</v>
      </c>
      <c r="I708" t="str" cm="1">
        <f t="array" ref="I708">IF(OR(TRIM(H708)="",ISNUMBER(SEARCH("#",H708)),AA708&lt;Config!$B$8,SUMPRODUCT(--ISNUMBER(SEARCH({"a";"b";"c";"d";"e";"f";"g";"h";"i";"j";"k";"l";"m";"n";"o";"p";"q";"r";"s";"t";"u";"v";"w";"x";"y";"z"},H708)))&gt;0),"Invalid","Valid")</f>
        <v>Valid</v>
      </c>
      <c r="J708" s="1" t="s">
        <v>5944</v>
      </c>
      <c r="K708" s="1" t="s">
        <v>866</v>
      </c>
      <c r="L708" s="1" t="s">
        <v>49</v>
      </c>
      <c r="M708" s="1" t="s">
        <v>135</v>
      </c>
      <c r="N708" s="1" t="s">
        <v>224</v>
      </c>
      <c r="O708" s="1" t="s">
        <v>196</v>
      </c>
      <c r="P708" t="s">
        <v>236</v>
      </c>
      <c r="Q708" s="1" t="s">
        <v>238</v>
      </c>
      <c r="R708" s="1" t="s">
        <v>238</v>
      </c>
      <c r="S708" s="1" t="s">
        <v>5945</v>
      </c>
      <c r="T708" s="1" t="s">
        <v>5946</v>
      </c>
      <c r="U708" s="1" t="s">
        <v>5947</v>
      </c>
      <c r="V708" s="1" t="s">
        <v>2463</v>
      </c>
      <c r="W708" s="1" t="s">
        <v>75</v>
      </c>
      <c r="X708" t="str">
        <f t="shared" si="78"/>
        <v>Complete</v>
      </c>
      <c r="Y708">
        <f>MAX(0,100-IF(G708="Invalid",Config!$B$5,0)-IF(I708="Invalid",Config!$B$6,0)-IF(X708="Incomplete",Config!$B$7,0)-IF(AF708="Yes",Config!$B$37,0))</f>
        <v>100</v>
      </c>
      <c r="Z708" s="1">
        <f>IF(OR(TRIM(B708)="",COUNTIF(Config!$B$15:$B$19,B708)&gt;0),1,0)+IF(OR(TRIM(C708)="",COUNTIF(Config!$B$15:$B$19,C708)&gt;0),1,0)+IF(OR(TRIM(F708)="",COUNTIF(Config!$B$15:$B$19,F708)&gt;0),1,0)+IF(OR(TRIM(H708)="",COUNTIF(Config!$B$15:$B$19,H708)&gt;0),1,0)+IF(OR(TRIM(E708)="",COUNTIF(Config!$B$15:$B$19,E708)&gt;0),1,0)+IF(OR(TRIM(K708)="",COUNTIF(Config!$B$15:$B$19,K708)&gt;0),1,0)+IF(OR(TRIM(P708)="",COUNTIF(Config!$B$15:$B$19,P708)&gt;0),1,0)+IF(OR(TRIM(R708)="",COUNTIF(Config!$B$15:$B$19,R708)&gt;0),1,0)</f>
        <v>0</v>
      </c>
      <c r="AA708" s="1" cm="1">
        <f t="array" ref="AA708">SUMPRODUCT(LEN(H708)-LEN(SUBSTITUTE(H708,{"0";"1";"2";"3";"4";"5";"6";"7";"8";"9"},"")))</f>
        <v>12</v>
      </c>
      <c r="AC708" t="str">
        <f t="shared" si="79"/>
        <v/>
      </c>
      <c r="AD708">
        <f t="shared" si="80"/>
        <v>1</v>
      </c>
      <c r="AE708">
        <f t="shared" si="81"/>
        <v>1</v>
      </c>
      <c r="AF708" t="str">
        <f t="shared" si="82"/>
        <v>No</v>
      </c>
      <c r="AG708">
        <f t="shared" ca="1" si="83"/>
        <v>76</v>
      </c>
      <c r="AH708" t="str">
        <f ca="1">IF(OR(V708="",AG708=""),"Yes",IF(AG708&gt;Config!$B$41,"Yes","No"))</f>
        <v>No</v>
      </c>
    </row>
    <row r="709" spans="1:34" x14ac:dyDescent="0.25">
      <c r="A709" s="1" t="s">
        <v>5948</v>
      </c>
      <c r="B709" s="1" t="s">
        <v>1302</v>
      </c>
      <c r="C709" s="1" t="s">
        <v>353</v>
      </c>
      <c r="D709" s="1" t="s">
        <v>5949</v>
      </c>
      <c r="E709" s="1" t="s">
        <v>34257</v>
      </c>
      <c r="F709" s="1" t="s">
        <v>5950</v>
      </c>
      <c r="G709" t="str">
        <f t="shared" si="77"/>
        <v>Valid</v>
      </c>
      <c r="H709" s="1" t="s">
        <v>5951</v>
      </c>
      <c r="I709" t="str" cm="1">
        <f t="array" ref="I709">IF(OR(TRIM(H709)="",ISNUMBER(SEARCH("#",H709)),AA709&lt;Config!$B$8,SUMPRODUCT(--ISNUMBER(SEARCH({"a";"b";"c";"d";"e";"f";"g";"h";"i";"j";"k";"l";"m";"n";"o";"p";"q";"r";"s";"t";"u";"v";"w";"x";"y";"z"},H709)))&gt;0),"Invalid","Valid")</f>
        <v>Valid</v>
      </c>
      <c r="J709" s="1" t="s">
        <v>5952</v>
      </c>
      <c r="K709" s="1" t="s">
        <v>625</v>
      </c>
      <c r="L709" s="1" t="s">
        <v>265</v>
      </c>
      <c r="M709" s="1" t="s">
        <v>235</v>
      </c>
      <c r="N709" s="1" t="s">
        <v>211</v>
      </c>
      <c r="O709" s="1" t="s">
        <v>180</v>
      </c>
      <c r="P709" t="s">
        <v>590</v>
      </c>
      <c r="Q709" s="1" t="s">
        <v>1481</v>
      </c>
      <c r="R709" s="1" t="s">
        <v>1846</v>
      </c>
      <c r="S709" s="1" t="s">
        <v>5953</v>
      </c>
      <c r="T709" s="1" t="s">
        <v>5954</v>
      </c>
      <c r="U709" s="1" t="s">
        <v>5955</v>
      </c>
      <c r="V709" s="1" t="s">
        <v>848</v>
      </c>
      <c r="W709" s="1" t="s">
        <v>75</v>
      </c>
      <c r="X709" t="str">
        <f t="shared" si="78"/>
        <v>Complete</v>
      </c>
      <c r="Y709">
        <f>MAX(0,100-IF(G709="Invalid",Config!$B$5,0)-IF(I709="Invalid",Config!$B$6,0)-IF(X709="Incomplete",Config!$B$7,0)-IF(AF709="Yes",Config!$B$37,0))</f>
        <v>100</v>
      </c>
      <c r="Z709" s="1">
        <f>IF(OR(TRIM(B709)="",COUNTIF(Config!$B$15:$B$19,B709)&gt;0),1,0)+IF(OR(TRIM(C709)="",COUNTIF(Config!$B$15:$B$19,C709)&gt;0),1,0)+IF(OR(TRIM(F709)="",COUNTIF(Config!$B$15:$B$19,F709)&gt;0),1,0)+IF(OR(TRIM(H709)="",COUNTIF(Config!$B$15:$B$19,H709)&gt;0),1,0)+IF(OR(TRIM(E709)="",COUNTIF(Config!$B$15:$B$19,E709)&gt;0),1,0)+IF(OR(TRIM(K709)="",COUNTIF(Config!$B$15:$B$19,K709)&gt;0),1,0)+IF(OR(TRIM(P709)="",COUNTIF(Config!$B$15:$B$19,P709)&gt;0),1,0)+IF(OR(TRIM(R709)="",COUNTIF(Config!$B$15:$B$19,R709)&gt;0),1,0)</f>
        <v>0</v>
      </c>
      <c r="AA709" s="1" cm="1">
        <f t="array" ref="AA709">SUMPRODUCT(LEN(H709)-LEN(SUBSTITUTE(H709,{"0";"1";"2";"3";"4";"5";"6";"7";"8";"9"},"")))</f>
        <v>12</v>
      </c>
      <c r="AC709" t="str">
        <f t="shared" si="79"/>
        <v/>
      </c>
      <c r="AD709">
        <f t="shared" si="80"/>
        <v>1</v>
      </c>
      <c r="AE709">
        <f t="shared" si="81"/>
        <v>1</v>
      </c>
      <c r="AF709" t="str">
        <f t="shared" si="82"/>
        <v>No</v>
      </c>
      <c r="AG709">
        <f t="shared" ca="1" si="83"/>
        <v>327</v>
      </c>
      <c r="AH709" t="str">
        <f ca="1">IF(OR(V709="",AG709=""),"Yes",IF(AG709&gt;Config!$B$41,"Yes","No"))</f>
        <v>No</v>
      </c>
    </row>
    <row r="710" spans="1:34" x14ac:dyDescent="0.25">
      <c r="A710" s="1" t="s">
        <v>5956</v>
      </c>
      <c r="B710" s="1" t="s">
        <v>272</v>
      </c>
      <c r="C710" s="1" t="s">
        <v>598</v>
      </c>
      <c r="D710" s="1" t="s">
        <v>5957</v>
      </c>
      <c r="E710" s="1" t="s">
        <v>34258</v>
      </c>
      <c r="F710" s="1" t="s">
        <v>5958</v>
      </c>
      <c r="G710" t="str">
        <f t="shared" si="77"/>
        <v>Valid</v>
      </c>
      <c r="H710" s="1" t="s">
        <v>5959</v>
      </c>
      <c r="I710" t="str" cm="1">
        <f t="array" ref="I710">IF(OR(TRIM(H710)="",ISNUMBER(SEARCH("#",H710)),AA710&lt;Config!$B$8,SUMPRODUCT(--ISNUMBER(SEARCH({"a";"b";"c";"d";"e";"f";"g";"h";"i";"j";"k";"l";"m";"n";"o";"p";"q";"r";"s";"t";"u";"v";"w";"x";"y";"z"},H710)))&gt;0),"Invalid","Valid")</f>
        <v>Valid</v>
      </c>
      <c r="J710" s="1" t="s">
        <v>5960</v>
      </c>
      <c r="K710" s="1" t="s">
        <v>147</v>
      </c>
      <c r="L710" s="1" t="s">
        <v>49</v>
      </c>
      <c r="M710" s="1" t="s">
        <v>517</v>
      </c>
      <c r="N710" s="1" t="s">
        <v>211</v>
      </c>
      <c r="O710" s="1" t="s">
        <v>149</v>
      </c>
      <c r="P710" t="s">
        <v>590</v>
      </c>
      <c r="Q710" s="1" t="s">
        <v>1481</v>
      </c>
      <c r="R710" s="1" t="s">
        <v>1774</v>
      </c>
      <c r="S710" s="1" t="s">
        <v>4488</v>
      </c>
      <c r="T710" s="1" t="s">
        <v>5961</v>
      </c>
      <c r="U710" s="1" t="s">
        <v>4967</v>
      </c>
      <c r="V710" s="1" t="s">
        <v>3895</v>
      </c>
      <c r="W710" s="1" t="s">
        <v>125</v>
      </c>
      <c r="X710" t="str">
        <f t="shared" si="78"/>
        <v>Complete</v>
      </c>
      <c r="Y710">
        <f>MAX(0,100-IF(G710="Invalid",Config!$B$5,0)-IF(I710="Invalid",Config!$B$6,0)-IF(X710="Incomplete",Config!$B$7,0)-IF(AF710="Yes",Config!$B$37,0))</f>
        <v>100</v>
      </c>
      <c r="Z710" s="1">
        <f>IF(OR(TRIM(B710)="",COUNTIF(Config!$B$15:$B$19,B710)&gt;0),1,0)+IF(OR(TRIM(C710)="",COUNTIF(Config!$B$15:$B$19,C710)&gt;0),1,0)+IF(OR(TRIM(F710)="",COUNTIF(Config!$B$15:$B$19,F710)&gt;0),1,0)+IF(OR(TRIM(H710)="",COUNTIF(Config!$B$15:$B$19,H710)&gt;0),1,0)+IF(OR(TRIM(E710)="",COUNTIF(Config!$B$15:$B$19,E710)&gt;0),1,0)+IF(OR(TRIM(K710)="",COUNTIF(Config!$B$15:$B$19,K710)&gt;0),1,0)+IF(OR(TRIM(P710)="",COUNTIF(Config!$B$15:$B$19,P710)&gt;0),1,0)+IF(OR(TRIM(R710)="",COUNTIF(Config!$B$15:$B$19,R710)&gt;0),1,0)</f>
        <v>0</v>
      </c>
      <c r="AA710" s="1" cm="1">
        <f t="array" ref="AA710">SUMPRODUCT(LEN(H710)-LEN(SUBSTITUTE(H710,{"0";"1";"2";"3";"4";"5";"6";"7";"8";"9"},"")))</f>
        <v>12</v>
      </c>
      <c r="AC710" t="str">
        <f t="shared" si="79"/>
        <v/>
      </c>
      <c r="AD710">
        <f t="shared" si="80"/>
        <v>1</v>
      </c>
      <c r="AE710">
        <f t="shared" si="81"/>
        <v>1</v>
      </c>
      <c r="AF710" t="str">
        <f t="shared" si="82"/>
        <v>No</v>
      </c>
      <c r="AG710">
        <f t="shared" ca="1" si="83"/>
        <v>302</v>
      </c>
      <c r="AH710" t="str">
        <f ca="1">IF(OR(V710="",AG710=""),"Yes",IF(AG710&gt;Config!$B$41,"Yes","No"))</f>
        <v>No</v>
      </c>
    </row>
    <row r="711" spans="1:34" x14ac:dyDescent="0.25">
      <c r="A711" s="1" t="s">
        <v>5962</v>
      </c>
      <c r="B711" s="1" t="s">
        <v>3863</v>
      </c>
      <c r="C711" s="1" t="s">
        <v>33815</v>
      </c>
      <c r="D711" s="1" t="s">
        <v>3863</v>
      </c>
      <c r="E711" s="1" t="s">
        <v>34259</v>
      </c>
      <c r="F711" s="1" t="s">
        <v>5963</v>
      </c>
      <c r="G711" t="str">
        <f t="shared" si="77"/>
        <v>Valid</v>
      </c>
      <c r="H711" s="1" t="s">
        <v>5964</v>
      </c>
      <c r="I711" t="str" cm="1">
        <f t="array" ref="I711">IF(OR(TRIM(H711)="",ISNUMBER(SEARCH("#",H711)),AA711&lt;Config!$B$8,SUMPRODUCT(--ISNUMBER(SEARCH({"a";"b";"c";"d";"e";"f";"g";"h";"i";"j";"k";"l";"m";"n";"o";"p";"q";"r";"s";"t";"u";"v";"w";"x";"y";"z"},H711)))&gt;0),"Invalid","Valid")</f>
        <v>Valid</v>
      </c>
      <c r="J711" s="1" t="s">
        <v>5965</v>
      </c>
      <c r="K711" s="1" t="s">
        <v>378</v>
      </c>
      <c r="L711" s="1" t="s">
        <v>102</v>
      </c>
      <c r="M711" s="1" t="s">
        <v>50</v>
      </c>
      <c r="N711" s="1" t="s">
        <v>211</v>
      </c>
      <c r="O711" s="1" t="s">
        <v>149</v>
      </c>
      <c r="P711" t="s">
        <v>53</v>
      </c>
      <c r="Q711" s="1" t="s">
        <v>197</v>
      </c>
      <c r="R711" s="1" t="s">
        <v>198</v>
      </c>
      <c r="S711" s="1" t="s">
        <v>3065</v>
      </c>
      <c r="T711" s="1" t="s">
        <v>5966</v>
      </c>
      <c r="U711" s="1" t="s">
        <v>5967</v>
      </c>
      <c r="V711" s="1" t="s">
        <v>4921</v>
      </c>
      <c r="W711" s="1" t="s">
        <v>202</v>
      </c>
      <c r="X711" t="str">
        <f t="shared" si="78"/>
        <v>Incomplete</v>
      </c>
      <c r="Y711">
        <f>MAX(0,100-IF(G711="Invalid",Config!$B$5,0)-IF(I711="Invalid",Config!$B$6,0)-IF(X711="Incomplete",Config!$B$7,0)-IF(AF711="Yes",Config!$B$37,0))</f>
        <v>35</v>
      </c>
      <c r="Z711" s="1">
        <f>IF(OR(TRIM(B711)="",COUNTIF(Config!$B$15:$B$19,B711)&gt;0),1,0)+IF(OR(TRIM(C711)="",COUNTIF(Config!$B$15:$B$19,C711)&gt;0),1,0)+IF(OR(TRIM(F711)="",COUNTIF(Config!$B$15:$B$19,F711)&gt;0),1,0)+IF(OR(TRIM(H711)="",COUNTIF(Config!$B$15:$B$19,H711)&gt;0),1,0)+IF(OR(TRIM(E711)="",COUNTIF(Config!$B$15:$B$19,E711)&gt;0),1,0)+IF(OR(TRIM(K711)="",COUNTIF(Config!$B$15:$B$19,K711)&gt;0),1,0)+IF(OR(TRIM(P711)="",COUNTIF(Config!$B$15:$B$19,P711)&gt;0),1,0)+IF(OR(TRIM(R711)="",COUNTIF(Config!$B$15:$B$19,R711)&gt;0),1,0)</f>
        <v>1</v>
      </c>
      <c r="AA711" s="1" cm="1">
        <f t="array" ref="AA711">SUMPRODUCT(LEN(H711)-LEN(SUBSTITUTE(H711,{"0";"1";"2";"3";"4";"5";"6";"7";"8";"9"},"")))</f>
        <v>10</v>
      </c>
      <c r="AC711" t="str">
        <f t="shared" si="79"/>
        <v>Incomplete Profile; Potential Duplicate</v>
      </c>
      <c r="AD711">
        <f t="shared" si="80"/>
        <v>2</v>
      </c>
      <c r="AE711">
        <f t="shared" si="81"/>
        <v>3</v>
      </c>
      <c r="AF711" t="str">
        <f t="shared" si="82"/>
        <v>Yes</v>
      </c>
      <c r="AG711">
        <f t="shared" ca="1" si="83"/>
        <v>678</v>
      </c>
      <c r="AH711" t="str">
        <f ca="1">IF(OR(V711="",AG711=""),"Yes",IF(AG711&gt;Config!$B$41,"Yes","No"))</f>
        <v>Yes</v>
      </c>
    </row>
    <row r="712" spans="1:34" x14ac:dyDescent="0.25">
      <c r="A712" s="1" t="s">
        <v>5968</v>
      </c>
      <c r="B712" s="1" t="s">
        <v>1241</v>
      </c>
      <c r="C712" s="1" t="s">
        <v>230</v>
      </c>
      <c r="D712" s="1" t="s">
        <v>5969</v>
      </c>
      <c r="E712" s="1" t="s">
        <v>33927</v>
      </c>
      <c r="F712" s="1" t="s">
        <v>5970</v>
      </c>
      <c r="G712" t="str">
        <f t="shared" si="77"/>
        <v>Valid</v>
      </c>
      <c r="H712" s="1" t="s">
        <v>5971</v>
      </c>
      <c r="I712" t="str" cm="1">
        <f t="array" ref="I712">IF(OR(TRIM(H712)="",ISNUMBER(SEARCH("#",H712)),AA712&lt;Config!$B$8,SUMPRODUCT(--ISNUMBER(SEARCH({"a";"b";"c";"d";"e";"f";"g";"h";"i";"j";"k";"l";"m";"n";"o";"p";"q";"r";"s";"t";"u";"v";"w";"x";"y";"z"},H712)))&gt;0),"Invalid","Valid")</f>
        <v>Valid</v>
      </c>
      <c r="J712" s="1" t="s">
        <v>5972</v>
      </c>
      <c r="K712" s="1" t="s">
        <v>722</v>
      </c>
      <c r="L712" s="1" t="s">
        <v>29</v>
      </c>
      <c r="M712" s="1" t="s">
        <v>517</v>
      </c>
      <c r="N712" s="1" t="s">
        <v>31</v>
      </c>
      <c r="O712" s="1" t="s">
        <v>149</v>
      </c>
      <c r="P712" t="s">
        <v>87</v>
      </c>
      <c r="Q712" s="1" t="s">
        <v>88</v>
      </c>
      <c r="R712" s="1" t="s">
        <v>379</v>
      </c>
      <c r="S712" s="1" t="s">
        <v>5973</v>
      </c>
      <c r="T712" s="1" t="s">
        <v>5974</v>
      </c>
      <c r="U712" s="1" t="s">
        <v>5663</v>
      </c>
      <c r="V712" s="1" t="s">
        <v>140</v>
      </c>
      <c r="W712" s="1" t="s">
        <v>293</v>
      </c>
      <c r="X712" t="str">
        <f t="shared" si="78"/>
        <v>Complete</v>
      </c>
      <c r="Y712">
        <f>MAX(0,100-IF(G712="Invalid",Config!$B$5,0)-IF(I712="Invalid",Config!$B$6,0)-IF(X712="Incomplete",Config!$B$7,0)-IF(AF712="Yes",Config!$B$37,0))</f>
        <v>100</v>
      </c>
      <c r="Z712" s="1">
        <f>IF(OR(TRIM(B712)="",COUNTIF(Config!$B$15:$B$19,B712)&gt;0),1,0)+IF(OR(TRIM(C712)="",COUNTIF(Config!$B$15:$B$19,C712)&gt;0),1,0)+IF(OR(TRIM(F712)="",COUNTIF(Config!$B$15:$B$19,F712)&gt;0),1,0)+IF(OR(TRIM(H712)="",COUNTIF(Config!$B$15:$B$19,H712)&gt;0),1,0)+IF(OR(TRIM(E712)="",COUNTIF(Config!$B$15:$B$19,E712)&gt;0),1,0)+IF(OR(TRIM(K712)="",COUNTIF(Config!$B$15:$B$19,K712)&gt;0),1,0)+IF(OR(TRIM(P712)="",COUNTIF(Config!$B$15:$B$19,P712)&gt;0),1,0)+IF(OR(TRIM(R712)="",COUNTIF(Config!$B$15:$B$19,R712)&gt;0),1,0)</f>
        <v>0</v>
      </c>
      <c r="AA712" s="1" cm="1">
        <f t="array" ref="AA712">SUMPRODUCT(LEN(H712)-LEN(SUBSTITUTE(H712,{"0";"1";"2";"3";"4";"5";"6";"7";"8";"9"},"")))</f>
        <v>10</v>
      </c>
      <c r="AC712" t="str">
        <f t="shared" si="79"/>
        <v/>
      </c>
      <c r="AD712">
        <f t="shared" si="80"/>
        <v>1</v>
      </c>
      <c r="AE712">
        <f t="shared" si="81"/>
        <v>1</v>
      </c>
      <c r="AF712" t="str">
        <f t="shared" si="82"/>
        <v>No</v>
      </c>
      <c r="AG712">
        <f t="shared" ca="1" si="83"/>
        <v>37</v>
      </c>
      <c r="AH712" t="str">
        <f ca="1">IF(OR(V712="",AG712=""),"Yes",IF(AG712&gt;Config!$B$41,"Yes","No"))</f>
        <v>No</v>
      </c>
    </row>
    <row r="713" spans="1:34" x14ac:dyDescent="0.25">
      <c r="A713" s="1" t="s">
        <v>5975</v>
      </c>
      <c r="B713" s="1" t="s">
        <v>112</v>
      </c>
      <c r="C713" s="1" t="s">
        <v>445</v>
      </c>
      <c r="D713" s="1" t="s">
        <v>5976</v>
      </c>
      <c r="E713" s="1" t="s">
        <v>477</v>
      </c>
      <c r="F713" s="1" t="s">
        <v>5977</v>
      </c>
      <c r="G713" t="str">
        <f t="shared" si="77"/>
        <v>Valid</v>
      </c>
      <c r="H713" s="1" t="s">
        <v>5978</v>
      </c>
      <c r="I713" t="str" cm="1">
        <f t="array" ref="I713">IF(OR(TRIM(H713)="",ISNUMBER(SEARCH("#",H713)),AA713&lt;Config!$B$8,SUMPRODUCT(--ISNUMBER(SEARCH({"a";"b";"c";"d";"e";"f";"g";"h";"i";"j";"k";"l";"m";"n";"o";"p";"q";"r";"s";"t";"u";"v";"w";"x";"y";"z"},H713)))&gt;0),"Invalid","Valid")</f>
        <v>Valid</v>
      </c>
      <c r="J713" s="1" t="s">
        <v>5979</v>
      </c>
      <c r="K713" s="1" t="s">
        <v>378</v>
      </c>
      <c r="L713" s="1" t="s">
        <v>450</v>
      </c>
      <c r="M713" s="1" t="s">
        <v>343</v>
      </c>
      <c r="N713" s="1" t="s">
        <v>33819</v>
      </c>
      <c r="O713" s="1" t="s">
        <v>69</v>
      </c>
      <c r="P713" t="s">
        <v>104</v>
      </c>
      <c r="Q713" s="1" t="s">
        <v>732</v>
      </c>
      <c r="R713" s="1" t="s">
        <v>833</v>
      </c>
      <c r="S713" s="1" t="s">
        <v>5980</v>
      </c>
      <c r="T713" s="1" t="s">
        <v>5981</v>
      </c>
      <c r="U713" s="1" t="s">
        <v>5982</v>
      </c>
      <c r="V713" s="1" t="s">
        <v>5983</v>
      </c>
      <c r="W713" s="1" t="s">
        <v>94</v>
      </c>
      <c r="X713" t="str">
        <f t="shared" si="78"/>
        <v>Complete</v>
      </c>
      <c r="Y713">
        <f>MAX(0,100-IF(G713="Invalid",Config!$B$5,0)-IF(I713="Invalid",Config!$B$6,0)-IF(X713="Incomplete",Config!$B$7,0)-IF(AF713="Yes",Config!$B$37,0))</f>
        <v>100</v>
      </c>
      <c r="Z713" s="1">
        <f>IF(OR(TRIM(B713)="",COUNTIF(Config!$B$15:$B$19,B713)&gt;0),1,0)+IF(OR(TRIM(C713)="",COUNTIF(Config!$B$15:$B$19,C713)&gt;0),1,0)+IF(OR(TRIM(F713)="",COUNTIF(Config!$B$15:$B$19,F713)&gt;0),1,0)+IF(OR(TRIM(H713)="",COUNTIF(Config!$B$15:$B$19,H713)&gt;0),1,0)+IF(OR(TRIM(E713)="",COUNTIF(Config!$B$15:$B$19,E713)&gt;0),1,0)+IF(OR(TRIM(K713)="",COUNTIF(Config!$B$15:$B$19,K713)&gt;0),1,0)+IF(OR(TRIM(P713)="",COUNTIF(Config!$B$15:$B$19,P713)&gt;0),1,0)+IF(OR(TRIM(R713)="",COUNTIF(Config!$B$15:$B$19,R713)&gt;0),1,0)</f>
        <v>0</v>
      </c>
      <c r="AA713" s="1" cm="1">
        <f t="array" ref="AA713">SUMPRODUCT(LEN(H713)-LEN(SUBSTITUTE(H713,{"0";"1";"2";"3";"4";"5";"6";"7";"8";"9"},"")))</f>
        <v>11</v>
      </c>
      <c r="AC713" t="str">
        <f t="shared" si="79"/>
        <v/>
      </c>
      <c r="AD713">
        <f t="shared" si="80"/>
        <v>1</v>
      </c>
      <c r="AE713">
        <f t="shared" si="81"/>
        <v>1</v>
      </c>
      <c r="AF713" t="str">
        <f t="shared" si="82"/>
        <v>No</v>
      </c>
      <c r="AG713">
        <f t="shared" ca="1" si="83"/>
        <v>370</v>
      </c>
      <c r="AH713" t="str">
        <f ca="1">IF(OR(V713="",AG713=""),"Yes",IF(AG713&gt;Config!$B$41,"Yes","No"))</f>
        <v>Yes</v>
      </c>
    </row>
    <row r="714" spans="1:34" x14ac:dyDescent="0.25">
      <c r="A714" s="1" t="s">
        <v>5984</v>
      </c>
      <c r="B714" s="1" t="s">
        <v>1175</v>
      </c>
      <c r="C714" s="1" t="s">
        <v>410</v>
      </c>
      <c r="D714" s="1" t="s">
        <v>5985</v>
      </c>
      <c r="E714" s="1" t="s">
        <v>34260</v>
      </c>
      <c r="F714" s="1" t="s">
        <v>8714</v>
      </c>
      <c r="G714" t="str">
        <f t="shared" si="77"/>
        <v>Valid</v>
      </c>
      <c r="H714" s="1" t="s">
        <v>5986</v>
      </c>
      <c r="I714" t="str" cm="1">
        <f t="array" ref="I714">IF(OR(TRIM(H714)="",ISNUMBER(SEARCH("#",H714)),AA714&lt;Config!$B$8,SUMPRODUCT(--ISNUMBER(SEARCH({"a";"b";"c";"d";"e";"f";"g";"h";"i";"j";"k";"l";"m";"n";"o";"p";"q";"r";"s";"t";"u";"v";"w";"x";"y";"z"},H714)))&gt;0),"Invalid","Valid")</f>
        <v>Valid</v>
      </c>
      <c r="J714" s="1" t="s">
        <v>5987</v>
      </c>
      <c r="K714" s="1" t="s">
        <v>866</v>
      </c>
      <c r="L714" s="1" t="s">
        <v>29</v>
      </c>
      <c r="M714" s="1" t="s">
        <v>30</v>
      </c>
      <c r="N714" s="1" t="s">
        <v>224</v>
      </c>
      <c r="O714" s="1" t="s">
        <v>196</v>
      </c>
      <c r="P714" t="s">
        <v>53</v>
      </c>
      <c r="Q714" s="1" t="s">
        <v>55</v>
      </c>
      <c r="R714" s="1" t="s">
        <v>70</v>
      </c>
      <c r="S714" s="1" t="s">
        <v>5988</v>
      </c>
      <c r="T714" s="1" t="s">
        <v>5989</v>
      </c>
      <c r="U714" s="1" t="s">
        <v>93</v>
      </c>
      <c r="V714" s="1" t="s">
        <v>140</v>
      </c>
      <c r="W714" s="1" t="s">
        <v>384</v>
      </c>
      <c r="X714" t="str">
        <f t="shared" si="78"/>
        <v>Complete</v>
      </c>
      <c r="Y714">
        <f>MAX(0,100-IF(G714="Invalid",Config!$B$5,0)-IF(I714="Invalid",Config!$B$6,0)-IF(X714="Incomplete",Config!$B$7,0)-IF(AF714="Yes",Config!$B$37,0))</f>
        <v>75</v>
      </c>
      <c r="Z714" s="1">
        <f>IF(OR(TRIM(B714)="",COUNTIF(Config!$B$15:$B$19,B714)&gt;0),1,0)+IF(OR(TRIM(C714)="",COUNTIF(Config!$B$15:$B$19,C714)&gt;0),1,0)+IF(OR(TRIM(F714)="",COUNTIF(Config!$B$15:$B$19,F714)&gt;0),1,0)+IF(OR(TRIM(H714)="",COUNTIF(Config!$B$15:$B$19,H714)&gt;0),1,0)+IF(OR(TRIM(E714)="",COUNTIF(Config!$B$15:$B$19,E714)&gt;0),1,0)+IF(OR(TRIM(K714)="",COUNTIF(Config!$B$15:$B$19,K714)&gt;0),1,0)+IF(OR(TRIM(P714)="",COUNTIF(Config!$B$15:$B$19,P714)&gt;0),1,0)+IF(OR(TRIM(R714)="",COUNTIF(Config!$B$15:$B$19,R714)&gt;0),1,0)</f>
        <v>0</v>
      </c>
      <c r="AA714" s="1" cm="1">
        <f t="array" ref="AA714">SUMPRODUCT(LEN(H714)-LEN(SUBSTITUTE(H714,{"0";"1";"2";"3";"4";"5";"6";"7";"8";"9"},"")))</f>
        <v>12</v>
      </c>
      <c r="AC714" t="str">
        <f t="shared" si="79"/>
        <v>Potential Duplicate</v>
      </c>
      <c r="AD714">
        <f t="shared" si="80"/>
        <v>2</v>
      </c>
      <c r="AE714">
        <f t="shared" si="81"/>
        <v>1</v>
      </c>
      <c r="AF714" t="str">
        <f t="shared" si="82"/>
        <v>Yes</v>
      </c>
      <c r="AG714">
        <f t="shared" ca="1" si="83"/>
        <v>37</v>
      </c>
      <c r="AH714" t="str">
        <f ca="1">IF(OR(V714="",AG714=""),"Yes",IF(AG714&gt;Config!$B$41,"Yes","No"))</f>
        <v>No</v>
      </c>
    </row>
    <row r="715" spans="1:34" x14ac:dyDescent="0.25">
      <c r="A715" s="1" t="s">
        <v>5990</v>
      </c>
      <c r="B715" s="1" t="s">
        <v>172</v>
      </c>
      <c r="C715" s="1" t="s">
        <v>432</v>
      </c>
      <c r="D715" s="1" t="s">
        <v>5991</v>
      </c>
      <c r="E715" s="1" t="s">
        <v>33870</v>
      </c>
      <c r="F715" s="1" t="s">
        <v>5992</v>
      </c>
      <c r="G715" t="str">
        <f t="shared" si="77"/>
        <v>Valid</v>
      </c>
      <c r="H715" s="1" t="s">
        <v>5993</v>
      </c>
      <c r="I715" t="str" cm="1">
        <f t="array" ref="I715">IF(OR(TRIM(H715)="",ISNUMBER(SEARCH("#",H715)),AA715&lt;Config!$B$8,SUMPRODUCT(--ISNUMBER(SEARCH({"a";"b";"c";"d";"e";"f";"g";"h";"i";"j";"k";"l";"m";"n";"o";"p";"q";"r";"s";"t";"u";"v";"w";"x";"y";"z"},H715)))&gt;0),"Invalid","Valid")</f>
        <v>Valid</v>
      </c>
      <c r="J715" s="1" t="s">
        <v>5994</v>
      </c>
      <c r="K715" s="1" t="s">
        <v>48</v>
      </c>
      <c r="L715" s="1" t="s">
        <v>67</v>
      </c>
      <c r="M715" s="1" t="s">
        <v>462</v>
      </c>
      <c r="N715" s="1" t="s">
        <v>148</v>
      </c>
      <c r="O715" s="1" t="s">
        <v>149</v>
      </c>
      <c r="P715" t="s">
        <v>328</v>
      </c>
      <c r="Q715" s="1" t="s">
        <v>1046</v>
      </c>
      <c r="R715" s="1" t="s">
        <v>330</v>
      </c>
      <c r="S715" s="1" t="s">
        <v>5995</v>
      </c>
      <c r="T715" s="1" t="s">
        <v>5996</v>
      </c>
      <c r="U715" s="1" t="s">
        <v>1203</v>
      </c>
      <c r="V715" s="1" t="s">
        <v>5997</v>
      </c>
      <c r="W715" s="1" t="s">
        <v>293</v>
      </c>
      <c r="X715" t="str">
        <f t="shared" si="78"/>
        <v>Complete</v>
      </c>
      <c r="Y715">
        <f>MAX(0,100-IF(G715="Invalid",Config!$B$5,0)-IF(I715="Invalid",Config!$B$6,0)-IF(X715="Incomplete",Config!$B$7,0)-IF(AF715="Yes",Config!$B$37,0))</f>
        <v>100</v>
      </c>
      <c r="Z715" s="1">
        <f>IF(OR(TRIM(B715)="",COUNTIF(Config!$B$15:$B$19,B715)&gt;0),1,0)+IF(OR(TRIM(C715)="",COUNTIF(Config!$B$15:$B$19,C715)&gt;0),1,0)+IF(OR(TRIM(F715)="",COUNTIF(Config!$B$15:$B$19,F715)&gt;0),1,0)+IF(OR(TRIM(H715)="",COUNTIF(Config!$B$15:$B$19,H715)&gt;0),1,0)+IF(OR(TRIM(E715)="",COUNTIF(Config!$B$15:$B$19,E715)&gt;0),1,0)+IF(OR(TRIM(K715)="",COUNTIF(Config!$B$15:$B$19,K715)&gt;0),1,0)+IF(OR(TRIM(P715)="",COUNTIF(Config!$B$15:$B$19,P715)&gt;0),1,0)+IF(OR(TRIM(R715)="",COUNTIF(Config!$B$15:$B$19,R715)&gt;0),1,0)</f>
        <v>0</v>
      </c>
      <c r="AA715" s="1" cm="1">
        <f t="array" ref="AA715">SUMPRODUCT(LEN(H715)-LEN(SUBSTITUTE(H715,{"0";"1";"2";"3";"4";"5";"6";"7";"8";"9"},"")))</f>
        <v>11</v>
      </c>
      <c r="AC715" t="str">
        <f t="shared" si="79"/>
        <v/>
      </c>
      <c r="AD715">
        <f t="shared" si="80"/>
        <v>1</v>
      </c>
      <c r="AE715">
        <f t="shared" si="81"/>
        <v>1</v>
      </c>
      <c r="AF715" t="str">
        <f t="shared" si="82"/>
        <v>No</v>
      </c>
      <c r="AG715">
        <f t="shared" ca="1" si="83"/>
        <v>478</v>
      </c>
      <c r="AH715" t="str">
        <f ca="1">IF(OR(V715="",AG715=""),"Yes",IF(AG715&gt;Config!$B$41,"Yes","No"))</f>
        <v>Yes</v>
      </c>
    </row>
    <row r="716" spans="1:34" x14ac:dyDescent="0.25">
      <c r="A716" s="1" t="s">
        <v>5998</v>
      </c>
      <c r="B716" s="1" t="s">
        <v>1302</v>
      </c>
      <c r="C716" s="1" t="s">
        <v>189</v>
      </c>
      <c r="D716" s="1" t="s">
        <v>5999</v>
      </c>
      <c r="E716" s="1" t="s">
        <v>298</v>
      </c>
      <c r="F716" s="1" t="s">
        <v>6000</v>
      </c>
      <c r="G716" t="str">
        <f t="shared" si="77"/>
        <v>Valid</v>
      </c>
      <c r="H716" s="1" t="s">
        <v>6001</v>
      </c>
      <c r="I716" t="str" cm="1">
        <f t="array" ref="I716">IF(OR(TRIM(H716)="",ISNUMBER(SEARCH("#",H716)),AA716&lt;Config!$B$8,SUMPRODUCT(--ISNUMBER(SEARCH({"a";"b";"c";"d";"e";"f";"g";"h";"i";"j";"k";"l";"m";"n";"o";"p";"q";"r";"s";"t";"u";"v";"w";"x";"y";"z"},H716)))&gt;0),"Invalid","Valid")</f>
        <v>Valid</v>
      </c>
      <c r="J716" s="1" t="s">
        <v>6002</v>
      </c>
      <c r="K716" s="1" t="s">
        <v>250</v>
      </c>
      <c r="L716" s="1" t="s">
        <v>164</v>
      </c>
      <c r="M716" s="1" t="s">
        <v>135</v>
      </c>
      <c r="N716" s="1" t="s">
        <v>713</v>
      </c>
      <c r="O716" s="1" t="s">
        <v>180</v>
      </c>
      <c r="P716" t="s">
        <v>33</v>
      </c>
      <c r="Q716" s="1" t="s">
        <v>1664</v>
      </c>
      <c r="R716" s="1" t="s">
        <v>1716</v>
      </c>
      <c r="S716" s="1" t="s">
        <v>6003</v>
      </c>
      <c r="T716" s="1" t="s">
        <v>6004</v>
      </c>
      <c r="U716" s="1" t="s">
        <v>2661</v>
      </c>
      <c r="V716" s="1" t="s">
        <v>6005</v>
      </c>
      <c r="W716" s="1" t="s">
        <v>202</v>
      </c>
      <c r="X716" t="str">
        <f t="shared" si="78"/>
        <v>Complete</v>
      </c>
      <c r="Y716">
        <f>MAX(0,100-IF(G716="Invalid",Config!$B$5,0)-IF(I716="Invalid",Config!$B$6,0)-IF(X716="Incomplete",Config!$B$7,0)-IF(AF716="Yes",Config!$B$37,0))</f>
        <v>100</v>
      </c>
      <c r="Z716" s="1">
        <f>IF(OR(TRIM(B716)="",COUNTIF(Config!$B$15:$B$19,B716)&gt;0),1,0)+IF(OR(TRIM(C716)="",COUNTIF(Config!$B$15:$B$19,C716)&gt;0),1,0)+IF(OR(TRIM(F716)="",COUNTIF(Config!$B$15:$B$19,F716)&gt;0),1,0)+IF(OR(TRIM(H716)="",COUNTIF(Config!$B$15:$B$19,H716)&gt;0),1,0)+IF(OR(TRIM(E716)="",COUNTIF(Config!$B$15:$B$19,E716)&gt;0),1,0)+IF(OR(TRIM(K716)="",COUNTIF(Config!$B$15:$B$19,K716)&gt;0),1,0)+IF(OR(TRIM(P716)="",COUNTIF(Config!$B$15:$B$19,P716)&gt;0),1,0)+IF(OR(TRIM(R716)="",COUNTIF(Config!$B$15:$B$19,R716)&gt;0),1,0)</f>
        <v>0</v>
      </c>
      <c r="AA716" s="1" cm="1">
        <f t="array" ref="AA716">SUMPRODUCT(LEN(H716)-LEN(SUBSTITUTE(H716,{"0";"1";"2";"3";"4";"5";"6";"7";"8";"9"},"")))</f>
        <v>10</v>
      </c>
      <c r="AC716" t="str">
        <f t="shared" si="79"/>
        <v/>
      </c>
      <c r="AD716">
        <f t="shared" si="80"/>
        <v>1</v>
      </c>
      <c r="AE716">
        <f t="shared" si="81"/>
        <v>1</v>
      </c>
      <c r="AF716" t="str">
        <f t="shared" si="82"/>
        <v>No</v>
      </c>
      <c r="AG716">
        <f t="shared" ca="1" si="83"/>
        <v>46</v>
      </c>
      <c r="AH716" t="str">
        <f ca="1">IF(OR(V716="",AG716=""),"Yes",IF(AG716&gt;Config!$B$41,"Yes","No"))</f>
        <v>No</v>
      </c>
    </row>
    <row r="717" spans="1:34" x14ac:dyDescent="0.25">
      <c r="A717" s="1" t="s">
        <v>6006</v>
      </c>
      <c r="B717" s="1" t="s">
        <v>1006</v>
      </c>
      <c r="C717" s="1" t="s">
        <v>230</v>
      </c>
      <c r="D717" s="1" t="s">
        <v>6007</v>
      </c>
      <c r="E717" s="1" t="s">
        <v>34261</v>
      </c>
      <c r="F717" s="1" t="s">
        <v>34262</v>
      </c>
      <c r="G717" t="str">
        <f t="shared" si="77"/>
        <v>Valid</v>
      </c>
      <c r="H717" s="1" t="s">
        <v>6008</v>
      </c>
      <c r="I717" t="str" cm="1">
        <f t="array" ref="I717">IF(OR(TRIM(H717)="",ISNUMBER(SEARCH("#",H717)),AA717&lt;Config!$B$8,SUMPRODUCT(--ISNUMBER(SEARCH({"a";"b";"c";"d";"e";"f";"g";"h";"i";"j";"k";"l";"m";"n";"o";"p";"q";"r";"s";"t";"u";"v";"w";"x";"y";"z"},H717)))&gt;0),"Invalid","Valid")</f>
        <v>Valid</v>
      </c>
      <c r="J717" s="1" t="s">
        <v>6009</v>
      </c>
      <c r="K717" s="1" t="s">
        <v>147</v>
      </c>
      <c r="L717" s="1" t="s">
        <v>164</v>
      </c>
      <c r="M717" s="1" t="s">
        <v>135</v>
      </c>
      <c r="N717" s="1" t="s">
        <v>713</v>
      </c>
      <c r="O717" s="1" t="s">
        <v>149</v>
      </c>
      <c r="P717" t="s">
        <v>53</v>
      </c>
      <c r="Q717" s="1" t="s">
        <v>54</v>
      </c>
      <c r="R717" s="1" t="s">
        <v>288</v>
      </c>
      <c r="S717" s="1" t="s">
        <v>5117</v>
      </c>
      <c r="T717" s="1" t="s">
        <v>6010</v>
      </c>
      <c r="U717" s="1" t="s">
        <v>6011</v>
      </c>
      <c r="V717" s="1" t="s">
        <v>887</v>
      </c>
      <c r="W717" s="1" t="s">
        <v>141</v>
      </c>
      <c r="X717" t="str">
        <f t="shared" si="78"/>
        <v>Complete</v>
      </c>
      <c r="Y717">
        <f>MAX(0,100-IF(G717="Invalid",Config!$B$5,0)-IF(I717="Invalid",Config!$B$6,0)-IF(X717="Incomplete",Config!$B$7,0)-IF(AF717="Yes",Config!$B$37,0))</f>
        <v>100</v>
      </c>
      <c r="Z717" s="1">
        <f>IF(OR(TRIM(B717)="",COUNTIF(Config!$B$15:$B$19,B717)&gt;0),1,0)+IF(OR(TRIM(C717)="",COUNTIF(Config!$B$15:$B$19,C717)&gt;0),1,0)+IF(OR(TRIM(F717)="",COUNTIF(Config!$B$15:$B$19,F717)&gt;0),1,0)+IF(OR(TRIM(H717)="",COUNTIF(Config!$B$15:$B$19,H717)&gt;0),1,0)+IF(OR(TRIM(E717)="",COUNTIF(Config!$B$15:$B$19,E717)&gt;0),1,0)+IF(OR(TRIM(K717)="",COUNTIF(Config!$B$15:$B$19,K717)&gt;0),1,0)+IF(OR(TRIM(P717)="",COUNTIF(Config!$B$15:$B$19,P717)&gt;0),1,0)+IF(OR(TRIM(R717)="",COUNTIF(Config!$B$15:$B$19,R717)&gt;0),1,0)</f>
        <v>0</v>
      </c>
      <c r="AA717" s="1" cm="1">
        <f t="array" ref="AA717">SUMPRODUCT(LEN(H717)-LEN(SUBSTITUTE(H717,{"0";"1";"2";"3";"4";"5";"6";"7";"8";"9"},"")))</f>
        <v>12</v>
      </c>
      <c r="AC717" t="str">
        <f t="shared" si="79"/>
        <v/>
      </c>
      <c r="AD717">
        <f t="shared" si="80"/>
        <v>1</v>
      </c>
      <c r="AE717">
        <f t="shared" si="81"/>
        <v>1</v>
      </c>
      <c r="AF717" t="str">
        <f t="shared" si="82"/>
        <v>No</v>
      </c>
      <c r="AG717">
        <f t="shared" ca="1" si="83"/>
        <v>138</v>
      </c>
      <c r="AH717" t="str">
        <f ca="1">IF(OR(V717="",AG717=""),"Yes",IF(AG717&gt;Config!$B$41,"Yes","No"))</f>
        <v>No</v>
      </c>
    </row>
    <row r="718" spans="1:34" x14ac:dyDescent="0.25">
      <c r="A718" s="1" t="s">
        <v>6012</v>
      </c>
      <c r="B718" s="1" t="s">
        <v>851</v>
      </c>
      <c r="C718" s="1" t="s">
        <v>97</v>
      </c>
      <c r="D718" s="1" t="s">
        <v>852</v>
      </c>
      <c r="E718" s="1" t="s">
        <v>34204</v>
      </c>
      <c r="F718" s="1" t="s">
        <v>6013</v>
      </c>
      <c r="G718" t="str">
        <f t="shared" si="77"/>
        <v>Valid</v>
      </c>
      <c r="H718" s="1" t="s">
        <v>6014</v>
      </c>
      <c r="I718" t="str" cm="1">
        <f t="array" ref="I718">IF(OR(TRIM(H718)="",ISNUMBER(SEARCH("#",H718)),AA718&lt;Config!$B$8,SUMPRODUCT(--ISNUMBER(SEARCH({"a";"b";"c";"d";"e";"f";"g";"h";"i";"j";"k";"l";"m";"n";"o";"p";"q";"r";"s";"t";"u";"v";"w";"x";"y";"z"},H718)))&gt;0),"Invalid","Valid")</f>
        <v>Valid</v>
      </c>
      <c r="J718" s="1" t="s">
        <v>6015</v>
      </c>
      <c r="K718" s="1" t="s">
        <v>287</v>
      </c>
      <c r="L718" s="1" t="s">
        <v>164</v>
      </c>
      <c r="M718" s="1" t="s">
        <v>33827</v>
      </c>
      <c r="N718" s="1" t="s">
        <v>86</v>
      </c>
      <c r="O718" s="1" t="s">
        <v>180</v>
      </c>
      <c r="P718" t="s">
        <v>53</v>
      </c>
      <c r="Q718" s="1" t="s">
        <v>150</v>
      </c>
      <c r="R718" s="1" t="s">
        <v>197</v>
      </c>
      <c r="S718" s="1" t="s">
        <v>167</v>
      </c>
      <c r="T718" s="1" t="s">
        <v>6016</v>
      </c>
      <c r="U718" s="1" t="s">
        <v>6017</v>
      </c>
      <c r="V718" s="1" t="s">
        <v>4322</v>
      </c>
      <c r="W718" s="1" t="s">
        <v>125</v>
      </c>
      <c r="X718" t="str">
        <f t="shared" si="78"/>
        <v>Complete</v>
      </c>
      <c r="Y718">
        <f>MAX(0,100-IF(G718="Invalid",Config!$B$5,0)-IF(I718="Invalid",Config!$B$6,0)-IF(X718="Incomplete",Config!$B$7,0)-IF(AF718="Yes",Config!$B$37,0))</f>
        <v>100</v>
      </c>
      <c r="Z718" s="1">
        <f>IF(OR(TRIM(B718)="",COUNTIF(Config!$B$15:$B$19,B718)&gt;0),1,0)+IF(OR(TRIM(C718)="",COUNTIF(Config!$B$15:$B$19,C718)&gt;0),1,0)+IF(OR(TRIM(F718)="",COUNTIF(Config!$B$15:$B$19,F718)&gt;0),1,0)+IF(OR(TRIM(H718)="",COUNTIF(Config!$B$15:$B$19,H718)&gt;0),1,0)+IF(OR(TRIM(E718)="",COUNTIF(Config!$B$15:$B$19,E718)&gt;0),1,0)+IF(OR(TRIM(K718)="",COUNTIF(Config!$B$15:$B$19,K718)&gt;0),1,0)+IF(OR(TRIM(P718)="",COUNTIF(Config!$B$15:$B$19,P718)&gt;0),1,0)+IF(OR(TRIM(R718)="",COUNTIF(Config!$B$15:$B$19,R718)&gt;0),1,0)</f>
        <v>0</v>
      </c>
      <c r="AA718" s="1" cm="1">
        <f t="array" ref="AA718">SUMPRODUCT(LEN(H718)-LEN(SUBSTITUTE(H718,{"0";"1";"2";"3";"4";"5";"6";"7";"8";"9"},"")))</f>
        <v>12</v>
      </c>
      <c r="AC718" t="str">
        <f t="shared" si="79"/>
        <v/>
      </c>
      <c r="AD718">
        <f t="shared" si="80"/>
        <v>1</v>
      </c>
      <c r="AE718">
        <f t="shared" si="81"/>
        <v>1</v>
      </c>
      <c r="AF718" t="str">
        <f t="shared" si="82"/>
        <v>No</v>
      </c>
      <c r="AG718">
        <f t="shared" ca="1" si="83"/>
        <v>336</v>
      </c>
      <c r="AH718" t="str">
        <f ca="1">IF(OR(V718="",AG718=""),"Yes",IF(AG718&gt;Config!$B$41,"Yes","No"))</f>
        <v>No</v>
      </c>
    </row>
    <row r="719" spans="1:34" x14ac:dyDescent="0.25">
      <c r="A719" s="1" t="s">
        <v>6018</v>
      </c>
      <c r="B719" s="1" t="s">
        <v>3888</v>
      </c>
      <c r="C719" s="1" t="s">
        <v>323</v>
      </c>
      <c r="D719" s="1" t="s">
        <v>6019</v>
      </c>
      <c r="E719" s="1" t="s">
        <v>34263</v>
      </c>
      <c r="F719" s="1" t="s">
        <v>6020</v>
      </c>
      <c r="G719" t="str">
        <f t="shared" si="77"/>
        <v>Valid</v>
      </c>
      <c r="H719" s="1" t="s">
        <v>6021</v>
      </c>
      <c r="I719" t="str" cm="1">
        <f t="array" ref="I719">IF(OR(TRIM(H719)="",ISNUMBER(SEARCH("#",H719)),AA719&lt;Config!$B$8,SUMPRODUCT(--ISNUMBER(SEARCH({"a";"b";"c";"d";"e";"f";"g";"h";"i";"j";"k";"l";"m";"n";"o";"p";"q";"r";"s";"t";"u";"v";"w";"x";"y";"z"},H719)))&gt;0),"Invalid","Valid")</f>
        <v>Valid</v>
      </c>
      <c r="J719" s="1" t="s">
        <v>6022</v>
      </c>
      <c r="K719" s="1" t="s">
        <v>147</v>
      </c>
      <c r="L719" s="1" t="s">
        <v>134</v>
      </c>
      <c r="M719" s="1" t="s">
        <v>33827</v>
      </c>
      <c r="N719" s="1" t="s">
        <v>211</v>
      </c>
      <c r="O719" s="1" t="s">
        <v>180</v>
      </c>
      <c r="P719" t="s">
        <v>53</v>
      </c>
      <c r="Q719" s="1" t="s">
        <v>54</v>
      </c>
      <c r="R719" s="1" t="s">
        <v>150</v>
      </c>
      <c r="S719" s="1" t="s">
        <v>6023</v>
      </c>
      <c r="T719" s="1" t="s">
        <v>6024</v>
      </c>
      <c r="U719" s="1" t="s">
        <v>3734</v>
      </c>
      <c r="V719" s="1" t="s">
        <v>140</v>
      </c>
      <c r="W719" s="1" t="s">
        <v>125</v>
      </c>
      <c r="X719" t="str">
        <f t="shared" si="78"/>
        <v>Complete</v>
      </c>
      <c r="Y719">
        <f>MAX(0,100-IF(G719="Invalid",Config!$B$5,0)-IF(I719="Invalid",Config!$B$6,0)-IF(X719="Incomplete",Config!$B$7,0)-IF(AF719="Yes",Config!$B$37,0))</f>
        <v>100</v>
      </c>
      <c r="Z719" s="1">
        <f>IF(OR(TRIM(B719)="",COUNTIF(Config!$B$15:$B$19,B719)&gt;0),1,0)+IF(OR(TRIM(C719)="",COUNTIF(Config!$B$15:$B$19,C719)&gt;0),1,0)+IF(OR(TRIM(F719)="",COUNTIF(Config!$B$15:$B$19,F719)&gt;0),1,0)+IF(OR(TRIM(H719)="",COUNTIF(Config!$B$15:$B$19,H719)&gt;0),1,0)+IF(OR(TRIM(E719)="",COUNTIF(Config!$B$15:$B$19,E719)&gt;0),1,0)+IF(OR(TRIM(K719)="",COUNTIF(Config!$B$15:$B$19,K719)&gt;0),1,0)+IF(OR(TRIM(P719)="",COUNTIF(Config!$B$15:$B$19,P719)&gt;0),1,0)+IF(OR(TRIM(R719)="",COUNTIF(Config!$B$15:$B$19,R719)&gt;0),1,0)</f>
        <v>0</v>
      </c>
      <c r="AA719" s="1" cm="1">
        <f t="array" ref="AA719">SUMPRODUCT(LEN(H719)-LEN(SUBSTITUTE(H719,{"0";"1";"2";"3";"4";"5";"6";"7";"8";"9"},"")))</f>
        <v>12</v>
      </c>
      <c r="AC719" t="str">
        <f t="shared" si="79"/>
        <v/>
      </c>
      <c r="AD719">
        <f t="shared" si="80"/>
        <v>1</v>
      </c>
      <c r="AE719">
        <f t="shared" si="81"/>
        <v>1</v>
      </c>
      <c r="AF719" t="str">
        <f t="shared" si="82"/>
        <v>No</v>
      </c>
      <c r="AG719">
        <f t="shared" ca="1" si="83"/>
        <v>37</v>
      </c>
      <c r="AH719" t="str">
        <f ca="1">IF(OR(V719="",AG719=""),"Yes",IF(AG719&gt;Config!$B$41,"Yes","No"))</f>
        <v>No</v>
      </c>
    </row>
    <row r="720" spans="1:34" x14ac:dyDescent="0.25">
      <c r="A720" s="1" t="s">
        <v>6025</v>
      </c>
      <c r="B720" s="1" t="s">
        <v>1231</v>
      </c>
      <c r="C720" s="1" t="s">
        <v>33938</v>
      </c>
      <c r="D720" s="1" t="s">
        <v>34264</v>
      </c>
      <c r="E720" s="1" t="s">
        <v>34265</v>
      </c>
      <c r="F720" s="1" t="s">
        <v>6026</v>
      </c>
      <c r="G720" t="str">
        <f t="shared" si="77"/>
        <v>Valid</v>
      </c>
      <c r="H720" s="1" t="s">
        <v>6027</v>
      </c>
      <c r="I720" t="str" cm="1">
        <f t="array" ref="I720">IF(OR(TRIM(H720)="",ISNUMBER(SEARCH("#",H720)),AA720&lt;Config!$B$8,SUMPRODUCT(--ISNUMBER(SEARCH({"a";"b";"c";"d";"e";"f";"g";"h";"i";"j";"k";"l";"m";"n";"o";"p";"q";"r";"s";"t";"u";"v";"w";"x";"y";"z"},H720)))&gt;0),"Invalid","Valid")</f>
        <v>Valid</v>
      </c>
      <c r="J720" s="1" t="s">
        <v>6028</v>
      </c>
      <c r="K720" s="1" t="s">
        <v>625</v>
      </c>
      <c r="L720" s="1" t="s">
        <v>29</v>
      </c>
      <c r="M720" s="1" t="s">
        <v>251</v>
      </c>
      <c r="N720" s="1" t="s">
        <v>224</v>
      </c>
      <c r="O720" s="1" t="s">
        <v>180</v>
      </c>
      <c r="P720" t="s">
        <v>53</v>
      </c>
      <c r="Q720" s="1" t="s">
        <v>150</v>
      </c>
      <c r="R720" s="1" t="s">
        <v>150</v>
      </c>
      <c r="S720" s="1" t="s">
        <v>6029</v>
      </c>
      <c r="T720" s="1" t="s">
        <v>6030</v>
      </c>
      <c r="U720" s="1" t="s">
        <v>6031</v>
      </c>
      <c r="V720" s="1" t="s">
        <v>6032</v>
      </c>
      <c r="W720" s="1" t="s">
        <v>33823</v>
      </c>
      <c r="X720" t="str">
        <f t="shared" si="78"/>
        <v>Complete</v>
      </c>
      <c r="Y720">
        <f>MAX(0,100-IF(G720="Invalid",Config!$B$5,0)-IF(I720="Invalid",Config!$B$6,0)-IF(X720="Incomplete",Config!$B$7,0)-IF(AF720="Yes",Config!$B$37,0))</f>
        <v>100</v>
      </c>
      <c r="Z720" s="1">
        <f>IF(OR(TRIM(B720)="",COUNTIF(Config!$B$15:$B$19,B720)&gt;0),1,0)+IF(OR(TRIM(C720)="",COUNTIF(Config!$B$15:$B$19,C720)&gt;0),1,0)+IF(OR(TRIM(F720)="",COUNTIF(Config!$B$15:$B$19,F720)&gt;0),1,0)+IF(OR(TRIM(H720)="",COUNTIF(Config!$B$15:$B$19,H720)&gt;0),1,0)+IF(OR(TRIM(E720)="",COUNTIF(Config!$B$15:$B$19,E720)&gt;0),1,0)+IF(OR(TRIM(K720)="",COUNTIF(Config!$B$15:$B$19,K720)&gt;0),1,0)+IF(OR(TRIM(P720)="",COUNTIF(Config!$B$15:$B$19,P720)&gt;0),1,0)+IF(OR(TRIM(R720)="",COUNTIF(Config!$B$15:$B$19,R720)&gt;0),1,0)</f>
        <v>0</v>
      </c>
      <c r="AA720" s="1" cm="1">
        <f t="array" ref="AA720">SUMPRODUCT(LEN(H720)-LEN(SUBSTITUTE(H720,{"0";"1";"2";"3";"4";"5";"6";"7";"8";"9"},"")))</f>
        <v>12</v>
      </c>
      <c r="AC720" t="str">
        <f t="shared" si="79"/>
        <v/>
      </c>
      <c r="AD720">
        <f t="shared" si="80"/>
        <v>1</v>
      </c>
      <c r="AE720">
        <f t="shared" si="81"/>
        <v>1</v>
      </c>
      <c r="AF720" t="str">
        <f t="shared" si="82"/>
        <v>No</v>
      </c>
      <c r="AG720">
        <f t="shared" ca="1" si="83"/>
        <v>575</v>
      </c>
      <c r="AH720" t="str">
        <f ca="1">IF(OR(V720="",AG720=""),"Yes",IF(AG720&gt;Config!$B$41,"Yes","No"))</f>
        <v>Yes</v>
      </c>
    </row>
    <row r="721" spans="1:34" x14ac:dyDescent="0.25">
      <c r="A721" s="1" t="s">
        <v>6033</v>
      </c>
      <c r="B721" s="1" t="s">
        <v>3522</v>
      </c>
      <c r="C721" s="1" t="s">
        <v>432</v>
      </c>
      <c r="D721" s="1" t="s">
        <v>6034</v>
      </c>
      <c r="E721" s="1" t="s">
        <v>34266</v>
      </c>
      <c r="F721" s="1" t="s">
        <v>6035</v>
      </c>
      <c r="G721" t="str">
        <f t="shared" si="77"/>
        <v>Valid</v>
      </c>
      <c r="H721" s="1" t="s">
        <v>6036</v>
      </c>
      <c r="I721" t="str" cm="1">
        <f t="array" ref="I721">IF(OR(TRIM(H721)="",ISNUMBER(SEARCH("#",H721)),AA721&lt;Config!$B$8,SUMPRODUCT(--ISNUMBER(SEARCH({"a";"b";"c";"d";"e";"f";"g";"h";"i";"j";"k";"l";"m";"n";"o";"p";"q";"r";"s";"t";"u";"v";"w";"x";"y";"z"},H721)))&gt;0),"Invalid","Valid")</f>
        <v>Valid</v>
      </c>
      <c r="J721" s="1" t="s">
        <v>6037</v>
      </c>
      <c r="K721" s="1" t="s">
        <v>722</v>
      </c>
      <c r="L721" s="1" t="s">
        <v>67</v>
      </c>
      <c r="M721" s="1" t="s">
        <v>33827</v>
      </c>
      <c r="N721" s="1" t="s">
        <v>68</v>
      </c>
      <c r="O721" s="1" t="s">
        <v>69</v>
      </c>
      <c r="P721" t="s">
        <v>53</v>
      </c>
      <c r="Q721" s="1" t="s">
        <v>197</v>
      </c>
      <c r="R721" s="1" t="s">
        <v>288</v>
      </c>
      <c r="S721" s="1" t="s">
        <v>2916</v>
      </c>
      <c r="T721" s="1" t="s">
        <v>6038</v>
      </c>
      <c r="U721" s="1" t="s">
        <v>6031</v>
      </c>
      <c r="V721" s="1" t="s">
        <v>4090</v>
      </c>
      <c r="W721" s="1" t="s">
        <v>40</v>
      </c>
      <c r="X721" t="str">
        <f t="shared" si="78"/>
        <v>Complete</v>
      </c>
      <c r="Y721">
        <f>MAX(0,100-IF(G721="Invalid",Config!$B$5,0)-IF(I721="Invalid",Config!$B$6,0)-IF(X721="Incomplete",Config!$B$7,0)-IF(AF721="Yes",Config!$B$37,0))</f>
        <v>75</v>
      </c>
      <c r="Z721" s="1">
        <f>IF(OR(TRIM(B721)="",COUNTIF(Config!$B$15:$B$19,B721)&gt;0),1,0)+IF(OR(TRIM(C721)="",COUNTIF(Config!$B$15:$B$19,C721)&gt;0),1,0)+IF(OR(TRIM(F721)="",COUNTIF(Config!$B$15:$B$19,F721)&gt;0),1,0)+IF(OR(TRIM(H721)="",COUNTIF(Config!$B$15:$B$19,H721)&gt;0),1,0)+IF(OR(TRIM(E721)="",COUNTIF(Config!$B$15:$B$19,E721)&gt;0),1,0)+IF(OR(TRIM(K721)="",COUNTIF(Config!$B$15:$B$19,K721)&gt;0),1,0)+IF(OR(TRIM(P721)="",COUNTIF(Config!$B$15:$B$19,P721)&gt;0),1,0)+IF(OR(TRIM(R721)="",COUNTIF(Config!$B$15:$B$19,R721)&gt;0),1,0)</f>
        <v>0</v>
      </c>
      <c r="AA721" s="1" cm="1">
        <f t="array" ref="AA721">SUMPRODUCT(LEN(H721)-LEN(SUBSTITUTE(H721,{"0";"1";"2";"3";"4";"5";"6";"7";"8";"9"},"")))</f>
        <v>12</v>
      </c>
      <c r="AC721" t="str">
        <f t="shared" si="79"/>
        <v>Potential Duplicate</v>
      </c>
      <c r="AD721">
        <f t="shared" si="80"/>
        <v>1</v>
      </c>
      <c r="AE721">
        <f t="shared" si="81"/>
        <v>2</v>
      </c>
      <c r="AF721" t="str">
        <f t="shared" si="82"/>
        <v>Yes</v>
      </c>
      <c r="AG721">
        <f t="shared" ca="1" si="83"/>
        <v>657</v>
      </c>
      <c r="AH721" t="str">
        <f ca="1">IF(OR(V721="",AG721=""),"Yes",IF(AG721&gt;Config!$B$41,"Yes","No"))</f>
        <v>Yes</v>
      </c>
    </row>
    <row r="722" spans="1:34" x14ac:dyDescent="0.25">
      <c r="A722" s="1" t="s">
        <v>6039</v>
      </c>
      <c r="B722" s="1" t="s">
        <v>6040</v>
      </c>
      <c r="C722" s="1" t="s">
        <v>1389</v>
      </c>
      <c r="D722" s="1" t="s">
        <v>6041</v>
      </c>
      <c r="E722" s="1" t="s">
        <v>34267</v>
      </c>
      <c r="F722" s="1" t="s">
        <v>34268</v>
      </c>
      <c r="G722" t="str">
        <f t="shared" si="77"/>
        <v>Valid</v>
      </c>
      <c r="H722" s="1" t="s">
        <v>6042</v>
      </c>
      <c r="I722" t="str" cm="1">
        <f t="array" ref="I722">IF(OR(TRIM(H722)="",ISNUMBER(SEARCH("#",H722)),AA722&lt;Config!$B$8,SUMPRODUCT(--ISNUMBER(SEARCH({"a";"b";"c";"d";"e";"f";"g";"h";"i";"j";"k";"l";"m";"n";"o";"p";"q";"r";"s";"t";"u";"v";"w";"x";"y";"z"},H722)))&gt;0),"Invalid","Valid")</f>
        <v>Valid</v>
      </c>
      <c r="J722" s="1" t="s">
        <v>6043</v>
      </c>
      <c r="K722" s="1" t="s">
        <v>625</v>
      </c>
      <c r="L722" s="1" t="s">
        <v>134</v>
      </c>
      <c r="M722" s="1" t="s">
        <v>165</v>
      </c>
      <c r="N722" s="1" t="s">
        <v>358</v>
      </c>
      <c r="O722" s="1" t="s">
        <v>180</v>
      </c>
      <c r="P722" t="s">
        <v>328</v>
      </c>
      <c r="Q722" s="1" t="s">
        <v>33838</v>
      </c>
      <c r="R722" s="1" t="s">
        <v>392</v>
      </c>
      <c r="S722" s="1" t="s">
        <v>6044</v>
      </c>
      <c r="T722" s="1" t="s">
        <v>6045</v>
      </c>
      <c r="U722" s="1" t="s">
        <v>6046</v>
      </c>
      <c r="V722" s="1" t="s">
        <v>1676</v>
      </c>
      <c r="W722" s="1" t="s">
        <v>141</v>
      </c>
      <c r="X722" t="str">
        <f t="shared" si="78"/>
        <v>Complete</v>
      </c>
      <c r="Y722">
        <f>MAX(0,100-IF(G722="Invalid",Config!$B$5,0)-IF(I722="Invalid",Config!$B$6,0)-IF(X722="Incomplete",Config!$B$7,0)-IF(AF722="Yes",Config!$B$37,0))</f>
        <v>100</v>
      </c>
      <c r="Z722" s="1">
        <f>IF(OR(TRIM(B722)="",COUNTIF(Config!$B$15:$B$19,B722)&gt;0),1,0)+IF(OR(TRIM(C722)="",COUNTIF(Config!$B$15:$B$19,C722)&gt;0),1,0)+IF(OR(TRIM(F722)="",COUNTIF(Config!$B$15:$B$19,F722)&gt;0),1,0)+IF(OR(TRIM(H722)="",COUNTIF(Config!$B$15:$B$19,H722)&gt;0),1,0)+IF(OR(TRIM(E722)="",COUNTIF(Config!$B$15:$B$19,E722)&gt;0),1,0)+IF(OR(TRIM(K722)="",COUNTIF(Config!$B$15:$B$19,K722)&gt;0),1,0)+IF(OR(TRIM(P722)="",COUNTIF(Config!$B$15:$B$19,P722)&gt;0),1,0)+IF(OR(TRIM(R722)="",COUNTIF(Config!$B$15:$B$19,R722)&gt;0),1,0)</f>
        <v>0</v>
      </c>
      <c r="AA722" s="1" cm="1">
        <f t="array" ref="AA722">SUMPRODUCT(LEN(H722)-LEN(SUBSTITUTE(H722,{"0";"1";"2";"3";"4";"5";"6";"7";"8";"9"},"")))</f>
        <v>11</v>
      </c>
      <c r="AC722" t="str">
        <f t="shared" si="79"/>
        <v/>
      </c>
      <c r="AD722">
        <f t="shared" si="80"/>
        <v>1</v>
      </c>
      <c r="AE722">
        <f t="shared" si="81"/>
        <v>1</v>
      </c>
      <c r="AF722" t="str">
        <f t="shared" si="82"/>
        <v>No</v>
      </c>
      <c r="AG722">
        <f t="shared" ca="1" si="83"/>
        <v>37</v>
      </c>
      <c r="AH722" t="str">
        <f ca="1">IF(OR(V722="",AG722=""),"Yes",IF(AG722&gt;Config!$B$41,"Yes","No"))</f>
        <v>No</v>
      </c>
    </row>
    <row r="723" spans="1:34" x14ac:dyDescent="0.25">
      <c r="A723" s="1" t="s">
        <v>3681</v>
      </c>
      <c r="B723" s="1" t="s">
        <v>6047</v>
      </c>
      <c r="C723" s="1" t="s">
        <v>996</v>
      </c>
      <c r="D723" s="1" t="s">
        <v>6048</v>
      </c>
      <c r="E723" s="1" t="s">
        <v>34269</v>
      </c>
      <c r="F723" s="1" t="s">
        <v>6049</v>
      </c>
      <c r="G723" t="str">
        <f t="shared" si="77"/>
        <v>Valid</v>
      </c>
      <c r="H723" s="1" t="s">
        <v>6050</v>
      </c>
      <c r="I723" t="str" cm="1">
        <f t="array" ref="I723">IF(OR(TRIM(H723)="",ISNUMBER(SEARCH("#",H723)),AA723&lt;Config!$B$8,SUMPRODUCT(--ISNUMBER(SEARCH({"a";"b";"c";"d";"e";"f";"g";"h";"i";"j";"k";"l";"m";"n";"o";"p";"q";"r";"s";"t";"u";"v";"w";"x";"y";"z"},H723)))&gt;0),"Invalid","Valid")</f>
        <v>Valid</v>
      </c>
      <c r="J723" s="1" t="s">
        <v>6051</v>
      </c>
      <c r="K723" s="1" t="s">
        <v>1001</v>
      </c>
      <c r="L723" s="1" t="s">
        <v>49</v>
      </c>
      <c r="M723" s="1" t="s">
        <v>85</v>
      </c>
      <c r="N723" s="1" t="s">
        <v>33819</v>
      </c>
      <c r="O723" s="1" t="s">
        <v>180</v>
      </c>
      <c r="P723" t="s">
        <v>33</v>
      </c>
      <c r="Q723" s="1" t="s">
        <v>1664</v>
      </c>
      <c r="R723" s="1" t="s">
        <v>2361</v>
      </c>
      <c r="S723" s="1" t="s">
        <v>6052</v>
      </c>
      <c r="T723" s="1" t="s">
        <v>6053</v>
      </c>
      <c r="U723" s="1" t="s">
        <v>5593</v>
      </c>
      <c r="V723" s="1" t="s">
        <v>4210</v>
      </c>
      <c r="W723" s="1" t="s">
        <v>293</v>
      </c>
      <c r="X723" t="str">
        <f t="shared" si="78"/>
        <v>Complete</v>
      </c>
      <c r="Y723">
        <f>MAX(0,100-IF(G723="Invalid",Config!$B$5,0)-IF(I723="Invalid",Config!$B$6,0)-IF(X723="Incomplete",Config!$B$7,0)-IF(AF723="Yes",Config!$B$37,0))</f>
        <v>100</v>
      </c>
      <c r="Z723" s="1">
        <f>IF(OR(TRIM(B723)="",COUNTIF(Config!$B$15:$B$19,B723)&gt;0),1,0)+IF(OR(TRIM(C723)="",COUNTIF(Config!$B$15:$B$19,C723)&gt;0),1,0)+IF(OR(TRIM(F723)="",COUNTIF(Config!$B$15:$B$19,F723)&gt;0),1,0)+IF(OR(TRIM(H723)="",COUNTIF(Config!$B$15:$B$19,H723)&gt;0),1,0)+IF(OR(TRIM(E723)="",COUNTIF(Config!$B$15:$B$19,E723)&gt;0),1,0)+IF(OR(TRIM(K723)="",COUNTIF(Config!$B$15:$B$19,K723)&gt;0),1,0)+IF(OR(TRIM(P723)="",COUNTIF(Config!$B$15:$B$19,P723)&gt;0),1,0)+IF(OR(TRIM(R723)="",COUNTIF(Config!$B$15:$B$19,R723)&gt;0),1,0)</f>
        <v>0</v>
      </c>
      <c r="AA723" s="1" cm="1">
        <f t="array" ref="AA723">SUMPRODUCT(LEN(H723)-LEN(SUBSTITUTE(H723,{"0";"1";"2";"3";"4";"5";"6";"7";"8";"9"},"")))</f>
        <v>10</v>
      </c>
      <c r="AC723" t="str">
        <f t="shared" si="79"/>
        <v/>
      </c>
      <c r="AD723">
        <f t="shared" si="80"/>
        <v>1</v>
      </c>
      <c r="AE723">
        <f t="shared" si="81"/>
        <v>1</v>
      </c>
      <c r="AF723" t="str">
        <f t="shared" si="82"/>
        <v>No</v>
      </c>
      <c r="AG723">
        <f t="shared" ca="1" si="83"/>
        <v>571</v>
      </c>
      <c r="AH723" t="str">
        <f ca="1">IF(OR(V723="",AG723=""),"Yes",IF(AG723&gt;Config!$B$41,"Yes","No"))</f>
        <v>Yes</v>
      </c>
    </row>
    <row r="724" spans="1:34" x14ac:dyDescent="0.25">
      <c r="A724" s="1" t="s">
        <v>6054</v>
      </c>
      <c r="B724" s="1" t="s">
        <v>2127</v>
      </c>
      <c r="C724" s="1" t="s">
        <v>296</v>
      </c>
      <c r="D724" s="1" t="s">
        <v>3473</v>
      </c>
      <c r="E724" s="1" t="s">
        <v>1331</v>
      </c>
      <c r="F724" s="1" t="s">
        <v>6055</v>
      </c>
      <c r="G724" t="str">
        <f t="shared" si="77"/>
        <v>Valid</v>
      </c>
      <c r="H724" s="1" t="s">
        <v>6056</v>
      </c>
      <c r="I724" t="str" cm="1">
        <f t="array" ref="I724">IF(OR(TRIM(H724)="",ISNUMBER(SEARCH("#",H724)),AA724&lt;Config!$B$8,SUMPRODUCT(--ISNUMBER(SEARCH({"a";"b";"c";"d";"e";"f";"g";"h";"i";"j";"k";"l";"m";"n";"o";"p";"q";"r";"s";"t";"u";"v";"w";"x";"y";"z"},H724)))&gt;0),"Invalid","Valid")</f>
        <v>Valid</v>
      </c>
      <c r="J724" s="1" t="s">
        <v>6057</v>
      </c>
      <c r="K724" s="1" t="s">
        <v>516</v>
      </c>
      <c r="L724" s="1" t="s">
        <v>265</v>
      </c>
      <c r="M724" s="1" t="s">
        <v>343</v>
      </c>
      <c r="N724" s="1" t="s">
        <v>148</v>
      </c>
      <c r="O724" s="1" t="s">
        <v>180</v>
      </c>
      <c r="P724" t="s">
        <v>87</v>
      </c>
      <c r="Q724" s="1" t="s">
        <v>166</v>
      </c>
      <c r="R724" s="1" t="s">
        <v>559</v>
      </c>
      <c r="S724" s="1" t="s">
        <v>6058</v>
      </c>
      <c r="T724" s="1" t="s">
        <v>6059</v>
      </c>
      <c r="U724" s="1" t="s">
        <v>6060</v>
      </c>
      <c r="V724" s="1" t="s">
        <v>4339</v>
      </c>
      <c r="W724" s="1" t="s">
        <v>94</v>
      </c>
      <c r="X724" t="str">
        <f t="shared" si="78"/>
        <v>Complete</v>
      </c>
      <c r="Y724">
        <f>MAX(0,100-IF(G724="Invalid",Config!$B$5,0)-IF(I724="Invalid",Config!$B$6,0)-IF(X724="Incomplete",Config!$B$7,0)-IF(AF724="Yes",Config!$B$37,0))</f>
        <v>100</v>
      </c>
      <c r="Z724" s="1">
        <f>IF(OR(TRIM(B724)="",COUNTIF(Config!$B$15:$B$19,B724)&gt;0),1,0)+IF(OR(TRIM(C724)="",COUNTIF(Config!$B$15:$B$19,C724)&gt;0),1,0)+IF(OR(TRIM(F724)="",COUNTIF(Config!$B$15:$B$19,F724)&gt;0),1,0)+IF(OR(TRIM(H724)="",COUNTIF(Config!$B$15:$B$19,H724)&gt;0),1,0)+IF(OR(TRIM(E724)="",COUNTIF(Config!$B$15:$B$19,E724)&gt;0),1,0)+IF(OR(TRIM(K724)="",COUNTIF(Config!$B$15:$B$19,K724)&gt;0),1,0)+IF(OR(TRIM(P724)="",COUNTIF(Config!$B$15:$B$19,P724)&gt;0),1,0)+IF(OR(TRIM(R724)="",COUNTIF(Config!$B$15:$B$19,R724)&gt;0),1,0)</f>
        <v>0</v>
      </c>
      <c r="AA724" s="1" cm="1">
        <f t="array" ref="AA724">SUMPRODUCT(LEN(H724)-LEN(SUBSTITUTE(H724,{"0";"1";"2";"3";"4";"5";"6";"7";"8";"9"},"")))</f>
        <v>11</v>
      </c>
      <c r="AC724" t="str">
        <f t="shared" si="79"/>
        <v/>
      </c>
      <c r="AD724">
        <f t="shared" si="80"/>
        <v>1</v>
      </c>
      <c r="AE724">
        <f t="shared" si="81"/>
        <v>1</v>
      </c>
      <c r="AF724" t="str">
        <f t="shared" si="82"/>
        <v>No</v>
      </c>
      <c r="AG724">
        <f t="shared" ca="1" si="83"/>
        <v>361</v>
      </c>
      <c r="AH724" t="str">
        <f ca="1">IF(OR(V724="",AG724=""),"Yes",IF(AG724&gt;Config!$B$41,"Yes","No"))</f>
        <v>No</v>
      </c>
    </row>
    <row r="725" spans="1:34" x14ac:dyDescent="0.25">
      <c r="A725" s="1" t="s">
        <v>6061</v>
      </c>
      <c r="B725" s="1" t="s">
        <v>3863</v>
      </c>
      <c r="C725" s="1" t="s">
        <v>535</v>
      </c>
      <c r="D725" s="1" t="s">
        <v>6062</v>
      </c>
      <c r="E725" s="1" t="s">
        <v>34270</v>
      </c>
      <c r="F725" s="1" t="s">
        <v>6063</v>
      </c>
      <c r="G725" t="str">
        <f t="shared" si="77"/>
        <v>Valid</v>
      </c>
      <c r="H725" s="1" t="s">
        <v>6064</v>
      </c>
      <c r="I725" t="str" cm="1">
        <f t="array" ref="I725">IF(OR(TRIM(H725)="",ISNUMBER(SEARCH("#",H725)),AA725&lt;Config!$B$8,SUMPRODUCT(--ISNUMBER(SEARCH({"a";"b";"c";"d";"e";"f";"g";"h";"i";"j";"k";"l";"m";"n";"o";"p";"q";"r";"s";"t";"u";"v";"w";"x";"y";"z"},H725)))&gt;0),"Invalid","Valid")</f>
        <v>Valid</v>
      </c>
      <c r="J725" s="1" t="s">
        <v>6065</v>
      </c>
      <c r="K725" s="1" t="s">
        <v>625</v>
      </c>
      <c r="L725" s="1" t="s">
        <v>102</v>
      </c>
      <c r="M725" s="1" t="s">
        <v>33827</v>
      </c>
      <c r="N725" s="1" t="s">
        <v>31</v>
      </c>
      <c r="O725" s="1" t="s">
        <v>149</v>
      </c>
      <c r="P725" t="s">
        <v>53</v>
      </c>
      <c r="Q725" s="1" t="s">
        <v>55</v>
      </c>
      <c r="R725" s="1" t="s">
        <v>288</v>
      </c>
      <c r="S725" s="1" t="s">
        <v>6066</v>
      </c>
      <c r="T725" s="1" t="s">
        <v>6067</v>
      </c>
      <c r="U725" s="1" t="s">
        <v>1300</v>
      </c>
      <c r="V725" s="1" t="s">
        <v>6068</v>
      </c>
      <c r="W725" s="1" t="s">
        <v>94</v>
      </c>
      <c r="X725" t="str">
        <f t="shared" si="78"/>
        <v>Complete</v>
      </c>
      <c r="Y725">
        <f>MAX(0,100-IF(G725="Invalid",Config!$B$5,0)-IF(I725="Invalid",Config!$B$6,0)-IF(X725="Incomplete",Config!$B$7,0)-IF(AF725="Yes",Config!$B$37,0))</f>
        <v>75</v>
      </c>
      <c r="Z725" s="1">
        <f>IF(OR(TRIM(B725)="",COUNTIF(Config!$B$15:$B$19,B725)&gt;0),1,0)+IF(OR(TRIM(C725)="",COUNTIF(Config!$B$15:$B$19,C725)&gt;0),1,0)+IF(OR(TRIM(F725)="",COUNTIF(Config!$B$15:$B$19,F725)&gt;0),1,0)+IF(OR(TRIM(H725)="",COUNTIF(Config!$B$15:$B$19,H725)&gt;0),1,0)+IF(OR(TRIM(E725)="",COUNTIF(Config!$B$15:$B$19,E725)&gt;0),1,0)+IF(OR(TRIM(K725)="",COUNTIF(Config!$B$15:$B$19,K725)&gt;0),1,0)+IF(OR(TRIM(P725)="",COUNTIF(Config!$B$15:$B$19,P725)&gt;0),1,0)+IF(OR(TRIM(R725)="",COUNTIF(Config!$B$15:$B$19,R725)&gt;0),1,0)</f>
        <v>0</v>
      </c>
      <c r="AA725" s="1" cm="1">
        <f t="array" ref="AA725">SUMPRODUCT(LEN(H725)-LEN(SUBSTITUTE(H725,{"0";"1";"2";"3";"4";"5";"6";"7";"8";"9"},"")))</f>
        <v>12</v>
      </c>
      <c r="AC725" t="str">
        <f t="shared" si="79"/>
        <v>Potential Duplicate</v>
      </c>
      <c r="AD725">
        <f t="shared" si="80"/>
        <v>2</v>
      </c>
      <c r="AE725">
        <f t="shared" si="81"/>
        <v>1</v>
      </c>
      <c r="AF725" t="str">
        <f t="shared" si="82"/>
        <v>Yes</v>
      </c>
      <c r="AG725">
        <f t="shared" ca="1" si="83"/>
        <v>38</v>
      </c>
      <c r="AH725" t="str">
        <f ca="1">IF(OR(V725="",AG725=""),"Yes",IF(AG725&gt;Config!$B$41,"Yes","No"))</f>
        <v>No</v>
      </c>
    </row>
    <row r="726" spans="1:34" x14ac:dyDescent="0.25">
      <c r="A726" s="1" t="s">
        <v>6069</v>
      </c>
      <c r="B726" s="1" t="s">
        <v>1085</v>
      </c>
      <c r="C726" s="1" t="s">
        <v>97</v>
      </c>
      <c r="D726" s="1" t="s">
        <v>6070</v>
      </c>
      <c r="E726" s="1" t="s">
        <v>33907</v>
      </c>
      <c r="F726" s="1" t="s">
        <v>6071</v>
      </c>
      <c r="G726" t="str">
        <f t="shared" si="77"/>
        <v>Valid</v>
      </c>
      <c r="H726" s="1" t="s">
        <v>6072</v>
      </c>
      <c r="I726" t="str" cm="1">
        <f t="array" ref="I726">IF(OR(TRIM(H726)="",ISNUMBER(SEARCH("#",H726)),AA726&lt;Config!$B$8,SUMPRODUCT(--ISNUMBER(SEARCH({"a";"b";"c";"d";"e";"f";"g";"h";"i";"j";"k";"l";"m";"n";"o";"p";"q";"r";"s";"t";"u";"v";"w";"x";"y";"z"},H726)))&gt;0),"Invalid","Valid")</f>
        <v>Valid</v>
      </c>
      <c r="J726" s="1" t="s">
        <v>6073</v>
      </c>
      <c r="K726" s="1" t="s">
        <v>133</v>
      </c>
      <c r="L726" s="1" t="s">
        <v>84</v>
      </c>
      <c r="M726" s="1" t="s">
        <v>462</v>
      </c>
      <c r="N726" s="1" t="s">
        <v>224</v>
      </c>
      <c r="O726" s="1" t="s">
        <v>266</v>
      </c>
      <c r="P726" t="s">
        <v>87</v>
      </c>
      <c r="Q726" s="1" t="s">
        <v>88</v>
      </c>
      <c r="R726" s="1" t="s">
        <v>379</v>
      </c>
      <c r="S726" s="1" t="s">
        <v>6074</v>
      </c>
      <c r="T726" s="1" t="s">
        <v>6075</v>
      </c>
      <c r="U726" s="1" t="s">
        <v>5585</v>
      </c>
      <c r="V726" s="1" t="s">
        <v>6076</v>
      </c>
      <c r="W726" s="1" t="s">
        <v>384</v>
      </c>
      <c r="X726" t="str">
        <f t="shared" si="78"/>
        <v>Complete</v>
      </c>
      <c r="Y726">
        <f>MAX(0,100-IF(G726="Invalid",Config!$B$5,0)-IF(I726="Invalid",Config!$B$6,0)-IF(X726="Incomplete",Config!$B$7,0)-IF(AF726="Yes",Config!$B$37,0))</f>
        <v>100</v>
      </c>
      <c r="Z726" s="1">
        <f>IF(OR(TRIM(B726)="",COUNTIF(Config!$B$15:$B$19,B726)&gt;0),1,0)+IF(OR(TRIM(C726)="",COUNTIF(Config!$B$15:$B$19,C726)&gt;0),1,0)+IF(OR(TRIM(F726)="",COUNTIF(Config!$B$15:$B$19,F726)&gt;0),1,0)+IF(OR(TRIM(H726)="",COUNTIF(Config!$B$15:$B$19,H726)&gt;0),1,0)+IF(OR(TRIM(E726)="",COUNTIF(Config!$B$15:$B$19,E726)&gt;0),1,0)+IF(OR(TRIM(K726)="",COUNTIF(Config!$B$15:$B$19,K726)&gt;0),1,0)+IF(OR(TRIM(P726)="",COUNTIF(Config!$B$15:$B$19,P726)&gt;0),1,0)+IF(OR(TRIM(R726)="",COUNTIF(Config!$B$15:$B$19,R726)&gt;0),1,0)</f>
        <v>0</v>
      </c>
      <c r="AA726" s="1" cm="1">
        <f t="array" ref="AA726">SUMPRODUCT(LEN(H726)-LEN(SUBSTITUTE(H726,{"0";"1";"2";"3";"4";"5";"6";"7";"8";"9"},"")))</f>
        <v>11</v>
      </c>
      <c r="AC726" t="str">
        <f t="shared" si="79"/>
        <v/>
      </c>
      <c r="AD726">
        <f t="shared" si="80"/>
        <v>1</v>
      </c>
      <c r="AE726">
        <f t="shared" si="81"/>
        <v>1</v>
      </c>
      <c r="AF726" t="str">
        <f t="shared" si="82"/>
        <v>No</v>
      </c>
      <c r="AG726" t="str">
        <f t="shared" ca="1" si="83"/>
        <v/>
      </c>
      <c r="AH726" t="str">
        <f ca="1">IF(OR(V726="",AG726=""),"Yes",IF(AG726&gt;Config!$B$41,"Yes","No"))</f>
        <v>Yes</v>
      </c>
    </row>
    <row r="727" spans="1:34" x14ac:dyDescent="0.25">
      <c r="A727" s="1" t="s">
        <v>6077</v>
      </c>
      <c r="B727" s="1" t="s">
        <v>1399</v>
      </c>
      <c r="C727" s="1" t="s">
        <v>33938</v>
      </c>
      <c r="D727" s="1" t="s">
        <v>34271</v>
      </c>
      <c r="E727" s="1" t="s">
        <v>191</v>
      </c>
      <c r="F727" s="1" t="s">
        <v>6078</v>
      </c>
      <c r="G727" t="str">
        <f t="shared" si="77"/>
        <v>Valid</v>
      </c>
      <c r="H727" s="1" t="s">
        <v>6079</v>
      </c>
      <c r="I727" t="str" cm="1">
        <f t="array" ref="I727">IF(OR(TRIM(H727)="",ISNUMBER(SEARCH("#",H727)),AA727&lt;Config!$B$8,SUMPRODUCT(--ISNUMBER(SEARCH({"a";"b";"c";"d";"e";"f";"g";"h";"i";"j";"k";"l";"m";"n";"o";"p";"q";"r";"s";"t";"u";"v";"w";"x";"y";"z"},H727)))&gt;0),"Invalid","Valid")</f>
        <v>Valid</v>
      </c>
      <c r="J727" s="1" t="s">
        <v>6080</v>
      </c>
      <c r="K727" s="1" t="s">
        <v>117</v>
      </c>
      <c r="L727" s="1" t="s">
        <v>450</v>
      </c>
      <c r="M727" s="1" t="s">
        <v>251</v>
      </c>
      <c r="N727" s="1" t="s">
        <v>713</v>
      </c>
      <c r="O727" s="1" t="s">
        <v>180</v>
      </c>
      <c r="P727" t="s">
        <v>87</v>
      </c>
      <c r="Q727" s="1" t="s">
        <v>166</v>
      </c>
      <c r="R727" s="1" t="s">
        <v>136</v>
      </c>
      <c r="S727" s="1" t="s">
        <v>6081</v>
      </c>
      <c r="T727" s="1" t="s">
        <v>6082</v>
      </c>
      <c r="U727" s="1" t="s">
        <v>6083</v>
      </c>
      <c r="V727" s="1" t="s">
        <v>1692</v>
      </c>
      <c r="W727" s="1" t="s">
        <v>141</v>
      </c>
      <c r="X727" t="str">
        <f t="shared" si="78"/>
        <v>Complete</v>
      </c>
      <c r="Y727">
        <f>MAX(0,100-IF(G727="Invalid",Config!$B$5,0)-IF(I727="Invalid",Config!$B$6,0)-IF(X727="Incomplete",Config!$B$7,0)-IF(AF727="Yes",Config!$B$37,0))</f>
        <v>100</v>
      </c>
      <c r="Z727" s="1">
        <f>IF(OR(TRIM(B727)="",COUNTIF(Config!$B$15:$B$19,B727)&gt;0),1,0)+IF(OR(TRIM(C727)="",COUNTIF(Config!$B$15:$B$19,C727)&gt;0),1,0)+IF(OR(TRIM(F727)="",COUNTIF(Config!$B$15:$B$19,F727)&gt;0),1,0)+IF(OR(TRIM(H727)="",COUNTIF(Config!$B$15:$B$19,H727)&gt;0),1,0)+IF(OR(TRIM(E727)="",COUNTIF(Config!$B$15:$B$19,E727)&gt;0),1,0)+IF(OR(TRIM(K727)="",COUNTIF(Config!$B$15:$B$19,K727)&gt;0),1,0)+IF(OR(TRIM(P727)="",COUNTIF(Config!$B$15:$B$19,P727)&gt;0),1,0)+IF(OR(TRIM(R727)="",COUNTIF(Config!$B$15:$B$19,R727)&gt;0),1,0)</f>
        <v>0</v>
      </c>
      <c r="AA727" s="1" cm="1">
        <f t="array" ref="AA727">SUMPRODUCT(LEN(H727)-LEN(SUBSTITUTE(H727,{"0";"1";"2";"3";"4";"5";"6";"7";"8";"9"},"")))</f>
        <v>10</v>
      </c>
      <c r="AC727" t="str">
        <f t="shared" si="79"/>
        <v/>
      </c>
      <c r="AD727">
        <f t="shared" si="80"/>
        <v>1</v>
      </c>
      <c r="AE727">
        <f t="shared" si="81"/>
        <v>1</v>
      </c>
      <c r="AF727" t="str">
        <f t="shared" si="82"/>
        <v>No</v>
      </c>
      <c r="AG727">
        <f t="shared" ca="1" si="83"/>
        <v>412</v>
      </c>
      <c r="AH727" t="str">
        <f ca="1">IF(OR(V727="",AG727=""),"Yes",IF(AG727&gt;Config!$B$41,"Yes","No"))</f>
        <v>Yes</v>
      </c>
    </row>
    <row r="728" spans="1:34" x14ac:dyDescent="0.25">
      <c r="A728" s="1" t="s">
        <v>6084</v>
      </c>
      <c r="B728" s="1" t="s">
        <v>172</v>
      </c>
      <c r="C728" s="1" t="s">
        <v>337</v>
      </c>
      <c r="D728" s="1" t="s">
        <v>6085</v>
      </c>
      <c r="E728" s="1" t="s">
        <v>34272</v>
      </c>
      <c r="F728" s="1" t="s">
        <v>6086</v>
      </c>
      <c r="G728" t="str">
        <f t="shared" si="77"/>
        <v>Valid</v>
      </c>
      <c r="H728" s="1" t="s">
        <v>6087</v>
      </c>
      <c r="I728" t="str" cm="1">
        <f t="array" ref="I728">IF(OR(TRIM(H728)="",ISNUMBER(SEARCH("#",H728)),AA728&lt;Config!$B$8,SUMPRODUCT(--ISNUMBER(SEARCH({"a";"b";"c";"d";"e";"f";"g";"h";"i";"j";"k";"l";"m";"n";"o";"p";"q";"r";"s";"t";"u";"v";"w";"x";"y";"z"},H728)))&gt;0),"Invalid","Valid")</f>
        <v>Valid</v>
      </c>
      <c r="J728" s="1" t="s">
        <v>6088</v>
      </c>
      <c r="K728" s="1" t="s">
        <v>210</v>
      </c>
      <c r="L728" s="1" t="s">
        <v>450</v>
      </c>
      <c r="M728" s="1" t="s">
        <v>135</v>
      </c>
      <c r="N728" s="1" t="s">
        <v>31</v>
      </c>
      <c r="O728" s="1" t="s">
        <v>180</v>
      </c>
      <c r="P728" t="s">
        <v>104</v>
      </c>
      <c r="Q728" s="1" t="s">
        <v>302</v>
      </c>
      <c r="R728" s="1" t="s">
        <v>833</v>
      </c>
      <c r="S728" s="1" t="s">
        <v>1360</v>
      </c>
      <c r="T728" s="1" t="s">
        <v>6089</v>
      </c>
      <c r="U728" s="1" t="s">
        <v>6090</v>
      </c>
      <c r="V728" s="1" t="s">
        <v>6091</v>
      </c>
      <c r="W728" s="1" t="s">
        <v>384</v>
      </c>
      <c r="X728" t="str">
        <f t="shared" si="78"/>
        <v>Complete</v>
      </c>
      <c r="Y728">
        <f>MAX(0,100-IF(G728="Invalid",Config!$B$5,0)-IF(I728="Invalid",Config!$B$6,0)-IF(X728="Incomplete",Config!$B$7,0)-IF(AF728="Yes",Config!$B$37,0))</f>
        <v>100</v>
      </c>
      <c r="Z728" s="1">
        <f>IF(OR(TRIM(B728)="",COUNTIF(Config!$B$15:$B$19,B728)&gt;0),1,0)+IF(OR(TRIM(C728)="",COUNTIF(Config!$B$15:$B$19,C728)&gt;0),1,0)+IF(OR(TRIM(F728)="",COUNTIF(Config!$B$15:$B$19,F728)&gt;0),1,0)+IF(OR(TRIM(H728)="",COUNTIF(Config!$B$15:$B$19,H728)&gt;0),1,0)+IF(OR(TRIM(E728)="",COUNTIF(Config!$B$15:$B$19,E728)&gt;0),1,0)+IF(OR(TRIM(K728)="",COUNTIF(Config!$B$15:$B$19,K728)&gt;0),1,0)+IF(OR(TRIM(P728)="",COUNTIF(Config!$B$15:$B$19,P728)&gt;0),1,0)+IF(OR(TRIM(R728)="",COUNTIF(Config!$B$15:$B$19,R728)&gt;0),1,0)</f>
        <v>0</v>
      </c>
      <c r="AA728" s="1" cm="1">
        <f t="array" ref="AA728">SUMPRODUCT(LEN(H728)-LEN(SUBSTITUTE(H728,{"0";"1";"2";"3";"4";"5";"6";"7";"8";"9"},"")))</f>
        <v>11</v>
      </c>
      <c r="AC728" t="str">
        <f t="shared" si="79"/>
        <v/>
      </c>
      <c r="AD728">
        <f t="shared" si="80"/>
        <v>1</v>
      </c>
      <c r="AE728">
        <f t="shared" si="81"/>
        <v>1</v>
      </c>
      <c r="AF728" t="str">
        <f t="shared" si="82"/>
        <v>No</v>
      </c>
      <c r="AG728">
        <f t="shared" ca="1" si="83"/>
        <v>444</v>
      </c>
      <c r="AH728" t="str">
        <f ca="1">IF(OR(V728="",AG728=""),"Yes",IF(AG728&gt;Config!$B$41,"Yes","No"))</f>
        <v>Yes</v>
      </c>
    </row>
    <row r="729" spans="1:34" x14ac:dyDescent="0.25">
      <c r="A729" s="1" t="s">
        <v>6092</v>
      </c>
      <c r="B729" s="1" t="s">
        <v>1015</v>
      </c>
      <c r="C729" s="1" t="s">
        <v>620</v>
      </c>
      <c r="D729" s="1" t="s">
        <v>6093</v>
      </c>
      <c r="E729" s="1" t="s">
        <v>33824</v>
      </c>
      <c r="F729" s="1" t="s">
        <v>6094</v>
      </c>
      <c r="G729" t="str">
        <f t="shared" si="77"/>
        <v>Valid</v>
      </c>
      <c r="H729" s="1" t="s">
        <v>6095</v>
      </c>
      <c r="I729" t="str" cm="1">
        <f t="array" ref="I729">IF(OR(TRIM(H729)="",ISNUMBER(SEARCH("#",H729)),AA729&lt;Config!$B$8,SUMPRODUCT(--ISNUMBER(SEARCH({"a";"b";"c";"d";"e";"f";"g";"h";"i";"j";"k";"l";"m";"n";"o";"p";"q";"r";"s";"t";"u";"v";"w";"x";"y";"z"},H729)))&gt;0),"Invalid","Valid")</f>
        <v>Valid</v>
      </c>
      <c r="J729" s="1" t="s">
        <v>6096</v>
      </c>
      <c r="K729" s="1" t="s">
        <v>28</v>
      </c>
      <c r="L729" s="1" t="s">
        <v>102</v>
      </c>
      <c r="M729" s="1" t="s">
        <v>30</v>
      </c>
      <c r="N729" s="1" t="s">
        <v>224</v>
      </c>
      <c r="O729" s="1" t="s">
        <v>180</v>
      </c>
      <c r="P729" t="s">
        <v>236</v>
      </c>
      <c r="Q729" s="1" t="s">
        <v>253</v>
      </c>
      <c r="R729" s="1" t="s">
        <v>961</v>
      </c>
      <c r="S729" s="1" t="s">
        <v>6097</v>
      </c>
      <c r="T729" s="1" t="s">
        <v>6098</v>
      </c>
      <c r="U729" s="1" t="s">
        <v>3142</v>
      </c>
      <c r="V729" s="1" t="s">
        <v>140</v>
      </c>
      <c r="W729" s="1" t="s">
        <v>60</v>
      </c>
      <c r="X729" t="str">
        <f t="shared" si="78"/>
        <v>Complete</v>
      </c>
      <c r="Y729">
        <f>MAX(0,100-IF(G729="Invalid",Config!$B$5,0)-IF(I729="Invalid",Config!$B$6,0)-IF(X729="Incomplete",Config!$B$7,0)-IF(AF729="Yes",Config!$B$37,0))</f>
        <v>75</v>
      </c>
      <c r="Z729" s="1">
        <f>IF(OR(TRIM(B729)="",COUNTIF(Config!$B$15:$B$19,B729)&gt;0),1,0)+IF(OR(TRIM(C729)="",COUNTIF(Config!$B$15:$B$19,C729)&gt;0),1,0)+IF(OR(TRIM(F729)="",COUNTIF(Config!$B$15:$B$19,F729)&gt;0),1,0)+IF(OR(TRIM(H729)="",COUNTIF(Config!$B$15:$B$19,H729)&gt;0),1,0)+IF(OR(TRIM(E729)="",COUNTIF(Config!$B$15:$B$19,E729)&gt;0),1,0)+IF(OR(TRIM(K729)="",COUNTIF(Config!$B$15:$B$19,K729)&gt;0),1,0)+IF(OR(TRIM(P729)="",COUNTIF(Config!$B$15:$B$19,P729)&gt;0),1,0)+IF(OR(TRIM(R729)="",COUNTIF(Config!$B$15:$B$19,R729)&gt;0),1,0)</f>
        <v>0</v>
      </c>
      <c r="AA729" s="1" cm="1">
        <f t="array" ref="AA729">SUMPRODUCT(LEN(H729)-LEN(SUBSTITUTE(H729,{"0";"1";"2";"3";"4";"5";"6";"7";"8";"9"},"")))</f>
        <v>12</v>
      </c>
      <c r="AC729" t="str">
        <f t="shared" si="79"/>
        <v>Potential Duplicate</v>
      </c>
      <c r="AD729">
        <f t="shared" si="80"/>
        <v>2</v>
      </c>
      <c r="AE729">
        <f t="shared" si="81"/>
        <v>1</v>
      </c>
      <c r="AF729" t="str">
        <f t="shared" si="82"/>
        <v>Yes</v>
      </c>
      <c r="AG729">
        <f t="shared" ca="1" si="83"/>
        <v>37</v>
      </c>
      <c r="AH729" t="str">
        <f ca="1">IF(OR(V729="",AG729=""),"Yes",IF(AG729&gt;Config!$B$41,"Yes","No"))</f>
        <v>No</v>
      </c>
    </row>
    <row r="730" spans="1:34" x14ac:dyDescent="0.25">
      <c r="A730" s="1" t="s">
        <v>6099</v>
      </c>
      <c r="B730" s="1" t="s">
        <v>1283</v>
      </c>
      <c r="C730" s="1" t="s">
        <v>659</v>
      </c>
      <c r="D730" s="1" t="s">
        <v>6100</v>
      </c>
      <c r="E730" s="1" t="s">
        <v>33866</v>
      </c>
      <c r="F730" s="1" t="s">
        <v>6101</v>
      </c>
      <c r="G730" t="str">
        <f t="shared" si="77"/>
        <v>Valid</v>
      </c>
      <c r="H730" s="1" t="s">
        <v>6102</v>
      </c>
      <c r="I730" t="str" cm="1">
        <f t="array" ref="I730">IF(OR(TRIM(H730)="",ISNUMBER(SEARCH("#",H730)),AA730&lt;Config!$B$8,SUMPRODUCT(--ISNUMBER(SEARCH({"a";"b";"c";"d";"e";"f";"g";"h";"i";"j";"k";"l";"m";"n";"o";"p";"q";"r";"s";"t";"u";"v";"w";"x";"y";"z"},H730)))&gt;0),"Invalid","Valid")</f>
        <v>Valid</v>
      </c>
      <c r="J730" s="1" t="s">
        <v>6103</v>
      </c>
      <c r="K730" s="1" t="s">
        <v>369</v>
      </c>
      <c r="L730" s="1" t="s">
        <v>29</v>
      </c>
      <c r="M730" s="1" t="s">
        <v>33827</v>
      </c>
      <c r="N730" s="1" t="s">
        <v>148</v>
      </c>
      <c r="O730" s="1" t="s">
        <v>149</v>
      </c>
      <c r="P730" t="s">
        <v>87</v>
      </c>
      <c r="Q730" s="1" t="s">
        <v>438</v>
      </c>
      <c r="R730" s="1" t="s">
        <v>559</v>
      </c>
      <c r="S730" s="1" t="s">
        <v>6074</v>
      </c>
      <c r="T730" s="1" t="s">
        <v>6104</v>
      </c>
      <c r="U730" s="1" t="s">
        <v>1589</v>
      </c>
      <c r="V730" s="1" t="s">
        <v>1347</v>
      </c>
      <c r="W730" s="1" t="s">
        <v>40</v>
      </c>
      <c r="X730" t="str">
        <f t="shared" si="78"/>
        <v>Complete</v>
      </c>
      <c r="Y730">
        <f>MAX(0,100-IF(G730="Invalid",Config!$B$5,0)-IF(I730="Invalid",Config!$B$6,0)-IF(X730="Incomplete",Config!$B$7,0)-IF(AF730="Yes",Config!$B$37,0))</f>
        <v>100</v>
      </c>
      <c r="Z730" s="1">
        <f>IF(OR(TRIM(B730)="",COUNTIF(Config!$B$15:$B$19,B730)&gt;0),1,0)+IF(OR(TRIM(C730)="",COUNTIF(Config!$B$15:$B$19,C730)&gt;0),1,0)+IF(OR(TRIM(F730)="",COUNTIF(Config!$B$15:$B$19,F730)&gt;0),1,0)+IF(OR(TRIM(H730)="",COUNTIF(Config!$B$15:$B$19,H730)&gt;0),1,0)+IF(OR(TRIM(E730)="",COUNTIF(Config!$B$15:$B$19,E730)&gt;0),1,0)+IF(OR(TRIM(K730)="",COUNTIF(Config!$B$15:$B$19,K730)&gt;0),1,0)+IF(OR(TRIM(P730)="",COUNTIF(Config!$B$15:$B$19,P730)&gt;0),1,0)+IF(OR(TRIM(R730)="",COUNTIF(Config!$B$15:$B$19,R730)&gt;0),1,0)</f>
        <v>0</v>
      </c>
      <c r="AA730" s="1" cm="1">
        <f t="array" ref="AA730">SUMPRODUCT(LEN(H730)-LEN(SUBSTITUTE(H730,{"0";"1";"2";"3";"4";"5";"6";"7";"8";"9"},"")))</f>
        <v>11</v>
      </c>
      <c r="AC730" t="str">
        <f t="shared" si="79"/>
        <v/>
      </c>
      <c r="AD730">
        <f t="shared" si="80"/>
        <v>1</v>
      </c>
      <c r="AE730">
        <f t="shared" si="81"/>
        <v>1</v>
      </c>
      <c r="AF730" t="str">
        <f t="shared" si="82"/>
        <v>No</v>
      </c>
      <c r="AG730">
        <f t="shared" ca="1" si="83"/>
        <v>37</v>
      </c>
      <c r="AH730" t="str">
        <f ca="1">IF(OR(V730="",AG730=""),"Yes",IF(AG730&gt;Config!$B$41,"Yes","No"))</f>
        <v>No</v>
      </c>
    </row>
    <row r="731" spans="1:34" x14ac:dyDescent="0.25">
      <c r="A731" s="1" t="s">
        <v>6105</v>
      </c>
      <c r="B731" s="1" t="s">
        <v>219</v>
      </c>
      <c r="C731" s="1" t="s">
        <v>432</v>
      </c>
      <c r="D731" s="1" t="s">
        <v>3144</v>
      </c>
      <c r="E731" s="1" t="s">
        <v>34273</v>
      </c>
      <c r="F731" s="1" t="s">
        <v>6106</v>
      </c>
      <c r="G731" t="str">
        <f t="shared" si="77"/>
        <v>Valid</v>
      </c>
      <c r="H731" s="1" t="s">
        <v>6107</v>
      </c>
      <c r="I731" t="str" cm="1">
        <f t="array" ref="I731">IF(OR(TRIM(H731)="",ISNUMBER(SEARCH("#",H731)),AA731&lt;Config!$B$8,SUMPRODUCT(--ISNUMBER(SEARCH({"a";"b";"c";"d";"e";"f";"g";"h";"i";"j";"k";"l";"m";"n";"o";"p";"q";"r";"s";"t";"u";"v";"w";"x";"y";"z"},H731)))&gt;0),"Invalid","Valid")</f>
        <v>Valid</v>
      </c>
      <c r="J731" s="1" t="s">
        <v>6108</v>
      </c>
      <c r="K731" s="1" t="s">
        <v>378</v>
      </c>
      <c r="L731" s="1" t="s">
        <v>164</v>
      </c>
      <c r="M731" s="1" t="s">
        <v>235</v>
      </c>
      <c r="N731" s="1" t="s">
        <v>33819</v>
      </c>
      <c r="O731" s="1" t="s">
        <v>69</v>
      </c>
      <c r="P731" t="s">
        <v>344</v>
      </c>
      <c r="Q731" s="1" t="s">
        <v>1199</v>
      </c>
      <c r="R731" s="1" t="s">
        <v>1141</v>
      </c>
      <c r="S731" s="1" t="s">
        <v>6109</v>
      </c>
      <c r="T731" s="1" t="s">
        <v>6110</v>
      </c>
      <c r="U731" s="1" t="s">
        <v>837</v>
      </c>
      <c r="V731" s="1" t="s">
        <v>1145</v>
      </c>
      <c r="W731" s="1" t="s">
        <v>141</v>
      </c>
      <c r="X731" t="str">
        <f t="shared" si="78"/>
        <v>Complete</v>
      </c>
      <c r="Y731">
        <f>MAX(0,100-IF(G731="Invalid",Config!$B$5,0)-IF(I731="Invalid",Config!$B$6,0)-IF(X731="Incomplete",Config!$B$7,0)-IF(AF731="Yes",Config!$B$37,0))</f>
        <v>100</v>
      </c>
      <c r="Z731" s="1">
        <f>IF(OR(TRIM(B731)="",COUNTIF(Config!$B$15:$B$19,B731)&gt;0),1,0)+IF(OR(TRIM(C731)="",COUNTIF(Config!$B$15:$B$19,C731)&gt;0),1,0)+IF(OR(TRIM(F731)="",COUNTIF(Config!$B$15:$B$19,F731)&gt;0),1,0)+IF(OR(TRIM(H731)="",COUNTIF(Config!$B$15:$B$19,H731)&gt;0),1,0)+IF(OR(TRIM(E731)="",COUNTIF(Config!$B$15:$B$19,E731)&gt;0),1,0)+IF(OR(TRIM(K731)="",COUNTIF(Config!$B$15:$B$19,K731)&gt;0),1,0)+IF(OR(TRIM(P731)="",COUNTIF(Config!$B$15:$B$19,P731)&gt;0),1,0)+IF(OR(TRIM(R731)="",COUNTIF(Config!$B$15:$B$19,R731)&gt;0),1,0)</f>
        <v>0</v>
      </c>
      <c r="AA731" s="1" cm="1">
        <f t="array" ref="AA731">SUMPRODUCT(LEN(H731)-LEN(SUBSTITUTE(H731,{"0";"1";"2";"3";"4";"5";"6";"7";"8";"9"},"")))</f>
        <v>11</v>
      </c>
      <c r="AC731" t="str">
        <f t="shared" si="79"/>
        <v/>
      </c>
      <c r="AD731">
        <f t="shared" si="80"/>
        <v>1</v>
      </c>
      <c r="AE731">
        <f t="shared" si="81"/>
        <v>1</v>
      </c>
      <c r="AF731" t="str">
        <f t="shared" si="82"/>
        <v>No</v>
      </c>
      <c r="AG731">
        <f t="shared" ca="1" si="83"/>
        <v>37</v>
      </c>
      <c r="AH731" t="str">
        <f ca="1">IF(OR(V731="",AG731=""),"Yes",IF(AG731&gt;Config!$B$41,"Yes","No"))</f>
        <v>No</v>
      </c>
    </row>
    <row r="732" spans="1:34" x14ac:dyDescent="0.25">
      <c r="A732" s="1" t="s">
        <v>6111</v>
      </c>
      <c r="B732" s="1" t="s">
        <v>1339</v>
      </c>
      <c r="C732" s="1" t="s">
        <v>899</v>
      </c>
      <c r="D732" s="1" t="s">
        <v>6112</v>
      </c>
      <c r="E732" s="1" t="s">
        <v>34274</v>
      </c>
      <c r="F732" s="1" t="s">
        <v>6113</v>
      </c>
      <c r="G732" t="str">
        <f t="shared" si="77"/>
        <v>Valid</v>
      </c>
      <c r="H732" s="1" t="s">
        <v>6114</v>
      </c>
      <c r="I732" t="str" cm="1">
        <f t="array" ref="I732">IF(OR(TRIM(H732)="",ISNUMBER(SEARCH("#",H732)),AA732&lt;Config!$B$8,SUMPRODUCT(--ISNUMBER(SEARCH({"a";"b";"c";"d";"e";"f";"g";"h";"i";"j";"k";"l";"m";"n";"o";"p";"q";"r";"s";"t";"u";"v";"w";"x";"y";"z"},H732)))&gt;0),"Invalid","Valid")</f>
        <v>Valid</v>
      </c>
      <c r="J732" s="1" t="s">
        <v>6115</v>
      </c>
      <c r="K732" s="1" t="s">
        <v>504</v>
      </c>
      <c r="L732" s="1" t="s">
        <v>134</v>
      </c>
      <c r="M732" s="1" t="s">
        <v>33827</v>
      </c>
      <c r="N732" s="1" t="s">
        <v>148</v>
      </c>
      <c r="O732" s="1" t="s">
        <v>149</v>
      </c>
      <c r="P732" t="s">
        <v>314</v>
      </c>
      <c r="Q732" s="1" t="s">
        <v>663</v>
      </c>
      <c r="R732" s="1" t="s">
        <v>315</v>
      </c>
      <c r="S732" s="1" t="s">
        <v>6116</v>
      </c>
      <c r="T732" s="1" t="s">
        <v>6117</v>
      </c>
      <c r="U732" s="1" t="s">
        <v>2555</v>
      </c>
      <c r="V732" s="1" t="s">
        <v>6118</v>
      </c>
      <c r="W732" s="1" t="s">
        <v>40</v>
      </c>
      <c r="X732" t="str">
        <f t="shared" si="78"/>
        <v>Complete</v>
      </c>
      <c r="Y732">
        <f>MAX(0,100-IF(G732="Invalid",Config!$B$5,0)-IF(I732="Invalid",Config!$B$6,0)-IF(X732="Incomplete",Config!$B$7,0)-IF(AF732="Yes",Config!$B$37,0))</f>
        <v>100</v>
      </c>
      <c r="Z732" s="1">
        <f>IF(OR(TRIM(B732)="",COUNTIF(Config!$B$15:$B$19,B732)&gt;0),1,0)+IF(OR(TRIM(C732)="",COUNTIF(Config!$B$15:$B$19,C732)&gt;0),1,0)+IF(OR(TRIM(F732)="",COUNTIF(Config!$B$15:$B$19,F732)&gt;0),1,0)+IF(OR(TRIM(H732)="",COUNTIF(Config!$B$15:$B$19,H732)&gt;0),1,0)+IF(OR(TRIM(E732)="",COUNTIF(Config!$B$15:$B$19,E732)&gt;0),1,0)+IF(OR(TRIM(K732)="",COUNTIF(Config!$B$15:$B$19,K732)&gt;0),1,0)+IF(OR(TRIM(P732)="",COUNTIF(Config!$B$15:$B$19,P732)&gt;0),1,0)+IF(OR(TRIM(R732)="",COUNTIF(Config!$B$15:$B$19,R732)&gt;0),1,0)</f>
        <v>0</v>
      </c>
      <c r="AA732" s="1" cm="1">
        <f t="array" ref="AA732">SUMPRODUCT(LEN(H732)-LEN(SUBSTITUTE(H732,{"0";"1";"2";"3";"4";"5";"6";"7";"8";"9"},"")))</f>
        <v>12</v>
      </c>
      <c r="AC732" t="str">
        <f t="shared" si="79"/>
        <v/>
      </c>
      <c r="AD732">
        <f t="shared" si="80"/>
        <v>1</v>
      </c>
      <c r="AE732">
        <f t="shared" si="81"/>
        <v>1</v>
      </c>
      <c r="AF732" t="str">
        <f t="shared" si="82"/>
        <v>No</v>
      </c>
      <c r="AG732">
        <f t="shared" ca="1" si="83"/>
        <v>406</v>
      </c>
      <c r="AH732" t="str">
        <f ca="1">IF(OR(V732="",AG732=""),"Yes",IF(AG732&gt;Config!$B$41,"Yes","No"))</f>
        <v>Yes</v>
      </c>
    </row>
    <row r="733" spans="1:34" x14ac:dyDescent="0.25">
      <c r="A733" s="1" t="s">
        <v>6119</v>
      </c>
      <c r="B733" s="1" t="s">
        <v>188</v>
      </c>
      <c r="C733" s="1" t="s">
        <v>535</v>
      </c>
      <c r="D733" s="1" t="s">
        <v>6120</v>
      </c>
      <c r="E733" s="1" t="s">
        <v>191</v>
      </c>
      <c r="F733" s="1" t="s">
        <v>6121</v>
      </c>
      <c r="G733" t="str">
        <f t="shared" si="77"/>
        <v>Valid</v>
      </c>
      <c r="H733" s="1" t="s">
        <v>6122</v>
      </c>
      <c r="I733" t="str" cm="1">
        <f t="array" ref="I733">IF(OR(TRIM(H733)="",ISNUMBER(SEARCH("#",H733)),AA733&lt;Config!$B$8,SUMPRODUCT(--ISNUMBER(SEARCH({"a";"b";"c";"d";"e";"f";"g";"h";"i";"j";"k";"l";"m";"n";"o";"p";"q";"r";"s";"t";"u";"v";"w";"x";"y";"z"},H733)))&gt;0),"Invalid","Valid")</f>
        <v>Valid</v>
      </c>
      <c r="J733" s="1" t="s">
        <v>6123</v>
      </c>
      <c r="K733" s="1" t="s">
        <v>516</v>
      </c>
      <c r="L733" s="1" t="s">
        <v>29</v>
      </c>
      <c r="M733" s="1" t="s">
        <v>235</v>
      </c>
      <c r="N733" s="1" t="s">
        <v>358</v>
      </c>
      <c r="O733" s="1" t="s">
        <v>69</v>
      </c>
      <c r="P733" t="s">
        <v>236</v>
      </c>
      <c r="Q733" s="1" t="s">
        <v>254</v>
      </c>
      <c r="R733" s="1" t="s">
        <v>237</v>
      </c>
      <c r="S733" s="1" t="s">
        <v>6124</v>
      </c>
      <c r="T733" s="1" t="s">
        <v>6125</v>
      </c>
      <c r="U733" s="1" t="s">
        <v>3187</v>
      </c>
      <c r="V733" s="1" t="s">
        <v>4119</v>
      </c>
      <c r="W733" s="1" t="s">
        <v>75</v>
      </c>
      <c r="X733" t="str">
        <f t="shared" si="78"/>
        <v>Complete</v>
      </c>
      <c r="Y733">
        <f>MAX(0,100-IF(G733="Invalid",Config!$B$5,0)-IF(I733="Invalid",Config!$B$6,0)-IF(X733="Incomplete",Config!$B$7,0)-IF(AF733="Yes",Config!$B$37,0))</f>
        <v>100</v>
      </c>
      <c r="Z733" s="1">
        <f>IF(OR(TRIM(B733)="",COUNTIF(Config!$B$15:$B$19,B733)&gt;0),1,0)+IF(OR(TRIM(C733)="",COUNTIF(Config!$B$15:$B$19,C733)&gt;0),1,0)+IF(OR(TRIM(F733)="",COUNTIF(Config!$B$15:$B$19,F733)&gt;0),1,0)+IF(OR(TRIM(H733)="",COUNTIF(Config!$B$15:$B$19,H733)&gt;0),1,0)+IF(OR(TRIM(E733)="",COUNTIF(Config!$B$15:$B$19,E733)&gt;0),1,0)+IF(OR(TRIM(K733)="",COUNTIF(Config!$B$15:$B$19,K733)&gt;0),1,0)+IF(OR(TRIM(P733)="",COUNTIF(Config!$B$15:$B$19,P733)&gt;0),1,0)+IF(OR(TRIM(R733)="",COUNTIF(Config!$B$15:$B$19,R733)&gt;0),1,0)</f>
        <v>0</v>
      </c>
      <c r="AA733" s="1" cm="1">
        <f t="array" ref="AA733">SUMPRODUCT(LEN(H733)-LEN(SUBSTITUTE(H733,{"0";"1";"2";"3";"4";"5";"6";"7";"8";"9"},"")))</f>
        <v>12</v>
      </c>
      <c r="AC733" t="str">
        <f t="shared" si="79"/>
        <v/>
      </c>
      <c r="AD733">
        <f t="shared" si="80"/>
        <v>1</v>
      </c>
      <c r="AE733">
        <f t="shared" si="81"/>
        <v>1</v>
      </c>
      <c r="AF733" t="str">
        <f t="shared" si="82"/>
        <v>No</v>
      </c>
      <c r="AG733" t="str">
        <f t="shared" ca="1" si="83"/>
        <v/>
      </c>
      <c r="AH733" t="str">
        <f ca="1">IF(OR(V733="",AG733=""),"Yes",IF(AG733&gt;Config!$B$41,"Yes","No"))</f>
        <v>Yes</v>
      </c>
    </row>
    <row r="734" spans="1:34" x14ac:dyDescent="0.25">
      <c r="A734" s="1" t="s">
        <v>6126</v>
      </c>
      <c r="B734" s="1" t="s">
        <v>554</v>
      </c>
      <c r="C734" s="1" t="s">
        <v>748</v>
      </c>
      <c r="D734" s="1" t="s">
        <v>6127</v>
      </c>
      <c r="E734" s="1" t="s">
        <v>34275</v>
      </c>
      <c r="F734" s="1" t="s">
        <v>6128</v>
      </c>
      <c r="G734" t="str">
        <f t="shared" si="77"/>
        <v>Valid</v>
      </c>
      <c r="H734" s="1" t="s">
        <v>6129</v>
      </c>
      <c r="I734" t="str" cm="1">
        <f t="array" ref="I734">IF(OR(TRIM(H734)="",ISNUMBER(SEARCH("#",H734)),AA734&lt;Config!$B$8,SUMPRODUCT(--ISNUMBER(SEARCH({"a";"b";"c";"d";"e";"f";"g";"h";"i";"j";"k";"l";"m";"n";"o";"p";"q";"r";"s";"t";"u";"v";"w";"x";"y";"z"},H734)))&gt;0),"Invalid","Valid")</f>
        <v>Valid</v>
      </c>
      <c r="J734" s="1" t="s">
        <v>6130</v>
      </c>
      <c r="K734" s="1" t="s">
        <v>147</v>
      </c>
      <c r="L734" s="1" t="s">
        <v>67</v>
      </c>
      <c r="M734" s="1" t="s">
        <v>135</v>
      </c>
      <c r="N734" s="1" t="s">
        <v>68</v>
      </c>
      <c r="O734" s="1" t="s">
        <v>196</v>
      </c>
      <c r="P734" t="s">
        <v>53</v>
      </c>
      <c r="Q734" s="1" t="s">
        <v>181</v>
      </c>
      <c r="R734" s="1" t="s">
        <v>55</v>
      </c>
      <c r="S734" s="1" t="s">
        <v>6131</v>
      </c>
      <c r="T734" s="1" t="s">
        <v>6132</v>
      </c>
      <c r="U734" s="1" t="s">
        <v>826</v>
      </c>
      <c r="V734" s="1" t="s">
        <v>140</v>
      </c>
      <c r="W734" s="1" t="s">
        <v>384</v>
      </c>
      <c r="X734" t="str">
        <f t="shared" si="78"/>
        <v>Complete</v>
      </c>
      <c r="Y734">
        <f>MAX(0,100-IF(G734="Invalid",Config!$B$5,0)-IF(I734="Invalid",Config!$B$6,0)-IF(X734="Incomplete",Config!$B$7,0)-IF(AF734="Yes",Config!$B$37,0))</f>
        <v>100</v>
      </c>
      <c r="Z734" s="1">
        <f>IF(OR(TRIM(B734)="",COUNTIF(Config!$B$15:$B$19,B734)&gt;0),1,0)+IF(OR(TRIM(C734)="",COUNTIF(Config!$B$15:$B$19,C734)&gt;0),1,0)+IF(OR(TRIM(F734)="",COUNTIF(Config!$B$15:$B$19,F734)&gt;0),1,0)+IF(OR(TRIM(H734)="",COUNTIF(Config!$B$15:$B$19,H734)&gt;0),1,0)+IF(OR(TRIM(E734)="",COUNTIF(Config!$B$15:$B$19,E734)&gt;0),1,0)+IF(OR(TRIM(K734)="",COUNTIF(Config!$B$15:$B$19,K734)&gt;0),1,0)+IF(OR(TRIM(P734)="",COUNTIF(Config!$B$15:$B$19,P734)&gt;0),1,0)+IF(OR(TRIM(R734)="",COUNTIF(Config!$B$15:$B$19,R734)&gt;0),1,0)</f>
        <v>0</v>
      </c>
      <c r="AA734" s="1" cm="1">
        <f t="array" ref="AA734">SUMPRODUCT(LEN(H734)-LEN(SUBSTITUTE(H734,{"0";"1";"2";"3";"4";"5";"6";"7";"8";"9"},"")))</f>
        <v>10</v>
      </c>
      <c r="AC734" t="str">
        <f t="shared" si="79"/>
        <v/>
      </c>
      <c r="AD734">
        <f t="shared" si="80"/>
        <v>1</v>
      </c>
      <c r="AE734">
        <f t="shared" si="81"/>
        <v>1</v>
      </c>
      <c r="AF734" t="str">
        <f t="shared" si="82"/>
        <v>No</v>
      </c>
      <c r="AG734">
        <f t="shared" ca="1" si="83"/>
        <v>37</v>
      </c>
      <c r="AH734" t="str">
        <f ca="1">IF(OR(V734="",AG734=""),"Yes",IF(AG734&gt;Config!$B$41,"Yes","No"))</f>
        <v>No</v>
      </c>
    </row>
    <row r="735" spans="1:34" x14ac:dyDescent="0.25">
      <c r="A735" s="1" t="s">
        <v>6133</v>
      </c>
      <c r="B735" s="1" t="s">
        <v>1982</v>
      </c>
      <c r="C735" s="1" t="s">
        <v>775</v>
      </c>
      <c r="D735" s="1" t="s">
        <v>1983</v>
      </c>
      <c r="E735" s="1" t="s">
        <v>33858</v>
      </c>
      <c r="F735" s="1" t="s">
        <v>1984</v>
      </c>
      <c r="G735" t="str">
        <f t="shared" si="77"/>
        <v>Valid</v>
      </c>
      <c r="H735" s="1" t="s">
        <v>6134</v>
      </c>
      <c r="I735" t="str" cm="1">
        <f t="array" ref="I735">IF(OR(TRIM(H735)="",ISNUMBER(SEARCH("#",H735)),AA735&lt;Config!$B$8,SUMPRODUCT(--ISNUMBER(SEARCH({"a";"b";"c";"d";"e";"f";"g";"h";"i";"j";"k";"l";"m";"n";"o";"p";"q";"r";"s";"t";"u";"v";"w";"x";"y";"z"},H735)))&gt;0),"Invalid","Valid")</f>
        <v>Valid</v>
      </c>
      <c r="J735" s="1" t="s">
        <v>884</v>
      </c>
      <c r="K735" s="1" t="s">
        <v>625</v>
      </c>
      <c r="L735" s="1" t="s">
        <v>102</v>
      </c>
      <c r="M735" s="1" t="s">
        <v>135</v>
      </c>
      <c r="N735" s="1" t="s">
        <v>358</v>
      </c>
      <c r="O735" s="1" t="s">
        <v>52</v>
      </c>
      <c r="P735" t="s">
        <v>33</v>
      </c>
      <c r="Q735" s="1" t="s">
        <v>1099</v>
      </c>
      <c r="R735" s="1" t="s">
        <v>1716</v>
      </c>
      <c r="S735" s="1" t="s">
        <v>6135</v>
      </c>
      <c r="T735" s="1" t="s">
        <v>6136</v>
      </c>
      <c r="U735" s="1" t="s">
        <v>6137</v>
      </c>
      <c r="V735" s="1" t="s">
        <v>6138</v>
      </c>
      <c r="W735" s="1" t="s">
        <v>60</v>
      </c>
      <c r="X735" t="str">
        <f t="shared" si="78"/>
        <v>Complete</v>
      </c>
      <c r="Y735">
        <f>MAX(0,100-IF(G735="Invalid",Config!$B$5,0)-IF(I735="Invalid",Config!$B$6,0)-IF(X735="Incomplete",Config!$B$7,0)-IF(AF735="Yes",Config!$B$37,0))</f>
        <v>75</v>
      </c>
      <c r="Z735" s="1">
        <f>IF(OR(TRIM(B735)="",COUNTIF(Config!$B$15:$B$19,B735)&gt;0),1,0)+IF(OR(TRIM(C735)="",COUNTIF(Config!$B$15:$B$19,C735)&gt;0),1,0)+IF(OR(TRIM(F735)="",COUNTIF(Config!$B$15:$B$19,F735)&gt;0),1,0)+IF(OR(TRIM(H735)="",COUNTIF(Config!$B$15:$B$19,H735)&gt;0),1,0)+IF(OR(TRIM(E735)="",COUNTIF(Config!$B$15:$B$19,E735)&gt;0),1,0)+IF(OR(TRIM(K735)="",COUNTIF(Config!$B$15:$B$19,K735)&gt;0),1,0)+IF(OR(TRIM(P735)="",COUNTIF(Config!$B$15:$B$19,P735)&gt;0),1,0)+IF(OR(TRIM(R735)="",COUNTIF(Config!$B$15:$B$19,R735)&gt;0),1,0)</f>
        <v>0</v>
      </c>
      <c r="AA735" s="1" cm="1">
        <f t="array" ref="AA735">SUMPRODUCT(LEN(H735)-LEN(SUBSTITUTE(H735,{"0";"1";"2";"3";"4";"5";"6";"7";"8";"9"},"")))</f>
        <v>10</v>
      </c>
      <c r="AC735" t="str">
        <f t="shared" si="79"/>
        <v>Potential Duplicate</v>
      </c>
      <c r="AD735">
        <f t="shared" si="80"/>
        <v>2</v>
      </c>
      <c r="AE735">
        <f t="shared" si="81"/>
        <v>1</v>
      </c>
      <c r="AF735" t="str">
        <f t="shared" si="82"/>
        <v>Yes</v>
      </c>
      <c r="AG735">
        <f t="shared" ca="1" si="83"/>
        <v>597</v>
      </c>
      <c r="AH735" t="str">
        <f ca="1">IF(OR(V735="",AG735=""),"Yes",IF(AG735&gt;Config!$B$41,"Yes","No"))</f>
        <v>Yes</v>
      </c>
    </row>
    <row r="736" spans="1:34" x14ac:dyDescent="0.25">
      <c r="A736" s="1" t="s">
        <v>6139</v>
      </c>
      <c r="B736" s="1" t="s">
        <v>219</v>
      </c>
      <c r="C736" s="1" t="s">
        <v>445</v>
      </c>
      <c r="D736" s="1" t="s">
        <v>6140</v>
      </c>
      <c r="E736" s="1" t="s">
        <v>34276</v>
      </c>
      <c r="F736" s="1" t="s">
        <v>6141</v>
      </c>
      <c r="G736" t="str">
        <f t="shared" si="77"/>
        <v>Valid</v>
      </c>
      <c r="H736" s="1" t="s">
        <v>6142</v>
      </c>
      <c r="I736" t="str" cm="1">
        <f t="array" ref="I736">IF(OR(TRIM(H736)="",ISNUMBER(SEARCH("#",H736)),AA736&lt;Config!$B$8,SUMPRODUCT(--ISNUMBER(SEARCH({"a";"b";"c";"d";"e";"f";"g";"h";"i";"j";"k";"l";"m";"n";"o";"p";"q";"r";"s";"t";"u";"v";"w";"x";"y";"z"},H736)))&gt;0),"Invalid","Valid")</f>
        <v>Valid</v>
      </c>
      <c r="J736" s="1" t="s">
        <v>6143</v>
      </c>
      <c r="K736" s="1" t="s">
        <v>378</v>
      </c>
      <c r="L736" s="1" t="s">
        <v>102</v>
      </c>
      <c r="M736" s="1" t="s">
        <v>118</v>
      </c>
      <c r="N736" s="1" t="s">
        <v>51</v>
      </c>
      <c r="O736" s="1" t="s">
        <v>32</v>
      </c>
      <c r="P736" t="s">
        <v>328</v>
      </c>
      <c r="Q736" s="1" t="s">
        <v>329</v>
      </c>
      <c r="R736" s="1" t="s">
        <v>330</v>
      </c>
      <c r="S736" s="1" t="s">
        <v>1394</v>
      </c>
      <c r="T736" s="1" t="s">
        <v>6144</v>
      </c>
      <c r="U736" s="1" t="s">
        <v>3561</v>
      </c>
      <c r="V736" s="1" t="s">
        <v>3709</v>
      </c>
      <c r="W736" s="1" t="s">
        <v>60</v>
      </c>
      <c r="X736" t="str">
        <f t="shared" si="78"/>
        <v>Complete</v>
      </c>
      <c r="Y736">
        <f>MAX(0,100-IF(G736="Invalid",Config!$B$5,0)-IF(I736="Invalid",Config!$B$6,0)-IF(X736="Incomplete",Config!$B$7,0)-IF(AF736="Yes",Config!$B$37,0))</f>
        <v>100</v>
      </c>
      <c r="Z736" s="1">
        <f>IF(OR(TRIM(B736)="",COUNTIF(Config!$B$15:$B$19,B736)&gt;0),1,0)+IF(OR(TRIM(C736)="",COUNTIF(Config!$B$15:$B$19,C736)&gt;0),1,0)+IF(OR(TRIM(F736)="",COUNTIF(Config!$B$15:$B$19,F736)&gt;0),1,0)+IF(OR(TRIM(H736)="",COUNTIF(Config!$B$15:$B$19,H736)&gt;0),1,0)+IF(OR(TRIM(E736)="",COUNTIF(Config!$B$15:$B$19,E736)&gt;0),1,0)+IF(OR(TRIM(K736)="",COUNTIF(Config!$B$15:$B$19,K736)&gt;0),1,0)+IF(OR(TRIM(P736)="",COUNTIF(Config!$B$15:$B$19,P736)&gt;0),1,0)+IF(OR(TRIM(R736)="",COUNTIF(Config!$B$15:$B$19,R736)&gt;0),1,0)</f>
        <v>0</v>
      </c>
      <c r="AA736" s="1" cm="1">
        <f t="array" ref="AA736">SUMPRODUCT(LEN(H736)-LEN(SUBSTITUTE(H736,{"0";"1";"2";"3";"4";"5";"6";"7";"8";"9"},"")))</f>
        <v>10</v>
      </c>
      <c r="AC736" t="str">
        <f t="shared" si="79"/>
        <v/>
      </c>
      <c r="AD736">
        <f t="shared" si="80"/>
        <v>1</v>
      </c>
      <c r="AE736">
        <f t="shared" si="81"/>
        <v>1</v>
      </c>
      <c r="AF736" t="str">
        <f t="shared" si="82"/>
        <v>No</v>
      </c>
      <c r="AG736">
        <f t="shared" ca="1" si="83"/>
        <v>443</v>
      </c>
      <c r="AH736" t="str">
        <f ca="1">IF(OR(V736="",AG736=""),"Yes",IF(AG736&gt;Config!$B$41,"Yes","No"))</f>
        <v>Yes</v>
      </c>
    </row>
    <row r="737" spans="1:34" x14ac:dyDescent="0.25">
      <c r="A737" s="1" t="s">
        <v>6145</v>
      </c>
      <c r="B737" s="1" t="s">
        <v>1957</v>
      </c>
      <c r="C737" s="1" t="s">
        <v>956</v>
      </c>
      <c r="D737" s="1" t="s">
        <v>6146</v>
      </c>
      <c r="E737" s="1" t="s">
        <v>34277</v>
      </c>
      <c r="F737" s="1" t="s">
        <v>6147</v>
      </c>
      <c r="G737" t="str">
        <f t="shared" si="77"/>
        <v>Valid</v>
      </c>
      <c r="H737" s="1" t="s">
        <v>6148</v>
      </c>
      <c r="I737" t="str" cm="1">
        <f t="array" ref="I737">IF(OR(TRIM(H737)="",ISNUMBER(SEARCH("#",H737)),AA737&lt;Config!$B$8,SUMPRODUCT(--ISNUMBER(SEARCH({"a";"b";"c";"d";"e";"f";"g";"h";"i";"j";"k";"l";"m";"n";"o";"p";"q";"r";"s";"t";"u";"v";"w";"x";"y";"z"},H737)))&gt;0),"Invalid","Valid")</f>
        <v>Valid</v>
      </c>
      <c r="J737" s="1" t="s">
        <v>6149</v>
      </c>
      <c r="K737" s="1" t="s">
        <v>264</v>
      </c>
      <c r="L737" s="1" t="s">
        <v>450</v>
      </c>
      <c r="M737" s="1" t="s">
        <v>85</v>
      </c>
      <c r="N737" s="1" t="s">
        <v>358</v>
      </c>
      <c r="O737" s="1" t="s">
        <v>196</v>
      </c>
      <c r="P737" t="s">
        <v>104</v>
      </c>
      <c r="Q737" s="1" t="s">
        <v>302</v>
      </c>
      <c r="R737" s="1" t="s">
        <v>922</v>
      </c>
      <c r="S737" s="1" t="s">
        <v>6150</v>
      </c>
      <c r="T737" s="1" t="s">
        <v>6151</v>
      </c>
      <c r="U737" s="1" t="s">
        <v>1083</v>
      </c>
      <c r="V737" s="1" t="s">
        <v>826</v>
      </c>
      <c r="W737" s="1" t="s">
        <v>75</v>
      </c>
      <c r="X737" t="str">
        <f t="shared" si="78"/>
        <v>Complete</v>
      </c>
      <c r="Y737">
        <f>MAX(0,100-IF(G737="Invalid",Config!$B$5,0)-IF(I737="Invalid",Config!$B$6,0)-IF(X737="Incomplete",Config!$B$7,0)-IF(AF737="Yes",Config!$B$37,0))</f>
        <v>100</v>
      </c>
      <c r="Z737" s="1">
        <f>IF(OR(TRIM(B737)="",COUNTIF(Config!$B$15:$B$19,B737)&gt;0),1,0)+IF(OR(TRIM(C737)="",COUNTIF(Config!$B$15:$B$19,C737)&gt;0),1,0)+IF(OR(TRIM(F737)="",COUNTIF(Config!$B$15:$B$19,F737)&gt;0),1,0)+IF(OR(TRIM(H737)="",COUNTIF(Config!$B$15:$B$19,H737)&gt;0),1,0)+IF(OR(TRIM(E737)="",COUNTIF(Config!$B$15:$B$19,E737)&gt;0),1,0)+IF(OR(TRIM(K737)="",COUNTIF(Config!$B$15:$B$19,K737)&gt;0),1,0)+IF(OR(TRIM(P737)="",COUNTIF(Config!$B$15:$B$19,P737)&gt;0),1,0)+IF(OR(TRIM(R737)="",COUNTIF(Config!$B$15:$B$19,R737)&gt;0),1,0)</f>
        <v>0</v>
      </c>
      <c r="AA737" s="1" cm="1">
        <f t="array" ref="AA737">SUMPRODUCT(LEN(H737)-LEN(SUBSTITUTE(H737,{"0";"1";"2";"3";"4";"5";"6";"7";"8";"9"},"")))</f>
        <v>11</v>
      </c>
      <c r="AC737" t="str">
        <f t="shared" si="79"/>
        <v/>
      </c>
      <c r="AD737">
        <f t="shared" si="80"/>
        <v>1</v>
      </c>
      <c r="AE737">
        <f t="shared" si="81"/>
        <v>1</v>
      </c>
      <c r="AF737" t="str">
        <f t="shared" si="82"/>
        <v>No</v>
      </c>
      <c r="AG737">
        <f t="shared" ca="1" si="83"/>
        <v>95</v>
      </c>
      <c r="AH737" t="str">
        <f ca="1">IF(OR(V737="",AG737=""),"Yes",IF(AG737&gt;Config!$B$41,"Yes","No"))</f>
        <v>No</v>
      </c>
    </row>
    <row r="738" spans="1:34" x14ac:dyDescent="0.25">
      <c r="A738" s="1" t="s">
        <v>6152</v>
      </c>
      <c r="B738" s="1" t="s">
        <v>2085</v>
      </c>
      <c r="C738" s="1" t="s">
        <v>1068</v>
      </c>
      <c r="D738" s="1" t="s">
        <v>6153</v>
      </c>
      <c r="E738" s="1" t="s">
        <v>477</v>
      </c>
      <c r="F738" s="1" t="s">
        <v>6154</v>
      </c>
      <c r="G738" t="str">
        <f t="shared" si="77"/>
        <v>Valid</v>
      </c>
      <c r="H738" s="1" t="s">
        <v>6155</v>
      </c>
      <c r="I738" t="str" cm="1">
        <f t="array" ref="I738">IF(OR(TRIM(H738)="",ISNUMBER(SEARCH("#",H738)),AA738&lt;Config!$B$8,SUMPRODUCT(--ISNUMBER(SEARCH({"a";"b";"c";"d";"e";"f";"g";"h";"i";"j";"k";"l";"m";"n";"o";"p";"q";"r";"s";"t";"u";"v";"w";"x";"y";"z"},H738)))&gt;0),"Invalid","Valid")</f>
        <v>Valid</v>
      </c>
      <c r="J738" s="1" t="s">
        <v>6156</v>
      </c>
      <c r="K738" s="1" t="s">
        <v>83</v>
      </c>
      <c r="L738" s="1" t="s">
        <v>134</v>
      </c>
      <c r="M738" s="1" t="s">
        <v>85</v>
      </c>
      <c r="N738" s="1" t="s">
        <v>86</v>
      </c>
      <c r="O738" s="1" t="s">
        <v>196</v>
      </c>
      <c r="P738" t="s">
        <v>87</v>
      </c>
      <c r="Q738" s="1" t="s">
        <v>88</v>
      </c>
      <c r="R738" s="1" t="s">
        <v>212</v>
      </c>
      <c r="S738" s="1" t="s">
        <v>6157</v>
      </c>
      <c r="T738" s="1" t="s">
        <v>6158</v>
      </c>
      <c r="U738" s="1" t="s">
        <v>3489</v>
      </c>
      <c r="V738" s="1" t="s">
        <v>4635</v>
      </c>
      <c r="W738" s="1" t="s">
        <v>202</v>
      </c>
      <c r="X738" t="str">
        <f t="shared" si="78"/>
        <v>Complete</v>
      </c>
      <c r="Y738">
        <f>MAX(0,100-IF(G738="Invalid",Config!$B$5,0)-IF(I738="Invalid",Config!$B$6,0)-IF(X738="Incomplete",Config!$B$7,0)-IF(AF738="Yes",Config!$B$37,0))</f>
        <v>100</v>
      </c>
      <c r="Z738" s="1">
        <f>IF(OR(TRIM(B738)="",COUNTIF(Config!$B$15:$B$19,B738)&gt;0),1,0)+IF(OR(TRIM(C738)="",COUNTIF(Config!$B$15:$B$19,C738)&gt;0),1,0)+IF(OR(TRIM(F738)="",COUNTIF(Config!$B$15:$B$19,F738)&gt;0),1,0)+IF(OR(TRIM(H738)="",COUNTIF(Config!$B$15:$B$19,H738)&gt;0),1,0)+IF(OR(TRIM(E738)="",COUNTIF(Config!$B$15:$B$19,E738)&gt;0),1,0)+IF(OR(TRIM(K738)="",COUNTIF(Config!$B$15:$B$19,K738)&gt;0),1,0)+IF(OR(TRIM(P738)="",COUNTIF(Config!$B$15:$B$19,P738)&gt;0),1,0)+IF(OR(TRIM(R738)="",COUNTIF(Config!$B$15:$B$19,R738)&gt;0),1,0)</f>
        <v>0</v>
      </c>
      <c r="AA738" s="1" cm="1">
        <f t="array" ref="AA738">SUMPRODUCT(LEN(H738)-LEN(SUBSTITUTE(H738,{"0";"1";"2";"3";"4";"5";"6";"7";"8";"9"},"")))</f>
        <v>11</v>
      </c>
      <c r="AC738" t="str">
        <f t="shared" si="79"/>
        <v/>
      </c>
      <c r="AD738">
        <f t="shared" si="80"/>
        <v>1</v>
      </c>
      <c r="AE738">
        <f t="shared" si="81"/>
        <v>1</v>
      </c>
      <c r="AF738" t="str">
        <f t="shared" si="82"/>
        <v>No</v>
      </c>
      <c r="AG738">
        <f t="shared" ca="1" si="83"/>
        <v>600</v>
      </c>
      <c r="AH738" t="str">
        <f ca="1">IF(OR(V738="",AG738=""),"Yes",IF(AG738&gt;Config!$B$41,"Yes","No"))</f>
        <v>Yes</v>
      </c>
    </row>
    <row r="739" spans="1:34" x14ac:dyDescent="0.25">
      <c r="A739" s="1" t="s">
        <v>6159</v>
      </c>
      <c r="B739" s="1" t="s">
        <v>3087</v>
      </c>
      <c r="C739" s="1" t="s">
        <v>364</v>
      </c>
      <c r="D739" s="1" t="s">
        <v>6160</v>
      </c>
      <c r="E739" s="1" t="s">
        <v>34278</v>
      </c>
      <c r="F739" s="1" t="s">
        <v>6161</v>
      </c>
      <c r="G739" t="str">
        <f t="shared" si="77"/>
        <v>Valid</v>
      </c>
      <c r="H739" s="1" t="s">
        <v>6162</v>
      </c>
      <c r="I739" t="str" cm="1">
        <f t="array" ref="I739">IF(OR(TRIM(H739)="",ISNUMBER(SEARCH("#",H739)),AA739&lt;Config!$B$8,SUMPRODUCT(--ISNUMBER(SEARCH({"a";"b";"c";"d";"e";"f";"g";"h";"i";"j";"k";"l";"m";"n";"o";"p";"q";"r";"s";"t";"u";"v";"w";"x";"y";"z"},H739)))&gt;0),"Invalid","Valid")</f>
        <v>Valid</v>
      </c>
      <c r="J739" s="1" t="s">
        <v>6163</v>
      </c>
      <c r="K739" s="1" t="s">
        <v>264</v>
      </c>
      <c r="L739" s="1" t="s">
        <v>450</v>
      </c>
      <c r="M739" s="1" t="s">
        <v>391</v>
      </c>
      <c r="N739" s="1" t="s">
        <v>148</v>
      </c>
      <c r="O739" s="1" t="s">
        <v>149</v>
      </c>
      <c r="P739" t="s">
        <v>53</v>
      </c>
      <c r="Q739" s="1" t="s">
        <v>55</v>
      </c>
      <c r="R739" s="1" t="s">
        <v>288</v>
      </c>
      <c r="S739" s="1" t="s">
        <v>6164</v>
      </c>
      <c r="T739" s="1" t="s">
        <v>6165</v>
      </c>
      <c r="U739" s="1" t="s">
        <v>2686</v>
      </c>
      <c r="V739" s="1" t="s">
        <v>3997</v>
      </c>
      <c r="W739" s="1" t="s">
        <v>94</v>
      </c>
      <c r="X739" t="str">
        <f t="shared" si="78"/>
        <v>Complete</v>
      </c>
      <c r="Y739">
        <f>MAX(0,100-IF(G739="Invalid",Config!$B$5,0)-IF(I739="Invalid",Config!$B$6,0)-IF(X739="Incomplete",Config!$B$7,0)-IF(AF739="Yes",Config!$B$37,0))</f>
        <v>100</v>
      </c>
      <c r="Z739" s="1">
        <f>IF(OR(TRIM(B739)="",COUNTIF(Config!$B$15:$B$19,B739)&gt;0),1,0)+IF(OR(TRIM(C739)="",COUNTIF(Config!$B$15:$B$19,C739)&gt;0),1,0)+IF(OR(TRIM(F739)="",COUNTIF(Config!$B$15:$B$19,F739)&gt;0),1,0)+IF(OR(TRIM(H739)="",COUNTIF(Config!$B$15:$B$19,H739)&gt;0),1,0)+IF(OR(TRIM(E739)="",COUNTIF(Config!$B$15:$B$19,E739)&gt;0),1,0)+IF(OR(TRIM(K739)="",COUNTIF(Config!$B$15:$B$19,K739)&gt;0),1,0)+IF(OR(TRIM(P739)="",COUNTIF(Config!$B$15:$B$19,P739)&gt;0),1,0)+IF(OR(TRIM(R739)="",COUNTIF(Config!$B$15:$B$19,R739)&gt;0),1,0)</f>
        <v>0</v>
      </c>
      <c r="AA739" s="1" cm="1">
        <f t="array" ref="AA739">SUMPRODUCT(LEN(H739)-LEN(SUBSTITUTE(H739,{"0";"1";"2";"3";"4";"5";"6";"7";"8";"9"},"")))</f>
        <v>10</v>
      </c>
      <c r="AC739" t="str">
        <f t="shared" si="79"/>
        <v/>
      </c>
      <c r="AD739">
        <f t="shared" si="80"/>
        <v>1</v>
      </c>
      <c r="AE739">
        <f t="shared" si="81"/>
        <v>1</v>
      </c>
      <c r="AF739" t="str">
        <f t="shared" si="82"/>
        <v>No</v>
      </c>
      <c r="AG739">
        <f t="shared" ca="1" si="83"/>
        <v>154</v>
      </c>
      <c r="AH739" t="str">
        <f ca="1">IF(OR(V739="",AG739=""),"Yes",IF(AG739&gt;Config!$B$41,"Yes","No"))</f>
        <v>No</v>
      </c>
    </row>
    <row r="740" spans="1:34" x14ac:dyDescent="0.25">
      <c r="A740" s="1" t="s">
        <v>6166</v>
      </c>
      <c r="B740" s="1" t="s">
        <v>1157</v>
      </c>
      <c r="C740" s="1" t="s">
        <v>985</v>
      </c>
      <c r="D740" s="1" t="s">
        <v>6167</v>
      </c>
      <c r="E740" s="1" t="s">
        <v>33901</v>
      </c>
      <c r="F740" s="1" t="s">
        <v>6168</v>
      </c>
      <c r="G740" t="str">
        <f t="shared" si="77"/>
        <v>Valid</v>
      </c>
      <c r="H740" s="1" t="s">
        <v>6169</v>
      </c>
      <c r="I740" t="str" cm="1">
        <f t="array" ref="I740">IF(OR(TRIM(H740)="",ISNUMBER(SEARCH("#",H740)),AA740&lt;Config!$B$8,SUMPRODUCT(--ISNUMBER(SEARCH({"a";"b";"c";"d";"e";"f";"g";"h";"i";"j";"k";"l";"m";"n";"o";"p";"q";"r";"s";"t";"u";"v";"w";"x";"y";"z"},H740)))&gt;0),"Invalid","Valid")</f>
        <v>Valid</v>
      </c>
      <c r="J740" s="1" t="s">
        <v>6170</v>
      </c>
      <c r="K740" s="1" t="s">
        <v>378</v>
      </c>
      <c r="L740" s="1" t="s">
        <v>67</v>
      </c>
      <c r="M740" s="1" t="s">
        <v>251</v>
      </c>
      <c r="N740" s="1" t="s">
        <v>51</v>
      </c>
      <c r="O740" s="1" t="s">
        <v>52</v>
      </c>
      <c r="P740" t="s">
        <v>87</v>
      </c>
      <c r="Q740" s="1" t="s">
        <v>88</v>
      </c>
      <c r="R740" s="1" t="s">
        <v>136</v>
      </c>
      <c r="S740" s="1" t="s">
        <v>6171</v>
      </c>
      <c r="T740" s="1" t="s">
        <v>6172</v>
      </c>
      <c r="U740" s="1" t="s">
        <v>859</v>
      </c>
      <c r="V740" s="1" t="s">
        <v>1972</v>
      </c>
      <c r="W740" s="1" t="s">
        <v>125</v>
      </c>
      <c r="X740" t="str">
        <f t="shared" si="78"/>
        <v>Complete</v>
      </c>
      <c r="Y740">
        <f>MAX(0,100-IF(G740="Invalid",Config!$B$5,0)-IF(I740="Invalid",Config!$B$6,0)-IF(X740="Incomplete",Config!$B$7,0)-IF(AF740="Yes",Config!$B$37,0))</f>
        <v>100</v>
      </c>
      <c r="Z740" s="1">
        <f>IF(OR(TRIM(B740)="",COUNTIF(Config!$B$15:$B$19,B740)&gt;0),1,0)+IF(OR(TRIM(C740)="",COUNTIF(Config!$B$15:$B$19,C740)&gt;0),1,0)+IF(OR(TRIM(F740)="",COUNTIF(Config!$B$15:$B$19,F740)&gt;0),1,0)+IF(OR(TRIM(H740)="",COUNTIF(Config!$B$15:$B$19,H740)&gt;0),1,0)+IF(OR(TRIM(E740)="",COUNTIF(Config!$B$15:$B$19,E740)&gt;0),1,0)+IF(OR(TRIM(K740)="",COUNTIF(Config!$B$15:$B$19,K740)&gt;0),1,0)+IF(OR(TRIM(P740)="",COUNTIF(Config!$B$15:$B$19,P740)&gt;0),1,0)+IF(OR(TRIM(R740)="",COUNTIF(Config!$B$15:$B$19,R740)&gt;0),1,0)</f>
        <v>0</v>
      </c>
      <c r="AA740" s="1" cm="1">
        <f t="array" ref="AA740">SUMPRODUCT(LEN(H740)-LEN(SUBSTITUTE(H740,{"0";"1";"2";"3";"4";"5";"6";"7";"8";"9"},"")))</f>
        <v>11</v>
      </c>
      <c r="AC740" t="str">
        <f t="shared" si="79"/>
        <v/>
      </c>
      <c r="AD740">
        <f t="shared" si="80"/>
        <v>1</v>
      </c>
      <c r="AE740">
        <f t="shared" si="81"/>
        <v>1</v>
      </c>
      <c r="AF740" t="str">
        <f t="shared" si="82"/>
        <v>No</v>
      </c>
      <c r="AG740">
        <f t="shared" ca="1" si="83"/>
        <v>337</v>
      </c>
      <c r="AH740" t="str">
        <f ca="1">IF(OR(V740="",AG740=""),"Yes",IF(AG740&gt;Config!$B$41,"Yes","No"))</f>
        <v>No</v>
      </c>
    </row>
    <row r="741" spans="1:34" x14ac:dyDescent="0.25">
      <c r="A741" s="1" t="s">
        <v>6173</v>
      </c>
      <c r="B741" s="1" t="s">
        <v>33815</v>
      </c>
      <c r="C741" s="1" t="s">
        <v>157</v>
      </c>
      <c r="D741" s="1" t="s">
        <v>157</v>
      </c>
      <c r="E741" s="1" t="s">
        <v>34279</v>
      </c>
      <c r="F741" s="1" t="s">
        <v>6174</v>
      </c>
      <c r="G741" t="str">
        <f t="shared" si="77"/>
        <v>Valid</v>
      </c>
      <c r="H741" s="1" t="s">
        <v>6175</v>
      </c>
      <c r="I741" t="str" cm="1">
        <f t="array" ref="I741">IF(OR(TRIM(H741)="",ISNUMBER(SEARCH("#",H741)),AA741&lt;Config!$B$8,SUMPRODUCT(--ISNUMBER(SEARCH({"a";"b";"c";"d";"e";"f";"g";"h";"i";"j";"k";"l";"m";"n";"o";"p";"q";"r";"s";"t";"u";"v";"w";"x";"y";"z"},H741)))&gt;0),"Invalid","Valid")</f>
        <v>Valid</v>
      </c>
      <c r="J741" s="1" t="s">
        <v>6176</v>
      </c>
      <c r="K741" s="1" t="s">
        <v>163</v>
      </c>
      <c r="L741" s="1" t="s">
        <v>450</v>
      </c>
      <c r="M741" s="1" t="s">
        <v>391</v>
      </c>
      <c r="N741" s="1" t="s">
        <v>437</v>
      </c>
      <c r="O741" s="1" t="s">
        <v>180</v>
      </c>
      <c r="P741" t="s">
        <v>104</v>
      </c>
      <c r="Q741" s="1" t="s">
        <v>732</v>
      </c>
      <c r="R741" s="1" t="s">
        <v>106</v>
      </c>
      <c r="S741" s="1" t="s">
        <v>6177</v>
      </c>
      <c r="T741" s="1" t="s">
        <v>6178</v>
      </c>
      <c r="U741" s="1" t="s">
        <v>6179</v>
      </c>
      <c r="V741" s="1" t="s">
        <v>542</v>
      </c>
      <c r="W741" s="1" t="s">
        <v>75</v>
      </c>
      <c r="X741" t="str">
        <f t="shared" si="78"/>
        <v>Incomplete</v>
      </c>
      <c r="Y741">
        <f>MAX(0,100-IF(G741="Invalid",Config!$B$5,0)-IF(I741="Invalid",Config!$B$6,0)-IF(X741="Incomplete",Config!$B$7,0)-IF(AF741="Yes",Config!$B$37,0))</f>
        <v>60</v>
      </c>
      <c r="Z741" s="1">
        <f>IF(OR(TRIM(B741)="",COUNTIF(Config!$B$15:$B$19,B741)&gt;0),1,0)+IF(OR(TRIM(C741)="",COUNTIF(Config!$B$15:$B$19,C741)&gt;0),1,0)+IF(OR(TRIM(F741)="",COUNTIF(Config!$B$15:$B$19,F741)&gt;0),1,0)+IF(OR(TRIM(H741)="",COUNTIF(Config!$B$15:$B$19,H741)&gt;0),1,0)+IF(OR(TRIM(E741)="",COUNTIF(Config!$B$15:$B$19,E741)&gt;0),1,0)+IF(OR(TRIM(K741)="",COUNTIF(Config!$B$15:$B$19,K741)&gt;0),1,0)+IF(OR(TRIM(P741)="",COUNTIF(Config!$B$15:$B$19,P741)&gt;0),1,0)+IF(OR(TRIM(R741)="",COUNTIF(Config!$B$15:$B$19,R741)&gt;0),1,0)</f>
        <v>1</v>
      </c>
      <c r="AA741" s="1" cm="1">
        <f t="array" ref="AA741">SUMPRODUCT(LEN(H741)-LEN(SUBSTITUTE(H741,{"0";"1";"2";"3";"4";"5";"6";"7";"8";"9"},"")))</f>
        <v>11</v>
      </c>
      <c r="AC741" t="str">
        <f t="shared" si="79"/>
        <v>Incomplete Profile</v>
      </c>
      <c r="AD741">
        <f t="shared" si="80"/>
        <v>1</v>
      </c>
      <c r="AE741">
        <f t="shared" si="81"/>
        <v>1</v>
      </c>
      <c r="AF741" t="str">
        <f t="shared" si="82"/>
        <v>No</v>
      </c>
      <c r="AG741">
        <f t="shared" ca="1" si="83"/>
        <v>315</v>
      </c>
      <c r="AH741" t="str">
        <f ca="1">IF(OR(V741="",AG741=""),"Yes",IF(AG741&gt;Config!$B$41,"Yes","No"))</f>
        <v>No</v>
      </c>
    </row>
    <row r="742" spans="1:34" x14ac:dyDescent="0.25">
      <c r="A742" s="1" t="s">
        <v>6180</v>
      </c>
      <c r="B742" s="1" t="s">
        <v>42</v>
      </c>
      <c r="C742" s="1" t="s">
        <v>323</v>
      </c>
      <c r="D742" s="1" t="s">
        <v>6181</v>
      </c>
      <c r="E742" s="1" t="s">
        <v>33842</v>
      </c>
      <c r="F742" s="1" t="s">
        <v>6182</v>
      </c>
      <c r="G742" t="str">
        <f t="shared" si="77"/>
        <v>Valid</v>
      </c>
      <c r="H742" s="1" t="s">
        <v>6183</v>
      </c>
      <c r="I742" t="str" cm="1">
        <f t="array" ref="I742">IF(OR(TRIM(H742)="",ISNUMBER(SEARCH("#",H742)),AA742&lt;Config!$B$8,SUMPRODUCT(--ISNUMBER(SEARCH({"a";"b";"c";"d";"e";"f";"g";"h";"i";"j";"k";"l";"m";"n";"o";"p";"q";"r";"s";"t";"u";"v";"w";"x";"y";"z"},H742)))&gt;0),"Invalid","Valid")</f>
        <v>Valid</v>
      </c>
      <c r="J742" s="1" t="s">
        <v>6184</v>
      </c>
      <c r="K742" s="1" t="s">
        <v>504</v>
      </c>
      <c r="L742" s="1" t="s">
        <v>134</v>
      </c>
      <c r="M742" s="1" t="s">
        <v>118</v>
      </c>
      <c r="N742" s="1" t="s">
        <v>224</v>
      </c>
      <c r="O742" s="1" t="s">
        <v>32</v>
      </c>
      <c r="P742" t="s">
        <v>53</v>
      </c>
      <c r="Q742" s="1" t="s">
        <v>181</v>
      </c>
      <c r="R742" s="1" t="s">
        <v>150</v>
      </c>
      <c r="S742" s="1" t="s">
        <v>6185</v>
      </c>
      <c r="T742" s="1" t="s">
        <v>6186</v>
      </c>
      <c r="U742" s="1" t="s">
        <v>6187</v>
      </c>
      <c r="V742" s="1" t="s">
        <v>373</v>
      </c>
      <c r="W742" s="1" t="s">
        <v>40</v>
      </c>
      <c r="X742" t="str">
        <f t="shared" si="78"/>
        <v>Complete</v>
      </c>
      <c r="Y742">
        <f>MAX(0,100-IF(G742="Invalid",Config!$B$5,0)-IF(I742="Invalid",Config!$B$6,0)-IF(X742="Incomplete",Config!$B$7,0)-IF(AF742="Yes",Config!$B$37,0))</f>
        <v>100</v>
      </c>
      <c r="Z742" s="1">
        <f>IF(OR(TRIM(B742)="",COUNTIF(Config!$B$15:$B$19,B742)&gt;0),1,0)+IF(OR(TRIM(C742)="",COUNTIF(Config!$B$15:$B$19,C742)&gt;0),1,0)+IF(OR(TRIM(F742)="",COUNTIF(Config!$B$15:$B$19,F742)&gt;0),1,0)+IF(OR(TRIM(H742)="",COUNTIF(Config!$B$15:$B$19,H742)&gt;0),1,0)+IF(OR(TRIM(E742)="",COUNTIF(Config!$B$15:$B$19,E742)&gt;0),1,0)+IF(OR(TRIM(K742)="",COUNTIF(Config!$B$15:$B$19,K742)&gt;0),1,0)+IF(OR(TRIM(P742)="",COUNTIF(Config!$B$15:$B$19,P742)&gt;0),1,0)+IF(OR(TRIM(R742)="",COUNTIF(Config!$B$15:$B$19,R742)&gt;0),1,0)</f>
        <v>0</v>
      </c>
      <c r="AA742" s="1" cm="1">
        <f t="array" ref="AA742">SUMPRODUCT(LEN(H742)-LEN(SUBSTITUTE(H742,{"0";"1";"2";"3";"4";"5";"6";"7";"8";"9"},"")))</f>
        <v>12</v>
      </c>
      <c r="AC742" t="str">
        <f t="shared" si="79"/>
        <v/>
      </c>
      <c r="AD742">
        <f t="shared" si="80"/>
        <v>1</v>
      </c>
      <c r="AE742">
        <f t="shared" si="81"/>
        <v>1</v>
      </c>
      <c r="AF742" t="str">
        <f t="shared" si="82"/>
        <v>No</v>
      </c>
      <c r="AG742">
        <f t="shared" ca="1" si="83"/>
        <v>309</v>
      </c>
      <c r="AH742" t="str">
        <f ca="1">IF(OR(V742="",AG742=""),"Yes",IF(AG742&gt;Config!$B$41,"Yes","No"))</f>
        <v>No</v>
      </c>
    </row>
    <row r="743" spans="1:34" x14ac:dyDescent="0.25">
      <c r="A743" s="1" t="s">
        <v>6188</v>
      </c>
      <c r="B743" s="1" t="s">
        <v>295</v>
      </c>
      <c r="C743" s="1" t="s">
        <v>659</v>
      </c>
      <c r="D743" s="1" t="s">
        <v>6189</v>
      </c>
      <c r="E743" s="1" t="s">
        <v>34280</v>
      </c>
      <c r="F743" s="1" t="s">
        <v>6190</v>
      </c>
      <c r="G743" t="str">
        <f t="shared" si="77"/>
        <v>Valid</v>
      </c>
      <c r="H743" s="1" t="s">
        <v>6191</v>
      </c>
      <c r="I743" t="str" cm="1">
        <f t="array" ref="I743">IF(OR(TRIM(H743)="",ISNUMBER(SEARCH("#",H743)),AA743&lt;Config!$B$8,SUMPRODUCT(--ISNUMBER(SEARCH({"a";"b";"c";"d";"e";"f";"g";"h";"i";"j";"k";"l";"m";"n";"o";"p";"q";"r";"s";"t";"u";"v";"w";"x";"y";"z"},H743)))&gt;0),"Invalid","Valid")</f>
        <v>Valid</v>
      </c>
      <c r="J743" s="1" t="s">
        <v>6192</v>
      </c>
      <c r="K743" s="1" t="s">
        <v>516</v>
      </c>
      <c r="L743" s="1" t="s">
        <v>49</v>
      </c>
      <c r="M743" s="1" t="s">
        <v>33827</v>
      </c>
      <c r="N743" s="1" t="s">
        <v>86</v>
      </c>
      <c r="O743" s="1" t="s">
        <v>196</v>
      </c>
      <c r="P743" t="s">
        <v>53</v>
      </c>
      <c r="Q743" s="1" t="s">
        <v>54</v>
      </c>
      <c r="R743" s="1" t="s">
        <v>55</v>
      </c>
      <c r="S743" s="1" t="s">
        <v>6193</v>
      </c>
      <c r="T743" s="1" t="s">
        <v>6194</v>
      </c>
      <c r="U743" s="1" t="s">
        <v>1075</v>
      </c>
      <c r="V743" s="1" t="s">
        <v>1347</v>
      </c>
      <c r="W743" s="1" t="s">
        <v>75</v>
      </c>
      <c r="X743" t="str">
        <f t="shared" si="78"/>
        <v>Complete</v>
      </c>
      <c r="Y743">
        <f>MAX(0,100-IF(G743="Invalid",Config!$B$5,0)-IF(I743="Invalid",Config!$B$6,0)-IF(X743="Incomplete",Config!$B$7,0)-IF(AF743="Yes",Config!$B$37,0))</f>
        <v>100</v>
      </c>
      <c r="Z743" s="1">
        <f>IF(OR(TRIM(B743)="",COUNTIF(Config!$B$15:$B$19,B743)&gt;0),1,0)+IF(OR(TRIM(C743)="",COUNTIF(Config!$B$15:$B$19,C743)&gt;0),1,0)+IF(OR(TRIM(F743)="",COUNTIF(Config!$B$15:$B$19,F743)&gt;0),1,0)+IF(OR(TRIM(H743)="",COUNTIF(Config!$B$15:$B$19,H743)&gt;0),1,0)+IF(OR(TRIM(E743)="",COUNTIF(Config!$B$15:$B$19,E743)&gt;0),1,0)+IF(OR(TRIM(K743)="",COUNTIF(Config!$B$15:$B$19,K743)&gt;0),1,0)+IF(OR(TRIM(P743)="",COUNTIF(Config!$B$15:$B$19,P743)&gt;0),1,0)+IF(OR(TRIM(R743)="",COUNTIF(Config!$B$15:$B$19,R743)&gt;0),1,0)</f>
        <v>0</v>
      </c>
      <c r="AA743" s="1" cm="1">
        <f t="array" ref="AA743">SUMPRODUCT(LEN(H743)-LEN(SUBSTITUTE(H743,{"0";"1";"2";"3";"4";"5";"6";"7";"8";"9"},"")))</f>
        <v>10</v>
      </c>
      <c r="AC743" t="str">
        <f t="shared" si="79"/>
        <v/>
      </c>
      <c r="AD743">
        <f t="shared" si="80"/>
        <v>1</v>
      </c>
      <c r="AE743">
        <f t="shared" si="81"/>
        <v>1</v>
      </c>
      <c r="AF743" t="str">
        <f t="shared" si="82"/>
        <v>No</v>
      </c>
      <c r="AG743">
        <f t="shared" ca="1" si="83"/>
        <v>37</v>
      </c>
      <c r="AH743" t="str">
        <f ca="1">IF(OR(V743="",AG743=""),"Yes",IF(AG743&gt;Config!$B$41,"Yes","No"))</f>
        <v>No</v>
      </c>
    </row>
    <row r="744" spans="1:34" x14ac:dyDescent="0.25">
      <c r="A744" s="1" t="s">
        <v>6195</v>
      </c>
      <c r="B744" s="1" t="s">
        <v>928</v>
      </c>
      <c r="C744" s="1" t="s">
        <v>336</v>
      </c>
      <c r="D744" s="1" t="s">
        <v>6196</v>
      </c>
      <c r="E744" s="1" t="s">
        <v>34281</v>
      </c>
      <c r="F744" s="1" t="s">
        <v>6197</v>
      </c>
      <c r="G744" t="str">
        <f t="shared" si="77"/>
        <v>Valid</v>
      </c>
      <c r="H744" s="1" t="s">
        <v>6198</v>
      </c>
      <c r="I744" t="str" cm="1">
        <f t="array" ref="I744">IF(OR(TRIM(H744)="",ISNUMBER(SEARCH("#",H744)),AA744&lt;Config!$B$8,SUMPRODUCT(--ISNUMBER(SEARCH({"a";"b";"c";"d";"e";"f";"g";"h";"i";"j";"k";"l";"m";"n";"o";"p";"q";"r";"s";"t";"u";"v";"w";"x";"y";"z"},H744)))&gt;0),"Invalid","Valid")</f>
        <v>Valid</v>
      </c>
      <c r="J744" s="1" t="s">
        <v>6199</v>
      </c>
      <c r="K744" s="1" t="s">
        <v>425</v>
      </c>
      <c r="L744" s="1" t="s">
        <v>67</v>
      </c>
      <c r="M744" s="1" t="s">
        <v>391</v>
      </c>
      <c r="N744" s="1" t="s">
        <v>31</v>
      </c>
      <c r="O744" s="1" t="s">
        <v>180</v>
      </c>
      <c r="P744" t="s">
        <v>104</v>
      </c>
      <c r="Q744" s="1" t="s">
        <v>732</v>
      </c>
      <c r="R744" s="1" t="s">
        <v>105</v>
      </c>
      <c r="S744" s="1" t="s">
        <v>6200</v>
      </c>
      <c r="T744" s="1" t="s">
        <v>6201</v>
      </c>
      <c r="U744" s="1" t="s">
        <v>6202</v>
      </c>
      <c r="V744" s="1" t="s">
        <v>6203</v>
      </c>
      <c r="W744" s="1" t="s">
        <v>125</v>
      </c>
      <c r="X744" t="str">
        <f t="shared" si="78"/>
        <v>Complete</v>
      </c>
      <c r="Y744">
        <f>MAX(0,100-IF(G744="Invalid",Config!$B$5,0)-IF(I744="Invalid",Config!$B$6,0)-IF(X744="Incomplete",Config!$B$7,0)-IF(AF744="Yes",Config!$B$37,0))</f>
        <v>75</v>
      </c>
      <c r="Z744" s="1">
        <f>IF(OR(TRIM(B744)="",COUNTIF(Config!$B$15:$B$19,B744)&gt;0),1,0)+IF(OR(TRIM(C744)="",COUNTIF(Config!$B$15:$B$19,C744)&gt;0),1,0)+IF(OR(TRIM(F744)="",COUNTIF(Config!$B$15:$B$19,F744)&gt;0),1,0)+IF(OR(TRIM(H744)="",COUNTIF(Config!$B$15:$B$19,H744)&gt;0),1,0)+IF(OR(TRIM(E744)="",COUNTIF(Config!$B$15:$B$19,E744)&gt;0),1,0)+IF(OR(TRIM(K744)="",COUNTIF(Config!$B$15:$B$19,K744)&gt;0),1,0)+IF(OR(TRIM(P744)="",COUNTIF(Config!$B$15:$B$19,P744)&gt;0),1,0)+IF(OR(TRIM(R744)="",COUNTIF(Config!$B$15:$B$19,R744)&gt;0),1,0)</f>
        <v>0</v>
      </c>
      <c r="AA744" s="1" cm="1">
        <f t="array" ref="AA744">SUMPRODUCT(LEN(H744)-LEN(SUBSTITUTE(H744,{"0";"1";"2";"3";"4";"5";"6";"7";"8";"9"},"")))</f>
        <v>11</v>
      </c>
      <c r="AC744" t="str">
        <f t="shared" si="79"/>
        <v>Potential Duplicate</v>
      </c>
      <c r="AD744">
        <f t="shared" si="80"/>
        <v>2</v>
      </c>
      <c r="AE744">
        <f t="shared" si="81"/>
        <v>1</v>
      </c>
      <c r="AF744" t="str">
        <f t="shared" si="82"/>
        <v>Yes</v>
      </c>
      <c r="AG744">
        <f t="shared" ca="1" si="83"/>
        <v>135</v>
      </c>
      <c r="AH744" t="str">
        <f ca="1">IF(OR(V744="",AG744=""),"Yes",IF(AG744&gt;Config!$B$41,"Yes","No"))</f>
        <v>No</v>
      </c>
    </row>
    <row r="745" spans="1:34" x14ac:dyDescent="0.25">
      <c r="A745" s="1" t="s">
        <v>6204</v>
      </c>
      <c r="B745" s="1" t="s">
        <v>5122</v>
      </c>
      <c r="C745" s="1" t="s">
        <v>748</v>
      </c>
      <c r="D745" s="1" t="s">
        <v>6205</v>
      </c>
      <c r="E745" s="1" t="s">
        <v>34282</v>
      </c>
      <c r="F745" s="1" t="s">
        <v>6206</v>
      </c>
      <c r="G745" t="str">
        <f t="shared" si="77"/>
        <v>Invalid</v>
      </c>
      <c r="H745" s="1" t="s">
        <v>6207</v>
      </c>
      <c r="I745" t="str" cm="1">
        <f t="array" ref="I745">IF(OR(TRIM(H745)="",ISNUMBER(SEARCH("#",H745)),AA745&lt;Config!$B$8,SUMPRODUCT(--ISNUMBER(SEARCH({"a";"b";"c";"d";"e";"f";"g";"h";"i";"j";"k";"l";"m";"n";"o";"p";"q";"r";"s";"t";"u";"v";"w";"x";"y";"z"},H745)))&gt;0),"Invalid","Valid")</f>
        <v>Valid</v>
      </c>
      <c r="J745" s="1" t="s">
        <v>6208</v>
      </c>
      <c r="K745" s="1" t="s">
        <v>264</v>
      </c>
      <c r="L745" s="1" t="s">
        <v>29</v>
      </c>
      <c r="M745" s="1" t="s">
        <v>85</v>
      </c>
      <c r="N745" s="1" t="s">
        <v>358</v>
      </c>
      <c r="O745" s="1" t="s">
        <v>52</v>
      </c>
      <c r="P745" t="s">
        <v>53</v>
      </c>
      <c r="Q745" s="1" t="s">
        <v>197</v>
      </c>
      <c r="R745" s="1" t="s">
        <v>197</v>
      </c>
      <c r="S745" s="1" t="s">
        <v>6209</v>
      </c>
      <c r="T745" s="1" t="s">
        <v>6210</v>
      </c>
      <c r="U745" s="1" t="s">
        <v>2879</v>
      </c>
      <c r="V745" s="1" t="s">
        <v>6211</v>
      </c>
      <c r="W745" s="1" t="s">
        <v>60</v>
      </c>
      <c r="X745" t="str">
        <f t="shared" si="78"/>
        <v>Complete</v>
      </c>
      <c r="Y745">
        <f>MAX(0,100-IF(G745="Invalid",Config!$B$5,0)-IF(I745="Invalid",Config!$B$6,0)-IF(X745="Incomplete",Config!$B$7,0)-IF(AF745="Yes",Config!$B$37,0))</f>
        <v>70</v>
      </c>
      <c r="Z745" s="1">
        <f>IF(OR(TRIM(B745)="",COUNTIF(Config!$B$15:$B$19,B745)&gt;0),1,0)+IF(OR(TRIM(C745)="",COUNTIF(Config!$B$15:$B$19,C745)&gt;0),1,0)+IF(OR(TRIM(F745)="",COUNTIF(Config!$B$15:$B$19,F745)&gt;0),1,0)+IF(OR(TRIM(H745)="",COUNTIF(Config!$B$15:$B$19,H745)&gt;0),1,0)+IF(OR(TRIM(E745)="",COUNTIF(Config!$B$15:$B$19,E745)&gt;0),1,0)+IF(OR(TRIM(K745)="",COUNTIF(Config!$B$15:$B$19,K745)&gt;0),1,0)+IF(OR(TRIM(P745)="",COUNTIF(Config!$B$15:$B$19,P745)&gt;0),1,0)+IF(OR(TRIM(R745)="",COUNTIF(Config!$B$15:$B$19,R745)&gt;0),1,0)</f>
        <v>0</v>
      </c>
      <c r="AA745" s="1" cm="1">
        <f t="array" ref="AA745">SUMPRODUCT(LEN(H745)-LEN(SUBSTITUTE(H745,{"0";"1";"2";"3";"4";"5";"6";"7";"8";"9"},"")))</f>
        <v>12</v>
      </c>
      <c r="AC745" t="str">
        <f t="shared" si="79"/>
        <v>Invalid Email</v>
      </c>
      <c r="AD745">
        <f t="shared" si="80"/>
        <v>0</v>
      </c>
      <c r="AE745">
        <f t="shared" si="81"/>
        <v>1</v>
      </c>
      <c r="AF745" t="str">
        <f t="shared" si="82"/>
        <v>No</v>
      </c>
      <c r="AG745">
        <f t="shared" ca="1" si="83"/>
        <v>177</v>
      </c>
      <c r="AH745" t="str">
        <f ca="1">IF(OR(V745="",AG745=""),"Yes",IF(AG745&gt;Config!$B$41,"Yes","No"))</f>
        <v>No</v>
      </c>
    </row>
    <row r="746" spans="1:34" x14ac:dyDescent="0.25">
      <c r="A746" s="1" t="s">
        <v>6212</v>
      </c>
      <c r="B746" s="1" t="s">
        <v>409</v>
      </c>
      <c r="C746" s="1" t="s">
        <v>173</v>
      </c>
      <c r="D746" s="1" t="s">
        <v>6213</v>
      </c>
      <c r="E746" s="1" t="s">
        <v>34280</v>
      </c>
      <c r="F746" s="1" t="s">
        <v>6214</v>
      </c>
      <c r="G746" t="str">
        <f t="shared" si="77"/>
        <v>Valid</v>
      </c>
      <c r="H746" s="1" t="s">
        <v>950</v>
      </c>
      <c r="I746" t="str" cm="1">
        <f t="array" ref="I746">IF(OR(TRIM(H746)="",ISNUMBER(SEARCH("#",H746)),AA746&lt;Config!$B$8,SUMPRODUCT(--ISNUMBER(SEARCH({"a";"b";"c";"d";"e";"f";"g";"h";"i";"j";"k";"l";"m";"n";"o";"p";"q";"r";"s";"t";"u";"v";"w";"x";"y";"z"},H746)))&gt;0),"Invalid","Valid")</f>
        <v>Invalid</v>
      </c>
      <c r="J746" s="1" t="s">
        <v>6215</v>
      </c>
      <c r="K746" s="1" t="s">
        <v>163</v>
      </c>
      <c r="L746" s="1" t="s">
        <v>134</v>
      </c>
      <c r="M746" s="1" t="s">
        <v>251</v>
      </c>
      <c r="N746" s="1" t="s">
        <v>224</v>
      </c>
      <c r="O746" s="1" t="s">
        <v>32</v>
      </c>
      <c r="P746" t="s">
        <v>53</v>
      </c>
      <c r="Q746" s="1" t="s">
        <v>181</v>
      </c>
      <c r="R746" s="1" t="s">
        <v>198</v>
      </c>
      <c r="S746" s="1" t="s">
        <v>6216</v>
      </c>
      <c r="T746" s="1" t="s">
        <v>6217</v>
      </c>
      <c r="U746" s="1" t="s">
        <v>3394</v>
      </c>
      <c r="V746" s="1" t="s">
        <v>382</v>
      </c>
      <c r="W746" s="1" t="s">
        <v>125</v>
      </c>
      <c r="X746" t="str">
        <f t="shared" si="78"/>
        <v>Complete</v>
      </c>
      <c r="Y746">
        <f>MAX(0,100-IF(G746="Invalid",Config!$B$5,0)-IF(I746="Invalid",Config!$B$6,0)-IF(X746="Incomplete",Config!$B$7,0)-IF(AF746="Yes",Config!$B$37,0))</f>
        <v>80</v>
      </c>
      <c r="Z746" s="1">
        <f>IF(OR(TRIM(B746)="",COUNTIF(Config!$B$15:$B$19,B746)&gt;0),1,0)+IF(OR(TRIM(C746)="",COUNTIF(Config!$B$15:$B$19,C746)&gt;0),1,0)+IF(OR(TRIM(F746)="",COUNTIF(Config!$B$15:$B$19,F746)&gt;0),1,0)+IF(OR(TRIM(H746)="",COUNTIF(Config!$B$15:$B$19,H746)&gt;0),1,0)+IF(OR(TRIM(E746)="",COUNTIF(Config!$B$15:$B$19,E746)&gt;0),1,0)+IF(OR(TRIM(K746)="",COUNTIF(Config!$B$15:$B$19,K746)&gt;0),1,0)+IF(OR(TRIM(P746)="",COUNTIF(Config!$B$15:$B$19,P746)&gt;0),1,0)+IF(OR(TRIM(R746)="",COUNTIF(Config!$B$15:$B$19,R746)&gt;0),1,0)</f>
        <v>0</v>
      </c>
      <c r="AA746" s="1" cm="1">
        <f t="array" ref="AA746">SUMPRODUCT(LEN(H746)-LEN(SUBSTITUTE(H746,{"0";"1";"2";"3";"4";"5";"6";"7";"8";"9"},"")))</f>
        <v>5</v>
      </c>
      <c r="AC746" t="str">
        <f t="shared" si="79"/>
        <v>Invalid Phone</v>
      </c>
      <c r="AD746">
        <f t="shared" si="80"/>
        <v>1</v>
      </c>
      <c r="AE746">
        <f t="shared" si="81"/>
        <v>0</v>
      </c>
      <c r="AF746" t="str">
        <f t="shared" si="82"/>
        <v>No</v>
      </c>
      <c r="AG746">
        <f t="shared" ca="1" si="83"/>
        <v>402</v>
      </c>
      <c r="AH746" t="str">
        <f ca="1">IF(OR(V746="",AG746=""),"Yes",IF(AG746&gt;Config!$B$41,"Yes","No"))</f>
        <v>Yes</v>
      </c>
    </row>
    <row r="747" spans="1:34" x14ac:dyDescent="0.25">
      <c r="A747" s="1" t="s">
        <v>6218</v>
      </c>
      <c r="B747" s="1" t="s">
        <v>1175</v>
      </c>
      <c r="C747" s="1" t="s">
        <v>205</v>
      </c>
      <c r="D747" s="1" t="s">
        <v>3952</v>
      </c>
      <c r="E747" s="1" t="s">
        <v>34283</v>
      </c>
      <c r="F747" s="1" t="s">
        <v>6219</v>
      </c>
      <c r="G747" t="str">
        <f t="shared" si="77"/>
        <v>Valid</v>
      </c>
      <c r="H747" s="1" t="s">
        <v>6220</v>
      </c>
      <c r="I747" t="str" cm="1">
        <f t="array" ref="I747">IF(OR(TRIM(H747)="",ISNUMBER(SEARCH("#",H747)),AA747&lt;Config!$B$8,SUMPRODUCT(--ISNUMBER(SEARCH({"a";"b";"c";"d";"e";"f";"g";"h";"i";"j";"k";"l";"m";"n";"o";"p";"q";"r";"s";"t";"u";"v";"w";"x";"y";"z"},H747)))&gt;0),"Invalid","Valid")</f>
        <v>Valid</v>
      </c>
      <c r="J747" s="1" t="s">
        <v>6221</v>
      </c>
      <c r="K747" s="1" t="s">
        <v>1001</v>
      </c>
      <c r="L747" s="1" t="s">
        <v>179</v>
      </c>
      <c r="M747" s="1" t="s">
        <v>33827</v>
      </c>
      <c r="N747" s="1" t="s">
        <v>33819</v>
      </c>
      <c r="O747" s="1" t="s">
        <v>149</v>
      </c>
      <c r="P747" t="s">
        <v>314</v>
      </c>
      <c r="Q747" s="1" t="s">
        <v>315</v>
      </c>
      <c r="R747" s="1" t="s">
        <v>315</v>
      </c>
      <c r="S747" s="1" t="s">
        <v>6222</v>
      </c>
      <c r="T747" s="1" t="s">
        <v>6223</v>
      </c>
      <c r="U747" s="1" t="s">
        <v>2065</v>
      </c>
      <c r="V747" s="1" t="s">
        <v>6224</v>
      </c>
      <c r="W747" s="1" t="s">
        <v>40</v>
      </c>
      <c r="X747" t="str">
        <f t="shared" si="78"/>
        <v>Complete</v>
      </c>
      <c r="Y747">
        <f>MAX(0,100-IF(G747="Invalid",Config!$B$5,0)-IF(I747="Invalid",Config!$B$6,0)-IF(X747="Incomplete",Config!$B$7,0)-IF(AF747="Yes",Config!$B$37,0))</f>
        <v>100</v>
      </c>
      <c r="Z747" s="1">
        <f>IF(OR(TRIM(B747)="",COUNTIF(Config!$B$15:$B$19,B747)&gt;0),1,0)+IF(OR(TRIM(C747)="",COUNTIF(Config!$B$15:$B$19,C747)&gt;0),1,0)+IF(OR(TRIM(F747)="",COUNTIF(Config!$B$15:$B$19,F747)&gt;0),1,0)+IF(OR(TRIM(H747)="",COUNTIF(Config!$B$15:$B$19,H747)&gt;0),1,0)+IF(OR(TRIM(E747)="",COUNTIF(Config!$B$15:$B$19,E747)&gt;0),1,0)+IF(OR(TRIM(K747)="",COUNTIF(Config!$B$15:$B$19,K747)&gt;0),1,0)+IF(OR(TRIM(P747)="",COUNTIF(Config!$B$15:$B$19,P747)&gt;0),1,0)+IF(OR(TRIM(R747)="",COUNTIF(Config!$B$15:$B$19,R747)&gt;0),1,0)</f>
        <v>0</v>
      </c>
      <c r="AA747" s="1" cm="1">
        <f t="array" ref="AA747">SUMPRODUCT(LEN(H747)-LEN(SUBSTITUTE(H747,{"0";"1";"2";"3";"4";"5";"6";"7";"8";"9"},"")))</f>
        <v>10</v>
      </c>
      <c r="AC747" t="str">
        <f t="shared" si="79"/>
        <v/>
      </c>
      <c r="AD747">
        <f t="shared" si="80"/>
        <v>1</v>
      </c>
      <c r="AE747">
        <f t="shared" si="81"/>
        <v>1</v>
      </c>
      <c r="AF747" t="str">
        <f t="shared" si="82"/>
        <v>No</v>
      </c>
      <c r="AG747" t="str">
        <f t="shared" ca="1" si="83"/>
        <v/>
      </c>
      <c r="AH747" t="str">
        <f ca="1">IF(OR(V747="",AG747=""),"Yes",IF(AG747&gt;Config!$B$41,"Yes","No"))</f>
        <v>Yes</v>
      </c>
    </row>
    <row r="748" spans="1:34" x14ac:dyDescent="0.25">
      <c r="A748" s="1" t="s">
        <v>6225</v>
      </c>
      <c r="B748" s="1" t="s">
        <v>1157</v>
      </c>
      <c r="C748" s="1" t="s">
        <v>1400</v>
      </c>
      <c r="D748" s="1" t="s">
        <v>6226</v>
      </c>
      <c r="E748" s="1" t="s">
        <v>310</v>
      </c>
      <c r="F748" s="1" t="s">
        <v>6227</v>
      </c>
      <c r="G748" t="str">
        <f t="shared" si="77"/>
        <v>Valid</v>
      </c>
      <c r="H748" s="1" t="s">
        <v>6228</v>
      </c>
      <c r="I748" t="str" cm="1">
        <f t="array" ref="I748">IF(OR(TRIM(H748)="",ISNUMBER(SEARCH("#",H748)),AA748&lt;Config!$B$8,SUMPRODUCT(--ISNUMBER(SEARCH({"a";"b";"c";"d";"e";"f";"g";"h";"i";"j";"k";"l";"m";"n";"o";"p";"q";"r";"s";"t";"u";"v";"w";"x";"y";"z"},H748)))&gt;0),"Invalid","Valid")</f>
        <v>Valid</v>
      </c>
      <c r="J748" s="1" t="s">
        <v>6229</v>
      </c>
      <c r="K748" s="1" t="s">
        <v>866</v>
      </c>
      <c r="L748" s="1" t="s">
        <v>450</v>
      </c>
      <c r="M748" s="1" t="s">
        <v>391</v>
      </c>
      <c r="N748" s="1" t="s">
        <v>33819</v>
      </c>
      <c r="O748" s="1" t="s">
        <v>180</v>
      </c>
      <c r="P748" t="s">
        <v>53</v>
      </c>
      <c r="Q748" s="1" t="s">
        <v>55</v>
      </c>
      <c r="R748" s="1" t="s">
        <v>198</v>
      </c>
      <c r="S748" s="1" t="s">
        <v>6230</v>
      </c>
      <c r="T748" s="1" t="s">
        <v>6231</v>
      </c>
      <c r="U748" s="1" t="s">
        <v>6232</v>
      </c>
      <c r="V748" s="1" t="s">
        <v>1050</v>
      </c>
      <c r="W748" s="1" t="s">
        <v>94</v>
      </c>
      <c r="X748" t="str">
        <f t="shared" si="78"/>
        <v>Complete</v>
      </c>
      <c r="Y748">
        <f>MAX(0,100-IF(G748="Invalid",Config!$B$5,0)-IF(I748="Invalid",Config!$B$6,0)-IF(X748="Incomplete",Config!$B$7,0)-IF(AF748="Yes",Config!$B$37,0))</f>
        <v>100</v>
      </c>
      <c r="Z748" s="1">
        <f>IF(OR(TRIM(B748)="",COUNTIF(Config!$B$15:$B$19,B748)&gt;0),1,0)+IF(OR(TRIM(C748)="",COUNTIF(Config!$B$15:$B$19,C748)&gt;0),1,0)+IF(OR(TRIM(F748)="",COUNTIF(Config!$B$15:$B$19,F748)&gt;0),1,0)+IF(OR(TRIM(H748)="",COUNTIF(Config!$B$15:$B$19,H748)&gt;0),1,0)+IF(OR(TRIM(E748)="",COUNTIF(Config!$B$15:$B$19,E748)&gt;0),1,0)+IF(OR(TRIM(K748)="",COUNTIF(Config!$B$15:$B$19,K748)&gt;0),1,0)+IF(OR(TRIM(P748)="",COUNTIF(Config!$B$15:$B$19,P748)&gt;0),1,0)+IF(OR(TRIM(R748)="",COUNTIF(Config!$B$15:$B$19,R748)&gt;0),1,0)</f>
        <v>0</v>
      </c>
      <c r="AA748" s="1" cm="1">
        <f t="array" ref="AA748">SUMPRODUCT(LEN(H748)-LEN(SUBSTITUTE(H748,{"0";"1";"2";"3";"4";"5";"6";"7";"8";"9"},"")))</f>
        <v>12</v>
      </c>
      <c r="AC748" t="str">
        <f t="shared" si="79"/>
        <v/>
      </c>
      <c r="AD748">
        <f t="shared" si="80"/>
        <v>1</v>
      </c>
      <c r="AE748">
        <f t="shared" si="81"/>
        <v>1</v>
      </c>
      <c r="AF748" t="str">
        <f t="shared" si="82"/>
        <v>No</v>
      </c>
      <c r="AG748">
        <f t="shared" ca="1" si="83"/>
        <v>37</v>
      </c>
      <c r="AH748" t="str">
        <f ca="1">IF(OR(V748="",AG748=""),"Yes",IF(AG748&gt;Config!$B$41,"Yes","No"))</f>
        <v>No</v>
      </c>
    </row>
    <row r="749" spans="1:34" x14ac:dyDescent="0.25">
      <c r="A749" s="1" t="s">
        <v>6233</v>
      </c>
      <c r="B749" s="1" t="s">
        <v>1006</v>
      </c>
      <c r="C749" s="1" t="s">
        <v>899</v>
      </c>
      <c r="D749" s="1" t="s">
        <v>6234</v>
      </c>
      <c r="E749" s="1" t="s">
        <v>34284</v>
      </c>
      <c r="F749" s="1" t="s">
        <v>6235</v>
      </c>
      <c r="G749" t="str">
        <f t="shared" si="77"/>
        <v>Valid</v>
      </c>
      <c r="H749" s="1" t="s">
        <v>6236</v>
      </c>
      <c r="I749" t="str" cm="1">
        <f t="array" ref="I749">IF(OR(TRIM(H749)="",ISNUMBER(SEARCH("#",H749)),AA749&lt;Config!$B$8,SUMPRODUCT(--ISNUMBER(SEARCH({"a";"b";"c";"d";"e";"f";"g";"h";"i";"j";"k";"l";"m";"n";"o";"p";"q";"r";"s";"t";"u";"v";"w";"x";"y";"z"},H749)))&gt;0),"Invalid","Valid")</f>
        <v>Valid</v>
      </c>
      <c r="J749" s="1" t="s">
        <v>6237</v>
      </c>
      <c r="K749" s="1" t="s">
        <v>1001</v>
      </c>
      <c r="L749" s="1" t="s">
        <v>29</v>
      </c>
      <c r="M749" s="1" t="s">
        <v>30</v>
      </c>
      <c r="N749" s="1" t="s">
        <v>224</v>
      </c>
      <c r="O749" s="1" t="s">
        <v>196</v>
      </c>
      <c r="P749" t="s">
        <v>33</v>
      </c>
      <c r="Q749" s="1" t="s">
        <v>119</v>
      </c>
      <c r="R749" s="1" t="s">
        <v>1716</v>
      </c>
      <c r="S749" s="1" t="s">
        <v>3640</v>
      </c>
      <c r="T749" s="1" t="s">
        <v>6238</v>
      </c>
      <c r="U749" s="1" t="s">
        <v>6239</v>
      </c>
      <c r="V749" s="1" t="s">
        <v>542</v>
      </c>
      <c r="W749" s="1" t="s">
        <v>60</v>
      </c>
      <c r="X749" t="str">
        <f t="shared" si="78"/>
        <v>Complete</v>
      </c>
      <c r="Y749">
        <f>MAX(0,100-IF(G749="Invalid",Config!$B$5,0)-IF(I749="Invalid",Config!$B$6,0)-IF(X749="Incomplete",Config!$B$7,0)-IF(AF749="Yes",Config!$B$37,0))</f>
        <v>100</v>
      </c>
      <c r="Z749" s="1">
        <f>IF(OR(TRIM(B749)="",COUNTIF(Config!$B$15:$B$19,B749)&gt;0),1,0)+IF(OR(TRIM(C749)="",COUNTIF(Config!$B$15:$B$19,C749)&gt;0),1,0)+IF(OR(TRIM(F749)="",COUNTIF(Config!$B$15:$B$19,F749)&gt;0),1,0)+IF(OR(TRIM(H749)="",COUNTIF(Config!$B$15:$B$19,H749)&gt;0),1,0)+IF(OR(TRIM(E749)="",COUNTIF(Config!$B$15:$B$19,E749)&gt;0),1,0)+IF(OR(TRIM(K749)="",COUNTIF(Config!$B$15:$B$19,K749)&gt;0),1,0)+IF(OR(TRIM(P749)="",COUNTIF(Config!$B$15:$B$19,P749)&gt;0),1,0)+IF(OR(TRIM(R749)="",COUNTIF(Config!$B$15:$B$19,R749)&gt;0),1,0)</f>
        <v>0</v>
      </c>
      <c r="AA749" s="1" cm="1">
        <f t="array" ref="AA749">SUMPRODUCT(LEN(H749)-LEN(SUBSTITUTE(H749,{"0";"1";"2";"3";"4";"5";"6";"7";"8";"9"},"")))</f>
        <v>10</v>
      </c>
      <c r="AC749" t="str">
        <f t="shared" si="79"/>
        <v/>
      </c>
      <c r="AD749">
        <f t="shared" si="80"/>
        <v>1</v>
      </c>
      <c r="AE749">
        <f t="shared" si="81"/>
        <v>1</v>
      </c>
      <c r="AF749" t="str">
        <f t="shared" si="82"/>
        <v>No</v>
      </c>
      <c r="AG749">
        <f t="shared" ca="1" si="83"/>
        <v>315</v>
      </c>
      <c r="AH749" t="str">
        <f ca="1">IF(OR(V749="",AG749=""),"Yes",IF(AG749&gt;Config!$B$41,"Yes","No"))</f>
        <v>No</v>
      </c>
    </row>
    <row r="750" spans="1:34" x14ac:dyDescent="0.25">
      <c r="A750" s="1" t="s">
        <v>6240</v>
      </c>
      <c r="B750" s="1" t="s">
        <v>353</v>
      </c>
      <c r="C750" s="1" t="s">
        <v>861</v>
      </c>
      <c r="D750" s="1" t="s">
        <v>4539</v>
      </c>
      <c r="E750" s="1" t="s">
        <v>34285</v>
      </c>
      <c r="F750" s="1" t="s">
        <v>6241</v>
      </c>
      <c r="G750" t="str">
        <f t="shared" si="77"/>
        <v>Valid</v>
      </c>
      <c r="H750" s="1" t="s">
        <v>6242</v>
      </c>
      <c r="I750" t="str" cm="1">
        <f t="array" ref="I750">IF(OR(TRIM(H750)="",ISNUMBER(SEARCH("#",H750)),AA750&lt;Config!$B$8,SUMPRODUCT(--ISNUMBER(SEARCH({"a";"b";"c";"d";"e";"f";"g";"h";"i";"j";"k";"l";"m";"n";"o";"p";"q";"r";"s";"t";"u";"v";"w";"x";"y";"z"},H750)))&gt;0),"Invalid","Valid")</f>
        <v>Valid</v>
      </c>
      <c r="J750" s="1" t="s">
        <v>6243</v>
      </c>
      <c r="K750" s="1" t="s">
        <v>516</v>
      </c>
      <c r="L750" s="1" t="s">
        <v>265</v>
      </c>
      <c r="M750" s="1" t="s">
        <v>33825</v>
      </c>
      <c r="N750" s="1" t="s">
        <v>437</v>
      </c>
      <c r="O750" s="1" t="s">
        <v>149</v>
      </c>
      <c r="P750" t="s">
        <v>87</v>
      </c>
      <c r="Q750" s="1" t="s">
        <v>438</v>
      </c>
      <c r="R750" s="1" t="s">
        <v>550</v>
      </c>
      <c r="S750" s="1" t="s">
        <v>6244</v>
      </c>
      <c r="T750" s="1" t="s">
        <v>6245</v>
      </c>
      <c r="U750" s="1" t="s">
        <v>6246</v>
      </c>
      <c r="V750" s="1" t="s">
        <v>6247</v>
      </c>
      <c r="W750" s="1" t="s">
        <v>94</v>
      </c>
      <c r="X750" t="str">
        <f t="shared" si="78"/>
        <v>Complete</v>
      </c>
      <c r="Y750">
        <f>MAX(0,100-IF(G750="Invalid",Config!$B$5,0)-IF(I750="Invalid",Config!$B$6,0)-IF(X750="Incomplete",Config!$B$7,0)-IF(AF750="Yes",Config!$B$37,0))</f>
        <v>75</v>
      </c>
      <c r="Z750" s="1">
        <f>IF(OR(TRIM(B750)="",COUNTIF(Config!$B$15:$B$19,B750)&gt;0),1,0)+IF(OR(TRIM(C750)="",COUNTIF(Config!$B$15:$B$19,C750)&gt;0),1,0)+IF(OR(TRIM(F750)="",COUNTIF(Config!$B$15:$B$19,F750)&gt;0),1,0)+IF(OR(TRIM(H750)="",COUNTIF(Config!$B$15:$B$19,H750)&gt;0),1,0)+IF(OR(TRIM(E750)="",COUNTIF(Config!$B$15:$B$19,E750)&gt;0),1,0)+IF(OR(TRIM(K750)="",COUNTIF(Config!$B$15:$B$19,K750)&gt;0),1,0)+IF(OR(TRIM(P750)="",COUNTIF(Config!$B$15:$B$19,P750)&gt;0),1,0)+IF(OR(TRIM(R750)="",COUNTIF(Config!$B$15:$B$19,R750)&gt;0),1,0)</f>
        <v>0</v>
      </c>
      <c r="AA750" s="1" cm="1">
        <f t="array" ref="AA750">SUMPRODUCT(LEN(H750)-LEN(SUBSTITUTE(H750,{"0";"1";"2";"3";"4";"5";"6";"7";"8";"9"},"")))</f>
        <v>10</v>
      </c>
      <c r="AC750" t="str">
        <f t="shared" si="79"/>
        <v>Potential Duplicate</v>
      </c>
      <c r="AD750">
        <f t="shared" si="80"/>
        <v>2</v>
      </c>
      <c r="AE750">
        <f t="shared" si="81"/>
        <v>1</v>
      </c>
      <c r="AF750" t="str">
        <f t="shared" si="82"/>
        <v>Yes</v>
      </c>
      <c r="AG750">
        <f t="shared" ca="1" si="83"/>
        <v>288</v>
      </c>
      <c r="AH750" t="str">
        <f ca="1">IF(OR(V750="",AG750=""),"Yes",IF(AG750&gt;Config!$B$41,"Yes","No"))</f>
        <v>No</v>
      </c>
    </row>
    <row r="751" spans="1:34" x14ac:dyDescent="0.25">
      <c r="A751" s="1" t="s">
        <v>6248</v>
      </c>
      <c r="B751" s="1" t="s">
        <v>1231</v>
      </c>
      <c r="C751" s="1" t="s">
        <v>445</v>
      </c>
      <c r="D751" s="1" t="s">
        <v>6249</v>
      </c>
      <c r="E751" s="1" t="s">
        <v>34286</v>
      </c>
      <c r="F751" s="1" t="s">
        <v>6250</v>
      </c>
      <c r="G751" t="str">
        <f t="shared" si="77"/>
        <v>Valid</v>
      </c>
      <c r="H751" s="1" t="s">
        <v>6251</v>
      </c>
      <c r="I751" t="str" cm="1">
        <f t="array" ref="I751">IF(OR(TRIM(H751)="",ISNUMBER(SEARCH("#",H751)),AA751&lt;Config!$B$8,SUMPRODUCT(--ISNUMBER(SEARCH({"a";"b";"c";"d";"e";"f";"g";"h";"i";"j";"k";"l";"m";"n";"o";"p";"q";"r";"s";"t";"u";"v";"w";"x";"y";"z"},H751)))&gt;0),"Invalid","Valid")</f>
        <v>Valid</v>
      </c>
      <c r="J751" s="1" t="s">
        <v>6252</v>
      </c>
      <c r="K751" s="1" t="s">
        <v>133</v>
      </c>
      <c r="L751" s="1" t="s">
        <v>67</v>
      </c>
      <c r="M751" s="1" t="s">
        <v>103</v>
      </c>
      <c r="N751" s="1" t="s">
        <v>51</v>
      </c>
      <c r="O751" s="1" t="s">
        <v>180</v>
      </c>
      <c r="P751" t="s">
        <v>344</v>
      </c>
      <c r="Q751" s="1" t="s">
        <v>1199</v>
      </c>
      <c r="R751" s="1" t="s">
        <v>971</v>
      </c>
      <c r="S751" s="1" t="s">
        <v>6253</v>
      </c>
      <c r="T751" s="1" t="s">
        <v>6254</v>
      </c>
      <c r="U751" s="1" t="s">
        <v>745</v>
      </c>
      <c r="V751" s="1" t="s">
        <v>657</v>
      </c>
      <c r="W751" s="1" t="s">
        <v>293</v>
      </c>
      <c r="X751" t="str">
        <f t="shared" si="78"/>
        <v>Complete</v>
      </c>
      <c r="Y751">
        <f>MAX(0,100-IF(G751="Invalid",Config!$B$5,0)-IF(I751="Invalid",Config!$B$6,0)-IF(X751="Incomplete",Config!$B$7,0)-IF(AF751="Yes",Config!$B$37,0))</f>
        <v>100</v>
      </c>
      <c r="Z751" s="1">
        <f>IF(OR(TRIM(B751)="",COUNTIF(Config!$B$15:$B$19,B751)&gt;0),1,0)+IF(OR(TRIM(C751)="",COUNTIF(Config!$B$15:$B$19,C751)&gt;0),1,0)+IF(OR(TRIM(F751)="",COUNTIF(Config!$B$15:$B$19,F751)&gt;0),1,0)+IF(OR(TRIM(H751)="",COUNTIF(Config!$B$15:$B$19,H751)&gt;0),1,0)+IF(OR(TRIM(E751)="",COUNTIF(Config!$B$15:$B$19,E751)&gt;0),1,0)+IF(OR(TRIM(K751)="",COUNTIF(Config!$B$15:$B$19,K751)&gt;0),1,0)+IF(OR(TRIM(P751)="",COUNTIF(Config!$B$15:$B$19,P751)&gt;0),1,0)+IF(OR(TRIM(R751)="",COUNTIF(Config!$B$15:$B$19,R751)&gt;0),1,0)</f>
        <v>0</v>
      </c>
      <c r="AA751" s="1" cm="1">
        <f t="array" ref="AA751">SUMPRODUCT(LEN(H751)-LEN(SUBSTITUTE(H751,{"0";"1";"2";"3";"4";"5";"6";"7";"8";"9"},"")))</f>
        <v>11</v>
      </c>
      <c r="AC751" t="str">
        <f t="shared" si="79"/>
        <v/>
      </c>
      <c r="AD751">
        <f t="shared" si="80"/>
        <v>1</v>
      </c>
      <c r="AE751">
        <f t="shared" si="81"/>
        <v>1</v>
      </c>
      <c r="AF751" t="str">
        <f t="shared" si="82"/>
        <v>No</v>
      </c>
      <c r="AG751">
        <f t="shared" ca="1" si="83"/>
        <v>185</v>
      </c>
      <c r="AH751" t="str">
        <f ca="1">IF(OR(V751="",AG751=""),"Yes",IF(AG751&gt;Config!$B$41,"Yes","No"))</f>
        <v>No</v>
      </c>
    </row>
    <row r="752" spans="1:34" x14ac:dyDescent="0.25">
      <c r="A752" s="1" t="s">
        <v>6255</v>
      </c>
      <c r="B752" s="1" t="s">
        <v>928</v>
      </c>
      <c r="C752" s="1" t="s">
        <v>1496</v>
      </c>
      <c r="D752" s="1" t="s">
        <v>6256</v>
      </c>
      <c r="E752" s="1" t="s">
        <v>34287</v>
      </c>
      <c r="F752" s="1" t="s">
        <v>6257</v>
      </c>
      <c r="G752" t="str">
        <f t="shared" si="77"/>
        <v>Valid</v>
      </c>
      <c r="H752" s="1" t="s">
        <v>6258</v>
      </c>
      <c r="I752" t="str" cm="1">
        <f t="array" ref="I752">IF(OR(TRIM(H752)="",ISNUMBER(SEARCH("#",H752)),AA752&lt;Config!$B$8,SUMPRODUCT(--ISNUMBER(SEARCH({"a";"b";"c";"d";"e";"f";"g";"h";"i";"j";"k";"l";"m";"n";"o";"p";"q";"r";"s";"t";"u";"v";"w";"x";"y";"z"},H752)))&gt;0),"Invalid","Valid")</f>
        <v>Valid</v>
      </c>
      <c r="J752" s="1" t="s">
        <v>6259</v>
      </c>
      <c r="K752" s="1" t="s">
        <v>117</v>
      </c>
      <c r="L752" s="1" t="s">
        <v>450</v>
      </c>
      <c r="M752" s="1" t="s">
        <v>462</v>
      </c>
      <c r="N752" s="1" t="s">
        <v>148</v>
      </c>
      <c r="O752" s="1" t="s">
        <v>149</v>
      </c>
      <c r="P752" t="s">
        <v>236</v>
      </c>
      <c r="Q752" s="1" t="s">
        <v>237</v>
      </c>
      <c r="R752" s="1" t="s">
        <v>253</v>
      </c>
      <c r="S752" s="1" t="s">
        <v>6260</v>
      </c>
      <c r="T752" s="1" t="s">
        <v>6261</v>
      </c>
      <c r="U752" s="1" t="s">
        <v>4907</v>
      </c>
      <c r="V752" s="1" t="s">
        <v>6262</v>
      </c>
      <c r="W752" s="1" t="s">
        <v>94</v>
      </c>
      <c r="X752" t="str">
        <f t="shared" si="78"/>
        <v>Complete</v>
      </c>
      <c r="Y752">
        <f>MAX(0,100-IF(G752="Invalid",Config!$B$5,0)-IF(I752="Invalid",Config!$B$6,0)-IF(X752="Incomplete",Config!$B$7,0)-IF(AF752="Yes",Config!$B$37,0))</f>
        <v>100</v>
      </c>
      <c r="Z752" s="1">
        <f>IF(OR(TRIM(B752)="",COUNTIF(Config!$B$15:$B$19,B752)&gt;0),1,0)+IF(OR(TRIM(C752)="",COUNTIF(Config!$B$15:$B$19,C752)&gt;0),1,0)+IF(OR(TRIM(F752)="",COUNTIF(Config!$B$15:$B$19,F752)&gt;0),1,0)+IF(OR(TRIM(H752)="",COUNTIF(Config!$B$15:$B$19,H752)&gt;0),1,0)+IF(OR(TRIM(E752)="",COUNTIF(Config!$B$15:$B$19,E752)&gt;0),1,0)+IF(OR(TRIM(K752)="",COUNTIF(Config!$B$15:$B$19,K752)&gt;0),1,0)+IF(OR(TRIM(P752)="",COUNTIF(Config!$B$15:$B$19,P752)&gt;0),1,0)+IF(OR(TRIM(R752)="",COUNTIF(Config!$B$15:$B$19,R752)&gt;0),1,0)</f>
        <v>0</v>
      </c>
      <c r="AA752" s="1" cm="1">
        <f t="array" ref="AA752">SUMPRODUCT(LEN(H752)-LEN(SUBSTITUTE(H752,{"0";"1";"2";"3";"4";"5";"6";"7";"8";"9"},"")))</f>
        <v>10</v>
      </c>
      <c r="AC752" t="str">
        <f t="shared" si="79"/>
        <v/>
      </c>
      <c r="AD752">
        <f t="shared" si="80"/>
        <v>1</v>
      </c>
      <c r="AE752">
        <f t="shared" si="81"/>
        <v>1</v>
      </c>
      <c r="AF752" t="str">
        <f t="shared" si="82"/>
        <v>No</v>
      </c>
      <c r="AG752">
        <f t="shared" ca="1" si="83"/>
        <v>78</v>
      </c>
      <c r="AH752" t="str">
        <f ca="1">IF(OR(V752="",AG752=""),"Yes",IF(AG752&gt;Config!$B$41,"Yes","No"))</f>
        <v>No</v>
      </c>
    </row>
    <row r="753" spans="1:34" x14ac:dyDescent="0.25">
      <c r="A753" s="1" t="s">
        <v>6263</v>
      </c>
      <c r="B753" s="1" t="s">
        <v>1833</v>
      </c>
      <c r="C753" s="1" t="s">
        <v>489</v>
      </c>
      <c r="D753" s="1" t="s">
        <v>6264</v>
      </c>
      <c r="E753" s="1" t="s">
        <v>33858</v>
      </c>
      <c r="F753" s="1" t="s">
        <v>34288</v>
      </c>
      <c r="G753" t="str">
        <f t="shared" si="77"/>
        <v>Valid</v>
      </c>
      <c r="H753" s="1" t="s">
        <v>6265</v>
      </c>
      <c r="I753" t="str" cm="1">
        <f t="array" ref="I753">IF(OR(TRIM(H753)="",ISNUMBER(SEARCH("#",H753)),AA753&lt;Config!$B$8,SUMPRODUCT(--ISNUMBER(SEARCH({"a";"b";"c";"d";"e";"f";"g";"h";"i";"j";"k";"l";"m";"n";"o";"p";"q";"r";"s";"t";"u";"v";"w";"x";"y";"z"},H753)))&gt;0),"Invalid","Valid")</f>
        <v>Valid</v>
      </c>
      <c r="J753" s="1" t="s">
        <v>6266</v>
      </c>
      <c r="K753" s="1" t="s">
        <v>504</v>
      </c>
      <c r="L753" s="1" t="s">
        <v>29</v>
      </c>
      <c r="M753" s="1" t="s">
        <v>85</v>
      </c>
      <c r="N753" s="1" t="s">
        <v>713</v>
      </c>
      <c r="O753" s="1" t="s">
        <v>52</v>
      </c>
      <c r="P753" t="s">
        <v>344</v>
      </c>
      <c r="Q753" s="1" t="s">
        <v>1199</v>
      </c>
      <c r="R753" s="1" t="s">
        <v>971</v>
      </c>
      <c r="S753" s="1" t="s">
        <v>6267</v>
      </c>
      <c r="T753" s="1" t="s">
        <v>6268</v>
      </c>
      <c r="U753" s="1" t="s">
        <v>6269</v>
      </c>
      <c r="V753" s="1" t="s">
        <v>5911</v>
      </c>
      <c r="W753" s="1" t="s">
        <v>186</v>
      </c>
      <c r="X753" t="str">
        <f t="shared" si="78"/>
        <v>Complete</v>
      </c>
      <c r="Y753">
        <f>MAX(0,100-IF(G753="Invalid",Config!$B$5,0)-IF(I753="Invalid",Config!$B$6,0)-IF(X753="Incomplete",Config!$B$7,0)-IF(AF753="Yes",Config!$B$37,0))</f>
        <v>100</v>
      </c>
      <c r="Z753" s="1">
        <f>IF(OR(TRIM(B753)="",COUNTIF(Config!$B$15:$B$19,B753)&gt;0),1,0)+IF(OR(TRIM(C753)="",COUNTIF(Config!$B$15:$B$19,C753)&gt;0),1,0)+IF(OR(TRIM(F753)="",COUNTIF(Config!$B$15:$B$19,F753)&gt;0),1,0)+IF(OR(TRIM(H753)="",COUNTIF(Config!$B$15:$B$19,H753)&gt;0),1,0)+IF(OR(TRIM(E753)="",COUNTIF(Config!$B$15:$B$19,E753)&gt;0),1,0)+IF(OR(TRIM(K753)="",COUNTIF(Config!$B$15:$B$19,K753)&gt;0),1,0)+IF(OR(TRIM(P753)="",COUNTIF(Config!$B$15:$B$19,P753)&gt;0),1,0)+IF(OR(TRIM(R753)="",COUNTIF(Config!$B$15:$B$19,R753)&gt;0),1,0)</f>
        <v>0</v>
      </c>
      <c r="AA753" s="1" cm="1">
        <f t="array" ref="AA753">SUMPRODUCT(LEN(H753)-LEN(SUBSTITUTE(H753,{"0";"1";"2";"3";"4";"5";"6";"7";"8";"9"},"")))</f>
        <v>11</v>
      </c>
      <c r="AC753" t="str">
        <f t="shared" si="79"/>
        <v/>
      </c>
      <c r="AD753">
        <f t="shared" si="80"/>
        <v>1</v>
      </c>
      <c r="AE753">
        <f t="shared" si="81"/>
        <v>1</v>
      </c>
      <c r="AF753" t="str">
        <f t="shared" si="82"/>
        <v>No</v>
      </c>
      <c r="AG753">
        <f t="shared" ca="1" si="83"/>
        <v>254</v>
      </c>
      <c r="AH753" t="str">
        <f ca="1">IF(OR(V753="",AG753=""),"Yes",IF(AG753&gt;Config!$B$41,"Yes","No"))</f>
        <v>No</v>
      </c>
    </row>
    <row r="754" spans="1:34" x14ac:dyDescent="0.25">
      <c r="A754" s="1" t="s">
        <v>6270</v>
      </c>
      <c r="B754" s="1" t="s">
        <v>565</v>
      </c>
      <c r="C754" s="1" t="s">
        <v>792</v>
      </c>
      <c r="D754" s="1" t="s">
        <v>6271</v>
      </c>
      <c r="E754" s="1" t="s">
        <v>34289</v>
      </c>
      <c r="F754" s="1" t="s">
        <v>6272</v>
      </c>
      <c r="G754" t="str">
        <f t="shared" si="77"/>
        <v>Valid</v>
      </c>
      <c r="H754" s="1" t="s">
        <v>1215</v>
      </c>
      <c r="I754" t="str" cm="1">
        <f t="array" ref="I754">IF(OR(TRIM(H754)="",ISNUMBER(SEARCH("#",H754)),AA754&lt;Config!$B$8,SUMPRODUCT(--ISNUMBER(SEARCH({"a";"b";"c";"d";"e";"f";"g";"h";"i";"j";"k";"l";"m";"n";"o";"p";"q";"r";"s";"t";"u";"v";"w";"x";"y";"z"},H754)))&gt;0),"Invalid","Valid")</f>
        <v>Invalid</v>
      </c>
      <c r="J754" s="1" t="s">
        <v>6273</v>
      </c>
      <c r="K754" s="1" t="s">
        <v>481</v>
      </c>
      <c r="L754" s="1" t="s">
        <v>450</v>
      </c>
      <c r="M754" s="1" t="s">
        <v>135</v>
      </c>
      <c r="N754" s="1" t="s">
        <v>358</v>
      </c>
      <c r="O754" s="1" t="s">
        <v>32</v>
      </c>
      <c r="P754" t="s">
        <v>328</v>
      </c>
      <c r="Q754" s="1" t="s">
        <v>1046</v>
      </c>
      <c r="R754" s="1" t="s">
        <v>571</v>
      </c>
      <c r="S754" s="1" t="s">
        <v>6274</v>
      </c>
      <c r="T754" s="1" t="s">
        <v>6275</v>
      </c>
      <c r="U754" s="1" t="s">
        <v>4153</v>
      </c>
      <c r="V754" s="1" t="s">
        <v>1103</v>
      </c>
      <c r="W754" s="1" t="s">
        <v>94</v>
      </c>
      <c r="X754" t="str">
        <f t="shared" si="78"/>
        <v>Complete</v>
      </c>
      <c r="Y754">
        <f>MAX(0,100-IF(G754="Invalid",Config!$B$5,0)-IF(I754="Invalid",Config!$B$6,0)-IF(X754="Incomplete",Config!$B$7,0)-IF(AF754="Yes",Config!$B$37,0))</f>
        <v>80</v>
      </c>
      <c r="Z754" s="1">
        <f>IF(OR(TRIM(B754)="",COUNTIF(Config!$B$15:$B$19,B754)&gt;0),1,0)+IF(OR(TRIM(C754)="",COUNTIF(Config!$B$15:$B$19,C754)&gt;0),1,0)+IF(OR(TRIM(F754)="",COUNTIF(Config!$B$15:$B$19,F754)&gt;0),1,0)+IF(OR(TRIM(H754)="",COUNTIF(Config!$B$15:$B$19,H754)&gt;0),1,0)+IF(OR(TRIM(E754)="",COUNTIF(Config!$B$15:$B$19,E754)&gt;0),1,0)+IF(OR(TRIM(K754)="",COUNTIF(Config!$B$15:$B$19,K754)&gt;0),1,0)+IF(OR(TRIM(P754)="",COUNTIF(Config!$B$15:$B$19,P754)&gt;0),1,0)+IF(OR(TRIM(R754)="",COUNTIF(Config!$B$15:$B$19,R754)&gt;0),1,0)</f>
        <v>0</v>
      </c>
      <c r="AA754" s="1" cm="1">
        <f t="array" ref="AA754">SUMPRODUCT(LEN(H754)-LEN(SUBSTITUTE(H754,{"0";"1";"2";"3";"4";"5";"6";"7";"8";"9"},"")))</f>
        <v>0</v>
      </c>
      <c r="AC754" t="str">
        <f t="shared" si="79"/>
        <v>Invalid Phone</v>
      </c>
      <c r="AD754">
        <f t="shared" si="80"/>
        <v>1</v>
      </c>
      <c r="AE754">
        <f t="shared" si="81"/>
        <v>0</v>
      </c>
      <c r="AF754" t="str">
        <f t="shared" si="82"/>
        <v>No</v>
      </c>
      <c r="AG754">
        <f t="shared" ca="1" si="83"/>
        <v>47</v>
      </c>
      <c r="AH754" t="str">
        <f ca="1">IF(OR(V754="",AG754=""),"Yes",IF(AG754&gt;Config!$B$41,"Yes","No"))</f>
        <v>No</v>
      </c>
    </row>
    <row r="755" spans="1:34" x14ac:dyDescent="0.25">
      <c r="A755" s="1" t="s">
        <v>6276</v>
      </c>
      <c r="B755" s="1" t="s">
        <v>172</v>
      </c>
      <c r="C755" s="1" t="s">
        <v>78</v>
      </c>
      <c r="D755" s="1" t="s">
        <v>6277</v>
      </c>
      <c r="E755" s="1" t="s">
        <v>578</v>
      </c>
      <c r="F755" s="1" t="s">
        <v>34290</v>
      </c>
      <c r="G755" t="str">
        <f t="shared" si="77"/>
        <v>Valid</v>
      </c>
      <c r="H755" s="1" t="s">
        <v>6278</v>
      </c>
      <c r="I755" t="str" cm="1">
        <f t="array" ref="I755">IF(OR(TRIM(H755)="",ISNUMBER(SEARCH("#",H755)),AA755&lt;Config!$B$8,SUMPRODUCT(--ISNUMBER(SEARCH({"a";"b";"c";"d";"e";"f";"g";"h";"i";"j";"k";"l";"m";"n";"o";"p";"q";"r";"s";"t";"u";"v";"w";"x";"y";"z"},H755)))&gt;0),"Invalid","Valid")</f>
        <v>Valid</v>
      </c>
      <c r="J755" s="1" t="s">
        <v>6279</v>
      </c>
      <c r="K755" s="1" t="s">
        <v>866</v>
      </c>
      <c r="L755" s="1" t="s">
        <v>164</v>
      </c>
      <c r="M755" s="1" t="s">
        <v>30</v>
      </c>
      <c r="N755" s="1" t="s">
        <v>33819</v>
      </c>
      <c r="O755" s="1" t="s">
        <v>266</v>
      </c>
      <c r="P755" t="s">
        <v>53</v>
      </c>
      <c r="Q755" s="1" t="s">
        <v>197</v>
      </c>
      <c r="R755" s="1" t="s">
        <v>150</v>
      </c>
      <c r="S755" s="1" t="s">
        <v>6280</v>
      </c>
      <c r="T755" s="1" t="s">
        <v>6281</v>
      </c>
      <c r="U755" s="1" t="s">
        <v>6282</v>
      </c>
      <c r="V755" s="1" t="s">
        <v>1280</v>
      </c>
      <c r="W755" s="1" t="s">
        <v>60</v>
      </c>
      <c r="X755" t="str">
        <f t="shared" si="78"/>
        <v>Complete</v>
      </c>
      <c r="Y755">
        <f>MAX(0,100-IF(G755="Invalid",Config!$B$5,0)-IF(I755="Invalid",Config!$B$6,0)-IF(X755="Incomplete",Config!$B$7,0)-IF(AF755="Yes",Config!$B$37,0))</f>
        <v>100</v>
      </c>
      <c r="Z755" s="1">
        <f>IF(OR(TRIM(B755)="",COUNTIF(Config!$B$15:$B$19,B755)&gt;0),1,0)+IF(OR(TRIM(C755)="",COUNTIF(Config!$B$15:$B$19,C755)&gt;0),1,0)+IF(OR(TRIM(F755)="",COUNTIF(Config!$B$15:$B$19,F755)&gt;0),1,0)+IF(OR(TRIM(H755)="",COUNTIF(Config!$B$15:$B$19,H755)&gt;0),1,0)+IF(OR(TRIM(E755)="",COUNTIF(Config!$B$15:$B$19,E755)&gt;0),1,0)+IF(OR(TRIM(K755)="",COUNTIF(Config!$B$15:$B$19,K755)&gt;0),1,0)+IF(OR(TRIM(P755)="",COUNTIF(Config!$B$15:$B$19,P755)&gt;0),1,0)+IF(OR(TRIM(R755)="",COUNTIF(Config!$B$15:$B$19,R755)&gt;0),1,0)</f>
        <v>0</v>
      </c>
      <c r="AA755" s="1" cm="1">
        <f t="array" ref="AA755">SUMPRODUCT(LEN(H755)-LEN(SUBSTITUTE(H755,{"0";"1";"2";"3";"4";"5";"6";"7";"8";"9"},"")))</f>
        <v>12</v>
      </c>
      <c r="AC755" t="str">
        <f t="shared" si="79"/>
        <v/>
      </c>
      <c r="AD755">
        <f t="shared" si="80"/>
        <v>1</v>
      </c>
      <c r="AE755">
        <f t="shared" si="81"/>
        <v>1</v>
      </c>
      <c r="AF755" t="str">
        <f t="shared" si="82"/>
        <v>No</v>
      </c>
      <c r="AG755">
        <f t="shared" ca="1" si="83"/>
        <v>406</v>
      </c>
      <c r="AH755" t="str">
        <f ca="1">IF(OR(V755="",AG755=""),"Yes",IF(AG755&gt;Config!$B$41,"Yes","No"))</f>
        <v>Yes</v>
      </c>
    </row>
    <row r="756" spans="1:34" x14ac:dyDescent="0.25">
      <c r="A756" s="1" t="s">
        <v>6283</v>
      </c>
      <c r="B756" s="1" t="s">
        <v>218</v>
      </c>
      <c r="C756" s="1" t="s">
        <v>337</v>
      </c>
      <c r="D756" s="1" t="s">
        <v>6284</v>
      </c>
      <c r="E756" s="1" t="s">
        <v>34291</v>
      </c>
      <c r="F756" s="1" t="s">
        <v>6285</v>
      </c>
      <c r="G756" t="str">
        <f t="shared" si="77"/>
        <v>Valid</v>
      </c>
      <c r="H756" s="1" t="s">
        <v>6286</v>
      </c>
      <c r="I756" t="str" cm="1">
        <f t="array" ref="I756">IF(OR(TRIM(H756)="",ISNUMBER(SEARCH("#",H756)),AA756&lt;Config!$B$8,SUMPRODUCT(--ISNUMBER(SEARCH({"a";"b";"c";"d";"e";"f";"g";"h";"i";"j";"k";"l";"m";"n";"o";"p";"q";"r";"s";"t";"u";"v";"w";"x";"y";"z"},H756)))&gt;0),"Invalid","Valid")</f>
        <v>Valid</v>
      </c>
      <c r="J756" s="1" t="s">
        <v>6287</v>
      </c>
      <c r="K756" s="1" t="s">
        <v>66</v>
      </c>
      <c r="L756" s="1" t="s">
        <v>102</v>
      </c>
      <c r="M756" s="1" t="s">
        <v>165</v>
      </c>
      <c r="N756" s="1" t="s">
        <v>51</v>
      </c>
      <c r="O756" s="1" t="s">
        <v>52</v>
      </c>
      <c r="P756" t="s">
        <v>314</v>
      </c>
      <c r="Q756" s="1" t="s">
        <v>663</v>
      </c>
      <c r="R756" s="1" t="s">
        <v>663</v>
      </c>
      <c r="S756" s="1" t="s">
        <v>6288</v>
      </c>
      <c r="T756" s="1" t="s">
        <v>6289</v>
      </c>
      <c r="U756" s="1" t="s">
        <v>5891</v>
      </c>
      <c r="V756" s="1" t="s">
        <v>1145</v>
      </c>
      <c r="W756" s="1" t="s">
        <v>186</v>
      </c>
      <c r="X756" t="str">
        <f t="shared" si="78"/>
        <v>Complete</v>
      </c>
      <c r="Y756">
        <f>MAX(0,100-IF(G756="Invalid",Config!$B$5,0)-IF(I756="Invalid",Config!$B$6,0)-IF(X756="Incomplete",Config!$B$7,0)-IF(AF756="Yes",Config!$B$37,0))</f>
        <v>100</v>
      </c>
      <c r="Z756" s="1">
        <f>IF(OR(TRIM(B756)="",COUNTIF(Config!$B$15:$B$19,B756)&gt;0),1,0)+IF(OR(TRIM(C756)="",COUNTIF(Config!$B$15:$B$19,C756)&gt;0),1,0)+IF(OR(TRIM(F756)="",COUNTIF(Config!$B$15:$B$19,F756)&gt;0),1,0)+IF(OR(TRIM(H756)="",COUNTIF(Config!$B$15:$B$19,H756)&gt;0),1,0)+IF(OR(TRIM(E756)="",COUNTIF(Config!$B$15:$B$19,E756)&gt;0),1,0)+IF(OR(TRIM(K756)="",COUNTIF(Config!$B$15:$B$19,K756)&gt;0),1,0)+IF(OR(TRIM(P756)="",COUNTIF(Config!$B$15:$B$19,P756)&gt;0),1,0)+IF(OR(TRIM(R756)="",COUNTIF(Config!$B$15:$B$19,R756)&gt;0),1,0)</f>
        <v>0</v>
      </c>
      <c r="AA756" s="1" cm="1">
        <f t="array" ref="AA756">SUMPRODUCT(LEN(H756)-LEN(SUBSTITUTE(H756,{"0";"1";"2";"3";"4";"5";"6";"7";"8";"9"},"")))</f>
        <v>12</v>
      </c>
      <c r="AC756" t="str">
        <f t="shared" si="79"/>
        <v/>
      </c>
      <c r="AD756">
        <f t="shared" si="80"/>
        <v>1</v>
      </c>
      <c r="AE756">
        <f t="shared" si="81"/>
        <v>1</v>
      </c>
      <c r="AF756" t="str">
        <f t="shared" si="82"/>
        <v>No</v>
      </c>
      <c r="AG756">
        <f t="shared" ca="1" si="83"/>
        <v>37</v>
      </c>
      <c r="AH756" t="str">
        <f ca="1">IF(OR(V756="",AG756=""),"Yes",IF(AG756&gt;Config!$B$41,"Yes","No"))</f>
        <v>No</v>
      </c>
    </row>
    <row r="757" spans="1:34" x14ac:dyDescent="0.25">
      <c r="A757" s="1" t="s">
        <v>6290</v>
      </c>
      <c r="B757" s="1" t="s">
        <v>2159</v>
      </c>
      <c r="C757" s="1" t="s">
        <v>1007</v>
      </c>
      <c r="D757" s="1" t="s">
        <v>6291</v>
      </c>
      <c r="E757" s="1" t="s">
        <v>34292</v>
      </c>
      <c r="F757" s="1" t="s">
        <v>6292</v>
      </c>
      <c r="G757" t="str">
        <f t="shared" si="77"/>
        <v>Valid</v>
      </c>
      <c r="H757" s="1" t="s">
        <v>6293</v>
      </c>
      <c r="I757" t="str" cm="1">
        <f t="array" ref="I757">IF(OR(TRIM(H757)="",ISNUMBER(SEARCH("#",H757)),AA757&lt;Config!$B$8,SUMPRODUCT(--ISNUMBER(SEARCH({"a";"b";"c";"d";"e";"f";"g";"h";"i";"j";"k";"l";"m";"n";"o";"p";"q";"r";"s";"t";"u";"v";"w";"x";"y";"z"},H757)))&gt;0),"Invalid","Valid")</f>
        <v>Valid</v>
      </c>
      <c r="J757" s="1" t="s">
        <v>6294</v>
      </c>
      <c r="K757" s="1" t="s">
        <v>48</v>
      </c>
      <c r="L757" s="1" t="s">
        <v>179</v>
      </c>
      <c r="M757" s="1" t="s">
        <v>135</v>
      </c>
      <c r="N757" s="1" t="s">
        <v>33819</v>
      </c>
      <c r="O757" s="1" t="s">
        <v>180</v>
      </c>
      <c r="P757" t="s">
        <v>87</v>
      </c>
      <c r="Q757" s="1" t="s">
        <v>88</v>
      </c>
      <c r="R757" s="1" t="s">
        <v>136</v>
      </c>
      <c r="S757" s="1" t="s">
        <v>6295</v>
      </c>
      <c r="T757" s="1" t="s">
        <v>6296</v>
      </c>
      <c r="U757" s="1" t="s">
        <v>6297</v>
      </c>
      <c r="V757" s="1" t="s">
        <v>6298</v>
      </c>
      <c r="W757" s="1" t="s">
        <v>384</v>
      </c>
      <c r="X757" t="str">
        <f t="shared" si="78"/>
        <v>Complete</v>
      </c>
      <c r="Y757">
        <f>MAX(0,100-IF(G757="Invalid",Config!$B$5,0)-IF(I757="Invalid",Config!$B$6,0)-IF(X757="Incomplete",Config!$B$7,0)-IF(AF757="Yes",Config!$B$37,0))</f>
        <v>100</v>
      </c>
      <c r="Z757" s="1">
        <f>IF(OR(TRIM(B757)="",COUNTIF(Config!$B$15:$B$19,B757)&gt;0),1,0)+IF(OR(TRIM(C757)="",COUNTIF(Config!$B$15:$B$19,C757)&gt;0),1,0)+IF(OR(TRIM(F757)="",COUNTIF(Config!$B$15:$B$19,F757)&gt;0),1,0)+IF(OR(TRIM(H757)="",COUNTIF(Config!$B$15:$B$19,H757)&gt;0),1,0)+IF(OR(TRIM(E757)="",COUNTIF(Config!$B$15:$B$19,E757)&gt;0),1,0)+IF(OR(TRIM(K757)="",COUNTIF(Config!$B$15:$B$19,K757)&gt;0),1,0)+IF(OR(TRIM(P757)="",COUNTIF(Config!$B$15:$B$19,P757)&gt;0),1,0)+IF(OR(TRIM(R757)="",COUNTIF(Config!$B$15:$B$19,R757)&gt;0),1,0)</f>
        <v>0</v>
      </c>
      <c r="AA757" s="1" cm="1">
        <f t="array" ref="AA757">SUMPRODUCT(LEN(H757)-LEN(SUBSTITUTE(H757,{"0";"1";"2";"3";"4";"5";"6";"7";"8";"9"},"")))</f>
        <v>11</v>
      </c>
      <c r="AC757" t="str">
        <f t="shared" si="79"/>
        <v/>
      </c>
      <c r="AD757">
        <f t="shared" si="80"/>
        <v>1</v>
      </c>
      <c r="AE757">
        <f t="shared" si="81"/>
        <v>1</v>
      </c>
      <c r="AF757" t="str">
        <f t="shared" si="82"/>
        <v>No</v>
      </c>
      <c r="AG757">
        <f t="shared" ca="1" si="83"/>
        <v>69</v>
      </c>
      <c r="AH757" t="str">
        <f ca="1">IF(OR(V757="",AG757=""),"Yes",IF(AG757&gt;Config!$B$41,"Yes","No"))</f>
        <v>No</v>
      </c>
    </row>
    <row r="758" spans="1:34" x14ac:dyDescent="0.25">
      <c r="A758" s="1" t="s">
        <v>6299</v>
      </c>
      <c r="B758" s="1" t="s">
        <v>1399</v>
      </c>
      <c r="C758" s="1" t="s">
        <v>1736</v>
      </c>
      <c r="D758" s="1" t="s">
        <v>1737</v>
      </c>
      <c r="E758" s="1" t="s">
        <v>34293</v>
      </c>
      <c r="F758" s="1" t="s">
        <v>6300</v>
      </c>
      <c r="G758" t="str">
        <f t="shared" si="77"/>
        <v>Valid</v>
      </c>
      <c r="H758" s="1" t="s">
        <v>6301</v>
      </c>
      <c r="I758" t="str" cm="1">
        <f t="array" ref="I758">IF(OR(TRIM(H758)="",ISNUMBER(SEARCH("#",H758)),AA758&lt;Config!$B$8,SUMPRODUCT(--ISNUMBER(SEARCH({"a";"b";"c";"d";"e";"f";"g";"h";"i";"j";"k";"l";"m";"n";"o";"p";"q";"r";"s";"t";"u";"v";"w";"x";"y";"z"},H758)))&gt;0),"Invalid","Valid")</f>
        <v>Valid</v>
      </c>
      <c r="J758" s="1" t="s">
        <v>6302</v>
      </c>
      <c r="K758" s="1" t="s">
        <v>481</v>
      </c>
      <c r="L758" s="1" t="s">
        <v>84</v>
      </c>
      <c r="M758" s="1" t="s">
        <v>462</v>
      </c>
      <c r="N758" s="1" t="s">
        <v>148</v>
      </c>
      <c r="O758" s="1" t="s">
        <v>180</v>
      </c>
      <c r="P758" t="s">
        <v>236</v>
      </c>
      <c r="Q758" s="1" t="s">
        <v>254</v>
      </c>
      <c r="R758" s="1" t="s">
        <v>253</v>
      </c>
      <c r="S758" s="1" t="s">
        <v>380</v>
      </c>
      <c r="T758" s="1" t="s">
        <v>6303</v>
      </c>
      <c r="U758" s="1" t="s">
        <v>6304</v>
      </c>
      <c r="V758" s="1" t="s">
        <v>2016</v>
      </c>
      <c r="W758" s="1" t="s">
        <v>40</v>
      </c>
      <c r="X758" t="str">
        <f t="shared" si="78"/>
        <v>Complete</v>
      </c>
      <c r="Y758">
        <f>MAX(0,100-IF(G758="Invalid",Config!$B$5,0)-IF(I758="Invalid",Config!$B$6,0)-IF(X758="Incomplete",Config!$B$7,0)-IF(AF758="Yes",Config!$B$37,0))</f>
        <v>100</v>
      </c>
      <c r="Z758" s="1">
        <f>IF(OR(TRIM(B758)="",COUNTIF(Config!$B$15:$B$19,B758)&gt;0),1,0)+IF(OR(TRIM(C758)="",COUNTIF(Config!$B$15:$B$19,C758)&gt;0),1,0)+IF(OR(TRIM(F758)="",COUNTIF(Config!$B$15:$B$19,F758)&gt;0),1,0)+IF(OR(TRIM(H758)="",COUNTIF(Config!$B$15:$B$19,H758)&gt;0),1,0)+IF(OR(TRIM(E758)="",COUNTIF(Config!$B$15:$B$19,E758)&gt;0),1,0)+IF(OR(TRIM(K758)="",COUNTIF(Config!$B$15:$B$19,K758)&gt;0),1,0)+IF(OR(TRIM(P758)="",COUNTIF(Config!$B$15:$B$19,P758)&gt;0),1,0)+IF(OR(TRIM(R758)="",COUNTIF(Config!$B$15:$B$19,R758)&gt;0),1,0)</f>
        <v>0</v>
      </c>
      <c r="AA758" s="1" cm="1">
        <f t="array" ref="AA758">SUMPRODUCT(LEN(H758)-LEN(SUBSTITUTE(H758,{"0";"1";"2";"3";"4";"5";"6";"7";"8";"9"},"")))</f>
        <v>10</v>
      </c>
      <c r="AC758" t="str">
        <f t="shared" si="79"/>
        <v/>
      </c>
      <c r="AD758">
        <f t="shared" si="80"/>
        <v>1</v>
      </c>
      <c r="AE758">
        <f t="shared" si="81"/>
        <v>1</v>
      </c>
      <c r="AF758" t="str">
        <f t="shared" si="82"/>
        <v>No</v>
      </c>
      <c r="AG758">
        <f t="shared" ca="1" si="83"/>
        <v>173</v>
      </c>
      <c r="AH758" t="str">
        <f ca="1">IF(OR(V758="",AG758=""),"Yes",IF(AG758&gt;Config!$B$41,"Yes","No"))</f>
        <v>No</v>
      </c>
    </row>
    <row r="759" spans="1:34" x14ac:dyDescent="0.25">
      <c r="A759" s="1" t="s">
        <v>6305</v>
      </c>
      <c r="B759" s="1" t="s">
        <v>5122</v>
      </c>
      <c r="C759" s="1" t="s">
        <v>205</v>
      </c>
      <c r="D759" s="1" t="s">
        <v>6306</v>
      </c>
      <c r="E759" s="1" t="s">
        <v>34294</v>
      </c>
      <c r="F759" s="1" t="s">
        <v>6307</v>
      </c>
      <c r="G759" t="str">
        <f t="shared" si="77"/>
        <v>Valid</v>
      </c>
      <c r="H759" s="1" t="s">
        <v>6308</v>
      </c>
      <c r="I759" t="str" cm="1">
        <f t="array" ref="I759">IF(OR(TRIM(H759)="",ISNUMBER(SEARCH("#",H759)),AA759&lt;Config!$B$8,SUMPRODUCT(--ISNUMBER(SEARCH({"a";"b";"c";"d";"e";"f";"g";"h";"i";"j";"k";"l";"m";"n";"o";"p";"q";"r";"s";"t";"u";"v";"w";"x";"y";"z"},H759)))&gt;0),"Invalid","Valid")</f>
        <v>Valid</v>
      </c>
      <c r="J759" s="1" t="s">
        <v>6309</v>
      </c>
      <c r="K759" s="1" t="s">
        <v>625</v>
      </c>
      <c r="L759" s="1" t="s">
        <v>450</v>
      </c>
      <c r="M759" s="1" t="s">
        <v>30</v>
      </c>
      <c r="N759" s="1" t="s">
        <v>148</v>
      </c>
      <c r="O759" s="1" t="s">
        <v>266</v>
      </c>
      <c r="P759" t="s">
        <v>87</v>
      </c>
      <c r="Q759" s="1" t="s">
        <v>438</v>
      </c>
      <c r="R759" s="1" t="s">
        <v>89</v>
      </c>
      <c r="S759" s="1" t="s">
        <v>6310</v>
      </c>
      <c r="T759" s="1" t="s">
        <v>6311</v>
      </c>
      <c r="U759" s="1" t="s">
        <v>2463</v>
      </c>
      <c r="V759" s="1" t="s">
        <v>140</v>
      </c>
      <c r="W759" s="1" t="s">
        <v>94</v>
      </c>
      <c r="X759" t="str">
        <f t="shared" si="78"/>
        <v>Complete</v>
      </c>
      <c r="Y759">
        <f>MAX(0,100-IF(G759="Invalid",Config!$B$5,0)-IF(I759="Invalid",Config!$B$6,0)-IF(X759="Incomplete",Config!$B$7,0)-IF(AF759="Yes",Config!$B$37,0))</f>
        <v>100</v>
      </c>
      <c r="Z759" s="1">
        <f>IF(OR(TRIM(B759)="",COUNTIF(Config!$B$15:$B$19,B759)&gt;0),1,0)+IF(OR(TRIM(C759)="",COUNTIF(Config!$B$15:$B$19,C759)&gt;0),1,0)+IF(OR(TRIM(F759)="",COUNTIF(Config!$B$15:$B$19,F759)&gt;0),1,0)+IF(OR(TRIM(H759)="",COUNTIF(Config!$B$15:$B$19,H759)&gt;0),1,0)+IF(OR(TRIM(E759)="",COUNTIF(Config!$B$15:$B$19,E759)&gt;0),1,0)+IF(OR(TRIM(K759)="",COUNTIF(Config!$B$15:$B$19,K759)&gt;0),1,0)+IF(OR(TRIM(P759)="",COUNTIF(Config!$B$15:$B$19,P759)&gt;0),1,0)+IF(OR(TRIM(R759)="",COUNTIF(Config!$B$15:$B$19,R759)&gt;0),1,0)</f>
        <v>0</v>
      </c>
      <c r="AA759" s="1" cm="1">
        <f t="array" ref="AA759">SUMPRODUCT(LEN(H759)-LEN(SUBSTITUTE(H759,{"0";"1";"2";"3";"4";"5";"6";"7";"8";"9"},"")))</f>
        <v>11</v>
      </c>
      <c r="AC759" t="str">
        <f t="shared" si="79"/>
        <v/>
      </c>
      <c r="AD759">
        <f t="shared" si="80"/>
        <v>1</v>
      </c>
      <c r="AE759">
        <f t="shared" si="81"/>
        <v>1</v>
      </c>
      <c r="AF759" t="str">
        <f t="shared" si="82"/>
        <v>No</v>
      </c>
      <c r="AG759">
        <f t="shared" ca="1" si="83"/>
        <v>37</v>
      </c>
      <c r="AH759" t="str">
        <f ca="1">IF(OR(V759="",AG759=""),"Yes",IF(AG759&gt;Config!$B$41,"Yes","No"))</f>
        <v>No</v>
      </c>
    </row>
    <row r="760" spans="1:34" x14ac:dyDescent="0.25">
      <c r="A760" s="1" t="s">
        <v>6312</v>
      </c>
      <c r="B760" s="1" t="s">
        <v>2085</v>
      </c>
      <c r="C760" s="1" t="s">
        <v>364</v>
      </c>
      <c r="D760" s="1" t="s">
        <v>6313</v>
      </c>
      <c r="E760" s="1" t="s">
        <v>34295</v>
      </c>
      <c r="F760" s="1" t="s">
        <v>6314</v>
      </c>
      <c r="G760" t="str">
        <f t="shared" si="77"/>
        <v>Invalid</v>
      </c>
      <c r="H760" s="1" t="s">
        <v>6315</v>
      </c>
      <c r="I760" t="str" cm="1">
        <f t="array" ref="I760">IF(OR(TRIM(H760)="",ISNUMBER(SEARCH("#",H760)),AA760&lt;Config!$B$8,SUMPRODUCT(--ISNUMBER(SEARCH({"a";"b";"c";"d";"e";"f";"g";"h";"i";"j";"k";"l";"m";"n";"o";"p";"q";"r";"s";"t";"u";"v";"w";"x";"y";"z"},H760)))&gt;0),"Invalid","Valid")</f>
        <v>Valid</v>
      </c>
      <c r="J760" s="1" t="s">
        <v>6316</v>
      </c>
      <c r="K760" s="1" t="s">
        <v>195</v>
      </c>
      <c r="L760" s="1" t="s">
        <v>84</v>
      </c>
      <c r="M760" s="1" t="s">
        <v>343</v>
      </c>
      <c r="N760" s="1" t="s">
        <v>86</v>
      </c>
      <c r="O760" s="1" t="s">
        <v>196</v>
      </c>
      <c r="P760" t="s">
        <v>53</v>
      </c>
      <c r="Q760" s="1" t="s">
        <v>181</v>
      </c>
      <c r="R760" s="1" t="s">
        <v>198</v>
      </c>
      <c r="S760" s="1" t="s">
        <v>4141</v>
      </c>
      <c r="T760" s="1" t="s">
        <v>6317</v>
      </c>
      <c r="U760" s="1" t="s">
        <v>6318</v>
      </c>
      <c r="V760" s="1" t="s">
        <v>6319</v>
      </c>
      <c r="W760" s="1" t="s">
        <v>202</v>
      </c>
      <c r="X760" t="str">
        <f t="shared" si="78"/>
        <v>Complete</v>
      </c>
      <c r="Y760">
        <f>MAX(0,100-IF(G760="Invalid",Config!$B$5,0)-IF(I760="Invalid",Config!$B$6,0)-IF(X760="Incomplete",Config!$B$7,0)-IF(AF760="Yes",Config!$B$37,0))</f>
        <v>70</v>
      </c>
      <c r="Z760" s="1">
        <f>IF(OR(TRIM(B760)="",COUNTIF(Config!$B$15:$B$19,B760)&gt;0),1,0)+IF(OR(TRIM(C760)="",COUNTIF(Config!$B$15:$B$19,C760)&gt;0),1,0)+IF(OR(TRIM(F760)="",COUNTIF(Config!$B$15:$B$19,F760)&gt;0),1,0)+IF(OR(TRIM(H760)="",COUNTIF(Config!$B$15:$B$19,H760)&gt;0),1,0)+IF(OR(TRIM(E760)="",COUNTIF(Config!$B$15:$B$19,E760)&gt;0),1,0)+IF(OR(TRIM(K760)="",COUNTIF(Config!$B$15:$B$19,K760)&gt;0),1,0)+IF(OR(TRIM(P760)="",COUNTIF(Config!$B$15:$B$19,P760)&gt;0),1,0)+IF(OR(TRIM(R760)="",COUNTIF(Config!$B$15:$B$19,R760)&gt;0),1,0)</f>
        <v>0</v>
      </c>
      <c r="AA760" s="1" cm="1">
        <f t="array" ref="AA760">SUMPRODUCT(LEN(H760)-LEN(SUBSTITUTE(H760,{"0";"1";"2";"3";"4";"5";"6";"7";"8";"9"},"")))</f>
        <v>12</v>
      </c>
      <c r="AC760" t="str">
        <f t="shared" si="79"/>
        <v>Invalid Email</v>
      </c>
      <c r="AD760">
        <f t="shared" si="80"/>
        <v>0</v>
      </c>
      <c r="AE760">
        <f t="shared" si="81"/>
        <v>1</v>
      </c>
      <c r="AF760" t="str">
        <f t="shared" si="82"/>
        <v>No</v>
      </c>
      <c r="AG760" t="str">
        <f t="shared" ca="1" si="83"/>
        <v/>
      </c>
      <c r="AH760" t="str">
        <f ca="1">IF(OR(V760="",AG760=""),"Yes",IF(AG760&gt;Config!$B$41,"Yes","No"))</f>
        <v>Yes</v>
      </c>
    </row>
    <row r="761" spans="1:34" x14ac:dyDescent="0.25">
      <c r="A761" s="1" t="s">
        <v>6320</v>
      </c>
      <c r="B761" s="1" t="s">
        <v>353</v>
      </c>
      <c r="C761" s="1" t="s">
        <v>410</v>
      </c>
      <c r="D761" s="1" t="s">
        <v>6321</v>
      </c>
      <c r="E761" s="1" t="s">
        <v>33858</v>
      </c>
      <c r="F761" s="1" t="s">
        <v>6322</v>
      </c>
      <c r="G761" t="str">
        <f t="shared" si="77"/>
        <v>Valid</v>
      </c>
      <c r="H761" s="1" t="s">
        <v>6323</v>
      </c>
      <c r="I761" t="str" cm="1">
        <f t="array" ref="I761">IF(OR(TRIM(H761)="",ISNUMBER(SEARCH("#",H761)),AA761&lt;Config!$B$8,SUMPRODUCT(--ISNUMBER(SEARCH({"a";"b";"c";"d";"e";"f";"g";"h";"i";"j";"k";"l";"m";"n";"o";"p";"q";"r";"s";"t";"u";"v";"w";"x";"y";"z"},H761)))&gt;0),"Invalid","Valid")</f>
        <v>Valid</v>
      </c>
      <c r="J761" s="1" t="s">
        <v>6324</v>
      </c>
      <c r="K761" s="1" t="s">
        <v>1001</v>
      </c>
      <c r="L761" s="1" t="s">
        <v>450</v>
      </c>
      <c r="M761" s="1" t="s">
        <v>30</v>
      </c>
      <c r="N761" s="1" t="s">
        <v>31</v>
      </c>
      <c r="O761" s="1" t="s">
        <v>32</v>
      </c>
      <c r="P761" t="s">
        <v>236</v>
      </c>
      <c r="Q761" s="1" t="s">
        <v>238</v>
      </c>
      <c r="R761" s="1" t="s">
        <v>254</v>
      </c>
      <c r="S761" s="1" t="s">
        <v>6325</v>
      </c>
      <c r="T761" s="1" t="s">
        <v>6326</v>
      </c>
      <c r="U761" s="1" t="s">
        <v>6327</v>
      </c>
      <c r="V761" s="1" t="s">
        <v>140</v>
      </c>
      <c r="W761" s="1" t="s">
        <v>60</v>
      </c>
      <c r="X761" t="str">
        <f t="shared" si="78"/>
        <v>Complete</v>
      </c>
      <c r="Y761">
        <f>MAX(0,100-IF(G761="Invalid",Config!$B$5,0)-IF(I761="Invalid",Config!$B$6,0)-IF(X761="Incomplete",Config!$B$7,0)-IF(AF761="Yes",Config!$B$37,0))</f>
        <v>75</v>
      </c>
      <c r="Z761" s="1">
        <f>IF(OR(TRIM(B761)="",COUNTIF(Config!$B$15:$B$19,B761)&gt;0),1,0)+IF(OR(TRIM(C761)="",COUNTIF(Config!$B$15:$B$19,C761)&gt;0),1,0)+IF(OR(TRIM(F761)="",COUNTIF(Config!$B$15:$B$19,F761)&gt;0),1,0)+IF(OR(TRIM(H761)="",COUNTIF(Config!$B$15:$B$19,H761)&gt;0),1,0)+IF(OR(TRIM(E761)="",COUNTIF(Config!$B$15:$B$19,E761)&gt;0),1,0)+IF(OR(TRIM(K761)="",COUNTIF(Config!$B$15:$B$19,K761)&gt;0),1,0)+IF(OR(TRIM(P761)="",COUNTIF(Config!$B$15:$B$19,P761)&gt;0),1,0)+IF(OR(TRIM(R761)="",COUNTIF(Config!$B$15:$B$19,R761)&gt;0),1,0)</f>
        <v>0</v>
      </c>
      <c r="AA761" s="1" cm="1">
        <f t="array" ref="AA761">SUMPRODUCT(LEN(H761)-LEN(SUBSTITUTE(H761,{"0";"1";"2";"3";"4";"5";"6";"7";"8";"9"},"")))</f>
        <v>12</v>
      </c>
      <c r="AC761" t="str">
        <f t="shared" si="79"/>
        <v>Potential Duplicate</v>
      </c>
      <c r="AD761">
        <f t="shared" si="80"/>
        <v>2</v>
      </c>
      <c r="AE761">
        <f t="shared" si="81"/>
        <v>1</v>
      </c>
      <c r="AF761" t="str">
        <f t="shared" si="82"/>
        <v>Yes</v>
      </c>
      <c r="AG761">
        <f t="shared" ca="1" si="83"/>
        <v>37</v>
      </c>
      <c r="AH761" t="str">
        <f ca="1">IF(OR(V761="",AG761=""),"Yes",IF(AG761&gt;Config!$B$41,"Yes","No"))</f>
        <v>No</v>
      </c>
    </row>
    <row r="762" spans="1:34" x14ac:dyDescent="0.25">
      <c r="A762" s="1" t="s">
        <v>6328</v>
      </c>
      <c r="B762" s="1" t="s">
        <v>597</v>
      </c>
      <c r="C762" s="1" t="s">
        <v>205</v>
      </c>
      <c r="D762" s="1" t="s">
        <v>6329</v>
      </c>
      <c r="E762" s="1" t="s">
        <v>34296</v>
      </c>
      <c r="F762" s="1" t="s">
        <v>6330</v>
      </c>
      <c r="G762" t="str">
        <f t="shared" si="77"/>
        <v>Valid</v>
      </c>
      <c r="H762" s="1" t="s">
        <v>1139</v>
      </c>
      <c r="I762" t="str" cm="1">
        <f t="array" ref="I762">IF(OR(TRIM(H762)="",ISNUMBER(SEARCH("#",H762)),AA762&lt;Config!$B$8,SUMPRODUCT(--ISNUMBER(SEARCH({"a";"b";"c";"d";"e";"f";"g";"h";"i";"j";"k";"l";"m";"n";"o";"p";"q";"r";"s";"t";"u";"v";"w";"x";"y";"z"},H762)))&gt;0),"Invalid","Valid")</f>
        <v>Valid</v>
      </c>
      <c r="J762" s="1" t="s">
        <v>6331</v>
      </c>
      <c r="K762" s="1" t="s">
        <v>117</v>
      </c>
      <c r="L762" s="1" t="s">
        <v>265</v>
      </c>
      <c r="M762" s="1" t="s">
        <v>118</v>
      </c>
      <c r="N762" s="1" t="s">
        <v>224</v>
      </c>
      <c r="O762" s="1" t="s">
        <v>69</v>
      </c>
      <c r="P762" t="s">
        <v>87</v>
      </c>
      <c r="Q762" s="1" t="s">
        <v>166</v>
      </c>
      <c r="R762" s="1" t="s">
        <v>550</v>
      </c>
      <c r="S762" s="1" t="s">
        <v>6332</v>
      </c>
      <c r="T762" s="1" t="s">
        <v>6333</v>
      </c>
      <c r="U762" s="1" t="s">
        <v>2687</v>
      </c>
      <c r="V762" s="1" t="s">
        <v>6334</v>
      </c>
      <c r="W762" s="1" t="s">
        <v>94</v>
      </c>
      <c r="X762" t="str">
        <f t="shared" si="78"/>
        <v>Complete</v>
      </c>
      <c r="Y762">
        <f>MAX(0,100-IF(G762="Invalid",Config!$B$5,0)-IF(I762="Invalid",Config!$B$6,0)-IF(X762="Incomplete",Config!$B$7,0)-IF(AF762="Yes",Config!$B$37,0))</f>
        <v>75</v>
      </c>
      <c r="Z762" s="1">
        <f>IF(OR(TRIM(B762)="",COUNTIF(Config!$B$15:$B$19,B762)&gt;0),1,0)+IF(OR(TRIM(C762)="",COUNTIF(Config!$B$15:$B$19,C762)&gt;0),1,0)+IF(OR(TRIM(F762)="",COUNTIF(Config!$B$15:$B$19,F762)&gt;0),1,0)+IF(OR(TRIM(H762)="",COUNTIF(Config!$B$15:$B$19,H762)&gt;0),1,0)+IF(OR(TRIM(E762)="",COUNTIF(Config!$B$15:$B$19,E762)&gt;0),1,0)+IF(OR(TRIM(K762)="",COUNTIF(Config!$B$15:$B$19,K762)&gt;0),1,0)+IF(OR(TRIM(P762)="",COUNTIF(Config!$B$15:$B$19,P762)&gt;0),1,0)+IF(OR(TRIM(R762)="",COUNTIF(Config!$B$15:$B$19,R762)&gt;0),1,0)</f>
        <v>0</v>
      </c>
      <c r="AA762" s="1" cm="1">
        <f t="array" ref="AA762">SUMPRODUCT(LEN(H762)-LEN(SUBSTITUTE(H762,{"0";"1";"2";"3";"4";"5";"6";"7";"8";"9"},"")))</f>
        <v>11</v>
      </c>
      <c r="AC762" t="str">
        <f t="shared" si="79"/>
        <v>Potential Duplicate</v>
      </c>
      <c r="AD762">
        <f t="shared" si="80"/>
        <v>1</v>
      </c>
      <c r="AE762">
        <f t="shared" si="81"/>
        <v>2</v>
      </c>
      <c r="AF762" t="str">
        <f t="shared" si="82"/>
        <v>Yes</v>
      </c>
      <c r="AG762">
        <f t="shared" ca="1" si="83"/>
        <v>296</v>
      </c>
      <c r="AH762" t="str">
        <f ca="1">IF(OR(V762="",AG762=""),"Yes",IF(AG762&gt;Config!$B$41,"Yes","No"))</f>
        <v>No</v>
      </c>
    </row>
    <row r="763" spans="1:34" x14ac:dyDescent="0.25">
      <c r="A763" s="1" t="s">
        <v>6335</v>
      </c>
      <c r="B763" s="1" t="s">
        <v>245</v>
      </c>
      <c r="C763" s="1" t="s">
        <v>296</v>
      </c>
      <c r="D763" s="1" t="s">
        <v>6336</v>
      </c>
      <c r="E763" s="1" t="s">
        <v>578</v>
      </c>
      <c r="F763" s="1" t="s">
        <v>6337</v>
      </c>
      <c r="G763" t="str">
        <f t="shared" si="77"/>
        <v>Valid</v>
      </c>
      <c r="H763" s="1" t="s">
        <v>6338</v>
      </c>
      <c r="I763" t="str" cm="1">
        <f t="array" ref="I763">IF(OR(TRIM(H763)="",ISNUMBER(SEARCH("#",H763)),AA763&lt;Config!$B$8,SUMPRODUCT(--ISNUMBER(SEARCH({"a";"b";"c";"d";"e";"f";"g";"h";"i";"j";"k";"l";"m";"n";"o";"p";"q";"r";"s";"t";"u";"v";"w";"x";"y";"z"},H763)))&gt;0),"Invalid","Valid")</f>
        <v>Valid</v>
      </c>
      <c r="J763" s="1" t="s">
        <v>6339</v>
      </c>
      <c r="K763" s="1" t="s">
        <v>66</v>
      </c>
      <c r="L763" s="1" t="s">
        <v>29</v>
      </c>
      <c r="M763" s="1" t="s">
        <v>343</v>
      </c>
      <c r="N763" s="1" t="s">
        <v>68</v>
      </c>
      <c r="O763" s="1" t="s">
        <v>149</v>
      </c>
      <c r="P763" t="s">
        <v>53</v>
      </c>
      <c r="Q763" s="1" t="s">
        <v>197</v>
      </c>
      <c r="R763" s="1" t="s">
        <v>70</v>
      </c>
      <c r="S763" s="1" t="s">
        <v>6340</v>
      </c>
      <c r="T763" s="1" t="s">
        <v>6341</v>
      </c>
      <c r="U763" s="1" t="s">
        <v>6342</v>
      </c>
      <c r="V763" s="1" t="s">
        <v>1521</v>
      </c>
      <c r="W763" s="1" t="s">
        <v>186</v>
      </c>
      <c r="X763" t="str">
        <f t="shared" si="78"/>
        <v>Complete</v>
      </c>
      <c r="Y763">
        <f>MAX(0,100-IF(G763="Invalid",Config!$B$5,0)-IF(I763="Invalid",Config!$B$6,0)-IF(X763="Incomplete",Config!$B$7,0)-IF(AF763="Yes",Config!$B$37,0))</f>
        <v>75</v>
      </c>
      <c r="Z763" s="1">
        <f>IF(OR(TRIM(B763)="",COUNTIF(Config!$B$15:$B$19,B763)&gt;0),1,0)+IF(OR(TRIM(C763)="",COUNTIF(Config!$B$15:$B$19,C763)&gt;0),1,0)+IF(OR(TRIM(F763)="",COUNTIF(Config!$B$15:$B$19,F763)&gt;0),1,0)+IF(OR(TRIM(H763)="",COUNTIF(Config!$B$15:$B$19,H763)&gt;0),1,0)+IF(OR(TRIM(E763)="",COUNTIF(Config!$B$15:$B$19,E763)&gt;0),1,0)+IF(OR(TRIM(K763)="",COUNTIF(Config!$B$15:$B$19,K763)&gt;0),1,0)+IF(OR(TRIM(P763)="",COUNTIF(Config!$B$15:$B$19,P763)&gt;0),1,0)+IF(OR(TRIM(R763)="",COUNTIF(Config!$B$15:$B$19,R763)&gt;0),1,0)</f>
        <v>0</v>
      </c>
      <c r="AA763" s="1" cm="1">
        <f t="array" ref="AA763">SUMPRODUCT(LEN(H763)-LEN(SUBSTITUTE(H763,{"0";"1";"2";"3";"4";"5";"6";"7";"8";"9"},"")))</f>
        <v>12</v>
      </c>
      <c r="AC763" t="str">
        <f t="shared" si="79"/>
        <v>Potential Duplicate</v>
      </c>
      <c r="AD763">
        <f t="shared" si="80"/>
        <v>1</v>
      </c>
      <c r="AE763">
        <f t="shared" si="81"/>
        <v>2</v>
      </c>
      <c r="AF763" t="str">
        <f t="shared" si="82"/>
        <v>Yes</v>
      </c>
      <c r="AG763">
        <f t="shared" ca="1" si="83"/>
        <v>37</v>
      </c>
      <c r="AH763" t="str">
        <f ca="1">IF(OR(V763="",AG763=""),"Yes",IF(AG763&gt;Config!$B$41,"Yes","No"))</f>
        <v>No</v>
      </c>
    </row>
    <row r="764" spans="1:34" x14ac:dyDescent="0.25">
      <c r="A764" s="1" t="s">
        <v>6343</v>
      </c>
      <c r="B764" s="1" t="s">
        <v>3888</v>
      </c>
      <c r="C764" s="1" t="s">
        <v>410</v>
      </c>
      <c r="D764" s="1" t="s">
        <v>6344</v>
      </c>
      <c r="E764" s="1" t="s">
        <v>34297</v>
      </c>
      <c r="F764" s="1" t="s">
        <v>6345</v>
      </c>
      <c r="G764" t="str">
        <f t="shared" si="77"/>
        <v>Valid</v>
      </c>
      <c r="H764" s="1" t="s">
        <v>6346</v>
      </c>
      <c r="I764" t="str" cm="1">
        <f t="array" ref="I764">IF(OR(TRIM(H764)="",ISNUMBER(SEARCH("#",H764)),AA764&lt;Config!$B$8,SUMPRODUCT(--ISNUMBER(SEARCH({"a";"b";"c";"d";"e";"f";"g";"h";"i";"j";"k";"l";"m";"n";"o";"p";"q";"r";"s";"t";"u";"v";"w";"x";"y";"z"},H764)))&gt;0),"Invalid","Valid")</f>
        <v>Valid</v>
      </c>
      <c r="J764" s="1" t="s">
        <v>6347</v>
      </c>
      <c r="K764" s="1" t="s">
        <v>866</v>
      </c>
      <c r="L764" s="1" t="s">
        <v>49</v>
      </c>
      <c r="M764" s="1" t="s">
        <v>85</v>
      </c>
      <c r="N764" s="1" t="s">
        <v>68</v>
      </c>
      <c r="O764" s="1" t="s">
        <v>180</v>
      </c>
      <c r="P764" t="s">
        <v>53</v>
      </c>
      <c r="Q764" s="1" t="s">
        <v>181</v>
      </c>
      <c r="R764" s="1" t="s">
        <v>197</v>
      </c>
      <c r="S764" s="1" t="s">
        <v>6348</v>
      </c>
      <c r="T764" s="1" t="s">
        <v>6349</v>
      </c>
      <c r="U764" s="1" t="s">
        <v>2300</v>
      </c>
      <c r="V764" s="1" t="s">
        <v>6350</v>
      </c>
      <c r="W764" s="1" t="s">
        <v>202</v>
      </c>
      <c r="X764" t="str">
        <f t="shared" si="78"/>
        <v>Complete</v>
      </c>
      <c r="Y764">
        <f>MAX(0,100-IF(G764="Invalid",Config!$B$5,0)-IF(I764="Invalid",Config!$B$6,0)-IF(X764="Incomplete",Config!$B$7,0)-IF(AF764="Yes",Config!$B$37,0))</f>
        <v>100</v>
      </c>
      <c r="Z764" s="1">
        <f>IF(OR(TRIM(B764)="",COUNTIF(Config!$B$15:$B$19,B764)&gt;0),1,0)+IF(OR(TRIM(C764)="",COUNTIF(Config!$B$15:$B$19,C764)&gt;0),1,0)+IF(OR(TRIM(F764)="",COUNTIF(Config!$B$15:$B$19,F764)&gt;0),1,0)+IF(OR(TRIM(H764)="",COUNTIF(Config!$B$15:$B$19,H764)&gt;0),1,0)+IF(OR(TRIM(E764)="",COUNTIF(Config!$B$15:$B$19,E764)&gt;0),1,0)+IF(OR(TRIM(K764)="",COUNTIF(Config!$B$15:$B$19,K764)&gt;0),1,0)+IF(OR(TRIM(P764)="",COUNTIF(Config!$B$15:$B$19,P764)&gt;0),1,0)+IF(OR(TRIM(R764)="",COUNTIF(Config!$B$15:$B$19,R764)&gt;0),1,0)</f>
        <v>0</v>
      </c>
      <c r="AA764" s="1" cm="1">
        <f t="array" ref="AA764">SUMPRODUCT(LEN(H764)-LEN(SUBSTITUTE(H764,{"0";"1";"2";"3";"4";"5";"6";"7";"8";"9"},"")))</f>
        <v>12</v>
      </c>
      <c r="AC764" t="str">
        <f t="shared" si="79"/>
        <v/>
      </c>
      <c r="AD764">
        <f t="shared" si="80"/>
        <v>1</v>
      </c>
      <c r="AE764">
        <f t="shared" si="81"/>
        <v>1</v>
      </c>
      <c r="AF764" t="str">
        <f t="shared" si="82"/>
        <v>No</v>
      </c>
      <c r="AG764">
        <f t="shared" ca="1" si="83"/>
        <v>197</v>
      </c>
      <c r="AH764" t="str">
        <f ca="1">IF(OR(V764="",AG764=""),"Yes",IF(AG764&gt;Config!$B$41,"Yes","No"))</f>
        <v>No</v>
      </c>
    </row>
    <row r="765" spans="1:34" x14ac:dyDescent="0.25">
      <c r="A765" s="1" t="s">
        <v>6351</v>
      </c>
      <c r="B765" s="1" t="s">
        <v>1266</v>
      </c>
      <c r="C765" s="1" t="s">
        <v>1441</v>
      </c>
      <c r="D765" s="1" t="s">
        <v>6352</v>
      </c>
      <c r="E765" s="1" t="s">
        <v>34298</v>
      </c>
      <c r="F765" s="1" t="s">
        <v>6353</v>
      </c>
      <c r="G765" t="str">
        <f t="shared" si="77"/>
        <v>Valid</v>
      </c>
      <c r="H765" s="1" t="s">
        <v>6354</v>
      </c>
      <c r="I765" t="str" cm="1">
        <f t="array" ref="I765">IF(OR(TRIM(H765)="",ISNUMBER(SEARCH("#",H765)),AA765&lt;Config!$B$8,SUMPRODUCT(--ISNUMBER(SEARCH({"a";"b";"c";"d";"e";"f";"g";"h";"i";"j";"k";"l";"m";"n";"o";"p";"q";"r";"s";"t";"u";"v";"w";"x";"y";"z"},H765)))&gt;0),"Invalid","Valid")</f>
        <v>Valid</v>
      </c>
      <c r="J765" s="1" t="s">
        <v>6355</v>
      </c>
      <c r="K765" s="1" t="s">
        <v>425</v>
      </c>
      <c r="L765" s="1" t="s">
        <v>49</v>
      </c>
      <c r="M765" s="1" t="s">
        <v>30</v>
      </c>
      <c r="N765" s="1" t="s">
        <v>33819</v>
      </c>
      <c r="O765" s="1" t="s">
        <v>149</v>
      </c>
      <c r="P765" t="s">
        <v>328</v>
      </c>
      <c r="Q765" s="1" t="s">
        <v>33838</v>
      </c>
      <c r="R765" s="1" t="s">
        <v>392</v>
      </c>
      <c r="S765" s="1" t="s">
        <v>6356</v>
      </c>
      <c r="T765" s="1" t="s">
        <v>6357</v>
      </c>
      <c r="U765" s="1" t="s">
        <v>2421</v>
      </c>
      <c r="V765" s="1" t="s">
        <v>2971</v>
      </c>
      <c r="W765" s="1" t="s">
        <v>33823</v>
      </c>
      <c r="X765" t="str">
        <f t="shared" si="78"/>
        <v>Complete</v>
      </c>
      <c r="Y765">
        <f>MAX(0,100-IF(G765="Invalid",Config!$B$5,0)-IF(I765="Invalid",Config!$B$6,0)-IF(X765="Incomplete",Config!$B$7,0)-IF(AF765="Yes",Config!$B$37,0))</f>
        <v>75</v>
      </c>
      <c r="Z765" s="1">
        <f>IF(OR(TRIM(B765)="",COUNTIF(Config!$B$15:$B$19,B765)&gt;0),1,0)+IF(OR(TRIM(C765)="",COUNTIF(Config!$B$15:$B$19,C765)&gt;0),1,0)+IF(OR(TRIM(F765)="",COUNTIF(Config!$B$15:$B$19,F765)&gt;0),1,0)+IF(OR(TRIM(H765)="",COUNTIF(Config!$B$15:$B$19,H765)&gt;0),1,0)+IF(OR(TRIM(E765)="",COUNTIF(Config!$B$15:$B$19,E765)&gt;0),1,0)+IF(OR(TRIM(K765)="",COUNTIF(Config!$B$15:$B$19,K765)&gt;0),1,0)+IF(OR(TRIM(P765)="",COUNTIF(Config!$B$15:$B$19,P765)&gt;0),1,0)+IF(OR(TRIM(R765)="",COUNTIF(Config!$B$15:$B$19,R765)&gt;0),1,0)</f>
        <v>0</v>
      </c>
      <c r="AA765" s="1" cm="1">
        <f t="array" ref="AA765">SUMPRODUCT(LEN(H765)-LEN(SUBSTITUTE(H765,{"0";"1";"2";"3";"4";"5";"6";"7";"8";"9"},"")))</f>
        <v>11</v>
      </c>
      <c r="AC765" t="str">
        <f t="shared" si="79"/>
        <v>Potential Duplicate</v>
      </c>
      <c r="AD765">
        <f t="shared" si="80"/>
        <v>2</v>
      </c>
      <c r="AE765">
        <f t="shared" si="81"/>
        <v>1</v>
      </c>
      <c r="AF765" t="str">
        <f t="shared" si="82"/>
        <v>Yes</v>
      </c>
      <c r="AG765">
        <f t="shared" ca="1" si="83"/>
        <v>405</v>
      </c>
      <c r="AH765" t="str">
        <f ca="1">IF(OR(V765="",AG765=""),"Yes",IF(AG765&gt;Config!$B$41,"Yes","No"))</f>
        <v>Yes</v>
      </c>
    </row>
    <row r="766" spans="1:34" x14ac:dyDescent="0.25">
      <c r="A766" s="1" t="s">
        <v>6358</v>
      </c>
      <c r="B766" s="1" t="s">
        <v>1616</v>
      </c>
      <c r="C766" s="1" t="s">
        <v>245</v>
      </c>
      <c r="D766" s="1" t="s">
        <v>6359</v>
      </c>
      <c r="E766" s="1" t="s">
        <v>159</v>
      </c>
      <c r="F766" s="1" t="s">
        <v>6360</v>
      </c>
      <c r="G766" t="str">
        <f t="shared" si="77"/>
        <v>Valid</v>
      </c>
      <c r="H766" s="1" t="s">
        <v>6361</v>
      </c>
      <c r="I766" t="str" cm="1">
        <f t="array" ref="I766">IF(OR(TRIM(H766)="",ISNUMBER(SEARCH("#",H766)),AA766&lt;Config!$B$8,SUMPRODUCT(--ISNUMBER(SEARCH({"a";"b";"c";"d";"e";"f";"g";"h";"i";"j";"k";"l";"m";"n";"o";"p";"q";"r";"s";"t";"u";"v";"w";"x";"y";"z"},H766)))&gt;0),"Invalid","Valid")</f>
        <v>Valid</v>
      </c>
      <c r="J766" s="1" t="s">
        <v>6362</v>
      </c>
      <c r="K766" s="1" t="s">
        <v>178</v>
      </c>
      <c r="L766" s="1" t="s">
        <v>134</v>
      </c>
      <c r="M766" s="1" t="s">
        <v>33825</v>
      </c>
      <c r="N766" s="1" t="s">
        <v>68</v>
      </c>
      <c r="O766" s="1" t="s">
        <v>69</v>
      </c>
      <c r="P766" t="s">
        <v>344</v>
      </c>
      <c r="Q766" s="1" t="s">
        <v>971</v>
      </c>
      <c r="R766" s="1" t="s">
        <v>346</v>
      </c>
      <c r="S766" s="1" t="s">
        <v>3009</v>
      </c>
      <c r="T766" s="1" t="s">
        <v>6363</v>
      </c>
      <c r="U766" s="1" t="s">
        <v>936</v>
      </c>
      <c r="V766" s="1" t="s">
        <v>2478</v>
      </c>
      <c r="W766" s="1" t="s">
        <v>384</v>
      </c>
      <c r="X766" t="str">
        <f t="shared" si="78"/>
        <v>Complete</v>
      </c>
      <c r="Y766">
        <f>MAX(0,100-IF(G766="Invalid",Config!$B$5,0)-IF(I766="Invalid",Config!$B$6,0)-IF(X766="Incomplete",Config!$B$7,0)-IF(AF766="Yes",Config!$B$37,0))</f>
        <v>100</v>
      </c>
      <c r="Z766" s="1">
        <f>IF(OR(TRIM(B766)="",COUNTIF(Config!$B$15:$B$19,B766)&gt;0),1,0)+IF(OR(TRIM(C766)="",COUNTIF(Config!$B$15:$B$19,C766)&gt;0),1,0)+IF(OR(TRIM(F766)="",COUNTIF(Config!$B$15:$B$19,F766)&gt;0),1,0)+IF(OR(TRIM(H766)="",COUNTIF(Config!$B$15:$B$19,H766)&gt;0),1,0)+IF(OR(TRIM(E766)="",COUNTIF(Config!$B$15:$B$19,E766)&gt;0),1,0)+IF(OR(TRIM(K766)="",COUNTIF(Config!$B$15:$B$19,K766)&gt;0),1,0)+IF(OR(TRIM(P766)="",COUNTIF(Config!$B$15:$B$19,P766)&gt;0),1,0)+IF(OR(TRIM(R766)="",COUNTIF(Config!$B$15:$B$19,R766)&gt;0),1,0)</f>
        <v>0</v>
      </c>
      <c r="AA766" s="1" cm="1">
        <f t="array" ref="AA766">SUMPRODUCT(LEN(H766)-LEN(SUBSTITUTE(H766,{"0";"1";"2";"3";"4";"5";"6";"7";"8";"9"},"")))</f>
        <v>11</v>
      </c>
      <c r="AC766" t="str">
        <f t="shared" si="79"/>
        <v/>
      </c>
      <c r="AD766">
        <f t="shared" si="80"/>
        <v>1</v>
      </c>
      <c r="AE766">
        <f t="shared" si="81"/>
        <v>1</v>
      </c>
      <c r="AF766" t="str">
        <f t="shared" si="82"/>
        <v>No</v>
      </c>
      <c r="AG766">
        <f t="shared" ca="1" si="83"/>
        <v>64</v>
      </c>
      <c r="AH766" t="str">
        <f ca="1">IF(OR(V766="",AG766=""),"Yes",IF(AG766&gt;Config!$B$41,"Yes","No"))</f>
        <v>No</v>
      </c>
    </row>
    <row r="767" spans="1:34" x14ac:dyDescent="0.25">
      <c r="A767" s="1" t="s">
        <v>6364</v>
      </c>
      <c r="B767" s="1" t="s">
        <v>5122</v>
      </c>
      <c r="C767" s="1" t="s">
        <v>566</v>
      </c>
      <c r="D767" s="1" t="s">
        <v>6365</v>
      </c>
      <c r="E767" s="1" t="s">
        <v>2178</v>
      </c>
      <c r="F767" s="1" t="s">
        <v>6366</v>
      </c>
      <c r="G767" t="str">
        <f t="shared" si="77"/>
        <v>Valid</v>
      </c>
      <c r="H767" s="1" t="s">
        <v>6367</v>
      </c>
      <c r="I767" t="str" cm="1">
        <f t="array" ref="I767">IF(OR(TRIM(H767)="",ISNUMBER(SEARCH("#",H767)),AA767&lt;Config!$B$8,SUMPRODUCT(--ISNUMBER(SEARCH({"a";"b";"c";"d";"e";"f";"g";"h";"i";"j";"k";"l";"m";"n";"o";"p";"q";"r";"s";"t";"u";"v";"w";"x";"y";"z"},H767)))&gt;0),"Invalid","Valid")</f>
        <v>Valid</v>
      </c>
      <c r="J767" s="1" t="s">
        <v>6368</v>
      </c>
      <c r="K767" s="1" t="s">
        <v>48</v>
      </c>
      <c r="L767" s="1" t="s">
        <v>164</v>
      </c>
      <c r="M767" s="1" t="s">
        <v>118</v>
      </c>
      <c r="N767" s="1" t="s">
        <v>148</v>
      </c>
      <c r="O767" s="1" t="s">
        <v>32</v>
      </c>
      <c r="P767" t="s">
        <v>87</v>
      </c>
      <c r="Q767" s="1" t="s">
        <v>166</v>
      </c>
      <c r="R767" s="1" t="s">
        <v>550</v>
      </c>
      <c r="S767" s="1" t="s">
        <v>6369</v>
      </c>
      <c r="T767" s="1" t="s">
        <v>6370</v>
      </c>
      <c r="U767" s="1" t="s">
        <v>6371</v>
      </c>
      <c r="V767" s="1" t="s">
        <v>6372</v>
      </c>
      <c r="W767" s="1" t="s">
        <v>384</v>
      </c>
      <c r="X767" t="str">
        <f t="shared" si="78"/>
        <v>Complete</v>
      </c>
      <c r="Y767">
        <f>MAX(0,100-IF(G767="Invalid",Config!$B$5,0)-IF(I767="Invalid",Config!$B$6,0)-IF(X767="Incomplete",Config!$B$7,0)-IF(AF767="Yes",Config!$B$37,0))</f>
        <v>100</v>
      </c>
      <c r="Z767" s="1">
        <f>IF(OR(TRIM(B767)="",COUNTIF(Config!$B$15:$B$19,B767)&gt;0),1,0)+IF(OR(TRIM(C767)="",COUNTIF(Config!$B$15:$B$19,C767)&gt;0),1,0)+IF(OR(TRIM(F767)="",COUNTIF(Config!$B$15:$B$19,F767)&gt;0),1,0)+IF(OR(TRIM(H767)="",COUNTIF(Config!$B$15:$B$19,H767)&gt;0),1,0)+IF(OR(TRIM(E767)="",COUNTIF(Config!$B$15:$B$19,E767)&gt;0),1,0)+IF(OR(TRIM(K767)="",COUNTIF(Config!$B$15:$B$19,K767)&gt;0),1,0)+IF(OR(TRIM(P767)="",COUNTIF(Config!$B$15:$B$19,P767)&gt;0),1,0)+IF(OR(TRIM(R767)="",COUNTIF(Config!$B$15:$B$19,R767)&gt;0),1,0)</f>
        <v>0</v>
      </c>
      <c r="AA767" s="1" cm="1">
        <f t="array" ref="AA767">SUMPRODUCT(LEN(H767)-LEN(SUBSTITUTE(H767,{"0";"1";"2";"3";"4";"5";"6";"7";"8";"9"},"")))</f>
        <v>11</v>
      </c>
      <c r="AC767" t="str">
        <f t="shared" si="79"/>
        <v/>
      </c>
      <c r="AD767">
        <f t="shared" si="80"/>
        <v>1</v>
      </c>
      <c r="AE767">
        <f t="shared" si="81"/>
        <v>1</v>
      </c>
      <c r="AF767" t="str">
        <f t="shared" si="82"/>
        <v>No</v>
      </c>
      <c r="AG767">
        <f t="shared" ca="1" si="83"/>
        <v>199</v>
      </c>
      <c r="AH767" t="str">
        <f ca="1">IF(OR(V767="",AG767=""),"Yes",IF(AG767&gt;Config!$B$41,"Yes","No"))</f>
        <v>No</v>
      </c>
    </row>
    <row r="768" spans="1:34" x14ac:dyDescent="0.25">
      <c r="A768" s="1" t="s">
        <v>6373</v>
      </c>
      <c r="B768" s="1" t="s">
        <v>431</v>
      </c>
      <c r="C768" s="1" t="s">
        <v>1166</v>
      </c>
      <c r="D768" s="1" t="s">
        <v>6374</v>
      </c>
      <c r="E768" s="1" t="s">
        <v>34299</v>
      </c>
      <c r="F768" s="1" t="s">
        <v>6375</v>
      </c>
      <c r="G768" t="str">
        <f t="shared" si="77"/>
        <v>Valid</v>
      </c>
      <c r="H768" s="1" t="s">
        <v>950</v>
      </c>
      <c r="I768" t="str" cm="1">
        <f t="array" ref="I768">IF(OR(TRIM(H768)="",ISNUMBER(SEARCH("#",H768)),AA768&lt;Config!$B$8,SUMPRODUCT(--ISNUMBER(SEARCH({"a";"b";"c";"d";"e";"f";"g";"h";"i";"j";"k";"l";"m";"n";"o";"p";"q";"r";"s";"t";"u";"v";"w";"x";"y";"z"},H768)))&gt;0),"Invalid","Valid")</f>
        <v>Invalid</v>
      </c>
      <c r="J768" s="1" t="s">
        <v>6376</v>
      </c>
      <c r="K768" s="1" t="s">
        <v>117</v>
      </c>
      <c r="L768" s="1" t="s">
        <v>179</v>
      </c>
      <c r="M768" s="1" t="s">
        <v>135</v>
      </c>
      <c r="N768" s="1" t="s">
        <v>224</v>
      </c>
      <c r="O768" s="1" t="s">
        <v>32</v>
      </c>
      <c r="P768" t="s">
        <v>87</v>
      </c>
      <c r="Q768" s="1" t="s">
        <v>438</v>
      </c>
      <c r="R768" s="1" t="s">
        <v>550</v>
      </c>
      <c r="S768" s="1" t="s">
        <v>6377</v>
      </c>
      <c r="T768" s="1" t="s">
        <v>6378</v>
      </c>
      <c r="U768" s="1" t="s">
        <v>6379</v>
      </c>
      <c r="V768" s="1" t="s">
        <v>6380</v>
      </c>
      <c r="W768" s="1" t="s">
        <v>75</v>
      </c>
      <c r="X768" t="str">
        <f t="shared" si="78"/>
        <v>Complete</v>
      </c>
      <c r="Y768">
        <f>MAX(0,100-IF(G768="Invalid",Config!$B$5,0)-IF(I768="Invalid",Config!$B$6,0)-IF(X768="Incomplete",Config!$B$7,0)-IF(AF768="Yes",Config!$B$37,0))</f>
        <v>80</v>
      </c>
      <c r="Z768" s="1">
        <f>IF(OR(TRIM(B768)="",COUNTIF(Config!$B$15:$B$19,B768)&gt;0),1,0)+IF(OR(TRIM(C768)="",COUNTIF(Config!$B$15:$B$19,C768)&gt;0),1,0)+IF(OR(TRIM(F768)="",COUNTIF(Config!$B$15:$B$19,F768)&gt;0),1,0)+IF(OR(TRIM(H768)="",COUNTIF(Config!$B$15:$B$19,H768)&gt;0),1,0)+IF(OR(TRIM(E768)="",COUNTIF(Config!$B$15:$B$19,E768)&gt;0),1,0)+IF(OR(TRIM(K768)="",COUNTIF(Config!$B$15:$B$19,K768)&gt;0),1,0)+IF(OR(TRIM(P768)="",COUNTIF(Config!$B$15:$B$19,P768)&gt;0),1,0)+IF(OR(TRIM(R768)="",COUNTIF(Config!$B$15:$B$19,R768)&gt;0),1,0)</f>
        <v>0</v>
      </c>
      <c r="AA768" s="1" cm="1">
        <f t="array" ref="AA768">SUMPRODUCT(LEN(H768)-LEN(SUBSTITUTE(H768,{"0";"1";"2";"3";"4";"5";"6";"7";"8";"9"},"")))</f>
        <v>5</v>
      </c>
      <c r="AC768" t="str">
        <f t="shared" si="79"/>
        <v>Invalid Phone</v>
      </c>
      <c r="AD768">
        <f t="shared" si="80"/>
        <v>1</v>
      </c>
      <c r="AE768">
        <f t="shared" si="81"/>
        <v>0</v>
      </c>
      <c r="AF768" t="str">
        <f t="shared" si="82"/>
        <v>No</v>
      </c>
      <c r="AG768">
        <f t="shared" ca="1" si="83"/>
        <v>218</v>
      </c>
      <c r="AH768" t="str">
        <f ca="1">IF(OR(V768="",AG768=""),"Yes",IF(AG768&gt;Config!$B$41,"Yes","No"))</f>
        <v>No</v>
      </c>
    </row>
    <row r="769" spans="1:34" x14ac:dyDescent="0.25">
      <c r="A769" s="1" t="s">
        <v>6381</v>
      </c>
      <c r="B769" s="1" t="s">
        <v>6040</v>
      </c>
      <c r="C769" s="1" t="s">
        <v>43</v>
      </c>
      <c r="D769" s="1" t="s">
        <v>6382</v>
      </c>
      <c r="E769" s="1" t="s">
        <v>34300</v>
      </c>
      <c r="F769" s="1" t="s">
        <v>6383</v>
      </c>
      <c r="G769" t="str">
        <f t="shared" si="77"/>
        <v>Valid</v>
      </c>
      <c r="H769" s="1" t="s">
        <v>6384</v>
      </c>
      <c r="I769" t="str" cm="1">
        <f t="array" ref="I769">IF(OR(TRIM(H769)="",ISNUMBER(SEARCH("#",H769)),AA769&lt;Config!$B$8,SUMPRODUCT(--ISNUMBER(SEARCH({"a";"b";"c";"d";"e";"f";"g";"h";"i";"j";"k";"l";"m";"n";"o";"p";"q";"r";"s";"t";"u";"v";"w";"x";"y";"z"},H769)))&gt;0),"Invalid","Valid")</f>
        <v>Valid</v>
      </c>
      <c r="J769" s="1" t="s">
        <v>6385</v>
      </c>
      <c r="K769" s="1" t="s">
        <v>28</v>
      </c>
      <c r="L769" s="1" t="s">
        <v>164</v>
      </c>
      <c r="M769" s="1" t="s">
        <v>50</v>
      </c>
      <c r="N769" s="1" t="s">
        <v>713</v>
      </c>
      <c r="O769" s="1" t="s">
        <v>52</v>
      </c>
      <c r="P769" t="s">
        <v>87</v>
      </c>
      <c r="Q769" s="1" t="s">
        <v>166</v>
      </c>
      <c r="R769" s="1" t="s">
        <v>559</v>
      </c>
      <c r="S769" s="1" t="s">
        <v>6386</v>
      </c>
      <c r="T769" s="1" t="s">
        <v>6387</v>
      </c>
      <c r="U769" s="1" t="s">
        <v>5799</v>
      </c>
      <c r="V769" s="1" t="s">
        <v>6388</v>
      </c>
      <c r="W769" s="1" t="s">
        <v>40</v>
      </c>
      <c r="X769" t="str">
        <f t="shared" si="78"/>
        <v>Complete</v>
      </c>
      <c r="Y769">
        <f>MAX(0,100-IF(G769="Invalid",Config!$B$5,0)-IF(I769="Invalid",Config!$B$6,0)-IF(X769="Incomplete",Config!$B$7,0)-IF(AF769="Yes",Config!$B$37,0))</f>
        <v>100</v>
      </c>
      <c r="Z769" s="1">
        <f>IF(OR(TRIM(B769)="",COUNTIF(Config!$B$15:$B$19,B769)&gt;0),1,0)+IF(OR(TRIM(C769)="",COUNTIF(Config!$B$15:$B$19,C769)&gt;0),1,0)+IF(OR(TRIM(F769)="",COUNTIF(Config!$B$15:$B$19,F769)&gt;0),1,0)+IF(OR(TRIM(H769)="",COUNTIF(Config!$B$15:$B$19,H769)&gt;0),1,0)+IF(OR(TRIM(E769)="",COUNTIF(Config!$B$15:$B$19,E769)&gt;0),1,0)+IF(OR(TRIM(K769)="",COUNTIF(Config!$B$15:$B$19,K769)&gt;0),1,0)+IF(OR(TRIM(P769)="",COUNTIF(Config!$B$15:$B$19,P769)&gt;0),1,0)+IF(OR(TRIM(R769)="",COUNTIF(Config!$B$15:$B$19,R769)&gt;0),1,0)</f>
        <v>0</v>
      </c>
      <c r="AA769" s="1" cm="1">
        <f t="array" ref="AA769">SUMPRODUCT(LEN(H769)-LEN(SUBSTITUTE(H769,{"0";"1";"2";"3";"4";"5";"6";"7";"8";"9"},"")))</f>
        <v>10</v>
      </c>
      <c r="AC769" t="str">
        <f t="shared" si="79"/>
        <v/>
      </c>
      <c r="AD769">
        <f t="shared" si="80"/>
        <v>1</v>
      </c>
      <c r="AE769">
        <f t="shared" si="81"/>
        <v>1</v>
      </c>
      <c r="AF769" t="str">
        <f t="shared" si="82"/>
        <v>No</v>
      </c>
      <c r="AG769">
        <f t="shared" ca="1" si="83"/>
        <v>291</v>
      </c>
      <c r="AH769" t="str">
        <f ca="1">IF(OR(V769="",AG769=""),"Yes",IF(AG769&gt;Config!$B$41,"Yes","No"))</f>
        <v>No</v>
      </c>
    </row>
    <row r="770" spans="1:34" x14ac:dyDescent="0.25">
      <c r="A770" s="1" t="s">
        <v>6389</v>
      </c>
      <c r="B770" s="1" t="s">
        <v>1957</v>
      </c>
      <c r="C770" s="1" t="s">
        <v>205</v>
      </c>
      <c r="D770" s="1" t="s">
        <v>6390</v>
      </c>
      <c r="E770" s="1" t="s">
        <v>34301</v>
      </c>
      <c r="F770" s="1" t="s">
        <v>6391</v>
      </c>
      <c r="G770" t="str">
        <f t="shared" si="77"/>
        <v>Valid</v>
      </c>
      <c r="H770" s="1" t="s">
        <v>6392</v>
      </c>
      <c r="I770" t="str" cm="1">
        <f t="array" ref="I770">IF(OR(TRIM(H770)="",ISNUMBER(SEARCH("#",H770)),AA770&lt;Config!$B$8,SUMPRODUCT(--ISNUMBER(SEARCH({"a";"b";"c";"d";"e";"f";"g";"h";"i";"j";"k";"l";"m";"n";"o";"p";"q";"r";"s";"t";"u";"v";"w";"x";"y";"z"},H770)))&gt;0),"Invalid","Valid")</f>
        <v>Valid</v>
      </c>
      <c r="J770" s="1" t="s">
        <v>6393</v>
      </c>
      <c r="K770" s="1" t="s">
        <v>66</v>
      </c>
      <c r="L770" s="1" t="s">
        <v>102</v>
      </c>
      <c r="M770" s="1" t="s">
        <v>251</v>
      </c>
      <c r="N770" s="1" t="s">
        <v>713</v>
      </c>
      <c r="O770" s="1" t="s">
        <v>149</v>
      </c>
      <c r="P770" t="s">
        <v>53</v>
      </c>
      <c r="Q770" s="1" t="s">
        <v>150</v>
      </c>
      <c r="R770" s="1" t="s">
        <v>197</v>
      </c>
      <c r="S770" s="1" t="s">
        <v>6394</v>
      </c>
      <c r="T770" s="1" t="s">
        <v>6395</v>
      </c>
      <c r="U770" s="1" t="s">
        <v>2547</v>
      </c>
      <c r="V770" s="1" t="s">
        <v>2041</v>
      </c>
      <c r="W770" s="1" t="s">
        <v>141</v>
      </c>
      <c r="X770" t="str">
        <f t="shared" si="78"/>
        <v>Complete</v>
      </c>
      <c r="Y770">
        <f>MAX(0,100-IF(G770="Invalid",Config!$B$5,0)-IF(I770="Invalid",Config!$B$6,0)-IF(X770="Incomplete",Config!$B$7,0)-IF(AF770="Yes",Config!$B$37,0))</f>
        <v>100</v>
      </c>
      <c r="Z770" s="1">
        <f>IF(OR(TRIM(B770)="",COUNTIF(Config!$B$15:$B$19,B770)&gt;0),1,0)+IF(OR(TRIM(C770)="",COUNTIF(Config!$B$15:$B$19,C770)&gt;0),1,0)+IF(OR(TRIM(F770)="",COUNTIF(Config!$B$15:$B$19,F770)&gt;0),1,0)+IF(OR(TRIM(H770)="",COUNTIF(Config!$B$15:$B$19,H770)&gt;0),1,0)+IF(OR(TRIM(E770)="",COUNTIF(Config!$B$15:$B$19,E770)&gt;0),1,0)+IF(OR(TRIM(K770)="",COUNTIF(Config!$B$15:$B$19,K770)&gt;0),1,0)+IF(OR(TRIM(P770)="",COUNTIF(Config!$B$15:$B$19,P770)&gt;0),1,0)+IF(OR(TRIM(R770)="",COUNTIF(Config!$B$15:$B$19,R770)&gt;0),1,0)</f>
        <v>0</v>
      </c>
      <c r="AA770" s="1" cm="1">
        <f t="array" ref="AA770">SUMPRODUCT(LEN(H770)-LEN(SUBSTITUTE(H770,{"0";"1";"2";"3";"4";"5";"6";"7";"8";"9"},"")))</f>
        <v>12</v>
      </c>
      <c r="AC770" t="str">
        <f t="shared" si="79"/>
        <v/>
      </c>
      <c r="AD770">
        <f t="shared" si="80"/>
        <v>1</v>
      </c>
      <c r="AE770">
        <f t="shared" si="81"/>
        <v>1</v>
      </c>
      <c r="AF770" t="str">
        <f t="shared" si="82"/>
        <v>No</v>
      </c>
      <c r="AG770">
        <f t="shared" ca="1" si="83"/>
        <v>93</v>
      </c>
      <c r="AH770" t="str">
        <f ca="1">IF(OR(V770="",AG770=""),"Yes",IF(AG770&gt;Config!$B$41,"Yes","No"))</f>
        <v>No</v>
      </c>
    </row>
    <row r="771" spans="1:34" x14ac:dyDescent="0.25">
      <c r="A771" s="1" t="s">
        <v>6396</v>
      </c>
      <c r="B771" s="1" t="s">
        <v>631</v>
      </c>
      <c r="C771" s="1" t="s">
        <v>364</v>
      </c>
      <c r="D771" s="1" t="s">
        <v>6397</v>
      </c>
      <c r="E771" s="1" t="s">
        <v>34302</v>
      </c>
      <c r="F771" s="1" t="s">
        <v>6398</v>
      </c>
      <c r="G771" t="str">
        <f t="shared" ref="G771:G834" si="84">IFERROR(IF(OR(TRIM(F771)="",LEN(F771)-LEN(SUBSTITUTE(F771,"@",""))&lt;&gt;1,FIND("@",F771)=1,RIGHT(F771,1)=".",ISNUMBER(SEARCH(" ",F771)),ISERROR(FIND(".",F771,FIND("@",F771)+2))),"Invalid","Valid"),"Invalid")</f>
        <v>Valid</v>
      </c>
      <c r="H771" s="1" t="s">
        <v>6399</v>
      </c>
      <c r="I771" t="str" cm="1">
        <f t="array" ref="I771">IF(OR(TRIM(H771)="",ISNUMBER(SEARCH("#",H771)),AA771&lt;Config!$B$8,SUMPRODUCT(--ISNUMBER(SEARCH({"a";"b";"c";"d";"e";"f";"g";"h";"i";"j";"k";"l";"m";"n";"o";"p";"q";"r";"s";"t";"u";"v";"w";"x";"y";"z"},H771)))&gt;0),"Invalid","Valid")</f>
        <v>Valid</v>
      </c>
      <c r="J771" s="1" t="s">
        <v>6400</v>
      </c>
      <c r="K771" s="1" t="s">
        <v>195</v>
      </c>
      <c r="L771" s="1" t="s">
        <v>102</v>
      </c>
      <c r="M771" s="1" t="s">
        <v>85</v>
      </c>
      <c r="N771" s="1" t="s">
        <v>68</v>
      </c>
      <c r="O771" s="1" t="s">
        <v>69</v>
      </c>
      <c r="P771" t="s">
        <v>53</v>
      </c>
      <c r="Q771" s="1" t="s">
        <v>197</v>
      </c>
      <c r="R771" s="1" t="s">
        <v>197</v>
      </c>
      <c r="S771" s="1" t="s">
        <v>6401</v>
      </c>
      <c r="T771" s="1" t="s">
        <v>6402</v>
      </c>
      <c r="U771" s="1" t="s">
        <v>4209</v>
      </c>
      <c r="V771" s="1" t="s">
        <v>6403</v>
      </c>
      <c r="W771" s="1" t="s">
        <v>40</v>
      </c>
      <c r="X771" t="str">
        <f t="shared" ref="X771:X834" si="85">IF(Z771=0,"Complete","Incomplete")</f>
        <v>Complete</v>
      </c>
      <c r="Y771">
        <f>MAX(0,100-IF(G771="Invalid",Config!$B$5,0)-IF(I771="Invalid",Config!$B$6,0)-IF(X771="Incomplete",Config!$B$7,0)-IF(AF771="Yes",Config!$B$37,0))</f>
        <v>100</v>
      </c>
      <c r="Z771" s="1">
        <f>IF(OR(TRIM(B771)="",COUNTIF(Config!$B$15:$B$19,B771)&gt;0),1,0)+IF(OR(TRIM(C771)="",COUNTIF(Config!$B$15:$B$19,C771)&gt;0),1,0)+IF(OR(TRIM(F771)="",COUNTIF(Config!$B$15:$B$19,F771)&gt;0),1,0)+IF(OR(TRIM(H771)="",COUNTIF(Config!$B$15:$B$19,H771)&gt;0),1,0)+IF(OR(TRIM(E771)="",COUNTIF(Config!$B$15:$B$19,E771)&gt;0),1,0)+IF(OR(TRIM(K771)="",COUNTIF(Config!$B$15:$B$19,K771)&gt;0),1,0)+IF(OR(TRIM(P771)="",COUNTIF(Config!$B$15:$B$19,P771)&gt;0),1,0)+IF(OR(TRIM(R771)="",COUNTIF(Config!$B$15:$B$19,R771)&gt;0),1,0)</f>
        <v>0</v>
      </c>
      <c r="AA771" s="1" cm="1">
        <f t="array" ref="AA771">SUMPRODUCT(LEN(H771)-LEN(SUBSTITUTE(H771,{"0";"1";"2";"3";"4";"5";"6";"7";"8";"9"},"")))</f>
        <v>12</v>
      </c>
      <c r="AC771" t="str">
        <f t="shared" ref="AC771:AC834" si="86">_xlfn.TEXTJOIN("; ",TRUE,IF(G771="Invalid","Invalid Email",""),IF(I771="Invalid","Invalid Phone",""),IF(X771="Incomplete","Incomplete Profile",""),IF(AF771="Yes","Potential Duplicate",""))</f>
        <v/>
      </c>
      <c r="AD771">
        <f t="shared" ref="AD771:AD834" si="87">IF(OR(TRIM(F771)="",G771="Invalid"),0,COUNTIF($F$2:$F$5131,F771))</f>
        <v>1</v>
      </c>
      <c r="AE771">
        <f t="shared" ref="AE771:AE834" si="88">IF(OR(TRIM(H771)="",I771="Invalid"),0,COUNTIF($H$2:$H$5131,H771))</f>
        <v>1</v>
      </c>
      <c r="AF771" t="str">
        <f t="shared" ref="AF771:AF834" si="89">IF(OR(AD771&gt;1,AE771&gt;1),"Yes","No")</f>
        <v>No</v>
      </c>
      <c r="AG771">
        <f t="shared" ref="AG771:AG834" ca="1" si="90">IFERROR(TODAY()-DATEVALUE(V771),IFERROR(TODAY()-DATE(VALUE(RIGHT(V771,4)),VALUE(MID(V771,FIND("/",V771)+1,FIND("/",V771,FIND("/",V771)+1)-FIND("/",V771)-1)),VALUE(LEFT(V771,FIND("/",V771)-1))),""))</f>
        <v>508</v>
      </c>
      <c r="AH771" t="str">
        <f ca="1">IF(OR(V771="",AG771=""),"Yes",IF(AG771&gt;Config!$B$41,"Yes","No"))</f>
        <v>Yes</v>
      </c>
    </row>
    <row r="772" spans="1:34" x14ac:dyDescent="0.25">
      <c r="A772" s="1" t="s">
        <v>6404</v>
      </c>
      <c r="B772" s="1" t="s">
        <v>510</v>
      </c>
      <c r="C772" s="1" t="s">
        <v>748</v>
      </c>
      <c r="D772" s="1" t="s">
        <v>6405</v>
      </c>
      <c r="E772" s="1" t="s">
        <v>191</v>
      </c>
      <c r="F772" s="1" t="s">
        <v>6406</v>
      </c>
      <c r="G772" t="str">
        <f t="shared" si="84"/>
        <v>Valid</v>
      </c>
      <c r="H772" s="1" t="s">
        <v>6407</v>
      </c>
      <c r="I772" t="str" cm="1">
        <f t="array" ref="I772">IF(OR(TRIM(H772)="",ISNUMBER(SEARCH("#",H772)),AA772&lt;Config!$B$8,SUMPRODUCT(--ISNUMBER(SEARCH({"a";"b";"c";"d";"e";"f";"g";"h";"i";"j";"k";"l";"m";"n";"o";"p";"q";"r";"s";"t";"u";"v";"w";"x";"y";"z"},H772)))&gt;0),"Invalid","Valid")</f>
        <v>Valid</v>
      </c>
      <c r="J772" s="1" t="s">
        <v>6408</v>
      </c>
      <c r="K772" s="1" t="s">
        <v>147</v>
      </c>
      <c r="L772" s="1" t="s">
        <v>179</v>
      </c>
      <c r="M772" s="1" t="s">
        <v>135</v>
      </c>
      <c r="N772" s="1" t="s">
        <v>51</v>
      </c>
      <c r="O772" s="1" t="s">
        <v>149</v>
      </c>
      <c r="P772" t="s">
        <v>104</v>
      </c>
      <c r="Q772" s="1" t="s">
        <v>105</v>
      </c>
      <c r="R772" s="1" t="s">
        <v>833</v>
      </c>
      <c r="S772" s="1" t="s">
        <v>6409</v>
      </c>
      <c r="T772" s="1" t="s">
        <v>6410</v>
      </c>
      <c r="U772" s="1" t="s">
        <v>895</v>
      </c>
      <c r="V772" s="1" t="s">
        <v>6411</v>
      </c>
      <c r="W772" s="1" t="s">
        <v>75</v>
      </c>
      <c r="X772" t="str">
        <f t="shared" si="85"/>
        <v>Complete</v>
      </c>
      <c r="Y772">
        <f>MAX(0,100-IF(G772="Invalid",Config!$B$5,0)-IF(I772="Invalid",Config!$B$6,0)-IF(X772="Incomplete",Config!$B$7,0)-IF(AF772="Yes",Config!$B$37,0))</f>
        <v>100</v>
      </c>
      <c r="Z772" s="1">
        <f>IF(OR(TRIM(B772)="",COUNTIF(Config!$B$15:$B$19,B772)&gt;0),1,0)+IF(OR(TRIM(C772)="",COUNTIF(Config!$B$15:$B$19,C772)&gt;0),1,0)+IF(OR(TRIM(F772)="",COUNTIF(Config!$B$15:$B$19,F772)&gt;0),1,0)+IF(OR(TRIM(H772)="",COUNTIF(Config!$B$15:$B$19,H772)&gt;0),1,0)+IF(OR(TRIM(E772)="",COUNTIF(Config!$B$15:$B$19,E772)&gt;0),1,0)+IF(OR(TRIM(K772)="",COUNTIF(Config!$B$15:$B$19,K772)&gt;0),1,0)+IF(OR(TRIM(P772)="",COUNTIF(Config!$B$15:$B$19,P772)&gt;0),1,0)+IF(OR(TRIM(R772)="",COUNTIF(Config!$B$15:$B$19,R772)&gt;0),1,0)</f>
        <v>0</v>
      </c>
      <c r="AA772" s="1" cm="1">
        <f t="array" ref="AA772">SUMPRODUCT(LEN(H772)-LEN(SUBSTITUTE(H772,{"0";"1";"2";"3";"4";"5";"6";"7";"8";"9"},"")))</f>
        <v>11</v>
      </c>
      <c r="AC772" t="str">
        <f t="shared" si="86"/>
        <v/>
      </c>
      <c r="AD772">
        <f t="shared" si="87"/>
        <v>1</v>
      </c>
      <c r="AE772">
        <f t="shared" si="88"/>
        <v>1</v>
      </c>
      <c r="AF772" t="str">
        <f t="shared" si="89"/>
        <v>No</v>
      </c>
      <c r="AG772">
        <f t="shared" ca="1" si="90"/>
        <v>77</v>
      </c>
      <c r="AH772" t="str">
        <f ca="1">IF(OR(V772="",AG772=""),"Yes",IF(AG772&gt;Config!$B$41,"Yes","No"))</f>
        <v>No</v>
      </c>
    </row>
    <row r="773" spans="1:34" x14ac:dyDescent="0.25">
      <c r="A773" s="1" t="s">
        <v>6412</v>
      </c>
      <c r="B773" s="1" t="s">
        <v>510</v>
      </c>
      <c r="C773" s="1" t="s">
        <v>748</v>
      </c>
      <c r="D773" s="1" t="s">
        <v>6405</v>
      </c>
      <c r="E773" s="1" t="s">
        <v>34303</v>
      </c>
      <c r="F773" s="1" t="s">
        <v>6413</v>
      </c>
      <c r="G773" t="str">
        <f t="shared" si="84"/>
        <v>Invalid</v>
      </c>
      <c r="H773" s="1" t="s">
        <v>6414</v>
      </c>
      <c r="I773" t="str" cm="1">
        <f t="array" ref="I773">IF(OR(TRIM(H773)="",ISNUMBER(SEARCH("#",H773)),AA773&lt;Config!$B$8,SUMPRODUCT(--ISNUMBER(SEARCH({"a";"b";"c";"d";"e";"f";"g";"h";"i";"j";"k";"l";"m";"n";"o";"p";"q";"r";"s";"t";"u";"v";"w";"x";"y";"z"},H773)))&gt;0),"Invalid","Valid")</f>
        <v>Valid</v>
      </c>
      <c r="J773" s="1" t="s">
        <v>6415</v>
      </c>
      <c r="K773" s="1" t="s">
        <v>133</v>
      </c>
      <c r="L773" s="1" t="s">
        <v>134</v>
      </c>
      <c r="M773" s="1" t="s">
        <v>517</v>
      </c>
      <c r="N773" s="1" t="s">
        <v>358</v>
      </c>
      <c r="O773" s="1" t="s">
        <v>149</v>
      </c>
      <c r="P773" t="s">
        <v>236</v>
      </c>
      <c r="Q773" s="1" t="s">
        <v>237</v>
      </c>
      <c r="R773" s="1" t="s">
        <v>238</v>
      </c>
      <c r="S773" s="1" t="s">
        <v>6416</v>
      </c>
      <c r="T773" s="1" t="s">
        <v>6417</v>
      </c>
      <c r="U773" s="1" t="s">
        <v>3861</v>
      </c>
      <c r="V773" s="1" t="s">
        <v>140</v>
      </c>
      <c r="W773" s="1" t="s">
        <v>94</v>
      </c>
      <c r="X773" t="str">
        <f t="shared" si="85"/>
        <v>Complete</v>
      </c>
      <c r="Y773">
        <f>MAX(0,100-IF(G773="Invalid",Config!$B$5,0)-IF(I773="Invalid",Config!$B$6,0)-IF(X773="Incomplete",Config!$B$7,0)-IF(AF773="Yes",Config!$B$37,0))</f>
        <v>70</v>
      </c>
      <c r="Z773" s="1">
        <f>IF(OR(TRIM(B773)="",COUNTIF(Config!$B$15:$B$19,B773)&gt;0),1,0)+IF(OR(TRIM(C773)="",COUNTIF(Config!$B$15:$B$19,C773)&gt;0),1,0)+IF(OR(TRIM(F773)="",COUNTIF(Config!$B$15:$B$19,F773)&gt;0),1,0)+IF(OR(TRIM(H773)="",COUNTIF(Config!$B$15:$B$19,H773)&gt;0),1,0)+IF(OR(TRIM(E773)="",COUNTIF(Config!$B$15:$B$19,E773)&gt;0),1,0)+IF(OR(TRIM(K773)="",COUNTIF(Config!$B$15:$B$19,K773)&gt;0),1,0)+IF(OR(TRIM(P773)="",COUNTIF(Config!$B$15:$B$19,P773)&gt;0),1,0)+IF(OR(TRIM(R773)="",COUNTIF(Config!$B$15:$B$19,R773)&gt;0),1,0)</f>
        <v>0</v>
      </c>
      <c r="AA773" s="1" cm="1">
        <f t="array" ref="AA773">SUMPRODUCT(LEN(H773)-LEN(SUBSTITUTE(H773,{"0";"1";"2";"3";"4";"5";"6";"7";"8";"9"},"")))</f>
        <v>10</v>
      </c>
      <c r="AC773" t="str">
        <f t="shared" si="86"/>
        <v>Invalid Email</v>
      </c>
      <c r="AD773">
        <f t="shared" si="87"/>
        <v>0</v>
      </c>
      <c r="AE773">
        <f t="shared" si="88"/>
        <v>1</v>
      </c>
      <c r="AF773" t="str">
        <f t="shared" si="89"/>
        <v>No</v>
      </c>
      <c r="AG773">
        <f t="shared" ca="1" si="90"/>
        <v>37</v>
      </c>
      <c r="AH773" t="str">
        <f ca="1">IF(OR(V773="",AG773=""),"Yes",IF(AG773&gt;Config!$B$41,"Yes","No"))</f>
        <v>No</v>
      </c>
    </row>
    <row r="774" spans="1:34" x14ac:dyDescent="0.25">
      <c r="A774" s="1" t="s">
        <v>6418</v>
      </c>
      <c r="B774" s="1" t="s">
        <v>33815</v>
      </c>
      <c r="C774" s="1" t="s">
        <v>499</v>
      </c>
      <c r="D774" s="1" t="s">
        <v>499</v>
      </c>
      <c r="E774" s="1" t="s">
        <v>34304</v>
      </c>
      <c r="F774" s="1" t="s">
        <v>6419</v>
      </c>
      <c r="G774" t="str">
        <f t="shared" si="84"/>
        <v>Valid</v>
      </c>
      <c r="H774" s="1" t="s">
        <v>6420</v>
      </c>
      <c r="I774" t="str" cm="1">
        <f t="array" ref="I774">IF(OR(TRIM(H774)="",ISNUMBER(SEARCH("#",H774)),AA774&lt;Config!$B$8,SUMPRODUCT(--ISNUMBER(SEARCH({"a";"b";"c";"d";"e";"f";"g";"h";"i";"j";"k";"l";"m";"n";"o";"p";"q";"r";"s";"t";"u";"v";"w";"x";"y";"z"},H774)))&gt;0),"Invalid","Valid")</f>
        <v>Valid</v>
      </c>
      <c r="J774" s="1" t="s">
        <v>6421</v>
      </c>
      <c r="K774" s="1" t="s">
        <v>722</v>
      </c>
      <c r="L774" s="1" t="s">
        <v>29</v>
      </c>
      <c r="M774" s="1" t="s">
        <v>118</v>
      </c>
      <c r="N774" s="1" t="s">
        <v>252</v>
      </c>
      <c r="O774" s="1" t="s">
        <v>266</v>
      </c>
      <c r="P774" t="s">
        <v>53</v>
      </c>
      <c r="Q774" s="1" t="s">
        <v>197</v>
      </c>
      <c r="R774" s="1" t="s">
        <v>198</v>
      </c>
      <c r="S774" s="1" t="s">
        <v>6422</v>
      </c>
      <c r="T774" s="1" t="s">
        <v>6423</v>
      </c>
      <c r="U774" s="1" t="s">
        <v>3068</v>
      </c>
      <c r="V774" s="1" t="s">
        <v>215</v>
      </c>
      <c r="W774" s="1" t="s">
        <v>384</v>
      </c>
      <c r="X774" t="str">
        <f t="shared" si="85"/>
        <v>Incomplete</v>
      </c>
      <c r="Y774">
        <f>MAX(0,100-IF(G774="Invalid",Config!$B$5,0)-IF(I774="Invalid",Config!$B$6,0)-IF(X774="Incomplete",Config!$B$7,0)-IF(AF774="Yes",Config!$B$37,0))</f>
        <v>60</v>
      </c>
      <c r="Z774" s="1">
        <f>IF(OR(TRIM(B774)="",COUNTIF(Config!$B$15:$B$19,B774)&gt;0),1,0)+IF(OR(TRIM(C774)="",COUNTIF(Config!$B$15:$B$19,C774)&gt;0),1,0)+IF(OR(TRIM(F774)="",COUNTIF(Config!$B$15:$B$19,F774)&gt;0),1,0)+IF(OR(TRIM(H774)="",COUNTIF(Config!$B$15:$B$19,H774)&gt;0),1,0)+IF(OR(TRIM(E774)="",COUNTIF(Config!$B$15:$B$19,E774)&gt;0),1,0)+IF(OR(TRIM(K774)="",COUNTIF(Config!$B$15:$B$19,K774)&gt;0),1,0)+IF(OR(TRIM(P774)="",COUNTIF(Config!$B$15:$B$19,P774)&gt;0),1,0)+IF(OR(TRIM(R774)="",COUNTIF(Config!$B$15:$B$19,R774)&gt;0),1,0)</f>
        <v>1</v>
      </c>
      <c r="AA774" s="1" cm="1">
        <f t="array" ref="AA774">SUMPRODUCT(LEN(H774)-LEN(SUBSTITUTE(H774,{"0";"1";"2";"3";"4";"5";"6";"7";"8";"9"},"")))</f>
        <v>12</v>
      </c>
      <c r="AC774" t="str">
        <f t="shared" si="86"/>
        <v>Incomplete Profile</v>
      </c>
      <c r="AD774">
        <f t="shared" si="87"/>
        <v>1</v>
      </c>
      <c r="AE774">
        <f t="shared" si="88"/>
        <v>1</v>
      </c>
      <c r="AF774" t="str">
        <f t="shared" si="89"/>
        <v>No</v>
      </c>
      <c r="AG774">
        <f t="shared" ca="1" si="90"/>
        <v>399</v>
      </c>
      <c r="AH774" t="str">
        <f ca="1">IF(OR(V774="",AG774=""),"Yes",IF(AG774&gt;Config!$B$41,"Yes","No"))</f>
        <v>Yes</v>
      </c>
    </row>
    <row r="775" spans="1:34" x14ac:dyDescent="0.25">
      <c r="A775" s="1" t="s">
        <v>6424</v>
      </c>
      <c r="B775" s="1" t="s">
        <v>1241</v>
      </c>
      <c r="C775" s="1" t="s">
        <v>1166</v>
      </c>
      <c r="D775" s="1" t="s">
        <v>6425</v>
      </c>
      <c r="E775" s="1" t="s">
        <v>458</v>
      </c>
      <c r="F775" s="1" t="s">
        <v>6426</v>
      </c>
      <c r="G775" t="str">
        <f t="shared" si="84"/>
        <v>Valid</v>
      </c>
      <c r="H775" s="1" t="s">
        <v>6427</v>
      </c>
      <c r="I775" t="str" cm="1">
        <f t="array" ref="I775">IF(OR(TRIM(H775)="",ISNUMBER(SEARCH("#",H775)),AA775&lt;Config!$B$8,SUMPRODUCT(--ISNUMBER(SEARCH({"a";"b";"c";"d";"e";"f";"g";"h";"i";"j";"k";"l";"m";"n";"o";"p";"q";"r";"s";"t";"u";"v";"w";"x";"y";"z"},H775)))&gt;0),"Invalid","Valid")</f>
        <v>Valid</v>
      </c>
      <c r="J775" s="1" t="s">
        <v>6428</v>
      </c>
      <c r="K775" s="1" t="s">
        <v>28</v>
      </c>
      <c r="L775" s="1" t="s">
        <v>265</v>
      </c>
      <c r="M775" s="1" t="s">
        <v>50</v>
      </c>
      <c r="N775" s="1" t="s">
        <v>31</v>
      </c>
      <c r="O775" s="1" t="s">
        <v>69</v>
      </c>
      <c r="P775" t="s">
        <v>236</v>
      </c>
      <c r="Q775" s="1" t="s">
        <v>238</v>
      </c>
      <c r="R775" s="1" t="s">
        <v>253</v>
      </c>
      <c r="S775" s="1" t="s">
        <v>6429</v>
      </c>
      <c r="T775" s="1" t="s">
        <v>6430</v>
      </c>
      <c r="U775" s="1" t="s">
        <v>4907</v>
      </c>
      <c r="V775" s="1" t="s">
        <v>1050</v>
      </c>
      <c r="W775" s="1" t="s">
        <v>186</v>
      </c>
      <c r="X775" t="str">
        <f t="shared" si="85"/>
        <v>Complete</v>
      </c>
      <c r="Y775">
        <f>MAX(0,100-IF(G775="Invalid",Config!$B$5,0)-IF(I775="Invalid",Config!$B$6,0)-IF(X775="Incomplete",Config!$B$7,0)-IF(AF775="Yes",Config!$B$37,0))</f>
        <v>100</v>
      </c>
      <c r="Z775" s="1">
        <f>IF(OR(TRIM(B775)="",COUNTIF(Config!$B$15:$B$19,B775)&gt;0),1,0)+IF(OR(TRIM(C775)="",COUNTIF(Config!$B$15:$B$19,C775)&gt;0),1,0)+IF(OR(TRIM(F775)="",COUNTIF(Config!$B$15:$B$19,F775)&gt;0),1,0)+IF(OR(TRIM(H775)="",COUNTIF(Config!$B$15:$B$19,H775)&gt;0),1,0)+IF(OR(TRIM(E775)="",COUNTIF(Config!$B$15:$B$19,E775)&gt;0),1,0)+IF(OR(TRIM(K775)="",COUNTIF(Config!$B$15:$B$19,K775)&gt;0),1,0)+IF(OR(TRIM(P775)="",COUNTIF(Config!$B$15:$B$19,P775)&gt;0),1,0)+IF(OR(TRIM(R775)="",COUNTIF(Config!$B$15:$B$19,R775)&gt;0),1,0)</f>
        <v>0</v>
      </c>
      <c r="AA775" s="1" cm="1">
        <f t="array" ref="AA775">SUMPRODUCT(LEN(H775)-LEN(SUBSTITUTE(H775,{"0";"1";"2";"3";"4";"5";"6";"7";"8";"9"},"")))</f>
        <v>12</v>
      </c>
      <c r="AC775" t="str">
        <f t="shared" si="86"/>
        <v/>
      </c>
      <c r="AD775">
        <f t="shared" si="87"/>
        <v>1</v>
      </c>
      <c r="AE775">
        <f t="shared" si="88"/>
        <v>1</v>
      </c>
      <c r="AF775" t="str">
        <f t="shared" si="89"/>
        <v>No</v>
      </c>
      <c r="AG775">
        <f t="shared" ca="1" si="90"/>
        <v>37</v>
      </c>
      <c r="AH775" t="str">
        <f ca="1">IF(OR(V775="",AG775=""),"Yes",IF(AG775&gt;Config!$B$41,"Yes","No"))</f>
        <v>No</v>
      </c>
    </row>
    <row r="776" spans="1:34" x14ac:dyDescent="0.25">
      <c r="A776" s="1" t="s">
        <v>6431</v>
      </c>
      <c r="B776" s="1" t="s">
        <v>1982</v>
      </c>
      <c r="C776" s="1" t="s">
        <v>337</v>
      </c>
      <c r="D776" s="1" t="s">
        <v>6432</v>
      </c>
      <c r="E776" s="1" t="s">
        <v>34305</v>
      </c>
      <c r="F776" s="1" t="s">
        <v>6433</v>
      </c>
      <c r="G776" t="str">
        <f t="shared" si="84"/>
        <v>Valid</v>
      </c>
      <c r="H776" s="1" t="s">
        <v>6434</v>
      </c>
      <c r="I776" t="str" cm="1">
        <f t="array" ref="I776">IF(OR(TRIM(H776)="",ISNUMBER(SEARCH("#",H776)),AA776&lt;Config!$B$8,SUMPRODUCT(--ISNUMBER(SEARCH({"a";"b";"c";"d";"e";"f";"g";"h";"i";"j";"k";"l";"m";"n";"o";"p";"q";"r";"s";"t";"u";"v";"w";"x";"y";"z"},H776)))&gt;0),"Invalid","Valid")</f>
        <v>Valid</v>
      </c>
      <c r="J776" s="1" t="s">
        <v>6435</v>
      </c>
      <c r="K776" s="1" t="s">
        <v>195</v>
      </c>
      <c r="L776" s="1" t="s">
        <v>102</v>
      </c>
      <c r="M776" s="1" t="s">
        <v>462</v>
      </c>
      <c r="N776" s="1" t="s">
        <v>713</v>
      </c>
      <c r="O776" s="1" t="s">
        <v>69</v>
      </c>
      <c r="P776" t="s">
        <v>87</v>
      </c>
      <c r="Q776" s="1" t="s">
        <v>166</v>
      </c>
      <c r="R776" s="1" t="s">
        <v>89</v>
      </c>
      <c r="S776" s="1" t="s">
        <v>6436</v>
      </c>
      <c r="T776" s="1" t="s">
        <v>6437</v>
      </c>
      <c r="U776" s="1" t="s">
        <v>6438</v>
      </c>
      <c r="V776" s="1" t="s">
        <v>1676</v>
      </c>
      <c r="W776" s="1" t="s">
        <v>75</v>
      </c>
      <c r="X776" t="str">
        <f t="shared" si="85"/>
        <v>Complete</v>
      </c>
      <c r="Y776">
        <f>MAX(0,100-IF(G776="Invalid",Config!$B$5,0)-IF(I776="Invalid",Config!$B$6,0)-IF(X776="Incomplete",Config!$B$7,0)-IF(AF776="Yes",Config!$B$37,0))</f>
        <v>100</v>
      </c>
      <c r="Z776" s="1">
        <f>IF(OR(TRIM(B776)="",COUNTIF(Config!$B$15:$B$19,B776)&gt;0),1,0)+IF(OR(TRIM(C776)="",COUNTIF(Config!$B$15:$B$19,C776)&gt;0),1,0)+IF(OR(TRIM(F776)="",COUNTIF(Config!$B$15:$B$19,F776)&gt;0),1,0)+IF(OR(TRIM(H776)="",COUNTIF(Config!$B$15:$B$19,H776)&gt;0),1,0)+IF(OR(TRIM(E776)="",COUNTIF(Config!$B$15:$B$19,E776)&gt;0),1,0)+IF(OR(TRIM(K776)="",COUNTIF(Config!$B$15:$B$19,K776)&gt;0),1,0)+IF(OR(TRIM(P776)="",COUNTIF(Config!$B$15:$B$19,P776)&gt;0),1,0)+IF(OR(TRIM(R776)="",COUNTIF(Config!$B$15:$B$19,R776)&gt;0),1,0)</f>
        <v>0</v>
      </c>
      <c r="AA776" s="1" cm="1">
        <f t="array" ref="AA776">SUMPRODUCT(LEN(H776)-LEN(SUBSTITUTE(H776,{"0";"1";"2";"3";"4";"5";"6";"7";"8";"9"},"")))</f>
        <v>10</v>
      </c>
      <c r="AC776" t="str">
        <f t="shared" si="86"/>
        <v/>
      </c>
      <c r="AD776">
        <f t="shared" si="87"/>
        <v>1</v>
      </c>
      <c r="AE776">
        <f t="shared" si="88"/>
        <v>1</v>
      </c>
      <c r="AF776" t="str">
        <f t="shared" si="89"/>
        <v>No</v>
      </c>
      <c r="AG776">
        <f t="shared" ca="1" si="90"/>
        <v>37</v>
      </c>
      <c r="AH776" t="str">
        <f ca="1">IF(OR(V776="",AG776=""),"Yes",IF(AG776&gt;Config!$B$41,"Yes","No"))</f>
        <v>No</v>
      </c>
    </row>
    <row r="777" spans="1:34" x14ac:dyDescent="0.25">
      <c r="A777" s="1" t="s">
        <v>6439</v>
      </c>
      <c r="B777" s="1" t="s">
        <v>2085</v>
      </c>
      <c r="C777" s="1" t="s">
        <v>489</v>
      </c>
      <c r="D777" s="1" t="s">
        <v>6440</v>
      </c>
      <c r="E777" s="1" t="s">
        <v>33829</v>
      </c>
      <c r="F777" s="1" t="s">
        <v>6441</v>
      </c>
      <c r="G777" t="str">
        <f t="shared" si="84"/>
        <v>Valid</v>
      </c>
      <c r="H777" s="1" t="s">
        <v>6442</v>
      </c>
      <c r="I777" t="str" cm="1">
        <f t="array" ref="I777">IF(OR(TRIM(H777)="",ISNUMBER(SEARCH("#",H777)),AA777&lt;Config!$B$8,SUMPRODUCT(--ISNUMBER(SEARCH({"a";"b";"c";"d";"e";"f";"g";"h";"i";"j";"k";"l";"m";"n";"o";"p";"q";"r";"s";"t";"u";"v";"w";"x";"y";"z"},H777)))&gt;0),"Invalid","Valid")</f>
        <v>Valid</v>
      </c>
      <c r="J777" s="1" t="s">
        <v>6443</v>
      </c>
      <c r="K777" s="1" t="s">
        <v>264</v>
      </c>
      <c r="L777" s="1" t="s">
        <v>164</v>
      </c>
      <c r="M777" s="1" t="s">
        <v>33825</v>
      </c>
      <c r="N777" s="1" t="s">
        <v>211</v>
      </c>
      <c r="O777" s="1" t="s">
        <v>180</v>
      </c>
      <c r="P777" t="s">
        <v>236</v>
      </c>
      <c r="Q777" s="1" t="s">
        <v>253</v>
      </c>
      <c r="R777" s="1" t="s">
        <v>253</v>
      </c>
      <c r="S777" s="1" t="s">
        <v>6444</v>
      </c>
      <c r="T777" s="1" t="s">
        <v>6445</v>
      </c>
      <c r="U777" s="1" t="s">
        <v>6446</v>
      </c>
      <c r="V777" s="1" t="s">
        <v>140</v>
      </c>
      <c r="W777" s="1" t="s">
        <v>60</v>
      </c>
      <c r="X777" t="str">
        <f t="shared" si="85"/>
        <v>Incomplete</v>
      </c>
      <c r="Y777">
        <f>MAX(0,100-IF(G777="Invalid",Config!$B$5,0)-IF(I777="Invalid",Config!$B$6,0)-IF(X777="Incomplete",Config!$B$7,0)-IF(AF777="Yes",Config!$B$37,0))</f>
        <v>60</v>
      </c>
      <c r="Z777" s="1">
        <f>IF(OR(TRIM(B777)="",COUNTIF(Config!$B$15:$B$19,B777)&gt;0),1,0)+IF(OR(TRIM(C777)="",COUNTIF(Config!$B$15:$B$19,C777)&gt;0),1,0)+IF(OR(TRIM(F777)="",COUNTIF(Config!$B$15:$B$19,F777)&gt;0),1,0)+IF(OR(TRIM(H777)="",COUNTIF(Config!$B$15:$B$19,H777)&gt;0),1,0)+IF(OR(TRIM(E777)="",COUNTIF(Config!$B$15:$B$19,E777)&gt;0),1,0)+IF(OR(TRIM(K777)="",COUNTIF(Config!$B$15:$B$19,K777)&gt;0),1,0)+IF(OR(TRIM(P777)="",COUNTIF(Config!$B$15:$B$19,P777)&gt;0),1,0)+IF(OR(TRIM(R777)="",COUNTIF(Config!$B$15:$B$19,R777)&gt;0),1,0)</f>
        <v>1</v>
      </c>
      <c r="AA777" s="1" cm="1">
        <f t="array" ref="AA777">SUMPRODUCT(LEN(H777)-LEN(SUBSTITUTE(H777,{"0";"1";"2";"3";"4";"5";"6";"7";"8";"9"},"")))</f>
        <v>12</v>
      </c>
      <c r="AC777" t="str">
        <f t="shared" si="86"/>
        <v>Incomplete Profile</v>
      </c>
      <c r="AD777">
        <f t="shared" si="87"/>
        <v>1</v>
      </c>
      <c r="AE777">
        <f t="shared" si="88"/>
        <v>1</v>
      </c>
      <c r="AF777" t="str">
        <f t="shared" si="89"/>
        <v>No</v>
      </c>
      <c r="AG777">
        <f t="shared" ca="1" si="90"/>
        <v>37</v>
      </c>
      <c r="AH777" t="str">
        <f ca="1">IF(OR(V777="",AG777=""),"Yes",IF(AG777&gt;Config!$B$41,"Yes","No"))</f>
        <v>No</v>
      </c>
    </row>
    <row r="778" spans="1:34" x14ac:dyDescent="0.25">
      <c r="A778" s="1" t="s">
        <v>6447</v>
      </c>
      <c r="B778" s="1" t="s">
        <v>818</v>
      </c>
      <c r="C778" s="1" t="s">
        <v>1496</v>
      </c>
      <c r="D778" s="1" t="s">
        <v>6448</v>
      </c>
      <c r="E778" s="1" t="s">
        <v>33901</v>
      </c>
      <c r="F778" s="1" t="s">
        <v>6449</v>
      </c>
      <c r="G778" t="str">
        <f t="shared" si="84"/>
        <v>Valid</v>
      </c>
      <c r="H778" s="1" t="s">
        <v>6450</v>
      </c>
      <c r="I778" t="str" cm="1">
        <f t="array" ref="I778">IF(OR(TRIM(H778)="",ISNUMBER(SEARCH("#",H778)),AA778&lt;Config!$B$8,SUMPRODUCT(--ISNUMBER(SEARCH({"a";"b";"c";"d";"e";"f";"g";"h";"i";"j";"k";"l";"m";"n";"o";"p";"q";"r";"s";"t";"u";"v";"w";"x";"y";"z"},H778)))&gt;0),"Invalid","Valid")</f>
        <v>Valid</v>
      </c>
      <c r="J778" s="1" t="s">
        <v>6451</v>
      </c>
      <c r="K778" s="1" t="s">
        <v>66</v>
      </c>
      <c r="L778" s="1" t="s">
        <v>67</v>
      </c>
      <c r="M778" s="1" t="s">
        <v>33825</v>
      </c>
      <c r="N778" s="1" t="s">
        <v>358</v>
      </c>
      <c r="O778" s="1" t="s">
        <v>32</v>
      </c>
      <c r="P778" t="s">
        <v>53</v>
      </c>
      <c r="Q778" s="1" t="s">
        <v>181</v>
      </c>
      <c r="R778" s="1" t="s">
        <v>415</v>
      </c>
      <c r="S778" s="1" t="s">
        <v>6452</v>
      </c>
      <c r="T778" s="1" t="s">
        <v>6453</v>
      </c>
      <c r="U778" s="1" t="s">
        <v>5955</v>
      </c>
      <c r="V778" s="1" t="s">
        <v>1547</v>
      </c>
      <c r="W778" s="1" t="s">
        <v>40</v>
      </c>
      <c r="X778" t="str">
        <f t="shared" si="85"/>
        <v>Complete</v>
      </c>
      <c r="Y778">
        <f>MAX(0,100-IF(G778="Invalid",Config!$B$5,0)-IF(I778="Invalid",Config!$B$6,0)-IF(X778="Incomplete",Config!$B$7,0)-IF(AF778="Yes",Config!$B$37,0))</f>
        <v>100</v>
      </c>
      <c r="Z778" s="1">
        <f>IF(OR(TRIM(B778)="",COUNTIF(Config!$B$15:$B$19,B778)&gt;0),1,0)+IF(OR(TRIM(C778)="",COUNTIF(Config!$B$15:$B$19,C778)&gt;0),1,0)+IF(OR(TRIM(F778)="",COUNTIF(Config!$B$15:$B$19,F778)&gt;0),1,0)+IF(OR(TRIM(H778)="",COUNTIF(Config!$B$15:$B$19,H778)&gt;0),1,0)+IF(OR(TRIM(E778)="",COUNTIF(Config!$B$15:$B$19,E778)&gt;0),1,0)+IF(OR(TRIM(K778)="",COUNTIF(Config!$B$15:$B$19,K778)&gt;0),1,0)+IF(OR(TRIM(P778)="",COUNTIF(Config!$B$15:$B$19,P778)&gt;0),1,0)+IF(OR(TRIM(R778)="",COUNTIF(Config!$B$15:$B$19,R778)&gt;0),1,0)</f>
        <v>0</v>
      </c>
      <c r="AA778" s="1" cm="1">
        <f t="array" ref="AA778">SUMPRODUCT(LEN(H778)-LEN(SUBSTITUTE(H778,{"0";"1";"2";"3";"4";"5";"6";"7";"8";"9"},"")))</f>
        <v>12</v>
      </c>
      <c r="AC778" t="str">
        <f t="shared" si="86"/>
        <v/>
      </c>
      <c r="AD778">
        <f t="shared" si="87"/>
        <v>1</v>
      </c>
      <c r="AE778">
        <f t="shared" si="88"/>
        <v>1</v>
      </c>
      <c r="AF778" t="str">
        <f t="shared" si="89"/>
        <v>No</v>
      </c>
      <c r="AG778">
        <f t="shared" ca="1" si="90"/>
        <v>81</v>
      </c>
      <c r="AH778" t="str">
        <f ca="1">IF(OR(V778="",AG778=""),"Yes",IF(AG778&gt;Config!$B$41,"Yes","No"))</f>
        <v>No</v>
      </c>
    </row>
    <row r="779" spans="1:34" x14ac:dyDescent="0.25">
      <c r="A779" s="1" t="s">
        <v>6454</v>
      </c>
      <c r="B779" s="1" t="s">
        <v>353</v>
      </c>
      <c r="C779" s="1" t="s">
        <v>1496</v>
      </c>
      <c r="D779" s="1" t="s">
        <v>6455</v>
      </c>
      <c r="E779" s="1" t="s">
        <v>34306</v>
      </c>
      <c r="F779" s="1" t="s">
        <v>6456</v>
      </c>
      <c r="G779" t="str">
        <f t="shared" si="84"/>
        <v>Valid</v>
      </c>
      <c r="H779" s="1" t="s">
        <v>6457</v>
      </c>
      <c r="I779" t="str" cm="1">
        <f t="array" ref="I779">IF(OR(TRIM(H779)="",ISNUMBER(SEARCH("#",H779)),AA779&lt;Config!$B$8,SUMPRODUCT(--ISNUMBER(SEARCH({"a";"b";"c";"d";"e";"f";"g";"h";"i";"j";"k";"l";"m";"n";"o";"p";"q";"r";"s";"t";"u";"v";"w";"x";"y";"z"},H779)))&gt;0),"Invalid","Valid")</f>
        <v>Valid</v>
      </c>
      <c r="J779" s="1" t="s">
        <v>6458</v>
      </c>
      <c r="K779" s="1" t="s">
        <v>66</v>
      </c>
      <c r="L779" s="1" t="s">
        <v>134</v>
      </c>
      <c r="M779" s="1" t="s">
        <v>343</v>
      </c>
      <c r="N779" s="1" t="s">
        <v>713</v>
      </c>
      <c r="O779" s="1" t="s">
        <v>69</v>
      </c>
      <c r="P779" t="s">
        <v>53</v>
      </c>
      <c r="Q779" s="1" t="s">
        <v>55</v>
      </c>
      <c r="R779" s="1" t="s">
        <v>288</v>
      </c>
      <c r="S779" s="1" t="s">
        <v>3107</v>
      </c>
      <c r="T779" s="1" t="s">
        <v>6459</v>
      </c>
      <c r="U779" s="1" t="s">
        <v>362</v>
      </c>
      <c r="V779" s="1" t="s">
        <v>6460</v>
      </c>
      <c r="W779" s="1" t="s">
        <v>125</v>
      </c>
      <c r="X779" t="str">
        <f t="shared" si="85"/>
        <v>Complete</v>
      </c>
      <c r="Y779">
        <f>MAX(0,100-IF(G779="Invalid",Config!$B$5,0)-IF(I779="Invalid",Config!$B$6,0)-IF(X779="Incomplete",Config!$B$7,0)-IF(AF779="Yes",Config!$B$37,0))</f>
        <v>100</v>
      </c>
      <c r="Z779" s="1">
        <f>IF(OR(TRIM(B779)="",COUNTIF(Config!$B$15:$B$19,B779)&gt;0),1,0)+IF(OR(TRIM(C779)="",COUNTIF(Config!$B$15:$B$19,C779)&gt;0),1,0)+IF(OR(TRIM(F779)="",COUNTIF(Config!$B$15:$B$19,F779)&gt;0),1,0)+IF(OR(TRIM(H779)="",COUNTIF(Config!$B$15:$B$19,H779)&gt;0),1,0)+IF(OR(TRIM(E779)="",COUNTIF(Config!$B$15:$B$19,E779)&gt;0),1,0)+IF(OR(TRIM(K779)="",COUNTIF(Config!$B$15:$B$19,K779)&gt;0),1,0)+IF(OR(TRIM(P779)="",COUNTIF(Config!$B$15:$B$19,P779)&gt;0),1,0)+IF(OR(TRIM(R779)="",COUNTIF(Config!$B$15:$B$19,R779)&gt;0),1,0)</f>
        <v>0</v>
      </c>
      <c r="AA779" s="1" cm="1">
        <f t="array" ref="AA779">SUMPRODUCT(LEN(H779)-LEN(SUBSTITUTE(H779,{"0";"1";"2";"3";"4";"5";"6";"7";"8";"9"},"")))</f>
        <v>10</v>
      </c>
      <c r="AC779" t="str">
        <f t="shared" si="86"/>
        <v/>
      </c>
      <c r="AD779">
        <f t="shared" si="87"/>
        <v>1</v>
      </c>
      <c r="AE779">
        <f t="shared" si="88"/>
        <v>1</v>
      </c>
      <c r="AF779" t="str">
        <f t="shared" si="89"/>
        <v>No</v>
      </c>
      <c r="AG779">
        <f t="shared" ca="1" si="90"/>
        <v>192</v>
      </c>
      <c r="AH779" t="str">
        <f ca="1">IF(OR(V779="",AG779=""),"Yes",IF(AG779&gt;Config!$B$41,"Yes","No"))</f>
        <v>No</v>
      </c>
    </row>
    <row r="780" spans="1:34" x14ac:dyDescent="0.25">
      <c r="A780" s="1" t="s">
        <v>6461</v>
      </c>
      <c r="B780" s="1" t="s">
        <v>96</v>
      </c>
      <c r="C780" s="1" t="s">
        <v>499</v>
      </c>
      <c r="D780" s="1" t="s">
        <v>6462</v>
      </c>
      <c r="E780" s="1" t="s">
        <v>34307</v>
      </c>
      <c r="F780" s="1" t="s">
        <v>6463</v>
      </c>
      <c r="G780" t="str">
        <f t="shared" si="84"/>
        <v>Valid</v>
      </c>
      <c r="H780" s="1" t="s">
        <v>6464</v>
      </c>
      <c r="I780" t="str" cm="1">
        <f t="array" ref="I780">IF(OR(TRIM(H780)="",ISNUMBER(SEARCH("#",H780)),AA780&lt;Config!$B$8,SUMPRODUCT(--ISNUMBER(SEARCH({"a";"b";"c";"d";"e";"f";"g";"h";"i";"j";"k";"l";"m";"n";"o";"p";"q";"r";"s";"t";"u";"v";"w";"x";"y";"z"},H780)))&gt;0),"Invalid","Valid")</f>
        <v>Valid</v>
      </c>
      <c r="J780" s="1" t="s">
        <v>6465</v>
      </c>
      <c r="K780" s="1" t="s">
        <v>722</v>
      </c>
      <c r="L780" s="1" t="s">
        <v>265</v>
      </c>
      <c r="M780" s="1" t="s">
        <v>165</v>
      </c>
      <c r="N780" s="1" t="s">
        <v>51</v>
      </c>
      <c r="O780" s="1" t="s">
        <v>180</v>
      </c>
      <c r="P780" t="s">
        <v>590</v>
      </c>
      <c r="Q780" s="1" t="s">
        <v>844</v>
      </c>
      <c r="R780" s="1" t="s">
        <v>845</v>
      </c>
      <c r="S780" s="1" t="s">
        <v>6466</v>
      </c>
      <c r="T780" s="1" t="s">
        <v>6467</v>
      </c>
      <c r="U780" s="1" t="s">
        <v>974</v>
      </c>
      <c r="V780" s="1" t="s">
        <v>6468</v>
      </c>
      <c r="W780" s="1" t="s">
        <v>384</v>
      </c>
      <c r="X780" t="str">
        <f t="shared" si="85"/>
        <v>Complete</v>
      </c>
      <c r="Y780">
        <f>MAX(0,100-IF(G780="Invalid",Config!$B$5,0)-IF(I780="Invalid",Config!$B$6,0)-IF(X780="Incomplete",Config!$B$7,0)-IF(AF780="Yes",Config!$B$37,0))</f>
        <v>100</v>
      </c>
      <c r="Z780" s="1">
        <f>IF(OR(TRIM(B780)="",COUNTIF(Config!$B$15:$B$19,B780)&gt;0),1,0)+IF(OR(TRIM(C780)="",COUNTIF(Config!$B$15:$B$19,C780)&gt;0),1,0)+IF(OR(TRIM(F780)="",COUNTIF(Config!$B$15:$B$19,F780)&gt;0),1,0)+IF(OR(TRIM(H780)="",COUNTIF(Config!$B$15:$B$19,H780)&gt;0),1,0)+IF(OR(TRIM(E780)="",COUNTIF(Config!$B$15:$B$19,E780)&gt;0),1,0)+IF(OR(TRIM(K780)="",COUNTIF(Config!$B$15:$B$19,K780)&gt;0),1,0)+IF(OR(TRIM(P780)="",COUNTIF(Config!$B$15:$B$19,P780)&gt;0),1,0)+IF(OR(TRIM(R780)="",COUNTIF(Config!$B$15:$B$19,R780)&gt;0),1,0)</f>
        <v>0</v>
      </c>
      <c r="AA780" s="1" cm="1">
        <f t="array" ref="AA780">SUMPRODUCT(LEN(H780)-LEN(SUBSTITUTE(H780,{"0";"1";"2";"3";"4";"5";"6";"7";"8";"9"},"")))</f>
        <v>12</v>
      </c>
      <c r="AC780" t="str">
        <f t="shared" si="86"/>
        <v/>
      </c>
      <c r="AD780">
        <f t="shared" si="87"/>
        <v>1</v>
      </c>
      <c r="AE780">
        <f t="shared" si="88"/>
        <v>1</v>
      </c>
      <c r="AF780" t="str">
        <f t="shared" si="89"/>
        <v>No</v>
      </c>
      <c r="AG780">
        <f t="shared" ca="1" si="90"/>
        <v>98</v>
      </c>
      <c r="AH780" t="str">
        <f ca="1">IF(OR(V780="",AG780=""),"Yes",IF(AG780&gt;Config!$B$41,"Yes","No"))</f>
        <v>No</v>
      </c>
    </row>
    <row r="781" spans="1:34" x14ac:dyDescent="0.25">
      <c r="A781" s="1" t="s">
        <v>6469</v>
      </c>
      <c r="B781" s="1" t="s">
        <v>1068</v>
      </c>
      <c r="C781" s="1" t="s">
        <v>189</v>
      </c>
      <c r="D781" s="1" t="s">
        <v>6470</v>
      </c>
      <c r="E781" s="1" t="s">
        <v>34303</v>
      </c>
      <c r="F781" s="1" t="s">
        <v>6471</v>
      </c>
      <c r="G781" t="str">
        <f t="shared" si="84"/>
        <v>Valid</v>
      </c>
      <c r="H781" s="1" t="s">
        <v>6472</v>
      </c>
      <c r="I781" t="str" cm="1">
        <f t="array" ref="I781">IF(OR(TRIM(H781)="",ISNUMBER(SEARCH("#",H781)),AA781&lt;Config!$B$8,SUMPRODUCT(--ISNUMBER(SEARCH({"a";"b";"c";"d";"e";"f";"g";"h";"i";"j";"k";"l";"m";"n";"o";"p";"q";"r";"s";"t";"u";"v";"w";"x";"y";"z"},H781)))&gt;0),"Invalid","Valid")</f>
        <v>Valid</v>
      </c>
      <c r="J781" s="1" t="s">
        <v>6473</v>
      </c>
      <c r="K781" s="1" t="s">
        <v>28</v>
      </c>
      <c r="L781" s="1" t="s">
        <v>84</v>
      </c>
      <c r="M781" s="1" t="s">
        <v>165</v>
      </c>
      <c r="N781" s="1" t="s">
        <v>211</v>
      </c>
      <c r="O781" s="1" t="s">
        <v>196</v>
      </c>
      <c r="P781" t="s">
        <v>53</v>
      </c>
      <c r="Q781" s="1" t="s">
        <v>150</v>
      </c>
      <c r="R781" s="1" t="s">
        <v>197</v>
      </c>
      <c r="S781" s="1" t="s">
        <v>1171</v>
      </c>
      <c r="T781" s="1" t="s">
        <v>6474</v>
      </c>
      <c r="U781" s="1" t="s">
        <v>6475</v>
      </c>
      <c r="V781" s="1" t="s">
        <v>6476</v>
      </c>
      <c r="W781" s="1" t="s">
        <v>125</v>
      </c>
      <c r="X781" t="str">
        <f t="shared" si="85"/>
        <v>Complete</v>
      </c>
      <c r="Y781">
        <f>MAX(0,100-IF(G781="Invalid",Config!$B$5,0)-IF(I781="Invalid",Config!$B$6,0)-IF(X781="Incomplete",Config!$B$7,0)-IF(AF781="Yes",Config!$B$37,0))</f>
        <v>100</v>
      </c>
      <c r="Z781" s="1">
        <f>IF(OR(TRIM(B781)="",COUNTIF(Config!$B$15:$B$19,B781)&gt;0),1,0)+IF(OR(TRIM(C781)="",COUNTIF(Config!$B$15:$B$19,C781)&gt;0),1,0)+IF(OR(TRIM(F781)="",COUNTIF(Config!$B$15:$B$19,F781)&gt;0),1,0)+IF(OR(TRIM(H781)="",COUNTIF(Config!$B$15:$B$19,H781)&gt;0),1,0)+IF(OR(TRIM(E781)="",COUNTIF(Config!$B$15:$B$19,E781)&gt;0),1,0)+IF(OR(TRIM(K781)="",COUNTIF(Config!$B$15:$B$19,K781)&gt;0),1,0)+IF(OR(TRIM(P781)="",COUNTIF(Config!$B$15:$B$19,P781)&gt;0),1,0)+IF(OR(TRIM(R781)="",COUNTIF(Config!$B$15:$B$19,R781)&gt;0),1,0)</f>
        <v>0</v>
      </c>
      <c r="AA781" s="1" cm="1">
        <f t="array" ref="AA781">SUMPRODUCT(LEN(H781)-LEN(SUBSTITUTE(H781,{"0";"1";"2";"3";"4";"5";"6";"7";"8";"9"},"")))</f>
        <v>12</v>
      </c>
      <c r="AC781" t="str">
        <f t="shared" si="86"/>
        <v/>
      </c>
      <c r="AD781">
        <f t="shared" si="87"/>
        <v>1</v>
      </c>
      <c r="AE781">
        <f t="shared" si="88"/>
        <v>1</v>
      </c>
      <c r="AF781" t="str">
        <f t="shared" si="89"/>
        <v>No</v>
      </c>
      <c r="AG781">
        <f t="shared" ca="1" si="90"/>
        <v>330</v>
      </c>
      <c r="AH781" t="str">
        <f ca="1">IF(OR(V781="",AG781=""),"Yes",IF(AG781&gt;Config!$B$41,"Yes","No"))</f>
        <v>No</v>
      </c>
    </row>
    <row r="782" spans="1:34" x14ac:dyDescent="0.25">
      <c r="A782" s="1" t="s">
        <v>6477</v>
      </c>
      <c r="B782" s="1" t="s">
        <v>1833</v>
      </c>
      <c r="C782" s="1" t="s">
        <v>524</v>
      </c>
      <c r="D782" s="1" t="s">
        <v>6478</v>
      </c>
      <c r="E782" s="1" t="s">
        <v>159</v>
      </c>
      <c r="F782" s="1" t="s">
        <v>6479</v>
      </c>
      <c r="G782" t="str">
        <f t="shared" si="84"/>
        <v>Valid</v>
      </c>
      <c r="H782" s="1" t="s">
        <v>6480</v>
      </c>
      <c r="I782" t="str" cm="1">
        <f t="array" ref="I782">IF(OR(TRIM(H782)="",ISNUMBER(SEARCH("#",H782)),AA782&lt;Config!$B$8,SUMPRODUCT(--ISNUMBER(SEARCH({"a";"b";"c";"d";"e";"f";"g";"h";"i";"j";"k";"l";"m";"n";"o";"p";"q";"r";"s";"t";"u";"v";"w";"x";"y";"z"},H782)))&gt;0),"Invalid","Valid")</f>
        <v>Valid</v>
      </c>
      <c r="J782" s="1" t="s">
        <v>6481</v>
      </c>
      <c r="K782" s="1" t="s">
        <v>369</v>
      </c>
      <c r="L782" s="1" t="s">
        <v>84</v>
      </c>
      <c r="M782" s="1" t="s">
        <v>517</v>
      </c>
      <c r="N782" s="1" t="s">
        <v>358</v>
      </c>
      <c r="O782" s="1" t="s">
        <v>180</v>
      </c>
      <c r="P782" t="s">
        <v>53</v>
      </c>
      <c r="Q782" s="1" t="s">
        <v>55</v>
      </c>
      <c r="R782" s="1" t="s">
        <v>415</v>
      </c>
      <c r="S782" s="1" t="s">
        <v>1969</v>
      </c>
      <c r="T782" s="1" t="s">
        <v>6482</v>
      </c>
      <c r="U782" s="1" t="s">
        <v>6483</v>
      </c>
      <c r="V782" s="1" t="s">
        <v>6484</v>
      </c>
      <c r="W782" s="1" t="s">
        <v>60</v>
      </c>
      <c r="X782" t="str">
        <f t="shared" si="85"/>
        <v>Complete</v>
      </c>
      <c r="Y782">
        <f>MAX(0,100-IF(G782="Invalid",Config!$B$5,0)-IF(I782="Invalid",Config!$B$6,0)-IF(X782="Incomplete",Config!$B$7,0)-IF(AF782="Yes",Config!$B$37,0))</f>
        <v>100</v>
      </c>
      <c r="Z782" s="1">
        <f>IF(OR(TRIM(B782)="",COUNTIF(Config!$B$15:$B$19,B782)&gt;0),1,0)+IF(OR(TRIM(C782)="",COUNTIF(Config!$B$15:$B$19,C782)&gt;0),1,0)+IF(OR(TRIM(F782)="",COUNTIF(Config!$B$15:$B$19,F782)&gt;0),1,0)+IF(OR(TRIM(H782)="",COUNTIF(Config!$B$15:$B$19,H782)&gt;0),1,0)+IF(OR(TRIM(E782)="",COUNTIF(Config!$B$15:$B$19,E782)&gt;0),1,0)+IF(OR(TRIM(K782)="",COUNTIF(Config!$B$15:$B$19,K782)&gt;0),1,0)+IF(OR(TRIM(P782)="",COUNTIF(Config!$B$15:$B$19,P782)&gt;0),1,0)+IF(OR(TRIM(R782)="",COUNTIF(Config!$B$15:$B$19,R782)&gt;0),1,0)</f>
        <v>0</v>
      </c>
      <c r="AA782" s="1" cm="1">
        <f t="array" ref="AA782">SUMPRODUCT(LEN(H782)-LEN(SUBSTITUTE(H782,{"0";"1";"2";"3";"4";"5";"6";"7";"8";"9"},"")))</f>
        <v>10</v>
      </c>
      <c r="AC782" t="str">
        <f t="shared" si="86"/>
        <v/>
      </c>
      <c r="AD782">
        <f t="shared" si="87"/>
        <v>1</v>
      </c>
      <c r="AE782">
        <f t="shared" si="88"/>
        <v>1</v>
      </c>
      <c r="AF782" t="str">
        <f t="shared" si="89"/>
        <v>No</v>
      </c>
      <c r="AG782">
        <f t="shared" ca="1" si="90"/>
        <v>261</v>
      </c>
      <c r="AH782" t="str">
        <f ca="1">IF(OR(V782="",AG782=""),"Yes",IF(AG782&gt;Config!$B$41,"Yes","No"))</f>
        <v>No</v>
      </c>
    </row>
    <row r="783" spans="1:34" x14ac:dyDescent="0.25">
      <c r="A783" s="1" t="s">
        <v>6485</v>
      </c>
      <c r="B783" s="1" t="s">
        <v>1339</v>
      </c>
      <c r="C783" s="1" t="s">
        <v>899</v>
      </c>
      <c r="D783" s="1" t="s">
        <v>6112</v>
      </c>
      <c r="E783" s="1" t="s">
        <v>34016</v>
      </c>
      <c r="F783" s="1" t="s">
        <v>6486</v>
      </c>
      <c r="G783" t="str">
        <f t="shared" si="84"/>
        <v>Invalid</v>
      </c>
      <c r="H783" s="1" t="s">
        <v>6487</v>
      </c>
      <c r="I783" t="str" cm="1">
        <f t="array" ref="I783">IF(OR(TRIM(H783)="",ISNUMBER(SEARCH("#",H783)),AA783&lt;Config!$B$8,SUMPRODUCT(--ISNUMBER(SEARCH({"a";"b";"c";"d";"e";"f";"g";"h";"i";"j";"k";"l";"m";"n";"o";"p";"q";"r";"s";"t";"u";"v";"w";"x";"y";"z"},H783)))&gt;0),"Invalid","Valid")</f>
        <v>Valid</v>
      </c>
      <c r="J783" s="1" t="s">
        <v>6488</v>
      </c>
      <c r="K783" s="1" t="s">
        <v>147</v>
      </c>
      <c r="L783" s="1" t="s">
        <v>450</v>
      </c>
      <c r="M783" s="1" t="s">
        <v>235</v>
      </c>
      <c r="N783" s="1" t="s">
        <v>224</v>
      </c>
      <c r="O783" s="1" t="s">
        <v>180</v>
      </c>
      <c r="P783" t="s">
        <v>53</v>
      </c>
      <c r="Q783" s="1" t="s">
        <v>150</v>
      </c>
      <c r="R783" s="1" t="s">
        <v>198</v>
      </c>
      <c r="S783" s="1" t="s">
        <v>6489</v>
      </c>
      <c r="T783" s="1" t="s">
        <v>6490</v>
      </c>
      <c r="U783" s="1" t="s">
        <v>6491</v>
      </c>
      <c r="V783" s="1" t="s">
        <v>1458</v>
      </c>
      <c r="W783" s="1" t="s">
        <v>125</v>
      </c>
      <c r="X783" t="str">
        <f t="shared" si="85"/>
        <v>Complete</v>
      </c>
      <c r="Y783">
        <f>MAX(0,100-IF(G783="Invalid",Config!$B$5,0)-IF(I783="Invalid",Config!$B$6,0)-IF(X783="Incomplete",Config!$B$7,0)-IF(AF783="Yes",Config!$B$37,0))</f>
        <v>70</v>
      </c>
      <c r="Z783" s="1">
        <f>IF(OR(TRIM(B783)="",COUNTIF(Config!$B$15:$B$19,B783)&gt;0),1,0)+IF(OR(TRIM(C783)="",COUNTIF(Config!$B$15:$B$19,C783)&gt;0),1,0)+IF(OR(TRIM(F783)="",COUNTIF(Config!$B$15:$B$19,F783)&gt;0),1,0)+IF(OR(TRIM(H783)="",COUNTIF(Config!$B$15:$B$19,H783)&gt;0),1,0)+IF(OR(TRIM(E783)="",COUNTIF(Config!$B$15:$B$19,E783)&gt;0),1,0)+IF(OR(TRIM(K783)="",COUNTIF(Config!$B$15:$B$19,K783)&gt;0),1,0)+IF(OR(TRIM(P783)="",COUNTIF(Config!$B$15:$B$19,P783)&gt;0),1,0)+IF(OR(TRIM(R783)="",COUNTIF(Config!$B$15:$B$19,R783)&gt;0),1,0)</f>
        <v>0</v>
      </c>
      <c r="AA783" s="1" cm="1">
        <f t="array" ref="AA783">SUMPRODUCT(LEN(H783)-LEN(SUBSTITUTE(H783,{"0";"1";"2";"3";"4";"5";"6";"7";"8";"9"},"")))</f>
        <v>12</v>
      </c>
      <c r="AC783" t="str">
        <f t="shared" si="86"/>
        <v>Invalid Email</v>
      </c>
      <c r="AD783">
        <f t="shared" si="87"/>
        <v>0</v>
      </c>
      <c r="AE783">
        <f t="shared" si="88"/>
        <v>1</v>
      </c>
      <c r="AF783" t="str">
        <f t="shared" si="89"/>
        <v>No</v>
      </c>
      <c r="AG783">
        <f t="shared" ca="1" si="90"/>
        <v>94</v>
      </c>
      <c r="AH783" t="str">
        <f ca="1">IF(OR(V783="",AG783=""),"Yes",IF(AG783&gt;Config!$B$41,"Yes","No"))</f>
        <v>No</v>
      </c>
    </row>
    <row r="784" spans="1:34" x14ac:dyDescent="0.25">
      <c r="A784" s="1" t="s">
        <v>6492</v>
      </c>
      <c r="B784" s="1" t="s">
        <v>534</v>
      </c>
      <c r="C784" s="1" t="s">
        <v>23</v>
      </c>
      <c r="D784" s="1" t="s">
        <v>6493</v>
      </c>
      <c r="E784" s="1" t="s">
        <v>33927</v>
      </c>
      <c r="F784" s="1" t="s">
        <v>6494</v>
      </c>
      <c r="G784" t="str">
        <f t="shared" si="84"/>
        <v>Valid</v>
      </c>
      <c r="H784" s="1" t="s">
        <v>6495</v>
      </c>
      <c r="I784" t="str" cm="1">
        <f t="array" ref="I784">IF(OR(TRIM(H784)="",ISNUMBER(SEARCH("#",H784)),AA784&lt;Config!$B$8,SUMPRODUCT(--ISNUMBER(SEARCH({"a";"b";"c";"d";"e";"f";"g";"h";"i";"j";"k";"l";"m";"n";"o";"p";"q";"r";"s";"t";"u";"v";"w";"x";"y";"z"},H784)))&gt;0),"Invalid","Valid")</f>
        <v>Valid</v>
      </c>
      <c r="J784" s="1" t="s">
        <v>6496</v>
      </c>
      <c r="K784" s="1" t="s">
        <v>369</v>
      </c>
      <c r="L784" s="1" t="s">
        <v>29</v>
      </c>
      <c r="M784" s="1" t="s">
        <v>165</v>
      </c>
      <c r="N784" s="1" t="s">
        <v>713</v>
      </c>
      <c r="O784" s="1" t="s">
        <v>32</v>
      </c>
      <c r="P784" t="s">
        <v>314</v>
      </c>
      <c r="Q784" s="1" t="s">
        <v>315</v>
      </c>
      <c r="R784" s="1" t="s">
        <v>316</v>
      </c>
      <c r="S784" s="1" t="s">
        <v>6497</v>
      </c>
      <c r="T784" s="1" t="s">
        <v>6498</v>
      </c>
      <c r="U784" s="1" t="s">
        <v>2323</v>
      </c>
      <c r="V784" s="1" t="s">
        <v>1954</v>
      </c>
      <c r="W784" s="1" t="s">
        <v>60</v>
      </c>
      <c r="X784" t="str">
        <f t="shared" si="85"/>
        <v>Complete</v>
      </c>
      <c r="Y784">
        <f>MAX(0,100-IF(G784="Invalid",Config!$B$5,0)-IF(I784="Invalid",Config!$B$6,0)-IF(X784="Incomplete",Config!$B$7,0)-IF(AF784="Yes",Config!$B$37,0))</f>
        <v>100</v>
      </c>
      <c r="Z784" s="1">
        <f>IF(OR(TRIM(B784)="",COUNTIF(Config!$B$15:$B$19,B784)&gt;0),1,0)+IF(OR(TRIM(C784)="",COUNTIF(Config!$B$15:$B$19,C784)&gt;0),1,0)+IF(OR(TRIM(F784)="",COUNTIF(Config!$B$15:$B$19,F784)&gt;0),1,0)+IF(OR(TRIM(H784)="",COUNTIF(Config!$B$15:$B$19,H784)&gt;0),1,0)+IF(OR(TRIM(E784)="",COUNTIF(Config!$B$15:$B$19,E784)&gt;0),1,0)+IF(OR(TRIM(K784)="",COUNTIF(Config!$B$15:$B$19,K784)&gt;0),1,0)+IF(OR(TRIM(P784)="",COUNTIF(Config!$B$15:$B$19,P784)&gt;0),1,0)+IF(OR(TRIM(R784)="",COUNTIF(Config!$B$15:$B$19,R784)&gt;0),1,0)</f>
        <v>0</v>
      </c>
      <c r="AA784" s="1" cm="1">
        <f t="array" ref="AA784">SUMPRODUCT(LEN(H784)-LEN(SUBSTITUTE(H784,{"0";"1";"2";"3";"4";"5";"6";"7";"8";"9"},"")))</f>
        <v>12</v>
      </c>
      <c r="AC784" t="str">
        <f t="shared" si="86"/>
        <v/>
      </c>
      <c r="AD784">
        <f t="shared" si="87"/>
        <v>1</v>
      </c>
      <c r="AE784">
        <f t="shared" si="88"/>
        <v>1</v>
      </c>
      <c r="AF784" t="str">
        <f t="shared" si="89"/>
        <v>No</v>
      </c>
      <c r="AG784">
        <f t="shared" ca="1" si="90"/>
        <v>464</v>
      </c>
      <c r="AH784" t="str">
        <f ca="1">IF(OR(V784="",AG784=""),"Yes",IF(AG784&gt;Config!$B$41,"Yes","No"))</f>
        <v>Yes</v>
      </c>
    </row>
    <row r="785" spans="1:34" x14ac:dyDescent="0.25">
      <c r="A785" s="1" t="s">
        <v>6499</v>
      </c>
      <c r="B785" s="1" t="s">
        <v>352</v>
      </c>
      <c r="C785" s="1" t="s">
        <v>1441</v>
      </c>
      <c r="D785" s="1" t="s">
        <v>6500</v>
      </c>
      <c r="E785" s="1" t="s">
        <v>34308</v>
      </c>
      <c r="F785" s="1" t="s">
        <v>6501</v>
      </c>
      <c r="G785" t="str">
        <f t="shared" si="84"/>
        <v>Valid</v>
      </c>
      <c r="H785" s="1" t="s">
        <v>6502</v>
      </c>
      <c r="I785" t="str" cm="1">
        <f t="array" ref="I785">IF(OR(TRIM(H785)="",ISNUMBER(SEARCH("#",H785)),AA785&lt;Config!$B$8,SUMPRODUCT(--ISNUMBER(SEARCH({"a";"b";"c";"d";"e";"f";"g";"h";"i";"j";"k";"l";"m";"n";"o";"p";"q";"r";"s";"t";"u";"v";"w";"x";"y";"z"},H785)))&gt;0),"Invalid","Valid")</f>
        <v>Valid</v>
      </c>
      <c r="J785" s="1" t="s">
        <v>6503</v>
      </c>
      <c r="K785" s="1" t="s">
        <v>504</v>
      </c>
      <c r="L785" s="1" t="s">
        <v>29</v>
      </c>
      <c r="M785" s="1" t="s">
        <v>30</v>
      </c>
      <c r="N785" s="1" t="s">
        <v>51</v>
      </c>
      <c r="O785" s="1" t="s">
        <v>266</v>
      </c>
      <c r="P785" t="s">
        <v>236</v>
      </c>
      <c r="Q785" s="1" t="s">
        <v>254</v>
      </c>
      <c r="R785" s="1" t="s">
        <v>253</v>
      </c>
      <c r="S785" s="1" t="s">
        <v>780</v>
      </c>
      <c r="T785" s="1" t="s">
        <v>6504</v>
      </c>
      <c r="U785" s="1" t="s">
        <v>6505</v>
      </c>
      <c r="V785" s="1" t="s">
        <v>1874</v>
      </c>
      <c r="W785" s="1" t="s">
        <v>384</v>
      </c>
      <c r="X785" t="str">
        <f t="shared" si="85"/>
        <v>Complete</v>
      </c>
      <c r="Y785">
        <f>MAX(0,100-IF(G785="Invalid",Config!$B$5,0)-IF(I785="Invalid",Config!$B$6,0)-IF(X785="Incomplete",Config!$B$7,0)-IF(AF785="Yes",Config!$B$37,0))</f>
        <v>100</v>
      </c>
      <c r="Z785" s="1">
        <f>IF(OR(TRIM(B785)="",COUNTIF(Config!$B$15:$B$19,B785)&gt;0),1,0)+IF(OR(TRIM(C785)="",COUNTIF(Config!$B$15:$B$19,C785)&gt;0),1,0)+IF(OR(TRIM(F785)="",COUNTIF(Config!$B$15:$B$19,F785)&gt;0),1,0)+IF(OR(TRIM(H785)="",COUNTIF(Config!$B$15:$B$19,H785)&gt;0),1,0)+IF(OR(TRIM(E785)="",COUNTIF(Config!$B$15:$B$19,E785)&gt;0),1,0)+IF(OR(TRIM(K785)="",COUNTIF(Config!$B$15:$B$19,K785)&gt;0),1,0)+IF(OR(TRIM(P785)="",COUNTIF(Config!$B$15:$B$19,P785)&gt;0),1,0)+IF(OR(TRIM(R785)="",COUNTIF(Config!$B$15:$B$19,R785)&gt;0),1,0)</f>
        <v>0</v>
      </c>
      <c r="AA785" s="1" cm="1">
        <f t="array" ref="AA785">SUMPRODUCT(LEN(H785)-LEN(SUBSTITUTE(H785,{"0";"1";"2";"3";"4";"5";"6";"7";"8";"9"},"")))</f>
        <v>12</v>
      </c>
      <c r="AC785" t="str">
        <f t="shared" si="86"/>
        <v/>
      </c>
      <c r="AD785">
        <f t="shared" si="87"/>
        <v>1</v>
      </c>
      <c r="AE785">
        <f t="shared" si="88"/>
        <v>1</v>
      </c>
      <c r="AF785" t="str">
        <f t="shared" si="89"/>
        <v>No</v>
      </c>
      <c r="AG785">
        <f t="shared" ca="1" si="90"/>
        <v>353</v>
      </c>
      <c r="AH785" t="str">
        <f ca="1">IF(OR(V785="",AG785=""),"Yes",IF(AG785&gt;Config!$B$41,"Yes","No"))</f>
        <v>No</v>
      </c>
    </row>
    <row r="786" spans="1:34" x14ac:dyDescent="0.25">
      <c r="A786" s="1" t="s">
        <v>6506</v>
      </c>
      <c r="B786" s="1" t="s">
        <v>336</v>
      </c>
      <c r="C786" s="1" t="s">
        <v>308</v>
      </c>
      <c r="D786" s="1" t="s">
        <v>6507</v>
      </c>
      <c r="E786" s="1" t="s">
        <v>33927</v>
      </c>
      <c r="F786" s="1" t="s">
        <v>6508</v>
      </c>
      <c r="G786" t="str">
        <f t="shared" si="84"/>
        <v>Valid</v>
      </c>
      <c r="H786" s="1" t="s">
        <v>6509</v>
      </c>
      <c r="I786" t="str" cm="1">
        <f t="array" ref="I786">IF(OR(TRIM(H786)="",ISNUMBER(SEARCH("#",H786)),AA786&lt;Config!$B$8,SUMPRODUCT(--ISNUMBER(SEARCH({"a";"b";"c";"d";"e";"f";"g";"h";"i";"j";"k";"l";"m";"n";"o";"p";"q";"r";"s";"t";"u";"v";"w";"x";"y";"z"},H786)))&gt;0),"Invalid","Valid")</f>
        <v>Valid</v>
      </c>
      <c r="J786" s="1" t="s">
        <v>6510</v>
      </c>
      <c r="K786" s="1" t="s">
        <v>516</v>
      </c>
      <c r="L786" s="1" t="s">
        <v>164</v>
      </c>
      <c r="M786" s="1" t="s">
        <v>33825</v>
      </c>
      <c r="N786" s="1" t="s">
        <v>713</v>
      </c>
      <c r="O786" s="1" t="s">
        <v>266</v>
      </c>
      <c r="P786" t="s">
        <v>33</v>
      </c>
      <c r="Q786" s="1" t="s">
        <v>1099</v>
      </c>
      <c r="R786" s="1" t="s">
        <v>482</v>
      </c>
      <c r="S786" s="1" t="s">
        <v>2452</v>
      </c>
      <c r="T786" s="1" t="s">
        <v>6511</v>
      </c>
      <c r="U786" s="1" t="s">
        <v>4457</v>
      </c>
      <c r="V786" s="1" t="s">
        <v>6512</v>
      </c>
      <c r="W786" s="1" t="s">
        <v>33823</v>
      </c>
      <c r="X786" t="str">
        <f t="shared" si="85"/>
        <v>Complete</v>
      </c>
      <c r="Y786">
        <f>MAX(0,100-IF(G786="Invalid",Config!$B$5,0)-IF(I786="Invalid",Config!$B$6,0)-IF(X786="Incomplete",Config!$B$7,0)-IF(AF786="Yes",Config!$B$37,0))</f>
        <v>100</v>
      </c>
      <c r="Z786" s="1">
        <f>IF(OR(TRIM(B786)="",COUNTIF(Config!$B$15:$B$19,B786)&gt;0),1,0)+IF(OR(TRIM(C786)="",COUNTIF(Config!$B$15:$B$19,C786)&gt;0),1,0)+IF(OR(TRIM(F786)="",COUNTIF(Config!$B$15:$B$19,F786)&gt;0),1,0)+IF(OR(TRIM(H786)="",COUNTIF(Config!$B$15:$B$19,H786)&gt;0),1,0)+IF(OR(TRIM(E786)="",COUNTIF(Config!$B$15:$B$19,E786)&gt;0),1,0)+IF(OR(TRIM(K786)="",COUNTIF(Config!$B$15:$B$19,K786)&gt;0),1,0)+IF(OR(TRIM(P786)="",COUNTIF(Config!$B$15:$B$19,P786)&gt;0),1,0)+IF(OR(TRIM(R786)="",COUNTIF(Config!$B$15:$B$19,R786)&gt;0),1,0)</f>
        <v>0</v>
      </c>
      <c r="AA786" s="1" cm="1">
        <f t="array" ref="AA786">SUMPRODUCT(LEN(H786)-LEN(SUBSTITUTE(H786,{"0";"1";"2";"3";"4";"5";"6";"7";"8";"9"},"")))</f>
        <v>10</v>
      </c>
      <c r="AC786" t="str">
        <f t="shared" si="86"/>
        <v/>
      </c>
      <c r="AD786">
        <f t="shared" si="87"/>
        <v>1</v>
      </c>
      <c r="AE786">
        <f t="shared" si="88"/>
        <v>1</v>
      </c>
      <c r="AF786" t="str">
        <f t="shared" si="89"/>
        <v>No</v>
      </c>
      <c r="AG786">
        <f t="shared" ca="1" si="90"/>
        <v>613</v>
      </c>
      <c r="AH786" t="str">
        <f ca="1">IF(OR(V786="",AG786=""),"Yes",IF(AG786&gt;Config!$B$41,"Yes","No"))</f>
        <v>Yes</v>
      </c>
    </row>
    <row r="787" spans="1:34" x14ac:dyDescent="0.25">
      <c r="A787" s="1" t="s">
        <v>6513</v>
      </c>
      <c r="B787" s="1" t="s">
        <v>204</v>
      </c>
      <c r="C787" s="1" t="s">
        <v>97</v>
      </c>
      <c r="D787" s="1" t="s">
        <v>6514</v>
      </c>
      <c r="E787" s="1" t="s">
        <v>633</v>
      </c>
      <c r="F787" s="1" t="s">
        <v>6515</v>
      </c>
      <c r="G787" t="str">
        <f t="shared" si="84"/>
        <v>Valid</v>
      </c>
      <c r="H787" s="1" t="s">
        <v>6516</v>
      </c>
      <c r="I787" t="str" cm="1">
        <f t="array" ref="I787">IF(OR(TRIM(H787)="",ISNUMBER(SEARCH("#",H787)),AA787&lt;Config!$B$8,SUMPRODUCT(--ISNUMBER(SEARCH({"a";"b";"c";"d";"e";"f";"g";"h";"i";"j";"k";"l";"m";"n";"o";"p";"q";"r";"s";"t";"u";"v";"w";"x";"y";"z"},H787)))&gt;0),"Invalid","Valid")</f>
        <v>Valid</v>
      </c>
      <c r="J787" s="1" t="s">
        <v>6517</v>
      </c>
      <c r="K787" s="1" t="s">
        <v>28</v>
      </c>
      <c r="L787" s="1" t="s">
        <v>29</v>
      </c>
      <c r="M787" s="1" t="s">
        <v>235</v>
      </c>
      <c r="N787" s="1" t="s">
        <v>358</v>
      </c>
      <c r="O787" s="1" t="s">
        <v>69</v>
      </c>
      <c r="P787" t="s">
        <v>87</v>
      </c>
      <c r="Q787" s="1" t="s">
        <v>438</v>
      </c>
      <c r="R787" s="1" t="s">
        <v>89</v>
      </c>
      <c r="S787" s="1" t="s">
        <v>6518</v>
      </c>
      <c r="T787" s="1" t="s">
        <v>6519</v>
      </c>
      <c r="U787" s="1" t="s">
        <v>6520</v>
      </c>
      <c r="V787" s="1" t="s">
        <v>6521</v>
      </c>
      <c r="W787" s="1" t="s">
        <v>293</v>
      </c>
      <c r="X787" t="str">
        <f t="shared" si="85"/>
        <v>Complete</v>
      </c>
      <c r="Y787">
        <f>MAX(0,100-IF(G787="Invalid",Config!$B$5,0)-IF(I787="Invalid",Config!$B$6,0)-IF(X787="Incomplete",Config!$B$7,0)-IF(AF787="Yes",Config!$B$37,0))</f>
        <v>75</v>
      </c>
      <c r="Z787" s="1">
        <f>IF(OR(TRIM(B787)="",COUNTIF(Config!$B$15:$B$19,B787)&gt;0),1,0)+IF(OR(TRIM(C787)="",COUNTIF(Config!$B$15:$B$19,C787)&gt;0),1,0)+IF(OR(TRIM(F787)="",COUNTIF(Config!$B$15:$B$19,F787)&gt;0),1,0)+IF(OR(TRIM(H787)="",COUNTIF(Config!$B$15:$B$19,H787)&gt;0),1,0)+IF(OR(TRIM(E787)="",COUNTIF(Config!$B$15:$B$19,E787)&gt;0),1,0)+IF(OR(TRIM(K787)="",COUNTIF(Config!$B$15:$B$19,K787)&gt;0),1,0)+IF(OR(TRIM(P787)="",COUNTIF(Config!$B$15:$B$19,P787)&gt;0),1,0)+IF(OR(TRIM(R787)="",COUNTIF(Config!$B$15:$B$19,R787)&gt;0),1,0)</f>
        <v>0</v>
      </c>
      <c r="AA787" s="1" cm="1">
        <f t="array" ref="AA787">SUMPRODUCT(LEN(H787)-LEN(SUBSTITUTE(H787,{"0";"1";"2";"3";"4";"5";"6";"7";"8";"9"},"")))</f>
        <v>11</v>
      </c>
      <c r="AC787" t="str">
        <f t="shared" si="86"/>
        <v>Potential Duplicate</v>
      </c>
      <c r="AD787">
        <f t="shared" si="87"/>
        <v>2</v>
      </c>
      <c r="AE787">
        <f t="shared" si="88"/>
        <v>1</v>
      </c>
      <c r="AF787" t="str">
        <f t="shared" si="89"/>
        <v>Yes</v>
      </c>
      <c r="AG787">
        <f t="shared" ca="1" si="90"/>
        <v>392</v>
      </c>
      <c r="AH787" t="str">
        <f ca="1">IF(OR(V787="",AG787=""),"Yes",IF(AG787&gt;Config!$B$41,"Yes","No"))</f>
        <v>Yes</v>
      </c>
    </row>
    <row r="788" spans="1:34" x14ac:dyDescent="0.25">
      <c r="A788" s="1" t="s">
        <v>6522</v>
      </c>
      <c r="B788" s="1" t="s">
        <v>62</v>
      </c>
      <c r="C788" s="1" t="s">
        <v>420</v>
      </c>
      <c r="D788" s="1" t="s">
        <v>6523</v>
      </c>
      <c r="E788" s="1" t="s">
        <v>34309</v>
      </c>
      <c r="F788" s="1" t="s">
        <v>6524</v>
      </c>
      <c r="G788" t="str">
        <f t="shared" si="84"/>
        <v>Valid</v>
      </c>
      <c r="H788" s="1" t="s">
        <v>6525</v>
      </c>
      <c r="I788" t="str" cm="1">
        <f t="array" ref="I788">IF(OR(TRIM(H788)="",ISNUMBER(SEARCH("#",H788)),AA788&lt;Config!$B$8,SUMPRODUCT(--ISNUMBER(SEARCH({"a";"b";"c";"d";"e";"f";"g";"h";"i";"j";"k";"l";"m";"n";"o";"p";"q";"r";"s";"t";"u";"v";"w";"x";"y";"z"},H788)))&gt;0),"Invalid","Valid")</f>
        <v>Valid</v>
      </c>
      <c r="J788" s="1" t="s">
        <v>6526</v>
      </c>
      <c r="K788" s="1" t="s">
        <v>147</v>
      </c>
      <c r="L788" s="1" t="s">
        <v>134</v>
      </c>
      <c r="M788" s="1" t="s">
        <v>391</v>
      </c>
      <c r="N788" s="1" t="s">
        <v>211</v>
      </c>
      <c r="O788" s="1" t="s">
        <v>180</v>
      </c>
      <c r="P788" t="s">
        <v>87</v>
      </c>
      <c r="Q788" s="1" t="s">
        <v>438</v>
      </c>
      <c r="R788" s="1" t="s">
        <v>379</v>
      </c>
      <c r="S788" s="1" t="s">
        <v>6527</v>
      </c>
      <c r="T788" s="1" t="s">
        <v>6528</v>
      </c>
      <c r="U788" s="1" t="s">
        <v>5710</v>
      </c>
      <c r="V788" s="1" t="s">
        <v>140</v>
      </c>
      <c r="W788" s="1" t="s">
        <v>202</v>
      </c>
      <c r="X788" t="str">
        <f t="shared" si="85"/>
        <v>Complete</v>
      </c>
      <c r="Y788">
        <f>MAX(0,100-IF(G788="Invalid",Config!$B$5,0)-IF(I788="Invalid",Config!$B$6,0)-IF(X788="Incomplete",Config!$B$7,0)-IF(AF788="Yes",Config!$B$37,0))</f>
        <v>75</v>
      </c>
      <c r="Z788" s="1">
        <f>IF(OR(TRIM(B788)="",COUNTIF(Config!$B$15:$B$19,B788)&gt;0),1,0)+IF(OR(TRIM(C788)="",COUNTIF(Config!$B$15:$B$19,C788)&gt;0),1,0)+IF(OR(TRIM(F788)="",COUNTIF(Config!$B$15:$B$19,F788)&gt;0),1,0)+IF(OR(TRIM(H788)="",COUNTIF(Config!$B$15:$B$19,H788)&gt;0),1,0)+IF(OR(TRIM(E788)="",COUNTIF(Config!$B$15:$B$19,E788)&gt;0),1,0)+IF(OR(TRIM(K788)="",COUNTIF(Config!$B$15:$B$19,K788)&gt;0),1,0)+IF(OR(TRIM(P788)="",COUNTIF(Config!$B$15:$B$19,P788)&gt;0),1,0)+IF(OR(TRIM(R788)="",COUNTIF(Config!$B$15:$B$19,R788)&gt;0),1,0)</f>
        <v>0</v>
      </c>
      <c r="AA788" s="1" cm="1">
        <f t="array" ref="AA788">SUMPRODUCT(LEN(H788)-LEN(SUBSTITUTE(H788,{"0";"1";"2";"3";"4";"5";"6";"7";"8";"9"},"")))</f>
        <v>11</v>
      </c>
      <c r="AC788" t="str">
        <f t="shared" si="86"/>
        <v>Potential Duplicate</v>
      </c>
      <c r="AD788">
        <f t="shared" si="87"/>
        <v>2</v>
      </c>
      <c r="AE788">
        <f t="shared" si="88"/>
        <v>1</v>
      </c>
      <c r="AF788" t="str">
        <f t="shared" si="89"/>
        <v>Yes</v>
      </c>
      <c r="AG788">
        <f t="shared" ca="1" si="90"/>
        <v>37</v>
      </c>
      <c r="AH788" t="str">
        <f ca="1">IF(OR(V788="",AG788=""),"Yes",IF(AG788&gt;Config!$B$41,"Yes","No"))</f>
        <v>No</v>
      </c>
    </row>
    <row r="789" spans="1:34" x14ac:dyDescent="0.25">
      <c r="A789" s="1" t="s">
        <v>6529</v>
      </c>
      <c r="B789" s="1" t="s">
        <v>1816</v>
      </c>
      <c r="C789" s="1" t="s">
        <v>432</v>
      </c>
      <c r="D789" s="1" t="s">
        <v>6530</v>
      </c>
      <c r="E789" s="1" t="s">
        <v>191</v>
      </c>
      <c r="F789" s="1" t="s">
        <v>6531</v>
      </c>
      <c r="G789" t="str">
        <f t="shared" si="84"/>
        <v>Valid</v>
      </c>
      <c r="H789" s="1" t="s">
        <v>6532</v>
      </c>
      <c r="I789" t="str" cm="1">
        <f t="array" ref="I789">IF(OR(TRIM(H789)="",ISNUMBER(SEARCH("#",H789)),AA789&lt;Config!$B$8,SUMPRODUCT(--ISNUMBER(SEARCH({"a";"b";"c";"d";"e";"f";"g";"h";"i";"j";"k";"l";"m";"n";"o";"p";"q";"r";"s";"t";"u";"v";"w";"x";"y";"z"},H789)))&gt;0),"Invalid","Valid")</f>
        <v>Valid</v>
      </c>
      <c r="J789" s="1" t="s">
        <v>6533</v>
      </c>
      <c r="K789" s="1" t="s">
        <v>83</v>
      </c>
      <c r="L789" s="1" t="s">
        <v>265</v>
      </c>
      <c r="M789" s="1" t="s">
        <v>118</v>
      </c>
      <c r="N789" s="1" t="s">
        <v>31</v>
      </c>
      <c r="O789" s="1" t="s">
        <v>32</v>
      </c>
      <c r="P789" t="s">
        <v>53</v>
      </c>
      <c r="Q789" s="1" t="s">
        <v>55</v>
      </c>
      <c r="R789" s="1" t="s">
        <v>4244</v>
      </c>
      <c r="S789" s="1" t="s">
        <v>6534</v>
      </c>
      <c r="T789" s="1" t="s">
        <v>6535</v>
      </c>
      <c r="U789" s="1" t="s">
        <v>4442</v>
      </c>
      <c r="V789" s="1" t="s">
        <v>1050</v>
      </c>
      <c r="W789" s="1" t="s">
        <v>40</v>
      </c>
      <c r="X789" t="str">
        <f t="shared" si="85"/>
        <v>Complete</v>
      </c>
      <c r="Y789">
        <f>MAX(0,100-IF(G789="Invalid",Config!$B$5,0)-IF(I789="Invalid",Config!$B$6,0)-IF(X789="Incomplete",Config!$B$7,0)-IF(AF789="Yes",Config!$B$37,0))</f>
        <v>100</v>
      </c>
      <c r="Z789" s="1">
        <f>IF(OR(TRIM(B789)="",COUNTIF(Config!$B$15:$B$19,B789)&gt;0),1,0)+IF(OR(TRIM(C789)="",COUNTIF(Config!$B$15:$B$19,C789)&gt;0),1,0)+IF(OR(TRIM(F789)="",COUNTIF(Config!$B$15:$B$19,F789)&gt;0),1,0)+IF(OR(TRIM(H789)="",COUNTIF(Config!$B$15:$B$19,H789)&gt;0),1,0)+IF(OR(TRIM(E789)="",COUNTIF(Config!$B$15:$B$19,E789)&gt;0),1,0)+IF(OR(TRIM(K789)="",COUNTIF(Config!$B$15:$B$19,K789)&gt;0),1,0)+IF(OR(TRIM(P789)="",COUNTIF(Config!$B$15:$B$19,P789)&gt;0),1,0)+IF(OR(TRIM(R789)="",COUNTIF(Config!$B$15:$B$19,R789)&gt;0),1,0)</f>
        <v>0</v>
      </c>
      <c r="AA789" s="1" cm="1">
        <f t="array" ref="AA789">SUMPRODUCT(LEN(H789)-LEN(SUBSTITUTE(H789,{"0";"1";"2";"3";"4";"5";"6";"7";"8";"9"},"")))</f>
        <v>12</v>
      </c>
      <c r="AC789" t="str">
        <f t="shared" si="86"/>
        <v/>
      </c>
      <c r="AD789">
        <f t="shared" si="87"/>
        <v>1</v>
      </c>
      <c r="AE789">
        <f t="shared" si="88"/>
        <v>1</v>
      </c>
      <c r="AF789" t="str">
        <f t="shared" si="89"/>
        <v>No</v>
      </c>
      <c r="AG789">
        <f t="shared" ca="1" si="90"/>
        <v>37</v>
      </c>
      <c r="AH789" t="str">
        <f ca="1">IF(OR(V789="",AG789=""),"Yes",IF(AG789&gt;Config!$B$41,"Yes","No"))</f>
        <v>No</v>
      </c>
    </row>
    <row r="790" spans="1:34" x14ac:dyDescent="0.25">
      <c r="A790" s="1" t="s">
        <v>6536</v>
      </c>
      <c r="B790" s="1" t="s">
        <v>1283</v>
      </c>
      <c r="C790" s="1" t="s">
        <v>336</v>
      </c>
      <c r="D790" s="1" t="s">
        <v>13982</v>
      </c>
      <c r="E790" s="1" t="s">
        <v>477</v>
      </c>
      <c r="F790" s="1" t="s">
        <v>6537</v>
      </c>
      <c r="G790" t="str">
        <f t="shared" si="84"/>
        <v>Valid</v>
      </c>
      <c r="H790" s="1" t="s">
        <v>6538</v>
      </c>
      <c r="I790" t="str" cm="1">
        <f t="array" ref="I790">IF(OR(TRIM(H790)="",ISNUMBER(SEARCH("#",H790)),AA790&lt;Config!$B$8,SUMPRODUCT(--ISNUMBER(SEARCH({"a";"b";"c";"d";"e";"f";"g";"h";"i";"j";"k";"l";"m";"n";"o";"p";"q";"r";"s";"t";"u";"v";"w";"x";"y";"z"},H790)))&gt;0),"Invalid","Valid")</f>
        <v>Valid</v>
      </c>
      <c r="J790" s="1" t="s">
        <v>6539</v>
      </c>
      <c r="K790" s="1" t="s">
        <v>210</v>
      </c>
      <c r="L790" s="1" t="s">
        <v>179</v>
      </c>
      <c r="M790" s="1" t="s">
        <v>135</v>
      </c>
      <c r="N790" s="1" t="s">
        <v>51</v>
      </c>
      <c r="O790" s="1" t="s">
        <v>196</v>
      </c>
      <c r="P790" t="s">
        <v>236</v>
      </c>
      <c r="Q790" s="1" t="s">
        <v>238</v>
      </c>
      <c r="R790" s="1" t="s">
        <v>238</v>
      </c>
      <c r="S790" s="1" t="s">
        <v>6540</v>
      </c>
      <c r="T790" s="1" t="s">
        <v>6541</v>
      </c>
      <c r="U790" s="1" t="s">
        <v>6542</v>
      </c>
      <c r="V790" s="1" t="s">
        <v>2141</v>
      </c>
      <c r="W790" s="1" t="s">
        <v>94</v>
      </c>
      <c r="X790" t="str">
        <f t="shared" si="85"/>
        <v>Complete</v>
      </c>
      <c r="Y790">
        <f>MAX(0,100-IF(G790="Invalid",Config!$B$5,0)-IF(I790="Invalid",Config!$B$6,0)-IF(X790="Incomplete",Config!$B$7,0)-IF(AF790="Yes",Config!$B$37,0))</f>
        <v>100</v>
      </c>
      <c r="Z790" s="1">
        <f>IF(OR(TRIM(B790)="",COUNTIF(Config!$B$15:$B$19,B790)&gt;0),1,0)+IF(OR(TRIM(C790)="",COUNTIF(Config!$B$15:$B$19,C790)&gt;0),1,0)+IF(OR(TRIM(F790)="",COUNTIF(Config!$B$15:$B$19,F790)&gt;0),1,0)+IF(OR(TRIM(H790)="",COUNTIF(Config!$B$15:$B$19,H790)&gt;0),1,0)+IF(OR(TRIM(E790)="",COUNTIF(Config!$B$15:$B$19,E790)&gt;0),1,0)+IF(OR(TRIM(K790)="",COUNTIF(Config!$B$15:$B$19,K790)&gt;0),1,0)+IF(OR(TRIM(P790)="",COUNTIF(Config!$B$15:$B$19,P790)&gt;0),1,0)+IF(OR(TRIM(R790)="",COUNTIF(Config!$B$15:$B$19,R790)&gt;0),1,0)</f>
        <v>0</v>
      </c>
      <c r="AA790" s="1" cm="1">
        <f t="array" ref="AA790">SUMPRODUCT(LEN(H790)-LEN(SUBSTITUTE(H790,{"0";"1";"2";"3";"4";"5";"6";"7";"8";"9"},"")))</f>
        <v>12</v>
      </c>
      <c r="AC790" t="str">
        <f t="shared" si="86"/>
        <v/>
      </c>
      <c r="AD790">
        <f t="shared" si="87"/>
        <v>1</v>
      </c>
      <c r="AE790">
        <f t="shared" si="88"/>
        <v>1</v>
      </c>
      <c r="AF790" t="str">
        <f t="shared" si="89"/>
        <v>No</v>
      </c>
      <c r="AG790">
        <f t="shared" ca="1" si="90"/>
        <v>38</v>
      </c>
      <c r="AH790" t="str">
        <f ca="1">IF(OR(V790="",AG790=""),"Yes",IF(AG790&gt;Config!$B$41,"Yes","No"))</f>
        <v>No</v>
      </c>
    </row>
    <row r="791" spans="1:34" x14ac:dyDescent="0.25">
      <c r="A791" s="1" t="s">
        <v>6543</v>
      </c>
      <c r="B791" s="1" t="s">
        <v>456</v>
      </c>
      <c r="C791" s="1" t="s">
        <v>43</v>
      </c>
      <c r="D791" s="1" t="s">
        <v>6544</v>
      </c>
      <c r="E791" s="1" t="s">
        <v>33927</v>
      </c>
      <c r="F791" s="1" t="s">
        <v>6545</v>
      </c>
      <c r="G791" t="str">
        <f t="shared" si="84"/>
        <v>Valid</v>
      </c>
      <c r="H791" s="1" t="s">
        <v>6546</v>
      </c>
      <c r="I791" t="str" cm="1">
        <f t="array" ref="I791">IF(OR(TRIM(H791)="",ISNUMBER(SEARCH("#",H791)),AA791&lt;Config!$B$8,SUMPRODUCT(--ISNUMBER(SEARCH({"a";"b";"c";"d";"e";"f";"g";"h";"i";"j";"k";"l";"m";"n";"o";"p";"q";"r";"s";"t";"u";"v";"w";"x";"y";"z"},H791)))&gt;0),"Invalid","Valid")</f>
        <v>Valid</v>
      </c>
      <c r="J791" s="1" t="s">
        <v>6547</v>
      </c>
      <c r="K791" s="1" t="s">
        <v>264</v>
      </c>
      <c r="L791" s="1" t="s">
        <v>102</v>
      </c>
      <c r="M791" s="1" t="s">
        <v>50</v>
      </c>
      <c r="N791" s="1" t="s">
        <v>51</v>
      </c>
      <c r="O791" s="1" t="s">
        <v>196</v>
      </c>
      <c r="P791" t="s">
        <v>590</v>
      </c>
      <c r="Q791" s="1" t="s">
        <v>1481</v>
      </c>
      <c r="R791" s="1" t="s">
        <v>592</v>
      </c>
      <c r="S791" s="1" t="s">
        <v>6548</v>
      </c>
      <c r="T791" s="1" t="s">
        <v>6549</v>
      </c>
      <c r="U791" s="1" t="s">
        <v>6550</v>
      </c>
      <c r="V791" s="1" t="s">
        <v>5446</v>
      </c>
      <c r="W791" s="1" t="s">
        <v>60</v>
      </c>
      <c r="X791" t="str">
        <f t="shared" si="85"/>
        <v>Complete</v>
      </c>
      <c r="Y791">
        <f>MAX(0,100-IF(G791="Invalid",Config!$B$5,0)-IF(I791="Invalid",Config!$B$6,0)-IF(X791="Incomplete",Config!$B$7,0)-IF(AF791="Yes",Config!$B$37,0))</f>
        <v>100</v>
      </c>
      <c r="Z791" s="1">
        <f>IF(OR(TRIM(B791)="",COUNTIF(Config!$B$15:$B$19,B791)&gt;0),1,0)+IF(OR(TRIM(C791)="",COUNTIF(Config!$B$15:$B$19,C791)&gt;0),1,0)+IF(OR(TRIM(F791)="",COUNTIF(Config!$B$15:$B$19,F791)&gt;0),1,0)+IF(OR(TRIM(H791)="",COUNTIF(Config!$B$15:$B$19,H791)&gt;0),1,0)+IF(OR(TRIM(E791)="",COUNTIF(Config!$B$15:$B$19,E791)&gt;0),1,0)+IF(OR(TRIM(K791)="",COUNTIF(Config!$B$15:$B$19,K791)&gt;0),1,0)+IF(OR(TRIM(P791)="",COUNTIF(Config!$B$15:$B$19,P791)&gt;0),1,0)+IF(OR(TRIM(R791)="",COUNTIF(Config!$B$15:$B$19,R791)&gt;0),1,0)</f>
        <v>0</v>
      </c>
      <c r="AA791" s="1" cm="1">
        <f t="array" ref="AA791">SUMPRODUCT(LEN(H791)-LEN(SUBSTITUTE(H791,{"0";"1";"2";"3";"4";"5";"6";"7";"8";"9"},"")))</f>
        <v>10</v>
      </c>
      <c r="AC791" t="str">
        <f t="shared" si="86"/>
        <v/>
      </c>
      <c r="AD791">
        <f t="shared" si="87"/>
        <v>1</v>
      </c>
      <c r="AE791">
        <f t="shared" si="88"/>
        <v>1</v>
      </c>
      <c r="AF791" t="str">
        <f t="shared" si="89"/>
        <v>No</v>
      </c>
      <c r="AG791">
        <f t="shared" ca="1" si="90"/>
        <v>357</v>
      </c>
      <c r="AH791" t="str">
        <f ca="1">IF(OR(V791="",AG791=""),"Yes",IF(AG791&gt;Config!$B$41,"Yes","No"))</f>
        <v>No</v>
      </c>
    </row>
    <row r="792" spans="1:34" x14ac:dyDescent="0.25">
      <c r="A792" s="1" t="s">
        <v>6551</v>
      </c>
      <c r="B792" s="1" t="s">
        <v>259</v>
      </c>
      <c r="C792" s="1" t="s">
        <v>1339</v>
      </c>
      <c r="D792" s="1" t="s">
        <v>6552</v>
      </c>
      <c r="E792" s="1" t="s">
        <v>34310</v>
      </c>
      <c r="F792" s="1" t="s">
        <v>6553</v>
      </c>
      <c r="G792" t="str">
        <f t="shared" si="84"/>
        <v>Valid</v>
      </c>
      <c r="H792" s="1" t="s">
        <v>6554</v>
      </c>
      <c r="I792" t="str" cm="1">
        <f t="array" ref="I792">IF(OR(TRIM(H792)="",ISNUMBER(SEARCH("#",H792)),AA792&lt;Config!$B$8,SUMPRODUCT(--ISNUMBER(SEARCH({"a";"b";"c";"d";"e";"f";"g";"h";"i";"j";"k";"l";"m";"n";"o";"p";"q";"r";"s";"t";"u";"v";"w";"x";"y";"z"},H792)))&gt;0),"Invalid","Valid")</f>
        <v>Valid</v>
      </c>
      <c r="J792" s="1" t="s">
        <v>6555</v>
      </c>
      <c r="K792" s="1" t="s">
        <v>195</v>
      </c>
      <c r="L792" s="1" t="s">
        <v>179</v>
      </c>
      <c r="M792" s="1" t="s">
        <v>103</v>
      </c>
      <c r="N792" s="1" t="s">
        <v>358</v>
      </c>
      <c r="O792" s="1" t="s">
        <v>69</v>
      </c>
      <c r="P792" t="s">
        <v>33</v>
      </c>
      <c r="Q792" s="1" t="s">
        <v>1099</v>
      </c>
      <c r="R792" s="1" t="s">
        <v>1716</v>
      </c>
      <c r="S792" s="1" t="s">
        <v>6556</v>
      </c>
      <c r="T792" s="1" t="s">
        <v>6557</v>
      </c>
      <c r="U792" s="1" t="s">
        <v>3885</v>
      </c>
      <c r="V792" s="1" t="s">
        <v>1347</v>
      </c>
      <c r="W792" s="1" t="s">
        <v>33823</v>
      </c>
      <c r="X792" t="str">
        <f t="shared" si="85"/>
        <v>Complete</v>
      </c>
      <c r="Y792">
        <f>MAX(0,100-IF(G792="Invalid",Config!$B$5,0)-IF(I792="Invalid",Config!$B$6,0)-IF(X792="Incomplete",Config!$B$7,0)-IF(AF792="Yes",Config!$B$37,0))</f>
        <v>100</v>
      </c>
      <c r="Z792" s="1">
        <f>IF(OR(TRIM(B792)="",COUNTIF(Config!$B$15:$B$19,B792)&gt;0),1,0)+IF(OR(TRIM(C792)="",COUNTIF(Config!$B$15:$B$19,C792)&gt;0),1,0)+IF(OR(TRIM(F792)="",COUNTIF(Config!$B$15:$B$19,F792)&gt;0),1,0)+IF(OR(TRIM(H792)="",COUNTIF(Config!$B$15:$B$19,H792)&gt;0),1,0)+IF(OR(TRIM(E792)="",COUNTIF(Config!$B$15:$B$19,E792)&gt;0),1,0)+IF(OR(TRIM(K792)="",COUNTIF(Config!$B$15:$B$19,K792)&gt;0),1,0)+IF(OR(TRIM(P792)="",COUNTIF(Config!$B$15:$B$19,P792)&gt;0),1,0)+IF(OR(TRIM(R792)="",COUNTIF(Config!$B$15:$B$19,R792)&gt;0),1,0)</f>
        <v>0</v>
      </c>
      <c r="AA792" s="1" cm="1">
        <f t="array" ref="AA792">SUMPRODUCT(LEN(H792)-LEN(SUBSTITUTE(H792,{"0";"1";"2";"3";"4";"5";"6";"7";"8";"9"},"")))</f>
        <v>10</v>
      </c>
      <c r="AC792" t="str">
        <f t="shared" si="86"/>
        <v/>
      </c>
      <c r="AD792">
        <f t="shared" si="87"/>
        <v>1</v>
      </c>
      <c r="AE792">
        <f t="shared" si="88"/>
        <v>1</v>
      </c>
      <c r="AF792" t="str">
        <f t="shared" si="89"/>
        <v>No</v>
      </c>
      <c r="AG792">
        <f t="shared" ca="1" si="90"/>
        <v>37</v>
      </c>
      <c r="AH792" t="str">
        <f ca="1">IF(OR(V792="",AG792=""),"Yes",IF(AG792&gt;Config!$B$41,"Yes","No"))</f>
        <v>No</v>
      </c>
    </row>
    <row r="793" spans="1:34" x14ac:dyDescent="0.25">
      <c r="A793" s="1" t="s">
        <v>6558</v>
      </c>
      <c r="B793" s="1" t="s">
        <v>765</v>
      </c>
      <c r="C793" s="1" t="s">
        <v>1166</v>
      </c>
      <c r="D793" s="1" t="s">
        <v>6559</v>
      </c>
      <c r="E793" s="1" t="s">
        <v>34311</v>
      </c>
      <c r="F793" s="1" t="s">
        <v>6560</v>
      </c>
      <c r="G793" t="str">
        <f t="shared" si="84"/>
        <v>Valid</v>
      </c>
      <c r="H793" s="1" t="s">
        <v>6561</v>
      </c>
      <c r="I793" t="str" cm="1">
        <f t="array" ref="I793">IF(OR(TRIM(H793)="",ISNUMBER(SEARCH("#",H793)),AA793&lt;Config!$B$8,SUMPRODUCT(--ISNUMBER(SEARCH({"a";"b";"c";"d";"e";"f";"g";"h";"i";"j";"k";"l";"m";"n";"o";"p";"q";"r";"s";"t";"u";"v";"w";"x";"y";"z"},H793)))&gt;0),"Invalid","Valid")</f>
        <v>Valid</v>
      </c>
      <c r="J793" s="1" t="s">
        <v>884</v>
      </c>
      <c r="K793" s="1" t="s">
        <v>516</v>
      </c>
      <c r="L793" s="1" t="s">
        <v>134</v>
      </c>
      <c r="M793" s="1" t="s">
        <v>33827</v>
      </c>
      <c r="N793" s="1" t="s">
        <v>437</v>
      </c>
      <c r="O793" s="1" t="s">
        <v>69</v>
      </c>
      <c r="P793" t="s">
        <v>236</v>
      </c>
      <c r="Q793" s="1" t="s">
        <v>238</v>
      </c>
      <c r="R793" s="1" t="s">
        <v>237</v>
      </c>
      <c r="S793" s="1" t="s">
        <v>6562</v>
      </c>
      <c r="T793" s="1" t="s">
        <v>6563</v>
      </c>
      <c r="U793" s="1" t="s">
        <v>6564</v>
      </c>
      <c r="V793" s="1" t="s">
        <v>4097</v>
      </c>
      <c r="W793" s="1" t="s">
        <v>75</v>
      </c>
      <c r="X793" t="str">
        <f t="shared" si="85"/>
        <v>Complete</v>
      </c>
      <c r="Y793">
        <f>MAX(0,100-IF(G793="Invalid",Config!$B$5,0)-IF(I793="Invalid",Config!$B$6,0)-IF(X793="Incomplete",Config!$B$7,0)-IF(AF793="Yes",Config!$B$37,0))</f>
        <v>100</v>
      </c>
      <c r="Z793" s="1">
        <f>IF(OR(TRIM(B793)="",COUNTIF(Config!$B$15:$B$19,B793)&gt;0),1,0)+IF(OR(TRIM(C793)="",COUNTIF(Config!$B$15:$B$19,C793)&gt;0),1,0)+IF(OR(TRIM(F793)="",COUNTIF(Config!$B$15:$B$19,F793)&gt;0),1,0)+IF(OR(TRIM(H793)="",COUNTIF(Config!$B$15:$B$19,H793)&gt;0),1,0)+IF(OR(TRIM(E793)="",COUNTIF(Config!$B$15:$B$19,E793)&gt;0),1,0)+IF(OR(TRIM(K793)="",COUNTIF(Config!$B$15:$B$19,K793)&gt;0),1,0)+IF(OR(TRIM(P793)="",COUNTIF(Config!$B$15:$B$19,P793)&gt;0),1,0)+IF(OR(TRIM(R793)="",COUNTIF(Config!$B$15:$B$19,R793)&gt;0),1,0)</f>
        <v>0</v>
      </c>
      <c r="AA793" s="1" cm="1">
        <f t="array" ref="AA793">SUMPRODUCT(LEN(H793)-LEN(SUBSTITUTE(H793,{"0";"1";"2";"3";"4";"5";"6";"7";"8";"9"},"")))</f>
        <v>12</v>
      </c>
      <c r="AC793" t="str">
        <f t="shared" si="86"/>
        <v/>
      </c>
      <c r="AD793">
        <f t="shared" si="87"/>
        <v>1</v>
      </c>
      <c r="AE793">
        <f t="shared" si="88"/>
        <v>1</v>
      </c>
      <c r="AF793" t="str">
        <f t="shared" si="89"/>
        <v>No</v>
      </c>
      <c r="AG793">
        <f t="shared" ca="1" si="90"/>
        <v>409</v>
      </c>
      <c r="AH793" t="str">
        <f ca="1">IF(OR(V793="",AG793=""),"Yes",IF(AG793&gt;Config!$B$41,"Yes","No"))</f>
        <v>Yes</v>
      </c>
    </row>
    <row r="794" spans="1:34" x14ac:dyDescent="0.25">
      <c r="A794" s="1" t="s">
        <v>6565</v>
      </c>
      <c r="B794" s="1" t="s">
        <v>127</v>
      </c>
      <c r="C794" s="1" t="s">
        <v>1400</v>
      </c>
      <c r="D794" s="1" t="s">
        <v>6566</v>
      </c>
      <c r="E794" s="1" t="s">
        <v>34312</v>
      </c>
      <c r="F794" s="1" t="s">
        <v>6567</v>
      </c>
      <c r="G794" t="str">
        <f t="shared" si="84"/>
        <v>Valid</v>
      </c>
      <c r="H794" s="1" t="s">
        <v>6568</v>
      </c>
      <c r="I794" t="str" cm="1">
        <f t="array" ref="I794">IF(OR(TRIM(H794)="",ISNUMBER(SEARCH("#",H794)),AA794&lt;Config!$B$8,SUMPRODUCT(--ISNUMBER(SEARCH({"a";"b";"c";"d";"e";"f";"g";"h";"i";"j";"k";"l";"m";"n";"o";"p";"q";"r";"s";"t";"u";"v";"w";"x";"y";"z"},H794)))&gt;0),"Invalid","Valid")</f>
        <v>Valid</v>
      </c>
      <c r="J794" s="1" t="s">
        <v>6569</v>
      </c>
      <c r="K794" s="1" t="s">
        <v>147</v>
      </c>
      <c r="L794" s="1" t="s">
        <v>164</v>
      </c>
      <c r="M794" s="1" t="s">
        <v>85</v>
      </c>
      <c r="N794" s="1" t="s">
        <v>358</v>
      </c>
      <c r="O794" s="1" t="s">
        <v>180</v>
      </c>
      <c r="P794" t="s">
        <v>236</v>
      </c>
      <c r="Q794" s="1" t="s">
        <v>238</v>
      </c>
      <c r="R794" s="1" t="s">
        <v>961</v>
      </c>
      <c r="S794" s="1" t="s">
        <v>6570</v>
      </c>
      <c r="T794" s="1" t="s">
        <v>6571</v>
      </c>
      <c r="U794" s="1" t="s">
        <v>6476</v>
      </c>
      <c r="V794" s="1" t="s">
        <v>6572</v>
      </c>
      <c r="W794" s="1" t="s">
        <v>94</v>
      </c>
      <c r="X794" t="str">
        <f t="shared" si="85"/>
        <v>Complete</v>
      </c>
      <c r="Y794">
        <f>MAX(0,100-IF(G794="Invalid",Config!$B$5,0)-IF(I794="Invalid",Config!$B$6,0)-IF(X794="Incomplete",Config!$B$7,0)-IF(AF794="Yes",Config!$B$37,0))</f>
        <v>100</v>
      </c>
      <c r="Z794" s="1">
        <f>IF(OR(TRIM(B794)="",COUNTIF(Config!$B$15:$B$19,B794)&gt;0),1,0)+IF(OR(TRIM(C794)="",COUNTIF(Config!$B$15:$B$19,C794)&gt;0),1,0)+IF(OR(TRIM(F794)="",COUNTIF(Config!$B$15:$B$19,F794)&gt;0),1,0)+IF(OR(TRIM(H794)="",COUNTIF(Config!$B$15:$B$19,H794)&gt;0),1,0)+IF(OR(TRIM(E794)="",COUNTIF(Config!$B$15:$B$19,E794)&gt;0),1,0)+IF(OR(TRIM(K794)="",COUNTIF(Config!$B$15:$B$19,K794)&gt;0),1,0)+IF(OR(TRIM(P794)="",COUNTIF(Config!$B$15:$B$19,P794)&gt;0),1,0)+IF(OR(TRIM(R794)="",COUNTIF(Config!$B$15:$B$19,R794)&gt;0),1,0)</f>
        <v>0</v>
      </c>
      <c r="AA794" s="1" cm="1">
        <f t="array" ref="AA794">SUMPRODUCT(LEN(H794)-LEN(SUBSTITUTE(H794,{"0";"1";"2";"3";"4";"5";"6";"7";"8";"9"},"")))</f>
        <v>12</v>
      </c>
      <c r="AC794" t="str">
        <f t="shared" si="86"/>
        <v/>
      </c>
      <c r="AD794">
        <f t="shared" si="87"/>
        <v>1</v>
      </c>
      <c r="AE794">
        <f t="shared" si="88"/>
        <v>1</v>
      </c>
      <c r="AF794" t="str">
        <f t="shared" si="89"/>
        <v>No</v>
      </c>
      <c r="AG794">
        <f t="shared" ca="1" si="90"/>
        <v>87</v>
      </c>
      <c r="AH794" t="str">
        <f ca="1">IF(OR(V794="",AG794=""),"Yes",IF(AG794&gt;Config!$B$41,"Yes","No"))</f>
        <v>No</v>
      </c>
    </row>
    <row r="795" spans="1:34" x14ac:dyDescent="0.25">
      <c r="A795" s="1" t="s">
        <v>6573</v>
      </c>
      <c r="B795" s="1" t="s">
        <v>4638</v>
      </c>
      <c r="C795" s="1" t="s">
        <v>535</v>
      </c>
      <c r="D795" s="1" t="s">
        <v>6574</v>
      </c>
      <c r="E795" s="1" t="s">
        <v>191</v>
      </c>
      <c r="F795" s="1" t="s">
        <v>6575</v>
      </c>
      <c r="G795" t="str">
        <f t="shared" si="84"/>
        <v>Valid</v>
      </c>
      <c r="H795" s="1" t="s">
        <v>6576</v>
      </c>
      <c r="I795" t="str" cm="1">
        <f t="array" ref="I795">IF(OR(TRIM(H795)="",ISNUMBER(SEARCH("#",H795)),AA795&lt;Config!$B$8,SUMPRODUCT(--ISNUMBER(SEARCH({"a";"b";"c";"d";"e";"f";"g";"h";"i";"j";"k";"l";"m";"n";"o";"p";"q";"r";"s";"t";"u";"v";"w";"x";"y";"z"},H795)))&gt;0),"Invalid","Valid")</f>
        <v>Valid</v>
      </c>
      <c r="J795" s="1" t="s">
        <v>6577</v>
      </c>
      <c r="K795" s="1" t="s">
        <v>866</v>
      </c>
      <c r="L795" s="1" t="s">
        <v>134</v>
      </c>
      <c r="M795" s="1" t="s">
        <v>165</v>
      </c>
      <c r="N795" s="1" t="s">
        <v>358</v>
      </c>
      <c r="O795" s="1" t="s">
        <v>180</v>
      </c>
      <c r="P795" t="s">
        <v>590</v>
      </c>
      <c r="Q795" s="1" t="s">
        <v>591</v>
      </c>
      <c r="R795" s="1" t="s">
        <v>845</v>
      </c>
      <c r="S795" s="1" t="s">
        <v>3148</v>
      </c>
      <c r="T795" s="1" t="s">
        <v>6578</v>
      </c>
      <c r="U795" s="1" t="s">
        <v>2661</v>
      </c>
      <c r="V795" s="1" t="s">
        <v>6579</v>
      </c>
      <c r="W795" s="1" t="s">
        <v>40</v>
      </c>
      <c r="X795" t="str">
        <f t="shared" si="85"/>
        <v>Complete</v>
      </c>
      <c r="Y795">
        <f>MAX(0,100-IF(G795="Invalid",Config!$B$5,0)-IF(I795="Invalid",Config!$B$6,0)-IF(X795="Incomplete",Config!$B$7,0)-IF(AF795="Yes",Config!$B$37,0))</f>
        <v>100</v>
      </c>
      <c r="Z795" s="1">
        <f>IF(OR(TRIM(B795)="",COUNTIF(Config!$B$15:$B$19,B795)&gt;0),1,0)+IF(OR(TRIM(C795)="",COUNTIF(Config!$B$15:$B$19,C795)&gt;0),1,0)+IF(OR(TRIM(F795)="",COUNTIF(Config!$B$15:$B$19,F795)&gt;0),1,0)+IF(OR(TRIM(H795)="",COUNTIF(Config!$B$15:$B$19,H795)&gt;0),1,0)+IF(OR(TRIM(E795)="",COUNTIF(Config!$B$15:$B$19,E795)&gt;0),1,0)+IF(OR(TRIM(K795)="",COUNTIF(Config!$B$15:$B$19,K795)&gt;0),1,0)+IF(OR(TRIM(P795)="",COUNTIF(Config!$B$15:$B$19,P795)&gt;0),1,0)+IF(OR(TRIM(R795)="",COUNTIF(Config!$B$15:$B$19,R795)&gt;0),1,0)</f>
        <v>0</v>
      </c>
      <c r="AA795" s="1" cm="1">
        <f t="array" ref="AA795">SUMPRODUCT(LEN(H795)-LEN(SUBSTITUTE(H795,{"0";"1";"2";"3";"4";"5";"6";"7";"8";"9"},"")))</f>
        <v>12</v>
      </c>
      <c r="AC795" t="str">
        <f t="shared" si="86"/>
        <v/>
      </c>
      <c r="AD795">
        <f t="shared" si="87"/>
        <v>1</v>
      </c>
      <c r="AE795">
        <f t="shared" si="88"/>
        <v>1</v>
      </c>
      <c r="AF795" t="str">
        <f t="shared" si="89"/>
        <v>No</v>
      </c>
      <c r="AG795">
        <f t="shared" ca="1" si="90"/>
        <v>68</v>
      </c>
      <c r="AH795" t="str">
        <f ca="1">IF(OR(V795="",AG795=""),"Yes",IF(AG795&gt;Config!$B$41,"Yes","No"))</f>
        <v>No</v>
      </c>
    </row>
    <row r="796" spans="1:34" x14ac:dyDescent="0.25">
      <c r="A796" s="1" t="s">
        <v>6580</v>
      </c>
      <c r="B796" s="1" t="s">
        <v>259</v>
      </c>
      <c r="C796" s="1" t="s">
        <v>173</v>
      </c>
      <c r="D796" s="1" t="s">
        <v>6581</v>
      </c>
      <c r="E796" s="1" t="s">
        <v>34313</v>
      </c>
      <c r="F796" s="1" t="s">
        <v>6582</v>
      </c>
      <c r="G796" t="str">
        <f t="shared" si="84"/>
        <v>Valid</v>
      </c>
      <c r="H796" s="1" t="s">
        <v>6583</v>
      </c>
      <c r="I796" t="str" cm="1">
        <f t="array" ref="I796">IF(OR(TRIM(H796)="",ISNUMBER(SEARCH("#",H796)),AA796&lt;Config!$B$8,SUMPRODUCT(--ISNUMBER(SEARCH({"a";"b";"c";"d";"e";"f";"g";"h";"i";"j";"k";"l";"m";"n";"o";"p";"q";"r";"s";"t";"u";"v";"w";"x";"y";"z"},H796)))&gt;0),"Invalid","Valid")</f>
        <v>Valid</v>
      </c>
      <c r="J796" s="1" t="s">
        <v>6584</v>
      </c>
      <c r="K796" s="1" t="s">
        <v>369</v>
      </c>
      <c r="L796" s="1" t="s">
        <v>49</v>
      </c>
      <c r="M796" s="1" t="s">
        <v>235</v>
      </c>
      <c r="N796" s="1" t="s">
        <v>713</v>
      </c>
      <c r="O796" s="1" t="s">
        <v>32</v>
      </c>
      <c r="P796" t="s">
        <v>53</v>
      </c>
      <c r="Q796" s="1" t="s">
        <v>197</v>
      </c>
      <c r="R796" s="1" t="s">
        <v>150</v>
      </c>
      <c r="S796" s="1" t="s">
        <v>6585</v>
      </c>
      <c r="T796" s="1" t="s">
        <v>6586</v>
      </c>
      <c r="U796" s="1" t="s">
        <v>5322</v>
      </c>
      <c r="V796" s="1" t="s">
        <v>1521</v>
      </c>
      <c r="W796" s="1" t="s">
        <v>33823</v>
      </c>
      <c r="X796" t="str">
        <f t="shared" si="85"/>
        <v>Complete</v>
      </c>
      <c r="Y796">
        <f>MAX(0,100-IF(G796="Invalid",Config!$B$5,0)-IF(I796="Invalid",Config!$B$6,0)-IF(X796="Incomplete",Config!$B$7,0)-IF(AF796="Yes",Config!$B$37,0))</f>
        <v>100</v>
      </c>
      <c r="Z796" s="1">
        <f>IF(OR(TRIM(B796)="",COUNTIF(Config!$B$15:$B$19,B796)&gt;0),1,0)+IF(OR(TRIM(C796)="",COUNTIF(Config!$B$15:$B$19,C796)&gt;0),1,0)+IF(OR(TRIM(F796)="",COUNTIF(Config!$B$15:$B$19,F796)&gt;0),1,0)+IF(OR(TRIM(H796)="",COUNTIF(Config!$B$15:$B$19,H796)&gt;0),1,0)+IF(OR(TRIM(E796)="",COUNTIF(Config!$B$15:$B$19,E796)&gt;0),1,0)+IF(OR(TRIM(K796)="",COUNTIF(Config!$B$15:$B$19,K796)&gt;0),1,0)+IF(OR(TRIM(P796)="",COUNTIF(Config!$B$15:$B$19,P796)&gt;0),1,0)+IF(OR(TRIM(R796)="",COUNTIF(Config!$B$15:$B$19,R796)&gt;0),1,0)</f>
        <v>0</v>
      </c>
      <c r="AA796" s="1" cm="1">
        <f t="array" ref="AA796">SUMPRODUCT(LEN(H796)-LEN(SUBSTITUTE(H796,{"0";"1";"2";"3";"4";"5";"6";"7";"8";"9"},"")))</f>
        <v>12</v>
      </c>
      <c r="AC796" t="str">
        <f t="shared" si="86"/>
        <v/>
      </c>
      <c r="AD796">
        <f t="shared" si="87"/>
        <v>1</v>
      </c>
      <c r="AE796">
        <f t="shared" si="88"/>
        <v>1</v>
      </c>
      <c r="AF796" t="str">
        <f t="shared" si="89"/>
        <v>No</v>
      </c>
      <c r="AG796">
        <f t="shared" ca="1" si="90"/>
        <v>37</v>
      </c>
      <c r="AH796" t="str">
        <f ca="1">IF(OR(V796="",AG796=""),"Yes",IF(AG796&gt;Config!$B$41,"Yes","No"))</f>
        <v>No</v>
      </c>
    </row>
    <row r="797" spans="1:34" x14ac:dyDescent="0.25">
      <c r="A797" s="1" t="s">
        <v>6587</v>
      </c>
      <c r="B797" s="1" t="s">
        <v>619</v>
      </c>
      <c r="C797" s="1" t="s">
        <v>985</v>
      </c>
      <c r="D797" s="1" t="s">
        <v>6588</v>
      </c>
      <c r="E797" s="1" t="s">
        <v>34314</v>
      </c>
      <c r="F797" s="1" t="s">
        <v>6589</v>
      </c>
      <c r="G797" t="str">
        <f t="shared" si="84"/>
        <v>Valid</v>
      </c>
      <c r="H797" s="1" t="s">
        <v>6590</v>
      </c>
      <c r="I797" t="str" cm="1">
        <f t="array" ref="I797">IF(OR(TRIM(H797)="",ISNUMBER(SEARCH("#",H797)),AA797&lt;Config!$B$8,SUMPRODUCT(--ISNUMBER(SEARCH({"a";"b";"c";"d";"e";"f";"g";"h";"i";"j";"k";"l";"m";"n";"o";"p";"q";"r";"s";"t";"u";"v";"w";"x";"y";"z"},H797)))&gt;0),"Invalid","Valid")</f>
        <v>Valid</v>
      </c>
      <c r="J797" s="1" t="s">
        <v>6591</v>
      </c>
      <c r="K797" s="1" t="s">
        <v>287</v>
      </c>
      <c r="L797" s="1" t="s">
        <v>49</v>
      </c>
      <c r="M797" s="1" t="s">
        <v>251</v>
      </c>
      <c r="N797" s="1" t="s">
        <v>86</v>
      </c>
      <c r="O797" s="1" t="s">
        <v>149</v>
      </c>
      <c r="P797" t="s">
        <v>53</v>
      </c>
      <c r="Q797" s="1" t="s">
        <v>197</v>
      </c>
      <c r="R797" s="1" t="s">
        <v>288</v>
      </c>
      <c r="S797" s="1" t="s">
        <v>6592</v>
      </c>
      <c r="T797" s="1" t="s">
        <v>6593</v>
      </c>
      <c r="U797" s="1" t="s">
        <v>6594</v>
      </c>
      <c r="V797" s="1" t="s">
        <v>6595</v>
      </c>
      <c r="W797" s="1" t="s">
        <v>384</v>
      </c>
      <c r="X797" t="str">
        <f t="shared" si="85"/>
        <v>Complete</v>
      </c>
      <c r="Y797">
        <f>MAX(0,100-IF(G797="Invalid",Config!$B$5,0)-IF(I797="Invalid",Config!$B$6,0)-IF(X797="Incomplete",Config!$B$7,0)-IF(AF797="Yes",Config!$B$37,0))</f>
        <v>100</v>
      </c>
      <c r="Z797" s="1">
        <f>IF(OR(TRIM(B797)="",COUNTIF(Config!$B$15:$B$19,B797)&gt;0),1,0)+IF(OR(TRIM(C797)="",COUNTIF(Config!$B$15:$B$19,C797)&gt;0),1,0)+IF(OR(TRIM(F797)="",COUNTIF(Config!$B$15:$B$19,F797)&gt;0),1,0)+IF(OR(TRIM(H797)="",COUNTIF(Config!$B$15:$B$19,H797)&gt;0),1,0)+IF(OR(TRIM(E797)="",COUNTIF(Config!$B$15:$B$19,E797)&gt;0),1,0)+IF(OR(TRIM(K797)="",COUNTIF(Config!$B$15:$B$19,K797)&gt;0),1,0)+IF(OR(TRIM(P797)="",COUNTIF(Config!$B$15:$B$19,P797)&gt;0),1,0)+IF(OR(TRIM(R797)="",COUNTIF(Config!$B$15:$B$19,R797)&gt;0),1,0)</f>
        <v>0</v>
      </c>
      <c r="AA797" s="1" cm="1">
        <f t="array" ref="AA797">SUMPRODUCT(LEN(H797)-LEN(SUBSTITUTE(H797,{"0";"1";"2";"3";"4";"5";"6";"7";"8";"9"},"")))</f>
        <v>12</v>
      </c>
      <c r="AC797" t="str">
        <f t="shared" si="86"/>
        <v/>
      </c>
      <c r="AD797">
        <f t="shared" si="87"/>
        <v>1</v>
      </c>
      <c r="AE797">
        <f t="shared" si="88"/>
        <v>1</v>
      </c>
      <c r="AF797" t="str">
        <f t="shared" si="89"/>
        <v>No</v>
      </c>
      <c r="AG797">
        <f t="shared" ca="1" si="90"/>
        <v>162</v>
      </c>
      <c r="AH797" t="str">
        <f ca="1">IF(OR(V797="",AG797=""),"Yes",IF(AG797&gt;Config!$B$41,"Yes","No"))</f>
        <v>No</v>
      </c>
    </row>
    <row r="798" spans="1:34" x14ac:dyDescent="0.25">
      <c r="A798" s="1" t="s">
        <v>6596</v>
      </c>
      <c r="B798" s="1" t="s">
        <v>1441</v>
      </c>
      <c r="C798" s="1" t="s">
        <v>985</v>
      </c>
      <c r="D798" s="1" t="s">
        <v>6597</v>
      </c>
      <c r="E798" s="1" t="s">
        <v>578</v>
      </c>
      <c r="F798" s="1" t="s">
        <v>6598</v>
      </c>
      <c r="G798" t="str">
        <f t="shared" si="84"/>
        <v>Valid</v>
      </c>
      <c r="H798" s="1" t="s">
        <v>6599</v>
      </c>
      <c r="I798" t="str" cm="1">
        <f t="array" ref="I798">IF(OR(TRIM(H798)="",ISNUMBER(SEARCH("#",H798)),AA798&lt;Config!$B$8,SUMPRODUCT(--ISNUMBER(SEARCH({"a";"b";"c";"d";"e";"f";"g";"h";"i";"j";"k";"l";"m";"n";"o";"p";"q";"r";"s";"t";"u";"v";"w";"x";"y";"z"},H798)))&gt;0),"Invalid","Valid")</f>
        <v>Valid</v>
      </c>
      <c r="J798" s="1" t="s">
        <v>6600</v>
      </c>
      <c r="K798" s="1" t="s">
        <v>722</v>
      </c>
      <c r="L798" s="1" t="s">
        <v>164</v>
      </c>
      <c r="M798" s="1" t="s">
        <v>103</v>
      </c>
      <c r="N798" s="1" t="s">
        <v>224</v>
      </c>
      <c r="O798" s="1" t="s">
        <v>180</v>
      </c>
      <c r="P798" t="s">
        <v>344</v>
      </c>
      <c r="Q798" s="1" t="s">
        <v>1199</v>
      </c>
      <c r="R798" s="1" t="s">
        <v>1200</v>
      </c>
      <c r="S798" s="1" t="s">
        <v>6601</v>
      </c>
      <c r="T798" s="1" t="s">
        <v>6602</v>
      </c>
      <c r="U798" s="1" t="s">
        <v>395</v>
      </c>
      <c r="V798" s="1" t="s">
        <v>1521</v>
      </c>
      <c r="W798" s="1" t="s">
        <v>141</v>
      </c>
      <c r="X798" t="str">
        <f t="shared" si="85"/>
        <v>Complete</v>
      </c>
      <c r="Y798">
        <f>MAX(0,100-IF(G798="Invalid",Config!$B$5,0)-IF(I798="Invalid",Config!$B$6,0)-IF(X798="Incomplete",Config!$B$7,0)-IF(AF798="Yes",Config!$B$37,0))</f>
        <v>100</v>
      </c>
      <c r="Z798" s="1">
        <f>IF(OR(TRIM(B798)="",COUNTIF(Config!$B$15:$B$19,B798)&gt;0),1,0)+IF(OR(TRIM(C798)="",COUNTIF(Config!$B$15:$B$19,C798)&gt;0),1,0)+IF(OR(TRIM(F798)="",COUNTIF(Config!$B$15:$B$19,F798)&gt;0),1,0)+IF(OR(TRIM(H798)="",COUNTIF(Config!$B$15:$B$19,H798)&gt;0),1,0)+IF(OR(TRIM(E798)="",COUNTIF(Config!$B$15:$B$19,E798)&gt;0),1,0)+IF(OR(TRIM(K798)="",COUNTIF(Config!$B$15:$B$19,K798)&gt;0),1,0)+IF(OR(TRIM(P798)="",COUNTIF(Config!$B$15:$B$19,P798)&gt;0),1,0)+IF(OR(TRIM(R798)="",COUNTIF(Config!$B$15:$B$19,R798)&gt;0),1,0)</f>
        <v>0</v>
      </c>
      <c r="AA798" s="1" cm="1">
        <f t="array" ref="AA798">SUMPRODUCT(LEN(H798)-LEN(SUBSTITUTE(H798,{"0";"1";"2";"3";"4";"5";"6";"7";"8";"9"},"")))</f>
        <v>11</v>
      </c>
      <c r="AC798" t="str">
        <f t="shared" si="86"/>
        <v/>
      </c>
      <c r="AD798">
        <f t="shared" si="87"/>
        <v>1</v>
      </c>
      <c r="AE798">
        <f t="shared" si="88"/>
        <v>1</v>
      </c>
      <c r="AF798" t="str">
        <f t="shared" si="89"/>
        <v>No</v>
      </c>
      <c r="AG798">
        <f t="shared" ca="1" si="90"/>
        <v>37</v>
      </c>
      <c r="AH798" t="str">
        <f ca="1">IF(OR(V798="",AG798=""),"Yes",IF(AG798&gt;Config!$B$41,"Yes","No"))</f>
        <v>No</v>
      </c>
    </row>
    <row r="799" spans="1:34" x14ac:dyDescent="0.25">
      <c r="A799" s="1" t="s">
        <v>6603</v>
      </c>
      <c r="B799" s="1" t="s">
        <v>1329</v>
      </c>
      <c r="C799" s="1" t="s">
        <v>1068</v>
      </c>
      <c r="D799" s="1" t="s">
        <v>6604</v>
      </c>
      <c r="E799" s="1" t="s">
        <v>33866</v>
      </c>
      <c r="F799" s="1" t="s">
        <v>6605</v>
      </c>
      <c r="G799" t="str">
        <f t="shared" si="84"/>
        <v>Valid</v>
      </c>
      <c r="H799" s="1" t="s">
        <v>6606</v>
      </c>
      <c r="I799" t="str" cm="1">
        <f t="array" ref="I799">IF(OR(TRIM(H799)="",ISNUMBER(SEARCH("#",H799)),AA799&lt;Config!$B$8,SUMPRODUCT(--ISNUMBER(SEARCH({"a";"b";"c";"d";"e";"f";"g";"h";"i";"j";"k";"l";"m";"n";"o";"p";"q";"r";"s";"t";"u";"v";"w";"x";"y";"z"},H799)))&gt;0),"Invalid","Valid")</f>
        <v>Valid</v>
      </c>
      <c r="J799" s="1" t="s">
        <v>6607</v>
      </c>
      <c r="K799" s="1" t="s">
        <v>195</v>
      </c>
      <c r="L799" s="1" t="s">
        <v>29</v>
      </c>
      <c r="M799" s="1" t="s">
        <v>165</v>
      </c>
      <c r="N799" s="1" t="s">
        <v>358</v>
      </c>
      <c r="O799" s="1" t="s">
        <v>69</v>
      </c>
      <c r="P799" t="s">
        <v>53</v>
      </c>
      <c r="Q799" s="1" t="s">
        <v>54</v>
      </c>
      <c r="R799" s="1" t="s">
        <v>415</v>
      </c>
      <c r="S799" s="1" t="s">
        <v>6608</v>
      </c>
      <c r="T799" s="1" t="s">
        <v>6609</v>
      </c>
      <c r="U799" s="1" t="s">
        <v>1290</v>
      </c>
      <c r="V799" s="1" t="s">
        <v>6610</v>
      </c>
      <c r="W799" s="1" t="s">
        <v>384</v>
      </c>
      <c r="X799" t="str">
        <f t="shared" si="85"/>
        <v>Complete</v>
      </c>
      <c r="Y799">
        <f>MAX(0,100-IF(G799="Invalid",Config!$B$5,0)-IF(I799="Invalid",Config!$B$6,0)-IF(X799="Incomplete",Config!$B$7,0)-IF(AF799="Yes",Config!$B$37,0))</f>
        <v>100</v>
      </c>
      <c r="Z799" s="1">
        <f>IF(OR(TRIM(B799)="",COUNTIF(Config!$B$15:$B$19,B799)&gt;0),1,0)+IF(OR(TRIM(C799)="",COUNTIF(Config!$B$15:$B$19,C799)&gt;0),1,0)+IF(OR(TRIM(F799)="",COUNTIF(Config!$B$15:$B$19,F799)&gt;0),1,0)+IF(OR(TRIM(H799)="",COUNTIF(Config!$B$15:$B$19,H799)&gt;0),1,0)+IF(OR(TRIM(E799)="",COUNTIF(Config!$B$15:$B$19,E799)&gt;0),1,0)+IF(OR(TRIM(K799)="",COUNTIF(Config!$B$15:$B$19,K799)&gt;0),1,0)+IF(OR(TRIM(P799)="",COUNTIF(Config!$B$15:$B$19,P799)&gt;0),1,0)+IF(OR(TRIM(R799)="",COUNTIF(Config!$B$15:$B$19,R799)&gt;0),1,0)</f>
        <v>0</v>
      </c>
      <c r="AA799" s="1" cm="1">
        <f t="array" ref="AA799">SUMPRODUCT(LEN(H799)-LEN(SUBSTITUTE(H799,{"0";"1";"2";"3";"4";"5";"6";"7";"8";"9"},"")))</f>
        <v>12</v>
      </c>
      <c r="AC799" t="str">
        <f t="shared" si="86"/>
        <v/>
      </c>
      <c r="AD799">
        <f t="shared" si="87"/>
        <v>1</v>
      </c>
      <c r="AE799">
        <f t="shared" si="88"/>
        <v>1</v>
      </c>
      <c r="AF799" t="str">
        <f t="shared" si="89"/>
        <v>No</v>
      </c>
      <c r="AG799">
        <f t="shared" ca="1" si="90"/>
        <v>342</v>
      </c>
      <c r="AH799" t="str">
        <f ca="1">IF(OR(V799="",AG799=""),"Yes",IF(AG799&gt;Config!$B$41,"Yes","No"))</f>
        <v>No</v>
      </c>
    </row>
    <row r="800" spans="1:34" x14ac:dyDescent="0.25">
      <c r="A800" s="1" t="s">
        <v>6611</v>
      </c>
      <c r="B800" s="1" t="s">
        <v>295</v>
      </c>
      <c r="C800" s="1" t="s">
        <v>956</v>
      </c>
      <c r="D800" s="1" t="s">
        <v>6612</v>
      </c>
      <c r="E800" s="1" t="s">
        <v>34315</v>
      </c>
      <c r="F800" s="1" t="s">
        <v>6613</v>
      </c>
      <c r="G800" t="str">
        <f t="shared" si="84"/>
        <v>Valid</v>
      </c>
      <c r="H800" s="1" t="s">
        <v>6614</v>
      </c>
      <c r="I800" t="str" cm="1">
        <f t="array" ref="I800">IF(OR(TRIM(H800)="",ISNUMBER(SEARCH("#",H800)),AA800&lt;Config!$B$8,SUMPRODUCT(--ISNUMBER(SEARCH({"a";"b";"c";"d";"e";"f";"g";"h";"i";"j";"k";"l";"m";"n";"o";"p";"q";"r";"s";"t";"u";"v";"w";"x";"y";"z"},H800)))&gt;0),"Invalid","Valid")</f>
        <v>Valid</v>
      </c>
      <c r="J800" s="1" t="s">
        <v>6615</v>
      </c>
      <c r="K800" s="1" t="s">
        <v>516</v>
      </c>
      <c r="L800" s="1" t="s">
        <v>164</v>
      </c>
      <c r="M800" s="1" t="s">
        <v>50</v>
      </c>
      <c r="N800" s="1" t="s">
        <v>68</v>
      </c>
      <c r="O800" s="1" t="s">
        <v>180</v>
      </c>
      <c r="P800" t="s">
        <v>87</v>
      </c>
      <c r="Q800" s="1" t="s">
        <v>88</v>
      </c>
      <c r="R800" s="1" t="s">
        <v>89</v>
      </c>
      <c r="S800" s="1" t="s">
        <v>6616</v>
      </c>
      <c r="T800" s="1" t="s">
        <v>6617</v>
      </c>
      <c r="U800" s="1" t="s">
        <v>6618</v>
      </c>
      <c r="V800" s="1" t="s">
        <v>2470</v>
      </c>
      <c r="W800" s="1" t="s">
        <v>94</v>
      </c>
      <c r="X800" t="str">
        <f t="shared" si="85"/>
        <v>Complete</v>
      </c>
      <c r="Y800">
        <f>MAX(0,100-IF(G800="Invalid",Config!$B$5,0)-IF(I800="Invalid",Config!$B$6,0)-IF(X800="Incomplete",Config!$B$7,0)-IF(AF800="Yes",Config!$B$37,0))</f>
        <v>75</v>
      </c>
      <c r="Z800" s="1">
        <f>IF(OR(TRIM(B800)="",COUNTIF(Config!$B$15:$B$19,B800)&gt;0),1,0)+IF(OR(TRIM(C800)="",COUNTIF(Config!$B$15:$B$19,C800)&gt;0),1,0)+IF(OR(TRIM(F800)="",COUNTIF(Config!$B$15:$B$19,F800)&gt;0),1,0)+IF(OR(TRIM(H800)="",COUNTIF(Config!$B$15:$B$19,H800)&gt;0),1,0)+IF(OR(TRIM(E800)="",COUNTIF(Config!$B$15:$B$19,E800)&gt;0),1,0)+IF(OR(TRIM(K800)="",COUNTIF(Config!$B$15:$B$19,K800)&gt;0),1,0)+IF(OR(TRIM(P800)="",COUNTIF(Config!$B$15:$B$19,P800)&gt;0),1,0)+IF(OR(TRIM(R800)="",COUNTIF(Config!$B$15:$B$19,R800)&gt;0),1,0)</f>
        <v>0</v>
      </c>
      <c r="AA800" s="1" cm="1">
        <f t="array" ref="AA800">SUMPRODUCT(LEN(H800)-LEN(SUBSTITUTE(H800,{"0";"1";"2";"3";"4";"5";"6";"7";"8";"9"},"")))</f>
        <v>11</v>
      </c>
      <c r="AC800" t="str">
        <f t="shared" si="86"/>
        <v>Potential Duplicate</v>
      </c>
      <c r="AD800">
        <f t="shared" si="87"/>
        <v>1</v>
      </c>
      <c r="AE800">
        <f t="shared" si="88"/>
        <v>2</v>
      </c>
      <c r="AF800" t="str">
        <f t="shared" si="89"/>
        <v>Yes</v>
      </c>
      <c r="AG800">
        <f t="shared" ca="1" si="90"/>
        <v>181</v>
      </c>
      <c r="AH800" t="str">
        <f ca="1">IF(OR(V800="",AG800=""),"Yes",IF(AG800&gt;Config!$B$41,"Yes","No"))</f>
        <v>No</v>
      </c>
    </row>
    <row r="801" spans="1:34" x14ac:dyDescent="0.25">
      <c r="A801" s="1" t="s">
        <v>6619</v>
      </c>
      <c r="B801" s="1" t="s">
        <v>2374</v>
      </c>
      <c r="C801" s="1" t="s">
        <v>545</v>
      </c>
      <c r="D801" s="1" t="s">
        <v>6620</v>
      </c>
      <c r="E801" s="1" t="s">
        <v>33907</v>
      </c>
      <c r="F801" s="1" t="s">
        <v>6621</v>
      </c>
      <c r="G801" t="str">
        <f t="shared" si="84"/>
        <v>Valid</v>
      </c>
      <c r="H801" s="1" t="s">
        <v>6622</v>
      </c>
      <c r="I801" t="str" cm="1">
        <f t="array" ref="I801">IF(OR(TRIM(H801)="",ISNUMBER(SEARCH("#",H801)),AA801&lt;Config!$B$8,SUMPRODUCT(--ISNUMBER(SEARCH({"a";"b";"c";"d";"e";"f";"g";"h";"i";"j";"k";"l";"m";"n";"o";"p";"q";"r";"s";"t";"u";"v";"w";"x";"y";"z"},H801)))&gt;0),"Invalid","Valid")</f>
        <v>Valid</v>
      </c>
      <c r="J801" s="1" t="s">
        <v>6623</v>
      </c>
      <c r="K801" s="1" t="s">
        <v>516</v>
      </c>
      <c r="L801" s="1" t="s">
        <v>265</v>
      </c>
      <c r="M801" s="1" t="s">
        <v>118</v>
      </c>
      <c r="N801" s="1" t="s">
        <v>224</v>
      </c>
      <c r="O801" s="1" t="s">
        <v>149</v>
      </c>
      <c r="P801" t="s">
        <v>87</v>
      </c>
      <c r="Q801" s="1" t="s">
        <v>438</v>
      </c>
      <c r="R801" s="1" t="s">
        <v>379</v>
      </c>
      <c r="S801" s="1" t="s">
        <v>6624</v>
      </c>
      <c r="T801" s="1" t="s">
        <v>6625</v>
      </c>
      <c r="U801" s="1" t="s">
        <v>6626</v>
      </c>
      <c r="V801" s="1" t="s">
        <v>140</v>
      </c>
      <c r="W801" s="1" t="s">
        <v>75</v>
      </c>
      <c r="X801" t="str">
        <f t="shared" si="85"/>
        <v>Complete</v>
      </c>
      <c r="Y801">
        <f>MAX(0,100-IF(G801="Invalid",Config!$B$5,0)-IF(I801="Invalid",Config!$B$6,0)-IF(X801="Incomplete",Config!$B$7,0)-IF(AF801="Yes",Config!$B$37,0))</f>
        <v>100</v>
      </c>
      <c r="Z801" s="1">
        <f>IF(OR(TRIM(B801)="",COUNTIF(Config!$B$15:$B$19,B801)&gt;0),1,0)+IF(OR(TRIM(C801)="",COUNTIF(Config!$B$15:$B$19,C801)&gt;0),1,0)+IF(OR(TRIM(F801)="",COUNTIF(Config!$B$15:$B$19,F801)&gt;0),1,0)+IF(OR(TRIM(H801)="",COUNTIF(Config!$B$15:$B$19,H801)&gt;0),1,0)+IF(OR(TRIM(E801)="",COUNTIF(Config!$B$15:$B$19,E801)&gt;0),1,0)+IF(OR(TRIM(K801)="",COUNTIF(Config!$B$15:$B$19,K801)&gt;0),1,0)+IF(OR(TRIM(P801)="",COUNTIF(Config!$B$15:$B$19,P801)&gt;0),1,0)+IF(OR(TRIM(R801)="",COUNTIF(Config!$B$15:$B$19,R801)&gt;0),1,0)</f>
        <v>0</v>
      </c>
      <c r="AA801" s="1" cm="1">
        <f t="array" ref="AA801">SUMPRODUCT(LEN(H801)-LEN(SUBSTITUTE(H801,{"0";"1";"2";"3";"4";"5";"6";"7";"8";"9"},"")))</f>
        <v>11</v>
      </c>
      <c r="AC801" t="str">
        <f t="shared" si="86"/>
        <v/>
      </c>
      <c r="AD801">
        <f t="shared" si="87"/>
        <v>1</v>
      </c>
      <c r="AE801">
        <f t="shared" si="88"/>
        <v>1</v>
      </c>
      <c r="AF801" t="str">
        <f t="shared" si="89"/>
        <v>No</v>
      </c>
      <c r="AG801">
        <f t="shared" ca="1" si="90"/>
        <v>37</v>
      </c>
      <c r="AH801" t="str">
        <f ca="1">IF(OR(V801="",AG801=""),"Yes",IF(AG801&gt;Config!$B$41,"Yes","No"))</f>
        <v>No</v>
      </c>
    </row>
    <row r="802" spans="1:34" x14ac:dyDescent="0.25">
      <c r="A802" s="1" t="s">
        <v>6627</v>
      </c>
      <c r="B802" s="1" t="s">
        <v>4752</v>
      </c>
      <c r="C802" s="1" t="s">
        <v>1806</v>
      </c>
      <c r="D802" s="1" t="s">
        <v>6628</v>
      </c>
      <c r="E802" s="1" t="s">
        <v>34316</v>
      </c>
      <c r="F802" s="1" t="s">
        <v>6629</v>
      </c>
      <c r="G802" t="str">
        <f t="shared" si="84"/>
        <v>Valid</v>
      </c>
      <c r="H802" s="1" t="s">
        <v>6630</v>
      </c>
      <c r="I802" t="str" cm="1">
        <f t="array" ref="I802">IF(OR(TRIM(H802)="",ISNUMBER(SEARCH("#",H802)),AA802&lt;Config!$B$8,SUMPRODUCT(--ISNUMBER(SEARCH({"a";"b";"c";"d";"e";"f";"g";"h";"i";"j";"k";"l";"m";"n";"o";"p";"q";"r";"s";"t";"u";"v";"w";"x";"y";"z"},H802)))&gt;0),"Invalid","Valid")</f>
        <v>Valid</v>
      </c>
      <c r="J802" s="1" t="s">
        <v>6631</v>
      </c>
      <c r="K802" s="1" t="s">
        <v>1001</v>
      </c>
      <c r="L802" s="1" t="s">
        <v>450</v>
      </c>
      <c r="M802" s="1" t="s">
        <v>517</v>
      </c>
      <c r="N802" s="1" t="s">
        <v>86</v>
      </c>
      <c r="O802" s="1" t="s">
        <v>149</v>
      </c>
      <c r="P802" t="s">
        <v>104</v>
      </c>
      <c r="Q802" s="1" t="s">
        <v>105</v>
      </c>
      <c r="R802" s="1" t="s">
        <v>922</v>
      </c>
      <c r="S802" s="1" t="s">
        <v>4888</v>
      </c>
      <c r="T802" s="1" t="s">
        <v>6632</v>
      </c>
      <c r="U802" s="1" t="s">
        <v>3957</v>
      </c>
      <c r="V802" s="1" t="s">
        <v>140</v>
      </c>
      <c r="W802" s="1" t="s">
        <v>141</v>
      </c>
      <c r="X802" t="str">
        <f t="shared" si="85"/>
        <v>Complete</v>
      </c>
      <c r="Y802">
        <f>MAX(0,100-IF(G802="Invalid",Config!$B$5,0)-IF(I802="Invalid",Config!$B$6,0)-IF(X802="Incomplete",Config!$B$7,0)-IF(AF802="Yes",Config!$B$37,0))</f>
        <v>100</v>
      </c>
      <c r="Z802" s="1">
        <f>IF(OR(TRIM(B802)="",COUNTIF(Config!$B$15:$B$19,B802)&gt;0),1,0)+IF(OR(TRIM(C802)="",COUNTIF(Config!$B$15:$B$19,C802)&gt;0),1,0)+IF(OR(TRIM(F802)="",COUNTIF(Config!$B$15:$B$19,F802)&gt;0),1,0)+IF(OR(TRIM(H802)="",COUNTIF(Config!$B$15:$B$19,H802)&gt;0),1,0)+IF(OR(TRIM(E802)="",COUNTIF(Config!$B$15:$B$19,E802)&gt;0),1,0)+IF(OR(TRIM(K802)="",COUNTIF(Config!$B$15:$B$19,K802)&gt;0),1,0)+IF(OR(TRIM(P802)="",COUNTIF(Config!$B$15:$B$19,P802)&gt;0),1,0)+IF(OR(TRIM(R802)="",COUNTIF(Config!$B$15:$B$19,R802)&gt;0),1,0)</f>
        <v>0</v>
      </c>
      <c r="AA802" s="1" cm="1">
        <f t="array" ref="AA802">SUMPRODUCT(LEN(H802)-LEN(SUBSTITUTE(H802,{"0";"1";"2";"3";"4";"5";"6";"7";"8";"9"},"")))</f>
        <v>10</v>
      </c>
      <c r="AC802" t="str">
        <f t="shared" si="86"/>
        <v/>
      </c>
      <c r="AD802">
        <f t="shared" si="87"/>
        <v>1</v>
      </c>
      <c r="AE802">
        <f t="shared" si="88"/>
        <v>1</v>
      </c>
      <c r="AF802" t="str">
        <f t="shared" si="89"/>
        <v>No</v>
      </c>
      <c r="AG802">
        <f t="shared" ca="1" si="90"/>
        <v>37</v>
      </c>
      <c r="AH802" t="str">
        <f ca="1">IF(OR(V802="",AG802=""),"Yes",IF(AG802&gt;Config!$B$41,"Yes","No"))</f>
        <v>No</v>
      </c>
    </row>
    <row r="803" spans="1:34" x14ac:dyDescent="0.25">
      <c r="A803" s="1" t="s">
        <v>6633</v>
      </c>
      <c r="B803" s="1" t="s">
        <v>1441</v>
      </c>
      <c r="C803" s="1" t="s">
        <v>410</v>
      </c>
      <c r="D803" s="1" t="s">
        <v>34317</v>
      </c>
      <c r="E803" s="1" t="s">
        <v>283</v>
      </c>
      <c r="F803" s="1" t="s">
        <v>6634</v>
      </c>
      <c r="G803" t="str">
        <f t="shared" si="84"/>
        <v>Valid</v>
      </c>
      <c r="H803" s="1" t="s">
        <v>6635</v>
      </c>
      <c r="I803" t="str" cm="1">
        <f t="array" ref="I803">IF(OR(TRIM(H803)="",ISNUMBER(SEARCH("#",H803)),AA803&lt;Config!$B$8,SUMPRODUCT(--ISNUMBER(SEARCH({"a";"b";"c";"d";"e";"f";"g";"h";"i";"j";"k";"l";"m";"n";"o";"p";"q";"r";"s";"t";"u";"v";"w";"x";"y";"z"},H803)))&gt;0),"Invalid","Valid")</f>
        <v>Valid</v>
      </c>
      <c r="J803" s="1" t="s">
        <v>6636</v>
      </c>
      <c r="K803" s="1" t="s">
        <v>178</v>
      </c>
      <c r="L803" s="1" t="s">
        <v>164</v>
      </c>
      <c r="M803" s="1" t="s">
        <v>235</v>
      </c>
      <c r="N803" s="1" t="s">
        <v>211</v>
      </c>
      <c r="O803" s="1" t="s">
        <v>32</v>
      </c>
      <c r="P803" t="s">
        <v>236</v>
      </c>
      <c r="Q803" s="1" t="s">
        <v>253</v>
      </c>
      <c r="R803" s="1" t="s">
        <v>253</v>
      </c>
      <c r="S803" s="1" t="s">
        <v>6637</v>
      </c>
      <c r="T803" s="1" t="s">
        <v>6638</v>
      </c>
      <c r="U803" s="1" t="s">
        <v>2308</v>
      </c>
      <c r="V803" s="1" t="s">
        <v>1273</v>
      </c>
      <c r="W803" s="1" t="s">
        <v>186</v>
      </c>
      <c r="X803" t="str">
        <f t="shared" si="85"/>
        <v>Complete</v>
      </c>
      <c r="Y803">
        <f>MAX(0,100-IF(G803="Invalid",Config!$B$5,0)-IF(I803="Invalid",Config!$B$6,0)-IF(X803="Incomplete",Config!$B$7,0)-IF(AF803="Yes",Config!$B$37,0))</f>
        <v>100</v>
      </c>
      <c r="Z803" s="1">
        <f>IF(OR(TRIM(B803)="",COUNTIF(Config!$B$15:$B$19,B803)&gt;0),1,0)+IF(OR(TRIM(C803)="",COUNTIF(Config!$B$15:$B$19,C803)&gt;0),1,0)+IF(OR(TRIM(F803)="",COUNTIF(Config!$B$15:$B$19,F803)&gt;0),1,0)+IF(OR(TRIM(H803)="",COUNTIF(Config!$B$15:$B$19,H803)&gt;0),1,0)+IF(OR(TRIM(E803)="",COUNTIF(Config!$B$15:$B$19,E803)&gt;0),1,0)+IF(OR(TRIM(K803)="",COUNTIF(Config!$B$15:$B$19,K803)&gt;0),1,0)+IF(OR(TRIM(P803)="",COUNTIF(Config!$B$15:$B$19,P803)&gt;0),1,0)+IF(OR(TRIM(R803)="",COUNTIF(Config!$B$15:$B$19,R803)&gt;0),1,0)</f>
        <v>0</v>
      </c>
      <c r="AA803" s="1" cm="1">
        <f t="array" ref="AA803">SUMPRODUCT(LEN(H803)-LEN(SUBSTITUTE(H803,{"0";"1";"2";"3";"4";"5";"6";"7";"8";"9"},"")))</f>
        <v>12</v>
      </c>
      <c r="AC803" t="str">
        <f t="shared" si="86"/>
        <v/>
      </c>
      <c r="AD803">
        <f t="shared" si="87"/>
        <v>1</v>
      </c>
      <c r="AE803">
        <f t="shared" si="88"/>
        <v>1</v>
      </c>
      <c r="AF803" t="str">
        <f t="shared" si="89"/>
        <v>No</v>
      </c>
      <c r="AG803" t="str">
        <f t="shared" ca="1" si="90"/>
        <v/>
      </c>
      <c r="AH803" t="str">
        <f ca="1">IF(OR(V803="",AG803=""),"Yes",IF(AG803&gt;Config!$B$41,"Yes","No"))</f>
        <v>Yes</v>
      </c>
    </row>
    <row r="804" spans="1:34" x14ac:dyDescent="0.25">
      <c r="A804" s="1" t="s">
        <v>6639</v>
      </c>
      <c r="B804" s="1" t="s">
        <v>609</v>
      </c>
      <c r="C804" s="1" t="s">
        <v>219</v>
      </c>
      <c r="D804" s="1" t="s">
        <v>8496</v>
      </c>
      <c r="E804" s="1" t="s">
        <v>477</v>
      </c>
      <c r="F804" s="1" t="s">
        <v>6640</v>
      </c>
      <c r="G804" t="str">
        <f t="shared" si="84"/>
        <v>Valid</v>
      </c>
      <c r="H804" s="1" t="s">
        <v>6641</v>
      </c>
      <c r="I804" t="str" cm="1">
        <f t="array" ref="I804">IF(OR(TRIM(H804)="",ISNUMBER(SEARCH("#",H804)),AA804&lt;Config!$B$8,SUMPRODUCT(--ISNUMBER(SEARCH({"a";"b";"c";"d";"e";"f";"g";"h";"i";"j";"k";"l";"m";"n";"o";"p";"q";"r";"s";"t";"u";"v";"w";"x";"y";"z"},H804)))&gt;0),"Invalid","Valid")</f>
        <v>Valid</v>
      </c>
      <c r="J804" s="1" t="s">
        <v>6642</v>
      </c>
      <c r="K804" s="1" t="s">
        <v>866</v>
      </c>
      <c r="L804" s="1" t="s">
        <v>265</v>
      </c>
      <c r="M804" s="1" t="s">
        <v>33825</v>
      </c>
      <c r="N804" s="1" t="s">
        <v>358</v>
      </c>
      <c r="O804" s="1" t="s">
        <v>266</v>
      </c>
      <c r="P804" t="s">
        <v>53</v>
      </c>
      <c r="Q804" s="1" t="s">
        <v>150</v>
      </c>
      <c r="R804" s="1" t="s">
        <v>150</v>
      </c>
      <c r="S804" s="1" t="s">
        <v>6643</v>
      </c>
      <c r="T804" s="1" t="s">
        <v>6644</v>
      </c>
      <c r="U804" s="1" t="s">
        <v>2446</v>
      </c>
      <c r="V804" s="1" t="s">
        <v>6645</v>
      </c>
      <c r="W804" s="1" t="s">
        <v>202</v>
      </c>
      <c r="X804" t="str">
        <f t="shared" si="85"/>
        <v>Complete</v>
      </c>
      <c r="Y804">
        <f>MAX(0,100-IF(G804="Invalid",Config!$B$5,0)-IF(I804="Invalid",Config!$B$6,0)-IF(X804="Incomplete",Config!$B$7,0)-IF(AF804="Yes",Config!$B$37,0))</f>
        <v>100</v>
      </c>
      <c r="Z804" s="1">
        <f>IF(OR(TRIM(B804)="",COUNTIF(Config!$B$15:$B$19,B804)&gt;0),1,0)+IF(OR(TRIM(C804)="",COUNTIF(Config!$B$15:$B$19,C804)&gt;0),1,0)+IF(OR(TRIM(F804)="",COUNTIF(Config!$B$15:$B$19,F804)&gt;0),1,0)+IF(OR(TRIM(H804)="",COUNTIF(Config!$B$15:$B$19,H804)&gt;0),1,0)+IF(OR(TRIM(E804)="",COUNTIF(Config!$B$15:$B$19,E804)&gt;0),1,0)+IF(OR(TRIM(K804)="",COUNTIF(Config!$B$15:$B$19,K804)&gt;0),1,0)+IF(OR(TRIM(P804)="",COUNTIF(Config!$B$15:$B$19,P804)&gt;0),1,0)+IF(OR(TRIM(R804)="",COUNTIF(Config!$B$15:$B$19,R804)&gt;0),1,0)</f>
        <v>0</v>
      </c>
      <c r="AA804" s="1" cm="1">
        <f t="array" ref="AA804">SUMPRODUCT(LEN(H804)-LEN(SUBSTITUTE(H804,{"0";"1";"2";"3";"4";"5";"6";"7";"8";"9"},"")))</f>
        <v>12</v>
      </c>
      <c r="AC804" t="str">
        <f t="shared" si="86"/>
        <v/>
      </c>
      <c r="AD804">
        <f t="shared" si="87"/>
        <v>1</v>
      </c>
      <c r="AE804">
        <f t="shared" si="88"/>
        <v>1</v>
      </c>
      <c r="AF804" t="str">
        <f t="shared" si="89"/>
        <v>No</v>
      </c>
      <c r="AG804">
        <f t="shared" ca="1" si="90"/>
        <v>-117</v>
      </c>
      <c r="AH804" t="str">
        <f ca="1">IF(OR(V804="",AG804=""),"Yes",IF(AG804&gt;Config!$B$41,"Yes","No"))</f>
        <v>No</v>
      </c>
    </row>
    <row r="805" spans="1:34" x14ac:dyDescent="0.25">
      <c r="A805" s="1" t="s">
        <v>6646</v>
      </c>
      <c r="B805" s="1" t="s">
        <v>431</v>
      </c>
      <c r="C805" s="1" t="s">
        <v>33938</v>
      </c>
      <c r="D805" s="1" t="s">
        <v>34318</v>
      </c>
      <c r="E805" s="1" t="s">
        <v>298</v>
      </c>
      <c r="F805" s="1" t="s">
        <v>6647</v>
      </c>
      <c r="G805" t="str">
        <f t="shared" si="84"/>
        <v>Valid</v>
      </c>
      <c r="H805" s="1" t="s">
        <v>6648</v>
      </c>
      <c r="I805" t="str" cm="1">
        <f t="array" ref="I805">IF(OR(TRIM(H805)="",ISNUMBER(SEARCH("#",H805)),AA805&lt;Config!$B$8,SUMPRODUCT(--ISNUMBER(SEARCH({"a";"b";"c";"d";"e";"f";"g";"h";"i";"j";"k";"l";"m";"n";"o";"p";"q";"r";"s";"t";"u";"v";"w";"x";"y";"z"},H805)))&gt;0),"Invalid","Valid")</f>
        <v>Valid</v>
      </c>
      <c r="J805" s="1" t="s">
        <v>6649</v>
      </c>
      <c r="K805" s="1" t="s">
        <v>66</v>
      </c>
      <c r="L805" s="1" t="s">
        <v>450</v>
      </c>
      <c r="M805" s="1" t="s">
        <v>50</v>
      </c>
      <c r="N805" s="1" t="s">
        <v>148</v>
      </c>
      <c r="O805" s="1" t="s">
        <v>69</v>
      </c>
      <c r="P805" t="s">
        <v>87</v>
      </c>
      <c r="Q805" s="1" t="s">
        <v>88</v>
      </c>
      <c r="R805" s="1" t="s">
        <v>89</v>
      </c>
      <c r="S805" s="1" t="s">
        <v>6650</v>
      </c>
      <c r="T805" s="1" t="s">
        <v>6651</v>
      </c>
      <c r="U805" s="1" t="s">
        <v>6652</v>
      </c>
      <c r="V805" s="1" t="s">
        <v>140</v>
      </c>
      <c r="W805" s="1" t="s">
        <v>75</v>
      </c>
      <c r="X805" t="str">
        <f t="shared" si="85"/>
        <v>Complete</v>
      </c>
      <c r="Y805">
        <f>MAX(0,100-IF(G805="Invalid",Config!$B$5,0)-IF(I805="Invalid",Config!$B$6,0)-IF(X805="Incomplete",Config!$B$7,0)-IF(AF805="Yes",Config!$B$37,0))</f>
        <v>100</v>
      </c>
      <c r="Z805" s="1">
        <f>IF(OR(TRIM(B805)="",COUNTIF(Config!$B$15:$B$19,B805)&gt;0),1,0)+IF(OR(TRIM(C805)="",COUNTIF(Config!$B$15:$B$19,C805)&gt;0),1,0)+IF(OR(TRIM(F805)="",COUNTIF(Config!$B$15:$B$19,F805)&gt;0),1,0)+IF(OR(TRIM(H805)="",COUNTIF(Config!$B$15:$B$19,H805)&gt;0),1,0)+IF(OR(TRIM(E805)="",COUNTIF(Config!$B$15:$B$19,E805)&gt;0),1,0)+IF(OR(TRIM(K805)="",COUNTIF(Config!$B$15:$B$19,K805)&gt;0),1,0)+IF(OR(TRIM(P805)="",COUNTIF(Config!$B$15:$B$19,P805)&gt;0),1,0)+IF(OR(TRIM(R805)="",COUNTIF(Config!$B$15:$B$19,R805)&gt;0),1,0)</f>
        <v>0</v>
      </c>
      <c r="AA805" s="1" cm="1">
        <f t="array" ref="AA805">SUMPRODUCT(LEN(H805)-LEN(SUBSTITUTE(H805,{"0";"1";"2";"3";"4";"5";"6";"7";"8";"9"},"")))</f>
        <v>11</v>
      </c>
      <c r="AC805" t="str">
        <f t="shared" si="86"/>
        <v/>
      </c>
      <c r="AD805">
        <f t="shared" si="87"/>
        <v>1</v>
      </c>
      <c r="AE805">
        <f t="shared" si="88"/>
        <v>1</v>
      </c>
      <c r="AF805" t="str">
        <f t="shared" si="89"/>
        <v>No</v>
      </c>
      <c r="AG805">
        <f t="shared" ca="1" si="90"/>
        <v>37</v>
      </c>
      <c r="AH805" t="str">
        <f ca="1">IF(OR(V805="",AG805=""),"Yes",IF(AG805&gt;Config!$B$41,"Yes","No"))</f>
        <v>No</v>
      </c>
    </row>
    <row r="806" spans="1:34" x14ac:dyDescent="0.25">
      <c r="A806" s="1" t="s">
        <v>6653</v>
      </c>
      <c r="B806" s="1" t="s">
        <v>1032</v>
      </c>
      <c r="C806" s="1" t="s">
        <v>78</v>
      </c>
      <c r="D806" s="1" t="s">
        <v>6654</v>
      </c>
      <c r="E806" s="1" t="s">
        <v>34319</v>
      </c>
      <c r="F806" s="1" t="s">
        <v>6655</v>
      </c>
      <c r="G806" t="str">
        <f t="shared" si="84"/>
        <v>Valid</v>
      </c>
      <c r="H806" s="1" t="s">
        <v>6656</v>
      </c>
      <c r="I806" t="str" cm="1">
        <f t="array" ref="I806">IF(OR(TRIM(H806)="",ISNUMBER(SEARCH("#",H806)),AA806&lt;Config!$B$8,SUMPRODUCT(--ISNUMBER(SEARCH({"a";"b";"c";"d";"e";"f";"g";"h";"i";"j";"k";"l";"m";"n";"o";"p";"q";"r";"s";"t";"u";"v";"w";"x";"y";"z"},H806)))&gt;0),"Invalid","Valid")</f>
        <v>Valid</v>
      </c>
      <c r="J806" s="1" t="s">
        <v>6657</v>
      </c>
      <c r="K806" s="1" t="s">
        <v>369</v>
      </c>
      <c r="L806" s="1" t="s">
        <v>84</v>
      </c>
      <c r="M806" s="1" t="s">
        <v>343</v>
      </c>
      <c r="N806" s="1" t="s">
        <v>68</v>
      </c>
      <c r="O806" s="1" t="s">
        <v>52</v>
      </c>
      <c r="P806" t="s">
        <v>344</v>
      </c>
      <c r="Q806" s="1" t="s">
        <v>345</v>
      </c>
      <c r="R806" s="1" t="s">
        <v>1200</v>
      </c>
      <c r="S806" s="1" t="s">
        <v>6658</v>
      </c>
      <c r="T806" s="1" t="s">
        <v>6659</v>
      </c>
      <c r="U806" s="1" t="s">
        <v>1905</v>
      </c>
      <c r="V806" s="1" t="s">
        <v>6660</v>
      </c>
      <c r="W806" s="1" t="s">
        <v>293</v>
      </c>
      <c r="X806" t="str">
        <f t="shared" si="85"/>
        <v>Complete</v>
      </c>
      <c r="Y806">
        <f>MAX(0,100-IF(G806="Invalid",Config!$B$5,0)-IF(I806="Invalid",Config!$B$6,0)-IF(X806="Incomplete",Config!$B$7,0)-IF(AF806="Yes",Config!$B$37,0))</f>
        <v>100</v>
      </c>
      <c r="Z806" s="1">
        <f>IF(OR(TRIM(B806)="",COUNTIF(Config!$B$15:$B$19,B806)&gt;0),1,0)+IF(OR(TRIM(C806)="",COUNTIF(Config!$B$15:$B$19,C806)&gt;0),1,0)+IF(OR(TRIM(F806)="",COUNTIF(Config!$B$15:$B$19,F806)&gt;0),1,0)+IF(OR(TRIM(H806)="",COUNTIF(Config!$B$15:$B$19,H806)&gt;0),1,0)+IF(OR(TRIM(E806)="",COUNTIF(Config!$B$15:$B$19,E806)&gt;0),1,0)+IF(OR(TRIM(K806)="",COUNTIF(Config!$B$15:$B$19,K806)&gt;0),1,0)+IF(OR(TRIM(P806)="",COUNTIF(Config!$B$15:$B$19,P806)&gt;0),1,0)+IF(OR(TRIM(R806)="",COUNTIF(Config!$B$15:$B$19,R806)&gt;0),1,0)</f>
        <v>0</v>
      </c>
      <c r="AA806" s="1" cm="1">
        <f t="array" ref="AA806">SUMPRODUCT(LEN(H806)-LEN(SUBSTITUTE(H806,{"0";"1";"2";"3";"4";"5";"6";"7";"8";"9"},"")))</f>
        <v>11</v>
      </c>
      <c r="AC806" t="str">
        <f t="shared" si="86"/>
        <v/>
      </c>
      <c r="AD806">
        <f t="shared" si="87"/>
        <v>1</v>
      </c>
      <c r="AE806">
        <f t="shared" si="88"/>
        <v>1</v>
      </c>
      <c r="AF806" t="str">
        <f t="shared" si="89"/>
        <v>No</v>
      </c>
      <c r="AG806" t="str">
        <f t="shared" ca="1" si="90"/>
        <v/>
      </c>
      <c r="AH806" t="str">
        <f ca="1">IF(OR(V806="",AG806=""),"Yes",IF(AG806&gt;Config!$B$41,"Yes","No"))</f>
        <v>Yes</v>
      </c>
    </row>
    <row r="807" spans="1:34" x14ac:dyDescent="0.25">
      <c r="A807" s="1" t="s">
        <v>6661</v>
      </c>
      <c r="B807" s="1" t="s">
        <v>851</v>
      </c>
      <c r="C807" s="1" t="s">
        <v>410</v>
      </c>
      <c r="D807" s="1" t="s">
        <v>6662</v>
      </c>
      <c r="E807" s="1" t="s">
        <v>33824</v>
      </c>
      <c r="F807" s="1" t="s">
        <v>6663</v>
      </c>
      <c r="G807" t="str">
        <f t="shared" si="84"/>
        <v>Valid</v>
      </c>
      <c r="H807" s="1" t="s">
        <v>6664</v>
      </c>
      <c r="I807" t="str" cm="1">
        <f t="array" ref="I807">IF(OR(TRIM(H807)="",ISNUMBER(SEARCH("#",H807)),AA807&lt;Config!$B$8,SUMPRODUCT(--ISNUMBER(SEARCH({"a";"b";"c";"d";"e";"f";"g";"h";"i";"j";"k";"l";"m";"n";"o";"p";"q";"r";"s";"t";"u";"v";"w";"x";"y";"z"},H807)))&gt;0),"Invalid","Valid")</f>
        <v>Valid</v>
      </c>
      <c r="J807" s="1" t="s">
        <v>6665</v>
      </c>
      <c r="K807" s="1" t="s">
        <v>133</v>
      </c>
      <c r="L807" s="1" t="s">
        <v>102</v>
      </c>
      <c r="M807" s="1" t="s">
        <v>30</v>
      </c>
      <c r="N807" s="1" t="s">
        <v>86</v>
      </c>
      <c r="O807" s="1" t="s">
        <v>266</v>
      </c>
      <c r="P807" t="s">
        <v>53</v>
      </c>
      <c r="Q807" s="1" t="s">
        <v>54</v>
      </c>
      <c r="R807" s="1" t="s">
        <v>150</v>
      </c>
      <c r="S807" s="1" t="s">
        <v>6666</v>
      </c>
      <c r="T807" s="1" t="s">
        <v>6667</v>
      </c>
      <c r="U807" s="1" t="s">
        <v>6668</v>
      </c>
      <c r="V807" s="1" t="s">
        <v>140</v>
      </c>
      <c r="W807" s="1" t="s">
        <v>186</v>
      </c>
      <c r="X807" t="str">
        <f t="shared" si="85"/>
        <v>Complete</v>
      </c>
      <c r="Y807">
        <f>MAX(0,100-IF(G807="Invalid",Config!$B$5,0)-IF(I807="Invalid",Config!$B$6,0)-IF(X807="Incomplete",Config!$B$7,0)-IF(AF807="Yes",Config!$B$37,0))</f>
        <v>75</v>
      </c>
      <c r="Z807" s="1">
        <f>IF(OR(TRIM(B807)="",COUNTIF(Config!$B$15:$B$19,B807)&gt;0),1,0)+IF(OR(TRIM(C807)="",COUNTIF(Config!$B$15:$B$19,C807)&gt;0),1,0)+IF(OR(TRIM(F807)="",COUNTIF(Config!$B$15:$B$19,F807)&gt;0),1,0)+IF(OR(TRIM(H807)="",COUNTIF(Config!$B$15:$B$19,H807)&gt;0),1,0)+IF(OR(TRIM(E807)="",COUNTIF(Config!$B$15:$B$19,E807)&gt;0),1,0)+IF(OR(TRIM(K807)="",COUNTIF(Config!$B$15:$B$19,K807)&gt;0),1,0)+IF(OR(TRIM(P807)="",COUNTIF(Config!$B$15:$B$19,P807)&gt;0),1,0)+IF(OR(TRIM(R807)="",COUNTIF(Config!$B$15:$B$19,R807)&gt;0),1,0)</f>
        <v>0</v>
      </c>
      <c r="AA807" s="1" cm="1">
        <f t="array" ref="AA807">SUMPRODUCT(LEN(H807)-LEN(SUBSTITUTE(H807,{"0";"1";"2";"3";"4";"5";"6";"7";"8";"9"},"")))</f>
        <v>12</v>
      </c>
      <c r="AC807" t="str">
        <f t="shared" si="86"/>
        <v>Potential Duplicate</v>
      </c>
      <c r="AD807">
        <f t="shared" si="87"/>
        <v>3</v>
      </c>
      <c r="AE807">
        <f t="shared" si="88"/>
        <v>1</v>
      </c>
      <c r="AF807" t="str">
        <f t="shared" si="89"/>
        <v>Yes</v>
      </c>
      <c r="AG807">
        <f t="shared" ca="1" si="90"/>
        <v>37</v>
      </c>
      <c r="AH807" t="str">
        <f ca="1">IF(OR(V807="",AG807=""),"Yes",IF(AG807&gt;Config!$B$41,"Yes","No"))</f>
        <v>No</v>
      </c>
    </row>
    <row r="808" spans="1:34" x14ac:dyDescent="0.25">
      <c r="A808" s="1" t="s">
        <v>6669</v>
      </c>
      <c r="B808" s="1" t="s">
        <v>1441</v>
      </c>
      <c r="C808" s="1" t="s">
        <v>398</v>
      </c>
      <c r="D808" s="1" t="s">
        <v>6670</v>
      </c>
      <c r="E808" s="1" t="s">
        <v>642</v>
      </c>
      <c r="F808" s="1" t="s">
        <v>6671</v>
      </c>
      <c r="G808" t="str">
        <f t="shared" si="84"/>
        <v>Valid</v>
      </c>
      <c r="H808" s="1" t="s">
        <v>6672</v>
      </c>
      <c r="I808" t="str" cm="1">
        <f t="array" ref="I808">IF(OR(TRIM(H808)="",ISNUMBER(SEARCH("#",H808)),AA808&lt;Config!$B$8,SUMPRODUCT(--ISNUMBER(SEARCH({"a";"b";"c";"d";"e";"f";"g";"h";"i";"j";"k";"l";"m";"n";"o";"p";"q";"r";"s";"t";"u";"v";"w";"x";"y";"z"},H808)))&gt;0),"Invalid","Valid")</f>
        <v>Valid</v>
      </c>
      <c r="J808" s="1" t="s">
        <v>6673</v>
      </c>
      <c r="K808" s="1" t="s">
        <v>66</v>
      </c>
      <c r="L808" s="1" t="s">
        <v>265</v>
      </c>
      <c r="M808" s="1" t="s">
        <v>165</v>
      </c>
      <c r="N808" s="1" t="s">
        <v>713</v>
      </c>
      <c r="O808" s="1" t="s">
        <v>180</v>
      </c>
      <c r="P808" t="s">
        <v>53</v>
      </c>
      <c r="Q808" s="1" t="s">
        <v>197</v>
      </c>
      <c r="R808" s="1" t="s">
        <v>198</v>
      </c>
      <c r="S808" s="1" t="s">
        <v>6674</v>
      </c>
      <c r="T808" s="1" t="s">
        <v>6675</v>
      </c>
      <c r="U808" s="1" t="s">
        <v>3246</v>
      </c>
      <c r="V808" s="1" t="s">
        <v>2639</v>
      </c>
      <c r="W808" s="1" t="s">
        <v>384</v>
      </c>
      <c r="X808" t="str">
        <f t="shared" si="85"/>
        <v>Complete</v>
      </c>
      <c r="Y808">
        <f>MAX(0,100-IF(G808="Invalid",Config!$B$5,0)-IF(I808="Invalid",Config!$B$6,0)-IF(X808="Incomplete",Config!$B$7,0)-IF(AF808="Yes",Config!$B$37,0))</f>
        <v>75</v>
      </c>
      <c r="Z808" s="1">
        <f>IF(OR(TRIM(B808)="",COUNTIF(Config!$B$15:$B$19,B808)&gt;0),1,0)+IF(OR(TRIM(C808)="",COUNTIF(Config!$B$15:$B$19,C808)&gt;0),1,0)+IF(OR(TRIM(F808)="",COUNTIF(Config!$B$15:$B$19,F808)&gt;0),1,0)+IF(OR(TRIM(H808)="",COUNTIF(Config!$B$15:$B$19,H808)&gt;0),1,0)+IF(OR(TRIM(E808)="",COUNTIF(Config!$B$15:$B$19,E808)&gt;0),1,0)+IF(OR(TRIM(K808)="",COUNTIF(Config!$B$15:$B$19,K808)&gt;0),1,0)+IF(OR(TRIM(P808)="",COUNTIF(Config!$B$15:$B$19,P808)&gt;0),1,0)+IF(OR(TRIM(R808)="",COUNTIF(Config!$B$15:$B$19,R808)&gt;0),1,0)</f>
        <v>0</v>
      </c>
      <c r="AA808" s="1" cm="1">
        <f t="array" ref="AA808">SUMPRODUCT(LEN(H808)-LEN(SUBSTITUTE(H808,{"0";"1";"2";"3";"4";"5";"6";"7";"8";"9"},"")))</f>
        <v>12</v>
      </c>
      <c r="AC808" t="str">
        <f t="shared" si="86"/>
        <v>Potential Duplicate</v>
      </c>
      <c r="AD808">
        <f t="shared" si="87"/>
        <v>2</v>
      </c>
      <c r="AE808">
        <f t="shared" si="88"/>
        <v>1</v>
      </c>
      <c r="AF808" t="str">
        <f t="shared" si="89"/>
        <v>Yes</v>
      </c>
      <c r="AG808">
        <f t="shared" ca="1" si="90"/>
        <v>416</v>
      </c>
      <c r="AH808" t="str">
        <f ca="1">IF(OR(V808="",AG808=""),"Yes",IF(AG808&gt;Config!$B$41,"Yes","No"))</f>
        <v>Yes</v>
      </c>
    </row>
    <row r="809" spans="1:34" x14ac:dyDescent="0.25">
      <c r="A809" s="1" t="s">
        <v>6676</v>
      </c>
      <c r="B809" s="1" t="s">
        <v>597</v>
      </c>
      <c r="C809" s="1" t="s">
        <v>308</v>
      </c>
      <c r="D809" s="1" t="s">
        <v>6677</v>
      </c>
      <c r="E809" s="1" t="s">
        <v>33829</v>
      </c>
      <c r="F809" s="1" t="s">
        <v>6678</v>
      </c>
      <c r="G809" t="str">
        <f t="shared" si="84"/>
        <v>Valid</v>
      </c>
      <c r="H809" s="1" t="s">
        <v>6679</v>
      </c>
      <c r="I809" t="str" cm="1">
        <f t="array" ref="I809">IF(OR(TRIM(H809)="",ISNUMBER(SEARCH("#",H809)),AA809&lt;Config!$B$8,SUMPRODUCT(--ISNUMBER(SEARCH({"a";"b";"c";"d";"e";"f";"g";"h";"i";"j";"k";"l";"m";"n";"o";"p";"q";"r";"s";"t";"u";"v";"w";"x";"y";"z"},H809)))&gt;0),"Invalid","Valid")</f>
        <v>Valid</v>
      </c>
      <c r="J809" s="1" t="s">
        <v>6680</v>
      </c>
      <c r="K809" s="1" t="s">
        <v>163</v>
      </c>
      <c r="L809" s="1" t="s">
        <v>164</v>
      </c>
      <c r="M809" s="1" t="s">
        <v>462</v>
      </c>
      <c r="N809" s="1" t="s">
        <v>86</v>
      </c>
      <c r="O809" s="1" t="s">
        <v>196</v>
      </c>
      <c r="P809" t="s">
        <v>236</v>
      </c>
      <c r="Q809" s="1" t="s">
        <v>253</v>
      </c>
      <c r="R809" s="1" t="s">
        <v>961</v>
      </c>
      <c r="S809" s="1" t="s">
        <v>6681</v>
      </c>
      <c r="T809" s="1" t="s">
        <v>6682</v>
      </c>
      <c r="U809" s="1" t="s">
        <v>6683</v>
      </c>
      <c r="V809" s="1" t="s">
        <v>140</v>
      </c>
      <c r="W809" s="1" t="s">
        <v>75</v>
      </c>
      <c r="X809" t="str">
        <f t="shared" si="85"/>
        <v>Incomplete</v>
      </c>
      <c r="Y809">
        <f>MAX(0,100-IF(G809="Invalid",Config!$B$5,0)-IF(I809="Invalid",Config!$B$6,0)-IF(X809="Incomplete",Config!$B$7,0)-IF(AF809="Yes",Config!$B$37,0))</f>
        <v>60</v>
      </c>
      <c r="Z809" s="1">
        <f>IF(OR(TRIM(B809)="",COUNTIF(Config!$B$15:$B$19,B809)&gt;0),1,0)+IF(OR(TRIM(C809)="",COUNTIF(Config!$B$15:$B$19,C809)&gt;0),1,0)+IF(OR(TRIM(F809)="",COUNTIF(Config!$B$15:$B$19,F809)&gt;0),1,0)+IF(OR(TRIM(H809)="",COUNTIF(Config!$B$15:$B$19,H809)&gt;0),1,0)+IF(OR(TRIM(E809)="",COUNTIF(Config!$B$15:$B$19,E809)&gt;0),1,0)+IF(OR(TRIM(K809)="",COUNTIF(Config!$B$15:$B$19,K809)&gt;0),1,0)+IF(OR(TRIM(P809)="",COUNTIF(Config!$B$15:$B$19,P809)&gt;0),1,0)+IF(OR(TRIM(R809)="",COUNTIF(Config!$B$15:$B$19,R809)&gt;0),1,0)</f>
        <v>1</v>
      </c>
      <c r="AA809" s="1" cm="1">
        <f t="array" ref="AA809">SUMPRODUCT(LEN(H809)-LEN(SUBSTITUTE(H809,{"0";"1";"2";"3";"4";"5";"6";"7";"8";"9"},"")))</f>
        <v>12</v>
      </c>
      <c r="AC809" t="str">
        <f t="shared" si="86"/>
        <v>Incomplete Profile</v>
      </c>
      <c r="AD809">
        <f t="shared" si="87"/>
        <v>1</v>
      </c>
      <c r="AE809">
        <f t="shared" si="88"/>
        <v>1</v>
      </c>
      <c r="AF809" t="str">
        <f t="shared" si="89"/>
        <v>No</v>
      </c>
      <c r="AG809">
        <f t="shared" ca="1" si="90"/>
        <v>37</v>
      </c>
      <c r="AH809" t="str">
        <f ca="1">IF(OR(V809="",AG809=""),"Yes",IF(AG809&gt;Config!$B$41,"Yes","No"))</f>
        <v>No</v>
      </c>
    </row>
    <row r="810" spans="1:34" x14ac:dyDescent="0.25">
      <c r="A810" s="1" t="s">
        <v>6684</v>
      </c>
      <c r="B810" s="1" t="s">
        <v>597</v>
      </c>
      <c r="C810" s="1" t="s">
        <v>1496</v>
      </c>
      <c r="D810" s="1" t="s">
        <v>6685</v>
      </c>
      <c r="E810" s="1" t="s">
        <v>298</v>
      </c>
      <c r="F810" s="1" t="s">
        <v>6686</v>
      </c>
      <c r="G810" t="str">
        <f t="shared" si="84"/>
        <v>Valid</v>
      </c>
      <c r="H810" s="1" t="s">
        <v>6687</v>
      </c>
      <c r="I810" t="str" cm="1">
        <f t="array" ref="I810">IF(OR(TRIM(H810)="",ISNUMBER(SEARCH("#",H810)),AA810&lt;Config!$B$8,SUMPRODUCT(--ISNUMBER(SEARCH({"a";"b";"c";"d";"e";"f";"g";"h";"i";"j";"k";"l";"m";"n";"o";"p";"q";"r";"s";"t";"u";"v";"w";"x";"y";"z"},H810)))&gt;0),"Invalid","Valid")</f>
        <v>Valid</v>
      </c>
      <c r="J810" s="1" t="s">
        <v>6688</v>
      </c>
      <c r="K810" s="1" t="s">
        <v>504</v>
      </c>
      <c r="L810" s="1" t="s">
        <v>265</v>
      </c>
      <c r="M810" s="1" t="s">
        <v>85</v>
      </c>
      <c r="N810" s="1" t="s">
        <v>31</v>
      </c>
      <c r="O810" s="1" t="s">
        <v>52</v>
      </c>
      <c r="P810" t="s">
        <v>104</v>
      </c>
      <c r="Q810" s="1" t="s">
        <v>105</v>
      </c>
      <c r="R810" s="1" t="s">
        <v>106</v>
      </c>
      <c r="S810" s="1" t="s">
        <v>6689</v>
      </c>
      <c r="T810" s="1" t="s">
        <v>6690</v>
      </c>
      <c r="U810" s="1" t="s">
        <v>2971</v>
      </c>
      <c r="V810" s="1" t="s">
        <v>269</v>
      </c>
      <c r="W810" s="1" t="s">
        <v>141</v>
      </c>
      <c r="X810" t="str">
        <f t="shared" si="85"/>
        <v>Complete</v>
      </c>
      <c r="Y810">
        <f>MAX(0,100-IF(G810="Invalid",Config!$B$5,0)-IF(I810="Invalid",Config!$B$6,0)-IF(X810="Incomplete",Config!$B$7,0)-IF(AF810="Yes",Config!$B$37,0))</f>
        <v>75</v>
      </c>
      <c r="Z810" s="1">
        <f>IF(OR(TRIM(B810)="",COUNTIF(Config!$B$15:$B$19,B810)&gt;0),1,0)+IF(OR(TRIM(C810)="",COUNTIF(Config!$B$15:$B$19,C810)&gt;0),1,0)+IF(OR(TRIM(F810)="",COUNTIF(Config!$B$15:$B$19,F810)&gt;0),1,0)+IF(OR(TRIM(H810)="",COUNTIF(Config!$B$15:$B$19,H810)&gt;0),1,0)+IF(OR(TRIM(E810)="",COUNTIF(Config!$B$15:$B$19,E810)&gt;0),1,0)+IF(OR(TRIM(K810)="",COUNTIF(Config!$B$15:$B$19,K810)&gt;0),1,0)+IF(OR(TRIM(P810)="",COUNTIF(Config!$B$15:$B$19,P810)&gt;0),1,0)+IF(OR(TRIM(R810)="",COUNTIF(Config!$B$15:$B$19,R810)&gt;0),1,0)</f>
        <v>0</v>
      </c>
      <c r="AA810" s="1" cm="1">
        <f t="array" ref="AA810">SUMPRODUCT(LEN(H810)-LEN(SUBSTITUTE(H810,{"0";"1";"2";"3";"4";"5";"6";"7";"8";"9"},"")))</f>
        <v>11</v>
      </c>
      <c r="AC810" t="str">
        <f t="shared" si="86"/>
        <v>Potential Duplicate</v>
      </c>
      <c r="AD810">
        <f t="shared" si="87"/>
        <v>2</v>
      </c>
      <c r="AE810">
        <f t="shared" si="88"/>
        <v>1</v>
      </c>
      <c r="AF810" t="str">
        <f t="shared" si="89"/>
        <v>Yes</v>
      </c>
      <c r="AG810">
        <f t="shared" ca="1" si="90"/>
        <v>276</v>
      </c>
      <c r="AH810" t="str">
        <f ca="1">IF(OR(V810="",AG810=""),"Yes",IF(AG810&gt;Config!$B$41,"Yes","No"))</f>
        <v>No</v>
      </c>
    </row>
    <row r="811" spans="1:34" x14ac:dyDescent="0.25">
      <c r="A811" s="1" t="s">
        <v>6691</v>
      </c>
      <c r="B811" s="1" t="s">
        <v>1283</v>
      </c>
      <c r="C811" s="1" t="s">
        <v>524</v>
      </c>
      <c r="D811" s="1" t="s">
        <v>1284</v>
      </c>
      <c r="E811" s="1" t="s">
        <v>642</v>
      </c>
      <c r="F811" s="1" t="s">
        <v>6692</v>
      </c>
      <c r="G811" t="str">
        <f t="shared" si="84"/>
        <v>Valid</v>
      </c>
      <c r="H811" s="1" t="s">
        <v>1215</v>
      </c>
      <c r="I811" t="str" cm="1">
        <f t="array" ref="I811">IF(OR(TRIM(H811)="",ISNUMBER(SEARCH("#",H811)),AA811&lt;Config!$B$8,SUMPRODUCT(--ISNUMBER(SEARCH({"a";"b";"c";"d";"e";"f";"g";"h";"i";"j";"k";"l";"m";"n";"o";"p";"q";"r";"s";"t";"u";"v";"w";"x";"y";"z"},H811)))&gt;0),"Invalid","Valid")</f>
        <v>Invalid</v>
      </c>
      <c r="J811" s="1" t="s">
        <v>6693</v>
      </c>
      <c r="K811" s="1" t="s">
        <v>28</v>
      </c>
      <c r="L811" s="1" t="s">
        <v>49</v>
      </c>
      <c r="M811" s="1" t="s">
        <v>235</v>
      </c>
      <c r="N811" s="1" t="s">
        <v>31</v>
      </c>
      <c r="O811" s="1" t="s">
        <v>180</v>
      </c>
      <c r="P811" t="s">
        <v>236</v>
      </c>
      <c r="Q811" s="1" t="s">
        <v>254</v>
      </c>
      <c r="R811" s="1" t="s">
        <v>253</v>
      </c>
      <c r="S811" s="1" t="s">
        <v>6694</v>
      </c>
      <c r="T811" s="1" t="s">
        <v>6695</v>
      </c>
      <c r="U811" s="1" t="s">
        <v>936</v>
      </c>
      <c r="V811" s="1" t="s">
        <v>140</v>
      </c>
      <c r="W811" s="1" t="s">
        <v>125</v>
      </c>
      <c r="X811" t="str">
        <f t="shared" si="85"/>
        <v>Complete</v>
      </c>
      <c r="Y811">
        <f>MAX(0,100-IF(G811="Invalid",Config!$B$5,0)-IF(I811="Invalid",Config!$B$6,0)-IF(X811="Incomplete",Config!$B$7,0)-IF(AF811="Yes",Config!$B$37,0))</f>
        <v>80</v>
      </c>
      <c r="Z811" s="1">
        <f>IF(OR(TRIM(B811)="",COUNTIF(Config!$B$15:$B$19,B811)&gt;0),1,0)+IF(OR(TRIM(C811)="",COUNTIF(Config!$B$15:$B$19,C811)&gt;0),1,0)+IF(OR(TRIM(F811)="",COUNTIF(Config!$B$15:$B$19,F811)&gt;0),1,0)+IF(OR(TRIM(H811)="",COUNTIF(Config!$B$15:$B$19,H811)&gt;0),1,0)+IF(OR(TRIM(E811)="",COUNTIF(Config!$B$15:$B$19,E811)&gt;0),1,0)+IF(OR(TRIM(K811)="",COUNTIF(Config!$B$15:$B$19,K811)&gt;0),1,0)+IF(OR(TRIM(P811)="",COUNTIF(Config!$B$15:$B$19,P811)&gt;0),1,0)+IF(OR(TRIM(R811)="",COUNTIF(Config!$B$15:$B$19,R811)&gt;0),1,0)</f>
        <v>0</v>
      </c>
      <c r="AA811" s="1" cm="1">
        <f t="array" ref="AA811">SUMPRODUCT(LEN(H811)-LEN(SUBSTITUTE(H811,{"0";"1";"2";"3";"4";"5";"6";"7";"8";"9"},"")))</f>
        <v>0</v>
      </c>
      <c r="AC811" t="str">
        <f t="shared" si="86"/>
        <v>Invalid Phone</v>
      </c>
      <c r="AD811">
        <f t="shared" si="87"/>
        <v>1</v>
      </c>
      <c r="AE811">
        <f t="shared" si="88"/>
        <v>0</v>
      </c>
      <c r="AF811" t="str">
        <f t="shared" si="89"/>
        <v>No</v>
      </c>
      <c r="AG811">
        <f t="shared" ca="1" si="90"/>
        <v>37</v>
      </c>
      <c r="AH811" t="str">
        <f ca="1">IF(OR(V811="",AG811=""),"Yes",IF(AG811&gt;Config!$B$41,"Yes","No"))</f>
        <v>No</v>
      </c>
    </row>
    <row r="812" spans="1:34" x14ac:dyDescent="0.25">
      <c r="A812" s="1" t="s">
        <v>6696</v>
      </c>
      <c r="B812" s="1" t="s">
        <v>488</v>
      </c>
      <c r="C812" s="1" t="s">
        <v>308</v>
      </c>
      <c r="D812" s="1" t="s">
        <v>6697</v>
      </c>
      <c r="E812" s="1" t="s">
        <v>34320</v>
      </c>
      <c r="F812" s="1" t="s">
        <v>6698</v>
      </c>
      <c r="G812" t="str">
        <f t="shared" si="84"/>
        <v>Valid</v>
      </c>
      <c r="H812" s="1" t="s">
        <v>6699</v>
      </c>
      <c r="I812" t="str" cm="1">
        <f t="array" ref="I812">IF(OR(TRIM(H812)="",ISNUMBER(SEARCH("#",H812)),AA812&lt;Config!$B$8,SUMPRODUCT(--ISNUMBER(SEARCH({"a";"b";"c";"d";"e";"f";"g";"h";"i";"j";"k";"l";"m";"n";"o";"p";"q";"r";"s";"t";"u";"v";"w";"x";"y";"z"},H812)))&gt;0),"Invalid","Valid")</f>
        <v>Valid</v>
      </c>
      <c r="J812" s="1" t="s">
        <v>6700</v>
      </c>
      <c r="K812" s="1" t="s">
        <v>163</v>
      </c>
      <c r="L812" s="1" t="s">
        <v>134</v>
      </c>
      <c r="M812" s="1" t="s">
        <v>50</v>
      </c>
      <c r="N812" s="1" t="s">
        <v>68</v>
      </c>
      <c r="O812" s="1" t="s">
        <v>69</v>
      </c>
      <c r="P812" t="s">
        <v>53</v>
      </c>
      <c r="Q812" s="1" t="s">
        <v>55</v>
      </c>
      <c r="R812" s="1" t="s">
        <v>150</v>
      </c>
      <c r="S812" s="1" t="s">
        <v>6701</v>
      </c>
      <c r="T812" s="1" t="s">
        <v>6702</v>
      </c>
      <c r="U812" s="1" t="s">
        <v>4361</v>
      </c>
      <c r="V812" s="1" t="s">
        <v>2563</v>
      </c>
      <c r="W812" s="1" t="s">
        <v>202</v>
      </c>
      <c r="X812" t="str">
        <f t="shared" si="85"/>
        <v>Complete</v>
      </c>
      <c r="Y812">
        <f>MAX(0,100-IF(G812="Invalid",Config!$B$5,0)-IF(I812="Invalid",Config!$B$6,0)-IF(X812="Incomplete",Config!$B$7,0)-IF(AF812="Yes",Config!$B$37,0))</f>
        <v>100</v>
      </c>
      <c r="Z812" s="1">
        <f>IF(OR(TRIM(B812)="",COUNTIF(Config!$B$15:$B$19,B812)&gt;0),1,0)+IF(OR(TRIM(C812)="",COUNTIF(Config!$B$15:$B$19,C812)&gt;0),1,0)+IF(OR(TRIM(F812)="",COUNTIF(Config!$B$15:$B$19,F812)&gt;0),1,0)+IF(OR(TRIM(H812)="",COUNTIF(Config!$B$15:$B$19,H812)&gt;0),1,0)+IF(OR(TRIM(E812)="",COUNTIF(Config!$B$15:$B$19,E812)&gt;0),1,0)+IF(OR(TRIM(K812)="",COUNTIF(Config!$B$15:$B$19,K812)&gt;0),1,0)+IF(OR(TRIM(P812)="",COUNTIF(Config!$B$15:$B$19,P812)&gt;0),1,0)+IF(OR(TRIM(R812)="",COUNTIF(Config!$B$15:$B$19,R812)&gt;0),1,0)</f>
        <v>0</v>
      </c>
      <c r="AA812" s="1" cm="1">
        <f t="array" ref="AA812">SUMPRODUCT(LEN(H812)-LEN(SUBSTITUTE(H812,{"0";"1";"2";"3";"4";"5";"6";"7";"8";"9"},"")))</f>
        <v>12</v>
      </c>
      <c r="AC812" t="str">
        <f t="shared" si="86"/>
        <v/>
      </c>
      <c r="AD812">
        <f t="shared" si="87"/>
        <v>1</v>
      </c>
      <c r="AE812">
        <f t="shared" si="88"/>
        <v>1</v>
      </c>
      <c r="AF812" t="str">
        <f t="shared" si="89"/>
        <v>No</v>
      </c>
      <c r="AG812">
        <f t="shared" ca="1" si="90"/>
        <v>372</v>
      </c>
      <c r="AH812" t="str">
        <f ca="1">IF(OR(V812="",AG812=""),"Yes",IF(AG812&gt;Config!$B$41,"Yes","No"))</f>
        <v>Yes</v>
      </c>
    </row>
    <row r="813" spans="1:34" x14ac:dyDescent="0.25">
      <c r="A813" s="1" t="s">
        <v>6703</v>
      </c>
      <c r="B813" s="1" t="s">
        <v>2392</v>
      </c>
      <c r="C813" s="1" t="s">
        <v>173</v>
      </c>
      <c r="D813" s="1" t="s">
        <v>6704</v>
      </c>
      <c r="E813" s="1" t="s">
        <v>633</v>
      </c>
      <c r="F813" s="1" t="s">
        <v>6705</v>
      </c>
      <c r="G813" t="str">
        <f t="shared" si="84"/>
        <v>Valid</v>
      </c>
      <c r="H813" s="1" t="s">
        <v>6706</v>
      </c>
      <c r="I813" t="str" cm="1">
        <f t="array" ref="I813">IF(OR(TRIM(H813)="",ISNUMBER(SEARCH("#",H813)),AA813&lt;Config!$B$8,SUMPRODUCT(--ISNUMBER(SEARCH({"a";"b";"c";"d";"e";"f";"g";"h";"i";"j";"k";"l";"m";"n";"o";"p";"q";"r";"s";"t";"u";"v";"w";"x";"y";"z"},H813)))&gt;0),"Invalid","Valid")</f>
        <v>Valid</v>
      </c>
      <c r="J813" s="1" t="s">
        <v>6707</v>
      </c>
      <c r="K813" s="1" t="s">
        <v>48</v>
      </c>
      <c r="L813" s="1" t="s">
        <v>265</v>
      </c>
      <c r="M813" s="1" t="s">
        <v>33825</v>
      </c>
      <c r="N813" s="1" t="s">
        <v>713</v>
      </c>
      <c r="O813" s="1" t="s">
        <v>52</v>
      </c>
      <c r="P813" t="s">
        <v>53</v>
      </c>
      <c r="Q813" s="1" t="s">
        <v>55</v>
      </c>
      <c r="R813" s="1" t="s">
        <v>288</v>
      </c>
      <c r="S813" s="1" t="s">
        <v>6708</v>
      </c>
      <c r="T813" s="1" t="s">
        <v>6709</v>
      </c>
      <c r="U813" s="1" t="s">
        <v>6710</v>
      </c>
      <c r="V813" s="1" t="s">
        <v>3359</v>
      </c>
      <c r="W813" s="1" t="s">
        <v>60</v>
      </c>
      <c r="X813" t="str">
        <f t="shared" si="85"/>
        <v>Complete</v>
      </c>
      <c r="Y813">
        <f>MAX(0,100-IF(G813="Invalid",Config!$B$5,0)-IF(I813="Invalid",Config!$B$6,0)-IF(X813="Incomplete",Config!$B$7,0)-IF(AF813="Yes",Config!$B$37,0))</f>
        <v>100</v>
      </c>
      <c r="Z813" s="1">
        <f>IF(OR(TRIM(B813)="",COUNTIF(Config!$B$15:$B$19,B813)&gt;0),1,0)+IF(OR(TRIM(C813)="",COUNTIF(Config!$B$15:$B$19,C813)&gt;0),1,0)+IF(OR(TRIM(F813)="",COUNTIF(Config!$B$15:$B$19,F813)&gt;0),1,0)+IF(OR(TRIM(H813)="",COUNTIF(Config!$B$15:$B$19,H813)&gt;0),1,0)+IF(OR(TRIM(E813)="",COUNTIF(Config!$B$15:$B$19,E813)&gt;0),1,0)+IF(OR(TRIM(K813)="",COUNTIF(Config!$B$15:$B$19,K813)&gt;0),1,0)+IF(OR(TRIM(P813)="",COUNTIF(Config!$B$15:$B$19,P813)&gt;0),1,0)+IF(OR(TRIM(R813)="",COUNTIF(Config!$B$15:$B$19,R813)&gt;0),1,0)</f>
        <v>0</v>
      </c>
      <c r="AA813" s="1" cm="1">
        <f t="array" ref="AA813">SUMPRODUCT(LEN(H813)-LEN(SUBSTITUTE(H813,{"0";"1";"2";"3";"4";"5";"6";"7";"8";"9"},"")))</f>
        <v>12</v>
      </c>
      <c r="AC813" t="str">
        <f t="shared" si="86"/>
        <v/>
      </c>
      <c r="AD813">
        <f t="shared" si="87"/>
        <v>1</v>
      </c>
      <c r="AE813">
        <f t="shared" si="88"/>
        <v>1</v>
      </c>
      <c r="AF813" t="str">
        <f t="shared" si="89"/>
        <v>No</v>
      </c>
      <c r="AG813">
        <f t="shared" ca="1" si="90"/>
        <v>489</v>
      </c>
      <c r="AH813" t="str">
        <f ca="1">IF(OR(V813="",AG813=""),"Yes",IF(AG813&gt;Config!$B$41,"Yes","No"))</f>
        <v>Yes</v>
      </c>
    </row>
    <row r="814" spans="1:34" x14ac:dyDescent="0.25">
      <c r="A814" s="1" t="s">
        <v>6711</v>
      </c>
      <c r="B814" s="1" t="s">
        <v>1231</v>
      </c>
      <c r="C814" s="1" t="s">
        <v>535</v>
      </c>
      <c r="D814" s="1" t="s">
        <v>6712</v>
      </c>
      <c r="E814" s="1" t="s">
        <v>33927</v>
      </c>
      <c r="F814" s="1" t="s">
        <v>6713</v>
      </c>
      <c r="G814" t="str">
        <f t="shared" si="84"/>
        <v>Valid</v>
      </c>
      <c r="H814" s="1" t="s">
        <v>1215</v>
      </c>
      <c r="I814" t="str" cm="1">
        <f t="array" ref="I814">IF(OR(TRIM(H814)="",ISNUMBER(SEARCH("#",H814)),AA814&lt;Config!$B$8,SUMPRODUCT(--ISNUMBER(SEARCH({"a";"b";"c";"d";"e";"f";"g";"h";"i";"j";"k";"l";"m";"n";"o";"p";"q";"r";"s";"t";"u";"v";"w";"x";"y";"z"},H814)))&gt;0),"Invalid","Valid")</f>
        <v>Invalid</v>
      </c>
      <c r="J814" s="1" t="s">
        <v>6714</v>
      </c>
      <c r="K814" s="1" t="s">
        <v>625</v>
      </c>
      <c r="L814" s="1" t="s">
        <v>164</v>
      </c>
      <c r="M814" s="1" t="s">
        <v>50</v>
      </c>
      <c r="N814" s="1" t="s">
        <v>33819</v>
      </c>
      <c r="O814" s="1" t="s">
        <v>69</v>
      </c>
      <c r="P814" t="s">
        <v>87</v>
      </c>
      <c r="Q814" s="1" t="s">
        <v>88</v>
      </c>
      <c r="R814" s="1" t="s">
        <v>212</v>
      </c>
      <c r="S814" s="1" t="s">
        <v>6715</v>
      </c>
      <c r="T814" s="1" t="s">
        <v>6716</v>
      </c>
      <c r="U814" s="1" t="s">
        <v>688</v>
      </c>
      <c r="V814" s="1" t="s">
        <v>123</v>
      </c>
      <c r="W814" s="1" t="s">
        <v>202</v>
      </c>
      <c r="X814" t="str">
        <f t="shared" si="85"/>
        <v>Complete</v>
      </c>
      <c r="Y814">
        <f>MAX(0,100-IF(G814="Invalid",Config!$B$5,0)-IF(I814="Invalid",Config!$B$6,0)-IF(X814="Incomplete",Config!$B$7,0)-IF(AF814="Yes",Config!$B$37,0))</f>
        <v>80</v>
      </c>
      <c r="Z814" s="1">
        <f>IF(OR(TRIM(B814)="",COUNTIF(Config!$B$15:$B$19,B814)&gt;0),1,0)+IF(OR(TRIM(C814)="",COUNTIF(Config!$B$15:$B$19,C814)&gt;0),1,0)+IF(OR(TRIM(F814)="",COUNTIF(Config!$B$15:$B$19,F814)&gt;0),1,0)+IF(OR(TRIM(H814)="",COUNTIF(Config!$B$15:$B$19,H814)&gt;0),1,0)+IF(OR(TRIM(E814)="",COUNTIF(Config!$B$15:$B$19,E814)&gt;0),1,0)+IF(OR(TRIM(K814)="",COUNTIF(Config!$B$15:$B$19,K814)&gt;0),1,0)+IF(OR(TRIM(P814)="",COUNTIF(Config!$B$15:$B$19,P814)&gt;0),1,0)+IF(OR(TRIM(R814)="",COUNTIF(Config!$B$15:$B$19,R814)&gt;0),1,0)</f>
        <v>0</v>
      </c>
      <c r="AA814" s="1" cm="1">
        <f t="array" ref="AA814">SUMPRODUCT(LEN(H814)-LEN(SUBSTITUTE(H814,{"0";"1";"2";"3";"4";"5";"6";"7";"8";"9"},"")))</f>
        <v>0</v>
      </c>
      <c r="AC814" t="str">
        <f t="shared" si="86"/>
        <v>Invalid Phone</v>
      </c>
      <c r="AD814">
        <f t="shared" si="87"/>
        <v>1</v>
      </c>
      <c r="AE814">
        <f t="shared" si="88"/>
        <v>0</v>
      </c>
      <c r="AF814" t="str">
        <f t="shared" si="89"/>
        <v>No</v>
      </c>
      <c r="AG814">
        <f t="shared" ca="1" si="90"/>
        <v>577</v>
      </c>
      <c r="AH814" t="str">
        <f ca="1">IF(OR(V814="",AG814=""),"Yes",IF(AG814&gt;Config!$B$41,"Yes","No"))</f>
        <v>Yes</v>
      </c>
    </row>
    <row r="815" spans="1:34" x14ac:dyDescent="0.25">
      <c r="A815" s="1" t="s">
        <v>6717</v>
      </c>
      <c r="B815" s="1" t="s">
        <v>597</v>
      </c>
      <c r="C815" s="1" t="s">
        <v>189</v>
      </c>
      <c r="D815" s="1" t="s">
        <v>6718</v>
      </c>
      <c r="E815" s="1" t="s">
        <v>34321</v>
      </c>
      <c r="F815" s="1" t="s">
        <v>6719</v>
      </c>
      <c r="G815" t="str">
        <f t="shared" si="84"/>
        <v>Valid</v>
      </c>
      <c r="H815" s="1" t="s">
        <v>6720</v>
      </c>
      <c r="I815" t="str" cm="1">
        <f t="array" ref="I815">IF(OR(TRIM(H815)="",ISNUMBER(SEARCH("#",H815)),AA815&lt;Config!$B$8,SUMPRODUCT(--ISNUMBER(SEARCH({"a";"b";"c";"d";"e";"f";"g";"h";"i";"j";"k";"l";"m";"n";"o";"p";"q";"r";"s";"t";"u";"v";"w";"x";"y";"z"},H815)))&gt;0),"Invalid","Valid")</f>
        <v>Valid</v>
      </c>
      <c r="J815" s="1" t="s">
        <v>6721</v>
      </c>
      <c r="K815" s="1" t="s">
        <v>147</v>
      </c>
      <c r="L815" s="1" t="s">
        <v>84</v>
      </c>
      <c r="M815" s="1" t="s">
        <v>135</v>
      </c>
      <c r="N815" s="1" t="s">
        <v>713</v>
      </c>
      <c r="O815" s="1" t="s">
        <v>69</v>
      </c>
      <c r="P815" t="s">
        <v>53</v>
      </c>
      <c r="Q815" s="1" t="s">
        <v>55</v>
      </c>
      <c r="R815" s="1" t="s">
        <v>288</v>
      </c>
      <c r="S815" s="1" t="s">
        <v>6722</v>
      </c>
      <c r="T815" s="1" t="s">
        <v>6723</v>
      </c>
      <c r="U815" s="1" t="s">
        <v>6724</v>
      </c>
      <c r="V815" s="1" t="s">
        <v>6725</v>
      </c>
      <c r="W815" s="1" t="s">
        <v>141</v>
      </c>
      <c r="X815" t="str">
        <f t="shared" si="85"/>
        <v>Complete</v>
      </c>
      <c r="Y815">
        <f>MAX(0,100-IF(G815="Invalid",Config!$B$5,0)-IF(I815="Invalid",Config!$B$6,0)-IF(X815="Incomplete",Config!$B$7,0)-IF(AF815="Yes",Config!$B$37,0))</f>
        <v>100</v>
      </c>
      <c r="Z815" s="1">
        <f>IF(OR(TRIM(B815)="",COUNTIF(Config!$B$15:$B$19,B815)&gt;0),1,0)+IF(OR(TRIM(C815)="",COUNTIF(Config!$B$15:$B$19,C815)&gt;0),1,0)+IF(OR(TRIM(F815)="",COUNTIF(Config!$B$15:$B$19,F815)&gt;0),1,0)+IF(OR(TRIM(H815)="",COUNTIF(Config!$B$15:$B$19,H815)&gt;0),1,0)+IF(OR(TRIM(E815)="",COUNTIF(Config!$B$15:$B$19,E815)&gt;0),1,0)+IF(OR(TRIM(K815)="",COUNTIF(Config!$B$15:$B$19,K815)&gt;0),1,0)+IF(OR(TRIM(P815)="",COUNTIF(Config!$B$15:$B$19,P815)&gt;0),1,0)+IF(OR(TRIM(R815)="",COUNTIF(Config!$B$15:$B$19,R815)&gt;0),1,0)</f>
        <v>0</v>
      </c>
      <c r="AA815" s="1" cm="1">
        <f t="array" ref="AA815">SUMPRODUCT(LEN(H815)-LEN(SUBSTITUTE(H815,{"0";"1";"2";"3";"4";"5";"6";"7";"8";"9"},"")))</f>
        <v>12</v>
      </c>
      <c r="AC815" t="str">
        <f t="shared" si="86"/>
        <v/>
      </c>
      <c r="AD815">
        <f t="shared" si="87"/>
        <v>1</v>
      </c>
      <c r="AE815">
        <f t="shared" si="88"/>
        <v>1</v>
      </c>
      <c r="AF815" t="str">
        <f t="shared" si="89"/>
        <v>No</v>
      </c>
      <c r="AG815">
        <f t="shared" ca="1" si="90"/>
        <v>538</v>
      </c>
      <c r="AH815" t="str">
        <f ca="1">IF(OR(V815="",AG815=""),"Yes",IF(AG815&gt;Config!$B$41,"Yes","No"))</f>
        <v>Yes</v>
      </c>
    </row>
    <row r="816" spans="1:34" x14ac:dyDescent="0.25">
      <c r="A816" s="1" t="s">
        <v>6726</v>
      </c>
      <c r="B816" s="1" t="s">
        <v>544</v>
      </c>
      <c r="C816" s="1" t="s">
        <v>679</v>
      </c>
      <c r="D816" s="1" t="s">
        <v>3482</v>
      </c>
      <c r="E816" s="1" t="s">
        <v>34166</v>
      </c>
      <c r="F816" s="1" t="s">
        <v>6727</v>
      </c>
      <c r="G816" t="str">
        <f t="shared" si="84"/>
        <v>Valid</v>
      </c>
      <c r="H816" s="1" t="s">
        <v>6728</v>
      </c>
      <c r="I816" t="str" cm="1">
        <f t="array" ref="I816">IF(OR(TRIM(H816)="",ISNUMBER(SEARCH("#",H816)),AA816&lt;Config!$B$8,SUMPRODUCT(--ISNUMBER(SEARCH({"a";"b";"c";"d";"e";"f";"g";"h";"i";"j";"k";"l";"m";"n";"o";"p";"q";"r";"s";"t";"u";"v";"w";"x";"y";"z"},H816)))&gt;0),"Invalid","Valid")</f>
        <v>Valid</v>
      </c>
      <c r="J816" s="1" t="s">
        <v>6729</v>
      </c>
      <c r="K816" s="1" t="s">
        <v>66</v>
      </c>
      <c r="L816" s="1" t="s">
        <v>265</v>
      </c>
      <c r="M816" s="1" t="s">
        <v>462</v>
      </c>
      <c r="N816" s="1" t="s">
        <v>211</v>
      </c>
      <c r="O816" s="1" t="s">
        <v>32</v>
      </c>
      <c r="P816" t="s">
        <v>53</v>
      </c>
      <c r="Q816" s="1" t="s">
        <v>150</v>
      </c>
      <c r="R816" s="1" t="s">
        <v>55</v>
      </c>
      <c r="S816" s="1" t="s">
        <v>6730</v>
      </c>
      <c r="T816" s="1" t="s">
        <v>6731</v>
      </c>
      <c r="U816" s="1" t="s">
        <v>1424</v>
      </c>
      <c r="V816" s="1" t="s">
        <v>140</v>
      </c>
      <c r="W816" s="1" t="s">
        <v>94</v>
      </c>
      <c r="X816" t="str">
        <f t="shared" si="85"/>
        <v>Complete</v>
      </c>
      <c r="Y816">
        <f>MAX(0,100-IF(G816="Invalid",Config!$B$5,0)-IF(I816="Invalid",Config!$B$6,0)-IF(X816="Incomplete",Config!$B$7,0)-IF(AF816="Yes",Config!$B$37,0))</f>
        <v>100</v>
      </c>
      <c r="Z816" s="1">
        <f>IF(OR(TRIM(B816)="",COUNTIF(Config!$B$15:$B$19,B816)&gt;0),1,0)+IF(OR(TRIM(C816)="",COUNTIF(Config!$B$15:$B$19,C816)&gt;0),1,0)+IF(OR(TRIM(F816)="",COUNTIF(Config!$B$15:$B$19,F816)&gt;0),1,0)+IF(OR(TRIM(H816)="",COUNTIF(Config!$B$15:$B$19,H816)&gt;0),1,0)+IF(OR(TRIM(E816)="",COUNTIF(Config!$B$15:$B$19,E816)&gt;0),1,0)+IF(OR(TRIM(K816)="",COUNTIF(Config!$B$15:$B$19,K816)&gt;0),1,0)+IF(OR(TRIM(P816)="",COUNTIF(Config!$B$15:$B$19,P816)&gt;0),1,0)+IF(OR(TRIM(R816)="",COUNTIF(Config!$B$15:$B$19,R816)&gt;0),1,0)</f>
        <v>0</v>
      </c>
      <c r="AA816" s="1" cm="1">
        <f t="array" ref="AA816">SUMPRODUCT(LEN(H816)-LEN(SUBSTITUTE(H816,{"0";"1";"2";"3";"4";"5";"6";"7";"8";"9"},"")))</f>
        <v>12</v>
      </c>
      <c r="AC816" t="str">
        <f t="shared" si="86"/>
        <v/>
      </c>
      <c r="AD816">
        <f t="shared" si="87"/>
        <v>1</v>
      </c>
      <c r="AE816">
        <f t="shared" si="88"/>
        <v>1</v>
      </c>
      <c r="AF816" t="str">
        <f t="shared" si="89"/>
        <v>No</v>
      </c>
      <c r="AG816">
        <f t="shared" ca="1" si="90"/>
        <v>37</v>
      </c>
      <c r="AH816" t="str">
        <f ca="1">IF(OR(V816="",AG816=""),"Yes",IF(AG816&gt;Config!$B$41,"Yes","No"))</f>
        <v>No</v>
      </c>
    </row>
    <row r="817" spans="1:34" x14ac:dyDescent="0.25">
      <c r="A817" s="1" t="s">
        <v>6732</v>
      </c>
      <c r="B817" s="1" t="s">
        <v>172</v>
      </c>
      <c r="C817" s="1" t="s">
        <v>364</v>
      </c>
      <c r="D817" s="1" t="s">
        <v>6733</v>
      </c>
      <c r="E817" s="1" t="s">
        <v>34322</v>
      </c>
      <c r="F817" s="1" t="s">
        <v>6734</v>
      </c>
      <c r="G817" t="str">
        <f t="shared" si="84"/>
        <v>Valid</v>
      </c>
      <c r="H817" s="1" t="s">
        <v>6735</v>
      </c>
      <c r="I817" t="str" cm="1">
        <f t="array" ref="I817">IF(OR(TRIM(H817)="",ISNUMBER(SEARCH("#",H817)),AA817&lt;Config!$B$8,SUMPRODUCT(--ISNUMBER(SEARCH({"a";"b";"c";"d";"e";"f";"g";"h";"i";"j";"k";"l";"m";"n";"o";"p";"q";"r";"s";"t";"u";"v";"w";"x";"y";"z"},H817)))&gt;0),"Invalid","Valid")</f>
        <v>Valid</v>
      </c>
      <c r="J817" s="1" t="s">
        <v>6736</v>
      </c>
      <c r="K817" s="1" t="s">
        <v>264</v>
      </c>
      <c r="L817" s="1" t="s">
        <v>67</v>
      </c>
      <c r="M817" s="1" t="s">
        <v>517</v>
      </c>
      <c r="N817" s="1" t="s">
        <v>148</v>
      </c>
      <c r="O817" s="1" t="s">
        <v>196</v>
      </c>
      <c r="P817" t="s">
        <v>53</v>
      </c>
      <c r="Q817" s="1" t="s">
        <v>197</v>
      </c>
      <c r="R817" s="1" t="s">
        <v>55</v>
      </c>
      <c r="S817" s="1" t="s">
        <v>6737</v>
      </c>
      <c r="T817" s="1" t="s">
        <v>6738</v>
      </c>
      <c r="U817" s="1" t="s">
        <v>6739</v>
      </c>
      <c r="V817" s="1" t="s">
        <v>4230</v>
      </c>
      <c r="W817" s="1" t="s">
        <v>125</v>
      </c>
      <c r="X817" t="str">
        <f t="shared" si="85"/>
        <v>Complete</v>
      </c>
      <c r="Y817">
        <f>MAX(0,100-IF(G817="Invalid",Config!$B$5,0)-IF(I817="Invalid",Config!$B$6,0)-IF(X817="Incomplete",Config!$B$7,0)-IF(AF817="Yes",Config!$B$37,0))</f>
        <v>100</v>
      </c>
      <c r="Z817" s="1">
        <f>IF(OR(TRIM(B817)="",COUNTIF(Config!$B$15:$B$19,B817)&gt;0),1,0)+IF(OR(TRIM(C817)="",COUNTIF(Config!$B$15:$B$19,C817)&gt;0),1,0)+IF(OR(TRIM(F817)="",COUNTIF(Config!$B$15:$B$19,F817)&gt;0),1,0)+IF(OR(TRIM(H817)="",COUNTIF(Config!$B$15:$B$19,H817)&gt;0),1,0)+IF(OR(TRIM(E817)="",COUNTIF(Config!$B$15:$B$19,E817)&gt;0),1,0)+IF(OR(TRIM(K817)="",COUNTIF(Config!$B$15:$B$19,K817)&gt;0),1,0)+IF(OR(TRIM(P817)="",COUNTIF(Config!$B$15:$B$19,P817)&gt;0),1,0)+IF(OR(TRIM(R817)="",COUNTIF(Config!$B$15:$B$19,R817)&gt;0),1,0)</f>
        <v>0</v>
      </c>
      <c r="AA817" s="1" cm="1">
        <f t="array" ref="AA817">SUMPRODUCT(LEN(H817)-LEN(SUBSTITUTE(H817,{"0";"1";"2";"3";"4";"5";"6";"7";"8";"9"},"")))</f>
        <v>12</v>
      </c>
      <c r="AC817" t="str">
        <f t="shared" si="86"/>
        <v/>
      </c>
      <c r="AD817">
        <f t="shared" si="87"/>
        <v>1</v>
      </c>
      <c r="AE817">
        <f t="shared" si="88"/>
        <v>1</v>
      </c>
      <c r="AF817" t="str">
        <f t="shared" si="89"/>
        <v>No</v>
      </c>
      <c r="AG817">
        <f t="shared" ca="1" si="90"/>
        <v>272</v>
      </c>
      <c r="AH817" t="str">
        <f ca="1">IF(OR(V817="",AG817=""),"Yes",IF(AG817&gt;Config!$B$41,"Yes","No"))</f>
        <v>No</v>
      </c>
    </row>
    <row r="818" spans="1:34" x14ac:dyDescent="0.25">
      <c r="A818" s="1" t="s">
        <v>6740</v>
      </c>
      <c r="B818" s="1" t="s">
        <v>272</v>
      </c>
      <c r="C818" s="1" t="s">
        <v>420</v>
      </c>
      <c r="D818" s="1" t="s">
        <v>421</v>
      </c>
      <c r="E818" s="1" t="s">
        <v>34323</v>
      </c>
      <c r="F818" s="1" t="s">
        <v>6741</v>
      </c>
      <c r="G818" t="str">
        <f t="shared" si="84"/>
        <v>Valid</v>
      </c>
      <c r="H818" s="1" t="s">
        <v>6742</v>
      </c>
      <c r="I818" t="str" cm="1">
        <f t="array" ref="I818">IF(OR(TRIM(H818)="",ISNUMBER(SEARCH("#",H818)),AA818&lt;Config!$B$8,SUMPRODUCT(--ISNUMBER(SEARCH({"a";"b";"c";"d";"e";"f";"g";"h";"i";"j";"k";"l";"m";"n";"o";"p";"q";"r";"s";"t";"u";"v";"w";"x";"y";"z"},H818)))&gt;0),"Invalid","Valid")</f>
        <v>Valid</v>
      </c>
      <c r="J818" s="1" t="s">
        <v>6743</v>
      </c>
      <c r="K818" s="1" t="s">
        <v>481</v>
      </c>
      <c r="L818" s="1" t="s">
        <v>265</v>
      </c>
      <c r="M818" s="1" t="s">
        <v>165</v>
      </c>
      <c r="N818" s="1" t="s">
        <v>148</v>
      </c>
      <c r="O818" s="1" t="s">
        <v>52</v>
      </c>
      <c r="P818" t="s">
        <v>87</v>
      </c>
      <c r="Q818" s="1" t="s">
        <v>166</v>
      </c>
      <c r="R818" s="1" t="s">
        <v>89</v>
      </c>
      <c r="S818" s="1" t="s">
        <v>6744</v>
      </c>
      <c r="T818" s="1" t="s">
        <v>6745</v>
      </c>
      <c r="U818" s="1" t="s">
        <v>6746</v>
      </c>
      <c r="V818" s="1" t="s">
        <v>3387</v>
      </c>
      <c r="W818" s="1" t="s">
        <v>40</v>
      </c>
      <c r="X818" t="str">
        <f t="shared" si="85"/>
        <v>Complete</v>
      </c>
      <c r="Y818">
        <f>MAX(0,100-IF(G818="Invalid",Config!$B$5,0)-IF(I818="Invalid",Config!$B$6,0)-IF(X818="Incomplete",Config!$B$7,0)-IF(AF818="Yes",Config!$B$37,0))</f>
        <v>100</v>
      </c>
      <c r="Z818" s="1">
        <f>IF(OR(TRIM(B818)="",COUNTIF(Config!$B$15:$B$19,B818)&gt;0),1,0)+IF(OR(TRIM(C818)="",COUNTIF(Config!$B$15:$B$19,C818)&gt;0),1,0)+IF(OR(TRIM(F818)="",COUNTIF(Config!$B$15:$B$19,F818)&gt;0),1,0)+IF(OR(TRIM(H818)="",COUNTIF(Config!$B$15:$B$19,H818)&gt;0),1,0)+IF(OR(TRIM(E818)="",COUNTIF(Config!$B$15:$B$19,E818)&gt;0),1,0)+IF(OR(TRIM(K818)="",COUNTIF(Config!$B$15:$B$19,K818)&gt;0),1,0)+IF(OR(TRIM(P818)="",COUNTIF(Config!$B$15:$B$19,P818)&gt;0),1,0)+IF(OR(TRIM(R818)="",COUNTIF(Config!$B$15:$B$19,R818)&gt;0),1,0)</f>
        <v>0</v>
      </c>
      <c r="AA818" s="1" cm="1">
        <f t="array" ref="AA818">SUMPRODUCT(LEN(H818)-LEN(SUBSTITUTE(H818,{"0";"1";"2";"3";"4";"5";"6";"7";"8";"9"},"")))</f>
        <v>11</v>
      </c>
      <c r="AC818" t="str">
        <f t="shared" si="86"/>
        <v/>
      </c>
      <c r="AD818">
        <f t="shared" si="87"/>
        <v>1</v>
      </c>
      <c r="AE818">
        <f t="shared" si="88"/>
        <v>1</v>
      </c>
      <c r="AF818" t="str">
        <f t="shared" si="89"/>
        <v>No</v>
      </c>
      <c r="AG818">
        <f t="shared" ca="1" si="90"/>
        <v>390</v>
      </c>
      <c r="AH818" t="str">
        <f ca="1">IF(OR(V818="",AG818=""),"Yes",IF(AG818&gt;Config!$B$41,"Yes","No"))</f>
        <v>Yes</v>
      </c>
    </row>
    <row r="819" spans="1:34" x14ac:dyDescent="0.25">
      <c r="A819" s="1" t="s">
        <v>6747</v>
      </c>
      <c r="B819" s="1" t="s">
        <v>1157</v>
      </c>
      <c r="C819" s="1" t="s">
        <v>535</v>
      </c>
      <c r="D819" s="1" t="s">
        <v>6748</v>
      </c>
      <c r="E819" s="1" t="s">
        <v>477</v>
      </c>
      <c r="F819" s="1" t="s">
        <v>6749</v>
      </c>
      <c r="G819" t="str">
        <f t="shared" si="84"/>
        <v>Valid</v>
      </c>
      <c r="H819" s="1" t="s">
        <v>6750</v>
      </c>
      <c r="I819" t="str" cm="1">
        <f t="array" ref="I819">IF(OR(TRIM(H819)="",ISNUMBER(SEARCH("#",H819)),AA819&lt;Config!$B$8,SUMPRODUCT(--ISNUMBER(SEARCH({"a";"b";"c";"d";"e";"f";"g";"h";"i";"j";"k";"l";"m";"n";"o";"p";"q";"r";"s";"t";"u";"v";"w";"x";"y";"z"},H819)))&gt;0),"Invalid","Valid")</f>
        <v>Valid</v>
      </c>
      <c r="J819" s="1" t="s">
        <v>6751</v>
      </c>
      <c r="K819" s="1" t="s">
        <v>210</v>
      </c>
      <c r="L819" s="1" t="s">
        <v>67</v>
      </c>
      <c r="M819" s="1" t="s">
        <v>235</v>
      </c>
      <c r="N819" s="1" t="s">
        <v>358</v>
      </c>
      <c r="O819" s="1" t="s">
        <v>180</v>
      </c>
      <c r="P819" t="s">
        <v>87</v>
      </c>
      <c r="Q819" s="1" t="s">
        <v>166</v>
      </c>
      <c r="R819" s="1" t="s">
        <v>89</v>
      </c>
      <c r="S819" s="1" t="s">
        <v>6752</v>
      </c>
      <c r="T819" s="1" t="s">
        <v>6753</v>
      </c>
      <c r="U819" s="1" t="s">
        <v>6754</v>
      </c>
      <c r="V819" s="1" t="s">
        <v>6755</v>
      </c>
      <c r="W819" s="1" t="s">
        <v>94</v>
      </c>
      <c r="X819" t="str">
        <f t="shared" si="85"/>
        <v>Complete</v>
      </c>
      <c r="Y819">
        <f>MAX(0,100-IF(G819="Invalid",Config!$B$5,0)-IF(I819="Invalid",Config!$B$6,0)-IF(X819="Incomplete",Config!$B$7,0)-IF(AF819="Yes",Config!$B$37,0))</f>
        <v>100</v>
      </c>
      <c r="Z819" s="1">
        <f>IF(OR(TRIM(B819)="",COUNTIF(Config!$B$15:$B$19,B819)&gt;0),1,0)+IF(OR(TRIM(C819)="",COUNTIF(Config!$B$15:$B$19,C819)&gt;0),1,0)+IF(OR(TRIM(F819)="",COUNTIF(Config!$B$15:$B$19,F819)&gt;0),1,0)+IF(OR(TRIM(H819)="",COUNTIF(Config!$B$15:$B$19,H819)&gt;0),1,0)+IF(OR(TRIM(E819)="",COUNTIF(Config!$B$15:$B$19,E819)&gt;0),1,0)+IF(OR(TRIM(K819)="",COUNTIF(Config!$B$15:$B$19,K819)&gt;0),1,0)+IF(OR(TRIM(P819)="",COUNTIF(Config!$B$15:$B$19,P819)&gt;0),1,0)+IF(OR(TRIM(R819)="",COUNTIF(Config!$B$15:$B$19,R819)&gt;0),1,0)</f>
        <v>0</v>
      </c>
      <c r="AA819" s="1" cm="1">
        <f t="array" ref="AA819">SUMPRODUCT(LEN(H819)-LEN(SUBSTITUTE(H819,{"0";"1";"2";"3";"4";"5";"6";"7";"8";"9"},"")))</f>
        <v>11</v>
      </c>
      <c r="AC819" t="str">
        <f t="shared" si="86"/>
        <v/>
      </c>
      <c r="AD819">
        <f t="shared" si="87"/>
        <v>1</v>
      </c>
      <c r="AE819">
        <f t="shared" si="88"/>
        <v>1</v>
      </c>
      <c r="AF819" t="str">
        <f t="shared" si="89"/>
        <v>No</v>
      </c>
      <c r="AG819">
        <f t="shared" ca="1" si="90"/>
        <v>250</v>
      </c>
      <c r="AH819" t="str">
        <f ca="1">IF(OR(V819="",AG819=""),"Yes",IF(AG819&gt;Config!$B$41,"Yes","No"))</f>
        <v>No</v>
      </c>
    </row>
    <row r="820" spans="1:34" x14ac:dyDescent="0.25">
      <c r="A820" s="1" t="s">
        <v>6756</v>
      </c>
      <c r="B820" s="1" t="s">
        <v>1957</v>
      </c>
      <c r="C820" s="1" t="s">
        <v>1166</v>
      </c>
      <c r="D820" s="1" t="s">
        <v>6757</v>
      </c>
      <c r="E820" s="1" t="s">
        <v>34324</v>
      </c>
      <c r="F820" s="1" t="s">
        <v>6758</v>
      </c>
      <c r="G820" t="str">
        <f t="shared" si="84"/>
        <v>Valid</v>
      </c>
      <c r="H820" s="1" t="s">
        <v>6759</v>
      </c>
      <c r="I820" t="str" cm="1">
        <f t="array" ref="I820">IF(OR(TRIM(H820)="",ISNUMBER(SEARCH("#",H820)),AA820&lt;Config!$B$8,SUMPRODUCT(--ISNUMBER(SEARCH({"a";"b";"c";"d";"e";"f";"g";"h";"i";"j";"k";"l";"m";"n";"o";"p";"q";"r";"s";"t";"u";"v";"w";"x";"y";"z"},H820)))&gt;0),"Invalid","Valid")</f>
        <v>Valid</v>
      </c>
      <c r="J820" s="1" t="s">
        <v>6760</v>
      </c>
      <c r="K820" s="1" t="s">
        <v>722</v>
      </c>
      <c r="L820" s="1" t="s">
        <v>29</v>
      </c>
      <c r="M820" s="1" t="s">
        <v>343</v>
      </c>
      <c r="N820" s="1" t="s">
        <v>358</v>
      </c>
      <c r="O820" s="1" t="s">
        <v>69</v>
      </c>
      <c r="P820" t="s">
        <v>53</v>
      </c>
      <c r="Q820" s="1" t="s">
        <v>181</v>
      </c>
      <c r="R820" s="1" t="s">
        <v>288</v>
      </c>
      <c r="S820" s="1" t="s">
        <v>6761</v>
      </c>
      <c r="T820" s="1" t="s">
        <v>6762</v>
      </c>
      <c r="U820" s="1" t="s">
        <v>3317</v>
      </c>
      <c r="V820" s="1" t="s">
        <v>1676</v>
      </c>
      <c r="W820" s="1" t="s">
        <v>40</v>
      </c>
      <c r="X820" t="str">
        <f t="shared" si="85"/>
        <v>Complete</v>
      </c>
      <c r="Y820">
        <f>MAX(0,100-IF(G820="Invalid",Config!$B$5,0)-IF(I820="Invalid",Config!$B$6,0)-IF(X820="Incomplete",Config!$B$7,0)-IF(AF820="Yes",Config!$B$37,0))</f>
        <v>100</v>
      </c>
      <c r="Z820" s="1">
        <f>IF(OR(TRIM(B820)="",COUNTIF(Config!$B$15:$B$19,B820)&gt;0),1,0)+IF(OR(TRIM(C820)="",COUNTIF(Config!$B$15:$B$19,C820)&gt;0),1,0)+IF(OR(TRIM(F820)="",COUNTIF(Config!$B$15:$B$19,F820)&gt;0),1,0)+IF(OR(TRIM(H820)="",COUNTIF(Config!$B$15:$B$19,H820)&gt;0),1,0)+IF(OR(TRIM(E820)="",COUNTIF(Config!$B$15:$B$19,E820)&gt;0),1,0)+IF(OR(TRIM(K820)="",COUNTIF(Config!$B$15:$B$19,K820)&gt;0),1,0)+IF(OR(TRIM(P820)="",COUNTIF(Config!$B$15:$B$19,P820)&gt;0),1,0)+IF(OR(TRIM(R820)="",COUNTIF(Config!$B$15:$B$19,R820)&gt;0),1,0)</f>
        <v>0</v>
      </c>
      <c r="AA820" s="1" cm="1">
        <f t="array" ref="AA820">SUMPRODUCT(LEN(H820)-LEN(SUBSTITUTE(H820,{"0";"1";"2";"3";"4";"5";"6";"7";"8";"9"},"")))</f>
        <v>12</v>
      </c>
      <c r="AC820" t="str">
        <f t="shared" si="86"/>
        <v/>
      </c>
      <c r="AD820">
        <f t="shared" si="87"/>
        <v>1</v>
      </c>
      <c r="AE820">
        <f t="shared" si="88"/>
        <v>1</v>
      </c>
      <c r="AF820" t="str">
        <f t="shared" si="89"/>
        <v>No</v>
      </c>
      <c r="AG820">
        <f t="shared" ca="1" si="90"/>
        <v>37</v>
      </c>
      <c r="AH820" t="str">
        <f ca="1">IF(OR(V820="",AG820=""),"Yes",IF(AG820&gt;Config!$B$41,"Yes","No"))</f>
        <v>No</v>
      </c>
    </row>
    <row r="821" spans="1:34" x14ac:dyDescent="0.25">
      <c r="A821" s="1" t="s">
        <v>6763</v>
      </c>
      <c r="B821" s="1" t="s">
        <v>244</v>
      </c>
      <c r="C821" s="1" t="s">
        <v>43</v>
      </c>
      <c r="D821" s="1" t="s">
        <v>668</v>
      </c>
      <c r="E821" s="1" t="s">
        <v>34325</v>
      </c>
      <c r="F821" s="1" t="s">
        <v>6764</v>
      </c>
      <c r="G821" t="str">
        <f t="shared" si="84"/>
        <v>Valid</v>
      </c>
      <c r="H821" s="1" t="s">
        <v>6765</v>
      </c>
      <c r="I821" t="str" cm="1">
        <f t="array" ref="I821">IF(OR(TRIM(H821)="",ISNUMBER(SEARCH("#",H821)),AA821&lt;Config!$B$8,SUMPRODUCT(--ISNUMBER(SEARCH({"a";"b";"c";"d";"e";"f";"g";"h";"i";"j";"k";"l";"m";"n";"o";"p";"q";"r";"s";"t";"u";"v";"w";"x";"y";"z"},H821)))&gt;0),"Invalid","Valid")</f>
        <v>Valid</v>
      </c>
      <c r="J821" s="1" t="s">
        <v>6766</v>
      </c>
      <c r="K821" s="1" t="s">
        <v>210</v>
      </c>
      <c r="L821" s="1" t="s">
        <v>134</v>
      </c>
      <c r="M821" s="1" t="s">
        <v>462</v>
      </c>
      <c r="N821" s="1" t="s">
        <v>252</v>
      </c>
      <c r="O821" s="1" t="s">
        <v>149</v>
      </c>
      <c r="P821" t="s">
        <v>344</v>
      </c>
      <c r="Q821" s="1" t="s">
        <v>1199</v>
      </c>
      <c r="R821" s="1" t="s">
        <v>346</v>
      </c>
      <c r="S821" s="1" t="s">
        <v>6767</v>
      </c>
      <c r="T821" s="1" t="s">
        <v>6768</v>
      </c>
      <c r="U821" s="1" t="s">
        <v>1874</v>
      </c>
      <c r="V821" s="1" t="s">
        <v>5112</v>
      </c>
      <c r="W821" s="1" t="s">
        <v>141</v>
      </c>
      <c r="X821" t="str">
        <f t="shared" si="85"/>
        <v>Complete</v>
      </c>
      <c r="Y821">
        <f>MAX(0,100-IF(G821="Invalid",Config!$B$5,0)-IF(I821="Invalid",Config!$B$6,0)-IF(X821="Incomplete",Config!$B$7,0)-IF(AF821="Yes",Config!$B$37,0))</f>
        <v>75</v>
      </c>
      <c r="Z821" s="1">
        <f>IF(OR(TRIM(B821)="",COUNTIF(Config!$B$15:$B$19,B821)&gt;0),1,0)+IF(OR(TRIM(C821)="",COUNTIF(Config!$B$15:$B$19,C821)&gt;0),1,0)+IF(OR(TRIM(F821)="",COUNTIF(Config!$B$15:$B$19,F821)&gt;0),1,0)+IF(OR(TRIM(H821)="",COUNTIF(Config!$B$15:$B$19,H821)&gt;0),1,0)+IF(OR(TRIM(E821)="",COUNTIF(Config!$B$15:$B$19,E821)&gt;0),1,0)+IF(OR(TRIM(K821)="",COUNTIF(Config!$B$15:$B$19,K821)&gt;0),1,0)+IF(OR(TRIM(P821)="",COUNTIF(Config!$B$15:$B$19,P821)&gt;0),1,0)+IF(OR(TRIM(R821)="",COUNTIF(Config!$B$15:$B$19,R821)&gt;0),1,0)</f>
        <v>0</v>
      </c>
      <c r="AA821" s="1" cm="1">
        <f t="array" ref="AA821">SUMPRODUCT(LEN(H821)-LEN(SUBSTITUTE(H821,{"0";"1";"2";"3";"4";"5";"6";"7";"8";"9"},"")))</f>
        <v>11</v>
      </c>
      <c r="AC821" t="str">
        <f t="shared" si="86"/>
        <v>Potential Duplicate</v>
      </c>
      <c r="AD821">
        <f t="shared" si="87"/>
        <v>2</v>
      </c>
      <c r="AE821">
        <f t="shared" si="88"/>
        <v>2</v>
      </c>
      <c r="AF821" t="str">
        <f t="shared" si="89"/>
        <v>Yes</v>
      </c>
      <c r="AG821">
        <f t="shared" ca="1" si="90"/>
        <v>288</v>
      </c>
      <c r="AH821" t="str">
        <f ca="1">IF(OR(V821="",AG821=""),"Yes",IF(AG821&gt;Config!$B$41,"Yes","No"))</f>
        <v>No</v>
      </c>
    </row>
    <row r="822" spans="1:34" x14ac:dyDescent="0.25">
      <c r="A822" s="1" t="s">
        <v>6769</v>
      </c>
      <c r="B822" s="1" t="s">
        <v>1624</v>
      </c>
      <c r="C822" s="1" t="s">
        <v>861</v>
      </c>
      <c r="D822" s="1" t="s">
        <v>6770</v>
      </c>
      <c r="E822" s="1" t="s">
        <v>34276</v>
      </c>
      <c r="F822" s="1" t="s">
        <v>6771</v>
      </c>
      <c r="G822" t="str">
        <f t="shared" si="84"/>
        <v>Valid</v>
      </c>
      <c r="H822" s="1" t="s">
        <v>6772</v>
      </c>
      <c r="I822" t="str" cm="1">
        <f t="array" ref="I822">IF(OR(TRIM(H822)="",ISNUMBER(SEARCH("#",H822)),AA822&lt;Config!$B$8,SUMPRODUCT(--ISNUMBER(SEARCH({"a";"b";"c";"d";"e";"f";"g";"h";"i";"j";"k";"l";"m";"n";"o";"p";"q";"r";"s";"t";"u";"v";"w";"x";"y";"z"},H822)))&gt;0),"Invalid","Valid")</f>
        <v>Valid</v>
      </c>
      <c r="J822" s="1" t="s">
        <v>6773</v>
      </c>
      <c r="K822" s="1" t="s">
        <v>481</v>
      </c>
      <c r="L822" s="1" t="s">
        <v>29</v>
      </c>
      <c r="M822" s="1" t="s">
        <v>135</v>
      </c>
      <c r="N822" s="1" t="s">
        <v>51</v>
      </c>
      <c r="O822" s="1" t="s">
        <v>196</v>
      </c>
      <c r="P822" t="s">
        <v>314</v>
      </c>
      <c r="Q822" s="1" t="s">
        <v>316</v>
      </c>
      <c r="R822" s="1" t="s">
        <v>316</v>
      </c>
      <c r="S822" s="1" t="s">
        <v>6774</v>
      </c>
      <c r="T822" s="1" t="s">
        <v>6775</v>
      </c>
      <c r="U822" s="1" t="s">
        <v>6776</v>
      </c>
      <c r="V822" s="1" t="s">
        <v>6777</v>
      </c>
      <c r="W822" s="1" t="s">
        <v>60</v>
      </c>
      <c r="X822" t="str">
        <f t="shared" si="85"/>
        <v>Complete</v>
      </c>
      <c r="Y822">
        <f>MAX(0,100-IF(G822="Invalid",Config!$B$5,0)-IF(I822="Invalid",Config!$B$6,0)-IF(X822="Incomplete",Config!$B$7,0)-IF(AF822="Yes",Config!$B$37,0))</f>
        <v>100</v>
      </c>
      <c r="Z822" s="1">
        <f>IF(OR(TRIM(B822)="",COUNTIF(Config!$B$15:$B$19,B822)&gt;0),1,0)+IF(OR(TRIM(C822)="",COUNTIF(Config!$B$15:$B$19,C822)&gt;0),1,0)+IF(OR(TRIM(F822)="",COUNTIF(Config!$B$15:$B$19,F822)&gt;0),1,0)+IF(OR(TRIM(H822)="",COUNTIF(Config!$B$15:$B$19,H822)&gt;0),1,0)+IF(OR(TRIM(E822)="",COUNTIF(Config!$B$15:$B$19,E822)&gt;0),1,0)+IF(OR(TRIM(K822)="",COUNTIF(Config!$B$15:$B$19,K822)&gt;0),1,0)+IF(OR(TRIM(P822)="",COUNTIF(Config!$B$15:$B$19,P822)&gt;0),1,0)+IF(OR(TRIM(R822)="",COUNTIF(Config!$B$15:$B$19,R822)&gt;0),1,0)</f>
        <v>0</v>
      </c>
      <c r="AA822" s="1" cm="1">
        <f t="array" ref="AA822">SUMPRODUCT(LEN(H822)-LEN(SUBSTITUTE(H822,{"0";"1";"2";"3";"4";"5";"6";"7";"8";"9"},"")))</f>
        <v>10</v>
      </c>
      <c r="AC822" t="str">
        <f t="shared" si="86"/>
        <v/>
      </c>
      <c r="AD822">
        <f t="shared" si="87"/>
        <v>1</v>
      </c>
      <c r="AE822">
        <f t="shared" si="88"/>
        <v>1</v>
      </c>
      <c r="AF822" t="str">
        <f t="shared" si="89"/>
        <v>No</v>
      </c>
      <c r="AG822" t="str">
        <f t="shared" ca="1" si="90"/>
        <v/>
      </c>
      <c r="AH822" t="str">
        <f ca="1">IF(OR(V822="",AG822=""),"Yes",IF(AG822&gt;Config!$B$41,"Yes","No"))</f>
        <v>Yes</v>
      </c>
    </row>
    <row r="823" spans="1:34" x14ac:dyDescent="0.25">
      <c r="A823" s="1" t="s">
        <v>6778</v>
      </c>
      <c r="B823" s="1" t="s">
        <v>33815</v>
      </c>
      <c r="C823" s="1" t="s">
        <v>78</v>
      </c>
      <c r="D823" s="1" t="s">
        <v>78</v>
      </c>
      <c r="E823" s="1" t="s">
        <v>34326</v>
      </c>
      <c r="F823" s="1" t="s">
        <v>6779</v>
      </c>
      <c r="G823" t="str">
        <f t="shared" si="84"/>
        <v>Valid</v>
      </c>
      <c r="H823" s="1" t="s">
        <v>6780</v>
      </c>
      <c r="I823" t="str" cm="1">
        <f t="array" ref="I823">IF(OR(TRIM(H823)="",ISNUMBER(SEARCH("#",H823)),AA823&lt;Config!$B$8,SUMPRODUCT(--ISNUMBER(SEARCH({"a";"b";"c";"d";"e";"f";"g";"h";"i";"j";"k";"l";"m";"n";"o";"p";"q";"r";"s";"t";"u";"v";"w";"x";"y";"z"},H823)))&gt;0),"Invalid","Valid")</f>
        <v>Valid</v>
      </c>
      <c r="J823" s="1" t="s">
        <v>6781</v>
      </c>
      <c r="K823" s="1" t="s">
        <v>722</v>
      </c>
      <c r="L823" s="1" t="s">
        <v>164</v>
      </c>
      <c r="M823" s="1" t="s">
        <v>135</v>
      </c>
      <c r="N823" s="1" t="s">
        <v>148</v>
      </c>
      <c r="O823" s="1" t="s">
        <v>32</v>
      </c>
      <c r="P823" t="s">
        <v>87</v>
      </c>
      <c r="Q823" s="1" t="s">
        <v>88</v>
      </c>
      <c r="R823" s="1" t="s">
        <v>212</v>
      </c>
      <c r="S823" s="1" t="s">
        <v>6782</v>
      </c>
      <c r="T823" s="1" t="s">
        <v>6783</v>
      </c>
      <c r="U823" s="1" t="s">
        <v>6784</v>
      </c>
      <c r="V823" s="1" t="s">
        <v>2631</v>
      </c>
      <c r="W823" s="1" t="s">
        <v>94</v>
      </c>
      <c r="X823" t="str">
        <f t="shared" si="85"/>
        <v>Incomplete</v>
      </c>
      <c r="Y823">
        <f>MAX(0,100-IF(G823="Invalid",Config!$B$5,0)-IF(I823="Invalid",Config!$B$6,0)-IF(X823="Incomplete",Config!$B$7,0)-IF(AF823="Yes",Config!$B$37,0))</f>
        <v>60</v>
      </c>
      <c r="Z823" s="1">
        <f>IF(OR(TRIM(B823)="",COUNTIF(Config!$B$15:$B$19,B823)&gt;0),1,0)+IF(OR(TRIM(C823)="",COUNTIF(Config!$B$15:$B$19,C823)&gt;0),1,0)+IF(OR(TRIM(F823)="",COUNTIF(Config!$B$15:$B$19,F823)&gt;0),1,0)+IF(OR(TRIM(H823)="",COUNTIF(Config!$B$15:$B$19,H823)&gt;0),1,0)+IF(OR(TRIM(E823)="",COUNTIF(Config!$B$15:$B$19,E823)&gt;0),1,0)+IF(OR(TRIM(K823)="",COUNTIF(Config!$B$15:$B$19,K823)&gt;0),1,0)+IF(OR(TRIM(P823)="",COUNTIF(Config!$B$15:$B$19,P823)&gt;0),1,0)+IF(OR(TRIM(R823)="",COUNTIF(Config!$B$15:$B$19,R823)&gt;0),1,0)</f>
        <v>1</v>
      </c>
      <c r="AA823" s="1" cm="1">
        <f t="array" ref="AA823">SUMPRODUCT(LEN(H823)-LEN(SUBSTITUTE(H823,{"0";"1";"2";"3";"4";"5";"6";"7";"8";"9"},"")))</f>
        <v>11</v>
      </c>
      <c r="AC823" t="str">
        <f t="shared" si="86"/>
        <v>Incomplete Profile</v>
      </c>
      <c r="AD823">
        <f t="shared" si="87"/>
        <v>1</v>
      </c>
      <c r="AE823">
        <f t="shared" si="88"/>
        <v>1</v>
      </c>
      <c r="AF823" t="str">
        <f t="shared" si="89"/>
        <v>No</v>
      </c>
      <c r="AG823">
        <f t="shared" ca="1" si="90"/>
        <v>359</v>
      </c>
      <c r="AH823" t="str">
        <f ca="1">IF(OR(V823="",AG823=""),"Yes",IF(AG823&gt;Config!$B$41,"Yes","No"))</f>
        <v>No</v>
      </c>
    </row>
    <row r="824" spans="1:34" x14ac:dyDescent="0.25">
      <c r="A824" s="1" t="s">
        <v>6785</v>
      </c>
      <c r="B824" s="1" t="s">
        <v>1175</v>
      </c>
      <c r="C824" s="1" t="s">
        <v>410</v>
      </c>
      <c r="D824" s="1" t="s">
        <v>5985</v>
      </c>
      <c r="E824" s="1" t="s">
        <v>33849</v>
      </c>
      <c r="F824" s="1" t="s">
        <v>6786</v>
      </c>
      <c r="G824" t="str">
        <f t="shared" si="84"/>
        <v>Valid</v>
      </c>
      <c r="H824" s="1" t="s">
        <v>6787</v>
      </c>
      <c r="I824" t="str" cm="1">
        <f t="array" ref="I824">IF(OR(TRIM(H824)="",ISNUMBER(SEARCH("#",H824)),AA824&lt;Config!$B$8,SUMPRODUCT(--ISNUMBER(SEARCH({"a";"b";"c";"d";"e";"f";"g";"h";"i";"j";"k";"l";"m";"n";"o";"p";"q";"r";"s";"t";"u";"v";"w";"x";"y";"z"},H824)))&gt;0),"Invalid","Valid")</f>
        <v>Valid</v>
      </c>
      <c r="J824" s="1" t="s">
        <v>6788</v>
      </c>
      <c r="K824" s="1" t="s">
        <v>66</v>
      </c>
      <c r="L824" s="1" t="s">
        <v>179</v>
      </c>
      <c r="M824" s="1" t="s">
        <v>251</v>
      </c>
      <c r="N824" s="1" t="s">
        <v>358</v>
      </c>
      <c r="O824" s="1" t="s">
        <v>149</v>
      </c>
      <c r="P824" t="s">
        <v>33</v>
      </c>
      <c r="Q824" s="1" t="s">
        <v>119</v>
      </c>
      <c r="R824" s="1" t="s">
        <v>2361</v>
      </c>
      <c r="S824" s="1" t="s">
        <v>6789</v>
      </c>
      <c r="T824" s="1" t="s">
        <v>6790</v>
      </c>
      <c r="U824" s="1" t="s">
        <v>6791</v>
      </c>
      <c r="V824" s="1" t="s">
        <v>4685</v>
      </c>
      <c r="W824" s="1" t="s">
        <v>33823</v>
      </c>
      <c r="X824" t="str">
        <f t="shared" si="85"/>
        <v>Complete</v>
      </c>
      <c r="Y824">
        <f>MAX(0,100-IF(G824="Invalid",Config!$B$5,0)-IF(I824="Invalid",Config!$B$6,0)-IF(X824="Incomplete",Config!$B$7,0)-IF(AF824="Yes",Config!$B$37,0))</f>
        <v>100</v>
      </c>
      <c r="Z824" s="1">
        <f>IF(OR(TRIM(B824)="",COUNTIF(Config!$B$15:$B$19,B824)&gt;0),1,0)+IF(OR(TRIM(C824)="",COUNTIF(Config!$B$15:$B$19,C824)&gt;0),1,0)+IF(OR(TRIM(F824)="",COUNTIF(Config!$B$15:$B$19,F824)&gt;0),1,0)+IF(OR(TRIM(H824)="",COUNTIF(Config!$B$15:$B$19,H824)&gt;0),1,0)+IF(OR(TRIM(E824)="",COUNTIF(Config!$B$15:$B$19,E824)&gt;0),1,0)+IF(OR(TRIM(K824)="",COUNTIF(Config!$B$15:$B$19,K824)&gt;0),1,0)+IF(OR(TRIM(P824)="",COUNTIF(Config!$B$15:$B$19,P824)&gt;0),1,0)+IF(OR(TRIM(R824)="",COUNTIF(Config!$B$15:$B$19,R824)&gt;0),1,0)</f>
        <v>0</v>
      </c>
      <c r="AA824" s="1" cm="1">
        <f t="array" ref="AA824">SUMPRODUCT(LEN(H824)-LEN(SUBSTITUTE(H824,{"0";"1";"2";"3";"4";"5";"6";"7";"8";"9"},"")))</f>
        <v>10</v>
      </c>
      <c r="AC824" t="str">
        <f t="shared" si="86"/>
        <v/>
      </c>
      <c r="AD824">
        <f t="shared" si="87"/>
        <v>1</v>
      </c>
      <c r="AE824">
        <f t="shared" si="88"/>
        <v>1</v>
      </c>
      <c r="AF824" t="str">
        <f t="shared" si="89"/>
        <v>No</v>
      </c>
      <c r="AG824">
        <f t="shared" ca="1" si="90"/>
        <v>281</v>
      </c>
      <c r="AH824" t="str">
        <f ca="1">IF(OR(V824="",AG824=""),"Yes",IF(AG824&gt;Config!$B$41,"Yes","No"))</f>
        <v>No</v>
      </c>
    </row>
    <row r="825" spans="1:34" x14ac:dyDescent="0.25">
      <c r="A825" s="1" t="s">
        <v>6792</v>
      </c>
      <c r="B825" s="1" t="s">
        <v>295</v>
      </c>
      <c r="C825" s="1" t="s">
        <v>157</v>
      </c>
      <c r="D825" s="1" t="s">
        <v>5227</v>
      </c>
      <c r="E825" s="1" t="s">
        <v>34327</v>
      </c>
      <c r="F825" s="1" t="s">
        <v>1087</v>
      </c>
      <c r="G825" t="str">
        <f t="shared" si="84"/>
        <v>Valid</v>
      </c>
      <c r="H825" s="1" t="s">
        <v>6793</v>
      </c>
      <c r="I825" t="str" cm="1">
        <f t="array" ref="I825">IF(OR(TRIM(H825)="",ISNUMBER(SEARCH("#",H825)),AA825&lt;Config!$B$8,SUMPRODUCT(--ISNUMBER(SEARCH({"a";"b";"c";"d";"e";"f";"g";"h";"i";"j";"k";"l";"m";"n";"o";"p";"q";"r";"s";"t";"u";"v";"w";"x";"y";"z"},H825)))&gt;0),"Invalid","Valid")</f>
        <v>Valid</v>
      </c>
      <c r="J825" s="1" t="s">
        <v>6794</v>
      </c>
      <c r="K825" s="1" t="s">
        <v>163</v>
      </c>
      <c r="L825" s="1" t="s">
        <v>164</v>
      </c>
      <c r="M825" s="1" t="s">
        <v>30</v>
      </c>
      <c r="N825" s="1" t="s">
        <v>33819</v>
      </c>
      <c r="O825" s="1" t="s">
        <v>196</v>
      </c>
      <c r="P825" t="s">
        <v>33</v>
      </c>
      <c r="Q825" s="1" t="s">
        <v>1664</v>
      </c>
      <c r="R825" s="1" t="s">
        <v>35</v>
      </c>
      <c r="S825" s="1" t="s">
        <v>6795</v>
      </c>
      <c r="T825" s="1" t="s">
        <v>6796</v>
      </c>
      <c r="U825" s="1" t="s">
        <v>5593</v>
      </c>
      <c r="V825" s="1" t="s">
        <v>2364</v>
      </c>
      <c r="W825" s="1" t="s">
        <v>75</v>
      </c>
      <c r="X825" t="str">
        <f t="shared" si="85"/>
        <v>Complete</v>
      </c>
      <c r="Y825">
        <f>MAX(0,100-IF(G825="Invalid",Config!$B$5,0)-IF(I825="Invalid",Config!$B$6,0)-IF(X825="Incomplete",Config!$B$7,0)-IF(AF825="Yes",Config!$B$37,0))</f>
        <v>75</v>
      </c>
      <c r="Z825" s="1">
        <f>IF(OR(TRIM(B825)="",COUNTIF(Config!$B$15:$B$19,B825)&gt;0),1,0)+IF(OR(TRIM(C825)="",COUNTIF(Config!$B$15:$B$19,C825)&gt;0),1,0)+IF(OR(TRIM(F825)="",COUNTIF(Config!$B$15:$B$19,F825)&gt;0),1,0)+IF(OR(TRIM(H825)="",COUNTIF(Config!$B$15:$B$19,H825)&gt;0),1,0)+IF(OR(TRIM(E825)="",COUNTIF(Config!$B$15:$B$19,E825)&gt;0),1,0)+IF(OR(TRIM(K825)="",COUNTIF(Config!$B$15:$B$19,K825)&gt;0),1,0)+IF(OR(TRIM(P825)="",COUNTIF(Config!$B$15:$B$19,P825)&gt;0),1,0)+IF(OR(TRIM(R825)="",COUNTIF(Config!$B$15:$B$19,R825)&gt;0),1,0)</f>
        <v>0</v>
      </c>
      <c r="AA825" s="1" cm="1">
        <f t="array" ref="AA825">SUMPRODUCT(LEN(H825)-LEN(SUBSTITUTE(H825,{"0";"1";"2";"3";"4";"5";"6";"7";"8";"9"},"")))</f>
        <v>10</v>
      </c>
      <c r="AC825" t="str">
        <f t="shared" si="86"/>
        <v>Potential Duplicate</v>
      </c>
      <c r="AD825">
        <f t="shared" si="87"/>
        <v>2</v>
      </c>
      <c r="AE825">
        <f t="shared" si="88"/>
        <v>1</v>
      </c>
      <c r="AF825" t="str">
        <f t="shared" si="89"/>
        <v>Yes</v>
      </c>
      <c r="AG825">
        <f t="shared" ca="1" si="90"/>
        <v>397</v>
      </c>
      <c r="AH825" t="str">
        <f ca="1">IF(OR(V825="",AG825=""),"Yes",IF(AG825&gt;Config!$B$41,"Yes","No"))</f>
        <v>Yes</v>
      </c>
    </row>
    <row r="826" spans="1:34" x14ac:dyDescent="0.25">
      <c r="A826" s="1" t="s">
        <v>6797</v>
      </c>
      <c r="B826" s="1" t="s">
        <v>1085</v>
      </c>
      <c r="C826" s="1" t="s">
        <v>205</v>
      </c>
      <c r="D826" s="1" t="s">
        <v>6798</v>
      </c>
      <c r="E826" s="1" t="s">
        <v>33849</v>
      </c>
      <c r="F826" s="1" t="s">
        <v>6799</v>
      </c>
      <c r="G826" t="str">
        <f t="shared" si="84"/>
        <v>Valid</v>
      </c>
      <c r="H826" s="1" t="s">
        <v>6800</v>
      </c>
      <c r="I826" t="str" cm="1">
        <f t="array" ref="I826">IF(OR(TRIM(H826)="",ISNUMBER(SEARCH("#",H826)),AA826&lt;Config!$B$8,SUMPRODUCT(--ISNUMBER(SEARCH({"a";"b";"c";"d";"e";"f";"g";"h";"i";"j";"k";"l";"m";"n";"o";"p";"q";"r";"s";"t";"u";"v";"w";"x";"y";"z"},H826)))&gt;0),"Invalid","Valid")</f>
        <v>Valid</v>
      </c>
      <c r="J826" s="1" t="s">
        <v>6801</v>
      </c>
      <c r="K826" s="1" t="s">
        <v>66</v>
      </c>
      <c r="L826" s="1" t="s">
        <v>450</v>
      </c>
      <c r="M826" s="1" t="s">
        <v>103</v>
      </c>
      <c r="N826" s="1" t="s">
        <v>211</v>
      </c>
      <c r="O826" s="1" t="s">
        <v>52</v>
      </c>
      <c r="P826" t="s">
        <v>328</v>
      </c>
      <c r="Q826" s="1" t="s">
        <v>1046</v>
      </c>
      <c r="R826" s="1" t="s">
        <v>392</v>
      </c>
      <c r="S826" s="1" t="s">
        <v>6802</v>
      </c>
      <c r="T826" s="1" t="s">
        <v>6803</v>
      </c>
      <c r="U826" s="1" t="s">
        <v>2521</v>
      </c>
      <c r="V826" s="1" t="s">
        <v>140</v>
      </c>
      <c r="W826" s="1" t="s">
        <v>33823</v>
      </c>
      <c r="X826" t="str">
        <f t="shared" si="85"/>
        <v>Complete</v>
      </c>
      <c r="Y826">
        <f>MAX(0,100-IF(G826="Invalid",Config!$B$5,0)-IF(I826="Invalid",Config!$B$6,0)-IF(X826="Incomplete",Config!$B$7,0)-IF(AF826="Yes",Config!$B$37,0))</f>
        <v>100</v>
      </c>
      <c r="Z826" s="1">
        <f>IF(OR(TRIM(B826)="",COUNTIF(Config!$B$15:$B$19,B826)&gt;0),1,0)+IF(OR(TRIM(C826)="",COUNTIF(Config!$B$15:$B$19,C826)&gt;0),1,0)+IF(OR(TRIM(F826)="",COUNTIF(Config!$B$15:$B$19,F826)&gt;0),1,0)+IF(OR(TRIM(H826)="",COUNTIF(Config!$B$15:$B$19,H826)&gt;0),1,0)+IF(OR(TRIM(E826)="",COUNTIF(Config!$B$15:$B$19,E826)&gt;0),1,0)+IF(OR(TRIM(K826)="",COUNTIF(Config!$B$15:$B$19,K826)&gt;0),1,0)+IF(OR(TRIM(P826)="",COUNTIF(Config!$B$15:$B$19,P826)&gt;0),1,0)+IF(OR(TRIM(R826)="",COUNTIF(Config!$B$15:$B$19,R826)&gt;0),1,0)</f>
        <v>0</v>
      </c>
      <c r="AA826" s="1" cm="1">
        <f t="array" ref="AA826">SUMPRODUCT(LEN(H826)-LEN(SUBSTITUTE(H826,{"0";"1";"2";"3";"4";"5";"6";"7";"8";"9"},"")))</f>
        <v>11</v>
      </c>
      <c r="AC826" t="str">
        <f t="shared" si="86"/>
        <v/>
      </c>
      <c r="AD826">
        <f t="shared" si="87"/>
        <v>1</v>
      </c>
      <c r="AE826">
        <f t="shared" si="88"/>
        <v>1</v>
      </c>
      <c r="AF826" t="str">
        <f t="shared" si="89"/>
        <v>No</v>
      </c>
      <c r="AG826">
        <f t="shared" ca="1" si="90"/>
        <v>37</v>
      </c>
      <c r="AH826" t="str">
        <f ca="1">IF(OR(V826="",AG826=""),"Yes",IF(AG826&gt;Config!$B$41,"Yes","No"))</f>
        <v>No</v>
      </c>
    </row>
    <row r="827" spans="1:34" x14ac:dyDescent="0.25">
      <c r="A827" s="1" t="s">
        <v>6804</v>
      </c>
      <c r="B827" s="1" t="s">
        <v>245</v>
      </c>
      <c r="C827" s="1" t="s">
        <v>23</v>
      </c>
      <c r="D827" s="1" t="s">
        <v>6805</v>
      </c>
      <c r="E827" s="1" t="s">
        <v>34328</v>
      </c>
      <c r="F827" s="1" t="s">
        <v>6806</v>
      </c>
      <c r="G827" t="str">
        <f t="shared" si="84"/>
        <v>Valid</v>
      </c>
      <c r="H827" s="1" t="s">
        <v>6807</v>
      </c>
      <c r="I827" t="str" cm="1">
        <f t="array" ref="I827">IF(OR(TRIM(H827)="",ISNUMBER(SEARCH("#",H827)),AA827&lt;Config!$B$8,SUMPRODUCT(--ISNUMBER(SEARCH({"a";"b";"c";"d";"e";"f";"g";"h";"i";"j";"k";"l";"m";"n";"o";"p";"q";"r";"s";"t";"u";"v";"w";"x";"y";"z"},H827)))&gt;0),"Invalid","Valid")</f>
        <v>Valid</v>
      </c>
      <c r="J827" s="1" t="s">
        <v>6808</v>
      </c>
      <c r="K827" s="1" t="s">
        <v>147</v>
      </c>
      <c r="L827" s="1" t="s">
        <v>134</v>
      </c>
      <c r="M827" s="1" t="s">
        <v>33827</v>
      </c>
      <c r="N827" s="1" t="s">
        <v>211</v>
      </c>
      <c r="O827" s="1" t="s">
        <v>52</v>
      </c>
      <c r="P827" t="s">
        <v>104</v>
      </c>
      <c r="Q827" s="1" t="s">
        <v>302</v>
      </c>
      <c r="R827" s="1" t="s">
        <v>833</v>
      </c>
      <c r="S827" s="1" t="s">
        <v>6809</v>
      </c>
      <c r="T827" s="1" t="s">
        <v>6810</v>
      </c>
      <c r="U827" s="1" t="s">
        <v>1691</v>
      </c>
      <c r="V827" s="1" t="s">
        <v>4685</v>
      </c>
      <c r="W827" s="1" t="s">
        <v>186</v>
      </c>
      <c r="X827" t="str">
        <f t="shared" si="85"/>
        <v>Complete</v>
      </c>
      <c r="Y827">
        <f>MAX(0,100-IF(G827="Invalid",Config!$B$5,0)-IF(I827="Invalid",Config!$B$6,0)-IF(X827="Incomplete",Config!$B$7,0)-IF(AF827="Yes",Config!$B$37,0))</f>
        <v>100</v>
      </c>
      <c r="Z827" s="1">
        <f>IF(OR(TRIM(B827)="",COUNTIF(Config!$B$15:$B$19,B827)&gt;0),1,0)+IF(OR(TRIM(C827)="",COUNTIF(Config!$B$15:$B$19,C827)&gt;0),1,0)+IF(OR(TRIM(F827)="",COUNTIF(Config!$B$15:$B$19,F827)&gt;0),1,0)+IF(OR(TRIM(H827)="",COUNTIF(Config!$B$15:$B$19,H827)&gt;0),1,0)+IF(OR(TRIM(E827)="",COUNTIF(Config!$B$15:$B$19,E827)&gt;0),1,0)+IF(OR(TRIM(K827)="",COUNTIF(Config!$B$15:$B$19,K827)&gt;0),1,0)+IF(OR(TRIM(P827)="",COUNTIF(Config!$B$15:$B$19,P827)&gt;0),1,0)+IF(OR(TRIM(R827)="",COUNTIF(Config!$B$15:$B$19,R827)&gt;0),1,0)</f>
        <v>0</v>
      </c>
      <c r="AA827" s="1" cm="1">
        <f t="array" ref="AA827">SUMPRODUCT(LEN(H827)-LEN(SUBSTITUTE(H827,{"0";"1";"2";"3";"4";"5";"6";"7";"8";"9"},"")))</f>
        <v>11</v>
      </c>
      <c r="AC827" t="str">
        <f t="shared" si="86"/>
        <v/>
      </c>
      <c r="AD827">
        <f t="shared" si="87"/>
        <v>1</v>
      </c>
      <c r="AE827">
        <f t="shared" si="88"/>
        <v>1</v>
      </c>
      <c r="AF827" t="str">
        <f t="shared" si="89"/>
        <v>No</v>
      </c>
      <c r="AG827">
        <f t="shared" ca="1" si="90"/>
        <v>281</v>
      </c>
      <c r="AH827" t="str">
        <f ca="1">IF(OR(V827="",AG827=""),"Yes",IF(AG827&gt;Config!$B$41,"Yes","No"))</f>
        <v>No</v>
      </c>
    </row>
    <row r="828" spans="1:34" x14ac:dyDescent="0.25">
      <c r="A828" s="1" t="s">
        <v>6811</v>
      </c>
      <c r="B828" s="1" t="s">
        <v>4909</v>
      </c>
      <c r="C828" s="1" t="s">
        <v>524</v>
      </c>
      <c r="D828" s="1" t="s">
        <v>6812</v>
      </c>
      <c r="E828" s="1" t="s">
        <v>34329</v>
      </c>
      <c r="F828" s="1" t="s">
        <v>6813</v>
      </c>
      <c r="G828" t="str">
        <f t="shared" si="84"/>
        <v>Valid</v>
      </c>
      <c r="H828" s="1" t="s">
        <v>6814</v>
      </c>
      <c r="I828" t="str" cm="1">
        <f t="array" ref="I828">IF(OR(TRIM(H828)="",ISNUMBER(SEARCH("#",H828)),AA828&lt;Config!$B$8,SUMPRODUCT(--ISNUMBER(SEARCH({"a";"b";"c";"d";"e";"f";"g";"h";"i";"j";"k";"l";"m";"n";"o";"p";"q";"r";"s";"t";"u";"v";"w";"x";"y";"z"},H828)))&gt;0),"Invalid","Valid")</f>
        <v>Valid</v>
      </c>
      <c r="J828" s="1" t="s">
        <v>6815</v>
      </c>
      <c r="K828" s="1" t="s">
        <v>1001</v>
      </c>
      <c r="L828" s="1" t="s">
        <v>49</v>
      </c>
      <c r="M828" s="1" t="s">
        <v>391</v>
      </c>
      <c r="N828" s="1" t="s">
        <v>86</v>
      </c>
      <c r="O828" s="1" t="s">
        <v>266</v>
      </c>
      <c r="P828" t="s">
        <v>87</v>
      </c>
      <c r="Q828" s="1" t="s">
        <v>438</v>
      </c>
      <c r="R828" s="1" t="s">
        <v>136</v>
      </c>
      <c r="S828" s="1" t="s">
        <v>6816</v>
      </c>
      <c r="T828" s="1" t="s">
        <v>6817</v>
      </c>
      <c r="U828" s="1" t="s">
        <v>1281</v>
      </c>
      <c r="V828" s="1" t="s">
        <v>140</v>
      </c>
      <c r="W828" s="1" t="s">
        <v>33823</v>
      </c>
      <c r="X828" t="str">
        <f t="shared" si="85"/>
        <v>Complete</v>
      </c>
      <c r="Y828">
        <f>MAX(0,100-IF(G828="Invalid",Config!$B$5,0)-IF(I828="Invalid",Config!$B$6,0)-IF(X828="Incomplete",Config!$B$7,0)-IF(AF828="Yes",Config!$B$37,0))</f>
        <v>100</v>
      </c>
      <c r="Z828" s="1">
        <f>IF(OR(TRIM(B828)="",COUNTIF(Config!$B$15:$B$19,B828)&gt;0),1,0)+IF(OR(TRIM(C828)="",COUNTIF(Config!$B$15:$B$19,C828)&gt;0),1,0)+IF(OR(TRIM(F828)="",COUNTIF(Config!$B$15:$B$19,F828)&gt;0),1,0)+IF(OR(TRIM(H828)="",COUNTIF(Config!$B$15:$B$19,H828)&gt;0),1,0)+IF(OR(TRIM(E828)="",COUNTIF(Config!$B$15:$B$19,E828)&gt;0),1,0)+IF(OR(TRIM(K828)="",COUNTIF(Config!$B$15:$B$19,K828)&gt;0),1,0)+IF(OR(TRIM(P828)="",COUNTIF(Config!$B$15:$B$19,P828)&gt;0),1,0)+IF(OR(TRIM(R828)="",COUNTIF(Config!$B$15:$B$19,R828)&gt;0),1,0)</f>
        <v>0</v>
      </c>
      <c r="AA828" s="1" cm="1">
        <f t="array" ref="AA828">SUMPRODUCT(LEN(H828)-LEN(SUBSTITUTE(H828,{"0";"1";"2";"3";"4";"5";"6";"7";"8";"9"},"")))</f>
        <v>11</v>
      </c>
      <c r="AC828" t="str">
        <f t="shared" si="86"/>
        <v/>
      </c>
      <c r="AD828">
        <f t="shared" si="87"/>
        <v>1</v>
      </c>
      <c r="AE828">
        <f t="shared" si="88"/>
        <v>1</v>
      </c>
      <c r="AF828" t="str">
        <f t="shared" si="89"/>
        <v>No</v>
      </c>
      <c r="AG828">
        <f t="shared" ca="1" si="90"/>
        <v>37</v>
      </c>
      <c r="AH828" t="str">
        <f ca="1">IF(OR(V828="",AG828=""),"Yes",IF(AG828&gt;Config!$B$41,"Yes","No"))</f>
        <v>No</v>
      </c>
    </row>
    <row r="829" spans="1:34" x14ac:dyDescent="0.25">
      <c r="A829" s="1" t="s">
        <v>6818</v>
      </c>
      <c r="B829" s="1" t="s">
        <v>156</v>
      </c>
      <c r="C829" s="1" t="s">
        <v>33938</v>
      </c>
      <c r="D829" s="1" t="s">
        <v>34330</v>
      </c>
      <c r="E829" s="1" t="s">
        <v>34331</v>
      </c>
      <c r="F829" s="1" t="s">
        <v>6819</v>
      </c>
      <c r="G829" t="str">
        <f t="shared" si="84"/>
        <v>Valid</v>
      </c>
      <c r="H829" s="1" t="s">
        <v>884</v>
      </c>
      <c r="I829" t="str" cm="1">
        <f t="array" ref="I829">IF(OR(TRIM(H829)="",ISNUMBER(SEARCH("#",H829)),AA829&lt;Config!$B$8,SUMPRODUCT(--ISNUMBER(SEARCH({"a";"b";"c";"d";"e";"f";"g";"h";"i";"j";"k";"l";"m";"n";"o";"p";"q";"r";"s";"t";"u";"v";"w";"x";"y";"z"},H829)))&gt;0),"Invalid","Valid")</f>
        <v>Invalid</v>
      </c>
      <c r="J829" s="1" t="s">
        <v>6820</v>
      </c>
      <c r="K829" s="1" t="s">
        <v>1001</v>
      </c>
      <c r="L829" s="1" t="s">
        <v>450</v>
      </c>
      <c r="M829" s="1" t="s">
        <v>85</v>
      </c>
      <c r="N829" s="1" t="s">
        <v>224</v>
      </c>
      <c r="O829" s="1" t="s">
        <v>180</v>
      </c>
      <c r="P829" t="s">
        <v>328</v>
      </c>
      <c r="Q829" s="1" t="s">
        <v>33838</v>
      </c>
      <c r="R829" s="1" t="s">
        <v>614</v>
      </c>
      <c r="S829" s="1" t="s">
        <v>1422</v>
      </c>
      <c r="T829" s="1" t="s">
        <v>6821</v>
      </c>
      <c r="U829" s="1" t="s">
        <v>6822</v>
      </c>
      <c r="V829" s="1" t="s">
        <v>1547</v>
      </c>
      <c r="W829" s="1" t="s">
        <v>202</v>
      </c>
      <c r="X829" t="str">
        <f t="shared" si="85"/>
        <v>Complete</v>
      </c>
      <c r="Y829">
        <f>MAX(0,100-IF(G829="Invalid",Config!$B$5,0)-IF(I829="Invalid",Config!$B$6,0)-IF(X829="Incomplete",Config!$B$7,0)-IF(AF829="Yes",Config!$B$37,0))</f>
        <v>80</v>
      </c>
      <c r="Z829" s="1">
        <f>IF(OR(TRIM(B829)="",COUNTIF(Config!$B$15:$B$19,B829)&gt;0),1,0)+IF(OR(TRIM(C829)="",COUNTIF(Config!$B$15:$B$19,C829)&gt;0),1,0)+IF(OR(TRIM(F829)="",COUNTIF(Config!$B$15:$B$19,F829)&gt;0),1,0)+IF(OR(TRIM(H829)="",COUNTIF(Config!$B$15:$B$19,H829)&gt;0),1,0)+IF(OR(TRIM(E829)="",COUNTIF(Config!$B$15:$B$19,E829)&gt;0),1,0)+IF(OR(TRIM(K829)="",COUNTIF(Config!$B$15:$B$19,K829)&gt;0),1,0)+IF(OR(TRIM(P829)="",COUNTIF(Config!$B$15:$B$19,P829)&gt;0),1,0)+IF(OR(TRIM(R829)="",COUNTIF(Config!$B$15:$B$19,R829)&gt;0),1,0)</f>
        <v>0</v>
      </c>
      <c r="AA829" s="1" cm="1">
        <f t="array" ref="AA829">SUMPRODUCT(LEN(H829)-LEN(SUBSTITUTE(H829,{"0";"1";"2";"3";"4";"5";"6";"7";"8";"9"},"")))</f>
        <v>3</v>
      </c>
      <c r="AC829" t="str">
        <f t="shared" si="86"/>
        <v>Invalid Phone</v>
      </c>
      <c r="AD829">
        <f t="shared" si="87"/>
        <v>1</v>
      </c>
      <c r="AE829">
        <f t="shared" si="88"/>
        <v>0</v>
      </c>
      <c r="AF829" t="str">
        <f t="shared" si="89"/>
        <v>No</v>
      </c>
      <c r="AG829">
        <f t="shared" ca="1" si="90"/>
        <v>81</v>
      </c>
      <c r="AH829" t="str">
        <f ca="1">IF(OR(V829="",AG829=""),"Yes",IF(AG829&gt;Config!$B$41,"Yes","No"))</f>
        <v>No</v>
      </c>
    </row>
    <row r="830" spans="1:34" x14ac:dyDescent="0.25">
      <c r="A830" s="1" t="s">
        <v>6823</v>
      </c>
      <c r="B830" s="1" t="s">
        <v>244</v>
      </c>
      <c r="C830" s="1" t="s">
        <v>189</v>
      </c>
      <c r="D830" s="1" t="s">
        <v>1222</v>
      </c>
      <c r="E830" s="1" t="s">
        <v>34332</v>
      </c>
      <c r="F830" s="1" t="s">
        <v>6824</v>
      </c>
      <c r="G830" t="str">
        <f t="shared" si="84"/>
        <v>Valid</v>
      </c>
      <c r="H830" s="1" t="s">
        <v>6825</v>
      </c>
      <c r="I830" t="str" cm="1">
        <f t="array" ref="I830">IF(OR(TRIM(H830)="",ISNUMBER(SEARCH("#",H830)),AA830&lt;Config!$B$8,SUMPRODUCT(--ISNUMBER(SEARCH({"a";"b";"c";"d";"e";"f";"g";"h";"i";"j";"k";"l";"m";"n";"o";"p";"q";"r";"s";"t";"u";"v";"w";"x";"y";"z"},H830)))&gt;0),"Invalid","Valid")</f>
        <v>Valid</v>
      </c>
      <c r="J830" s="1" t="s">
        <v>6826</v>
      </c>
      <c r="K830" s="1" t="s">
        <v>195</v>
      </c>
      <c r="L830" s="1" t="s">
        <v>179</v>
      </c>
      <c r="M830" s="1" t="s">
        <v>85</v>
      </c>
      <c r="N830" s="1" t="s">
        <v>86</v>
      </c>
      <c r="O830" s="1" t="s">
        <v>266</v>
      </c>
      <c r="P830" t="s">
        <v>314</v>
      </c>
      <c r="Q830" s="1" t="s">
        <v>663</v>
      </c>
      <c r="R830" s="1" t="s">
        <v>663</v>
      </c>
      <c r="S830" s="1" t="s">
        <v>6827</v>
      </c>
      <c r="T830" s="1" t="s">
        <v>6828</v>
      </c>
      <c r="U830" s="1" t="s">
        <v>454</v>
      </c>
      <c r="V830" s="1" t="s">
        <v>6829</v>
      </c>
      <c r="W830" s="1" t="s">
        <v>33823</v>
      </c>
      <c r="X830" t="str">
        <f t="shared" si="85"/>
        <v>Complete</v>
      </c>
      <c r="Y830">
        <f>MAX(0,100-IF(G830="Invalid",Config!$B$5,0)-IF(I830="Invalid",Config!$B$6,0)-IF(X830="Incomplete",Config!$B$7,0)-IF(AF830="Yes",Config!$B$37,0))</f>
        <v>75</v>
      </c>
      <c r="Z830" s="1">
        <f>IF(OR(TRIM(B830)="",COUNTIF(Config!$B$15:$B$19,B830)&gt;0),1,0)+IF(OR(TRIM(C830)="",COUNTIF(Config!$B$15:$B$19,C830)&gt;0),1,0)+IF(OR(TRIM(F830)="",COUNTIF(Config!$B$15:$B$19,F830)&gt;0),1,0)+IF(OR(TRIM(H830)="",COUNTIF(Config!$B$15:$B$19,H830)&gt;0),1,0)+IF(OR(TRIM(E830)="",COUNTIF(Config!$B$15:$B$19,E830)&gt;0),1,0)+IF(OR(TRIM(K830)="",COUNTIF(Config!$B$15:$B$19,K830)&gt;0),1,0)+IF(OR(TRIM(P830)="",COUNTIF(Config!$B$15:$B$19,P830)&gt;0),1,0)+IF(OR(TRIM(R830)="",COUNTIF(Config!$B$15:$B$19,R830)&gt;0),1,0)</f>
        <v>0</v>
      </c>
      <c r="AA830" s="1" cm="1">
        <f t="array" ref="AA830">SUMPRODUCT(LEN(H830)-LEN(SUBSTITUTE(H830,{"0";"1";"2";"3";"4";"5";"6";"7";"8";"9"},"")))</f>
        <v>10</v>
      </c>
      <c r="AC830" t="str">
        <f t="shared" si="86"/>
        <v>Potential Duplicate</v>
      </c>
      <c r="AD830">
        <f t="shared" si="87"/>
        <v>1</v>
      </c>
      <c r="AE830">
        <f t="shared" si="88"/>
        <v>2</v>
      </c>
      <c r="AF830" t="str">
        <f t="shared" si="89"/>
        <v>Yes</v>
      </c>
      <c r="AG830">
        <f t="shared" ca="1" si="90"/>
        <v>-59</v>
      </c>
      <c r="AH830" t="str">
        <f ca="1">IF(OR(V830="",AG830=""),"Yes",IF(AG830&gt;Config!$B$41,"Yes","No"))</f>
        <v>No</v>
      </c>
    </row>
    <row r="831" spans="1:34" x14ac:dyDescent="0.25">
      <c r="A831" s="1" t="s">
        <v>6830</v>
      </c>
      <c r="B831" s="1" t="s">
        <v>259</v>
      </c>
      <c r="C831" s="1" t="s">
        <v>861</v>
      </c>
      <c r="D831" s="1" t="s">
        <v>6831</v>
      </c>
      <c r="E831" s="1" t="s">
        <v>34082</v>
      </c>
      <c r="F831" s="1" t="s">
        <v>6832</v>
      </c>
      <c r="G831" t="str">
        <f t="shared" si="84"/>
        <v>Valid</v>
      </c>
      <c r="H831" s="1" t="s">
        <v>6833</v>
      </c>
      <c r="I831" t="str" cm="1">
        <f t="array" ref="I831">IF(OR(TRIM(H831)="",ISNUMBER(SEARCH("#",H831)),AA831&lt;Config!$B$8,SUMPRODUCT(--ISNUMBER(SEARCH({"a";"b";"c";"d";"e";"f";"g";"h";"i";"j";"k";"l";"m";"n";"o";"p";"q";"r";"s";"t";"u";"v";"w";"x";"y";"z"},H831)))&gt;0),"Invalid","Valid")</f>
        <v>Valid</v>
      </c>
      <c r="J831" s="1" t="s">
        <v>6834</v>
      </c>
      <c r="K831" s="1" t="s">
        <v>117</v>
      </c>
      <c r="L831" s="1" t="s">
        <v>29</v>
      </c>
      <c r="M831" s="1" t="s">
        <v>118</v>
      </c>
      <c r="N831" s="1" t="s">
        <v>31</v>
      </c>
      <c r="O831" s="1" t="s">
        <v>196</v>
      </c>
      <c r="P831" t="s">
        <v>33</v>
      </c>
      <c r="Q831" s="1" t="s">
        <v>119</v>
      </c>
      <c r="R831" s="1" t="s">
        <v>120</v>
      </c>
      <c r="S831" s="1" t="s">
        <v>6835</v>
      </c>
      <c r="T831" s="1" t="s">
        <v>6836</v>
      </c>
      <c r="U831" s="1" t="s">
        <v>4143</v>
      </c>
      <c r="V831" s="1" t="s">
        <v>1521</v>
      </c>
      <c r="W831" s="1" t="s">
        <v>33823</v>
      </c>
      <c r="X831" t="str">
        <f t="shared" si="85"/>
        <v>Complete</v>
      </c>
      <c r="Y831">
        <f>MAX(0,100-IF(G831="Invalid",Config!$B$5,0)-IF(I831="Invalid",Config!$B$6,0)-IF(X831="Incomplete",Config!$B$7,0)-IF(AF831="Yes",Config!$B$37,0))</f>
        <v>100</v>
      </c>
      <c r="Z831" s="1">
        <f>IF(OR(TRIM(B831)="",COUNTIF(Config!$B$15:$B$19,B831)&gt;0),1,0)+IF(OR(TRIM(C831)="",COUNTIF(Config!$B$15:$B$19,C831)&gt;0),1,0)+IF(OR(TRIM(F831)="",COUNTIF(Config!$B$15:$B$19,F831)&gt;0),1,0)+IF(OR(TRIM(H831)="",COUNTIF(Config!$B$15:$B$19,H831)&gt;0),1,0)+IF(OR(TRIM(E831)="",COUNTIF(Config!$B$15:$B$19,E831)&gt;0),1,0)+IF(OR(TRIM(K831)="",COUNTIF(Config!$B$15:$B$19,K831)&gt;0),1,0)+IF(OR(TRIM(P831)="",COUNTIF(Config!$B$15:$B$19,P831)&gt;0),1,0)+IF(OR(TRIM(R831)="",COUNTIF(Config!$B$15:$B$19,R831)&gt;0),1,0)</f>
        <v>0</v>
      </c>
      <c r="AA831" s="1" cm="1">
        <f t="array" ref="AA831">SUMPRODUCT(LEN(H831)-LEN(SUBSTITUTE(H831,{"0";"1";"2";"3";"4";"5";"6";"7";"8";"9"},"")))</f>
        <v>10</v>
      </c>
      <c r="AC831" t="str">
        <f t="shared" si="86"/>
        <v/>
      </c>
      <c r="AD831">
        <f t="shared" si="87"/>
        <v>1</v>
      </c>
      <c r="AE831">
        <f t="shared" si="88"/>
        <v>1</v>
      </c>
      <c r="AF831" t="str">
        <f t="shared" si="89"/>
        <v>No</v>
      </c>
      <c r="AG831">
        <f t="shared" ca="1" si="90"/>
        <v>37</v>
      </c>
      <c r="AH831" t="str">
        <f ca="1">IF(OR(V831="",AG831=""),"Yes",IF(AG831&gt;Config!$B$41,"Yes","No"))</f>
        <v>No</v>
      </c>
    </row>
    <row r="832" spans="1:34" x14ac:dyDescent="0.25">
      <c r="A832" s="1" t="s">
        <v>6837</v>
      </c>
      <c r="B832" s="1" t="s">
        <v>1339</v>
      </c>
      <c r="C832" s="1" t="s">
        <v>535</v>
      </c>
      <c r="D832" s="1" t="s">
        <v>6838</v>
      </c>
      <c r="E832" s="1" t="s">
        <v>477</v>
      </c>
      <c r="F832" s="1" t="s">
        <v>6839</v>
      </c>
      <c r="G832" t="str">
        <f t="shared" si="84"/>
        <v>Valid</v>
      </c>
      <c r="H832" s="1" t="s">
        <v>4894</v>
      </c>
      <c r="I832" t="str" cm="1">
        <f t="array" ref="I832">IF(OR(TRIM(H832)="",ISNUMBER(SEARCH("#",H832)),AA832&lt;Config!$B$8,SUMPRODUCT(--ISNUMBER(SEARCH({"a";"b";"c";"d";"e";"f";"g";"h";"i";"j";"k";"l";"m";"n";"o";"p";"q";"r";"s";"t";"u";"v";"w";"x";"y";"z"},H832)))&gt;0),"Invalid","Valid")</f>
        <v>Valid</v>
      </c>
      <c r="J832" s="1" t="s">
        <v>6840</v>
      </c>
      <c r="K832" s="1" t="s">
        <v>1001</v>
      </c>
      <c r="L832" s="1" t="s">
        <v>67</v>
      </c>
      <c r="M832" s="1" t="s">
        <v>118</v>
      </c>
      <c r="N832" s="1" t="s">
        <v>51</v>
      </c>
      <c r="O832" s="1" t="s">
        <v>52</v>
      </c>
      <c r="P832" t="s">
        <v>236</v>
      </c>
      <c r="Q832" s="1" t="s">
        <v>237</v>
      </c>
      <c r="R832" s="1" t="s">
        <v>238</v>
      </c>
      <c r="S832" s="1" t="s">
        <v>5567</v>
      </c>
      <c r="T832" s="1" t="s">
        <v>6841</v>
      </c>
      <c r="U832" s="1" t="s">
        <v>983</v>
      </c>
      <c r="V832" s="1" t="s">
        <v>373</v>
      </c>
      <c r="W832" s="1" t="s">
        <v>33823</v>
      </c>
      <c r="X832" t="str">
        <f t="shared" si="85"/>
        <v>Complete</v>
      </c>
      <c r="Y832">
        <f>MAX(0,100-IF(G832="Invalid",Config!$B$5,0)-IF(I832="Invalid",Config!$B$6,0)-IF(X832="Incomplete",Config!$B$7,0)-IF(AF832="Yes",Config!$B$37,0))</f>
        <v>75</v>
      </c>
      <c r="Z832" s="1">
        <f>IF(OR(TRIM(B832)="",COUNTIF(Config!$B$15:$B$19,B832)&gt;0),1,0)+IF(OR(TRIM(C832)="",COUNTIF(Config!$B$15:$B$19,C832)&gt;0),1,0)+IF(OR(TRIM(F832)="",COUNTIF(Config!$B$15:$B$19,F832)&gt;0),1,0)+IF(OR(TRIM(H832)="",COUNTIF(Config!$B$15:$B$19,H832)&gt;0),1,0)+IF(OR(TRIM(E832)="",COUNTIF(Config!$B$15:$B$19,E832)&gt;0),1,0)+IF(OR(TRIM(K832)="",COUNTIF(Config!$B$15:$B$19,K832)&gt;0),1,0)+IF(OR(TRIM(P832)="",COUNTIF(Config!$B$15:$B$19,P832)&gt;0),1,0)+IF(OR(TRIM(R832)="",COUNTIF(Config!$B$15:$B$19,R832)&gt;0),1,0)</f>
        <v>0</v>
      </c>
      <c r="AA832" s="1" cm="1">
        <f t="array" ref="AA832">SUMPRODUCT(LEN(H832)-LEN(SUBSTITUTE(H832,{"0";"1";"2";"3";"4";"5";"6";"7";"8";"9"},"")))</f>
        <v>12</v>
      </c>
      <c r="AC832" t="str">
        <f t="shared" si="86"/>
        <v>Potential Duplicate</v>
      </c>
      <c r="AD832">
        <f t="shared" si="87"/>
        <v>1</v>
      </c>
      <c r="AE832">
        <f t="shared" si="88"/>
        <v>2</v>
      </c>
      <c r="AF832" t="str">
        <f t="shared" si="89"/>
        <v>Yes</v>
      </c>
      <c r="AG832">
        <f t="shared" ca="1" si="90"/>
        <v>309</v>
      </c>
      <c r="AH832" t="str">
        <f ca="1">IF(OR(V832="",AG832=""),"Yes",IF(AG832&gt;Config!$B$41,"Yes","No"))</f>
        <v>No</v>
      </c>
    </row>
    <row r="833" spans="1:34" x14ac:dyDescent="0.25">
      <c r="A833" s="1" t="s">
        <v>6842</v>
      </c>
      <c r="B833" s="1" t="s">
        <v>577</v>
      </c>
      <c r="C833" s="1" t="s">
        <v>296</v>
      </c>
      <c r="D833" s="1" t="s">
        <v>6843</v>
      </c>
      <c r="E833" s="1" t="s">
        <v>33890</v>
      </c>
      <c r="F833" s="1" t="s">
        <v>6844</v>
      </c>
      <c r="G833" t="str">
        <f t="shared" si="84"/>
        <v>Valid</v>
      </c>
      <c r="H833" s="1" t="s">
        <v>6845</v>
      </c>
      <c r="I833" t="str" cm="1">
        <f t="array" ref="I833">IF(OR(TRIM(H833)="",ISNUMBER(SEARCH("#",H833)),AA833&lt;Config!$B$8,SUMPRODUCT(--ISNUMBER(SEARCH({"a";"b";"c";"d";"e";"f";"g";"h";"i";"j";"k";"l";"m";"n";"o";"p";"q";"r";"s";"t";"u";"v";"w";"x";"y";"z"},H833)))&gt;0),"Invalid","Valid")</f>
        <v>Valid</v>
      </c>
      <c r="J833" s="1" t="s">
        <v>6846</v>
      </c>
      <c r="K833" s="1" t="s">
        <v>504</v>
      </c>
      <c r="L833" s="1" t="s">
        <v>49</v>
      </c>
      <c r="M833" s="1" t="s">
        <v>462</v>
      </c>
      <c r="N833" s="1" t="s">
        <v>68</v>
      </c>
      <c r="O833" s="1" t="s">
        <v>32</v>
      </c>
      <c r="P833" t="s">
        <v>590</v>
      </c>
      <c r="Q833" s="1" t="s">
        <v>844</v>
      </c>
      <c r="R833" s="1" t="s">
        <v>1846</v>
      </c>
      <c r="S833" s="1" t="s">
        <v>6847</v>
      </c>
      <c r="T833" s="1" t="s">
        <v>6848</v>
      </c>
      <c r="U833" s="1" t="s">
        <v>2251</v>
      </c>
      <c r="V833" s="1" t="s">
        <v>3271</v>
      </c>
      <c r="W833" s="1" t="s">
        <v>186</v>
      </c>
      <c r="X833" t="str">
        <f t="shared" si="85"/>
        <v>Complete</v>
      </c>
      <c r="Y833">
        <f>MAX(0,100-IF(G833="Invalid",Config!$B$5,0)-IF(I833="Invalid",Config!$B$6,0)-IF(X833="Incomplete",Config!$B$7,0)-IF(AF833="Yes",Config!$B$37,0))</f>
        <v>75</v>
      </c>
      <c r="Z833" s="1">
        <f>IF(OR(TRIM(B833)="",COUNTIF(Config!$B$15:$B$19,B833)&gt;0),1,0)+IF(OR(TRIM(C833)="",COUNTIF(Config!$B$15:$B$19,C833)&gt;0),1,0)+IF(OR(TRIM(F833)="",COUNTIF(Config!$B$15:$B$19,F833)&gt;0),1,0)+IF(OR(TRIM(H833)="",COUNTIF(Config!$B$15:$B$19,H833)&gt;0),1,0)+IF(OR(TRIM(E833)="",COUNTIF(Config!$B$15:$B$19,E833)&gt;0),1,0)+IF(OR(TRIM(K833)="",COUNTIF(Config!$B$15:$B$19,K833)&gt;0),1,0)+IF(OR(TRIM(P833)="",COUNTIF(Config!$B$15:$B$19,P833)&gt;0),1,0)+IF(OR(TRIM(R833)="",COUNTIF(Config!$B$15:$B$19,R833)&gt;0),1,0)</f>
        <v>0</v>
      </c>
      <c r="AA833" s="1" cm="1">
        <f t="array" ref="AA833">SUMPRODUCT(LEN(H833)-LEN(SUBSTITUTE(H833,{"0";"1";"2";"3";"4";"5";"6";"7";"8";"9"},"")))</f>
        <v>10</v>
      </c>
      <c r="AC833" t="str">
        <f t="shared" si="86"/>
        <v>Potential Duplicate</v>
      </c>
      <c r="AD833">
        <f t="shared" si="87"/>
        <v>2</v>
      </c>
      <c r="AE833">
        <f t="shared" si="88"/>
        <v>2</v>
      </c>
      <c r="AF833" t="str">
        <f t="shared" si="89"/>
        <v>Yes</v>
      </c>
      <c r="AG833">
        <f t="shared" ca="1" si="90"/>
        <v>161</v>
      </c>
      <c r="AH833" t="str">
        <f ca="1">IF(OR(V833="",AG833=""),"Yes",IF(AG833&gt;Config!$B$41,"Yes","No"))</f>
        <v>No</v>
      </c>
    </row>
    <row r="834" spans="1:34" x14ac:dyDescent="0.25">
      <c r="A834" s="1" t="s">
        <v>6849</v>
      </c>
      <c r="B834" s="1" t="s">
        <v>774</v>
      </c>
      <c r="C834" s="1" t="s">
        <v>386</v>
      </c>
      <c r="D834" s="1" t="s">
        <v>6850</v>
      </c>
      <c r="E834" s="1" t="s">
        <v>34333</v>
      </c>
      <c r="F834" s="1" t="s">
        <v>6851</v>
      </c>
      <c r="G834" t="str">
        <f t="shared" si="84"/>
        <v>Valid</v>
      </c>
      <c r="H834" s="1" t="s">
        <v>6852</v>
      </c>
      <c r="I834" t="str" cm="1">
        <f t="array" ref="I834">IF(OR(TRIM(H834)="",ISNUMBER(SEARCH("#",H834)),AA834&lt;Config!$B$8,SUMPRODUCT(--ISNUMBER(SEARCH({"a";"b";"c";"d";"e";"f";"g";"h";"i";"j";"k";"l";"m";"n";"o";"p";"q";"r";"s";"t";"u";"v";"w";"x";"y";"z"},H834)))&gt;0),"Invalid","Valid")</f>
        <v>Valid</v>
      </c>
      <c r="J834" s="1" t="s">
        <v>6853</v>
      </c>
      <c r="K834" s="1" t="s">
        <v>722</v>
      </c>
      <c r="L834" s="1" t="s">
        <v>29</v>
      </c>
      <c r="M834" s="1" t="s">
        <v>343</v>
      </c>
      <c r="N834" s="1" t="s">
        <v>68</v>
      </c>
      <c r="O834" s="1" t="s">
        <v>196</v>
      </c>
      <c r="P834" t="s">
        <v>328</v>
      </c>
      <c r="Q834" s="1" t="s">
        <v>33838</v>
      </c>
      <c r="R834" s="1" t="s">
        <v>571</v>
      </c>
      <c r="S834" s="1" t="s">
        <v>6854</v>
      </c>
      <c r="T834" s="1" t="s">
        <v>6855</v>
      </c>
      <c r="U834" s="1" t="s">
        <v>6856</v>
      </c>
      <c r="V834" s="1" t="s">
        <v>3687</v>
      </c>
      <c r="W834" s="1" t="s">
        <v>94</v>
      </c>
      <c r="X834" t="str">
        <f t="shared" si="85"/>
        <v>Complete</v>
      </c>
      <c r="Y834">
        <f>MAX(0,100-IF(G834="Invalid",Config!$B$5,0)-IF(I834="Invalid",Config!$B$6,0)-IF(X834="Incomplete",Config!$B$7,0)-IF(AF834="Yes",Config!$B$37,0))</f>
        <v>100</v>
      </c>
      <c r="Z834" s="1">
        <f>IF(OR(TRIM(B834)="",COUNTIF(Config!$B$15:$B$19,B834)&gt;0),1,0)+IF(OR(TRIM(C834)="",COUNTIF(Config!$B$15:$B$19,C834)&gt;0),1,0)+IF(OR(TRIM(F834)="",COUNTIF(Config!$B$15:$B$19,F834)&gt;0),1,0)+IF(OR(TRIM(H834)="",COUNTIF(Config!$B$15:$B$19,H834)&gt;0),1,0)+IF(OR(TRIM(E834)="",COUNTIF(Config!$B$15:$B$19,E834)&gt;0),1,0)+IF(OR(TRIM(K834)="",COUNTIF(Config!$B$15:$B$19,K834)&gt;0),1,0)+IF(OR(TRIM(P834)="",COUNTIF(Config!$B$15:$B$19,P834)&gt;0),1,0)+IF(OR(TRIM(R834)="",COUNTIF(Config!$B$15:$B$19,R834)&gt;0),1,0)</f>
        <v>0</v>
      </c>
      <c r="AA834" s="1" cm="1">
        <f t="array" ref="AA834">SUMPRODUCT(LEN(H834)-LEN(SUBSTITUTE(H834,{"0";"1";"2";"3";"4";"5";"6";"7";"8";"9"},"")))</f>
        <v>11</v>
      </c>
      <c r="AC834" t="str">
        <f t="shared" si="86"/>
        <v/>
      </c>
      <c r="AD834">
        <f t="shared" si="87"/>
        <v>1</v>
      </c>
      <c r="AE834">
        <f t="shared" si="88"/>
        <v>1</v>
      </c>
      <c r="AF834" t="str">
        <f t="shared" si="89"/>
        <v>No</v>
      </c>
      <c r="AG834" t="str">
        <f t="shared" ca="1" si="90"/>
        <v/>
      </c>
      <c r="AH834" t="str">
        <f ca="1">IF(OR(V834="",AG834=""),"Yes",IF(AG834&gt;Config!$B$41,"Yes","No"))</f>
        <v>Yes</v>
      </c>
    </row>
    <row r="835" spans="1:34" x14ac:dyDescent="0.25">
      <c r="A835" s="1" t="s">
        <v>6857</v>
      </c>
      <c r="B835" s="1" t="s">
        <v>3888</v>
      </c>
      <c r="C835" s="1" t="s">
        <v>23</v>
      </c>
      <c r="D835" s="1" t="s">
        <v>6858</v>
      </c>
      <c r="E835" s="1" t="s">
        <v>34334</v>
      </c>
      <c r="F835" s="1" t="s">
        <v>6859</v>
      </c>
      <c r="G835" t="str">
        <f t="shared" ref="G835:G898" si="91">IFERROR(IF(OR(TRIM(F835)="",LEN(F835)-LEN(SUBSTITUTE(F835,"@",""))&lt;&gt;1,FIND("@",F835)=1,RIGHT(F835,1)=".",ISNUMBER(SEARCH(" ",F835)),ISERROR(FIND(".",F835,FIND("@",F835)+2))),"Invalid","Valid"),"Invalid")</f>
        <v>Valid</v>
      </c>
      <c r="H835" s="1" t="s">
        <v>6860</v>
      </c>
      <c r="I835" t="str" cm="1">
        <f t="array" ref="I835">IF(OR(TRIM(H835)="",ISNUMBER(SEARCH("#",H835)),AA835&lt;Config!$B$8,SUMPRODUCT(--ISNUMBER(SEARCH({"a";"b";"c";"d";"e";"f";"g";"h";"i";"j";"k";"l";"m";"n";"o";"p";"q";"r";"s";"t";"u";"v";"w";"x";"y";"z"},H835)))&gt;0),"Invalid","Valid")</f>
        <v>Valid</v>
      </c>
      <c r="J835" s="1" t="s">
        <v>6861</v>
      </c>
      <c r="K835" s="1" t="s">
        <v>481</v>
      </c>
      <c r="L835" s="1" t="s">
        <v>179</v>
      </c>
      <c r="M835" s="1" t="s">
        <v>235</v>
      </c>
      <c r="N835" s="1" t="s">
        <v>68</v>
      </c>
      <c r="O835" s="1" t="s">
        <v>180</v>
      </c>
      <c r="P835" t="s">
        <v>87</v>
      </c>
      <c r="Q835" s="1" t="s">
        <v>88</v>
      </c>
      <c r="R835" s="1" t="s">
        <v>136</v>
      </c>
      <c r="S835" s="1" t="s">
        <v>6862</v>
      </c>
      <c r="T835" s="1" t="s">
        <v>6863</v>
      </c>
      <c r="U835" s="1" t="s">
        <v>6864</v>
      </c>
      <c r="V835" s="1" t="s">
        <v>6865</v>
      </c>
      <c r="W835" s="1" t="s">
        <v>186</v>
      </c>
      <c r="X835" t="str">
        <f t="shared" ref="X835:X898" si="92">IF(Z835=0,"Complete","Incomplete")</f>
        <v>Complete</v>
      </c>
      <c r="Y835">
        <f>MAX(0,100-IF(G835="Invalid",Config!$B$5,0)-IF(I835="Invalid",Config!$B$6,0)-IF(X835="Incomplete",Config!$B$7,0)-IF(AF835="Yes",Config!$B$37,0))</f>
        <v>100</v>
      </c>
      <c r="Z835" s="1">
        <f>IF(OR(TRIM(B835)="",COUNTIF(Config!$B$15:$B$19,B835)&gt;0),1,0)+IF(OR(TRIM(C835)="",COUNTIF(Config!$B$15:$B$19,C835)&gt;0),1,0)+IF(OR(TRIM(F835)="",COUNTIF(Config!$B$15:$B$19,F835)&gt;0),1,0)+IF(OR(TRIM(H835)="",COUNTIF(Config!$B$15:$B$19,H835)&gt;0),1,0)+IF(OR(TRIM(E835)="",COUNTIF(Config!$B$15:$B$19,E835)&gt;0),1,0)+IF(OR(TRIM(K835)="",COUNTIF(Config!$B$15:$B$19,K835)&gt;0),1,0)+IF(OR(TRIM(P835)="",COUNTIF(Config!$B$15:$B$19,P835)&gt;0),1,0)+IF(OR(TRIM(R835)="",COUNTIF(Config!$B$15:$B$19,R835)&gt;0),1,0)</f>
        <v>0</v>
      </c>
      <c r="AA835" s="1" cm="1">
        <f t="array" ref="AA835">SUMPRODUCT(LEN(H835)-LEN(SUBSTITUTE(H835,{"0";"1";"2";"3";"4";"5";"6";"7";"8";"9"},"")))</f>
        <v>10</v>
      </c>
      <c r="AC835" t="str">
        <f t="shared" ref="AC835:AC898" si="93">_xlfn.TEXTJOIN("; ",TRUE,IF(G835="Invalid","Invalid Email",""),IF(I835="Invalid","Invalid Phone",""),IF(X835="Incomplete","Incomplete Profile",""),IF(AF835="Yes","Potential Duplicate",""))</f>
        <v/>
      </c>
      <c r="AD835">
        <f t="shared" ref="AD835:AD898" si="94">IF(OR(TRIM(F835)="",G835="Invalid"),0,COUNTIF($F$2:$F$5131,F835))</f>
        <v>1</v>
      </c>
      <c r="AE835">
        <f t="shared" ref="AE835:AE898" si="95">IF(OR(TRIM(H835)="",I835="Invalid"),0,COUNTIF($H$2:$H$5131,H835))</f>
        <v>1</v>
      </c>
      <c r="AF835" t="str">
        <f t="shared" ref="AF835:AF898" si="96">IF(OR(AD835&gt;1,AE835&gt;1),"Yes","No")</f>
        <v>No</v>
      </c>
      <c r="AG835">
        <f t="shared" ref="AG835:AG898" ca="1" si="97">IFERROR(TODAY()-DATEVALUE(V835),IFERROR(TODAY()-DATE(VALUE(RIGHT(V835,4)),VALUE(MID(V835,FIND("/",V835)+1,FIND("/",V835,FIND("/",V835)+1)-FIND("/",V835)-1)),VALUE(LEFT(V835,FIND("/",V835)-1))),""))</f>
        <v>329</v>
      </c>
      <c r="AH835" t="str">
        <f ca="1">IF(OR(V835="",AG835=""),"Yes",IF(AG835&gt;Config!$B$41,"Yes","No"))</f>
        <v>No</v>
      </c>
    </row>
    <row r="836" spans="1:34" x14ac:dyDescent="0.25">
      <c r="A836" s="1" t="s">
        <v>6866</v>
      </c>
      <c r="B836" s="1" t="s">
        <v>917</v>
      </c>
      <c r="C836" s="1" t="s">
        <v>511</v>
      </c>
      <c r="D836" s="1" t="s">
        <v>6867</v>
      </c>
      <c r="E836" s="1" t="s">
        <v>34335</v>
      </c>
      <c r="F836" s="1" t="s">
        <v>6868</v>
      </c>
      <c r="G836" t="str">
        <f t="shared" si="91"/>
        <v>Valid</v>
      </c>
      <c r="H836" s="1" t="s">
        <v>6869</v>
      </c>
      <c r="I836" t="str" cm="1">
        <f t="array" ref="I836">IF(OR(TRIM(H836)="",ISNUMBER(SEARCH("#",H836)),AA836&lt;Config!$B$8,SUMPRODUCT(--ISNUMBER(SEARCH({"a";"b";"c";"d";"e";"f";"g";"h";"i";"j";"k";"l";"m";"n";"o";"p";"q";"r";"s";"t";"u";"v";"w";"x";"y";"z"},H836)))&gt;0),"Invalid","Valid")</f>
        <v>Valid</v>
      </c>
      <c r="J836" s="1" t="s">
        <v>1215</v>
      </c>
      <c r="K836" s="1" t="s">
        <v>147</v>
      </c>
      <c r="L836" s="1" t="s">
        <v>29</v>
      </c>
      <c r="M836" s="1" t="s">
        <v>30</v>
      </c>
      <c r="N836" s="1" t="s">
        <v>252</v>
      </c>
      <c r="O836" s="1" t="s">
        <v>196</v>
      </c>
      <c r="P836" t="s">
        <v>53</v>
      </c>
      <c r="Q836" s="1" t="s">
        <v>55</v>
      </c>
      <c r="R836" s="1" t="s">
        <v>150</v>
      </c>
      <c r="S836" s="1" t="s">
        <v>6870</v>
      </c>
      <c r="T836" s="1" t="s">
        <v>6871</v>
      </c>
      <c r="U836" s="1" t="s">
        <v>3020</v>
      </c>
      <c r="V836" s="1" t="s">
        <v>6872</v>
      </c>
      <c r="W836" s="1" t="s">
        <v>293</v>
      </c>
      <c r="X836" t="str">
        <f t="shared" si="92"/>
        <v>Complete</v>
      </c>
      <c r="Y836">
        <f>MAX(0,100-IF(G836="Invalid",Config!$B$5,0)-IF(I836="Invalid",Config!$B$6,0)-IF(X836="Incomplete",Config!$B$7,0)-IF(AF836="Yes",Config!$B$37,0))</f>
        <v>100</v>
      </c>
      <c r="Z836" s="1">
        <f>IF(OR(TRIM(B836)="",COUNTIF(Config!$B$15:$B$19,B836)&gt;0),1,0)+IF(OR(TRIM(C836)="",COUNTIF(Config!$B$15:$B$19,C836)&gt;0),1,0)+IF(OR(TRIM(F836)="",COUNTIF(Config!$B$15:$B$19,F836)&gt;0),1,0)+IF(OR(TRIM(H836)="",COUNTIF(Config!$B$15:$B$19,H836)&gt;0),1,0)+IF(OR(TRIM(E836)="",COUNTIF(Config!$B$15:$B$19,E836)&gt;0),1,0)+IF(OR(TRIM(K836)="",COUNTIF(Config!$B$15:$B$19,K836)&gt;0),1,0)+IF(OR(TRIM(P836)="",COUNTIF(Config!$B$15:$B$19,P836)&gt;0),1,0)+IF(OR(TRIM(R836)="",COUNTIF(Config!$B$15:$B$19,R836)&gt;0),1,0)</f>
        <v>0</v>
      </c>
      <c r="AA836" s="1" cm="1">
        <f t="array" ref="AA836">SUMPRODUCT(LEN(H836)-LEN(SUBSTITUTE(H836,{"0";"1";"2";"3";"4";"5";"6";"7";"8";"9"},"")))</f>
        <v>12</v>
      </c>
      <c r="AC836" t="str">
        <f t="shared" si="93"/>
        <v/>
      </c>
      <c r="AD836">
        <f t="shared" si="94"/>
        <v>1</v>
      </c>
      <c r="AE836">
        <f t="shared" si="95"/>
        <v>1</v>
      </c>
      <c r="AF836" t="str">
        <f t="shared" si="96"/>
        <v>No</v>
      </c>
      <c r="AG836">
        <f t="shared" ca="1" si="97"/>
        <v>269</v>
      </c>
      <c r="AH836" t="str">
        <f ca="1">IF(OR(V836="",AG836=""),"Yes",IF(AG836&gt;Config!$B$41,"Yes","No"))</f>
        <v>No</v>
      </c>
    </row>
    <row r="837" spans="1:34" x14ac:dyDescent="0.25">
      <c r="A837" s="1" t="s">
        <v>6873</v>
      </c>
      <c r="B837" s="1" t="s">
        <v>1557</v>
      </c>
      <c r="C837" s="1" t="s">
        <v>97</v>
      </c>
      <c r="D837" s="1" t="s">
        <v>4877</v>
      </c>
      <c r="E837" s="1" t="s">
        <v>34336</v>
      </c>
      <c r="F837" s="1" t="s">
        <v>6874</v>
      </c>
      <c r="G837" t="str">
        <f t="shared" si="91"/>
        <v>Valid</v>
      </c>
      <c r="H837" s="1" t="s">
        <v>6875</v>
      </c>
      <c r="I837" t="str" cm="1">
        <f t="array" ref="I837">IF(OR(TRIM(H837)="",ISNUMBER(SEARCH("#",H837)),AA837&lt;Config!$B$8,SUMPRODUCT(--ISNUMBER(SEARCH({"a";"b";"c";"d";"e";"f";"g";"h";"i";"j";"k";"l";"m";"n";"o";"p";"q";"r";"s";"t";"u";"v";"w";"x";"y";"z"},H837)))&gt;0),"Invalid","Valid")</f>
        <v>Valid</v>
      </c>
      <c r="J837" s="1" t="s">
        <v>6876</v>
      </c>
      <c r="K837" s="1" t="s">
        <v>504</v>
      </c>
      <c r="L837" s="1" t="s">
        <v>134</v>
      </c>
      <c r="M837" s="1" t="s">
        <v>135</v>
      </c>
      <c r="N837" s="1" t="s">
        <v>33819</v>
      </c>
      <c r="O837" s="1" t="s">
        <v>180</v>
      </c>
      <c r="P837" t="s">
        <v>344</v>
      </c>
      <c r="Q837" s="1" t="s">
        <v>971</v>
      </c>
      <c r="R837" s="1" t="s">
        <v>346</v>
      </c>
      <c r="S837" s="1" t="s">
        <v>6877</v>
      </c>
      <c r="T837" s="1" t="s">
        <v>6878</v>
      </c>
      <c r="U837" s="1" t="s">
        <v>6879</v>
      </c>
      <c r="V837" s="1" t="s">
        <v>6880</v>
      </c>
      <c r="W837" s="1" t="s">
        <v>33823</v>
      </c>
      <c r="X837" t="str">
        <f t="shared" si="92"/>
        <v>Complete</v>
      </c>
      <c r="Y837">
        <f>MAX(0,100-IF(G837="Invalid",Config!$B$5,0)-IF(I837="Invalid",Config!$B$6,0)-IF(X837="Incomplete",Config!$B$7,0)-IF(AF837="Yes",Config!$B$37,0))</f>
        <v>100</v>
      </c>
      <c r="Z837" s="1">
        <f>IF(OR(TRIM(B837)="",COUNTIF(Config!$B$15:$B$19,B837)&gt;0),1,0)+IF(OR(TRIM(C837)="",COUNTIF(Config!$B$15:$B$19,C837)&gt;0),1,0)+IF(OR(TRIM(F837)="",COUNTIF(Config!$B$15:$B$19,F837)&gt;0),1,0)+IF(OR(TRIM(H837)="",COUNTIF(Config!$B$15:$B$19,H837)&gt;0),1,0)+IF(OR(TRIM(E837)="",COUNTIF(Config!$B$15:$B$19,E837)&gt;0),1,0)+IF(OR(TRIM(K837)="",COUNTIF(Config!$B$15:$B$19,K837)&gt;0),1,0)+IF(OR(TRIM(P837)="",COUNTIF(Config!$B$15:$B$19,P837)&gt;0),1,0)+IF(OR(TRIM(R837)="",COUNTIF(Config!$B$15:$B$19,R837)&gt;0),1,0)</f>
        <v>0</v>
      </c>
      <c r="AA837" s="1" cm="1">
        <f t="array" ref="AA837">SUMPRODUCT(LEN(H837)-LEN(SUBSTITUTE(H837,{"0";"1";"2";"3";"4";"5";"6";"7";"8";"9"},"")))</f>
        <v>11</v>
      </c>
      <c r="AC837" t="str">
        <f t="shared" si="93"/>
        <v/>
      </c>
      <c r="AD837">
        <f t="shared" si="94"/>
        <v>1</v>
      </c>
      <c r="AE837">
        <f t="shared" si="95"/>
        <v>1</v>
      </c>
      <c r="AF837" t="str">
        <f t="shared" si="96"/>
        <v>No</v>
      </c>
      <c r="AG837">
        <f t="shared" ca="1" si="97"/>
        <v>79</v>
      </c>
      <c r="AH837" t="str">
        <f ca="1">IF(OR(V837="",AG837=""),"Yes",IF(AG837&gt;Config!$B$41,"Yes","No"))</f>
        <v>No</v>
      </c>
    </row>
    <row r="838" spans="1:34" x14ac:dyDescent="0.25">
      <c r="A838" s="1" t="s">
        <v>6881</v>
      </c>
      <c r="B838" s="1" t="s">
        <v>204</v>
      </c>
      <c r="C838" s="1" t="s">
        <v>1166</v>
      </c>
      <c r="D838" s="1" t="s">
        <v>6882</v>
      </c>
      <c r="E838" s="1" t="s">
        <v>34337</v>
      </c>
      <c r="F838" s="1" t="s">
        <v>6883</v>
      </c>
      <c r="G838" t="str">
        <f t="shared" si="91"/>
        <v>Valid</v>
      </c>
      <c r="H838" s="1" t="s">
        <v>6884</v>
      </c>
      <c r="I838" t="str" cm="1">
        <f t="array" ref="I838">IF(OR(TRIM(H838)="",ISNUMBER(SEARCH("#",H838)),AA838&lt;Config!$B$8,SUMPRODUCT(--ISNUMBER(SEARCH({"a";"b";"c";"d";"e";"f";"g";"h";"i";"j";"k";"l";"m";"n";"o";"p";"q";"r";"s";"t";"u";"v";"w";"x";"y";"z"},H838)))&gt;0),"Invalid","Valid")</f>
        <v>Valid</v>
      </c>
      <c r="J838" s="1" t="s">
        <v>6885</v>
      </c>
      <c r="K838" s="1" t="s">
        <v>28</v>
      </c>
      <c r="L838" s="1" t="s">
        <v>134</v>
      </c>
      <c r="M838" s="1" t="s">
        <v>30</v>
      </c>
      <c r="N838" s="1" t="s">
        <v>358</v>
      </c>
      <c r="O838" s="1" t="s">
        <v>52</v>
      </c>
      <c r="P838" t="s">
        <v>87</v>
      </c>
      <c r="Q838" s="1" t="s">
        <v>438</v>
      </c>
      <c r="R838" s="1" t="s">
        <v>89</v>
      </c>
      <c r="S838" s="1" t="s">
        <v>6886</v>
      </c>
      <c r="T838" s="1" t="s">
        <v>6887</v>
      </c>
      <c r="U838" s="1" t="s">
        <v>575</v>
      </c>
      <c r="V838" s="1" t="s">
        <v>4230</v>
      </c>
      <c r="W838" s="1" t="s">
        <v>40</v>
      </c>
      <c r="X838" t="str">
        <f t="shared" si="92"/>
        <v>Complete</v>
      </c>
      <c r="Y838">
        <f>MAX(0,100-IF(G838="Invalid",Config!$B$5,0)-IF(I838="Invalid",Config!$B$6,0)-IF(X838="Incomplete",Config!$B$7,0)-IF(AF838="Yes",Config!$B$37,0))</f>
        <v>100</v>
      </c>
      <c r="Z838" s="1">
        <f>IF(OR(TRIM(B838)="",COUNTIF(Config!$B$15:$B$19,B838)&gt;0),1,0)+IF(OR(TRIM(C838)="",COUNTIF(Config!$B$15:$B$19,C838)&gt;0),1,0)+IF(OR(TRIM(F838)="",COUNTIF(Config!$B$15:$B$19,F838)&gt;0),1,0)+IF(OR(TRIM(H838)="",COUNTIF(Config!$B$15:$B$19,H838)&gt;0),1,0)+IF(OR(TRIM(E838)="",COUNTIF(Config!$B$15:$B$19,E838)&gt;0),1,0)+IF(OR(TRIM(K838)="",COUNTIF(Config!$B$15:$B$19,K838)&gt;0),1,0)+IF(OR(TRIM(P838)="",COUNTIF(Config!$B$15:$B$19,P838)&gt;0),1,0)+IF(OR(TRIM(R838)="",COUNTIF(Config!$B$15:$B$19,R838)&gt;0),1,0)</f>
        <v>0</v>
      </c>
      <c r="AA838" s="1" cm="1">
        <f t="array" ref="AA838">SUMPRODUCT(LEN(H838)-LEN(SUBSTITUTE(H838,{"0";"1";"2";"3";"4";"5";"6";"7";"8";"9"},"")))</f>
        <v>11</v>
      </c>
      <c r="AC838" t="str">
        <f t="shared" si="93"/>
        <v/>
      </c>
      <c r="AD838">
        <f t="shared" si="94"/>
        <v>1</v>
      </c>
      <c r="AE838">
        <f t="shared" si="95"/>
        <v>1</v>
      </c>
      <c r="AF838" t="str">
        <f t="shared" si="96"/>
        <v>No</v>
      </c>
      <c r="AG838">
        <f t="shared" ca="1" si="97"/>
        <v>272</v>
      </c>
      <c r="AH838" t="str">
        <f ca="1">IF(OR(V838="",AG838=""),"Yes",IF(AG838&gt;Config!$B$41,"Yes","No"))</f>
        <v>No</v>
      </c>
    </row>
    <row r="839" spans="1:34" x14ac:dyDescent="0.25">
      <c r="A839" s="1" t="s">
        <v>6888</v>
      </c>
      <c r="B839" s="1" t="s">
        <v>1302</v>
      </c>
      <c r="C839" s="1" t="s">
        <v>33815</v>
      </c>
      <c r="D839" s="1" t="s">
        <v>1302</v>
      </c>
      <c r="E839" s="1" t="s">
        <v>34338</v>
      </c>
      <c r="F839" s="1" t="s">
        <v>6889</v>
      </c>
      <c r="G839" t="str">
        <f t="shared" si="91"/>
        <v>Valid</v>
      </c>
      <c r="H839" s="1" t="s">
        <v>6890</v>
      </c>
      <c r="I839" t="str" cm="1">
        <f t="array" ref="I839">IF(OR(TRIM(H839)="",ISNUMBER(SEARCH("#",H839)),AA839&lt;Config!$B$8,SUMPRODUCT(--ISNUMBER(SEARCH({"a";"b";"c";"d";"e";"f";"g";"h";"i";"j";"k";"l";"m";"n";"o";"p";"q";"r";"s";"t";"u";"v";"w";"x";"y";"z"},H839)))&gt;0),"Invalid","Valid")</f>
        <v>Valid</v>
      </c>
      <c r="J839" s="1" t="s">
        <v>6891</v>
      </c>
      <c r="K839" s="1" t="s">
        <v>866</v>
      </c>
      <c r="L839" s="1" t="s">
        <v>179</v>
      </c>
      <c r="M839" s="1" t="s">
        <v>118</v>
      </c>
      <c r="N839" s="1" t="s">
        <v>148</v>
      </c>
      <c r="O839" s="1" t="s">
        <v>196</v>
      </c>
      <c r="P839" t="s">
        <v>53</v>
      </c>
      <c r="Q839" s="1" t="s">
        <v>181</v>
      </c>
      <c r="R839" s="1" t="s">
        <v>150</v>
      </c>
      <c r="S839" s="1" t="s">
        <v>6892</v>
      </c>
      <c r="T839" s="1" t="s">
        <v>6893</v>
      </c>
      <c r="U839" s="1" t="s">
        <v>6894</v>
      </c>
      <c r="V839" s="1" t="s">
        <v>1255</v>
      </c>
      <c r="W839" s="1" t="s">
        <v>384</v>
      </c>
      <c r="X839" t="str">
        <f t="shared" si="92"/>
        <v>Incomplete</v>
      </c>
      <c r="Y839">
        <f>MAX(0,100-IF(G839="Invalid",Config!$B$5,0)-IF(I839="Invalid",Config!$B$6,0)-IF(X839="Incomplete",Config!$B$7,0)-IF(AF839="Yes",Config!$B$37,0))</f>
        <v>60</v>
      </c>
      <c r="Z839" s="1">
        <f>IF(OR(TRIM(B839)="",COUNTIF(Config!$B$15:$B$19,B839)&gt;0),1,0)+IF(OR(TRIM(C839)="",COUNTIF(Config!$B$15:$B$19,C839)&gt;0),1,0)+IF(OR(TRIM(F839)="",COUNTIF(Config!$B$15:$B$19,F839)&gt;0),1,0)+IF(OR(TRIM(H839)="",COUNTIF(Config!$B$15:$B$19,H839)&gt;0),1,0)+IF(OR(TRIM(E839)="",COUNTIF(Config!$B$15:$B$19,E839)&gt;0),1,0)+IF(OR(TRIM(K839)="",COUNTIF(Config!$B$15:$B$19,K839)&gt;0),1,0)+IF(OR(TRIM(P839)="",COUNTIF(Config!$B$15:$B$19,P839)&gt;0),1,0)+IF(OR(TRIM(R839)="",COUNTIF(Config!$B$15:$B$19,R839)&gt;0),1,0)</f>
        <v>1</v>
      </c>
      <c r="AA839" s="1" cm="1">
        <f t="array" ref="AA839">SUMPRODUCT(LEN(H839)-LEN(SUBSTITUTE(H839,{"0";"1";"2";"3";"4";"5";"6";"7";"8";"9"},"")))</f>
        <v>12</v>
      </c>
      <c r="AC839" t="str">
        <f t="shared" si="93"/>
        <v>Incomplete Profile</v>
      </c>
      <c r="AD839">
        <f t="shared" si="94"/>
        <v>1</v>
      </c>
      <c r="AE839">
        <f t="shared" si="95"/>
        <v>1</v>
      </c>
      <c r="AF839" t="str">
        <f t="shared" si="96"/>
        <v>No</v>
      </c>
      <c r="AG839">
        <f t="shared" ca="1" si="97"/>
        <v>116</v>
      </c>
      <c r="AH839" t="str">
        <f ca="1">IF(OR(V839="",AG839=""),"Yes",IF(AG839&gt;Config!$B$41,"Yes","No"))</f>
        <v>No</v>
      </c>
    </row>
    <row r="840" spans="1:34" x14ac:dyDescent="0.25">
      <c r="A840" s="1" t="s">
        <v>6895</v>
      </c>
      <c r="B840" s="1" t="s">
        <v>631</v>
      </c>
      <c r="C840" s="1" t="s">
        <v>659</v>
      </c>
      <c r="D840" s="1" t="s">
        <v>6896</v>
      </c>
      <c r="E840" s="1" t="s">
        <v>33873</v>
      </c>
      <c r="F840" s="1" t="s">
        <v>6897</v>
      </c>
      <c r="G840" t="str">
        <f t="shared" si="91"/>
        <v>Valid</v>
      </c>
      <c r="H840" s="1" t="s">
        <v>6898</v>
      </c>
      <c r="I840" t="str" cm="1">
        <f t="array" ref="I840">IF(OR(TRIM(H840)="",ISNUMBER(SEARCH("#",H840)),AA840&lt;Config!$B$8,SUMPRODUCT(--ISNUMBER(SEARCH({"a";"b";"c";"d";"e";"f";"g";"h";"i";"j";"k";"l";"m";"n";"o";"p";"q";"r";"s";"t";"u";"v";"w";"x";"y";"z"},H840)))&gt;0),"Invalid","Valid")</f>
        <v>Valid</v>
      </c>
      <c r="J840" s="1" t="s">
        <v>6899</v>
      </c>
      <c r="K840" s="1" t="s">
        <v>163</v>
      </c>
      <c r="L840" s="1" t="s">
        <v>164</v>
      </c>
      <c r="M840" s="1" t="s">
        <v>251</v>
      </c>
      <c r="N840" s="1" t="s">
        <v>437</v>
      </c>
      <c r="O840" s="1" t="s">
        <v>149</v>
      </c>
      <c r="P840" t="s">
        <v>53</v>
      </c>
      <c r="Q840" s="1" t="s">
        <v>197</v>
      </c>
      <c r="R840" s="1" t="s">
        <v>197</v>
      </c>
      <c r="S840" s="1" t="s">
        <v>6900</v>
      </c>
      <c r="T840" s="1" t="s">
        <v>6901</v>
      </c>
      <c r="U840" s="1" t="s">
        <v>6902</v>
      </c>
      <c r="V840" s="1" t="s">
        <v>6903</v>
      </c>
      <c r="W840" s="1" t="s">
        <v>384</v>
      </c>
      <c r="X840" t="str">
        <f t="shared" si="92"/>
        <v>Complete</v>
      </c>
      <c r="Y840">
        <f>MAX(0,100-IF(G840="Invalid",Config!$B$5,0)-IF(I840="Invalid",Config!$B$6,0)-IF(X840="Incomplete",Config!$B$7,0)-IF(AF840="Yes",Config!$B$37,0))</f>
        <v>100</v>
      </c>
      <c r="Z840" s="1">
        <f>IF(OR(TRIM(B840)="",COUNTIF(Config!$B$15:$B$19,B840)&gt;0),1,0)+IF(OR(TRIM(C840)="",COUNTIF(Config!$B$15:$B$19,C840)&gt;0),1,0)+IF(OR(TRIM(F840)="",COUNTIF(Config!$B$15:$B$19,F840)&gt;0),1,0)+IF(OR(TRIM(H840)="",COUNTIF(Config!$B$15:$B$19,H840)&gt;0),1,0)+IF(OR(TRIM(E840)="",COUNTIF(Config!$B$15:$B$19,E840)&gt;0),1,0)+IF(OR(TRIM(K840)="",COUNTIF(Config!$B$15:$B$19,K840)&gt;0),1,0)+IF(OR(TRIM(P840)="",COUNTIF(Config!$B$15:$B$19,P840)&gt;0),1,0)+IF(OR(TRIM(R840)="",COUNTIF(Config!$B$15:$B$19,R840)&gt;0),1,0)</f>
        <v>0</v>
      </c>
      <c r="AA840" s="1" cm="1">
        <f t="array" ref="AA840">SUMPRODUCT(LEN(H840)-LEN(SUBSTITUTE(H840,{"0";"1";"2";"3";"4";"5";"6";"7";"8";"9"},"")))</f>
        <v>12</v>
      </c>
      <c r="AC840" t="str">
        <f t="shared" si="93"/>
        <v/>
      </c>
      <c r="AD840">
        <f t="shared" si="94"/>
        <v>1</v>
      </c>
      <c r="AE840">
        <f t="shared" si="95"/>
        <v>1</v>
      </c>
      <c r="AF840" t="str">
        <f t="shared" si="96"/>
        <v>No</v>
      </c>
      <c r="AG840">
        <f t="shared" ca="1" si="97"/>
        <v>126</v>
      </c>
      <c r="AH840" t="str">
        <f ca="1">IF(OR(V840="",AG840=""),"Yes",IF(AG840&gt;Config!$B$41,"Yes","No"))</f>
        <v>No</v>
      </c>
    </row>
    <row r="841" spans="1:34" x14ac:dyDescent="0.25">
      <c r="A841" s="1" t="s">
        <v>6904</v>
      </c>
      <c r="B841" s="1" t="s">
        <v>1293</v>
      </c>
      <c r="C841" s="1" t="s">
        <v>1806</v>
      </c>
      <c r="D841" s="1" t="s">
        <v>6905</v>
      </c>
      <c r="E841" s="1" t="s">
        <v>34167</v>
      </c>
      <c r="F841" s="1" t="s">
        <v>6906</v>
      </c>
      <c r="G841" t="str">
        <f t="shared" si="91"/>
        <v>Valid</v>
      </c>
      <c r="H841" s="1" t="s">
        <v>6907</v>
      </c>
      <c r="I841" t="str" cm="1">
        <f t="array" ref="I841">IF(OR(TRIM(H841)="",ISNUMBER(SEARCH("#",H841)),AA841&lt;Config!$B$8,SUMPRODUCT(--ISNUMBER(SEARCH({"a";"b";"c";"d";"e";"f";"g";"h";"i";"j";"k";"l";"m";"n";"o";"p";"q";"r";"s";"t";"u";"v";"w";"x";"y";"z"},H841)))&gt;0),"Invalid","Valid")</f>
        <v>Valid</v>
      </c>
      <c r="J841" s="1" t="s">
        <v>6908</v>
      </c>
      <c r="K841" s="1" t="s">
        <v>264</v>
      </c>
      <c r="L841" s="1" t="s">
        <v>29</v>
      </c>
      <c r="M841" s="1" t="s">
        <v>103</v>
      </c>
      <c r="N841" s="1" t="s">
        <v>86</v>
      </c>
      <c r="O841" s="1" t="s">
        <v>69</v>
      </c>
      <c r="P841" t="s">
        <v>87</v>
      </c>
      <c r="Q841" s="1" t="s">
        <v>166</v>
      </c>
      <c r="R841" s="1" t="s">
        <v>136</v>
      </c>
      <c r="S841" s="1" t="s">
        <v>6909</v>
      </c>
      <c r="T841" s="1" t="s">
        <v>6910</v>
      </c>
      <c r="U841" s="1" t="s">
        <v>6091</v>
      </c>
      <c r="V841" s="1" t="s">
        <v>6911</v>
      </c>
      <c r="W841" s="1" t="s">
        <v>125</v>
      </c>
      <c r="X841" t="str">
        <f t="shared" si="92"/>
        <v>Complete</v>
      </c>
      <c r="Y841">
        <f>MAX(0,100-IF(G841="Invalid",Config!$B$5,0)-IF(I841="Invalid",Config!$B$6,0)-IF(X841="Incomplete",Config!$B$7,0)-IF(AF841="Yes",Config!$B$37,0))</f>
        <v>100</v>
      </c>
      <c r="Z841" s="1">
        <f>IF(OR(TRIM(B841)="",COUNTIF(Config!$B$15:$B$19,B841)&gt;0),1,0)+IF(OR(TRIM(C841)="",COUNTIF(Config!$B$15:$B$19,C841)&gt;0),1,0)+IF(OR(TRIM(F841)="",COUNTIF(Config!$B$15:$B$19,F841)&gt;0),1,0)+IF(OR(TRIM(H841)="",COUNTIF(Config!$B$15:$B$19,H841)&gt;0),1,0)+IF(OR(TRIM(E841)="",COUNTIF(Config!$B$15:$B$19,E841)&gt;0),1,0)+IF(OR(TRIM(K841)="",COUNTIF(Config!$B$15:$B$19,K841)&gt;0),1,0)+IF(OR(TRIM(P841)="",COUNTIF(Config!$B$15:$B$19,P841)&gt;0),1,0)+IF(OR(TRIM(R841)="",COUNTIF(Config!$B$15:$B$19,R841)&gt;0),1,0)</f>
        <v>0</v>
      </c>
      <c r="AA841" s="1" cm="1">
        <f t="array" ref="AA841">SUMPRODUCT(LEN(H841)-LEN(SUBSTITUTE(H841,{"0";"1";"2";"3";"4";"5";"6";"7";"8";"9"},"")))</f>
        <v>11</v>
      </c>
      <c r="AC841" t="str">
        <f t="shared" si="93"/>
        <v/>
      </c>
      <c r="AD841">
        <f t="shared" si="94"/>
        <v>1</v>
      </c>
      <c r="AE841">
        <f t="shared" si="95"/>
        <v>1</v>
      </c>
      <c r="AF841" t="str">
        <f t="shared" si="96"/>
        <v>No</v>
      </c>
      <c r="AG841">
        <f t="shared" ca="1" si="97"/>
        <v>389</v>
      </c>
      <c r="AH841" t="str">
        <f ca="1">IF(OR(V841="",AG841=""),"Yes",IF(AG841&gt;Config!$B$41,"Yes","No"))</f>
        <v>Yes</v>
      </c>
    </row>
    <row r="842" spans="1:34" x14ac:dyDescent="0.25">
      <c r="A842" s="1" t="s">
        <v>6912</v>
      </c>
      <c r="B842" s="1" t="s">
        <v>62</v>
      </c>
      <c r="C842" s="1" t="s">
        <v>97</v>
      </c>
      <c r="D842" s="1" t="s">
        <v>6913</v>
      </c>
      <c r="E842" s="1" t="s">
        <v>458</v>
      </c>
      <c r="F842" s="1" t="s">
        <v>6914</v>
      </c>
      <c r="G842" t="str">
        <f t="shared" si="91"/>
        <v>Valid</v>
      </c>
      <c r="H842" s="1" t="s">
        <v>6915</v>
      </c>
      <c r="I842" t="str" cm="1">
        <f t="array" ref="I842">IF(OR(TRIM(H842)="",ISNUMBER(SEARCH("#",H842)),AA842&lt;Config!$B$8,SUMPRODUCT(--ISNUMBER(SEARCH({"a";"b";"c";"d";"e";"f";"g";"h";"i";"j";"k";"l";"m";"n";"o";"p";"q";"r";"s";"t";"u";"v";"w";"x";"y";"z"},H842)))&gt;0),"Invalid","Valid")</f>
        <v>Valid</v>
      </c>
      <c r="J842" s="1" t="s">
        <v>6916</v>
      </c>
      <c r="K842" s="1" t="s">
        <v>147</v>
      </c>
      <c r="L842" s="1" t="s">
        <v>102</v>
      </c>
      <c r="M842" s="1" t="s">
        <v>165</v>
      </c>
      <c r="N842" s="1" t="s">
        <v>86</v>
      </c>
      <c r="O842" s="1" t="s">
        <v>69</v>
      </c>
      <c r="P842" t="s">
        <v>236</v>
      </c>
      <c r="Q842" s="1" t="s">
        <v>253</v>
      </c>
      <c r="R842" s="1" t="s">
        <v>237</v>
      </c>
      <c r="S842" s="1" t="s">
        <v>6917</v>
      </c>
      <c r="T842" s="1" t="s">
        <v>6918</v>
      </c>
      <c r="U842" s="1" t="s">
        <v>6919</v>
      </c>
      <c r="V842" s="1" t="s">
        <v>140</v>
      </c>
      <c r="W842" s="1" t="s">
        <v>75</v>
      </c>
      <c r="X842" t="str">
        <f t="shared" si="92"/>
        <v>Complete</v>
      </c>
      <c r="Y842">
        <f>MAX(0,100-IF(G842="Invalid",Config!$B$5,0)-IF(I842="Invalid",Config!$B$6,0)-IF(X842="Incomplete",Config!$B$7,0)-IF(AF842="Yes",Config!$B$37,0))</f>
        <v>100</v>
      </c>
      <c r="Z842" s="1">
        <f>IF(OR(TRIM(B842)="",COUNTIF(Config!$B$15:$B$19,B842)&gt;0),1,0)+IF(OR(TRIM(C842)="",COUNTIF(Config!$B$15:$B$19,C842)&gt;0),1,0)+IF(OR(TRIM(F842)="",COUNTIF(Config!$B$15:$B$19,F842)&gt;0),1,0)+IF(OR(TRIM(H842)="",COUNTIF(Config!$B$15:$B$19,H842)&gt;0),1,0)+IF(OR(TRIM(E842)="",COUNTIF(Config!$B$15:$B$19,E842)&gt;0),1,0)+IF(OR(TRIM(K842)="",COUNTIF(Config!$B$15:$B$19,K842)&gt;0),1,0)+IF(OR(TRIM(P842)="",COUNTIF(Config!$B$15:$B$19,P842)&gt;0),1,0)+IF(OR(TRIM(R842)="",COUNTIF(Config!$B$15:$B$19,R842)&gt;0),1,0)</f>
        <v>0</v>
      </c>
      <c r="AA842" s="1" cm="1">
        <f t="array" ref="AA842">SUMPRODUCT(LEN(H842)-LEN(SUBSTITUTE(H842,{"0";"1";"2";"3";"4";"5";"6";"7";"8";"9"},"")))</f>
        <v>12</v>
      </c>
      <c r="AC842" t="str">
        <f t="shared" si="93"/>
        <v/>
      </c>
      <c r="AD842">
        <f t="shared" si="94"/>
        <v>1</v>
      </c>
      <c r="AE842">
        <f t="shared" si="95"/>
        <v>1</v>
      </c>
      <c r="AF842" t="str">
        <f t="shared" si="96"/>
        <v>No</v>
      </c>
      <c r="AG842">
        <f t="shared" ca="1" si="97"/>
        <v>37</v>
      </c>
      <c r="AH842" t="str">
        <f ca="1">IF(OR(V842="",AG842=""),"Yes",IF(AG842&gt;Config!$B$41,"Yes","No"))</f>
        <v>No</v>
      </c>
    </row>
    <row r="843" spans="1:34" x14ac:dyDescent="0.25">
      <c r="A843" s="1" t="s">
        <v>6920</v>
      </c>
      <c r="B843" s="1" t="s">
        <v>880</v>
      </c>
      <c r="C843" s="1" t="s">
        <v>245</v>
      </c>
      <c r="D843" s="1" t="s">
        <v>6921</v>
      </c>
      <c r="E843" s="1" t="s">
        <v>34339</v>
      </c>
      <c r="F843" s="1" t="s">
        <v>6922</v>
      </c>
      <c r="G843" t="str">
        <f t="shared" si="91"/>
        <v>Valid</v>
      </c>
      <c r="H843" s="1" t="s">
        <v>6923</v>
      </c>
      <c r="I843" t="str" cm="1">
        <f t="array" ref="I843">IF(OR(TRIM(H843)="",ISNUMBER(SEARCH("#",H843)),AA843&lt;Config!$B$8,SUMPRODUCT(--ISNUMBER(SEARCH({"a";"b";"c";"d";"e";"f";"g";"h";"i";"j";"k";"l";"m";"n";"o";"p";"q";"r";"s";"t";"u";"v";"w";"x";"y";"z"},H843)))&gt;0),"Invalid","Valid")</f>
        <v>Valid</v>
      </c>
      <c r="J843" s="1" t="s">
        <v>6924</v>
      </c>
      <c r="K843" s="1" t="s">
        <v>178</v>
      </c>
      <c r="L843" s="1" t="s">
        <v>179</v>
      </c>
      <c r="M843" s="1" t="s">
        <v>235</v>
      </c>
      <c r="N843" s="1" t="s">
        <v>86</v>
      </c>
      <c r="O843" s="1" t="s">
        <v>196</v>
      </c>
      <c r="P843" t="s">
        <v>344</v>
      </c>
      <c r="Q843" s="1" t="s">
        <v>1199</v>
      </c>
      <c r="R843" s="1" t="s">
        <v>346</v>
      </c>
      <c r="S843" s="1" t="s">
        <v>6925</v>
      </c>
      <c r="T843" s="1" t="s">
        <v>6926</v>
      </c>
      <c r="U843" s="1" t="s">
        <v>799</v>
      </c>
      <c r="V843" s="1" t="s">
        <v>1905</v>
      </c>
      <c r="W843" s="1" t="s">
        <v>125</v>
      </c>
      <c r="X843" t="str">
        <f t="shared" si="92"/>
        <v>Complete</v>
      </c>
      <c r="Y843">
        <f>MAX(0,100-IF(G843="Invalid",Config!$B$5,0)-IF(I843="Invalid",Config!$B$6,0)-IF(X843="Incomplete",Config!$B$7,0)-IF(AF843="Yes",Config!$B$37,0))</f>
        <v>75</v>
      </c>
      <c r="Z843" s="1">
        <f>IF(OR(TRIM(B843)="",COUNTIF(Config!$B$15:$B$19,B843)&gt;0),1,0)+IF(OR(TRIM(C843)="",COUNTIF(Config!$B$15:$B$19,C843)&gt;0),1,0)+IF(OR(TRIM(F843)="",COUNTIF(Config!$B$15:$B$19,F843)&gt;0),1,0)+IF(OR(TRIM(H843)="",COUNTIF(Config!$B$15:$B$19,H843)&gt;0),1,0)+IF(OR(TRIM(E843)="",COUNTIF(Config!$B$15:$B$19,E843)&gt;0),1,0)+IF(OR(TRIM(K843)="",COUNTIF(Config!$B$15:$B$19,K843)&gt;0),1,0)+IF(OR(TRIM(P843)="",COUNTIF(Config!$B$15:$B$19,P843)&gt;0),1,0)+IF(OR(TRIM(R843)="",COUNTIF(Config!$B$15:$B$19,R843)&gt;0),1,0)</f>
        <v>0</v>
      </c>
      <c r="AA843" s="1" cm="1">
        <f t="array" ref="AA843">SUMPRODUCT(LEN(H843)-LEN(SUBSTITUTE(H843,{"0";"1";"2";"3";"4";"5";"6";"7";"8";"9"},"")))</f>
        <v>11</v>
      </c>
      <c r="AC843" t="str">
        <f t="shared" si="93"/>
        <v>Potential Duplicate</v>
      </c>
      <c r="AD843">
        <f t="shared" si="94"/>
        <v>2</v>
      </c>
      <c r="AE843">
        <f t="shared" si="95"/>
        <v>1</v>
      </c>
      <c r="AF843" t="str">
        <f t="shared" si="96"/>
        <v>Yes</v>
      </c>
      <c r="AG843">
        <f t="shared" ca="1" si="97"/>
        <v>382</v>
      </c>
      <c r="AH843" t="str">
        <f ca="1">IF(OR(V843="",AG843=""),"Yes",IF(AG843&gt;Config!$B$41,"Yes","No"))</f>
        <v>Yes</v>
      </c>
    </row>
    <row r="844" spans="1:34" x14ac:dyDescent="0.25">
      <c r="A844" s="1" t="s">
        <v>6927</v>
      </c>
      <c r="B844" s="1" t="s">
        <v>1175</v>
      </c>
      <c r="C844" s="1" t="s">
        <v>524</v>
      </c>
      <c r="D844" s="1" t="s">
        <v>6928</v>
      </c>
      <c r="E844" s="1" t="s">
        <v>642</v>
      </c>
      <c r="F844" s="1" t="s">
        <v>6929</v>
      </c>
      <c r="G844" t="str">
        <f t="shared" si="91"/>
        <v>Valid</v>
      </c>
      <c r="H844" s="1" t="s">
        <v>6930</v>
      </c>
      <c r="I844" t="str" cm="1">
        <f t="array" ref="I844">IF(OR(TRIM(H844)="",ISNUMBER(SEARCH("#",H844)),AA844&lt;Config!$B$8,SUMPRODUCT(--ISNUMBER(SEARCH({"a";"b";"c";"d";"e";"f";"g";"h";"i";"j";"k";"l";"m";"n";"o";"p";"q";"r";"s";"t";"u";"v";"w";"x";"y";"z"},H844)))&gt;0),"Invalid","Valid")</f>
        <v>Valid</v>
      </c>
      <c r="J844" s="1" t="s">
        <v>6931</v>
      </c>
      <c r="K844" s="1" t="s">
        <v>48</v>
      </c>
      <c r="L844" s="1" t="s">
        <v>67</v>
      </c>
      <c r="M844" s="1" t="s">
        <v>165</v>
      </c>
      <c r="N844" s="1" t="s">
        <v>211</v>
      </c>
      <c r="O844" s="1" t="s">
        <v>69</v>
      </c>
      <c r="P844" t="s">
        <v>104</v>
      </c>
      <c r="Q844" s="1" t="s">
        <v>302</v>
      </c>
      <c r="R844" s="1" t="s">
        <v>106</v>
      </c>
      <c r="S844" s="1" t="s">
        <v>6932</v>
      </c>
      <c r="T844" s="1" t="s">
        <v>6933</v>
      </c>
      <c r="U844" s="1" t="s">
        <v>2150</v>
      </c>
      <c r="V844" s="1" t="s">
        <v>6934</v>
      </c>
      <c r="W844" s="1" t="s">
        <v>94</v>
      </c>
      <c r="X844" t="str">
        <f t="shared" si="92"/>
        <v>Complete</v>
      </c>
      <c r="Y844">
        <f>MAX(0,100-IF(G844="Invalid",Config!$B$5,0)-IF(I844="Invalid",Config!$B$6,0)-IF(X844="Incomplete",Config!$B$7,0)-IF(AF844="Yes",Config!$B$37,0))</f>
        <v>100</v>
      </c>
      <c r="Z844" s="1">
        <f>IF(OR(TRIM(B844)="",COUNTIF(Config!$B$15:$B$19,B844)&gt;0),1,0)+IF(OR(TRIM(C844)="",COUNTIF(Config!$B$15:$B$19,C844)&gt;0),1,0)+IF(OR(TRIM(F844)="",COUNTIF(Config!$B$15:$B$19,F844)&gt;0),1,0)+IF(OR(TRIM(H844)="",COUNTIF(Config!$B$15:$B$19,H844)&gt;0),1,0)+IF(OR(TRIM(E844)="",COUNTIF(Config!$B$15:$B$19,E844)&gt;0),1,0)+IF(OR(TRIM(K844)="",COUNTIF(Config!$B$15:$B$19,K844)&gt;0),1,0)+IF(OR(TRIM(P844)="",COUNTIF(Config!$B$15:$B$19,P844)&gt;0),1,0)+IF(OR(TRIM(R844)="",COUNTIF(Config!$B$15:$B$19,R844)&gt;0),1,0)</f>
        <v>0</v>
      </c>
      <c r="AA844" s="1" cm="1">
        <f t="array" ref="AA844">SUMPRODUCT(LEN(H844)-LEN(SUBSTITUTE(H844,{"0";"1";"2";"3";"4";"5";"6";"7";"8";"9"},"")))</f>
        <v>10</v>
      </c>
      <c r="AC844" t="str">
        <f t="shared" si="93"/>
        <v/>
      </c>
      <c r="AD844">
        <f t="shared" si="94"/>
        <v>1</v>
      </c>
      <c r="AE844">
        <f t="shared" si="95"/>
        <v>1</v>
      </c>
      <c r="AF844" t="str">
        <f t="shared" si="96"/>
        <v>No</v>
      </c>
      <c r="AG844">
        <f t="shared" ca="1" si="97"/>
        <v>455</v>
      </c>
      <c r="AH844" t="str">
        <f ca="1">IF(OR(V844="",AG844=""),"Yes",IF(AG844&gt;Config!$B$41,"Yes","No"))</f>
        <v>Yes</v>
      </c>
    </row>
    <row r="845" spans="1:34" x14ac:dyDescent="0.25">
      <c r="A845" s="1" t="s">
        <v>6935</v>
      </c>
      <c r="B845" s="1" t="s">
        <v>431</v>
      </c>
      <c r="C845" s="1" t="s">
        <v>620</v>
      </c>
      <c r="D845" s="1" t="s">
        <v>6936</v>
      </c>
      <c r="E845" s="1" t="s">
        <v>298</v>
      </c>
      <c r="F845" s="1" t="s">
        <v>6937</v>
      </c>
      <c r="G845" t="str">
        <f t="shared" si="91"/>
        <v>Valid</v>
      </c>
      <c r="H845" s="1" t="s">
        <v>6938</v>
      </c>
      <c r="I845" t="str" cm="1">
        <f t="array" ref="I845">IF(OR(TRIM(H845)="",ISNUMBER(SEARCH("#",H845)),AA845&lt;Config!$B$8,SUMPRODUCT(--ISNUMBER(SEARCH({"a";"b";"c";"d";"e";"f";"g";"h";"i";"j";"k";"l";"m";"n";"o";"p";"q";"r";"s";"t";"u";"v";"w";"x";"y";"z"},H845)))&gt;0),"Invalid","Valid")</f>
        <v>Valid</v>
      </c>
      <c r="J845" s="1" t="s">
        <v>6939</v>
      </c>
      <c r="K845" s="1" t="s">
        <v>287</v>
      </c>
      <c r="L845" s="1" t="s">
        <v>49</v>
      </c>
      <c r="M845" s="1" t="s">
        <v>462</v>
      </c>
      <c r="N845" s="1" t="s">
        <v>224</v>
      </c>
      <c r="O845" s="1" t="s">
        <v>69</v>
      </c>
      <c r="P845" t="s">
        <v>53</v>
      </c>
      <c r="Q845" s="1" t="s">
        <v>197</v>
      </c>
      <c r="R845" s="1" t="s">
        <v>415</v>
      </c>
      <c r="S845" s="1" t="s">
        <v>6940</v>
      </c>
      <c r="T845" s="1" t="s">
        <v>6941</v>
      </c>
      <c r="U845" s="1" t="s">
        <v>1203</v>
      </c>
      <c r="V845" s="1" t="s">
        <v>3562</v>
      </c>
      <c r="W845" s="1" t="s">
        <v>202</v>
      </c>
      <c r="X845" t="str">
        <f t="shared" si="92"/>
        <v>Complete</v>
      </c>
      <c r="Y845">
        <f>MAX(0,100-IF(G845="Invalid",Config!$B$5,0)-IF(I845="Invalid",Config!$B$6,0)-IF(X845="Incomplete",Config!$B$7,0)-IF(AF845="Yes",Config!$B$37,0))</f>
        <v>100</v>
      </c>
      <c r="Z845" s="1">
        <f>IF(OR(TRIM(B845)="",COUNTIF(Config!$B$15:$B$19,B845)&gt;0),1,0)+IF(OR(TRIM(C845)="",COUNTIF(Config!$B$15:$B$19,C845)&gt;0),1,0)+IF(OR(TRIM(F845)="",COUNTIF(Config!$B$15:$B$19,F845)&gt;0),1,0)+IF(OR(TRIM(H845)="",COUNTIF(Config!$B$15:$B$19,H845)&gt;0),1,0)+IF(OR(TRIM(E845)="",COUNTIF(Config!$B$15:$B$19,E845)&gt;0),1,0)+IF(OR(TRIM(K845)="",COUNTIF(Config!$B$15:$B$19,K845)&gt;0),1,0)+IF(OR(TRIM(P845)="",COUNTIF(Config!$B$15:$B$19,P845)&gt;0),1,0)+IF(OR(TRIM(R845)="",COUNTIF(Config!$B$15:$B$19,R845)&gt;0),1,0)</f>
        <v>0</v>
      </c>
      <c r="AA845" s="1" cm="1">
        <f t="array" ref="AA845">SUMPRODUCT(LEN(H845)-LEN(SUBSTITUTE(H845,{"0";"1";"2";"3";"4";"5";"6";"7";"8";"9"},"")))</f>
        <v>10</v>
      </c>
      <c r="AC845" t="str">
        <f t="shared" si="93"/>
        <v/>
      </c>
      <c r="AD845">
        <f t="shared" si="94"/>
        <v>1</v>
      </c>
      <c r="AE845">
        <f t="shared" si="95"/>
        <v>1</v>
      </c>
      <c r="AF845" t="str">
        <f t="shared" si="96"/>
        <v>No</v>
      </c>
      <c r="AG845">
        <f t="shared" ca="1" si="97"/>
        <v>603</v>
      </c>
      <c r="AH845" t="str">
        <f ca="1">IF(OR(V845="",AG845=""),"Yes",IF(AG845&gt;Config!$B$41,"Yes","No"))</f>
        <v>Yes</v>
      </c>
    </row>
    <row r="846" spans="1:34" x14ac:dyDescent="0.25">
      <c r="A846" s="1" t="s">
        <v>6942</v>
      </c>
      <c r="B846" s="1" t="s">
        <v>336</v>
      </c>
      <c r="C846" s="1" t="s">
        <v>33815</v>
      </c>
      <c r="D846" s="1" t="s">
        <v>336</v>
      </c>
      <c r="E846" s="1" t="s">
        <v>33972</v>
      </c>
      <c r="F846" s="1" t="s">
        <v>6943</v>
      </c>
      <c r="G846" t="str">
        <f t="shared" si="91"/>
        <v>Valid</v>
      </c>
      <c r="H846" s="1" t="s">
        <v>6944</v>
      </c>
      <c r="I846" t="str" cm="1">
        <f t="array" ref="I846">IF(OR(TRIM(H846)="",ISNUMBER(SEARCH("#",H846)),AA846&lt;Config!$B$8,SUMPRODUCT(--ISNUMBER(SEARCH({"a";"b";"c";"d";"e";"f";"g";"h";"i";"j";"k";"l";"m";"n";"o";"p";"q";"r";"s";"t";"u";"v";"w";"x";"y";"z"},H846)))&gt;0),"Invalid","Valid")</f>
        <v>Valid</v>
      </c>
      <c r="J846" s="1" t="s">
        <v>6945</v>
      </c>
      <c r="K846" s="1" t="s">
        <v>250</v>
      </c>
      <c r="L846" s="1" t="s">
        <v>49</v>
      </c>
      <c r="M846" s="1" t="s">
        <v>118</v>
      </c>
      <c r="N846" s="1" t="s">
        <v>148</v>
      </c>
      <c r="O846" s="1" t="s">
        <v>180</v>
      </c>
      <c r="P846" t="s">
        <v>53</v>
      </c>
      <c r="Q846" s="1" t="s">
        <v>55</v>
      </c>
      <c r="R846" s="1" t="s">
        <v>55</v>
      </c>
      <c r="S846" s="1" t="s">
        <v>6946</v>
      </c>
      <c r="T846" s="1" t="s">
        <v>6947</v>
      </c>
      <c r="U846" s="1" t="s">
        <v>6948</v>
      </c>
      <c r="V846" s="1" t="s">
        <v>5997</v>
      </c>
      <c r="W846" s="1" t="s">
        <v>141</v>
      </c>
      <c r="X846" t="str">
        <f t="shared" si="92"/>
        <v>Incomplete</v>
      </c>
      <c r="Y846">
        <f>MAX(0,100-IF(G846="Invalid",Config!$B$5,0)-IF(I846="Invalid",Config!$B$6,0)-IF(X846="Incomplete",Config!$B$7,0)-IF(AF846="Yes",Config!$B$37,0))</f>
        <v>60</v>
      </c>
      <c r="Z846" s="1">
        <f>IF(OR(TRIM(B846)="",COUNTIF(Config!$B$15:$B$19,B846)&gt;0),1,0)+IF(OR(TRIM(C846)="",COUNTIF(Config!$B$15:$B$19,C846)&gt;0),1,0)+IF(OR(TRIM(F846)="",COUNTIF(Config!$B$15:$B$19,F846)&gt;0),1,0)+IF(OR(TRIM(H846)="",COUNTIF(Config!$B$15:$B$19,H846)&gt;0),1,0)+IF(OR(TRIM(E846)="",COUNTIF(Config!$B$15:$B$19,E846)&gt;0),1,0)+IF(OR(TRIM(K846)="",COUNTIF(Config!$B$15:$B$19,K846)&gt;0),1,0)+IF(OR(TRIM(P846)="",COUNTIF(Config!$B$15:$B$19,P846)&gt;0),1,0)+IF(OR(TRIM(R846)="",COUNTIF(Config!$B$15:$B$19,R846)&gt;0),1,0)</f>
        <v>1</v>
      </c>
      <c r="AA846" s="1" cm="1">
        <f t="array" ref="AA846">SUMPRODUCT(LEN(H846)-LEN(SUBSTITUTE(H846,{"0";"1";"2";"3";"4";"5";"6";"7";"8";"9"},"")))</f>
        <v>12</v>
      </c>
      <c r="AC846" t="str">
        <f t="shared" si="93"/>
        <v>Incomplete Profile</v>
      </c>
      <c r="AD846">
        <f t="shared" si="94"/>
        <v>1</v>
      </c>
      <c r="AE846">
        <f t="shared" si="95"/>
        <v>1</v>
      </c>
      <c r="AF846" t="str">
        <f t="shared" si="96"/>
        <v>No</v>
      </c>
      <c r="AG846">
        <f t="shared" ca="1" si="97"/>
        <v>478</v>
      </c>
      <c r="AH846" t="str">
        <f ca="1">IF(OR(V846="",AG846=""),"Yes",IF(AG846&gt;Config!$B$41,"Yes","No"))</f>
        <v>Yes</v>
      </c>
    </row>
    <row r="847" spans="1:34" x14ac:dyDescent="0.25">
      <c r="A847" s="1" t="s">
        <v>6949</v>
      </c>
      <c r="B847" s="1" t="s">
        <v>1616</v>
      </c>
      <c r="C847" s="1" t="s">
        <v>1166</v>
      </c>
      <c r="D847" s="1" t="s">
        <v>3547</v>
      </c>
      <c r="E847" s="1" t="s">
        <v>283</v>
      </c>
      <c r="F847" s="1" t="s">
        <v>6950</v>
      </c>
      <c r="G847" t="str">
        <f t="shared" si="91"/>
        <v>Valid</v>
      </c>
      <c r="H847" s="1" t="s">
        <v>6951</v>
      </c>
      <c r="I847" t="str" cm="1">
        <f t="array" ref="I847">IF(OR(TRIM(H847)="",ISNUMBER(SEARCH("#",H847)),AA847&lt;Config!$B$8,SUMPRODUCT(--ISNUMBER(SEARCH({"a";"b";"c";"d";"e";"f";"g";"h";"i";"j";"k";"l";"m";"n";"o";"p";"q";"r";"s";"t";"u";"v";"w";"x";"y";"z"},H847)))&gt;0),"Invalid","Valid")</f>
        <v>Valid</v>
      </c>
      <c r="J847" s="1" t="s">
        <v>6952</v>
      </c>
      <c r="K847" s="1" t="s">
        <v>48</v>
      </c>
      <c r="L847" s="1" t="s">
        <v>134</v>
      </c>
      <c r="M847" s="1" t="s">
        <v>33827</v>
      </c>
      <c r="N847" s="1" t="s">
        <v>33819</v>
      </c>
      <c r="O847" s="1" t="s">
        <v>180</v>
      </c>
      <c r="P847" t="s">
        <v>104</v>
      </c>
      <c r="Q847" s="1" t="s">
        <v>105</v>
      </c>
      <c r="R847" s="1" t="s">
        <v>833</v>
      </c>
      <c r="S847" s="1" t="s">
        <v>6953</v>
      </c>
      <c r="T847" s="1" t="s">
        <v>6954</v>
      </c>
      <c r="U847" s="1" t="s">
        <v>227</v>
      </c>
      <c r="V847" s="1" t="s">
        <v>1521</v>
      </c>
      <c r="W847" s="1" t="s">
        <v>202</v>
      </c>
      <c r="X847" t="str">
        <f t="shared" si="92"/>
        <v>Complete</v>
      </c>
      <c r="Y847">
        <f>MAX(0,100-IF(G847="Invalid",Config!$B$5,0)-IF(I847="Invalid",Config!$B$6,0)-IF(X847="Incomplete",Config!$B$7,0)-IF(AF847="Yes",Config!$B$37,0))</f>
        <v>100</v>
      </c>
      <c r="Z847" s="1">
        <f>IF(OR(TRIM(B847)="",COUNTIF(Config!$B$15:$B$19,B847)&gt;0),1,0)+IF(OR(TRIM(C847)="",COUNTIF(Config!$B$15:$B$19,C847)&gt;0),1,0)+IF(OR(TRIM(F847)="",COUNTIF(Config!$B$15:$B$19,F847)&gt;0),1,0)+IF(OR(TRIM(H847)="",COUNTIF(Config!$B$15:$B$19,H847)&gt;0),1,0)+IF(OR(TRIM(E847)="",COUNTIF(Config!$B$15:$B$19,E847)&gt;0),1,0)+IF(OR(TRIM(K847)="",COUNTIF(Config!$B$15:$B$19,K847)&gt;0),1,0)+IF(OR(TRIM(P847)="",COUNTIF(Config!$B$15:$B$19,P847)&gt;0),1,0)+IF(OR(TRIM(R847)="",COUNTIF(Config!$B$15:$B$19,R847)&gt;0),1,0)</f>
        <v>0</v>
      </c>
      <c r="AA847" s="1" cm="1">
        <f t="array" ref="AA847">SUMPRODUCT(LEN(H847)-LEN(SUBSTITUTE(H847,{"0";"1";"2";"3";"4";"5";"6";"7";"8";"9"},"")))</f>
        <v>11</v>
      </c>
      <c r="AC847" t="str">
        <f t="shared" si="93"/>
        <v/>
      </c>
      <c r="AD847">
        <f t="shared" si="94"/>
        <v>1</v>
      </c>
      <c r="AE847">
        <f t="shared" si="95"/>
        <v>1</v>
      </c>
      <c r="AF847" t="str">
        <f t="shared" si="96"/>
        <v>No</v>
      </c>
      <c r="AG847">
        <f t="shared" ca="1" si="97"/>
        <v>37</v>
      </c>
      <c r="AH847" t="str">
        <f ca="1">IF(OR(V847="",AG847=""),"Yes",IF(AG847&gt;Config!$B$41,"Yes","No"))</f>
        <v>No</v>
      </c>
    </row>
    <row r="848" spans="1:34" x14ac:dyDescent="0.25">
      <c r="A848" s="1" t="s">
        <v>6955</v>
      </c>
      <c r="B848" s="1" t="s">
        <v>1957</v>
      </c>
      <c r="C848" s="1" t="s">
        <v>1441</v>
      </c>
      <c r="D848" s="1" t="s">
        <v>6956</v>
      </c>
      <c r="E848" s="1" t="s">
        <v>34340</v>
      </c>
      <c r="F848" s="1" t="s">
        <v>6957</v>
      </c>
      <c r="G848" t="str">
        <f t="shared" si="91"/>
        <v>Valid</v>
      </c>
      <c r="H848" s="1" t="s">
        <v>6958</v>
      </c>
      <c r="I848" t="str" cm="1">
        <f t="array" ref="I848">IF(OR(TRIM(H848)="",ISNUMBER(SEARCH("#",H848)),AA848&lt;Config!$B$8,SUMPRODUCT(--ISNUMBER(SEARCH({"a";"b";"c";"d";"e";"f";"g";"h";"i";"j";"k";"l";"m";"n";"o";"p";"q";"r";"s";"t";"u";"v";"w";"x";"y";"z"},H848)))&gt;0),"Invalid","Valid")</f>
        <v>Valid</v>
      </c>
      <c r="J848" s="1" t="s">
        <v>6959</v>
      </c>
      <c r="K848" s="1" t="s">
        <v>28</v>
      </c>
      <c r="L848" s="1" t="s">
        <v>134</v>
      </c>
      <c r="M848" s="1" t="s">
        <v>235</v>
      </c>
      <c r="N848" s="1" t="s">
        <v>68</v>
      </c>
      <c r="O848" s="1" t="s">
        <v>149</v>
      </c>
      <c r="P848" t="s">
        <v>236</v>
      </c>
      <c r="Q848" s="1" t="s">
        <v>254</v>
      </c>
      <c r="R848" s="1" t="s">
        <v>238</v>
      </c>
      <c r="S848" s="1" t="s">
        <v>6960</v>
      </c>
      <c r="T848" s="1" t="s">
        <v>6961</v>
      </c>
      <c r="U848" s="1" t="s">
        <v>2251</v>
      </c>
      <c r="V848" s="1" t="s">
        <v>6962</v>
      </c>
      <c r="W848" s="1" t="s">
        <v>186</v>
      </c>
      <c r="X848" t="str">
        <f t="shared" si="92"/>
        <v>Complete</v>
      </c>
      <c r="Y848">
        <f>MAX(0,100-IF(G848="Invalid",Config!$B$5,0)-IF(I848="Invalid",Config!$B$6,0)-IF(X848="Incomplete",Config!$B$7,0)-IF(AF848="Yes",Config!$B$37,0))</f>
        <v>100</v>
      </c>
      <c r="Z848" s="1">
        <f>IF(OR(TRIM(B848)="",COUNTIF(Config!$B$15:$B$19,B848)&gt;0),1,0)+IF(OR(TRIM(C848)="",COUNTIF(Config!$B$15:$B$19,C848)&gt;0),1,0)+IF(OR(TRIM(F848)="",COUNTIF(Config!$B$15:$B$19,F848)&gt;0),1,0)+IF(OR(TRIM(H848)="",COUNTIF(Config!$B$15:$B$19,H848)&gt;0),1,0)+IF(OR(TRIM(E848)="",COUNTIF(Config!$B$15:$B$19,E848)&gt;0),1,0)+IF(OR(TRIM(K848)="",COUNTIF(Config!$B$15:$B$19,K848)&gt;0),1,0)+IF(OR(TRIM(P848)="",COUNTIF(Config!$B$15:$B$19,P848)&gt;0),1,0)+IF(OR(TRIM(R848)="",COUNTIF(Config!$B$15:$B$19,R848)&gt;0),1,0)</f>
        <v>0</v>
      </c>
      <c r="AA848" s="1" cm="1">
        <f t="array" ref="AA848">SUMPRODUCT(LEN(H848)-LEN(SUBSTITUTE(H848,{"0";"1";"2";"3";"4";"5";"6";"7";"8";"9"},"")))</f>
        <v>10</v>
      </c>
      <c r="AC848" t="str">
        <f t="shared" si="93"/>
        <v/>
      </c>
      <c r="AD848">
        <f t="shared" si="94"/>
        <v>1</v>
      </c>
      <c r="AE848">
        <f t="shared" si="95"/>
        <v>1</v>
      </c>
      <c r="AF848" t="str">
        <f t="shared" si="96"/>
        <v>No</v>
      </c>
      <c r="AG848" t="str">
        <f t="shared" ca="1" si="97"/>
        <v/>
      </c>
      <c r="AH848" t="str">
        <f ca="1">IF(OR(V848="",AG848=""),"Yes",IF(AG848&gt;Config!$B$41,"Yes","No"))</f>
        <v>Yes</v>
      </c>
    </row>
    <row r="849" spans="1:34" x14ac:dyDescent="0.25">
      <c r="A849" s="1" t="s">
        <v>6963</v>
      </c>
      <c r="B849" s="1" t="s">
        <v>2095</v>
      </c>
      <c r="C849" s="1" t="s">
        <v>946</v>
      </c>
      <c r="D849" s="1" t="s">
        <v>6964</v>
      </c>
      <c r="E849" s="1" t="s">
        <v>34341</v>
      </c>
      <c r="F849" s="1" t="s">
        <v>6965</v>
      </c>
      <c r="G849" t="str">
        <f t="shared" si="91"/>
        <v>Valid</v>
      </c>
      <c r="H849" s="1" t="s">
        <v>6966</v>
      </c>
      <c r="I849" t="str" cm="1">
        <f t="array" ref="I849">IF(OR(TRIM(H849)="",ISNUMBER(SEARCH("#",H849)),AA849&lt;Config!$B$8,SUMPRODUCT(--ISNUMBER(SEARCH({"a";"b";"c";"d";"e";"f";"g";"h";"i";"j";"k";"l";"m";"n";"o";"p";"q";"r";"s";"t";"u";"v";"w";"x";"y";"z"},H849)))&gt;0),"Invalid","Valid")</f>
        <v>Valid</v>
      </c>
      <c r="J849" s="1" t="s">
        <v>6967</v>
      </c>
      <c r="K849" s="1" t="s">
        <v>481</v>
      </c>
      <c r="L849" s="1" t="s">
        <v>164</v>
      </c>
      <c r="M849" s="1" t="s">
        <v>391</v>
      </c>
      <c r="N849" s="1" t="s">
        <v>211</v>
      </c>
      <c r="O849" s="1" t="s">
        <v>32</v>
      </c>
      <c r="P849" t="s">
        <v>53</v>
      </c>
      <c r="Q849" s="1" t="s">
        <v>55</v>
      </c>
      <c r="R849" s="1" t="s">
        <v>197</v>
      </c>
      <c r="S849" s="1" t="s">
        <v>3616</v>
      </c>
      <c r="T849" s="1" t="s">
        <v>6968</v>
      </c>
      <c r="U849" s="1" t="s">
        <v>5585</v>
      </c>
      <c r="V849" s="1" t="s">
        <v>140</v>
      </c>
      <c r="W849" s="1" t="s">
        <v>125</v>
      </c>
      <c r="X849" t="str">
        <f t="shared" si="92"/>
        <v>Complete</v>
      </c>
      <c r="Y849">
        <f>MAX(0,100-IF(G849="Invalid",Config!$B$5,0)-IF(I849="Invalid",Config!$B$6,0)-IF(X849="Incomplete",Config!$B$7,0)-IF(AF849="Yes",Config!$B$37,0))</f>
        <v>100</v>
      </c>
      <c r="Z849" s="1">
        <f>IF(OR(TRIM(B849)="",COUNTIF(Config!$B$15:$B$19,B849)&gt;0),1,0)+IF(OR(TRIM(C849)="",COUNTIF(Config!$B$15:$B$19,C849)&gt;0),1,0)+IF(OR(TRIM(F849)="",COUNTIF(Config!$B$15:$B$19,F849)&gt;0),1,0)+IF(OR(TRIM(H849)="",COUNTIF(Config!$B$15:$B$19,H849)&gt;0),1,0)+IF(OR(TRIM(E849)="",COUNTIF(Config!$B$15:$B$19,E849)&gt;0),1,0)+IF(OR(TRIM(K849)="",COUNTIF(Config!$B$15:$B$19,K849)&gt;0),1,0)+IF(OR(TRIM(P849)="",COUNTIF(Config!$B$15:$B$19,P849)&gt;0),1,0)+IF(OR(TRIM(R849)="",COUNTIF(Config!$B$15:$B$19,R849)&gt;0),1,0)</f>
        <v>0</v>
      </c>
      <c r="AA849" s="1" cm="1">
        <f t="array" ref="AA849">SUMPRODUCT(LEN(H849)-LEN(SUBSTITUTE(H849,{"0";"1";"2";"3";"4";"5";"6";"7";"8";"9"},"")))</f>
        <v>12</v>
      </c>
      <c r="AC849" t="str">
        <f t="shared" si="93"/>
        <v/>
      </c>
      <c r="AD849">
        <f t="shared" si="94"/>
        <v>1</v>
      </c>
      <c r="AE849">
        <f t="shared" si="95"/>
        <v>1</v>
      </c>
      <c r="AF849" t="str">
        <f t="shared" si="96"/>
        <v>No</v>
      </c>
      <c r="AG849">
        <f t="shared" ca="1" si="97"/>
        <v>37</v>
      </c>
      <c r="AH849" t="str">
        <f ca="1">IF(OR(V849="",AG849=""),"Yes",IF(AG849&gt;Config!$B$41,"Yes","No"))</f>
        <v>No</v>
      </c>
    </row>
    <row r="850" spans="1:34" x14ac:dyDescent="0.25">
      <c r="A850" s="1" t="s">
        <v>6969</v>
      </c>
      <c r="B850" s="1" t="s">
        <v>1616</v>
      </c>
      <c r="C850" s="1" t="s">
        <v>679</v>
      </c>
      <c r="D850" s="1" t="s">
        <v>6970</v>
      </c>
      <c r="E850" s="1" t="s">
        <v>33901</v>
      </c>
      <c r="F850" s="1" t="s">
        <v>6971</v>
      </c>
      <c r="G850" t="str">
        <f t="shared" si="91"/>
        <v>Valid</v>
      </c>
      <c r="H850" s="1" t="s">
        <v>6972</v>
      </c>
      <c r="I850" t="str" cm="1">
        <f t="array" ref="I850">IF(OR(TRIM(H850)="",ISNUMBER(SEARCH("#",H850)),AA850&lt;Config!$B$8,SUMPRODUCT(--ISNUMBER(SEARCH({"a";"b";"c";"d";"e";"f";"g";"h";"i";"j";"k";"l";"m";"n";"o";"p";"q";"r";"s";"t";"u";"v";"w";"x";"y";"z"},H850)))&gt;0),"Invalid","Valid")</f>
        <v>Valid</v>
      </c>
      <c r="J850" s="1" t="s">
        <v>6973</v>
      </c>
      <c r="K850" s="1" t="s">
        <v>378</v>
      </c>
      <c r="L850" s="1" t="s">
        <v>67</v>
      </c>
      <c r="M850" s="1" t="s">
        <v>118</v>
      </c>
      <c r="N850" s="1" t="s">
        <v>224</v>
      </c>
      <c r="O850" s="1" t="s">
        <v>69</v>
      </c>
      <c r="P850" t="s">
        <v>314</v>
      </c>
      <c r="Q850" s="1" t="s">
        <v>316</v>
      </c>
      <c r="R850" s="1" t="s">
        <v>316</v>
      </c>
      <c r="S850" s="1" t="s">
        <v>4328</v>
      </c>
      <c r="T850" s="1" t="s">
        <v>6974</v>
      </c>
      <c r="U850" s="1" t="s">
        <v>4098</v>
      </c>
      <c r="V850" s="1" t="s">
        <v>3286</v>
      </c>
      <c r="W850" s="1" t="s">
        <v>384</v>
      </c>
      <c r="X850" t="str">
        <f t="shared" si="92"/>
        <v>Complete</v>
      </c>
      <c r="Y850">
        <f>MAX(0,100-IF(G850="Invalid",Config!$B$5,0)-IF(I850="Invalid",Config!$B$6,0)-IF(X850="Incomplete",Config!$B$7,0)-IF(AF850="Yes",Config!$B$37,0))</f>
        <v>75</v>
      </c>
      <c r="Z850" s="1">
        <f>IF(OR(TRIM(B850)="",COUNTIF(Config!$B$15:$B$19,B850)&gt;0),1,0)+IF(OR(TRIM(C850)="",COUNTIF(Config!$B$15:$B$19,C850)&gt;0),1,0)+IF(OR(TRIM(F850)="",COUNTIF(Config!$B$15:$B$19,F850)&gt;0),1,0)+IF(OR(TRIM(H850)="",COUNTIF(Config!$B$15:$B$19,H850)&gt;0),1,0)+IF(OR(TRIM(E850)="",COUNTIF(Config!$B$15:$B$19,E850)&gt;0),1,0)+IF(OR(TRIM(K850)="",COUNTIF(Config!$B$15:$B$19,K850)&gt;0),1,0)+IF(OR(TRIM(P850)="",COUNTIF(Config!$B$15:$B$19,P850)&gt;0),1,0)+IF(OR(TRIM(R850)="",COUNTIF(Config!$B$15:$B$19,R850)&gt;0),1,0)</f>
        <v>0</v>
      </c>
      <c r="AA850" s="1" cm="1">
        <f t="array" ref="AA850">SUMPRODUCT(LEN(H850)-LEN(SUBSTITUTE(H850,{"0";"1";"2";"3";"4";"5";"6";"7";"8";"9"},"")))</f>
        <v>12</v>
      </c>
      <c r="AC850" t="str">
        <f t="shared" si="93"/>
        <v>Potential Duplicate</v>
      </c>
      <c r="AD850">
        <f t="shared" si="94"/>
        <v>3</v>
      </c>
      <c r="AE850">
        <f t="shared" si="95"/>
        <v>1</v>
      </c>
      <c r="AF850" t="str">
        <f t="shared" si="96"/>
        <v>Yes</v>
      </c>
      <c r="AG850">
        <f t="shared" ca="1" si="97"/>
        <v>88</v>
      </c>
      <c r="AH850" t="str">
        <f ca="1">IF(OR(V850="",AG850=""),"Yes",IF(AG850&gt;Config!$B$41,"Yes","No"))</f>
        <v>No</v>
      </c>
    </row>
    <row r="851" spans="1:34" x14ac:dyDescent="0.25">
      <c r="A851" s="1" t="s">
        <v>6975</v>
      </c>
      <c r="B851" s="1" t="s">
        <v>1339</v>
      </c>
      <c r="C851" s="1" t="s">
        <v>353</v>
      </c>
      <c r="D851" s="1" t="s">
        <v>6976</v>
      </c>
      <c r="E851" s="1" t="s">
        <v>34342</v>
      </c>
      <c r="F851" s="1" t="s">
        <v>6977</v>
      </c>
      <c r="G851" t="str">
        <f t="shared" si="91"/>
        <v>Invalid</v>
      </c>
      <c r="H851" s="1" t="s">
        <v>6978</v>
      </c>
      <c r="I851" t="str" cm="1">
        <f t="array" ref="I851">IF(OR(TRIM(H851)="",ISNUMBER(SEARCH("#",H851)),AA851&lt;Config!$B$8,SUMPRODUCT(--ISNUMBER(SEARCH({"a";"b";"c";"d";"e";"f";"g";"h";"i";"j";"k";"l";"m";"n";"o";"p";"q";"r";"s";"t";"u";"v";"w";"x";"y";"z"},H851)))&gt;0),"Invalid","Valid")</f>
        <v>Valid</v>
      </c>
      <c r="J851" s="1" t="s">
        <v>6979</v>
      </c>
      <c r="K851" s="1" t="s">
        <v>481</v>
      </c>
      <c r="L851" s="1" t="s">
        <v>134</v>
      </c>
      <c r="M851" s="1" t="s">
        <v>103</v>
      </c>
      <c r="N851" s="1" t="s">
        <v>358</v>
      </c>
      <c r="O851" s="1" t="s">
        <v>180</v>
      </c>
      <c r="P851" t="s">
        <v>104</v>
      </c>
      <c r="Q851" s="1" t="s">
        <v>302</v>
      </c>
      <c r="R851" s="1" t="s">
        <v>106</v>
      </c>
      <c r="S851" s="1" t="s">
        <v>6980</v>
      </c>
      <c r="T851" s="1" t="s">
        <v>6981</v>
      </c>
      <c r="U851" s="1" t="s">
        <v>3187</v>
      </c>
      <c r="V851" s="1" t="s">
        <v>706</v>
      </c>
      <c r="W851" s="1" t="s">
        <v>40</v>
      </c>
      <c r="X851" t="str">
        <f t="shared" si="92"/>
        <v>Complete</v>
      </c>
      <c r="Y851">
        <f>MAX(0,100-IF(G851="Invalid",Config!$B$5,0)-IF(I851="Invalid",Config!$B$6,0)-IF(X851="Incomplete",Config!$B$7,0)-IF(AF851="Yes",Config!$B$37,0))</f>
        <v>70</v>
      </c>
      <c r="Z851" s="1">
        <f>IF(OR(TRIM(B851)="",COUNTIF(Config!$B$15:$B$19,B851)&gt;0),1,0)+IF(OR(TRIM(C851)="",COUNTIF(Config!$B$15:$B$19,C851)&gt;0),1,0)+IF(OR(TRIM(F851)="",COUNTIF(Config!$B$15:$B$19,F851)&gt;0),1,0)+IF(OR(TRIM(H851)="",COUNTIF(Config!$B$15:$B$19,H851)&gt;0),1,0)+IF(OR(TRIM(E851)="",COUNTIF(Config!$B$15:$B$19,E851)&gt;0),1,0)+IF(OR(TRIM(K851)="",COUNTIF(Config!$B$15:$B$19,K851)&gt;0),1,0)+IF(OR(TRIM(P851)="",COUNTIF(Config!$B$15:$B$19,P851)&gt;0),1,0)+IF(OR(TRIM(R851)="",COUNTIF(Config!$B$15:$B$19,R851)&gt;0),1,0)</f>
        <v>0</v>
      </c>
      <c r="AA851" s="1" cm="1">
        <f t="array" ref="AA851">SUMPRODUCT(LEN(H851)-LEN(SUBSTITUTE(H851,{"0";"1";"2";"3";"4";"5";"6";"7";"8";"9"},"")))</f>
        <v>11</v>
      </c>
      <c r="AC851" t="str">
        <f t="shared" si="93"/>
        <v>Invalid Email</v>
      </c>
      <c r="AD851">
        <f t="shared" si="94"/>
        <v>0</v>
      </c>
      <c r="AE851">
        <f t="shared" si="95"/>
        <v>1</v>
      </c>
      <c r="AF851" t="str">
        <f t="shared" si="96"/>
        <v>No</v>
      </c>
      <c r="AG851">
        <f t="shared" ca="1" si="97"/>
        <v>244</v>
      </c>
      <c r="AH851" t="str">
        <f ca="1">IF(OR(V851="",AG851=""),"Yes",IF(AG851&gt;Config!$B$41,"Yes","No"))</f>
        <v>No</v>
      </c>
    </row>
    <row r="852" spans="1:34" x14ac:dyDescent="0.25">
      <c r="A852" s="1" t="s">
        <v>6982</v>
      </c>
      <c r="B852" s="1" t="s">
        <v>156</v>
      </c>
      <c r="C852" s="1" t="s">
        <v>336</v>
      </c>
      <c r="D852" s="1" t="s">
        <v>6983</v>
      </c>
      <c r="E852" s="1" t="s">
        <v>34343</v>
      </c>
      <c r="F852" s="1" t="s">
        <v>6984</v>
      </c>
      <c r="G852" t="str">
        <f t="shared" si="91"/>
        <v>Valid</v>
      </c>
      <c r="H852" s="1" t="s">
        <v>6985</v>
      </c>
      <c r="I852" t="str" cm="1">
        <f t="array" ref="I852">IF(OR(TRIM(H852)="",ISNUMBER(SEARCH("#",H852)),AA852&lt;Config!$B$8,SUMPRODUCT(--ISNUMBER(SEARCH({"a";"b";"c";"d";"e";"f";"g";"h";"i";"j";"k";"l";"m";"n";"o";"p";"q";"r";"s";"t";"u";"v";"w";"x";"y";"z"},H852)))&gt;0),"Invalid","Valid")</f>
        <v>Valid</v>
      </c>
      <c r="J852" s="1" t="s">
        <v>6986</v>
      </c>
      <c r="K852" s="1" t="s">
        <v>117</v>
      </c>
      <c r="L852" s="1" t="s">
        <v>102</v>
      </c>
      <c r="M852" s="1" t="s">
        <v>50</v>
      </c>
      <c r="N852" s="1" t="s">
        <v>713</v>
      </c>
      <c r="O852" s="1" t="s">
        <v>69</v>
      </c>
      <c r="P852" t="s">
        <v>314</v>
      </c>
      <c r="Q852" s="1" t="s">
        <v>315</v>
      </c>
      <c r="R852" s="1" t="s">
        <v>663</v>
      </c>
      <c r="S852" s="1" t="s">
        <v>6987</v>
      </c>
      <c r="T852" s="1" t="s">
        <v>6988</v>
      </c>
      <c r="U852" s="1" t="s">
        <v>6989</v>
      </c>
      <c r="V852" s="1" t="s">
        <v>1050</v>
      </c>
      <c r="W852" s="1" t="s">
        <v>94</v>
      </c>
      <c r="X852" t="str">
        <f t="shared" si="92"/>
        <v>Complete</v>
      </c>
      <c r="Y852">
        <f>MAX(0,100-IF(G852="Invalid",Config!$B$5,0)-IF(I852="Invalid",Config!$B$6,0)-IF(X852="Incomplete",Config!$B$7,0)-IF(AF852="Yes",Config!$B$37,0))</f>
        <v>100</v>
      </c>
      <c r="Z852" s="1">
        <f>IF(OR(TRIM(B852)="",COUNTIF(Config!$B$15:$B$19,B852)&gt;0),1,0)+IF(OR(TRIM(C852)="",COUNTIF(Config!$B$15:$B$19,C852)&gt;0),1,0)+IF(OR(TRIM(F852)="",COUNTIF(Config!$B$15:$B$19,F852)&gt;0),1,0)+IF(OR(TRIM(H852)="",COUNTIF(Config!$B$15:$B$19,H852)&gt;0),1,0)+IF(OR(TRIM(E852)="",COUNTIF(Config!$B$15:$B$19,E852)&gt;0),1,0)+IF(OR(TRIM(K852)="",COUNTIF(Config!$B$15:$B$19,K852)&gt;0),1,0)+IF(OR(TRIM(P852)="",COUNTIF(Config!$B$15:$B$19,P852)&gt;0),1,0)+IF(OR(TRIM(R852)="",COUNTIF(Config!$B$15:$B$19,R852)&gt;0),1,0)</f>
        <v>0</v>
      </c>
      <c r="AA852" s="1" cm="1">
        <f t="array" ref="AA852">SUMPRODUCT(LEN(H852)-LEN(SUBSTITUTE(H852,{"0";"1";"2";"3";"4";"5";"6";"7";"8";"9"},"")))</f>
        <v>12</v>
      </c>
      <c r="AC852" t="str">
        <f t="shared" si="93"/>
        <v/>
      </c>
      <c r="AD852">
        <f t="shared" si="94"/>
        <v>1</v>
      </c>
      <c r="AE852">
        <f t="shared" si="95"/>
        <v>1</v>
      </c>
      <c r="AF852" t="str">
        <f t="shared" si="96"/>
        <v>No</v>
      </c>
      <c r="AG852">
        <f t="shared" ca="1" si="97"/>
        <v>37</v>
      </c>
      <c r="AH852" t="str">
        <f ca="1">IF(OR(V852="",AG852=""),"Yes",IF(AG852&gt;Config!$B$41,"Yes","No"))</f>
        <v>No</v>
      </c>
    </row>
    <row r="853" spans="1:34" x14ac:dyDescent="0.25">
      <c r="A853" s="1" t="s">
        <v>6990</v>
      </c>
      <c r="B853" s="1" t="s">
        <v>1175</v>
      </c>
      <c r="C853" s="1" t="s">
        <v>308</v>
      </c>
      <c r="D853" s="1" t="s">
        <v>6991</v>
      </c>
      <c r="E853" s="1" t="s">
        <v>34344</v>
      </c>
      <c r="F853" s="1" t="s">
        <v>6992</v>
      </c>
      <c r="G853" t="str">
        <f t="shared" si="91"/>
        <v>Valid</v>
      </c>
      <c r="H853" s="1" t="s">
        <v>6993</v>
      </c>
      <c r="I853" t="str" cm="1">
        <f t="array" ref="I853">IF(OR(TRIM(H853)="",ISNUMBER(SEARCH("#",H853)),AA853&lt;Config!$B$8,SUMPRODUCT(--ISNUMBER(SEARCH({"a";"b";"c";"d";"e";"f";"g";"h";"i";"j";"k";"l";"m";"n";"o";"p";"q";"r";"s";"t";"u";"v";"w";"x";"y";"z"},H853)))&gt;0),"Invalid","Valid")</f>
        <v>Valid</v>
      </c>
      <c r="J853" s="1" t="s">
        <v>6994</v>
      </c>
      <c r="K853" s="1" t="s">
        <v>287</v>
      </c>
      <c r="L853" s="1" t="s">
        <v>134</v>
      </c>
      <c r="M853" s="1" t="s">
        <v>30</v>
      </c>
      <c r="N853" s="1" t="s">
        <v>252</v>
      </c>
      <c r="O853" s="1" t="s">
        <v>149</v>
      </c>
      <c r="P853" t="s">
        <v>236</v>
      </c>
      <c r="Q853" s="1" t="s">
        <v>238</v>
      </c>
      <c r="R853" s="1" t="s">
        <v>5581</v>
      </c>
      <c r="S853" s="1" t="s">
        <v>4141</v>
      </c>
      <c r="T853" s="1" t="s">
        <v>6995</v>
      </c>
      <c r="U853" s="1" t="s">
        <v>4898</v>
      </c>
      <c r="V853" s="1" t="s">
        <v>6996</v>
      </c>
      <c r="W853" s="1" t="s">
        <v>293</v>
      </c>
      <c r="X853" t="str">
        <f t="shared" si="92"/>
        <v>Complete</v>
      </c>
      <c r="Y853">
        <f>MAX(0,100-IF(G853="Invalid",Config!$B$5,0)-IF(I853="Invalid",Config!$B$6,0)-IF(X853="Incomplete",Config!$B$7,0)-IF(AF853="Yes",Config!$B$37,0))</f>
        <v>100</v>
      </c>
      <c r="Z853" s="1">
        <f>IF(OR(TRIM(B853)="",COUNTIF(Config!$B$15:$B$19,B853)&gt;0),1,0)+IF(OR(TRIM(C853)="",COUNTIF(Config!$B$15:$B$19,C853)&gt;0),1,0)+IF(OR(TRIM(F853)="",COUNTIF(Config!$B$15:$B$19,F853)&gt;0),1,0)+IF(OR(TRIM(H853)="",COUNTIF(Config!$B$15:$B$19,H853)&gt;0),1,0)+IF(OR(TRIM(E853)="",COUNTIF(Config!$B$15:$B$19,E853)&gt;0),1,0)+IF(OR(TRIM(K853)="",COUNTIF(Config!$B$15:$B$19,K853)&gt;0),1,0)+IF(OR(TRIM(P853)="",COUNTIF(Config!$B$15:$B$19,P853)&gt;0),1,0)+IF(OR(TRIM(R853)="",COUNTIF(Config!$B$15:$B$19,R853)&gt;0),1,0)</f>
        <v>0</v>
      </c>
      <c r="AA853" s="1" cm="1">
        <f t="array" ref="AA853">SUMPRODUCT(LEN(H853)-LEN(SUBSTITUTE(H853,{"0";"1";"2";"3";"4";"5";"6";"7";"8";"9"},"")))</f>
        <v>12</v>
      </c>
      <c r="AC853" t="str">
        <f t="shared" si="93"/>
        <v/>
      </c>
      <c r="AD853">
        <f t="shared" si="94"/>
        <v>1</v>
      </c>
      <c r="AE853">
        <f t="shared" si="95"/>
        <v>1</v>
      </c>
      <c r="AF853" t="str">
        <f t="shared" si="96"/>
        <v>No</v>
      </c>
      <c r="AG853">
        <f t="shared" ca="1" si="97"/>
        <v>300</v>
      </c>
      <c r="AH853" t="str">
        <f ca="1">IF(OR(V853="",AG853=""),"Yes",IF(AG853&gt;Config!$B$41,"Yes","No"))</f>
        <v>No</v>
      </c>
    </row>
    <row r="854" spans="1:34" x14ac:dyDescent="0.25">
      <c r="A854" s="1" t="s">
        <v>6997</v>
      </c>
      <c r="B854" s="1" t="s">
        <v>1816</v>
      </c>
      <c r="C854" s="1" t="s">
        <v>128</v>
      </c>
      <c r="D854" s="1" t="s">
        <v>6998</v>
      </c>
      <c r="E854" s="1" t="s">
        <v>642</v>
      </c>
      <c r="F854" s="1" t="s">
        <v>6999</v>
      </c>
      <c r="G854" t="str">
        <f t="shared" si="91"/>
        <v>Valid</v>
      </c>
      <c r="H854" s="1" t="s">
        <v>7000</v>
      </c>
      <c r="I854" t="str" cm="1">
        <f t="array" ref="I854">IF(OR(TRIM(H854)="",ISNUMBER(SEARCH("#",H854)),AA854&lt;Config!$B$8,SUMPRODUCT(--ISNUMBER(SEARCH({"a";"b";"c";"d";"e";"f";"g";"h";"i";"j";"k";"l";"m";"n";"o";"p";"q";"r";"s";"t";"u";"v";"w";"x";"y";"z"},H854)))&gt;0),"Invalid","Valid")</f>
        <v>Valid</v>
      </c>
      <c r="J854" s="1" t="s">
        <v>7001</v>
      </c>
      <c r="K854" s="1" t="s">
        <v>83</v>
      </c>
      <c r="L854" s="1" t="s">
        <v>179</v>
      </c>
      <c r="M854" s="1" t="s">
        <v>462</v>
      </c>
      <c r="N854" s="1" t="s">
        <v>713</v>
      </c>
      <c r="O854" s="1" t="s">
        <v>149</v>
      </c>
      <c r="P854" t="s">
        <v>33</v>
      </c>
      <c r="Q854" s="1" t="s">
        <v>1099</v>
      </c>
      <c r="R854" s="1" t="s">
        <v>482</v>
      </c>
      <c r="S854" s="1" t="s">
        <v>7002</v>
      </c>
      <c r="T854" s="1" t="s">
        <v>7003</v>
      </c>
      <c r="U854" s="1" t="s">
        <v>3194</v>
      </c>
      <c r="V854" s="1" t="s">
        <v>169</v>
      </c>
      <c r="W854" s="1" t="s">
        <v>75</v>
      </c>
      <c r="X854" t="str">
        <f t="shared" si="92"/>
        <v>Complete</v>
      </c>
      <c r="Y854">
        <f>MAX(0,100-IF(G854="Invalid",Config!$B$5,0)-IF(I854="Invalid",Config!$B$6,0)-IF(X854="Incomplete",Config!$B$7,0)-IF(AF854="Yes",Config!$B$37,0))</f>
        <v>100</v>
      </c>
      <c r="Z854" s="1">
        <f>IF(OR(TRIM(B854)="",COUNTIF(Config!$B$15:$B$19,B854)&gt;0),1,0)+IF(OR(TRIM(C854)="",COUNTIF(Config!$B$15:$B$19,C854)&gt;0),1,0)+IF(OR(TRIM(F854)="",COUNTIF(Config!$B$15:$B$19,F854)&gt;0),1,0)+IF(OR(TRIM(H854)="",COUNTIF(Config!$B$15:$B$19,H854)&gt;0),1,0)+IF(OR(TRIM(E854)="",COUNTIF(Config!$B$15:$B$19,E854)&gt;0),1,0)+IF(OR(TRIM(K854)="",COUNTIF(Config!$B$15:$B$19,K854)&gt;0),1,0)+IF(OR(TRIM(P854)="",COUNTIF(Config!$B$15:$B$19,P854)&gt;0),1,0)+IF(OR(TRIM(R854)="",COUNTIF(Config!$B$15:$B$19,R854)&gt;0),1,0)</f>
        <v>0</v>
      </c>
      <c r="AA854" s="1" cm="1">
        <f t="array" ref="AA854">SUMPRODUCT(LEN(H854)-LEN(SUBSTITUTE(H854,{"0";"1";"2";"3";"4";"5";"6";"7";"8";"9"},"")))</f>
        <v>10</v>
      </c>
      <c r="AC854" t="str">
        <f t="shared" si="93"/>
        <v/>
      </c>
      <c r="AD854">
        <f t="shared" si="94"/>
        <v>1</v>
      </c>
      <c r="AE854">
        <f t="shared" si="95"/>
        <v>1</v>
      </c>
      <c r="AF854" t="str">
        <f t="shared" si="96"/>
        <v>No</v>
      </c>
      <c r="AG854">
        <f t="shared" ca="1" si="97"/>
        <v>584</v>
      </c>
      <c r="AH854" t="str">
        <f ca="1">IF(OR(V854="",AG854=""),"Yes",IF(AG854&gt;Config!$B$41,"Yes","No"))</f>
        <v>Yes</v>
      </c>
    </row>
    <row r="855" spans="1:34" x14ac:dyDescent="0.25">
      <c r="A855" s="1" t="s">
        <v>7004</v>
      </c>
      <c r="B855" s="1" t="s">
        <v>1399</v>
      </c>
      <c r="C855" s="1" t="s">
        <v>33815</v>
      </c>
      <c r="D855" s="1" t="s">
        <v>1399</v>
      </c>
      <c r="E855" s="1" t="s">
        <v>34345</v>
      </c>
      <c r="F855" s="1" t="s">
        <v>7005</v>
      </c>
      <c r="G855" t="str">
        <f t="shared" si="91"/>
        <v>Valid</v>
      </c>
      <c r="H855" s="1" t="s">
        <v>7006</v>
      </c>
      <c r="I855" t="str" cm="1">
        <f t="array" ref="I855">IF(OR(TRIM(H855)="",ISNUMBER(SEARCH("#",H855)),AA855&lt;Config!$B$8,SUMPRODUCT(--ISNUMBER(SEARCH({"a";"b";"c";"d";"e";"f";"g";"h";"i";"j";"k";"l";"m";"n";"o";"p";"q";"r";"s";"t";"u";"v";"w";"x";"y";"z"},H855)))&gt;0),"Invalid","Valid")</f>
        <v>Valid</v>
      </c>
      <c r="J855" s="1" t="s">
        <v>7007</v>
      </c>
      <c r="K855" s="1" t="s">
        <v>722</v>
      </c>
      <c r="L855" s="1" t="s">
        <v>450</v>
      </c>
      <c r="M855" s="1" t="s">
        <v>118</v>
      </c>
      <c r="N855" s="1" t="s">
        <v>437</v>
      </c>
      <c r="O855" s="1" t="s">
        <v>266</v>
      </c>
      <c r="P855" t="s">
        <v>236</v>
      </c>
      <c r="Q855" s="1" t="s">
        <v>254</v>
      </c>
      <c r="R855" s="1" t="s">
        <v>961</v>
      </c>
      <c r="S855" s="1" t="s">
        <v>7008</v>
      </c>
      <c r="T855" s="1" t="s">
        <v>7009</v>
      </c>
      <c r="U855" s="1" t="s">
        <v>333</v>
      </c>
      <c r="V855" s="1" t="s">
        <v>7010</v>
      </c>
      <c r="W855" s="1" t="s">
        <v>125</v>
      </c>
      <c r="X855" t="str">
        <f t="shared" si="92"/>
        <v>Incomplete</v>
      </c>
      <c r="Y855">
        <f>MAX(0,100-IF(G855="Invalid",Config!$B$5,0)-IF(I855="Invalid",Config!$B$6,0)-IF(X855="Incomplete",Config!$B$7,0)-IF(AF855="Yes",Config!$B$37,0))</f>
        <v>60</v>
      </c>
      <c r="Z855" s="1">
        <f>IF(OR(TRIM(B855)="",COUNTIF(Config!$B$15:$B$19,B855)&gt;0),1,0)+IF(OR(TRIM(C855)="",COUNTIF(Config!$B$15:$B$19,C855)&gt;0),1,0)+IF(OR(TRIM(F855)="",COUNTIF(Config!$B$15:$B$19,F855)&gt;0),1,0)+IF(OR(TRIM(H855)="",COUNTIF(Config!$B$15:$B$19,H855)&gt;0),1,0)+IF(OR(TRIM(E855)="",COUNTIF(Config!$B$15:$B$19,E855)&gt;0),1,0)+IF(OR(TRIM(K855)="",COUNTIF(Config!$B$15:$B$19,K855)&gt;0),1,0)+IF(OR(TRIM(P855)="",COUNTIF(Config!$B$15:$B$19,P855)&gt;0),1,0)+IF(OR(TRIM(R855)="",COUNTIF(Config!$B$15:$B$19,R855)&gt;0),1,0)</f>
        <v>1</v>
      </c>
      <c r="AA855" s="1" cm="1">
        <f t="array" ref="AA855">SUMPRODUCT(LEN(H855)-LEN(SUBSTITUTE(H855,{"0";"1";"2";"3";"4";"5";"6";"7";"8";"9"},"")))</f>
        <v>10</v>
      </c>
      <c r="AC855" t="str">
        <f t="shared" si="93"/>
        <v>Incomplete Profile</v>
      </c>
      <c r="AD855">
        <f t="shared" si="94"/>
        <v>1</v>
      </c>
      <c r="AE855">
        <f t="shared" si="95"/>
        <v>1</v>
      </c>
      <c r="AF855" t="str">
        <f t="shared" si="96"/>
        <v>No</v>
      </c>
      <c r="AG855">
        <f t="shared" ca="1" si="97"/>
        <v>340</v>
      </c>
      <c r="AH855" t="str">
        <f ca="1">IF(OR(V855="",AG855=""),"Yes",IF(AG855&gt;Config!$B$41,"Yes","No"))</f>
        <v>No</v>
      </c>
    </row>
    <row r="856" spans="1:34" x14ac:dyDescent="0.25">
      <c r="A856" s="1" t="s">
        <v>7011</v>
      </c>
      <c r="B856" s="1" t="s">
        <v>33815</v>
      </c>
      <c r="C856" s="1" t="s">
        <v>499</v>
      </c>
      <c r="D856" s="1" t="s">
        <v>499</v>
      </c>
      <c r="E856" s="1" t="s">
        <v>34346</v>
      </c>
      <c r="F856" s="1" t="s">
        <v>7012</v>
      </c>
      <c r="G856" t="str">
        <f t="shared" si="91"/>
        <v>Valid</v>
      </c>
      <c r="H856" s="1" t="s">
        <v>7013</v>
      </c>
      <c r="I856" t="str" cm="1">
        <f t="array" ref="I856">IF(OR(TRIM(H856)="",ISNUMBER(SEARCH("#",H856)),AA856&lt;Config!$B$8,SUMPRODUCT(--ISNUMBER(SEARCH({"a";"b";"c";"d";"e";"f";"g";"h";"i";"j";"k";"l";"m";"n";"o";"p";"q";"r";"s";"t";"u";"v";"w";"x";"y";"z"},H856)))&gt;0),"Invalid","Valid")</f>
        <v>Valid</v>
      </c>
      <c r="J856" s="1" t="s">
        <v>7014</v>
      </c>
      <c r="K856" s="1" t="s">
        <v>147</v>
      </c>
      <c r="L856" s="1" t="s">
        <v>29</v>
      </c>
      <c r="M856" s="1" t="s">
        <v>85</v>
      </c>
      <c r="N856" s="1" t="s">
        <v>211</v>
      </c>
      <c r="O856" s="1" t="s">
        <v>69</v>
      </c>
      <c r="P856" t="s">
        <v>104</v>
      </c>
      <c r="Q856" s="1" t="s">
        <v>732</v>
      </c>
      <c r="R856" s="1" t="s">
        <v>106</v>
      </c>
      <c r="S856" s="1" t="s">
        <v>7015</v>
      </c>
      <c r="T856" s="1" t="s">
        <v>7016</v>
      </c>
      <c r="U856" s="1" t="s">
        <v>4921</v>
      </c>
      <c r="V856" s="1" t="s">
        <v>7017</v>
      </c>
      <c r="W856" s="1" t="s">
        <v>186</v>
      </c>
      <c r="X856" t="str">
        <f t="shared" si="92"/>
        <v>Incomplete</v>
      </c>
      <c r="Y856">
        <f>MAX(0,100-IF(G856="Invalid",Config!$B$5,0)-IF(I856="Invalid",Config!$B$6,0)-IF(X856="Incomplete",Config!$B$7,0)-IF(AF856="Yes",Config!$B$37,0))</f>
        <v>60</v>
      </c>
      <c r="Z856" s="1">
        <f>IF(OR(TRIM(B856)="",COUNTIF(Config!$B$15:$B$19,B856)&gt;0),1,0)+IF(OR(TRIM(C856)="",COUNTIF(Config!$B$15:$B$19,C856)&gt;0),1,0)+IF(OR(TRIM(F856)="",COUNTIF(Config!$B$15:$B$19,F856)&gt;0),1,0)+IF(OR(TRIM(H856)="",COUNTIF(Config!$B$15:$B$19,H856)&gt;0),1,0)+IF(OR(TRIM(E856)="",COUNTIF(Config!$B$15:$B$19,E856)&gt;0),1,0)+IF(OR(TRIM(K856)="",COUNTIF(Config!$B$15:$B$19,K856)&gt;0),1,0)+IF(OR(TRIM(P856)="",COUNTIF(Config!$B$15:$B$19,P856)&gt;0),1,0)+IF(OR(TRIM(R856)="",COUNTIF(Config!$B$15:$B$19,R856)&gt;0),1,0)</f>
        <v>1</v>
      </c>
      <c r="AA856" s="1" cm="1">
        <f t="array" ref="AA856">SUMPRODUCT(LEN(H856)-LEN(SUBSTITUTE(H856,{"0";"1";"2";"3";"4";"5";"6";"7";"8";"9"},"")))</f>
        <v>10</v>
      </c>
      <c r="AC856" t="str">
        <f t="shared" si="93"/>
        <v>Incomplete Profile</v>
      </c>
      <c r="AD856">
        <f t="shared" si="94"/>
        <v>1</v>
      </c>
      <c r="AE856">
        <f t="shared" si="95"/>
        <v>1</v>
      </c>
      <c r="AF856" t="str">
        <f t="shared" si="96"/>
        <v>No</v>
      </c>
      <c r="AG856">
        <f t="shared" ca="1" si="97"/>
        <v>441</v>
      </c>
      <c r="AH856" t="str">
        <f ca="1">IF(OR(V856="",AG856=""),"Yes",IF(AG856&gt;Config!$B$41,"Yes","No"))</f>
        <v>Yes</v>
      </c>
    </row>
    <row r="857" spans="1:34" x14ac:dyDescent="0.25">
      <c r="A857" s="1" t="s">
        <v>7018</v>
      </c>
      <c r="B857" s="1" t="s">
        <v>1283</v>
      </c>
      <c r="C857" s="1" t="s">
        <v>946</v>
      </c>
      <c r="D857" s="1" t="s">
        <v>7019</v>
      </c>
      <c r="E857" s="1" t="s">
        <v>34145</v>
      </c>
      <c r="F857" s="1" t="s">
        <v>7020</v>
      </c>
      <c r="G857" t="str">
        <f t="shared" si="91"/>
        <v>Valid</v>
      </c>
      <c r="H857" s="1" t="s">
        <v>7021</v>
      </c>
      <c r="I857" t="str" cm="1">
        <f t="array" ref="I857">IF(OR(TRIM(H857)="",ISNUMBER(SEARCH("#",H857)),AA857&lt;Config!$B$8,SUMPRODUCT(--ISNUMBER(SEARCH({"a";"b";"c";"d";"e";"f";"g";"h";"i";"j";"k";"l";"m";"n";"o";"p";"q";"r";"s";"t";"u";"v";"w";"x";"y";"z"},H857)))&gt;0),"Invalid","Valid")</f>
        <v>Valid</v>
      </c>
      <c r="J857" s="1" t="s">
        <v>7022</v>
      </c>
      <c r="K857" s="1" t="s">
        <v>481</v>
      </c>
      <c r="L857" s="1" t="s">
        <v>265</v>
      </c>
      <c r="M857" s="1" t="s">
        <v>165</v>
      </c>
      <c r="N857" s="1" t="s">
        <v>252</v>
      </c>
      <c r="O857" s="1" t="s">
        <v>196</v>
      </c>
      <c r="P857" t="s">
        <v>87</v>
      </c>
      <c r="Q857" s="1" t="s">
        <v>88</v>
      </c>
      <c r="R857" s="1" t="s">
        <v>559</v>
      </c>
      <c r="S857" s="1" t="s">
        <v>7023</v>
      </c>
      <c r="T857" s="1" t="s">
        <v>7024</v>
      </c>
      <c r="U857" s="1" t="s">
        <v>7025</v>
      </c>
      <c r="V857" s="1" t="s">
        <v>7026</v>
      </c>
      <c r="W857" s="1" t="s">
        <v>293</v>
      </c>
      <c r="X857" t="str">
        <f t="shared" si="92"/>
        <v>Complete</v>
      </c>
      <c r="Y857">
        <f>MAX(0,100-IF(G857="Invalid",Config!$B$5,0)-IF(I857="Invalid",Config!$B$6,0)-IF(X857="Incomplete",Config!$B$7,0)-IF(AF857="Yes",Config!$B$37,0))</f>
        <v>100</v>
      </c>
      <c r="Z857" s="1">
        <f>IF(OR(TRIM(B857)="",COUNTIF(Config!$B$15:$B$19,B857)&gt;0),1,0)+IF(OR(TRIM(C857)="",COUNTIF(Config!$B$15:$B$19,C857)&gt;0),1,0)+IF(OR(TRIM(F857)="",COUNTIF(Config!$B$15:$B$19,F857)&gt;0),1,0)+IF(OR(TRIM(H857)="",COUNTIF(Config!$B$15:$B$19,H857)&gt;0),1,0)+IF(OR(TRIM(E857)="",COUNTIF(Config!$B$15:$B$19,E857)&gt;0),1,0)+IF(OR(TRIM(K857)="",COUNTIF(Config!$B$15:$B$19,K857)&gt;0),1,0)+IF(OR(TRIM(P857)="",COUNTIF(Config!$B$15:$B$19,P857)&gt;0),1,0)+IF(OR(TRIM(R857)="",COUNTIF(Config!$B$15:$B$19,R857)&gt;0),1,0)</f>
        <v>0</v>
      </c>
      <c r="AA857" s="1" cm="1">
        <f t="array" ref="AA857">SUMPRODUCT(LEN(H857)-LEN(SUBSTITUTE(H857,{"0";"1";"2";"3";"4";"5";"6";"7";"8";"9"},"")))</f>
        <v>10</v>
      </c>
      <c r="AC857" t="str">
        <f t="shared" si="93"/>
        <v/>
      </c>
      <c r="AD857">
        <f t="shared" si="94"/>
        <v>1</v>
      </c>
      <c r="AE857">
        <f t="shared" si="95"/>
        <v>1</v>
      </c>
      <c r="AF857" t="str">
        <f t="shared" si="96"/>
        <v>No</v>
      </c>
      <c r="AG857">
        <f t="shared" ca="1" si="97"/>
        <v>51</v>
      </c>
      <c r="AH857" t="str">
        <f ca="1">IF(OR(V857="",AG857=""),"Yes",IF(AG857&gt;Config!$B$41,"Yes","No"))</f>
        <v>No</v>
      </c>
    </row>
    <row r="858" spans="1:34" x14ac:dyDescent="0.25">
      <c r="A858" s="1" t="s">
        <v>7027</v>
      </c>
      <c r="B858" s="1" t="s">
        <v>1557</v>
      </c>
      <c r="C858" s="1" t="s">
        <v>566</v>
      </c>
      <c r="D858" s="1" t="s">
        <v>7028</v>
      </c>
      <c r="E858" s="1" t="s">
        <v>1331</v>
      </c>
      <c r="F858" s="1" t="s">
        <v>7029</v>
      </c>
      <c r="G858" t="str">
        <f t="shared" si="91"/>
        <v>Valid</v>
      </c>
      <c r="H858" s="1" t="s">
        <v>7030</v>
      </c>
      <c r="I858" t="str" cm="1">
        <f t="array" ref="I858">IF(OR(TRIM(H858)="",ISNUMBER(SEARCH("#",H858)),AA858&lt;Config!$B$8,SUMPRODUCT(--ISNUMBER(SEARCH({"a";"b";"c";"d";"e";"f";"g";"h";"i";"j";"k";"l";"m";"n";"o";"p";"q";"r";"s";"t";"u";"v";"w";"x";"y";"z"},H858)))&gt;0),"Invalid","Valid")</f>
        <v>Valid</v>
      </c>
      <c r="J858" s="1" t="s">
        <v>7031</v>
      </c>
      <c r="K858" s="1" t="s">
        <v>425</v>
      </c>
      <c r="L858" s="1" t="s">
        <v>450</v>
      </c>
      <c r="M858" s="1" t="s">
        <v>517</v>
      </c>
      <c r="N858" s="1" t="s">
        <v>86</v>
      </c>
      <c r="O858" s="1" t="s">
        <v>149</v>
      </c>
      <c r="P858" t="s">
        <v>87</v>
      </c>
      <c r="Q858" s="1" t="s">
        <v>166</v>
      </c>
      <c r="R858" s="1" t="s">
        <v>559</v>
      </c>
      <c r="S858" s="1" t="s">
        <v>7032</v>
      </c>
      <c r="T858" s="1" t="s">
        <v>7033</v>
      </c>
      <c r="U858" s="1" t="s">
        <v>2251</v>
      </c>
      <c r="V858" s="1" t="s">
        <v>5282</v>
      </c>
      <c r="W858" s="1" t="s">
        <v>384</v>
      </c>
      <c r="X858" t="str">
        <f t="shared" si="92"/>
        <v>Complete</v>
      </c>
      <c r="Y858">
        <f>MAX(0,100-IF(G858="Invalid",Config!$B$5,0)-IF(I858="Invalid",Config!$B$6,0)-IF(X858="Incomplete",Config!$B$7,0)-IF(AF858="Yes",Config!$B$37,0))</f>
        <v>100</v>
      </c>
      <c r="Z858" s="1">
        <f>IF(OR(TRIM(B858)="",COUNTIF(Config!$B$15:$B$19,B858)&gt;0),1,0)+IF(OR(TRIM(C858)="",COUNTIF(Config!$B$15:$B$19,C858)&gt;0),1,0)+IF(OR(TRIM(F858)="",COUNTIF(Config!$B$15:$B$19,F858)&gt;0),1,0)+IF(OR(TRIM(H858)="",COUNTIF(Config!$B$15:$B$19,H858)&gt;0),1,0)+IF(OR(TRIM(E858)="",COUNTIF(Config!$B$15:$B$19,E858)&gt;0),1,0)+IF(OR(TRIM(K858)="",COUNTIF(Config!$B$15:$B$19,K858)&gt;0),1,0)+IF(OR(TRIM(P858)="",COUNTIF(Config!$B$15:$B$19,P858)&gt;0),1,0)+IF(OR(TRIM(R858)="",COUNTIF(Config!$B$15:$B$19,R858)&gt;0),1,0)</f>
        <v>0</v>
      </c>
      <c r="AA858" s="1" cm="1">
        <f t="array" ref="AA858">SUMPRODUCT(LEN(H858)-LEN(SUBSTITUTE(H858,{"0";"1";"2";"3";"4";"5";"6";"7";"8";"9"},"")))</f>
        <v>11</v>
      </c>
      <c r="AC858" t="str">
        <f t="shared" si="93"/>
        <v/>
      </c>
      <c r="AD858">
        <f t="shared" si="94"/>
        <v>1</v>
      </c>
      <c r="AE858">
        <f t="shared" si="95"/>
        <v>1</v>
      </c>
      <c r="AF858" t="str">
        <f t="shared" si="96"/>
        <v>No</v>
      </c>
      <c r="AG858">
        <f t="shared" ca="1" si="97"/>
        <v>328</v>
      </c>
      <c r="AH858" t="str">
        <f ca="1">IF(OR(V858="",AG858=""),"Yes",IF(AG858&gt;Config!$B$41,"Yes","No"))</f>
        <v>No</v>
      </c>
    </row>
    <row r="859" spans="1:34" x14ac:dyDescent="0.25">
      <c r="A859" s="1" t="s">
        <v>7034</v>
      </c>
      <c r="B859" s="1" t="s">
        <v>322</v>
      </c>
      <c r="C859" s="1" t="s">
        <v>337</v>
      </c>
      <c r="D859" s="1" t="s">
        <v>5234</v>
      </c>
      <c r="E859" s="1" t="s">
        <v>339</v>
      </c>
      <c r="F859" s="1" t="s">
        <v>7035</v>
      </c>
      <c r="G859" t="str">
        <f t="shared" si="91"/>
        <v>Valid</v>
      </c>
      <c r="H859" s="1" t="s">
        <v>7036</v>
      </c>
      <c r="I859" t="str" cm="1">
        <f t="array" ref="I859">IF(OR(TRIM(H859)="",ISNUMBER(SEARCH("#",H859)),AA859&lt;Config!$B$8,SUMPRODUCT(--ISNUMBER(SEARCH({"a";"b";"c";"d";"e";"f";"g";"h";"i";"j";"k";"l";"m";"n";"o";"p";"q";"r";"s";"t";"u";"v";"w";"x";"y";"z"},H859)))&gt;0),"Invalid","Valid")</f>
        <v>Valid</v>
      </c>
      <c r="J859" s="1" t="s">
        <v>7037</v>
      </c>
      <c r="K859" s="1" t="s">
        <v>625</v>
      </c>
      <c r="L859" s="1" t="s">
        <v>67</v>
      </c>
      <c r="M859" s="1" t="s">
        <v>251</v>
      </c>
      <c r="N859" s="1" t="s">
        <v>148</v>
      </c>
      <c r="O859" s="1" t="s">
        <v>180</v>
      </c>
      <c r="P859" t="s">
        <v>53</v>
      </c>
      <c r="Q859" s="1" t="s">
        <v>197</v>
      </c>
      <c r="R859" s="1" t="s">
        <v>70</v>
      </c>
      <c r="S859" s="1" t="s">
        <v>1109</v>
      </c>
      <c r="T859" s="1" t="s">
        <v>7038</v>
      </c>
      <c r="U859" s="1" t="s">
        <v>2895</v>
      </c>
      <c r="V859" s="1" t="s">
        <v>3003</v>
      </c>
      <c r="W859" s="1" t="s">
        <v>293</v>
      </c>
      <c r="X859" t="str">
        <f t="shared" si="92"/>
        <v>Complete</v>
      </c>
      <c r="Y859">
        <f>MAX(0,100-IF(G859="Invalid",Config!$B$5,0)-IF(I859="Invalid",Config!$B$6,0)-IF(X859="Incomplete",Config!$B$7,0)-IF(AF859="Yes",Config!$B$37,0))</f>
        <v>100</v>
      </c>
      <c r="Z859" s="1">
        <f>IF(OR(TRIM(B859)="",COUNTIF(Config!$B$15:$B$19,B859)&gt;0),1,0)+IF(OR(TRIM(C859)="",COUNTIF(Config!$B$15:$B$19,C859)&gt;0),1,0)+IF(OR(TRIM(F859)="",COUNTIF(Config!$B$15:$B$19,F859)&gt;0),1,0)+IF(OR(TRIM(H859)="",COUNTIF(Config!$B$15:$B$19,H859)&gt;0),1,0)+IF(OR(TRIM(E859)="",COUNTIF(Config!$B$15:$B$19,E859)&gt;0),1,0)+IF(OR(TRIM(K859)="",COUNTIF(Config!$B$15:$B$19,K859)&gt;0),1,0)+IF(OR(TRIM(P859)="",COUNTIF(Config!$B$15:$B$19,P859)&gt;0),1,0)+IF(OR(TRIM(R859)="",COUNTIF(Config!$B$15:$B$19,R859)&gt;0),1,0)</f>
        <v>0</v>
      </c>
      <c r="AA859" s="1" cm="1">
        <f t="array" ref="AA859">SUMPRODUCT(LEN(H859)-LEN(SUBSTITUTE(H859,{"0";"1";"2";"3";"4";"5";"6";"7";"8";"9"},"")))</f>
        <v>12</v>
      </c>
      <c r="AC859" t="str">
        <f t="shared" si="93"/>
        <v/>
      </c>
      <c r="AD859">
        <f t="shared" si="94"/>
        <v>1</v>
      </c>
      <c r="AE859">
        <f t="shared" si="95"/>
        <v>1</v>
      </c>
      <c r="AF859" t="str">
        <f t="shared" si="96"/>
        <v>No</v>
      </c>
      <c r="AG859">
        <f t="shared" ca="1" si="97"/>
        <v>412</v>
      </c>
      <c r="AH859" t="str">
        <f ca="1">IF(OR(V859="",AG859=""),"Yes",IF(AG859&gt;Config!$B$41,"Yes","No"))</f>
        <v>Yes</v>
      </c>
    </row>
    <row r="860" spans="1:34" x14ac:dyDescent="0.25">
      <c r="A860" s="1" t="s">
        <v>7039</v>
      </c>
      <c r="B860" s="1" t="s">
        <v>2911</v>
      </c>
      <c r="C860" s="1" t="s">
        <v>1496</v>
      </c>
      <c r="D860" s="1" t="s">
        <v>7040</v>
      </c>
      <c r="E860" s="1" t="s">
        <v>458</v>
      </c>
      <c r="F860" s="1" t="s">
        <v>7041</v>
      </c>
      <c r="G860" t="str">
        <f t="shared" si="91"/>
        <v>Valid</v>
      </c>
      <c r="H860" s="1" t="s">
        <v>7042</v>
      </c>
      <c r="I860" t="str" cm="1">
        <f t="array" ref="I860">IF(OR(TRIM(H860)="",ISNUMBER(SEARCH("#",H860)),AA860&lt;Config!$B$8,SUMPRODUCT(--ISNUMBER(SEARCH({"a";"b";"c";"d";"e";"f";"g";"h";"i";"j";"k";"l";"m";"n";"o";"p";"q";"r";"s";"t";"u";"v";"w";"x";"y";"z"},H860)))&gt;0),"Invalid","Valid")</f>
        <v>Valid</v>
      </c>
      <c r="J860" s="1" t="s">
        <v>7043</v>
      </c>
      <c r="K860" s="1" t="s">
        <v>48</v>
      </c>
      <c r="L860" s="1" t="s">
        <v>164</v>
      </c>
      <c r="M860" s="1" t="s">
        <v>33827</v>
      </c>
      <c r="N860" s="1" t="s">
        <v>148</v>
      </c>
      <c r="O860" s="1" t="s">
        <v>180</v>
      </c>
      <c r="P860" t="s">
        <v>53</v>
      </c>
      <c r="Q860" s="1" t="s">
        <v>181</v>
      </c>
      <c r="R860" s="1" t="s">
        <v>288</v>
      </c>
      <c r="S860" s="1" t="s">
        <v>7044</v>
      </c>
      <c r="T860" s="1" t="s">
        <v>7045</v>
      </c>
      <c r="U860" s="1" t="s">
        <v>320</v>
      </c>
      <c r="V860" s="1" t="s">
        <v>2455</v>
      </c>
      <c r="W860" s="1" t="s">
        <v>186</v>
      </c>
      <c r="X860" t="str">
        <f t="shared" si="92"/>
        <v>Complete</v>
      </c>
      <c r="Y860">
        <f>MAX(0,100-IF(G860="Invalid",Config!$B$5,0)-IF(I860="Invalid",Config!$B$6,0)-IF(X860="Incomplete",Config!$B$7,0)-IF(AF860="Yes",Config!$B$37,0))</f>
        <v>100</v>
      </c>
      <c r="Z860" s="1">
        <f>IF(OR(TRIM(B860)="",COUNTIF(Config!$B$15:$B$19,B860)&gt;0),1,0)+IF(OR(TRIM(C860)="",COUNTIF(Config!$B$15:$B$19,C860)&gt;0),1,0)+IF(OR(TRIM(F860)="",COUNTIF(Config!$B$15:$B$19,F860)&gt;0),1,0)+IF(OR(TRIM(H860)="",COUNTIF(Config!$B$15:$B$19,H860)&gt;0),1,0)+IF(OR(TRIM(E860)="",COUNTIF(Config!$B$15:$B$19,E860)&gt;0),1,0)+IF(OR(TRIM(K860)="",COUNTIF(Config!$B$15:$B$19,K860)&gt;0),1,0)+IF(OR(TRIM(P860)="",COUNTIF(Config!$B$15:$B$19,P860)&gt;0),1,0)+IF(OR(TRIM(R860)="",COUNTIF(Config!$B$15:$B$19,R860)&gt;0),1,0)</f>
        <v>0</v>
      </c>
      <c r="AA860" s="1" cm="1">
        <f t="array" ref="AA860">SUMPRODUCT(LEN(H860)-LEN(SUBSTITUTE(H860,{"0";"1";"2";"3";"4";"5";"6";"7";"8";"9"},"")))</f>
        <v>10</v>
      </c>
      <c r="AC860" t="str">
        <f t="shared" si="93"/>
        <v/>
      </c>
      <c r="AD860">
        <f t="shared" si="94"/>
        <v>1</v>
      </c>
      <c r="AE860">
        <f t="shared" si="95"/>
        <v>1</v>
      </c>
      <c r="AF860" t="str">
        <f t="shared" si="96"/>
        <v>No</v>
      </c>
      <c r="AG860">
        <f t="shared" ca="1" si="97"/>
        <v>220</v>
      </c>
      <c r="AH860" t="str">
        <f ca="1">IF(OR(V860="",AG860=""),"Yes",IF(AG860&gt;Config!$B$41,"Yes","No"))</f>
        <v>No</v>
      </c>
    </row>
    <row r="861" spans="1:34" x14ac:dyDescent="0.25">
      <c r="A861" s="1" t="s">
        <v>7046</v>
      </c>
      <c r="B861" s="1" t="s">
        <v>544</v>
      </c>
      <c r="C861" s="1" t="s">
        <v>205</v>
      </c>
      <c r="D861" s="1" t="s">
        <v>7047</v>
      </c>
      <c r="E861" s="1" t="s">
        <v>34347</v>
      </c>
      <c r="F861" s="1" t="s">
        <v>7048</v>
      </c>
      <c r="G861" t="str">
        <f t="shared" si="91"/>
        <v>Valid</v>
      </c>
      <c r="H861" s="1" t="s">
        <v>7049</v>
      </c>
      <c r="I861" t="str" cm="1">
        <f t="array" ref="I861">IF(OR(TRIM(H861)="",ISNUMBER(SEARCH("#",H861)),AA861&lt;Config!$B$8,SUMPRODUCT(--ISNUMBER(SEARCH({"a";"b";"c";"d";"e";"f";"g";"h";"i";"j";"k";"l";"m";"n";"o";"p";"q";"r";"s";"t";"u";"v";"w";"x";"y";"z"},H861)))&gt;0),"Invalid","Valid")</f>
        <v>Valid</v>
      </c>
      <c r="J861" s="1" t="s">
        <v>7050</v>
      </c>
      <c r="K861" s="1" t="s">
        <v>133</v>
      </c>
      <c r="L861" s="1" t="s">
        <v>134</v>
      </c>
      <c r="M861" s="1" t="s">
        <v>103</v>
      </c>
      <c r="N861" s="1" t="s">
        <v>86</v>
      </c>
      <c r="O861" s="1" t="s">
        <v>196</v>
      </c>
      <c r="P861" t="s">
        <v>236</v>
      </c>
      <c r="Q861" s="1" t="s">
        <v>238</v>
      </c>
      <c r="R861" s="1" t="s">
        <v>961</v>
      </c>
      <c r="S861" s="1" t="s">
        <v>7051</v>
      </c>
      <c r="T861" s="1" t="s">
        <v>7052</v>
      </c>
      <c r="U861" s="1" t="s">
        <v>1760</v>
      </c>
      <c r="V861" s="1" t="s">
        <v>4662</v>
      </c>
      <c r="W861" s="1" t="s">
        <v>94</v>
      </c>
      <c r="X861" t="str">
        <f t="shared" si="92"/>
        <v>Complete</v>
      </c>
      <c r="Y861">
        <f>MAX(0,100-IF(G861="Invalid",Config!$B$5,0)-IF(I861="Invalid",Config!$B$6,0)-IF(X861="Incomplete",Config!$B$7,0)-IF(AF861="Yes",Config!$B$37,0))</f>
        <v>100</v>
      </c>
      <c r="Z861" s="1">
        <f>IF(OR(TRIM(B861)="",COUNTIF(Config!$B$15:$B$19,B861)&gt;0),1,0)+IF(OR(TRIM(C861)="",COUNTIF(Config!$B$15:$B$19,C861)&gt;0),1,0)+IF(OR(TRIM(F861)="",COUNTIF(Config!$B$15:$B$19,F861)&gt;0),1,0)+IF(OR(TRIM(H861)="",COUNTIF(Config!$B$15:$B$19,H861)&gt;0),1,0)+IF(OR(TRIM(E861)="",COUNTIF(Config!$B$15:$B$19,E861)&gt;0),1,0)+IF(OR(TRIM(K861)="",COUNTIF(Config!$B$15:$B$19,K861)&gt;0),1,0)+IF(OR(TRIM(P861)="",COUNTIF(Config!$B$15:$B$19,P861)&gt;0),1,0)+IF(OR(TRIM(R861)="",COUNTIF(Config!$B$15:$B$19,R861)&gt;0),1,0)</f>
        <v>0</v>
      </c>
      <c r="AA861" s="1" cm="1">
        <f t="array" ref="AA861">SUMPRODUCT(LEN(H861)-LEN(SUBSTITUTE(H861,{"0";"1";"2";"3";"4";"5";"6";"7";"8";"9"},"")))</f>
        <v>12</v>
      </c>
      <c r="AC861" t="str">
        <f t="shared" si="93"/>
        <v/>
      </c>
      <c r="AD861">
        <f t="shared" si="94"/>
        <v>1</v>
      </c>
      <c r="AE861">
        <f t="shared" si="95"/>
        <v>1</v>
      </c>
      <c r="AF861" t="str">
        <f t="shared" si="96"/>
        <v>No</v>
      </c>
      <c r="AG861">
        <f t="shared" ca="1" si="97"/>
        <v>216</v>
      </c>
      <c r="AH861" t="str">
        <f ca="1">IF(OR(V861="",AG861=""),"Yes",IF(AG861&gt;Config!$B$41,"Yes","No"))</f>
        <v>No</v>
      </c>
    </row>
    <row r="862" spans="1:34" x14ac:dyDescent="0.25">
      <c r="A862" s="1" t="s">
        <v>7053</v>
      </c>
      <c r="B862" s="1" t="s">
        <v>272</v>
      </c>
      <c r="C862" s="1" t="s">
        <v>364</v>
      </c>
      <c r="D862" s="1" t="s">
        <v>7054</v>
      </c>
      <c r="E862" s="1" t="s">
        <v>33824</v>
      </c>
      <c r="F862" s="1" t="s">
        <v>7055</v>
      </c>
      <c r="G862" t="str">
        <f t="shared" si="91"/>
        <v>Valid</v>
      </c>
      <c r="H862" s="1" t="s">
        <v>7056</v>
      </c>
      <c r="I862" t="str" cm="1">
        <f t="array" ref="I862">IF(OR(TRIM(H862)="",ISNUMBER(SEARCH("#",H862)),AA862&lt;Config!$B$8,SUMPRODUCT(--ISNUMBER(SEARCH({"a";"b";"c";"d";"e";"f";"g";"h";"i";"j";"k";"l";"m";"n";"o";"p";"q";"r";"s";"t";"u";"v";"w";"x";"y";"z"},H862)))&gt;0),"Invalid","Valid")</f>
        <v>Valid</v>
      </c>
      <c r="J862" s="1" t="s">
        <v>7057</v>
      </c>
      <c r="K862" s="1" t="s">
        <v>195</v>
      </c>
      <c r="L862" s="1" t="s">
        <v>49</v>
      </c>
      <c r="M862" s="1" t="s">
        <v>517</v>
      </c>
      <c r="N862" s="1" t="s">
        <v>51</v>
      </c>
      <c r="O862" s="1" t="s">
        <v>69</v>
      </c>
      <c r="P862" t="s">
        <v>87</v>
      </c>
      <c r="Q862" s="1" t="s">
        <v>166</v>
      </c>
      <c r="R862" s="1" t="s">
        <v>89</v>
      </c>
      <c r="S862" s="1" t="s">
        <v>1226</v>
      </c>
      <c r="T862" s="1" t="s">
        <v>7058</v>
      </c>
      <c r="U862" s="1" t="s">
        <v>7059</v>
      </c>
      <c r="V862" s="1" t="s">
        <v>4143</v>
      </c>
      <c r="W862" s="1" t="s">
        <v>60</v>
      </c>
      <c r="X862" t="str">
        <f t="shared" si="92"/>
        <v>Complete</v>
      </c>
      <c r="Y862">
        <f>MAX(0,100-IF(G862="Invalid",Config!$B$5,0)-IF(I862="Invalid",Config!$B$6,0)-IF(X862="Incomplete",Config!$B$7,0)-IF(AF862="Yes",Config!$B$37,0))</f>
        <v>100</v>
      </c>
      <c r="Z862" s="1">
        <f>IF(OR(TRIM(B862)="",COUNTIF(Config!$B$15:$B$19,B862)&gt;0),1,0)+IF(OR(TRIM(C862)="",COUNTIF(Config!$B$15:$B$19,C862)&gt;0),1,0)+IF(OR(TRIM(F862)="",COUNTIF(Config!$B$15:$B$19,F862)&gt;0),1,0)+IF(OR(TRIM(H862)="",COUNTIF(Config!$B$15:$B$19,H862)&gt;0),1,0)+IF(OR(TRIM(E862)="",COUNTIF(Config!$B$15:$B$19,E862)&gt;0),1,0)+IF(OR(TRIM(K862)="",COUNTIF(Config!$B$15:$B$19,K862)&gt;0),1,0)+IF(OR(TRIM(P862)="",COUNTIF(Config!$B$15:$B$19,P862)&gt;0),1,0)+IF(OR(TRIM(R862)="",COUNTIF(Config!$B$15:$B$19,R862)&gt;0),1,0)</f>
        <v>0</v>
      </c>
      <c r="AA862" s="1" cm="1">
        <f t="array" ref="AA862">SUMPRODUCT(LEN(H862)-LEN(SUBSTITUTE(H862,{"0";"1";"2";"3";"4";"5";"6";"7";"8";"9"},"")))</f>
        <v>11</v>
      </c>
      <c r="AC862" t="str">
        <f t="shared" si="93"/>
        <v/>
      </c>
      <c r="AD862">
        <f t="shared" si="94"/>
        <v>1</v>
      </c>
      <c r="AE862">
        <f t="shared" si="95"/>
        <v>1</v>
      </c>
      <c r="AF862" t="str">
        <f t="shared" si="96"/>
        <v>No</v>
      </c>
      <c r="AG862">
        <f t="shared" ca="1" si="97"/>
        <v>169</v>
      </c>
      <c r="AH862" t="str">
        <f ca="1">IF(OR(V862="",AG862=""),"Yes",IF(AG862&gt;Config!$B$41,"Yes","No"))</f>
        <v>No</v>
      </c>
    </row>
    <row r="863" spans="1:34" x14ac:dyDescent="0.25">
      <c r="A863" s="1" t="s">
        <v>7060</v>
      </c>
      <c r="B863" s="1" t="s">
        <v>172</v>
      </c>
      <c r="C863" s="1" t="s">
        <v>899</v>
      </c>
      <c r="D863" s="1" t="s">
        <v>7061</v>
      </c>
      <c r="E863" s="1" t="s">
        <v>283</v>
      </c>
      <c r="F863" s="1" t="s">
        <v>7062</v>
      </c>
      <c r="G863" t="str">
        <f t="shared" si="91"/>
        <v>Valid</v>
      </c>
      <c r="H863" s="1" t="s">
        <v>7063</v>
      </c>
      <c r="I863" t="str" cm="1">
        <f t="array" ref="I863">IF(OR(TRIM(H863)="",ISNUMBER(SEARCH("#",H863)),AA863&lt;Config!$B$8,SUMPRODUCT(--ISNUMBER(SEARCH({"a";"b";"c";"d";"e";"f";"g";"h";"i";"j";"k";"l";"m";"n";"o";"p";"q";"r";"s";"t";"u";"v";"w";"x";"y";"z"},H863)))&gt;0),"Invalid","Valid")</f>
        <v>Valid</v>
      </c>
      <c r="J863" s="1" t="s">
        <v>7064</v>
      </c>
      <c r="K863" s="1" t="s">
        <v>516</v>
      </c>
      <c r="L863" s="1" t="s">
        <v>102</v>
      </c>
      <c r="M863" s="1" t="s">
        <v>33827</v>
      </c>
      <c r="N863" s="1" t="s">
        <v>713</v>
      </c>
      <c r="O863" s="1" t="s">
        <v>196</v>
      </c>
      <c r="P863" t="s">
        <v>33</v>
      </c>
      <c r="Q863" s="1" t="s">
        <v>1664</v>
      </c>
      <c r="R863" s="1" t="s">
        <v>1716</v>
      </c>
      <c r="S863" s="1" t="s">
        <v>7065</v>
      </c>
      <c r="T863" s="1" t="s">
        <v>7066</v>
      </c>
      <c r="U863" s="1" t="s">
        <v>7067</v>
      </c>
      <c r="V863" s="1" t="s">
        <v>5891</v>
      </c>
      <c r="W863" s="1" t="s">
        <v>202</v>
      </c>
      <c r="X863" t="str">
        <f t="shared" si="92"/>
        <v>Complete</v>
      </c>
      <c r="Y863">
        <f>MAX(0,100-IF(G863="Invalid",Config!$B$5,0)-IF(I863="Invalid",Config!$B$6,0)-IF(X863="Incomplete",Config!$B$7,0)-IF(AF863="Yes",Config!$B$37,0))</f>
        <v>100</v>
      </c>
      <c r="Z863" s="1">
        <f>IF(OR(TRIM(B863)="",COUNTIF(Config!$B$15:$B$19,B863)&gt;0),1,0)+IF(OR(TRIM(C863)="",COUNTIF(Config!$B$15:$B$19,C863)&gt;0),1,0)+IF(OR(TRIM(F863)="",COUNTIF(Config!$B$15:$B$19,F863)&gt;0),1,0)+IF(OR(TRIM(H863)="",COUNTIF(Config!$B$15:$B$19,H863)&gt;0),1,0)+IF(OR(TRIM(E863)="",COUNTIF(Config!$B$15:$B$19,E863)&gt;0),1,0)+IF(OR(TRIM(K863)="",COUNTIF(Config!$B$15:$B$19,K863)&gt;0),1,0)+IF(OR(TRIM(P863)="",COUNTIF(Config!$B$15:$B$19,P863)&gt;0),1,0)+IF(OR(TRIM(R863)="",COUNTIF(Config!$B$15:$B$19,R863)&gt;0),1,0)</f>
        <v>0</v>
      </c>
      <c r="AA863" s="1" cm="1">
        <f t="array" ref="AA863">SUMPRODUCT(LEN(H863)-LEN(SUBSTITUTE(H863,{"0";"1";"2";"3";"4";"5";"6";"7";"8";"9"},"")))</f>
        <v>10</v>
      </c>
      <c r="AC863" t="str">
        <f t="shared" si="93"/>
        <v/>
      </c>
      <c r="AD863">
        <f t="shared" si="94"/>
        <v>1</v>
      </c>
      <c r="AE863">
        <f t="shared" si="95"/>
        <v>1</v>
      </c>
      <c r="AF863" t="str">
        <f t="shared" si="96"/>
        <v>No</v>
      </c>
      <c r="AG863">
        <f t="shared" ca="1" si="97"/>
        <v>163</v>
      </c>
      <c r="AH863" t="str">
        <f ca="1">IF(OR(V863="",AG863=""),"Yes",IF(AG863&gt;Config!$B$41,"Yes","No"))</f>
        <v>No</v>
      </c>
    </row>
    <row r="864" spans="1:34" x14ac:dyDescent="0.25">
      <c r="A864" s="1" t="s">
        <v>7068</v>
      </c>
      <c r="B864" s="1" t="s">
        <v>33815</v>
      </c>
      <c r="C864" s="1" t="s">
        <v>792</v>
      </c>
      <c r="D864" s="1" t="s">
        <v>792</v>
      </c>
      <c r="E864" s="1" t="s">
        <v>34348</v>
      </c>
      <c r="F864" s="1" t="s">
        <v>7069</v>
      </c>
      <c r="G864" t="str">
        <f t="shared" si="91"/>
        <v>Valid</v>
      </c>
      <c r="H864" s="1" t="s">
        <v>7070</v>
      </c>
      <c r="I864" t="str" cm="1">
        <f t="array" ref="I864">IF(OR(TRIM(H864)="",ISNUMBER(SEARCH("#",H864)),AA864&lt;Config!$B$8,SUMPRODUCT(--ISNUMBER(SEARCH({"a";"b";"c";"d";"e";"f";"g";"h";"i";"j";"k";"l";"m";"n";"o";"p";"q";"r";"s";"t";"u";"v";"w";"x";"y";"z"},H864)))&gt;0),"Invalid","Valid")</f>
        <v>Valid</v>
      </c>
      <c r="J864" s="1" t="s">
        <v>7071</v>
      </c>
      <c r="K864" s="1" t="s">
        <v>48</v>
      </c>
      <c r="L864" s="1" t="s">
        <v>179</v>
      </c>
      <c r="M864" s="1" t="s">
        <v>462</v>
      </c>
      <c r="N864" s="1" t="s">
        <v>68</v>
      </c>
      <c r="O864" s="1" t="s">
        <v>69</v>
      </c>
      <c r="P864" t="s">
        <v>53</v>
      </c>
      <c r="Q864" s="1" t="s">
        <v>150</v>
      </c>
      <c r="R864" s="1" t="s">
        <v>288</v>
      </c>
      <c r="S864" s="1" t="s">
        <v>7072</v>
      </c>
      <c r="T864" s="1" t="s">
        <v>7073</v>
      </c>
      <c r="U864" s="1" t="s">
        <v>7074</v>
      </c>
      <c r="V864" s="1" t="s">
        <v>3263</v>
      </c>
      <c r="W864" s="1" t="s">
        <v>384</v>
      </c>
      <c r="X864" t="str">
        <f t="shared" si="92"/>
        <v>Incomplete</v>
      </c>
      <c r="Y864">
        <f>MAX(0,100-IF(G864="Invalid",Config!$B$5,0)-IF(I864="Invalid",Config!$B$6,0)-IF(X864="Incomplete",Config!$B$7,0)-IF(AF864="Yes",Config!$B$37,0))</f>
        <v>35</v>
      </c>
      <c r="Z864" s="1">
        <f>IF(OR(TRIM(B864)="",COUNTIF(Config!$B$15:$B$19,B864)&gt;0),1,0)+IF(OR(TRIM(C864)="",COUNTIF(Config!$B$15:$B$19,C864)&gt;0),1,0)+IF(OR(TRIM(F864)="",COUNTIF(Config!$B$15:$B$19,F864)&gt;0),1,0)+IF(OR(TRIM(H864)="",COUNTIF(Config!$B$15:$B$19,H864)&gt;0),1,0)+IF(OR(TRIM(E864)="",COUNTIF(Config!$B$15:$B$19,E864)&gt;0),1,0)+IF(OR(TRIM(K864)="",COUNTIF(Config!$B$15:$B$19,K864)&gt;0),1,0)+IF(OR(TRIM(P864)="",COUNTIF(Config!$B$15:$B$19,P864)&gt;0),1,0)+IF(OR(TRIM(R864)="",COUNTIF(Config!$B$15:$B$19,R864)&gt;0),1,0)</f>
        <v>1</v>
      </c>
      <c r="AA864" s="1" cm="1">
        <f t="array" ref="AA864">SUMPRODUCT(LEN(H864)-LEN(SUBSTITUTE(H864,{"0";"1";"2";"3";"4";"5";"6";"7";"8";"9"},"")))</f>
        <v>12</v>
      </c>
      <c r="AC864" t="str">
        <f t="shared" si="93"/>
        <v>Incomplete Profile; Potential Duplicate</v>
      </c>
      <c r="AD864">
        <f t="shared" si="94"/>
        <v>1</v>
      </c>
      <c r="AE864">
        <f t="shared" si="95"/>
        <v>2</v>
      </c>
      <c r="AF864" t="str">
        <f t="shared" si="96"/>
        <v>Yes</v>
      </c>
      <c r="AG864">
        <f t="shared" ca="1" si="97"/>
        <v>180</v>
      </c>
      <c r="AH864" t="str">
        <f ca="1">IF(OR(V864="",AG864=""),"Yes",IF(AG864&gt;Config!$B$41,"Yes","No"))</f>
        <v>No</v>
      </c>
    </row>
    <row r="865" spans="1:34" x14ac:dyDescent="0.25">
      <c r="A865" s="1" t="s">
        <v>7075</v>
      </c>
      <c r="B865" s="1" t="s">
        <v>2408</v>
      </c>
      <c r="C865" s="1" t="s">
        <v>659</v>
      </c>
      <c r="D865" s="1" t="s">
        <v>7076</v>
      </c>
      <c r="E865" s="1" t="s">
        <v>34349</v>
      </c>
      <c r="F865" s="1" t="s">
        <v>7077</v>
      </c>
      <c r="G865" t="str">
        <f t="shared" si="91"/>
        <v>Valid</v>
      </c>
      <c r="H865" s="1" t="s">
        <v>7078</v>
      </c>
      <c r="I865" t="str" cm="1">
        <f t="array" ref="I865">IF(OR(TRIM(H865)="",ISNUMBER(SEARCH("#",H865)),AA865&lt;Config!$B$8,SUMPRODUCT(--ISNUMBER(SEARCH({"a";"b";"c";"d";"e";"f";"g";"h";"i";"j";"k";"l";"m";"n";"o";"p";"q";"r";"s";"t";"u";"v";"w";"x";"y";"z"},H865)))&gt;0),"Invalid","Valid")</f>
        <v>Valid</v>
      </c>
      <c r="J865" s="1" t="s">
        <v>7079</v>
      </c>
      <c r="K865" s="1" t="s">
        <v>625</v>
      </c>
      <c r="L865" s="1" t="s">
        <v>49</v>
      </c>
      <c r="M865" s="1" t="s">
        <v>85</v>
      </c>
      <c r="N865" s="1" t="s">
        <v>211</v>
      </c>
      <c r="O865" s="1" t="s">
        <v>180</v>
      </c>
      <c r="P865" t="s">
        <v>53</v>
      </c>
      <c r="Q865" s="1" t="s">
        <v>55</v>
      </c>
      <c r="R865" s="1" t="s">
        <v>288</v>
      </c>
      <c r="S865" s="1" t="s">
        <v>7080</v>
      </c>
      <c r="T865" s="1" t="s">
        <v>7081</v>
      </c>
      <c r="U865" s="1" t="s">
        <v>7082</v>
      </c>
      <c r="V865" s="1" t="s">
        <v>333</v>
      </c>
      <c r="W865" s="1" t="s">
        <v>75</v>
      </c>
      <c r="X865" t="str">
        <f t="shared" si="92"/>
        <v>Complete</v>
      </c>
      <c r="Y865">
        <f>MAX(0,100-IF(G865="Invalid",Config!$B$5,0)-IF(I865="Invalid",Config!$B$6,0)-IF(X865="Incomplete",Config!$B$7,0)-IF(AF865="Yes",Config!$B$37,0))</f>
        <v>100</v>
      </c>
      <c r="Z865" s="1">
        <f>IF(OR(TRIM(B865)="",COUNTIF(Config!$B$15:$B$19,B865)&gt;0),1,0)+IF(OR(TRIM(C865)="",COUNTIF(Config!$B$15:$B$19,C865)&gt;0),1,0)+IF(OR(TRIM(F865)="",COUNTIF(Config!$B$15:$B$19,F865)&gt;0),1,0)+IF(OR(TRIM(H865)="",COUNTIF(Config!$B$15:$B$19,H865)&gt;0),1,0)+IF(OR(TRIM(E865)="",COUNTIF(Config!$B$15:$B$19,E865)&gt;0),1,0)+IF(OR(TRIM(K865)="",COUNTIF(Config!$B$15:$B$19,K865)&gt;0),1,0)+IF(OR(TRIM(P865)="",COUNTIF(Config!$B$15:$B$19,P865)&gt;0),1,0)+IF(OR(TRIM(R865)="",COUNTIF(Config!$B$15:$B$19,R865)&gt;0),1,0)</f>
        <v>0</v>
      </c>
      <c r="AA865" s="1" cm="1">
        <f t="array" ref="AA865">SUMPRODUCT(LEN(H865)-LEN(SUBSTITUTE(H865,{"0";"1";"2";"3";"4";"5";"6";"7";"8";"9"},"")))</f>
        <v>12</v>
      </c>
      <c r="AC865" t="str">
        <f t="shared" si="93"/>
        <v/>
      </c>
      <c r="AD865">
        <f t="shared" si="94"/>
        <v>1</v>
      </c>
      <c r="AE865">
        <f t="shared" si="95"/>
        <v>1</v>
      </c>
      <c r="AF865" t="str">
        <f t="shared" si="96"/>
        <v>No</v>
      </c>
      <c r="AG865">
        <f t="shared" ca="1" si="97"/>
        <v>615</v>
      </c>
      <c r="AH865" t="str">
        <f ca="1">IF(OR(V865="",AG865=""),"Yes",IF(AG865&gt;Config!$B$41,"Yes","No"))</f>
        <v>Yes</v>
      </c>
    </row>
    <row r="866" spans="1:34" x14ac:dyDescent="0.25">
      <c r="A866" s="1" t="s">
        <v>7083</v>
      </c>
      <c r="B866" s="1" t="s">
        <v>431</v>
      </c>
      <c r="C866" s="1" t="s">
        <v>1007</v>
      </c>
      <c r="D866" s="1" t="s">
        <v>7084</v>
      </c>
      <c r="E866" s="1" t="s">
        <v>34350</v>
      </c>
      <c r="F866" s="1" t="s">
        <v>7085</v>
      </c>
      <c r="G866" t="str">
        <f t="shared" si="91"/>
        <v>Valid</v>
      </c>
      <c r="H866" s="1" t="s">
        <v>7086</v>
      </c>
      <c r="I866" t="str" cm="1">
        <f t="array" ref="I866">IF(OR(TRIM(H866)="",ISNUMBER(SEARCH("#",H866)),AA866&lt;Config!$B$8,SUMPRODUCT(--ISNUMBER(SEARCH({"a";"b";"c";"d";"e";"f";"g";"h";"i";"j";"k";"l";"m";"n";"o";"p";"q";"r";"s";"t";"u";"v";"w";"x";"y";"z"},H866)))&gt;0),"Invalid","Valid")</f>
        <v>Valid</v>
      </c>
      <c r="J866" s="1" t="s">
        <v>7087</v>
      </c>
      <c r="K866" s="1" t="s">
        <v>48</v>
      </c>
      <c r="L866" s="1" t="s">
        <v>265</v>
      </c>
      <c r="M866" s="1" t="s">
        <v>50</v>
      </c>
      <c r="N866" s="1" t="s">
        <v>713</v>
      </c>
      <c r="O866" s="1" t="s">
        <v>69</v>
      </c>
      <c r="P866" t="s">
        <v>53</v>
      </c>
      <c r="Q866" s="1" t="s">
        <v>197</v>
      </c>
      <c r="R866" s="1" t="s">
        <v>55</v>
      </c>
      <c r="S866" s="1" t="s">
        <v>7088</v>
      </c>
      <c r="T866" s="1" t="s">
        <v>7089</v>
      </c>
      <c r="U866" s="1" t="s">
        <v>7090</v>
      </c>
      <c r="V866" s="1" t="s">
        <v>7091</v>
      </c>
      <c r="W866" s="1" t="s">
        <v>186</v>
      </c>
      <c r="X866" t="str">
        <f t="shared" si="92"/>
        <v>Complete</v>
      </c>
      <c r="Y866">
        <f>MAX(0,100-IF(G866="Invalid",Config!$B$5,0)-IF(I866="Invalid",Config!$B$6,0)-IF(X866="Incomplete",Config!$B$7,0)-IF(AF866="Yes",Config!$B$37,0))</f>
        <v>100</v>
      </c>
      <c r="Z866" s="1">
        <f>IF(OR(TRIM(B866)="",COUNTIF(Config!$B$15:$B$19,B866)&gt;0),1,0)+IF(OR(TRIM(C866)="",COUNTIF(Config!$B$15:$B$19,C866)&gt;0),1,0)+IF(OR(TRIM(F866)="",COUNTIF(Config!$B$15:$B$19,F866)&gt;0),1,0)+IF(OR(TRIM(H866)="",COUNTIF(Config!$B$15:$B$19,H866)&gt;0),1,0)+IF(OR(TRIM(E866)="",COUNTIF(Config!$B$15:$B$19,E866)&gt;0),1,0)+IF(OR(TRIM(K866)="",COUNTIF(Config!$B$15:$B$19,K866)&gt;0),1,0)+IF(OR(TRIM(P866)="",COUNTIF(Config!$B$15:$B$19,P866)&gt;0),1,0)+IF(OR(TRIM(R866)="",COUNTIF(Config!$B$15:$B$19,R866)&gt;0),1,0)</f>
        <v>0</v>
      </c>
      <c r="AA866" s="1" cm="1">
        <f t="array" ref="AA866">SUMPRODUCT(LEN(H866)-LEN(SUBSTITUTE(H866,{"0";"1";"2";"3";"4";"5";"6";"7";"8";"9"},"")))</f>
        <v>12</v>
      </c>
      <c r="AC866" t="str">
        <f t="shared" si="93"/>
        <v/>
      </c>
      <c r="AD866">
        <f t="shared" si="94"/>
        <v>1</v>
      </c>
      <c r="AE866">
        <f t="shared" si="95"/>
        <v>1</v>
      </c>
      <c r="AF866" t="str">
        <f t="shared" si="96"/>
        <v>No</v>
      </c>
      <c r="AG866">
        <f t="shared" ca="1" si="97"/>
        <v>466</v>
      </c>
      <c r="AH866" t="str">
        <f ca="1">IF(OR(V866="",AG866=""),"Yes",IF(AG866&gt;Config!$B$41,"Yes","No"))</f>
        <v>Yes</v>
      </c>
    </row>
    <row r="867" spans="1:34" x14ac:dyDescent="0.25">
      <c r="A867" s="1" t="s">
        <v>7092</v>
      </c>
      <c r="B867" s="1" t="s">
        <v>510</v>
      </c>
      <c r="C867" s="1" t="s">
        <v>511</v>
      </c>
      <c r="D867" s="1" t="s">
        <v>512</v>
      </c>
      <c r="E867" s="1" t="s">
        <v>34351</v>
      </c>
      <c r="F867" s="1" t="s">
        <v>7093</v>
      </c>
      <c r="G867" t="str">
        <f t="shared" si="91"/>
        <v>Invalid</v>
      </c>
      <c r="H867" s="1" t="s">
        <v>7094</v>
      </c>
      <c r="I867" t="str" cm="1">
        <f t="array" ref="I867">IF(OR(TRIM(H867)="",ISNUMBER(SEARCH("#",H867)),AA867&lt;Config!$B$8,SUMPRODUCT(--ISNUMBER(SEARCH({"a";"b";"c";"d";"e";"f";"g";"h";"i";"j";"k";"l";"m";"n";"o";"p";"q";"r";"s";"t";"u";"v";"w";"x";"y";"z"},H867)))&gt;0),"Invalid","Valid")</f>
        <v>Valid</v>
      </c>
      <c r="J867" s="1" t="s">
        <v>7095</v>
      </c>
      <c r="K867" s="1" t="s">
        <v>210</v>
      </c>
      <c r="L867" s="1" t="s">
        <v>179</v>
      </c>
      <c r="M867" s="1" t="s">
        <v>118</v>
      </c>
      <c r="N867" s="1" t="s">
        <v>31</v>
      </c>
      <c r="O867" s="1" t="s">
        <v>52</v>
      </c>
      <c r="P867" t="s">
        <v>236</v>
      </c>
      <c r="Q867" s="1" t="s">
        <v>237</v>
      </c>
      <c r="R867" s="1" t="s">
        <v>238</v>
      </c>
      <c r="S867" s="1" t="s">
        <v>7096</v>
      </c>
      <c r="T867" s="1" t="s">
        <v>7097</v>
      </c>
      <c r="U867" s="1" t="s">
        <v>7098</v>
      </c>
      <c r="V867" s="1" t="s">
        <v>6872</v>
      </c>
      <c r="W867" s="1" t="s">
        <v>125</v>
      </c>
      <c r="X867" t="str">
        <f t="shared" si="92"/>
        <v>Complete</v>
      </c>
      <c r="Y867">
        <f>MAX(0,100-IF(G867="Invalid",Config!$B$5,0)-IF(I867="Invalid",Config!$B$6,0)-IF(X867="Incomplete",Config!$B$7,0)-IF(AF867="Yes",Config!$B$37,0))</f>
        <v>70</v>
      </c>
      <c r="Z867" s="1">
        <f>IF(OR(TRIM(B867)="",COUNTIF(Config!$B$15:$B$19,B867)&gt;0),1,0)+IF(OR(TRIM(C867)="",COUNTIF(Config!$B$15:$B$19,C867)&gt;0),1,0)+IF(OR(TRIM(F867)="",COUNTIF(Config!$B$15:$B$19,F867)&gt;0),1,0)+IF(OR(TRIM(H867)="",COUNTIF(Config!$B$15:$B$19,H867)&gt;0),1,0)+IF(OR(TRIM(E867)="",COUNTIF(Config!$B$15:$B$19,E867)&gt;0),1,0)+IF(OR(TRIM(K867)="",COUNTIF(Config!$B$15:$B$19,K867)&gt;0),1,0)+IF(OR(TRIM(P867)="",COUNTIF(Config!$B$15:$B$19,P867)&gt;0),1,0)+IF(OR(TRIM(R867)="",COUNTIF(Config!$B$15:$B$19,R867)&gt;0),1,0)</f>
        <v>0</v>
      </c>
      <c r="AA867" s="1" cm="1">
        <f t="array" ref="AA867">SUMPRODUCT(LEN(H867)-LEN(SUBSTITUTE(H867,{"0";"1";"2";"3";"4";"5";"6";"7";"8";"9"},"")))</f>
        <v>12</v>
      </c>
      <c r="AC867" t="str">
        <f t="shared" si="93"/>
        <v>Invalid Email</v>
      </c>
      <c r="AD867">
        <f t="shared" si="94"/>
        <v>0</v>
      </c>
      <c r="AE867">
        <f t="shared" si="95"/>
        <v>1</v>
      </c>
      <c r="AF867" t="str">
        <f t="shared" si="96"/>
        <v>No</v>
      </c>
      <c r="AG867">
        <f t="shared" ca="1" si="97"/>
        <v>269</v>
      </c>
      <c r="AH867" t="str">
        <f ca="1">IF(OR(V867="",AG867=""),"Yes",IF(AG867&gt;Config!$B$41,"Yes","No"))</f>
        <v>No</v>
      </c>
    </row>
    <row r="868" spans="1:34" x14ac:dyDescent="0.25">
      <c r="A868" s="1" t="s">
        <v>7099</v>
      </c>
      <c r="B868" s="1" t="s">
        <v>33815</v>
      </c>
      <c r="C868" s="1" t="s">
        <v>445</v>
      </c>
      <c r="D868" s="1" t="s">
        <v>445</v>
      </c>
      <c r="E868" s="1" t="s">
        <v>34352</v>
      </c>
      <c r="F868" s="1" t="s">
        <v>7100</v>
      </c>
      <c r="G868" t="str">
        <f t="shared" si="91"/>
        <v>Valid</v>
      </c>
      <c r="H868" s="1" t="s">
        <v>7101</v>
      </c>
      <c r="I868" t="str" cm="1">
        <f t="array" ref="I868">IF(OR(TRIM(H868)="",ISNUMBER(SEARCH("#",H868)),AA868&lt;Config!$B$8,SUMPRODUCT(--ISNUMBER(SEARCH({"a";"b";"c";"d";"e";"f";"g";"h";"i";"j";"k";"l";"m";"n";"o";"p";"q";"r";"s";"t";"u";"v";"w";"x";"y";"z"},H868)))&gt;0),"Invalid","Valid")</f>
        <v>Valid</v>
      </c>
      <c r="J868" s="1" t="s">
        <v>7102</v>
      </c>
      <c r="K868" s="1" t="s">
        <v>425</v>
      </c>
      <c r="L868" s="1" t="s">
        <v>265</v>
      </c>
      <c r="M868" s="1" t="s">
        <v>235</v>
      </c>
      <c r="N868" s="1" t="s">
        <v>211</v>
      </c>
      <c r="O868" s="1" t="s">
        <v>32</v>
      </c>
      <c r="P868" t="s">
        <v>33</v>
      </c>
      <c r="Q868" s="1" t="s">
        <v>1664</v>
      </c>
      <c r="R868" s="1" t="s">
        <v>482</v>
      </c>
      <c r="S868" s="1" t="s">
        <v>7103</v>
      </c>
      <c r="T868" s="1" t="s">
        <v>7104</v>
      </c>
      <c r="U868" s="1" t="s">
        <v>6318</v>
      </c>
      <c r="V868" s="1" t="s">
        <v>7105</v>
      </c>
      <c r="W868" s="1" t="s">
        <v>202</v>
      </c>
      <c r="X868" t="str">
        <f t="shared" si="92"/>
        <v>Incomplete</v>
      </c>
      <c r="Y868">
        <f>MAX(0,100-IF(G868="Invalid",Config!$B$5,0)-IF(I868="Invalid",Config!$B$6,0)-IF(X868="Incomplete",Config!$B$7,0)-IF(AF868="Yes",Config!$B$37,0))</f>
        <v>35</v>
      </c>
      <c r="Z868" s="1">
        <f>IF(OR(TRIM(B868)="",COUNTIF(Config!$B$15:$B$19,B868)&gt;0),1,0)+IF(OR(TRIM(C868)="",COUNTIF(Config!$B$15:$B$19,C868)&gt;0),1,0)+IF(OR(TRIM(F868)="",COUNTIF(Config!$B$15:$B$19,F868)&gt;0),1,0)+IF(OR(TRIM(H868)="",COUNTIF(Config!$B$15:$B$19,H868)&gt;0),1,0)+IF(OR(TRIM(E868)="",COUNTIF(Config!$B$15:$B$19,E868)&gt;0),1,0)+IF(OR(TRIM(K868)="",COUNTIF(Config!$B$15:$B$19,K868)&gt;0),1,0)+IF(OR(TRIM(P868)="",COUNTIF(Config!$B$15:$B$19,P868)&gt;0),1,0)+IF(OR(TRIM(R868)="",COUNTIF(Config!$B$15:$B$19,R868)&gt;0),1,0)</f>
        <v>1</v>
      </c>
      <c r="AA868" s="1" cm="1">
        <f t="array" ref="AA868">SUMPRODUCT(LEN(H868)-LEN(SUBSTITUTE(H868,{"0";"1";"2";"3";"4";"5";"6";"7";"8";"9"},"")))</f>
        <v>10</v>
      </c>
      <c r="AC868" t="str">
        <f t="shared" si="93"/>
        <v>Incomplete Profile; Potential Duplicate</v>
      </c>
      <c r="AD868">
        <f t="shared" si="94"/>
        <v>2</v>
      </c>
      <c r="AE868">
        <f t="shared" si="95"/>
        <v>1</v>
      </c>
      <c r="AF868" t="str">
        <f t="shared" si="96"/>
        <v>Yes</v>
      </c>
      <c r="AG868">
        <f t="shared" ca="1" si="97"/>
        <v>598</v>
      </c>
      <c r="AH868" t="str">
        <f ca="1">IF(OR(V868="",AG868=""),"Yes",IF(AG868&gt;Config!$B$41,"Yes","No"))</f>
        <v>Yes</v>
      </c>
    </row>
    <row r="869" spans="1:34" x14ac:dyDescent="0.25">
      <c r="A869" s="1" t="s">
        <v>7106</v>
      </c>
      <c r="B869" s="1" t="s">
        <v>1450</v>
      </c>
      <c r="C869" s="1" t="s">
        <v>296</v>
      </c>
      <c r="D869" s="1" t="s">
        <v>4051</v>
      </c>
      <c r="E869" s="1" t="s">
        <v>191</v>
      </c>
      <c r="F869" s="1" t="s">
        <v>4052</v>
      </c>
      <c r="G869" t="str">
        <f t="shared" si="91"/>
        <v>Valid</v>
      </c>
      <c r="H869" s="1" t="s">
        <v>7107</v>
      </c>
      <c r="I869" t="str" cm="1">
        <f t="array" ref="I869">IF(OR(TRIM(H869)="",ISNUMBER(SEARCH("#",H869)),AA869&lt;Config!$B$8,SUMPRODUCT(--ISNUMBER(SEARCH({"a";"b";"c";"d";"e";"f";"g";"h";"i";"j";"k";"l";"m";"n";"o";"p";"q";"r";"s";"t";"u";"v";"w";"x";"y";"z"},H869)))&gt;0),"Invalid","Valid")</f>
        <v>Valid</v>
      </c>
      <c r="J869" s="1" t="s">
        <v>4054</v>
      </c>
      <c r="K869" s="1" t="s">
        <v>66</v>
      </c>
      <c r="L869" s="1" t="s">
        <v>450</v>
      </c>
      <c r="M869" s="1" t="s">
        <v>391</v>
      </c>
      <c r="N869" s="1" t="s">
        <v>224</v>
      </c>
      <c r="O869" s="1" t="s">
        <v>52</v>
      </c>
      <c r="P869" t="s">
        <v>53</v>
      </c>
      <c r="Q869" s="1" t="s">
        <v>150</v>
      </c>
      <c r="R869" s="1" t="s">
        <v>4055</v>
      </c>
      <c r="S869" s="1" t="s">
        <v>4056</v>
      </c>
      <c r="T869" s="1" t="s">
        <v>4057</v>
      </c>
      <c r="U869" s="1" t="s">
        <v>4058</v>
      </c>
      <c r="V869" s="1" t="s">
        <v>4059</v>
      </c>
      <c r="W869" s="1" t="s">
        <v>125</v>
      </c>
      <c r="X869" t="str">
        <f t="shared" si="92"/>
        <v>Complete</v>
      </c>
      <c r="Y869">
        <f>MAX(0,100-IF(G869="Invalid",Config!$B$5,0)-IF(I869="Invalid",Config!$B$6,0)-IF(X869="Incomplete",Config!$B$7,0)-IF(AF869="Yes",Config!$B$37,0))</f>
        <v>75</v>
      </c>
      <c r="Z869" s="1">
        <f>IF(OR(TRIM(B869)="",COUNTIF(Config!$B$15:$B$19,B869)&gt;0),1,0)+IF(OR(TRIM(C869)="",COUNTIF(Config!$B$15:$B$19,C869)&gt;0),1,0)+IF(OR(TRIM(F869)="",COUNTIF(Config!$B$15:$B$19,F869)&gt;0),1,0)+IF(OR(TRIM(H869)="",COUNTIF(Config!$B$15:$B$19,H869)&gt;0),1,0)+IF(OR(TRIM(E869)="",COUNTIF(Config!$B$15:$B$19,E869)&gt;0),1,0)+IF(OR(TRIM(K869)="",COUNTIF(Config!$B$15:$B$19,K869)&gt;0),1,0)+IF(OR(TRIM(P869)="",COUNTIF(Config!$B$15:$B$19,P869)&gt;0),1,0)+IF(OR(TRIM(R869)="",COUNTIF(Config!$B$15:$B$19,R869)&gt;0),1,0)</f>
        <v>0</v>
      </c>
      <c r="AA869" s="1" cm="1">
        <f t="array" ref="AA869">SUMPRODUCT(LEN(H869)-LEN(SUBSTITUTE(H869,{"0";"1";"2";"3";"4";"5";"6";"7";"8";"9"},"")))</f>
        <v>10</v>
      </c>
      <c r="AC869" t="str">
        <f t="shared" si="93"/>
        <v>Potential Duplicate</v>
      </c>
      <c r="AD869">
        <f t="shared" si="94"/>
        <v>2</v>
      </c>
      <c r="AE869">
        <f t="shared" si="95"/>
        <v>1</v>
      </c>
      <c r="AF869" t="str">
        <f t="shared" si="96"/>
        <v>Yes</v>
      </c>
      <c r="AG869">
        <f t="shared" ca="1" si="97"/>
        <v>164</v>
      </c>
      <c r="AH869" t="str">
        <f ca="1">IF(OR(V869="",AG869=""),"Yes",IF(AG869&gt;Config!$B$41,"Yes","No"))</f>
        <v>No</v>
      </c>
    </row>
    <row r="870" spans="1:34" x14ac:dyDescent="0.25">
      <c r="A870" s="1" t="s">
        <v>7108</v>
      </c>
      <c r="B870" s="1" t="s">
        <v>1165</v>
      </c>
      <c r="C870" s="1" t="s">
        <v>33938</v>
      </c>
      <c r="D870" s="1" t="s">
        <v>34353</v>
      </c>
      <c r="E870" s="1" t="s">
        <v>298</v>
      </c>
      <c r="F870" s="1" t="s">
        <v>7109</v>
      </c>
      <c r="G870" t="str">
        <f t="shared" si="91"/>
        <v>Valid</v>
      </c>
      <c r="H870" s="1" t="s">
        <v>7110</v>
      </c>
      <c r="I870" t="str" cm="1">
        <f t="array" ref="I870">IF(OR(TRIM(H870)="",ISNUMBER(SEARCH("#",H870)),AA870&lt;Config!$B$8,SUMPRODUCT(--ISNUMBER(SEARCH({"a";"b";"c";"d";"e";"f";"g";"h";"i";"j";"k";"l";"m";"n";"o";"p";"q";"r";"s";"t";"u";"v";"w";"x";"y";"z"},H870)))&gt;0),"Invalid","Valid")</f>
        <v>Valid</v>
      </c>
      <c r="J870" s="1" t="s">
        <v>7111</v>
      </c>
      <c r="K870" s="1" t="s">
        <v>287</v>
      </c>
      <c r="L870" s="1" t="s">
        <v>134</v>
      </c>
      <c r="M870" s="1" t="s">
        <v>118</v>
      </c>
      <c r="N870" s="1" t="s">
        <v>252</v>
      </c>
      <c r="O870" s="1" t="s">
        <v>69</v>
      </c>
      <c r="P870" t="s">
        <v>236</v>
      </c>
      <c r="Q870" s="1" t="s">
        <v>237</v>
      </c>
      <c r="R870" s="1" t="s">
        <v>961</v>
      </c>
      <c r="S870" s="1" t="s">
        <v>7112</v>
      </c>
      <c r="T870" s="1" t="s">
        <v>7113</v>
      </c>
      <c r="U870" s="1" t="s">
        <v>790</v>
      </c>
      <c r="V870" s="1" t="s">
        <v>140</v>
      </c>
      <c r="W870" s="1" t="s">
        <v>33823</v>
      </c>
      <c r="X870" t="str">
        <f t="shared" si="92"/>
        <v>Complete</v>
      </c>
      <c r="Y870">
        <f>MAX(0,100-IF(G870="Invalid",Config!$B$5,0)-IF(I870="Invalid",Config!$B$6,0)-IF(X870="Incomplete",Config!$B$7,0)-IF(AF870="Yes",Config!$B$37,0))</f>
        <v>100</v>
      </c>
      <c r="Z870" s="1">
        <f>IF(OR(TRIM(B870)="",COUNTIF(Config!$B$15:$B$19,B870)&gt;0),1,0)+IF(OR(TRIM(C870)="",COUNTIF(Config!$B$15:$B$19,C870)&gt;0),1,0)+IF(OR(TRIM(F870)="",COUNTIF(Config!$B$15:$B$19,F870)&gt;0),1,0)+IF(OR(TRIM(H870)="",COUNTIF(Config!$B$15:$B$19,H870)&gt;0),1,0)+IF(OR(TRIM(E870)="",COUNTIF(Config!$B$15:$B$19,E870)&gt;0),1,0)+IF(OR(TRIM(K870)="",COUNTIF(Config!$B$15:$B$19,K870)&gt;0),1,0)+IF(OR(TRIM(P870)="",COUNTIF(Config!$B$15:$B$19,P870)&gt;0),1,0)+IF(OR(TRIM(R870)="",COUNTIF(Config!$B$15:$B$19,R870)&gt;0),1,0)</f>
        <v>0</v>
      </c>
      <c r="AA870" s="1" cm="1">
        <f t="array" ref="AA870">SUMPRODUCT(LEN(H870)-LEN(SUBSTITUTE(H870,{"0";"1";"2";"3";"4";"5";"6";"7";"8";"9"},"")))</f>
        <v>10</v>
      </c>
      <c r="AC870" t="str">
        <f t="shared" si="93"/>
        <v/>
      </c>
      <c r="AD870">
        <f t="shared" si="94"/>
        <v>1</v>
      </c>
      <c r="AE870">
        <f t="shared" si="95"/>
        <v>1</v>
      </c>
      <c r="AF870" t="str">
        <f t="shared" si="96"/>
        <v>No</v>
      </c>
      <c r="AG870">
        <f t="shared" ca="1" si="97"/>
        <v>37</v>
      </c>
      <c r="AH870" t="str">
        <f ca="1">IF(OR(V870="",AG870=""),"Yes",IF(AG870&gt;Config!$B$41,"Yes","No"))</f>
        <v>No</v>
      </c>
    </row>
    <row r="871" spans="1:34" x14ac:dyDescent="0.25">
      <c r="A871" s="1" t="s">
        <v>7114</v>
      </c>
      <c r="B871" s="1" t="s">
        <v>2085</v>
      </c>
      <c r="C871" s="1" t="s">
        <v>996</v>
      </c>
      <c r="D871" s="1" t="s">
        <v>3181</v>
      </c>
      <c r="E871" s="1" t="s">
        <v>33901</v>
      </c>
      <c r="F871" s="1" t="s">
        <v>7115</v>
      </c>
      <c r="G871" t="str">
        <f t="shared" si="91"/>
        <v>Valid</v>
      </c>
      <c r="H871" s="1" t="s">
        <v>7116</v>
      </c>
      <c r="I871" t="str" cm="1">
        <f t="array" ref="I871">IF(OR(TRIM(H871)="",ISNUMBER(SEARCH("#",H871)),AA871&lt;Config!$B$8,SUMPRODUCT(--ISNUMBER(SEARCH({"a";"b";"c";"d";"e";"f";"g";"h";"i";"j";"k";"l";"m";"n";"o";"p";"q";"r";"s";"t";"u";"v";"w";"x";"y";"z"},H871)))&gt;0),"Invalid","Valid")</f>
        <v>Valid</v>
      </c>
      <c r="J871" s="1" t="s">
        <v>7117</v>
      </c>
      <c r="K871" s="1" t="s">
        <v>625</v>
      </c>
      <c r="L871" s="1" t="s">
        <v>164</v>
      </c>
      <c r="M871" s="1" t="s">
        <v>235</v>
      </c>
      <c r="N871" s="1" t="s">
        <v>358</v>
      </c>
      <c r="O871" s="1" t="s">
        <v>149</v>
      </c>
      <c r="P871" t="s">
        <v>87</v>
      </c>
      <c r="Q871" s="1" t="s">
        <v>88</v>
      </c>
      <c r="R871" s="1" t="s">
        <v>89</v>
      </c>
      <c r="S871" s="1" t="s">
        <v>3276</v>
      </c>
      <c r="T871" s="1" t="s">
        <v>7118</v>
      </c>
      <c r="U871" s="1" t="s">
        <v>7119</v>
      </c>
      <c r="V871" s="1" t="s">
        <v>4685</v>
      </c>
      <c r="W871" s="1" t="s">
        <v>60</v>
      </c>
      <c r="X871" t="str">
        <f t="shared" si="92"/>
        <v>Complete</v>
      </c>
      <c r="Y871">
        <f>MAX(0,100-IF(G871="Invalid",Config!$B$5,0)-IF(I871="Invalid",Config!$B$6,0)-IF(X871="Incomplete",Config!$B$7,0)-IF(AF871="Yes",Config!$B$37,0))</f>
        <v>100</v>
      </c>
      <c r="Z871" s="1">
        <f>IF(OR(TRIM(B871)="",COUNTIF(Config!$B$15:$B$19,B871)&gt;0),1,0)+IF(OR(TRIM(C871)="",COUNTIF(Config!$B$15:$B$19,C871)&gt;0),1,0)+IF(OR(TRIM(F871)="",COUNTIF(Config!$B$15:$B$19,F871)&gt;0),1,0)+IF(OR(TRIM(H871)="",COUNTIF(Config!$B$15:$B$19,H871)&gt;0),1,0)+IF(OR(TRIM(E871)="",COUNTIF(Config!$B$15:$B$19,E871)&gt;0),1,0)+IF(OR(TRIM(K871)="",COUNTIF(Config!$B$15:$B$19,K871)&gt;0),1,0)+IF(OR(TRIM(P871)="",COUNTIF(Config!$B$15:$B$19,P871)&gt;0),1,0)+IF(OR(TRIM(R871)="",COUNTIF(Config!$B$15:$B$19,R871)&gt;0),1,0)</f>
        <v>0</v>
      </c>
      <c r="AA871" s="1" cm="1">
        <f t="array" ref="AA871">SUMPRODUCT(LEN(H871)-LEN(SUBSTITUTE(H871,{"0";"1";"2";"3";"4";"5";"6";"7";"8";"9"},"")))</f>
        <v>11</v>
      </c>
      <c r="AC871" t="str">
        <f t="shared" si="93"/>
        <v/>
      </c>
      <c r="AD871">
        <f t="shared" si="94"/>
        <v>1</v>
      </c>
      <c r="AE871">
        <f t="shared" si="95"/>
        <v>1</v>
      </c>
      <c r="AF871" t="str">
        <f t="shared" si="96"/>
        <v>No</v>
      </c>
      <c r="AG871">
        <f t="shared" ca="1" si="97"/>
        <v>281</v>
      </c>
      <c r="AH871" t="str">
        <f ca="1">IF(OR(V871="",AG871=""),"Yes",IF(AG871&gt;Config!$B$41,"Yes","No"))</f>
        <v>No</v>
      </c>
    </row>
    <row r="872" spans="1:34" x14ac:dyDescent="0.25">
      <c r="A872" s="1" t="s">
        <v>7120</v>
      </c>
      <c r="B872" s="1" t="s">
        <v>33815</v>
      </c>
      <c r="C872" s="1" t="s">
        <v>985</v>
      </c>
      <c r="D872" s="1" t="s">
        <v>985</v>
      </c>
      <c r="E872" s="1" t="s">
        <v>34354</v>
      </c>
      <c r="F872" s="1" t="s">
        <v>7121</v>
      </c>
      <c r="G872" t="str">
        <f t="shared" si="91"/>
        <v>Valid</v>
      </c>
      <c r="H872" s="1" t="s">
        <v>7122</v>
      </c>
      <c r="I872" t="str" cm="1">
        <f t="array" ref="I872">IF(OR(TRIM(H872)="",ISNUMBER(SEARCH("#",H872)),AA872&lt;Config!$B$8,SUMPRODUCT(--ISNUMBER(SEARCH({"a";"b";"c";"d";"e";"f";"g";"h";"i";"j";"k";"l";"m";"n";"o";"p";"q";"r";"s";"t";"u";"v";"w";"x";"y";"z"},H872)))&gt;0),"Invalid","Valid")</f>
        <v>Valid</v>
      </c>
      <c r="J872" s="1" t="s">
        <v>7123</v>
      </c>
      <c r="K872" s="1" t="s">
        <v>48</v>
      </c>
      <c r="L872" s="1" t="s">
        <v>84</v>
      </c>
      <c r="M872" s="1" t="s">
        <v>50</v>
      </c>
      <c r="N872" s="1" t="s">
        <v>713</v>
      </c>
      <c r="O872" s="1" t="s">
        <v>149</v>
      </c>
      <c r="P872" t="s">
        <v>104</v>
      </c>
      <c r="Q872" s="1" t="s">
        <v>105</v>
      </c>
      <c r="R872" s="1" t="s">
        <v>833</v>
      </c>
      <c r="S872" s="1" t="s">
        <v>7124</v>
      </c>
      <c r="T872" s="1" t="s">
        <v>7125</v>
      </c>
      <c r="U872" s="1" t="s">
        <v>7126</v>
      </c>
      <c r="V872" s="1" t="s">
        <v>1050</v>
      </c>
      <c r="W872" s="1" t="s">
        <v>40</v>
      </c>
      <c r="X872" t="str">
        <f t="shared" si="92"/>
        <v>Incomplete</v>
      </c>
      <c r="Y872">
        <f>MAX(0,100-IF(G872="Invalid",Config!$B$5,0)-IF(I872="Invalid",Config!$B$6,0)-IF(X872="Incomplete",Config!$B$7,0)-IF(AF872="Yes",Config!$B$37,0))</f>
        <v>60</v>
      </c>
      <c r="Z872" s="1">
        <f>IF(OR(TRIM(B872)="",COUNTIF(Config!$B$15:$B$19,B872)&gt;0),1,0)+IF(OR(TRIM(C872)="",COUNTIF(Config!$B$15:$B$19,C872)&gt;0),1,0)+IF(OR(TRIM(F872)="",COUNTIF(Config!$B$15:$B$19,F872)&gt;0),1,0)+IF(OR(TRIM(H872)="",COUNTIF(Config!$B$15:$B$19,H872)&gt;0),1,0)+IF(OR(TRIM(E872)="",COUNTIF(Config!$B$15:$B$19,E872)&gt;0),1,0)+IF(OR(TRIM(K872)="",COUNTIF(Config!$B$15:$B$19,K872)&gt;0),1,0)+IF(OR(TRIM(P872)="",COUNTIF(Config!$B$15:$B$19,P872)&gt;0),1,0)+IF(OR(TRIM(R872)="",COUNTIF(Config!$B$15:$B$19,R872)&gt;0),1,0)</f>
        <v>1</v>
      </c>
      <c r="AA872" s="1" cm="1">
        <f t="array" ref="AA872">SUMPRODUCT(LEN(H872)-LEN(SUBSTITUTE(H872,{"0";"1";"2";"3";"4";"5";"6";"7";"8";"9"},"")))</f>
        <v>10</v>
      </c>
      <c r="AC872" t="str">
        <f t="shared" si="93"/>
        <v>Incomplete Profile</v>
      </c>
      <c r="AD872">
        <f t="shared" si="94"/>
        <v>1</v>
      </c>
      <c r="AE872">
        <f t="shared" si="95"/>
        <v>1</v>
      </c>
      <c r="AF872" t="str">
        <f t="shared" si="96"/>
        <v>No</v>
      </c>
      <c r="AG872">
        <f t="shared" ca="1" si="97"/>
        <v>37</v>
      </c>
      <c r="AH872" t="str">
        <f ca="1">IF(OR(V872="",AG872=""),"Yes",IF(AG872&gt;Config!$B$41,"Yes","No"))</f>
        <v>No</v>
      </c>
    </row>
    <row r="873" spans="1:34" x14ac:dyDescent="0.25">
      <c r="A873" s="1" t="s">
        <v>7127</v>
      </c>
      <c r="B873" s="1" t="s">
        <v>444</v>
      </c>
      <c r="C873" s="1" t="s">
        <v>308</v>
      </c>
      <c r="D873" s="1" t="s">
        <v>7128</v>
      </c>
      <c r="E873" s="1" t="s">
        <v>34355</v>
      </c>
      <c r="F873" s="1" t="s">
        <v>34356</v>
      </c>
      <c r="G873" t="str">
        <f t="shared" si="91"/>
        <v>Valid</v>
      </c>
      <c r="H873" s="1" t="s">
        <v>7129</v>
      </c>
      <c r="I873" t="str" cm="1">
        <f t="array" ref="I873">IF(OR(TRIM(H873)="",ISNUMBER(SEARCH("#",H873)),AA873&lt;Config!$B$8,SUMPRODUCT(--ISNUMBER(SEARCH({"a";"b";"c";"d";"e";"f";"g";"h";"i";"j";"k";"l";"m";"n";"o";"p";"q";"r";"s";"t";"u";"v";"w";"x";"y";"z"},H873)))&gt;0),"Invalid","Valid")</f>
        <v>Valid</v>
      </c>
      <c r="J873" s="1" t="s">
        <v>7130</v>
      </c>
      <c r="K873" s="1" t="s">
        <v>504</v>
      </c>
      <c r="L873" s="1" t="s">
        <v>265</v>
      </c>
      <c r="M873" s="1" t="s">
        <v>33827</v>
      </c>
      <c r="N873" s="1" t="s">
        <v>68</v>
      </c>
      <c r="O873" s="1" t="s">
        <v>196</v>
      </c>
      <c r="P873" t="s">
        <v>53</v>
      </c>
      <c r="Q873" s="1" t="s">
        <v>197</v>
      </c>
      <c r="R873" s="1" t="s">
        <v>415</v>
      </c>
      <c r="S873" s="1" t="s">
        <v>4134</v>
      </c>
      <c r="T873" s="1" t="s">
        <v>7131</v>
      </c>
      <c r="U873" s="1" t="s">
        <v>1598</v>
      </c>
      <c r="V873" s="1" t="s">
        <v>825</v>
      </c>
      <c r="W873" s="1" t="s">
        <v>94</v>
      </c>
      <c r="X873" t="str">
        <f t="shared" si="92"/>
        <v>Complete</v>
      </c>
      <c r="Y873">
        <f>MAX(0,100-IF(G873="Invalid",Config!$B$5,0)-IF(I873="Invalid",Config!$B$6,0)-IF(X873="Incomplete",Config!$B$7,0)-IF(AF873="Yes",Config!$B$37,0))</f>
        <v>75</v>
      </c>
      <c r="Z873" s="1">
        <f>IF(OR(TRIM(B873)="",COUNTIF(Config!$B$15:$B$19,B873)&gt;0),1,0)+IF(OR(TRIM(C873)="",COUNTIF(Config!$B$15:$B$19,C873)&gt;0),1,0)+IF(OR(TRIM(F873)="",COUNTIF(Config!$B$15:$B$19,F873)&gt;0),1,0)+IF(OR(TRIM(H873)="",COUNTIF(Config!$B$15:$B$19,H873)&gt;0),1,0)+IF(OR(TRIM(E873)="",COUNTIF(Config!$B$15:$B$19,E873)&gt;0),1,0)+IF(OR(TRIM(K873)="",COUNTIF(Config!$B$15:$B$19,K873)&gt;0),1,0)+IF(OR(TRIM(P873)="",COUNTIF(Config!$B$15:$B$19,P873)&gt;0),1,0)+IF(OR(TRIM(R873)="",COUNTIF(Config!$B$15:$B$19,R873)&gt;0),1,0)</f>
        <v>0</v>
      </c>
      <c r="AA873" s="1" cm="1">
        <f t="array" ref="AA873">SUMPRODUCT(LEN(H873)-LEN(SUBSTITUTE(H873,{"0";"1";"2";"3";"4";"5";"6";"7";"8";"9"},"")))</f>
        <v>12</v>
      </c>
      <c r="AC873" t="str">
        <f t="shared" si="93"/>
        <v>Potential Duplicate</v>
      </c>
      <c r="AD873">
        <f t="shared" si="94"/>
        <v>2</v>
      </c>
      <c r="AE873">
        <f t="shared" si="95"/>
        <v>1</v>
      </c>
      <c r="AF873" t="str">
        <f t="shared" si="96"/>
        <v>Yes</v>
      </c>
      <c r="AG873">
        <f t="shared" ca="1" si="97"/>
        <v>149</v>
      </c>
      <c r="AH873" t="str">
        <f ca="1">IF(OR(V873="",AG873=""),"Yes",IF(AG873&gt;Config!$B$41,"Yes","No"))</f>
        <v>No</v>
      </c>
    </row>
    <row r="874" spans="1:34" x14ac:dyDescent="0.25">
      <c r="A874" s="1" t="s">
        <v>7132</v>
      </c>
      <c r="B874" s="1" t="s">
        <v>3888</v>
      </c>
      <c r="C874" s="1" t="s">
        <v>775</v>
      </c>
      <c r="D874" s="1" t="s">
        <v>7133</v>
      </c>
      <c r="E874" s="1" t="s">
        <v>34357</v>
      </c>
      <c r="F874" s="1" t="s">
        <v>7134</v>
      </c>
      <c r="G874" t="str">
        <f t="shared" si="91"/>
        <v>Valid</v>
      </c>
      <c r="H874" s="1" t="s">
        <v>7135</v>
      </c>
      <c r="I874" t="str" cm="1">
        <f t="array" ref="I874">IF(OR(TRIM(H874)="",ISNUMBER(SEARCH("#",H874)),AA874&lt;Config!$B$8,SUMPRODUCT(--ISNUMBER(SEARCH({"a";"b";"c";"d";"e";"f";"g";"h";"i";"j";"k";"l";"m";"n";"o";"p";"q";"r";"s";"t";"u";"v";"w";"x";"y";"z"},H874)))&gt;0),"Invalid","Valid")</f>
        <v>Valid</v>
      </c>
      <c r="J874" s="1" t="s">
        <v>7136</v>
      </c>
      <c r="K874" s="1" t="s">
        <v>178</v>
      </c>
      <c r="L874" s="1" t="s">
        <v>134</v>
      </c>
      <c r="M874" s="1" t="s">
        <v>391</v>
      </c>
      <c r="N874" s="1" t="s">
        <v>68</v>
      </c>
      <c r="O874" s="1" t="s">
        <v>149</v>
      </c>
      <c r="P874" t="s">
        <v>236</v>
      </c>
      <c r="Q874" s="1" t="s">
        <v>253</v>
      </c>
      <c r="R874" s="1" t="s">
        <v>237</v>
      </c>
      <c r="S874" s="1" t="s">
        <v>7137</v>
      </c>
      <c r="T874" s="1" t="s">
        <v>7138</v>
      </c>
      <c r="U874" s="1" t="s">
        <v>7139</v>
      </c>
      <c r="V874" s="1" t="s">
        <v>7140</v>
      </c>
      <c r="W874" s="1" t="s">
        <v>40</v>
      </c>
      <c r="X874" t="str">
        <f t="shared" si="92"/>
        <v>Complete</v>
      </c>
      <c r="Y874">
        <f>MAX(0,100-IF(G874="Invalid",Config!$B$5,0)-IF(I874="Invalid",Config!$B$6,0)-IF(X874="Incomplete",Config!$B$7,0)-IF(AF874="Yes",Config!$B$37,0))</f>
        <v>100</v>
      </c>
      <c r="Z874" s="1">
        <f>IF(OR(TRIM(B874)="",COUNTIF(Config!$B$15:$B$19,B874)&gt;0),1,0)+IF(OR(TRIM(C874)="",COUNTIF(Config!$B$15:$B$19,C874)&gt;0),1,0)+IF(OR(TRIM(F874)="",COUNTIF(Config!$B$15:$B$19,F874)&gt;0),1,0)+IF(OR(TRIM(H874)="",COUNTIF(Config!$B$15:$B$19,H874)&gt;0),1,0)+IF(OR(TRIM(E874)="",COUNTIF(Config!$B$15:$B$19,E874)&gt;0),1,0)+IF(OR(TRIM(K874)="",COUNTIF(Config!$B$15:$B$19,K874)&gt;0),1,0)+IF(OR(TRIM(P874)="",COUNTIF(Config!$B$15:$B$19,P874)&gt;0),1,0)+IF(OR(TRIM(R874)="",COUNTIF(Config!$B$15:$B$19,R874)&gt;0),1,0)</f>
        <v>0</v>
      </c>
      <c r="AA874" s="1" cm="1">
        <f t="array" ref="AA874">SUMPRODUCT(LEN(H874)-LEN(SUBSTITUTE(H874,{"0";"1";"2";"3";"4";"5";"6";"7";"8";"9"},"")))</f>
        <v>12</v>
      </c>
      <c r="AC874" t="str">
        <f t="shared" si="93"/>
        <v/>
      </c>
      <c r="AD874">
        <f t="shared" si="94"/>
        <v>1</v>
      </c>
      <c r="AE874">
        <f t="shared" si="95"/>
        <v>1</v>
      </c>
      <c r="AF874" t="str">
        <f t="shared" si="96"/>
        <v>No</v>
      </c>
      <c r="AG874">
        <f t="shared" ca="1" si="97"/>
        <v>159</v>
      </c>
      <c r="AH874" t="str">
        <f ca="1">IF(OR(V874="",AG874=""),"Yes",IF(AG874&gt;Config!$B$41,"Yes","No"))</f>
        <v>No</v>
      </c>
    </row>
    <row r="875" spans="1:34" x14ac:dyDescent="0.25">
      <c r="A875" s="1" t="s">
        <v>7141</v>
      </c>
      <c r="B875" s="1" t="s">
        <v>229</v>
      </c>
      <c r="C875" s="1" t="s">
        <v>1007</v>
      </c>
      <c r="D875" s="1" t="s">
        <v>7142</v>
      </c>
      <c r="E875" s="1" t="s">
        <v>33824</v>
      </c>
      <c r="F875" s="1" t="s">
        <v>7143</v>
      </c>
      <c r="G875" t="str">
        <f t="shared" si="91"/>
        <v>Valid</v>
      </c>
      <c r="H875" s="1" t="s">
        <v>7144</v>
      </c>
      <c r="I875" t="str" cm="1">
        <f t="array" ref="I875">IF(OR(TRIM(H875)="",ISNUMBER(SEARCH("#",H875)),AA875&lt;Config!$B$8,SUMPRODUCT(--ISNUMBER(SEARCH({"a";"b";"c";"d";"e";"f";"g";"h";"i";"j";"k";"l";"m";"n";"o";"p";"q";"r";"s";"t";"u";"v";"w";"x";"y";"z"},H875)))&gt;0),"Invalid","Valid")</f>
        <v>Valid</v>
      </c>
      <c r="J875" s="1" t="s">
        <v>7145</v>
      </c>
      <c r="K875" s="1" t="s">
        <v>378</v>
      </c>
      <c r="L875" s="1" t="s">
        <v>265</v>
      </c>
      <c r="M875" s="1" t="s">
        <v>33825</v>
      </c>
      <c r="N875" s="1" t="s">
        <v>148</v>
      </c>
      <c r="O875" s="1" t="s">
        <v>69</v>
      </c>
      <c r="P875" t="s">
        <v>53</v>
      </c>
      <c r="Q875" s="1" t="s">
        <v>150</v>
      </c>
      <c r="R875" s="1" t="s">
        <v>55</v>
      </c>
      <c r="S875" s="1" t="s">
        <v>7146</v>
      </c>
      <c r="T875" s="1" t="s">
        <v>7147</v>
      </c>
      <c r="U875" s="1" t="s">
        <v>7148</v>
      </c>
      <c r="V875" s="1" t="s">
        <v>3109</v>
      </c>
      <c r="W875" s="1" t="s">
        <v>202</v>
      </c>
      <c r="X875" t="str">
        <f t="shared" si="92"/>
        <v>Complete</v>
      </c>
      <c r="Y875">
        <f>MAX(0,100-IF(G875="Invalid",Config!$B$5,0)-IF(I875="Invalid",Config!$B$6,0)-IF(X875="Incomplete",Config!$B$7,0)-IF(AF875="Yes",Config!$B$37,0))</f>
        <v>100</v>
      </c>
      <c r="Z875" s="1">
        <f>IF(OR(TRIM(B875)="",COUNTIF(Config!$B$15:$B$19,B875)&gt;0),1,0)+IF(OR(TRIM(C875)="",COUNTIF(Config!$B$15:$B$19,C875)&gt;0),1,0)+IF(OR(TRIM(F875)="",COUNTIF(Config!$B$15:$B$19,F875)&gt;0),1,0)+IF(OR(TRIM(H875)="",COUNTIF(Config!$B$15:$B$19,H875)&gt;0),1,0)+IF(OR(TRIM(E875)="",COUNTIF(Config!$B$15:$B$19,E875)&gt;0),1,0)+IF(OR(TRIM(K875)="",COUNTIF(Config!$B$15:$B$19,K875)&gt;0),1,0)+IF(OR(TRIM(P875)="",COUNTIF(Config!$B$15:$B$19,P875)&gt;0),1,0)+IF(OR(TRIM(R875)="",COUNTIF(Config!$B$15:$B$19,R875)&gt;0),1,0)</f>
        <v>0</v>
      </c>
      <c r="AA875" s="1" cm="1">
        <f t="array" ref="AA875">SUMPRODUCT(LEN(H875)-LEN(SUBSTITUTE(H875,{"0";"1";"2";"3";"4";"5";"6";"7";"8";"9"},"")))</f>
        <v>10</v>
      </c>
      <c r="AC875" t="str">
        <f t="shared" si="93"/>
        <v/>
      </c>
      <c r="AD875">
        <f t="shared" si="94"/>
        <v>1</v>
      </c>
      <c r="AE875">
        <f t="shared" si="95"/>
        <v>1</v>
      </c>
      <c r="AF875" t="str">
        <f t="shared" si="96"/>
        <v>No</v>
      </c>
      <c r="AG875">
        <f t="shared" ca="1" si="97"/>
        <v>392</v>
      </c>
      <c r="AH875" t="str">
        <f ca="1">IF(OR(V875="",AG875=""),"Yes",IF(AG875&gt;Config!$B$41,"Yes","No"))</f>
        <v>Yes</v>
      </c>
    </row>
    <row r="876" spans="1:34" x14ac:dyDescent="0.25">
      <c r="A876" s="1" t="s">
        <v>7149</v>
      </c>
      <c r="B876" s="1" t="s">
        <v>1833</v>
      </c>
      <c r="C876" s="1" t="s">
        <v>792</v>
      </c>
      <c r="D876" s="1" t="s">
        <v>7150</v>
      </c>
      <c r="E876" s="1" t="s">
        <v>34358</v>
      </c>
      <c r="F876" s="1" t="s">
        <v>7151</v>
      </c>
      <c r="G876" t="str">
        <f t="shared" si="91"/>
        <v>Valid</v>
      </c>
      <c r="H876" s="1" t="s">
        <v>7152</v>
      </c>
      <c r="I876" t="str" cm="1">
        <f t="array" ref="I876">IF(OR(TRIM(H876)="",ISNUMBER(SEARCH("#",H876)),AA876&lt;Config!$B$8,SUMPRODUCT(--ISNUMBER(SEARCH({"a";"b";"c";"d";"e";"f";"g";"h";"i";"j";"k";"l";"m";"n";"o";"p";"q";"r";"s";"t";"u";"v";"w";"x";"y";"z"},H876)))&gt;0),"Invalid","Valid")</f>
        <v>Valid</v>
      </c>
      <c r="J876" s="1" t="s">
        <v>7153</v>
      </c>
      <c r="K876" s="1" t="s">
        <v>625</v>
      </c>
      <c r="L876" s="1" t="s">
        <v>49</v>
      </c>
      <c r="M876" s="1" t="s">
        <v>251</v>
      </c>
      <c r="N876" s="1" t="s">
        <v>86</v>
      </c>
      <c r="O876" s="1" t="s">
        <v>149</v>
      </c>
      <c r="P876" t="s">
        <v>53</v>
      </c>
      <c r="Q876" s="1" t="s">
        <v>150</v>
      </c>
      <c r="R876" s="1" t="s">
        <v>415</v>
      </c>
      <c r="S876" s="1" t="s">
        <v>2306</v>
      </c>
      <c r="T876" s="1" t="s">
        <v>7154</v>
      </c>
      <c r="U876" s="1" t="s">
        <v>7155</v>
      </c>
      <c r="V876" s="1" t="s">
        <v>6446</v>
      </c>
      <c r="W876" s="1" t="s">
        <v>75</v>
      </c>
      <c r="X876" t="str">
        <f t="shared" si="92"/>
        <v>Complete</v>
      </c>
      <c r="Y876">
        <f>MAX(0,100-IF(G876="Invalid",Config!$B$5,0)-IF(I876="Invalid",Config!$B$6,0)-IF(X876="Incomplete",Config!$B$7,0)-IF(AF876="Yes",Config!$B$37,0))</f>
        <v>100</v>
      </c>
      <c r="Z876" s="1">
        <f>IF(OR(TRIM(B876)="",COUNTIF(Config!$B$15:$B$19,B876)&gt;0),1,0)+IF(OR(TRIM(C876)="",COUNTIF(Config!$B$15:$B$19,C876)&gt;0),1,0)+IF(OR(TRIM(F876)="",COUNTIF(Config!$B$15:$B$19,F876)&gt;0),1,0)+IF(OR(TRIM(H876)="",COUNTIF(Config!$B$15:$B$19,H876)&gt;0),1,0)+IF(OR(TRIM(E876)="",COUNTIF(Config!$B$15:$B$19,E876)&gt;0),1,0)+IF(OR(TRIM(K876)="",COUNTIF(Config!$B$15:$B$19,K876)&gt;0),1,0)+IF(OR(TRIM(P876)="",COUNTIF(Config!$B$15:$B$19,P876)&gt;0),1,0)+IF(OR(TRIM(R876)="",COUNTIF(Config!$B$15:$B$19,R876)&gt;0),1,0)</f>
        <v>0</v>
      </c>
      <c r="AA876" s="1" cm="1">
        <f t="array" ref="AA876">SUMPRODUCT(LEN(H876)-LEN(SUBSTITUTE(H876,{"0";"1";"2";"3";"4";"5";"6";"7";"8";"9"},"")))</f>
        <v>10</v>
      </c>
      <c r="AC876" t="str">
        <f t="shared" si="93"/>
        <v/>
      </c>
      <c r="AD876">
        <f t="shared" si="94"/>
        <v>1</v>
      </c>
      <c r="AE876">
        <f t="shared" si="95"/>
        <v>1</v>
      </c>
      <c r="AF876" t="str">
        <f t="shared" si="96"/>
        <v>No</v>
      </c>
      <c r="AG876">
        <f t="shared" ca="1" si="97"/>
        <v>313</v>
      </c>
      <c r="AH876" t="str">
        <f ca="1">IF(OR(V876="",AG876=""),"Yes",IF(AG876&gt;Config!$B$41,"Yes","No"))</f>
        <v>No</v>
      </c>
    </row>
    <row r="877" spans="1:34" x14ac:dyDescent="0.25">
      <c r="A877" s="1" t="s">
        <v>7156</v>
      </c>
      <c r="B877" s="1" t="s">
        <v>2408</v>
      </c>
      <c r="C877" s="1" t="s">
        <v>511</v>
      </c>
      <c r="D877" s="1" t="s">
        <v>7157</v>
      </c>
      <c r="E877" s="1" t="s">
        <v>33829</v>
      </c>
      <c r="F877" s="1" t="s">
        <v>7158</v>
      </c>
      <c r="G877" t="str">
        <f t="shared" si="91"/>
        <v>Valid</v>
      </c>
      <c r="H877" s="1" t="s">
        <v>7159</v>
      </c>
      <c r="I877" t="str" cm="1">
        <f t="array" ref="I877">IF(OR(TRIM(H877)="",ISNUMBER(SEARCH("#",H877)),AA877&lt;Config!$B$8,SUMPRODUCT(--ISNUMBER(SEARCH({"a";"b";"c";"d";"e";"f";"g";"h";"i";"j";"k";"l";"m";"n";"o";"p";"q";"r";"s";"t";"u";"v";"w";"x";"y";"z"},H877)))&gt;0),"Invalid","Valid")</f>
        <v>Valid</v>
      </c>
      <c r="J877" s="1" t="s">
        <v>7160</v>
      </c>
      <c r="K877" s="1" t="s">
        <v>133</v>
      </c>
      <c r="L877" s="1" t="s">
        <v>67</v>
      </c>
      <c r="M877" s="1" t="s">
        <v>33825</v>
      </c>
      <c r="N877" s="1" t="s">
        <v>86</v>
      </c>
      <c r="O877" s="1" t="s">
        <v>32</v>
      </c>
      <c r="P877" t="s">
        <v>33</v>
      </c>
      <c r="Q877" s="1" t="s">
        <v>1099</v>
      </c>
      <c r="R877" s="1" t="s">
        <v>1716</v>
      </c>
      <c r="S877" s="1" t="s">
        <v>7161</v>
      </c>
      <c r="T877" s="1" t="s">
        <v>7162</v>
      </c>
      <c r="U877" s="1" t="s">
        <v>123</v>
      </c>
      <c r="V877" s="1" t="s">
        <v>1102</v>
      </c>
      <c r="W877" s="1" t="s">
        <v>384</v>
      </c>
      <c r="X877" t="str">
        <f t="shared" si="92"/>
        <v>Incomplete</v>
      </c>
      <c r="Y877">
        <f>MAX(0,100-IF(G877="Invalid",Config!$B$5,0)-IF(I877="Invalid",Config!$B$6,0)-IF(X877="Incomplete",Config!$B$7,0)-IF(AF877="Yes",Config!$B$37,0))</f>
        <v>35</v>
      </c>
      <c r="Z877" s="1">
        <f>IF(OR(TRIM(B877)="",COUNTIF(Config!$B$15:$B$19,B877)&gt;0),1,0)+IF(OR(TRIM(C877)="",COUNTIF(Config!$B$15:$B$19,C877)&gt;0),1,0)+IF(OR(TRIM(F877)="",COUNTIF(Config!$B$15:$B$19,F877)&gt;0),1,0)+IF(OR(TRIM(H877)="",COUNTIF(Config!$B$15:$B$19,H877)&gt;0),1,0)+IF(OR(TRIM(E877)="",COUNTIF(Config!$B$15:$B$19,E877)&gt;0),1,0)+IF(OR(TRIM(K877)="",COUNTIF(Config!$B$15:$B$19,K877)&gt;0),1,0)+IF(OR(TRIM(P877)="",COUNTIF(Config!$B$15:$B$19,P877)&gt;0),1,0)+IF(OR(TRIM(R877)="",COUNTIF(Config!$B$15:$B$19,R877)&gt;0),1,0)</f>
        <v>1</v>
      </c>
      <c r="AA877" s="1" cm="1">
        <f t="array" ref="AA877">SUMPRODUCT(LEN(H877)-LEN(SUBSTITUTE(H877,{"0";"1";"2";"3";"4";"5";"6";"7";"8";"9"},"")))</f>
        <v>10</v>
      </c>
      <c r="AC877" t="str">
        <f t="shared" si="93"/>
        <v>Incomplete Profile; Potential Duplicate</v>
      </c>
      <c r="AD877">
        <f t="shared" si="94"/>
        <v>2</v>
      </c>
      <c r="AE877">
        <f t="shared" si="95"/>
        <v>1</v>
      </c>
      <c r="AF877" t="str">
        <f t="shared" si="96"/>
        <v>Yes</v>
      </c>
      <c r="AG877">
        <f t="shared" ca="1" si="97"/>
        <v>381</v>
      </c>
      <c r="AH877" t="str">
        <f ca="1">IF(OR(V877="",AG877=""),"Yes",IF(AG877&gt;Config!$B$41,"Yes","No"))</f>
        <v>Yes</v>
      </c>
    </row>
    <row r="878" spans="1:34" x14ac:dyDescent="0.25">
      <c r="A878" s="1" t="s">
        <v>6077</v>
      </c>
      <c r="B878" s="1" t="s">
        <v>650</v>
      </c>
      <c r="C878" s="1" t="s">
        <v>775</v>
      </c>
      <c r="D878" s="1" t="s">
        <v>7163</v>
      </c>
      <c r="E878" s="1" t="s">
        <v>34359</v>
      </c>
      <c r="F878" s="1" t="s">
        <v>7164</v>
      </c>
      <c r="G878" t="str">
        <f t="shared" si="91"/>
        <v>Valid</v>
      </c>
      <c r="H878" s="1" t="s">
        <v>7165</v>
      </c>
      <c r="I878" t="str" cm="1">
        <f t="array" ref="I878">IF(OR(TRIM(H878)="",ISNUMBER(SEARCH("#",H878)),AA878&lt;Config!$B$8,SUMPRODUCT(--ISNUMBER(SEARCH({"a";"b";"c";"d";"e";"f";"g";"h";"i";"j";"k";"l";"m";"n";"o";"p";"q";"r";"s";"t";"u";"v";"w";"x";"y";"z"},H878)))&gt;0),"Invalid","Valid")</f>
        <v>Valid</v>
      </c>
      <c r="J878" s="1" t="s">
        <v>7166</v>
      </c>
      <c r="K878" s="1" t="s">
        <v>516</v>
      </c>
      <c r="L878" s="1" t="s">
        <v>265</v>
      </c>
      <c r="M878" s="1" t="s">
        <v>118</v>
      </c>
      <c r="N878" s="1" t="s">
        <v>31</v>
      </c>
      <c r="O878" s="1" t="s">
        <v>180</v>
      </c>
      <c r="P878" t="s">
        <v>53</v>
      </c>
      <c r="Q878" s="1" t="s">
        <v>150</v>
      </c>
      <c r="R878" s="1" t="s">
        <v>197</v>
      </c>
      <c r="S878" s="1" t="s">
        <v>7167</v>
      </c>
      <c r="T878" s="1" t="s">
        <v>7168</v>
      </c>
      <c r="U878" s="1" t="s">
        <v>5875</v>
      </c>
      <c r="V878" s="1" t="s">
        <v>2971</v>
      </c>
      <c r="W878" s="1" t="s">
        <v>75</v>
      </c>
      <c r="X878" t="str">
        <f t="shared" si="92"/>
        <v>Complete</v>
      </c>
      <c r="Y878">
        <f>MAX(0,100-IF(G878="Invalid",Config!$B$5,0)-IF(I878="Invalid",Config!$B$6,0)-IF(X878="Incomplete",Config!$B$7,0)-IF(AF878="Yes",Config!$B$37,0))</f>
        <v>100</v>
      </c>
      <c r="Z878" s="1">
        <f>IF(OR(TRIM(B878)="",COUNTIF(Config!$B$15:$B$19,B878)&gt;0),1,0)+IF(OR(TRIM(C878)="",COUNTIF(Config!$B$15:$B$19,C878)&gt;0),1,0)+IF(OR(TRIM(F878)="",COUNTIF(Config!$B$15:$B$19,F878)&gt;0),1,0)+IF(OR(TRIM(H878)="",COUNTIF(Config!$B$15:$B$19,H878)&gt;0),1,0)+IF(OR(TRIM(E878)="",COUNTIF(Config!$B$15:$B$19,E878)&gt;0),1,0)+IF(OR(TRIM(K878)="",COUNTIF(Config!$B$15:$B$19,K878)&gt;0),1,0)+IF(OR(TRIM(P878)="",COUNTIF(Config!$B$15:$B$19,P878)&gt;0),1,0)+IF(OR(TRIM(R878)="",COUNTIF(Config!$B$15:$B$19,R878)&gt;0),1,0)</f>
        <v>0</v>
      </c>
      <c r="AA878" s="1" cm="1">
        <f t="array" ref="AA878">SUMPRODUCT(LEN(H878)-LEN(SUBSTITUTE(H878,{"0";"1";"2";"3";"4";"5";"6";"7";"8";"9"},"")))</f>
        <v>10</v>
      </c>
      <c r="AC878" t="str">
        <f t="shared" si="93"/>
        <v/>
      </c>
      <c r="AD878">
        <f t="shared" si="94"/>
        <v>1</v>
      </c>
      <c r="AE878">
        <f t="shared" si="95"/>
        <v>1</v>
      </c>
      <c r="AF878" t="str">
        <f t="shared" si="96"/>
        <v>No</v>
      </c>
      <c r="AG878">
        <f t="shared" ca="1" si="97"/>
        <v>405</v>
      </c>
      <c r="AH878" t="str">
        <f ca="1">IF(OR(V878="",AG878=""),"Yes",IF(AG878&gt;Config!$B$41,"Yes","No"))</f>
        <v>Yes</v>
      </c>
    </row>
    <row r="879" spans="1:34" x14ac:dyDescent="0.25">
      <c r="A879" s="1" t="s">
        <v>7169</v>
      </c>
      <c r="B879" s="1" t="s">
        <v>577</v>
      </c>
      <c r="C879" s="1" t="s">
        <v>1339</v>
      </c>
      <c r="D879" s="1" t="s">
        <v>7170</v>
      </c>
      <c r="E879" s="1" t="s">
        <v>739</v>
      </c>
      <c r="F879" s="1" t="s">
        <v>7171</v>
      </c>
      <c r="G879" t="str">
        <f t="shared" si="91"/>
        <v>Valid</v>
      </c>
      <c r="H879" s="1" t="s">
        <v>7172</v>
      </c>
      <c r="I879" t="str" cm="1">
        <f t="array" ref="I879">IF(OR(TRIM(H879)="",ISNUMBER(SEARCH("#",H879)),AA879&lt;Config!$B$8,SUMPRODUCT(--ISNUMBER(SEARCH({"a";"b";"c";"d";"e";"f";"g";"h";"i";"j";"k";"l";"m";"n";"o";"p";"q";"r";"s";"t";"u";"v";"w";"x";"y";"z"},H879)))&gt;0),"Invalid","Valid")</f>
        <v>Valid</v>
      </c>
      <c r="J879" s="1" t="s">
        <v>7173</v>
      </c>
      <c r="K879" s="1" t="s">
        <v>369</v>
      </c>
      <c r="L879" s="1" t="s">
        <v>49</v>
      </c>
      <c r="M879" s="1" t="s">
        <v>165</v>
      </c>
      <c r="N879" s="1" t="s">
        <v>713</v>
      </c>
      <c r="O879" s="1" t="s">
        <v>196</v>
      </c>
      <c r="P879" t="s">
        <v>87</v>
      </c>
      <c r="Q879" s="1" t="s">
        <v>438</v>
      </c>
      <c r="R879" s="1" t="s">
        <v>550</v>
      </c>
      <c r="S879" s="1" t="s">
        <v>7174</v>
      </c>
      <c r="T879" s="1" t="s">
        <v>7175</v>
      </c>
      <c r="U879" s="1" t="s">
        <v>7176</v>
      </c>
      <c r="V879" s="1" t="s">
        <v>1597</v>
      </c>
      <c r="W879" s="1" t="s">
        <v>60</v>
      </c>
      <c r="X879" t="str">
        <f t="shared" si="92"/>
        <v>Complete</v>
      </c>
      <c r="Y879">
        <f>MAX(0,100-IF(G879="Invalid",Config!$B$5,0)-IF(I879="Invalid",Config!$B$6,0)-IF(X879="Incomplete",Config!$B$7,0)-IF(AF879="Yes",Config!$B$37,0))</f>
        <v>75</v>
      </c>
      <c r="Z879" s="1">
        <f>IF(OR(TRIM(B879)="",COUNTIF(Config!$B$15:$B$19,B879)&gt;0),1,0)+IF(OR(TRIM(C879)="",COUNTIF(Config!$B$15:$B$19,C879)&gt;0),1,0)+IF(OR(TRIM(F879)="",COUNTIF(Config!$B$15:$B$19,F879)&gt;0),1,0)+IF(OR(TRIM(H879)="",COUNTIF(Config!$B$15:$B$19,H879)&gt;0),1,0)+IF(OR(TRIM(E879)="",COUNTIF(Config!$B$15:$B$19,E879)&gt;0),1,0)+IF(OR(TRIM(K879)="",COUNTIF(Config!$B$15:$B$19,K879)&gt;0),1,0)+IF(OR(TRIM(P879)="",COUNTIF(Config!$B$15:$B$19,P879)&gt;0),1,0)+IF(OR(TRIM(R879)="",COUNTIF(Config!$B$15:$B$19,R879)&gt;0),1,0)</f>
        <v>0</v>
      </c>
      <c r="AA879" s="1" cm="1">
        <f t="array" ref="AA879">SUMPRODUCT(LEN(H879)-LEN(SUBSTITUTE(H879,{"0";"1";"2";"3";"4";"5";"6";"7";"8";"9"},"")))</f>
        <v>11</v>
      </c>
      <c r="AC879" t="str">
        <f t="shared" si="93"/>
        <v>Potential Duplicate</v>
      </c>
      <c r="AD879">
        <f t="shared" si="94"/>
        <v>2</v>
      </c>
      <c r="AE879">
        <f t="shared" si="95"/>
        <v>1</v>
      </c>
      <c r="AF879" t="str">
        <f t="shared" si="96"/>
        <v>Yes</v>
      </c>
      <c r="AG879">
        <f t="shared" ca="1" si="97"/>
        <v>340</v>
      </c>
      <c r="AH879" t="str">
        <f ca="1">IF(OR(V879="",AG879=""),"Yes",IF(AG879&gt;Config!$B$41,"Yes","No"))</f>
        <v>No</v>
      </c>
    </row>
    <row r="880" spans="1:34" x14ac:dyDescent="0.25">
      <c r="A880" s="1" t="s">
        <v>7177</v>
      </c>
      <c r="B880" s="1" t="s">
        <v>690</v>
      </c>
      <c r="C880" s="1" t="s">
        <v>1496</v>
      </c>
      <c r="D880" s="1" t="s">
        <v>7178</v>
      </c>
      <c r="E880" s="1" t="s">
        <v>34360</v>
      </c>
      <c r="F880" s="1" t="s">
        <v>7179</v>
      </c>
      <c r="G880" t="str">
        <f t="shared" si="91"/>
        <v>Valid</v>
      </c>
      <c r="H880" s="1" t="s">
        <v>7180</v>
      </c>
      <c r="I880" t="str" cm="1">
        <f t="array" ref="I880">IF(OR(TRIM(H880)="",ISNUMBER(SEARCH("#",H880)),AA880&lt;Config!$B$8,SUMPRODUCT(--ISNUMBER(SEARCH({"a";"b";"c";"d";"e";"f";"g";"h";"i";"j";"k";"l";"m";"n";"o";"p";"q";"r";"s";"t";"u";"v";"w";"x";"y";"z"},H880)))&gt;0),"Invalid","Valid")</f>
        <v>Valid</v>
      </c>
      <c r="J880" s="1" t="s">
        <v>7181</v>
      </c>
      <c r="K880" s="1" t="s">
        <v>66</v>
      </c>
      <c r="L880" s="1" t="s">
        <v>102</v>
      </c>
      <c r="M880" s="1" t="s">
        <v>85</v>
      </c>
      <c r="N880" s="1" t="s">
        <v>211</v>
      </c>
      <c r="O880" s="1" t="s">
        <v>180</v>
      </c>
      <c r="P880" t="s">
        <v>33</v>
      </c>
      <c r="Q880" s="1" t="s">
        <v>1099</v>
      </c>
      <c r="R880" s="1" t="s">
        <v>120</v>
      </c>
      <c r="S880" s="1" t="s">
        <v>7182</v>
      </c>
      <c r="T880" s="1" t="s">
        <v>7183</v>
      </c>
      <c r="U880" s="1" t="s">
        <v>657</v>
      </c>
      <c r="V880" s="1" t="s">
        <v>3044</v>
      </c>
      <c r="W880" s="1" t="s">
        <v>60</v>
      </c>
      <c r="X880" t="str">
        <f t="shared" si="92"/>
        <v>Complete</v>
      </c>
      <c r="Y880">
        <f>MAX(0,100-IF(G880="Invalid",Config!$B$5,0)-IF(I880="Invalid",Config!$B$6,0)-IF(X880="Incomplete",Config!$B$7,0)-IF(AF880="Yes",Config!$B$37,0))</f>
        <v>100</v>
      </c>
      <c r="Z880" s="1">
        <f>IF(OR(TRIM(B880)="",COUNTIF(Config!$B$15:$B$19,B880)&gt;0),1,0)+IF(OR(TRIM(C880)="",COUNTIF(Config!$B$15:$B$19,C880)&gt;0),1,0)+IF(OR(TRIM(F880)="",COUNTIF(Config!$B$15:$B$19,F880)&gt;0),1,0)+IF(OR(TRIM(H880)="",COUNTIF(Config!$B$15:$B$19,H880)&gt;0),1,0)+IF(OR(TRIM(E880)="",COUNTIF(Config!$B$15:$B$19,E880)&gt;0),1,0)+IF(OR(TRIM(K880)="",COUNTIF(Config!$B$15:$B$19,K880)&gt;0),1,0)+IF(OR(TRIM(P880)="",COUNTIF(Config!$B$15:$B$19,P880)&gt;0),1,0)+IF(OR(TRIM(R880)="",COUNTIF(Config!$B$15:$B$19,R880)&gt;0),1,0)</f>
        <v>0</v>
      </c>
      <c r="AA880" s="1" cm="1">
        <f t="array" ref="AA880">SUMPRODUCT(LEN(H880)-LEN(SUBSTITUTE(H880,{"0";"1";"2";"3";"4";"5";"6";"7";"8";"9"},"")))</f>
        <v>10</v>
      </c>
      <c r="AC880" t="str">
        <f t="shared" si="93"/>
        <v/>
      </c>
      <c r="AD880">
        <f t="shared" si="94"/>
        <v>1</v>
      </c>
      <c r="AE880">
        <f t="shared" si="95"/>
        <v>1</v>
      </c>
      <c r="AF880" t="str">
        <f t="shared" si="96"/>
        <v>No</v>
      </c>
      <c r="AG880">
        <f t="shared" ca="1" si="97"/>
        <v>76</v>
      </c>
      <c r="AH880" t="str">
        <f ca="1">IF(OR(V880="",AG880=""),"Yes",IF(AG880&gt;Config!$B$41,"Yes","No"))</f>
        <v>No</v>
      </c>
    </row>
    <row r="881" spans="1:34" x14ac:dyDescent="0.25">
      <c r="A881" s="1" t="s">
        <v>7184</v>
      </c>
      <c r="B881" s="1" t="s">
        <v>1624</v>
      </c>
      <c r="C881" s="1" t="s">
        <v>511</v>
      </c>
      <c r="D881" s="1" t="s">
        <v>7185</v>
      </c>
      <c r="E881" s="1" t="s">
        <v>34361</v>
      </c>
      <c r="F881" s="1" t="s">
        <v>7186</v>
      </c>
      <c r="G881" t="str">
        <f t="shared" si="91"/>
        <v>Valid</v>
      </c>
      <c r="H881" s="1" t="s">
        <v>7187</v>
      </c>
      <c r="I881" t="str" cm="1">
        <f t="array" ref="I881">IF(OR(TRIM(H881)="",ISNUMBER(SEARCH("#",H881)),AA881&lt;Config!$B$8,SUMPRODUCT(--ISNUMBER(SEARCH({"a";"b";"c";"d";"e";"f";"g";"h";"i";"j";"k";"l";"m";"n";"o";"p";"q";"r";"s";"t";"u";"v";"w";"x";"y";"z"},H881)))&gt;0),"Invalid","Valid")</f>
        <v>Valid</v>
      </c>
      <c r="J881" s="1" t="s">
        <v>7188</v>
      </c>
      <c r="K881" s="1" t="s">
        <v>28</v>
      </c>
      <c r="L881" s="1" t="s">
        <v>67</v>
      </c>
      <c r="M881" s="1" t="s">
        <v>235</v>
      </c>
      <c r="N881" s="1" t="s">
        <v>148</v>
      </c>
      <c r="O881" s="1" t="s">
        <v>52</v>
      </c>
      <c r="P881" t="s">
        <v>328</v>
      </c>
      <c r="Q881" s="1" t="s">
        <v>33838</v>
      </c>
      <c r="R881" s="1" t="s">
        <v>330</v>
      </c>
      <c r="S881" s="1" t="s">
        <v>4389</v>
      </c>
      <c r="T881" s="1" t="s">
        <v>7189</v>
      </c>
      <c r="U881" s="1" t="s">
        <v>7190</v>
      </c>
      <c r="V881" s="1" t="s">
        <v>140</v>
      </c>
      <c r="W881" s="1" t="s">
        <v>202</v>
      </c>
      <c r="X881" t="str">
        <f t="shared" si="92"/>
        <v>Complete</v>
      </c>
      <c r="Y881">
        <f>MAX(0,100-IF(G881="Invalid",Config!$B$5,0)-IF(I881="Invalid",Config!$B$6,0)-IF(X881="Incomplete",Config!$B$7,0)-IF(AF881="Yes",Config!$B$37,0))</f>
        <v>100</v>
      </c>
      <c r="Z881" s="1">
        <f>IF(OR(TRIM(B881)="",COUNTIF(Config!$B$15:$B$19,B881)&gt;0),1,0)+IF(OR(TRIM(C881)="",COUNTIF(Config!$B$15:$B$19,C881)&gt;0),1,0)+IF(OR(TRIM(F881)="",COUNTIF(Config!$B$15:$B$19,F881)&gt;0),1,0)+IF(OR(TRIM(H881)="",COUNTIF(Config!$B$15:$B$19,H881)&gt;0),1,0)+IF(OR(TRIM(E881)="",COUNTIF(Config!$B$15:$B$19,E881)&gt;0),1,0)+IF(OR(TRIM(K881)="",COUNTIF(Config!$B$15:$B$19,K881)&gt;0),1,0)+IF(OR(TRIM(P881)="",COUNTIF(Config!$B$15:$B$19,P881)&gt;0),1,0)+IF(OR(TRIM(R881)="",COUNTIF(Config!$B$15:$B$19,R881)&gt;0),1,0)</f>
        <v>0</v>
      </c>
      <c r="AA881" s="1" cm="1">
        <f t="array" ref="AA881">SUMPRODUCT(LEN(H881)-LEN(SUBSTITUTE(H881,{"0";"1";"2";"3";"4";"5";"6";"7";"8";"9"},"")))</f>
        <v>11</v>
      </c>
      <c r="AC881" t="str">
        <f t="shared" si="93"/>
        <v/>
      </c>
      <c r="AD881">
        <f t="shared" si="94"/>
        <v>1</v>
      </c>
      <c r="AE881">
        <f t="shared" si="95"/>
        <v>1</v>
      </c>
      <c r="AF881" t="str">
        <f t="shared" si="96"/>
        <v>No</v>
      </c>
      <c r="AG881">
        <f t="shared" ca="1" si="97"/>
        <v>37</v>
      </c>
      <c r="AH881" t="str">
        <f ca="1">IF(OR(V881="",AG881=""),"Yes",IF(AG881&gt;Config!$B$41,"Yes","No"))</f>
        <v>No</v>
      </c>
    </row>
    <row r="882" spans="1:34" x14ac:dyDescent="0.25">
      <c r="A882" s="1" t="s">
        <v>7191</v>
      </c>
      <c r="B882" s="1" t="s">
        <v>2778</v>
      </c>
      <c r="C882" s="1" t="s">
        <v>23</v>
      </c>
      <c r="D882" s="1" t="s">
        <v>7192</v>
      </c>
      <c r="E882" s="1" t="s">
        <v>34362</v>
      </c>
      <c r="F882" s="1" t="s">
        <v>7193</v>
      </c>
      <c r="G882" t="str">
        <f t="shared" si="91"/>
        <v>Valid</v>
      </c>
      <c r="H882" s="1" t="s">
        <v>7194</v>
      </c>
      <c r="I882" t="str" cm="1">
        <f t="array" ref="I882">IF(OR(TRIM(H882)="",ISNUMBER(SEARCH("#",H882)),AA882&lt;Config!$B$8,SUMPRODUCT(--ISNUMBER(SEARCH({"a";"b";"c";"d";"e";"f";"g";"h";"i";"j";"k";"l";"m";"n";"o";"p";"q";"r";"s";"t";"u";"v";"w";"x";"y";"z"},H882)))&gt;0),"Invalid","Valid")</f>
        <v>Valid</v>
      </c>
      <c r="J882" s="1" t="s">
        <v>7195</v>
      </c>
      <c r="K882" s="1" t="s">
        <v>48</v>
      </c>
      <c r="L882" s="1" t="s">
        <v>67</v>
      </c>
      <c r="M882" s="1" t="s">
        <v>517</v>
      </c>
      <c r="N882" s="1" t="s">
        <v>148</v>
      </c>
      <c r="O882" s="1" t="s">
        <v>52</v>
      </c>
      <c r="P882" t="s">
        <v>53</v>
      </c>
      <c r="Q882" s="1" t="s">
        <v>55</v>
      </c>
      <c r="R882" s="1" t="s">
        <v>197</v>
      </c>
      <c r="S882" s="1" t="s">
        <v>7196</v>
      </c>
      <c r="T882" s="1" t="s">
        <v>7197</v>
      </c>
      <c r="U882" s="1" t="s">
        <v>7198</v>
      </c>
      <c r="V882" s="1" t="s">
        <v>139</v>
      </c>
      <c r="W882" s="1" t="s">
        <v>33823</v>
      </c>
      <c r="X882" t="str">
        <f t="shared" si="92"/>
        <v>Complete</v>
      </c>
      <c r="Y882">
        <f>MAX(0,100-IF(G882="Invalid",Config!$B$5,0)-IF(I882="Invalid",Config!$B$6,0)-IF(X882="Incomplete",Config!$B$7,0)-IF(AF882="Yes",Config!$B$37,0))</f>
        <v>75</v>
      </c>
      <c r="Z882" s="1">
        <f>IF(OR(TRIM(B882)="",COUNTIF(Config!$B$15:$B$19,B882)&gt;0),1,0)+IF(OR(TRIM(C882)="",COUNTIF(Config!$B$15:$B$19,C882)&gt;0),1,0)+IF(OR(TRIM(F882)="",COUNTIF(Config!$B$15:$B$19,F882)&gt;0),1,0)+IF(OR(TRIM(H882)="",COUNTIF(Config!$B$15:$B$19,H882)&gt;0),1,0)+IF(OR(TRIM(E882)="",COUNTIF(Config!$B$15:$B$19,E882)&gt;0),1,0)+IF(OR(TRIM(K882)="",COUNTIF(Config!$B$15:$B$19,K882)&gt;0),1,0)+IF(OR(TRIM(P882)="",COUNTIF(Config!$B$15:$B$19,P882)&gt;0),1,0)+IF(OR(TRIM(R882)="",COUNTIF(Config!$B$15:$B$19,R882)&gt;0),1,0)</f>
        <v>0</v>
      </c>
      <c r="AA882" s="1" cm="1">
        <f t="array" ref="AA882">SUMPRODUCT(LEN(H882)-LEN(SUBSTITUTE(H882,{"0";"1";"2";"3";"4";"5";"6";"7";"8";"9"},"")))</f>
        <v>12</v>
      </c>
      <c r="AC882" t="str">
        <f t="shared" si="93"/>
        <v>Potential Duplicate</v>
      </c>
      <c r="AD882">
        <f t="shared" si="94"/>
        <v>1</v>
      </c>
      <c r="AE882">
        <f t="shared" si="95"/>
        <v>2</v>
      </c>
      <c r="AF882" t="str">
        <f t="shared" si="96"/>
        <v>Yes</v>
      </c>
      <c r="AG882">
        <f t="shared" ca="1" si="97"/>
        <v>387</v>
      </c>
      <c r="AH882" t="str">
        <f ca="1">IF(OR(V882="",AG882=""),"Yes",IF(AG882&gt;Config!$B$41,"Yes","No"))</f>
        <v>Yes</v>
      </c>
    </row>
    <row r="883" spans="1:34" x14ac:dyDescent="0.25">
      <c r="A883" s="1" t="s">
        <v>7199</v>
      </c>
      <c r="B883" s="1" t="s">
        <v>774</v>
      </c>
      <c r="C883" s="1" t="s">
        <v>33815</v>
      </c>
      <c r="D883" s="1" t="s">
        <v>774</v>
      </c>
      <c r="E883" s="1" t="s">
        <v>34363</v>
      </c>
      <c r="F883" s="1" t="s">
        <v>7200</v>
      </c>
      <c r="G883" t="str">
        <f t="shared" si="91"/>
        <v>Valid</v>
      </c>
      <c r="H883" s="1" t="s">
        <v>7201</v>
      </c>
      <c r="I883" t="str" cm="1">
        <f t="array" ref="I883">IF(OR(TRIM(H883)="",ISNUMBER(SEARCH("#",H883)),AA883&lt;Config!$B$8,SUMPRODUCT(--ISNUMBER(SEARCH({"a";"b";"c";"d";"e";"f";"g";"h";"i";"j";"k";"l";"m";"n";"o";"p";"q";"r";"s";"t";"u";"v";"w";"x";"y";"z"},H883)))&gt;0),"Invalid","Valid")</f>
        <v>Valid</v>
      </c>
      <c r="J883" s="1" t="s">
        <v>7202</v>
      </c>
      <c r="K883" s="1" t="s">
        <v>516</v>
      </c>
      <c r="L883" s="1" t="s">
        <v>164</v>
      </c>
      <c r="M883" s="1" t="s">
        <v>103</v>
      </c>
      <c r="N883" s="1" t="s">
        <v>33819</v>
      </c>
      <c r="O883" s="1" t="s">
        <v>180</v>
      </c>
      <c r="P883" t="s">
        <v>33</v>
      </c>
      <c r="Q883" s="1" t="s">
        <v>34</v>
      </c>
      <c r="R883" s="1" t="s">
        <v>2361</v>
      </c>
      <c r="S883" s="1" t="s">
        <v>6909</v>
      </c>
      <c r="T883" s="1" t="s">
        <v>7203</v>
      </c>
      <c r="U883" s="1" t="s">
        <v>7204</v>
      </c>
      <c r="V883" s="1" t="s">
        <v>140</v>
      </c>
      <c r="W883" s="1" t="s">
        <v>75</v>
      </c>
      <c r="X883" t="str">
        <f t="shared" si="92"/>
        <v>Incomplete</v>
      </c>
      <c r="Y883">
        <f>MAX(0,100-IF(G883="Invalid",Config!$B$5,0)-IF(I883="Invalid",Config!$B$6,0)-IF(X883="Incomplete",Config!$B$7,0)-IF(AF883="Yes",Config!$B$37,0))</f>
        <v>60</v>
      </c>
      <c r="Z883" s="1">
        <f>IF(OR(TRIM(B883)="",COUNTIF(Config!$B$15:$B$19,B883)&gt;0),1,0)+IF(OR(TRIM(C883)="",COUNTIF(Config!$B$15:$B$19,C883)&gt;0),1,0)+IF(OR(TRIM(F883)="",COUNTIF(Config!$B$15:$B$19,F883)&gt;0),1,0)+IF(OR(TRIM(H883)="",COUNTIF(Config!$B$15:$B$19,H883)&gt;0),1,0)+IF(OR(TRIM(E883)="",COUNTIF(Config!$B$15:$B$19,E883)&gt;0),1,0)+IF(OR(TRIM(K883)="",COUNTIF(Config!$B$15:$B$19,K883)&gt;0),1,0)+IF(OR(TRIM(P883)="",COUNTIF(Config!$B$15:$B$19,P883)&gt;0),1,0)+IF(OR(TRIM(R883)="",COUNTIF(Config!$B$15:$B$19,R883)&gt;0),1,0)</f>
        <v>1</v>
      </c>
      <c r="AA883" s="1" cm="1">
        <f t="array" ref="AA883">SUMPRODUCT(LEN(H883)-LEN(SUBSTITUTE(H883,{"0";"1";"2";"3";"4";"5";"6";"7";"8";"9"},"")))</f>
        <v>10</v>
      </c>
      <c r="AC883" t="str">
        <f t="shared" si="93"/>
        <v>Incomplete Profile</v>
      </c>
      <c r="AD883">
        <f t="shared" si="94"/>
        <v>1</v>
      </c>
      <c r="AE883">
        <f t="shared" si="95"/>
        <v>1</v>
      </c>
      <c r="AF883" t="str">
        <f t="shared" si="96"/>
        <v>No</v>
      </c>
      <c r="AG883">
        <f t="shared" ca="1" si="97"/>
        <v>37</v>
      </c>
      <c r="AH883" t="str">
        <f ca="1">IF(OR(V883="",AG883=""),"Yes",IF(AG883&gt;Config!$B$41,"Yes","No"))</f>
        <v>No</v>
      </c>
    </row>
    <row r="884" spans="1:34" x14ac:dyDescent="0.25">
      <c r="A884" s="1" t="s">
        <v>7205</v>
      </c>
      <c r="B884" s="1" t="s">
        <v>2095</v>
      </c>
      <c r="C884" s="1" t="s">
        <v>1068</v>
      </c>
      <c r="D884" s="1" t="s">
        <v>7206</v>
      </c>
      <c r="E884" s="1" t="s">
        <v>34364</v>
      </c>
      <c r="F884" s="1" t="s">
        <v>7207</v>
      </c>
      <c r="G884" t="str">
        <f t="shared" si="91"/>
        <v>Valid</v>
      </c>
      <c r="H884" s="1" t="s">
        <v>7208</v>
      </c>
      <c r="I884" t="str" cm="1">
        <f t="array" ref="I884">IF(OR(TRIM(H884)="",ISNUMBER(SEARCH("#",H884)),AA884&lt;Config!$B$8,SUMPRODUCT(--ISNUMBER(SEARCH({"a";"b";"c";"d";"e";"f";"g";"h";"i";"j";"k";"l";"m";"n";"o";"p";"q";"r";"s";"t";"u";"v";"w";"x";"y";"z"},H884)))&gt;0),"Invalid","Valid")</f>
        <v>Valid</v>
      </c>
      <c r="J884" s="1" t="s">
        <v>7209</v>
      </c>
      <c r="K884" s="1" t="s">
        <v>722</v>
      </c>
      <c r="L884" s="1" t="s">
        <v>67</v>
      </c>
      <c r="M884" s="1" t="s">
        <v>343</v>
      </c>
      <c r="N884" s="1" t="s">
        <v>211</v>
      </c>
      <c r="O884" s="1" t="s">
        <v>69</v>
      </c>
      <c r="P884" t="s">
        <v>314</v>
      </c>
      <c r="Q884" s="1" t="s">
        <v>316</v>
      </c>
      <c r="R884" s="1" t="s">
        <v>316</v>
      </c>
      <c r="S884" s="1" t="s">
        <v>7210</v>
      </c>
      <c r="T884" s="1" t="s">
        <v>7211</v>
      </c>
      <c r="U884" s="1" t="s">
        <v>4859</v>
      </c>
      <c r="V884" s="1" t="s">
        <v>1676</v>
      </c>
      <c r="W884" s="1" t="s">
        <v>125</v>
      </c>
      <c r="X884" t="str">
        <f t="shared" si="92"/>
        <v>Complete</v>
      </c>
      <c r="Y884">
        <f>MAX(0,100-IF(G884="Invalid",Config!$B$5,0)-IF(I884="Invalid",Config!$B$6,0)-IF(X884="Incomplete",Config!$B$7,0)-IF(AF884="Yes",Config!$B$37,0))</f>
        <v>75</v>
      </c>
      <c r="Z884" s="1">
        <f>IF(OR(TRIM(B884)="",COUNTIF(Config!$B$15:$B$19,B884)&gt;0),1,0)+IF(OR(TRIM(C884)="",COUNTIF(Config!$B$15:$B$19,C884)&gt;0),1,0)+IF(OR(TRIM(F884)="",COUNTIF(Config!$B$15:$B$19,F884)&gt;0),1,0)+IF(OR(TRIM(H884)="",COUNTIF(Config!$B$15:$B$19,H884)&gt;0),1,0)+IF(OR(TRIM(E884)="",COUNTIF(Config!$B$15:$B$19,E884)&gt;0),1,0)+IF(OR(TRIM(K884)="",COUNTIF(Config!$B$15:$B$19,K884)&gt;0),1,0)+IF(OR(TRIM(P884)="",COUNTIF(Config!$B$15:$B$19,P884)&gt;0),1,0)+IF(OR(TRIM(R884)="",COUNTIF(Config!$B$15:$B$19,R884)&gt;0),1,0)</f>
        <v>0</v>
      </c>
      <c r="AA884" s="1" cm="1">
        <f t="array" ref="AA884">SUMPRODUCT(LEN(H884)-LEN(SUBSTITUTE(H884,{"0";"1";"2";"3";"4";"5";"6";"7";"8";"9"},"")))</f>
        <v>12</v>
      </c>
      <c r="AC884" t="str">
        <f t="shared" si="93"/>
        <v>Potential Duplicate</v>
      </c>
      <c r="AD884">
        <f t="shared" si="94"/>
        <v>2</v>
      </c>
      <c r="AE884">
        <f t="shared" si="95"/>
        <v>1</v>
      </c>
      <c r="AF884" t="str">
        <f t="shared" si="96"/>
        <v>Yes</v>
      </c>
      <c r="AG884">
        <f t="shared" ca="1" si="97"/>
        <v>37</v>
      </c>
      <c r="AH884" t="str">
        <f ca="1">IF(OR(V884="",AG884=""),"Yes",IF(AG884&gt;Config!$B$41,"Yes","No"))</f>
        <v>No</v>
      </c>
    </row>
    <row r="885" spans="1:34" x14ac:dyDescent="0.25">
      <c r="A885" s="1" t="s">
        <v>7212</v>
      </c>
      <c r="B885" s="1" t="s">
        <v>62</v>
      </c>
      <c r="C885" s="1" t="s">
        <v>535</v>
      </c>
      <c r="D885" s="1" t="s">
        <v>7213</v>
      </c>
      <c r="E885" s="1" t="s">
        <v>34365</v>
      </c>
      <c r="F885" s="1" t="s">
        <v>7214</v>
      </c>
      <c r="G885" t="str">
        <f t="shared" si="91"/>
        <v>Valid</v>
      </c>
      <c r="H885" s="1" t="s">
        <v>7215</v>
      </c>
      <c r="I885" t="str" cm="1">
        <f t="array" ref="I885">IF(OR(TRIM(H885)="",ISNUMBER(SEARCH("#",H885)),AA885&lt;Config!$B$8,SUMPRODUCT(--ISNUMBER(SEARCH({"a";"b";"c";"d";"e";"f";"g";"h";"i";"j";"k";"l";"m";"n";"o";"p";"q";"r";"s";"t";"u";"v";"w";"x";"y";"z"},H885)))&gt;0),"Invalid","Valid")</f>
        <v>Valid</v>
      </c>
      <c r="J885" s="1" t="s">
        <v>7216</v>
      </c>
      <c r="K885" s="1" t="s">
        <v>264</v>
      </c>
      <c r="L885" s="1" t="s">
        <v>179</v>
      </c>
      <c r="M885" s="1" t="s">
        <v>85</v>
      </c>
      <c r="N885" s="1" t="s">
        <v>211</v>
      </c>
      <c r="O885" s="1" t="s">
        <v>196</v>
      </c>
      <c r="P885" t="s">
        <v>236</v>
      </c>
      <c r="Q885" s="1" t="s">
        <v>238</v>
      </c>
      <c r="R885" s="1" t="s">
        <v>254</v>
      </c>
      <c r="S885" s="1" t="s">
        <v>7217</v>
      </c>
      <c r="T885" s="1" t="s">
        <v>7218</v>
      </c>
      <c r="U885" s="1" t="s">
        <v>6334</v>
      </c>
      <c r="V885" s="1" t="s">
        <v>6005</v>
      </c>
      <c r="W885" s="1" t="s">
        <v>384</v>
      </c>
      <c r="X885" t="str">
        <f t="shared" si="92"/>
        <v>Complete</v>
      </c>
      <c r="Y885">
        <f>MAX(0,100-IF(G885="Invalid",Config!$B$5,0)-IF(I885="Invalid",Config!$B$6,0)-IF(X885="Incomplete",Config!$B$7,0)-IF(AF885="Yes",Config!$B$37,0))</f>
        <v>75</v>
      </c>
      <c r="Z885" s="1">
        <f>IF(OR(TRIM(B885)="",COUNTIF(Config!$B$15:$B$19,B885)&gt;0),1,0)+IF(OR(TRIM(C885)="",COUNTIF(Config!$B$15:$B$19,C885)&gt;0),1,0)+IF(OR(TRIM(F885)="",COUNTIF(Config!$B$15:$B$19,F885)&gt;0),1,0)+IF(OR(TRIM(H885)="",COUNTIF(Config!$B$15:$B$19,H885)&gt;0),1,0)+IF(OR(TRIM(E885)="",COUNTIF(Config!$B$15:$B$19,E885)&gt;0),1,0)+IF(OR(TRIM(K885)="",COUNTIF(Config!$B$15:$B$19,K885)&gt;0),1,0)+IF(OR(TRIM(P885)="",COUNTIF(Config!$B$15:$B$19,P885)&gt;0),1,0)+IF(OR(TRIM(R885)="",COUNTIF(Config!$B$15:$B$19,R885)&gt;0),1,0)</f>
        <v>0</v>
      </c>
      <c r="AA885" s="1" cm="1">
        <f t="array" ref="AA885">SUMPRODUCT(LEN(H885)-LEN(SUBSTITUTE(H885,{"0";"1";"2";"3";"4";"5";"6";"7";"8";"9"},"")))</f>
        <v>12</v>
      </c>
      <c r="AC885" t="str">
        <f t="shared" si="93"/>
        <v>Potential Duplicate</v>
      </c>
      <c r="AD885">
        <f t="shared" si="94"/>
        <v>3</v>
      </c>
      <c r="AE885">
        <f t="shared" si="95"/>
        <v>1</v>
      </c>
      <c r="AF885" t="str">
        <f t="shared" si="96"/>
        <v>Yes</v>
      </c>
      <c r="AG885">
        <f t="shared" ca="1" si="97"/>
        <v>46</v>
      </c>
      <c r="AH885" t="str">
        <f ca="1">IF(OR(V885="",AG885=""),"Yes",IF(AG885&gt;Config!$B$41,"Yes","No"))</f>
        <v>No</v>
      </c>
    </row>
    <row r="886" spans="1:34" x14ac:dyDescent="0.25">
      <c r="A886" s="1" t="s">
        <v>7219</v>
      </c>
      <c r="B886" s="1" t="s">
        <v>2778</v>
      </c>
      <c r="C886" s="1" t="s">
        <v>620</v>
      </c>
      <c r="D886" s="1" t="s">
        <v>7220</v>
      </c>
      <c r="E886" s="1" t="s">
        <v>642</v>
      </c>
      <c r="F886" s="1" t="s">
        <v>7221</v>
      </c>
      <c r="G886" t="str">
        <f t="shared" si="91"/>
        <v>Valid</v>
      </c>
      <c r="H886" s="1" t="s">
        <v>7222</v>
      </c>
      <c r="I886" t="str" cm="1">
        <f t="array" ref="I886">IF(OR(TRIM(H886)="",ISNUMBER(SEARCH("#",H886)),AA886&lt;Config!$B$8,SUMPRODUCT(--ISNUMBER(SEARCH({"a";"b";"c";"d";"e";"f";"g";"h";"i";"j";"k";"l";"m";"n";"o";"p";"q";"r";"s";"t";"u";"v";"w";"x";"y";"z"},H886)))&gt;0),"Invalid","Valid")</f>
        <v>Valid</v>
      </c>
      <c r="J886" s="1" t="s">
        <v>7223</v>
      </c>
      <c r="K886" s="1" t="s">
        <v>28</v>
      </c>
      <c r="L886" s="1" t="s">
        <v>84</v>
      </c>
      <c r="M886" s="1" t="s">
        <v>251</v>
      </c>
      <c r="N886" s="1" t="s">
        <v>31</v>
      </c>
      <c r="O886" s="1" t="s">
        <v>69</v>
      </c>
      <c r="P886" t="s">
        <v>87</v>
      </c>
      <c r="Q886" s="1" t="s">
        <v>88</v>
      </c>
      <c r="R886" s="1" t="s">
        <v>550</v>
      </c>
      <c r="S886" s="1" t="s">
        <v>7224</v>
      </c>
      <c r="T886" s="1" t="s">
        <v>7225</v>
      </c>
      <c r="U886" s="1" t="s">
        <v>7226</v>
      </c>
      <c r="V886" s="1" t="s">
        <v>140</v>
      </c>
      <c r="W886" s="1" t="s">
        <v>293</v>
      </c>
      <c r="X886" t="str">
        <f t="shared" si="92"/>
        <v>Complete</v>
      </c>
      <c r="Y886">
        <f>MAX(0,100-IF(G886="Invalid",Config!$B$5,0)-IF(I886="Invalid",Config!$B$6,0)-IF(X886="Incomplete",Config!$B$7,0)-IF(AF886="Yes",Config!$B$37,0))</f>
        <v>100</v>
      </c>
      <c r="Z886" s="1">
        <f>IF(OR(TRIM(B886)="",COUNTIF(Config!$B$15:$B$19,B886)&gt;0),1,0)+IF(OR(TRIM(C886)="",COUNTIF(Config!$B$15:$B$19,C886)&gt;0),1,0)+IF(OR(TRIM(F886)="",COUNTIF(Config!$B$15:$B$19,F886)&gt;0),1,0)+IF(OR(TRIM(H886)="",COUNTIF(Config!$B$15:$B$19,H886)&gt;0),1,0)+IF(OR(TRIM(E886)="",COUNTIF(Config!$B$15:$B$19,E886)&gt;0),1,0)+IF(OR(TRIM(K886)="",COUNTIF(Config!$B$15:$B$19,K886)&gt;0),1,0)+IF(OR(TRIM(P886)="",COUNTIF(Config!$B$15:$B$19,P886)&gt;0),1,0)+IF(OR(TRIM(R886)="",COUNTIF(Config!$B$15:$B$19,R886)&gt;0),1,0)</f>
        <v>0</v>
      </c>
      <c r="AA886" s="1" cm="1">
        <f t="array" ref="AA886">SUMPRODUCT(LEN(H886)-LEN(SUBSTITUTE(H886,{"0";"1";"2";"3";"4";"5";"6";"7";"8";"9"},"")))</f>
        <v>11</v>
      </c>
      <c r="AC886" t="str">
        <f t="shared" si="93"/>
        <v/>
      </c>
      <c r="AD886">
        <f t="shared" si="94"/>
        <v>1</v>
      </c>
      <c r="AE886">
        <f t="shared" si="95"/>
        <v>1</v>
      </c>
      <c r="AF886" t="str">
        <f t="shared" si="96"/>
        <v>No</v>
      </c>
      <c r="AG886">
        <f t="shared" ca="1" si="97"/>
        <v>37</v>
      </c>
      <c r="AH886" t="str">
        <f ca="1">IF(OR(V886="",AG886=""),"Yes",IF(AG886&gt;Config!$B$41,"Yes","No"))</f>
        <v>No</v>
      </c>
    </row>
    <row r="887" spans="1:34" x14ac:dyDescent="0.25">
      <c r="A887" s="1" t="s">
        <v>7227</v>
      </c>
      <c r="B887" s="1" t="s">
        <v>1293</v>
      </c>
      <c r="C887" s="1" t="s">
        <v>598</v>
      </c>
      <c r="D887" s="1" t="s">
        <v>7228</v>
      </c>
      <c r="E887" s="1" t="s">
        <v>458</v>
      </c>
      <c r="F887" s="1" t="s">
        <v>7229</v>
      </c>
      <c r="G887" t="str">
        <f t="shared" si="91"/>
        <v>Valid</v>
      </c>
      <c r="H887" s="1" t="s">
        <v>7230</v>
      </c>
      <c r="I887" t="str" cm="1">
        <f t="array" ref="I887">IF(OR(TRIM(H887)="",ISNUMBER(SEARCH("#",H887)),AA887&lt;Config!$B$8,SUMPRODUCT(--ISNUMBER(SEARCH({"a";"b";"c";"d";"e";"f";"g";"h";"i";"j";"k";"l";"m";"n";"o";"p";"q";"r";"s";"t";"u";"v";"w";"x";"y";"z"},H887)))&gt;0),"Invalid","Valid")</f>
        <v>Valid</v>
      </c>
      <c r="J887" s="1" t="s">
        <v>7231</v>
      </c>
      <c r="K887" s="1" t="s">
        <v>264</v>
      </c>
      <c r="L887" s="1" t="s">
        <v>49</v>
      </c>
      <c r="M887" s="1" t="s">
        <v>343</v>
      </c>
      <c r="N887" s="1" t="s">
        <v>437</v>
      </c>
      <c r="O887" s="1" t="s">
        <v>149</v>
      </c>
      <c r="P887" t="s">
        <v>33</v>
      </c>
      <c r="Q887" s="1" t="s">
        <v>119</v>
      </c>
      <c r="R887" s="1" t="s">
        <v>1716</v>
      </c>
      <c r="S887" s="1" t="s">
        <v>7232</v>
      </c>
      <c r="T887" s="1" t="s">
        <v>7233</v>
      </c>
      <c r="U887" s="1" t="s">
        <v>7234</v>
      </c>
      <c r="V887" s="1" t="s">
        <v>1922</v>
      </c>
      <c r="W887" s="1" t="s">
        <v>141</v>
      </c>
      <c r="X887" t="str">
        <f t="shared" si="92"/>
        <v>Complete</v>
      </c>
      <c r="Y887">
        <f>MAX(0,100-IF(G887="Invalid",Config!$B$5,0)-IF(I887="Invalid",Config!$B$6,0)-IF(X887="Incomplete",Config!$B$7,0)-IF(AF887="Yes",Config!$B$37,0))</f>
        <v>100</v>
      </c>
      <c r="Z887" s="1">
        <f>IF(OR(TRIM(B887)="",COUNTIF(Config!$B$15:$B$19,B887)&gt;0),1,0)+IF(OR(TRIM(C887)="",COUNTIF(Config!$B$15:$B$19,C887)&gt;0),1,0)+IF(OR(TRIM(F887)="",COUNTIF(Config!$B$15:$B$19,F887)&gt;0),1,0)+IF(OR(TRIM(H887)="",COUNTIF(Config!$B$15:$B$19,H887)&gt;0),1,0)+IF(OR(TRIM(E887)="",COUNTIF(Config!$B$15:$B$19,E887)&gt;0),1,0)+IF(OR(TRIM(K887)="",COUNTIF(Config!$B$15:$B$19,K887)&gt;0),1,0)+IF(OR(TRIM(P887)="",COUNTIF(Config!$B$15:$B$19,P887)&gt;0),1,0)+IF(OR(TRIM(R887)="",COUNTIF(Config!$B$15:$B$19,R887)&gt;0),1,0)</f>
        <v>0</v>
      </c>
      <c r="AA887" s="1" cm="1">
        <f t="array" ref="AA887">SUMPRODUCT(LEN(H887)-LEN(SUBSTITUTE(H887,{"0";"1";"2";"3";"4";"5";"6";"7";"8";"9"},"")))</f>
        <v>10</v>
      </c>
      <c r="AC887" t="str">
        <f t="shared" si="93"/>
        <v/>
      </c>
      <c r="AD887">
        <f t="shared" si="94"/>
        <v>1</v>
      </c>
      <c r="AE887">
        <f t="shared" si="95"/>
        <v>1</v>
      </c>
      <c r="AF887" t="str">
        <f t="shared" si="96"/>
        <v>No</v>
      </c>
      <c r="AG887">
        <f t="shared" ca="1" si="97"/>
        <v>592</v>
      </c>
      <c r="AH887" t="str">
        <f ca="1">IF(OR(V887="",AG887=""),"Yes",IF(AG887&gt;Config!$B$41,"Yes","No"))</f>
        <v>Yes</v>
      </c>
    </row>
    <row r="888" spans="1:34" x14ac:dyDescent="0.25">
      <c r="A888" s="1" t="s">
        <v>7235</v>
      </c>
      <c r="B888" s="1" t="s">
        <v>1982</v>
      </c>
      <c r="C888" s="1" t="s">
        <v>1400</v>
      </c>
      <c r="D888" s="1" t="s">
        <v>7236</v>
      </c>
      <c r="E888" s="1" t="s">
        <v>34366</v>
      </c>
      <c r="F888" s="1" t="s">
        <v>7237</v>
      </c>
      <c r="G888" t="str">
        <f t="shared" si="91"/>
        <v>Valid</v>
      </c>
      <c r="H888" s="1" t="s">
        <v>884</v>
      </c>
      <c r="I888" t="str" cm="1">
        <f t="array" ref="I888">IF(OR(TRIM(H888)="",ISNUMBER(SEARCH("#",H888)),AA888&lt;Config!$B$8,SUMPRODUCT(--ISNUMBER(SEARCH({"a";"b";"c";"d";"e";"f";"g";"h";"i";"j";"k";"l";"m";"n";"o";"p";"q";"r";"s";"t";"u";"v";"w";"x";"y";"z"},H888)))&gt;0),"Invalid","Valid")</f>
        <v>Invalid</v>
      </c>
      <c r="J888" s="1" t="s">
        <v>7238</v>
      </c>
      <c r="K888" s="1" t="s">
        <v>28</v>
      </c>
      <c r="L888" s="1" t="s">
        <v>134</v>
      </c>
      <c r="M888" s="1" t="s">
        <v>103</v>
      </c>
      <c r="N888" s="1" t="s">
        <v>437</v>
      </c>
      <c r="O888" s="1" t="s">
        <v>149</v>
      </c>
      <c r="P888" t="s">
        <v>344</v>
      </c>
      <c r="Q888" s="1" t="s">
        <v>1199</v>
      </c>
      <c r="R888" s="1" t="s">
        <v>971</v>
      </c>
      <c r="S888" s="1" t="s">
        <v>7239</v>
      </c>
      <c r="T888" s="1" t="s">
        <v>7240</v>
      </c>
      <c r="U888" s="1" t="s">
        <v>7241</v>
      </c>
      <c r="V888" s="1" t="s">
        <v>1255</v>
      </c>
      <c r="W888" s="1" t="s">
        <v>202</v>
      </c>
      <c r="X888" t="str">
        <f t="shared" si="92"/>
        <v>Complete</v>
      </c>
      <c r="Y888">
        <f>MAX(0,100-IF(G888="Invalid",Config!$B$5,0)-IF(I888="Invalid",Config!$B$6,0)-IF(X888="Incomplete",Config!$B$7,0)-IF(AF888="Yes",Config!$B$37,0))</f>
        <v>80</v>
      </c>
      <c r="Z888" s="1">
        <f>IF(OR(TRIM(B888)="",COUNTIF(Config!$B$15:$B$19,B888)&gt;0),1,0)+IF(OR(TRIM(C888)="",COUNTIF(Config!$B$15:$B$19,C888)&gt;0),1,0)+IF(OR(TRIM(F888)="",COUNTIF(Config!$B$15:$B$19,F888)&gt;0),1,0)+IF(OR(TRIM(H888)="",COUNTIF(Config!$B$15:$B$19,H888)&gt;0),1,0)+IF(OR(TRIM(E888)="",COUNTIF(Config!$B$15:$B$19,E888)&gt;0),1,0)+IF(OR(TRIM(K888)="",COUNTIF(Config!$B$15:$B$19,K888)&gt;0),1,0)+IF(OR(TRIM(P888)="",COUNTIF(Config!$B$15:$B$19,P888)&gt;0),1,0)+IF(OR(TRIM(R888)="",COUNTIF(Config!$B$15:$B$19,R888)&gt;0),1,0)</f>
        <v>0</v>
      </c>
      <c r="AA888" s="1" cm="1">
        <f t="array" ref="AA888">SUMPRODUCT(LEN(H888)-LEN(SUBSTITUTE(H888,{"0";"1";"2";"3";"4";"5";"6";"7";"8";"9"},"")))</f>
        <v>3</v>
      </c>
      <c r="AC888" t="str">
        <f t="shared" si="93"/>
        <v>Invalid Phone</v>
      </c>
      <c r="AD888">
        <f t="shared" si="94"/>
        <v>1</v>
      </c>
      <c r="AE888">
        <f t="shared" si="95"/>
        <v>0</v>
      </c>
      <c r="AF888" t="str">
        <f t="shared" si="96"/>
        <v>No</v>
      </c>
      <c r="AG888">
        <f t="shared" ca="1" si="97"/>
        <v>116</v>
      </c>
      <c r="AH888" t="str">
        <f ca="1">IF(OR(V888="",AG888=""),"Yes",IF(AG888&gt;Config!$B$41,"Yes","No"))</f>
        <v>No</v>
      </c>
    </row>
    <row r="889" spans="1:34" x14ac:dyDescent="0.25">
      <c r="A889" s="1" t="s">
        <v>7242</v>
      </c>
      <c r="B889" s="1" t="s">
        <v>77</v>
      </c>
      <c r="C889" s="1" t="s">
        <v>985</v>
      </c>
      <c r="D889" s="1" t="s">
        <v>7243</v>
      </c>
      <c r="E889" s="1" t="s">
        <v>578</v>
      </c>
      <c r="F889" s="1" t="s">
        <v>7244</v>
      </c>
      <c r="G889" t="str">
        <f t="shared" si="91"/>
        <v>Valid</v>
      </c>
      <c r="H889" s="1" t="s">
        <v>7245</v>
      </c>
      <c r="I889" t="str" cm="1">
        <f t="array" ref="I889">IF(OR(TRIM(H889)="",ISNUMBER(SEARCH("#",H889)),AA889&lt;Config!$B$8,SUMPRODUCT(--ISNUMBER(SEARCH({"a";"b";"c";"d";"e";"f";"g";"h";"i";"j";"k";"l";"m";"n";"o";"p";"q";"r";"s";"t";"u";"v";"w";"x";"y";"z"},H889)))&gt;0),"Invalid","Valid")</f>
        <v>Valid</v>
      </c>
      <c r="J889" s="1" t="s">
        <v>7246</v>
      </c>
      <c r="K889" s="1" t="s">
        <v>1001</v>
      </c>
      <c r="L889" s="1" t="s">
        <v>67</v>
      </c>
      <c r="M889" s="1" t="s">
        <v>135</v>
      </c>
      <c r="N889" s="1" t="s">
        <v>358</v>
      </c>
      <c r="O889" s="1" t="s">
        <v>69</v>
      </c>
      <c r="P889" t="s">
        <v>33</v>
      </c>
      <c r="Q889" s="1" t="s">
        <v>1664</v>
      </c>
      <c r="R889" s="1" t="s">
        <v>482</v>
      </c>
      <c r="S889" s="1" t="s">
        <v>7247</v>
      </c>
      <c r="T889" s="1" t="s">
        <v>7248</v>
      </c>
      <c r="U889" s="1" t="s">
        <v>5170</v>
      </c>
      <c r="V889" s="1" t="s">
        <v>7249</v>
      </c>
      <c r="W889" s="1" t="s">
        <v>75</v>
      </c>
      <c r="X889" t="str">
        <f t="shared" si="92"/>
        <v>Complete</v>
      </c>
      <c r="Y889">
        <f>MAX(0,100-IF(G889="Invalid",Config!$B$5,0)-IF(I889="Invalid",Config!$B$6,0)-IF(X889="Incomplete",Config!$B$7,0)-IF(AF889="Yes",Config!$B$37,0))</f>
        <v>100</v>
      </c>
      <c r="Z889" s="1">
        <f>IF(OR(TRIM(B889)="",COUNTIF(Config!$B$15:$B$19,B889)&gt;0),1,0)+IF(OR(TRIM(C889)="",COUNTIF(Config!$B$15:$B$19,C889)&gt;0),1,0)+IF(OR(TRIM(F889)="",COUNTIF(Config!$B$15:$B$19,F889)&gt;0),1,0)+IF(OR(TRIM(H889)="",COUNTIF(Config!$B$15:$B$19,H889)&gt;0),1,0)+IF(OR(TRIM(E889)="",COUNTIF(Config!$B$15:$B$19,E889)&gt;0),1,0)+IF(OR(TRIM(K889)="",COUNTIF(Config!$B$15:$B$19,K889)&gt;0),1,0)+IF(OR(TRIM(P889)="",COUNTIF(Config!$B$15:$B$19,P889)&gt;0),1,0)+IF(OR(TRIM(R889)="",COUNTIF(Config!$B$15:$B$19,R889)&gt;0),1,0)</f>
        <v>0</v>
      </c>
      <c r="AA889" s="1" cm="1">
        <f t="array" ref="AA889">SUMPRODUCT(LEN(H889)-LEN(SUBSTITUTE(H889,{"0";"1";"2";"3";"4";"5";"6";"7";"8";"9"},"")))</f>
        <v>10</v>
      </c>
      <c r="AC889" t="str">
        <f t="shared" si="93"/>
        <v/>
      </c>
      <c r="AD889">
        <f t="shared" si="94"/>
        <v>1</v>
      </c>
      <c r="AE889">
        <f t="shared" si="95"/>
        <v>1</v>
      </c>
      <c r="AF889" t="str">
        <f t="shared" si="96"/>
        <v>No</v>
      </c>
      <c r="AG889">
        <f t="shared" ca="1" si="97"/>
        <v>250</v>
      </c>
      <c r="AH889" t="str">
        <f ca="1">IF(OR(V889="",AG889=""),"Yes",IF(AG889&gt;Config!$B$41,"Yes","No"))</f>
        <v>No</v>
      </c>
    </row>
    <row r="890" spans="1:34" x14ac:dyDescent="0.25">
      <c r="A890" s="1" t="s">
        <v>7250</v>
      </c>
      <c r="B890" s="1" t="s">
        <v>534</v>
      </c>
      <c r="C890" s="1" t="s">
        <v>445</v>
      </c>
      <c r="D890" s="1" t="s">
        <v>7251</v>
      </c>
      <c r="E890" s="1" t="s">
        <v>34367</v>
      </c>
      <c r="F890" s="1" t="s">
        <v>7252</v>
      </c>
      <c r="G890" t="str">
        <f t="shared" si="91"/>
        <v>Valid</v>
      </c>
      <c r="H890" s="1" t="s">
        <v>7253</v>
      </c>
      <c r="I890" t="str" cm="1">
        <f t="array" ref="I890">IF(OR(TRIM(H890)="",ISNUMBER(SEARCH("#",H890)),AA890&lt;Config!$B$8,SUMPRODUCT(--ISNUMBER(SEARCH({"a";"b";"c";"d";"e";"f";"g";"h";"i";"j";"k";"l";"m";"n";"o";"p";"q";"r";"s";"t";"u";"v";"w";"x";"y";"z"},H890)))&gt;0),"Invalid","Valid")</f>
        <v>Valid</v>
      </c>
      <c r="J890" s="1" t="s">
        <v>7254</v>
      </c>
      <c r="K890" s="1" t="s">
        <v>1001</v>
      </c>
      <c r="L890" s="1" t="s">
        <v>84</v>
      </c>
      <c r="M890" s="1" t="s">
        <v>251</v>
      </c>
      <c r="N890" s="1" t="s">
        <v>86</v>
      </c>
      <c r="O890" s="1" t="s">
        <v>32</v>
      </c>
      <c r="P890" t="s">
        <v>53</v>
      </c>
      <c r="Q890" s="1" t="s">
        <v>150</v>
      </c>
      <c r="R890" s="1" t="s">
        <v>415</v>
      </c>
      <c r="S890" s="1" t="s">
        <v>7255</v>
      </c>
      <c r="T890" s="1" t="s">
        <v>7256</v>
      </c>
      <c r="U890" s="1" t="s">
        <v>1520</v>
      </c>
      <c r="V890" s="1" t="s">
        <v>2007</v>
      </c>
      <c r="W890" s="1" t="s">
        <v>384</v>
      </c>
      <c r="X890" t="str">
        <f t="shared" si="92"/>
        <v>Complete</v>
      </c>
      <c r="Y890">
        <f>MAX(0,100-IF(G890="Invalid",Config!$B$5,0)-IF(I890="Invalid",Config!$B$6,0)-IF(X890="Incomplete",Config!$B$7,0)-IF(AF890="Yes",Config!$B$37,0))</f>
        <v>100</v>
      </c>
      <c r="Z890" s="1">
        <f>IF(OR(TRIM(B890)="",COUNTIF(Config!$B$15:$B$19,B890)&gt;0),1,0)+IF(OR(TRIM(C890)="",COUNTIF(Config!$B$15:$B$19,C890)&gt;0),1,0)+IF(OR(TRIM(F890)="",COUNTIF(Config!$B$15:$B$19,F890)&gt;0),1,0)+IF(OR(TRIM(H890)="",COUNTIF(Config!$B$15:$B$19,H890)&gt;0),1,0)+IF(OR(TRIM(E890)="",COUNTIF(Config!$B$15:$B$19,E890)&gt;0),1,0)+IF(OR(TRIM(K890)="",COUNTIF(Config!$B$15:$B$19,K890)&gt;0),1,0)+IF(OR(TRIM(P890)="",COUNTIF(Config!$B$15:$B$19,P890)&gt;0),1,0)+IF(OR(TRIM(R890)="",COUNTIF(Config!$B$15:$B$19,R890)&gt;0),1,0)</f>
        <v>0</v>
      </c>
      <c r="AA890" s="1" cm="1">
        <f t="array" ref="AA890">SUMPRODUCT(LEN(H890)-LEN(SUBSTITUTE(H890,{"0";"1";"2";"3";"4";"5";"6";"7";"8";"9"},"")))</f>
        <v>12</v>
      </c>
      <c r="AC890" t="str">
        <f t="shared" si="93"/>
        <v/>
      </c>
      <c r="AD890">
        <f t="shared" si="94"/>
        <v>1</v>
      </c>
      <c r="AE890">
        <f t="shared" si="95"/>
        <v>1</v>
      </c>
      <c r="AF890" t="str">
        <f t="shared" si="96"/>
        <v>No</v>
      </c>
      <c r="AG890">
        <f t="shared" ca="1" si="97"/>
        <v>210</v>
      </c>
      <c r="AH890" t="str">
        <f ca="1">IF(OR(V890="",AG890=""),"Yes",IF(AG890&gt;Config!$B$41,"Yes","No"))</f>
        <v>No</v>
      </c>
    </row>
    <row r="891" spans="1:34" x14ac:dyDescent="0.25">
      <c r="A891" s="1" t="s">
        <v>7257</v>
      </c>
      <c r="B891" s="1" t="s">
        <v>3087</v>
      </c>
      <c r="C891" s="1" t="s">
        <v>499</v>
      </c>
      <c r="D891" s="1" t="s">
        <v>7258</v>
      </c>
      <c r="E891" s="1" t="s">
        <v>34368</v>
      </c>
      <c r="F891" s="1" t="s">
        <v>7259</v>
      </c>
      <c r="G891" t="str">
        <f t="shared" si="91"/>
        <v>Valid</v>
      </c>
      <c r="H891" s="1" t="s">
        <v>7260</v>
      </c>
      <c r="I891" t="str" cm="1">
        <f t="array" ref="I891">IF(OR(TRIM(H891)="",ISNUMBER(SEARCH("#",H891)),AA891&lt;Config!$B$8,SUMPRODUCT(--ISNUMBER(SEARCH({"a";"b";"c";"d";"e";"f";"g";"h";"i";"j";"k";"l";"m";"n";"o";"p";"q";"r";"s";"t";"u";"v";"w";"x";"y";"z"},H891)))&gt;0),"Invalid","Valid")</f>
        <v>Valid</v>
      </c>
      <c r="J891" s="1" t="s">
        <v>7261</v>
      </c>
      <c r="K891" s="1" t="s">
        <v>83</v>
      </c>
      <c r="L891" s="1" t="s">
        <v>164</v>
      </c>
      <c r="M891" s="1" t="s">
        <v>343</v>
      </c>
      <c r="N891" s="1" t="s">
        <v>68</v>
      </c>
      <c r="O891" s="1" t="s">
        <v>69</v>
      </c>
      <c r="P891" t="s">
        <v>87</v>
      </c>
      <c r="Q891" s="1" t="s">
        <v>88</v>
      </c>
      <c r="R891" s="1" t="s">
        <v>550</v>
      </c>
      <c r="S891" s="1" t="s">
        <v>7262</v>
      </c>
      <c r="T891" s="1" t="s">
        <v>7263</v>
      </c>
      <c r="U891" s="1" t="s">
        <v>2970</v>
      </c>
      <c r="V891" s="1" t="s">
        <v>3618</v>
      </c>
      <c r="W891" s="1" t="s">
        <v>75</v>
      </c>
      <c r="X891" t="str">
        <f t="shared" si="92"/>
        <v>Complete</v>
      </c>
      <c r="Y891">
        <f>MAX(0,100-IF(G891="Invalid",Config!$B$5,0)-IF(I891="Invalid",Config!$B$6,0)-IF(X891="Incomplete",Config!$B$7,0)-IF(AF891="Yes",Config!$B$37,0))</f>
        <v>100</v>
      </c>
      <c r="Z891" s="1">
        <f>IF(OR(TRIM(B891)="",COUNTIF(Config!$B$15:$B$19,B891)&gt;0),1,0)+IF(OR(TRIM(C891)="",COUNTIF(Config!$B$15:$B$19,C891)&gt;0),1,0)+IF(OR(TRIM(F891)="",COUNTIF(Config!$B$15:$B$19,F891)&gt;0),1,0)+IF(OR(TRIM(H891)="",COUNTIF(Config!$B$15:$B$19,H891)&gt;0),1,0)+IF(OR(TRIM(E891)="",COUNTIF(Config!$B$15:$B$19,E891)&gt;0),1,0)+IF(OR(TRIM(K891)="",COUNTIF(Config!$B$15:$B$19,K891)&gt;0),1,0)+IF(OR(TRIM(P891)="",COUNTIF(Config!$B$15:$B$19,P891)&gt;0),1,0)+IF(OR(TRIM(R891)="",COUNTIF(Config!$B$15:$B$19,R891)&gt;0),1,0)</f>
        <v>0</v>
      </c>
      <c r="AA891" s="1" cm="1">
        <f t="array" ref="AA891">SUMPRODUCT(LEN(H891)-LEN(SUBSTITUTE(H891,{"0";"1";"2";"3";"4";"5";"6";"7";"8";"9"},"")))</f>
        <v>10</v>
      </c>
      <c r="AC891" t="str">
        <f t="shared" si="93"/>
        <v/>
      </c>
      <c r="AD891">
        <f t="shared" si="94"/>
        <v>1</v>
      </c>
      <c r="AE891">
        <f t="shared" si="95"/>
        <v>1</v>
      </c>
      <c r="AF891" t="str">
        <f t="shared" si="96"/>
        <v>No</v>
      </c>
      <c r="AG891">
        <f t="shared" ca="1" si="97"/>
        <v>501</v>
      </c>
      <c r="AH891" t="str">
        <f ca="1">IF(OR(V891="",AG891=""),"Yes",IF(AG891&gt;Config!$B$41,"Yes","No"))</f>
        <v>Yes</v>
      </c>
    </row>
    <row r="892" spans="1:34" x14ac:dyDescent="0.25">
      <c r="A892" s="1" t="s">
        <v>7264</v>
      </c>
      <c r="B892" s="1" t="s">
        <v>295</v>
      </c>
      <c r="C892" s="1" t="s">
        <v>364</v>
      </c>
      <c r="D892" s="1" t="s">
        <v>7265</v>
      </c>
      <c r="E892" s="1" t="s">
        <v>34369</v>
      </c>
      <c r="F892" s="1" t="s">
        <v>7266</v>
      </c>
      <c r="G892" t="str">
        <f t="shared" si="91"/>
        <v>Valid</v>
      </c>
      <c r="H892" s="1" t="s">
        <v>7267</v>
      </c>
      <c r="I892" t="str" cm="1">
        <f t="array" ref="I892">IF(OR(TRIM(H892)="",ISNUMBER(SEARCH("#",H892)),AA892&lt;Config!$B$8,SUMPRODUCT(--ISNUMBER(SEARCH({"a";"b";"c";"d";"e";"f";"g";"h";"i";"j";"k";"l";"m";"n";"o";"p";"q";"r";"s";"t";"u";"v";"w";"x";"y";"z"},H892)))&gt;0),"Invalid","Valid")</f>
        <v>Valid</v>
      </c>
      <c r="J892" s="1" t="s">
        <v>7268</v>
      </c>
      <c r="K892" s="1" t="s">
        <v>147</v>
      </c>
      <c r="L892" s="1" t="s">
        <v>29</v>
      </c>
      <c r="M892" s="1" t="s">
        <v>343</v>
      </c>
      <c r="N892" s="1" t="s">
        <v>148</v>
      </c>
      <c r="O892" s="1" t="s">
        <v>149</v>
      </c>
      <c r="P892" t="s">
        <v>344</v>
      </c>
      <c r="Q892" s="1" t="s">
        <v>1199</v>
      </c>
      <c r="R892" s="1" t="s">
        <v>1141</v>
      </c>
      <c r="S892" s="1" t="s">
        <v>6081</v>
      </c>
      <c r="T892" s="1" t="s">
        <v>7269</v>
      </c>
      <c r="U892" s="1" t="s">
        <v>7270</v>
      </c>
      <c r="V892" s="1" t="s">
        <v>2879</v>
      </c>
      <c r="W892" s="1" t="s">
        <v>293</v>
      </c>
      <c r="X892" t="str">
        <f t="shared" si="92"/>
        <v>Complete</v>
      </c>
      <c r="Y892">
        <f>MAX(0,100-IF(G892="Invalid",Config!$B$5,0)-IF(I892="Invalid",Config!$B$6,0)-IF(X892="Incomplete",Config!$B$7,0)-IF(AF892="Yes",Config!$B$37,0))</f>
        <v>100</v>
      </c>
      <c r="Z892" s="1">
        <f>IF(OR(TRIM(B892)="",COUNTIF(Config!$B$15:$B$19,B892)&gt;0),1,0)+IF(OR(TRIM(C892)="",COUNTIF(Config!$B$15:$B$19,C892)&gt;0),1,0)+IF(OR(TRIM(F892)="",COUNTIF(Config!$B$15:$B$19,F892)&gt;0),1,0)+IF(OR(TRIM(H892)="",COUNTIF(Config!$B$15:$B$19,H892)&gt;0),1,0)+IF(OR(TRIM(E892)="",COUNTIF(Config!$B$15:$B$19,E892)&gt;0),1,0)+IF(OR(TRIM(K892)="",COUNTIF(Config!$B$15:$B$19,K892)&gt;0),1,0)+IF(OR(TRIM(P892)="",COUNTIF(Config!$B$15:$B$19,P892)&gt;0),1,0)+IF(OR(TRIM(R892)="",COUNTIF(Config!$B$15:$B$19,R892)&gt;0),1,0)</f>
        <v>0</v>
      </c>
      <c r="AA892" s="1" cm="1">
        <f t="array" ref="AA892">SUMPRODUCT(LEN(H892)-LEN(SUBSTITUTE(H892,{"0";"1";"2";"3";"4";"5";"6";"7";"8";"9"},"")))</f>
        <v>11</v>
      </c>
      <c r="AC892" t="str">
        <f t="shared" si="93"/>
        <v/>
      </c>
      <c r="AD892">
        <f t="shared" si="94"/>
        <v>1</v>
      </c>
      <c r="AE892">
        <f t="shared" si="95"/>
        <v>1</v>
      </c>
      <c r="AF892" t="str">
        <f t="shared" si="96"/>
        <v>No</v>
      </c>
      <c r="AG892">
        <f t="shared" ca="1" si="97"/>
        <v>477</v>
      </c>
      <c r="AH892" t="str">
        <f ca="1">IF(OR(V892="",AG892=""),"Yes",IF(AG892&gt;Config!$B$41,"Yes","No"))</f>
        <v>Yes</v>
      </c>
    </row>
    <row r="893" spans="1:34" x14ac:dyDescent="0.25">
      <c r="A893" s="1" t="s">
        <v>7271</v>
      </c>
      <c r="B893" s="1" t="s">
        <v>1015</v>
      </c>
      <c r="C893" s="1" t="s">
        <v>1389</v>
      </c>
      <c r="D893" s="1" t="s">
        <v>7272</v>
      </c>
      <c r="E893" s="1" t="s">
        <v>310</v>
      </c>
      <c r="F893" s="1" t="s">
        <v>7273</v>
      </c>
      <c r="G893" t="str">
        <f t="shared" si="91"/>
        <v>Valid</v>
      </c>
      <c r="H893" s="1" t="s">
        <v>7274</v>
      </c>
      <c r="I893" t="str" cm="1">
        <f t="array" ref="I893">IF(OR(TRIM(H893)="",ISNUMBER(SEARCH("#",H893)),AA893&lt;Config!$B$8,SUMPRODUCT(--ISNUMBER(SEARCH({"a";"b";"c";"d";"e";"f";"g";"h";"i";"j";"k";"l";"m";"n";"o";"p";"q";"r";"s";"t";"u";"v";"w";"x";"y";"z"},H893)))&gt;0),"Invalid","Valid")</f>
        <v>Valid</v>
      </c>
      <c r="J893" s="1" t="s">
        <v>7275</v>
      </c>
      <c r="K893" s="1" t="s">
        <v>163</v>
      </c>
      <c r="L893" s="1" t="s">
        <v>29</v>
      </c>
      <c r="M893" s="1" t="s">
        <v>462</v>
      </c>
      <c r="N893" s="1" t="s">
        <v>713</v>
      </c>
      <c r="O893" s="1" t="s">
        <v>196</v>
      </c>
      <c r="P893" t="s">
        <v>33</v>
      </c>
      <c r="Q893" s="1" t="s">
        <v>1664</v>
      </c>
      <c r="R893" s="1" t="s">
        <v>7276</v>
      </c>
      <c r="S893" s="1" t="s">
        <v>7277</v>
      </c>
      <c r="T893" s="1" t="s">
        <v>7278</v>
      </c>
      <c r="U893" s="1" t="s">
        <v>1432</v>
      </c>
      <c r="V893" s="1" t="s">
        <v>140</v>
      </c>
      <c r="W893" s="1" t="s">
        <v>186</v>
      </c>
      <c r="X893" t="str">
        <f t="shared" si="92"/>
        <v>Complete</v>
      </c>
      <c r="Y893">
        <f>MAX(0,100-IF(G893="Invalid",Config!$B$5,0)-IF(I893="Invalid",Config!$B$6,0)-IF(X893="Incomplete",Config!$B$7,0)-IF(AF893="Yes",Config!$B$37,0))</f>
        <v>100</v>
      </c>
      <c r="Z893" s="1">
        <f>IF(OR(TRIM(B893)="",COUNTIF(Config!$B$15:$B$19,B893)&gt;0),1,0)+IF(OR(TRIM(C893)="",COUNTIF(Config!$B$15:$B$19,C893)&gt;0),1,0)+IF(OR(TRIM(F893)="",COUNTIF(Config!$B$15:$B$19,F893)&gt;0),1,0)+IF(OR(TRIM(H893)="",COUNTIF(Config!$B$15:$B$19,H893)&gt;0),1,0)+IF(OR(TRIM(E893)="",COUNTIF(Config!$B$15:$B$19,E893)&gt;0),1,0)+IF(OR(TRIM(K893)="",COUNTIF(Config!$B$15:$B$19,K893)&gt;0),1,0)+IF(OR(TRIM(P893)="",COUNTIF(Config!$B$15:$B$19,P893)&gt;0),1,0)+IF(OR(TRIM(R893)="",COUNTIF(Config!$B$15:$B$19,R893)&gt;0),1,0)</f>
        <v>0</v>
      </c>
      <c r="AA893" s="1" cm="1">
        <f t="array" ref="AA893">SUMPRODUCT(LEN(H893)-LEN(SUBSTITUTE(H893,{"0";"1";"2";"3";"4";"5";"6";"7";"8";"9"},"")))</f>
        <v>10</v>
      </c>
      <c r="AC893" t="str">
        <f t="shared" si="93"/>
        <v/>
      </c>
      <c r="AD893">
        <f t="shared" si="94"/>
        <v>1</v>
      </c>
      <c r="AE893">
        <f t="shared" si="95"/>
        <v>1</v>
      </c>
      <c r="AF893" t="str">
        <f t="shared" si="96"/>
        <v>No</v>
      </c>
      <c r="AG893">
        <f t="shared" ca="1" si="97"/>
        <v>37</v>
      </c>
      <c r="AH893" t="str">
        <f ca="1">IF(OR(V893="",AG893=""),"Yes",IF(AG893&gt;Config!$B$41,"Yes","No"))</f>
        <v>No</v>
      </c>
    </row>
    <row r="894" spans="1:34" x14ac:dyDescent="0.25">
      <c r="A894" s="1" t="s">
        <v>7279</v>
      </c>
      <c r="B894" s="1" t="s">
        <v>1185</v>
      </c>
      <c r="C894" s="1" t="s">
        <v>679</v>
      </c>
      <c r="D894" s="1" t="s">
        <v>7280</v>
      </c>
      <c r="E894" s="1" t="s">
        <v>34050</v>
      </c>
      <c r="F894" s="1" t="s">
        <v>7281</v>
      </c>
      <c r="G894" t="str">
        <f t="shared" si="91"/>
        <v>Valid</v>
      </c>
      <c r="H894" s="1" t="s">
        <v>7282</v>
      </c>
      <c r="I894" t="str" cm="1">
        <f t="array" ref="I894">IF(OR(TRIM(H894)="",ISNUMBER(SEARCH("#",H894)),AA894&lt;Config!$B$8,SUMPRODUCT(--ISNUMBER(SEARCH({"a";"b";"c";"d";"e";"f";"g";"h";"i";"j";"k";"l";"m";"n";"o";"p";"q";"r";"s";"t";"u";"v";"w";"x";"y";"z"},H894)))&gt;0),"Invalid","Valid")</f>
        <v>Valid</v>
      </c>
      <c r="J894" s="1" t="s">
        <v>7283</v>
      </c>
      <c r="K894" s="1" t="s">
        <v>117</v>
      </c>
      <c r="L894" s="1" t="s">
        <v>265</v>
      </c>
      <c r="M894" s="1" t="s">
        <v>103</v>
      </c>
      <c r="N894" s="1" t="s">
        <v>224</v>
      </c>
      <c r="O894" s="1" t="s">
        <v>52</v>
      </c>
      <c r="P894" t="s">
        <v>87</v>
      </c>
      <c r="Q894" s="1" t="s">
        <v>438</v>
      </c>
      <c r="R894" s="1" t="s">
        <v>136</v>
      </c>
      <c r="S894" s="1" t="s">
        <v>7284</v>
      </c>
      <c r="T894" s="1" t="s">
        <v>7285</v>
      </c>
      <c r="U894" s="1" t="s">
        <v>7286</v>
      </c>
      <c r="V894" s="1" t="s">
        <v>7287</v>
      </c>
      <c r="W894" s="1" t="s">
        <v>60</v>
      </c>
      <c r="X894" t="str">
        <f t="shared" si="92"/>
        <v>Complete</v>
      </c>
      <c r="Y894">
        <f>MAX(0,100-IF(G894="Invalid",Config!$B$5,0)-IF(I894="Invalid",Config!$B$6,0)-IF(X894="Incomplete",Config!$B$7,0)-IF(AF894="Yes",Config!$B$37,0))</f>
        <v>100</v>
      </c>
      <c r="Z894" s="1">
        <f>IF(OR(TRIM(B894)="",COUNTIF(Config!$B$15:$B$19,B894)&gt;0),1,0)+IF(OR(TRIM(C894)="",COUNTIF(Config!$B$15:$B$19,C894)&gt;0),1,0)+IF(OR(TRIM(F894)="",COUNTIF(Config!$B$15:$B$19,F894)&gt;0),1,0)+IF(OR(TRIM(H894)="",COUNTIF(Config!$B$15:$B$19,H894)&gt;0),1,0)+IF(OR(TRIM(E894)="",COUNTIF(Config!$B$15:$B$19,E894)&gt;0),1,0)+IF(OR(TRIM(K894)="",COUNTIF(Config!$B$15:$B$19,K894)&gt;0),1,0)+IF(OR(TRIM(P894)="",COUNTIF(Config!$B$15:$B$19,P894)&gt;0),1,0)+IF(OR(TRIM(R894)="",COUNTIF(Config!$B$15:$B$19,R894)&gt;0),1,0)</f>
        <v>0</v>
      </c>
      <c r="AA894" s="1" cm="1">
        <f t="array" ref="AA894">SUMPRODUCT(LEN(H894)-LEN(SUBSTITUTE(H894,{"0";"1";"2";"3";"4";"5";"6";"7";"8";"9"},"")))</f>
        <v>11</v>
      </c>
      <c r="AC894" t="str">
        <f t="shared" si="93"/>
        <v/>
      </c>
      <c r="AD894">
        <f t="shared" si="94"/>
        <v>1</v>
      </c>
      <c r="AE894">
        <f t="shared" si="95"/>
        <v>1</v>
      </c>
      <c r="AF894" t="str">
        <f t="shared" si="96"/>
        <v>No</v>
      </c>
      <c r="AG894">
        <f t="shared" ca="1" si="97"/>
        <v>253</v>
      </c>
      <c r="AH894" t="str">
        <f ca="1">IF(OR(V894="",AG894=""),"Yes",IF(AG894&gt;Config!$B$41,"Yes","No"))</f>
        <v>No</v>
      </c>
    </row>
    <row r="895" spans="1:34" x14ac:dyDescent="0.25">
      <c r="A895" s="1" t="s">
        <v>7288</v>
      </c>
      <c r="B895" s="1" t="s">
        <v>219</v>
      </c>
      <c r="C895" s="1" t="s">
        <v>1068</v>
      </c>
      <c r="D895" s="1" t="s">
        <v>7289</v>
      </c>
      <c r="E895" s="1" t="s">
        <v>34370</v>
      </c>
      <c r="F895" s="1" t="s">
        <v>7290</v>
      </c>
      <c r="G895" t="str">
        <f t="shared" si="91"/>
        <v>Valid</v>
      </c>
      <c r="H895" s="1" t="s">
        <v>7291</v>
      </c>
      <c r="I895" t="str" cm="1">
        <f t="array" ref="I895">IF(OR(TRIM(H895)="",ISNUMBER(SEARCH("#",H895)),AA895&lt;Config!$B$8,SUMPRODUCT(--ISNUMBER(SEARCH({"a";"b";"c";"d";"e";"f";"g";"h";"i";"j";"k";"l";"m";"n";"o";"p";"q";"r";"s";"t";"u";"v";"w";"x";"y";"z"},H895)))&gt;0),"Invalid","Valid")</f>
        <v>Valid</v>
      </c>
      <c r="J895" s="1" t="s">
        <v>7292</v>
      </c>
      <c r="K895" s="1" t="s">
        <v>481</v>
      </c>
      <c r="L895" s="1" t="s">
        <v>265</v>
      </c>
      <c r="M895" s="1" t="s">
        <v>85</v>
      </c>
      <c r="N895" s="1" t="s">
        <v>33819</v>
      </c>
      <c r="O895" s="1" t="s">
        <v>52</v>
      </c>
      <c r="P895" t="s">
        <v>53</v>
      </c>
      <c r="Q895" s="1" t="s">
        <v>150</v>
      </c>
      <c r="R895" s="1" t="s">
        <v>198</v>
      </c>
      <c r="S895" s="1" t="s">
        <v>7293</v>
      </c>
      <c r="T895" s="1" t="s">
        <v>7294</v>
      </c>
      <c r="U895" s="1" t="s">
        <v>2590</v>
      </c>
      <c r="V895" s="1" t="s">
        <v>7295</v>
      </c>
      <c r="W895" s="1" t="s">
        <v>33823</v>
      </c>
      <c r="X895" t="str">
        <f t="shared" si="92"/>
        <v>Complete</v>
      </c>
      <c r="Y895">
        <f>MAX(0,100-IF(G895="Invalid",Config!$B$5,0)-IF(I895="Invalid",Config!$B$6,0)-IF(X895="Incomplete",Config!$B$7,0)-IF(AF895="Yes",Config!$B$37,0))</f>
        <v>75</v>
      </c>
      <c r="Z895" s="1">
        <f>IF(OR(TRIM(B895)="",COUNTIF(Config!$B$15:$B$19,B895)&gt;0),1,0)+IF(OR(TRIM(C895)="",COUNTIF(Config!$B$15:$B$19,C895)&gt;0),1,0)+IF(OR(TRIM(F895)="",COUNTIF(Config!$B$15:$B$19,F895)&gt;0),1,0)+IF(OR(TRIM(H895)="",COUNTIF(Config!$B$15:$B$19,H895)&gt;0),1,0)+IF(OR(TRIM(E895)="",COUNTIF(Config!$B$15:$B$19,E895)&gt;0),1,0)+IF(OR(TRIM(K895)="",COUNTIF(Config!$B$15:$B$19,K895)&gt;0),1,0)+IF(OR(TRIM(P895)="",COUNTIF(Config!$B$15:$B$19,P895)&gt;0),1,0)+IF(OR(TRIM(R895)="",COUNTIF(Config!$B$15:$B$19,R895)&gt;0),1,0)</f>
        <v>0</v>
      </c>
      <c r="AA895" s="1" cm="1">
        <f t="array" ref="AA895">SUMPRODUCT(LEN(H895)-LEN(SUBSTITUTE(H895,{"0";"1";"2";"3";"4";"5";"6";"7";"8";"9"},"")))</f>
        <v>12</v>
      </c>
      <c r="AC895" t="str">
        <f t="shared" si="93"/>
        <v>Potential Duplicate</v>
      </c>
      <c r="AD895">
        <f t="shared" si="94"/>
        <v>2</v>
      </c>
      <c r="AE895">
        <f t="shared" si="95"/>
        <v>2</v>
      </c>
      <c r="AF895" t="str">
        <f t="shared" si="96"/>
        <v>Yes</v>
      </c>
      <c r="AG895">
        <f t="shared" ca="1" si="97"/>
        <v>111</v>
      </c>
      <c r="AH895" t="str">
        <f ca="1">IF(OR(V895="",AG895=""),"Yes",IF(AG895&gt;Config!$B$41,"Yes","No"))</f>
        <v>No</v>
      </c>
    </row>
    <row r="896" spans="1:34" x14ac:dyDescent="0.25">
      <c r="A896" s="1" t="s">
        <v>7296</v>
      </c>
      <c r="B896" s="1" t="s">
        <v>1293</v>
      </c>
      <c r="C896" s="1" t="s">
        <v>1441</v>
      </c>
      <c r="D896" s="1" t="s">
        <v>7297</v>
      </c>
      <c r="E896" s="1" t="s">
        <v>34371</v>
      </c>
      <c r="F896" s="1" t="s">
        <v>7298</v>
      </c>
      <c r="G896" t="str">
        <f t="shared" si="91"/>
        <v>Valid</v>
      </c>
      <c r="H896" s="1" t="s">
        <v>7299</v>
      </c>
      <c r="I896" t="str" cm="1">
        <f t="array" ref="I896">IF(OR(TRIM(H896)="",ISNUMBER(SEARCH("#",H896)),AA896&lt;Config!$B$8,SUMPRODUCT(--ISNUMBER(SEARCH({"a";"b";"c";"d";"e";"f";"g";"h";"i";"j";"k";"l";"m";"n";"o";"p";"q";"r";"s";"t";"u";"v";"w";"x";"y";"z"},H896)))&gt;0),"Invalid","Valid")</f>
        <v>Valid</v>
      </c>
      <c r="J896" s="1" t="s">
        <v>7300</v>
      </c>
      <c r="K896" s="1" t="s">
        <v>83</v>
      </c>
      <c r="L896" s="1" t="s">
        <v>450</v>
      </c>
      <c r="M896" s="1" t="s">
        <v>462</v>
      </c>
      <c r="N896" s="1" t="s">
        <v>713</v>
      </c>
      <c r="O896" s="1" t="s">
        <v>180</v>
      </c>
      <c r="P896" t="s">
        <v>33</v>
      </c>
      <c r="Q896" s="1" t="s">
        <v>34</v>
      </c>
      <c r="R896" s="1" t="s">
        <v>1716</v>
      </c>
      <c r="S896" s="1" t="s">
        <v>7301</v>
      </c>
      <c r="T896" s="1" t="s">
        <v>7302</v>
      </c>
      <c r="U896" s="1" t="s">
        <v>7303</v>
      </c>
      <c r="V896" s="1" t="s">
        <v>7304</v>
      </c>
      <c r="W896" s="1" t="s">
        <v>75</v>
      </c>
      <c r="X896" t="str">
        <f t="shared" si="92"/>
        <v>Complete</v>
      </c>
      <c r="Y896">
        <f>MAX(0,100-IF(G896="Invalid",Config!$B$5,0)-IF(I896="Invalid",Config!$B$6,0)-IF(X896="Incomplete",Config!$B$7,0)-IF(AF896="Yes",Config!$B$37,0))</f>
        <v>75</v>
      </c>
      <c r="Z896" s="1">
        <f>IF(OR(TRIM(B896)="",COUNTIF(Config!$B$15:$B$19,B896)&gt;0),1,0)+IF(OR(TRIM(C896)="",COUNTIF(Config!$B$15:$B$19,C896)&gt;0),1,0)+IF(OR(TRIM(F896)="",COUNTIF(Config!$B$15:$B$19,F896)&gt;0),1,0)+IF(OR(TRIM(H896)="",COUNTIF(Config!$B$15:$B$19,H896)&gt;0),1,0)+IF(OR(TRIM(E896)="",COUNTIF(Config!$B$15:$B$19,E896)&gt;0),1,0)+IF(OR(TRIM(K896)="",COUNTIF(Config!$B$15:$B$19,K896)&gt;0),1,0)+IF(OR(TRIM(P896)="",COUNTIF(Config!$B$15:$B$19,P896)&gt;0),1,0)+IF(OR(TRIM(R896)="",COUNTIF(Config!$B$15:$B$19,R896)&gt;0),1,0)</f>
        <v>0</v>
      </c>
      <c r="AA896" s="1" cm="1">
        <f t="array" ref="AA896">SUMPRODUCT(LEN(H896)-LEN(SUBSTITUTE(H896,{"0";"1";"2";"3";"4";"5";"6";"7";"8";"9"},"")))</f>
        <v>10</v>
      </c>
      <c r="AC896" t="str">
        <f t="shared" si="93"/>
        <v>Potential Duplicate</v>
      </c>
      <c r="AD896">
        <f t="shared" si="94"/>
        <v>2</v>
      </c>
      <c r="AE896">
        <f t="shared" si="95"/>
        <v>1</v>
      </c>
      <c r="AF896" t="str">
        <f t="shared" si="96"/>
        <v>Yes</v>
      </c>
      <c r="AG896">
        <f t="shared" ca="1" si="97"/>
        <v>448</v>
      </c>
      <c r="AH896" t="str">
        <f ca="1">IF(OR(V896="",AG896=""),"Yes",IF(AG896&gt;Config!$B$41,"Yes","No"))</f>
        <v>Yes</v>
      </c>
    </row>
    <row r="897" spans="1:34" x14ac:dyDescent="0.25">
      <c r="A897" s="1" t="s">
        <v>7305</v>
      </c>
      <c r="B897" s="1" t="s">
        <v>678</v>
      </c>
      <c r="C897" s="1" t="s">
        <v>323</v>
      </c>
      <c r="D897" s="1" t="s">
        <v>7306</v>
      </c>
      <c r="E897" s="1" t="s">
        <v>33907</v>
      </c>
      <c r="F897" s="1" t="s">
        <v>7307</v>
      </c>
      <c r="G897" t="str">
        <f t="shared" si="91"/>
        <v>Valid</v>
      </c>
      <c r="H897" s="1" t="s">
        <v>7308</v>
      </c>
      <c r="I897" t="str" cm="1">
        <f t="array" ref="I897">IF(OR(TRIM(H897)="",ISNUMBER(SEARCH("#",H897)),AA897&lt;Config!$B$8,SUMPRODUCT(--ISNUMBER(SEARCH({"a";"b";"c";"d";"e";"f";"g";"h";"i";"j";"k";"l";"m";"n";"o";"p";"q";"r";"s";"t";"u";"v";"w";"x";"y";"z"},H897)))&gt;0),"Invalid","Valid")</f>
        <v>Valid</v>
      </c>
      <c r="J897" s="1" t="s">
        <v>7309</v>
      </c>
      <c r="K897" s="1" t="s">
        <v>264</v>
      </c>
      <c r="L897" s="1" t="s">
        <v>67</v>
      </c>
      <c r="M897" s="1" t="s">
        <v>165</v>
      </c>
      <c r="N897" s="1" t="s">
        <v>224</v>
      </c>
      <c r="O897" s="1" t="s">
        <v>266</v>
      </c>
      <c r="P897" t="s">
        <v>87</v>
      </c>
      <c r="Q897" s="1" t="s">
        <v>438</v>
      </c>
      <c r="R897" s="1" t="s">
        <v>212</v>
      </c>
      <c r="S897" s="1" t="s">
        <v>2249</v>
      </c>
      <c r="T897" s="1" t="s">
        <v>7310</v>
      </c>
      <c r="U897" s="1" t="s">
        <v>7311</v>
      </c>
      <c r="V897" s="1" t="s">
        <v>140</v>
      </c>
      <c r="W897" s="1" t="s">
        <v>75</v>
      </c>
      <c r="X897" t="str">
        <f t="shared" si="92"/>
        <v>Complete</v>
      </c>
      <c r="Y897">
        <f>MAX(0,100-IF(G897="Invalid",Config!$B$5,0)-IF(I897="Invalid",Config!$B$6,0)-IF(X897="Incomplete",Config!$B$7,0)-IF(AF897="Yes",Config!$B$37,0))</f>
        <v>100</v>
      </c>
      <c r="Z897" s="1">
        <f>IF(OR(TRIM(B897)="",COUNTIF(Config!$B$15:$B$19,B897)&gt;0),1,0)+IF(OR(TRIM(C897)="",COUNTIF(Config!$B$15:$B$19,C897)&gt;0),1,0)+IF(OR(TRIM(F897)="",COUNTIF(Config!$B$15:$B$19,F897)&gt;0),1,0)+IF(OR(TRIM(H897)="",COUNTIF(Config!$B$15:$B$19,H897)&gt;0),1,0)+IF(OR(TRIM(E897)="",COUNTIF(Config!$B$15:$B$19,E897)&gt;0),1,0)+IF(OR(TRIM(K897)="",COUNTIF(Config!$B$15:$B$19,K897)&gt;0),1,0)+IF(OR(TRIM(P897)="",COUNTIF(Config!$B$15:$B$19,P897)&gt;0),1,0)+IF(OR(TRIM(R897)="",COUNTIF(Config!$B$15:$B$19,R897)&gt;0),1,0)</f>
        <v>0</v>
      </c>
      <c r="AA897" s="1" cm="1">
        <f t="array" ref="AA897">SUMPRODUCT(LEN(H897)-LEN(SUBSTITUTE(H897,{"0";"1";"2";"3";"4";"5";"6";"7";"8";"9"},"")))</f>
        <v>11</v>
      </c>
      <c r="AC897" t="str">
        <f t="shared" si="93"/>
        <v/>
      </c>
      <c r="AD897">
        <f t="shared" si="94"/>
        <v>1</v>
      </c>
      <c r="AE897">
        <f t="shared" si="95"/>
        <v>1</v>
      </c>
      <c r="AF897" t="str">
        <f t="shared" si="96"/>
        <v>No</v>
      </c>
      <c r="AG897">
        <f t="shared" ca="1" si="97"/>
        <v>37</v>
      </c>
      <c r="AH897" t="str">
        <f ca="1">IF(OR(V897="",AG897=""),"Yes",IF(AG897&gt;Config!$B$41,"Yes","No"))</f>
        <v>No</v>
      </c>
    </row>
    <row r="898" spans="1:34" x14ac:dyDescent="0.25">
      <c r="A898" s="1" t="s">
        <v>7312</v>
      </c>
      <c r="B898" s="1" t="s">
        <v>1283</v>
      </c>
      <c r="C898" s="1" t="s">
        <v>398</v>
      </c>
      <c r="D898" s="1" t="s">
        <v>7313</v>
      </c>
      <c r="E898" s="1" t="s">
        <v>34372</v>
      </c>
      <c r="F898" s="1" t="s">
        <v>34373</v>
      </c>
      <c r="G898" t="str">
        <f t="shared" si="91"/>
        <v>Valid</v>
      </c>
      <c r="H898" s="1" t="s">
        <v>7314</v>
      </c>
      <c r="I898" t="str" cm="1">
        <f t="array" ref="I898">IF(OR(TRIM(H898)="",ISNUMBER(SEARCH("#",H898)),AA898&lt;Config!$B$8,SUMPRODUCT(--ISNUMBER(SEARCH({"a";"b";"c";"d";"e";"f";"g";"h";"i";"j";"k";"l";"m";"n";"o";"p";"q";"r";"s";"t";"u";"v";"w";"x";"y";"z"},H898)))&gt;0),"Invalid","Valid")</f>
        <v>Valid</v>
      </c>
      <c r="J898" s="1" t="s">
        <v>7315</v>
      </c>
      <c r="K898" s="1" t="s">
        <v>195</v>
      </c>
      <c r="L898" s="1" t="s">
        <v>49</v>
      </c>
      <c r="M898" s="1" t="s">
        <v>343</v>
      </c>
      <c r="N898" s="1" t="s">
        <v>713</v>
      </c>
      <c r="O898" s="1" t="s">
        <v>149</v>
      </c>
      <c r="P898" t="s">
        <v>33</v>
      </c>
      <c r="Q898" s="1" t="s">
        <v>1099</v>
      </c>
      <c r="R898" s="1" t="s">
        <v>1716</v>
      </c>
      <c r="S898" s="1" t="s">
        <v>7316</v>
      </c>
      <c r="T898" s="1" t="s">
        <v>7317</v>
      </c>
      <c r="U898" s="1" t="s">
        <v>7318</v>
      </c>
      <c r="V898" s="1" t="s">
        <v>140</v>
      </c>
      <c r="W898" s="1" t="s">
        <v>125</v>
      </c>
      <c r="X898" t="str">
        <f t="shared" si="92"/>
        <v>Complete</v>
      </c>
      <c r="Y898">
        <f>MAX(0,100-IF(G898="Invalid",Config!$B$5,0)-IF(I898="Invalid",Config!$B$6,0)-IF(X898="Incomplete",Config!$B$7,0)-IF(AF898="Yes",Config!$B$37,0))</f>
        <v>100</v>
      </c>
      <c r="Z898" s="1">
        <f>IF(OR(TRIM(B898)="",COUNTIF(Config!$B$15:$B$19,B898)&gt;0),1,0)+IF(OR(TRIM(C898)="",COUNTIF(Config!$B$15:$B$19,C898)&gt;0),1,0)+IF(OR(TRIM(F898)="",COUNTIF(Config!$B$15:$B$19,F898)&gt;0),1,0)+IF(OR(TRIM(H898)="",COUNTIF(Config!$B$15:$B$19,H898)&gt;0),1,0)+IF(OR(TRIM(E898)="",COUNTIF(Config!$B$15:$B$19,E898)&gt;0),1,0)+IF(OR(TRIM(K898)="",COUNTIF(Config!$B$15:$B$19,K898)&gt;0),1,0)+IF(OR(TRIM(P898)="",COUNTIF(Config!$B$15:$B$19,P898)&gt;0),1,0)+IF(OR(TRIM(R898)="",COUNTIF(Config!$B$15:$B$19,R898)&gt;0),1,0)</f>
        <v>0</v>
      </c>
      <c r="AA898" s="1" cm="1">
        <f t="array" ref="AA898">SUMPRODUCT(LEN(H898)-LEN(SUBSTITUTE(H898,{"0";"1";"2";"3";"4";"5";"6";"7";"8";"9"},"")))</f>
        <v>10</v>
      </c>
      <c r="AC898" t="str">
        <f t="shared" si="93"/>
        <v/>
      </c>
      <c r="AD898">
        <f t="shared" si="94"/>
        <v>1</v>
      </c>
      <c r="AE898">
        <f t="shared" si="95"/>
        <v>1</v>
      </c>
      <c r="AF898" t="str">
        <f t="shared" si="96"/>
        <v>No</v>
      </c>
      <c r="AG898">
        <f t="shared" ca="1" si="97"/>
        <v>37</v>
      </c>
      <c r="AH898" t="str">
        <f ca="1">IF(OR(V898="",AG898=""),"Yes",IF(AG898&gt;Config!$B$41,"Yes","No"))</f>
        <v>No</v>
      </c>
    </row>
    <row r="899" spans="1:34" x14ac:dyDescent="0.25">
      <c r="A899" s="1" t="s">
        <v>7319</v>
      </c>
      <c r="B899" s="1" t="s">
        <v>1241</v>
      </c>
      <c r="C899" s="1" t="s">
        <v>205</v>
      </c>
      <c r="D899" s="1" t="s">
        <v>1884</v>
      </c>
      <c r="E899" s="1" t="s">
        <v>34374</v>
      </c>
      <c r="F899" s="1" t="s">
        <v>7320</v>
      </c>
      <c r="G899" t="str">
        <f t="shared" ref="G899:G962" si="98">IFERROR(IF(OR(TRIM(F899)="",LEN(F899)-LEN(SUBSTITUTE(F899,"@",""))&lt;&gt;1,FIND("@",F899)=1,RIGHT(F899,1)=".",ISNUMBER(SEARCH(" ",F899)),ISERROR(FIND(".",F899,FIND("@",F899)+2))),"Invalid","Valid"),"Invalid")</f>
        <v>Valid</v>
      </c>
      <c r="H899" s="1" t="s">
        <v>7321</v>
      </c>
      <c r="I899" t="str" cm="1">
        <f t="array" ref="I899">IF(OR(TRIM(H899)="",ISNUMBER(SEARCH("#",H899)),AA899&lt;Config!$B$8,SUMPRODUCT(--ISNUMBER(SEARCH({"a";"b";"c";"d";"e";"f";"g";"h";"i";"j";"k";"l";"m";"n";"o";"p";"q";"r";"s";"t";"u";"v";"w";"x";"y";"z"},H899)))&gt;0),"Invalid","Valid")</f>
        <v>Valid</v>
      </c>
      <c r="J899" s="1" t="s">
        <v>7322</v>
      </c>
      <c r="K899" s="1" t="s">
        <v>133</v>
      </c>
      <c r="L899" s="1" t="s">
        <v>164</v>
      </c>
      <c r="M899" s="1" t="s">
        <v>50</v>
      </c>
      <c r="N899" s="1" t="s">
        <v>437</v>
      </c>
      <c r="O899" s="1" t="s">
        <v>180</v>
      </c>
      <c r="P899" t="s">
        <v>53</v>
      </c>
      <c r="Q899" s="1" t="s">
        <v>55</v>
      </c>
      <c r="R899" s="1" t="s">
        <v>198</v>
      </c>
      <c r="S899" s="1" t="s">
        <v>4849</v>
      </c>
      <c r="T899" s="1" t="s">
        <v>7323</v>
      </c>
      <c r="U899" s="1" t="s">
        <v>395</v>
      </c>
      <c r="V899" s="1" t="s">
        <v>1521</v>
      </c>
      <c r="W899" s="1" t="s">
        <v>40</v>
      </c>
      <c r="X899" t="str">
        <f t="shared" ref="X899:X962" si="99">IF(Z899=0,"Complete","Incomplete")</f>
        <v>Complete</v>
      </c>
      <c r="Y899">
        <f>MAX(0,100-IF(G899="Invalid",Config!$B$5,0)-IF(I899="Invalid",Config!$B$6,0)-IF(X899="Incomplete",Config!$B$7,0)-IF(AF899="Yes",Config!$B$37,0))</f>
        <v>100</v>
      </c>
      <c r="Z899" s="1">
        <f>IF(OR(TRIM(B899)="",COUNTIF(Config!$B$15:$B$19,B899)&gt;0),1,0)+IF(OR(TRIM(C899)="",COUNTIF(Config!$B$15:$B$19,C899)&gt;0),1,0)+IF(OR(TRIM(F899)="",COUNTIF(Config!$B$15:$B$19,F899)&gt;0),1,0)+IF(OR(TRIM(H899)="",COUNTIF(Config!$B$15:$B$19,H899)&gt;0),1,0)+IF(OR(TRIM(E899)="",COUNTIF(Config!$B$15:$B$19,E899)&gt;0),1,0)+IF(OR(TRIM(K899)="",COUNTIF(Config!$B$15:$B$19,K899)&gt;0),1,0)+IF(OR(TRIM(P899)="",COUNTIF(Config!$B$15:$B$19,P899)&gt;0),1,0)+IF(OR(TRIM(R899)="",COUNTIF(Config!$B$15:$B$19,R899)&gt;0),1,0)</f>
        <v>0</v>
      </c>
      <c r="AA899" s="1" cm="1">
        <f t="array" ref="AA899">SUMPRODUCT(LEN(H899)-LEN(SUBSTITUTE(H899,{"0";"1";"2";"3";"4";"5";"6";"7";"8";"9"},"")))</f>
        <v>10</v>
      </c>
      <c r="AC899" t="str">
        <f t="shared" ref="AC899:AC962" si="100">_xlfn.TEXTJOIN("; ",TRUE,IF(G899="Invalid","Invalid Email",""),IF(I899="Invalid","Invalid Phone",""),IF(X899="Incomplete","Incomplete Profile",""),IF(AF899="Yes","Potential Duplicate",""))</f>
        <v/>
      </c>
      <c r="AD899">
        <f t="shared" ref="AD899:AD962" si="101">IF(OR(TRIM(F899)="",G899="Invalid"),0,COUNTIF($F$2:$F$5131,F899))</f>
        <v>1</v>
      </c>
      <c r="AE899">
        <f t="shared" ref="AE899:AE962" si="102">IF(OR(TRIM(H899)="",I899="Invalid"),0,COUNTIF($H$2:$H$5131,H899))</f>
        <v>1</v>
      </c>
      <c r="AF899" t="str">
        <f t="shared" ref="AF899:AF962" si="103">IF(OR(AD899&gt;1,AE899&gt;1),"Yes","No")</f>
        <v>No</v>
      </c>
      <c r="AG899">
        <f t="shared" ref="AG899:AG962" ca="1" si="104">IFERROR(TODAY()-DATEVALUE(V899),IFERROR(TODAY()-DATE(VALUE(RIGHT(V899,4)),VALUE(MID(V899,FIND("/",V899)+1,FIND("/",V899,FIND("/",V899)+1)-FIND("/",V899)-1)),VALUE(LEFT(V899,FIND("/",V899)-1))),""))</f>
        <v>37</v>
      </c>
      <c r="AH899" t="str">
        <f ca="1">IF(OR(V899="",AG899=""),"Yes",IF(AG899&gt;Config!$B$41,"Yes","No"))</f>
        <v>No</v>
      </c>
    </row>
    <row r="900" spans="1:34" x14ac:dyDescent="0.25">
      <c r="A900" s="1" t="s">
        <v>7324</v>
      </c>
      <c r="B900" s="1" t="s">
        <v>839</v>
      </c>
      <c r="C900" s="1" t="s">
        <v>1166</v>
      </c>
      <c r="D900" s="1" t="s">
        <v>7325</v>
      </c>
      <c r="E900" s="1" t="s">
        <v>34375</v>
      </c>
      <c r="F900" s="1" t="s">
        <v>7326</v>
      </c>
      <c r="G900" t="str">
        <f t="shared" si="98"/>
        <v>Valid</v>
      </c>
      <c r="H900" s="1" t="s">
        <v>7327</v>
      </c>
      <c r="I900" t="str" cm="1">
        <f t="array" ref="I900">IF(OR(TRIM(H900)="",ISNUMBER(SEARCH("#",H900)),AA900&lt;Config!$B$8,SUMPRODUCT(--ISNUMBER(SEARCH({"a";"b";"c";"d";"e";"f";"g";"h";"i";"j";"k";"l";"m";"n";"o";"p";"q";"r";"s";"t";"u";"v";"w";"x";"y";"z"},H900)))&gt;0),"Invalid","Valid")</f>
        <v>Valid</v>
      </c>
      <c r="J900" s="1" t="s">
        <v>7328</v>
      </c>
      <c r="K900" s="1" t="s">
        <v>117</v>
      </c>
      <c r="L900" s="1" t="s">
        <v>164</v>
      </c>
      <c r="M900" s="1" t="s">
        <v>251</v>
      </c>
      <c r="N900" s="1" t="s">
        <v>31</v>
      </c>
      <c r="O900" s="1" t="s">
        <v>52</v>
      </c>
      <c r="P900" t="s">
        <v>518</v>
      </c>
      <c r="Q900" s="1" t="s">
        <v>302</v>
      </c>
      <c r="R900" s="1" t="s">
        <v>922</v>
      </c>
      <c r="S900" s="1" t="s">
        <v>7329</v>
      </c>
      <c r="T900" s="1" t="s">
        <v>7330</v>
      </c>
      <c r="U900" s="1" t="s">
        <v>7331</v>
      </c>
      <c r="V900" s="1" t="s">
        <v>1485</v>
      </c>
      <c r="W900" s="1" t="s">
        <v>384</v>
      </c>
      <c r="X900" t="str">
        <f t="shared" si="99"/>
        <v>Complete</v>
      </c>
      <c r="Y900">
        <f>MAX(0,100-IF(G900="Invalid",Config!$B$5,0)-IF(I900="Invalid",Config!$B$6,0)-IF(X900="Incomplete",Config!$B$7,0)-IF(AF900="Yes",Config!$B$37,0))</f>
        <v>100</v>
      </c>
      <c r="Z900" s="1">
        <f>IF(OR(TRIM(B900)="",COUNTIF(Config!$B$15:$B$19,B900)&gt;0),1,0)+IF(OR(TRIM(C900)="",COUNTIF(Config!$B$15:$B$19,C900)&gt;0),1,0)+IF(OR(TRIM(F900)="",COUNTIF(Config!$B$15:$B$19,F900)&gt;0),1,0)+IF(OR(TRIM(H900)="",COUNTIF(Config!$B$15:$B$19,H900)&gt;0),1,0)+IF(OR(TRIM(E900)="",COUNTIF(Config!$B$15:$B$19,E900)&gt;0),1,0)+IF(OR(TRIM(K900)="",COUNTIF(Config!$B$15:$B$19,K900)&gt;0),1,0)+IF(OR(TRIM(P900)="",COUNTIF(Config!$B$15:$B$19,P900)&gt;0),1,0)+IF(OR(TRIM(R900)="",COUNTIF(Config!$B$15:$B$19,R900)&gt;0),1,0)</f>
        <v>0</v>
      </c>
      <c r="AA900" s="1" cm="1">
        <f t="array" ref="AA900">SUMPRODUCT(LEN(H900)-LEN(SUBSTITUTE(H900,{"0";"1";"2";"3";"4";"5";"6";"7";"8";"9"},"")))</f>
        <v>11</v>
      </c>
      <c r="AC900" t="str">
        <f t="shared" si="100"/>
        <v/>
      </c>
      <c r="AD900">
        <f t="shared" si="101"/>
        <v>1</v>
      </c>
      <c r="AE900">
        <f t="shared" si="102"/>
        <v>1</v>
      </c>
      <c r="AF900" t="str">
        <f t="shared" si="103"/>
        <v>No</v>
      </c>
      <c r="AG900">
        <f t="shared" ca="1" si="104"/>
        <v>158</v>
      </c>
      <c r="AH900" t="str">
        <f ca="1">IF(OR(V900="",AG900=""),"Yes",IF(AG900&gt;Config!$B$41,"Yes","No"))</f>
        <v>No</v>
      </c>
    </row>
    <row r="901" spans="1:34" x14ac:dyDescent="0.25">
      <c r="A901" s="1" t="s">
        <v>7332</v>
      </c>
      <c r="B901" s="1" t="s">
        <v>218</v>
      </c>
      <c r="C901" s="1" t="s">
        <v>511</v>
      </c>
      <c r="D901" s="1" t="s">
        <v>7333</v>
      </c>
      <c r="E901" s="1" t="s">
        <v>34376</v>
      </c>
      <c r="F901" s="1" t="s">
        <v>7334</v>
      </c>
      <c r="G901" t="str">
        <f t="shared" si="98"/>
        <v>Valid</v>
      </c>
      <c r="H901" s="1" t="s">
        <v>884</v>
      </c>
      <c r="I901" t="str" cm="1">
        <f t="array" ref="I901">IF(OR(TRIM(H901)="",ISNUMBER(SEARCH("#",H901)),AA901&lt;Config!$B$8,SUMPRODUCT(--ISNUMBER(SEARCH({"a";"b";"c";"d";"e";"f";"g";"h";"i";"j";"k";"l";"m";"n";"o";"p";"q";"r";"s";"t";"u";"v";"w";"x";"y";"z"},H901)))&gt;0),"Invalid","Valid")</f>
        <v>Invalid</v>
      </c>
      <c r="J901" s="1" t="s">
        <v>7335</v>
      </c>
      <c r="K901" s="1" t="s">
        <v>866</v>
      </c>
      <c r="L901" s="1" t="s">
        <v>134</v>
      </c>
      <c r="M901" s="1" t="s">
        <v>103</v>
      </c>
      <c r="N901" s="1" t="s">
        <v>358</v>
      </c>
      <c r="O901" s="1" t="s">
        <v>69</v>
      </c>
      <c r="P901" t="s">
        <v>53</v>
      </c>
      <c r="Q901" s="1" t="s">
        <v>150</v>
      </c>
      <c r="R901" s="1" t="s">
        <v>197</v>
      </c>
      <c r="S901" s="1" t="s">
        <v>7336</v>
      </c>
      <c r="T901" s="1" t="s">
        <v>7337</v>
      </c>
      <c r="U901" s="1" t="s">
        <v>858</v>
      </c>
      <c r="V901" s="1" t="s">
        <v>1135</v>
      </c>
      <c r="W901" s="1" t="s">
        <v>125</v>
      </c>
      <c r="X901" t="str">
        <f t="shared" si="99"/>
        <v>Complete</v>
      </c>
      <c r="Y901">
        <f>MAX(0,100-IF(G901="Invalid",Config!$B$5,0)-IF(I901="Invalid",Config!$B$6,0)-IF(X901="Incomplete",Config!$B$7,0)-IF(AF901="Yes",Config!$B$37,0))</f>
        <v>80</v>
      </c>
      <c r="Z901" s="1">
        <f>IF(OR(TRIM(B901)="",COUNTIF(Config!$B$15:$B$19,B901)&gt;0),1,0)+IF(OR(TRIM(C901)="",COUNTIF(Config!$B$15:$B$19,C901)&gt;0),1,0)+IF(OR(TRIM(F901)="",COUNTIF(Config!$B$15:$B$19,F901)&gt;0),1,0)+IF(OR(TRIM(H901)="",COUNTIF(Config!$B$15:$B$19,H901)&gt;0),1,0)+IF(OR(TRIM(E901)="",COUNTIF(Config!$B$15:$B$19,E901)&gt;0),1,0)+IF(OR(TRIM(K901)="",COUNTIF(Config!$B$15:$B$19,K901)&gt;0),1,0)+IF(OR(TRIM(P901)="",COUNTIF(Config!$B$15:$B$19,P901)&gt;0),1,0)+IF(OR(TRIM(R901)="",COUNTIF(Config!$B$15:$B$19,R901)&gt;0),1,0)</f>
        <v>0</v>
      </c>
      <c r="AA901" s="1" cm="1">
        <f t="array" ref="AA901">SUMPRODUCT(LEN(H901)-LEN(SUBSTITUTE(H901,{"0";"1";"2";"3";"4";"5";"6";"7";"8";"9"},"")))</f>
        <v>3</v>
      </c>
      <c r="AC901" t="str">
        <f t="shared" si="100"/>
        <v>Invalid Phone</v>
      </c>
      <c r="AD901">
        <f t="shared" si="101"/>
        <v>1</v>
      </c>
      <c r="AE901">
        <f t="shared" si="102"/>
        <v>0</v>
      </c>
      <c r="AF901" t="str">
        <f t="shared" si="103"/>
        <v>No</v>
      </c>
      <c r="AG901">
        <f t="shared" ca="1" si="104"/>
        <v>292</v>
      </c>
      <c r="AH901" t="str">
        <f ca="1">IF(OR(V901="",AG901=""),"Yes",IF(AG901&gt;Config!$B$41,"Yes","No"))</f>
        <v>No</v>
      </c>
    </row>
    <row r="902" spans="1:34" x14ac:dyDescent="0.25">
      <c r="A902" s="1" t="s">
        <v>7338</v>
      </c>
      <c r="B902" s="1" t="s">
        <v>2033</v>
      </c>
      <c r="C902" s="1" t="s">
        <v>985</v>
      </c>
      <c r="D902" s="1" t="s">
        <v>7339</v>
      </c>
      <c r="E902" s="1" t="s">
        <v>34336</v>
      </c>
      <c r="F902" s="1" t="s">
        <v>7340</v>
      </c>
      <c r="G902" t="str">
        <f t="shared" si="98"/>
        <v>Valid</v>
      </c>
      <c r="H902" s="1" t="s">
        <v>7341</v>
      </c>
      <c r="I902" t="str" cm="1">
        <f t="array" ref="I902">IF(OR(TRIM(H902)="",ISNUMBER(SEARCH("#",H902)),AA902&lt;Config!$B$8,SUMPRODUCT(--ISNUMBER(SEARCH({"a";"b";"c";"d";"e";"f";"g";"h";"i";"j";"k";"l";"m";"n";"o";"p";"q";"r";"s";"t";"u";"v";"w";"x";"y";"z"},H902)))&gt;0),"Invalid","Valid")</f>
        <v>Valid</v>
      </c>
      <c r="J902" s="1" t="s">
        <v>7342</v>
      </c>
      <c r="K902" s="1" t="s">
        <v>163</v>
      </c>
      <c r="L902" s="1" t="s">
        <v>29</v>
      </c>
      <c r="M902" s="1" t="s">
        <v>33825</v>
      </c>
      <c r="N902" s="1" t="s">
        <v>358</v>
      </c>
      <c r="O902" s="1" t="s">
        <v>266</v>
      </c>
      <c r="P902" t="s">
        <v>328</v>
      </c>
      <c r="Q902" s="1" t="s">
        <v>329</v>
      </c>
      <c r="R902" s="1" t="s">
        <v>330</v>
      </c>
      <c r="S902" s="1" t="s">
        <v>7343</v>
      </c>
      <c r="T902" s="1" t="s">
        <v>7344</v>
      </c>
      <c r="U902" s="1" t="s">
        <v>3851</v>
      </c>
      <c r="V902" s="1" t="s">
        <v>7345</v>
      </c>
      <c r="W902" s="1" t="s">
        <v>40</v>
      </c>
      <c r="X902" t="str">
        <f t="shared" si="99"/>
        <v>Complete</v>
      </c>
      <c r="Y902">
        <f>MAX(0,100-IF(G902="Invalid",Config!$B$5,0)-IF(I902="Invalid",Config!$B$6,0)-IF(X902="Incomplete",Config!$B$7,0)-IF(AF902="Yes",Config!$B$37,0))</f>
        <v>100</v>
      </c>
      <c r="Z902" s="1">
        <f>IF(OR(TRIM(B902)="",COUNTIF(Config!$B$15:$B$19,B902)&gt;0),1,0)+IF(OR(TRIM(C902)="",COUNTIF(Config!$B$15:$B$19,C902)&gt;0),1,0)+IF(OR(TRIM(F902)="",COUNTIF(Config!$B$15:$B$19,F902)&gt;0),1,0)+IF(OR(TRIM(H902)="",COUNTIF(Config!$B$15:$B$19,H902)&gt;0),1,0)+IF(OR(TRIM(E902)="",COUNTIF(Config!$B$15:$B$19,E902)&gt;0),1,0)+IF(OR(TRIM(K902)="",COUNTIF(Config!$B$15:$B$19,K902)&gt;0),1,0)+IF(OR(TRIM(P902)="",COUNTIF(Config!$B$15:$B$19,P902)&gt;0),1,0)+IF(OR(TRIM(R902)="",COUNTIF(Config!$B$15:$B$19,R902)&gt;0),1,0)</f>
        <v>0</v>
      </c>
      <c r="AA902" s="1" cm="1">
        <f t="array" ref="AA902">SUMPRODUCT(LEN(H902)-LEN(SUBSTITUTE(H902,{"0";"1";"2";"3";"4";"5";"6";"7";"8";"9"},"")))</f>
        <v>10</v>
      </c>
      <c r="AC902" t="str">
        <f t="shared" si="100"/>
        <v/>
      </c>
      <c r="AD902">
        <f t="shared" si="101"/>
        <v>1</v>
      </c>
      <c r="AE902">
        <f t="shared" si="102"/>
        <v>1</v>
      </c>
      <c r="AF902" t="str">
        <f t="shared" si="103"/>
        <v>No</v>
      </c>
      <c r="AG902">
        <f t="shared" ca="1" si="104"/>
        <v>309</v>
      </c>
      <c r="AH902" t="str">
        <f ca="1">IF(OR(V902="",AG902=""),"Yes",IF(AG902&gt;Config!$B$41,"Yes","No"))</f>
        <v>No</v>
      </c>
    </row>
    <row r="903" spans="1:34" x14ac:dyDescent="0.25">
      <c r="A903" s="1" t="s">
        <v>7346</v>
      </c>
      <c r="B903" s="1" t="s">
        <v>33815</v>
      </c>
      <c r="C903" s="1" t="s">
        <v>1400</v>
      </c>
      <c r="D903" s="1" t="s">
        <v>1400</v>
      </c>
      <c r="E903" s="1" t="s">
        <v>34377</v>
      </c>
      <c r="F903" s="1" t="s">
        <v>7347</v>
      </c>
      <c r="G903" t="str">
        <f t="shared" si="98"/>
        <v>Valid</v>
      </c>
      <c r="H903" s="1" t="s">
        <v>7348</v>
      </c>
      <c r="I903" t="str" cm="1">
        <f t="array" ref="I903">IF(OR(TRIM(H903)="",ISNUMBER(SEARCH("#",H903)),AA903&lt;Config!$B$8,SUMPRODUCT(--ISNUMBER(SEARCH({"a";"b";"c";"d";"e";"f";"g";"h";"i";"j";"k";"l";"m";"n";"o";"p";"q";"r";"s";"t";"u";"v";"w";"x";"y";"z"},H903)))&gt;0),"Invalid","Valid")</f>
        <v>Valid</v>
      </c>
      <c r="J903" s="1" t="s">
        <v>7349</v>
      </c>
      <c r="K903" s="1" t="s">
        <v>133</v>
      </c>
      <c r="L903" s="1" t="s">
        <v>134</v>
      </c>
      <c r="M903" s="1" t="s">
        <v>118</v>
      </c>
      <c r="N903" s="1" t="s">
        <v>31</v>
      </c>
      <c r="O903" s="1" t="s">
        <v>69</v>
      </c>
      <c r="P903" t="s">
        <v>344</v>
      </c>
      <c r="Q903" s="1" t="s">
        <v>1199</v>
      </c>
      <c r="R903" s="1" t="s">
        <v>1141</v>
      </c>
      <c r="S903" s="1" t="s">
        <v>2436</v>
      </c>
      <c r="T903" s="1" t="s">
        <v>7350</v>
      </c>
      <c r="U903" s="1" t="s">
        <v>7351</v>
      </c>
      <c r="V903" s="1" t="s">
        <v>5997</v>
      </c>
      <c r="W903" s="1" t="s">
        <v>94</v>
      </c>
      <c r="X903" t="str">
        <f t="shared" si="99"/>
        <v>Incomplete</v>
      </c>
      <c r="Y903">
        <f>MAX(0,100-IF(G903="Invalid",Config!$B$5,0)-IF(I903="Invalid",Config!$B$6,0)-IF(X903="Incomplete",Config!$B$7,0)-IF(AF903="Yes",Config!$B$37,0))</f>
        <v>60</v>
      </c>
      <c r="Z903" s="1">
        <f>IF(OR(TRIM(B903)="",COUNTIF(Config!$B$15:$B$19,B903)&gt;0),1,0)+IF(OR(TRIM(C903)="",COUNTIF(Config!$B$15:$B$19,C903)&gt;0),1,0)+IF(OR(TRIM(F903)="",COUNTIF(Config!$B$15:$B$19,F903)&gt;0),1,0)+IF(OR(TRIM(H903)="",COUNTIF(Config!$B$15:$B$19,H903)&gt;0),1,0)+IF(OR(TRIM(E903)="",COUNTIF(Config!$B$15:$B$19,E903)&gt;0),1,0)+IF(OR(TRIM(K903)="",COUNTIF(Config!$B$15:$B$19,K903)&gt;0),1,0)+IF(OR(TRIM(P903)="",COUNTIF(Config!$B$15:$B$19,P903)&gt;0),1,0)+IF(OR(TRIM(R903)="",COUNTIF(Config!$B$15:$B$19,R903)&gt;0),1,0)</f>
        <v>1</v>
      </c>
      <c r="AA903" s="1" cm="1">
        <f t="array" ref="AA903">SUMPRODUCT(LEN(H903)-LEN(SUBSTITUTE(H903,{"0";"1";"2";"3";"4";"5";"6";"7";"8";"9"},"")))</f>
        <v>11</v>
      </c>
      <c r="AC903" t="str">
        <f t="shared" si="100"/>
        <v>Incomplete Profile</v>
      </c>
      <c r="AD903">
        <f t="shared" si="101"/>
        <v>1</v>
      </c>
      <c r="AE903">
        <f t="shared" si="102"/>
        <v>1</v>
      </c>
      <c r="AF903" t="str">
        <f t="shared" si="103"/>
        <v>No</v>
      </c>
      <c r="AG903">
        <f t="shared" ca="1" si="104"/>
        <v>478</v>
      </c>
      <c r="AH903" t="str">
        <f ca="1">IF(OR(V903="",AG903=""),"Yes",IF(AG903&gt;Config!$B$41,"Yes","No"))</f>
        <v>Yes</v>
      </c>
    </row>
    <row r="904" spans="1:34" x14ac:dyDescent="0.25">
      <c r="A904" s="1" t="s">
        <v>7352</v>
      </c>
      <c r="B904" s="1" t="s">
        <v>444</v>
      </c>
      <c r="C904" s="1" t="s">
        <v>336</v>
      </c>
      <c r="D904" s="1" t="s">
        <v>7353</v>
      </c>
      <c r="E904" s="1" t="s">
        <v>34042</v>
      </c>
      <c r="F904" s="1" t="s">
        <v>7354</v>
      </c>
      <c r="G904" t="str">
        <f t="shared" si="98"/>
        <v>Valid</v>
      </c>
      <c r="H904" s="1" t="s">
        <v>7355</v>
      </c>
      <c r="I904" t="str" cm="1">
        <f t="array" ref="I904">IF(OR(TRIM(H904)="",ISNUMBER(SEARCH("#",H904)),AA904&lt;Config!$B$8,SUMPRODUCT(--ISNUMBER(SEARCH({"a";"b";"c";"d";"e";"f";"g";"h";"i";"j";"k";"l";"m";"n";"o";"p";"q";"r";"s";"t";"u";"v";"w";"x";"y";"z"},H904)))&gt;0),"Invalid","Valid")</f>
        <v>Valid</v>
      </c>
      <c r="J904" s="1" t="s">
        <v>7356</v>
      </c>
      <c r="K904" s="1" t="s">
        <v>147</v>
      </c>
      <c r="L904" s="1" t="s">
        <v>134</v>
      </c>
      <c r="M904" s="1" t="s">
        <v>118</v>
      </c>
      <c r="N904" s="1" t="s">
        <v>148</v>
      </c>
      <c r="O904" s="1" t="s">
        <v>69</v>
      </c>
      <c r="P904" t="s">
        <v>53</v>
      </c>
      <c r="Q904" s="1" t="s">
        <v>150</v>
      </c>
      <c r="R904" s="1" t="s">
        <v>197</v>
      </c>
      <c r="S904" s="1" t="s">
        <v>6795</v>
      </c>
      <c r="T904" s="1" t="s">
        <v>7357</v>
      </c>
      <c r="U904" s="1" t="s">
        <v>7358</v>
      </c>
      <c r="V904" s="1" t="s">
        <v>5663</v>
      </c>
      <c r="W904" s="1" t="s">
        <v>202</v>
      </c>
      <c r="X904" t="str">
        <f t="shared" si="99"/>
        <v>Complete</v>
      </c>
      <c r="Y904">
        <f>MAX(0,100-IF(G904="Invalid",Config!$B$5,0)-IF(I904="Invalid",Config!$B$6,0)-IF(X904="Incomplete",Config!$B$7,0)-IF(AF904="Yes",Config!$B$37,0))</f>
        <v>100</v>
      </c>
      <c r="Z904" s="1">
        <f>IF(OR(TRIM(B904)="",COUNTIF(Config!$B$15:$B$19,B904)&gt;0),1,0)+IF(OR(TRIM(C904)="",COUNTIF(Config!$B$15:$B$19,C904)&gt;0),1,0)+IF(OR(TRIM(F904)="",COUNTIF(Config!$B$15:$B$19,F904)&gt;0),1,0)+IF(OR(TRIM(H904)="",COUNTIF(Config!$B$15:$B$19,H904)&gt;0),1,0)+IF(OR(TRIM(E904)="",COUNTIF(Config!$B$15:$B$19,E904)&gt;0),1,0)+IF(OR(TRIM(K904)="",COUNTIF(Config!$B$15:$B$19,K904)&gt;0),1,0)+IF(OR(TRIM(P904)="",COUNTIF(Config!$B$15:$B$19,P904)&gt;0),1,0)+IF(OR(TRIM(R904)="",COUNTIF(Config!$B$15:$B$19,R904)&gt;0),1,0)</f>
        <v>0</v>
      </c>
      <c r="AA904" s="1" cm="1">
        <f t="array" ref="AA904">SUMPRODUCT(LEN(H904)-LEN(SUBSTITUTE(H904,{"0";"1";"2";"3";"4";"5";"6";"7";"8";"9"},"")))</f>
        <v>12</v>
      </c>
      <c r="AC904" t="str">
        <f t="shared" si="100"/>
        <v/>
      </c>
      <c r="AD904">
        <f t="shared" si="101"/>
        <v>1</v>
      </c>
      <c r="AE904">
        <f t="shared" si="102"/>
        <v>1</v>
      </c>
      <c r="AF904" t="str">
        <f t="shared" si="103"/>
        <v>No</v>
      </c>
      <c r="AG904">
        <f t="shared" ca="1" si="104"/>
        <v>78</v>
      </c>
      <c r="AH904" t="str">
        <f ca="1">IF(OR(V904="",AG904=""),"Yes",IF(AG904&gt;Config!$B$41,"Yes","No"))</f>
        <v>No</v>
      </c>
    </row>
    <row r="905" spans="1:34" x14ac:dyDescent="0.25">
      <c r="A905" s="1" t="s">
        <v>7359</v>
      </c>
      <c r="B905" s="1" t="s">
        <v>1450</v>
      </c>
      <c r="C905" s="1" t="s">
        <v>386</v>
      </c>
      <c r="D905" s="1" t="s">
        <v>7360</v>
      </c>
      <c r="E905" s="1" t="s">
        <v>633</v>
      </c>
      <c r="F905" s="1" t="s">
        <v>7361</v>
      </c>
      <c r="G905" t="str">
        <f t="shared" si="98"/>
        <v>Valid</v>
      </c>
      <c r="H905" s="1" t="s">
        <v>7362</v>
      </c>
      <c r="I905" t="str" cm="1">
        <f t="array" ref="I905">IF(OR(TRIM(H905)="",ISNUMBER(SEARCH("#",H905)),AA905&lt;Config!$B$8,SUMPRODUCT(--ISNUMBER(SEARCH({"a";"b";"c";"d";"e";"f";"g";"h";"i";"j";"k";"l";"m";"n";"o";"p";"q";"r";"s";"t";"u";"v";"w";"x";"y";"z"},H905)))&gt;0),"Invalid","Valid")</f>
        <v>Valid</v>
      </c>
      <c r="J905" s="1" t="s">
        <v>7363</v>
      </c>
      <c r="K905" s="1" t="s">
        <v>28</v>
      </c>
      <c r="L905" s="1" t="s">
        <v>134</v>
      </c>
      <c r="M905" s="1" t="s">
        <v>517</v>
      </c>
      <c r="N905" s="1" t="s">
        <v>437</v>
      </c>
      <c r="O905" s="1" t="s">
        <v>69</v>
      </c>
      <c r="P905" t="s">
        <v>53</v>
      </c>
      <c r="Q905" s="1" t="s">
        <v>150</v>
      </c>
      <c r="R905" s="1" t="s">
        <v>197</v>
      </c>
      <c r="S905" s="1" t="s">
        <v>7364</v>
      </c>
      <c r="T905" s="1" t="s">
        <v>7365</v>
      </c>
      <c r="U905" s="1" t="s">
        <v>906</v>
      </c>
      <c r="V905" s="1" t="s">
        <v>992</v>
      </c>
      <c r="W905" s="1" t="s">
        <v>293</v>
      </c>
      <c r="X905" t="str">
        <f t="shared" si="99"/>
        <v>Complete</v>
      </c>
      <c r="Y905">
        <f>MAX(0,100-IF(G905="Invalid",Config!$B$5,0)-IF(I905="Invalid",Config!$B$6,0)-IF(X905="Incomplete",Config!$B$7,0)-IF(AF905="Yes",Config!$B$37,0))</f>
        <v>75</v>
      </c>
      <c r="Z905" s="1">
        <f>IF(OR(TRIM(B905)="",COUNTIF(Config!$B$15:$B$19,B905)&gt;0),1,0)+IF(OR(TRIM(C905)="",COUNTIF(Config!$B$15:$B$19,C905)&gt;0),1,0)+IF(OR(TRIM(F905)="",COUNTIF(Config!$B$15:$B$19,F905)&gt;0),1,0)+IF(OR(TRIM(H905)="",COUNTIF(Config!$B$15:$B$19,H905)&gt;0),1,0)+IF(OR(TRIM(E905)="",COUNTIF(Config!$B$15:$B$19,E905)&gt;0),1,0)+IF(OR(TRIM(K905)="",COUNTIF(Config!$B$15:$B$19,K905)&gt;0),1,0)+IF(OR(TRIM(P905)="",COUNTIF(Config!$B$15:$B$19,P905)&gt;0),1,0)+IF(OR(TRIM(R905)="",COUNTIF(Config!$B$15:$B$19,R905)&gt;0),1,0)</f>
        <v>0</v>
      </c>
      <c r="AA905" s="1" cm="1">
        <f t="array" ref="AA905">SUMPRODUCT(LEN(H905)-LEN(SUBSTITUTE(H905,{"0";"1";"2";"3";"4";"5";"6";"7";"8";"9"},"")))</f>
        <v>12</v>
      </c>
      <c r="AC905" t="str">
        <f t="shared" si="100"/>
        <v>Potential Duplicate</v>
      </c>
      <c r="AD905">
        <f t="shared" si="101"/>
        <v>2</v>
      </c>
      <c r="AE905">
        <f t="shared" si="102"/>
        <v>1</v>
      </c>
      <c r="AF905" t="str">
        <f t="shared" si="103"/>
        <v>Yes</v>
      </c>
      <c r="AG905">
        <f t="shared" ca="1" si="104"/>
        <v>733</v>
      </c>
      <c r="AH905" t="str">
        <f ca="1">IF(OR(V905="",AG905=""),"Yes",IF(AG905&gt;Config!$B$41,"Yes","No"))</f>
        <v>Yes</v>
      </c>
    </row>
    <row r="906" spans="1:34" x14ac:dyDescent="0.25">
      <c r="A906" s="1" t="s">
        <v>7366</v>
      </c>
      <c r="B906" s="1" t="s">
        <v>917</v>
      </c>
      <c r="C906" s="1" t="s">
        <v>679</v>
      </c>
      <c r="D906" s="1" t="s">
        <v>7367</v>
      </c>
      <c r="E906" s="1" t="s">
        <v>34203</v>
      </c>
      <c r="F906" s="1" t="s">
        <v>7368</v>
      </c>
      <c r="G906" t="str">
        <f t="shared" si="98"/>
        <v>Valid</v>
      </c>
      <c r="H906" s="1" t="s">
        <v>7369</v>
      </c>
      <c r="I906" t="str" cm="1">
        <f t="array" ref="I906">IF(OR(TRIM(H906)="",ISNUMBER(SEARCH("#",H906)),AA906&lt;Config!$B$8,SUMPRODUCT(--ISNUMBER(SEARCH({"a";"b";"c";"d";"e";"f";"g";"h";"i";"j";"k";"l";"m";"n";"o";"p";"q";"r";"s";"t";"u";"v";"w";"x";"y";"z"},H906)))&gt;0),"Invalid","Valid")</f>
        <v>Valid</v>
      </c>
      <c r="J906" s="1" t="s">
        <v>7370</v>
      </c>
      <c r="K906" s="1" t="s">
        <v>133</v>
      </c>
      <c r="L906" s="1" t="s">
        <v>164</v>
      </c>
      <c r="M906" s="1" t="s">
        <v>517</v>
      </c>
      <c r="N906" s="1" t="s">
        <v>224</v>
      </c>
      <c r="O906" s="1" t="s">
        <v>69</v>
      </c>
      <c r="P906" t="s">
        <v>236</v>
      </c>
      <c r="Q906" s="1" t="s">
        <v>238</v>
      </c>
      <c r="R906" s="1" t="s">
        <v>961</v>
      </c>
      <c r="S906" s="1" t="s">
        <v>7371</v>
      </c>
      <c r="T906" s="1" t="s">
        <v>7372</v>
      </c>
      <c r="U906" s="1" t="s">
        <v>110</v>
      </c>
      <c r="V906" s="1" t="s">
        <v>7373</v>
      </c>
      <c r="W906" s="1" t="s">
        <v>384</v>
      </c>
      <c r="X906" t="str">
        <f t="shared" si="99"/>
        <v>Complete</v>
      </c>
      <c r="Y906">
        <f>MAX(0,100-IF(G906="Invalid",Config!$B$5,0)-IF(I906="Invalid",Config!$B$6,0)-IF(X906="Incomplete",Config!$B$7,0)-IF(AF906="Yes",Config!$B$37,0))</f>
        <v>100</v>
      </c>
      <c r="Z906" s="1">
        <f>IF(OR(TRIM(B906)="",COUNTIF(Config!$B$15:$B$19,B906)&gt;0),1,0)+IF(OR(TRIM(C906)="",COUNTIF(Config!$B$15:$B$19,C906)&gt;0),1,0)+IF(OR(TRIM(F906)="",COUNTIF(Config!$B$15:$B$19,F906)&gt;0),1,0)+IF(OR(TRIM(H906)="",COUNTIF(Config!$B$15:$B$19,H906)&gt;0),1,0)+IF(OR(TRIM(E906)="",COUNTIF(Config!$B$15:$B$19,E906)&gt;0),1,0)+IF(OR(TRIM(K906)="",COUNTIF(Config!$B$15:$B$19,K906)&gt;0),1,0)+IF(OR(TRIM(P906)="",COUNTIF(Config!$B$15:$B$19,P906)&gt;0),1,0)+IF(OR(TRIM(R906)="",COUNTIF(Config!$B$15:$B$19,R906)&gt;0),1,0)</f>
        <v>0</v>
      </c>
      <c r="AA906" s="1" cm="1">
        <f t="array" ref="AA906">SUMPRODUCT(LEN(H906)-LEN(SUBSTITUTE(H906,{"0";"1";"2";"3";"4";"5";"6";"7";"8";"9"},"")))</f>
        <v>12</v>
      </c>
      <c r="AC906" t="str">
        <f t="shared" si="100"/>
        <v/>
      </c>
      <c r="AD906">
        <f t="shared" si="101"/>
        <v>1</v>
      </c>
      <c r="AE906">
        <f t="shared" si="102"/>
        <v>1</v>
      </c>
      <c r="AF906" t="str">
        <f t="shared" si="103"/>
        <v>No</v>
      </c>
      <c r="AG906">
        <f t="shared" ca="1" si="104"/>
        <v>436</v>
      </c>
      <c r="AH906" t="str">
        <f ca="1">IF(OR(V906="",AG906=""),"Yes",IF(AG906&gt;Config!$B$41,"Yes","No"))</f>
        <v>Yes</v>
      </c>
    </row>
    <row r="907" spans="1:34" x14ac:dyDescent="0.25">
      <c r="A907" s="1" t="s">
        <v>7374</v>
      </c>
      <c r="B907" s="1" t="s">
        <v>1634</v>
      </c>
      <c r="C907" s="1" t="s">
        <v>97</v>
      </c>
      <c r="D907" s="1" t="s">
        <v>34378</v>
      </c>
      <c r="E907" s="1" t="s">
        <v>34242</v>
      </c>
      <c r="F907" s="1" t="s">
        <v>7375</v>
      </c>
      <c r="G907" t="str">
        <f t="shared" si="98"/>
        <v>Valid</v>
      </c>
      <c r="H907" s="1" t="s">
        <v>7376</v>
      </c>
      <c r="I907" t="str" cm="1">
        <f t="array" ref="I907">IF(OR(TRIM(H907)="",ISNUMBER(SEARCH("#",H907)),AA907&lt;Config!$B$8,SUMPRODUCT(--ISNUMBER(SEARCH({"a";"b";"c";"d";"e";"f";"g";"h";"i";"j";"k";"l";"m";"n";"o";"p";"q";"r";"s";"t";"u";"v";"w";"x";"y";"z"},H907)))&gt;0),"Invalid","Valid")</f>
        <v>Valid</v>
      </c>
      <c r="J907" s="1" t="s">
        <v>7377</v>
      </c>
      <c r="K907" s="1" t="s">
        <v>195</v>
      </c>
      <c r="L907" s="1" t="s">
        <v>29</v>
      </c>
      <c r="M907" s="1" t="s">
        <v>33827</v>
      </c>
      <c r="N907" s="1" t="s">
        <v>86</v>
      </c>
      <c r="O907" s="1" t="s">
        <v>180</v>
      </c>
      <c r="P907" t="s">
        <v>53</v>
      </c>
      <c r="Q907" s="1" t="s">
        <v>197</v>
      </c>
      <c r="R907" s="1" t="s">
        <v>197</v>
      </c>
      <c r="S907" s="1" t="s">
        <v>7378</v>
      </c>
      <c r="T907" s="1" t="s">
        <v>7379</v>
      </c>
      <c r="U907" s="1" t="s">
        <v>745</v>
      </c>
      <c r="V907" s="1" t="s">
        <v>7380</v>
      </c>
      <c r="W907" s="1" t="s">
        <v>186</v>
      </c>
      <c r="X907" t="str">
        <f t="shared" si="99"/>
        <v>Complete</v>
      </c>
      <c r="Y907">
        <f>MAX(0,100-IF(G907="Invalid",Config!$B$5,0)-IF(I907="Invalid",Config!$B$6,0)-IF(X907="Incomplete",Config!$B$7,0)-IF(AF907="Yes",Config!$B$37,0))</f>
        <v>100</v>
      </c>
      <c r="Z907" s="1">
        <f>IF(OR(TRIM(B907)="",COUNTIF(Config!$B$15:$B$19,B907)&gt;0),1,0)+IF(OR(TRIM(C907)="",COUNTIF(Config!$B$15:$B$19,C907)&gt;0),1,0)+IF(OR(TRIM(F907)="",COUNTIF(Config!$B$15:$B$19,F907)&gt;0),1,0)+IF(OR(TRIM(H907)="",COUNTIF(Config!$B$15:$B$19,H907)&gt;0),1,0)+IF(OR(TRIM(E907)="",COUNTIF(Config!$B$15:$B$19,E907)&gt;0),1,0)+IF(OR(TRIM(K907)="",COUNTIF(Config!$B$15:$B$19,K907)&gt;0),1,0)+IF(OR(TRIM(P907)="",COUNTIF(Config!$B$15:$B$19,P907)&gt;0),1,0)+IF(OR(TRIM(R907)="",COUNTIF(Config!$B$15:$B$19,R907)&gt;0),1,0)</f>
        <v>0</v>
      </c>
      <c r="AA907" s="1" cm="1">
        <f t="array" ref="AA907">SUMPRODUCT(LEN(H907)-LEN(SUBSTITUTE(H907,{"0";"1";"2";"3";"4";"5";"6";"7";"8";"9"},"")))</f>
        <v>12</v>
      </c>
      <c r="AC907" t="str">
        <f t="shared" si="100"/>
        <v/>
      </c>
      <c r="AD907">
        <f t="shared" si="101"/>
        <v>1</v>
      </c>
      <c r="AE907">
        <f t="shared" si="102"/>
        <v>1</v>
      </c>
      <c r="AF907" t="str">
        <f t="shared" si="103"/>
        <v>No</v>
      </c>
      <c r="AG907">
        <f t="shared" ca="1" si="104"/>
        <v>138</v>
      </c>
      <c r="AH907" t="str">
        <f ca="1">IF(OR(V907="",AG907=""),"Yes",IF(AG907&gt;Config!$B$41,"Yes","No"))</f>
        <v>No</v>
      </c>
    </row>
    <row r="908" spans="1:34" x14ac:dyDescent="0.25">
      <c r="A908" s="1" t="s">
        <v>7381</v>
      </c>
      <c r="B908" s="1" t="s">
        <v>244</v>
      </c>
      <c r="C908" s="1" t="s">
        <v>128</v>
      </c>
      <c r="D908" s="1" t="s">
        <v>7382</v>
      </c>
      <c r="E908" s="1" t="s">
        <v>33858</v>
      </c>
      <c r="F908" s="1" t="s">
        <v>7383</v>
      </c>
      <c r="G908" t="str">
        <f t="shared" si="98"/>
        <v>Valid</v>
      </c>
      <c r="H908" s="1" t="s">
        <v>7384</v>
      </c>
      <c r="I908" t="str" cm="1">
        <f t="array" ref="I908">IF(OR(TRIM(H908)="",ISNUMBER(SEARCH("#",H908)),AA908&lt;Config!$B$8,SUMPRODUCT(--ISNUMBER(SEARCH({"a";"b";"c";"d";"e";"f";"g";"h";"i";"j";"k";"l";"m";"n";"o";"p";"q";"r";"s";"t";"u";"v";"w";"x";"y";"z"},H908)))&gt;0),"Invalid","Valid")</f>
        <v>Valid</v>
      </c>
      <c r="J908" s="1" t="s">
        <v>7385</v>
      </c>
      <c r="K908" s="1" t="s">
        <v>133</v>
      </c>
      <c r="L908" s="1" t="s">
        <v>450</v>
      </c>
      <c r="M908" s="1" t="s">
        <v>33827</v>
      </c>
      <c r="N908" s="1" t="s">
        <v>252</v>
      </c>
      <c r="O908" s="1" t="s">
        <v>266</v>
      </c>
      <c r="P908" t="s">
        <v>53</v>
      </c>
      <c r="Q908" s="1" t="s">
        <v>150</v>
      </c>
      <c r="R908" s="1" t="s">
        <v>198</v>
      </c>
      <c r="S908" s="1" t="s">
        <v>7386</v>
      </c>
      <c r="T908" s="1" t="s">
        <v>7387</v>
      </c>
      <c r="U908" s="1" t="s">
        <v>7388</v>
      </c>
      <c r="V908" s="1" t="s">
        <v>140</v>
      </c>
      <c r="W908" s="1" t="s">
        <v>60</v>
      </c>
      <c r="X908" t="str">
        <f t="shared" si="99"/>
        <v>Complete</v>
      </c>
      <c r="Y908">
        <f>MAX(0,100-IF(G908="Invalid",Config!$B$5,0)-IF(I908="Invalid",Config!$B$6,0)-IF(X908="Incomplete",Config!$B$7,0)-IF(AF908="Yes",Config!$B$37,0))</f>
        <v>75</v>
      </c>
      <c r="Z908" s="1">
        <f>IF(OR(TRIM(B908)="",COUNTIF(Config!$B$15:$B$19,B908)&gt;0),1,0)+IF(OR(TRIM(C908)="",COUNTIF(Config!$B$15:$B$19,C908)&gt;0),1,0)+IF(OR(TRIM(F908)="",COUNTIF(Config!$B$15:$B$19,F908)&gt;0),1,0)+IF(OR(TRIM(H908)="",COUNTIF(Config!$B$15:$B$19,H908)&gt;0),1,0)+IF(OR(TRIM(E908)="",COUNTIF(Config!$B$15:$B$19,E908)&gt;0),1,0)+IF(OR(TRIM(K908)="",COUNTIF(Config!$B$15:$B$19,K908)&gt;0),1,0)+IF(OR(TRIM(P908)="",COUNTIF(Config!$B$15:$B$19,P908)&gt;0),1,0)+IF(OR(TRIM(R908)="",COUNTIF(Config!$B$15:$B$19,R908)&gt;0),1,0)</f>
        <v>0</v>
      </c>
      <c r="AA908" s="1" cm="1">
        <f t="array" ref="AA908">SUMPRODUCT(LEN(H908)-LEN(SUBSTITUTE(H908,{"0";"1";"2";"3";"4";"5";"6";"7";"8";"9"},"")))</f>
        <v>12</v>
      </c>
      <c r="AC908" t="str">
        <f t="shared" si="100"/>
        <v>Potential Duplicate</v>
      </c>
      <c r="AD908">
        <f t="shared" si="101"/>
        <v>2</v>
      </c>
      <c r="AE908">
        <f t="shared" si="102"/>
        <v>1</v>
      </c>
      <c r="AF908" t="str">
        <f t="shared" si="103"/>
        <v>Yes</v>
      </c>
      <c r="AG908">
        <f t="shared" ca="1" si="104"/>
        <v>37</v>
      </c>
      <c r="AH908" t="str">
        <f ca="1">IF(OR(V908="",AG908=""),"Yes",IF(AG908&gt;Config!$B$41,"Yes","No"))</f>
        <v>No</v>
      </c>
    </row>
    <row r="909" spans="1:34" x14ac:dyDescent="0.25">
      <c r="A909" s="1" t="s">
        <v>7389</v>
      </c>
      <c r="B909" s="1" t="s">
        <v>1816</v>
      </c>
      <c r="C909" s="1" t="s">
        <v>245</v>
      </c>
      <c r="D909" s="1" t="s">
        <v>7390</v>
      </c>
      <c r="E909" s="1" t="s">
        <v>34263</v>
      </c>
      <c r="F909" s="1" t="s">
        <v>7391</v>
      </c>
      <c r="G909" t="str">
        <f t="shared" si="98"/>
        <v>Valid</v>
      </c>
      <c r="H909" s="1" t="s">
        <v>7392</v>
      </c>
      <c r="I909" t="str" cm="1">
        <f t="array" ref="I909">IF(OR(TRIM(H909)="",ISNUMBER(SEARCH("#",H909)),AA909&lt;Config!$B$8,SUMPRODUCT(--ISNUMBER(SEARCH({"a";"b";"c";"d";"e";"f";"g";"h";"i";"j";"k";"l";"m";"n";"o";"p";"q";"r";"s";"t";"u";"v";"w";"x";"y";"z"},H909)))&gt;0),"Invalid","Valid")</f>
        <v>Valid</v>
      </c>
      <c r="J909" s="1" t="s">
        <v>7393</v>
      </c>
      <c r="K909" s="1" t="s">
        <v>516</v>
      </c>
      <c r="L909" s="1" t="s">
        <v>67</v>
      </c>
      <c r="M909" s="1" t="s">
        <v>50</v>
      </c>
      <c r="N909" s="1" t="s">
        <v>358</v>
      </c>
      <c r="O909" s="1" t="s">
        <v>149</v>
      </c>
      <c r="P909" t="s">
        <v>53</v>
      </c>
      <c r="Q909" s="1" t="s">
        <v>150</v>
      </c>
      <c r="R909" s="1" t="s">
        <v>197</v>
      </c>
      <c r="S909" s="1" t="s">
        <v>7394</v>
      </c>
      <c r="T909" s="1" t="s">
        <v>7395</v>
      </c>
      <c r="U909" s="1" t="s">
        <v>7396</v>
      </c>
      <c r="V909" s="1" t="s">
        <v>7397</v>
      </c>
      <c r="W909" s="1" t="s">
        <v>186</v>
      </c>
      <c r="X909" t="str">
        <f t="shared" si="99"/>
        <v>Complete</v>
      </c>
      <c r="Y909">
        <f>MAX(0,100-IF(G909="Invalid",Config!$B$5,0)-IF(I909="Invalid",Config!$B$6,0)-IF(X909="Incomplete",Config!$B$7,0)-IF(AF909="Yes",Config!$B$37,0))</f>
        <v>100</v>
      </c>
      <c r="Z909" s="1">
        <f>IF(OR(TRIM(B909)="",COUNTIF(Config!$B$15:$B$19,B909)&gt;0),1,0)+IF(OR(TRIM(C909)="",COUNTIF(Config!$B$15:$B$19,C909)&gt;0),1,0)+IF(OR(TRIM(F909)="",COUNTIF(Config!$B$15:$B$19,F909)&gt;0),1,0)+IF(OR(TRIM(H909)="",COUNTIF(Config!$B$15:$B$19,H909)&gt;0),1,0)+IF(OR(TRIM(E909)="",COUNTIF(Config!$B$15:$B$19,E909)&gt;0),1,0)+IF(OR(TRIM(K909)="",COUNTIF(Config!$B$15:$B$19,K909)&gt;0),1,0)+IF(OR(TRIM(P909)="",COUNTIF(Config!$B$15:$B$19,P909)&gt;0),1,0)+IF(OR(TRIM(R909)="",COUNTIF(Config!$B$15:$B$19,R909)&gt;0),1,0)</f>
        <v>0</v>
      </c>
      <c r="AA909" s="1" cm="1">
        <f t="array" ref="AA909">SUMPRODUCT(LEN(H909)-LEN(SUBSTITUTE(H909,{"0";"1";"2";"3";"4";"5";"6";"7";"8";"9"},"")))</f>
        <v>12</v>
      </c>
      <c r="AC909" t="str">
        <f t="shared" si="100"/>
        <v/>
      </c>
      <c r="AD909">
        <f t="shared" si="101"/>
        <v>1</v>
      </c>
      <c r="AE909">
        <f t="shared" si="102"/>
        <v>1</v>
      </c>
      <c r="AF909" t="str">
        <f t="shared" si="103"/>
        <v>No</v>
      </c>
      <c r="AG909">
        <f t="shared" ca="1" si="104"/>
        <v>260</v>
      </c>
      <c r="AH909" t="str">
        <f ca="1">IF(OR(V909="",AG909=""),"Yes",IF(AG909&gt;Config!$B$41,"Yes","No"))</f>
        <v>No</v>
      </c>
    </row>
    <row r="910" spans="1:34" x14ac:dyDescent="0.25">
      <c r="A910" s="1" t="s">
        <v>7398</v>
      </c>
      <c r="B910" s="1" t="s">
        <v>4638</v>
      </c>
      <c r="C910" s="1" t="s">
        <v>353</v>
      </c>
      <c r="D910" s="1" t="s">
        <v>7399</v>
      </c>
      <c r="E910" s="1" t="s">
        <v>34343</v>
      </c>
      <c r="F910" s="1" t="s">
        <v>7400</v>
      </c>
      <c r="G910" t="str">
        <f t="shared" si="98"/>
        <v>Valid</v>
      </c>
      <c r="H910" s="1" t="s">
        <v>7401</v>
      </c>
      <c r="I910" t="str" cm="1">
        <f t="array" ref="I910">IF(OR(TRIM(H910)="",ISNUMBER(SEARCH("#",H910)),AA910&lt;Config!$B$8,SUMPRODUCT(--ISNUMBER(SEARCH({"a";"b";"c";"d";"e";"f";"g";"h";"i";"j";"k";"l";"m";"n";"o";"p";"q";"r";"s";"t";"u";"v";"w";"x";"y";"z"},H910)))&gt;0),"Invalid","Valid")</f>
        <v>Valid</v>
      </c>
      <c r="J910" s="1" t="s">
        <v>7402</v>
      </c>
      <c r="K910" s="1" t="s">
        <v>481</v>
      </c>
      <c r="L910" s="1" t="s">
        <v>134</v>
      </c>
      <c r="M910" s="1" t="s">
        <v>391</v>
      </c>
      <c r="N910" s="1" t="s">
        <v>86</v>
      </c>
      <c r="O910" s="1" t="s">
        <v>32</v>
      </c>
      <c r="P910" t="s">
        <v>53</v>
      </c>
      <c r="Q910" s="1" t="s">
        <v>150</v>
      </c>
      <c r="R910" s="1" t="s">
        <v>55</v>
      </c>
      <c r="S910" s="1" t="s">
        <v>7403</v>
      </c>
      <c r="T910" s="1" t="s">
        <v>7404</v>
      </c>
      <c r="U910" s="1" t="s">
        <v>7405</v>
      </c>
      <c r="V910" s="1" t="s">
        <v>407</v>
      </c>
      <c r="W910" s="1" t="s">
        <v>384</v>
      </c>
      <c r="X910" t="str">
        <f t="shared" si="99"/>
        <v>Complete</v>
      </c>
      <c r="Y910">
        <f>MAX(0,100-IF(G910="Invalid",Config!$B$5,0)-IF(I910="Invalid",Config!$B$6,0)-IF(X910="Incomplete",Config!$B$7,0)-IF(AF910="Yes",Config!$B$37,0))</f>
        <v>100</v>
      </c>
      <c r="Z910" s="1">
        <f>IF(OR(TRIM(B910)="",COUNTIF(Config!$B$15:$B$19,B910)&gt;0),1,0)+IF(OR(TRIM(C910)="",COUNTIF(Config!$B$15:$B$19,C910)&gt;0),1,0)+IF(OR(TRIM(F910)="",COUNTIF(Config!$B$15:$B$19,F910)&gt;0),1,0)+IF(OR(TRIM(H910)="",COUNTIF(Config!$B$15:$B$19,H910)&gt;0),1,0)+IF(OR(TRIM(E910)="",COUNTIF(Config!$B$15:$B$19,E910)&gt;0),1,0)+IF(OR(TRIM(K910)="",COUNTIF(Config!$B$15:$B$19,K910)&gt;0),1,0)+IF(OR(TRIM(P910)="",COUNTIF(Config!$B$15:$B$19,P910)&gt;0),1,0)+IF(OR(TRIM(R910)="",COUNTIF(Config!$B$15:$B$19,R910)&gt;0),1,0)</f>
        <v>0</v>
      </c>
      <c r="AA910" s="1" cm="1">
        <f t="array" ref="AA910">SUMPRODUCT(LEN(H910)-LEN(SUBSTITUTE(H910,{"0";"1";"2";"3";"4";"5";"6";"7";"8";"9"},"")))</f>
        <v>12</v>
      </c>
      <c r="AC910" t="str">
        <f t="shared" si="100"/>
        <v/>
      </c>
      <c r="AD910">
        <f t="shared" si="101"/>
        <v>1</v>
      </c>
      <c r="AE910">
        <f t="shared" si="102"/>
        <v>1</v>
      </c>
      <c r="AF910" t="str">
        <f t="shared" si="103"/>
        <v>No</v>
      </c>
      <c r="AG910">
        <f t="shared" ca="1" si="104"/>
        <v>424</v>
      </c>
      <c r="AH910" t="str">
        <f ca="1">IF(OR(V910="",AG910=""),"Yes",IF(AG910&gt;Config!$B$41,"Yes","No"))</f>
        <v>Yes</v>
      </c>
    </row>
    <row r="911" spans="1:34" x14ac:dyDescent="0.25">
      <c r="A911" s="1" t="s">
        <v>7406</v>
      </c>
      <c r="B911" s="1" t="s">
        <v>765</v>
      </c>
      <c r="C911" s="1" t="s">
        <v>598</v>
      </c>
      <c r="D911" s="1" t="s">
        <v>7407</v>
      </c>
      <c r="E911" s="1" t="s">
        <v>33927</v>
      </c>
      <c r="F911" s="1" t="s">
        <v>7408</v>
      </c>
      <c r="G911" t="str">
        <f t="shared" si="98"/>
        <v>Valid</v>
      </c>
      <c r="H911" s="1" t="s">
        <v>7409</v>
      </c>
      <c r="I911" t="str" cm="1">
        <f t="array" ref="I911">IF(OR(TRIM(H911)="",ISNUMBER(SEARCH("#",H911)),AA911&lt;Config!$B$8,SUMPRODUCT(--ISNUMBER(SEARCH({"a";"b";"c";"d";"e";"f";"g";"h";"i";"j";"k";"l";"m";"n";"o";"p";"q";"r";"s";"t";"u";"v";"w";"x";"y";"z"},H911)))&gt;0),"Invalid","Valid")</f>
        <v>Valid</v>
      </c>
      <c r="J911" s="1" t="s">
        <v>7410</v>
      </c>
      <c r="K911" s="1" t="s">
        <v>133</v>
      </c>
      <c r="L911" s="1" t="s">
        <v>102</v>
      </c>
      <c r="M911" s="1" t="s">
        <v>391</v>
      </c>
      <c r="N911" s="1" t="s">
        <v>437</v>
      </c>
      <c r="O911" s="1" t="s">
        <v>32</v>
      </c>
      <c r="P911" t="s">
        <v>87</v>
      </c>
      <c r="Q911" s="1" t="s">
        <v>166</v>
      </c>
      <c r="R911" s="1" t="s">
        <v>379</v>
      </c>
      <c r="S911" s="1" t="s">
        <v>7411</v>
      </c>
      <c r="T911" s="1" t="s">
        <v>7412</v>
      </c>
      <c r="U911" s="1" t="s">
        <v>7413</v>
      </c>
      <c r="V911" s="1" t="s">
        <v>140</v>
      </c>
      <c r="W911" s="1" t="s">
        <v>141</v>
      </c>
      <c r="X911" t="str">
        <f t="shared" si="99"/>
        <v>Complete</v>
      </c>
      <c r="Y911">
        <f>MAX(0,100-IF(G911="Invalid",Config!$B$5,0)-IF(I911="Invalid",Config!$B$6,0)-IF(X911="Incomplete",Config!$B$7,0)-IF(AF911="Yes",Config!$B$37,0))</f>
        <v>75</v>
      </c>
      <c r="Z911" s="1">
        <f>IF(OR(TRIM(B911)="",COUNTIF(Config!$B$15:$B$19,B911)&gt;0),1,0)+IF(OR(TRIM(C911)="",COUNTIF(Config!$B$15:$B$19,C911)&gt;0),1,0)+IF(OR(TRIM(F911)="",COUNTIF(Config!$B$15:$B$19,F911)&gt;0),1,0)+IF(OR(TRIM(H911)="",COUNTIF(Config!$B$15:$B$19,H911)&gt;0),1,0)+IF(OR(TRIM(E911)="",COUNTIF(Config!$B$15:$B$19,E911)&gt;0),1,0)+IF(OR(TRIM(K911)="",COUNTIF(Config!$B$15:$B$19,K911)&gt;0),1,0)+IF(OR(TRIM(P911)="",COUNTIF(Config!$B$15:$B$19,P911)&gt;0),1,0)+IF(OR(TRIM(R911)="",COUNTIF(Config!$B$15:$B$19,R911)&gt;0),1,0)</f>
        <v>0</v>
      </c>
      <c r="AA911" s="1" cm="1">
        <f t="array" ref="AA911">SUMPRODUCT(LEN(H911)-LEN(SUBSTITUTE(H911,{"0";"1";"2";"3";"4";"5";"6";"7";"8";"9"},"")))</f>
        <v>11</v>
      </c>
      <c r="AC911" t="str">
        <f t="shared" si="100"/>
        <v>Potential Duplicate</v>
      </c>
      <c r="AD911">
        <f t="shared" si="101"/>
        <v>2</v>
      </c>
      <c r="AE911">
        <f t="shared" si="102"/>
        <v>1</v>
      </c>
      <c r="AF911" t="str">
        <f t="shared" si="103"/>
        <v>Yes</v>
      </c>
      <c r="AG911">
        <f t="shared" ca="1" si="104"/>
        <v>37</v>
      </c>
      <c r="AH911" t="str">
        <f ca="1">IF(OR(V911="",AG911=""),"Yes",IF(AG911&gt;Config!$B$41,"Yes","No"))</f>
        <v>No</v>
      </c>
    </row>
    <row r="912" spans="1:34" x14ac:dyDescent="0.25">
      <c r="A912" s="1" t="s">
        <v>7414</v>
      </c>
      <c r="B912" s="1" t="s">
        <v>1450</v>
      </c>
      <c r="C912" s="1" t="s">
        <v>386</v>
      </c>
      <c r="D912" s="1" t="s">
        <v>7360</v>
      </c>
      <c r="E912" s="1" t="s">
        <v>1331</v>
      </c>
      <c r="F912" s="1" t="s">
        <v>7415</v>
      </c>
      <c r="G912" t="str">
        <f t="shared" si="98"/>
        <v>Valid</v>
      </c>
      <c r="H912" s="1" t="s">
        <v>7416</v>
      </c>
      <c r="I912" t="str" cm="1">
        <f t="array" ref="I912">IF(OR(TRIM(H912)="",ISNUMBER(SEARCH("#",H912)),AA912&lt;Config!$B$8,SUMPRODUCT(--ISNUMBER(SEARCH({"a";"b";"c";"d";"e";"f";"g";"h";"i";"j";"k";"l";"m";"n";"o";"p";"q";"r";"s";"t";"u";"v";"w";"x";"y";"z"},H912)))&gt;0),"Invalid","Valid")</f>
        <v>Valid</v>
      </c>
      <c r="J912" s="1" t="s">
        <v>7417</v>
      </c>
      <c r="K912" s="1" t="s">
        <v>722</v>
      </c>
      <c r="L912" s="1" t="s">
        <v>49</v>
      </c>
      <c r="M912" s="1" t="s">
        <v>235</v>
      </c>
      <c r="N912" s="1" t="s">
        <v>211</v>
      </c>
      <c r="O912" s="1" t="s">
        <v>196</v>
      </c>
      <c r="P912" t="s">
        <v>104</v>
      </c>
      <c r="Q912" s="1" t="s">
        <v>105</v>
      </c>
      <c r="R912" s="1" t="s">
        <v>106</v>
      </c>
      <c r="S912" s="1" t="s">
        <v>5690</v>
      </c>
      <c r="T912" s="1" t="s">
        <v>7418</v>
      </c>
      <c r="U912" s="1" t="s">
        <v>1631</v>
      </c>
      <c r="V912" s="1" t="s">
        <v>4621</v>
      </c>
      <c r="W912" s="1" t="s">
        <v>202</v>
      </c>
      <c r="X912" t="str">
        <f t="shared" si="99"/>
        <v>Complete</v>
      </c>
      <c r="Y912">
        <f>MAX(0,100-IF(G912="Invalid",Config!$B$5,0)-IF(I912="Invalid",Config!$B$6,0)-IF(X912="Incomplete",Config!$B$7,0)-IF(AF912="Yes",Config!$B$37,0))</f>
        <v>100</v>
      </c>
      <c r="Z912" s="1">
        <f>IF(OR(TRIM(B912)="",COUNTIF(Config!$B$15:$B$19,B912)&gt;0),1,0)+IF(OR(TRIM(C912)="",COUNTIF(Config!$B$15:$B$19,C912)&gt;0),1,0)+IF(OR(TRIM(F912)="",COUNTIF(Config!$B$15:$B$19,F912)&gt;0),1,0)+IF(OR(TRIM(H912)="",COUNTIF(Config!$B$15:$B$19,H912)&gt;0),1,0)+IF(OR(TRIM(E912)="",COUNTIF(Config!$B$15:$B$19,E912)&gt;0),1,0)+IF(OR(TRIM(K912)="",COUNTIF(Config!$B$15:$B$19,K912)&gt;0),1,0)+IF(OR(TRIM(P912)="",COUNTIF(Config!$B$15:$B$19,P912)&gt;0),1,0)+IF(OR(TRIM(R912)="",COUNTIF(Config!$B$15:$B$19,R912)&gt;0),1,0)</f>
        <v>0</v>
      </c>
      <c r="AA912" s="1" cm="1">
        <f t="array" ref="AA912">SUMPRODUCT(LEN(H912)-LEN(SUBSTITUTE(H912,{"0";"1";"2";"3";"4";"5";"6";"7";"8";"9"},"")))</f>
        <v>11</v>
      </c>
      <c r="AC912" t="str">
        <f t="shared" si="100"/>
        <v/>
      </c>
      <c r="AD912">
        <f t="shared" si="101"/>
        <v>1</v>
      </c>
      <c r="AE912">
        <f t="shared" si="102"/>
        <v>1</v>
      </c>
      <c r="AF912" t="str">
        <f t="shared" si="103"/>
        <v>No</v>
      </c>
      <c r="AG912">
        <f t="shared" ca="1" si="104"/>
        <v>449</v>
      </c>
      <c r="AH912" t="str">
        <f ca="1">IF(OR(V912="",AG912=""),"Yes",IF(AG912&gt;Config!$B$41,"Yes","No"))</f>
        <v>Yes</v>
      </c>
    </row>
    <row r="913" spans="1:34" x14ac:dyDescent="0.25">
      <c r="A913" s="1" t="s">
        <v>7419</v>
      </c>
      <c r="B913" s="1" t="s">
        <v>353</v>
      </c>
      <c r="C913" s="1" t="s">
        <v>205</v>
      </c>
      <c r="D913" s="1" t="s">
        <v>7420</v>
      </c>
      <c r="E913" s="1" t="s">
        <v>34379</v>
      </c>
      <c r="F913" s="1" t="s">
        <v>7421</v>
      </c>
      <c r="G913" t="str">
        <f t="shared" si="98"/>
        <v>Invalid</v>
      </c>
      <c r="H913" s="1" t="s">
        <v>7422</v>
      </c>
      <c r="I913" t="str" cm="1">
        <f t="array" ref="I913">IF(OR(TRIM(H913)="",ISNUMBER(SEARCH("#",H913)),AA913&lt;Config!$B$8,SUMPRODUCT(--ISNUMBER(SEARCH({"a";"b";"c";"d";"e";"f";"g";"h";"i";"j";"k";"l";"m";"n";"o";"p";"q";"r";"s";"t";"u";"v";"w";"x";"y";"z"},H913)))&gt;0),"Invalid","Valid")</f>
        <v>Valid</v>
      </c>
      <c r="J913" s="1" t="s">
        <v>7423</v>
      </c>
      <c r="K913" s="1" t="s">
        <v>163</v>
      </c>
      <c r="L913" s="1" t="s">
        <v>67</v>
      </c>
      <c r="M913" s="1" t="s">
        <v>85</v>
      </c>
      <c r="N913" s="1" t="s">
        <v>358</v>
      </c>
      <c r="O913" s="1" t="s">
        <v>196</v>
      </c>
      <c r="P913" t="s">
        <v>344</v>
      </c>
      <c r="Q913" s="1" t="s">
        <v>971</v>
      </c>
      <c r="R913" s="1" t="s">
        <v>1200</v>
      </c>
      <c r="S913" s="1" t="s">
        <v>5551</v>
      </c>
      <c r="T913" s="1" t="s">
        <v>7424</v>
      </c>
      <c r="U913" s="1" t="s">
        <v>974</v>
      </c>
      <c r="V913" s="1" t="s">
        <v>2504</v>
      </c>
      <c r="W913" s="1" t="s">
        <v>202</v>
      </c>
      <c r="X913" t="str">
        <f t="shared" si="99"/>
        <v>Complete</v>
      </c>
      <c r="Y913">
        <f>MAX(0,100-IF(G913="Invalid",Config!$B$5,0)-IF(I913="Invalid",Config!$B$6,0)-IF(X913="Incomplete",Config!$B$7,0)-IF(AF913="Yes",Config!$B$37,0))</f>
        <v>70</v>
      </c>
      <c r="Z913" s="1">
        <f>IF(OR(TRIM(B913)="",COUNTIF(Config!$B$15:$B$19,B913)&gt;0),1,0)+IF(OR(TRIM(C913)="",COUNTIF(Config!$B$15:$B$19,C913)&gt;0),1,0)+IF(OR(TRIM(F913)="",COUNTIF(Config!$B$15:$B$19,F913)&gt;0),1,0)+IF(OR(TRIM(H913)="",COUNTIF(Config!$B$15:$B$19,H913)&gt;0),1,0)+IF(OR(TRIM(E913)="",COUNTIF(Config!$B$15:$B$19,E913)&gt;0),1,0)+IF(OR(TRIM(K913)="",COUNTIF(Config!$B$15:$B$19,K913)&gt;0),1,0)+IF(OR(TRIM(P913)="",COUNTIF(Config!$B$15:$B$19,P913)&gt;0),1,0)+IF(OR(TRIM(R913)="",COUNTIF(Config!$B$15:$B$19,R913)&gt;0),1,0)</f>
        <v>0</v>
      </c>
      <c r="AA913" s="1" cm="1">
        <f t="array" ref="AA913">SUMPRODUCT(LEN(H913)-LEN(SUBSTITUTE(H913,{"0";"1";"2";"3";"4";"5";"6";"7";"8";"9"},"")))</f>
        <v>11</v>
      </c>
      <c r="AC913" t="str">
        <f t="shared" si="100"/>
        <v>Invalid Email</v>
      </c>
      <c r="AD913">
        <f t="shared" si="101"/>
        <v>0</v>
      </c>
      <c r="AE913">
        <f t="shared" si="102"/>
        <v>1</v>
      </c>
      <c r="AF913" t="str">
        <f t="shared" si="103"/>
        <v>No</v>
      </c>
      <c r="AG913">
        <f t="shared" ca="1" si="104"/>
        <v>196</v>
      </c>
      <c r="AH913" t="str">
        <f ca="1">IF(OR(V913="",AG913=""),"Yes",IF(AG913&gt;Config!$B$41,"Yes","No"))</f>
        <v>No</v>
      </c>
    </row>
    <row r="914" spans="1:34" x14ac:dyDescent="0.25">
      <c r="A914" s="1" t="s">
        <v>7425</v>
      </c>
      <c r="B914" s="1" t="s">
        <v>2778</v>
      </c>
      <c r="C914" s="1" t="s">
        <v>861</v>
      </c>
      <c r="D914" s="1" t="s">
        <v>7426</v>
      </c>
      <c r="E914" s="1" t="s">
        <v>34352</v>
      </c>
      <c r="F914" s="1" t="s">
        <v>7427</v>
      </c>
      <c r="G914" t="str">
        <f t="shared" si="98"/>
        <v>Valid</v>
      </c>
      <c r="H914" s="1" t="s">
        <v>7428</v>
      </c>
      <c r="I914" t="str" cm="1">
        <f t="array" ref="I914">IF(OR(TRIM(H914)="",ISNUMBER(SEARCH("#",H914)),AA914&lt;Config!$B$8,SUMPRODUCT(--ISNUMBER(SEARCH({"a";"b";"c";"d";"e";"f";"g";"h";"i";"j";"k";"l";"m";"n";"o";"p";"q";"r";"s";"t";"u";"v";"w";"x";"y";"z"},H914)))&gt;0),"Invalid","Valid")</f>
        <v>Valid</v>
      </c>
      <c r="J914" s="1" t="s">
        <v>7429</v>
      </c>
      <c r="K914" s="1" t="s">
        <v>133</v>
      </c>
      <c r="L914" s="1" t="s">
        <v>84</v>
      </c>
      <c r="M914" s="1" t="s">
        <v>235</v>
      </c>
      <c r="N914" s="1" t="s">
        <v>33819</v>
      </c>
      <c r="O914" s="1" t="s">
        <v>69</v>
      </c>
      <c r="P914" t="s">
        <v>328</v>
      </c>
      <c r="Q914" s="1" t="s">
        <v>33838</v>
      </c>
      <c r="R914" s="1" t="s">
        <v>571</v>
      </c>
      <c r="S914" s="1" t="s">
        <v>1665</v>
      </c>
      <c r="T914" s="1" t="s">
        <v>7430</v>
      </c>
      <c r="U914" s="1" t="s">
        <v>2943</v>
      </c>
      <c r="V914" s="1" t="s">
        <v>7431</v>
      </c>
      <c r="W914" s="1" t="s">
        <v>60</v>
      </c>
      <c r="X914" t="str">
        <f t="shared" si="99"/>
        <v>Complete</v>
      </c>
      <c r="Y914">
        <f>MAX(0,100-IF(G914="Invalid",Config!$B$5,0)-IF(I914="Invalid",Config!$B$6,0)-IF(X914="Incomplete",Config!$B$7,0)-IF(AF914="Yes",Config!$B$37,0))</f>
        <v>100</v>
      </c>
      <c r="Z914" s="1">
        <f>IF(OR(TRIM(B914)="",COUNTIF(Config!$B$15:$B$19,B914)&gt;0),1,0)+IF(OR(TRIM(C914)="",COUNTIF(Config!$B$15:$B$19,C914)&gt;0),1,0)+IF(OR(TRIM(F914)="",COUNTIF(Config!$B$15:$B$19,F914)&gt;0),1,0)+IF(OR(TRIM(H914)="",COUNTIF(Config!$B$15:$B$19,H914)&gt;0),1,0)+IF(OR(TRIM(E914)="",COUNTIF(Config!$B$15:$B$19,E914)&gt;0),1,0)+IF(OR(TRIM(K914)="",COUNTIF(Config!$B$15:$B$19,K914)&gt;0),1,0)+IF(OR(TRIM(P914)="",COUNTIF(Config!$B$15:$B$19,P914)&gt;0),1,0)+IF(OR(TRIM(R914)="",COUNTIF(Config!$B$15:$B$19,R914)&gt;0),1,0)</f>
        <v>0</v>
      </c>
      <c r="AA914" s="1" cm="1">
        <f t="array" ref="AA914">SUMPRODUCT(LEN(H914)-LEN(SUBSTITUTE(H914,{"0";"1";"2";"3";"4";"5";"6";"7";"8";"9"},"")))</f>
        <v>11</v>
      </c>
      <c r="AC914" t="str">
        <f t="shared" si="100"/>
        <v/>
      </c>
      <c r="AD914">
        <f t="shared" si="101"/>
        <v>1</v>
      </c>
      <c r="AE914">
        <f t="shared" si="102"/>
        <v>1</v>
      </c>
      <c r="AF914" t="str">
        <f t="shared" si="103"/>
        <v>No</v>
      </c>
      <c r="AG914">
        <f t="shared" ca="1" si="104"/>
        <v>176</v>
      </c>
      <c r="AH914" t="str">
        <f ca="1">IF(OR(V914="",AG914=""),"Yes",IF(AG914&gt;Config!$B$41,"Yes","No"))</f>
        <v>No</v>
      </c>
    </row>
    <row r="915" spans="1:34" x14ac:dyDescent="0.25">
      <c r="A915" s="1" t="s">
        <v>7432</v>
      </c>
      <c r="B915" s="1" t="s">
        <v>3863</v>
      </c>
      <c r="C915" s="1" t="s">
        <v>899</v>
      </c>
      <c r="D915" s="1" t="s">
        <v>7433</v>
      </c>
      <c r="E915" s="1" t="s">
        <v>339</v>
      </c>
      <c r="F915" s="1" t="s">
        <v>7434</v>
      </c>
      <c r="G915" t="str">
        <f t="shared" si="98"/>
        <v>Invalid</v>
      </c>
      <c r="H915" s="1" t="s">
        <v>7435</v>
      </c>
      <c r="I915" t="str" cm="1">
        <f t="array" ref="I915">IF(OR(TRIM(H915)="",ISNUMBER(SEARCH("#",H915)),AA915&lt;Config!$B$8,SUMPRODUCT(--ISNUMBER(SEARCH({"a";"b";"c";"d";"e";"f";"g";"h";"i";"j";"k";"l";"m";"n";"o";"p";"q";"r";"s";"t";"u";"v";"w";"x";"y";"z"},H915)))&gt;0),"Invalid","Valid")</f>
        <v>Valid</v>
      </c>
      <c r="J915" s="1" t="s">
        <v>7436</v>
      </c>
      <c r="K915" s="1" t="s">
        <v>504</v>
      </c>
      <c r="L915" s="1" t="s">
        <v>265</v>
      </c>
      <c r="M915" s="1" t="s">
        <v>33825</v>
      </c>
      <c r="N915" s="1" t="s">
        <v>31</v>
      </c>
      <c r="O915" s="1" t="s">
        <v>180</v>
      </c>
      <c r="P915" t="s">
        <v>33</v>
      </c>
      <c r="Q915" s="1" t="s">
        <v>1664</v>
      </c>
      <c r="R915" s="1" t="s">
        <v>120</v>
      </c>
      <c r="S915" s="1" t="s">
        <v>7437</v>
      </c>
      <c r="T915" s="1" t="s">
        <v>7438</v>
      </c>
      <c r="U915" s="1" t="s">
        <v>7439</v>
      </c>
      <c r="V915" s="1" t="s">
        <v>2986</v>
      </c>
      <c r="W915" s="1" t="s">
        <v>384</v>
      </c>
      <c r="X915" t="str">
        <f t="shared" si="99"/>
        <v>Complete</v>
      </c>
      <c r="Y915">
        <f>MAX(0,100-IF(G915="Invalid",Config!$B$5,0)-IF(I915="Invalid",Config!$B$6,0)-IF(X915="Incomplete",Config!$B$7,0)-IF(AF915="Yes",Config!$B$37,0))</f>
        <v>70</v>
      </c>
      <c r="Z915" s="1">
        <f>IF(OR(TRIM(B915)="",COUNTIF(Config!$B$15:$B$19,B915)&gt;0),1,0)+IF(OR(TRIM(C915)="",COUNTIF(Config!$B$15:$B$19,C915)&gt;0),1,0)+IF(OR(TRIM(F915)="",COUNTIF(Config!$B$15:$B$19,F915)&gt;0),1,0)+IF(OR(TRIM(H915)="",COUNTIF(Config!$B$15:$B$19,H915)&gt;0),1,0)+IF(OR(TRIM(E915)="",COUNTIF(Config!$B$15:$B$19,E915)&gt;0),1,0)+IF(OR(TRIM(K915)="",COUNTIF(Config!$B$15:$B$19,K915)&gt;0),1,0)+IF(OR(TRIM(P915)="",COUNTIF(Config!$B$15:$B$19,P915)&gt;0),1,0)+IF(OR(TRIM(R915)="",COUNTIF(Config!$B$15:$B$19,R915)&gt;0),1,0)</f>
        <v>0</v>
      </c>
      <c r="AA915" s="1" cm="1">
        <f t="array" ref="AA915">SUMPRODUCT(LEN(H915)-LEN(SUBSTITUTE(H915,{"0";"1";"2";"3";"4";"5";"6";"7";"8";"9"},"")))</f>
        <v>10</v>
      </c>
      <c r="AC915" t="str">
        <f t="shared" si="100"/>
        <v>Invalid Email</v>
      </c>
      <c r="AD915">
        <f t="shared" si="101"/>
        <v>0</v>
      </c>
      <c r="AE915">
        <f t="shared" si="102"/>
        <v>1</v>
      </c>
      <c r="AF915" t="str">
        <f t="shared" si="103"/>
        <v>No</v>
      </c>
      <c r="AG915">
        <f t="shared" ca="1" si="104"/>
        <v>188</v>
      </c>
      <c r="AH915" t="str">
        <f ca="1">IF(OR(V915="",AG915=""),"Yes",IF(AG915&gt;Config!$B$41,"Yes","No"))</f>
        <v>No</v>
      </c>
    </row>
    <row r="916" spans="1:34" x14ac:dyDescent="0.25">
      <c r="A916" s="1" t="s">
        <v>7440</v>
      </c>
      <c r="B916" s="1" t="s">
        <v>229</v>
      </c>
      <c r="C916" s="1" t="s">
        <v>157</v>
      </c>
      <c r="D916" s="1" t="s">
        <v>7441</v>
      </c>
      <c r="E916" s="1" t="s">
        <v>34380</v>
      </c>
      <c r="F916" s="1" t="s">
        <v>7442</v>
      </c>
      <c r="G916" t="str">
        <f t="shared" si="98"/>
        <v>Valid</v>
      </c>
      <c r="H916" s="1" t="s">
        <v>7443</v>
      </c>
      <c r="I916" t="str" cm="1">
        <f t="array" ref="I916">IF(OR(TRIM(H916)="",ISNUMBER(SEARCH("#",H916)),AA916&lt;Config!$B$8,SUMPRODUCT(--ISNUMBER(SEARCH({"a";"b";"c";"d";"e";"f";"g";"h";"i";"j";"k";"l";"m";"n";"o";"p";"q";"r";"s";"t";"u";"v";"w";"x";"y";"z"},H916)))&gt;0),"Invalid","Valid")</f>
        <v>Valid</v>
      </c>
      <c r="J916" s="1" t="s">
        <v>7444</v>
      </c>
      <c r="K916" s="1" t="s">
        <v>163</v>
      </c>
      <c r="L916" s="1" t="s">
        <v>265</v>
      </c>
      <c r="M916" s="1" t="s">
        <v>33827</v>
      </c>
      <c r="N916" s="1" t="s">
        <v>68</v>
      </c>
      <c r="O916" s="1" t="s">
        <v>69</v>
      </c>
      <c r="P916" t="s">
        <v>87</v>
      </c>
      <c r="Q916" s="1" t="s">
        <v>438</v>
      </c>
      <c r="R916" s="1" t="s">
        <v>550</v>
      </c>
      <c r="S916" s="1" t="s">
        <v>7445</v>
      </c>
      <c r="T916" s="1" t="s">
        <v>7446</v>
      </c>
      <c r="U916" s="1" t="s">
        <v>7447</v>
      </c>
      <c r="V916" s="1" t="s">
        <v>859</v>
      </c>
      <c r="W916" s="1" t="s">
        <v>293</v>
      </c>
      <c r="X916" t="str">
        <f t="shared" si="99"/>
        <v>Complete</v>
      </c>
      <c r="Y916">
        <f>MAX(0,100-IF(G916="Invalid",Config!$B$5,0)-IF(I916="Invalid",Config!$B$6,0)-IF(X916="Incomplete",Config!$B$7,0)-IF(AF916="Yes",Config!$B$37,0))</f>
        <v>100</v>
      </c>
      <c r="Z916" s="1">
        <f>IF(OR(TRIM(B916)="",COUNTIF(Config!$B$15:$B$19,B916)&gt;0),1,0)+IF(OR(TRIM(C916)="",COUNTIF(Config!$B$15:$B$19,C916)&gt;0),1,0)+IF(OR(TRIM(F916)="",COUNTIF(Config!$B$15:$B$19,F916)&gt;0),1,0)+IF(OR(TRIM(H916)="",COUNTIF(Config!$B$15:$B$19,H916)&gt;0),1,0)+IF(OR(TRIM(E916)="",COUNTIF(Config!$B$15:$B$19,E916)&gt;0),1,0)+IF(OR(TRIM(K916)="",COUNTIF(Config!$B$15:$B$19,K916)&gt;0),1,0)+IF(OR(TRIM(P916)="",COUNTIF(Config!$B$15:$B$19,P916)&gt;0),1,0)+IF(OR(TRIM(R916)="",COUNTIF(Config!$B$15:$B$19,R916)&gt;0),1,0)</f>
        <v>0</v>
      </c>
      <c r="AA916" s="1" cm="1">
        <f t="array" ref="AA916">SUMPRODUCT(LEN(H916)-LEN(SUBSTITUTE(H916,{"0";"1";"2";"3";"4";"5";"6";"7";"8";"9"},"")))</f>
        <v>11</v>
      </c>
      <c r="AC916" t="str">
        <f t="shared" si="100"/>
        <v/>
      </c>
      <c r="AD916">
        <f t="shared" si="101"/>
        <v>1</v>
      </c>
      <c r="AE916">
        <f t="shared" si="102"/>
        <v>1</v>
      </c>
      <c r="AF916" t="str">
        <f t="shared" si="103"/>
        <v>No</v>
      </c>
      <c r="AG916">
        <f t="shared" ca="1" si="104"/>
        <v>360</v>
      </c>
      <c r="AH916" t="str">
        <f ca="1">IF(OR(V916="",AG916=""),"Yes",IF(AG916&gt;Config!$B$41,"Yes","No"))</f>
        <v>No</v>
      </c>
    </row>
    <row r="917" spans="1:34" x14ac:dyDescent="0.25">
      <c r="A917" s="1" t="s">
        <v>7448</v>
      </c>
      <c r="B917" s="1" t="s">
        <v>5122</v>
      </c>
      <c r="C917" s="1" t="s">
        <v>1736</v>
      </c>
      <c r="D917" s="1" t="s">
        <v>7449</v>
      </c>
      <c r="E917" s="1" t="s">
        <v>283</v>
      </c>
      <c r="F917" s="1" t="s">
        <v>7450</v>
      </c>
      <c r="G917" t="str">
        <f t="shared" si="98"/>
        <v>Valid</v>
      </c>
      <c r="H917" s="1" t="s">
        <v>7451</v>
      </c>
      <c r="I917" t="str" cm="1">
        <f t="array" ref="I917">IF(OR(TRIM(H917)="",ISNUMBER(SEARCH("#",H917)),AA917&lt;Config!$B$8,SUMPRODUCT(--ISNUMBER(SEARCH({"a";"b";"c";"d";"e";"f";"g";"h";"i";"j";"k";"l";"m";"n";"o";"p";"q";"r";"s";"t";"u";"v";"w";"x";"y";"z"},H917)))&gt;0),"Invalid","Valid")</f>
        <v>Valid</v>
      </c>
      <c r="J917" s="1" t="s">
        <v>7452</v>
      </c>
      <c r="K917" s="1" t="s">
        <v>866</v>
      </c>
      <c r="L917" s="1" t="s">
        <v>102</v>
      </c>
      <c r="M917" s="1" t="s">
        <v>135</v>
      </c>
      <c r="N917" s="1" t="s">
        <v>31</v>
      </c>
      <c r="O917" s="1" t="s">
        <v>149</v>
      </c>
      <c r="P917" t="s">
        <v>87</v>
      </c>
      <c r="Q917" s="1" t="s">
        <v>88</v>
      </c>
      <c r="R917" s="1" t="s">
        <v>379</v>
      </c>
      <c r="S917" s="1" t="s">
        <v>7453</v>
      </c>
      <c r="T917" s="1" t="s">
        <v>7454</v>
      </c>
      <c r="U917" s="1" t="s">
        <v>7455</v>
      </c>
      <c r="V917" s="1" t="s">
        <v>3172</v>
      </c>
      <c r="W917" s="1" t="s">
        <v>94</v>
      </c>
      <c r="X917" t="str">
        <f t="shared" si="99"/>
        <v>Complete</v>
      </c>
      <c r="Y917">
        <f>MAX(0,100-IF(G917="Invalid",Config!$B$5,0)-IF(I917="Invalid",Config!$B$6,0)-IF(X917="Incomplete",Config!$B$7,0)-IF(AF917="Yes",Config!$B$37,0))</f>
        <v>100</v>
      </c>
      <c r="Z917" s="1">
        <f>IF(OR(TRIM(B917)="",COUNTIF(Config!$B$15:$B$19,B917)&gt;0),1,0)+IF(OR(TRIM(C917)="",COUNTIF(Config!$B$15:$B$19,C917)&gt;0),1,0)+IF(OR(TRIM(F917)="",COUNTIF(Config!$B$15:$B$19,F917)&gt;0),1,0)+IF(OR(TRIM(H917)="",COUNTIF(Config!$B$15:$B$19,H917)&gt;0),1,0)+IF(OR(TRIM(E917)="",COUNTIF(Config!$B$15:$B$19,E917)&gt;0),1,0)+IF(OR(TRIM(K917)="",COUNTIF(Config!$B$15:$B$19,K917)&gt;0),1,0)+IF(OR(TRIM(P917)="",COUNTIF(Config!$B$15:$B$19,P917)&gt;0),1,0)+IF(OR(TRIM(R917)="",COUNTIF(Config!$B$15:$B$19,R917)&gt;0),1,0)</f>
        <v>0</v>
      </c>
      <c r="AA917" s="1" cm="1">
        <f t="array" ref="AA917">SUMPRODUCT(LEN(H917)-LEN(SUBSTITUTE(H917,{"0";"1";"2";"3";"4";"5";"6";"7";"8";"9"},"")))</f>
        <v>11</v>
      </c>
      <c r="AC917" t="str">
        <f t="shared" si="100"/>
        <v/>
      </c>
      <c r="AD917">
        <f t="shared" si="101"/>
        <v>1</v>
      </c>
      <c r="AE917">
        <f t="shared" si="102"/>
        <v>1</v>
      </c>
      <c r="AF917" t="str">
        <f t="shared" si="103"/>
        <v>No</v>
      </c>
      <c r="AG917">
        <f t="shared" ca="1" si="104"/>
        <v>113</v>
      </c>
      <c r="AH917" t="str">
        <f ca="1">IF(OR(V917="",AG917=""),"Yes",IF(AG917&gt;Config!$B$41,"Yes","No"))</f>
        <v>No</v>
      </c>
    </row>
    <row r="918" spans="1:34" x14ac:dyDescent="0.25">
      <c r="A918" s="1" t="s">
        <v>7456</v>
      </c>
      <c r="B918" s="1" t="s">
        <v>3522</v>
      </c>
      <c r="C918" s="1" t="s">
        <v>420</v>
      </c>
      <c r="D918" s="1" t="s">
        <v>7457</v>
      </c>
      <c r="E918" s="1" t="s">
        <v>34381</v>
      </c>
      <c r="F918" s="1" t="s">
        <v>7458</v>
      </c>
      <c r="G918" t="str">
        <f t="shared" si="98"/>
        <v>Valid</v>
      </c>
      <c r="H918" s="1" t="s">
        <v>7459</v>
      </c>
      <c r="I918" t="str" cm="1">
        <f t="array" ref="I918">IF(OR(TRIM(H918)="",ISNUMBER(SEARCH("#",H918)),AA918&lt;Config!$B$8,SUMPRODUCT(--ISNUMBER(SEARCH({"a";"b";"c";"d";"e";"f";"g";"h";"i";"j";"k";"l";"m";"n";"o";"p";"q";"r";"s";"t";"u";"v";"w";"x";"y";"z"},H918)))&gt;0),"Invalid","Valid")</f>
        <v>Valid</v>
      </c>
      <c r="J918" s="1" t="s">
        <v>7460</v>
      </c>
      <c r="K918" s="1" t="s">
        <v>722</v>
      </c>
      <c r="L918" s="1" t="s">
        <v>450</v>
      </c>
      <c r="M918" s="1" t="s">
        <v>165</v>
      </c>
      <c r="N918" s="1" t="s">
        <v>358</v>
      </c>
      <c r="O918" s="1" t="s">
        <v>69</v>
      </c>
      <c r="P918" t="s">
        <v>53</v>
      </c>
      <c r="Q918" s="1" t="s">
        <v>150</v>
      </c>
      <c r="R918" s="1" t="s">
        <v>197</v>
      </c>
      <c r="S918" s="1" t="s">
        <v>7461</v>
      </c>
      <c r="T918" s="1" t="s">
        <v>7462</v>
      </c>
      <c r="U918" s="1" t="s">
        <v>7463</v>
      </c>
      <c r="V918" s="1" t="s">
        <v>1521</v>
      </c>
      <c r="W918" s="1" t="s">
        <v>33823</v>
      </c>
      <c r="X918" t="str">
        <f t="shared" si="99"/>
        <v>Complete</v>
      </c>
      <c r="Y918">
        <f>MAX(0,100-IF(G918="Invalid",Config!$B$5,0)-IF(I918="Invalid",Config!$B$6,0)-IF(X918="Incomplete",Config!$B$7,0)-IF(AF918="Yes",Config!$B$37,0))</f>
        <v>100</v>
      </c>
      <c r="Z918" s="1">
        <f>IF(OR(TRIM(B918)="",COUNTIF(Config!$B$15:$B$19,B918)&gt;0),1,0)+IF(OR(TRIM(C918)="",COUNTIF(Config!$B$15:$B$19,C918)&gt;0),1,0)+IF(OR(TRIM(F918)="",COUNTIF(Config!$B$15:$B$19,F918)&gt;0),1,0)+IF(OR(TRIM(H918)="",COUNTIF(Config!$B$15:$B$19,H918)&gt;0),1,0)+IF(OR(TRIM(E918)="",COUNTIF(Config!$B$15:$B$19,E918)&gt;0),1,0)+IF(OR(TRIM(K918)="",COUNTIF(Config!$B$15:$B$19,K918)&gt;0),1,0)+IF(OR(TRIM(P918)="",COUNTIF(Config!$B$15:$B$19,P918)&gt;0),1,0)+IF(OR(TRIM(R918)="",COUNTIF(Config!$B$15:$B$19,R918)&gt;0),1,0)</f>
        <v>0</v>
      </c>
      <c r="AA918" s="1" cm="1">
        <f t="array" ref="AA918">SUMPRODUCT(LEN(H918)-LEN(SUBSTITUTE(H918,{"0";"1";"2";"3";"4";"5";"6";"7";"8";"9"},"")))</f>
        <v>12</v>
      </c>
      <c r="AC918" t="str">
        <f t="shared" si="100"/>
        <v/>
      </c>
      <c r="AD918">
        <f t="shared" si="101"/>
        <v>1</v>
      </c>
      <c r="AE918">
        <f t="shared" si="102"/>
        <v>1</v>
      </c>
      <c r="AF918" t="str">
        <f t="shared" si="103"/>
        <v>No</v>
      </c>
      <c r="AG918">
        <f t="shared" ca="1" si="104"/>
        <v>37</v>
      </c>
      <c r="AH918" t="str">
        <f ca="1">IF(OR(V918="",AG918=""),"Yes",IF(AG918&gt;Config!$B$41,"Yes","No"))</f>
        <v>No</v>
      </c>
    </row>
    <row r="919" spans="1:34" x14ac:dyDescent="0.25">
      <c r="A919" s="1" t="s">
        <v>7464</v>
      </c>
      <c r="B919" s="1" t="s">
        <v>77</v>
      </c>
      <c r="C919" s="1" t="s">
        <v>620</v>
      </c>
      <c r="D919" s="1" t="s">
        <v>7465</v>
      </c>
      <c r="E919" s="1" t="s">
        <v>34382</v>
      </c>
      <c r="F919" s="1" t="s">
        <v>7466</v>
      </c>
      <c r="G919" t="str">
        <f t="shared" si="98"/>
        <v>Valid</v>
      </c>
      <c r="H919" s="1" t="s">
        <v>7467</v>
      </c>
      <c r="I919" t="str" cm="1">
        <f t="array" ref="I919">IF(OR(TRIM(H919)="",ISNUMBER(SEARCH("#",H919)),AA919&lt;Config!$B$8,SUMPRODUCT(--ISNUMBER(SEARCH({"a";"b";"c";"d";"e";"f";"g";"h";"i";"j";"k";"l";"m";"n";"o";"p";"q";"r";"s";"t";"u";"v";"w";"x";"y";"z"},H919)))&gt;0),"Invalid","Valid")</f>
        <v>Valid</v>
      </c>
      <c r="J919" s="1" t="s">
        <v>7468</v>
      </c>
      <c r="K919" s="1" t="s">
        <v>866</v>
      </c>
      <c r="L919" s="1" t="s">
        <v>134</v>
      </c>
      <c r="M919" s="1" t="s">
        <v>118</v>
      </c>
      <c r="N919" s="1" t="s">
        <v>148</v>
      </c>
      <c r="O919" s="1" t="s">
        <v>149</v>
      </c>
      <c r="P919" t="s">
        <v>314</v>
      </c>
      <c r="Q919" s="1" t="s">
        <v>663</v>
      </c>
      <c r="R919" s="1" t="s">
        <v>316</v>
      </c>
      <c r="S919" s="1" t="s">
        <v>7469</v>
      </c>
      <c r="T919" s="1" t="s">
        <v>7470</v>
      </c>
      <c r="U919" s="1" t="s">
        <v>2737</v>
      </c>
      <c r="V919" s="1" t="s">
        <v>140</v>
      </c>
      <c r="W919" s="1" t="s">
        <v>94</v>
      </c>
      <c r="X919" t="str">
        <f t="shared" si="99"/>
        <v>Complete</v>
      </c>
      <c r="Y919">
        <f>MAX(0,100-IF(G919="Invalid",Config!$B$5,0)-IF(I919="Invalid",Config!$B$6,0)-IF(X919="Incomplete",Config!$B$7,0)-IF(AF919="Yes",Config!$B$37,0))</f>
        <v>100</v>
      </c>
      <c r="Z919" s="1">
        <f>IF(OR(TRIM(B919)="",COUNTIF(Config!$B$15:$B$19,B919)&gt;0),1,0)+IF(OR(TRIM(C919)="",COUNTIF(Config!$B$15:$B$19,C919)&gt;0),1,0)+IF(OR(TRIM(F919)="",COUNTIF(Config!$B$15:$B$19,F919)&gt;0),1,0)+IF(OR(TRIM(H919)="",COUNTIF(Config!$B$15:$B$19,H919)&gt;0),1,0)+IF(OR(TRIM(E919)="",COUNTIF(Config!$B$15:$B$19,E919)&gt;0),1,0)+IF(OR(TRIM(K919)="",COUNTIF(Config!$B$15:$B$19,K919)&gt;0),1,0)+IF(OR(TRIM(P919)="",COUNTIF(Config!$B$15:$B$19,P919)&gt;0),1,0)+IF(OR(TRIM(R919)="",COUNTIF(Config!$B$15:$B$19,R919)&gt;0),1,0)</f>
        <v>0</v>
      </c>
      <c r="AA919" s="1" cm="1">
        <f t="array" ref="AA919">SUMPRODUCT(LEN(H919)-LEN(SUBSTITUTE(H919,{"0";"1";"2";"3";"4";"5";"6";"7";"8";"9"},"")))</f>
        <v>12</v>
      </c>
      <c r="AC919" t="str">
        <f t="shared" si="100"/>
        <v/>
      </c>
      <c r="AD919">
        <f t="shared" si="101"/>
        <v>1</v>
      </c>
      <c r="AE919">
        <f t="shared" si="102"/>
        <v>1</v>
      </c>
      <c r="AF919" t="str">
        <f t="shared" si="103"/>
        <v>No</v>
      </c>
      <c r="AG919">
        <f t="shared" ca="1" si="104"/>
        <v>37</v>
      </c>
      <c r="AH919" t="str">
        <f ca="1">IF(OR(V919="",AG919=""),"Yes",IF(AG919&gt;Config!$B$41,"Yes","No"))</f>
        <v>No</v>
      </c>
    </row>
    <row r="920" spans="1:34" x14ac:dyDescent="0.25">
      <c r="A920" s="1" t="s">
        <v>7471</v>
      </c>
      <c r="B920" s="1" t="s">
        <v>2095</v>
      </c>
      <c r="C920" s="1" t="s">
        <v>189</v>
      </c>
      <c r="D920" s="1" t="s">
        <v>7472</v>
      </c>
      <c r="E920" s="1" t="s">
        <v>34383</v>
      </c>
      <c r="F920" s="1" t="s">
        <v>7473</v>
      </c>
      <c r="G920" t="str">
        <f t="shared" si="98"/>
        <v>Valid</v>
      </c>
      <c r="H920" s="1" t="s">
        <v>7474</v>
      </c>
      <c r="I920" t="str" cm="1">
        <f t="array" ref="I920">IF(OR(TRIM(H920)="",ISNUMBER(SEARCH("#",H920)),AA920&lt;Config!$B$8,SUMPRODUCT(--ISNUMBER(SEARCH({"a";"b";"c";"d";"e";"f";"g";"h";"i";"j";"k";"l";"m";"n";"o";"p";"q";"r";"s";"t";"u";"v";"w";"x";"y";"z"},H920)))&gt;0),"Invalid","Valid")</f>
        <v>Valid</v>
      </c>
      <c r="J920" s="1" t="s">
        <v>7475</v>
      </c>
      <c r="K920" s="1" t="s">
        <v>264</v>
      </c>
      <c r="L920" s="1" t="s">
        <v>450</v>
      </c>
      <c r="M920" s="1" t="s">
        <v>343</v>
      </c>
      <c r="N920" s="1" t="s">
        <v>358</v>
      </c>
      <c r="O920" s="1" t="s">
        <v>196</v>
      </c>
      <c r="P920" t="s">
        <v>87</v>
      </c>
      <c r="Q920" s="1" t="s">
        <v>438</v>
      </c>
      <c r="R920" s="1" t="s">
        <v>89</v>
      </c>
      <c r="S920" s="1" t="s">
        <v>7476</v>
      </c>
      <c r="T920" s="1" t="s">
        <v>7477</v>
      </c>
      <c r="U920" s="1" t="s">
        <v>1786</v>
      </c>
      <c r="V920" s="1" t="s">
        <v>7478</v>
      </c>
      <c r="W920" s="1" t="s">
        <v>125</v>
      </c>
      <c r="X920" t="str">
        <f t="shared" si="99"/>
        <v>Complete</v>
      </c>
      <c r="Y920">
        <f>MAX(0,100-IF(G920="Invalid",Config!$B$5,0)-IF(I920="Invalid",Config!$B$6,0)-IF(X920="Incomplete",Config!$B$7,0)-IF(AF920="Yes",Config!$B$37,0))</f>
        <v>100</v>
      </c>
      <c r="Z920" s="1">
        <f>IF(OR(TRIM(B920)="",COUNTIF(Config!$B$15:$B$19,B920)&gt;0),1,0)+IF(OR(TRIM(C920)="",COUNTIF(Config!$B$15:$B$19,C920)&gt;0),1,0)+IF(OR(TRIM(F920)="",COUNTIF(Config!$B$15:$B$19,F920)&gt;0),1,0)+IF(OR(TRIM(H920)="",COUNTIF(Config!$B$15:$B$19,H920)&gt;0),1,0)+IF(OR(TRIM(E920)="",COUNTIF(Config!$B$15:$B$19,E920)&gt;0),1,0)+IF(OR(TRIM(K920)="",COUNTIF(Config!$B$15:$B$19,K920)&gt;0),1,0)+IF(OR(TRIM(P920)="",COUNTIF(Config!$B$15:$B$19,P920)&gt;0),1,0)+IF(OR(TRIM(R920)="",COUNTIF(Config!$B$15:$B$19,R920)&gt;0),1,0)</f>
        <v>0</v>
      </c>
      <c r="AA920" s="1" cm="1">
        <f t="array" ref="AA920">SUMPRODUCT(LEN(H920)-LEN(SUBSTITUTE(H920,{"0";"1";"2";"3";"4";"5";"6";"7";"8";"9"},"")))</f>
        <v>10</v>
      </c>
      <c r="AC920" t="str">
        <f t="shared" si="100"/>
        <v/>
      </c>
      <c r="AD920">
        <f t="shared" si="101"/>
        <v>1</v>
      </c>
      <c r="AE920">
        <f t="shared" si="102"/>
        <v>1</v>
      </c>
      <c r="AF920" t="str">
        <f t="shared" si="103"/>
        <v>No</v>
      </c>
      <c r="AG920">
        <f t="shared" ca="1" si="104"/>
        <v>483</v>
      </c>
      <c r="AH920" t="str">
        <f ca="1">IF(OR(V920="",AG920=""),"Yes",IF(AG920&gt;Config!$B$41,"Yes","No"))</f>
        <v>Yes</v>
      </c>
    </row>
    <row r="921" spans="1:34" x14ac:dyDescent="0.25">
      <c r="A921" s="1" t="s">
        <v>7479</v>
      </c>
      <c r="B921" s="1" t="s">
        <v>1495</v>
      </c>
      <c r="C921" s="1" t="s">
        <v>337</v>
      </c>
      <c r="D921" s="1" t="s">
        <v>1851</v>
      </c>
      <c r="E921" s="1" t="s">
        <v>34384</v>
      </c>
      <c r="F921" s="1" t="s">
        <v>7480</v>
      </c>
      <c r="G921" t="str">
        <f t="shared" si="98"/>
        <v>Valid</v>
      </c>
      <c r="H921" s="1" t="s">
        <v>7481</v>
      </c>
      <c r="I921" t="str" cm="1">
        <f t="array" ref="I921">IF(OR(TRIM(H921)="",ISNUMBER(SEARCH("#",H921)),AA921&lt;Config!$B$8,SUMPRODUCT(--ISNUMBER(SEARCH({"a";"b";"c";"d";"e";"f";"g";"h";"i";"j";"k";"l";"m";"n";"o";"p";"q";"r";"s";"t";"u";"v";"w";"x";"y";"z"},H921)))&gt;0),"Invalid","Valid")</f>
        <v>Valid</v>
      </c>
      <c r="J921" s="1" t="s">
        <v>7482</v>
      </c>
      <c r="K921" s="1" t="s">
        <v>210</v>
      </c>
      <c r="L921" s="1" t="s">
        <v>450</v>
      </c>
      <c r="M921" s="1" t="s">
        <v>517</v>
      </c>
      <c r="N921" s="1" t="s">
        <v>51</v>
      </c>
      <c r="O921" s="1" t="s">
        <v>180</v>
      </c>
      <c r="P921" t="s">
        <v>53</v>
      </c>
      <c r="Q921" s="1" t="s">
        <v>54</v>
      </c>
      <c r="R921" s="1" t="s">
        <v>288</v>
      </c>
      <c r="S921" s="1" t="s">
        <v>7483</v>
      </c>
      <c r="T921" s="1" t="s">
        <v>7484</v>
      </c>
      <c r="U921" s="1" t="s">
        <v>2572</v>
      </c>
      <c r="V921" s="1" t="s">
        <v>6446</v>
      </c>
      <c r="W921" s="1" t="s">
        <v>33823</v>
      </c>
      <c r="X921" t="str">
        <f t="shared" si="99"/>
        <v>Complete</v>
      </c>
      <c r="Y921">
        <f>MAX(0,100-IF(G921="Invalid",Config!$B$5,0)-IF(I921="Invalid",Config!$B$6,0)-IF(X921="Incomplete",Config!$B$7,0)-IF(AF921="Yes",Config!$B$37,0))</f>
        <v>100</v>
      </c>
      <c r="Z921" s="1">
        <f>IF(OR(TRIM(B921)="",COUNTIF(Config!$B$15:$B$19,B921)&gt;0),1,0)+IF(OR(TRIM(C921)="",COUNTIF(Config!$B$15:$B$19,C921)&gt;0),1,0)+IF(OR(TRIM(F921)="",COUNTIF(Config!$B$15:$B$19,F921)&gt;0),1,0)+IF(OR(TRIM(H921)="",COUNTIF(Config!$B$15:$B$19,H921)&gt;0),1,0)+IF(OR(TRIM(E921)="",COUNTIF(Config!$B$15:$B$19,E921)&gt;0),1,0)+IF(OR(TRIM(K921)="",COUNTIF(Config!$B$15:$B$19,K921)&gt;0),1,0)+IF(OR(TRIM(P921)="",COUNTIF(Config!$B$15:$B$19,P921)&gt;0),1,0)+IF(OR(TRIM(R921)="",COUNTIF(Config!$B$15:$B$19,R921)&gt;0),1,0)</f>
        <v>0</v>
      </c>
      <c r="AA921" s="1" cm="1">
        <f t="array" ref="AA921">SUMPRODUCT(LEN(H921)-LEN(SUBSTITUTE(H921,{"0";"1";"2";"3";"4";"5";"6";"7";"8";"9"},"")))</f>
        <v>12</v>
      </c>
      <c r="AC921" t="str">
        <f t="shared" si="100"/>
        <v/>
      </c>
      <c r="AD921">
        <f t="shared" si="101"/>
        <v>1</v>
      </c>
      <c r="AE921">
        <f t="shared" si="102"/>
        <v>1</v>
      </c>
      <c r="AF921" t="str">
        <f t="shared" si="103"/>
        <v>No</v>
      </c>
      <c r="AG921">
        <f t="shared" ca="1" si="104"/>
        <v>313</v>
      </c>
      <c r="AH921" t="str">
        <f ca="1">IF(OR(V921="",AG921=""),"Yes",IF(AG921&gt;Config!$B$41,"Yes","No"))</f>
        <v>No</v>
      </c>
    </row>
    <row r="922" spans="1:34" x14ac:dyDescent="0.25">
      <c r="A922" s="1" t="s">
        <v>7485</v>
      </c>
      <c r="B922" s="1" t="s">
        <v>774</v>
      </c>
      <c r="C922" s="1" t="s">
        <v>128</v>
      </c>
      <c r="D922" s="1" t="s">
        <v>7486</v>
      </c>
      <c r="E922" s="1" t="s">
        <v>458</v>
      </c>
      <c r="F922" s="1" t="s">
        <v>7487</v>
      </c>
      <c r="G922" t="str">
        <f t="shared" si="98"/>
        <v>Valid</v>
      </c>
      <c r="H922" s="1" t="s">
        <v>7488</v>
      </c>
      <c r="I922" t="str" cm="1">
        <f t="array" ref="I922">IF(OR(TRIM(H922)="",ISNUMBER(SEARCH("#",H922)),AA922&lt;Config!$B$8,SUMPRODUCT(--ISNUMBER(SEARCH({"a";"b";"c";"d";"e";"f";"g";"h";"i";"j";"k";"l";"m";"n";"o";"p";"q";"r";"s";"t";"u";"v";"w";"x";"y";"z"},H922)))&gt;0),"Invalid","Valid")</f>
        <v>Valid</v>
      </c>
      <c r="J922" s="1" t="s">
        <v>7489</v>
      </c>
      <c r="K922" s="1" t="s">
        <v>481</v>
      </c>
      <c r="L922" s="1" t="s">
        <v>134</v>
      </c>
      <c r="M922" s="1" t="s">
        <v>517</v>
      </c>
      <c r="N922" s="1" t="s">
        <v>86</v>
      </c>
      <c r="O922" s="1" t="s">
        <v>196</v>
      </c>
      <c r="P922" t="s">
        <v>236</v>
      </c>
      <c r="Q922" s="1" t="s">
        <v>238</v>
      </c>
      <c r="R922" s="1" t="s">
        <v>238</v>
      </c>
      <c r="S922" s="1" t="s">
        <v>7490</v>
      </c>
      <c r="T922" s="1" t="s">
        <v>7491</v>
      </c>
      <c r="U922" s="1" t="s">
        <v>617</v>
      </c>
      <c r="V922" s="1" t="s">
        <v>2744</v>
      </c>
      <c r="W922" s="1" t="s">
        <v>94</v>
      </c>
      <c r="X922" t="str">
        <f t="shared" si="99"/>
        <v>Complete</v>
      </c>
      <c r="Y922">
        <f>MAX(0,100-IF(G922="Invalid",Config!$B$5,0)-IF(I922="Invalid",Config!$B$6,0)-IF(X922="Incomplete",Config!$B$7,0)-IF(AF922="Yes",Config!$B$37,0))</f>
        <v>100</v>
      </c>
      <c r="Z922" s="1">
        <f>IF(OR(TRIM(B922)="",COUNTIF(Config!$B$15:$B$19,B922)&gt;0),1,0)+IF(OR(TRIM(C922)="",COUNTIF(Config!$B$15:$B$19,C922)&gt;0),1,0)+IF(OR(TRIM(F922)="",COUNTIF(Config!$B$15:$B$19,F922)&gt;0),1,0)+IF(OR(TRIM(H922)="",COUNTIF(Config!$B$15:$B$19,H922)&gt;0),1,0)+IF(OR(TRIM(E922)="",COUNTIF(Config!$B$15:$B$19,E922)&gt;0),1,0)+IF(OR(TRIM(K922)="",COUNTIF(Config!$B$15:$B$19,K922)&gt;0),1,0)+IF(OR(TRIM(P922)="",COUNTIF(Config!$B$15:$B$19,P922)&gt;0),1,0)+IF(OR(TRIM(R922)="",COUNTIF(Config!$B$15:$B$19,R922)&gt;0),1,0)</f>
        <v>0</v>
      </c>
      <c r="AA922" s="1" cm="1">
        <f t="array" ref="AA922">SUMPRODUCT(LEN(H922)-LEN(SUBSTITUTE(H922,{"0";"1";"2";"3";"4";"5";"6";"7";"8";"9"},"")))</f>
        <v>12</v>
      </c>
      <c r="AC922" t="str">
        <f t="shared" si="100"/>
        <v/>
      </c>
      <c r="AD922">
        <f t="shared" si="101"/>
        <v>1</v>
      </c>
      <c r="AE922">
        <f t="shared" si="102"/>
        <v>1</v>
      </c>
      <c r="AF922" t="str">
        <f t="shared" si="103"/>
        <v>No</v>
      </c>
      <c r="AG922">
        <f t="shared" ca="1" si="104"/>
        <v>491</v>
      </c>
      <c r="AH922" t="str">
        <f ca="1">IF(OR(V922="",AG922=""),"Yes",IF(AG922&gt;Config!$B$41,"Yes","No"))</f>
        <v>Yes</v>
      </c>
    </row>
    <row r="923" spans="1:34" x14ac:dyDescent="0.25">
      <c r="A923" s="1" t="s">
        <v>7492</v>
      </c>
      <c r="B923" s="1" t="s">
        <v>33815</v>
      </c>
      <c r="C923" s="1" t="s">
        <v>1166</v>
      </c>
      <c r="D923" s="1" t="s">
        <v>1166</v>
      </c>
      <c r="E923" s="1" t="s">
        <v>34385</v>
      </c>
      <c r="F923" s="1" t="s">
        <v>7493</v>
      </c>
      <c r="G923" t="str">
        <f t="shared" si="98"/>
        <v>Valid</v>
      </c>
      <c r="H923" s="1" t="s">
        <v>7494</v>
      </c>
      <c r="I923" t="str" cm="1">
        <f t="array" ref="I923">IF(OR(TRIM(H923)="",ISNUMBER(SEARCH("#",H923)),AA923&lt;Config!$B$8,SUMPRODUCT(--ISNUMBER(SEARCH({"a";"b";"c";"d";"e";"f";"g";"h";"i";"j";"k";"l";"m";"n";"o";"p";"q";"r";"s";"t";"u";"v";"w";"x";"y";"z"},H923)))&gt;0),"Invalid","Valid")</f>
        <v>Valid</v>
      </c>
      <c r="J923" s="1" t="s">
        <v>7495</v>
      </c>
      <c r="K923" s="1" t="s">
        <v>264</v>
      </c>
      <c r="L923" s="1" t="s">
        <v>29</v>
      </c>
      <c r="M923" s="1" t="s">
        <v>343</v>
      </c>
      <c r="N923" s="1" t="s">
        <v>86</v>
      </c>
      <c r="O923" s="1" t="s">
        <v>52</v>
      </c>
      <c r="P923" t="s">
        <v>33</v>
      </c>
      <c r="Q923" s="1" t="s">
        <v>1099</v>
      </c>
      <c r="R923" s="1" t="s">
        <v>482</v>
      </c>
      <c r="S923" s="1" t="s">
        <v>7496</v>
      </c>
      <c r="T923" s="1" t="s">
        <v>7497</v>
      </c>
      <c r="U923" s="1" t="s">
        <v>5891</v>
      </c>
      <c r="V923" s="1" t="s">
        <v>7498</v>
      </c>
      <c r="W923" s="1" t="s">
        <v>60</v>
      </c>
      <c r="X923" t="str">
        <f t="shared" si="99"/>
        <v>Incomplete</v>
      </c>
      <c r="Y923">
        <f>MAX(0,100-IF(G923="Invalid",Config!$B$5,0)-IF(I923="Invalid",Config!$B$6,0)-IF(X923="Incomplete",Config!$B$7,0)-IF(AF923="Yes",Config!$B$37,0))</f>
        <v>60</v>
      </c>
      <c r="Z923" s="1">
        <f>IF(OR(TRIM(B923)="",COUNTIF(Config!$B$15:$B$19,B923)&gt;0),1,0)+IF(OR(TRIM(C923)="",COUNTIF(Config!$B$15:$B$19,C923)&gt;0),1,0)+IF(OR(TRIM(F923)="",COUNTIF(Config!$B$15:$B$19,F923)&gt;0),1,0)+IF(OR(TRIM(H923)="",COUNTIF(Config!$B$15:$B$19,H923)&gt;0),1,0)+IF(OR(TRIM(E923)="",COUNTIF(Config!$B$15:$B$19,E923)&gt;0),1,0)+IF(OR(TRIM(K923)="",COUNTIF(Config!$B$15:$B$19,K923)&gt;0),1,0)+IF(OR(TRIM(P923)="",COUNTIF(Config!$B$15:$B$19,P923)&gt;0),1,0)+IF(OR(TRIM(R923)="",COUNTIF(Config!$B$15:$B$19,R923)&gt;0),1,0)</f>
        <v>1</v>
      </c>
      <c r="AA923" s="1" cm="1">
        <f t="array" ref="AA923">SUMPRODUCT(LEN(H923)-LEN(SUBSTITUTE(H923,{"0";"1";"2";"3";"4";"5";"6";"7";"8";"9"},"")))</f>
        <v>10</v>
      </c>
      <c r="AC923" t="str">
        <f t="shared" si="100"/>
        <v>Incomplete Profile</v>
      </c>
      <c r="AD923">
        <f t="shared" si="101"/>
        <v>1</v>
      </c>
      <c r="AE923">
        <f t="shared" si="102"/>
        <v>1</v>
      </c>
      <c r="AF923" t="str">
        <f t="shared" si="103"/>
        <v>No</v>
      </c>
      <c r="AG923">
        <f t="shared" ca="1" si="104"/>
        <v>108</v>
      </c>
      <c r="AH923" t="str">
        <f ca="1">IF(OR(V923="",AG923=""),"Yes",IF(AG923&gt;Config!$B$41,"Yes","No"))</f>
        <v>No</v>
      </c>
    </row>
    <row r="924" spans="1:34" x14ac:dyDescent="0.25">
      <c r="A924" s="1" t="s">
        <v>7499</v>
      </c>
      <c r="B924" s="1" t="s">
        <v>774</v>
      </c>
      <c r="C924" s="1" t="s">
        <v>43</v>
      </c>
      <c r="D924" s="1" t="s">
        <v>7500</v>
      </c>
      <c r="E924" s="1" t="s">
        <v>1331</v>
      </c>
      <c r="F924" s="1" t="s">
        <v>7501</v>
      </c>
      <c r="G924" t="str">
        <f t="shared" si="98"/>
        <v>Valid</v>
      </c>
      <c r="H924" s="1" t="s">
        <v>7502</v>
      </c>
      <c r="I924" t="str" cm="1">
        <f t="array" ref="I924">IF(OR(TRIM(H924)="",ISNUMBER(SEARCH("#",H924)),AA924&lt;Config!$B$8,SUMPRODUCT(--ISNUMBER(SEARCH({"a";"b";"c";"d";"e";"f";"g";"h";"i";"j";"k";"l";"m";"n";"o";"p";"q";"r";"s";"t";"u";"v";"w";"x";"y";"z"},H924)))&gt;0),"Invalid","Valid")</f>
        <v>Valid</v>
      </c>
      <c r="J924" s="1" t="s">
        <v>7503</v>
      </c>
      <c r="K924" s="1" t="s">
        <v>250</v>
      </c>
      <c r="L924" s="1" t="s">
        <v>84</v>
      </c>
      <c r="M924" s="1" t="s">
        <v>165</v>
      </c>
      <c r="N924" s="1" t="s">
        <v>51</v>
      </c>
      <c r="O924" s="1" t="s">
        <v>69</v>
      </c>
      <c r="P924" t="s">
        <v>87</v>
      </c>
      <c r="Q924" s="1" t="s">
        <v>438</v>
      </c>
      <c r="R924" s="1" t="s">
        <v>7504</v>
      </c>
      <c r="S924" s="1" t="s">
        <v>2047</v>
      </c>
      <c r="T924" s="1" t="s">
        <v>7505</v>
      </c>
      <c r="U924" s="1" t="s">
        <v>4530</v>
      </c>
      <c r="V924" s="1" t="s">
        <v>4058</v>
      </c>
      <c r="W924" s="1" t="s">
        <v>94</v>
      </c>
      <c r="X924" t="str">
        <f t="shared" si="99"/>
        <v>Complete</v>
      </c>
      <c r="Y924">
        <f>MAX(0,100-IF(G924="Invalid",Config!$B$5,0)-IF(I924="Invalid",Config!$B$6,0)-IF(X924="Incomplete",Config!$B$7,0)-IF(AF924="Yes",Config!$B$37,0))</f>
        <v>100</v>
      </c>
      <c r="Z924" s="1">
        <f>IF(OR(TRIM(B924)="",COUNTIF(Config!$B$15:$B$19,B924)&gt;0),1,0)+IF(OR(TRIM(C924)="",COUNTIF(Config!$B$15:$B$19,C924)&gt;0),1,0)+IF(OR(TRIM(F924)="",COUNTIF(Config!$B$15:$B$19,F924)&gt;0),1,0)+IF(OR(TRIM(H924)="",COUNTIF(Config!$B$15:$B$19,H924)&gt;0),1,0)+IF(OR(TRIM(E924)="",COUNTIF(Config!$B$15:$B$19,E924)&gt;0),1,0)+IF(OR(TRIM(K924)="",COUNTIF(Config!$B$15:$B$19,K924)&gt;0),1,0)+IF(OR(TRIM(P924)="",COUNTIF(Config!$B$15:$B$19,P924)&gt;0),1,0)+IF(OR(TRIM(R924)="",COUNTIF(Config!$B$15:$B$19,R924)&gt;0),1,0)</f>
        <v>0</v>
      </c>
      <c r="AA924" s="1" cm="1">
        <f t="array" ref="AA924">SUMPRODUCT(LEN(H924)-LEN(SUBSTITUTE(H924,{"0";"1";"2";"3";"4";"5";"6";"7";"8";"9"},"")))</f>
        <v>11</v>
      </c>
      <c r="AC924" t="str">
        <f t="shared" si="100"/>
        <v/>
      </c>
      <c r="AD924">
        <f t="shared" si="101"/>
        <v>1</v>
      </c>
      <c r="AE924">
        <f t="shared" si="102"/>
        <v>1</v>
      </c>
      <c r="AF924" t="str">
        <f t="shared" si="103"/>
        <v>No</v>
      </c>
      <c r="AG924">
        <f t="shared" ca="1" si="104"/>
        <v>427</v>
      </c>
      <c r="AH924" t="str">
        <f ca="1">IF(OR(V924="",AG924=""),"Yes",IF(AG924&gt;Config!$B$41,"Yes","No"))</f>
        <v>Yes</v>
      </c>
    </row>
    <row r="925" spans="1:34" x14ac:dyDescent="0.25">
      <c r="A925" s="1" t="s">
        <v>7506</v>
      </c>
      <c r="B925" s="1" t="s">
        <v>1266</v>
      </c>
      <c r="C925" s="1" t="s">
        <v>173</v>
      </c>
      <c r="D925" s="1" t="s">
        <v>7507</v>
      </c>
      <c r="E925" s="1" t="s">
        <v>34386</v>
      </c>
      <c r="F925" s="1" t="s">
        <v>7508</v>
      </c>
      <c r="G925" t="str">
        <f t="shared" si="98"/>
        <v>Valid</v>
      </c>
      <c r="H925" s="1" t="s">
        <v>7509</v>
      </c>
      <c r="I925" t="str" cm="1">
        <f t="array" ref="I925">IF(OR(TRIM(H925)="",ISNUMBER(SEARCH("#",H925)),AA925&lt;Config!$B$8,SUMPRODUCT(--ISNUMBER(SEARCH({"a";"b";"c";"d";"e";"f";"g";"h";"i";"j";"k";"l";"m";"n";"o";"p";"q";"r";"s";"t";"u";"v";"w";"x";"y";"z"},H925)))&gt;0),"Invalid","Valid")</f>
        <v>Valid</v>
      </c>
      <c r="J925" s="1" t="s">
        <v>7510</v>
      </c>
      <c r="K925" s="1" t="s">
        <v>195</v>
      </c>
      <c r="L925" s="1" t="s">
        <v>67</v>
      </c>
      <c r="M925" s="1" t="s">
        <v>135</v>
      </c>
      <c r="N925" s="1" t="s">
        <v>358</v>
      </c>
      <c r="O925" s="1" t="s">
        <v>180</v>
      </c>
      <c r="P925" t="s">
        <v>87</v>
      </c>
      <c r="Q925" s="1" t="s">
        <v>166</v>
      </c>
      <c r="R925" s="1" t="s">
        <v>550</v>
      </c>
      <c r="S925" s="1" t="s">
        <v>7511</v>
      </c>
      <c r="T925" s="1" t="s">
        <v>7512</v>
      </c>
      <c r="U925" s="1" t="s">
        <v>2111</v>
      </c>
      <c r="V925" s="1" t="s">
        <v>7513</v>
      </c>
      <c r="W925" s="1" t="s">
        <v>293</v>
      </c>
      <c r="X925" t="str">
        <f t="shared" si="99"/>
        <v>Complete</v>
      </c>
      <c r="Y925">
        <f>MAX(0,100-IF(G925="Invalid",Config!$B$5,0)-IF(I925="Invalid",Config!$B$6,0)-IF(X925="Incomplete",Config!$B$7,0)-IF(AF925="Yes",Config!$B$37,0))</f>
        <v>100</v>
      </c>
      <c r="Z925" s="1">
        <f>IF(OR(TRIM(B925)="",COUNTIF(Config!$B$15:$B$19,B925)&gt;0),1,0)+IF(OR(TRIM(C925)="",COUNTIF(Config!$B$15:$B$19,C925)&gt;0),1,0)+IF(OR(TRIM(F925)="",COUNTIF(Config!$B$15:$B$19,F925)&gt;0),1,0)+IF(OR(TRIM(H925)="",COUNTIF(Config!$B$15:$B$19,H925)&gt;0),1,0)+IF(OR(TRIM(E925)="",COUNTIF(Config!$B$15:$B$19,E925)&gt;0),1,0)+IF(OR(TRIM(K925)="",COUNTIF(Config!$B$15:$B$19,K925)&gt;0),1,0)+IF(OR(TRIM(P925)="",COUNTIF(Config!$B$15:$B$19,P925)&gt;0),1,0)+IF(OR(TRIM(R925)="",COUNTIF(Config!$B$15:$B$19,R925)&gt;0),1,0)</f>
        <v>0</v>
      </c>
      <c r="AA925" s="1" cm="1">
        <f t="array" ref="AA925">SUMPRODUCT(LEN(H925)-LEN(SUBSTITUTE(H925,{"0";"1";"2";"3";"4";"5";"6";"7";"8";"9"},"")))</f>
        <v>11</v>
      </c>
      <c r="AC925" t="str">
        <f t="shared" si="100"/>
        <v/>
      </c>
      <c r="AD925">
        <f t="shared" si="101"/>
        <v>1</v>
      </c>
      <c r="AE925">
        <f t="shared" si="102"/>
        <v>1</v>
      </c>
      <c r="AF925" t="str">
        <f t="shared" si="103"/>
        <v>No</v>
      </c>
      <c r="AG925">
        <f t="shared" ca="1" si="104"/>
        <v>101</v>
      </c>
      <c r="AH925" t="str">
        <f ca="1">IF(OR(V925="",AG925=""),"Yes",IF(AG925&gt;Config!$B$41,"Yes","No"))</f>
        <v>No</v>
      </c>
    </row>
    <row r="926" spans="1:34" x14ac:dyDescent="0.25">
      <c r="A926" s="1" t="s">
        <v>7514</v>
      </c>
      <c r="B926" s="1" t="s">
        <v>2033</v>
      </c>
      <c r="C926" s="1" t="s">
        <v>1400</v>
      </c>
      <c r="D926" s="1" t="s">
        <v>7515</v>
      </c>
      <c r="E926" s="1" t="s">
        <v>33866</v>
      </c>
      <c r="F926" s="1" t="s">
        <v>7516</v>
      </c>
      <c r="G926" t="str">
        <f t="shared" si="98"/>
        <v>Valid</v>
      </c>
      <c r="H926" s="1" t="s">
        <v>7517</v>
      </c>
      <c r="I926" t="str" cm="1">
        <f t="array" ref="I926">IF(OR(TRIM(H926)="",ISNUMBER(SEARCH("#",H926)),AA926&lt;Config!$B$8,SUMPRODUCT(--ISNUMBER(SEARCH({"a";"b";"c";"d";"e";"f";"g";"h";"i";"j";"k";"l";"m";"n";"o";"p";"q";"r";"s";"t";"u";"v";"w";"x";"y";"z"},H926)))&gt;0),"Invalid","Valid")</f>
        <v>Valid</v>
      </c>
      <c r="J926" s="1" t="s">
        <v>7518</v>
      </c>
      <c r="K926" s="1" t="s">
        <v>66</v>
      </c>
      <c r="L926" s="1" t="s">
        <v>67</v>
      </c>
      <c r="M926" s="1" t="s">
        <v>462</v>
      </c>
      <c r="N926" s="1" t="s">
        <v>713</v>
      </c>
      <c r="O926" s="1" t="s">
        <v>196</v>
      </c>
      <c r="P926" t="s">
        <v>87</v>
      </c>
      <c r="Q926" s="1" t="s">
        <v>166</v>
      </c>
      <c r="R926" s="1" t="s">
        <v>550</v>
      </c>
      <c r="S926" s="1" t="s">
        <v>7519</v>
      </c>
      <c r="T926" s="1" t="s">
        <v>7520</v>
      </c>
      <c r="U926" s="1" t="s">
        <v>1474</v>
      </c>
      <c r="V926" s="1" t="s">
        <v>7521</v>
      </c>
      <c r="W926" s="1" t="s">
        <v>94</v>
      </c>
      <c r="X926" t="str">
        <f t="shared" si="99"/>
        <v>Complete</v>
      </c>
      <c r="Y926">
        <f>MAX(0,100-IF(G926="Invalid",Config!$B$5,0)-IF(I926="Invalid",Config!$B$6,0)-IF(X926="Incomplete",Config!$B$7,0)-IF(AF926="Yes",Config!$B$37,0))</f>
        <v>100</v>
      </c>
      <c r="Z926" s="1">
        <f>IF(OR(TRIM(B926)="",COUNTIF(Config!$B$15:$B$19,B926)&gt;0),1,0)+IF(OR(TRIM(C926)="",COUNTIF(Config!$B$15:$B$19,C926)&gt;0),1,0)+IF(OR(TRIM(F926)="",COUNTIF(Config!$B$15:$B$19,F926)&gt;0),1,0)+IF(OR(TRIM(H926)="",COUNTIF(Config!$B$15:$B$19,H926)&gt;0),1,0)+IF(OR(TRIM(E926)="",COUNTIF(Config!$B$15:$B$19,E926)&gt;0),1,0)+IF(OR(TRIM(K926)="",COUNTIF(Config!$B$15:$B$19,K926)&gt;0),1,0)+IF(OR(TRIM(P926)="",COUNTIF(Config!$B$15:$B$19,P926)&gt;0),1,0)+IF(OR(TRIM(R926)="",COUNTIF(Config!$B$15:$B$19,R926)&gt;0),1,0)</f>
        <v>0</v>
      </c>
      <c r="AA926" s="1" cm="1">
        <f t="array" ref="AA926">SUMPRODUCT(LEN(H926)-LEN(SUBSTITUTE(H926,{"0";"1";"2";"3";"4";"5";"6";"7";"8";"9"},"")))</f>
        <v>10</v>
      </c>
      <c r="AC926" t="str">
        <f t="shared" si="100"/>
        <v/>
      </c>
      <c r="AD926">
        <f t="shared" si="101"/>
        <v>1</v>
      </c>
      <c r="AE926">
        <f t="shared" si="102"/>
        <v>1</v>
      </c>
      <c r="AF926" t="str">
        <f t="shared" si="103"/>
        <v>No</v>
      </c>
      <c r="AG926" t="str">
        <f t="shared" ca="1" si="104"/>
        <v/>
      </c>
      <c r="AH926" t="str">
        <f ca="1">IF(OR(V926="",AG926=""),"Yes",IF(AG926&gt;Config!$B$41,"Yes","No"))</f>
        <v>Yes</v>
      </c>
    </row>
    <row r="927" spans="1:34" x14ac:dyDescent="0.25">
      <c r="A927" s="1" t="s">
        <v>7522</v>
      </c>
      <c r="B927" s="1" t="s">
        <v>33815</v>
      </c>
      <c r="C927" s="1" t="s">
        <v>899</v>
      </c>
      <c r="D927" s="1" t="s">
        <v>899</v>
      </c>
      <c r="E927" s="1" t="s">
        <v>34387</v>
      </c>
      <c r="F927" s="1" t="s">
        <v>7523</v>
      </c>
      <c r="G927" t="str">
        <f t="shared" si="98"/>
        <v>Valid</v>
      </c>
      <c r="H927" s="1" t="s">
        <v>7524</v>
      </c>
      <c r="I927" t="str" cm="1">
        <f t="array" ref="I927">IF(OR(TRIM(H927)="",ISNUMBER(SEARCH("#",H927)),AA927&lt;Config!$B$8,SUMPRODUCT(--ISNUMBER(SEARCH({"a";"b";"c";"d";"e";"f";"g";"h";"i";"j";"k";"l";"m";"n";"o";"p";"q";"r";"s";"t";"u";"v";"w";"x";"y";"z"},H927)))&gt;0),"Invalid","Valid")</f>
        <v>Valid</v>
      </c>
      <c r="J927" s="1" t="s">
        <v>7525</v>
      </c>
      <c r="K927" s="1" t="s">
        <v>287</v>
      </c>
      <c r="L927" s="1" t="s">
        <v>164</v>
      </c>
      <c r="M927" s="1" t="s">
        <v>462</v>
      </c>
      <c r="N927" s="1" t="s">
        <v>437</v>
      </c>
      <c r="O927" s="1" t="s">
        <v>196</v>
      </c>
      <c r="P927" t="s">
        <v>33</v>
      </c>
      <c r="Q927" s="1" t="s">
        <v>119</v>
      </c>
      <c r="R927" s="1" t="s">
        <v>120</v>
      </c>
      <c r="S927" s="1" t="s">
        <v>4425</v>
      </c>
      <c r="T927" s="1" t="s">
        <v>7526</v>
      </c>
      <c r="U927" s="1" t="s">
        <v>5710</v>
      </c>
      <c r="V927" s="1" t="s">
        <v>1520</v>
      </c>
      <c r="W927" s="1" t="s">
        <v>75</v>
      </c>
      <c r="X927" t="str">
        <f t="shared" si="99"/>
        <v>Incomplete</v>
      </c>
      <c r="Y927">
        <f>MAX(0,100-IF(G927="Invalid",Config!$B$5,0)-IF(I927="Invalid",Config!$B$6,0)-IF(X927="Incomplete",Config!$B$7,0)-IF(AF927="Yes",Config!$B$37,0))</f>
        <v>60</v>
      </c>
      <c r="Z927" s="1">
        <f>IF(OR(TRIM(B927)="",COUNTIF(Config!$B$15:$B$19,B927)&gt;0),1,0)+IF(OR(TRIM(C927)="",COUNTIF(Config!$B$15:$B$19,C927)&gt;0),1,0)+IF(OR(TRIM(F927)="",COUNTIF(Config!$B$15:$B$19,F927)&gt;0),1,0)+IF(OR(TRIM(H927)="",COUNTIF(Config!$B$15:$B$19,H927)&gt;0),1,0)+IF(OR(TRIM(E927)="",COUNTIF(Config!$B$15:$B$19,E927)&gt;0),1,0)+IF(OR(TRIM(K927)="",COUNTIF(Config!$B$15:$B$19,K927)&gt;0),1,0)+IF(OR(TRIM(P927)="",COUNTIF(Config!$B$15:$B$19,P927)&gt;0),1,0)+IF(OR(TRIM(R927)="",COUNTIF(Config!$B$15:$B$19,R927)&gt;0),1,0)</f>
        <v>1</v>
      </c>
      <c r="AA927" s="1" cm="1">
        <f t="array" ref="AA927">SUMPRODUCT(LEN(H927)-LEN(SUBSTITUTE(H927,{"0";"1";"2";"3";"4";"5";"6";"7";"8";"9"},"")))</f>
        <v>10</v>
      </c>
      <c r="AC927" t="str">
        <f t="shared" si="100"/>
        <v>Incomplete Profile</v>
      </c>
      <c r="AD927">
        <f t="shared" si="101"/>
        <v>1</v>
      </c>
      <c r="AE927">
        <f t="shared" si="102"/>
        <v>1</v>
      </c>
      <c r="AF927" t="str">
        <f t="shared" si="103"/>
        <v>No</v>
      </c>
      <c r="AG927">
        <f t="shared" ca="1" si="104"/>
        <v>236</v>
      </c>
      <c r="AH927" t="str">
        <f ca="1">IF(OR(V927="",AG927=""),"Yes",IF(AG927&gt;Config!$B$41,"Yes","No"))</f>
        <v>No</v>
      </c>
    </row>
    <row r="928" spans="1:34" x14ac:dyDescent="0.25">
      <c r="A928" s="1" t="s">
        <v>7527</v>
      </c>
      <c r="B928" s="1" t="s">
        <v>397</v>
      </c>
      <c r="C928" s="1" t="s">
        <v>985</v>
      </c>
      <c r="D928" s="1" t="s">
        <v>7528</v>
      </c>
      <c r="E928" s="1" t="s">
        <v>34383</v>
      </c>
      <c r="F928" s="1" t="s">
        <v>7529</v>
      </c>
      <c r="G928" t="str">
        <f t="shared" si="98"/>
        <v>Valid</v>
      </c>
      <c r="H928" s="1" t="s">
        <v>950</v>
      </c>
      <c r="I928" t="str" cm="1">
        <f t="array" ref="I928">IF(OR(TRIM(H928)="",ISNUMBER(SEARCH("#",H928)),AA928&lt;Config!$B$8,SUMPRODUCT(--ISNUMBER(SEARCH({"a";"b";"c";"d";"e";"f";"g";"h";"i";"j";"k";"l";"m";"n";"o";"p";"q";"r";"s";"t";"u";"v";"w";"x";"y";"z"},H928)))&gt;0),"Invalid","Valid")</f>
        <v>Invalid</v>
      </c>
      <c r="J928" s="1" t="s">
        <v>7530</v>
      </c>
      <c r="K928" s="1" t="s">
        <v>516</v>
      </c>
      <c r="L928" s="1" t="s">
        <v>265</v>
      </c>
      <c r="M928" s="1" t="s">
        <v>33827</v>
      </c>
      <c r="N928" s="1" t="s">
        <v>211</v>
      </c>
      <c r="O928" s="1" t="s">
        <v>32</v>
      </c>
      <c r="P928" t="s">
        <v>53</v>
      </c>
      <c r="Q928" s="1" t="s">
        <v>197</v>
      </c>
      <c r="R928" s="1" t="s">
        <v>288</v>
      </c>
      <c r="S928" s="1" t="s">
        <v>7531</v>
      </c>
      <c r="T928" s="1" t="s">
        <v>7532</v>
      </c>
      <c r="U928" s="1" t="s">
        <v>7533</v>
      </c>
      <c r="V928" s="1" t="s">
        <v>1719</v>
      </c>
      <c r="W928" s="1" t="s">
        <v>293</v>
      </c>
      <c r="X928" t="str">
        <f t="shared" si="99"/>
        <v>Complete</v>
      </c>
      <c r="Y928">
        <f>MAX(0,100-IF(G928="Invalid",Config!$B$5,0)-IF(I928="Invalid",Config!$B$6,0)-IF(X928="Incomplete",Config!$B$7,0)-IF(AF928="Yes",Config!$B$37,0))</f>
        <v>80</v>
      </c>
      <c r="Z928" s="1">
        <f>IF(OR(TRIM(B928)="",COUNTIF(Config!$B$15:$B$19,B928)&gt;0),1,0)+IF(OR(TRIM(C928)="",COUNTIF(Config!$B$15:$B$19,C928)&gt;0),1,0)+IF(OR(TRIM(F928)="",COUNTIF(Config!$B$15:$B$19,F928)&gt;0),1,0)+IF(OR(TRIM(H928)="",COUNTIF(Config!$B$15:$B$19,H928)&gt;0),1,0)+IF(OR(TRIM(E928)="",COUNTIF(Config!$B$15:$B$19,E928)&gt;0),1,0)+IF(OR(TRIM(K928)="",COUNTIF(Config!$B$15:$B$19,K928)&gt;0),1,0)+IF(OR(TRIM(P928)="",COUNTIF(Config!$B$15:$B$19,P928)&gt;0),1,0)+IF(OR(TRIM(R928)="",COUNTIF(Config!$B$15:$B$19,R928)&gt;0),1,0)</f>
        <v>0</v>
      </c>
      <c r="AA928" s="1" cm="1">
        <f t="array" ref="AA928">SUMPRODUCT(LEN(H928)-LEN(SUBSTITUTE(H928,{"0";"1";"2";"3";"4";"5";"6";"7";"8";"9"},"")))</f>
        <v>5</v>
      </c>
      <c r="AC928" t="str">
        <f t="shared" si="100"/>
        <v>Invalid Phone</v>
      </c>
      <c r="AD928">
        <f t="shared" si="101"/>
        <v>1</v>
      </c>
      <c r="AE928">
        <f t="shared" si="102"/>
        <v>0</v>
      </c>
      <c r="AF928" t="str">
        <f t="shared" si="103"/>
        <v>No</v>
      </c>
      <c r="AG928">
        <f t="shared" ca="1" si="104"/>
        <v>493</v>
      </c>
      <c r="AH928" t="str">
        <f ca="1">IF(OR(V928="",AG928=""),"Yes",IF(AG928&gt;Config!$B$41,"Yes","No"))</f>
        <v>Yes</v>
      </c>
    </row>
    <row r="929" spans="1:34" x14ac:dyDescent="0.25">
      <c r="A929" s="1" t="s">
        <v>7534</v>
      </c>
      <c r="B929" s="1" t="s">
        <v>851</v>
      </c>
      <c r="C929" s="1" t="s">
        <v>1068</v>
      </c>
      <c r="D929" s="1" t="s">
        <v>7535</v>
      </c>
      <c r="E929" s="1" t="s">
        <v>34227</v>
      </c>
      <c r="F929" s="1" t="s">
        <v>7536</v>
      </c>
      <c r="G929" t="str">
        <f t="shared" si="98"/>
        <v>Valid</v>
      </c>
      <c r="H929" s="1" t="s">
        <v>7537</v>
      </c>
      <c r="I929" t="str" cm="1">
        <f t="array" ref="I929">IF(OR(TRIM(H929)="",ISNUMBER(SEARCH("#",H929)),AA929&lt;Config!$B$8,SUMPRODUCT(--ISNUMBER(SEARCH({"a";"b";"c";"d";"e";"f";"g";"h";"i";"j";"k";"l";"m";"n";"o";"p";"q";"r";"s";"t";"u";"v";"w";"x";"y";"z"},H929)))&gt;0),"Invalid","Valid")</f>
        <v>Valid</v>
      </c>
      <c r="J929" s="1" t="s">
        <v>7538</v>
      </c>
      <c r="K929" s="1" t="s">
        <v>504</v>
      </c>
      <c r="L929" s="1" t="s">
        <v>102</v>
      </c>
      <c r="M929" s="1" t="s">
        <v>517</v>
      </c>
      <c r="N929" s="1" t="s">
        <v>68</v>
      </c>
      <c r="O929" s="1" t="s">
        <v>32</v>
      </c>
      <c r="P929" t="s">
        <v>236</v>
      </c>
      <c r="Q929" s="1" t="s">
        <v>238</v>
      </c>
      <c r="R929" s="1" t="s">
        <v>5581</v>
      </c>
      <c r="S929" s="1" t="s">
        <v>7539</v>
      </c>
      <c r="T929" s="1" t="s">
        <v>7540</v>
      </c>
      <c r="U929" s="1" t="s">
        <v>7541</v>
      </c>
      <c r="V929" s="1" t="s">
        <v>4230</v>
      </c>
      <c r="W929" s="1" t="s">
        <v>125</v>
      </c>
      <c r="X929" t="str">
        <f t="shared" si="99"/>
        <v>Complete</v>
      </c>
      <c r="Y929">
        <f>MAX(0,100-IF(G929="Invalid",Config!$B$5,0)-IF(I929="Invalid",Config!$B$6,0)-IF(X929="Incomplete",Config!$B$7,0)-IF(AF929="Yes",Config!$B$37,0))</f>
        <v>100</v>
      </c>
      <c r="Z929" s="1">
        <f>IF(OR(TRIM(B929)="",COUNTIF(Config!$B$15:$B$19,B929)&gt;0),1,0)+IF(OR(TRIM(C929)="",COUNTIF(Config!$B$15:$B$19,C929)&gt;0),1,0)+IF(OR(TRIM(F929)="",COUNTIF(Config!$B$15:$B$19,F929)&gt;0),1,0)+IF(OR(TRIM(H929)="",COUNTIF(Config!$B$15:$B$19,H929)&gt;0),1,0)+IF(OR(TRIM(E929)="",COUNTIF(Config!$B$15:$B$19,E929)&gt;0),1,0)+IF(OR(TRIM(K929)="",COUNTIF(Config!$B$15:$B$19,K929)&gt;0),1,0)+IF(OR(TRIM(P929)="",COUNTIF(Config!$B$15:$B$19,P929)&gt;0),1,0)+IF(OR(TRIM(R929)="",COUNTIF(Config!$B$15:$B$19,R929)&gt;0),1,0)</f>
        <v>0</v>
      </c>
      <c r="AA929" s="1" cm="1">
        <f t="array" ref="AA929">SUMPRODUCT(LEN(H929)-LEN(SUBSTITUTE(H929,{"0";"1";"2";"3";"4";"5";"6";"7";"8";"9"},"")))</f>
        <v>10</v>
      </c>
      <c r="AC929" t="str">
        <f t="shared" si="100"/>
        <v/>
      </c>
      <c r="AD929">
        <f t="shared" si="101"/>
        <v>1</v>
      </c>
      <c r="AE929">
        <f t="shared" si="102"/>
        <v>1</v>
      </c>
      <c r="AF929" t="str">
        <f t="shared" si="103"/>
        <v>No</v>
      </c>
      <c r="AG929">
        <f t="shared" ca="1" si="104"/>
        <v>272</v>
      </c>
      <c r="AH929" t="str">
        <f ca="1">IF(OR(V929="",AG929=""),"Yes",IF(AG929&gt;Config!$B$41,"Yes","No"))</f>
        <v>No</v>
      </c>
    </row>
    <row r="930" spans="1:34" x14ac:dyDescent="0.25">
      <c r="A930" s="1" t="s">
        <v>7542</v>
      </c>
      <c r="B930" s="1" t="s">
        <v>7543</v>
      </c>
      <c r="C930" s="1" t="s">
        <v>157</v>
      </c>
      <c r="D930" s="1" t="s">
        <v>7544</v>
      </c>
      <c r="E930" s="1" t="s">
        <v>34388</v>
      </c>
      <c r="F930" s="1" t="s">
        <v>7545</v>
      </c>
      <c r="G930" t="str">
        <f t="shared" si="98"/>
        <v>Valid</v>
      </c>
      <c r="H930" s="1" t="s">
        <v>7546</v>
      </c>
      <c r="I930" t="str" cm="1">
        <f t="array" ref="I930">IF(OR(TRIM(H930)="",ISNUMBER(SEARCH("#",H930)),AA930&lt;Config!$B$8,SUMPRODUCT(--ISNUMBER(SEARCH({"a";"b";"c";"d";"e";"f";"g";"h";"i";"j";"k";"l";"m";"n";"o";"p";"q";"r";"s";"t";"u";"v";"w";"x";"y";"z"},H930)))&gt;0),"Invalid","Valid")</f>
        <v>Valid</v>
      </c>
      <c r="J930" s="1" t="s">
        <v>7547</v>
      </c>
      <c r="K930" s="1" t="s">
        <v>195</v>
      </c>
      <c r="L930" s="1" t="s">
        <v>265</v>
      </c>
      <c r="M930" s="1" t="s">
        <v>103</v>
      </c>
      <c r="N930" s="1" t="s">
        <v>437</v>
      </c>
      <c r="O930" s="1" t="s">
        <v>196</v>
      </c>
      <c r="P930" t="s">
        <v>53</v>
      </c>
      <c r="Q930" s="1" t="s">
        <v>197</v>
      </c>
      <c r="R930" s="1" t="s">
        <v>55</v>
      </c>
      <c r="S930" s="1" t="s">
        <v>5050</v>
      </c>
      <c r="T930" s="1" t="s">
        <v>7548</v>
      </c>
      <c r="U930" s="1" t="s">
        <v>5421</v>
      </c>
      <c r="V930" s="1" t="s">
        <v>2074</v>
      </c>
      <c r="W930" s="1" t="s">
        <v>202</v>
      </c>
      <c r="X930" t="str">
        <f t="shared" si="99"/>
        <v>Complete</v>
      </c>
      <c r="Y930">
        <f>MAX(0,100-IF(G930="Invalid",Config!$B$5,0)-IF(I930="Invalid",Config!$B$6,0)-IF(X930="Incomplete",Config!$B$7,0)-IF(AF930="Yes",Config!$B$37,0))</f>
        <v>100</v>
      </c>
      <c r="Z930" s="1">
        <f>IF(OR(TRIM(B930)="",COUNTIF(Config!$B$15:$B$19,B930)&gt;0),1,0)+IF(OR(TRIM(C930)="",COUNTIF(Config!$B$15:$B$19,C930)&gt;0),1,0)+IF(OR(TRIM(F930)="",COUNTIF(Config!$B$15:$B$19,F930)&gt;0),1,0)+IF(OR(TRIM(H930)="",COUNTIF(Config!$B$15:$B$19,H930)&gt;0),1,0)+IF(OR(TRIM(E930)="",COUNTIF(Config!$B$15:$B$19,E930)&gt;0),1,0)+IF(OR(TRIM(K930)="",COUNTIF(Config!$B$15:$B$19,K930)&gt;0),1,0)+IF(OR(TRIM(P930)="",COUNTIF(Config!$B$15:$B$19,P930)&gt;0),1,0)+IF(OR(TRIM(R930)="",COUNTIF(Config!$B$15:$B$19,R930)&gt;0),1,0)</f>
        <v>0</v>
      </c>
      <c r="AA930" s="1" cm="1">
        <f t="array" ref="AA930">SUMPRODUCT(LEN(H930)-LEN(SUBSTITUTE(H930,{"0";"1";"2";"3";"4";"5";"6";"7";"8";"9"},"")))</f>
        <v>12</v>
      </c>
      <c r="AC930" t="str">
        <f t="shared" si="100"/>
        <v/>
      </c>
      <c r="AD930">
        <f t="shared" si="101"/>
        <v>1</v>
      </c>
      <c r="AE930">
        <f t="shared" si="102"/>
        <v>1</v>
      </c>
      <c r="AF930" t="str">
        <f t="shared" si="103"/>
        <v>No</v>
      </c>
      <c r="AG930">
        <f t="shared" ca="1" si="104"/>
        <v>318</v>
      </c>
      <c r="AH930" t="str">
        <f ca="1">IF(OR(V930="",AG930=""),"Yes",IF(AG930&gt;Config!$B$41,"Yes","No"))</f>
        <v>No</v>
      </c>
    </row>
    <row r="931" spans="1:34" x14ac:dyDescent="0.25">
      <c r="A931" s="1" t="s">
        <v>7549</v>
      </c>
      <c r="B931" s="1" t="s">
        <v>534</v>
      </c>
      <c r="C931" s="1" t="s">
        <v>1339</v>
      </c>
      <c r="D931" s="1" t="s">
        <v>7550</v>
      </c>
      <c r="E931" s="1" t="s">
        <v>33952</v>
      </c>
      <c r="F931" s="1" t="s">
        <v>7551</v>
      </c>
      <c r="G931" t="str">
        <f t="shared" si="98"/>
        <v>Valid</v>
      </c>
      <c r="H931" s="1" t="s">
        <v>7552</v>
      </c>
      <c r="I931" t="str" cm="1">
        <f t="array" ref="I931">IF(OR(TRIM(H931)="",ISNUMBER(SEARCH("#",H931)),AA931&lt;Config!$B$8,SUMPRODUCT(--ISNUMBER(SEARCH({"a";"b";"c";"d";"e";"f";"g";"h";"i";"j";"k";"l";"m";"n";"o";"p";"q";"r";"s";"t";"u";"v";"w";"x";"y";"z"},H931)))&gt;0),"Invalid","Valid")</f>
        <v>Valid</v>
      </c>
      <c r="J931" s="1" t="s">
        <v>7553</v>
      </c>
      <c r="K931" s="1" t="s">
        <v>369</v>
      </c>
      <c r="L931" s="1" t="s">
        <v>164</v>
      </c>
      <c r="M931" s="1" t="s">
        <v>30</v>
      </c>
      <c r="N931" s="1" t="s">
        <v>86</v>
      </c>
      <c r="O931" s="1" t="s">
        <v>32</v>
      </c>
      <c r="P931" t="s">
        <v>236</v>
      </c>
      <c r="Q931" s="1" t="s">
        <v>254</v>
      </c>
      <c r="R931" s="1" t="s">
        <v>237</v>
      </c>
      <c r="S931" s="1" t="s">
        <v>7554</v>
      </c>
      <c r="T931" s="1" t="s">
        <v>7555</v>
      </c>
      <c r="U931" s="1" t="s">
        <v>2745</v>
      </c>
      <c r="V931" s="1" t="s">
        <v>140</v>
      </c>
      <c r="W931" s="1" t="s">
        <v>125</v>
      </c>
      <c r="X931" t="str">
        <f t="shared" si="99"/>
        <v>Complete</v>
      </c>
      <c r="Y931">
        <f>MAX(0,100-IF(G931="Invalid",Config!$B$5,0)-IF(I931="Invalid",Config!$B$6,0)-IF(X931="Incomplete",Config!$B$7,0)-IF(AF931="Yes",Config!$B$37,0))</f>
        <v>100</v>
      </c>
      <c r="Z931" s="1">
        <f>IF(OR(TRIM(B931)="",COUNTIF(Config!$B$15:$B$19,B931)&gt;0),1,0)+IF(OR(TRIM(C931)="",COUNTIF(Config!$B$15:$B$19,C931)&gt;0),1,0)+IF(OR(TRIM(F931)="",COUNTIF(Config!$B$15:$B$19,F931)&gt;0),1,0)+IF(OR(TRIM(H931)="",COUNTIF(Config!$B$15:$B$19,H931)&gt;0),1,0)+IF(OR(TRIM(E931)="",COUNTIF(Config!$B$15:$B$19,E931)&gt;0),1,0)+IF(OR(TRIM(K931)="",COUNTIF(Config!$B$15:$B$19,K931)&gt;0),1,0)+IF(OR(TRIM(P931)="",COUNTIF(Config!$B$15:$B$19,P931)&gt;0),1,0)+IF(OR(TRIM(R931)="",COUNTIF(Config!$B$15:$B$19,R931)&gt;0),1,0)</f>
        <v>0</v>
      </c>
      <c r="AA931" s="1" cm="1">
        <f t="array" ref="AA931">SUMPRODUCT(LEN(H931)-LEN(SUBSTITUTE(H931,{"0";"1";"2";"3";"4";"5";"6";"7";"8";"9"},"")))</f>
        <v>10</v>
      </c>
      <c r="AC931" t="str">
        <f t="shared" si="100"/>
        <v/>
      </c>
      <c r="AD931">
        <f t="shared" si="101"/>
        <v>1</v>
      </c>
      <c r="AE931">
        <f t="shared" si="102"/>
        <v>1</v>
      </c>
      <c r="AF931" t="str">
        <f t="shared" si="103"/>
        <v>No</v>
      </c>
      <c r="AG931">
        <f t="shared" ca="1" si="104"/>
        <v>37</v>
      </c>
      <c r="AH931" t="str">
        <f ca="1">IF(OR(V931="",AG931=""),"Yes",IF(AG931&gt;Config!$B$41,"Yes","No"))</f>
        <v>No</v>
      </c>
    </row>
    <row r="932" spans="1:34" x14ac:dyDescent="0.25">
      <c r="A932" s="1" t="s">
        <v>7556</v>
      </c>
      <c r="B932" s="1" t="s">
        <v>4909</v>
      </c>
      <c r="C932" s="1" t="s">
        <v>535</v>
      </c>
      <c r="D932" s="1" t="s">
        <v>7557</v>
      </c>
      <c r="E932" s="1" t="s">
        <v>34389</v>
      </c>
      <c r="F932" s="1" t="s">
        <v>7558</v>
      </c>
      <c r="G932" t="str">
        <f t="shared" si="98"/>
        <v>Valid</v>
      </c>
      <c r="H932" s="1" t="s">
        <v>7559</v>
      </c>
      <c r="I932" t="str" cm="1">
        <f t="array" ref="I932">IF(OR(TRIM(H932)="",ISNUMBER(SEARCH("#",H932)),AA932&lt;Config!$B$8,SUMPRODUCT(--ISNUMBER(SEARCH({"a";"b";"c";"d";"e";"f";"g";"h";"i";"j";"k";"l";"m";"n";"o";"p";"q";"r";"s";"t";"u";"v";"w";"x";"y";"z"},H932)))&gt;0),"Invalid","Valid")</f>
        <v>Valid</v>
      </c>
      <c r="J932" s="1" t="s">
        <v>7560</v>
      </c>
      <c r="K932" s="1" t="s">
        <v>481</v>
      </c>
      <c r="L932" s="1" t="s">
        <v>49</v>
      </c>
      <c r="M932" s="1" t="s">
        <v>33825</v>
      </c>
      <c r="N932" s="1" t="s">
        <v>68</v>
      </c>
      <c r="O932" s="1" t="s">
        <v>180</v>
      </c>
      <c r="P932" t="s">
        <v>53</v>
      </c>
      <c r="Q932" s="1" t="s">
        <v>54</v>
      </c>
      <c r="R932" s="1" t="s">
        <v>198</v>
      </c>
      <c r="S932" s="1" t="s">
        <v>7561</v>
      </c>
      <c r="T932" s="1" t="s">
        <v>7562</v>
      </c>
      <c r="U932" s="1" t="s">
        <v>7563</v>
      </c>
      <c r="V932" s="1" t="s">
        <v>1521</v>
      </c>
      <c r="W932" s="1" t="s">
        <v>125</v>
      </c>
      <c r="X932" t="str">
        <f t="shared" si="99"/>
        <v>Complete</v>
      </c>
      <c r="Y932">
        <f>MAX(0,100-IF(G932="Invalid",Config!$B$5,0)-IF(I932="Invalid",Config!$B$6,0)-IF(X932="Incomplete",Config!$B$7,0)-IF(AF932="Yes",Config!$B$37,0))</f>
        <v>100</v>
      </c>
      <c r="Z932" s="1">
        <f>IF(OR(TRIM(B932)="",COUNTIF(Config!$B$15:$B$19,B932)&gt;0),1,0)+IF(OR(TRIM(C932)="",COUNTIF(Config!$B$15:$B$19,C932)&gt;0),1,0)+IF(OR(TRIM(F932)="",COUNTIF(Config!$B$15:$B$19,F932)&gt;0),1,0)+IF(OR(TRIM(H932)="",COUNTIF(Config!$B$15:$B$19,H932)&gt;0),1,0)+IF(OR(TRIM(E932)="",COUNTIF(Config!$B$15:$B$19,E932)&gt;0),1,0)+IF(OR(TRIM(K932)="",COUNTIF(Config!$B$15:$B$19,K932)&gt;0),1,0)+IF(OR(TRIM(P932)="",COUNTIF(Config!$B$15:$B$19,P932)&gt;0),1,0)+IF(OR(TRIM(R932)="",COUNTIF(Config!$B$15:$B$19,R932)&gt;0),1,0)</f>
        <v>0</v>
      </c>
      <c r="AA932" s="1" cm="1">
        <f t="array" ref="AA932">SUMPRODUCT(LEN(H932)-LEN(SUBSTITUTE(H932,{"0";"1";"2";"3";"4";"5";"6";"7";"8";"9"},"")))</f>
        <v>10</v>
      </c>
      <c r="AC932" t="str">
        <f t="shared" si="100"/>
        <v/>
      </c>
      <c r="AD932">
        <f t="shared" si="101"/>
        <v>1</v>
      </c>
      <c r="AE932">
        <f t="shared" si="102"/>
        <v>1</v>
      </c>
      <c r="AF932" t="str">
        <f t="shared" si="103"/>
        <v>No</v>
      </c>
      <c r="AG932">
        <f t="shared" ca="1" si="104"/>
        <v>37</v>
      </c>
      <c r="AH932" t="str">
        <f ca="1">IF(OR(V932="",AG932=""),"Yes",IF(AG932&gt;Config!$B$41,"Yes","No"))</f>
        <v>No</v>
      </c>
    </row>
    <row r="933" spans="1:34" x14ac:dyDescent="0.25">
      <c r="A933" s="1" t="s">
        <v>7564</v>
      </c>
      <c r="B933" s="1" t="s">
        <v>172</v>
      </c>
      <c r="C933" s="1" t="s">
        <v>1441</v>
      </c>
      <c r="D933" s="1" t="s">
        <v>3013</v>
      </c>
      <c r="E933" s="1" t="s">
        <v>33927</v>
      </c>
      <c r="F933" s="1" t="s">
        <v>7565</v>
      </c>
      <c r="G933" t="str">
        <f t="shared" si="98"/>
        <v>Valid</v>
      </c>
      <c r="H933" s="1" t="s">
        <v>7566</v>
      </c>
      <c r="I933" t="str" cm="1">
        <f t="array" ref="I933">IF(OR(TRIM(H933)="",ISNUMBER(SEARCH("#",H933)),AA933&lt;Config!$B$8,SUMPRODUCT(--ISNUMBER(SEARCH({"a";"b";"c";"d";"e";"f";"g";"h";"i";"j";"k";"l";"m";"n";"o";"p";"q";"r";"s";"t";"u";"v";"w";"x";"y";"z"},H933)))&gt;0),"Invalid","Valid")</f>
        <v>Valid</v>
      </c>
      <c r="J933" s="1" t="s">
        <v>7567</v>
      </c>
      <c r="K933" s="1" t="s">
        <v>178</v>
      </c>
      <c r="L933" s="1" t="s">
        <v>134</v>
      </c>
      <c r="M933" s="1" t="s">
        <v>118</v>
      </c>
      <c r="N933" s="1" t="s">
        <v>713</v>
      </c>
      <c r="O933" s="1" t="s">
        <v>196</v>
      </c>
      <c r="P933" t="s">
        <v>236</v>
      </c>
      <c r="Q933" s="1" t="s">
        <v>254</v>
      </c>
      <c r="R933" s="1" t="s">
        <v>961</v>
      </c>
      <c r="S933" s="1" t="s">
        <v>7568</v>
      </c>
      <c r="T933" s="1" t="s">
        <v>7569</v>
      </c>
      <c r="U933" s="1" t="s">
        <v>7570</v>
      </c>
      <c r="V933" s="1" t="s">
        <v>2670</v>
      </c>
      <c r="W933" s="1" t="s">
        <v>202</v>
      </c>
      <c r="X933" t="str">
        <f t="shared" si="99"/>
        <v>Complete</v>
      </c>
      <c r="Y933">
        <f>MAX(0,100-IF(G933="Invalid",Config!$B$5,0)-IF(I933="Invalid",Config!$B$6,0)-IF(X933="Incomplete",Config!$B$7,0)-IF(AF933="Yes",Config!$B$37,0))</f>
        <v>100</v>
      </c>
      <c r="Z933" s="1">
        <f>IF(OR(TRIM(B933)="",COUNTIF(Config!$B$15:$B$19,B933)&gt;0),1,0)+IF(OR(TRIM(C933)="",COUNTIF(Config!$B$15:$B$19,C933)&gt;0),1,0)+IF(OR(TRIM(F933)="",COUNTIF(Config!$B$15:$B$19,F933)&gt;0),1,0)+IF(OR(TRIM(H933)="",COUNTIF(Config!$B$15:$B$19,H933)&gt;0),1,0)+IF(OR(TRIM(E933)="",COUNTIF(Config!$B$15:$B$19,E933)&gt;0),1,0)+IF(OR(TRIM(K933)="",COUNTIF(Config!$B$15:$B$19,K933)&gt;0),1,0)+IF(OR(TRIM(P933)="",COUNTIF(Config!$B$15:$B$19,P933)&gt;0),1,0)+IF(OR(TRIM(R933)="",COUNTIF(Config!$B$15:$B$19,R933)&gt;0),1,0)</f>
        <v>0</v>
      </c>
      <c r="AA933" s="1" cm="1">
        <f t="array" ref="AA933">SUMPRODUCT(LEN(H933)-LEN(SUBSTITUTE(H933,{"0";"1";"2";"3";"4";"5";"6";"7";"8";"9"},"")))</f>
        <v>10</v>
      </c>
      <c r="AC933" t="str">
        <f t="shared" si="100"/>
        <v/>
      </c>
      <c r="AD933">
        <f t="shared" si="101"/>
        <v>1</v>
      </c>
      <c r="AE933">
        <f t="shared" si="102"/>
        <v>1</v>
      </c>
      <c r="AF933" t="str">
        <f t="shared" si="103"/>
        <v>No</v>
      </c>
      <c r="AG933">
        <f t="shared" ca="1" si="104"/>
        <v>239</v>
      </c>
      <c r="AH933" t="str">
        <f ca="1">IF(OR(V933="",AG933=""),"Yes",IF(AG933&gt;Config!$B$41,"Yes","No"))</f>
        <v>No</v>
      </c>
    </row>
    <row r="934" spans="1:34" x14ac:dyDescent="0.25">
      <c r="A934" s="1" t="s">
        <v>7571</v>
      </c>
      <c r="B934" s="1" t="s">
        <v>62</v>
      </c>
      <c r="C934" s="1" t="s">
        <v>296</v>
      </c>
      <c r="D934" s="1" t="s">
        <v>7572</v>
      </c>
      <c r="E934" s="1" t="s">
        <v>34390</v>
      </c>
      <c r="F934" s="1" t="s">
        <v>7573</v>
      </c>
      <c r="G934" t="str">
        <f t="shared" si="98"/>
        <v>Valid</v>
      </c>
      <c r="H934" s="1" t="s">
        <v>7574</v>
      </c>
      <c r="I934" t="str" cm="1">
        <f t="array" ref="I934">IF(OR(TRIM(H934)="",ISNUMBER(SEARCH("#",H934)),AA934&lt;Config!$B$8,SUMPRODUCT(--ISNUMBER(SEARCH({"a";"b";"c";"d";"e";"f";"g";"h";"i";"j";"k";"l";"m";"n";"o";"p";"q";"r";"s";"t";"u";"v";"w";"x";"y";"z"},H934)))&gt;0),"Invalid","Valid")</f>
        <v>Valid</v>
      </c>
      <c r="J934" s="1" t="s">
        <v>7575</v>
      </c>
      <c r="K934" s="1" t="s">
        <v>425</v>
      </c>
      <c r="L934" s="1" t="s">
        <v>29</v>
      </c>
      <c r="M934" s="1" t="s">
        <v>50</v>
      </c>
      <c r="N934" s="1" t="s">
        <v>358</v>
      </c>
      <c r="O934" s="1" t="s">
        <v>180</v>
      </c>
      <c r="P934" t="s">
        <v>87</v>
      </c>
      <c r="Q934" s="1" t="s">
        <v>166</v>
      </c>
      <c r="R934" s="1" t="s">
        <v>212</v>
      </c>
      <c r="S934" s="1" t="s">
        <v>6097</v>
      </c>
      <c r="T934" s="1" t="s">
        <v>7576</v>
      </c>
      <c r="U934" s="1" t="s">
        <v>383</v>
      </c>
      <c r="V934" s="1" t="s">
        <v>1676</v>
      </c>
      <c r="W934" s="1" t="s">
        <v>40</v>
      </c>
      <c r="X934" t="str">
        <f t="shared" si="99"/>
        <v>Complete</v>
      </c>
      <c r="Y934">
        <f>MAX(0,100-IF(G934="Invalid",Config!$B$5,0)-IF(I934="Invalid",Config!$B$6,0)-IF(X934="Incomplete",Config!$B$7,0)-IF(AF934="Yes",Config!$B$37,0))</f>
        <v>100</v>
      </c>
      <c r="Z934" s="1">
        <f>IF(OR(TRIM(B934)="",COUNTIF(Config!$B$15:$B$19,B934)&gt;0),1,0)+IF(OR(TRIM(C934)="",COUNTIF(Config!$B$15:$B$19,C934)&gt;0),1,0)+IF(OR(TRIM(F934)="",COUNTIF(Config!$B$15:$B$19,F934)&gt;0),1,0)+IF(OR(TRIM(H934)="",COUNTIF(Config!$B$15:$B$19,H934)&gt;0),1,0)+IF(OR(TRIM(E934)="",COUNTIF(Config!$B$15:$B$19,E934)&gt;0),1,0)+IF(OR(TRIM(K934)="",COUNTIF(Config!$B$15:$B$19,K934)&gt;0),1,0)+IF(OR(TRIM(P934)="",COUNTIF(Config!$B$15:$B$19,P934)&gt;0),1,0)+IF(OR(TRIM(R934)="",COUNTIF(Config!$B$15:$B$19,R934)&gt;0),1,0)</f>
        <v>0</v>
      </c>
      <c r="AA934" s="1" cm="1">
        <f t="array" ref="AA934">SUMPRODUCT(LEN(H934)-LEN(SUBSTITUTE(H934,{"0";"1";"2";"3";"4";"5";"6";"7";"8";"9"},"")))</f>
        <v>11</v>
      </c>
      <c r="AC934" t="str">
        <f t="shared" si="100"/>
        <v/>
      </c>
      <c r="AD934">
        <f t="shared" si="101"/>
        <v>1</v>
      </c>
      <c r="AE934">
        <f t="shared" si="102"/>
        <v>1</v>
      </c>
      <c r="AF934" t="str">
        <f t="shared" si="103"/>
        <v>No</v>
      </c>
      <c r="AG934">
        <f t="shared" ca="1" si="104"/>
        <v>37</v>
      </c>
      <c r="AH934" t="str">
        <f ca="1">IF(OR(V934="",AG934=""),"Yes",IF(AG934&gt;Config!$B$41,"Yes","No"))</f>
        <v>No</v>
      </c>
    </row>
    <row r="935" spans="1:34" x14ac:dyDescent="0.25">
      <c r="A935" s="1" t="s">
        <v>7577</v>
      </c>
      <c r="B935" s="1" t="s">
        <v>631</v>
      </c>
      <c r="C935" s="1" t="s">
        <v>337</v>
      </c>
      <c r="D935" s="1" t="s">
        <v>7578</v>
      </c>
      <c r="E935" s="1" t="s">
        <v>33866</v>
      </c>
      <c r="F935" s="1" t="s">
        <v>7579</v>
      </c>
      <c r="G935" t="str">
        <f t="shared" si="98"/>
        <v>Valid</v>
      </c>
      <c r="H935" s="1" t="s">
        <v>7580</v>
      </c>
      <c r="I935" t="str" cm="1">
        <f t="array" ref="I935">IF(OR(TRIM(H935)="",ISNUMBER(SEARCH("#",H935)),AA935&lt;Config!$B$8,SUMPRODUCT(--ISNUMBER(SEARCH({"a";"b";"c";"d";"e";"f";"g";"h";"i";"j";"k";"l";"m";"n";"o";"p";"q";"r";"s";"t";"u";"v";"w";"x";"y";"z"},H935)))&gt;0),"Invalid","Valid")</f>
        <v>Valid</v>
      </c>
      <c r="J935" s="1" t="s">
        <v>7581</v>
      </c>
      <c r="K935" s="1" t="s">
        <v>625</v>
      </c>
      <c r="L935" s="1" t="s">
        <v>134</v>
      </c>
      <c r="M935" s="1" t="s">
        <v>391</v>
      </c>
      <c r="N935" s="1" t="s">
        <v>437</v>
      </c>
      <c r="O935" s="1" t="s">
        <v>52</v>
      </c>
      <c r="P935" t="s">
        <v>236</v>
      </c>
      <c r="Q935" s="1" t="s">
        <v>238</v>
      </c>
      <c r="R935" s="1" t="s">
        <v>238</v>
      </c>
      <c r="S935" s="1" t="s">
        <v>7582</v>
      </c>
      <c r="T935" s="1" t="s">
        <v>7583</v>
      </c>
      <c r="U935" s="1" t="s">
        <v>2364</v>
      </c>
      <c r="V935" s="1" t="s">
        <v>7584</v>
      </c>
      <c r="W935" s="1" t="s">
        <v>293</v>
      </c>
      <c r="X935" t="str">
        <f t="shared" si="99"/>
        <v>Complete</v>
      </c>
      <c r="Y935">
        <f>MAX(0,100-IF(G935="Invalid",Config!$B$5,0)-IF(I935="Invalid",Config!$B$6,0)-IF(X935="Incomplete",Config!$B$7,0)-IF(AF935="Yes",Config!$B$37,0))</f>
        <v>100</v>
      </c>
      <c r="Z935" s="1">
        <f>IF(OR(TRIM(B935)="",COUNTIF(Config!$B$15:$B$19,B935)&gt;0),1,0)+IF(OR(TRIM(C935)="",COUNTIF(Config!$B$15:$B$19,C935)&gt;0),1,0)+IF(OR(TRIM(F935)="",COUNTIF(Config!$B$15:$B$19,F935)&gt;0),1,0)+IF(OR(TRIM(H935)="",COUNTIF(Config!$B$15:$B$19,H935)&gt;0),1,0)+IF(OR(TRIM(E935)="",COUNTIF(Config!$B$15:$B$19,E935)&gt;0),1,0)+IF(OR(TRIM(K935)="",COUNTIF(Config!$B$15:$B$19,K935)&gt;0),1,0)+IF(OR(TRIM(P935)="",COUNTIF(Config!$B$15:$B$19,P935)&gt;0),1,0)+IF(OR(TRIM(R935)="",COUNTIF(Config!$B$15:$B$19,R935)&gt;0),1,0)</f>
        <v>0</v>
      </c>
      <c r="AA935" s="1" cm="1">
        <f t="array" ref="AA935">SUMPRODUCT(LEN(H935)-LEN(SUBSTITUTE(H935,{"0";"1";"2";"3";"4";"5";"6";"7";"8";"9"},"")))</f>
        <v>12</v>
      </c>
      <c r="AC935" t="str">
        <f t="shared" si="100"/>
        <v/>
      </c>
      <c r="AD935">
        <f t="shared" si="101"/>
        <v>1</v>
      </c>
      <c r="AE935">
        <f t="shared" si="102"/>
        <v>1</v>
      </c>
      <c r="AF935" t="str">
        <f t="shared" si="103"/>
        <v>No</v>
      </c>
      <c r="AG935">
        <f t="shared" ca="1" si="104"/>
        <v>280</v>
      </c>
      <c r="AH935" t="str">
        <f ca="1">IF(OR(V935="",AG935=""),"Yes",IF(AG935&gt;Config!$B$41,"Yes","No"))</f>
        <v>No</v>
      </c>
    </row>
    <row r="936" spans="1:34" x14ac:dyDescent="0.25">
      <c r="A936" s="1" t="s">
        <v>7585</v>
      </c>
      <c r="B936" s="1" t="s">
        <v>1616</v>
      </c>
      <c r="C936" s="1" t="s">
        <v>946</v>
      </c>
      <c r="D936" s="1" t="s">
        <v>7586</v>
      </c>
      <c r="E936" s="1" t="s">
        <v>458</v>
      </c>
      <c r="F936" s="1" t="s">
        <v>7587</v>
      </c>
      <c r="G936" t="str">
        <f t="shared" si="98"/>
        <v>Invalid</v>
      </c>
      <c r="H936" s="1" t="s">
        <v>7588</v>
      </c>
      <c r="I936" t="str" cm="1">
        <f t="array" ref="I936">IF(OR(TRIM(H936)="",ISNUMBER(SEARCH("#",H936)),AA936&lt;Config!$B$8,SUMPRODUCT(--ISNUMBER(SEARCH({"a";"b";"c";"d";"e";"f";"g";"h";"i";"j";"k";"l";"m";"n";"o";"p";"q";"r";"s";"t";"u";"v";"w";"x";"y";"z"},H936)))&gt;0),"Invalid","Valid")</f>
        <v>Valid</v>
      </c>
      <c r="J936" s="1" t="s">
        <v>7589</v>
      </c>
      <c r="K936" s="1" t="s">
        <v>48</v>
      </c>
      <c r="L936" s="1" t="s">
        <v>67</v>
      </c>
      <c r="M936" s="1" t="s">
        <v>33827</v>
      </c>
      <c r="N936" s="1" t="s">
        <v>358</v>
      </c>
      <c r="O936" s="1" t="s">
        <v>69</v>
      </c>
      <c r="P936" t="s">
        <v>53</v>
      </c>
      <c r="Q936" s="1" t="s">
        <v>197</v>
      </c>
      <c r="R936" s="1" t="s">
        <v>288</v>
      </c>
      <c r="S936" s="1" t="s">
        <v>7590</v>
      </c>
      <c r="T936" s="1" t="s">
        <v>7591</v>
      </c>
      <c r="U936" s="1" t="s">
        <v>7592</v>
      </c>
      <c r="V936" s="1" t="s">
        <v>4703</v>
      </c>
      <c r="W936" s="1" t="s">
        <v>141</v>
      </c>
      <c r="X936" t="str">
        <f t="shared" si="99"/>
        <v>Complete</v>
      </c>
      <c r="Y936">
        <f>MAX(0,100-IF(G936="Invalid",Config!$B$5,0)-IF(I936="Invalid",Config!$B$6,0)-IF(X936="Incomplete",Config!$B$7,0)-IF(AF936="Yes",Config!$B$37,0))</f>
        <v>70</v>
      </c>
      <c r="Z936" s="1">
        <f>IF(OR(TRIM(B936)="",COUNTIF(Config!$B$15:$B$19,B936)&gt;0),1,0)+IF(OR(TRIM(C936)="",COUNTIF(Config!$B$15:$B$19,C936)&gt;0),1,0)+IF(OR(TRIM(F936)="",COUNTIF(Config!$B$15:$B$19,F936)&gt;0),1,0)+IF(OR(TRIM(H936)="",COUNTIF(Config!$B$15:$B$19,H936)&gt;0),1,0)+IF(OR(TRIM(E936)="",COUNTIF(Config!$B$15:$B$19,E936)&gt;0),1,0)+IF(OR(TRIM(K936)="",COUNTIF(Config!$B$15:$B$19,K936)&gt;0),1,0)+IF(OR(TRIM(P936)="",COUNTIF(Config!$B$15:$B$19,P936)&gt;0),1,0)+IF(OR(TRIM(R936)="",COUNTIF(Config!$B$15:$B$19,R936)&gt;0),1,0)</f>
        <v>0</v>
      </c>
      <c r="AA936" s="1" cm="1">
        <f t="array" ref="AA936">SUMPRODUCT(LEN(H936)-LEN(SUBSTITUTE(H936,{"0";"1";"2";"3";"4";"5";"6";"7";"8";"9"},"")))</f>
        <v>10</v>
      </c>
      <c r="AC936" t="str">
        <f t="shared" si="100"/>
        <v>Invalid Email</v>
      </c>
      <c r="AD936">
        <f t="shared" si="101"/>
        <v>0</v>
      </c>
      <c r="AE936">
        <f t="shared" si="102"/>
        <v>1</v>
      </c>
      <c r="AF936" t="str">
        <f t="shared" si="103"/>
        <v>No</v>
      </c>
      <c r="AG936">
        <f t="shared" ca="1" si="104"/>
        <v>398</v>
      </c>
      <c r="AH936" t="str">
        <f ca="1">IF(OR(V936="",AG936=""),"Yes",IF(AG936&gt;Config!$B$41,"Yes","No"))</f>
        <v>Yes</v>
      </c>
    </row>
    <row r="937" spans="1:34" x14ac:dyDescent="0.25">
      <c r="A937" s="1" t="s">
        <v>7593</v>
      </c>
      <c r="B937" s="1" t="s">
        <v>1982</v>
      </c>
      <c r="C937" s="1" t="s">
        <v>33938</v>
      </c>
      <c r="D937" s="1" t="s">
        <v>34391</v>
      </c>
      <c r="E937" s="1" t="s">
        <v>34056</v>
      </c>
      <c r="F937" s="1" t="s">
        <v>7594</v>
      </c>
      <c r="G937" t="str">
        <f t="shared" si="98"/>
        <v>Valid</v>
      </c>
      <c r="H937" s="1" t="s">
        <v>7595</v>
      </c>
      <c r="I937" t="str" cm="1">
        <f t="array" ref="I937">IF(OR(TRIM(H937)="",ISNUMBER(SEARCH("#",H937)),AA937&lt;Config!$B$8,SUMPRODUCT(--ISNUMBER(SEARCH({"a";"b";"c";"d";"e";"f";"g";"h";"i";"j";"k";"l";"m";"n";"o";"p";"q";"r";"s";"t";"u";"v";"w";"x";"y";"z"},H937)))&gt;0),"Invalid","Valid")</f>
        <v>Valid</v>
      </c>
      <c r="J937" s="1" t="s">
        <v>7596</v>
      </c>
      <c r="K937" s="1" t="s">
        <v>287</v>
      </c>
      <c r="L937" s="1" t="s">
        <v>134</v>
      </c>
      <c r="M937" s="1" t="s">
        <v>135</v>
      </c>
      <c r="N937" s="1" t="s">
        <v>252</v>
      </c>
      <c r="O937" s="1" t="s">
        <v>196</v>
      </c>
      <c r="P937" t="s">
        <v>328</v>
      </c>
      <c r="Q937" s="1" t="s">
        <v>33838</v>
      </c>
      <c r="R937" s="1" t="s">
        <v>330</v>
      </c>
      <c r="S937" s="1" t="s">
        <v>7597</v>
      </c>
      <c r="T937" s="1" t="s">
        <v>7598</v>
      </c>
      <c r="U937" s="1" t="s">
        <v>7067</v>
      </c>
      <c r="V937" s="1" t="s">
        <v>6934</v>
      </c>
      <c r="W937" s="1" t="s">
        <v>33823</v>
      </c>
      <c r="X937" t="str">
        <f t="shared" si="99"/>
        <v>Complete</v>
      </c>
      <c r="Y937">
        <f>MAX(0,100-IF(G937="Invalid",Config!$B$5,0)-IF(I937="Invalid",Config!$B$6,0)-IF(X937="Incomplete",Config!$B$7,0)-IF(AF937="Yes",Config!$B$37,0))</f>
        <v>100</v>
      </c>
      <c r="Z937" s="1">
        <f>IF(OR(TRIM(B937)="",COUNTIF(Config!$B$15:$B$19,B937)&gt;0),1,0)+IF(OR(TRIM(C937)="",COUNTIF(Config!$B$15:$B$19,C937)&gt;0),1,0)+IF(OR(TRIM(F937)="",COUNTIF(Config!$B$15:$B$19,F937)&gt;0),1,0)+IF(OR(TRIM(H937)="",COUNTIF(Config!$B$15:$B$19,H937)&gt;0),1,0)+IF(OR(TRIM(E937)="",COUNTIF(Config!$B$15:$B$19,E937)&gt;0),1,0)+IF(OR(TRIM(K937)="",COUNTIF(Config!$B$15:$B$19,K937)&gt;0),1,0)+IF(OR(TRIM(P937)="",COUNTIF(Config!$B$15:$B$19,P937)&gt;0),1,0)+IF(OR(TRIM(R937)="",COUNTIF(Config!$B$15:$B$19,R937)&gt;0),1,0)</f>
        <v>0</v>
      </c>
      <c r="AA937" s="1" cm="1">
        <f t="array" ref="AA937">SUMPRODUCT(LEN(H937)-LEN(SUBSTITUTE(H937,{"0";"1";"2";"3";"4";"5";"6";"7";"8";"9"},"")))</f>
        <v>10</v>
      </c>
      <c r="AC937" t="str">
        <f t="shared" si="100"/>
        <v/>
      </c>
      <c r="AD937">
        <f t="shared" si="101"/>
        <v>1</v>
      </c>
      <c r="AE937">
        <f t="shared" si="102"/>
        <v>1</v>
      </c>
      <c r="AF937" t="str">
        <f t="shared" si="103"/>
        <v>No</v>
      </c>
      <c r="AG937">
        <f t="shared" ca="1" si="104"/>
        <v>455</v>
      </c>
      <c r="AH937" t="str">
        <f ca="1">IF(OR(V937="",AG937=""),"Yes",IF(AG937&gt;Config!$B$41,"Yes","No"))</f>
        <v>Yes</v>
      </c>
    </row>
    <row r="938" spans="1:34" x14ac:dyDescent="0.25">
      <c r="A938" s="1" t="s">
        <v>7599</v>
      </c>
      <c r="B938" s="1" t="s">
        <v>765</v>
      </c>
      <c r="C938" s="1" t="s">
        <v>1068</v>
      </c>
      <c r="D938" s="1" t="s">
        <v>7600</v>
      </c>
      <c r="E938" s="1" t="s">
        <v>34310</v>
      </c>
      <c r="F938" s="1" t="s">
        <v>7601</v>
      </c>
      <c r="G938" t="str">
        <f t="shared" si="98"/>
        <v>Valid</v>
      </c>
      <c r="H938" s="1" t="s">
        <v>7602</v>
      </c>
      <c r="I938" t="str" cm="1">
        <f t="array" ref="I938">IF(OR(TRIM(H938)="",ISNUMBER(SEARCH("#",H938)),AA938&lt;Config!$B$8,SUMPRODUCT(--ISNUMBER(SEARCH({"a";"b";"c";"d";"e";"f";"g";"h";"i";"j";"k";"l";"m";"n";"o";"p";"q";"r";"s";"t";"u";"v";"w";"x";"y";"z"},H938)))&gt;0),"Invalid","Valid")</f>
        <v>Valid</v>
      </c>
      <c r="J938" s="1" t="s">
        <v>7603</v>
      </c>
      <c r="K938" s="1" t="s">
        <v>195</v>
      </c>
      <c r="L938" s="1" t="s">
        <v>29</v>
      </c>
      <c r="M938" s="1" t="s">
        <v>33827</v>
      </c>
      <c r="N938" s="1" t="s">
        <v>211</v>
      </c>
      <c r="O938" s="1" t="s">
        <v>52</v>
      </c>
      <c r="P938" t="s">
        <v>236</v>
      </c>
      <c r="Q938" s="1" t="s">
        <v>237</v>
      </c>
      <c r="R938" s="1" t="s">
        <v>253</v>
      </c>
      <c r="S938" s="1" t="s">
        <v>7604</v>
      </c>
      <c r="T938" s="1" t="s">
        <v>7605</v>
      </c>
      <c r="U938" s="1" t="s">
        <v>7606</v>
      </c>
      <c r="V938" s="1" t="s">
        <v>7607</v>
      </c>
      <c r="W938" s="1" t="s">
        <v>75</v>
      </c>
      <c r="X938" t="str">
        <f t="shared" si="99"/>
        <v>Complete</v>
      </c>
      <c r="Y938">
        <f>MAX(0,100-IF(G938="Invalid",Config!$B$5,0)-IF(I938="Invalid",Config!$B$6,0)-IF(X938="Incomplete",Config!$B$7,0)-IF(AF938="Yes",Config!$B$37,0))</f>
        <v>100</v>
      </c>
      <c r="Z938" s="1">
        <f>IF(OR(TRIM(B938)="",COUNTIF(Config!$B$15:$B$19,B938)&gt;0),1,0)+IF(OR(TRIM(C938)="",COUNTIF(Config!$B$15:$B$19,C938)&gt;0),1,0)+IF(OR(TRIM(F938)="",COUNTIF(Config!$B$15:$B$19,F938)&gt;0),1,0)+IF(OR(TRIM(H938)="",COUNTIF(Config!$B$15:$B$19,H938)&gt;0),1,0)+IF(OR(TRIM(E938)="",COUNTIF(Config!$B$15:$B$19,E938)&gt;0),1,0)+IF(OR(TRIM(K938)="",COUNTIF(Config!$B$15:$B$19,K938)&gt;0),1,0)+IF(OR(TRIM(P938)="",COUNTIF(Config!$B$15:$B$19,P938)&gt;0),1,0)+IF(OR(TRIM(R938)="",COUNTIF(Config!$B$15:$B$19,R938)&gt;0),1,0)</f>
        <v>0</v>
      </c>
      <c r="AA938" s="1" cm="1">
        <f t="array" ref="AA938">SUMPRODUCT(LEN(H938)-LEN(SUBSTITUTE(H938,{"0";"1";"2";"3";"4";"5";"6";"7";"8";"9"},"")))</f>
        <v>12</v>
      </c>
      <c r="AC938" t="str">
        <f t="shared" si="100"/>
        <v/>
      </c>
      <c r="AD938">
        <f t="shared" si="101"/>
        <v>1</v>
      </c>
      <c r="AE938">
        <f t="shared" si="102"/>
        <v>1</v>
      </c>
      <c r="AF938" t="str">
        <f t="shared" si="103"/>
        <v>No</v>
      </c>
      <c r="AG938">
        <f t="shared" ca="1" si="104"/>
        <v>588</v>
      </c>
      <c r="AH938" t="str">
        <f ca="1">IF(OR(V938="",AG938=""),"Yes",IF(AG938&gt;Config!$B$41,"Yes","No"))</f>
        <v>Yes</v>
      </c>
    </row>
    <row r="939" spans="1:34" x14ac:dyDescent="0.25">
      <c r="A939" s="1" t="s">
        <v>7608</v>
      </c>
      <c r="B939" s="1" t="s">
        <v>3863</v>
      </c>
      <c r="C939" s="1" t="s">
        <v>535</v>
      </c>
      <c r="D939" s="1" t="s">
        <v>6062</v>
      </c>
      <c r="E939" s="1" t="s">
        <v>34270</v>
      </c>
      <c r="F939" s="1" t="s">
        <v>6063</v>
      </c>
      <c r="G939" t="str">
        <f t="shared" si="98"/>
        <v>Valid</v>
      </c>
      <c r="H939" s="1" t="s">
        <v>7609</v>
      </c>
      <c r="I939" t="str" cm="1">
        <f t="array" ref="I939">IF(OR(TRIM(H939)="",ISNUMBER(SEARCH("#",H939)),AA939&lt;Config!$B$8,SUMPRODUCT(--ISNUMBER(SEARCH({"a";"b";"c";"d";"e";"f";"g";"h";"i";"j";"k";"l";"m";"n";"o";"p";"q";"r";"s";"t";"u";"v";"w";"x";"y";"z"},H939)))&gt;0),"Invalid","Valid")</f>
        <v>Valid</v>
      </c>
      <c r="J939" s="1" t="s">
        <v>6065</v>
      </c>
      <c r="K939" s="1" t="s">
        <v>625</v>
      </c>
      <c r="L939" s="1" t="s">
        <v>102</v>
      </c>
      <c r="M939" s="1" t="s">
        <v>33827</v>
      </c>
      <c r="N939" s="1" t="s">
        <v>31</v>
      </c>
      <c r="O939" s="1" t="s">
        <v>149</v>
      </c>
      <c r="P939" t="s">
        <v>53</v>
      </c>
      <c r="Q939" s="1" t="s">
        <v>55</v>
      </c>
      <c r="R939" s="1" t="s">
        <v>288</v>
      </c>
      <c r="S939" s="1" t="s">
        <v>6066</v>
      </c>
      <c r="T939" s="1" t="s">
        <v>6067</v>
      </c>
      <c r="U939" s="1" t="s">
        <v>1300</v>
      </c>
      <c r="V939" s="1" t="s">
        <v>6068</v>
      </c>
      <c r="W939" s="1" t="s">
        <v>94</v>
      </c>
      <c r="X939" t="str">
        <f t="shared" si="99"/>
        <v>Complete</v>
      </c>
      <c r="Y939">
        <f>MAX(0,100-IF(G939="Invalid",Config!$B$5,0)-IF(I939="Invalid",Config!$B$6,0)-IF(X939="Incomplete",Config!$B$7,0)-IF(AF939="Yes",Config!$B$37,0))</f>
        <v>75</v>
      </c>
      <c r="Z939" s="1">
        <f>IF(OR(TRIM(B939)="",COUNTIF(Config!$B$15:$B$19,B939)&gt;0),1,0)+IF(OR(TRIM(C939)="",COUNTIF(Config!$B$15:$B$19,C939)&gt;0),1,0)+IF(OR(TRIM(F939)="",COUNTIF(Config!$B$15:$B$19,F939)&gt;0),1,0)+IF(OR(TRIM(H939)="",COUNTIF(Config!$B$15:$B$19,H939)&gt;0),1,0)+IF(OR(TRIM(E939)="",COUNTIF(Config!$B$15:$B$19,E939)&gt;0),1,0)+IF(OR(TRIM(K939)="",COUNTIF(Config!$B$15:$B$19,K939)&gt;0),1,0)+IF(OR(TRIM(P939)="",COUNTIF(Config!$B$15:$B$19,P939)&gt;0),1,0)+IF(OR(TRIM(R939)="",COUNTIF(Config!$B$15:$B$19,R939)&gt;0),1,0)</f>
        <v>0</v>
      </c>
      <c r="AA939" s="1" cm="1">
        <f t="array" ref="AA939">SUMPRODUCT(LEN(H939)-LEN(SUBSTITUTE(H939,{"0";"1";"2";"3";"4";"5";"6";"7";"8";"9"},"")))</f>
        <v>12</v>
      </c>
      <c r="AC939" t="str">
        <f t="shared" si="100"/>
        <v>Potential Duplicate</v>
      </c>
      <c r="AD939">
        <f t="shared" si="101"/>
        <v>2</v>
      </c>
      <c r="AE939">
        <f t="shared" si="102"/>
        <v>1</v>
      </c>
      <c r="AF939" t="str">
        <f t="shared" si="103"/>
        <v>Yes</v>
      </c>
      <c r="AG939">
        <f t="shared" ca="1" si="104"/>
        <v>38</v>
      </c>
      <c r="AH939" t="str">
        <f ca="1">IF(OR(V939="",AG939=""),"Yes",IF(AG939&gt;Config!$B$41,"Yes","No"))</f>
        <v>No</v>
      </c>
    </row>
    <row r="940" spans="1:34" x14ac:dyDescent="0.25">
      <c r="A940" s="1" t="s">
        <v>7610</v>
      </c>
      <c r="B940" s="1" t="s">
        <v>554</v>
      </c>
      <c r="C940" s="1" t="s">
        <v>499</v>
      </c>
      <c r="D940" s="1" t="s">
        <v>7611</v>
      </c>
      <c r="E940" s="1" t="s">
        <v>458</v>
      </c>
      <c r="F940" s="1" t="s">
        <v>7612</v>
      </c>
      <c r="G940" t="str">
        <f t="shared" si="98"/>
        <v>Valid</v>
      </c>
      <c r="H940" s="1" t="s">
        <v>7613</v>
      </c>
      <c r="I940" t="str" cm="1">
        <f t="array" ref="I940">IF(OR(TRIM(H940)="",ISNUMBER(SEARCH("#",H940)),AA940&lt;Config!$B$8,SUMPRODUCT(--ISNUMBER(SEARCH({"a";"b";"c";"d";"e";"f";"g";"h";"i";"j";"k";"l";"m";"n";"o";"p";"q";"r";"s";"t";"u";"v";"w";"x";"y";"z"},H940)))&gt;0),"Invalid","Valid")</f>
        <v>Valid</v>
      </c>
      <c r="J940" s="1" t="s">
        <v>7614</v>
      </c>
      <c r="K940" s="1" t="s">
        <v>133</v>
      </c>
      <c r="L940" s="1" t="s">
        <v>265</v>
      </c>
      <c r="M940" s="1" t="s">
        <v>251</v>
      </c>
      <c r="N940" s="1" t="s">
        <v>68</v>
      </c>
      <c r="O940" s="1" t="s">
        <v>69</v>
      </c>
      <c r="P940" t="s">
        <v>314</v>
      </c>
      <c r="Q940" s="1" t="s">
        <v>316</v>
      </c>
      <c r="R940" s="1" t="s">
        <v>315</v>
      </c>
      <c r="S940" s="1" t="s">
        <v>1378</v>
      </c>
      <c r="T940" s="1" t="s">
        <v>7615</v>
      </c>
      <c r="U940" s="1" t="s">
        <v>5663</v>
      </c>
      <c r="V940" s="1" t="s">
        <v>1521</v>
      </c>
      <c r="W940" s="1" t="s">
        <v>40</v>
      </c>
      <c r="X940" t="str">
        <f t="shared" si="99"/>
        <v>Complete</v>
      </c>
      <c r="Y940">
        <f>MAX(0,100-IF(G940="Invalid",Config!$B$5,0)-IF(I940="Invalid",Config!$B$6,0)-IF(X940="Incomplete",Config!$B$7,0)-IF(AF940="Yes",Config!$B$37,0))</f>
        <v>100</v>
      </c>
      <c r="Z940" s="1">
        <f>IF(OR(TRIM(B940)="",COUNTIF(Config!$B$15:$B$19,B940)&gt;0),1,0)+IF(OR(TRIM(C940)="",COUNTIF(Config!$B$15:$B$19,C940)&gt;0),1,0)+IF(OR(TRIM(F940)="",COUNTIF(Config!$B$15:$B$19,F940)&gt;0),1,0)+IF(OR(TRIM(H940)="",COUNTIF(Config!$B$15:$B$19,H940)&gt;0),1,0)+IF(OR(TRIM(E940)="",COUNTIF(Config!$B$15:$B$19,E940)&gt;0),1,0)+IF(OR(TRIM(K940)="",COUNTIF(Config!$B$15:$B$19,K940)&gt;0),1,0)+IF(OR(TRIM(P940)="",COUNTIF(Config!$B$15:$B$19,P940)&gt;0),1,0)+IF(OR(TRIM(R940)="",COUNTIF(Config!$B$15:$B$19,R940)&gt;0),1,0)</f>
        <v>0</v>
      </c>
      <c r="AA940" s="1" cm="1">
        <f t="array" ref="AA940">SUMPRODUCT(LEN(H940)-LEN(SUBSTITUTE(H940,{"0";"1";"2";"3";"4";"5";"6";"7";"8";"9"},"")))</f>
        <v>12</v>
      </c>
      <c r="AC940" t="str">
        <f t="shared" si="100"/>
        <v/>
      </c>
      <c r="AD940">
        <f t="shared" si="101"/>
        <v>1</v>
      </c>
      <c r="AE940">
        <f t="shared" si="102"/>
        <v>1</v>
      </c>
      <c r="AF940" t="str">
        <f t="shared" si="103"/>
        <v>No</v>
      </c>
      <c r="AG940">
        <f t="shared" ca="1" si="104"/>
        <v>37</v>
      </c>
      <c r="AH940" t="str">
        <f ca="1">IF(OR(V940="",AG940=""),"Yes",IF(AG940&gt;Config!$B$41,"Yes","No"))</f>
        <v>No</v>
      </c>
    </row>
    <row r="941" spans="1:34" x14ac:dyDescent="0.25">
      <c r="A941" s="1" t="s">
        <v>7616</v>
      </c>
      <c r="B941" s="1" t="s">
        <v>112</v>
      </c>
      <c r="C941" s="1" t="s">
        <v>524</v>
      </c>
      <c r="D941" s="1" t="s">
        <v>7617</v>
      </c>
      <c r="E941" s="1" t="s">
        <v>34392</v>
      </c>
      <c r="F941" s="1" t="s">
        <v>7618</v>
      </c>
      <c r="G941" t="str">
        <f t="shared" si="98"/>
        <v>Valid</v>
      </c>
      <c r="H941" s="1" t="s">
        <v>7619</v>
      </c>
      <c r="I941" t="str" cm="1">
        <f t="array" ref="I941">IF(OR(TRIM(H941)="",ISNUMBER(SEARCH("#",H941)),AA941&lt;Config!$B$8,SUMPRODUCT(--ISNUMBER(SEARCH({"a";"b";"c";"d";"e";"f";"g";"h";"i";"j";"k";"l";"m";"n";"o";"p";"q";"r";"s";"t";"u";"v";"w";"x";"y";"z"},H941)))&gt;0),"Invalid","Valid")</f>
        <v>Valid</v>
      </c>
      <c r="J941" s="1" t="s">
        <v>7620</v>
      </c>
      <c r="K941" s="1" t="s">
        <v>1001</v>
      </c>
      <c r="L941" s="1" t="s">
        <v>179</v>
      </c>
      <c r="M941" s="1" t="s">
        <v>118</v>
      </c>
      <c r="N941" s="1" t="s">
        <v>252</v>
      </c>
      <c r="O941" s="1" t="s">
        <v>69</v>
      </c>
      <c r="P941" t="s">
        <v>590</v>
      </c>
      <c r="Q941" s="1" t="s">
        <v>844</v>
      </c>
      <c r="R941" s="1" t="s">
        <v>592</v>
      </c>
      <c r="S941" s="1" t="s">
        <v>7621</v>
      </c>
      <c r="T941" s="1" t="s">
        <v>7622</v>
      </c>
      <c r="U941" s="1" t="s">
        <v>895</v>
      </c>
      <c r="V941" s="1" t="s">
        <v>7623</v>
      </c>
      <c r="W941" s="1" t="s">
        <v>94</v>
      </c>
      <c r="X941" t="str">
        <f t="shared" si="99"/>
        <v>Complete</v>
      </c>
      <c r="Y941">
        <f>MAX(0,100-IF(G941="Invalid",Config!$B$5,0)-IF(I941="Invalid",Config!$B$6,0)-IF(X941="Incomplete",Config!$B$7,0)-IF(AF941="Yes",Config!$B$37,0))</f>
        <v>75</v>
      </c>
      <c r="Z941" s="1">
        <f>IF(OR(TRIM(B941)="",COUNTIF(Config!$B$15:$B$19,B941)&gt;0),1,0)+IF(OR(TRIM(C941)="",COUNTIF(Config!$B$15:$B$19,C941)&gt;0),1,0)+IF(OR(TRIM(F941)="",COUNTIF(Config!$B$15:$B$19,F941)&gt;0),1,0)+IF(OR(TRIM(H941)="",COUNTIF(Config!$B$15:$B$19,H941)&gt;0),1,0)+IF(OR(TRIM(E941)="",COUNTIF(Config!$B$15:$B$19,E941)&gt;0),1,0)+IF(OR(TRIM(K941)="",COUNTIF(Config!$B$15:$B$19,K941)&gt;0),1,0)+IF(OR(TRIM(P941)="",COUNTIF(Config!$B$15:$B$19,P941)&gt;0),1,0)+IF(OR(TRIM(R941)="",COUNTIF(Config!$B$15:$B$19,R941)&gt;0),1,0)</f>
        <v>0</v>
      </c>
      <c r="AA941" s="1" cm="1">
        <f t="array" ref="AA941">SUMPRODUCT(LEN(H941)-LEN(SUBSTITUTE(H941,{"0";"1";"2";"3";"4";"5";"6";"7";"8";"9"},"")))</f>
        <v>12</v>
      </c>
      <c r="AC941" t="str">
        <f t="shared" si="100"/>
        <v>Potential Duplicate</v>
      </c>
      <c r="AD941">
        <f t="shared" si="101"/>
        <v>2</v>
      </c>
      <c r="AE941">
        <f t="shared" si="102"/>
        <v>1</v>
      </c>
      <c r="AF941" t="str">
        <f t="shared" si="103"/>
        <v>Yes</v>
      </c>
      <c r="AG941">
        <f t="shared" ca="1" si="104"/>
        <v>135</v>
      </c>
      <c r="AH941" t="str">
        <f ca="1">IF(OR(V941="",AG941=""),"Yes",IF(AG941&gt;Config!$B$41,"Yes","No"))</f>
        <v>No</v>
      </c>
    </row>
    <row r="942" spans="1:34" x14ac:dyDescent="0.25">
      <c r="A942" s="1" t="s">
        <v>7624</v>
      </c>
      <c r="B942" s="1" t="s">
        <v>1450</v>
      </c>
      <c r="C942" s="1" t="s">
        <v>323</v>
      </c>
      <c r="D942" s="1" t="s">
        <v>7625</v>
      </c>
      <c r="E942" s="1" t="s">
        <v>310</v>
      </c>
      <c r="F942" s="1" t="s">
        <v>7626</v>
      </c>
      <c r="G942" t="str">
        <f t="shared" si="98"/>
        <v>Valid</v>
      </c>
      <c r="H942" s="1" t="s">
        <v>7627</v>
      </c>
      <c r="I942" t="str" cm="1">
        <f t="array" ref="I942">IF(OR(TRIM(H942)="",ISNUMBER(SEARCH("#",H942)),AA942&lt;Config!$B$8,SUMPRODUCT(--ISNUMBER(SEARCH({"a";"b";"c";"d";"e";"f";"g";"h";"i";"j";"k";"l";"m";"n";"o";"p";"q";"r";"s";"t";"u";"v";"w";"x";"y";"z"},H942)))&gt;0),"Invalid","Valid")</f>
        <v>Valid</v>
      </c>
      <c r="J942" s="1" t="s">
        <v>7628</v>
      </c>
      <c r="K942" s="1" t="s">
        <v>369</v>
      </c>
      <c r="L942" s="1" t="s">
        <v>450</v>
      </c>
      <c r="M942" s="1" t="s">
        <v>135</v>
      </c>
      <c r="N942" s="1" t="s">
        <v>713</v>
      </c>
      <c r="O942" s="1" t="s">
        <v>32</v>
      </c>
      <c r="P942" t="s">
        <v>590</v>
      </c>
      <c r="Q942" s="1" t="s">
        <v>1481</v>
      </c>
      <c r="R942" s="1" t="s">
        <v>1774</v>
      </c>
      <c r="S942" s="1" t="s">
        <v>7629</v>
      </c>
      <c r="T942" s="1" t="s">
        <v>7630</v>
      </c>
      <c r="U942" s="1" t="s">
        <v>2093</v>
      </c>
      <c r="V942" s="1" t="s">
        <v>140</v>
      </c>
      <c r="W942" s="1" t="s">
        <v>40</v>
      </c>
      <c r="X942" t="str">
        <f t="shared" si="99"/>
        <v>Complete</v>
      </c>
      <c r="Y942">
        <f>MAX(0,100-IF(G942="Invalid",Config!$B$5,0)-IF(I942="Invalid",Config!$B$6,0)-IF(X942="Incomplete",Config!$B$7,0)-IF(AF942="Yes",Config!$B$37,0))</f>
        <v>100</v>
      </c>
      <c r="Z942" s="1">
        <f>IF(OR(TRIM(B942)="",COUNTIF(Config!$B$15:$B$19,B942)&gt;0),1,0)+IF(OR(TRIM(C942)="",COUNTIF(Config!$B$15:$B$19,C942)&gt;0),1,0)+IF(OR(TRIM(F942)="",COUNTIF(Config!$B$15:$B$19,F942)&gt;0),1,0)+IF(OR(TRIM(H942)="",COUNTIF(Config!$B$15:$B$19,H942)&gt;0),1,0)+IF(OR(TRIM(E942)="",COUNTIF(Config!$B$15:$B$19,E942)&gt;0),1,0)+IF(OR(TRIM(K942)="",COUNTIF(Config!$B$15:$B$19,K942)&gt;0),1,0)+IF(OR(TRIM(P942)="",COUNTIF(Config!$B$15:$B$19,P942)&gt;0),1,0)+IF(OR(TRIM(R942)="",COUNTIF(Config!$B$15:$B$19,R942)&gt;0),1,0)</f>
        <v>0</v>
      </c>
      <c r="AA942" s="1" cm="1">
        <f t="array" ref="AA942">SUMPRODUCT(LEN(H942)-LEN(SUBSTITUTE(H942,{"0";"1";"2";"3";"4";"5";"6";"7";"8";"9"},"")))</f>
        <v>12</v>
      </c>
      <c r="AC942" t="str">
        <f t="shared" si="100"/>
        <v/>
      </c>
      <c r="AD942">
        <f t="shared" si="101"/>
        <v>1</v>
      </c>
      <c r="AE942">
        <f t="shared" si="102"/>
        <v>1</v>
      </c>
      <c r="AF942" t="str">
        <f t="shared" si="103"/>
        <v>No</v>
      </c>
      <c r="AG942">
        <f t="shared" ca="1" si="104"/>
        <v>37</v>
      </c>
      <c r="AH942" t="str">
        <f ca="1">IF(OR(V942="",AG942=""),"Yes",IF(AG942&gt;Config!$B$41,"Yes","No"))</f>
        <v>No</v>
      </c>
    </row>
    <row r="943" spans="1:34" x14ac:dyDescent="0.25">
      <c r="A943" s="1" t="s">
        <v>7631</v>
      </c>
      <c r="B943" s="1" t="s">
        <v>431</v>
      </c>
      <c r="C943" s="1" t="s">
        <v>245</v>
      </c>
      <c r="D943" s="1" t="s">
        <v>5650</v>
      </c>
      <c r="E943" s="1" t="s">
        <v>34393</v>
      </c>
      <c r="F943" s="1" t="s">
        <v>7632</v>
      </c>
      <c r="G943" t="str">
        <f t="shared" si="98"/>
        <v>Valid</v>
      </c>
      <c r="H943" s="1" t="s">
        <v>7633</v>
      </c>
      <c r="I943" t="str" cm="1">
        <f t="array" ref="I943">IF(OR(TRIM(H943)="",ISNUMBER(SEARCH("#",H943)),AA943&lt;Config!$B$8,SUMPRODUCT(--ISNUMBER(SEARCH({"a";"b";"c";"d";"e";"f";"g";"h";"i";"j";"k";"l";"m";"n";"o";"p";"q";"r";"s";"t";"u";"v";"w";"x";"y";"z"},H943)))&gt;0),"Invalid","Valid")</f>
        <v>Valid</v>
      </c>
      <c r="J943" s="1" t="s">
        <v>7634</v>
      </c>
      <c r="K943" s="1" t="s">
        <v>264</v>
      </c>
      <c r="L943" s="1" t="s">
        <v>134</v>
      </c>
      <c r="M943" s="1" t="s">
        <v>517</v>
      </c>
      <c r="N943" s="1" t="s">
        <v>51</v>
      </c>
      <c r="O943" s="1" t="s">
        <v>69</v>
      </c>
      <c r="P943" t="s">
        <v>87</v>
      </c>
      <c r="Q943" s="1" t="s">
        <v>88</v>
      </c>
      <c r="R943" s="1" t="s">
        <v>7635</v>
      </c>
      <c r="S943" s="1" t="s">
        <v>7636</v>
      </c>
      <c r="T943" s="1" t="s">
        <v>7637</v>
      </c>
      <c r="U943" s="1" t="s">
        <v>4067</v>
      </c>
      <c r="V943" s="1" t="s">
        <v>2971</v>
      </c>
      <c r="W943" s="1" t="s">
        <v>40</v>
      </c>
      <c r="X943" t="str">
        <f t="shared" si="99"/>
        <v>Complete</v>
      </c>
      <c r="Y943">
        <f>MAX(0,100-IF(G943="Invalid",Config!$B$5,0)-IF(I943="Invalid",Config!$B$6,0)-IF(X943="Incomplete",Config!$B$7,0)-IF(AF943="Yes",Config!$B$37,0))</f>
        <v>100</v>
      </c>
      <c r="Z943" s="1">
        <f>IF(OR(TRIM(B943)="",COUNTIF(Config!$B$15:$B$19,B943)&gt;0),1,0)+IF(OR(TRIM(C943)="",COUNTIF(Config!$B$15:$B$19,C943)&gt;0),1,0)+IF(OR(TRIM(F943)="",COUNTIF(Config!$B$15:$B$19,F943)&gt;0),1,0)+IF(OR(TRIM(H943)="",COUNTIF(Config!$B$15:$B$19,H943)&gt;0),1,0)+IF(OR(TRIM(E943)="",COUNTIF(Config!$B$15:$B$19,E943)&gt;0),1,0)+IF(OR(TRIM(K943)="",COUNTIF(Config!$B$15:$B$19,K943)&gt;0),1,0)+IF(OR(TRIM(P943)="",COUNTIF(Config!$B$15:$B$19,P943)&gt;0),1,0)+IF(OR(TRIM(R943)="",COUNTIF(Config!$B$15:$B$19,R943)&gt;0),1,0)</f>
        <v>0</v>
      </c>
      <c r="AA943" s="1" cm="1">
        <f t="array" ref="AA943">SUMPRODUCT(LEN(H943)-LEN(SUBSTITUTE(H943,{"0";"1";"2";"3";"4";"5";"6";"7";"8";"9"},"")))</f>
        <v>11</v>
      </c>
      <c r="AC943" t="str">
        <f t="shared" si="100"/>
        <v/>
      </c>
      <c r="AD943">
        <f t="shared" si="101"/>
        <v>1</v>
      </c>
      <c r="AE943">
        <f t="shared" si="102"/>
        <v>1</v>
      </c>
      <c r="AF943" t="str">
        <f t="shared" si="103"/>
        <v>No</v>
      </c>
      <c r="AG943">
        <f t="shared" ca="1" si="104"/>
        <v>405</v>
      </c>
      <c r="AH943" t="str">
        <f ca="1">IF(OR(V943="",AG943=""),"Yes",IF(AG943&gt;Config!$B$41,"Yes","No"))</f>
        <v>Yes</v>
      </c>
    </row>
    <row r="944" spans="1:34" x14ac:dyDescent="0.25">
      <c r="A944" s="1" t="s">
        <v>7638</v>
      </c>
      <c r="B944" s="1" t="s">
        <v>1634</v>
      </c>
      <c r="C944" s="1" t="s">
        <v>33938</v>
      </c>
      <c r="D944" s="1" t="s">
        <v>34394</v>
      </c>
      <c r="E944" s="1" t="s">
        <v>34395</v>
      </c>
      <c r="F944" s="1" t="s">
        <v>7639</v>
      </c>
      <c r="G944" t="str">
        <f t="shared" si="98"/>
        <v>Valid</v>
      </c>
      <c r="H944" s="1" t="s">
        <v>7640</v>
      </c>
      <c r="I944" t="str" cm="1">
        <f t="array" ref="I944">IF(OR(TRIM(H944)="",ISNUMBER(SEARCH("#",H944)),AA944&lt;Config!$B$8,SUMPRODUCT(--ISNUMBER(SEARCH({"a";"b";"c";"d";"e";"f";"g";"h";"i";"j";"k";"l";"m";"n";"o";"p";"q";"r";"s";"t";"u";"v";"w";"x";"y";"z"},H944)))&gt;0),"Invalid","Valid")</f>
        <v>Valid</v>
      </c>
      <c r="J944" s="1" t="s">
        <v>7641</v>
      </c>
      <c r="K944" s="1" t="s">
        <v>195</v>
      </c>
      <c r="L944" s="1" t="s">
        <v>179</v>
      </c>
      <c r="M944" s="1" t="s">
        <v>33825</v>
      </c>
      <c r="N944" s="1" t="s">
        <v>224</v>
      </c>
      <c r="O944" s="1" t="s">
        <v>180</v>
      </c>
      <c r="P944" t="s">
        <v>87</v>
      </c>
      <c r="Q944" s="1" t="s">
        <v>438</v>
      </c>
      <c r="R944" s="1" t="s">
        <v>550</v>
      </c>
      <c r="S944" s="1" t="s">
        <v>7642</v>
      </c>
      <c r="T944" s="1" t="s">
        <v>7643</v>
      </c>
      <c r="U944" s="1" t="s">
        <v>38</v>
      </c>
      <c r="V944" s="1" t="s">
        <v>7644</v>
      </c>
      <c r="W944" s="1" t="s">
        <v>75</v>
      </c>
      <c r="X944" t="str">
        <f t="shared" si="99"/>
        <v>Complete</v>
      </c>
      <c r="Y944">
        <f>MAX(0,100-IF(G944="Invalid",Config!$B$5,0)-IF(I944="Invalid",Config!$B$6,0)-IF(X944="Incomplete",Config!$B$7,0)-IF(AF944="Yes",Config!$B$37,0))</f>
        <v>100</v>
      </c>
      <c r="Z944" s="1">
        <f>IF(OR(TRIM(B944)="",COUNTIF(Config!$B$15:$B$19,B944)&gt;0),1,0)+IF(OR(TRIM(C944)="",COUNTIF(Config!$B$15:$B$19,C944)&gt;0),1,0)+IF(OR(TRIM(F944)="",COUNTIF(Config!$B$15:$B$19,F944)&gt;0),1,0)+IF(OR(TRIM(H944)="",COUNTIF(Config!$B$15:$B$19,H944)&gt;0),1,0)+IF(OR(TRIM(E944)="",COUNTIF(Config!$B$15:$B$19,E944)&gt;0),1,0)+IF(OR(TRIM(K944)="",COUNTIF(Config!$B$15:$B$19,K944)&gt;0),1,0)+IF(OR(TRIM(P944)="",COUNTIF(Config!$B$15:$B$19,P944)&gt;0),1,0)+IF(OR(TRIM(R944)="",COUNTIF(Config!$B$15:$B$19,R944)&gt;0),1,0)</f>
        <v>0</v>
      </c>
      <c r="AA944" s="1" cm="1">
        <f t="array" ref="AA944">SUMPRODUCT(LEN(H944)-LEN(SUBSTITUTE(H944,{"0";"1";"2";"3";"4";"5";"6";"7";"8";"9"},"")))</f>
        <v>11</v>
      </c>
      <c r="AC944" t="str">
        <f t="shared" si="100"/>
        <v/>
      </c>
      <c r="AD944">
        <f t="shared" si="101"/>
        <v>1</v>
      </c>
      <c r="AE944">
        <f t="shared" si="102"/>
        <v>1</v>
      </c>
      <c r="AF944" t="str">
        <f t="shared" si="103"/>
        <v>No</v>
      </c>
      <c r="AG944">
        <f t="shared" ca="1" si="104"/>
        <v>229</v>
      </c>
      <c r="AH944" t="str">
        <f ca="1">IF(OR(V944="",AG944=""),"Yes",IF(AG944&gt;Config!$B$41,"Yes","No"))</f>
        <v>No</v>
      </c>
    </row>
    <row r="945" spans="1:34" x14ac:dyDescent="0.25">
      <c r="A945" s="1" t="s">
        <v>7645</v>
      </c>
      <c r="B945" s="1" t="s">
        <v>1175</v>
      </c>
      <c r="C945" s="1" t="s">
        <v>157</v>
      </c>
      <c r="D945" s="1" t="s">
        <v>7646</v>
      </c>
      <c r="E945" s="1" t="s">
        <v>34396</v>
      </c>
      <c r="F945" s="1" t="s">
        <v>7647</v>
      </c>
      <c r="G945" t="str">
        <f t="shared" si="98"/>
        <v>Valid</v>
      </c>
      <c r="H945" s="1" t="s">
        <v>7648</v>
      </c>
      <c r="I945" t="str" cm="1">
        <f t="array" ref="I945">IF(OR(TRIM(H945)="",ISNUMBER(SEARCH("#",H945)),AA945&lt;Config!$B$8,SUMPRODUCT(--ISNUMBER(SEARCH({"a";"b";"c";"d";"e";"f";"g";"h";"i";"j";"k";"l";"m";"n";"o";"p";"q";"r";"s";"t";"u";"v";"w";"x";"y";"z"},H945)))&gt;0),"Invalid","Valid")</f>
        <v>Valid</v>
      </c>
      <c r="J945" s="1" t="s">
        <v>7649</v>
      </c>
      <c r="K945" s="1" t="s">
        <v>504</v>
      </c>
      <c r="L945" s="1" t="s">
        <v>134</v>
      </c>
      <c r="M945" s="1" t="s">
        <v>33827</v>
      </c>
      <c r="N945" s="1" t="s">
        <v>86</v>
      </c>
      <c r="O945" s="1" t="s">
        <v>32</v>
      </c>
      <c r="P945" t="s">
        <v>33</v>
      </c>
      <c r="Q945" s="1" t="s">
        <v>34</v>
      </c>
      <c r="R945" s="1" t="s">
        <v>120</v>
      </c>
      <c r="S945" s="1" t="s">
        <v>7650</v>
      </c>
      <c r="T945" s="1" t="s">
        <v>7651</v>
      </c>
      <c r="U945" s="1" t="s">
        <v>6776</v>
      </c>
      <c r="V945" s="1" t="s">
        <v>7652</v>
      </c>
      <c r="W945" s="1" t="s">
        <v>186</v>
      </c>
      <c r="X945" t="str">
        <f t="shared" si="99"/>
        <v>Complete</v>
      </c>
      <c r="Y945">
        <f>MAX(0,100-IF(G945="Invalid",Config!$B$5,0)-IF(I945="Invalid",Config!$B$6,0)-IF(X945="Incomplete",Config!$B$7,0)-IF(AF945="Yes",Config!$B$37,0))</f>
        <v>100</v>
      </c>
      <c r="Z945" s="1">
        <f>IF(OR(TRIM(B945)="",COUNTIF(Config!$B$15:$B$19,B945)&gt;0),1,0)+IF(OR(TRIM(C945)="",COUNTIF(Config!$B$15:$B$19,C945)&gt;0),1,0)+IF(OR(TRIM(F945)="",COUNTIF(Config!$B$15:$B$19,F945)&gt;0),1,0)+IF(OR(TRIM(H945)="",COUNTIF(Config!$B$15:$B$19,H945)&gt;0),1,0)+IF(OR(TRIM(E945)="",COUNTIF(Config!$B$15:$B$19,E945)&gt;0),1,0)+IF(OR(TRIM(K945)="",COUNTIF(Config!$B$15:$B$19,K945)&gt;0),1,0)+IF(OR(TRIM(P945)="",COUNTIF(Config!$B$15:$B$19,P945)&gt;0),1,0)+IF(OR(TRIM(R945)="",COUNTIF(Config!$B$15:$B$19,R945)&gt;0),1,0)</f>
        <v>0</v>
      </c>
      <c r="AA945" s="1" cm="1">
        <f t="array" ref="AA945">SUMPRODUCT(LEN(H945)-LEN(SUBSTITUTE(H945,{"0";"1";"2";"3";"4";"5";"6";"7";"8";"9"},"")))</f>
        <v>10</v>
      </c>
      <c r="AC945" t="str">
        <f t="shared" si="100"/>
        <v/>
      </c>
      <c r="AD945">
        <f t="shared" si="101"/>
        <v>1</v>
      </c>
      <c r="AE945">
        <f t="shared" si="102"/>
        <v>1</v>
      </c>
      <c r="AF945" t="str">
        <f t="shared" si="103"/>
        <v>No</v>
      </c>
      <c r="AG945">
        <f t="shared" ca="1" si="104"/>
        <v>596</v>
      </c>
      <c r="AH945" t="str">
        <f ca="1">IF(OR(V945="",AG945=""),"Yes",IF(AG945&gt;Config!$B$41,"Yes","No"))</f>
        <v>Yes</v>
      </c>
    </row>
    <row r="946" spans="1:34" x14ac:dyDescent="0.25">
      <c r="A946" s="1" t="s">
        <v>7653</v>
      </c>
      <c r="B946" s="1" t="s">
        <v>204</v>
      </c>
      <c r="C946" s="1" t="s">
        <v>679</v>
      </c>
      <c r="D946" s="1" t="s">
        <v>7654</v>
      </c>
      <c r="E946" s="1" t="s">
        <v>34117</v>
      </c>
      <c r="F946" s="1" t="s">
        <v>7655</v>
      </c>
      <c r="G946" t="str">
        <f t="shared" si="98"/>
        <v>Valid</v>
      </c>
      <c r="H946" s="1" t="s">
        <v>7656</v>
      </c>
      <c r="I946" t="str" cm="1">
        <f t="array" ref="I946">IF(OR(TRIM(H946)="",ISNUMBER(SEARCH("#",H946)),AA946&lt;Config!$B$8,SUMPRODUCT(--ISNUMBER(SEARCH({"a";"b";"c";"d";"e";"f";"g";"h";"i";"j";"k";"l";"m";"n";"o";"p";"q";"r";"s";"t";"u";"v";"w";"x";"y";"z"},H946)))&gt;0),"Invalid","Valid")</f>
        <v>Valid</v>
      </c>
      <c r="J946" s="1" t="s">
        <v>7657</v>
      </c>
      <c r="K946" s="1" t="s">
        <v>83</v>
      </c>
      <c r="L946" s="1" t="s">
        <v>29</v>
      </c>
      <c r="M946" s="1" t="s">
        <v>85</v>
      </c>
      <c r="N946" s="1" t="s">
        <v>33819</v>
      </c>
      <c r="O946" s="1" t="s">
        <v>149</v>
      </c>
      <c r="P946" t="s">
        <v>53</v>
      </c>
      <c r="Q946" s="1" t="s">
        <v>55</v>
      </c>
      <c r="R946" s="1" t="s">
        <v>70</v>
      </c>
      <c r="S946" s="1" t="s">
        <v>7658</v>
      </c>
      <c r="T946" s="1" t="s">
        <v>7659</v>
      </c>
      <c r="U946" s="1" t="s">
        <v>7660</v>
      </c>
      <c r="V946" s="1" t="s">
        <v>6379</v>
      </c>
      <c r="W946" s="1" t="s">
        <v>293</v>
      </c>
      <c r="X946" t="str">
        <f t="shared" si="99"/>
        <v>Complete</v>
      </c>
      <c r="Y946">
        <f>MAX(0,100-IF(G946="Invalid",Config!$B$5,0)-IF(I946="Invalid",Config!$B$6,0)-IF(X946="Incomplete",Config!$B$7,0)-IF(AF946="Yes",Config!$B$37,0))</f>
        <v>100</v>
      </c>
      <c r="Z946" s="1">
        <f>IF(OR(TRIM(B946)="",COUNTIF(Config!$B$15:$B$19,B946)&gt;0),1,0)+IF(OR(TRIM(C946)="",COUNTIF(Config!$B$15:$B$19,C946)&gt;0),1,0)+IF(OR(TRIM(F946)="",COUNTIF(Config!$B$15:$B$19,F946)&gt;0),1,0)+IF(OR(TRIM(H946)="",COUNTIF(Config!$B$15:$B$19,H946)&gt;0),1,0)+IF(OR(TRIM(E946)="",COUNTIF(Config!$B$15:$B$19,E946)&gt;0),1,0)+IF(OR(TRIM(K946)="",COUNTIF(Config!$B$15:$B$19,K946)&gt;0),1,0)+IF(OR(TRIM(P946)="",COUNTIF(Config!$B$15:$B$19,P946)&gt;0),1,0)+IF(OR(TRIM(R946)="",COUNTIF(Config!$B$15:$B$19,R946)&gt;0),1,0)</f>
        <v>0</v>
      </c>
      <c r="AA946" s="1" cm="1">
        <f t="array" ref="AA946">SUMPRODUCT(LEN(H946)-LEN(SUBSTITUTE(H946,{"0";"1";"2";"3";"4";"5";"6";"7";"8";"9"},"")))</f>
        <v>12</v>
      </c>
      <c r="AC946" t="str">
        <f t="shared" si="100"/>
        <v/>
      </c>
      <c r="AD946">
        <f t="shared" si="101"/>
        <v>1</v>
      </c>
      <c r="AE946">
        <f t="shared" si="102"/>
        <v>1</v>
      </c>
      <c r="AF946" t="str">
        <f t="shared" si="103"/>
        <v>No</v>
      </c>
      <c r="AG946">
        <f t="shared" ca="1" si="104"/>
        <v>260</v>
      </c>
      <c r="AH946" t="str">
        <f ca="1">IF(OR(V946="",AG946=""),"Yes",IF(AG946&gt;Config!$B$41,"Yes","No"))</f>
        <v>No</v>
      </c>
    </row>
    <row r="947" spans="1:34" x14ac:dyDescent="0.25">
      <c r="A947" s="1" t="s">
        <v>7661</v>
      </c>
      <c r="B947" s="1" t="s">
        <v>2095</v>
      </c>
      <c r="C947" s="1" t="s">
        <v>566</v>
      </c>
      <c r="D947" s="1" t="s">
        <v>7662</v>
      </c>
      <c r="E947" s="1" t="s">
        <v>34397</v>
      </c>
      <c r="F947" s="1" t="s">
        <v>7663</v>
      </c>
      <c r="G947" t="str">
        <f t="shared" si="98"/>
        <v>Valid</v>
      </c>
      <c r="H947" s="1" t="s">
        <v>7664</v>
      </c>
      <c r="I947" t="str" cm="1">
        <f t="array" ref="I947">IF(OR(TRIM(H947)="",ISNUMBER(SEARCH("#",H947)),AA947&lt;Config!$B$8,SUMPRODUCT(--ISNUMBER(SEARCH({"a";"b";"c";"d";"e";"f";"g";"h";"i";"j";"k";"l";"m";"n";"o";"p";"q";"r";"s";"t";"u";"v";"w";"x";"y";"z"},H947)))&gt;0),"Invalid","Valid")</f>
        <v>Valid</v>
      </c>
      <c r="J947" s="1" t="s">
        <v>7665</v>
      </c>
      <c r="K947" s="1" t="s">
        <v>66</v>
      </c>
      <c r="L947" s="1" t="s">
        <v>179</v>
      </c>
      <c r="M947" s="1" t="s">
        <v>30</v>
      </c>
      <c r="N947" s="1" t="s">
        <v>211</v>
      </c>
      <c r="O947" s="1" t="s">
        <v>69</v>
      </c>
      <c r="P947" t="s">
        <v>33</v>
      </c>
      <c r="Q947" s="1" t="s">
        <v>1099</v>
      </c>
      <c r="R947" s="1" t="s">
        <v>482</v>
      </c>
      <c r="S947" s="1" t="s">
        <v>7666</v>
      </c>
      <c r="T947" s="1" t="s">
        <v>7667</v>
      </c>
      <c r="U947" s="1" t="s">
        <v>1743</v>
      </c>
      <c r="V947" s="1" t="s">
        <v>140</v>
      </c>
      <c r="W947" s="1" t="s">
        <v>125</v>
      </c>
      <c r="X947" t="str">
        <f t="shared" si="99"/>
        <v>Complete</v>
      </c>
      <c r="Y947">
        <f>MAX(0,100-IF(G947="Invalid",Config!$B$5,0)-IF(I947="Invalid",Config!$B$6,0)-IF(X947="Incomplete",Config!$B$7,0)-IF(AF947="Yes",Config!$B$37,0))</f>
        <v>100</v>
      </c>
      <c r="Z947" s="1">
        <f>IF(OR(TRIM(B947)="",COUNTIF(Config!$B$15:$B$19,B947)&gt;0),1,0)+IF(OR(TRIM(C947)="",COUNTIF(Config!$B$15:$B$19,C947)&gt;0),1,0)+IF(OR(TRIM(F947)="",COUNTIF(Config!$B$15:$B$19,F947)&gt;0),1,0)+IF(OR(TRIM(H947)="",COUNTIF(Config!$B$15:$B$19,H947)&gt;0),1,0)+IF(OR(TRIM(E947)="",COUNTIF(Config!$B$15:$B$19,E947)&gt;0),1,0)+IF(OR(TRIM(K947)="",COUNTIF(Config!$B$15:$B$19,K947)&gt;0),1,0)+IF(OR(TRIM(P947)="",COUNTIF(Config!$B$15:$B$19,P947)&gt;0),1,0)+IF(OR(TRIM(R947)="",COUNTIF(Config!$B$15:$B$19,R947)&gt;0),1,0)</f>
        <v>0</v>
      </c>
      <c r="AA947" s="1" cm="1">
        <f t="array" ref="AA947">SUMPRODUCT(LEN(H947)-LEN(SUBSTITUTE(H947,{"0";"1";"2";"3";"4";"5";"6";"7";"8";"9"},"")))</f>
        <v>10</v>
      </c>
      <c r="AC947" t="str">
        <f t="shared" si="100"/>
        <v/>
      </c>
      <c r="AD947">
        <f t="shared" si="101"/>
        <v>1</v>
      </c>
      <c r="AE947">
        <f t="shared" si="102"/>
        <v>1</v>
      </c>
      <c r="AF947" t="str">
        <f t="shared" si="103"/>
        <v>No</v>
      </c>
      <c r="AG947">
        <f t="shared" ca="1" si="104"/>
        <v>37</v>
      </c>
      <c r="AH947" t="str">
        <f ca="1">IF(OR(V947="",AG947=""),"Yes",IF(AG947&gt;Config!$B$41,"Yes","No"))</f>
        <v>No</v>
      </c>
    </row>
    <row r="948" spans="1:34" x14ac:dyDescent="0.25">
      <c r="A948" s="1" t="s">
        <v>7668</v>
      </c>
      <c r="B948" s="1" t="s">
        <v>1495</v>
      </c>
      <c r="C948" s="1" t="s">
        <v>956</v>
      </c>
      <c r="D948" s="1" t="s">
        <v>7669</v>
      </c>
      <c r="E948" s="1" t="s">
        <v>34398</v>
      </c>
      <c r="F948" s="1" t="s">
        <v>7670</v>
      </c>
      <c r="G948" t="str">
        <f t="shared" si="98"/>
        <v>Valid</v>
      </c>
      <c r="H948" s="1" t="s">
        <v>7671</v>
      </c>
      <c r="I948" t="str" cm="1">
        <f t="array" ref="I948">IF(OR(TRIM(H948)="",ISNUMBER(SEARCH("#",H948)),AA948&lt;Config!$B$8,SUMPRODUCT(--ISNUMBER(SEARCH({"a";"b";"c";"d";"e";"f";"g";"h";"i";"j";"k";"l";"m";"n";"o";"p";"q";"r";"s";"t";"u";"v";"w";"x";"y";"z"},H948)))&gt;0),"Invalid","Valid")</f>
        <v>Valid</v>
      </c>
      <c r="J948" s="1" t="s">
        <v>7672</v>
      </c>
      <c r="K948" s="1" t="s">
        <v>264</v>
      </c>
      <c r="L948" s="1" t="s">
        <v>164</v>
      </c>
      <c r="M948" s="1" t="s">
        <v>118</v>
      </c>
      <c r="N948" s="1" t="s">
        <v>224</v>
      </c>
      <c r="O948" s="1" t="s">
        <v>69</v>
      </c>
      <c r="P948" t="s">
        <v>53</v>
      </c>
      <c r="Q948" s="1" t="s">
        <v>150</v>
      </c>
      <c r="R948" s="1" t="s">
        <v>197</v>
      </c>
      <c r="S948" s="1" t="s">
        <v>7673</v>
      </c>
      <c r="T948" s="1" t="s">
        <v>7674</v>
      </c>
      <c r="U948" s="1" t="s">
        <v>7675</v>
      </c>
      <c r="V948" s="1" t="s">
        <v>7676</v>
      </c>
      <c r="W948" s="1" t="s">
        <v>384</v>
      </c>
      <c r="X948" t="str">
        <f t="shared" si="99"/>
        <v>Complete</v>
      </c>
      <c r="Y948">
        <f>MAX(0,100-IF(G948="Invalid",Config!$B$5,0)-IF(I948="Invalid",Config!$B$6,0)-IF(X948="Incomplete",Config!$B$7,0)-IF(AF948="Yes",Config!$B$37,0))</f>
        <v>100</v>
      </c>
      <c r="Z948" s="1">
        <f>IF(OR(TRIM(B948)="",COUNTIF(Config!$B$15:$B$19,B948)&gt;0),1,0)+IF(OR(TRIM(C948)="",COUNTIF(Config!$B$15:$B$19,C948)&gt;0),1,0)+IF(OR(TRIM(F948)="",COUNTIF(Config!$B$15:$B$19,F948)&gt;0),1,0)+IF(OR(TRIM(H948)="",COUNTIF(Config!$B$15:$B$19,H948)&gt;0),1,0)+IF(OR(TRIM(E948)="",COUNTIF(Config!$B$15:$B$19,E948)&gt;0),1,0)+IF(OR(TRIM(K948)="",COUNTIF(Config!$B$15:$B$19,K948)&gt;0),1,0)+IF(OR(TRIM(P948)="",COUNTIF(Config!$B$15:$B$19,P948)&gt;0),1,0)+IF(OR(TRIM(R948)="",COUNTIF(Config!$B$15:$B$19,R948)&gt;0),1,0)</f>
        <v>0</v>
      </c>
      <c r="AA948" s="1" cm="1">
        <f t="array" ref="AA948">SUMPRODUCT(LEN(H948)-LEN(SUBSTITUTE(H948,{"0";"1";"2";"3";"4";"5";"6";"7";"8";"9"},"")))</f>
        <v>10</v>
      </c>
      <c r="AC948" t="str">
        <f t="shared" si="100"/>
        <v/>
      </c>
      <c r="AD948">
        <f t="shared" si="101"/>
        <v>1</v>
      </c>
      <c r="AE948">
        <f t="shared" si="102"/>
        <v>1</v>
      </c>
      <c r="AF948" t="str">
        <f t="shared" si="103"/>
        <v>No</v>
      </c>
      <c r="AG948">
        <f t="shared" ca="1" si="104"/>
        <v>345</v>
      </c>
      <c r="AH948" t="str">
        <f ca="1">IF(OR(V948="",AG948=""),"Yes",IF(AG948&gt;Config!$B$41,"Yes","No"))</f>
        <v>No</v>
      </c>
    </row>
    <row r="949" spans="1:34" x14ac:dyDescent="0.25">
      <c r="A949" s="1" t="s">
        <v>7677</v>
      </c>
      <c r="B949" s="1" t="s">
        <v>488</v>
      </c>
      <c r="C949" s="1" t="s">
        <v>33938</v>
      </c>
      <c r="D949" s="1" t="s">
        <v>34399</v>
      </c>
      <c r="E949" s="1" t="s">
        <v>34400</v>
      </c>
      <c r="F949" s="1" t="s">
        <v>7678</v>
      </c>
      <c r="G949" t="str">
        <f t="shared" si="98"/>
        <v>Valid</v>
      </c>
      <c r="H949" s="1" t="s">
        <v>7679</v>
      </c>
      <c r="I949" t="str" cm="1">
        <f t="array" ref="I949">IF(OR(TRIM(H949)="",ISNUMBER(SEARCH("#",H949)),AA949&lt;Config!$B$8,SUMPRODUCT(--ISNUMBER(SEARCH({"a";"b";"c";"d";"e";"f";"g";"h";"i";"j";"k";"l";"m";"n";"o";"p";"q";"r";"s";"t";"u";"v";"w";"x";"y";"z"},H949)))&gt;0),"Invalid","Valid")</f>
        <v>Valid</v>
      </c>
      <c r="J949" s="1" t="s">
        <v>1215</v>
      </c>
      <c r="K949" s="1" t="s">
        <v>264</v>
      </c>
      <c r="L949" s="1" t="s">
        <v>102</v>
      </c>
      <c r="M949" s="1" t="s">
        <v>50</v>
      </c>
      <c r="N949" s="1" t="s">
        <v>713</v>
      </c>
      <c r="O949" s="1" t="s">
        <v>180</v>
      </c>
      <c r="P949" t="s">
        <v>53</v>
      </c>
      <c r="Q949" s="1" t="s">
        <v>150</v>
      </c>
      <c r="R949" s="1" t="s">
        <v>198</v>
      </c>
      <c r="S949" s="1" t="s">
        <v>6744</v>
      </c>
      <c r="T949" s="1" t="s">
        <v>7680</v>
      </c>
      <c r="U949" s="1" t="s">
        <v>6468</v>
      </c>
      <c r="V949" s="1" t="s">
        <v>140</v>
      </c>
      <c r="W949" s="1" t="s">
        <v>202</v>
      </c>
      <c r="X949" t="str">
        <f t="shared" si="99"/>
        <v>Complete</v>
      </c>
      <c r="Y949">
        <f>MAX(0,100-IF(G949="Invalid",Config!$B$5,0)-IF(I949="Invalid",Config!$B$6,0)-IF(X949="Incomplete",Config!$B$7,0)-IF(AF949="Yes",Config!$B$37,0))</f>
        <v>100</v>
      </c>
      <c r="Z949" s="1">
        <f>IF(OR(TRIM(B949)="",COUNTIF(Config!$B$15:$B$19,B949)&gt;0),1,0)+IF(OR(TRIM(C949)="",COUNTIF(Config!$B$15:$B$19,C949)&gt;0),1,0)+IF(OR(TRIM(F949)="",COUNTIF(Config!$B$15:$B$19,F949)&gt;0),1,0)+IF(OR(TRIM(H949)="",COUNTIF(Config!$B$15:$B$19,H949)&gt;0),1,0)+IF(OR(TRIM(E949)="",COUNTIF(Config!$B$15:$B$19,E949)&gt;0),1,0)+IF(OR(TRIM(K949)="",COUNTIF(Config!$B$15:$B$19,K949)&gt;0),1,0)+IF(OR(TRIM(P949)="",COUNTIF(Config!$B$15:$B$19,P949)&gt;0),1,0)+IF(OR(TRIM(R949)="",COUNTIF(Config!$B$15:$B$19,R949)&gt;0),1,0)</f>
        <v>0</v>
      </c>
      <c r="AA949" s="1" cm="1">
        <f t="array" ref="AA949">SUMPRODUCT(LEN(H949)-LEN(SUBSTITUTE(H949,{"0";"1";"2";"3";"4";"5";"6";"7";"8";"9"},"")))</f>
        <v>12</v>
      </c>
      <c r="AC949" t="str">
        <f t="shared" si="100"/>
        <v/>
      </c>
      <c r="AD949">
        <f t="shared" si="101"/>
        <v>1</v>
      </c>
      <c r="AE949">
        <f t="shared" si="102"/>
        <v>1</v>
      </c>
      <c r="AF949" t="str">
        <f t="shared" si="103"/>
        <v>No</v>
      </c>
      <c r="AG949">
        <f t="shared" ca="1" si="104"/>
        <v>37</v>
      </c>
      <c r="AH949" t="str">
        <f ca="1">IF(OR(V949="",AG949=""),"Yes",IF(AG949&gt;Config!$B$41,"Yes","No"))</f>
        <v>No</v>
      </c>
    </row>
    <row r="950" spans="1:34" x14ac:dyDescent="0.25">
      <c r="A950" s="1" t="s">
        <v>7681</v>
      </c>
      <c r="B950" s="1" t="s">
        <v>62</v>
      </c>
      <c r="C950" s="1" t="s">
        <v>775</v>
      </c>
      <c r="D950" s="1" t="s">
        <v>7682</v>
      </c>
      <c r="E950" s="1" t="s">
        <v>34401</v>
      </c>
      <c r="F950" s="1" t="s">
        <v>7683</v>
      </c>
      <c r="G950" t="str">
        <f t="shared" si="98"/>
        <v>Valid</v>
      </c>
      <c r="H950" s="1" t="s">
        <v>7684</v>
      </c>
      <c r="I950" t="str" cm="1">
        <f t="array" ref="I950">IF(OR(TRIM(H950)="",ISNUMBER(SEARCH("#",H950)),AA950&lt;Config!$B$8,SUMPRODUCT(--ISNUMBER(SEARCH({"a";"b";"c";"d";"e";"f";"g";"h";"i";"j";"k";"l";"m";"n";"o";"p";"q";"r";"s";"t";"u";"v";"w";"x";"y";"z"},H950)))&gt;0),"Invalid","Valid")</f>
        <v>Valid</v>
      </c>
      <c r="J950" s="1" t="s">
        <v>7685</v>
      </c>
      <c r="K950" s="1" t="s">
        <v>481</v>
      </c>
      <c r="L950" s="1" t="s">
        <v>49</v>
      </c>
      <c r="M950" s="1" t="s">
        <v>85</v>
      </c>
      <c r="N950" s="1" t="s">
        <v>252</v>
      </c>
      <c r="O950" s="1" t="s">
        <v>149</v>
      </c>
      <c r="P950" t="s">
        <v>104</v>
      </c>
      <c r="Q950" s="1" t="s">
        <v>302</v>
      </c>
      <c r="R950" s="1" t="s">
        <v>105</v>
      </c>
      <c r="S950" s="1" t="s">
        <v>7686</v>
      </c>
      <c r="T950" s="1" t="s">
        <v>7687</v>
      </c>
      <c r="U950" s="1" t="s">
        <v>7688</v>
      </c>
      <c r="V950" s="1" t="s">
        <v>7689</v>
      </c>
      <c r="W950" s="1" t="s">
        <v>384</v>
      </c>
      <c r="X950" t="str">
        <f t="shared" si="99"/>
        <v>Complete</v>
      </c>
      <c r="Y950">
        <f>MAX(0,100-IF(G950="Invalid",Config!$B$5,0)-IF(I950="Invalid",Config!$B$6,0)-IF(X950="Incomplete",Config!$B$7,0)-IF(AF950="Yes",Config!$B$37,0))</f>
        <v>100</v>
      </c>
      <c r="Z950" s="1">
        <f>IF(OR(TRIM(B950)="",COUNTIF(Config!$B$15:$B$19,B950)&gt;0),1,0)+IF(OR(TRIM(C950)="",COUNTIF(Config!$B$15:$B$19,C950)&gt;0),1,0)+IF(OR(TRIM(F950)="",COUNTIF(Config!$B$15:$B$19,F950)&gt;0),1,0)+IF(OR(TRIM(H950)="",COUNTIF(Config!$B$15:$B$19,H950)&gt;0),1,0)+IF(OR(TRIM(E950)="",COUNTIF(Config!$B$15:$B$19,E950)&gt;0),1,0)+IF(OR(TRIM(K950)="",COUNTIF(Config!$B$15:$B$19,K950)&gt;0),1,0)+IF(OR(TRIM(P950)="",COUNTIF(Config!$B$15:$B$19,P950)&gt;0),1,0)+IF(OR(TRIM(R950)="",COUNTIF(Config!$B$15:$B$19,R950)&gt;0),1,0)</f>
        <v>0</v>
      </c>
      <c r="AA950" s="1" cm="1">
        <f t="array" ref="AA950">SUMPRODUCT(LEN(H950)-LEN(SUBSTITUTE(H950,{"0";"1";"2";"3";"4";"5";"6";"7";"8";"9"},"")))</f>
        <v>11</v>
      </c>
      <c r="AC950" t="str">
        <f t="shared" si="100"/>
        <v/>
      </c>
      <c r="AD950">
        <f t="shared" si="101"/>
        <v>1</v>
      </c>
      <c r="AE950">
        <f t="shared" si="102"/>
        <v>1</v>
      </c>
      <c r="AF950" t="str">
        <f t="shared" si="103"/>
        <v>No</v>
      </c>
      <c r="AG950">
        <f t="shared" ca="1" si="104"/>
        <v>229</v>
      </c>
      <c r="AH950" t="str">
        <f ca="1">IF(OR(V950="",AG950=""),"Yes",IF(AG950&gt;Config!$B$41,"Yes","No"))</f>
        <v>No</v>
      </c>
    </row>
    <row r="951" spans="1:34" x14ac:dyDescent="0.25">
      <c r="A951" s="1" t="s">
        <v>7690</v>
      </c>
      <c r="B951" s="1" t="s">
        <v>2392</v>
      </c>
      <c r="C951" s="1" t="s">
        <v>511</v>
      </c>
      <c r="D951" s="1" t="s">
        <v>7691</v>
      </c>
      <c r="E951" s="1" t="s">
        <v>34163</v>
      </c>
      <c r="F951" s="1" t="s">
        <v>7692</v>
      </c>
      <c r="G951" t="str">
        <f t="shared" si="98"/>
        <v>Valid</v>
      </c>
      <c r="H951" s="1" t="s">
        <v>7693</v>
      </c>
      <c r="I951" t="str" cm="1">
        <f t="array" ref="I951">IF(OR(TRIM(H951)="",ISNUMBER(SEARCH("#",H951)),AA951&lt;Config!$B$8,SUMPRODUCT(--ISNUMBER(SEARCH({"a";"b";"c";"d";"e";"f";"g";"h";"i";"j";"k";"l";"m";"n";"o";"p";"q";"r";"s";"t";"u";"v";"w";"x";"y";"z"},H951)))&gt;0),"Invalid","Valid")</f>
        <v>Valid</v>
      </c>
      <c r="J951" s="1" t="s">
        <v>7694</v>
      </c>
      <c r="K951" s="1" t="s">
        <v>264</v>
      </c>
      <c r="L951" s="1" t="s">
        <v>102</v>
      </c>
      <c r="M951" s="1" t="s">
        <v>50</v>
      </c>
      <c r="N951" s="1" t="s">
        <v>358</v>
      </c>
      <c r="O951" s="1" t="s">
        <v>149</v>
      </c>
      <c r="P951" t="s">
        <v>104</v>
      </c>
      <c r="Q951" s="1" t="s">
        <v>302</v>
      </c>
      <c r="R951" s="1" t="s">
        <v>106</v>
      </c>
      <c r="S951" s="1" t="s">
        <v>7695</v>
      </c>
      <c r="T951" s="1" t="s">
        <v>7696</v>
      </c>
      <c r="U951" s="1" t="s">
        <v>7697</v>
      </c>
      <c r="V951" s="1" t="s">
        <v>454</v>
      </c>
      <c r="W951" s="1" t="s">
        <v>141</v>
      </c>
      <c r="X951" t="str">
        <f t="shared" si="99"/>
        <v>Complete</v>
      </c>
      <c r="Y951">
        <f>MAX(0,100-IF(G951="Invalid",Config!$B$5,0)-IF(I951="Invalid",Config!$B$6,0)-IF(X951="Incomplete",Config!$B$7,0)-IF(AF951="Yes",Config!$B$37,0))</f>
        <v>100</v>
      </c>
      <c r="Z951" s="1">
        <f>IF(OR(TRIM(B951)="",COUNTIF(Config!$B$15:$B$19,B951)&gt;0),1,0)+IF(OR(TRIM(C951)="",COUNTIF(Config!$B$15:$B$19,C951)&gt;0),1,0)+IF(OR(TRIM(F951)="",COUNTIF(Config!$B$15:$B$19,F951)&gt;0),1,0)+IF(OR(TRIM(H951)="",COUNTIF(Config!$B$15:$B$19,H951)&gt;0),1,0)+IF(OR(TRIM(E951)="",COUNTIF(Config!$B$15:$B$19,E951)&gt;0),1,0)+IF(OR(TRIM(K951)="",COUNTIF(Config!$B$15:$B$19,K951)&gt;0),1,0)+IF(OR(TRIM(P951)="",COUNTIF(Config!$B$15:$B$19,P951)&gt;0),1,0)+IF(OR(TRIM(R951)="",COUNTIF(Config!$B$15:$B$19,R951)&gt;0),1,0)</f>
        <v>0</v>
      </c>
      <c r="AA951" s="1" cm="1">
        <f t="array" ref="AA951">SUMPRODUCT(LEN(H951)-LEN(SUBSTITUTE(H951,{"0";"1";"2";"3";"4";"5";"6";"7";"8";"9"},"")))</f>
        <v>11</v>
      </c>
      <c r="AC951" t="str">
        <f t="shared" si="100"/>
        <v/>
      </c>
      <c r="AD951">
        <f t="shared" si="101"/>
        <v>1</v>
      </c>
      <c r="AE951">
        <f t="shared" si="102"/>
        <v>1</v>
      </c>
      <c r="AF951" t="str">
        <f t="shared" si="103"/>
        <v>No</v>
      </c>
      <c r="AG951">
        <f t="shared" ca="1" si="104"/>
        <v>378</v>
      </c>
      <c r="AH951" t="str">
        <f ca="1">IF(OR(V951="",AG951=""),"Yes",IF(AG951&gt;Config!$B$41,"Yes","No"))</f>
        <v>Yes</v>
      </c>
    </row>
    <row r="952" spans="1:34" x14ac:dyDescent="0.25">
      <c r="A952" s="1" t="s">
        <v>7698</v>
      </c>
      <c r="B952" s="1" t="s">
        <v>1582</v>
      </c>
      <c r="C952" s="1" t="s">
        <v>410</v>
      </c>
      <c r="D952" s="1" t="s">
        <v>7699</v>
      </c>
      <c r="E952" s="1" t="s">
        <v>34402</v>
      </c>
      <c r="F952" s="1" t="s">
        <v>7700</v>
      </c>
      <c r="G952" t="str">
        <f t="shared" si="98"/>
        <v>Valid</v>
      </c>
      <c r="H952" s="1" t="s">
        <v>7701</v>
      </c>
      <c r="I952" t="str" cm="1">
        <f t="array" ref="I952">IF(OR(TRIM(H952)="",ISNUMBER(SEARCH("#",H952)),AA952&lt;Config!$B$8,SUMPRODUCT(--ISNUMBER(SEARCH({"a";"b";"c";"d";"e";"f";"g";"h";"i";"j";"k";"l";"m";"n";"o";"p";"q";"r";"s";"t";"u";"v";"w";"x";"y";"z"},H952)))&gt;0),"Invalid","Valid")</f>
        <v>Valid</v>
      </c>
      <c r="J952" s="1" t="s">
        <v>7702</v>
      </c>
      <c r="K952" s="1" t="s">
        <v>210</v>
      </c>
      <c r="L952" s="1" t="s">
        <v>49</v>
      </c>
      <c r="M952" s="1" t="s">
        <v>85</v>
      </c>
      <c r="N952" s="1" t="s">
        <v>252</v>
      </c>
      <c r="O952" s="1" t="s">
        <v>52</v>
      </c>
      <c r="P952" t="s">
        <v>53</v>
      </c>
      <c r="Q952" s="1" t="s">
        <v>181</v>
      </c>
      <c r="R952" s="1" t="s">
        <v>415</v>
      </c>
      <c r="S952" s="1" t="s">
        <v>7703</v>
      </c>
      <c r="T952" s="1" t="s">
        <v>7704</v>
      </c>
      <c r="U952" s="1" t="s">
        <v>7705</v>
      </c>
      <c r="V952" s="1" t="s">
        <v>7706</v>
      </c>
      <c r="W952" s="1" t="s">
        <v>202</v>
      </c>
      <c r="X952" t="str">
        <f t="shared" si="99"/>
        <v>Complete</v>
      </c>
      <c r="Y952">
        <f>MAX(0,100-IF(G952="Invalid",Config!$B$5,0)-IF(I952="Invalid",Config!$B$6,0)-IF(X952="Incomplete",Config!$B$7,0)-IF(AF952="Yes",Config!$B$37,0))</f>
        <v>100</v>
      </c>
      <c r="Z952" s="1">
        <f>IF(OR(TRIM(B952)="",COUNTIF(Config!$B$15:$B$19,B952)&gt;0),1,0)+IF(OR(TRIM(C952)="",COUNTIF(Config!$B$15:$B$19,C952)&gt;0),1,0)+IF(OR(TRIM(F952)="",COUNTIF(Config!$B$15:$B$19,F952)&gt;0),1,0)+IF(OR(TRIM(H952)="",COUNTIF(Config!$B$15:$B$19,H952)&gt;0),1,0)+IF(OR(TRIM(E952)="",COUNTIF(Config!$B$15:$B$19,E952)&gt;0),1,0)+IF(OR(TRIM(K952)="",COUNTIF(Config!$B$15:$B$19,K952)&gt;0),1,0)+IF(OR(TRIM(P952)="",COUNTIF(Config!$B$15:$B$19,P952)&gt;0),1,0)+IF(OR(TRIM(R952)="",COUNTIF(Config!$B$15:$B$19,R952)&gt;0),1,0)</f>
        <v>0</v>
      </c>
      <c r="AA952" s="1" cm="1">
        <f t="array" ref="AA952">SUMPRODUCT(LEN(H952)-LEN(SUBSTITUTE(H952,{"0";"1";"2";"3";"4";"5";"6";"7";"8";"9"},"")))</f>
        <v>12</v>
      </c>
      <c r="AC952" t="str">
        <f t="shared" si="100"/>
        <v/>
      </c>
      <c r="AD952">
        <f t="shared" si="101"/>
        <v>1</v>
      </c>
      <c r="AE952">
        <f t="shared" si="102"/>
        <v>1</v>
      </c>
      <c r="AF952" t="str">
        <f t="shared" si="103"/>
        <v>No</v>
      </c>
      <c r="AG952">
        <f t="shared" ca="1" si="104"/>
        <v>514</v>
      </c>
      <c r="AH952" t="str">
        <f ca="1">IF(OR(V952="",AG952=""),"Yes",IF(AG952&gt;Config!$B$41,"Yes","No"))</f>
        <v>Yes</v>
      </c>
    </row>
    <row r="953" spans="1:34" x14ac:dyDescent="0.25">
      <c r="A953" s="1" t="s">
        <v>7707</v>
      </c>
      <c r="B953" s="1" t="s">
        <v>397</v>
      </c>
      <c r="C953" s="1" t="s">
        <v>2104</v>
      </c>
      <c r="D953" s="1" t="s">
        <v>7708</v>
      </c>
      <c r="E953" s="1" t="s">
        <v>33927</v>
      </c>
      <c r="F953" s="1" t="s">
        <v>7709</v>
      </c>
      <c r="G953" t="str">
        <f t="shared" si="98"/>
        <v>Valid</v>
      </c>
      <c r="H953" s="1" t="s">
        <v>7710</v>
      </c>
      <c r="I953" t="str" cm="1">
        <f t="array" ref="I953">IF(OR(TRIM(H953)="",ISNUMBER(SEARCH("#",H953)),AA953&lt;Config!$B$8,SUMPRODUCT(--ISNUMBER(SEARCH({"a";"b";"c";"d";"e";"f";"g";"h";"i";"j";"k";"l";"m";"n";"o";"p";"q";"r";"s";"t";"u";"v";"w";"x";"y";"z"},H953)))&gt;0),"Invalid","Valid")</f>
        <v>Valid</v>
      </c>
      <c r="J953" s="1" t="s">
        <v>7711</v>
      </c>
      <c r="K953" s="1" t="s">
        <v>866</v>
      </c>
      <c r="L953" s="1" t="s">
        <v>49</v>
      </c>
      <c r="M953" s="1" t="s">
        <v>517</v>
      </c>
      <c r="N953" s="1" t="s">
        <v>211</v>
      </c>
      <c r="O953" s="1" t="s">
        <v>149</v>
      </c>
      <c r="P953" t="s">
        <v>104</v>
      </c>
      <c r="Q953" s="1" t="s">
        <v>105</v>
      </c>
      <c r="R953" s="1" t="s">
        <v>106</v>
      </c>
      <c r="S953" s="1" t="s">
        <v>1090</v>
      </c>
      <c r="T953" s="1" t="s">
        <v>7712</v>
      </c>
      <c r="U953" s="1" t="s">
        <v>7713</v>
      </c>
      <c r="V953" s="1" t="s">
        <v>6652</v>
      </c>
      <c r="W953" s="1" t="s">
        <v>75</v>
      </c>
      <c r="X953" t="str">
        <f t="shared" si="99"/>
        <v>Complete</v>
      </c>
      <c r="Y953">
        <f>MAX(0,100-IF(G953="Invalid",Config!$B$5,0)-IF(I953="Invalid",Config!$B$6,0)-IF(X953="Incomplete",Config!$B$7,0)-IF(AF953="Yes",Config!$B$37,0))</f>
        <v>100</v>
      </c>
      <c r="Z953" s="1">
        <f>IF(OR(TRIM(B953)="",COUNTIF(Config!$B$15:$B$19,B953)&gt;0),1,0)+IF(OR(TRIM(C953)="",COUNTIF(Config!$B$15:$B$19,C953)&gt;0),1,0)+IF(OR(TRIM(F953)="",COUNTIF(Config!$B$15:$B$19,F953)&gt;0),1,0)+IF(OR(TRIM(H953)="",COUNTIF(Config!$B$15:$B$19,H953)&gt;0),1,0)+IF(OR(TRIM(E953)="",COUNTIF(Config!$B$15:$B$19,E953)&gt;0),1,0)+IF(OR(TRIM(K953)="",COUNTIF(Config!$B$15:$B$19,K953)&gt;0),1,0)+IF(OR(TRIM(P953)="",COUNTIF(Config!$B$15:$B$19,P953)&gt;0),1,0)+IF(OR(TRIM(R953)="",COUNTIF(Config!$B$15:$B$19,R953)&gt;0),1,0)</f>
        <v>0</v>
      </c>
      <c r="AA953" s="1" cm="1">
        <f t="array" ref="AA953">SUMPRODUCT(LEN(H953)-LEN(SUBSTITUTE(H953,{"0";"1";"2";"3";"4";"5";"6";"7";"8";"9"},"")))</f>
        <v>10</v>
      </c>
      <c r="AC953" t="str">
        <f t="shared" si="100"/>
        <v/>
      </c>
      <c r="AD953">
        <f t="shared" si="101"/>
        <v>1</v>
      </c>
      <c r="AE953">
        <f t="shared" si="102"/>
        <v>1</v>
      </c>
      <c r="AF953" t="str">
        <f t="shared" si="103"/>
        <v>No</v>
      </c>
      <c r="AG953">
        <f t="shared" ca="1" si="104"/>
        <v>166</v>
      </c>
      <c r="AH953" t="str">
        <f ca="1">IF(OR(V953="",AG953=""),"Yes",IF(AG953&gt;Config!$B$41,"Yes","No"))</f>
        <v>No</v>
      </c>
    </row>
    <row r="954" spans="1:34" x14ac:dyDescent="0.25">
      <c r="A954" s="1" t="s">
        <v>7714</v>
      </c>
      <c r="B954" s="1" t="s">
        <v>577</v>
      </c>
      <c r="C954" s="1" t="s">
        <v>524</v>
      </c>
      <c r="D954" s="1" t="s">
        <v>7715</v>
      </c>
      <c r="E954" s="1" t="s">
        <v>159</v>
      </c>
      <c r="F954" s="1" t="s">
        <v>7716</v>
      </c>
      <c r="G954" t="str">
        <f t="shared" si="98"/>
        <v>Valid</v>
      </c>
      <c r="H954" s="1" t="s">
        <v>7717</v>
      </c>
      <c r="I954" t="str" cm="1">
        <f t="array" ref="I954">IF(OR(TRIM(H954)="",ISNUMBER(SEARCH("#",H954)),AA954&lt;Config!$B$8,SUMPRODUCT(--ISNUMBER(SEARCH({"a";"b";"c";"d";"e";"f";"g";"h";"i";"j";"k";"l";"m";"n";"o";"p";"q";"r";"s";"t";"u";"v";"w";"x";"y";"z"},H954)))&gt;0),"Invalid","Valid")</f>
        <v>Valid</v>
      </c>
      <c r="J954" s="1" t="s">
        <v>7718</v>
      </c>
      <c r="K954" s="1" t="s">
        <v>378</v>
      </c>
      <c r="L954" s="1" t="s">
        <v>134</v>
      </c>
      <c r="M954" s="1" t="s">
        <v>251</v>
      </c>
      <c r="N954" s="1" t="s">
        <v>31</v>
      </c>
      <c r="O954" s="1" t="s">
        <v>32</v>
      </c>
      <c r="P954" t="s">
        <v>104</v>
      </c>
      <c r="Q954" s="1" t="s">
        <v>302</v>
      </c>
      <c r="R954" s="1" t="s">
        <v>922</v>
      </c>
      <c r="S954" s="1" t="s">
        <v>7719</v>
      </c>
      <c r="T954" s="1" t="s">
        <v>7720</v>
      </c>
      <c r="U954" s="1" t="s">
        <v>7721</v>
      </c>
      <c r="V954" s="1" t="s">
        <v>7722</v>
      </c>
      <c r="W954" s="1" t="s">
        <v>384</v>
      </c>
      <c r="X954" t="str">
        <f t="shared" si="99"/>
        <v>Complete</v>
      </c>
      <c r="Y954">
        <f>MAX(0,100-IF(G954="Invalid",Config!$B$5,0)-IF(I954="Invalid",Config!$B$6,0)-IF(X954="Incomplete",Config!$B$7,0)-IF(AF954="Yes",Config!$B$37,0))</f>
        <v>75</v>
      </c>
      <c r="Z954" s="1">
        <f>IF(OR(TRIM(B954)="",COUNTIF(Config!$B$15:$B$19,B954)&gt;0),1,0)+IF(OR(TRIM(C954)="",COUNTIF(Config!$B$15:$B$19,C954)&gt;0),1,0)+IF(OR(TRIM(F954)="",COUNTIF(Config!$B$15:$B$19,F954)&gt;0),1,0)+IF(OR(TRIM(H954)="",COUNTIF(Config!$B$15:$B$19,H954)&gt;0),1,0)+IF(OR(TRIM(E954)="",COUNTIF(Config!$B$15:$B$19,E954)&gt;0),1,0)+IF(OR(TRIM(K954)="",COUNTIF(Config!$B$15:$B$19,K954)&gt;0),1,0)+IF(OR(TRIM(P954)="",COUNTIF(Config!$B$15:$B$19,P954)&gt;0),1,0)+IF(OR(TRIM(R954)="",COUNTIF(Config!$B$15:$B$19,R954)&gt;0),1,0)</f>
        <v>0</v>
      </c>
      <c r="AA954" s="1" cm="1">
        <f t="array" ref="AA954">SUMPRODUCT(LEN(H954)-LEN(SUBSTITUTE(H954,{"0";"1";"2";"3";"4";"5";"6";"7";"8";"9"},"")))</f>
        <v>11</v>
      </c>
      <c r="AC954" t="str">
        <f t="shared" si="100"/>
        <v>Potential Duplicate</v>
      </c>
      <c r="AD954">
        <f t="shared" si="101"/>
        <v>2</v>
      </c>
      <c r="AE954">
        <f t="shared" si="102"/>
        <v>1</v>
      </c>
      <c r="AF954" t="str">
        <f t="shared" si="103"/>
        <v>Yes</v>
      </c>
      <c r="AG954">
        <f t="shared" ca="1" si="104"/>
        <v>547</v>
      </c>
      <c r="AH954" t="str">
        <f ca="1">IF(OR(V954="",AG954=""),"Yes",IF(AG954&gt;Config!$B$41,"Yes","No"))</f>
        <v>Yes</v>
      </c>
    </row>
    <row r="955" spans="1:34" x14ac:dyDescent="0.25">
      <c r="A955" s="1" t="s">
        <v>7723</v>
      </c>
      <c r="B955" s="1" t="s">
        <v>818</v>
      </c>
      <c r="C955" s="1" t="s">
        <v>1496</v>
      </c>
      <c r="D955" s="1" t="s">
        <v>6448</v>
      </c>
      <c r="E955" s="1" t="s">
        <v>681</v>
      </c>
      <c r="F955" s="1" t="s">
        <v>7724</v>
      </c>
      <c r="G955" t="str">
        <f t="shared" si="98"/>
        <v>Valid</v>
      </c>
      <c r="H955" s="1" t="s">
        <v>7725</v>
      </c>
      <c r="I955" t="str" cm="1">
        <f t="array" ref="I955">IF(OR(TRIM(H955)="",ISNUMBER(SEARCH("#",H955)),AA955&lt;Config!$B$8,SUMPRODUCT(--ISNUMBER(SEARCH({"a";"b";"c";"d";"e";"f";"g";"h";"i";"j";"k";"l";"m";"n";"o";"p";"q";"r";"s";"t";"u";"v";"w";"x";"y";"z"},H955)))&gt;0),"Invalid","Valid")</f>
        <v>Valid</v>
      </c>
      <c r="J955" s="1" t="s">
        <v>7726</v>
      </c>
      <c r="K955" s="1" t="s">
        <v>625</v>
      </c>
      <c r="L955" s="1" t="s">
        <v>84</v>
      </c>
      <c r="M955" s="1" t="s">
        <v>103</v>
      </c>
      <c r="N955" s="1" t="s">
        <v>713</v>
      </c>
      <c r="O955" s="1" t="s">
        <v>69</v>
      </c>
      <c r="P955" t="s">
        <v>53</v>
      </c>
      <c r="Q955" s="1" t="s">
        <v>181</v>
      </c>
      <c r="R955" s="1" t="s">
        <v>198</v>
      </c>
      <c r="S955" s="1" t="s">
        <v>7727</v>
      </c>
      <c r="T955" s="1" t="s">
        <v>7728</v>
      </c>
      <c r="U955" s="1" t="s">
        <v>4361</v>
      </c>
      <c r="V955" s="1" t="s">
        <v>7729</v>
      </c>
      <c r="W955" s="1" t="s">
        <v>33823</v>
      </c>
      <c r="X955" t="str">
        <f t="shared" si="99"/>
        <v>Complete</v>
      </c>
      <c r="Y955">
        <f>MAX(0,100-IF(G955="Invalid",Config!$B$5,0)-IF(I955="Invalid",Config!$B$6,0)-IF(X955="Incomplete",Config!$B$7,0)-IF(AF955="Yes",Config!$B$37,0))</f>
        <v>75</v>
      </c>
      <c r="Z955" s="1">
        <f>IF(OR(TRIM(B955)="",COUNTIF(Config!$B$15:$B$19,B955)&gt;0),1,0)+IF(OR(TRIM(C955)="",COUNTIF(Config!$B$15:$B$19,C955)&gt;0),1,0)+IF(OR(TRIM(F955)="",COUNTIF(Config!$B$15:$B$19,F955)&gt;0),1,0)+IF(OR(TRIM(H955)="",COUNTIF(Config!$B$15:$B$19,H955)&gt;0),1,0)+IF(OR(TRIM(E955)="",COUNTIF(Config!$B$15:$B$19,E955)&gt;0),1,0)+IF(OR(TRIM(K955)="",COUNTIF(Config!$B$15:$B$19,K955)&gt;0),1,0)+IF(OR(TRIM(P955)="",COUNTIF(Config!$B$15:$B$19,P955)&gt;0),1,0)+IF(OR(TRIM(R955)="",COUNTIF(Config!$B$15:$B$19,R955)&gt;0),1,0)</f>
        <v>0</v>
      </c>
      <c r="AA955" s="1" cm="1">
        <f t="array" ref="AA955">SUMPRODUCT(LEN(H955)-LEN(SUBSTITUTE(H955,{"0";"1";"2";"3";"4";"5";"6";"7";"8";"9"},"")))</f>
        <v>10</v>
      </c>
      <c r="AC955" t="str">
        <f t="shared" si="100"/>
        <v>Potential Duplicate</v>
      </c>
      <c r="AD955">
        <f t="shared" si="101"/>
        <v>2</v>
      </c>
      <c r="AE955">
        <f t="shared" si="102"/>
        <v>1</v>
      </c>
      <c r="AF955" t="str">
        <f t="shared" si="103"/>
        <v>Yes</v>
      </c>
      <c r="AG955" t="str">
        <f t="shared" ca="1" si="104"/>
        <v/>
      </c>
      <c r="AH955" t="str">
        <f ca="1">IF(OR(V955="",AG955=""),"Yes",IF(AG955&gt;Config!$B$41,"Yes","No"))</f>
        <v>Yes</v>
      </c>
    </row>
    <row r="956" spans="1:34" x14ac:dyDescent="0.25">
      <c r="A956" s="1" t="s">
        <v>7730</v>
      </c>
      <c r="B956" s="1" t="s">
        <v>2033</v>
      </c>
      <c r="C956" s="1" t="s">
        <v>1806</v>
      </c>
      <c r="D956" s="1" t="s">
        <v>7731</v>
      </c>
      <c r="E956" s="1" t="s">
        <v>33926</v>
      </c>
      <c r="F956" s="1" t="s">
        <v>7732</v>
      </c>
      <c r="G956" t="str">
        <f t="shared" si="98"/>
        <v>Valid</v>
      </c>
      <c r="H956" s="1" t="s">
        <v>7733</v>
      </c>
      <c r="I956" t="str" cm="1">
        <f t="array" ref="I956">IF(OR(TRIM(H956)="",ISNUMBER(SEARCH("#",H956)),AA956&lt;Config!$B$8,SUMPRODUCT(--ISNUMBER(SEARCH({"a";"b";"c";"d";"e";"f";"g";"h";"i";"j";"k";"l";"m";"n";"o";"p";"q";"r";"s";"t";"u";"v";"w";"x";"y";"z"},H956)))&gt;0),"Invalid","Valid")</f>
        <v>Valid</v>
      </c>
      <c r="J956" s="1" t="s">
        <v>7734</v>
      </c>
      <c r="K956" s="1" t="s">
        <v>195</v>
      </c>
      <c r="L956" s="1" t="s">
        <v>265</v>
      </c>
      <c r="M956" s="1" t="s">
        <v>33827</v>
      </c>
      <c r="N956" s="1" t="s">
        <v>51</v>
      </c>
      <c r="O956" s="1" t="s">
        <v>69</v>
      </c>
      <c r="P956" t="s">
        <v>33</v>
      </c>
      <c r="Q956" s="1" t="s">
        <v>119</v>
      </c>
      <c r="R956" s="1" t="s">
        <v>1716</v>
      </c>
      <c r="S956" s="1" t="s">
        <v>7735</v>
      </c>
      <c r="T956" s="1" t="s">
        <v>7736</v>
      </c>
      <c r="U956" s="1" t="s">
        <v>7737</v>
      </c>
      <c r="V956" s="1" t="s">
        <v>2951</v>
      </c>
      <c r="W956" s="1" t="s">
        <v>94</v>
      </c>
      <c r="X956" t="str">
        <f t="shared" si="99"/>
        <v>Complete</v>
      </c>
      <c r="Y956">
        <f>MAX(0,100-IF(G956="Invalid",Config!$B$5,0)-IF(I956="Invalid",Config!$B$6,0)-IF(X956="Incomplete",Config!$B$7,0)-IF(AF956="Yes",Config!$B$37,0))</f>
        <v>75</v>
      </c>
      <c r="Z956" s="1">
        <f>IF(OR(TRIM(B956)="",COUNTIF(Config!$B$15:$B$19,B956)&gt;0),1,0)+IF(OR(TRIM(C956)="",COUNTIF(Config!$B$15:$B$19,C956)&gt;0),1,0)+IF(OR(TRIM(F956)="",COUNTIF(Config!$B$15:$B$19,F956)&gt;0),1,0)+IF(OR(TRIM(H956)="",COUNTIF(Config!$B$15:$B$19,H956)&gt;0),1,0)+IF(OR(TRIM(E956)="",COUNTIF(Config!$B$15:$B$19,E956)&gt;0),1,0)+IF(OR(TRIM(K956)="",COUNTIF(Config!$B$15:$B$19,K956)&gt;0),1,0)+IF(OR(TRIM(P956)="",COUNTIF(Config!$B$15:$B$19,P956)&gt;0),1,0)+IF(OR(TRIM(R956)="",COUNTIF(Config!$B$15:$B$19,R956)&gt;0),1,0)</f>
        <v>0</v>
      </c>
      <c r="AA956" s="1" cm="1">
        <f t="array" ref="AA956">SUMPRODUCT(LEN(H956)-LEN(SUBSTITUTE(H956,{"0";"1";"2";"3";"4";"5";"6";"7";"8";"9"},"")))</f>
        <v>10</v>
      </c>
      <c r="AC956" t="str">
        <f t="shared" si="100"/>
        <v>Potential Duplicate</v>
      </c>
      <c r="AD956">
        <f t="shared" si="101"/>
        <v>1</v>
      </c>
      <c r="AE956">
        <f t="shared" si="102"/>
        <v>2</v>
      </c>
      <c r="AF956" t="str">
        <f t="shared" si="103"/>
        <v>Yes</v>
      </c>
      <c r="AG956">
        <f t="shared" ca="1" si="104"/>
        <v>610</v>
      </c>
      <c r="AH956" t="str">
        <f ca="1">IF(OR(V956="",AG956=""),"Yes",IF(AG956&gt;Config!$B$41,"Yes","No"))</f>
        <v>Yes</v>
      </c>
    </row>
    <row r="957" spans="1:34" x14ac:dyDescent="0.25">
      <c r="A957" s="1" t="s">
        <v>7738</v>
      </c>
      <c r="B957" s="1" t="s">
        <v>5122</v>
      </c>
      <c r="C957" s="1" t="s">
        <v>189</v>
      </c>
      <c r="D957" s="1" t="s">
        <v>7739</v>
      </c>
      <c r="E957" s="1" t="s">
        <v>739</v>
      </c>
      <c r="F957" s="1" t="s">
        <v>7740</v>
      </c>
      <c r="G957" t="str">
        <f t="shared" si="98"/>
        <v>Valid</v>
      </c>
      <c r="H957" s="1" t="s">
        <v>7741</v>
      </c>
      <c r="I957" t="str" cm="1">
        <f t="array" ref="I957">IF(OR(TRIM(H957)="",ISNUMBER(SEARCH("#",H957)),AA957&lt;Config!$B$8,SUMPRODUCT(--ISNUMBER(SEARCH({"a";"b";"c";"d";"e";"f";"g";"h";"i";"j";"k";"l";"m";"n";"o";"p";"q";"r";"s";"t";"u";"v";"w";"x";"y";"z"},H957)))&gt;0),"Invalid","Valid")</f>
        <v>Valid</v>
      </c>
      <c r="J957" s="1" t="s">
        <v>7742</v>
      </c>
      <c r="K957" s="1" t="s">
        <v>287</v>
      </c>
      <c r="L957" s="1" t="s">
        <v>29</v>
      </c>
      <c r="M957" s="1" t="s">
        <v>135</v>
      </c>
      <c r="N957" s="1" t="s">
        <v>86</v>
      </c>
      <c r="O957" s="1" t="s">
        <v>149</v>
      </c>
      <c r="P957" t="s">
        <v>53</v>
      </c>
      <c r="Q957" s="1" t="s">
        <v>54</v>
      </c>
      <c r="R957" s="1" t="s">
        <v>198</v>
      </c>
      <c r="S957" s="1" t="s">
        <v>7743</v>
      </c>
      <c r="T957" s="1" t="s">
        <v>7744</v>
      </c>
      <c r="U957" s="1" t="s">
        <v>3360</v>
      </c>
      <c r="V957" s="1" t="s">
        <v>7745</v>
      </c>
      <c r="W957" s="1" t="s">
        <v>75</v>
      </c>
      <c r="X957" t="str">
        <f t="shared" si="99"/>
        <v>Complete</v>
      </c>
      <c r="Y957">
        <f>MAX(0,100-IF(G957="Invalid",Config!$B$5,0)-IF(I957="Invalid",Config!$B$6,0)-IF(X957="Incomplete",Config!$B$7,0)-IF(AF957="Yes",Config!$B$37,0))</f>
        <v>100</v>
      </c>
      <c r="Z957" s="1">
        <f>IF(OR(TRIM(B957)="",COUNTIF(Config!$B$15:$B$19,B957)&gt;0),1,0)+IF(OR(TRIM(C957)="",COUNTIF(Config!$B$15:$B$19,C957)&gt;0),1,0)+IF(OR(TRIM(F957)="",COUNTIF(Config!$B$15:$B$19,F957)&gt;0),1,0)+IF(OR(TRIM(H957)="",COUNTIF(Config!$B$15:$B$19,H957)&gt;0),1,0)+IF(OR(TRIM(E957)="",COUNTIF(Config!$B$15:$B$19,E957)&gt;0),1,0)+IF(OR(TRIM(K957)="",COUNTIF(Config!$B$15:$B$19,K957)&gt;0),1,0)+IF(OR(TRIM(P957)="",COUNTIF(Config!$B$15:$B$19,P957)&gt;0),1,0)+IF(OR(TRIM(R957)="",COUNTIF(Config!$B$15:$B$19,R957)&gt;0),1,0)</f>
        <v>0</v>
      </c>
      <c r="AA957" s="1" cm="1">
        <f t="array" ref="AA957">SUMPRODUCT(LEN(H957)-LEN(SUBSTITUTE(H957,{"0";"1";"2";"3";"4";"5";"6";"7";"8";"9"},"")))</f>
        <v>12</v>
      </c>
      <c r="AC957" t="str">
        <f t="shared" si="100"/>
        <v/>
      </c>
      <c r="AD957">
        <f t="shared" si="101"/>
        <v>1</v>
      </c>
      <c r="AE957">
        <f t="shared" si="102"/>
        <v>1</v>
      </c>
      <c r="AF957" t="str">
        <f t="shared" si="103"/>
        <v>No</v>
      </c>
      <c r="AG957">
        <f t="shared" ca="1" si="104"/>
        <v>188</v>
      </c>
      <c r="AH957" t="str">
        <f ca="1">IF(OR(V957="",AG957=""),"Yes",IF(AG957&gt;Config!$B$41,"Yes","No"))</f>
        <v>No</v>
      </c>
    </row>
    <row r="958" spans="1:34" x14ac:dyDescent="0.25">
      <c r="A958" s="1" t="s">
        <v>7746</v>
      </c>
      <c r="B958" s="1" t="s">
        <v>77</v>
      </c>
      <c r="C958" s="1" t="s">
        <v>445</v>
      </c>
      <c r="D958" s="1" t="s">
        <v>7747</v>
      </c>
      <c r="E958" s="1" t="s">
        <v>34403</v>
      </c>
      <c r="F958" s="1" t="s">
        <v>7748</v>
      </c>
      <c r="G958" t="str">
        <f t="shared" si="98"/>
        <v>Valid</v>
      </c>
      <c r="H958" s="1" t="s">
        <v>7749</v>
      </c>
      <c r="I958" t="str" cm="1">
        <f t="array" ref="I958">IF(OR(TRIM(H958)="",ISNUMBER(SEARCH("#",H958)),AA958&lt;Config!$B$8,SUMPRODUCT(--ISNUMBER(SEARCH({"a";"b";"c";"d";"e";"f";"g";"h";"i";"j";"k";"l";"m";"n";"o";"p";"q";"r";"s";"t";"u";"v";"w";"x";"y";"z"},H958)))&gt;0),"Invalid","Valid")</f>
        <v>Valid</v>
      </c>
      <c r="J958" s="1" t="s">
        <v>7750</v>
      </c>
      <c r="K958" s="1" t="s">
        <v>264</v>
      </c>
      <c r="L958" s="1" t="s">
        <v>134</v>
      </c>
      <c r="M958" s="1" t="s">
        <v>462</v>
      </c>
      <c r="N958" s="1" t="s">
        <v>51</v>
      </c>
      <c r="O958" s="1" t="s">
        <v>149</v>
      </c>
      <c r="P958" t="s">
        <v>53</v>
      </c>
      <c r="Q958" s="1" t="s">
        <v>197</v>
      </c>
      <c r="R958" s="1" t="s">
        <v>70</v>
      </c>
      <c r="S958" s="1" t="s">
        <v>7751</v>
      </c>
      <c r="T958" s="1" t="s">
        <v>7752</v>
      </c>
      <c r="U958" s="1" t="s">
        <v>1075</v>
      </c>
      <c r="V958" s="1" t="s">
        <v>7753</v>
      </c>
      <c r="W958" s="1" t="s">
        <v>186</v>
      </c>
      <c r="X958" t="str">
        <f t="shared" si="99"/>
        <v>Complete</v>
      </c>
      <c r="Y958">
        <f>MAX(0,100-IF(G958="Invalid",Config!$B$5,0)-IF(I958="Invalid",Config!$B$6,0)-IF(X958="Incomplete",Config!$B$7,0)-IF(AF958="Yes",Config!$B$37,0))</f>
        <v>100</v>
      </c>
      <c r="Z958" s="1">
        <f>IF(OR(TRIM(B958)="",COUNTIF(Config!$B$15:$B$19,B958)&gt;0),1,0)+IF(OR(TRIM(C958)="",COUNTIF(Config!$B$15:$B$19,C958)&gt;0),1,0)+IF(OR(TRIM(F958)="",COUNTIF(Config!$B$15:$B$19,F958)&gt;0),1,0)+IF(OR(TRIM(H958)="",COUNTIF(Config!$B$15:$B$19,H958)&gt;0),1,0)+IF(OR(TRIM(E958)="",COUNTIF(Config!$B$15:$B$19,E958)&gt;0),1,0)+IF(OR(TRIM(K958)="",COUNTIF(Config!$B$15:$B$19,K958)&gt;0),1,0)+IF(OR(TRIM(P958)="",COUNTIF(Config!$B$15:$B$19,P958)&gt;0),1,0)+IF(OR(TRIM(R958)="",COUNTIF(Config!$B$15:$B$19,R958)&gt;0),1,0)</f>
        <v>0</v>
      </c>
      <c r="AA958" s="1" cm="1">
        <f t="array" ref="AA958">SUMPRODUCT(LEN(H958)-LEN(SUBSTITUTE(H958,{"0";"1";"2";"3";"4";"5";"6";"7";"8";"9"},"")))</f>
        <v>12</v>
      </c>
      <c r="AC958" t="str">
        <f t="shared" si="100"/>
        <v/>
      </c>
      <c r="AD958">
        <f t="shared" si="101"/>
        <v>1</v>
      </c>
      <c r="AE958">
        <f t="shared" si="102"/>
        <v>1</v>
      </c>
      <c r="AF958" t="str">
        <f t="shared" si="103"/>
        <v>No</v>
      </c>
      <c r="AG958">
        <f t="shared" ca="1" si="104"/>
        <v>102</v>
      </c>
      <c r="AH958" t="str">
        <f ca="1">IF(OR(V958="",AG958=""),"Yes",IF(AG958&gt;Config!$B$41,"Yes","No"))</f>
        <v>No</v>
      </c>
    </row>
    <row r="959" spans="1:34" x14ac:dyDescent="0.25">
      <c r="A959" s="1" t="s">
        <v>7754</v>
      </c>
      <c r="B959" s="1" t="s">
        <v>818</v>
      </c>
      <c r="C959" s="1" t="s">
        <v>33938</v>
      </c>
      <c r="D959" s="1" t="s">
        <v>34404</v>
      </c>
      <c r="E959" s="1" t="s">
        <v>34246</v>
      </c>
      <c r="F959" s="1" t="s">
        <v>34405</v>
      </c>
      <c r="G959" t="str">
        <f t="shared" si="98"/>
        <v>Valid</v>
      </c>
      <c r="H959" s="1" t="s">
        <v>7755</v>
      </c>
      <c r="I959" t="str" cm="1">
        <f t="array" ref="I959">IF(OR(TRIM(H959)="",ISNUMBER(SEARCH("#",H959)),AA959&lt;Config!$B$8,SUMPRODUCT(--ISNUMBER(SEARCH({"a";"b";"c";"d";"e";"f";"g";"h";"i";"j";"k";"l";"m";"n";"o";"p";"q";"r";"s";"t";"u";"v";"w";"x";"y";"z"},H959)))&gt;0),"Invalid","Valid")</f>
        <v>Valid</v>
      </c>
      <c r="J959" s="1" t="s">
        <v>7756</v>
      </c>
      <c r="K959" s="1" t="s">
        <v>369</v>
      </c>
      <c r="L959" s="1" t="s">
        <v>49</v>
      </c>
      <c r="M959" s="1" t="s">
        <v>165</v>
      </c>
      <c r="N959" s="1" t="s">
        <v>713</v>
      </c>
      <c r="O959" s="1" t="s">
        <v>149</v>
      </c>
      <c r="P959" t="s">
        <v>53</v>
      </c>
      <c r="Q959" s="1" t="s">
        <v>181</v>
      </c>
      <c r="R959" s="1" t="s">
        <v>288</v>
      </c>
      <c r="S959" s="1" t="s">
        <v>7757</v>
      </c>
      <c r="T959" s="1" t="s">
        <v>7758</v>
      </c>
      <c r="U959" s="1" t="s">
        <v>3489</v>
      </c>
      <c r="V959" s="1" t="s">
        <v>4322</v>
      </c>
      <c r="W959" s="1" t="s">
        <v>384</v>
      </c>
      <c r="X959" t="str">
        <f t="shared" si="99"/>
        <v>Complete</v>
      </c>
      <c r="Y959">
        <f>MAX(0,100-IF(G959="Invalid",Config!$B$5,0)-IF(I959="Invalid",Config!$B$6,0)-IF(X959="Incomplete",Config!$B$7,0)-IF(AF959="Yes",Config!$B$37,0))</f>
        <v>100</v>
      </c>
      <c r="Z959" s="1">
        <f>IF(OR(TRIM(B959)="",COUNTIF(Config!$B$15:$B$19,B959)&gt;0),1,0)+IF(OR(TRIM(C959)="",COUNTIF(Config!$B$15:$B$19,C959)&gt;0),1,0)+IF(OR(TRIM(F959)="",COUNTIF(Config!$B$15:$B$19,F959)&gt;0),1,0)+IF(OR(TRIM(H959)="",COUNTIF(Config!$B$15:$B$19,H959)&gt;0),1,0)+IF(OR(TRIM(E959)="",COUNTIF(Config!$B$15:$B$19,E959)&gt;0),1,0)+IF(OR(TRIM(K959)="",COUNTIF(Config!$B$15:$B$19,K959)&gt;0),1,0)+IF(OR(TRIM(P959)="",COUNTIF(Config!$B$15:$B$19,P959)&gt;0),1,0)+IF(OR(TRIM(R959)="",COUNTIF(Config!$B$15:$B$19,R959)&gt;0),1,0)</f>
        <v>0</v>
      </c>
      <c r="AA959" s="1" cm="1">
        <f t="array" ref="AA959">SUMPRODUCT(LEN(H959)-LEN(SUBSTITUTE(H959,{"0";"1";"2";"3";"4";"5";"6";"7";"8";"9"},"")))</f>
        <v>12</v>
      </c>
      <c r="AC959" t="str">
        <f t="shared" si="100"/>
        <v/>
      </c>
      <c r="AD959">
        <f t="shared" si="101"/>
        <v>1</v>
      </c>
      <c r="AE959">
        <f t="shared" si="102"/>
        <v>1</v>
      </c>
      <c r="AF959" t="str">
        <f t="shared" si="103"/>
        <v>No</v>
      </c>
      <c r="AG959">
        <f t="shared" ca="1" si="104"/>
        <v>336</v>
      </c>
      <c r="AH959" t="str">
        <f ca="1">IF(OR(V959="",AG959=""),"Yes",IF(AG959&gt;Config!$B$41,"Yes","No"))</f>
        <v>No</v>
      </c>
    </row>
    <row r="960" spans="1:34" x14ac:dyDescent="0.25">
      <c r="A960" s="1" t="s">
        <v>7759</v>
      </c>
      <c r="B960" s="1" t="s">
        <v>1006</v>
      </c>
      <c r="C960" s="1" t="s">
        <v>545</v>
      </c>
      <c r="D960" s="1" t="s">
        <v>7760</v>
      </c>
      <c r="E960" s="1" t="s">
        <v>458</v>
      </c>
      <c r="F960" s="1" t="s">
        <v>7761</v>
      </c>
      <c r="G960" t="str">
        <f t="shared" si="98"/>
        <v>Valid</v>
      </c>
      <c r="H960" s="1" t="s">
        <v>7762</v>
      </c>
      <c r="I960" t="str" cm="1">
        <f t="array" ref="I960">IF(OR(TRIM(H960)="",ISNUMBER(SEARCH("#",H960)),AA960&lt;Config!$B$8,SUMPRODUCT(--ISNUMBER(SEARCH({"a";"b";"c";"d";"e";"f";"g";"h";"i";"j";"k";"l";"m";"n";"o";"p";"q";"r";"s";"t";"u";"v";"w";"x";"y";"z"},H960)))&gt;0),"Invalid","Valid")</f>
        <v>Valid</v>
      </c>
      <c r="J960" s="1" t="s">
        <v>950</v>
      </c>
      <c r="K960" s="1" t="s">
        <v>178</v>
      </c>
      <c r="L960" s="1" t="s">
        <v>134</v>
      </c>
      <c r="M960" s="1" t="s">
        <v>103</v>
      </c>
      <c r="N960" s="1" t="s">
        <v>86</v>
      </c>
      <c r="O960" s="1" t="s">
        <v>149</v>
      </c>
      <c r="P960" t="s">
        <v>87</v>
      </c>
      <c r="Q960" s="1" t="s">
        <v>166</v>
      </c>
      <c r="R960" s="1" t="s">
        <v>550</v>
      </c>
      <c r="S960" s="1" t="s">
        <v>7763</v>
      </c>
      <c r="T960" s="1" t="s">
        <v>7764</v>
      </c>
      <c r="U960" s="1" t="s">
        <v>7765</v>
      </c>
      <c r="V960" s="1" t="s">
        <v>140</v>
      </c>
      <c r="W960" s="1" t="s">
        <v>293</v>
      </c>
      <c r="X960" t="str">
        <f t="shared" si="99"/>
        <v>Complete</v>
      </c>
      <c r="Y960">
        <f>MAX(0,100-IF(G960="Invalid",Config!$B$5,0)-IF(I960="Invalid",Config!$B$6,0)-IF(X960="Incomplete",Config!$B$7,0)-IF(AF960="Yes",Config!$B$37,0))</f>
        <v>100</v>
      </c>
      <c r="Z960" s="1">
        <f>IF(OR(TRIM(B960)="",COUNTIF(Config!$B$15:$B$19,B960)&gt;0),1,0)+IF(OR(TRIM(C960)="",COUNTIF(Config!$B$15:$B$19,C960)&gt;0),1,0)+IF(OR(TRIM(F960)="",COUNTIF(Config!$B$15:$B$19,F960)&gt;0),1,0)+IF(OR(TRIM(H960)="",COUNTIF(Config!$B$15:$B$19,H960)&gt;0),1,0)+IF(OR(TRIM(E960)="",COUNTIF(Config!$B$15:$B$19,E960)&gt;0),1,0)+IF(OR(TRIM(K960)="",COUNTIF(Config!$B$15:$B$19,K960)&gt;0),1,0)+IF(OR(TRIM(P960)="",COUNTIF(Config!$B$15:$B$19,P960)&gt;0),1,0)+IF(OR(TRIM(R960)="",COUNTIF(Config!$B$15:$B$19,R960)&gt;0),1,0)</f>
        <v>0</v>
      </c>
      <c r="AA960" s="1" cm="1">
        <f t="array" ref="AA960">SUMPRODUCT(LEN(H960)-LEN(SUBSTITUTE(H960,{"0";"1";"2";"3";"4";"5";"6";"7";"8";"9"},"")))</f>
        <v>11</v>
      </c>
      <c r="AC960" t="str">
        <f t="shared" si="100"/>
        <v/>
      </c>
      <c r="AD960">
        <f t="shared" si="101"/>
        <v>1</v>
      </c>
      <c r="AE960">
        <f t="shared" si="102"/>
        <v>1</v>
      </c>
      <c r="AF960" t="str">
        <f t="shared" si="103"/>
        <v>No</v>
      </c>
      <c r="AG960">
        <f t="shared" ca="1" si="104"/>
        <v>37</v>
      </c>
      <c r="AH960" t="str">
        <f ca="1">IF(OR(V960="",AG960=""),"Yes",IF(AG960&gt;Config!$B$41,"Yes","No"))</f>
        <v>No</v>
      </c>
    </row>
    <row r="961" spans="1:34" x14ac:dyDescent="0.25">
      <c r="A961" s="1" t="s">
        <v>7766</v>
      </c>
      <c r="B961" s="1" t="s">
        <v>1015</v>
      </c>
      <c r="C961" s="1" t="s">
        <v>410</v>
      </c>
      <c r="D961" s="1" t="s">
        <v>7767</v>
      </c>
      <c r="E961" s="1" t="s">
        <v>34406</v>
      </c>
      <c r="F961" s="1" t="s">
        <v>7768</v>
      </c>
      <c r="G961" t="str">
        <f t="shared" si="98"/>
        <v>Valid</v>
      </c>
      <c r="H961" s="1" t="s">
        <v>7769</v>
      </c>
      <c r="I961" t="str" cm="1">
        <f t="array" ref="I961">IF(OR(TRIM(H961)="",ISNUMBER(SEARCH("#",H961)),AA961&lt;Config!$B$8,SUMPRODUCT(--ISNUMBER(SEARCH({"a";"b";"c";"d";"e";"f";"g";"h";"i";"j";"k";"l";"m";"n";"o";"p";"q";"r";"s";"t";"u";"v";"w";"x";"y";"z"},H961)))&gt;0),"Invalid","Valid")</f>
        <v>Valid</v>
      </c>
      <c r="J961" s="1" t="s">
        <v>7770</v>
      </c>
      <c r="K961" s="1" t="s">
        <v>250</v>
      </c>
      <c r="L961" s="1" t="s">
        <v>84</v>
      </c>
      <c r="M961" s="1" t="s">
        <v>118</v>
      </c>
      <c r="N961" s="1" t="s">
        <v>358</v>
      </c>
      <c r="O961" s="1" t="s">
        <v>149</v>
      </c>
      <c r="P961" t="s">
        <v>314</v>
      </c>
      <c r="Q961" s="1" t="s">
        <v>663</v>
      </c>
      <c r="R961" s="1" t="s">
        <v>663</v>
      </c>
      <c r="S961" s="1" t="s">
        <v>7771</v>
      </c>
      <c r="T961" s="1" t="s">
        <v>7772</v>
      </c>
      <c r="U961" s="1" t="s">
        <v>6446</v>
      </c>
      <c r="V961" s="1" t="s">
        <v>2547</v>
      </c>
      <c r="W961" s="1" t="s">
        <v>94</v>
      </c>
      <c r="X961" t="str">
        <f t="shared" si="99"/>
        <v>Complete</v>
      </c>
      <c r="Y961">
        <f>MAX(0,100-IF(G961="Invalid",Config!$B$5,0)-IF(I961="Invalid",Config!$B$6,0)-IF(X961="Incomplete",Config!$B$7,0)-IF(AF961="Yes",Config!$B$37,0))</f>
        <v>100</v>
      </c>
      <c r="Z961" s="1">
        <f>IF(OR(TRIM(B961)="",COUNTIF(Config!$B$15:$B$19,B961)&gt;0),1,0)+IF(OR(TRIM(C961)="",COUNTIF(Config!$B$15:$B$19,C961)&gt;0),1,0)+IF(OR(TRIM(F961)="",COUNTIF(Config!$B$15:$B$19,F961)&gt;0),1,0)+IF(OR(TRIM(H961)="",COUNTIF(Config!$B$15:$B$19,H961)&gt;0),1,0)+IF(OR(TRIM(E961)="",COUNTIF(Config!$B$15:$B$19,E961)&gt;0),1,0)+IF(OR(TRIM(K961)="",COUNTIF(Config!$B$15:$B$19,K961)&gt;0),1,0)+IF(OR(TRIM(P961)="",COUNTIF(Config!$B$15:$B$19,P961)&gt;0),1,0)+IF(OR(TRIM(R961)="",COUNTIF(Config!$B$15:$B$19,R961)&gt;0),1,0)</f>
        <v>0</v>
      </c>
      <c r="AA961" s="1" cm="1">
        <f t="array" ref="AA961">SUMPRODUCT(LEN(H961)-LEN(SUBSTITUTE(H961,{"0";"1";"2";"3";"4";"5";"6";"7";"8";"9"},"")))</f>
        <v>12</v>
      </c>
      <c r="AC961" t="str">
        <f t="shared" si="100"/>
        <v/>
      </c>
      <c r="AD961">
        <f t="shared" si="101"/>
        <v>1</v>
      </c>
      <c r="AE961">
        <f t="shared" si="102"/>
        <v>1</v>
      </c>
      <c r="AF961" t="str">
        <f t="shared" si="103"/>
        <v>No</v>
      </c>
      <c r="AG961">
        <f t="shared" ca="1" si="104"/>
        <v>270</v>
      </c>
      <c r="AH961" t="str">
        <f ca="1">IF(OR(V961="",AG961=""),"Yes",IF(AG961&gt;Config!$B$41,"Yes","No"))</f>
        <v>No</v>
      </c>
    </row>
    <row r="962" spans="1:34" x14ac:dyDescent="0.25">
      <c r="A962" s="1" t="s">
        <v>7773</v>
      </c>
      <c r="B962" s="1" t="s">
        <v>353</v>
      </c>
      <c r="C962" s="1" t="s">
        <v>659</v>
      </c>
      <c r="D962" s="1" t="s">
        <v>7774</v>
      </c>
      <c r="E962" s="1" t="s">
        <v>33907</v>
      </c>
      <c r="F962" s="1" t="s">
        <v>7775</v>
      </c>
      <c r="G962" t="str">
        <f t="shared" si="98"/>
        <v>Valid</v>
      </c>
      <c r="H962" s="1" t="s">
        <v>7776</v>
      </c>
      <c r="I962" t="str" cm="1">
        <f t="array" ref="I962">IF(OR(TRIM(H962)="",ISNUMBER(SEARCH("#",H962)),AA962&lt;Config!$B$8,SUMPRODUCT(--ISNUMBER(SEARCH({"a";"b";"c";"d";"e";"f";"g";"h";"i";"j";"k";"l";"m";"n";"o";"p";"q";"r";"s";"t";"u";"v";"w";"x";"y";"z"},H962)))&gt;0),"Invalid","Valid")</f>
        <v>Valid</v>
      </c>
      <c r="J962" s="1" t="s">
        <v>7777</v>
      </c>
      <c r="K962" s="1" t="s">
        <v>178</v>
      </c>
      <c r="L962" s="1" t="s">
        <v>29</v>
      </c>
      <c r="M962" s="1" t="s">
        <v>251</v>
      </c>
      <c r="N962" s="1" t="s">
        <v>211</v>
      </c>
      <c r="O962" s="1" t="s">
        <v>180</v>
      </c>
      <c r="P962" t="s">
        <v>53</v>
      </c>
      <c r="Q962" s="1" t="s">
        <v>150</v>
      </c>
      <c r="R962" s="1" t="s">
        <v>198</v>
      </c>
      <c r="S962" s="1" t="s">
        <v>7778</v>
      </c>
      <c r="T962" s="1" t="s">
        <v>7779</v>
      </c>
      <c r="U962" s="1" t="s">
        <v>4930</v>
      </c>
      <c r="V962" s="1" t="s">
        <v>7780</v>
      </c>
      <c r="W962" s="1" t="s">
        <v>60</v>
      </c>
      <c r="X962" t="str">
        <f t="shared" si="99"/>
        <v>Complete</v>
      </c>
      <c r="Y962">
        <f>MAX(0,100-IF(G962="Invalid",Config!$B$5,0)-IF(I962="Invalid",Config!$B$6,0)-IF(X962="Incomplete",Config!$B$7,0)-IF(AF962="Yes",Config!$B$37,0))</f>
        <v>100</v>
      </c>
      <c r="Z962" s="1">
        <f>IF(OR(TRIM(B962)="",COUNTIF(Config!$B$15:$B$19,B962)&gt;0),1,0)+IF(OR(TRIM(C962)="",COUNTIF(Config!$B$15:$B$19,C962)&gt;0),1,0)+IF(OR(TRIM(F962)="",COUNTIF(Config!$B$15:$B$19,F962)&gt;0),1,0)+IF(OR(TRIM(H962)="",COUNTIF(Config!$B$15:$B$19,H962)&gt;0),1,0)+IF(OR(TRIM(E962)="",COUNTIF(Config!$B$15:$B$19,E962)&gt;0),1,0)+IF(OR(TRIM(K962)="",COUNTIF(Config!$B$15:$B$19,K962)&gt;0),1,0)+IF(OR(TRIM(P962)="",COUNTIF(Config!$B$15:$B$19,P962)&gt;0),1,0)+IF(OR(TRIM(R962)="",COUNTIF(Config!$B$15:$B$19,R962)&gt;0),1,0)</f>
        <v>0</v>
      </c>
      <c r="AA962" s="1" cm="1">
        <f t="array" ref="AA962">SUMPRODUCT(LEN(H962)-LEN(SUBSTITUTE(H962,{"0";"1";"2";"3";"4";"5";"6";"7";"8";"9"},"")))</f>
        <v>12</v>
      </c>
      <c r="AC962" t="str">
        <f t="shared" si="100"/>
        <v/>
      </c>
      <c r="AD962">
        <f t="shared" si="101"/>
        <v>1</v>
      </c>
      <c r="AE962">
        <f t="shared" si="102"/>
        <v>1</v>
      </c>
      <c r="AF962" t="str">
        <f t="shared" si="103"/>
        <v>No</v>
      </c>
      <c r="AG962">
        <f t="shared" ca="1" si="104"/>
        <v>334</v>
      </c>
      <c r="AH962" t="str">
        <f ca="1">IF(OR(V962="",AG962=""),"Yes",IF(AG962&gt;Config!$B$41,"Yes","No"))</f>
        <v>No</v>
      </c>
    </row>
    <row r="963" spans="1:34" x14ac:dyDescent="0.25">
      <c r="A963" s="1" t="s">
        <v>7781</v>
      </c>
      <c r="B963" s="1" t="s">
        <v>444</v>
      </c>
      <c r="C963" s="1" t="s">
        <v>97</v>
      </c>
      <c r="D963" s="1" t="s">
        <v>7782</v>
      </c>
      <c r="E963" s="1" t="s">
        <v>34407</v>
      </c>
      <c r="F963" s="1" t="s">
        <v>7783</v>
      </c>
      <c r="G963" t="str">
        <f t="shared" ref="G963:G1026" si="105">IFERROR(IF(OR(TRIM(F963)="",LEN(F963)-LEN(SUBSTITUTE(F963,"@",""))&lt;&gt;1,FIND("@",F963)=1,RIGHT(F963,1)=".",ISNUMBER(SEARCH(" ",F963)),ISERROR(FIND(".",F963,FIND("@",F963)+2))),"Invalid","Valid"),"Invalid")</f>
        <v>Invalid</v>
      </c>
      <c r="H963" s="1" t="s">
        <v>7784</v>
      </c>
      <c r="I963" t="str" cm="1">
        <f t="array" ref="I963">IF(OR(TRIM(H963)="",ISNUMBER(SEARCH("#",H963)),AA963&lt;Config!$B$8,SUMPRODUCT(--ISNUMBER(SEARCH({"a";"b";"c";"d";"e";"f";"g";"h";"i";"j";"k";"l";"m";"n";"o";"p";"q";"r";"s";"t";"u";"v";"w";"x";"y";"z"},H963)))&gt;0),"Invalid","Valid")</f>
        <v>Valid</v>
      </c>
      <c r="J963" s="1" t="s">
        <v>7785</v>
      </c>
      <c r="K963" s="1" t="s">
        <v>369</v>
      </c>
      <c r="L963" s="1" t="s">
        <v>84</v>
      </c>
      <c r="M963" s="1" t="s">
        <v>462</v>
      </c>
      <c r="N963" s="1" t="s">
        <v>713</v>
      </c>
      <c r="O963" s="1" t="s">
        <v>69</v>
      </c>
      <c r="P963" t="s">
        <v>590</v>
      </c>
      <c r="Q963" s="1" t="s">
        <v>1481</v>
      </c>
      <c r="R963" s="1" t="s">
        <v>592</v>
      </c>
      <c r="S963" s="1" t="s">
        <v>604</v>
      </c>
      <c r="T963" s="1" t="s">
        <v>7786</v>
      </c>
      <c r="U963" s="1" t="s">
        <v>257</v>
      </c>
      <c r="V963" s="1" t="s">
        <v>140</v>
      </c>
      <c r="W963" s="1" t="s">
        <v>141</v>
      </c>
      <c r="X963" t="str">
        <f t="shared" ref="X963:X1026" si="106">IF(Z963=0,"Complete","Incomplete")</f>
        <v>Complete</v>
      </c>
      <c r="Y963">
        <f>MAX(0,100-IF(G963="Invalid",Config!$B$5,0)-IF(I963="Invalid",Config!$B$6,0)-IF(X963="Incomplete",Config!$B$7,0)-IF(AF963="Yes",Config!$B$37,0))</f>
        <v>70</v>
      </c>
      <c r="Z963" s="1">
        <f>IF(OR(TRIM(B963)="",COUNTIF(Config!$B$15:$B$19,B963)&gt;0),1,0)+IF(OR(TRIM(C963)="",COUNTIF(Config!$B$15:$B$19,C963)&gt;0),1,0)+IF(OR(TRIM(F963)="",COUNTIF(Config!$B$15:$B$19,F963)&gt;0),1,0)+IF(OR(TRIM(H963)="",COUNTIF(Config!$B$15:$B$19,H963)&gt;0),1,0)+IF(OR(TRIM(E963)="",COUNTIF(Config!$B$15:$B$19,E963)&gt;0),1,0)+IF(OR(TRIM(K963)="",COUNTIF(Config!$B$15:$B$19,K963)&gt;0),1,0)+IF(OR(TRIM(P963)="",COUNTIF(Config!$B$15:$B$19,P963)&gt;0),1,0)+IF(OR(TRIM(R963)="",COUNTIF(Config!$B$15:$B$19,R963)&gt;0),1,0)</f>
        <v>0</v>
      </c>
      <c r="AA963" s="1" cm="1">
        <f t="array" ref="AA963">SUMPRODUCT(LEN(H963)-LEN(SUBSTITUTE(H963,{"0";"1";"2";"3";"4";"5";"6";"7";"8";"9"},"")))</f>
        <v>12</v>
      </c>
      <c r="AC963" t="str">
        <f t="shared" ref="AC963:AC1026" si="107">_xlfn.TEXTJOIN("; ",TRUE,IF(G963="Invalid","Invalid Email",""),IF(I963="Invalid","Invalid Phone",""),IF(X963="Incomplete","Incomplete Profile",""),IF(AF963="Yes","Potential Duplicate",""))</f>
        <v>Invalid Email</v>
      </c>
      <c r="AD963">
        <f t="shared" ref="AD963:AD1026" si="108">IF(OR(TRIM(F963)="",G963="Invalid"),0,COUNTIF($F$2:$F$5131,F963))</f>
        <v>0</v>
      </c>
      <c r="AE963">
        <f t="shared" ref="AE963:AE1026" si="109">IF(OR(TRIM(H963)="",I963="Invalid"),0,COUNTIF($H$2:$H$5131,H963))</f>
        <v>1</v>
      </c>
      <c r="AF963" t="str">
        <f t="shared" ref="AF963:AF1026" si="110">IF(OR(AD963&gt;1,AE963&gt;1),"Yes","No")</f>
        <v>No</v>
      </c>
      <c r="AG963">
        <f t="shared" ref="AG963:AG1026" ca="1" si="111">IFERROR(TODAY()-DATEVALUE(V963),IFERROR(TODAY()-DATE(VALUE(RIGHT(V963,4)),VALUE(MID(V963,FIND("/",V963)+1,FIND("/",V963,FIND("/",V963)+1)-FIND("/",V963)-1)),VALUE(LEFT(V963,FIND("/",V963)-1))),""))</f>
        <v>37</v>
      </c>
      <c r="AH963" t="str">
        <f ca="1">IF(OR(V963="",AG963=""),"Yes",IF(AG963&gt;Config!$B$41,"Yes","No"))</f>
        <v>No</v>
      </c>
    </row>
    <row r="964" spans="1:34" x14ac:dyDescent="0.25">
      <c r="A964" s="1" t="s">
        <v>7787</v>
      </c>
      <c r="B964" s="1" t="s">
        <v>534</v>
      </c>
      <c r="C964" s="1" t="s">
        <v>861</v>
      </c>
      <c r="D964" s="1" t="s">
        <v>7788</v>
      </c>
      <c r="E964" s="1" t="s">
        <v>34016</v>
      </c>
      <c r="F964" s="1" t="s">
        <v>7789</v>
      </c>
      <c r="G964" t="str">
        <f t="shared" si="105"/>
        <v>Valid</v>
      </c>
      <c r="H964" s="1" t="s">
        <v>7790</v>
      </c>
      <c r="I964" t="str" cm="1">
        <f t="array" ref="I964">IF(OR(TRIM(H964)="",ISNUMBER(SEARCH("#",H964)),AA964&lt;Config!$B$8,SUMPRODUCT(--ISNUMBER(SEARCH({"a";"b";"c";"d";"e";"f";"g";"h";"i";"j";"k";"l";"m";"n";"o";"p";"q";"r";"s";"t";"u";"v";"w";"x";"y";"z"},H964)))&gt;0),"Invalid","Valid")</f>
        <v>Valid</v>
      </c>
      <c r="J964" s="1" t="s">
        <v>7791</v>
      </c>
      <c r="K964" s="1" t="s">
        <v>117</v>
      </c>
      <c r="L964" s="1" t="s">
        <v>450</v>
      </c>
      <c r="M964" s="1" t="s">
        <v>235</v>
      </c>
      <c r="N964" s="1" t="s">
        <v>148</v>
      </c>
      <c r="O964" s="1" t="s">
        <v>69</v>
      </c>
      <c r="P964" t="s">
        <v>33</v>
      </c>
      <c r="Q964" s="1" t="s">
        <v>1099</v>
      </c>
      <c r="R964" s="1" t="s">
        <v>7792</v>
      </c>
      <c r="S964" s="1" t="s">
        <v>7316</v>
      </c>
      <c r="T964" s="1" t="s">
        <v>7793</v>
      </c>
      <c r="U964" s="1" t="s">
        <v>7794</v>
      </c>
      <c r="V964" s="1" t="s">
        <v>1598</v>
      </c>
      <c r="W964" s="1" t="s">
        <v>60</v>
      </c>
      <c r="X964" t="str">
        <f t="shared" si="106"/>
        <v>Complete</v>
      </c>
      <c r="Y964">
        <f>MAX(0,100-IF(G964="Invalid",Config!$B$5,0)-IF(I964="Invalid",Config!$B$6,0)-IF(X964="Incomplete",Config!$B$7,0)-IF(AF964="Yes",Config!$B$37,0))</f>
        <v>100</v>
      </c>
      <c r="Z964" s="1">
        <f>IF(OR(TRIM(B964)="",COUNTIF(Config!$B$15:$B$19,B964)&gt;0),1,0)+IF(OR(TRIM(C964)="",COUNTIF(Config!$B$15:$B$19,C964)&gt;0),1,0)+IF(OR(TRIM(F964)="",COUNTIF(Config!$B$15:$B$19,F964)&gt;0),1,0)+IF(OR(TRIM(H964)="",COUNTIF(Config!$B$15:$B$19,H964)&gt;0),1,0)+IF(OR(TRIM(E964)="",COUNTIF(Config!$B$15:$B$19,E964)&gt;0),1,0)+IF(OR(TRIM(K964)="",COUNTIF(Config!$B$15:$B$19,K964)&gt;0),1,0)+IF(OR(TRIM(P964)="",COUNTIF(Config!$B$15:$B$19,P964)&gt;0),1,0)+IF(OR(TRIM(R964)="",COUNTIF(Config!$B$15:$B$19,R964)&gt;0),1,0)</f>
        <v>0</v>
      </c>
      <c r="AA964" s="1" cm="1">
        <f t="array" ref="AA964">SUMPRODUCT(LEN(H964)-LEN(SUBSTITUTE(H964,{"0";"1";"2";"3";"4";"5";"6";"7";"8";"9"},"")))</f>
        <v>10</v>
      </c>
      <c r="AC964" t="str">
        <f t="shared" si="107"/>
        <v/>
      </c>
      <c r="AD964">
        <f t="shared" si="108"/>
        <v>1</v>
      </c>
      <c r="AE964">
        <f t="shared" si="109"/>
        <v>1</v>
      </c>
      <c r="AF964" t="str">
        <f t="shared" si="110"/>
        <v>No</v>
      </c>
      <c r="AG964">
        <f t="shared" ca="1" si="111"/>
        <v>232</v>
      </c>
      <c r="AH964" t="str">
        <f ca="1">IF(OR(V964="",AG964=""),"Yes",IF(AG964&gt;Config!$B$41,"Yes","No"))</f>
        <v>No</v>
      </c>
    </row>
    <row r="965" spans="1:34" x14ac:dyDescent="0.25">
      <c r="A965" s="1" t="s">
        <v>7795</v>
      </c>
      <c r="B965" s="1" t="s">
        <v>818</v>
      </c>
      <c r="C965" s="1" t="s">
        <v>432</v>
      </c>
      <c r="D965" s="1" t="s">
        <v>7796</v>
      </c>
      <c r="E965" s="1" t="s">
        <v>34219</v>
      </c>
      <c r="F965" s="1" t="s">
        <v>7797</v>
      </c>
      <c r="G965" t="str">
        <f t="shared" si="105"/>
        <v>Invalid</v>
      </c>
      <c r="H965" s="1" t="s">
        <v>7798</v>
      </c>
      <c r="I965" t="str" cm="1">
        <f t="array" ref="I965">IF(OR(TRIM(H965)="",ISNUMBER(SEARCH("#",H965)),AA965&lt;Config!$B$8,SUMPRODUCT(--ISNUMBER(SEARCH({"a";"b";"c";"d";"e";"f";"g";"h";"i";"j";"k";"l";"m";"n";"o";"p";"q";"r";"s";"t";"u";"v";"w";"x";"y";"z"},H965)))&gt;0),"Invalid","Valid")</f>
        <v>Valid</v>
      </c>
      <c r="J965" s="1" t="s">
        <v>7799</v>
      </c>
      <c r="K965" s="1" t="s">
        <v>83</v>
      </c>
      <c r="L965" s="1" t="s">
        <v>49</v>
      </c>
      <c r="M965" s="1" t="s">
        <v>517</v>
      </c>
      <c r="N965" s="1" t="s">
        <v>148</v>
      </c>
      <c r="O965" s="1" t="s">
        <v>52</v>
      </c>
      <c r="P965" t="s">
        <v>314</v>
      </c>
      <c r="Q965" s="1" t="s">
        <v>316</v>
      </c>
      <c r="R965" s="1" t="s">
        <v>315</v>
      </c>
      <c r="S965" s="1" t="s">
        <v>7695</v>
      </c>
      <c r="T965" s="1" t="s">
        <v>7800</v>
      </c>
      <c r="U965" s="1" t="s">
        <v>5218</v>
      </c>
      <c r="V965" s="1" t="s">
        <v>7801</v>
      </c>
      <c r="W965" s="1" t="s">
        <v>202</v>
      </c>
      <c r="X965" t="str">
        <f t="shared" si="106"/>
        <v>Complete</v>
      </c>
      <c r="Y965">
        <f>MAX(0,100-IF(G965="Invalid",Config!$B$5,0)-IF(I965="Invalid",Config!$B$6,0)-IF(X965="Incomplete",Config!$B$7,0)-IF(AF965="Yes",Config!$B$37,0))</f>
        <v>70</v>
      </c>
      <c r="Z965" s="1">
        <f>IF(OR(TRIM(B965)="",COUNTIF(Config!$B$15:$B$19,B965)&gt;0),1,0)+IF(OR(TRIM(C965)="",COUNTIF(Config!$B$15:$B$19,C965)&gt;0),1,0)+IF(OR(TRIM(F965)="",COUNTIF(Config!$B$15:$B$19,F965)&gt;0),1,0)+IF(OR(TRIM(H965)="",COUNTIF(Config!$B$15:$B$19,H965)&gt;0),1,0)+IF(OR(TRIM(E965)="",COUNTIF(Config!$B$15:$B$19,E965)&gt;0),1,0)+IF(OR(TRIM(K965)="",COUNTIF(Config!$B$15:$B$19,K965)&gt;0),1,0)+IF(OR(TRIM(P965)="",COUNTIF(Config!$B$15:$B$19,P965)&gt;0),1,0)+IF(OR(TRIM(R965)="",COUNTIF(Config!$B$15:$B$19,R965)&gt;0),1,0)</f>
        <v>0</v>
      </c>
      <c r="AA965" s="1" cm="1">
        <f t="array" ref="AA965">SUMPRODUCT(LEN(H965)-LEN(SUBSTITUTE(H965,{"0";"1";"2";"3";"4";"5";"6";"7";"8";"9"},"")))</f>
        <v>12</v>
      </c>
      <c r="AC965" t="str">
        <f t="shared" si="107"/>
        <v>Invalid Email</v>
      </c>
      <c r="AD965">
        <f t="shared" si="108"/>
        <v>0</v>
      </c>
      <c r="AE965">
        <f t="shared" si="109"/>
        <v>1</v>
      </c>
      <c r="AF965" t="str">
        <f t="shared" si="110"/>
        <v>No</v>
      </c>
      <c r="AG965">
        <f t="shared" ca="1" si="111"/>
        <v>113</v>
      </c>
      <c r="AH965" t="str">
        <f ca="1">IF(OR(V965="",AG965=""),"Yes",IF(AG965&gt;Config!$B$41,"Yes","No"))</f>
        <v>No</v>
      </c>
    </row>
    <row r="966" spans="1:34" x14ac:dyDescent="0.25">
      <c r="A966" s="1" t="s">
        <v>7802</v>
      </c>
      <c r="B966" s="1" t="s">
        <v>747</v>
      </c>
      <c r="C966" s="1" t="s">
        <v>230</v>
      </c>
      <c r="D966" s="1" t="s">
        <v>7803</v>
      </c>
      <c r="E966" s="1" t="s">
        <v>34352</v>
      </c>
      <c r="F966" s="1" t="s">
        <v>7804</v>
      </c>
      <c r="G966" t="str">
        <f t="shared" si="105"/>
        <v>Valid</v>
      </c>
      <c r="H966" s="1" t="s">
        <v>7805</v>
      </c>
      <c r="I966" t="str" cm="1">
        <f t="array" ref="I966">IF(OR(TRIM(H966)="",ISNUMBER(SEARCH("#",H966)),AA966&lt;Config!$B$8,SUMPRODUCT(--ISNUMBER(SEARCH({"a";"b";"c";"d";"e";"f";"g";"h";"i";"j";"k";"l";"m";"n";"o";"p";"q";"r";"s";"t";"u";"v";"w";"x";"y";"z"},H966)))&gt;0),"Invalid","Valid")</f>
        <v>Valid</v>
      </c>
      <c r="J966" s="1" t="s">
        <v>7806</v>
      </c>
      <c r="K966" s="1" t="s">
        <v>28</v>
      </c>
      <c r="L966" s="1" t="s">
        <v>67</v>
      </c>
      <c r="M966" s="1" t="s">
        <v>135</v>
      </c>
      <c r="N966" s="1" t="s">
        <v>33819</v>
      </c>
      <c r="O966" s="1" t="s">
        <v>266</v>
      </c>
      <c r="P966" t="s">
        <v>87</v>
      </c>
      <c r="Q966" s="1" t="s">
        <v>166</v>
      </c>
      <c r="R966" s="1" t="s">
        <v>379</v>
      </c>
      <c r="S966" s="1" t="s">
        <v>7807</v>
      </c>
      <c r="T966" s="1" t="s">
        <v>7808</v>
      </c>
      <c r="U966" s="1" t="s">
        <v>7809</v>
      </c>
      <c r="V966" s="1" t="s">
        <v>7810</v>
      </c>
      <c r="W966" s="1" t="s">
        <v>141</v>
      </c>
      <c r="X966" t="str">
        <f t="shared" si="106"/>
        <v>Complete</v>
      </c>
      <c r="Y966">
        <f>MAX(0,100-IF(G966="Invalid",Config!$B$5,0)-IF(I966="Invalid",Config!$B$6,0)-IF(X966="Incomplete",Config!$B$7,0)-IF(AF966="Yes",Config!$B$37,0))</f>
        <v>100</v>
      </c>
      <c r="Z966" s="1">
        <f>IF(OR(TRIM(B966)="",COUNTIF(Config!$B$15:$B$19,B966)&gt;0),1,0)+IF(OR(TRIM(C966)="",COUNTIF(Config!$B$15:$B$19,C966)&gt;0),1,0)+IF(OR(TRIM(F966)="",COUNTIF(Config!$B$15:$B$19,F966)&gt;0),1,0)+IF(OR(TRIM(H966)="",COUNTIF(Config!$B$15:$B$19,H966)&gt;0),1,0)+IF(OR(TRIM(E966)="",COUNTIF(Config!$B$15:$B$19,E966)&gt;0),1,0)+IF(OR(TRIM(K966)="",COUNTIF(Config!$B$15:$B$19,K966)&gt;0),1,0)+IF(OR(TRIM(P966)="",COUNTIF(Config!$B$15:$B$19,P966)&gt;0),1,0)+IF(OR(TRIM(R966)="",COUNTIF(Config!$B$15:$B$19,R966)&gt;0),1,0)</f>
        <v>0</v>
      </c>
      <c r="AA966" s="1" cm="1">
        <f t="array" ref="AA966">SUMPRODUCT(LEN(H966)-LEN(SUBSTITUTE(H966,{"0";"1";"2";"3";"4";"5";"6";"7";"8";"9"},"")))</f>
        <v>10</v>
      </c>
      <c r="AC966" t="str">
        <f t="shared" si="107"/>
        <v/>
      </c>
      <c r="AD966">
        <f t="shared" si="108"/>
        <v>1</v>
      </c>
      <c r="AE966">
        <f t="shared" si="109"/>
        <v>1</v>
      </c>
      <c r="AF966" t="str">
        <f t="shared" si="110"/>
        <v>No</v>
      </c>
      <c r="AG966">
        <f t="shared" ca="1" si="111"/>
        <v>130</v>
      </c>
      <c r="AH966" t="str">
        <f ca="1">IF(OR(V966="",AG966=""),"Yes",IF(AG966&gt;Config!$B$41,"Yes","No"))</f>
        <v>No</v>
      </c>
    </row>
    <row r="967" spans="1:34" x14ac:dyDescent="0.25">
      <c r="A967" s="1" t="s">
        <v>7811</v>
      </c>
      <c r="B967" s="1" t="s">
        <v>1085</v>
      </c>
      <c r="C967" s="1" t="s">
        <v>33815</v>
      </c>
      <c r="D967" s="1" t="s">
        <v>1085</v>
      </c>
      <c r="E967" s="1" t="s">
        <v>34085</v>
      </c>
      <c r="F967" s="1" t="s">
        <v>7812</v>
      </c>
      <c r="G967" t="str">
        <f t="shared" si="105"/>
        <v>Valid</v>
      </c>
      <c r="H967" s="1" t="s">
        <v>7813</v>
      </c>
      <c r="I967" t="str" cm="1">
        <f t="array" ref="I967">IF(OR(TRIM(H967)="",ISNUMBER(SEARCH("#",H967)),AA967&lt;Config!$B$8,SUMPRODUCT(--ISNUMBER(SEARCH({"a";"b";"c";"d";"e";"f";"g";"h";"i";"j";"k";"l";"m";"n";"o";"p";"q";"r";"s";"t";"u";"v";"w";"x";"y";"z"},H967)))&gt;0),"Invalid","Valid")</f>
        <v>Valid</v>
      </c>
      <c r="J967" s="1" t="s">
        <v>7814</v>
      </c>
      <c r="K967" s="1" t="s">
        <v>481</v>
      </c>
      <c r="L967" s="1" t="s">
        <v>102</v>
      </c>
      <c r="M967" s="1" t="s">
        <v>391</v>
      </c>
      <c r="N967" s="1" t="s">
        <v>224</v>
      </c>
      <c r="O967" s="1" t="s">
        <v>149</v>
      </c>
      <c r="P967" t="s">
        <v>53</v>
      </c>
      <c r="Q967" s="1" t="s">
        <v>181</v>
      </c>
      <c r="R967" s="1" t="s">
        <v>197</v>
      </c>
      <c r="S967" s="1" t="s">
        <v>5917</v>
      </c>
      <c r="T967" s="1" t="s">
        <v>7815</v>
      </c>
      <c r="U967" s="1" t="s">
        <v>7816</v>
      </c>
      <c r="V967" s="1" t="s">
        <v>2242</v>
      </c>
      <c r="W967" s="1" t="s">
        <v>75</v>
      </c>
      <c r="X967" t="str">
        <f t="shared" si="106"/>
        <v>Incomplete</v>
      </c>
      <c r="Y967">
        <f>MAX(0,100-IF(G967="Invalid",Config!$B$5,0)-IF(I967="Invalid",Config!$B$6,0)-IF(X967="Incomplete",Config!$B$7,0)-IF(AF967="Yes",Config!$B$37,0))</f>
        <v>60</v>
      </c>
      <c r="Z967" s="1">
        <f>IF(OR(TRIM(B967)="",COUNTIF(Config!$B$15:$B$19,B967)&gt;0),1,0)+IF(OR(TRIM(C967)="",COUNTIF(Config!$B$15:$B$19,C967)&gt;0),1,0)+IF(OR(TRIM(F967)="",COUNTIF(Config!$B$15:$B$19,F967)&gt;0),1,0)+IF(OR(TRIM(H967)="",COUNTIF(Config!$B$15:$B$19,H967)&gt;0),1,0)+IF(OR(TRIM(E967)="",COUNTIF(Config!$B$15:$B$19,E967)&gt;0),1,0)+IF(OR(TRIM(K967)="",COUNTIF(Config!$B$15:$B$19,K967)&gt;0),1,0)+IF(OR(TRIM(P967)="",COUNTIF(Config!$B$15:$B$19,P967)&gt;0),1,0)+IF(OR(TRIM(R967)="",COUNTIF(Config!$B$15:$B$19,R967)&gt;0),1,0)</f>
        <v>1</v>
      </c>
      <c r="AA967" s="1" cm="1">
        <f t="array" ref="AA967">SUMPRODUCT(LEN(H967)-LEN(SUBSTITUTE(H967,{"0";"1";"2";"3";"4";"5";"6";"7";"8";"9"},"")))</f>
        <v>12</v>
      </c>
      <c r="AC967" t="str">
        <f t="shared" si="107"/>
        <v>Incomplete Profile</v>
      </c>
      <c r="AD967">
        <f t="shared" si="108"/>
        <v>1</v>
      </c>
      <c r="AE967">
        <f t="shared" si="109"/>
        <v>1</v>
      </c>
      <c r="AF967" t="str">
        <f t="shared" si="110"/>
        <v>No</v>
      </c>
      <c r="AG967">
        <f t="shared" ca="1" si="111"/>
        <v>203</v>
      </c>
      <c r="AH967" t="str">
        <f ca="1">IF(OR(V967="",AG967=""),"Yes",IF(AG967&gt;Config!$B$41,"Yes","No"))</f>
        <v>No</v>
      </c>
    </row>
    <row r="968" spans="1:34" x14ac:dyDescent="0.25">
      <c r="A968" s="1" t="s">
        <v>7817</v>
      </c>
      <c r="B968" s="1" t="s">
        <v>3888</v>
      </c>
      <c r="C968" s="1" t="s">
        <v>23</v>
      </c>
      <c r="D968" s="1" t="s">
        <v>6858</v>
      </c>
      <c r="E968" s="1" t="s">
        <v>34408</v>
      </c>
      <c r="F968" s="1" t="s">
        <v>7818</v>
      </c>
      <c r="G968" t="str">
        <f t="shared" si="105"/>
        <v>Valid</v>
      </c>
      <c r="H968" s="1" t="s">
        <v>7819</v>
      </c>
      <c r="I968" t="str" cm="1">
        <f t="array" ref="I968">IF(OR(TRIM(H968)="",ISNUMBER(SEARCH("#",H968)),AA968&lt;Config!$B$8,SUMPRODUCT(--ISNUMBER(SEARCH({"a";"b";"c";"d";"e";"f";"g";"h";"i";"j";"k";"l";"m";"n";"o";"p";"q";"r";"s";"t";"u";"v";"w";"x";"y";"z"},H968)))&gt;0),"Invalid","Valid")</f>
        <v>Valid</v>
      </c>
      <c r="J968" s="1" t="s">
        <v>7820</v>
      </c>
      <c r="K968" s="1" t="s">
        <v>147</v>
      </c>
      <c r="L968" s="1" t="s">
        <v>179</v>
      </c>
      <c r="M968" s="1" t="s">
        <v>50</v>
      </c>
      <c r="N968" s="1" t="s">
        <v>437</v>
      </c>
      <c r="O968" s="1" t="s">
        <v>32</v>
      </c>
      <c r="P968" t="s">
        <v>53</v>
      </c>
      <c r="Q968" s="1" t="s">
        <v>54</v>
      </c>
      <c r="R968" s="1" t="s">
        <v>70</v>
      </c>
      <c r="S968" s="1" t="s">
        <v>4417</v>
      </c>
      <c r="T968" s="1" t="s">
        <v>7821</v>
      </c>
      <c r="U968" s="1" t="s">
        <v>815</v>
      </c>
      <c r="V968" s="1" t="s">
        <v>7822</v>
      </c>
      <c r="W968" s="1" t="s">
        <v>60</v>
      </c>
      <c r="X968" t="str">
        <f t="shared" si="106"/>
        <v>Complete</v>
      </c>
      <c r="Y968">
        <f>MAX(0,100-IF(G968="Invalid",Config!$B$5,0)-IF(I968="Invalid",Config!$B$6,0)-IF(X968="Incomplete",Config!$B$7,0)-IF(AF968="Yes",Config!$B$37,0))</f>
        <v>100</v>
      </c>
      <c r="Z968" s="1">
        <f>IF(OR(TRIM(B968)="",COUNTIF(Config!$B$15:$B$19,B968)&gt;0),1,0)+IF(OR(TRIM(C968)="",COUNTIF(Config!$B$15:$B$19,C968)&gt;0),1,0)+IF(OR(TRIM(F968)="",COUNTIF(Config!$B$15:$B$19,F968)&gt;0),1,0)+IF(OR(TRIM(H968)="",COUNTIF(Config!$B$15:$B$19,H968)&gt;0),1,0)+IF(OR(TRIM(E968)="",COUNTIF(Config!$B$15:$B$19,E968)&gt;0),1,0)+IF(OR(TRIM(K968)="",COUNTIF(Config!$B$15:$B$19,K968)&gt;0),1,0)+IF(OR(TRIM(P968)="",COUNTIF(Config!$B$15:$B$19,P968)&gt;0),1,0)+IF(OR(TRIM(R968)="",COUNTIF(Config!$B$15:$B$19,R968)&gt;0),1,0)</f>
        <v>0</v>
      </c>
      <c r="AA968" s="1" cm="1">
        <f t="array" ref="AA968">SUMPRODUCT(LEN(H968)-LEN(SUBSTITUTE(H968,{"0";"1";"2";"3";"4";"5";"6";"7";"8";"9"},"")))</f>
        <v>12</v>
      </c>
      <c r="AC968" t="str">
        <f t="shared" si="107"/>
        <v/>
      </c>
      <c r="AD968">
        <f t="shared" si="108"/>
        <v>1</v>
      </c>
      <c r="AE968">
        <f t="shared" si="109"/>
        <v>1</v>
      </c>
      <c r="AF968" t="str">
        <f t="shared" si="110"/>
        <v>No</v>
      </c>
      <c r="AG968">
        <f t="shared" ca="1" si="111"/>
        <v>299</v>
      </c>
      <c r="AH968" t="str">
        <f ca="1">IF(OR(V968="",AG968=""),"Yes",IF(AG968&gt;Config!$B$41,"Yes","No"))</f>
        <v>No</v>
      </c>
    </row>
    <row r="969" spans="1:34" x14ac:dyDescent="0.25">
      <c r="A969" s="1" t="s">
        <v>7823</v>
      </c>
      <c r="B969" s="1" t="s">
        <v>7543</v>
      </c>
      <c r="C969" s="1" t="s">
        <v>489</v>
      </c>
      <c r="D969" s="1" t="s">
        <v>7824</v>
      </c>
      <c r="E969" s="1" t="s">
        <v>34409</v>
      </c>
      <c r="F969" s="1" t="s">
        <v>7825</v>
      </c>
      <c r="G969" t="str">
        <f t="shared" si="105"/>
        <v>Valid</v>
      </c>
      <c r="H969" s="1" t="s">
        <v>7826</v>
      </c>
      <c r="I969" t="str" cm="1">
        <f t="array" ref="I969">IF(OR(TRIM(H969)="",ISNUMBER(SEARCH("#",H969)),AA969&lt;Config!$B$8,SUMPRODUCT(--ISNUMBER(SEARCH({"a";"b";"c";"d";"e";"f";"g";"h";"i";"j";"k";"l";"m";"n";"o";"p";"q";"r";"s";"t";"u";"v";"w";"x";"y";"z"},H969)))&gt;0),"Invalid","Valid")</f>
        <v>Valid</v>
      </c>
      <c r="J969" s="1" t="s">
        <v>7827</v>
      </c>
      <c r="K969" s="1" t="s">
        <v>369</v>
      </c>
      <c r="L969" s="1" t="s">
        <v>164</v>
      </c>
      <c r="M969" s="1" t="s">
        <v>30</v>
      </c>
      <c r="N969" s="1" t="s">
        <v>51</v>
      </c>
      <c r="O969" s="1" t="s">
        <v>69</v>
      </c>
      <c r="P969" t="s">
        <v>87</v>
      </c>
      <c r="Q969" s="1" t="s">
        <v>88</v>
      </c>
      <c r="R969" s="1" t="s">
        <v>212</v>
      </c>
      <c r="S969" s="1" t="s">
        <v>7828</v>
      </c>
      <c r="T969" s="1" t="s">
        <v>7829</v>
      </c>
      <c r="U969" s="1" t="s">
        <v>7090</v>
      </c>
      <c r="V969" s="1" t="s">
        <v>3350</v>
      </c>
      <c r="W969" s="1" t="s">
        <v>33823</v>
      </c>
      <c r="X969" t="str">
        <f t="shared" si="106"/>
        <v>Complete</v>
      </c>
      <c r="Y969">
        <f>MAX(0,100-IF(G969="Invalid",Config!$B$5,0)-IF(I969="Invalid",Config!$B$6,0)-IF(X969="Incomplete",Config!$B$7,0)-IF(AF969="Yes",Config!$B$37,0))</f>
        <v>100</v>
      </c>
      <c r="Z969" s="1">
        <f>IF(OR(TRIM(B969)="",COUNTIF(Config!$B$15:$B$19,B969)&gt;0),1,0)+IF(OR(TRIM(C969)="",COUNTIF(Config!$B$15:$B$19,C969)&gt;0),1,0)+IF(OR(TRIM(F969)="",COUNTIF(Config!$B$15:$B$19,F969)&gt;0),1,0)+IF(OR(TRIM(H969)="",COUNTIF(Config!$B$15:$B$19,H969)&gt;0),1,0)+IF(OR(TRIM(E969)="",COUNTIF(Config!$B$15:$B$19,E969)&gt;0),1,0)+IF(OR(TRIM(K969)="",COUNTIF(Config!$B$15:$B$19,K969)&gt;0),1,0)+IF(OR(TRIM(P969)="",COUNTIF(Config!$B$15:$B$19,P969)&gt;0),1,0)+IF(OR(TRIM(R969)="",COUNTIF(Config!$B$15:$B$19,R969)&gt;0),1,0)</f>
        <v>0</v>
      </c>
      <c r="AA969" s="1" cm="1">
        <f t="array" ref="AA969">SUMPRODUCT(LEN(H969)-LEN(SUBSTITUTE(H969,{"0";"1";"2";"3";"4";"5";"6";"7";"8";"9"},"")))</f>
        <v>11</v>
      </c>
      <c r="AC969" t="str">
        <f t="shared" si="107"/>
        <v/>
      </c>
      <c r="AD969">
        <f t="shared" si="108"/>
        <v>1</v>
      </c>
      <c r="AE969">
        <f t="shared" si="109"/>
        <v>1</v>
      </c>
      <c r="AF969" t="str">
        <f t="shared" si="110"/>
        <v>No</v>
      </c>
      <c r="AG969">
        <f t="shared" ca="1" si="111"/>
        <v>661</v>
      </c>
      <c r="AH969" t="str">
        <f ca="1">IF(OR(V969="",AG969=""),"Yes",IF(AG969&gt;Config!$B$41,"Yes","No"))</f>
        <v>Yes</v>
      </c>
    </row>
    <row r="970" spans="1:34" x14ac:dyDescent="0.25">
      <c r="A970" s="1" t="s">
        <v>7830</v>
      </c>
      <c r="B970" s="1" t="s">
        <v>839</v>
      </c>
      <c r="C970" s="1" t="s">
        <v>398</v>
      </c>
      <c r="D970" s="1" t="s">
        <v>7831</v>
      </c>
      <c r="E970" s="1" t="s">
        <v>283</v>
      </c>
      <c r="F970" s="1" t="s">
        <v>7832</v>
      </c>
      <c r="G970" t="str">
        <f t="shared" si="105"/>
        <v>Valid</v>
      </c>
      <c r="H970" s="1" t="s">
        <v>7833</v>
      </c>
      <c r="I970" t="str" cm="1">
        <f t="array" ref="I970">IF(OR(TRIM(H970)="",ISNUMBER(SEARCH("#",H970)),AA970&lt;Config!$B$8,SUMPRODUCT(--ISNUMBER(SEARCH({"a";"b";"c";"d";"e";"f";"g";"h";"i";"j";"k";"l";"m";"n";"o";"p";"q";"r";"s";"t";"u";"v";"w";"x";"y";"z"},H970)))&gt;0),"Invalid","Valid")</f>
        <v>Valid</v>
      </c>
      <c r="J970" s="1" t="s">
        <v>7834</v>
      </c>
      <c r="K970" s="1" t="s">
        <v>481</v>
      </c>
      <c r="L970" s="1" t="s">
        <v>102</v>
      </c>
      <c r="M970" s="1" t="s">
        <v>33825</v>
      </c>
      <c r="N970" s="1" t="s">
        <v>224</v>
      </c>
      <c r="O970" s="1" t="s">
        <v>69</v>
      </c>
      <c r="P970" t="s">
        <v>314</v>
      </c>
      <c r="Q970" s="1" t="s">
        <v>663</v>
      </c>
      <c r="R970" s="1" t="s">
        <v>316</v>
      </c>
      <c r="S970" s="1" t="s">
        <v>7835</v>
      </c>
      <c r="T970" s="1" t="s">
        <v>7836</v>
      </c>
      <c r="U970" s="1" t="s">
        <v>5044</v>
      </c>
      <c r="V970" s="1" t="s">
        <v>39</v>
      </c>
      <c r="W970" s="1" t="s">
        <v>141</v>
      </c>
      <c r="X970" t="str">
        <f t="shared" si="106"/>
        <v>Complete</v>
      </c>
      <c r="Y970">
        <f>MAX(0,100-IF(G970="Invalid",Config!$B$5,0)-IF(I970="Invalid",Config!$B$6,0)-IF(X970="Incomplete",Config!$B$7,0)-IF(AF970="Yes",Config!$B$37,0))</f>
        <v>100</v>
      </c>
      <c r="Z970" s="1">
        <f>IF(OR(TRIM(B970)="",COUNTIF(Config!$B$15:$B$19,B970)&gt;0),1,0)+IF(OR(TRIM(C970)="",COUNTIF(Config!$B$15:$B$19,C970)&gt;0),1,0)+IF(OR(TRIM(F970)="",COUNTIF(Config!$B$15:$B$19,F970)&gt;0),1,0)+IF(OR(TRIM(H970)="",COUNTIF(Config!$B$15:$B$19,H970)&gt;0),1,0)+IF(OR(TRIM(E970)="",COUNTIF(Config!$B$15:$B$19,E970)&gt;0),1,0)+IF(OR(TRIM(K970)="",COUNTIF(Config!$B$15:$B$19,K970)&gt;0),1,0)+IF(OR(TRIM(P970)="",COUNTIF(Config!$B$15:$B$19,P970)&gt;0),1,0)+IF(OR(TRIM(R970)="",COUNTIF(Config!$B$15:$B$19,R970)&gt;0),1,0)</f>
        <v>0</v>
      </c>
      <c r="AA970" s="1" cm="1">
        <f t="array" ref="AA970">SUMPRODUCT(LEN(H970)-LEN(SUBSTITUTE(H970,{"0";"1";"2";"3";"4";"5";"6";"7";"8";"9"},"")))</f>
        <v>10</v>
      </c>
      <c r="AC970" t="str">
        <f t="shared" si="107"/>
        <v/>
      </c>
      <c r="AD970">
        <f t="shared" si="108"/>
        <v>1</v>
      </c>
      <c r="AE970">
        <f t="shared" si="109"/>
        <v>1</v>
      </c>
      <c r="AF970" t="str">
        <f t="shared" si="110"/>
        <v>No</v>
      </c>
      <c r="AG970">
        <f t="shared" ca="1" si="111"/>
        <v>426</v>
      </c>
      <c r="AH970" t="str">
        <f ca="1">IF(OR(V970="",AG970=""),"Yes",IF(AG970&gt;Config!$B$41,"Yes","No"))</f>
        <v>Yes</v>
      </c>
    </row>
    <row r="971" spans="1:34" x14ac:dyDescent="0.25">
      <c r="A971" s="1" t="s">
        <v>7837</v>
      </c>
      <c r="B971" s="1" t="s">
        <v>3888</v>
      </c>
      <c r="C971" s="1" t="s">
        <v>33815</v>
      </c>
      <c r="D971" s="1" t="s">
        <v>3888</v>
      </c>
      <c r="E971" s="1" t="s">
        <v>34383</v>
      </c>
      <c r="F971" s="1" t="s">
        <v>7838</v>
      </c>
      <c r="G971" t="str">
        <f t="shared" si="105"/>
        <v>Valid</v>
      </c>
      <c r="H971" s="1" t="s">
        <v>7839</v>
      </c>
      <c r="I971" t="str" cm="1">
        <f t="array" ref="I971">IF(OR(TRIM(H971)="",ISNUMBER(SEARCH("#",H971)),AA971&lt;Config!$B$8,SUMPRODUCT(--ISNUMBER(SEARCH({"a";"b";"c";"d";"e";"f";"g";"h";"i";"j";"k";"l";"m";"n";"o";"p";"q";"r";"s";"t";"u";"v";"w";"x";"y";"z"},H971)))&gt;0),"Invalid","Valid")</f>
        <v>Valid</v>
      </c>
      <c r="J971" s="1" t="s">
        <v>7840</v>
      </c>
      <c r="K971" s="1" t="s">
        <v>48</v>
      </c>
      <c r="L971" s="1" t="s">
        <v>29</v>
      </c>
      <c r="M971" s="1" t="s">
        <v>33827</v>
      </c>
      <c r="N971" s="1" t="s">
        <v>358</v>
      </c>
      <c r="O971" s="1" t="s">
        <v>180</v>
      </c>
      <c r="P971" t="s">
        <v>314</v>
      </c>
      <c r="Q971" s="1" t="s">
        <v>663</v>
      </c>
      <c r="R971" s="1" t="s">
        <v>316</v>
      </c>
      <c r="S971" s="1" t="s">
        <v>7841</v>
      </c>
      <c r="T971" s="1" t="s">
        <v>7842</v>
      </c>
      <c r="U971" s="1" t="s">
        <v>3725</v>
      </c>
      <c r="V971" s="1" t="s">
        <v>7843</v>
      </c>
      <c r="W971" s="1" t="s">
        <v>384</v>
      </c>
      <c r="X971" t="str">
        <f t="shared" si="106"/>
        <v>Incomplete</v>
      </c>
      <c r="Y971">
        <f>MAX(0,100-IF(G971="Invalid",Config!$B$5,0)-IF(I971="Invalid",Config!$B$6,0)-IF(X971="Incomplete",Config!$B$7,0)-IF(AF971="Yes",Config!$B$37,0))</f>
        <v>60</v>
      </c>
      <c r="Z971" s="1">
        <f>IF(OR(TRIM(B971)="",COUNTIF(Config!$B$15:$B$19,B971)&gt;0),1,0)+IF(OR(TRIM(C971)="",COUNTIF(Config!$B$15:$B$19,C971)&gt;0),1,0)+IF(OR(TRIM(F971)="",COUNTIF(Config!$B$15:$B$19,F971)&gt;0),1,0)+IF(OR(TRIM(H971)="",COUNTIF(Config!$B$15:$B$19,H971)&gt;0),1,0)+IF(OR(TRIM(E971)="",COUNTIF(Config!$B$15:$B$19,E971)&gt;0),1,0)+IF(OR(TRIM(K971)="",COUNTIF(Config!$B$15:$B$19,K971)&gt;0),1,0)+IF(OR(TRIM(P971)="",COUNTIF(Config!$B$15:$B$19,P971)&gt;0),1,0)+IF(OR(TRIM(R971)="",COUNTIF(Config!$B$15:$B$19,R971)&gt;0),1,0)</f>
        <v>1</v>
      </c>
      <c r="AA971" s="1" cm="1">
        <f t="array" ref="AA971">SUMPRODUCT(LEN(H971)-LEN(SUBSTITUTE(H971,{"0";"1";"2";"3";"4";"5";"6";"7";"8";"9"},"")))</f>
        <v>12</v>
      </c>
      <c r="AC971" t="str">
        <f t="shared" si="107"/>
        <v>Incomplete Profile</v>
      </c>
      <c r="AD971">
        <f t="shared" si="108"/>
        <v>1</v>
      </c>
      <c r="AE971">
        <f t="shared" si="109"/>
        <v>1</v>
      </c>
      <c r="AF971" t="str">
        <f t="shared" si="110"/>
        <v>No</v>
      </c>
      <c r="AG971">
        <f t="shared" ca="1" si="111"/>
        <v>143</v>
      </c>
      <c r="AH971" t="str">
        <f ca="1">IF(OR(V971="",AG971=""),"Yes",IF(AG971&gt;Config!$B$41,"Yes","No"))</f>
        <v>No</v>
      </c>
    </row>
    <row r="972" spans="1:34" x14ac:dyDescent="0.25">
      <c r="A972" s="1" t="s">
        <v>7844</v>
      </c>
      <c r="B972" s="1" t="s">
        <v>431</v>
      </c>
      <c r="C972" s="1" t="s">
        <v>173</v>
      </c>
      <c r="D972" s="1" t="s">
        <v>7845</v>
      </c>
      <c r="E972" s="1" t="s">
        <v>34410</v>
      </c>
      <c r="F972" s="1" t="s">
        <v>7846</v>
      </c>
      <c r="G972" t="str">
        <f t="shared" si="105"/>
        <v>Valid</v>
      </c>
      <c r="H972" s="1" t="s">
        <v>7847</v>
      </c>
      <c r="I972" t="str" cm="1">
        <f t="array" ref="I972">IF(OR(TRIM(H972)="",ISNUMBER(SEARCH("#",H972)),AA972&lt;Config!$B$8,SUMPRODUCT(--ISNUMBER(SEARCH({"a";"b";"c";"d";"e";"f";"g";"h";"i";"j";"k";"l";"m";"n";"o";"p";"q";"r";"s";"t";"u";"v";"w";"x";"y";"z"},H972)))&gt;0),"Invalid","Valid")</f>
        <v>Valid</v>
      </c>
      <c r="J972" s="1" t="s">
        <v>7848</v>
      </c>
      <c r="K972" s="1" t="s">
        <v>195</v>
      </c>
      <c r="L972" s="1" t="s">
        <v>67</v>
      </c>
      <c r="M972" s="1" t="s">
        <v>517</v>
      </c>
      <c r="N972" s="1" t="s">
        <v>211</v>
      </c>
      <c r="O972" s="1" t="s">
        <v>149</v>
      </c>
      <c r="P972" t="s">
        <v>53</v>
      </c>
      <c r="Q972" s="1" t="s">
        <v>181</v>
      </c>
      <c r="R972" s="1" t="s">
        <v>197</v>
      </c>
      <c r="S972" s="1" t="s">
        <v>7849</v>
      </c>
      <c r="T972" s="1" t="s">
        <v>7850</v>
      </c>
      <c r="U972" s="1" t="s">
        <v>4098</v>
      </c>
      <c r="V972" s="1" t="s">
        <v>140</v>
      </c>
      <c r="W972" s="1" t="s">
        <v>293</v>
      </c>
      <c r="X972" t="str">
        <f t="shared" si="106"/>
        <v>Complete</v>
      </c>
      <c r="Y972">
        <f>MAX(0,100-IF(G972="Invalid",Config!$B$5,0)-IF(I972="Invalid",Config!$B$6,0)-IF(X972="Incomplete",Config!$B$7,0)-IF(AF972="Yes",Config!$B$37,0))</f>
        <v>100</v>
      </c>
      <c r="Z972" s="1">
        <f>IF(OR(TRIM(B972)="",COUNTIF(Config!$B$15:$B$19,B972)&gt;0),1,0)+IF(OR(TRIM(C972)="",COUNTIF(Config!$B$15:$B$19,C972)&gt;0),1,0)+IF(OR(TRIM(F972)="",COUNTIF(Config!$B$15:$B$19,F972)&gt;0),1,0)+IF(OR(TRIM(H972)="",COUNTIF(Config!$B$15:$B$19,H972)&gt;0),1,0)+IF(OR(TRIM(E972)="",COUNTIF(Config!$B$15:$B$19,E972)&gt;0),1,0)+IF(OR(TRIM(K972)="",COUNTIF(Config!$B$15:$B$19,K972)&gt;0),1,0)+IF(OR(TRIM(P972)="",COUNTIF(Config!$B$15:$B$19,P972)&gt;0),1,0)+IF(OR(TRIM(R972)="",COUNTIF(Config!$B$15:$B$19,R972)&gt;0),1,0)</f>
        <v>0</v>
      </c>
      <c r="AA972" s="1" cm="1">
        <f t="array" ref="AA972">SUMPRODUCT(LEN(H972)-LEN(SUBSTITUTE(H972,{"0";"1";"2";"3";"4";"5";"6";"7";"8";"9"},"")))</f>
        <v>12</v>
      </c>
      <c r="AC972" t="str">
        <f t="shared" si="107"/>
        <v/>
      </c>
      <c r="AD972">
        <f t="shared" si="108"/>
        <v>1</v>
      </c>
      <c r="AE972">
        <f t="shared" si="109"/>
        <v>1</v>
      </c>
      <c r="AF972" t="str">
        <f t="shared" si="110"/>
        <v>No</v>
      </c>
      <c r="AG972">
        <f t="shared" ca="1" si="111"/>
        <v>37</v>
      </c>
      <c r="AH972" t="str">
        <f ca="1">IF(OR(V972="",AG972=""),"Yes",IF(AG972&gt;Config!$B$41,"Yes","No"))</f>
        <v>No</v>
      </c>
    </row>
    <row r="973" spans="1:34" x14ac:dyDescent="0.25">
      <c r="A973" s="1" t="s">
        <v>7851</v>
      </c>
      <c r="B973" s="1" t="s">
        <v>2033</v>
      </c>
      <c r="C973" s="1" t="s">
        <v>775</v>
      </c>
      <c r="D973" s="1" t="s">
        <v>7852</v>
      </c>
      <c r="E973" s="1" t="s">
        <v>34411</v>
      </c>
      <c r="F973" s="1" t="s">
        <v>7853</v>
      </c>
      <c r="G973" t="str">
        <f t="shared" si="105"/>
        <v>Valid</v>
      </c>
      <c r="H973" s="1" t="s">
        <v>7854</v>
      </c>
      <c r="I973" t="str" cm="1">
        <f t="array" ref="I973">IF(OR(TRIM(H973)="",ISNUMBER(SEARCH("#",H973)),AA973&lt;Config!$B$8,SUMPRODUCT(--ISNUMBER(SEARCH({"a";"b";"c";"d";"e";"f";"g";"h";"i";"j";"k";"l";"m";"n";"o";"p";"q";"r";"s";"t";"u";"v";"w";"x";"y";"z"},H973)))&gt;0),"Invalid","Valid")</f>
        <v>Valid</v>
      </c>
      <c r="J973" s="1" t="s">
        <v>7855</v>
      </c>
      <c r="K973" s="1" t="s">
        <v>133</v>
      </c>
      <c r="L973" s="1" t="s">
        <v>67</v>
      </c>
      <c r="M973" s="1" t="s">
        <v>103</v>
      </c>
      <c r="N973" s="1" t="s">
        <v>148</v>
      </c>
      <c r="O973" s="1" t="s">
        <v>149</v>
      </c>
      <c r="P973" t="s">
        <v>87</v>
      </c>
      <c r="Q973" s="1" t="s">
        <v>88</v>
      </c>
      <c r="R973" s="1" t="s">
        <v>212</v>
      </c>
      <c r="S973" s="1" t="s">
        <v>7856</v>
      </c>
      <c r="T973" s="1" t="s">
        <v>7857</v>
      </c>
      <c r="U973" s="1" t="s">
        <v>7858</v>
      </c>
      <c r="V973" s="1" t="s">
        <v>7859</v>
      </c>
      <c r="W973" s="1" t="s">
        <v>186</v>
      </c>
      <c r="X973" t="str">
        <f t="shared" si="106"/>
        <v>Complete</v>
      </c>
      <c r="Y973">
        <f>MAX(0,100-IF(G973="Invalid",Config!$B$5,0)-IF(I973="Invalid",Config!$B$6,0)-IF(X973="Incomplete",Config!$B$7,0)-IF(AF973="Yes",Config!$B$37,0))</f>
        <v>100</v>
      </c>
      <c r="Z973" s="1">
        <f>IF(OR(TRIM(B973)="",COUNTIF(Config!$B$15:$B$19,B973)&gt;0),1,0)+IF(OR(TRIM(C973)="",COUNTIF(Config!$B$15:$B$19,C973)&gt;0),1,0)+IF(OR(TRIM(F973)="",COUNTIF(Config!$B$15:$B$19,F973)&gt;0),1,0)+IF(OR(TRIM(H973)="",COUNTIF(Config!$B$15:$B$19,H973)&gt;0),1,0)+IF(OR(TRIM(E973)="",COUNTIF(Config!$B$15:$B$19,E973)&gt;0),1,0)+IF(OR(TRIM(K973)="",COUNTIF(Config!$B$15:$B$19,K973)&gt;0),1,0)+IF(OR(TRIM(P973)="",COUNTIF(Config!$B$15:$B$19,P973)&gt;0),1,0)+IF(OR(TRIM(R973)="",COUNTIF(Config!$B$15:$B$19,R973)&gt;0),1,0)</f>
        <v>0</v>
      </c>
      <c r="AA973" s="1" cm="1">
        <f t="array" ref="AA973">SUMPRODUCT(LEN(H973)-LEN(SUBSTITUTE(H973,{"0";"1";"2";"3";"4";"5";"6";"7";"8";"9"},"")))</f>
        <v>11</v>
      </c>
      <c r="AC973" t="str">
        <f t="shared" si="107"/>
        <v/>
      </c>
      <c r="AD973">
        <f t="shared" si="108"/>
        <v>1</v>
      </c>
      <c r="AE973">
        <f t="shared" si="109"/>
        <v>1</v>
      </c>
      <c r="AF973" t="str">
        <f t="shared" si="110"/>
        <v>No</v>
      </c>
      <c r="AG973">
        <f t="shared" ca="1" si="111"/>
        <v>716</v>
      </c>
      <c r="AH973" t="str">
        <f ca="1">IF(OR(V973="",AG973=""),"Yes",IF(AG973&gt;Config!$B$41,"Yes","No"))</f>
        <v>Yes</v>
      </c>
    </row>
    <row r="974" spans="1:34" x14ac:dyDescent="0.25">
      <c r="A974" s="1" t="s">
        <v>7860</v>
      </c>
      <c r="B974" s="1" t="s">
        <v>1266</v>
      </c>
      <c r="C974" s="1" t="s">
        <v>157</v>
      </c>
      <c r="D974" s="1" t="s">
        <v>7861</v>
      </c>
      <c r="E974" s="1" t="s">
        <v>34412</v>
      </c>
      <c r="F974" s="1" t="s">
        <v>7862</v>
      </c>
      <c r="G974" t="str">
        <f t="shared" si="105"/>
        <v>Valid</v>
      </c>
      <c r="H974" s="1" t="s">
        <v>7863</v>
      </c>
      <c r="I974" t="str" cm="1">
        <f t="array" ref="I974">IF(OR(TRIM(H974)="",ISNUMBER(SEARCH("#",H974)),AA974&lt;Config!$B$8,SUMPRODUCT(--ISNUMBER(SEARCH({"a";"b";"c";"d";"e";"f";"g";"h";"i";"j";"k";"l";"m";"n";"o";"p";"q";"r";"s";"t";"u";"v";"w";"x";"y";"z"},H974)))&gt;0),"Invalid","Valid")</f>
        <v>Valid</v>
      </c>
      <c r="J974" s="1" t="s">
        <v>7864</v>
      </c>
      <c r="K974" s="1" t="s">
        <v>28</v>
      </c>
      <c r="L974" s="1" t="s">
        <v>84</v>
      </c>
      <c r="M974" s="1" t="s">
        <v>135</v>
      </c>
      <c r="N974" s="1" t="s">
        <v>713</v>
      </c>
      <c r="O974" s="1" t="s">
        <v>266</v>
      </c>
      <c r="P974" t="s">
        <v>53</v>
      </c>
      <c r="Q974" s="1" t="s">
        <v>54</v>
      </c>
      <c r="R974" s="1" t="s">
        <v>415</v>
      </c>
      <c r="S974" s="1" t="s">
        <v>7865</v>
      </c>
      <c r="T974" s="1" t="s">
        <v>7866</v>
      </c>
      <c r="U974" s="1" t="s">
        <v>4098</v>
      </c>
      <c r="V974" s="1" t="s">
        <v>140</v>
      </c>
      <c r="W974" s="1" t="s">
        <v>141</v>
      </c>
      <c r="X974" t="str">
        <f t="shared" si="106"/>
        <v>Complete</v>
      </c>
      <c r="Y974">
        <f>MAX(0,100-IF(G974="Invalid",Config!$B$5,0)-IF(I974="Invalid",Config!$B$6,0)-IF(X974="Incomplete",Config!$B$7,0)-IF(AF974="Yes",Config!$B$37,0))</f>
        <v>100</v>
      </c>
      <c r="Z974" s="1">
        <f>IF(OR(TRIM(B974)="",COUNTIF(Config!$B$15:$B$19,B974)&gt;0),1,0)+IF(OR(TRIM(C974)="",COUNTIF(Config!$B$15:$B$19,C974)&gt;0),1,0)+IF(OR(TRIM(F974)="",COUNTIF(Config!$B$15:$B$19,F974)&gt;0),1,0)+IF(OR(TRIM(H974)="",COUNTIF(Config!$B$15:$B$19,H974)&gt;0),1,0)+IF(OR(TRIM(E974)="",COUNTIF(Config!$B$15:$B$19,E974)&gt;0),1,0)+IF(OR(TRIM(K974)="",COUNTIF(Config!$B$15:$B$19,K974)&gt;0),1,0)+IF(OR(TRIM(P974)="",COUNTIF(Config!$B$15:$B$19,P974)&gt;0),1,0)+IF(OR(TRIM(R974)="",COUNTIF(Config!$B$15:$B$19,R974)&gt;0),1,0)</f>
        <v>0</v>
      </c>
      <c r="AA974" s="1" cm="1">
        <f t="array" ref="AA974">SUMPRODUCT(LEN(H974)-LEN(SUBSTITUTE(H974,{"0";"1";"2";"3";"4";"5";"6";"7";"8";"9"},"")))</f>
        <v>12</v>
      </c>
      <c r="AC974" t="str">
        <f t="shared" si="107"/>
        <v/>
      </c>
      <c r="AD974">
        <f t="shared" si="108"/>
        <v>1</v>
      </c>
      <c r="AE974">
        <f t="shared" si="109"/>
        <v>1</v>
      </c>
      <c r="AF974" t="str">
        <f t="shared" si="110"/>
        <v>No</v>
      </c>
      <c r="AG974">
        <f t="shared" ca="1" si="111"/>
        <v>37</v>
      </c>
      <c r="AH974" t="str">
        <f ca="1">IF(OR(V974="",AG974=""),"Yes",IF(AG974&gt;Config!$B$41,"Yes","No"))</f>
        <v>No</v>
      </c>
    </row>
    <row r="975" spans="1:34" x14ac:dyDescent="0.25">
      <c r="A975" s="1" t="s">
        <v>7867</v>
      </c>
      <c r="B975" s="1" t="s">
        <v>33815</v>
      </c>
      <c r="C975" s="1" t="s">
        <v>861</v>
      </c>
      <c r="D975" s="1" t="s">
        <v>861</v>
      </c>
      <c r="E975" s="1" t="s">
        <v>34134</v>
      </c>
      <c r="F975" s="1" t="s">
        <v>7868</v>
      </c>
      <c r="G975" t="str">
        <f t="shared" si="105"/>
        <v>Valid</v>
      </c>
      <c r="H975" s="1" t="s">
        <v>7869</v>
      </c>
      <c r="I975" t="str" cm="1">
        <f t="array" ref="I975">IF(OR(TRIM(H975)="",ISNUMBER(SEARCH("#",H975)),AA975&lt;Config!$B$8,SUMPRODUCT(--ISNUMBER(SEARCH({"a";"b";"c";"d";"e";"f";"g";"h";"i";"j";"k";"l";"m";"n";"o";"p";"q";"r";"s";"t";"u";"v";"w";"x";"y";"z"},H975)))&gt;0),"Invalid","Valid")</f>
        <v>Valid</v>
      </c>
      <c r="J975" s="1" t="s">
        <v>7870</v>
      </c>
      <c r="K975" s="1" t="s">
        <v>163</v>
      </c>
      <c r="L975" s="1" t="s">
        <v>84</v>
      </c>
      <c r="M975" s="1" t="s">
        <v>517</v>
      </c>
      <c r="N975" s="1" t="s">
        <v>437</v>
      </c>
      <c r="O975" s="1" t="s">
        <v>149</v>
      </c>
      <c r="P975" t="s">
        <v>33</v>
      </c>
      <c r="Q975" s="1" t="s">
        <v>34</v>
      </c>
      <c r="R975" s="1" t="s">
        <v>1716</v>
      </c>
      <c r="S975" s="1" t="s">
        <v>7871</v>
      </c>
      <c r="T975" s="1" t="s">
        <v>7872</v>
      </c>
      <c r="U975" s="1" t="s">
        <v>887</v>
      </c>
      <c r="V975" s="1" t="s">
        <v>140</v>
      </c>
      <c r="W975" s="1" t="s">
        <v>60</v>
      </c>
      <c r="X975" t="str">
        <f t="shared" si="106"/>
        <v>Incomplete</v>
      </c>
      <c r="Y975">
        <f>MAX(0,100-IF(G975="Invalid",Config!$B$5,0)-IF(I975="Invalid",Config!$B$6,0)-IF(X975="Incomplete",Config!$B$7,0)-IF(AF975="Yes",Config!$B$37,0))</f>
        <v>60</v>
      </c>
      <c r="Z975" s="1">
        <f>IF(OR(TRIM(B975)="",COUNTIF(Config!$B$15:$B$19,B975)&gt;0),1,0)+IF(OR(TRIM(C975)="",COUNTIF(Config!$B$15:$B$19,C975)&gt;0),1,0)+IF(OR(TRIM(F975)="",COUNTIF(Config!$B$15:$B$19,F975)&gt;0),1,0)+IF(OR(TRIM(H975)="",COUNTIF(Config!$B$15:$B$19,H975)&gt;0),1,0)+IF(OR(TRIM(E975)="",COUNTIF(Config!$B$15:$B$19,E975)&gt;0),1,0)+IF(OR(TRIM(K975)="",COUNTIF(Config!$B$15:$B$19,K975)&gt;0),1,0)+IF(OR(TRIM(P975)="",COUNTIF(Config!$B$15:$B$19,P975)&gt;0),1,0)+IF(OR(TRIM(R975)="",COUNTIF(Config!$B$15:$B$19,R975)&gt;0),1,0)</f>
        <v>1</v>
      </c>
      <c r="AA975" s="1" cm="1">
        <f t="array" ref="AA975">SUMPRODUCT(LEN(H975)-LEN(SUBSTITUTE(H975,{"0";"1";"2";"3";"4";"5";"6";"7";"8";"9"},"")))</f>
        <v>10</v>
      </c>
      <c r="AC975" t="str">
        <f t="shared" si="107"/>
        <v>Incomplete Profile</v>
      </c>
      <c r="AD975">
        <f t="shared" si="108"/>
        <v>1</v>
      </c>
      <c r="AE975">
        <f t="shared" si="109"/>
        <v>1</v>
      </c>
      <c r="AF975" t="str">
        <f t="shared" si="110"/>
        <v>No</v>
      </c>
      <c r="AG975">
        <f t="shared" ca="1" si="111"/>
        <v>37</v>
      </c>
      <c r="AH975" t="str">
        <f ca="1">IF(OR(V975="",AG975=""),"Yes",IF(AG975&gt;Config!$B$41,"Yes","No"))</f>
        <v>No</v>
      </c>
    </row>
    <row r="976" spans="1:34" x14ac:dyDescent="0.25">
      <c r="A976" s="1" t="s">
        <v>7873</v>
      </c>
      <c r="B976" s="1" t="s">
        <v>1165</v>
      </c>
      <c r="C976" s="1" t="s">
        <v>219</v>
      </c>
      <c r="D976" s="1" t="s">
        <v>7874</v>
      </c>
      <c r="E976" s="1" t="s">
        <v>34413</v>
      </c>
      <c r="F976" s="1" t="s">
        <v>7875</v>
      </c>
      <c r="G976" t="str">
        <f t="shared" si="105"/>
        <v>Valid</v>
      </c>
      <c r="H976" s="1" t="s">
        <v>7876</v>
      </c>
      <c r="I976" t="str" cm="1">
        <f t="array" ref="I976">IF(OR(TRIM(H976)="",ISNUMBER(SEARCH("#",H976)),AA976&lt;Config!$B$8,SUMPRODUCT(--ISNUMBER(SEARCH({"a";"b";"c";"d";"e";"f";"g";"h";"i";"j";"k";"l";"m";"n";"o";"p";"q";"r";"s";"t";"u";"v";"w";"x";"y";"z"},H976)))&gt;0),"Invalid","Valid")</f>
        <v>Valid</v>
      </c>
      <c r="J976" s="1" t="s">
        <v>7877</v>
      </c>
      <c r="K976" s="1" t="s">
        <v>210</v>
      </c>
      <c r="L976" s="1" t="s">
        <v>67</v>
      </c>
      <c r="M976" s="1" t="s">
        <v>251</v>
      </c>
      <c r="N976" s="1" t="s">
        <v>437</v>
      </c>
      <c r="O976" s="1" t="s">
        <v>52</v>
      </c>
      <c r="P976" t="s">
        <v>236</v>
      </c>
      <c r="Q976" s="1" t="s">
        <v>238</v>
      </c>
      <c r="R976" s="1" t="s">
        <v>253</v>
      </c>
      <c r="S976" s="1" t="s">
        <v>7878</v>
      </c>
      <c r="T976" s="1" t="s">
        <v>7879</v>
      </c>
      <c r="U976" s="1" t="s">
        <v>4921</v>
      </c>
      <c r="V976" s="1" t="s">
        <v>280</v>
      </c>
      <c r="W976" s="1" t="s">
        <v>186</v>
      </c>
      <c r="X976" t="str">
        <f t="shared" si="106"/>
        <v>Complete</v>
      </c>
      <c r="Y976">
        <f>MAX(0,100-IF(G976="Invalid",Config!$B$5,0)-IF(I976="Invalid",Config!$B$6,0)-IF(X976="Incomplete",Config!$B$7,0)-IF(AF976="Yes",Config!$B$37,0))</f>
        <v>100</v>
      </c>
      <c r="Z976" s="1">
        <f>IF(OR(TRIM(B976)="",COUNTIF(Config!$B$15:$B$19,B976)&gt;0),1,0)+IF(OR(TRIM(C976)="",COUNTIF(Config!$B$15:$B$19,C976)&gt;0),1,0)+IF(OR(TRIM(F976)="",COUNTIF(Config!$B$15:$B$19,F976)&gt;0),1,0)+IF(OR(TRIM(H976)="",COUNTIF(Config!$B$15:$B$19,H976)&gt;0),1,0)+IF(OR(TRIM(E976)="",COUNTIF(Config!$B$15:$B$19,E976)&gt;0),1,0)+IF(OR(TRIM(K976)="",COUNTIF(Config!$B$15:$B$19,K976)&gt;0),1,0)+IF(OR(TRIM(P976)="",COUNTIF(Config!$B$15:$B$19,P976)&gt;0),1,0)+IF(OR(TRIM(R976)="",COUNTIF(Config!$B$15:$B$19,R976)&gt;0),1,0)</f>
        <v>0</v>
      </c>
      <c r="AA976" s="1" cm="1">
        <f t="array" ref="AA976">SUMPRODUCT(LEN(H976)-LEN(SUBSTITUTE(H976,{"0";"1";"2";"3";"4";"5";"6";"7";"8";"9"},"")))</f>
        <v>12</v>
      </c>
      <c r="AC976" t="str">
        <f t="shared" si="107"/>
        <v/>
      </c>
      <c r="AD976">
        <f t="shared" si="108"/>
        <v>1</v>
      </c>
      <c r="AE976">
        <f t="shared" si="109"/>
        <v>1</v>
      </c>
      <c r="AF976" t="str">
        <f t="shared" si="110"/>
        <v>No</v>
      </c>
      <c r="AG976">
        <f t="shared" ca="1" si="111"/>
        <v>605</v>
      </c>
      <c r="AH976" t="str">
        <f ca="1">IF(OR(V976="",AG976=""),"Yes",IF(AG976&gt;Config!$B$41,"Yes","No"))</f>
        <v>Yes</v>
      </c>
    </row>
    <row r="977" spans="1:34" x14ac:dyDescent="0.25">
      <c r="A977" s="1" t="s">
        <v>7880</v>
      </c>
      <c r="B977" s="1" t="s">
        <v>42</v>
      </c>
      <c r="C977" s="1" t="s">
        <v>205</v>
      </c>
      <c r="D977" s="1" t="s">
        <v>7881</v>
      </c>
      <c r="E977" s="1" t="s">
        <v>34414</v>
      </c>
      <c r="F977" s="1" t="s">
        <v>7882</v>
      </c>
      <c r="G977" t="str">
        <f t="shared" si="105"/>
        <v>Valid</v>
      </c>
      <c r="H977" s="1" t="s">
        <v>7883</v>
      </c>
      <c r="I977" t="str" cm="1">
        <f t="array" ref="I977">IF(OR(TRIM(H977)="",ISNUMBER(SEARCH("#",H977)),AA977&lt;Config!$B$8,SUMPRODUCT(--ISNUMBER(SEARCH({"a";"b";"c";"d";"e";"f";"g";"h";"i";"j";"k";"l";"m";"n";"o";"p";"q";"r";"s";"t";"u";"v";"w";"x";"y";"z"},H977)))&gt;0),"Invalid","Valid")</f>
        <v>Valid</v>
      </c>
      <c r="J977" s="1" t="s">
        <v>7884</v>
      </c>
      <c r="K977" s="1" t="s">
        <v>504</v>
      </c>
      <c r="L977" s="1" t="s">
        <v>49</v>
      </c>
      <c r="M977" s="1" t="s">
        <v>517</v>
      </c>
      <c r="N977" s="1" t="s">
        <v>86</v>
      </c>
      <c r="O977" s="1" t="s">
        <v>69</v>
      </c>
      <c r="P977" t="s">
        <v>328</v>
      </c>
      <c r="Q977" s="1" t="s">
        <v>33838</v>
      </c>
      <c r="R977" s="1" t="s">
        <v>614</v>
      </c>
      <c r="S977" s="1" t="s">
        <v>7885</v>
      </c>
      <c r="T977" s="1" t="s">
        <v>7886</v>
      </c>
      <c r="U977" s="1" t="s">
        <v>7887</v>
      </c>
      <c r="V977" s="1" t="s">
        <v>7888</v>
      </c>
      <c r="W977" s="1" t="s">
        <v>202</v>
      </c>
      <c r="X977" t="str">
        <f t="shared" si="106"/>
        <v>Complete</v>
      </c>
      <c r="Y977">
        <f>MAX(0,100-IF(G977="Invalid",Config!$B$5,0)-IF(I977="Invalid",Config!$B$6,0)-IF(X977="Incomplete",Config!$B$7,0)-IF(AF977="Yes",Config!$B$37,0))</f>
        <v>100</v>
      </c>
      <c r="Z977" s="1">
        <f>IF(OR(TRIM(B977)="",COUNTIF(Config!$B$15:$B$19,B977)&gt;0),1,0)+IF(OR(TRIM(C977)="",COUNTIF(Config!$B$15:$B$19,C977)&gt;0),1,0)+IF(OR(TRIM(F977)="",COUNTIF(Config!$B$15:$B$19,F977)&gt;0),1,0)+IF(OR(TRIM(H977)="",COUNTIF(Config!$B$15:$B$19,H977)&gt;0),1,0)+IF(OR(TRIM(E977)="",COUNTIF(Config!$B$15:$B$19,E977)&gt;0),1,0)+IF(OR(TRIM(K977)="",COUNTIF(Config!$B$15:$B$19,K977)&gt;0),1,0)+IF(OR(TRIM(P977)="",COUNTIF(Config!$B$15:$B$19,P977)&gt;0),1,0)+IF(OR(TRIM(R977)="",COUNTIF(Config!$B$15:$B$19,R977)&gt;0),1,0)</f>
        <v>0</v>
      </c>
      <c r="AA977" s="1" cm="1">
        <f t="array" ref="AA977">SUMPRODUCT(LEN(H977)-LEN(SUBSTITUTE(H977,{"0";"1";"2";"3";"4";"5";"6";"7";"8";"9"},"")))</f>
        <v>11</v>
      </c>
      <c r="AC977" t="str">
        <f t="shared" si="107"/>
        <v/>
      </c>
      <c r="AD977">
        <f t="shared" si="108"/>
        <v>1</v>
      </c>
      <c r="AE977">
        <f t="shared" si="109"/>
        <v>1</v>
      </c>
      <c r="AF977" t="str">
        <f t="shared" si="110"/>
        <v>No</v>
      </c>
      <c r="AG977">
        <f t="shared" ca="1" si="111"/>
        <v>370</v>
      </c>
      <c r="AH977" t="str">
        <f ca="1">IF(OR(V977="",AG977=""),"Yes",IF(AG977&gt;Config!$B$41,"Yes","No"))</f>
        <v>Yes</v>
      </c>
    </row>
    <row r="978" spans="1:34" x14ac:dyDescent="0.25">
      <c r="A978" s="1" t="s">
        <v>7889</v>
      </c>
      <c r="B978" s="1" t="s">
        <v>244</v>
      </c>
      <c r="C978" s="1" t="s">
        <v>792</v>
      </c>
      <c r="D978" s="1" t="s">
        <v>7890</v>
      </c>
      <c r="E978" s="1" t="s">
        <v>33829</v>
      </c>
      <c r="F978" s="1" t="s">
        <v>7891</v>
      </c>
      <c r="G978" t="str">
        <f t="shared" si="105"/>
        <v>Valid</v>
      </c>
      <c r="H978" s="1" t="s">
        <v>7892</v>
      </c>
      <c r="I978" t="str" cm="1">
        <f t="array" ref="I978">IF(OR(TRIM(H978)="",ISNUMBER(SEARCH("#",H978)),AA978&lt;Config!$B$8,SUMPRODUCT(--ISNUMBER(SEARCH({"a";"b";"c";"d";"e";"f";"g";"h";"i";"j";"k";"l";"m";"n";"o";"p";"q";"r";"s";"t";"u";"v";"w";"x";"y";"z"},H978)))&gt;0),"Invalid","Valid")</f>
        <v>Valid</v>
      </c>
      <c r="J978" s="1" t="s">
        <v>7893</v>
      </c>
      <c r="K978" s="1" t="s">
        <v>1001</v>
      </c>
      <c r="L978" s="1" t="s">
        <v>134</v>
      </c>
      <c r="M978" s="1" t="s">
        <v>33827</v>
      </c>
      <c r="N978" s="1" t="s">
        <v>211</v>
      </c>
      <c r="O978" s="1" t="s">
        <v>149</v>
      </c>
      <c r="P978" t="s">
        <v>590</v>
      </c>
      <c r="Q978" s="1" t="s">
        <v>1481</v>
      </c>
      <c r="R978" s="1" t="s">
        <v>1846</v>
      </c>
      <c r="S978" s="1" t="s">
        <v>7894</v>
      </c>
      <c r="T978" s="1" t="s">
        <v>7895</v>
      </c>
      <c r="U978" s="1" t="s">
        <v>1930</v>
      </c>
      <c r="V978" s="1" t="s">
        <v>7896</v>
      </c>
      <c r="W978" s="1" t="s">
        <v>125</v>
      </c>
      <c r="X978" t="str">
        <f t="shared" si="106"/>
        <v>Incomplete</v>
      </c>
      <c r="Y978">
        <f>MAX(0,100-IF(G978="Invalid",Config!$B$5,0)-IF(I978="Invalid",Config!$B$6,0)-IF(X978="Incomplete",Config!$B$7,0)-IF(AF978="Yes",Config!$B$37,0))</f>
        <v>60</v>
      </c>
      <c r="Z978" s="1">
        <f>IF(OR(TRIM(B978)="",COUNTIF(Config!$B$15:$B$19,B978)&gt;0),1,0)+IF(OR(TRIM(C978)="",COUNTIF(Config!$B$15:$B$19,C978)&gt;0),1,0)+IF(OR(TRIM(F978)="",COUNTIF(Config!$B$15:$B$19,F978)&gt;0),1,0)+IF(OR(TRIM(H978)="",COUNTIF(Config!$B$15:$B$19,H978)&gt;0),1,0)+IF(OR(TRIM(E978)="",COUNTIF(Config!$B$15:$B$19,E978)&gt;0),1,0)+IF(OR(TRIM(K978)="",COUNTIF(Config!$B$15:$B$19,K978)&gt;0),1,0)+IF(OR(TRIM(P978)="",COUNTIF(Config!$B$15:$B$19,P978)&gt;0),1,0)+IF(OR(TRIM(R978)="",COUNTIF(Config!$B$15:$B$19,R978)&gt;0),1,0)</f>
        <v>1</v>
      </c>
      <c r="AA978" s="1" cm="1">
        <f t="array" ref="AA978">SUMPRODUCT(LEN(H978)-LEN(SUBSTITUTE(H978,{"0";"1";"2";"3";"4";"5";"6";"7";"8";"9"},"")))</f>
        <v>12</v>
      </c>
      <c r="AC978" t="str">
        <f t="shared" si="107"/>
        <v>Incomplete Profile</v>
      </c>
      <c r="AD978">
        <f t="shared" si="108"/>
        <v>1</v>
      </c>
      <c r="AE978">
        <f t="shared" si="109"/>
        <v>1</v>
      </c>
      <c r="AF978" t="str">
        <f t="shared" si="110"/>
        <v>No</v>
      </c>
      <c r="AG978">
        <f t="shared" ca="1" si="111"/>
        <v>383</v>
      </c>
      <c r="AH978" t="str">
        <f ca="1">IF(OR(V978="",AG978=""),"Yes",IF(AG978&gt;Config!$B$41,"Yes","No"))</f>
        <v>Yes</v>
      </c>
    </row>
    <row r="979" spans="1:34" x14ac:dyDescent="0.25">
      <c r="A979" s="1" t="s">
        <v>7897</v>
      </c>
      <c r="B979" s="1" t="s">
        <v>6040</v>
      </c>
      <c r="C979" s="1" t="s">
        <v>173</v>
      </c>
      <c r="D979" s="1" t="s">
        <v>7898</v>
      </c>
      <c r="E979" s="1" t="s">
        <v>33901</v>
      </c>
      <c r="F979" s="1" t="s">
        <v>7899</v>
      </c>
      <c r="G979" t="str">
        <f t="shared" si="105"/>
        <v>Valid</v>
      </c>
      <c r="H979" s="1" t="s">
        <v>7900</v>
      </c>
      <c r="I979" t="str" cm="1">
        <f t="array" ref="I979">IF(OR(TRIM(H979)="",ISNUMBER(SEARCH("#",H979)),AA979&lt;Config!$B$8,SUMPRODUCT(--ISNUMBER(SEARCH({"a";"b";"c";"d";"e";"f";"g";"h";"i";"j";"k";"l";"m";"n";"o";"p";"q";"r";"s";"t";"u";"v";"w";"x";"y";"z"},H979)))&gt;0),"Invalid","Valid")</f>
        <v>Valid</v>
      </c>
      <c r="J979" s="1" t="s">
        <v>7901</v>
      </c>
      <c r="K979" s="1" t="s">
        <v>425</v>
      </c>
      <c r="L979" s="1" t="s">
        <v>450</v>
      </c>
      <c r="M979" s="1" t="s">
        <v>235</v>
      </c>
      <c r="N979" s="1" t="s">
        <v>224</v>
      </c>
      <c r="O979" s="1" t="s">
        <v>69</v>
      </c>
      <c r="P979" t="s">
        <v>236</v>
      </c>
      <c r="Q979" s="1" t="s">
        <v>238</v>
      </c>
      <c r="R979" s="1" t="s">
        <v>237</v>
      </c>
      <c r="S979" s="1" t="s">
        <v>1236</v>
      </c>
      <c r="T979" s="1" t="s">
        <v>7902</v>
      </c>
      <c r="U979" s="1" t="s">
        <v>574</v>
      </c>
      <c r="V979" s="1" t="s">
        <v>1520</v>
      </c>
      <c r="W979" s="1" t="s">
        <v>186</v>
      </c>
      <c r="X979" t="str">
        <f t="shared" si="106"/>
        <v>Complete</v>
      </c>
      <c r="Y979">
        <f>MAX(0,100-IF(G979="Invalid",Config!$B$5,0)-IF(I979="Invalid",Config!$B$6,0)-IF(X979="Incomplete",Config!$B$7,0)-IF(AF979="Yes",Config!$B$37,0))</f>
        <v>75</v>
      </c>
      <c r="Z979" s="1">
        <f>IF(OR(TRIM(B979)="",COUNTIF(Config!$B$15:$B$19,B979)&gt;0),1,0)+IF(OR(TRIM(C979)="",COUNTIF(Config!$B$15:$B$19,C979)&gt;0),1,0)+IF(OR(TRIM(F979)="",COUNTIF(Config!$B$15:$B$19,F979)&gt;0),1,0)+IF(OR(TRIM(H979)="",COUNTIF(Config!$B$15:$B$19,H979)&gt;0),1,0)+IF(OR(TRIM(E979)="",COUNTIF(Config!$B$15:$B$19,E979)&gt;0),1,0)+IF(OR(TRIM(K979)="",COUNTIF(Config!$B$15:$B$19,K979)&gt;0),1,0)+IF(OR(TRIM(P979)="",COUNTIF(Config!$B$15:$B$19,P979)&gt;0),1,0)+IF(OR(TRIM(R979)="",COUNTIF(Config!$B$15:$B$19,R979)&gt;0),1,0)</f>
        <v>0</v>
      </c>
      <c r="AA979" s="1" cm="1">
        <f t="array" ref="AA979">SUMPRODUCT(LEN(H979)-LEN(SUBSTITUTE(H979,{"0";"1";"2";"3";"4";"5";"6";"7";"8";"9"},"")))</f>
        <v>10</v>
      </c>
      <c r="AC979" t="str">
        <f t="shared" si="107"/>
        <v>Potential Duplicate</v>
      </c>
      <c r="AD979">
        <f t="shared" si="108"/>
        <v>2</v>
      </c>
      <c r="AE979">
        <f t="shared" si="109"/>
        <v>2</v>
      </c>
      <c r="AF979" t="str">
        <f t="shared" si="110"/>
        <v>Yes</v>
      </c>
      <c r="AG979">
        <f t="shared" ca="1" si="111"/>
        <v>236</v>
      </c>
      <c r="AH979" t="str">
        <f ca="1">IF(OR(V979="",AG979=""),"Yes",IF(AG979&gt;Config!$B$41,"Yes","No"))</f>
        <v>No</v>
      </c>
    </row>
    <row r="980" spans="1:34" x14ac:dyDescent="0.25">
      <c r="A980" s="1" t="s">
        <v>7903</v>
      </c>
      <c r="B980" s="1" t="s">
        <v>818</v>
      </c>
      <c r="C980" s="1" t="s">
        <v>189</v>
      </c>
      <c r="D980" s="1" t="s">
        <v>7904</v>
      </c>
      <c r="E980" s="1" t="s">
        <v>34415</v>
      </c>
      <c r="F980" s="1" t="s">
        <v>7905</v>
      </c>
      <c r="G980" t="str">
        <f t="shared" si="105"/>
        <v>Valid</v>
      </c>
      <c r="H980" s="1" t="s">
        <v>7906</v>
      </c>
      <c r="I980" t="str" cm="1">
        <f t="array" ref="I980">IF(OR(TRIM(H980)="",ISNUMBER(SEARCH("#",H980)),AA980&lt;Config!$B$8,SUMPRODUCT(--ISNUMBER(SEARCH({"a";"b";"c";"d";"e";"f";"g";"h";"i";"j";"k";"l";"m";"n";"o";"p";"q";"r";"s";"t";"u";"v";"w";"x";"y";"z"},H980)))&gt;0),"Invalid","Valid")</f>
        <v>Valid</v>
      </c>
      <c r="J980" s="1" t="s">
        <v>7907</v>
      </c>
      <c r="K980" s="1" t="s">
        <v>504</v>
      </c>
      <c r="L980" s="1" t="s">
        <v>102</v>
      </c>
      <c r="M980" s="1" t="s">
        <v>251</v>
      </c>
      <c r="N980" s="1" t="s">
        <v>211</v>
      </c>
      <c r="O980" s="1" t="s">
        <v>180</v>
      </c>
      <c r="P980" t="s">
        <v>87</v>
      </c>
      <c r="Q980" s="1" t="s">
        <v>166</v>
      </c>
      <c r="R980" s="1" t="s">
        <v>212</v>
      </c>
      <c r="S980" s="1" t="s">
        <v>7908</v>
      </c>
      <c r="T980" s="1" t="s">
        <v>7909</v>
      </c>
      <c r="U980" s="1" t="s">
        <v>2785</v>
      </c>
      <c r="V980" s="1" t="s">
        <v>7910</v>
      </c>
      <c r="W980" s="1" t="s">
        <v>293</v>
      </c>
      <c r="X980" t="str">
        <f t="shared" si="106"/>
        <v>Complete</v>
      </c>
      <c r="Y980">
        <f>MAX(0,100-IF(G980="Invalid",Config!$B$5,0)-IF(I980="Invalid",Config!$B$6,0)-IF(X980="Incomplete",Config!$B$7,0)-IF(AF980="Yes",Config!$B$37,0))</f>
        <v>100</v>
      </c>
      <c r="Z980" s="1">
        <f>IF(OR(TRIM(B980)="",COUNTIF(Config!$B$15:$B$19,B980)&gt;0),1,0)+IF(OR(TRIM(C980)="",COUNTIF(Config!$B$15:$B$19,C980)&gt;0),1,0)+IF(OR(TRIM(F980)="",COUNTIF(Config!$B$15:$B$19,F980)&gt;0),1,0)+IF(OR(TRIM(H980)="",COUNTIF(Config!$B$15:$B$19,H980)&gt;0),1,0)+IF(OR(TRIM(E980)="",COUNTIF(Config!$B$15:$B$19,E980)&gt;0),1,0)+IF(OR(TRIM(K980)="",COUNTIF(Config!$B$15:$B$19,K980)&gt;0),1,0)+IF(OR(TRIM(P980)="",COUNTIF(Config!$B$15:$B$19,P980)&gt;0),1,0)+IF(OR(TRIM(R980)="",COUNTIF(Config!$B$15:$B$19,R980)&gt;0),1,0)</f>
        <v>0</v>
      </c>
      <c r="AA980" s="1" cm="1">
        <f t="array" ref="AA980">SUMPRODUCT(LEN(H980)-LEN(SUBSTITUTE(H980,{"0";"1";"2";"3";"4";"5";"6";"7";"8";"9"},"")))</f>
        <v>11</v>
      </c>
      <c r="AC980" t="str">
        <f t="shared" si="107"/>
        <v/>
      </c>
      <c r="AD980">
        <f t="shared" si="108"/>
        <v>1</v>
      </c>
      <c r="AE980">
        <f t="shared" si="109"/>
        <v>1</v>
      </c>
      <c r="AF980" t="str">
        <f t="shared" si="110"/>
        <v>No</v>
      </c>
      <c r="AG980">
        <f t="shared" ca="1" si="111"/>
        <v>187</v>
      </c>
      <c r="AH980" t="str">
        <f ca="1">IF(OR(V980="",AG980=""),"Yes",IF(AG980&gt;Config!$B$41,"Yes","No"))</f>
        <v>No</v>
      </c>
    </row>
    <row r="981" spans="1:34" x14ac:dyDescent="0.25">
      <c r="A981" s="1" t="s">
        <v>7911</v>
      </c>
      <c r="B981" s="1" t="s">
        <v>272</v>
      </c>
      <c r="C981" s="1" t="s">
        <v>273</v>
      </c>
      <c r="D981" s="1" t="s">
        <v>274</v>
      </c>
      <c r="E981" s="1" t="s">
        <v>34416</v>
      </c>
      <c r="F981" s="1" t="s">
        <v>7912</v>
      </c>
      <c r="G981" t="str">
        <f t="shared" si="105"/>
        <v>Valid</v>
      </c>
      <c r="H981" s="1" t="s">
        <v>7913</v>
      </c>
      <c r="I981" t="str" cm="1">
        <f t="array" ref="I981">IF(OR(TRIM(H981)="",ISNUMBER(SEARCH("#",H981)),AA981&lt;Config!$B$8,SUMPRODUCT(--ISNUMBER(SEARCH({"a";"b";"c";"d";"e";"f";"g";"h";"i";"j";"k";"l";"m";"n";"o";"p";"q";"r";"s";"t";"u";"v";"w";"x";"y";"z"},H981)))&gt;0),"Invalid","Valid")</f>
        <v>Valid</v>
      </c>
      <c r="J981" s="1" t="s">
        <v>7914</v>
      </c>
      <c r="K981" s="1" t="s">
        <v>369</v>
      </c>
      <c r="L981" s="1" t="s">
        <v>102</v>
      </c>
      <c r="M981" s="1" t="s">
        <v>462</v>
      </c>
      <c r="N981" s="1" t="s">
        <v>437</v>
      </c>
      <c r="O981" s="1" t="s">
        <v>196</v>
      </c>
      <c r="P981" t="s">
        <v>590</v>
      </c>
      <c r="Q981" s="1" t="s">
        <v>591</v>
      </c>
      <c r="R981" s="1" t="s">
        <v>845</v>
      </c>
      <c r="S981" s="1" t="s">
        <v>7915</v>
      </c>
      <c r="T981" s="1" t="s">
        <v>7916</v>
      </c>
      <c r="U981" s="1" t="s">
        <v>2111</v>
      </c>
      <c r="V981" s="1" t="s">
        <v>790</v>
      </c>
      <c r="W981" s="1" t="s">
        <v>33823</v>
      </c>
      <c r="X981" t="str">
        <f t="shared" si="106"/>
        <v>Complete</v>
      </c>
      <c r="Y981">
        <f>MAX(0,100-IF(G981="Invalid",Config!$B$5,0)-IF(I981="Invalid",Config!$B$6,0)-IF(X981="Incomplete",Config!$B$7,0)-IF(AF981="Yes",Config!$B$37,0))</f>
        <v>100</v>
      </c>
      <c r="Z981" s="1">
        <f>IF(OR(TRIM(B981)="",COUNTIF(Config!$B$15:$B$19,B981)&gt;0),1,0)+IF(OR(TRIM(C981)="",COUNTIF(Config!$B$15:$B$19,C981)&gt;0),1,0)+IF(OR(TRIM(F981)="",COUNTIF(Config!$B$15:$B$19,F981)&gt;0),1,0)+IF(OR(TRIM(H981)="",COUNTIF(Config!$B$15:$B$19,H981)&gt;0),1,0)+IF(OR(TRIM(E981)="",COUNTIF(Config!$B$15:$B$19,E981)&gt;0),1,0)+IF(OR(TRIM(K981)="",COUNTIF(Config!$B$15:$B$19,K981)&gt;0),1,0)+IF(OR(TRIM(P981)="",COUNTIF(Config!$B$15:$B$19,P981)&gt;0),1,0)+IF(OR(TRIM(R981)="",COUNTIF(Config!$B$15:$B$19,R981)&gt;0),1,0)</f>
        <v>0</v>
      </c>
      <c r="AA981" s="1" cm="1">
        <f t="array" ref="AA981">SUMPRODUCT(LEN(H981)-LEN(SUBSTITUTE(H981,{"0";"1";"2";"3";"4";"5";"6";"7";"8";"9"},"")))</f>
        <v>10</v>
      </c>
      <c r="AC981" t="str">
        <f t="shared" si="107"/>
        <v/>
      </c>
      <c r="AD981">
        <f t="shared" si="108"/>
        <v>1</v>
      </c>
      <c r="AE981">
        <f t="shared" si="109"/>
        <v>1</v>
      </c>
      <c r="AF981" t="str">
        <f t="shared" si="110"/>
        <v>No</v>
      </c>
      <c r="AG981">
        <f t="shared" ca="1" si="111"/>
        <v>72</v>
      </c>
      <c r="AH981" t="str">
        <f ca="1">IF(OR(V981="",AG981=""),"Yes",IF(AG981&gt;Config!$B$41,"Yes","No"))</f>
        <v>No</v>
      </c>
    </row>
    <row r="982" spans="1:34" x14ac:dyDescent="0.25">
      <c r="A982" s="1" t="s">
        <v>7917</v>
      </c>
      <c r="B982" s="1" t="s">
        <v>272</v>
      </c>
      <c r="C982" s="1" t="s">
        <v>386</v>
      </c>
      <c r="D982" s="1" t="s">
        <v>5868</v>
      </c>
      <c r="E982" s="1" t="s">
        <v>33824</v>
      </c>
      <c r="F982" s="1" t="s">
        <v>7918</v>
      </c>
      <c r="G982" t="str">
        <f t="shared" si="105"/>
        <v>Valid</v>
      </c>
      <c r="H982" s="1" t="s">
        <v>7919</v>
      </c>
      <c r="I982" t="str" cm="1">
        <f t="array" ref="I982">IF(OR(TRIM(H982)="",ISNUMBER(SEARCH("#",H982)),AA982&lt;Config!$B$8,SUMPRODUCT(--ISNUMBER(SEARCH({"a";"b";"c";"d";"e";"f";"g";"h";"i";"j";"k";"l";"m";"n";"o";"p";"q";"r";"s";"t";"u";"v";"w";"x";"y";"z"},H982)))&gt;0),"Invalid","Valid")</f>
        <v>Valid</v>
      </c>
      <c r="J982" s="1" t="s">
        <v>7920</v>
      </c>
      <c r="K982" s="1" t="s">
        <v>369</v>
      </c>
      <c r="L982" s="1" t="s">
        <v>102</v>
      </c>
      <c r="M982" s="1" t="s">
        <v>85</v>
      </c>
      <c r="N982" s="1" t="s">
        <v>148</v>
      </c>
      <c r="O982" s="1" t="s">
        <v>149</v>
      </c>
      <c r="P982" t="s">
        <v>87</v>
      </c>
      <c r="Q982" s="1" t="s">
        <v>88</v>
      </c>
      <c r="R982" s="1" t="s">
        <v>550</v>
      </c>
      <c r="S982" s="1" t="s">
        <v>3192</v>
      </c>
      <c r="T982" s="1" t="s">
        <v>7921</v>
      </c>
      <c r="U982" s="1" t="s">
        <v>7922</v>
      </c>
      <c r="V982" s="1" t="s">
        <v>1050</v>
      </c>
      <c r="W982" s="1" t="s">
        <v>384</v>
      </c>
      <c r="X982" t="str">
        <f t="shared" si="106"/>
        <v>Complete</v>
      </c>
      <c r="Y982">
        <f>MAX(0,100-IF(G982="Invalid",Config!$B$5,0)-IF(I982="Invalid",Config!$B$6,0)-IF(X982="Incomplete",Config!$B$7,0)-IF(AF982="Yes",Config!$B$37,0))</f>
        <v>100</v>
      </c>
      <c r="Z982" s="1">
        <f>IF(OR(TRIM(B982)="",COUNTIF(Config!$B$15:$B$19,B982)&gt;0),1,0)+IF(OR(TRIM(C982)="",COUNTIF(Config!$B$15:$B$19,C982)&gt;0),1,0)+IF(OR(TRIM(F982)="",COUNTIF(Config!$B$15:$B$19,F982)&gt;0),1,0)+IF(OR(TRIM(H982)="",COUNTIF(Config!$B$15:$B$19,H982)&gt;0),1,0)+IF(OR(TRIM(E982)="",COUNTIF(Config!$B$15:$B$19,E982)&gt;0),1,0)+IF(OR(TRIM(K982)="",COUNTIF(Config!$B$15:$B$19,K982)&gt;0),1,0)+IF(OR(TRIM(P982)="",COUNTIF(Config!$B$15:$B$19,P982)&gt;0),1,0)+IF(OR(TRIM(R982)="",COUNTIF(Config!$B$15:$B$19,R982)&gt;0),1,0)</f>
        <v>0</v>
      </c>
      <c r="AA982" s="1" cm="1">
        <f t="array" ref="AA982">SUMPRODUCT(LEN(H982)-LEN(SUBSTITUTE(H982,{"0";"1";"2";"3";"4";"5";"6";"7";"8";"9"},"")))</f>
        <v>11</v>
      </c>
      <c r="AC982" t="str">
        <f t="shared" si="107"/>
        <v/>
      </c>
      <c r="AD982">
        <f t="shared" si="108"/>
        <v>1</v>
      </c>
      <c r="AE982">
        <f t="shared" si="109"/>
        <v>1</v>
      </c>
      <c r="AF982" t="str">
        <f t="shared" si="110"/>
        <v>No</v>
      </c>
      <c r="AG982">
        <f t="shared" ca="1" si="111"/>
        <v>37</v>
      </c>
      <c r="AH982" t="str">
        <f ca="1">IF(OR(V982="",AG982=""),"Yes",IF(AG982&gt;Config!$B$41,"Yes","No"))</f>
        <v>No</v>
      </c>
    </row>
    <row r="983" spans="1:34" x14ac:dyDescent="0.25">
      <c r="A983" s="1" t="s">
        <v>7923</v>
      </c>
      <c r="B983" s="1" t="s">
        <v>33815</v>
      </c>
      <c r="C983" s="1" t="s">
        <v>336</v>
      </c>
      <c r="D983" s="1" t="s">
        <v>336</v>
      </c>
      <c r="E983" s="1" t="s">
        <v>34417</v>
      </c>
      <c r="F983" s="1" t="s">
        <v>7924</v>
      </c>
      <c r="G983" t="str">
        <f t="shared" si="105"/>
        <v>Valid</v>
      </c>
      <c r="H983" s="1" t="s">
        <v>7925</v>
      </c>
      <c r="I983" t="str" cm="1">
        <f t="array" ref="I983">IF(OR(TRIM(H983)="",ISNUMBER(SEARCH("#",H983)),AA983&lt;Config!$B$8,SUMPRODUCT(--ISNUMBER(SEARCH({"a";"b";"c";"d";"e";"f";"g";"h";"i";"j";"k";"l";"m";"n";"o";"p";"q";"r";"s";"t";"u";"v";"w";"x";"y";"z"},H983)))&gt;0),"Invalid","Valid")</f>
        <v>Valid</v>
      </c>
      <c r="J983" s="1" t="s">
        <v>7926</v>
      </c>
      <c r="K983" s="1" t="s">
        <v>83</v>
      </c>
      <c r="L983" s="1" t="s">
        <v>450</v>
      </c>
      <c r="M983" s="1" t="s">
        <v>517</v>
      </c>
      <c r="N983" s="1" t="s">
        <v>437</v>
      </c>
      <c r="O983" s="1" t="s">
        <v>52</v>
      </c>
      <c r="P983" t="s">
        <v>53</v>
      </c>
      <c r="Q983" s="1" t="s">
        <v>197</v>
      </c>
      <c r="R983" s="1" t="s">
        <v>150</v>
      </c>
      <c r="S983" s="1" t="s">
        <v>7927</v>
      </c>
      <c r="T983" s="1" t="s">
        <v>7928</v>
      </c>
      <c r="U983" s="1" t="s">
        <v>7929</v>
      </c>
      <c r="V983" s="1" t="s">
        <v>1127</v>
      </c>
      <c r="W983" s="1" t="s">
        <v>293</v>
      </c>
      <c r="X983" t="str">
        <f t="shared" si="106"/>
        <v>Incomplete</v>
      </c>
      <c r="Y983">
        <f>MAX(0,100-IF(G983="Invalid",Config!$B$5,0)-IF(I983="Invalid",Config!$B$6,0)-IF(X983="Incomplete",Config!$B$7,0)-IF(AF983="Yes",Config!$B$37,0))</f>
        <v>60</v>
      </c>
      <c r="Z983" s="1">
        <f>IF(OR(TRIM(B983)="",COUNTIF(Config!$B$15:$B$19,B983)&gt;0),1,0)+IF(OR(TRIM(C983)="",COUNTIF(Config!$B$15:$B$19,C983)&gt;0),1,0)+IF(OR(TRIM(F983)="",COUNTIF(Config!$B$15:$B$19,F983)&gt;0),1,0)+IF(OR(TRIM(H983)="",COUNTIF(Config!$B$15:$B$19,H983)&gt;0),1,0)+IF(OR(TRIM(E983)="",COUNTIF(Config!$B$15:$B$19,E983)&gt;0),1,0)+IF(OR(TRIM(K983)="",COUNTIF(Config!$B$15:$B$19,K983)&gt;0),1,0)+IF(OR(TRIM(P983)="",COUNTIF(Config!$B$15:$B$19,P983)&gt;0),1,0)+IF(OR(TRIM(R983)="",COUNTIF(Config!$B$15:$B$19,R983)&gt;0),1,0)</f>
        <v>1</v>
      </c>
      <c r="AA983" s="1" cm="1">
        <f t="array" ref="AA983">SUMPRODUCT(LEN(H983)-LEN(SUBSTITUTE(H983,{"0";"1";"2";"3";"4";"5";"6";"7";"8";"9"},"")))</f>
        <v>12</v>
      </c>
      <c r="AC983" t="str">
        <f t="shared" si="107"/>
        <v>Incomplete Profile</v>
      </c>
      <c r="AD983">
        <f t="shared" si="108"/>
        <v>1</v>
      </c>
      <c r="AE983">
        <f t="shared" si="109"/>
        <v>1</v>
      </c>
      <c r="AF983" t="str">
        <f t="shared" si="110"/>
        <v>No</v>
      </c>
      <c r="AG983">
        <f t="shared" ca="1" si="111"/>
        <v>67</v>
      </c>
      <c r="AH983" t="str">
        <f ca="1">IF(OR(V983="",AG983=""),"Yes",IF(AG983&gt;Config!$B$41,"Yes","No"))</f>
        <v>No</v>
      </c>
    </row>
    <row r="984" spans="1:34" x14ac:dyDescent="0.25">
      <c r="A984" s="1" t="s">
        <v>7930</v>
      </c>
      <c r="B984" s="1" t="s">
        <v>456</v>
      </c>
      <c r="C984" s="1" t="s">
        <v>43</v>
      </c>
      <c r="D984" s="1" t="s">
        <v>6544</v>
      </c>
      <c r="E984" s="1" t="s">
        <v>34418</v>
      </c>
      <c r="F984" s="1" t="s">
        <v>7931</v>
      </c>
      <c r="G984" t="str">
        <f t="shared" si="105"/>
        <v>Valid</v>
      </c>
      <c r="H984" s="1" t="s">
        <v>7932</v>
      </c>
      <c r="I984" t="str" cm="1">
        <f t="array" ref="I984">IF(OR(TRIM(H984)="",ISNUMBER(SEARCH("#",H984)),AA984&lt;Config!$B$8,SUMPRODUCT(--ISNUMBER(SEARCH({"a";"b";"c";"d";"e";"f";"g";"h";"i";"j";"k";"l";"m";"n";"o";"p";"q";"r";"s";"t";"u";"v";"w";"x";"y";"z"},H984)))&gt;0),"Invalid","Valid")</f>
        <v>Valid</v>
      </c>
      <c r="J984" s="1" t="s">
        <v>7933</v>
      </c>
      <c r="K984" s="1" t="s">
        <v>83</v>
      </c>
      <c r="L984" s="1" t="s">
        <v>134</v>
      </c>
      <c r="M984" s="1" t="s">
        <v>30</v>
      </c>
      <c r="N984" s="1" t="s">
        <v>224</v>
      </c>
      <c r="O984" s="1" t="s">
        <v>32</v>
      </c>
      <c r="P984" t="s">
        <v>53</v>
      </c>
      <c r="Q984" s="1" t="s">
        <v>55</v>
      </c>
      <c r="R984" s="1" t="s">
        <v>415</v>
      </c>
      <c r="S984" s="1" t="s">
        <v>7934</v>
      </c>
      <c r="T984" s="1" t="s">
        <v>7935</v>
      </c>
      <c r="U984" s="1" t="s">
        <v>7936</v>
      </c>
      <c r="V984" s="1" t="s">
        <v>3246</v>
      </c>
      <c r="W984" s="1" t="s">
        <v>202</v>
      </c>
      <c r="X984" t="str">
        <f t="shared" si="106"/>
        <v>Complete</v>
      </c>
      <c r="Y984">
        <f>MAX(0,100-IF(G984="Invalid",Config!$B$5,0)-IF(I984="Invalid",Config!$B$6,0)-IF(X984="Incomplete",Config!$B$7,0)-IF(AF984="Yes",Config!$B$37,0))</f>
        <v>100</v>
      </c>
      <c r="Z984" s="1">
        <f>IF(OR(TRIM(B984)="",COUNTIF(Config!$B$15:$B$19,B984)&gt;0),1,0)+IF(OR(TRIM(C984)="",COUNTIF(Config!$B$15:$B$19,C984)&gt;0),1,0)+IF(OR(TRIM(F984)="",COUNTIF(Config!$B$15:$B$19,F984)&gt;0),1,0)+IF(OR(TRIM(H984)="",COUNTIF(Config!$B$15:$B$19,H984)&gt;0),1,0)+IF(OR(TRIM(E984)="",COUNTIF(Config!$B$15:$B$19,E984)&gt;0),1,0)+IF(OR(TRIM(K984)="",COUNTIF(Config!$B$15:$B$19,K984)&gt;0),1,0)+IF(OR(TRIM(P984)="",COUNTIF(Config!$B$15:$B$19,P984)&gt;0),1,0)+IF(OR(TRIM(R984)="",COUNTIF(Config!$B$15:$B$19,R984)&gt;0),1,0)</f>
        <v>0</v>
      </c>
      <c r="AA984" s="1" cm="1">
        <f t="array" ref="AA984">SUMPRODUCT(LEN(H984)-LEN(SUBSTITUTE(H984,{"0";"1";"2";"3";"4";"5";"6";"7";"8";"9"},"")))</f>
        <v>12</v>
      </c>
      <c r="AC984" t="str">
        <f t="shared" si="107"/>
        <v/>
      </c>
      <c r="AD984">
        <f t="shared" si="108"/>
        <v>1</v>
      </c>
      <c r="AE984">
        <f t="shared" si="109"/>
        <v>1</v>
      </c>
      <c r="AF984" t="str">
        <f t="shared" si="110"/>
        <v>No</v>
      </c>
      <c r="AG984">
        <f t="shared" ca="1" si="111"/>
        <v>503</v>
      </c>
      <c r="AH984" t="str">
        <f ca="1">IF(OR(V984="",AG984=""),"Yes",IF(AG984&gt;Config!$B$41,"Yes","No"))</f>
        <v>Yes</v>
      </c>
    </row>
    <row r="985" spans="1:34" x14ac:dyDescent="0.25">
      <c r="A985" s="1" t="s">
        <v>7937</v>
      </c>
      <c r="B985" s="1" t="s">
        <v>1450</v>
      </c>
      <c r="C985" s="1" t="s">
        <v>566</v>
      </c>
      <c r="D985" s="1" t="s">
        <v>7938</v>
      </c>
      <c r="E985" s="1" t="s">
        <v>34419</v>
      </c>
      <c r="F985" s="1" t="s">
        <v>7939</v>
      </c>
      <c r="G985" t="str">
        <f t="shared" si="105"/>
        <v>Valid</v>
      </c>
      <c r="H985" s="1" t="s">
        <v>7940</v>
      </c>
      <c r="I985" t="str" cm="1">
        <f t="array" ref="I985">IF(OR(TRIM(H985)="",ISNUMBER(SEARCH("#",H985)),AA985&lt;Config!$B$8,SUMPRODUCT(--ISNUMBER(SEARCH({"a";"b";"c";"d";"e";"f";"g";"h";"i";"j";"k";"l";"m";"n";"o";"p";"q";"r";"s";"t";"u";"v";"w";"x";"y";"z"},H985)))&gt;0),"Invalid","Valid")</f>
        <v>Valid</v>
      </c>
      <c r="J985" s="1" t="s">
        <v>884</v>
      </c>
      <c r="K985" s="1" t="s">
        <v>425</v>
      </c>
      <c r="L985" s="1" t="s">
        <v>450</v>
      </c>
      <c r="M985" s="1" t="s">
        <v>33825</v>
      </c>
      <c r="N985" s="1" t="s">
        <v>224</v>
      </c>
      <c r="O985" s="1" t="s">
        <v>69</v>
      </c>
      <c r="P985" t="s">
        <v>53</v>
      </c>
      <c r="Q985" s="1" t="s">
        <v>55</v>
      </c>
      <c r="R985" s="1" t="s">
        <v>198</v>
      </c>
      <c r="S985" s="1" t="s">
        <v>7941</v>
      </c>
      <c r="T985" s="1" t="s">
        <v>7942</v>
      </c>
      <c r="U985" s="1" t="s">
        <v>7943</v>
      </c>
      <c r="V985" s="1" t="s">
        <v>4743</v>
      </c>
      <c r="W985" s="1" t="s">
        <v>94</v>
      </c>
      <c r="X985" t="str">
        <f t="shared" si="106"/>
        <v>Complete</v>
      </c>
      <c r="Y985">
        <f>MAX(0,100-IF(G985="Invalid",Config!$B$5,0)-IF(I985="Invalid",Config!$B$6,0)-IF(X985="Incomplete",Config!$B$7,0)-IF(AF985="Yes",Config!$B$37,0))</f>
        <v>100</v>
      </c>
      <c r="Z985" s="1">
        <f>IF(OR(TRIM(B985)="",COUNTIF(Config!$B$15:$B$19,B985)&gt;0),1,0)+IF(OR(TRIM(C985)="",COUNTIF(Config!$B$15:$B$19,C985)&gt;0),1,0)+IF(OR(TRIM(F985)="",COUNTIF(Config!$B$15:$B$19,F985)&gt;0),1,0)+IF(OR(TRIM(H985)="",COUNTIF(Config!$B$15:$B$19,H985)&gt;0),1,0)+IF(OR(TRIM(E985)="",COUNTIF(Config!$B$15:$B$19,E985)&gt;0),1,0)+IF(OR(TRIM(K985)="",COUNTIF(Config!$B$15:$B$19,K985)&gt;0),1,0)+IF(OR(TRIM(P985)="",COUNTIF(Config!$B$15:$B$19,P985)&gt;0),1,0)+IF(OR(TRIM(R985)="",COUNTIF(Config!$B$15:$B$19,R985)&gt;0),1,0)</f>
        <v>0</v>
      </c>
      <c r="AA985" s="1" cm="1">
        <f t="array" ref="AA985">SUMPRODUCT(LEN(H985)-LEN(SUBSTITUTE(H985,{"0";"1";"2";"3";"4";"5";"6";"7";"8";"9"},"")))</f>
        <v>12</v>
      </c>
      <c r="AC985" t="str">
        <f t="shared" si="107"/>
        <v/>
      </c>
      <c r="AD985">
        <f t="shared" si="108"/>
        <v>1</v>
      </c>
      <c r="AE985">
        <f t="shared" si="109"/>
        <v>1</v>
      </c>
      <c r="AF985" t="str">
        <f t="shared" si="110"/>
        <v>No</v>
      </c>
      <c r="AG985">
        <f t="shared" ca="1" si="111"/>
        <v>333</v>
      </c>
      <c r="AH985" t="str">
        <f ca="1">IF(OR(V985="",AG985=""),"Yes",IF(AG985&gt;Config!$B$41,"Yes","No"))</f>
        <v>No</v>
      </c>
    </row>
    <row r="986" spans="1:34" x14ac:dyDescent="0.25">
      <c r="A986" s="1" t="s">
        <v>7944</v>
      </c>
      <c r="B986" s="1" t="s">
        <v>1399</v>
      </c>
      <c r="C986" s="1" t="s">
        <v>828</v>
      </c>
      <c r="D986" s="1" t="s">
        <v>7945</v>
      </c>
      <c r="E986" s="1" t="s">
        <v>34420</v>
      </c>
      <c r="F986" s="1" t="s">
        <v>7946</v>
      </c>
      <c r="G986" t="str">
        <f t="shared" si="105"/>
        <v>Invalid</v>
      </c>
      <c r="H986" s="1" t="s">
        <v>7947</v>
      </c>
      <c r="I986" t="str" cm="1">
        <f t="array" ref="I986">IF(OR(TRIM(H986)="",ISNUMBER(SEARCH("#",H986)),AA986&lt;Config!$B$8,SUMPRODUCT(--ISNUMBER(SEARCH({"a";"b";"c";"d";"e";"f";"g";"h";"i";"j";"k";"l";"m";"n";"o";"p";"q";"r";"s";"t";"u";"v";"w";"x";"y";"z"},H986)))&gt;0),"Invalid","Valid")</f>
        <v>Valid</v>
      </c>
      <c r="J986" s="1" t="s">
        <v>7948</v>
      </c>
      <c r="K986" s="1" t="s">
        <v>369</v>
      </c>
      <c r="L986" s="1" t="s">
        <v>102</v>
      </c>
      <c r="M986" s="1" t="s">
        <v>30</v>
      </c>
      <c r="N986" s="1" t="s">
        <v>358</v>
      </c>
      <c r="O986" s="1" t="s">
        <v>196</v>
      </c>
      <c r="P986" t="s">
        <v>87</v>
      </c>
      <c r="Q986" s="1" t="s">
        <v>88</v>
      </c>
      <c r="R986" s="1" t="s">
        <v>550</v>
      </c>
      <c r="S986" s="1" t="s">
        <v>7949</v>
      </c>
      <c r="T986" s="1" t="s">
        <v>7950</v>
      </c>
      <c r="U986" s="1" t="s">
        <v>7951</v>
      </c>
      <c r="V986" s="1" t="s">
        <v>6989</v>
      </c>
      <c r="W986" s="1" t="s">
        <v>60</v>
      </c>
      <c r="X986" t="str">
        <f t="shared" si="106"/>
        <v>Complete</v>
      </c>
      <c r="Y986">
        <f>MAX(0,100-IF(G986="Invalid",Config!$B$5,0)-IF(I986="Invalid",Config!$B$6,0)-IF(X986="Incomplete",Config!$B$7,0)-IF(AF986="Yes",Config!$B$37,0))</f>
        <v>70</v>
      </c>
      <c r="Z986" s="1">
        <f>IF(OR(TRIM(B986)="",COUNTIF(Config!$B$15:$B$19,B986)&gt;0),1,0)+IF(OR(TRIM(C986)="",COUNTIF(Config!$B$15:$B$19,C986)&gt;0),1,0)+IF(OR(TRIM(F986)="",COUNTIF(Config!$B$15:$B$19,F986)&gt;0),1,0)+IF(OR(TRIM(H986)="",COUNTIF(Config!$B$15:$B$19,H986)&gt;0),1,0)+IF(OR(TRIM(E986)="",COUNTIF(Config!$B$15:$B$19,E986)&gt;0),1,0)+IF(OR(TRIM(K986)="",COUNTIF(Config!$B$15:$B$19,K986)&gt;0),1,0)+IF(OR(TRIM(P986)="",COUNTIF(Config!$B$15:$B$19,P986)&gt;0),1,0)+IF(OR(TRIM(R986)="",COUNTIF(Config!$B$15:$B$19,R986)&gt;0),1,0)</f>
        <v>0</v>
      </c>
      <c r="AA986" s="1" cm="1">
        <f t="array" ref="AA986">SUMPRODUCT(LEN(H986)-LEN(SUBSTITUTE(H986,{"0";"1";"2";"3";"4";"5";"6";"7";"8";"9"},"")))</f>
        <v>10</v>
      </c>
      <c r="AC986" t="str">
        <f t="shared" si="107"/>
        <v>Invalid Email</v>
      </c>
      <c r="AD986">
        <f t="shared" si="108"/>
        <v>0</v>
      </c>
      <c r="AE986">
        <f t="shared" si="109"/>
        <v>1</v>
      </c>
      <c r="AF986" t="str">
        <f t="shared" si="110"/>
        <v>No</v>
      </c>
      <c r="AG986">
        <f t="shared" ca="1" si="111"/>
        <v>86</v>
      </c>
      <c r="AH986" t="str">
        <f ca="1">IF(OR(V986="",AG986=""),"Yes",IF(AG986&gt;Config!$B$41,"Yes","No"))</f>
        <v>No</v>
      </c>
    </row>
    <row r="987" spans="1:34" x14ac:dyDescent="0.25">
      <c r="A987" s="1" t="s">
        <v>7952</v>
      </c>
      <c r="B987" s="1" t="s">
        <v>322</v>
      </c>
      <c r="C987" s="1" t="s">
        <v>420</v>
      </c>
      <c r="D987" s="1" t="s">
        <v>25784</v>
      </c>
      <c r="E987" s="1" t="s">
        <v>34421</v>
      </c>
      <c r="F987" s="1" t="s">
        <v>1025</v>
      </c>
      <c r="G987" t="str">
        <f t="shared" si="105"/>
        <v>Valid</v>
      </c>
      <c r="H987" s="1" t="s">
        <v>7953</v>
      </c>
      <c r="I987" t="str" cm="1">
        <f t="array" ref="I987">IF(OR(TRIM(H987)="",ISNUMBER(SEARCH("#",H987)),AA987&lt;Config!$B$8,SUMPRODUCT(--ISNUMBER(SEARCH({"a";"b";"c";"d";"e";"f";"g";"h";"i";"j";"k";"l";"m";"n";"o";"p";"q";"r";"s";"t";"u";"v";"w";"x";"y";"z"},H987)))&gt;0),"Invalid","Valid")</f>
        <v>Valid</v>
      </c>
      <c r="J987" s="1" t="s">
        <v>7954</v>
      </c>
      <c r="K987" s="1" t="s">
        <v>210</v>
      </c>
      <c r="L987" s="1" t="s">
        <v>67</v>
      </c>
      <c r="M987" s="1" t="s">
        <v>50</v>
      </c>
      <c r="N987" s="1" t="s">
        <v>224</v>
      </c>
      <c r="O987" s="1" t="s">
        <v>149</v>
      </c>
      <c r="P987" t="s">
        <v>87</v>
      </c>
      <c r="Q987" s="1" t="s">
        <v>88</v>
      </c>
      <c r="R987" s="1" t="s">
        <v>89</v>
      </c>
      <c r="S987" s="1" t="s">
        <v>7955</v>
      </c>
      <c r="T987" s="1" t="s">
        <v>7956</v>
      </c>
      <c r="U987" s="1" t="s">
        <v>7957</v>
      </c>
      <c r="V987" s="1" t="s">
        <v>2987</v>
      </c>
      <c r="W987" s="1" t="s">
        <v>293</v>
      </c>
      <c r="X987" t="str">
        <f t="shared" si="106"/>
        <v>Complete</v>
      </c>
      <c r="Y987">
        <f>MAX(0,100-IF(G987="Invalid",Config!$B$5,0)-IF(I987="Invalid",Config!$B$6,0)-IF(X987="Incomplete",Config!$B$7,0)-IF(AF987="Yes",Config!$B$37,0))</f>
        <v>75</v>
      </c>
      <c r="Z987" s="1">
        <f>IF(OR(TRIM(B987)="",COUNTIF(Config!$B$15:$B$19,B987)&gt;0),1,0)+IF(OR(TRIM(C987)="",COUNTIF(Config!$B$15:$B$19,C987)&gt;0),1,0)+IF(OR(TRIM(F987)="",COUNTIF(Config!$B$15:$B$19,F987)&gt;0),1,0)+IF(OR(TRIM(H987)="",COUNTIF(Config!$B$15:$B$19,H987)&gt;0),1,0)+IF(OR(TRIM(E987)="",COUNTIF(Config!$B$15:$B$19,E987)&gt;0),1,0)+IF(OR(TRIM(K987)="",COUNTIF(Config!$B$15:$B$19,K987)&gt;0),1,0)+IF(OR(TRIM(P987)="",COUNTIF(Config!$B$15:$B$19,P987)&gt;0),1,0)+IF(OR(TRIM(R987)="",COUNTIF(Config!$B$15:$B$19,R987)&gt;0),1,0)</f>
        <v>0</v>
      </c>
      <c r="AA987" s="1" cm="1">
        <f t="array" ref="AA987">SUMPRODUCT(LEN(H987)-LEN(SUBSTITUTE(H987,{"0";"1";"2";"3";"4";"5";"6";"7";"8";"9"},"")))</f>
        <v>10</v>
      </c>
      <c r="AC987" t="str">
        <f t="shared" si="107"/>
        <v>Potential Duplicate</v>
      </c>
      <c r="AD987">
        <f t="shared" si="108"/>
        <v>2</v>
      </c>
      <c r="AE987">
        <f t="shared" si="109"/>
        <v>1</v>
      </c>
      <c r="AF987" t="str">
        <f t="shared" si="110"/>
        <v>Yes</v>
      </c>
      <c r="AG987">
        <f t="shared" ca="1" si="111"/>
        <v>48</v>
      </c>
      <c r="AH987" t="str">
        <f ca="1">IF(OR(V987="",AG987=""),"Yes",IF(AG987&gt;Config!$B$41,"Yes","No"))</f>
        <v>No</v>
      </c>
    </row>
    <row r="988" spans="1:34" x14ac:dyDescent="0.25">
      <c r="A988" s="1" t="s">
        <v>7958</v>
      </c>
      <c r="B988" s="1" t="s">
        <v>33815</v>
      </c>
      <c r="C988" s="1" t="s">
        <v>420</v>
      </c>
      <c r="D988" s="1" t="s">
        <v>420</v>
      </c>
      <c r="E988" s="1" t="s">
        <v>33927</v>
      </c>
      <c r="F988" s="1" t="s">
        <v>7959</v>
      </c>
      <c r="G988" t="str">
        <f t="shared" si="105"/>
        <v>Valid</v>
      </c>
      <c r="H988" s="1" t="s">
        <v>7960</v>
      </c>
      <c r="I988" t="str" cm="1">
        <f t="array" ref="I988">IF(OR(TRIM(H988)="",ISNUMBER(SEARCH("#",H988)),AA988&lt;Config!$B$8,SUMPRODUCT(--ISNUMBER(SEARCH({"a";"b";"c";"d";"e";"f";"g";"h";"i";"j";"k";"l";"m";"n";"o";"p";"q";"r";"s";"t";"u";"v";"w";"x";"y";"z"},H988)))&gt;0),"Invalid","Valid")</f>
        <v>Valid</v>
      </c>
      <c r="J988" s="1" t="s">
        <v>7961</v>
      </c>
      <c r="K988" s="1" t="s">
        <v>133</v>
      </c>
      <c r="L988" s="1" t="s">
        <v>84</v>
      </c>
      <c r="M988" s="1" t="s">
        <v>33825</v>
      </c>
      <c r="N988" s="1" t="s">
        <v>33819</v>
      </c>
      <c r="O988" s="1" t="s">
        <v>52</v>
      </c>
      <c r="P988" t="s">
        <v>328</v>
      </c>
      <c r="Q988" s="1" t="s">
        <v>1046</v>
      </c>
      <c r="R988" s="1" t="s">
        <v>571</v>
      </c>
      <c r="S988" s="1" t="s">
        <v>7962</v>
      </c>
      <c r="T988" s="1" t="s">
        <v>7963</v>
      </c>
      <c r="U988" s="1" t="s">
        <v>3058</v>
      </c>
      <c r="V988" s="1" t="s">
        <v>3512</v>
      </c>
      <c r="W988" s="1" t="s">
        <v>125</v>
      </c>
      <c r="X988" t="str">
        <f t="shared" si="106"/>
        <v>Incomplete</v>
      </c>
      <c r="Y988">
        <f>MAX(0,100-IF(G988="Invalid",Config!$B$5,0)-IF(I988="Invalid",Config!$B$6,0)-IF(X988="Incomplete",Config!$B$7,0)-IF(AF988="Yes",Config!$B$37,0))</f>
        <v>60</v>
      </c>
      <c r="Z988" s="1">
        <f>IF(OR(TRIM(B988)="",COUNTIF(Config!$B$15:$B$19,B988)&gt;0),1,0)+IF(OR(TRIM(C988)="",COUNTIF(Config!$B$15:$B$19,C988)&gt;0),1,0)+IF(OR(TRIM(F988)="",COUNTIF(Config!$B$15:$B$19,F988)&gt;0),1,0)+IF(OR(TRIM(H988)="",COUNTIF(Config!$B$15:$B$19,H988)&gt;0),1,0)+IF(OR(TRIM(E988)="",COUNTIF(Config!$B$15:$B$19,E988)&gt;0),1,0)+IF(OR(TRIM(K988)="",COUNTIF(Config!$B$15:$B$19,K988)&gt;0),1,0)+IF(OR(TRIM(P988)="",COUNTIF(Config!$B$15:$B$19,P988)&gt;0),1,0)+IF(OR(TRIM(R988)="",COUNTIF(Config!$B$15:$B$19,R988)&gt;0),1,0)</f>
        <v>1</v>
      </c>
      <c r="AA988" s="1" cm="1">
        <f t="array" ref="AA988">SUMPRODUCT(LEN(H988)-LEN(SUBSTITUTE(H988,{"0";"1";"2";"3";"4";"5";"6";"7";"8";"9"},"")))</f>
        <v>11</v>
      </c>
      <c r="AC988" t="str">
        <f t="shared" si="107"/>
        <v>Incomplete Profile</v>
      </c>
      <c r="AD988">
        <f t="shared" si="108"/>
        <v>1</v>
      </c>
      <c r="AE988">
        <f t="shared" si="109"/>
        <v>1</v>
      </c>
      <c r="AF988" t="str">
        <f t="shared" si="110"/>
        <v>No</v>
      </c>
      <c r="AG988">
        <f t="shared" ca="1" si="111"/>
        <v>421</v>
      </c>
      <c r="AH988" t="str">
        <f ca="1">IF(OR(V988="",AG988=""),"Yes",IF(AG988&gt;Config!$B$41,"Yes","No"))</f>
        <v>Yes</v>
      </c>
    </row>
    <row r="989" spans="1:34" x14ac:dyDescent="0.25">
      <c r="A989" s="1" t="s">
        <v>7964</v>
      </c>
      <c r="B989" s="1" t="s">
        <v>219</v>
      </c>
      <c r="C989" s="1" t="s">
        <v>1339</v>
      </c>
      <c r="D989" s="1" t="s">
        <v>7965</v>
      </c>
      <c r="E989" s="1" t="s">
        <v>191</v>
      </c>
      <c r="F989" s="1" t="s">
        <v>7966</v>
      </c>
      <c r="G989" t="str">
        <f t="shared" si="105"/>
        <v>Valid</v>
      </c>
      <c r="H989" s="1" t="s">
        <v>7967</v>
      </c>
      <c r="I989" t="str" cm="1">
        <f t="array" ref="I989">IF(OR(TRIM(H989)="",ISNUMBER(SEARCH("#",H989)),AA989&lt;Config!$B$8,SUMPRODUCT(--ISNUMBER(SEARCH({"a";"b";"c";"d";"e";"f";"g";"h";"i";"j";"k";"l";"m";"n";"o";"p";"q";"r";"s";"t";"u";"v";"w";"x";"y";"z"},H989)))&gt;0),"Invalid","Valid")</f>
        <v>Valid</v>
      </c>
      <c r="J989" s="1" t="s">
        <v>7968</v>
      </c>
      <c r="K989" s="1" t="s">
        <v>287</v>
      </c>
      <c r="L989" s="1" t="s">
        <v>102</v>
      </c>
      <c r="M989" s="1" t="s">
        <v>85</v>
      </c>
      <c r="N989" s="1" t="s">
        <v>33819</v>
      </c>
      <c r="O989" s="1" t="s">
        <v>69</v>
      </c>
      <c r="P989" t="s">
        <v>53</v>
      </c>
      <c r="Q989" s="1" t="s">
        <v>54</v>
      </c>
      <c r="R989" s="1" t="s">
        <v>55</v>
      </c>
      <c r="S989" s="1" t="s">
        <v>4207</v>
      </c>
      <c r="T989" s="1" t="s">
        <v>7969</v>
      </c>
      <c r="U989" s="1" t="s">
        <v>7970</v>
      </c>
      <c r="V989" s="1" t="s">
        <v>140</v>
      </c>
      <c r="W989" s="1" t="s">
        <v>33823</v>
      </c>
      <c r="X989" t="str">
        <f t="shared" si="106"/>
        <v>Complete</v>
      </c>
      <c r="Y989">
        <f>MAX(0,100-IF(G989="Invalid",Config!$B$5,0)-IF(I989="Invalid",Config!$B$6,0)-IF(X989="Incomplete",Config!$B$7,0)-IF(AF989="Yes",Config!$B$37,0))</f>
        <v>100</v>
      </c>
      <c r="Z989" s="1">
        <f>IF(OR(TRIM(B989)="",COUNTIF(Config!$B$15:$B$19,B989)&gt;0),1,0)+IF(OR(TRIM(C989)="",COUNTIF(Config!$B$15:$B$19,C989)&gt;0),1,0)+IF(OR(TRIM(F989)="",COUNTIF(Config!$B$15:$B$19,F989)&gt;0),1,0)+IF(OR(TRIM(H989)="",COUNTIF(Config!$B$15:$B$19,H989)&gt;0),1,0)+IF(OR(TRIM(E989)="",COUNTIF(Config!$B$15:$B$19,E989)&gt;0),1,0)+IF(OR(TRIM(K989)="",COUNTIF(Config!$B$15:$B$19,K989)&gt;0),1,0)+IF(OR(TRIM(P989)="",COUNTIF(Config!$B$15:$B$19,P989)&gt;0),1,0)+IF(OR(TRIM(R989)="",COUNTIF(Config!$B$15:$B$19,R989)&gt;0),1,0)</f>
        <v>0</v>
      </c>
      <c r="AA989" s="1" cm="1">
        <f t="array" ref="AA989">SUMPRODUCT(LEN(H989)-LEN(SUBSTITUTE(H989,{"0";"1";"2";"3";"4";"5";"6";"7";"8";"9"},"")))</f>
        <v>12</v>
      </c>
      <c r="AC989" t="str">
        <f t="shared" si="107"/>
        <v/>
      </c>
      <c r="AD989">
        <f t="shared" si="108"/>
        <v>1</v>
      </c>
      <c r="AE989">
        <f t="shared" si="109"/>
        <v>1</v>
      </c>
      <c r="AF989" t="str">
        <f t="shared" si="110"/>
        <v>No</v>
      </c>
      <c r="AG989">
        <f t="shared" ca="1" si="111"/>
        <v>37</v>
      </c>
      <c r="AH989" t="str">
        <f ca="1">IF(OR(V989="",AG989=""),"Yes",IF(AG989&gt;Config!$B$41,"Yes","No"))</f>
        <v>No</v>
      </c>
    </row>
    <row r="990" spans="1:34" x14ac:dyDescent="0.25">
      <c r="A990" s="1" t="s">
        <v>7971</v>
      </c>
      <c r="B990" s="1" t="s">
        <v>1858</v>
      </c>
      <c r="C990" s="1" t="s">
        <v>659</v>
      </c>
      <c r="D990" s="1" t="s">
        <v>7972</v>
      </c>
      <c r="E990" s="1" t="s">
        <v>33829</v>
      </c>
      <c r="F990" s="1" t="s">
        <v>7973</v>
      </c>
      <c r="G990" t="str">
        <f t="shared" si="105"/>
        <v>Valid</v>
      </c>
      <c r="H990" s="1" t="s">
        <v>7974</v>
      </c>
      <c r="I990" t="str" cm="1">
        <f t="array" ref="I990">IF(OR(TRIM(H990)="",ISNUMBER(SEARCH("#",H990)),AA990&lt;Config!$B$8,SUMPRODUCT(--ISNUMBER(SEARCH({"a";"b";"c";"d";"e";"f";"g";"h";"i";"j";"k";"l";"m";"n";"o";"p";"q";"r";"s";"t";"u";"v";"w";"x";"y";"z"},H990)))&gt;0),"Invalid","Valid")</f>
        <v>Valid</v>
      </c>
      <c r="J990" s="1" t="s">
        <v>7975</v>
      </c>
      <c r="K990" s="1" t="s">
        <v>147</v>
      </c>
      <c r="L990" s="1" t="s">
        <v>450</v>
      </c>
      <c r="M990" s="1" t="s">
        <v>251</v>
      </c>
      <c r="N990" s="1" t="s">
        <v>252</v>
      </c>
      <c r="O990" s="1" t="s">
        <v>180</v>
      </c>
      <c r="P990" t="s">
        <v>33</v>
      </c>
      <c r="Q990" s="1" t="s">
        <v>1099</v>
      </c>
      <c r="R990" s="1" t="s">
        <v>2361</v>
      </c>
      <c r="S990" s="1" t="s">
        <v>7976</v>
      </c>
      <c r="T990" s="1" t="s">
        <v>7977</v>
      </c>
      <c r="U990" s="1" t="s">
        <v>5955</v>
      </c>
      <c r="V990" s="1" t="s">
        <v>6865</v>
      </c>
      <c r="W990" s="1" t="s">
        <v>202</v>
      </c>
      <c r="X990" t="str">
        <f t="shared" si="106"/>
        <v>Incomplete</v>
      </c>
      <c r="Y990">
        <f>MAX(0,100-IF(G990="Invalid",Config!$B$5,0)-IF(I990="Invalid",Config!$B$6,0)-IF(X990="Incomplete",Config!$B$7,0)-IF(AF990="Yes",Config!$B$37,0))</f>
        <v>60</v>
      </c>
      <c r="Z990" s="1">
        <f>IF(OR(TRIM(B990)="",COUNTIF(Config!$B$15:$B$19,B990)&gt;0),1,0)+IF(OR(TRIM(C990)="",COUNTIF(Config!$B$15:$B$19,C990)&gt;0),1,0)+IF(OR(TRIM(F990)="",COUNTIF(Config!$B$15:$B$19,F990)&gt;0),1,0)+IF(OR(TRIM(H990)="",COUNTIF(Config!$B$15:$B$19,H990)&gt;0),1,0)+IF(OR(TRIM(E990)="",COUNTIF(Config!$B$15:$B$19,E990)&gt;0),1,0)+IF(OR(TRIM(K990)="",COUNTIF(Config!$B$15:$B$19,K990)&gt;0),1,0)+IF(OR(TRIM(P990)="",COUNTIF(Config!$B$15:$B$19,P990)&gt;0),1,0)+IF(OR(TRIM(R990)="",COUNTIF(Config!$B$15:$B$19,R990)&gt;0),1,0)</f>
        <v>1</v>
      </c>
      <c r="AA990" s="1" cm="1">
        <f t="array" ref="AA990">SUMPRODUCT(LEN(H990)-LEN(SUBSTITUTE(H990,{"0";"1";"2";"3";"4";"5";"6";"7";"8";"9"},"")))</f>
        <v>10</v>
      </c>
      <c r="AC990" t="str">
        <f t="shared" si="107"/>
        <v>Incomplete Profile</v>
      </c>
      <c r="AD990">
        <f t="shared" si="108"/>
        <v>1</v>
      </c>
      <c r="AE990">
        <f t="shared" si="109"/>
        <v>1</v>
      </c>
      <c r="AF990" t="str">
        <f t="shared" si="110"/>
        <v>No</v>
      </c>
      <c r="AG990">
        <f t="shared" ca="1" si="111"/>
        <v>329</v>
      </c>
      <c r="AH990" t="str">
        <f ca="1">IF(OR(V990="",AG990=""),"Yes",IF(AG990&gt;Config!$B$41,"Yes","No"))</f>
        <v>No</v>
      </c>
    </row>
    <row r="991" spans="1:34" x14ac:dyDescent="0.25">
      <c r="A991" s="1" t="s">
        <v>7978</v>
      </c>
      <c r="B991" s="1" t="s">
        <v>1032</v>
      </c>
      <c r="C991" s="1" t="s">
        <v>308</v>
      </c>
      <c r="D991" s="1" t="s">
        <v>7979</v>
      </c>
      <c r="E991" s="1" t="s">
        <v>34422</v>
      </c>
      <c r="F991" s="1" t="s">
        <v>7980</v>
      </c>
      <c r="G991" t="str">
        <f t="shared" si="105"/>
        <v>Valid</v>
      </c>
      <c r="H991" s="1" t="s">
        <v>7981</v>
      </c>
      <c r="I991" t="str" cm="1">
        <f t="array" ref="I991">IF(OR(TRIM(H991)="",ISNUMBER(SEARCH("#",H991)),AA991&lt;Config!$B$8,SUMPRODUCT(--ISNUMBER(SEARCH({"a";"b";"c";"d";"e";"f";"g";"h";"i";"j";"k";"l";"m";"n";"o";"p";"q";"r";"s";"t";"u";"v";"w";"x";"y";"z"},H991)))&gt;0),"Invalid","Valid")</f>
        <v>Valid</v>
      </c>
      <c r="J991" s="1" t="s">
        <v>7982</v>
      </c>
      <c r="K991" s="1" t="s">
        <v>117</v>
      </c>
      <c r="L991" s="1" t="s">
        <v>84</v>
      </c>
      <c r="M991" s="1" t="s">
        <v>85</v>
      </c>
      <c r="N991" s="1" t="s">
        <v>86</v>
      </c>
      <c r="O991" s="1" t="s">
        <v>196</v>
      </c>
      <c r="P991" t="s">
        <v>53</v>
      </c>
      <c r="Q991" s="1" t="s">
        <v>181</v>
      </c>
      <c r="R991" s="1" t="s">
        <v>288</v>
      </c>
      <c r="S991" s="1" t="s">
        <v>7983</v>
      </c>
      <c r="T991" s="1" t="s">
        <v>7984</v>
      </c>
      <c r="U991" s="1" t="s">
        <v>2753</v>
      </c>
      <c r="V991" s="1" t="s">
        <v>925</v>
      </c>
      <c r="W991" s="1" t="s">
        <v>186</v>
      </c>
      <c r="X991" t="str">
        <f t="shared" si="106"/>
        <v>Complete</v>
      </c>
      <c r="Y991">
        <f>MAX(0,100-IF(G991="Invalid",Config!$B$5,0)-IF(I991="Invalid",Config!$B$6,0)-IF(X991="Incomplete",Config!$B$7,0)-IF(AF991="Yes",Config!$B$37,0))</f>
        <v>100</v>
      </c>
      <c r="Z991" s="1">
        <f>IF(OR(TRIM(B991)="",COUNTIF(Config!$B$15:$B$19,B991)&gt;0),1,0)+IF(OR(TRIM(C991)="",COUNTIF(Config!$B$15:$B$19,C991)&gt;0),1,0)+IF(OR(TRIM(F991)="",COUNTIF(Config!$B$15:$B$19,F991)&gt;0),1,0)+IF(OR(TRIM(H991)="",COUNTIF(Config!$B$15:$B$19,H991)&gt;0),1,0)+IF(OR(TRIM(E991)="",COUNTIF(Config!$B$15:$B$19,E991)&gt;0),1,0)+IF(OR(TRIM(K991)="",COUNTIF(Config!$B$15:$B$19,K991)&gt;0),1,0)+IF(OR(TRIM(P991)="",COUNTIF(Config!$B$15:$B$19,P991)&gt;0),1,0)+IF(OR(TRIM(R991)="",COUNTIF(Config!$B$15:$B$19,R991)&gt;0),1,0)</f>
        <v>0</v>
      </c>
      <c r="AA991" s="1" cm="1">
        <f t="array" ref="AA991">SUMPRODUCT(LEN(H991)-LEN(SUBSTITUTE(H991,{"0";"1";"2";"3";"4";"5";"6";"7";"8";"9"},"")))</f>
        <v>12</v>
      </c>
      <c r="AC991" t="str">
        <f t="shared" si="107"/>
        <v/>
      </c>
      <c r="AD991">
        <f t="shared" si="108"/>
        <v>1</v>
      </c>
      <c r="AE991">
        <f t="shared" si="109"/>
        <v>1</v>
      </c>
      <c r="AF991" t="str">
        <f t="shared" si="110"/>
        <v>No</v>
      </c>
      <c r="AG991">
        <f t="shared" ca="1" si="111"/>
        <v>267</v>
      </c>
      <c r="AH991" t="str">
        <f ca="1">IF(OR(V991="",AG991=""),"Yes",IF(AG991&gt;Config!$B$41,"Yes","No"))</f>
        <v>No</v>
      </c>
    </row>
    <row r="992" spans="1:34" x14ac:dyDescent="0.25">
      <c r="A992" s="1" t="s">
        <v>7985</v>
      </c>
      <c r="B992" s="1" t="s">
        <v>272</v>
      </c>
      <c r="C992" s="1" t="s">
        <v>398</v>
      </c>
      <c r="D992" s="1" t="s">
        <v>7986</v>
      </c>
      <c r="E992" s="1" t="s">
        <v>34423</v>
      </c>
      <c r="F992" s="1" t="s">
        <v>7987</v>
      </c>
      <c r="G992" t="str">
        <f t="shared" si="105"/>
        <v>Invalid</v>
      </c>
      <c r="H992" s="1" t="s">
        <v>7988</v>
      </c>
      <c r="I992" t="str" cm="1">
        <f t="array" ref="I992">IF(OR(TRIM(H992)="",ISNUMBER(SEARCH("#",H992)),AA992&lt;Config!$B$8,SUMPRODUCT(--ISNUMBER(SEARCH({"a";"b";"c";"d";"e";"f";"g";"h";"i";"j";"k";"l";"m";"n";"o";"p";"q";"r";"s";"t";"u";"v";"w";"x";"y";"z"},H992)))&gt;0),"Invalid","Valid")</f>
        <v>Valid</v>
      </c>
      <c r="J992" s="1" t="s">
        <v>7989</v>
      </c>
      <c r="K992" s="1" t="s">
        <v>48</v>
      </c>
      <c r="L992" s="1" t="s">
        <v>450</v>
      </c>
      <c r="M992" s="1" t="s">
        <v>33827</v>
      </c>
      <c r="N992" s="1" t="s">
        <v>31</v>
      </c>
      <c r="O992" s="1" t="s">
        <v>180</v>
      </c>
      <c r="P992" t="s">
        <v>314</v>
      </c>
      <c r="Q992" s="1" t="s">
        <v>315</v>
      </c>
      <c r="R992" s="1" t="s">
        <v>663</v>
      </c>
      <c r="S992" s="1" t="s">
        <v>7990</v>
      </c>
      <c r="T992" s="1" t="s">
        <v>7991</v>
      </c>
      <c r="U992" s="1" t="s">
        <v>7992</v>
      </c>
      <c r="V992" s="1" t="s">
        <v>7993</v>
      </c>
      <c r="W992" s="1" t="s">
        <v>75</v>
      </c>
      <c r="X992" t="str">
        <f t="shared" si="106"/>
        <v>Complete</v>
      </c>
      <c r="Y992">
        <f>MAX(0,100-IF(G992="Invalid",Config!$B$5,0)-IF(I992="Invalid",Config!$B$6,0)-IF(X992="Incomplete",Config!$B$7,0)-IF(AF992="Yes",Config!$B$37,0))</f>
        <v>70</v>
      </c>
      <c r="Z992" s="1">
        <f>IF(OR(TRIM(B992)="",COUNTIF(Config!$B$15:$B$19,B992)&gt;0),1,0)+IF(OR(TRIM(C992)="",COUNTIF(Config!$B$15:$B$19,C992)&gt;0),1,0)+IF(OR(TRIM(F992)="",COUNTIF(Config!$B$15:$B$19,F992)&gt;0),1,0)+IF(OR(TRIM(H992)="",COUNTIF(Config!$B$15:$B$19,H992)&gt;0),1,0)+IF(OR(TRIM(E992)="",COUNTIF(Config!$B$15:$B$19,E992)&gt;0),1,0)+IF(OR(TRIM(K992)="",COUNTIF(Config!$B$15:$B$19,K992)&gt;0),1,0)+IF(OR(TRIM(P992)="",COUNTIF(Config!$B$15:$B$19,P992)&gt;0),1,0)+IF(OR(TRIM(R992)="",COUNTIF(Config!$B$15:$B$19,R992)&gt;0),1,0)</f>
        <v>0</v>
      </c>
      <c r="AA992" s="1" cm="1">
        <f t="array" ref="AA992">SUMPRODUCT(LEN(H992)-LEN(SUBSTITUTE(H992,{"0";"1";"2";"3";"4";"5";"6";"7";"8";"9"},"")))</f>
        <v>12</v>
      </c>
      <c r="AC992" t="str">
        <f t="shared" si="107"/>
        <v>Invalid Email</v>
      </c>
      <c r="AD992">
        <f t="shared" si="108"/>
        <v>0</v>
      </c>
      <c r="AE992">
        <f t="shared" si="109"/>
        <v>1</v>
      </c>
      <c r="AF992" t="str">
        <f t="shared" si="110"/>
        <v>No</v>
      </c>
      <c r="AG992" t="str">
        <f t="shared" ca="1" si="111"/>
        <v/>
      </c>
      <c r="AH992" t="str">
        <f ca="1">IF(OR(V992="",AG992=""),"Yes",IF(AG992&gt;Config!$B$41,"Yes","No"))</f>
        <v>Yes</v>
      </c>
    </row>
    <row r="993" spans="1:34" x14ac:dyDescent="0.25">
      <c r="A993" s="1" t="s">
        <v>7994</v>
      </c>
      <c r="B993" s="1" t="s">
        <v>678</v>
      </c>
      <c r="C993" s="1" t="s">
        <v>245</v>
      </c>
      <c r="D993" s="1" t="s">
        <v>1434</v>
      </c>
      <c r="E993" s="1" t="s">
        <v>34424</v>
      </c>
      <c r="F993" s="1" t="s">
        <v>7995</v>
      </c>
      <c r="G993" t="str">
        <f t="shared" si="105"/>
        <v>Valid</v>
      </c>
      <c r="H993" s="1" t="s">
        <v>7996</v>
      </c>
      <c r="I993" t="str" cm="1">
        <f t="array" ref="I993">IF(OR(TRIM(H993)="",ISNUMBER(SEARCH("#",H993)),AA993&lt;Config!$B$8,SUMPRODUCT(--ISNUMBER(SEARCH({"a";"b";"c";"d";"e";"f";"g";"h";"i";"j";"k";"l";"m";"n";"o";"p";"q";"r";"s";"t";"u";"v";"w";"x";"y";"z"},H993)))&gt;0),"Invalid","Valid")</f>
        <v>Valid</v>
      </c>
      <c r="J993" s="1" t="s">
        <v>7997</v>
      </c>
      <c r="K993" s="1" t="s">
        <v>516</v>
      </c>
      <c r="L993" s="1" t="s">
        <v>179</v>
      </c>
      <c r="M993" s="1" t="s">
        <v>85</v>
      </c>
      <c r="N993" s="1" t="s">
        <v>211</v>
      </c>
      <c r="O993" s="1" t="s">
        <v>196</v>
      </c>
      <c r="P993" t="s">
        <v>87</v>
      </c>
      <c r="Q993" s="1" t="s">
        <v>88</v>
      </c>
      <c r="R993" s="1" t="s">
        <v>550</v>
      </c>
      <c r="S993" s="1" t="s">
        <v>7490</v>
      </c>
      <c r="T993" s="1" t="s">
        <v>7998</v>
      </c>
      <c r="U993" s="1" t="s">
        <v>7999</v>
      </c>
      <c r="V993" s="1" t="s">
        <v>1658</v>
      </c>
      <c r="W993" s="1" t="s">
        <v>60</v>
      </c>
      <c r="X993" t="str">
        <f t="shared" si="106"/>
        <v>Complete</v>
      </c>
      <c r="Y993">
        <f>MAX(0,100-IF(G993="Invalid",Config!$B$5,0)-IF(I993="Invalid",Config!$B$6,0)-IF(X993="Incomplete",Config!$B$7,0)-IF(AF993="Yes",Config!$B$37,0))</f>
        <v>100</v>
      </c>
      <c r="Z993" s="1">
        <f>IF(OR(TRIM(B993)="",COUNTIF(Config!$B$15:$B$19,B993)&gt;0),1,0)+IF(OR(TRIM(C993)="",COUNTIF(Config!$B$15:$B$19,C993)&gt;0),1,0)+IF(OR(TRIM(F993)="",COUNTIF(Config!$B$15:$B$19,F993)&gt;0),1,0)+IF(OR(TRIM(H993)="",COUNTIF(Config!$B$15:$B$19,H993)&gt;0),1,0)+IF(OR(TRIM(E993)="",COUNTIF(Config!$B$15:$B$19,E993)&gt;0),1,0)+IF(OR(TRIM(K993)="",COUNTIF(Config!$B$15:$B$19,K993)&gt;0),1,0)+IF(OR(TRIM(P993)="",COUNTIF(Config!$B$15:$B$19,P993)&gt;0),1,0)+IF(OR(TRIM(R993)="",COUNTIF(Config!$B$15:$B$19,R993)&gt;0),1,0)</f>
        <v>0</v>
      </c>
      <c r="AA993" s="1" cm="1">
        <f t="array" ref="AA993">SUMPRODUCT(LEN(H993)-LEN(SUBSTITUTE(H993,{"0";"1";"2";"3";"4";"5";"6";"7";"8";"9"},"")))</f>
        <v>11</v>
      </c>
      <c r="AC993" t="str">
        <f t="shared" si="107"/>
        <v/>
      </c>
      <c r="AD993">
        <f t="shared" si="108"/>
        <v>1</v>
      </c>
      <c r="AE993">
        <f t="shared" si="109"/>
        <v>1</v>
      </c>
      <c r="AF993" t="str">
        <f t="shared" si="110"/>
        <v>No</v>
      </c>
      <c r="AG993">
        <f t="shared" ca="1" si="111"/>
        <v>240</v>
      </c>
      <c r="AH993" t="str">
        <f ca="1">IF(OR(V993="",AG993=""),"Yes",IF(AG993&gt;Config!$B$41,"Yes","No"))</f>
        <v>No</v>
      </c>
    </row>
    <row r="994" spans="1:34" x14ac:dyDescent="0.25">
      <c r="A994" s="1" t="s">
        <v>8000</v>
      </c>
      <c r="B994" s="1" t="s">
        <v>322</v>
      </c>
      <c r="C994" s="1" t="s">
        <v>861</v>
      </c>
      <c r="D994" s="1" t="s">
        <v>8001</v>
      </c>
      <c r="E994" s="1" t="s">
        <v>633</v>
      </c>
      <c r="F994" s="1" t="s">
        <v>8002</v>
      </c>
      <c r="G994" t="str">
        <f t="shared" si="105"/>
        <v>Valid</v>
      </c>
      <c r="H994" s="1" t="s">
        <v>8003</v>
      </c>
      <c r="I994" t="str" cm="1">
        <f t="array" ref="I994">IF(OR(TRIM(H994)="",ISNUMBER(SEARCH("#",H994)),AA994&lt;Config!$B$8,SUMPRODUCT(--ISNUMBER(SEARCH({"a";"b";"c";"d";"e";"f";"g";"h";"i";"j";"k";"l";"m";"n";"o";"p";"q";"r";"s";"t";"u";"v";"w";"x";"y";"z"},H994)))&gt;0),"Invalid","Valid")</f>
        <v>Valid</v>
      </c>
      <c r="J994" s="1" t="s">
        <v>8004</v>
      </c>
      <c r="K994" s="1" t="s">
        <v>516</v>
      </c>
      <c r="L994" s="1" t="s">
        <v>450</v>
      </c>
      <c r="M994" s="1" t="s">
        <v>343</v>
      </c>
      <c r="N994" s="1" t="s">
        <v>224</v>
      </c>
      <c r="O994" s="1" t="s">
        <v>266</v>
      </c>
      <c r="P994" t="s">
        <v>53</v>
      </c>
      <c r="Q994" s="1" t="s">
        <v>181</v>
      </c>
      <c r="R994" s="1" t="s">
        <v>150</v>
      </c>
      <c r="S994" s="1" t="s">
        <v>8005</v>
      </c>
      <c r="T994" s="1" t="s">
        <v>8006</v>
      </c>
      <c r="U994" s="1" t="s">
        <v>1424</v>
      </c>
      <c r="V994" s="1" t="s">
        <v>2276</v>
      </c>
      <c r="W994" s="1" t="s">
        <v>202</v>
      </c>
      <c r="X994" t="str">
        <f t="shared" si="106"/>
        <v>Complete</v>
      </c>
      <c r="Y994">
        <f>MAX(0,100-IF(G994="Invalid",Config!$B$5,0)-IF(I994="Invalid",Config!$B$6,0)-IF(X994="Incomplete",Config!$B$7,0)-IF(AF994="Yes",Config!$B$37,0))</f>
        <v>100</v>
      </c>
      <c r="Z994" s="1">
        <f>IF(OR(TRIM(B994)="",COUNTIF(Config!$B$15:$B$19,B994)&gt;0),1,0)+IF(OR(TRIM(C994)="",COUNTIF(Config!$B$15:$B$19,C994)&gt;0),1,0)+IF(OR(TRIM(F994)="",COUNTIF(Config!$B$15:$B$19,F994)&gt;0),1,0)+IF(OR(TRIM(H994)="",COUNTIF(Config!$B$15:$B$19,H994)&gt;0),1,0)+IF(OR(TRIM(E994)="",COUNTIF(Config!$B$15:$B$19,E994)&gt;0),1,0)+IF(OR(TRIM(K994)="",COUNTIF(Config!$B$15:$B$19,K994)&gt;0),1,0)+IF(OR(TRIM(P994)="",COUNTIF(Config!$B$15:$B$19,P994)&gt;0),1,0)+IF(OR(TRIM(R994)="",COUNTIF(Config!$B$15:$B$19,R994)&gt;0),1,0)</f>
        <v>0</v>
      </c>
      <c r="AA994" s="1" cm="1">
        <f t="array" ref="AA994">SUMPRODUCT(LEN(H994)-LEN(SUBSTITUTE(H994,{"0";"1";"2";"3";"4";"5";"6";"7";"8";"9"},"")))</f>
        <v>12</v>
      </c>
      <c r="AC994" t="str">
        <f t="shared" si="107"/>
        <v/>
      </c>
      <c r="AD994">
        <f t="shared" si="108"/>
        <v>1</v>
      </c>
      <c r="AE994">
        <f t="shared" si="109"/>
        <v>1</v>
      </c>
      <c r="AF994" t="str">
        <f t="shared" si="110"/>
        <v>No</v>
      </c>
      <c r="AG994">
        <f t="shared" ca="1" si="111"/>
        <v>121</v>
      </c>
      <c r="AH994" t="str">
        <f ca="1">IF(OR(V994="",AG994=""),"Yes",IF(AG994&gt;Config!$B$41,"Yes","No"))</f>
        <v>No</v>
      </c>
    </row>
    <row r="995" spans="1:34" x14ac:dyDescent="0.25">
      <c r="A995" s="1" t="s">
        <v>8007</v>
      </c>
      <c r="B995" s="1" t="s">
        <v>444</v>
      </c>
      <c r="C995" s="1" t="s">
        <v>1007</v>
      </c>
      <c r="D995" s="1" t="s">
        <v>8008</v>
      </c>
      <c r="E995" s="1" t="s">
        <v>34425</v>
      </c>
      <c r="F995" s="1" t="s">
        <v>8009</v>
      </c>
      <c r="G995" t="str">
        <f t="shared" si="105"/>
        <v>Valid</v>
      </c>
      <c r="H995" s="1" t="s">
        <v>8010</v>
      </c>
      <c r="I995" t="str" cm="1">
        <f t="array" ref="I995">IF(OR(TRIM(H995)="",ISNUMBER(SEARCH("#",H995)),AA995&lt;Config!$B$8,SUMPRODUCT(--ISNUMBER(SEARCH({"a";"b";"c";"d";"e";"f";"g";"h";"i";"j";"k";"l";"m";"n";"o";"p";"q";"r";"s";"t";"u";"v";"w";"x";"y";"z"},H995)))&gt;0),"Invalid","Valid")</f>
        <v>Valid</v>
      </c>
      <c r="J995" s="1" t="s">
        <v>8011</v>
      </c>
      <c r="K995" s="1" t="s">
        <v>83</v>
      </c>
      <c r="L995" s="1" t="s">
        <v>102</v>
      </c>
      <c r="M995" s="1" t="s">
        <v>135</v>
      </c>
      <c r="N995" s="1" t="s">
        <v>437</v>
      </c>
      <c r="O995" s="1" t="s">
        <v>196</v>
      </c>
      <c r="P995" t="s">
        <v>53</v>
      </c>
      <c r="Q995" s="1" t="s">
        <v>181</v>
      </c>
      <c r="R995" s="1" t="s">
        <v>55</v>
      </c>
      <c r="S995" s="1" t="s">
        <v>8012</v>
      </c>
      <c r="T995" s="1" t="s">
        <v>8013</v>
      </c>
      <c r="U995" s="1" t="s">
        <v>8014</v>
      </c>
      <c r="V995" s="1" t="s">
        <v>8015</v>
      </c>
      <c r="W995" s="1" t="s">
        <v>94</v>
      </c>
      <c r="X995" t="str">
        <f t="shared" si="106"/>
        <v>Complete</v>
      </c>
      <c r="Y995">
        <f>MAX(0,100-IF(G995="Invalid",Config!$B$5,0)-IF(I995="Invalid",Config!$B$6,0)-IF(X995="Incomplete",Config!$B$7,0)-IF(AF995="Yes",Config!$B$37,0))</f>
        <v>100</v>
      </c>
      <c r="Z995" s="1">
        <f>IF(OR(TRIM(B995)="",COUNTIF(Config!$B$15:$B$19,B995)&gt;0),1,0)+IF(OR(TRIM(C995)="",COUNTIF(Config!$B$15:$B$19,C995)&gt;0),1,0)+IF(OR(TRIM(F995)="",COUNTIF(Config!$B$15:$B$19,F995)&gt;0),1,0)+IF(OR(TRIM(H995)="",COUNTIF(Config!$B$15:$B$19,H995)&gt;0),1,0)+IF(OR(TRIM(E995)="",COUNTIF(Config!$B$15:$B$19,E995)&gt;0),1,0)+IF(OR(TRIM(K995)="",COUNTIF(Config!$B$15:$B$19,K995)&gt;0),1,0)+IF(OR(TRIM(P995)="",COUNTIF(Config!$B$15:$B$19,P995)&gt;0),1,0)+IF(OR(TRIM(R995)="",COUNTIF(Config!$B$15:$B$19,R995)&gt;0),1,0)</f>
        <v>0</v>
      </c>
      <c r="AA995" s="1" cm="1">
        <f t="array" ref="AA995">SUMPRODUCT(LEN(H995)-LEN(SUBSTITUTE(H995,{"0";"1";"2";"3";"4";"5";"6";"7";"8";"9"},"")))</f>
        <v>12</v>
      </c>
      <c r="AC995" t="str">
        <f t="shared" si="107"/>
        <v/>
      </c>
      <c r="AD995">
        <f t="shared" si="108"/>
        <v>1</v>
      </c>
      <c r="AE995">
        <f t="shared" si="109"/>
        <v>1</v>
      </c>
      <c r="AF995" t="str">
        <f t="shared" si="110"/>
        <v>No</v>
      </c>
      <c r="AG995">
        <f t="shared" ca="1" si="111"/>
        <v>100</v>
      </c>
      <c r="AH995" t="str">
        <f ca="1">IF(OR(V995="",AG995=""),"Yes",IF(AG995&gt;Config!$B$41,"Yes","No"))</f>
        <v>No</v>
      </c>
    </row>
    <row r="996" spans="1:34" x14ac:dyDescent="0.25">
      <c r="A996" s="1" t="s">
        <v>8016</v>
      </c>
      <c r="B996" s="1" t="s">
        <v>1557</v>
      </c>
      <c r="C996" s="1" t="s">
        <v>535</v>
      </c>
      <c r="D996" s="1" t="s">
        <v>8017</v>
      </c>
      <c r="E996" s="1" t="s">
        <v>633</v>
      </c>
      <c r="F996" s="1" t="s">
        <v>8018</v>
      </c>
      <c r="G996" t="str">
        <f t="shared" si="105"/>
        <v>Valid</v>
      </c>
      <c r="H996" s="1" t="s">
        <v>8019</v>
      </c>
      <c r="I996" t="str" cm="1">
        <f t="array" ref="I996">IF(OR(TRIM(H996)="",ISNUMBER(SEARCH("#",H996)),AA996&lt;Config!$B$8,SUMPRODUCT(--ISNUMBER(SEARCH({"a";"b";"c";"d";"e";"f";"g";"h";"i";"j";"k";"l";"m";"n";"o";"p";"q";"r";"s";"t";"u";"v";"w";"x";"y";"z"},H996)))&gt;0),"Invalid","Valid")</f>
        <v>Valid</v>
      </c>
      <c r="J996" s="1" t="s">
        <v>8020</v>
      </c>
      <c r="K996" s="1" t="s">
        <v>250</v>
      </c>
      <c r="L996" s="1" t="s">
        <v>49</v>
      </c>
      <c r="M996" s="1" t="s">
        <v>103</v>
      </c>
      <c r="N996" s="1" t="s">
        <v>437</v>
      </c>
      <c r="O996" s="1" t="s">
        <v>149</v>
      </c>
      <c r="P996" t="s">
        <v>87</v>
      </c>
      <c r="Q996" s="1" t="s">
        <v>438</v>
      </c>
      <c r="R996" s="1" t="s">
        <v>559</v>
      </c>
      <c r="S996" s="1" t="s">
        <v>8021</v>
      </c>
      <c r="T996" s="1" t="s">
        <v>8022</v>
      </c>
      <c r="U996" s="1" t="s">
        <v>8023</v>
      </c>
      <c r="V996" s="1" t="s">
        <v>5454</v>
      </c>
      <c r="W996" s="1" t="s">
        <v>202</v>
      </c>
      <c r="X996" t="str">
        <f t="shared" si="106"/>
        <v>Complete</v>
      </c>
      <c r="Y996">
        <f>MAX(0,100-IF(G996="Invalid",Config!$B$5,0)-IF(I996="Invalid",Config!$B$6,0)-IF(X996="Incomplete",Config!$B$7,0)-IF(AF996="Yes",Config!$B$37,0))</f>
        <v>100</v>
      </c>
      <c r="Z996" s="1">
        <f>IF(OR(TRIM(B996)="",COUNTIF(Config!$B$15:$B$19,B996)&gt;0),1,0)+IF(OR(TRIM(C996)="",COUNTIF(Config!$B$15:$B$19,C996)&gt;0),1,0)+IF(OR(TRIM(F996)="",COUNTIF(Config!$B$15:$B$19,F996)&gt;0),1,0)+IF(OR(TRIM(H996)="",COUNTIF(Config!$B$15:$B$19,H996)&gt;0),1,0)+IF(OR(TRIM(E996)="",COUNTIF(Config!$B$15:$B$19,E996)&gt;0),1,0)+IF(OR(TRIM(K996)="",COUNTIF(Config!$B$15:$B$19,K996)&gt;0),1,0)+IF(OR(TRIM(P996)="",COUNTIF(Config!$B$15:$B$19,P996)&gt;0),1,0)+IF(OR(TRIM(R996)="",COUNTIF(Config!$B$15:$B$19,R996)&gt;0),1,0)</f>
        <v>0</v>
      </c>
      <c r="AA996" s="1" cm="1">
        <f t="array" ref="AA996">SUMPRODUCT(LEN(H996)-LEN(SUBSTITUTE(H996,{"0";"1";"2";"3";"4";"5";"6";"7";"8";"9"},"")))</f>
        <v>11</v>
      </c>
      <c r="AC996" t="str">
        <f t="shared" si="107"/>
        <v/>
      </c>
      <c r="AD996">
        <f t="shared" si="108"/>
        <v>1</v>
      </c>
      <c r="AE996">
        <f t="shared" si="109"/>
        <v>1</v>
      </c>
      <c r="AF996" t="str">
        <f t="shared" si="110"/>
        <v>No</v>
      </c>
      <c r="AG996">
        <f t="shared" ca="1" si="111"/>
        <v>71</v>
      </c>
      <c r="AH996" t="str">
        <f ca="1">IF(OR(V996="",AG996=""),"Yes",IF(AG996&gt;Config!$B$41,"Yes","No"))</f>
        <v>No</v>
      </c>
    </row>
    <row r="997" spans="1:34" x14ac:dyDescent="0.25">
      <c r="A997" s="1" t="s">
        <v>8024</v>
      </c>
      <c r="B997" s="1" t="s">
        <v>1147</v>
      </c>
      <c r="C997" s="1" t="s">
        <v>296</v>
      </c>
      <c r="D997" s="1" t="s">
        <v>8025</v>
      </c>
      <c r="E997" s="1" t="s">
        <v>339</v>
      </c>
      <c r="F997" s="1" t="s">
        <v>8026</v>
      </c>
      <c r="G997" t="str">
        <f t="shared" si="105"/>
        <v>Valid</v>
      </c>
      <c r="H997" s="1" t="s">
        <v>8027</v>
      </c>
      <c r="I997" t="str" cm="1">
        <f t="array" ref="I997">IF(OR(TRIM(H997)="",ISNUMBER(SEARCH("#",H997)),AA997&lt;Config!$B$8,SUMPRODUCT(--ISNUMBER(SEARCH({"a";"b";"c";"d";"e";"f";"g";"h";"i";"j";"k";"l";"m";"n";"o";"p";"q";"r";"s";"t";"u";"v";"w";"x";"y";"z"},H997)))&gt;0),"Invalid","Valid")</f>
        <v>Valid</v>
      </c>
      <c r="J997" s="1" t="s">
        <v>8028</v>
      </c>
      <c r="K997" s="1" t="s">
        <v>722</v>
      </c>
      <c r="L997" s="1" t="s">
        <v>102</v>
      </c>
      <c r="M997" s="1" t="s">
        <v>517</v>
      </c>
      <c r="N997" s="1" t="s">
        <v>68</v>
      </c>
      <c r="O997" s="1" t="s">
        <v>180</v>
      </c>
      <c r="P997" t="s">
        <v>104</v>
      </c>
      <c r="Q997" s="1" t="s">
        <v>302</v>
      </c>
      <c r="R997" s="1" t="s">
        <v>106</v>
      </c>
      <c r="S997" s="1" t="s">
        <v>8029</v>
      </c>
      <c r="T997" s="1" t="s">
        <v>8030</v>
      </c>
      <c r="U997" s="1" t="s">
        <v>454</v>
      </c>
      <c r="V997" s="1" t="s">
        <v>8031</v>
      </c>
      <c r="W997" s="1" t="s">
        <v>33823</v>
      </c>
      <c r="X997" t="str">
        <f t="shared" si="106"/>
        <v>Complete</v>
      </c>
      <c r="Y997">
        <f>MAX(0,100-IF(G997="Invalid",Config!$B$5,0)-IF(I997="Invalid",Config!$B$6,0)-IF(X997="Incomplete",Config!$B$7,0)-IF(AF997="Yes",Config!$B$37,0))</f>
        <v>100</v>
      </c>
      <c r="Z997" s="1">
        <f>IF(OR(TRIM(B997)="",COUNTIF(Config!$B$15:$B$19,B997)&gt;0),1,0)+IF(OR(TRIM(C997)="",COUNTIF(Config!$B$15:$B$19,C997)&gt;0),1,0)+IF(OR(TRIM(F997)="",COUNTIF(Config!$B$15:$B$19,F997)&gt;0),1,0)+IF(OR(TRIM(H997)="",COUNTIF(Config!$B$15:$B$19,H997)&gt;0),1,0)+IF(OR(TRIM(E997)="",COUNTIF(Config!$B$15:$B$19,E997)&gt;0),1,0)+IF(OR(TRIM(K997)="",COUNTIF(Config!$B$15:$B$19,K997)&gt;0),1,0)+IF(OR(TRIM(P997)="",COUNTIF(Config!$B$15:$B$19,P997)&gt;0),1,0)+IF(OR(TRIM(R997)="",COUNTIF(Config!$B$15:$B$19,R997)&gt;0),1,0)</f>
        <v>0</v>
      </c>
      <c r="AA997" s="1" cm="1">
        <f t="array" ref="AA997">SUMPRODUCT(LEN(H997)-LEN(SUBSTITUTE(H997,{"0";"1";"2";"3";"4";"5";"6";"7";"8";"9"},"")))</f>
        <v>11</v>
      </c>
      <c r="AC997" t="str">
        <f t="shared" si="107"/>
        <v/>
      </c>
      <c r="AD997">
        <f t="shared" si="108"/>
        <v>1</v>
      </c>
      <c r="AE997">
        <f t="shared" si="109"/>
        <v>1</v>
      </c>
      <c r="AF997" t="str">
        <f t="shared" si="110"/>
        <v>No</v>
      </c>
      <c r="AG997">
        <f t="shared" ca="1" si="111"/>
        <v>311</v>
      </c>
      <c r="AH997" t="str">
        <f ca="1">IF(OR(V997="",AG997=""),"Yes",IF(AG997&gt;Config!$B$41,"Yes","No"))</f>
        <v>No</v>
      </c>
    </row>
    <row r="998" spans="1:34" x14ac:dyDescent="0.25">
      <c r="A998" s="1" t="s">
        <v>8032</v>
      </c>
      <c r="B998" s="1" t="s">
        <v>565</v>
      </c>
      <c r="C998" s="1" t="s">
        <v>2104</v>
      </c>
      <c r="D998" s="1" t="s">
        <v>8033</v>
      </c>
      <c r="E998" s="1" t="s">
        <v>34426</v>
      </c>
      <c r="F998" s="1" t="s">
        <v>8034</v>
      </c>
      <c r="G998" t="str">
        <f t="shared" si="105"/>
        <v>Valid</v>
      </c>
      <c r="H998" s="1" t="s">
        <v>8035</v>
      </c>
      <c r="I998" t="str" cm="1">
        <f t="array" ref="I998">IF(OR(TRIM(H998)="",ISNUMBER(SEARCH("#",H998)),AA998&lt;Config!$B$8,SUMPRODUCT(--ISNUMBER(SEARCH({"a";"b";"c";"d";"e";"f";"g";"h";"i";"j";"k";"l";"m";"n";"o";"p";"q";"r";"s";"t";"u";"v";"w";"x";"y";"z"},H998)))&gt;0),"Invalid","Valid")</f>
        <v>Valid</v>
      </c>
      <c r="J998" s="1" t="s">
        <v>8036</v>
      </c>
      <c r="K998" s="1" t="s">
        <v>178</v>
      </c>
      <c r="L998" s="1" t="s">
        <v>84</v>
      </c>
      <c r="M998" s="1" t="s">
        <v>85</v>
      </c>
      <c r="N998" s="1" t="s">
        <v>86</v>
      </c>
      <c r="O998" s="1" t="s">
        <v>180</v>
      </c>
      <c r="P998" t="s">
        <v>53</v>
      </c>
      <c r="Q998" s="1" t="s">
        <v>54</v>
      </c>
      <c r="R998" s="1" t="s">
        <v>55</v>
      </c>
      <c r="S998" s="1" t="s">
        <v>8037</v>
      </c>
      <c r="T998" s="1" t="s">
        <v>8038</v>
      </c>
      <c r="U998" s="1" t="s">
        <v>7405</v>
      </c>
      <c r="V998" s="1" t="s">
        <v>7388</v>
      </c>
      <c r="W998" s="1" t="s">
        <v>75</v>
      </c>
      <c r="X998" t="str">
        <f t="shared" si="106"/>
        <v>Complete</v>
      </c>
      <c r="Y998">
        <f>MAX(0,100-IF(G998="Invalid",Config!$B$5,0)-IF(I998="Invalid",Config!$B$6,0)-IF(X998="Incomplete",Config!$B$7,0)-IF(AF998="Yes",Config!$B$37,0))</f>
        <v>100</v>
      </c>
      <c r="Z998" s="1">
        <f>IF(OR(TRIM(B998)="",COUNTIF(Config!$B$15:$B$19,B998)&gt;0),1,0)+IF(OR(TRIM(C998)="",COUNTIF(Config!$B$15:$B$19,C998)&gt;0),1,0)+IF(OR(TRIM(F998)="",COUNTIF(Config!$B$15:$B$19,F998)&gt;0),1,0)+IF(OR(TRIM(H998)="",COUNTIF(Config!$B$15:$B$19,H998)&gt;0),1,0)+IF(OR(TRIM(E998)="",COUNTIF(Config!$B$15:$B$19,E998)&gt;0),1,0)+IF(OR(TRIM(K998)="",COUNTIF(Config!$B$15:$B$19,K998)&gt;0),1,0)+IF(OR(TRIM(P998)="",COUNTIF(Config!$B$15:$B$19,P998)&gt;0),1,0)+IF(OR(TRIM(R998)="",COUNTIF(Config!$B$15:$B$19,R998)&gt;0),1,0)</f>
        <v>0</v>
      </c>
      <c r="AA998" s="1" cm="1">
        <f t="array" ref="AA998">SUMPRODUCT(LEN(H998)-LEN(SUBSTITUTE(H998,{"0";"1";"2";"3";"4";"5";"6";"7";"8";"9"},"")))</f>
        <v>12</v>
      </c>
      <c r="AC998" t="str">
        <f t="shared" si="107"/>
        <v/>
      </c>
      <c r="AD998">
        <f t="shared" si="108"/>
        <v>1</v>
      </c>
      <c r="AE998">
        <f t="shared" si="109"/>
        <v>1</v>
      </c>
      <c r="AF998" t="str">
        <f t="shared" si="110"/>
        <v>No</v>
      </c>
      <c r="AG998">
        <f t="shared" ca="1" si="111"/>
        <v>330</v>
      </c>
      <c r="AH998" t="str">
        <f ca="1">IF(OR(V998="",AG998=""),"Yes",IF(AG998&gt;Config!$B$41,"Yes","No"))</f>
        <v>No</v>
      </c>
    </row>
    <row r="999" spans="1:34" x14ac:dyDescent="0.25">
      <c r="A999" s="1" t="s">
        <v>8039</v>
      </c>
      <c r="B999" s="1" t="s">
        <v>1241</v>
      </c>
      <c r="C999" s="1" t="s">
        <v>336</v>
      </c>
      <c r="D999" s="1" t="s">
        <v>8040</v>
      </c>
      <c r="E999" s="1" t="s">
        <v>34427</v>
      </c>
      <c r="F999" s="1" t="s">
        <v>8041</v>
      </c>
      <c r="G999" t="str">
        <f t="shared" si="105"/>
        <v>Valid</v>
      </c>
      <c r="H999" s="1" t="s">
        <v>8042</v>
      </c>
      <c r="I999" t="str" cm="1">
        <f t="array" ref="I999">IF(OR(TRIM(H999)="",ISNUMBER(SEARCH("#",H999)),AA999&lt;Config!$B$8,SUMPRODUCT(--ISNUMBER(SEARCH({"a";"b";"c";"d";"e";"f";"g";"h";"i";"j";"k";"l";"m";"n";"o";"p";"q";"r";"s";"t";"u";"v";"w";"x";"y";"z"},H999)))&gt;0),"Invalid","Valid")</f>
        <v>Valid</v>
      </c>
      <c r="J999" s="1" t="s">
        <v>8043</v>
      </c>
      <c r="K999" s="1" t="s">
        <v>481</v>
      </c>
      <c r="L999" s="1" t="s">
        <v>450</v>
      </c>
      <c r="M999" s="1" t="s">
        <v>165</v>
      </c>
      <c r="N999" s="1" t="s">
        <v>252</v>
      </c>
      <c r="O999" s="1" t="s">
        <v>69</v>
      </c>
      <c r="P999" t="s">
        <v>236</v>
      </c>
      <c r="Q999" s="1" t="s">
        <v>237</v>
      </c>
      <c r="R999" s="1" t="s">
        <v>238</v>
      </c>
      <c r="S999" s="1" t="s">
        <v>8044</v>
      </c>
      <c r="T999" s="1" t="s">
        <v>8045</v>
      </c>
      <c r="U999" s="1" t="s">
        <v>1204</v>
      </c>
      <c r="V999" s="1" t="s">
        <v>3109</v>
      </c>
      <c r="W999" s="1" t="s">
        <v>384</v>
      </c>
      <c r="X999" t="str">
        <f t="shared" si="106"/>
        <v>Complete</v>
      </c>
      <c r="Y999">
        <f>MAX(0,100-IF(G999="Invalid",Config!$B$5,0)-IF(I999="Invalid",Config!$B$6,0)-IF(X999="Incomplete",Config!$B$7,0)-IF(AF999="Yes",Config!$B$37,0))</f>
        <v>100</v>
      </c>
      <c r="Z999" s="1">
        <f>IF(OR(TRIM(B999)="",COUNTIF(Config!$B$15:$B$19,B999)&gt;0),1,0)+IF(OR(TRIM(C999)="",COUNTIF(Config!$B$15:$B$19,C999)&gt;0),1,0)+IF(OR(TRIM(F999)="",COUNTIF(Config!$B$15:$B$19,F999)&gt;0),1,0)+IF(OR(TRIM(H999)="",COUNTIF(Config!$B$15:$B$19,H999)&gt;0),1,0)+IF(OR(TRIM(E999)="",COUNTIF(Config!$B$15:$B$19,E999)&gt;0),1,0)+IF(OR(TRIM(K999)="",COUNTIF(Config!$B$15:$B$19,K999)&gt;0),1,0)+IF(OR(TRIM(P999)="",COUNTIF(Config!$B$15:$B$19,P999)&gt;0),1,0)+IF(OR(TRIM(R999)="",COUNTIF(Config!$B$15:$B$19,R999)&gt;0),1,0)</f>
        <v>0</v>
      </c>
      <c r="AA999" s="1" cm="1">
        <f t="array" ref="AA999">SUMPRODUCT(LEN(H999)-LEN(SUBSTITUTE(H999,{"0";"1";"2";"3";"4";"5";"6";"7";"8";"9"},"")))</f>
        <v>12</v>
      </c>
      <c r="AC999" t="str">
        <f t="shared" si="107"/>
        <v/>
      </c>
      <c r="AD999">
        <f t="shared" si="108"/>
        <v>1</v>
      </c>
      <c r="AE999">
        <f t="shared" si="109"/>
        <v>1</v>
      </c>
      <c r="AF999" t="str">
        <f t="shared" si="110"/>
        <v>No</v>
      </c>
      <c r="AG999">
        <f t="shared" ca="1" si="111"/>
        <v>392</v>
      </c>
      <c r="AH999" t="str">
        <f ca="1">IF(OR(V999="",AG999=""),"Yes",IF(AG999&gt;Config!$B$41,"Yes","No"))</f>
        <v>Yes</v>
      </c>
    </row>
    <row r="1000" spans="1:34" x14ac:dyDescent="0.25">
      <c r="A1000" s="1" t="s">
        <v>8046</v>
      </c>
      <c r="B1000" s="1" t="s">
        <v>218</v>
      </c>
      <c r="C1000" s="1" t="s">
        <v>946</v>
      </c>
      <c r="D1000" s="1" t="s">
        <v>8047</v>
      </c>
      <c r="E1000" s="1" t="s">
        <v>283</v>
      </c>
      <c r="F1000" s="1" t="s">
        <v>8048</v>
      </c>
      <c r="G1000" t="str">
        <f t="shared" si="105"/>
        <v>Valid</v>
      </c>
      <c r="H1000" s="1" t="s">
        <v>8049</v>
      </c>
      <c r="I1000" t="str" cm="1">
        <f t="array" ref="I1000">IF(OR(TRIM(H1000)="",ISNUMBER(SEARCH("#",H1000)),AA1000&lt;Config!$B$8,SUMPRODUCT(--ISNUMBER(SEARCH({"a";"b";"c";"d";"e";"f";"g";"h";"i";"j";"k";"l";"m";"n";"o";"p";"q";"r";"s";"t";"u";"v";"w";"x";"y";"z"},H1000)))&gt;0),"Invalid","Valid")</f>
        <v>Valid</v>
      </c>
      <c r="J1000" s="1" t="s">
        <v>8050</v>
      </c>
      <c r="K1000" s="1" t="s">
        <v>481</v>
      </c>
      <c r="L1000" s="1" t="s">
        <v>265</v>
      </c>
      <c r="M1000" s="1" t="s">
        <v>391</v>
      </c>
      <c r="N1000" s="1" t="s">
        <v>713</v>
      </c>
      <c r="O1000" s="1" t="s">
        <v>266</v>
      </c>
      <c r="P1000" t="s">
        <v>104</v>
      </c>
      <c r="Q1000" s="1" t="s">
        <v>105</v>
      </c>
      <c r="R1000" s="1" t="s">
        <v>106</v>
      </c>
      <c r="S1000" s="1" t="s">
        <v>593</v>
      </c>
      <c r="T1000" s="1" t="s">
        <v>8051</v>
      </c>
      <c r="U1000" s="1" t="s">
        <v>8052</v>
      </c>
      <c r="V1000" s="1" t="s">
        <v>8053</v>
      </c>
      <c r="W1000" s="1" t="s">
        <v>125</v>
      </c>
      <c r="X1000" t="str">
        <f t="shared" si="106"/>
        <v>Complete</v>
      </c>
      <c r="Y1000">
        <f>MAX(0,100-IF(G1000="Invalid",Config!$B$5,0)-IF(I1000="Invalid",Config!$B$6,0)-IF(X1000="Incomplete",Config!$B$7,0)-IF(AF1000="Yes",Config!$B$37,0))</f>
        <v>100</v>
      </c>
      <c r="Z1000" s="1">
        <f>IF(OR(TRIM(B1000)="",COUNTIF(Config!$B$15:$B$19,B1000)&gt;0),1,0)+IF(OR(TRIM(C1000)="",COUNTIF(Config!$B$15:$B$19,C1000)&gt;0),1,0)+IF(OR(TRIM(F1000)="",COUNTIF(Config!$B$15:$B$19,F1000)&gt;0),1,0)+IF(OR(TRIM(H1000)="",COUNTIF(Config!$B$15:$B$19,H1000)&gt;0),1,0)+IF(OR(TRIM(E1000)="",COUNTIF(Config!$B$15:$B$19,E1000)&gt;0),1,0)+IF(OR(TRIM(K1000)="",COUNTIF(Config!$B$15:$B$19,K1000)&gt;0),1,0)+IF(OR(TRIM(P1000)="",COUNTIF(Config!$B$15:$B$19,P1000)&gt;0),1,0)+IF(OR(TRIM(R1000)="",COUNTIF(Config!$B$15:$B$19,R1000)&gt;0),1,0)</f>
        <v>0</v>
      </c>
      <c r="AA1000" s="1" cm="1">
        <f t="array" ref="AA1000">SUMPRODUCT(LEN(H1000)-LEN(SUBSTITUTE(H1000,{"0";"1";"2";"3";"4";"5";"6";"7";"8";"9"},"")))</f>
        <v>11</v>
      </c>
      <c r="AC1000" t="str">
        <f t="shared" si="107"/>
        <v/>
      </c>
      <c r="AD1000">
        <f t="shared" si="108"/>
        <v>1</v>
      </c>
      <c r="AE1000">
        <f t="shared" si="109"/>
        <v>1</v>
      </c>
      <c r="AF1000" t="str">
        <f t="shared" si="110"/>
        <v>No</v>
      </c>
      <c r="AG1000">
        <f t="shared" ca="1" si="111"/>
        <v>197</v>
      </c>
      <c r="AH1000" t="str">
        <f ca="1">IF(OR(V1000="",AG1000=""),"Yes",IF(AG1000&gt;Config!$B$41,"Yes","No"))</f>
        <v>No</v>
      </c>
    </row>
    <row r="1001" spans="1:34" x14ac:dyDescent="0.25">
      <c r="A1001" s="1" t="s">
        <v>8054</v>
      </c>
      <c r="B1001" s="1" t="s">
        <v>156</v>
      </c>
      <c r="C1001" s="1" t="s">
        <v>386</v>
      </c>
      <c r="D1001" s="1" t="s">
        <v>3871</v>
      </c>
      <c r="E1001" s="1" t="s">
        <v>633</v>
      </c>
      <c r="F1001" s="1" t="s">
        <v>8055</v>
      </c>
      <c r="G1001" t="str">
        <f t="shared" si="105"/>
        <v>Valid</v>
      </c>
      <c r="H1001" s="1" t="s">
        <v>8056</v>
      </c>
      <c r="I1001" t="str" cm="1">
        <f t="array" ref="I1001">IF(OR(TRIM(H1001)="",ISNUMBER(SEARCH("#",H1001)),AA1001&lt;Config!$B$8,SUMPRODUCT(--ISNUMBER(SEARCH({"a";"b";"c";"d";"e";"f";"g";"h";"i";"j";"k";"l";"m";"n";"o";"p";"q";"r";"s";"t";"u";"v";"w";"x";"y";"z"},H1001)))&gt;0),"Invalid","Valid")</f>
        <v>Valid</v>
      </c>
      <c r="J1001" s="1" t="s">
        <v>8057</v>
      </c>
      <c r="K1001" s="1" t="s">
        <v>178</v>
      </c>
      <c r="L1001" s="1" t="s">
        <v>67</v>
      </c>
      <c r="M1001" s="1" t="s">
        <v>33827</v>
      </c>
      <c r="N1001" s="1" t="s">
        <v>224</v>
      </c>
      <c r="O1001" s="1" t="s">
        <v>149</v>
      </c>
      <c r="P1001" t="s">
        <v>33</v>
      </c>
      <c r="Q1001" s="1" t="s">
        <v>119</v>
      </c>
      <c r="R1001" s="1" t="s">
        <v>2361</v>
      </c>
      <c r="S1001" s="1" t="s">
        <v>8058</v>
      </c>
      <c r="T1001" s="1" t="s">
        <v>8059</v>
      </c>
      <c r="U1001" s="1" t="s">
        <v>2242</v>
      </c>
      <c r="V1001" s="1" t="s">
        <v>1050</v>
      </c>
      <c r="W1001" s="1" t="s">
        <v>75</v>
      </c>
      <c r="X1001" t="str">
        <f t="shared" si="106"/>
        <v>Complete</v>
      </c>
      <c r="Y1001">
        <f>MAX(0,100-IF(G1001="Invalid",Config!$B$5,0)-IF(I1001="Invalid",Config!$B$6,0)-IF(X1001="Incomplete",Config!$B$7,0)-IF(AF1001="Yes",Config!$B$37,0))</f>
        <v>100</v>
      </c>
      <c r="Z1001" s="1">
        <f>IF(OR(TRIM(B1001)="",COUNTIF(Config!$B$15:$B$19,B1001)&gt;0),1,0)+IF(OR(TRIM(C1001)="",COUNTIF(Config!$B$15:$B$19,C1001)&gt;0),1,0)+IF(OR(TRIM(F1001)="",COUNTIF(Config!$B$15:$B$19,F1001)&gt;0),1,0)+IF(OR(TRIM(H1001)="",COUNTIF(Config!$B$15:$B$19,H1001)&gt;0),1,0)+IF(OR(TRIM(E1001)="",COUNTIF(Config!$B$15:$B$19,E1001)&gt;0),1,0)+IF(OR(TRIM(K1001)="",COUNTIF(Config!$B$15:$B$19,K1001)&gt;0),1,0)+IF(OR(TRIM(P1001)="",COUNTIF(Config!$B$15:$B$19,P1001)&gt;0),1,0)+IF(OR(TRIM(R1001)="",COUNTIF(Config!$B$15:$B$19,R1001)&gt;0),1,0)</f>
        <v>0</v>
      </c>
      <c r="AA1001" s="1" cm="1">
        <f t="array" ref="AA1001">SUMPRODUCT(LEN(H1001)-LEN(SUBSTITUTE(H1001,{"0";"1";"2";"3";"4";"5";"6";"7";"8";"9"},"")))</f>
        <v>10</v>
      </c>
      <c r="AC1001" t="str">
        <f t="shared" si="107"/>
        <v/>
      </c>
      <c r="AD1001">
        <f t="shared" si="108"/>
        <v>1</v>
      </c>
      <c r="AE1001">
        <f t="shared" si="109"/>
        <v>1</v>
      </c>
      <c r="AF1001" t="str">
        <f t="shared" si="110"/>
        <v>No</v>
      </c>
      <c r="AG1001">
        <f t="shared" ca="1" si="111"/>
        <v>37</v>
      </c>
      <c r="AH1001" t="str">
        <f ca="1">IF(OR(V1001="",AG1001=""),"Yes",IF(AG1001&gt;Config!$B$41,"Yes","No"))</f>
        <v>No</v>
      </c>
    </row>
    <row r="1002" spans="1:34" x14ac:dyDescent="0.25">
      <c r="A1002" s="1" t="s">
        <v>8060</v>
      </c>
      <c r="B1002" s="1" t="s">
        <v>336</v>
      </c>
      <c r="C1002" s="1" t="s">
        <v>97</v>
      </c>
      <c r="D1002" s="1" t="s">
        <v>2730</v>
      </c>
      <c r="E1002" s="1" t="s">
        <v>34428</v>
      </c>
      <c r="F1002" s="1" t="s">
        <v>8061</v>
      </c>
      <c r="G1002" t="str">
        <f t="shared" si="105"/>
        <v>Valid</v>
      </c>
      <c r="H1002" s="1" t="s">
        <v>8062</v>
      </c>
      <c r="I1002" t="str" cm="1">
        <f t="array" ref="I1002">IF(OR(TRIM(H1002)="",ISNUMBER(SEARCH("#",H1002)),AA1002&lt;Config!$B$8,SUMPRODUCT(--ISNUMBER(SEARCH({"a";"b";"c";"d";"e";"f";"g";"h";"i";"j";"k";"l";"m";"n";"o";"p";"q";"r";"s";"t";"u";"v";"w";"x";"y";"z"},H1002)))&gt;0),"Invalid","Valid")</f>
        <v>Valid</v>
      </c>
      <c r="J1002" s="1" t="s">
        <v>8063</v>
      </c>
      <c r="K1002" s="1" t="s">
        <v>83</v>
      </c>
      <c r="L1002" s="1" t="s">
        <v>179</v>
      </c>
      <c r="M1002" s="1" t="s">
        <v>85</v>
      </c>
      <c r="N1002" s="1" t="s">
        <v>31</v>
      </c>
      <c r="O1002" s="1" t="s">
        <v>196</v>
      </c>
      <c r="P1002" t="s">
        <v>53</v>
      </c>
      <c r="Q1002" s="1" t="s">
        <v>181</v>
      </c>
      <c r="R1002" s="1" t="s">
        <v>198</v>
      </c>
      <c r="S1002" s="1" t="s">
        <v>2570</v>
      </c>
      <c r="T1002" s="1" t="s">
        <v>8064</v>
      </c>
      <c r="U1002" s="1" t="s">
        <v>3695</v>
      </c>
      <c r="V1002" s="1" t="s">
        <v>6683</v>
      </c>
      <c r="W1002" s="1" t="s">
        <v>40</v>
      </c>
      <c r="X1002" t="str">
        <f t="shared" si="106"/>
        <v>Complete</v>
      </c>
      <c r="Y1002">
        <f>MAX(0,100-IF(G1002="Invalid",Config!$B$5,0)-IF(I1002="Invalid",Config!$B$6,0)-IF(X1002="Incomplete",Config!$B$7,0)-IF(AF1002="Yes",Config!$B$37,0))</f>
        <v>100</v>
      </c>
      <c r="Z1002" s="1">
        <f>IF(OR(TRIM(B1002)="",COUNTIF(Config!$B$15:$B$19,B1002)&gt;0),1,0)+IF(OR(TRIM(C1002)="",COUNTIF(Config!$B$15:$B$19,C1002)&gt;0),1,0)+IF(OR(TRIM(F1002)="",COUNTIF(Config!$B$15:$B$19,F1002)&gt;0),1,0)+IF(OR(TRIM(H1002)="",COUNTIF(Config!$B$15:$B$19,H1002)&gt;0),1,0)+IF(OR(TRIM(E1002)="",COUNTIF(Config!$B$15:$B$19,E1002)&gt;0),1,0)+IF(OR(TRIM(K1002)="",COUNTIF(Config!$B$15:$B$19,K1002)&gt;0),1,0)+IF(OR(TRIM(P1002)="",COUNTIF(Config!$B$15:$B$19,P1002)&gt;0),1,0)+IF(OR(TRIM(R1002)="",COUNTIF(Config!$B$15:$B$19,R1002)&gt;0),1,0)</f>
        <v>0</v>
      </c>
      <c r="AA1002" s="1" cm="1">
        <f t="array" ref="AA1002">SUMPRODUCT(LEN(H1002)-LEN(SUBSTITUTE(H1002,{"0";"1";"2";"3";"4";"5";"6";"7";"8";"9"},"")))</f>
        <v>12</v>
      </c>
      <c r="AC1002" t="str">
        <f t="shared" si="107"/>
        <v/>
      </c>
      <c r="AD1002">
        <f t="shared" si="108"/>
        <v>1</v>
      </c>
      <c r="AE1002">
        <f t="shared" si="109"/>
        <v>1</v>
      </c>
      <c r="AF1002" t="str">
        <f t="shared" si="110"/>
        <v>No</v>
      </c>
      <c r="AG1002">
        <f t="shared" ca="1" si="111"/>
        <v>199</v>
      </c>
      <c r="AH1002" t="str">
        <f ca="1">IF(OR(V1002="",AG1002=""),"Yes",IF(AG1002&gt;Config!$B$41,"Yes","No"))</f>
        <v>No</v>
      </c>
    </row>
    <row r="1003" spans="1:34" x14ac:dyDescent="0.25">
      <c r="A1003" s="1" t="s">
        <v>8065</v>
      </c>
      <c r="B1003" s="1" t="s">
        <v>1147</v>
      </c>
      <c r="C1003" s="1" t="s">
        <v>219</v>
      </c>
      <c r="D1003" s="1" t="s">
        <v>8066</v>
      </c>
      <c r="E1003" s="1" t="s">
        <v>33890</v>
      </c>
      <c r="F1003" s="1" t="s">
        <v>8067</v>
      </c>
      <c r="G1003" t="str">
        <f t="shared" si="105"/>
        <v>Valid</v>
      </c>
      <c r="H1003" s="1" t="s">
        <v>8068</v>
      </c>
      <c r="I1003" t="str" cm="1">
        <f t="array" ref="I1003">IF(OR(TRIM(H1003)="",ISNUMBER(SEARCH("#",H1003)),AA1003&lt;Config!$B$8,SUMPRODUCT(--ISNUMBER(SEARCH({"a";"b";"c";"d";"e";"f";"g";"h";"i";"j";"k";"l";"m";"n";"o";"p";"q";"r";"s";"t";"u";"v";"w";"x";"y";"z"},H1003)))&gt;0),"Invalid","Valid")</f>
        <v>Valid</v>
      </c>
      <c r="J1003" s="1" t="s">
        <v>8069</v>
      </c>
      <c r="K1003" s="1" t="s">
        <v>264</v>
      </c>
      <c r="L1003" s="1" t="s">
        <v>102</v>
      </c>
      <c r="M1003" s="1" t="s">
        <v>251</v>
      </c>
      <c r="N1003" s="1" t="s">
        <v>51</v>
      </c>
      <c r="O1003" s="1" t="s">
        <v>149</v>
      </c>
      <c r="P1003" t="s">
        <v>53</v>
      </c>
      <c r="Q1003" s="1" t="s">
        <v>181</v>
      </c>
      <c r="R1003" s="1" t="s">
        <v>198</v>
      </c>
      <c r="S1003" s="1" t="s">
        <v>8070</v>
      </c>
      <c r="T1003" s="1" t="s">
        <v>8071</v>
      </c>
      <c r="U1003" s="1" t="s">
        <v>8072</v>
      </c>
      <c r="V1003" s="1" t="s">
        <v>1347</v>
      </c>
      <c r="W1003" s="1" t="s">
        <v>33823</v>
      </c>
      <c r="X1003" t="str">
        <f t="shared" si="106"/>
        <v>Complete</v>
      </c>
      <c r="Y1003">
        <f>MAX(0,100-IF(G1003="Invalid",Config!$B$5,0)-IF(I1003="Invalid",Config!$B$6,0)-IF(X1003="Incomplete",Config!$B$7,0)-IF(AF1003="Yes",Config!$B$37,0))</f>
        <v>100</v>
      </c>
      <c r="Z1003" s="1">
        <f>IF(OR(TRIM(B1003)="",COUNTIF(Config!$B$15:$B$19,B1003)&gt;0),1,0)+IF(OR(TRIM(C1003)="",COUNTIF(Config!$B$15:$B$19,C1003)&gt;0),1,0)+IF(OR(TRIM(F1003)="",COUNTIF(Config!$B$15:$B$19,F1003)&gt;0),1,0)+IF(OR(TRIM(H1003)="",COUNTIF(Config!$B$15:$B$19,H1003)&gt;0),1,0)+IF(OR(TRIM(E1003)="",COUNTIF(Config!$B$15:$B$19,E1003)&gt;0),1,0)+IF(OR(TRIM(K1003)="",COUNTIF(Config!$B$15:$B$19,K1003)&gt;0),1,0)+IF(OR(TRIM(P1003)="",COUNTIF(Config!$B$15:$B$19,P1003)&gt;0),1,0)+IF(OR(TRIM(R1003)="",COUNTIF(Config!$B$15:$B$19,R1003)&gt;0),1,0)</f>
        <v>0</v>
      </c>
      <c r="AA1003" s="1" cm="1">
        <f t="array" ref="AA1003">SUMPRODUCT(LEN(H1003)-LEN(SUBSTITUTE(H1003,{"0";"1";"2";"3";"4";"5";"6";"7";"8";"9"},"")))</f>
        <v>12</v>
      </c>
      <c r="AC1003" t="str">
        <f t="shared" si="107"/>
        <v/>
      </c>
      <c r="AD1003">
        <f t="shared" si="108"/>
        <v>1</v>
      </c>
      <c r="AE1003">
        <f t="shared" si="109"/>
        <v>1</v>
      </c>
      <c r="AF1003" t="str">
        <f t="shared" si="110"/>
        <v>No</v>
      </c>
      <c r="AG1003">
        <f t="shared" ca="1" si="111"/>
        <v>37</v>
      </c>
      <c r="AH1003" t="str">
        <f ca="1">IF(OR(V1003="",AG1003=""),"Yes",IF(AG1003&gt;Config!$B$41,"Yes","No"))</f>
        <v>No</v>
      </c>
    </row>
    <row r="1004" spans="1:34" x14ac:dyDescent="0.25">
      <c r="A1004" s="1" t="s">
        <v>8073</v>
      </c>
      <c r="B1004" s="1" t="s">
        <v>597</v>
      </c>
      <c r="C1004" s="1" t="s">
        <v>128</v>
      </c>
      <c r="D1004" s="1" t="s">
        <v>34429</v>
      </c>
      <c r="E1004" s="1" t="s">
        <v>34430</v>
      </c>
      <c r="F1004" s="1" t="s">
        <v>8074</v>
      </c>
      <c r="G1004" t="str">
        <f t="shared" si="105"/>
        <v>Valid</v>
      </c>
      <c r="H1004" s="1" t="s">
        <v>8075</v>
      </c>
      <c r="I1004" t="str" cm="1">
        <f t="array" ref="I1004">IF(OR(TRIM(H1004)="",ISNUMBER(SEARCH("#",H1004)),AA1004&lt;Config!$B$8,SUMPRODUCT(--ISNUMBER(SEARCH({"a";"b";"c";"d";"e";"f";"g";"h";"i";"j";"k";"l";"m";"n";"o";"p";"q";"r";"s";"t";"u";"v";"w";"x";"y";"z"},H1004)))&gt;0),"Invalid","Valid")</f>
        <v>Valid</v>
      </c>
      <c r="J1004" s="1" t="s">
        <v>8076</v>
      </c>
      <c r="K1004" s="1" t="s">
        <v>378</v>
      </c>
      <c r="L1004" s="1" t="s">
        <v>49</v>
      </c>
      <c r="M1004" s="1" t="s">
        <v>165</v>
      </c>
      <c r="N1004" s="1" t="s">
        <v>358</v>
      </c>
      <c r="O1004" s="1" t="s">
        <v>52</v>
      </c>
      <c r="P1004" t="s">
        <v>53</v>
      </c>
      <c r="Q1004" s="1" t="s">
        <v>197</v>
      </c>
      <c r="R1004" s="1" t="s">
        <v>150</v>
      </c>
      <c r="S1004" s="1" t="s">
        <v>8077</v>
      </c>
      <c r="T1004" s="1" t="s">
        <v>8078</v>
      </c>
      <c r="U1004" s="1" t="s">
        <v>8079</v>
      </c>
      <c r="V1004" s="1" t="s">
        <v>140</v>
      </c>
      <c r="W1004" s="1" t="s">
        <v>40</v>
      </c>
      <c r="X1004" t="str">
        <f t="shared" si="106"/>
        <v>Complete</v>
      </c>
      <c r="Y1004">
        <f>MAX(0,100-IF(G1004="Invalid",Config!$B$5,0)-IF(I1004="Invalid",Config!$B$6,0)-IF(X1004="Incomplete",Config!$B$7,0)-IF(AF1004="Yes",Config!$B$37,0))</f>
        <v>100</v>
      </c>
      <c r="Z1004" s="1">
        <f>IF(OR(TRIM(B1004)="",COUNTIF(Config!$B$15:$B$19,B1004)&gt;0),1,0)+IF(OR(TRIM(C1004)="",COUNTIF(Config!$B$15:$B$19,C1004)&gt;0),1,0)+IF(OR(TRIM(F1004)="",COUNTIF(Config!$B$15:$B$19,F1004)&gt;0),1,0)+IF(OR(TRIM(H1004)="",COUNTIF(Config!$B$15:$B$19,H1004)&gt;0),1,0)+IF(OR(TRIM(E1004)="",COUNTIF(Config!$B$15:$B$19,E1004)&gt;0),1,0)+IF(OR(TRIM(K1004)="",COUNTIF(Config!$B$15:$B$19,K1004)&gt;0),1,0)+IF(OR(TRIM(P1004)="",COUNTIF(Config!$B$15:$B$19,P1004)&gt;0),1,0)+IF(OR(TRIM(R1004)="",COUNTIF(Config!$B$15:$B$19,R1004)&gt;0),1,0)</f>
        <v>0</v>
      </c>
      <c r="AA1004" s="1" cm="1">
        <f t="array" ref="AA1004">SUMPRODUCT(LEN(H1004)-LEN(SUBSTITUTE(H1004,{"0";"1";"2";"3";"4";"5";"6";"7";"8";"9"},"")))</f>
        <v>12</v>
      </c>
      <c r="AC1004" t="str">
        <f t="shared" si="107"/>
        <v/>
      </c>
      <c r="AD1004">
        <f t="shared" si="108"/>
        <v>1</v>
      </c>
      <c r="AE1004">
        <f t="shared" si="109"/>
        <v>1</v>
      </c>
      <c r="AF1004" t="str">
        <f t="shared" si="110"/>
        <v>No</v>
      </c>
      <c r="AG1004">
        <f t="shared" ca="1" si="111"/>
        <v>37</v>
      </c>
      <c r="AH1004" t="str">
        <f ca="1">IF(OR(V1004="",AG1004=""),"Yes",IF(AG1004&gt;Config!$B$41,"Yes","No"))</f>
        <v>No</v>
      </c>
    </row>
    <row r="1005" spans="1:34" x14ac:dyDescent="0.25">
      <c r="A1005" s="1" t="s">
        <v>8080</v>
      </c>
      <c r="B1005" s="1" t="s">
        <v>765</v>
      </c>
      <c r="C1005" s="1" t="s">
        <v>296</v>
      </c>
      <c r="D1005" s="1" t="s">
        <v>8081</v>
      </c>
      <c r="E1005" s="1" t="s">
        <v>34431</v>
      </c>
      <c r="F1005" s="1" t="s">
        <v>8082</v>
      </c>
      <c r="G1005" t="str">
        <f t="shared" si="105"/>
        <v>Invalid</v>
      </c>
      <c r="H1005" s="1" t="s">
        <v>8083</v>
      </c>
      <c r="I1005" t="str" cm="1">
        <f t="array" ref="I1005">IF(OR(TRIM(H1005)="",ISNUMBER(SEARCH("#",H1005)),AA1005&lt;Config!$B$8,SUMPRODUCT(--ISNUMBER(SEARCH({"a";"b";"c";"d";"e";"f";"g";"h";"i";"j";"k";"l";"m";"n";"o";"p";"q";"r";"s";"t";"u";"v";"w";"x";"y";"z"},H1005)))&gt;0),"Invalid","Valid")</f>
        <v>Valid</v>
      </c>
      <c r="J1005" s="1" t="s">
        <v>8084</v>
      </c>
      <c r="K1005" s="1" t="s">
        <v>264</v>
      </c>
      <c r="L1005" s="1" t="s">
        <v>265</v>
      </c>
      <c r="M1005" s="1" t="s">
        <v>251</v>
      </c>
      <c r="N1005" s="1" t="s">
        <v>252</v>
      </c>
      <c r="O1005" s="1" t="s">
        <v>69</v>
      </c>
      <c r="P1005" t="s">
        <v>33</v>
      </c>
      <c r="Q1005" s="1" t="s">
        <v>1664</v>
      </c>
      <c r="R1005" s="1" t="s">
        <v>2361</v>
      </c>
      <c r="S1005" s="1" t="s">
        <v>8085</v>
      </c>
      <c r="T1005" s="1" t="s">
        <v>8086</v>
      </c>
      <c r="U1005" s="1" t="s">
        <v>2727</v>
      </c>
      <c r="V1005" s="1" t="s">
        <v>1272</v>
      </c>
      <c r="W1005" s="1" t="s">
        <v>75</v>
      </c>
      <c r="X1005" t="str">
        <f t="shared" si="106"/>
        <v>Complete</v>
      </c>
      <c r="Y1005">
        <f>MAX(0,100-IF(G1005="Invalid",Config!$B$5,0)-IF(I1005="Invalid",Config!$B$6,0)-IF(X1005="Incomplete",Config!$B$7,0)-IF(AF1005="Yes",Config!$B$37,0))</f>
        <v>70</v>
      </c>
      <c r="Z1005" s="1">
        <f>IF(OR(TRIM(B1005)="",COUNTIF(Config!$B$15:$B$19,B1005)&gt;0),1,0)+IF(OR(TRIM(C1005)="",COUNTIF(Config!$B$15:$B$19,C1005)&gt;0),1,0)+IF(OR(TRIM(F1005)="",COUNTIF(Config!$B$15:$B$19,F1005)&gt;0),1,0)+IF(OR(TRIM(H1005)="",COUNTIF(Config!$B$15:$B$19,H1005)&gt;0),1,0)+IF(OR(TRIM(E1005)="",COUNTIF(Config!$B$15:$B$19,E1005)&gt;0),1,0)+IF(OR(TRIM(K1005)="",COUNTIF(Config!$B$15:$B$19,K1005)&gt;0),1,0)+IF(OR(TRIM(P1005)="",COUNTIF(Config!$B$15:$B$19,P1005)&gt;0),1,0)+IF(OR(TRIM(R1005)="",COUNTIF(Config!$B$15:$B$19,R1005)&gt;0),1,0)</f>
        <v>0</v>
      </c>
      <c r="AA1005" s="1" cm="1">
        <f t="array" ref="AA1005">SUMPRODUCT(LEN(H1005)-LEN(SUBSTITUTE(H1005,{"0";"1";"2";"3";"4";"5";"6";"7";"8";"9"},"")))</f>
        <v>10</v>
      </c>
      <c r="AC1005" t="str">
        <f t="shared" si="107"/>
        <v>Invalid Email</v>
      </c>
      <c r="AD1005">
        <f t="shared" si="108"/>
        <v>0</v>
      </c>
      <c r="AE1005">
        <f t="shared" si="109"/>
        <v>1</v>
      </c>
      <c r="AF1005" t="str">
        <f t="shared" si="110"/>
        <v>No</v>
      </c>
      <c r="AG1005">
        <f t="shared" ca="1" si="111"/>
        <v>265</v>
      </c>
      <c r="AH1005" t="str">
        <f ca="1">IF(OR(V1005="",AG1005=""),"Yes",IF(AG1005&gt;Config!$B$41,"Yes","No"))</f>
        <v>No</v>
      </c>
    </row>
    <row r="1006" spans="1:34" x14ac:dyDescent="0.25">
      <c r="A1006" s="1" t="s">
        <v>8087</v>
      </c>
      <c r="B1006" s="1" t="s">
        <v>219</v>
      </c>
      <c r="C1006" s="1" t="s">
        <v>1007</v>
      </c>
      <c r="D1006" s="1" t="s">
        <v>8088</v>
      </c>
      <c r="E1006" s="1" t="s">
        <v>34432</v>
      </c>
      <c r="F1006" s="1" t="s">
        <v>8089</v>
      </c>
      <c r="G1006" t="str">
        <f t="shared" si="105"/>
        <v>Valid</v>
      </c>
      <c r="H1006" s="1" t="s">
        <v>8090</v>
      </c>
      <c r="I1006" t="str" cm="1">
        <f t="array" ref="I1006">IF(OR(TRIM(H1006)="",ISNUMBER(SEARCH("#",H1006)),AA1006&lt;Config!$B$8,SUMPRODUCT(--ISNUMBER(SEARCH({"a";"b";"c";"d";"e";"f";"g";"h";"i";"j";"k";"l";"m";"n";"o";"p";"q";"r";"s";"t";"u";"v";"w";"x";"y";"z"},H1006)))&gt;0),"Invalid","Valid")</f>
        <v>Valid</v>
      </c>
      <c r="J1006" s="1" t="s">
        <v>8091</v>
      </c>
      <c r="K1006" s="1" t="s">
        <v>287</v>
      </c>
      <c r="L1006" s="1" t="s">
        <v>134</v>
      </c>
      <c r="M1006" s="1" t="s">
        <v>251</v>
      </c>
      <c r="N1006" s="1" t="s">
        <v>252</v>
      </c>
      <c r="O1006" s="1" t="s">
        <v>149</v>
      </c>
      <c r="P1006" t="s">
        <v>104</v>
      </c>
      <c r="Q1006" s="1" t="s">
        <v>302</v>
      </c>
      <c r="R1006" s="1" t="s">
        <v>922</v>
      </c>
      <c r="S1006" s="1" t="s">
        <v>8092</v>
      </c>
      <c r="T1006" s="1" t="s">
        <v>8093</v>
      </c>
      <c r="U1006" s="1" t="s">
        <v>8094</v>
      </c>
      <c r="V1006" s="1" t="s">
        <v>170</v>
      </c>
      <c r="W1006" s="1" t="s">
        <v>33823</v>
      </c>
      <c r="X1006" t="str">
        <f t="shared" si="106"/>
        <v>Complete</v>
      </c>
      <c r="Y1006">
        <f>MAX(0,100-IF(G1006="Invalid",Config!$B$5,0)-IF(I1006="Invalid",Config!$B$6,0)-IF(X1006="Incomplete",Config!$B$7,0)-IF(AF1006="Yes",Config!$B$37,0))</f>
        <v>100</v>
      </c>
      <c r="Z1006" s="1">
        <f>IF(OR(TRIM(B1006)="",COUNTIF(Config!$B$15:$B$19,B1006)&gt;0),1,0)+IF(OR(TRIM(C1006)="",COUNTIF(Config!$B$15:$B$19,C1006)&gt;0),1,0)+IF(OR(TRIM(F1006)="",COUNTIF(Config!$B$15:$B$19,F1006)&gt;0),1,0)+IF(OR(TRIM(H1006)="",COUNTIF(Config!$B$15:$B$19,H1006)&gt;0),1,0)+IF(OR(TRIM(E1006)="",COUNTIF(Config!$B$15:$B$19,E1006)&gt;0),1,0)+IF(OR(TRIM(K1006)="",COUNTIF(Config!$B$15:$B$19,K1006)&gt;0),1,0)+IF(OR(TRIM(P1006)="",COUNTIF(Config!$B$15:$B$19,P1006)&gt;0),1,0)+IF(OR(TRIM(R1006)="",COUNTIF(Config!$B$15:$B$19,R1006)&gt;0),1,0)</f>
        <v>0</v>
      </c>
      <c r="AA1006" s="1" cm="1">
        <f t="array" ref="AA1006">SUMPRODUCT(LEN(H1006)-LEN(SUBSTITUTE(H1006,{"0";"1";"2";"3";"4";"5";"6";"7";"8";"9"},"")))</f>
        <v>11</v>
      </c>
      <c r="AC1006" t="str">
        <f t="shared" si="107"/>
        <v/>
      </c>
      <c r="AD1006">
        <f t="shared" si="108"/>
        <v>1</v>
      </c>
      <c r="AE1006">
        <f t="shared" si="109"/>
        <v>1</v>
      </c>
      <c r="AF1006" t="str">
        <f t="shared" si="110"/>
        <v>No</v>
      </c>
      <c r="AG1006">
        <f t="shared" ca="1" si="111"/>
        <v>394</v>
      </c>
      <c r="AH1006" t="str">
        <f ca="1">IF(OR(V1006="",AG1006=""),"Yes",IF(AG1006&gt;Config!$B$41,"Yes","No"))</f>
        <v>Yes</v>
      </c>
    </row>
    <row r="1007" spans="1:34" x14ac:dyDescent="0.25">
      <c r="A1007" s="1" t="s">
        <v>8095</v>
      </c>
      <c r="B1007" s="1" t="s">
        <v>2159</v>
      </c>
      <c r="C1007" s="1" t="s">
        <v>566</v>
      </c>
      <c r="D1007" s="1" t="s">
        <v>8096</v>
      </c>
      <c r="E1007" s="1" t="s">
        <v>191</v>
      </c>
      <c r="F1007" s="1" t="s">
        <v>8097</v>
      </c>
      <c r="G1007" t="str">
        <f t="shared" si="105"/>
        <v>Valid</v>
      </c>
      <c r="H1007" s="1" t="s">
        <v>8098</v>
      </c>
      <c r="I1007" t="str" cm="1">
        <f t="array" ref="I1007">IF(OR(TRIM(H1007)="",ISNUMBER(SEARCH("#",H1007)),AA1007&lt;Config!$B$8,SUMPRODUCT(--ISNUMBER(SEARCH({"a";"b";"c";"d";"e";"f";"g";"h";"i";"j";"k";"l";"m";"n";"o";"p";"q";"r";"s";"t";"u";"v";"w";"x";"y";"z"},H1007)))&gt;0),"Invalid","Valid")</f>
        <v>Valid</v>
      </c>
      <c r="J1007" s="1" t="s">
        <v>8099</v>
      </c>
      <c r="K1007" s="1" t="s">
        <v>178</v>
      </c>
      <c r="L1007" s="1" t="s">
        <v>134</v>
      </c>
      <c r="M1007" s="1" t="s">
        <v>462</v>
      </c>
      <c r="N1007" s="1" t="s">
        <v>33819</v>
      </c>
      <c r="O1007" s="1" t="s">
        <v>149</v>
      </c>
      <c r="P1007" t="s">
        <v>344</v>
      </c>
      <c r="Q1007" s="1" t="s">
        <v>1199</v>
      </c>
      <c r="R1007" s="1" t="s">
        <v>1141</v>
      </c>
      <c r="S1007" s="1" t="s">
        <v>8100</v>
      </c>
      <c r="T1007" s="1" t="s">
        <v>8101</v>
      </c>
      <c r="U1007" s="1" t="s">
        <v>8102</v>
      </c>
      <c r="V1007" s="1" t="s">
        <v>8103</v>
      </c>
      <c r="W1007" s="1" t="s">
        <v>94</v>
      </c>
      <c r="X1007" t="str">
        <f t="shared" si="106"/>
        <v>Complete</v>
      </c>
      <c r="Y1007">
        <f>MAX(0,100-IF(G1007="Invalid",Config!$B$5,0)-IF(I1007="Invalid",Config!$B$6,0)-IF(X1007="Incomplete",Config!$B$7,0)-IF(AF1007="Yes",Config!$B$37,0))</f>
        <v>100</v>
      </c>
      <c r="Z1007" s="1">
        <f>IF(OR(TRIM(B1007)="",COUNTIF(Config!$B$15:$B$19,B1007)&gt;0),1,0)+IF(OR(TRIM(C1007)="",COUNTIF(Config!$B$15:$B$19,C1007)&gt;0),1,0)+IF(OR(TRIM(F1007)="",COUNTIF(Config!$B$15:$B$19,F1007)&gt;0),1,0)+IF(OR(TRIM(H1007)="",COUNTIF(Config!$B$15:$B$19,H1007)&gt;0),1,0)+IF(OR(TRIM(E1007)="",COUNTIF(Config!$B$15:$B$19,E1007)&gt;0),1,0)+IF(OR(TRIM(K1007)="",COUNTIF(Config!$B$15:$B$19,K1007)&gt;0),1,0)+IF(OR(TRIM(P1007)="",COUNTIF(Config!$B$15:$B$19,P1007)&gt;0),1,0)+IF(OR(TRIM(R1007)="",COUNTIF(Config!$B$15:$B$19,R1007)&gt;0),1,0)</f>
        <v>0</v>
      </c>
      <c r="AA1007" s="1" cm="1">
        <f t="array" ref="AA1007">SUMPRODUCT(LEN(H1007)-LEN(SUBSTITUTE(H1007,{"0";"1";"2";"3";"4";"5";"6";"7";"8";"9"},"")))</f>
        <v>11</v>
      </c>
      <c r="AC1007" t="str">
        <f t="shared" si="107"/>
        <v/>
      </c>
      <c r="AD1007">
        <f t="shared" si="108"/>
        <v>1</v>
      </c>
      <c r="AE1007">
        <f t="shared" si="109"/>
        <v>1</v>
      </c>
      <c r="AF1007" t="str">
        <f t="shared" si="110"/>
        <v>No</v>
      </c>
      <c r="AG1007">
        <f t="shared" ca="1" si="111"/>
        <v>472</v>
      </c>
      <c r="AH1007" t="str">
        <f ca="1">IF(OR(V1007="",AG1007=""),"Yes",IF(AG1007&gt;Config!$B$41,"Yes","No"))</f>
        <v>Yes</v>
      </c>
    </row>
    <row r="1008" spans="1:34" x14ac:dyDescent="0.25">
      <c r="A1008" s="1" t="s">
        <v>8104</v>
      </c>
      <c r="B1008" s="1" t="s">
        <v>1085</v>
      </c>
      <c r="C1008" s="1" t="s">
        <v>489</v>
      </c>
      <c r="D1008" s="1" t="s">
        <v>8105</v>
      </c>
      <c r="E1008" s="1" t="s">
        <v>34433</v>
      </c>
      <c r="F1008" s="1" t="s">
        <v>8106</v>
      </c>
      <c r="G1008" t="str">
        <f t="shared" si="105"/>
        <v>Valid</v>
      </c>
      <c r="H1008" s="1" t="s">
        <v>8107</v>
      </c>
      <c r="I1008" t="str" cm="1">
        <f t="array" ref="I1008">IF(OR(TRIM(H1008)="",ISNUMBER(SEARCH("#",H1008)),AA1008&lt;Config!$B$8,SUMPRODUCT(--ISNUMBER(SEARCH({"a";"b";"c";"d";"e";"f";"g";"h";"i";"j";"k";"l";"m";"n";"o";"p";"q";"r";"s";"t";"u";"v";"w";"x";"y";"z"},H1008)))&gt;0),"Invalid","Valid")</f>
        <v>Valid</v>
      </c>
      <c r="J1008" s="1" t="s">
        <v>8108</v>
      </c>
      <c r="K1008" s="1" t="s">
        <v>117</v>
      </c>
      <c r="L1008" s="1" t="s">
        <v>67</v>
      </c>
      <c r="M1008" s="1" t="s">
        <v>391</v>
      </c>
      <c r="N1008" s="1" t="s">
        <v>252</v>
      </c>
      <c r="O1008" s="1" t="s">
        <v>196</v>
      </c>
      <c r="P1008" t="s">
        <v>53</v>
      </c>
      <c r="Q1008" s="1" t="s">
        <v>54</v>
      </c>
      <c r="R1008" s="1" t="s">
        <v>198</v>
      </c>
      <c r="S1008" s="1" t="s">
        <v>6940</v>
      </c>
      <c r="T1008" s="1" t="s">
        <v>8109</v>
      </c>
      <c r="U1008" s="1" t="s">
        <v>7541</v>
      </c>
      <c r="V1008" s="1" t="s">
        <v>1930</v>
      </c>
      <c r="W1008" s="1" t="s">
        <v>94</v>
      </c>
      <c r="X1008" t="str">
        <f t="shared" si="106"/>
        <v>Complete</v>
      </c>
      <c r="Y1008">
        <f>MAX(0,100-IF(G1008="Invalid",Config!$B$5,0)-IF(I1008="Invalid",Config!$B$6,0)-IF(X1008="Incomplete",Config!$B$7,0)-IF(AF1008="Yes",Config!$B$37,0))</f>
        <v>100</v>
      </c>
      <c r="Z1008" s="1">
        <f>IF(OR(TRIM(B1008)="",COUNTIF(Config!$B$15:$B$19,B1008)&gt;0),1,0)+IF(OR(TRIM(C1008)="",COUNTIF(Config!$B$15:$B$19,C1008)&gt;0),1,0)+IF(OR(TRIM(F1008)="",COUNTIF(Config!$B$15:$B$19,F1008)&gt;0),1,0)+IF(OR(TRIM(H1008)="",COUNTIF(Config!$B$15:$B$19,H1008)&gt;0),1,0)+IF(OR(TRIM(E1008)="",COUNTIF(Config!$B$15:$B$19,E1008)&gt;0),1,0)+IF(OR(TRIM(K1008)="",COUNTIF(Config!$B$15:$B$19,K1008)&gt;0),1,0)+IF(OR(TRIM(P1008)="",COUNTIF(Config!$B$15:$B$19,P1008)&gt;0),1,0)+IF(OR(TRIM(R1008)="",COUNTIF(Config!$B$15:$B$19,R1008)&gt;0),1,0)</f>
        <v>0</v>
      </c>
      <c r="AA1008" s="1" cm="1">
        <f t="array" ref="AA1008">SUMPRODUCT(LEN(H1008)-LEN(SUBSTITUTE(H1008,{"0";"1";"2";"3";"4";"5";"6";"7";"8";"9"},"")))</f>
        <v>10</v>
      </c>
      <c r="AC1008" t="str">
        <f t="shared" si="107"/>
        <v/>
      </c>
      <c r="AD1008">
        <f t="shared" si="108"/>
        <v>1</v>
      </c>
      <c r="AE1008">
        <f t="shared" si="109"/>
        <v>1</v>
      </c>
      <c r="AF1008" t="str">
        <f t="shared" si="110"/>
        <v>No</v>
      </c>
      <c r="AG1008">
        <f t="shared" ca="1" si="111"/>
        <v>411</v>
      </c>
      <c r="AH1008" t="str">
        <f ca="1">IF(OR(V1008="",AG1008=""),"Yes",IF(AG1008&gt;Config!$B$41,"Yes","No"))</f>
        <v>Yes</v>
      </c>
    </row>
    <row r="1009" spans="1:34" x14ac:dyDescent="0.25">
      <c r="A1009" s="1" t="s">
        <v>8110</v>
      </c>
      <c r="B1009" s="1" t="s">
        <v>839</v>
      </c>
      <c r="C1009" s="1" t="s">
        <v>956</v>
      </c>
      <c r="D1009" s="1" t="s">
        <v>8111</v>
      </c>
      <c r="E1009" s="1" t="s">
        <v>33832</v>
      </c>
      <c r="F1009" s="1" t="s">
        <v>8112</v>
      </c>
      <c r="G1009" t="str">
        <f t="shared" si="105"/>
        <v>Valid</v>
      </c>
      <c r="H1009" s="1" t="s">
        <v>8113</v>
      </c>
      <c r="I1009" t="str" cm="1">
        <f t="array" ref="I1009">IF(OR(TRIM(H1009)="",ISNUMBER(SEARCH("#",H1009)),AA1009&lt;Config!$B$8,SUMPRODUCT(--ISNUMBER(SEARCH({"a";"b";"c";"d";"e";"f";"g";"h";"i";"j";"k";"l";"m";"n";"o";"p";"q";"r";"s";"t";"u";"v";"w";"x";"y";"z"},H1009)))&gt;0),"Invalid","Valid")</f>
        <v>Valid</v>
      </c>
      <c r="J1009" s="1" t="s">
        <v>8114</v>
      </c>
      <c r="K1009" s="1" t="s">
        <v>28</v>
      </c>
      <c r="L1009" s="1" t="s">
        <v>179</v>
      </c>
      <c r="M1009" s="1" t="s">
        <v>462</v>
      </c>
      <c r="N1009" s="1" t="s">
        <v>33819</v>
      </c>
      <c r="O1009" s="1" t="s">
        <v>69</v>
      </c>
      <c r="P1009" t="s">
        <v>344</v>
      </c>
      <c r="Q1009" s="1" t="s">
        <v>971</v>
      </c>
      <c r="R1009" s="1" t="s">
        <v>1200</v>
      </c>
      <c r="S1009" s="1" t="s">
        <v>8115</v>
      </c>
      <c r="T1009" s="1" t="s">
        <v>8116</v>
      </c>
      <c r="U1009" s="1" t="s">
        <v>8117</v>
      </c>
      <c r="V1009" s="1" t="s">
        <v>3815</v>
      </c>
      <c r="W1009" s="1" t="s">
        <v>202</v>
      </c>
      <c r="X1009" t="str">
        <f t="shared" si="106"/>
        <v>Complete</v>
      </c>
      <c r="Y1009">
        <f>MAX(0,100-IF(G1009="Invalid",Config!$B$5,0)-IF(I1009="Invalid",Config!$B$6,0)-IF(X1009="Incomplete",Config!$B$7,0)-IF(AF1009="Yes",Config!$B$37,0))</f>
        <v>100</v>
      </c>
      <c r="Z1009" s="1">
        <f>IF(OR(TRIM(B1009)="",COUNTIF(Config!$B$15:$B$19,B1009)&gt;0),1,0)+IF(OR(TRIM(C1009)="",COUNTIF(Config!$B$15:$B$19,C1009)&gt;0),1,0)+IF(OR(TRIM(F1009)="",COUNTIF(Config!$B$15:$B$19,F1009)&gt;0),1,0)+IF(OR(TRIM(H1009)="",COUNTIF(Config!$B$15:$B$19,H1009)&gt;0),1,0)+IF(OR(TRIM(E1009)="",COUNTIF(Config!$B$15:$B$19,E1009)&gt;0),1,0)+IF(OR(TRIM(K1009)="",COUNTIF(Config!$B$15:$B$19,K1009)&gt;0),1,0)+IF(OR(TRIM(P1009)="",COUNTIF(Config!$B$15:$B$19,P1009)&gt;0),1,0)+IF(OR(TRIM(R1009)="",COUNTIF(Config!$B$15:$B$19,R1009)&gt;0),1,0)</f>
        <v>0</v>
      </c>
      <c r="AA1009" s="1" cm="1">
        <f t="array" ref="AA1009">SUMPRODUCT(LEN(H1009)-LEN(SUBSTITUTE(H1009,{"0";"1";"2";"3";"4";"5";"6";"7";"8";"9"},"")))</f>
        <v>11</v>
      </c>
      <c r="AC1009" t="str">
        <f t="shared" si="107"/>
        <v/>
      </c>
      <c r="AD1009">
        <f t="shared" si="108"/>
        <v>1</v>
      </c>
      <c r="AE1009">
        <f t="shared" si="109"/>
        <v>1</v>
      </c>
      <c r="AF1009" t="str">
        <f t="shared" si="110"/>
        <v>No</v>
      </c>
      <c r="AG1009">
        <f t="shared" ca="1" si="111"/>
        <v>684</v>
      </c>
      <c r="AH1009" t="str">
        <f ca="1">IF(OR(V1009="",AG1009=""),"Yes",IF(AG1009&gt;Config!$B$41,"Yes","No"))</f>
        <v>Yes</v>
      </c>
    </row>
    <row r="1010" spans="1:34" x14ac:dyDescent="0.25">
      <c r="A1010" s="1" t="s">
        <v>8118</v>
      </c>
      <c r="B1010" s="1" t="s">
        <v>245</v>
      </c>
      <c r="C1010" s="1" t="s">
        <v>273</v>
      </c>
      <c r="D1010" s="1" t="s">
        <v>8119</v>
      </c>
      <c r="E1010" s="1" t="s">
        <v>642</v>
      </c>
      <c r="F1010" s="1" t="s">
        <v>8120</v>
      </c>
      <c r="G1010" t="str">
        <f t="shared" si="105"/>
        <v>Valid</v>
      </c>
      <c r="H1010" s="1" t="s">
        <v>8121</v>
      </c>
      <c r="I1010" t="str" cm="1">
        <f t="array" ref="I1010">IF(OR(TRIM(H1010)="",ISNUMBER(SEARCH("#",H1010)),AA1010&lt;Config!$B$8,SUMPRODUCT(--ISNUMBER(SEARCH({"a";"b";"c";"d";"e";"f";"g";"h";"i";"j";"k";"l";"m";"n";"o";"p";"q";"r";"s";"t";"u";"v";"w";"x";"y";"z"},H1010)))&gt;0),"Invalid","Valid")</f>
        <v>Valid</v>
      </c>
      <c r="J1010" s="1" t="s">
        <v>8122</v>
      </c>
      <c r="K1010" s="1" t="s">
        <v>516</v>
      </c>
      <c r="L1010" s="1" t="s">
        <v>29</v>
      </c>
      <c r="M1010" s="1" t="s">
        <v>343</v>
      </c>
      <c r="N1010" s="1" t="s">
        <v>713</v>
      </c>
      <c r="O1010" s="1" t="s">
        <v>149</v>
      </c>
      <c r="P1010" t="s">
        <v>236</v>
      </c>
      <c r="Q1010" s="1" t="s">
        <v>237</v>
      </c>
      <c r="R1010" s="1" t="s">
        <v>961</v>
      </c>
      <c r="S1010" s="1" t="s">
        <v>56</v>
      </c>
      <c r="T1010" s="1" t="s">
        <v>8123</v>
      </c>
      <c r="U1010" s="1" t="s">
        <v>6483</v>
      </c>
      <c r="V1010" s="1" t="s">
        <v>3861</v>
      </c>
      <c r="W1010" s="1" t="s">
        <v>40</v>
      </c>
      <c r="X1010" t="str">
        <f t="shared" si="106"/>
        <v>Complete</v>
      </c>
      <c r="Y1010">
        <f>MAX(0,100-IF(G1010="Invalid",Config!$B$5,0)-IF(I1010="Invalid",Config!$B$6,0)-IF(X1010="Incomplete",Config!$B$7,0)-IF(AF1010="Yes",Config!$B$37,0))</f>
        <v>100</v>
      </c>
      <c r="Z1010" s="1">
        <f>IF(OR(TRIM(B1010)="",COUNTIF(Config!$B$15:$B$19,B1010)&gt;0),1,0)+IF(OR(TRIM(C1010)="",COUNTIF(Config!$B$15:$B$19,C1010)&gt;0),1,0)+IF(OR(TRIM(F1010)="",COUNTIF(Config!$B$15:$B$19,F1010)&gt;0),1,0)+IF(OR(TRIM(H1010)="",COUNTIF(Config!$B$15:$B$19,H1010)&gt;0),1,0)+IF(OR(TRIM(E1010)="",COUNTIF(Config!$B$15:$B$19,E1010)&gt;0),1,0)+IF(OR(TRIM(K1010)="",COUNTIF(Config!$B$15:$B$19,K1010)&gt;0),1,0)+IF(OR(TRIM(P1010)="",COUNTIF(Config!$B$15:$B$19,P1010)&gt;0),1,0)+IF(OR(TRIM(R1010)="",COUNTIF(Config!$B$15:$B$19,R1010)&gt;0),1,0)</f>
        <v>0</v>
      </c>
      <c r="AA1010" s="1" cm="1">
        <f t="array" ref="AA1010">SUMPRODUCT(LEN(H1010)-LEN(SUBSTITUTE(H1010,{"0";"1";"2";"3";"4";"5";"6";"7";"8";"9"},"")))</f>
        <v>12</v>
      </c>
      <c r="AC1010" t="str">
        <f t="shared" si="107"/>
        <v/>
      </c>
      <c r="AD1010">
        <f t="shared" si="108"/>
        <v>1</v>
      </c>
      <c r="AE1010">
        <f t="shared" si="109"/>
        <v>1</v>
      </c>
      <c r="AF1010" t="str">
        <f t="shared" si="110"/>
        <v>No</v>
      </c>
      <c r="AG1010">
        <f t="shared" ca="1" si="111"/>
        <v>99</v>
      </c>
      <c r="AH1010" t="str">
        <f ca="1">IF(OR(V1010="",AG1010=""),"Yes",IF(AG1010&gt;Config!$B$41,"Yes","No"))</f>
        <v>No</v>
      </c>
    </row>
    <row r="1011" spans="1:34" x14ac:dyDescent="0.25">
      <c r="A1011" s="1" t="s">
        <v>8124</v>
      </c>
      <c r="B1011" s="1" t="s">
        <v>1241</v>
      </c>
      <c r="C1011" s="1" t="s">
        <v>1007</v>
      </c>
      <c r="D1011" s="1" t="s">
        <v>8125</v>
      </c>
      <c r="E1011" s="1" t="s">
        <v>34434</v>
      </c>
      <c r="F1011" s="1" t="s">
        <v>8126</v>
      </c>
      <c r="G1011" t="str">
        <f t="shared" si="105"/>
        <v>Valid</v>
      </c>
      <c r="H1011" s="1" t="s">
        <v>8127</v>
      </c>
      <c r="I1011" t="str" cm="1">
        <f t="array" ref="I1011">IF(OR(TRIM(H1011)="",ISNUMBER(SEARCH("#",H1011)),AA1011&lt;Config!$B$8,SUMPRODUCT(--ISNUMBER(SEARCH({"a";"b";"c";"d";"e";"f";"g";"h";"i";"j";"k";"l";"m";"n";"o";"p";"q";"r";"s";"t";"u";"v";"w";"x";"y";"z"},H1011)))&gt;0),"Invalid","Valid")</f>
        <v>Valid</v>
      </c>
      <c r="J1011" s="1" t="s">
        <v>8128</v>
      </c>
      <c r="K1011" s="1" t="s">
        <v>378</v>
      </c>
      <c r="L1011" s="1" t="s">
        <v>134</v>
      </c>
      <c r="M1011" s="1" t="s">
        <v>103</v>
      </c>
      <c r="N1011" s="1" t="s">
        <v>51</v>
      </c>
      <c r="O1011" s="1" t="s">
        <v>180</v>
      </c>
      <c r="P1011" t="s">
        <v>104</v>
      </c>
      <c r="Q1011" s="1" t="s">
        <v>732</v>
      </c>
      <c r="R1011" s="1" t="s">
        <v>106</v>
      </c>
      <c r="S1011" s="1" t="s">
        <v>8129</v>
      </c>
      <c r="T1011" s="1" t="s">
        <v>8130</v>
      </c>
      <c r="U1011" s="1" t="s">
        <v>2590</v>
      </c>
      <c r="V1011" s="1" t="s">
        <v>8131</v>
      </c>
      <c r="W1011" s="1" t="s">
        <v>141</v>
      </c>
      <c r="X1011" t="str">
        <f t="shared" si="106"/>
        <v>Complete</v>
      </c>
      <c r="Y1011">
        <f>MAX(0,100-IF(G1011="Invalid",Config!$B$5,0)-IF(I1011="Invalid",Config!$B$6,0)-IF(X1011="Incomplete",Config!$B$7,0)-IF(AF1011="Yes",Config!$B$37,0))</f>
        <v>100</v>
      </c>
      <c r="Z1011" s="1">
        <f>IF(OR(TRIM(B1011)="",COUNTIF(Config!$B$15:$B$19,B1011)&gt;0),1,0)+IF(OR(TRIM(C1011)="",COUNTIF(Config!$B$15:$B$19,C1011)&gt;0),1,0)+IF(OR(TRIM(F1011)="",COUNTIF(Config!$B$15:$B$19,F1011)&gt;0),1,0)+IF(OR(TRIM(H1011)="",COUNTIF(Config!$B$15:$B$19,H1011)&gt;0),1,0)+IF(OR(TRIM(E1011)="",COUNTIF(Config!$B$15:$B$19,E1011)&gt;0),1,0)+IF(OR(TRIM(K1011)="",COUNTIF(Config!$B$15:$B$19,K1011)&gt;0),1,0)+IF(OR(TRIM(P1011)="",COUNTIF(Config!$B$15:$B$19,P1011)&gt;0),1,0)+IF(OR(TRIM(R1011)="",COUNTIF(Config!$B$15:$B$19,R1011)&gt;0),1,0)</f>
        <v>0</v>
      </c>
      <c r="AA1011" s="1" cm="1">
        <f t="array" ref="AA1011">SUMPRODUCT(LEN(H1011)-LEN(SUBSTITUTE(H1011,{"0";"1";"2";"3";"4";"5";"6";"7";"8";"9"},"")))</f>
        <v>11</v>
      </c>
      <c r="AC1011" t="str">
        <f t="shared" si="107"/>
        <v/>
      </c>
      <c r="AD1011">
        <f t="shared" si="108"/>
        <v>1</v>
      </c>
      <c r="AE1011">
        <f t="shared" si="109"/>
        <v>1</v>
      </c>
      <c r="AF1011" t="str">
        <f t="shared" si="110"/>
        <v>No</v>
      </c>
      <c r="AG1011">
        <f t="shared" ca="1" si="111"/>
        <v>131</v>
      </c>
      <c r="AH1011" t="str">
        <f ca="1">IF(OR(V1011="",AG1011=""),"Yes",IF(AG1011&gt;Config!$B$41,"Yes","No"))</f>
        <v>No</v>
      </c>
    </row>
    <row r="1012" spans="1:34" x14ac:dyDescent="0.25">
      <c r="A1012" s="1" t="s">
        <v>8132</v>
      </c>
      <c r="B1012" s="1" t="s">
        <v>322</v>
      </c>
      <c r="C1012" s="1" t="s">
        <v>128</v>
      </c>
      <c r="D1012" s="1" t="s">
        <v>8133</v>
      </c>
      <c r="E1012" s="1" t="s">
        <v>633</v>
      </c>
      <c r="F1012" s="1" t="s">
        <v>8134</v>
      </c>
      <c r="G1012" t="str">
        <f t="shared" si="105"/>
        <v>Valid</v>
      </c>
      <c r="H1012" s="1" t="s">
        <v>2180</v>
      </c>
      <c r="I1012" t="str" cm="1">
        <f t="array" ref="I1012">IF(OR(TRIM(H1012)="",ISNUMBER(SEARCH("#",H1012)),AA1012&lt;Config!$B$8,SUMPRODUCT(--ISNUMBER(SEARCH({"a";"b";"c";"d";"e";"f";"g";"h";"i";"j";"k";"l";"m";"n";"o";"p";"q";"r";"s";"t";"u";"v";"w";"x";"y";"z"},H1012)))&gt;0),"Invalid","Valid")</f>
        <v>Valid</v>
      </c>
      <c r="J1012" s="1" t="s">
        <v>8135</v>
      </c>
      <c r="K1012" s="1" t="s">
        <v>83</v>
      </c>
      <c r="L1012" s="1" t="s">
        <v>179</v>
      </c>
      <c r="M1012" s="1" t="s">
        <v>165</v>
      </c>
      <c r="N1012" s="1" t="s">
        <v>252</v>
      </c>
      <c r="O1012" s="1" t="s">
        <v>149</v>
      </c>
      <c r="P1012" t="s">
        <v>53</v>
      </c>
      <c r="Q1012" s="1" t="s">
        <v>197</v>
      </c>
      <c r="R1012" s="1" t="s">
        <v>415</v>
      </c>
      <c r="S1012" s="1" t="s">
        <v>8136</v>
      </c>
      <c r="T1012" s="1" t="s">
        <v>8137</v>
      </c>
      <c r="U1012" s="1" t="s">
        <v>8138</v>
      </c>
      <c r="V1012" s="1" t="s">
        <v>8139</v>
      </c>
      <c r="W1012" s="1" t="s">
        <v>60</v>
      </c>
      <c r="X1012" t="str">
        <f t="shared" si="106"/>
        <v>Complete</v>
      </c>
      <c r="Y1012">
        <f>MAX(0,100-IF(G1012="Invalid",Config!$B$5,0)-IF(I1012="Invalid",Config!$B$6,0)-IF(X1012="Incomplete",Config!$B$7,0)-IF(AF1012="Yes",Config!$B$37,0))</f>
        <v>75</v>
      </c>
      <c r="Z1012" s="1">
        <f>IF(OR(TRIM(B1012)="",COUNTIF(Config!$B$15:$B$19,B1012)&gt;0),1,0)+IF(OR(TRIM(C1012)="",COUNTIF(Config!$B$15:$B$19,C1012)&gt;0),1,0)+IF(OR(TRIM(F1012)="",COUNTIF(Config!$B$15:$B$19,F1012)&gt;0),1,0)+IF(OR(TRIM(H1012)="",COUNTIF(Config!$B$15:$B$19,H1012)&gt;0),1,0)+IF(OR(TRIM(E1012)="",COUNTIF(Config!$B$15:$B$19,E1012)&gt;0),1,0)+IF(OR(TRIM(K1012)="",COUNTIF(Config!$B$15:$B$19,K1012)&gt;0),1,0)+IF(OR(TRIM(P1012)="",COUNTIF(Config!$B$15:$B$19,P1012)&gt;0),1,0)+IF(OR(TRIM(R1012)="",COUNTIF(Config!$B$15:$B$19,R1012)&gt;0),1,0)</f>
        <v>0</v>
      </c>
      <c r="AA1012" s="1" cm="1">
        <f t="array" ref="AA1012">SUMPRODUCT(LEN(H1012)-LEN(SUBSTITUTE(H1012,{"0";"1";"2";"3";"4";"5";"6";"7";"8";"9"},"")))</f>
        <v>12</v>
      </c>
      <c r="AC1012" t="str">
        <f t="shared" si="107"/>
        <v>Potential Duplicate</v>
      </c>
      <c r="AD1012">
        <f t="shared" si="108"/>
        <v>1</v>
      </c>
      <c r="AE1012">
        <f t="shared" si="109"/>
        <v>2</v>
      </c>
      <c r="AF1012" t="str">
        <f t="shared" si="110"/>
        <v>Yes</v>
      </c>
      <c r="AG1012">
        <f t="shared" ca="1" si="111"/>
        <v>292</v>
      </c>
      <c r="AH1012" t="str">
        <f ca="1">IF(OR(V1012="",AG1012=""),"Yes",IF(AG1012&gt;Config!$B$41,"Yes","No"))</f>
        <v>No</v>
      </c>
    </row>
    <row r="1013" spans="1:34" x14ac:dyDescent="0.25">
      <c r="A1013" s="1" t="s">
        <v>8140</v>
      </c>
      <c r="B1013" s="1" t="s">
        <v>544</v>
      </c>
      <c r="C1013" s="1" t="s">
        <v>308</v>
      </c>
      <c r="D1013" s="1" t="s">
        <v>8141</v>
      </c>
      <c r="E1013" s="1" t="s">
        <v>34435</v>
      </c>
      <c r="F1013" s="1" t="s">
        <v>8142</v>
      </c>
      <c r="G1013" t="str">
        <f t="shared" si="105"/>
        <v>Valid</v>
      </c>
      <c r="H1013" s="1" t="s">
        <v>8143</v>
      </c>
      <c r="I1013" t="str" cm="1">
        <f t="array" ref="I1013">IF(OR(TRIM(H1013)="",ISNUMBER(SEARCH("#",H1013)),AA1013&lt;Config!$B$8,SUMPRODUCT(--ISNUMBER(SEARCH({"a";"b";"c";"d";"e";"f";"g";"h";"i";"j";"k";"l";"m";"n";"o";"p";"q";"r";"s";"t";"u";"v";"w";"x";"y";"z"},H1013)))&gt;0),"Invalid","Valid")</f>
        <v>Valid</v>
      </c>
      <c r="J1013" s="1" t="s">
        <v>8144</v>
      </c>
      <c r="K1013" s="1" t="s">
        <v>516</v>
      </c>
      <c r="L1013" s="1" t="s">
        <v>450</v>
      </c>
      <c r="M1013" s="1" t="s">
        <v>33825</v>
      </c>
      <c r="N1013" s="1" t="s">
        <v>224</v>
      </c>
      <c r="O1013" s="1" t="s">
        <v>180</v>
      </c>
      <c r="P1013" t="s">
        <v>104</v>
      </c>
      <c r="Q1013" s="1" t="s">
        <v>302</v>
      </c>
      <c r="R1013" s="1" t="s">
        <v>922</v>
      </c>
      <c r="S1013" s="1" t="s">
        <v>8145</v>
      </c>
      <c r="T1013" s="1" t="s">
        <v>8146</v>
      </c>
      <c r="U1013" s="1" t="s">
        <v>8147</v>
      </c>
      <c r="V1013" s="1" t="s">
        <v>8148</v>
      </c>
      <c r="W1013" s="1" t="s">
        <v>33823</v>
      </c>
      <c r="X1013" t="str">
        <f t="shared" si="106"/>
        <v>Complete</v>
      </c>
      <c r="Y1013">
        <f>MAX(0,100-IF(G1013="Invalid",Config!$B$5,0)-IF(I1013="Invalid",Config!$B$6,0)-IF(X1013="Incomplete",Config!$B$7,0)-IF(AF1013="Yes",Config!$B$37,0))</f>
        <v>100</v>
      </c>
      <c r="Z1013" s="1">
        <f>IF(OR(TRIM(B1013)="",COUNTIF(Config!$B$15:$B$19,B1013)&gt;0),1,0)+IF(OR(TRIM(C1013)="",COUNTIF(Config!$B$15:$B$19,C1013)&gt;0),1,0)+IF(OR(TRIM(F1013)="",COUNTIF(Config!$B$15:$B$19,F1013)&gt;0),1,0)+IF(OR(TRIM(H1013)="",COUNTIF(Config!$B$15:$B$19,H1013)&gt;0),1,0)+IF(OR(TRIM(E1013)="",COUNTIF(Config!$B$15:$B$19,E1013)&gt;0),1,0)+IF(OR(TRIM(K1013)="",COUNTIF(Config!$B$15:$B$19,K1013)&gt;0),1,0)+IF(OR(TRIM(P1013)="",COUNTIF(Config!$B$15:$B$19,P1013)&gt;0),1,0)+IF(OR(TRIM(R1013)="",COUNTIF(Config!$B$15:$B$19,R1013)&gt;0),1,0)</f>
        <v>0</v>
      </c>
      <c r="AA1013" s="1" cm="1">
        <f t="array" ref="AA1013">SUMPRODUCT(LEN(H1013)-LEN(SUBSTITUTE(H1013,{"0";"1";"2";"3";"4";"5";"6";"7";"8";"9"},"")))</f>
        <v>11</v>
      </c>
      <c r="AC1013" t="str">
        <f t="shared" si="107"/>
        <v/>
      </c>
      <c r="AD1013">
        <f t="shared" si="108"/>
        <v>1</v>
      </c>
      <c r="AE1013">
        <f t="shared" si="109"/>
        <v>1</v>
      </c>
      <c r="AF1013" t="str">
        <f t="shared" si="110"/>
        <v>No</v>
      </c>
      <c r="AG1013">
        <f t="shared" ca="1" si="111"/>
        <v>615</v>
      </c>
      <c r="AH1013" t="str">
        <f ca="1">IF(OR(V1013="",AG1013=""),"Yes",IF(AG1013&gt;Config!$B$41,"Yes","No"))</f>
        <v>Yes</v>
      </c>
    </row>
    <row r="1014" spans="1:34" x14ac:dyDescent="0.25">
      <c r="A1014" s="1" t="s">
        <v>8149</v>
      </c>
      <c r="B1014" s="1" t="s">
        <v>4687</v>
      </c>
      <c r="C1014" s="1" t="s">
        <v>1068</v>
      </c>
      <c r="D1014" s="1" t="s">
        <v>8150</v>
      </c>
      <c r="E1014" s="1" t="s">
        <v>339</v>
      </c>
      <c r="F1014" s="1" t="s">
        <v>8151</v>
      </c>
      <c r="G1014" t="str">
        <f t="shared" si="105"/>
        <v>Valid</v>
      </c>
      <c r="H1014" s="1" t="s">
        <v>8152</v>
      </c>
      <c r="I1014" t="str" cm="1">
        <f t="array" ref="I1014">IF(OR(TRIM(H1014)="",ISNUMBER(SEARCH("#",H1014)),AA1014&lt;Config!$B$8,SUMPRODUCT(--ISNUMBER(SEARCH({"a";"b";"c";"d";"e";"f";"g";"h";"i";"j";"k";"l";"m";"n";"o";"p";"q";"r";"s";"t";"u";"v";"w";"x";"y";"z"},H1014)))&gt;0),"Invalid","Valid")</f>
        <v>Valid</v>
      </c>
      <c r="J1014" s="1" t="s">
        <v>8153</v>
      </c>
      <c r="K1014" s="1" t="s">
        <v>369</v>
      </c>
      <c r="L1014" s="1" t="s">
        <v>67</v>
      </c>
      <c r="M1014" s="1" t="s">
        <v>103</v>
      </c>
      <c r="N1014" s="1" t="s">
        <v>31</v>
      </c>
      <c r="O1014" s="1" t="s">
        <v>180</v>
      </c>
      <c r="P1014" t="s">
        <v>328</v>
      </c>
      <c r="Q1014" s="1" t="s">
        <v>33838</v>
      </c>
      <c r="R1014" s="1" t="s">
        <v>330</v>
      </c>
      <c r="S1014" s="1" t="s">
        <v>6518</v>
      </c>
      <c r="T1014" s="1" t="s">
        <v>8154</v>
      </c>
      <c r="U1014" s="1" t="s">
        <v>8155</v>
      </c>
      <c r="V1014" s="1" t="s">
        <v>8156</v>
      </c>
      <c r="W1014" s="1" t="s">
        <v>186</v>
      </c>
      <c r="X1014" t="str">
        <f t="shared" si="106"/>
        <v>Complete</v>
      </c>
      <c r="Y1014">
        <f>MAX(0,100-IF(G1014="Invalid",Config!$B$5,0)-IF(I1014="Invalid",Config!$B$6,0)-IF(X1014="Incomplete",Config!$B$7,0)-IF(AF1014="Yes",Config!$B$37,0))</f>
        <v>100</v>
      </c>
      <c r="Z1014" s="1">
        <f>IF(OR(TRIM(B1014)="",COUNTIF(Config!$B$15:$B$19,B1014)&gt;0),1,0)+IF(OR(TRIM(C1014)="",COUNTIF(Config!$B$15:$B$19,C1014)&gt;0),1,0)+IF(OR(TRIM(F1014)="",COUNTIF(Config!$B$15:$B$19,F1014)&gt;0),1,0)+IF(OR(TRIM(H1014)="",COUNTIF(Config!$B$15:$B$19,H1014)&gt;0),1,0)+IF(OR(TRIM(E1014)="",COUNTIF(Config!$B$15:$B$19,E1014)&gt;0),1,0)+IF(OR(TRIM(K1014)="",COUNTIF(Config!$B$15:$B$19,K1014)&gt;0),1,0)+IF(OR(TRIM(P1014)="",COUNTIF(Config!$B$15:$B$19,P1014)&gt;0),1,0)+IF(OR(TRIM(R1014)="",COUNTIF(Config!$B$15:$B$19,R1014)&gt;0),1,0)</f>
        <v>0</v>
      </c>
      <c r="AA1014" s="1" cm="1">
        <f t="array" ref="AA1014">SUMPRODUCT(LEN(H1014)-LEN(SUBSTITUTE(H1014,{"0";"1";"2";"3";"4";"5";"6";"7";"8";"9"},"")))</f>
        <v>11</v>
      </c>
      <c r="AC1014" t="str">
        <f t="shared" si="107"/>
        <v/>
      </c>
      <c r="AD1014">
        <f t="shared" si="108"/>
        <v>1</v>
      </c>
      <c r="AE1014">
        <f t="shared" si="109"/>
        <v>1</v>
      </c>
      <c r="AF1014" t="str">
        <f t="shared" si="110"/>
        <v>No</v>
      </c>
      <c r="AG1014">
        <f t="shared" ca="1" si="111"/>
        <v>297</v>
      </c>
      <c r="AH1014" t="str">
        <f ca="1">IF(OR(V1014="",AG1014=""),"Yes",IF(AG1014&gt;Config!$B$41,"Yes","No"))</f>
        <v>No</v>
      </c>
    </row>
    <row r="1015" spans="1:34" x14ac:dyDescent="0.25">
      <c r="A1015" s="1" t="s">
        <v>8157</v>
      </c>
      <c r="B1015" s="1" t="s">
        <v>4638</v>
      </c>
      <c r="C1015" s="1" t="s">
        <v>828</v>
      </c>
      <c r="D1015" s="1" t="s">
        <v>8158</v>
      </c>
      <c r="E1015" s="1" t="s">
        <v>34436</v>
      </c>
      <c r="F1015" s="1" t="s">
        <v>8159</v>
      </c>
      <c r="G1015" t="str">
        <f t="shared" si="105"/>
        <v>Valid</v>
      </c>
      <c r="H1015" s="1" t="s">
        <v>8160</v>
      </c>
      <c r="I1015" t="str" cm="1">
        <f t="array" ref="I1015">IF(OR(TRIM(H1015)="",ISNUMBER(SEARCH("#",H1015)),AA1015&lt;Config!$B$8,SUMPRODUCT(--ISNUMBER(SEARCH({"a";"b";"c";"d";"e";"f";"g";"h";"i";"j";"k";"l";"m";"n";"o";"p";"q";"r";"s";"t";"u";"v";"w";"x";"y";"z"},H1015)))&gt;0),"Invalid","Valid")</f>
        <v>Valid</v>
      </c>
      <c r="J1015" s="1" t="s">
        <v>8161</v>
      </c>
      <c r="K1015" s="1" t="s">
        <v>133</v>
      </c>
      <c r="L1015" s="1" t="s">
        <v>102</v>
      </c>
      <c r="M1015" s="1" t="s">
        <v>165</v>
      </c>
      <c r="N1015" s="1" t="s">
        <v>31</v>
      </c>
      <c r="O1015" s="1" t="s">
        <v>149</v>
      </c>
      <c r="P1015" t="s">
        <v>87</v>
      </c>
      <c r="Q1015" s="1" t="s">
        <v>166</v>
      </c>
      <c r="R1015" s="1" t="s">
        <v>212</v>
      </c>
      <c r="S1015" s="1" t="s">
        <v>8162</v>
      </c>
      <c r="T1015" s="1" t="s">
        <v>8163</v>
      </c>
      <c r="U1015" s="1" t="s">
        <v>2463</v>
      </c>
      <c r="V1015" s="1" t="s">
        <v>140</v>
      </c>
      <c r="W1015" s="1" t="s">
        <v>94</v>
      </c>
      <c r="X1015" t="str">
        <f t="shared" si="106"/>
        <v>Complete</v>
      </c>
      <c r="Y1015">
        <f>MAX(0,100-IF(G1015="Invalid",Config!$B$5,0)-IF(I1015="Invalid",Config!$B$6,0)-IF(X1015="Incomplete",Config!$B$7,0)-IF(AF1015="Yes",Config!$B$37,0))</f>
        <v>100</v>
      </c>
      <c r="Z1015" s="1">
        <f>IF(OR(TRIM(B1015)="",COUNTIF(Config!$B$15:$B$19,B1015)&gt;0),1,0)+IF(OR(TRIM(C1015)="",COUNTIF(Config!$B$15:$B$19,C1015)&gt;0),1,0)+IF(OR(TRIM(F1015)="",COUNTIF(Config!$B$15:$B$19,F1015)&gt;0),1,0)+IF(OR(TRIM(H1015)="",COUNTIF(Config!$B$15:$B$19,H1015)&gt;0),1,0)+IF(OR(TRIM(E1015)="",COUNTIF(Config!$B$15:$B$19,E1015)&gt;0),1,0)+IF(OR(TRIM(K1015)="",COUNTIF(Config!$B$15:$B$19,K1015)&gt;0),1,0)+IF(OR(TRIM(P1015)="",COUNTIF(Config!$B$15:$B$19,P1015)&gt;0),1,0)+IF(OR(TRIM(R1015)="",COUNTIF(Config!$B$15:$B$19,R1015)&gt;0),1,0)</f>
        <v>0</v>
      </c>
      <c r="AA1015" s="1" cm="1">
        <f t="array" ref="AA1015">SUMPRODUCT(LEN(H1015)-LEN(SUBSTITUTE(H1015,{"0";"1";"2";"3";"4";"5";"6";"7";"8";"9"},"")))</f>
        <v>10</v>
      </c>
      <c r="AC1015" t="str">
        <f t="shared" si="107"/>
        <v/>
      </c>
      <c r="AD1015">
        <f t="shared" si="108"/>
        <v>1</v>
      </c>
      <c r="AE1015">
        <f t="shared" si="109"/>
        <v>1</v>
      </c>
      <c r="AF1015" t="str">
        <f t="shared" si="110"/>
        <v>No</v>
      </c>
      <c r="AG1015">
        <f t="shared" ca="1" si="111"/>
        <v>37</v>
      </c>
      <c r="AH1015" t="str">
        <f ca="1">IF(OR(V1015="",AG1015=""),"Yes",IF(AG1015&gt;Config!$B$41,"Yes","No"))</f>
        <v>No</v>
      </c>
    </row>
    <row r="1016" spans="1:34" x14ac:dyDescent="0.25">
      <c r="A1016" s="1" t="s">
        <v>8164</v>
      </c>
      <c r="B1016" s="1" t="s">
        <v>272</v>
      </c>
      <c r="C1016" s="1" t="s">
        <v>659</v>
      </c>
      <c r="D1016" s="1" t="s">
        <v>8165</v>
      </c>
      <c r="E1016" s="1" t="s">
        <v>34437</v>
      </c>
      <c r="F1016" s="1" t="s">
        <v>8166</v>
      </c>
      <c r="G1016" t="str">
        <f t="shared" si="105"/>
        <v>Valid</v>
      </c>
      <c r="H1016" s="1" t="s">
        <v>8167</v>
      </c>
      <c r="I1016" t="str" cm="1">
        <f t="array" ref="I1016">IF(OR(TRIM(H1016)="",ISNUMBER(SEARCH("#",H1016)),AA1016&lt;Config!$B$8,SUMPRODUCT(--ISNUMBER(SEARCH({"a";"b";"c";"d";"e";"f";"g";"h";"i";"j";"k";"l";"m";"n";"o";"p";"q";"r";"s";"t";"u";"v";"w";"x";"y";"z"},H1016)))&gt;0),"Invalid","Valid")</f>
        <v>Valid</v>
      </c>
      <c r="J1016" s="1" t="s">
        <v>8168</v>
      </c>
      <c r="K1016" s="1" t="s">
        <v>722</v>
      </c>
      <c r="L1016" s="1" t="s">
        <v>179</v>
      </c>
      <c r="M1016" s="1" t="s">
        <v>85</v>
      </c>
      <c r="N1016" s="1" t="s">
        <v>437</v>
      </c>
      <c r="O1016" s="1" t="s">
        <v>180</v>
      </c>
      <c r="P1016" t="s">
        <v>344</v>
      </c>
      <c r="Q1016" s="1" t="s">
        <v>1199</v>
      </c>
      <c r="R1016" s="1" t="s">
        <v>1200</v>
      </c>
      <c r="S1016" s="1" t="s">
        <v>8169</v>
      </c>
      <c r="T1016" s="1" t="s">
        <v>8170</v>
      </c>
      <c r="U1016" s="1" t="s">
        <v>8171</v>
      </c>
      <c r="V1016" s="1" t="s">
        <v>2815</v>
      </c>
      <c r="W1016" s="1" t="s">
        <v>40</v>
      </c>
      <c r="X1016" t="str">
        <f t="shared" si="106"/>
        <v>Complete</v>
      </c>
      <c r="Y1016">
        <f>MAX(0,100-IF(G1016="Invalid",Config!$B$5,0)-IF(I1016="Invalid",Config!$B$6,0)-IF(X1016="Incomplete",Config!$B$7,0)-IF(AF1016="Yes",Config!$B$37,0))</f>
        <v>100</v>
      </c>
      <c r="Z1016" s="1">
        <f>IF(OR(TRIM(B1016)="",COUNTIF(Config!$B$15:$B$19,B1016)&gt;0),1,0)+IF(OR(TRIM(C1016)="",COUNTIF(Config!$B$15:$B$19,C1016)&gt;0),1,0)+IF(OR(TRIM(F1016)="",COUNTIF(Config!$B$15:$B$19,F1016)&gt;0),1,0)+IF(OR(TRIM(H1016)="",COUNTIF(Config!$B$15:$B$19,H1016)&gt;0),1,0)+IF(OR(TRIM(E1016)="",COUNTIF(Config!$B$15:$B$19,E1016)&gt;0),1,0)+IF(OR(TRIM(K1016)="",COUNTIF(Config!$B$15:$B$19,K1016)&gt;0),1,0)+IF(OR(TRIM(P1016)="",COUNTIF(Config!$B$15:$B$19,P1016)&gt;0),1,0)+IF(OR(TRIM(R1016)="",COUNTIF(Config!$B$15:$B$19,R1016)&gt;0),1,0)</f>
        <v>0</v>
      </c>
      <c r="AA1016" s="1" cm="1">
        <f t="array" ref="AA1016">SUMPRODUCT(LEN(H1016)-LEN(SUBSTITUTE(H1016,{"0";"1";"2";"3";"4";"5";"6";"7";"8";"9"},"")))</f>
        <v>11</v>
      </c>
      <c r="AC1016" t="str">
        <f t="shared" si="107"/>
        <v/>
      </c>
      <c r="AD1016">
        <f t="shared" si="108"/>
        <v>1</v>
      </c>
      <c r="AE1016">
        <f t="shared" si="109"/>
        <v>1</v>
      </c>
      <c r="AF1016" t="str">
        <f t="shared" si="110"/>
        <v>No</v>
      </c>
      <c r="AG1016">
        <f t="shared" ca="1" si="111"/>
        <v>72</v>
      </c>
      <c r="AH1016" t="str">
        <f ca="1">IF(OR(V1016="",AG1016=""),"Yes",IF(AG1016&gt;Config!$B$41,"Yes","No"))</f>
        <v>No</v>
      </c>
    </row>
    <row r="1017" spans="1:34" x14ac:dyDescent="0.25">
      <c r="A1017" s="1" t="s">
        <v>8172</v>
      </c>
      <c r="B1017" s="1" t="s">
        <v>995</v>
      </c>
      <c r="C1017" s="1" t="s">
        <v>861</v>
      </c>
      <c r="D1017" s="1" t="s">
        <v>8173</v>
      </c>
      <c r="E1017" s="1" t="s">
        <v>34438</v>
      </c>
      <c r="F1017" s="1" t="s">
        <v>8174</v>
      </c>
      <c r="G1017" t="str">
        <f t="shared" si="105"/>
        <v>Valid</v>
      </c>
      <c r="H1017" s="1" t="s">
        <v>8175</v>
      </c>
      <c r="I1017" t="str" cm="1">
        <f t="array" ref="I1017">IF(OR(TRIM(H1017)="",ISNUMBER(SEARCH("#",H1017)),AA1017&lt;Config!$B$8,SUMPRODUCT(--ISNUMBER(SEARCH({"a";"b";"c";"d";"e";"f";"g";"h";"i";"j";"k";"l";"m";"n";"o";"p";"q";"r";"s";"t";"u";"v";"w";"x";"y";"z"},H1017)))&gt;0),"Invalid","Valid")</f>
        <v>Valid</v>
      </c>
      <c r="J1017" s="1" t="s">
        <v>8176</v>
      </c>
      <c r="K1017" s="1" t="s">
        <v>425</v>
      </c>
      <c r="L1017" s="1" t="s">
        <v>102</v>
      </c>
      <c r="M1017" s="1" t="s">
        <v>235</v>
      </c>
      <c r="N1017" s="1" t="s">
        <v>437</v>
      </c>
      <c r="O1017" s="1" t="s">
        <v>69</v>
      </c>
      <c r="P1017" t="s">
        <v>53</v>
      </c>
      <c r="Q1017" s="1" t="s">
        <v>55</v>
      </c>
      <c r="R1017" s="1" t="s">
        <v>415</v>
      </c>
      <c r="S1017" s="1" t="s">
        <v>8177</v>
      </c>
      <c r="T1017" s="1" t="s">
        <v>8178</v>
      </c>
      <c r="U1017" s="1" t="s">
        <v>8179</v>
      </c>
      <c r="V1017" s="1" t="s">
        <v>140</v>
      </c>
      <c r="W1017" s="1" t="s">
        <v>60</v>
      </c>
      <c r="X1017" t="str">
        <f t="shared" si="106"/>
        <v>Complete</v>
      </c>
      <c r="Y1017">
        <f>MAX(0,100-IF(G1017="Invalid",Config!$B$5,0)-IF(I1017="Invalid",Config!$B$6,0)-IF(X1017="Incomplete",Config!$B$7,0)-IF(AF1017="Yes",Config!$B$37,0))</f>
        <v>100</v>
      </c>
      <c r="Z1017" s="1">
        <f>IF(OR(TRIM(B1017)="",COUNTIF(Config!$B$15:$B$19,B1017)&gt;0),1,0)+IF(OR(TRIM(C1017)="",COUNTIF(Config!$B$15:$B$19,C1017)&gt;0),1,0)+IF(OR(TRIM(F1017)="",COUNTIF(Config!$B$15:$B$19,F1017)&gt;0),1,0)+IF(OR(TRIM(H1017)="",COUNTIF(Config!$B$15:$B$19,H1017)&gt;0),1,0)+IF(OR(TRIM(E1017)="",COUNTIF(Config!$B$15:$B$19,E1017)&gt;0),1,0)+IF(OR(TRIM(K1017)="",COUNTIF(Config!$B$15:$B$19,K1017)&gt;0),1,0)+IF(OR(TRIM(P1017)="",COUNTIF(Config!$B$15:$B$19,P1017)&gt;0),1,0)+IF(OR(TRIM(R1017)="",COUNTIF(Config!$B$15:$B$19,R1017)&gt;0),1,0)</f>
        <v>0</v>
      </c>
      <c r="AA1017" s="1" cm="1">
        <f t="array" ref="AA1017">SUMPRODUCT(LEN(H1017)-LEN(SUBSTITUTE(H1017,{"0";"1";"2";"3";"4";"5";"6";"7";"8";"9"},"")))</f>
        <v>12</v>
      </c>
      <c r="AC1017" t="str">
        <f t="shared" si="107"/>
        <v/>
      </c>
      <c r="AD1017">
        <f t="shared" si="108"/>
        <v>1</v>
      </c>
      <c r="AE1017">
        <f t="shared" si="109"/>
        <v>1</v>
      </c>
      <c r="AF1017" t="str">
        <f t="shared" si="110"/>
        <v>No</v>
      </c>
      <c r="AG1017">
        <f t="shared" ca="1" si="111"/>
        <v>37</v>
      </c>
      <c r="AH1017" t="str">
        <f ca="1">IF(OR(V1017="",AG1017=""),"Yes",IF(AG1017&gt;Config!$B$41,"Yes","No"))</f>
        <v>No</v>
      </c>
    </row>
    <row r="1018" spans="1:34" x14ac:dyDescent="0.25">
      <c r="A1018" s="1" t="s">
        <v>8180</v>
      </c>
      <c r="B1018" s="1" t="s">
        <v>33815</v>
      </c>
      <c r="C1018" s="1" t="s">
        <v>996</v>
      </c>
      <c r="D1018" s="1" t="s">
        <v>996</v>
      </c>
      <c r="E1018" s="1" t="s">
        <v>298</v>
      </c>
      <c r="F1018" s="1" t="s">
        <v>8181</v>
      </c>
      <c r="G1018" t="str">
        <f t="shared" si="105"/>
        <v>Valid</v>
      </c>
      <c r="H1018" s="1" t="s">
        <v>8182</v>
      </c>
      <c r="I1018" t="str" cm="1">
        <f t="array" ref="I1018">IF(OR(TRIM(H1018)="",ISNUMBER(SEARCH("#",H1018)),AA1018&lt;Config!$B$8,SUMPRODUCT(--ISNUMBER(SEARCH({"a";"b";"c";"d";"e";"f";"g";"h";"i";"j";"k";"l";"m";"n";"o";"p";"q";"r";"s";"t";"u";"v";"w";"x";"y";"z"},H1018)))&gt;0),"Invalid","Valid")</f>
        <v>Valid</v>
      </c>
      <c r="J1018" s="1" t="s">
        <v>8183</v>
      </c>
      <c r="K1018" s="1" t="s">
        <v>722</v>
      </c>
      <c r="L1018" s="1" t="s">
        <v>164</v>
      </c>
      <c r="M1018" s="1" t="s">
        <v>50</v>
      </c>
      <c r="N1018" s="1" t="s">
        <v>51</v>
      </c>
      <c r="O1018" s="1" t="s">
        <v>196</v>
      </c>
      <c r="P1018" t="s">
        <v>328</v>
      </c>
      <c r="Q1018" s="1" t="s">
        <v>329</v>
      </c>
      <c r="R1018" s="1" t="s">
        <v>614</v>
      </c>
      <c r="S1018" s="1" t="s">
        <v>8184</v>
      </c>
      <c r="T1018" s="1" t="s">
        <v>8185</v>
      </c>
      <c r="U1018" s="1" t="s">
        <v>8186</v>
      </c>
      <c r="V1018" s="1" t="s">
        <v>7126</v>
      </c>
      <c r="W1018" s="1" t="s">
        <v>141</v>
      </c>
      <c r="X1018" t="str">
        <f t="shared" si="106"/>
        <v>Incomplete</v>
      </c>
      <c r="Y1018">
        <f>MAX(0,100-IF(G1018="Invalid",Config!$B$5,0)-IF(I1018="Invalid",Config!$B$6,0)-IF(X1018="Incomplete",Config!$B$7,0)-IF(AF1018="Yes",Config!$B$37,0))</f>
        <v>35</v>
      </c>
      <c r="Z1018" s="1">
        <f>IF(OR(TRIM(B1018)="",COUNTIF(Config!$B$15:$B$19,B1018)&gt;0),1,0)+IF(OR(TRIM(C1018)="",COUNTIF(Config!$B$15:$B$19,C1018)&gt;0),1,0)+IF(OR(TRIM(F1018)="",COUNTIF(Config!$B$15:$B$19,F1018)&gt;0),1,0)+IF(OR(TRIM(H1018)="",COUNTIF(Config!$B$15:$B$19,H1018)&gt;0),1,0)+IF(OR(TRIM(E1018)="",COUNTIF(Config!$B$15:$B$19,E1018)&gt;0),1,0)+IF(OR(TRIM(K1018)="",COUNTIF(Config!$B$15:$B$19,K1018)&gt;0),1,0)+IF(OR(TRIM(P1018)="",COUNTIF(Config!$B$15:$B$19,P1018)&gt;0),1,0)+IF(OR(TRIM(R1018)="",COUNTIF(Config!$B$15:$B$19,R1018)&gt;0),1,0)</f>
        <v>1</v>
      </c>
      <c r="AA1018" s="1" cm="1">
        <f t="array" ref="AA1018">SUMPRODUCT(LEN(H1018)-LEN(SUBSTITUTE(H1018,{"0";"1";"2";"3";"4";"5";"6";"7";"8";"9"},"")))</f>
        <v>10</v>
      </c>
      <c r="AC1018" t="str">
        <f t="shared" si="107"/>
        <v>Incomplete Profile; Potential Duplicate</v>
      </c>
      <c r="AD1018">
        <f t="shared" si="108"/>
        <v>2</v>
      </c>
      <c r="AE1018">
        <f t="shared" si="109"/>
        <v>1</v>
      </c>
      <c r="AF1018" t="str">
        <f t="shared" si="110"/>
        <v>Yes</v>
      </c>
      <c r="AG1018">
        <f t="shared" ca="1" si="111"/>
        <v>255</v>
      </c>
      <c r="AH1018" t="str">
        <f ca="1">IF(OR(V1018="",AG1018=""),"Yes",IF(AG1018&gt;Config!$B$41,"Yes","No"))</f>
        <v>No</v>
      </c>
    </row>
    <row r="1019" spans="1:34" x14ac:dyDescent="0.25">
      <c r="A1019" s="1" t="s">
        <v>8187</v>
      </c>
      <c r="B1019" s="1" t="s">
        <v>1833</v>
      </c>
      <c r="C1019" s="1" t="s">
        <v>1166</v>
      </c>
      <c r="D1019" s="1" t="s">
        <v>8188</v>
      </c>
      <c r="E1019" s="1" t="s">
        <v>33931</v>
      </c>
      <c r="F1019" s="1" t="s">
        <v>8189</v>
      </c>
      <c r="G1019" t="str">
        <f t="shared" si="105"/>
        <v>Valid</v>
      </c>
      <c r="H1019" s="1" t="s">
        <v>8190</v>
      </c>
      <c r="I1019" t="str" cm="1">
        <f t="array" ref="I1019">IF(OR(TRIM(H1019)="",ISNUMBER(SEARCH("#",H1019)),AA1019&lt;Config!$B$8,SUMPRODUCT(--ISNUMBER(SEARCH({"a";"b";"c";"d";"e";"f";"g";"h";"i";"j";"k";"l";"m";"n";"o";"p";"q";"r";"s";"t";"u";"v";"w";"x";"y";"z"},H1019)))&gt;0),"Invalid","Valid")</f>
        <v>Valid</v>
      </c>
      <c r="J1019" s="1" t="s">
        <v>8191</v>
      </c>
      <c r="K1019" s="1" t="s">
        <v>48</v>
      </c>
      <c r="L1019" s="1" t="s">
        <v>265</v>
      </c>
      <c r="M1019" s="1" t="s">
        <v>517</v>
      </c>
      <c r="N1019" s="1" t="s">
        <v>86</v>
      </c>
      <c r="O1019" s="1" t="s">
        <v>69</v>
      </c>
      <c r="P1019" t="s">
        <v>87</v>
      </c>
      <c r="Q1019" s="1" t="s">
        <v>166</v>
      </c>
      <c r="R1019" s="1" t="s">
        <v>550</v>
      </c>
      <c r="S1019" s="1" t="s">
        <v>8192</v>
      </c>
      <c r="T1019" s="1" t="s">
        <v>8193</v>
      </c>
      <c r="U1019" s="1" t="s">
        <v>8194</v>
      </c>
      <c r="V1019" s="1" t="s">
        <v>8195</v>
      </c>
      <c r="W1019" s="1" t="s">
        <v>293</v>
      </c>
      <c r="X1019" t="str">
        <f t="shared" si="106"/>
        <v>Complete</v>
      </c>
      <c r="Y1019">
        <f>MAX(0,100-IF(G1019="Invalid",Config!$B$5,0)-IF(I1019="Invalid",Config!$B$6,0)-IF(X1019="Incomplete",Config!$B$7,0)-IF(AF1019="Yes",Config!$B$37,0))</f>
        <v>100</v>
      </c>
      <c r="Z1019" s="1">
        <f>IF(OR(TRIM(B1019)="",COUNTIF(Config!$B$15:$B$19,B1019)&gt;0),1,0)+IF(OR(TRIM(C1019)="",COUNTIF(Config!$B$15:$B$19,C1019)&gt;0),1,0)+IF(OR(TRIM(F1019)="",COUNTIF(Config!$B$15:$B$19,F1019)&gt;0),1,0)+IF(OR(TRIM(H1019)="",COUNTIF(Config!$B$15:$B$19,H1019)&gt;0),1,0)+IF(OR(TRIM(E1019)="",COUNTIF(Config!$B$15:$B$19,E1019)&gt;0),1,0)+IF(OR(TRIM(K1019)="",COUNTIF(Config!$B$15:$B$19,K1019)&gt;0),1,0)+IF(OR(TRIM(P1019)="",COUNTIF(Config!$B$15:$B$19,P1019)&gt;0),1,0)+IF(OR(TRIM(R1019)="",COUNTIF(Config!$B$15:$B$19,R1019)&gt;0),1,0)</f>
        <v>0</v>
      </c>
      <c r="AA1019" s="1" cm="1">
        <f t="array" ref="AA1019">SUMPRODUCT(LEN(H1019)-LEN(SUBSTITUTE(H1019,{"0";"1";"2";"3";"4";"5";"6";"7";"8";"9"},"")))</f>
        <v>10</v>
      </c>
      <c r="AC1019" t="str">
        <f t="shared" si="107"/>
        <v/>
      </c>
      <c r="AD1019">
        <f t="shared" si="108"/>
        <v>1</v>
      </c>
      <c r="AE1019">
        <f t="shared" si="109"/>
        <v>1</v>
      </c>
      <c r="AF1019" t="str">
        <f t="shared" si="110"/>
        <v>No</v>
      </c>
      <c r="AG1019">
        <f t="shared" ca="1" si="111"/>
        <v>461</v>
      </c>
      <c r="AH1019" t="str">
        <f ca="1">IF(OR(V1019="",AG1019=""),"Yes",IF(AG1019&gt;Config!$B$41,"Yes","No"))</f>
        <v>Yes</v>
      </c>
    </row>
    <row r="1020" spans="1:34" x14ac:dyDescent="0.25">
      <c r="A1020" s="1" t="s">
        <v>8196</v>
      </c>
      <c r="B1020" s="1" t="s">
        <v>995</v>
      </c>
      <c r="C1020" s="1" t="s">
        <v>535</v>
      </c>
      <c r="D1020" s="1" t="s">
        <v>8197</v>
      </c>
      <c r="E1020" s="1" t="s">
        <v>34439</v>
      </c>
      <c r="F1020" s="1" t="s">
        <v>8198</v>
      </c>
      <c r="G1020" t="str">
        <f t="shared" si="105"/>
        <v>Valid</v>
      </c>
      <c r="H1020" s="1" t="s">
        <v>8199</v>
      </c>
      <c r="I1020" t="str" cm="1">
        <f t="array" ref="I1020">IF(OR(TRIM(H1020)="",ISNUMBER(SEARCH("#",H1020)),AA1020&lt;Config!$B$8,SUMPRODUCT(--ISNUMBER(SEARCH({"a";"b";"c";"d";"e";"f";"g";"h";"i";"j";"k";"l";"m";"n";"o";"p";"q";"r";"s";"t";"u";"v";"w";"x";"y";"z"},H1020)))&gt;0),"Invalid","Valid")</f>
        <v>Valid</v>
      </c>
      <c r="J1020" s="1" t="s">
        <v>8200</v>
      </c>
      <c r="K1020" s="1" t="s">
        <v>264</v>
      </c>
      <c r="L1020" s="1" t="s">
        <v>102</v>
      </c>
      <c r="M1020" s="1" t="s">
        <v>251</v>
      </c>
      <c r="N1020" s="1" t="s">
        <v>358</v>
      </c>
      <c r="O1020" s="1" t="s">
        <v>69</v>
      </c>
      <c r="P1020" t="s">
        <v>236</v>
      </c>
      <c r="Q1020" s="1" t="s">
        <v>238</v>
      </c>
      <c r="R1020" s="1" t="s">
        <v>237</v>
      </c>
      <c r="S1020" s="1" t="s">
        <v>8201</v>
      </c>
      <c r="T1020" s="1" t="s">
        <v>8202</v>
      </c>
      <c r="U1020" s="1" t="s">
        <v>5161</v>
      </c>
      <c r="V1020" s="1" t="s">
        <v>140</v>
      </c>
      <c r="W1020" s="1" t="s">
        <v>40</v>
      </c>
      <c r="X1020" t="str">
        <f t="shared" si="106"/>
        <v>Complete</v>
      </c>
      <c r="Y1020">
        <f>MAX(0,100-IF(G1020="Invalid",Config!$B$5,0)-IF(I1020="Invalid",Config!$B$6,0)-IF(X1020="Incomplete",Config!$B$7,0)-IF(AF1020="Yes",Config!$B$37,0))</f>
        <v>100</v>
      </c>
      <c r="Z1020" s="1">
        <f>IF(OR(TRIM(B1020)="",COUNTIF(Config!$B$15:$B$19,B1020)&gt;0),1,0)+IF(OR(TRIM(C1020)="",COUNTIF(Config!$B$15:$B$19,C1020)&gt;0),1,0)+IF(OR(TRIM(F1020)="",COUNTIF(Config!$B$15:$B$19,F1020)&gt;0),1,0)+IF(OR(TRIM(H1020)="",COUNTIF(Config!$B$15:$B$19,H1020)&gt;0),1,0)+IF(OR(TRIM(E1020)="",COUNTIF(Config!$B$15:$B$19,E1020)&gt;0),1,0)+IF(OR(TRIM(K1020)="",COUNTIF(Config!$B$15:$B$19,K1020)&gt;0),1,0)+IF(OR(TRIM(P1020)="",COUNTIF(Config!$B$15:$B$19,P1020)&gt;0),1,0)+IF(OR(TRIM(R1020)="",COUNTIF(Config!$B$15:$B$19,R1020)&gt;0),1,0)</f>
        <v>0</v>
      </c>
      <c r="AA1020" s="1" cm="1">
        <f t="array" ref="AA1020">SUMPRODUCT(LEN(H1020)-LEN(SUBSTITUTE(H1020,{"0";"1";"2";"3";"4";"5";"6";"7";"8";"9"},"")))</f>
        <v>12</v>
      </c>
      <c r="AC1020" t="str">
        <f t="shared" si="107"/>
        <v/>
      </c>
      <c r="AD1020">
        <f t="shared" si="108"/>
        <v>1</v>
      </c>
      <c r="AE1020">
        <f t="shared" si="109"/>
        <v>1</v>
      </c>
      <c r="AF1020" t="str">
        <f t="shared" si="110"/>
        <v>No</v>
      </c>
      <c r="AG1020">
        <f t="shared" ca="1" si="111"/>
        <v>37</v>
      </c>
      <c r="AH1020" t="str">
        <f ca="1">IF(OR(V1020="",AG1020=""),"Yes",IF(AG1020&gt;Config!$B$41,"Yes","No"))</f>
        <v>No</v>
      </c>
    </row>
    <row r="1021" spans="1:34" x14ac:dyDescent="0.25">
      <c r="A1021" s="1" t="s">
        <v>8203</v>
      </c>
      <c r="B1021" s="1" t="s">
        <v>1157</v>
      </c>
      <c r="C1021" s="1" t="s">
        <v>566</v>
      </c>
      <c r="D1021" s="1" t="s">
        <v>8204</v>
      </c>
      <c r="E1021" s="1" t="s">
        <v>33907</v>
      </c>
      <c r="F1021" s="1" t="s">
        <v>8205</v>
      </c>
      <c r="G1021" t="str">
        <f t="shared" si="105"/>
        <v>Valid</v>
      </c>
      <c r="H1021" s="1" t="s">
        <v>8206</v>
      </c>
      <c r="I1021" t="str" cm="1">
        <f t="array" ref="I1021">IF(OR(TRIM(H1021)="",ISNUMBER(SEARCH("#",H1021)),AA1021&lt;Config!$B$8,SUMPRODUCT(--ISNUMBER(SEARCH({"a";"b";"c";"d";"e";"f";"g";"h";"i";"j";"k";"l";"m";"n";"o";"p";"q";"r";"s";"t";"u";"v";"w";"x";"y";"z"},H1021)))&gt;0),"Invalid","Valid")</f>
        <v>Valid</v>
      </c>
      <c r="J1021" s="1" t="s">
        <v>8207</v>
      </c>
      <c r="K1021" s="1" t="s">
        <v>722</v>
      </c>
      <c r="L1021" s="1" t="s">
        <v>450</v>
      </c>
      <c r="M1021" s="1" t="s">
        <v>462</v>
      </c>
      <c r="N1021" s="1" t="s">
        <v>148</v>
      </c>
      <c r="O1021" s="1" t="s">
        <v>149</v>
      </c>
      <c r="P1021" t="s">
        <v>87</v>
      </c>
      <c r="Q1021" s="1" t="s">
        <v>88</v>
      </c>
      <c r="R1021" s="1" t="s">
        <v>89</v>
      </c>
      <c r="S1021" s="1" t="s">
        <v>8208</v>
      </c>
      <c r="T1021" s="1" t="s">
        <v>8209</v>
      </c>
      <c r="U1021" s="1" t="s">
        <v>7405</v>
      </c>
      <c r="V1021" s="1" t="s">
        <v>4875</v>
      </c>
      <c r="W1021" s="1" t="s">
        <v>141</v>
      </c>
      <c r="X1021" t="str">
        <f t="shared" si="106"/>
        <v>Complete</v>
      </c>
      <c r="Y1021">
        <f>MAX(0,100-IF(G1021="Invalid",Config!$B$5,0)-IF(I1021="Invalid",Config!$B$6,0)-IF(X1021="Incomplete",Config!$B$7,0)-IF(AF1021="Yes",Config!$B$37,0))</f>
        <v>100</v>
      </c>
      <c r="Z1021" s="1">
        <f>IF(OR(TRIM(B1021)="",COUNTIF(Config!$B$15:$B$19,B1021)&gt;0),1,0)+IF(OR(TRIM(C1021)="",COUNTIF(Config!$B$15:$B$19,C1021)&gt;0),1,0)+IF(OR(TRIM(F1021)="",COUNTIF(Config!$B$15:$B$19,F1021)&gt;0),1,0)+IF(OR(TRIM(H1021)="",COUNTIF(Config!$B$15:$B$19,H1021)&gt;0),1,0)+IF(OR(TRIM(E1021)="",COUNTIF(Config!$B$15:$B$19,E1021)&gt;0),1,0)+IF(OR(TRIM(K1021)="",COUNTIF(Config!$B$15:$B$19,K1021)&gt;0),1,0)+IF(OR(TRIM(P1021)="",COUNTIF(Config!$B$15:$B$19,P1021)&gt;0),1,0)+IF(OR(TRIM(R1021)="",COUNTIF(Config!$B$15:$B$19,R1021)&gt;0),1,0)</f>
        <v>0</v>
      </c>
      <c r="AA1021" s="1" cm="1">
        <f t="array" ref="AA1021">SUMPRODUCT(LEN(H1021)-LEN(SUBSTITUTE(H1021,{"0";"1";"2";"3";"4";"5";"6";"7";"8";"9"},"")))</f>
        <v>10</v>
      </c>
      <c r="AC1021" t="str">
        <f t="shared" si="107"/>
        <v/>
      </c>
      <c r="AD1021">
        <f t="shared" si="108"/>
        <v>1</v>
      </c>
      <c r="AE1021">
        <f t="shared" si="109"/>
        <v>1</v>
      </c>
      <c r="AF1021" t="str">
        <f t="shared" si="110"/>
        <v>No</v>
      </c>
      <c r="AG1021">
        <f t="shared" ca="1" si="111"/>
        <v>164</v>
      </c>
      <c r="AH1021" t="str">
        <f ca="1">IF(OR(V1021="",AG1021=""),"Yes",IF(AG1021&gt;Config!$B$41,"Yes","No"))</f>
        <v>No</v>
      </c>
    </row>
    <row r="1022" spans="1:34" x14ac:dyDescent="0.25">
      <c r="A1022" s="1" t="s">
        <v>8210</v>
      </c>
      <c r="B1022" s="1" t="s">
        <v>2095</v>
      </c>
      <c r="C1022" s="1" t="s">
        <v>524</v>
      </c>
      <c r="D1022" s="1" t="s">
        <v>8211</v>
      </c>
      <c r="E1022" s="1" t="s">
        <v>33848</v>
      </c>
      <c r="F1022" s="1" t="s">
        <v>8212</v>
      </c>
      <c r="G1022" t="str">
        <f t="shared" si="105"/>
        <v>Valid</v>
      </c>
      <c r="H1022" s="1" t="s">
        <v>8213</v>
      </c>
      <c r="I1022" t="str" cm="1">
        <f t="array" ref="I1022">IF(OR(TRIM(H1022)="",ISNUMBER(SEARCH("#",H1022)),AA1022&lt;Config!$B$8,SUMPRODUCT(--ISNUMBER(SEARCH({"a";"b";"c";"d";"e";"f";"g";"h";"i";"j";"k";"l";"m";"n";"o";"p";"q";"r";"s";"t";"u";"v";"w";"x";"y";"z"},H1022)))&gt;0),"Invalid","Valid")</f>
        <v>Valid</v>
      </c>
      <c r="J1022" s="1" t="s">
        <v>8214</v>
      </c>
      <c r="K1022" s="1" t="s">
        <v>117</v>
      </c>
      <c r="L1022" s="1" t="s">
        <v>102</v>
      </c>
      <c r="M1022" s="1" t="s">
        <v>30</v>
      </c>
      <c r="N1022" s="1" t="s">
        <v>437</v>
      </c>
      <c r="O1022" s="1" t="s">
        <v>32</v>
      </c>
      <c r="P1022" t="s">
        <v>236</v>
      </c>
      <c r="Q1022" s="1" t="s">
        <v>253</v>
      </c>
      <c r="R1022" s="1" t="s">
        <v>254</v>
      </c>
      <c r="S1022" s="1" t="s">
        <v>8215</v>
      </c>
      <c r="T1022" s="1" t="s">
        <v>8216</v>
      </c>
      <c r="U1022" s="1" t="s">
        <v>5997</v>
      </c>
      <c r="V1022" s="1" t="s">
        <v>8217</v>
      </c>
      <c r="W1022" s="1" t="s">
        <v>33823</v>
      </c>
      <c r="X1022" t="str">
        <f t="shared" si="106"/>
        <v>Complete</v>
      </c>
      <c r="Y1022">
        <f>MAX(0,100-IF(G1022="Invalid",Config!$B$5,0)-IF(I1022="Invalid",Config!$B$6,0)-IF(X1022="Incomplete",Config!$B$7,0)-IF(AF1022="Yes",Config!$B$37,0))</f>
        <v>100</v>
      </c>
      <c r="Z1022" s="1">
        <f>IF(OR(TRIM(B1022)="",COUNTIF(Config!$B$15:$B$19,B1022)&gt;0),1,0)+IF(OR(TRIM(C1022)="",COUNTIF(Config!$B$15:$B$19,C1022)&gt;0),1,0)+IF(OR(TRIM(F1022)="",COUNTIF(Config!$B$15:$B$19,F1022)&gt;0),1,0)+IF(OR(TRIM(H1022)="",COUNTIF(Config!$B$15:$B$19,H1022)&gt;0),1,0)+IF(OR(TRIM(E1022)="",COUNTIF(Config!$B$15:$B$19,E1022)&gt;0),1,0)+IF(OR(TRIM(K1022)="",COUNTIF(Config!$B$15:$B$19,K1022)&gt;0),1,0)+IF(OR(TRIM(P1022)="",COUNTIF(Config!$B$15:$B$19,P1022)&gt;0),1,0)+IF(OR(TRIM(R1022)="",COUNTIF(Config!$B$15:$B$19,R1022)&gt;0),1,0)</f>
        <v>0</v>
      </c>
      <c r="AA1022" s="1" cm="1">
        <f t="array" ref="AA1022">SUMPRODUCT(LEN(H1022)-LEN(SUBSTITUTE(H1022,{"0";"1";"2";"3";"4";"5";"6";"7";"8";"9"},"")))</f>
        <v>10</v>
      </c>
      <c r="AC1022" t="str">
        <f t="shared" si="107"/>
        <v/>
      </c>
      <c r="AD1022">
        <f t="shared" si="108"/>
        <v>1</v>
      </c>
      <c r="AE1022">
        <f t="shared" si="109"/>
        <v>1</v>
      </c>
      <c r="AF1022" t="str">
        <f t="shared" si="110"/>
        <v>No</v>
      </c>
      <c r="AG1022">
        <f t="shared" ca="1" si="111"/>
        <v>123</v>
      </c>
      <c r="AH1022" t="str">
        <f ca="1">IF(OR(V1022="",AG1022=""),"Yes",IF(AG1022&gt;Config!$B$41,"Yes","No"))</f>
        <v>No</v>
      </c>
    </row>
    <row r="1023" spans="1:34" x14ac:dyDescent="0.25">
      <c r="A1023" s="1" t="s">
        <v>8218</v>
      </c>
      <c r="B1023" s="1" t="s">
        <v>631</v>
      </c>
      <c r="C1023" s="1" t="s">
        <v>189</v>
      </c>
      <c r="D1023" s="1" t="s">
        <v>8219</v>
      </c>
      <c r="E1023" s="1" t="s">
        <v>34440</v>
      </c>
      <c r="F1023" s="1" t="s">
        <v>8220</v>
      </c>
      <c r="G1023" t="str">
        <f t="shared" si="105"/>
        <v>Valid</v>
      </c>
      <c r="H1023" s="1" t="s">
        <v>8221</v>
      </c>
      <c r="I1023" t="str" cm="1">
        <f t="array" ref="I1023">IF(OR(TRIM(H1023)="",ISNUMBER(SEARCH("#",H1023)),AA1023&lt;Config!$B$8,SUMPRODUCT(--ISNUMBER(SEARCH({"a";"b";"c";"d";"e";"f";"g";"h";"i";"j";"k";"l";"m";"n";"o";"p";"q";"r";"s";"t";"u";"v";"w";"x";"y";"z"},H1023)))&gt;0),"Invalid","Valid")</f>
        <v>Valid</v>
      </c>
      <c r="J1023" s="1" t="s">
        <v>8222</v>
      </c>
      <c r="K1023" s="1" t="s">
        <v>83</v>
      </c>
      <c r="L1023" s="1" t="s">
        <v>265</v>
      </c>
      <c r="M1023" s="1" t="s">
        <v>251</v>
      </c>
      <c r="N1023" s="1" t="s">
        <v>713</v>
      </c>
      <c r="O1023" s="1" t="s">
        <v>180</v>
      </c>
      <c r="P1023" t="s">
        <v>87</v>
      </c>
      <c r="Q1023" s="1" t="s">
        <v>88</v>
      </c>
      <c r="R1023" s="1" t="s">
        <v>136</v>
      </c>
      <c r="S1023" s="1" t="s">
        <v>8223</v>
      </c>
      <c r="T1023" s="1" t="s">
        <v>8224</v>
      </c>
      <c r="U1023" s="1" t="s">
        <v>8225</v>
      </c>
      <c r="V1023" s="1" t="s">
        <v>140</v>
      </c>
      <c r="W1023" s="1" t="s">
        <v>125</v>
      </c>
      <c r="X1023" t="str">
        <f t="shared" si="106"/>
        <v>Complete</v>
      </c>
      <c r="Y1023">
        <f>MAX(0,100-IF(G1023="Invalid",Config!$B$5,0)-IF(I1023="Invalid",Config!$B$6,0)-IF(X1023="Incomplete",Config!$B$7,0)-IF(AF1023="Yes",Config!$B$37,0))</f>
        <v>75</v>
      </c>
      <c r="Z1023" s="1">
        <f>IF(OR(TRIM(B1023)="",COUNTIF(Config!$B$15:$B$19,B1023)&gt;0),1,0)+IF(OR(TRIM(C1023)="",COUNTIF(Config!$B$15:$B$19,C1023)&gt;0),1,0)+IF(OR(TRIM(F1023)="",COUNTIF(Config!$B$15:$B$19,F1023)&gt;0),1,0)+IF(OR(TRIM(H1023)="",COUNTIF(Config!$B$15:$B$19,H1023)&gt;0),1,0)+IF(OR(TRIM(E1023)="",COUNTIF(Config!$B$15:$B$19,E1023)&gt;0),1,0)+IF(OR(TRIM(K1023)="",COUNTIF(Config!$B$15:$B$19,K1023)&gt;0),1,0)+IF(OR(TRIM(P1023)="",COUNTIF(Config!$B$15:$B$19,P1023)&gt;0),1,0)+IF(OR(TRIM(R1023)="",COUNTIF(Config!$B$15:$B$19,R1023)&gt;0),1,0)</f>
        <v>0</v>
      </c>
      <c r="AA1023" s="1" cm="1">
        <f t="array" ref="AA1023">SUMPRODUCT(LEN(H1023)-LEN(SUBSTITUTE(H1023,{"0";"1";"2";"3";"4";"5";"6";"7";"8";"9"},"")))</f>
        <v>11</v>
      </c>
      <c r="AC1023" t="str">
        <f t="shared" si="107"/>
        <v>Potential Duplicate</v>
      </c>
      <c r="AD1023">
        <f t="shared" si="108"/>
        <v>2</v>
      </c>
      <c r="AE1023">
        <f t="shared" si="109"/>
        <v>1</v>
      </c>
      <c r="AF1023" t="str">
        <f t="shared" si="110"/>
        <v>Yes</v>
      </c>
      <c r="AG1023">
        <f t="shared" ca="1" si="111"/>
        <v>37</v>
      </c>
      <c r="AH1023" t="str">
        <f ca="1">IF(OR(V1023="",AG1023=""),"Yes",IF(AG1023&gt;Config!$B$41,"Yes","No"))</f>
        <v>No</v>
      </c>
    </row>
    <row r="1024" spans="1:34" x14ac:dyDescent="0.25">
      <c r="A1024" s="1" t="s">
        <v>8226</v>
      </c>
      <c r="B1024" s="1" t="s">
        <v>3888</v>
      </c>
      <c r="C1024" s="1" t="s">
        <v>308</v>
      </c>
      <c r="D1024" s="1" t="s">
        <v>8227</v>
      </c>
      <c r="E1024" s="1" t="s">
        <v>34441</v>
      </c>
      <c r="F1024" s="1" t="s">
        <v>8228</v>
      </c>
      <c r="G1024" t="str">
        <f t="shared" si="105"/>
        <v>Valid</v>
      </c>
      <c r="H1024" s="1" t="s">
        <v>8229</v>
      </c>
      <c r="I1024" t="str" cm="1">
        <f t="array" ref="I1024">IF(OR(TRIM(H1024)="",ISNUMBER(SEARCH("#",H1024)),AA1024&lt;Config!$B$8,SUMPRODUCT(--ISNUMBER(SEARCH({"a";"b";"c";"d";"e";"f";"g";"h";"i";"j";"k";"l";"m";"n";"o";"p";"q";"r";"s";"t";"u";"v";"w";"x";"y";"z"},H1024)))&gt;0),"Invalid","Valid")</f>
        <v>Valid</v>
      </c>
      <c r="J1024" s="1" t="s">
        <v>8230</v>
      </c>
      <c r="K1024" s="1" t="s">
        <v>83</v>
      </c>
      <c r="L1024" s="1" t="s">
        <v>67</v>
      </c>
      <c r="M1024" s="1" t="s">
        <v>118</v>
      </c>
      <c r="N1024" s="1" t="s">
        <v>51</v>
      </c>
      <c r="O1024" s="1" t="s">
        <v>196</v>
      </c>
      <c r="P1024" t="s">
        <v>104</v>
      </c>
      <c r="Q1024" s="1" t="s">
        <v>732</v>
      </c>
      <c r="R1024" s="1" t="s">
        <v>922</v>
      </c>
      <c r="S1024" s="1" t="s">
        <v>8231</v>
      </c>
      <c r="T1024" s="1" t="s">
        <v>8232</v>
      </c>
      <c r="U1024" s="1" t="s">
        <v>8233</v>
      </c>
      <c r="V1024" s="1" t="s">
        <v>8234</v>
      </c>
      <c r="W1024" s="1" t="s">
        <v>94</v>
      </c>
      <c r="X1024" t="str">
        <f t="shared" si="106"/>
        <v>Complete</v>
      </c>
      <c r="Y1024">
        <f>MAX(0,100-IF(G1024="Invalid",Config!$B$5,0)-IF(I1024="Invalid",Config!$B$6,0)-IF(X1024="Incomplete",Config!$B$7,0)-IF(AF1024="Yes",Config!$B$37,0))</f>
        <v>100</v>
      </c>
      <c r="Z1024" s="1">
        <f>IF(OR(TRIM(B1024)="",COUNTIF(Config!$B$15:$B$19,B1024)&gt;0),1,0)+IF(OR(TRIM(C1024)="",COUNTIF(Config!$B$15:$B$19,C1024)&gt;0),1,0)+IF(OR(TRIM(F1024)="",COUNTIF(Config!$B$15:$B$19,F1024)&gt;0),1,0)+IF(OR(TRIM(H1024)="",COUNTIF(Config!$B$15:$B$19,H1024)&gt;0),1,0)+IF(OR(TRIM(E1024)="",COUNTIF(Config!$B$15:$B$19,E1024)&gt;0),1,0)+IF(OR(TRIM(K1024)="",COUNTIF(Config!$B$15:$B$19,K1024)&gt;0),1,0)+IF(OR(TRIM(P1024)="",COUNTIF(Config!$B$15:$B$19,P1024)&gt;0),1,0)+IF(OR(TRIM(R1024)="",COUNTIF(Config!$B$15:$B$19,R1024)&gt;0),1,0)</f>
        <v>0</v>
      </c>
      <c r="AA1024" s="1" cm="1">
        <f t="array" ref="AA1024">SUMPRODUCT(LEN(H1024)-LEN(SUBSTITUTE(H1024,{"0";"1";"2";"3";"4";"5";"6";"7";"8";"9"},"")))</f>
        <v>10</v>
      </c>
      <c r="AC1024" t="str">
        <f t="shared" si="107"/>
        <v/>
      </c>
      <c r="AD1024">
        <f t="shared" si="108"/>
        <v>1</v>
      </c>
      <c r="AE1024">
        <f t="shared" si="109"/>
        <v>1</v>
      </c>
      <c r="AF1024" t="str">
        <f t="shared" si="110"/>
        <v>No</v>
      </c>
      <c r="AG1024">
        <f t="shared" ca="1" si="111"/>
        <v>500</v>
      </c>
      <c r="AH1024" t="str">
        <f ca="1">IF(OR(V1024="",AG1024=""),"Yes",IF(AG1024&gt;Config!$B$41,"Yes","No"))</f>
        <v>Yes</v>
      </c>
    </row>
    <row r="1025" spans="1:34" x14ac:dyDescent="0.25">
      <c r="A1025" s="1" t="s">
        <v>8235</v>
      </c>
      <c r="B1025" s="1" t="s">
        <v>431</v>
      </c>
      <c r="C1025" s="1" t="s">
        <v>792</v>
      </c>
      <c r="D1025" s="1" t="s">
        <v>8236</v>
      </c>
      <c r="E1025" s="1" t="s">
        <v>34442</v>
      </c>
      <c r="F1025" s="1" t="s">
        <v>8237</v>
      </c>
      <c r="G1025" t="str">
        <f t="shared" si="105"/>
        <v>Valid</v>
      </c>
      <c r="H1025" s="1" t="s">
        <v>8238</v>
      </c>
      <c r="I1025" t="str" cm="1">
        <f t="array" ref="I1025">IF(OR(TRIM(H1025)="",ISNUMBER(SEARCH("#",H1025)),AA1025&lt;Config!$B$8,SUMPRODUCT(--ISNUMBER(SEARCH({"a";"b";"c";"d";"e";"f";"g";"h";"i";"j";"k";"l";"m";"n";"o";"p";"q";"r";"s";"t";"u";"v";"w";"x";"y";"z"},H1025)))&gt;0),"Invalid","Valid")</f>
        <v>Valid</v>
      </c>
      <c r="J1025" s="1" t="s">
        <v>8239</v>
      </c>
      <c r="K1025" s="1" t="s">
        <v>722</v>
      </c>
      <c r="L1025" s="1" t="s">
        <v>450</v>
      </c>
      <c r="M1025" s="1" t="s">
        <v>235</v>
      </c>
      <c r="N1025" s="1" t="s">
        <v>713</v>
      </c>
      <c r="O1025" s="1" t="s">
        <v>180</v>
      </c>
      <c r="P1025" t="s">
        <v>314</v>
      </c>
      <c r="Q1025" s="1" t="s">
        <v>663</v>
      </c>
      <c r="R1025" s="1" t="s">
        <v>663</v>
      </c>
      <c r="S1025" s="1" t="s">
        <v>8240</v>
      </c>
      <c r="T1025" s="1" t="s">
        <v>8241</v>
      </c>
      <c r="U1025" s="1" t="s">
        <v>8242</v>
      </c>
      <c r="V1025" s="1" t="s">
        <v>281</v>
      </c>
      <c r="W1025" s="1" t="s">
        <v>75</v>
      </c>
      <c r="X1025" t="str">
        <f t="shared" si="106"/>
        <v>Complete</v>
      </c>
      <c r="Y1025">
        <f>MAX(0,100-IF(G1025="Invalid",Config!$B$5,0)-IF(I1025="Invalid",Config!$B$6,0)-IF(X1025="Incomplete",Config!$B$7,0)-IF(AF1025="Yes",Config!$B$37,0))</f>
        <v>100</v>
      </c>
      <c r="Z1025" s="1">
        <f>IF(OR(TRIM(B1025)="",COUNTIF(Config!$B$15:$B$19,B1025)&gt;0),1,0)+IF(OR(TRIM(C1025)="",COUNTIF(Config!$B$15:$B$19,C1025)&gt;0),1,0)+IF(OR(TRIM(F1025)="",COUNTIF(Config!$B$15:$B$19,F1025)&gt;0),1,0)+IF(OR(TRIM(H1025)="",COUNTIF(Config!$B$15:$B$19,H1025)&gt;0),1,0)+IF(OR(TRIM(E1025)="",COUNTIF(Config!$B$15:$B$19,E1025)&gt;0),1,0)+IF(OR(TRIM(K1025)="",COUNTIF(Config!$B$15:$B$19,K1025)&gt;0),1,0)+IF(OR(TRIM(P1025)="",COUNTIF(Config!$B$15:$B$19,P1025)&gt;0),1,0)+IF(OR(TRIM(R1025)="",COUNTIF(Config!$B$15:$B$19,R1025)&gt;0),1,0)</f>
        <v>0</v>
      </c>
      <c r="AA1025" s="1" cm="1">
        <f t="array" ref="AA1025">SUMPRODUCT(LEN(H1025)-LEN(SUBSTITUTE(H1025,{"0";"1";"2";"3";"4";"5";"6";"7";"8";"9"},"")))</f>
        <v>12</v>
      </c>
      <c r="AC1025" t="str">
        <f t="shared" si="107"/>
        <v/>
      </c>
      <c r="AD1025">
        <f t="shared" si="108"/>
        <v>1</v>
      </c>
      <c r="AE1025">
        <f t="shared" si="109"/>
        <v>1</v>
      </c>
      <c r="AF1025" t="str">
        <f t="shared" si="110"/>
        <v>No</v>
      </c>
      <c r="AG1025">
        <f t="shared" ca="1" si="111"/>
        <v>335</v>
      </c>
      <c r="AH1025" t="str">
        <f ca="1">IF(OR(V1025="",AG1025=""),"Yes",IF(AG1025&gt;Config!$B$41,"Yes","No"))</f>
        <v>No</v>
      </c>
    </row>
    <row r="1026" spans="1:34" x14ac:dyDescent="0.25">
      <c r="A1026" s="1" t="s">
        <v>8243</v>
      </c>
      <c r="B1026" s="1" t="s">
        <v>336</v>
      </c>
      <c r="C1026" s="1" t="s">
        <v>33815</v>
      </c>
      <c r="D1026" s="1" t="s">
        <v>336</v>
      </c>
      <c r="E1026" s="1" t="s">
        <v>1331</v>
      </c>
      <c r="F1026" s="1" t="s">
        <v>8244</v>
      </c>
      <c r="G1026" t="str">
        <f t="shared" si="105"/>
        <v>Valid</v>
      </c>
      <c r="H1026" s="1" t="s">
        <v>8245</v>
      </c>
      <c r="I1026" t="str" cm="1">
        <f t="array" ref="I1026">IF(OR(TRIM(H1026)="",ISNUMBER(SEARCH("#",H1026)),AA1026&lt;Config!$B$8,SUMPRODUCT(--ISNUMBER(SEARCH({"a";"b";"c";"d";"e";"f";"g";"h";"i";"j";"k";"l";"m";"n";"o";"p";"q";"r";"s";"t";"u";"v";"w";"x";"y";"z"},H1026)))&gt;0),"Invalid","Valid")</f>
        <v>Valid</v>
      </c>
      <c r="J1026" s="1" t="s">
        <v>8246</v>
      </c>
      <c r="K1026" s="1" t="s">
        <v>133</v>
      </c>
      <c r="L1026" s="1" t="s">
        <v>164</v>
      </c>
      <c r="M1026" s="1" t="s">
        <v>85</v>
      </c>
      <c r="N1026" s="1" t="s">
        <v>31</v>
      </c>
      <c r="O1026" s="1" t="s">
        <v>149</v>
      </c>
      <c r="P1026" t="s">
        <v>328</v>
      </c>
      <c r="Q1026" s="1" t="s">
        <v>1046</v>
      </c>
      <c r="R1026" s="1" t="s">
        <v>571</v>
      </c>
      <c r="S1026" s="1" t="s">
        <v>8247</v>
      </c>
      <c r="T1026" s="1" t="s">
        <v>8248</v>
      </c>
      <c r="U1026" s="1" t="s">
        <v>2687</v>
      </c>
      <c r="V1026" s="1" t="s">
        <v>8249</v>
      </c>
      <c r="W1026" s="1" t="s">
        <v>60</v>
      </c>
      <c r="X1026" t="str">
        <f t="shared" si="106"/>
        <v>Incomplete</v>
      </c>
      <c r="Y1026">
        <f>MAX(0,100-IF(G1026="Invalid",Config!$B$5,0)-IF(I1026="Invalid",Config!$B$6,0)-IF(X1026="Incomplete",Config!$B$7,0)-IF(AF1026="Yes",Config!$B$37,0))</f>
        <v>60</v>
      </c>
      <c r="Z1026" s="1">
        <f>IF(OR(TRIM(B1026)="",COUNTIF(Config!$B$15:$B$19,B1026)&gt;0),1,0)+IF(OR(TRIM(C1026)="",COUNTIF(Config!$B$15:$B$19,C1026)&gt;0),1,0)+IF(OR(TRIM(F1026)="",COUNTIF(Config!$B$15:$B$19,F1026)&gt;0),1,0)+IF(OR(TRIM(H1026)="",COUNTIF(Config!$B$15:$B$19,H1026)&gt;0),1,0)+IF(OR(TRIM(E1026)="",COUNTIF(Config!$B$15:$B$19,E1026)&gt;0),1,0)+IF(OR(TRIM(K1026)="",COUNTIF(Config!$B$15:$B$19,K1026)&gt;0),1,0)+IF(OR(TRIM(P1026)="",COUNTIF(Config!$B$15:$B$19,P1026)&gt;0),1,0)+IF(OR(TRIM(R1026)="",COUNTIF(Config!$B$15:$B$19,R1026)&gt;0),1,0)</f>
        <v>1</v>
      </c>
      <c r="AA1026" s="1" cm="1">
        <f t="array" ref="AA1026">SUMPRODUCT(LEN(H1026)-LEN(SUBSTITUTE(H1026,{"0";"1";"2";"3";"4";"5";"6";"7";"8";"9"},"")))</f>
        <v>11</v>
      </c>
      <c r="AC1026" t="str">
        <f t="shared" si="107"/>
        <v>Incomplete Profile</v>
      </c>
      <c r="AD1026">
        <f t="shared" si="108"/>
        <v>1</v>
      </c>
      <c r="AE1026">
        <f t="shared" si="109"/>
        <v>1</v>
      </c>
      <c r="AF1026" t="str">
        <f t="shared" si="110"/>
        <v>No</v>
      </c>
      <c r="AG1026">
        <f t="shared" ca="1" si="111"/>
        <v>207</v>
      </c>
      <c r="AH1026" t="str">
        <f ca="1">IF(OR(V1026="",AG1026=""),"Yes",IF(AG1026&gt;Config!$B$41,"Yes","No"))</f>
        <v>No</v>
      </c>
    </row>
    <row r="1027" spans="1:34" x14ac:dyDescent="0.25">
      <c r="A1027" s="1" t="s">
        <v>8250</v>
      </c>
      <c r="B1027" s="1" t="s">
        <v>188</v>
      </c>
      <c r="C1027" s="1" t="s">
        <v>598</v>
      </c>
      <c r="D1027" s="1" t="s">
        <v>8251</v>
      </c>
      <c r="E1027" s="1" t="s">
        <v>34443</v>
      </c>
      <c r="F1027" s="1" t="s">
        <v>8252</v>
      </c>
      <c r="G1027" t="str">
        <f t="shared" ref="G1027:G1090" si="112">IFERROR(IF(OR(TRIM(F1027)="",LEN(F1027)-LEN(SUBSTITUTE(F1027,"@",""))&lt;&gt;1,FIND("@",F1027)=1,RIGHT(F1027,1)=".",ISNUMBER(SEARCH(" ",F1027)),ISERROR(FIND(".",F1027,FIND("@",F1027)+2))),"Invalid","Valid"),"Invalid")</f>
        <v>Valid</v>
      </c>
      <c r="H1027" s="1" t="s">
        <v>8253</v>
      </c>
      <c r="I1027" t="str" cm="1">
        <f t="array" ref="I1027">IF(OR(TRIM(H1027)="",ISNUMBER(SEARCH("#",H1027)),AA1027&lt;Config!$B$8,SUMPRODUCT(--ISNUMBER(SEARCH({"a";"b";"c";"d";"e";"f";"g";"h";"i";"j";"k";"l";"m";"n";"o";"p";"q";"r";"s";"t";"u";"v";"w";"x";"y";"z"},H1027)))&gt;0),"Invalid","Valid")</f>
        <v>Valid</v>
      </c>
      <c r="J1027" s="1" t="s">
        <v>8254</v>
      </c>
      <c r="K1027" s="1" t="s">
        <v>722</v>
      </c>
      <c r="L1027" s="1" t="s">
        <v>29</v>
      </c>
      <c r="M1027" s="1" t="s">
        <v>85</v>
      </c>
      <c r="N1027" s="1" t="s">
        <v>437</v>
      </c>
      <c r="O1027" s="1" t="s">
        <v>32</v>
      </c>
      <c r="P1027" t="s">
        <v>53</v>
      </c>
      <c r="Q1027" s="1" t="s">
        <v>54</v>
      </c>
      <c r="R1027" s="1" t="s">
        <v>70</v>
      </c>
      <c r="S1027" s="1" t="s">
        <v>8255</v>
      </c>
      <c r="T1027" s="1" t="s">
        <v>8256</v>
      </c>
      <c r="U1027" s="1" t="s">
        <v>5784</v>
      </c>
      <c r="V1027" s="1" t="s">
        <v>8257</v>
      </c>
      <c r="W1027" s="1" t="s">
        <v>33823</v>
      </c>
      <c r="X1027" t="str">
        <f t="shared" ref="X1027:X1090" si="113">IF(Z1027=0,"Complete","Incomplete")</f>
        <v>Complete</v>
      </c>
      <c r="Y1027">
        <f>MAX(0,100-IF(G1027="Invalid",Config!$B$5,0)-IF(I1027="Invalid",Config!$B$6,0)-IF(X1027="Incomplete",Config!$B$7,0)-IF(AF1027="Yes",Config!$B$37,0))</f>
        <v>100</v>
      </c>
      <c r="Z1027" s="1">
        <f>IF(OR(TRIM(B1027)="",COUNTIF(Config!$B$15:$B$19,B1027)&gt;0),1,0)+IF(OR(TRIM(C1027)="",COUNTIF(Config!$B$15:$B$19,C1027)&gt;0),1,0)+IF(OR(TRIM(F1027)="",COUNTIF(Config!$B$15:$B$19,F1027)&gt;0),1,0)+IF(OR(TRIM(H1027)="",COUNTIF(Config!$B$15:$B$19,H1027)&gt;0),1,0)+IF(OR(TRIM(E1027)="",COUNTIF(Config!$B$15:$B$19,E1027)&gt;0),1,0)+IF(OR(TRIM(K1027)="",COUNTIF(Config!$B$15:$B$19,K1027)&gt;0),1,0)+IF(OR(TRIM(P1027)="",COUNTIF(Config!$B$15:$B$19,P1027)&gt;0),1,0)+IF(OR(TRIM(R1027)="",COUNTIF(Config!$B$15:$B$19,R1027)&gt;0),1,0)</f>
        <v>0</v>
      </c>
      <c r="AA1027" s="1" cm="1">
        <f t="array" ref="AA1027">SUMPRODUCT(LEN(H1027)-LEN(SUBSTITUTE(H1027,{"0";"1";"2";"3";"4";"5";"6";"7";"8";"9"},"")))</f>
        <v>10</v>
      </c>
      <c r="AC1027" t="str">
        <f t="shared" ref="AC1027:AC1090" si="114">_xlfn.TEXTJOIN("; ",TRUE,IF(G1027="Invalid","Invalid Email",""),IF(I1027="Invalid","Invalid Phone",""),IF(X1027="Incomplete","Incomplete Profile",""),IF(AF1027="Yes","Potential Duplicate",""))</f>
        <v/>
      </c>
      <c r="AD1027">
        <f t="shared" ref="AD1027:AD1090" si="115">IF(OR(TRIM(F1027)="",G1027="Invalid"),0,COUNTIF($F$2:$F$5131,F1027))</f>
        <v>1</v>
      </c>
      <c r="AE1027">
        <f t="shared" ref="AE1027:AE1090" si="116">IF(OR(TRIM(H1027)="",I1027="Invalid"),0,COUNTIF($H$2:$H$5131,H1027))</f>
        <v>1</v>
      </c>
      <c r="AF1027" t="str">
        <f t="shared" ref="AF1027:AF1090" si="117">IF(OR(AD1027&gt;1,AE1027&gt;1),"Yes","No")</f>
        <v>No</v>
      </c>
      <c r="AG1027">
        <f t="shared" ref="AG1027:AG1090" ca="1" si="118">IFERROR(TODAY()-DATEVALUE(V1027),IFERROR(TODAY()-DATE(VALUE(RIGHT(V1027,4)),VALUE(MID(V1027,FIND("/",V1027)+1,FIND("/",V1027,FIND("/",V1027)+1)-FIND("/",V1027)-1)),VALUE(LEFT(V1027,FIND("/",V1027)-1))),""))</f>
        <v>107</v>
      </c>
      <c r="AH1027" t="str">
        <f ca="1">IF(OR(V1027="",AG1027=""),"Yes",IF(AG1027&gt;Config!$B$41,"Yes","No"))</f>
        <v>No</v>
      </c>
    </row>
    <row r="1028" spans="1:34" x14ac:dyDescent="0.25">
      <c r="A1028" s="1" t="s">
        <v>8258</v>
      </c>
      <c r="B1028" s="1" t="s">
        <v>747</v>
      </c>
      <c r="C1028" s="1" t="s">
        <v>308</v>
      </c>
      <c r="D1028" s="1" t="s">
        <v>2654</v>
      </c>
      <c r="E1028" s="1" t="s">
        <v>34444</v>
      </c>
      <c r="F1028" s="1" t="s">
        <v>8259</v>
      </c>
      <c r="G1028" t="str">
        <f t="shared" si="112"/>
        <v>Valid</v>
      </c>
      <c r="H1028" s="1" t="s">
        <v>8260</v>
      </c>
      <c r="I1028" t="str" cm="1">
        <f t="array" ref="I1028">IF(OR(TRIM(H1028)="",ISNUMBER(SEARCH("#",H1028)),AA1028&lt;Config!$B$8,SUMPRODUCT(--ISNUMBER(SEARCH({"a";"b";"c";"d";"e";"f";"g";"h";"i";"j";"k";"l";"m";"n";"o";"p";"q";"r";"s";"t";"u";"v";"w";"x";"y";"z"},H1028)))&gt;0),"Invalid","Valid")</f>
        <v>Valid</v>
      </c>
      <c r="J1028" s="1" t="s">
        <v>8261</v>
      </c>
      <c r="K1028" s="1" t="s">
        <v>1001</v>
      </c>
      <c r="L1028" s="1" t="s">
        <v>450</v>
      </c>
      <c r="M1028" s="1" t="s">
        <v>251</v>
      </c>
      <c r="N1028" s="1" t="s">
        <v>437</v>
      </c>
      <c r="O1028" s="1" t="s">
        <v>149</v>
      </c>
      <c r="P1028" t="s">
        <v>87</v>
      </c>
      <c r="Q1028" s="1" t="s">
        <v>166</v>
      </c>
      <c r="R1028" s="1" t="s">
        <v>379</v>
      </c>
      <c r="S1028" s="1" t="s">
        <v>8262</v>
      </c>
      <c r="T1028" s="1" t="s">
        <v>8263</v>
      </c>
      <c r="U1028" s="1" t="s">
        <v>8264</v>
      </c>
      <c r="V1028" s="1" t="s">
        <v>140</v>
      </c>
      <c r="W1028" s="1" t="s">
        <v>94</v>
      </c>
      <c r="X1028" t="str">
        <f t="shared" si="113"/>
        <v>Complete</v>
      </c>
      <c r="Y1028">
        <f>MAX(0,100-IF(G1028="Invalid",Config!$B$5,0)-IF(I1028="Invalid",Config!$B$6,0)-IF(X1028="Incomplete",Config!$B$7,0)-IF(AF1028="Yes",Config!$B$37,0))</f>
        <v>100</v>
      </c>
      <c r="Z1028" s="1">
        <f>IF(OR(TRIM(B1028)="",COUNTIF(Config!$B$15:$B$19,B1028)&gt;0),1,0)+IF(OR(TRIM(C1028)="",COUNTIF(Config!$B$15:$B$19,C1028)&gt;0),1,0)+IF(OR(TRIM(F1028)="",COUNTIF(Config!$B$15:$B$19,F1028)&gt;0),1,0)+IF(OR(TRIM(H1028)="",COUNTIF(Config!$B$15:$B$19,H1028)&gt;0),1,0)+IF(OR(TRIM(E1028)="",COUNTIF(Config!$B$15:$B$19,E1028)&gt;0),1,0)+IF(OR(TRIM(K1028)="",COUNTIF(Config!$B$15:$B$19,K1028)&gt;0),1,0)+IF(OR(TRIM(P1028)="",COUNTIF(Config!$B$15:$B$19,P1028)&gt;0),1,0)+IF(OR(TRIM(R1028)="",COUNTIF(Config!$B$15:$B$19,R1028)&gt;0),1,0)</f>
        <v>0</v>
      </c>
      <c r="AA1028" s="1" cm="1">
        <f t="array" ref="AA1028">SUMPRODUCT(LEN(H1028)-LEN(SUBSTITUTE(H1028,{"0";"1";"2";"3";"4";"5";"6";"7";"8";"9"},"")))</f>
        <v>11</v>
      </c>
      <c r="AC1028" t="str">
        <f t="shared" si="114"/>
        <v/>
      </c>
      <c r="AD1028">
        <f t="shared" si="115"/>
        <v>1</v>
      </c>
      <c r="AE1028">
        <f t="shared" si="116"/>
        <v>1</v>
      </c>
      <c r="AF1028" t="str">
        <f t="shared" si="117"/>
        <v>No</v>
      </c>
      <c r="AG1028">
        <f t="shared" ca="1" si="118"/>
        <v>37</v>
      </c>
      <c r="AH1028" t="str">
        <f ca="1">IF(OR(V1028="",AG1028=""),"Yes",IF(AG1028&gt;Config!$B$41,"Yes","No"))</f>
        <v>No</v>
      </c>
    </row>
    <row r="1029" spans="1:34" x14ac:dyDescent="0.25">
      <c r="A1029" s="1" t="s">
        <v>8265</v>
      </c>
      <c r="B1029" s="1" t="s">
        <v>1582</v>
      </c>
      <c r="C1029" s="1" t="s">
        <v>659</v>
      </c>
      <c r="D1029" s="1" t="s">
        <v>8266</v>
      </c>
      <c r="E1029" s="1" t="s">
        <v>34272</v>
      </c>
      <c r="F1029" s="1" t="s">
        <v>8267</v>
      </c>
      <c r="G1029" t="str">
        <f t="shared" si="112"/>
        <v>Valid</v>
      </c>
      <c r="H1029" s="1" t="s">
        <v>8268</v>
      </c>
      <c r="I1029" t="str" cm="1">
        <f t="array" ref="I1029">IF(OR(TRIM(H1029)="",ISNUMBER(SEARCH("#",H1029)),AA1029&lt;Config!$B$8,SUMPRODUCT(--ISNUMBER(SEARCH({"a";"b";"c";"d";"e";"f";"g";"h";"i";"j";"k";"l";"m";"n";"o";"p";"q";"r";"s";"t";"u";"v";"w";"x";"y";"z"},H1029)))&gt;0),"Invalid","Valid")</f>
        <v>Valid</v>
      </c>
      <c r="J1029" s="1" t="s">
        <v>8269</v>
      </c>
      <c r="K1029" s="1" t="s">
        <v>83</v>
      </c>
      <c r="L1029" s="1" t="s">
        <v>49</v>
      </c>
      <c r="M1029" s="1" t="s">
        <v>165</v>
      </c>
      <c r="N1029" s="1" t="s">
        <v>358</v>
      </c>
      <c r="O1029" s="1" t="s">
        <v>180</v>
      </c>
      <c r="P1029" t="s">
        <v>328</v>
      </c>
      <c r="Q1029" s="1" t="s">
        <v>329</v>
      </c>
      <c r="R1029" s="1" t="s">
        <v>330</v>
      </c>
      <c r="S1029" s="1" t="s">
        <v>8270</v>
      </c>
      <c r="T1029" s="1" t="s">
        <v>8271</v>
      </c>
      <c r="U1029" s="1" t="s">
        <v>8272</v>
      </c>
      <c r="V1029" s="1" t="s">
        <v>8273</v>
      </c>
      <c r="W1029" s="1" t="s">
        <v>141</v>
      </c>
      <c r="X1029" t="str">
        <f t="shared" si="113"/>
        <v>Complete</v>
      </c>
      <c r="Y1029">
        <f>MAX(0,100-IF(G1029="Invalid",Config!$B$5,0)-IF(I1029="Invalid",Config!$B$6,0)-IF(X1029="Incomplete",Config!$B$7,0)-IF(AF1029="Yes",Config!$B$37,0))</f>
        <v>75</v>
      </c>
      <c r="Z1029" s="1">
        <f>IF(OR(TRIM(B1029)="",COUNTIF(Config!$B$15:$B$19,B1029)&gt;0),1,0)+IF(OR(TRIM(C1029)="",COUNTIF(Config!$B$15:$B$19,C1029)&gt;0),1,0)+IF(OR(TRIM(F1029)="",COUNTIF(Config!$B$15:$B$19,F1029)&gt;0),1,0)+IF(OR(TRIM(H1029)="",COUNTIF(Config!$B$15:$B$19,H1029)&gt;0),1,0)+IF(OR(TRIM(E1029)="",COUNTIF(Config!$B$15:$B$19,E1029)&gt;0),1,0)+IF(OR(TRIM(K1029)="",COUNTIF(Config!$B$15:$B$19,K1029)&gt;0),1,0)+IF(OR(TRIM(P1029)="",COUNTIF(Config!$B$15:$B$19,P1029)&gt;0),1,0)+IF(OR(TRIM(R1029)="",COUNTIF(Config!$B$15:$B$19,R1029)&gt;0),1,0)</f>
        <v>0</v>
      </c>
      <c r="AA1029" s="1" cm="1">
        <f t="array" ref="AA1029">SUMPRODUCT(LEN(H1029)-LEN(SUBSTITUTE(H1029,{"0";"1";"2";"3";"4";"5";"6";"7";"8";"9"},"")))</f>
        <v>11</v>
      </c>
      <c r="AC1029" t="str">
        <f t="shared" si="114"/>
        <v>Potential Duplicate</v>
      </c>
      <c r="AD1029">
        <f t="shared" si="115"/>
        <v>1</v>
      </c>
      <c r="AE1029">
        <f t="shared" si="116"/>
        <v>2</v>
      </c>
      <c r="AF1029" t="str">
        <f t="shared" si="117"/>
        <v>Yes</v>
      </c>
      <c r="AG1029">
        <f t="shared" ca="1" si="118"/>
        <v>154</v>
      </c>
      <c r="AH1029" t="str">
        <f ca="1">IF(OR(V1029="",AG1029=""),"Yes",IF(AG1029&gt;Config!$B$41,"Yes","No"))</f>
        <v>No</v>
      </c>
    </row>
    <row r="1030" spans="1:34" x14ac:dyDescent="0.25">
      <c r="A1030" s="1" t="s">
        <v>8274</v>
      </c>
      <c r="B1030" s="1" t="s">
        <v>2085</v>
      </c>
      <c r="C1030" s="1" t="s">
        <v>792</v>
      </c>
      <c r="D1030" s="1" t="s">
        <v>8275</v>
      </c>
      <c r="E1030" s="1" t="s">
        <v>33927</v>
      </c>
      <c r="F1030" s="1" t="s">
        <v>8276</v>
      </c>
      <c r="G1030" t="str">
        <f t="shared" si="112"/>
        <v>Invalid</v>
      </c>
      <c r="H1030" s="1" t="s">
        <v>8277</v>
      </c>
      <c r="I1030" t="str" cm="1">
        <f t="array" ref="I1030">IF(OR(TRIM(H1030)="",ISNUMBER(SEARCH("#",H1030)),AA1030&lt;Config!$B$8,SUMPRODUCT(--ISNUMBER(SEARCH({"a";"b";"c";"d";"e";"f";"g";"h";"i";"j";"k";"l";"m";"n";"o";"p";"q";"r";"s";"t";"u";"v";"w";"x";"y";"z"},H1030)))&gt;0),"Invalid","Valid")</f>
        <v>Valid</v>
      </c>
      <c r="J1030" s="1" t="s">
        <v>8278</v>
      </c>
      <c r="K1030" s="1" t="s">
        <v>625</v>
      </c>
      <c r="L1030" s="1" t="s">
        <v>164</v>
      </c>
      <c r="M1030" s="1" t="s">
        <v>462</v>
      </c>
      <c r="N1030" s="1" t="s">
        <v>33819</v>
      </c>
      <c r="O1030" s="1" t="s">
        <v>69</v>
      </c>
      <c r="P1030" t="s">
        <v>236</v>
      </c>
      <c r="Q1030" s="1" t="s">
        <v>238</v>
      </c>
      <c r="R1030" s="1" t="s">
        <v>238</v>
      </c>
      <c r="S1030" s="1" t="s">
        <v>8279</v>
      </c>
      <c r="T1030" s="1" t="s">
        <v>8280</v>
      </c>
      <c r="U1030" s="1" t="s">
        <v>8281</v>
      </c>
      <c r="V1030" s="1" t="s">
        <v>8282</v>
      </c>
      <c r="W1030" s="1" t="s">
        <v>60</v>
      </c>
      <c r="X1030" t="str">
        <f t="shared" si="113"/>
        <v>Complete</v>
      </c>
      <c r="Y1030">
        <f>MAX(0,100-IF(G1030="Invalid",Config!$B$5,0)-IF(I1030="Invalid",Config!$B$6,0)-IF(X1030="Incomplete",Config!$B$7,0)-IF(AF1030="Yes",Config!$B$37,0))</f>
        <v>70</v>
      </c>
      <c r="Z1030" s="1">
        <f>IF(OR(TRIM(B1030)="",COUNTIF(Config!$B$15:$B$19,B1030)&gt;0),1,0)+IF(OR(TRIM(C1030)="",COUNTIF(Config!$B$15:$B$19,C1030)&gt;0),1,0)+IF(OR(TRIM(F1030)="",COUNTIF(Config!$B$15:$B$19,F1030)&gt;0),1,0)+IF(OR(TRIM(H1030)="",COUNTIF(Config!$B$15:$B$19,H1030)&gt;0),1,0)+IF(OR(TRIM(E1030)="",COUNTIF(Config!$B$15:$B$19,E1030)&gt;0),1,0)+IF(OR(TRIM(K1030)="",COUNTIF(Config!$B$15:$B$19,K1030)&gt;0),1,0)+IF(OR(TRIM(P1030)="",COUNTIF(Config!$B$15:$B$19,P1030)&gt;0),1,0)+IF(OR(TRIM(R1030)="",COUNTIF(Config!$B$15:$B$19,R1030)&gt;0),1,0)</f>
        <v>0</v>
      </c>
      <c r="AA1030" s="1" cm="1">
        <f t="array" ref="AA1030">SUMPRODUCT(LEN(H1030)-LEN(SUBSTITUTE(H1030,{"0";"1";"2";"3";"4";"5";"6";"7";"8";"9"},"")))</f>
        <v>12</v>
      </c>
      <c r="AC1030" t="str">
        <f t="shared" si="114"/>
        <v>Invalid Email</v>
      </c>
      <c r="AD1030">
        <f t="shared" si="115"/>
        <v>0</v>
      </c>
      <c r="AE1030">
        <f t="shared" si="116"/>
        <v>1</v>
      </c>
      <c r="AF1030" t="str">
        <f t="shared" si="117"/>
        <v>No</v>
      </c>
      <c r="AG1030" t="str">
        <f t="shared" ca="1" si="118"/>
        <v/>
      </c>
      <c r="AH1030" t="str">
        <f ca="1">IF(OR(V1030="",AG1030=""),"Yes",IF(AG1030&gt;Config!$B$41,"Yes","No"))</f>
        <v>Yes</v>
      </c>
    </row>
    <row r="1031" spans="1:34" x14ac:dyDescent="0.25">
      <c r="A1031" s="1" t="s">
        <v>8283</v>
      </c>
      <c r="B1031" s="1" t="s">
        <v>1006</v>
      </c>
      <c r="C1031" s="1" t="s">
        <v>364</v>
      </c>
      <c r="D1031" s="1" t="s">
        <v>8284</v>
      </c>
      <c r="E1031" s="1" t="s">
        <v>34445</v>
      </c>
      <c r="F1031" s="1" t="s">
        <v>8285</v>
      </c>
      <c r="G1031" t="str">
        <f t="shared" si="112"/>
        <v>Valid</v>
      </c>
      <c r="H1031" s="1" t="s">
        <v>8286</v>
      </c>
      <c r="I1031" t="str" cm="1">
        <f t="array" ref="I1031">IF(OR(TRIM(H1031)="",ISNUMBER(SEARCH("#",H1031)),AA1031&lt;Config!$B$8,SUMPRODUCT(--ISNUMBER(SEARCH({"a";"b";"c";"d";"e";"f";"g";"h";"i";"j";"k";"l";"m";"n";"o";"p";"q";"r";"s";"t";"u";"v";"w";"x";"y";"z"},H1031)))&gt;0),"Invalid","Valid")</f>
        <v>Valid</v>
      </c>
      <c r="J1031" s="1" t="s">
        <v>8287</v>
      </c>
      <c r="K1031" s="1" t="s">
        <v>250</v>
      </c>
      <c r="L1031" s="1" t="s">
        <v>134</v>
      </c>
      <c r="M1031" s="1" t="s">
        <v>517</v>
      </c>
      <c r="N1031" s="1" t="s">
        <v>224</v>
      </c>
      <c r="O1031" s="1" t="s">
        <v>69</v>
      </c>
      <c r="P1031" t="s">
        <v>87</v>
      </c>
      <c r="Q1031" s="1" t="s">
        <v>438</v>
      </c>
      <c r="R1031" s="1" t="s">
        <v>136</v>
      </c>
      <c r="S1031" s="1" t="s">
        <v>8288</v>
      </c>
      <c r="T1031" s="1" t="s">
        <v>8289</v>
      </c>
      <c r="U1031" s="1" t="s">
        <v>8290</v>
      </c>
      <c r="V1031" s="1" t="s">
        <v>5240</v>
      </c>
      <c r="W1031" s="1" t="s">
        <v>33823</v>
      </c>
      <c r="X1031" t="str">
        <f t="shared" si="113"/>
        <v>Complete</v>
      </c>
      <c r="Y1031">
        <f>MAX(0,100-IF(G1031="Invalid",Config!$B$5,0)-IF(I1031="Invalid",Config!$B$6,0)-IF(X1031="Incomplete",Config!$B$7,0)-IF(AF1031="Yes",Config!$B$37,0))</f>
        <v>100</v>
      </c>
      <c r="Z1031" s="1">
        <f>IF(OR(TRIM(B1031)="",COUNTIF(Config!$B$15:$B$19,B1031)&gt;0),1,0)+IF(OR(TRIM(C1031)="",COUNTIF(Config!$B$15:$B$19,C1031)&gt;0),1,0)+IF(OR(TRIM(F1031)="",COUNTIF(Config!$B$15:$B$19,F1031)&gt;0),1,0)+IF(OR(TRIM(H1031)="",COUNTIF(Config!$B$15:$B$19,H1031)&gt;0),1,0)+IF(OR(TRIM(E1031)="",COUNTIF(Config!$B$15:$B$19,E1031)&gt;0),1,0)+IF(OR(TRIM(K1031)="",COUNTIF(Config!$B$15:$B$19,K1031)&gt;0),1,0)+IF(OR(TRIM(P1031)="",COUNTIF(Config!$B$15:$B$19,P1031)&gt;0),1,0)+IF(OR(TRIM(R1031)="",COUNTIF(Config!$B$15:$B$19,R1031)&gt;0),1,0)</f>
        <v>0</v>
      </c>
      <c r="AA1031" s="1" cm="1">
        <f t="array" ref="AA1031">SUMPRODUCT(LEN(H1031)-LEN(SUBSTITUTE(H1031,{"0";"1";"2";"3";"4";"5";"6";"7";"8";"9"},"")))</f>
        <v>11</v>
      </c>
      <c r="AC1031" t="str">
        <f t="shared" si="114"/>
        <v/>
      </c>
      <c r="AD1031">
        <f t="shared" si="115"/>
        <v>1</v>
      </c>
      <c r="AE1031">
        <f t="shared" si="116"/>
        <v>1</v>
      </c>
      <c r="AF1031" t="str">
        <f t="shared" si="117"/>
        <v>No</v>
      </c>
      <c r="AG1031">
        <f t="shared" ca="1" si="118"/>
        <v>347</v>
      </c>
      <c r="AH1031" t="str">
        <f ca="1">IF(OR(V1031="",AG1031=""),"Yes",IF(AG1031&gt;Config!$B$41,"Yes","No"))</f>
        <v>No</v>
      </c>
    </row>
    <row r="1032" spans="1:34" x14ac:dyDescent="0.25">
      <c r="A1032" s="1" t="s">
        <v>8291</v>
      </c>
      <c r="B1032" s="1" t="s">
        <v>33815</v>
      </c>
      <c r="C1032" s="1" t="s">
        <v>1736</v>
      </c>
      <c r="D1032" s="1" t="s">
        <v>1736</v>
      </c>
      <c r="E1032" s="1" t="s">
        <v>739</v>
      </c>
      <c r="F1032" s="1" t="s">
        <v>8292</v>
      </c>
      <c r="G1032" t="str">
        <f t="shared" si="112"/>
        <v>Valid</v>
      </c>
      <c r="H1032" s="1" t="s">
        <v>8293</v>
      </c>
      <c r="I1032" t="str" cm="1">
        <f t="array" ref="I1032">IF(OR(TRIM(H1032)="",ISNUMBER(SEARCH("#",H1032)),AA1032&lt;Config!$B$8,SUMPRODUCT(--ISNUMBER(SEARCH({"a";"b";"c";"d";"e";"f";"g";"h";"i";"j";"k";"l";"m";"n";"o";"p";"q";"r";"s";"t";"u";"v";"w";"x";"y";"z"},H1032)))&gt;0),"Invalid","Valid")</f>
        <v>Valid</v>
      </c>
      <c r="J1032" s="1" t="s">
        <v>8294</v>
      </c>
      <c r="K1032" s="1" t="s">
        <v>287</v>
      </c>
      <c r="L1032" s="1" t="s">
        <v>67</v>
      </c>
      <c r="M1032" s="1" t="s">
        <v>85</v>
      </c>
      <c r="N1032" s="1" t="s">
        <v>252</v>
      </c>
      <c r="O1032" s="1" t="s">
        <v>196</v>
      </c>
      <c r="P1032" t="s">
        <v>33</v>
      </c>
      <c r="Q1032" s="1" t="s">
        <v>1664</v>
      </c>
      <c r="R1032" s="1" t="s">
        <v>35</v>
      </c>
      <c r="S1032" s="1" t="s">
        <v>8295</v>
      </c>
      <c r="T1032" s="1" t="s">
        <v>8296</v>
      </c>
      <c r="U1032" s="1" t="s">
        <v>3496</v>
      </c>
      <c r="V1032" s="1" t="s">
        <v>5218</v>
      </c>
      <c r="W1032" s="1" t="s">
        <v>186</v>
      </c>
      <c r="X1032" t="str">
        <f t="shared" si="113"/>
        <v>Incomplete</v>
      </c>
      <c r="Y1032">
        <f>MAX(0,100-IF(G1032="Invalid",Config!$B$5,0)-IF(I1032="Invalid",Config!$B$6,0)-IF(X1032="Incomplete",Config!$B$7,0)-IF(AF1032="Yes",Config!$B$37,0))</f>
        <v>60</v>
      </c>
      <c r="Z1032" s="1">
        <f>IF(OR(TRIM(B1032)="",COUNTIF(Config!$B$15:$B$19,B1032)&gt;0),1,0)+IF(OR(TRIM(C1032)="",COUNTIF(Config!$B$15:$B$19,C1032)&gt;0),1,0)+IF(OR(TRIM(F1032)="",COUNTIF(Config!$B$15:$B$19,F1032)&gt;0),1,0)+IF(OR(TRIM(H1032)="",COUNTIF(Config!$B$15:$B$19,H1032)&gt;0),1,0)+IF(OR(TRIM(E1032)="",COUNTIF(Config!$B$15:$B$19,E1032)&gt;0),1,0)+IF(OR(TRIM(K1032)="",COUNTIF(Config!$B$15:$B$19,K1032)&gt;0),1,0)+IF(OR(TRIM(P1032)="",COUNTIF(Config!$B$15:$B$19,P1032)&gt;0),1,0)+IF(OR(TRIM(R1032)="",COUNTIF(Config!$B$15:$B$19,R1032)&gt;0),1,0)</f>
        <v>1</v>
      </c>
      <c r="AA1032" s="1" cm="1">
        <f t="array" ref="AA1032">SUMPRODUCT(LEN(H1032)-LEN(SUBSTITUTE(H1032,{"0";"1";"2";"3";"4";"5";"6";"7";"8";"9"},"")))</f>
        <v>10</v>
      </c>
      <c r="AC1032" t="str">
        <f t="shared" si="114"/>
        <v>Incomplete Profile</v>
      </c>
      <c r="AD1032">
        <f t="shared" si="115"/>
        <v>1</v>
      </c>
      <c r="AE1032">
        <f t="shared" si="116"/>
        <v>1</v>
      </c>
      <c r="AF1032" t="str">
        <f t="shared" si="117"/>
        <v>No</v>
      </c>
      <c r="AG1032">
        <f t="shared" ca="1" si="118"/>
        <v>472</v>
      </c>
      <c r="AH1032" t="str">
        <f ca="1">IF(OR(V1032="",AG1032=""),"Yes",IF(AG1032&gt;Config!$B$41,"Yes","No"))</f>
        <v>Yes</v>
      </c>
    </row>
    <row r="1033" spans="1:34" x14ac:dyDescent="0.25">
      <c r="A1033" s="1" t="s">
        <v>8297</v>
      </c>
      <c r="B1033" s="1" t="s">
        <v>678</v>
      </c>
      <c r="C1033" s="1" t="s">
        <v>1736</v>
      </c>
      <c r="D1033" s="1" t="s">
        <v>8298</v>
      </c>
      <c r="E1033" s="1" t="s">
        <v>34446</v>
      </c>
      <c r="F1033" s="1" t="s">
        <v>8299</v>
      </c>
      <c r="G1033" t="str">
        <f t="shared" si="112"/>
        <v>Valid</v>
      </c>
      <c r="H1033" s="1" t="s">
        <v>8300</v>
      </c>
      <c r="I1033" t="str" cm="1">
        <f t="array" ref="I1033">IF(OR(TRIM(H1033)="",ISNUMBER(SEARCH("#",H1033)),AA1033&lt;Config!$B$8,SUMPRODUCT(--ISNUMBER(SEARCH({"a";"b";"c";"d";"e";"f";"g";"h";"i";"j";"k";"l";"m";"n";"o";"p";"q";"r";"s";"t";"u";"v";"w";"x";"y";"z"},H1033)))&gt;0),"Invalid","Valid")</f>
        <v>Valid</v>
      </c>
      <c r="J1033" s="1" t="s">
        <v>8301</v>
      </c>
      <c r="K1033" s="1" t="s">
        <v>481</v>
      </c>
      <c r="L1033" s="1" t="s">
        <v>450</v>
      </c>
      <c r="M1033" s="1" t="s">
        <v>135</v>
      </c>
      <c r="N1033" s="1" t="s">
        <v>148</v>
      </c>
      <c r="O1033" s="1" t="s">
        <v>196</v>
      </c>
      <c r="P1033" t="s">
        <v>518</v>
      </c>
      <c r="Q1033" s="1" t="s">
        <v>1046</v>
      </c>
      <c r="R1033" s="1" t="s">
        <v>571</v>
      </c>
      <c r="S1033" s="1" t="s">
        <v>8302</v>
      </c>
      <c r="T1033" s="1" t="s">
        <v>8303</v>
      </c>
      <c r="U1033" s="1" t="s">
        <v>584</v>
      </c>
      <c r="V1033" s="1" t="s">
        <v>4153</v>
      </c>
      <c r="W1033" s="1" t="s">
        <v>75</v>
      </c>
      <c r="X1033" t="str">
        <f t="shared" si="113"/>
        <v>Complete</v>
      </c>
      <c r="Y1033">
        <f>MAX(0,100-IF(G1033="Invalid",Config!$B$5,0)-IF(I1033="Invalid",Config!$B$6,0)-IF(X1033="Incomplete",Config!$B$7,0)-IF(AF1033="Yes",Config!$B$37,0))</f>
        <v>100</v>
      </c>
      <c r="Z1033" s="1">
        <f>IF(OR(TRIM(B1033)="",COUNTIF(Config!$B$15:$B$19,B1033)&gt;0),1,0)+IF(OR(TRIM(C1033)="",COUNTIF(Config!$B$15:$B$19,C1033)&gt;0),1,0)+IF(OR(TRIM(F1033)="",COUNTIF(Config!$B$15:$B$19,F1033)&gt;0),1,0)+IF(OR(TRIM(H1033)="",COUNTIF(Config!$B$15:$B$19,H1033)&gt;0),1,0)+IF(OR(TRIM(E1033)="",COUNTIF(Config!$B$15:$B$19,E1033)&gt;0),1,0)+IF(OR(TRIM(K1033)="",COUNTIF(Config!$B$15:$B$19,K1033)&gt;0),1,0)+IF(OR(TRIM(P1033)="",COUNTIF(Config!$B$15:$B$19,P1033)&gt;0),1,0)+IF(OR(TRIM(R1033)="",COUNTIF(Config!$B$15:$B$19,R1033)&gt;0),1,0)</f>
        <v>0</v>
      </c>
      <c r="AA1033" s="1" cm="1">
        <f t="array" ref="AA1033">SUMPRODUCT(LEN(H1033)-LEN(SUBSTITUTE(H1033,{"0";"1";"2";"3";"4";"5";"6";"7";"8";"9"},"")))</f>
        <v>11</v>
      </c>
      <c r="AC1033" t="str">
        <f t="shared" si="114"/>
        <v/>
      </c>
      <c r="AD1033">
        <f t="shared" si="115"/>
        <v>1</v>
      </c>
      <c r="AE1033">
        <f t="shared" si="116"/>
        <v>1</v>
      </c>
      <c r="AF1033" t="str">
        <f t="shared" si="117"/>
        <v>No</v>
      </c>
      <c r="AG1033">
        <f t="shared" ca="1" si="118"/>
        <v>344</v>
      </c>
      <c r="AH1033" t="str">
        <f ca="1">IF(OR(V1033="",AG1033=""),"Yes",IF(AG1033&gt;Config!$B$41,"Yes","No"))</f>
        <v>No</v>
      </c>
    </row>
    <row r="1034" spans="1:34" x14ac:dyDescent="0.25">
      <c r="A1034" s="1" t="s">
        <v>8304</v>
      </c>
      <c r="B1034" s="1" t="s">
        <v>690</v>
      </c>
      <c r="C1034" s="1" t="s">
        <v>775</v>
      </c>
      <c r="D1034" s="1" t="s">
        <v>8305</v>
      </c>
      <c r="E1034" s="1" t="s">
        <v>33866</v>
      </c>
      <c r="F1034" s="1" t="s">
        <v>8306</v>
      </c>
      <c r="G1034" t="str">
        <f t="shared" si="112"/>
        <v>Valid</v>
      </c>
      <c r="H1034" s="1" t="s">
        <v>8307</v>
      </c>
      <c r="I1034" t="str" cm="1">
        <f t="array" ref="I1034">IF(OR(TRIM(H1034)="",ISNUMBER(SEARCH("#",H1034)),AA1034&lt;Config!$B$8,SUMPRODUCT(--ISNUMBER(SEARCH({"a";"b";"c";"d";"e";"f";"g";"h";"i";"j";"k";"l";"m";"n";"o";"p";"q";"r";"s";"t";"u";"v";"w";"x";"y";"z"},H1034)))&gt;0),"Invalid","Valid")</f>
        <v>Valid</v>
      </c>
      <c r="J1034" s="1" t="s">
        <v>8308</v>
      </c>
      <c r="K1034" s="1" t="s">
        <v>481</v>
      </c>
      <c r="L1034" s="1" t="s">
        <v>102</v>
      </c>
      <c r="M1034" s="1" t="s">
        <v>103</v>
      </c>
      <c r="N1034" s="1" t="s">
        <v>713</v>
      </c>
      <c r="O1034" s="1" t="s">
        <v>69</v>
      </c>
      <c r="P1034" t="s">
        <v>87</v>
      </c>
      <c r="Q1034" s="1" t="s">
        <v>88</v>
      </c>
      <c r="R1034" s="1" t="s">
        <v>379</v>
      </c>
      <c r="S1034" s="1" t="s">
        <v>8309</v>
      </c>
      <c r="T1034" s="1" t="s">
        <v>8310</v>
      </c>
      <c r="U1034" s="1" t="s">
        <v>8311</v>
      </c>
      <c r="V1034" s="1" t="s">
        <v>8312</v>
      </c>
      <c r="W1034" s="1" t="s">
        <v>60</v>
      </c>
      <c r="X1034" t="str">
        <f t="shared" si="113"/>
        <v>Complete</v>
      </c>
      <c r="Y1034">
        <f>MAX(0,100-IF(G1034="Invalid",Config!$B$5,0)-IF(I1034="Invalid",Config!$B$6,0)-IF(X1034="Incomplete",Config!$B$7,0)-IF(AF1034="Yes",Config!$B$37,0))</f>
        <v>100</v>
      </c>
      <c r="Z1034" s="1">
        <f>IF(OR(TRIM(B1034)="",COUNTIF(Config!$B$15:$B$19,B1034)&gt;0),1,0)+IF(OR(TRIM(C1034)="",COUNTIF(Config!$B$15:$B$19,C1034)&gt;0),1,0)+IF(OR(TRIM(F1034)="",COUNTIF(Config!$B$15:$B$19,F1034)&gt;0),1,0)+IF(OR(TRIM(H1034)="",COUNTIF(Config!$B$15:$B$19,H1034)&gt;0),1,0)+IF(OR(TRIM(E1034)="",COUNTIF(Config!$B$15:$B$19,E1034)&gt;0),1,0)+IF(OR(TRIM(K1034)="",COUNTIF(Config!$B$15:$B$19,K1034)&gt;0),1,0)+IF(OR(TRIM(P1034)="",COUNTIF(Config!$B$15:$B$19,P1034)&gt;0),1,0)+IF(OR(TRIM(R1034)="",COUNTIF(Config!$B$15:$B$19,R1034)&gt;0),1,0)</f>
        <v>0</v>
      </c>
      <c r="AA1034" s="1" cm="1">
        <f t="array" ref="AA1034">SUMPRODUCT(LEN(H1034)-LEN(SUBSTITUTE(H1034,{"0";"1";"2";"3";"4";"5";"6";"7";"8";"9"},"")))</f>
        <v>10</v>
      </c>
      <c r="AC1034" t="str">
        <f t="shared" si="114"/>
        <v/>
      </c>
      <c r="AD1034">
        <f t="shared" si="115"/>
        <v>1</v>
      </c>
      <c r="AE1034">
        <f t="shared" si="116"/>
        <v>1</v>
      </c>
      <c r="AF1034" t="str">
        <f t="shared" si="117"/>
        <v>No</v>
      </c>
      <c r="AG1034">
        <f t="shared" ca="1" si="118"/>
        <v>204</v>
      </c>
      <c r="AH1034" t="str">
        <f ca="1">IF(OR(V1034="",AG1034=""),"Yes",IF(AG1034&gt;Config!$B$41,"Yes","No"))</f>
        <v>No</v>
      </c>
    </row>
    <row r="1035" spans="1:34" x14ac:dyDescent="0.25">
      <c r="A1035" s="1" t="s">
        <v>8313</v>
      </c>
      <c r="B1035" s="1" t="s">
        <v>839</v>
      </c>
      <c r="C1035" s="1" t="s">
        <v>1339</v>
      </c>
      <c r="D1035" s="1" t="s">
        <v>8314</v>
      </c>
      <c r="E1035" s="1" t="s">
        <v>1331</v>
      </c>
      <c r="F1035" s="1" t="s">
        <v>8315</v>
      </c>
      <c r="G1035" t="str">
        <f t="shared" si="112"/>
        <v>Valid</v>
      </c>
      <c r="H1035" s="1" t="s">
        <v>8316</v>
      </c>
      <c r="I1035" t="str" cm="1">
        <f t="array" ref="I1035">IF(OR(TRIM(H1035)="",ISNUMBER(SEARCH("#",H1035)),AA1035&lt;Config!$B$8,SUMPRODUCT(--ISNUMBER(SEARCH({"a";"b";"c";"d";"e";"f";"g";"h";"i";"j";"k";"l";"m";"n";"o";"p";"q";"r";"s";"t";"u";"v";"w";"x";"y";"z"},H1035)))&gt;0),"Invalid","Valid")</f>
        <v>Valid</v>
      </c>
      <c r="J1035" s="1" t="s">
        <v>8317</v>
      </c>
      <c r="K1035" s="1" t="s">
        <v>378</v>
      </c>
      <c r="L1035" s="1" t="s">
        <v>134</v>
      </c>
      <c r="M1035" s="1" t="s">
        <v>135</v>
      </c>
      <c r="N1035" s="1" t="s">
        <v>713</v>
      </c>
      <c r="O1035" s="1" t="s">
        <v>69</v>
      </c>
      <c r="P1035" t="s">
        <v>53</v>
      </c>
      <c r="Q1035" s="1" t="s">
        <v>150</v>
      </c>
      <c r="R1035" s="1" t="s">
        <v>198</v>
      </c>
      <c r="S1035" s="1" t="s">
        <v>8318</v>
      </c>
      <c r="T1035" s="1" t="s">
        <v>8319</v>
      </c>
      <c r="U1035" s="1" t="s">
        <v>5129</v>
      </c>
      <c r="V1035" s="1" t="s">
        <v>8320</v>
      </c>
      <c r="W1035" s="1" t="s">
        <v>384</v>
      </c>
      <c r="X1035" t="str">
        <f t="shared" si="113"/>
        <v>Complete</v>
      </c>
      <c r="Y1035">
        <f>MAX(0,100-IF(G1035="Invalid",Config!$B$5,0)-IF(I1035="Invalid",Config!$B$6,0)-IF(X1035="Incomplete",Config!$B$7,0)-IF(AF1035="Yes",Config!$B$37,0))</f>
        <v>100</v>
      </c>
      <c r="Z1035" s="1">
        <f>IF(OR(TRIM(B1035)="",COUNTIF(Config!$B$15:$B$19,B1035)&gt;0),1,0)+IF(OR(TRIM(C1035)="",COUNTIF(Config!$B$15:$B$19,C1035)&gt;0),1,0)+IF(OR(TRIM(F1035)="",COUNTIF(Config!$B$15:$B$19,F1035)&gt;0),1,0)+IF(OR(TRIM(H1035)="",COUNTIF(Config!$B$15:$B$19,H1035)&gt;0),1,0)+IF(OR(TRIM(E1035)="",COUNTIF(Config!$B$15:$B$19,E1035)&gt;0),1,0)+IF(OR(TRIM(K1035)="",COUNTIF(Config!$B$15:$B$19,K1035)&gt;0),1,0)+IF(OR(TRIM(P1035)="",COUNTIF(Config!$B$15:$B$19,P1035)&gt;0),1,0)+IF(OR(TRIM(R1035)="",COUNTIF(Config!$B$15:$B$19,R1035)&gt;0),1,0)</f>
        <v>0</v>
      </c>
      <c r="AA1035" s="1" cm="1">
        <f t="array" ref="AA1035">SUMPRODUCT(LEN(H1035)-LEN(SUBSTITUTE(H1035,{"0";"1";"2";"3";"4";"5";"6";"7";"8";"9"},"")))</f>
        <v>10</v>
      </c>
      <c r="AC1035" t="str">
        <f t="shared" si="114"/>
        <v/>
      </c>
      <c r="AD1035">
        <f t="shared" si="115"/>
        <v>1</v>
      </c>
      <c r="AE1035">
        <f t="shared" si="116"/>
        <v>1</v>
      </c>
      <c r="AF1035" t="str">
        <f t="shared" si="117"/>
        <v>No</v>
      </c>
      <c r="AG1035">
        <f t="shared" ca="1" si="118"/>
        <v>122</v>
      </c>
      <c r="AH1035" t="str">
        <f ca="1">IF(OR(V1035="",AG1035=""),"Yes",IF(AG1035&gt;Config!$B$41,"Yes","No"))</f>
        <v>No</v>
      </c>
    </row>
    <row r="1036" spans="1:34" x14ac:dyDescent="0.25">
      <c r="A1036" s="1" t="s">
        <v>8321</v>
      </c>
      <c r="B1036" s="1" t="s">
        <v>96</v>
      </c>
      <c r="C1036" s="1" t="s">
        <v>499</v>
      </c>
      <c r="D1036" s="1" t="s">
        <v>6462</v>
      </c>
      <c r="E1036" s="1" t="s">
        <v>681</v>
      </c>
      <c r="F1036" s="1" t="s">
        <v>8322</v>
      </c>
      <c r="G1036" t="str">
        <f t="shared" si="112"/>
        <v>Valid</v>
      </c>
      <c r="H1036" s="1" t="s">
        <v>8323</v>
      </c>
      <c r="I1036" t="str" cm="1">
        <f t="array" ref="I1036">IF(OR(TRIM(H1036)="",ISNUMBER(SEARCH("#",H1036)),AA1036&lt;Config!$B$8,SUMPRODUCT(--ISNUMBER(SEARCH({"a";"b";"c";"d";"e";"f";"g";"h";"i";"j";"k";"l";"m";"n";"o";"p";"q";"r";"s";"t";"u";"v";"w";"x";"y";"z"},H1036)))&gt;0),"Invalid","Valid")</f>
        <v>Valid</v>
      </c>
      <c r="J1036" s="1" t="s">
        <v>8324</v>
      </c>
      <c r="K1036" s="1" t="s">
        <v>147</v>
      </c>
      <c r="L1036" s="1" t="s">
        <v>179</v>
      </c>
      <c r="M1036" s="1" t="s">
        <v>103</v>
      </c>
      <c r="N1036" s="1" t="s">
        <v>437</v>
      </c>
      <c r="O1036" s="1" t="s">
        <v>69</v>
      </c>
      <c r="P1036" t="s">
        <v>53</v>
      </c>
      <c r="Q1036" s="1" t="s">
        <v>55</v>
      </c>
      <c r="R1036" s="1" t="s">
        <v>288</v>
      </c>
      <c r="S1036" s="1" t="s">
        <v>8325</v>
      </c>
      <c r="T1036" s="1" t="s">
        <v>8326</v>
      </c>
      <c r="U1036" s="1" t="s">
        <v>8327</v>
      </c>
      <c r="V1036" s="1" t="s">
        <v>1219</v>
      </c>
      <c r="W1036" s="1" t="s">
        <v>186</v>
      </c>
      <c r="X1036" t="str">
        <f t="shared" si="113"/>
        <v>Complete</v>
      </c>
      <c r="Y1036">
        <f>MAX(0,100-IF(G1036="Invalid",Config!$B$5,0)-IF(I1036="Invalid",Config!$B$6,0)-IF(X1036="Incomplete",Config!$B$7,0)-IF(AF1036="Yes",Config!$B$37,0))</f>
        <v>100</v>
      </c>
      <c r="Z1036" s="1">
        <f>IF(OR(TRIM(B1036)="",COUNTIF(Config!$B$15:$B$19,B1036)&gt;0),1,0)+IF(OR(TRIM(C1036)="",COUNTIF(Config!$B$15:$B$19,C1036)&gt;0),1,0)+IF(OR(TRIM(F1036)="",COUNTIF(Config!$B$15:$B$19,F1036)&gt;0),1,0)+IF(OR(TRIM(H1036)="",COUNTIF(Config!$B$15:$B$19,H1036)&gt;0),1,0)+IF(OR(TRIM(E1036)="",COUNTIF(Config!$B$15:$B$19,E1036)&gt;0),1,0)+IF(OR(TRIM(K1036)="",COUNTIF(Config!$B$15:$B$19,K1036)&gt;0),1,0)+IF(OR(TRIM(P1036)="",COUNTIF(Config!$B$15:$B$19,P1036)&gt;0),1,0)+IF(OR(TRIM(R1036)="",COUNTIF(Config!$B$15:$B$19,R1036)&gt;0),1,0)</f>
        <v>0</v>
      </c>
      <c r="AA1036" s="1" cm="1">
        <f t="array" ref="AA1036">SUMPRODUCT(LEN(H1036)-LEN(SUBSTITUTE(H1036,{"0";"1";"2";"3";"4";"5";"6";"7";"8";"9"},"")))</f>
        <v>12</v>
      </c>
      <c r="AC1036" t="str">
        <f t="shared" si="114"/>
        <v/>
      </c>
      <c r="AD1036">
        <f t="shared" si="115"/>
        <v>1</v>
      </c>
      <c r="AE1036">
        <f t="shared" si="116"/>
        <v>1</v>
      </c>
      <c r="AF1036" t="str">
        <f t="shared" si="117"/>
        <v>No</v>
      </c>
      <c r="AG1036">
        <f t="shared" ca="1" si="118"/>
        <v>647</v>
      </c>
      <c r="AH1036" t="str">
        <f ca="1">IF(OR(V1036="",AG1036=""),"Yes",IF(AG1036&gt;Config!$B$41,"Yes","No"))</f>
        <v>Yes</v>
      </c>
    </row>
    <row r="1037" spans="1:34" x14ac:dyDescent="0.25">
      <c r="A1037" s="1" t="s">
        <v>8328</v>
      </c>
      <c r="B1037" s="1" t="s">
        <v>456</v>
      </c>
      <c r="C1037" s="1" t="s">
        <v>775</v>
      </c>
      <c r="D1037" s="1" t="s">
        <v>8329</v>
      </c>
      <c r="E1037" s="1" t="s">
        <v>33858</v>
      </c>
      <c r="F1037" s="1" t="s">
        <v>8330</v>
      </c>
      <c r="G1037" t="str">
        <f t="shared" si="112"/>
        <v>Valid</v>
      </c>
      <c r="H1037" s="1" t="s">
        <v>8331</v>
      </c>
      <c r="I1037" t="str" cm="1">
        <f t="array" ref="I1037">IF(OR(TRIM(H1037)="",ISNUMBER(SEARCH("#",H1037)),AA1037&lt;Config!$B$8,SUMPRODUCT(--ISNUMBER(SEARCH({"a";"b";"c";"d";"e";"f";"g";"h";"i";"j";"k";"l";"m";"n";"o";"p";"q";"r";"s";"t";"u";"v";"w";"x";"y";"z"},H1037)))&gt;0),"Invalid","Valid")</f>
        <v>Valid</v>
      </c>
      <c r="J1037" s="1" t="s">
        <v>8332</v>
      </c>
      <c r="K1037" s="1" t="s">
        <v>250</v>
      </c>
      <c r="L1037" s="1" t="s">
        <v>134</v>
      </c>
      <c r="M1037" s="1" t="s">
        <v>251</v>
      </c>
      <c r="N1037" s="1" t="s">
        <v>252</v>
      </c>
      <c r="O1037" s="1" t="s">
        <v>69</v>
      </c>
      <c r="P1037" t="s">
        <v>344</v>
      </c>
      <c r="Q1037" s="1" t="s">
        <v>1199</v>
      </c>
      <c r="R1037" s="1" t="s">
        <v>1141</v>
      </c>
      <c r="S1037" s="1" t="s">
        <v>8333</v>
      </c>
      <c r="T1037" s="1" t="s">
        <v>8334</v>
      </c>
      <c r="U1037" s="1" t="s">
        <v>2581</v>
      </c>
      <c r="V1037" s="1" t="s">
        <v>140</v>
      </c>
      <c r="W1037" s="1" t="s">
        <v>293</v>
      </c>
      <c r="X1037" t="str">
        <f t="shared" si="113"/>
        <v>Complete</v>
      </c>
      <c r="Y1037">
        <f>MAX(0,100-IF(G1037="Invalid",Config!$B$5,0)-IF(I1037="Invalid",Config!$B$6,0)-IF(X1037="Incomplete",Config!$B$7,0)-IF(AF1037="Yes",Config!$B$37,0))</f>
        <v>100</v>
      </c>
      <c r="Z1037" s="1">
        <f>IF(OR(TRIM(B1037)="",COUNTIF(Config!$B$15:$B$19,B1037)&gt;0),1,0)+IF(OR(TRIM(C1037)="",COUNTIF(Config!$B$15:$B$19,C1037)&gt;0),1,0)+IF(OR(TRIM(F1037)="",COUNTIF(Config!$B$15:$B$19,F1037)&gt;0),1,0)+IF(OR(TRIM(H1037)="",COUNTIF(Config!$B$15:$B$19,H1037)&gt;0),1,0)+IF(OR(TRIM(E1037)="",COUNTIF(Config!$B$15:$B$19,E1037)&gt;0),1,0)+IF(OR(TRIM(K1037)="",COUNTIF(Config!$B$15:$B$19,K1037)&gt;0),1,0)+IF(OR(TRIM(P1037)="",COUNTIF(Config!$B$15:$B$19,P1037)&gt;0),1,0)+IF(OR(TRIM(R1037)="",COUNTIF(Config!$B$15:$B$19,R1037)&gt;0),1,0)</f>
        <v>0</v>
      </c>
      <c r="AA1037" s="1" cm="1">
        <f t="array" ref="AA1037">SUMPRODUCT(LEN(H1037)-LEN(SUBSTITUTE(H1037,{"0";"1";"2";"3";"4";"5";"6";"7";"8";"9"},"")))</f>
        <v>11</v>
      </c>
      <c r="AC1037" t="str">
        <f t="shared" si="114"/>
        <v/>
      </c>
      <c r="AD1037">
        <f t="shared" si="115"/>
        <v>1</v>
      </c>
      <c r="AE1037">
        <f t="shared" si="116"/>
        <v>1</v>
      </c>
      <c r="AF1037" t="str">
        <f t="shared" si="117"/>
        <v>No</v>
      </c>
      <c r="AG1037">
        <f t="shared" ca="1" si="118"/>
        <v>37</v>
      </c>
      <c r="AH1037" t="str">
        <f ca="1">IF(OR(V1037="",AG1037=""),"Yes",IF(AG1037&gt;Config!$B$41,"Yes","No"))</f>
        <v>No</v>
      </c>
    </row>
    <row r="1038" spans="1:34" x14ac:dyDescent="0.25">
      <c r="A1038" s="1" t="s">
        <v>8335</v>
      </c>
      <c r="B1038" s="1" t="s">
        <v>219</v>
      </c>
      <c r="C1038" s="1" t="s">
        <v>78</v>
      </c>
      <c r="D1038" s="1" t="s">
        <v>8336</v>
      </c>
      <c r="E1038" s="1" t="s">
        <v>34447</v>
      </c>
      <c r="F1038" s="1" t="s">
        <v>8337</v>
      </c>
      <c r="G1038" t="str">
        <f t="shared" si="112"/>
        <v>Valid</v>
      </c>
      <c r="H1038" s="1" t="s">
        <v>8338</v>
      </c>
      <c r="I1038" t="str" cm="1">
        <f t="array" ref="I1038">IF(OR(TRIM(H1038)="",ISNUMBER(SEARCH("#",H1038)),AA1038&lt;Config!$B$8,SUMPRODUCT(--ISNUMBER(SEARCH({"a";"b";"c";"d";"e";"f";"g";"h";"i";"j";"k";"l";"m";"n";"o";"p";"q";"r";"s";"t";"u";"v";"w";"x";"y";"z"},H1038)))&gt;0),"Invalid","Valid")</f>
        <v>Valid</v>
      </c>
      <c r="J1038" s="1" t="s">
        <v>131</v>
      </c>
      <c r="K1038" s="1" t="s">
        <v>66</v>
      </c>
      <c r="L1038" s="1" t="s">
        <v>134</v>
      </c>
      <c r="M1038" s="1" t="s">
        <v>135</v>
      </c>
      <c r="N1038" s="1" t="s">
        <v>713</v>
      </c>
      <c r="O1038" s="1" t="s">
        <v>32</v>
      </c>
      <c r="P1038" t="s">
        <v>328</v>
      </c>
      <c r="Q1038" s="1" t="s">
        <v>1046</v>
      </c>
      <c r="R1038" s="1" t="s">
        <v>614</v>
      </c>
      <c r="S1038" s="1" t="s">
        <v>8339</v>
      </c>
      <c r="T1038" s="1" t="s">
        <v>8340</v>
      </c>
      <c r="U1038" s="1" t="s">
        <v>2978</v>
      </c>
      <c r="V1038" s="1" t="s">
        <v>8341</v>
      </c>
      <c r="W1038" s="1" t="s">
        <v>60</v>
      </c>
      <c r="X1038" t="str">
        <f t="shared" si="113"/>
        <v>Complete</v>
      </c>
      <c r="Y1038">
        <f>MAX(0,100-IF(G1038="Invalid",Config!$B$5,0)-IF(I1038="Invalid",Config!$B$6,0)-IF(X1038="Incomplete",Config!$B$7,0)-IF(AF1038="Yes",Config!$B$37,0))</f>
        <v>100</v>
      </c>
      <c r="Z1038" s="1">
        <f>IF(OR(TRIM(B1038)="",COUNTIF(Config!$B$15:$B$19,B1038)&gt;0),1,0)+IF(OR(TRIM(C1038)="",COUNTIF(Config!$B$15:$B$19,C1038)&gt;0),1,0)+IF(OR(TRIM(F1038)="",COUNTIF(Config!$B$15:$B$19,F1038)&gt;0),1,0)+IF(OR(TRIM(H1038)="",COUNTIF(Config!$B$15:$B$19,H1038)&gt;0),1,0)+IF(OR(TRIM(E1038)="",COUNTIF(Config!$B$15:$B$19,E1038)&gt;0),1,0)+IF(OR(TRIM(K1038)="",COUNTIF(Config!$B$15:$B$19,K1038)&gt;0),1,0)+IF(OR(TRIM(P1038)="",COUNTIF(Config!$B$15:$B$19,P1038)&gt;0),1,0)+IF(OR(TRIM(R1038)="",COUNTIF(Config!$B$15:$B$19,R1038)&gt;0),1,0)</f>
        <v>0</v>
      </c>
      <c r="AA1038" s="1" cm="1">
        <f t="array" ref="AA1038">SUMPRODUCT(LEN(H1038)-LEN(SUBSTITUTE(H1038,{"0";"1";"2";"3";"4";"5";"6";"7";"8";"9"},"")))</f>
        <v>11</v>
      </c>
      <c r="AC1038" t="str">
        <f t="shared" si="114"/>
        <v/>
      </c>
      <c r="AD1038">
        <f t="shared" si="115"/>
        <v>1</v>
      </c>
      <c r="AE1038">
        <f t="shared" si="116"/>
        <v>1</v>
      </c>
      <c r="AF1038" t="str">
        <f t="shared" si="117"/>
        <v>No</v>
      </c>
      <c r="AG1038">
        <f t="shared" ca="1" si="118"/>
        <v>532</v>
      </c>
      <c r="AH1038" t="str">
        <f ca="1">IF(OR(V1038="",AG1038=""),"Yes",IF(AG1038&gt;Config!$B$41,"Yes","No"))</f>
        <v>Yes</v>
      </c>
    </row>
    <row r="1039" spans="1:34" x14ac:dyDescent="0.25">
      <c r="A1039" s="1" t="s">
        <v>8342</v>
      </c>
      <c r="B1039" s="1" t="s">
        <v>1185</v>
      </c>
      <c r="C1039" s="1" t="s">
        <v>205</v>
      </c>
      <c r="D1039" s="1" t="s">
        <v>8343</v>
      </c>
      <c r="E1039" s="1" t="s">
        <v>34448</v>
      </c>
      <c r="F1039" s="1" t="s">
        <v>8344</v>
      </c>
      <c r="G1039" t="str">
        <f t="shared" si="112"/>
        <v>Valid</v>
      </c>
      <c r="H1039" s="1" t="s">
        <v>8345</v>
      </c>
      <c r="I1039" t="str" cm="1">
        <f t="array" ref="I1039">IF(OR(TRIM(H1039)="",ISNUMBER(SEARCH("#",H1039)),AA1039&lt;Config!$B$8,SUMPRODUCT(--ISNUMBER(SEARCH({"a";"b";"c";"d";"e";"f";"g";"h";"i";"j";"k";"l";"m";"n";"o";"p";"q";"r";"s";"t";"u";"v";"w";"x";"y";"z"},H1039)))&gt;0),"Invalid","Valid")</f>
        <v>Valid</v>
      </c>
      <c r="J1039" s="1" t="s">
        <v>8346</v>
      </c>
      <c r="K1039" s="1" t="s">
        <v>481</v>
      </c>
      <c r="L1039" s="1" t="s">
        <v>67</v>
      </c>
      <c r="M1039" s="1" t="s">
        <v>118</v>
      </c>
      <c r="N1039" s="1" t="s">
        <v>86</v>
      </c>
      <c r="O1039" s="1" t="s">
        <v>196</v>
      </c>
      <c r="P1039" t="s">
        <v>33</v>
      </c>
      <c r="Q1039" s="1" t="s">
        <v>119</v>
      </c>
      <c r="R1039" s="1" t="s">
        <v>482</v>
      </c>
      <c r="S1039" s="1" t="s">
        <v>8347</v>
      </c>
      <c r="T1039" s="1" t="s">
        <v>8348</v>
      </c>
      <c r="U1039" s="1" t="s">
        <v>8349</v>
      </c>
      <c r="V1039" s="1" t="s">
        <v>6282</v>
      </c>
      <c r="W1039" s="1" t="s">
        <v>141</v>
      </c>
      <c r="X1039" t="str">
        <f t="shared" si="113"/>
        <v>Complete</v>
      </c>
      <c r="Y1039">
        <f>MAX(0,100-IF(G1039="Invalid",Config!$B$5,0)-IF(I1039="Invalid",Config!$B$6,0)-IF(X1039="Incomplete",Config!$B$7,0)-IF(AF1039="Yes",Config!$B$37,0))</f>
        <v>100</v>
      </c>
      <c r="Z1039" s="1">
        <f>IF(OR(TRIM(B1039)="",COUNTIF(Config!$B$15:$B$19,B1039)&gt;0),1,0)+IF(OR(TRIM(C1039)="",COUNTIF(Config!$B$15:$B$19,C1039)&gt;0),1,0)+IF(OR(TRIM(F1039)="",COUNTIF(Config!$B$15:$B$19,F1039)&gt;0),1,0)+IF(OR(TRIM(H1039)="",COUNTIF(Config!$B$15:$B$19,H1039)&gt;0),1,0)+IF(OR(TRIM(E1039)="",COUNTIF(Config!$B$15:$B$19,E1039)&gt;0),1,0)+IF(OR(TRIM(K1039)="",COUNTIF(Config!$B$15:$B$19,K1039)&gt;0),1,0)+IF(OR(TRIM(P1039)="",COUNTIF(Config!$B$15:$B$19,P1039)&gt;0),1,0)+IF(OR(TRIM(R1039)="",COUNTIF(Config!$B$15:$B$19,R1039)&gt;0),1,0)</f>
        <v>0</v>
      </c>
      <c r="AA1039" s="1" cm="1">
        <f t="array" ref="AA1039">SUMPRODUCT(LEN(H1039)-LEN(SUBSTITUTE(H1039,{"0";"1";"2";"3";"4";"5";"6";"7";"8";"9"},"")))</f>
        <v>10</v>
      </c>
      <c r="AC1039" t="str">
        <f t="shared" si="114"/>
        <v/>
      </c>
      <c r="AD1039">
        <f t="shared" si="115"/>
        <v>1</v>
      </c>
      <c r="AE1039">
        <f t="shared" si="116"/>
        <v>1</v>
      </c>
      <c r="AF1039" t="str">
        <f t="shared" si="117"/>
        <v>No</v>
      </c>
      <c r="AG1039">
        <f t="shared" ca="1" si="118"/>
        <v>509</v>
      </c>
      <c r="AH1039" t="str">
        <f ca="1">IF(OR(V1039="",AG1039=""),"Yes",IF(AG1039&gt;Config!$B$41,"Yes","No"))</f>
        <v>Yes</v>
      </c>
    </row>
    <row r="1040" spans="1:34" x14ac:dyDescent="0.25">
      <c r="A1040" s="1" t="s">
        <v>8350</v>
      </c>
      <c r="B1040" s="1" t="s">
        <v>1582</v>
      </c>
      <c r="C1040" s="1" t="s">
        <v>128</v>
      </c>
      <c r="D1040" s="1" t="s">
        <v>8351</v>
      </c>
      <c r="E1040" s="1" t="s">
        <v>34449</v>
      </c>
      <c r="F1040" s="1" t="s">
        <v>8352</v>
      </c>
      <c r="G1040" t="str">
        <f t="shared" si="112"/>
        <v>Valid</v>
      </c>
      <c r="H1040" s="1" t="s">
        <v>8353</v>
      </c>
      <c r="I1040" t="str" cm="1">
        <f t="array" ref="I1040">IF(OR(TRIM(H1040)="",ISNUMBER(SEARCH("#",H1040)),AA1040&lt;Config!$B$8,SUMPRODUCT(--ISNUMBER(SEARCH({"a";"b";"c";"d";"e";"f";"g";"h";"i";"j";"k";"l";"m";"n";"o";"p";"q";"r";"s";"t";"u";"v";"w";"x";"y";"z"},H1040)))&gt;0),"Invalid","Valid")</f>
        <v>Valid</v>
      </c>
      <c r="J1040" s="1" t="s">
        <v>8354</v>
      </c>
      <c r="K1040" s="1" t="s">
        <v>133</v>
      </c>
      <c r="L1040" s="1" t="s">
        <v>179</v>
      </c>
      <c r="M1040" s="1" t="s">
        <v>103</v>
      </c>
      <c r="N1040" s="1" t="s">
        <v>68</v>
      </c>
      <c r="O1040" s="1" t="s">
        <v>180</v>
      </c>
      <c r="P1040" t="s">
        <v>53</v>
      </c>
      <c r="Q1040" s="1" t="s">
        <v>197</v>
      </c>
      <c r="R1040" s="1" t="s">
        <v>415</v>
      </c>
      <c r="S1040" s="1" t="s">
        <v>4065</v>
      </c>
      <c r="T1040" s="1" t="s">
        <v>8355</v>
      </c>
      <c r="U1040" s="1" t="s">
        <v>657</v>
      </c>
      <c r="V1040" s="1" t="s">
        <v>8356</v>
      </c>
      <c r="W1040" s="1" t="s">
        <v>125</v>
      </c>
      <c r="X1040" t="str">
        <f t="shared" si="113"/>
        <v>Complete</v>
      </c>
      <c r="Y1040">
        <f>MAX(0,100-IF(G1040="Invalid",Config!$B$5,0)-IF(I1040="Invalid",Config!$B$6,0)-IF(X1040="Incomplete",Config!$B$7,0)-IF(AF1040="Yes",Config!$B$37,0))</f>
        <v>75</v>
      </c>
      <c r="Z1040" s="1">
        <f>IF(OR(TRIM(B1040)="",COUNTIF(Config!$B$15:$B$19,B1040)&gt;0),1,0)+IF(OR(TRIM(C1040)="",COUNTIF(Config!$B$15:$B$19,C1040)&gt;0),1,0)+IF(OR(TRIM(F1040)="",COUNTIF(Config!$B$15:$B$19,F1040)&gt;0),1,0)+IF(OR(TRIM(H1040)="",COUNTIF(Config!$B$15:$B$19,H1040)&gt;0),1,0)+IF(OR(TRIM(E1040)="",COUNTIF(Config!$B$15:$B$19,E1040)&gt;0),1,0)+IF(OR(TRIM(K1040)="",COUNTIF(Config!$B$15:$B$19,K1040)&gt;0),1,0)+IF(OR(TRIM(P1040)="",COUNTIF(Config!$B$15:$B$19,P1040)&gt;0),1,0)+IF(OR(TRIM(R1040)="",COUNTIF(Config!$B$15:$B$19,R1040)&gt;0),1,0)</f>
        <v>0</v>
      </c>
      <c r="AA1040" s="1" cm="1">
        <f t="array" ref="AA1040">SUMPRODUCT(LEN(H1040)-LEN(SUBSTITUTE(H1040,{"0";"1";"2";"3";"4";"5";"6";"7";"8";"9"},"")))</f>
        <v>12</v>
      </c>
      <c r="AC1040" t="str">
        <f t="shared" si="114"/>
        <v>Potential Duplicate</v>
      </c>
      <c r="AD1040">
        <f t="shared" si="115"/>
        <v>2</v>
      </c>
      <c r="AE1040">
        <f t="shared" si="116"/>
        <v>1</v>
      </c>
      <c r="AF1040" t="str">
        <f t="shared" si="117"/>
        <v>Yes</v>
      </c>
      <c r="AG1040" t="str">
        <f t="shared" ca="1" si="118"/>
        <v/>
      </c>
      <c r="AH1040" t="str">
        <f ca="1">IF(OR(V1040="",AG1040=""),"Yes",IF(AG1040&gt;Config!$B$41,"Yes","No"))</f>
        <v>Yes</v>
      </c>
    </row>
    <row r="1041" spans="1:34" x14ac:dyDescent="0.25">
      <c r="A1041" s="1" t="s">
        <v>8357</v>
      </c>
      <c r="B1041" s="1" t="s">
        <v>565</v>
      </c>
      <c r="C1041" s="1" t="s">
        <v>566</v>
      </c>
      <c r="D1041" s="1" t="s">
        <v>567</v>
      </c>
      <c r="E1041" s="1" t="s">
        <v>34450</v>
      </c>
      <c r="F1041" s="1" t="s">
        <v>8358</v>
      </c>
      <c r="G1041" t="str">
        <f t="shared" si="112"/>
        <v>Valid</v>
      </c>
      <c r="H1041" s="1" t="s">
        <v>8359</v>
      </c>
      <c r="I1041" t="str" cm="1">
        <f t="array" ref="I1041">IF(OR(TRIM(H1041)="",ISNUMBER(SEARCH("#",H1041)),AA1041&lt;Config!$B$8,SUMPRODUCT(--ISNUMBER(SEARCH({"a";"b";"c";"d";"e";"f";"g";"h";"i";"j";"k";"l";"m";"n";"o";"p";"q";"r";"s";"t";"u";"v";"w";"x";"y";"z"},H1041)))&gt;0),"Invalid","Valid")</f>
        <v>Valid</v>
      </c>
      <c r="J1041" s="1" t="s">
        <v>8360</v>
      </c>
      <c r="K1041" s="1" t="s">
        <v>866</v>
      </c>
      <c r="L1041" s="1" t="s">
        <v>179</v>
      </c>
      <c r="M1041" s="1" t="s">
        <v>103</v>
      </c>
      <c r="N1041" s="1" t="s">
        <v>86</v>
      </c>
      <c r="O1041" s="1" t="s">
        <v>149</v>
      </c>
      <c r="P1041" t="s">
        <v>314</v>
      </c>
      <c r="Q1041" s="1" t="s">
        <v>663</v>
      </c>
      <c r="R1041" s="1" t="s">
        <v>663</v>
      </c>
      <c r="S1041" s="1" t="s">
        <v>2742</v>
      </c>
      <c r="T1041" s="1" t="s">
        <v>8361</v>
      </c>
      <c r="U1041" s="1" t="s">
        <v>3570</v>
      </c>
      <c r="V1041" s="1" t="s">
        <v>8362</v>
      </c>
      <c r="W1041" s="1" t="s">
        <v>94</v>
      </c>
      <c r="X1041" t="str">
        <f t="shared" si="113"/>
        <v>Complete</v>
      </c>
      <c r="Y1041">
        <f>MAX(0,100-IF(G1041="Invalid",Config!$B$5,0)-IF(I1041="Invalid",Config!$B$6,0)-IF(X1041="Incomplete",Config!$B$7,0)-IF(AF1041="Yes",Config!$B$37,0))</f>
        <v>100</v>
      </c>
      <c r="Z1041" s="1">
        <f>IF(OR(TRIM(B1041)="",COUNTIF(Config!$B$15:$B$19,B1041)&gt;0),1,0)+IF(OR(TRIM(C1041)="",COUNTIF(Config!$B$15:$B$19,C1041)&gt;0),1,0)+IF(OR(TRIM(F1041)="",COUNTIF(Config!$B$15:$B$19,F1041)&gt;0),1,0)+IF(OR(TRIM(H1041)="",COUNTIF(Config!$B$15:$B$19,H1041)&gt;0),1,0)+IF(OR(TRIM(E1041)="",COUNTIF(Config!$B$15:$B$19,E1041)&gt;0),1,0)+IF(OR(TRIM(K1041)="",COUNTIF(Config!$B$15:$B$19,K1041)&gt;0),1,0)+IF(OR(TRIM(P1041)="",COUNTIF(Config!$B$15:$B$19,P1041)&gt;0),1,0)+IF(OR(TRIM(R1041)="",COUNTIF(Config!$B$15:$B$19,R1041)&gt;0),1,0)</f>
        <v>0</v>
      </c>
      <c r="AA1041" s="1" cm="1">
        <f t="array" ref="AA1041">SUMPRODUCT(LEN(H1041)-LEN(SUBSTITUTE(H1041,{"0";"1";"2";"3";"4";"5";"6";"7";"8";"9"},"")))</f>
        <v>10</v>
      </c>
      <c r="AC1041" t="str">
        <f t="shared" si="114"/>
        <v/>
      </c>
      <c r="AD1041">
        <f t="shared" si="115"/>
        <v>1</v>
      </c>
      <c r="AE1041">
        <f t="shared" si="116"/>
        <v>1</v>
      </c>
      <c r="AF1041" t="str">
        <f t="shared" si="117"/>
        <v>No</v>
      </c>
      <c r="AG1041">
        <f t="shared" ca="1" si="118"/>
        <v>490</v>
      </c>
      <c r="AH1041" t="str">
        <f ca="1">IF(OR(V1041="",AG1041=""),"Yes",IF(AG1041&gt;Config!$B$41,"Yes","No"))</f>
        <v>Yes</v>
      </c>
    </row>
    <row r="1042" spans="1:34" x14ac:dyDescent="0.25">
      <c r="A1042" s="1" t="s">
        <v>8363</v>
      </c>
      <c r="B1042" s="1" t="s">
        <v>995</v>
      </c>
      <c r="C1042" s="1" t="s">
        <v>308</v>
      </c>
      <c r="D1042" s="1" t="s">
        <v>8364</v>
      </c>
      <c r="E1042" s="1" t="s">
        <v>34451</v>
      </c>
      <c r="F1042" s="1" t="s">
        <v>3053</v>
      </c>
      <c r="G1042" t="str">
        <f t="shared" si="112"/>
        <v>Valid</v>
      </c>
      <c r="H1042" s="1" t="s">
        <v>8365</v>
      </c>
      <c r="I1042" t="str" cm="1">
        <f t="array" ref="I1042">IF(OR(TRIM(H1042)="",ISNUMBER(SEARCH("#",H1042)),AA1042&lt;Config!$B$8,SUMPRODUCT(--ISNUMBER(SEARCH({"a";"b";"c";"d";"e";"f";"g";"h";"i";"j";"k";"l";"m";"n";"o";"p";"q";"r";"s";"t";"u";"v";"w";"x";"y";"z"},H1042)))&gt;0),"Invalid","Valid")</f>
        <v>Valid</v>
      </c>
      <c r="J1042" s="1" t="s">
        <v>8366</v>
      </c>
      <c r="K1042" s="1" t="s">
        <v>210</v>
      </c>
      <c r="L1042" s="1" t="s">
        <v>67</v>
      </c>
      <c r="M1042" s="1" t="s">
        <v>50</v>
      </c>
      <c r="N1042" s="1" t="s">
        <v>437</v>
      </c>
      <c r="O1042" s="1" t="s">
        <v>69</v>
      </c>
      <c r="P1042" t="s">
        <v>53</v>
      </c>
      <c r="Q1042" s="1" t="s">
        <v>181</v>
      </c>
      <c r="R1042" s="1" t="s">
        <v>197</v>
      </c>
      <c r="S1042" s="1" t="s">
        <v>8367</v>
      </c>
      <c r="T1042" s="1" t="s">
        <v>8368</v>
      </c>
      <c r="U1042" s="1" t="s">
        <v>522</v>
      </c>
      <c r="V1042" s="1" t="s">
        <v>8369</v>
      </c>
      <c r="W1042" s="1" t="s">
        <v>75</v>
      </c>
      <c r="X1042" t="str">
        <f t="shared" si="113"/>
        <v>Complete</v>
      </c>
      <c r="Y1042">
        <f>MAX(0,100-IF(G1042="Invalid",Config!$B$5,0)-IF(I1042="Invalid",Config!$B$6,0)-IF(X1042="Incomplete",Config!$B$7,0)-IF(AF1042="Yes",Config!$B$37,0))</f>
        <v>75</v>
      </c>
      <c r="Z1042" s="1">
        <f>IF(OR(TRIM(B1042)="",COUNTIF(Config!$B$15:$B$19,B1042)&gt;0),1,0)+IF(OR(TRIM(C1042)="",COUNTIF(Config!$B$15:$B$19,C1042)&gt;0),1,0)+IF(OR(TRIM(F1042)="",COUNTIF(Config!$B$15:$B$19,F1042)&gt;0),1,0)+IF(OR(TRIM(H1042)="",COUNTIF(Config!$B$15:$B$19,H1042)&gt;0),1,0)+IF(OR(TRIM(E1042)="",COUNTIF(Config!$B$15:$B$19,E1042)&gt;0),1,0)+IF(OR(TRIM(K1042)="",COUNTIF(Config!$B$15:$B$19,K1042)&gt;0),1,0)+IF(OR(TRIM(P1042)="",COUNTIF(Config!$B$15:$B$19,P1042)&gt;0),1,0)+IF(OR(TRIM(R1042)="",COUNTIF(Config!$B$15:$B$19,R1042)&gt;0),1,0)</f>
        <v>0</v>
      </c>
      <c r="AA1042" s="1" cm="1">
        <f t="array" ref="AA1042">SUMPRODUCT(LEN(H1042)-LEN(SUBSTITUTE(H1042,{"0";"1";"2";"3";"4";"5";"6";"7";"8";"9"},"")))</f>
        <v>12</v>
      </c>
      <c r="AC1042" t="str">
        <f t="shared" si="114"/>
        <v>Potential Duplicate</v>
      </c>
      <c r="AD1042">
        <f t="shared" si="115"/>
        <v>3</v>
      </c>
      <c r="AE1042">
        <f t="shared" si="116"/>
        <v>2</v>
      </c>
      <c r="AF1042" t="str">
        <f t="shared" si="117"/>
        <v>Yes</v>
      </c>
      <c r="AG1042">
        <f t="shared" ca="1" si="118"/>
        <v>192</v>
      </c>
      <c r="AH1042" t="str">
        <f ca="1">IF(OR(V1042="",AG1042=""),"Yes",IF(AG1042&gt;Config!$B$41,"Yes","No"))</f>
        <v>No</v>
      </c>
    </row>
    <row r="1043" spans="1:34" x14ac:dyDescent="0.25">
      <c r="A1043" s="1" t="s">
        <v>8370</v>
      </c>
      <c r="B1043" s="1" t="s">
        <v>244</v>
      </c>
      <c r="C1043" s="1" t="s">
        <v>432</v>
      </c>
      <c r="D1043" s="1" t="s">
        <v>8371</v>
      </c>
      <c r="E1043" s="1" t="s">
        <v>33824</v>
      </c>
      <c r="F1043" s="1" t="s">
        <v>8372</v>
      </c>
      <c r="G1043" t="str">
        <f t="shared" si="112"/>
        <v>Valid</v>
      </c>
      <c r="H1043" s="1" t="s">
        <v>8373</v>
      </c>
      <c r="I1043" t="str" cm="1">
        <f t="array" ref="I1043">IF(OR(TRIM(H1043)="",ISNUMBER(SEARCH("#",H1043)),AA1043&lt;Config!$B$8,SUMPRODUCT(--ISNUMBER(SEARCH({"a";"b";"c";"d";"e";"f";"g";"h";"i";"j";"k";"l";"m";"n";"o";"p";"q";"r";"s";"t";"u";"v";"w";"x";"y";"z"},H1043)))&gt;0),"Invalid","Valid")</f>
        <v>Valid</v>
      </c>
      <c r="J1043" s="1" t="s">
        <v>8374</v>
      </c>
      <c r="K1043" s="1" t="s">
        <v>425</v>
      </c>
      <c r="L1043" s="1" t="s">
        <v>84</v>
      </c>
      <c r="M1043" s="1" t="s">
        <v>85</v>
      </c>
      <c r="N1043" s="1" t="s">
        <v>148</v>
      </c>
      <c r="O1043" s="1" t="s">
        <v>32</v>
      </c>
      <c r="P1043" t="s">
        <v>53</v>
      </c>
      <c r="Q1043" s="1" t="s">
        <v>150</v>
      </c>
      <c r="R1043" s="1" t="s">
        <v>415</v>
      </c>
      <c r="S1043" s="1" t="s">
        <v>8375</v>
      </c>
      <c r="T1043" s="1" t="s">
        <v>8376</v>
      </c>
      <c r="U1043" s="1" t="s">
        <v>8377</v>
      </c>
      <c r="V1043" s="1" t="s">
        <v>140</v>
      </c>
      <c r="W1043" s="1" t="s">
        <v>125</v>
      </c>
      <c r="X1043" t="str">
        <f t="shared" si="113"/>
        <v>Complete</v>
      </c>
      <c r="Y1043">
        <f>MAX(0,100-IF(G1043="Invalid",Config!$B$5,0)-IF(I1043="Invalid",Config!$B$6,0)-IF(X1043="Incomplete",Config!$B$7,0)-IF(AF1043="Yes",Config!$B$37,0))</f>
        <v>100</v>
      </c>
      <c r="Z1043" s="1">
        <f>IF(OR(TRIM(B1043)="",COUNTIF(Config!$B$15:$B$19,B1043)&gt;0),1,0)+IF(OR(TRIM(C1043)="",COUNTIF(Config!$B$15:$B$19,C1043)&gt;0),1,0)+IF(OR(TRIM(F1043)="",COUNTIF(Config!$B$15:$B$19,F1043)&gt;0),1,0)+IF(OR(TRIM(H1043)="",COUNTIF(Config!$B$15:$B$19,H1043)&gt;0),1,0)+IF(OR(TRIM(E1043)="",COUNTIF(Config!$B$15:$B$19,E1043)&gt;0),1,0)+IF(OR(TRIM(K1043)="",COUNTIF(Config!$B$15:$B$19,K1043)&gt;0),1,0)+IF(OR(TRIM(P1043)="",COUNTIF(Config!$B$15:$B$19,P1043)&gt;0),1,0)+IF(OR(TRIM(R1043)="",COUNTIF(Config!$B$15:$B$19,R1043)&gt;0),1,0)</f>
        <v>0</v>
      </c>
      <c r="AA1043" s="1" cm="1">
        <f t="array" ref="AA1043">SUMPRODUCT(LEN(H1043)-LEN(SUBSTITUTE(H1043,{"0";"1";"2";"3";"4";"5";"6";"7";"8";"9"},"")))</f>
        <v>12</v>
      </c>
      <c r="AC1043" t="str">
        <f t="shared" si="114"/>
        <v/>
      </c>
      <c r="AD1043">
        <f t="shared" si="115"/>
        <v>1</v>
      </c>
      <c r="AE1043">
        <f t="shared" si="116"/>
        <v>1</v>
      </c>
      <c r="AF1043" t="str">
        <f t="shared" si="117"/>
        <v>No</v>
      </c>
      <c r="AG1043">
        <f t="shared" ca="1" si="118"/>
        <v>37</v>
      </c>
      <c r="AH1043" t="str">
        <f ca="1">IF(OR(V1043="",AG1043=""),"Yes",IF(AG1043&gt;Config!$B$41,"Yes","No"))</f>
        <v>No</v>
      </c>
    </row>
    <row r="1044" spans="1:34" x14ac:dyDescent="0.25">
      <c r="A1044" s="1" t="s">
        <v>8378</v>
      </c>
      <c r="B1044" s="1" t="s">
        <v>1257</v>
      </c>
      <c r="C1044" s="1" t="s">
        <v>1496</v>
      </c>
      <c r="D1044" s="1" t="s">
        <v>8379</v>
      </c>
      <c r="E1044" s="1" t="s">
        <v>33829</v>
      </c>
      <c r="F1044" s="1" t="s">
        <v>8380</v>
      </c>
      <c r="G1044" t="str">
        <f t="shared" si="112"/>
        <v>Valid</v>
      </c>
      <c r="H1044" s="1" t="s">
        <v>8381</v>
      </c>
      <c r="I1044" t="str" cm="1">
        <f t="array" ref="I1044">IF(OR(TRIM(H1044)="",ISNUMBER(SEARCH("#",H1044)),AA1044&lt;Config!$B$8,SUMPRODUCT(--ISNUMBER(SEARCH({"a";"b";"c";"d";"e";"f";"g";"h";"i";"j";"k";"l";"m";"n";"o";"p";"q";"r";"s";"t";"u";"v";"w";"x";"y";"z"},H1044)))&gt;0),"Invalid","Valid")</f>
        <v>Valid</v>
      </c>
      <c r="J1044" s="1" t="s">
        <v>8382</v>
      </c>
      <c r="K1044" s="1" t="s">
        <v>1001</v>
      </c>
      <c r="L1044" s="1" t="s">
        <v>134</v>
      </c>
      <c r="M1044" s="1" t="s">
        <v>118</v>
      </c>
      <c r="N1044" s="1" t="s">
        <v>713</v>
      </c>
      <c r="O1044" s="1" t="s">
        <v>196</v>
      </c>
      <c r="P1044" t="s">
        <v>53</v>
      </c>
      <c r="Q1044" s="1" t="s">
        <v>150</v>
      </c>
      <c r="R1044" s="1" t="s">
        <v>198</v>
      </c>
      <c r="S1044" s="1" t="s">
        <v>7394</v>
      </c>
      <c r="T1044" s="1" t="s">
        <v>8383</v>
      </c>
      <c r="U1044" s="1" t="s">
        <v>5240</v>
      </c>
      <c r="V1044" s="1" t="s">
        <v>826</v>
      </c>
      <c r="W1044" s="1" t="s">
        <v>60</v>
      </c>
      <c r="X1044" t="str">
        <f t="shared" si="113"/>
        <v>Incomplete</v>
      </c>
      <c r="Y1044">
        <f>MAX(0,100-IF(G1044="Invalid",Config!$B$5,0)-IF(I1044="Invalid",Config!$B$6,0)-IF(X1044="Incomplete",Config!$B$7,0)-IF(AF1044="Yes",Config!$B$37,0))</f>
        <v>60</v>
      </c>
      <c r="Z1044" s="1">
        <f>IF(OR(TRIM(B1044)="",COUNTIF(Config!$B$15:$B$19,B1044)&gt;0),1,0)+IF(OR(TRIM(C1044)="",COUNTIF(Config!$B$15:$B$19,C1044)&gt;0),1,0)+IF(OR(TRIM(F1044)="",COUNTIF(Config!$B$15:$B$19,F1044)&gt;0),1,0)+IF(OR(TRIM(H1044)="",COUNTIF(Config!$B$15:$B$19,H1044)&gt;0),1,0)+IF(OR(TRIM(E1044)="",COUNTIF(Config!$B$15:$B$19,E1044)&gt;0),1,0)+IF(OR(TRIM(K1044)="",COUNTIF(Config!$B$15:$B$19,K1044)&gt;0),1,0)+IF(OR(TRIM(P1044)="",COUNTIF(Config!$B$15:$B$19,P1044)&gt;0),1,0)+IF(OR(TRIM(R1044)="",COUNTIF(Config!$B$15:$B$19,R1044)&gt;0),1,0)</f>
        <v>1</v>
      </c>
      <c r="AA1044" s="1" cm="1">
        <f t="array" ref="AA1044">SUMPRODUCT(LEN(H1044)-LEN(SUBSTITUTE(H1044,{"0";"1";"2";"3";"4";"5";"6";"7";"8";"9"},"")))</f>
        <v>12</v>
      </c>
      <c r="AC1044" t="str">
        <f t="shared" si="114"/>
        <v>Incomplete Profile</v>
      </c>
      <c r="AD1044">
        <f t="shared" si="115"/>
        <v>1</v>
      </c>
      <c r="AE1044">
        <f t="shared" si="116"/>
        <v>1</v>
      </c>
      <c r="AF1044" t="str">
        <f t="shared" si="117"/>
        <v>No</v>
      </c>
      <c r="AG1044">
        <f t="shared" ca="1" si="118"/>
        <v>95</v>
      </c>
      <c r="AH1044" t="str">
        <f ca="1">IF(OR(V1044="",AG1044=""),"Yes",IF(AG1044&gt;Config!$B$41,"Yes","No"))</f>
        <v>No</v>
      </c>
    </row>
    <row r="1045" spans="1:34" x14ac:dyDescent="0.25">
      <c r="A1045" s="1" t="s">
        <v>8384</v>
      </c>
      <c r="B1045" s="1" t="s">
        <v>1399</v>
      </c>
      <c r="C1045" s="1" t="s">
        <v>566</v>
      </c>
      <c r="D1045" s="1" t="s">
        <v>8385</v>
      </c>
      <c r="E1045" s="1" t="s">
        <v>34452</v>
      </c>
      <c r="F1045" s="1" t="s">
        <v>8386</v>
      </c>
      <c r="G1045" t="str">
        <f t="shared" si="112"/>
        <v>Valid</v>
      </c>
      <c r="H1045" s="1" t="s">
        <v>8387</v>
      </c>
      <c r="I1045" t="str" cm="1">
        <f t="array" ref="I1045">IF(OR(TRIM(H1045)="",ISNUMBER(SEARCH("#",H1045)),AA1045&lt;Config!$B$8,SUMPRODUCT(--ISNUMBER(SEARCH({"a";"b";"c";"d";"e";"f";"g";"h";"i";"j";"k";"l";"m";"n";"o";"p";"q";"r";"s";"t";"u";"v";"w";"x";"y";"z"},H1045)))&gt;0),"Invalid","Valid")</f>
        <v>Valid</v>
      </c>
      <c r="J1045" s="1" t="s">
        <v>8388</v>
      </c>
      <c r="K1045" s="1" t="s">
        <v>516</v>
      </c>
      <c r="L1045" s="1" t="s">
        <v>134</v>
      </c>
      <c r="M1045" s="1" t="s">
        <v>343</v>
      </c>
      <c r="N1045" s="1" t="s">
        <v>68</v>
      </c>
      <c r="O1045" s="1" t="s">
        <v>196</v>
      </c>
      <c r="P1045" t="s">
        <v>328</v>
      </c>
      <c r="Q1045" s="1" t="s">
        <v>329</v>
      </c>
      <c r="R1045" s="1" t="s">
        <v>330</v>
      </c>
      <c r="S1045" s="1" t="s">
        <v>359</v>
      </c>
      <c r="T1045" s="1" t="s">
        <v>8389</v>
      </c>
      <c r="U1045" s="1" t="s">
        <v>8390</v>
      </c>
      <c r="V1045" s="1" t="s">
        <v>1203</v>
      </c>
      <c r="W1045" s="1" t="s">
        <v>94</v>
      </c>
      <c r="X1045" t="str">
        <f t="shared" si="113"/>
        <v>Complete</v>
      </c>
      <c r="Y1045">
        <f>MAX(0,100-IF(G1045="Invalid",Config!$B$5,0)-IF(I1045="Invalid",Config!$B$6,0)-IF(X1045="Incomplete",Config!$B$7,0)-IF(AF1045="Yes",Config!$B$37,0))</f>
        <v>100</v>
      </c>
      <c r="Z1045" s="1">
        <f>IF(OR(TRIM(B1045)="",COUNTIF(Config!$B$15:$B$19,B1045)&gt;0),1,0)+IF(OR(TRIM(C1045)="",COUNTIF(Config!$B$15:$B$19,C1045)&gt;0),1,0)+IF(OR(TRIM(F1045)="",COUNTIF(Config!$B$15:$B$19,F1045)&gt;0),1,0)+IF(OR(TRIM(H1045)="",COUNTIF(Config!$B$15:$B$19,H1045)&gt;0),1,0)+IF(OR(TRIM(E1045)="",COUNTIF(Config!$B$15:$B$19,E1045)&gt;0),1,0)+IF(OR(TRIM(K1045)="",COUNTIF(Config!$B$15:$B$19,K1045)&gt;0),1,0)+IF(OR(TRIM(P1045)="",COUNTIF(Config!$B$15:$B$19,P1045)&gt;0),1,0)+IF(OR(TRIM(R1045)="",COUNTIF(Config!$B$15:$B$19,R1045)&gt;0),1,0)</f>
        <v>0</v>
      </c>
      <c r="AA1045" s="1" cm="1">
        <f t="array" ref="AA1045">SUMPRODUCT(LEN(H1045)-LEN(SUBSTITUTE(H1045,{"0";"1";"2";"3";"4";"5";"6";"7";"8";"9"},"")))</f>
        <v>10</v>
      </c>
      <c r="AC1045" t="str">
        <f t="shared" si="114"/>
        <v/>
      </c>
      <c r="AD1045">
        <f t="shared" si="115"/>
        <v>1</v>
      </c>
      <c r="AE1045">
        <f t="shared" si="116"/>
        <v>1</v>
      </c>
      <c r="AF1045" t="str">
        <f t="shared" si="117"/>
        <v>No</v>
      </c>
      <c r="AG1045">
        <f t="shared" ca="1" si="118"/>
        <v>641</v>
      </c>
      <c r="AH1045" t="str">
        <f ca="1">IF(OR(V1045="",AG1045=""),"Yes",IF(AG1045&gt;Config!$B$41,"Yes","No"))</f>
        <v>Yes</v>
      </c>
    </row>
    <row r="1046" spans="1:34" x14ac:dyDescent="0.25">
      <c r="A1046" s="1" t="s">
        <v>8391</v>
      </c>
      <c r="B1046" s="1" t="s">
        <v>1231</v>
      </c>
      <c r="C1046" s="1" t="s">
        <v>620</v>
      </c>
      <c r="D1046" s="1" t="s">
        <v>1722</v>
      </c>
      <c r="E1046" s="1" t="s">
        <v>33880</v>
      </c>
      <c r="F1046" s="1" t="s">
        <v>33937</v>
      </c>
      <c r="G1046" t="str">
        <f t="shared" si="112"/>
        <v>Valid</v>
      </c>
      <c r="H1046" s="1" t="s">
        <v>1723</v>
      </c>
      <c r="I1046" t="str" cm="1">
        <f t="array" ref="I1046">IF(OR(TRIM(H1046)="",ISNUMBER(SEARCH("#",H1046)),AA1046&lt;Config!$B$8,SUMPRODUCT(--ISNUMBER(SEARCH({"a";"b";"c";"d";"e";"f";"g";"h";"i";"j";"k";"l";"m";"n";"o";"p";"q";"r";"s";"t";"u";"v";"w";"x";"y";"z"},H1046)))&gt;0),"Invalid","Valid")</f>
        <v>Valid</v>
      </c>
      <c r="J1046" s="1" t="s">
        <v>1724</v>
      </c>
      <c r="K1046" s="1" t="s">
        <v>504</v>
      </c>
      <c r="L1046" s="1" t="s">
        <v>49</v>
      </c>
      <c r="M1046" s="1" t="s">
        <v>85</v>
      </c>
      <c r="N1046" s="1" t="s">
        <v>86</v>
      </c>
      <c r="O1046" s="1" t="s">
        <v>180</v>
      </c>
      <c r="P1046" t="s">
        <v>87</v>
      </c>
      <c r="Q1046" s="1" t="s">
        <v>88</v>
      </c>
      <c r="R1046" s="1" t="s">
        <v>89</v>
      </c>
      <c r="S1046" s="1" t="s">
        <v>267</v>
      </c>
      <c r="T1046" s="1" t="s">
        <v>1725</v>
      </c>
      <c r="U1046" s="1" t="s">
        <v>1726</v>
      </c>
      <c r="V1046" s="1" t="s">
        <v>140</v>
      </c>
      <c r="W1046" s="1" t="s">
        <v>293</v>
      </c>
      <c r="X1046" t="str">
        <f t="shared" si="113"/>
        <v>Complete</v>
      </c>
      <c r="Y1046">
        <f>MAX(0,100-IF(G1046="Invalid",Config!$B$5,0)-IF(I1046="Invalid",Config!$B$6,0)-IF(X1046="Incomplete",Config!$B$7,0)-IF(AF1046="Yes",Config!$B$37,0))</f>
        <v>75</v>
      </c>
      <c r="Z1046" s="1">
        <f>IF(OR(TRIM(B1046)="",COUNTIF(Config!$B$15:$B$19,B1046)&gt;0),1,0)+IF(OR(TRIM(C1046)="",COUNTIF(Config!$B$15:$B$19,C1046)&gt;0),1,0)+IF(OR(TRIM(F1046)="",COUNTIF(Config!$B$15:$B$19,F1046)&gt;0),1,0)+IF(OR(TRIM(H1046)="",COUNTIF(Config!$B$15:$B$19,H1046)&gt;0),1,0)+IF(OR(TRIM(E1046)="",COUNTIF(Config!$B$15:$B$19,E1046)&gt;0),1,0)+IF(OR(TRIM(K1046)="",COUNTIF(Config!$B$15:$B$19,K1046)&gt;0),1,0)+IF(OR(TRIM(P1046)="",COUNTIF(Config!$B$15:$B$19,P1046)&gt;0),1,0)+IF(OR(TRIM(R1046)="",COUNTIF(Config!$B$15:$B$19,R1046)&gt;0),1,0)</f>
        <v>0</v>
      </c>
      <c r="AA1046" s="1" cm="1">
        <f t="array" ref="AA1046">SUMPRODUCT(LEN(H1046)-LEN(SUBSTITUTE(H1046,{"0";"1";"2";"3";"4";"5";"6";"7";"8";"9"},"")))</f>
        <v>10</v>
      </c>
      <c r="AC1046" t="str">
        <f t="shared" si="114"/>
        <v>Potential Duplicate</v>
      </c>
      <c r="AD1046">
        <f t="shared" si="115"/>
        <v>2</v>
      </c>
      <c r="AE1046">
        <f t="shared" si="116"/>
        <v>2</v>
      </c>
      <c r="AF1046" t="str">
        <f t="shared" si="117"/>
        <v>Yes</v>
      </c>
      <c r="AG1046">
        <f t="shared" ca="1" si="118"/>
        <v>37</v>
      </c>
      <c r="AH1046" t="str">
        <f ca="1">IF(OR(V1046="",AG1046=""),"Yes",IF(AG1046&gt;Config!$B$41,"Yes","No"))</f>
        <v>No</v>
      </c>
    </row>
    <row r="1047" spans="1:34" x14ac:dyDescent="0.25">
      <c r="A1047" s="1" t="s">
        <v>8392</v>
      </c>
      <c r="B1047" s="1" t="s">
        <v>112</v>
      </c>
      <c r="C1047" s="1" t="s">
        <v>2104</v>
      </c>
      <c r="D1047" s="1" t="s">
        <v>8393</v>
      </c>
      <c r="E1047" s="1" t="s">
        <v>34453</v>
      </c>
      <c r="F1047" s="1" t="s">
        <v>8394</v>
      </c>
      <c r="G1047" t="str">
        <f t="shared" si="112"/>
        <v>Valid</v>
      </c>
      <c r="H1047" s="1" t="s">
        <v>8395</v>
      </c>
      <c r="I1047" t="str" cm="1">
        <f t="array" ref="I1047">IF(OR(TRIM(H1047)="",ISNUMBER(SEARCH("#",H1047)),AA1047&lt;Config!$B$8,SUMPRODUCT(--ISNUMBER(SEARCH({"a";"b";"c";"d";"e";"f";"g";"h";"i";"j";"k";"l";"m";"n";"o";"p";"q";"r";"s";"t";"u";"v";"w";"x";"y";"z"},H1047)))&gt;0),"Invalid","Valid")</f>
        <v>Valid</v>
      </c>
      <c r="J1047" s="1" t="s">
        <v>8396</v>
      </c>
      <c r="K1047" s="1" t="s">
        <v>425</v>
      </c>
      <c r="L1047" s="1" t="s">
        <v>84</v>
      </c>
      <c r="M1047" s="1" t="s">
        <v>462</v>
      </c>
      <c r="N1047" s="1" t="s">
        <v>148</v>
      </c>
      <c r="O1047" s="1" t="s">
        <v>180</v>
      </c>
      <c r="P1047" t="s">
        <v>104</v>
      </c>
      <c r="Q1047" s="1" t="s">
        <v>105</v>
      </c>
      <c r="R1047" s="1" t="s">
        <v>105</v>
      </c>
      <c r="S1047" s="1" t="s">
        <v>8397</v>
      </c>
      <c r="T1047" s="1" t="s">
        <v>8398</v>
      </c>
      <c r="U1047" s="1" t="s">
        <v>3861</v>
      </c>
      <c r="V1047" s="1" t="s">
        <v>1050</v>
      </c>
      <c r="W1047" s="1" t="s">
        <v>202</v>
      </c>
      <c r="X1047" t="str">
        <f t="shared" si="113"/>
        <v>Complete</v>
      </c>
      <c r="Y1047">
        <f>MAX(0,100-IF(G1047="Invalid",Config!$B$5,0)-IF(I1047="Invalid",Config!$B$6,0)-IF(X1047="Incomplete",Config!$B$7,0)-IF(AF1047="Yes",Config!$B$37,0))</f>
        <v>100</v>
      </c>
      <c r="Z1047" s="1">
        <f>IF(OR(TRIM(B1047)="",COUNTIF(Config!$B$15:$B$19,B1047)&gt;0),1,0)+IF(OR(TRIM(C1047)="",COUNTIF(Config!$B$15:$B$19,C1047)&gt;0),1,0)+IF(OR(TRIM(F1047)="",COUNTIF(Config!$B$15:$B$19,F1047)&gt;0),1,0)+IF(OR(TRIM(H1047)="",COUNTIF(Config!$B$15:$B$19,H1047)&gt;0),1,0)+IF(OR(TRIM(E1047)="",COUNTIF(Config!$B$15:$B$19,E1047)&gt;0),1,0)+IF(OR(TRIM(K1047)="",COUNTIF(Config!$B$15:$B$19,K1047)&gt;0),1,0)+IF(OR(TRIM(P1047)="",COUNTIF(Config!$B$15:$B$19,P1047)&gt;0),1,0)+IF(OR(TRIM(R1047)="",COUNTIF(Config!$B$15:$B$19,R1047)&gt;0),1,0)</f>
        <v>0</v>
      </c>
      <c r="AA1047" s="1" cm="1">
        <f t="array" ref="AA1047">SUMPRODUCT(LEN(H1047)-LEN(SUBSTITUTE(H1047,{"0";"1";"2";"3";"4";"5";"6";"7";"8";"9"},"")))</f>
        <v>11</v>
      </c>
      <c r="AC1047" t="str">
        <f t="shared" si="114"/>
        <v/>
      </c>
      <c r="AD1047">
        <f t="shared" si="115"/>
        <v>1</v>
      </c>
      <c r="AE1047">
        <f t="shared" si="116"/>
        <v>1</v>
      </c>
      <c r="AF1047" t="str">
        <f t="shared" si="117"/>
        <v>No</v>
      </c>
      <c r="AG1047">
        <f t="shared" ca="1" si="118"/>
        <v>37</v>
      </c>
      <c r="AH1047" t="str">
        <f ca="1">IF(OR(V1047="",AG1047=""),"Yes",IF(AG1047&gt;Config!$B$41,"Yes","No"))</f>
        <v>No</v>
      </c>
    </row>
    <row r="1048" spans="1:34" x14ac:dyDescent="0.25">
      <c r="A1048" s="1" t="s">
        <v>8399</v>
      </c>
      <c r="B1048" s="1" t="s">
        <v>353</v>
      </c>
      <c r="C1048" s="1" t="s">
        <v>445</v>
      </c>
      <c r="D1048" s="1" t="s">
        <v>8400</v>
      </c>
      <c r="E1048" s="1" t="s">
        <v>34454</v>
      </c>
      <c r="F1048" s="1" t="s">
        <v>8401</v>
      </c>
      <c r="G1048" t="str">
        <f t="shared" si="112"/>
        <v>Valid</v>
      </c>
      <c r="H1048" s="1" t="s">
        <v>8402</v>
      </c>
      <c r="I1048" t="str" cm="1">
        <f t="array" ref="I1048">IF(OR(TRIM(H1048)="",ISNUMBER(SEARCH("#",H1048)),AA1048&lt;Config!$B$8,SUMPRODUCT(--ISNUMBER(SEARCH({"a";"b";"c";"d";"e";"f";"g";"h";"i";"j";"k";"l";"m";"n";"o";"p";"q";"r";"s";"t";"u";"v";"w";"x";"y";"z"},H1048)))&gt;0),"Invalid","Valid")</f>
        <v>Valid</v>
      </c>
      <c r="J1048" s="1" t="s">
        <v>8403</v>
      </c>
      <c r="K1048" s="1" t="s">
        <v>117</v>
      </c>
      <c r="L1048" s="1" t="s">
        <v>102</v>
      </c>
      <c r="M1048" s="1" t="s">
        <v>235</v>
      </c>
      <c r="N1048" s="1" t="s">
        <v>86</v>
      </c>
      <c r="O1048" s="1" t="s">
        <v>69</v>
      </c>
      <c r="P1048" t="s">
        <v>53</v>
      </c>
      <c r="Q1048" s="1" t="s">
        <v>197</v>
      </c>
      <c r="R1048" s="1" t="s">
        <v>55</v>
      </c>
      <c r="S1048" s="1" t="s">
        <v>8404</v>
      </c>
      <c r="T1048" s="1" t="s">
        <v>8405</v>
      </c>
      <c r="U1048" s="1" t="s">
        <v>807</v>
      </c>
      <c r="V1048" s="1" t="s">
        <v>38</v>
      </c>
      <c r="W1048" s="1" t="s">
        <v>60</v>
      </c>
      <c r="X1048" t="str">
        <f t="shared" si="113"/>
        <v>Complete</v>
      </c>
      <c r="Y1048">
        <f>MAX(0,100-IF(G1048="Invalid",Config!$B$5,0)-IF(I1048="Invalid",Config!$B$6,0)-IF(X1048="Incomplete",Config!$B$7,0)-IF(AF1048="Yes",Config!$B$37,0))</f>
        <v>100</v>
      </c>
      <c r="Z1048" s="1">
        <f>IF(OR(TRIM(B1048)="",COUNTIF(Config!$B$15:$B$19,B1048)&gt;0),1,0)+IF(OR(TRIM(C1048)="",COUNTIF(Config!$B$15:$B$19,C1048)&gt;0),1,0)+IF(OR(TRIM(F1048)="",COUNTIF(Config!$B$15:$B$19,F1048)&gt;0),1,0)+IF(OR(TRIM(H1048)="",COUNTIF(Config!$B$15:$B$19,H1048)&gt;0),1,0)+IF(OR(TRIM(E1048)="",COUNTIF(Config!$B$15:$B$19,E1048)&gt;0),1,0)+IF(OR(TRIM(K1048)="",COUNTIF(Config!$B$15:$B$19,K1048)&gt;0),1,0)+IF(OR(TRIM(P1048)="",COUNTIF(Config!$B$15:$B$19,P1048)&gt;0),1,0)+IF(OR(TRIM(R1048)="",COUNTIF(Config!$B$15:$B$19,R1048)&gt;0),1,0)</f>
        <v>0</v>
      </c>
      <c r="AA1048" s="1" cm="1">
        <f t="array" ref="AA1048">SUMPRODUCT(LEN(H1048)-LEN(SUBSTITUTE(H1048,{"0";"1";"2";"3";"4";"5";"6";"7";"8";"9"},"")))</f>
        <v>10</v>
      </c>
      <c r="AC1048" t="str">
        <f t="shared" si="114"/>
        <v/>
      </c>
      <c r="AD1048">
        <f t="shared" si="115"/>
        <v>1</v>
      </c>
      <c r="AE1048">
        <f t="shared" si="116"/>
        <v>1</v>
      </c>
      <c r="AF1048" t="str">
        <f t="shared" si="117"/>
        <v>No</v>
      </c>
      <c r="AG1048">
        <f t="shared" ca="1" si="118"/>
        <v>450</v>
      </c>
      <c r="AH1048" t="str">
        <f ca="1">IF(OR(V1048="",AG1048=""),"Yes",IF(AG1048&gt;Config!$B$41,"Yes","No"))</f>
        <v>Yes</v>
      </c>
    </row>
    <row r="1049" spans="1:34" x14ac:dyDescent="0.25">
      <c r="A1049" s="1" t="s">
        <v>8406</v>
      </c>
      <c r="B1049" s="1" t="s">
        <v>2392</v>
      </c>
      <c r="C1049" s="1" t="s">
        <v>445</v>
      </c>
      <c r="D1049" s="1" t="s">
        <v>8407</v>
      </c>
      <c r="E1049" s="1" t="s">
        <v>34455</v>
      </c>
      <c r="F1049" s="1" t="s">
        <v>8408</v>
      </c>
      <c r="G1049" t="str">
        <f t="shared" si="112"/>
        <v>Valid</v>
      </c>
      <c r="H1049" s="1" t="s">
        <v>8409</v>
      </c>
      <c r="I1049" t="str" cm="1">
        <f t="array" ref="I1049">IF(OR(TRIM(H1049)="",ISNUMBER(SEARCH("#",H1049)),AA1049&lt;Config!$B$8,SUMPRODUCT(--ISNUMBER(SEARCH({"a";"b";"c";"d";"e";"f";"g";"h";"i";"j";"k";"l";"m";"n";"o";"p";"q";"r";"s";"t";"u";"v";"w";"x";"y";"z"},H1049)))&gt;0),"Invalid","Valid")</f>
        <v>Valid</v>
      </c>
      <c r="J1049" s="1" t="s">
        <v>8410</v>
      </c>
      <c r="K1049" s="1" t="s">
        <v>481</v>
      </c>
      <c r="L1049" s="1" t="s">
        <v>84</v>
      </c>
      <c r="M1049" s="1" t="s">
        <v>50</v>
      </c>
      <c r="N1049" s="1" t="s">
        <v>31</v>
      </c>
      <c r="O1049" s="1" t="s">
        <v>32</v>
      </c>
      <c r="P1049" t="s">
        <v>53</v>
      </c>
      <c r="Q1049" s="1" t="s">
        <v>55</v>
      </c>
      <c r="R1049" s="1" t="s">
        <v>150</v>
      </c>
      <c r="S1049" s="1" t="s">
        <v>8411</v>
      </c>
      <c r="T1049" s="1" t="s">
        <v>8412</v>
      </c>
      <c r="U1049" s="1" t="s">
        <v>925</v>
      </c>
      <c r="V1049" s="1" t="s">
        <v>1521</v>
      </c>
      <c r="W1049" s="1" t="s">
        <v>384</v>
      </c>
      <c r="X1049" t="str">
        <f t="shared" si="113"/>
        <v>Complete</v>
      </c>
      <c r="Y1049">
        <f>MAX(0,100-IF(G1049="Invalid",Config!$B$5,0)-IF(I1049="Invalid",Config!$B$6,0)-IF(X1049="Incomplete",Config!$B$7,0)-IF(AF1049="Yes",Config!$B$37,0))</f>
        <v>75</v>
      </c>
      <c r="Z1049" s="1">
        <f>IF(OR(TRIM(B1049)="",COUNTIF(Config!$B$15:$B$19,B1049)&gt;0),1,0)+IF(OR(TRIM(C1049)="",COUNTIF(Config!$B$15:$B$19,C1049)&gt;0),1,0)+IF(OR(TRIM(F1049)="",COUNTIF(Config!$B$15:$B$19,F1049)&gt;0),1,0)+IF(OR(TRIM(H1049)="",COUNTIF(Config!$B$15:$B$19,H1049)&gt;0),1,0)+IF(OR(TRIM(E1049)="",COUNTIF(Config!$B$15:$B$19,E1049)&gt;0),1,0)+IF(OR(TRIM(K1049)="",COUNTIF(Config!$B$15:$B$19,K1049)&gt;0),1,0)+IF(OR(TRIM(P1049)="",COUNTIF(Config!$B$15:$B$19,P1049)&gt;0),1,0)+IF(OR(TRIM(R1049)="",COUNTIF(Config!$B$15:$B$19,R1049)&gt;0),1,0)</f>
        <v>0</v>
      </c>
      <c r="AA1049" s="1" cm="1">
        <f t="array" ref="AA1049">SUMPRODUCT(LEN(H1049)-LEN(SUBSTITUTE(H1049,{"0";"1";"2";"3";"4";"5";"6";"7";"8";"9"},"")))</f>
        <v>12</v>
      </c>
      <c r="AC1049" t="str">
        <f t="shared" si="114"/>
        <v>Potential Duplicate</v>
      </c>
      <c r="AD1049">
        <f t="shared" si="115"/>
        <v>2</v>
      </c>
      <c r="AE1049">
        <f t="shared" si="116"/>
        <v>1</v>
      </c>
      <c r="AF1049" t="str">
        <f t="shared" si="117"/>
        <v>Yes</v>
      </c>
      <c r="AG1049">
        <f t="shared" ca="1" si="118"/>
        <v>37</v>
      </c>
      <c r="AH1049" t="str">
        <f ca="1">IF(OR(V1049="",AG1049=""),"Yes",IF(AG1049&gt;Config!$B$41,"Yes","No"))</f>
        <v>No</v>
      </c>
    </row>
    <row r="1050" spans="1:34" x14ac:dyDescent="0.25">
      <c r="A1050" s="1" t="s">
        <v>8413</v>
      </c>
      <c r="B1050" s="1" t="s">
        <v>2033</v>
      </c>
      <c r="C1050" s="1" t="s">
        <v>432</v>
      </c>
      <c r="D1050" s="1" t="s">
        <v>8414</v>
      </c>
      <c r="E1050" s="1" t="s">
        <v>34456</v>
      </c>
      <c r="F1050" s="1" t="s">
        <v>8415</v>
      </c>
      <c r="G1050" t="str">
        <f t="shared" si="112"/>
        <v>Valid</v>
      </c>
      <c r="H1050" s="1" t="s">
        <v>8416</v>
      </c>
      <c r="I1050" t="str" cm="1">
        <f t="array" ref="I1050">IF(OR(TRIM(H1050)="",ISNUMBER(SEARCH("#",H1050)),AA1050&lt;Config!$B$8,SUMPRODUCT(--ISNUMBER(SEARCH({"a";"b";"c";"d";"e";"f";"g";"h";"i";"j";"k";"l";"m";"n";"o";"p";"q";"r";"s";"t";"u";"v";"w";"x";"y";"z"},H1050)))&gt;0),"Invalid","Valid")</f>
        <v>Valid</v>
      </c>
      <c r="J1050" s="1" t="s">
        <v>8417</v>
      </c>
      <c r="K1050" s="1" t="s">
        <v>625</v>
      </c>
      <c r="L1050" s="1" t="s">
        <v>450</v>
      </c>
      <c r="M1050" s="1" t="s">
        <v>343</v>
      </c>
      <c r="N1050" s="1" t="s">
        <v>51</v>
      </c>
      <c r="O1050" s="1" t="s">
        <v>180</v>
      </c>
      <c r="P1050" t="s">
        <v>33</v>
      </c>
      <c r="Q1050" s="1" t="s">
        <v>1664</v>
      </c>
      <c r="R1050" s="1" t="s">
        <v>35</v>
      </c>
      <c r="S1050" s="1" t="s">
        <v>8418</v>
      </c>
      <c r="T1050" s="1" t="s">
        <v>8419</v>
      </c>
      <c r="U1050" s="1" t="s">
        <v>3829</v>
      </c>
      <c r="V1050" s="1" t="s">
        <v>8420</v>
      </c>
      <c r="W1050" s="1" t="s">
        <v>384</v>
      </c>
      <c r="X1050" t="str">
        <f t="shared" si="113"/>
        <v>Complete</v>
      </c>
      <c r="Y1050">
        <f>MAX(0,100-IF(G1050="Invalid",Config!$B$5,0)-IF(I1050="Invalid",Config!$B$6,0)-IF(X1050="Incomplete",Config!$B$7,0)-IF(AF1050="Yes",Config!$B$37,0))</f>
        <v>100</v>
      </c>
      <c r="Z1050" s="1">
        <f>IF(OR(TRIM(B1050)="",COUNTIF(Config!$B$15:$B$19,B1050)&gt;0),1,0)+IF(OR(TRIM(C1050)="",COUNTIF(Config!$B$15:$B$19,C1050)&gt;0),1,0)+IF(OR(TRIM(F1050)="",COUNTIF(Config!$B$15:$B$19,F1050)&gt;0),1,0)+IF(OR(TRIM(H1050)="",COUNTIF(Config!$B$15:$B$19,H1050)&gt;0),1,0)+IF(OR(TRIM(E1050)="",COUNTIF(Config!$B$15:$B$19,E1050)&gt;0),1,0)+IF(OR(TRIM(K1050)="",COUNTIF(Config!$B$15:$B$19,K1050)&gt;0),1,0)+IF(OR(TRIM(P1050)="",COUNTIF(Config!$B$15:$B$19,P1050)&gt;0),1,0)+IF(OR(TRIM(R1050)="",COUNTIF(Config!$B$15:$B$19,R1050)&gt;0),1,0)</f>
        <v>0</v>
      </c>
      <c r="AA1050" s="1" cm="1">
        <f t="array" ref="AA1050">SUMPRODUCT(LEN(H1050)-LEN(SUBSTITUTE(H1050,{"0";"1";"2";"3";"4";"5";"6";"7";"8";"9"},"")))</f>
        <v>10</v>
      </c>
      <c r="AC1050" t="str">
        <f t="shared" si="114"/>
        <v/>
      </c>
      <c r="AD1050">
        <f t="shared" si="115"/>
        <v>1</v>
      </c>
      <c r="AE1050">
        <f t="shared" si="116"/>
        <v>1</v>
      </c>
      <c r="AF1050" t="str">
        <f t="shared" si="117"/>
        <v>No</v>
      </c>
      <c r="AG1050">
        <f t="shared" ca="1" si="118"/>
        <v>494</v>
      </c>
      <c r="AH1050" t="str">
        <f ca="1">IF(OR(V1050="",AG1050=""),"Yes",IF(AG1050&gt;Config!$B$41,"Yes","No"))</f>
        <v>Yes</v>
      </c>
    </row>
    <row r="1051" spans="1:34" x14ac:dyDescent="0.25">
      <c r="A1051" s="1" t="s">
        <v>8421</v>
      </c>
      <c r="B1051" s="1" t="s">
        <v>229</v>
      </c>
      <c r="C1051" s="1" t="s">
        <v>296</v>
      </c>
      <c r="D1051" s="1" t="s">
        <v>8422</v>
      </c>
      <c r="E1051" s="1" t="s">
        <v>33946</v>
      </c>
      <c r="F1051" s="1" t="s">
        <v>8423</v>
      </c>
      <c r="G1051" t="str">
        <f t="shared" si="112"/>
        <v>Valid</v>
      </c>
      <c r="H1051" s="1" t="s">
        <v>8424</v>
      </c>
      <c r="I1051" t="str" cm="1">
        <f t="array" ref="I1051">IF(OR(TRIM(H1051)="",ISNUMBER(SEARCH("#",H1051)),AA1051&lt;Config!$B$8,SUMPRODUCT(--ISNUMBER(SEARCH({"a";"b";"c";"d";"e";"f";"g";"h";"i";"j";"k";"l";"m";"n";"o";"p";"q";"r";"s";"t";"u";"v";"w";"x";"y";"z"},H1051)))&gt;0),"Invalid","Valid")</f>
        <v>Valid</v>
      </c>
      <c r="J1051" s="1" t="s">
        <v>8425</v>
      </c>
      <c r="K1051" s="1" t="s">
        <v>163</v>
      </c>
      <c r="L1051" s="1" t="s">
        <v>450</v>
      </c>
      <c r="M1051" s="1" t="s">
        <v>30</v>
      </c>
      <c r="N1051" s="1" t="s">
        <v>358</v>
      </c>
      <c r="O1051" s="1" t="s">
        <v>180</v>
      </c>
      <c r="P1051" t="s">
        <v>53</v>
      </c>
      <c r="Q1051" s="1" t="s">
        <v>181</v>
      </c>
      <c r="R1051" s="1" t="s">
        <v>288</v>
      </c>
      <c r="S1051" s="1" t="s">
        <v>4801</v>
      </c>
      <c r="T1051" s="1" t="s">
        <v>8426</v>
      </c>
      <c r="U1051" s="1" t="s">
        <v>3163</v>
      </c>
      <c r="V1051" s="1" t="s">
        <v>140</v>
      </c>
      <c r="W1051" s="1" t="s">
        <v>60</v>
      </c>
      <c r="X1051" t="str">
        <f t="shared" si="113"/>
        <v>Complete</v>
      </c>
      <c r="Y1051">
        <f>MAX(0,100-IF(G1051="Invalid",Config!$B$5,0)-IF(I1051="Invalid",Config!$B$6,0)-IF(X1051="Incomplete",Config!$B$7,0)-IF(AF1051="Yes",Config!$B$37,0))</f>
        <v>100</v>
      </c>
      <c r="Z1051" s="1">
        <f>IF(OR(TRIM(B1051)="",COUNTIF(Config!$B$15:$B$19,B1051)&gt;0),1,0)+IF(OR(TRIM(C1051)="",COUNTIF(Config!$B$15:$B$19,C1051)&gt;0),1,0)+IF(OR(TRIM(F1051)="",COUNTIF(Config!$B$15:$B$19,F1051)&gt;0),1,0)+IF(OR(TRIM(H1051)="",COUNTIF(Config!$B$15:$B$19,H1051)&gt;0),1,0)+IF(OR(TRIM(E1051)="",COUNTIF(Config!$B$15:$B$19,E1051)&gt;0),1,0)+IF(OR(TRIM(K1051)="",COUNTIF(Config!$B$15:$B$19,K1051)&gt;0),1,0)+IF(OR(TRIM(P1051)="",COUNTIF(Config!$B$15:$B$19,P1051)&gt;0),1,0)+IF(OR(TRIM(R1051)="",COUNTIF(Config!$B$15:$B$19,R1051)&gt;0),1,0)</f>
        <v>0</v>
      </c>
      <c r="AA1051" s="1" cm="1">
        <f t="array" ref="AA1051">SUMPRODUCT(LEN(H1051)-LEN(SUBSTITUTE(H1051,{"0";"1";"2";"3";"4";"5";"6";"7";"8";"9"},"")))</f>
        <v>12</v>
      </c>
      <c r="AC1051" t="str">
        <f t="shared" si="114"/>
        <v/>
      </c>
      <c r="AD1051">
        <f t="shared" si="115"/>
        <v>1</v>
      </c>
      <c r="AE1051">
        <f t="shared" si="116"/>
        <v>1</v>
      </c>
      <c r="AF1051" t="str">
        <f t="shared" si="117"/>
        <v>No</v>
      </c>
      <c r="AG1051">
        <f t="shared" ca="1" si="118"/>
        <v>37</v>
      </c>
      <c r="AH1051" t="str">
        <f ca="1">IF(OR(V1051="",AG1051=""),"Yes",IF(AG1051&gt;Config!$B$41,"Yes","No"))</f>
        <v>No</v>
      </c>
    </row>
    <row r="1052" spans="1:34" x14ac:dyDescent="0.25">
      <c r="A1052" s="1" t="s">
        <v>8427</v>
      </c>
      <c r="B1052" s="1" t="s">
        <v>565</v>
      </c>
      <c r="C1052" s="1" t="s">
        <v>410</v>
      </c>
      <c r="D1052" s="1" t="s">
        <v>8428</v>
      </c>
      <c r="E1052" s="1" t="s">
        <v>34457</v>
      </c>
      <c r="F1052" s="1" t="s">
        <v>8429</v>
      </c>
      <c r="G1052" t="str">
        <f t="shared" si="112"/>
        <v>Valid</v>
      </c>
      <c r="H1052" s="1" t="s">
        <v>8430</v>
      </c>
      <c r="I1052" t="str" cm="1">
        <f t="array" ref="I1052">IF(OR(TRIM(H1052)="",ISNUMBER(SEARCH("#",H1052)),AA1052&lt;Config!$B$8,SUMPRODUCT(--ISNUMBER(SEARCH({"a";"b";"c";"d";"e";"f";"g";"h";"i";"j";"k";"l";"m";"n";"o";"p";"q";"r";"s";"t";"u";"v";"w";"x";"y";"z"},H1052)))&gt;0),"Invalid","Valid")</f>
        <v>Valid</v>
      </c>
      <c r="J1052" s="1" t="s">
        <v>8431</v>
      </c>
      <c r="K1052" s="1" t="s">
        <v>625</v>
      </c>
      <c r="L1052" s="1" t="s">
        <v>450</v>
      </c>
      <c r="M1052" s="1" t="s">
        <v>251</v>
      </c>
      <c r="N1052" s="1" t="s">
        <v>68</v>
      </c>
      <c r="O1052" s="1" t="s">
        <v>69</v>
      </c>
      <c r="P1052" t="s">
        <v>87</v>
      </c>
      <c r="Q1052" s="1" t="s">
        <v>88</v>
      </c>
      <c r="R1052" s="1" t="s">
        <v>550</v>
      </c>
      <c r="S1052" s="1" t="s">
        <v>8432</v>
      </c>
      <c r="T1052" s="1" t="s">
        <v>8433</v>
      </c>
      <c r="U1052" s="1" t="s">
        <v>2702</v>
      </c>
      <c r="V1052" s="1" t="s">
        <v>5830</v>
      </c>
      <c r="W1052" s="1" t="s">
        <v>94</v>
      </c>
      <c r="X1052" t="str">
        <f t="shared" si="113"/>
        <v>Complete</v>
      </c>
      <c r="Y1052">
        <f>MAX(0,100-IF(G1052="Invalid",Config!$B$5,0)-IF(I1052="Invalid",Config!$B$6,0)-IF(X1052="Incomplete",Config!$B$7,0)-IF(AF1052="Yes",Config!$B$37,0))</f>
        <v>100</v>
      </c>
      <c r="Z1052" s="1">
        <f>IF(OR(TRIM(B1052)="",COUNTIF(Config!$B$15:$B$19,B1052)&gt;0),1,0)+IF(OR(TRIM(C1052)="",COUNTIF(Config!$B$15:$B$19,C1052)&gt;0),1,0)+IF(OR(TRIM(F1052)="",COUNTIF(Config!$B$15:$B$19,F1052)&gt;0),1,0)+IF(OR(TRIM(H1052)="",COUNTIF(Config!$B$15:$B$19,H1052)&gt;0),1,0)+IF(OR(TRIM(E1052)="",COUNTIF(Config!$B$15:$B$19,E1052)&gt;0),1,0)+IF(OR(TRIM(K1052)="",COUNTIF(Config!$B$15:$B$19,K1052)&gt;0),1,0)+IF(OR(TRIM(P1052)="",COUNTIF(Config!$B$15:$B$19,P1052)&gt;0),1,0)+IF(OR(TRIM(R1052)="",COUNTIF(Config!$B$15:$B$19,R1052)&gt;0),1,0)</f>
        <v>0</v>
      </c>
      <c r="AA1052" s="1" cm="1">
        <f t="array" ref="AA1052">SUMPRODUCT(LEN(H1052)-LEN(SUBSTITUTE(H1052,{"0";"1";"2";"3";"4";"5";"6";"7";"8";"9"},"")))</f>
        <v>11</v>
      </c>
      <c r="AC1052" t="str">
        <f t="shared" si="114"/>
        <v/>
      </c>
      <c r="AD1052">
        <f t="shared" si="115"/>
        <v>1</v>
      </c>
      <c r="AE1052">
        <f t="shared" si="116"/>
        <v>1</v>
      </c>
      <c r="AF1052" t="str">
        <f t="shared" si="117"/>
        <v>No</v>
      </c>
      <c r="AG1052">
        <f t="shared" ca="1" si="118"/>
        <v>234</v>
      </c>
      <c r="AH1052" t="str">
        <f ca="1">IF(OR(V1052="",AG1052=""),"Yes",IF(AG1052&gt;Config!$B$41,"Yes","No"))</f>
        <v>No</v>
      </c>
    </row>
    <row r="1053" spans="1:34" x14ac:dyDescent="0.25">
      <c r="A1053" s="1" t="s">
        <v>8434</v>
      </c>
      <c r="B1053" s="1" t="s">
        <v>774</v>
      </c>
      <c r="C1053" s="1" t="s">
        <v>157</v>
      </c>
      <c r="D1053" s="1" t="s">
        <v>8435</v>
      </c>
      <c r="E1053" s="1" t="s">
        <v>33981</v>
      </c>
      <c r="F1053" s="1" t="s">
        <v>8436</v>
      </c>
      <c r="G1053" t="str">
        <f t="shared" si="112"/>
        <v>Valid</v>
      </c>
      <c r="H1053" s="1" t="s">
        <v>8437</v>
      </c>
      <c r="I1053" t="str" cm="1">
        <f t="array" ref="I1053">IF(OR(TRIM(H1053)="",ISNUMBER(SEARCH("#",H1053)),AA1053&lt;Config!$B$8,SUMPRODUCT(--ISNUMBER(SEARCH({"a";"b";"c";"d";"e";"f";"g";"h";"i";"j";"k";"l";"m";"n";"o";"p";"q";"r";"s";"t";"u";"v";"w";"x";"y";"z"},H1053)))&gt;0),"Invalid","Valid")</f>
        <v>Valid</v>
      </c>
      <c r="J1053" s="1" t="s">
        <v>8438</v>
      </c>
      <c r="K1053" s="1" t="s">
        <v>250</v>
      </c>
      <c r="L1053" s="1" t="s">
        <v>179</v>
      </c>
      <c r="M1053" s="1" t="s">
        <v>517</v>
      </c>
      <c r="N1053" s="1" t="s">
        <v>437</v>
      </c>
      <c r="O1053" s="1" t="s">
        <v>149</v>
      </c>
      <c r="P1053" t="s">
        <v>314</v>
      </c>
      <c r="Q1053" s="1" t="s">
        <v>315</v>
      </c>
      <c r="R1053" s="1" t="s">
        <v>316</v>
      </c>
      <c r="S1053" s="1" t="s">
        <v>8439</v>
      </c>
      <c r="T1053" s="1" t="s">
        <v>8440</v>
      </c>
      <c r="U1053" s="1" t="s">
        <v>2520</v>
      </c>
      <c r="V1053" s="1" t="s">
        <v>706</v>
      </c>
      <c r="W1053" s="1" t="s">
        <v>384</v>
      </c>
      <c r="X1053" t="str">
        <f t="shared" si="113"/>
        <v>Complete</v>
      </c>
      <c r="Y1053">
        <f>MAX(0,100-IF(G1053="Invalid",Config!$B$5,0)-IF(I1053="Invalid",Config!$B$6,0)-IF(X1053="Incomplete",Config!$B$7,0)-IF(AF1053="Yes",Config!$B$37,0))</f>
        <v>100</v>
      </c>
      <c r="Z1053" s="1">
        <f>IF(OR(TRIM(B1053)="",COUNTIF(Config!$B$15:$B$19,B1053)&gt;0),1,0)+IF(OR(TRIM(C1053)="",COUNTIF(Config!$B$15:$B$19,C1053)&gt;0),1,0)+IF(OR(TRIM(F1053)="",COUNTIF(Config!$B$15:$B$19,F1053)&gt;0),1,0)+IF(OR(TRIM(H1053)="",COUNTIF(Config!$B$15:$B$19,H1053)&gt;0),1,0)+IF(OR(TRIM(E1053)="",COUNTIF(Config!$B$15:$B$19,E1053)&gt;0),1,0)+IF(OR(TRIM(K1053)="",COUNTIF(Config!$B$15:$B$19,K1053)&gt;0),1,0)+IF(OR(TRIM(P1053)="",COUNTIF(Config!$B$15:$B$19,P1053)&gt;0),1,0)+IF(OR(TRIM(R1053)="",COUNTIF(Config!$B$15:$B$19,R1053)&gt;0),1,0)</f>
        <v>0</v>
      </c>
      <c r="AA1053" s="1" cm="1">
        <f t="array" ref="AA1053">SUMPRODUCT(LEN(H1053)-LEN(SUBSTITUTE(H1053,{"0";"1";"2";"3";"4";"5";"6";"7";"8";"9"},"")))</f>
        <v>12</v>
      </c>
      <c r="AC1053" t="str">
        <f t="shared" si="114"/>
        <v/>
      </c>
      <c r="AD1053">
        <f t="shared" si="115"/>
        <v>1</v>
      </c>
      <c r="AE1053">
        <f t="shared" si="116"/>
        <v>1</v>
      </c>
      <c r="AF1053" t="str">
        <f t="shared" si="117"/>
        <v>No</v>
      </c>
      <c r="AG1053">
        <f t="shared" ca="1" si="118"/>
        <v>244</v>
      </c>
      <c r="AH1053" t="str">
        <f ca="1">IF(OR(V1053="",AG1053=""),"Yes",IF(AG1053&gt;Config!$B$41,"Yes","No"))</f>
        <v>No</v>
      </c>
    </row>
    <row r="1054" spans="1:34" x14ac:dyDescent="0.25">
      <c r="A1054" s="1" t="s">
        <v>8441</v>
      </c>
      <c r="B1054" s="1" t="s">
        <v>322</v>
      </c>
      <c r="C1054" s="1" t="s">
        <v>230</v>
      </c>
      <c r="D1054" s="1" t="s">
        <v>8442</v>
      </c>
      <c r="E1054" s="1" t="s">
        <v>33829</v>
      </c>
      <c r="F1054" s="1" t="s">
        <v>8443</v>
      </c>
      <c r="G1054" t="str">
        <f t="shared" si="112"/>
        <v>Valid</v>
      </c>
      <c r="H1054" s="1" t="s">
        <v>8444</v>
      </c>
      <c r="I1054" t="str" cm="1">
        <f t="array" ref="I1054">IF(OR(TRIM(H1054)="",ISNUMBER(SEARCH("#",H1054)),AA1054&lt;Config!$B$8,SUMPRODUCT(--ISNUMBER(SEARCH({"a";"b";"c";"d";"e";"f";"g";"h";"i";"j";"k";"l";"m";"n";"o";"p";"q";"r";"s";"t";"u";"v";"w";"x";"y";"z"},H1054)))&gt;0),"Invalid","Valid")</f>
        <v>Valid</v>
      </c>
      <c r="J1054" s="1" t="s">
        <v>8445</v>
      </c>
      <c r="K1054" s="1" t="s">
        <v>866</v>
      </c>
      <c r="L1054" s="1" t="s">
        <v>265</v>
      </c>
      <c r="M1054" s="1" t="s">
        <v>462</v>
      </c>
      <c r="N1054" s="1" t="s">
        <v>68</v>
      </c>
      <c r="O1054" s="1" t="s">
        <v>180</v>
      </c>
      <c r="P1054" t="s">
        <v>87</v>
      </c>
      <c r="Q1054" s="1" t="s">
        <v>438</v>
      </c>
      <c r="R1054" s="1" t="s">
        <v>89</v>
      </c>
      <c r="S1054" s="1" t="s">
        <v>8446</v>
      </c>
      <c r="T1054" s="1" t="s">
        <v>8447</v>
      </c>
      <c r="U1054" s="1" t="s">
        <v>8448</v>
      </c>
      <c r="V1054" s="1" t="s">
        <v>8449</v>
      </c>
      <c r="W1054" s="1" t="s">
        <v>40</v>
      </c>
      <c r="X1054" t="str">
        <f t="shared" si="113"/>
        <v>Incomplete</v>
      </c>
      <c r="Y1054">
        <f>MAX(0,100-IF(G1054="Invalid",Config!$B$5,0)-IF(I1054="Invalid",Config!$B$6,0)-IF(X1054="Incomplete",Config!$B$7,0)-IF(AF1054="Yes",Config!$B$37,0))</f>
        <v>60</v>
      </c>
      <c r="Z1054" s="1">
        <f>IF(OR(TRIM(B1054)="",COUNTIF(Config!$B$15:$B$19,B1054)&gt;0),1,0)+IF(OR(TRIM(C1054)="",COUNTIF(Config!$B$15:$B$19,C1054)&gt;0),1,0)+IF(OR(TRIM(F1054)="",COUNTIF(Config!$B$15:$B$19,F1054)&gt;0),1,0)+IF(OR(TRIM(H1054)="",COUNTIF(Config!$B$15:$B$19,H1054)&gt;0),1,0)+IF(OR(TRIM(E1054)="",COUNTIF(Config!$B$15:$B$19,E1054)&gt;0),1,0)+IF(OR(TRIM(K1054)="",COUNTIF(Config!$B$15:$B$19,K1054)&gt;0),1,0)+IF(OR(TRIM(P1054)="",COUNTIF(Config!$B$15:$B$19,P1054)&gt;0),1,0)+IF(OR(TRIM(R1054)="",COUNTIF(Config!$B$15:$B$19,R1054)&gt;0),1,0)</f>
        <v>1</v>
      </c>
      <c r="AA1054" s="1" cm="1">
        <f t="array" ref="AA1054">SUMPRODUCT(LEN(H1054)-LEN(SUBSTITUTE(H1054,{"0";"1";"2";"3";"4";"5";"6";"7";"8";"9"},"")))</f>
        <v>10</v>
      </c>
      <c r="AC1054" t="str">
        <f t="shared" si="114"/>
        <v>Incomplete Profile</v>
      </c>
      <c r="AD1054">
        <f t="shared" si="115"/>
        <v>1</v>
      </c>
      <c r="AE1054">
        <f t="shared" si="116"/>
        <v>1</v>
      </c>
      <c r="AF1054" t="str">
        <f t="shared" si="117"/>
        <v>No</v>
      </c>
      <c r="AG1054">
        <f t="shared" ca="1" si="118"/>
        <v>305</v>
      </c>
      <c r="AH1054" t="str">
        <f ca="1">IF(OR(V1054="",AG1054=""),"Yes",IF(AG1054&gt;Config!$B$41,"Yes","No"))</f>
        <v>No</v>
      </c>
    </row>
    <row r="1055" spans="1:34" x14ac:dyDescent="0.25">
      <c r="A1055" s="1" t="s">
        <v>8450</v>
      </c>
      <c r="B1055" s="1" t="s">
        <v>42</v>
      </c>
      <c r="C1055" s="1" t="s">
        <v>679</v>
      </c>
      <c r="D1055" s="1" t="s">
        <v>8451</v>
      </c>
      <c r="E1055" s="1" t="s">
        <v>33858</v>
      </c>
      <c r="F1055" s="1" t="s">
        <v>8452</v>
      </c>
      <c r="G1055" t="str">
        <f t="shared" si="112"/>
        <v>Valid</v>
      </c>
      <c r="H1055" s="1" t="s">
        <v>8453</v>
      </c>
      <c r="I1055" t="str" cm="1">
        <f t="array" ref="I1055">IF(OR(TRIM(H1055)="",ISNUMBER(SEARCH("#",H1055)),AA1055&lt;Config!$B$8,SUMPRODUCT(--ISNUMBER(SEARCH({"a";"b";"c";"d";"e";"f";"g";"h";"i";"j";"k";"l";"m";"n";"o";"p";"q";"r";"s";"t";"u";"v";"w";"x";"y";"z"},H1055)))&gt;0),"Invalid","Valid")</f>
        <v>Valid</v>
      </c>
      <c r="J1055" s="1" t="s">
        <v>8454</v>
      </c>
      <c r="K1055" s="1" t="s">
        <v>378</v>
      </c>
      <c r="L1055" s="1" t="s">
        <v>265</v>
      </c>
      <c r="M1055" s="1" t="s">
        <v>33825</v>
      </c>
      <c r="N1055" s="1" t="s">
        <v>358</v>
      </c>
      <c r="O1055" s="1" t="s">
        <v>196</v>
      </c>
      <c r="P1055" t="s">
        <v>53</v>
      </c>
      <c r="Q1055" s="1" t="s">
        <v>54</v>
      </c>
      <c r="R1055" s="1" t="s">
        <v>70</v>
      </c>
      <c r="S1055" s="1" t="s">
        <v>8455</v>
      </c>
      <c r="T1055" s="1" t="s">
        <v>8456</v>
      </c>
      <c r="U1055" s="1" t="s">
        <v>8457</v>
      </c>
      <c r="V1055" s="1" t="s">
        <v>8458</v>
      </c>
      <c r="W1055" s="1" t="s">
        <v>384</v>
      </c>
      <c r="X1055" t="str">
        <f t="shared" si="113"/>
        <v>Complete</v>
      </c>
      <c r="Y1055">
        <f>MAX(0,100-IF(G1055="Invalid",Config!$B$5,0)-IF(I1055="Invalid",Config!$B$6,0)-IF(X1055="Incomplete",Config!$B$7,0)-IF(AF1055="Yes",Config!$B$37,0))</f>
        <v>100</v>
      </c>
      <c r="Z1055" s="1">
        <f>IF(OR(TRIM(B1055)="",COUNTIF(Config!$B$15:$B$19,B1055)&gt;0),1,0)+IF(OR(TRIM(C1055)="",COUNTIF(Config!$B$15:$B$19,C1055)&gt;0),1,0)+IF(OR(TRIM(F1055)="",COUNTIF(Config!$B$15:$B$19,F1055)&gt;0),1,0)+IF(OR(TRIM(H1055)="",COUNTIF(Config!$B$15:$B$19,H1055)&gt;0),1,0)+IF(OR(TRIM(E1055)="",COUNTIF(Config!$B$15:$B$19,E1055)&gt;0),1,0)+IF(OR(TRIM(K1055)="",COUNTIF(Config!$B$15:$B$19,K1055)&gt;0),1,0)+IF(OR(TRIM(P1055)="",COUNTIF(Config!$B$15:$B$19,P1055)&gt;0),1,0)+IF(OR(TRIM(R1055)="",COUNTIF(Config!$B$15:$B$19,R1055)&gt;0),1,0)</f>
        <v>0</v>
      </c>
      <c r="AA1055" s="1" cm="1">
        <f t="array" ref="AA1055">SUMPRODUCT(LEN(H1055)-LEN(SUBSTITUTE(H1055,{"0";"1";"2";"3";"4";"5";"6";"7";"8";"9"},"")))</f>
        <v>10</v>
      </c>
      <c r="AC1055" t="str">
        <f t="shared" si="114"/>
        <v/>
      </c>
      <c r="AD1055">
        <f t="shared" si="115"/>
        <v>1</v>
      </c>
      <c r="AE1055">
        <f t="shared" si="116"/>
        <v>1</v>
      </c>
      <c r="AF1055" t="str">
        <f t="shared" si="117"/>
        <v>No</v>
      </c>
      <c r="AG1055">
        <f t="shared" ca="1" si="118"/>
        <v>465</v>
      </c>
      <c r="AH1055" t="str">
        <f ca="1">IF(OR(V1055="",AG1055=""),"Yes",IF(AG1055&gt;Config!$B$41,"Yes","No"))</f>
        <v>Yes</v>
      </c>
    </row>
    <row r="1056" spans="1:34" x14ac:dyDescent="0.25">
      <c r="A1056" s="1" t="s">
        <v>8459</v>
      </c>
      <c r="B1056" s="1" t="s">
        <v>747</v>
      </c>
      <c r="C1056" s="1" t="s">
        <v>432</v>
      </c>
      <c r="D1056" s="1" t="s">
        <v>8460</v>
      </c>
      <c r="E1056" s="1" t="s">
        <v>34458</v>
      </c>
      <c r="F1056" s="1" t="s">
        <v>8461</v>
      </c>
      <c r="G1056" t="str">
        <f t="shared" si="112"/>
        <v>Valid</v>
      </c>
      <c r="H1056" s="1" t="s">
        <v>8462</v>
      </c>
      <c r="I1056" t="str" cm="1">
        <f t="array" ref="I1056">IF(OR(TRIM(H1056)="",ISNUMBER(SEARCH("#",H1056)),AA1056&lt;Config!$B$8,SUMPRODUCT(--ISNUMBER(SEARCH({"a";"b";"c";"d";"e";"f";"g";"h";"i";"j";"k";"l";"m";"n";"o";"p";"q";"r";"s";"t";"u";"v";"w";"x";"y";"z"},H1056)))&gt;0),"Invalid","Valid")</f>
        <v>Valid</v>
      </c>
      <c r="J1056" s="1" t="s">
        <v>8463</v>
      </c>
      <c r="K1056" s="1" t="s">
        <v>516</v>
      </c>
      <c r="L1056" s="1" t="s">
        <v>134</v>
      </c>
      <c r="M1056" s="1" t="s">
        <v>50</v>
      </c>
      <c r="N1056" s="1" t="s">
        <v>31</v>
      </c>
      <c r="O1056" s="1" t="s">
        <v>266</v>
      </c>
      <c r="P1056" t="s">
        <v>33</v>
      </c>
      <c r="Q1056" s="1" t="s">
        <v>1664</v>
      </c>
      <c r="R1056" s="1" t="s">
        <v>482</v>
      </c>
      <c r="S1056" s="1" t="s">
        <v>8464</v>
      </c>
      <c r="T1056" s="1" t="s">
        <v>8465</v>
      </c>
      <c r="U1056" s="1" t="s">
        <v>869</v>
      </c>
      <c r="V1056" s="1" t="s">
        <v>1839</v>
      </c>
      <c r="W1056" s="1" t="s">
        <v>75</v>
      </c>
      <c r="X1056" t="str">
        <f t="shared" si="113"/>
        <v>Complete</v>
      </c>
      <c r="Y1056">
        <f>MAX(0,100-IF(G1056="Invalid",Config!$B$5,0)-IF(I1056="Invalid",Config!$B$6,0)-IF(X1056="Incomplete",Config!$B$7,0)-IF(AF1056="Yes",Config!$B$37,0))</f>
        <v>75</v>
      </c>
      <c r="Z1056" s="1">
        <f>IF(OR(TRIM(B1056)="",COUNTIF(Config!$B$15:$B$19,B1056)&gt;0),1,0)+IF(OR(TRIM(C1056)="",COUNTIF(Config!$B$15:$B$19,C1056)&gt;0),1,0)+IF(OR(TRIM(F1056)="",COUNTIF(Config!$B$15:$B$19,F1056)&gt;0),1,0)+IF(OR(TRIM(H1056)="",COUNTIF(Config!$B$15:$B$19,H1056)&gt;0),1,0)+IF(OR(TRIM(E1056)="",COUNTIF(Config!$B$15:$B$19,E1056)&gt;0),1,0)+IF(OR(TRIM(K1056)="",COUNTIF(Config!$B$15:$B$19,K1056)&gt;0),1,0)+IF(OR(TRIM(P1056)="",COUNTIF(Config!$B$15:$B$19,P1056)&gt;0),1,0)+IF(OR(TRIM(R1056)="",COUNTIF(Config!$B$15:$B$19,R1056)&gt;0),1,0)</f>
        <v>0</v>
      </c>
      <c r="AA1056" s="1" cm="1">
        <f t="array" ref="AA1056">SUMPRODUCT(LEN(H1056)-LEN(SUBSTITUTE(H1056,{"0";"1";"2";"3";"4";"5";"6";"7";"8";"9"},"")))</f>
        <v>10</v>
      </c>
      <c r="AC1056" t="str">
        <f t="shared" si="114"/>
        <v>Potential Duplicate</v>
      </c>
      <c r="AD1056">
        <f t="shared" si="115"/>
        <v>2</v>
      </c>
      <c r="AE1056">
        <f t="shared" si="116"/>
        <v>1</v>
      </c>
      <c r="AF1056" t="str">
        <f t="shared" si="117"/>
        <v>Yes</v>
      </c>
      <c r="AG1056">
        <f t="shared" ca="1" si="118"/>
        <v>367</v>
      </c>
      <c r="AH1056" t="str">
        <f ca="1">IF(OR(V1056="",AG1056=""),"Yes",IF(AG1056&gt;Config!$B$41,"Yes","No"))</f>
        <v>Yes</v>
      </c>
    </row>
    <row r="1057" spans="1:34" x14ac:dyDescent="0.25">
      <c r="A1057" s="1" t="s">
        <v>8466</v>
      </c>
      <c r="B1057" s="1" t="s">
        <v>898</v>
      </c>
      <c r="C1057" s="1" t="s">
        <v>828</v>
      </c>
      <c r="D1057" s="1" t="s">
        <v>2747</v>
      </c>
      <c r="E1057" s="1" t="s">
        <v>34459</v>
      </c>
      <c r="F1057" s="1" t="s">
        <v>8467</v>
      </c>
      <c r="G1057" t="str">
        <f t="shared" si="112"/>
        <v>Valid</v>
      </c>
      <c r="H1057" s="1" t="s">
        <v>8468</v>
      </c>
      <c r="I1057" t="str" cm="1">
        <f t="array" ref="I1057">IF(OR(TRIM(H1057)="",ISNUMBER(SEARCH("#",H1057)),AA1057&lt;Config!$B$8,SUMPRODUCT(--ISNUMBER(SEARCH({"a";"b";"c";"d";"e";"f";"g";"h";"i";"j";"k";"l";"m";"n";"o";"p";"q";"r";"s";"t";"u";"v";"w";"x";"y";"z"},H1057)))&gt;0),"Invalid","Valid")</f>
        <v>Valid</v>
      </c>
      <c r="J1057" s="1" t="s">
        <v>8469</v>
      </c>
      <c r="K1057" s="1" t="s">
        <v>48</v>
      </c>
      <c r="L1057" s="1" t="s">
        <v>29</v>
      </c>
      <c r="M1057" s="1" t="s">
        <v>135</v>
      </c>
      <c r="N1057" s="1" t="s">
        <v>437</v>
      </c>
      <c r="O1057" s="1" t="s">
        <v>32</v>
      </c>
      <c r="P1057" t="s">
        <v>33</v>
      </c>
      <c r="Q1057" s="1" t="s">
        <v>34</v>
      </c>
      <c r="R1057" s="1" t="s">
        <v>482</v>
      </c>
      <c r="S1057" s="1" t="s">
        <v>8470</v>
      </c>
      <c r="T1057" s="1" t="s">
        <v>8471</v>
      </c>
      <c r="U1057" s="1" t="s">
        <v>2943</v>
      </c>
      <c r="V1057" s="1" t="s">
        <v>2399</v>
      </c>
      <c r="W1057" s="1" t="s">
        <v>33823</v>
      </c>
      <c r="X1057" t="str">
        <f t="shared" si="113"/>
        <v>Complete</v>
      </c>
      <c r="Y1057">
        <f>MAX(0,100-IF(G1057="Invalid",Config!$B$5,0)-IF(I1057="Invalid",Config!$B$6,0)-IF(X1057="Incomplete",Config!$B$7,0)-IF(AF1057="Yes",Config!$B$37,0))</f>
        <v>100</v>
      </c>
      <c r="Z1057" s="1">
        <f>IF(OR(TRIM(B1057)="",COUNTIF(Config!$B$15:$B$19,B1057)&gt;0),1,0)+IF(OR(TRIM(C1057)="",COUNTIF(Config!$B$15:$B$19,C1057)&gt;0),1,0)+IF(OR(TRIM(F1057)="",COUNTIF(Config!$B$15:$B$19,F1057)&gt;0),1,0)+IF(OR(TRIM(H1057)="",COUNTIF(Config!$B$15:$B$19,H1057)&gt;0),1,0)+IF(OR(TRIM(E1057)="",COUNTIF(Config!$B$15:$B$19,E1057)&gt;0),1,0)+IF(OR(TRIM(K1057)="",COUNTIF(Config!$B$15:$B$19,K1057)&gt;0),1,0)+IF(OR(TRIM(P1057)="",COUNTIF(Config!$B$15:$B$19,P1057)&gt;0),1,0)+IF(OR(TRIM(R1057)="",COUNTIF(Config!$B$15:$B$19,R1057)&gt;0),1,0)</f>
        <v>0</v>
      </c>
      <c r="AA1057" s="1" cm="1">
        <f t="array" ref="AA1057">SUMPRODUCT(LEN(H1057)-LEN(SUBSTITUTE(H1057,{"0";"1";"2";"3";"4";"5";"6";"7";"8";"9"},"")))</f>
        <v>10</v>
      </c>
      <c r="AC1057" t="str">
        <f t="shared" si="114"/>
        <v/>
      </c>
      <c r="AD1057">
        <f t="shared" si="115"/>
        <v>1</v>
      </c>
      <c r="AE1057">
        <f t="shared" si="116"/>
        <v>1</v>
      </c>
      <c r="AF1057" t="str">
        <f t="shared" si="117"/>
        <v>No</v>
      </c>
      <c r="AG1057">
        <f t="shared" ca="1" si="118"/>
        <v>409</v>
      </c>
      <c r="AH1057" t="str">
        <f ca="1">IF(OR(V1057="",AG1057=""),"Yes",IF(AG1057&gt;Config!$B$41,"Yes","No"))</f>
        <v>Yes</v>
      </c>
    </row>
    <row r="1058" spans="1:34" x14ac:dyDescent="0.25">
      <c r="A1058" s="1" t="s">
        <v>8472</v>
      </c>
      <c r="B1058" s="1" t="s">
        <v>2374</v>
      </c>
      <c r="C1058" s="1" t="s">
        <v>489</v>
      </c>
      <c r="D1058" s="1" t="s">
        <v>8473</v>
      </c>
      <c r="E1058" s="1" t="s">
        <v>34460</v>
      </c>
      <c r="F1058" s="1" t="s">
        <v>34461</v>
      </c>
      <c r="G1058" t="str">
        <f t="shared" si="112"/>
        <v>Valid</v>
      </c>
      <c r="H1058" s="1" t="s">
        <v>8474</v>
      </c>
      <c r="I1058" t="str" cm="1">
        <f t="array" ref="I1058">IF(OR(TRIM(H1058)="",ISNUMBER(SEARCH("#",H1058)),AA1058&lt;Config!$B$8,SUMPRODUCT(--ISNUMBER(SEARCH({"a";"b";"c";"d";"e";"f";"g";"h";"i";"j";"k";"l";"m";"n";"o";"p";"q";"r";"s";"t";"u";"v";"w";"x";"y";"z"},H1058)))&gt;0),"Invalid","Valid")</f>
        <v>Valid</v>
      </c>
      <c r="J1058" s="1" t="s">
        <v>8475</v>
      </c>
      <c r="K1058" s="1" t="s">
        <v>163</v>
      </c>
      <c r="L1058" s="1" t="s">
        <v>102</v>
      </c>
      <c r="M1058" s="1" t="s">
        <v>391</v>
      </c>
      <c r="N1058" s="1" t="s">
        <v>252</v>
      </c>
      <c r="O1058" s="1" t="s">
        <v>180</v>
      </c>
      <c r="P1058" t="s">
        <v>328</v>
      </c>
      <c r="Q1058" s="1" t="s">
        <v>33838</v>
      </c>
      <c r="R1058" s="1" t="s">
        <v>330</v>
      </c>
      <c r="S1058" s="1" t="s">
        <v>8476</v>
      </c>
      <c r="T1058" s="1" t="s">
        <v>8477</v>
      </c>
      <c r="U1058" s="1" t="s">
        <v>542</v>
      </c>
      <c r="V1058" s="1" t="s">
        <v>5911</v>
      </c>
      <c r="W1058" s="1" t="s">
        <v>40</v>
      </c>
      <c r="X1058" t="str">
        <f t="shared" si="113"/>
        <v>Complete</v>
      </c>
      <c r="Y1058">
        <f>MAX(0,100-IF(G1058="Invalid",Config!$B$5,0)-IF(I1058="Invalid",Config!$B$6,0)-IF(X1058="Incomplete",Config!$B$7,0)-IF(AF1058="Yes",Config!$B$37,0))</f>
        <v>100</v>
      </c>
      <c r="Z1058" s="1">
        <f>IF(OR(TRIM(B1058)="",COUNTIF(Config!$B$15:$B$19,B1058)&gt;0),1,0)+IF(OR(TRIM(C1058)="",COUNTIF(Config!$B$15:$B$19,C1058)&gt;0),1,0)+IF(OR(TRIM(F1058)="",COUNTIF(Config!$B$15:$B$19,F1058)&gt;0),1,0)+IF(OR(TRIM(H1058)="",COUNTIF(Config!$B$15:$B$19,H1058)&gt;0),1,0)+IF(OR(TRIM(E1058)="",COUNTIF(Config!$B$15:$B$19,E1058)&gt;0),1,0)+IF(OR(TRIM(K1058)="",COUNTIF(Config!$B$15:$B$19,K1058)&gt;0),1,0)+IF(OR(TRIM(P1058)="",COUNTIF(Config!$B$15:$B$19,P1058)&gt;0),1,0)+IF(OR(TRIM(R1058)="",COUNTIF(Config!$B$15:$B$19,R1058)&gt;0),1,0)</f>
        <v>0</v>
      </c>
      <c r="AA1058" s="1" cm="1">
        <f t="array" ref="AA1058">SUMPRODUCT(LEN(H1058)-LEN(SUBSTITUTE(H1058,{"0";"1";"2";"3";"4";"5";"6";"7";"8";"9"},"")))</f>
        <v>11</v>
      </c>
      <c r="AC1058" t="str">
        <f t="shared" si="114"/>
        <v/>
      </c>
      <c r="AD1058">
        <f t="shared" si="115"/>
        <v>1</v>
      </c>
      <c r="AE1058">
        <f t="shared" si="116"/>
        <v>1</v>
      </c>
      <c r="AF1058" t="str">
        <f t="shared" si="117"/>
        <v>No</v>
      </c>
      <c r="AG1058">
        <f t="shared" ca="1" si="118"/>
        <v>254</v>
      </c>
      <c r="AH1058" t="str">
        <f ca="1">IF(OR(V1058="",AG1058=""),"Yes",IF(AG1058&gt;Config!$B$41,"Yes","No"))</f>
        <v>No</v>
      </c>
    </row>
    <row r="1059" spans="1:34" x14ac:dyDescent="0.25">
      <c r="A1059" s="1" t="s">
        <v>8478</v>
      </c>
      <c r="B1059" s="1" t="s">
        <v>597</v>
      </c>
      <c r="C1059" s="1" t="s">
        <v>420</v>
      </c>
      <c r="D1059" s="1" t="s">
        <v>8479</v>
      </c>
      <c r="E1059" s="1" t="s">
        <v>34462</v>
      </c>
      <c r="F1059" s="1" t="s">
        <v>8480</v>
      </c>
      <c r="G1059" t="str">
        <f t="shared" si="112"/>
        <v>Valid</v>
      </c>
      <c r="H1059" s="1" t="s">
        <v>8481</v>
      </c>
      <c r="I1059" t="str" cm="1">
        <f t="array" ref="I1059">IF(OR(TRIM(H1059)="",ISNUMBER(SEARCH("#",H1059)),AA1059&lt;Config!$B$8,SUMPRODUCT(--ISNUMBER(SEARCH({"a";"b";"c";"d";"e";"f";"g";"h";"i";"j";"k";"l";"m";"n";"o";"p";"q";"r";"s";"t";"u";"v";"w";"x";"y";"z"},H1059)))&gt;0),"Invalid","Valid")</f>
        <v>Valid</v>
      </c>
      <c r="J1059" s="1" t="s">
        <v>8482</v>
      </c>
      <c r="K1059" s="1" t="s">
        <v>48</v>
      </c>
      <c r="L1059" s="1" t="s">
        <v>67</v>
      </c>
      <c r="M1059" s="1" t="s">
        <v>343</v>
      </c>
      <c r="N1059" s="1" t="s">
        <v>252</v>
      </c>
      <c r="O1059" s="1" t="s">
        <v>180</v>
      </c>
      <c r="P1059" t="s">
        <v>53</v>
      </c>
      <c r="Q1059" s="1" t="s">
        <v>54</v>
      </c>
      <c r="R1059" s="1" t="s">
        <v>198</v>
      </c>
      <c r="S1059" s="1" t="s">
        <v>8483</v>
      </c>
      <c r="T1059" s="1" t="s">
        <v>8484</v>
      </c>
      <c r="U1059" s="1" t="s">
        <v>8485</v>
      </c>
      <c r="V1059" s="1" t="s">
        <v>2830</v>
      </c>
      <c r="W1059" s="1" t="s">
        <v>75</v>
      </c>
      <c r="X1059" t="str">
        <f t="shared" si="113"/>
        <v>Complete</v>
      </c>
      <c r="Y1059">
        <f>MAX(0,100-IF(G1059="Invalid",Config!$B$5,0)-IF(I1059="Invalid",Config!$B$6,0)-IF(X1059="Incomplete",Config!$B$7,0)-IF(AF1059="Yes",Config!$B$37,0))</f>
        <v>75</v>
      </c>
      <c r="Z1059" s="1">
        <f>IF(OR(TRIM(B1059)="",COUNTIF(Config!$B$15:$B$19,B1059)&gt;0),1,0)+IF(OR(TRIM(C1059)="",COUNTIF(Config!$B$15:$B$19,C1059)&gt;0),1,0)+IF(OR(TRIM(F1059)="",COUNTIF(Config!$B$15:$B$19,F1059)&gt;0),1,0)+IF(OR(TRIM(H1059)="",COUNTIF(Config!$B$15:$B$19,H1059)&gt;0),1,0)+IF(OR(TRIM(E1059)="",COUNTIF(Config!$B$15:$B$19,E1059)&gt;0),1,0)+IF(OR(TRIM(K1059)="",COUNTIF(Config!$B$15:$B$19,K1059)&gt;0),1,0)+IF(OR(TRIM(P1059)="",COUNTIF(Config!$B$15:$B$19,P1059)&gt;0),1,0)+IF(OR(TRIM(R1059)="",COUNTIF(Config!$B$15:$B$19,R1059)&gt;0),1,0)</f>
        <v>0</v>
      </c>
      <c r="AA1059" s="1" cm="1">
        <f t="array" ref="AA1059">SUMPRODUCT(LEN(H1059)-LEN(SUBSTITUTE(H1059,{"0";"1";"2";"3";"4";"5";"6";"7";"8";"9"},"")))</f>
        <v>10</v>
      </c>
      <c r="AC1059" t="str">
        <f t="shared" si="114"/>
        <v>Potential Duplicate</v>
      </c>
      <c r="AD1059">
        <f t="shared" si="115"/>
        <v>2</v>
      </c>
      <c r="AE1059">
        <f t="shared" si="116"/>
        <v>1</v>
      </c>
      <c r="AF1059" t="str">
        <f t="shared" si="117"/>
        <v>Yes</v>
      </c>
      <c r="AG1059">
        <f t="shared" ca="1" si="118"/>
        <v>248</v>
      </c>
      <c r="AH1059" t="str">
        <f ca="1">IF(OR(V1059="",AG1059=""),"Yes",IF(AG1059&gt;Config!$B$41,"Yes","No"))</f>
        <v>No</v>
      </c>
    </row>
    <row r="1060" spans="1:34" x14ac:dyDescent="0.25">
      <c r="A1060" s="1" t="s">
        <v>8486</v>
      </c>
      <c r="B1060" s="1" t="s">
        <v>33815</v>
      </c>
      <c r="C1060" s="1" t="s">
        <v>996</v>
      </c>
      <c r="D1060" s="1" t="s">
        <v>996</v>
      </c>
      <c r="E1060" s="1" t="s">
        <v>298</v>
      </c>
      <c r="F1060" s="1" t="s">
        <v>8181</v>
      </c>
      <c r="G1060" t="str">
        <f t="shared" si="112"/>
        <v>Valid</v>
      </c>
      <c r="H1060" s="1" t="s">
        <v>8487</v>
      </c>
      <c r="I1060" t="str" cm="1">
        <f t="array" ref="I1060">IF(OR(TRIM(H1060)="",ISNUMBER(SEARCH("#",H1060)),AA1060&lt;Config!$B$8,SUMPRODUCT(--ISNUMBER(SEARCH({"a";"b";"c";"d";"e";"f";"g";"h";"i";"j";"k";"l";"m";"n";"o";"p";"q";"r";"s";"t";"u";"v";"w";"x";"y";"z"},H1060)))&gt;0),"Invalid","Valid")</f>
        <v>Valid</v>
      </c>
      <c r="J1060" s="1" t="s">
        <v>8183</v>
      </c>
      <c r="K1060" s="1" t="s">
        <v>722</v>
      </c>
      <c r="L1060" s="1" t="s">
        <v>164</v>
      </c>
      <c r="M1060" s="1" t="s">
        <v>50</v>
      </c>
      <c r="N1060" s="1" t="s">
        <v>51</v>
      </c>
      <c r="O1060" s="1" t="s">
        <v>196</v>
      </c>
      <c r="P1060" t="s">
        <v>328</v>
      </c>
      <c r="Q1060" s="1" t="s">
        <v>329</v>
      </c>
      <c r="R1060" s="1" t="s">
        <v>614</v>
      </c>
      <c r="S1060" s="1" t="s">
        <v>8184</v>
      </c>
      <c r="T1060" s="1" t="s">
        <v>8185</v>
      </c>
      <c r="U1060" s="1" t="s">
        <v>8186</v>
      </c>
      <c r="V1060" s="1" t="s">
        <v>7126</v>
      </c>
      <c r="W1060" s="1" t="s">
        <v>141</v>
      </c>
      <c r="X1060" t="str">
        <f t="shared" si="113"/>
        <v>Incomplete</v>
      </c>
      <c r="Y1060">
        <f>MAX(0,100-IF(G1060="Invalid",Config!$B$5,0)-IF(I1060="Invalid",Config!$B$6,0)-IF(X1060="Incomplete",Config!$B$7,0)-IF(AF1060="Yes",Config!$B$37,0))</f>
        <v>35</v>
      </c>
      <c r="Z1060" s="1">
        <f>IF(OR(TRIM(B1060)="",COUNTIF(Config!$B$15:$B$19,B1060)&gt;0),1,0)+IF(OR(TRIM(C1060)="",COUNTIF(Config!$B$15:$B$19,C1060)&gt;0),1,0)+IF(OR(TRIM(F1060)="",COUNTIF(Config!$B$15:$B$19,F1060)&gt;0),1,0)+IF(OR(TRIM(H1060)="",COUNTIF(Config!$B$15:$B$19,H1060)&gt;0),1,0)+IF(OR(TRIM(E1060)="",COUNTIF(Config!$B$15:$B$19,E1060)&gt;0),1,0)+IF(OR(TRIM(K1060)="",COUNTIF(Config!$B$15:$B$19,K1060)&gt;0),1,0)+IF(OR(TRIM(P1060)="",COUNTIF(Config!$B$15:$B$19,P1060)&gt;0),1,0)+IF(OR(TRIM(R1060)="",COUNTIF(Config!$B$15:$B$19,R1060)&gt;0),1,0)</f>
        <v>1</v>
      </c>
      <c r="AA1060" s="1" cm="1">
        <f t="array" ref="AA1060">SUMPRODUCT(LEN(H1060)-LEN(SUBSTITUTE(H1060,{"0";"1";"2";"3";"4";"5";"6";"7";"8";"9"},"")))</f>
        <v>11</v>
      </c>
      <c r="AC1060" t="str">
        <f t="shared" si="114"/>
        <v>Incomplete Profile; Potential Duplicate</v>
      </c>
      <c r="AD1060">
        <f t="shared" si="115"/>
        <v>2</v>
      </c>
      <c r="AE1060">
        <f t="shared" si="116"/>
        <v>1</v>
      </c>
      <c r="AF1060" t="str">
        <f t="shared" si="117"/>
        <v>Yes</v>
      </c>
      <c r="AG1060">
        <f t="shared" ca="1" si="118"/>
        <v>255</v>
      </c>
      <c r="AH1060" t="str">
        <f ca="1">IF(OR(V1060="",AG1060=""),"Yes",IF(AG1060&gt;Config!$B$41,"Yes","No"))</f>
        <v>No</v>
      </c>
    </row>
    <row r="1061" spans="1:34" x14ac:dyDescent="0.25">
      <c r="A1061" s="1" t="s">
        <v>8488</v>
      </c>
      <c r="B1061" s="1" t="s">
        <v>6040</v>
      </c>
      <c r="C1061" s="1" t="s">
        <v>386</v>
      </c>
      <c r="D1061" s="1" t="s">
        <v>8489</v>
      </c>
      <c r="E1061" s="1" t="s">
        <v>34407</v>
      </c>
      <c r="F1061" s="1" t="s">
        <v>8490</v>
      </c>
      <c r="G1061" t="str">
        <f t="shared" si="112"/>
        <v>Valid</v>
      </c>
      <c r="H1061" s="1" t="s">
        <v>8491</v>
      </c>
      <c r="I1061" t="str" cm="1">
        <f t="array" ref="I1061">IF(OR(TRIM(H1061)="",ISNUMBER(SEARCH("#",H1061)),AA1061&lt;Config!$B$8,SUMPRODUCT(--ISNUMBER(SEARCH({"a";"b";"c";"d";"e";"f";"g";"h";"i";"j";"k";"l";"m";"n";"o";"p";"q";"r";"s";"t";"u";"v";"w";"x";"y";"z"},H1061)))&gt;0),"Invalid","Valid")</f>
        <v>Valid</v>
      </c>
      <c r="J1061" s="1" t="s">
        <v>8492</v>
      </c>
      <c r="K1061" s="1" t="s">
        <v>425</v>
      </c>
      <c r="L1061" s="1" t="s">
        <v>49</v>
      </c>
      <c r="M1061" s="1" t="s">
        <v>343</v>
      </c>
      <c r="N1061" s="1" t="s">
        <v>252</v>
      </c>
      <c r="O1061" s="1" t="s">
        <v>69</v>
      </c>
      <c r="P1061" t="s">
        <v>518</v>
      </c>
      <c r="Q1061" s="1" t="s">
        <v>88</v>
      </c>
      <c r="R1061" s="1" t="s">
        <v>379</v>
      </c>
      <c r="S1061" s="1" t="s">
        <v>8493</v>
      </c>
      <c r="T1061" s="1" t="s">
        <v>8494</v>
      </c>
      <c r="U1061" s="1" t="s">
        <v>3386</v>
      </c>
      <c r="V1061" s="1" t="s">
        <v>216</v>
      </c>
      <c r="W1061" s="1" t="s">
        <v>94</v>
      </c>
      <c r="X1061" t="str">
        <f t="shared" si="113"/>
        <v>Complete</v>
      </c>
      <c r="Y1061">
        <f>MAX(0,100-IF(G1061="Invalid",Config!$B$5,0)-IF(I1061="Invalid",Config!$B$6,0)-IF(X1061="Incomplete",Config!$B$7,0)-IF(AF1061="Yes",Config!$B$37,0))</f>
        <v>100</v>
      </c>
      <c r="Z1061" s="1">
        <f>IF(OR(TRIM(B1061)="",COUNTIF(Config!$B$15:$B$19,B1061)&gt;0),1,0)+IF(OR(TRIM(C1061)="",COUNTIF(Config!$B$15:$B$19,C1061)&gt;0),1,0)+IF(OR(TRIM(F1061)="",COUNTIF(Config!$B$15:$B$19,F1061)&gt;0),1,0)+IF(OR(TRIM(H1061)="",COUNTIF(Config!$B$15:$B$19,H1061)&gt;0),1,0)+IF(OR(TRIM(E1061)="",COUNTIF(Config!$B$15:$B$19,E1061)&gt;0),1,0)+IF(OR(TRIM(K1061)="",COUNTIF(Config!$B$15:$B$19,K1061)&gt;0),1,0)+IF(OR(TRIM(P1061)="",COUNTIF(Config!$B$15:$B$19,P1061)&gt;0),1,0)+IF(OR(TRIM(R1061)="",COUNTIF(Config!$B$15:$B$19,R1061)&gt;0),1,0)</f>
        <v>0</v>
      </c>
      <c r="AA1061" s="1" cm="1">
        <f t="array" ref="AA1061">SUMPRODUCT(LEN(H1061)-LEN(SUBSTITUTE(H1061,{"0";"1";"2";"3";"4";"5";"6";"7";"8";"9"},"")))</f>
        <v>10</v>
      </c>
      <c r="AC1061" t="str">
        <f t="shared" si="114"/>
        <v/>
      </c>
      <c r="AD1061">
        <f t="shared" si="115"/>
        <v>1</v>
      </c>
      <c r="AE1061">
        <f t="shared" si="116"/>
        <v>1</v>
      </c>
      <c r="AF1061" t="str">
        <f t="shared" si="117"/>
        <v>No</v>
      </c>
      <c r="AG1061">
        <f t="shared" ca="1" si="118"/>
        <v>174</v>
      </c>
      <c r="AH1061" t="str">
        <f ca="1">IF(OR(V1061="",AG1061=""),"Yes",IF(AG1061&gt;Config!$B$41,"Yes","No"))</f>
        <v>No</v>
      </c>
    </row>
    <row r="1062" spans="1:34" x14ac:dyDescent="0.25">
      <c r="A1062" s="1" t="s">
        <v>8495</v>
      </c>
      <c r="B1062" s="1" t="s">
        <v>609</v>
      </c>
      <c r="C1062" s="1" t="s">
        <v>219</v>
      </c>
      <c r="D1062" s="1" t="s">
        <v>8496</v>
      </c>
      <c r="E1062" s="1" t="s">
        <v>34463</v>
      </c>
      <c r="F1062" s="1" t="s">
        <v>8497</v>
      </c>
      <c r="G1062" t="str">
        <f t="shared" si="112"/>
        <v>Valid</v>
      </c>
      <c r="H1062" s="1" t="s">
        <v>8498</v>
      </c>
      <c r="I1062" t="str" cm="1">
        <f t="array" ref="I1062">IF(OR(TRIM(H1062)="",ISNUMBER(SEARCH("#",H1062)),AA1062&lt;Config!$B$8,SUMPRODUCT(--ISNUMBER(SEARCH({"a";"b";"c";"d";"e";"f";"g";"h";"i";"j";"k";"l";"m";"n";"o";"p";"q";"r";"s";"t";"u";"v";"w";"x";"y";"z"},H1062)))&gt;0),"Invalid","Valid")</f>
        <v>Valid</v>
      </c>
      <c r="J1062" s="1" t="s">
        <v>8499</v>
      </c>
      <c r="K1062" s="1" t="s">
        <v>866</v>
      </c>
      <c r="L1062" s="1" t="s">
        <v>450</v>
      </c>
      <c r="M1062" s="1" t="s">
        <v>118</v>
      </c>
      <c r="N1062" s="1" t="s">
        <v>224</v>
      </c>
      <c r="O1062" s="1" t="s">
        <v>196</v>
      </c>
      <c r="P1062" t="s">
        <v>590</v>
      </c>
      <c r="Q1062" s="1" t="s">
        <v>1481</v>
      </c>
      <c r="R1062" s="1" t="s">
        <v>592</v>
      </c>
      <c r="S1062" s="1" t="s">
        <v>8500</v>
      </c>
      <c r="T1062" s="1" t="s">
        <v>8501</v>
      </c>
      <c r="U1062" s="1" t="s">
        <v>2438</v>
      </c>
      <c r="V1062" s="1" t="s">
        <v>140</v>
      </c>
      <c r="W1062" s="1" t="s">
        <v>60</v>
      </c>
      <c r="X1062" t="str">
        <f t="shared" si="113"/>
        <v>Complete</v>
      </c>
      <c r="Y1062">
        <f>MAX(0,100-IF(G1062="Invalid",Config!$B$5,0)-IF(I1062="Invalid",Config!$B$6,0)-IF(X1062="Incomplete",Config!$B$7,0)-IF(AF1062="Yes",Config!$B$37,0))</f>
        <v>100</v>
      </c>
      <c r="Z1062" s="1">
        <f>IF(OR(TRIM(B1062)="",COUNTIF(Config!$B$15:$B$19,B1062)&gt;0),1,0)+IF(OR(TRIM(C1062)="",COUNTIF(Config!$B$15:$B$19,C1062)&gt;0),1,0)+IF(OR(TRIM(F1062)="",COUNTIF(Config!$B$15:$B$19,F1062)&gt;0),1,0)+IF(OR(TRIM(H1062)="",COUNTIF(Config!$B$15:$B$19,H1062)&gt;0),1,0)+IF(OR(TRIM(E1062)="",COUNTIF(Config!$B$15:$B$19,E1062)&gt;0),1,0)+IF(OR(TRIM(K1062)="",COUNTIF(Config!$B$15:$B$19,K1062)&gt;0),1,0)+IF(OR(TRIM(P1062)="",COUNTIF(Config!$B$15:$B$19,P1062)&gt;0),1,0)+IF(OR(TRIM(R1062)="",COUNTIF(Config!$B$15:$B$19,R1062)&gt;0),1,0)</f>
        <v>0</v>
      </c>
      <c r="AA1062" s="1" cm="1">
        <f t="array" ref="AA1062">SUMPRODUCT(LEN(H1062)-LEN(SUBSTITUTE(H1062,{"0";"1";"2";"3";"4";"5";"6";"7";"8";"9"},"")))</f>
        <v>12</v>
      </c>
      <c r="AC1062" t="str">
        <f t="shared" si="114"/>
        <v/>
      </c>
      <c r="AD1062">
        <f t="shared" si="115"/>
        <v>1</v>
      </c>
      <c r="AE1062">
        <f t="shared" si="116"/>
        <v>1</v>
      </c>
      <c r="AF1062" t="str">
        <f t="shared" si="117"/>
        <v>No</v>
      </c>
      <c r="AG1062">
        <f t="shared" ca="1" si="118"/>
        <v>37</v>
      </c>
      <c r="AH1062" t="str">
        <f ca="1">IF(OR(V1062="",AG1062=""),"Yes",IF(AG1062&gt;Config!$B$41,"Yes","No"))</f>
        <v>No</v>
      </c>
    </row>
    <row r="1063" spans="1:34" x14ac:dyDescent="0.25">
      <c r="A1063" s="1" t="s">
        <v>8502</v>
      </c>
      <c r="B1063" s="1" t="s">
        <v>2374</v>
      </c>
      <c r="C1063" s="1" t="s">
        <v>499</v>
      </c>
      <c r="D1063" s="1" t="s">
        <v>8503</v>
      </c>
      <c r="E1063" s="1" t="s">
        <v>33866</v>
      </c>
      <c r="F1063" s="1" t="s">
        <v>8504</v>
      </c>
      <c r="G1063" t="str">
        <f t="shared" si="112"/>
        <v>Valid</v>
      </c>
      <c r="H1063" s="1" t="s">
        <v>8505</v>
      </c>
      <c r="I1063" t="str" cm="1">
        <f t="array" ref="I1063">IF(OR(TRIM(H1063)="",ISNUMBER(SEARCH("#",H1063)),AA1063&lt;Config!$B$8,SUMPRODUCT(--ISNUMBER(SEARCH({"a";"b";"c";"d";"e";"f";"g";"h";"i";"j";"k";"l";"m";"n";"o";"p";"q";"r";"s";"t";"u";"v";"w";"x";"y";"z"},H1063)))&gt;0),"Invalid","Valid")</f>
        <v>Valid</v>
      </c>
      <c r="J1063" s="1" t="s">
        <v>8506</v>
      </c>
      <c r="K1063" s="1" t="s">
        <v>210</v>
      </c>
      <c r="L1063" s="1" t="s">
        <v>179</v>
      </c>
      <c r="M1063" s="1" t="s">
        <v>135</v>
      </c>
      <c r="N1063" s="1" t="s">
        <v>51</v>
      </c>
      <c r="O1063" s="1" t="s">
        <v>52</v>
      </c>
      <c r="P1063" t="s">
        <v>314</v>
      </c>
      <c r="Q1063" s="1" t="s">
        <v>315</v>
      </c>
      <c r="R1063" s="1" t="s">
        <v>316</v>
      </c>
      <c r="S1063" s="1" t="s">
        <v>8507</v>
      </c>
      <c r="T1063" s="1" t="s">
        <v>8508</v>
      </c>
      <c r="U1063" s="1" t="s">
        <v>4766</v>
      </c>
      <c r="V1063" s="1" t="s">
        <v>8509</v>
      </c>
      <c r="W1063" s="1" t="s">
        <v>141</v>
      </c>
      <c r="X1063" t="str">
        <f t="shared" si="113"/>
        <v>Complete</v>
      </c>
      <c r="Y1063">
        <f>MAX(0,100-IF(G1063="Invalid",Config!$B$5,0)-IF(I1063="Invalid",Config!$B$6,0)-IF(X1063="Incomplete",Config!$B$7,0)-IF(AF1063="Yes",Config!$B$37,0))</f>
        <v>100</v>
      </c>
      <c r="Z1063" s="1">
        <f>IF(OR(TRIM(B1063)="",COUNTIF(Config!$B$15:$B$19,B1063)&gt;0),1,0)+IF(OR(TRIM(C1063)="",COUNTIF(Config!$B$15:$B$19,C1063)&gt;0),1,0)+IF(OR(TRIM(F1063)="",COUNTIF(Config!$B$15:$B$19,F1063)&gt;0),1,0)+IF(OR(TRIM(H1063)="",COUNTIF(Config!$B$15:$B$19,H1063)&gt;0),1,0)+IF(OR(TRIM(E1063)="",COUNTIF(Config!$B$15:$B$19,E1063)&gt;0),1,0)+IF(OR(TRIM(K1063)="",COUNTIF(Config!$B$15:$B$19,K1063)&gt;0),1,0)+IF(OR(TRIM(P1063)="",COUNTIF(Config!$B$15:$B$19,P1063)&gt;0),1,0)+IF(OR(TRIM(R1063)="",COUNTIF(Config!$B$15:$B$19,R1063)&gt;0),1,0)</f>
        <v>0</v>
      </c>
      <c r="AA1063" s="1" cm="1">
        <f t="array" ref="AA1063">SUMPRODUCT(LEN(H1063)-LEN(SUBSTITUTE(H1063,{"0";"1";"2";"3";"4";"5";"6";"7";"8";"9"},"")))</f>
        <v>12</v>
      </c>
      <c r="AC1063" t="str">
        <f t="shared" si="114"/>
        <v/>
      </c>
      <c r="AD1063">
        <f t="shared" si="115"/>
        <v>1</v>
      </c>
      <c r="AE1063">
        <f t="shared" si="116"/>
        <v>1</v>
      </c>
      <c r="AF1063" t="str">
        <f t="shared" si="117"/>
        <v>No</v>
      </c>
      <c r="AG1063">
        <f t="shared" ca="1" si="118"/>
        <v>250</v>
      </c>
      <c r="AH1063" t="str">
        <f ca="1">IF(OR(V1063="",AG1063=""),"Yes",IF(AG1063&gt;Config!$B$41,"Yes","No"))</f>
        <v>No</v>
      </c>
    </row>
    <row r="1064" spans="1:34" x14ac:dyDescent="0.25">
      <c r="A1064" s="1" t="s">
        <v>8510</v>
      </c>
      <c r="B1064" s="1" t="s">
        <v>62</v>
      </c>
      <c r="C1064" s="1" t="s">
        <v>1736</v>
      </c>
      <c r="D1064" s="1" t="s">
        <v>8511</v>
      </c>
      <c r="E1064" s="1" t="s">
        <v>34464</v>
      </c>
      <c r="F1064" s="1" t="s">
        <v>8512</v>
      </c>
      <c r="G1064" t="str">
        <f t="shared" si="112"/>
        <v>Valid</v>
      </c>
      <c r="H1064" s="1" t="s">
        <v>8513</v>
      </c>
      <c r="I1064" t="str" cm="1">
        <f t="array" ref="I1064">IF(OR(TRIM(H1064)="",ISNUMBER(SEARCH("#",H1064)),AA1064&lt;Config!$B$8,SUMPRODUCT(--ISNUMBER(SEARCH({"a";"b";"c";"d";"e";"f";"g";"h";"i";"j";"k";"l";"m";"n";"o";"p";"q";"r";"s";"t";"u";"v";"w";"x";"y";"z"},H1064)))&gt;0),"Invalid","Valid")</f>
        <v>Valid</v>
      </c>
      <c r="J1064" s="1" t="s">
        <v>8514</v>
      </c>
      <c r="K1064" s="1" t="s">
        <v>117</v>
      </c>
      <c r="L1064" s="1" t="s">
        <v>102</v>
      </c>
      <c r="M1064" s="1" t="s">
        <v>135</v>
      </c>
      <c r="N1064" s="1" t="s">
        <v>252</v>
      </c>
      <c r="O1064" s="1" t="s">
        <v>52</v>
      </c>
      <c r="P1064" t="s">
        <v>53</v>
      </c>
      <c r="Q1064" s="1" t="s">
        <v>54</v>
      </c>
      <c r="R1064" s="1" t="s">
        <v>415</v>
      </c>
      <c r="S1064" s="1" t="s">
        <v>8515</v>
      </c>
      <c r="T1064" s="1" t="s">
        <v>8516</v>
      </c>
      <c r="U1064" s="1" t="s">
        <v>3455</v>
      </c>
      <c r="V1064" s="1" t="s">
        <v>8517</v>
      </c>
      <c r="W1064" s="1" t="s">
        <v>33823</v>
      </c>
      <c r="X1064" t="str">
        <f t="shared" si="113"/>
        <v>Complete</v>
      </c>
      <c r="Y1064">
        <f>MAX(0,100-IF(G1064="Invalid",Config!$B$5,0)-IF(I1064="Invalid",Config!$B$6,0)-IF(X1064="Incomplete",Config!$B$7,0)-IF(AF1064="Yes",Config!$B$37,0))</f>
        <v>100</v>
      </c>
      <c r="Z1064" s="1">
        <f>IF(OR(TRIM(B1064)="",COUNTIF(Config!$B$15:$B$19,B1064)&gt;0),1,0)+IF(OR(TRIM(C1064)="",COUNTIF(Config!$B$15:$B$19,C1064)&gt;0),1,0)+IF(OR(TRIM(F1064)="",COUNTIF(Config!$B$15:$B$19,F1064)&gt;0),1,0)+IF(OR(TRIM(H1064)="",COUNTIF(Config!$B$15:$B$19,H1064)&gt;0),1,0)+IF(OR(TRIM(E1064)="",COUNTIF(Config!$B$15:$B$19,E1064)&gt;0),1,0)+IF(OR(TRIM(K1064)="",COUNTIF(Config!$B$15:$B$19,K1064)&gt;0),1,0)+IF(OR(TRIM(P1064)="",COUNTIF(Config!$B$15:$B$19,P1064)&gt;0),1,0)+IF(OR(TRIM(R1064)="",COUNTIF(Config!$B$15:$B$19,R1064)&gt;0),1,0)</f>
        <v>0</v>
      </c>
      <c r="AA1064" s="1" cm="1">
        <f t="array" ref="AA1064">SUMPRODUCT(LEN(H1064)-LEN(SUBSTITUTE(H1064,{"0";"1";"2";"3";"4";"5";"6";"7";"8";"9"},"")))</f>
        <v>10</v>
      </c>
      <c r="AC1064" t="str">
        <f t="shared" si="114"/>
        <v/>
      </c>
      <c r="AD1064">
        <f t="shared" si="115"/>
        <v>1</v>
      </c>
      <c r="AE1064">
        <f t="shared" si="116"/>
        <v>1</v>
      </c>
      <c r="AF1064" t="str">
        <f t="shared" si="117"/>
        <v>No</v>
      </c>
      <c r="AG1064">
        <f t="shared" ca="1" si="118"/>
        <v>183</v>
      </c>
      <c r="AH1064" t="str">
        <f ca="1">IF(OR(V1064="",AG1064=""),"Yes",IF(AG1064&gt;Config!$B$41,"Yes","No"))</f>
        <v>No</v>
      </c>
    </row>
    <row r="1065" spans="1:34" x14ac:dyDescent="0.25">
      <c r="A1065" s="1" t="s">
        <v>8518</v>
      </c>
      <c r="B1065" s="1" t="s">
        <v>597</v>
      </c>
      <c r="C1065" s="1" t="s">
        <v>173</v>
      </c>
      <c r="D1065" s="1" t="s">
        <v>8519</v>
      </c>
      <c r="E1065" s="1" t="s">
        <v>34364</v>
      </c>
      <c r="F1065" s="1" t="s">
        <v>8520</v>
      </c>
      <c r="G1065" t="str">
        <f t="shared" si="112"/>
        <v>Valid</v>
      </c>
      <c r="H1065" s="1" t="s">
        <v>8521</v>
      </c>
      <c r="I1065" t="str" cm="1">
        <f t="array" ref="I1065">IF(OR(TRIM(H1065)="",ISNUMBER(SEARCH("#",H1065)),AA1065&lt;Config!$B$8,SUMPRODUCT(--ISNUMBER(SEARCH({"a";"b";"c";"d";"e";"f";"g";"h";"i";"j";"k";"l";"m";"n";"o";"p";"q";"r";"s";"t";"u";"v";"w";"x";"y";"z"},H1065)))&gt;0),"Invalid","Valid")</f>
        <v>Valid</v>
      </c>
      <c r="J1065" s="1" t="s">
        <v>8522</v>
      </c>
      <c r="K1065" s="1" t="s">
        <v>722</v>
      </c>
      <c r="L1065" s="1" t="s">
        <v>265</v>
      </c>
      <c r="M1065" s="1" t="s">
        <v>85</v>
      </c>
      <c r="N1065" s="1" t="s">
        <v>33819</v>
      </c>
      <c r="O1065" s="1" t="s">
        <v>149</v>
      </c>
      <c r="P1065" t="s">
        <v>87</v>
      </c>
      <c r="Q1065" s="1" t="s">
        <v>438</v>
      </c>
      <c r="R1065" s="1" t="s">
        <v>89</v>
      </c>
      <c r="S1065" s="1" t="s">
        <v>8523</v>
      </c>
      <c r="T1065" s="1" t="s">
        <v>8524</v>
      </c>
      <c r="U1065" s="1" t="s">
        <v>3919</v>
      </c>
      <c r="V1065" s="1" t="s">
        <v>7026</v>
      </c>
      <c r="W1065" s="1" t="s">
        <v>33823</v>
      </c>
      <c r="X1065" t="str">
        <f t="shared" si="113"/>
        <v>Complete</v>
      </c>
      <c r="Y1065">
        <f>MAX(0,100-IF(G1065="Invalid",Config!$B$5,0)-IF(I1065="Invalid",Config!$B$6,0)-IF(X1065="Incomplete",Config!$B$7,0)-IF(AF1065="Yes",Config!$B$37,0))</f>
        <v>100</v>
      </c>
      <c r="Z1065" s="1">
        <f>IF(OR(TRIM(B1065)="",COUNTIF(Config!$B$15:$B$19,B1065)&gt;0),1,0)+IF(OR(TRIM(C1065)="",COUNTIF(Config!$B$15:$B$19,C1065)&gt;0),1,0)+IF(OR(TRIM(F1065)="",COUNTIF(Config!$B$15:$B$19,F1065)&gt;0),1,0)+IF(OR(TRIM(H1065)="",COUNTIF(Config!$B$15:$B$19,H1065)&gt;0),1,0)+IF(OR(TRIM(E1065)="",COUNTIF(Config!$B$15:$B$19,E1065)&gt;0),1,0)+IF(OR(TRIM(K1065)="",COUNTIF(Config!$B$15:$B$19,K1065)&gt;0),1,0)+IF(OR(TRIM(P1065)="",COUNTIF(Config!$B$15:$B$19,P1065)&gt;0),1,0)+IF(OR(TRIM(R1065)="",COUNTIF(Config!$B$15:$B$19,R1065)&gt;0),1,0)</f>
        <v>0</v>
      </c>
      <c r="AA1065" s="1" cm="1">
        <f t="array" ref="AA1065">SUMPRODUCT(LEN(H1065)-LEN(SUBSTITUTE(H1065,{"0";"1";"2";"3";"4";"5";"6";"7";"8";"9"},"")))</f>
        <v>11</v>
      </c>
      <c r="AC1065" t="str">
        <f t="shared" si="114"/>
        <v/>
      </c>
      <c r="AD1065">
        <f t="shared" si="115"/>
        <v>1</v>
      </c>
      <c r="AE1065">
        <f t="shared" si="116"/>
        <v>1</v>
      </c>
      <c r="AF1065" t="str">
        <f t="shared" si="117"/>
        <v>No</v>
      </c>
      <c r="AG1065">
        <f t="shared" ca="1" si="118"/>
        <v>51</v>
      </c>
      <c r="AH1065" t="str">
        <f ca="1">IF(OR(V1065="",AG1065=""),"Yes",IF(AG1065&gt;Config!$B$41,"Yes","No"))</f>
        <v>No</v>
      </c>
    </row>
    <row r="1066" spans="1:34" x14ac:dyDescent="0.25">
      <c r="A1066" s="1" t="s">
        <v>8525</v>
      </c>
      <c r="B1066" s="1" t="s">
        <v>204</v>
      </c>
      <c r="C1066" s="1" t="s">
        <v>566</v>
      </c>
      <c r="D1066" s="1" t="s">
        <v>8526</v>
      </c>
      <c r="E1066" s="1" t="s">
        <v>739</v>
      </c>
      <c r="F1066" s="1" t="s">
        <v>8527</v>
      </c>
      <c r="G1066" t="str">
        <f t="shared" si="112"/>
        <v>Valid</v>
      </c>
      <c r="H1066" s="1" t="s">
        <v>131</v>
      </c>
      <c r="I1066" t="str" cm="1">
        <f t="array" ref="I1066">IF(OR(TRIM(H1066)="",ISNUMBER(SEARCH("#",H1066)),AA1066&lt;Config!$B$8,SUMPRODUCT(--ISNUMBER(SEARCH({"a";"b";"c";"d";"e";"f";"g";"h";"i";"j";"k";"l";"m";"n";"o";"p";"q";"r";"s";"t";"u";"v";"w";"x";"y";"z"},H1066)))&gt;0),"Invalid","Valid")</f>
        <v>Invalid</v>
      </c>
      <c r="J1066" s="1" t="s">
        <v>8528</v>
      </c>
      <c r="K1066" s="1" t="s">
        <v>264</v>
      </c>
      <c r="L1066" s="1" t="s">
        <v>450</v>
      </c>
      <c r="M1066" s="1" t="s">
        <v>235</v>
      </c>
      <c r="N1066" s="1" t="s">
        <v>211</v>
      </c>
      <c r="O1066" s="1" t="s">
        <v>196</v>
      </c>
      <c r="P1066" t="s">
        <v>53</v>
      </c>
      <c r="Q1066" s="1" t="s">
        <v>54</v>
      </c>
      <c r="R1066" s="1" t="s">
        <v>70</v>
      </c>
      <c r="S1066" s="1" t="s">
        <v>8529</v>
      </c>
      <c r="T1066" s="1" t="s">
        <v>8530</v>
      </c>
      <c r="U1066" s="1" t="s">
        <v>8531</v>
      </c>
      <c r="V1066" s="1" t="s">
        <v>8532</v>
      </c>
      <c r="W1066" s="1" t="s">
        <v>40</v>
      </c>
      <c r="X1066" t="str">
        <f t="shared" si="113"/>
        <v>Complete</v>
      </c>
      <c r="Y1066">
        <f>MAX(0,100-IF(G1066="Invalid",Config!$B$5,0)-IF(I1066="Invalid",Config!$B$6,0)-IF(X1066="Incomplete",Config!$B$7,0)-IF(AF1066="Yes",Config!$B$37,0))</f>
        <v>80</v>
      </c>
      <c r="Z1066" s="1">
        <f>IF(OR(TRIM(B1066)="",COUNTIF(Config!$B$15:$B$19,B1066)&gt;0),1,0)+IF(OR(TRIM(C1066)="",COUNTIF(Config!$B$15:$B$19,C1066)&gt;0),1,0)+IF(OR(TRIM(F1066)="",COUNTIF(Config!$B$15:$B$19,F1066)&gt;0),1,0)+IF(OR(TRIM(H1066)="",COUNTIF(Config!$B$15:$B$19,H1066)&gt;0),1,0)+IF(OR(TRIM(E1066)="",COUNTIF(Config!$B$15:$B$19,E1066)&gt;0),1,0)+IF(OR(TRIM(K1066)="",COUNTIF(Config!$B$15:$B$19,K1066)&gt;0),1,0)+IF(OR(TRIM(P1066)="",COUNTIF(Config!$B$15:$B$19,P1066)&gt;0),1,0)+IF(OR(TRIM(R1066)="",COUNTIF(Config!$B$15:$B$19,R1066)&gt;0),1,0)</f>
        <v>0</v>
      </c>
      <c r="AA1066" s="1" cm="1">
        <f t="array" ref="AA1066">SUMPRODUCT(LEN(H1066)-LEN(SUBSTITUTE(H1066,{"0";"1";"2";"3";"4";"5";"6";"7";"8";"9"},"")))</f>
        <v>3</v>
      </c>
      <c r="AC1066" t="str">
        <f t="shared" si="114"/>
        <v>Invalid Phone</v>
      </c>
      <c r="AD1066">
        <f t="shared" si="115"/>
        <v>1</v>
      </c>
      <c r="AE1066">
        <f t="shared" si="116"/>
        <v>0</v>
      </c>
      <c r="AF1066" t="str">
        <f t="shared" si="117"/>
        <v>No</v>
      </c>
      <c r="AG1066" t="str">
        <f t="shared" ca="1" si="118"/>
        <v/>
      </c>
      <c r="AH1066" t="str">
        <f ca="1">IF(OR(V1066="",AG1066=""),"Yes",IF(AG1066&gt;Config!$B$41,"Yes","No"))</f>
        <v>Yes</v>
      </c>
    </row>
    <row r="1067" spans="1:34" x14ac:dyDescent="0.25">
      <c r="A1067" s="1" t="s">
        <v>8533</v>
      </c>
      <c r="B1067" s="1" t="s">
        <v>352</v>
      </c>
      <c r="C1067" s="1" t="s">
        <v>23</v>
      </c>
      <c r="D1067" s="1" t="s">
        <v>8534</v>
      </c>
      <c r="E1067" s="1" t="s">
        <v>34465</v>
      </c>
      <c r="F1067" s="1" t="s">
        <v>8535</v>
      </c>
      <c r="G1067" t="str">
        <f t="shared" si="112"/>
        <v>Valid</v>
      </c>
      <c r="H1067" s="1" t="s">
        <v>8536</v>
      </c>
      <c r="I1067" t="str" cm="1">
        <f t="array" ref="I1067">IF(OR(TRIM(H1067)="",ISNUMBER(SEARCH("#",H1067)),AA1067&lt;Config!$B$8,SUMPRODUCT(--ISNUMBER(SEARCH({"a";"b";"c";"d";"e";"f";"g";"h";"i";"j";"k";"l";"m";"n";"o";"p";"q";"r";"s";"t";"u";"v";"w";"x";"y";"z"},H1067)))&gt;0),"Invalid","Valid")</f>
        <v>Valid</v>
      </c>
      <c r="J1067" s="1" t="s">
        <v>8537</v>
      </c>
      <c r="K1067" s="1" t="s">
        <v>250</v>
      </c>
      <c r="L1067" s="1" t="s">
        <v>67</v>
      </c>
      <c r="M1067" s="1" t="s">
        <v>33827</v>
      </c>
      <c r="N1067" s="1" t="s">
        <v>211</v>
      </c>
      <c r="O1067" s="1" t="s">
        <v>149</v>
      </c>
      <c r="P1067" t="s">
        <v>53</v>
      </c>
      <c r="Q1067" s="1" t="s">
        <v>150</v>
      </c>
      <c r="R1067" s="1" t="s">
        <v>70</v>
      </c>
      <c r="S1067" s="1" t="s">
        <v>8538</v>
      </c>
      <c r="T1067" s="1" t="s">
        <v>8539</v>
      </c>
      <c r="U1067" s="1" t="s">
        <v>8540</v>
      </c>
      <c r="V1067" s="1" t="s">
        <v>8541</v>
      </c>
      <c r="W1067" s="1" t="s">
        <v>141</v>
      </c>
      <c r="X1067" t="str">
        <f t="shared" si="113"/>
        <v>Complete</v>
      </c>
      <c r="Y1067">
        <f>MAX(0,100-IF(G1067="Invalid",Config!$B$5,0)-IF(I1067="Invalid",Config!$B$6,0)-IF(X1067="Incomplete",Config!$B$7,0)-IF(AF1067="Yes",Config!$B$37,0))</f>
        <v>75</v>
      </c>
      <c r="Z1067" s="1">
        <f>IF(OR(TRIM(B1067)="",COUNTIF(Config!$B$15:$B$19,B1067)&gt;0),1,0)+IF(OR(TRIM(C1067)="",COUNTIF(Config!$B$15:$B$19,C1067)&gt;0),1,0)+IF(OR(TRIM(F1067)="",COUNTIF(Config!$B$15:$B$19,F1067)&gt;0),1,0)+IF(OR(TRIM(H1067)="",COUNTIF(Config!$B$15:$B$19,H1067)&gt;0),1,0)+IF(OR(TRIM(E1067)="",COUNTIF(Config!$B$15:$B$19,E1067)&gt;0),1,0)+IF(OR(TRIM(K1067)="",COUNTIF(Config!$B$15:$B$19,K1067)&gt;0),1,0)+IF(OR(TRIM(P1067)="",COUNTIF(Config!$B$15:$B$19,P1067)&gt;0),1,0)+IF(OR(TRIM(R1067)="",COUNTIF(Config!$B$15:$B$19,R1067)&gt;0),1,0)</f>
        <v>0</v>
      </c>
      <c r="AA1067" s="1" cm="1">
        <f t="array" ref="AA1067">SUMPRODUCT(LEN(H1067)-LEN(SUBSTITUTE(H1067,{"0";"1";"2";"3";"4";"5";"6";"7";"8";"9"},"")))</f>
        <v>12</v>
      </c>
      <c r="AC1067" t="str">
        <f t="shared" si="114"/>
        <v>Potential Duplicate</v>
      </c>
      <c r="AD1067">
        <f t="shared" si="115"/>
        <v>1</v>
      </c>
      <c r="AE1067">
        <f t="shared" si="116"/>
        <v>2</v>
      </c>
      <c r="AF1067" t="str">
        <f t="shared" si="117"/>
        <v>Yes</v>
      </c>
      <c r="AG1067" t="str">
        <f t="shared" ca="1" si="118"/>
        <v/>
      </c>
      <c r="AH1067" t="str">
        <f ca="1">IF(OR(V1067="",AG1067=""),"Yes",IF(AG1067&gt;Config!$B$41,"Yes","No"))</f>
        <v>Yes</v>
      </c>
    </row>
    <row r="1068" spans="1:34" x14ac:dyDescent="0.25">
      <c r="A1068" s="1" t="s">
        <v>8542</v>
      </c>
      <c r="B1068" s="1" t="s">
        <v>851</v>
      </c>
      <c r="C1068" s="1" t="s">
        <v>1068</v>
      </c>
      <c r="D1068" s="1" t="s">
        <v>7535</v>
      </c>
      <c r="E1068" s="1" t="s">
        <v>33829</v>
      </c>
      <c r="F1068" s="1" t="s">
        <v>8543</v>
      </c>
      <c r="G1068" t="str">
        <f t="shared" si="112"/>
        <v>Valid</v>
      </c>
      <c r="H1068" s="1" t="s">
        <v>8544</v>
      </c>
      <c r="I1068" t="str" cm="1">
        <f t="array" ref="I1068">IF(OR(TRIM(H1068)="",ISNUMBER(SEARCH("#",H1068)),AA1068&lt;Config!$B$8,SUMPRODUCT(--ISNUMBER(SEARCH({"a";"b";"c";"d";"e";"f";"g";"h";"i";"j";"k";"l";"m";"n";"o";"p";"q";"r";"s";"t";"u";"v";"w";"x";"y";"z"},H1068)))&gt;0),"Invalid","Valid")</f>
        <v>Valid</v>
      </c>
      <c r="J1068" s="1" t="s">
        <v>8545</v>
      </c>
      <c r="K1068" s="1" t="s">
        <v>481</v>
      </c>
      <c r="L1068" s="1" t="s">
        <v>49</v>
      </c>
      <c r="M1068" s="1" t="s">
        <v>30</v>
      </c>
      <c r="N1068" s="1" t="s">
        <v>224</v>
      </c>
      <c r="O1068" s="1" t="s">
        <v>69</v>
      </c>
      <c r="P1068" t="s">
        <v>53</v>
      </c>
      <c r="Q1068" s="1" t="s">
        <v>181</v>
      </c>
      <c r="R1068" s="1" t="s">
        <v>415</v>
      </c>
      <c r="S1068" s="1" t="s">
        <v>8546</v>
      </c>
      <c r="T1068" s="1" t="s">
        <v>8547</v>
      </c>
      <c r="U1068" s="1" t="s">
        <v>8548</v>
      </c>
      <c r="V1068" s="1" t="s">
        <v>896</v>
      </c>
      <c r="W1068" s="1" t="s">
        <v>75</v>
      </c>
      <c r="X1068" t="str">
        <f t="shared" si="113"/>
        <v>Incomplete</v>
      </c>
      <c r="Y1068">
        <f>MAX(0,100-IF(G1068="Invalid",Config!$B$5,0)-IF(I1068="Invalid",Config!$B$6,0)-IF(X1068="Incomplete",Config!$B$7,0)-IF(AF1068="Yes",Config!$B$37,0))</f>
        <v>60</v>
      </c>
      <c r="Z1068" s="1">
        <f>IF(OR(TRIM(B1068)="",COUNTIF(Config!$B$15:$B$19,B1068)&gt;0),1,0)+IF(OR(TRIM(C1068)="",COUNTIF(Config!$B$15:$B$19,C1068)&gt;0),1,0)+IF(OR(TRIM(F1068)="",COUNTIF(Config!$B$15:$B$19,F1068)&gt;0),1,0)+IF(OR(TRIM(H1068)="",COUNTIF(Config!$B$15:$B$19,H1068)&gt;0),1,0)+IF(OR(TRIM(E1068)="",COUNTIF(Config!$B$15:$B$19,E1068)&gt;0),1,0)+IF(OR(TRIM(K1068)="",COUNTIF(Config!$B$15:$B$19,K1068)&gt;0),1,0)+IF(OR(TRIM(P1068)="",COUNTIF(Config!$B$15:$B$19,P1068)&gt;0),1,0)+IF(OR(TRIM(R1068)="",COUNTIF(Config!$B$15:$B$19,R1068)&gt;0),1,0)</f>
        <v>1</v>
      </c>
      <c r="AA1068" s="1" cm="1">
        <f t="array" ref="AA1068">SUMPRODUCT(LEN(H1068)-LEN(SUBSTITUTE(H1068,{"0";"1";"2";"3";"4";"5";"6";"7";"8";"9"},"")))</f>
        <v>12</v>
      </c>
      <c r="AC1068" t="str">
        <f t="shared" si="114"/>
        <v>Incomplete Profile</v>
      </c>
      <c r="AD1068">
        <f t="shared" si="115"/>
        <v>1</v>
      </c>
      <c r="AE1068">
        <f t="shared" si="116"/>
        <v>1</v>
      </c>
      <c r="AF1068" t="str">
        <f t="shared" si="117"/>
        <v>No</v>
      </c>
      <c r="AG1068">
        <f t="shared" ca="1" si="118"/>
        <v>141</v>
      </c>
      <c r="AH1068" t="str">
        <f ca="1">IF(OR(V1068="",AG1068=""),"Yes",IF(AG1068&gt;Config!$B$41,"Yes","No"))</f>
        <v>No</v>
      </c>
    </row>
    <row r="1069" spans="1:34" x14ac:dyDescent="0.25">
      <c r="A1069" s="1" t="s">
        <v>8549</v>
      </c>
      <c r="B1069" s="1" t="s">
        <v>1175</v>
      </c>
      <c r="C1069" s="1" t="s">
        <v>511</v>
      </c>
      <c r="D1069" s="1" t="s">
        <v>8550</v>
      </c>
      <c r="E1069" s="1" t="s">
        <v>34128</v>
      </c>
      <c r="F1069" s="1" t="s">
        <v>8551</v>
      </c>
      <c r="G1069" t="str">
        <f t="shared" si="112"/>
        <v>Valid</v>
      </c>
      <c r="H1069" s="1" t="s">
        <v>8552</v>
      </c>
      <c r="I1069" t="str" cm="1">
        <f t="array" ref="I1069">IF(OR(TRIM(H1069)="",ISNUMBER(SEARCH("#",H1069)),AA1069&lt;Config!$B$8,SUMPRODUCT(--ISNUMBER(SEARCH({"a";"b";"c";"d";"e";"f";"g";"h";"i";"j";"k";"l";"m";"n";"o";"p";"q";"r";"s";"t";"u";"v";"w";"x";"y";"z"},H1069)))&gt;0),"Invalid","Valid")</f>
        <v>Valid</v>
      </c>
      <c r="J1069" s="1" t="s">
        <v>8553</v>
      </c>
      <c r="K1069" s="1" t="s">
        <v>481</v>
      </c>
      <c r="L1069" s="1" t="s">
        <v>164</v>
      </c>
      <c r="M1069" s="1" t="s">
        <v>33825</v>
      </c>
      <c r="N1069" s="1" t="s">
        <v>86</v>
      </c>
      <c r="O1069" s="1" t="s">
        <v>69</v>
      </c>
      <c r="P1069" t="s">
        <v>518</v>
      </c>
      <c r="Q1069" s="1" t="s">
        <v>88</v>
      </c>
      <c r="R1069" s="1" t="s">
        <v>559</v>
      </c>
      <c r="S1069" s="1" t="s">
        <v>8554</v>
      </c>
      <c r="T1069" s="1" t="s">
        <v>8555</v>
      </c>
      <c r="U1069" s="1" t="s">
        <v>8556</v>
      </c>
      <c r="V1069" s="1" t="s">
        <v>8557</v>
      </c>
      <c r="W1069" s="1" t="s">
        <v>293</v>
      </c>
      <c r="X1069" t="str">
        <f t="shared" si="113"/>
        <v>Complete</v>
      </c>
      <c r="Y1069">
        <f>MAX(0,100-IF(G1069="Invalid",Config!$B$5,0)-IF(I1069="Invalid",Config!$B$6,0)-IF(X1069="Incomplete",Config!$B$7,0)-IF(AF1069="Yes",Config!$B$37,0))</f>
        <v>100</v>
      </c>
      <c r="Z1069" s="1">
        <f>IF(OR(TRIM(B1069)="",COUNTIF(Config!$B$15:$B$19,B1069)&gt;0),1,0)+IF(OR(TRIM(C1069)="",COUNTIF(Config!$B$15:$B$19,C1069)&gt;0),1,0)+IF(OR(TRIM(F1069)="",COUNTIF(Config!$B$15:$B$19,F1069)&gt;0),1,0)+IF(OR(TRIM(H1069)="",COUNTIF(Config!$B$15:$B$19,H1069)&gt;0),1,0)+IF(OR(TRIM(E1069)="",COUNTIF(Config!$B$15:$B$19,E1069)&gt;0),1,0)+IF(OR(TRIM(K1069)="",COUNTIF(Config!$B$15:$B$19,K1069)&gt;0),1,0)+IF(OR(TRIM(P1069)="",COUNTIF(Config!$B$15:$B$19,P1069)&gt;0),1,0)+IF(OR(TRIM(R1069)="",COUNTIF(Config!$B$15:$B$19,R1069)&gt;0),1,0)</f>
        <v>0</v>
      </c>
      <c r="AA1069" s="1" cm="1">
        <f t="array" ref="AA1069">SUMPRODUCT(LEN(H1069)-LEN(SUBSTITUTE(H1069,{"0";"1";"2";"3";"4";"5";"6";"7";"8";"9"},"")))</f>
        <v>10</v>
      </c>
      <c r="AC1069" t="str">
        <f t="shared" si="114"/>
        <v/>
      </c>
      <c r="AD1069">
        <f t="shared" si="115"/>
        <v>1</v>
      </c>
      <c r="AE1069">
        <f t="shared" si="116"/>
        <v>1</v>
      </c>
      <c r="AF1069" t="str">
        <f t="shared" si="117"/>
        <v>No</v>
      </c>
      <c r="AG1069">
        <f t="shared" ca="1" si="118"/>
        <v>157</v>
      </c>
      <c r="AH1069" t="str">
        <f ca="1">IF(OR(V1069="",AG1069=""),"Yes",IF(AG1069&gt;Config!$B$41,"Yes","No"))</f>
        <v>No</v>
      </c>
    </row>
    <row r="1070" spans="1:34" x14ac:dyDescent="0.25">
      <c r="A1070" s="1" t="s">
        <v>8558</v>
      </c>
      <c r="B1070" s="1" t="s">
        <v>1293</v>
      </c>
      <c r="C1070" s="1" t="s">
        <v>1339</v>
      </c>
      <c r="D1070" s="1" t="s">
        <v>4805</v>
      </c>
      <c r="E1070" s="1" t="s">
        <v>33866</v>
      </c>
      <c r="F1070" s="1" t="s">
        <v>8559</v>
      </c>
      <c r="G1070" t="str">
        <f t="shared" si="112"/>
        <v>Valid</v>
      </c>
      <c r="H1070" s="1" t="s">
        <v>8560</v>
      </c>
      <c r="I1070" t="str" cm="1">
        <f t="array" ref="I1070">IF(OR(TRIM(H1070)="",ISNUMBER(SEARCH("#",H1070)),AA1070&lt;Config!$B$8,SUMPRODUCT(--ISNUMBER(SEARCH({"a";"b";"c";"d";"e";"f";"g";"h";"i";"j";"k";"l";"m";"n";"o";"p";"q";"r";"s";"t";"u";"v";"w";"x";"y";"z"},H1070)))&gt;0),"Invalid","Valid")</f>
        <v>Valid</v>
      </c>
      <c r="J1070" s="1" t="s">
        <v>8561</v>
      </c>
      <c r="K1070" s="1" t="s">
        <v>866</v>
      </c>
      <c r="L1070" s="1" t="s">
        <v>134</v>
      </c>
      <c r="M1070" s="1" t="s">
        <v>103</v>
      </c>
      <c r="N1070" s="1" t="s">
        <v>211</v>
      </c>
      <c r="O1070" s="1" t="s">
        <v>196</v>
      </c>
      <c r="P1070" t="s">
        <v>53</v>
      </c>
      <c r="Q1070" s="1" t="s">
        <v>197</v>
      </c>
      <c r="R1070" s="1" t="s">
        <v>70</v>
      </c>
      <c r="S1070" s="1" t="s">
        <v>8562</v>
      </c>
      <c r="T1070" s="1" t="s">
        <v>8563</v>
      </c>
      <c r="U1070" s="1" t="s">
        <v>8564</v>
      </c>
      <c r="V1070" s="1" t="s">
        <v>1521</v>
      </c>
      <c r="W1070" s="1" t="s">
        <v>33823</v>
      </c>
      <c r="X1070" t="str">
        <f t="shared" si="113"/>
        <v>Complete</v>
      </c>
      <c r="Y1070">
        <f>MAX(0,100-IF(G1070="Invalid",Config!$B$5,0)-IF(I1070="Invalid",Config!$B$6,0)-IF(X1070="Incomplete",Config!$B$7,0)-IF(AF1070="Yes",Config!$B$37,0))</f>
        <v>100</v>
      </c>
      <c r="Z1070" s="1">
        <f>IF(OR(TRIM(B1070)="",COUNTIF(Config!$B$15:$B$19,B1070)&gt;0),1,0)+IF(OR(TRIM(C1070)="",COUNTIF(Config!$B$15:$B$19,C1070)&gt;0),1,0)+IF(OR(TRIM(F1070)="",COUNTIF(Config!$B$15:$B$19,F1070)&gt;0),1,0)+IF(OR(TRIM(H1070)="",COUNTIF(Config!$B$15:$B$19,H1070)&gt;0),1,0)+IF(OR(TRIM(E1070)="",COUNTIF(Config!$B$15:$B$19,E1070)&gt;0),1,0)+IF(OR(TRIM(K1070)="",COUNTIF(Config!$B$15:$B$19,K1070)&gt;0),1,0)+IF(OR(TRIM(P1070)="",COUNTIF(Config!$B$15:$B$19,P1070)&gt;0),1,0)+IF(OR(TRIM(R1070)="",COUNTIF(Config!$B$15:$B$19,R1070)&gt;0),1,0)</f>
        <v>0</v>
      </c>
      <c r="AA1070" s="1" cm="1">
        <f t="array" ref="AA1070">SUMPRODUCT(LEN(H1070)-LEN(SUBSTITUTE(H1070,{"0";"1";"2";"3";"4";"5";"6";"7";"8";"9"},"")))</f>
        <v>12</v>
      </c>
      <c r="AC1070" t="str">
        <f t="shared" si="114"/>
        <v/>
      </c>
      <c r="AD1070">
        <f t="shared" si="115"/>
        <v>1</v>
      </c>
      <c r="AE1070">
        <f t="shared" si="116"/>
        <v>1</v>
      </c>
      <c r="AF1070" t="str">
        <f t="shared" si="117"/>
        <v>No</v>
      </c>
      <c r="AG1070">
        <f t="shared" ca="1" si="118"/>
        <v>37</v>
      </c>
      <c r="AH1070" t="str">
        <f ca="1">IF(OR(V1070="",AG1070=""),"Yes",IF(AG1070&gt;Config!$B$41,"Yes","No"))</f>
        <v>No</v>
      </c>
    </row>
    <row r="1071" spans="1:34" x14ac:dyDescent="0.25">
      <c r="A1071" s="1" t="s">
        <v>8565</v>
      </c>
      <c r="B1071" s="1" t="s">
        <v>4909</v>
      </c>
      <c r="C1071" s="1" t="s">
        <v>336</v>
      </c>
      <c r="D1071" s="1" t="s">
        <v>8566</v>
      </c>
      <c r="E1071" s="1" t="s">
        <v>310</v>
      </c>
      <c r="F1071" s="1" t="s">
        <v>8567</v>
      </c>
      <c r="G1071" t="str">
        <f t="shared" si="112"/>
        <v>Valid</v>
      </c>
      <c r="H1071" s="1" t="s">
        <v>8568</v>
      </c>
      <c r="I1071" t="str" cm="1">
        <f t="array" ref="I1071">IF(OR(TRIM(H1071)="",ISNUMBER(SEARCH("#",H1071)),AA1071&lt;Config!$B$8,SUMPRODUCT(--ISNUMBER(SEARCH({"a";"b";"c";"d";"e";"f";"g";"h";"i";"j";"k";"l";"m";"n";"o";"p";"q";"r";"s";"t";"u";"v";"w";"x";"y";"z"},H1071)))&gt;0),"Invalid","Valid")</f>
        <v>Valid</v>
      </c>
      <c r="J1071" s="1" t="s">
        <v>8569</v>
      </c>
      <c r="K1071" s="1" t="s">
        <v>287</v>
      </c>
      <c r="L1071" s="1" t="s">
        <v>84</v>
      </c>
      <c r="M1071" s="1" t="s">
        <v>85</v>
      </c>
      <c r="N1071" s="1" t="s">
        <v>211</v>
      </c>
      <c r="O1071" s="1" t="s">
        <v>32</v>
      </c>
      <c r="P1071" t="s">
        <v>87</v>
      </c>
      <c r="Q1071" s="1" t="s">
        <v>438</v>
      </c>
      <c r="R1071" s="1" t="s">
        <v>550</v>
      </c>
      <c r="S1071" s="1" t="s">
        <v>2976</v>
      </c>
      <c r="T1071" s="1" t="s">
        <v>8570</v>
      </c>
      <c r="U1071" s="1" t="s">
        <v>8571</v>
      </c>
      <c r="V1071" s="1" t="s">
        <v>8572</v>
      </c>
      <c r="W1071" s="1" t="s">
        <v>60</v>
      </c>
      <c r="X1071" t="str">
        <f t="shared" si="113"/>
        <v>Complete</v>
      </c>
      <c r="Y1071">
        <f>MAX(0,100-IF(G1071="Invalid",Config!$B$5,0)-IF(I1071="Invalid",Config!$B$6,0)-IF(X1071="Incomplete",Config!$B$7,0)-IF(AF1071="Yes",Config!$B$37,0))</f>
        <v>100</v>
      </c>
      <c r="Z1071" s="1">
        <f>IF(OR(TRIM(B1071)="",COUNTIF(Config!$B$15:$B$19,B1071)&gt;0),1,0)+IF(OR(TRIM(C1071)="",COUNTIF(Config!$B$15:$B$19,C1071)&gt;0),1,0)+IF(OR(TRIM(F1071)="",COUNTIF(Config!$B$15:$B$19,F1071)&gt;0),1,0)+IF(OR(TRIM(H1071)="",COUNTIF(Config!$B$15:$B$19,H1071)&gt;0),1,0)+IF(OR(TRIM(E1071)="",COUNTIF(Config!$B$15:$B$19,E1071)&gt;0),1,0)+IF(OR(TRIM(K1071)="",COUNTIF(Config!$B$15:$B$19,K1071)&gt;0),1,0)+IF(OR(TRIM(P1071)="",COUNTIF(Config!$B$15:$B$19,P1071)&gt;0),1,0)+IF(OR(TRIM(R1071)="",COUNTIF(Config!$B$15:$B$19,R1071)&gt;0),1,0)</f>
        <v>0</v>
      </c>
      <c r="AA1071" s="1" cm="1">
        <f t="array" ref="AA1071">SUMPRODUCT(LEN(H1071)-LEN(SUBSTITUTE(H1071,{"0";"1";"2";"3";"4";"5";"6";"7";"8";"9"},"")))</f>
        <v>10</v>
      </c>
      <c r="AC1071" t="str">
        <f t="shared" si="114"/>
        <v/>
      </c>
      <c r="AD1071">
        <f t="shared" si="115"/>
        <v>1</v>
      </c>
      <c r="AE1071">
        <f t="shared" si="116"/>
        <v>1</v>
      </c>
      <c r="AF1071" t="str">
        <f t="shared" si="117"/>
        <v>No</v>
      </c>
      <c r="AG1071">
        <f t="shared" ca="1" si="118"/>
        <v>437</v>
      </c>
      <c r="AH1071" t="str">
        <f ca="1">IF(OR(V1071="",AG1071=""),"Yes",IF(AG1071&gt;Config!$B$41,"Yes","No"))</f>
        <v>Yes</v>
      </c>
    </row>
    <row r="1072" spans="1:34" x14ac:dyDescent="0.25">
      <c r="A1072" s="1" t="s">
        <v>8573</v>
      </c>
      <c r="B1072" s="1" t="s">
        <v>1957</v>
      </c>
      <c r="C1072" s="1" t="s">
        <v>828</v>
      </c>
      <c r="D1072" s="1" t="s">
        <v>8574</v>
      </c>
      <c r="E1072" s="1" t="s">
        <v>33901</v>
      </c>
      <c r="F1072" s="1" t="s">
        <v>8575</v>
      </c>
      <c r="G1072" t="str">
        <f t="shared" si="112"/>
        <v>Valid</v>
      </c>
      <c r="H1072" s="1" t="s">
        <v>8576</v>
      </c>
      <c r="I1072" t="str" cm="1">
        <f t="array" ref="I1072">IF(OR(TRIM(H1072)="",ISNUMBER(SEARCH("#",H1072)),AA1072&lt;Config!$B$8,SUMPRODUCT(--ISNUMBER(SEARCH({"a";"b";"c";"d";"e";"f";"g";"h";"i";"j";"k";"l";"m";"n";"o";"p";"q";"r";"s";"t";"u";"v";"w";"x";"y";"z"},H1072)))&gt;0),"Invalid","Valid")</f>
        <v>Valid</v>
      </c>
      <c r="J1072" s="1" t="s">
        <v>8577</v>
      </c>
      <c r="K1072" s="1" t="s">
        <v>66</v>
      </c>
      <c r="L1072" s="1" t="s">
        <v>179</v>
      </c>
      <c r="M1072" s="1" t="s">
        <v>30</v>
      </c>
      <c r="N1072" s="1" t="s">
        <v>86</v>
      </c>
      <c r="O1072" s="1" t="s">
        <v>196</v>
      </c>
      <c r="P1072" t="s">
        <v>53</v>
      </c>
      <c r="Q1072" s="1" t="s">
        <v>150</v>
      </c>
      <c r="R1072" s="1" t="s">
        <v>288</v>
      </c>
      <c r="S1072" s="1" t="s">
        <v>8578</v>
      </c>
      <c r="T1072" s="1" t="s">
        <v>8579</v>
      </c>
      <c r="U1072" s="1" t="s">
        <v>640</v>
      </c>
      <c r="V1072" s="1" t="s">
        <v>3163</v>
      </c>
      <c r="W1072" s="1" t="s">
        <v>94</v>
      </c>
      <c r="X1072" t="str">
        <f t="shared" si="113"/>
        <v>Complete</v>
      </c>
      <c r="Y1072">
        <f>MAX(0,100-IF(G1072="Invalid",Config!$B$5,0)-IF(I1072="Invalid",Config!$B$6,0)-IF(X1072="Incomplete",Config!$B$7,0)-IF(AF1072="Yes",Config!$B$37,0))</f>
        <v>100</v>
      </c>
      <c r="Z1072" s="1">
        <f>IF(OR(TRIM(B1072)="",COUNTIF(Config!$B$15:$B$19,B1072)&gt;0),1,0)+IF(OR(TRIM(C1072)="",COUNTIF(Config!$B$15:$B$19,C1072)&gt;0),1,0)+IF(OR(TRIM(F1072)="",COUNTIF(Config!$B$15:$B$19,F1072)&gt;0),1,0)+IF(OR(TRIM(H1072)="",COUNTIF(Config!$B$15:$B$19,H1072)&gt;0),1,0)+IF(OR(TRIM(E1072)="",COUNTIF(Config!$B$15:$B$19,E1072)&gt;0),1,0)+IF(OR(TRIM(K1072)="",COUNTIF(Config!$B$15:$B$19,K1072)&gt;0),1,0)+IF(OR(TRIM(P1072)="",COUNTIF(Config!$B$15:$B$19,P1072)&gt;0),1,0)+IF(OR(TRIM(R1072)="",COUNTIF(Config!$B$15:$B$19,R1072)&gt;0),1,0)</f>
        <v>0</v>
      </c>
      <c r="AA1072" s="1" cm="1">
        <f t="array" ref="AA1072">SUMPRODUCT(LEN(H1072)-LEN(SUBSTITUTE(H1072,{"0";"1";"2";"3";"4";"5";"6";"7";"8";"9"},"")))</f>
        <v>12</v>
      </c>
      <c r="AC1072" t="str">
        <f t="shared" si="114"/>
        <v/>
      </c>
      <c r="AD1072">
        <f t="shared" si="115"/>
        <v>1</v>
      </c>
      <c r="AE1072">
        <f t="shared" si="116"/>
        <v>1</v>
      </c>
      <c r="AF1072" t="str">
        <f t="shared" si="117"/>
        <v>No</v>
      </c>
      <c r="AG1072">
        <f t="shared" ca="1" si="118"/>
        <v>147</v>
      </c>
      <c r="AH1072" t="str">
        <f ca="1">IF(OR(V1072="",AG1072=""),"Yes",IF(AG1072&gt;Config!$B$41,"Yes","No"))</f>
        <v>No</v>
      </c>
    </row>
    <row r="1073" spans="1:34" x14ac:dyDescent="0.25">
      <c r="A1073" s="1" t="s">
        <v>8580</v>
      </c>
      <c r="B1073" s="1" t="s">
        <v>1616</v>
      </c>
      <c r="C1073" s="1" t="s">
        <v>899</v>
      </c>
      <c r="D1073" s="1" t="s">
        <v>8581</v>
      </c>
      <c r="E1073" s="1" t="s">
        <v>739</v>
      </c>
      <c r="F1073" s="1" t="s">
        <v>8582</v>
      </c>
      <c r="G1073" t="str">
        <f t="shared" si="112"/>
        <v>Valid</v>
      </c>
      <c r="H1073" s="1" t="s">
        <v>8583</v>
      </c>
      <c r="I1073" t="str" cm="1">
        <f t="array" ref="I1073">IF(OR(TRIM(H1073)="",ISNUMBER(SEARCH("#",H1073)),AA1073&lt;Config!$B$8,SUMPRODUCT(--ISNUMBER(SEARCH({"a";"b";"c";"d";"e";"f";"g";"h";"i";"j";"k";"l";"m";"n";"o";"p";"q";"r";"s";"t";"u";"v";"w";"x";"y";"z"},H1073)))&gt;0),"Invalid","Valid")</f>
        <v>Valid</v>
      </c>
      <c r="J1073" s="1" t="s">
        <v>8584</v>
      </c>
      <c r="K1073" s="1" t="s">
        <v>504</v>
      </c>
      <c r="L1073" s="1" t="s">
        <v>134</v>
      </c>
      <c r="M1073" s="1" t="s">
        <v>462</v>
      </c>
      <c r="N1073" s="1" t="s">
        <v>224</v>
      </c>
      <c r="O1073" s="1" t="s">
        <v>266</v>
      </c>
      <c r="P1073" t="s">
        <v>53</v>
      </c>
      <c r="Q1073" s="1" t="s">
        <v>150</v>
      </c>
      <c r="R1073" s="1" t="s">
        <v>198</v>
      </c>
      <c r="S1073" s="1" t="s">
        <v>3132</v>
      </c>
      <c r="T1073" s="1" t="s">
        <v>8585</v>
      </c>
      <c r="U1073" s="1" t="s">
        <v>8586</v>
      </c>
      <c r="V1073" s="1" t="s">
        <v>8587</v>
      </c>
      <c r="W1073" s="1" t="s">
        <v>293</v>
      </c>
      <c r="X1073" t="str">
        <f t="shared" si="113"/>
        <v>Complete</v>
      </c>
      <c r="Y1073">
        <f>MAX(0,100-IF(G1073="Invalid",Config!$B$5,0)-IF(I1073="Invalid",Config!$B$6,0)-IF(X1073="Incomplete",Config!$B$7,0)-IF(AF1073="Yes",Config!$B$37,0))</f>
        <v>100</v>
      </c>
      <c r="Z1073" s="1">
        <f>IF(OR(TRIM(B1073)="",COUNTIF(Config!$B$15:$B$19,B1073)&gt;0),1,0)+IF(OR(TRIM(C1073)="",COUNTIF(Config!$B$15:$B$19,C1073)&gt;0),1,0)+IF(OR(TRIM(F1073)="",COUNTIF(Config!$B$15:$B$19,F1073)&gt;0),1,0)+IF(OR(TRIM(H1073)="",COUNTIF(Config!$B$15:$B$19,H1073)&gt;0),1,0)+IF(OR(TRIM(E1073)="",COUNTIF(Config!$B$15:$B$19,E1073)&gt;0),1,0)+IF(OR(TRIM(K1073)="",COUNTIF(Config!$B$15:$B$19,K1073)&gt;0),1,0)+IF(OR(TRIM(P1073)="",COUNTIF(Config!$B$15:$B$19,P1073)&gt;0),1,0)+IF(OR(TRIM(R1073)="",COUNTIF(Config!$B$15:$B$19,R1073)&gt;0),1,0)</f>
        <v>0</v>
      </c>
      <c r="AA1073" s="1" cm="1">
        <f t="array" ref="AA1073">SUMPRODUCT(LEN(H1073)-LEN(SUBSTITUTE(H1073,{"0";"1";"2";"3";"4";"5";"6";"7";"8";"9"},"")))</f>
        <v>12</v>
      </c>
      <c r="AC1073" t="str">
        <f t="shared" si="114"/>
        <v/>
      </c>
      <c r="AD1073">
        <f t="shared" si="115"/>
        <v>1</v>
      </c>
      <c r="AE1073">
        <f t="shared" si="116"/>
        <v>1</v>
      </c>
      <c r="AF1073" t="str">
        <f t="shared" si="117"/>
        <v>No</v>
      </c>
      <c r="AG1073">
        <f t="shared" ca="1" si="118"/>
        <v>571</v>
      </c>
      <c r="AH1073" t="str">
        <f ca="1">IF(OR(V1073="",AG1073=""),"Yes",IF(AG1073&gt;Config!$B$41,"Yes","No"))</f>
        <v>Yes</v>
      </c>
    </row>
    <row r="1074" spans="1:34" x14ac:dyDescent="0.25">
      <c r="A1074" s="1" t="s">
        <v>8588</v>
      </c>
      <c r="B1074" s="1" t="s">
        <v>510</v>
      </c>
      <c r="C1074" s="1" t="s">
        <v>308</v>
      </c>
      <c r="D1074" s="1" t="s">
        <v>8589</v>
      </c>
      <c r="E1074" s="1" t="s">
        <v>34466</v>
      </c>
      <c r="F1074" s="1" t="s">
        <v>8590</v>
      </c>
      <c r="G1074" t="str">
        <f t="shared" si="112"/>
        <v>Valid</v>
      </c>
      <c r="H1074" s="1" t="s">
        <v>8591</v>
      </c>
      <c r="I1074" t="str" cm="1">
        <f t="array" ref="I1074">IF(OR(TRIM(H1074)="",ISNUMBER(SEARCH("#",H1074)),AA1074&lt;Config!$B$8,SUMPRODUCT(--ISNUMBER(SEARCH({"a";"b";"c";"d";"e";"f";"g";"h";"i";"j";"k";"l";"m";"n";"o";"p";"q";"r";"s";"t";"u";"v";"w";"x";"y";"z"},H1074)))&gt;0),"Invalid","Valid")</f>
        <v>Valid</v>
      </c>
      <c r="J1074" s="1" t="s">
        <v>8592</v>
      </c>
      <c r="K1074" s="1" t="s">
        <v>178</v>
      </c>
      <c r="L1074" s="1" t="s">
        <v>450</v>
      </c>
      <c r="M1074" s="1" t="s">
        <v>103</v>
      </c>
      <c r="N1074" s="1" t="s">
        <v>86</v>
      </c>
      <c r="O1074" s="1" t="s">
        <v>196</v>
      </c>
      <c r="P1074" t="s">
        <v>33</v>
      </c>
      <c r="Q1074" s="1" t="s">
        <v>1664</v>
      </c>
      <c r="R1074" s="1" t="s">
        <v>35</v>
      </c>
      <c r="S1074" s="1" t="s">
        <v>8593</v>
      </c>
      <c r="T1074" s="1" t="s">
        <v>8594</v>
      </c>
      <c r="U1074" s="1" t="s">
        <v>8595</v>
      </c>
      <c r="V1074" s="1" t="s">
        <v>8596</v>
      </c>
      <c r="W1074" s="1" t="s">
        <v>202</v>
      </c>
      <c r="X1074" t="str">
        <f t="shared" si="113"/>
        <v>Complete</v>
      </c>
      <c r="Y1074">
        <f>MAX(0,100-IF(G1074="Invalid",Config!$B$5,0)-IF(I1074="Invalid",Config!$B$6,0)-IF(X1074="Incomplete",Config!$B$7,0)-IF(AF1074="Yes",Config!$B$37,0))</f>
        <v>100</v>
      </c>
      <c r="Z1074" s="1">
        <f>IF(OR(TRIM(B1074)="",COUNTIF(Config!$B$15:$B$19,B1074)&gt;0),1,0)+IF(OR(TRIM(C1074)="",COUNTIF(Config!$B$15:$B$19,C1074)&gt;0),1,0)+IF(OR(TRIM(F1074)="",COUNTIF(Config!$B$15:$B$19,F1074)&gt;0),1,0)+IF(OR(TRIM(H1074)="",COUNTIF(Config!$B$15:$B$19,H1074)&gt;0),1,0)+IF(OR(TRIM(E1074)="",COUNTIF(Config!$B$15:$B$19,E1074)&gt;0),1,0)+IF(OR(TRIM(K1074)="",COUNTIF(Config!$B$15:$B$19,K1074)&gt;0),1,0)+IF(OR(TRIM(P1074)="",COUNTIF(Config!$B$15:$B$19,P1074)&gt;0),1,0)+IF(OR(TRIM(R1074)="",COUNTIF(Config!$B$15:$B$19,R1074)&gt;0),1,0)</f>
        <v>0</v>
      </c>
      <c r="AA1074" s="1" cm="1">
        <f t="array" ref="AA1074">SUMPRODUCT(LEN(H1074)-LEN(SUBSTITUTE(H1074,{"0";"1";"2";"3";"4";"5";"6";"7";"8";"9"},"")))</f>
        <v>10</v>
      </c>
      <c r="AC1074" t="str">
        <f t="shared" si="114"/>
        <v/>
      </c>
      <c r="AD1074">
        <f t="shared" si="115"/>
        <v>1</v>
      </c>
      <c r="AE1074">
        <f t="shared" si="116"/>
        <v>1</v>
      </c>
      <c r="AF1074" t="str">
        <f t="shared" si="117"/>
        <v>No</v>
      </c>
      <c r="AG1074">
        <f t="shared" ca="1" si="118"/>
        <v>178</v>
      </c>
      <c r="AH1074" t="str">
        <f ca="1">IF(OR(V1074="",AG1074=""),"Yes",IF(AG1074&gt;Config!$B$41,"Yes","No"))</f>
        <v>No</v>
      </c>
    </row>
    <row r="1075" spans="1:34" x14ac:dyDescent="0.25">
      <c r="A1075" s="1" t="s">
        <v>8597</v>
      </c>
      <c r="B1075" s="1" t="s">
        <v>33815</v>
      </c>
      <c r="C1075" s="1" t="s">
        <v>1389</v>
      </c>
      <c r="D1075" s="1" t="s">
        <v>1389</v>
      </c>
      <c r="E1075" s="1" t="s">
        <v>34224</v>
      </c>
      <c r="F1075" s="1" t="s">
        <v>8598</v>
      </c>
      <c r="G1075" t="str">
        <f t="shared" si="112"/>
        <v>Valid</v>
      </c>
      <c r="H1075" s="1" t="s">
        <v>8599</v>
      </c>
      <c r="I1075" t="str" cm="1">
        <f t="array" ref="I1075">IF(OR(TRIM(H1075)="",ISNUMBER(SEARCH("#",H1075)),AA1075&lt;Config!$B$8,SUMPRODUCT(--ISNUMBER(SEARCH({"a";"b";"c";"d";"e";"f";"g";"h";"i";"j";"k";"l";"m";"n";"o";"p";"q";"r";"s";"t";"u";"v";"w";"x";"y";"z"},H1075)))&gt;0),"Invalid","Valid")</f>
        <v>Valid</v>
      </c>
      <c r="J1075" s="1" t="s">
        <v>8600</v>
      </c>
      <c r="K1075" s="1" t="s">
        <v>722</v>
      </c>
      <c r="L1075" s="1" t="s">
        <v>164</v>
      </c>
      <c r="M1075" s="1" t="s">
        <v>33825</v>
      </c>
      <c r="N1075" s="1" t="s">
        <v>713</v>
      </c>
      <c r="O1075" s="1" t="s">
        <v>69</v>
      </c>
      <c r="P1075" t="s">
        <v>590</v>
      </c>
      <c r="Q1075" s="1" t="s">
        <v>1481</v>
      </c>
      <c r="R1075" s="1" t="s">
        <v>592</v>
      </c>
      <c r="S1075" s="1" t="s">
        <v>8601</v>
      </c>
      <c r="T1075" s="1" t="s">
        <v>8602</v>
      </c>
      <c r="U1075" s="1" t="s">
        <v>7431</v>
      </c>
      <c r="V1075" s="1" t="s">
        <v>140</v>
      </c>
      <c r="W1075" s="1" t="s">
        <v>202</v>
      </c>
      <c r="X1075" t="str">
        <f t="shared" si="113"/>
        <v>Incomplete</v>
      </c>
      <c r="Y1075">
        <f>MAX(0,100-IF(G1075="Invalid",Config!$B$5,0)-IF(I1075="Invalid",Config!$B$6,0)-IF(X1075="Incomplete",Config!$B$7,0)-IF(AF1075="Yes",Config!$B$37,0))</f>
        <v>60</v>
      </c>
      <c r="Z1075" s="1">
        <f>IF(OR(TRIM(B1075)="",COUNTIF(Config!$B$15:$B$19,B1075)&gt;0),1,0)+IF(OR(TRIM(C1075)="",COUNTIF(Config!$B$15:$B$19,C1075)&gt;0),1,0)+IF(OR(TRIM(F1075)="",COUNTIF(Config!$B$15:$B$19,F1075)&gt;0),1,0)+IF(OR(TRIM(H1075)="",COUNTIF(Config!$B$15:$B$19,H1075)&gt;0),1,0)+IF(OR(TRIM(E1075)="",COUNTIF(Config!$B$15:$B$19,E1075)&gt;0),1,0)+IF(OR(TRIM(K1075)="",COUNTIF(Config!$B$15:$B$19,K1075)&gt;0),1,0)+IF(OR(TRIM(P1075)="",COUNTIF(Config!$B$15:$B$19,P1075)&gt;0),1,0)+IF(OR(TRIM(R1075)="",COUNTIF(Config!$B$15:$B$19,R1075)&gt;0),1,0)</f>
        <v>1</v>
      </c>
      <c r="AA1075" s="1" cm="1">
        <f t="array" ref="AA1075">SUMPRODUCT(LEN(H1075)-LEN(SUBSTITUTE(H1075,{"0";"1";"2";"3";"4";"5";"6";"7";"8";"9"},"")))</f>
        <v>10</v>
      </c>
      <c r="AC1075" t="str">
        <f t="shared" si="114"/>
        <v>Incomplete Profile</v>
      </c>
      <c r="AD1075">
        <f t="shared" si="115"/>
        <v>1</v>
      </c>
      <c r="AE1075">
        <f t="shared" si="116"/>
        <v>1</v>
      </c>
      <c r="AF1075" t="str">
        <f t="shared" si="117"/>
        <v>No</v>
      </c>
      <c r="AG1075">
        <f t="shared" ca="1" si="118"/>
        <v>37</v>
      </c>
      <c r="AH1075" t="str">
        <f ca="1">IF(OR(V1075="",AG1075=""),"Yes",IF(AG1075&gt;Config!$B$41,"Yes","No"))</f>
        <v>No</v>
      </c>
    </row>
    <row r="1076" spans="1:34" x14ac:dyDescent="0.25">
      <c r="A1076" s="1" t="s">
        <v>8603</v>
      </c>
      <c r="B1076" s="1" t="s">
        <v>565</v>
      </c>
      <c r="C1076" s="1" t="s">
        <v>230</v>
      </c>
      <c r="D1076" s="1" t="s">
        <v>14345</v>
      </c>
      <c r="E1076" s="1" t="s">
        <v>642</v>
      </c>
      <c r="F1076" s="1" t="s">
        <v>8604</v>
      </c>
      <c r="G1076" t="str">
        <f t="shared" si="112"/>
        <v>Valid</v>
      </c>
      <c r="H1076" s="1" t="s">
        <v>8605</v>
      </c>
      <c r="I1076" t="str" cm="1">
        <f t="array" ref="I1076">IF(OR(TRIM(H1076)="",ISNUMBER(SEARCH("#",H1076)),AA1076&lt;Config!$B$8,SUMPRODUCT(--ISNUMBER(SEARCH({"a";"b";"c";"d";"e";"f";"g";"h";"i";"j";"k";"l";"m";"n";"o";"p";"q";"r";"s";"t";"u";"v";"w";"x";"y";"z"},H1076)))&gt;0),"Invalid","Valid")</f>
        <v>Valid</v>
      </c>
      <c r="J1076" s="1" t="s">
        <v>8606</v>
      </c>
      <c r="K1076" s="1" t="s">
        <v>28</v>
      </c>
      <c r="L1076" s="1" t="s">
        <v>84</v>
      </c>
      <c r="M1076" s="1" t="s">
        <v>251</v>
      </c>
      <c r="N1076" s="1" t="s">
        <v>51</v>
      </c>
      <c r="O1076" s="1" t="s">
        <v>196</v>
      </c>
      <c r="P1076" t="s">
        <v>236</v>
      </c>
      <c r="Q1076" s="1" t="s">
        <v>238</v>
      </c>
      <c r="R1076" s="1" t="s">
        <v>254</v>
      </c>
      <c r="S1076" s="1" t="s">
        <v>5865</v>
      </c>
      <c r="T1076" s="1" t="s">
        <v>8607</v>
      </c>
      <c r="U1076" s="1" t="s">
        <v>8608</v>
      </c>
      <c r="V1076" s="1" t="s">
        <v>3610</v>
      </c>
      <c r="W1076" s="1" t="s">
        <v>60</v>
      </c>
      <c r="X1076" t="str">
        <f t="shared" si="113"/>
        <v>Complete</v>
      </c>
      <c r="Y1076">
        <f>MAX(0,100-IF(G1076="Invalid",Config!$B$5,0)-IF(I1076="Invalid",Config!$B$6,0)-IF(X1076="Incomplete",Config!$B$7,0)-IF(AF1076="Yes",Config!$B$37,0))</f>
        <v>100</v>
      </c>
      <c r="Z1076" s="1">
        <f>IF(OR(TRIM(B1076)="",COUNTIF(Config!$B$15:$B$19,B1076)&gt;0),1,0)+IF(OR(TRIM(C1076)="",COUNTIF(Config!$B$15:$B$19,C1076)&gt;0),1,0)+IF(OR(TRIM(F1076)="",COUNTIF(Config!$B$15:$B$19,F1076)&gt;0),1,0)+IF(OR(TRIM(H1076)="",COUNTIF(Config!$B$15:$B$19,H1076)&gt;0),1,0)+IF(OR(TRIM(E1076)="",COUNTIF(Config!$B$15:$B$19,E1076)&gt;0),1,0)+IF(OR(TRIM(K1076)="",COUNTIF(Config!$B$15:$B$19,K1076)&gt;0),1,0)+IF(OR(TRIM(P1076)="",COUNTIF(Config!$B$15:$B$19,P1076)&gt;0),1,0)+IF(OR(TRIM(R1076)="",COUNTIF(Config!$B$15:$B$19,R1076)&gt;0),1,0)</f>
        <v>0</v>
      </c>
      <c r="AA1076" s="1" cm="1">
        <f t="array" ref="AA1076">SUMPRODUCT(LEN(H1076)-LEN(SUBSTITUTE(H1076,{"0";"1";"2";"3";"4";"5";"6";"7";"8";"9"},"")))</f>
        <v>12</v>
      </c>
      <c r="AC1076" t="str">
        <f t="shared" si="114"/>
        <v/>
      </c>
      <c r="AD1076">
        <f t="shared" si="115"/>
        <v>1</v>
      </c>
      <c r="AE1076">
        <f t="shared" si="116"/>
        <v>1</v>
      </c>
      <c r="AF1076" t="str">
        <f t="shared" si="117"/>
        <v>No</v>
      </c>
      <c r="AG1076">
        <f t="shared" ca="1" si="118"/>
        <v>385</v>
      </c>
      <c r="AH1076" t="str">
        <f ca="1">IF(OR(V1076="",AG1076=""),"Yes",IF(AG1076&gt;Config!$B$41,"Yes","No"))</f>
        <v>Yes</v>
      </c>
    </row>
    <row r="1077" spans="1:34" x14ac:dyDescent="0.25">
      <c r="A1077" s="1" t="s">
        <v>8609</v>
      </c>
      <c r="B1077" s="1" t="s">
        <v>353</v>
      </c>
      <c r="C1077" s="1" t="s">
        <v>43</v>
      </c>
      <c r="D1077" s="1" t="s">
        <v>8610</v>
      </c>
      <c r="E1077" s="1" t="s">
        <v>34467</v>
      </c>
      <c r="F1077" s="1" t="s">
        <v>8611</v>
      </c>
      <c r="G1077" t="str">
        <f t="shared" si="112"/>
        <v>Valid</v>
      </c>
      <c r="H1077" s="1" t="s">
        <v>8612</v>
      </c>
      <c r="I1077" t="str" cm="1">
        <f t="array" ref="I1077">IF(OR(TRIM(H1077)="",ISNUMBER(SEARCH("#",H1077)),AA1077&lt;Config!$B$8,SUMPRODUCT(--ISNUMBER(SEARCH({"a";"b";"c";"d";"e";"f";"g";"h";"i";"j";"k";"l";"m";"n";"o";"p";"q";"r";"s";"t";"u";"v";"w";"x";"y";"z"},H1077)))&gt;0),"Invalid","Valid")</f>
        <v>Valid</v>
      </c>
      <c r="J1077" s="1" t="s">
        <v>8613</v>
      </c>
      <c r="K1077" s="1" t="s">
        <v>133</v>
      </c>
      <c r="L1077" s="1" t="s">
        <v>102</v>
      </c>
      <c r="M1077" s="1" t="s">
        <v>251</v>
      </c>
      <c r="N1077" s="1" t="s">
        <v>358</v>
      </c>
      <c r="O1077" s="1" t="s">
        <v>149</v>
      </c>
      <c r="P1077" t="s">
        <v>53</v>
      </c>
      <c r="Q1077" s="1" t="s">
        <v>150</v>
      </c>
      <c r="R1077" s="1" t="s">
        <v>150</v>
      </c>
      <c r="S1077" s="1" t="s">
        <v>8614</v>
      </c>
      <c r="T1077" s="1" t="s">
        <v>8615</v>
      </c>
      <c r="U1077" s="1" t="s">
        <v>8616</v>
      </c>
      <c r="V1077" s="1" t="s">
        <v>140</v>
      </c>
      <c r="W1077" s="1" t="s">
        <v>75</v>
      </c>
      <c r="X1077" t="str">
        <f t="shared" si="113"/>
        <v>Complete</v>
      </c>
      <c r="Y1077">
        <f>MAX(0,100-IF(G1077="Invalid",Config!$B$5,0)-IF(I1077="Invalid",Config!$B$6,0)-IF(X1077="Incomplete",Config!$B$7,0)-IF(AF1077="Yes",Config!$B$37,0))</f>
        <v>100</v>
      </c>
      <c r="Z1077" s="1">
        <f>IF(OR(TRIM(B1077)="",COUNTIF(Config!$B$15:$B$19,B1077)&gt;0),1,0)+IF(OR(TRIM(C1077)="",COUNTIF(Config!$B$15:$B$19,C1077)&gt;0),1,0)+IF(OR(TRIM(F1077)="",COUNTIF(Config!$B$15:$B$19,F1077)&gt;0),1,0)+IF(OR(TRIM(H1077)="",COUNTIF(Config!$B$15:$B$19,H1077)&gt;0),1,0)+IF(OR(TRIM(E1077)="",COUNTIF(Config!$B$15:$B$19,E1077)&gt;0),1,0)+IF(OR(TRIM(K1077)="",COUNTIF(Config!$B$15:$B$19,K1077)&gt;0),1,0)+IF(OR(TRIM(P1077)="",COUNTIF(Config!$B$15:$B$19,P1077)&gt;0),1,0)+IF(OR(TRIM(R1077)="",COUNTIF(Config!$B$15:$B$19,R1077)&gt;0),1,0)</f>
        <v>0</v>
      </c>
      <c r="AA1077" s="1" cm="1">
        <f t="array" ref="AA1077">SUMPRODUCT(LEN(H1077)-LEN(SUBSTITUTE(H1077,{"0";"1";"2";"3";"4";"5";"6";"7";"8";"9"},"")))</f>
        <v>10</v>
      </c>
      <c r="AC1077" t="str">
        <f t="shared" si="114"/>
        <v/>
      </c>
      <c r="AD1077">
        <f t="shared" si="115"/>
        <v>1</v>
      </c>
      <c r="AE1077">
        <f t="shared" si="116"/>
        <v>1</v>
      </c>
      <c r="AF1077" t="str">
        <f t="shared" si="117"/>
        <v>No</v>
      </c>
      <c r="AG1077">
        <f t="shared" ca="1" si="118"/>
        <v>37</v>
      </c>
      <c r="AH1077" t="str">
        <f ca="1">IF(OR(V1077="",AG1077=""),"Yes",IF(AG1077&gt;Config!$B$41,"Yes","No"))</f>
        <v>No</v>
      </c>
    </row>
    <row r="1078" spans="1:34" x14ac:dyDescent="0.25">
      <c r="A1078" s="1" t="s">
        <v>8617</v>
      </c>
      <c r="B1078" s="1" t="s">
        <v>1157</v>
      </c>
      <c r="C1078" s="1" t="s">
        <v>337</v>
      </c>
      <c r="D1078" s="1" t="s">
        <v>8618</v>
      </c>
      <c r="E1078" s="1" t="s">
        <v>159</v>
      </c>
      <c r="F1078" s="1" t="s">
        <v>8619</v>
      </c>
      <c r="G1078" t="str">
        <f t="shared" si="112"/>
        <v>Valid</v>
      </c>
      <c r="H1078" s="1" t="s">
        <v>8620</v>
      </c>
      <c r="I1078" t="str" cm="1">
        <f t="array" ref="I1078">IF(OR(TRIM(H1078)="",ISNUMBER(SEARCH("#",H1078)),AA1078&lt;Config!$B$8,SUMPRODUCT(--ISNUMBER(SEARCH({"a";"b";"c";"d";"e";"f";"g";"h";"i";"j";"k";"l";"m";"n";"o";"p";"q";"r";"s";"t";"u";"v";"w";"x";"y";"z"},H1078)))&gt;0),"Invalid","Valid")</f>
        <v>Valid</v>
      </c>
      <c r="J1078" s="1" t="s">
        <v>8621</v>
      </c>
      <c r="K1078" s="1" t="s">
        <v>504</v>
      </c>
      <c r="L1078" s="1" t="s">
        <v>134</v>
      </c>
      <c r="M1078" s="1" t="s">
        <v>118</v>
      </c>
      <c r="N1078" s="1" t="s">
        <v>358</v>
      </c>
      <c r="O1078" s="1" t="s">
        <v>180</v>
      </c>
      <c r="P1078" t="s">
        <v>344</v>
      </c>
      <c r="Q1078" s="1" t="s">
        <v>971</v>
      </c>
      <c r="R1078" s="1" t="s">
        <v>1200</v>
      </c>
      <c r="S1078" s="1" t="s">
        <v>6150</v>
      </c>
      <c r="T1078" s="1" t="s">
        <v>8622</v>
      </c>
      <c r="U1078" s="1" t="s">
        <v>8623</v>
      </c>
      <c r="V1078" s="1" t="s">
        <v>8624</v>
      </c>
      <c r="W1078" s="1" t="s">
        <v>94</v>
      </c>
      <c r="X1078" t="str">
        <f t="shared" si="113"/>
        <v>Complete</v>
      </c>
      <c r="Y1078">
        <f>MAX(0,100-IF(G1078="Invalid",Config!$B$5,0)-IF(I1078="Invalid",Config!$B$6,0)-IF(X1078="Incomplete",Config!$B$7,0)-IF(AF1078="Yes",Config!$B$37,0))</f>
        <v>100</v>
      </c>
      <c r="Z1078" s="1">
        <f>IF(OR(TRIM(B1078)="",COUNTIF(Config!$B$15:$B$19,B1078)&gt;0),1,0)+IF(OR(TRIM(C1078)="",COUNTIF(Config!$B$15:$B$19,C1078)&gt;0),1,0)+IF(OR(TRIM(F1078)="",COUNTIF(Config!$B$15:$B$19,F1078)&gt;0),1,0)+IF(OR(TRIM(H1078)="",COUNTIF(Config!$B$15:$B$19,H1078)&gt;0),1,0)+IF(OR(TRIM(E1078)="",COUNTIF(Config!$B$15:$B$19,E1078)&gt;0),1,0)+IF(OR(TRIM(K1078)="",COUNTIF(Config!$B$15:$B$19,K1078)&gt;0),1,0)+IF(OR(TRIM(P1078)="",COUNTIF(Config!$B$15:$B$19,P1078)&gt;0),1,0)+IF(OR(TRIM(R1078)="",COUNTIF(Config!$B$15:$B$19,R1078)&gt;0),1,0)</f>
        <v>0</v>
      </c>
      <c r="AA1078" s="1" cm="1">
        <f t="array" ref="AA1078">SUMPRODUCT(LEN(H1078)-LEN(SUBSTITUTE(H1078,{"0";"1";"2";"3";"4";"5";"6";"7";"8";"9"},"")))</f>
        <v>11</v>
      </c>
      <c r="AC1078" t="str">
        <f t="shared" si="114"/>
        <v/>
      </c>
      <c r="AD1078">
        <f t="shared" si="115"/>
        <v>1</v>
      </c>
      <c r="AE1078">
        <f t="shared" si="116"/>
        <v>1</v>
      </c>
      <c r="AF1078" t="str">
        <f t="shared" si="117"/>
        <v>No</v>
      </c>
      <c r="AG1078">
        <f t="shared" ca="1" si="118"/>
        <v>186</v>
      </c>
      <c r="AH1078" t="str">
        <f ca="1">IF(OR(V1078="",AG1078=""),"Yes",IF(AG1078&gt;Config!$B$41,"Yes","No"))</f>
        <v>No</v>
      </c>
    </row>
    <row r="1079" spans="1:34" x14ac:dyDescent="0.25">
      <c r="A1079" s="1" t="s">
        <v>8625</v>
      </c>
      <c r="B1079" s="1" t="s">
        <v>1266</v>
      </c>
      <c r="C1079" s="1" t="s">
        <v>985</v>
      </c>
      <c r="D1079" s="1" t="s">
        <v>8626</v>
      </c>
      <c r="E1079" s="1" t="s">
        <v>34468</v>
      </c>
      <c r="F1079" s="1" t="s">
        <v>8627</v>
      </c>
      <c r="G1079" t="str">
        <f t="shared" si="112"/>
        <v>Valid</v>
      </c>
      <c r="H1079" s="1" t="s">
        <v>8628</v>
      </c>
      <c r="I1079" t="str" cm="1">
        <f t="array" ref="I1079">IF(OR(TRIM(H1079)="",ISNUMBER(SEARCH("#",H1079)),AA1079&lt;Config!$B$8,SUMPRODUCT(--ISNUMBER(SEARCH({"a";"b";"c";"d";"e";"f";"g";"h";"i";"j";"k";"l";"m";"n";"o";"p";"q";"r";"s";"t";"u";"v";"w";"x";"y";"z"},H1079)))&gt;0),"Invalid","Valid")</f>
        <v>Valid</v>
      </c>
      <c r="J1079" s="1" t="s">
        <v>8629</v>
      </c>
      <c r="K1079" s="1" t="s">
        <v>287</v>
      </c>
      <c r="L1079" s="1" t="s">
        <v>450</v>
      </c>
      <c r="M1079" s="1" t="s">
        <v>165</v>
      </c>
      <c r="N1079" s="1" t="s">
        <v>86</v>
      </c>
      <c r="O1079" s="1" t="s">
        <v>196</v>
      </c>
      <c r="P1079" t="s">
        <v>87</v>
      </c>
      <c r="Q1079" s="1" t="s">
        <v>438</v>
      </c>
      <c r="R1079" s="1" t="s">
        <v>136</v>
      </c>
      <c r="S1079" s="1" t="s">
        <v>2791</v>
      </c>
      <c r="T1079" s="1" t="s">
        <v>8630</v>
      </c>
      <c r="U1079" s="1" t="s">
        <v>2031</v>
      </c>
      <c r="V1079" s="1" t="s">
        <v>3571</v>
      </c>
      <c r="W1079" s="1" t="s">
        <v>202</v>
      </c>
      <c r="X1079" t="str">
        <f t="shared" si="113"/>
        <v>Complete</v>
      </c>
      <c r="Y1079">
        <f>MAX(0,100-IF(G1079="Invalid",Config!$B$5,0)-IF(I1079="Invalid",Config!$B$6,0)-IF(X1079="Incomplete",Config!$B$7,0)-IF(AF1079="Yes",Config!$B$37,0))</f>
        <v>100</v>
      </c>
      <c r="Z1079" s="1">
        <f>IF(OR(TRIM(B1079)="",COUNTIF(Config!$B$15:$B$19,B1079)&gt;0),1,0)+IF(OR(TRIM(C1079)="",COUNTIF(Config!$B$15:$B$19,C1079)&gt;0),1,0)+IF(OR(TRIM(F1079)="",COUNTIF(Config!$B$15:$B$19,F1079)&gt;0),1,0)+IF(OR(TRIM(H1079)="",COUNTIF(Config!$B$15:$B$19,H1079)&gt;0),1,0)+IF(OR(TRIM(E1079)="",COUNTIF(Config!$B$15:$B$19,E1079)&gt;0),1,0)+IF(OR(TRIM(K1079)="",COUNTIF(Config!$B$15:$B$19,K1079)&gt;0),1,0)+IF(OR(TRIM(P1079)="",COUNTIF(Config!$B$15:$B$19,P1079)&gt;0),1,0)+IF(OR(TRIM(R1079)="",COUNTIF(Config!$B$15:$B$19,R1079)&gt;0),1,0)</f>
        <v>0</v>
      </c>
      <c r="AA1079" s="1" cm="1">
        <f t="array" ref="AA1079">SUMPRODUCT(LEN(H1079)-LEN(SUBSTITUTE(H1079,{"0";"1";"2";"3";"4";"5";"6";"7";"8";"9"},"")))</f>
        <v>10</v>
      </c>
      <c r="AC1079" t="str">
        <f t="shared" si="114"/>
        <v/>
      </c>
      <c r="AD1079">
        <f t="shared" si="115"/>
        <v>1</v>
      </c>
      <c r="AE1079">
        <f t="shared" si="116"/>
        <v>1</v>
      </c>
      <c r="AF1079" t="str">
        <f t="shared" si="117"/>
        <v>No</v>
      </c>
      <c r="AG1079">
        <f t="shared" ca="1" si="118"/>
        <v>300</v>
      </c>
      <c r="AH1079" t="str">
        <f ca="1">IF(OR(V1079="",AG1079=""),"Yes",IF(AG1079&gt;Config!$B$41,"Yes","No"))</f>
        <v>No</v>
      </c>
    </row>
    <row r="1080" spans="1:34" x14ac:dyDescent="0.25">
      <c r="A1080" s="1" t="s">
        <v>8631</v>
      </c>
      <c r="B1080" s="1" t="s">
        <v>1015</v>
      </c>
      <c r="C1080" s="1" t="s">
        <v>620</v>
      </c>
      <c r="D1080" s="1" t="s">
        <v>6093</v>
      </c>
      <c r="E1080" s="1" t="s">
        <v>34469</v>
      </c>
      <c r="F1080" s="1" t="s">
        <v>8632</v>
      </c>
      <c r="G1080" t="str">
        <f t="shared" si="112"/>
        <v>Valid</v>
      </c>
      <c r="H1080" s="1" t="s">
        <v>8633</v>
      </c>
      <c r="I1080" t="str" cm="1">
        <f t="array" ref="I1080">IF(OR(TRIM(H1080)="",ISNUMBER(SEARCH("#",H1080)),AA1080&lt;Config!$B$8,SUMPRODUCT(--ISNUMBER(SEARCH({"a";"b";"c";"d";"e";"f";"g";"h";"i";"j";"k";"l";"m";"n";"o";"p";"q";"r";"s";"t";"u";"v";"w";"x";"y";"z"},H1080)))&gt;0),"Invalid","Valid")</f>
        <v>Valid</v>
      </c>
      <c r="J1080" s="1" t="s">
        <v>8634</v>
      </c>
      <c r="K1080" s="1" t="s">
        <v>83</v>
      </c>
      <c r="L1080" s="1" t="s">
        <v>102</v>
      </c>
      <c r="M1080" s="1" t="s">
        <v>343</v>
      </c>
      <c r="N1080" s="1" t="s">
        <v>224</v>
      </c>
      <c r="O1080" s="1" t="s">
        <v>180</v>
      </c>
      <c r="P1080" t="s">
        <v>53</v>
      </c>
      <c r="Q1080" s="1" t="s">
        <v>54</v>
      </c>
      <c r="R1080" s="1" t="s">
        <v>70</v>
      </c>
      <c r="S1080" s="1" t="s">
        <v>8635</v>
      </c>
      <c r="T1080" s="1" t="s">
        <v>8636</v>
      </c>
      <c r="U1080" s="1" t="s">
        <v>8225</v>
      </c>
      <c r="V1080" s="1" t="s">
        <v>140</v>
      </c>
      <c r="W1080" s="1" t="s">
        <v>293</v>
      </c>
      <c r="X1080" t="str">
        <f t="shared" si="113"/>
        <v>Complete</v>
      </c>
      <c r="Y1080">
        <f>MAX(0,100-IF(G1080="Invalid",Config!$B$5,0)-IF(I1080="Invalid",Config!$B$6,0)-IF(X1080="Incomplete",Config!$B$7,0)-IF(AF1080="Yes",Config!$B$37,0))</f>
        <v>100</v>
      </c>
      <c r="Z1080" s="1">
        <f>IF(OR(TRIM(B1080)="",COUNTIF(Config!$B$15:$B$19,B1080)&gt;0),1,0)+IF(OR(TRIM(C1080)="",COUNTIF(Config!$B$15:$B$19,C1080)&gt;0),1,0)+IF(OR(TRIM(F1080)="",COUNTIF(Config!$B$15:$B$19,F1080)&gt;0),1,0)+IF(OR(TRIM(H1080)="",COUNTIF(Config!$B$15:$B$19,H1080)&gt;0),1,0)+IF(OR(TRIM(E1080)="",COUNTIF(Config!$B$15:$B$19,E1080)&gt;0),1,0)+IF(OR(TRIM(K1080)="",COUNTIF(Config!$B$15:$B$19,K1080)&gt;0),1,0)+IF(OR(TRIM(P1080)="",COUNTIF(Config!$B$15:$B$19,P1080)&gt;0),1,0)+IF(OR(TRIM(R1080)="",COUNTIF(Config!$B$15:$B$19,R1080)&gt;0),1,0)</f>
        <v>0</v>
      </c>
      <c r="AA1080" s="1" cm="1">
        <f t="array" ref="AA1080">SUMPRODUCT(LEN(H1080)-LEN(SUBSTITUTE(H1080,{"0";"1";"2";"3";"4";"5";"6";"7";"8";"9"},"")))</f>
        <v>10</v>
      </c>
      <c r="AC1080" t="str">
        <f t="shared" si="114"/>
        <v/>
      </c>
      <c r="AD1080">
        <f t="shared" si="115"/>
        <v>1</v>
      </c>
      <c r="AE1080">
        <f t="shared" si="116"/>
        <v>1</v>
      </c>
      <c r="AF1080" t="str">
        <f t="shared" si="117"/>
        <v>No</v>
      </c>
      <c r="AG1080">
        <f t="shared" ca="1" si="118"/>
        <v>37</v>
      </c>
      <c r="AH1080" t="str">
        <f ca="1">IF(OR(V1080="",AG1080=""),"Yes",IF(AG1080&gt;Config!$B$41,"Yes","No"))</f>
        <v>No</v>
      </c>
    </row>
    <row r="1081" spans="1:34" x14ac:dyDescent="0.25">
      <c r="A1081" s="1" t="s">
        <v>8637</v>
      </c>
      <c r="B1081" s="1" t="s">
        <v>880</v>
      </c>
      <c r="C1081" s="1" t="s">
        <v>273</v>
      </c>
      <c r="D1081" s="1" t="s">
        <v>8638</v>
      </c>
      <c r="E1081" s="1" t="s">
        <v>34470</v>
      </c>
      <c r="F1081" s="1" t="s">
        <v>8639</v>
      </c>
      <c r="G1081" t="str">
        <f t="shared" si="112"/>
        <v>Valid</v>
      </c>
      <c r="H1081" s="1" t="s">
        <v>8640</v>
      </c>
      <c r="I1081" t="str" cm="1">
        <f t="array" ref="I1081">IF(OR(TRIM(H1081)="",ISNUMBER(SEARCH("#",H1081)),AA1081&lt;Config!$B$8,SUMPRODUCT(--ISNUMBER(SEARCH({"a";"b";"c";"d";"e";"f";"g";"h";"i";"j";"k";"l";"m";"n";"o";"p";"q";"r";"s";"t";"u";"v";"w";"x";"y";"z"},H1081)))&gt;0),"Invalid","Valid")</f>
        <v>Valid</v>
      </c>
      <c r="J1081" s="1" t="s">
        <v>8641</v>
      </c>
      <c r="K1081" s="1" t="s">
        <v>1001</v>
      </c>
      <c r="L1081" s="1" t="s">
        <v>29</v>
      </c>
      <c r="M1081" s="1" t="s">
        <v>391</v>
      </c>
      <c r="N1081" s="1" t="s">
        <v>33819</v>
      </c>
      <c r="O1081" s="1" t="s">
        <v>69</v>
      </c>
      <c r="P1081" t="s">
        <v>344</v>
      </c>
      <c r="Q1081" s="1" t="s">
        <v>1199</v>
      </c>
      <c r="R1081" s="1" t="s">
        <v>346</v>
      </c>
      <c r="S1081" s="1" t="s">
        <v>8642</v>
      </c>
      <c r="T1081" s="1" t="s">
        <v>8643</v>
      </c>
      <c r="U1081" s="1" t="s">
        <v>8644</v>
      </c>
      <c r="V1081" s="1" t="s">
        <v>8645</v>
      </c>
      <c r="W1081" s="1" t="s">
        <v>384</v>
      </c>
      <c r="X1081" t="str">
        <f t="shared" si="113"/>
        <v>Complete</v>
      </c>
      <c r="Y1081">
        <f>MAX(0,100-IF(G1081="Invalid",Config!$B$5,0)-IF(I1081="Invalid",Config!$B$6,0)-IF(X1081="Incomplete",Config!$B$7,0)-IF(AF1081="Yes",Config!$B$37,0))</f>
        <v>100</v>
      </c>
      <c r="Z1081" s="1">
        <f>IF(OR(TRIM(B1081)="",COUNTIF(Config!$B$15:$B$19,B1081)&gt;0),1,0)+IF(OR(TRIM(C1081)="",COUNTIF(Config!$B$15:$B$19,C1081)&gt;0),1,0)+IF(OR(TRIM(F1081)="",COUNTIF(Config!$B$15:$B$19,F1081)&gt;0),1,0)+IF(OR(TRIM(H1081)="",COUNTIF(Config!$B$15:$B$19,H1081)&gt;0),1,0)+IF(OR(TRIM(E1081)="",COUNTIF(Config!$B$15:$B$19,E1081)&gt;0),1,0)+IF(OR(TRIM(K1081)="",COUNTIF(Config!$B$15:$B$19,K1081)&gt;0),1,0)+IF(OR(TRIM(P1081)="",COUNTIF(Config!$B$15:$B$19,P1081)&gt;0),1,0)+IF(OR(TRIM(R1081)="",COUNTIF(Config!$B$15:$B$19,R1081)&gt;0),1,0)</f>
        <v>0</v>
      </c>
      <c r="AA1081" s="1" cm="1">
        <f t="array" ref="AA1081">SUMPRODUCT(LEN(H1081)-LEN(SUBSTITUTE(H1081,{"0";"1";"2";"3";"4";"5";"6";"7";"8";"9"},"")))</f>
        <v>10</v>
      </c>
      <c r="AC1081" t="str">
        <f t="shared" si="114"/>
        <v/>
      </c>
      <c r="AD1081">
        <f t="shared" si="115"/>
        <v>1</v>
      </c>
      <c r="AE1081">
        <f t="shared" si="116"/>
        <v>1</v>
      </c>
      <c r="AF1081" t="str">
        <f t="shared" si="117"/>
        <v>No</v>
      </c>
      <c r="AG1081">
        <f t="shared" ca="1" si="118"/>
        <v>545</v>
      </c>
      <c r="AH1081" t="str">
        <f ca="1">IF(OR(V1081="",AG1081=""),"Yes",IF(AG1081&gt;Config!$B$41,"Yes","No"))</f>
        <v>Yes</v>
      </c>
    </row>
    <row r="1082" spans="1:34" x14ac:dyDescent="0.25">
      <c r="A1082" s="1" t="s">
        <v>8646</v>
      </c>
      <c r="B1082" s="1" t="s">
        <v>5122</v>
      </c>
      <c r="C1082" s="1" t="s">
        <v>336</v>
      </c>
      <c r="D1082" s="1" t="s">
        <v>8647</v>
      </c>
      <c r="E1082" s="1" t="s">
        <v>477</v>
      </c>
      <c r="F1082" s="1" t="s">
        <v>8648</v>
      </c>
      <c r="G1082" t="str">
        <f t="shared" si="112"/>
        <v>Valid</v>
      </c>
      <c r="H1082" s="1" t="s">
        <v>8649</v>
      </c>
      <c r="I1082" t="str" cm="1">
        <f t="array" ref="I1082">IF(OR(TRIM(H1082)="",ISNUMBER(SEARCH("#",H1082)),AA1082&lt;Config!$B$8,SUMPRODUCT(--ISNUMBER(SEARCH({"a";"b";"c";"d";"e";"f";"g";"h";"i";"j";"k";"l";"m";"n";"o";"p";"q";"r";"s";"t";"u";"v";"w";"x";"y";"z"},H1082)))&gt;0),"Invalid","Valid")</f>
        <v>Valid</v>
      </c>
      <c r="J1082" s="1" t="s">
        <v>1215</v>
      </c>
      <c r="K1082" s="1" t="s">
        <v>250</v>
      </c>
      <c r="L1082" s="1" t="s">
        <v>49</v>
      </c>
      <c r="M1082" s="1" t="s">
        <v>462</v>
      </c>
      <c r="N1082" s="1" t="s">
        <v>713</v>
      </c>
      <c r="O1082" s="1" t="s">
        <v>196</v>
      </c>
      <c r="P1082" t="s">
        <v>344</v>
      </c>
      <c r="Q1082" s="1" t="s">
        <v>971</v>
      </c>
      <c r="R1082" s="1" t="s">
        <v>1141</v>
      </c>
      <c r="S1082" s="1" t="s">
        <v>8650</v>
      </c>
      <c r="T1082" s="1" t="s">
        <v>8651</v>
      </c>
      <c r="U1082" s="1" t="s">
        <v>8652</v>
      </c>
      <c r="V1082" s="1" t="s">
        <v>8653</v>
      </c>
      <c r="W1082" s="1" t="s">
        <v>141</v>
      </c>
      <c r="X1082" t="str">
        <f t="shared" si="113"/>
        <v>Complete</v>
      </c>
      <c r="Y1082">
        <f>MAX(0,100-IF(G1082="Invalid",Config!$B$5,0)-IF(I1082="Invalid",Config!$B$6,0)-IF(X1082="Incomplete",Config!$B$7,0)-IF(AF1082="Yes",Config!$B$37,0))</f>
        <v>100</v>
      </c>
      <c r="Z1082" s="1">
        <f>IF(OR(TRIM(B1082)="",COUNTIF(Config!$B$15:$B$19,B1082)&gt;0),1,0)+IF(OR(TRIM(C1082)="",COUNTIF(Config!$B$15:$B$19,C1082)&gt;0),1,0)+IF(OR(TRIM(F1082)="",COUNTIF(Config!$B$15:$B$19,F1082)&gt;0),1,0)+IF(OR(TRIM(H1082)="",COUNTIF(Config!$B$15:$B$19,H1082)&gt;0),1,0)+IF(OR(TRIM(E1082)="",COUNTIF(Config!$B$15:$B$19,E1082)&gt;0),1,0)+IF(OR(TRIM(K1082)="",COUNTIF(Config!$B$15:$B$19,K1082)&gt;0),1,0)+IF(OR(TRIM(P1082)="",COUNTIF(Config!$B$15:$B$19,P1082)&gt;0),1,0)+IF(OR(TRIM(R1082)="",COUNTIF(Config!$B$15:$B$19,R1082)&gt;0),1,0)</f>
        <v>0</v>
      </c>
      <c r="AA1082" s="1" cm="1">
        <f t="array" ref="AA1082">SUMPRODUCT(LEN(H1082)-LEN(SUBSTITUTE(H1082,{"0";"1";"2";"3";"4";"5";"6";"7";"8";"9"},"")))</f>
        <v>11</v>
      </c>
      <c r="AC1082" t="str">
        <f t="shared" si="114"/>
        <v/>
      </c>
      <c r="AD1082">
        <f t="shared" si="115"/>
        <v>1</v>
      </c>
      <c r="AE1082">
        <f t="shared" si="116"/>
        <v>1</v>
      </c>
      <c r="AF1082" t="str">
        <f t="shared" si="117"/>
        <v>No</v>
      </c>
      <c r="AG1082">
        <f t="shared" ca="1" si="118"/>
        <v>165</v>
      </c>
      <c r="AH1082" t="str">
        <f ca="1">IF(OR(V1082="",AG1082=""),"Yes",IF(AG1082&gt;Config!$B$41,"Yes","No"))</f>
        <v>No</v>
      </c>
    </row>
    <row r="1083" spans="1:34" x14ac:dyDescent="0.25">
      <c r="A1083" s="1" t="s">
        <v>8654</v>
      </c>
      <c r="B1083" s="1" t="s">
        <v>2095</v>
      </c>
      <c r="C1083" s="1" t="s">
        <v>308</v>
      </c>
      <c r="D1083" s="1" t="s">
        <v>8655</v>
      </c>
      <c r="E1083" s="1" t="s">
        <v>34375</v>
      </c>
      <c r="F1083" s="1" t="s">
        <v>8656</v>
      </c>
      <c r="G1083" t="str">
        <f t="shared" si="112"/>
        <v>Valid</v>
      </c>
      <c r="H1083" s="1" t="s">
        <v>8657</v>
      </c>
      <c r="I1083" t="str" cm="1">
        <f t="array" ref="I1083">IF(OR(TRIM(H1083)="",ISNUMBER(SEARCH("#",H1083)),AA1083&lt;Config!$B$8,SUMPRODUCT(--ISNUMBER(SEARCH({"a";"b";"c";"d";"e";"f";"g";"h";"i";"j";"k";"l";"m";"n";"o";"p";"q";"r";"s";"t";"u";"v";"w";"x";"y";"z"},H1083)))&gt;0),"Invalid","Valid")</f>
        <v>Valid</v>
      </c>
      <c r="J1083" s="1" t="s">
        <v>8658</v>
      </c>
      <c r="K1083" s="1" t="s">
        <v>264</v>
      </c>
      <c r="L1083" s="1" t="s">
        <v>134</v>
      </c>
      <c r="M1083" s="1" t="s">
        <v>33827</v>
      </c>
      <c r="N1083" s="1" t="s">
        <v>224</v>
      </c>
      <c r="O1083" s="1" t="s">
        <v>266</v>
      </c>
      <c r="P1083" t="s">
        <v>53</v>
      </c>
      <c r="Q1083" s="1" t="s">
        <v>55</v>
      </c>
      <c r="R1083" s="1" t="s">
        <v>288</v>
      </c>
      <c r="S1083" s="1" t="s">
        <v>8659</v>
      </c>
      <c r="T1083" s="1" t="s">
        <v>8660</v>
      </c>
      <c r="U1083" s="1" t="s">
        <v>1922</v>
      </c>
      <c r="V1083" s="1" t="s">
        <v>629</v>
      </c>
      <c r="W1083" s="1" t="s">
        <v>33823</v>
      </c>
      <c r="X1083" t="str">
        <f t="shared" si="113"/>
        <v>Complete</v>
      </c>
      <c r="Y1083">
        <f>MAX(0,100-IF(G1083="Invalid",Config!$B$5,0)-IF(I1083="Invalid",Config!$B$6,0)-IF(X1083="Incomplete",Config!$B$7,0)-IF(AF1083="Yes",Config!$B$37,0))</f>
        <v>100</v>
      </c>
      <c r="Z1083" s="1">
        <f>IF(OR(TRIM(B1083)="",COUNTIF(Config!$B$15:$B$19,B1083)&gt;0),1,0)+IF(OR(TRIM(C1083)="",COUNTIF(Config!$B$15:$B$19,C1083)&gt;0),1,0)+IF(OR(TRIM(F1083)="",COUNTIF(Config!$B$15:$B$19,F1083)&gt;0),1,0)+IF(OR(TRIM(H1083)="",COUNTIF(Config!$B$15:$B$19,H1083)&gt;0),1,0)+IF(OR(TRIM(E1083)="",COUNTIF(Config!$B$15:$B$19,E1083)&gt;0),1,0)+IF(OR(TRIM(K1083)="",COUNTIF(Config!$B$15:$B$19,K1083)&gt;0),1,0)+IF(OR(TRIM(P1083)="",COUNTIF(Config!$B$15:$B$19,P1083)&gt;0),1,0)+IF(OR(TRIM(R1083)="",COUNTIF(Config!$B$15:$B$19,R1083)&gt;0),1,0)</f>
        <v>0</v>
      </c>
      <c r="AA1083" s="1" cm="1">
        <f t="array" ref="AA1083">SUMPRODUCT(LEN(H1083)-LEN(SUBSTITUTE(H1083,{"0";"1";"2";"3";"4";"5";"6";"7";"8";"9"},"")))</f>
        <v>10</v>
      </c>
      <c r="AC1083" t="str">
        <f t="shared" si="114"/>
        <v/>
      </c>
      <c r="AD1083">
        <f t="shared" si="115"/>
        <v>1</v>
      </c>
      <c r="AE1083">
        <f t="shared" si="116"/>
        <v>1</v>
      </c>
      <c r="AF1083" t="str">
        <f t="shared" si="117"/>
        <v>No</v>
      </c>
      <c r="AG1083">
        <f t="shared" ca="1" si="118"/>
        <v>556</v>
      </c>
      <c r="AH1083" t="str">
        <f ca="1">IF(OR(V1083="",AG1083=""),"Yes",IF(AG1083&gt;Config!$B$41,"Yes","No"))</f>
        <v>Yes</v>
      </c>
    </row>
    <row r="1084" spans="1:34" x14ac:dyDescent="0.25">
      <c r="A1084" s="1" t="s">
        <v>8661</v>
      </c>
      <c r="B1084" s="1" t="s">
        <v>245</v>
      </c>
      <c r="C1084" s="1" t="s">
        <v>679</v>
      </c>
      <c r="D1084" s="1" t="s">
        <v>8662</v>
      </c>
      <c r="E1084" s="1" t="s">
        <v>34355</v>
      </c>
      <c r="F1084" s="1" t="s">
        <v>8663</v>
      </c>
      <c r="G1084" t="str">
        <f t="shared" si="112"/>
        <v>Valid</v>
      </c>
      <c r="H1084" s="1" t="s">
        <v>8664</v>
      </c>
      <c r="I1084" t="str" cm="1">
        <f t="array" ref="I1084">IF(OR(TRIM(H1084)="",ISNUMBER(SEARCH("#",H1084)),AA1084&lt;Config!$B$8,SUMPRODUCT(--ISNUMBER(SEARCH({"a";"b";"c";"d";"e";"f";"g";"h";"i";"j";"k";"l";"m";"n";"o";"p";"q";"r";"s";"t";"u";"v";"w";"x";"y";"z"},H1084)))&gt;0),"Invalid","Valid")</f>
        <v>Valid</v>
      </c>
      <c r="J1084" s="1" t="s">
        <v>8665</v>
      </c>
      <c r="K1084" s="1" t="s">
        <v>178</v>
      </c>
      <c r="L1084" s="1" t="s">
        <v>49</v>
      </c>
      <c r="M1084" s="1" t="s">
        <v>391</v>
      </c>
      <c r="N1084" s="1" t="s">
        <v>713</v>
      </c>
      <c r="O1084" s="1" t="s">
        <v>196</v>
      </c>
      <c r="P1084" t="s">
        <v>236</v>
      </c>
      <c r="Q1084" s="1" t="s">
        <v>237</v>
      </c>
      <c r="R1084" s="1" t="s">
        <v>237</v>
      </c>
      <c r="S1084" s="1" t="s">
        <v>8666</v>
      </c>
      <c r="T1084" s="1" t="s">
        <v>8667</v>
      </c>
      <c r="U1084" s="1" t="s">
        <v>3505</v>
      </c>
      <c r="V1084" s="1" t="s">
        <v>1503</v>
      </c>
      <c r="W1084" s="1" t="s">
        <v>293</v>
      </c>
      <c r="X1084" t="str">
        <f t="shared" si="113"/>
        <v>Complete</v>
      </c>
      <c r="Y1084">
        <f>MAX(0,100-IF(G1084="Invalid",Config!$B$5,0)-IF(I1084="Invalid",Config!$B$6,0)-IF(X1084="Incomplete",Config!$B$7,0)-IF(AF1084="Yes",Config!$B$37,0))</f>
        <v>75</v>
      </c>
      <c r="Z1084" s="1">
        <f>IF(OR(TRIM(B1084)="",COUNTIF(Config!$B$15:$B$19,B1084)&gt;0),1,0)+IF(OR(TRIM(C1084)="",COUNTIF(Config!$B$15:$B$19,C1084)&gt;0),1,0)+IF(OR(TRIM(F1084)="",COUNTIF(Config!$B$15:$B$19,F1084)&gt;0),1,0)+IF(OR(TRIM(H1084)="",COUNTIF(Config!$B$15:$B$19,H1084)&gt;0),1,0)+IF(OR(TRIM(E1084)="",COUNTIF(Config!$B$15:$B$19,E1084)&gt;0),1,0)+IF(OR(TRIM(K1084)="",COUNTIF(Config!$B$15:$B$19,K1084)&gt;0),1,0)+IF(OR(TRIM(P1084)="",COUNTIF(Config!$B$15:$B$19,P1084)&gt;0),1,0)+IF(OR(TRIM(R1084)="",COUNTIF(Config!$B$15:$B$19,R1084)&gt;0),1,0)</f>
        <v>0</v>
      </c>
      <c r="AA1084" s="1" cm="1">
        <f t="array" ref="AA1084">SUMPRODUCT(LEN(H1084)-LEN(SUBSTITUTE(H1084,{"0";"1";"2";"3";"4";"5";"6";"7";"8";"9"},"")))</f>
        <v>12</v>
      </c>
      <c r="AC1084" t="str">
        <f t="shared" si="114"/>
        <v>Potential Duplicate</v>
      </c>
      <c r="AD1084">
        <f t="shared" si="115"/>
        <v>2</v>
      </c>
      <c r="AE1084">
        <f t="shared" si="116"/>
        <v>1</v>
      </c>
      <c r="AF1084" t="str">
        <f t="shared" si="117"/>
        <v>Yes</v>
      </c>
      <c r="AG1084">
        <f t="shared" ca="1" si="118"/>
        <v>109</v>
      </c>
      <c r="AH1084" t="str">
        <f ca="1">IF(OR(V1084="",AG1084=""),"Yes",IF(AG1084&gt;Config!$B$41,"Yes","No"))</f>
        <v>No</v>
      </c>
    </row>
    <row r="1085" spans="1:34" x14ac:dyDescent="0.25">
      <c r="A1085" s="1" t="s">
        <v>8668</v>
      </c>
      <c r="B1085" s="1" t="s">
        <v>597</v>
      </c>
      <c r="C1085" s="1" t="s">
        <v>33815</v>
      </c>
      <c r="D1085" s="1" t="s">
        <v>597</v>
      </c>
      <c r="E1085" s="1" t="s">
        <v>34471</v>
      </c>
      <c r="F1085" s="1" t="s">
        <v>8669</v>
      </c>
      <c r="G1085" t="str">
        <f t="shared" si="112"/>
        <v>Valid</v>
      </c>
      <c r="H1085" s="1" t="s">
        <v>8670</v>
      </c>
      <c r="I1085" t="str" cm="1">
        <f t="array" ref="I1085">IF(OR(TRIM(H1085)="",ISNUMBER(SEARCH("#",H1085)),AA1085&lt;Config!$B$8,SUMPRODUCT(--ISNUMBER(SEARCH({"a";"b";"c";"d";"e";"f";"g";"h";"i";"j";"k";"l";"m";"n";"o";"p";"q";"r";"s";"t";"u";"v";"w";"x";"y";"z"},H1085)))&gt;0),"Invalid","Valid")</f>
        <v>Valid</v>
      </c>
      <c r="J1085" s="1" t="s">
        <v>8671</v>
      </c>
      <c r="K1085" s="1" t="s">
        <v>369</v>
      </c>
      <c r="L1085" s="1" t="s">
        <v>179</v>
      </c>
      <c r="M1085" s="1" t="s">
        <v>33825</v>
      </c>
      <c r="N1085" s="1" t="s">
        <v>713</v>
      </c>
      <c r="O1085" s="1" t="s">
        <v>69</v>
      </c>
      <c r="P1085" t="s">
        <v>53</v>
      </c>
      <c r="Q1085" s="1" t="s">
        <v>54</v>
      </c>
      <c r="R1085" s="1" t="s">
        <v>70</v>
      </c>
      <c r="S1085" s="1" t="s">
        <v>8672</v>
      </c>
      <c r="T1085" s="1" t="s">
        <v>8673</v>
      </c>
      <c r="U1085" s="1" t="s">
        <v>8377</v>
      </c>
      <c r="V1085" s="1" t="s">
        <v>3271</v>
      </c>
      <c r="W1085" s="1" t="s">
        <v>384</v>
      </c>
      <c r="X1085" t="str">
        <f t="shared" si="113"/>
        <v>Incomplete</v>
      </c>
      <c r="Y1085">
        <f>MAX(0,100-IF(G1085="Invalid",Config!$B$5,0)-IF(I1085="Invalid",Config!$B$6,0)-IF(X1085="Incomplete",Config!$B$7,0)-IF(AF1085="Yes",Config!$B$37,0))</f>
        <v>60</v>
      </c>
      <c r="Z1085" s="1">
        <f>IF(OR(TRIM(B1085)="",COUNTIF(Config!$B$15:$B$19,B1085)&gt;0),1,0)+IF(OR(TRIM(C1085)="",COUNTIF(Config!$B$15:$B$19,C1085)&gt;0),1,0)+IF(OR(TRIM(F1085)="",COUNTIF(Config!$B$15:$B$19,F1085)&gt;0),1,0)+IF(OR(TRIM(H1085)="",COUNTIF(Config!$B$15:$B$19,H1085)&gt;0),1,0)+IF(OR(TRIM(E1085)="",COUNTIF(Config!$B$15:$B$19,E1085)&gt;0),1,0)+IF(OR(TRIM(K1085)="",COUNTIF(Config!$B$15:$B$19,K1085)&gt;0),1,0)+IF(OR(TRIM(P1085)="",COUNTIF(Config!$B$15:$B$19,P1085)&gt;0),1,0)+IF(OR(TRIM(R1085)="",COUNTIF(Config!$B$15:$B$19,R1085)&gt;0),1,0)</f>
        <v>1</v>
      </c>
      <c r="AA1085" s="1" cm="1">
        <f t="array" ref="AA1085">SUMPRODUCT(LEN(H1085)-LEN(SUBSTITUTE(H1085,{"0";"1";"2";"3";"4";"5";"6";"7";"8";"9"},"")))</f>
        <v>10</v>
      </c>
      <c r="AC1085" t="str">
        <f t="shared" si="114"/>
        <v>Incomplete Profile</v>
      </c>
      <c r="AD1085">
        <f t="shared" si="115"/>
        <v>1</v>
      </c>
      <c r="AE1085">
        <f t="shared" si="116"/>
        <v>1</v>
      </c>
      <c r="AF1085" t="str">
        <f t="shared" si="117"/>
        <v>No</v>
      </c>
      <c r="AG1085">
        <f t="shared" ca="1" si="118"/>
        <v>161</v>
      </c>
      <c r="AH1085" t="str">
        <f ca="1">IF(OR(V1085="",AG1085=""),"Yes",IF(AG1085&gt;Config!$B$41,"Yes","No"))</f>
        <v>No</v>
      </c>
    </row>
    <row r="1086" spans="1:34" x14ac:dyDescent="0.25">
      <c r="A1086" s="1" t="s">
        <v>8674</v>
      </c>
      <c r="B1086" s="1" t="s">
        <v>1858</v>
      </c>
      <c r="C1086" s="1" t="s">
        <v>230</v>
      </c>
      <c r="D1086" s="1" t="s">
        <v>1859</v>
      </c>
      <c r="E1086" s="1" t="s">
        <v>33828</v>
      </c>
      <c r="F1086" s="1" t="s">
        <v>8675</v>
      </c>
      <c r="G1086" t="str">
        <f t="shared" si="112"/>
        <v>Valid</v>
      </c>
      <c r="H1086" s="1" t="s">
        <v>8676</v>
      </c>
      <c r="I1086" t="str" cm="1">
        <f t="array" ref="I1086">IF(OR(TRIM(H1086)="",ISNUMBER(SEARCH("#",H1086)),AA1086&lt;Config!$B$8,SUMPRODUCT(--ISNUMBER(SEARCH({"a";"b";"c";"d";"e";"f";"g";"h";"i";"j";"k";"l";"m";"n";"o";"p";"q";"r";"s";"t";"u";"v";"w";"x";"y";"z"},H1086)))&gt;0),"Invalid","Valid")</f>
        <v>Valid</v>
      </c>
      <c r="J1086" s="1" t="s">
        <v>8677</v>
      </c>
      <c r="K1086" s="1" t="s">
        <v>133</v>
      </c>
      <c r="L1086" s="1" t="s">
        <v>179</v>
      </c>
      <c r="M1086" s="1" t="s">
        <v>50</v>
      </c>
      <c r="N1086" s="1" t="s">
        <v>148</v>
      </c>
      <c r="O1086" s="1" t="s">
        <v>196</v>
      </c>
      <c r="P1086" t="s">
        <v>236</v>
      </c>
      <c r="Q1086" s="1" t="s">
        <v>254</v>
      </c>
      <c r="R1086" s="1" t="s">
        <v>238</v>
      </c>
      <c r="S1086" s="1" t="s">
        <v>8678</v>
      </c>
      <c r="T1086" s="1" t="s">
        <v>8679</v>
      </c>
      <c r="U1086" s="1" t="s">
        <v>8680</v>
      </c>
      <c r="V1086" s="1" t="s">
        <v>1849</v>
      </c>
      <c r="W1086" s="1" t="s">
        <v>94</v>
      </c>
      <c r="X1086" t="str">
        <f t="shared" si="113"/>
        <v>Complete</v>
      </c>
      <c r="Y1086">
        <f>MAX(0,100-IF(G1086="Invalid",Config!$B$5,0)-IF(I1086="Invalid",Config!$B$6,0)-IF(X1086="Incomplete",Config!$B$7,0)-IF(AF1086="Yes",Config!$B$37,0))</f>
        <v>100</v>
      </c>
      <c r="Z1086" s="1">
        <f>IF(OR(TRIM(B1086)="",COUNTIF(Config!$B$15:$B$19,B1086)&gt;0),1,0)+IF(OR(TRIM(C1086)="",COUNTIF(Config!$B$15:$B$19,C1086)&gt;0),1,0)+IF(OR(TRIM(F1086)="",COUNTIF(Config!$B$15:$B$19,F1086)&gt;0),1,0)+IF(OR(TRIM(H1086)="",COUNTIF(Config!$B$15:$B$19,H1086)&gt;0),1,0)+IF(OR(TRIM(E1086)="",COUNTIF(Config!$B$15:$B$19,E1086)&gt;0),1,0)+IF(OR(TRIM(K1086)="",COUNTIF(Config!$B$15:$B$19,K1086)&gt;0),1,0)+IF(OR(TRIM(P1086)="",COUNTIF(Config!$B$15:$B$19,P1086)&gt;0),1,0)+IF(OR(TRIM(R1086)="",COUNTIF(Config!$B$15:$B$19,R1086)&gt;0),1,0)</f>
        <v>0</v>
      </c>
      <c r="AA1086" s="1" cm="1">
        <f t="array" ref="AA1086">SUMPRODUCT(LEN(H1086)-LEN(SUBSTITUTE(H1086,{"0";"1";"2";"3";"4";"5";"6";"7";"8";"9"},"")))</f>
        <v>12</v>
      </c>
      <c r="AC1086" t="str">
        <f t="shared" si="114"/>
        <v/>
      </c>
      <c r="AD1086">
        <f t="shared" si="115"/>
        <v>1</v>
      </c>
      <c r="AE1086">
        <f t="shared" si="116"/>
        <v>1</v>
      </c>
      <c r="AF1086" t="str">
        <f t="shared" si="117"/>
        <v>No</v>
      </c>
      <c r="AG1086">
        <f t="shared" ca="1" si="118"/>
        <v>229</v>
      </c>
      <c r="AH1086" t="str">
        <f ca="1">IF(OR(V1086="",AG1086=""),"Yes",IF(AG1086&gt;Config!$B$41,"Yes","No"))</f>
        <v>No</v>
      </c>
    </row>
    <row r="1087" spans="1:34" x14ac:dyDescent="0.25">
      <c r="A1087" s="1" t="s">
        <v>8681</v>
      </c>
      <c r="B1087" s="1" t="s">
        <v>352</v>
      </c>
      <c r="C1087" s="1" t="s">
        <v>1806</v>
      </c>
      <c r="D1087" s="1" t="s">
        <v>8682</v>
      </c>
      <c r="E1087" s="1" t="s">
        <v>33829</v>
      </c>
      <c r="F1087" s="1" t="s">
        <v>8683</v>
      </c>
      <c r="G1087" t="str">
        <f t="shared" si="112"/>
        <v>Valid</v>
      </c>
      <c r="H1087" s="1" t="s">
        <v>8684</v>
      </c>
      <c r="I1087" t="str" cm="1">
        <f t="array" ref="I1087">IF(OR(TRIM(H1087)="",ISNUMBER(SEARCH("#",H1087)),AA1087&lt;Config!$B$8,SUMPRODUCT(--ISNUMBER(SEARCH({"a";"b";"c";"d";"e";"f";"g";"h";"i";"j";"k";"l";"m";"n";"o";"p";"q";"r";"s";"t";"u";"v";"w";"x";"y";"z"},H1087)))&gt;0),"Invalid","Valid")</f>
        <v>Valid</v>
      </c>
      <c r="J1087" s="1" t="s">
        <v>8685</v>
      </c>
      <c r="K1087" s="1" t="s">
        <v>504</v>
      </c>
      <c r="L1087" s="1" t="s">
        <v>29</v>
      </c>
      <c r="M1087" s="1" t="s">
        <v>343</v>
      </c>
      <c r="N1087" s="1" t="s">
        <v>437</v>
      </c>
      <c r="O1087" s="1" t="s">
        <v>69</v>
      </c>
      <c r="P1087" t="s">
        <v>53</v>
      </c>
      <c r="Q1087" s="1" t="s">
        <v>181</v>
      </c>
      <c r="R1087" s="1" t="s">
        <v>70</v>
      </c>
      <c r="S1087" s="1" t="s">
        <v>8686</v>
      </c>
      <c r="T1087" s="1" t="s">
        <v>8687</v>
      </c>
      <c r="U1087" s="1" t="s">
        <v>8688</v>
      </c>
      <c r="V1087" s="1" t="s">
        <v>8689</v>
      </c>
      <c r="W1087" s="1" t="s">
        <v>293</v>
      </c>
      <c r="X1087" t="str">
        <f t="shared" si="113"/>
        <v>Incomplete</v>
      </c>
      <c r="Y1087">
        <f>MAX(0,100-IF(G1087="Invalid",Config!$B$5,0)-IF(I1087="Invalid",Config!$B$6,0)-IF(X1087="Incomplete",Config!$B$7,0)-IF(AF1087="Yes",Config!$B$37,0))</f>
        <v>60</v>
      </c>
      <c r="Z1087" s="1">
        <f>IF(OR(TRIM(B1087)="",COUNTIF(Config!$B$15:$B$19,B1087)&gt;0),1,0)+IF(OR(TRIM(C1087)="",COUNTIF(Config!$B$15:$B$19,C1087)&gt;0),1,0)+IF(OR(TRIM(F1087)="",COUNTIF(Config!$B$15:$B$19,F1087)&gt;0),1,0)+IF(OR(TRIM(H1087)="",COUNTIF(Config!$B$15:$B$19,H1087)&gt;0),1,0)+IF(OR(TRIM(E1087)="",COUNTIF(Config!$B$15:$B$19,E1087)&gt;0),1,0)+IF(OR(TRIM(K1087)="",COUNTIF(Config!$B$15:$B$19,K1087)&gt;0),1,0)+IF(OR(TRIM(P1087)="",COUNTIF(Config!$B$15:$B$19,P1087)&gt;0),1,0)+IF(OR(TRIM(R1087)="",COUNTIF(Config!$B$15:$B$19,R1087)&gt;0),1,0)</f>
        <v>1</v>
      </c>
      <c r="AA1087" s="1" cm="1">
        <f t="array" ref="AA1087">SUMPRODUCT(LEN(H1087)-LEN(SUBSTITUTE(H1087,{"0";"1";"2";"3";"4";"5";"6";"7";"8";"9"},"")))</f>
        <v>10</v>
      </c>
      <c r="AC1087" t="str">
        <f t="shared" si="114"/>
        <v>Incomplete Profile</v>
      </c>
      <c r="AD1087">
        <f t="shared" si="115"/>
        <v>1</v>
      </c>
      <c r="AE1087">
        <f t="shared" si="116"/>
        <v>1</v>
      </c>
      <c r="AF1087" t="str">
        <f t="shared" si="117"/>
        <v>No</v>
      </c>
      <c r="AG1087">
        <f t="shared" ca="1" si="118"/>
        <v>437</v>
      </c>
      <c r="AH1087" t="str">
        <f ca="1">IF(OR(V1087="",AG1087=""),"Yes",IF(AG1087&gt;Config!$B$41,"Yes","No"))</f>
        <v>Yes</v>
      </c>
    </row>
    <row r="1088" spans="1:34" x14ac:dyDescent="0.25">
      <c r="A1088" s="1" t="s">
        <v>8690</v>
      </c>
      <c r="B1088" s="1" t="s">
        <v>1441</v>
      </c>
      <c r="C1088" s="1" t="s">
        <v>1496</v>
      </c>
      <c r="D1088" s="1" t="s">
        <v>8691</v>
      </c>
      <c r="E1088" s="1" t="s">
        <v>2178</v>
      </c>
      <c r="F1088" s="1" t="s">
        <v>8692</v>
      </c>
      <c r="G1088" t="str">
        <f t="shared" si="112"/>
        <v>Valid</v>
      </c>
      <c r="H1088" s="1" t="s">
        <v>8693</v>
      </c>
      <c r="I1088" t="str" cm="1">
        <f t="array" ref="I1088">IF(OR(TRIM(H1088)="",ISNUMBER(SEARCH("#",H1088)),AA1088&lt;Config!$B$8,SUMPRODUCT(--ISNUMBER(SEARCH({"a";"b";"c";"d";"e";"f";"g";"h";"i";"j";"k";"l";"m";"n";"o";"p";"q";"r";"s";"t";"u";"v";"w";"x";"y";"z"},H1088)))&gt;0),"Invalid","Valid")</f>
        <v>Valid</v>
      </c>
      <c r="J1088" s="1" t="s">
        <v>8694</v>
      </c>
      <c r="K1088" s="1" t="s">
        <v>516</v>
      </c>
      <c r="L1088" s="1" t="s">
        <v>164</v>
      </c>
      <c r="M1088" s="1" t="s">
        <v>391</v>
      </c>
      <c r="N1088" s="1" t="s">
        <v>437</v>
      </c>
      <c r="O1088" s="1" t="s">
        <v>180</v>
      </c>
      <c r="P1088" t="s">
        <v>590</v>
      </c>
      <c r="Q1088" s="1" t="s">
        <v>1481</v>
      </c>
      <c r="R1088" s="1" t="s">
        <v>845</v>
      </c>
      <c r="S1088" s="1" t="s">
        <v>8695</v>
      </c>
      <c r="T1088" s="1" t="s">
        <v>8696</v>
      </c>
      <c r="U1088" s="1" t="s">
        <v>8697</v>
      </c>
      <c r="V1088" s="1" t="s">
        <v>215</v>
      </c>
      <c r="W1088" s="1" t="s">
        <v>384</v>
      </c>
      <c r="X1088" t="str">
        <f t="shared" si="113"/>
        <v>Complete</v>
      </c>
      <c r="Y1088">
        <f>MAX(0,100-IF(G1088="Invalid",Config!$B$5,0)-IF(I1088="Invalid",Config!$B$6,0)-IF(X1088="Incomplete",Config!$B$7,0)-IF(AF1088="Yes",Config!$B$37,0))</f>
        <v>100</v>
      </c>
      <c r="Z1088" s="1">
        <f>IF(OR(TRIM(B1088)="",COUNTIF(Config!$B$15:$B$19,B1088)&gt;0),1,0)+IF(OR(TRIM(C1088)="",COUNTIF(Config!$B$15:$B$19,C1088)&gt;0),1,0)+IF(OR(TRIM(F1088)="",COUNTIF(Config!$B$15:$B$19,F1088)&gt;0),1,0)+IF(OR(TRIM(H1088)="",COUNTIF(Config!$B$15:$B$19,H1088)&gt;0),1,0)+IF(OR(TRIM(E1088)="",COUNTIF(Config!$B$15:$B$19,E1088)&gt;0),1,0)+IF(OR(TRIM(K1088)="",COUNTIF(Config!$B$15:$B$19,K1088)&gt;0),1,0)+IF(OR(TRIM(P1088)="",COUNTIF(Config!$B$15:$B$19,P1088)&gt;0),1,0)+IF(OR(TRIM(R1088)="",COUNTIF(Config!$B$15:$B$19,R1088)&gt;0),1,0)</f>
        <v>0</v>
      </c>
      <c r="AA1088" s="1" cm="1">
        <f t="array" ref="AA1088">SUMPRODUCT(LEN(H1088)-LEN(SUBSTITUTE(H1088,{"0";"1";"2";"3";"4";"5";"6";"7";"8";"9"},"")))</f>
        <v>12</v>
      </c>
      <c r="AC1088" t="str">
        <f t="shared" si="114"/>
        <v/>
      </c>
      <c r="AD1088">
        <f t="shared" si="115"/>
        <v>1</v>
      </c>
      <c r="AE1088">
        <f t="shared" si="116"/>
        <v>1</v>
      </c>
      <c r="AF1088" t="str">
        <f t="shared" si="117"/>
        <v>No</v>
      </c>
      <c r="AG1088">
        <f t="shared" ca="1" si="118"/>
        <v>399</v>
      </c>
      <c r="AH1088" t="str">
        <f ca="1">IF(OR(V1088="",AG1088=""),"Yes",IF(AG1088&gt;Config!$B$41,"Yes","No"))</f>
        <v>Yes</v>
      </c>
    </row>
    <row r="1089" spans="1:34" x14ac:dyDescent="0.25">
      <c r="A1089" s="1" t="s">
        <v>8698</v>
      </c>
      <c r="B1089" s="1" t="s">
        <v>3863</v>
      </c>
      <c r="C1089" s="1" t="s">
        <v>33815</v>
      </c>
      <c r="D1089" s="1" t="s">
        <v>3863</v>
      </c>
      <c r="E1089" s="1" t="s">
        <v>34259</v>
      </c>
      <c r="F1089" s="1" t="s">
        <v>5963</v>
      </c>
      <c r="G1089" t="str">
        <f t="shared" si="112"/>
        <v>Valid</v>
      </c>
      <c r="H1089" s="1" t="s">
        <v>5964</v>
      </c>
      <c r="I1089" t="str" cm="1">
        <f t="array" ref="I1089">IF(OR(TRIM(H1089)="",ISNUMBER(SEARCH("#",H1089)),AA1089&lt;Config!$B$8,SUMPRODUCT(--ISNUMBER(SEARCH({"a";"b";"c";"d";"e";"f";"g";"h";"i";"j";"k";"l";"m";"n";"o";"p";"q";"r";"s";"t";"u";"v";"w";"x";"y";"z"},H1089)))&gt;0),"Invalid","Valid")</f>
        <v>Valid</v>
      </c>
      <c r="J1089" s="1" t="s">
        <v>5965</v>
      </c>
      <c r="K1089" s="1" t="s">
        <v>378</v>
      </c>
      <c r="L1089" s="1" t="s">
        <v>102</v>
      </c>
      <c r="M1089" s="1" t="s">
        <v>50</v>
      </c>
      <c r="N1089" s="1" t="s">
        <v>211</v>
      </c>
      <c r="O1089" s="1" t="s">
        <v>149</v>
      </c>
      <c r="P1089" t="s">
        <v>53</v>
      </c>
      <c r="Q1089" s="1" t="s">
        <v>197</v>
      </c>
      <c r="R1089" s="1" t="s">
        <v>198</v>
      </c>
      <c r="S1089" s="1" t="s">
        <v>3065</v>
      </c>
      <c r="T1089" s="1" t="s">
        <v>5966</v>
      </c>
      <c r="U1089" s="1" t="s">
        <v>5967</v>
      </c>
      <c r="V1089" s="1" t="s">
        <v>4921</v>
      </c>
      <c r="W1089" s="1" t="s">
        <v>202</v>
      </c>
      <c r="X1089" t="str">
        <f t="shared" si="113"/>
        <v>Incomplete</v>
      </c>
      <c r="Y1089">
        <f>MAX(0,100-IF(G1089="Invalid",Config!$B$5,0)-IF(I1089="Invalid",Config!$B$6,0)-IF(X1089="Incomplete",Config!$B$7,0)-IF(AF1089="Yes",Config!$B$37,0))</f>
        <v>35</v>
      </c>
      <c r="Z1089" s="1">
        <f>IF(OR(TRIM(B1089)="",COUNTIF(Config!$B$15:$B$19,B1089)&gt;0),1,0)+IF(OR(TRIM(C1089)="",COUNTIF(Config!$B$15:$B$19,C1089)&gt;0),1,0)+IF(OR(TRIM(F1089)="",COUNTIF(Config!$B$15:$B$19,F1089)&gt;0),1,0)+IF(OR(TRIM(H1089)="",COUNTIF(Config!$B$15:$B$19,H1089)&gt;0),1,0)+IF(OR(TRIM(E1089)="",COUNTIF(Config!$B$15:$B$19,E1089)&gt;0),1,0)+IF(OR(TRIM(K1089)="",COUNTIF(Config!$B$15:$B$19,K1089)&gt;0),1,0)+IF(OR(TRIM(P1089)="",COUNTIF(Config!$B$15:$B$19,P1089)&gt;0),1,0)+IF(OR(TRIM(R1089)="",COUNTIF(Config!$B$15:$B$19,R1089)&gt;0),1,0)</f>
        <v>1</v>
      </c>
      <c r="AA1089" s="1" cm="1">
        <f t="array" ref="AA1089">SUMPRODUCT(LEN(H1089)-LEN(SUBSTITUTE(H1089,{"0";"1";"2";"3";"4";"5";"6";"7";"8";"9"},"")))</f>
        <v>10</v>
      </c>
      <c r="AC1089" t="str">
        <f t="shared" si="114"/>
        <v>Incomplete Profile; Potential Duplicate</v>
      </c>
      <c r="AD1089">
        <f t="shared" si="115"/>
        <v>2</v>
      </c>
      <c r="AE1089">
        <f t="shared" si="116"/>
        <v>3</v>
      </c>
      <c r="AF1089" t="str">
        <f t="shared" si="117"/>
        <v>Yes</v>
      </c>
      <c r="AG1089">
        <f t="shared" ca="1" si="118"/>
        <v>678</v>
      </c>
      <c r="AH1089" t="str">
        <f ca="1">IF(OR(V1089="",AG1089=""),"Yes",IF(AG1089&gt;Config!$B$41,"Yes","No"))</f>
        <v>Yes</v>
      </c>
    </row>
    <row r="1090" spans="1:34" x14ac:dyDescent="0.25">
      <c r="A1090" s="1" t="s">
        <v>8699</v>
      </c>
      <c r="B1090" s="1" t="s">
        <v>33815</v>
      </c>
      <c r="C1090" s="1" t="s">
        <v>566</v>
      </c>
      <c r="D1090" s="1" t="s">
        <v>566</v>
      </c>
      <c r="E1090" s="1" t="s">
        <v>34472</v>
      </c>
      <c r="F1090" s="1" t="s">
        <v>8700</v>
      </c>
      <c r="G1090" t="str">
        <f t="shared" si="112"/>
        <v>Valid</v>
      </c>
      <c r="H1090" s="1" t="s">
        <v>8701</v>
      </c>
      <c r="I1090" t="str" cm="1">
        <f t="array" ref="I1090">IF(OR(TRIM(H1090)="",ISNUMBER(SEARCH("#",H1090)),AA1090&lt;Config!$B$8,SUMPRODUCT(--ISNUMBER(SEARCH({"a";"b";"c";"d";"e";"f";"g";"h";"i";"j";"k";"l";"m";"n";"o";"p";"q";"r";"s";"t";"u";"v";"w";"x";"y";"z"},H1090)))&gt;0),"Invalid","Valid")</f>
        <v>Valid</v>
      </c>
      <c r="J1090" s="1" t="s">
        <v>8702</v>
      </c>
      <c r="K1090" s="1" t="s">
        <v>147</v>
      </c>
      <c r="L1090" s="1" t="s">
        <v>134</v>
      </c>
      <c r="M1090" s="1" t="s">
        <v>343</v>
      </c>
      <c r="N1090" s="1" t="s">
        <v>148</v>
      </c>
      <c r="O1090" s="1" t="s">
        <v>180</v>
      </c>
      <c r="P1090" t="s">
        <v>344</v>
      </c>
      <c r="Q1090" s="1" t="s">
        <v>971</v>
      </c>
      <c r="R1090" s="1" t="s">
        <v>1200</v>
      </c>
      <c r="S1090" s="1" t="s">
        <v>8703</v>
      </c>
      <c r="T1090" s="1" t="s">
        <v>8704</v>
      </c>
      <c r="U1090" s="1" t="s">
        <v>4152</v>
      </c>
      <c r="V1090" s="1" t="s">
        <v>8705</v>
      </c>
      <c r="W1090" s="1" t="s">
        <v>75</v>
      </c>
      <c r="X1090" t="str">
        <f t="shared" si="113"/>
        <v>Incomplete</v>
      </c>
      <c r="Y1090">
        <f>MAX(0,100-IF(G1090="Invalid",Config!$B$5,0)-IF(I1090="Invalid",Config!$B$6,0)-IF(X1090="Incomplete",Config!$B$7,0)-IF(AF1090="Yes",Config!$B$37,0))</f>
        <v>60</v>
      </c>
      <c r="Z1090" s="1">
        <f>IF(OR(TRIM(B1090)="",COUNTIF(Config!$B$15:$B$19,B1090)&gt;0),1,0)+IF(OR(TRIM(C1090)="",COUNTIF(Config!$B$15:$B$19,C1090)&gt;0),1,0)+IF(OR(TRIM(F1090)="",COUNTIF(Config!$B$15:$B$19,F1090)&gt;0),1,0)+IF(OR(TRIM(H1090)="",COUNTIF(Config!$B$15:$B$19,H1090)&gt;0),1,0)+IF(OR(TRIM(E1090)="",COUNTIF(Config!$B$15:$B$19,E1090)&gt;0),1,0)+IF(OR(TRIM(K1090)="",COUNTIF(Config!$B$15:$B$19,K1090)&gt;0),1,0)+IF(OR(TRIM(P1090)="",COUNTIF(Config!$B$15:$B$19,P1090)&gt;0),1,0)+IF(OR(TRIM(R1090)="",COUNTIF(Config!$B$15:$B$19,R1090)&gt;0),1,0)</f>
        <v>1</v>
      </c>
      <c r="AA1090" s="1" cm="1">
        <f t="array" ref="AA1090">SUMPRODUCT(LEN(H1090)-LEN(SUBSTITUTE(H1090,{"0";"1";"2";"3";"4";"5";"6";"7";"8";"9"},"")))</f>
        <v>10</v>
      </c>
      <c r="AC1090" t="str">
        <f t="shared" si="114"/>
        <v>Incomplete Profile</v>
      </c>
      <c r="AD1090">
        <f t="shared" si="115"/>
        <v>1</v>
      </c>
      <c r="AE1090">
        <f t="shared" si="116"/>
        <v>1</v>
      </c>
      <c r="AF1090" t="str">
        <f t="shared" si="117"/>
        <v>No</v>
      </c>
      <c r="AG1090">
        <f t="shared" ca="1" si="118"/>
        <v>409</v>
      </c>
      <c r="AH1090" t="str">
        <f ca="1">IF(OR(V1090="",AG1090=""),"Yes",IF(AG1090&gt;Config!$B$41,"Yes","No"))</f>
        <v>Yes</v>
      </c>
    </row>
    <row r="1091" spans="1:34" x14ac:dyDescent="0.25">
      <c r="A1091" s="1" t="s">
        <v>8706</v>
      </c>
      <c r="B1091" s="1" t="s">
        <v>650</v>
      </c>
      <c r="C1091" s="1" t="s">
        <v>245</v>
      </c>
      <c r="D1091" s="1" t="s">
        <v>2366</v>
      </c>
      <c r="E1091" s="1" t="s">
        <v>34436</v>
      </c>
      <c r="F1091" s="1" t="s">
        <v>8707</v>
      </c>
      <c r="G1091" t="str">
        <f t="shared" ref="G1091:G1154" si="119">IFERROR(IF(OR(TRIM(F1091)="",LEN(F1091)-LEN(SUBSTITUTE(F1091,"@",""))&lt;&gt;1,FIND("@",F1091)=1,RIGHT(F1091,1)=".",ISNUMBER(SEARCH(" ",F1091)),ISERROR(FIND(".",F1091,FIND("@",F1091)+2))),"Invalid","Valid"),"Invalid")</f>
        <v>Valid</v>
      </c>
      <c r="H1091" s="1" t="s">
        <v>8708</v>
      </c>
      <c r="I1091" t="str" cm="1">
        <f t="array" ref="I1091">IF(OR(TRIM(H1091)="",ISNUMBER(SEARCH("#",H1091)),AA1091&lt;Config!$B$8,SUMPRODUCT(--ISNUMBER(SEARCH({"a";"b";"c";"d";"e";"f";"g";"h";"i";"j";"k";"l";"m";"n";"o";"p";"q";"r";"s";"t";"u";"v";"w";"x";"y";"z"},H1091)))&gt;0),"Invalid","Valid")</f>
        <v>Valid</v>
      </c>
      <c r="J1091" s="1" t="s">
        <v>8709</v>
      </c>
      <c r="K1091" s="1" t="s">
        <v>48</v>
      </c>
      <c r="L1091" s="1" t="s">
        <v>179</v>
      </c>
      <c r="M1091" s="1" t="s">
        <v>85</v>
      </c>
      <c r="N1091" s="1" t="s">
        <v>358</v>
      </c>
      <c r="O1091" s="1" t="s">
        <v>266</v>
      </c>
      <c r="P1091" t="s">
        <v>344</v>
      </c>
      <c r="Q1091" s="1" t="s">
        <v>345</v>
      </c>
      <c r="R1091" s="1" t="s">
        <v>1200</v>
      </c>
      <c r="S1091" s="1" t="s">
        <v>8710</v>
      </c>
      <c r="T1091" s="1" t="s">
        <v>8711</v>
      </c>
      <c r="U1091" s="1" t="s">
        <v>815</v>
      </c>
      <c r="V1091" s="1" t="s">
        <v>8712</v>
      </c>
      <c r="W1091" s="1" t="s">
        <v>141</v>
      </c>
      <c r="X1091" t="str">
        <f t="shared" ref="X1091:X1154" si="120">IF(Z1091=0,"Complete","Incomplete")</f>
        <v>Complete</v>
      </c>
      <c r="Y1091">
        <f>MAX(0,100-IF(G1091="Invalid",Config!$B$5,0)-IF(I1091="Invalid",Config!$B$6,0)-IF(X1091="Incomplete",Config!$B$7,0)-IF(AF1091="Yes",Config!$B$37,0))</f>
        <v>100</v>
      </c>
      <c r="Z1091" s="1">
        <f>IF(OR(TRIM(B1091)="",COUNTIF(Config!$B$15:$B$19,B1091)&gt;0),1,0)+IF(OR(TRIM(C1091)="",COUNTIF(Config!$B$15:$B$19,C1091)&gt;0),1,0)+IF(OR(TRIM(F1091)="",COUNTIF(Config!$B$15:$B$19,F1091)&gt;0),1,0)+IF(OR(TRIM(H1091)="",COUNTIF(Config!$B$15:$B$19,H1091)&gt;0),1,0)+IF(OR(TRIM(E1091)="",COUNTIF(Config!$B$15:$B$19,E1091)&gt;0),1,0)+IF(OR(TRIM(K1091)="",COUNTIF(Config!$B$15:$B$19,K1091)&gt;0),1,0)+IF(OR(TRIM(P1091)="",COUNTIF(Config!$B$15:$B$19,P1091)&gt;0),1,0)+IF(OR(TRIM(R1091)="",COUNTIF(Config!$B$15:$B$19,R1091)&gt;0),1,0)</f>
        <v>0</v>
      </c>
      <c r="AA1091" s="1" cm="1">
        <f t="array" ref="AA1091">SUMPRODUCT(LEN(H1091)-LEN(SUBSTITUTE(H1091,{"0";"1";"2";"3";"4";"5";"6";"7";"8";"9"},"")))</f>
        <v>10</v>
      </c>
      <c r="AC1091" t="str">
        <f t="shared" ref="AC1091:AC1154" si="121">_xlfn.TEXTJOIN("; ",TRUE,IF(G1091="Invalid","Invalid Email",""),IF(I1091="Invalid","Invalid Phone",""),IF(X1091="Incomplete","Incomplete Profile",""),IF(AF1091="Yes","Potential Duplicate",""))</f>
        <v/>
      </c>
      <c r="AD1091">
        <f t="shared" ref="AD1091:AD1154" si="122">IF(OR(TRIM(F1091)="",G1091="Invalid"),0,COUNTIF($F$2:$F$5131,F1091))</f>
        <v>1</v>
      </c>
      <c r="AE1091">
        <f t="shared" ref="AE1091:AE1154" si="123">IF(OR(TRIM(H1091)="",I1091="Invalid"),0,COUNTIF($H$2:$H$5131,H1091))</f>
        <v>1</v>
      </c>
      <c r="AF1091" t="str">
        <f t="shared" ref="AF1091:AF1154" si="124">IF(OR(AD1091&gt;1,AE1091&gt;1),"Yes","No")</f>
        <v>No</v>
      </c>
      <c r="AG1091">
        <f t="shared" ref="AG1091:AG1154" ca="1" si="125">IFERROR(TODAY()-DATEVALUE(V1091),IFERROR(TODAY()-DATE(VALUE(RIGHT(V1091,4)),VALUE(MID(V1091,FIND("/",V1091)+1,FIND("/",V1091,FIND("/",V1091)+1)-FIND("/",V1091)-1)),VALUE(LEFT(V1091,FIND("/",V1091)-1))),""))</f>
        <v>62</v>
      </c>
      <c r="AH1091" t="str">
        <f ca="1">IF(OR(V1091="",AG1091=""),"Yes",IF(AG1091&gt;Config!$B$41,"Yes","No"))</f>
        <v>No</v>
      </c>
    </row>
    <row r="1092" spans="1:34" x14ac:dyDescent="0.25">
      <c r="A1092" s="1" t="s">
        <v>8713</v>
      </c>
      <c r="B1092" s="1" t="s">
        <v>1175</v>
      </c>
      <c r="C1092" s="1" t="s">
        <v>410</v>
      </c>
      <c r="D1092" s="1" t="s">
        <v>5985</v>
      </c>
      <c r="E1092" s="1" t="s">
        <v>2178</v>
      </c>
      <c r="F1092" s="1" t="s">
        <v>8714</v>
      </c>
      <c r="G1092" t="str">
        <f t="shared" si="119"/>
        <v>Valid</v>
      </c>
      <c r="H1092" s="1" t="s">
        <v>8715</v>
      </c>
      <c r="I1092" t="str" cm="1">
        <f t="array" ref="I1092">IF(OR(TRIM(H1092)="",ISNUMBER(SEARCH("#",H1092)),AA1092&lt;Config!$B$8,SUMPRODUCT(--ISNUMBER(SEARCH({"a";"b";"c";"d";"e";"f";"g";"h";"i";"j";"k";"l";"m";"n";"o";"p";"q";"r";"s";"t";"u";"v";"w";"x";"y";"z"},H1092)))&gt;0),"Invalid","Valid")</f>
        <v>Valid</v>
      </c>
      <c r="J1092" s="1" t="s">
        <v>8716</v>
      </c>
      <c r="K1092" s="1" t="s">
        <v>250</v>
      </c>
      <c r="L1092" s="1" t="s">
        <v>67</v>
      </c>
      <c r="M1092" s="1" t="s">
        <v>251</v>
      </c>
      <c r="N1092" s="1" t="s">
        <v>31</v>
      </c>
      <c r="O1092" s="1" t="s">
        <v>69</v>
      </c>
      <c r="P1092" t="s">
        <v>53</v>
      </c>
      <c r="Q1092" s="1" t="s">
        <v>181</v>
      </c>
      <c r="R1092" s="1" t="s">
        <v>55</v>
      </c>
      <c r="S1092" s="1" t="s">
        <v>8717</v>
      </c>
      <c r="T1092" s="1" t="s">
        <v>8718</v>
      </c>
      <c r="U1092" s="1" t="s">
        <v>6989</v>
      </c>
      <c r="V1092" s="1" t="s">
        <v>140</v>
      </c>
      <c r="W1092" s="1" t="s">
        <v>202</v>
      </c>
      <c r="X1092" t="str">
        <f t="shared" si="120"/>
        <v>Complete</v>
      </c>
      <c r="Y1092">
        <f>MAX(0,100-IF(G1092="Invalid",Config!$B$5,0)-IF(I1092="Invalid",Config!$B$6,0)-IF(X1092="Incomplete",Config!$B$7,0)-IF(AF1092="Yes",Config!$B$37,0))</f>
        <v>75</v>
      </c>
      <c r="Z1092" s="1">
        <f>IF(OR(TRIM(B1092)="",COUNTIF(Config!$B$15:$B$19,B1092)&gt;0),1,0)+IF(OR(TRIM(C1092)="",COUNTIF(Config!$B$15:$B$19,C1092)&gt;0),1,0)+IF(OR(TRIM(F1092)="",COUNTIF(Config!$B$15:$B$19,F1092)&gt;0),1,0)+IF(OR(TRIM(H1092)="",COUNTIF(Config!$B$15:$B$19,H1092)&gt;0),1,0)+IF(OR(TRIM(E1092)="",COUNTIF(Config!$B$15:$B$19,E1092)&gt;0),1,0)+IF(OR(TRIM(K1092)="",COUNTIF(Config!$B$15:$B$19,K1092)&gt;0),1,0)+IF(OR(TRIM(P1092)="",COUNTIF(Config!$B$15:$B$19,P1092)&gt;0),1,0)+IF(OR(TRIM(R1092)="",COUNTIF(Config!$B$15:$B$19,R1092)&gt;0),1,0)</f>
        <v>0</v>
      </c>
      <c r="AA1092" s="1" cm="1">
        <f t="array" ref="AA1092">SUMPRODUCT(LEN(H1092)-LEN(SUBSTITUTE(H1092,{"0";"1";"2";"3";"4";"5";"6";"7";"8";"9"},"")))</f>
        <v>12</v>
      </c>
      <c r="AC1092" t="str">
        <f t="shared" si="121"/>
        <v>Potential Duplicate</v>
      </c>
      <c r="AD1092">
        <f t="shared" si="122"/>
        <v>2</v>
      </c>
      <c r="AE1092">
        <f t="shared" si="123"/>
        <v>1</v>
      </c>
      <c r="AF1092" t="str">
        <f t="shared" si="124"/>
        <v>Yes</v>
      </c>
      <c r="AG1092">
        <f t="shared" ca="1" si="125"/>
        <v>37</v>
      </c>
      <c r="AH1092" t="str">
        <f ca="1">IF(OR(V1092="",AG1092=""),"Yes",IF(AG1092&gt;Config!$B$41,"Yes","No"))</f>
        <v>No</v>
      </c>
    </row>
    <row r="1093" spans="1:34" x14ac:dyDescent="0.25">
      <c r="A1093" s="1" t="s">
        <v>8719</v>
      </c>
      <c r="B1093" s="1" t="s">
        <v>851</v>
      </c>
      <c r="C1093" s="1" t="s">
        <v>273</v>
      </c>
      <c r="D1093" s="1" t="s">
        <v>8720</v>
      </c>
      <c r="E1093" s="1" t="s">
        <v>33866</v>
      </c>
      <c r="F1093" s="1" t="s">
        <v>8721</v>
      </c>
      <c r="G1093" t="str">
        <f t="shared" si="119"/>
        <v>Valid</v>
      </c>
      <c r="H1093" s="1" t="s">
        <v>8722</v>
      </c>
      <c r="I1093" t="str" cm="1">
        <f t="array" ref="I1093">IF(OR(TRIM(H1093)="",ISNUMBER(SEARCH("#",H1093)),AA1093&lt;Config!$B$8,SUMPRODUCT(--ISNUMBER(SEARCH({"a";"b";"c";"d";"e";"f";"g";"h";"i";"j";"k";"l";"m";"n";"o";"p";"q";"r";"s";"t";"u";"v";"w";"x";"y";"z"},H1093)))&gt;0),"Invalid","Valid")</f>
        <v>Valid</v>
      </c>
      <c r="J1093" s="1" t="s">
        <v>8723</v>
      </c>
      <c r="K1093" s="1" t="s">
        <v>178</v>
      </c>
      <c r="L1093" s="1" t="s">
        <v>49</v>
      </c>
      <c r="M1093" s="1" t="s">
        <v>517</v>
      </c>
      <c r="N1093" s="1" t="s">
        <v>713</v>
      </c>
      <c r="O1093" s="1" t="s">
        <v>149</v>
      </c>
      <c r="P1093" t="s">
        <v>328</v>
      </c>
      <c r="Q1093" s="1" t="s">
        <v>1046</v>
      </c>
      <c r="R1093" s="1" t="s">
        <v>614</v>
      </c>
      <c r="S1093" s="1" t="s">
        <v>8724</v>
      </c>
      <c r="T1093" s="1" t="s">
        <v>8725</v>
      </c>
      <c r="U1093" s="1" t="s">
        <v>8726</v>
      </c>
      <c r="V1093" s="1" t="s">
        <v>1347</v>
      </c>
      <c r="W1093" s="1" t="s">
        <v>40</v>
      </c>
      <c r="X1093" t="str">
        <f t="shared" si="120"/>
        <v>Complete</v>
      </c>
      <c r="Y1093">
        <f>MAX(0,100-IF(G1093="Invalid",Config!$B$5,0)-IF(I1093="Invalid",Config!$B$6,0)-IF(X1093="Incomplete",Config!$B$7,0)-IF(AF1093="Yes",Config!$B$37,0))</f>
        <v>75</v>
      </c>
      <c r="Z1093" s="1">
        <f>IF(OR(TRIM(B1093)="",COUNTIF(Config!$B$15:$B$19,B1093)&gt;0),1,0)+IF(OR(TRIM(C1093)="",COUNTIF(Config!$B$15:$B$19,C1093)&gt;0),1,0)+IF(OR(TRIM(F1093)="",COUNTIF(Config!$B$15:$B$19,F1093)&gt;0),1,0)+IF(OR(TRIM(H1093)="",COUNTIF(Config!$B$15:$B$19,H1093)&gt;0),1,0)+IF(OR(TRIM(E1093)="",COUNTIF(Config!$B$15:$B$19,E1093)&gt;0),1,0)+IF(OR(TRIM(K1093)="",COUNTIF(Config!$B$15:$B$19,K1093)&gt;0),1,0)+IF(OR(TRIM(P1093)="",COUNTIF(Config!$B$15:$B$19,P1093)&gt;0),1,0)+IF(OR(TRIM(R1093)="",COUNTIF(Config!$B$15:$B$19,R1093)&gt;0),1,0)</f>
        <v>0</v>
      </c>
      <c r="AA1093" s="1" cm="1">
        <f t="array" ref="AA1093">SUMPRODUCT(LEN(H1093)-LEN(SUBSTITUTE(H1093,{"0";"1";"2";"3";"4";"5";"6";"7";"8";"9"},"")))</f>
        <v>11</v>
      </c>
      <c r="AC1093" t="str">
        <f t="shared" si="121"/>
        <v>Potential Duplicate</v>
      </c>
      <c r="AD1093">
        <f t="shared" si="122"/>
        <v>2</v>
      </c>
      <c r="AE1093">
        <f t="shared" si="123"/>
        <v>1</v>
      </c>
      <c r="AF1093" t="str">
        <f t="shared" si="124"/>
        <v>Yes</v>
      </c>
      <c r="AG1093">
        <f t="shared" ca="1" si="125"/>
        <v>37</v>
      </c>
      <c r="AH1093" t="str">
        <f ca="1">IF(OR(V1093="",AG1093=""),"Yes",IF(AG1093&gt;Config!$B$41,"Yes","No"))</f>
        <v>No</v>
      </c>
    </row>
    <row r="1094" spans="1:34" x14ac:dyDescent="0.25">
      <c r="A1094" s="1" t="s">
        <v>8727</v>
      </c>
      <c r="B1094" s="1" t="s">
        <v>295</v>
      </c>
      <c r="C1094" s="1" t="s">
        <v>996</v>
      </c>
      <c r="D1094" s="1" t="s">
        <v>8728</v>
      </c>
      <c r="E1094" s="1" t="s">
        <v>739</v>
      </c>
      <c r="F1094" s="1" t="s">
        <v>8729</v>
      </c>
      <c r="G1094" t="str">
        <f t="shared" si="119"/>
        <v>Valid</v>
      </c>
      <c r="H1094" s="1" t="s">
        <v>8730</v>
      </c>
      <c r="I1094" t="str" cm="1">
        <f t="array" ref="I1094">IF(OR(TRIM(H1094)="",ISNUMBER(SEARCH("#",H1094)),AA1094&lt;Config!$B$8,SUMPRODUCT(--ISNUMBER(SEARCH({"a";"b";"c";"d";"e";"f";"g";"h";"i";"j";"k";"l";"m";"n";"o";"p";"q";"r";"s";"t";"u";"v";"w";"x";"y";"z"},H1094)))&gt;0),"Invalid","Valid")</f>
        <v>Valid</v>
      </c>
      <c r="J1094" s="1" t="s">
        <v>8731</v>
      </c>
      <c r="K1094" s="1" t="s">
        <v>195</v>
      </c>
      <c r="L1094" s="1" t="s">
        <v>265</v>
      </c>
      <c r="M1094" s="1" t="s">
        <v>343</v>
      </c>
      <c r="N1094" s="1" t="s">
        <v>86</v>
      </c>
      <c r="O1094" s="1" t="s">
        <v>69</v>
      </c>
      <c r="P1094" t="s">
        <v>53</v>
      </c>
      <c r="Q1094" s="1" t="s">
        <v>54</v>
      </c>
      <c r="R1094" s="1" t="s">
        <v>288</v>
      </c>
      <c r="S1094" s="1" t="s">
        <v>8732</v>
      </c>
      <c r="T1094" s="1" t="s">
        <v>8733</v>
      </c>
      <c r="U1094" s="1" t="s">
        <v>3142</v>
      </c>
      <c r="V1094" s="1" t="s">
        <v>140</v>
      </c>
      <c r="W1094" s="1" t="s">
        <v>125</v>
      </c>
      <c r="X1094" t="str">
        <f t="shared" si="120"/>
        <v>Complete</v>
      </c>
      <c r="Y1094">
        <f>MAX(0,100-IF(G1094="Invalid",Config!$B$5,0)-IF(I1094="Invalid",Config!$B$6,0)-IF(X1094="Incomplete",Config!$B$7,0)-IF(AF1094="Yes",Config!$B$37,0))</f>
        <v>100</v>
      </c>
      <c r="Z1094" s="1">
        <f>IF(OR(TRIM(B1094)="",COUNTIF(Config!$B$15:$B$19,B1094)&gt;0),1,0)+IF(OR(TRIM(C1094)="",COUNTIF(Config!$B$15:$B$19,C1094)&gt;0),1,0)+IF(OR(TRIM(F1094)="",COUNTIF(Config!$B$15:$B$19,F1094)&gt;0),1,0)+IF(OR(TRIM(H1094)="",COUNTIF(Config!$B$15:$B$19,H1094)&gt;0),1,0)+IF(OR(TRIM(E1094)="",COUNTIF(Config!$B$15:$B$19,E1094)&gt;0),1,0)+IF(OR(TRIM(K1094)="",COUNTIF(Config!$B$15:$B$19,K1094)&gt;0),1,0)+IF(OR(TRIM(P1094)="",COUNTIF(Config!$B$15:$B$19,P1094)&gt;0),1,0)+IF(OR(TRIM(R1094)="",COUNTIF(Config!$B$15:$B$19,R1094)&gt;0),1,0)</f>
        <v>0</v>
      </c>
      <c r="AA1094" s="1" cm="1">
        <f t="array" ref="AA1094">SUMPRODUCT(LEN(H1094)-LEN(SUBSTITUTE(H1094,{"0";"1";"2";"3";"4";"5";"6";"7";"8";"9"},"")))</f>
        <v>12</v>
      </c>
      <c r="AC1094" t="str">
        <f t="shared" si="121"/>
        <v/>
      </c>
      <c r="AD1094">
        <f t="shared" si="122"/>
        <v>1</v>
      </c>
      <c r="AE1094">
        <f t="shared" si="123"/>
        <v>1</v>
      </c>
      <c r="AF1094" t="str">
        <f t="shared" si="124"/>
        <v>No</v>
      </c>
      <c r="AG1094">
        <f t="shared" ca="1" si="125"/>
        <v>37</v>
      </c>
      <c r="AH1094" t="str">
        <f ca="1">IF(OR(V1094="",AG1094=""),"Yes",IF(AG1094&gt;Config!$B$41,"Yes","No"))</f>
        <v>No</v>
      </c>
    </row>
    <row r="1095" spans="1:34" x14ac:dyDescent="0.25">
      <c r="A1095" s="1" t="s">
        <v>8734</v>
      </c>
      <c r="B1095" s="1" t="s">
        <v>22</v>
      </c>
      <c r="C1095" s="1" t="s">
        <v>189</v>
      </c>
      <c r="D1095" s="1" t="s">
        <v>8735</v>
      </c>
      <c r="E1095" s="1" t="s">
        <v>298</v>
      </c>
      <c r="F1095" s="1" t="s">
        <v>8736</v>
      </c>
      <c r="G1095" t="str">
        <f t="shared" si="119"/>
        <v>Valid</v>
      </c>
      <c r="H1095" s="1" t="s">
        <v>8737</v>
      </c>
      <c r="I1095" t="str" cm="1">
        <f t="array" ref="I1095">IF(OR(TRIM(H1095)="",ISNUMBER(SEARCH("#",H1095)),AA1095&lt;Config!$B$8,SUMPRODUCT(--ISNUMBER(SEARCH({"a";"b";"c";"d";"e";"f";"g";"h";"i";"j";"k";"l";"m";"n";"o";"p";"q";"r";"s";"t";"u";"v";"w";"x";"y";"z"},H1095)))&gt;0),"Invalid","Valid")</f>
        <v>Valid</v>
      </c>
      <c r="J1095" s="1" t="s">
        <v>8738</v>
      </c>
      <c r="K1095" s="1" t="s">
        <v>117</v>
      </c>
      <c r="L1095" s="1" t="s">
        <v>265</v>
      </c>
      <c r="M1095" s="1" t="s">
        <v>33825</v>
      </c>
      <c r="N1095" s="1" t="s">
        <v>51</v>
      </c>
      <c r="O1095" s="1" t="s">
        <v>32</v>
      </c>
      <c r="P1095" t="s">
        <v>53</v>
      </c>
      <c r="Q1095" s="1" t="s">
        <v>54</v>
      </c>
      <c r="R1095" s="1" t="s">
        <v>198</v>
      </c>
      <c r="S1095" s="1" t="s">
        <v>8739</v>
      </c>
      <c r="T1095" s="1" t="s">
        <v>8740</v>
      </c>
      <c r="U1095" s="1" t="s">
        <v>3733</v>
      </c>
      <c r="V1095" s="1" t="s">
        <v>8741</v>
      </c>
      <c r="W1095" s="1" t="s">
        <v>75</v>
      </c>
      <c r="X1095" t="str">
        <f t="shared" si="120"/>
        <v>Complete</v>
      </c>
      <c r="Y1095">
        <f>MAX(0,100-IF(G1095="Invalid",Config!$B$5,0)-IF(I1095="Invalid",Config!$B$6,0)-IF(X1095="Incomplete",Config!$B$7,0)-IF(AF1095="Yes",Config!$B$37,0))</f>
        <v>75</v>
      </c>
      <c r="Z1095" s="1">
        <f>IF(OR(TRIM(B1095)="",COUNTIF(Config!$B$15:$B$19,B1095)&gt;0),1,0)+IF(OR(TRIM(C1095)="",COUNTIF(Config!$B$15:$B$19,C1095)&gt;0),1,0)+IF(OR(TRIM(F1095)="",COUNTIF(Config!$B$15:$B$19,F1095)&gt;0),1,0)+IF(OR(TRIM(H1095)="",COUNTIF(Config!$B$15:$B$19,H1095)&gt;0),1,0)+IF(OR(TRIM(E1095)="",COUNTIF(Config!$B$15:$B$19,E1095)&gt;0),1,0)+IF(OR(TRIM(K1095)="",COUNTIF(Config!$B$15:$B$19,K1095)&gt;0),1,0)+IF(OR(TRIM(P1095)="",COUNTIF(Config!$B$15:$B$19,P1095)&gt;0),1,0)+IF(OR(TRIM(R1095)="",COUNTIF(Config!$B$15:$B$19,R1095)&gt;0),1,0)</f>
        <v>0</v>
      </c>
      <c r="AA1095" s="1" cm="1">
        <f t="array" ref="AA1095">SUMPRODUCT(LEN(H1095)-LEN(SUBSTITUTE(H1095,{"0";"1";"2";"3";"4";"5";"6";"7";"8";"9"},"")))</f>
        <v>12</v>
      </c>
      <c r="AC1095" t="str">
        <f t="shared" si="121"/>
        <v>Potential Duplicate</v>
      </c>
      <c r="AD1095">
        <f t="shared" si="122"/>
        <v>2</v>
      </c>
      <c r="AE1095">
        <f t="shared" si="123"/>
        <v>1</v>
      </c>
      <c r="AF1095" t="str">
        <f t="shared" si="124"/>
        <v>Yes</v>
      </c>
      <c r="AG1095" t="str">
        <f t="shared" ca="1" si="125"/>
        <v/>
      </c>
      <c r="AH1095" t="str">
        <f ca="1">IF(OR(V1095="",AG1095=""),"Yes",IF(AG1095&gt;Config!$B$41,"Yes","No"))</f>
        <v>Yes</v>
      </c>
    </row>
    <row r="1096" spans="1:34" x14ac:dyDescent="0.25">
      <c r="A1096" s="1" t="s">
        <v>8742</v>
      </c>
      <c r="B1096" s="1" t="s">
        <v>1957</v>
      </c>
      <c r="C1096" s="1" t="s">
        <v>420</v>
      </c>
      <c r="D1096" s="1" t="s">
        <v>8743</v>
      </c>
      <c r="E1096" s="1" t="s">
        <v>34385</v>
      </c>
      <c r="F1096" s="1" t="s">
        <v>8744</v>
      </c>
      <c r="G1096" t="str">
        <f t="shared" si="119"/>
        <v>Valid</v>
      </c>
      <c r="H1096" s="1" t="s">
        <v>8745</v>
      </c>
      <c r="I1096" t="str" cm="1">
        <f t="array" ref="I1096">IF(OR(TRIM(H1096)="",ISNUMBER(SEARCH("#",H1096)),AA1096&lt;Config!$B$8,SUMPRODUCT(--ISNUMBER(SEARCH({"a";"b";"c";"d";"e";"f";"g";"h";"i";"j";"k";"l";"m";"n";"o";"p";"q";"r";"s";"t";"u";"v";"w";"x";"y";"z"},H1096)))&gt;0),"Invalid","Valid")</f>
        <v>Valid</v>
      </c>
      <c r="J1096" s="1" t="s">
        <v>8746</v>
      </c>
      <c r="K1096" s="1" t="s">
        <v>117</v>
      </c>
      <c r="L1096" s="1" t="s">
        <v>450</v>
      </c>
      <c r="M1096" s="1" t="s">
        <v>50</v>
      </c>
      <c r="N1096" s="1" t="s">
        <v>358</v>
      </c>
      <c r="O1096" s="1" t="s">
        <v>196</v>
      </c>
      <c r="P1096" t="s">
        <v>328</v>
      </c>
      <c r="Q1096" s="1" t="s">
        <v>1046</v>
      </c>
      <c r="R1096" s="1" t="s">
        <v>330</v>
      </c>
      <c r="S1096" s="1" t="s">
        <v>8747</v>
      </c>
      <c r="T1096" s="1" t="s">
        <v>8748</v>
      </c>
      <c r="U1096" s="1" t="s">
        <v>4283</v>
      </c>
      <c r="V1096" s="1" t="s">
        <v>5412</v>
      </c>
      <c r="W1096" s="1" t="s">
        <v>94</v>
      </c>
      <c r="X1096" t="str">
        <f t="shared" si="120"/>
        <v>Complete</v>
      </c>
      <c r="Y1096">
        <f>MAX(0,100-IF(G1096="Invalid",Config!$B$5,0)-IF(I1096="Invalid",Config!$B$6,0)-IF(X1096="Incomplete",Config!$B$7,0)-IF(AF1096="Yes",Config!$B$37,0))</f>
        <v>75</v>
      </c>
      <c r="Z1096" s="1">
        <f>IF(OR(TRIM(B1096)="",COUNTIF(Config!$B$15:$B$19,B1096)&gt;0),1,0)+IF(OR(TRIM(C1096)="",COUNTIF(Config!$B$15:$B$19,C1096)&gt;0),1,0)+IF(OR(TRIM(F1096)="",COUNTIF(Config!$B$15:$B$19,F1096)&gt;0),1,0)+IF(OR(TRIM(H1096)="",COUNTIF(Config!$B$15:$B$19,H1096)&gt;0),1,0)+IF(OR(TRIM(E1096)="",COUNTIF(Config!$B$15:$B$19,E1096)&gt;0),1,0)+IF(OR(TRIM(K1096)="",COUNTIF(Config!$B$15:$B$19,K1096)&gt;0),1,0)+IF(OR(TRIM(P1096)="",COUNTIF(Config!$B$15:$B$19,P1096)&gt;0),1,0)+IF(OR(TRIM(R1096)="",COUNTIF(Config!$B$15:$B$19,R1096)&gt;0),1,0)</f>
        <v>0</v>
      </c>
      <c r="AA1096" s="1" cm="1">
        <f t="array" ref="AA1096">SUMPRODUCT(LEN(H1096)-LEN(SUBSTITUTE(H1096,{"0";"1";"2";"3";"4";"5";"6";"7";"8";"9"},"")))</f>
        <v>10</v>
      </c>
      <c r="AC1096" t="str">
        <f t="shared" si="121"/>
        <v>Potential Duplicate</v>
      </c>
      <c r="AD1096">
        <f t="shared" si="122"/>
        <v>2</v>
      </c>
      <c r="AE1096">
        <f t="shared" si="123"/>
        <v>2</v>
      </c>
      <c r="AF1096" t="str">
        <f t="shared" si="124"/>
        <v>Yes</v>
      </c>
      <c r="AG1096">
        <f t="shared" ca="1" si="125"/>
        <v>660</v>
      </c>
      <c r="AH1096" t="str">
        <f ca="1">IF(OR(V1096="",AG1096=""),"Yes",IF(AG1096&gt;Config!$B$41,"Yes","No"))</f>
        <v>Yes</v>
      </c>
    </row>
    <row r="1097" spans="1:34" x14ac:dyDescent="0.25">
      <c r="A1097" s="1" t="s">
        <v>8749</v>
      </c>
      <c r="B1097" s="1" t="s">
        <v>1833</v>
      </c>
      <c r="C1097" s="1" t="s">
        <v>337</v>
      </c>
      <c r="D1097" s="1" t="s">
        <v>8750</v>
      </c>
      <c r="E1097" s="1" t="s">
        <v>339</v>
      </c>
      <c r="F1097" s="1" t="s">
        <v>8751</v>
      </c>
      <c r="G1097" t="str">
        <f t="shared" si="119"/>
        <v>Valid</v>
      </c>
      <c r="H1097" s="1" t="s">
        <v>8752</v>
      </c>
      <c r="I1097" t="str" cm="1">
        <f t="array" ref="I1097">IF(OR(TRIM(H1097)="",ISNUMBER(SEARCH("#",H1097)),AA1097&lt;Config!$B$8,SUMPRODUCT(--ISNUMBER(SEARCH({"a";"b";"c";"d";"e";"f";"g";"h";"i";"j";"k";"l";"m";"n";"o";"p";"q";"r";"s";"t";"u";"v";"w";"x";"y";"z"},H1097)))&gt;0),"Invalid","Valid")</f>
        <v>Valid</v>
      </c>
      <c r="J1097" s="1" t="s">
        <v>8753</v>
      </c>
      <c r="K1097" s="1" t="s">
        <v>250</v>
      </c>
      <c r="L1097" s="1" t="s">
        <v>84</v>
      </c>
      <c r="M1097" s="1" t="s">
        <v>251</v>
      </c>
      <c r="N1097" s="1" t="s">
        <v>211</v>
      </c>
      <c r="O1097" s="1" t="s">
        <v>180</v>
      </c>
      <c r="P1097" t="s">
        <v>53</v>
      </c>
      <c r="Q1097" s="1" t="s">
        <v>197</v>
      </c>
      <c r="R1097" s="1" t="s">
        <v>198</v>
      </c>
      <c r="S1097" s="1" t="s">
        <v>8754</v>
      </c>
      <c r="T1097" s="1" t="s">
        <v>8755</v>
      </c>
      <c r="U1097" s="1" t="s">
        <v>1710</v>
      </c>
      <c r="V1097" s="1" t="s">
        <v>3187</v>
      </c>
      <c r="W1097" s="1" t="s">
        <v>94</v>
      </c>
      <c r="X1097" t="str">
        <f t="shared" si="120"/>
        <v>Complete</v>
      </c>
      <c r="Y1097">
        <f>MAX(0,100-IF(G1097="Invalid",Config!$B$5,0)-IF(I1097="Invalid",Config!$B$6,0)-IF(X1097="Incomplete",Config!$B$7,0)-IF(AF1097="Yes",Config!$B$37,0))</f>
        <v>100</v>
      </c>
      <c r="Z1097" s="1">
        <f>IF(OR(TRIM(B1097)="",COUNTIF(Config!$B$15:$B$19,B1097)&gt;0),1,0)+IF(OR(TRIM(C1097)="",COUNTIF(Config!$B$15:$B$19,C1097)&gt;0),1,0)+IF(OR(TRIM(F1097)="",COUNTIF(Config!$B$15:$B$19,F1097)&gt;0),1,0)+IF(OR(TRIM(H1097)="",COUNTIF(Config!$B$15:$B$19,H1097)&gt;0),1,0)+IF(OR(TRIM(E1097)="",COUNTIF(Config!$B$15:$B$19,E1097)&gt;0),1,0)+IF(OR(TRIM(K1097)="",COUNTIF(Config!$B$15:$B$19,K1097)&gt;0),1,0)+IF(OR(TRIM(P1097)="",COUNTIF(Config!$B$15:$B$19,P1097)&gt;0),1,0)+IF(OR(TRIM(R1097)="",COUNTIF(Config!$B$15:$B$19,R1097)&gt;0),1,0)</f>
        <v>0</v>
      </c>
      <c r="AA1097" s="1" cm="1">
        <f t="array" ref="AA1097">SUMPRODUCT(LEN(H1097)-LEN(SUBSTITUTE(H1097,{"0";"1";"2";"3";"4";"5";"6";"7";"8";"9"},"")))</f>
        <v>12</v>
      </c>
      <c r="AC1097" t="str">
        <f t="shared" si="121"/>
        <v/>
      </c>
      <c r="AD1097">
        <f t="shared" si="122"/>
        <v>1</v>
      </c>
      <c r="AE1097">
        <f t="shared" si="123"/>
        <v>1</v>
      </c>
      <c r="AF1097" t="str">
        <f t="shared" si="124"/>
        <v>No</v>
      </c>
      <c r="AG1097">
        <f t="shared" ca="1" si="125"/>
        <v>298</v>
      </c>
      <c r="AH1097" t="str">
        <f ca="1">IF(OR(V1097="",AG1097=""),"Yes",IF(AG1097&gt;Config!$B$41,"Yes","No"))</f>
        <v>No</v>
      </c>
    </row>
    <row r="1098" spans="1:34" x14ac:dyDescent="0.25">
      <c r="A1098" s="1" t="s">
        <v>8756</v>
      </c>
      <c r="B1098" s="1" t="s">
        <v>1015</v>
      </c>
      <c r="C1098" s="1" t="s">
        <v>1806</v>
      </c>
      <c r="D1098" s="1" t="s">
        <v>3736</v>
      </c>
      <c r="E1098" s="1" t="s">
        <v>34473</v>
      </c>
      <c r="F1098" s="1" t="s">
        <v>8757</v>
      </c>
      <c r="G1098" t="str">
        <f t="shared" si="119"/>
        <v>Valid</v>
      </c>
      <c r="H1098" s="1" t="s">
        <v>8758</v>
      </c>
      <c r="I1098" t="str" cm="1">
        <f t="array" ref="I1098">IF(OR(TRIM(H1098)="",ISNUMBER(SEARCH("#",H1098)),AA1098&lt;Config!$B$8,SUMPRODUCT(--ISNUMBER(SEARCH({"a";"b";"c";"d";"e";"f";"g";"h";"i";"j";"k";"l";"m";"n";"o";"p";"q";"r";"s";"t";"u";"v";"w";"x";"y";"z"},H1098)))&gt;0),"Invalid","Valid")</f>
        <v>Valid</v>
      </c>
      <c r="J1098" s="1" t="s">
        <v>8759</v>
      </c>
      <c r="K1098" s="1" t="s">
        <v>48</v>
      </c>
      <c r="L1098" s="1" t="s">
        <v>164</v>
      </c>
      <c r="M1098" s="1" t="s">
        <v>33825</v>
      </c>
      <c r="N1098" s="1" t="s">
        <v>33819</v>
      </c>
      <c r="O1098" s="1" t="s">
        <v>180</v>
      </c>
      <c r="P1098" t="s">
        <v>33</v>
      </c>
      <c r="Q1098" s="1" t="s">
        <v>34</v>
      </c>
      <c r="R1098" s="1" t="s">
        <v>482</v>
      </c>
      <c r="S1098" s="1" t="s">
        <v>8760</v>
      </c>
      <c r="T1098" s="1" t="s">
        <v>8761</v>
      </c>
      <c r="U1098" s="1" t="s">
        <v>895</v>
      </c>
      <c r="V1098" s="1" t="s">
        <v>8762</v>
      </c>
      <c r="W1098" s="1" t="s">
        <v>75</v>
      </c>
      <c r="X1098" t="str">
        <f t="shared" si="120"/>
        <v>Complete</v>
      </c>
      <c r="Y1098">
        <f>MAX(0,100-IF(G1098="Invalid",Config!$B$5,0)-IF(I1098="Invalid",Config!$B$6,0)-IF(X1098="Incomplete",Config!$B$7,0)-IF(AF1098="Yes",Config!$B$37,0))</f>
        <v>100</v>
      </c>
      <c r="Z1098" s="1">
        <f>IF(OR(TRIM(B1098)="",COUNTIF(Config!$B$15:$B$19,B1098)&gt;0),1,0)+IF(OR(TRIM(C1098)="",COUNTIF(Config!$B$15:$B$19,C1098)&gt;0),1,0)+IF(OR(TRIM(F1098)="",COUNTIF(Config!$B$15:$B$19,F1098)&gt;0),1,0)+IF(OR(TRIM(H1098)="",COUNTIF(Config!$B$15:$B$19,H1098)&gt;0),1,0)+IF(OR(TRIM(E1098)="",COUNTIF(Config!$B$15:$B$19,E1098)&gt;0),1,0)+IF(OR(TRIM(K1098)="",COUNTIF(Config!$B$15:$B$19,K1098)&gt;0),1,0)+IF(OR(TRIM(P1098)="",COUNTIF(Config!$B$15:$B$19,P1098)&gt;0),1,0)+IF(OR(TRIM(R1098)="",COUNTIF(Config!$B$15:$B$19,R1098)&gt;0),1,0)</f>
        <v>0</v>
      </c>
      <c r="AA1098" s="1" cm="1">
        <f t="array" ref="AA1098">SUMPRODUCT(LEN(H1098)-LEN(SUBSTITUTE(H1098,{"0";"1";"2";"3";"4";"5";"6";"7";"8";"9"},"")))</f>
        <v>10</v>
      </c>
      <c r="AC1098" t="str">
        <f t="shared" si="121"/>
        <v/>
      </c>
      <c r="AD1098">
        <f t="shared" si="122"/>
        <v>1</v>
      </c>
      <c r="AE1098">
        <f t="shared" si="123"/>
        <v>1</v>
      </c>
      <c r="AF1098" t="str">
        <f t="shared" si="124"/>
        <v>No</v>
      </c>
      <c r="AG1098">
        <f t="shared" ca="1" si="125"/>
        <v>293</v>
      </c>
      <c r="AH1098" t="str">
        <f ca="1">IF(OR(V1098="",AG1098=""),"Yes",IF(AG1098&gt;Config!$B$41,"Yes","No"))</f>
        <v>No</v>
      </c>
    </row>
    <row r="1099" spans="1:34" x14ac:dyDescent="0.25">
      <c r="A1099" s="1" t="s">
        <v>8763</v>
      </c>
      <c r="B1099" s="1" t="s">
        <v>1495</v>
      </c>
      <c r="C1099" s="1" t="s">
        <v>273</v>
      </c>
      <c r="D1099" s="1" t="s">
        <v>8764</v>
      </c>
      <c r="E1099" s="1" t="s">
        <v>33858</v>
      </c>
      <c r="F1099" s="1" t="s">
        <v>8765</v>
      </c>
      <c r="G1099" t="str">
        <f t="shared" si="119"/>
        <v>Valid</v>
      </c>
      <c r="H1099" s="1" t="s">
        <v>8766</v>
      </c>
      <c r="I1099" t="str" cm="1">
        <f t="array" ref="I1099">IF(OR(TRIM(H1099)="",ISNUMBER(SEARCH("#",H1099)),AA1099&lt;Config!$B$8,SUMPRODUCT(--ISNUMBER(SEARCH({"a";"b";"c";"d";"e";"f";"g";"h";"i";"j";"k";"l";"m";"n";"o";"p";"q";"r";"s";"t";"u";"v";"w";"x";"y";"z"},H1099)))&gt;0),"Invalid","Valid")</f>
        <v>Valid</v>
      </c>
      <c r="J1099" s="1" t="s">
        <v>8767</v>
      </c>
      <c r="K1099" s="1" t="s">
        <v>210</v>
      </c>
      <c r="L1099" s="1" t="s">
        <v>450</v>
      </c>
      <c r="M1099" s="1" t="s">
        <v>251</v>
      </c>
      <c r="N1099" s="1" t="s">
        <v>358</v>
      </c>
      <c r="O1099" s="1" t="s">
        <v>180</v>
      </c>
      <c r="P1099" t="s">
        <v>53</v>
      </c>
      <c r="Q1099" s="1" t="s">
        <v>55</v>
      </c>
      <c r="R1099" s="1" t="s">
        <v>198</v>
      </c>
      <c r="S1099" s="1" t="s">
        <v>8768</v>
      </c>
      <c r="T1099" s="1" t="s">
        <v>8769</v>
      </c>
      <c r="U1099" s="1" t="s">
        <v>5897</v>
      </c>
      <c r="V1099" s="1" t="s">
        <v>2007</v>
      </c>
      <c r="W1099" s="1" t="s">
        <v>186</v>
      </c>
      <c r="X1099" t="str">
        <f t="shared" si="120"/>
        <v>Complete</v>
      </c>
      <c r="Y1099">
        <f>MAX(0,100-IF(G1099="Invalid",Config!$B$5,0)-IF(I1099="Invalid",Config!$B$6,0)-IF(X1099="Incomplete",Config!$B$7,0)-IF(AF1099="Yes",Config!$B$37,0))</f>
        <v>100</v>
      </c>
      <c r="Z1099" s="1">
        <f>IF(OR(TRIM(B1099)="",COUNTIF(Config!$B$15:$B$19,B1099)&gt;0),1,0)+IF(OR(TRIM(C1099)="",COUNTIF(Config!$B$15:$B$19,C1099)&gt;0),1,0)+IF(OR(TRIM(F1099)="",COUNTIF(Config!$B$15:$B$19,F1099)&gt;0),1,0)+IF(OR(TRIM(H1099)="",COUNTIF(Config!$B$15:$B$19,H1099)&gt;0),1,0)+IF(OR(TRIM(E1099)="",COUNTIF(Config!$B$15:$B$19,E1099)&gt;0),1,0)+IF(OR(TRIM(K1099)="",COUNTIF(Config!$B$15:$B$19,K1099)&gt;0),1,0)+IF(OR(TRIM(P1099)="",COUNTIF(Config!$B$15:$B$19,P1099)&gt;0),1,0)+IF(OR(TRIM(R1099)="",COUNTIF(Config!$B$15:$B$19,R1099)&gt;0),1,0)</f>
        <v>0</v>
      </c>
      <c r="AA1099" s="1" cm="1">
        <f t="array" ref="AA1099">SUMPRODUCT(LEN(H1099)-LEN(SUBSTITUTE(H1099,{"0";"1";"2";"3";"4";"5";"6";"7";"8";"9"},"")))</f>
        <v>10</v>
      </c>
      <c r="AC1099" t="str">
        <f t="shared" si="121"/>
        <v/>
      </c>
      <c r="AD1099">
        <f t="shared" si="122"/>
        <v>1</v>
      </c>
      <c r="AE1099">
        <f t="shared" si="123"/>
        <v>1</v>
      </c>
      <c r="AF1099" t="str">
        <f t="shared" si="124"/>
        <v>No</v>
      </c>
      <c r="AG1099">
        <f t="shared" ca="1" si="125"/>
        <v>210</v>
      </c>
      <c r="AH1099" t="str">
        <f ca="1">IF(OR(V1099="",AG1099=""),"Yes",IF(AG1099&gt;Config!$B$41,"Yes","No"))</f>
        <v>No</v>
      </c>
    </row>
    <row r="1100" spans="1:34" x14ac:dyDescent="0.25">
      <c r="A1100" s="1" t="s">
        <v>8770</v>
      </c>
      <c r="B1100" s="1" t="s">
        <v>397</v>
      </c>
      <c r="C1100" s="1" t="s">
        <v>189</v>
      </c>
      <c r="D1100" s="1" t="s">
        <v>8771</v>
      </c>
      <c r="E1100" s="1" t="s">
        <v>339</v>
      </c>
      <c r="F1100" s="1" t="s">
        <v>8772</v>
      </c>
      <c r="G1100" t="str">
        <f t="shared" si="119"/>
        <v>Valid</v>
      </c>
      <c r="H1100" s="1" t="s">
        <v>8773</v>
      </c>
      <c r="I1100" t="str" cm="1">
        <f t="array" ref="I1100">IF(OR(TRIM(H1100)="",ISNUMBER(SEARCH("#",H1100)),AA1100&lt;Config!$B$8,SUMPRODUCT(--ISNUMBER(SEARCH({"a";"b";"c";"d";"e";"f";"g";"h";"i";"j";"k";"l";"m";"n";"o";"p";"q";"r";"s";"t";"u";"v";"w";"x";"y";"z"},H1100)))&gt;0),"Invalid","Valid")</f>
        <v>Valid</v>
      </c>
      <c r="J1100" s="1" t="s">
        <v>8774</v>
      </c>
      <c r="K1100" s="1" t="s">
        <v>48</v>
      </c>
      <c r="L1100" s="1" t="s">
        <v>84</v>
      </c>
      <c r="M1100" s="1" t="s">
        <v>391</v>
      </c>
      <c r="N1100" s="1" t="s">
        <v>148</v>
      </c>
      <c r="O1100" s="1" t="s">
        <v>180</v>
      </c>
      <c r="P1100" t="s">
        <v>53</v>
      </c>
      <c r="Q1100" s="1" t="s">
        <v>54</v>
      </c>
      <c r="R1100" s="1" t="s">
        <v>55</v>
      </c>
      <c r="S1100" s="1" t="s">
        <v>8775</v>
      </c>
      <c r="T1100" s="1" t="s">
        <v>8776</v>
      </c>
      <c r="U1100" s="1" t="s">
        <v>8777</v>
      </c>
      <c r="V1100" s="1" t="s">
        <v>7287</v>
      </c>
      <c r="W1100" s="1" t="s">
        <v>202</v>
      </c>
      <c r="X1100" t="str">
        <f t="shared" si="120"/>
        <v>Complete</v>
      </c>
      <c r="Y1100">
        <f>MAX(0,100-IF(G1100="Invalid",Config!$B$5,0)-IF(I1100="Invalid",Config!$B$6,0)-IF(X1100="Incomplete",Config!$B$7,0)-IF(AF1100="Yes",Config!$B$37,0))</f>
        <v>100</v>
      </c>
      <c r="Z1100" s="1">
        <f>IF(OR(TRIM(B1100)="",COUNTIF(Config!$B$15:$B$19,B1100)&gt;0),1,0)+IF(OR(TRIM(C1100)="",COUNTIF(Config!$B$15:$B$19,C1100)&gt;0),1,0)+IF(OR(TRIM(F1100)="",COUNTIF(Config!$B$15:$B$19,F1100)&gt;0),1,0)+IF(OR(TRIM(H1100)="",COUNTIF(Config!$B$15:$B$19,H1100)&gt;0),1,0)+IF(OR(TRIM(E1100)="",COUNTIF(Config!$B$15:$B$19,E1100)&gt;0),1,0)+IF(OR(TRIM(K1100)="",COUNTIF(Config!$B$15:$B$19,K1100)&gt;0),1,0)+IF(OR(TRIM(P1100)="",COUNTIF(Config!$B$15:$B$19,P1100)&gt;0),1,0)+IF(OR(TRIM(R1100)="",COUNTIF(Config!$B$15:$B$19,R1100)&gt;0),1,0)</f>
        <v>0</v>
      </c>
      <c r="AA1100" s="1" cm="1">
        <f t="array" ref="AA1100">SUMPRODUCT(LEN(H1100)-LEN(SUBSTITUTE(H1100,{"0";"1";"2";"3";"4";"5";"6";"7";"8";"9"},"")))</f>
        <v>12</v>
      </c>
      <c r="AC1100" t="str">
        <f t="shared" si="121"/>
        <v/>
      </c>
      <c r="AD1100">
        <f t="shared" si="122"/>
        <v>1</v>
      </c>
      <c r="AE1100">
        <f t="shared" si="123"/>
        <v>1</v>
      </c>
      <c r="AF1100" t="str">
        <f t="shared" si="124"/>
        <v>No</v>
      </c>
      <c r="AG1100">
        <f t="shared" ca="1" si="125"/>
        <v>253</v>
      </c>
      <c r="AH1100" t="str">
        <f ca="1">IF(OR(V1100="",AG1100=""),"Yes",IF(AG1100&gt;Config!$B$41,"Yes","No"))</f>
        <v>No</v>
      </c>
    </row>
    <row r="1101" spans="1:34" x14ac:dyDescent="0.25">
      <c r="A1101" s="1" t="s">
        <v>8778</v>
      </c>
      <c r="B1101" s="1" t="s">
        <v>2408</v>
      </c>
      <c r="C1101" s="1" t="s">
        <v>996</v>
      </c>
      <c r="D1101" s="1" t="s">
        <v>8779</v>
      </c>
      <c r="E1101" s="1" t="s">
        <v>34474</v>
      </c>
      <c r="F1101" s="1" t="s">
        <v>8780</v>
      </c>
      <c r="G1101" t="str">
        <f t="shared" si="119"/>
        <v>Invalid</v>
      </c>
      <c r="H1101" s="1" t="s">
        <v>8781</v>
      </c>
      <c r="I1101" t="str" cm="1">
        <f t="array" ref="I1101">IF(OR(TRIM(H1101)="",ISNUMBER(SEARCH("#",H1101)),AA1101&lt;Config!$B$8,SUMPRODUCT(--ISNUMBER(SEARCH({"a";"b";"c";"d";"e";"f";"g";"h";"i";"j";"k";"l";"m";"n";"o";"p";"q";"r";"s";"t";"u";"v";"w";"x";"y";"z"},H1101)))&gt;0),"Invalid","Valid")</f>
        <v>Valid</v>
      </c>
      <c r="J1101" s="1" t="s">
        <v>8782</v>
      </c>
      <c r="K1101" s="1" t="s">
        <v>147</v>
      </c>
      <c r="L1101" s="1" t="s">
        <v>265</v>
      </c>
      <c r="M1101" s="1" t="s">
        <v>517</v>
      </c>
      <c r="N1101" s="1" t="s">
        <v>51</v>
      </c>
      <c r="O1101" s="1" t="s">
        <v>149</v>
      </c>
      <c r="P1101" t="s">
        <v>53</v>
      </c>
      <c r="Q1101" s="1" t="s">
        <v>197</v>
      </c>
      <c r="R1101" s="1" t="s">
        <v>415</v>
      </c>
      <c r="S1101" s="1" t="s">
        <v>1937</v>
      </c>
      <c r="T1101" s="1" t="s">
        <v>8783</v>
      </c>
      <c r="U1101" s="1" t="s">
        <v>407</v>
      </c>
      <c r="V1101" s="1" t="s">
        <v>2639</v>
      </c>
      <c r="W1101" s="1" t="s">
        <v>125</v>
      </c>
      <c r="X1101" t="str">
        <f t="shared" si="120"/>
        <v>Complete</v>
      </c>
      <c r="Y1101">
        <f>MAX(0,100-IF(G1101="Invalid",Config!$B$5,0)-IF(I1101="Invalid",Config!$B$6,0)-IF(X1101="Incomplete",Config!$B$7,0)-IF(AF1101="Yes",Config!$B$37,0))</f>
        <v>70</v>
      </c>
      <c r="Z1101" s="1">
        <f>IF(OR(TRIM(B1101)="",COUNTIF(Config!$B$15:$B$19,B1101)&gt;0),1,0)+IF(OR(TRIM(C1101)="",COUNTIF(Config!$B$15:$B$19,C1101)&gt;0),1,0)+IF(OR(TRIM(F1101)="",COUNTIF(Config!$B$15:$B$19,F1101)&gt;0),1,0)+IF(OR(TRIM(H1101)="",COUNTIF(Config!$B$15:$B$19,H1101)&gt;0),1,0)+IF(OR(TRIM(E1101)="",COUNTIF(Config!$B$15:$B$19,E1101)&gt;0),1,0)+IF(OR(TRIM(K1101)="",COUNTIF(Config!$B$15:$B$19,K1101)&gt;0),1,0)+IF(OR(TRIM(P1101)="",COUNTIF(Config!$B$15:$B$19,P1101)&gt;0),1,0)+IF(OR(TRIM(R1101)="",COUNTIF(Config!$B$15:$B$19,R1101)&gt;0),1,0)</f>
        <v>0</v>
      </c>
      <c r="AA1101" s="1" cm="1">
        <f t="array" ref="AA1101">SUMPRODUCT(LEN(H1101)-LEN(SUBSTITUTE(H1101,{"0";"1";"2";"3";"4";"5";"6";"7";"8";"9"},"")))</f>
        <v>12</v>
      </c>
      <c r="AC1101" t="str">
        <f t="shared" si="121"/>
        <v>Invalid Email</v>
      </c>
      <c r="AD1101">
        <f t="shared" si="122"/>
        <v>0</v>
      </c>
      <c r="AE1101">
        <f t="shared" si="123"/>
        <v>1</v>
      </c>
      <c r="AF1101" t="str">
        <f t="shared" si="124"/>
        <v>No</v>
      </c>
      <c r="AG1101">
        <f t="shared" ca="1" si="125"/>
        <v>416</v>
      </c>
      <c r="AH1101" t="str">
        <f ca="1">IF(OR(V1101="",AG1101=""),"Yes",IF(AG1101&gt;Config!$B$41,"Yes","No"))</f>
        <v>Yes</v>
      </c>
    </row>
    <row r="1102" spans="1:34" x14ac:dyDescent="0.25">
      <c r="A1102" s="1" t="s">
        <v>8784</v>
      </c>
      <c r="B1102" s="1" t="s">
        <v>1068</v>
      </c>
      <c r="C1102" s="1" t="s">
        <v>245</v>
      </c>
      <c r="D1102" s="1" t="s">
        <v>8785</v>
      </c>
      <c r="E1102" s="1" t="s">
        <v>34475</v>
      </c>
      <c r="F1102" s="1" t="s">
        <v>8786</v>
      </c>
      <c r="G1102" t="str">
        <f t="shared" si="119"/>
        <v>Valid</v>
      </c>
      <c r="H1102" s="1" t="s">
        <v>8787</v>
      </c>
      <c r="I1102" t="str" cm="1">
        <f t="array" ref="I1102">IF(OR(TRIM(H1102)="",ISNUMBER(SEARCH("#",H1102)),AA1102&lt;Config!$B$8,SUMPRODUCT(--ISNUMBER(SEARCH({"a";"b";"c";"d";"e";"f";"g";"h";"i";"j";"k";"l";"m";"n";"o";"p";"q";"r";"s";"t";"u";"v";"w";"x";"y";"z"},H1102)))&gt;0),"Invalid","Valid")</f>
        <v>Valid</v>
      </c>
      <c r="J1102" s="1" t="s">
        <v>8788</v>
      </c>
      <c r="K1102" s="1" t="s">
        <v>287</v>
      </c>
      <c r="L1102" s="1" t="s">
        <v>179</v>
      </c>
      <c r="M1102" s="1" t="s">
        <v>251</v>
      </c>
      <c r="N1102" s="1" t="s">
        <v>224</v>
      </c>
      <c r="O1102" s="1" t="s">
        <v>32</v>
      </c>
      <c r="P1102" t="s">
        <v>328</v>
      </c>
      <c r="Q1102" s="1" t="s">
        <v>329</v>
      </c>
      <c r="R1102" s="1" t="s">
        <v>614</v>
      </c>
      <c r="S1102" s="1" t="s">
        <v>8789</v>
      </c>
      <c r="T1102" s="1" t="s">
        <v>8790</v>
      </c>
      <c r="U1102" s="1" t="s">
        <v>8791</v>
      </c>
      <c r="V1102" s="1" t="s">
        <v>7676</v>
      </c>
      <c r="W1102" s="1" t="s">
        <v>125</v>
      </c>
      <c r="X1102" t="str">
        <f t="shared" si="120"/>
        <v>Complete</v>
      </c>
      <c r="Y1102">
        <f>MAX(0,100-IF(G1102="Invalid",Config!$B$5,0)-IF(I1102="Invalid",Config!$B$6,0)-IF(X1102="Incomplete",Config!$B$7,0)-IF(AF1102="Yes",Config!$B$37,0))</f>
        <v>100</v>
      </c>
      <c r="Z1102" s="1">
        <f>IF(OR(TRIM(B1102)="",COUNTIF(Config!$B$15:$B$19,B1102)&gt;0),1,0)+IF(OR(TRIM(C1102)="",COUNTIF(Config!$B$15:$B$19,C1102)&gt;0),1,0)+IF(OR(TRIM(F1102)="",COUNTIF(Config!$B$15:$B$19,F1102)&gt;0),1,0)+IF(OR(TRIM(H1102)="",COUNTIF(Config!$B$15:$B$19,H1102)&gt;0),1,0)+IF(OR(TRIM(E1102)="",COUNTIF(Config!$B$15:$B$19,E1102)&gt;0),1,0)+IF(OR(TRIM(K1102)="",COUNTIF(Config!$B$15:$B$19,K1102)&gt;0),1,0)+IF(OR(TRIM(P1102)="",COUNTIF(Config!$B$15:$B$19,P1102)&gt;0),1,0)+IF(OR(TRIM(R1102)="",COUNTIF(Config!$B$15:$B$19,R1102)&gt;0),1,0)</f>
        <v>0</v>
      </c>
      <c r="AA1102" s="1" cm="1">
        <f t="array" ref="AA1102">SUMPRODUCT(LEN(H1102)-LEN(SUBSTITUTE(H1102,{"0";"1";"2";"3";"4";"5";"6";"7";"8";"9"},"")))</f>
        <v>11</v>
      </c>
      <c r="AC1102" t="str">
        <f t="shared" si="121"/>
        <v/>
      </c>
      <c r="AD1102">
        <f t="shared" si="122"/>
        <v>1</v>
      </c>
      <c r="AE1102">
        <f t="shared" si="123"/>
        <v>1</v>
      </c>
      <c r="AF1102" t="str">
        <f t="shared" si="124"/>
        <v>No</v>
      </c>
      <c r="AG1102">
        <f t="shared" ca="1" si="125"/>
        <v>345</v>
      </c>
      <c r="AH1102" t="str">
        <f ca="1">IF(OR(V1102="",AG1102=""),"Yes",IF(AG1102&gt;Config!$B$41,"Yes","No"))</f>
        <v>No</v>
      </c>
    </row>
    <row r="1103" spans="1:34" x14ac:dyDescent="0.25">
      <c r="A1103" s="1" t="s">
        <v>8792</v>
      </c>
      <c r="B1103" s="1" t="s">
        <v>898</v>
      </c>
      <c r="C1103" s="1" t="s">
        <v>432</v>
      </c>
      <c r="D1103" s="1" t="s">
        <v>8793</v>
      </c>
      <c r="E1103" s="1" t="s">
        <v>34476</v>
      </c>
      <c r="F1103" s="1" t="s">
        <v>8794</v>
      </c>
      <c r="G1103" t="str">
        <f t="shared" si="119"/>
        <v>Valid</v>
      </c>
      <c r="H1103" s="1" t="s">
        <v>8795</v>
      </c>
      <c r="I1103" t="str" cm="1">
        <f t="array" ref="I1103">IF(OR(TRIM(H1103)="",ISNUMBER(SEARCH("#",H1103)),AA1103&lt;Config!$B$8,SUMPRODUCT(--ISNUMBER(SEARCH({"a";"b";"c";"d";"e";"f";"g";"h";"i";"j";"k";"l";"m";"n";"o";"p";"q";"r";"s";"t";"u";"v";"w";"x";"y";"z"},H1103)))&gt;0),"Invalid","Valid")</f>
        <v>Valid</v>
      </c>
      <c r="J1103" s="1" t="s">
        <v>8796</v>
      </c>
      <c r="K1103" s="1" t="s">
        <v>210</v>
      </c>
      <c r="L1103" s="1" t="s">
        <v>164</v>
      </c>
      <c r="M1103" s="1" t="s">
        <v>517</v>
      </c>
      <c r="N1103" s="1" t="s">
        <v>148</v>
      </c>
      <c r="O1103" s="1" t="s">
        <v>69</v>
      </c>
      <c r="P1103" t="s">
        <v>314</v>
      </c>
      <c r="Q1103" s="1" t="s">
        <v>663</v>
      </c>
      <c r="R1103" s="1" t="s">
        <v>663</v>
      </c>
      <c r="S1103" s="1" t="s">
        <v>8797</v>
      </c>
      <c r="T1103" s="1" t="s">
        <v>8798</v>
      </c>
      <c r="U1103" s="1" t="s">
        <v>1787</v>
      </c>
      <c r="V1103" s="1" t="s">
        <v>140</v>
      </c>
      <c r="W1103" s="1" t="s">
        <v>94</v>
      </c>
      <c r="X1103" t="str">
        <f t="shared" si="120"/>
        <v>Complete</v>
      </c>
      <c r="Y1103">
        <f>MAX(0,100-IF(G1103="Invalid",Config!$B$5,0)-IF(I1103="Invalid",Config!$B$6,0)-IF(X1103="Incomplete",Config!$B$7,0)-IF(AF1103="Yes",Config!$B$37,0))</f>
        <v>100</v>
      </c>
      <c r="Z1103" s="1">
        <f>IF(OR(TRIM(B1103)="",COUNTIF(Config!$B$15:$B$19,B1103)&gt;0),1,0)+IF(OR(TRIM(C1103)="",COUNTIF(Config!$B$15:$B$19,C1103)&gt;0),1,0)+IF(OR(TRIM(F1103)="",COUNTIF(Config!$B$15:$B$19,F1103)&gt;0),1,0)+IF(OR(TRIM(H1103)="",COUNTIF(Config!$B$15:$B$19,H1103)&gt;0),1,0)+IF(OR(TRIM(E1103)="",COUNTIF(Config!$B$15:$B$19,E1103)&gt;0),1,0)+IF(OR(TRIM(K1103)="",COUNTIF(Config!$B$15:$B$19,K1103)&gt;0),1,0)+IF(OR(TRIM(P1103)="",COUNTIF(Config!$B$15:$B$19,P1103)&gt;0),1,0)+IF(OR(TRIM(R1103)="",COUNTIF(Config!$B$15:$B$19,R1103)&gt;0),1,0)</f>
        <v>0</v>
      </c>
      <c r="AA1103" s="1" cm="1">
        <f t="array" ref="AA1103">SUMPRODUCT(LEN(H1103)-LEN(SUBSTITUTE(H1103,{"0";"1";"2";"3";"4";"5";"6";"7";"8";"9"},"")))</f>
        <v>12</v>
      </c>
      <c r="AC1103" t="str">
        <f t="shared" si="121"/>
        <v/>
      </c>
      <c r="AD1103">
        <f t="shared" si="122"/>
        <v>1</v>
      </c>
      <c r="AE1103">
        <f t="shared" si="123"/>
        <v>1</v>
      </c>
      <c r="AF1103" t="str">
        <f t="shared" si="124"/>
        <v>No</v>
      </c>
      <c r="AG1103">
        <f t="shared" ca="1" si="125"/>
        <v>37</v>
      </c>
      <c r="AH1103" t="str">
        <f ca="1">IF(OR(V1103="",AG1103=""),"Yes",IF(AG1103&gt;Config!$B$41,"Yes","No"))</f>
        <v>No</v>
      </c>
    </row>
    <row r="1104" spans="1:34" x14ac:dyDescent="0.25">
      <c r="A1104" s="1" t="s">
        <v>8799</v>
      </c>
      <c r="B1104" s="1" t="s">
        <v>1557</v>
      </c>
      <c r="C1104" s="1" t="s">
        <v>43</v>
      </c>
      <c r="D1104" s="1" t="s">
        <v>8800</v>
      </c>
      <c r="E1104" s="1" t="s">
        <v>34477</v>
      </c>
      <c r="F1104" s="1" t="s">
        <v>8801</v>
      </c>
      <c r="G1104" t="str">
        <f t="shared" si="119"/>
        <v>Valid</v>
      </c>
      <c r="H1104" s="1" t="s">
        <v>8802</v>
      </c>
      <c r="I1104" t="str" cm="1">
        <f t="array" ref="I1104">IF(OR(TRIM(H1104)="",ISNUMBER(SEARCH("#",H1104)),AA1104&lt;Config!$B$8,SUMPRODUCT(--ISNUMBER(SEARCH({"a";"b";"c";"d";"e";"f";"g";"h";"i";"j";"k";"l";"m";"n";"o";"p";"q";"r";"s";"t";"u";"v";"w";"x";"y";"z"},H1104)))&gt;0),"Invalid","Valid")</f>
        <v>Valid</v>
      </c>
      <c r="J1104" s="1" t="s">
        <v>8803</v>
      </c>
      <c r="K1104" s="1" t="s">
        <v>250</v>
      </c>
      <c r="L1104" s="1" t="s">
        <v>84</v>
      </c>
      <c r="M1104" s="1" t="s">
        <v>517</v>
      </c>
      <c r="N1104" s="1" t="s">
        <v>148</v>
      </c>
      <c r="O1104" s="1" t="s">
        <v>180</v>
      </c>
      <c r="P1104" t="s">
        <v>87</v>
      </c>
      <c r="Q1104" s="1" t="s">
        <v>88</v>
      </c>
      <c r="R1104" s="1" t="s">
        <v>550</v>
      </c>
      <c r="S1104" s="1" t="s">
        <v>8804</v>
      </c>
      <c r="T1104" s="1" t="s">
        <v>8805</v>
      </c>
      <c r="U1104" s="1" t="s">
        <v>8806</v>
      </c>
      <c r="V1104" s="1" t="s">
        <v>7105</v>
      </c>
      <c r="W1104" s="1" t="s">
        <v>75</v>
      </c>
      <c r="X1104" t="str">
        <f t="shared" si="120"/>
        <v>Complete</v>
      </c>
      <c r="Y1104">
        <f>MAX(0,100-IF(G1104="Invalid",Config!$B$5,0)-IF(I1104="Invalid",Config!$B$6,0)-IF(X1104="Incomplete",Config!$B$7,0)-IF(AF1104="Yes",Config!$B$37,0))</f>
        <v>100</v>
      </c>
      <c r="Z1104" s="1">
        <f>IF(OR(TRIM(B1104)="",COUNTIF(Config!$B$15:$B$19,B1104)&gt;0),1,0)+IF(OR(TRIM(C1104)="",COUNTIF(Config!$B$15:$B$19,C1104)&gt;0),1,0)+IF(OR(TRIM(F1104)="",COUNTIF(Config!$B$15:$B$19,F1104)&gt;0),1,0)+IF(OR(TRIM(H1104)="",COUNTIF(Config!$B$15:$B$19,H1104)&gt;0),1,0)+IF(OR(TRIM(E1104)="",COUNTIF(Config!$B$15:$B$19,E1104)&gt;0),1,0)+IF(OR(TRIM(K1104)="",COUNTIF(Config!$B$15:$B$19,K1104)&gt;0),1,0)+IF(OR(TRIM(P1104)="",COUNTIF(Config!$B$15:$B$19,P1104)&gt;0),1,0)+IF(OR(TRIM(R1104)="",COUNTIF(Config!$B$15:$B$19,R1104)&gt;0),1,0)</f>
        <v>0</v>
      </c>
      <c r="AA1104" s="1" cm="1">
        <f t="array" ref="AA1104">SUMPRODUCT(LEN(H1104)-LEN(SUBSTITUTE(H1104,{"0";"1";"2";"3";"4";"5";"6";"7";"8";"9"},"")))</f>
        <v>10</v>
      </c>
      <c r="AC1104" t="str">
        <f t="shared" si="121"/>
        <v/>
      </c>
      <c r="AD1104">
        <f t="shared" si="122"/>
        <v>1</v>
      </c>
      <c r="AE1104">
        <f t="shared" si="123"/>
        <v>1</v>
      </c>
      <c r="AF1104" t="str">
        <f t="shared" si="124"/>
        <v>No</v>
      </c>
      <c r="AG1104">
        <f t="shared" ca="1" si="125"/>
        <v>598</v>
      </c>
      <c r="AH1104" t="str">
        <f ca="1">IF(OR(V1104="",AG1104=""),"Yes",IF(AG1104&gt;Config!$B$41,"Yes","No"))</f>
        <v>Yes</v>
      </c>
    </row>
    <row r="1105" spans="1:34" x14ac:dyDescent="0.25">
      <c r="A1105" s="1" t="s">
        <v>8807</v>
      </c>
      <c r="B1105" s="1" t="s">
        <v>6047</v>
      </c>
      <c r="C1105" s="1" t="s">
        <v>828</v>
      </c>
      <c r="D1105" s="1" t="s">
        <v>8808</v>
      </c>
      <c r="E1105" s="1" t="s">
        <v>34319</v>
      </c>
      <c r="F1105" s="1" t="s">
        <v>8809</v>
      </c>
      <c r="G1105" t="str">
        <f t="shared" si="119"/>
        <v>Valid</v>
      </c>
      <c r="H1105" s="1" t="s">
        <v>8810</v>
      </c>
      <c r="I1105" t="str" cm="1">
        <f t="array" ref="I1105">IF(OR(TRIM(H1105)="",ISNUMBER(SEARCH("#",H1105)),AA1105&lt;Config!$B$8,SUMPRODUCT(--ISNUMBER(SEARCH({"a";"b";"c";"d";"e";"f";"g";"h";"i";"j";"k";"l";"m";"n";"o";"p";"q";"r";"s";"t";"u";"v";"w";"x";"y";"z"},H1105)))&gt;0),"Invalid","Valid")</f>
        <v>Valid</v>
      </c>
      <c r="J1105" s="1" t="s">
        <v>8811</v>
      </c>
      <c r="K1105" s="1" t="s">
        <v>625</v>
      </c>
      <c r="L1105" s="1" t="s">
        <v>265</v>
      </c>
      <c r="M1105" s="1" t="s">
        <v>135</v>
      </c>
      <c r="N1105" s="1" t="s">
        <v>211</v>
      </c>
      <c r="O1105" s="1" t="s">
        <v>196</v>
      </c>
      <c r="P1105" t="s">
        <v>53</v>
      </c>
      <c r="Q1105" s="1" t="s">
        <v>54</v>
      </c>
      <c r="R1105" s="1" t="s">
        <v>150</v>
      </c>
      <c r="S1105" s="1" t="s">
        <v>8812</v>
      </c>
      <c r="T1105" s="1" t="s">
        <v>8813</v>
      </c>
      <c r="U1105" s="1" t="s">
        <v>1058</v>
      </c>
      <c r="V1105" s="1" t="s">
        <v>140</v>
      </c>
      <c r="W1105" s="1" t="s">
        <v>293</v>
      </c>
      <c r="X1105" t="str">
        <f t="shared" si="120"/>
        <v>Complete</v>
      </c>
      <c r="Y1105">
        <f>MAX(0,100-IF(G1105="Invalid",Config!$B$5,0)-IF(I1105="Invalid",Config!$B$6,0)-IF(X1105="Incomplete",Config!$B$7,0)-IF(AF1105="Yes",Config!$B$37,0))</f>
        <v>100</v>
      </c>
      <c r="Z1105" s="1">
        <f>IF(OR(TRIM(B1105)="",COUNTIF(Config!$B$15:$B$19,B1105)&gt;0),1,0)+IF(OR(TRIM(C1105)="",COUNTIF(Config!$B$15:$B$19,C1105)&gt;0),1,0)+IF(OR(TRIM(F1105)="",COUNTIF(Config!$B$15:$B$19,F1105)&gt;0),1,0)+IF(OR(TRIM(H1105)="",COUNTIF(Config!$B$15:$B$19,H1105)&gt;0),1,0)+IF(OR(TRIM(E1105)="",COUNTIF(Config!$B$15:$B$19,E1105)&gt;0),1,0)+IF(OR(TRIM(K1105)="",COUNTIF(Config!$B$15:$B$19,K1105)&gt;0),1,0)+IF(OR(TRIM(P1105)="",COUNTIF(Config!$B$15:$B$19,P1105)&gt;0),1,0)+IF(OR(TRIM(R1105)="",COUNTIF(Config!$B$15:$B$19,R1105)&gt;0),1,0)</f>
        <v>0</v>
      </c>
      <c r="AA1105" s="1" cm="1">
        <f t="array" ref="AA1105">SUMPRODUCT(LEN(H1105)-LEN(SUBSTITUTE(H1105,{"0";"1";"2";"3";"4";"5";"6";"7";"8";"9"},"")))</f>
        <v>12</v>
      </c>
      <c r="AC1105" t="str">
        <f t="shared" si="121"/>
        <v/>
      </c>
      <c r="AD1105">
        <f t="shared" si="122"/>
        <v>1</v>
      </c>
      <c r="AE1105">
        <f t="shared" si="123"/>
        <v>1</v>
      </c>
      <c r="AF1105" t="str">
        <f t="shared" si="124"/>
        <v>No</v>
      </c>
      <c r="AG1105">
        <f t="shared" ca="1" si="125"/>
        <v>37</v>
      </c>
      <c r="AH1105" t="str">
        <f ca="1">IF(OR(V1105="",AG1105=""),"Yes",IF(AG1105&gt;Config!$B$41,"Yes","No"))</f>
        <v>No</v>
      </c>
    </row>
    <row r="1106" spans="1:34" x14ac:dyDescent="0.25">
      <c r="A1106" s="1" t="s">
        <v>8814</v>
      </c>
      <c r="B1106" s="1" t="s">
        <v>1616</v>
      </c>
      <c r="C1106" s="1" t="s">
        <v>985</v>
      </c>
      <c r="D1106" s="1" t="s">
        <v>8815</v>
      </c>
      <c r="E1106" s="1" t="s">
        <v>34447</v>
      </c>
      <c r="F1106" s="1" t="s">
        <v>8816</v>
      </c>
      <c r="G1106" t="str">
        <f t="shared" si="119"/>
        <v>Valid</v>
      </c>
      <c r="H1106" s="1" t="s">
        <v>8817</v>
      </c>
      <c r="I1106" t="str" cm="1">
        <f t="array" ref="I1106">IF(OR(TRIM(H1106)="",ISNUMBER(SEARCH("#",H1106)),AA1106&lt;Config!$B$8,SUMPRODUCT(--ISNUMBER(SEARCH({"a";"b";"c";"d";"e";"f";"g";"h";"i";"j";"k";"l";"m";"n";"o";"p";"q";"r";"s";"t";"u";"v";"w";"x";"y";"z"},H1106)))&gt;0),"Invalid","Valid")</f>
        <v>Valid</v>
      </c>
      <c r="J1106" s="1" t="s">
        <v>8818</v>
      </c>
      <c r="K1106" s="1" t="s">
        <v>264</v>
      </c>
      <c r="L1106" s="1" t="s">
        <v>29</v>
      </c>
      <c r="M1106" s="1" t="s">
        <v>103</v>
      </c>
      <c r="N1106" s="1" t="s">
        <v>148</v>
      </c>
      <c r="O1106" s="1" t="s">
        <v>196</v>
      </c>
      <c r="P1106" t="s">
        <v>53</v>
      </c>
      <c r="Q1106" s="1" t="s">
        <v>197</v>
      </c>
      <c r="R1106" s="1" t="s">
        <v>198</v>
      </c>
      <c r="S1106" s="1" t="s">
        <v>8819</v>
      </c>
      <c r="T1106" s="1" t="s">
        <v>8820</v>
      </c>
      <c r="U1106" s="1" t="s">
        <v>7405</v>
      </c>
      <c r="V1106" s="1" t="s">
        <v>8821</v>
      </c>
      <c r="W1106" s="1" t="s">
        <v>125</v>
      </c>
      <c r="X1106" t="str">
        <f t="shared" si="120"/>
        <v>Complete</v>
      </c>
      <c r="Y1106">
        <f>MAX(0,100-IF(G1106="Invalid",Config!$B$5,0)-IF(I1106="Invalid",Config!$B$6,0)-IF(X1106="Incomplete",Config!$B$7,0)-IF(AF1106="Yes",Config!$B$37,0))</f>
        <v>100</v>
      </c>
      <c r="Z1106" s="1">
        <f>IF(OR(TRIM(B1106)="",COUNTIF(Config!$B$15:$B$19,B1106)&gt;0),1,0)+IF(OR(TRIM(C1106)="",COUNTIF(Config!$B$15:$B$19,C1106)&gt;0),1,0)+IF(OR(TRIM(F1106)="",COUNTIF(Config!$B$15:$B$19,F1106)&gt;0),1,0)+IF(OR(TRIM(H1106)="",COUNTIF(Config!$B$15:$B$19,H1106)&gt;0),1,0)+IF(OR(TRIM(E1106)="",COUNTIF(Config!$B$15:$B$19,E1106)&gt;0),1,0)+IF(OR(TRIM(K1106)="",COUNTIF(Config!$B$15:$B$19,K1106)&gt;0),1,0)+IF(OR(TRIM(P1106)="",COUNTIF(Config!$B$15:$B$19,P1106)&gt;0),1,0)+IF(OR(TRIM(R1106)="",COUNTIF(Config!$B$15:$B$19,R1106)&gt;0),1,0)</f>
        <v>0</v>
      </c>
      <c r="AA1106" s="1" cm="1">
        <f t="array" ref="AA1106">SUMPRODUCT(LEN(H1106)-LEN(SUBSTITUTE(H1106,{"0";"1";"2";"3";"4";"5";"6";"7";"8";"9"},"")))</f>
        <v>10</v>
      </c>
      <c r="AC1106" t="str">
        <f t="shared" si="121"/>
        <v/>
      </c>
      <c r="AD1106">
        <f t="shared" si="122"/>
        <v>1</v>
      </c>
      <c r="AE1106">
        <f t="shared" si="123"/>
        <v>1</v>
      </c>
      <c r="AF1106" t="str">
        <f t="shared" si="124"/>
        <v>No</v>
      </c>
      <c r="AG1106">
        <f t="shared" ca="1" si="125"/>
        <v>184</v>
      </c>
      <c r="AH1106" t="str">
        <f ca="1">IF(OR(V1106="",AG1106=""),"Yes",IF(AG1106&gt;Config!$B$41,"Yes","No"))</f>
        <v>No</v>
      </c>
    </row>
    <row r="1107" spans="1:34" x14ac:dyDescent="0.25">
      <c r="A1107" s="1" t="s">
        <v>8822</v>
      </c>
      <c r="B1107" s="1" t="s">
        <v>1302</v>
      </c>
      <c r="C1107" s="1" t="s">
        <v>1389</v>
      </c>
      <c r="D1107" s="1" t="s">
        <v>8823</v>
      </c>
      <c r="E1107" s="1" t="s">
        <v>34478</v>
      </c>
      <c r="F1107" s="1" t="s">
        <v>8824</v>
      </c>
      <c r="G1107" t="str">
        <f t="shared" si="119"/>
        <v>Valid</v>
      </c>
      <c r="H1107" s="1" t="s">
        <v>8825</v>
      </c>
      <c r="I1107" t="str" cm="1">
        <f t="array" ref="I1107">IF(OR(TRIM(H1107)="",ISNUMBER(SEARCH("#",H1107)),AA1107&lt;Config!$B$8,SUMPRODUCT(--ISNUMBER(SEARCH({"a";"b";"c";"d";"e";"f";"g";"h";"i";"j";"k";"l";"m";"n";"o";"p";"q";"r";"s";"t";"u";"v";"w";"x";"y";"z"},H1107)))&gt;0),"Invalid","Valid")</f>
        <v>Valid</v>
      </c>
      <c r="J1107" s="1" t="s">
        <v>8826</v>
      </c>
      <c r="K1107" s="1" t="s">
        <v>28</v>
      </c>
      <c r="L1107" s="1" t="s">
        <v>102</v>
      </c>
      <c r="M1107" s="1" t="s">
        <v>391</v>
      </c>
      <c r="N1107" s="1" t="s">
        <v>224</v>
      </c>
      <c r="O1107" s="1" t="s">
        <v>52</v>
      </c>
      <c r="P1107" t="s">
        <v>53</v>
      </c>
      <c r="Q1107" s="1" t="s">
        <v>181</v>
      </c>
      <c r="R1107" s="1" t="s">
        <v>150</v>
      </c>
      <c r="S1107" s="1" t="s">
        <v>8827</v>
      </c>
      <c r="T1107" s="1" t="s">
        <v>8828</v>
      </c>
      <c r="U1107" s="1" t="s">
        <v>1913</v>
      </c>
      <c r="V1107" s="1" t="s">
        <v>140</v>
      </c>
      <c r="W1107" s="1" t="s">
        <v>293</v>
      </c>
      <c r="X1107" t="str">
        <f t="shared" si="120"/>
        <v>Complete</v>
      </c>
      <c r="Y1107">
        <f>MAX(0,100-IF(G1107="Invalid",Config!$B$5,0)-IF(I1107="Invalid",Config!$B$6,0)-IF(X1107="Incomplete",Config!$B$7,0)-IF(AF1107="Yes",Config!$B$37,0))</f>
        <v>100</v>
      </c>
      <c r="Z1107" s="1">
        <f>IF(OR(TRIM(B1107)="",COUNTIF(Config!$B$15:$B$19,B1107)&gt;0),1,0)+IF(OR(TRIM(C1107)="",COUNTIF(Config!$B$15:$B$19,C1107)&gt;0),1,0)+IF(OR(TRIM(F1107)="",COUNTIF(Config!$B$15:$B$19,F1107)&gt;0),1,0)+IF(OR(TRIM(H1107)="",COUNTIF(Config!$B$15:$B$19,H1107)&gt;0),1,0)+IF(OR(TRIM(E1107)="",COUNTIF(Config!$B$15:$B$19,E1107)&gt;0),1,0)+IF(OR(TRIM(K1107)="",COUNTIF(Config!$B$15:$B$19,K1107)&gt;0),1,0)+IF(OR(TRIM(P1107)="",COUNTIF(Config!$B$15:$B$19,P1107)&gt;0),1,0)+IF(OR(TRIM(R1107)="",COUNTIF(Config!$B$15:$B$19,R1107)&gt;0),1,0)</f>
        <v>0</v>
      </c>
      <c r="AA1107" s="1" cm="1">
        <f t="array" ref="AA1107">SUMPRODUCT(LEN(H1107)-LEN(SUBSTITUTE(H1107,{"0";"1";"2";"3";"4";"5";"6";"7";"8";"9"},"")))</f>
        <v>12</v>
      </c>
      <c r="AC1107" t="str">
        <f t="shared" si="121"/>
        <v/>
      </c>
      <c r="AD1107">
        <f t="shared" si="122"/>
        <v>1</v>
      </c>
      <c r="AE1107">
        <f t="shared" si="123"/>
        <v>1</v>
      </c>
      <c r="AF1107" t="str">
        <f t="shared" si="124"/>
        <v>No</v>
      </c>
      <c r="AG1107">
        <f t="shared" ca="1" si="125"/>
        <v>37</v>
      </c>
      <c r="AH1107" t="str">
        <f ca="1">IF(OR(V1107="",AG1107=""),"Yes",IF(AG1107&gt;Config!$B$41,"Yes","No"))</f>
        <v>No</v>
      </c>
    </row>
    <row r="1108" spans="1:34" x14ac:dyDescent="0.25">
      <c r="A1108" s="1" t="s">
        <v>8829</v>
      </c>
      <c r="B1108" s="1" t="s">
        <v>353</v>
      </c>
      <c r="C1108" s="1" t="s">
        <v>173</v>
      </c>
      <c r="D1108" s="1" t="s">
        <v>8830</v>
      </c>
      <c r="E1108" s="1" t="s">
        <v>34479</v>
      </c>
      <c r="F1108" s="1" t="s">
        <v>8831</v>
      </c>
      <c r="G1108" t="str">
        <f t="shared" si="119"/>
        <v>Valid</v>
      </c>
      <c r="H1108" s="1" t="s">
        <v>8832</v>
      </c>
      <c r="I1108" t="str" cm="1">
        <f t="array" ref="I1108">IF(OR(TRIM(H1108)="",ISNUMBER(SEARCH("#",H1108)),AA1108&lt;Config!$B$8,SUMPRODUCT(--ISNUMBER(SEARCH({"a";"b";"c";"d";"e";"f";"g";"h";"i";"j";"k";"l";"m";"n";"o";"p";"q";"r";"s";"t";"u";"v";"w";"x";"y";"z"},H1108)))&gt;0),"Invalid","Valid")</f>
        <v>Valid</v>
      </c>
      <c r="J1108" s="1" t="s">
        <v>8833</v>
      </c>
      <c r="K1108" s="1" t="s">
        <v>133</v>
      </c>
      <c r="L1108" s="1" t="s">
        <v>134</v>
      </c>
      <c r="M1108" s="1" t="s">
        <v>517</v>
      </c>
      <c r="N1108" s="1" t="s">
        <v>148</v>
      </c>
      <c r="O1108" s="1" t="s">
        <v>149</v>
      </c>
      <c r="P1108" t="s">
        <v>33</v>
      </c>
      <c r="Q1108" s="1" t="s">
        <v>1099</v>
      </c>
      <c r="R1108" s="1" t="s">
        <v>482</v>
      </c>
      <c r="S1108" s="1" t="s">
        <v>8834</v>
      </c>
      <c r="T1108" s="1" t="s">
        <v>8835</v>
      </c>
      <c r="U1108" s="1" t="s">
        <v>1589</v>
      </c>
      <c r="V1108" s="1" t="s">
        <v>1050</v>
      </c>
      <c r="W1108" s="1" t="s">
        <v>75</v>
      </c>
      <c r="X1108" t="str">
        <f t="shared" si="120"/>
        <v>Complete</v>
      </c>
      <c r="Y1108">
        <f>MAX(0,100-IF(G1108="Invalid",Config!$B$5,0)-IF(I1108="Invalid",Config!$B$6,0)-IF(X1108="Incomplete",Config!$B$7,0)-IF(AF1108="Yes",Config!$B$37,0))</f>
        <v>100</v>
      </c>
      <c r="Z1108" s="1">
        <f>IF(OR(TRIM(B1108)="",COUNTIF(Config!$B$15:$B$19,B1108)&gt;0),1,0)+IF(OR(TRIM(C1108)="",COUNTIF(Config!$B$15:$B$19,C1108)&gt;0),1,0)+IF(OR(TRIM(F1108)="",COUNTIF(Config!$B$15:$B$19,F1108)&gt;0),1,0)+IF(OR(TRIM(H1108)="",COUNTIF(Config!$B$15:$B$19,H1108)&gt;0),1,0)+IF(OR(TRIM(E1108)="",COUNTIF(Config!$B$15:$B$19,E1108)&gt;0),1,0)+IF(OR(TRIM(K1108)="",COUNTIF(Config!$B$15:$B$19,K1108)&gt;0),1,0)+IF(OR(TRIM(P1108)="",COUNTIF(Config!$B$15:$B$19,P1108)&gt;0),1,0)+IF(OR(TRIM(R1108)="",COUNTIF(Config!$B$15:$B$19,R1108)&gt;0),1,0)</f>
        <v>0</v>
      </c>
      <c r="AA1108" s="1" cm="1">
        <f t="array" ref="AA1108">SUMPRODUCT(LEN(H1108)-LEN(SUBSTITUTE(H1108,{"0";"1";"2";"3";"4";"5";"6";"7";"8";"9"},"")))</f>
        <v>10</v>
      </c>
      <c r="AC1108" t="str">
        <f t="shared" si="121"/>
        <v/>
      </c>
      <c r="AD1108">
        <f t="shared" si="122"/>
        <v>1</v>
      </c>
      <c r="AE1108">
        <f t="shared" si="123"/>
        <v>1</v>
      </c>
      <c r="AF1108" t="str">
        <f t="shared" si="124"/>
        <v>No</v>
      </c>
      <c r="AG1108">
        <f t="shared" ca="1" si="125"/>
        <v>37</v>
      </c>
      <c r="AH1108" t="str">
        <f ca="1">IF(OR(V1108="",AG1108=""),"Yes",IF(AG1108&gt;Config!$B$41,"Yes","No"))</f>
        <v>No</v>
      </c>
    </row>
    <row r="1109" spans="1:34" x14ac:dyDescent="0.25">
      <c r="A1109" s="1" t="s">
        <v>8836</v>
      </c>
      <c r="B1109" s="1" t="s">
        <v>245</v>
      </c>
      <c r="C1109" s="1" t="s">
        <v>230</v>
      </c>
      <c r="D1109" s="1" t="s">
        <v>8837</v>
      </c>
      <c r="E1109" s="1" t="s">
        <v>739</v>
      </c>
      <c r="F1109" s="1" t="s">
        <v>8838</v>
      </c>
      <c r="G1109" t="str">
        <f t="shared" si="119"/>
        <v>Valid</v>
      </c>
      <c r="H1109" s="1" t="s">
        <v>8839</v>
      </c>
      <c r="I1109" t="str" cm="1">
        <f t="array" ref="I1109">IF(OR(TRIM(H1109)="",ISNUMBER(SEARCH("#",H1109)),AA1109&lt;Config!$B$8,SUMPRODUCT(--ISNUMBER(SEARCH({"a";"b";"c";"d";"e";"f";"g";"h";"i";"j";"k";"l";"m";"n";"o";"p";"q";"r";"s";"t";"u";"v";"w";"x";"y";"z"},H1109)))&gt;0),"Invalid","Valid")</f>
        <v>Valid</v>
      </c>
      <c r="J1109" s="1" t="s">
        <v>8840</v>
      </c>
      <c r="K1109" s="1" t="s">
        <v>1001</v>
      </c>
      <c r="L1109" s="1" t="s">
        <v>450</v>
      </c>
      <c r="M1109" s="1" t="s">
        <v>165</v>
      </c>
      <c r="N1109" s="1" t="s">
        <v>86</v>
      </c>
      <c r="O1109" s="1" t="s">
        <v>52</v>
      </c>
      <c r="P1109" t="s">
        <v>590</v>
      </c>
      <c r="Q1109" s="1" t="s">
        <v>844</v>
      </c>
      <c r="R1109" s="1" t="s">
        <v>1774</v>
      </c>
      <c r="S1109" s="1" t="s">
        <v>4425</v>
      </c>
      <c r="T1109" s="1" t="s">
        <v>8841</v>
      </c>
      <c r="U1109" s="1" t="s">
        <v>8842</v>
      </c>
      <c r="V1109" s="1" t="s">
        <v>8843</v>
      </c>
      <c r="W1109" s="1" t="s">
        <v>75</v>
      </c>
      <c r="X1109" t="str">
        <f t="shared" si="120"/>
        <v>Complete</v>
      </c>
      <c r="Y1109">
        <f>MAX(0,100-IF(G1109="Invalid",Config!$B$5,0)-IF(I1109="Invalid",Config!$B$6,0)-IF(X1109="Incomplete",Config!$B$7,0)-IF(AF1109="Yes",Config!$B$37,0))</f>
        <v>100</v>
      </c>
      <c r="Z1109" s="1">
        <f>IF(OR(TRIM(B1109)="",COUNTIF(Config!$B$15:$B$19,B1109)&gt;0),1,0)+IF(OR(TRIM(C1109)="",COUNTIF(Config!$B$15:$B$19,C1109)&gt;0),1,0)+IF(OR(TRIM(F1109)="",COUNTIF(Config!$B$15:$B$19,F1109)&gt;0),1,0)+IF(OR(TRIM(H1109)="",COUNTIF(Config!$B$15:$B$19,H1109)&gt;0),1,0)+IF(OR(TRIM(E1109)="",COUNTIF(Config!$B$15:$B$19,E1109)&gt;0),1,0)+IF(OR(TRIM(K1109)="",COUNTIF(Config!$B$15:$B$19,K1109)&gt;0),1,0)+IF(OR(TRIM(P1109)="",COUNTIF(Config!$B$15:$B$19,P1109)&gt;0),1,0)+IF(OR(TRIM(R1109)="",COUNTIF(Config!$B$15:$B$19,R1109)&gt;0),1,0)</f>
        <v>0</v>
      </c>
      <c r="AA1109" s="1" cm="1">
        <f t="array" ref="AA1109">SUMPRODUCT(LEN(H1109)-LEN(SUBSTITUTE(H1109,{"0";"1";"2";"3";"4";"5";"6";"7";"8";"9"},"")))</f>
        <v>12</v>
      </c>
      <c r="AC1109" t="str">
        <f t="shared" si="121"/>
        <v/>
      </c>
      <c r="AD1109">
        <f t="shared" si="122"/>
        <v>1</v>
      </c>
      <c r="AE1109">
        <f t="shared" si="123"/>
        <v>1</v>
      </c>
      <c r="AF1109" t="str">
        <f t="shared" si="124"/>
        <v>No</v>
      </c>
      <c r="AG1109">
        <f t="shared" ca="1" si="125"/>
        <v>406</v>
      </c>
      <c r="AH1109" t="str">
        <f ca="1">IF(OR(V1109="",AG1109=""),"Yes",IF(AG1109&gt;Config!$B$41,"Yes","No"))</f>
        <v>Yes</v>
      </c>
    </row>
    <row r="1110" spans="1:34" x14ac:dyDescent="0.25">
      <c r="A1110" s="1" t="s">
        <v>8844</v>
      </c>
      <c r="B1110" s="1" t="s">
        <v>1634</v>
      </c>
      <c r="C1110" s="1" t="s">
        <v>946</v>
      </c>
      <c r="D1110" s="1" t="s">
        <v>8845</v>
      </c>
      <c r="E1110" s="1" t="s">
        <v>34480</v>
      </c>
      <c r="F1110" s="1" t="s">
        <v>8846</v>
      </c>
      <c r="G1110" t="str">
        <f t="shared" si="119"/>
        <v>Valid</v>
      </c>
      <c r="H1110" s="1" t="s">
        <v>8847</v>
      </c>
      <c r="I1110" t="str" cm="1">
        <f t="array" ref="I1110">IF(OR(TRIM(H1110)="",ISNUMBER(SEARCH("#",H1110)),AA1110&lt;Config!$B$8,SUMPRODUCT(--ISNUMBER(SEARCH({"a";"b";"c";"d";"e";"f";"g";"h";"i";"j";"k";"l";"m";"n";"o";"p";"q";"r";"s";"t";"u";"v";"w";"x";"y";"z"},H1110)))&gt;0),"Invalid","Valid")</f>
        <v>Valid</v>
      </c>
      <c r="J1110" s="1" t="s">
        <v>8848</v>
      </c>
      <c r="K1110" s="1" t="s">
        <v>481</v>
      </c>
      <c r="L1110" s="1" t="s">
        <v>84</v>
      </c>
      <c r="M1110" s="1" t="s">
        <v>135</v>
      </c>
      <c r="N1110" s="1" t="s">
        <v>252</v>
      </c>
      <c r="O1110" s="1" t="s">
        <v>180</v>
      </c>
      <c r="P1110" t="s">
        <v>314</v>
      </c>
      <c r="Q1110" s="1" t="s">
        <v>315</v>
      </c>
      <c r="R1110" s="1" t="s">
        <v>316</v>
      </c>
      <c r="S1110" s="1" t="s">
        <v>8849</v>
      </c>
      <c r="T1110" s="1" t="s">
        <v>8850</v>
      </c>
      <c r="U1110" s="1" t="s">
        <v>1239</v>
      </c>
      <c r="V1110" s="1" t="s">
        <v>1606</v>
      </c>
      <c r="W1110" s="1" t="s">
        <v>293</v>
      </c>
      <c r="X1110" t="str">
        <f t="shared" si="120"/>
        <v>Complete</v>
      </c>
      <c r="Y1110">
        <f>MAX(0,100-IF(G1110="Invalid",Config!$B$5,0)-IF(I1110="Invalid",Config!$B$6,0)-IF(X1110="Incomplete",Config!$B$7,0)-IF(AF1110="Yes",Config!$B$37,0))</f>
        <v>75</v>
      </c>
      <c r="Z1110" s="1">
        <f>IF(OR(TRIM(B1110)="",COUNTIF(Config!$B$15:$B$19,B1110)&gt;0),1,0)+IF(OR(TRIM(C1110)="",COUNTIF(Config!$B$15:$B$19,C1110)&gt;0),1,0)+IF(OR(TRIM(F1110)="",COUNTIF(Config!$B$15:$B$19,F1110)&gt;0),1,0)+IF(OR(TRIM(H1110)="",COUNTIF(Config!$B$15:$B$19,H1110)&gt;0),1,0)+IF(OR(TRIM(E1110)="",COUNTIF(Config!$B$15:$B$19,E1110)&gt;0),1,0)+IF(OR(TRIM(K1110)="",COUNTIF(Config!$B$15:$B$19,K1110)&gt;0),1,0)+IF(OR(TRIM(P1110)="",COUNTIF(Config!$B$15:$B$19,P1110)&gt;0),1,0)+IF(OR(TRIM(R1110)="",COUNTIF(Config!$B$15:$B$19,R1110)&gt;0),1,0)</f>
        <v>0</v>
      </c>
      <c r="AA1110" s="1" cm="1">
        <f t="array" ref="AA1110">SUMPRODUCT(LEN(H1110)-LEN(SUBSTITUTE(H1110,{"0";"1";"2";"3";"4";"5";"6";"7";"8";"9"},"")))</f>
        <v>12</v>
      </c>
      <c r="AC1110" t="str">
        <f t="shared" si="121"/>
        <v>Potential Duplicate</v>
      </c>
      <c r="AD1110">
        <f t="shared" si="122"/>
        <v>2</v>
      </c>
      <c r="AE1110">
        <f t="shared" si="123"/>
        <v>1</v>
      </c>
      <c r="AF1110" t="str">
        <f t="shared" si="124"/>
        <v>Yes</v>
      </c>
      <c r="AG1110">
        <f t="shared" ca="1" si="125"/>
        <v>445</v>
      </c>
      <c r="AH1110" t="str">
        <f ca="1">IF(OR(V1110="",AG1110=""),"Yes",IF(AG1110&gt;Config!$B$41,"Yes","No"))</f>
        <v>Yes</v>
      </c>
    </row>
    <row r="1111" spans="1:34" x14ac:dyDescent="0.25">
      <c r="A1111" s="1" t="s">
        <v>7018</v>
      </c>
      <c r="B1111" s="1" t="s">
        <v>1624</v>
      </c>
      <c r="C1111" s="1" t="s">
        <v>43</v>
      </c>
      <c r="D1111" s="1" t="s">
        <v>8851</v>
      </c>
      <c r="E1111" s="1" t="s">
        <v>34481</v>
      </c>
      <c r="F1111" s="1" t="s">
        <v>8852</v>
      </c>
      <c r="G1111" t="str">
        <f t="shared" si="119"/>
        <v>Valid</v>
      </c>
      <c r="H1111" s="1" t="s">
        <v>8853</v>
      </c>
      <c r="I1111" t="str" cm="1">
        <f t="array" ref="I1111">IF(OR(TRIM(H1111)="",ISNUMBER(SEARCH("#",H1111)),AA1111&lt;Config!$B$8,SUMPRODUCT(--ISNUMBER(SEARCH({"a";"b";"c";"d";"e";"f";"g";"h";"i";"j";"k";"l";"m";"n";"o";"p";"q";"r";"s";"t";"u";"v";"w";"x";"y";"z"},H1111)))&gt;0),"Invalid","Valid")</f>
        <v>Valid</v>
      </c>
      <c r="J1111" s="1" t="s">
        <v>8854</v>
      </c>
      <c r="K1111" s="1" t="s">
        <v>378</v>
      </c>
      <c r="L1111" s="1" t="s">
        <v>265</v>
      </c>
      <c r="M1111" s="1" t="s">
        <v>462</v>
      </c>
      <c r="N1111" s="1" t="s">
        <v>68</v>
      </c>
      <c r="O1111" s="1" t="s">
        <v>149</v>
      </c>
      <c r="P1111" t="s">
        <v>53</v>
      </c>
      <c r="Q1111" s="1" t="s">
        <v>197</v>
      </c>
      <c r="R1111" s="1" t="s">
        <v>55</v>
      </c>
      <c r="S1111" s="1" t="s">
        <v>8855</v>
      </c>
      <c r="T1111" s="1" t="s">
        <v>8856</v>
      </c>
      <c r="U1111" s="1" t="s">
        <v>8586</v>
      </c>
      <c r="V1111" s="1" t="s">
        <v>542</v>
      </c>
      <c r="W1111" s="1" t="s">
        <v>141</v>
      </c>
      <c r="X1111" t="str">
        <f t="shared" si="120"/>
        <v>Complete</v>
      </c>
      <c r="Y1111">
        <f>MAX(0,100-IF(G1111="Invalid",Config!$B$5,0)-IF(I1111="Invalid",Config!$B$6,0)-IF(X1111="Incomplete",Config!$B$7,0)-IF(AF1111="Yes",Config!$B$37,0))</f>
        <v>100</v>
      </c>
      <c r="Z1111" s="1">
        <f>IF(OR(TRIM(B1111)="",COUNTIF(Config!$B$15:$B$19,B1111)&gt;0),1,0)+IF(OR(TRIM(C1111)="",COUNTIF(Config!$B$15:$B$19,C1111)&gt;0),1,0)+IF(OR(TRIM(F1111)="",COUNTIF(Config!$B$15:$B$19,F1111)&gt;0),1,0)+IF(OR(TRIM(H1111)="",COUNTIF(Config!$B$15:$B$19,H1111)&gt;0),1,0)+IF(OR(TRIM(E1111)="",COUNTIF(Config!$B$15:$B$19,E1111)&gt;0),1,0)+IF(OR(TRIM(K1111)="",COUNTIF(Config!$B$15:$B$19,K1111)&gt;0),1,0)+IF(OR(TRIM(P1111)="",COUNTIF(Config!$B$15:$B$19,P1111)&gt;0),1,0)+IF(OR(TRIM(R1111)="",COUNTIF(Config!$B$15:$B$19,R1111)&gt;0),1,0)</f>
        <v>0</v>
      </c>
      <c r="AA1111" s="1" cm="1">
        <f t="array" ref="AA1111">SUMPRODUCT(LEN(H1111)-LEN(SUBSTITUTE(H1111,{"0";"1";"2";"3";"4";"5";"6";"7";"8";"9"},"")))</f>
        <v>10</v>
      </c>
      <c r="AC1111" t="str">
        <f t="shared" si="121"/>
        <v/>
      </c>
      <c r="AD1111">
        <f t="shared" si="122"/>
        <v>1</v>
      </c>
      <c r="AE1111">
        <f t="shared" si="123"/>
        <v>1</v>
      </c>
      <c r="AF1111" t="str">
        <f t="shared" si="124"/>
        <v>No</v>
      </c>
      <c r="AG1111">
        <f t="shared" ca="1" si="125"/>
        <v>315</v>
      </c>
      <c r="AH1111" t="str">
        <f ca="1">IF(OR(V1111="",AG1111=""),"Yes",IF(AG1111&gt;Config!$B$41,"Yes","No"))</f>
        <v>No</v>
      </c>
    </row>
    <row r="1112" spans="1:34" x14ac:dyDescent="0.25">
      <c r="A1112" s="1" t="s">
        <v>8857</v>
      </c>
      <c r="B1112" s="1" t="s">
        <v>1450</v>
      </c>
      <c r="C1112" s="1" t="s">
        <v>386</v>
      </c>
      <c r="D1112" s="1" t="s">
        <v>7360</v>
      </c>
      <c r="E1112" s="1" t="s">
        <v>633</v>
      </c>
      <c r="F1112" s="1" t="s">
        <v>7361</v>
      </c>
      <c r="G1112" t="str">
        <f t="shared" si="119"/>
        <v>Valid</v>
      </c>
      <c r="H1112" s="1" t="s">
        <v>8858</v>
      </c>
      <c r="I1112" t="str" cm="1">
        <f t="array" ref="I1112">IF(OR(TRIM(H1112)="",ISNUMBER(SEARCH("#",H1112)),AA1112&lt;Config!$B$8,SUMPRODUCT(--ISNUMBER(SEARCH({"a";"b";"c";"d";"e";"f";"g";"h";"i";"j";"k";"l";"m";"n";"o";"p";"q";"r";"s";"t";"u";"v";"w";"x";"y";"z"},H1112)))&gt;0),"Invalid","Valid")</f>
        <v>Valid</v>
      </c>
      <c r="J1112" s="1" t="s">
        <v>7363</v>
      </c>
      <c r="K1112" s="1" t="s">
        <v>28</v>
      </c>
      <c r="L1112" s="1" t="s">
        <v>134</v>
      </c>
      <c r="M1112" s="1" t="s">
        <v>517</v>
      </c>
      <c r="N1112" s="1" t="s">
        <v>437</v>
      </c>
      <c r="O1112" s="1" t="s">
        <v>69</v>
      </c>
      <c r="P1112" t="s">
        <v>53</v>
      </c>
      <c r="Q1112" s="1" t="s">
        <v>150</v>
      </c>
      <c r="R1112" s="1" t="s">
        <v>197</v>
      </c>
      <c r="S1112" s="1" t="s">
        <v>7364</v>
      </c>
      <c r="T1112" s="1" t="s">
        <v>7365</v>
      </c>
      <c r="U1112" s="1" t="s">
        <v>906</v>
      </c>
      <c r="V1112" s="1" t="s">
        <v>992</v>
      </c>
      <c r="W1112" s="1" t="s">
        <v>293</v>
      </c>
      <c r="X1112" t="str">
        <f t="shared" si="120"/>
        <v>Complete</v>
      </c>
      <c r="Y1112">
        <f>MAX(0,100-IF(G1112="Invalid",Config!$B$5,0)-IF(I1112="Invalid",Config!$B$6,0)-IF(X1112="Incomplete",Config!$B$7,0)-IF(AF1112="Yes",Config!$B$37,0))</f>
        <v>75</v>
      </c>
      <c r="Z1112" s="1">
        <f>IF(OR(TRIM(B1112)="",COUNTIF(Config!$B$15:$B$19,B1112)&gt;0),1,0)+IF(OR(TRIM(C1112)="",COUNTIF(Config!$B$15:$B$19,C1112)&gt;0),1,0)+IF(OR(TRIM(F1112)="",COUNTIF(Config!$B$15:$B$19,F1112)&gt;0),1,0)+IF(OR(TRIM(H1112)="",COUNTIF(Config!$B$15:$B$19,H1112)&gt;0),1,0)+IF(OR(TRIM(E1112)="",COUNTIF(Config!$B$15:$B$19,E1112)&gt;0),1,0)+IF(OR(TRIM(K1112)="",COUNTIF(Config!$B$15:$B$19,K1112)&gt;0),1,0)+IF(OR(TRIM(P1112)="",COUNTIF(Config!$B$15:$B$19,P1112)&gt;0),1,0)+IF(OR(TRIM(R1112)="",COUNTIF(Config!$B$15:$B$19,R1112)&gt;0),1,0)</f>
        <v>0</v>
      </c>
      <c r="AA1112" s="1" cm="1">
        <f t="array" ref="AA1112">SUMPRODUCT(LEN(H1112)-LEN(SUBSTITUTE(H1112,{"0";"1";"2";"3";"4";"5";"6";"7";"8";"9"},"")))</f>
        <v>12</v>
      </c>
      <c r="AC1112" t="str">
        <f t="shared" si="121"/>
        <v>Potential Duplicate</v>
      </c>
      <c r="AD1112">
        <f t="shared" si="122"/>
        <v>2</v>
      </c>
      <c r="AE1112">
        <f t="shared" si="123"/>
        <v>1</v>
      </c>
      <c r="AF1112" t="str">
        <f t="shared" si="124"/>
        <v>Yes</v>
      </c>
      <c r="AG1112">
        <f t="shared" ca="1" si="125"/>
        <v>733</v>
      </c>
      <c r="AH1112" t="str">
        <f ca="1">IF(OR(V1112="",AG1112=""),"Yes",IF(AG1112&gt;Config!$B$41,"Yes","No"))</f>
        <v>Yes</v>
      </c>
    </row>
    <row r="1113" spans="1:34" x14ac:dyDescent="0.25">
      <c r="A1113" s="1" t="s">
        <v>8859</v>
      </c>
      <c r="B1113" s="1" t="s">
        <v>1302</v>
      </c>
      <c r="C1113" s="1" t="s">
        <v>1007</v>
      </c>
      <c r="D1113" s="1" t="s">
        <v>8860</v>
      </c>
      <c r="E1113" s="1" t="s">
        <v>298</v>
      </c>
      <c r="F1113" s="1" t="s">
        <v>8861</v>
      </c>
      <c r="G1113" t="str">
        <f t="shared" si="119"/>
        <v>Invalid</v>
      </c>
      <c r="H1113" s="1" t="s">
        <v>8862</v>
      </c>
      <c r="I1113" t="str" cm="1">
        <f t="array" ref="I1113">IF(OR(TRIM(H1113)="",ISNUMBER(SEARCH("#",H1113)),AA1113&lt;Config!$B$8,SUMPRODUCT(--ISNUMBER(SEARCH({"a";"b";"c";"d";"e";"f";"g";"h";"i";"j";"k";"l";"m";"n";"o";"p";"q";"r";"s";"t";"u";"v";"w";"x";"y";"z"},H1113)))&gt;0),"Invalid","Valid")</f>
        <v>Valid</v>
      </c>
      <c r="J1113" s="1" t="s">
        <v>8863</v>
      </c>
      <c r="K1113" s="1" t="s">
        <v>866</v>
      </c>
      <c r="L1113" s="1" t="s">
        <v>67</v>
      </c>
      <c r="M1113" s="1" t="s">
        <v>517</v>
      </c>
      <c r="N1113" s="1" t="s">
        <v>252</v>
      </c>
      <c r="O1113" s="1" t="s">
        <v>180</v>
      </c>
      <c r="P1113" t="s">
        <v>53</v>
      </c>
      <c r="Q1113" s="1" t="s">
        <v>181</v>
      </c>
      <c r="R1113" s="1" t="s">
        <v>70</v>
      </c>
      <c r="S1113" s="1" t="s">
        <v>8864</v>
      </c>
      <c r="T1113" s="1" t="s">
        <v>8865</v>
      </c>
      <c r="U1113" s="1" t="s">
        <v>6239</v>
      </c>
      <c r="V1113" s="1" t="s">
        <v>4520</v>
      </c>
      <c r="W1113" s="1" t="s">
        <v>293</v>
      </c>
      <c r="X1113" t="str">
        <f t="shared" si="120"/>
        <v>Complete</v>
      </c>
      <c r="Y1113">
        <f>MAX(0,100-IF(G1113="Invalid",Config!$B$5,0)-IF(I1113="Invalid",Config!$B$6,0)-IF(X1113="Incomplete",Config!$B$7,0)-IF(AF1113="Yes",Config!$B$37,0))</f>
        <v>70</v>
      </c>
      <c r="Z1113" s="1">
        <f>IF(OR(TRIM(B1113)="",COUNTIF(Config!$B$15:$B$19,B1113)&gt;0),1,0)+IF(OR(TRIM(C1113)="",COUNTIF(Config!$B$15:$B$19,C1113)&gt;0),1,0)+IF(OR(TRIM(F1113)="",COUNTIF(Config!$B$15:$B$19,F1113)&gt;0),1,0)+IF(OR(TRIM(H1113)="",COUNTIF(Config!$B$15:$B$19,H1113)&gt;0),1,0)+IF(OR(TRIM(E1113)="",COUNTIF(Config!$B$15:$B$19,E1113)&gt;0),1,0)+IF(OR(TRIM(K1113)="",COUNTIF(Config!$B$15:$B$19,K1113)&gt;0),1,0)+IF(OR(TRIM(P1113)="",COUNTIF(Config!$B$15:$B$19,P1113)&gt;0),1,0)+IF(OR(TRIM(R1113)="",COUNTIF(Config!$B$15:$B$19,R1113)&gt;0),1,0)</f>
        <v>0</v>
      </c>
      <c r="AA1113" s="1" cm="1">
        <f t="array" ref="AA1113">SUMPRODUCT(LEN(H1113)-LEN(SUBSTITUTE(H1113,{"0";"1";"2";"3";"4";"5";"6";"7";"8";"9"},"")))</f>
        <v>12</v>
      </c>
      <c r="AC1113" t="str">
        <f t="shared" si="121"/>
        <v>Invalid Email</v>
      </c>
      <c r="AD1113">
        <f t="shared" si="122"/>
        <v>0</v>
      </c>
      <c r="AE1113">
        <f t="shared" si="123"/>
        <v>1</v>
      </c>
      <c r="AF1113" t="str">
        <f t="shared" si="124"/>
        <v>No</v>
      </c>
      <c r="AG1113">
        <f t="shared" ca="1" si="125"/>
        <v>389</v>
      </c>
      <c r="AH1113" t="str">
        <f ca="1">IF(OR(V1113="",AG1113=""),"Yes",IF(AG1113&gt;Config!$B$41,"Yes","No"))</f>
        <v>Yes</v>
      </c>
    </row>
    <row r="1114" spans="1:34" x14ac:dyDescent="0.25">
      <c r="A1114" s="1" t="s">
        <v>8866</v>
      </c>
      <c r="B1114" s="1" t="s">
        <v>244</v>
      </c>
      <c r="C1114" s="1" t="s">
        <v>296</v>
      </c>
      <c r="D1114" s="1" t="s">
        <v>8867</v>
      </c>
      <c r="E1114" s="1" t="s">
        <v>34482</v>
      </c>
      <c r="F1114" s="1" t="s">
        <v>8868</v>
      </c>
      <c r="G1114" t="str">
        <f t="shared" si="119"/>
        <v>Valid</v>
      </c>
      <c r="H1114" s="1" t="s">
        <v>8869</v>
      </c>
      <c r="I1114" t="str" cm="1">
        <f t="array" ref="I1114">IF(OR(TRIM(H1114)="",ISNUMBER(SEARCH("#",H1114)),AA1114&lt;Config!$B$8,SUMPRODUCT(--ISNUMBER(SEARCH({"a";"b";"c";"d";"e";"f";"g";"h";"i";"j";"k";"l";"m";"n";"o";"p";"q";"r";"s";"t";"u";"v";"w";"x";"y";"z"},H1114)))&gt;0),"Invalid","Valid")</f>
        <v>Valid</v>
      </c>
      <c r="J1114" s="1" t="s">
        <v>8870</v>
      </c>
      <c r="K1114" s="1" t="s">
        <v>516</v>
      </c>
      <c r="L1114" s="1" t="s">
        <v>179</v>
      </c>
      <c r="M1114" s="1" t="s">
        <v>251</v>
      </c>
      <c r="N1114" s="1" t="s">
        <v>358</v>
      </c>
      <c r="O1114" s="1" t="s">
        <v>180</v>
      </c>
      <c r="P1114" t="s">
        <v>53</v>
      </c>
      <c r="Q1114" s="1" t="s">
        <v>54</v>
      </c>
      <c r="R1114" s="1" t="s">
        <v>415</v>
      </c>
      <c r="S1114" s="1" t="s">
        <v>8871</v>
      </c>
      <c r="T1114" s="1" t="s">
        <v>8872</v>
      </c>
      <c r="U1114" s="1" t="s">
        <v>1380</v>
      </c>
      <c r="V1114" s="1" t="s">
        <v>1676</v>
      </c>
      <c r="W1114" s="1" t="s">
        <v>125</v>
      </c>
      <c r="X1114" t="str">
        <f t="shared" si="120"/>
        <v>Complete</v>
      </c>
      <c r="Y1114">
        <f>MAX(0,100-IF(G1114="Invalid",Config!$B$5,0)-IF(I1114="Invalid",Config!$B$6,0)-IF(X1114="Incomplete",Config!$B$7,0)-IF(AF1114="Yes",Config!$B$37,0))</f>
        <v>100</v>
      </c>
      <c r="Z1114" s="1">
        <f>IF(OR(TRIM(B1114)="",COUNTIF(Config!$B$15:$B$19,B1114)&gt;0),1,0)+IF(OR(TRIM(C1114)="",COUNTIF(Config!$B$15:$B$19,C1114)&gt;0),1,0)+IF(OR(TRIM(F1114)="",COUNTIF(Config!$B$15:$B$19,F1114)&gt;0),1,0)+IF(OR(TRIM(H1114)="",COUNTIF(Config!$B$15:$B$19,H1114)&gt;0),1,0)+IF(OR(TRIM(E1114)="",COUNTIF(Config!$B$15:$B$19,E1114)&gt;0),1,0)+IF(OR(TRIM(K1114)="",COUNTIF(Config!$B$15:$B$19,K1114)&gt;0),1,0)+IF(OR(TRIM(P1114)="",COUNTIF(Config!$B$15:$B$19,P1114)&gt;0),1,0)+IF(OR(TRIM(R1114)="",COUNTIF(Config!$B$15:$B$19,R1114)&gt;0),1,0)</f>
        <v>0</v>
      </c>
      <c r="AA1114" s="1" cm="1">
        <f t="array" ref="AA1114">SUMPRODUCT(LEN(H1114)-LEN(SUBSTITUTE(H1114,{"0";"1";"2";"3";"4";"5";"6";"7";"8";"9"},"")))</f>
        <v>12</v>
      </c>
      <c r="AC1114" t="str">
        <f t="shared" si="121"/>
        <v/>
      </c>
      <c r="AD1114">
        <f t="shared" si="122"/>
        <v>1</v>
      </c>
      <c r="AE1114">
        <f t="shared" si="123"/>
        <v>1</v>
      </c>
      <c r="AF1114" t="str">
        <f t="shared" si="124"/>
        <v>No</v>
      </c>
      <c r="AG1114">
        <f t="shared" ca="1" si="125"/>
        <v>37</v>
      </c>
      <c r="AH1114" t="str">
        <f ca="1">IF(OR(V1114="",AG1114=""),"Yes",IF(AG1114&gt;Config!$B$41,"Yes","No"))</f>
        <v>No</v>
      </c>
    </row>
    <row r="1115" spans="1:34" x14ac:dyDescent="0.25">
      <c r="A1115" s="1" t="s">
        <v>8873</v>
      </c>
      <c r="B1115" s="1" t="s">
        <v>1858</v>
      </c>
      <c r="C1115" s="1" t="s">
        <v>353</v>
      </c>
      <c r="D1115" s="1" t="s">
        <v>8874</v>
      </c>
      <c r="E1115" s="1" t="s">
        <v>34336</v>
      </c>
      <c r="F1115" s="1" t="s">
        <v>8875</v>
      </c>
      <c r="G1115" t="str">
        <f t="shared" si="119"/>
        <v>Valid</v>
      </c>
      <c r="H1115" s="1" t="s">
        <v>8876</v>
      </c>
      <c r="I1115" t="str" cm="1">
        <f t="array" ref="I1115">IF(OR(TRIM(H1115)="",ISNUMBER(SEARCH("#",H1115)),AA1115&lt;Config!$B$8,SUMPRODUCT(--ISNUMBER(SEARCH({"a";"b";"c";"d";"e";"f";"g";"h";"i";"j";"k";"l";"m";"n";"o";"p";"q";"r";"s";"t";"u";"v";"w";"x";"y";"z"},H1115)))&gt;0),"Invalid","Valid")</f>
        <v>Valid</v>
      </c>
      <c r="J1115" s="1" t="s">
        <v>8877</v>
      </c>
      <c r="K1115" s="1" t="s">
        <v>287</v>
      </c>
      <c r="L1115" s="1" t="s">
        <v>67</v>
      </c>
      <c r="M1115" s="1" t="s">
        <v>135</v>
      </c>
      <c r="N1115" s="1" t="s">
        <v>148</v>
      </c>
      <c r="O1115" s="1" t="s">
        <v>266</v>
      </c>
      <c r="P1115" t="s">
        <v>236</v>
      </c>
      <c r="Q1115" s="1" t="s">
        <v>254</v>
      </c>
      <c r="R1115" s="1" t="s">
        <v>237</v>
      </c>
      <c r="S1115" s="1" t="s">
        <v>8878</v>
      </c>
      <c r="T1115" s="1" t="s">
        <v>8879</v>
      </c>
      <c r="U1115" s="1" t="s">
        <v>1255</v>
      </c>
      <c r="V1115" s="1" t="s">
        <v>140</v>
      </c>
      <c r="W1115" s="1" t="s">
        <v>75</v>
      </c>
      <c r="X1115" t="str">
        <f t="shared" si="120"/>
        <v>Complete</v>
      </c>
      <c r="Y1115">
        <f>MAX(0,100-IF(G1115="Invalid",Config!$B$5,0)-IF(I1115="Invalid",Config!$B$6,0)-IF(X1115="Incomplete",Config!$B$7,0)-IF(AF1115="Yes",Config!$B$37,0))</f>
        <v>100</v>
      </c>
      <c r="Z1115" s="1">
        <f>IF(OR(TRIM(B1115)="",COUNTIF(Config!$B$15:$B$19,B1115)&gt;0),1,0)+IF(OR(TRIM(C1115)="",COUNTIF(Config!$B$15:$B$19,C1115)&gt;0),1,0)+IF(OR(TRIM(F1115)="",COUNTIF(Config!$B$15:$B$19,F1115)&gt;0),1,0)+IF(OR(TRIM(H1115)="",COUNTIF(Config!$B$15:$B$19,H1115)&gt;0),1,0)+IF(OR(TRIM(E1115)="",COUNTIF(Config!$B$15:$B$19,E1115)&gt;0),1,0)+IF(OR(TRIM(K1115)="",COUNTIF(Config!$B$15:$B$19,K1115)&gt;0),1,0)+IF(OR(TRIM(P1115)="",COUNTIF(Config!$B$15:$B$19,P1115)&gt;0),1,0)+IF(OR(TRIM(R1115)="",COUNTIF(Config!$B$15:$B$19,R1115)&gt;0),1,0)</f>
        <v>0</v>
      </c>
      <c r="AA1115" s="1" cm="1">
        <f t="array" ref="AA1115">SUMPRODUCT(LEN(H1115)-LEN(SUBSTITUTE(H1115,{"0";"1";"2";"3";"4";"5";"6";"7";"8";"9"},"")))</f>
        <v>12</v>
      </c>
      <c r="AC1115" t="str">
        <f t="shared" si="121"/>
        <v/>
      </c>
      <c r="AD1115">
        <f t="shared" si="122"/>
        <v>1</v>
      </c>
      <c r="AE1115">
        <f t="shared" si="123"/>
        <v>1</v>
      </c>
      <c r="AF1115" t="str">
        <f t="shared" si="124"/>
        <v>No</v>
      </c>
      <c r="AG1115">
        <f t="shared" ca="1" si="125"/>
        <v>37</v>
      </c>
      <c r="AH1115" t="str">
        <f ca="1">IF(OR(V1115="",AG1115=""),"Yes",IF(AG1115&gt;Config!$B$41,"Yes","No"))</f>
        <v>No</v>
      </c>
    </row>
    <row r="1116" spans="1:34" x14ac:dyDescent="0.25">
      <c r="A1116" s="1" t="s">
        <v>8880</v>
      </c>
      <c r="B1116" s="1" t="s">
        <v>1085</v>
      </c>
      <c r="C1116" s="1" t="s">
        <v>296</v>
      </c>
      <c r="D1116" s="1" t="s">
        <v>8881</v>
      </c>
      <c r="E1116" s="1" t="s">
        <v>34483</v>
      </c>
      <c r="F1116" s="1" t="s">
        <v>8882</v>
      </c>
      <c r="G1116" t="str">
        <f t="shared" si="119"/>
        <v>Valid</v>
      </c>
      <c r="H1116" s="1" t="s">
        <v>8883</v>
      </c>
      <c r="I1116" t="str" cm="1">
        <f t="array" ref="I1116">IF(OR(TRIM(H1116)="",ISNUMBER(SEARCH("#",H1116)),AA1116&lt;Config!$B$8,SUMPRODUCT(--ISNUMBER(SEARCH({"a";"b";"c";"d";"e";"f";"g";"h";"i";"j";"k";"l";"m";"n";"o";"p";"q";"r";"s";"t";"u";"v";"w";"x";"y";"z"},H1116)))&gt;0),"Invalid","Valid")</f>
        <v>Valid</v>
      </c>
      <c r="J1116" s="1" t="s">
        <v>8884</v>
      </c>
      <c r="K1116" s="1" t="s">
        <v>264</v>
      </c>
      <c r="L1116" s="1" t="s">
        <v>179</v>
      </c>
      <c r="M1116" s="1" t="s">
        <v>135</v>
      </c>
      <c r="N1116" s="1" t="s">
        <v>51</v>
      </c>
      <c r="O1116" s="1" t="s">
        <v>180</v>
      </c>
      <c r="P1116" t="s">
        <v>53</v>
      </c>
      <c r="Q1116" s="1" t="s">
        <v>181</v>
      </c>
      <c r="R1116" s="1" t="s">
        <v>197</v>
      </c>
      <c r="S1116" s="1" t="s">
        <v>3669</v>
      </c>
      <c r="T1116" s="1" t="s">
        <v>8885</v>
      </c>
      <c r="U1116" s="1" t="s">
        <v>640</v>
      </c>
      <c r="V1116" s="1" t="s">
        <v>8886</v>
      </c>
      <c r="W1116" s="1" t="s">
        <v>384</v>
      </c>
      <c r="X1116" t="str">
        <f t="shared" si="120"/>
        <v>Complete</v>
      </c>
      <c r="Y1116">
        <f>MAX(0,100-IF(G1116="Invalid",Config!$B$5,0)-IF(I1116="Invalid",Config!$B$6,0)-IF(X1116="Incomplete",Config!$B$7,0)-IF(AF1116="Yes",Config!$B$37,0))</f>
        <v>75</v>
      </c>
      <c r="Z1116" s="1">
        <f>IF(OR(TRIM(B1116)="",COUNTIF(Config!$B$15:$B$19,B1116)&gt;0),1,0)+IF(OR(TRIM(C1116)="",COUNTIF(Config!$B$15:$B$19,C1116)&gt;0),1,0)+IF(OR(TRIM(F1116)="",COUNTIF(Config!$B$15:$B$19,F1116)&gt;0),1,0)+IF(OR(TRIM(H1116)="",COUNTIF(Config!$B$15:$B$19,H1116)&gt;0),1,0)+IF(OR(TRIM(E1116)="",COUNTIF(Config!$B$15:$B$19,E1116)&gt;0),1,0)+IF(OR(TRIM(K1116)="",COUNTIF(Config!$B$15:$B$19,K1116)&gt;0),1,0)+IF(OR(TRIM(P1116)="",COUNTIF(Config!$B$15:$B$19,P1116)&gt;0),1,0)+IF(OR(TRIM(R1116)="",COUNTIF(Config!$B$15:$B$19,R1116)&gt;0),1,0)</f>
        <v>0</v>
      </c>
      <c r="AA1116" s="1" cm="1">
        <f t="array" ref="AA1116">SUMPRODUCT(LEN(H1116)-LEN(SUBSTITUTE(H1116,{"0";"1";"2";"3";"4";"5";"6";"7";"8";"9"},"")))</f>
        <v>12</v>
      </c>
      <c r="AC1116" t="str">
        <f t="shared" si="121"/>
        <v>Potential Duplicate</v>
      </c>
      <c r="AD1116">
        <f t="shared" si="122"/>
        <v>2</v>
      </c>
      <c r="AE1116">
        <f t="shared" si="123"/>
        <v>1</v>
      </c>
      <c r="AF1116" t="str">
        <f t="shared" si="124"/>
        <v>Yes</v>
      </c>
      <c r="AG1116" t="str">
        <f t="shared" ca="1" si="125"/>
        <v/>
      </c>
      <c r="AH1116" t="str">
        <f ca="1">IF(OR(V1116="",AG1116=""),"Yes",IF(AG1116&gt;Config!$B$41,"Yes","No"))</f>
        <v>Yes</v>
      </c>
    </row>
    <row r="1117" spans="1:34" x14ac:dyDescent="0.25">
      <c r="A1117" s="1" t="s">
        <v>8887</v>
      </c>
      <c r="B1117" s="1" t="s">
        <v>33815</v>
      </c>
      <c r="C1117" s="1" t="s">
        <v>566</v>
      </c>
      <c r="D1117" s="1" t="s">
        <v>566</v>
      </c>
      <c r="E1117" s="1" t="s">
        <v>34484</v>
      </c>
      <c r="F1117" s="1" t="s">
        <v>8888</v>
      </c>
      <c r="G1117" t="str">
        <f t="shared" si="119"/>
        <v>Valid</v>
      </c>
      <c r="H1117" s="1" t="s">
        <v>8889</v>
      </c>
      <c r="I1117" t="str" cm="1">
        <f t="array" ref="I1117">IF(OR(TRIM(H1117)="",ISNUMBER(SEARCH("#",H1117)),AA1117&lt;Config!$B$8,SUMPRODUCT(--ISNUMBER(SEARCH({"a";"b";"c";"d";"e";"f";"g";"h";"i";"j";"k";"l";"m";"n";"o";"p";"q";"r";"s";"t";"u";"v";"w";"x";"y";"z"},H1117)))&gt;0),"Invalid","Valid")</f>
        <v>Valid</v>
      </c>
      <c r="J1117" s="1" t="s">
        <v>8890</v>
      </c>
      <c r="K1117" s="1" t="s">
        <v>425</v>
      </c>
      <c r="L1117" s="1" t="s">
        <v>49</v>
      </c>
      <c r="M1117" s="1" t="s">
        <v>517</v>
      </c>
      <c r="N1117" s="1" t="s">
        <v>252</v>
      </c>
      <c r="O1117" s="1" t="s">
        <v>69</v>
      </c>
      <c r="P1117" t="s">
        <v>53</v>
      </c>
      <c r="Q1117" s="1" t="s">
        <v>55</v>
      </c>
      <c r="R1117" s="1" t="s">
        <v>288</v>
      </c>
      <c r="S1117" s="1" t="s">
        <v>8891</v>
      </c>
      <c r="T1117" s="1" t="s">
        <v>8892</v>
      </c>
      <c r="U1117" s="1" t="s">
        <v>8893</v>
      </c>
      <c r="V1117" s="1" t="s">
        <v>140</v>
      </c>
      <c r="W1117" s="1" t="s">
        <v>75</v>
      </c>
      <c r="X1117" t="str">
        <f t="shared" si="120"/>
        <v>Incomplete</v>
      </c>
      <c r="Y1117">
        <f>MAX(0,100-IF(G1117="Invalid",Config!$B$5,0)-IF(I1117="Invalid",Config!$B$6,0)-IF(X1117="Incomplete",Config!$B$7,0)-IF(AF1117="Yes",Config!$B$37,0))</f>
        <v>60</v>
      </c>
      <c r="Z1117" s="1">
        <f>IF(OR(TRIM(B1117)="",COUNTIF(Config!$B$15:$B$19,B1117)&gt;0),1,0)+IF(OR(TRIM(C1117)="",COUNTIF(Config!$B$15:$B$19,C1117)&gt;0),1,0)+IF(OR(TRIM(F1117)="",COUNTIF(Config!$B$15:$B$19,F1117)&gt;0),1,0)+IF(OR(TRIM(H1117)="",COUNTIF(Config!$B$15:$B$19,H1117)&gt;0),1,0)+IF(OR(TRIM(E1117)="",COUNTIF(Config!$B$15:$B$19,E1117)&gt;0),1,0)+IF(OR(TRIM(K1117)="",COUNTIF(Config!$B$15:$B$19,K1117)&gt;0),1,0)+IF(OR(TRIM(P1117)="",COUNTIF(Config!$B$15:$B$19,P1117)&gt;0),1,0)+IF(OR(TRIM(R1117)="",COUNTIF(Config!$B$15:$B$19,R1117)&gt;0),1,0)</f>
        <v>1</v>
      </c>
      <c r="AA1117" s="1" cm="1">
        <f t="array" ref="AA1117">SUMPRODUCT(LEN(H1117)-LEN(SUBSTITUTE(H1117,{"0";"1";"2";"3";"4";"5";"6";"7";"8";"9"},"")))</f>
        <v>12</v>
      </c>
      <c r="AC1117" t="str">
        <f t="shared" si="121"/>
        <v>Incomplete Profile</v>
      </c>
      <c r="AD1117">
        <f t="shared" si="122"/>
        <v>1</v>
      </c>
      <c r="AE1117">
        <f t="shared" si="123"/>
        <v>1</v>
      </c>
      <c r="AF1117" t="str">
        <f t="shared" si="124"/>
        <v>No</v>
      </c>
      <c r="AG1117">
        <f t="shared" ca="1" si="125"/>
        <v>37</v>
      </c>
      <c r="AH1117" t="str">
        <f ca="1">IF(OR(V1117="",AG1117=""),"Yes",IF(AG1117&gt;Config!$B$41,"Yes","No"))</f>
        <v>No</v>
      </c>
    </row>
    <row r="1118" spans="1:34" x14ac:dyDescent="0.25">
      <c r="A1118" s="1" t="s">
        <v>8894</v>
      </c>
      <c r="B1118" s="1" t="s">
        <v>229</v>
      </c>
      <c r="C1118" s="1" t="s">
        <v>861</v>
      </c>
      <c r="D1118" s="1" t="s">
        <v>8895</v>
      </c>
      <c r="E1118" s="1" t="s">
        <v>33907</v>
      </c>
      <c r="F1118" s="1" t="s">
        <v>8896</v>
      </c>
      <c r="G1118" t="str">
        <f t="shared" si="119"/>
        <v>Valid</v>
      </c>
      <c r="H1118" s="1" t="s">
        <v>8897</v>
      </c>
      <c r="I1118" t="str" cm="1">
        <f t="array" ref="I1118">IF(OR(TRIM(H1118)="",ISNUMBER(SEARCH("#",H1118)),AA1118&lt;Config!$B$8,SUMPRODUCT(--ISNUMBER(SEARCH({"a";"b";"c";"d";"e";"f";"g";"h";"i";"j";"k";"l";"m";"n";"o";"p";"q";"r";"s";"t";"u";"v";"w";"x";"y";"z"},H1118)))&gt;0),"Invalid","Valid")</f>
        <v>Valid</v>
      </c>
      <c r="J1118" s="1" t="s">
        <v>8898</v>
      </c>
      <c r="K1118" s="1" t="s">
        <v>425</v>
      </c>
      <c r="L1118" s="1" t="s">
        <v>102</v>
      </c>
      <c r="M1118" s="1" t="s">
        <v>462</v>
      </c>
      <c r="N1118" s="1" t="s">
        <v>713</v>
      </c>
      <c r="O1118" s="1" t="s">
        <v>180</v>
      </c>
      <c r="P1118" t="s">
        <v>33</v>
      </c>
      <c r="Q1118" s="1" t="s">
        <v>1099</v>
      </c>
      <c r="R1118" s="1" t="s">
        <v>482</v>
      </c>
      <c r="S1118" s="1" t="s">
        <v>8899</v>
      </c>
      <c r="T1118" s="1" t="s">
        <v>8900</v>
      </c>
      <c r="U1118" s="1" t="s">
        <v>2268</v>
      </c>
      <c r="V1118" s="1" t="s">
        <v>8901</v>
      </c>
      <c r="W1118" s="1" t="s">
        <v>60</v>
      </c>
      <c r="X1118" t="str">
        <f t="shared" si="120"/>
        <v>Complete</v>
      </c>
      <c r="Y1118">
        <f>MAX(0,100-IF(G1118="Invalid",Config!$B$5,0)-IF(I1118="Invalid",Config!$B$6,0)-IF(X1118="Incomplete",Config!$B$7,0)-IF(AF1118="Yes",Config!$B$37,0))</f>
        <v>100</v>
      </c>
      <c r="Z1118" s="1">
        <f>IF(OR(TRIM(B1118)="",COUNTIF(Config!$B$15:$B$19,B1118)&gt;0),1,0)+IF(OR(TRIM(C1118)="",COUNTIF(Config!$B$15:$B$19,C1118)&gt;0),1,0)+IF(OR(TRIM(F1118)="",COUNTIF(Config!$B$15:$B$19,F1118)&gt;0),1,0)+IF(OR(TRIM(H1118)="",COUNTIF(Config!$B$15:$B$19,H1118)&gt;0),1,0)+IF(OR(TRIM(E1118)="",COUNTIF(Config!$B$15:$B$19,E1118)&gt;0),1,0)+IF(OR(TRIM(K1118)="",COUNTIF(Config!$B$15:$B$19,K1118)&gt;0),1,0)+IF(OR(TRIM(P1118)="",COUNTIF(Config!$B$15:$B$19,P1118)&gt;0),1,0)+IF(OR(TRIM(R1118)="",COUNTIF(Config!$B$15:$B$19,R1118)&gt;0),1,0)</f>
        <v>0</v>
      </c>
      <c r="AA1118" s="1" cm="1">
        <f t="array" ref="AA1118">SUMPRODUCT(LEN(H1118)-LEN(SUBSTITUTE(H1118,{"0";"1";"2";"3";"4";"5";"6";"7";"8";"9"},"")))</f>
        <v>10</v>
      </c>
      <c r="AC1118" t="str">
        <f t="shared" si="121"/>
        <v/>
      </c>
      <c r="AD1118">
        <f t="shared" si="122"/>
        <v>1</v>
      </c>
      <c r="AE1118">
        <f t="shared" si="123"/>
        <v>1</v>
      </c>
      <c r="AF1118" t="str">
        <f t="shared" si="124"/>
        <v>No</v>
      </c>
      <c r="AG1118">
        <f t="shared" ca="1" si="125"/>
        <v>83</v>
      </c>
      <c r="AH1118" t="str">
        <f ca="1">IF(OR(V1118="",AG1118=""),"Yes",IF(AG1118&gt;Config!$B$41,"Yes","No"))</f>
        <v>No</v>
      </c>
    </row>
    <row r="1119" spans="1:34" x14ac:dyDescent="0.25">
      <c r="A1119" s="1" t="s">
        <v>8902</v>
      </c>
      <c r="B1119" s="1" t="s">
        <v>3522</v>
      </c>
      <c r="C1119" s="1" t="s">
        <v>97</v>
      </c>
      <c r="D1119" s="1" t="s">
        <v>8903</v>
      </c>
      <c r="E1119" s="1" t="s">
        <v>34485</v>
      </c>
      <c r="F1119" s="1" t="s">
        <v>8904</v>
      </c>
      <c r="G1119" t="str">
        <f t="shared" si="119"/>
        <v>Valid</v>
      </c>
      <c r="H1119" s="1" t="s">
        <v>8905</v>
      </c>
      <c r="I1119" t="str" cm="1">
        <f t="array" ref="I1119">IF(OR(TRIM(H1119)="",ISNUMBER(SEARCH("#",H1119)),AA1119&lt;Config!$B$8,SUMPRODUCT(--ISNUMBER(SEARCH({"a";"b";"c";"d";"e";"f";"g";"h";"i";"j";"k";"l";"m";"n";"o";"p";"q";"r";"s";"t";"u";"v";"w";"x";"y";"z"},H1119)))&gt;0),"Invalid","Valid")</f>
        <v>Valid</v>
      </c>
      <c r="J1119" s="1" t="s">
        <v>8906</v>
      </c>
      <c r="K1119" s="1" t="s">
        <v>210</v>
      </c>
      <c r="L1119" s="1" t="s">
        <v>102</v>
      </c>
      <c r="M1119" s="1" t="s">
        <v>135</v>
      </c>
      <c r="N1119" s="1" t="s">
        <v>68</v>
      </c>
      <c r="O1119" s="1" t="s">
        <v>52</v>
      </c>
      <c r="P1119" t="s">
        <v>87</v>
      </c>
      <c r="Q1119" s="1" t="s">
        <v>166</v>
      </c>
      <c r="R1119" s="1" t="s">
        <v>550</v>
      </c>
      <c r="S1119" s="1" t="s">
        <v>1201</v>
      </c>
      <c r="T1119" s="1" t="s">
        <v>8907</v>
      </c>
      <c r="U1119" s="1" t="s">
        <v>8908</v>
      </c>
      <c r="V1119" s="1" t="s">
        <v>216</v>
      </c>
      <c r="W1119" s="1" t="s">
        <v>293</v>
      </c>
      <c r="X1119" t="str">
        <f t="shared" si="120"/>
        <v>Complete</v>
      </c>
      <c r="Y1119">
        <f>MAX(0,100-IF(G1119="Invalid",Config!$B$5,0)-IF(I1119="Invalid",Config!$B$6,0)-IF(X1119="Incomplete",Config!$B$7,0)-IF(AF1119="Yes",Config!$B$37,0))</f>
        <v>100</v>
      </c>
      <c r="Z1119" s="1">
        <f>IF(OR(TRIM(B1119)="",COUNTIF(Config!$B$15:$B$19,B1119)&gt;0),1,0)+IF(OR(TRIM(C1119)="",COUNTIF(Config!$B$15:$B$19,C1119)&gt;0),1,0)+IF(OR(TRIM(F1119)="",COUNTIF(Config!$B$15:$B$19,F1119)&gt;0),1,0)+IF(OR(TRIM(H1119)="",COUNTIF(Config!$B$15:$B$19,H1119)&gt;0),1,0)+IF(OR(TRIM(E1119)="",COUNTIF(Config!$B$15:$B$19,E1119)&gt;0),1,0)+IF(OR(TRIM(K1119)="",COUNTIF(Config!$B$15:$B$19,K1119)&gt;0),1,0)+IF(OR(TRIM(P1119)="",COUNTIF(Config!$B$15:$B$19,P1119)&gt;0),1,0)+IF(OR(TRIM(R1119)="",COUNTIF(Config!$B$15:$B$19,R1119)&gt;0),1,0)</f>
        <v>0</v>
      </c>
      <c r="AA1119" s="1" cm="1">
        <f t="array" ref="AA1119">SUMPRODUCT(LEN(H1119)-LEN(SUBSTITUTE(H1119,{"0";"1";"2";"3";"4";"5";"6";"7";"8";"9"},"")))</f>
        <v>10</v>
      </c>
      <c r="AC1119" t="str">
        <f t="shared" si="121"/>
        <v/>
      </c>
      <c r="AD1119">
        <f t="shared" si="122"/>
        <v>1</v>
      </c>
      <c r="AE1119">
        <f t="shared" si="123"/>
        <v>1</v>
      </c>
      <c r="AF1119" t="str">
        <f t="shared" si="124"/>
        <v>No</v>
      </c>
      <c r="AG1119">
        <f t="shared" ca="1" si="125"/>
        <v>174</v>
      </c>
      <c r="AH1119" t="str">
        <f ca="1">IF(OR(V1119="",AG1119=""),"Yes",IF(AG1119&gt;Config!$B$41,"Yes","No"))</f>
        <v>No</v>
      </c>
    </row>
    <row r="1120" spans="1:34" x14ac:dyDescent="0.25">
      <c r="A1120" s="1" t="s">
        <v>8909</v>
      </c>
      <c r="B1120" s="1" t="s">
        <v>597</v>
      </c>
      <c r="C1120" s="1" t="s">
        <v>775</v>
      </c>
      <c r="D1120" s="1" t="s">
        <v>8910</v>
      </c>
      <c r="E1120" s="1" t="s">
        <v>34486</v>
      </c>
      <c r="F1120" s="1" t="s">
        <v>8911</v>
      </c>
      <c r="G1120" t="str">
        <f t="shared" si="119"/>
        <v>Valid</v>
      </c>
      <c r="H1120" s="1" t="s">
        <v>8912</v>
      </c>
      <c r="I1120" t="str" cm="1">
        <f t="array" ref="I1120">IF(OR(TRIM(H1120)="",ISNUMBER(SEARCH("#",H1120)),AA1120&lt;Config!$B$8,SUMPRODUCT(--ISNUMBER(SEARCH({"a";"b";"c";"d";"e";"f";"g";"h";"i";"j";"k";"l";"m";"n";"o";"p";"q";"r";"s";"t";"u";"v";"w";"x";"y";"z"},H1120)))&gt;0),"Invalid","Valid")</f>
        <v>Valid</v>
      </c>
      <c r="J1120" s="1" t="s">
        <v>8913</v>
      </c>
      <c r="K1120" s="1" t="s">
        <v>866</v>
      </c>
      <c r="L1120" s="1" t="s">
        <v>450</v>
      </c>
      <c r="M1120" s="1" t="s">
        <v>462</v>
      </c>
      <c r="N1120" s="1" t="s">
        <v>224</v>
      </c>
      <c r="O1120" s="1" t="s">
        <v>196</v>
      </c>
      <c r="P1120" t="s">
        <v>236</v>
      </c>
      <c r="Q1120" s="1" t="s">
        <v>238</v>
      </c>
      <c r="R1120" s="1" t="s">
        <v>238</v>
      </c>
      <c r="S1120" s="1" t="s">
        <v>8914</v>
      </c>
      <c r="T1120" s="1" t="s">
        <v>8915</v>
      </c>
      <c r="U1120" s="1" t="s">
        <v>725</v>
      </c>
      <c r="V1120" s="1" t="s">
        <v>3377</v>
      </c>
      <c r="W1120" s="1" t="s">
        <v>125</v>
      </c>
      <c r="X1120" t="str">
        <f t="shared" si="120"/>
        <v>Complete</v>
      </c>
      <c r="Y1120">
        <f>MAX(0,100-IF(G1120="Invalid",Config!$B$5,0)-IF(I1120="Invalid",Config!$B$6,0)-IF(X1120="Incomplete",Config!$B$7,0)-IF(AF1120="Yes",Config!$B$37,0))</f>
        <v>100</v>
      </c>
      <c r="Z1120" s="1">
        <f>IF(OR(TRIM(B1120)="",COUNTIF(Config!$B$15:$B$19,B1120)&gt;0),1,0)+IF(OR(TRIM(C1120)="",COUNTIF(Config!$B$15:$B$19,C1120)&gt;0),1,0)+IF(OR(TRIM(F1120)="",COUNTIF(Config!$B$15:$B$19,F1120)&gt;0),1,0)+IF(OR(TRIM(H1120)="",COUNTIF(Config!$B$15:$B$19,H1120)&gt;0),1,0)+IF(OR(TRIM(E1120)="",COUNTIF(Config!$B$15:$B$19,E1120)&gt;0),1,0)+IF(OR(TRIM(K1120)="",COUNTIF(Config!$B$15:$B$19,K1120)&gt;0),1,0)+IF(OR(TRIM(P1120)="",COUNTIF(Config!$B$15:$B$19,P1120)&gt;0),1,0)+IF(OR(TRIM(R1120)="",COUNTIF(Config!$B$15:$B$19,R1120)&gt;0),1,0)</f>
        <v>0</v>
      </c>
      <c r="AA1120" s="1" cm="1">
        <f t="array" ref="AA1120">SUMPRODUCT(LEN(H1120)-LEN(SUBSTITUTE(H1120,{"0";"1";"2";"3";"4";"5";"6";"7";"8";"9"},"")))</f>
        <v>12</v>
      </c>
      <c r="AC1120" t="str">
        <f t="shared" si="121"/>
        <v/>
      </c>
      <c r="AD1120">
        <f t="shared" si="122"/>
        <v>1</v>
      </c>
      <c r="AE1120">
        <f t="shared" si="123"/>
        <v>1</v>
      </c>
      <c r="AF1120" t="str">
        <f t="shared" si="124"/>
        <v>No</v>
      </c>
      <c r="AG1120">
        <f t="shared" ca="1" si="125"/>
        <v>488</v>
      </c>
      <c r="AH1120" t="str">
        <f ca="1">IF(OR(V1120="",AG1120=""),"Yes",IF(AG1120&gt;Config!$B$41,"Yes","No"))</f>
        <v>Yes</v>
      </c>
    </row>
    <row r="1121" spans="1:34" x14ac:dyDescent="0.25">
      <c r="A1121" s="1" t="s">
        <v>8916</v>
      </c>
      <c r="B1121" s="1" t="s">
        <v>534</v>
      </c>
      <c r="C1121" s="1" t="s">
        <v>33815</v>
      </c>
      <c r="D1121" s="1" t="s">
        <v>534</v>
      </c>
      <c r="E1121" s="1" t="s">
        <v>34487</v>
      </c>
      <c r="F1121" s="1" t="s">
        <v>8917</v>
      </c>
      <c r="G1121" t="str">
        <f t="shared" si="119"/>
        <v>Valid</v>
      </c>
      <c r="H1121" s="1" t="s">
        <v>8918</v>
      </c>
      <c r="I1121" t="str" cm="1">
        <f t="array" ref="I1121">IF(OR(TRIM(H1121)="",ISNUMBER(SEARCH("#",H1121)),AA1121&lt;Config!$B$8,SUMPRODUCT(--ISNUMBER(SEARCH({"a";"b";"c";"d";"e";"f";"g";"h";"i";"j";"k";"l";"m";"n";"o";"p";"q";"r";"s";"t";"u";"v";"w";"x";"y";"z"},H1121)))&gt;0),"Invalid","Valid")</f>
        <v>Valid</v>
      </c>
      <c r="J1121" s="1" t="s">
        <v>8919</v>
      </c>
      <c r="K1121" s="1" t="s">
        <v>28</v>
      </c>
      <c r="L1121" s="1" t="s">
        <v>265</v>
      </c>
      <c r="M1121" s="1" t="s">
        <v>235</v>
      </c>
      <c r="N1121" s="1" t="s">
        <v>148</v>
      </c>
      <c r="O1121" s="1" t="s">
        <v>149</v>
      </c>
      <c r="P1121" t="s">
        <v>328</v>
      </c>
      <c r="Q1121" s="1" t="s">
        <v>1046</v>
      </c>
      <c r="R1121" s="1" t="s">
        <v>330</v>
      </c>
      <c r="S1121" s="1" t="s">
        <v>8920</v>
      </c>
      <c r="T1121" s="1" t="s">
        <v>8921</v>
      </c>
      <c r="U1121" s="1" t="s">
        <v>4513</v>
      </c>
      <c r="V1121" s="1" t="s">
        <v>8922</v>
      </c>
      <c r="W1121" s="1" t="s">
        <v>141</v>
      </c>
      <c r="X1121" t="str">
        <f t="shared" si="120"/>
        <v>Incomplete</v>
      </c>
      <c r="Y1121">
        <f>MAX(0,100-IF(G1121="Invalid",Config!$B$5,0)-IF(I1121="Invalid",Config!$B$6,0)-IF(X1121="Incomplete",Config!$B$7,0)-IF(AF1121="Yes",Config!$B$37,0))</f>
        <v>60</v>
      </c>
      <c r="Z1121" s="1">
        <f>IF(OR(TRIM(B1121)="",COUNTIF(Config!$B$15:$B$19,B1121)&gt;0),1,0)+IF(OR(TRIM(C1121)="",COUNTIF(Config!$B$15:$B$19,C1121)&gt;0),1,0)+IF(OR(TRIM(F1121)="",COUNTIF(Config!$B$15:$B$19,F1121)&gt;0),1,0)+IF(OR(TRIM(H1121)="",COUNTIF(Config!$B$15:$B$19,H1121)&gt;0),1,0)+IF(OR(TRIM(E1121)="",COUNTIF(Config!$B$15:$B$19,E1121)&gt;0),1,0)+IF(OR(TRIM(K1121)="",COUNTIF(Config!$B$15:$B$19,K1121)&gt;0),1,0)+IF(OR(TRIM(P1121)="",COUNTIF(Config!$B$15:$B$19,P1121)&gt;0),1,0)+IF(OR(TRIM(R1121)="",COUNTIF(Config!$B$15:$B$19,R1121)&gt;0),1,0)</f>
        <v>1</v>
      </c>
      <c r="AA1121" s="1" cm="1">
        <f t="array" ref="AA1121">SUMPRODUCT(LEN(H1121)-LEN(SUBSTITUTE(H1121,{"0";"1";"2";"3";"4";"5";"6";"7";"8";"9"},"")))</f>
        <v>11</v>
      </c>
      <c r="AC1121" t="str">
        <f t="shared" si="121"/>
        <v>Incomplete Profile</v>
      </c>
      <c r="AD1121">
        <f t="shared" si="122"/>
        <v>1</v>
      </c>
      <c r="AE1121">
        <f t="shared" si="123"/>
        <v>1</v>
      </c>
      <c r="AF1121" t="str">
        <f t="shared" si="124"/>
        <v>No</v>
      </c>
      <c r="AG1121">
        <f t="shared" ca="1" si="125"/>
        <v>219</v>
      </c>
      <c r="AH1121" t="str">
        <f ca="1">IF(OR(V1121="",AG1121=""),"Yes",IF(AG1121&gt;Config!$B$41,"Yes","No"))</f>
        <v>No</v>
      </c>
    </row>
    <row r="1122" spans="1:34" x14ac:dyDescent="0.25">
      <c r="A1122" s="1" t="s">
        <v>8923</v>
      </c>
      <c r="B1122" s="1" t="s">
        <v>2431</v>
      </c>
      <c r="C1122" s="1" t="s">
        <v>620</v>
      </c>
      <c r="D1122" s="1" t="s">
        <v>8924</v>
      </c>
      <c r="E1122" s="1" t="s">
        <v>34488</v>
      </c>
      <c r="F1122" s="1" t="s">
        <v>8925</v>
      </c>
      <c r="G1122" t="str">
        <f t="shared" si="119"/>
        <v>Valid</v>
      </c>
      <c r="H1122" s="1" t="s">
        <v>8926</v>
      </c>
      <c r="I1122" t="str" cm="1">
        <f t="array" ref="I1122">IF(OR(TRIM(H1122)="",ISNUMBER(SEARCH("#",H1122)),AA1122&lt;Config!$B$8,SUMPRODUCT(--ISNUMBER(SEARCH({"a";"b";"c";"d";"e";"f";"g";"h";"i";"j";"k";"l";"m";"n";"o";"p";"q";"r";"s";"t";"u";"v";"w";"x";"y";"z"},H1122)))&gt;0),"Invalid","Valid")</f>
        <v>Valid</v>
      </c>
      <c r="J1122" s="1" t="s">
        <v>8927</v>
      </c>
      <c r="K1122" s="1" t="s">
        <v>287</v>
      </c>
      <c r="L1122" s="1" t="s">
        <v>84</v>
      </c>
      <c r="M1122" s="1" t="s">
        <v>33825</v>
      </c>
      <c r="N1122" s="1" t="s">
        <v>86</v>
      </c>
      <c r="O1122" s="1" t="s">
        <v>69</v>
      </c>
      <c r="P1122" t="s">
        <v>236</v>
      </c>
      <c r="Q1122" s="1" t="s">
        <v>254</v>
      </c>
      <c r="R1122" s="1" t="s">
        <v>237</v>
      </c>
      <c r="S1122" s="1" t="s">
        <v>962</v>
      </c>
      <c r="T1122" s="1" t="s">
        <v>8928</v>
      </c>
      <c r="U1122" s="1" t="s">
        <v>8929</v>
      </c>
      <c r="V1122" s="1" t="s">
        <v>140</v>
      </c>
      <c r="W1122" s="1" t="s">
        <v>75</v>
      </c>
      <c r="X1122" t="str">
        <f t="shared" si="120"/>
        <v>Complete</v>
      </c>
      <c r="Y1122">
        <f>MAX(0,100-IF(G1122="Invalid",Config!$B$5,0)-IF(I1122="Invalid",Config!$B$6,0)-IF(X1122="Incomplete",Config!$B$7,0)-IF(AF1122="Yes",Config!$B$37,0))</f>
        <v>100</v>
      </c>
      <c r="Z1122" s="1">
        <f>IF(OR(TRIM(B1122)="",COUNTIF(Config!$B$15:$B$19,B1122)&gt;0),1,0)+IF(OR(TRIM(C1122)="",COUNTIF(Config!$B$15:$B$19,C1122)&gt;0),1,0)+IF(OR(TRIM(F1122)="",COUNTIF(Config!$B$15:$B$19,F1122)&gt;0),1,0)+IF(OR(TRIM(H1122)="",COUNTIF(Config!$B$15:$B$19,H1122)&gt;0),1,0)+IF(OR(TRIM(E1122)="",COUNTIF(Config!$B$15:$B$19,E1122)&gt;0),1,0)+IF(OR(TRIM(K1122)="",COUNTIF(Config!$B$15:$B$19,K1122)&gt;0),1,0)+IF(OR(TRIM(P1122)="",COUNTIF(Config!$B$15:$B$19,P1122)&gt;0),1,0)+IF(OR(TRIM(R1122)="",COUNTIF(Config!$B$15:$B$19,R1122)&gt;0),1,0)</f>
        <v>0</v>
      </c>
      <c r="AA1122" s="1" cm="1">
        <f t="array" ref="AA1122">SUMPRODUCT(LEN(H1122)-LEN(SUBSTITUTE(H1122,{"0";"1";"2";"3";"4";"5";"6";"7";"8";"9"},"")))</f>
        <v>12</v>
      </c>
      <c r="AC1122" t="str">
        <f t="shared" si="121"/>
        <v/>
      </c>
      <c r="AD1122">
        <f t="shared" si="122"/>
        <v>1</v>
      </c>
      <c r="AE1122">
        <f t="shared" si="123"/>
        <v>1</v>
      </c>
      <c r="AF1122" t="str">
        <f t="shared" si="124"/>
        <v>No</v>
      </c>
      <c r="AG1122">
        <f t="shared" ca="1" si="125"/>
        <v>37</v>
      </c>
      <c r="AH1122" t="str">
        <f ca="1">IF(OR(V1122="",AG1122=""),"Yes",IF(AG1122&gt;Config!$B$41,"Yes","No"))</f>
        <v>No</v>
      </c>
    </row>
    <row r="1123" spans="1:34" x14ac:dyDescent="0.25">
      <c r="A1123" s="1" t="s">
        <v>8930</v>
      </c>
      <c r="B1123" s="1" t="s">
        <v>1399</v>
      </c>
      <c r="C1123" s="1" t="s">
        <v>1496</v>
      </c>
      <c r="D1123" s="1" t="s">
        <v>8931</v>
      </c>
      <c r="E1123" s="1" t="s">
        <v>34489</v>
      </c>
      <c r="F1123" s="1" t="s">
        <v>8932</v>
      </c>
      <c r="G1123" t="str">
        <f t="shared" si="119"/>
        <v>Valid</v>
      </c>
      <c r="H1123" s="1" t="s">
        <v>8933</v>
      </c>
      <c r="I1123" t="str" cm="1">
        <f t="array" ref="I1123">IF(OR(TRIM(H1123)="",ISNUMBER(SEARCH("#",H1123)),AA1123&lt;Config!$B$8,SUMPRODUCT(--ISNUMBER(SEARCH({"a";"b";"c";"d";"e";"f";"g";"h";"i";"j";"k";"l";"m";"n";"o";"p";"q";"r";"s";"t";"u";"v";"w";"x";"y";"z"},H1123)))&gt;0),"Invalid","Valid")</f>
        <v>Valid</v>
      </c>
      <c r="J1123" s="1" t="s">
        <v>8934</v>
      </c>
      <c r="K1123" s="1" t="s">
        <v>378</v>
      </c>
      <c r="L1123" s="1" t="s">
        <v>265</v>
      </c>
      <c r="M1123" s="1" t="s">
        <v>33825</v>
      </c>
      <c r="N1123" s="1" t="s">
        <v>33819</v>
      </c>
      <c r="O1123" s="1" t="s">
        <v>149</v>
      </c>
      <c r="P1123" t="s">
        <v>314</v>
      </c>
      <c r="Q1123" s="1" t="s">
        <v>316</v>
      </c>
      <c r="R1123" s="1" t="s">
        <v>315</v>
      </c>
      <c r="S1123" s="1" t="s">
        <v>2684</v>
      </c>
      <c r="T1123" s="1" t="s">
        <v>8935</v>
      </c>
      <c r="U1123" s="1" t="s">
        <v>974</v>
      </c>
      <c r="V1123" s="1" t="s">
        <v>848</v>
      </c>
      <c r="W1123" s="1" t="s">
        <v>75</v>
      </c>
      <c r="X1123" t="str">
        <f t="shared" si="120"/>
        <v>Complete</v>
      </c>
      <c r="Y1123">
        <f>MAX(0,100-IF(G1123="Invalid",Config!$B$5,0)-IF(I1123="Invalid",Config!$B$6,0)-IF(X1123="Incomplete",Config!$B$7,0)-IF(AF1123="Yes",Config!$B$37,0))</f>
        <v>100</v>
      </c>
      <c r="Z1123" s="1">
        <f>IF(OR(TRIM(B1123)="",COUNTIF(Config!$B$15:$B$19,B1123)&gt;0),1,0)+IF(OR(TRIM(C1123)="",COUNTIF(Config!$B$15:$B$19,C1123)&gt;0),1,0)+IF(OR(TRIM(F1123)="",COUNTIF(Config!$B$15:$B$19,F1123)&gt;0),1,0)+IF(OR(TRIM(H1123)="",COUNTIF(Config!$B$15:$B$19,H1123)&gt;0),1,0)+IF(OR(TRIM(E1123)="",COUNTIF(Config!$B$15:$B$19,E1123)&gt;0),1,0)+IF(OR(TRIM(K1123)="",COUNTIF(Config!$B$15:$B$19,K1123)&gt;0),1,0)+IF(OR(TRIM(P1123)="",COUNTIF(Config!$B$15:$B$19,P1123)&gt;0),1,0)+IF(OR(TRIM(R1123)="",COUNTIF(Config!$B$15:$B$19,R1123)&gt;0),1,0)</f>
        <v>0</v>
      </c>
      <c r="AA1123" s="1" cm="1">
        <f t="array" ref="AA1123">SUMPRODUCT(LEN(H1123)-LEN(SUBSTITUTE(H1123,{"0";"1";"2";"3";"4";"5";"6";"7";"8";"9"},"")))</f>
        <v>10</v>
      </c>
      <c r="AC1123" t="str">
        <f t="shared" si="121"/>
        <v/>
      </c>
      <c r="AD1123">
        <f t="shared" si="122"/>
        <v>1</v>
      </c>
      <c r="AE1123">
        <f t="shared" si="123"/>
        <v>1</v>
      </c>
      <c r="AF1123" t="str">
        <f t="shared" si="124"/>
        <v>No</v>
      </c>
      <c r="AG1123">
        <f t="shared" ca="1" si="125"/>
        <v>327</v>
      </c>
      <c r="AH1123" t="str">
        <f ca="1">IF(OR(V1123="",AG1123=""),"Yes",IF(AG1123&gt;Config!$B$41,"Yes","No"))</f>
        <v>No</v>
      </c>
    </row>
    <row r="1124" spans="1:34" x14ac:dyDescent="0.25">
      <c r="A1124" s="1" t="s">
        <v>8936</v>
      </c>
      <c r="B1124" s="1" t="s">
        <v>851</v>
      </c>
      <c r="C1124" s="1" t="s">
        <v>386</v>
      </c>
      <c r="D1124" s="1" t="s">
        <v>2823</v>
      </c>
      <c r="E1124" s="1" t="s">
        <v>34490</v>
      </c>
      <c r="F1124" s="1" t="s">
        <v>8937</v>
      </c>
      <c r="G1124" t="str">
        <f t="shared" si="119"/>
        <v>Valid</v>
      </c>
      <c r="H1124" s="1" t="s">
        <v>950</v>
      </c>
      <c r="I1124" t="str" cm="1">
        <f t="array" ref="I1124">IF(OR(TRIM(H1124)="",ISNUMBER(SEARCH("#",H1124)),AA1124&lt;Config!$B$8,SUMPRODUCT(--ISNUMBER(SEARCH({"a";"b";"c";"d";"e";"f";"g";"h";"i";"j";"k";"l";"m";"n";"o";"p";"q";"r";"s";"t";"u";"v";"w";"x";"y";"z"},H1124)))&gt;0),"Invalid","Valid")</f>
        <v>Invalid</v>
      </c>
      <c r="J1124" s="1" t="s">
        <v>8938</v>
      </c>
      <c r="K1124" s="1" t="s">
        <v>625</v>
      </c>
      <c r="L1124" s="1" t="s">
        <v>265</v>
      </c>
      <c r="M1124" s="1" t="s">
        <v>33827</v>
      </c>
      <c r="N1124" s="1" t="s">
        <v>33819</v>
      </c>
      <c r="O1124" s="1" t="s">
        <v>266</v>
      </c>
      <c r="P1124" t="s">
        <v>344</v>
      </c>
      <c r="Q1124" s="1" t="s">
        <v>345</v>
      </c>
      <c r="R1124" s="1" t="s">
        <v>1141</v>
      </c>
      <c r="S1124" s="1" t="s">
        <v>4396</v>
      </c>
      <c r="T1124" s="1" t="s">
        <v>8939</v>
      </c>
      <c r="U1124" s="1" t="s">
        <v>4513</v>
      </c>
      <c r="V1124" s="1" t="s">
        <v>5170</v>
      </c>
      <c r="W1124" s="1" t="s">
        <v>293</v>
      </c>
      <c r="X1124" t="str">
        <f t="shared" si="120"/>
        <v>Complete</v>
      </c>
      <c r="Y1124">
        <f>MAX(0,100-IF(G1124="Invalid",Config!$B$5,0)-IF(I1124="Invalid",Config!$B$6,0)-IF(X1124="Incomplete",Config!$B$7,0)-IF(AF1124="Yes",Config!$B$37,0))</f>
        <v>80</v>
      </c>
      <c r="Z1124" s="1">
        <f>IF(OR(TRIM(B1124)="",COUNTIF(Config!$B$15:$B$19,B1124)&gt;0),1,0)+IF(OR(TRIM(C1124)="",COUNTIF(Config!$B$15:$B$19,C1124)&gt;0),1,0)+IF(OR(TRIM(F1124)="",COUNTIF(Config!$B$15:$B$19,F1124)&gt;0),1,0)+IF(OR(TRIM(H1124)="",COUNTIF(Config!$B$15:$B$19,H1124)&gt;0),1,0)+IF(OR(TRIM(E1124)="",COUNTIF(Config!$B$15:$B$19,E1124)&gt;0),1,0)+IF(OR(TRIM(K1124)="",COUNTIF(Config!$B$15:$B$19,K1124)&gt;0),1,0)+IF(OR(TRIM(P1124)="",COUNTIF(Config!$B$15:$B$19,P1124)&gt;0),1,0)+IF(OR(TRIM(R1124)="",COUNTIF(Config!$B$15:$B$19,R1124)&gt;0),1,0)</f>
        <v>0</v>
      </c>
      <c r="AA1124" s="1" cm="1">
        <f t="array" ref="AA1124">SUMPRODUCT(LEN(H1124)-LEN(SUBSTITUTE(H1124,{"0";"1";"2";"3";"4";"5";"6";"7";"8";"9"},"")))</f>
        <v>5</v>
      </c>
      <c r="AC1124" t="str">
        <f t="shared" si="121"/>
        <v>Invalid Phone</v>
      </c>
      <c r="AD1124">
        <f t="shared" si="122"/>
        <v>1</v>
      </c>
      <c r="AE1124">
        <f t="shared" si="123"/>
        <v>0</v>
      </c>
      <c r="AF1124" t="str">
        <f t="shared" si="124"/>
        <v>No</v>
      </c>
      <c r="AG1124">
        <f t="shared" ca="1" si="125"/>
        <v>349</v>
      </c>
      <c r="AH1124" t="str">
        <f ca="1">IF(OR(V1124="",AG1124=""),"Yes",IF(AG1124&gt;Config!$B$41,"Yes","No"))</f>
        <v>No</v>
      </c>
    </row>
    <row r="1125" spans="1:34" x14ac:dyDescent="0.25">
      <c r="A1125" s="1" t="s">
        <v>8940</v>
      </c>
      <c r="B1125" s="1" t="s">
        <v>1302</v>
      </c>
      <c r="C1125" s="1" t="s">
        <v>245</v>
      </c>
      <c r="D1125" s="1" t="s">
        <v>2325</v>
      </c>
      <c r="E1125" s="1" t="s">
        <v>34491</v>
      </c>
      <c r="F1125" s="1" t="s">
        <v>8941</v>
      </c>
      <c r="G1125" t="str">
        <f t="shared" si="119"/>
        <v>Valid</v>
      </c>
      <c r="H1125" s="1" t="s">
        <v>8942</v>
      </c>
      <c r="I1125" t="str" cm="1">
        <f t="array" ref="I1125">IF(OR(TRIM(H1125)="",ISNUMBER(SEARCH("#",H1125)),AA1125&lt;Config!$B$8,SUMPRODUCT(--ISNUMBER(SEARCH({"a";"b";"c";"d";"e";"f";"g";"h";"i";"j";"k";"l";"m";"n";"o";"p";"q";"r";"s";"t";"u";"v";"w";"x";"y";"z"},H1125)))&gt;0),"Invalid","Valid")</f>
        <v>Valid</v>
      </c>
      <c r="J1125" s="1" t="s">
        <v>8943</v>
      </c>
      <c r="K1125" s="1" t="s">
        <v>1001</v>
      </c>
      <c r="L1125" s="1" t="s">
        <v>164</v>
      </c>
      <c r="M1125" s="1" t="s">
        <v>30</v>
      </c>
      <c r="N1125" s="1" t="s">
        <v>437</v>
      </c>
      <c r="O1125" s="1" t="s">
        <v>196</v>
      </c>
      <c r="P1125" t="s">
        <v>33</v>
      </c>
      <c r="Q1125" s="1" t="s">
        <v>1664</v>
      </c>
      <c r="R1125" s="1" t="s">
        <v>1716</v>
      </c>
      <c r="S1125" s="1" t="s">
        <v>8944</v>
      </c>
      <c r="T1125" s="1" t="s">
        <v>8945</v>
      </c>
      <c r="U1125" s="1" t="s">
        <v>8946</v>
      </c>
      <c r="V1125" s="1" t="s">
        <v>2880</v>
      </c>
      <c r="W1125" s="1" t="s">
        <v>125</v>
      </c>
      <c r="X1125" t="str">
        <f t="shared" si="120"/>
        <v>Complete</v>
      </c>
      <c r="Y1125">
        <f>MAX(0,100-IF(G1125="Invalid",Config!$B$5,0)-IF(I1125="Invalid",Config!$B$6,0)-IF(X1125="Incomplete",Config!$B$7,0)-IF(AF1125="Yes",Config!$B$37,0))</f>
        <v>100</v>
      </c>
      <c r="Z1125" s="1">
        <f>IF(OR(TRIM(B1125)="",COUNTIF(Config!$B$15:$B$19,B1125)&gt;0),1,0)+IF(OR(TRIM(C1125)="",COUNTIF(Config!$B$15:$B$19,C1125)&gt;0),1,0)+IF(OR(TRIM(F1125)="",COUNTIF(Config!$B$15:$B$19,F1125)&gt;0),1,0)+IF(OR(TRIM(H1125)="",COUNTIF(Config!$B$15:$B$19,H1125)&gt;0),1,0)+IF(OR(TRIM(E1125)="",COUNTIF(Config!$B$15:$B$19,E1125)&gt;0),1,0)+IF(OR(TRIM(K1125)="",COUNTIF(Config!$B$15:$B$19,K1125)&gt;0),1,0)+IF(OR(TRIM(P1125)="",COUNTIF(Config!$B$15:$B$19,P1125)&gt;0),1,0)+IF(OR(TRIM(R1125)="",COUNTIF(Config!$B$15:$B$19,R1125)&gt;0),1,0)</f>
        <v>0</v>
      </c>
      <c r="AA1125" s="1" cm="1">
        <f t="array" ref="AA1125">SUMPRODUCT(LEN(H1125)-LEN(SUBSTITUTE(H1125,{"0";"1";"2";"3";"4";"5";"6";"7";"8";"9"},"")))</f>
        <v>10</v>
      </c>
      <c r="AC1125" t="str">
        <f t="shared" si="121"/>
        <v/>
      </c>
      <c r="AD1125">
        <f t="shared" si="122"/>
        <v>1</v>
      </c>
      <c r="AE1125">
        <f t="shared" si="123"/>
        <v>1</v>
      </c>
      <c r="AF1125" t="str">
        <f t="shared" si="124"/>
        <v>No</v>
      </c>
      <c r="AG1125">
        <f t="shared" ca="1" si="125"/>
        <v>448</v>
      </c>
      <c r="AH1125" t="str">
        <f ca="1">IF(OR(V1125="",AG1125=""),"Yes",IF(AG1125&gt;Config!$B$41,"Yes","No"))</f>
        <v>Yes</v>
      </c>
    </row>
    <row r="1126" spans="1:34" x14ac:dyDescent="0.25">
      <c r="A1126" s="1" t="s">
        <v>8947</v>
      </c>
      <c r="B1126" s="1" t="s">
        <v>22</v>
      </c>
      <c r="C1126" s="1" t="s">
        <v>985</v>
      </c>
      <c r="D1126" s="1" t="s">
        <v>8948</v>
      </c>
      <c r="E1126" s="1" t="s">
        <v>34413</v>
      </c>
      <c r="F1126" s="1" t="s">
        <v>8949</v>
      </c>
      <c r="G1126" t="str">
        <f t="shared" si="119"/>
        <v>Valid</v>
      </c>
      <c r="H1126" s="1" t="s">
        <v>1215</v>
      </c>
      <c r="I1126" t="str" cm="1">
        <f t="array" ref="I1126">IF(OR(TRIM(H1126)="",ISNUMBER(SEARCH("#",H1126)),AA1126&lt;Config!$B$8,SUMPRODUCT(--ISNUMBER(SEARCH({"a";"b";"c";"d";"e";"f";"g";"h";"i";"j";"k";"l";"m";"n";"o";"p";"q";"r";"s";"t";"u";"v";"w";"x";"y";"z"},H1126)))&gt;0),"Invalid","Valid")</f>
        <v>Invalid</v>
      </c>
      <c r="J1126" s="1" t="s">
        <v>8950</v>
      </c>
      <c r="K1126" s="1" t="s">
        <v>117</v>
      </c>
      <c r="L1126" s="1" t="s">
        <v>265</v>
      </c>
      <c r="M1126" s="1" t="s">
        <v>118</v>
      </c>
      <c r="N1126" s="1" t="s">
        <v>358</v>
      </c>
      <c r="O1126" s="1" t="s">
        <v>180</v>
      </c>
      <c r="P1126" t="s">
        <v>53</v>
      </c>
      <c r="Q1126" s="1" t="s">
        <v>197</v>
      </c>
      <c r="R1126" s="1" t="s">
        <v>197</v>
      </c>
      <c r="S1126" s="1" t="s">
        <v>8951</v>
      </c>
      <c r="T1126" s="1" t="s">
        <v>8952</v>
      </c>
      <c r="U1126" s="1" t="s">
        <v>8953</v>
      </c>
      <c r="V1126" s="1" t="s">
        <v>8147</v>
      </c>
      <c r="W1126" s="1" t="s">
        <v>125</v>
      </c>
      <c r="X1126" t="str">
        <f t="shared" si="120"/>
        <v>Complete</v>
      </c>
      <c r="Y1126">
        <f>MAX(0,100-IF(G1126="Invalid",Config!$B$5,0)-IF(I1126="Invalid",Config!$B$6,0)-IF(X1126="Incomplete",Config!$B$7,0)-IF(AF1126="Yes",Config!$B$37,0))</f>
        <v>55</v>
      </c>
      <c r="Z1126" s="1">
        <f>IF(OR(TRIM(B1126)="",COUNTIF(Config!$B$15:$B$19,B1126)&gt;0),1,0)+IF(OR(TRIM(C1126)="",COUNTIF(Config!$B$15:$B$19,C1126)&gt;0),1,0)+IF(OR(TRIM(F1126)="",COUNTIF(Config!$B$15:$B$19,F1126)&gt;0),1,0)+IF(OR(TRIM(H1126)="",COUNTIF(Config!$B$15:$B$19,H1126)&gt;0),1,0)+IF(OR(TRIM(E1126)="",COUNTIF(Config!$B$15:$B$19,E1126)&gt;0),1,0)+IF(OR(TRIM(K1126)="",COUNTIF(Config!$B$15:$B$19,K1126)&gt;0),1,0)+IF(OR(TRIM(P1126)="",COUNTIF(Config!$B$15:$B$19,P1126)&gt;0),1,0)+IF(OR(TRIM(R1126)="",COUNTIF(Config!$B$15:$B$19,R1126)&gt;0),1,0)</f>
        <v>0</v>
      </c>
      <c r="AA1126" s="1" cm="1">
        <f t="array" ref="AA1126">SUMPRODUCT(LEN(H1126)-LEN(SUBSTITUTE(H1126,{"0";"1";"2";"3";"4";"5";"6";"7";"8";"9"},"")))</f>
        <v>0</v>
      </c>
      <c r="AC1126" t="str">
        <f t="shared" si="121"/>
        <v>Invalid Phone; Potential Duplicate</v>
      </c>
      <c r="AD1126">
        <f t="shared" si="122"/>
        <v>2</v>
      </c>
      <c r="AE1126">
        <f t="shared" si="123"/>
        <v>0</v>
      </c>
      <c r="AF1126" t="str">
        <f t="shared" si="124"/>
        <v>Yes</v>
      </c>
      <c r="AG1126">
        <f t="shared" ca="1" si="125"/>
        <v>670</v>
      </c>
      <c r="AH1126" t="str">
        <f ca="1">IF(OR(V1126="",AG1126=""),"Yes",IF(AG1126&gt;Config!$B$41,"Yes","No"))</f>
        <v>Yes</v>
      </c>
    </row>
    <row r="1127" spans="1:34" x14ac:dyDescent="0.25">
      <c r="A1127" s="1" t="s">
        <v>8954</v>
      </c>
      <c r="B1127" s="1" t="s">
        <v>774</v>
      </c>
      <c r="C1127" s="1" t="s">
        <v>157</v>
      </c>
      <c r="D1127" s="1" t="s">
        <v>8435</v>
      </c>
      <c r="E1127" s="1" t="s">
        <v>1331</v>
      </c>
      <c r="F1127" s="1" t="s">
        <v>8955</v>
      </c>
      <c r="G1127" t="str">
        <f t="shared" si="119"/>
        <v>Valid</v>
      </c>
      <c r="H1127" s="1" t="s">
        <v>8956</v>
      </c>
      <c r="I1127" t="str" cm="1">
        <f t="array" ref="I1127">IF(OR(TRIM(H1127)="",ISNUMBER(SEARCH("#",H1127)),AA1127&lt;Config!$B$8,SUMPRODUCT(--ISNUMBER(SEARCH({"a";"b";"c";"d";"e";"f";"g";"h";"i";"j";"k";"l";"m";"n";"o";"p";"q";"r";"s";"t";"u";"v";"w";"x";"y";"z"},H1127)))&gt;0),"Invalid","Valid")</f>
        <v>Valid</v>
      </c>
      <c r="J1127" s="1" t="s">
        <v>8957</v>
      </c>
      <c r="K1127" s="1" t="s">
        <v>378</v>
      </c>
      <c r="L1127" s="1" t="s">
        <v>265</v>
      </c>
      <c r="M1127" s="1" t="s">
        <v>33825</v>
      </c>
      <c r="N1127" s="1" t="s">
        <v>68</v>
      </c>
      <c r="O1127" s="1" t="s">
        <v>32</v>
      </c>
      <c r="P1127" t="s">
        <v>87</v>
      </c>
      <c r="Q1127" s="1" t="s">
        <v>88</v>
      </c>
      <c r="R1127" s="1" t="s">
        <v>379</v>
      </c>
      <c r="S1127" s="1" t="s">
        <v>2684</v>
      </c>
      <c r="T1127" s="1" t="s">
        <v>8958</v>
      </c>
      <c r="U1127" s="1" t="s">
        <v>507</v>
      </c>
      <c r="V1127" s="1" t="s">
        <v>584</v>
      </c>
      <c r="W1127" s="1" t="s">
        <v>40</v>
      </c>
      <c r="X1127" t="str">
        <f t="shared" si="120"/>
        <v>Complete</v>
      </c>
      <c r="Y1127">
        <f>MAX(0,100-IF(G1127="Invalid",Config!$B$5,0)-IF(I1127="Invalid",Config!$B$6,0)-IF(X1127="Incomplete",Config!$B$7,0)-IF(AF1127="Yes",Config!$B$37,0))</f>
        <v>100</v>
      </c>
      <c r="Z1127" s="1">
        <f>IF(OR(TRIM(B1127)="",COUNTIF(Config!$B$15:$B$19,B1127)&gt;0),1,0)+IF(OR(TRIM(C1127)="",COUNTIF(Config!$B$15:$B$19,C1127)&gt;0),1,0)+IF(OR(TRIM(F1127)="",COUNTIF(Config!$B$15:$B$19,F1127)&gt;0),1,0)+IF(OR(TRIM(H1127)="",COUNTIF(Config!$B$15:$B$19,H1127)&gt;0),1,0)+IF(OR(TRIM(E1127)="",COUNTIF(Config!$B$15:$B$19,E1127)&gt;0),1,0)+IF(OR(TRIM(K1127)="",COUNTIF(Config!$B$15:$B$19,K1127)&gt;0),1,0)+IF(OR(TRIM(P1127)="",COUNTIF(Config!$B$15:$B$19,P1127)&gt;0),1,0)+IF(OR(TRIM(R1127)="",COUNTIF(Config!$B$15:$B$19,R1127)&gt;0),1,0)</f>
        <v>0</v>
      </c>
      <c r="AA1127" s="1" cm="1">
        <f t="array" ref="AA1127">SUMPRODUCT(LEN(H1127)-LEN(SUBSTITUTE(H1127,{"0";"1";"2";"3";"4";"5";"6";"7";"8";"9"},"")))</f>
        <v>10</v>
      </c>
      <c r="AC1127" t="str">
        <f t="shared" si="121"/>
        <v/>
      </c>
      <c r="AD1127">
        <f t="shared" si="122"/>
        <v>1</v>
      </c>
      <c r="AE1127">
        <f t="shared" si="123"/>
        <v>1</v>
      </c>
      <c r="AF1127" t="str">
        <f t="shared" si="124"/>
        <v>No</v>
      </c>
      <c r="AG1127">
        <f t="shared" ca="1" si="125"/>
        <v>403</v>
      </c>
      <c r="AH1127" t="str">
        <f ca="1">IF(OR(V1127="",AG1127=""),"Yes",IF(AG1127&gt;Config!$B$41,"Yes","No"))</f>
        <v>Yes</v>
      </c>
    </row>
    <row r="1128" spans="1:34" x14ac:dyDescent="0.25">
      <c r="A1128" s="1" t="s">
        <v>8959</v>
      </c>
      <c r="B1128" s="1" t="s">
        <v>1302</v>
      </c>
      <c r="C1128" s="1" t="s">
        <v>511</v>
      </c>
      <c r="D1128" s="1" t="s">
        <v>8960</v>
      </c>
      <c r="E1128" s="1" t="s">
        <v>339</v>
      </c>
      <c r="F1128" s="1" t="s">
        <v>8961</v>
      </c>
      <c r="G1128" t="str">
        <f t="shared" si="119"/>
        <v>Valid</v>
      </c>
      <c r="H1128" s="1" t="s">
        <v>8962</v>
      </c>
      <c r="I1128" t="str" cm="1">
        <f t="array" ref="I1128">IF(OR(TRIM(H1128)="",ISNUMBER(SEARCH("#",H1128)),AA1128&lt;Config!$B$8,SUMPRODUCT(--ISNUMBER(SEARCH({"a";"b";"c";"d";"e";"f";"g";"h";"i";"j";"k";"l";"m";"n";"o";"p";"q";"r";"s";"t";"u";"v";"w";"x";"y";"z"},H1128)))&gt;0),"Invalid","Valid")</f>
        <v>Valid</v>
      </c>
      <c r="J1128" s="1" t="s">
        <v>8963</v>
      </c>
      <c r="K1128" s="1" t="s">
        <v>133</v>
      </c>
      <c r="L1128" s="1" t="s">
        <v>164</v>
      </c>
      <c r="M1128" s="1" t="s">
        <v>118</v>
      </c>
      <c r="N1128" s="1" t="s">
        <v>713</v>
      </c>
      <c r="O1128" s="1" t="s">
        <v>180</v>
      </c>
      <c r="P1128" t="s">
        <v>344</v>
      </c>
      <c r="Q1128" s="1" t="s">
        <v>345</v>
      </c>
      <c r="R1128" s="1" t="s">
        <v>1141</v>
      </c>
      <c r="S1128" s="1" t="s">
        <v>8964</v>
      </c>
      <c r="T1128" s="1" t="s">
        <v>8965</v>
      </c>
      <c r="U1128" s="1" t="s">
        <v>2702</v>
      </c>
      <c r="V1128" s="1" t="s">
        <v>3709</v>
      </c>
      <c r="W1128" s="1" t="s">
        <v>40</v>
      </c>
      <c r="X1128" t="str">
        <f t="shared" si="120"/>
        <v>Complete</v>
      </c>
      <c r="Y1128">
        <f>MAX(0,100-IF(G1128="Invalid",Config!$B$5,0)-IF(I1128="Invalid",Config!$B$6,0)-IF(X1128="Incomplete",Config!$B$7,0)-IF(AF1128="Yes",Config!$B$37,0))</f>
        <v>100</v>
      </c>
      <c r="Z1128" s="1">
        <f>IF(OR(TRIM(B1128)="",COUNTIF(Config!$B$15:$B$19,B1128)&gt;0),1,0)+IF(OR(TRIM(C1128)="",COUNTIF(Config!$B$15:$B$19,C1128)&gt;0),1,0)+IF(OR(TRIM(F1128)="",COUNTIF(Config!$B$15:$B$19,F1128)&gt;0),1,0)+IF(OR(TRIM(H1128)="",COUNTIF(Config!$B$15:$B$19,H1128)&gt;0),1,0)+IF(OR(TRIM(E1128)="",COUNTIF(Config!$B$15:$B$19,E1128)&gt;0),1,0)+IF(OR(TRIM(K1128)="",COUNTIF(Config!$B$15:$B$19,K1128)&gt;0),1,0)+IF(OR(TRIM(P1128)="",COUNTIF(Config!$B$15:$B$19,P1128)&gt;0),1,0)+IF(OR(TRIM(R1128)="",COUNTIF(Config!$B$15:$B$19,R1128)&gt;0),1,0)</f>
        <v>0</v>
      </c>
      <c r="AA1128" s="1" cm="1">
        <f t="array" ref="AA1128">SUMPRODUCT(LEN(H1128)-LEN(SUBSTITUTE(H1128,{"0";"1";"2";"3";"4";"5";"6";"7";"8";"9"},"")))</f>
        <v>10</v>
      </c>
      <c r="AC1128" t="str">
        <f t="shared" si="121"/>
        <v/>
      </c>
      <c r="AD1128">
        <f t="shared" si="122"/>
        <v>1</v>
      </c>
      <c r="AE1128">
        <f t="shared" si="123"/>
        <v>1</v>
      </c>
      <c r="AF1128" t="str">
        <f t="shared" si="124"/>
        <v>No</v>
      </c>
      <c r="AG1128">
        <f t="shared" ca="1" si="125"/>
        <v>443</v>
      </c>
      <c r="AH1128" t="str">
        <f ca="1">IF(OR(V1128="",AG1128=""),"Yes",IF(AG1128&gt;Config!$B$41,"Yes","No"))</f>
        <v>Yes</v>
      </c>
    </row>
    <row r="1129" spans="1:34" x14ac:dyDescent="0.25">
      <c r="A1129" s="1" t="s">
        <v>8966</v>
      </c>
      <c r="B1129" s="1" t="s">
        <v>3522</v>
      </c>
      <c r="C1129" s="1" t="s">
        <v>323</v>
      </c>
      <c r="D1129" s="1" t="s">
        <v>4069</v>
      </c>
      <c r="E1129" s="1" t="s">
        <v>642</v>
      </c>
      <c r="F1129" s="1" t="s">
        <v>8967</v>
      </c>
      <c r="G1129" t="str">
        <f t="shared" si="119"/>
        <v>Valid</v>
      </c>
      <c r="H1129" s="1" t="s">
        <v>4486</v>
      </c>
      <c r="I1129" t="str" cm="1">
        <f t="array" ref="I1129">IF(OR(TRIM(H1129)="",ISNUMBER(SEARCH("#",H1129)),AA1129&lt;Config!$B$8,SUMPRODUCT(--ISNUMBER(SEARCH({"a";"b";"c";"d";"e";"f";"g";"h";"i";"j";"k";"l";"m";"n";"o";"p";"q";"r";"s";"t";"u";"v";"w";"x";"y";"z"},H1129)))&gt;0),"Invalid","Valid")</f>
        <v>Valid</v>
      </c>
      <c r="J1129" s="1" t="s">
        <v>8968</v>
      </c>
      <c r="K1129" s="1" t="s">
        <v>117</v>
      </c>
      <c r="L1129" s="1" t="s">
        <v>49</v>
      </c>
      <c r="M1129" s="1" t="s">
        <v>135</v>
      </c>
      <c r="N1129" s="1" t="s">
        <v>31</v>
      </c>
      <c r="O1129" s="1" t="s">
        <v>69</v>
      </c>
      <c r="P1129" t="s">
        <v>53</v>
      </c>
      <c r="Q1129" s="1" t="s">
        <v>54</v>
      </c>
      <c r="R1129" s="1" t="s">
        <v>288</v>
      </c>
      <c r="S1129" s="1" t="s">
        <v>8969</v>
      </c>
      <c r="T1129" s="1" t="s">
        <v>8970</v>
      </c>
      <c r="U1129" s="1" t="s">
        <v>3799</v>
      </c>
      <c r="V1129" s="1" t="s">
        <v>1692</v>
      </c>
      <c r="W1129" s="1" t="s">
        <v>60</v>
      </c>
      <c r="X1129" t="str">
        <f t="shared" si="120"/>
        <v>Complete</v>
      </c>
      <c r="Y1129">
        <f>MAX(0,100-IF(G1129="Invalid",Config!$B$5,0)-IF(I1129="Invalid",Config!$B$6,0)-IF(X1129="Incomplete",Config!$B$7,0)-IF(AF1129="Yes",Config!$B$37,0))</f>
        <v>75</v>
      </c>
      <c r="Z1129" s="1">
        <f>IF(OR(TRIM(B1129)="",COUNTIF(Config!$B$15:$B$19,B1129)&gt;0),1,0)+IF(OR(TRIM(C1129)="",COUNTIF(Config!$B$15:$B$19,C1129)&gt;0),1,0)+IF(OR(TRIM(F1129)="",COUNTIF(Config!$B$15:$B$19,F1129)&gt;0),1,0)+IF(OR(TRIM(H1129)="",COUNTIF(Config!$B$15:$B$19,H1129)&gt;0),1,0)+IF(OR(TRIM(E1129)="",COUNTIF(Config!$B$15:$B$19,E1129)&gt;0),1,0)+IF(OR(TRIM(K1129)="",COUNTIF(Config!$B$15:$B$19,K1129)&gt;0),1,0)+IF(OR(TRIM(P1129)="",COUNTIF(Config!$B$15:$B$19,P1129)&gt;0),1,0)+IF(OR(TRIM(R1129)="",COUNTIF(Config!$B$15:$B$19,R1129)&gt;0),1,0)</f>
        <v>0</v>
      </c>
      <c r="AA1129" s="1" cm="1">
        <f t="array" ref="AA1129">SUMPRODUCT(LEN(H1129)-LEN(SUBSTITUTE(H1129,{"0";"1";"2";"3";"4";"5";"6";"7";"8";"9"},"")))</f>
        <v>11</v>
      </c>
      <c r="AC1129" t="str">
        <f t="shared" si="121"/>
        <v>Potential Duplicate</v>
      </c>
      <c r="AD1129">
        <f t="shared" si="122"/>
        <v>1</v>
      </c>
      <c r="AE1129">
        <f t="shared" si="123"/>
        <v>2</v>
      </c>
      <c r="AF1129" t="str">
        <f t="shared" si="124"/>
        <v>Yes</v>
      </c>
      <c r="AG1129">
        <f t="shared" ca="1" si="125"/>
        <v>412</v>
      </c>
      <c r="AH1129" t="str">
        <f ca="1">IF(OR(V1129="",AG1129=""),"Yes",IF(AG1129&gt;Config!$B$41,"Yes","No"))</f>
        <v>Yes</v>
      </c>
    </row>
    <row r="1130" spans="1:34" x14ac:dyDescent="0.25">
      <c r="A1130" s="1" t="s">
        <v>8971</v>
      </c>
      <c r="B1130" s="1" t="s">
        <v>409</v>
      </c>
      <c r="C1130" s="1" t="s">
        <v>33815</v>
      </c>
      <c r="D1130" s="1" t="s">
        <v>409</v>
      </c>
      <c r="E1130" s="1" t="s">
        <v>34492</v>
      </c>
      <c r="F1130" s="1" t="s">
        <v>8972</v>
      </c>
      <c r="G1130" t="str">
        <f t="shared" si="119"/>
        <v>Valid</v>
      </c>
      <c r="H1130" s="1" t="s">
        <v>8973</v>
      </c>
      <c r="I1130" t="str" cm="1">
        <f t="array" ref="I1130">IF(OR(TRIM(H1130)="",ISNUMBER(SEARCH("#",H1130)),AA1130&lt;Config!$B$8,SUMPRODUCT(--ISNUMBER(SEARCH({"a";"b";"c";"d";"e";"f";"g";"h";"i";"j";"k";"l";"m";"n";"o";"p";"q";"r";"s";"t";"u";"v";"w";"x";"y";"z"},H1130)))&gt;0),"Invalid","Valid")</f>
        <v>Valid</v>
      </c>
      <c r="J1130" s="1" t="s">
        <v>8974</v>
      </c>
      <c r="K1130" s="1" t="s">
        <v>163</v>
      </c>
      <c r="L1130" s="1" t="s">
        <v>164</v>
      </c>
      <c r="M1130" s="1" t="s">
        <v>462</v>
      </c>
      <c r="N1130" s="1" t="s">
        <v>51</v>
      </c>
      <c r="O1130" s="1" t="s">
        <v>196</v>
      </c>
      <c r="P1130" t="s">
        <v>104</v>
      </c>
      <c r="Q1130" s="1" t="s">
        <v>732</v>
      </c>
      <c r="R1130" s="1" t="s">
        <v>922</v>
      </c>
      <c r="S1130" s="1" t="s">
        <v>8975</v>
      </c>
      <c r="T1130" s="1" t="s">
        <v>8976</v>
      </c>
      <c r="U1130" s="1" t="s">
        <v>6754</v>
      </c>
      <c r="V1130" s="1" t="s">
        <v>8977</v>
      </c>
      <c r="W1130" s="1" t="s">
        <v>384</v>
      </c>
      <c r="X1130" t="str">
        <f t="shared" si="120"/>
        <v>Incomplete</v>
      </c>
      <c r="Y1130">
        <f>MAX(0,100-IF(G1130="Invalid",Config!$B$5,0)-IF(I1130="Invalid",Config!$B$6,0)-IF(X1130="Incomplete",Config!$B$7,0)-IF(AF1130="Yes",Config!$B$37,0))</f>
        <v>35</v>
      </c>
      <c r="Z1130" s="1">
        <f>IF(OR(TRIM(B1130)="",COUNTIF(Config!$B$15:$B$19,B1130)&gt;0),1,0)+IF(OR(TRIM(C1130)="",COUNTIF(Config!$B$15:$B$19,C1130)&gt;0),1,0)+IF(OR(TRIM(F1130)="",COUNTIF(Config!$B$15:$B$19,F1130)&gt;0),1,0)+IF(OR(TRIM(H1130)="",COUNTIF(Config!$B$15:$B$19,H1130)&gt;0),1,0)+IF(OR(TRIM(E1130)="",COUNTIF(Config!$B$15:$B$19,E1130)&gt;0),1,0)+IF(OR(TRIM(K1130)="",COUNTIF(Config!$B$15:$B$19,K1130)&gt;0),1,0)+IF(OR(TRIM(P1130)="",COUNTIF(Config!$B$15:$B$19,P1130)&gt;0),1,0)+IF(OR(TRIM(R1130)="",COUNTIF(Config!$B$15:$B$19,R1130)&gt;0),1,0)</f>
        <v>1</v>
      </c>
      <c r="AA1130" s="1" cm="1">
        <f t="array" ref="AA1130">SUMPRODUCT(LEN(H1130)-LEN(SUBSTITUTE(H1130,{"0";"1";"2";"3";"4";"5";"6";"7";"8";"9"},"")))</f>
        <v>11</v>
      </c>
      <c r="AC1130" t="str">
        <f t="shared" si="121"/>
        <v>Incomplete Profile; Potential Duplicate</v>
      </c>
      <c r="AD1130">
        <f t="shared" si="122"/>
        <v>1</v>
      </c>
      <c r="AE1130">
        <f t="shared" si="123"/>
        <v>2</v>
      </c>
      <c r="AF1130" t="str">
        <f t="shared" si="124"/>
        <v>Yes</v>
      </c>
      <c r="AG1130">
        <f t="shared" ca="1" si="125"/>
        <v>477</v>
      </c>
      <c r="AH1130" t="str">
        <f ca="1">IF(OR(V1130="",AG1130=""),"Yes",IF(AG1130&gt;Config!$B$41,"Yes","No"))</f>
        <v>Yes</v>
      </c>
    </row>
    <row r="1131" spans="1:34" x14ac:dyDescent="0.25">
      <c r="A1131" s="1" t="s">
        <v>8978</v>
      </c>
      <c r="B1131" s="1" t="s">
        <v>650</v>
      </c>
      <c r="C1131" s="1" t="s">
        <v>775</v>
      </c>
      <c r="D1131" s="1" t="s">
        <v>7163</v>
      </c>
      <c r="E1131" s="1" t="s">
        <v>33829</v>
      </c>
      <c r="F1131" s="1" t="s">
        <v>8979</v>
      </c>
      <c r="G1131" t="str">
        <f t="shared" si="119"/>
        <v>Valid</v>
      </c>
      <c r="H1131" s="1" t="s">
        <v>8980</v>
      </c>
      <c r="I1131" t="str" cm="1">
        <f t="array" ref="I1131">IF(OR(TRIM(H1131)="",ISNUMBER(SEARCH("#",H1131)),AA1131&lt;Config!$B$8,SUMPRODUCT(--ISNUMBER(SEARCH({"a";"b";"c";"d";"e";"f";"g";"h";"i";"j";"k";"l";"m";"n";"o";"p";"q";"r";"s";"t";"u";"v";"w";"x";"y";"z"},H1131)))&gt;0),"Invalid","Valid")</f>
        <v>Valid</v>
      </c>
      <c r="J1131" s="1" t="s">
        <v>8981</v>
      </c>
      <c r="K1131" s="1" t="s">
        <v>66</v>
      </c>
      <c r="L1131" s="1" t="s">
        <v>49</v>
      </c>
      <c r="M1131" s="1" t="s">
        <v>517</v>
      </c>
      <c r="N1131" s="1" t="s">
        <v>358</v>
      </c>
      <c r="O1131" s="1" t="s">
        <v>196</v>
      </c>
      <c r="P1131" t="s">
        <v>590</v>
      </c>
      <c r="Q1131" s="1" t="s">
        <v>591</v>
      </c>
      <c r="R1131" s="1" t="s">
        <v>592</v>
      </c>
      <c r="S1131" s="1" t="s">
        <v>4864</v>
      </c>
      <c r="T1131" s="1" t="s">
        <v>8982</v>
      </c>
      <c r="U1131" s="1" t="s">
        <v>8983</v>
      </c>
      <c r="V1131" s="1" t="s">
        <v>140</v>
      </c>
      <c r="W1131" s="1" t="s">
        <v>125</v>
      </c>
      <c r="X1131" t="str">
        <f t="shared" si="120"/>
        <v>Incomplete</v>
      </c>
      <c r="Y1131">
        <f>MAX(0,100-IF(G1131="Invalid",Config!$B$5,0)-IF(I1131="Invalid",Config!$B$6,0)-IF(X1131="Incomplete",Config!$B$7,0)-IF(AF1131="Yes",Config!$B$37,0))</f>
        <v>35</v>
      </c>
      <c r="Z1131" s="1">
        <f>IF(OR(TRIM(B1131)="",COUNTIF(Config!$B$15:$B$19,B1131)&gt;0),1,0)+IF(OR(TRIM(C1131)="",COUNTIF(Config!$B$15:$B$19,C1131)&gt;0),1,0)+IF(OR(TRIM(F1131)="",COUNTIF(Config!$B$15:$B$19,F1131)&gt;0),1,0)+IF(OR(TRIM(H1131)="",COUNTIF(Config!$B$15:$B$19,H1131)&gt;0),1,0)+IF(OR(TRIM(E1131)="",COUNTIF(Config!$B$15:$B$19,E1131)&gt;0),1,0)+IF(OR(TRIM(K1131)="",COUNTIF(Config!$B$15:$B$19,K1131)&gt;0),1,0)+IF(OR(TRIM(P1131)="",COUNTIF(Config!$B$15:$B$19,P1131)&gt;0),1,0)+IF(OR(TRIM(R1131)="",COUNTIF(Config!$B$15:$B$19,R1131)&gt;0),1,0)</f>
        <v>1</v>
      </c>
      <c r="AA1131" s="1" cm="1">
        <f t="array" ref="AA1131">SUMPRODUCT(LEN(H1131)-LEN(SUBSTITUTE(H1131,{"0";"1";"2";"3";"4";"5";"6";"7";"8";"9"},"")))</f>
        <v>12</v>
      </c>
      <c r="AC1131" t="str">
        <f t="shared" si="121"/>
        <v>Incomplete Profile; Potential Duplicate</v>
      </c>
      <c r="AD1131">
        <f t="shared" si="122"/>
        <v>2</v>
      </c>
      <c r="AE1131">
        <f t="shared" si="123"/>
        <v>1</v>
      </c>
      <c r="AF1131" t="str">
        <f t="shared" si="124"/>
        <v>Yes</v>
      </c>
      <c r="AG1131">
        <f t="shared" ca="1" si="125"/>
        <v>37</v>
      </c>
      <c r="AH1131" t="str">
        <f ca="1">IF(OR(V1131="",AG1131=""),"Yes",IF(AG1131&gt;Config!$B$41,"Yes","No"))</f>
        <v>No</v>
      </c>
    </row>
    <row r="1132" spans="1:34" x14ac:dyDescent="0.25">
      <c r="A1132" s="1" t="s">
        <v>8984</v>
      </c>
      <c r="B1132" s="1" t="s">
        <v>1957</v>
      </c>
      <c r="C1132" s="1" t="s">
        <v>956</v>
      </c>
      <c r="D1132" s="1" t="s">
        <v>6146</v>
      </c>
      <c r="E1132" s="1" t="s">
        <v>34493</v>
      </c>
      <c r="F1132" s="1" t="s">
        <v>8985</v>
      </c>
      <c r="G1132" t="str">
        <f t="shared" si="119"/>
        <v>Valid</v>
      </c>
      <c r="H1132" s="1" t="s">
        <v>8986</v>
      </c>
      <c r="I1132" t="str" cm="1">
        <f t="array" ref="I1132">IF(OR(TRIM(H1132)="",ISNUMBER(SEARCH("#",H1132)),AA1132&lt;Config!$B$8,SUMPRODUCT(--ISNUMBER(SEARCH({"a";"b";"c";"d";"e";"f";"g";"h";"i";"j";"k";"l";"m";"n";"o";"p";"q";"r";"s";"t";"u";"v";"w";"x";"y";"z"},H1132)))&gt;0),"Invalid","Valid")</f>
        <v>Valid</v>
      </c>
      <c r="J1132" s="1" t="s">
        <v>8987</v>
      </c>
      <c r="K1132" s="1" t="s">
        <v>195</v>
      </c>
      <c r="L1132" s="1" t="s">
        <v>102</v>
      </c>
      <c r="M1132" s="1" t="s">
        <v>103</v>
      </c>
      <c r="N1132" s="1" t="s">
        <v>713</v>
      </c>
      <c r="O1132" s="1" t="s">
        <v>196</v>
      </c>
      <c r="P1132" t="s">
        <v>53</v>
      </c>
      <c r="Q1132" s="1" t="s">
        <v>54</v>
      </c>
      <c r="R1132" s="1" t="s">
        <v>198</v>
      </c>
      <c r="S1132" s="1" t="s">
        <v>8988</v>
      </c>
      <c r="T1132" s="1" t="s">
        <v>8989</v>
      </c>
      <c r="U1132" s="1" t="s">
        <v>1300</v>
      </c>
      <c r="V1132" s="1" t="s">
        <v>3619</v>
      </c>
      <c r="W1132" s="1" t="s">
        <v>125</v>
      </c>
      <c r="X1132" t="str">
        <f t="shared" si="120"/>
        <v>Complete</v>
      </c>
      <c r="Y1132">
        <f>MAX(0,100-IF(G1132="Invalid",Config!$B$5,0)-IF(I1132="Invalid",Config!$B$6,0)-IF(X1132="Incomplete",Config!$B$7,0)-IF(AF1132="Yes",Config!$B$37,0))</f>
        <v>100</v>
      </c>
      <c r="Z1132" s="1">
        <f>IF(OR(TRIM(B1132)="",COUNTIF(Config!$B$15:$B$19,B1132)&gt;0),1,0)+IF(OR(TRIM(C1132)="",COUNTIF(Config!$B$15:$B$19,C1132)&gt;0),1,0)+IF(OR(TRIM(F1132)="",COUNTIF(Config!$B$15:$B$19,F1132)&gt;0),1,0)+IF(OR(TRIM(H1132)="",COUNTIF(Config!$B$15:$B$19,H1132)&gt;0),1,0)+IF(OR(TRIM(E1132)="",COUNTIF(Config!$B$15:$B$19,E1132)&gt;0),1,0)+IF(OR(TRIM(K1132)="",COUNTIF(Config!$B$15:$B$19,K1132)&gt;0),1,0)+IF(OR(TRIM(P1132)="",COUNTIF(Config!$B$15:$B$19,P1132)&gt;0),1,0)+IF(OR(TRIM(R1132)="",COUNTIF(Config!$B$15:$B$19,R1132)&gt;0),1,0)</f>
        <v>0</v>
      </c>
      <c r="AA1132" s="1" cm="1">
        <f t="array" ref="AA1132">SUMPRODUCT(LEN(H1132)-LEN(SUBSTITUTE(H1132,{"0";"1";"2";"3";"4";"5";"6";"7";"8";"9"},"")))</f>
        <v>12</v>
      </c>
      <c r="AC1132" t="str">
        <f t="shared" si="121"/>
        <v/>
      </c>
      <c r="AD1132">
        <f t="shared" si="122"/>
        <v>1</v>
      </c>
      <c r="AE1132">
        <f t="shared" si="123"/>
        <v>1</v>
      </c>
      <c r="AF1132" t="str">
        <f t="shared" si="124"/>
        <v>No</v>
      </c>
      <c r="AG1132">
        <f t="shared" ca="1" si="125"/>
        <v>258</v>
      </c>
      <c r="AH1132" t="str">
        <f ca="1">IF(OR(V1132="",AG1132=""),"Yes",IF(AG1132&gt;Config!$B$41,"Yes","No"))</f>
        <v>No</v>
      </c>
    </row>
    <row r="1133" spans="1:34" x14ac:dyDescent="0.25">
      <c r="A1133" s="1" t="s">
        <v>8990</v>
      </c>
      <c r="B1133" s="1" t="s">
        <v>42</v>
      </c>
      <c r="C1133" s="1" t="s">
        <v>545</v>
      </c>
      <c r="D1133" s="1" t="s">
        <v>4006</v>
      </c>
      <c r="E1133" s="1" t="s">
        <v>191</v>
      </c>
      <c r="F1133" s="1" t="s">
        <v>4007</v>
      </c>
      <c r="G1133" t="str">
        <f t="shared" si="119"/>
        <v>Valid</v>
      </c>
      <c r="H1133" s="1" t="s">
        <v>8991</v>
      </c>
      <c r="I1133" t="str" cm="1">
        <f t="array" ref="I1133">IF(OR(TRIM(H1133)="",ISNUMBER(SEARCH("#",H1133)),AA1133&lt;Config!$B$8,SUMPRODUCT(--ISNUMBER(SEARCH({"a";"b";"c";"d";"e";"f";"g";"h";"i";"j";"k";"l";"m";"n";"o";"p";"q";"r";"s";"t";"u";"v";"w";"x";"y";"z"},H1133)))&gt;0),"Invalid","Valid")</f>
        <v>Valid</v>
      </c>
      <c r="J1133" s="1" t="s">
        <v>4009</v>
      </c>
      <c r="K1133" s="1" t="s">
        <v>163</v>
      </c>
      <c r="L1133" s="1" t="s">
        <v>265</v>
      </c>
      <c r="M1133" s="1" t="s">
        <v>343</v>
      </c>
      <c r="N1133" s="1" t="s">
        <v>51</v>
      </c>
      <c r="O1133" s="1" t="s">
        <v>69</v>
      </c>
      <c r="P1133" t="s">
        <v>87</v>
      </c>
      <c r="Q1133" s="1" t="s">
        <v>166</v>
      </c>
      <c r="R1133" s="1" t="s">
        <v>89</v>
      </c>
      <c r="S1133" s="1" t="s">
        <v>4010</v>
      </c>
      <c r="T1133" s="1" t="s">
        <v>4011</v>
      </c>
      <c r="U1133" s="1" t="s">
        <v>584</v>
      </c>
      <c r="V1133" s="1" t="s">
        <v>3505</v>
      </c>
      <c r="W1133" s="1" t="s">
        <v>202</v>
      </c>
      <c r="X1133" t="str">
        <f t="shared" si="120"/>
        <v>Complete</v>
      </c>
      <c r="Y1133">
        <f>MAX(0,100-IF(G1133="Invalid",Config!$B$5,0)-IF(I1133="Invalid",Config!$B$6,0)-IF(X1133="Incomplete",Config!$B$7,0)-IF(AF1133="Yes",Config!$B$37,0))</f>
        <v>75</v>
      </c>
      <c r="Z1133" s="1">
        <f>IF(OR(TRIM(B1133)="",COUNTIF(Config!$B$15:$B$19,B1133)&gt;0),1,0)+IF(OR(TRIM(C1133)="",COUNTIF(Config!$B$15:$B$19,C1133)&gt;0),1,0)+IF(OR(TRIM(F1133)="",COUNTIF(Config!$B$15:$B$19,F1133)&gt;0),1,0)+IF(OR(TRIM(H1133)="",COUNTIF(Config!$B$15:$B$19,H1133)&gt;0),1,0)+IF(OR(TRIM(E1133)="",COUNTIF(Config!$B$15:$B$19,E1133)&gt;0),1,0)+IF(OR(TRIM(K1133)="",COUNTIF(Config!$B$15:$B$19,K1133)&gt;0),1,0)+IF(OR(TRIM(P1133)="",COUNTIF(Config!$B$15:$B$19,P1133)&gt;0),1,0)+IF(OR(TRIM(R1133)="",COUNTIF(Config!$B$15:$B$19,R1133)&gt;0),1,0)</f>
        <v>0</v>
      </c>
      <c r="AA1133" s="1" cm="1">
        <f t="array" ref="AA1133">SUMPRODUCT(LEN(H1133)-LEN(SUBSTITUTE(H1133,{"0";"1";"2";"3";"4";"5";"6";"7";"8";"9"},"")))</f>
        <v>11</v>
      </c>
      <c r="AC1133" t="str">
        <f t="shared" si="121"/>
        <v>Potential Duplicate</v>
      </c>
      <c r="AD1133">
        <f t="shared" si="122"/>
        <v>2</v>
      </c>
      <c r="AE1133">
        <f t="shared" si="123"/>
        <v>1</v>
      </c>
      <c r="AF1133" t="str">
        <f t="shared" si="124"/>
        <v>Yes</v>
      </c>
      <c r="AG1133">
        <f t="shared" ca="1" si="125"/>
        <v>379</v>
      </c>
      <c r="AH1133" t="str">
        <f ca="1">IF(OR(V1133="",AG1133=""),"Yes",IF(AG1133&gt;Config!$B$41,"Yes","No"))</f>
        <v>Yes</v>
      </c>
    </row>
    <row r="1134" spans="1:34" x14ac:dyDescent="0.25">
      <c r="A1134" s="1" t="s">
        <v>8992</v>
      </c>
      <c r="B1134" s="1" t="s">
        <v>2911</v>
      </c>
      <c r="C1134" s="1" t="s">
        <v>205</v>
      </c>
      <c r="D1134" s="1" t="s">
        <v>8993</v>
      </c>
      <c r="E1134" s="1" t="s">
        <v>34494</v>
      </c>
      <c r="F1134" s="1" t="s">
        <v>8994</v>
      </c>
      <c r="G1134" t="str">
        <f t="shared" si="119"/>
        <v>Valid</v>
      </c>
      <c r="H1134" s="1" t="s">
        <v>8995</v>
      </c>
      <c r="I1134" t="str" cm="1">
        <f t="array" ref="I1134">IF(OR(TRIM(H1134)="",ISNUMBER(SEARCH("#",H1134)),AA1134&lt;Config!$B$8,SUMPRODUCT(--ISNUMBER(SEARCH({"a";"b";"c";"d";"e";"f";"g";"h";"i";"j";"k";"l";"m";"n";"o";"p";"q";"r";"s";"t";"u";"v";"w";"x";"y";"z"},H1134)))&gt;0),"Invalid","Valid")</f>
        <v>Valid</v>
      </c>
      <c r="J1134" s="1" t="s">
        <v>8996</v>
      </c>
      <c r="K1134" s="1" t="s">
        <v>287</v>
      </c>
      <c r="L1134" s="1" t="s">
        <v>29</v>
      </c>
      <c r="M1134" s="1" t="s">
        <v>391</v>
      </c>
      <c r="N1134" s="1" t="s">
        <v>86</v>
      </c>
      <c r="O1134" s="1" t="s">
        <v>69</v>
      </c>
      <c r="P1134" t="s">
        <v>236</v>
      </c>
      <c r="Q1134" s="1" t="s">
        <v>253</v>
      </c>
      <c r="R1134" s="1" t="s">
        <v>253</v>
      </c>
      <c r="S1134" s="1" t="s">
        <v>8997</v>
      </c>
      <c r="T1134" s="1" t="s">
        <v>8998</v>
      </c>
      <c r="U1134" s="1" t="s">
        <v>2191</v>
      </c>
      <c r="V1134" s="1" t="s">
        <v>140</v>
      </c>
      <c r="W1134" s="1" t="s">
        <v>75</v>
      </c>
      <c r="X1134" t="str">
        <f t="shared" si="120"/>
        <v>Complete</v>
      </c>
      <c r="Y1134">
        <f>MAX(0,100-IF(G1134="Invalid",Config!$B$5,0)-IF(I1134="Invalid",Config!$B$6,0)-IF(X1134="Incomplete",Config!$B$7,0)-IF(AF1134="Yes",Config!$B$37,0))</f>
        <v>100</v>
      </c>
      <c r="Z1134" s="1">
        <f>IF(OR(TRIM(B1134)="",COUNTIF(Config!$B$15:$B$19,B1134)&gt;0),1,0)+IF(OR(TRIM(C1134)="",COUNTIF(Config!$B$15:$B$19,C1134)&gt;0),1,0)+IF(OR(TRIM(F1134)="",COUNTIF(Config!$B$15:$B$19,F1134)&gt;0),1,0)+IF(OR(TRIM(H1134)="",COUNTIF(Config!$B$15:$B$19,H1134)&gt;0),1,0)+IF(OR(TRIM(E1134)="",COUNTIF(Config!$B$15:$B$19,E1134)&gt;0),1,0)+IF(OR(TRIM(K1134)="",COUNTIF(Config!$B$15:$B$19,K1134)&gt;0),1,0)+IF(OR(TRIM(P1134)="",COUNTIF(Config!$B$15:$B$19,P1134)&gt;0),1,0)+IF(OR(TRIM(R1134)="",COUNTIF(Config!$B$15:$B$19,R1134)&gt;0),1,0)</f>
        <v>0</v>
      </c>
      <c r="AA1134" s="1" cm="1">
        <f t="array" ref="AA1134">SUMPRODUCT(LEN(H1134)-LEN(SUBSTITUTE(H1134,{"0";"1";"2";"3";"4";"5";"6";"7";"8";"9"},"")))</f>
        <v>12</v>
      </c>
      <c r="AC1134" t="str">
        <f t="shared" si="121"/>
        <v/>
      </c>
      <c r="AD1134">
        <f t="shared" si="122"/>
        <v>1</v>
      </c>
      <c r="AE1134">
        <f t="shared" si="123"/>
        <v>1</v>
      </c>
      <c r="AF1134" t="str">
        <f t="shared" si="124"/>
        <v>No</v>
      </c>
      <c r="AG1134">
        <f t="shared" ca="1" si="125"/>
        <v>37</v>
      </c>
      <c r="AH1134" t="str">
        <f ca="1">IF(OR(V1134="",AG1134=""),"Yes",IF(AG1134&gt;Config!$B$41,"Yes","No"))</f>
        <v>No</v>
      </c>
    </row>
    <row r="1135" spans="1:34" x14ac:dyDescent="0.25">
      <c r="A1135" s="1" t="s">
        <v>8999</v>
      </c>
      <c r="B1135" s="1" t="s">
        <v>77</v>
      </c>
      <c r="C1135" s="1" t="s">
        <v>308</v>
      </c>
      <c r="D1135" s="1" t="s">
        <v>309</v>
      </c>
      <c r="E1135" s="1" t="s">
        <v>739</v>
      </c>
      <c r="F1135" s="1" t="s">
        <v>9000</v>
      </c>
      <c r="G1135" t="str">
        <f t="shared" si="119"/>
        <v>Valid</v>
      </c>
      <c r="H1135" s="1" t="s">
        <v>9001</v>
      </c>
      <c r="I1135" t="str" cm="1">
        <f t="array" ref="I1135">IF(OR(TRIM(H1135)="",ISNUMBER(SEARCH("#",H1135)),AA1135&lt;Config!$B$8,SUMPRODUCT(--ISNUMBER(SEARCH({"a";"b";"c";"d";"e";"f";"g";"h";"i";"j";"k";"l";"m";"n";"o";"p";"q";"r";"s";"t";"u";"v";"w";"x";"y";"z"},H1135)))&gt;0),"Invalid","Valid")</f>
        <v>Valid</v>
      </c>
      <c r="J1135" s="1" t="s">
        <v>9002</v>
      </c>
      <c r="K1135" s="1" t="s">
        <v>48</v>
      </c>
      <c r="L1135" s="1" t="s">
        <v>450</v>
      </c>
      <c r="M1135" s="1" t="s">
        <v>235</v>
      </c>
      <c r="N1135" s="1" t="s">
        <v>252</v>
      </c>
      <c r="O1135" s="1" t="s">
        <v>149</v>
      </c>
      <c r="P1135" t="s">
        <v>518</v>
      </c>
      <c r="Q1135" s="1" t="s">
        <v>166</v>
      </c>
      <c r="R1135" s="1" t="s">
        <v>136</v>
      </c>
      <c r="S1135" s="1" t="s">
        <v>9003</v>
      </c>
      <c r="T1135" s="1" t="s">
        <v>9004</v>
      </c>
      <c r="U1135" s="1" t="s">
        <v>3815</v>
      </c>
      <c r="V1135" s="1" t="s">
        <v>9005</v>
      </c>
      <c r="W1135" s="1" t="s">
        <v>60</v>
      </c>
      <c r="X1135" t="str">
        <f t="shared" si="120"/>
        <v>Complete</v>
      </c>
      <c r="Y1135">
        <f>MAX(0,100-IF(G1135="Invalid",Config!$B$5,0)-IF(I1135="Invalid",Config!$B$6,0)-IF(X1135="Incomplete",Config!$B$7,0)-IF(AF1135="Yes",Config!$B$37,0))</f>
        <v>75</v>
      </c>
      <c r="Z1135" s="1">
        <f>IF(OR(TRIM(B1135)="",COUNTIF(Config!$B$15:$B$19,B1135)&gt;0),1,0)+IF(OR(TRIM(C1135)="",COUNTIF(Config!$B$15:$B$19,C1135)&gt;0),1,0)+IF(OR(TRIM(F1135)="",COUNTIF(Config!$B$15:$B$19,F1135)&gt;0),1,0)+IF(OR(TRIM(H1135)="",COUNTIF(Config!$B$15:$B$19,H1135)&gt;0),1,0)+IF(OR(TRIM(E1135)="",COUNTIF(Config!$B$15:$B$19,E1135)&gt;0),1,0)+IF(OR(TRIM(K1135)="",COUNTIF(Config!$B$15:$B$19,K1135)&gt;0),1,0)+IF(OR(TRIM(P1135)="",COUNTIF(Config!$B$15:$B$19,P1135)&gt;0),1,0)+IF(OR(TRIM(R1135)="",COUNTIF(Config!$B$15:$B$19,R1135)&gt;0),1,0)</f>
        <v>0</v>
      </c>
      <c r="AA1135" s="1" cm="1">
        <f t="array" ref="AA1135">SUMPRODUCT(LEN(H1135)-LEN(SUBSTITUTE(H1135,{"0";"1";"2";"3";"4";"5";"6";"7";"8";"9"},"")))</f>
        <v>11</v>
      </c>
      <c r="AC1135" t="str">
        <f t="shared" si="121"/>
        <v>Potential Duplicate</v>
      </c>
      <c r="AD1135">
        <f t="shared" si="122"/>
        <v>2</v>
      </c>
      <c r="AE1135">
        <f t="shared" si="123"/>
        <v>2</v>
      </c>
      <c r="AF1135" t="str">
        <f t="shared" si="124"/>
        <v>Yes</v>
      </c>
      <c r="AG1135">
        <f t="shared" ca="1" si="125"/>
        <v>466</v>
      </c>
      <c r="AH1135" t="str">
        <f ca="1">IF(OR(V1135="",AG1135=""),"Yes",IF(AG1135&gt;Config!$B$41,"Yes","No"))</f>
        <v>Yes</v>
      </c>
    </row>
    <row r="1136" spans="1:34" x14ac:dyDescent="0.25">
      <c r="A1136" s="1" t="s">
        <v>9006</v>
      </c>
      <c r="B1136" s="1" t="s">
        <v>3522</v>
      </c>
      <c r="C1136" s="1" t="s">
        <v>792</v>
      </c>
      <c r="D1136" s="1" t="s">
        <v>9007</v>
      </c>
      <c r="E1136" s="1" t="s">
        <v>34495</v>
      </c>
      <c r="F1136" s="1" t="s">
        <v>9008</v>
      </c>
      <c r="G1136" t="str">
        <f t="shared" si="119"/>
        <v>Valid</v>
      </c>
      <c r="H1136" s="1" t="s">
        <v>9009</v>
      </c>
      <c r="I1136" t="str" cm="1">
        <f t="array" ref="I1136">IF(OR(TRIM(H1136)="",ISNUMBER(SEARCH("#",H1136)),AA1136&lt;Config!$B$8,SUMPRODUCT(--ISNUMBER(SEARCH({"a";"b";"c";"d";"e";"f";"g";"h";"i";"j";"k";"l";"m";"n";"o";"p";"q";"r";"s";"t";"u";"v";"w";"x";"y";"z"},H1136)))&gt;0),"Invalid","Valid")</f>
        <v>Valid</v>
      </c>
      <c r="J1136" s="1" t="s">
        <v>9010</v>
      </c>
      <c r="K1136" s="1" t="s">
        <v>133</v>
      </c>
      <c r="L1136" s="1" t="s">
        <v>265</v>
      </c>
      <c r="M1136" s="1" t="s">
        <v>33825</v>
      </c>
      <c r="N1136" s="1" t="s">
        <v>86</v>
      </c>
      <c r="O1136" s="1" t="s">
        <v>149</v>
      </c>
      <c r="P1136" t="s">
        <v>87</v>
      </c>
      <c r="Q1136" s="1" t="s">
        <v>438</v>
      </c>
      <c r="R1136" s="1" t="s">
        <v>559</v>
      </c>
      <c r="S1136" s="1" t="s">
        <v>9011</v>
      </c>
      <c r="T1136" s="1" t="s">
        <v>9012</v>
      </c>
      <c r="U1136" s="1" t="s">
        <v>7644</v>
      </c>
      <c r="V1136" s="1" t="s">
        <v>1144</v>
      </c>
      <c r="W1136" s="1" t="s">
        <v>141</v>
      </c>
      <c r="X1136" t="str">
        <f t="shared" si="120"/>
        <v>Complete</v>
      </c>
      <c r="Y1136">
        <f>MAX(0,100-IF(G1136="Invalid",Config!$B$5,0)-IF(I1136="Invalid",Config!$B$6,0)-IF(X1136="Incomplete",Config!$B$7,0)-IF(AF1136="Yes",Config!$B$37,0))</f>
        <v>100</v>
      </c>
      <c r="Z1136" s="1">
        <f>IF(OR(TRIM(B1136)="",COUNTIF(Config!$B$15:$B$19,B1136)&gt;0),1,0)+IF(OR(TRIM(C1136)="",COUNTIF(Config!$B$15:$B$19,C1136)&gt;0),1,0)+IF(OR(TRIM(F1136)="",COUNTIF(Config!$B$15:$B$19,F1136)&gt;0),1,0)+IF(OR(TRIM(H1136)="",COUNTIF(Config!$B$15:$B$19,H1136)&gt;0),1,0)+IF(OR(TRIM(E1136)="",COUNTIF(Config!$B$15:$B$19,E1136)&gt;0),1,0)+IF(OR(TRIM(K1136)="",COUNTIF(Config!$B$15:$B$19,K1136)&gt;0),1,0)+IF(OR(TRIM(P1136)="",COUNTIF(Config!$B$15:$B$19,P1136)&gt;0),1,0)+IF(OR(TRIM(R1136)="",COUNTIF(Config!$B$15:$B$19,R1136)&gt;0),1,0)</f>
        <v>0</v>
      </c>
      <c r="AA1136" s="1" cm="1">
        <f t="array" ref="AA1136">SUMPRODUCT(LEN(H1136)-LEN(SUBSTITUTE(H1136,{"0";"1";"2";"3";"4";"5";"6";"7";"8";"9"},"")))</f>
        <v>11</v>
      </c>
      <c r="AC1136" t="str">
        <f t="shared" si="121"/>
        <v/>
      </c>
      <c r="AD1136">
        <f t="shared" si="122"/>
        <v>1</v>
      </c>
      <c r="AE1136">
        <f t="shared" si="123"/>
        <v>1</v>
      </c>
      <c r="AF1136" t="str">
        <f t="shared" si="124"/>
        <v>No</v>
      </c>
      <c r="AG1136">
        <f t="shared" ca="1" si="125"/>
        <v>103</v>
      </c>
      <c r="AH1136" t="str">
        <f ca="1">IF(OR(V1136="",AG1136=""),"Yes",IF(AG1136&gt;Config!$B$41,"Yes","No"))</f>
        <v>No</v>
      </c>
    </row>
    <row r="1137" spans="1:34" x14ac:dyDescent="0.25">
      <c r="A1137" s="1" t="s">
        <v>9013</v>
      </c>
      <c r="B1137" s="1" t="s">
        <v>6047</v>
      </c>
      <c r="C1137" s="1" t="s">
        <v>899</v>
      </c>
      <c r="D1137" s="1" t="s">
        <v>9014</v>
      </c>
      <c r="E1137" s="1" t="s">
        <v>34402</v>
      </c>
      <c r="F1137" s="1" t="s">
        <v>9015</v>
      </c>
      <c r="G1137" t="str">
        <f t="shared" si="119"/>
        <v>Invalid</v>
      </c>
      <c r="H1137" s="1" t="s">
        <v>9016</v>
      </c>
      <c r="I1137" t="str" cm="1">
        <f t="array" ref="I1137">IF(OR(TRIM(H1137)="",ISNUMBER(SEARCH("#",H1137)),AA1137&lt;Config!$B$8,SUMPRODUCT(--ISNUMBER(SEARCH({"a";"b";"c";"d";"e";"f";"g";"h";"i";"j";"k";"l";"m";"n";"o";"p";"q";"r";"s";"t";"u";"v";"w";"x";"y";"z"},H1137)))&gt;0),"Invalid","Valid")</f>
        <v>Valid</v>
      </c>
      <c r="J1137" s="1" t="s">
        <v>9017</v>
      </c>
      <c r="K1137" s="1" t="s">
        <v>378</v>
      </c>
      <c r="L1137" s="1" t="s">
        <v>134</v>
      </c>
      <c r="M1137" s="1" t="s">
        <v>517</v>
      </c>
      <c r="N1137" s="1" t="s">
        <v>86</v>
      </c>
      <c r="O1137" s="1" t="s">
        <v>149</v>
      </c>
      <c r="P1137" t="s">
        <v>344</v>
      </c>
      <c r="Q1137" s="1" t="s">
        <v>345</v>
      </c>
      <c r="R1137" s="1" t="s">
        <v>971</v>
      </c>
      <c r="S1137" s="1" t="s">
        <v>9018</v>
      </c>
      <c r="T1137" s="1" t="s">
        <v>9019</v>
      </c>
      <c r="U1137" s="1" t="s">
        <v>574</v>
      </c>
      <c r="V1137" s="1" t="s">
        <v>5314</v>
      </c>
      <c r="W1137" s="1" t="s">
        <v>40</v>
      </c>
      <c r="X1137" t="str">
        <f t="shared" si="120"/>
        <v>Complete</v>
      </c>
      <c r="Y1137">
        <f>MAX(0,100-IF(G1137="Invalid",Config!$B$5,0)-IF(I1137="Invalid",Config!$B$6,0)-IF(X1137="Incomplete",Config!$B$7,0)-IF(AF1137="Yes",Config!$B$37,0))</f>
        <v>70</v>
      </c>
      <c r="Z1137" s="1">
        <f>IF(OR(TRIM(B1137)="",COUNTIF(Config!$B$15:$B$19,B1137)&gt;0),1,0)+IF(OR(TRIM(C1137)="",COUNTIF(Config!$B$15:$B$19,C1137)&gt;0),1,0)+IF(OR(TRIM(F1137)="",COUNTIF(Config!$B$15:$B$19,F1137)&gt;0),1,0)+IF(OR(TRIM(H1137)="",COUNTIF(Config!$B$15:$B$19,H1137)&gt;0),1,0)+IF(OR(TRIM(E1137)="",COUNTIF(Config!$B$15:$B$19,E1137)&gt;0),1,0)+IF(OR(TRIM(K1137)="",COUNTIF(Config!$B$15:$B$19,K1137)&gt;0),1,0)+IF(OR(TRIM(P1137)="",COUNTIF(Config!$B$15:$B$19,P1137)&gt;0),1,0)+IF(OR(TRIM(R1137)="",COUNTIF(Config!$B$15:$B$19,R1137)&gt;0),1,0)</f>
        <v>0</v>
      </c>
      <c r="AA1137" s="1" cm="1">
        <f t="array" ref="AA1137">SUMPRODUCT(LEN(H1137)-LEN(SUBSTITUTE(H1137,{"0";"1";"2";"3";"4";"5";"6";"7";"8";"9"},"")))</f>
        <v>11</v>
      </c>
      <c r="AC1137" t="str">
        <f t="shared" si="121"/>
        <v>Invalid Email</v>
      </c>
      <c r="AD1137">
        <f t="shared" si="122"/>
        <v>0</v>
      </c>
      <c r="AE1137">
        <f t="shared" si="123"/>
        <v>1</v>
      </c>
      <c r="AF1137" t="str">
        <f t="shared" si="124"/>
        <v>No</v>
      </c>
      <c r="AG1137">
        <f t="shared" ca="1" si="125"/>
        <v>530</v>
      </c>
      <c r="AH1137" t="str">
        <f ca="1">IF(OR(V1137="",AG1137=""),"Yes",IF(AG1137&gt;Config!$B$41,"Yes","No"))</f>
        <v>Yes</v>
      </c>
    </row>
    <row r="1138" spans="1:34" x14ac:dyDescent="0.25">
      <c r="A1138" s="1" t="s">
        <v>9020</v>
      </c>
      <c r="B1138" s="1" t="s">
        <v>172</v>
      </c>
      <c r="C1138" s="1" t="s">
        <v>511</v>
      </c>
      <c r="D1138" s="1" t="s">
        <v>9021</v>
      </c>
      <c r="E1138" s="1" t="s">
        <v>34496</v>
      </c>
      <c r="F1138" s="1" t="s">
        <v>9022</v>
      </c>
      <c r="G1138" t="str">
        <f t="shared" si="119"/>
        <v>Valid</v>
      </c>
      <c r="H1138" s="1" t="s">
        <v>9023</v>
      </c>
      <c r="I1138" t="str" cm="1">
        <f t="array" ref="I1138">IF(OR(TRIM(H1138)="",ISNUMBER(SEARCH("#",H1138)),AA1138&lt;Config!$B$8,SUMPRODUCT(--ISNUMBER(SEARCH({"a";"b";"c";"d";"e";"f";"g";"h";"i";"j";"k";"l";"m";"n";"o";"p";"q";"r";"s";"t";"u";"v";"w";"x";"y";"z"},H1138)))&gt;0),"Invalid","Valid")</f>
        <v>Valid</v>
      </c>
      <c r="J1138" s="1" t="s">
        <v>9024</v>
      </c>
      <c r="K1138" s="1" t="s">
        <v>210</v>
      </c>
      <c r="L1138" s="1" t="s">
        <v>265</v>
      </c>
      <c r="M1138" s="1" t="s">
        <v>135</v>
      </c>
      <c r="N1138" s="1" t="s">
        <v>33819</v>
      </c>
      <c r="O1138" s="1" t="s">
        <v>69</v>
      </c>
      <c r="P1138" t="s">
        <v>33</v>
      </c>
      <c r="Q1138" s="1" t="s">
        <v>1099</v>
      </c>
      <c r="R1138" s="1" t="s">
        <v>120</v>
      </c>
      <c r="S1138" s="1" t="s">
        <v>9025</v>
      </c>
      <c r="T1138" s="1" t="s">
        <v>9026</v>
      </c>
      <c r="U1138" s="1" t="s">
        <v>5677</v>
      </c>
      <c r="V1138" s="1" t="s">
        <v>1291</v>
      </c>
      <c r="W1138" s="1" t="s">
        <v>40</v>
      </c>
      <c r="X1138" t="str">
        <f t="shared" si="120"/>
        <v>Complete</v>
      </c>
      <c r="Y1138">
        <f>MAX(0,100-IF(G1138="Invalid",Config!$B$5,0)-IF(I1138="Invalid",Config!$B$6,0)-IF(X1138="Incomplete",Config!$B$7,0)-IF(AF1138="Yes",Config!$B$37,0))</f>
        <v>100</v>
      </c>
      <c r="Z1138" s="1">
        <f>IF(OR(TRIM(B1138)="",COUNTIF(Config!$B$15:$B$19,B1138)&gt;0),1,0)+IF(OR(TRIM(C1138)="",COUNTIF(Config!$B$15:$B$19,C1138)&gt;0),1,0)+IF(OR(TRIM(F1138)="",COUNTIF(Config!$B$15:$B$19,F1138)&gt;0),1,0)+IF(OR(TRIM(H1138)="",COUNTIF(Config!$B$15:$B$19,H1138)&gt;0),1,0)+IF(OR(TRIM(E1138)="",COUNTIF(Config!$B$15:$B$19,E1138)&gt;0),1,0)+IF(OR(TRIM(K1138)="",COUNTIF(Config!$B$15:$B$19,K1138)&gt;0),1,0)+IF(OR(TRIM(P1138)="",COUNTIF(Config!$B$15:$B$19,P1138)&gt;0),1,0)+IF(OR(TRIM(R1138)="",COUNTIF(Config!$B$15:$B$19,R1138)&gt;0),1,0)</f>
        <v>0</v>
      </c>
      <c r="AA1138" s="1" cm="1">
        <f t="array" ref="AA1138">SUMPRODUCT(LEN(H1138)-LEN(SUBSTITUTE(H1138,{"0";"1";"2";"3";"4";"5";"6";"7";"8";"9"},"")))</f>
        <v>10</v>
      </c>
      <c r="AC1138" t="str">
        <f t="shared" si="121"/>
        <v/>
      </c>
      <c r="AD1138">
        <f t="shared" si="122"/>
        <v>1</v>
      </c>
      <c r="AE1138">
        <f t="shared" si="123"/>
        <v>1</v>
      </c>
      <c r="AF1138" t="str">
        <f t="shared" si="124"/>
        <v>No</v>
      </c>
      <c r="AG1138">
        <f t="shared" ca="1" si="125"/>
        <v>45</v>
      </c>
      <c r="AH1138" t="str">
        <f ca="1">IF(OR(V1138="",AG1138=""),"Yes",IF(AG1138&gt;Config!$B$41,"Yes","No"))</f>
        <v>No</v>
      </c>
    </row>
    <row r="1139" spans="1:34" x14ac:dyDescent="0.25">
      <c r="A1139" s="1" t="s">
        <v>9027</v>
      </c>
      <c r="B1139" s="1" t="s">
        <v>33815</v>
      </c>
      <c r="C1139" s="1" t="s">
        <v>245</v>
      </c>
      <c r="D1139" s="1" t="s">
        <v>245</v>
      </c>
      <c r="E1139" s="1" t="s">
        <v>34497</v>
      </c>
      <c r="F1139" s="1" t="s">
        <v>9028</v>
      </c>
      <c r="G1139" t="str">
        <f t="shared" si="119"/>
        <v>Valid</v>
      </c>
      <c r="H1139" s="1" t="s">
        <v>9029</v>
      </c>
      <c r="I1139" t="str" cm="1">
        <f t="array" ref="I1139">IF(OR(TRIM(H1139)="",ISNUMBER(SEARCH("#",H1139)),AA1139&lt;Config!$B$8,SUMPRODUCT(--ISNUMBER(SEARCH({"a";"b";"c";"d";"e";"f";"g";"h";"i";"j";"k";"l";"m";"n";"o";"p";"q";"r";"s";"t";"u";"v";"w";"x";"y";"z"},H1139)))&gt;0),"Invalid","Valid")</f>
        <v>Valid</v>
      </c>
      <c r="J1139" s="1" t="s">
        <v>9030</v>
      </c>
      <c r="K1139" s="1" t="s">
        <v>1001</v>
      </c>
      <c r="L1139" s="1" t="s">
        <v>134</v>
      </c>
      <c r="M1139" s="1" t="s">
        <v>235</v>
      </c>
      <c r="N1139" s="1" t="s">
        <v>33819</v>
      </c>
      <c r="O1139" s="1" t="s">
        <v>266</v>
      </c>
      <c r="P1139" t="s">
        <v>87</v>
      </c>
      <c r="Q1139" s="1" t="s">
        <v>438</v>
      </c>
      <c r="R1139" s="1" t="s">
        <v>550</v>
      </c>
      <c r="S1139" s="1" t="s">
        <v>8672</v>
      </c>
      <c r="T1139" s="1" t="s">
        <v>9031</v>
      </c>
      <c r="U1139" s="1" t="s">
        <v>4283</v>
      </c>
      <c r="V1139" s="1" t="s">
        <v>6202</v>
      </c>
      <c r="W1139" s="1" t="s">
        <v>75</v>
      </c>
      <c r="X1139" t="str">
        <f t="shared" si="120"/>
        <v>Incomplete</v>
      </c>
      <c r="Y1139">
        <f>MAX(0,100-IF(G1139="Invalid",Config!$B$5,0)-IF(I1139="Invalid",Config!$B$6,0)-IF(X1139="Incomplete",Config!$B$7,0)-IF(AF1139="Yes",Config!$B$37,0))</f>
        <v>60</v>
      </c>
      <c r="Z1139" s="1">
        <f>IF(OR(TRIM(B1139)="",COUNTIF(Config!$B$15:$B$19,B1139)&gt;0),1,0)+IF(OR(TRIM(C1139)="",COUNTIF(Config!$B$15:$B$19,C1139)&gt;0),1,0)+IF(OR(TRIM(F1139)="",COUNTIF(Config!$B$15:$B$19,F1139)&gt;0),1,0)+IF(OR(TRIM(H1139)="",COUNTIF(Config!$B$15:$B$19,H1139)&gt;0),1,0)+IF(OR(TRIM(E1139)="",COUNTIF(Config!$B$15:$B$19,E1139)&gt;0),1,0)+IF(OR(TRIM(K1139)="",COUNTIF(Config!$B$15:$B$19,K1139)&gt;0),1,0)+IF(OR(TRIM(P1139)="",COUNTIF(Config!$B$15:$B$19,P1139)&gt;0),1,0)+IF(OR(TRIM(R1139)="",COUNTIF(Config!$B$15:$B$19,R1139)&gt;0),1,0)</f>
        <v>1</v>
      </c>
      <c r="AA1139" s="1" cm="1">
        <f t="array" ref="AA1139">SUMPRODUCT(LEN(H1139)-LEN(SUBSTITUTE(H1139,{"0";"1";"2";"3";"4";"5";"6";"7";"8";"9"},"")))</f>
        <v>11</v>
      </c>
      <c r="AC1139" t="str">
        <f t="shared" si="121"/>
        <v>Incomplete Profile</v>
      </c>
      <c r="AD1139">
        <f t="shared" si="122"/>
        <v>1</v>
      </c>
      <c r="AE1139">
        <f t="shared" si="123"/>
        <v>1</v>
      </c>
      <c r="AF1139" t="str">
        <f t="shared" si="124"/>
        <v>No</v>
      </c>
      <c r="AG1139">
        <f t="shared" ca="1" si="125"/>
        <v>533</v>
      </c>
      <c r="AH1139" t="str">
        <f ca="1">IF(OR(V1139="",AG1139=""),"Yes",IF(AG1139&gt;Config!$B$41,"Yes","No"))</f>
        <v>Yes</v>
      </c>
    </row>
    <row r="1140" spans="1:34" x14ac:dyDescent="0.25">
      <c r="A1140" s="1" t="s">
        <v>9032</v>
      </c>
      <c r="B1140" s="1" t="s">
        <v>2159</v>
      </c>
      <c r="C1140" s="1" t="s">
        <v>323</v>
      </c>
      <c r="D1140" s="1" t="s">
        <v>4515</v>
      </c>
      <c r="E1140" s="1" t="s">
        <v>1331</v>
      </c>
      <c r="F1140" s="1" t="s">
        <v>9033</v>
      </c>
      <c r="G1140" t="str">
        <f t="shared" si="119"/>
        <v>Valid</v>
      </c>
      <c r="H1140" s="1" t="s">
        <v>9034</v>
      </c>
      <c r="I1140" t="str" cm="1">
        <f t="array" ref="I1140">IF(OR(TRIM(H1140)="",ISNUMBER(SEARCH("#",H1140)),AA1140&lt;Config!$B$8,SUMPRODUCT(--ISNUMBER(SEARCH({"a";"b";"c";"d";"e";"f";"g";"h";"i";"j";"k";"l";"m";"n";"o";"p";"q";"r";"s";"t";"u";"v";"w";"x";"y";"z"},H1140)))&gt;0),"Invalid","Valid")</f>
        <v>Valid</v>
      </c>
      <c r="J1140" s="1" t="s">
        <v>9035</v>
      </c>
      <c r="K1140" s="1" t="s">
        <v>425</v>
      </c>
      <c r="L1140" s="1" t="s">
        <v>134</v>
      </c>
      <c r="M1140" s="1" t="s">
        <v>33825</v>
      </c>
      <c r="N1140" s="1" t="s">
        <v>437</v>
      </c>
      <c r="O1140" s="1" t="s">
        <v>149</v>
      </c>
      <c r="P1140" t="s">
        <v>328</v>
      </c>
      <c r="Q1140" s="1" t="s">
        <v>1046</v>
      </c>
      <c r="R1140" s="1" t="s">
        <v>330</v>
      </c>
      <c r="S1140" s="1" t="s">
        <v>3124</v>
      </c>
      <c r="T1140" s="1" t="s">
        <v>9036</v>
      </c>
      <c r="U1140" s="1" t="s">
        <v>1726</v>
      </c>
      <c r="V1140" s="1" t="s">
        <v>1075</v>
      </c>
      <c r="W1140" s="1" t="s">
        <v>186</v>
      </c>
      <c r="X1140" t="str">
        <f t="shared" si="120"/>
        <v>Complete</v>
      </c>
      <c r="Y1140">
        <f>MAX(0,100-IF(G1140="Invalid",Config!$B$5,0)-IF(I1140="Invalid",Config!$B$6,0)-IF(X1140="Incomplete",Config!$B$7,0)-IF(AF1140="Yes",Config!$B$37,0))</f>
        <v>100</v>
      </c>
      <c r="Z1140" s="1">
        <f>IF(OR(TRIM(B1140)="",COUNTIF(Config!$B$15:$B$19,B1140)&gt;0),1,0)+IF(OR(TRIM(C1140)="",COUNTIF(Config!$B$15:$B$19,C1140)&gt;0),1,0)+IF(OR(TRIM(F1140)="",COUNTIF(Config!$B$15:$B$19,F1140)&gt;0),1,0)+IF(OR(TRIM(H1140)="",COUNTIF(Config!$B$15:$B$19,H1140)&gt;0),1,0)+IF(OR(TRIM(E1140)="",COUNTIF(Config!$B$15:$B$19,E1140)&gt;0),1,0)+IF(OR(TRIM(K1140)="",COUNTIF(Config!$B$15:$B$19,K1140)&gt;0),1,0)+IF(OR(TRIM(P1140)="",COUNTIF(Config!$B$15:$B$19,P1140)&gt;0),1,0)+IF(OR(TRIM(R1140)="",COUNTIF(Config!$B$15:$B$19,R1140)&gt;0),1,0)</f>
        <v>0</v>
      </c>
      <c r="AA1140" s="1" cm="1">
        <f t="array" ref="AA1140">SUMPRODUCT(LEN(H1140)-LEN(SUBSTITUTE(H1140,{"0";"1";"2";"3";"4";"5";"6";"7";"8";"9"},"")))</f>
        <v>10</v>
      </c>
      <c r="AC1140" t="str">
        <f t="shared" si="121"/>
        <v/>
      </c>
      <c r="AD1140">
        <f t="shared" si="122"/>
        <v>1</v>
      </c>
      <c r="AE1140">
        <f t="shared" si="123"/>
        <v>1</v>
      </c>
      <c r="AF1140" t="str">
        <f t="shared" si="124"/>
        <v>No</v>
      </c>
      <c r="AG1140">
        <f t="shared" ca="1" si="125"/>
        <v>219</v>
      </c>
      <c r="AH1140" t="str">
        <f ca="1">IF(OR(V1140="",AG1140=""),"Yes",IF(AG1140&gt;Config!$B$41,"Yes","No"))</f>
        <v>No</v>
      </c>
    </row>
    <row r="1141" spans="1:34" x14ac:dyDescent="0.25">
      <c r="A1141" s="1" t="s">
        <v>9037</v>
      </c>
      <c r="B1141" s="1" t="s">
        <v>1858</v>
      </c>
      <c r="C1141" s="1" t="s">
        <v>337</v>
      </c>
      <c r="D1141" s="1" t="s">
        <v>9038</v>
      </c>
      <c r="E1141" s="1" t="s">
        <v>34498</v>
      </c>
      <c r="F1141" s="1" t="s">
        <v>9039</v>
      </c>
      <c r="G1141" t="str">
        <f t="shared" si="119"/>
        <v>Valid</v>
      </c>
      <c r="H1141" s="1" t="s">
        <v>9040</v>
      </c>
      <c r="I1141" t="str" cm="1">
        <f t="array" ref="I1141">IF(OR(TRIM(H1141)="",ISNUMBER(SEARCH("#",H1141)),AA1141&lt;Config!$B$8,SUMPRODUCT(--ISNUMBER(SEARCH({"a";"b";"c";"d";"e";"f";"g";"h";"i";"j";"k";"l";"m";"n";"o";"p";"q";"r";"s";"t";"u";"v";"w";"x";"y";"z"},H1141)))&gt;0),"Invalid","Valid")</f>
        <v>Valid</v>
      </c>
      <c r="J1141" s="1" t="s">
        <v>9041</v>
      </c>
      <c r="K1141" s="1" t="s">
        <v>250</v>
      </c>
      <c r="L1141" s="1" t="s">
        <v>84</v>
      </c>
      <c r="M1141" s="1" t="s">
        <v>235</v>
      </c>
      <c r="N1141" s="1" t="s">
        <v>31</v>
      </c>
      <c r="O1141" s="1" t="s">
        <v>180</v>
      </c>
      <c r="P1141" t="s">
        <v>53</v>
      </c>
      <c r="Q1141" s="1" t="s">
        <v>54</v>
      </c>
      <c r="R1141" s="1" t="s">
        <v>150</v>
      </c>
      <c r="S1141" s="1" t="s">
        <v>9042</v>
      </c>
      <c r="T1141" s="1" t="s">
        <v>9043</v>
      </c>
      <c r="U1141" s="1" t="s">
        <v>2224</v>
      </c>
      <c r="V1141" s="1" t="s">
        <v>241</v>
      </c>
      <c r="W1141" s="1" t="s">
        <v>60</v>
      </c>
      <c r="X1141" t="str">
        <f t="shared" si="120"/>
        <v>Complete</v>
      </c>
      <c r="Y1141">
        <f>MAX(0,100-IF(G1141="Invalid",Config!$B$5,0)-IF(I1141="Invalid",Config!$B$6,0)-IF(X1141="Incomplete",Config!$B$7,0)-IF(AF1141="Yes",Config!$B$37,0))</f>
        <v>100</v>
      </c>
      <c r="Z1141" s="1">
        <f>IF(OR(TRIM(B1141)="",COUNTIF(Config!$B$15:$B$19,B1141)&gt;0),1,0)+IF(OR(TRIM(C1141)="",COUNTIF(Config!$B$15:$B$19,C1141)&gt;0),1,0)+IF(OR(TRIM(F1141)="",COUNTIF(Config!$B$15:$B$19,F1141)&gt;0),1,0)+IF(OR(TRIM(H1141)="",COUNTIF(Config!$B$15:$B$19,H1141)&gt;0),1,0)+IF(OR(TRIM(E1141)="",COUNTIF(Config!$B$15:$B$19,E1141)&gt;0),1,0)+IF(OR(TRIM(K1141)="",COUNTIF(Config!$B$15:$B$19,K1141)&gt;0),1,0)+IF(OR(TRIM(P1141)="",COUNTIF(Config!$B$15:$B$19,P1141)&gt;0),1,0)+IF(OR(TRIM(R1141)="",COUNTIF(Config!$B$15:$B$19,R1141)&gt;0),1,0)</f>
        <v>0</v>
      </c>
      <c r="AA1141" s="1" cm="1">
        <f t="array" ref="AA1141">SUMPRODUCT(LEN(H1141)-LEN(SUBSTITUTE(H1141,{"0";"1";"2";"3";"4";"5";"6";"7";"8";"9"},"")))</f>
        <v>12</v>
      </c>
      <c r="AC1141" t="str">
        <f t="shared" si="121"/>
        <v/>
      </c>
      <c r="AD1141">
        <f t="shared" si="122"/>
        <v>1</v>
      </c>
      <c r="AE1141">
        <f t="shared" si="123"/>
        <v>1</v>
      </c>
      <c r="AF1141" t="str">
        <f t="shared" si="124"/>
        <v>No</v>
      </c>
      <c r="AG1141">
        <f t="shared" ca="1" si="125"/>
        <v>646</v>
      </c>
      <c r="AH1141" t="str">
        <f ca="1">IF(OR(V1141="",AG1141=""),"Yes",IF(AG1141&gt;Config!$B$41,"Yes","No"))</f>
        <v>Yes</v>
      </c>
    </row>
    <row r="1142" spans="1:34" x14ac:dyDescent="0.25">
      <c r="A1142" s="1" t="s">
        <v>9044</v>
      </c>
      <c r="B1142" s="1" t="s">
        <v>2033</v>
      </c>
      <c r="C1142" s="1" t="s">
        <v>828</v>
      </c>
      <c r="D1142" s="1" t="s">
        <v>9045</v>
      </c>
      <c r="E1142" s="1" t="s">
        <v>34499</v>
      </c>
      <c r="F1142" s="1" t="s">
        <v>9046</v>
      </c>
      <c r="G1142" t="str">
        <f t="shared" si="119"/>
        <v>Valid</v>
      </c>
      <c r="H1142" s="1" t="s">
        <v>9047</v>
      </c>
      <c r="I1142" t="str" cm="1">
        <f t="array" ref="I1142">IF(OR(TRIM(H1142)="",ISNUMBER(SEARCH("#",H1142)),AA1142&lt;Config!$B$8,SUMPRODUCT(--ISNUMBER(SEARCH({"a";"b";"c";"d";"e";"f";"g";"h";"i";"j";"k";"l";"m";"n";"o";"p";"q";"r";"s";"t";"u";"v";"w";"x";"y";"z"},H1142)))&gt;0),"Invalid","Valid")</f>
        <v>Valid</v>
      </c>
      <c r="J1142" s="1" t="s">
        <v>9048</v>
      </c>
      <c r="K1142" s="1" t="s">
        <v>625</v>
      </c>
      <c r="L1142" s="1" t="s">
        <v>179</v>
      </c>
      <c r="M1142" s="1" t="s">
        <v>235</v>
      </c>
      <c r="N1142" s="1" t="s">
        <v>68</v>
      </c>
      <c r="O1142" s="1" t="s">
        <v>149</v>
      </c>
      <c r="P1142" t="s">
        <v>33</v>
      </c>
      <c r="Q1142" s="1" t="s">
        <v>1664</v>
      </c>
      <c r="R1142" s="1" t="s">
        <v>35</v>
      </c>
      <c r="S1142" s="1" t="s">
        <v>9049</v>
      </c>
      <c r="T1142" s="1" t="s">
        <v>9050</v>
      </c>
      <c r="U1142" s="1" t="s">
        <v>3885</v>
      </c>
      <c r="V1142" s="1" t="s">
        <v>140</v>
      </c>
      <c r="W1142" s="1" t="s">
        <v>293</v>
      </c>
      <c r="X1142" t="str">
        <f t="shared" si="120"/>
        <v>Complete</v>
      </c>
      <c r="Y1142">
        <f>MAX(0,100-IF(G1142="Invalid",Config!$B$5,0)-IF(I1142="Invalid",Config!$B$6,0)-IF(X1142="Incomplete",Config!$B$7,0)-IF(AF1142="Yes",Config!$B$37,0))</f>
        <v>100</v>
      </c>
      <c r="Z1142" s="1">
        <f>IF(OR(TRIM(B1142)="",COUNTIF(Config!$B$15:$B$19,B1142)&gt;0),1,0)+IF(OR(TRIM(C1142)="",COUNTIF(Config!$B$15:$B$19,C1142)&gt;0),1,0)+IF(OR(TRIM(F1142)="",COUNTIF(Config!$B$15:$B$19,F1142)&gt;0),1,0)+IF(OR(TRIM(H1142)="",COUNTIF(Config!$B$15:$B$19,H1142)&gt;0),1,0)+IF(OR(TRIM(E1142)="",COUNTIF(Config!$B$15:$B$19,E1142)&gt;0),1,0)+IF(OR(TRIM(K1142)="",COUNTIF(Config!$B$15:$B$19,K1142)&gt;0),1,0)+IF(OR(TRIM(P1142)="",COUNTIF(Config!$B$15:$B$19,P1142)&gt;0),1,0)+IF(OR(TRIM(R1142)="",COUNTIF(Config!$B$15:$B$19,R1142)&gt;0),1,0)</f>
        <v>0</v>
      </c>
      <c r="AA1142" s="1" cm="1">
        <f t="array" ref="AA1142">SUMPRODUCT(LEN(H1142)-LEN(SUBSTITUTE(H1142,{"0";"1";"2";"3";"4";"5";"6";"7";"8";"9"},"")))</f>
        <v>10</v>
      </c>
      <c r="AC1142" t="str">
        <f t="shared" si="121"/>
        <v/>
      </c>
      <c r="AD1142">
        <f t="shared" si="122"/>
        <v>1</v>
      </c>
      <c r="AE1142">
        <f t="shared" si="123"/>
        <v>1</v>
      </c>
      <c r="AF1142" t="str">
        <f t="shared" si="124"/>
        <v>No</v>
      </c>
      <c r="AG1142">
        <f t="shared" ca="1" si="125"/>
        <v>37</v>
      </c>
      <c r="AH1142" t="str">
        <f ca="1">IF(OR(V1142="",AG1142=""),"Yes",IF(AG1142&gt;Config!$B$41,"Yes","No"))</f>
        <v>No</v>
      </c>
    </row>
    <row r="1143" spans="1:34" x14ac:dyDescent="0.25">
      <c r="A1143" s="1" t="s">
        <v>9051</v>
      </c>
      <c r="B1143" s="1" t="s">
        <v>2127</v>
      </c>
      <c r="C1143" s="1" t="s">
        <v>1441</v>
      </c>
      <c r="D1143" s="1" t="s">
        <v>9052</v>
      </c>
      <c r="E1143" s="1" t="s">
        <v>34500</v>
      </c>
      <c r="F1143" s="1" t="s">
        <v>9053</v>
      </c>
      <c r="G1143" t="str">
        <f t="shared" si="119"/>
        <v>Valid</v>
      </c>
      <c r="H1143" s="1" t="s">
        <v>9054</v>
      </c>
      <c r="I1143" t="str" cm="1">
        <f t="array" ref="I1143">IF(OR(TRIM(H1143)="",ISNUMBER(SEARCH("#",H1143)),AA1143&lt;Config!$B$8,SUMPRODUCT(--ISNUMBER(SEARCH({"a";"b";"c";"d";"e";"f";"g";"h";"i";"j";"k";"l";"m";"n";"o";"p";"q";"r";"s";"t";"u";"v";"w";"x";"y";"z"},H1143)))&gt;0),"Invalid","Valid")</f>
        <v>Valid</v>
      </c>
      <c r="J1143" s="1" t="s">
        <v>9055</v>
      </c>
      <c r="K1143" s="1" t="s">
        <v>178</v>
      </c>
      <c r="L1143" s="1" t="s">
        <v>265</v>
      </c>
      <c r="M1143" s="1" t="s">
        <v>103</v>
      </c>
      <c r="N1143" s="1" t="s">
        <v>68</v>
      </c>
      <c r="O1143" s="1" t="s">
        <v>69</v>
      </c>
      <c r="P1143" t="s">
        <v>87</v>
      </c>
      <c r="Q1143" s="1" t="s">
        <v>166</v>
      </c>
      <c r="R1143" s="1" t="s">
        <v>212</v>
      </c>
      <c r="S1143" s="1" t="s">
        <v>9056</v>
      </c>
      <c r="T1143" s="1" t="s">
        <v>9057</v>
      </c>
      <c r="U1143" s="1" t="s">
        <v>2292</v>
      </c>
      <c r="V1143" s="1" t="s">
        <v>2242</v>
      </c>
      <c r="W1143" s="1" t="s">
        <v>384</v>
      </c>
      <c r="X1143" t="str">
        <f t="shared" si="120"/>
        <v>Complete</v>
      </c>
      <c r="Y1143">
        <f>MAX(0,100-IF(G1143="Invalid",Config!$B$5,0)-IF(I1143="Invalid",Config!$B$6,0)-IF(X1143="Incomplete",Config!$B$7,0)-IF(AF1143="Yes",Config!$B$37,0))</f>
        <v>100</v>
      </c>
      <c r="Z1143" s="1">
        <f>IF(OR(TRIM(B1143)="",COUNTIF(Config!$B$15:$B$19,B1143)&gt;0),1,0)+IF(OR(TRIM(C1143)="",COUNTIF(Config!$B$15:$B$19,C1143)&gt;0),1,0)+IF(OR(TRIM(F1143)="",COUNTIF(Config!$B$15:$B$19,F1143)&gt;0),1,0)+IF(OR(TRIM(H1143)="",COUNTIF(Config!$B$15:$B$19,H1143)&gt;0),1,0)+IF(OR(TRIM(E1143)="",COUNTIF(Config!$B$15:$B$19,E1143)&gt;0),1,0)+IF(OR(TRIM(K1143)="",COUNTIF(Config!$B$15:$B$19,K1143)&gt;0),1,0)+IF(OR(TRIM(P1143)="",COUNTIF(Config!$B$15:$B$19,P1143)&gt;0),1,0)+IF(OR(TRIM(R1143)="",COUNTIF(Config!$B$15:$B$19,R1143)&gt;0),1,0)</f>
        <v>0</v>
      </c>
      <c r="AA1143" s="1" cm="1">
        <f t="array" ref="AA1143">SUMPRODUCT(LEN(H1143)-LEN(SUBSTITUTE(H1143,{"0";"1";"2";"3";"4";"5";"6";"7";"8";"9"},"")))</f>
        <v>11</v>
      </c>
      <c r="AC1143" t="str">
        <f t="shared" si="121"/>
        <v/>
      </c>
      <c r="AD1143">
        <f t="shared" si="122"/>
        <v>1</v>
      </c>
      <c r="AE1143">
        <f t="shared" si="123"/>
        <v>1</v>
      </c>
      <c r="AF1143" t="str">
        <f t="shared" si="124"/>
        <v>No</v>
      </c>
      <c r="AG1143">
        <f t="shared" ca="1" si="125"/>
        <v>203</v>
      </c>
      <c r="AH1143" t="str">
        <f ca="1">IF(OR(V1143="",AG1143=""),"Yes",IF(AG1143&gt;Config!$B$41,"Yes","No"))</f>
        <v>No</v>
      </c>
    </row>
    <row r="1144" spans="1:34" x14ac:dyDescent="0.25">
      <c r="A1144" s="1" t="s">
        <v>9058</v>
      </c>
      <c r="B1144" s="1" t="s">
        <v>353</v>
      </c>
      <c r="C1144" s="1" t="s">
        <v>97</v>
      </c>
      <c r="D1144" s="1" t="s">
        <v>9059</v>
      </c>
      <c r="E1144" s="1" t="s">
        <v>159</v>
      </c>
      <c r="F1144" s="1" t="s">
        <v>9060</v>
      </c>
      <c r="G1144" t="str">
        <f t="shared" si="119"/>
        <v>Valid</v>
      </c>
      <c r="H1144" s="1" t="s">
        <v>9061</v>
      </c>
      <c r="I1144" t="str" cm="1">
        <f t="array" ref="I1144">IF(OR(TRIM(H1144)="",ISNUMBER(SEARCH("#",H1144)),AA1144&lt;Config!$B$8,SUMPRODUCT(--ISNUMBER(SEARCH({"a";"b";"c";"d";"e";"f";"g";"h";"i";"j";"k";"l";"m";"n";"o";"p";"q";"r";"s";"t";"u";"v";"w";"x";"y";"z"},H1144)))&gt;0),"Invalid","Valid")</f>
        <v>Valid</v>
      </c>
      <c r="J1144" s="1" t="s">
        <v>9062</v>
      </c>
      <c r="K1144" s="1" t="s">
        <v>117</v>
      </c>
      <c r="L1144" s="1" t="s">
        <v>49</v>
      </c>
      <c r="M1144" s="1" t="s">
        <v>251</v>
      </c>
      <c r="N1144" s="1" t="s">
        <v>224</v>
      </c>
      <c r="O1144" s="1" t="s">
        <v>149</v>
      </c>
      <c r="P1144" t="s">
        <v>104</v>
      </c>
      <c r="Q1144" s="1" t="s">
        <v>302</v>
      </c>
      <c r="R1144" s="1" t="s">
        <v>105</v>
      </c>
      <c r="S1144" s="1" t="s">
        <v>451</v>
      </c>
      <c r="T1144" s="1" t="s">
        <v>9063</v>
      </c>
      <c r="U1144" s="1" t="s">
        <v>5218</v>
      </c>
      <c r="V1144" s="1" t="s">
        <v>9064</v>
      </c>
      <c r="W1144" s="1" t="s">
        <v>33823</v>
      </c>
      <c r="X1144" t="str">
        <f t="shared" si="120"/>
        <v>Complete</v>
      </c>
      <c r="Y1144">
        <f>MAX(0,100-IF(G1144="Invalid",Config!$B$5,0)-IF(I1144="Invalid",Config!$B$6,0)-IF(X1144="Incomplete",Config!$B$7,0)-IF(AF1144="Yes",Config!$B$37,0))</f>
        <v>100</v>
      </c>
      <c r="Z1144" s="1">
        <f>IF(OR(TRIM(B1144)="",COUNTIF(Config!$B$15:$B$19,B1144)&gt;0),1,0)+IF(OR(TRIM(C1144)="",COUNTIF(Config!$B$15:$B$19,C1144)&gt;0),1,0)+IF(OR(TRIM(F1144)="",COUNTIF(Config!$B$15:$B$19,F1144)&gt;0),1,0)+IF(OR(TRIM(H1144)="",COUNTIF(Config!$B$15:$B$19,H1144)&gt;0),1,0)+IF(OR(TRIM(E1144)="",COUNTIF(Config!$B$15:$B$19,E1144)&gt;0),1,0)+IF(OR(TRIM(K1144)="",COUNTIF(Config!$B$15:$B$19,K1144)&gt;0),1,0)+IF(OR(TRIM(P1144)="",COUNTIF(Config!$B$15:$B$19,P1144)&gt;0),1,0)+IF(OR(TRIM(R1144)="",COUNTIF(Config!$B$15:$B$19,R1144)&gt;0),1,0)</f>
        <v>0</v>
      </c>
      <c r="AA1144" s="1" cm="1">
        <f t="array" ref="AA1144">SUMPRODUCT(LEN(H1144)-LEN(SUBSTITUTE(H1144,{"0";"1";"2";"3";"4";"5";"6";"7";"8";"9"},"")))</f>
        <v>11</v>
      </c>
      <c r="AC1144" t="str">
        <f t="shared" si="121"/>
        <v/>
      </c>
      <c r="AD1144">
        <f t="shared" si="122"/>
        <v>1</v>
      </c>
      <c r="AE1144">
        <f t="shared" si="123"/>
        <v>1</v>
      </c>
      <c r="AF1144" t="str">
        <f t="shared" si="124"/>
        <v>No</v>
      </c>
      <c r="AG1144">
        <f t="shared" ca="1" si="125"/>
        <v>452</v>
      </c>
      <c r="AH1144" t="str">
        <f ca="1">IF(OR(V1144="",AG1144=""),"Yes",IF(AG1144&gt;Config!$B$41,"Yes","No"))</f>
        <v>Yes</v>
      </c>
    </row>
    <row r="1145" spans="1:34" x14ac:dyDescent="0.25">
      <c r="A1145" s="1" t="s">
        <v>9065</v>
      </c>
      <c r="B1145" s="1" t="s">
        <v>898</v>
      </c>
      <c r="C1145" s="1" t="s">
        <v>985</v>
      </c>
      <c r="D1145" s="1" t="s">
        <v>9066</v>
      </c>
      <c r="E1145" s="1" t="s">
        <v>34501</v>
      </c>
      <c r="F1145" s="1" t="s">
        <v>9067</v>
      </c>
      <c r="G1145" t="str">
        <f t="shared" si="119"/>
        <v>Valid</v>
      </c>
      <c r="H1145" s="1" t="s">
        <v>9068</v>
      </c>
      <c r="I1145" t="str" cm="1">
        <f t="array" ref="I1145">IF(OR(TRIM(H1145)="",ISNUMBER(SEARCH("#",H1145)),AA1145&lt;Config!$B$8,SUMPRODUCT(--ISNUMBER(SEARCH({"a";"b";"c";"d";"e";"f";"g";"h";"i";"j";"k";"l";"m";"n";"o";"p";"q";"r";"s";"t";"u";"v";"w";"x";"y";"z"},H1145)))&gt;0),"Invalid","Valid")</f>
        <v>Valid</v>
      </c>
      <c r="J1145" s="1" t="s">
        <v>9069</v>
      </c>
      <c r="K1145" s="1" t="s">
        <v>866</v>
      </c>
      <c r="L1145" s="1" t="s">
        <v>164</v>
      </c>
      <c r="M1145" s="1" t="s">
        <v>165</v>
      </c>
      <c r="N1145" s="1" t="s">
        <v>713</v>
      </c>
      <c r="O1145" s="1" t="s">
        <v>180</v>
      </c>
      <c r="P1145" t="s">
        <v>53</v>
      </c>
      <c r="Q1145" s="1" t="s">
        <v>181</v>
      </c>
      <c r="R1145" s="1" t="s">
        <v>150</v>
      </c>
      <c r="S1145" s="1" t="s">
        <v>9070</v>
      </c>
      <c r="T1145" s="1" t="s">
        <v>9071</v>
      </c>
      <c r="U1145" s="1" t="s">
        <v>5322</v>
      </c>
      <c r="V1145" s="1" t="s">
        <v>9072</v>
      </c>
      <c r="W1145" s="1" t="s">
        <v>384</v>
      </c>
      <c r="X1145" t="str">
        <f t="shared" si="120"/>
        <v>Complete</v>
      </c>
      <c r="Y1145">
        <f>MAX(0,100-IF(G1145="Invalid",Config!$B$5,0)-IF(I1145="Invalid",Config!$B$6,0)-IF(X1145="Incomplete",Config!$B$7,0)-IF(AF1145="Yes",Config!$B$37,0))</f>
        <v>100</v>
      </c>
      <c r="Z1145" s="1">
        <f>IF(OR(TRIM(B1145)="",COUNTIF(Config!$B$15:$B$19,B1145)&gt;0),1,0)+IF(OR(TRIM(C1145)="",COUNTIF(Config!$B$15:$B$19,C1145)&gt;0),1,0)+IF(OR(TRIM(F1145)="",COUNTIF(Config!$B$15:$B$19,F1145)&gt;0),1,0)+IF(OR(TRIM(H1145)="",COUNTIF(Config!$B$15:$B$19,H1145)&gt;0),1,0)+IF(OR(TRIM(E1145)="",COUNTIF(Config!$B$15:$B$19,E1145)&gt;0),1,0)+IF(OR(TRIM(K1145)="",COUNTIF(Config!$B$15:$B$19,K1145)&gt;0),1,0)+IF(OR(TRIM(P1145)="",COUNTIF(Config!$B$15:$B$19,P1145)&gt;0),1,0)+IF(OR(TRIM(R1145)="",COUNTIF(Config!$B$15:$B$19,R1145)&gt;0),1,0)</f>
        <v>0</v>
      </c>
      <c r="AA1145" s="1" cm="1">
        <f t="array" ref="AA1145">SUMPRODUCT(LEN(H1145)-LEN(SUBSTITUTE(H1145,{"0";"1";"2";"3";"4";"5";"6";"7";"8";"9"},"")))</f>
        <v>12</v>
      </c>
      <c r="AC1145" t="str">
        <f t="shared" si="121"/>
        <v/>
      </c>
      <c r="AD1145">
        <f t="shared" si="122"/>
        <v>1</v>
      </c>
      <c r="AE1145">
        <f t="shared" si="123"/>
        <v>1</v>
      </c>
      <c r="AF1145" t="str">
        <f t="shared" si="124"/>
        <v>No</v>
      </c>
      <c r="AG1145" t="str">
        <f t="shared" ca="1" si="125"/>
        <v/>
      </c>
      <c r="AH1145" t="str">
        <f ca="1">IF(OR(V1145="",AG1145=""),"Yes",IF(AG1145&gt;Config!$B$41,"Yes","No"))</f>
        <v>Yes</v>
      </c>
    </row>
    <row r="1146" spans="1:34" x14ac:dyDescent="0.25">
      <c r="A1146" s="1" t="s">
        <v>9073</v>
      </c>
      <c r="B1146" s="1" t="s">
        <v>851</v>
      </c>
      <c r="C1146" s="1" t="s">
        <v>353</v>
      </c>
      <c r="D1146" s="1" t="s">
        <v>9074</v>
      </c>
      <c r="E1146" s="1" t="s">
        <v>34502</v>
      </c>
      <c r="F1146" s="1" t="s">
        <v>9075</v>
      </c>
      <c r="G1146" t="str">
        <f t="shared" si="119"/>
        <v>Valid</v>
      </c>
      <c r="H1146" s="1" t="s">
        <v>9076</v>
      </c>
      <c r="I1146" t="str" cm="1">
        <f t="array" ref="I1146">IF(OR(TRIM(H1146)="",ISNUMBER(SEARCH("#",H1146)),AA1146&lt;Config!$B$8,SUMPRODUCT(--ISNUMBER(SEARCH({"a";"b";"c";"d";"e";"f";"g";"h";"i";"j";"k";"l";"m";"n";"o";"p";"q";"r";"s";"t";"u";"v";"w";"x";"y";"z"},H1146)))&gt;0),"Invalid","Valid")</f>
        <v>Valid</v>
      </c>
      <c r="J1146" s="1" t="s">
        <v>9077</v>
      </c>
      <c r="K1146" s="1" t="s">
        <v>117</v>
      </c>
      <c r="L1146" s="1" t="s">
        <v>179</v>
      </c>
      <c r="M1146" s="1" t="s">
        <v>391</v>
      </c>
      <c r="N1146" s="1" t="s">
        <v>33819</v>
      </c>
      <c r="O1146" s="1" t="s">
        <v>180</v>
      </c>
      <c r="P1146" t="s">
        <v>87</v>
      </c>
      <c r="Q1146" s="1" t="s">
        <v>166</v>
      </c>
      <c r="R1146" s="1" t="s">
        <v>89</v>
      </c>
      <c r="S1146" s="1" t="s">
        <v>9078</v>
      </c>
      <c r="T1146" s="1" t="s">
        <v>9079</v>
      </c>
      <c r="U1146" s="1" t="s">
        <v>5955</v>
      </c>
      <c r="V1146" s="1" t="s">
        <v>2102</v>
      </c>
      <c r="W1146" s="1" t="s">
        <v>186</v>
      </c>
      <c r="X1146" t="str">
        <f t="shared" si="120"/>
        <v>Complete</v>
      </c>
      <c r="Y1146">
        <f>MAX(0,100-IF(G1146="Invalid",Config!$B$5,0)-IF(I1146="Invalid",Config!$B$6,0)-IF(X1146="Incomplete",Config!$B$7,0)-IF(AF1146="Yes",Config!$B$37,0))</f>
        <v>100</v>
      </c>
      <c r="Z1146" s="1">
        <f>IF(OR(TRIM(B1146)="",COUNTIF(Config!$B$15:$B$19,B1146)&gt;0),1,0)+IF(OR(TRIM(C1146)="",COUNTIF(Config!$B$15:$B$19,C1146)&gt;0),1,0)+IF(OR(TRIM(F1146)="",COUNTIF(Config!$B$15:$B$19,F1146)&gt;0),1,0)+IF(OR(TRIM(H1146)="",COUNTIF(Config!$B$15:$B$19,H1146)&gt;0),1,0)+IF(OR(TRIM(E1146)="",COUNTIF(Config!$B$15:$B$19,E1146)&gt;0),1,0)+IF(OR(TRIM(K1146)="",COUNTIF(Config!$B$15:$B$19,K1146)&gt;0),1,0)+IF(OR(TRIM(P1146)="",COUNTIF(Config!$B$15:$B$19,P1146)&gt;0),1,0)+IF(OR(TRIM(R1146)="",COUNTIF(Config!$B$15:$B$19,R1146)&gt;0),1,0)</f>
        <v>0</v>
      </c>
      <c r="AA1146" s="1" cm="1">
        <f t="array" ref="AA1146">SUMPRODUCT(LEN(H1146)-LEN(SUBSTITUTE(H1146,{"0";"1";"2";"3";"4";"5";"6";"7";"8";"9"},"")))</f>
        <v>11</v>
      </c>
      <c r="AC1146" t="str">
        <f t="shared" si="121"/>
        <v/>
      </c>
      <c r="AD1146">
        <f t="shared" si="122"/>
        <v>1</v>
      </c>
      <c r="AE1146">
        <f t="shared" si="123"/>
        <v>1</v>
      </c>
      <c r="AF1146" t="str">
        <f t="shared" si="124"/>
        <v>No</v>
      </c>
      <c r="AG1146">
        <f t="shared" ca="1" si="125"/>
        <v>134</v>
      </c>
      <c r="AH1146" t="str">
        <f ca="1">IF(OR(V1146="",AG1146=""),"Yes",IF(AG1146&gt;Config!$B$41,"Yes","No"))</f>
        <v>No</v>
      </c>
    </row>
    <row r="1147" spans="1:34" x14ac:dyDescent="0.25">
      <c r="A1147" s="1" t="s">
        <v>8363</v>
      </c>
      <c r="B1147" s="1" t="s">
        <v>229</v>
      </c>
      <c r="C1147" s="1" t="s">
        <v>33938</v>
      </c>
      <c r="D1147" s="1" t="s">
        <v>34503</v>
      </c>
      <c r="E1147" s="1" t="s">
        <v>33907</v>
      </c>
      <c r="F1147" s="1" t="s">
        <v>9080</v>
      </c>
      <c r="G1147" t="str">
        <f t="shared" si="119"/>
        <v>Valid</v>
      </c>
      <c r="H1147" s="1" t="s">
        <v>9081</v>
      </c>
      <c r="I1147" t="str" cm="1">
        <f t="array" ref="I1147">IF(OR(TRIM(H1147)="",ISNUMBER(SEARCH("#",H1147)),AA1147&lt;Config!$B$8,SUMPRODUCT(--ISNUMBER(SEARCH({"a";"b";"c";"d";"e";"f";"g";"h";"i";"j";"k";"l";"m";"n";"o";"p";"q";"r";"s";"t";"u";"v";"w";"x";"y";"z"},H1147)))&gt;0),"Invalid","Valid")</f>
        <v>Valid</v>
      </c>
      <c r="J1147" s="1" t="s">
        <v>9082</v>
      </c>
      <c r="K1147" s="1" t="s">
        <v>722</v>
      </c>
      <c r="L1147" s="1" t="s">
        <v>29</v>
      </c>
      <c r="M1147" s="1" t="s">
        <v>103</v>
      </c>
      <c r="N1147" s="1" t="s">
        <v>713</v>
      </c>
      <c r="O1147" s="1" t="s">
        <v>32</v>
      </c>
      <c r="P1147" t="s">
        <v>236</v>
      </c>
      <c r="Q1147" s="1" t="s">
        <v>253</v>
      </c>
      <c r="R1147" s="1" t="s">
        <v>237</v>
      </c>
      <c r="S1147" s="1" t="s">
        <v>9083</v>
      </c>
      <c r="T1147" s="1" t="s">
        <v>9084</v>
      </c>
      <c r="U1147" s="1" t="s">
        <v>2200</v>
      </c>
      <c r="V1147" s="1" t="s">
        <v>1347</v>
      </c>
      <c r="W1147" s="1" t="s">
        <v>60</v>
      </c>
      <c r="X1147" t="str">
        <f t="shared" si="120"/>
        <v>Complete</v>
      </c>
      <c r="Y1147">
        <f>MAX(0,100-IF(G1147="Invalid",Config!$B$5,0)-IF(I1147="Invalid",Config!$B$6,0)-IF(X1147="Incomplete",Config!$B$7,0)-IF(AF1147="Yes",Config!$B$37,0))</f>
        <v>100</v>
      </c>
      <c r="Z1147" s="1">
        <f>IF(OR(TRIM(B1147)="",COUNTIF(Config!$B$15:$B$19,B1147)&gt;0),1,0)+IF(OR(TRIM(C1147)="",COUNTIF(Config!$B$15:$B$19,C1147)&gt;0),1,0)+IF(OR(TRIM(F1147)="",COUNTIF(Config!$B$15:$B$19,F1147)&gt;0),1,0)+IF(OR(TRIM(H1147)="",COUNTIF(Config!$B$15:$B$19,H1147)&gt;0),1,0)+IF(OR(TRIM(E1147)="",COUNTIF(Config!$B$15:$B$19,E1147)&gt;0),1,0)+IF(OR(TRIM(K1147)="",COUNTIF(Config!$B$15:$B$19,K1147)&gt;0),1,0)+IF(OR(TRIM(P1147)="",COUNTIF(Config!$B$15:$B$19,P1147)&gt;0),1,0)+IF(OR(TRIM(R1147)="",COUNTIF(Config!$B$15:$B$19,R1147)&gt;0),1,0)</f>
        <v>0</v>
      </c>
      <c r="AA1147" s="1" cm="1">
        <f t="array" ref="AA1147">SUMPRODUCT(LEN(H1147)-LEN(SUBSTITUTE(H1147,{"0";"1";"2";"3";"4";"5";"6";"7";"8";"9"},"")))</f>
        <v>12</v>
      </c>
      <c r="AC1147" t="str">
        <f t="shared" si="121"/>
        <v/>
      </c>
      <c r="AD1147">
        <f t="shared" si="122"/>
        <v>1</v>
      </c>
      <c r="AE1147">
        <f t="shared" si="123"/>
        <v>1</v>
      </c>
      <c r="AF1147" t="str">
        <f t="shared" si="124"/>
        <v>No</v>
      </c>
      <c r="AG1147">
        <f t="shared" ca="1" si="125"/>
        <v>37</v>
      </c>
      <c r="AH1147" t="str">
        <f ca="1">IF(OR(V1147="",AG1147=""),"Yes",IF(AG1147&gt;Config!$B$41,"Yes","No"))</f>
        <v>No</v>
      </c>
    </row>
    <row r="1148" spans="1:34" x14ac:dyDescent="0.25">
      <c r="A1148" s="1" t="s">
        <v>9085</v>
      </c>
      <c r="B1148" s="1" t="s">
        <v>352</v>
      </c>
      <c r="C1148" s="1" t="s">
        <v>996</v>
      </c>
      <c r="D1148" s="1" t="s">
        <v>9086</v>
      </c>
      <c r="E1148" s="1" t="s">
        <v>578</v>
      </c>
      <c r="F1148" s="1" t="s">
        <v>9087</v>
      </c>
      <c r="G1148" t="str">
        <f t="shared" si="119"/>
        <v>Valid</v>
      </c>
      <c r="H1148" s="1" t="s">
        <v>9088</v>
      </c>
      <c r="I1148" t="str" cm="1">
        <f t="array" ref="I1148">IF(OR(TRIM(H1148)="",ISNUMBER(SEARCH("#",H1148)),AA1148&lt;Config!$B$8,SUMPRODUCT(--ISNUMBER(SEARCH({"a";"b";"c";"d";"e";"f";"g";"h";"i";"j";"k";"l";"m";"n";"o";"p";"q";"r";"s";"t";"u";"v";"w";"x";"y";"z"},H1148)))&gt;0),"Invalid","Valid")</f>
        <v>Valid</v>
      </c>
      <c r="J1148" s="1" t="s">
        <v>9089</v>
      </c>
      <c r="K1148" s="1" t="s">
        <v>516</v>
      </c>
      <c r="L1148" s="1" t="s">
        <v>450</v>
      </c>
      <c r="M1148" s="1" t="s">
        <v>235</v>
      </c>
      <c r="N1148" s="1" t="s">
        <v>86</v>
      </c>
      <c r="O1148" s="1" t="s">
        <v>69</v>
      </c>
      <c r="P1148" t="s">
        <v>53</v>
      </c>
      <c r="Q1148" s="1" t="s">
        <v>181</v>
      </c>
      <c r="R1148" s="1" t="s">
        <v>70</v>
      </c>
      <c r="S1148" s="1" t="s">
        <v>9090</v>
      </c>
      <c r="T1148" s="1" t="s">
        <v>9091</v>
      </c>
      <c r="U1148" s="1" t="s">
        <v>9092</v>
      </c>
      <c r="V1148" s="1" t="s">
        <v>9093</v>
      </c>
      <c r="W1148" s="1" t="s">
        <v>202</v>
      </c>
      <c r="X1148" t="str">
        <f t="shared" si="120"/>
        <v>Complete</v>
      </c>
      <c r="Y1148">
        <f>MAX(0,100-IF(G1148="Invalid",Config!$B$5,0)-IF(I1148="Invalid",Config!$B$6,0)-IF(X1148="Incomplete",Config!$B$7,0)-IF(AF1148="Yes",Config!$B$37,0))</f>
        <v>100</v>
      </c>
      <c r="Z1148" s="1">
        <f>IF(OR(TRIM(B1148)="",COUNTIF(Config!$B$15:$B$19,B1148)&gt;0),1,0)+IF(OR(TRIM(C1148)="",COUNTIF(Config!$B$15:$B$19,C1148)&gt;0),1,0)+IF(OR(TRIM(F1148)="",COUNTIF(Config!$B$15:$B$19,F1148)&gt;0),1,0)+IF(OR(TRIM(H1148)="",COUNTIF(Config!$B$15:$B$19,H1148)&gt;0),1,0)+IF(OR(TRIM(E1148)="",COUNTIF(Config!$B$15:$B$19,E1148)&gt;0),1,0)+IF(OR(TRIM(K1148)="",COUNTIF(Config!$B$15:$B$19,K1148)&gt;0),1,0)+IF(OR(TRIM(P1148)="",COUNTIF(Config!$B$15:$B$19,P1148)&gt;0),1,0)+IF(OR(TRIM(R1148)="",COUNTIF(Config!$B$15:$B$19,R1148)&gt;0),1,0)</f>
        <v>0</v>
      </c>
      <c r="AA1148" s="1" cm="1">
        <f t="array" ref="AA1148">SUMPRODUCT(LEN(H1148)-LEN(SUBSTITUTE(H1148,{"0";"1";"2";"3";"4";"5";"6";"7";"8";"9"},"")))</f>
        <v>12</v>
      </c>
      <c r="AC1148" t="str">
        <f t="shared" si="121"/>
        <v/>
      </c>
      <c r="AD1148">
        <f t="shared" si="122"/>
        <v>1</v>
      </c>
      <c r="AE1148">
        <f t="shared" si="123"/>
        <v>1</v>
      </c>
      <c r="AF1148" t="str">
        <f t="shared" si="124"/>
        <v>No</v>
      </c>
      <c r="AG1148">
        <f t="shared" ca="1" si="125"/>
        <v>290</v>
      </c>
      <c r="AH1148" t="str">
        <f ca="1">IF(OR(V1148="",AG1148=""),"Yes",IF(AG1148&gt;Config!$B$41,"Yes","No"))</f>
        <v>No</v>
      </c>
    </row>
    <row r="1149" spans="1:34" x14ac:dyDescent="0.25">
      <c r="A1149" s="1" t="s">
        <v>9094</v>
      </c>
      <c r="B1149" s="1" t="s">
        <v>1816</v>
      </c>
      <c r="C1149" s="1" t="s">
        <v>956</v>
      </c>
      <c r="D1149" s="1" t="s">
        <v>9095</v>
      </c>
      <c r="E1149" s="1" t="s">
        <v>34504</v>
      </c>
      <c r="F1149" s="1" t="s">
        <v>2584</v>
      </c>
      <c r="G1149" t="str">
        <f t="shared" si="119"/>
        <v>Valid</v>
      </c>
      <c r="H1149" s="1" t="s">
        <v>9096</v>
      </c>
      <c r="I1149" t="str" cm="1">
        <f t="array" ref="I1149">IF(OR(TRIM(H1149)="",ISNUMBER(SEARCH("#",H1149)),AA1149&lt;Config!$B$8,SUMPRODUCT(--ISNUMBER(SEARCH({"a";"b";"c";"d";"e";"f";"g";"h";"i";"j";"k";"l";"m";"n";"o";"p";"q";"r";"s";"t";"u";"v";"w";"x";"y";"z"},H1149)))&gt;0),"Invalid","Valid")</f>
        <v>Valid</v>
      </c>
      <c r="J1149" s="1" t="s">
        <v>9097</v>
      </c>
      <c r="K1149" s="1" t="s">
        <v>1001</v>
      </c>
      <c r="L1149" s="1" t="s">
        <v>134</v>
      </c>
      <c r="M1149" s="1" t="s">
        <v>33825</v>
      </c>
      <c r="N1149" s="1" t="s">
        <v>86</v>
      </c>
      <c r="O1149" s="1" t="s">
        <v>149</v>
      </c>
      <c r="P1149" t="s">
        <v>53</v>
      </c>
      <c r="Q1149" s="1" t="s">
        <v>150</v>
      </c>
      <c r="R1149" s="1" t="s">
        <v>150</v>
      </c>
      <c r="S1149" s="1" t="s">
        <v>9098</v>
      </c>
      <c r="T1149" s="1" t="s">
        <v>9099</v>
      </c>
      <c r="U1149" s="1" t="s">
        <v>5218</v>
      </c>
      <c r="V1149" s="1" t="s">
        <v>6595</v>
      </c>
      <c r="W1149" s="1" t="s">
        <v>40</v>
      </c>
      <c r="X1149" t="str">
        <f t="shared" si="120"/>
        <v>Complete</v>
      </c>
      <c r="Y1149">
        <f>MAX(0,100-IF(G1149="Invalid",Config!$B$5,0)-IF(I1149="Invalid",Config!$B$6,0)-IF(X1149="Incomplete",Config!$B$7,0)-IF(AF1149="Yes",Config!$B$37,0))</f>
        <v>75</v>
      </c>
      <c r="Z1149" s="1">
        <f>IF(OR(TRIM(B1149)="",COUNTIF(Config!$B$15:$B$19,B1149)&gt;0),1,0)+IF(OR(TRIM(C1149)="",COUNTIF(Config!$B$15:$B$19,C1149)&gt;0),1,0)+IF(OR(TRIM(F1149)="",COUNTIF(Config!$B$15:$B$19,F1149)&gt;0),1,0)+IF(OR(TRIM(H1149)="",COUNTIF(Config!$B$15:$B$19,H1149)&gt;0),1,0)+IF(OR(TRIM(E1149)="",COUNTIF(Config!$B$15:$B$19,E1149)&gt;0),1,0)+IF(OR(TRIM(K1149)="",COUNTIF(Config!$B$15:$B$19,K1149)&gt;0),1,0)+IF(OR(TRIM(P1149)="",COUNTIF(Config!$B$15:$B$19,P1149)&gt;0),1,0)+IF(OR(TRIM(R1149)="",COUNTIF(Config!$B$15:$B$19,R1149)&gt;0),1,0)</f>
        <v>0</v>
      </c>
      <c r="AA1149" s="1" cm="1">
        <f t="array" ref="AA1149">SUMPRODUCT(LEN(H1149)-LEN(SUBSTITUTE(H1149,{"0";"1";"2";"3";"4";"5";"6";"7";"8";"9"},"")))</f>
        <v>12</v>
      </c>
      <c r="AC1149" t="str">
        <f t="shared" si="121"/>
        <v>Potential Duplicate</v>
      </c>
      <c r="AD1149">
        <f t="shared" si="122"/>
        <v>2</v>
      </c>
      <c r="AE1149">
        <f t="shared" si="123"/>
        <v>1</v>
      </c>
      <c r="AF1149" t="str">
        <f t="shared" si="124"/>
        <v>Yes</v>
      </c>
      <c r="AG1149">
        <f t="shared" ca="1" si="125"/>
        <v>162</v>
      </c>
      <c r="AH1149" t="str">
        <f ca="1">IF(OR(V1149="",AG1149=""),"Yes",IF(AG1149&gt;Config!$B$41,"Yes","No"))</f>
        <v>No</v>
      </c>
    </row>
    <row r="1150" spans="1:34" x14ac:dyDescent="0.25">
      <c r="A1150" s="1" t="s">
        <v>9100</v>
      </c>
      <c r="B1150" s="1" t="s">
        <v>917</v>
      </c>
      <c r="C1150" s="1" t="s">
        <v>775</v>
      </c>
      <c r="D1150" s="1" t="s">
        <v>9101</v>
      </c>
      <c r="E1150" s="1" t="s">
        <v>34505</v>
      </c>
      <c r="F1150" s="1" t="s">
        <v>9102</v>
      </c>
      <c r="G1150" t="str">
        <f t="shared" si="119"/>
        <v>Valid</v>
      </c>
      <c r="H1150" s="1" t="s">
        <v>9103</v>
      </c>
      <c r="I1150" t="str" cm="1">
        <f t="array" ref="I1150">IF(OR(TRIM(H1150)="",ISNUMBER(SEARCH("#",H1150)),AA1150&lt;Config!$B$8,SUMPRODUCT(--ISNUMBER(SEARCH({"a";"b";"c";"d";"e";"f";"g";"h";"i";"j";"k";"l";"m";"n";"o";"p";"q";"r";"s";"t";"u";"v";"w";"x";"y";"z"},H1150)))&gt;0),"Invalid","Valid")</f>
        <v>Valid</v>
      </c>
      <c r="J1150" s="1" t="s">
        <v>9104</v>
      </c>
      <c r="K1150" s="1" t="s">
        <v>866</v>
      </c>
      <c r="L1150" s="1" t="s">
        <v>102</v>
      </c>
      <c r="M1150" s="1" t="s">
        <v>50</v>
      </c>
      <c r="N1150" s="1" t="s">
        <v>211</v>
      </c>
      <c r="O1150" s="1" t="s">
        <v>266</v>
      </c>
      <c r="P1150" t="s">
        <v>53</v>
      </c>
      <c r="Q1150" s="1" t="s">
        <v>54</v>
      </c>
      <c r="R1150" s="1" t="s">
        <v>198</v>
      </c>
      <c r="S1150" s="1" t="s">
        <v>9105</v>
      </c>
      <c r="T1150" s="1" t="s">
        <v>9106</v>
      </c>
      <c r="U1150" s="1" t="s">
        <v>6379</v>
      </c>
      <c r="V1150" s="1" t="s">
        <v>3513</v>
      </c>
      <c r="W1150" s="1" t="s">
        <v>60</v>
      </c>
      <c r="X1150" t="str">
        <f t="shared" si="120"/>
        <v>Complete</v>
      </c>
      <c r="Y1150">
        <f>MAX(0,100-IF(G1150="Invalid",Config!$B$5,0)-IF(I1150="Invalid",Config!$B$6,0)-IF(X1150="Incomplete",Config!$B$7,0)-IF(AF1150="Yes",Config!$B$37,0))</f>
        <v>100</v>
      </c>
      <c r="Z1150" s="1">
        <f>IF(OR(TRIM(B1150)="",COUNTIF(Config!$B$15:$B$19,B1150)&gt;0),1,0)+IF(OR(TRIM(C1150)="",COUNTIF(Config!$B$15:$B$19,C1150)&gt;0),1,0)+IF(OR(TRIM(F1150)="",COUNTIF(Config!$B$15:$B$19,F1150)&gt;0),1,0)+IF(OR(TRIM(H1150)="",COUNTIF(Config!$B$15:$B$19,H1150)&gt;0),1,0)+IF(OR(TRIM(E1150)="",COUNTIF(Config!$B$15:$B$19,E1150)&gt;0),1,0)+IF(OR(TRIM(K1150)="",COUNTIF(Config!$B$15:$B$19,K1150)&gt;0),1,0)+IF(OR(TRIM(P1150)="",COUNTIF(Config!$B$15:$B$19,P1150)&gt;0),1,0)+IF(OR(TRIM(R1150)="",COUNTIF(Config!$B$15:$B$19,R1150)&gt;0),1,0)</f>
        <v>0</v>
      </c>
      <c r="AA1150" s="1" cm="1">
        <f t="array" ref="AA1150">SUMPRODUCT(LEN(H1150)-LEN(SUBSTITUTE(H1150,{"0";"1";"2";"3";"4";"5";"6";"7";"8";"9"},"")))</f>
        <v>12</v>
      </c>
      <c r="AC1150" t="str">
        <f t="shared" si="121"/>
        <v/>
      </c>
      <c r="AD1150">
        <f t="shared" si="122"/>
        <v>1</v>
      </c>
      <c r="AE1150">
        <f t="shared" si="123"/>
        <v>1</v>
      </c>
      <c r="AF1150" t="str">
        <f t="shared" si="124"/>
        <v>No</v>
      </c>
      <c r="AG1150">
        <f t="shared" ca="1" si="125"/>
        <v>129</v>
      </c>
      <c r="AH1150" t="str">
        <f ca="1">IF(OR(V1150="",AG1150=""),"Yes",IF(AG1150&gt;Config!$B$41,"Yes","No"))</f>
        <v>No</v>
      </c>
    </row>
    <row r="1151" spans="1:34" x14ac:dyDescent="0.25">
      <c r="A1151" s="1" t="s">
        <v>9107</v>
      </c>
      <c r="B1151" s="1" t="s">
        <v>22</v>
      </c>
      <c r="C1151" s="1" t="s">
        <v>1166</v>
      </c>
      <c r="D1151" s="1" t="s">
        <v>9108</v>
      </c>
      <c r="E1151" s="1" t="s">
        <v>33858</v>
      </c>
      <c r="F1151" s="1" t="s">
        <v>9109</v>
      </c>
      <c r="G1151" t="str">
        <f t="shared" si="119"/>
        <v>Valid</v>
      </c>
      <c r="H1151" s="1" t="s">
        <v>9110</v>
      </c>
      <c r="I1151" t="str" cm="1">
        <f t="array" ref="I1151">IF(OR(TRIM(H1151)="",ISNUMBER(SEARCH("#",H1151)),AA1151&lt;Config!$B$8,SUMPRODUCT(--ISNUMBER(SEARCH({"a";"b";"c";"d";"e";"f";"g";"h";"i";"j";"k";"l";"m";"n";"o";"p";"q";"r";"s";"t";"u";"v";"w";"x";"y";"z"},H1151)))&gt;0),"Invalid","Valid")</f>
        <v>Valid</v>
      </c>
      <c r="J1151" s="1" t="s">
        <v>9111</v>
      </c>
      <c r="K1151" s="1" t="s">
        <v>250</v>
      </c>
      <c r="L1151" s="1" t="s">
        <v>102</v>
      </c>
      <c r="M1151" s="1" t="s">
        <v>517</v>
      </c>
      <c r="N1151" s="1" t="s">
        <v>713</v>
      </c>
      <c r="O1151" s="1" t="s">
        <v>266</v>
      </c>
      <c r="P1151" t="s">
        <v>87</v>
      </c>
      <c r="Q1151" s="1" t="s">
        <v>438</v>
      </c>
      <c r="R1151" s="1" t="s">
        <v>136</v>
      </c>
      <c r="S1151" s="1" t="s">
        <v>3722</v>
      </c>
      <c r="T1151" s="1" t="s">
        <v>9112</v>
      </c>
      <c r="U1151" s="1" t="s">
        <v>9113</v>
      </c>
      <c r="V1151" s="1" t="s">
        <v>3619</v>
      </c>
      <c r="W1151" s="1" t="s">
        <v>293</v>
      </c>
      <c r="X1151" t="str">
        <f t="shared" si="120"/>
        <v>Complete</v>
      </c>
      <c r="Y1151">
        <f>MAX(0,100-IF(G1151="Invalid",Config!$B$5,0)-IF(I1151="Invalid",Config!$B$6,0)-IF(X1151="Incomplete",Config!$B$7,0)-IF(AF1151="Yes",Config!$B$37,0))</f>
        <v>100</v>
      </c>
      <c r="Z1151" s="1">
        <f>IF(OR(TRIM(B1151)="",COUNTIF(Config!$B$15:$B$19,B1151)&gt;0),1,0)+IF(OR(TRIM(C1151)="",COUNTIF(Config!$B$15:$B$19,C1151)&gt;0),1,0)+IF(OR(TRIM(F1151)="",COUNTIF(Config!$B$15:$B$19,F1151)&gt;0),1,0)+IF(OR(TRIM(H1151)="",COUNTIF(Config!$B$15:$B$19,H1151)&gt;0),1,0)+IF(OR(TRIM(E1151)="",COUNTIF(Config!$B$15:$B$19,E1151)&gt;0),1,0)+IF(OR(TRIM(K1151)="",COUNTIF(Config!$B$15:$B$19,K1151)&gt;0),1,0)+IF(OR(TRIM(P1151)="",COUNTIF(Config!$B$15:$B$19,P1151)&gt;0),1,0)+IF(OR(TRIM(R1151)="",COUNTIF(Config!$B$15:$B$19,R1151)&gt;0),1,0)</f>
        <v>0</v>
      </c>
      <c r="AA1151" s="1" cm="1">
        <f t="array" ref="AA1151">SUMPRODUCT(LEN(H1151)-LEN(SUBSTITUTE(H1151,{"0";"1";"2";"3";"4";"5";"6";"7";"8";"9"},"")))</f>
        <v>11</v>
      </c>
      <c r="AC1151" t="str">
        <f t="shared" si="121"/>
        <v/>
      </c>
      <c r="AD1151">
        <f t="shared" si="122"/>
        <v>1</v>
      </c>
      <c r="AE1151">
        <f t="shared" si="123"/>
        <v>1</v>
      </c>
      <c r="AF1151" t="str">
        <f t="shared" si="124"/>
        <v>No</v>
      </c>
      <c r="AG1151">
        <f t="shared" ca="1" si="125"/>
        <v>258</v>
      </c>
      <c r="AH1151" t="str">
        <f ca="1">IF(OR(V1151="",AG1151=""),"Yes",IF(AG1151&gt;Config!$B$41,"Yes","No"))</f>
        <v>No</v>
      </c>
    </row>
    <row r="1152" spans="1:34" x14ac:dyDescent="0.25">
      <c r="A1152" s="1" t="s">
        <v>9114</v>
      </c>
      <c r="B1152" s="1" t="s">
        <v>2033</v>
      </c>
      <c r="C1152" s="1" t="s">
        <v>1068</v>
      </c>
      <c r="D1152" s="1" t="s">
        <v>9115</v>
      </c>
      <c r="E1152" s="1" t="s">
        <v>2178</v>
      </c>
      <c r="F1152" s="1" t="s">
        <v>6971</v>
      </c>
      <c r="G1152" t="str">
        <f t="shared" si="119"/>
        <v>Valid</v>
      </c>
      <c r="H1152" s="1" t="s">
        <v>9116</v>
      </c>
      <c r="I1152" t="str" cm="1">
        <f t="array" ref="I1152">IF(OR(TRIM(H1152)="",ISNUMBER(SEARCH("#",H1152)),AA1152&lt;Config!$B$8,SUMPRODUCT(--ISNUMBER(SEARCH({"a";"b";"c";"d";"e";"f";"g";"h";"i";"j";"k";"l";"m";"n";"o";"p";"q";"r";"s";"t";"u";"v";"w";"x";"y";"z"},H1152)))&gt;0),"Invalid","Valid")</f>
        <v>Valid</v>
      </c>
      <c r="J1152" s="1" t="s">
        <v>9117</v>
      </c>
      <c r="K1152" s="1" t="s">
        <v>866</v>
      </c>
      <c r="L1152" s="1" t="s">
        <v>49</v>
      </c>
      <c r="M1152" s="1" t="s">
        <v>50</v>
      </c>
      <c r="N1152" s="1" t="s">
        <v>51</v>
      </c>
      <c r="O1152" s="1" t="s">
        <v>196</v>
      </c>
      <c r="P1152" t="s">
        <v>53</v>
      </c>
      <c r="Q1152" s="1" t="s">
        <v>181</v>
      </c>
      <c r="R1152" s="1" t="s">
        <v>55</v>
      </c>
      <c r="S1152" s="1" t="s">
        <v>6534</v>
      </c>
      <c r="T1152" s="1" t="s">
        <v>9118</v>
      </c>
      <c r="U1152" s="1" t="s">
        <v>4759</v>
      </c>
      <c r="V1152" s="1" t="s">
        <v>4292</v>
      </c>
      <c r="W1152" s="1" t="s">
        <v>40</v>
      </c>
      <c r="X1152" t="str">
        <f t="shared" si="120"/>
        <v>Complete</v>
      </c>
      <c r="Y1152">
        <f>MAX(0,100-IF(G1152="Invalid",Config!$B$5,0)-IF(I1152="Invalid",Config!$B$6,0)-IF(X1152="Incomplete",Config!$B$7,0)-IF(AF1152="Yes",Config!$B$37,0))</f>
        <v>75</v>
      </c>
      <c r="Z1152" s="1">
        <f>IF(OR(TRIM(B1152)="",COUNTIF(Config!$B$15:$B$19,B1152)&gt;0),1,0)+IF(OR(TRIM(C1152)="",COUNTIF(Config!$B$15:$B$19,C1152)&gt;0),1,0)+IF(OR(TRIM(F1152)="",COUNTIF(Config!$B$15:$B$19,F1152)&gt;0),1,0)+IF(OR(TRIM(H1152)="",COUNTIF(Config!$B$15:$B$19,H1152)&gt;0),1,0)+IF(OR(TRIM(E1152)="",COUNTIF(Config!$B$15:$B$19,E1152)&gt;0),1,0)+IF(OR(TRIM(K1152)="",COUNTIF(Config!$B$15:$B$19,K1152)&gt;0),1,0)+IF(OR(TRIM(P1152)="",COUNTIF(Config!$B$15:$B$19,P1152)&gt;0),1,0)+IF(OR(TRIM(R1152)="",COUNTIF(Config!$B$15:$B$19,R1152)&gt;0),1,0)</f>
        <v>0</v>
      </c>
      <c r="AA1152" s="1" cm="1">
        <f t="array" ref="AA1152">SUMPRODUCT(LEN(H1152)-LEN(SUBSTITUTE(H1152,{"0";"1";"2";"3";"4";"5";"6";"7";"8";"9"},"")))</f>
        <v>10</v>
      </c>
      <c r="AC1152" t="str">
        <f t="shared" si="121"/>
        <v>Potential Duplicate</v>
      </c>
      <c r="AD1152">
        <f t="shared" si="122"/>
        <v>3</v>
      </c>
      <c r="AE1152">
        <f t="shared" si="123"/>
        <v>1</v>
      </c>
      <c r="AF1152" t="str">
        <f t="shared" si="124"/>
        <v>Yes</v>
      </c>
      <c r="AG1152">
        <f t="shared" ca="1" si="125"/>
        <v>231</v>
      </c>
      <c r="AH1152" t="str">
        <f ca="1">IF(OR(V1152="",AG1152=""),"Yes",IF(AG1152&gt;Config!$B$41,"Yes","No"))</f>
        <v>No</v>
      </c>
    </row>
    <row r="1153" spans="1:34" x14ac:dyDescent="0.25">
      <c r="A1153" s="1" t="s">
        <v>9119</v>
      </c>
      <c r="B1153" s="1" t="s">
        <v>690</v>
      </c>
      <c r="C1153" s="1" t="s">
        <v>353</v>
      </c>
      <c r="D1153" s="1" t="s">
        <v>9120</v>
      </c>
      <c r="E1153" s="1" t="s">
        <v>159</v>
      </c>
      <c r="F1153" s="1" t="s">
        <v>9121</v>
      </c>
      <c r="G1153" t="str">
        <f t="shared" si="119"/>
        <v>Valid</v>
      </c>
      <c r="H1153" s="1" t="s">
        <v>9122</v>
      </c>
      <c r="I1153" t="str" cm="1">
        <f t="array" ref="I1153">IF(OR(TRIM(H1153)="",ISNUMBER(SEARCH("#",H1153)),AA1153&lt;Config!$B$8,SUMPRODUCT(--ISNUMBER(SEARCH({"a";"b";"c";"d";"e";"f";"g";"h";"i";"j";"k";"l";"m";"n";"o";"p";"q";"r";"s";"t";"u";"v";"w";"x";"y";"z"},H1153)))&gt;0),"Invalid","Valid")</f>
        <v>Valid</v>
      </c>
      <c r="J1153" s="1" t="s">
        <v>9123</v>
      </c>
      <c r="K1153" s="1" t="s">
        <v>195</v>
      </c>
      <c r="L1153" s="1" t="s">
        <v>84</v>
      </c>
      <c r="M1153" s="1" t="s">
        <v>85</v>
      </c>
      <c r="N1153" s="1" t="s">
        <v>148</v>
      </c>
      <c r="O1153" s="1" t="s">
        <v>149</v>
      </c>
      <c r="P1153" t="s">
        <v>344</v>
      </c>
      <c r="Q1153" s="1" t="s">
        <v>971</v>
      </c>
      <c r="R1153" s="1" t="s">
        <v>1141</v>
      </c>
      <c r="S1153" s="1" t="s">
        <v>9124</v>
      </c>
      <c r="T1153" s="1" t="s">
        <v>9125</v>
      </c>
      <c r="U1153" s="1" t="s">
        <v>5670</v>
      </c>
      <c r="V1153" s="1" t="s">
        <v>6179</v>
      </c>
      <c r="W1153" s="1" t="s">
        <v>60</v>
      </c>
      <c r="X1153" t="str">
        <f t="shared" si="120"/>
        <v>Complete</v>
      </c>
      <c r="Y1153">
        <f>MAX(0,100-IF(G1153="Invalid",Config!$B$5,0)-IF(I1153="Invalid",Config!$B$6,0)-IF(X1153="Incomplete",Config!$B$7,0)-IF(AF1153="Yes",Config!$B$37,0))</f>
        <v>75</v>
      </c>
      <c r="Z1153" s="1">
        <f>IF(OR(TRIM(B1153)="",COUNTIF(Config!$B$15:$B$19,B1153)&gt;0),1,0)+IF(OR(TRIM(C1153)="",COUNTIF(Config!$B$15:$B$19,C1153)&gt;0),1,0)+IF(OR(TRIM(F1153)="",COUNTIF(Config!$B$15:$B$19,F1153)&gt;0),1,0)+IF(OR(TRIM(H1153)="",COUNTIF(Config!$B$15:$B$19,H1153)&gt;0),1,0)+IF(OR(TRIM(E1153)="",COUNTIF(Config!$B$15:$B$19,E1153)&gt;0),1,0)+IF(OR(TRIM(K1153)="",COUNTIF(Config!$B$15:$B$19,K1153)&gt;0),1,0)+IF(OR(TRIM(P1153)="",COUNTIF(Config!$B$15:$B$19,P1153)&gt;0),1,0)+IF(OR(TRIM(R1153)="",COUNTIF(Config!$B$15:$B$19,R1153)&gt;0),1,0)</f>
        <v>0</v>
      </c>
      <c r="AA1153" s="1" cm="1">
        <f t="array" ref="AA1153">SUMPRODUCT(LEN(H1153)-LEN(SUBSTITUTE(H1153,{"0";"1";"2";"3";"4";"5";"6";"7";"8";"9"},"")))</f>
        <v>11</v>
      </c>
      <c r="AC1153" t="str">
        <f t="shared" si="121"/>
        <v>Potential Duplicate</v>
      </c>
      <c r="AD1153">
        <f t="shared" si="122"/>
        <v>2</v>
      </c>
      <c r="AE1153">
        <f t="shared" si="123"/>
        <v>1</v>
      </c>
      <c r="AF1153" t="str">
        <f t="shared" si="124"/>
        <v>Yes</v>
      </c>
      <c r="AG1153">
        <f t="shared" ca="1" si="125"/>
        <v>438</v>
      </c>
      <c r="AH1153" t="str">
        <f ca="1">IF(OR(V1153="",AG1153=""),"Yes",IF(AG1153&gt;Config!$B$41,"Yes","No"))</f>
        <v>Yes</v>
      </c>
    </row>
    <row r="1154" spans="1:34" x14ac:dyDescent="0.25">
      <c r="A1154" s="1" t="s">
        <v>9126</v>
      </c>
      <c r="B1154" s="1" t="s">
        <v>3888</v>
      </c>
      <c r="C1154" s="1" t="s">
        <v>445</v>
      </c>
      <c r="D1154" s="1" t="s">
        <v>9127</v>
      </c>
      <c r="E1154" s="1" t="s">
        <v>34206</v>
      </c>
      <c r="F1154" s="1" t="s">
        <v>9128</v>
      </c>
      <c r="G1154" t="str">
        <f t="shared" si="119"/>
        <v>Valid</v>
      </c>
      <c r="H1154" s="1" t="s">
        <v>9129</v>
      </c>
      <c r="I1154" t="str" cm="1">
        <f t="array" ref="I1154">IF(OR(TRIM(H1154)="",ISNUMBER(SEARCH("#",H1154)),AA1154&lt;Config!$B$8,SUMPRODUCT(--ISNUMBER(SEARCH({"a";"b";"c";"d";"e";"f";"g";"h";"i";"j";"k";"l";"m";"n";"o";"p";"q";"r";"s";"t";"u";"v";"w";"x";"y";"z"},H1154)))&gt;0),"Invalid","Valid")</f>
        <v>Valid</v>
      </c>
      <c r="J1154" s="1" t="s">
        <v>9130</v>
      </c>
      <c r="K1154" s="1" t="s">
        <v>722</v>
      </c>
      <c r="L1154" s="1" t="s">
        <v>265</v>
      </c>
      <c r="M1154" s="1" t="s">
        <v>165</v>
      </c>
      <c r="N1154" s="1" t="s">
        <v>68</v>
      </c>
      <c r="O1154" s="1" t="s">
        <v>32</v>
      </c>
      <c r="P1154" t="s">
        <v>314</v>
      </c>
      <c r="Q1154" s="1" t="s">
        <v>315</v>
      </c>
      <c r="R1154" s="1" t="s">
        <v>315</v>
      </c>
      <c r="S1154" s="1" t="s">
        <v>6624</v>
      </c>
      <c r="T1154" s="1" t="s">
        <v>9131</v>
      </c>
      <c r="U1154" s="1" t="s">
        <v>9132</v>
      </c>
      <c r="V1154" s="1" t="s">
        <v>9133</v>
      </c>
      <c r="W1154" s="1" t="s">
        <v>202</v>
      </c>
      <c r="X1154" t="str">
        <f t="shared" si="120"/>
        <v>Complete</v>
      </c>
      <c r="Y1154">
        <f>MAX(0,100-IF(G1154="Invalid",Config!$B$5,0)-IF(I1154="Invalid",Config!$B$6,0)-IF(X1154="Incomplete",Config!$B$7,0)-IF(AF1154="Yes",Config!$B$37,0))</f>
        <v>100</v>
      </c>
      <c r="Z1154" s="1">
        <f>IF(OR(TRIM(B1154)="",COUNTIF(Config!$B$15:$B$19,B1154)&gt;0),1,0)+IF(OR(TRIM(C1154)="",COUNTIF(Config!$B$15:$B$19,C1154)&gt;0),1,0)+IF(OR(TRIM(F1154)="",COUNTIF(Config!$B$15:$B$19,F1154)&gt;0),1,0)+IF(OR(TRIM(H1154)="",COUNTIF(Config!$B$15:$B$19,H1154)&gt;0),1,0)+IF(OR(TRIM(E1154)="",COUNTIF(Config!$B$15:$B$19,E1154)&gt;0),1,0)+IF(OR(TRIM(K1154)="",COUNTIF(Config!$B$15:$B$19,K1154)&gt;0),1,0)+IF(OR(TRIM(P1154)="",COUNTIF(Config!$B$15:$B$19,P1154)&gt;0),1,0)+IF(OR(TRIM(R1154)="",COUNTIF(Config!$B$15:$B$19,R1154)&gt;0),1,0)</f>
        <v>0</v>
      </c>
      <c r="AA1154" s="1" cm="1">
        <f t="array" ref="AA1154">SUMPRODUCT(LEN(H1154)-LEN(SUBSTITUTE(H1154,{"0";"1";"2";"3";"4";"5";"6";"7";"8";"9"},"")))</f>
        <v>12</v>
      </c>
      <c r="AC1154" t="str">
        <f t="shared" si="121"/>
        <v/>
      </c>
      <c r="AD1154">
        <f t="shared" si="122"/>
        <v>1</v>
      </c>
      <c r="AE1154">
        <f t="shared" si="123"/>
        <v>1</v>
      </c>
      <c r="AF1154" t="str">
        <f t="shared" si="124"/>
        <v>No</v>
      </c>
      <c r="AG1154">
        <f t="shared" ca="1" si="125"/>
        <v>442</v>
      </c>
      <c r="AH1154" t="str">
        <f ca="1">IF(OR(V1154="",AG1154=""),"Yes",IF(AG1154&gt;Config!$B$41,"Yes","No"))</f>
        <v>Yes</v>
      </c>
    </row>
    <row r="1155" spans="1:34" x14ac:dyDescent="0.25">
      <c r="A1155" s="1" t="s">
        <v>9134</v>
      </c>
      <c r="B1155" s="1" t="s">
        <v>650</v>
      </c>
      <c r="C1155" s="1" t="s">
        <v>1400</v>
      </c>
      <c r="D1155" s="1" t="s">
        <v>9135</v>
      </c>
      <c r="E1155" s="1" t="s">
        <v>34506</v>
      </c>
      <c r="F1155" s="1" t="s">
        <v>9136</v>
      </c>
      <c r="G1155" t="str">
        <f t="shared" ref="G1155:G1218" si="126">IFERROR(IF(OR(TRIM(F1155)="",LEN(F1155)-LEN(SUBSTITUTE(F1155,"@",""))&lt;&gt;1,FIND("@",F1155)=1,RIGHT(F1155,1)=".",ISNUMBER(SEARCH(" ",F1155)),ISERROR(FIND(".",F1155,FIND("@",F1155)+2))),"Invalid","Valid"),"Invalid")</f>
        <v>Invalid</v>
      </c>
      <c r="H1155" s="1" t="s">
        <v>9137</v>
      </c>
      <c r="I1155" t="str" cm="1">
        <f t="array" ref="I1155">IF(OR(TRIM(H1155)="",ISNUMBER(SEARCH("#",H1155)),AA1155&lt;Config!$B$8,SUMPRODUCT(--ISNUMBER(SEARCH({"a";"b";"c";"d";"e";"f";"g";"h";"i";"j";"k";"l";"m";"n";"o";"p";"q";"r";"s";"t";"u";"v";"w";"x";"y";"z"},H1155)))&gt;0),"Invalid","Valid")</f>
        <v>Valid</v>
      </c>
      <c r="J1155" s="1" t="s">
        <v>9138</v>
      </c>
      <c r="K1155" s="1" t="s">
        <v>425</v>
      </c>
      <c r="L1155" s="1" t="s">
        <v>134</v>
      </c>
      <c r="M1155" s="1" t="s">
        <v>517</v>
      </c>
      <c r="N1155" s="1" t="s">
        <v>68</v>
      </c>
      <c r="O1155" s="1" t="s">
        <v>32</v>
      </c>
      <c r="P1155" t="s">
        <v>87</v>
      </c>
      <c r="Q1155" s="1" t="s">
        <v>88</v>
      </c>
      <c r="R1155" s="1" t="s">
        <v>550</v>
      </c>
      <c r="S1155" s="1" t="s">
        <v>9139</v>
      </c>
      <c r="T1155" s="1" t="s">
        <v>9140</v>
      </c>
      <c r="U1155" s="1" t="s">
        <v>9141</v>
      </c>
      <c r="V1155" s="1" t="s">
        <v>3217</v>
      </c>
      <c r="W1155" s="1" t="s">
        <v>186</v>
      </c>
      <c r="X1155" t="str">
        <f t="shared" ref="X1155:X1218" si="127">IF(Z1155=0,"Complete","Incomplete")</f>
        <v>Complete</v>
      </c>
      <c r="Y1155">
        <f>MAX(0,100-IF(G1155="Invalid",Config!$B$5,0)-IF(I1155="Invalid",Config!$B$6,0)-IF(X1155="Incomplete",Config!$B$7,0)-IF(AF1155="Yes",Config!$B$37,0))</f>
        <v>70</v>
      </c>
      <c r="Z1155" s="1">
        <f>IF(OR(TRIM(B1155)="",COUNTIF(Config!$B$15:$B$19,B1155)&gt;0),1,0)+IF(OR(TRIM(C1155)="",COUNTIF(Config!$B$15:$B$19,C1155)&gt;0),1,0)+IF(OR(TRIM(F1155)="",COUNTIF(Config!$B$15:$B$19,F1155)&gt;0),1,0)+IF(OR(TRIM(H1155)="",COUNTIF(Config!$B$15:$B$19,H1155)&gt;0),1,0)+IF(OR(TRIM(E1155)="",COUNTIF(Config!$B$15:$B$19,E1155)&gt;0),1,0)+IF(OR(TRIM(K1155)="",COUNTIF(Config!$B$15:$B$19,K1155)&gt;0),1,0)+IF(OR(TRIM(P1155)="",COUNTIF(Config!$B$15:$B$19,P1155)&gt;0),1,0)+IF(OR(TRIM(R1155)="",COUNTIF(Config!$B$15:$B$19,R1155)&gt;0),1,0)</f>
        <v>0</v>
      </c>
      <c r="AA1155" s="1" cm="1">
        <f t="array" ref="AA1155">SUMPRODUCT(LEN(H1155)-LEN(SUBSTITUTE(H1155,{"0";"1";"2";"3";"4";"5";"6";"7";"8";"9"},"")))</f>
        <v>11</v>
      </c>
      <c r="AC1155" t="str">
        <f t="shared" ref="AC1155:AC1218" si="128">_xlfn.TEXTJOIN("; ",TRUE,IF(G1155="Invalid","Invalid Email",""),IF(I1155="Invalid","Invalid Phone",""),IF(X1155="Incomplete","Incomplete Profile",""),IF(AF1155="Yes","Potential Duplicate",""))</f>
        <v>Invalid Email</v>
      </c>
      <c r="AD1155">
        <f t="shared" ref="AD1155:AD1218" si="129">IF(OR(TRIM(F1155)="",G1155="Invalid"),0,COUNTIF($F$2:$F$5131,F1155))</f>
        <v>0</v>
      </c>
      <c r="AE1155">
        <f t="shared" ref="AE1155:AE1218" si="130">IF(OR(TRIM(H1155)="",I1155="Invalid"),0,COUNTIF($H$2:$H$5131,H1155))</f>
        <v>1</v>
      </c>
      <c r="AF1155" t="str">
        <f t="shared" ref="AF1155:AF1218" si="131">IF(OR(AD1155&gt;1,AE1155&gt;1),"Yes","No")</f>
        <v>No</v>
      </c>
      <c r="AG1155">
        <f t="shared" ref="AG1155:AG1218" ca="1" si="132">IFERROR(TODAY()-DATEVALUE(V1155),IFERROR(TODAY()-DATE(VALUE(RIGHT(V1155,4)),VALUE(MID(V1155,FIND("/",V1155)+1,FIND("/",V1155,FIND("/",V1155)+1)-FIND("/",V1155)-1)),VALUE(LEFT(V1155,FIND("/",V1155)-1))),""))</f>
        <v>117</v>
      </c>
      <c r="AH1155" t="str">
        <f ca="1">IF(OR(V1155="",AG1155=""),"Yes",IF(AG1155&gt;Config!$B$41,"Yes","No"))</f>
        <v>No</v>
      </c>
    </row>
    <row r="1156" spans="1:34" x14ac:dyDescent="0.25">
      <c r="A1156" s="1" t="s">
        <v>9142</v>
      </c>
      <c r="B1156" s="1" t="s">
        <v>33815</v>
      </c>
      <c r="C1156" s="1" t="s">
        <v>128</v>
      </c>
      <c r="D1156" s="1" t="s">
        <v>128</v>
      </c>
      <c r="E1156" s="1" t="s">
        <v>34256</v>
      </c>
      <c r="F1156" s="1" t="s">
        <v>9143</v>
      </c>
      <c r="G1156" t="str">
        <f t="shared" si="126"/>
        <v>Valid</v>
      </c>
      <c r="H1156" s="1" t="s">
        <v>9144</v>
      </c>
      <c r="I1156" t="str" cm="1">
        <f t="array" ref="I1156">IF(OR(TRIM(H1156)="",ISNUMBER(SEARCH("#",H1156)),AA1156&lt;Config!$B$8,SUMPRODUCT(--ISNUMBER(SEARCH({"a";"b";"c";"d";"e";"f";"g";"h";"i";"j";"k";"l";"m";"n";"o";"p";"q";"r";"s";"t";"u";"v";"w";"x";"y";"z"},H1156)))&gt;0),"Invalid","Valid")</f>
        <v>Valid</v>
      </c>
      <c r="J1156" s="1" t="s">
        <v>9145</v>
      </c>
      <c r="K1156" s="1" t="s">
        <v>287</v>
      </c>
      <c r="L1156" s="1" t="s">
        <v>450</v>
      </c>
      <c r="M1156" s="1" t="s">
        <v>103</v>
      </c>
      <c r="N1156" s="1" t="s">
        <v>358</v>
      </c>
      <c r="O1156" s="1" t="s">
        <v>149</v>
      </c>
      <c r="P1156" t="s">
        <v>314</v>
      </c>
      <c r="Q1156" s="1" t="s">
        <v>315</v>
      </c>
      <c r="R1156" s="1" t="s">
        <v>316</v>
      </c>
      <c r="S1156" s="1" t="s">
        <v>7835</v>
      </c>
      <c r="T1156" s="1" t="s">
        <v>9146</v>
      </c>
      <c r="U1156" s="1" t="s">
        <v>9147</v>
      </c>
      <c r="V1156" s="1" t="s">
        <v>140</v>
      </c>
      <c r="W1156" s="1" t="s">
        <v>141</v>
      </c>
      <c r="X1156" t="str">
        <f t="shared" si="127"/>
        <v>Incomplete</v>
      </c>
      <c r="Y1156">
        <f>MAX(0,100-IF(G1156="Invalid",Config!$B$5,0)-IF(I1156="Invalid",Config!$B$6,0)-IF(X1156="Incomplete",Config!$B$7,0)-IF(AF1156="Yes",Config!$B$37,0))</f>
        <v>60</v>
      </c>
      <c r="Z1156" s="1">
        <f>IF(OR(TRIM(B1156)="",COUNTIF(Config!$B$15:$B$19,B1156)&gt;0),1,0)+IF(OR(TRIM(C1156)="",COUNTIF(Config!$B$15:$B$19,C1156)&gt;0),1,0)+IF(OR(TRIM(F1156)="",COUNTIF(Config!$B$15:$B$19,F1156)&gt;0),1,0)+IF(OR(TRIM(H1156)="",COUNTIF(Config!$B$15:$B$19,H1156)&gt;0),1,0)+IF(OR(TRIM(E1156)="",COUNTIF(Config!$B$15:$B$19,E1156)&gt;0),1,0)+IF(OR(TRIM(K1156)="",COUNTIF(Config!$B$15:$B$19,K1156)&gt;0),1,0)+IF(OR(TRIM(P1156)="",COUNTIF(Config!$B$15:$B$19,P1156)&gt;0),1,0)+IF(OR(TRIM(R1156)="",COUNTIF(Config!$B$15:$B$19,R1156)&gt;0),1,0)</f>
        <v>1</v>
      </c>
      <c r="AA1156" s="1" cm="1">
        <f t="array" ref="AA1156">SUMPRODUCT(LEN(H1156)-LEN(SUBSTITUTE(H1156,{"0";"1";"2";"3";"4";"5";"6";"7";"8";"9"},"")))</f>
        <v>12</v>
      </c>
      <c r="AC1156" t="str">
        <f t="shared" si="128"/>
        <v>Incomplete Profile</v>
      </c>
      <c r="AD1156">
        <f t="shared" si="129"/>
        <v>1</v>
      </c>
      <c r="AE1156">
        <f t="shared" si="130"/>
        <v>1</v>
      </c>
      <c r="AF1156" t="str">
        <f t="shared" si="131"/>
        <v>No</v>
      </c>
      <c r="AG1156">
        <f t="shared" ca="1" si="132"/>
        <v>37</v>
      </c>
      <c r="AH1156" t="str">
        <f ca="1">IF(OR(V1156="",AG1156=""),"Yes",IF(AG1156&gt;Config!$B$41,"Yes","No"))</f>
        <v>No</v>
      </c>
    </row>
    <row r="1157" spans="1:34" x14ac:dyDescent="0.25">
      <c r="A1157" s="1" t="s">
        <v>9148</v>
      </c>
      <c r="B1157" s="1" t="s">
        <v>839</v>
      </c>
      <c r="C1157" s="1" t="s">
        <v>308</v>
      </c>
      <c r="D1157" s="1" t="s">
        <v>9149</v>
      </c>
      <c r="E1157" s="1" t="s">
        <v>34446</v>
      </c>
      <c r="F1157" s="1" t="s">
        <v>9150</v>
      </c>
      <c r="G1157" t="str">
        <f t="shared" si="126"/>
        <v>Valid</v>
      </c>
      <c r="H1157" s="1" t="s">
        <v>9151</v>
      </c>
      <c r="I1157" t="str" cm="1">
        <f t="array" ref="I1157">IF(OR(TRIM(H1157)="",ISNUMBER(SEARCH("#",H1157)),AA1157&lt;Config!$B$8,SUMPRODUCT(--ISNUMBER(SEARCH({"a";"b";"c";"d";"e";"f";"g";"h";"i";"j";"k";"l";"m";"n";"o";"p";"q";"r";"s";"t";"u";"v";"w";"x";"y";"z"},H1157)))&gt;0),"Invalid","Valid")</f>
        <v>Valid</v>
      </c>
      <c r="J1157" s="1" t="s">
        <v>9152</v>
      </c>
      <c r="K1157" s="1" t="s">
        <v>625</v>
      </c>
      <c r="L1157" s="1" t="s">
        <v>67</v>
      </c>
      <c r="M1157" s="1" t="s">
        <v>517</v>
      </c>
      <c r="N1157" s="1" t="s">
        <v>51</v>
      </c>
      <c r="O1157" s="1" t="s">
        <v>266</v>
      </c>
      <c r="P1157" t="s">
        <v>328</v>
      </c>
      <c r="Q1157" s="1" t="s">
        <v>329</v>
      </c>
      <c r="R1157" s="1" t="s">
        <v>330</v>
      </c>
      <c r="S1157" s="1" t="s">
        <v>9153</v>
      </c>
      <c r="T1157" s="1" t="s">
        <v>9154</v>
      </c>
      <c r="U1157" s="1" t="s">
        <v>9155</v>
      </c>
      <c r="V1157" s="1" t="s">
        <v>9156</v>
      </c>
      <c r="W1157" s="1" t="s">
        <v>94</v>
      </c>
      <c r="X1157" t="str">
        <f t="shared" si="127"/>
        <v>Complete</v>
      </c>
      <c r="Y1157">
        <f>MAX(0,100-IF(G1157="Invalid",Config!$B$5,0)-IF(I1157="Invalid",Config!$B$6,0)-IF(X1157="Incomplete",Config!$B$7,0)-IF(AF1157="Yes",Config!$B$37,0))</f>
        <v>100</v>
      </c>
      <c r="Z1157" s="1">
        <f>IF(OR(TRIM(B1157)="",COUNTIF(Config!$B$15:$B$19,B1157)&gt;0),1,0)+IF(OR(TRIM(C1157)="",COUNTIF(Config!$B$15:$B$19,C1157)&gt;0),1,0)+IF(OR(TRIM(F1157)="",COUNTIF(Config!$B$15:$B$19,F1157)&gt;0),1,0)+IF(OR(TRIM(H1157)="",COUNTIF(Config!$B$15:$B$19,H1157)&gt;0),1,0)+IF(OR(TRIM(E1157)="",COUNTIF(Config!$B$15:$B$19,E1157)&gt;0),1,0)+IF(OR(TRIM(K1157)="",COUNTIF(Config!$B$15:$B$19,K1157)&gt;0),1,0)+IF(OR(TRIM(P1157)="",COUNTIF(Config!$B$15:$B$19,P1157)&gt;0),1,0)+IF(OR(TRIM(R1157)="",COUNTIF(Config!$B$15:$B$19,R1157)&gt;0),1,0)</f>
        <v>0</v>
      </c>
      <c r="AA1157" s="1" cm="1">
        <f t="array" ref="AA1157">SUMPRODUCT(LEN(H1157)-LEN(SUBSTITUTE(H1157,{"0";"1";"2";"3";"4";"5";"6";"7";"8";"9"},"")))</f>
        <v>10</v>
      </c>
      <c r="AC1157" t="str">
        <f t="shared" si="128"/>
        <v/>
      </c>
      <c r="AD1157">
        <f t="shared" si="129"/>
        <v>1</v>
      </c>
      <c r="AE1157">
        <f t="shared" si="130"/>
        <v>1</v>
      </c>
      <c r="AF1157" t="str">
        <f t="shared" si="131"/>
        <v>No</v>
      </c>
      <c r="AG1157">
        <f t="shared" ca="1" si="132"/>
        <v>335</v>
      </c>
      <c r="AH1157" t="str">
        <f ca="1">IF(OR(V1157="",AG1157=""),"Yes",IF(AG1157&gt;Config!$B$41,"Yes","No"))</f>
        <v>No</v>
      </c>
    </row>
    <row r="1158" spans="1:34" x14ac:dyDescent="0.25">
      <c r="A1158" s="1" t="s">
        <v>9157</v>
      </c>
      <c r="B1158" s="1" t="s">
        <v>1032</v>
      </c>
      <c r="C1158" s="1" t="s">
        <v>956</v>
      </c>
      <c r="D1158" s="1" t="s">
        <v>9158</v>
      </c>
      <c r="E1158" s="1" t="s">
        <v>34507</v>
      </c>
      <c r="F1158" s="1" t="s">
        <v>9159</v>
      </c>
      <c r="G1158" t="str">
        <f t="shared" si="126"/>
        <v>Valid</v>
      </c>
      <c r="H1158" s="1" t="s">
        <v>9160</v>
      </c>
      <c r="I1158" t="str" cm="1">
        <f t="array" ref="I1158">IF(OR(TRIM(H1158)="",ISNUMBER(SEARCH("#",H1158)),AA1158&lt;Config!$B$8,SUMPRODUCT(--ISNUMBER(SEARCH({"a";"b";"c";"d";"e";"f";"g";"h";"i";"j";"k";"l";"m";"n";"o";"p";"q";"r";"s";"t";"u";"v";"w";"x";"y";"z"},H1158)))&gt;0),"Invalid","Valid")</f>
        <v>Valid</v>
      </c>
      <c r="J1158" s="1" t="s">
        <v>9161</v>
      </c>
      <c r="K1158" s="1" t="s">
        <v>117</v>
      </c>
      <c r="L1158" s="1" t="s">
        <v>134</v>
      </c>
      <c r="M1158" s="1" t="s">
        <v>391</v>
      </c>
      <c r="N1158" s="1" t="s">
        <v>86</v>
      </c>
      <c r="O1158" s="1" t="s">
        <v>69</v>
      </c>
      <c r="P1158" t="s">
        <v>53</v>
      </c>
      <c r="Q1158" s="1" t="s">
        <v>150</v>
      </c>
      <c r="R1158" s="1" t="s">
        <v>197</v>
      </c>
      <c r="S1158" s="1" t="s">
        <v>9162</v>
      </c>
      <c r="T1158" s="1" t="s">
        <v>9163</v>
      </c>
      <c r="U1158" s="1" t="s">
        <v>3860</v>
      </c>
      <c r="V1158" s="1" t="s">
        <v>2987</v>
      </c>
      <c r="W1158" s="1" t="s">
        <v>60</v>
      </c>
      <c r="X1158" t="str">
        <f t="shared" si="127"/>
        <v>Complete</v>
      </c>
      <c r="Y1158">
        <f>MAX(0,100-IF(G1158="Invalid",Config!$B$5,0)-IF(I1158="Invalid",Config!$B$6,0)-IF(X1158="Incomplete",Config!$B$7,0)-IF(AF1158="Yes",Config!$B$37,0))</f>
        <v>100</v>
      </c>
      <c r="Z1158" s="1">
        <f>IF(OR(TRIM(B1158)="",COUNTIF(Config!$B$15:$B$19,B1158)&gt;0),1,0)+IF(OR(TRIM(C1158)="",COUNTIF(Config!$B$15:$B$19,C1158)&gt;0),1,0)+IF(OR(TRIM(F1158)="",COUNTIF(Config!$B$15:$B$19,F1158)&gt;0),1,0)+IF(OR(TRIM(H1158)="",COUNTIF(Config!$B$15:$B$19,H1158)&gt;0),1,0)+IF(OR(TRIM(E1158)="",COUNTIF(Config!$B$15:$B$19,E1158)&gt;0),1,0)+IF(OR(TRIM(K1158)="",COUNTIF(Config!$B$15:$B$19,K1158)&gt;0),1,0)+IF(OR(TRIM(P1158)="",COUNTIF(Config!$B$15:$B$19,P1158)&gt;0),1,0)+IF(OR(TRIM(R1158)="",COUNTIF(Config!$B$15:$B$19,R1158)&gt;0),1,0)</f>
        <v>0</v>
      </c>
      <c r="AA1158" s="1" cm="1">
        <f t="array" ref="AA1158">SUMPRODUCT(LEN(H1158)-LEN(SUBSTITUTE(H1158,{"0";"1";"2";"3";"4";"5";"6";"7";"8";"9"},"")))</f>
        <v>12</v>
      </c>
      <c r="AC1158" t="str">
        <f t="shared" si="128"/>
        <v/>
      </c>
      <c r="AD1158">
        <f t="shared" si="129"/>
        <v>1</v>
      </c>
      <c r="AE1158">
        <f t="shared" si="130"/>
        <v>1</v>
      </c>
      <c r="AF1158" t="str">
        <f t="shared" si="131"/>
        <v>No</v>
      </c>
      <c r="AG1158">
        <f t="shared" ca="1" si="132"/>
        <v>48</v>
      </c>
      <c r="AH1158" t="str">
        <f ca="1">IF(OR(V1158="",AG1158=""),"Yes",IF(AG1158&gt;Config!$B$41,"Yes","No"))</f>
        <v>No</v>
      </c>
    </row>
    <row r="1159" spans="1:34" x14ac:dyDescent="0.25">
      <c r="A1159" s="1" t="s">
        <v>9164</v>
      </c>
      <c r="B1159" s="1" t="s">
        <v>488</v>
      </c>
      <c r="C1159" s="1" t="s">
        <v>189</v>
      </c>
      <c r="D1159" s="1" t="s">
        <v>9165</v>
      </c>
      <c r="E1159" s="1" t="s">
        <v>34508</v>
      </c>
      <c r="F1159" s="1" t="s">
        <v>9166</v>
      </c>
      <c r="G1159" t="str">
        <f t="shared" si="126"/>
        <v>Valid</v>
      </c>
      <c r="H1159" s="1" t="s">
        <v>9167</v>
      </c>
      <c r="I1159" t="str" cm="1">
        <f t="array" ref="I1159">IF(OR(TRIM(H1159)="",ISNUMBER(SEARCH("#",H1159)),AA1159&lt;Config!$B$8,SUMPRODUCT(--ISNUMBER(SEARCH({"a";"b";"c";"d";"e";"f";"g";"h";"i";"j";"k";"l";"m";"n";"o";"p";"q";"r";"s";"t";"u";"v";"w";"x";"y";"z"},H1159)))&gt;0),"Invalid","Valid")</f>
        <v>Valid</v>
      </c>
      <c r="J1159" s="1" t="s">
        <v>9168</v>
      </c>
      <c r="K1159" s="1" t="s">
        <v>1001</v>
      </c>
      <c r="L1159" s="1" t="s">
        <v>84</v>
      </c>
      <c r="M1159" s="1" t="s">
        <v>235</v>
      </c>
      <c r="N1159" s="1" t="s">
        <v>31</v>
      </c>
      <c r="O1159" s="1" t="s">
        <v>69</v>
      </c>
      <c r="P1159" t="s">
        <v>53</v>
      </c>
      <c r="Q1159" s="1" t="s">
        <v>181</v>
      </c>
      <c r="R1159" s="1" t="s">
        <v>415</v>
      </c>
      <c r="S1159" s="1" t="s">
        <v>9169</v>
      </c>
      <c r="T1159" s="1" t="s">
        <v>9170</v>
      </c>
      <c r="U1159" s="1" t="s">
        <v>9171</v>
      </c>
      <c r="V1159" s="1" t="s">
        <v>935</v>
      </c>
      <c r="W1159" s="1" t="s">
        <v>141</v>
      </c>
      <c r="X1159" t="str">
        <f t="shared" si="127"/>
        <v>Complete</v>
      </c>
      <c r="Y1159">
        <f>MAX(0,100-IF(G1159="Invalid",Config!$B$5,0)-IF(I1159="Invalid",Config!$B$6,0)-IF(X1159="Incomplete",Config!$B$7,0)-IF(AF1159="Yes",Config!$B$37,0))</f>
        <v>75</v>
      </c>
      <c r="Z1159" s="1">
        <f>IF(OR(TRIM(B1159)="",COUNTIF(Config!$B$15:$B$19,B1159)&gt;0),1,0)+IF(OR(TRIM(C1159)="",COUNTIF(Config!$B$15:$B$19,C1159)&gt;0),1,0)+IF(OR(TRIM(F1159)="",COUNTIF(Config!$B$15:$B$19,F1159)&gt;0),1,0)+IF(OR(TRIM(H1159)="",COUNTIF(Config!$B$15:$B$19,H1159)&gt;0),1,0)+IF(OR(TRIM(E1159)="",COUNTIF(Config!$B$15:$B$19,E1159)&gt;0),1,0)+IF(OR(TRIM(K1159)="",COUNTIF(Config!$B$15:$B$19,K1159)&gt;0),1,0)+IF(OR(TRIM(P1159)="",COUNTIF(Config!$B$15:$B$19,P1159)&gt;0),1,0)+IF(OR(TRIM(R1159)="",COUNTIF(Config!$B$15:$B$19,R1159)&gt;0),1,0)</f>
        <v>0</v>
      </c>
      <c r="AA1159" s="1" cm="1">
        <f t="array" ref="AA1159">SUMPRODUCT(LEN(H1159)-LEN(SUBSTITUTE(H1159,{"0";"1";"2";"3";"4";"5";"6";"7";"8";"9"},"")))</f>
        <v>12</v>
      </c>
      <c r="AC1159" t="str">
        <f t="shared" si="128"/>
        <v>Potential Duplicate</v>
      </c>
      <c r="AD1159">
        <f t="shared" si="129"/>
        <v>2</v>
      </c>
      <c r="AE1159">
        <f t="shared" si="130"/>
        <v>1</v>
      </c>
      <c r="AF1159" t="str">
        <f t="shared" si="131"/>
        <v>Yes</v>
      </c>
      <c r="AG1159">
        <f t="shared" ca="1" si="132"/>
        <v>401</v>
      </c>
      <c r="AH1159" t="str">
        <f ca="1">IF(OR(V1159="",AG1159=""),"Yes",IF(AG1159&gt;Config!$B$41,"Yes","No"))</f>
        <v>Yes</v>
      </c>
    </row>
    <row r="1160" spans="1:34" x14ac:dyDescent="0.25">
      <c r="A1160" s="1" t="s">
        <v>9172</v>
      </c>
      <c r="B1160" s="1" t="s">
        <v>577</v>
      </c>
      <c r="C1160" s="1" t="s">
        <v>828</v>
      </c>
      <c r="D1160" s="1" t="s">
        <v>9173</v>
      </c>
      <c r="E1160" s="1" t="s">
        <v>34509</v>
      </c>
      <c r="F1160" s="1" t="s">
        <v>9174</v>
      </c>
      <c r="G1160" t="str">
        <f t="shared" si="126"/>
        <v>Invalid</v>
      </c>
      <c r="H1160" s="1" t="s">
        <v>9175</v>
      </c>
      <c r="I1160" t="str" cm="1">
        <f t="array" ref="I1160">IF(OR(TRIM(H1160)="",ISNUMBER(SEARCH("#",H1160)),AA1160&lt;Config!$B$8,SUMPRODUCT(--ISNUMBER(SEARCH({"a";"b";"c";"d";"e";"f";"g";"h";"i";"j";"k";"l";"m";"n";"o";"p";"q";"r";"s";"t";"u";"v";"w";"x";"y";"z"},H1160)))&gt;0),"Invalid","Valid")</f>
        <v>Valid</v>
      </c>
      <c r="J1160" s="1" t="s">
        <v>9176</v>
      </c>
      <c r="K1160" s="1" t="s">
        <v>66</v>
      </c>
      <c r="L1160" s="1" t="s">
        <v>29</v>
      </c>
      <c r="M1160" s="1" t="s">
        <v>343</v>
      </c>
      <c r="N1160" s="1" t="s">
        <v>437</v>
      </c>
      <c r="O1160" s="1" t="s">
        <v>196</v>
      </c>
      <c r="P1160" t="s">
        <v>87</v>
      </c>
      <c r="Q1160" s="1" t="s">
        <v>166</v>
      </c>
      <c r="R1160" s="1" t="s">
        <v>136</v>
      </c>
      <c r="S1160" s="1" t="s">
        <v>9177</v>
      </c>
      <c r="T1160" s="1" t="s">
        <v>9178</v>
      </c>
      <c r="U1160" s="1" t="s">
        <v>5859</v>
      </c>
      <c r="V1160" s="1" t="s">
        <v>9179</v>
      </c>
      <c r="W1160" s="1" t="s">
        <v>40</v>
      </c>
      <c r="X1160" t="str">
        <f t="shared" si="127"/>
        <v>Complete</v>
      </c>
      <c r="Y1160">
        <f>MAX(0,100-IF(G1160="Invalid",Config!$B$5,0)-IF(I1160="Invalid",Config!$B$6,0)-IF(X1160="Incomplete",Config!$B$7,0)-IF(AF1160="Yes",Config!$B$37,0))</f>
        <v>70</v>
      </c>
      <c r="Z1160" s="1">
        <f>IF(OR(TRIM(B1160)="",COUNTIF(Config!$B$15:$B$19,B1160)&gt;0),1,0)+IF(OR(TRIM(C1160)="",COUNTIF(Config!$B$15:$B$19,C1160)&gt;0),1,0)+IF(OR(TRIM(F1160)="",COUNTIF(Config!$B$15:$B$19,F1160)&gt;0),1,0)+IF(OR(TRIM(H1160)="",COUNTIF(Config!$B$15:$B$19,H1160)&gt;0),1,0)+IF(OR(TRIM(E1160)="",COUNTIF(Config!$B$15:$B$19,E1160)&gt;0),1,0)+IF(OR(TRIM(K1160)="",COUNTIF(Config!$B$15:$B$19,K1160)&gt;0),1,0)+IF(OR(TRIM(P1160)="",COUNTIF(Config!$B$15:$B$19,P1160)&gt;0),1,0)+IF(OR(TRIM(R1160)="",COUNTIF(Config!$B$15:$B$19,R1160)&gt;0),1,0)</f>
        <v>0</v>
      </c>
      <c r="AA1160" s="1" cm="1">
        <f t="array" ref="AA1160">SUMPRODUCT(LEN(H1160)-LEN(SUBSTITUTE(H1160,{"0";"1";"2";"3";"4";"5";"6";"7";"8";"9"},"")))</f>
        <v>11</v>
      </c>
      <c r="AC1160" t="str">
        <f t="shared" si="128"/>
        <v>Invalid Email</v>
      </c>
      <c r="AD1160">
        <f t="shared" si="129"/>
        <v>0</v>
      </c>
      <c r="AE1160">
        <f t="shared" si="130"/>
        <v>1</v>
      </c>
      <c r="AF1160" t="str">
        <f t="shared" si="131"/>
        <v>No</v>
      </c>
      <c r="AG1160" t="str">
        <f t="shared" ca="1" si="132"/>
        <v/>
      </c>
      <c r="AH1160" t="str">
        <f ca="1">IF(OR(V1160="",AG1160=""),"Yes",IF(AG1160&gt;Config!$B$41,"Yes","No"))</f>
        <v>Yes</v>
      </c>
    </row>
    <row r="1161" spans="1:34" x14ac:dyDescent="0.25">
      <c r="A1161" s="1" t="s">
        <v>9180</v>
      </c>
      <c r="B1161" s="1" t="s">
        <v>444</v>
      </c>
      <c r="C1161" s="1" t="s">
        <v>43</v>
      </c>
      <c r="D1161" s="1" t="s">
        <v>9181</v>
      </c>
      <c r="E1161" s="1" t="s">
        <v>34510</v>
      </c>
      <c r="F1161" s="1" t="s">
        <v>9182</v>
      </c>
      <c r="G1161" t="str">
        <f t="shared" si="126"/>
        <v>Valid</v>
      </c>
      <c r="H1161" s="1" t="s">
        <v>9183</v>
      </c>
      <c r="I1161" t="str" cm="1">
        <f t="array" ref="I1161">IF(OR(TRIM(H1161)="",ISNUMBER(SEARCH("#",H1161)),AA1161&lt;Config!$B$8,SUMPRODUCT(--ISNUMBER(SEARCH({"a";"b";"c";"d";"e";"f";"g";"h";"i";"j";"k";"l";"m";"n";"o";"p";"q";"r";"s";"t";"u";"v";"w";"x";"y";"z"},H1161)))&gt;0),"Invalid","Valid")</f>
        <v>Valid</v>
      </c>
      <c r="J1161" s="1" t="s">
        <v>9184</v>
      </c>
      <c r="K1161" s="1" t="s">
        <v>866</v>
      </c>
      <c r="L1161" s="1" t="s">
        <v>450</v>
      </c>
      <c r="M1161" s="1" t="s">
        <v>165</v>
      </c>
      <c r="N1161" s="1" t="s">
        <v>51</v>
      </c>
      <c r="O1161" s="1" t="s">
        <v>69</v>
      </c>
      <c r="P1161" t="s">
        <v>236</v>
      </c>
      <c r="Q1161" s="1" t="s">
        <v>238</v>
      </c>
      <c r="R1161" s="1" t="s">
        <v>254</v>
      </c>
      <c r="S1161" s="1" t="s">
        <v>9185</v>
      </c>
      <c r="T1161" s="1" t="s">
        <v>9186</v>
      </c>
      <c r="U1161" s="1" t="s">
        <v>8225</v>
      </c>
      <c r="V1161" s="1" t="s">
        <v>140</v>
      </c>
      <c r="W1161" s="1" t="s">
        <v>40</v>
      </c>
      <c r="X1161" t="str">
        <f t="shared" si="127"/>
        <v>Complete</v>
      </c>
      <c r="Y1161">
        <f>MAX(0,100-IF(G1161="Invalid",Config!$B$5,0)-IF(I1161="Invalid",Config!$B$6,0)-IF(X1161="Incomplete",Config!$B$7,0)-IF(AF1161="Yes",Config!$B$37,0))</f>
        <v>100</v>
      </c>
      <c r="Z1161" s="1">
        <f>IF(OR(TRIM(B1161)="",COUNTIF(Config!$B$15:$B$19,B1161)&gt;0),1,0)+IF(OR(TRIM(C1161)="",COUNTIF(Config!$B$15:$B$19,C1161)&gt;0),1,0)+IF(OR(TRIM(F1161)="",COUNTIF(Config!$B$15:$B$19,F1161)&gt;0),1,0)+IF(OR(TRIM(H1161)="",COUNTIF(Config!$B$15:$B$19,H1161)&gt;0),1,0)+IF(OR(TRIM(E1161)="",COUNTIF(Config!$B$15:$B$19,E1161)&gt;0),1,0)+IF(OR(TRIM(K1161)="",COUNTIF(Config!$B$15:$B$19,K1161)&gt;0),1,0)+IF(OR(TRIM(P1161)="",COUNTIF(Config!$B$15:$B$19,P1161)&gt;0),1,0)+IF(OR(TRIM(R1161)="",COUNTIF(Config!$B$15:$B$19,R1161)&gt;0),1,0)</f>
        <v>0</v>
      </c>
      <c r="AA1161" s="1" cm="1">
        <f t="array" ref="AA1161">SUMPRODUCT(LEN(H1161)-LEN(SUBSTITUTE(H1161,{"0";"1";"2";"3";"4";"5";"6";"7";"8";"9"},"")))</f>
        <v>12</v>
      </c>
      <c r="AC1161" t="str">
        <f t="shared" si="128"/>
        <v/>
      </c>
      <c r="AD1161">
        <f t="shared" si="129"/>
        <v>1</v>
      </c>
      <c r="AE1161">
        <f t="shared" si="130"/>
        <v>1</v>
      </c>
      <c r="AF1161" t="str">
        <f t="shared" si="131"/>
        <v>No</v>
      </c>
      <c r="AG1161">
        <f t="shared" ca="1" si="132"/>
        <v>37</v>
      </c>
      <c r="AH1161" t="str">
        <f ca="1">IF(OR(V1161="",AG1161=""),"Yes",IF(AG1161&gt;Config!$B$41,"Yes","No"))</f>
        <v>No</v>
      </c>
    </row>
    <row r="1162" spans="1:34" x14ac:dyDescent="0.25">
      <c r="A1162" s="1" t="s">
        <v>9187</v>
      </c>
      <c r="B1162" s="1" t="s">
        <v>3863</v>
      </c>
      <c r="C1162" s="1" t="s">
        <v>985</v>
      </c>
      <c r="D1162" s="1" t="s">
        <v>9188</v>
      </c>
      <c r="E1162" s="1" t="s">
        <v>339</v>
      </c>
      <c r="F1162" s="1" t="s">
        <v>9189</v>
      </c>
      <c r="G1162" t="str">
        <f t="shared" si="126"/>
        <v>Valid</v>
      </c>
      <c r="H1162" s="1" t="s">
        <v>9190</v>
      </c>
      <c r="I1162" t="str" cm="1">
        <f t="array" ref="I1162">IF(OR(TRIM(H1162)="",ISNUMBER(SEARCH("#",H1162)),AA1162&lt;Config!$B$8,SUMPRODUCT(--ISNUMBER(SEARCH({"a";"b";"c";"d";"e";"f";"g";"h";"i";"j";"k";"l";"m";"n";"o";"p";"q";"r";"s";"t";"u";"v";"w";"x";"y";"z"},H1162)))&gt;0),"Invalid","Valid")</f>
        <v>Valid</v>
      </c>
      <c r="J1162" s="1" t="s">
        <v>9191</v>
      </c>
      <c r="K1162" s="1" t="s">
        <v>378</v>
      </c>
      <c r="L1162" s="1" t="s">
        <v>164</v>
      </c>
      <c r="M1162" s="1" t="s">
        <v>30</v>
      </c>
      <c r="N1162" s="1" t="s">
        <v>224</v>
      </c>
      <c r="O1162" s="1" t="s">
        <v>69</v>
      </c>
      <c r="P1162" t="s">
        <v>87</v>
      </c>
      <c r="Q1162" s="1" t="s">
        <v>438</v>
      </c>
      <c r="R1162" s="1" t="s">
        <v>379</v>
      </c>
      <c r="S1162" s="1" t="s">
        <v>9192</v>
      </c>
      <c r="T1162" s="1" t="s">
        <v>9193</v>
      </c>
      <c r="U1162" s="1" t="s">
        <v>8571</v>
      </c>
      <c r="V1162" s="1" t="s">
        <v>9194</v>
      </c>
      <c r="W1162" s="1" t="s">
        <v>40</v>
      </c>
      <c r="X1162" t="str">
        <f t="shared" si="127"/>
        <v>Complete</v>
      </c>
      <c r="Y1162">
        <f>MAX(0,100-IF(G1162="Invalid",Config!$B$5,0)-IF(I1162="Invalid",Config!$B$6,0)-IF(X1162="Incomplete",Config!$B$7,0)-IF(AF1162="Yes",Config!$B$37,0))</f>
        <v>100</v>
      </c>
      <c r="Z1162" s="1">
        <f>IF(OR(TRIM(B1162)="",COUNTIF(Config!$B$15:$B$19,B1162)&gt;0),1,0)+IF(OR(TRIM(C1162)="",COUNTIF(Config!$B$15:$B$19,C1162)&gt;0),1,0)+IF(OR(TRIM(F1162)="",COUNTIF(Config!$B$15:$B$19,F1162)&gt;0),1,0)+IF(OR(TRIM(H1162)="",COUNTIF(Config!$B$15:$B$19,H1162)&gt;0),1,0)+IF(OR(TRIM(E1162)="",COUNTIF(Config!$B$15:$B$19,E1162)&gt;0),1,0)+IF(OR(TRIM(K1162)="",COUNTIF(Config!$B$15:$B$19,K1162)&gt;0),1,0)+IF(OR(TRIM(P1162)="",COUNTIF(Config!$B$15:$B$19,P1162)&gt;0),1,0)+IF(OR(TRIM(R1162)="",COUNTIF(Config!$B$15:$B$19,R1162)&gt;0),1,0)</f>
        <v>0</v>
      </c>
      <c r="AA1162" s="1" cm="1">
        <f t="array" ref="AA1162">SUMPRODUCT(LEN(H1162)-LEN(SUBSTITUTE(H1162,{"0";"1";"2";"3";"4";"5";"6";"7";"8";"9"},"")))</f>
        <v>10</v>
      </c>
      <c r="AC1162" t="str">
        <f t="shared" si="128"/>
        <v/>
      </c>
      <c r="AD1162">
        <f t="shared" si="129"/>
        <v>1</v>
      </c>
      <c r="AE1162">
        <f t="shared" si="130"/>
        <v>1</v>
      </c>
      <c r="AF1162" t="str">
        <f t="shared" si="131"/>
        <v>No</v>
      </c>
      <c r="AG1162" t="str">
        <f t="shared" ca="1" si="132"/>
        <v/>
      </c>
      <c r="AH1162" t="str">
        <f ca="1">IF(OR(V1162="",AG1162=""),"Yes",IF(AG1162&gt;Config!$B$41,"Yes","No"))</f>
        <v>Yes</v>
      </c>
    </row>
    <row r="1163" spans="1:34" x14ac:dyDescent="0.25">
      <c r="A1163" s="1" t="s">
        <v>9195</v>
      </c>
      <c r="B1163" s="1" t="s">
        <v>1283</v>
      </c>
      <c r="C1163" s="1" t="s">
        <v>273</v>
      </c>
      <c r="D1163" s="1" t="s">
        <v>9196</v>
      </c>
      <c r="E1163" s="1" t="s">
        <v>34511</v>
      </c>
      <c r="F1163" s="1" t="s">
        <v>9197</v>
      </c>
      <c r="G1163" t="str">
        <f t="shared" si="126"/>
        <v>Valid</v>
      </c>
      <c r="H1163" s="1" t="s">
        <v>9198</v>
      </c>
      <c r="I1163" t="str" cm="1">
        <f t="array" ref="I1163">IF(OR(TRIM(H1163)="",ISNUMBER(SEARCH("#",H1163)),AA1163&lt;Config!$B$8,SUMPRODUCT(--ISNUMBER(SEARCH({"a";"b";"c";"d";"e";"f";"g";"h";"i";"j";"k";"l";"m";"n";"o";"p";"q";"r";"s";"t";"u";"v";"w";"x";"y";"z"},H1163)))&gt;0),"Invalid","Valid")</f>
        <v>Valid</v>
      </c>
      <c r="J1163" s="1" t="s">
        <v>9199</v>
      </c>
      <c r="K1163" s="1" t="s">
        <v>195</v>
      </c>
      <c r="L1163" s="1" t="s">
        <v>67</v>
      </c>
      <c r="M1163" s="1" t="s">
        <v>462</v>
      </c>
      <c r="N1163" s="1" t="s">
        <v>713</v>
      </c>
      <c r="O1163" s="1" t="s">
        <v>52</v>
      </c>
      <c r="P1163" t="s">
        <v>53</v>
      </c>
      <c r="Q1163" s="1" t="s">
        <v>181</v>
      </c>
      <c r="R1163" s="1" t="s">
        <v>150</v>
      </c>
      <c r="S1163" s="1" t="s">
        <v>9200</v>
      </c>
      <c r="T1163" s="1" t="s">
        <v>9201</v>
      </c>
      <c r="U1163" s="1" t="s">
        <v>725</v>
      </c>
      <c r="V1163" s="1" t="s">
        <v>215</v>
      </c>
      <c r="W1163" s="1" t="s">
        <v>141</v>
      </c>
      <c r="X1163" t="str">
        <f t="shared" si="127"/>
        <v>Complete</v>
      </c>
      <c r="Y1163">
        <f>MAX(0,100-IF(G1163="Invalid",Config!$B$5,0)-IF(I1163="Invalid",Config!$B$6,0)-IF(X1163="Incomplete",Config!$B$7,0)-IF(AF1163="Yes",Config!$B$37,0))</f>
        <v>75</v>
      </c>
      <c r="Z1163" s="1">
        <f>IF(OR(TRIM(B1163)="",COUNTIF(Config!$B$15:$B$19,B1163)&gt;0),1,0)+IF(OR(TRIM(C1163)="",COUNTIF(Config!$B$15:$B$19,C1163)&gt;0),1,0)+IF(OR(TRIM(F1163)="",COUNTIF(Config!$B$15:$B$19,F1163)&gt;0),1,0)+IF(OR(TRIM(H1163)="",COUNTIF(Config!$B$15:$B$19,H1163)&gt;0),1,0)+IF(OR(TRIM(E1163)="",COUNTIF(Config!$B$15:$B$19,E1163)&gt;0),1,0)+IF(OR(TRIM(K1163)="",COUNTIF(Config!$B$15:$B$19,K1163)&gt;0),1,0)+IF(OR(TRIM(P1163)="",COUNTIF(Config!$B$15:$B$19,P1163)&gt;0),1,0)+IF(OR(TRIM(R1163)="",COUNTIF(Config!$B$15:$B$19,R1163)&gt;0),1,0)</f>
        <v>0</v>
      </c>
      <c r="AA1163" s="1" cm="1">
        <f t="array" ref="AA1163">SUMPRODUCT(LEN(H1163)-LEN(SUBSTITUTE(H1163,{"0";"1";"2";"3";"4";"5";"6";"7";"8";"9"},"")))</f>
        <v>10</v>
      </c>
      <c r="AC1163" t="str">
        <f t="shared" si="128"/>
        <v>Potential Duplicate</v>
      </c>
      <c r="AD1163">
        <f t="shared" si="129"/>
        <v>3</v>
      </c>
      <c r="AE1163">
        <f t="shared" si="130"/>
        <v>1</v>
      </c>
      <c r="AF1163" t="str">
        <f t="shared" si="131"/>
        <v>Yes</v>
      </c>
      <c r="AG1163">
        <f t="shared" ca="1" si="132"/>
        <v>399</v>
      </c>
      <c r="AH1163" t="str">
        <f ca="1">IF(OR(V1163="",AG1163=""),"Yes",IF(AG1163&gt;Config!$B$41,"Yes","No"))</f>
        <v>Yes</v>
      </c>
    </row>
    <row r="1164" spans="1:34" x14ac:dyDescent="0.25">
      <c r="A1164" s="1" t="s">
        <v>9202</v>
      </c>
      <c r="B1164" s="1" t="s">
        <v>565</v>
      </c>
      <c r="C1164" s="1" t="s">
        <v>323</v>
      </c>
      <c r="D1164" s="1" t="s">
        <v>9203</v>
      </c>
      <c r="E1164" s="1" t="s">
        <v>34512</v>
      </c>
      <c r="F1164" s="1" t="s">
        <v>9204</v>
      </c>
      <c r="G1164" t="str">
        <f t="shared" si="126"/>
        <v>Valid</v>
      </c>
      <c r="H1164" s="1" t="s">
        <v>9205</v>
      </c>
      <c r="I1164" t="str" cm="1">
        <f t="array" ref="I1164">IF(OR(TRIM(H1164)="",ISNUMBER(SEARCH("#",H1164)),AA1164&lt;Config!$B$8,SUMPRODUCT(--ISNUMBER(SEARCH({"a";"b";"c";"d";"e";"f";"g";"h";"i";"j";"k";"l";"m";"n";"o";"p";"q";"r";"s";"t";"u";"v";"w";"x";"y";"z"},H1164)))&gt;0),"Invalid","Valid")</f>
        <v>Valid</v>
      </c>
      <c r="J1164" s="1" t="s">
        <v>9206</v>
      </c>
      <c r="K1164" s="1" t="s">
        <v>378</v>
      </c>
      <c r="L1164" s="1" t="s">
        <v>29</v>
      </c>
      <c r="M1164" s="1" t="s">
        <v>391</v>
      </c>
      <c r="N1164" s="1" t="s">
        <v>224</v>
      </c>
      <c r="O1164" s="1" t="s">
        <v>52</v>
      </c>
      <c r="P1164" t="s">
        <v>53</v>
      </c>
      <c r="Q1164" s="1" t="s">
        <v>197</v>
      </c>
      <c r="R1164" s="1" t="s">
        <v>415</v>
      </c>
      <c r="S1164" s="1" t="s">
        <v>9207</v>
      </c>
      <c r="T1164" s="1" t="s">
        <v>9208</v>
      </c>
      <c r="U1164" s="1" t="s">
        <v>9209</v>
      </c>
      <c r="V1164" s="1" t="s">
        <v>9210</v>
      </c>
      <c r="W1164" s="1" t="s">
        <v>125</v>
      </c>
      <c r="X1164" t="str">
        <f t="shared" si="127"/>
        <v>Complete</v>
      </c>
      <c r="Y1164">
        <f>MAX(0,100-IF(G1164="Invalid",Config!$B$5,0)-IF(I1164="Invalid",Config!$B$6,0)-IF(X1164="Incomplete",Config!$B$7,0)-IF(AF1164="Yes",Config!$B$37,0))</f>
        <v>100</v>
      </c>
      <c r="Z1164" s="1">
        <f>IF(OR(TRIM(B1164)="",COUNTIF(Config!$B$15:$B$19,B1164)&gt;0),1,0)+IF(OR(TRIM(C1164)="",COUNTIF(Config!$B$15:$B$19,C1164)&gt;0),1,0)+IF(OR(TRIM(F1164)="",COUNTIF(Config!$B$15:$B$19,F1164)&gt;0),1,0)+IF(OR(TRIM(H1164)="",COUNTIF(Config!$B$15:$B$19,H1164)&gt;0),1,0)+IF(OR(TRIM(E1164)="",COUNTIF(Config!$B$15:$B$19,E1164)&gt;0),1,0)+IF(OR(TRIM(K1164)="",COUNTIF(Config!$B$15:$B$19,K1164)&gt;0),1,0)+IF(OR(TRIM(P1164)="",COUNTIF(Config!$B$15:$B$19,P1164)&gt;0),1,0)+IF(OR(TRIM(R1164)="",COUNTIF(Config!$B$15:$B$19,R1164)&gt;0),1,0)</f>
        <v>0</v>
      </c>
      <c r="AA1164" s="1" cm="1">
        <f t="array" ref="AA1164">SUMPRODUCT(LEN(H1164)-LEN(SUBSTITUTE(H1164,{"0";"1";"2";"3";"4";"5";"6";"7";"8";"9"},"")))</f>
        <v>12</v>
      </c>
      <c r="AC1164" t="str">
        <f t="shared" si="128"/>
        <v/>
      </c>
      <c r="AD1164">
        <f t="shared" si="129"/>
        <v>1</v>
      </c>
      <c r="AE1164">
        <f t="shared" si="130"/>
        <v>1</v>
      </c>
      <c r="AF1164" t="str">
        <f t="shared" si="131"/>
        <v>No</v>
      </c>
      <c r="AG1164">
        <f t="shared" ca="1" si="132"/>
        <v>558</v>
      </c>
      <c r="AH1164" t="str">
        <f ca="1">IF(OR(V1164="",AG1164=""),"Yes",IF(AG1164&gt;Config!$B$41,"Yes","No"))</f>
        <v>Yes</v>
      </c>
    </row>
    <row r="1165" spans="1:34" x14ac:dyDescent="0.25">
      <c r="A1165" s="1" t="s">
        <v>9211</v>
      </c>
      <c r="B1165" s="1" t="s">
        <v>1266</v>
      </c>
      <c r="C1165" s="1" t="s">
        <v>97</v>
      </c>
      <c r="D1165" s="1" t="s">
        <v>9212</v>
      </c>
      <c r="E1165" s="1" t="s">
        <v>33866</v>
      </c>
      <c r="F1165" s="1" t="s">
        <v>9213</v>
      </c>
      <c r="G1165" t="str">
        <f t="shared" si="126"/>
        <v>Valid</v>
      </c>
      <c r="H1165" s="1" t="s">
        <v>9214</v>
      </c>
      <c r="I1165" t="str" cm="1">
        <f t="array" ref="I1165">IF(OR(TRIM(H1165)="",ISNUMBER(SEARCH("#",H1165)),AA1165&lt;Config!$B$8,SUMPRODUCT(--ISNUMBER(SEARCH({"a";"b";"c";"d";"e";"f";"g";"h";"i";"j";"k";"l";"m";"n";"o";"p";"q";"r";"s";"t";"u";"v";"w";"x";"y";"z"},H1165)))&gt;0),"Invalid","Valid")</f>
        <v>Valid</v>
      </c>
      <c r="J1165" s="1" t="s">
        <v>9215</v>
      </c>
      <c r="K1165" s="1" t="s">
        <v>722</v>
      </c>
      <c r="L1165" s="1" t="s">
        <v>179</v>
      </c>
      <c r="M1165" s="1" t="s">
        <v>235</v>
      </c>
      <c r="N1165" s="1" t="s">
        <v>211</v>
      </c>
      <c r="O1165" s="1" t="s">
        <v>196</v>
      </c>
      <c r="P1165" t="s">
        <v>344</v>
      </c>
      <c r="Q1165" s="1" t="s">
        <v>345</v>
      </c>
      <c r="R1165" s="1" t="s">
        <v>1200</v>
      </c>
      <c r="S1165" s="1" t="s">
        <v>9216</v>
      </c>
      <c r="T1165" s="1" t="s">
        <v>9217</v>
      </c>
      <c r="U1165" s="1" t="s">
        <v>9218</v>
      </c>
      <c r="V1165" s="1" t="s">
        <v>9219</v>
      </c>
      <c r="W1165" s="1" t="s">
        <v>202</v>
      </c>
      <c r="X1165" t="str">
        <f t="shared" si="127"/>
        <v>Complete</v>
      </c>
      <c r="Y1165">
        <f>MAX(0,100-IF(G1165="Invalid",Config!$B$5,0)-IF(I1165="Invalid",Config!$B$6,0)-IF(X1165="Incomplete",Config!$B$7,0)-IF(AF1165="Yes",Config!$B$37,0))</f>
        <v>100</v>
      </c>
      <c r="Z1165" s="1">
        <f>IF(OR(TRIM(B1165)="",COUNTIF(Config!$B$15:$B$19,B1165)&gt;0),1,0)+IF(OR(TRIM(C1165)="",COUNTIF(Config!$B$15:$B$19,C1165)&gt;0),1,0)+IF(OR(TRIM(F1165)="",COUNTIF(Config!$B$15:$B$19,F1165)&gt;0),1,0)+IF(OR(TRIM(H1165)="",COUNTIF(Config!$B$15:$B$19,H1165)&gt;0),1,0)+IF(OR(TRIM(E1165)="",COUNTIF(Config!$B$15:$B$19,E1165)&gt;0),1,0)+IF(OR(TRIM(K1165)="",COUNTIF(Config!$B$15:$B$19,K1165)&gt;0),1,0)+IF(OR(TRIM(P1165)="",COUNTIF(Config!$B$15:$B$19,P1165)&gt;0),1,0)+IF(OR(TRIM(R1165)="",COUNTIF(Config!$B$15:$B$19,R1165)&gt;0),1,0)</f>
        <v>0</v>
      </c>
      <c r="AA1165" s="1" cm="1">
        <f t="array" ref="AA1165">SUMPRODUCT(LEN(H1165)-LEN(SUBSTITUTE(H1165,{"0";"1";"2";"3";"4";"5";"6";"7";"8";"9"},"")))</f>
        <v>11</v>
      </c>
      <c r="AC1165" t="str">
        <f t="shared" si="128"/>
        <v/>
      </c>
      <c r="AD1165">
        <f t="shared" si="129"/>
        <v>1</v>
      </c>
      <c r="AE1165">
        <f t="shared" si="130"/>
        <v>1</v>
      </c>
      <c r="AF1165" t="str">
        <f t="shared" si="131"/>
        <v>No</v>
      </c>
      <c r="AG1165">
        <f t="shared" ca="1" si="132"/>
        <v>393</v>
      </c>
      <c r="AH1165" t="str">
        <f ca="1">IF(OR(V1165="",AG1165=""),"Yes",IF(AG1165&gt;Config!$B$41,"Yes","No"))</f>
        <v>Yes</v>
      </c>
    </row>
    <row r="1166" spans="1:34" x14ac:dyDescent="0.25">
      <c r="A1166" s="1" t="s">
        <v>9220</v>
      </c>
      <c r="B1166" s="1" t="s">
        <v>818</v>
      </c>
      <c r="C1166" s="1" t="s">
        <v>511</v>
      </c>
      <c r="D1166" s="1" t="s">
        <v>9221</v>
      </c>
      <c r="E1166" s="1" t="s">
        <v>33901</v>
      </c>
      <c r="F1166" s="1" t="s">
        <v>9222</v>
      </c>
      <c r="G1166" t="str">
        <f t="shared" si="126"/>
        <v>Valid</v>
      </c>
      <c r="H1166" s="1" t="s">
        <v>9223</v>
      </c>
      <c r="I1166" t="str" cm="1">
        <f t="array" ref="I1166">IF(OR(TRIM(H1166)="",ISNUMBER(SEARCH("#",H1166)),AA1166&lt;Config!$B$8,SUMPRODUCT(--ISNUMBER(SEARCH({"a";"b";"c";"d";"e";"f";"g";"h";"i";"j";"k";"l";"m";"n";"o";"p";"q";"r";"s";"t";"u";"v";"w";"x";"y";"z"},H1166)))&gt;0),"Invalid","Valid")</f>
        <v>Valid</v>
      </c>
      <c r="J1166" s="1" t="s">
        <v>9224</v>
      </c>
      <c r="K1166" s="1" t="s">
        <v>178</v>
      </c>
      <c r="L1166" s="1" t="s">
        <v>179</v>
      </c>
      <c r="M1166" s="1" t="s">
        <v>517</v>
      </c>
      <c r="N1166" s="1" t="s">
        <v>86</v>
      </c>
      <c r="O1166" s="1" t="s">
        <v>180</v>
      </c>
      <c r="P1166" t="s">
        <v>53</v>
      </c>
      <c r="Q1166" s="1" t="s">
        <v>54</v>
      </c>
      <c r="R1166" s="1" t="s">
        <v>150</v>
      </c>
      <c r="S1166" s="1" t="s">
        <v>9225</v>
      </c>
      <c r="T1166" s="1" t="s">
        <v>9226</v>
      </c>
      <c r="U1166" s="1" t="s">
        <v>9227</v>
      </c>
      <c r="V1166" s="1" t="s">
        <v>9228</v>
      </c>
      <c r="W1166" s="1" t="s">
        <v>186</v>
      </c>
      <c r="X1166" t="str">
        <f t="shared" si="127"/>
        <v>Complete</v>
      </c>
      <c r="Y1166">
        <f>MAX(0,100-IF(G1166="Invalid",Config!$B$5,0)-IF(I1166="Invalid",Config!$B$6,0)-IF(X1166="Incomplete",Config!$B$7,0)-IF(AF1166="Yes",Config!$B$37,0))</f>
        <v>100</v>
      </c>
      <c r="Z1166" s="1">
        <f>IF(OR(TRIM(B1166)="",COUNTIF(Config!$B$15:$B$19,B1166)&gt;0),1,0)+IF(OR(TRIM(C1166)="",COUNTIF(Config!$B$15:$B$19,C1166)&gt;0),1,0)+IF(OR(TRIM(F1166)="",COUNTIF(Config!$B$15:$B$19,F1166)&gt;0),1,0)+IF(OR(TRIM(H1166)="",COUNTIF(Config!$B$15:$B$19,H1166)&gt;0),1,0)+IF(OR(TRIM(E1166)="",COUNTIF(Config!$B$15:$B$19,E1166)&gt;0),1,0)+IF(OR(TRIM(K1166)="",COUNTIF(Config!$B$15:$B$19,K1166)&gt;0),1,0)+IF(OR(TRIM(P1166)="",COUNTIF(Config!$B$15:$B$19,P1166)&gt;0),1,0)+IF(OR(TRIM(R1166)="",COUNTIF(Config!$B$15:$B$19,R1166)&gt;0),1,0)</f>
        <v>0</v>
      </c>
      <c r="AA1166" s="1" cm="1">
        <f t="array" ref="AA1166">SUMPRODUCT(LEN(H1166)-LEN(SUBSTITUTE(H1166,{"0";"1";"2";"3";"4";"5";"6";"7";"8";"9"},"")))</f>
        <v>10</v>
      </c>
      <c r="AC1166" t="str">
        <f t="shared" si="128"/>
        <v/>
      </c>
      <c r="AD1166">
        <f t="shared" si="129"/>
        <v>1</v>
      </c>
      <c r="AE1166">
        <f t="shared" si="130"/>
        <v>1</v>
      </c>
      <c r="AF1166" t="str">
        <f t="shared" si="131"/>
        <v>No</v>
      </c>
      <c r="AG1166" t="str">
        <f t="shared" ca="1" si="132"/>
        <v/>
      </c>
      <c r="AH1166" t="str">
        <f ca="1">IF(OR(V1166="",AG1166=""),"Yes",IF(AG1166&gt;Config!$B$41,"Yes","No"))</f>
        <v>Yes</v>
      </c>
    </row>
    <row r="1167" spans="1:34" x14ac:dyDescent="0.25">
      <c r="A1167" s="1" t="s">
        <v>9229</v>
      </c>
      <c r="B1167" s="1" t="s">
        <v>928</v>
      </c>
      <c r="C1167" s="1" t="s">
        <v>679</v>
      </c>
      <c r="D1167" s="1" t="s">
        <v>10712</v>
      </c>
      <c r="E1167" s="1" t="s">
        <v>33927</v>
      </c>
      <c r="F1167" s="1" t="s">
        <v>9230</v>
      </c>
      <c r="G1167" t="str">
        <f t="shared" si="126"/>
        <v>Valid</v>
      </c>
      <c r="H1167" s="1" t="s">
        <v>9231</v>
      </c>
      <c r="I1167" t="str" cm="1">
        <f t="array" ref="I1167">IF(OR(TRIM(H1167)="",ISNUMBER(SEARCH("#",H1167)),AA1167&lt;Config!$B$8,SUMPRODUCT(--ISNUMBER(SEARCH({"a";"b";"c";"d";"e";"f";"g";"h";"i";"j";"k";"l";"m";"n";"o";"p";"q";"r";"s";"t";"u";"v";"w";"x";"y";"z"},H1167)))&gt;0),"Invalid","Valid")</f>
        <v>Valid</v>
      </c>
      <c r="J1167" s="1" t="s">
        <v>9232</v>
      </c>
      <c r="K1167" s="1" t="s">
        <v>504</v>
      </c>
      <c r="L1167" s="1" t="s">
        <v>84</v>
      </c>
      <c r="M1167" s="1" t="s">
        <v>33827</v>
      </c>
      <c r="N1167" s="1" t="s">
        <v>224</v>
      </c>
      <c r="O1167" s="1" t="s">
        <v>180</v>
      </c>
      <c r="P1167" t="s">
        <v>236</v>
      </c>
      <c r="Q1167" s="1" t="s">
        <v>237</v>
      </c>
      <c r="R1167" s="1" t="s">
        <v>237</v>
      </c>
      <c r="S1167" s="1" t="s">
        <v>9233</v>
      </c>
      <c r="T1167" s="1" t="s">
        <v>9234</v>
      </c>
      <c r="U1167" s="1" t="s">
        <v>1691</v>
      </c>
      <c r="V1167" s="1" t="s">
        <v>9235</v>
      </c>
      <c r="W1167" s="1" t="s">
        <v>141</v>
      </c>
      <c r="X1167" t="str">
        <f t="shared" si="127"/>
        <v>Complete</v>
      </c>
      <c r="Y1167">
        <f>MAX(0,100-IF(G1167="Invalid",Config!$B$5,0)-IF(I1167="Invalid",Config!$B$6,0)-IF(X1167="Incomplete",Config!$B$7,0)-IF(AF1167="Yes",Config!$B$37,0))</f>
        <v>75</v>
      </c>
      <c r="Z1167" s="1">
        <f>IF(OR(TRIM(B1167)="",COUNTIF(Config!$B$15:$B$19,B1167)&gt;0),1,0)+IF(OR(TRIM(C1167)="",COUNTIF(Config!$B$15:$B$19,C1167)&gt;0),1,0)+IF(OR(TRIM(F1167)="",COUNTIF(Config!$B$15:$B$19,F1167)&gt;0),1,0)+IF(OR(TRIM(H1167)="",COUNTIF(Config!$B$15:$B$19,H1167)&gt;0),1,0)+IF(OR(TRIM(E1167)="",COUNTIF(Config!$B$15:$B$19,E1167)&gt;0),1,0)+IF(OR(TRIM(K1167)="",COUNTIF(Config!$B$15:$B$19,K1167)&gt;0),1,0)+IF(OR(TRIM(P1167)="",COUNTIF(Config!$B$15:$B$19,P1167)&gt;0),1,0)+IF(OR(TRIM(R1167)="",COUNTIF(Config!$B$15:$B$19,R1167)&gt;0),1,0)</f>
        <v>0</v>
      </c>
      <c r="AA1167" s="1" cm="1">
        <f t="array" ref="AA1167">SUMPRODUCT(LEN(H1167)-LEN(SUBSTITUTE(H1167,{"0";"1";"2";"3";"4";"5";"6";"7";"8";"9"},"")))</f>
        <v>12</v>
      </c>
      <c r="AC1167" t="str">
        <f t="shared" si="128"/>
        <v>Potential Duplicate</v>
      </c>
      <c r="AD1167">
        <f t="shared" si="129"/>
        <v>2</v>
      </c>
      <c r="AE1167">
        <f t="shared" si="130"/>
        <v>1</v>
      </c>
      <c r="AF1167" t="str">
        <f t="shared" si="131"/>
        <v>Yes</v>
      </c>
      <c r="AG1167">
        <f t="shared" ca="1" si="132"/>
        <v>386</v>
      </c>
      <c r="AH1167" t="str">
        <f ca="1">IF(OR(V1167="",AG1167=""),"Yes",IF(AG1167&gt;Config!$B$41,"Yes","No"))</f>
        <v>Yes</v>
      </c>
    </row>
    <row r="1168" spans="1:34" x14ac:dyDescent="0.25">
      <c r="A1168" s="1" t="s">
        <v>9236</v>
      </c>
      <c r="B1168" s="1" t="s">
        <v>1495</v>
      </c>
      <c r="C1168" s="1" t="s">
        <v>1736</v>
      </c>
      <c r="D1168" s="1" t="s">
        <v>9237</v>
      </c>
      <c r="E1168" s="1" t="s">
        <v>34513</v>
      </c>
      <c r="F1168" s="1" t="s">
        <v>9238</v>
      </c>
      <c r="G1168" t="str">
        <f t="shared" si="126"/>
        <v>Invalid</v>
      </c>
      <c r="H1168" s="1" t="s">
        <v>9239</v>
      </c>
      <c r="I1168" t="str" cm="1">
        <f t="array" ref="I1168">IF(OR(TRIM(H1168)="",ISNUMBER(SEARCH("#",H1168)),AA1168&lt;Config!$B$8,SUMPRODUCT(--ISNUMBER(SEARCH({"a";"b";"c";"d";"e";"f";"g";"h";"i";"j";"k";"l";"m";"n";"o";"p";"q";"r";"s";"t";"u";"v";"w";"x";"y";"z"},H1168)))&gt;0),"Invalid","Valid")</f>
        <v>Valid</v>
      </c>
      <c r="J1168" s="1" t="s">
        <v>9240</v>
      </c>
      <c r="K1168" s="1" t="s">
        <v>178</v>
      </c>
      <c r="L1168" s="1" t="s">
        <v>67</v>
      </c>
      <c r="M1168" s="1" t="s">
        <v>103</v>
      </c>
      <c r="N1168" s="1" t="s">
        <v>713</v>
      </c>
      <c r="O1168" s="1" t="s">
        <v>52</v>
      </c>
      <c r="P1168" t="s">
        <v>53</v>
      </c>
      <c r="Q1168" s="1" t="s">
        <v>55</v>
      </c>
      <c r="R1168" s="1" t="s">
        <v>415</v>
      </c>
      <c r="S1168" s="1" t="s">
        <v>9241</v>
      </c>
      <c r="T1168" s="1" t="s">
        <v>9242</v>
      </c>
      <c r="U1168" s="1" t="s">
        <v>936</v>
      </c>
      <c r="V1168" s="1" t="s">
        <v>140</v>
      </c>
      <c r="W1168" s="1" t="s">
        <v>293</v>
      </c>
      <c r="X1168" t="str">
        <f t="shared" si="127"/>
        <v>Complete</v>
      </c>
      <c r="Y1168">
        <f>MAX(0,100-IF(G1168="Invalid",Config!$B$5,0)-IF(I1168="Invalid",Config!$B$6,0)-IF(X1168="Incomplete",Config!$B$7,0)-IF(AF1168="Yes",Config!$B$37,0))</f>
        <v>70</v>
      </c>
      <c r="Z1168" s="1">
        <f>IF(OR(TRIM(B1168)="",COUNTIF(Config!$B$15:$B$19,B1168)&gt;0),1,0)+IF(OR(TRIM(C1168)="",COUNTIF(Config!$B$15:$B$19,C1168)&gt;0),1,0)+IF(OR(TRIM(F1168)="",COUNTIF(Config!$B$15:$B$19,F1168)&gt;0),1,0)+IF(OR(TRIM(H1168)="",COUNTIF(Config!$B$15:$B$19,H1168)&gt;0),1,0)+IF(OR(TRIM(E1168)="",COUNTIF(Config!$B$15:$B$19,E1168)&gt;0),1,0)+IF(OR(TRIM(K1168)="",COUNTIF(Config!$B$15:$B$19,K1168)&gt;0),1,0)+IF(OR(TRIM(P1168)="",COUNTIF(Config!$B$15:$B$19,P1168)&gt;0),1,0)+IF(OR(TRIM(R1168)="",COUNTIF(Config!$B$15:$B$19,R1168)&gt;0),1,0)</f>
        <v>0</v>
      </c>
      <c r="AA1168" s="1" cm="1">
        <f t="array" ref="AA1168">SUMPRODUCT(LEN(H1168)-LEN(SUBSTITUTE(H1168,{"0";"1";"2";"3";"4";"5";"6";"7";"8";"9"},"")))</f>
        <v>12</v>
      </c>
      <c r="AC1168" t="str">
        <f t="shared" si="128"/>
        <v>Invalid Email</v>
      </c>
      <c r="AD1168">
        <f t="shared" si="129"/>
        <v>0</v>
      </c>
      <c r="AE1168">
        <f t="shared" si="130"/>
        <v>1</v>
      </c>
      <c r="AF1168" t="str">
        <f t="shared" si="131"/>
        <v>No</v>
      </c>
      <c r="AG1168">
        <f t="shared" ca="1" si="132"/>
        <v>37</v>
      </c>
      <c r="AH1168" t="str">
        <f ca="1">IF(OR(V1168="",AG1168=""),"Yes",IF(AG1168&gt;Config!$B$41,"Yes","No"))</f>
        <v>No</v>
      </c>
    </row>
    <row r="1169" spans="1:34" x14ac:dyDescent="0.25">
      <c r="A1169" s="1" t="s">
        <v>9243</v>
      </c>
      <c r="B1169" s="1" t="s">
        <v>818</v>
      </c>
      <c r="C1169" s="1" t="s">
        <v>1166</v>
      </c>
      <c r="D1169" s="1" t="s">
        <v>9244</v>
      </c>
      <c r="E1169" s="1" t="s">
        <v>34514</v>
      </c>
      <c r="F1169" s="1" t="s">
        <v>9245</v>
      </c>
      <c r="G1169" t="str">
        <f t="shared" si="126"/>
        <v>Valid</v>
      </c>
      <c r="H1169" s="1" t="s">
        <v>9246</v>
      </c>
      <c r="I1169" t="str" cm="1">
        <f t="array" ref="I1169">IF(OR(TRIM(H1169)="",ISNUMBER(SEARCH("#",H1169)),AA1169&lt;Config!$B$8,SUMPRODUCT(--ISNUMBER(SEARCH({"a";"b";"c";"d";"e";"f";"g";"h";"i";"j";"k";"l";"m";"n";"o";"p";"q";"r";"s";"t";"u";"v";"w";"x";"y";"z"},H1169)))&gt;0),"Invalid","Valid")</f>
        <v>Valid</v>
      </c>
      <c r="J1169" s="1" t="s">
        <v>9247</v>
      </c>
      <c r="K1169" s="1" t="s">
        <v>287</v>
      </c>
      <c r="L1169" s="1" t="s">
        <v>102</v>
      </c>
      <c r="M1169" s="1" t="s">
        <v>135</v>
      </c>
      <c r="N1169" s="1" t="s">
        <v>252</v>
      </c>
      <c r="O1169" s="1" t="s">
        <v>52</v>
      </c>
      <c r="P1169" t="s">
        <v>344</v>
      </c>
      <c r="Q1169" s="1" t="s">
        <v>1199</v>
      </c>
      <c r="R1169" s="1" t="s">
        <v>1141</v>
      </c>
      <c r="S1169" s="1" t="s">
        <v>9248</v>
      </c>
      <c r="T1169" s="1" t="s">
        <v>9249</v>
      </c>
      <c r="U1169" s="1" t="s">
        <v>1337</v>
      </c>
      <c r="V1169" s="1" t="s">
        <v>9250</v>
      </c>
      <c r="W1169" s="1" t="s">
        <v>33823</v>
      </c>
      <c r="X1169" t="str">
        <f t="shared" si="127"/>
        <v>Complete</v>
      </c>
      <c r="Y1169">
        <f>MAX(0,100-IF(G1169="Invalid",Config!$B$5,0)-IF(I1169="Invalid",Config!$B$6,0)-IF(X1169="Incomplete",Config!$B$7,0)-IF(AF1169="Yes",Config!$B$37,0))</f>
        <v>100</v>
      </c>
      <c r="Z1169" s="1">
        <f>IF(OR(TRIM(B1169)="",COUNTIF(Config!$B$15:$B$19,B1169)&gt;0),1,0)+IF(OR(TRIM(C1169)="",COUNTIF(Config!$B$15:$B$19,C1169)&gt;0),1,0)+IF(OR(TRIM(F1169)="",COUNTIF(Config!$B$15:$B$19,F1169)&gt;0),1,0)+IF(OR(TRIM(H1169)="",COUNTIF(Config!$B$15:$B$19,H1169)&gt;0),1,0)+IF(OR(TRIM(E1169)="",COUNTIF(Config!$B$15:$B$19,E1169)&gt;0),1,0)+IF(OR(TRIM(K1169)="",COUNTIF(Config!$B$15:$B$19,K1169)&gt;0),1,0)+IF(OR(TRIM(P1169)="",COUNTIF(Config!$B$15:$B$19,P1169)&gt;0),1,0)+IF(OR(TRIM(R1169)="",COUNTIF(Config!$B$15:$B$19,R1169)&gt;0),1,0)</f>
        <v>0</v>
      </c>
      <c r="AA1169" s="1" cm="1">
        <f t="array" ref="AA1169">SUMPRODUCT(LEN(H1169)-LEN(SUBSTITUTE(H1169,{"0";"1";"2";"3";"4";"5";"6";"7";"8";"9"},"")))</f>
        <v>11</v>
      </c>
      <c r="AC1169" t="str">
        <f t="shared" si="128"/>
        <v/>
      </c>
      <c r="AD1169">
        <f t="shared" si="129"/>
        <v>1</v>
      </c>
      <c r="AE1169">
        <f t="shared" si="130"/>
        <v>1</v>
      </c>
      <c r="AF1169" t="str">
        <f t="shared" si="131"/>
        <v>No</v>
      </c>
      <c r="AG1169">
        <f t="shared" ca="1" si="132"/>
        <v>301</v>
      </c>
      <c r="AH1169" t="str">
        <f ca="1">IF(OR(V1169="",AG1169=""),"Yes",IF(AG1169&gt;Config!$B$41,"Yes","No"))</f>
        <v>No</v>
      </c>
    </row>
    <row r="1170" spans="1:34" x14ac:dyDescent="0.25">
      <c r="A1170" s="1" t="s">
        <v>9251</v>
      </c>
      <c r="B1170" s="1" t="s">
        <v>172</v>
      </c>
      <c r="C1170" s="1" t="s">
        <v>398</v>
      </c>
      <c r="D1170" s="1" t="s">
        <v>9252</v>
      </c>
      <c r="E1170" s="1" t="s">
        <v>33829</v>
      </c>
      <c r="F1170" s="1" t="s">
        <v>9253</v>
      </c>
      <c r="G1170" t="str">
        <f t="shared" si="126"/>
        <v>Valid</v>
      </c>
      <c r="H1170" s="1" t="s">
        <v>9254</v>
      </c>
      <c r="I1170" t="str" cm="1">
        <f t="array" ref="I1170">IF(OR(TRIM(H1170)="",ISNUMBER(SEARCH("#",H1170)),AA1170&lt;Config!$B$8,SUMPRODUCT(--ISNUMBER(SEARCH({"a";"b";"c";"d";"e";"f";"g";"h";"i";"j";"k";"l";"m";"n";"o";"p";"q";"r";"s";"t";"u";"v";"w";"x";"y";"z"},H1170)))&gt;0),"Invalid","Valid")</f>
        <v>Valid</v>
      </c>
      <c r="J1170" s="1" t="s">
        <v>9255</v>
      </c>
      <c r="K1170" s="1" t="s">
        <v>722</v>
      </c>
      <c r="L1170" s="1" t="s">
        <v>67</v>
      </c>
      <c r="M1170" s="1" t="s">
        <v>50</v>
      </c>
      <c r="N1170" s="1" t="s">
        <v>148</v>
      </c>
      <c r="O1170" s="1" t="s">
        <v>180</v>
      </c>
      <c r="P1170" t="s">
        <v>53</v>
      </c>
      <c r="Q1170" s="1" t="s">
        <v>197</v>
      </c>
      <c r="R1170" s="1" t="s">
        <v>150</v>
      </c>
      <c r="S1170" s="1" t="s">
        <v>1002</v>
      </c>
      <c r="T1170" s="1" t="s">
        <v>9256</v>
      </c>
      <c r="U1170" s="1" t="s">
        <v>3619</v>
      </c>
      <c r="V1170" s="1" t="s">
        <v>1521</v>
      </c>
      <c r="W1170" s="1" t="s">
        <v>40</v>
      </c>
      <c r="X1170" t="str">
        <f t="shared" si="127"/>
        <v>Incomplete</v>
      </c>
      <c r="Y1170">
        <f>MAX(0,100-IF(G1170="Invalid",Config!$B$5,0)-IF(I1170="Invalid",Config!$B$6,0)-IF(X1170="Incomplete",Config!$B$7,0)-IF(AF1170="Yes",Config!$B$37,0))</f>
        <v>60</v>
      </c>
      <c r="Z1170" s="1">
        <f>IF(OR(TRIM(B1170)="",COUNTIF(Config!$B$15:$B$19,B1170)&gt;0),1,0)+IF(OR(TRIM(C1170)="",COUNTIF(Config!$B$15:$B$19,C1170)&gt;0),1,0)+IF(OR(TRIM(F1170)="",COUNTIF(Config!$B$15:$B$19,F1170)&gt;0),1,0)+IF(OR(TRIM(H1170)="",COUNTIF(Config!$B$15:$B$19,H1170)&gt;0),1,0)+IF(OR(TRIM(E1170)="",COUNTIF(Config!$B$15:$B$19,E1170)&gt;0),1,0)+IF(OR(TRIM(K1170)="",COUNTIF(Config!$B$15:$B$19,K1170)&gt;0),1,0)+IF(OR(TRIM(P1170)="",COUNTIF(Config!$B$15:$B$19,P1170)&gt;0),1,0)+IF(OR(TRIM(R1170)="",COUNTIF(Config!$B$15:$B$19,R1170)&gt;0),1,0)</f>
        <v>1</v>
      </c>
      <c r="AA1170" s="1" cm="1">
        <f t="array" ref="AA1170">SUMPRODUCT(LEN(H1170)-LEN(SUBSTITUTE(H1170,{"0";"1";"2";"3";"4";"5";"6";"7";"8";"9"},"")))</f>
        <v>12</v>
      </c>
      <c r="AC1170" t="str">
        <f t="shared" si="128"/>
        <v>Incomplete Profile</v>
      </c>
      <c r="AD1170">
        <f t="shared" si="129"/>
        <v>1</v>
      </c>
      <c r="AE1170">
        <f t="shared" si="130"/>
        <v>1</v>
      </c>
      <c r="AF1170" t="str">
        <f t="shared" si="131"/>
        <v>No</v>
      </c>
      <c r="AG1170">
        <f t="shared" ca="1" si="132"/>
        <v>37</v>
      </c>
      <c r="AH1170" t="str">
        <f ca="1">IF(OR(V1170="",AG1170=""),"Yes",IF(AG1170&gt;Config!$B$41,"Yes","No"))</f>
        <v>No</v>
      </c>
    </row>
    <row r="1171" spans="1:34" x14ac:dyDescent="0.25">
      <c r="A1171" s="1" t="s">
        <v>9257</v>
      </c>
      <c r="B1171" s="1" t="s">
        <v>188</v>
      </c>
      <c r="C1171" s="1" t="s">
        <v>996</v>
      </c>
      <c r="D1171" s="1" t="s">
        <v>5195</v>
      </c>
      <c r="E1171" s="1" t="s">
        <v>34515</v>
      </c>
      <c r="F1171" s="1" t="s">
        <v>9258</v>
      </c>
      <c r="G1171" t="str">
        <f t="shared" si="126"/>
        <v>Valid</v>
      </c>
      <c r="H1171" s="1" t="s">
        <v>9259</v>
      </c>
      <c r="I1171" t="str" cm="1">
        <f t="array" ref="I1171">IF(OR(TRIM(H1171)="",ISNUMBER(SEARCH("#",H1171)),AA1171&lt;Config!$B$8,SUMPRODUCT(--ISNUMBER(SEARCH({"a";"b";"c";"d";"e";"f";"g";"h";"i";"j";"k";"l";"m";"n";"o";"p";"q";"r";"s";"t";"u";"v";"w";"x";"y";"z"},H1171)))&gt;0),"Invalid","Valid")</f>
        <v>Valid</v>
      </c>
      <c r="J1171" s="1" t="s">
        <v>9260</v>
      </c>
      <c r="K1171" s="1" t="s">
        <v>625</v>
      </c>
      <c r="L1171" s="1" t="s">
        <v>164</v>
      </c>
      <c r="M1171" s="1" t="s">
        <v>85</v>
      </c>
      <c r="N1171" s="1" t="s">
        <v>252</v>
      </c>
      <c r="O1171" s="1" t="s">
        <v>180</v>
      </c>
      <c r="P1171" t="s">
        <v>236</v>
      </c>
      <c r="Q1171" s="1" t="s">
        <v>253</v>
      </c>
      <c r="R1171" s="1" t="s">
        <v>961</v>
      </c>
      <c r="S1171" s="1" t="s">
        <v>6310</v>
      </c>
      <c r="T1171" s="1" t="s">
        <v>9261</v>
      </c>
      <c r="U1171" s="1" t="s">
        <v>9262</v>
      </c>
      <c r="V1171" s="1" t="s">
        <v>140</v>
      </c>
      <c r="W1171" s="1" t="s">
        <v>186</v>
      </c>
      <c r="X1171" t="str">
        <f t="shared" si="127"/>
        <v>Complete</v>
      </c>
      <c r="Y1171">
        <f>MAX(0,100-IF(G1171="Invalid",Config!$B$5,0)-IF(I1171="Invalid",Config!$B$6,0)-IF(X1171="Incomplete",Config!$B$7,0)-IF(AF1171="Yes",Config!$B$37,0))</f>
        <v>100</v>
      </c>
      <c r="Z1171" s="1">
        <f>IF(OR(TRIM(B1171)="",COUNTIF(Config!$B$15:$B$19,B1171)&gt;0),1,0)+IF(OR(TRIM(C1171)="",COUNTIF(Config!$B$15:$B$19,C1171)&gt;0),1,0)+IF(OR(TRIM(F1171)="",COUNTIF(Config!$B$15:$B$19,F1171)&gt;0),1,0)+IF(OR(TRIM(H1171)="",COUNTIF(Config!$B$15:$B$19,H1171)&gt;0),1,0)+IF(OR(TRIM(E1171)="",COUNTIF(Config!$B$15:$B$19,E1171)&gt;0),1,0)+IF(OR(TRIM(K1171)="",COUNTIF(Config!$B$15:$B$19,K1171)&gt;0),1,0)+IF(OR(TRIM(P1171)="",COUNTIF(Config!$B$15:$B$19,P1171)&gt;0),1,0)+IF(OR(TRIM(R1171)="",COUNTIF(Config!$B$15:$B$19,R1171)&gt;0),1,0)</f>
        <v>0</v>
      </c>
      <c r="AA1171" s="1" cm="1">
        <f t="array" ref="AA1171">SUMPRODUCT(LEN(H1171)-LEN(SUBSTITUTE(H1171,{"0";"1";"2";"3";"4";"5";"6";"7";"8";"9"},"")))</f>
        <v>12</v>
      </c>
      <c r="AC1171" t="str">
        <f t="shared" si="128"/>
        <v/>
      </c>
      <c r="AD1171">
        <f t="shared" si="129"/>
        <v>1</v>
      </c>
      <c r="AE1171">
        <f t="shared" si="130"/>
        <v>1</v>
      </c>
      <c r="AF1171" t="str">
        <f t="shared" si="131"/>
        <v>No</v>
      </c>
      <c r="AG1171">
        <f t="shared" ca="1" si="132"/>
        <v>37</v>
      </c>
      <c r="AH1171" t="str">
        <f ca="1">IF(OR(V1171="",AG1171=""),"Yes",IF(AG1171&gt;Config!$B$41,"Yes","No"))</f>
        <v>No</v>
      </c>
    </row>
    <row r="1172" spans="1:34" x14ac:dyDescent="0.25">
      <c r="A1172" s="1" t="s">
        <v>9263</v>
      </c>
      <c r="B1172" s="1" t="s">
        <v>554</v>
      </c>
      <c r="C1172" s="1" t="s">
        <v>499</v>
      </c>
      <c r="D1172" s="1" t="s">
        <v>7611</v>
      </c>
      <c r="E1172" s="1" t="s">
        <v>34516</v>
      </c>
      <c r="F1172" s="1" t="s">
        <v>9264</v>
      </c>
      <c r="G1172" t="str">
        <f t="shared" si="126"/>
        <v>Valid</v>
      </c>
      <c r="H1172" s="1" t="s">
        <v>9265</v>
      </c>
      <c r="I1172" t="str" cm="1">
        <f t="array" ref="I1172">IF(OR(TRIM(H1172)="",ISNUMBER(SEARCH("#",H1172)),AA1172&lt;Config!$B$8,SUMPRODUCT(--ISNUMBER(SEARCH({"a";"b";"c";"d";"e";"f";"g";"h";"i";"j";"k";"l";"m";"n";"o";"p";"q";"r";"s";"t";"u";"v";"w";"x";"y";"z"},H1172)))&gt;0),"Invalid","Valid")</f>
        <v>Valid</v>
      </c>
      <c r="J1172" s="1" t="s">
        <v>9266</v>
      </c>
      <c r="K1172" s="1" t="s">
        <v>117</v>
      </c>
      <c r="L1172" s="1" t="s">
        <v>450</v>
      </c>
      <c r="M1172" s="1" t="s">
        <v>165</v>
      </c>
      <c r="N1172" s="1" t="s">
        <v>51</v>
      </c>
      <c r="O1172" s="1" t="s">
        <v>69</v>
      </c>
      <c r="P1172" t="s">
        <v>87</v>
      </c>
      <c r="Q1172" s="1" t="s">
        <v>438</v>
      </c>
      <c r="R1172" s="1" t="s">
        <v>89</v>
      </c>
      <c r="S1172" s="1" t="s">
        <v>9267</v>
      </c>
      <c r="T1172" s="1" t="s">
        <v>9268</v>
      </c>
      <c r="U1172" s="1" t="s">
        <v>2082</v>
      </c>
      <c r="V1172" s="1" t="s">
        <v>9269</v>
      </c>
      <c r="W1172" s="1" t="s">
        <v>186</v>
      </c>
      <c r="X1172" t="str">
        <f t="shared" si="127"/>
        <v>Complete</v>
      </c>
      <c r="Y1172">
        <f>MAX(0,100-IF(G1172="Invalid",Config!$B$5,0)-IF(I1172="Invalid",Config!$B$6,0)-IF(X1172="Incomplete",Config!$B$7,0)-IF(AF1172="Yes",Config!$B$37,0))</f>
        <v>75</v>
      </c>
      <c r="Z1172" s="1">
        <f>IF(OR(TRIM(B1172)="",COUNTIF(Config!$B$15:$B$19,B1172)&gt;0),1,0)+IF(OR(TRIM(C1172)="",COUNTIF(Config!$B$15:$B$19,C1172)&gt;0),1,0)+IF(OR(TRIM(F1172)="",COUNTIF(Config!$B$15:$B$19,F1172)&gt;0),1,0)+IF(OR(TRIM(H1172)="",COUNTIF(Config!$B$15:$B$19,H1172)&gt;0),1,0)+IF(OR(TRIM(E1172)="",COUNTIF(Config!$B$15:$B$19,E1172)&gt;0),1,0)+IF(OR(TRIM(K1172)="",COUNTIF(Config!$B$15:$B$19,K1172)&gt;0),1,0)+IF(OR(TRIM(P1172)="",COUNTIF(Config!$B$15:$B$19,P1172)&gt;0),1,0)+IF(OR(TRIM(R1172)="",COUNTIF(Config!$B$15:$B$19,R1172)&gt;0),1,0)</f>
        <v>0</v>
      </c>
      <c r="AA1172" s="1" cm="1">
        <f t="array" ref="AA1172">SUMPRODUCT(LEN(H1172)-LEN(SUBSTITUTE(H1172,{"0";"1";"2";"3";"4";"5";"6";"7";"8";"9"},"")))</f>
        <v>11</v>
      </c>
      <c r="AC1172" t="str">
        <f t="shared" si="128"/>
        <v>Potential Duplicate</v>
      </c>
      <c r="AD1172">
        <f t="shared" si="129"/>
        <v>2</v>
      </c>
      <c r="AE1172">
        <f t="shared" si="130"/>
        <v>1</v>
      </c>
      <c r="AF1172" t="str">
        <f t="shared" si="131"/>
        <v>Yes</v>
      </c>
      <c r="AG1172">
        <f t="shared" ca="1" si="132"/>
        <v>440</v>
      </c>
      <c r="AH1172" t="str">
        <f ca="1">IF(OR(V1172="",AG1172=""),"Yes",IF(AG1172&gt;Config!$B$41,"Yes","No"))</f>
        <v>Yes</v>
      </c>
    </row>
    <row r="1173" spans="1:34" x14ac:dyDescent="0.25">
      <c r="A1173" s="1" t="s">
        <v>9270</v>
      </c>
      <c r="B1173" s="1" t="s">
        <v>456</v>
      </c>
      <c r="C1173" s="1" t="s">
        <v>996</v>
      </c>
      <c r="D1173" s="1" t="s">
        <v>9271</v>
      </c>
      <c r="E1173" s="1" t="s">
        <v>34517</v>
      </c>
      <c r="F1173" s="1" t="s">
        <v>9272</v>
      </c>
      <c r="G1173" t="str">
        <f t="shared" si="126"/>
        <v>Valid</v>
      </c>
      <c r="H1173" s="1" t="s">
        <v>9273</v>
      </c>
      <c r="I1173" t="str" cm="1">
        <f t="array" ref="I1173">IF(OR(TRIM(H1173)="",ISNUMBER(SEARCH("#",H1173)),AA1173&lt;Config!$B$8,SUMPRODUCT(--ISNUMBER(SEARCH({"a";"b";"c";"d";"e";"f";"g";"h";"i";"j";"k";"l";"m";"n";"o";"p";"q";"r";"s";"t";"u";"v";"w";"x";"y";"z"},H1173)))&gt;0),"Invalid","Valid")</f>
        <v>Valid</v>
      </c>
      <c r="J1173" s="1" t="s">
        <v>9274</v>
      </c>
      <c r="K1173" s="1" t="s">
        <v>83</v>
      </c>
      <c r="L1173" s="1" t="s">
        <v>179</v>
      </c>
      <c r="M1173" s="1" t="s">
        <v>235</v>
      </c>
      <c r="N1173" s="1" t="s">
        <v>68</v>
      </c>
      <c r="O1173" s="1" t="s">
        <v>32</v>
      </c>
      <c r="P1173" t="s">
        <v>53</v>
      </c>
      <c r="Q1173" s="1" t="s">
        <v>54</v>
      </c>
      <c r="R1173" s="1" t="s">
        <v>70</v>
      </c>
      <c r="S1173" s="1" t="s">
        <v>9275</v>
      </c>
      <c r="T1173" s="1" t="s">
        <v>9276</v>
      </c>
      <c r="U1173" s="1" t="s">
        <v>7676</v>
      </c>
      <c r="V1173" s="1" t="s">
        <v>4201</v>
      </c>
      <c r="W1173" s="1" t="s">
        <v>293</v>
      </c>
      <c r="X1173" t="str">
        <f t="shared" si="127"/>
        <v>Complete</v>
      </c>
      <c r="Y1173">
        <f>MAX(0,100-IF(G1173="Invalid",Config!$B$5,0)-IF(I1173="Invalid",Config!$B$6,0)-IF(X1173="Incomplete",Config!$B$7,0)-IF(AF1173="Yes",Config!$B$37,0))</f>
        <v>100</v>
      </c>
      <c r="Z1173" s="1">
        <f>IF(OR(TRIM(B1173)="",COUNTIF(Config!$B$15:$B$19,B1173)&gt;0),1,0)+IF(OR(TRIM(C1173)="",COUNTIF(Config!$B$15:$B$19,C1173)&gt;0),1,0)+IF(OR(TRIM(F1173)="",COUNTIF(Config!$B$15:$B$19,F1173)&gt;0),1,0)+IF(OR(TRIM(H1173)="",COUNTIF(Config!$B$15:$B$19,H1173)&gt;0),1,0)+IF(OR(TRIM(E1173)="",COUNTIF(Config!$B$15:$B$19,E1173)&gt;0),1,0)+IF(OR(TRIM(K1173)="",COUNTIF(Config!$B$15:$B$19,K1173)&gt;0),1,0)+IF(OR(TRIM(P1173)="",COUNTIF(Config!$B$15:$B$19,P1173)&gt;0),1,0)+IF(OR(TRIM(R1173)="",COUNTIF(Config!$B$15:$B$19,R1173)&gt;0),1,0)</f>
        <v>0</v>
      </c>
      <c r="AA1173" s="1" cm="1">
        <f t="array" ref="AA1173">SUMPRODUCT(LEN(H1173)-LEN(SUBSTITUTE(H1173,{"0";"1";"2";"3";"4";"5";"6";"7";"8";"9"},"")))</f>
        <v>12</v>
      </c>
      <c r="AC1173" t="str">
        <f t="shared" si="128"/>
        <v/>
      </c>
      <c r="AD1173">
        <f t="shared" si="129"/>
        <v>1</v>
      </c>
      <c r="AE1173">
        <f t="shared" si="130"/>
        <v>1</v>
      </c>
      <c r="AF1173" t="str">
        <f t="shared" si="131"/>
        <v>No</v>
      </c>
      <c r="AG1173">
        <f t="shared" ca="1" si="132"/>
        <v>65</v>
      </c>
      <c r="AH1173" t="str">
        <f ca="1">IF(OR(V1173="",AG1173=""),"Yes",IF(AG1173&gt;Config!$B$41,"Yes","No"))</f>
        <v>No</v>
      </c>
    </row>
    <row r="1174" spans="1:34" x14ac:dyDescent="0.25">
      <c r="A1174" s="1" t="s">
        <v>9277</v>
      </c>
      <c r="B1174" s="1" t="s">
        <v>1293</v>
      </c>
      <c r="C1174" s="1" t="s">
        <v>2104</v>
      </c>
      <c r="D1174" s="1" t="s">
        <v>9278</v>
      </c>
      <c r="E1174" s="1" t="s">
        <v>33829</v>
      </c>
      <c r="F1174" s="1" t="s">
        <v>9279</v>
      </c>
      <c r="G1174" t="str">
        <f t="shared" si="126"/>
        <v>Valid</v>
      </c>
      <c r="H1174" s="1" t="s">
        <v>9280</v>
      </c>
      <c r="I1174" t="str" cm="1">
        <f t="array" ref="I1174">IF(OR(TRIM(H1174)="",ISNUMBER(SEARCH("#",H1174)),AA1174&lt;Config!$B$8,SUMPRODUCT(--ISNUMBER(SEARCH({"a";"b";"c";"d";"e";"f";"g";"h";"i";"j";"k";"l";"m";"n";"o";"p";"q";"r";"s";"t";"u";"v";"w";"x";"y";"z"},H1174)))&gt;0),"Invalid","Valid")</f>
        <v>Valid</v>
      </c>
      <c r="J1174" s="1" t="s">
        <v>9281</v>
      </c>
      <c r="K1174" s="1" t="s">
        <v>83</v>
      </c>
      <c r="L1174" s="1" t="s">
        <v>29</v>
      </c>
      <c r="M1174" s="1" t="s">
        <v>251</v>
      </c>
      <c r="N1174" s="1" t="s">
        <v>33819</v>
      </c>
      <c r="O1174" s="1" t="s">
        <v>196</v>
      </c>
      <c r="P1174" t="s">
        <v>314</v>
      </c>
      <c r="Q1174" s="1" t="s">
        <v>663</v>
      </c>
      <c r="R1174" s="1" t="s">
        <v>315</v>
      </c>
      <c r="S1174" s="1" t="s">
        <v>9282</v>
      </c>
      <c r="T1174" s="1" t="s">
        <v>9283</v>
      </c>
      <c r="U1174" s="1" t="s">
        <v>4209</v>
      </c>
      <c r="V1174" s="1" t="s">
        <v>2555</v>
      </c>
      <c r="W1174" s="1" t="s">
        <v>186</v>
      </c>
      <c r="X1174" t="str">
        <f t="shared" si="127"/>
        <v>Incomplete</v>
      </c>
      <c r="Y1174">
        <f>MAX(0,100-IF(G1174="Invalid",Config!$B$5,0)-IF(I1174="Invalid",Config!$B$6,0)-IF(X1174="Incomplete",Config!$B$7,0)-IF(AF1174="Yes",Config!$B$37,0))</f>
        <v>60</v>
      </c>
      <c r="Z1174" s="1">
        <f>IF(OR(TRIM(B1174)="",COUNTIF(Config!$B$15:$B$19,B1174)&gt;0),1,0)+IF(OR(TRIM(C1174)="",COUNTIF(Config!$B$15:$B$19,C1174)&gt;0),1,0)+IF(OR(TRIM(F1174)="",COUNTIF(Config!$B$15:$B$19,F1174)&gt;0),1,0)+IF(OR(TRIM(H1174)="",COUNTIF(Config!$B$15:$B$19,H1174)&gt;0),1,0)+IF(OR(TRIM(E1174)="",COUNTIF(Config!$B$15:$B$19,E1174)&gt;0),1,0)+IF(OR(TRIM(K1174)="",COUNTIF(Config!$B$15:$B$19,K1174)&gt;0),1,0)+IF(OR(TRIM(P1174)="",COUNTIF(Config!$B$15:$B$19,P1174)&gt;0),1,0)+IF(OR(TRIM(R1174)="",COUNTIF(Config!$B$15:$B$19,R1174)&gt;0),1,0)</f>
        <v>1</v>
      </c>
      <c r="AA1174" s="1" cm="1">
        <f t="array" ref="AA1174">SUMPRODUCT(LEN(H1174)-LEN(SUBSTITUTE(H1174,{"0";"1";"2";"3";"4";"5";"6";"7";"8";"9"},"")))</f>
        <v>12</v>
      </c>
      <c r="AC1174" t="str">
        <f t="shared" si="128"/>
        <v>Incomplete Profile</v>
      </c>
      <c r="AD1174">
        <f t="shared" si="129"/>
        <v>1</v>
      </c>
      <c r="AE1174">
        <f t="shared" si="130"/>
        <v>1</v>
      </c>
      <c r="AF1174" t="str">
        <f t="shared" si="131"/>
        <v>No</v>
      </c>
      <c r="AG1174">
        <f t="shared" ca="1" si="132"/>
        <v>504</v>
      </c>
      <c r="AH1174" t="str">
        <f ca="1">IF(OR(V1174="",AG1174=""),"Yes",IF(AG1174&gt;Config!$B$41,"Yes","No"))</f>
        <v>Yes</v>
      </c>
    </row>
    <row r="1175" spans="1:34" x14ac:dyDescent="0.25">
      <c r="A1175" s="1" t="s">
        <v>9284</v>
      </c>
      <c r="B1175" s="1" t="s">
        <v>397</v>
      </c>
      <c r="C1175" s="1" t="s">
        <v>157</v>
      </c>
      <c r="D1175" s="1" t="s">
        <v>9285</v>
      </c>
      <c r="E1175" s="1" t="s">
        <v>34518</v>
      </c>
      <c r="F1175" s="1" t="s">
        <v>9286</v>
      </c>
      <c r="G1175" t="str">
        <f t="shared" si="126"/>
        <v>Valid</v>
      </c>
      <c r="H1175" s="1" t="s">
        <v>9287</v>
      </c>
      <c r="I1175" t="str" cm="1">
        <f t="array" ref="I1175">IF(OR(TRIM(H1175)="",ISNUMBER(SEARCH("#",H1175)),AA1175&lt;Config!$B$8,SUMPRODUCT(--ISNUMBER(SEARCH({"a";"b";"c";"d";"e";"f";"g";"h";"i";"j";"k";"l";"m";"n";"o";"p";"q";"r";"s";"t";"u";"v";"w";"x";"y";"z"},H1175)))&gt;0),"Invalid","Valid")</f>
        <v>Valid</v>
      </c>
      <c r="J1175" s="1" t="s">
        <v>9288</v>
      </c>
      <c r="K1175" s="1" t="s">
        <v>195</v>
      </c>
      <c r="L1175" s="1" t="s">
        <v>84</v>
      </c>
      <c r="M1175" s="1" t="s">
        <v>33827</v>
      </c>
      <c r="N1175" s="1" t="s">
        <v>86</v>
      </c>
      <c r="O1175" s="1" t="s">
        <v>69</v>
      </c>
      <c r="P1175" t="s">
        <v>236</v>
      </c>
      <c r="Q1175" s="1" t="s">
        <v>237</v>
      </c>
      <c r="R1175" s="1" t="s">
        <v>238</v>
      </c>
      <c r="S1175" s="1" t="s">
        <v>9289</v>
      </c>
      <c r="T1175" s="1" t="s">
        <v>9290</v>
      </c>
      <c r="U1175" s="1" t="s">
        <v>6550</v>
      </c>
      <c r="V1175" s="1" t="s">
        <v>9291</v>
      </c>
      <c r="W1175" s="1" t="s">
        <v>60</v>
      </c>
      <c r="X1175" t="str">
        <f t="shared" si="127"/>
        <v>Complete</v>
      </c>
      <c r="Y1175">
        <f>MAX(0,100-IF(G1175="Invalid",Config!$B$5,0)-IF(I1175="Invalid",Config!$B$6,0)-IF(X1175="Incomplete",Config!$B$7,0)-IF(AF1175="Yes",Config!$B$37,0))</f>
        <v>100</v>
      </c>
      <c r="Z1175" s="1">
        <f>IF(OR(TRIM(B1175)="",COUNTIF(Config!$B$15:$B$19,B1175)&gt;0),1,0)+IF(OR(TRIM(C1175)="",COUNTIF(Config!$B$15:$B$19,C1175)&gt;0),1,0)+IF(OR(TRIM(F1175)="",COUNTIF(Config!$B$15:$B$19,F1175)&gt;0),1,0)+IF(OR(TRIM(H1175)="",COUNTIF(Config!$B$15:$B$19,H1175)&gt;0),1,0)+IF(OR(TRIM(E1175)="",COUNTIF(Config!$B$15:$B$19,E1175)&gt;0),1,0)+IF(OR(TRIM(K1175)="",COUNTIF(Config!$B$15:$B$19,K1175)&gt;0),1,0)+IF(OR(TRIM(P1175)="",COUNTIF(Config!$B$15:$B$19,P1175)&gt;0),1,0)+IF(OR(TRIM(R1175)="",COUNTIF(Config!$B$15:$B$19,R1175)&gt;0),1,0)</f>
        <v>0</v>
      </c>
      <c r="AA1175" s="1" cm="1">
        <f t="array" ref="AA1175">SUMPRODUCT(LEN(H1175)-LEN(SUBSTITUTE(H1175,{"0";"1";"2";"3";"4";"5";"6";"7";"8";"9"},"")))</f>
        <v>12</v>
      </c>
      <c r="AC1175" t="str">
        <f t="shared" si="128"/>
        <v/>
      </c>
      <c r="AD1175">
        <f t="shared" si="129"/>
        <v>1</v>
      </c>
      <c r="AE1175">
        <f t="shared" si="130"/>
        <v>1</v>
      </c>
      <c r="AF1175" t="str">
        <f t="shared" si="131"/>
        <v>No</v>
      </c>
      <c r="AG1175">
        <f t="shared" ca="1" si="132"/>
        <v>442</v>
      </c>
      <c r="AH1175" t="str">
        <f ca="1">IF(OR(V1175="",AG1175=""),"Yes",IF(AG1175&gt;Config!$B$41,"Yes","No"))</f>
        <v>Yes</v>
      </c>
    </row>
    <row r="1176" spans="1:34" x14ac:dyDescent="0.25">
      <c r="A1176" s="1" t="s">
        <v>9292</v>
      </c>
      <c r="B1176" s="1" t="s">
        <v>1634</v>
      </c>
      <c r="C1176" s="1" t="s">
        <v>205</v>
      </c>
      <c r="D1176" s="1" t="s">
        <v>9293</v>
      </c>
      <c r="E1176" s="1" t="s">
        <v>34316</v>
      </c>
      <c r="F1176" s="1" t="s">
        <v>9294</v>
      </c>
      <c r="G1176" t="str">
        <f t="shared" si="126"/>
        <v>Valid</v>
      </c>
      <c r="H1176" s="1" t="s">
        <v>9295</v>
      </c>
      <c r="I1176" t="str" cm="1">
        <f t="array" ref="I1176">IF(OR(TRIM(H1176)="",ISNUMBER(SEARCH("#",H1176)),AA1176&lt;Config!$B$8,SUMPRODUCT(--ISNUMBER(SEARCH({"a";"b";"c";"d";"e";"f";"g";"h";"i";"j";"k";"l";"m";"n";"o";"p";"q";"r";"s";"t";"u";"v";"w";"x";"y";"z"},H1176)))&gt;0),"Invalid","Valid")</f>
        <v>Valid</v>
      </c>
      <c r="J1176" s="1" t="s">
        <v>9296</v>
      </c>
      <c r="K1176" s="1" t="s">
        <v>147</v>
      </c>
      <c r="L1176" s="1" t="s">
        <v>29</v>
      </c>
      <c r="M1176" s="1" t="s">
        <v>343</v>
      </c>
      <c r="N1176" s="1" t="s">
        <v>33819</v>
      </c>
      <c r="O1176" s="1" t="s">
        <v>149</v>
      </c>
      <c r="P1176" t="s">
        <v>590</v>
      </c>
      <c r="Q1176" s="1" t="s">
        <v>844</v>
      </c>
      <c r="R1176" s="1" t="s">
        <v>1846</v>
      </c>
      <c r="S1176" s="1" t="s">
        <v>6348</v>
      </c>
      <c r="T1176" s="1" t="s">
        <v>9297</v>
      </c>
      <c r="U1176" s="1" t="s">
        <v>9298</v>
      </c>
      <c r="V1176" s="1" t="s">
        <v>3664</v>
      </c>
      <c r="W1176" s="1" t="s">
        <v>141</v>
      </c>
      <c r="X1176" t="str">
        <f t="shared" si="127"/>
        <v>Complete</v>
      </c>
      <c r="Y1176">
        <f>MAX(0,100-IF(G1176="Invalid",Config!$B$5,0)-IF(I1176="Invalid",Config!$B$6,0)-IF(X1176="Incomplete",Config!$B$7,0)-IF(AF1176="Yes",Config!$B$37,0))</f>
        <v>100</v>
      </c>
      <c r="Z1176" s="1">
        <f>IF(OR(TRIM(B1176)="",COUNTIF(Config!$B$15:$B$19,B1176)&gt;0),1,0)+IF(OR(TRIM(C1176)="",COUNTIF(Config!$B$15:$B$19,C1176)&gt;0),1,0)+IF(OR(TRIM(F1176)="",COUNTIF(Config!$B$15:$B$19,F1176)&gt;0),1,0)+IF(OR(TRIM(H1176)="",COUNTIF(Config!$B$15:$B$19,H1176)&gt;0),1,0)+IF(OR(TRIM(E1176)="",COUNTIF(Config!$B$15:$B$19,E1176)&gt;0),1,0)+IF(OR(TRIM(K1176)="",COUNTIF(Config!$B$15:$B$19,K1176)&gt;0),1,0)+IF(OR(TRIM(P1176)="",COUNTIF(Config!$B$15:$B$19,P1176)&gt;0),1,0)+IF(OR(TRIM(R1176)="",COUNTIF(Config!$B$15:$B$19,R1176)&gt;0),1,0)</f>
        <v>0</v>
      </c>
      <c r="AA1176" s="1" cm="1">
        <f t="array" ref="AA1176">SUMPRODUCT(LEN(H1176)-LEN(SUBSTITUTE(H1176,{"0";"1";"2";"3";"4";"5";"6";"7";"8";"9"},"")))</f>
        <v>12</v>
      </c>
      <c r="AC1176" t="str">
        <f t="shared" si="128"/>
        <v/>
      </c>
      <c r="AD1176">
        <f t="shared" si="129"/>
        <v>1</v>
      </c>
      <c r="AE1176">
        <f t="shared" si="130"/>
        <v>1</v>
      </c>
      <c r="AF1176" t="str">
        <f t="shared" si="131"/>
        <v>No</v>
      </c>
      <c r="AG1176">
        <f t="shared" ca="1" si="132"/>
        <v>674</v>
      </c>
      <c r="AH1176" t="str">
        <f ca="1">IF(OR(V1176="",AG1176=""),"Yes",IF(AG1176&gt;Config!$B$41,"Yes","No"))</f>
        <v>Yes</v>
      </c>
    </row>
    <row r="1177" spans="1:34" x14ac:dyDescent="0.25">
      <c r="A1177" s="1" t="s">
        <v>9299</v>
      </c>
      <c r="B1177" s="1" t="s">
        <v>488</v>
      </c>
      <c r="C1177" s="1" t="s">
        <v>792</v>
      </c>
      <c r="D1177" s="1" t="s">
        <v>9300</v>
      </c>
      <c r="E1177" s="1" t="s">
        <v>34519</v>
      </c>
      <c r="F1177" s="1" t="s">
        <v>9301</v>
      </c>
      <c r="G1177" t="str">
        <f t="shared" si="126"/>
        <v>Valid</v>
      </c>
      <c r="H1177" s="1" t="s">
        <v>9302</v>
      </c>
      <c r="I1177" t="str" cm="1">
        <f t="array" ref="I1177">IF(OR(TRIM(H1177)="",ISNUMBER(SEARCH("#",H1177)),AA1177&lt;Config!$B$8,SUMPRODUCT(--ISNUMBER(SEARCH({"a";"b";"c";"d";"e";"f";"g";"h";"i";"j";"k";"l";"m";"n";"o";"p";"q";"r";"s";"t";"u";"v";"w";"x";"y";"z"},H1177)))&gt;0),"Invalid","Valid")</f>
        <v>Valid</v>
      </c>
      <c r="J1177" s="1" t="s">
        <v>9303</v>
      </c>
      <c r="K1177" s="1" t="s">
        <v>504</v>
      </c>
      <c r="L1177" s="1" t="s">
        <v>49</v>
      </c>
      <c r="M1177" s="1" t="s">
        <v>33827</v>
      </c>
      <c r="N1177" s="1" t="s">
        <v>211</v>
      </c>
      <c r="O1177" s="1" t="s">
        <v>149</v>
      </c>
      <c r="P1177" t="s">
        <v>53</v>
      </c>
      <c r="Q1177" s="1" t="s">
        <v>150</v>
      </c>
      <c r="R1177" s="1" t="s">
        <v>198</v>
      </c>
      <c r="S1177" s="1" t="s">
        <v>9304</v>
      </c>
      <c r="T1177" s="1" t="s">
        <v>9305</v>
      </c>
      <c r="U1177" s="1" t="s">
        <v>9306</v>
      </c>
      <c r="V1177" s="1" t="s">
        <v>5830</v>
      </c>
      <c r="W1177" s="1" t="s">
        <v>141</v>
      </c>
      <c r="X1177" t="str">
        <f t="shared" si="127"/>
        <v>Complete</v>
      </c>
      <c r="Y1177">
        <f>MAX(0,100-IF(G1177="Invalid",Config!$B$5,0)-IF(I1177="Invalid",Config!$B$6,0)-IF(X1177="Incomplete",Config!$B$7,0)-IF(AF1177="Yes",Config!$B$37,0))</f>
        <v>75</v>
      </c>
      <c r="Z1177" s="1">
        <f>IF(OR(TRIM(B1177)="",COUNTIF(Config!$B$15:$B$19,B1177)&gt;0),1,0)+IF(OR(TRIM(C1177)="",COUNTIF(Config!$B$15:$B$19,C1177)&gt;0),1,0)+IF(OR(TRIM(F1177)="",COUNTIF(Config!$B$15:$B$19,F1177)&gt;0),1,0)+IF(OR(TRIM(H1177)="",COUNTIF(Config!$B$15:$B$19,H1177)&gt;0),1,0)+IF(OR(TRIM(E1177)="",COUNTIF(Config!$B$15:$B$19,E1177)&gt;0),1,0)+IF(OR(TRIM(K1177)="",COUNTIF(Config!$B$15:$B$19,K1177)&gt;0),1,0)+IF(OR(TRIM(P1177)="",COUNTIF(Config!$B$15:$B$19,P1177)&gt;0),1,0)+IF(OR(TRIM(R1177)="",COUNTIF(Config!$B$15:$B$19,R1177)&gt;0),1,0)</f>
        <v>0</v>
      </c>
      <c r="AA1177" s="1" cm="1">
        <f t="array" ref="AA1177">SUMPRODUCT(LEN(H1177)-LEN(SUBSTITUTE(H1177,{"0";"1";"2";"3";"4";"5";"6";"7";"8";"9"},"")))</f>
        <v>12</v>
      </c>
      <c r="AC1177" t="str">
        <f t="shared" si="128"/>
        <v>Potential Duplicate</v>
      </c>
      <c r="AD1177">
        <f t="shared" si="129"/>
        <v>2</v>
      </c>
      <c r="AE1177">
        <f t="shared" si="130"/>
        <v>2</v>
      </c>
      <c r="AF1177" t="str">
        <f t="shared" si="131"/>
        <v>Yes</v>
      </c>
      <c r="AG1177">
        <f t="shared" ca="1" si="132"/>
        <v>234</v>
      </c>
      <c r="AH1177" t="str">
        <f ca="1">IF(OR(V1177="",AG1177=""),"Yes",IF(AG1177&gt;Config!$B$41,"Yes","No"))</f>
        <v>No</v>
      </c>
    </row>
    <row r="1178" spans="1:34" x14ac:dyDescent="0.25">
      <c r="A1178" s="1" t="s">
        <v>9307</v>
      </c>
      <c r="B1178" s="1" t="s">
        <v>1283</v>
      </c>
      <c r="C1178" s="1" t="s">
        <v>659</v>
      </c>
      <c r="D1178" s="1" t="s">
        <v>6100</v>
      </c>
      <c r="E1178" s="1" t="s">
        <v>739</v>
      </c>
      <c r="F1178" s="1" t="s">
        <v>9308</v>
      </c>
      <c r="G1178" t="str">
        <f t="shared" si="126"/>
        <v>Valid</v>
      </c>
      <c r="H1178" s="1" t="s">
        <v>9309</v>
      </c>
      <c r="I1178" t="str" cm="1">
        <f t="array" ref="I1178">IF(OR(TRIM(H1178)="",ISNUMBER(SEARCH("#",H1178)),AA1178&lt;Config!$B$8,SUMPRODUCT(--ISNUMBER(SEARCH({"a";"b";"c";"d";"e";"f";"g";"h";"i";"j";"k";"l";"m";"n";"o";"p";"q";"r";"s";"t";"u";"v";"w";"x";"y";"z"},H1178)))&gt;0),"Invalid","Valid")</f>
        <v>Valid</v>
      </c>
      <c r="J1178" s="1" t="s">
        <v>9310</v>
      </c>
      <c r="K1178" s="1" t="s">
        <v>210</v>
      </c>
      <c r="L1178" s="1" t="s">
        <v>29</v>
      </c>
      <c r="M1178" s="1" t="s">
        <v>135</v>
      </c>
      <c r="N1178" s="1" t="s">
        <v>68</v>
      </c>
      <c r="O1178" s="1" t="s">
        <v>196</v>
      </c>
      <c r="P1178" t="s">
        <v>53</v>
      </c>
      <c r="Q1178" s="1" t="s">
        <v>55</v>
      </c>
      <c r="R1178" s="1" t="s">
        <v>150</v>
      </c>
      <c r="S1178" s="1" t="s">
        <v>9311</v>
      </c>
      <c r="T1178" s="1" t="s">
        <v>9312</v>
      </c>
      <c r="U1178" s="1" t="s">
        <v>2258</v>
      </c>
      <c r="V1178" s="1" t="s">
        <v>5193</v>
      </c>
      <c r="W1178" s="1" t="s">
        <v>186</v>
      </c>
      <c r="X1178" t="str">
        <f t="shared" si="127"/>
        <v>Complete</v>
      </c>
      <c r="Y1178">
        <f>MAX(0,100-IF(G1178="Invalid",Config!$B$5,0)-IF(I1178="Invalid",Config!$B$6,0)-IF(X1178="Incomplete",Config!$B$7,0)-IF(AF1178="Yes",Config!$B$37,0))</f>
        <v>100</v>
      </c>
      <c r="Z1178" s="1">
        <f>IF(OR(TRIM(B1178)="",COUNTIF(Config!$B$15:$B$19,B1178)&gt;0),1,0)+IF(OR(TRIM(C1178)="",COUNTIF(Config!$B$15:$B$19,C1178)&gt;0),1,0)+IF(OR(TRIM(F1178)="",COUNTIF(Config!$B$15:$B$19,F1178)&gt;0),1,0)+IF(OR(TRIM(H1178)="",COUNTIF(Config!$B$15:$B$19,H1178)&gt;0),1,0)+IF(OR(TRIM(E1178)="",COUNTIF(Config!$B$15:$B$19,E1178)&gt;0),1,0)+IF(OR(TRIM(K1178)="",COUNTIF(Config!$B$15:$B$19,K1178)&gt;0),1,0)+IF(OR(TRIM(P1178)="",COUNTIF(Config!$B$15:$B$19,P1178)&gt;0),1,0)+IF(OR(TRIM(R1178)="",COUNTIF(Config!$B$15:$B$19,R1178)&gt;0),1,0)</f>
        <v>0</v>
      </c>
      <c r="AA1178" s="1" cm="1">
        <f t="array" ref="AA1178">SUMPRODUCT(LEN(H1178)-LEN(SUBSTITUTE(H1178,{"0";"1";"2";"3";"4";"5";"6";"7";"8";"9"},"")))</f>
        <v>12</v>
      </c>
      <c r="AC1178" t="str">
        <f t="shared" si="128"/>
        <v/>
      </c>
      <c r="AD1178">
        <f t="shared" si="129"/>
        <v>1</v>
      </c>
      <c r="AE1178">
        <f t="shared" si="130"/>
        <v>1</v>
      </c>
      <c r="AF1178" t="str">
        <f t="shared" si="131"/>
        <v>No</v>
      </c>
      <c r="AG1178">
        <f t="shared" ca="1" si="132"/>
        <v>192</v>
      </c>
      <c r="AH1178" t="str">
        <f ca="1">IF(OR(V1178="",AG1178=""),"Yes",IF(AG1178&gt;Config!$B$41,"Yes","No"))</f>
        <v>No</v>
      </c>
    </row>
    <row r="1179" spans="1:34" x14ac:dyDescent="0.25">
      <c r="A1179" s="1" t="s">
        <v>9313</v>
      </c>
      <c r="B1179" s="1" t="s">
        <v>33815</v>
      </c>
      <c r="C1179" s="1" t="s">
        <v>1806</v>
      </c>
      <c r="D1179" s="1" t="s">
        <v>1806</v>
      </c>
      <c r="E1179" s="1" t="s">
        <v>681</v>
      </c>
      <c r="F1179" s="1" t="s">
        <v>9314</v>
      </c>
      <c r="G1179" t="str">
        <f t="shared" si="126"/>
        <v>Valid</v>
      </c>
      <c r="H1179" s="1" t="s">
        <v>9315</v>
      </c>
      <c r="I1179" t="str" cm="1">
        <f t="array" ref="I1179">IF(OR(TRIM(H1179)="",ISNUMBER(SEARCH("#",H1179)),AA1179&lt;Config!$B$8,SUMPRODUCT(--ISNUMBER(SEARCH({"a";"b";"c";"d";"e";"f";"g";"h";"i";"j";"k";"l";"m";"n";"o";"p";"q";"r";"s";"t";"u";"v";"w";"x";"y";"z"},H1179)))&gt;0),"Invalid","Valid")</f>
        <v>Valid</v>
      </c>
      <c r="J1179" s="1" t="s">
        <v>9316</v>
      </c>
      <c r="K1179" s="1" t="s">
        <v>66</v>
      </c>
      <c r="L1179" s="1" t="s">
        <v>265</v>
      </c>
      <c r="M1179" s="1" t="s">
        <v>30</v>
      </c>
      <c r="N1179" s="1" t="s">
        <v>252</v>
      </c>
      <c r="O1179" s="1" t="s">
        <v>149</v>
      </c>
      <c r="P1179" t="s">
        <v>590</v>
      </c>
      <c r="Q1179" s="1" t="s">
        <v>591</v>
      </c>
      <c r="R1179" s="1" t="s">
        <v>845</v>
      </c>
      <c r="S1179" s="1" t="s">
        <v>9317</v>
      </c>
      <c r="T1179" s="1" t="s">
        <v>9318</v>
      </c>
      <c r="U1179" s="1" t="s">
        <v>7810</v>
      </c>
      <c r="V1179" s="1" t="s">
        <v>140</v>
      </c>
      <c r="W1179" s="1" t="s">
        <v>40</v>
      </c>
      <c r="X1179" t="str">
        <f t="shared" si="127"/>
        <v>Incomplete</v>
      </c>
      <c r="Y1179">
        <f>MAX(0,100-IF(G1179="Invalid",Config!$B$5,0)-IF(I1179="Invalid",Config!$B$6,0)-IF(X1179="Incomplete",Config!$B$7,0)-IF(AF1179="Yes",Config!$B$37,0))</f>
        <v>60</v>
      </c>
      <c r="Z1179" s="1">
        <f>IF(OR(TRIM(B1179)="",COUNTIF(Config!$B$15:$B$19,B1179)&gt;0),1,0)+IF(OR(TRIM(C1179)="",COUNTIF(Config!$B$15:$B$19,C1179)&gt;0),1,0)+IF(OR(TRIM(F1179)="",COUNTIF(Config!$B$15:$B$19,F1179)&gt;0),1,0)+IF(OR(TRIM(H1179)="",COUNTIF(Config!$B$15:$B$19,H1179)&gt;0),1,0)+IF(OR(TRIM(E1179)="",COUNTIF(Config!$B$15:$B$19,E1179)&gt;0),1,0)+IF(OR(TRIM(K1179)="",COUNTIF(Config!$B$15:$B$19,K1179)&gt;0),1,0)+IF(OR(TRIM(P1179)="",COUNTIF(Config!$B$15:$B$19,P1179)&gt;0),1,0)+IF(OR(TRIM(R1179)="",COUNTIF(Config!$B$15:$B$19,R1179)&gt;0),1,0)</f>
        <v>1</v>
      </c>
      <c r="AA1179" s="1" cm="1">
        <f t="array" ref="AA1179">SUMPRODUCT(LEN(H1179)-LEN(SUBSTITUTE(H1179,{"0";"1";"2";"3";"4";"5";"6";"7";"8";"9"},"")))</f>
        <v>12</v>
      </c>
      <c r="AC1179" t="str">
        <f t="shared" si="128"/>
        <v>Incomplete Profile</v>
      </c>
      <c r="AD1179">
        <f t="shared" si="129"/>
        <v>1</v>
      </c>
      <c r="AE1179">
        <f t="shared" si="130"/>
        <v>1</v>
      </c>
      <c r="AF1179" t="str">
        <f t="shared" si="131"/>
        <v>No</v>
      </c>
      <c r="AG1179">
        <f t="shared" ca="1" si="132"/>
        <v>37</v>
      </c>
      <c r="AH1179" t="str">
        <f ca="1">IF(OR(V1179="",AG1179=""),"Yes",IF(AG1179&gt;Config!$B$41,"Yes","No"))</f>
        <v>No</v>
      </c>
    </row>
    <row r="1180" spans="1:34" x14ac:dyDescent="0.25">
      <c r="A1180" s="1" t="s">
        <v>9319</v>
      </c>
      <c r="B1180" s="1" t="s">
        <v>2374</v>
      </c>
      <c r="C1180" s="1" t="s">
        <v>445</v>
      </c>
      <c r="D1180" s="1" t="s">
        <v>9320</v>
      </c>
      <c r="E1180" s="1" t="s">
        <v>34520</v>
      </c>
      <c r="F1180" s="1" t="s">
        <v>9321</v>
      </c>
      <c r="G1180" t="str">
        <f t="shared" si="126"/>
        <v>Valid</v>
      </c>
      <c r="H1180" s="1" t="s">
        <v>9322</v>
      </c>
      <c r="I1180" t="str" cm="1">
        <f t="array" ref="I1180">IF(OR(TRIM(H1180)="",ISNUMBER(SEARCH("#",H1180)),AA1180&lt;Config!$B$8,SUMPRODUCT(--ISNUMBER(SEARCH({"a";"b";"c";"d";"e";"f";"g";"h";"i";"j";"k";"l";"m";"n";"o";"p";"q";"r";"s";"t";"u";"v";"w";"x";"y";"z"},H1180)))&gt;0),"Invalid","Valid")</f>
        <v>Valid</v>
      </c>
      <c r="J1180" s="1" t="s">
        <v>9323</v>
      </c>
      <c r="K1180" s="1" t="s">
        <v>287</v>
      </c>
      <c r="L1180" s="1" t="s">
        <v>29</v>
      </c>
      <c r="M1180" s="1" t="s">
        <v>85</v>
      </c>
      <c r="N1180" s="1" t="s">
        <v>358</v>
      </c>
      <c r="O1180" s="1" t="s">
        <v>52</v>
      </c>
      <c r="P1180" t="s">
        <v>53</v>
      </c>
      <c r="Q1180" s="1" t="s">
        <v>150</v>
      </c>
      <c r="R1180" s="1" t="s">
        <v>288</v>
      </c>
      <c r="S1180" s="1" t="s">
        <v>9324</v>
      </c>
      <c r="T1180" s="1" t="s">
        <v>9325</v>
      </c>
      <c r="U1180" s="1" t="s">
        <v>2031</v>
      </c>
      <c r="V1180" s="1" t="s">
        <v>5925</v>
      </c>
      <c r="W1180" s="1" t="s">
        <v>75</v>
      </c>
      <c r="X1180" t="str">
        <f t="shared" si="127"/>
        <v>Complete</v>
      </c>
      <c r="Y1180">
        <f>MAX(0,100-IF(G1180="Invalid",Config!$B$5,0)-IF(I1180="Invalid",Config!$B$6,0)-IF(X1180="Incomplete",Config!$B$7,0)-IF(AF1180="Yes",Config!$B$37,0))</f>
        <v>100</v>
      </c>
      <c r="Z1180" s="1">
        <f>IF(OR(TRIM(B1180)="",COUNTIF(Config!$B$15:$B$19,B1180)&gt;0),1,0)+IF(OR(TRIM(C1180)="",COUNTIF(Config!$B$15:$B$19,C1180)&gt;0),1,0)+IF(OR(TRIM(F1180)="",COUNTIF(Config!$B$15:$B$19,F1180)&gt;0),1,0)+IF(OR(TRIM(H1180)="",COUNTIF(Config!$B$15:$B$19,H1180)&gt;0),1,0)+IF(OR(TRIM(E1180)="",COUNTIF(Config!$B$15:$B$19,E1180)&gt;0),1,0)+IF(OR(TRIM(K1180)="",COUNTIF(Config!$B$15:$B$19,K1180)&gt;0),1,0)+IF(OR(TRIM(P1180)="",COUNTIF(Config!$B$15:$B$19,P1180)&gt;0),1,0)+IF(OR(TRIM(R1180)="",COUNTIF(Config!$B$15:$B$19,R1180)&gt;0),1,0)</f>
        <v>0</v>
      </c>
      <c r="AA1180" s="1" cm="1">
        <f t="array" ref="AA1180">SUMPRODUCT(LEN(H1180)-LEN(SUBSTITUTE(H1180,{"0";"1";"2";"3";"4";"5";"6";"7";"8";"9"},"")))</f>
        <v>12</v>
      </c>
      <c r="AC1180" t="str">
        <f t="shared" si="128"/>
        <v/>
      </c>
      <c r="AD1180">
        <f t="shared" si="129"/>
        <v>1</v>
      </c>
      <c r="AE1180">
        <f t="shared" si="130"/>
        <v>1</v>
      </c>
      <c r="AF1180" t="str">
        <f t="shared" si="131"/>
        <v>No</v>
      </c>
      <c r="AG1180">
        <f t="shared" ca="1" si="132"/>
        <v>571</v>
      </c>
      <c r="AH1180" t="str">
        <f ca="1">IF(OR(V1180="",AG1180=""),"Yes",IF(AG1180&gt;Config!$B$41,"Yes","No"))</f>
        <v>Yes</v>
      </c>
    </row>
    <row r="1181" spans="1:34" x14ac:dyDescent="0.25">
      <c r="A1181" s="1" t="s">
        <v>9326</v>
      </c>
      <c r="B1181" s="1" t="s">
        <v>2408</v>
      </c>
      <c r="C1181" s="1" t="s">
        <v>219</v>
      </c>
      <c r="D1181" s="1" t="s">
        <v>9327</v>
      </c>
      <c r="E1181" s="1" t="s">
        <v>34521</v>
      </c>
      <c r="F1181" s="1" t="s">
        <v>9328</v>
      </c>
      <c r="G1181" t="str">
        <f t="shared" si="126"/>
        <v>Valid</v>
      </c>
      <c r="H1181" s="1" t="s">
        <v>9329</v>
      </c>
      <c r="I1181" t="str" cm="1">
        <f t="array" ref="I1181">IF(OR(TRIM(H1181)="",ISNUMBER(SEARCH("#",H1181)),AA1181&lt;Config!$B$8,SUMPRODUCT(--ISNUMBER(SEARCH({"a";"b";"c";"d";"e";"f";"g";"h";"i";"j";"k";"l";"m";"n";"o";"p";"q";"r";"s";"t";"u";"v";"w";"x";"y";"z"},H1181)))&gt;0),"Invalid","Valid")</f>
        <v>Valid</v>
      </c>
      <c r="J1181" s="1" t="s">
        <v>9330</v>
      </c>
      <c r="K1181" s="1" t="s">
        <v>504</v>
      </c>
      <c r="L1181" s="1" t="s">
        <v>450</v>
      </c>
      <c r="M1181" s="1" t="s">
        <v>251</v>
      </c>
      <c r="N1181" s="1" t="s">
        <v>252</v>
      </c>
      <c r="O1181" s="1" t="s">
        <v>180</v>
      </c>
      <c r="P1181" t="s">
        <v>87</v>
      </c>
      <c r="Q1181" s="1" t="s">
        <v>438</v>
      </c>
      <c r="R1181" s="1" t="s">
        <v>212</v>
      </c>
      <c r="S1181" s="1" t="s">
        <v>9331</v>
      </c>
      <c r="T1181" s="1" t="s">
        <v>9332</v>
      </c>
      <c r="U1181" s="1" t="s">
        <v>745</v>
      </c>
      <c r="V1181" s="1" t="s">
        <v>9333</v>
      </c>
      <c r="W1181" s="1" t="s">
        <v>40</v>
      </c>
      <c r="X1181" t="str">
        <f t="shared" si="127"/>
        <v>Complete</v>
      </c>
      <c r="Y1181">
        <f>MAX(0,100-IF(G1181="Invalid",Config!$B$5,0)-IF(I1181="Invalid",Config!$B$6,0)-IF(X1181="Incomplete",Config!$B$7,0)-IF(AF1181="Yes",Config!$B$37,0))</f>
        <v>75</v>
      </c>
      <c r="Z1181" s="1">
        <f>IF(OR(TRIM(B1181)="",COUNTIF(Config!$B$15:$B$19,B1181)&gt;0),1,0)+IF(OR(TRIM(C1181)="",COUNTIF(Config!$B$15:$B$19,C1181)&gt;0),1,0)+IF(OR(TRIM(F1181)="",COUNTIF(Config!$B$15:$B$19,F1181)&gt;0),1,0)+IF(OR(TRIM(H1181)="",COUNTIF(Config!$B$15:$B$19,H1181)&gt;0),1,0)+IF(OR(TRIM(E1181)="",COUNTIF(Config!$B$15:$B$19,E1181)&gt;0),1,0)+IF(OR(TRIM(K1181)="",COUNTIF(Config!$B$15:$B$19,K1181)&gt;0),1,0)+IF(OR(TRIM(P1181)="",COUNTIF(Config!$B$15:$B$19,P1181)&gt;0),1,0)+IF(OR(TRIM(R1181)="",COUNTIF(Config!$B$15:$B$19,R1181)&gt;0),1,0)</f>
        <v>0</v>
      </c>
      <c r="AA1181" s="1" cm="1">
        <f t="array" ref="AA1181">SUMPRODUCT(LEN(H1181)-LEN(SUBSTITUTE(H1181,{"0";"1";"2";"3";"4";"5";"6";"7";"8";"9"},"")))</f>
        <v>11</v>
      </c>
      <c r="AC1181" t="str">
        <f t="shared" si="128"/>
        <v>Potential Duplicate</v>
      </c>
      <c r="AD1181">
        <f t="shared" si="129"/>
        <v>1</v>
      </c>
      <c r="AE1181">
        <f t="shared" si="130"/>
        <v>2</v>
      </c>
      <c r="AF1181" t="str">
        <f t="shared" si="131"/>
        <v>Yes</v>
      </c>
      <c r="AG1181">
        <f t="shared" ca="1" si="132"/>
        <v>104</v>
      </c>
      <c r="AH1181" t="str">
        <f ca="1">IF(OR(V1181="",AG1181=""),"Yes",IF(AG1181&gt;Config!$B$41,"Yes","No"))</f>
        <v>No</v>
      </c>
    </row>
    <row r="1182" spans="1:34" x14ac:dyDescent="0.25">
      <c r="A1182" s="1" t="s">
        <v>9334</v>
      </c>
      <c r="B1182" s="1" t="s">
        <v>4687</v>
      </c>
      <c r="C1182" s="1" t="s">
        <v>420</v>
      </c>
      <c r="D1182" s="1" t="s">
        <v>28364</v>
      </c>
      <c r="E1182" s="1" t="s">
        <v>2178</v>
      </c>
      <c r="F1182" s="1" t="s">
        <v>9335</v>
      </c>
      <c r="G1182" t="str">
        <f t="shared" si="126"/>
        <v>Valid</v>
      </c>
      <c r="H1182" s="1" t="s">
        <v>9336</v>
      </c>
      <c r="I1182" t="str" cm="1">
        <f t="array" ref="I1182">IF(OR(TRIM(H1182)="",ISNUMBER(SEARCH("#",H1182)),AA1182&lt;Config!$B$8,SUMPRODUCT(--ISNUMBER(SEARCH({"a";"b";"c";"d";"e";"f";"g";"h";"i";"j";"k";"l";"m";"n";"o";"p";"q";"r";"s";"t";"u";"v";"w";"x";"y";"z"},H1182)))&gt;0),"Invalid","Valid")</f>
        <v>Valid</v>
      </c>
      <c r="J1182" s="1" t="s">
        <v>9337</v>
      </c>
      <c r="K1182" s="1" t="s">
        <v>866</v>
      </c>
      <c r="L1182" s="1" t="s">
        <v>84</v>
      </c>
      <c r="M1182" s="1" t="s">
        <v>103</v>
      </c>
      <c r="N1182" s="1" t="s">
        <v>358</v>
      </c>
      <c r="O1182" s="1" t="s">
        <v>180</v>
      </c>
      <c r="P1182" t="s">
        <v>236</v>
      </c>
      <c r="Q1182" s="1" t="s">
        <v>253</v>
      </c>
      <c r="R1182" s="1" t="s">
        <v>254</v>
      </c>
      <c r="S1182" s="1" t="s">
        <v>9338</v>
      </c>
      <c r="T1182" s="1" t="s">
        <v>9339</v>
      </c>
      <c r="U1182" s="1" t="s">
        <v>9340</v>
      </c>
      <c r="V1182" s="1" t="s">
        <v>5769</v>
      </c>
      <c r="W1182" s="1" t="s">
        <v>125</v>
      </c>
      <c r="X1182" t="str">
        <f t="shared" si="127"/>
        <v>Complete</v>
      </c>
      <c r="Y1182">
        <f>MAX(0,100-IF(G1182="Invalid",Config!$B$5,0)-IF(I1182="Invalid",Config!$B$6,0)-IF(X1182="Incomplete",Config!$B$7,0)-IF(AF1182="Yes",Config!$B$37,0))</f>
        <v>100</v>
      </c>
      <c r="Z1182" s="1">
        <f>IF(OR(TRIM(B1182)="",COUNTIF(Config!$B$15:$B$19,B1182)&gt;0),1,0)+IF(OR(TRIM(C1182)="",COUNTIF(Config!$B$15:$B$19,C1182)&gt;0),1,0)+IF(OR(TRIM(F1182)="",COUNTIF(Config!$B$15:$B$19,F1182)&gt;0),1,0)+IF(OR(TRIM(H1182)="",COUNTIF(Config!$B$15:$B$19,H1182)&gt;0),1,0)+IF(OR(TRIM(E1182)="",COUNTIF(Config!$B$15:$B$19,E1182)&gt;0),1,0)+IF(OR(TRIM(K1182)="",COUNTIF(Config!$B$15:$B$19,K1182)&gt;0),1,0)+IF(OR(TRIM(P1182)="",COUNTIF(Config!$B$15:$B$19,P1182)&gt;0),1,0)+IF(OR(TRIM(R1182)="",COUNTIF(Config!$B$15:$B$19,R1182)&gt;0),1,0)</f>
        <v>0</v>
      </c>
      <c r="AA1182" s="1" cm="1">
        <f t="array" ref="AA1182">SUMPRODUCT(LEN(H1182)-LEN(SUBSTITUTE(H1182,{"0";"1";"2";"3";"4";"5";"6";"7";"8";"9"},"")))</f>
        <v>12</v>
      </c>
      <c r="AC1182" t="str">
        <f t="shared" si="128"/>
        <v/>
      </c>
      <c r="AD1182">
        <f t="shared" si="129"/>
        <v>1</v>
      </c>
      <c r="AE1182">
        <f t="shared" si="130"/>
        <v>1</v>
      </c>
      <c r="AF1182" t="str">
        <f t="shared" si="131"/>
        <v>No</v>
      </c>
      <c r="AG1182">
        <f t="shared" ca="1" si="132"/>
        <v>428</v>
      </c>
      <c r="AH1182" t="str">
        <f ca="1">IF(OR(V1182="",AG1182=""),"Yes",IF(AG1182&gt;Config!$B$41,"Yes","No"))</f>
        <v>Yes</v>
      </c>
    </row>
    <row r="1183" spans="1:34" x14ac:dyDescent="0.25">
      <c r="A1183" s="1" t="s">
        <v>9341</v>
      </c>
      <c r="B1183" s="1" t="s">
        <v>322</v>
      </c>
      <c r="C1183" s="1" t="s">
        <v>78</v>
      </c>
      <c r="D1183" s="1" t="s">
        <v>9342</v>
      </c>
      <c r="E1183" s="1" t="s">
        <v>33927</v>
      </c>
      <c r="F1183" s="1" t="s">
        <v>9343</v>
      </c>
      <c r="G1183" t="str">
        <f t="shared" si="126"/>
        <v>Valid</v>
      </c>
      <c r="H1183" s="1" t="s">
        <v>9344</v>
      </c>
      <c r="I1183" t="str" cm="1">
        <f t="array" ref="I1183">IF(OR(TRIM(H1183)="",ISNUMBER(SEARCH("#",H1183)),AA1183&lt;Config!$B$8,SUMPRODUCT(--ISNUMBER(SEARCH({"a";"b";"c";"d";"e";"f";"g";"h";"i";"j";"k";"l";"m";"n";"o";"p";"q";"r";"s";"t";"u";"v";"w";"x";"y";"z"},H1183)))&gt;0),"Invalid","Valid")</f>
        <v>Valid</v>
      </c>
      <c r="J1183" s="1" t="s">
        <v>9345</v>
      </c>
      <c r="K1183" s="1" t="s">
        <v>48</v>
      </c>
      <c r="L1183" s="1" t="s">
        <v>29</v>
      </c>
      <c r="M1183" s="1" t="s">
        <v>30</v>
      </c>
      <c r="N1183" s="1" t="s">
        <v>713</v>
      </c>
      <c r="O1183" s="1" t="s">
        <v>149</v>
      </c>
      <c r="P1183" t="s">
        <v>53</v>
      </c>
      <c r="Q1183" s="1" t="s">
        <v>150</v>
      </c>
      <c r="R1183" s="1" t="s">
        <v>198</v>
      </c>
      <c r="S1183" s="1" t="s">
        <v>9346</v>
      </c>
      <c r="T1183" s="1" t="s">
        <v>9347</v>
      </c>
      <c r="U1183" s="1" t="s">
        <v>9348</v>
      </c>
      <c r="V1183" s="1" t="s">
        <v>5240</v>
      </c>
      <c r="W1183" s="1" t="s">
        <v>94</v>
      </c>
      <c r="X1183" t="str">
        <f t="shared" si="127"/>
        <v>Complete</v>
      </c>
      <c r="Y1183">
        <f>MAX(0,100-IF(G1183="Invalid",Config!$B$5,0)-IF(I1183="Invalid",Config!$B$6,0)-IF(X1183="Incomplete",Config!$B$7,0)-IF(AF1183="Yes",Config!$B$37,0))</f>
        <v>75</v>
      </c>
      <c r="Z1183" s="1">
        <f>IF(OR(TRIM(B1183)="",COUNTIF(Config!$B$15:$B$19,B1183)&gt;0),1,0)+IF(OR(TRIM(C1183)="",COUNTIF(Config!$B$15:$B$19,C1183)&gt;0),1,0)+IF(OR(TRIM(F1183)="",COUNTIF(Config!$B$15:$B$19,F1183)&gt;0),1,0)+IF(OR(TRIM(H1183)="",COUNTIF(Config!$B$15:$B$19,H1183)&gt;0),1,0)+IF(OR(TRIM(E1183)="",COUNTIF(Config!$B$15:$B$19,E1183)&gt;0),1,0)+IF(OR(TRIM(K1183)="",COUNTIF(Config!$B$15:$B$19,K1183)&gt;0),1,0)+IF(OR(TRIM(P1183)="",COUNTIF(Config!$B$15:$B$19,P1183)&gt;0),1,0)+IF(OR(TRIM(R1183)="",COUNTIF(Config!$B$15:$B$19,R1183)&gt;0),1,0)</f>
        <v>0</v>
      </c>
      <c r="AA1183" s="1" cm="1">
        <f t="array" ref="AA1183">SUMPRODUCT(LEN(H1183)-LEN(SUBSTITUTE(H1183,{"0";"1";"2";"3";"4";"5";"6";"7";"8";"9"},"")))</f>
        <v>12</v>
      </c>
      <c r="AC1183" t="str">
        <f t="shared" si="128"/>
        <v>Potential Duplicate</v>
      </c>
      <c r="AD1183">
        <f t="shared" si="129"/>
        <v>2</v>
      </c>
      <c r="AE1183">
        <f t="shared" si="130"/>
        <v>1</v>
      </c>
      <c r="AF1183" t="str">
        <f t="shared" si="131"/>
        <v>Yes</v>
      </c>
      <c r="AG1183">
        <f t="shared" ca="1" si="132"/>
        <v>347</v>
      </c>
      <c r="AH1183" t="str">
        <f ca="1">IF(OR(V1183="",AG1183=""),"Yes",IF(AG1183&gt;Config!$B$41,"Yes","No"))</f>
        <v>No</v>
      </c>
    </row>
    <row r="1184" spans="1:34" x14ac:dyDescent="0.25">
      <c r="A1184" s="1" t="s">
        <v>9349</v>
      </c>
      <c r="B1184" s="1" t="s">
        <v>818</v>
      </c>
      <c r="C1184" s="1" t="s">
        <v>775</v>
      </c>
      <c r="D1184" s="1" t="s">
        <v>9350</v>
      </c>
      <c r="E1184" s="1" t="s">
        <v>33901</v>
      </c>
      <c r="F1184" s="1" t="s">
        <v>9351</v>
      </c>
      <c r="G1184" t="str">
        <f t="shared" si="126"/>
        <v>Valid</v>
      </c>
      <c r="H1184" s="1" t="s">
        <v>9352</v>
      </c>
      <c r="I1184" t="str" cm="1">
        <f t="array" ref="I1184">IF(OR(TRIM(H1184)="",ISNUMBER(SEARCH("#",H1184)),AA1184&lt;Config!$B$8,SUMPRODUCT(--ISNUMBER(SEARCH({"a";"b";"c";"d";"e";"f";"g";"h";"i";"j";"k";"l";"m";"n";"o";"p";"q";"r";"s";"t";"u";"v";"w";"x";"y";"z"},H1184)))&gt;0),"Invalid","Valid")</f>
        <v>Valid</v>
      </c>
      <c r="J1184" s="1" t="s">
        <v>9353</v>
      </c>
      <c r="K1184" s="1" t="s">
        <v>866</v>
      </c>
      <c r="L1184" s="1" t="s">
        <v>164</v>
      </c>
      <c r="M1184" s="1" t="s">
        <v>165</v>
      </c>
      <c r="N1184" s="1" t="s">
        <v>211</v>
      </c>
      <c r="O1184" s="1" t="s">
        <v>196</v>
      </c>
      <c r="P1184" t="s">
        <v>328</v>
      </c>
      <c r="Q1184" s="1" t="s">
        <v>329</v>
      </c>
      <c r="R1184" s="1" t="s">
        <v>614</v>
      </c>
      <c r="S1184" s="1" t="s">
        <v>9354</v>
      </c>
      <c r="T1184" s="1" t="s">
        <v>9355</v>
      </c>
      <c r="U1184" s="1" t="s">
        <v>9356</v>
      </c>
      <c r="V1184" s="1" t="s">
        <v>2879</v>
      </c>
      <c r="W1184" s="1" t="s">
        <v>60</v>
      </c>
      <c r="X1184" t="str">
        <f t="shared" si="127"/>
        <v>Complete</v>
      </c>
      <c r="Y1184">
        <f>MAX(0,100-IF(G1184="Invalid",Config!$B$5,0)-IF(I1184="Invalid",Config!$B$6,0)-IF(X1184="Incomplete",Config!$B$7,0)-IF(AF1184="Yes",Config!$B$37,0))</f>
        <v>100</v>
      </c>
      <c r="Z1184" s="1">
        <f>IF(OR(TRIM(B1184)="",COUNTIF(Config!$B$15:$B$19,B1184)&gt;0),1,0)+IF(OR(TRIM(C1184)="",COUNTIF(Config!$B$15:$B$19,C1184)&gt;0),1,0)+IF(OR(TRIM(F1184)="",COUNTIF(Config!$B$15:$B$19,F1184)&gt;0),1,0)+IF(OR(TRIM(H1184)="",COUNTIF(Config!$B$15:$B$19,H1184)&gt;0),1,0)+IF(OR(TRIM(E1184)="",COUNTIF(Config!$B$15:$B$19,E1184)&gt;0),1,0)+IF(OR(TRIM(K1184)="",COUNTIF(Config!$B$15:$B$19,K1184)&gt;0),1,0)+IF(OR(TRIM(P1184)="",COUNTIF(Config!$B$15:$B$19,P1184)&gt;0),1,0)+IF(OR(TRIM(R1184)="",COUNTIF(Config!$B$15:$B$19,R1184)&gt;0),1,0)</f>
        <v>0</v>
      </c>
      <c r="AA1184" s="1" cm="1">
        <f t="array" ref="AA1184">SUMPRODUCT(LEN(H1184)-LEN(SUBSTITUTE(H1184,{"0";"1";"2";"3";"4";"5";"6";"7";"8";"9"},"")))</f>
        <v>11</v>
      </c>
      <c r="AC1184" t="str">
        <f t="shared" si="128"/>
        <v/>
      </c>
      <c r="AD1184">
        <f t="shared" si="129"/>
        <v>1</v>
      </c>
      <c r="AE1184">
        <f t="shared" si="130"/>
        <v>1</v>
      </c>
      <c r="AF1184" t="str">
        <f t="shared" si="131"/>
        <v>No</v>
      </c>
      <c r="AG1184">
        <f t="shared" ca="1" si="132"/>
        <v>477</v>
      </c>
      <c r="AH1184" t="str">
        <f ca="1">IF(OR(V1184="",AG1184=""),"Yes",IF(AG1184&gt;Config!$B$41,"Yes","No"))</f>
        <v>Yes</v>
      </c>
    </row>
    <row r="1185" spans="1:34" x14ac:dyDescent="0.25">
      <c r="A1185" s="1" t="s">
        <v>9357</v>
      </c>
      <c r="B1185" s="1" t="s">
        <v>1833</v>
      </c>
      <c r="C1185" s="1" t="s">
        <v>219</v>
      </c>
      <c r="D1185" s="1" t="s">
        <v>9358</v>
      </c>
      <c r="E1185" s="1" t="s">
        <v>191</v>
      </c>
      <c r="F1185" s="1" t="s">
        <v>9359</v>
      </c>
      <c r="G1185" t="str">
        <f t="shared" si="126"/>
        <v>Valid</v>
      </c>
      <c r="H1185" s="1" t="s">
        <v>9360</v>
      </c>
      <c r="I1185" t="str" cm="1">
        <f t="array" ref="I1185">IF(OR(TRIM(H1185)="",ISNUMBER(SEARCH("#",H1185)),AA1185&lt;Config!$B$8,SUMPRODUCT(--ISNUMBER(SEARCH({"a";"b";"c";"d";"e";"f";"g";"h";"i";"j";"k";"l";"m";"n";"o";"p";"q";"r";"s";"t";"u";"v";"w";"x";"y";"z"},H1185)))&gt;0),"Invalid","Valid")</f>
        <v>Valid</v>
      </c>
      <c r="J1185" s="1" t="s">
        <v>9361</v>
      </c>
      <c r="K1185" s="1" t="s">
        <v>287</v>
      </c>
      <c r="L1185" s="1" t="s">
        <v>49</v>
      </c>
      <c r="M1185" s="1" t="s">
        <v>343</v>
      </c>
      <c r="N1185" s="1" t="s">
        <v>252</v>
      </c>
      <c r="O1185" s="1" t="s">
        <v>149</v>
      </c>
      <c r="P1185" t="s">
        <v>53</v>
      </c>
      <c r="Q1185" s="1" t="s">
        <v>55</v>
      </c>
      <c r="R1185" s="1" t="s">
        <v>150</v>
      </c>
      <c r="S1185" s="1" t="s">
        <v>9362</v>
      </c>
      <c r="T1185" s="1" t="s">
        <v>9363</v>
      </c>
      <c r="U1185" s="1" t="s">
        <v>6865</v>
      </c>
      <c r="V1185" s="1" t="s">
        <v>140</v>
      </c>
      <c r="W1185" s="1" t="s">
        <v>202</v>
      </c>
      <c r="X1185" t="str">
        <f t="shared" si="127"/>
        <v>Complete</v>
      </c>
      <c r="Y1185">
        <f>MAX(0,100-IF(G1185="Invalid",Config!$B$5,0)-IF(I1185="Invalid",Config!$B$6,0)-IF(X1185="Incomplete",Config!$B$7,0)-IF(AF1185="Yes",Config!$B$37,0))</f>
        <v>100</v>
      </c>
      <c r="Z1185" s="1">
        <f>IF(OR(TRIM(B1185)="",COUNTIF(Config!$B$15:$B$19,B1185)&gt;0),1,0)+IF(OR(TRIM(C1185)="",COUNTIF(Config!$B$15:$B$19,C1185)&gt;0),1,0)+IF(OR(TRIM(F1185)="",COUNTIF(Config!$B$15:$B$19,F1185)&gt;0),1,0)+IF(OR(TRIM(H1185)="",COUNTIF(Config!$B$15:$B$19,H1185)&gt;0),1,0)+IF(OR(TRIM(E1185)="",COUNTIF(Config!$B$15:$B$19,E1185)&gt;0),1,0)+IF(OR(TRIM(K1185)="",COUNTIF(Config!$B$15:$B$19,K1185)&gt;0),1,0)+IF(OR(TRIM(P1185)="",COUNTIF(Config!$B$15:$B$19,P1185)&gt;0),1,0)+IF(OR(TRIM(R1185)="",COUNTIF(Config!$B$15:$B$19,R1185)&gt;0),1,0)</f>
        <v>0</v>
      </c>
      <c r="AA1185" s="1" cm="1">
        <f t="array" ref="AA1185">SUMPRODUCT(LEN(H1185)-LEN(SUBSTITUTE(H1185,{"0";"1";"2";"3";"4";"5";"6";"7";"8";"9"},"")))</f>
        <v>12</v>
      </c>
      <c r="AC1185" t="str">
        <f t="shared" si="128"/>
        <v/>
      </c>
      <c r="AD1185">
        <f t="shared" si="129"/>
        <v>1</v>
      </c>
      <c r="AE1185">
        <f t="shared" si="130"/>
        <v>1</v>
      </c>
      <c r="AF1185" t="str">
        <f t="shared" si="131"/>
        <v>No</v>
      </c>
      <c r="AG1185">
        <f t="shared" ca="1" si="132"/>
        <v>37</v>
      </c>
      <c r="AH1185" t="str">
        <f ca="1">IF(OR(V1185="",AG1185=""),"Yes",IF(AG1185&gt;Config!$B$41,"Yes","No"))</f>
        <v>No</v>
      </c>
    </row>
    <row r="1186" spans="1:34" x14ac:dyDescent="0.25">
      <c r="A1186" s="1" t="s">
        <v>9364</v>
      </c>
      <c r="B1186" s="1" t="s">
        <v>397</v>
      </c>
      <c r="C1186" s="1" t="s">
        <v>410</v>
      </c>
      <c r="D1186" s="1" t="s">
        <v>9365</v>
      </c>
      <c r="E1186" s="1" t="s">
        <v>34522</v>
      </c>
      <c r="F1186" s="1" t="s">
        <v>9366</v>
      </c>
      <c r="G1186" t="str">
        <f t="shared" si="126"/>
        <v>Valid</v>
      </c>
      <c r="H1186" s="1" t="s">
        <v>9367</v>
      </c>
      <c r="I1186" t="str" cm="1">
        <f t="array" ref="I1186">IF(OR(TRIM(H1186)="",ISNUMBER(SEARCH("#",H1186)),AA1186&lt;Config!$B$8,SUMPRODUCT(--ISNUMBER(SEARCH({"a";"b";"c";"d";"e";"f";"g";"h";"i";"j";"k";"l";"m";"n";"o";"p";"q";"r";"s";"t";"u";"v";"w";"x";"y";"z"},H1186)))&gt;0),"Invalid","Valid")</f>
        <v>Valid</v>
      </c>
      <c r="J1186" s="1" t="s">
        <v>9368</v>
      </c>
      <c r="K1186" s="1" t="s">
        <v>28</v>
      </c>
      <c r="L1186" s="1" t="s">
        <v>134</v>
      </c>
      <c r="M1186" s="1" t="s">
        <v>33827</v>
      </c>
      <c r="N1186" s="1" t="s">
        <v>31</v>
      </c>
      <c r="O1186" s="1" t="s">
        <v>32</v>
      </c>
      <c r="P1186" t="s">
        <v>328</v>
      </c>
      <c r="Q1186" s="1" t="s">
        <v>1046</v>
      </c>
      <c r="R1186" s="1" t="s">
        <v>614</v>
      </c>
      <c r="S1186" s="1" t="s">
        <v>9369</v>
      </c>
      <c r="T1186" s="1" t="s">
        <v>9370</v>
      </c>
      <c r="U1186" s="1" t="s">
        <v>3561</v>
      </c>
      <c r="V1186" s="1" t="s">
        <v>9371</v>
      </c>
      <c r="W1186" s="1" t="s">
        <v>384</v>
      </c>
      <c r="X1186" t="str">
        <f t="shared" si="127"/>
        <v>Complete</v>
      </c>
      <c r="Y1186">
        <f>MAX(0,100-IF(G1186="Invalid",Config!$B$5,0)-IF(I1186="Invalid",Config!$B$6,0)-IF(X1186="Incomplete",Config!$B$7,0)-IF(AF1186="Yes",Config!$B$37,0))</f>
        <v>100</v>
      </c>
      <c r="Z1186" s="1">
        <f>IF(OR(TRIM(B1186)="",COUNTIF(Config!$B$15:$B$19,B1186)&gt;0),1,0)+IF(OR(TRIM(C1186)="",COUNTIF(Config!$B$15:$B$19,C1186)&gt;0),1,0)+IF(OR(TRIM(F1186)="",COUNTIF(Config!$B$15:$B$19,F1186)&gt;0),1,0)+IF(OR(TRIM(H1186)="",COUNTIF(Config!$B$15:$B$19,H1186)&gt;0),1,0)+IF(OR(TRIM(E1186)="",COUNTIF(Config!$B$15:$B$19,E1186)&gt;0),1,0)+IF(OR(TRIM(K1186)="",COUNTIF(Config!$B$15:$B$19,K1186)&gt;0),1,0)+IF(OR(TRIM(P1186)="",COUNTIF(Config!$B$15:$B$19,P1186)&gt;0),1,0)+IF(OR(TRIM(R1186)="",COUNTIF(Config!$B$15:$B$19,R1186)&gt;0),1,0)</f>
        <v>0</v>
      </c>
      <c r="AA1186" s="1" cm="1">
        <f t="array" ref="AA1186">SUMPRODUCT(LEN(H1186)-LEN(SUBSTITUTE(H1186,{"0";"1";"2";"3";"4";"5";"6";"7";"8";"9"},"")))</f>
        <v>11</v>
      </c>
      <c r="AC1186" t="str">
        <f t="shared" si="128"/>
        <v/>
      </c>
      <c r="AD1186">
        <f t="shared" si="129"/>
        <v>1</v>
      </c>
      <c r="AE1186">
        <f t="shared" si="130"/>
        <v>1</v>
      </c>
      <c r="AF1186" t="str">
        <f t="shared" si="131"/>
        <v>No</v>
      </c>
      <c r="AG1186">
        <f t="shared" ca="1" si="132"/>
        <v>621</v>
      </c>
      <c r="AH1186" t="str">
        <f ca="1">IF(OR(V1186="",AG1186=""),"Yes",IF(AG1186&gt;Config!$B$41,"Yes","No"))</f>
        <v>Yes</v>
      </c>
    </row>
    <row r="1187" spans="1:34" x14ac:dyDescent="0.25">
      <c r="A1187" s="1" t="s">
        <v>9372</v>
      </c>
      <c r="B1187" s="1" t="s">
        <v>2085</v>
      </c>
      <c r="C1187" s="1" t="s">
        <v>128</v>
      </c>
      <c r="D1187" s="1" t="s">
        <v>9373</v>
      </c>
      <c r="E1187" s="1" t="s">
        <v>34523</v>
      </c>
      <c r="F1187" s="1" t="s">
        <v>9374</v>
      </c>
      <c r="G1187" t="str">
        <f t="shared" si="126"/>
        <v>Valid</v>
      </c>
      <c r="H1187" s="1" t="s">
        <v>9375</v>
      </c>
      <c r="I1187" t="str" cm="1">
        <f t="array" ref="I1187">IF(OR(TRIM(H1187)="",ISNUMBER(SEARCH("#",H1187)),AA1187&lt;Config!$B$8,SUMPRODUCT(--ISNUMBER(SEARCH({"a";"b";"c";"d";"e";"f";"g";"h";"i";"j";"k";"l";"m";"n";"o";"p";"q";"r";"s";"t";"u";"v";"w";"x";"y";"z"},H1187)))&gt;0),"Invalid","Valid")</f>
        <v>Valid</v>
      </c>
      <c r="J1187" s="1" t="s">
        <v>884</v>
      </c>
      <c r="K1187" s="1" t="s">
        <v>195</v>
      </c>
      <c r="L1187" s="1" t="s">
        <v>164</v>
      </c>
      <c r="M1187" s="1" t="s">
        <v>135</v>
      </c>
      <c r="N1187" s="1" t="s">
        <v>33819</v>
      </c>
      <c r="O1187" s="1" t="s">
        <v>52</v>
      </c>
      <c r="P1187" t="s">
        <v>236</v>
      </c>
      <c r="Q1187" s="1" t="s">
        <v>238</v>
      </c>
      <c r="R1187" s="1" t="s">
        <v>238</v>
      </c>
      <c r="S1187" s="1" t="s">
        <v>9376</v>
      </c>
      <c r="T1187" s="1" t="s">
        <v>9377</v>
      </c>
      <c r="U1187" s="1" t="s">
        <v>3949</v>
      </c>
      <c r="V1187" s="1" t="s">
        <v>4209</v>
      </c>
      <c r="W1187" s="1" t="s">
        <v>141</v>
      </c>
      <c r="X1187" t="str">
        <f t="shared" si="127"/>
        <v>Complete</v>
      </c>
      <c r="Y1187">
        <f>MAX(0,100-IF(G1187="Invalid",Config!$B$5,0)-IF(I1187="Invalid",Config!$B$6,0)-IF(X1187="Incomplete",Config!$B$7,0)-IF(AF1187="Yes",Config!$B$37,0))</f>
        <v>100</v>
      </c>
      <c r="Z1187" s="1">
        <f>IF(OR(TRIM(B1187)="",COUNTIF(Config!$B$15:$B$19,B1187)&gt;0),1,0)+IF(OR(TRIM(C1187)="",COUNTIF(Config!$B$15:$B$19,C1187)&gt;0),1,0)+IF(OR(TRIM(F1187)="",COUNTIF(Config!$B$15:$B$19,F1187)&gt;0),1,0)+IF(OR(TRIM(H1187)="",COUNTIF(Config!$B$15:$B$19,H1187)&gt;0),1,0)+IF(OR(TRIM(E1187)="",COUNTIF(Config!$B$15:$B$19,E1187)&gt;0),1,0)+IF(OR(TRIM(K1187)="",COUNTIF(Config!$B$15:$B$19,K1187)&gt;0),1,0)+IF(OR(TRIM(P1187)="",COUNTIF(Config!$B$15:$B$19,P1187)&gt;0),1,0)+IF(OR(TRIM(R1187)="",COUNTIF(Config!$B$15:$B$19,R1187)&gt;0),1,0)</f>
        <v>0</v>
      </c>
      <c r="AA1187" s="1" cm="1">
        <f t="array" ref="AA1187">SUMPRODUCT(LEN(H1187)-LEN(SUBSTITUTE(H1187,{"0";"1";"2";"3";"4";"5";"6";"7";"8";"9"},"")))</f>
        <v>12</v>
      </c>
      <c r="AC1187" t="str">
        <f t="shared" si="128"/>
        <v/>
      </c>
      <c r="AD1187">
        <f t="shared" si="129"/>
        <v>1</v>
      </c>
      <c r="AE1187">
        <f t="shared" si="130"/>
        <v>1</v>
      </c>
      <c r="AF1187" t="str">
        <f t="shared" si="131"/>
        <v>No</v>
      </c>
      <c r="AG1187">
        <f t="shared" ca="1" si="132"/>
        <v>613</v>
      </c>
      <c r="AH1187" t="str">
        <f ca="1">IF(OR(V1187="",AG1187=""),"Yes",IF(AG1187&gt;Config!$B$41,"Yes","No"))</f>
        <v>Yes</v>
      </c>
    </row>
    <row r="1188" spans="1:34" x14ac:dyDescent="0.25">
      <c r="A1188" s="1" t="s">
        <v>9378</v>
      </c>
      <c r="B1188" s="1" t="s">
        <v>4638</v>
      </c>
      <c r="C1188" s="1" t="s">
        <v>189</v>
      </c>
      <c r="D1188" s="1" t="s">
        <v>9379</v>
      </c>
      <c r="E1188" s="1" t="s">
        <v>34207</v>
      </c>
      <c r="F1188" s="1" t="s">
        <v>9380</v>
      </c>
      <c r="G1188" t="str">
        <f t="shared" si="126"/>
        <v>Invalid</v>
      </c>
      <c r="H1188" s="1" t="s">
        <v>9381</v>
      </c>
      <c r="I1188" t="str" cm="1">
        <f t="array" ref="I1188">IF(OR(TRIM(H1188)="",ISNUMBER(SEARCH("#",H1188)),AA1188&lt;Config!$B$8,SUMPRODUCT(--ISNUMBER(SEARCH({"a";"b";"c";"d";"e";"f";"g";"h";"i";"j";"k";"l";"m";"n";"o";"p";"q";"r";"s";"t";"u";"v";"w";"x";"y";"z"},H1188)))&gt;0),"Invalid","Valid")</f>
        <v>Valid</v>
      </c>
      <c r="J1188" s="1" t="s">
        <v>9382</v>
      </c>
      <c r="K1188" s="1" t="s">
        <v>250</v>
      </c>
      <c r="L1188" s="1" t="s">
        <v>84</v>
      </c>
      <c r="M1188" s="1" t="s">
        <v>33827</v>
      </c>
      <c r="N1188" s="1" t="s">
        <v>252</v>
      </c>
      <c r="O1188" s="1" t="s">
        <v>180</v>
      </c>
      <c r="P1188" t="s">
        <v>344</v>
      </c>
      <c r="Q1188" s="1" t="s">
        <v>1199</v>
      </c>
      <c r="R1188" s="1" t="s">
        <v>346</v>
      </c>
      <c r="S1188" s="1" t="s">
        <v>9383</v>
      </c>
      <c r="T1188" s="1" t="s">
        <v>9384</v>
      </c>
      <c r="U1188" s="1" t="s">
        <v>9385</v>
      </c>
      <c r="V1188" s="1" t="s">
        <v>3109</v>
      </c>
      <c r="W1188" s="1" t="s">
        <v>186</v>
      </c>
      <c r="X1188" t="str">
        <f t="shared" si="127"/>
        <v>Complete</v>
      </c>
      <c r="Y1188">
        <f>MAX(0,100-IF(G1188="Invalid",Config!$B$5,0)-IF(I1188="Invalid",Config!$B$6,0)-IF(X1188="Incomplete",Config!$B$7,0)-IF(AF1188="Yes",Config!$B$37,0))</f>
        <v>45</v>
      </c>
      <c r="Z1188" s="1">
        <f>IF(OR(TRIM(B1188)="",COUNTIF(Config!$B$15:$B$19,B1188)&gt;0),1,0)+IF(OR(TRIM(C1188)="",COUNTIF(Config!$B$15:$B$19,C1188)&gt;0),1,0)+IF(OR(TRIM(F1188)="",COUNTIF(Config!$B$15:$B$19,F1188)&gt;0),1,0)+IF(OR(TRIM(H1188)="",COUNTIF(Config!$B$15:$B$19,H1188)&gt;0),1,0)+IF(OR(TRIM(E1188)="",COUNTIF(Config!$B$15:$B$19,E1188)&gt;0),1,0)+IF(OR(TRIM(K1188)="",COUNTIF(Config!$B$15:$B$19,K1188)&gt;0),1,0)+IF(OR(TRIM(P1188)="",COUNTIF(Config!$B$15:$B$19,P1188)&gt;0),1,0)+IF(OR(TRIM(R1188)="",COUNTIF(Config!$B$15:$B$19,R1188)&gt;0),1,0)</f>
        <v>0</v>
      </c>
      <c r="AA1188" s="1" cm="1">
        <f t="array" ref="AA1188">SUMPRODUCT(LEN(H1188)-LEN(SUBSTITUTE(H1188,{"0";"1";"2";"3";"4";"5";"6";"7";"8";"9"},"")))</f>
        <v>11</v>
      </c>
      <c r="AC1188" t="str">
        <f t="shared" si="128"/>
        <v>Invalid Email; Potential Duplicate</v>
      </c>
      <c r="AD1188">
        <f t="shared" si="129"/>
        <v>0</v>
      </c>
      <c r="AE1188">
        <f t="shared" si="130"/>
        <v>2</v>
      </c>
      <c r="AF1188" t="str">
        <f t="shared" si="131"/>
        <v>Yes</v>
      </c>
      <c r="AG1188">
        <f t="shared" ca="1" si="132"/>
        <v>392</v>
      </c>
      <c r="AH1188" t="str">
        <f ca="1">IF(OR(V1188="",AG1188=""),"Yes",IF(AG1188&gt;Config!$B$41,"Yes","No"))</f>
        <v>Yes</v>
      </c>
    </row>
    <row r="1189" spans="1:34" x14ac:dyDescent="0.25">
      <c r="A1189" s="1" t="s">
        <v>9386</v>
      </c>
      <c r="B1189" s="1" t="s">
        <v>2095</v>
      </c>
      <c r="C1189" s="1" t="s">
        <v>511</v>
      </c>
      <c r="D1189" s="1" t="s">
        <v>9387</v>
      </c>
      <c r="E1189" s="1" t="s">
        <v>34004</v>
      </c>
      <c r="F1189" s="1" t="s">
        <v>9388</v>
      </c>
      <c r="G1189" t="str">
        <f t="shared" si="126"/>
        <v>Valid</v>
      </c>
      <c r="H1189" s="1" t="s">
        <v>9389</v>
      </c>
      <c r="I1189" t="str" cm="1">
        <f t="array" ref="I1189">IF(OR(TRIM(H1189)="",ISNUMBER(SEARCH("#",H1189)),AA1189&lt;Config!$B$8,SUMPRODUCT(--ISNUMBER(SEARCH({"a";"b";"c";"d";"e";"f";"g";"h";"i";"j";"k";"l";"m";"n";"o";"p";"q";"r";"s";"t";"u";"v";"w";"x";"y";"z"},H1189)))&gt;0),"Invalid","Valid")</f>
        <v>Valid</v>
      </c>
      <c r="J1189" s="1" t="s">
        <v>9390</v>
      </c>
      <c r="K1189" s="1" t="s">
        <v>866</v>
      </c>
      <c r="L1189" s="1" t="s">
        <v>102</v>
      </c>
      <c r="M1189" s="1" t="s">
        <v>165</v>
      </c>
      <c r="N1189" s="1" t="s">
        <v>68</v>
      </c>
      <c r="O1189" s="1" t="s">
        <v>196</v>
      </c>
      <c r="P1189" t="s">
        <v>328</v>
      </c>
      <c r="Q1189" s="1" t="s">
        <v>329</v>
      </c>
      <c r="R1189" s="1" t="s">
        <v>392</v>
      </c>
      <c r="S1189" s="1" t="s">
        <v>9391</v>
      </c>
      <c r="T1189" s="1" t="s">
        <v>9392</v>
      </c>
      <c r="U1189" s="1" t="s">
        <v>1786</v>
      </c>
      <c r="V1189" s="1" t="s">
        <v>8705</v>
      </c>
      <c r="W1189" s="1" t="s">
        <v>75</v>
      </c>
      <c r="X1189" t="str">
        <f t="shared" si="127"/>
        <v>Complete</v>
      </c>
      <c r="Y1189">
        <f>MAX(0,100-IF(G1189="Invalid",Config!$B$5,0)-IF(I1189="Invalid",Config!$B$6,0)-IF(X1189="Incomplete",Config!$B$7,0)-IF(AF1189="Yes",Config!$B$37,0))</f>
        <v>100</v>
      </c>
      <c r="Z1189" s="1">
        <f>IF(OR(TRIM(B1189)="",COUNTIF(Config!$B$15:$B$19,B1189)&gt;0),1,0)+IF(OR(TRIM(C1189)="",COUNTIF(Config!$B$15:$B$19,C1189)&gt;0),1,0)+IF(OR(TRIM(F1189)="",COUNTIF(Config!$B$15:$B$19,F1189)&gt;0),1,0)+IF(OR(TRIM(H1189)="",COUNTIF(Config!$B$15:$B$19,H1189)&gt;0),1,0)+IF(OR(TRIM(E1189)="",COUNTIF(Config!$B$15:$B$19,E1189)&gt;0),1,0)+IF(OR(TRIM(K1189)="",COUNTIF(Config!$B$15:$B$19,K1189)&gt;0),1,0)+IF(OR(TRIM(P1189)="",COUNTIF(Config!$B$15:$B$19,P1189)&gt;0),1,0)+IF(OR(TRIM(R1189)="",COUNTIF(Config!$B$15:$B$19,R1189)&gt;0),1,0)</f>
        <v>0</v>
      </c>
      <c r="AA1189" s="1" cm="1">
        <f t="array" ref="AA1189">SUMPRODUCT(LEN(H1189)-LEN(SUBSTITUTE(H1189,{"0";"1";"2";"3";"4";"5";"6";"7";"8";"9"},"")))</f>
        <v>11</v>
      </c>
      <c r="AC1189" t="str">
        <f t="shared" si="128"/>
        <v/>
      </c>
      <c r="AD1189">
        <f t="shared" si="129"/>
        <v>1</v>
      </c>
      <c r="AE1189">
        <f t="shared" si="130"/>
        <v>1</v>
      </c>
      <c r="AF1189" t="str">
        <f t="shared" si="131"/>
        <v>No</v>
      </c>
      <c r="AG1189">
        <f t="shared" ca="1" si="132"/>
        <v>409</v>
      </c>
      <c r="AH1189" t="str">
        <f ca="1">IF(OR(V1189="",AG1189=""),"Yes",IF(AG1189&gt;Config!$B$41,"Yes","No"))</f>
        <v>Yes</v>
      </c>
    </row>
    <row r="1190" spans="1:34" x14ac:dyDescent="0.25">
      <c r="A1190" s="1" t="s">
        <v>9393</v>
      </c>
      <c r="B1190" s="1" t="s">
        <v>577</v>
      </c>
      <c r="C1190" s="1" t="s">
        <v>620</v>
      </c>
      <c r="D1190" s="1" t="s">
        <v>9394</v>
      </c>
      <c r="E1190" s="1" t="s">
        <v>33829</v>
      </c>
      <c r="F1190" s="1" t="s">
        <v>9395</v>
      </c>
      <c r="G1190" t="str">
        <f t="shared" si="126"/>
        <v>Valid</v>
      </c>
      <c r="H1190" s="1" t="s">
        <v>9396</v>
      </c>
      <c r="I1190" t="str" cm="1">
        <f t="array" ref="I1190">IF(OR(TRIM(H1190)="",ISNUMBER(SEARCH("#",H1190)),AA1190&lt;Config!$B$8,SUMPRODUCT(--ISNUMBER(SEARCH({"a";"b";"c";"d";"e";"f";"g";"h";"i";"j";"k";"l";"m";"n";"o";"p";"q";"r";"s";"t";"u";"v";"w";"x";"y";"z"},H1190)))&gt;0),"Invalid","Valid")</f>
        <v>Valid</v>
      </c>
      <c r="J1190" s="1" t="s">
        <v>9397</v>
      </c>
      <c r="K1190" s="1" t="s">
        <v>48</v>
      </c>
      <c r="L1190" s="1" t="s">
        <v>450</v>
      </c>
      <c r="M1190" s="1" t="s">
        <v>343</v>
      </c>
      <c r="N1190" s="1" t="s">
        <v>51</v>
      </c>
      <c r="O1190" s="1" t="s">
        <v>180</v>
      </c>
      <c r="P1190" t="s">
        <v>33</v>
      </c>
      <c r="Q1190" s="1" t="s">
        <v>119</v>
      </c>
      <c r="R1190" s="1" t="s">
        <v>35</v>
      </c>
      <c r="S1190" s="1" t="s">
        <v>9398</v>
      </c>
      <c r="T1190" s="1" t="s">
        <v>9399</v>
      </c>
      <c r="U1190" s="1" t="s">
        <v>9400</v>
      </c>
      <c r="V1190" s="1" t="s">
        <v>5112</v>
      </c>
      <c r="W1190" s="1" t="s">
        <v>202</v>
      </c>
      <c r="X1190" t="str">
        <f t="shared" si="127"/>
        <v>Incomplete</v>
      </c>
      <c r="Y1190">
        <f>MAX(0,100-IF(G1190="Invalid",Config!$B$5,0)-IF(I1190="Invalid",Config!$B$6,0)-IF(X1190="Incomplete",Config!$B$7,0)-IF(AF1190="Yes",Config!$B$37,0))</f>
        <v>35</v>
      </c>
      <c r="Z1190" s="1">
        <f>IF(OR(TRIM(B1190)="",COUNTIF(Config!$B$15:$B$19,B1190)&gt;0),1,0)+IF(OR(TRIM(C1190)="",COUNTIF(Config!$B$15:$B$19,C1190)&gt;0),1,0)+IF(OR(TRIM(F1190)="",COUNTIF(Config!$B$15:$B$19,F1190)&gt;0),1,0)+IF(OR(TRIM(H1190)="",COUNTIF(Config!$B$15:$B$19,H1190)&gt;0),1,0)+IF(OR(TRIM(E1190)="",COUNTIF(Config!$B$15:$B$19,E1190)&gt;0),1,0)+IF(OR(TRIM(K1190)="",COUNTIF(Config!$B$15:$B$19,K1190)&gt;0),1,0)+IF(OR(TRIM(P1190)="",COUNTIF(Config!$B$15:$B$19,P1190)&gt;0),1,0)+IF(OR(TRIM(R1190)="",COUNTIF(Config!$B$15:$B$19,R1190)&gt;0),1,0)</f>
        <v>1</v>
      </c>
      <c r="AA1190" s="1" cm="1">
        <f t="array" ref="AA1190">SUMPRODUCT(LEN(H1190)-LEN(SUBSTITUTE(H1190,{"0";"1";"2";"3";"4";"5";"6";"7";"8";"9"},"")))</f>
        <v>10</v>
      </c>
      <c r="AC1190" t="str">
        <f t="shared" si="128"/>
        <v>Incomplete Profile; Potential Duplicate</v>
      </c>
      <c r="AD1190">
        <f t="shared" si="129"/>
        <v>2</v>
      </c>
      <c r="AE1190">
        <f t="shared" si="130"/>
        <v>1</v>
      </c>
      <c r="AF1190" t="str">
        <f t="shared" si="131"/>
        <v>Yes</v>
      </c>
      <c r="AG1190">
        <f t="shared" ca="1" si="132"/>
        <v>288</v>
      </c>
      <c r="AH1190" t="str">
        <f ca="1">IF(OR(V1190="",AG1190=""),"Yes",IF(AG1190&gt;Config!$B$41,"Yes","No"))</f>
        <v>No</v>
      </c>
    </row>
    <row r="1191" spans="1:34" x14ac:dyDescent="0.25">
      <c r="A1191" s="1" t="s">
        <v>9401</v>
      </c>
      <c r="B1191" s="1" t="s">
        <v>295</v>
      </c>
      <c r="C1191" s="1" t="s">
        <v>410</v>
      </c>
      <c r="D1191" s="1" t="s">
        <v>9402</v>
      </c>
      <c r="E1191" s="1" t="s">
        <v>34524</v>
      </c>
      <c r="F1191" s="1" t="s">
        <v>9403</v>
      </c>
      <c r="G1191" t="str">
        <f t="shared" si="126"/>
        <v>Valid</v>
      </c>
      <c r="H1191" s="1" t="s">
        <v>9404</v>
      </c>
      <c r="I1191" t="str" cm="1">
        <f t="array" ref="I1191">IF(OR(TRIM(H1191)="",ISNUMBER(SEARCH("#",H1191)),AA1191&lt;Config!$B$8,SUMPRODUCT(--ISNUMBER(SEARCH({"a";"b";"c";"d";"e";"f";"g";"h";"i";"j";"k";"l";"m";"n";"o";"p";"q";"r";"s";"t";"u";"v";"w";"x";"y";"z"},H1191)))&gt;0),"Invalid","Valid")</f>
        <v>Valid</v>
      </c>
      <c r="J1191" s="1" t="s">
        <v>9405</v>
      </c>
      <c r="K1191" s="1" t="s">
        <v>66</v>
      </c>
      <c r="L1191" s="1" t="s">
        <v>134</v>
      </c>
      <c r="M1191" s="1" t="s">
        <v>85</v>
      </c>
      <c r="N1191" s="1" t="s">
        <v>68</v>
      </c>
      <c r="O1191" s="1" t="s">
        <v>69</v>
      </c>
      <c r="P1191" t="s">
        <v>53</v>
      </c>
      <c r="Q1191" s="1" t="s">
        <v>197</v>
      </c>
      <c r="R1191" s="1" t="s">
        <v>150</v>
      </c>
      <c r="S1191" s="1" t="s">
        <v>9406</v>
      </c>
      <c r="T1191" s="1" t="s">
        <v>9407</v>
      </c>
      <c r="U1191" s="1" t="s">
        <v>4020</v>
      </c>
      <c r="V1191" s="1" t="s">
        <v>9408</v>
      </c>
      <c r="W1191" s="1" t="s">
        <v>60</v>
      </c>
      <c r="X1191" t="str">
        <f t="shared" si="127"/>
        <v>Complete</v>
      </c>
      <c r="Y1191">
        <f>MAX(0,100-IF(G1191="Invalid",Config!$B$5,0)-IF(I1191="Invalid",Config!$B$6,0)-IF(X1191="Incomplete",Config!$B$7,0)-IF(AF1191="Yes",Config!$B$37,0))</f>
        <v>75</v>
      </c>
      <c r="Z1191" s="1">
        <f>IF(OR(TRIM(B1191)="",COUNTIF(Config!$B$15:$B$19,B1191)&gt;0),1,0)+IF(OR(TRIM(C1191)="",COUNTIF(Config!$B$15:$B$19,C1191)&gt;0),1,0)+IF(OR(TRIM(F1191)="",COUNTIF(Config!$B$15:$B$19,F1191)&gt;0),1,0)+IF(OR(TRIM(H1191)="",COUNTIF(Config!$B$15:$B$19,H1191)&gt;0),1,0)+IF(OR(TRIM(E1191)="",COUNTIF(Config!$B$15:$B$19,E1191)&gt;0),1,0)+IF(OR(TRIM(K1191)="",COUNTIF(Config!$B$15:$B$19,K1191)&gt;0),1,0)+IF(OR(TRIM(P1191)="",COUNTIF(Config!$B$15:$B$19,P1191)&gt;0),1,0)+IF(OR(TRIM(R1191)="",COUNTIF(Config!$B$15:$B$19,R1191)&gt;0),1,0)</f>
        <v>0</v>
      </c>
      <c r="AA1191" s="1" cm="1">
        <f t="array" ref="AA1191">SUMPRODUCT(LEN(H1191)-LEN(SUBSTITUTE(H1191,{"0";"1";"2";"3";"4";"5";"6";"7";"8";"9"},"")))</f>
        <v>10</v>
      </c>
      <c r="AC1191" t="str">
        <f t="shared" si="128"/>
        <v>Potential Duplicate</v>
      </c>
      <c r="AD1191">
        <f t="shared" si="129"/>
        <v>2</v>
      </c>
      <c r="AE1191">
        <f t="shared" si="130"/>
        <v>1</v>
      </c>
      <c r="AF1191" t="str">
        <f t="shared" si="131"/>
        <v>Yes</v>
      </c>
      <c r="AG1191">
        <f t="shared" ca="1" si="132"/>
        <v>87</v>
      </c>
      <c r="AH1191" t="str">
        <f ca="1">IF(OR(V1191="",AG1191=""),"Yes",IF(AG1191&gt;Config!$B$41,"Yes","No"))</f>
        <v>No</v>
      </c>
    </row>
    <row r="1192" spans="1:34" x14ac:dyDescent="0.25">
      <c r="A1192" s="1" t="s">
        <v>9409</v>
      </c>
      <c r="B1192" s="1" t="s">
        <v>678</v>
      </c>
      <c r="C1192" s="1" t="s">
        <v>792</v>
      </c>
      <c r="D1192" s="1" t="s">
        <v>9410</v>
      </c>
      <c r="E1192" s="1" t="s">
        <v>33901</v>
      </c>
      <c r="F1192" s="1" t="s">
        <v>9411</v>
      </c>
      <c r="G1192" t="str">
        <f t="shared" si="126"/>
        <v>Valid</v>
      </c>
      <c r="H1192" s="1" t="s">
        <v>9412</v>
      </c>
      <c r="I1192" t="str" cm="1">
        <f t="array" ref="I1192">IF(OR(TRIM(H1192)="",ISNUMBER(SEARCH("#",H1192)),AA1192&lt;Config!$B$8,SUMPRODUCT(--ISNUMBER(SEARCH({"a";"b";"c";"d";"e";"f";"g";"h";"i";"j";"k";"l";"m";"n";"o";"p";"q";"r";"s";"t";"u";"v";"w";"x";"y";"z"},H1192)))&gt;0),"Invalid","Valid")</f>
        <v>Valid</v>
      </c>
      <c r="J1192" s="1" t="s">
        <v>9413</v>
      </c>
      <c r="K1192" s="1" t="s">
        <v>625</v>
      </c>
      <c r="L1192" s="1" t="s">
        <v>179</v>
      </c>
      <c r="M1192" s="1" t="s">
        <v>343</v>
      </c>
      <c r="N1192" s="1" t="s">
        <v>358</v>
      </c>
      <c r="O1192" s="1" t="s">
        <v>180</v>
      </c>
      <c r="P1192" t="s">
        <v>87</v>
      </c>
      <c r="Q1192" s="1" t="s">
        <v>88</v>
      </c>
      <c r="R1192" s="1" t="s">
        <v>559</v>
      </c>
      <c r="S1192" s="1" t="s">
        <v>9414</v>
      </c>
      <c r="T1192" s="1" t="s">
        <v>9415</v>
      </c>
      <c r="U1192" s="1" t="s">
        <v>4427</v>
      </c>
      <c r="V1192" s="1" t="s">
        <v>9416</v>
      </c>
      <c r="W1192" s="1" t="s">
        <v>33823</v>
      </c>
      <c r="X1192" t="str">
        <f t="shared" si="127"/>
        <v>Complete</v>
      </c>
      <c r="Y1192">
        <f>MAX(0,100-IF(G1192="Invalid",Config!$B$5,0)-IF(I1192="Invalid",Config!$B$6,0)-IF(X1192="Incomplete",Config!$B$7,0)-IF(AF1192="Yes",Config!$B$37,0))</f>
        <v>100</v>
      </c>
      <c r="Z1192" s="1">
        <f>IF(OR(TRIM(B1192)="",COUNTIF(Config!$B$15:$B$19,B1192)&gt;0),1,0)+IF(OR(TRIM(C1192)="",COUNTIF(Config!$B$15:$B$19,C1192)&gt;0),1,0)+IF(OR(TRIM(F1192)="",COUNTIF(Config!$B$15:$B$19,F1192)&gt;0),1,0)+IF(OR(TRIM(H1192)="",COUNTIF(Config!$B$15:$B$19,H1192)&gt;0),1,0)+IF(OR(TRIM(E1192)="",COUNTIF(Config!$B$15:$B$19,E1192)&gt;0),1,0)+IF(OR(TRIM(K1192)="",COUNTIF(Config!$B$15:$B$19,K1192)&gt;0),1,0)+IF(OR(TRIM(P1192)="",COUNTIF(Config!$B$15:$B$19,P1192)&gt;0),1,0)+IF(OR(TRIM(R1192)="",COUNTIF(Config!$B$15:$B$19,R1192)&gt;0),1,0)</f>
        <v>0</v>
      </c>
      <c r="AA1192" s="1" cm="1">
        <f t="array" ref="AA1192">SUMPRODUCT(LEN(H1192)-LEN(SUBSTITUTE(H1192,{"0";"1";"2";"3";"4";"5";"6";"7";"8";"9"},"")))</f>
        <v>11</v>
      </c>
      <c r="AC1192" t="str">
        <f t="shared" si="128"/>
        <v/>
      </c>
      <c r="AD1192">
        <f t="shared" si="129"/>
        <v>1</v>
      </c>
      <c r="AE1192">
        <f t="shared" si="130"/>
        <v>1</v>
      </c>
      <c r="AF1192" t="str">
        <f t="shared" si="131"/>
        <v>No</v>
      </c>
      <c r="AG1192">
        <f t="shared" ca="1" si="132"/>
        <v>333</v>
      </c>
      <c r="AH1192" t="str">
        <f ca="1">IF(OR(V1192="",AG1192=""),"Yes",IF(AG1192&gt;Config!$B$41,"Yes","No"))</f>
        <v>No</v>
      </c>
    </row>
    <row r="1193" spans="1:34" x14ac:dyDescent="0.25">
      <c r="A1193" s="1" t="s">
        <v>9417</v>
      </c>
      <c r="B1193" s="1" t="s">
        <v>4638</v>
      </c>
      <c r="C1193" s="1" t="s">
        <v>189</v>
      </c>
      <c r="D1193" s="1" t="s">
        <v>9379</v>
      </c>
      <c r="E1193" s="1" t="s">
        <v>642</v>
      </c>
      <c r="F1193" s="1" t="s">
        <v>9418</v>
      </c>
      <c r="G1193" t="str">
        <f t="shared" si="126"/>
        <v>Valid</v>
      </c>
      <c r="H1193" s="1" t="s">
        <v>9419</v>
      </c>
      <c r="I1193" t="str" cm="1">
        <f t="array" ref="I1193">IF(OR(TRIM(H1193)="",ISNUMBER(SEARCH("#",H1193)),AA1193&lt;Config!$B$8,SUMPRODUCT(--ISNUMBER(SEARCH({"a";"b";"c";"d";"e";"f";"g";"h";"i";"j";"k";"l";"m";"n";"o";"p";"q";"r";"s";"t";"u";"v";"w";"x";"y";"z"},H1193)))&gt;0),"Invalid","Valid")</f>
        <v>Valid</v>
      </c>
      <c r="J1193" s="1" t="s">
        <v>9420</v>
      </c>
      <c r="K1193" s="1" t="s">
        <v>147</v>
      </c>
      <c r="L1193" s="1" t="s">
        <v>102</v>
      </c>
      <c r="M1193" s="1" t="s">
        <v>103</v>
      </c>
      <c r="N1193" s="1" t="s">
        <v>224</v>
      </c>
      <c r="O1193" s="1" t="s">
        <v>196</v>
      </c>
      <c r="P1193" t="s">
        <v>236</v>
      </c>
      <c r="Q1193" s="1" t="s">
        <v>253</v>
      </c>
      <c r="R1193" s="1" t="s">
        <v>961</v>
      </c>
      <c r="S1193" s="1" t="s">
        <v>7461</v>
      </c>
      <c r="T1193" s="1" t="s">
        <v>9421</v>
      </c>
      <c r="U1193" s="1" t="s">
        <v>3246</v>
      </c>
      <c r="V1193" s="1" t="s">
        <v>4766</v>
      </c>
      <c r="W1193" s="1" t="s">
        <v>293</v>
      </c>
      <c r="X1193" t="str">
        <f t="shared" si="127"/>
        <v>Complete</v>
      </c>
      <c r="Y1193">
        <f>MAX(0,100-IF(G1193="Invalid",Config!$B$5,0)-IF(I1193="Invalid",Config!$B$6,0)-IF(X1193="Incomplete",Config!$B$7,0)-IF(AF1193="Yes",Config!$B$37,0))</f>
        <v>100</v>
      </c>
      <c r="Z1193" s="1">
        <f>IF(OR(TRIM(B1193)="",COUNTIF(Config!$B$15:$B$19,B1193)&gt;0),1,0)+IF(OR(TRIM(C1193)="",COUNTIF(Config!$B$15:$B$19,C1193)&gt;0),1,0)+IF(OR(TRIM(F1193)="",COUNTIF(Config!$B$15:$B$19,F1193)&gt;0),1,0)+IF(OR(TRIM(H1193)="",COUNTIF(Config!$B$15:$B$19,H1193)&gt;0),1,0)+IF(OR(TRIM(E1193)="",COUNTIF(Config!$B$15:$B$19,E1193)&gt;0),1,0)+IF(OR(TRIM(K1193)="",COUNTIF(Config!$B$15:$B$19,K1193)&gt;0),1,0)+IF(OR(TRIM(P1193)="",COUNTIF(Config!$B$15:$B$19,P1193)&gt;0),1,0)+IF(OR(TRIM(R1193)="",COUNTIF(Config!$B$15:$B$19,R1193)&gt;0),1,0)</f>
        <v>0</v>
      </c>
      <c r="AA1193" s="1" cm="1">
        <f t="array" ref="AA1193">SUMPRODUCT(LEN(H1193)-LEN(SUBSTITUTE(H1193,{"0";"1";"2";"3";"4";"5";"6";"7";"8";"9"},"")))</f>
        <v>12</v>
      </c>
      <c r="AC1193" t="str">
        <f t="shared" si="128"/>
        <v/>
      </c>
      <c r="AD1193">
        <f t="shared" si="129"/>
        <v>1</v>
      </c>
      <c r="AE1193">
        <f t="shared" si="130"/>
        <v>1</v>
      </c>
      <c r="AF1193" t="str">
        <f t="shared" si="131"/>
        <v>No</v>
      </c>
      <c r="AG1193">
        <f t="shared" ca="1" si="132"/>
        <v>296</v>
      </c>
      <c r="AH1193" t="str">
        <f ca="1">IF(OR(V1193="",AG1193=""),"Yes",IF(AG1193&gt;Config!$B$41,"Yes","No"))</f>
        <v>No</v>
      </c>
    </row>
    <row r="1194" spans="1:34" x14ac:dyDescent="0.25">
      <c r="A1194" s="1" t="s">
        <v>9422</v>
      </c>
      <c r="B1194" s="1" t="s">
        <v>172</v>
      </c>
      <c r="C1194" s="1" t="s">
        <v>1068</v>
      </c>
      <c r="D1194" s="1" t="s">
        <v>9423</v>
      </c>
      <c r="E1194" s="1" t="s">
        <v>33829</v>
      </c>
      <c r="F1194" s="1" t="s">
        <v>6671</v>
      </c>
      <c r="G1194" t="str">
        <f t="shared" si="126"/>
        <v>Valid</v>
      </c>
      <c r="H1194" s="1" t="s">
        <v>9424</v>
      </c>
      <c r="I1194" t="str" cm="1">
        <f t="array" ref="I1194">IF(OR(TRIM(H1194)="",ISNUMBER(SEARCH("#",H1194)),AA1194&lt;Config!$B$8,SUMPRODUCT(--ISNUMBER(SEARCH({"a";"b";"c";"d";"e";"f";"g";"h";"i";"j";"k";"l";"m";"n";"o";"p";"q";"r";"s";"t";"u";"v";"w";"x";"y";"z"},H1194)))&gt;0),"Invalid","Valid")</f>
        <v>Valid</v>
      </c>
      <c r="J1194" s="1" t="s">
        <v>9425</v>
      </c>
      <c r="K1194" s="1" t="s">
        <v>83</v>
      </c>
      <c r="L1194" s="1" t="s">
        <v>84</v>
      </c>
      <c r="M1194" s="1" t="s">
        <v>33827</v>
      </c>
      <c r="N1194" s="1" t="s">
        <v>713</v>
      </c>
      <c r="O1194" s="1" t="s">
        <v>149</v>
      </c>
      <c r="P1194" t="s">
        <v>53</v>
      </c>
      <c r="Q1194" s="1" t="s">
        <v>181</v>
      </c>
      <c r="R1194" s="1" t="s">
        <v>70</v>
      </c>
      <c r="S1194" s="1" t="s">
        <v>9426</v>
      </c>
      <c r="T1194" s="1" t="s">
        <v>9427</v>
      </c>
      <c r="U1194" s="1" t="s">
        <v>707</v>
      </c>
      <c r="V1194" s="1" t="s">
        <v>140</v>
      </c>
      <c r="W1194" s="1" t="s">
        <v>202</v>
      </c>
      <c r="X1194" t="str">
        <f t="shared" si="127"/>
        <v>Incomplete</v>
      </c>
      <c r="Y1194">
        <f>MAX(0,100-IF(G1194="Invalid",Config!$B$5,0)-IF(I1194="Invalid",Config!$B$6,0)-IF(X1194="Incomplete",Config!$B$7,0)-IF(AF1194="Yes",Config!$B$37,0))</f>
        <v>35</v>
      </c>
      <c r="Z1194" s="1">
        <f>IF(OR(TRIM(B1194)="",COUNTIF(Config!$B$15:$B$19,B1194)&gt;0),1,0)+IF(OR(TRIM(C1194)="",COUNTIF(Config!$B$15:$B$19,C1194)&gt;0),1,0)+IF(OR(TRIM(F1194)="",COUNTIF(Config!$B$15:$B$19,F1194)&gt;0),1,0)+IF(OR(TRIM(H1194)="",COUNTIF(Config!$B$15:$B$19,H1194)&gt;0),1,0)+IF(OR(TRIM(E1194)="",COUNTIF(Config!$B$15:$B$19,E1194)&gt;0),1,0)+IF(OR(TRIM(K1194)="",COUNTIF(Config!$B$15:$B$19,K1194)&gt;0),1,0)+IF(OR(TRIM(P1194)="",COUNTIF(Config!$B$15:$B$19,P1194)&gt;0),1,0)+IF(OR(TRIM(R1194)="",COUNTIF(Config!$B$15:$B$19,R1194)&gt;0),1,0)</f>
        <v>1</v>
      </c>
      <c r="AA1194" s="1" cm="1">
        <f t="array" ref="AA1194">SUMPRODUCT(LEN(H1194)-LEN(SUBSTITUTE(H1194,{"0";"1";"2";"3";"4";"5";"6";"7";"8";"9"},"")))</f>
        <v>12</v>
      </c>
      <c r="AC1194" t="str">
        <f t="shared" si="128"/>
        <v>Incomplete Profile; Potential Duplicate</v>
      </c>
      <c r="AD1194">
        <f t="shared" si="129"/>
        <v>2</v>
      </c>
      <c r="AE1194">
        <f t="shared" si="130"/>
        <v>1</v>
      </c>
      <c r="AF1194" t="str">
        <f t="shared" si="131"/>
        <v>Yes</v>
      </c>
      <c r="AG1194">
        <f t="shared" ca="1" si="132"/>
        <v>37</v>
      </c>
      <c r="AH1194" t="str">
        <f ca="1">IF(OR(V1194="",AG1194=""),"Yes",IF(AG1194&gt;Config!$B$41,"Yes","No"))</f>
        <v>No</v>
      </c>
    </row>
    <row r="1195" spans="1:34" x14ac:dyDescent="0.25">
      <c r="A1195" s="1" t="s">
        <v>9428</v>
      </c>
      <c r="B1195" s="1" t="s">
        <v>995</v>
      </c>
      <c r="C1195" s="1" t="s">
        <v>946</v>
      </c>
      <c r="D1195" s="1" t="s">
        <v>9429</v>
      </c>
      <c r="E1195" s="1" t="s">
        <v>33829</v>
      </c>
      <c r="F1195" s="1" t="s">
        <v>2358</v>
      </c>
      <c r="G1195" t="str">
        <f t="shared" si="126"/>
        <v>Valid</v>
      </c>
      <c r="H1195" s="1" t="s">
        <v>9430</v>
      </c>
      <c r="I1195" t="str" cm="1">
        <f t="array" ref="I1195">IF(OR(TRIM(H1195)="",ISNUMBER(SEARCH("#",H1195)),AA1195&lt;Config!$B$8,SUMPRODUCT(--ISNUMBER(SEARCH({"a";"b";"c";"d";"e";"f";"g";"h";"i";"j";"k";"l";"m";"n";"o";"p";"q";"r";"s";"t";"u";"v";"w";"x";"y";"z"},H1195)))&gt;0),"Invalid","Valid")</f>
        <v>Valid</v>
      </c>
      <c r="J1195" s="1" t="s">
        <v>9431</v>
      </c>
      <c r="K1195" s="1" t="s">
        <v>195</v>
      </c>
      <c r="L1195" s="1" t="s">
        <v>164</v>
      </c>
      <c r="M1195" s="1" t="s">
        <v>517</v>
      </c>
      <c r="N1195" s="1" t="s">
        <v>51</v>
      </c>
      <c r="O1195" s="1" t="s">
        <v>180</v>
      </c>
      <c r="P1195" t="s">
        <v>33</v>
      </c>
      <c r="Q1195" s="1" t="s">
        <v>119</v>
      </c>
      <c r="R1195" s="1" t="s">
        <v>482</v>
      </c>
      <c r="S1195" s="1" t="s">
        <v>9432</v>
      </c>
      <c r="T1195" s="1" t="s">
        <v>9433</v>
      </c>
      <c r="U1195" s="1" t="s">
        <v>9434</v>
      </c>
      <c r="V1195" s="1" t="s">
        <v>9435</v>
      </c>
      <c r="W1195" s="1" t="s">
        <v>202</v>
      </c>
      <c r="X1195" t="str">
        <f t="shared" si="127"/>
        <v>Incomplete</v>
      </c>
      <c r="Y1195">
        <f>MAX(0,100-IF(G1195="Invalid",Config!$B$5,0)-IF(I1195="Invalid",Config!$B$6,0)-IF(X1195="Incomplete",Config!$B$7,0)-IF(AF1195="Yes",Config!$B$37,0))</f>
        <v>35</v>
      </c>
      <c r="Z1195" s="1">
        <f>IF(OR(TRIM(B1195)="",COUNTIF(Config!$B$15:$B$19,B1195)&gt;0),1,0)+IF(OR(TRIM(C1195)="",COUNTIF(Config!$B$15:$B$19,C1195)&gt;0),1,0)+IF(OR(TRIM(F1195)="",COUNTIF(Config!$B$15:$B$19,F1195)&gt;0),1,0)+IF(OR(TRIM(H1195)="",COUNTIF(Config!$B$15:$B$19,H1195)&gt;0),1,0)+IF(OR(TRIM(E1195)="",COUNTIF(Config!$B$15:$B$19,E1195)&gt;0),1,0)+IF(OR(TRIM(K1195)="",COUNTIF(Config!$B$15:$B$19,K1195)&gt;0),1,0)+IF(OR(TRIM(P1195)="",COUNTIF(Config!$B$15:$B$19,P1195)&gt;0),1,0)+IF(OR(TRIM(R1195)="",COUNTIF(Config!$B$15:$B$19,R1195)&gt;0),1,0)</f>
        <v>1</v>
      </c>
      <c r="AA1195" s="1" cm="1">
        <f t="array" ref="AA1195">SUMPRODUCT(LEN(H1195)-LEN(SUBSTITUTE(H1195,{"0";"1";"2";"3";"4";"5";"6";"7";"8";"9"},"")))</f>
        <v>10</v>
      </c>
      <c r="AC1195" t="str">
        <f t="shared" si="128"/>
        <v>Incomplete Profile; Potential Duplicate</v>
      </c>
      <c r="AD1195">
        <f t="shared" si="129"/>
        <v>2</v>
      </c>
      <c r="AE1195">
        <f t="shared" si="130"/>
        <v>1</v>
      </c>
      <c r="AF1195" t="str">
        <f t="shared" si="131"/>
        <v>Yes</v>
      </c>
      <c r="AG1195" t="str">
        <f t="shared" ca="1" si="132"/>
        <v/>
      </c>
      <c r="AH1195" t="str">
        <f ca="1">IF(OR(V1195="",AG1195=""),"Yes",IF(AG1195&gt;Config!$B$41,"Yes","No"))</f>
        <v>Yes</v>
      </c>
    </row>
    <row r="1196" spans="1:34" x14ac:dyDescent="0.25">
      <c r="A1196" s="1" t="s">
        <v>9436</v>
      </c>
      <c r="B1196" s="1" t="s">
        <v>2033</v>
      </c>
      <c r="C1196" s="1" t="s">
        <v>566</v>
      </c>
      <c r="D1196" s="1" t="s">
        <v>9437</v>
      </c>
      <c r="E1196" s="1" t="s">
        <v>34525</v>
      </c>
      <c r="F1196" s="1" t="s">
        <v>9438</v>
      </c>
      <c r="G1196" t="str">
        <f t="shared" si="126"/>
        <v>Valid</v>
      </c>
      <c r="H1196" s="1" t="s">
        <v>9439</v>
      </c>
      <c r="I1196" t="str" cm="1">
        <f t="array" ref="I1196">IF(OR(TRIM(H1196)="",ISNUMBER(SEARCH("#",H1196)),AA1196&lt;Config!$B$8,SUMPRODUCT(--ISNUMBER(SEARCH({"a";"b";"c";"d";"e";"f";"g";"h";"i";"j";"k";"l";"m";"n";"o";"p";"q";"r";"s";"t";"u";"v";"w";"x";"y";"z"},H1196)))&gt;0),"Invalid","Valid")</f>
        <v>Valid</v>
      </c>
      <c r="J1196" s="1" t="s">
        <v>9440</v>
      </c>
      <c r="K1196" s="1" t="s">
        <v>28</v>
      </c>
      <c r="L1196" s="1" t="s">
        <v>164</v>
      </c>
      <c r="M1196" s="1" t="s">
        <v>30</v>
      </c>
      <c r="N1196" s="1" t="s">
        <v>358</v>
      </c>
      <c r="O1196" s="1" t="s">
        <v>149</v>
      </c>
      <c r="P1196" t="s">
        <v>314</v>
      </c>
      <c r="Q1196" s="1" t="s">
        <v>315</v>
      </c>
      <c r="R1196" s="1" t="s">
        <v>315</v>
      </c>
      <c r="S1196" s="1" t="s">
        <v>9441</v>
      </c>
      <c r="T1196" s="1" t="s">
        <v>9442</v>
      </c>
      <c r="U1196" s="1" t="s">
        <v>6468</v>
      </c>
      <c r="V1196" s="1" t="s">
        <v>1676</v>
      </c>
      <c r="W1196" s="1" t="s">
        <v>202</v>
      </c>
      <c r="X1196" t="str">
        <f t="shared" si="127"/>
        <v>Complete</v>
      </c>
      <c r="Y1196">
        <f>MAX(0,100-IF(G1196="Invalid",Config!$B$5,0)-IF(I1196="Invalid",Config!$B$6,0)-IF(X1196="Incomplete",Config!$B$7,0)-IF(AF1196="Yes",Config!$B$37,0))</f>
        <v>100</v>
      </c>
      <c r="Z1196" s="1">
        <f>IF(OR(TRIM(B1196)="",COUNTIF(Config!$B$15:$B$19,B1196)&gt;0),1,0)+IF(OR(TRIM(C1196)="",COUNTIF(Config!$B$15:$B$19,C1196)&gt;0),1,0)+IF(OR(TRIM(F1196)="",COUNTIF(Config!$B$15:$B$19,F1196)&gt;0),1,0)+IF(OR(TRIM(H1196)="",COUNTIF(Config!$B$15:$B$19,H1196)&gt;0),1,0)+IF(OR(TRIM(E1196)="",COUNTIF(Config!$B$15:$B$19,E1196)&gt;0),1,0)+IF(OR(TRIM(K1196)="",COUNTIF(Config!$B$15:$B$19,K1196)&gt;0),1,0)+IF(OR(TRIM(P1196)="",COUNTIF(Config!$B$15:$B$19,P1196)&gt;0),1,0)+IF(OR(TRIM(R1196)="",COUNTIF(Config!$B$15:$B$19,R1196)&gt;0),1,0)</f>
        <v>0</v>
      </c>
      <c r="AA1196" s="1" cm="1">
        <f t="array" ref="AA1196">SUMPRODUCT(LEN(H1196)-LEN(SUBSTITUTE(H1196,{"0";"1";"2";"3";"4";"5";"6";"7";"8";"9"},"")))</f>
        <v>12</v>
      </c>
      <c r="AC1196" t="str">
        <f t="shared" si="128"/>
        <v/>
      </c>
      <c r="AD1196">
        <f t="shared" si="129"/>
        <v>1</v>
      </c>
      <c r="AE1196">
        <f t="shared" si="130"/>
        <v>1</v>
      </c>
      <c r="AF1196" t="str">
        <f t="shared" si="131"/>
        <v>No</v>
      </c>
      <c r="AG1196">
        <f t="shared" ca="1" si="132"/>
        <v>37</v>
      </c>
      <c r="AH1196" t="str">
        <f ca="1">IF(OR(V1196="",AG1196=""),"Yes",IF(AG1196&gt;Config!$B$41,"Yes","No"))</f>
        <v>No</v>
      </c>
    </row>
    <row r="1197" spans="1:34" x14ac:dyDescent="0.25">
      <c r="A1197" s="1" t="s">
        <v>9443</v>
      </c>
      <c r="B1197" s="1" t="s">
        <v>818</v>
      </c>
      <c r="C1197" s="1" t="s">
        <v>985</v>
      </c>
      <c r="D1197" s="1" t="s">
        <v>9444</v>
      </c>
      <c r="E1197" s="1" t="s">
        <v>34526</v>
      </c>
      <c r="F1197" s="1" t="s">
        <v>9445</v>
      </c>
      <c r="G1197" t="str">
        <f t="shared" si="126"/>
        <v>Valid</v>
      </c>
      <c r="H1197" s="1" t="s">
        <v>9446</v>
      </c>
      <c r="I1197" t="str" cm="1">
        <f t="array" ref="I1197">IF(OR(TRIM(H1197)="",ISNUMBER(SEARCH("#",H1197)),AA1197&lt;Config!$B$8,SUMPRODUCT(--ISNUMBER(SEARCH({"a";"b";"c";"d";"e";"f";"g";"h";"i";"j";"k";"l";"m";"n";"o";"p";"q";"r";"s";"t";"u";"v";"w";"x";"y";"z"},H1197)))&gt;0),"Invalid","Valid")</f>
        <v>Valid</v>
      </c>
      <c r="J1197" s="1" t="s">
        <v>9447</v>
      </c>
      <c r="K1197" s="1" t="s">
        <v>425</v>
      </c>
      <c r="L1197" s="1" t="s">
        <v>179</v>
      </c>
      <c r="M1197" s="1" t="s">
        <v>85</v>
      </c>
      <c r="N1197" s="1" t="s">
        <v>437</v>
      </c>
      <c r="O1197" s="1" t="s">
        <v>69</v>
      </c>
      <c r="P1197" t="s">
        <v>53</v>
      </c>
      <c r="Q1197" s="1" t="s">
        <v>55</v>
      </c>
      <c r="R1197" s="1" t="s">
        <v>150</v>
      </c>
      <c r="S1197" s="1" t="s">
        <v>9448</v>
      </c>
      <c r="T1197" s="1" t="s">
        <v>9449</v>
      </c>
      <c r="U1197" s="1" t="s">
        <v>9450</v>
      </c>
      <c r="V1197" s="1" t="s">
        <v>2463</v>
      </c>
      <c r="W1197" s="1" t="s">
        <v>33823</v>
      </c>
      <c r="X1197" t="str">
        <f t="shared" si="127"/>
        <v>Complete</v>
      </c>
      <c r="Y1197">
        <f>MAX(0,100-IF(G1197="Invalid",Config!$B$5,0)-IF(I1197="Invalid",Config!$B$6,0)-IF(X1197="Incomplete",Config!$B$7,0)-IF(AF1197="Yes",Config!$B$37,0))</f>
        <v>100</v>
      </c>
      <c r="Z1197" s="1">
        <f>IF(OR(TRIM(B1197)="",COUNTIF(Config!$B$15:$B$19,B1197)&gt;0),1,0)+IF(OR(TRIM(C1197)="",COUNTIF(Config!$B$15:$B$19,C1197)&gt;0),1,0)+IF(OR(TRIM(F1197)="",COUNTIF(Config!$B$15:$B$19,F1197)&gt;0),1,0)+IF(OR(TRIM(H1197)="",COUNTIF(Config!$B$15:$B$19,H1197)&gt;0),1,0)+IF(OR(TRIM(E1197)="",COUNTIF(Config!$B$15:$B$19,E1197)&gt;0),1,0)+IF(OR(TRIM(K1197)="",COUNTIF(Config!$B$15:$B$19,K1197)&gt;0),1,0)+IF(OR(TRIM(P1197)="",COUNTIF(Config!$B$15:$B$19,P1197)&gt;0),1,0)+IF(OR(TRIM(R1197)="",COUNTIF(Config!$B$15:$B$19,R1197)&gt;0),1,0)</f>
        <v>0</v>
      </c>
      <c r="AA1197" s="1" cm="1">
        <f t="array" ref="AA1197">SUMPRODUCT(LEN(H1197)-LEN(SUBSTITUTE(H1197,{"0";"1";"2";"3";"4";"5";"6";"7";"8";"9"},"")))</f>
        <v>12</v>
      </c>
      <c r="AC1197" t="str">
        <f t="shared" si="128"/>
        <v/>
      </c>
      <c r="AD1197">
        <f t="shared" si="129"/>
        <v>1</v>
      </c>
      <c r="AE1197">
        <f t="shared" si="130"/>
        <v>1</v>
      </c>
      <c r="AF1197" t="str">
        <f t="shared" si="131"/>
        <v>No</v>
      </c>
      <c r="AG1197">
        <f t="shared" ca="1" si="132"/>
        <v>76</v>
      </c>
      <c r="AH1197" t="str">
        <f ca="1">IF(OR(V1197="",AG1197=""),"Yes",IF(AG1197&gt;Config!$B$41,"Yes","No"))</f>
        <v>No</v>
      </c>
    </row>
    <row r="1198" spans="1:34" x14ac:dyDescent="0.25">
      <c r="A1198" s="1" t="s">
        <v>9451</v>
      </c>
      <c r="B1198" s="1" t="s">
        <v>510</v>
      </c>
      <c r="C1198" s="1" t="s">
        <v>219</v>
      </c>
      <c r="D1198" s="1" t="s">
        <v>9452</v>
      </c>
      <c r="E1198" s="1" t="s">
        <v>34527</v>
      </c>
      <c r="F1198" s="1" t="s">
        <v>9453</v>
      </c>
      <c r="G1198" t="str">
        <f t="shared" si="126"/>
        <v>Valid</v>
      </c>
      <c r="H1198" s="1" t="s">
        <v>9454</v>
      </c>
      <c r="I1198" t="str" cm="1">
        <f t="array" ref="I1198">IF(OR(TRIM(H1198)="",ISNUMBER(SEARCH("#",H1198)),AA1198&lt;Config!$B$8,SUMPRODUCT(--ISNUMBER(SEARCH({"a";"b";"c";"d";"e";"f";"g";"h";"i";"j";"k";"l";"m";"n";"o";"p";"q";"r";"s";"t";"u";"v";"w";"x";"y";"z"},H1198)))&gt;0),"Invalid","Valid")</f>
        <v>Valid</v>
      </c>
      <c r="J1198" s="1" t="s">
        <v>9455</v>
      </c>
      <c r="K1198" s="1" t="s">
        <v>48</v>
      </c>
      <c r="L1198" s="1" t="s">
        <v>134</v>
      </c>
      <c r="M1198" s="1" t="s">
        <v>33827</v>
      </c>
      <c r="N1198" s="1" t="s">
        <v>211</v>
      </c>
      <c r="O1198" s="1" t="s">
        <v>149</v>
      </c>
      <c r="P1198" t="s">
        <v>87</v>
      </c>
      <c r="Q1198" s="1" t="s">
        <v>166</v>
      </c>
      <c r="R1198" s="1" t="s">
        <v>136</v>
      </c>
      <c r="S1198" s="1" t="s">
        <v>9456</v>
      </c>
      <c r="T1198" s="1" t="s">
        <v>9457</v>
      </c>
      <c r="U1198" s="1" t="s">
        <v>3068</v>
      </c>
      <c r="V1198" s="1" t="s">
        <v>9458</v>
      </c>
      <c r="W1198" s="1" t="s">
        <v>94</v>
      </c>
      <c r="X1198" t="str">
        <f t="shared" si="127"/>
        <v>Complete</v>
      </c>
      <c r="Y1198">
        <f>MAX(0,100-IF(G1198="Invalid",Config!$B$5,0)-IF(I1198="Invalid",Config!$B$6,0)-IF(X1198="Incomplete",Config!$B$7,0)-IF(AF1198="Yes",Config!$B$37,0))</f>
        <v>100</v>
      </c>
      <c r="Z1198" s="1">
        <f>IF(OR(TRIM(B1198)="",COUNTIF(Config!$B$15:$B$19,B1198)&gt;0),1,0)+IF(OR(TRIM(C1198)="",COUNTIF(Config!$B$15:$B$19,C1198)&gt;0),1,0)+IF(OR(TRIM(F1198)="",COUNTIF(Config!$B$15:$B$19,F1198)&gt;0),1,0)+IF(OR(TRIM(H1198)="",COUNTIF(Config!$B$15:$B$19,H1198)&gt;0),1,0)+IF(OR(TRIM(E1198)="",COUNTIF(Config!$B$15:$B$19,E1198)&gt;0),1,0)+IF(OR(TRIM(K1198)="",COUNTIF(Config!$B$15:$B$19,K1198)&gt;0),1,0)+IF(OR(TRIM(P1198)="",COUNTIF(Config!$B$15:$B$19,P1198)&gt;0),1,0)+IF(OR(TRIM(R1198)="",COUNTIF(Config!$B$15:$B$19,R1198)&gt;0),1,0)</f>
        <v>0</v>
      </c>
      <c r="AA1198" s="1" cm="1">
        <f t="array" ref="AA1198">SUMPRODUCT(LEN(H1198)-LEN(SUBSTITUTE(H1198,{"0";"1";"2";"3";"4";"5";"6";"7";"8";"9"},"")))</f>
        <v>10</v>
      </c>
      <c r="AC1198" t="str">
        <f t="shared" si="128"/>
        <v/>
      </c>
      <c r="AD1198">
        <f t="shared" si="129"/>
        <v>1</v>
      </c>
      <c r="AE1198">
        <f t="shared" si="130"/>
        <v>1</v>
      </c>
      <c r="AF1198" t="str">
        <f t="shared" si="131"/>
        <v>No</v>
      </c>
      <c r="AG1198">
        <f t="shared" ca="1" si="132"/>
        <v>524</v>
      </c>
      <c r="AH1198" t="str">
        <f ca="1">IF(OR(V1198="",AG1198=""),"Yes",IF(AG1198&gt;Config!$B$41,"Yes","No"))</f>
        <v>Yes</v>
      </c>
    </row>
    <row r="1199" spans="1:34" x14ac:dyDescent="0.25">
      <c r="A1199" s="1" t="s">
        <v>9459</v>
      </c>
      <c r="B1199" s="1" t="s">
        <v>1241</v>
      </c>
      <c r="C1199" s="1" t="s">
        <v>420</v>
      </c>
      <c r="D1199" s="1" t="s">
        <v>9460</v>
      </c>
      <c r="E1199" s="1" t="s">
        <v>33972</v>
      </c>
      <c r="F1199" s="1" t="s">
        <v>9461</v>
      </c>
      <c r="G1199" t="str">
        <f t="shared" si="126"/>
        <v>Valid</v>
      </c>
      <c r="H1199" s="1" t="s">
        <v>9462</v>
      </c>
      <c r="I1199" t="str" cm="1">
        <f t="array" ref="I1199">IF(OR(TRIM(H1199)="",ISNUMBER(SEARCH("#",H1199)),AA1199&lt;Config!$B$8,SUMPRODUCT(--ISNUMBER(SEARCH({"a";"b";"c";"d";"e";"f";"g";"h";"i";"j";"k";"l";"m";"n";"o";"p";"q";"r";"s";"t";"u";"v";"w";"x";"y";"z"},H1199)))&gt;0),"Invalid","Valid")</f>
        <v>Valid</v>
      </c>
      <c r="J1199" s="1" t="s">
        <v>9463</v>
      </c>
      <c r="K1199" s="1" t="s">
        <v>48</v>
      </c>
      <c r="L1199" s="1" t="s">
        <v>29</v>
      </c>
      <c r="M1199" s="1" t="s">
        <v>118</v>
      </c>
      <c r="N1199" s="1" t="s">
        <v>31</v>
      </c>
      <c r="O1199" s="1" t="s">
        <v>32</v>
      </c>
      <c r="P1199" t="s">
        <v>87</v>
      </c>
      <c r="Q1199" s="1" t="s">
        <v>438</v>
      </c>
      <c r="R1199" s="1" t="s">
        <v>212</v>
      </c>
      <c r="S1199" s="1" t="s">
        <v>9464</v>
      </c>
      <c r="T1199" s="1" t="s">
        <v>9465</v>
      </c>
      <c r="U1199" s="1" t="s">
        <v>745</v>
      </c>
      <c r="V1199" s="1" t="s">
        <v>140</v>
      </c>
      <c r="W1199" s="1" t="s">
        <v>186</v>
      </c>
      <c r="X1199" t="str">
        <f t="shared" si="127"/>
        <v>Complete</v>
      </c>
      <c r="Y1199">
        <f>MAX(0,100-IF(G1199="Invalid",Config!$B$5,0)-IF(I1199="Invalid",Config!$B$6,0)-IF(X1199="Incomplete",Config!$B$7,0)-IF(AF1199="Yes",Config!$B$37,0))</f>
        <v>100</v>
      </c>
      <c r="Z1199" s="1">
        <f>IF(OR(TRIM(B1199)="",COUNTIF(Config!$B$15:$B$19,B1199)&gt;0),1,0)+IF(OR(TRIM(C1199)="",COUNTIF(Config!$B$15:$B$19,C1199)&gt;0),1,0)+IF(OR(TRIM(F1199)="",COUNTIF(Config!$B$15:$B$19,F1199)&gt;0),1,0)+IF(OR(TRIM(H1199)="",COUNTIF(Config!$B$15:$B$19,H1199)&gt;0),1,0)+IF(OR(TRIM(E1199)="",COUNTIF(Config!$B$15:$B$19,E1199)&gt;0),1,0)+IF(OR(TRIM(K1199)="",COUNTIF(Config!$B$15:$B$19,K1199)&gt;0),1,0)+IF(OR(TRIM(P1199)="",COUNTIF(Config!$B$15:$B$19,P1199)&gt;0),1,0)+IF(OR(TRIM(R1199)="",COUNTIF(Config!$B$15:$B$19,R1199)&gt;0),1,0)</f>
        <v>0</v>
      </c>
      <c r="AA1199" s="1" cm="1">
        <f t="array" ref="AA1199">SUMPRODUCT(LEN(H1199)-LEN(SUBSTITUTE(H1199,{"0";"1";"2";"3";"4";"5";"6";"7";"8";"9"},"")))</f>
        <v>11</v>
      </c>
      <c r="AC1199" t="str">
        <f t="shared" si="128"/>
        <v/>
      </c>
      <c r="AD1199">
        <f t="shared" si="129"/>
        <v>1</v>
      </c>
      <c r="AE1199">
        <f t="shared" si="130"/>
        <v>1</v>
      </c>
      <c r="AF1199" t="str">
        <f t="shared" si="131"/>
        <v>No</v>
      </c>
      <c r="AG1199">
        <f t="shared" ca="1" si="132"/>
        <v>37</v>
      </c>
      <c r="AH1199" t="str">
        <f ca="1">IF(OR(V1199="",AG1199=""),"Yes",IF(AG1199&gt;Config!$B$41,"Yes","No"))</f>
        <v>No</v>
      </c>
    </row>
    <row r="1200" spans="1:34" x14ac:dyDescent="0.25">
      <c r="A1200" s="1" t="s">
        <v>9466</v>
      </c>
      <c r="B1200" s="1" t="s">
        <v>456</v>
      </c>
      <c r="C1200" s="1" t="s">
        <v>956</v>
      </c>
      <c r="D1200" s="1" t="s">
        <v>9467</v>
      </c>
      <c r="E1200" s="1" t="s">
        <v>33829</v>
      </c>
      <c r="F1200" s="1" t="s">
        <v>9468</v>
      </c>
      <c r="G1200" t="str">
        <f t="shared" si="126"/>
        <v>Valid</v>
      </c>
      <c r="H1200" s="1" t="s">
        <v>9469</v>
      </c>
      <c r="I1200" t="str" cm="1">
        <f t="array" ref="I1200">IF(OR(TRIM(H1200)="",ISNUMBER(SEARCH("#",H1200)),AA1200&lt;Config!$B$8,SUMPRODUCT(--ISNUMBER(SEARCH({"a";"b";"c";"d";"e";"f";"g";"h";"i";"j";"k";"l";"m";"n";"o";"p";"q";"r";"s";"t";"u";"v";"w";"x";"y";"z"},H1200)))&gt;0),"Invalid","Valid")</f>
        <v>Valid</v>
      </c>
      <c r="J1200" s="1" t="s">
        <v>9470</v>
      </c>
      <c r="K1200" s="1" t="s">
        <v>287</v>
      </c>
      <c r="L1200" s="1" t="s">
        <v>164</v>
      </c>
      <c r="M1200" s="1" t="s">
        <v>251</v>
      </c>
      <c r="N1200" s="1" t="s">
        <v>437</v>
      </c>
      <c r="O1200" s="1" t="s">
        <v>69</v>
      </c>
      <c r="P1200" t="s">
        <v>236</v>
      </c>
      <c r="Q1200" s="1" t="s">
        <v>238</v>
      </c>
      <c r="R1200" s="1" t="s">
        <v>253</v>
      </c>
      <c r="S1200" s="1" t="s">
        <v>9471</v>
      </c>
      <c r="T1200" s="1" t="s">
        <v>9472</v>
      </c>
      <c r="U1200" s="1" t="s">
        <v>8186</v>
      </c>
      <c r="V1200" s="1" t="s">
        <v>9473</v>
      </c>
      <c r="W1200" s="1" t="s">
        <v>141</v>
      </c>
      <c r="X1200" t="str">
        <f t="shared" si="127"/>
        <v>Incomplete</v>
      </c>
      <c r="Y1200">
        <f>MAX(0,100-IF(G1200="Invalid",Config!$B$5,0)-IF(I1200="Invalid",Config!$B$6,0)-IF(X1200="Incomplete",Config!$B$7,0)-IF(AF1200="Yes",Config!$B$37,0))</f>
        <v>60</v>
      </c>
      <c r="Z1200" s="1">
        <f>IF(OR(TRIM(B1200)="",COUNTIF(Config!$B$15:$B$19,B1200)&gt;0),1,0)+IF(OR(TRIM(C1200)="",COUNTIF(Config!$B$15:$B$19,C1200)&gt;0),1,0)+IF(OR(TRIM(F1200)="",COUNTIF(Config!$B$15:$B$19,F1200)&gt;0),1,0)+IF(OR(TRIM(H1200)="",COUNTIF(Config!$B$15:$B$19,H1200)&gt;0),1,0)+IF(OR(TRIM(E1200)="",COUNTIF(Config!$B$15:$B$19,E1200)&gt;0),1,0)+IF(OR(TRIM(K1200)="",COUNTIF(Config!$B$15:$B$19,K1200)&gt;0),1,0)+IF(OR(TRIM(P1200)="",COUNTIF(Config!$B$15:$B$19,P1200)&gt;0),1,0)+IF(OR(TRIM(R1200)="",COUNTIF(Config!$B$15:$B$19,R1200)&gt;0),1,0)</f>
        <v>1</v>
      </c>
      <c r="AA1200" s="1" cm="1">
        <f t="array" ref="AA1200">SUMPRODUCT(LEN(H1200)-LEN(SUBSTITUTE(H1200,{"0";"1";"2";"3";"4";"5";"6";"7";"8";"9"},"")))</f>
        <v>12</v>
      </c>
      <c r="AC1200" t="str">
        <f t="shared" si="128"/>
        <v>Incomplete Profile</v>
      </c>
      <c r="AD1200">
        <f t="shared" si="129"/>
        <v>1</v>
      </c>
      <c r="AE1200">
        <f t="shared" si="130"/>
        <v>1</v>
      </c>
      <c r="AF1200" t="str">
        <f t="shared" si="131"/>
        <v>No</v>
      </c>
      <c r="AG1200">
        <f t="shared" ca="1" si="132"/>
        <v>129</v>
      </c>
      <c r="AH1200" t="str">
        <f ca="1">IF(OR(V1200="",AG1200=""),"Yes",IF(AG1200&gt;Config!$B$41,"Yes","No"))</f>
        <v>No</v>
      </c>
    </row>
    <row r="1201" spans="1:34" x14ac:dyDescent="0.25">
      <c r="A1201" s="1" t="s">
        <v>9474</v>
      </c>
      <c r="B1201" s="1" t="s">
        <v>22</v>
      </c>
      <c r="C1201" s="1" t="s">
        <v>353</v>
      </c>
      <c r="D1201" s="1" t="s">
        <v>9475</v>
      </c>
      <c r="E1201" s="1" t="s">
        <v>34332</v>
      </c>
      <c r="F1201" s="1" t="s">
        <v>9476</v>
      </c>
      <c r="G1201" t="str">
        <f t="shared" si="126"/>
        <v>Valid</v>
      </c>
      <c r="H1201" s="1" t="s">
        <v>9477</v>
      </c>
      <c r="I1201" t="str" cm="1">
        <f t="array" ref="I1201">IF(OR(TRIM(H1201)="",ISNUMBER(SEARCH("#",H1201)),AA1201&lt;Config!$B$8,SUMPRODUCT(--ISNUMBER(SEARCH({"a";"b";"c";"d";"e";"f";"g";"h";"i";"j";"k";"l";"m";"n";"o";"p";"q";"r";"s";"t";"u";"v";"w";"x";"y";"z"},H1201)))&gt;0),"Invalid","Valid")</f>
        <v>Valid</v>
      </c>
      <c r="J1201" s="1" t="s">
        <v>9478</v>
      </c>
      <c r="K1201" s="1" t="s">
        <v>163</v>
      </c>
      <c r="L1201" s="1" t="s">
        <v>134</v>
      </c>
      <c r="M1201" s="1" t="s">
        <v>251</v>
      </c>
      <c r="N1201" s="1" t="s">
        <v>224</v>
      </c>
      <c r="O1201" s="1" t="s">
        <v>69</v>
      </c>
      <c r="P1201" t="s">
        <v>87</v>
      </c>
      <c r="Q1201" s="1" t="s">
        <v>166</v>
      </c>
      <c r="R1201" s="1" t="s">
        <v>89</v>
      </c>
      <c r="S1201" s="1" t="s">
        <v>3591</v>
      </c>
      <c r="T1201" s="1" t="s">
        <v>9479</v>
      </c>
      <c r="U1201" s="1" t="s">
        <v>9480</v>
      </c>
      <c r="V1201" s="1" t="s">
        <v>1273</v>
      </c>
      <c r="W1201" s="1" t="s">
        <v>293</v>
      </c>
      <c r="X1201" t="str">
        <f t="shared" si="127"/>
        <v>Complete</v>
      </c>
      <c r="Y1201">
        <f>MAX(0,100-IF(G1201="Invalid",Config!$B$5,0)-IF(I1201="Invalid",Config!$B$6,0)-IF(X1201="Incomplete",Config!$B$7,0)-IF(AF1201="Yes",Config!$B$37,0))</f>
        <v>100</v>
      </c>
      <c r="Z1201" s="1">
        <f>IF(OR(TRIM(B1201)="",COUNTIF(Config!$B$15:$B$19,B1201)&gt;0),1,0)+IF(OR(TRIM(C1201)="",COUNTIF(Config!$B$15:$B$19,C1201)&gt;0),1,0)+IF(OR(TRIM(F1201)="",COUNTIF(Config!$B$15:$B$19,F1201)&gt;0),1,0)+IF(OR(TRIM(H1201)="",COUNTIF(Config!$B$15:$B$19,H1201)&gt;0),1,0)+IF(OR(TRIM(E1201)="",COUNTIF(Config!$B$15:$B$19,E1201)&gt;0),1,0)+IF(OR(TRIM(K1201)="",COUNTIF(Config!$B$15:$B$19,K1201)&gt;0),1,0)+IF(OR(TRIM(P1201)="",COUNTIF(Config!$B$15:$B$19,P1201)&gt;0),1,0)+IF(OR(TRIM(R1201)="",COUNTIF(Config!$B$15:$B$19,R1201)&gt;0),1,0)</f>
        <v>0</v>
      </c>
      <c r="AA1201" s="1" cm="1">
        <f t="array" ref="AA1201">SUMPRODUCT(LEN(H1201)-LEN(SUBSTITUTE(H1201,{"0";"1";"2";"3";"4";"5";"6";"7";"8";"9"},"")))</f>
        <v>10</v>
      </c>
      <c r="AC1201" t="str">
        <f t="shared" si="128"/>
        <v/>
      </c>
      <c r="AD1201">
        <f t="shared" si="129"/>
        <v>1</v>
      </c>
      <c r="AE1201">
        <f t="shared" si="130"/>
        <v>1</v>
      </c>
      <c r="AF1201" t="str">
        <f t="shared" si="131"/>
        <v>No</v>
      </c>
      <c r="AG1201" t="str">
        <f t="shared" ca="1" si="132"/>
        <v/>
      </c>
      <c r="AH1201" t="str">
        <f ca="1">IF(OR(V1201="",AG1201=""),"Yes",IF(AG1201&gt;Config!$B$41,"Yes","No"))</f>
        <v>Yes</v>
      </c>
    </row>
    <row r="1202" spans="1:34" x14ac:dyDescent="0.25">
      <c r="A1202" s="1" t="s">
        <v>9481</v>
      </c>
      <c r="B1202" s="1" t="s">
        <v>62</v>
      </c>
      <c r="C1202" s="1" t="s">
        <v>499</v>
      </c>
      <c r="D1202" s="1" t="s">
        <v>9482</v>
      </c>
      <c r="E1202" s="1" t="s">
        <v>34528</v>
      </c>
      <c r="F1202" s="1" t="s">
        <v>9483</v>
      </c>
      <c r="G1202" t="str">
        <f t="shared" si="126"/>
        <v>Valid</v>
      </c>
      <c r="H1202" s="1" t="s">
        <v>9484</v>
      </c>
      <c r="I1202" t="str" cm="1">
        <f t="array" ref="I1202">IF(OR(TRIM(H1202)="",ISNUMBER(SEARCH("#",H1202)),AA1202&lt;Config!$B$8,SUMPRODUCT(--ISNUMBER(SEARCH({"a";"b";"c";"d";"e";"f";"g";"h";"i";"j";"k";"l";"m";"n";"o";"p";"q";"r";"s";"t";"u";"v";"w";"x";"y";"z"},H1202)))&gt;0),"Invalid","Valid")</f>
        <v>Valid</v>
      </c>
      <c r="J1202" s="1" t="s">
        <v>9485</v>
      </c>
      <c r="K1202" s="1" t="s">
        <v>178</v>
      </c>
      <c r="L1202" s="1" t="s">
        <v>102</v>
      </c>
      <c r="M1202" s="1" t="s">
        <v>343</v>
      </c>
      <c r="N1202" s="1" t="s">
        <v>86</v>
      </c>
      <c r="O1202" s="1" t="s">
        <v>196</v>
      </c>
      <c r="P1202" t="s">
        <v>328</v>
      </c>
      <c r="Q1202" s="1" t="s">
        <v>33838</v>
      </c>
      <c r="R1202" s="1" t="s">
        <v>571</v>
      </c>
      <c r="S1202" s="1" t="s">
        <v>9486</v>
      </c>
      <c r="T1202" s="1" t="s">
        <v>9487</v>
      </c>
      <c r="U1202" s="1" t="s">
        <v>9488</v>
      </c>
      <c r="V1202" s="1" t="s">
        <v>2023</v>
      </c>
      <c r="W1202" s="1" t="s">
        <v>75</v>
      </c>
      <c r="X1202" t="str">
        <f t="shared" si="127"/>
        <v>Complete</v>
      </c>
      <c r="Y1202">
        <f>MAX(0,100-IF(G1202="Invalid",Config!$B$5,0)-IF(I1202="Invalid",Config!$B$6,0)-IF(X1202="Incomplete",Config!$B$7,0)-IF(AF1202="Yes",Config!$B$37,0))</f>
        <v>100</v>
      </c>
      <c r="Z1202" s="1">
        <f>IF(OR(TRIM(B1202)="",COUNTIF(Config!$B$15:$B$19,B1202)&gt;0),1,0)+IF(OR(TRIM(C1202)="",COUNTIF(Config!$B$15:$B$19,C1202)&gt;0),1,0)+IF(OR(TRIM(F1202)="",COUNTIF(Config!$B$15:$B$19,F1202)&gt;0),1,0)+IF(OR(TRIM(H1202)="",COUNTIF(Config!$B$15:$B$19,H1202)&gt;0),1,0)+IF(OR(TRIM(E1202)="",COUNTIF(Config!$B$15:$B$19,E1202)&gt;0),1,0)+IF(OR(TRIM(K1202)="",COUNTIF(Config!$B$15:$B$19,K1202)&gt;0),1,0)+IF(OR(TRIM(P1202)="",COUNTIF(Config!$B$15:$B$19,P1202)&gt;0),1,0)+IF(OR(TRIM(R1202)="",COUNTIF(Config!$B$15:$B$19,R1202)&gt;0),1,0)</f>
        <v>0</v>
      </c>
      <c r="AA1202" s="1" cm="1">
        <f t="array" ref="AA1202">SUMPRODUCT(LEN(H1202)-LEN(SUBSTITUTE(H1202,{"0";"1";"2";"3";"4";"5";"6";"7";"8";"9"},"")))</f>
        <v>10</v>
      </c>
      <c r="AC1202" t="str">
        <f t="shared" si="128"/>
        <v/>
      </c>
      <c r="AD1202">
        <f t="shared" si="129"/>
        <v>1</v>
      </c>
      <c r="AE1202">
        <f t="shared" si="130"/>
        <v>1</v>
      </c>
      <c r="AF1202" t="str">
        <f t="shared" si="131"/>
        <v>No</v>
      </c>
      <c r="AG1202">
        <f t="shared" ca="1" si="132"/>
        <v>124</v>
      </c>
      <c r="AH1202" t="str">
        <f ca="1">IF(OR(V1202="",AG1202=""),"Yes",IF(AG1202&gt;Config!$B$41,"Yes","No"))</f>
        <v>No</v>
      </c>
    </row>
    <row r="1203" spans="1:34" x14ac:dyDescent="0.25">
      <c r="A1203" s="1" t="s">
        <v>9489</v>
      </c>
      <c r="B1203" s="1" t="s">
        <v>353</v>
      </c>
      <c r="C1203" s="1" t="s">
        <v>792</v>
      </c>
      <c r="D1203" s="1" t="s">
        <v>9490</v>
      </c>
      <c r="E1203" s="1" t="s">
        <v>739</v>
      </c>
      <c r="F1203" s="1" t="s">
        <v>9491</v>
      </c>
      <c r="G1203" t="str">
        <f t="shared" si="126"/>
        <v>Valid</v>
      </c>
      <c r="H1203" s="1" t="s">
        <v>9492</v>
      </c>
      <c r="I1203" t="str" cm="1">
        <f t="array" ref="I1203">IF(OR(TRIM(H1203)="",ISNUMBER(SEARCH("#",H1203)),AA1203&lt;Config!$B$8,SUMPRODUCT(--ISNUMBER(SEARCH({"a";"b";"c";"d";"e";"f";"g";"h";"i";"j";"k";"l";"m";"n";"o";"p";"q";"r";"s";"t";"u";"v";"w";"x";"y";"z"},H1203)))&gt;0),"Invalid","Valid")</f>
        <v>Valid</v>
      </c>
      <c r="J1203" s="1" t="s">
        <v>9493</v>
      </c>
      <c r="K1203" s="1" t="s">
        <v>287</v>
      </c>
      <c r="L1203" s="1" t="s">
        <v>102</v>
      </c>
      <c r="M1203" s="1" t="s">
        <v>135</v>
      </c>
      <c r="N1203" s="1" t="s">
        <v>437</v>
      </c>
      <c r="O1203" s="1" t="s">
        <v>196</v>
      </c>
      <c r="P1203" t="s">
        <v>53</v>
      </c>
      <c r="Q1203" s="1" t="s">
        <v>150</v>
      </c>
      <c r="R1203" s="1" t="s">
        <v>70</v>
      </c>
      <c r="S1203" s="1" t="s">
        <v>9494</v>
      </c>
      <c r="T1203" s="1" t="s">
        <v>9495</v>
      </c>
      <c r="U1203" s="1" t="s">
        <v>1564</v>
      </c>
      <c r="V1203" s="1" t="s">
        <v>140</v>
      </c>
      <c r="W1203" s="1" t="s">
        <v>125</v>
      </c>
      <c r="X1203" t="str">
        <f t="shared" si="127"/>
        <v>Complete</v>
      </c>
      <c r="Y1203">
        <f>MAX(0,100-IF(G1203="Invalid",Config!$B$5,0)-IF(I1203="Invalid",Config!$B$6,0)-IF(X1203="Incomplete",Config!$B$7,0)-IF(AF1203="Yes",Config!$B$37,0))</f>
        <v>100</v>
      </c>
      <c r="Z1203" s="1">
        <f>IF(OR(TRIM(B1203)="",COUNTIF(Config!$B$15:$B$19,B1203)&gt;0),1,0)+IF(OR(TRIM(C1203)="",COUNTIF(Config!$B$15:$B$19,C1203)&gt;0),1,0)+IF(OR(TRIM(F1203)="",COUNTIF(Config!$B$15:$B$19,F1203)&gt;0),1,0)+IF(OR(TRIM(H1203)="",COUNTIF(Config!$B$15:$B$19,H1203)&gt;0),1,0)+IF(OR(TRIM(E1203)="",COUNTIF(Config!$B$15:$B$19,E1203)&gt;0),1,0)+IF(OR(TRIM(K1203)="",COUNTIF(Config!$B$15:$B$19,K1203)&gt;0),1,0)+IF(OR(TRIM(P1203)="",COUNTIF(Config!$B$15:$B$19,P1203)&gt;0),1,0)+IF(OR(TRIM(R1203)="",COUNTIF(Config!$B$15:$B$19,R1203)&gt;0),1,0)</f>
        <v>0</v>
      </c>
      <c r="AA1203" s="1" cm="1">
        <f t="array" ref="AA1203">SUMPRODUCT(LEN(H1203)-LEN(SUBSTITUTE(H1203,{"0";"1";"2";"3";"4";"5";"6";"7";"8";"9"},"")))</f>
        <v>12</v>
      </c>
      <c r="AC1203" t="str">
        <f t="shared" si="128"/>
        <v/>
      </c>
      <c r="AD1203">
        <f t="shared" si="129"/>
        <v>1</v>
      </c>
      <c r="AE1203">
        <f t="shared" si="130"/>
        <v>1</v>
      </c>
      <c r="AF1203" t="str">
        <f t="shared" si="131"/>
        <v>No</v>
      </c>
      <c r="AG1203">
        <f t="shared" ca="1" si="132"/>
        <v>37</v>
      </c>
      <c r="AH1203" t="str">
        <f ca="1">IF(OR(V1203="",AG1203=""),"Yes",IF(AG1203&gt;Config!$B$41,"Yes","No"))</f>
        <v>No</v>
      </c>
    </row>
    <row r="1204" spans="1:34" x14ac:dyDescent="0.25">
      <c r="A1204" s="1" t="s">
        <v>9496</v>
      </c>
      <c r="B1204" s="1" t="s">
        <v>1241</v>
      </c>
      <c r="C1204" s="1" t="s">
        <v>1736</v>
      </c>
      <c r="D1204" s="1" t="s">
        <v>9497</v>
      </c>
      <c r="E1204" s="1" t="s">
        <v>34529</v>
      </c>
      <c r="F1204" s="1" t="s">
        <v>9498</v>
      </c>
      <c r="G1204" t="str">
        <f t="shared" si="126"/>
        <v>Valid</v>
      </c>
      <c r="H1204" s="1" t="s">
        <v>9499</v>
      </c>
      <c r="I1204" t="str" cm="1">
        <f t="array" ref="I1204">IF(OR(TRIM(H1204)="",ISNUMBER(SEARCH("#",H1204)),AA1204&lt;Config!$B$8,SUMPRODUCT(--ISNUMBER(SEARCH({"a";"b";"c";"d";"e";"f";"g";"h";"i";"j";"k";"l";"m";"n";"o";"p";"q";"r";"s";"t";"u";"v";"w";"x";"y";"z"},H1204)))&gt;0),"Invalid","Valid")</f>
        <v>Valid</v>
      </c>
      <c r="J1204" s="1" t="s">
        <v>9500</v>
      </c>
      <c r="K1204" s="1" t="s">
        <v>866</v>
      </c>
      <c r="L1204" s="1" t="s">
        <v>179</v>
      </c>
      <c r="M1204" s="1" t="s">
        <v>103</v>
      </c>
      <c r="N1204" s="1" t="s">
        <v>68</v>
      </c>
      <c r="O1204" s="1" t="s">
        <v>180</v>
      </c>
      <c r="P1204" t="s">
        <v>53</v>
      </c>
      <c r="Q1204" s="1" t="s">
        <v>150</v>
      </c>
      <c r="R1204" s="1" t="s">
        <v>415</v>
      </c>
      <c r="S1204" s="1" t="s">
        <v>6715</v>
      </c>
      <c r="T1204" s="1" t="s">
        <v>9501</v>
      </c>
      <c r="U1204" s="1" t="s">
        <v>3217</v>
      </c>
      <c r="V1204" s="1" t="s">
        <v>140</v>
      </c>
      <c r="W1204" s="1" t="s">
        <v>186</v>
      </c>
      <c r="X1204" t="str">
        <f t="shared" si="127"/>
        <v>Complete</v>
      </c>
      <c r="Y1204">
        <f>MAX(0,100-IF(G1204="Invalid",Config!$B$5,0)-IF(I1204="Invalid",Config!$B$6,0)-IF(X1204="Incomplete",Config!$B$7,0)-IF(AF1204="Yes",Config!$B$37,0))</f>
        <v>100</v>
      </c>
      <c r="Z1204" s="1">
        <f>IF(OR(TRIM(B1204)="",COUNTIF(Config!$B$15:$B$19,B1204)&gt;0),1,0)+IF(OR(TRIM(C1204)="",COUNTIF(Config!$B$15:$B$19,C1204)&gt;0),1,0)+IF(OR(TRIM(F1204)="",COUNTIF(Config!$B$15:$B$19,F1204)&gt;0),1,0)+IF(OR(TRIM(H1204)="",COUNTIF(Config!$B$15:$B$19,H1204)&gt;0),1,0)+IF(OR(TRIM(E1204)="",COUNTIF(Config!$B$15:$B$19,E1204)&gt;0),1,0)+IF(OR(TRIM(K1204)="",COUNTIF(Config!$B$15:$B$19,K1204)&gt;0),1,0)+IF(OR(TRIM(P1204)="",COUNTIF(Config!$B$15:$B$19,P1204)&gt;0),1,0)+IF(OR(TRIM(R1204)="",COUNTIF(Config!$B$15:$B$19,R1204)&gt;0),1,0)</f>
        <v>0</v>
      </c>
      <c r="AA1204" s="1" cm="1">
        <f t="array" ref="AA1204">SUMPRODUCT(LEN(H1204)-LEN(SUBSTITUTE(H1204,{"0";"1";"2";"3";"4";"5";"6";"7";"8";"9"},"")))</f>
        <v>10</v>
      </c>
      <c r="AC1204" t="str">
        <f t="shared" si="128"/>
        <v/>
      </c>
      <c r="AD1204">
        <f t="shared" si="129"/>
        <v>1</v>
      </c>
      <c r="AE1204">
        <f t="shared" si="130"/>
        <v>1</v>
      </c>
      <c r="AF1204" t="str">
        <f t="shared" si="131"/>
        <v>No</v>
      </c>
      <c r="AG1204">
        <f t="shared" ca="1" si="132"/>
        <v>37</v>
      </c>
      <c r="AH1204" t="str">
        <f ca="1">IF(OR(V1204="",AG1204=""),"Yes",IF(AG1204&gt;Config!$B$41,"Yes","No"))</f>
        <v>No</v>
      </c>
    </row>
    <row r="1205" spans="1:34" x14ac:dyDescent="0.25">
      <c r="A1205" s="1" t="s">
        <v>9502</v>
      </c>
      <c r="B1205" s="1" t="s">
        <v>1157</v>
      </c>
      <c r="C1205" s="1" t="s">
        <v>1441</v>
      </c>
      <c r="D1205" s="1" t="s">
        <v>9503</v>
      </c>
      <c r="E1205" s="1" t="s">
        <v>34530</v>
      </c>
      <c r="F1205" s="1" t="s">
        <v>9504</v>
      </c>
      <c r="G1205" t="str">
        <f t="shared" si="126"/>
        <v>Valid</v>
      </c>
      <c r="H1205" s="1" t="s">
        <v>1097</v>
      </c>
      <c r="I1205" t="str" cm="1">
        <f t="array" ref="I1205">IF(OR(TRIM(H1205)="",ISNUMBER(SEARCH("#",H1205)),AA1205&lt;Config!$B$8,SUMPRODUCT(--ISNUMBER(SEARCH({"a";"b";"c";"d";"e";"f";"g";"h";"i";"j";"k";"l";"m";"n";"o";"p";"q";"r";"s";"t";"u";"v";"w";"x";"y";"z"},H1205)))&gt;0),"Invalid","Valid")</f>
        <v>Valid</v>
      </c>
      <c r="J1205" s="1" t="s">
        <v>9505</v>
      </c>
      <c r="K1205" s="1" t="s">
        <v>1001</v>
      </c>
      <c r="L1205" s="1" t="s">
        <v>265</v>
      </c>
      <c r="M1205" s="1" t="s">
        <v>30</v>
      </c>
      <c r="N1205" s="1" t="s">
        <v>31</v>
      </c>
      <c r="O1205" s="1" t="s">
        <v>149</v>
      </c>
      <c r="P1205" t="s">
        <v>590</v>
      </c>
      <c r="Q1205" s="1" t="s">
        <v>591</v>
      </c>
      <c r="R1205" s="1" t="s">
        <v>1774</v>
      </c>
      <c r="S1205" s="1" t="s">
        <v>9506</v>
      </c>
      <c r="T1205" s="1" t="s">
        <v>9507</v>
      </c>
      <c r="U1205" s="1" t="s">
        <v>5874</v>
      </c>
      <c r="V1205" s="1" t="s">
        <v>4670</v>
      </c>
      <c r="W1205" s="1" t="s">
        <v>384</v>
      </c>
      <c r="X1205" t="str">
        <f t="shared" si="127"/>
        <v>Complete</v>
      </c>
      <c r="Y1205">
        <f>MAX(0,100-IF(G1205="Invalid",Config!$B$5,0)-IF(I1205="Invalid",Config!$B$6,0)-IF(X1205="Incomplete",Config!$B$7,0)-IF(AF1205="Yes",Config!$B$37,0))</f>
        <v>75</v>
      </c>
      <c r="Z1205" s="1">
        <f>IF(OR(TRIM(B1205)="",COUNTIF(Config!$B$15:$B$19,B1205)&gt;0),1,0)+IF(OR(TRIM(C1205)="",COUNTIF(Config!$B$15:$B$19,C1205)&gt;0),1,0)+IF(OR(TRIM(F1205)="",COUNTIF(Config!$B$15:$B$19,F1205)&gt;0),1,0)+IF(OR(TRIM(H1205)="",COUNTIF(Config!$B$15:$B$19,H1205)&gt;0),1,0)+IF(OR(TRIM(E1205)="",COUNTIF(Config!$B$15:$B$19,E1205)&gt;0),1,0)+IF(OR(TRIM(K1205)="",COUNTIF(Config!$B$15:$B$19,K1205)&gt;0),1,0)+IF(OR(TRIM(P1205)="",COUNTIF(Config!$B$15:$B$19,P1205)&gt;0),1,0)+IF(OR(TRIM(R1205)="",COUNTIF(Config!$B$15:$B$19,R1205)&gt;0),1,0)</f>
        <v>0</v>
      </c>
      <c r="AA1205" s="1" cm="1">
        <f t="array" ref="AA1205">SUMPRODUCT(LEN(H1205)-LEN(SUBSTITUTE(H1205,{"0";"1";"2";"3";"4";"5";"6";"7";"8";"9"},"")))</f>
        <v>10</v>
      </c>
      <c r="AC1205" t="str">
        <f t="shared" si="128"/>
        <v>Potential Duplicate</v>
      </c>
      <c r="AD1205">
        <f t="shared" si="129"/>
        <v>1</v>
      </c>
      <c r="AE1205">
        <f t="shared" si="130"/>
        <v>2</v>
      </c>
      <c r="AF1205" t="str">
        <f t="shared" si="131"/>
        <v>Yes</v>
      </c>
      <c r="AG1205">
        <f t="shared" ca="1" si="132"/>
        <v>371</v>
      </c>
      <c r="AH1205" t="str">
        <f ca="1">IF(OR(V1205="",AG1205=""),"Yes",IF(AG1205&gt;Config!$B$41,"Yes","No"))</f>
        <v>Yes</v>
      </c>
    </row>
    <row r="1206" spans="1:34" x14ac:dyDescent="0.25">
      <c r="A1206" s="1" t="s">
        <v>9508</v>
      </c>
      <c r="B1206" s="1" t="s">
        <v>1339</v>
      </c>
      <c r="C1206" s="1" t="s">
        <v>97</v>
      </c>
      <c r="D1206" s="1" t="s">
        <v>9509</v>
      </c>
      <c r="E1206" s="1" t="s">
        <v>34194</v>
      </c>
      <c r="F1206" s="1" t="s">
        <v>9510</v>
      </c>
      <c r="G1206" t="str">
        <f t="shared" si="126"/>
        <v>Invalid</v>
      </c>
      <c r="H1206" s="1" t="s">
        <v>9511</v>
      </c>
      <c r="I1206" t="str" cm="1">
        <f t="array" ref="I1206">IF(OR(TRIM(H1206)="",ISNUMBER(SEARCH("#",H1206)),AA1206&lt;Config!$B$8,SUMPRODUCT(--ISNUMBER(SEARCH({"a";"b";"c";"d";"e";"f";"g";"h";"i";"j";"k";"l";"m";"n";"o";"p";"q";"r";"s";"t";"u";"v";"w";"x";"y";"z"},H1206)))&gt;0),"Invalid","Valid")</f>
        <v>Valid</v>
      </c>
      <c r="J1206" s="1" t="s">
        <v>9512</v>
      </c>
      <c r="K1206" s="1" t="s">
        <v>210</v>
      </c>
      <c r="L1206" s="1" t="s">
        <v>102</v>
      </c>
      <c r="M1206" s="1" t="s">
        <v>165</v>
      </c>
      <c r="N1206" s="1" t="s">
        <v>252</v>
      </c>
      <c r="O1206" s="1" t="s">
        <v>196</v>
      </c>
      <c r="P1206" t="s">
        <v>87</v>
      </c>
      <c r="Q1206" s="1" t="s">
        <v>166</v>
      </c>
      <c r="R1206" s="1" t="s">
        <v>559</v>
      </c>
      <c r="S1206" s="1" t="s">
        <v>9513</v>
      </c>
      <c r="T1206" s="1" t="s">
        <v>9514</v>
      </c>
      <c r="U1206" s="1" t="s">
        <v>1281</v>
      </c>
      <c r="V1206" s="1" t="s">
        <v>140</v>
      </c>
      <c r="W1206" s="1" t="s">
        <v>75</v>
      </c>
      <c r="X1206" t="str">
        <f t="shared" si="127"/>
        <v>Complete</v>
      </c>
      <c r="Y1206">
        <f>MAX(0,100-IF(G1206="Invalid",Config!$B$5,0)-IF(I1206="Invalid",Config!$B$6,0)-IF(X1206="Incomplete",Config!$B$7,0)-IF(AF1206="Yes",Config!$B$37,0))</f>
        <v>70</v>
      </c>
      <c r="Z1206" s="1">
        <f>IF(OR(TRIM(B1206)="",COUNTIF(Config!$B$15:$B$19,B1206)&gt;0),1,0)+IF(OR(TRIM(C1206)="",COUNTIF(Config!$B$15:$B$19,C1206)&gt;0),1,0)+IF(OR(TRIM(F1206)="",COUNTIF(Config!$B$15:$B$19,F1206)&gt;0),1,0)+IF(OR(TRIM(H1206)="",COUNTIF(Config!$B$15:$B$19,H1206)&gt;0),1,0)+IF(OR(TRIM(E1206)="",COUNTIF(Config!$B$15:$B$19,E1206)&gt;0),1,0)+IF(OR(TRIM(K1206)="",COUNTIF(Config!$B$15:$B$19,K1206)&gt;0),1,0)+IF(OR(TRIM(P1206)="",COUNTIF(Config!$B$15:$B$19,P1206)&gt;0),1,0)+IF(OR(TRIM(R1206)="",COUNTIF(Config!$B$15:$B$19,R1206)&gt;0),1,0)</f>
        <v>0</v>
      </c>
      <c r="AA1206" s="1" cm="1">
        <f t="array" ref="AA1206">SUMPRODUCT(LEN(H1206)-LEN(SUBSTITUTE(H1206,{"0";"1";"2";"3";"4";"5";"6";"7";"8";"9"},"")))</f>
        <v>10</v>
      </c>
      <c r="AC1206" t="str">
        <f t="shared" si="128"/>
        <v>Invalid Email</v>
      </c>
      <c r="AD1206">
        <f t="shared" si="129"/>
        <v>0</v>
      </c>
      <c r="AE1206">
        <f t="shared" si="130"/>
        <v>1</v>
      </c>
      <c r="AF1206" t="str">
        <f t="shared" si="131"/>
        <v>No</v>
      </c>
      <c r="AG1206">
        <f t="shared" ca="1" si="132"/>
        <v>37</v>
      </c>
      <c r="AH1206" t="str">
        <f ca="1">IF(OR(V1206="",AG1206=""),"Yes",IF(AG1206&gt;Config!$B$41,"Yes","No"))</f>
        <v>No</v>
      </c>
    </row>
    <row r="1207" spans="1:34" x14ac:dyDescent="0.25">
      <c r="A1207" s="1" t="s">
        <v>9515</v>
      </c>
      <c r="B1207" s="1" t="s">
        <v>1266</v>
      </c>
      <c r="C1207" s="1" t="s">
        <v>489</v>
      </c>
      <c r="D1207" s="1" t="s">
        <v>9516</v>
      </c>
      <c r="E1207" s="1" t="s">
        <v>34531</v>
      </c>
      <c r="F1207" s="1" t="s">
        <v>9517</v>
      </c>
      <c r="G1207" t="str">
        <f t="shared" si="126"/>
        <v>Valid</v>
      </c>
      <c r="H1207" s="1" t="s">
        <v>9518</v>
      </c>
      <c r="I1207" t="str" cm="1">
        <f t="array" ref="I1207">IF(OR(TRIM(H1207)="",ISNUMBER(SEARCH("#",H1207)),AA1207&lt;Config!$B$8,SUMPRODUCT(--ISNUMBER(SEARCH({"a";"b";"c";"d";"e";"f";"g";"h";"i";"j";"k";"l";"m";"n";"o";"p";"q";"r";"s";"t";"u";"v";"w";"x";"y";"z"},H1207)))&gt;0),"Invalid","Valid")</f>
        <v>Valid</v>
      </c>
      <c r="J1207" s="1" t="s">
        <v>9519</v>
      </c>
      <c r="K1207" s="1" t="s">
        <v>378</v>
      </c>
      <c r="L1207" s="1" t="s">
        <v>84</v>
      </c>
      <c r="M1207" s="1" t="s">
        <v>235</v>
      </c>
      <c r="N1207" s="1" t="s">
        <v>31</v>
      </c>
      <c r="O1207" s="1" t="s">
        <v>52</v>
      </c>
      <c r="P1207" t="s">
        <v>33</v>
      </c>
      <c r="Q1207" s="1" t="s">
        <v>1099</v>
      </c>
      <c r="R1207" s="1" t="s">
        <v>120</v>
      </c>
      <c r="S1207" s="1" t="s">
        <v>1969</v>
      </c>
      <c r="T1207" s="1" t="s">
        <v>9520</v>
      </c>
      <c r="U1207" s="1" t="s">
        <v>964</v>
      </c>
      <c r="V1207" s="1" t="s">
        <v>1273</v>
      </c>
      <c r="W1207" s="1" t="s">
        <v>60</v>
      </c>
      <c r="X1207" t="str">
        <f t="shared" si="127"/>
        <v>Complete</v>
      </c>
      <c r="Y1207">
        <f>MAX(0,100-IF(G1207="Invalid",Config!$B$5,0)-IF(I1207="Invalid",Config!$B$6,0)-IF(X1207="Incomplete",Config!$B$7,0)-IF(AF1207="Yes",Config!$B$37,0))</f>
        <v>100</v>
      </c>
      <c r="Z1207" s="1">
        <f>IF(OR(TRIM(B1207)="",COUNTIF(Config!$B$15:$B$19,B1207)&gt;0),1,0)+IF(OR(TRIM(C1207)="",COUNTIF(Config!$B$15:$B$19,C1207)&gt;0),1,0)+IF(OR(TRIM(F1207)="",COUNTIF(Config!$B$15:$B$19,F1207)&gt;0),1,0)+IF(OR(TRIM(H1207)="",COUNTIF(Config!$B$15:$B$19,H1207)&gt;0),1,0)+IF(OR(TRIM(E1207)="",COUNTIF(Config!$B$15:$B$19,E1207)&gt;0),1,0)+IF(OR(TRIM(K1207)="",COUNTIF(Config!$B$15:$B$19,K1207)&gt;0),1,0)+IF(OR(TRIM(P1207)="",COUNTIF(Config!$B$15:$B$19,P1207)&gt;0),1,0)+IF(OR(TRIM(R1207)="",COUNTIF(Config!$B$15:$B$19,R1207)&gt;0),1,0)</f>
        <v>0</v>
      </c>
      <c r="AA1207" s="1" cm="1">
        <f t="array" ref="AA1207">SUMPRODUCT(LEN(H1207)-LEN(SUBSTITUTE(H1207,{"0";"1";"2";"3";"4";"5";"6";"7";"8";"9"},"")))</f>
        <v>10</v>
      </c>
      <c r="AC1207" t="str">
        <f t="shared" si="128"/>
        <v/>
      </c>
      <c r="AD1207">
        <f t="shared" si="129"/>
        <v>1</v>
      </c>
      <c r="AE1207">
        <f t="shared" si="130"/>
        <v>1</v>
      </c>
      <c r="AF1207" t="str">
        <f t="shared" si="131"/>
        <v>No</v>
      </c>
      <c r="AG1207" t="str">
        <f t="shared" ca="1" si="132"/>
        <v/>
      </c>
      <c r="AH1207" t="str">
        <f ca="1">IF(OR(V1207="",AG1207=""),"Yes",IF(AG1207&gt;Config!$B$41,"Yes","No"))</f>
        <v>Yes</v>
      </c>
    </row>
    <row r="1208" spans="1:34" x14ac:dyDescent="0.25">
      <c r="A1208" s="1" t="s">
        <v>9521</v>
      </c>
      <c r="B1208" s="1" t="s">
        <v>2374</v>
      </c>
      <c r="C1208" s="1" t="s">
        <v>273</v>
      </c>
      <c r="D1208" s="1" t="s">
        <v>9522</v>
      </c>
      <c r="E1208" s="1" t="s">
        <v>34532</v>
      </c>
      <c r="F1208" s="1" t="s">
        <v>9523</v>
      </c>
      <c r="G1208" t="str">
        <f t="shared" si="126"/>
        <v>Valid</v>
      </c>
      <c r="H1208" s="1" t="s">
        <v>9524</v>
      </c>
      <c r="I1208" t="str" cm="1">
        <f t="array" ref="I1208">IF(OR(TRIM(H1208)="",ISNUMBER(SEARCH("#",H1208)),AA1208&lt;Config!$B$8,SUMPRODUCT(--ISNUMBER(SEARCH({"a";"b";"c";"d";"e";"f";"g";"h";"i";"j";"k";"l";"m";"n";"o";"p";"q";"r";"s";"t";"u";"v";"w";"x";"y";"z"},H1208)))&gt;0),"Invalid","Valid")</f>
        <v>Valid</v>
      </c>
      <c r="J1208" s="1" t="s">
        <v>9525</v>
      </c>
      <c r="K1208" s="1" t="s">
        <v>117</v>
      </c>
      <c r="L1208" s="1" t="s">
        <v>179</v>
      </c>
      <c r="M1208" s="1" t="s">
        <v>33825</v>
      </c>
      <c r="N1208" s="1" t="s">
        <v>148</v>
      </c>
      <c r="O1208" s="1" t="s">
        <v>32</v>
      </c>
      <c r="P1208" t="s">
        <v>87</v>
      </c>
      <c r="Q1208" s="1" t="s">
        <v>166</v>
      </c>
      <c r="R1208" s="1" t="s">
        <v>379</v>
      </c>
      <c r="S1208" s="1" t="s">
        <v>6340</v>
      </c>
      <c r="T1208" s="1" t="s">
        <v>9526</v>
      </c>
      <c r="U1208" s="1" t="s">
        <v>9527</v>
      </c>
      <c r="V1208" s="1" t="s">
        <v>140</v>
      </c>
      <c r="W1208" s="1" t="s">
        <v>202</v>
      </c>
      <c r="X1208" t="str">
        <f t="shared" si="127"/>
        <v>Complete</v>
      </c>
      <c r="Y1208">
        <f>MAX(0,100-IF(G1208="Invalid",Config!$B$5,0)-IF(I1208="Invalid",Config!$B$6,0)-IF(X1208="Incomplete",Config!$B$7,0)-IF(AF1208="Yes",Config!$B$37,0))</f>
        <v>100</v>
      </c>
      <c r="Z1208" s="1">
        <f>IF(OR(TRIM(B1208)="",COUNTIF(Config!$B$15:$B$19,B1208)&gt;0),1,0)+IF(OR(TRIM(C1208)="",COUNTIF(Config!$B$15:$B$19,C1208)&gt;0),1,0)+IF(OR(TRIM(F1208)="",COUNTIF(Config!$B$15:$B$19,F1208)&gt;0),1,0)+IF(OR(TRIM(H1208)="",COUNTIF(Config!$B$15:$B$19,H1208)&gt;0),1,0)+IF(OR(TRIM(E1208)="",COUNTIF(Config!$B$15:$B$19,E1208)&gt;0),1,0)+IF(OR(TRIM(K1208)="",COUNTIF(Config!$B$15:$B$19,K1208)&gt;0),1,0)+IF(OR(TRIM(P1208)="",COUNTIF(Config!$B$15:$B$19,P1208)&gt;0),1,0)+IF(OR(TRIM(R1208)="",COUNTIF(Config!$B$15:$B$19,R1208)&gt;0),1,0)</f>
        <v>0</v>
      </c>
      <c r="AA1208" s="1" cm="1">
        <f t="array" ref="AA1208">SUMPRODUCT(LEN(H1208)-LEN(SUBSTITUTE(H1208,{"0";"1";"2";"3";"4";"5";"6";"7";"8";"9"},"")))</f>
        <v>10</v>
      </c>
      <c r="AC1208" t="str">
        <f t="shared" si="128"/>
        <v/>
      </c>
      <c r="AD1208">
        <f t="shared" si="129"/>
        <v>1</v>
      </c>
      <c r="AE1208">
        <f t="shared" si="130"/>
        <v>1</v>
      </c>
      <c r="AF1208" t="str">
        <f t="shared" si="131"/>
        <v>No</v>
      </c>
      <c r="AG1208">
        <f t="shared" ca="1" si="132"/>
        <v>37</v>
      </c>
      <c r="AH1208" t="str">
        <f ca="1">IF(OR(V1208="",AG1208=""),"Yes",IF(AG1208&gt;Config!$B$41,"Yes","No"))</f>
        <v>No</v>
      </c>
    </row>
    <row r="1209" spans="1:34" x14ac:dyDescent="0.25">
      <c r="A1209" s="1" t="s">
        <v>9528</v>
      </c>
      <c r="B1209" s="1" t="s">
        <v>1441</v>
      </c>
      <c r="C1209" s="1" t="s">
        <v>524</v>
      </c>
      <c r="D1209" s="1" t="s">
        <v>9529</v>
      </c>
      <c r="E1209" s="1" t="s">
        <v>1331</v>
      </c>
      <c r="F1209" s="1" t="s">
        <v>9530</v>
      </c>
      <c r="G1209" t="str">
        <f t="shared" si="126"/>
        <v>Valid</v>
      </c>
      <c r="H1209" s="1" t="s">
        <v>9531</v>
      </c>
      <c r="I1209" t="str" cm="1">
        <f t="array" ref="I1209">IF(OR(TRIM(H1209)="",ISNUMBER(SEARCH("#",H1209)),AA1209&lt;Config!$B$8,SUMPRODUCT(--ISNUMBER(SEARCH({"a";"b";"c";"d";"e";"f";"g";"h";"i";"j";"k";"l";"m";"n";"o";"p";"q";"r";"s";"t";"u";"v";"w";"x";"y";"z"},H1209)))&gt;0),"Invalid","Valid")</f>
        <v>Valid</v>
      </c>
      <c r="J1209" s="1" t="s">
        <v>9532</v>
      </c>
      <c r="K1209" s="1" t="s">
        <v>48</v>
      </c>
      <c r="L1209" s="1" t="s">
        <v>450</v>
      </c>
      <c r="M1209" s="1" t="s">
        <v>235</v>
      </c>
      <c r="N1209" s="1" t="s">
        <v>437</v>
      </c>
      <c r="O1209" s="1" t="s">
        <v>266</v>
      </c>
      <c r="P1209" t="s">
        <v>236</v>
      </c>
      <c r="Q1209" s="1" t="s">
        <v>254</v>
      </c>
      <c r="R1209" s="1" t="s">
        <v>238</v>
      </c>
      <c r="S1209" s="1" t="s">
        <v>9533</v>
      </c>
      <c r="T1209" s="1" t="s">
        <v>9534</v>
      </c>
      <c r="U1209" s="1" t="s">
        <v>9535</v>
      </c>
      <c r="V1209" s="1" t="s">
        <v>9536</v>
      </c>
      <c r="W1209" s="1" t="s">
        <v>94</v>
      </c>
      <c r="X1209" t="str">
        <f t="shared" si="127"/>
        <v>Complete</v>
      </c>
      <c r="Y1209">
        <f>MAX(0,100-IF(G1209="Invalid",Config!$B$5,0)-IF(I1209="Invalid",Config!$B$6,0)-IF(X1209="Incomplete",Config!$B$7,0)-IF(AF1209="Yes",Config!$B$37,0))</f>
        <v>100</v>
      </c>
      <c r="Z1209" s="1">
        <f>IF(OR(TRIM(B1209)="",COUNTIF(Config!$B$15:$B$19,B1209)&gt;0),1,0)+IF(OR(TRIM(C1209)="",COUNTIF(Config!$B$15:$B$19,C1209)&gt;0),1,0)+IF(OR(TRIM(F1209)="",COUNTIF(Config!$B$15:$B$19,F1209)&gt;0),1,0)+IF(OR(TRIM(H1209)="",COUNTIF(Config!$B$15:$B$19,H1209)&gt;0),1,0)+IF(OR(TRIM(E1209)="",COUNTIF(Config!$B$15:$B$19,E1209)&gt;0),1,0)+IF(OR(TRIM(K1209)="",COUNTIF(Config!$B$15:$B$19,K1209)&gt;0),1,0)+IF(OR(TRIM(P1209)="",COUNTIF(Config!$B$15:$B$19,P1209)&gt;0),1,0)+IF(OR(TRIM(R1209)="",COUNTIF(Config!$B$15:$B$19,R1209)&gt;0),1,0)</f>
        <v>0</v>
      </c>
      <c r="AA1209" s="1" cm="1">
        <f t="array" ref="AA1209">SUMPRODUCT(LEN(H1209)-LEN(SUBSTITUTE(H1209,{"0";"1";"2";"3";"4";"5";"6";"7";"8";"9"},"")))</f>
        <v>12</v>
      </c>
      <c r="AC1209" t="str">
        <f t="shared" si="128"/>
        <v/>
      </c>
      <c r="AD1209">
        <f t="shared" si="129"/>
        <v>1</v>
      </c>
      <c r="AE1209">
        <f t="shared" si="130"/>
        <v>1</v>
      </c>
      <c r="AF1209" t="str">
        <f t="shared" si="131"/>
        <v>No</v>
      </c>
      <c r="AG1209">
        <f t="shared" ca="1" si="132"/>
        <v>155</v>
      </c>
      <c r="AH1209" t="str">
        <f ca="1">IF(OR(V1209="",AG1209=""),"Yes",IF(AG1209&gt;Config!$B$41,"Yes","No"))</f>
        <v>No</v>
      </c>
    </row>
    <row r="1210" spans="1:34" x14ac:dyDescent="0.25">
      <c r="A1210" s="1" t="s">
        <v>9537</v>
      </c>
      <c r="B1210" s="1" t="s">
        <v>33815</v>
      </c>
      <c r="C1210" s="1" t="s">
        <v>748</v>
      </c>
      <c r="D1210" s="1" t="s">
        <v>748</v>
      </c>
      <c r="E1210" s="1" t="s">
        <v>642</v>
      </c>
      <c r="F1210" s="1" t="s">
        <v>9538</v>
      </c>
      <c r="G1210" t="str">
        <f t="shared" si="126"/>
        <v>Valid</v>
      </c>
      <c r="H1210" s="1" t="s">
        <v>9539</v>
      </c>
      <c r="I1210" t="str" cm="1">
        <f t="array" ref="I1210">IF(OR(TRIM(H1210)="",ISNUMBER(SEARCH("#",H1210)),AA1210&lt;Config!$B$8,SUMPRODUCT(--ISNUMBER(SEARCH({"a";"b";"c";"d";"e";"f";"g";"h";"i";"j";"k";"l";"m";"n";"o";"p";"q";"r";"s";"t";"u";"v";"w";"x";"y";"z"},H1210)))&gt;0),"Invalid","Valid")</f>
        <v>Valid</v>
      </c>
      <c r="J1210" s="1" t="s">
        <v>9540</v>
      </c>
      <c r="K1210" s="1" t="s">
        <v>378</v>
      </c>
      <c r="L1210" s="1" t="s">
        <v>450</v>
      </c>
      <c r="M1210" s="1" t="s">
        <v>517</v>
      </c>
      <c r="N1210" s="1" t="s">
        <v>51</v>
      </c>
      <c r="O1210" s="1" t="s">
        <v>180</v>
      </c>
      <c r="P1210" t="s">
        <v>314</v>
      </c>
      <c r="Q1210" s="1" t="s">
        <v>315</v>
      </c>
      <c r="R1210" s="1" t="s">
        <v>316</v>
      </c>
      <c r="S1210" s="1" t="s">
        <v>9541</v>
      </c>
      <c r="T1210" s="1" t="s">
        <v>9542</v>
      </c>
      <c r="U1210" s="1" t="s">
        <v>9543</v>
      </c>
      <c r="V1210" s="1" t="s">
        <v>9544</v>
      </c>
      <c r="W1210" s="1" t="s">
        <v>75</v>
      </c>
      <c r="X1210" t="str">
        <f t="shared" si="127"/>
        <v>Incomplete</v>
      </c>
      <c r="Y1210">
        <f>MAX(0,100-IF(G1210="Invalid",Config!$B$5,0)-IF(I1210="Invalid",Config!$B$6,0)-IF(X1210="Incomplete",Config!$B$7,0)-IF(AF1210="Yes",Config!$B$37,0))</f>
        <v>60</v>
      </c>
      <c r="Z1210" s="1">
        <f>IF(OR(TRIM(B1210)="",COUNTIF(Config!$B$15:$B$19,B1210)&gt;0),1,0)+IF(OR(TRIM(C1210)="",COUNTIF(Config!$B$15:$B$19,C1210)&gt;0),1,0)+IF(OR(TRIM(F1210)="",COUNTIF(Config!$B$15:$B$19,F1210)&gt;0),1,0)+IF(OR(TRIM(H1210)="",COUNTIF(Config!$B$15:$B$19,H1210)&gt;0),1,0)+IF(OR(TRIM(E1210)="",COUNTIF(Config!$B$15:$B$19,E1210)&gt;0),1,0)+IF(OR(TRIM(K1210)="",COUNTIF(Config!$B$15:$B$19,K1210)&gt;0),1,0)+IF(OR(TRIM(P1210)="",COUNTIF(Config!$B$15:$B$19,P1210)&gt;0),1,0)+IF(OR(TRIM(R1210)="",COUNTIF(Config!$B$15:$B$19,R1210)&gt;0),1,0)</f>
        <v>1</v>
      </c>
      <c r="AA1210" s="1" cm="1">
        <f t="array" ref="AA1210">SUMPRODUCT(LEN(H1210)-LEN(SUBSTITUTE(H1210,{"0";"1";"2";"3";"4";"5";"6";"7";"8";"9"},"")))</f>
        <v>12</v>
      </c>
      <c r="AC1210" t="str">
        <f t="shared" si="128"/>
        <v>Incomplete Profile</v>
      </c>
      <c r="AD1210">
        <f t="shared" si="129"/>
        <v>1</v>
      </c>
      <c r="AE1210">
        <f t="shared" si="130"/>
        <v>1</v>
      </c>
      <c r="AF1210" t="str">
        <f t="shared" si="131"/>
        <v>No</v>
      </c>
      <c r="AG1210">
        <f t="shared" ca="1" si="132"/>
        <v>513</v>
      </c>
      <c r="AH1210" t="str">
        <f ca="1">IF(OR(V1210="",AG1210=""),"Yes",IF(AG1210&gt;Config!$B$41,"Yes","No"))</f>
        <v>Yes</v>
      </c>
    </row>
    <row r="1211" spans="1:34" x14ac:dyDescent="0.25">
      <c r="A1211" s="1" t="s">
        <v>9545</v>
      </c>
      <c r="B1211" s="1" t="s">
        <v>156</v>
      </c>
      <c r="C1211" s="1" t="s">
        <v>535</v>
      </c>
      <c r="D1211" s="1" t="s">
        <v>9546</v>
      </c>
      <c r="E1211" s="1" t="s">
        <v>33858</v>
      </c>
      <c r="F1211" s="1" t="s">
        <v>9547</v>
      </c>
      <c r="G1211" t="str">
        <f t="shared" si="126"/>
        <v>Invalid</v>
      </c>
      <c r="H1211" s="1" t="s">
        <v>9548</v>
      </c>
      <c r="I1211" t="str" cm="1">
        <f t="array" ref="I1211">IF(OR(TRIM(H1211)="",ISNUMBER(SEARCH("#",H1211)),AA1211&lt;Config!$B$8,SUMPRODUCT(--ISNUMBER(SEARCH({"a";"b";"c";"d";"e";"f";"g";"h";"i";"j";"k";"l";"m";"n";"o";"p";"q";"r";"s";"t";"u";"v";"w";"x";"y";"z"},H1211)))&gt;0),"Invalid","Valid")</f>
        <v>Valid</v>
      </c>
      <c r="J1211" s="1" t="s">
        <v>9549</v>
      </c>
      <c r="K1211" s="1" t="s">
        <v>722</v>
      </c>
      <c r="L1211" s="1" t="s">
        <v>265</v>
      </c>
      <c r="M1211" s="1" t="s">
        <v>462</v>
      </c>
      <c r="N1211" s="1" t="s">
        <v>211</v>
      </c>
      <c r="O1211" s="1" t="s">
        <v>196</v>
      </c>
      <c r="P1211" t="s">
        <v>344</v>
      </c>
      <c r="Q1211" s="1" t="s">
        <v>1199</v>
      </c>
      <c r="R1211" s="1" t="s">
        <v>346</v>
      </c>
      <c r="S1211" s="1" t="s">
        <v>9550</v>
      </c>
      <c r="T1211" s="1" t="s">
        <v>9551</v>
      </c>
      <c r="U1211" s="1" t="s">
        <v>3068</v>
      </c>
      <c r="V1211" s="1" t="s">
        <v>2512</v>
      </c>
      <c r="W1211" s="1" t="s">
        <v>141</v>
      </c>
      <c r="X1211" t="str">
        <f t="shared" si="127"/>
        <v>Complete</v>
      </c>
      <c r="Y1211">
        <f>MAX(0,100-IF(G1211="Invalid",Config!$B$5,0)-IF(I1211="Invalid",Config!$B$6,0)-IF(X1211="Incomplete",Config!$B$7,0)-IF(AF1211="Yes",Config!$B$37,0))</f>
        <v>70</v>
      </c>
      <c r="Z1211" s="1">
        <f>IF(OR(TRIM(B1211)="",COUNTIF(Config!$B$15:$B$19,B1211)&gt;0),1,0)+IF(OR(TRIM(C1211)="",COUNTIF(Config!$B$15:$B$19,C1211)&gt;0),1,0)+IF(OR(TRIM(F1211)="",COUNTIF(Config!$B$15:$B$19,F1211)&gt;0),1,0)+IF(OR(TRIM(H1211)="",COUNTIF(Config!$B$15:$B$19,H1211)&gt;0),1,0)+IF(OR(TRIM(E1211)="",COUNTIF(Config!$B$15:$B$19,E1211)&gt;0),1,0)+IF(OR(TRIM(K1211)="",COUNTIF(Config!$B$15:$B$19,K1211)&gt;0),1,0)+IF(OR(TRIM(P1211)="",COUNTIF(Config!$B$15:$B$19,P1211)&gt;0),1,0)+IF(OR(TRIM(R1211)="",COUNTIF(Config!$B$15:$B$19,R1211)&gt;0),1,0)</f>
        <v>0</v>
      </c>
      <c r="AA1211" s="1" cm="1">
        <f t="array" ref="AA1211">SUMPRODUCT(LEN(H1211)-LEN(SUBSTITUTE(H1211,{"0";"1";"2";"3";"4";"5";"6";"7";"8";"9"},"")))</f>
        <v>11</v>
      </c>
      <c r="AC1211" t="str">
        <f t="shared" si="128"/>
        <v>Invalid Email</v>
      </c>
      <c r="AD1211">
        <f t="shared" si="129"/>
        <v>0</v>
      </c>
      <c r="AE1211">
        <f t="shared" si="130"/>
        <v>1</v>
      </c>
      <c r="AF1211" t="str">
        <f t="shared" si="131"/>
        <v>No</v>
      </c>
      <c r="AG1211">
        <f t="shared" ca="1" si="132"/>
        <v>285</v>
      </c>
      <c r="AH1211" t="str">
        <f ca="1">IF(OR(V1211="",AG1211=""),"Yes",IF(AG1211&gt;Config!$B$41,"Yes","No"))</f>
        <v>No</v>
      </c>
    </row>
    <row r="1212" spans="1:34" x14ac:dyDescent="0.25">
      <c r="A1212" s="1" t="s">
        <v>9552</v>
      </c>
      <c r="B1212" s="1" t="s">
        <v>4638</v>
      </c>
      <c r="C1212" s="1" t="s">
        <v>157</v>
      </c>
      <c r="D1212" s="1" t="s">
        <v>9553</v>
      </c>
      <c r="E1212" s="1" t="s">
        <v>34533</v>
      </c>
      <c r="F1212" s="1" t="s">
        <v>9554</v>
      </c>
      <c r="G1212" t="str">
        <f t="shared" si="126"/>
        <v>Valid</v>
      </c>
      <c r="H1212" s="1" t="s">
        <v>9555</v>
      </c>
      <c r="I1212" t="str" cm="1">
        <f t="array" ref="I1212">IF(OR(TRIM(H1212)="",ISNUMBER(SEARCH("#",H1212)),AA1212&lt;Config!$B$8,SUMPRODUCT(--ISNUMBER(SEARCH({"a";"b";"c";"d";"e";"f";"g";"h";"i";"j";"k";"l";"m";"n";"o";"p";"q";"r";"s";"t";"u";"v";"w";"x";"y";"z"},H1212)))&gt;0),"Invalid","Valid")</f>
        <v>Valid</v>
      </c>
      <c r="J1212" s="1" t="s">
        <v>9556</v>
      </c>
      <c r="K1212" s="1" t="s">
        <v>66</v>
      </c>
      <c r="L1212" s="1" t="s">
        <v>29</v>
      </c>
      <c r="M1212" s="1" t="s">
        <v>391</v>
      </c>
      <c r="N1212" s="1" t="s">
        <v>68</v>
      </c>
      <c r="O1212" s="1" t="s">
        <v>196</v>
      </c>
      <c r="P1212" t="s">
        <v>87</v>
      </c>
      <c r="Q1212" s="1" t="s">
        <v>88</v>
      </c>
      <c r="R1212" s="1" t="s">
        <v>136</v>
      </c>
      <c r="S1212" s="1" t="s">
        <v>1073</v>
      </c>
      <c r="T1212" s="1" t="s">
        <v>9557</v>
      </c>
      <c r="U1212" s="1" t="s">
        <v>3734</v>
      </c>
      <c r="V1212" s="1" t="s">
        <v>9558</v>
      </c>
      <c r="W1212" s="1" t="s">
        <v>293</v>
      </c>
      <c r="X1212" t="str">
        <f t="shared" si="127"/>
        <v>Complete</v>
      </c>
      <c r="Y1212">
        <f>MAX(0,100-IF(G1212="Invalid",Config!$B$5,0)-IF(I1212="Invalid",Config!$B$6,0)-IF(X1212="Incomplete",Config!$B$7,0)-IF(AF1212="Yes",Config!$B$37,0))</f>
        <v>100</v>
      </c>
      <c r="Z1212" s="1">
        <f>IF(OR(TRIM(B1212)="",COUNTIF(Config!$B$15:$B$19,B1212)&gt;0),1,0)+IF(OR(TRIM(C1212)="",COUNTIF(Config!$B$15:$B$19,C1212)&gt;0),1,0)+IF(OR(TRIM(F1212)="",COUNTIF(Config!$B$15:$B$19,F1212)&gt;0),1,0)+IF(OR(TRIM(H1212)="",COUNTIF(Config!$B$15:$B$19,H1212)&gt;0),1,0)+IF(OR(TRIM(E1212)="",COUNTIF(Config!$B$15:$B$19,E1212)&gt;0),1,0)+IF(OR(TRIM(K1212)="",COUNTIF(Config!$B$15:$B$19,K1212)&gt;0),1,0)+IF(OR(TRIM(P1212)="",COUNTIF(Config!$B$15:$B$19,P1212)&gt;0),1,0)+IF(OR(TRIM(R1212)="",COUNTIF(Config!$B$15:$B$19,R1212)&gt;0),1,0)</f>
        <v>0</v>
      </c>
      <c r="AA1212" s="1" cm="1">
        <f t="array" ref="AA1212">SUMPRODUCT(LEN(H1212)-LEN(SUBSTITUTE(H1212,{"0";"1";"2";"3";"4";"5";"6";"7";"8";"9"},"")))</f>
        <v>11</v>
      </c>
      <c r="AC1212" t="str">
        <f t="shared" si="128"/>
        <v/>
      </c>
      <c r="AD1212">
        <f t="shared" si="129"/>
        <v>1</v>
      </c>
      <c r="AE1212">
        <f t="shared" si="130"/>
        <v>1</v>
      </c>
      <c r="AF1212" t="str">
        <f t="shared" si="131"/>
        <v>No</v>
      </c>
      <c r="AG1212">
        <f t="shared" ca="1" si="132"/>
        <v>96</v>
      </c>
      <c r="AH1212" t="str">
        <f ca="1">IF(OR(V1212="",AG1212=""),"Yes",IF(AG1212&gt;Config!$B$41,"Yes","No"))</f>
        <v>No</v>
      </c>
    </row>
    <row r="1213" spans="1:34" x14ac:dyDescent="0.25">
      <c r="A1213" s="1" t="s">
        <v>9559</v>
      </c>
      <c r="B1213" s="1" t="s">
        <v>880</v>
      </c>
      <c r="C1213" s="1" t="s">
        <v>230</v>
      </c>
      <c r="D1213" s="1" t="s">
        <v>9560</v>
      </c>
      <c r="E1213" s="1" t="s">
        <v>2178</v>
      </c>
      <c r="F1213" s="1" t="s">
        <v>9561</v>
      </c>
      <c r="G1213" t="str">
        <f t="shared" si="126"/>
        <v>Valid</v>
      </c>
      <c r="H1213" s="1" t="s">
        <v>9562</v>
      </c>
      <c r="I1213" t="str" cm="1">
        <f t="array" ref="I1213">IF(OR(TRIM(H1213)="",ISNUMBER(SEARCH("#",H1213)),AA1213&lt;Config!$B$8,SUMPRODUCT(--ISNUMBER(SEARCH({"a";"b";"c";"d";"e";"f";"g";"h";"i";"j";"k";"l";"m";"n";"o";"p";"q";"r";"s";"t";"u";"v";"w";"x";"y";"z"},H1213)))&gt;0),"Invalid","Valid")</f>
        <v>Valid</v>
      </c>
      <c r="J1213" s="1" t="s">
        <v>9563</v>
      </c>
      <c r="K1213" s="1" t="s">
        <v>264</v>
      </c>
      <c r="L1213" s="1" t="s">
        <v>164</v>
      </c>
      <c r="M1213" s="1" t="s">
        <v>33827</v>
      </c>
      <c r="N1213" s="1" t="s">
        <v>148</v>
      </c>
      <c r="O1213" s="1" t="s">
        <v>266</v>
      </c>
      <c r="P1213" t="s">
        <v>236</v>
      </c>
      <c r="Q1213" s="1" t="s">
        <v>253</v>
      </c>
      <c r="R1213" s="1" t="s">
        <v>237</v>
      </c>
      <c r="S1213" s="1" t="s">
        <v>3486</v>
      </c>
      <c r="T1213" s="1" t="s">
        <v>9564</v>
      </c>
      <c r="U1213" s="1" t="s">
        <v>6476</v>
      </c>
      <c r="V1213" s="1" t="s">
        <v>9565</v>
      </c>
      <c r="W1213" s="1" t="s">
        <v>125</v>
      </c>
      <c r="X1213" t="str">
        <f t="shared" si="127"/>
        <v>Complete</v>
      </c>
      <c r="Y1213">
        <f>MAX(0,100-IF(G1213="Invalid",Config!$B$5,0)-IF(I1213="Invalid",Config!$B$6,0)-IF(X1213="Incomplete",Config!$B$7,0)-IF(AF1213="Yes",Config!$B$37,0))</f>
        <v>100</v>
      </c>
      <c r="Z1213" s="1">
        <f>IF(OR(TRIM(B1213)="",COUNTIF(Config!$B$15:$B$19,B1213)&gt;0),1,0)+IF(OR(TRIM(C1213)="",COUNTIF(Config!$B$15:$B$19,C1213)&gt;0),1,0)+IF(OR(TRIM(F1213)="",COUNTIF(Config!$B$15:$B$19,F1213)&gt;0),1,0)+IF(OR(TRIM(H1213)="",COUNTIF(Config!$B$15:$B$19,H1213)&gt;0),1,0)+IF(OR(TRIM(E1213)="",COUNTIF(Config!$B$15:$B$19,E1213)&gt;0),1,0)+IF(OR(TRIM(K1213)="",COUNTIF(Config!$B$15:$B$19,K1213)&gt;0),1,0)+IF(OR(TRIM(P1213)="",COUNTIF(Config!$B$15:$B$19,P1213)&gt;0),1,0)+IF(OR(TRIM(R1213)="",COUNTIF(Config!$B$15:$B$19,R1213)&gt;0),1,0)</f>
        <v>0</v>
      </c>
      <c r="AA1213" s="1" cm="1">
        <f t="array" ref="AA1213">SUMPRODUCT(LEN(H1213)-LEN(SUBSTITUTE(H1213,{"0";"1";"2";"3";"4";"5";"6";"7";"8";"9"},"")))</f>
        <v>12</v>
      </c>
      <c r="AC1213" t="str">
        <f t="shared" si="128"/>
        <v/>
      </c>
      <c r="AD1213">
        <f t="shared" si="129"/>
        <v>1</v>
      </c>
      <c r="AE1213">
        <f t="shared" si="130"/>
        <v>1</v>
      </c>
      <c r="AF1213" t="str">
        <f t="shared" si="131"/>
        <v>No</v>
      </c>
      <c r="AG1213">
        <f t="shared" ca="1" si="132"/>
        <v>88</v>
      </c>
      <c r="AH1213" t="str">
        <f ca="1">IF(OR(V1213="",AG1213=""),"Yes",IF(AG1213&gt;Config!$B$41,"Yes","No"))</f>
        <v>No</v>
      </c>
    </row>
    <row r="1214" spans="1:34" x14ac:dyDescent="0.25">
      <c r="A1214" s="1" t="s">
        <v>9566</v>
      </c>
      <c r="B1214" s="1" t="s">
        <v>534</v>
      </c>
      <c r="C1214" s="1" t="s">
        <v>748</v>
      </c>
      <c r="D1214" s="1" t="s">
        <v>9567</v>
      </c>
      <c r="E1214" s="1" t="s">
        <v>33864</v>
      </c>
      <c r="F1214" s="1" t="s">
        <v>9568</v>
      </c>
      <c r="G1214" t="str">
        <f t="shared" si="126"/>
        <v>Valid</v>
      </c>
      <c r="H1214" s="1" t="s">
        <v>9569</v>
      </c>
      <c r="I1214" t="str" cm="1">
        <f t="array" ref="I1214">IF(OR(TRIM(H1214)="",ISNUMBER(SEARCH("#",H1214)),AA1214&lt;Config!$B$8,SUMPRODUCT(--ISNUMBER(SEARCH({"a";"b";"c";"d";"e";"f";"g";"h";"i";"j";"k";"l";"m";"n";"o";"p";"q";"r";"s";"t";"u";"v";"w";"x";"y";"z"},H1214)))&gt;0),"Invalid","Valid")</f>
        <v>Valid</v>
      </c>
      <c r="J1214" s="1" t="s">
        <v>9570</v>
      </c>
      <c r="K1214" s="1" t="s">
        <v>481</v>
      </c>
      <c r="L1214" s="1" t="s">
        <v>265</v>
      </c>
      <c r="M1214" s="1" t="s">
        <v>391</v>
      </c>
      <c r="N1214" s="1" t="s">
        <v>437</v>
      </c>
      <c r="O1214" s="1" t="s">
        <v>149</v>
      </c>
      <c r="P1214" t="s">
        <v>87</v>
      </c>
      <c r="Q1214" s="1" t="s">
        <v>438</v>
      </c>
      <c r="R1214" s="1" t="s">
        <v>89</v>
      </c>
      <c r="S1214" s="1" t="s">
        <v>9571</v>
      </c>
      <c r="T1214" s="1" t="s">
        <v>9572</v>
      </c>
      <c r="U1214" s="1" t="s">
        <v>5874</v>
      </c>
      <c r="V1214" s="1" t="s">
        <v>5769</v>
      </c>
      <c r="W1214" s="1" t="s">
        <v>125</v>
      </c>
      <c r="X1214" t="str">
        <f t="shared" si="127"/>
        <v>Complete</v>
      </c>
      <c r="Y1214">
        <f>MAX(0,100-IF(G1214="Invalid",Config!$B$5,0)-IF(I1214="Invalid",Config!$B$6,0)-IF(X1214="Incomplete",Config!$B$7,0)-IF(AF1214="Yes",Config!$B$37,0))</f>
        <v>75</v>
      </c>
      <c r="Z1214" s="1">
        <f>IF(OR(TRIM(B1214)="",COUNTIF(Config!$B$15:$B$19,B1214)&gt;0),1,0)+IF(OR(TRIM(C1214)="",COUNTIF(Config!$B$15:$B$19,C1214)&gt;0),1,0)+IF(OR(TRIM(F1214)="",COUNTIF(Config!$B$15:$B$19,F1214)&gt;0),1,0)+IF(OR(TRIM(H1214)="",COUNTIF(Config!$B$15:$B$19,H1214)&gt;0),1,0)+IF(OR(TRIM(E1214)="",COUNTIF(Config!$B$15:$B$19,E1214)&gt;0),1,0)+IF(OR(TRIM(K1214)="",COUNTIF(Config!$B$15:$B$19,K1214)&gt;0),1,0)+IF(OR(TRIM(P1214)="",COUNTIF(Config!$B$15:$B$19,P1214)&gt;0),1,0)+IF(OR(TRIM(R1214)="",COUNTIF(Config!$B$15:$B$19,R1214)&gt;0),1,0)</f>
        <v>0</v>
      </c>
      <c r="AA1214" s="1" cm="1">
        <f t="array" ref="AA1214">SUMPRODUCT(LEN(H1214)-LEN(SUBSTITUTE(H1214,{"0";"1";"2";"3";"4";"5";"6";"7";"8";"9"},"")))</f>
        <v>10</v>
      </c>
      <c r="AC1214" t="str">
        <f t="shared" si="128"/>
        <v>Potential Duplicate</v>
      </c>
      <c r="AD1214">
        <f t="shared" si="129"/>
        <v>2</v>
      </c>
      <c r="AE1214">
        <f t="shared" si="130"/>
        <v>1</v>
      </c>
      <c r="AF1214" t="str">
        <f t="shared" si="131"/>
        <v>Yes</v>
      </c>
      <c r="AG1214">
        <f t="shared" ca="1" si="132"/>
        <v>428</v>
      </c>
      <c r="AH1214" t="str">
        <f ca="1">IF(OR(V1214="",AG1214=""),"Yes",IF(AG1214&gt;Config!$B$41,"Yes","No"))</f>
        <v>Yes</v>
      </c>
    </row>
    <row r="1215" spans="1:34" x14ac:dyDescent="0.25">
      <c r="A1215" s="1" t="s">
        <v>9573</v>
      </c>
      <c r="B1215" s="1" t="s">
        <v>2127</v>
      </c>
      <c r="C1215" s="1" t="s">
        <v>996</v>
      </c>
      <c r="D1215" s="1" t="s">
        <v>9574</v>
      </c>
      <c r="E1215" s="1" t="s">
        <v>298</v>
      </c>
      <c r="F1215" s="1" t="s">
        <v>9575</v>
      </c>
      <c r="G1215" t="str">
        <f t="shared" si="126"/>
        <v>Valid</v>
      </c>
      <c r="H1215" s="1" t="s">
        <v>9576</v>
      </c>
      <c r="I1215" t="str" cm="1">
        <f t="array" ref="I1215">IF(OR(TRIM(H1215)="",ISNUMBER(SEARCH("#",H1215)),AA1215&lt;Config!$B$8,SUMPRODUCT(--ISNUMBER(SEARCH({"a";"b";"c";"d";"e";"f";"g";"h";"i";"j";"k";"l";"m";"n";"o";"p";"q";"r";"s";"t";"u";"v";"w";"x";"y";"z"},H1215)))&gt;0),"Invalid","Valid")</f>
        <v>Valid</v>
      </c>
      <c r="J1215" s="1" t="s">
        <v>9577</v>
      </c>
      <c r="K1215" s="1" t="s">
        <v>163</v>
      </c>
      <c r="L1215" s="1" t="s">
        <v>179</v>
      </c>
      <c r="M1215" s="1" t="s">
        <v>50</v>
      </c>
      <c r="N1215" s="1" t="s">
        <v>211</v>
      </c>
      <c r="O1215" s="1" t="s">
        <v>69</v>
      </c>
      <c r="P1215" t="s">
        <v>344</v>
      </c>
      <c r="Q1215" s="1" t="s">
        <v>345</v>
      </c>
      <c r="R1215" s="1" t="s">
        <v>1141</v>
      </c>
      <c r="S1215" s="1" t="s">
        <v>9578</v>
      </c>
      <c r="T1215" s="1" t="s">
        <v>9579</v>
      </c>
      <c r="U1215" s="1" t="s">
        <v>9580</v>
      </c>
      <c r="V1215" s="1" t="s">
        <v>7816</v>
      </c>
      <c r="W1215" s="1" t="s">
        <v>60</v>
      </c>
      <c r="X1215" t="str">
        <f t="shared" si="127"/>
        <v>Complete</v>
      </c>
      <c r="Y1215">
        <f>MAX(0,100-IF(G1215="Invalid",Config!$B$5,0)-IF(I1215="Invalid",Config!$B$6,0)-IF(X1215="Incomplete",Config!$B$7,0)-IF(AF1215="Yes",Config!$B$37,0))</f>
        <v>100</v>
      </c>
      <c r="Z1215" s="1">
        <f>IF(OR(TRIM(B1215)="",COUNTIF(Config!$B$15:$B$19,B1215)&gt;0),1,0)+IF(OR(TRIM(C1215)="",COUNTIF(Config!$B$15:$B$19,C1215)&gt;0),1,0)+IF(OR(TRIM(F1215)="",COUNTIF(Config!$B$15:$B$19,F1215)&gt;0),1,0)+IF(OR(TRIM(H1215)="",COUNTIF(Config!$B$15:$B$19,H1215)&gt;0),1,0)+IF(OR(TRIM(E1215)="",COUNTIF(Config!$B$15:$B$19,E1215)&gt;0),1,0)+IF(OR(TRIM(K1215)="",COUNTIF(Config!$B$15:$B$19,K1215)&gt;0),1,0)+IF(OR(TRIM(P1215)="",COUNTIF(Config!$B$15:$B$19,P1215)&gt;0),1,0)+IF(OR(TRIM(R1215)="",COUNTIF(Config!$B$15:$B$19,R1215)&gt;0),1,0)</f>
        <v>0</v>
      </c>
      <c r="AA1215" s="1" cm="1">
        <f t="array" ref="AA1215">SUMPRODUCT(LEN(H1215)-LEN(SUBSTITUTE(H1215,{"0";"1";"2";"3";"4";"5";"6";"7";"8";"9"},"")))</f>
        <v>11</v>
      </c>
      <c r="AC1215" t="str">
        <f t="shared" si="128"/>
        <v/>
      </c>
      <c r="AD1215">
        <f t="shared" si="129"/>
        <v>1</v>
      </c>
      <c r="AE1215">
        <f t="shared" si="130"/>
        <v>1</v>
      </c>
      <c r="AF1215" t="str">
        <f t="shared" si="131"/>
        <v>No</v>
      </c>
      <c r="AG1215">
        <f t="shared" ca="1" si="132"/>
        <v>541</v>
      </c>
      <c r="AH1215" t="str">
        <f ca="1">IF(OR(V1215="",AG1215=""),"Yes",IF(AG1215&gt;Config!$B$41,"Yes","No"))</f>
        <v>Yes</v>
      </c>
    </row>
    <row r="1216" spans="1:34" x14ac:dyDescent="0.25">
      <c r="A1216" s="1" t="s">
        <v>9581</v>
      </c>
      <c r="B1216" s="1" t="s">
        <v>3863</v>
      </c>
      <c r="C1216" s="1" t="s">
        <v>861</v>
      </c>
      <c r="D1216" s="1" t="s">
        <v>9582</v>
      </c>
      <c r="E1216" s="1" t="s">
        <v>34247</v>
      </c>
      <c r="F1216" s="1" t="s">
        <v>34534</v>
      </c>
      <c r="G1216" t="str">
        <f t="shared" si="126"/>
        <v>Valid</v>
      </c>
      <c r="H1216" s="1" t="s">
        <v>9583</v>
      </c>
      <c r="I1216" t="str" cm="1">
        <f t="array" ref="I1216">IF(OR(TRIM(H1216)="",ISNUMBER(SEARCH("#",H1216)),AA1216&lt;Config!$B$8,SUMPRODUCT(--ISNUMBER(SEARCH({"a";"b";"c";"d";"e";"f";"g";"h";"i";"j";"k";"l";"m";"n";"o";"p";"q";"r";"s";"t";"u";"v";"w";"x";"y";"z"},H1216)))&gt;0),"Invalid","Valid")</f>
        <v>Valid</v>
      </c>
      <c r="J1216" s="1" t="s">
        <v>9584</v>
      </c>
      <c r="K1216" s="1" t="s">
        <v>378</v>
      </c>
      <c r="L1216" s="1" t="s">
        <v>29</v>
      </c>
      <c r="M1216" s="1" t="s">
        <v>33827</v>
      </c>
      <c r="N1216" s="1" t="s">
        <v>224</v>
      </c>
      <c r="O1216" s="1" t="s">
        <v>149</v>
      </c>
      <c r="P1216" t="s">
        <v>87</v>
      </c>
      <c r="Q1216" s="1" t="s">
        <v>88</v>
      </c>
      <c r="R1216" s="1" t="s">
        <v>212</v>
      </c>
      <c r="S1216" s="1" t="s">
        <v>9585</v>
      </c>
      <c r="T1216" s="1" t="s">
        <v>9586</v>
      </c>
      <c r="U1216" s="1" t="s">
        <v>9587</v>
      </c>
      <c r="V1216" s="1" t="s">
        <v>9588</v>
      </c>
      <c r="W1216" s="1" t="s">
        <v>125</v>
      </c>
      <c r="X1216" t="str">
        <f t="shared" si="127"/>
        <v>Complete</v>
      </c>
      <c r="Y1216">
        <f>MAX(0,100-IF(G1216="Invalid",Config!$B$5,0)-IF(I1216="Invalid",Config!$B$6,0)-IF(X1216="Incomplete",Config!$B$7,0)-IF(AF1216="Yes",Config!$B$37,0))</f>
        <v>100</v>
      </c>
      <c r="Z1216" s="1">
        <f>IF(OR(TRIM(B1216)="",COUNTIF(Config!$B$15:$B$19,B1216)&gt;0),1,0)+IF(OR(TRIM(C1216)="",COUNTIF(Config!$B$15:$B$19,C1216)&gt;0),1,0)+IF(OR(TRIM(F1216)="",COUNTIF(Config!$B$15:$B$19,F1216)&gt;0),1,0)+IF(OR(TRIM(H1216)="",COUNTIF(Config!$B$15:$B$19,H1216)&gt;0),1,0)+IF(OR(TRIM(E1216)="",COUNTIF(Config!$B$15:$B$19,E1216)&gt;0),1,0)+IF(OR(TRIM(K1216)="",COUNTIF(Config!$B$15:$B$19,K1216)&gt;0),1,0)+IF(OR(TRIM(P1216)="",COUNTIF(Config!$B$15:$B$19,P1216)&gt;0),1,0)+IF(OR(TRIM(R1216)="",COUNTIF(Config!$B$15:$B$19,R1216)&gt;0),1,0)</f>
        <v>0</v>
      </c>
      <c r="AA1216" s="1" cm="1">
        <f t="array" ref="AA1216">SUMPRODUCT(LEN(H1216)-LEN(SUBSTITUTE(H1216,{"0";"1";"2";"3";"4";"5";"6";"7";"8";"9"},"")))</f>
        <v>11</v>
      </c>
      <c r="AC1216" t="str">
        <f t="shared" si="128"/>
        <v/>
      </c>
      <c r="AD1216">
        <f t="shared" si="129"/>
        <v>1</v>
      </c>
      <c r="AE1216">
        <f t="shared" si="130"/>
        <v>1</v>
      </c>
      <c r="AF1216" t="str">
        <f t="shared" si="131"/>
        <v>No</v>
      </c>
      <c r="AG1216">
        <f t="shared" ca="1" si="132"/>
        <v>143</v>
      </c>
      <c r="AH1216" t="str">
        <f ca="1">IF(OR(V1216="",AG1216=""),"Yes",IF(AG1216&gt;Config!$B$41,"Yes","No"))</f>
        <v>No</v>
      </c>
    </row>
    <row r="1217" spans="1:34" x14ac:dyDescent="0.25">
      <c r="A1217" s="1" t="s">
        <v>9589</v>
      </c>
      <c r="B1217" s="1" t="s">
        <v>6040</v>
      </c>
      <c r="C1217" s="1" t="s">
        <v>230</v>
      </c>
      <c r="D1217" s="1" t="s">
        <v>34535</v>
      </c>
      <c r="E1217" s="1" t="s">
        <v>34536</v>
      </c>
      <c r="F1217" s="1" t="s">
        <v>9590</v>
      </c>
      <c r="G1217" t="str">
        <f t="shared" si="126"/>
        <v>Valid</v>
      </c>
      <c r="H1217" s="1" t="s">
        <v>9591</v>
      </c>
      <c r="I1217" t="str" cm="1">
        <f t="array" ref="I1217">IF(OR(TRIM(H1217)="",ISNUMBER(SEARCH("#",H1217)),AA1217&lt;Config!$B$8,SUMPRODUCT(--ISNUMBER(SEARCH({"a";"b";"c";"d";"e";"f";"g";"h";"i";"j";"k";"l";"m";"n";"o";"p";"q";"r";"s";"t";"u";"v";"w";"x";"y";"z"},H1217)))&gt;0),"Invalid","Valid")</f>
        <v>Valid</v>
      </c>
      <c r="J1217" s="1" t="s">
        <v>9592</v>
      </c>
      <c r="K1217" s="1" t="s">
        <v>369</v>
      </c>
      <c r="L1217" s="1" t="s">
        <v>29</v>
      </c>
      <c r="M1217" s="1" t="s">
        <v>118</v>
      </c>
      <c r="N1217" s="1" t="s">
        <v>68</v>
      </c>
      <c r="O1217" s="1" t="s">
        <v>149</v>
      </c>
      <c r="P1217" t="s">
        <v>87</v>
      </c>
      <c r="Q1217" s="1" t="s">
        <v>166</v>
      </c>
      <c r="R1217" s="1" t="s">
        <v>550</v>
      </c>
      <c r="S1217" s="1" t="s">
        <v>9593</v>
      </c>
      <c r="T1217" s="1" t="s">
        <v>9594</v>
      </c>
      <c r="U1217" s="1" t="s">
        <v>9595</v>
      </c>
      <c r="V1217" s="1" t="s">
        <v>9596</v>
      </c>
      <c r="W1217" s="1" t="s">
        <v>141</v>
      </c>
      <c r="X1217" t="str">
        <f t="shared" si="127"/>
        <v>Complete</v>
      </c>
      <c r="Y1217">
        <f>MAX(0,100-IF(G1217="Invalid",Config!$B$5,0)-IF(I1217="Invalid",Config!$B$6,0)-IF(X1217="Incomplete",Config!$B$7,0)-IF(AF1217="Yes",Config!$B$37,0))</f>
        <v>100</v>
      </c>
      <c r="Z1217" s="1">
        <f>IF(OR(TRIM(B1217)="",COUNTIF(Config!$B$15:$B$19,B1217)&gt;0),1,0)+IF(OR(TRIM(C1217)="",COUNTIF(Config!$B$15:$B$19,C1217)&gt;0),1,0)+IF(OR(TRIM(F1217)="",COUNTIF(Config!$B$15:$B$19,F1217)&gt;0),1,0)+IF(OR(TRIM(H1217)="",COUNTIF(Config!$B$15:$B$19,H1217)&gt;0),1,0)+IF(OR(TRIM(E1217)="",COUNTIF(Config!$B$15:$B$19,E1217)&gt;0),1,0)+IF(OR(TRIM(K1217)="",COUNTIF(Config!$B$15:$B$19,K1217)&gt;0),1,0)+IF(OR(TRIM(P1217)="",COUNTIF(Config!$B$15:$B$19,P1217)&gt;0),1,0)+IF(OR(TRIM(R1217)="",COUNTIF(Config!$B$15:$B$19,R1217)&gt;0),1,0)</f>
        <v>0</v>
      </c>
      <c r="AA1217" s="1" cm="1">
        <f t="array" ref="AA1217">SUMPRODUCT(LEN(H1217)-LEN(SUBSTITUTE(H1217,{"0";"1";"2";"3";"4";"5";"6";"7";"8";"9"},"")))</f>
        <v>11</v>
      </c>
      <c r="AC1217" t="str">
        <f t="shared" si="128"/>
        <v/>
      </c>
      <c r="AD1217">
        <f t="shared" si="129"/>
        <v>1</v>
      </c>
      <c r="AE1217">
        <f t="shared" si="130"/>
        <v>1</v>
      </c>
      <c r="AF1217" t="str">
        <f t="shared" si="131"/>
        <v>No</v>
      </c>
      <c r="AG1217">
        <f t="shared" ca="1" si="132"/>
        <v>419</v>
      </c>
      <c r="AH1217" t="str">
        <f ca="1">IF(OR(V1217="",AG1217=""),"Yes",IF(AG1217&gt;Config!$B$41,"Yes","No"))</f>
        <v>Yes</v>
      </c>
    </row>
    <row r="1218" spans="1:34" x14ac:dyDescent="0.25">
      <c r="A1218" s="1" t="s">
        <v>9597</v>
      </c>
      <c r="B1218" s="1" t="s">
        <v>1302</v>
      </c>
      <c r="C1218" s="1" t="s">
        <v>337</v>
      </c>
      <c r="D1218" s="1" t="s">
        <v>9598</v>
      </c>
      <c r="E1218" s="1" t="s">
        <v>310</v>
      </c>
      <c r="F1218" s="1" t="s">
        <v>9599</v>
      </c>
      <c r="G1218" t="str">
        <f t="shared" si="126"/>
        <v>Valid</v>
      </c>
      <c r="H1218" s="1" t="s">
        <v>9600</v>
      </c>
      <c r="I1218" t="str" cm="1">
        <f t="array" ref="I1218">IF(OR(TRIM(H1218)="",ISNUMBER(SEARCH("#",H1218)),AA1218&lt;Config!$B$8,SUMPRODUCT(--ISNUMBER(SEARCH({"a";"b";"c";"d";"e";"f";"g";"h";"i";"j";"k";"l";"m";"n";"o";"p";"q";"r";"s";"t";"u";"v";"w";"x";"y";"z"},H1218)))&gt;0),"Invalid","Valid")</f>
        <v>Valid</v>
      </c>
      <c r="J1218" s="1" t="s">
        <v>9601</v>
      </c>
      <c r="K1218" s="1" t="s">
        <v>481</v>
      </c>
      <c r="L1218" s="1" t="s">
        <v>84</v>
      </c>
      <c r="M1218" s="1" t="s">
        <v>30</v>
      </c>
      <c r="N1218" s="1" t="s">
        <v>31</v>
      </c>
      <c r="O1218" s="1" t="s">
        <v>149</v>
      </c>
      <c r="P1218" t="s">
        <v>53</v>
      </c>
      <c r="Q1218" s="1" t="s">
        <v>181</v>
      </c>
      <c r="R1218" s="1" t="s">
        <v>288</v>
      </c>
      <c r="S1218" s="1" t="s">
        <v>9602</v>
      </c>
      <c r="T1218" s="1" t="s">
        <v>9603</v>
      </c>
      <c r="U1218" s="1" t="s">
        <v>319</v>
      </c>
      <c r="V1218" s="1" t="s">
        <v>3187</v>
      </c>
      <c r="W1218" s="1" t="s">
        <v>293</v>
      </c>
      <c r="X1218" t="str">
        <f t="shared" si="127"/>
        <v>Complete</v>
      </c>
      <c r="Y1218">
        <f>MAX(0,100-IF(G1218="Invalid",Config!$B$5,0)-IF(I1218="Invalid",Config!$B$6,0)-IF(X1218="Incomplete",Config!$B$7,0)-IF(AF1218="Yes",Config!$B$37,0))</f>
        <v>100</v>
      </c>
      <c r="Z1218" s="1">
        <f>IF(OR(TRIM(B1218)="",COUNTIF(Config!$B$15:$B$19,B1218)&gt;0),1,0)+IF(OR(TRIM(C1218)="",COUNTIF(Config!$B$15:$B$19,C1218)&gt;0),1,0)+IF(OR(TRIM(F1218)="",COUNTIF(Config!$B$15:$B$19,F1218)&gt;0),1,0)+IF(OR(TRIM(H1218)="",COUNTIF(Config!$B$15:$B$19,H1218)&gt;0),1,0)+IF(OR(TRIM(E1218)="",COUNTIF(Config!$B$15:$B$19,E1218)&gt;0),1,0)+IF(OR(TRIM(K1218)="",COUNTIF(Config!$B$15:$B$19,K1218)&gt;0),1,0)+IF(OR(TRIM(P1218)="",COUNTIF(Config!$B$15:$B$19,P1218)&gt;0),1,0)+IF(OR(TRIM(R1218)="",COUNTIF(Config!$B$15:$B$19,R1218)&gt;0),1,0)</f>
        <v>0</v>
      </c>
      <c r="AA1218" s="1" cm="1">
        <f t="array" ref="AA1218">SUMPRODUCT(LEN(H1218)-LEN(SUBSTITUTE(H1218,{"0";"1";"2";"3";"4";"5";"6";"7";"8";"9"},"")))</f>
        <v>12</v>
      </c>
      <c r="AC1218" t="str">
        <f t="shared" si="128"/>
        <v/>
      </c>
      <c r="AD1218">
        <f t="shared" si="129"/>
        <v>1</v>
      </c>
      <c r="AE1218">
        <f t="shared" si="130"/>
        <v>1</v>
      </c>
      <c r="AF1218" t="str">
        <f t="shared" si="131"/>
        <v>No</v>
      </c>
      <c r="AG1218">
        <f t="shared" ca="1" si="132"/>
        <v>298</v>
      </c>
      <c r="AH1218" t="str">
        <f ca="1">IF(OR(V1218="",AG1218=""),"Yes",IF(AG1218&gt;Config!$B$41,"Yes","No"))</f>
        <v>No</v>
      </c>
    </row>
    <row r="1219" spans="1:34" x14ac:dyDescent="0.25">
      <c r="A1219" s="1" t="s">
        <v>9604</v>
      </c>
      <c r="B1219" s="1" t="s">
        <v>353</v>
      </c>
      <c r="C1219" s="1" t="s">
        <v>946</v>
      </c>
      <c r="D1219" s="1" t="s">
        <v>9605</v>
      </c>
      <c r="E1219" s="1" t="s">
        <v>1331</v>
      </c>
      <c r="F1219" s="1" t="s">
        <v>9606</v>
      </c>
      <c r="G1219" t="str">
        <f t="shared" ref="G1219:G1282" si="133">IFERROR(IF(OR(TRIM(F1219)="",LEN(F1219)-LEN(SUBSTITUTE(F1219,"@",""))&lt;&gt;1,FIND("@",F1219)=1,RIGHT(F1219,1)=".",ISNUMBER(SEARCH(" ",F1219)),ISERROR(FIND(".",F1219,FIND("@",F1219)+2))),"Invalid","Valid"),"Invalid")</f>
        <v>Valid</v>
      </c>
      <c r="H1219" s="1" t="s">
        <v>9607</v>
      </c>
      <c r="I1219" t="str" cm="1">
        <f t="array" ref="I1219">IF(OR(TRIM(H1219)="",ISNUMBER(SEARCH("#",H1219)),AA1219&lt;Config!$B$8,SUMPRODUCT(--ISNUMBER(SEARCH({"a";"b";"c";"d";"e";"f";"g";"h";"i";"j";"k";"l";"m";"n";"o";"p";"q";"r";"s";"t";"u";"v";"w";"x";"y";"z"},H1219)))&gt;0),"Invalid","Valid")</f>
        <v>Valid</v>
      </c>
      <c r="J1219" s="1" t="s">
        <v>9608</v>
      </c>
      <c r="K1219" s="1" t="s">
        <v>66</v>
      </c>
      <c r="L1219" s="1" t="s">
        <v>164</v>
      </c>
      <c r="M1219" s="1" t="s">
        <v>165</v>
      </c>
      <c r="N1219" s="1" t="s">
        <v>713</v>
      </c>
      <c r="O1219" s="1" t="s">
        <v>196</v>
      </c>
      <c r="P1219" t="s">
        <v>87</v>
      </c>
      <c r="Q1219" s="1" t="s">
        <v>166</v>
      </c>
      <c r="R1219" s="1" t="s">
        <v>379</v>
      </c>
      <c r="S1219" s="1" t="s">
        <v>9609</v>
      </c>
      <c r="T1219" s="1" t="s">
        <v>9610</v>
      </c>
      <c r="U1219" s="1" t="s">
        <v>1701</v>
      </c>
      <c r="V1219" s="1" t="s">
        <v>140</v>
      </c>
      <c r="W1219" s="1" t="s">
        <v>33823</v>
      </c>
      <c r="X1219" t="str">
        <f t="shared" ref="X1219:X1282" si="134">IF(Z1219=0,"Complete","Incomplete")</f>
        <v>Complete</v>
      </c>
      <c r="Y1219">
        <f>MAX(0,100-IF(G1219="Invalid",Config!$B$5,0)-IF(I1219="Invalid",Config!$B$6,0)-IF(X1219="Incomplete",Config!$B$7,0)-IF(AF1219="Yes",Config!$B$37,0))</f>
        <v>100</v>
      </c>
      <c r="Z1219" s="1">
        <f>IF(OR(TRIM(B1219)="",COUNTIF(Config!$B$15:$B$19,B1219)&gt;0),1,0)+IF(OR(TRIM(C1219)="",COUNTIF(Config!$B$15:$B$19,C1219)&gt;0),1,0)+IF(OR(TRIM(F1219)="",COUNTIF(Config!$B$15:$B$19,F1219)&gt;0),1,0)+IF(OR(TRIM(H1219)="",COUNTIF(Config!$B$15:$B$19,H1219)&gt;0),1,0)+IF(OR(TRIM(E1219)="",COUNTIF(Config!$B$15:$B$19,E1219)&gt;0),1,0)+IF(OR(TRIM(K1219)="",COUNTIF(Config!$B$15:$B$19,K1219)&gt;0),1,0)+IF(OR(TRIM(P1219)="",COUNTIF(Config!$B$15:$B$19,P1219)&gt;0),1,0)+IF(OR(TRIM(R1219)="",COUNTIF(Config!$B$15:$B$19,R1219)&gt;0),1,0)</f>
        <v>0</v>
      </c>
      <c r="AA1219" s="1" cm="1">
        <f t="array" ref="AA1219">SUMPRODUCT(LEN(H1219)-LEN(SUBSTITUTE(H1219,{"0";"1";"2";"3";"4";"5";"6";"7";"8";"9"},"")))</f>
        <v>11</v>
      </c>
      <c r="AC1219" t="str">
        <f t="shared" ref="AC1219:AC1282" si="135">_xlfn.TEXTJOIN("; ",TRUE,IF(G1219="Invalid","Invalid Email",""),IF(I1219="Invalid","Invalid Phone",""),IF(X1219="Incomplete","Incomplete Profile",""),IF(AF1219="Yes","Potential Duplicate",""))</f>
        <v/>
      </c>
      <c r="AD1219">
        <f t="shared" ref="AD1219:AD1282" si="136">IF(OR(TRIM(F1219)="",G1219="Invalid"),0,COUNTIF($F$2:$F$5131,F1219))</f>
        <v>1</v>
      </c>
      <c r="AE1219">
        <f t="shared" ref="AE1219:AE1282" si="137">IF(OR(TRIM(H1219)="",I1219="Invalid"),0,COUNTIF($H$2:$H$5131,H1219))</f>
        <v>1</v>
      </c>
      <c r="AF1219" t="str">
        <f t="shared" ref="AF1219:AF1282" si="138">IF(OR(AD1219&gt;1,AE1219&gt;1),"Yes","No")</f>
        <v>No</v>
      </c>
      <c r="AG1219">
        <f t="shared" ref="AG1219:AG1282" ca="1" si="139">IFERROR(TODAY()-DATEVALUE(V1219),IFERROR(TODAY()-DATE(VALUE(RIGHT(V1219,4)),VALUE(MID(V1219,FIND("/",V1219)+1,FIND("/",V1219,FIND("/",V1219)+1)-FIND("/",V1219)-1)),VALUE(LEFT(V1219,FIND("/",V1219)-1))),""))</f>
        <v>37</v>
      </c>
      <c r="AH1219" t="str">
        <f ca="1">IF(OR(V1219="",AG1219=""),"Yes",IF(AG1219&gt;Config!$B$41,"Yes","No"))</f>
        <v>No</v>
      </c>
    </row>
    <row r="1220" spans="1:34" x14ac:dyDescent="0.25">
      <c r="A1220" s="1" t="s">
        <v>9611</v>
      </c>
      <c r="B1220" s="1" t="s">
        <v>609</v>
      </c>
      <c r="C1220" s="1" t="s">
        <v>386</v>
      </c>
      <c r="D1220" s="1" t="s">
        <v>9612</v>
      </c>
      <c r="E1220" s="1" t="s">
        <v>34537</v>
      </c>
      <c r="F1220" s="1" t="s">
        <v>9613</v>
      </c>
      <c r="G1220" t="str">
        <f t="shared" si="133"/>
        <v>Valid</v>
      </c>
      <c r="H1220" s="1" t="s">
        <v>9614</v>
      </c>
      <c r="I1220" t="str" cm="1">
        <f t="array" ref="I1220">IF(OR(TRIM(H1220)="",ISNUMBER(SEARCH("#",H1220)),AA1220&lt;Config!$B$8,SUMPRODUCT(--ISNUMBER(SEARCH({"a";"b";"c";"d";"e";"f";"g";"h";"i";"j";"k";"l";"m";"n";"o";"p";"q";"r";"s";"t";"u";"v";"w";"x";"y";"z"},H1220)))&gt;0),"Invalid","Valid")</f>
        <v>Valid</v>
      </c>
      <c r="J1220" s="1" t="s">
        <v>9615</v>
      </c>
      <c r="K1220" s="1" t="s">
        <v>210</v>
      </c>
      <c r="L1220" s="1" t="s">
        <v>29</v>
      </c>
      <c r="M1220" s="1" t="s">
        <v>165</v>
      </c>
      <c r="N1220" s="1" t="s">
        <v>358</v>
      </c>
      <c r="O1220" s="1" t="s">
        <v>69</v>
      </c>
      <c r="P1220" t="s">
        <v>33</v>
      </c>
      <c r="Q1220" s="1" t="s">
        <v>119</v>
      </c>
      <c r="R1220" s="1" t="s">
        <v>482</v>
      </c>
      <c r="S1220" s="1" t="s">
        <v>9616</v>
      </c>
      <c r="T1220" s="1" t="s">
        <v>9617</v>
      </c>
      <c r="U1220" s="1" t="s">
        <v>2463</v>
      </c>
      <c r="V1220" s="1" t="s">
        <v>140</v>
      </c>
      <c r="W1220" s="1" t="s">
        <v>186</v>
      </c>
      <c r="X1220" t="str">
        <f t="shared" si="134"/>
        <v>Complete</v>
      </c>
      <c r="Y1220">
        <f>MAX(0,100-IF(G1220="Invalid",Config!$B$5,0)-IF(I1220="Invalid",Config!$B$6,0)-IF(X1220="Incomplete",Config!$B$7,0)-IF(AF1220="Yes",Config!$B$37,0))</f>
        <v>100</v>
      </c>
      <c r="Z1220" s="1">
        <f>IF(OR(TRIM(B1220)="",COUNTIF(Config!$B$15:$B$19,B1220)&gt;0),1,0)+IF(OR(TRIM(C1220)="",COUNTIF(Config!$B$15:$B$19,C1220)&gt;0),1,0)+IF(OR(TRIM(F1220)="",COUNTIF(Config!$B$15:$B$19,F1220)&gt;0),1,0)+IF(OR(TRIM(H1220)="",COUNTIF(Config!$B$15:$B$19,H1220)&gt;0),1,0)+IF(OR(TRIM(E1220)="",COUNTIF(Config!$B$15:$B$19,E1220)&gt;0),1,0)+IF(OR(TRIM(K1220)="",COUNTIF(Config!$B$15:$B$19,K1220)&gt;0),1,0)+IF(OR(TRIM(P1220)="",COUNTIF(Config!$B$15:$B$19,P1220)&gt;0),1,0)+IF(OR(TRIM(R1220)="",COUNTIF(Config!$B$15:$B$19,R1220)&gt;0),1,0)</f>
        <v>0</v>
      </c>
      <c r="AA1220" s="1" cm="1">
        <f t="array" ref="AA1220">SUMPRODUCT(LEN(H1220)-LEN(SUBSTITUTE(H1220,{"0";"1";"2";"3";"4";"5";"6";"7";"8";"9"},"")))</f>
        <v>10</v>
      </c>
      <c r="AC1220" t="str">
        <f t="shared" si="135"/>
        <v/>
      </c>
      <c r="AD1220">
        <f t="shared" si="136"/>
        <v>1</v>
      </c>
      <c r="AE1220">
        <f t="shared" si="137"/>
        <v>1</v>
      </c>
      <c r="AF1220" t="str">
        <f t="shared" si="138"/>
        <v>No</v>
      </c>
      <c r="AG1220">
        <f t="shared" ca="1" si="139"/>
        <v>37</v>
      </c>
      <c r="AH1220" t="str">
        <f ca="1">IF(OR(V1220="",AG1220=""),"Yes",IF(AG1220&gt;Config!$B$41,"Yes","No"))</f>
        <v>No</v>
      </c>
    </row>
    <row r="1221" spans="1:34" x14ac:dyDescent="0.25">
      <c r="A1221" s="1" t="s">
        <v>9618</v>
      </c>
      <c r="B1221" s="1" t="s">
        <v>322</v>
      </c>
      <c r="C1221" s="1" t="s">
        <v>296</v>
      </c>
      <c r="D1221" s="1" t="s">
        <v>34538</v>
      </c>
      <c r="E1221" s="1" t="s">
        <v>34539</v>
      </c>
      <c r="F1221" s="1" t="s">
        <v>9619</v>
      </c>
      <c r="G1221" t="str">
        <f t="shared" si="133"/>
        <v>Valid</v>
      </c>
      <c r="H1221" s="1" t="s">
        <v>9620</v>
      </c>
      <c r="I1221" t="str" cm="1">
        <f t="array" ref="I1221">IF(OR(TRIM(H1221)="",ISNUMBER(SEARCH("#",H1221)),AA1221&lt;Config!$B$8,SUMPRODUCT(--ISNUMBER(SEARCH({"a";"b";"c";"d";"e";"f";"g";"h";"i";"j";"k";"l";"m";"n";"o";"p";"q";"r";"s";"t";"u";"v";"w";"x";"y";"z"},H1221)))&gt;0),"Invalid","Valid")</f>
        <v>Valid</v>
      </c>
      <c r="J1221" s="1" t="s">
        <v>9621</v>
      </c>
      <c r="K1221" s="1" t="s">
        <v>504</v>
      </c>
      <c r="L1221" s="1" t="s">
        <v>49</v>
      </c>
      <c r="M1221" s="1" t="s">
        <v>50</v>
      </c>
      <c r="N1221" s="1" t="s">
        <v>148</v>
      </c>
      <c r="O1221" s="1" t="s">
        <v>196</v>
      </c>
      <c r="P1221" t="s">
        <v>344</v>
      </c>
      <c r="Q1221" s="1" t="s">
        <v>1199</v>
      </c>
      <c r="R1221" s="1" t="s">
        <v>346</v>
      </c>
      <c r="S1221" s="1" t="s">
        <v>9622</v>
      </c>
      <c r="T1221" s="1" t="s">
        <v>9623</v>
      </c>
      <c r="U1221" s="1" t="s">
        <v>3593</v>
      </c>
      <c r="V1221" s="1" t="s">
        <v>1658</v>
      </c>
      <c r="W1221" s="1" t="s">
        <v>293</v>
      </c>
      <c r="X1221" t="str">
        <f t="shared" si="134"/>
        <v>Complete</v>
      </c>
      <c r="Y1221">
        <f>MAX(0,100-IF(G1221="Invalid",Config!$B$5,0)-IF(I1221="Invalid",Config!$B$6,0)-IF(X1221="Incomplete",Config!$B$7,0)-IF(AF1221="Yes",Config!$B$37,0))</f>
        <v>100</v>
      </c>
      <c r="Z1221" s="1">
        <f>IF(OR(TRIM(B1221)="",COUNTIF(Config!$B$15:$B$19,B1221)&gt;0),1,0)+IF(OR(TRIM(C1221)="",COUNTIF(Config!$B$15:$B$19,C1221)&gt;0),1,0)+IF(OR(TRIM(F1221)="",COUNTIF(Config!$B$15:$B$19,F1221)&gt;0),1,0)+IF(OR(TRIM(H1221)="",COUNTIF(Config!$B$15:$B$19,H1221)&gt;0),1,0)+IF(OR(TRIM(E1221)="",COUNTIF(Config!$B$15:$B$19,E1221)&gt;0),1,0)+IF(OR(TRIM(K1221)="",COUNTIF(Config!$B$15:$B$19,K1221)&gt;0),1,0)+IF(OR(TRIM(P1221)="",COUNTIF(Config!$B$15:$B$19,P1221)&gt;0),1,0)+IF(OR(TRIM(R1221)="",COUNTIF(Config!$B$15:$B$19,R1221)&gt;0),1,0)</f>
        <v>0</v>
      </c>
      <c r="AA1221" s="1" cm="1">
        <f t="array" ref="AA1221">SUMPRODUCT(LEN(H1221)-LEN(SUBSTITUTE(H1221,{"0";"1";"2";"3";"4";"5";"6";"7";"8";"9"},"")))</f>
        <v>11</v>
      </c>
      <c r="AC1221" t="str">
        <f t="shared" si="135"/>
        <v/>
      </c>
      <c r="AD1221">
        <f t="shared" si="136"/>
        <v>1</v>
      </c>
      <c r="AE1221">
        <f t="shared" si="137"/>
        <v>1</v>
      </c>
      <c r="AF1221" t="str">
        <f t="shared" si="138"/>
        <v>No</v>
      </c>
      <c r="AG1221">
        <f t="shared" ca="1" si="139"/>
        <v>240</v>
      </c>
      <c r="AH1221" t="str">
        <f ca="1">IF(OR(V1221="",AG1221=""),"Yes",IF(AG1221&gt;Config!$B$41,"Yes","No"))</f>
        <v>No</v>
      </c>
    </row>
    <row r="1222" spans="1:34" x14ac:dyDescent="0.25">
      <c r="A1222" s="1" t="s">
        <v>8039</v>
      </c>
      <c r="B1222" s="1" t="s">
        <v>2159</v>
      </c>
      <c r="C1222" s="1" t="s">
        <v>308</v>
      </c>
      <c r="D1222" s="1" t="s">
        <v>9624</v>
      </c>
      <c r="E1222" s="1" t="s">
        <v>191</v>
      </c>
      <c r="F1222" s="1" t="s">
        <v>9625</v>
      </c>
      <c r="G1222" t="str">
        <f t="shared" si="133"/>
        <v>Valid</v>
      </c>
      <c r="H1222" s="1" t="s">
        <v>9626</v>
      </c>
      <c r="I1222" t="str" cm="1">
        <f t="array" ref="I1222">IF(OR(TRIM(H1222)="",ISNUMBER(SEARCH("#",H1222)),AA1222&lt;Config!$B$8,SUMPRODUCT(--ISNUMBER(SEARCH({"a";"b";"c";"d";"e";"f";"g";"h";"i";"j";"k";"l";"m";"n";"o";"p";"q";"r";"s";"t";"u";"v";"w";"x";"y";"z"},H1222)))&gt;0),"Invalid","Valid")</f>
        <v>Valid</v>
      </c>
      <c r="J1222" s="1" t="s">
        <v>9627</v>
      </c>
      <c r="K1222" s="1" t="s">
        <v>133</v>
      </c>
      <c r="L1222" s="1" t="s">
        <v>164</v>
      </c>
      <c r="M1222" s="1" t="s">
        <v>30</v>
      </c>
      <c r="N1222" s="1" t="s">
        <v>51</v>
      </c>
      <c r="O1222" s="1" t="s">
        <v>52</v>
      </c>
      <c r="P1222" t="s">
        <v>314</v>
      </c>
      <c r="Q1222" s="1" t="s">
        <v>315</v>
      </c>
      <c r="R1222" s="1" t="s">
        <v>315</v>
      </c>
      <c r="S1222" s="1" t="s">
        <v>9628</v>
      </c>
      <c r="T1222" s="1" t="s">
        <v>9629</v>
      </c>
      <c r="U1222" s="1" t="s">
        <v>9630</v>
      </c>
      <c r="V1222" s="1" t="s">
        <v>1050</v>
      </c>
      <c r="W1222" s="1" t="s">
        <v>141</v>
      </c>
      <c r="X1222" t="str">
        <f t="shared" si="134"/>
        <v>Complete</v>
      </c>
      <c r="Y1222">
        <f>MAX(0,100-IF(G1222="Invalid",Config!$B$5,0)-IF(I1222="Invalid",Config!$B$6,0)-IF(X1222="Incomplete",Config!$B$7,0)-IF(AF1222="Yes",Config!$B$37,0))</f>
        <v>100</v>
      </c>
      <c r="Z1222" s="1">
        <f>IF(OR(TRIM(B1222)="",COUNTIF(Config!$B$15:$B$19,B1222)&gt;0),1,0)+IF(OR(TRIM(C1222)="",COUNTIF(Config!$B$15:$B$19,C1222)&gt;0),1,0)+IF(OR(TRIM(F1222)="",COUNTIF(Config!$B$15:$B$19,F1222)&gt;0),1,0)+IF(OR(TRIM(H1222)="",COUNTIF(Config!$B$15:$B$19,H1222)&gt;0),1,0)+IF(OR(TRIM(E1222)="",COUNTIF(Config!$B$15:$B$19,E1222)&gt;0),1,0)+IF(OR(TRIM(K1222)="",COUNTIF(Config!$B$15:$B$19,K1222)&gt;0),1,0)+IF(OR(TRIM(P1222)="",COUNTIF(Config!$B$15:$B$19,P1222)&gt;0),1,0)+IF(OR(TRIM(R1222)="",COUNTIF(Config!$B$15:$B$19,R1222)&gt;0),1,0)</f>
        <v>0</v>
      </c>
      <c r="AA1222" s="1" cm="1">
        <f t="array" ref="AA1222">SUMPRODUCT(LEN(H1222)-LEN(SUBSTITUTE(H1222,{"0";"1";"2";"3";"4";"5";"6";"7";"8";"9"},"")))</f>
        <v>12</v>
      </c>
      <c r="AC1222" t="str">
        <f t="shared" si="135"/>
        <v/>
      </c>
      <c r="AD1222">
        <f t="shared" si="136"/>
        <v>1</v>
      </c>
      <c r="AE1222">
        <f t="shared" si="137"/>
        <v>1</v>
      </c>
      <c r="AF1222" t="str">
        <f t="shared" si="138"/>
        <v>No</v>
      </c>
      <c r="AG1222">
        <f t="shared" ca="1" si="139"/>
        <v>37</v>
      </c>
      <c r="AH1222" t="str">
        <f ca="1">IF(OR(V1222="",AG1222=""),"Yes",IF(AG1222&gt;Config!$B$41,"Yes","No"))</f>
        <v>No</v>
      </c>
    </row>
    <row r="1223" spans="1:34" x14ac:dyDescent="0.25">
      <c r="A1223" s="1" t="s">
        <v>9631</v>
      </c>
      <c r="B1223" s="1" t="s">
        <v>1634</v>
      </c>
      <c r="C1223" s="1" t="s">
        <v>545</v>
      </c>
      <c r="D1223" s="1" t="s">
        <v>9632</v>
      </c>
      <c r="E1223" s="1" t="s">
        <v>34379</v>
      </c>
      <c r="F1223" s="1" t="s">
        <v>4878</v>
      </c>
      <c r="G1223" t="str">
        <f t="shared" si="133"/>
        <v>Valid</v>
      </c>
      <c r="H1223" s="1" t="s">
        <v>9633</v>
      </c>
      <c r="I1223" t="str" cm="1">
        <f t="array" ref="I1223">IF(OR(TRIM(H1223)="",ISNUMBER(SEARCH("#",H1223)),AA1223&lt;Config!$B$8,SUMPRODUCT(--ISNUMBER(SEARCH({"a";"b";"c";"d";"e";"f";"g";"h";"i";"j";"k";"l";"m";"n";"o";"p";"q";"r";"s";"t";"u";"v";"w";"x";"y";"z"},H1223)))&gt;0),"Invalid","Valid")</f>
        <v>Valid</v>
      </c>
      <c r="J1223" s="1" t="s">
        <v>9634</v>
      </c>
      <c r="K1223" s="1" t="s">
        <v>147</v>
      </c>
      <c r="L1223" s="1" t="s">
        <v>265</v>
      </c>
      <c r="M1223" s="1" t="s">
        <v>462</v>
      </c>
      <c r="N1223" s="1" t="s">
        <v>358</v>
      </c>
      <c r="O1223" s="1" t="s">
        <v>180</v>
      </c>
      <c r="P1223" t="s">
        <v>33</v>
      </c>
      <c r="Q1223" s="1" t="s">
        <v>1664</v>
      </c>
      <c r="R1223" s="1" t="s">
        <v>120</v>
      </c>
      <c r="S1223" s="1" t="s">
        <v>9635</v>
      </c>
      <c r="T1223" s="1" t="s">
        <v>9636</v>
      </c>
      <c r="U1223" s="1" t="s">
        <v>2776</v>
      </c>
      <c r="V1223" s="1" t="s">
        <v>140</v>
      </c>
      <c r="W1223" s="1" t="s">
        <v>384</v>
      </c>
      <c r="X1223" t="str">
        <f t="shared" si="134"/>
        <v>Complete</v>
      </c>
      <c r="Y1223">
        <f>MAX(0,100-IF(G1223="Invalid",Config!$B$5,0)-IF(I1223="Invalid",Config!$B$6,0)-IF(X1223="Incomplete",Config!$B$7,0)-IF(AF1223="Yes",Config!$B$37,0))</f>
        <v>75</v>
      </c>
      <c r="Z1223" s="1">
        <f>IF(OR(TRIM(B1223)="",COUNTIF(Config!$B$15:$B$19,B1223)&gt;0),1,0)+IF(OR(TRIM(C1223)="",COUNTIF(Config!$B$15:$B$19,C1223)&gt;0),1,0)+IF(OR(TRIM(F1223)="",COUNTIF(Config!$B$15:$B$19,F1223)&gt;0),1,0)+IF(OR(TRIM(H1223)="",COUNTIF(Config!$B$15:$B$19,H1223)&gt;0),1,0)+IF(OR(TRIM(E1223)="",COUNTIF(Config!$B$15:$B$19,E1223)&gt;0),1,0)+IF(OR(TRIM(K1223)="",COUNTIF(Config!$B$15:$B$19,K1223)&gt;0),1,0)+IF(OR(TRIM(P1223)="",COUNTIF(Config!$B$15:$B$19,P1223)&gt;0),1,0)+IF(OR(TRIM(R1223)="",COUNTIF(Config!$B$15:$B$19,R1223)&gt;0),1,0)</f>
        <v>0</v>
      </c>
      <c r="AA1223" s="1" cm="1">
        <f t="array" ref="AA1223">SUMPRODUCT(LEN(H1223)-LEN(SUBSTITUTE(H1223,{"0";"1";"2";"3";"4";"5";"6";"7";"8";"9"},"")))</f>
        <v>10</v>
      </c>
      <c r="AC1223" t="str">
        <f t="shared" si="135"/>
        <v>Potential Duplicate</v>
      </c>
      <c r="AD1223">
        <f t="shared" si="136"/>
        <v>2</v>
      </c>
      <c r="AE1223">
        <f t="shared" si="137"/>
        <v>1</v>
      </c>
      <c r="AF1223" t="str">
        <f t="shared" si="138"/>
        <v>Yes</v>
      </c>
      <c r="AG1223">
        <f t="shared" ca="1" si="139"/>
        <v>37</v>
      </c>
      <c r="AH1223" t="str">
        <f ca="1">IF(OR(V1223="",AG1223=""),"Yes",IF(AG1223&gt;Config!$B$41,"Yes","No"))</f>
        <v>No</v>
      </c>
    </row>
    <row r="1224" spans="1:34" x14ac:dyDescent="0.25">
      <c r="A1224" s="1" t="s">
        <v>9637</v>
      </c>
      <c r="B1224" s="1" t="s">
        <v>1399</v>
      </c>
      <c r="C1224" s="1" t="s">
        <v>2104</v>
      </c>
      <c r="D1224" s="1" t="s">
        <v>9638</v>
      </c>
      <c r="E1224" s="1" t="s">
        <v>34540</v>
      </c>
      <c r="F1224" s="1" t="s">
        <v>9639</v>
      </c>
      <c r="G1224" t="str">
        <f t="shared" si="133"/>
        <v>Invalid</v>
      </c>
      <c r="H1224" s="1" t="s">
        <v>9640</v>
      </c>
      <c r="I1224" t="str" cm="1">
        <f t="array" ref="I1224">IF(OR(TRIM(H1224)="",ISNUMBER(SEARCH("#",H1224)),AA1224&lt;Config!$B$8,SUMPRODUCT(--ISNUMBER(SEARCH({"a";"b";"c";"d";"e";"f";"g";"h";"i";"j";"k";"l";"m";"n";"o";"p";"q";"r";"s";"t";"u";"v";"w";"x";"y";"z"},H1224)))&gt;0),"Invalid","Valid")</f>
        <v>Valid</v>
      </c>
      <c r="J1224" s="1" t="s">
        <v>9641</v>
      </c>
      <c r="K1224" s="1" t="s">
        <v>28</v>
      </c>
      <c r="L1224" s="1" t="s">
        <v>164</v>
      </c>
      <c r="M1224" s="1" t="s">
        <v>85</v>
      </c>
      <c r="N1224" s="1" t="s">
        <v>51</v>
      </c>
      <c r="O1224" s="1" t="s">
        <v>69</v>
      </c>
      <c r="P1224" t="s">
        <v>53</v>
      </c>
      <c r="Q1224" s="1" t="s">
        <v>197</v>
      </c>
      <c r="R1224" s="1" t="s">
        <v>415</v>
      </c>
      <c r="S1224" s="1" t="s">
        <v>9192</v>
      </c>
      <c r="T1224" s="1" t="s">
        <v>9642</v>
      </c>
      <c r="U1224" s="1" t="s">
        <v>2687</v>
      </c>
      <c r="V1224" s="1" t="s">
        <v>965</v>
      </c>
      <c r="W1224" s="1" t="s">
        <v>384</v>
      </c>
      <c r="X1224" t="str">
        <f t="shared" si="134"/>
        <v>Complete</v>
      </c>
      <c r="Y1224">
        <f>MAX(0,100-IF(G1224="Invalid",Config!$B$5,0)-IF(I1224="Invalid",Config!$B$6,0)-IF(X1224="Incomplete",Config!$B$7,0)-IF(AF1224="Yes",Config!$B$37,0))</f>
        <v>70</v>
      </c>
      <c r="Z1224" s="1">
        <f>IF(OR(TRIM(B1224)="",COUNTIF(Config!$B$15:$B$19,B1224)&gt;0),1,0)+IF(OR(TRIM(C1224)="",COUNTIF(Config!$B$15:$B$19,C1224)&gt;0),1,0)+IF(OR(TRIM(F1224)="",COUNTIF(Config!$B$15:$B$19,F1224)&gt;0),1,0)+IF(OR(TRIM(H1224)="",COUNTIF(Config!$B$15:$B$19,H1224)&gt;0),1,0)+IF(OR(TRIM(E1224)="",COUNTIF(Config!$B$15:$B$19,E1224)&gt;0),1,0)+IF(OR(TRIM(K1224)="",COUNTIF(Config!$B$15:$B$19,K1224)&gt;0),1,0)+IF(OR(TRIM(P1224)="",COUNTIF(Config!$B$15:$B$19,P1224)&gt;0),1,0)+IF(OR(TRIM(R1224)="",COUNTIF(Config!$B$15:$B$19,R1224)&gt;0),1,0)</f>
        <v>0</v>
      </c>
      <c r="AA1224" s="1" cm="1">
        <f t="array" ref="AA1224">SUMPRODUCT(LEN(H1224)-LEN(SUBSTITUTE(H1224,{"0";"1";"2";"3";"4";"5";"6";"7";"8";"9"},"")))</f>
        <v>12</v>
      </c>
      <c r="AC1224" t="str">
        <f t="shared" si="135"/>
        <v>Invalid Email</v>
      </c>
      <c r="AD1224">
        <f t="shared" si="136"/>
        <v>0</v>
      </c>
      <c r="AE1224">
        <f t="shared" si="137"/>
        <v>1</v>
      </c>
      <c r="AF1224" t="str">
        <f t="shared" si="138"/>
        <v>No</v>
      </c>
      <c r="AG1224">
        <f t="shared" ca="1" si="139"/>
        <v>238</v>
      </c>
      <c r="AH1224" t="str">
        <f ca="1">IF(OR(V1224="",AG1224=""),"Yes",IF(AG1224&gt;Config!$B$41,"Yes","No"))</f>
        <v>No</v>
      </c>
    </row>
    <row r="1225" spans="1:34" x14ac:dyDescent="0.25">
      <c r="A1225" s="1" t="s">
        <v>9643</v>
      </c>
      <c r="B1225" s="1" t="s">
        <v>33815</v>
      </c>
      <c r="C1225" s="1" t="s">
        <v>828</v>
      </c>
      <c r="D1225" s="1" t="s">
        <v>828</v>
      </c>
      <c r="E1225" s="1" t="s">
        <v>34541</v>
      </c>
      <c r="F1225" s="1" t="s">
        <v>9644</v>
      </c>
      <c r="G1225" t="str">
        <f t="shared" si="133"/>
        <v>Valid</v>
      </c>
      <c r="H1225" s="1" t="s">
        <v>9645</v>
      </c>
      <c r="I1225" t="str" cm="1">
        <f t="array" ref="I1225">IF(OR(TRIM(H1225)="",ISNUMBER(SEARCH("#",H1225)),AA1225&lt;Config!$B$8,SUMPRODUCT(--ISNUMBER(SEARCH({"a";"b";"c";"d";"e";"f";"g";"h";"i";"j";"k";"l";"m";"n";"o";"p";"q";"r";"s";"t";"u";"v";"w";"x";"y";"z"},H1225)))&gt;0),"Invalid","Valid")</f>
        <v>Valid</v>
      </c>
      <c r="J1225" s="1" t="s">
        <v>9646</v>
      </c>
      <c r="K1225" s="1" t="s">
        <v>516</v>
      </c>
      <c r="L1225" s="1" t="s">
        <v>450</v>
      </c>
      <c r="M1225" s="1" t="s">
        <v>33827</v>
      </c>
      <c r="N1225" s="1" t="s">
        <v>51</v>
      </c>
      <c r="O1225" s="1" t="s">
        <v>69</v>
      </c>
      <c r="P1225" t="s">
        <v>590</v>
      </c>
      <c r="Q1225" s="1" t="s">
        <v>1481</v>
      </c>
      <c r="R1225" s="1" t="s">
        <v>592</v>
      </c>
      <c r="S1225" s="1" t="s">
        <v>9647</v>
      </c>
      <c r="T1225" s="1" t="s">
        <v>9648</v>
      </c>
      <c r="U1225" s="1" t="s">
        <v>9649</v>
      </c>
      <c r="V1225" s="1" t="s">
        <v>140</v>
      </c>
      <c r="W1225" s="1" t="s">
        <v>40</v>
      </c>
      <c r="X1225" t="str">
        <f t="shared" si="134"/>
        <v>Incomplete</v>
      </c>
      <c r="Y1225">
        <f>MAX(0,100-IF(G1225="Invalid",Config!$B$5,0)-IF(I1225="Invalid",Config!$B$6,0)-IF(X1225="Incomplete",Config!$B$7,0)-IF(AF1225="Yes",Config!$B$37,0))</f>
        <v>60</v>
      </c>
      <c r="Z1225" s="1">
        <f>IF(OR(TRIM(B1225)="",COUNTIF(Config!$B$15:$B$19,B1225)&gt;0),1,0)+IF(OR(TRIM(C1225)="",COUNTIF(Config!$B$15:$B$19,C1225)&gt;0),1,0)+IF(OR(TRIM(F1225)="",COUNTIF(Config!$B$15:$B$19,F1225)&gt;0),1,0)+IF(OR(TRIM(H1225)="",COUNTIF(Config!$B$15:$B$19,H1225)&gt;0),1,0)+IF(OR(TRIM(E1225)="",COUNTIF(Config!$B$15:$B$19,E1225)&gt;0),1,0)+IF(OR(TRIM(K1225)="",COUNTIF(Config!$B$15:$B$19,K1225)&gt;0),1,0)+IF(OR(TRIM(P1225)="",COUNTIF(Config!$B$15:$B$19,P1225)&gt;0),1,0)+IF(OR(TRIM(R1225)="",COUNTIF(Config!$B$15:$B$19,R1225)&gt;0),1,0)</f>
        <v>1</v>
      </c>
      <c r="AA1225" s="1" cm="1">
        <f t="array" ref="AA1225">SUMPRODUCT(LEN(H1225)-LEN(SUBSTITUTE(H1225,{"0";"1";"2";"3";"4";"5";"6";"7";"8";"9"},"")))</f>
        <v>12</v>
      </c>
      <c r="AC1225" t="str">
        <f t="shared" si="135"/>
        <v>Incomplete Profile</v>
      </c>
      <c r="AD1225">
        <f t="shared" si="136"/>
        <v>1</v>
      </c>
      <c r="AE1225">
        <f t="shared" si="137"/>
        <v>1</v>
      </c>
      <c r="AF1225" t="str">
        <f t="shared" si="138"/>
        <v>No</v>
      </c>
      <c r="AG1225">
        <f t="shared" ca="1" si="139"/>
        <v>37</v>
      </c>
      <c r="AH1225" t="str">
        <f ca="1">IF(OR(V1225="",AG1225=""),"Yes",IF(AG1225&gt;Config!$B$41,"Yes","No"))</f>
        <v>No</v>
      </c>
    </row>
    <row r="1226" spans="1:34" x14ac:dyDescent="0.25">
      <c r="A1226" s="1" t="s">
        <v>9650</v>
      </c>
      <c r="B1226" s="1" t="s">
        <v>2392</v>
      </c>
      <c r="C1226" s="1" t="s">
        <v>1806</v>
      </c>
      <c r="D1226" s="1" t="s">
        <v>26089</v>
      </c>
      <c r="E1226" s="1" t="s">
        <v>34542</v>
      </c>
      <c r="F1226" s="1" t="s">
        <v>9651</v>
      </c>
      <c r="G1226" t="str">
        <f t="shared" si="133"/>
        <v>Valid</v>
      </c>
      <c r="H1226" s="1" t="s">
        <v>9652</v>
      </c>
      <c r="I1226" t="str" cm="1">
        <f t="array" ref="I1226">IF(OR(TRIM(H1226)="",ISNUMBER(SEARCH("#",H1226)),AA1226&lt;Config!$B$8,SUMPRODUCT(--ISNUMBER(SEARCH({"a";"b";"c";"d";"e";"f";"g";"h";"i";"j";"k";"l";"m";"n";"o";"p";"q";"r";"s";"t";"u";"v";"w";"x";"y";"z"},H1226)))&gt;0),"Invalid","Valid")</f>
        <v>Valid</v>
      </c>
      <c r="J1226" s="1" t="s">
        <v>9653</v>
      </c>
      <c r="K1226" s="1" t="s">
        <v>287</v>
      </c>
      <c r="L1226" s="1" t="s">
        <v>29</v>
      </c>
      <c r="M1226" s="1" t="s">
        <v>30</v>
      </c>
      <c r="N1226" s="1" t="s">
        <v>224</v>
      </c>
      <c r="O1226" s="1" t="s">
        <v>52</v>
      </c>
      <c r="P1226" t="s">
        <v>53</v>
      </c>
      <c r="Q1226" s="1" t="s">
        <v>55</v>
      </c>
      <c r="R1226" s="1" t="s">
        <v>198</v>
      </c>
      <c r="S1226" s="1" t="s">
        <v>9622</v>
      </c>
      <c r="T1226" s="1" t="s">
        <v>9654</v>
      </c>
      <c r="U1226" s="1" t="s">
        <v>9655</v>
      </c>
      <c r="V1226" s="1" t="s">
        <v>7970</v>
      </c>
      <c r="W1226" s="1" t="s">
        <v>202</v>
      </c>
      <c r="X1226" t="str">
        <f t="shared" si="134"/>
        <v>Complete</v>
      </c>
      <c r="Y1226">
        <f>MAX(0,100-IF(G1226="Invalid",Config!$B$5,0)-IF(I1226="Invalid",Config!$B$6,0)-IF(X1226="Incomplete",Config!$B$7,0)-IF(AF1226="Yes",Config!$B$37,0))</f>
        <v>100</v>
      </c>
      <c r="Z1226" s="1">
        <f>IF(OR(TRIM(B1226)="",COUNTIF(Config!$B$15:$B$19,B1226)&gt;0),1,0)+IF(OR(TRIM(C1226)="",COUNTIF(Config!$B$15:$B$19,C1226)&gt;0),1,0)+IF(OR(TRIM(F1226)="",COUNTIF(Config!$B$15:$B$19,F1226)&gt;0),1,0)+IF(OR(TRIM(H1226)="",COUNTIF(Config!$B$15:$B$19,H1226)&gt;0),1,0)+IF(OR(TRIM(E1226)="",COUNTIF(Config!$B$15:$B$19,E1226)&gt;0),1,0)+IF(OR(TRIM(K1226)="",COUNTIF(Config!$B$15:$B$19,K1226)&gt;0),1,0)+IF(OR(TRIM(P1226)="",COUNTIF(Config!$B$15:$B$19,P1226)&gt;0),1,0)+IF(OR(TRIM(R1226)="",COUNTIF(Config!$B$15:$B$19,R1226)&gt;0),1,0)</f>
        <v>0</v>
      </c>
      <c r="AA1226" s="1" cm="1">
        <f t="array" ref="AA1226">SUMPRODUCT(LEN(H1226)-LEN(SUBSTITUTE(H1226,{"0";"1";"2";"3";"4";"5";"6";"7";"8";"9"},"")))</f>
        <v>12</v>
      </c>
      <c r="AC1226" t="str">
        <f t="shared" si="135"/>
        <v/>
      </c>
      <c r="AD1226">
        <f t="shared" si="136"/>
        <v>1</v>
      </c>
      <c r="AE1226">
        <f t="shared" si="137"/>
        <v>1</v>
      </c>
      <c r="AF1226" t="str">
        <f t="shared" si="138"/>
        <v>No</v>
      </c>
      <c r="AG1226">
        <f t="shared" ca="1" si="139"/>
        <v>1</v>
      </c>
      <c r="AH1226" t="str">
        <f ca="1">IF(OR(V1226="",AG1226=""),"Yes",IF(AG1226&gt;Config!$B$41,"Yes","No"))</f>
        <v>No</v>
      </c>
    </row>
    <row r="1227" spans="1:34" x14ac:dyDescent="0.25">
      <c r="A1227" s="1" t="s">
        <v>9656</v>
      </c>
      <c r="B1227" s="1" t="s">
        <v>6040</v>
      </c>
      <c r="C1227" s="1" t="s">
        <v>566</v>
      </c>
      <c r="D1227" s="1" t="s">
        <v>9657</v>
      </c>
      <c r="E1227" s="1" t="s">
        <v>739</v>
      </c>
      <c r="F1227" s="1" t="s">
        <v>9658</v>
      </c>
      <c r="G1227" t="str">
        <f t="shared" si="133"/>
        <v>Valid</v>
      </c>
      <c r="H1227" s="1" t="s">
        <v>9659</v>
      </c>
      <c r="I1227" t="str" cm="1">
        <f t="array" ref="I1227">IF(OR(TRIM(H1227)="",ISNUMBER(SEARCH("#",H1227)),AA1227&lt;Config!$B$8,SUMPRODUCT(--ISNUMBER(SEARCH({"a";"b";"c";"d";"e";"f";"g";"h";"i";"j";"k";"l";"m";"n";"o";"p";"q";"r";"s";"t";"u";"v";"w";"x";"y";"z"},H1227)))&gt;0),"Invalid","Valid")</f>
        <v>Valid</v>
      </c>
      <c r="J1227" s="1" t="s">
        <v>9660</v>
      </c>
      <c r="K1227" s="1" t="s">
        <v>625</v>
      </c>
      <c r="L1227" s="1" t="s">
        <v>67</v>
      </c>
      <c r="M1227" s="1" t="s">
        <v>391</v>
      </c>
      <c r="N1227" s="1" t="s">
        <v>211</v>
      </c>
      <c r="O1227" s="1" t="s">
        <v>32</v>
      </c>
      <c r="P1227" t="s">
        <v>344</v>
      </c>
      <c r="Q1227" s="1" t="s">
        <v>971</v>
      </c>
      <c r="R1227" s="1" t="s">
        <v>346</v>
      </c>
      <c r="S1227" s="1" t="s">
        <v>9661</v>
      </c>
      <c r="T1227" s="1" t="s">
        <v>9662</v>
      </c>
      <c r="U1227" s="1" t="s">
        <v>3725</v>
      </c>
      <c r="V1227" s="1" t="s">
        <v>2745</v>
      </c>
      <c r="W1227" s="1" t="s">
        <v>94</v>
      </c>
      <c r="X1227" t="str">
        <f t="shared" si="134"/>
        <v>Complete</v>
      </c>
      <c r="Y1227">
        <f>MAX(0,100-IF(G1227="Invalid",Config!$B$5,0)-IF(I1227="Invalid",Config!$B$6,0)-IF(X1227="Incomplete",Config!$B$7,0)-IF(AF1227="Yes",Config!$B$37,0))</f>
        <v>100</v>
      </c>
      <c r="Z1227" s="1">
        <f>IF(OR(TRIM(B1227)="",COUNTIF(Config!$B$15:$B$19,B1227)&gt;0),1,0)+IF(OR(TRIM(C1227)="",COUNTIF(Config!$B$15:$B$19,C1227)&gt;0),1,0)+IF(OR(TRIM(F1227)="",COUNTIF(Config!$B$15:$B$19,F1227)&gt;0),1,0)+IF(OR(TRIM(H1227)="",COUNTIF(Config!$B$15:$B$19,H1227)&gt;0),1,0)+IF(OR(TRIM(E1227)="",COUNTIF(Config!$B$15:$B$19,E1227)&gt;0),1,0)+IF(OR(TRIM(K1227)="",COUNTIF(Config!$B$15:$B$19,K1227)&gt;0),1,0)+IF(OR(TRIM(P1227)="",COUNTIF(Config!$B$15:$B$19,P1227)&gt;0),1,0)+IF(OR(TRIM(R1227)="",COUNTIF(Config!$B$15:$B$19,R1227)&gt;0),1,0)</f>
        <v>0</v>
      </c>
      <c r="AA1227" s="1" cm="1">
        <f t="array" ref="AA1227">SUMPRODUCT(LEN(H1227)-LEN(SUBSTITUTE(H1227,{"0";"1";"2";"3";"4";"5";"6";"7";"8";"9"},"")))</f>
        <v>11</v>
      </c>
      <c r="AC1227" t="str">
        <f t="shared" si="135"/>
        <v/>
      </c>
      <c r="AD1227">
        <f t="shared" si="136"/>
        <v>1</v>
      </c>
      <c r="AE1227">
        <f t="shared" si="137"/>
        <v>1</v>
      </c>
      <c r="AF1227" t="str">
        <f t="shared" si="138"/>
        <v>No</v>
      </c>
      <c r="AG1227">
        <f t="shared" ca="1" si="139"/>
        <v>114</v>
      </c>
      <c r="AH1227" t="str">
        <f ca="1">IF(OR(V1227="",AG1227=""),"Yes",IF(AG1227&gt;Config!$B$41,"Yes","No"))</f>
        <v>No</v>
      </c>
    </row>
    <row r="1228" spans="1:34" x14ac:dyDescent="0.25">
      <c r="A1228" s="1" t="s">
        <v>9663</v>
      </c>
      <c r="B1228" s="1" t="s">
        <v>42</v>
      </c>
      <c r="C1228" s="1" t="s">
        <v>792</v>
      </c>
      <c r="D1228" s="1" t="s">
        <v>9664</v>
      </c>
      <c r="E1228" s="1" t="s">
        <v>34543</v>
      </c>
      <c r="F1228" s="1" t="s">
        <v>9665</v>
      </c>
      <c r="G1228" t="str">
        <f t="shared" si="133"/>
        <v>Valid</v>
      </c>
      <c r="H1228" s="1" t="s">
        <v>9666</v>
      </c>
      <c r="I1228" t="str" cm="1">
        <f t="array" ref="I1228">IF(OR(TRIM(H1228)="",ISNUMBER(SEARCH("#",H1228)),AA1228&lt;Config!$B$8,SUMPRODUCT(--ISNUMBER(SEARCH({"a";"b";"c";"d";"e";"f";"g";"h";"i";"j";"k";"l";"m";"n";"o";"p";"q";"r";"s";"t";"u";"v";"w";"x";"y";"z"},H1228)))&gt;0),"Invalid","Valid")</f>
        <v>Valid</v>
      </c>
      <c r="J1228" s="1" t="s">
        <v>9667</v>
      </c>
      <c r="K1228" s="1" t="s">
        <v>48</v>
      </c>
      <c r="L1228" s="1" t="s">
        <v>450</v>
      </c>
      <c r="M1228" s="1" t="s">
        <v>33825</v>
      </c>
      <c r="N1228" s="1" t="s">
        <v>51</v>
      </c>
      <c r="O1228" s="1" t="s">
        <v>196</v>
      </c>
      <c r="P1228" t="s">
        <v>33</v>
      </c>
      <c r="Q1228" s="1" t="s">
        <v>1099</v>
      </c>
      <c r="R1228" s="1" t="s">
        <v>482</v>
      </c>
      <c r="S1228" s="1" t="s">
        <v>9668</v>
      </c>
      <c r="T1228" s="1" t="s">
        <v>9669</v>
      </c>
      <c r="U1228" s="1" t="s">
        <v>858</v>
      </c>
      <c r="V1228" s="1" t="s">
        <v>837</v>
      </c>
      <c r="W1228" s="1" t="s">
        <v>40</v>
      </c>
      <c r="X1228" t="str">
        <f t="shared" si="134"/>
        <v>Complete</v>
      </c>
      <c r="Y1228">
        <f>MAX(0,100-IF(G1228="Invalid",Config!$B$5,0)-IF(I1228="Invalid",Config!$B$6,0)-IF(X1228="Incomplete",Config!$B$7,0)-IF(AF1228="Yes",Config!$B$37,0))</f>
        <v>100</v>
      </c>
      <c r="Z1228" s="1">
        <f>IF(OR(TRIM(B1228)="",COUNTIF(Config!$B$15:$B$19,B1228)&gt;0),1,0)+IF(OR(TRIM(C1228)="",COUNTIF(Config!$B$15:$B$19,C1228)&gt;0),1,0)+IF(OR(TRIM(F1228)="",COUNTIF(Config!$B$15:$B$19,F1228)&gt;0),1,0)+IF(OR(TRIM(H1228)="",COUNTIF(Config!$B$15:$B$19,H1228)&gt;0),1,0)+IF(OR(TRIM(E1228)="",COUNTIF(Config!$B$15:$B$19,E1228)&gt;0),1,0)+IF(OR(TRIM(K1228)="",COUNTIF(Config!$B$15:$B$19,K1228)&gt;0),1,0)+IF(OR(TRIM(P1228)="",COUNTIF(Config!$B$15:$B$19,P1228)&gt;0),1,0)+IF(OR(TRIM(R1228)="",COUNTIF(Config!$B$15:$B$19,R1228)&gt;0),1,0)</f>
        <v>0</v>
      </c>
      <c r="AA1228" s="1" cm="1">
        <f t="array" ref="AA1228">SUMPRODUCT(LEN(H1228)-LEN(SUBSTITUTE(H1228,{"0";"1";"2";"3";"4";"5";"6";"7";"8";"9"},"")))</f>
        <v>10</v>
      </c>
      <c r="AC1228" t="str">
        <f t="shared" si="135"/>
        <v/>
      </c>
      <c r="AD1228">
        <f t="shared" si="136"/>
        <v>1</v>
      </c>
      <c r="AE1228">
        <f t="shared" si="137"/>
        <v>1</v>
      </c>
      <c r="AF1228" t="str">
        <f t="shared" si="138"/>
        <v>No</v>
      </c>
      <c r="AG1228">
        <f t="shared" ca="1" si="139"/>
        <v>312</v>
      </c>
      <c r="AH1228" t="str">
        <f ca="1">IF(OR(V1228="",AG1228=""),"Yes",IF(AG1228&gt;Config!$B$41,"Yes","No"))</f>
        <v>No</v>
      </c>
    </row>
    <row r="1229" spans="1:34" x14ac:dyDescent="0.25">
      <c r="A1229" s="1" t="s">
        <v>9670</v>
      </c>
      <c r="B1229" s="1" t="s">
        <v>1634</v>
      </c>
      <c r="C1229" s="1" t="s">
        <v>499</v>
      </c>
      <c r="D1229" s="1" t="s">
        <v>34544</v>
      </c>
      <c r="E1229" s="1" t="s">
        <v>34545</v>
      </c>
      <c r="F1229" s="1" t="s">
        <v>9671</v>
      </c>
      <c r="G1229" t="str">
        <f t="shared" si="133"/>
        <v>Valid</v>
      </c>
      <c r="H1229" s="1" t="s">
        <v>9672</v>
      </c>
      <c r="I1229" t="str" cm="1">
        <f t="array" ref="I1229">IF(OR(TRIM(H1229)="",ISNUMBER(SEARCH("#",H1229)),AA1229&lt;Config!$B$8,SUMPRODUCT(--ISNUMBER(SEARCH({"a";"b";"c";"d";"e";"f";"g";"h";"i";"j";"k";"l";"m";"n";"o";"p";"q";"r";"s";"t";"u";"v";"w";"x";"y";"z"},H1229)))&gt;0),"Invalid","Valid")</f>
        <v>Valid</v>
      </c>
      <c r="J1229" s="1" t="s">
        <v>9673</v>
      </c>
      <c r="K1229" s="1" t="s">
        <v>425</v>
      </c>
      <c r="L1229" s="1" t="s">
        <v>450</v>
      </c>
      <c r="M1229" s="1" t="s">
        <v>343</v>
      </c>
      <c r="N1229" s="1" t="s">
        <v>713</v>
      </c>
      <c r="O1229" s="1" t="s">
        <v>266</v>
      </c>
      <c r="P1229" t="s">
        <v>314</v>
      </c>
      <c r="Q1229" s="1" t="s">
        <v>663</v>
      </c>
      <c r="R1229" s="1" t="s">
        <v>315</v>
      </c>
      <c r="S1229" s="1" t="s">
        <v>9674</v>
      </c>
      <c r="T1229" s="1" t="s">
        <v>9675</v>
      </c>
      <c r="U1229" s="1" t="s">
        <v>9676</v>
      </c>
      <c r="V1229" s="1" t="s">
        <v>9677</v>
      </c>
      <c r="W1229" s="1" t="s">
        <v>60</v>
      </c>
      <c r="X1229" t="str">
        <f t="shared" si="134"/>
        <v>Complete</v>
      </c>
      <c r="Y1229">
        <f>MAX(0,100-IF(G1229="Invalid",Config!$B$5,0)-IF(I1229="Invalid",Config!$B$6,0)-IF(X1229="Incomplete",Config!$B$7,0)-IF(AF1229="Yes",Config!$B$37,0))</f>
        <v>100</v>
      </c>
      <c r="Z1229" s="1">
        <f>IF(OR(TRIM(B1229)="",COUNTIF(Config!$B$15:$B$19,B1229)&gt;0),1,0)+IF(OR(TRIM(C1229)="",COUNTIF(Config!$B$15:$B$19,C1229)&gt;0),1,0)+IF(OR(TRIM(F1229)="",COUNTIF(Config!$B$15:$B$19,F1229)&gt;0),1,0)+IF(OR(TRIM(H1229)="",COUNTIF(Config!$B$15:$B$19,H1229)&gt;0),1,0)+IF(OR(TRIM(E1229)="",COUNTIF(Config!$B$15:$B$19,E1229)&gt;0),1,0)+IF(OR(TRIM(K1229)="",COUNTIF(Config!$B$15:$B$19,K1229)&gt;0),1,0)+IF(OR(TRIM(P1229)="",COUNTIF(Config!$B$15:$B$19,P1229)&gt;0),1,0)+IF(OR(TRIM(R1229)="",COUNTIF(Config!$B$15:$B$19,R1229)&gt;0),1,0)</f>
        <v>0</v>
      </c>
      <c r="AA1229" s="1" cm="1">
        <f t="array" ref="AA1229">SUMPRODUCT(LEN(H1229)-LEN(SUBSTITUTE(H1229,{"0";"1";"2";"3";"4";"5";"6";"7";"8";"9"},"")))</f>
        <v>12</v>
      </c>
      <c r="AC1229" t="str">
        <f t="shared" si="135"/>
        <v/>
      </c>
      <c r="AD1229">
        <f t="shared" si="136"/>
        <v>1</v>
      </c>
      <c r="AE1229">
        <f t="shared" si="137"/>
        <v>1</v>
      </c>
      <c r="AF1229" t="str">
        <f t="shared" si="138"/>
        <v>No</v>
      </c>
      <c r="AG1229">
        <f t="shared" ca="1" si="139"/>
        <v>109</v>
      </c>
      <c r="AH1229" t="str">
        <f ca="1">IF(OR(V1229="",AG1229=""),"Yes",IF(AG1229&gt;Config!$B$41,"Yes","No"))</f>
        <v>No</v>
      </c>
    </row>
    <row r="1230" spans="1:34" x14ac:dyDescent="0.25">
      <c r="A1230" s="1" t="s">
        <v>9678</v>
      </c>
      <c r="B1230" s="1" t="s">
        <v>1266</v>
      </c>
      <c r="C1230" s="1" t="s">
        <v>1007</v>
      </c>
      <c r="D1230" s="1" t="s">
        <v>9679</v>
      </c>
      <c r="E1230" s="1" t="s">
        <v>33829</v>
      </c>
      <c r="F1230" s="1" t="s">
        <v>9680</v>
      </c>
      <c r="G1230" t="str">
        <f t="shared" si="133"/>
        <v>Valid</v>
      </c>
      <c r="H1230" s="1" t="s">
        <v>9681</v>
      </c>
      <c r="I1230" t="str" cm="1">
        <f t="array" ref="I1230">IF(OR(TRIM(H1230)="",ISNUMBER(SEARCH("#",H1230)),AA1230&lt;Config!$B$8,SUMPRODUCT(--ISNUMBER(SEARCH({"a";"b";"c";"d";"e";"f";"g";"h";"i";"j";"k";"l";"m";"n";"o";"p";"q";"r";"s";"t";"u";"v";"w";"x";"y";"z"},H1230)))&gt;0),"Invalid","Valid")</f>
        <v>Valid</v>
      </c>
      <c r="J1230" s="1" t="s">
        <v>9682</v>
      </c>
      <c r="K1230" s="1" t="s">
        <v>163</v>
      </c>
      <c r="L1230" s="1" t="s">
        <v>102</v>
      </c>
      <c r="M1230" s="1" t="s">
        <v>33827</v>
      </c>
      <c r="N1230" s="1" t="s">
        <v>713</v>
      </c>
      <c r="O1230" s="1" t="s">
        <v>196</v>
      </c>
      <c r="P1230" t="s">
        <v>53</v>
      </c>
      <c r="Q1230" s="1" t="s">
        <v>181</v>
      </c>
      <c r="R1230" s="1" t="s">
        <v>198</v>
      </c>
      <c r="S1230" s="1" t="s">
        <v>9683</v>
      </c>
      <c r="T1230" s="1" t="s">
        <v>9684</v>
      </c>
      <c r="U1230" s="1" t="s">
        <v>1424</v>
      </c>
      <c r="V1230" s="1" t="s">
        <v>140</v>
      </c>
      <c r="W1230" s="1" t="s">
        <v>202</v>
      </c>
      <c r="X1230" t="str">
        <f t="shared" si="134"/>
        <v>Incomplete</v>
      </c>
      <c r="Y1230">
        <f>MAX(0,100-IF(G1230="Invalid",Config!$B$5,0)-IF(I1230="Invalid",Config!$B$6,0)-IF(X1230="Incomplete",Config!$B$7,0)-IF(AF1230="Yes",Config!$B$37,0))</f>
        <v>60</v>
      </c>
      <c r="Z1230" s="1">
        <f>IF(OR(TRIM(B1230)="",COUNTIF(Config!$B$15:$B$19,B1230)&gt;0),1,0)+IF(OR(TRIM(C1230)="",COUNTIF(Config!$B$15:$B$19,C1230)&gt;0),1,0)+IF(OR(TRIM(F1230)="",COUNTIF(Config!$B$15:$B$19,F1230)&gt;0),1,0)+IF(OR(TRIM(H1230)="",COUNTIF(Config!$B$15:$B$19,H1230)&gt;0),1,0)+IF(OR(TRIM(E1230)="",COUNTIF(Config!$B$15:$B$19,E1230)&gt;0),1,0)+IF(OR(TRIM(K1230)="",COUNTIF(Config!$B$15:$B$19,K1230)&gt;0),1,0)+IF(OR(TRIM(P1230)="",COUNTIF(Config!$B$15:$B$19,P1230)&gt;0),1,0)+IF(OR(TRIM(R1230)="",COUNTIF(Config!$B$15:$B$19,R1230)&gt;0),1,0)</f>
        <v>1</v>
      </c>
      <c r="AA1230" s="1" cm="1">
        <f t="array" ref="AA1230">SUMPRODUCT(LEN(H1230)-LEN(SUBSTITUTE(H1230,{"0";"1";"2";"3";"4";"5";"6";"7";"8";"9"},"")))</f>
        <v>10</v>
      </c>
      <c r="AC1230" t="str">
        <f t="shared" si="135"/>
        <v>Incomplete Profile</v>
      </c>
      <c r="AD1230">
        <f t="shared" si="136"/>
        <v>1</v>
      </c>
      <c r="AE1230">
        <f t="shared" si="137"/>
        <v>1</v>
      </c>
      <c r="AF1230" t="str">
        <f t="shared" si="138"/>
        <v>No</v>
      </c>
      <c r="AG1230">
        <f t="shared" ca="1" si="139"/>
        <v>37</v>
      </c>
      <c r="AH1230" t="str">
        <f ca="1">IF(OR(V1230="",AG1230=""),"Yes",IF(AG1230&gt;Config!$B$41,"Yes","No"))</f>
        <v>No</v>
      </c>
    </row>
    <row r="1231" spans="1:34" x14ac:dyDescent="0.25">
      <c r="A1231" s="1" t="s">
        <v>9685</v>
      </c>
      <c r="B1231" s="1" t="s">
        <v>259</v>
      </c>
      <c r="C1231" s="1" t="s">
        <v>1400</v>
      </c>
      <c r="D1231" s="1" t="s">
        <v>9686</v>
      </c>
      <c r="E1231" s="1" t="s">
        <v>34513</v>
      </c>
      <c r="F1231" s="1" t="s">
        <v>9687</v>
      </c>
      <c r="G1231" t="str">
        <f t="shared" si="133"/>
        <v>Valid</v>
      </c>
      <c r="H1231" s="1" t="s">
        <v>9688</v>
      </c>
      <c r="I1231" t="str" cm="1">
        <f t="array" ref="I1231">IF(OR(TRIM(H1231)="",ISNUMBER(SEARCH("#",H1231)),AA1231&lt;Config!$B$8,SUMPRODUCT(--ISNUMBER(SEARCH({"a";"b";"c";"d";"e";"f";"g";"h";"i";"j";"k";"l";"m";"n";"o";"p";"q";"r";"s";"t";"u";"v";"w";"x";"y";"z"},H1231)))&gt;0),"Invalid","Valid")</f>
        <v>Valid</v>
      </c>
      <c r="J1231" s="1" t="s">
        <v>9689</v>
      </c>
      <c r="K1231" s="1" t="s">
        <v>425</v>
      </c>
      <c r="L1231" s="1" t="s">
        <v>49</v>
      </c>
      <c r="M1231" s="1" t="s">
        <v>103</v>
      </c>
      <c r="N1231" s="1" t="s">
        <v>437</v>
      </c>
      <c r="O1231" s="1" t="s">
        <v>69</v>
      </c>
      <c r="P1231" t="s">
        <v>314</v>
      </c>
      <c r="Q1231" s="1" t="s">
        <v>315</v>
      </c>
      <c r="R1231" s="1" t="s">
        <v>315</v>
      </c>
      <c r="S1231" s="1" t="s">
        <v>9690</v>
      </c>
      <c r="T1231" s="1" t="s">
        <v>9691</v>
      </c>
      <c r="U1231" s="1" t="s">
        <v>3680</v>
      </c>
      <c r="V1231" s="1" t="s">
        <v>2308</v>
      </c>
      <c r="W1231" s="1" t="s">
        <v>141</v>
      </c>
      <c r="X1231" t="str">
        <f t="shared" si="134"/>
        <v>Complete</v>
      </c>
      <c r="Y1231">
        <f>MAX(0,100-IF(G1231="Invalid",Config!$B$5,0)-IF(I1231="Invalid",Config!$B$6,0)-IF(X1231="Incomplete",Config!$B$7,0)-IF(AF1231="Yes",Config!$B$37,0))</f>
        <v>100</v>
      </c>
      <c r="Z1231" s="1">
        <f>IF(OR(TRIM(B1231)="",COUNTIF(Config!$B$15:$B$19,B1231)&gt;0),1,0)+IF(OR(TRIM(C1231)="",COUNTIF(Config!$B$15:$B$19,C1231)&gt;0),1,0)+IF(OR(TRIM(F1231)="",COUNTIF(Config!$B$15:$B$19,F1231)&gt;0),1,0)+IF(OR(TRIM(H1231)="",COUNTIF(Config!$B$15:$B$19,H1231)&gt;0),1,0)+IF(OR(TRIM(E1231)="",COUNTIF(Config!$B$15:$B$19,E1231)&gt;0),1,0)+IF(OR(TRIM(K1231)="",COUNTIF(Config!$B$15:$B$19,K1231)&gt;0),1,0)+IF(OR(TRIM(P1231)="",COUNTIF(Config!$B$15:$B$19,P1231)&gt;0),1,0)+IF(OR(TRIM(R1231)="",COUNTIF(Config!$B$15:$B$19,R1231)&gt;0),1,0)</f>
        <v>0</v>
      </c>
      <c r="AA1231" s="1" cm="1">
        <f t="array" ref="AA1231">SUMPRODUCT(LEN(H1231)-LEN(SUBSTITUTE(H1231,{"0";"1";"2";"3";"4";"5";"6";"7";"8";"9"},"")))</f>
        <v>12</v>
      </c>
      <c r="AC1231" t="str">
        <f t="shared" si="135"/>
        <v/>
      </c>
      <c r="AD1231">
        <f t="shared" si="136"/>
        <v>1</v>
      </c>
      <c r="AE1231">
        <f t="shared" si="137"/>
        <v>1</v>
      </c>
      <c r="AF1231" t="str">
        <f t="shared" si="138"/>
        <v>No</v>
      </c>
      <c r="AG1231">
        <f t="shared" ca="1" si="139"/>
        <v>191</v>
      </c>
      <c r="AH1231" t="str">
        <f ca="1">IF(OR(V1231="",AG1231=""),"Yes",IF(AG1231&gt;Config!$B$41,"Yes","No"))</f>
        <v>No</v>
      </c>
    </row>
    <row r="1232" spans="1:34" x14ac:dyDescent="0.25">
      <c r="A1232" s="1" t="s">
        <v>9692</v>
      </c>
      <c r="B1232" s="1" t="s">
        <v>2392</v>
      </c>
      <c r="C1232" s="1" t="s">
        <v>861</v>
      </c>
      <c r="D1232" s="1" t="s">
        <v>9693</v>
      </c>
      <c r="E1232" s="1" t="s">
        <v>34546</v>
      </c>
      <c r="F1232" s="1" t="s">
        <v>9694</v>
      </c>
      <c r="G1232" t="str">
        <f t="shared" si="133"/>
        <v>Valid</v>
      </c>
      <c r="H1232" s="1" t="s">
        <v>9695</v>
      </c>
      <c r="I1232" t="str" cm="1">
        <f t="array" ref="I1232">IF(OR(TRIM(H1232)="",ISNUMBER(SEARCH("#",H1232)),AA1232&lt;Config!$B$8,SUMPRODUCT(--ISNUMBER(SEARCH({"a";"b";"c";"d";"e";"f";"g";"h";"i";"j";"k";"l";"m";"n";"o";"p";"q";"r";"s";"t";"u";"v";"w";"x";"y";"z"},H1232)))&gt;0),"Invalid","Valid")</f>
        <v>Valid</v>
      </c>
      <c r="J1232" s="1" t="s">
        <v>9696</v>
      </c>
      <c r="K1232" s="1" t="s">
        <v>866</v>
      </c>
      <c r="L1232" s="1" t="s">
        <v>102</v>
      </c>
      <c r="M1232" s="1" t="s">
        <v>33825</v>
      </c>
      <c r="N1232" s="1" t="s">
        <v>33819</v>
      </c>
      <c r="O1232" s="1" t="s">
        <v>196</v>
      </c>
      <c r="P1232" t="s">
        <v>87</v>
      </c>
      <c r="Q1232" s="1" t="s">
        <v>438</v>
      </c>
      <c r="R1232" s="1" t="s">
        <v>89</v>
      </c>
      <c r="S1232" s="1" t="s">
        <v>9697</v>
      </c>
      <c r="T1232" s="1" t="s">
        <v>9698</v>
      </c>
      <c r="U1232" s="1" t="s">
        <v>9269</v>
      </c>
      <c r="V1232" s="1" t="s">
        <v>8485</v>
      </c>
      <c r="W1232" s="1" t="s">
        <v>141</v>
      </c>
      <c r="X1232" t="str">
        <f t="shared" si="134"/>
        <v>Complete</v>
      </c>
      <c r="Y1232">
        <f>MAX(0,100-IF(G1232="Invalid",Config!$B$5,0)-IF(I1232="Invalid",Config!$B$6,0)-IF(X1232="Incomplete",Config!$B$7,0)-IF(AF1232="Yes",Config!$B$37,0))</f>
        <v>100</v>
      </c>
      <c r="Z1232" s="1">
        <f>IF(OR(TRIM(B1232)="",COUNTIF(Config!$B$15:$B$19,B1232)&gt;0),1,0)+IF(OR(TRIM(C1232)="",COUNTIF(Config!$B$15:$B$19,C1232)&gt;0),1,0)+IF(OR(TRIM(F1232)="",COUNTIF(Config!$B$15:$B$19,F1232)&gt;0),1,0)+IF(OR(TRIM(H1232)="",COUNTIF(Config!$B$15:$B$19,H1232)&gt;0),1,0)+IF(OR(TRIM(E1232)="",COUNTIF(Config!$B$15:$B$19,E1232)&gt;0),1,0)+IF(OR(TRIM(K1232)="",COUNTIF(Config!$B$15:$B$19,K1232)&gt;0),1,0)+IF(OR(TRIM(P1232)="",COUNTIF(Config!$B$15:$B$19,P1232)&gt;0),1,0)+IF(OR(TRIM(R1232)="",COUNTIF(Config!$B$15:$B$19,R1232)&gt;0),1,0)</f>
        <v>0</v>
      </c>
      <c r="AA1232" s="1" cm="1">
        <f t="array" ref="AA1232">SUMPRODUCT(LEN(H1232)-LEN(SUBSTITUTE(H1232,{"0";"1";"2";"3";"4";"5";"6";"7";"8";"9"},"")))</f>
        <v>11</v>
      </c>
      <c r="AC1232" t="str">
        <f t="shared" si="135"/>
        <v/>
      </c>
      <c r="AD1232">
        <f t="shared" si="136"/>
        <v>1</v>
      </c>
      <c r="AE1232">
        <f t="shared" si="137"/>
        <v>1</v>
      </c>
      <c r="AF1232" t="str">
        <f t="shared" si="138"/>
        <v>No</v>
      </c>
      <c r="AG1232">
        <f t="shared" ca="1" si="139"/>
        <v>354</v>
      </c>
      <c r="AH1232" t="str">
        <f ca="1">IF(OR(V1232="",AG1232=""),"Yes",IF(AG1232&gt;Config!$B$41,"Yes","No"))</f>
        <v>No</v>
      </c>
    </row>
    <row r="1233" spans="1:34" x14ac:dyDescent="0.25">
      <c r="A1233" s="1" t="s">
        <v>9699</v>
      </c>
      <c r="B1233" s="1" t="s">
        <v>456</v>
      </c>
      <c r="C1233" s="1" t="s">
        <v>620</v>
      </c>
      <c r="D1233" s="1" t="s">
        <v>9700</v>
      </c>
      <c r="E1233" s="1" t="s">
        <v>34547</v>
      </c>
      <c r="F1233" s="1" t="s">
        <v>9701</v>
      </c>
      <c r="G1233" t="str">
        <f t="shared" si="133"/>
        <v>Valid</v>
      </c>
      <c r="H1233" s="1" t="s">
        <v>9702</v>
      </c>
      <c r="I1233" t="str" cm="1">
        <f t="array" ref="I1233">IF(OR(TRIM(H1233)="",ISNUMBER(SEARCH("#",H1233)),AA1233&lt;Config!$B$8,SUMPRODUCT(--ISNUMBER(SEARCH({"a";"b";"c";"d";"e";"f";"g";"h";"i";"j";"k";"l";"m";"n";"o";"p";"q";"r";"s";"t";"u";"v";"w";"x";"y";"z"},H1233)))&gt;0),"Invalid","Valid")</f>
        <v>Valid</v>
      </c>
      <c r="J1233" s="1" t="s">
        <v>9703</v>
      </c>
      <c r="K1233" s="1" t="s">
        <v>195</v>
      </c>
      <c r="L1233" s="1" t="s">
        <v>450</v>
      </c>
      <c r="M1233" s="1" t="s">
        <v>165</v>
      </c>
      <c r="N1233" s="1" t="s">
        <v>211</v>
      </c>
      <c r="O1233" s="1" t="s">
        <v>180</v>
      </c>
      <c r="P1233" t="s">
        <v>53</v>
      </c>
      <c r="Q1233" s="1" t="s">
        <v>55</v>
      </c>
      <c r="R1233" s="1" t="s">
        <v>55</v>
      </c>
      <c r="S1233" s="1" t="s">
        <v>5136</v>
      </c>
      <c r="T1233" s="1" t="s">
        <v>9704</v>
      </c>
      <c r="U1233" s="1" t="s">
        <v>58</v>
      </c>
      <c r="V1233" s="1" t="s">
        <v>9705</v>
      </c>
      <c r="W1233" s="1" t="s">
        <v>141</v>
      </c>
      <c r="X1233" t="str">
        <f t="shared" si="134"/>
        <v>Complete</v>
      </c>
      <c r="Y1233">
        <f>MAX(0,100-IF(G1233="Invalid",Config!$B$5,0)-IF(I1233="Invalid",Config!$B$6,0)-IF(X1233="Incomplete",Config!$B$7,0)-IF(AF1233="Yes",Config!$B$37,0))</f>
        <v>100</v>
      </c>
      <c r="Z1233" s="1">
        <f>IF(OR(TRIM(B1233)="",COUNTIF(Config!$B$15:$B$19,B1233)&gt;0),1,0)+IF(OR(TRIM(C1233)="",COUNTIF(Config!$B$15:$B$19,C1233)&gt;0),1,0)+IF(OR(TRIM(F1233)="",COUNTIF(Config!$B$15:$B$19,F1233)&gt;0),1,0)+IF(OR(TRIM(H1233)="",COUNTIF(Config!$B$15:$B$19,H1233)&gt;0),1,0)+IF(OR(TRIM(E1233)="",COUNTIF(Config!$B$15:$B$19,E1233)&gt;0),1,0)+IF(OR(TRIM(K1233)="",COUNTIF(Config!$B$15:$B$19,K1233)&gt;0),1,0)+IF(OR(TRIM(P1233)="",COUNTIF(Config!$B$15:$B$19,P1233)&gt;0),1,0)+IF(OR(TRIM(R1233)="",COUNTIF(Config!$B$15:$B$19,R1233)&gt;0),1,0)</f>
        <v>0</v>
      </c>
      <c r="AA1233" s="1" cm="1">
        <f t="array" ref="AA1233">SUMPRODUCT(LEN(H1233)-LEN(SUBSTITUTE(H1233,{"0";"1";"2";"3";"4";"5";"6";"7";"8";"9"},"")))</f>
        <v>12</v>
      </c>
      <c r="AC1233" t="str">
        <f t="shared" si="135"/>
        <v/>
      </c>
      <c r="AD1233">
        <f t="shared" si="136"/>
        <v>1</v>
      </c>
      <c r="AE1233">
        <f t="shared" si="137"/>
        <v>1</v>
      </c>
      <c r="AF1233" t="str">
        <f t="shared" si="138"/>
        <v>No</v>
      </c>
      <c r="AG1233">
        <f t="shared" ca="1" si="139"/>
        <v>484</v>
      </c>
      <c r="AH1233" t="str">
        <f ca="1">IF(OR(V1233="",AG1233=""),"Yes",IF(AG1233&gt;Config!$B$41,"Yes","No"))</f>
        <v>Yes</v>
      </c>
    </row>
    <row r="1234" spans="1:34" x14ac:dyDescent="0.25">
      <c r="A1234" s="1" t="s">
        <v>9706</v>
      </c>
      <c r="B1234" s="1" t="s">
        <v>631</v>
      </c>
      <c r="C1234" s="1" t="s">
        <v>1007</v>
      </c>
      <c r="D1234" s="1" t="s">
        <v>9707</v>
      </c>
      <c r="E1234" s="1" t="s">
        <v>191</v>
      </c>
      <c r="F1234" s="1" t="s">
        <v>9708</v>
      </c>
      <c r="G1234" t="str">
        <f t="shared" si="133"/>
        <v>Valid</v>
      </c>
      <c r="H1234" s="1" t="s">
        <v>9709</v>
      </c>
      <c r="I1234" t="str" cm="1">
        <f t="array" ref="I1234">IF(OR(TRIM(H1234)="",ISNUMBER(SEARCH("#",H1234)),AA1234&lt;Config!$B$8,SUMPRODUCT(--ISNUMBER(SEARCH({"a";"b";"c";"d";"e";"f";"g";"h";"i";"j";"k";"l";"m";"n";"o";"p";"q";"r";"s";"t";"u";"v";"w";"x";"y";"z"},H1234)))&gt;0),"Invalid","Valid")</f>
        <v>Valid</v>
      </c>
      <c r="J1234" s="1" t="s">
        <v>9710</v>
      </c>
      <c r="K1234" s="1" t="s">
        <v>625</v>
      </c>
      <c r="L1234" s="1" t="s">
        <v>164</v>
      </c>
      <c r="M1234" s="1" t="s">
        <v>343</v>
      </c>
      <c r="N1234" s="1" t="s">
        <v>224</v>
      </c>
      <c r="O1234" s="1" t="s">
        <v>69</v>
      </c>
      <c r="P1234" t="s">
        <v>53</v>
      </c>
      <c r="Q1234" s="1" t="s">
        <v>197</v>
      </c>
      <c r="R1234" s="1" t="s">
        <v>70</v>
      </c>
      <c r="S1234" s="1" t="s">
        <v>2297</v>
      </c>
      <c r="T1234" s="1" t="s">
        <v>9711</v>
      </c>
      <c r="U1234" s="1" t="s">
        <v>9712</v>
      </c>
      <c r="V1234" s="1" t="s">
        <v>3271</v>
      </c>
      <c r="W1234" s="1" t="s">
        <v>141</v>
      </c>
      <c r="X1234" t="str">
        <f t="shared" si="134"/>
        <v>Complete</v>
      </c>
      <c r="Y1234">
        <f>MAX(0,100-IF(G1234="Invalid",Config!$B$5,0)-IF(I1234="Invalid",Config!$B$6,0)-IF(X1234="Incomplete",Config!$B$7,0)-IF(AF1234="Yes",Config!$B$37,0))</f>
        <v>100</v>
      </c>
      <c r="Z1234" s="1">
        <f>IF(OR(TRIM(B1234)="",COUNTIF(Config!$B$15:$B$19,B1234)&gt;0),1,0)+IF(OR(TRIM(C1234)="",COUNTIF(Config!$B$15:$B$19,C1234)&gt;0),1,0)+IF(OR(TRIM(F1234)="",COUNTIF(Config!$B$15:$B$19,F1234)&gt;0),1,0)+IF(OR(TRIM(H1234)="",COUNTIF(Config!$B$15:$B$19,H1234)&gt;0),1,0)+IF(OR(TRIM(E1234)="",COUNTIF(Config!$B$15:$B$19,E1234)&gt;0),1,0)+IF(OR(TRIM(K1234)="",COUNTIF(Config!$B$15:$B$19,K1234)&gt;0),1,0)+IF(OR(TRIM(P1234)="",COUNTIF(Config!$B$15:$B$19,P1234)&gt;0),1,0)+IF(OR(TRIM(R1234)="",COUNTIF(Config!$B$15:$B$19,R1234)&gt;0),1,0)</f>
        <v>0</v>
      </c>
      <c r="AA1234" s="1" cm="1">
        <f t="array" ref="AA1234">SUMPRODUCT(LEN(H1234)-LEN(SUBSTITUTE(H1234,{"0";"1";"2";"3";"4";"5";"6";"7";"8";"9"},"")))</f>
        <v>12</v>
      </c>
      <c r="AC1234" t="str">
        <f t="shared" si="135"/>
        <v/>
      </c>
      <c r="AD1234">
        <f t="shared" si="136"/>
        <v>1</v>
      </c>
      <c r="AE1234">
        <f t="shared" si="137"/>
        <v>1</v>
      </c>
      <c r="AF1234" t="str">
        <f t="shared" si="138"/>
        <v>No</v>
      </c>
      <c r="AG1234">
        <f t="shared" ca="1" si="139"/>
        <v>161</v>
      </c>
      <c r="AH1234" t="str">
        <f ca="1">IF(OR(V1234="",AG1234=""),"Yes",IF(AG1234&gt;Config!$B$41,"Yes","No"))</f>
        <v>No</v>
      </c>
    </row>
    <row r="1235" spans="1:34" x14ac:dyDescent="0.25">
      <c r="A1235" s="1" t="s">
        <v>9713</v>
      </c>
      <c r="B1235" s="1" t="s">
        <v>1616</v>
      </c>
      <c r="C1235" s="1" t="s">
        <v>792</v>
      </c>
      <c r="D1235" s="1" t="s">
        <v>9714</v>
      </c>
      <c r="E1235" s="1" t="s">
        <v>34548</v>
      </c>
      <c r="F1235" s="1" t="s">
        <v>9715</v>
      </c>
      <c r="G1235" t="str">
        <f t="shared" si="133"/>
        <v>Valid</v>
      </c>
      <c r="H1235" s="1" t="s">
        <v>9716</v>
      </c>
      <c r="I1235" t="str" cm="1">
        <f t="array" ref="I1235">IF(OR(TRIM(H1235)="",ISNUMBER(SEARCH("#",H1235)),AA1235&lt;Config!$B$8,SUMPRODUCT(--ISNUMBER(SEARCH({"a";"b";"c";"d";"e";"f";"g";"h";"i";"j";"k";"l";"m";"n";"o";"p";"q";"r";"s";"t";"u";"v";"w";"x";"y";"z"},H1235)))&gt;0),"Invalid","Valid")</f>
        <v>Valid</v>
      </c>
      <c r="J1235" s="1" t="s">
        <v>9717</v>
      </c>
      <c r="K1235" s="1" t="s">
        <v>117</v>
      </c>
      <c r="L1235" s="1" t="s">
        <v>134</v>
      </c>
      <c r="M1235" s="1" t="s">
        <v>118</v>
      </c>
      <c r="N1235" s="1" t="s">
        <v>437</v>
      </c>
      <c r="O1235" s="1" t="s">
        <v>196</v>
      </c>
      <c r="P1235" t="s">
        <v>53</v>
      </c>
      <c r="Q1235" s="1" t="s">
        <v>197</v>
      </c>
      <c r="R1235" s="1" t="s">
        <v>415</v>
      </c>
      <c r="S1235" s="1" t="s">
        <v>9718</v>
      </c>
      <c r="T1235" s="1" t="s">
        <v>9719</v>
      </c>
      <c r="U1235" s="1" t="s">
        <v>1897</v>
      </c>
      <c r="V1235" s="1" t="s">
        <v>9720</v>
      </c>
      <c r="W1235" s="1" t="s">
        <v>125</v>
      </c>
      <c r="X1235" t="str">
        <f t="shared" si="134"/>
        <v>Complete</v>
      </c>
      <c r="Y1235">
        <f>MAX(0,100-IF(G1235="Invalid",Config!$B$5,0)-IF(I1235="Invalid",Config!$B$6,0)-IF(X1235="Incomplete",Config!$B$7,0)-IF(AF1235="Yes",Config!$B$37,0))</f>
        <v>100</v>
      </c>
      <c r="Z1235" s="1">
        <f>IF(OR(TRIM(B1235)="",COUNTIF(Config!$B$15:$B$19,B1235)&gt;0),1,0)+IF(OR(TRIM(C1235)="",COUNTIF(Config!$B$15:$B$19,C1235)&gt;0),1,0)+IF(OR(TRIM(F1235)="",COUNTIF(Config!$B$15:$B$19,F1235)&gt;0),1,0)+IF(OR(TRIM(H1235)="",COUNTIF(Config!$B$15:$B$19,H1235)&gt;0),1,0)+IF(OR(TRIM(E1235)="",COUNTIF(Config!$B$15:$B$19,E1235)&gt;0),1,0)+IF(OR(TRIM(K1235)="",COUNTIF(Config!$B$15:$B$19,K1235)&gt;0),1,0)+IF(OR(TRIM(P1235)="",COUNTIF(Config!$B$15:$B$19,P1235)&gt;0),1,0)+IF(OR(TRIM(R1235)="",COUNTIF(Config!$B$15:$B$19,R1235)&gt;0),1,0)</f>
        <v>0</v>
      </c>
      <c r="AA1235" s="1" cm="1">
        <f t="array" ref="AA1235">SUMPRODUCT(LEN(H1235)-LEN(SUBSTITUTE(H1235,{"0";"1";"2";"3";"4";"5";"6";"7";"8";"9"},"")))</f>
        <v>10</v>
      </c>
      <c r="AC1235" t="str">
        <f t="shared" si="135"/>
        <v/>
      </c>
      <c r="AD1235">
        <f t="shared" si="136"/>
        <v>1</v>
      </c>
      <c r="AE1235">
        <f t="shared" si="137"/>
        <v>1</v>
      </c>
      <c r="AF1235" t="str">
        <f t="shared" si="138"/>
        <v>No</v>
      </c>
      <c r="AG1235" t="str">
        <f t="shared" ca="1" si="139"/>
        <v/>
      </c>
      <c r="AH1235" t="str">
        <f ca="1">IF(OR(V1235="",AG1235=""),"Yes",IF(AG1235&gt;Config!$B$41,"Yes","No"))</f>
        <v>Yes</v>
      </c>
    </row>
    <row r="1236" spans="1:34" x14ac:dyDescent="0.25">
      <c r="A1236" s="1" t="s">
        <v>9721</v>
      </c>
      <c r="B1236" s="1" t="s">
        <v>96</v>
      </c>
      <c r="C1236" s="1" t="s">
        <v>1068</v>
      </c>
      <c r="D1236" s="1" t="s">
        <v>9722</v>
      </c>
      <c r="E1236" s="1" t="s">
        <v>34549</v>
      </c>
      <c r="F1236" s="1" t="s">
        <v>9723</v>
      </c>
      <c r="G1236" t="str">
        <f t="shared" si="133"/>
        <v>Valid</v>
      </c>
      <c r="H1236" s="1" t="s">
        <v>9724</v>
      </c>
      <c r="I1236" t="str" cm="1">
        <f t="array" ref="I1236">IF(OR(TRIM(H1236)="",ISNUMBER(SEARCH("#",H1236)),AA1236&lt;Config!$B$8,SUMPRODUCT(--ISNUMBER(SEARCH({"a";"b";"c";"d";"e";"f";"g";"h";"i";"j";"k";"l";"m";"n";"o";"p";"q";"r";"s";"t";"u";"v";"w";"x";"y";"z"},H1236)))&gt;0),"Invalid","Valid")</f>
        <v>Valid</v>
      </c>
      <c r="J1236" s="1" t="s">
        <v>9725</v>
      </c>
      <c r="K1236" s="1" t="s">
        <v>28</v>
      </c>
      <c r="L1236" s="1" t="s">
        <v>49</v>
      </c>
      <c r="M1236" s="1" t="s">
        <v>165</v>
      </c>
      <c r="N1236" s="1" t="s">
        <v>33819</v>
      </c>
      <c r="O1236" s="1" t="s">
        <v>32</v>
      </c>
      <c r="P1236" t="s">
        <v>33</v>
      </c>
      <c r="Q1236" s="1" t="s">
        <v>34</v>
      </c>
      <c r="R1236" s="1" t="s">
        <v>120</v>
      </c>
      <c r="S1236" s="1" t="s">
        <v>9726</v>
      </c>
      <c r="T1236" s="1" t="s">
        <v>9727</v>
      </c>
      <c r="U1236" s="1" t="s">
        <v>280</v>
      </c>
      <c r="V1236" s="1" t="s">
        <v>9728</v>
      </c>
      <c r="W1236" s="1" t="s">
        <v>202</v>
      </c>
      <c r="X1236" t="str">
        <f t="shared" si="134"/>
        <v>Complete</v>
      </c>
      <c r="Y1236">
        <f>MAX(0,100-IF(G1236="Invalid",Config!$B$5,0)-IF(I1236="Invalid",Config!$B$6,0)-IF(X1236="Incomplete",Config!$B$7,0)-IF(AF1236="Yes",Config!$B$37,0))</f>
        <v>100</v>
      </c>
      <c r="Z1236" s="1">
        <f>IF(OR(TRIM(B1236)="",COUNTIF(Config!$B$15:$B$19,B1236)&gt;0),1,0)+IF(OR(TRIM(C1236)="",COUNTIF(Config!$B$15:$B$19,C1236)&gt;0),1,0)+IF(OR(TRIM(F1236)="",COUNTIF(Config!$B$15:$B$19,F1236)&gt;0),1,0)+IF(OR(TRIM(H1236)="",COUNTIF(Config!$B$15:$B$19,H1236)&gt;0),1,0)+IF(OR(TRIM(E1236)="",COUNTIF(Config!$B$15:$B$19,E1236)&gt;0),1,0)+IF(OR(TRIM(K1236)="",COUNTIF(Config!$B$15:$B$19,K1236)&gt;0),1,0)+IF(OR(TRIM(P1236)="",COUNTIF(Config!$B$15:$B$19,P1236)&gt;0),1,0)+IF(OR(TRIM(R1236)="",COUNTIF(Config!$B$15:$B$19,R1236)&gt;0),1,0)</f>
        <v>0</v>
      </c>
      <c r="AA1236" s="1" cm="1">
        <f t="array" ref="AA1236">SUMPRODUCT(LEN(H1236)-LEN(SUBSTITUTE(H1236,{"0";"1";"2";"3";"4";"5";"6";"7";"8";"9"},"")))</f>
        <v>10</v>
      </c>
      <c r="AC1236" t="str">
        <f t="shared" si="135"/>
        <v/>
      </c>
      <c r="AD1236">
        <f t="shared" si="136"/>
        <v>1</v>
      </c>
      <c r="AE1236">
        <f t="shared" si="137"/>
        <v>1</v>
      </c>
      <c r="AF1236" t="str">
        <f t="shared" si="138"/>
        <v>No</v>
      </c>
      <c r="AG1236">
        <f t="shared" ca="1" si="139"/>
        <v>499</v>
      </c>
      <c r="AH1236" t="str">
        <f ca="1">IF(OR(V1236="",AG1236=""),"Yes",IF(AG1236&gt;Config!$B$41,"Yes","No"))</f>
        <v>Yes</v>
      </c>
    </row>
    <row r="1237" spans="1:34" x14ac:dyDescent="0.25">
      <c r="A1237" s="1" t="s">
        <v>9729</v>
      </c>
      <c r="B1237" s="1" t="s">
        <v>272</v>
      </c>
      <c r="C1237" s="1" t="s">
        <v>511</v>
      </c>
      <c r="D1237" s="1" t="s">
        <v>9730</v>
      </c>
      <c r="E1237" s="1" t="s">
        <v>1331</v>
      </c>
      <c r="F1237" s="1" t="s">
        <v>9731</v>
      </c>
      <c r="G1237" t="str">
        <f t="shared" si="133"/>
        <v>Invalid</v>
      </c>
      <c r="H1237" s="1" t="s">
        <v>9732</v>
      </c>
      <c r="I1237" t="str" cm="1">
        <f t="array" ref="I1237">IF(OR(TRIM(H1237)="",ISNUMBER(SEARCH("#",H1237)),AA1237&lt;Config!$B$8,SUMPRODUCT(--ISNUMBER(SEARCH({"a";"b";"c";"d";"e";"f";"g";"h";"i";"j";"k";"l";"m";"n";"o";"p";"q";"r";"s";"t";"u";"v";"w";"x";"y";"z"},H1237)))&gt;0),"Invalid","Valid")</f>
        <v>Valid</v>
      </c>
      <c r="J1237" s="1" t="s">
        <v>9733</v>
      </c>
      <c r="K1237" s="1" t="s">
        <v>504</v>
      </c>
      <c r="L1237" s="1" t="s">
        <v>67</v>
      </c>
      <c r="M1237" s="1" t="s">
        <v>118</v>
      </c>
      <c r="N1237" s="1" t="s">
        <v>713</v>
      </c>
      <c r="O1237" s="1" t="s">
        <v>180</v>
      </c>
      <c r="P1237" t="s">
        <v>236</v>
      </c>
      <c r="Q1237" s="1" t="s">
        <v>254</v>
      </c>
      <c r="R1237" s="1" t="s">
        <v>961</v>
      </c>
      <c r="S1237" s="1" t="s">
        <v>5320</v>
      </c>
      <c r="T1237" s="1" t="s">
        <v>9734</v>
      </c>
      <c r="U1237" s="1" t="s">
        <v>9735</v>
      </c>
      <c r="V1237" s="1" t="s">
        <v>9736</v>
      </c>
      <c r="W1237" s="1" t="s">
        <v>202</v>
      </c>
      <c r="X1237" t="str">
        <f t="shared" si="134"/>
        <v>Complete</v>
      </c>
      <c r="Y1237">
        <f>MAX(0,100-IF(G1237="Invalid",Config!$B$5,0)-IF(I1237="Invalid",Config!$B$6,0)-IF(X1237="Incomplete",Config!$B$7,0)-IF(AF1237="Yes",Config!$B$37,0))</f>
        <v>70</v>
      </c>
      <c r="Z1237" s="1">
        <f>IF(OR(TRIM(B1237)="",COUNTIF(Config!$B$15:$B$19,B1237)&gt;0),1,0)+IF(OR(TRIM(C1237)="",COUNTIF(Config!$B$15:$B$19,C1237)&gt;0),1,0)+IF(OR(TRIM(F1237)="",COUNTIF(Config!$B$15:$B$19,F1237)&gt;0),1,0)+IF(OR(TRIM(H1237)="",COUNTIF(Config!$B$15:$B$19,H1237)&gt;0),1,0)+IF(OR(TRIM(E1237)="",COUNTIF(Config!$B$15:$B$19,E1237)&gt;0),1,0)+IF(OR(TRIM(K1237)="",COUNTIF(Config!$B$15:$B$19,K1237)&gt;0),1,0)+IF(OR(TRIM(P1237)="",COUNTIF(Config!$B$15:$B$19,P1237)&gt;0),1,0)+IF(OR(TRIM(R1237)="",COUNTIF(Config!$B$15:$B$19,R1237)&gt;0),1,0)</f>
        <v>0</v>
      </c>
      <c r="AA1237" s="1" cm="1">
        <f t="array" ref="AA1237">SUMPRODUCT(LEN(H1237)-LEN(SUBSTITUTE(H1237,{"0";"1";"2";"3";"4";"5";"6";"7";"8";"9"},"")))</f>
        <v>12</v>
      </c>
      <c r="AC1237" t="str">
        <f t="shared" si="135"/>
        <v>Invalid Email</v>
      </c>
      <c r="AD1237">
        <f t="shared" si="136"/>
        <v>0</v>
      </c>
      <c r="AE1237">
        <f t="shared" si="137"/>
        <v>1</v>
      </c>
      <c r="AF1237" t="str">
        <f t="shared" si="138"/>
        <v>No</v>
      </c>
      <c r="AG1237">
        <f t="shared" ca="1" si="139"/>
        <v>205</v>
      </c>
      <c r="AH1237" t="str">
        <f ca="1">IF(OR(V1237="",AG1237=""),"Yes",IF(AG1237&gt;Config!$B$41,"Yes","No"))</f>
        <v>No</v>
      </c>
    </row>
    <row r="1238" spans="1:34" x14ac:dyDescent="0.25">
      <c r="A1238" s="1" t="s">
        <v>9737</v>
      </c>
      <c r="B1238" s="1" t="s">
        <v>1495</v>
      </c>
      <c r="C1238" s="1" t="s">
        <v>659</v>
      </c>
      <c r="D1238" s="1" t="s">
        <v>9738</v>
      </c>
      <c r="E1238" s="1" t="s">
        <v>33927</v>
      </c>
      <c r="F1238" s="1" t="s">
        <v>9739</v>
      </c>
      <c r="G1238" t="str">
        <f t="shared" si="133"/>
        <v>Valid</v>
      </c>
      <c r="H1238" s="1" t="s">
        <v>9740</v>
      </c>
      <c r="I1238" t="str" cm="1">
        <f t="array" ref="I1238">IF(OR(TRIM(H1238)="",ISNUMBER(SEARCH("#",H1238)),AA1238&lt;Config!$B$8,SUMPRODUCT(--ISNUMBER(SEARCH({"a";"b";"c";"d";"e";"f";"g";"h";"i";"j";"k";"l";"m";"n";"o";"p";"q";"r";"s";"t";"u";"v";"w";"x";"y";"z"},H1238)))&gt;0),"Invalid","Valid")</f>
        <v>Valid</v>
      </c>
      <c r="J1238" s="1" t="s">
        <v>9741</v>
      </c>
      <c r="K1238" s="1" t="s">
        <v>866</v>
      </c>
      <c r="L1238" s="1" t="s">
        <v>164</v>
      </c>
      <c r="M1238" s="1" t="s">
        <v>33825</v>
      </c>
      <c r="N1238" s="1" t="s">
        <v>148</v>
      </c>
      <c r="O1238" s="1" t="s">
        <v>196</v>
      </c>
      <c r="P1238" t="s">
        <v>590</v>
      </c>
      <c r="Q1238" s="1" t="s">
        <v>591</v>
      </c>
      <c r="R1238" s="1" t="s">
        <v>1846</v>
      </c>
      <c r="S1238" s="1" t="s">
        <v>9742</v>
      </c>
      <c r="T1238" s="1" t="s">
        <v>9743</v>
      </c>
      <c r="U1238" s="1" t="s">
        <v>1212</v>
      </c>
      <c r="V1238" s="1" t="s">
        <v>7498</v>
      </c>
      <c r="W1238" s="1" t="s">
        <v>186</v>
      </c>
      <c r="X1238" t="str">
        <f t="shared" si="134"/>
        <v>Complete</v>
      </c>
      <c r="Y1238">
        <f>MAX(0,100-IF(G1238="Invalid",Config!$B$5,0)-IF(I1238="Invalid",Config!$B$6,0)-IF(X1238="Incomplete",Config!$B$7,0)-IF(AF1238="Yes",Config!$B$37,0))</f>
        <v>100</v>
      </c>
      <c r="Z1238" s="1">
        <f>IF(OR(TRIM(B1238)="",COUNTIF(Config!$B$15:$B$19,B1238)&gt;0),1,0)+IF(OR(TRIM(C1238)="",COUNTIF(Config!$B$15:$B$19,C1238)&gt;0),1,0)+IF(OR(TRIM(F1238)="",COUNTIF(Config!$B$15:$B$19,F1238)&gt;0),1,0)+IF(OR(TRIM(H1238)="",COUNTIF(Config!$B$15:$B$19,H1238)&gt;0),1,0)+IF(OR(TRIM(E1238)="",COUNTIF(Config!$B$15:$B$19,E1238)&gt;0),1,0)+IF(OR(TRIM(K1238)="",COUNTIF(Config!$B$15:$B$19,K1238)&gt;0),1,0)+IF(OR(TRIM(P1238)="",COUNTIF(Config!$B$15:$B$19,P1238)&gt;0),1,0)+IF(OR(TRIM(R1238)="",COUNTIF(Config!$B$15:$B$19,R1238)&gt;0),1,0)</f>
        <v>0</v>
      </c>
      <c r="AA1238" s="1" cm="1">
        <f t="array" ref="AA1238">SUMPRODUCT(LEN(H1238)-LEN(SUBSTITUTE(H1238,{"0";"1";"2";"3";"4";"5";"6";"7";"8";"9"},"")))</f>
        <v>10</v>
      </c>
      <c r="AC1238" t="str">
        <f t="shared" si="135"/>
        <v/>
      </c>
      <c r="AD1238">
        <f t="shared" si="136"/>
        <v>1</v>
      </c>
      <c r="AE1238">
        <f t="shared" si="137"/>
        <v>1</v>
      </c>
      <c r="AF1238" t="str">
        <f t="shared" si="138"/>
        <v>No</v>
      </c>
      <c r="AG1238">
        <f t="shared" ca="1" si="139"/>
        <v>108</v>
      </c>
      <c r="AH1238" t="str">
        <f ca="1">IF(OR(V1238="",AG1238=""),"Yes",IF(AG1238&gt;Config!$B$41,"Yes","No"))</f>
        <v>No</v>
      </c>
    </row>
    <row r="1239" spans="1:34" x14ac:dyDescent="0.25">
      <c r="A1239" s="1" t="s">
        <v>9744</v>
      </c>
      <c r="B1239" s="1" t="s">
        <v>272</v>
      </c>
      <c r="C1239" s="1" t="s">
        <v>775</v>
      </c>
      <c r="D1239" s="1" t="s">
        <v>9745</v>
      </c>
      <c r="E1239" s="1" t="s">
        <v>34550</v>
      </c>
      <c r="F1239" s="1" t="s">
        <v>9746</v>
      </c>
      <c r="G1239" t="str">
        <f t="shared" si="133"/>
        <v>Valid</v>
      </c>
      <c r="H1239" s="1" t="s">
        <v>9747</v>
      </c>
      <c r="I1239" t="str" cm="1">
        <f t="array" ref="I1239">IF(OR(TRIM(H1239)="",ISNUMBER(SEARCH("#",H1239)),AA1239&lt;Config!$B$8,SUMPRODUCT(--ISNUMBER(SEARCH({"a";"b";"c";"d";"e";"f";"g";"h";"i";"j";"k";"l";"m";"n";"o";"p";"q";"r";"s";"t";"u";"v";"w";"x";"y";"z"},H1239)))&gt;0),"Invalid","Valid")</f>
        <v>Valid</v>
      </c>
      <c r="J1239" s="1" t="s">
        <v>9748</v>
      </c>
      <c r="K1239" s="1" t="s">
        <v>210</v>
      </c>
      <c r="L1239" s="1" t="s">
        <v>67</v>
      </c>
      <c r="M1239" s="1" t="s">
        <v>33825</v>
      </c>
      <c r="N1239" s="1" t="s">
        <v>68</v>
      </c>
      <c r="O1239" s="1" t="s">
        <v>149</v>
      </c>
      <c r="P1239" t="s">
        <v>53</v>
      </c>
      <c r="Q1239" s="1" t="s">
        <v>55</v>
      </c>
      <c r="R1239" s="1" t="s">
        <v>55</v>
      </c>
      <c r="S1239" s="1" t="s">
        <v>9749</v>
      </c>
      <c r="T1239" s="1" t="s">
        <v>9750</v>
      </c>
      <c r="U1239" s="1" t="s">
        <v>521</v>
      </c>
      <c r="V1239" s="1" t="s">
        <v>185</v>
      </c>
      <c r="W1239" s="1" t="s">
        <v>384</v>
      </c>
      <c r="X1239" t="str">
        <f t="shared" si="134"/>
        <v>Complete</v>
      </c>
      <c r="Y1239">
        <f>MAX(0,100-IF(G1239="Invalid",Config!$B$5,0)-IF(I1239="Invalid",Config!$B$6,0)-IF(X1239="Incomplete",Config!$B$7,0)-IF(AF1239="Yes",Config!$B$37,0))</f>
        <v>100</v>
      </c>
      <c r="Z1239" s="1">
        <f>IF(OR(TRIM(B1239)="",COUNTIF(Config!$B$15:$B$19,B1239)&gt;0),1,0)+IF(OR(TRIM(C1239)="",COUNTIF(Config!$B$15:$B$19,C1239)&gt;0),1,0)+IF(OR(TRIM(F1239)="",COUNTIF(Config!$B$15:$B$19,F1239)&gt;0),1,0)+IF(OR(TRIM(H1239)="",COUNTIF(Config!$B$15:$B$19,H1239)&gt;0),1,0)+IF(OR(TRIM(E1239)="",COUNTIF(Config!$B$15:$B$19,E1239)&gt;0),1,0)+IF(OR(TRIM(K1239)="",COUNTIF(Config!$B$15:$B$19,K1239)&gt;0),1,0)+IF(OR(TRIM(P1239)="",COUNTIF(Config!$B$15:$B$19,P1239)&gt;0),1,0)+IF(OR(TRIM(R1239)="",COUNTIF(Config!$B$15:$B$19,R1239)&gt;0),1,0)</f>
        <v>0</v>
      </c>
      <c r="AA1239" s="1" cm="1">
        <f t="array" ref="AA1239">SUMPRODUCT(LEN(H1239)-LEN(SUBSTITUTE(H1239,{"0";"1";"2";"3";"4";"5";"6";"7";"8";"9"},"")))</f>
        <v>12</v>
      </c>
      <c r="AC1239" t="str">
        <f t="shared" si="135"/>
        <v/>
      </c>
      <c r="AD1239">
        <f t="shared" si="136"/>
        <v>1</v>
      </c>
      <c r="AE1239">
        <f t="shared" si="137"/>
        <v>1</v>
      </c>
      <c r="AF1239" t="str">
        <f t="shared" si="138"/>
        <v>No</v>
      </c>
      <c r="AG1239">
        <f t="shared" ca="1" si="139"/>
        <v>343</v>
      </c>
      <c r="AH1239" t="str">
        <f ca="1">IF(OR(V1239="",AG1239=""),"Yes",IF(AG1239&gt;Config!$B$41,"Yes","No"))</f>
        <v>No</v>
      </c>
    </row>
    <row r="1240" spans="1:34" x14ac:dyDescent="0.25">
      <c r="A1240" s="1" t="s">
        <v>9751</v>
      </c>
      <c r="B1240" s="1" t="s">
        <v>444</v>
      </c>
      <c r="C1240" s="1" t="s">
        <v>535</v>
      </c>
      <c r="D1240" s="1" t="s">
        <v>9752</v>
      </c>
      <c r="E1240" s="1" t="s">
        <v>33858</v>
      </c>
      <c r="F1240" s="1" t="s">
        <v>9753</v>
      </c>
      <c r="G1240" t="str">
        <f t="shared" si="133"/>
        <v>Valid</v>
      </c>
      <c r="H1240" s="1" t="s">
        <v>9754</v>
      </c>
      <c r="I1240" t="str" cm="1">
        <f t="array" ref="I1240">IF(OR(TRIM(H1240)="",ISNUMBER(SEARCH("#",H1240)),AA1240&lt;Config!$B$8,SUMPRODUCT(--ISNUMBER(SEARCH({"a";"b";"c";"d";"e";"f";"g";"h";"i";"j";"k";"l";"m";"n";"o";"p";"q";"r";"s";"t";"u";"v";"w";"x";"y";"z"},H1240)))&gt;0),"Invalid","Valid")</f>
        <v>Valid</v>
      </c>
      <c r="J1240" s="1" t="s">
        <v>9755</v>
      </c>
      <c r="K1240" s="1" t="s">
        <v>147</v>
      </c>
      <c r="L1240" s="1" t="s">
        <v>84</v>
      </c>
      <c r="M1240" s="1" t="s">
        <v>251</v>
      </c>
      <c r="N1240" s="1" t="s">
        <v>358</v>
      </c>
      <c r="O1240" s="1" t="s">
        <v>69</v>
      </c>
      <c r="P1240" t="s">
        <v>87</v>
      </c>
      <c r="Q1240" s="1" t="s">
        <v>166</v>
      </c>
      <c r="R1240" s="1" t="s">
        <v>212</v>
      </c>
      <c r="S1240" s="1" t="s">
        <v>9756</v>
      </c>
      <c r="T1240" s="1" t="s">
        <v>9757</v>
      </c>
      <c r="U1240" s="1" t="s">
        <v>9758</v>
      </c>
      <c r="V1240" s="1" t="s">
        <v>9759</v>
      </c>
      <c r="W1240" s="1" t="s">
        <v>384</v>
      </c>
      <c r="X1240" t="str">
        <f t="shared" si="134"/>
        <v>Complete</v>
      </c>
      <c r="Y1240">
        <f>MAX(0,100-IF(G1240="Invalid",Config!$B$5,0)-IF(I1240="Invalid",Config!$B$6,0)-IF(X1240="Incomplete",Config!$B$7,0)-IF(AF1240="Yes",Config!$B$37,0))</f>
        <v>100</v>
      </c>
      <c r="Z1240" s="1">
        <f>IF(OR(TRIM(B1240)="",COUNTIF(Config!$B$15:$B$19,B1240)&gt;0),1,0)+IF(OR(TRIM(C1240)="",COUNTIF(Config!$B$15:$B$19,C1240)&gt;0),1,0)+IF(OR(TRIM(F1240)="",COUNTIF(Config!$B$15:$B$19,F1240)&gt;0),1,0)+IF(OR(TRIM(H1240)="",COUNTIF(Config!$B$15:$B$19,H1240)&gt;0),1,0)+IF(OR(TRIM(E1240)="",COUNTIF(Config!$B$15:$B$19,E1240)&gt;0),1,0)+IF(OR(TRIM(K1240)="",COUNTIF(Config!$B$15:$B$19,K1240)&gt;0),1,0)+IF(OR(TRIM(P1240)="",COUNTIF(Config!$B$15:$B$19,P1240)&gt;0),1,0)+IF(OR(TRIM(R1240)="",COUNTIF(Config!$B$15:$B$19,R1240)&gt;0),1,0)</f>
        <v>0</v>
      </c>
      <c r="AA1240" s="1" cm="1">
        <f t="array" ref="AA1240">SUMPRODUCT(LEN(H1240)-LEN(SUBSTITUTE(H1240,{"0";"1";"2";"3";"4";"5";"6";"7";"8";"9"},"")))</f>
        <v>11</v>
      </c>
      <c r="AC1240" t="str">
        <f t="shared" si="135"/>
        <v/>
      </c>
      <c r="AD1240">
        <f t="shared" si="136"/>
        <v>1</v>
      </c>
      <c r="AE1240">
        <f t="shared" si="137"/>
        <v>1</v>
      </c>
      <c r="AF1240" t="str">
        <f t="shared" si="138"/>
        <v>No</v>
      </c>
      <c r="AG1240">
        <f t="shared" ca="1" si="139"/>
        <v>113</v>
      </c>
      <c r="AH1240" t="str">
        <f ca="1">IF(OR(V1240="",AG1240=""),"Yes",IF(AG1240&gt;Config!$B$41,"Yes","No"))</f>
        <v>No</v>
      </c>
    </row>
    <row r="1241" spans="1:34" x14ac:dyDescent="0.25">
      <c r="A1241" s="1" t="s">
        <v>9760</v>
      </c>
      <c r="B1241" s="1" t="s">
        <v>2408</v>
      </c>
      <c r="C1241" s="1" t="s">
        <v>1339</v>
      </c>
      <c r="D1241" s="1" t="s">
        <v>9761</v>
      </c>
      <c r="E1241" s="1" t="s">
        <v>34551</v>
      </c>
      <c r="F1241" s="1" t="s">
        <v>9762</v>
      </c>
      <c r="G1241" t="str">
        <f t="shared" si="133"/>
        <v>Valid</v>
      </c>
      <c r="H1241" s="1" t="s">
        <v>9763</v>
      </c>
      <c r="I1241" t="str" cm="1">
        <f t="array" ref="I1241">IF(OR(TRIM(H1241)="",ISNUMBER(SEARCH("#",H1241)),AA1241&lt;Config!$B$8,SUMPRODUCT(--ISNUMBER(SEARCH({"a";"b";"c";"d";"e";"f";"g";"h";"i";"j";"k";"l";"m";"n";"o";"p";"q";"r";"s";"t";"u";"v";"w";"x";"y";"z"},H1241)))&gt;0),"Invalid","Valid")</f>
        <v>Valid</v>
      </c>
      <c r="J1241" s="1" t="s">
        <v>9764</v>
      </c>
      <c r="K1241" s="1" t="s">
        <v>195</v>
      </c>
      <c r="L1241" s="1" t="s">
        <v>450</v>
      </c>
      <c r="M1241" s="1" t="s">
        <v>517</v>
      </c>
      <c r="N1241" s="1" t="s">
        <v>33819</v>
      </c>
      <c r="O1241" s="1" t="s">
        <v>196</v>
      </c>
      <c r="P1241" t="s">
        <v>87</v>
      </c>
      <c r="Q1241" s="1" t="s">
        <v>166</v>
      </c>
      <c r="R1241" s="1" t="s">
        <v>559</v>
      </c>
      <c r="S1241" s="1" t="s">
        <v>9765</v>
      </c>
      <c r="T1241" s="1" t="s">
        <v>9766</v>
      </c>
      <c r="U1241" s="1" t="s">
        <v>2292</v>
      </c>
      <c r="V1241" s="1" t="s">
        <v>39</v>
      </c>
      <c r="W1241" s="1" t="s">
        <v>94</v>
      </c>
      <c r="X1241" t="str">
        <f t="shared" si="134"/>
        <v>Complete</v>
      </c>
      <c r="Y1241">
        <f>MAX(0,100-IF(G1241="Invalid",Config!$B$5,0)-IF(I1241="Invalid",Config!$B$6,0)-IF(X1241="Incomplete",Config!$B$7,0)-IF(AF1241="Yes",Config!$B$37,0))</f>
        <v>100</v>
      </c>
      <c r="Z1241" s="1">
        <f>IF(OR(TRIM(B1241)="",COUNTIF(Config!$B$15:$B$19,B1241)&gt;0),1,0)+IF(OR(TRIM(C1241)="",COUNTIF(Config!$B$15:$B$19,C1241)&gt;0),1,0)+IF(OR(TRIM(F1241)="",COUNTIF(Config!$B$15:$B$19,F1241)&gt;0),1,0)+IF(OR(TRIM(H1241)="",COUNTIF(Config!$B$15:$B$19,H1241)&gt;0),1,0)+IF(OR(TRIM(E1241)="",COUNTIF(Config!$B$15:$B$19,E1241)&gt;0),1,0)+IF(OR(TRIM(K1241)="",COUNTIF(Config!$B$15:$B$19,K1241)&gt;0),1,0)+IF(OR(TRIM(P1241)="",COUNTIF(Config!$B$15:$B$19,P1241)&gt;0),1,0)+IF(OR(TRIM(R1241)="",COUNTIF(Config!$B$15:$B$19,R1241)&gt;0),1,0)</f>
        <v>0</v>
      </c>
      <c r="AA1241" s="1" cm="1">
        <f t="array" ref="AA1241">SUMPRODUCT(LEN(H1241)-LEN(SUBSTITUTE(H1241,{"0";"1";"2";"3";"4";"5";"6";"7";"8";"9"},"")))</f>
        <v>11</v>
      </c>
      <c r="AC1241" t="str">
        <f t="shared" si="135"/>
        <v/>
      </c>
      <c r="AD1241">
        <f t="shared" si="136"/>
        <v>1</v>
      </c>
      <c r="AE1241">
        <f t="shared" si="137"/>
        <v>1</v>
      </c>
      <c r="AF1241" t="str">
        <f t="shared" si="138"/>
        <v>No</v>
      </c>
      <c r="AG1241">
        <f t="shared" ca="1" si="139"/>
        <v>426</v>
      </c>
      <c r="AH1241" t="str">
        <f ca="1">IF(OR(V1241="",AG1241=""),"Yes",IF(AG1241&gt;Config!$B$41,"Yes","No"))</f>
        <v>Yes</v>
      </c>
    </row>
    <row r="1242" spans="1:34" x14ac:dyDescent="0.25">
      <c r="A1242" s="1" t="s">
        <v>9767</v>
      </c>
      <c r="B1242" s="1" t="s">
        <v>1816</v>
      </c>
      <c r="C1242" s="1" t="s">
        <v>535</v>
      </c>
      <c r="D1242" s="1" t="s">
        <v>9768</v>
      </c>
      <c r="E1242" s="1" t="s">
        <v>34552</v>
      </c>
      <c r="F1242" s="1" t="s">
        <v>9769</v>
      </c>
      <c r="G1242" t="str">
        <f t="shared" si="133"/>
        <v>Valid</v>
      </c>
      <c r="H1242" s="1" t="s">
        <v>9770</v>
      </c>
      <c r="I1242" t="str" cm="1">
        <f t="array" ref="I1242">IF(OR(TRIM(H1242)="",ISNUMBER(SEARCH("#",H1242)),AA1242&lt;Config!$B$8,SUMPRODUCT(--ISNUMBER(SEARCH({"a";"b";"c";"d";"e";"f";"g";"h";"i";"j";"k";"l";"m";"n";"o";"p";"q";"r";"s";"t";"u";"v";"w";"x";"y";"z"},H1242)))&gt;0),"Invalid","Valid")</f>
        <v>Valid</v>
      </c>
      <c r="J1242" s="1" t="s">
        <v>9771</v>
      </c>
      <c r="K1242" s="1" t="s">
        <v>66</v>
      </c>
      <c r="L1242" s="1" t="s">
        <v>29</v>
      </c>
      <c r="M1242" s="1" t="s">
        <v>33825</v>
      </c>
      <c r="N1242" s="1" t="s">
        <v>358</v>
      </c>
      <c r="O1242" s="1" t="s">
        <v>196</v>
      </c>
      <c r="P1242" t="s">
        <v>314</v>
      </c>
      <c r="Q1242" s="1" t="s">
        <v>316</v>
      </c>
      <c r="R1242" s="1" t="s">
        <v>315</v>
      </c>
      <c r="S1242" s="1" t="s">
        <v>9772</v>
      </c>
      <c r="T1242" s="1" t="s">
        <v>9773</v>
      </c>
      <c r="U1242" s="1" t="s">
        <v>9774</v>
      </c>
      <c r="V1242" s="1" t="s">
        <v>3709</v>
      </c>
      <c r="W1242" s="1" t="s">
        <v>202</v>
      </c>
      <c r="X1242" t="str">
        <f t="shared" si="134"/>
        <v>Complete</v>
      </c>
      <c r="Y1242">
        <f>MAX(0,100-IF(G1242="Invalid",Config!$B$5,0)-IF(I1242="Invalid",Config!$B$6,0)-IF(X1242="Incomplete",Config!$B$7,0)-IF(AF1242="Yes",Config!$B$37,0))</f>
        <v>100</v>
      </c>
      <c r="Z1242" s="1">
        <f>IF(OR(TRIM(B1242)="",COUNTIF(Config!$B$15:$B$19,B1242)&gt;0),1,0)+IF(OR(TRIM(C1242)="",COUNTIF(Config!$B$15:$B$19,C1242)&gt;0),1,0)+IF(OR(TRIM(F1242)="",COUNTIF(Config!$B$15:$B$19,F1242)&gt;0),1,0)+IF(OR(TRIM(H1242)="",COUNTIF(Config!$B$15:$B$19,H1242)&gt;0),1,0)+IF(OR(TRIM(E1242)="",COUNTIF(Config!$B$15:$B$19,E1242)&gt;0),1,0)+IF(OR(TRIM(K1242)="",COUNTIF(Config!$B$15:$B$19,K1242)&gt;0),1,0)+IF(OR(TRIM(P1242)="",COUNTIF(Config!$B$15:$B$19,P1242)&gt;0),1,0)+IF(OR(TRIM(R1242)="",COUNTIF(Config!$B$15:$B$19,R1242)&gt;0),1,0)</f>
        <v>0</v>
      </c>
      <c r="AA1242" s="1" cm="1">
        <f t="array" ref="AA1242">SUMPRODUCT(LEN(H1242)-LEN(SUBSTITUTE(H1242,{"0";"1";"2";"3";"4";"5";"6";"7";"8";"9"},"")))</f>
        <v>12</v>
      </c>
      <c r="AC1242" t="str">
        <f t="shared" si="135"/>
        <v/>
      </c>
      <c r="AD1242">
        <f t="shared" si="136"/>
        <v>1</v>
      </c>
      <c r="AE1242">
        <f t="shared" si="137"/>
        <v>1</v>
      </c>
      <c r="AF1242" t="str">
        <f t="shared" si="138"/>
        <v>No</v>
      </c>
      <c r="AG1242">
        <f t="shared" ca="1" si="139"/>
        <v>443</v>
      </c>
      <c r="AH1242" t="str">
        <f ca="1">IF(OR(V1242="",AG1242=""),"Yes",IF(AG1242&gt;Config!$B$41,"Yes","No"))</f>
        <v>Yes</v>
      </c>
    </row>
    <row r="1243" spans="1:34" x14ac:dyDescent="0.25">
      <c r="A1243" s="1" t="s">
        <v>9775</v>
      </c>
      <c r="B1243" s="1" t="s">
        <v>1085</v>
      </c>
      <c r="C1243" s="1" t="s">
        <v>296</v>
      </c>
      <c r="D1243" s="1" t="s">
        <v>8881</v>
      </c>
      <c r="E1243" s="1" t="s">
        <v>191</v>
      </c>
      <c r="F1243" s="1" t="s">
        <v>7408</v>
      </c>
      <c r="G1243" t="str">
        <f t="shared" si="133"/>
        <v>Valid</v>
      </c>
      <c r="H1243" s="1" t="s">
        <v>9776</v>
      </c>
      <c r="I1243" t="str" cm="1">
        <f t="array" ref="I1243">IF(OR(TRIM(H1243)="",ISNUMBER(SEARCH("#",H1243)),AA1243&lt;Config!$B$8,SUMPRODUCT(--ISNUMBER(SEARCH({"a";"b";"c";"d";"e";"f";"g";"h";"i";"j";"k";"l";"m";"n";"o";"p";"q";"r";"s";"t";"u";"v";"w";"x";"y";"z"},H1243)))&gt;0),"Invalid","Valid")</f>
        <v>Valid</v>
      </c>
      <c r="J1243" s="1" t="s">
        <v>9777</v>
      </c>
      <c r="K1243" s="1" t="s">
        <v>378</v>
      </c>
      <c r="L1243" s="1" t="s">
        <v>84</v>
      </c>
      <c r="M1243" s="1" t="s">
        <v>118</v>
      </c>
      <c r="N1243" s="1" t="s">
        <v>51</v>
      </c>
      <c r="O1243" s="1" t="s">
        <v>180</v>
      </c>
      <c r="P1243" t="s">
        <v>328</v>
      </c>
      <c r="Q1243" s="1" t="s">
        <v>33838</v>
      </c>
      <c r="R1243" s="1" t="s">
        <v>392</v>
      </c>
      <c r="S1243" s="1" t="s">
        <v>3161</v>
      </c>
      <c r="T1243" s="1" t="s">
        <v>9778</v>
      </c>
      <c r="U1243" s="1" t="s">
        <v>269</v>
      </c>
      <c r="V1243" s="1" t="s">
        <v>140</v>
      </c>
      <c r="W1243" s="1" t="s">
        <v>202</v>
      </c>
      <c r="X1243" t="str">
        <f t="shared" si="134"/>
        <v>Complete</v>
      </c>
      <c r="Y1243">
        <f>MAX(0,100-IF(G1243="Invalid",Config!$B$5,0)-IF(I1243="Invalid",Config!$B$6,0)-IF(X1243="Incomplete",Config!$B$7,0)-IF(AF1243="Yes",Config!$B$37,0))</f>
        <v>75</v>
      </c>
      <c r="Z1243" s="1">
        <f>IF(OR(TRIM(B1243)="",COUNTIF(Config!$B$15:$B$19,B1243)&gt;0),1,0)+IF(OR(TRIM(C1243)="",COUNTIF(Config!$B$15:$B$19,C1243)&gt;0),1,0)+IF(OR(TRIM(F1243)="",COUNTIF(Config!$B$15:$B$19,F1243)&gt;0),1,0)+IF(OR(TRIM(H1243)="",COUNTIF(Config!$B$15:$B$19,H1243)&gt;0),1,0)+IF(OR(TRIM(E1243)="",COUNTIF(Config!$B$15:$B$19,E1243)&gt;0),1,0)+IF(OR(TRIM(K1243)="",COUNTIF(Config!$B$15:$B$19,K1243)&gt;0),1,0)+IF(OR(TRIM(P1243)="",COUNTIF(Config!$B$15:$B$19,P1243)&gt;0),1,0)+IF(OR(TRIM(R1243)="",COUNTIF(Config!$B$15:$B$19,R1243)&gt;0),1,0)</f>
        <v>0</v>
      </c>
      <c r="AA1243" s="1" cm="1">
        <f t="array" ref="AA1243">SUMPRODUCT(LEN(H1243)-LEN(SUBSTITUTE(H1243,{"0";"1";"2";"3";"4";"5";"6";"7";"8";"9"},"")))</f>
        <v>11</v>
      </c>
      <c r="AC1243" t="str">
        <f t="shared" si="135"/>
        <v>Potential Duplicate</v>
      </c>
      <c r="AD1243">
        <f t="shared" si="136"/>
        <v>2</v>
      </c>
      <c r="AE1243">
        <f t="shared" si="137"/>
        <v>1</v>
      </c>
      <c r="AF1243" t="str">
        <f t="shared" si="138"/>
        <v>Yes</v>
      </c>
      <c r="AG1243">
        <f t="shared" ca="1" si="139"/>
        <v>37</v>
      </c>
      <c r="AH1243" t="str">
        <f ca="1">IF(OR(V1243="",AG1243=""),"Yes",IF(AG1243&gt;Config!$B$41,"Yes","No"))</f>
        <v>No</v>
      </c>
    </row>
    <row r="1244" spans="1:34" x14ac:dyDescent="0.25">
      <c r="A1244" s="1" t="s">
        <v>9779</v>
      </c>
      <c r="B1244" s="1" t="s">
        <v>488</v>
      </c>
      <c r="C1244" s="1" t="s">
        <v>1496</v>
      </c>
      <c r="D1244" s="1" t="s">
        <v>9780</v>
      </c>
      <c r="E1244" s="1" t="s">
        <v>34553</v>
      </c>
      <c r="F1244" s="1" t="s">
        <v>9781</v>
      </c>
      <c r="G1244" t="str">
        <f t="shared" si="133"/>
        <v>Valid</v>
      </c>
      <c r="H1244" s="1" t="s">
        <v>9782</v>
      </c>
      <c r="I1244" t="str" cm="1">
        <f t="array" ref="I1244">IF(OR(TRIM(H1244)="",ISNUMBER(SEARCH("#",H1244)),AA1244&lt;Config!$B$8,SUMPRODUCT(--ISNUMBER(SEARCH({"a";"b";"c";"d";"e";"f";"g";"h";"i";"j";"k";"l";"m";"n";"o";"p";"q";"r";"s";"t";"u";"v";"w";"x";"y";"z"},H1244)))&gt;0),"Invalid","Valid")</f>
        <v>Valid</v>
      </c>
      <c r="J1244" s="1" t="s">
        <v>9783</v>
      </c>
      <c r="K1244" s="1" t="s">
        <v>83</v>
      </c>
      <c r="L1244" s="1" t="s">
        <v>164</v>
      </c>
      <c r="M1244" s="1" t="s">
        <v>135</v>
      </c>
      <c r="N1244" s="1" t="s">
        <v>252</v>
      </c>
      <c r="O1244" s="1" t="s">
        <v>196</v>
      </c>
      <c r="P1244" t="s">
        <v>53</v>
      </c>
      <c r="Q1244" s="1" t="s">
        <v>55</v>
      </c>
      <c r="R1244" s="1" t="s">
        <v>415</v>
      </c>
      <c r="S1244" s="1" t="s">
        <v>9784</v>
      </c>
      <c r="T1244" s="1" t="s">
        <v>9785</v>
      </c>
      <c r="U1244" s="1" t="s">
        <v>227</v>
      </c>
      <c r="V1244" s="1" t="s">
        <v>140</v>
      </c>
      <c r="W1244" s="1" t="s">
        <v>94</v>
      </c>
      <c r="X1244" t="str">
        <f t="shared" si="134"/>
        <v>Complete</v>
      </c>
      <c r="Y1244">
        <f>MAX(0,100-IF(G1244="Invalid",Config!$B$5,0)-IF(I1244="Invalid",Config!$B$6,0)-IF(X1244="Incomplete",Config!$B$7,0)-IF(AF1244="Yes",Config!$B$37,0))</f>
        <v>100</v>
      </c>
      <c r="Z1244" s="1">
        <f>IF(OR(TRIM(B1244)="",COUNTIF(Config!$B$15:$B$19,B1244)&gt;0),1,0)+IF(OR(TRIM(C1244)="",COUNTIF(Config!$B$15:$B$19,C1244)&gt;0),1,0)+IF(OR(TRIM(F1244)="",COUNTIF(Config!$B$15:$B$19,F1244)&gt;0),1,0)+IF(OR(TRIM(H1244)="",COUNTIF(Config!$B$15:$B$19,H1244)&gt;0),1,0)+IF(OR(TRIM(E1244)="",COUNTIF(Config!$B$15:$B$19,E1244)&gt;0),1,0)+IF(OR(TRIM(K1244)="",COUNTIF(Config!$B$15:$B$19,K1244)&gt;0),1,0)+IF(OR(TRIM(P1244)="",COUNTIF(Config!$B$15:$B$19,P1244)&gt;0),1,0)+IF(OR(TRIM(R1244)="",COUNTIF(Config!$B$15:$B$19,R1244)&gt;0),1,0)</f>
        <v>0</v>
      </c>
      <c r="AA1244" s="1" cm="1">
        <f t="array" ref="AA1244">SUMPRODUCT(LEN(H1244)-LEN(SUBSTITUTE(H1244,{"0";"1";"2";"3";"4";"5";"6";"7";"8";"9"},"")))</f>
        <v>10</v>
      </c>
      <c r="AC1244" t="str">
        <f t="shared" si="135"/>
        <v/>
      </c>
      <c r="AD1244">
        <f t="shared" si="136"/>
        <v>1</v>
      </c>
      <c r="AE1244">
        <f t="shared" si="137"/>
        <v>1</v>
      </c>
      <c r="AF1244" t="str">
        <f t="shared" si="138"/>
        <v>No</v>
      </c>
      <c r="AG1244">
        <f t="shared" ca="1" si="139"/>
        <v>37</v>
      </c>
      <c r="AH1244" t="str">
        <f ca="1">IF(OR(V1244="",AG1244=""),"Yes",IF(AG1244&gt;Config!$B$41,"Yes","No"))</f>
        <v>No</v>
      </c>
    </row>
    <row r="1245" spans="1:34" x14ac:dyDescent="0.25">
      <c r="A1245" s="1" t="s">
        <v>9786</v>
      </c>
      <c r="B1245" s="1" t="s">
        <v>619</v>
      </c>
      <c r="C1245" s="1" t="s">
        <v>1389</v>
      </c>
      <c r="D1245" s="1" t="s">
        <v>9787</v>
      </c>
      <c r="E1245" s="1" t="s">
        <v>34521</v>
      </c>
      <c r="F1245" s="1" t="s">
        <v>9788</v>
      </c>
      <c r="G1245" t="str">
        <f t="shared" si="133"/>
        <v>Valid</v>
      </c>
      <c r="H1245" s="1" t="s">
        <v>9789</v>
      </c>
      <c r="I1245" t="str" cm="1">
        <f t="array" ref="I1245">IF(OR(TRIM(H1245)="",ISNUMBER(SEARCH("#",H1245)),AA1245&lt;Config!$B$8,SUMPRODUCT(--ISNUMBER(SEARCH({"a";"b";"c";"d";"e";"f";"g";"h";"i";"j";"k";"l";"m";"n";"o";"p";"q";"r";"s";"t";"u";"v";"w";"x";"y";"z"},H1245)))&gt;0),"Invalid","Valid")</f>
        <v>Valid</v>
      </c>
      <c r="J1245" s="1" t="s">
        <v>9790</v>
      </c>
      <c r="K1245" s="1" t="s">
        <v>133</v>
      </c>
      <c r="L1245" s="1" t="s">
        <v>67</v>
      </c>
      <c r="M1245" s="1" t="s">
        <v>251</v>
      </c>
      <c r="N1245" s="1" t="s">
        <v>33819</v>
      </c>
      <c r="O1245" s="1" t="s">
        <v>69</v>
      </c>
      <c r="P1245" t="s">
        <v>328</v>
      </c>
      <c r="Q1245" s="1" t="s">
        <v>329</v>
      </c>
      <c r="R1245" s="1" t="s">
        <v>571</v>
      </c>
      <c r="S1245" s="1" t="s">
        <v>9791</v>
      </c>
      <c r="T1245" s="1" t="s">
        <v>9792</v>
      </c>
      <c r="U1245" s="1" t="s">
        <v>2582</v>
      </c>
      <c r="V1245" s="1" t="s">
        <v>140</v>
      </c>
      <c r="W1245" s="1" t="s">
        <v>94</v>
      </c>
      <c r="X1245" t="str">
        <f t="shared" si="134"/>
        <v>Complete</v>
      </c>
      <c r="Y1245">
        <f>MAX(0,100-IF(G1245="Invalid",Config!$B$5,0)-IF(I1245="Invalid",Config!$B$6,0)-IF(X1245="Incomplete",Config!$B$7,0)-IF(AF1245="Yes",Config!$B$37,0))</f>
        <v>100</v>
      </c>
      <c r="Z1245" s="1">
        <f>IF(OR(TRIM(B1245)="",COUNTIF(Config!$B$15:$B$19,B1245)&gt;0),1,0)+IF(OR(TRIM(C1245)="",COUNTIF(Config!$B$15:$B$19,C1245)&gt;0),1,0)+IF(OR(TRIM(F1245)="",COUNTIF(Config!$B$15:$B$19,F1245)&gt;0),1,0)+IF(OR(TRIM(H1245)="",COUNTIF(Config!$B$15:$B$19,H1245)&gt;0),1,0)+IF(OR(TRIM(E1245)="",COUNTIF(Config!$B$15:$B$19,E1245)&gt;0),1,0)+IF(OR(TRIM(K1245)="",COUNTIF(Config!$B$15:$B$19,K1245)&gt;0),1,0)+IF(OR(TRIM(P1245)="",COUNTIF(Config!$B$15:$B$19,P1245)&gt;0),1,0)+IF(OR(TRIM(R1245)="",COUNTIF(Config!$B$15:$B$19,R1245)&gt;0),1,0)</f>
        <v>0</v>
      </c>
      <c r="AA1245" s="1" cm="1">
        <f t="array" ref="AA1245">SUMPRODUCT(LEN(H1245)-LEN(SUBSTITUTE(H1245,{"0";"1";"2";"3";"4";"5";"6";"7";"8";"9"},"")))</f>
        <v>11</v>
      </c>
      <c r="AC1245" t="str">
        <f t="shared" si="135"/>
        <v/>
      </c>
      <c r="AD1245">
        <f t="shared" si="136"/>
        <v>1</v>
      </c>
      <c r="AE1245">
        <f t="shared" si="137"/>
        <v>1</v>
      </c>
      <c r="AF1245" t="str">
        <f t="shared" si="138"/>
        <v>No</v>
      </c>
      <c r="AG1245">
        <f t="shared" ca="1" si="139"/>
        <v>37</v>
      </c>
      <c r="AH1245" t="str">
        <f ca="1">IF(OR(V1245="",AG1245=""),"Yes",IF(AG1245&gt;Config!$B$41,"Yes","No"))</f>
        <v>No</v>
      </c>
    </row>
    <row r="1246" spans="1:34" x14ac:dyDescent="0.25">
      <c r="A1246" s="1" t="s">
        <v>9793</v>
      </c>
      <c r="B1246" s="1" t="s">
        <v>1833</v>
      </c>
      <c r="C1246" s="1" t="s">
        <v>1166</v>
      </c>
      <c r="D1246" s="1" t="s">
        <v>8188</v>
      </c>
      <c r="E1246" s="1" t="s">
        <v>34554</v>
      </c>
      <c r="F1246" s="1" t="s">
        <v>9794</v>
      </c>
      <c r="G1246" t="str">
        <f t="shared" si="133"/>
        <v>Invalid</v>
      </c>
      <c r="H1246" s="1" t="s">
        <v>9795</v>
      </c>
      <c r="I1246" t="str" cm="1">
        <f t="array" ref="I1246">IF(OR(TRIM(H1246)="",ISNUMBER(SEARCH("#",H1246)),AA1246&lt;Config!$B$8,SUMPRODUCT(--ISNUMBER(SEARCH({"a";"b";"c";"d";"e";"f";"g";"h";"i";"j";"k";"l";"m";"n";"o";"p";"q";"r";"s";"t";"u";"v";"w";"x";"y";"z"},H1246)))&gt;0),"Invalid","Valid")</f>
        <v>Valid</v>
      </c>
      <c r="J1246" s="1" t="s">
        <v>9796</v>
      </c>
      <c r="K1246" s="1" t="s">
        <v>178</v>
      </c>
      <c r="L1246" s="1" t="s">
        <v>164</v>
      </c>
      <c r="M1246" s="1" t="s">
        <v>33827</v>
      </c>
      <c r="N1246" s="1" t="s">
        <v>51</v>
      </c>
      <c r="O1246" s="1" t="s">
        <v>196</v>
      </c>
      <c r="P1246" t="s">
        <v>344</v>
      </c>
      <c r="Q1246" s="1" t="s">
        <v>971</v>
      </c>
      <c r="R1246" s="1" t="s">
        <v>1200</v>
      </c>
      <c r="S1246" s="1" t="s">
        <v>9797</v>
      </c>
      <c r="T1246" s="1" t="s">
        <v>9798</v>
      </c>
      <c r="U1246" s="1" t="s">
        <v>5412</v>
      </c>
      <c r="V1246" s="1" t="s">
        <v>9799</v>
      </c>
      <c r="W1246" s="1" t="s">
        <v>94</v>
      </c>
      <c r="X1246" t="str">
        <f t="shared" si="134"/>
        <v>Complete</v>
      </c>
      <c r="Y1246">
        <f>MAX(0,100-IF(G1246="Invalid",Config!$B$5,0)-IF(I1246="Invalid",Config!$B$6,0)-IF(X1246="Incomplete",Config!$B$7,0)-IF(AF1246="Yes",Config!$B$37,0))</f>
        <v>70</v>
      </c>
      <c r="Z1246" s="1">
        <f>IF(OR(TRIM(B1246)="",COUNTIF(Config!$B$15:$B$19,B1246)&gt;0),1,0)+IF(OR(TRIM(C1246)="",COUNTIF(Config!$B$15:$B$19,C1246)&gt;0),1,0)+IF(OR(TRIM(F1246)="",COUNTIF(Config!$B$15:$B$19,F1246)&gt;0),1,0)+IF(OR(TRIM(H1246)="",COUNTIF(Config!$B$15:$B$19,H1246)&gt;0),1,0)+IF(OR(TRIM(E1246)="",COUNTIF(Config!$B$15:$B$19,E1246)&gt;0),1,0)+IF(OR(TRIM(K1246)="",COUNTIF(Config!$B$15:$B$19,K1246)&gt;0),1,0)+IF(OR(TRIM(P1246)="",COUNTIF(Config!$B$15:$B$19,P1246)&gt;0),1,0)+IF(OR(TRIM(R1246)="",COUNTIF(Config!$B$15:$B$19,R1246)&gt;0),1,0)</f>
        <v>0</v>
      </c>
      <c r="AA1246" s="1" cm="1">
        <f t="array" ref="AA1246">SUMPRODUCT(LEN(H1246)-LEN(SUBSTITUTE(H1246,{"0";"1";"2";"3";"4";"5";"6";"7";"8";"9"},"")))</f>
        <v>10</v>
      </c>
      <c r="AC1246" t="str">
        <f t="shared" si="135"/>
        <v>Invalid Email</v>
      </c>
      <c r="AD1246">
        <f t="shared" si="136"/>
        <v>0</v>
      </c>
      <c r="AE1246">
        <f t="shared" si="137"/>
        <v>1</v>
      </c>
      <c r="AF1246" t="str">
        <f t="shared" si="138"/>
        <v>No</v>
      </c>
      <c r="AG1246" t="str">
        <f t="shared" ca="1" si="139"/>
        <v/>
      </c>
      <c r="AH1246" t="str">
        <f ca="1">IF(OR(V1246="",AG1246=""),"Yes",IF(AG1246&gt;Config!$B$41,"Yes","No"))</f>
        <v>Yes</v>
      </c>
    </row>
    <row r="1247" spans="1:34" x14ac:dyDescent="0.25">
      <c r="A1247" s="1" t="s">
        <v>9800</v>
      </c>
      <c r="B1247" s="1" t="s">
        <v>322</v>
      </c>
      <c r="C1247" s="1" t="s">
        <v>157</v>
      </c>
      <c r="D1247" s="1" t="s">
        <v>9801</v>
      </c>
      <c r="E1247" s="1" t="s">
        <v>34555</v>
      </c>
      <c r="F1247" s="1" t="s">
        <v>9802</v>
      </c>
      <c r="G1247" t="str">
        <f t="shared" si="133"/>
        <v>Valid</v>
      </c>
      <c r="H1247" s="1" t="s">
        <v>9803</v>
      </c>
      <c r="I1247" t="str" cm="1">
        <f t="array" ref="I1247">IF(OR(TRIM(H1247)="",ISNUMBER(SEARCH("#",H1247)),AA1247&lt;Config!$B$8,SUMPRODUCT(--ISNUMBER(SEARCH({"a";"b";"c";"d";"e";"f";"g";"h";"i";"j";"k";"l";"m";"n";"o";"p";"q";"r";"s";"t";"u";"v";"w";"x";"y";"z"},H1247)))&gt;0),"Invalid","Valid")</f>
        <v>Valid</v>
      </c>
      <c r="J1247" s="1" t="s">
        <v>9804</v>
      </c>
      <c r="K1247" s="1" t="s">
        <v>250</v>
      </c>
      <c r="L1247" s="1" t="s">
        <v>164</v>
      </c>
      <c r="M1247" s="1" t="s">
        <v>33827</v>
      </c>
      <c r="N1247" s="1" t="s">
        <v>211</v>
      </c>
      <c r="O1247" s="1" t="s">
        <v>196</v>
      </c>
      <c r="P1247" t="s">
        <v>314</v>
      </c>
      <c r="Q1247" s="1" t="s">
        <v>315</v>
      </c>
      <c r="R1247" s="1" t="s">
        <v>316</v>
      </c>
      <c r="S1247" s="1" t="s">
        <v>9805</v>
      </c>
      <c r="T1247" s="1" t="s">
        <v>9806</v>
      </c>
      <c r="U1247" s="1" t="s">
        <v>9807</v>
      </c>
      <c r="V1247" s="1" t="s">
        <v>1145</v>
      </c>
      <c r="W1247" s="1" t="s">
        <v>125</v>
      </c>
      <c r="X1247" t="str">
        <f t="shared" si="134"/>
        <v>Complete</v>
      </c>
      <c r="Y1247">
        <f>MAX(0,100-IF(G1247="Invalid",Config!$B$5,0)-IF(I1247="Invalid",Config!$B$6,0)-IF(X1247="Incomplete",Config!$B$7,0)-IF(AF1247="Yes",Config!$B$37,0))</f>
        <v>100</v>
      </c>
      <c r="Z1247" s="1">
        <f>IF(OR(TRIM(B1247)="",COUNTIF(Config!$B$15:$B$19,B1247)&gt;0),1,0)+IF(OR(TRIM(C1247)="",COUNTIF(Config!$B$15:$B$19,C1247)&gt;0),1,0)+IF(OR(TRIM(F1247)="",COUNTIF(Config!$B$15:$B$19,F1247)&gt;0),1,0)+IF(OR(TRIM(H1247)="",COUNTIF(Config!$B$15:$B$19,H1247)&gt;0),1,0)+IF(OR(TRIM(E1247)="",COUNTIF(Config!$B$15:$B$19,E1247)&gt;0),1,0)+IF(OR(TRIM(K1247)="",COUNTIF(Config!$B$15:$B$19,K1247)&gt;0),1,0)+IF(OR(TRIM(P1247)="",COUNTIF(Config!$B$15:$B$19,P1247)&gt;0),1,0)+IF(OR(TRIM(R1247)="",COUNTIF(Config!$B$15:$B$19,R1247)&gt;0),1,0)</f>
        <v>0</v>
      </c>
      <c r="AA1247" s="1" cm="1">
        <f t="array" ref="AA1247">SUMPRODUCT(LEN(H1247)-LEN(SUBSTITUTE(H1247,{"0";"1";"2";"3";"4";"5";"6";"7";"8";"9"},"")))</f>
        <v>12</v>
      </c>
      <c r="AC1247" t="str">
        <f t="shared" si="135"/>
        <v/>
      </c>
      <c r="AD1247">
        <f t="shared" si="136"/>
        <v>1</v>
      </c>
      <c r="AE1247">
        <f t="shared" si="137"/>
        <v>1</v>
      </c>
      <c r="AF1247" t="str">
        <f t="shared" si="138"/>
        <v>No</v>
      </c>
      <c r="AG1247">
        <f t="shared" ca="1" si="139"/>
        <v>37</v>
      </c>
      <c r="AH1247" t="str">
        <f ca="1">IF(OR(V1247="",AG1247=""),"Yes",IF(AG1247&gt;Config!$B$41,"Yes","No"))</f>
        <v>No</v>
      </c>
    </row>
    <row r="1248" spans="1:34" x14ac:dyDescent="0.25">
      <c r="A1248" s="1" t="s">
        <v>9808</v>
      </c>
      <c r="B1248" s="1" t="s">
        <v>1582</v>
      </c>
      <c r="C1248" s="1" t="s">
        <v>420</v>
      </c>
      <c r="D1248" s="1" t="s">
        <v>9809</v>
      </c>
      <c r="E1248" s="1" t="s">
        <v>34556</v>
      </c>
      <c r="F1248" s="1" t="s">
        <v>9810</v>
      </c>
      <c r="G1248" t="str">
        <f t="shared" si="133"/>
        <v>Valid</v>
      </c>
      <c r="H1248" s="1" t="s">
        <v>9811</v>
      </c>
      <c r="I1248" t="str" cm="1">
        <f t="array" ref="I1248">IF(OR(TRIM(H1248)="",ISNUMBER(SEARCH("#",H1248)),AA1248&lt;Config!$B$8,SUMPRODUCT(--ISNUMBER(SEARCH({"a";"b";"c";"d";"e";"f";"g";"h";"i";"j";"k";"l";"m";"n";"o";"p";"q";"r";"s";"t";"u";"v";"w";"x";"y";"z"},H1248)))&gt;0),"Invalid","Valid")</f>
        <v>Valid</v>
      </c>
      <c r="J1248" s="1" t="s">
        <v>9812</v>
      </c>
      <c r="K1248" s="1" t="s">
        <v>147</v>
      </c>
      <c r="L1248" s="1" t="s">
        <v>265</v>
      </c>
      <c r="M1248" s="1" t="s">
        <v>517</v>
      </c>
      <c r="N1248" s="1" t="s">
        <v>252</v>
      </c>
      <c r="O1248" s="1" t="s">
        <v>32</v>
      </c>
      <c r="P1248" t="s">
        <v>87</v>
      </c>
      <c r="Q1248" s="1" t="s">
        <v>438</v>
      </c>
      <c r="R1248" s="1" t="s">
        <v>379</v>
      </c>
      <c r="S1248" s="1" t="s">
        <v>9813</v>
      </c>
      <c r="T1248" s="1" t="s">
        <v>9814</v>
      </c>
      <c r="U1248" s="1" t="s">
        <v>3270</v>
      </c>
      <c r="V1248" s="1" t="s">
        <v>3634</v>
      </c>
      <c r="W1248" s="1" t="s">
        <v>141</v>
      </c>
      <c r="X1248" t="str">
        <f t="shared" si="134"/>
        <v>Complete</v>
      </c>
      <c r="Y1248">
        <f>MAX(0,100-IF(G1248="Invalid",Config!$B$5,0)-IF(I1248="Invalid",Config!$B$6,0)-IF(X1248="Incomplete",Config!$B$7,0)-IF(AF1248="Yes",Config!$B$37,0))</f>
        <v>100</v>
      </c>
      <c r="Z1248" s="1">
        <f>IF(OR(TRIM(B1248)="",COUNTIF(Config!$B$15:$B$19,B1248)&gt;0),1,0)+IF(OR(TRIM(C1248)="",COUNTIF(Config!$B$15:$B$19,C1248)&gt;0),1,0)+IF(OR(TRIM(F1248)="",COUNTIF(Config!$B$15:$B$19,F1248)&gt;0),1,0)+IF(OR(TRIM(H1248)="",COUNTIF(Config!$B$15:$B$19,H1248)&gt;0),1,0)+IF(OR(TRIM(E1248)="",COUNTIF(Config!$B$15:$B$19,E1248)&gt;0),1,0)+IF(OR(TRIM(K1248)="",COUNTIF(Config!$B$15:$B$19,K1248)&gt;0),1,0)+IF(OR(TRIM(P1248)="",COUNTIF(Config!$B$15:$B$19,P1248)&gt;0),1,0)+IF(OR(TRIM(R1248)="",COUNTIF(Config!$B$15:$B$19,R1248)&gt;0),1,0)</f>
        <v>0</v>
      </c>
      <c r="AA1248" s="1" cm="1">
        <f t="array" ref="AA1248">SUMPRODUCT(LEN(H1248)-LEN(SUBSTITUTE(H1248,{"0";"1";"2";"3";"4";"5";"6";"7";"8";"9"},"")))</f>
        <v>10</v>
      </c>
      <c r="AC1248" t="str">
        <f t="shared" si="135"/>
        <v/>
      </c>
      <c r="AD1248">
        <f t="shared" si="136"/>
        <v>1</v>
      </c>
      <c r="AE1248">
        <f t="shared" si="137"/>
        <v>1</v>
      </c>
      <c r="AF1248" t="str">
        <f t="shared" si="138"/>
        <v>No</v>
      </c>
      <c r="AG1248">
        <f t="shared" ca="1" si="139"/>
        <v>172</v>
      </c>
      <c r="AH1248" t="str">
        <f ca="1">IF(OR(V1248="",AG1248=""),"Yes",IF(AG1248&gt;Config!$B$41,"Yes","No"))</f>
        <v>No</v>
      </c>
    </row>
    <row r="1249" spans="1:34" x14ac:dyDescent="0.25">
      <c r="A1249" s="1" t="s">
        <v>9815</v>
      </c>
      <c r="B1249" s="1" t="s">
        <v>5122</v>
      </c>
      <c r="C1249" s="1" t="s">
        <v>566</v>
      </c>
      <c r="D1249" s="1" t="s">
        <v>6365</v>
      </c>
      <c r="E1249" s="1" t="s">
        <v>34557</v>
      </c>
      <c r="F1249" s="1" t="s">
        <v>9816</v>
      </c>
      <c r="G1249" t="str">
        <f t="shared" si="133"/>
        <v>Valid</v>
      </c>
      <c r="H1249" s="1" t="s">
        <v>9817</v>
      </c>
      <c r="I1249" t="str" cm="1">
        <f t="array" ref="I1249">IF(OR(TRIM(H1249)="",ISNUMBER(SEARCH("#",H1249)),AA1249&lt;Config!$B$8,SUMPRODUCT(--ISNUMBER(SEARCH({"a";"b";"c";"d";"e";"f";"g";"h";"i";"j";"k";"l";"m";"n";"o";"p";"q";"r";"s";"t";"u";"v";"w";"x";"y";"z"},H1249)))&gt;0),"Invalid","Valid")</f>
        <v>Valid</v>
      </c>
      <c r="J1249" s="1" t="s">
        <v>9818</v>
      </c>
      <c r="K1249" s="1" t="s">
        <v>264</v>
      </c>
      <c r="L1249" s="1" t="s">
        <v>84</v>
      </c>
      <c r="M1249" s="1" t="s">
        <v>251</v>
      </c>
      <c r="N1249" s="1" t="s">
        <v>211</v>
      </c>
      <c r="O1249" s="1" t="s">
        <v>266</v>
      </c>
      <c r="P1249" t="s">
        <v>590</v>
      </c>
      <c r="Q1249" s="1" t="s">
        <v>1481</v>
      </c>
      <c r="R1249" s="1" t="s">
        <v>1846</v>
      </c>
      <c r="S1249" s="1" t="s">
        <v>9819</v>
      </c>
      <c r="T1249" s="1" t="s">
        <v>9820</v>
      </c>
      <c r="U1249" s="1" t="s">
        <v>9821</v>
      </c>
      <c r="V1249" s="1" t="s">
        <v>896</v>
      </c>
      <c r="W1249" s="1" t="s">
        <v>186</v>
      </c>
      <c r="X1249" t="str">
        <f t="shared" si="134"/>
        <v>Complete</v>
      </c>
      <c r="Y1249">
        <f>MAX(0,100-IF(G1249="Invalid",Config!$B$5,0)-IF(I1249="Invalid",Config!$B$6,0)-IF(X1249="Incomplete",Config!$B$7,0)-IF(AF1249="Yes",Config!$B$37,0))</f>
        <v>100</v>
      </c>
      <c r="Z1249" s="1">
        <f>IF(OR(TRIM(B1249)="",COUNTIF(Config!$B$15:$B$19,B1249)&gt;0),1,0)+IF(OR(TRIM(C1249)="",COUNTIF(Config!$B$15:$B$19,C1249)&gt;0),1,0)+IF(OR(TRIM(F1249)="",COUNTIF(Config!$B$15:$B$19,F1249)&gt;0),1,0)+IF(OR(TRIM(H1249)="",COUNTIF(Config!$B$15:$B$19,H1249)&gt;0),1,0)+IF(OR(TRIM(E1249)="",COUNTIF(Config!$B$15:$B$19,E1249)&gt;0),1,0)+IF(OR(TRIM(K1249)="",COUNTIF(Config!$B$15:$B$19,K1249)&gt;0),1,0)+IF(OR(TRIM(P1249)="",COUNTIF(Config!$B$15:$B$19,P1249)&gt;0),1,0)+IF(OR(TRIM(R1249)="",COUNTIF(Config!$B$15:$B$19,R1249)&gt;0),1,0)</f>
        <v>0</v>
      </c>
      <c r="AA1249" s="1" cm="1">
        <f t="array" ref="AA1249">SUMPRODUCT(LEN(H1249)-LEN(SUBSTITUTE(H1249,{"0";"1";"2";"3";"4";"5";"6";"7";"8";"9"},"")))</f>
        <v>10</v>
      </c>
      <c r="AC1249" t="str">
        <f t="shared" si="135"/>
        <v/>
      </c>
      <c r="AD1249">
        <f t="shared" si="136"/>
        <v>1</v>
      </c>
      <c r="AE1249">
        <f t="shared" si="137"/>
        <v>1</v>
      </c>
      <c r="AF1249" t="str">
        <f t="shared" si="138"/>
        <v>No</v>
      </c>
      <c r="AG1249">
        <f t="shared" ca="1" si="139"/>
        <v>141</v>
      </c>
      <c r="AH1249" t="str">
        <f ca="1">IF(OR(V1249="",AG1249=""),"Yes",IF(AG1249&gt;Config!$B$41,"Yes","No"))</f>
        <v>No</v>
      </c>
    </row>
    <row r="1250" spans="1:34" x14ac:dyDescent="0.25">
      <c r="A1250" s="1" t="s">
        <v>9822</v>
      </c>
      <c r="B1250" s="1" t="s">
        <v>4752</v>
      </c>
      <c r="C1250" s="1" t="s">
        <v>308</v>
      </c>
      <c r="D1250" s="1" t="s">
        <v>9823</v>
      </c>
      <c r="E1250" s="1" t="s">
        <v>34558</v>
      </c>
      <c r="F1250" s="1" t="s">
        <v>9824</v>
      </c>
      <c r="G1250" t="str">
        <f t="shared" si="133"/>
        <v>Valid</v>
      </c>
      <c r="H1250" s="1" t="s">
        <v>9825</v>
      </c>
      <c r="I1250" t="str" cm="1">
        <f t="array" ref="I1250">IF(OR(TRIM(H1250)="",ISNUMBER(SEARCH("#",H1250)),AA1250&lt;Config!$B$8,SUMPRODUCT(--ISNUMBER(SEARCH({"a";"b";"c";"d";"e";"f";"g";"h";"i";"j";"k";"l";"m";"n";"o";"p";"q";"r";"s";"t";"u";"v";"w";"x";"y";"z"},H1250)))&gt;0),"Invalid","Valid")</f>
        <v>Valid</v>
      </c>
      <c r="J1250" s="1" t="s">
        <v>9826</v>
      </c>
      <c r="K1250" s="1" t="s">
        <v>195</v>
      </c>
      <c r="L1250" s="1" t="s">
        <v>29</v>
      </c>
      <c r="M1250" s="1" t="s">
        <v>135</v>
      </c>
      <c r="N1250" s="1" t="s">
        <v>252</v>
      </c>
      <c r="O1250" s="1" t="s">
        <v>196</v>
      </c>
      <c r="P1250" t="s">
        <v>328</v>
      </c>
      <c r="Q1250" s="1" t="s">
        <v>33838</v>
      </c>
      <c r="R1250" s="1" t="s">
        <v>614</v>
      </c>
      <c r="S1250" s="1" t="s">
        <v>9827</v>
      </c>
      <c r="T1250" s="1" t="s">
        <v>9828</v>
      </c>
      <c r="U1250" s="1" t="s">
        <v>562</v>
      </c>
      <c r="V1250" s="1" t="s">
        <v>1050</v>
      </c>
      <c r="W1250" s="1" t="s">
        <v>60</v>
      </c>
      <c r="X1250" t="str">
        <f t="shared" si="134"/>
        <v>Complete</v>
      </c>
      <c r="Y1250">
        <f>MAX(0,100-IF(G1250="Invalid",Config!$B$5,0)-IF(I1250="Invalid",Config!$B$6,0)-IF(X1250="Incomplete",Config!$B$7,0)-IF(AF1250="Yes",Config!$B$37,0))</f>
        <v>100</v>
      </c>
      <c r="Z1250" s="1">
        <f>IF(OR(TRIM(B1250)="",COUNTIF(Config!$B$15:$B$19,B1250)&gt;0),1,0)+IF(OR(TRIM(C1250)="",COUNTIF(Config!$B$15:$B$19,C1250)&gt;0),1,0)+IF(OR(TRIM(F1250)="",COUNTIF(Config!$B$15:$B$19,F1250)&gt;0),1,0)+IF(OR(TRIM(H1250)="",COUNTIF(Config!$B$15:$B$19,H1250)&gt;0),1,0)+IF(OR(TRIM(E1250)="",COUNTIF(Config!$B$15:$B$19,E1250)&gt;0),1,0)+IF(OR(TRIM(K1250)="",COUNTIF(Config!$B$15:$B$19,K1250)&gt;0),1,0)+IF(OR(TRIM(P1250)="",COUNTIF(Config!$B$15:$B$19,P1250)&gt;0),1,0)+IF(OR(TRIM(R1250)="",COUNTIF(Config!$B$15:$B$19,R1250)&gt;0),1,0)</f>
        <v>0</v>
      </c>
      <c r="AA1250" s="1" cm="1">
        <f t="array" ref="AA1250">SUMPRODUCT(LEN(H1250)-LEN(SUBSTITUTE(H1250,{"0";"1";"2";"3";"4";"5";"6";"7";"8";"9"},"")))</f>
        <v>10</v>
      </c>
      <c r="AC1250" t="str">
        <f t="shared" si="135"/>
        <v/>
      </c>
      <c r="AD1250">
        <f t="shared" si="136"/>
        <v>1</v>
      </c>
      <c r="AE1250">
        <f t="shared" si="137"/>
        <v>1</v>
      </c>
      <c r="AF1250" t="str">
        <f t="shared" si="138"/>
        <v>No</v>
      </c>
      <c r="AG1250">
        <f t="shared" ca="1" si="139"/>
        <v>37</v>
      </c>
      <c r="AH1250" t="str">
        <f ca="1">IF(OR(V1250="",AG1250=""),"Yes",IF(AG1250&gt;Config!$B$41,"Yes","No"))</f>
        <v>No</v>
      </c>
    </row>
    <row r="1251" spans="1:34" x14ac:dyDescent="0.25">
      <c r="A1251" s="1" t="s">
        <v>9829</v>
      </c>
      <c r="B1251" s="1" t="s">
        <v>127</v>
      </c>
      <c r="C1251" s="1" t="s">
        <v>336</v>
      </c>
      <c r="D1251" s="1" t="s">
        <v>9830</v>
      </c>
      <c r="E1251" s="1" t="s">
        <v>33949</v>
      </c>
      <c r="F1251" s="1" t="s">
        <v>9831</v>
      </c>
      <c r="G1251" t="str">
        <f t="shared" si="133"/>
        <v>Valid</v>
      </c>
      <c r="H1251" s="1" t="s">
        <v>9832</v>
      </c>
      <c r="I1251" t="str" cm="1">
        <f t="array" ref="I1251">IF(OR(TRIM(H1251)="",ISNUMBER(SEARCH("#",H1251)),AA1251&lt;Config!$B$8,SUMPRODUCT(--ISNUMBER(SEARCH({"a";"b";"c";"d";"e";"f";"g";"h";"i";"j";"k";"l";"m";"n";"o";"p";"q";"r";"s";"t";"u";"v";"w";"x";"y";"z"},H1251)))&gt;0),"Invalid","Valid")</f>
        <v>Valid</v>
      </c>
      <c r="J1251" s="1" t="s">
        <v>9833</v>
      </c>
      <c r="K1251" s="1" t="s">
        <v>378</v>
      </c>
      <c r="L1251" s="1" t="s">
        <v>102</v>
      </c>
      <c r="M1251" s="1" t="s">
        <v>30</v>
      </c>
      <c r="N1251" s="1" t="s">
        <v>51</v>
      </c>
      <c r="O1251" s="1" t="s">
        <v>69</v>
      </c>
      <c r="P1251" t="s">
        <v>328</v>
      </c>
      <c r="Q1251" s="1" t="s">
        <v>1046</v>
      </c>
      <c r="R1251" s="1" t="s">
        <v>614</v>
      </c>
      <c r="S1251" s="1" t="s">
        <v>9834</v>
      </c>
      <c r="T1251" s="1" t="s">
        <v>9835</v>
      </c>
      <c r="U1251" s="1" t="s">
        <v>3496</v>
      </c>
      <c r="V1251" s="1" t="s">
        <v>9836</v>
      </c>
      <c r="W1251" s="1" t="s">
        <v>125</v>
      </c>
      <c r="X1251" t="str">
        <f t="shared" si="134"/>
        <v>Complete</v>
      </c>
      <c r="Y1251">
        <f>MAX(0,100-IF(G1251="Invalid",Config!$B$5,0)-IF(I1251="Invalid",Config!$B$6,0)-IF(X1251="Incomplete",Config!$B$7,0)-IF(AF1251="Yes",Config!$B$37,0))</f>
        <v>100</v>
      </c>
      <c r="Z1251" s="1">
        <f>IF(OR(TRIM(B1251)="",COUNTIF(Config!$B$15:$B$19,B1251)&gt;0),1,0)+IF(OR(TRIM(C1251)="",COUNTIF(Config!$B$15:$B$19,C1251)&gt;0),1,0)+IF(OR(TRIM(F1251)="",COUNTIF(Config!$B$15:$B$19,F1251)&gt;0),1,0)+IF(OR(TRIM(H1251)="",COUNTIF(Config!$B$15:$B$19,H1251)&gt;0),1,0)+IF(OR(TRIM(E1251)="",COUNTIF(Config!$B$15:$B$19,E1251)&gt;0),1,0)+IF(OR(TRIM(K1251)="",COUNTIF(Config!$B$15:$B$19,K1251)&gt;0),1,0)+IF(OR(TRIM(P1251)="",COUNTIF(Config!$B$15:$B$19,P1251)&gt;0),1,0)+IF(OR(TRIM(R1251)="",COUNTIF(Config!$B$15:$B$19,R1251)&gt;0),1,0)</f>
        <v>0</v>
      </c>
      <c r="AA1251" s="1" cm="1">
        <f t="array" ref="AA1251">SUMPRODUCT(LEN(H1251)-LEN(SUBSTITUTE(H1251,{"0";"1";"2";"3";"4";"5";"6";"7";"8";"9"},"")))</f>
        <v>11</v>
      </c>
      <c r="AC1251" t="str">
        <f t="shared" si="135"/>
        <v/>
      </c>
      <c r="AD1251">
        <f t="shared" si="136"/>
        <v>1</v>
      </c>
      <c r="AE1251">
        <f t="shared" si="137"/>
        <v>1</v>
      </c>
      <c r="AF1251" t="str">
        <f t="shared" si="138"/>
        <v>No</v>
      </c>
      <c r="AG1251">
        <f t="shared" ca="1" si="139"/>
        <v>561</v>
      </c>
      <c r="AH1251" t="str">
        <f ca="1">IF(OR(V1251="",AG1251=""),"Yes",IF(AG1251&gt;Config!$B$41,"Yes","No"))</f>
        <v>Yes</v>
      </c>
    </row>
    <row r="1252" spans="1:34" x14ac:dyDescent="0.25">
      <c r="A1252" s="1" t="s">
        <v>9837</v>
      </c>
      <c r="B1252" s="1" t="s">
        <v>22</v>
      </c>
      <c r="C1252" s="1" t="s">
        <v>1806</v>
      </c>
      <c r="D1252" s="1" t="s">
        <v>9838</v>
      </c>
      <c r="E1252" s="1" t="s">
        <v>34015</v>
      </c>
      <c r="F1252" s="1" t="s">
        <v>9839</v>
      </c>
      <c r="G1252" t="str">
        <f t="shared" si="133"/>
        <v>Valid</v>
      </c>
      <c r="H1252" s="1" t="s">
        <v>9840</v>
      </c>
      <c r="I1252" t="str" cm="1">
        <f t="array" ref="I1252">IF(OR(TRIM(H1252)="",ISNUMBER(SEARCH("#",H1252)),AA1252&lt;Config!$B$8,SUMPRODUCT(--ISNUMBER(SEARCH({"a";"b";"c";"d";"e";"f";"g";"h";"i";"j";"k";"l";"m";"n";"o";"p";"q";"r";"s";"t";"u";"v";"w";"x";"y";"z"},H1252)))&gt;0),"Invalid","Valid")</f>
        <v>Valid</v>
      </c>
      <c r="J1252" s="1" t="s">
        <v>9841</v>
      </c>
      <c r="K1252" s="1" t="s">
        <v>83</v>
      </c>
      <c r="L1252" s="1" t="s">
        <v>450</v>
      </c>
      <c r="M1252" s="1" t="s">
        <v>85</v>
      </c>
      <c r="N1252" s="1" t="s">
        <v>437</v>
      </c>
      <c r="O1252" s="1" t="s">
        <v>52</v>
      </c>
      <c r="P1252" t="s">
        <v>53</v>
      </c>
      <c r="Q1252" s="1" t="s">
        <v>197</v>
      </c>
      <c r="R1252" s="1" t="s">
        <v>150</v>
      </c>
      <c r="S1252" s="1" t="s">
        <v>9842</v>
      </c>
      <c r="T1252" s="1" t="s">
        <v>9843</v>
      </c>
      <c r="U1252" s="1" t="s">
        <v>8327</v>
      </c>
      <c r="V1252" s="1" t="s">
        <v>2399</v>
      </c>
      <c r="W1252" s="1" t="s">
        <v>60</v>
      </c>
      <c r="X1252" t="str">
        <f t="shared" si="134"/>
        <v>Complete</v>
      </c>
      <c r="Y1252">
        <f>MAX(0,100-IF(G1252="Invalid",Config!$B$5,0)-IF(I1252="Invalid",Config!$B$6,0)-IF(X1252="Incomplete",Config!$B$7,0)-IF(AF1252="Yes",Config!$B$37,0))</f>
        <v>100</v>
      </c>
      <c r="Z1252" s="1">
        <f>IF(OR(TRIM(B1252)="",COUNTIF(Config!$B$15:$B$19,B1252)&gt;0),1,0)+IF(OR(TRIM(C1252)="",COUNTIF(Config!$B$15:$B$19,C1252)&gt;0),1,0)+IF(OR(TRIM(F1252)="",COUNTIF(Config!$B$15:$B$19,F1252)&gt;0),1,0)+IF(OR(TRIM(H1252)="",COUNTIF(Config!$B$15:$B$19,H1252)&gt;0),1,0)+IF(OR(TRIM(E1252)="",COUNTIF(Config!$B$15:$B$19,E1252)&gt;0),1,0)+IF(OR(TRIM(K1252)="",COUNTIF(Config!$B$15:$B$19,K1252)&gt;0),1,0)+IF(OR(TRIM(P1252)="",COUNTIF(Config!$B$15:$B$19,P1252)&gt;0),1,0)+IF(OR(TRIM(R1252)="",COUNTIF(Config!$B$15:$B$19,R1252)&gt;0),1,0)</f>
        <v>0</v>
      </c>
      <c r="AA1252" s="1" cm="1">
        <f t="array" ref="AA1252">SUMPRODUCT(LEN(H1252)-LEN(SUBSTITUTE(H1252,{"0";"1";"2";"3";"4";"5";"6";"7";"8";"9"},"")))</f>
        <v>12</v>
      </c>
      <c r="AC1252" t="str">
        <f t="shared" si="135"/>
        <v/>
      </c>
      <c r="AD1252">
        <f t="shared" si="136"/>
        <v>1</v>
      </c>
      <c r="AE1252">
        <f t="shared" si="137"/>
        <v>1</v>
      </c>
      <c r="AF1252" t="str">
        <f t="shared" si="138"/>
        <v>No</v>
      </c>
      <c r="AG1252">
        <f t="shared" ca="1" si="139"/>
        <v>409</v>
      </c>
      <c r="AH1252" t="str">
        <f ca="1">IF(OR(V1252="",AG1252=""),"Yes",IF(AG1252&gt;Config!$B$41,"Yes","No"))</f>
        <v>Yes</v>
      </c>
    </row>
    <row r="1253" spans="1:34" x14ac:dyDescent="0.25">
      <c r="A1253" s="1" t="s">
        <v>9844</v>
      </c>
      <c r="B1253" s="1" t="s">
        <v>534</v>
      </c>
      <c r="C1253" s="1" t="s">
        <v>748</v>
      </c>
      <c r="D1253" s="1" t="s">
        <v>9567</v>
      </c>
      <c r="E1253" s="1" t="s">
        <v>34334</v>
      </c>
      <c r="F1253" s="1" t="s">
        <v>9845</v>
      </c>
      <c r="G1253" t="str">
        <f t="shared" si="133"/>
        <v>Valid</v>
      </c>
      <c r="H1253" s="1" t="s">
        <v>9381</v>
      </c>
      <c r="I1253" t="str" cm="1">
        <f t="array" ref="I1253">IF(OR(TRIM(H1253)="",ISNUMBER(SEARCH("#",H1253)),AA1253&lt;Config!$B$8,SUMPRODUCT(--ISNUMBER(SEARCH({"a";"b";"c";"d";"e";"f";"g";"h";"i";"j";"k";"l";"m";"n";"o";"p";"q";"r";"s";"t";"u";"v";"w";"x";"y";"z"},H1253)))&gt;0),"Invalid","Valid")</f>
        <v>Valid</v>
      </c>
      <c r="J1253" s="1" t="s">
        <v>9846</v>
      </c>
      <c r="K1253" s="1" t="s">
        <v>378</v>
      </c>
      <c r="L1253" s="1" t="s">
        <v>49</v>
      </c>
      <c r="M1253" s="1" t="s">
        <v>235</v>
      </c>
      <c r="N1253" s="1" t="s">
        <v>68</v>
      </c>
      <c r="O1253" s="1" t="s">
        <v>69</v>
      </c>
      <c r="P1253" t="s">
        <v>87</v>
      </c>
      <c r="Q1253" s="1" t="s">
        <v>166</v>
      </c>
      <c r="R1253" s="1" t="s">
        <v>550</v>
      </c>
      <c r="S1253" s="1" t="s">
        <v>3535</v>
      </c>
      <c r="T1253" s="1" t="s">
        <v>9847</v>
      </c>
      <c r="U1253" s="1" t="s">
        <v>9848</v>
      </c>
      <c r="V1253" s="1" t="s">
        <v>2986</v>
      </c>
      <c r="W1253" s="1" t="s">
        <v>202</v>
      </c>
      <c r="X1253" t="str">
        <f t="shared" si="134"/>
        <v>Complete</v>
      </c>
      <c r="Y1253">
        <f>MAX(0,100-IF(G1253="Invalid",Config!$B$5,0)-IF(I1253="Invalid",Config!$B$6,0)-IF(X1253="Incomplete",Config!$B$7,0)-IF(AF1253="Yes",Config!$B$37,0))</f>
        <v>75</v>
      </c>
      <c r="Z1253" s="1">
        <f>IF(OR(TRIM(B1253)="",COUNTIF(Config!$B$15:$B$19,B1253)&gt;0),1,0)+IF(OR(TRIM(C1253)="",COUNTIF(Config!$B$15:$B$19,C1253)&gt;0),1,0)+IF(OR(TRIM(F1253)="",COUNTIF(Config!$B$15:$B$19,F1253)&gt;0),1,0)+IF(OR(TRIM(H1253)="",COUNTIF(Config!$B$15:$B$19,H1253)&gt;0),1,0)+IF(OR(TRIM(E1253)="",COUNTIF(Config!$B$15:$B$19,E1253)&gt;0),1,0)+IF(OR(TRIM(K1253)="",COUNTIF(Config!$B$15:$B$19,K1253)&gt;0),1,0)+IF(OR(TRIM(P1253)="",COUNTIF(Config!$B$15:$B$19,P1253)&gt;0),1,0)+IF(OR(TRIM(R1253)="",COUNTIF(Config!$B$15:$B$19,R1253)&gt;0),1,0)</f>
        <v>0</v>
      </c>
      <c r="AA1253" s="1" cm="1">
        <f t="array" ref="AA1253">SUMPRODUCT(LEN(H1253)-LEN(SUBSTITUTE(H1253,{"0";"1";"2";"3";"4";"5";"6";"7";"8";"9"},"")))</f>
        <v>11</v>
      </c>
      <c r="AC1253" t="str">
        <f t="shared" si="135"/>
        <v>Potential Duplicate</v>
      </c>
      <c r="AD1253">
        <f t="shared" si="136"/>
        <v>1</v>
      </c>
      <c r="AE1253">
        <f t="shared" si="137"/>
        <v>2</v>
      </c>
      <c r="AF1253" t="str">
        <f t="shared" si="138"/>
        <v>Yes</v>
      </c>
      <c r="AG1253">
        <f t="shared" ca="1" si="139"/>
        <v>188</v>
      </c>
      <c r="AH1253" t="str">
        <f ca="1">IF(OR(V1253="",AG1253=""),"Yes",IF(AG1253&gt;Config!$B$41,"Yes","No"))</f>
        <v>No</v>
      </c>
    </row>
    <row r="1254" spans="1:34" x14ac:dyDescent="0.25">
      <c r="A1254" s="1" t="s">
        <v>9849</v>
      </c>
      <c r="B1254" s="1" t="s">
        <v>1293</v>
      </c>
      <c r="C1254" s="1" t="s">
        <v>1166</v>
      </c>
      <c r="D1254" s="1" t="s">
        <v>9850</v>
      </c>
      <c r="E1254" s="1" t="s">
        <v>33822</v>
      </c>
      <c r="F1254" s="1" t="s">
        <v>9851</v>
      </c>
      <c r="G1254" t="str">
        <f t="shared" si="133"/>
        <v>Valid</v>
      </c>
      <c r="H1254" s="1" t="s">
        <v>9852</v>
      </c>
      <c r="I1254" t="str" cm="1">
        <f t="array" ref="I1254">IF(OR(TRIM(H1254)="",ISNUMBER(SEARCH("#",H1254)),AA1254&lt;Config!$B$8,SUMPRODUCT(--ISNUMBER(SEARCH({"a";"b";"c";"d";"e";"f";"g";"h";"i";"j";"k";"l";"m";"n";"o";"p";"q";"r";"s";"t";"u";"v";"w";"x";"y";"z"},H1254)))&gt;0),"Invalid","Valid")</f>
        <v>Valid</v>
      </c>
      <c r="J1254" s="1" t="s">
        <v>9853</v>
      </c>
      <c r="K1254" s="1" t="s">
        <v>117</v>
      </c>
      <c r="L1254" s="1" t="s">
        <v>84</v>
      </c>
      <c r="M1254" s="1" t="s">
        <v>135</v>
      </c>
      <c r="N1254" s="1" t="s">
        <v>224</v>
      </c>
      <c r="O1254" s="1" t="s">
        <v>149</v>
      </c>
      <c r="P1254" t="s">
        <v>53</v>
      </c>
      <c r="Q1254" s="1" t="s">
        <v>54</v>
      </c>
      <c r="R1254" s="1" t="s">
        <v>415</v>
      </c>
      <c r="S1254" s="1" t="s">
        <v>9854</v>
      </c>
      <c r="T1254" s="1" t="s">
        <v>9855</v>
      </c>
      <c r="U1254" s="1" t="s">
        <v>9856</v>
      </c>
      <c r="V1254" s="1" t="s">
        <v>9857</v>
      </c>
      <c r="W1254" s="1" t="s">
        <v>94</v>
      </c>
      <c r="X1254" t="str">
        <f t="shared" si="134"/>
        <v>Complete</v>
      </c>
      <c r="Y1254">
        <f>MAX(0,100-IF(G1254="Invalid",Config!$B$5,0)-IF(I1254="Invalid",Config!$B$6,0)-IF(X1254="Incomplete",Config!$B$7,0)-IF(AF1254="Yes",Config!$B$37,0))</f>
        <v>100</v>
      </c>
      <c r="Z1254" s="1">
        <f>IF(OR(TRIM(B1254)="",COUNTIF(Config!$B$15:$B$19,B1254)&gt;0),1,0)+IF(OR(TRIM(C1254)="",COUNTIF(Config!$B$15:$B$19,C1254)&gt;0),1,0)+IF(OR(TRIM(F1254)="",COUNTIF(Config!$B$15:$B$19,F1254)&gt;0),1,0)+IF(OR(TRIM(H1254)="",COUNTIF(Config!$B$15:$B$19,H1254)&gt;0),1,0)+IF(OR(TRIM(E1254)="",COUNTIF(Config!$B$15:$B$19,E1254)&gt;0),1,0)+IF(OR(TRIM(K1254)="",COUNTIF(Config!$B$15:$B$19,K1254)&gt;0),1,0)+IF(OR(TRIM(P1254)="",COUNTIF(Config!$B$15:$B$19,P1254)&gt;0),1,0)+IF(OR(TRIM(R1254)="",COUNTIF(Config!$B$15:$B$19,R1254)&gt;0),1,0)</f>
        <v>0</v>
      </c>
      <c r="AA1254" s="1" cm="1">
        <f t="array" ref="AA1254">SUMPRODUCT(LEN(H1254)-LEN(SUBSTITUTE(H1254,{"0";"1";"2";"3";"4";"5";"6";"7";"8";"9"},"")))</f>
        <v>12</v>
      </c>
      <c r="AC1254" t="str">
        <f t="shared" si="135"/>
        <v/>
      </c>
      <c r="AD1254">
        <f t="shared" si="136"/>
        <v>1</v>
      </c>
      <c r="AE1254">
        <f t="shared" si="137"/>
        <v>1</v>
      </c>
      <c r="AF1254" t="str">
        <f t="shared" si="138"/>
        <v>No</v>
      </c>
      <c r="AG1254" t="str">
        <f t="shared" ca="1" si="139"/>
        <v/>
      </c>
      <c r="AH1254" t="str">
        <f ca="1">IF(OR(V1254="",AG1254=""),"Yes",IF(AG1254&gt;Config!$B$41,"Yes","No"))</f>
        <v>Yes</v>
      </c>
    </row>
    <row r="1255" spans="1:34" x14ac:dyDescent="0.25">
      <c r="A1255" s="1" t="s">
        <v>9858</v>
      </c>
      <c r="B1255" s="1" t="s">
        <v>322</v>
      </c>
      <c r="C1255" s="1" t="s">
        <v>792</v>
      </c>
      <c r="D1255" s="1" t="s">
        <v>9859</v>
      </c>
      <c r="E1255" s="1" t="s">
        <v>33866</v>
      </c>
      <c r="F1255" s="1" t="s">
        <v>9860</v>
      </c>
      <c r="G1255" t="str">
        <f t="shared" si="133"/>
        <v>Valid</v>
      </c>
      <c r="H1255" s="1" t="s">
        <v>9861</v>
      </c>
      <c r="I1255" t="str" cm="1">
        <f t="array" ref="I1255">IF(OR(TRIM(H1255)="",ISNUMBER(SEARCH("#",H1255)),AA1255&lt;Config!$B$8,SUMPRODUCT(--ISNUMBER(SEARCH({"a";"b";"c";"d";"e";"f";"g";"h";"i";"j";"k";"l";"m";"n";"o";"p";"q";"r";"s";"t";"u";"v";"w";"x";"y";"z"},H1255)))&gt;0),"Invalid","Valid")</f>
        <v>Valid</v>
      </c>
      <c r="J1255" s="1" t="s">
        <v>9862</v>
      </c>
      <c r="K1255" s="1" t="s">
        <v>163</v>
      </c>
      <c r="L1255" s="1" t="s">
        <v>84</v>
      </c>
      <c r="M1255" s="1" t="s">
        <v>135</v>
      </c>
      <c r="N1255" s="1" t="s">
        <v>211</v>
      </c>
      <c r="O1255" s="1" t="s">
        <v>180</v>
      </c>
      <c r="P1255" t="s">
        <v>53</v>
      </c>
      <c r="Q1255" s="1" t="s">
        <v>197</v>
      </c>
      <c r="R1255" s="1" t="s">
        <v>70</v>
      </c>
      <c r="S1255" s="1" t="s">
        <v>3261</v>
      </c>
      <c r="T1255" s="1" t="s">
        <v>9863</v>
      </c>
      <c r="U1255" s="1" t="s">
        <v>9864</v>
      </c>
      <c r="V1255" s="1" t="s">
        <v>1337</v>
      </c>
      <c r="W1255" s="1" t="s">
        <v>384</v>
      </c>
      <c r="X1255" t="str">
        <f t="shared" si="134"/>
        <v>Complete</v>
      </c>
      <c r="Y1255">
        <f>MAX(0,100-IF(G1255="Invalid",Config!$B$5,0)-IF(I1255="Invalid",Config!$B$6,0)-IF(X1255="Incomplete",Config!$B$7,0)-IF(AF1255="Yes",Config!$B$37,0))</f>
        <v>100</v>
      </c>
      <c r="Z1255" s="1">
        <f>IF(OR(TRIM(B1255)="",COUNTIF(Config!$B$15:$B$19,B1255)&gt;0),1,0)+IF(OR(TRIM(C1255)="",COUNTIF(Config!$B$15:$B$19,C1255)&gt;0),1,0)+IF(OR(TRIM(F1255)="",COUNTIF(Config!$B$15:$B$19,F1255)&gt;0),1,0)+IF(OR(TRIM(H1255)="",COUNTIF(Config!$B$15:$B$19,H1255)&gt;0),1,0)+IF(OR(TRIM(E1255)="",COUNTIF(Config!$B$15:$B$19,E1255)&gt;0),1,0)+IF(OR(TRIM(K1255)="",COUNTIF(Config!$B$15:$B$19,K1255)&gt;0),1,0)+IF(OR(TRIM(P1255)="",COUNTIF(Config!$B$15:$B$19,P1255)&gt;0),1,0)+IF(OR(TRIM(R1255)="",COUNTIF(Config!$B$15:$B$19,R1255)&gt;0),1,0)</f>
        <v>0</v>
      </c>
      <c r="AA1255" s="1" cm="1">
        <f t="array" ref="AA1255">SUMPRODUCT(LEN(H1255)-LEN(SUBSTITUTE(H1255,{"0";"1";"2";"3";"4";"5";"6";"7";"8";"9"},"")))</f>
        <v>12</v>
      </c>
      <c r="AC1255" t="str">
        <f t="shared" si="135"/>
        <v/>
      </c>
      <c r="AD1255">
        <f t="shared" si="136"/>
        <v>1</v>
      </c>
      <c r="AE1255">
        <f t="shared" si="137"/>
        <v>1</v>
      </c>
      <c r="AF1255" t="str">
        <f t="shared" si="138"/>
        <v>No</v>
      </c>
      <c r="AG1255">
        <f t="shared" ca="1" si="139"/>
        <v>599</v>
      </c>
      <c r="AH1255" t="str">
        <f ca="1">IF(OR(V1255="",AG1255=""),"Yes",IF(AG1255&gt;Config!$B$41,"Yes","No"))</f>
        <v>Yes</v>
      </c>
    </row>
    <row r="1256" spans="1:34" x14ac:dyDescent="0.25">
      <c r="A1256" s="1" t="s">
        <v>9865</v>
      </c>
      <c r="B1256" s="1" t="s">
        <v>928</v>
      </c>
      <c r="C1256" s="1" t="s">
        <v>336</v>
      </c>
      <c r="D1256" s="1" t="s">
        <v>6196</v>
      </c>
      <c r="E1256" s="1" t="s">
        <v>33927</v>
      </c>
      <c r="F1256" s="1" t="s">
        <v>9866</v>
      </c>
      <c r="G1256" t="str">
        <f t="shared" si="133"/>
        <v>Valid</v>
      </c>
      <c r="H1256" s="1" t="s">
        <v>9867</v>
      </c>
      <c r="I1256" t="str" cm="1">
        <f t="array" ref="I1256">IF(OR(TRIM(H1256)="",ISNUMBER(SEARCH("#",H1256)),AA1256&lt;Config!$B$8,SUMPRODUCT(--ISNUMBER(SEARCH({"a";"b";"c";"d";"e";"f";"g";"h";"i";"j";"k";"l";"m";"n";"o";"p";"q";"r";"s";"t";"u";"v";"w";"x";"y";"z"},H1256)))&gt;0),"Invalid","Valid")</f>
        <v>Valid</v>
      </c>
      <c r="J1256" s="1" t="s">
        <v>9868</v>
      </c>
      <c r="K1256" s="1" t="s">
        <v>866</v>
      </c>
      <c r="L1256" s="1" t="s">
        <v>265</v>
      </c>
      <c r="M1256" s="1" t="s">
        <v>517</v>
      </c>
      <c r="N1256" s="1" t="s">
        <v>713</v>
      </c>
      <c r="O1256" s="1" t="s">
        <v>180</v>
      </c>
      <c r="P1256" t="s">
        <v>33</v>
      </c>
      <c r="Q1256" s="1" t="s">
        <v>1664</v>
      </c>
      <c r="R1256" s="1" t="s">
        <v>35</v>
      </c>
      <c r="S1256" s="1" t="s">
        <v>9869</v>
      </c>
      <c r="T1256" s="1" t="s">
        <v>9870</v>
      </c>
      <c r="U1256" s="1" t="s">
        <v>5769</v>
      </c>
      <c r="V1256" s="1" t="s">
        <v>1264</v>
      </c>
      <c r="W1256" s="1" t="s">
        <v>40</v>
      </c>
      <c r="X1256" t="str">
        <f t="shared" si="134"/>
        <v>Complete</v>
      </c>
      <c r="Y1256">
        <f>MAX(0,100-IF(G1256="Invalid",Config!$B$5,0)-IF(I1256="Invalid",Config!$B$6,0)-IF(X1256="Incomplete",Config!$B$7,0)-IF(AF1256="Yes",Config!$B$37,0))</f>
        <v>100</v>
      </c>
      <c r="Z1256" s="1">
        <f>IF(OR(TRIM(B1256)="",COUNTIF(Config!$B$15:$B$19,B1256)&gt;0),1,0)+IF(OR(TRIM(C1256)="",COUNTIF(Config!$B$15:$B$19,C1256)&gt;0),1,0)+IF(OR(TRIM(F1256)="",COUNTIF(Config!$B$15:$B$19,F1256)&gt;0),1,0)+IF(OR(TRIM(H1256)="",COUNTIF(Config!$B$15:$B$19,H1256)&gt;0),1,0)+IF(OR(TRIM(E1256)="",COUNTIF(Config!$B$15:$B$19,E1256)&gt;0),1,0)+IF(OR(TRIM(K1256)="",COUNTIF(Config!$B$15:$B$19,K1256)&gt;0),1,0)+IF(OR(TRIM(P1256)="",COUNTIF(Config!$B$15:$B$19,P1256)&gt;0),1,0)+IF(OR(TRIM(R1256)="",COUNTIF(Config!$B$15:$B$19,R1256)&gt;0),1,0)</f>
        <v>0</v>
      </c>
      <c r="AA1256" s="1" cm="1">
        <f t="array" ref="AA1256">SUMPRODUCT(LEN(H1256)-LEN(SUBSTITUTE(H1256,{"0";"1";"2";"3";"4";"5";"6";"7";"8";"9"},"")))</f>
        <v>10</v>
      </c>
      <c r="AC1256" t="str">
        <f t="shared" si="135"/>
        <v/>
      </c>
      <c r="AD1256">
        <f t="shared" si="136"/>
        <v>1</v>
      </c>
      <c r="AE1256">
        <f t="shared" si="137"/>
        <v>1</v>
      </c>
      <c r="AF1256" t="str">
        <f t="shared" si="138"/>
        <v>No</v>
      </c>
      <c r="AG1256">
        <f t="shared" ca="1" si="139"/>
        <v>166</v>
      </c>
      <c r="AH1256" t="str">
        <f ca="1">IF(OR(V1256="",AG1256=""),"Yes",IF(AG1256&gt;Config!$B$41,"Yes","No"))</f>
        <v>No</v>
      </c>
    </row>
    <row r="1257" spans="1:34" x14ac:dyDescent="0.25">
      <c r="A1257" s="1" t="s">
        <v>9871</v>
      </c>
      <c r="B1257" s="1" t="s">
        <v>336</v>
      </c>
      <c r="C1257" s="1" t="s">
        <v>189</v>
      </c>
      <c r="D1257" s="1" t="s">
        <v>9872</v>
      </c>
      <c r="E1257" s="1" t="s">
        <v>34559</v>
      </c>
      <c r="F1257" s="1" t="s">
        <v>9873</v>
      </c>
      <c r="G1257" t="str">
        <f t="shared" si="133"/>
        <v>Valid</v>
      </c>
      <c r="H1257" s="1" t="s">
        <v>9874</v>
      </c>
      <c r="I1257" t="str" cm="1">
        <f t="array" ref="I1257">IF(OR(TRIM(H1257)="",ISNUMBER(SEARCH("#",H1257)),AA1257&lt;Config!$B$8,SUMPRODUCT(--ISNUMBER(SEARCH({"a";"b";"c";"d";"e";"f";"g";"h";"i";"j";"k";"l";"m";"n";"o";"p";"q";"r";"s";"t";"u";"v";"w";"x";"y";"z"},H1257)))&gt;0),"Invalid","Valid")</f>
        <v>Valid</v>
      </c>
      <c r="J1257" s="1" t="s">
        <v>9875</v>
      </c>
      <c r="K1257" s="1" t="s">
        <v>250</v>
      </c>
      <c r="L1257" s="1" t="s">
        <v>164</v>
      </c>
      <c r="M1257" s="1" t="s">
        <v>251</v>
      </c>
      <c r="N1257" s="1" t="s">
        <v>224</v>
      </c>
      <c r="O1257" s="1" t="s">
        <v>52</v>
      </c>
      <c r="P1257" t="s">
        <v>590</v>
      </c>
      <c r="Q1257" s="1" t="s">
        <v>844</v>
      </c>
      <c r="R1257" s="1" t="s">
        <v>592</v>
      </c>
      <c r="S1257" s="1" t="s">
        <v>9876</v>
      </c>
      <c r="T1257" s="1" t="s">
        <v>9877</v>
      </c>
      <c r="U1257" s="1" t="s">
        <v>9878</v>
      </c>
      <c r="V1257" s="1" t="s">
        <v>4391</v>
      </c>
      <c r="W1257" s="1" t="s">
        <v>384</v>
      </c>
      <c r="X1257" t="str">
        <f t="shared" si="134"/>
        <v>Complete</v>
      </c>
      <c r="Y1257">
        <f>MAX(0,100-IF(G1257="Invalid",Config!$B$5,0)-IF(I1257="Invalid",Config!$B$6,0)-IF(X1257="Incomplete",Config!$B$7,0)-IF(AF1257="Yes",Config!$B$37,0))</f>
        <v>100</v>
      </c>
      <c r="Z1257" s="1">
        <f>IF(OR(TRIM(B1257)="",COUNTIF(Config!$B$15:$B$19,B1257)&gt;0),1,0)+IF(OR(TRIM(C1257)="",COUNTIF(Config!$B$15:$B$19,C1257)&gt;0),1,0)+IF(OR(TRIM(F1257)="",COUNTIF(Config!$B$15:$B$19,F1257)&gt;0),1,0)+IF(OR(TRIM(H1257)="",COUNTIF(Config!$B$15:$B$19,H1257)&gt;0),1,0)+IF(OR(TRIM(E1257)="",COUNTIF(Config!$B$15:$B$19,E1257)&gt;0),1,0)+IF(OR(TRIM(K1257)="",COUNTIF(Config!$B$15:$B$19,K1257)&gt;0),1,0)+IF(OR(TRIM(P1257)="",COUNTIF(Config!$B$15:$B$19,P1257)&gt;0),1,0)+IF(OR(TRIM(R1257)="",COUNTIF(Config!$B$15:$B$19,R1257)&gt;0),1,0)</f>
        <v>0</v>
      </c>
      <c r="AA1257" s="1" cm="1">
        <f t="array" ref="AA1257">SUMPRODUCT(LEN(H1257)-LEN(SUBSTITUTE(H1257,{"0";"1";"2";"3";"4";"5";"6";"7";"8";"9"},"")))</f>
        <v>12</v>
      </c>
      <c r="AC1257" t="str">
        <f t="shared" si="135"/>
        <v/>
      </c>
      <c r="AD1257">
        <f t="shared" si="136"/>
        <v>1</v>
      </c>
      <c r="AE1257">
        <f t="shared" si="137"/>
        <v>1</v>
      </c>
      <c r="AF1257" t="str">
        <f t="shared" si="138"/>
        <v>No</v>
      </c>
      <c r="AG1257">
        <f t="shared" ca="1" si="139"/>
        <v>622</v>
      </c>
      <c r="AH1257" t="str">
        <f ca="1">IF(OR(V1257="",AG1257=""),"Yes",IF(AG1257&gt;Config!$B$41,"Yes","No"))</f>
        <v>Yes</v>
      </c>
    </row>
    <row r="1258" spans="1:34" x14ac:dyDescent="0.25">
      <c r="A1258" s="1" t="s">
        <v>9879</v>
      </c>
      <c r="B1258" s="1" t="s">
        <v>774</v>
      </c>
      <c r="C1258" s="1" t="s">
        <v>566</v>
      </c>
      <c r="D1258" s="1" t="s">
        <v>3061</v>
      </c>
      <c r="E1258" s="1" t="s">
        <v>34551</v>
      </c>
      <c r="F1258" s="1" t="s">
        <v>9880</v>
      </c>
      <c r="G1258" t="str">
        <f t="shared" si="133"/>
        <v>Valid</v>
      </c>
      <c r="H1258" s="1" t="s">
        <v>9881</v>
      </c>
      <c r="I1258" t="str" cm="1">
        <f t="array" ref="I1258">IF(OR(TRIM(H1258)="",ISNUMBER(SEARCH("#",H1258)),AA1258&lt;Config!$B$8,SUMPRODUCT(--ISNUMBER(SEARCH({"a";"b";"c";"d";"e";"f";"g";"h";"i";"j";"k";"l";"m";"n";"o";"p";"q";"r";"s";"t";"u";"v";"w";"x";"y";"z"},H1258)))&gt;0),"Invalid","Valid")</f>
        <v>Valid</v>
      </c>
      <c r="J1258" s="1" t="s">
        <v>9882</v>
      </c>
      <c r="K1258" s="1" t="s">
        <v>28</v>
      </c>
      <c r="L1258" s="1" t="s">
        <v>450</v>
      </c>
      <c r="M1258" s="1" t="s">
        <v>391</v>
      </c>
      <c r="N1258" s="1" t="s">
        <v>211</v>
      </c>
      <c r="O1258" s="1" t="s">
        <v>266</v>
      </c>
      <c r="P1258" t="s">
        <v>314</v>
      </c>
      <c r="Q1258" s="1" t="s">
        <v>315</v>
      </c>
      <c r="R1258" s="1" t="s">
        <v>315</v>
      </c>
      <c r="S1258" s="1" t="s">
        <v>9883</v>
      </c>
      <c r="T1258" s="1" t="s">
        <v>9884</v>
      </c>
      <c r="U1258" s="1" t="s">
        <v>9885</v>
      </c>
      <c r="V1258" s="1" t="s">
        <v>9886</v>
      </c>
      <c r="W1258" s="1" t="s">
        <v>94</v>
      </c>
      <c r="X1258" t="str">
        <f t="shared" si="134"/>
        <v>Complete</v>
      </c>
      <c r="Y1258">
        <f>MAX(0,100-IF(G1258="Invalid",Config!$B$5,0)-IF(I1258="Invalid",Config!$B$6,0)-IF(X1258="Incomplete",Config!$B$7,0)-IF(AF1258="Yes",Config!$B$37,0))</f>
        <v>100</v>
      </c>
      <c r="Z1258" s="1">
        <f>IF(OR(TRIM(B1258)="",COUNTIF(Config!$B$15:$B$19,B1258)&gt;0),1,0)+IF(OR(TRIM(C1258)="",COUNTIF(Config!$B$15:$B$19,C1258)&gt;0),1,0)+IF(OR(TRIM(F1258)="",COUNTIF(Config!$B$15:$B$19,F1258)&gt;0),1,0)+IF(OR(TRIM(H1258)="",COUNTIF(Config!$B$15:$B$19,H1258)&gt;0),1,0)+IF(OR(TRIM(E1258)="",COUNTIF(Config!$B$15:$B$19,E1258)&gt;0),1,0)+IF(OR(TRIM(K1258)="",COUNTIF(Config!$B$15:$B$19,K1258)&gt;0),1,0)+IF(OR(TRIM(P1258)="",COUNTIF(Config!$B$15:$B$19,P1258)&gt;0),1,0)+IF(OR(TRIM(R1258)="",COUNTIF(Config!$B$15:$B$19,R1258)&gt;0),1,0)</f>
        <v>0</v>
      </c>
      <c r="AA1258" s="1" cm="1">
        <f t="array" ref="AA1258">SUMPRODUCT(LEN(H1258)-LEN(SUBSTITUTE(H1258,{"0";"1";"2";"3";"4";"5";"6";"7";"8";"9"},"")))</f>
        <v>12</v>
      </c>
      <c r="AC1258" t="str">
        <f t="shared" si="135"/>
        <v/>
      </c>
      <c r="AD1258">
        <f t="shared" si="136"/>
        <v>1</v>
      </c>
      <c r="AE1258">
        <f t="shared" si="137"/>
        <v>1</v>
      </c>
      <c r="AF1258" t="str">
        <f t="shared" si="138"/>
        <v>No</v>
      </c>
      <c r="AG1258">
        <f t="shared" ca="1" si="139"/>
        <v>528</v>
      </c>
      <c r="AH1258" t="str">
        <f ca="1">IF(OR(V1258="",AG1258=""),"Yes",IF(AG1258&gt;Config!$B$41,"Yes","No"))</f>
        <v>Yes</v>
      </c>
    </row>
    <row r="1259" spans="1:34" x14ac:dyDescent="0.25">
      <c r="A1259" s="1" t="s">
        <v>9887</v>
      </c>
      <c r="B1259" s="1" t="s">
        <v>1557</v>
      </c>
      <c r="C1259" s="1" t="s">
        <v>336</v>
      </c>
      <c r="D1259" s="1" t="s">
        <v>9888</v>
      </c>
      <c r="E1259" s="1" t="s">
        <v>159</v>
      </c>
      <c r="F1259" s="1" t="s">
        <v>9889</v>
      </c>
      <c r="G1259" t="str">
        <f t="shared" si="133"/>
        <v>Valid</v>
      </c>
      <c r="H1259" s="1" t="s">
        <v>9890</v>
      </c>
      <c r="I1259" t="str" cm="1">
        <f t="array" ref="I1259">IF(OR(TRIM(H1259)="",ISNUMBER(SEARCH("#",H1259)),AA1259&lt;Config!$B$8,SUMPRODUCT(--ISNUMBER(SEARCH({"a";"b";"c";"d";"e";"f";"g";"h";"i";"j";"k";"l";"m";"n";"o";"p";"q";"r";"s";"t";"u";"v";"w";"x";"y";"z"},H1259)))&gt;0),"Invalid","Valid")</f>
        <v>Valid</v>
      </c>
      <c r="J1259" s="1" t="s">
        <v>9891</v>
      </c>
      <c r="K1259" s="1" t="s">
        <v>287</v>
      </c>
      <c r="L1259" s="1" t="s">
        <v>450</v>
      </c>
      <c r="M1259" s="1" t="s">
        <v>30</v>
      </c>
      <c r="N1259" s="1" t="s">
        <v>31</v>
      </c>
      <c r="O1259" s="1" t="s">
        <v>52</v>
      </c>
      <c r="P1259" t="s">
        <v>33</v>
      </c>
      <c r="Q1259" s="1" t="s">
        <v>119</v>
      </c>
      <c r="R1259" s="1" t="s">
        <v>2361</v>
      </c>
      <c r="S1259" s="1" t="s">
        <v>9892</v>
      </c>
      <c r="T1259" s="1" t="s">
        <v>9893</v>
      </c>
      <c r="U1259" s="1" t="s">
        <v>2686</v>
      </c>
      <c r="V1259" s="1" t="s">
        <v>2040</v>
      </c>
      <c r="W1259" s="1" t="s">
        <v>186</v>
      </c>
      <c r="X1259" t="str">
        <f t="shared" si="134"/>
        <v>Complete</v>
      </c>
      <c r="Y1259">
        <f>MAX(0,100-IF(G1259="Invalid",Config!$B$5,0)-IF(I1259="Invalid",Config!$B$6,0)-IF(X1259="Incomplete",Config!$B$7,0)-IF(AF1259="Yes",Config!$B$37,0))</f>
        <v>100</v>
      </c>
      <c r="Z1259" s="1">
        <f>IF(OR(TRIM(B1259)="",COUNTIF(Config!$B$15:$B$19,B1259)&gt;0),1,0)+IF(OR(TRIM(C1259)="",COUNTIF(Config!$B$15:$B$19,C1259)&gt;0),1,0)+IF(OR(TRIM(F1259)="",COUNTIF(Config!$B$15:$B$19,F1259)&gt;0),1,0)+IF(OR(TRIM(H1259)="",COUNTIF(Config!$B$15:$B$19,H1259)&gt;0),1,0)+IF(OR(TRIM(E1259)="",COUNTIF(Config!$B$15:$B$19,E1259)&gt;0),1,0)+IF(OR(TRIM(K1259)="",COUNTIF(Config!$B$15:$B$19,K1259)&gt;0),1,0)+IF(OR(TRIM(P1259)="",COUNTIF(Config!$B$15:$B$19,P1259)&gt;0),1,0)+IF(OR(TRIM(R1259)="",COUNTIF(Config!$B$15:$B$19,R1259)&gt;0),1,0)</f>
        <v>0</v>
      </c>
      <c r="AA1259" s="1" cm="1">
        <f t="array" ref="AA1259">SUMPRODUCT(LEN(H1259)-LEN(SUBSTITUTE(H1259,{"0";"1";"2";"3";"4";"5";"6";"7";"8";"9"},"")))</f>
        <v>10</v>
      </c>
      <c r="AC1259" t="str">
        <f t="shared" si="135"/>
        <v/>
      </c>
      <c r="AD1259">
        <f t="shared" si="136"/>
        <v>1</v>
      </c>
      <c r="AE1259">
        <f t="shared" si="137"/>
        <v>1</v>
      </c>
      <c r="AF1259" t="str">
        <f t="shared" si="138"/>
        <v>No</v>
      </c>
      <c r="AG1259">
        <f t="shared" ca="1" si="139"/>
        <v>461</v>
      </c>
      <c r="AH1259" t="str">
        <f ca="1">IF(OR(V1259="",AG1259=""),"Yes",IF(AG1259&gt;Config!$B$41,"Yes","No"))</f>
        <v>Yes</v>
      </c>
    </row>
    <row r="1260" spans="1:34" x14ac:dyDescent="0.25">
      <c r="A1260" s="1" t="s">
        <v>9894</v>
      </c>
      <c r="B1260" s="1" t="s">
        <v>386</v>
      </c>
      <c r="C1260" s="1" t="s">
        <v>445</v>
      </c>
      <c r="D1260" s="1" t="s">
        <v>9895</v>
      </c>
      <c r="E1260" s="1" t="s">
        <v>34560</v>
      </c>
      <c r="F1260" s="1" t="s">
        <v>9896</v>
      </c>
      <c r="G1260" t="str">
        <f t="shared" si="133"/>
        <v>Valid</v>
      </c>
      <c r="H1260" s="1" t="s">
        <v>1215</v>
      </c>
      <c r="I1260" t="str" cm="1">
        <f t="array" ref="I1260">IF(OR(TRIM(H1260)="",ISNUMBER(SEARCH("#",H1260)),AA1260&lt;Config!$B$8,SUMPRODUCT(--ISNUMBER(SEARCH({"a";"b";"c";"d";"e";"f";"g";"h";"i";"j";"k";"l";"m";"n";"o";"p";"q";"r";"s";"t";"u";"v";"w";"x";"y";"z"},H1260)))&gt;0),"Invalid","Valid")</f>
        <v>Invalid</v>
      </c>
      <c r="J1260" s="1" t="s">
        <v>9897</v>
      </c>
      <c r="K1260" s="1" t="s">
        <v>66</v>
      </c>
      <c r="L1260" s="1" t="s">
        <v>164</v>
      </c>
      <c r="M1260" s="1" t="s">
        <v>235</v>
      </c>
      <c r="N1260" s="1" t="s">
        <v>211</v>
      </c>
      <c r="O1260" s="1" t="s">
        <v>32</v>
      </c>
      <c r="P1260" t="s">
        <v>344</v>
      </c>
      <c r="Q1260" s="1" t="s">
        <v>1199</v>
      </c>
      <c r="R1260" s="1" t="s">
        <v>1141</v>
      </c>
      <c r="S1260" s="1" t="s">
        <v>9898</v>
      </c>
      <c r="T1260" s="1" t="s">
        <v>9899</v>
      </c>
      <c r="U1260" s="1" t="s">
        <v>3512</v>
      </c>
      <c r="V1260" s="1" t="s">
        <v>5718</v>
      </c>
      <c r="W1260" s="1" t="s">
        <v>202</v>
      </c>
      <c r="X1260" t="str">
        <f t="shared" si="134"/>
        <v>Complete</v>
      </c>
      <c r="Y1260">
        <f>MAX(0,100-IF(G1260="Invalid",Config!$B$5,0)-IF(I1260="Invalid",Config!$B$6,0)-IF(X1260="Incomplete",Config!$B$7,0)-IF(AF1260="Yes",Config!$B$37,0))</f>
        <v>80</v>
      </c>
      <c r="Z1260" s="1">
        <f>IF(OR(TRIM(B1260)="",COUNTIF(Config!$B$15:$B$19,B1260)&gt;0),1,0)+IF(OR(TRIM(C1260)="",COUNTIF(Config!$B$15:$B$19,C1260)&gt;0),1,0)+IF(OR(TRIM(F1260)="",COUNTIF(Config!$B$15:$B$19,F1260)&gt;0),1,0)+IF(OR(TRIM(H1260)="",COUNTIF(Config!$B$15:$B$19,H1260)&gt;0),1,0)+IF(OR(TRIM(E1260)="",COUNTIF(Config!$B$15:$B$19,E1260)&gt;0),1,0)+IF(OR(TRIM(K1260)="",COUNTIF(Config!$B$15:$B$19,K1260)&gt;0),1,0)+IF(OR(TRIM(P1260)="",COUNTIF(Config!$B$15:$B$19,P1260)&gt;0),1,0)+IF(OR(TRIM(R1260)="",COUNTIF(Config!$B$15:$B$19,R1260)&gt;0),1,0)</f>
        <v>0</v>
      </c>
      <c r="AA1260" s="1" cm="1">
        <f t="array" ref="AA1260">SUMPRODUCT(LEN(H1260)-LEN(SUBSTITUTE(H1260,{"0";"1";"2";"3";"4";"5";"6";"7";"8";"9"},"")))</f>
        <v>0</v>
      </c>
      <c r="AC1260" t="str">
        <f t="shared" si="135"/>
        <v>Invalid Phone</v>
      </c>
      <c r="AD1260">
        <f t="shared" si="136"/>
        <v>1</v>
      </c>
      <c r="AE1260">
        <f t="shared" si="137"/>
        <v>0</v>
      </c>
      <c r="AF1260" t="str">
        <f t="shared" si="138"/>
        <v>No</v>
      </c>
      <c r="AG1260">
        <f t="shared" ca="1" si="139"/>
        <v>314</v>
      </c>
      <c r="AH1260" t="str">
        <f ca="1">IF(OR(V1260="",AG1260=""),"Yes",IF(AG1260&gt;Config!$B$41,"Yes","No"))</f>
        <v>No</v>
      </c>
    </row>
    <row r="1261" spans="1:34" x14ac:dyDescent="0.25">
      <c r="A1261" s="1" t="s">
        <v>9900</v>
      </c>
      <c r="B1261" s="1" t="s">
        <v>353</v>
      </c>
      <c r="C1261" s="1" t="s">
        <v>1736</v>
      </c>
      <c r="D1261" s="1" t="s">
        <v>9901</v>
      </c>
      <c r="E1261" s="1" t="s">
        <v>159</v>
      </c>
      <c r="F1261" s="1" t="s">
        <v>9902</v>
      </c>
      <c r="G1261" t="str">
        <f t="shared" si="133"/>
        <v>Valid</v>
      </c>
      <c r="H1261" s="1" t="s">
        <v>9903</v>
      </c>
      <c r="I1261" t="str" cm="1">
        <f t="array" ref="I1261">IF(OR(TRIM(H1261)="",ISNUMBER(SEARCH("#",H1261)),AA1261&lt;Config!$B$8,SUMPRODUCT(--ISNUMBER(SEARCH({"a";"b";"c";"d";"e";"f";"g";"h";"i";"j";"k";"l";"m";"n";"o";"p";"q";"r";"s";"t";"u";"v";"w";"x";"y";"z"},H1261)))&gt;0),"Invalid","Valid")</f>
        <v>Valid</v>
      </c>
      <c r="J1261" s="1" t="s">
        <v>9904</v>
      </c>
      <c r="K1261" s="1" t="s">
        <v>625</v>
      </c>
      <c r="L1261" s="1" t="s">
        <v>67</v>
      </c>
      <c r="M1261" s="1" t="s">
        <v>462</v>
      </c>
      <c r="N1261" s="1" t="s">
        <v>31</v>
      </c>
      <c r="O1261" s="1" t="s">
        <v>149</v>
      </c>
      <c r="P1261" t="s">
        <v>236</v>
      </c>
      <c r="Q1261" s="1" t="s">
        <v>254</v>
      </c>
      <c r="R1261" s="1" t="s">
        <v>254</v>
      </c>
      <c r="S1261" s="1" t="s">
        <v>9905</v>
      </c>
      <c r="T1261" s="1" t="s">
        <v>9906</v>
      </c>
      <c r="U1261" s="1" t="s">
        <v>4035</v>
      </c>
      <c r="V1261" s="1" t="s">
        <v>6246</v>
      </c>
      <c r="W1261" s="1" t="s">
        <v>202</v>
      </c>
      <c r="X1261" t="str">
        <f t="shared" si="134"/>
        <v>Complete</v>
      </c>
      <c r="Y1261">
        <f>MAX(0,100-IF(G1261="Invalid",Config!$B$5,0)-IF(I1261="Invalid",Config!$B$6,0)-IF(X1261="Incomplete",Config!$B$7,0)-IF(AF1261="Yes",Config!$B$37,0))</f>
        <v>100</v>
      </c>
      <c r="Z1261" s="1">
        <f>IF(OR(TRIM(B1261)="",COUNTIF(Config!$B$15:$B$19,B1261)&gt;0),1,0)+IF(OR(TRIM(C1261)="",COUNTIF(Config!$B$15:$B$19,C1261)&gt;0),1,0)+IF(OR(TRIM(F1261)="",COUNTIF(Config!$B$15:$B$19,F1261)&gt;0),1,0)+IF(OR(TRIM(H1261)="",COUNTIF(Config!$B$15:$B$19,H1261)&gt;0),1,0)+IF(OR(TRIM(E1261)="",COUNTIF(Config!$B$15:$B$19,E1261)&gt;0),1,0)+IF(OR(TRIM(K1261)="",COUNTIF(Config!$B$15:$B$19,K1261)&gt;0),1,0)+IF(OR(TRIM(P1261)="",COUNTIF(Config!$B$15:$B$19,P1261)&gt;0),1,0)+IF(OR(TRIM(R1261)="",COUNTIF(Config!$B$15:$B$19,R1261)&gt;0),1,0)</f>
        <v>0</v>
      </c>
      <c r="AA1261" s="1" cm="1">
        <f t="array" ref="AA1261">SUMPRODUCT(LEN(H1261)-LEN(SUBSTITUTE(H1261,{"0";"1";"2";"3";"4";"5";"6";"7";"8";"9"},"")))</f>
        <v>10</v>
      </c>
      <c r="AC1261" t="str">
        <f t="shared" si="135"/>
        <v/>
      </c>
      <c r="AD1261">
        <f t="shared" si="136"/>
        <v>1</v>
      </c>
      <c r="AE1261">
        <f t="shared" si="137"/>
        <v>1</v>
      </c>
      <c r="AF1261" t="str">
        <f t="shared" si="138"/>
        <v>No</v>
      </c>
      <c r="AG1261">
        <f t="shared" ca="1" si="139"/>
        <v>502</v>
      </c>
      <c r="AH1261" t="str">
        <f ca="1">IF(OR(V1261="",AG1261=""),"Yes",IF(AG1261&gt;Config!$B$41,"Yes","No"))</f>
        <v>Yes</v>
      </c>
    </row>
    <row r="1262" spans="1:34" x14ac:dyDescent="0.25">
      <c r="A1262" s="1" t="s">
        <v>9907</v>
      </c>
      <c r="B1262" s="1" t="s">
        <v>1441</v>
      </c>
      <c r="C1262" s="1" t="s">
        <v>748</v>
      </c>
      <c r="D1262" s="1" t="s">
        <v>9908</v>
      </c>
      <c r="E1262" s="1" t="s">
        <v>34561</v>
      </c>
      <c r="F1262" s="1" t="s">
        <v>9909</v>
      </c>
      <c r="G1262" t="str">
        <f t="shared" si="133"/>
        <v>Valid</v>
      </c>
      <c r="H1262" s="1" t="s">
        <v>9910</v>
      </c>
      <c r="I1262" t="str" cm="1">
        <f t="array" ref="I1262">IF(OR(TRIM(H1262)="",ISNUMBER(SEARCH("#",H1262)),AA1262&lt;Config!$B$8,SUMPRODUCT(--ISNUMBER(SEARCH({"a";"b";"c";"d";"e";"f";"g";"h";"i";"j";"k";"l";"m";"n";"o";"p";"q";"r";"s";"t";"u";"v";"w";"x";"y";"z"},H1262)))&gt;0),"Invalid","Valid")</f>
        <v>Valid</v>
      </c>
      <c r="J1262" s="1" t="s">
        <v>9911</v>
      </c>
      <c r="K1262" s="1" t="s">
        <v>378</v>
      </c>
      <c r="L1262" s="1" t="s">
        <v>450</v>
      </c>
      <c r="M1262" s="1" t="s">
        <v>251</v>
      </c>
      <c r="N1262" s="1" t="s">
        <v>148</v>
      </c>
      <c r="O1262" s="1" t="s">
        <v>69</v>
      </c>
      <c r="P1262" t="s">
        <v>87</v>
      </c>
      <c r="Q1262" s="1" t="s">
        <v>88</v>
      </c>
      <c r="R1262" s="1" t="s">
        <v>136</v>
      </c>
      <c r="S1262" s="1" t="s">
        <v>9912</v>
      </c>
      <c r="T1262" s="1" t="s">
        <v>9913</v>
      </c>
      <c r="U1262" s="1" t="s">
        <v>9914</v>
      </c>
      <c r="V1262" s="1" t="s">
        <v>9915</v>
      </c>
      <c r="W1262" s="1" t="s">
        <v>384</v>
      </c>
      <c r="X1262" t="str">
        <f t="shared" si="134"/>
        <v>Complete</v>
      </c>
      <c r="Y1262">
        <f>MAX(0,100-IF(G1262="Invalid",Config!$B$5,0)-IF(I1262="Invalid",Config!$B$6,0)-IF(X1262="Incomplete",Config!$B$7,0)-IF(AF1262="Yes",Config!$B$37,0))</f>
        <v>100</v>
      </c>
      <c r="Z1262" s="1">
        <f>IF(OR(TRIM(B1262)="",COUNTIF(Config!$B$15:$B$19,B1262)&gt;0),1,0)+IF(OR(TRIM(C1262)="",COUNTIF(Config!$B$15:$B$19,C1262)&gt;0),1,0)+IF(OR(TRIM(F1262)="",COUNTIF(Config!$B$15:$B$19,F1262)&gt;0),1,0)+IF(OR(TRIM(H1262)="",COUNTIF(Config!$B$15:$B$19,H1262)&gt;0),1,0)+IF(OR(TRIM(E1262)="",COUNTIF(Config!$B$15:$B$19,E1262)&gt;0),1,0)+IF(OR(TRIM(K1262)="",COUNTIF(Config!$B$15:$B$19,K1262)&gt;0),1,0)+IF(OR(TRIM(P1262)="",COUNTIF(Config!$B$15:$B$19,P1262)&gt;0),1,0)+IF(OR(TRIM(R1262)="",COUNTIF(Config!$B$15:$B$19,R1262)&gt;0),1,0)</f>
        <v>0</v>
      </c>
      <c r="AA1262" s="1" cm="1">
        <f t="array" ref="AA1262">SUMPRODUCT(LEN(H1262)-LEN(SUBSTITUTE(H1262,{"0";"1";"2";"3";"4";"5";"6";"7";"8";"9"},"")))</f>
        <v>11</v>
      </c>
      <c r="AC1262" t="str">
        <f t="shared" si="135"/>
        <v/>
      </c>
      <c r="AD1262">
        <f t="shared" si="136"/>
        <v>1</v>
      </c>
      <c r="AE1262">
        <f t="shared" si="137"/>
        <v>1</v>
      </c>
      <c r="AF1262" t="str">
        <f t="shared" si="138"/>
        <v>No</v>
      </c>
      <c r="AG1262" t="str">
        <f t="shared" ca="1" si="139"/>
        <v/>
      </c>
      <c r="AH1262" t="str">
        <f ca="1">IF(OR(V1262="",AG1262=""),"Yes",IF(AG1262&gt;Config!$B$41,"Yes","No"))</f>
        <v>Yes</v>
      </c>
    </row>
    <row r="1263" spans="1:34" x14ac:dyDescent="0.25">
      <c r="A1263" s="1" t="s">
        <v>9916</v>
      </c>
      <c r="B1263" s="1" t="s">
        <v>3087</v>
      </c>
      <c r="C1263" s="1" t="s">
        <v>524</v>
      </c>
      <c r="D1263" s="1" t="s">
        <v>9917</v>
      </c>
      <c r="E1263" s="1" t="s">
        <v>34562</v>
      </c>
      <c r="F1263" s="1" t="s">
        <v>9918</v>
      </c>
      <c r="G1263" t="str">
        <f t="shared" si="133"/>
        <v>Valid</v>
      </c>
      <c r="H1263" s="1" t="s">
        <v>9919</v>
      </c>
      <c r="I1263" t="str" cm="1">
        <f t="array" ref="I1263">IF(OR(TRIM(H1263)="",ISNUMBER(SEARCH("#",H1263)),AA1263&lt;Config!$B$8,SUMPRODUCT(--ISNUMBER(SEARCH({"a";"b";"c";"d";"e";"f";"g";"h";"i";"j";"k";"l";"m";"n";"o";"p";"q";"r";"s";"t";"u";"v";"w";"x";"y";"z"},H1263)))&gt;0),"Invalid","Valid")</f>
        <v>Valid</v>
      </c>
      <c r="J1263" s="1" t="s">
        <v>9920</v>
      </c>
      <c r="K1263" s="1" t="s">
        <v>66</v>
      </c>
      <c r="L1263" s="1" t="s">
        <v>102</v>
      </c>
      <c r="M1263" s="1" t="s">
        <v>50</v>
      </c>
      <c r="N1263" s="1" t="s">
        <v>33819</v>
      </c>
      <c r="O1263" s="1" t="s">
        <v>149</v>
      </c>
      <c r="P1263" t="s">
        <v>104</v>
      </c>
      <c r="Q1263" s="1" t="s">
        <v>732</v>
      </c>
      <c r="R1263" s="1" t="s">
        <v>922</v>
      </c>
      <c r="S1263" s="1" t="s">
        <v>8302</v>
      </c>
      <c r="T1263" s="1" t="s">
        <v>9921</v>
      </c>
      <c r="U1263" s="1" t="s">
        <v>9400</v>
      </c>
      <c r="V1263" s="1" t="s">
        <v>9922</v>
      </c>
      <c r="W1263" s="1" t="s">
        <v>33823</v>
      </c>
      <c r="X1263" t="str">
        <f t="shared" si="134"/>
        <v>Complete</v>
      </c>
      <c r="Y1263">
        <f>MAX(0,100-IF(G1263="Invalid",Config!$B$5,0)-IF(I1263="Invalid",Config!$B$6,0)-IF(X1263="Incomplete",Config!$B$7,0)-IF(AF1263="Yes",Config!$B$37,0))</f>
        <v>75</v>
      </c>
      <c r="Z1263" s="1">
        <f>IF(OR(TRIM(B1263)="",COUNTIF(Config!$B$15:$B$19,B1263)&gt;0),1,0)+IF(OR(TRIM(C1263)="",COUNTIF(Config!$B$15:$B$19,C1263)&gt;0),1,0)+IF(OR(TRIM(F1263)="",COUNTIF(Config!$B$15:$B$19,F1263)&gt;0),1,0)+IF(OR(TRIM(H1263)="",COUNTIF(Config!$B$15:$B$19,H1263)&gt;0),1,0)+IF(OR(TRIM(E1263)="",COUNTIF(Config!$B$15:$B$19,E1263)&gt;0),1,0)+IF(OR(TRIM(K1263)="",COUNTIF(Config!$B$15:$B$19,K1263)&gt;0),1,0)+IF(OR(TRIM(P1263)="",COUNTIF(Config!$B$15:$B$19,P1263)&gt;0),1,0)+IF(OR(TRIM(R1263)="",COUNTIF(Config!$B$15:$B$19,R1263)&gt;0),1,0)</f>
        <v>0</v>
      </c>
      <c r="AA1263" s="1" cm="1">
        <f t="array" ref="AA1263">SUMPRODUCT(LEN(H1263)-LEN(SUBSTITUTE(H1263,{"0";"1";"2";"3";"4";"5";"6";"7";"8";"9"},"")))</f>
        <v>11</v>
      </c>
      <c r="AC1263" t="str">
        <f t="shared" si="135"/>
        <v>Potential Duplicate</v>
      </c>
      <c r="AD1263">
        <f t="shared" si="136"/>
        <v>2</v>
      </c>
      <c r="AE1263">
        <f t="shared" si="137"/>
        <v>1</v>
      </c>
      <c r="AF1263" t="str">
        <f t="shared" si="138"/>
        <v>Yes</v>
      </c>
      <c r="AG1263">
        <f t="shared" ca="1" si="139"/>
        <v>652</v>
      </c>
      <c r="AH1263" t="str">
        <f ca="1">IF(OR(V1263="",AG1263=""),"Yes",IF(AG1263&gt;Config!$B$41,"Yes","No"))</f>
        <v>Yes</v>
      </c>
    </row>
    <row r="1264" spans="1:34" x14ac:dyDescent="0.25">
      <c r="A1264" s="1" t="s">
        <v>9923</v>
      </c>
      <c r="B1264" s="1" t="s">
        <v>244</v>
      </c>
      <c r="C1264" s="1" t="s">
        <v>205</v>
      </c>
      <c r="D1264" s="1" t="s">
        <v>9924</v>
      </c>
      <c r="E1264" s="1" t="s">
        <v>33907</v>
      </c>
      <c r="F1264" s="1" t="s">
        <v>9925</v>
      </c>
      <c r="G1264" t="str">
        <f t="shared" si="133"/>
        <v>Valid</v>
      </c>
      <c r="H1264" s="1" t="s">
        <v>9926</v>
      </c>
      <c r="I1264" t="str" cm="1">
        <f t="array" ref="I1264">IF(OR(TRIM(H1264)="",ISNUMBER(SEARCH("#",H1264)),AA1264&lt;Config!$B$8,SUMPRODUCT(--ISNUMBER(SEARCH({"a";"b";"c";"d";"e";"f";"g";"h";"i";"j";"k";"l";"m";"n";"o";"p";"q";"r";"s";"t";"u";"v";"w";"x";"y";"z"},H1264)))&gt;0),"Invalid","Valid")</f>
        <v>Valid</v>
      </c>
      <c r="J1264" s="1" t="s">
        <v>131</v>
      </c>
      <c r="K1264" s="1" t="s">
        <v>287</v>
      </c>
      <c r="L1264" s="1" t="s">
        <v>84</v>
      </c>
      <c r="M1264" s="1" t="s">
        <v>103</v>
      </c>
      <c r="N1264" s="1" t="s">
        <v>148</v>
      </c>
      <c r="O1264" s="1" t="s">
        <v>69</v>
      </c>
      <c r="P1264" t="s">
        <v>104</v>
      </c>
      <c r="Q1264" s="1" t="s">
        <v>302</v>
      </c>
      <c r="R1264" s="1" t="s">
        <v>833</v>
      </c>
      <c r="S1264" s="1" t="s">
        <v>9927</v>
      </c>
      <c r="T1264" s="1" t="s">
        <v>9928</v>
      </c>
      <c r="U1264" s="1" t="s">
        <v>1752</v>
      </c>
      <c r="V1264" s="1" t="s">
        <v>5421</v>
      </c>
      <c r="W1264" s="1" t="s">
        <v>40</v>
      </c>
      <c r="X1264" t="str">
        <f t="shared" si="134"/>
        <v>Complete</v>
      </c>
      <c r="Y1264">
        <f>MAX(0,100-IF(G1264="Invalid",Config!$B$5,0)-IF(I1264="Invalid",Config!$B$6,0)-IF(X1264="Incomplete",Config!$B$7,0)-IF(AF1264="Yes",Config!$B$37,0))</f>
        <v>100</v>
      </c>
      <c r="Z1264" s="1">
        <f>IF(OR(TRIM(B1264)="",COUNTIF(Config!$B$15:$B$19,B1264)&gt;0),1,0)+IF(OR(TRIM(C1264)="",COUNTIF(Config!$B$15:$B$19,C1264)&gt;0),1,0)+IF(OR(TRIM(F1264)="",COUNTIF(Config!$B$15:$B$19,F1264)&gt;0),1,0)+IF(OR(TRIM(H1264)="",COUNTIF(Config!$B$15:$B$19,H1264)&gt;0),1,0)+IF(OR(TRIM(E1264)="",COUNTIF(Config!$B$15:$B$19,E1264)&gt;0),1,0)+IF(OR(TRIM(K1264)="",COUNTIF(Config!$B$15:$B$19,K1264)&gt;0),1,0)+IF(OR(TRIM(P1264)="",COUNTIF(Config!$B$15:$B$19,P1264)&gt;0),1,0)+IF(OR(TRIM(R1264)="",COUNTIF(Config!$B$15:$B$19,R1264)&gt;0),1,0)</f>
        <v>0</v>
      </c>
      <c r="AA1264" s="1" cm="1">
        <f t="array" ref="AA1264">SUMPRODUCT(LEN(H1264)-LEN(SUBSTITUTE(H1264,{"0";"1";"2";"3";"4";"5";"6";"7";"8";"9"},"")))</f>
        <v>10</v>
      </c>
      <c r="AC1264" t="str">
        <f t="shared" si="135"/>
        <v/>
      </c>
      <c r="AD1264">
        <f t="shared" si="136"/>
        <v>1</v>
      </c>
      <c r="AE1264">
        <f t="shared" si="137"/>
        <v>1</v>
      </c>
      <c r="AF1264" t="str">
        <f t="shared" si="138"/>
        <v>No</v>
      </c>
      <c r="AG1264">
        <f t="shared" ca="1" si="139"/>
        <v>519</v>
      </c>
      <c r="AH1264" t="str">
        <f ca="1">IF(OR(V1264="",AG1264=""),"Yes",IF(AG1264&gt;Config!$B$41,"Yes","No"))</f>
        <v>Yes</v>
      </c>
    </row>
    <row r="1265" spans="1:34" x14ac:dyDescent="0.25">
      <c r="A1265" s="1" t="s">
        <v>9929</v>
      </c>
      <c r="B1265" s="1" t="s">
        <v>1147</v>
      </c>
      <c r="C1265" s="1" t="s">
        <v>545</v>
      </c>
      <c r="D1265" s="1" t="s">
        <v>9930</v>
      </c>
      <c r="E1265" s="1" t="s">
        <v>34563</v>
      </c>
      <c r="F1265" s="1" t="s">
        <v>9931</v>
      </c>
      <c r="G1265" t="str">
        <f t="shared" si="133"/>
        <v>Valid</v>
      </c>
      <c r="H1265" s="1" t="s">
        <v>9932</v>
      </c>
      <c r="I1265" t="str" cm="1">
        <f t="array" ref="I1265">IF(OR(TRIM(H1265)="",ISNUMBER(SEARCH("#",H1265)),AA1265&lt;Config!$B$8,SUMPRODUCT(--ISNUMBER(SEARCH({"a";"b";"c";"d";"e";"f";"g";"h";"i";"j";"k";"l";"m";"n";"o";"p";"q";"r";"s";"t";"u";"v";"w";"x";"y";"z"},H1265)))&gt;0),"Invalid","Valid")</f>
        <v>Valid</v>
      </c>
      <c r="J1265" s="1" t="s">
        <v>9933</v>
      </c>
      <c r="K1265" s="1" t="s">
        <v>425</v>
      </c>
      <c r="L1265" s="1" t="s">
        <v>179</v>
      </c>
      <c r="M1265" s="1" t="s">
        <v>33827</v>
      </c>
      <c r="N1265" s="1" t="s">
        <v>224</v>
      </c>
      <c r="O1265" s="1" t="s">
        <v>52</v>
      </c>
      <c r="P1265" t="s">
        <v>87</v>
      </c>
      <c r="Q1265" s="1" t="s">
        <v>438</v>
      </c>
      <c r="R1265" s="1" t="s">
        <v>550</v>
      </c>
      <c r="S1265" s="1" t="s">
        <v>9934</v>
      </c>
      <c r="T1265" s="1" t="s">
        <v>9935</v>
      </c>
      <c r="U1265" s="1" t="s">
        <v>9936</v>
      </c>
      <c r="V1265" s="1" t="s">
        <v>983</v>
      </c>
      <c r="W1265" s="1" t="s">
        <v>384</v>
      </c>
      <c r="X1265" t="str">
        <f t="shared" si="134"/>
        <v>Complete</v>
      </c>
      <c r="Y1265">
        <f>MAX(0,100-IF(G1265="Invalid",Config!$B$5,0)-IF(I1265="Invalid",Config!$B$6,0)-IF(X1265="Incomplete",Config!$B$7,0)-IF(AF1265="Yes",Config!$B$37,0))</f>
        <v>100</v>
      </c>
      <c r="Z1265" s="1">
        <f>IF(OR(TRIM(B1265)="",COUNTIF(Config!$B$15:$B$19,B1265)&gt;0),1,0)+IF(OR(TRIM(C1265)="",COUNTIF(Config!$B$15:$B$19,C1265)&gt;0),1,0)+IF(OR(TRIM(F1265)="",COUNTIF(Config!$B$15:$B$19,F1265)&gt;0),1,0)+IF(OR(TRIM(H1265)="",COUNTIF(Config!$B$15:$B$19,H1265)&gt;0),1,0)+IF(OR(TRIM(E1265)="",COUNTIF(Config!$B$15:$B$19,E1265)&gt;0),1,0)+IF(OR(TRIM(K1265)="",COUNTIF(Config!$B$15:$B$19,K1265)&gt;0),1,0)+IF(OR(TRIM(P1265)="",COUNTIF(Config!$B$15:$B$19,P1265)&gt;0),1,0)+IF(OR(TRIM(R1265)="",COUNTIF(Config!$B$15:$B$19,R1265)&gt;0),1,0)</f>
        <v>0</v>
      </c>
      <c r="AA1265" s="1" cm="1">
        <f t="array" ref="AA1265">SUMPRODUCT(LEN(H1265)-LEN(SUBSTITUTE(H1265,{"0";"1";"2";"3";"4";"5";"6";"7";"8";"9"},"")))</f>
        <v>10</v>
      </c>
      <c r="AC1265" t="str">
        <f t="shared" si="135"/>
        <v/>
      </c>
      <c r="AD1265">
        <f t="shared" si="136"/>
        <v>1</v>
      </c>
      <c r="AE1265">
        <f t="shared" si="137"/>
        <v>1</v>
      </c>
      <c r="AF1265" t="str">
        <f t="shared" si="138"/>
        <v>No</v>
      </c>
      <c r="AG1265">
        <f t="shared" ca="1" si="139"/>
        <v>311</v>
      </c>
      <c r="AH1265" t="str">
        <f ca="1">IF(OR(V1265="",AG1265=""),"Yes",IF(AG1265&gt;Config!$B$41,"Yes","No"))</f>
        <v>No</v>
      </c>
    </row>
    <row r="1266" spans="1:34" x14ac:dyDescent="0.25">
      <c r="A1266" s="1" t="s">
        <v>9937</v>
      </c>
      <c r="B1266" s="1" t="s">
        <v>2095</v>
      </c>
      <c r="C1266" s="1" t="s">
        <v>996</v>
      </c>
      <c r="D1266" s="1" t="s">
        <v>9938</v>
      </c>
      <c r="E1266" s="1" t="s">
        <v>339</v>
      </c>
      <c r="F1266" s="1" t="s">
        <v>9939</v>
      </c>
      <c r="G1266" t="str">
        <f t="shared" si="133"/>
        <v>Valid</v>
      </c>
      <c r="H1266" s="1" t="s">
        <v>9940</v>
      </c>
      <c r="I1266" t="str" cm="1">
        <f t="array" ref="I1266">IF(OR(TRIM(H1266)="",ISNUMBER(SEARCH("#",H1266)),AA1266&lt;Config!$B$8,SUMPRODUCT(--ISNUMBER(SEARCH({"a";"b";"c";"d";"e";"f";"g";"h";"i";"j";"k";"l";"m";"n";"o";"p";"q";"r";"s";"t";"u";"v";"w";"x";"y";"z"},H1266)))&gt;0),"Invalid","Valid")</f>
        <v>Valid</v>
      </c>
      <c r="J1266" s="1" t="s">
        <v>9941</v>
      </c>
      <c r="K1266" s="1" t="s">
        <v>117</v>
      </c>
      <c r="L1266" s="1" t="s">
        <v>179</v>
      </c>
      <c r="M1266" s="1" t="s">
        <v>33827</v>
      </c>
      <c r="N1266" s="1" t="s">
        <v>86</v>
      </c>
      <c r="O1266" s="1" t="s">
        <v>149</v>
      </c>
      <c r="P1266" t="s">
        <v>87</v>
      </c>
      <c r="Q1266" s="1" t="s">
        <v>166</v>
      </c>
      <c r="R1266" s="1" t="s">
        <v>559</v>
      </c>
      <c r="S1266" s="1" t="s">
        <v>5761</v>
      </c>
      <c r="T1266" s="1" t="s">
        <v>9942</v>
      </c>
      <c r="U1266" s="1" t="s">
        <v>9943</v>
      </c>
      <c r="V1266" s="1" t="s">
        <v>936</v>
      </c>
      <c r="W1266" s="1" t="s">
        <v>125</v>
      </c>
      <c r="X1266" t="str">
        <f t="shared" si="134"/>
        <v>Complete</v>
      </c>
      <c r="Y1266">
        <f>MAX(0,100-IF(G1266="Invalid",Config!$B$5,0)-IF(I1266="Invalid",Config!$B$6,0)-IF(X1266="Incomplete",Config!$B$7,0)-IF(AF1266="Yes",Config!$B$37,0))</f>
        <v>100</v>
      </c>
      <c r="Z1266" s="1">
        <f>IF(OR(TRIM(B1266)="",COUNTIF(Config!$B$15:$B$19,B1266)&gt;0),1,0)+IF(OR(TRIM(C1266)="",COUNTIF(Config!$B$15:$B$19,C1266)&gt;0),1,0)+IF(OR(TRIM(F1266)="",COUNTIF(Config!$B$15:$B$19,F1266)&gt;0),1,0)+IF(OR(TRIM(H1266)="",COUNTIF(Config!$B$15:$B$19,H1266)&gt;0),1,0)+IF(OR(TRIM(E1266)="",COUNTIF(Config!$B$15:$B$19,E1266)&gt;0),1,0)+IF(OR(TRIM(K1266)="",COUNTIF(Config!$B$15:$B$19,K1266)&gt;0),1,0)+IF(OR(TRIM(P1266)="",COUNTIF(Config!$B$15:$B$19,P1266)&gt;0),1,0)+IF(OR(TRIM(R1266)="",COUNTIF(Config!$B$15:$B$19,R1266)&gt;0),1,0)</f>
        <v>0</v>
      </c>
      <c r="AA1266" s="1" cm="1">
        <f t="array" ref="AA1266">SUMPRODUCT(LEN(H1266)-LEN(SUBSTITUTE(H1266,{"0";"1";"2";"3";"4";"5";"6";"7";"8";"9"},"")))</f>
        <v>11</v>
      </c>
      <c r="AC1266" t="str">
        <f t="shared" si="135"/>
        <v/>
      </c>
      <c r="AD1266">
        <f t="shared" si="136"/>
        <v>1</v>
      </c>
      <c r="AE1266">
        <f t="shared" si="137"/>
        <v>1</v>
      </c>
      <c r="AF1266" t="str">
        <f t="shared" si="138"/>
        <v>No</v>
      </c>
      <c r="AG1266">
        <f t="shared" ca="1" si="139"/>
        <v>148</v>
      </c>
      <c r="AH1266" t="str">
        <f ca="1">IF(OR(V1266="",AG1266=""),"Yes",IF(AG1266&gt;Config!$B$41,"Yes","No"))</f>
        <v>No</v>
      </c>
    </row>
    <row r="1267" spans="1:34" x14ac:dyDescent="0.25">
      <c r="A1267" s="1" t="s">
        <v>9944</v>
      </c>
      <c r="B1267" s="1" t="s">
        <v>1257</v>
      </c>
      <c r="C1267" s="1" t="s">
        <v>679</v>
      </c>
      <c r="D1267" s="1" t="s">
        <v>9945</v>
      </c>
      <c r="E1267" s="1" t="s">
        <v>34564</v>
      </c>
      <c r="F1267" s="1" t="s">
        <v>9946</v>
      </c>
      <c r="G1267" t="str">
        <f t="shared" si="133"/>
        <v>Valid</v>
      </c>
      <c r="H1267" s="1" t="s">
        <v>9947</v>
      </c>
      <c r="I1267" t="str" cm="1">
        <f t="array" ref="I1267">IF(OR(TRIM(H1267)="",ISNUMBER(SEARCH("#",H1267)),AA1267&lt;Config!$B$8,SUMPRODUCT(--ISNUMBER(SEARCH({"a";"b";"c";"d";"e";"f";"g";"h";"i";"j";"k";"l";"m";"n";"o";"p";"q";"r";"s";"t";"u";"v";"w";"x";"y";"z"},H1267)))&gt;0),"Invalid","Valid")</f>
        <v>Valid</v>
      </c>
      <c r="J1267" s="1" t="s">
        <v>9948</v>
      </c>
      <c r="K1267" s="1" t="s">
        <v>425</v>
      </c>
      <c r="L1267" s="1" t="s">
        <v>102</v>
      </c>
      <c r="M1267" s="1" t="s">
        <v>462</v>
      </c>
      <c r="N1267" s="1" t="s">
        <v>33819</v>
      </c>
      <c r="O1267" s="1" t="s">
        <v>149</v>
      </c>
      <c r="P1267" t="s">
        <v>53</v>
      </c>
      <c r="Q1267" s="1" t="s">
        <v>181</v>
      </c>
      <c r="R1267" s="1" t="s">
        <v>55</v>
      </c>
      <c r="S1267" s="1" t="s">
        <v>9949</v>
      </c>
      <c r="T1267" s="1" t="s">
        <v>9950</v>
      </c>
      <c r="U1267" s="1" t="s">
        <v>5769</v>
      </c>
      <c r="V1267" s="1" t="s">
        <v>1589</v>
      </c>
      <c r="W1267" s="1" t="s">
        <v>33823</v>
      </c>
      <c r="X1267" t="str">
        <f t="shared" si="134"/>
        <v>Complete</v>
      </c>
      <c r="Y1267">
        <f>MAX(0,100-IF(G1267="Invalid",Config!$B$5,0)-IF(I1267="Invalid",Config!$B$6,0)-IF(X1267="Incomplete",Config!$B$7,0)-IF(AF1267="Yes",Config!$B$37,0))</f>
        <v>100</v>
      </c>
      <c r="Z1267" s="1">
        <f>IF(OR(TRIM(B1267)="",COUNTIF(Config!$B$15:$B$19,B1267)&gt;0),1,0)+IF(OR(TRIM(C1267)="",COUNTIF(Config!$B$15:$B$19,C1267)&gt;0),1,0)+IF(OR(TRIM(F1267)="",COUNTIF(Config!$B$15:$B$19,F1267)&gt;0),1,0)+IF(OR(TRIM(H1267)="",COUNTIF(Config!$B$15:$B$19,H1267)&gt;0),1,0)+IF(OR(TRIM(E1267)="",COUNTIF(Config!$B$15:$B$19,E1267)&gt;0),1,0)+IF(OR(TRIM(K1267)="",COUNTIF(Config!$B$15:$B$19,K1267)&gt;0),1,0)+IF(OR(TRIM(P1267)="",COUNTIF(Config!$B$15:$B$19,P1267)&gt;0),1,0)+IF(OR(TRIM(R1267)="",COUNTIF(Config!$B$15:$B$19,R1267)&gt;0),1,0)</f>
        <v>0</v>
      </c>
      <c r="AA1267" s="1" cm="1">
        <f t="array" ref="AA1267">SUMPRODUCT(LEN(H1267)-LEN(SUBSTITUTE(H1267,{"0";"1";"2";"3";"4";"5";"6";"7";"8";"9"},"")))</f>
        <v>10</v>
      </c>
      <c r="AC1267" t="str">
        <f t="shared" si="135"/>
        <v/>
      </c>
      <c r="AD1267">
        <f t="shared" si="136"/>
        <v>1</v>
      </c>
      <c r="AE1267">
        <f t="shared" si="137"/>
        <v>1</v>
      </c>
      <c r="AF1267" t="str">
        <f t="shared" si="138"/>
        <v>No</v>
      </c>
      <c r="AG1267">
        <f t="shared" ca="1" si="139"/>
        <v>179</v>
      </c>
      <c r="AH1267" t="str">
        <f ca="1">IF(OR(V1267="",AG1267=""),"Yes",IF(AG1267&gt;Config!$B$41,"Yes","No"))</f>
        <v>No</v>
      </c>
    </row>
    <row r="1268" spans="1:34" x14ac:dyDescent="0.25">
      <c r="A1268" s="1" t="s">
        <v>9951</v>
      </c>
      <c r="B1268" s="1" t="s">
        <v>995</v>
      </c>
      <c r="C1268" s="1" t="s">
        <v>1389</v>
      </c>
      <c r="D1268" s="1" t="s">
        <v>9952</v>
      </c>
      <c r="E1268" s="1" t="s">
        <v>34565</v>
      </c>
      <c r="F1268" s="1" t="s">
        <v>9953</v>
      </c>
      <c r="G1268" t="str">
        <f t="shared" si="133"/>
        <v>Valid</v>
      </c>
      <c r="H1268" s="1" t="s">
        <v>9954</v>
      </c>
      <c r="I1268" t="str" cm="1">
        <f t="array" ref="I1268">IF(OR(TRIM(H1268)="",ISNUMBER(SEARCH("#",H1268)),AA1268&lt;Config!$B$8,SUMPRODUCT(--ISNUMBER(SEARCH({"a";"b";"c";"d";"e";"f";"g";"h";"i";"j";"k";"l";"m";"n";"o";"p";"q";"r";"s";"t";"u";"v";"w";"x";"y";"z"},H1268)))&gt;0),"Invalid","Valid")</f>
        <v>Valid</v>
      </c>
      <c r="J1268" s="1" t="s">
        <v>9955</v>
      </c>
      <c r="K1268" s="1" t="s">
        <v>722</v>
      </c>
      <c r="L1268" s="1" t="s">
        <v>179</v>
      </c>
      <c r="M1268" s="1" t="s">
        <v>235</v>
      </c>
      <c r="N1268" s="1" t="s">
        <v>51</v>
      </c>
      <c r="O1268" s="1" t="s">
        <v>180</v>
      </c>
      <c r="P1268" t="s">
        <v>33</v>
      </c>
      <c r="Q1268" s="1" t="s">
        <v>119</v>
      </c>
      <c r="R1268" s="1" t="s">
        <v>1716</v>
      </c>
      <c r="S1268" s="1" t="s">
        <v>9956</v>
      </c>
      <c r="T1268" s="1" t="s">
        <v>9957</v>
      </c>
      <c r="U1268" s="1" t="s">
        <v>8517</v>
      </c>
      <c r="V1268" s="1" t="s">
        <v>1347</v>
      </c>
      <c r="W1268" s="1" t="s">
        <v>40</v>
      </c>
      <c r="X1268" t="str">
        <f t="shared" si="134"/>
        <v>Complete</v>
      </c>
      <c r="Y1268">
        <f>MAX(0,100-IF(G1268="Invalid",Config!$B$5,0)-IF(I1268="Invalid",Config!$B$6,0)-IF(X1268="Incomplete",Config!$B$7,0)-IF(AF1268="Yes",Config!$B$37,0))</f>
        <v>100</v>
      </c>
      <c r="Z1268" s="1">
        <f>IF(OR(TRIM(B1268)="",COUNTIF(Config!$B$15:$B$19,B1268)&gt;0),1,0)+IF(OR(TRIM(C1268)="",COUNTIF(Config!$B$15:$B$19,C1268)&gt;0),1,0)+IF(OR(TRIM(F1268)="",COUNTIF(Config!$B$15:$B$19,F1268)&gt;0),1,0)+IF(OR(TRIM(H1268)="",COUNTIF(Config!$B$15:$B$19,H1268)&gt;0),1,0)+IF(OR(TRIM(E1268)="",COUNTIF(Config!$B$15:$B$19,E1268)&gt;0),1,0)+IF(OR(TRIM(K1268)="",COUNTIF(Config!$B$15:$B$19,K1268)&gt;0),1,0)+IF(OR(TRIM(P1268)="",COUNTIF(Config!$B$15:$B$19,P1268)&gt;0),1,0)+IF(OR(TRIM(R1268)="",COUNTIF(Config!$B$15:$B$19,R1268)&gt;0),1,0)</f>
        <v>0</v>
      </c>
      <c r="AA1268" s="1" cm="1">
        <f t="array" ref="AA1268">SUMPRODUCT(LEN(H1268)-LEN(SUBSTITUTE(H1268,{"0";"1";"2";"3";"4";"5";"6";"7";"8";"9"},"")))</f>
        <v>10</v>
      </c>
      <c r="AC1268" t="str">
        <f t="shared" si="135"/>
        <v/>
      </c>
      <c r="AD1268">
        <f t="shared" si="136"/>
        <v>1</v>
      </c>
      <c r="AE1268">
        <f t="shared" si="137"/>
        <v>1</v>
      </c>
      <c r="AF1268" t="str">
        <f t="shared" si="138"/>
        <v>No</v>
      </c>
      <c r="AG1268">
        <f t="shared" ca="1" si="139"/>
        <v>37</v>
      </c>
      <c r="AH1268" t="str">
        <f ca="1">IF(OR(V1268="",AG1268=""),"Yes",IF(AG1268&gt;Config!$B$41,"Yes","No"))</f>
        <v>No</v>
      </c>
    </row>
    <row r="1269" spans="1:34" x14ac:dyDescent="0.25">
      <c r="A1269" s="1" t="s">
        <v>9958</v>
      </c>
      <c r="B1269" s="1" t="s">
        <v>127</v>
      </c>
      <c r="C1269" s="1" t="s">
        <v>946</v>
      </c>
      <c r="D1269" s="1" t="s">
        <v>34566</v>
      </c>
      <c r="E1269" s="1" t="s">
        <v>34472</v>
      </c>
      <c r="F1269" s="1" t="s">
        <v>9959</v>
      </c>
      <c r="G1269" t="str">
        <f t="shared" si="133"/>
        <v>Valid</v>
      </c>
      <c r="H1269" s="1" t="s">
        <v>9960</v>
      </c>
      <c r="I1269" t="str" cm="1">
        <f t="array" ref="I1269">IF(OR(TRIM(H1269)="",ISNUMBER(SEARCH("#",H1269)),AA1269&lt;Config!$B$8,SUMPRODUCT(--ISNUMBER(SEARCH({"a";"b";"c";"d";"e";"f";"g";"h";"i";"j";"k";"l";"m";"n";"o";"p";"q";"r";"s";"t";"u";"v";"w";"x";"y";"z"},H1269)))&gt;0),"Invalid","Valid")</f>
        <v>Valid</v>
      </c>
      <c r="J1269" s="1" t="s">
        <v>9961</v>
      </c>
      <c r="K1269" s="1" t="s">
        <v>147</v>
      </c>
      <c r="L1269" s="1" t="s">
        <v>49</v>
      </c>
      <c r="M1269" s="1" t="s">
        <v>33827</v>
      </c>
      <c r="N1269" s="1" t="s">
        <v>713</v>
      </c>
      <c r="O1269" s="1" t="s">
        <v>69</v>
      </c>
      <c r="P1269" t="s">
        <v>87</v>
      </c>
      <c r="Q1269" s="1" t="s">
        <v>166</v>
      </c>
      <c r="R1269" s="1" t="s">
        <v>559</v>
      </c>
      <c r="S1269" s="1" t="s">
        <v>9962</v>
      </c>
      <c r="T1269" s="1" t="s">
        <v>9963</v>
      </c>
      <c r="U1269" s="1" t="s">
        <v>1667</v>
      </c>
      <c r="V1269" s="1" t="s">
        <v>9964</v>
      </c>
      <c r="W1269" s="1" t="s">
        <v>75</v>
      </c>
      <c r="X1269" t="str">
        <f t="shared" si="134"/>
        <v>Complete</v>
      </c>
      <c r="Y1269">
        <f>MAX(0,100-IF(G1269="Invalid",Config!$B$5,0)-IF(I1269="Invalid",Config!$B$6,0)-IF(X1269="Incomplete",Config!$B$7,0)-IF(AF1269="Yes",Config!$B$37,0))</f>
        <v>100</v>
      </c>
      <c r="Z1269" s="1">
        <f>IF(OR(TRIM(B1269)="",COUNTIF(Config!$B$15:$B$19,B1269)&gt;0),1,0)+IF(OR(TRIM(C1269)="",COUNTIF(Config!$B$15:$B$19,C1269)&gt;0),1,0)+IF(OR(TRIM(F1269)="",COUNTIF(Config!$B$15:$B$19,F1269)&gt;0),1,0)+IF(OR(TRIM(H1269)="",COUNTIF(Config!$B$15:$B$19,H1269)&gt;0),1,0)+IF(OR(TRIM(E1269)="",COUNTIF(Config!$B$15:$B$19,E1269)&gt;0),1,0)+IF(OR(TRIM(K1269)="",COUNTIF(Config!$B$15:$B$19,K1269)&gt;0),1,0)+IF(OR(TRIM(P1269)="",COUNTIF(Config!$B$15:$B$19,P1269)&gt;0),1,0)+IF(OR(TRIM(R1269)="",COUNTIF(Config!$B$15:$B$19,R1269)&gt;0),1,0)</f>
        <v>0</v>
      </c>
      <c r="AA1269" s="1" cm="1">
        <f t="array" ref="AA1269">SUMPRODUCT(LEN(H1269)-LEN(SUBSTITUTE(H1269,{"0";"1";"2";"3";"4";"5";"6";"7";"8";"9"},"")))</f>
        <v>11</v>
      </c>
      <c r="AC1269" t="str">
        <f t="shared" si="135"/>
        <v/>
      </c>
      <c r="AD1269">
        <f t="shared" si="136"/>
        <v>1</v>
      </c>
      <c r="AE1269">
        <f t="shared" si="137"/>
        <v>1</v>
      </c>
      <c r="AF1269" t="str">
        <f t="shared" si="138"/>
        <v>No</v>
      </c>
      <c r="AG1269">
        <f t="shared" ca="1" si="139"/>
        <v>104</v>
      </c>
      <c r="AH1269" t="str">
        <f ca="1">IF(OR(V1269="",AG1269=""),"Yes",IF(AG1269&gt;Config!$B$41,"Yes","No"))</f>
        <v>No</v>
      </c>
    </row>
    <row r="1270" spans="1:34" x14ac:dyDescent="0.25">
      <c r="A1270" s="1" t="s">
        <v>9965</v>
      </c>
      <c r="B1270" s="1" t="s">
        <v>1616</v>
      </c>
      <c r="C1270" s="1" t="s">
        <v>598</v>
      </c>
      <c r="D1270" s="1" t="s">
        <v>3211</v>
      </c>
      <c r="E1270" s="1" t="s">
        <v>34567</v>
      </c>
      <c r="F1270" s="1" t="s">
        <v>9966</v>
      </c>
      <c r="G1270" t="str">
        <f t="shared" si="133"/>
        <v>Valid</v>
      </c>
      <c r="H1270" s="1" t="s">
        <v>9967</v>
      </c>
      <c r="I1270" t="str" cm="1">
        <f t="array" ref="I1270">IF(OR(TRIM(H1270)="",ISNUMBER(SEARCH("#",H1270)),AA1270&lt;Config!$B$8,SUMPRODUCT(--ISNUMBER(SEARCH({"a";"b";"c";"d";"e";"f";"g";"h";"i";"j";"k";"l";"m";"n";"o";"p";"q";"r";"s";"t";"u";"v";"w";"x";"y";"z"},H1270)))&gt;0),"Invalid","Valid")</f>
        <v>Valid</v>
      </c>
      <c r="J1270" s="1" t="s">
        <v>9968</v>
      </c>
      <c r="K1270" s="1" t="s">
        <v>66</v>
      </c>
      <c r="L1270" s="1" t="s">
        <v>102</v>
      </c>
      <c r="M1270" s="1" t="s">
        <v>165</v>
      </c>
      <c r="N1270" s="1" t="s">
        <v>51</v>
      </c>
      <c r="O1270" s="1" t="s">
        <v>149</v>
      </c>
      <c r="P1270" t="s">
        <v>236</v>
      </c>
      <c r="Q1270" s="1" t="s">
        <v>237</v>
      </c>
      <c r="R1270" s="1" t="s">
        <v>238</v>
      </c>
      <c r="S1270" s="1" t="s">
        <v>9969</v>
      </c>
      <c r="T1270" s="1" t="s">
        <v>9970</v>
      </c>
      <c r="U1270" s="1" t="s">
        <v>9971</v>
      </c>
      <c r="V1270" s="1" t="s">
        <v>9972</v>
      </c>
      <c r="W1270" s="1" t="s">
        <v>33823</v>
      </c>
      <c r="X1270" t="str">
        <f t="shared" si="134"/>
        <v>Complete</v>
      </c>
      <c r="Y1270">
        <f>MAX(0,100-IF(G1270="Invalid",Config!$B$5,0)-IF(I1270="Invalid",Config!$B$6,0)-IF(X1270="Incomplete",Config!$B$7,0)-IF(AF1270="Yes",Config!$B$37,0))</f>
        <v>100</v>
      </c>
      <c r="Z1270" s="1">
        <f>IF(OR(TRIM(B1270)="",COUNTIF(Config!$B$15:$B$19,B1270)&gt;0),1,0)+IF(OR(TRIM(C1270)="",COUNTIF(Config!$B$15:$B$19,C1270)&gt;0),1,0)+IF(OR(TRIM(F1270)="",COUNTIF(Config!$B$15:$B$19,F1270)&gt;0),1,0)+IF(OR(TRIM(H1270)="",COUNTIF(Config!$B$15:$B$19,H1270)&gt;0),1,0)+IF(OR(TRIM(E1270)="",COUNTIF(Config!$B$15:$B$19,E1270)&gt;0),1,0)+IF(OR(TRIM(K1270)="",COUNTIF(Config!$B$15:$B$19,K1270)&gt;0),1,0)+IF(OR(TRIM(P1270)="",COUNTIF(Config!$B$15:$B$19,P1270)&gt;0),1,0)+IF(OR(TRIM(R1270)="",COUNTIF(Config!$B$15:$B$19,R1270)&gt;0),1,0)</f>
        <v>0</v>
      </c>
      <c r="AA1270" s="1" cm="1">
        <f t="array" ref="AA1270">SUMPRODUCT(LEN(H1270)-LEN(SUBSTITUTE(H1270,{"0";"1";"2";"3";"4";"5";"6";"7";"8";"9"},"")))</f>
        <v>12</v>
      </c>
      <c r="AC1270" t="str">
        <f t="shared" si="135"/>
        <v/>
      </c>
      <c r="AD1270">
        <f t="shared" si="136"/>
        <v>1</v>
      </c>
      <c r="AE1270">
        <f t="shared" si="137"/>
        <v>1</v>
      </c>
      <c r="AF1270" t="str">
        <f t="shared" si="138"/>
        <v>No</v>
      </c>
      <c r="AG1270">
        <f t="shared" ca="1" si="139"/>
        <v>475</v>
      </c>
      <c r="AH1270" t="str">
        <f ca="1">IF(OR(V1270="",AG1270=""),"Yes",IF(AG1270&gt;Config!$B$41,"Yes","No"))</f>
        <v>Yes</v>
      </c>
    </row>
    <row r="1271" spans="1:34" x14ac:dyDescent="0.25">
      <c r="A1271" s="1" t="s">
        <v>9973</v>
      </c>
      <c r="B1271" s="1" t="s">
        <v>747</v>
      </c>
      <c r="C1271" s="1" t="s">
        <v>33815</v>
      </c>
      <c r="D1271" s="1" t="s">
        <v>747</v>
      </c>
      <c r="E1271" s="1" t="s">
        <v>34568</v>
      </c>
      <c r="F1271" s="1" t="s">
        <v>9974</v>
      </c>
      <c r="G1271" t="str">
        <f t="shared" si="133"/>
        <v>Valid</v>
      </c>
      <c r="H1271" s="1" t="s">
        <v>9975</v>
      </c>
      <c r="I1271" t="str" cm="1">
        <f t="array" ref="I1271">IF(OR(TRIM(H1271)="",ISNUMBER(SEARCH("#",H1271)),AA1271&lt;Config!$B$8,SUMPRODUCT(--ISNUMBER(SEARCH({"a";"b";"c";"d";"e";"f";"g";"h";"i";"j";"k";"l";"m";"n";"o";"p";"q";"r";"s";"t";"u";"v";"w";"x";"y";"z"},H1271)))&gt;0),"Invalid","Valid")</f>
        <v>Valid</v>
      </c>
      <c r="J1271" s="1" t="s">
        <v>9976</v>
      </c>
      <c r="K1271" s="1" t="s">
        <v>722</v>
      </c>
      <c r="L1271" s="1" t="s">
        <v>265</v>
      </c>
      <c r="M1271" s="1" t="s">
        <v>135</v>
      </c>
      <c r="N1271" s="1" t="s">
        <v>224</v>
      </c>
      <c r="O1271" s="1" t="s">
        <v>69</v>
      </c>
      <c r="P1271" t="s">
        <v>87</v>
      </c>
      <c r="Q1271" s="1" t="s">
        <v>438</v>
      </c>
      <c r="R1271" s="1" t="s">
        <v>136</v>
      </c>
      <c r="S1271" s="1" t="s">
        <v>9977</v>
      </c>
      <c r="T1271" s="1" t="s">
        <v>9978</v>
      </c>
      <c r="U1271" s="1" t="s">
        <v>9979</v>
      </c>
      <c r="V1271" s="1" t="s">
        <v>334</v>
      </c>
      <c r="W1271" s="1" t="s">
        <v>384</v>
      </c>
      <c r="X1271" t="str">
        <f t="shared" si="134"/>
        <v>Incomplete</v>
      </c>
      <c r="Y1271">
        <f>MAX(0,100-IF(G1271="Invalid",Config!$B$5,0)-IF(I1271="Invalid",Config!$B$6,0)-IF(X1271="Incomplete",Config!$B$7,0)-IF(AF1271="Yes",Config!$B$37,0))</f>
        <v>35</v>
      </c>
      <c r="Z1271" s="1">
        <f>IF(OR(TRIM(B1271)="",COUNTIF(Config!$B$15:$B$19,B1271)&gt;0),1,0)+IF(OR(TRIM(C1271)="",COUNTIF(Config!$B$15:$B$19,C1271)&gt;0),1,0)+IF(OR(TRIM(F1271)="",COUNTIF(Config!$B$15:$B$19,F1271)&gt;0),1,0)+IF(OR(TRIM(H1271)="",COUNTIF(Config!$B$15:$B$19,H1271)&gt;0),1,0)+IF(OR(TRIM(E1271)="",COUNTIF(Config!$B$15:$B$19,E1271)&gt;0),1,0)+IF(OR(TRIM(K1271)="",COUNTIF(Config!$B$15:$B$19,K1271)&gt;0),1,0)+IF(OR(TRIM(P1271)="",COUNTIF(Config!$B$15:$B$19,P1271)&gt;0),1,0)+IF(OR(TRIM(R1271)="",COUNTIF(Config!$B$15:$B$19,R1271)&gt;0),1,0)</f>
        <v>1</v>
      </c>
      <c r="AA1271" s="1" cm="1">
        <f t="array" ref="AA1271">SUMPRODUCT(LEN(H1271)-LEN(SUBSTITUTE(H1271,{"0";"1";"2";"3";"4";"5";"6";"7";"8";"9"},"")))</f>
        <v>11</v>
      </c>
      <c r="AC1271" t="str">
        <f t="shared" si="135"/>
        <v>Incomplete Profile; Potential Duplicate</v>
      </c>
      <c r="AD1271">
        <f t="shared" si="136"/>
        <v>2</v>
      </c>
      <c r="AE1271">
        <f t="shared" si="137"/>
        <v>1</v>
      </c>
      <c r="AF1271" t="str">
        <f t="shared" si="138"/>
        <v>Yes</v>
      </c>
      <c r="AG1271">
        <f t="shared" ca="1" si="139"/>
        <v>431</v>
      </c>
      <c r="AH1271" t="str">
        <f ca="1">IF(OR(V1271="",AG1271=""),"Yes",IF(AG1271&gt;Config!$B$41,"Yes","No"))</f>
        <v>Yes</v>
      </c>
    </row>
    <row r="1272" spans="1:34" x14ac:dyDescent="0.25">
      <c r="A1272" s="1" t="s">
        <v>9980</v>
      </c>
      <c r="B1272" s="1" t="s">
        <v>127</v>
      </c>
      <c r="C1272" s="1" t="s">
        <v>985</v>
      </c>
      <c r="D1272" s="1" t="s">
        <v>9981</v>
      </c>
      <c r="E1272" s="1" t="s">
        <v>34569</v>
      </c>
      <c r="F1272" s="1" t="s">
        <v>9982</v>
      </c>
      <c r="G1272" t="str">
        <f t="shared" si="133"/>
        <v>Invalid</v>
      </c>
      <c r="H1272" s="1" t="s">
        <v>9983</v>
      </c>
      <c r="I1272" t="str" cm="1">
        <f t="array" ref="I1272">IF(OR(TRIM(H1272)="",ISNUMBER(SEARCH("#",H1272)),AA1272&lt;Config!$B$8,SUMPRODUCT(--ISNUMBER(SEARCH({"a";"b";"c";"d";"e";"f";"g";"h";"i";"j";"k";"l";"m";"n";"o";"p";"q";"r";"s";"t";"u";"v";"w";"x";"y";"z"},H1272)))&gt;0),"Invalid","Valid")</f>
        <v>Valid</v>
      </c>
      <c r="J1272" s="1" t="s">
        <v>9984</v>
      </c>
      <c r="K1272" s="1" t="s">
        <v>866</v>
      </c>
      <c r="L1272" s="1" t="s">
        <v>164</v>
      </c>
      <c r="M1272" s="1" t="s">
        <v>517</v>
      </c>
      <c r="N1272" s="1" t="s">
        <v>713</v>
      </c>
      <c r="O1272" s="1" t="s">
        <v>52</v>
      </c>
      <c r="P1272" t="s">
        <v>33</v>
      </c>
      <c r="Q1272" s="1" t="s">
        <v>1664</v>
      </c>
      <c r="R1272" s="1" t="s">
        <v>35</v>
      </c>
      <c r="S1272" s="1" t="s">
        <v>9985</v>
      </c>
      <c r="T1272" s="1" t="s">
        <v>9986</v>
      </c>
      <c r="U1272" s="1" t="s">
        <v>9987</v>
      </c>
      <c r="V1272" s="1" t="s">
        <v>140</v>
      </c>
      <c r="W1272" s="1" t="s">
        <v>75</v>
      </c>
      <c r="X1272" t="str">
        <f t="shared" si="134"/>
        <v>Complete</v>
      </c>
      <c r="Y1272">
        <f>MAX(0,100-IF(G1272="Invalid",Config!$B$5,0)-IF(I1272="Invalid",Config!$B$6,0)-IF(X1272="Incomplete",Config!$B$7,0)-IF(AF1272="Yes",Config!$B$37,0))</f>
        <v>70</v>
      </c>
      <c r="Z1272" s="1">
        <f>IF(OR(TRIM(B1272)="",COUNTIF(Config!$B$15:$B$19,B1272)&gt;0),1,0)+IF(OR(TRIM(C1272)="",COUNTIF(Config!$B$15:$B$19,C1272)&gt;0),1,0)+IF(OR(TRIM(F1272)="",COUNTIF(Config!$B$15:$B$19,F1272)&gt;0),1,0)+IF(OR(TRIM(H1272)="",COUNTIF(Config!$B$15:$B$19,H1272)&gt;0),1,0)+IF(OR(TRIM(E1272)="",COUNTIF(Config!$B$15:$B$19,E1272)&gt;0),1,0)+IF(OR(TRIM(K1272)="",COUNTIF(Config!$B$15:$B$19,K1272)&gt;0),1,0)+IF(OR(TRIM(P1272)="",COUNTIF(Config!$B$15:$B$19,P1272)&gt;0),1,0)+IF(OR(TRIM(R1272)="",COUNTIF(Config!$B$15:$B$19,R1272)&gt;0),1,0)</f>
        <v>0</v>
      </c>
      <c r="AA1272" s="1" cm="1">
        <f t="array" ref="AA1272">SUMPRODUCT(LEN(H1272)-LEN(SUBSTITUTE(H1272,{"0";"1";"2";"3";"4";"5";"6";"7";"8";"9"},"")))</f>
        <v>10</v>
      </c>
      <c r="AC1272" t="str">
        <f t="shared" si="135"/>
        <v>Invalid Email</v>
      </c>
      <c r="AD1272">
        <f t="shared" si="136"/>
        <v>0</v>
      </c>
      <c r="AE1272">
        <f t="shared" si="137"/>
        <v>1</v>
      </c>
      <c r="AF1272" t="str">
        <f t="shared" si="138"/>
        <v>No</v>
      </c>
      <c r="AG1272">
        <f t="shared" ca="1" si="139"/>
        <v>37</v>
      </c>
      <c r="AH1272" t="str">
        <f ca="1">IF(OR(V1272="",AG1272=""),"Yes",IF(AG1272&gt;Config!$B$41,"Yes","No"))</f>
        <v>No</v>
      </c>
    </row>
    <row r="1273" spans="1:34" x14ac:dyDescent="0.25">
      <c r="A1273" s="1" t="s">
        <v>9988</v>
      </c>
      <c r="B1273" s="1" t="s">
        <v>172</v>
      </c>
      <c r="C1273" s="1" t="s">
        <v>499</v>
      </c>
      <c r="D1273" s="1" t="s">
        <v>9989</v>
      </c>
      <c r="E1273" s="1" t="s">
        <v>34570</v>
      </c>
      <c r="F1273" s="1" t="s">
        <v>9990</v>
      </c>
      <c r="G1273" t="str">
        <f t="shared" si="133"/>
        <v>Valid</v>
      </c>
      <c r="H1273" s="1" t="s">
        <v>9991</v>
      </c>
      <c r="I1273" t="str" cm="1">
        <f t="array" ref="I1273">IF(OR(TRIM(H1273)="",ISNUMBER(SEARCH("#",H1273)),AA1273&lt;Config!$B$8,SUMPRODUCT(--ISNUMBER(SEARCH({"a";"b";"c";"d";"e";"f";"g";"h";"i";"j";"k";"l";"m";"n";"o";"p";"q";"r";"s";"t";"u";"v";"w";"x";"y";"z"},H1273)))&gt;0),"Invalid","Valid")</f>
        <v>Valid</v>
      </c>
      <c r="J1273" s="1" t="s">
        <v>950</v>
      </c>
      <c r="K1273" s="1" t="s">
        <v>117</v>
      </c>
      <c r="L1273" s="1" t="s">
        <v>102</v>
      </c>
      <c r="M1273" s="1" t="s">
        <v>235</v>
      </c>
      <c r="N1273" s="1" t="s">
        <v>33819</v>
      </c>
      <c r="O1273" s="1" t="s">
        <v>52</v>
      </c>
      <c r="P1273" t="s">
        <v>236</v>
      </c>
      <c r="Q1273" s="1" t="s">
        <v>253</v>
      </c>
      <c r="R1273" s="1" t="s">
        <v>254</v>
      </c>
      <c r="S1273" s="1" t="s">
        <v>9992</v>
      </c>
      <c r="T1273" s="1" t="s">
        <v>9993</v>
      </c>
      <c r="U1273" s="1" t="s">
        <v>8257</v>
      </c>
      <c r="V1273" s="1" t="s">
        <v>140</v>
      </c>
      <c r="W1273" s="1" t="s">
        <v>202</v>
      </c>
      <c r="X1273" t="str">
        <f t="shared" si="134"/>
        <v>Complete</v>
      </c>
      <c r="Y1273">
        <f>MAX(0,100-IF(G1273="Invalid",Config!$B$5,0)-IF(I1273="Invalid",Config!$B$6,0)-IF(X1273="Incomplete",Config!$B$7,0)-IF(AF1273="Yes",Config!$B$37,0))</f>
        <v>100</v>
      </c>
      <c r="Z1273" s="1">
        <f>IF(OR(TRIM(B1273)="",COUNTIF(Config!$B$15:$B$19,B1273)&gt;0),1,0)+IF(OR(TRIM(C1273)="",COUNTIF(Config!$B$15:$B$19,C1273)&gt;0),1,0)+IF(OR(TRIM(F1273)="",COUNTIF(Config!$B$15:$B$19,F1273)&gt;0),1,0)+IF(OR(TRIM(H1273)="",COUNTIF(Config!$B$15:$B$19,H1273)&gt;0),1,0)+IF(OR(TRIM(E1273)="",COUNTIF(Config!$B$15:$B$19,E1273)&gt;0),1,0)+IF(OR(TRIM(K1273)="",COUNTIF(Config!$B$15:$B$19,K1273)&gt;0),1,0)+IF(OR(TRIM(P1273)="",COUNTIF(Config!$B$15:$B$19,P1273)&gt;0),1,0)+IF(OR(TRIM(R1273)="",COUNTIF(Config!$B$15:$B$19,R1273)&gt;0),1,0)</f>
        <v>0</v>
      </c>
      <c r="AA1273" s="1" cm="1">
        <f t="array" ref="AA1273">SUMPRODUCT(LEN(H1273)-LEN(SUBSTITUTE(H1273,{"0";"1";"2";"3";"4";"5";"6";"7";"8";"9"},"")))</f>
        <v>12</v>
      </c>
      <c r="AC1273" t="str">
        <f t="shared" si="135"/>
        <v/>
      </c>
      <c r="AD1273">
        <f t="shared" si="136"/>
        <v>1</v>
      </c>
      <c r="AE1273">
        <f t="shared" si="137"/>
        <v>1</v>
      </c>
      <c r="AF1273" t="str">
        <f t="shared" si="138"/>
        <v>No</v>
      </c>
      <c r="AG1273">
        <f t="shared" ca="1" si="139"/>
        <v>37</v>
      </c>
      <c r="AH1273" t="str">
        <f ca="1">IF(OR(V1273="",AG1273=""),"Yes",IF(AG1273&gt;Config!$B$41,"Yes","No"))</f>
        <v>No</v>
      </c>
    </row>
    <row r="1274" spans="1:34" x14ac:dyDescent="0.25">
      <c r="A1274" s="1" t="s">
        <v>9994</v>
      </c>
      <c r="B1274" s="1" t="s">
        <v>554</v>
      </c>
      <c r="C1274" s="1" t="s">
        <v>861</v>
      </c>
      <c r="D1274" s="1" t="s">
        <v>889</v>
      </c>
      <c r="E1274" s="1" t="s">
        <v>34571</v>
      </c>
      <c r="F1274" s="1" t="s">
        <v>9995</v>
      </c>
      <c r="G1274" t="str">
        <f t="shared" si="133"/>
        <v>Valid</v>
      </c>
      <c r="H1274" s="1" t="s">
        <v>9996</v>
      </c>
      <c r="I1274" t="str" cm="1">
        <f t="array" ref="I1274">IF(OR(TRIM(H1274)="",ISNUMBER(SEARCH("#",H1274)),AA1274&lt;Config!$B$8,SUMPRODUCT(--ISNUMBER(SEARCH({"a";"b";"c";"d";"e";"f";"g";"h";"i";"j";"k";"l";"m";"n";"o";"p";"q";"r";"s";"t";"u";"v";"w";"x";"y";"z"},H1274)))&gt;0),"Invalid","Valid")</f>
        <v>Valid</v>
      </c>
      <c r="J1274" s="1" t="s">
        <v>9997</v>
      </c>
      <c r="K1274" s="1" t="s">
        <v>516</v>
      </c>
      <c r="L1274" s="1" t="s">
        <v>265</v>
      </c>
      <c r="M1274" s="1" t="s">
        <v>135</v>
      </c>
      <c r="N1274" s="1" t="s">
        <v>51</v>
      </c>
      <c r="O1274" s="1" t="s">
        <v>69</v>
      </c>
      <c r="P1274" t="s">
        <v>87</v>
      </c>
      <c r="Q1274" s="1" t="s">
        <v>166</v>
      </c>
      <c r="R1274" s="1" t="s">
        <v>89</v>
      </c>
      <c r="S1274" s="1" t="s">
        <v>9998</v>
      </c>
      <c r="T1274" s="1" t="s">
        <v>9999</v>
      </c>
      <c r="U1274" s="1" t="s">
        <v>3671</v>
      </c>
      <c r="V1274" s="1" t="s">
        <v>140</v>
      </c>
      <c r="W1274" s="1" t="s">
        <v>293</v>
      </c>
      <c r="X1274" t="str">
        <f t="shared" si="134"/>
        <v>Complete</v>
      </c>
      <c r="Y1274">
        <f>MAX(0,100-IF(G1274="Invalid",Config!$B$5,0)-IF(I1274="Invalid",Config!$B$6,0)-IF(X1274="Incomplete",Config!$B$7,0)-IF(AF1274="Yes",Config!$B$37,0))</f>
        <v>100</v>
      </c>
      <c r="Z1274" s="1">
        <f>IF(OR(TRIM(B1274)="",COUNTIF(Config!$B$15:$B$19,B1274)&gt;0),1,0)+IF(OR(TRIM(C1274)="",COUNTIF(Config!$B$15:$B$19,C1274)&gt;0),1,0)+IF(OR(TRIM(F1274)="",COUNTIF(Config!$B$15:$B$19,F1274)&gt;0),1,0)+IF(OR(TRIM(H1274)="",COUNTIF(Config!$B$15:$B$19,H1274)&gt;0),1,0)+IF(OR(TRIM(E1274)="",COUNTIF(Config!$B$15:$B$19,E1274)&gt;0),1,0)+IF(OR(TRIM(K1274)="",COUNTIF(Config!$B$15:$B$19,K1274)&gt;0),1,0)+IF(OR(TRIM(P1274)="",COUNTIF(Config!$B$15:$B$19,P1274)&gt;0),1,0)+IF(OR(TRIM(R1274)="",COUNTIF(Config!$B$15:$B$19,R1274)&gt;0),1,0)</f>
        <v>0</v>
      </c>
      <c r="AA1274" s="1" cm="1">
        <f t="array" ref="AA1274">SUMPRODUCT(LEN(H1274)-LEN(SUBSTITUTE(H1274,{"0";"1";"2";"3";"4";"5";"6";"7";"8";"9"},"")))</f>
        <v>11</v>
      </c>
      <c r="AC1274" t="str">
        <f t="shared" si="135"/>
        <v/>
      </c>
      <c r="AD1274">
        <f t="shared" si="136"/>
        <v>1</v>
      </c>
      <c r="AE1274">
        <f t="shared" si="137"/>
        <v>1</v>
      </c>
      <c r="AF1274" t="str">
        <f t="shared" si="138"/>
        <v>No</v>
      </c>
      <c r="AG1274">
        <f t="shared" ca="1" si="139"/>
        <v>37</v>
      </c>
      <c r="AH1274" t="str">
        <f ca="1">IF(OR(V1274="",AG1274=""),"Yes",IF(AG1274&gt;Config!$B$41,"Yes","No"))</f>
        <v>No</v>
      </c>
    </row>
    <row r="1275" spans="1:34" x14ac:dyDescent="0.25">
      <c r="A1275" s="1" t="s">
        <v>10000</v>
      </c>
      <c r="B1275" s="1" t="s">
        <v>33815</v>
      </c>
      <c r="C1275" s="1" t="s">
        <v>946</v>
      </c>
      <c r="D1275" s="1" t="s">
        <v>946</v>
      </c>
      <c r="E1275" s="1" t="s">
        <v>33861</v>
      </c>
      <c r="F1275" s="1" t="s">
        <v>10001</v>
      </c>
      <c r="G1275" t="str">
        <f t="shared" si="133"/>
        <v>Valid</v>
      </c>
      <c r="H1275" s="1" t="s">
        <v>10002</v>
      </c>
      <c r="I1275" t="str" cm="1">
        <f t="array" ref="I1275">IF(OR(TRIM(H1275)="",ISNUMBER(SEARCH("#",H1275)),AA1275&lt;Config!$B$8,SUMPRODUCT(--ISNUMBER(SEARCH({"a";"b";"c";"d";"e";"f";"g";"h";"i";"j";"k";"l";"m";"n";"o";"p";"q";"r";"s";"t";"u";"v";"w";"x";"y";"z"},H1275)))&gt;0),"Invalid","Valid")</f>
        <v>Valid</v>
      </c>
      <c r="J1275" s="1" t="s">
        <v>10003</v>
      </c>
      <c r="K1275" s="1" t="s">
        <v>250</v>
      </c>
      <c r="L1275" s="1" t="s">
        <v>134</v>
      </c>
      <c r="M1275" s="1" t="s">
        <v>343</v>
      </c>
      <c r="N1275" s="1" t="s">
        <v>51</v>
      </c>
      <c r="O1275" s="1" t="s">
        <v>69</v>
      </c>
      <c r="P1275" t="s">
        <v>314</v>
      </c>
      <c r="Q1275" s="1" t="s">
        <v>663</v>
      </c>
      <c r="R1275" s="1" t="s">
        <v>663</v>
      </c>
      <c r="S1275" s="1" t="s">
        <v>10004</v>
      </c>
      <c r="T1275" s="1" t="s">
        <v>10005</v>
      </c>
      <c r="U1275" s="1" t="s">
        <v>10006</v>
      </c>
      <c r="V1275" s="1" t="s">
        <v>3725</v>
      </c>
      <c r="W1275" s="1" t="s">
        <v>141</v>
      </c>
      <c r="X1275" t="str">
        <f t="shared" si="134"/>
        <v>Incomplete</v>
      </c>
      <c r="Y1275">
        <f>MAX(0,100-IF(G1275="Invalid",Config!$B$5,0)-IF(I1275="Invalid",Config!$B$6,0)-IF(X1275="Incomplete",Config!$B$7,0)-IF(AF1275="Yes",Config!$B$37,0))</f>
        <v>60</v>
      </c>
      <c r="Z1275" s="1">
        <f>IF(OR(TRIM(B1275)="",COUNTIF(Config!$B$15:$B$19,B1275)&gt;0),1,0)+IF(OR(TRIM(C1275)="",COUNTIF(Config!$B$15:$B$19,C1275)&gt;0),1,0)+IF(OR(TRIM(F1275)="",COUNTIF(Config!$B$15:$B$19,F1275)&gt;0),1,0)+IF(OR(TRIM(H1275)="",COUNTIF(Config!$B$15:$B$19,H1275)&gt;0),1,0)+IF(OR(TRIM(E1275)="",COUNTIF(Config!$B$15:$B$19,E1275)&gt;0),1,0)+IF(OR(TRIM(K1275)="",COUNTIF(Config!$B$15:$B$19,K1275)&gt;0),1,0)+IF(OR(TRIM(P1275)="",COUNTIF(Config!$B$15:$B$19,P1275)&gt;0),1,0)+IF(OR(TRIM(R1275)="",COUNTIF(Config!$B$15:$B$19,R1275)&gt;0),1,0)</f>
        <v>1</v>
      </c>
      <c r="AA1275" s="1" cm="1">
        <f t="array" ref="AA1275">SUMPRODUCT(LEN(H1275)-LEN(SUBSTITUTE(H1275,{"0";"1";"2";"3";"4";"5";"6";"7";"8";"9"},"")))</f>
        <v>12</v>
      </c>
      <c r="AC1275" t="str">
        <f t="shared" si="135"/>
        <v>Incomplete Profile</v>
      </c>
      <c r="AD1275">
        <f t="shared" si="136"/>
        <v>1</v>
      </c>
      <c r="AE1275">
        <f t="shared" si="137"/>
        <v>1</v>
      </c>
      <c r="AF1275" t="str">
        <f t="shared" si="138"/>
        <v>No</v>
      </c>
      <c r="AG1275">
        <f t="shared" ca="1" si="139"/>
        <v>484</v>
      </c>
      <c r="AH1275" t="str">
        <f ca="1">IF(OR(V1275="",AG1275=""),"Yes",IF(AG1275&gt;Config!$B$41,"Yes","No"))</f>
        <v>Yes</v>
      </c>
    </row>
    <row r="1276" spans="1:34" x14ac:dyDescent="0.25">
      <c r="A1276" s="1" t="s">
        <v>10007</v>
      </c>
      <c r="B1276" s="1" t="s">
        <v>1557</v>
      </c>
      <c r="C1276" s="1" t="s">
        <v>828</v>
      </c>
      <c r="D1276" s="1" t="s">
        <v>10008</v>
      </c>
      <c r="E1276" s="1" t="s">
        <v>34572</v>
      </c>
      <c r="F1276" s="1" t="s">
        <v>10009</v>
      </c>
      <c r="G1276" t="str">
        <f t="shared" si="133"/>
        <v>Valid</v>
      </c>
      <c r="H1276" s="1" t="s">
        <v>10010</v>
      </c>
      <c r="I1276" t="str" cm="1">
        <f t="array" ref="I1276">IF(OR(TRIM(H1276)="",ISNUMBER(SEARCH("#",H1276)),AA1276&lt;Config!$B$8,SUMPRODUCT(--ISNUMBER(SEARCH({"a";"b";"c";"d";"e";"f";"g";"h";"i";"j";"k";"l";"m";"n";"o";"p";"q";"r";"s";"t";"u";"v";"w";"x";"y";"z"},H1276)))&gt;0),"Invalid","Valid")</f>
        <v>Valid</v>
      </c>
      <c r="J1276" s="1" t="s">
        <v>10011</v>
      </c>
      <c r="K1276" s="1" t="s">
        <v>625</v>
      </c>
      <c r="L1276" s="1" t="s">
        <v>29</v>
      </c>
      <c r="M1276" s="1" t="s">
        <v>118</v>
      </c>
      <c r="N1276" s="1" t="s">
        <v>31</v>
      </c>
      <c r="O1276" s="1" t="s">
        <v>149</v>
      </c>
      <c r="P1276" t="s">
        <v>236</v>
      </c>
      <c r="Q1276" s="1" t="s">
        <v>253</v>
      </c>
      <c r="R1276" s="1" t="s">
        <v>254</v>
      </c>
      <c r="S1276" s="1" t="s">
        <v>10012</v>
      </c>
      <c r="T1276" s="1" t="s">
        <v>10013</v>
      </c>
      <c r="U1276" s="1" t="s">
        <v>8449</v>
      </c>
      <c r="V1276" s="1" t="s">
        <v>140</v>
      </c>
      <c r="W1276" s="1" t="s">
        <v>33823</v>
      </c>
      <c r="X1276" t="str">
        <f t="shared" si="134"/>
        <v>Complete</v>
      </c>
      <c r="Y1276">
        <f>MAX(0,100-IF(G1276="Invalid",Config!$B$5,0)-IF(I1276="Invalid",Config!$B$6,0)-IF(X1276="Incomplete",Config!$B$7,0)-IF(AF1276="Yes",Config!$B$37,0))</f>
        <v>100</v>
      </c>
      <c r="Z1276" s="1">
        <f>IF(OR(TRIM(B1276)="",COUNTIF(Config!$B$15:$B$19,B1276)&gt;0),1,0)+IF(OR(TRIM(C1276)="",COUNTIF(Config!$B$15:$B$19,C1276)&gt;0),1,0)+IF(OR(TRIM(F1276)="",COUNTIF(Config!$B$15:$B$19,F1276)&gt;0),1,0)+IF(OR(TRIM(H1276)="",COUNTIF(Config!$B$15:$B$19,H1276)&gt;0),1,0)+IF(OR(TRIM(E1276)="",COUNTIF(Config!$B$15:$B$19,E1276)&gt;0),1,0)+IF(OR(TRIM(K1276)="",COUNTIF(Config!$B$15:$B$19,K1276)&gt;0),1,0)+IF(OR(TRIM(P1276)="",COUNTIF(Config!$B$15:$B$19,P1276)&gt;0),1,0)+IF(OR(TRIM(R1276)="",COUNTIF(Config!$B$15:$B$19,R1276)&gt;0),1,0)</f>
        <v>0</v>
      </c>
      <c r="AA1276" s="1" cm="1">
        <f t="array" ref="AA1276">SUMPRODUCT(LEN(H1276)-LEN(SUBSTITUTE(H1276,{"0";"1";"2";"3";"4";"5";"6";"7";"8";"9"},"")))</f>
        <v>12</v>
      </c>
      <c r="AC1276" t="str">
        <f t="shared" si="135"/>
        <v/>
      </c>
      <c r="AD1276">
        <f t="shared" si="136"/>
        <v>1</v>
      </c>
      <c r="AE1276">
        <f t="shared" si="137"/>
        <v>1</v>
      </c>
      <c r="AF1276" t="str">
        <f t="shared" si="138"/>
        <v>No</v>
      </c>
      <c r="AG1276">
        <f t="shared" ca="1" si="139"/>
        <v>37</v>
      </c>
      <c r="AH1276" t="str">
        <f ca="1">IF(OR(V1276="",AG1276=""),"Yes",IF(AG1276&gt;Config!$B$41,"Yes","No"))</f>
        <v>No</v>
      </c>
    </row>
    <row r="1277" spans="1:34" x14ac:dyDescent="0.25">
      <c r="A1277" s="1" t="s">
        <v>10014</v>
      </c>
      <c r="B1277" s="1" t="s">
        <v>1957</v>
      </c>
      <c r="C1277" s="1" t="s">
        <v>946</v>
      </c>
      <c r="D1277" s="1" t="s">
        <v>10015</v>
      </c>
      <c r="E1277" s="1" t="s">
        <v>310</v>
      </c>
      <c r="F1277" s="1" t="s">
        <v>10016</v>
      </c>
      <c r="G1277" t="str">
        <f t="shared" si="133"/>
        <v>Valid</v>
      </c>
      <c r="H1277" s="1" t="s">
        <v>10017</v>
      </c>
      <c r="I1277" t="str" cm="1">
        <f t="array" ref="I1277">IF(OR(TRIM(H1277)="",ISNUMBER(SEARCH("#",H1277)),AA1277&lt;Config!$B$8,SUMPRODUCT(--ISNUMBER(SEARCH({"a";"b";"c";"d";"e";"f";"g";"h";"i";"j";"k";"l";"m";"n";"o";"p";"q";"r";"s";"t";"u";"v";"w";"x";"y";"z"},H1277)))&gt;0),"Invalid","Valid")</f>
        <v>Valid</v>
      </c>
      <c r="J1277" s="1" t="s">
        <v>10018</v>
      </c>
      <c r="K1277" s="1" t="s">
        <v>516</v>
      </c>
      <c r="L1277" s="1" t="s">
        <v>450</v>
      </c>
      <c r="M1277" s="1" t="s">
        <v>235</v>
      </c>
      <c r="N1277" s="1" t="s">
        <v>358</v>
      </c>
      <c r="O1277" s="1" t="s">
        <v>32</v>
      </c>
      <c r="P1277" t="s">
        <v>53</v>
      </c>
      <c r="Q1277" s="1" t="s">
        <v>150</v>
      </c>
      <c r="R1277" s="1" t="s">
        <v>198</v>
      </c>
      <c r="S1277" s="1" t="s">
        <v>10019</v>
      </c>
      <c r="T1277" s="1" t="s">
        <v>10020</v>
      </c>
      <c r="U1277" s="1" t="s">
        <v>4513</v>
      </c>
      <c r="V1277" s="1" t="s">
        <v>3360</v>
      </c>
      <c r="W1277" s="1" t="s">
        <v>94</v>
      </c>
      <c r="X1277" t="str">
        <f t="shared" si="134"/>
        <v>Complete</v>
      </c>
      <c r="Y1277">
        <f>MAX(0,100-IF(G1277="Invalid",Config!$B$5,0)-IF(I1277="Invalid",Config!$B$6,0)-IF(X1277="Incomplete",Config!$B$7,0)-IF(AF1277="Yes",Config!$B$37,0))</f>
        <v>100</v>
      </c>
      <c r="Z1277" s="1">
        <f>IF(OR(TRIM(B1277)="",COUNTIF(Config!$B$15:$B$19,B1277)&gt;0),1,0)+IF(OR(TRIM(C1277)="",COUNTIF(Config!$B$15:$B$19,C1277)&gt;0),1,0)+IF(OR(TRIM(F1277)="",COUNTIF(Config!$B$15:$B$19,F1277)&gt;0),1,0)+IF(OR(TRIM(H1277)="",COUNTIF(Config!$B$15:$B$19,H1277)&gt;0),1,0)+IF(OR(TRIM(E1277)="",COUNTIF(Config!$B$15:$B$19,E1277)&gt;0),1,0)+IF(OR(TRIM(K1277)="",COUNTIF(Config!$B$15:$B$19,K1277)&gt;0),1,0)+IF(OR(TRIM(P1277)="",COUNTIF(Config!$B$15:$B$19,P1277)&gt;0),1,0)+IF(OR(TRIM(R1277)="",COUNTIF(Config!$B$15:$B$19,R1277)&gt;0),1,0)</f>
        <v>0</v>
      </c>
      <c r="AA1277" s="1" cm="1">
        <f t="array" ref="AA1277">SUMPRODUCT(LEN(H1277)-LEN(SUBSTITUTE(H1277,{"0";"1";"2";"3";"4";"5";"6";"7";"8";"9"},"")))</f>
        <v>10</v>
      </c>
      <c r="AC1277" t="str">
        <f t="shared" si="135"/>
        <v/>
      </c>
      <c r="AD1277">
        <f t="shared" si="136"/>
        <v>1</v>
      </c>
      <c r="AE1277">
        <f t="shared" si="137"/>
        <v>1</v>
      </c>
      <c r="AF1277" t="str">
        <f t="shared" si="138"/>
        <v>No</v>
      </c>
      <c r="AG1277">
        <f t="shared" ca="1" si="139"/>
        <v>242</v>
      </c>
      <c r="AH1277" t="str">
        <f ca="1">IF(OR(V1277="",AG1277=""),"Yes",IF(AG1277&gt;Config!$B$41,"Yes","No"))</f>
        <v>No</v>
      </c>
    </row>
    <row r="1278" spans="1:34" x14ac:dyDescent="0.25">
      <c r="A1278" s="1" t="s">
        <v>10021</v>
      </c>
      <c r="B1278" s="1" t="s">
        <v>1858</v>
      </c>
      <c r="C1278" s="1" t="s">
        <v>336</v>
      </c>
      <c r="D1278" s="1" t="s">
        <v>10022</v>
      </c>
      <c r="E1278" s="1" t="s">
        <v>33901</v>
      </c>
      <c r="F1278" s="1" t="s">
        <v>10023</v>
      </c>
      <c r="G1278" t="str">
        <f t="shared" si="133"/>
        <v>Valid</v>
      </c>
      <c r="H1278" s="1" t="s">
        <v>10024</v>
      </c>
      <c r="I1278" t="str" cm="1">
        <f t="array" ref="I1278">IF(OR(TRIM(H1278)="",ISNUMBER(SEARCH("#",H1278)),AA1278&lt;Config!$B$8,SUMPRODUCT(--ISNUMBER(SEARCH({"a";"b";"c";"d";"e";"f";"g";"h";"i";"j";"k";"l";"m";"n";"o";"p";"q";"r";"s";"t";"u";"v";"w";"x";"y";"z"},H1278)))&gt;0),"Invalid","Valid")</f>
        <v>Valid</v>
      </c>
      <c r="J1278" s="1" t="s">
        <v>10025</v>
      </c>
      <c r="K1278" s="1" t="s">
        <v>378</v>
      </c>
      <c r="L1278" s="1" t="s">
        <v>164</v>
      </c>
      <c r="M1278" s="1" t="s">
        <v>135</v>
      </c>
      <c r="N1278" s="1" t="s">
        <v>31</v>
      </c>
      <c r="O1278" s="1" t="s">
        <v>69</v>
      </c>
      <c r="P1278" t="s">
        <v>344</v>
      </c>
      <c r="Q1278" s="1" t="s">
        <v>1199</v>
      </c>
      <c r="R1278" s="1" t="s">
        <v>346</v>
      </c>
      <c r="S1278" s="1" t="s">
        <v>5537</v>
      </c>
      <c r="T1278" s="1" t="s">
        <v>10026</v>
      </c>
      <c r="U1278" s="1" t="s">
        <v>10027</v>
      </c>
      <c r="V1278" s="1" t="s">
        <v>1273</v>
      </c>
      <c r="W1278" s="1" t="s">
        <v>94</v>
      </c>
      <c r="X1278" t="str">
        <f t="shared" si="134"/>
        <v>Complete</v>
      </c>
      <c r="Y1278">
        <f>MAX(0,100-IF(G1278="Invalid",Config!$B$5,0)-IF(I1278="Invalid",Config!$B$6,0)-IF(X1278="Incomplete",Config!$B$7,0)-IF(AF1278="Yes",Config!$B$37,0))</f>
        <v>100</v>
      </c>
      <c r="Z1278" s="1">
        <f>IF(OR(TRIM(B1278)="",COUNTIF(Config!$B$15:$B$19,B1278)&gt;0),1,0)+IF(OR(TRIM(C1278)="",COUNTIF(Config!$B$15:$B$19,C1278)&gt;0),1,0)+IF(OR(TRIM(F1278)="",COUNTIF(Config!$B$15:$B$19,F1278)&gt;0),1,0)+IF(OR(TRIM(H1278)="",COUNTIF(Config!$B$15:$B$19,H1278)&gt;0),1,0)+IF(OR(TRIM(E1278)="",COUNTIF(Config!$B$15:$B$19,E1278)&gt;0),1,0)+IF(OR(TRIM(K1278)="",COUNTIF(Config!$B$15:$B$19,K1278)&gt;0),1,0)+IF(OR(TRIM(P1278)="",COUNTIF(Config!$B$15:$B$19,P1278)&gt;0),1,0)+IF(OR(TRIM(R1278)="",COUNTIF(Config!$B$15:$B$19,R1278)&gt;0),1,0)</f>
        <v>0</v>
      </c>
      <c r="AA1278" s="1" cm="1">
        <f t="array" ref="AA1278">SUMPRODUCT(LEN(H1278)-LEN(SUBSTITUTE(H1278,{"0";"1";"2";"3";"4";"5";"6";"7";"8";"9"},"")))</f>
        <v>11</v>
      </c>
      <c r="AC1278" t="str">
        <f t="shared" si="135"/>
        <v/>
      </c>
      <c r="AD1278">
        <f t="shared" si="136"/>
        <v>1</v>
      </c>
      <c r="AE1278">
        <f t="shared" si="137"/>
        <v>1</v>
      </c>
      <c r="AF1278" t="str">
        <f t="shared" si="138"/>
        <v>No</v>
      </c>
      <c r="AG1278" t="str">
        <f t="shared" ca="1" si="139"/>
        <v/>
      </c>
      <c r="AH1278" t="str">
        <f ca="1">IF(OR(V1278="",AG1278=""),"Yes",IF(AG1278&gt;Config!$B$41,"Yes","No"))</f>
        <v>Yes</v>
      </c>
    </row>
    <row r="1279" spans="1:34" x14ac:dyDescent="0.25">
      <c r="A1279" s="1" t="s">
        <v>10028</v>
      </c>
      <c r="B1279" s="1" t="s">
        <v>6040</v>
      </c>
      <c r="C1279" s="1" t="s">
        <v>1339</v>
      </c>
      <c r="D1279" s="1" t="s">
        <v>10029</v>
      </c>
      <c r="E1279" s="1" t="s">
        <v>159</v>
      </c>
      <c r="F1279" s="1" t="s">
        <v>34573</v>
      </c>
      <c r="G1279" t="str">
        <f t="shared" si="133"/>
        <v>Valid</v>
      </c>
      <c r="H1279" s="1" t="s">
        <v>10030</v>
      </c>
      <c r="I1279" t="str" cm="1">
        <f t="array" ref="I1279">IF(OR(TRIM(H1279)="",ISNUMBER(SEARCH("#",H1279)),AA1279&lt;Config!$B$8,SUMPRODUCT(--ISNUMBER(SEARCH({"a";"b";"c";"d";"e";"f";"g";"h";"i";"j";"k";"l";"m";"n";"o";"p";"q";"r";"s";"t";"u";"v";"w";"x";"y";"z"},H1279)))&gt;0),"Invalid","Valid")</f>
        <v>Valid</v>
      </c>
      <c r="J1279" s="1" t="s">
        <v>10031</v>
      </c>
      <c r="K1279" s="1" t="s">
        <v>66</v>
      </c>
      <c r="L1279" s="1" t="s">
        <v>29</v>
      </c>
      <c r="M1279" s="1" t="s">
        <v>165</v>
      </c>
      <c r="N1279" s="1" t="s">
        <v>224</v>
      </c>
      <c r="O1279" s="1" t="s">
        <v>196</v>
      </c>
      <c r="P1279" t="s">
        <v>53</v>
      </c>
      <c r="Q1279" s="1" t="s">
        <v>55</v>
      </c>
      <c r="R1279" s="1" t="s">
        <v>288</v>
      </c>
      <c r="S1279" s="1" t="s">
        <v>10032</v>
      </c>
      <c r="T1279" s="1" t="s">
        <v>10033</v>
      </c>
      <c r="U1279" s="1" t="s">
        <v>10034</v>
      </c>
      <c r="V1279" s="1" t="s">
        <v>3561</v>
      </c>
      <c r="W1279" s="1" t="s">
        <v>125</v>
      </c>
      <c r="X1279" t="str">
        <f t="shared" si="134"/>
        <v>Complete</v>
      </c>
      <c r="Y1279">
        <f>MAX(0,100-IF(G1279="Invalid",Config!$B$5,0)-IF(I1279="Invalid",Config!$B$6,0)-IF(X1279="Incomplete",Config!$B$7,0)-IF(AF1279="Yes",Config!$B$37,0))</f>
        <v>100</v>
      </c>
      <c r="Z1279" s="1">
        <f>IF(OR(TRIM(B1279)="",COUNTIF(Config!$B$15:$B$19,B1279)&gt;0),1,0)+IF(OR(TRIM(C1279)="",COUNTIF(Config!$B$15:$B$19,C1279)&gt;0),1,0)+IF(OR(TRIM(F1279)="",COUNTIF(Config!$B$15:$B$19,F1279)&gt;0),1,0)+IF(OR(TRIM(H1279)="",COUNTIF(Config!$B$15:$B$19,H1279)&gt;0),1,0)+IF(OR(TRIM(E1279)="",COUNTIF(Config!$B$15:$B$19,E1279)&gt;0),1,0)+IF(OR(TRIM(K1279)="",COUNTIF(Config!$B$15:$B$19,K1279)&gt;0),1,0)+IF(OR(TRIM(P1279)="",COUNTIF(Config!$B$15:$B$19,P1279)&gt;0),1,0)+IF(OR(TRIM(R1279)="",COUNTIF(Config!$B$15:$B$19,R1279)&gt;0),1,0)</f>
        <v>0</v>
      </c>
      <c r="AA1279" s="1" cm="1">
        <f t="array" ref="AA1279">SUMPRODUCT(LEN(H1279)-LEN(SUBSTITUTE(H1279,{"0";"1";"2";"3";"4";"5";"6";"7";"8";"9"},"")))</f>
        <v>12</v>
      </c>
      <c r="AC1279" t="str">
        <f t="shared" si="135"/>
        <v/>
      </c>
      <c r="AD1279">
        <f t="shared" si="136"/>
        <v>1</v>
      </c>
      <c r="AE1279">
        <f t="shared" si="137"/>
        <v>1</v>
      </c>
      <c r="AF1279" t="str">
        <f t="shared" si="138"/>
        <v>No</v>
      </c>
      <c r="AG1279">
        <f t="shared" ca="1" si="139"/>
        <v>755</v>
      </c>
      <c r="AH1279" t="str">
        <f ca="1">IF(OR(V1279="",AG1279=""),"Yes",IF(AG1279&gt;Config!$B$41,"Yes","No"))</f>
        <v>Yes</v>
      </c>
    </row>
    <row r="1280" spans="1:34" x14ac:dyDescent="0.25">
      <c r="A1280" s="1" t="s">
        <v>10035</v>
      </c>
      <c r="B1280" s="1" t="s">
        <v>631</v>
      </c>
      <c r="C1280" s="1" t="s">
        <v>128</v>
      </c>
      <c r="D1280" s="1" t="s">
        <v>10036</v>
      </c>
      <c r="E1280" s="1" t="s">
        <v>33824</v>
      </c>
      <c r="F1280" s="1" t="s">
        <v>10037</v>
      </c>
      <c r="G1280" t="str">
        <f t="shared" si="133"/>
        <v>Valid</v>
      </c>
      <c r="H1280" s="1" t="s">
        <v>10038</v>
      </c>
      <c r="I1280" t="str" cm="1">
        <f t="array" ref="I1280">IF(OR(TRIM(H1280)="",ISNUMBER(SEARCH("#",H1280)),AA1280&lt;Config!$B$8,SUMPRODUCT(--ISNUMBER(SEARCH({"a";"b";"c";"d";"e";"f";"g";"h";"i";"j";"k";"l";"m";"n";"o";"p";"q";"r";"s";"t";"u";"v";"w";"x";"y";"z"},H1280)))&gt;0),"Invalid","Valid")</f>
        <v>Valid</v>
      </c>
      <c r="J1280" s="1" t="s">
        <v>10039</v>
      </c>
      <c r="K1280" s="1" t="s">
        <v>378</v>
      </c>
      <c r="L1280" s="1" t="s">
        <v>265</v>
      </c>
      <c r="M1280" s="1" t="s">
        <v>33825</v>
      </c>
      <c r="N1280" s="1" t="s">
        <v>86</v>
      </c>
      <c r="O1280" s="1" t="s">
        <v>196</v>
      </c>
      <c r="P1280" t="s">
        <v>53</v>
      </c>
      <c r="Q1280" s="1" t="s">
        <v>54</v>
      </c>
      <c r="R1280" s="1" t="s">
        <v>10040</v>
      </c>
      <c r="S1280" s="1" t="s">
        <v>10041</v>
      </c>
      <c r="T1280" s="1" t="s">
        <v>10042</v>
      </c>
      <c r="U1280" s="1" t="s">
        <v>10043</v>
      </c>
      <c r="V1280" s="1" t="s">
        <v>140</v>
      </c>
      <c r="W1280" s="1" t="s">
        <v>40</v>
      </c>
      <c r="X1280" t="str">
        <f t="shared" si="134"/>
        <v>Complete</v>
      </c>
      <c r="Y1280">
        <f>MAX(0,100-IF(G1280="Invalid",Config!$B$5,0)-IF(I1280="Invalid",Config!$B$6,0)-IF(X1280="Incomplete",Config!$B$7,0)-IF(AF1280="Yes",Config!$B$37,0))</f>
        <v>100</v>
      </c>
      <c r="Z1280" s="1">
        <f>IF(OR(TRIM(B1280)="",COUNTIF(Config!$B$15:$B$19,B1280)&gt;0),1,0)+IF(OR(TRIM(C1280)="",COUNTIF(Config!$B$15:$B$19,C1280)&gt;0),1,0)+IF(OR(TRIM(F1280)="",COUNTIF(Config!$B$15:$B$19,F1280)&gt;0),1,0)+IF(OR(TRIM(H1280)="",COUNTIF(Config!$B$15:$B$19,H1280)&gt;0),1,0)+IF(OR(TRIM(E1280)="",COUNTIF(Config!$B$15:$B$19,E1280)&gt;0),1,0)+IF(OR(TRIM(K1280)="",COUNTIF(Config!$B$15:$B$19,K1280)&gt;0),1,0)+IF(OR(TRIM(P1280)="",COUNTIF(Config!$B$15:$B$19,P1280)&gt;0),1,0)+IF(OR(TRIM(R1280)="",COUNTIF(Config!$B$15:$B$19,R1280)&gt;0),1,0)</f>
        <v>0</v>
      </c>
      <c r="AA1280" s="1" cm="1">
        <f t="array" ref="AA1280">SUMPRODUCT(LEN(H1280)-LEN(SUBSTITUTE(H1280,{"0";"1";"2";"3";"4";"5";"6";"7";"8";"9"},"")))</f>
        <v>10</v>
      </c>
      <c r="AC1280" t="str">
        <f t="shared" si="135"/>
        <v/>
      </c>
      <c r="AD1280">
        <f t="shared" si="136"/>
        <v>1</v>
      </c>
      <c r="AE1280">
        <f t="shared" si="137"/>
        <v>1</v>
      </c>
      <c r="AF1280" t="str">
        <f t="shared" si="138"/>
        <v>No</v>
      </c>
      <c r="AG1280">
        <f t="shared" ca="1" si="139"/>
        <v>37</v>
      </c>
      <c r="AH1280" t="str">
        <f ca="1">IF(OR(V1280="",AG1280=""),"Yes",IF(AG1280&gt;Config!$B$41,"Yes","No"))</f>
        <v>No</v>
      </c>
    </row>
    <row r="1281" spans="1:34" x14ac:dyDescent="0.25">
      <c r="A1281" s="1" t="s">
        <v>10044</v>
      </c>
      <c r="B1281" s="1" t="s">
        <v>3888</v>
      </c>
      <c r="C1281" s="1" t="s">
        <v>1736</v>
      </c>
      <c r="D1281" s="1" t="s">
        <v>10045</v>
      </c>
      <c r="E1281" s="1" t="s">
        <v>34198</v>
      </c>
      <c r="F1281" s="1" t="s">
        <v>10046</v>
      </c>
      <c r="G1281" t="str">
        <f t="shared" si="133"/>
        <v>Valid</v>
      </c>
      <c r="H1281" s="1" t="s">
        <v>10047</v>
      </c>
      <c r="I1281" t="str" cm="1">
        <f t="array" ref="I1281">IF(OR(TRIM(H1281)="",ISNUMBER(SEARCH("#",H1281)),AA1281&lt;Config!$B$8,SUMPRODUCT(--ISNUMBER(SEARCH({"a";"b";"c";"d";"e";"f";"g";"h";"i";"j";"k";"l";"m";"n";"o";"p";"q";"r";"s";"t";"u";"v";"w";"x";"y";"z"},H1281)))&gt;0),"Invalid","Valid")</f>
        <v>Valid</v>
      </c>
      <c r="J1281" s="1" t="s">
        <v>10048</v>
      </c>
      <c r="K1281" s="1" t="s">
        <v>210</v>
      </c>
      <c r="L1281" s="1" t="s">
        <v>450</v>
      </c>
      <c r="M1281" s="1" t="s">
        <v>103</v>
      </c>
      <c r="N1281" s="1" t="s">
        <v>51</v>
      </c>
      <c r="O1281" s="1" t="s">
        <v>32</v>
      </c>
      <c r="P1281" t="s">
        <v>236</v>
      </c>
      <c r="Q1281" s="1" t="s">
        <v>254</v>
      </c>
      <c r="R1281" s="1" t="s">
        <v>238</v>
      </c>
      <c r="S1281" s="1" t="s">
        <v>10049</v>
      </c>
      <c r="T1281" s="1" t="s">
        <v>10050</v>
      </c>
      <c r="U1281" s="1" t="s">
        <v>10051</v>
      </c>
      <c r="V1281" s="1" t="s">
        <v>6446</v>
      </c>
      <c r="W1281" s="1" t="s">
        <v>293</v>
      </c>
      <c r="X1281" t="str">
        <f t="shared" si="134"/>
        <v>Complete</v>
      </c>
      <c r="Y1281">
        <f>MAX(0,100-IF(G1281="Invalid",Config!$B$5,0)-IF(I1281="Invalid",Config!$B$6,0)-IF(X1281="Incomplete",Config!$B$7,0)-IF(AF1281="Yes",Config!$B$37,0))</f>
        <v>100</v>
      </c>
      <c r="Z1281" s="1">
        <f>IF(OR(TRIM(B1281)="",COUNTIF(Config!$B$15:$B$19,B1281)&gt;0),1,0)+IF(OR(TRIM(C1281)="",COUNTIF(Config!$B$15:$B$19,C1281)&gt;0),1,0)+IF(OR(TRIM(F1281)="",COUNTIF(Config!$B$15:$B$19,F1281)&gt;0),1,0)+IF(OR(TRIM(H1281)="",COUNTIF(Config!$B$15:$B$19,H1281)&gt;0),1,0)+IF(OR(TRIM(E1281)="",COUNTIF(Config!$B$15:$B$19,E1281)&gt;0),1,0)+IF(OR(TRIM(K1281)="",COUNTIF(Config!$B$15:$B$19,K1281)&gt;0),1,0)+IF(OR(TRIM(P1281)="",COUNTIF(Config!$B$15:$B$19,P1281)&gt;0),1,0)+IF(OR(TRIM(R1281)="",COUNTIF(Config!$B$15:$B$19,R1281)&gt;0),1,0)</f>
        <v>0</v>
      </c>
      <c r="AA1281" s="1" cm="1">
        <f t="array" ref="AA1281">SUMPRODUCT(LEN(H1281)-LEN(SUBSTITUTE(H1281,{"0";"1";"2";"3";"4";"5";"6";"7";"8";"9"},"")))</f>
        <v>12</v>
      </c>
      <c r="AC1281" t="str">
        <f t="shared" si="135"/>
        <v/>
      </c>
      <c r="AD1281">
        <f t="shared" si="136"/>
        <v>1</v>
      </c>
      <c r="AE1281">
        <f t="shared" si="137"/>
        <v>1</v>
      </c>
      <c r="AF1281" t="str">
        <f t="shared" si="138"/>
        <v>No</v>
      </c>
      <c r="AG1281">
        <f t="shared" ca="1" si="139"/>
        <v>313</v>
      </c>
      <c r="AH1281" t="str">
        <f ca="1">IF(OR(V1281="",AG1281=""),"Yes",IF(AG1281&gt;Config!$B$41,"Yes","No"))</f>
        <v>No</v>
      </c>
    </row>
    <row r="1282" spans="1:34" x14ac:dyDescent="0.25">
      <c r="A1282" s="1" t="s">
        <v>10052</v>
      </c>
      <c r="B1282" s="1" t="s">
        <v>1068</v>
      </c>
      <c r="C1282" s="1" t="s">
        <v>1736</v>
      </c>
      <c r="D1282" s="1" t="s">
        <v>10053</v>
      </c>
      <c r="E1282" s="1" t="s">
        <v>34574</v>
      </c>
      <c r="F1282" s="1" t="s">
        <v>10054</v>
      </c>
      <c r="G1282" t="str">
        <f t="shared" si="133"/>
        <v>Valid</v>
      </c>
      <c r="H1282" s="1" t="s">
        <v>1917</v>
      </c>
      <c r="I1282" t="str" cm="1">
        <f t="array" ref="I1282">IF(OR(TRIM(H1282)="",ISNUMBER(SEARCH("#",H1282)),AA1282&lt;Config!$B$8,SUMPRODUCT(--ISNUMBER(SEARCH({"a";"b";"c";"d";"e";"f";"g";"h";"i";"j";"k";"l";"m";"n";"o";"p";"q";"r";"s";"t";"u";"v";"w";"x";"y";"z"},H1282)))&gt;0),"Invalid","Valid")</f>
        <v>Valid</v>
      </c>
      <c r="J1282" s="1" t="s">
        <v>10055</v>
      </c>
      <c r="K1282" s="1" t="s">
        <v>178</v>
      </c>
      <c r="L1282" s="1" t="s">
        <v>164</v>
      </c>
      <c r="M1282" s="1" t="s">
        <v>235</v>
      </c>
      <c r="N1282" s="1" t="s">
        <v>211</v>
      </c>
      <c r="O1282" s="1" t="s">
        <v>69</v>
      </c>
      <c r="P1282" t="s">
        <v>236</v>
      </c>
      <c r="Q1282" s="1" t="s">
        <v>237</v>
      </c>
      <c r="R1282" s="1" t="s">
        <v>253</v>
      </c>
      <c r="S1282" s="1" t="s">
        <v>10056</v>
      </c>
      <c r="T1282" s="1" t="s">
        <v>10057</v>
      </c>
      <c r="U1282" s="1" t="s">
        <v>10058</v>
      </c>
      <c r="V1282" s="1" t="s">
        <v>10059</v>
      </c>
      <c r="W1282" s="1" t="s">
        <v>141</v>
      </c>
      <c r="X1282" t="str">
        <f t="shared" si="134"/>
        <v>Complete</v>
      </c>
      <c r="Y1282">
        <f>MAX(0,100-IF(G1282="Invalid",Config!$B$5,0)-IF(I1282="Invalid",Config!$B$6,0)-IF(X1282="Incomplete",Config!$B$7,0)-IF(AF1282="Yes",Config!$B$37,0))</f>
        <v>75</v>
      </c>
      <c r="Z1282" s="1">
        <f>IF(OR(TRIM(B1282)="",COUNTIF(Config!$B$15:$B$19,B1282)&gt;0),1,0)+IF(OR(TRIM(C1282)="",COUNTIF(Config!$B$15:$B$19,C1282)&gt;0),1,0)+IF(OR(TRIM(F1282)="",COUNTIF(Config!$B$15:$B$19,F1282)&gt;0),1,0)+IF(OR(TRIM(H1282)="",COUNTIF(Config!$B$15:$B$19,H1282)&gt;0),1,0)+IF(OR(TRIM(E1282)="",COUNTIF(Config!$B$15:$B$19,E1282)&gt;0),1,0)+IF(OR(TRIM(K1282)="",COUNTIF(Config!$B$15:$B$19,K1282)&gt;0),1,0)+IF(OR(TRIM(P1282)="",COUNTIF(Config!$B$15:$B$19,P1282)&gt;0),1,0)+IF(OR(TRIM(R1282)="",COUNTIF(Config!$B$15:$B$19,R1282)&gt;0),1,0)</f>
        <v>0</v>
      </c>
      <c r="AA1282" s="1" cm="1">
        <f t="array" ref="AA1282">SUMPRODUCT(LEN(H1282)-LEN(SUBSTITUTE(H1282,{"0";"1";"2";"3";"4";"5";"6";"7";"8";"9"},"")))</f>
        <v>12</v>
      </c>
      <c r="AC1282" t="str">
        <f t="shared" si="135"/>
        <v>Potential Duplicate</v>
      </c>
      <c r="AD1282">
        <f t="shared" si="136"/>
        <v>1</v>
      </c>
      <c r="AE1282">
        <f t="shared" si="137"/>
        <v>2</v>
      </c>
      <c r="AF1282" t="str">
        <f t="shared" si="138"/>
        <v>Yes</v>
      </c>
      <c r="AG1282">
        <f t="shared" ca="1" si="139"/>
        <v>69</v>
      </c>
      <c r="AH1282" t="str">
        <f ca="1">IF(OR(V1282="",AG1282=""),"Yes",IF(AG1282&gt;Config!$B$41,"Yes","No"))</f>
        <v>No</v>
      </c>
    </row>
    <row r="1283" spans="1:34" x14ac:dyDescent="0.25">
      <c r="A1283" s="1" t="s">
        <v>10060</v>
      </c>
      <c r="B1283" s="1" t="s">
        <v>1399</v>
      </c>
      <c r="C1283" s="1" t="s">
        <v>2104</v>
      </c>
      <c r="D1283" s="1" t="s">
        <v>9638</v>
      </c>
      <c r="E1283" s="1" t="s">
        <v>34133</v>
      </c>
      <c r="F1283" s="1" t="s">
        <v>10061</v>
      </c>
      <c r="G1283" t="str">
        <f t="shared" ref="G1283:G1346" si="140">IFERROR(IF(OR(TRIM(F1283)="",LEN(F1283)-LEN(SUBSTITUTE(F1283,"@",""))&lt;&gt;1,FIND("@",F1283)=1,RIGHT(F1283,1)=".",ISNUMBER(SEARCH(" ",F1283)),ISERROR(FIND(".",F1283,FIND("@",F1283)+2))),"Invalid","Valid"),"Invalid")</f>
        <v>Valid</v>
      </c>
      <c r="H1283" s="1" t="s">
        <v>10062</v>
      </c>
      <c r="I1283" t="str" cm="1">
        <f t="array" ref="I1283">IF(OR(TRIM(H1283)="",ISNUMBER(SEARCH("#",H1283)),AA1283&lt;Config!$B$8,SUMPRODUCT(--ISNUMBER(SEARCH({"a";"b";"c";"d";"e";"f";"g";"h";"i";"j";"k";"l";"m";"n";"o";"p";"q";"r";"s";"t";"u";"v";"w";"x";"y";"z"},H1283)))&gt;0),"Invalid","Valid")</f>
        <v>Valid</v>
      </c>
      <c r="J1283" s="1" t="s">
        <v>10063</v>
      </c>
      <c r="K1283" s="1" t="s">
        <v>504</v>
      </c>
      <c r="L1283" s="1" t="s">
        <v>84</v>
      </c>
      <c r="M1283" s="1" t="s">
        <v>165</v>
      </c>
      <c r="N1283" s="1" t="s">
        <v>713</v>
      </c>
      <c r="O1283" s="1" t="s">
        <v>196</v>
      </c>
      <c r="P1283" t="s">
        <v>328</v>
      </c>
      <c r="Q1283" s="1" t="s">
        <v>33838</v>
      </c>
      <c r="R1283" s="1" t="s">
        <v>330</v>
      </c>
      <c r="S1283" s="1" t="s">
        <v>10064</v>
      </c>
      <c r="T1283" s="1" t="s">
        <v>10065</v>
      </c>
      <c r="U1283" s="1" t="s">
        <v>3134</v>
      </c>
      <c r="V1283" s="1" t="s">
        <v>799</v>
      </c>
      <c r="W1283" s="1" t="s">
        <v>384</v>
      </c>
      <c r="X1283" t="str">
        <f t="shared" ref="X1283:X1346" si="141">IF(Z1283=0,"Complete","Incomplete")</f>
        <v>Complete</v>
      </c>
      <c r="Y1283">
        <f>MAX(0,100-IF(G1283="Invalid",Config!$B$5,0)-IF(I1283="Invalid",Config!$B$6,0)-IF(X1283="Incomplete",Config!$B$7,0)-IF(AF1283="Yes",Config!$B$37,0))</f>
        <v>100</v>
      </c>
      <c r="Z1283" s="1">
        <f>IF(OR(TRIM(B1283)="",COUNTIF(Config!$B$15:$B$19,B1283)&gt;0),1,0)+IF(OR(TRIM(C1283)="",COUNTIF(Config!$B$15:$B$19,C1283)&gt;0),1,0)+IF(OR(TRIM(F1283)="",COUNTIF(Config!$B$15:$B$19,F1283)&gt;0),1,0)+IF(OR(TRIM(H1283)="",COUNTIF(Config!$B$15:$B$19,H1283)&gt;0),1,0)+IF(OR(TRIM(E1283)="",COUNTIF(Config!$B$15:$B$19,E1283)&gt;0),1,0)+IF(OR(TRIM(K1283)="",COUNTIF(Config!$B$15:$B$19,K1283)&gt;0),1,0)+IF(OR(TRIM(P1283)="",COUNTIF(Config!$B$15:$B$19,P1283)&gt;0),1,0)+IF(OR(TRIM(R1283)="",COUNTIF(Config!$B$15:$B$19,R1283)&gt;0),1,0)</f>
        <v>0</v>
      </c>
      <c r="AA1283" s="1" cm="1">
        <f t="array" ref="AA1283">SUMPRODUCT(LEN(H1283)-LEN(SUBSTITUTE(H1283,{"0";"1";"2";"3";"4";"5";"6";"7";"8";"9"},"")))</f>
        <v>11</v>
      </c>
      <c r="AC1283" t="str">
        <f t="shared" ref="AC1283:AC1346" si="142">_xlfn.TEXTJOIN("; ",TRUE,IF(G1283="Invalid","Invalid Email",""),IF(I1283="Invalid","Invalid Phone",""),IF(X1283="Incomplete","Incomplete Profile",""),IF(AF1283="Yes","Potential Duplicate",""))</f>
        <v/>
      </c>
      <c r="AD1283">
        <f t="shared" ref="AD1283:AD1346" si="143">IF(OR(TRIM(F1283)="",G1283="Invalid"),0,COUNTIF($F$2:$F$5131,F1283))</f>
        <v>1</v>
      </c>
      <c r="AE1283">
        <f t="shared" ref="AE1283:AE1346" si="144">IF(OR(TRIM(H1283)="",I1283="Invalid"),0,COUNTIF($H$2:$H$5131,H1283))</f>
        <v>1</v>
      </c>
      <c r="AF1283" t="str">
        <f t="shared" ref="AF1283:AF1346" si="145">IF(OR(AD1283&gt;1,AE1283&gt;1),"Yes","No")</f>
        <v>No</v>
      </c>
      <c r="AG1283">
        <f t="shared" ref="AG1283:AG1346" ca="1" si="146">IFERROR(TODAY()-DATEVALUE(V1283),IFERROR(TODAY()-DATE(VALUE(RIGHT(V1283,4)),VALUE(MID(V1283,FIND("/",V1283)+1,FIND("/",V1283,FIND("/",V1283)+1)-FIND("/",V1283)-1)),VALUE(LEFT(V1283,FIND("/",V1283)-1))),""))</f>
        <v>586</v>
      </c>
      <c r="AH1283" t="str">
        <f ca="1">IF(OR(V1283="",AG1283=""),"Yes",IF(AG1283&gt;Config!$B$41,"Yes","No"))</f>
        <v>Yes</v>
      </c>
    </row>
    <row r="1284" spans="1:34" x14ac:dyDescent="0.25">
      <c r="A1284" s="1" t="s">
        <v>10066</v>
      </c>
      <c r="B1284" s="1" t="s">
        <v>6047</v>
      </c>
      <c r="C1284" s="1" t="s">
        <v>33815</v>
      </c>
      <c r="D1284" s="1" t="s">
        <v>6047</v>
      </c>
      <c r="E1284" s="1" t="s">
        <v>34575</v>
      </c>
      <c r="F1284" s="1" t="s">
        <v>10067</v>
      </c>
      <c r="G1284" t="str">
        <f t="shared" si="140"/>
        <v>Valid</v>
      </c>
      <c r="H1284" s="1" t="s">
        <v>10068</v>
      </c>
      <c r="I1284" t="str" cm="1">
        <f t="array" ref="I1284">IF(OR(TRIM(H1284)="",ISNUMBER(SEARCH("#",H1284)),AA1284&lt;Config!$B$8,SUMPRODUCT(--ISNUMBER(SEARCH({"a";"b";"c";"d";"e";"f";"g";"h";"i";"j";"k";"l";"m";"n";"o";"p";"q";"r";"s";"t";"u";"v";"w";"x";"y";"z"},H1284)))&gt;0),"Invalid","Valid")</f>
        <v>Valid</v>
      </c>
      <c r="J1284" s="1" t="s">
        <v>10069</v>
      </c>
      <c r="K1284" s="1" t="s">
        <v>287</v>
      </c>
      <c r="L1284" s="1" t="s">
        <v>84</v>
      </c>
      <c r="M1284" s="1" t="s">
        <v>33827</v>
      </c>
      <c r="N1284" s="1" t="s">
        <v>51</v>
      </c>
      <c r="O1284" s="1" t="s">
        <v>52</v>
      </c>
      <c r="P1284" t="s">
        <v>33</v>
      </c>
      <c r="Q1284" s="1" t="s">
        <v>119</v>
      </c>
      <c r="R1284" s="1" t="s">
        <v>120</v>
      </c>
      <c r="S1284" s="1" t="s">
        <v>4080</v>
      </c>
      <c r="T1284" s="1" t="s">
        <v>10070</v>
      </c>
      <c r="U1284" s="1" t="s">
        <v>3134</v>
      </c>
      <c r="V1284" s="1" t="s">
        <v>10071</v>
      </c>
      <c r="W1284" s="1" t="s">
        <v>40</v>
      </c>
      <c r="X1284" t="str">
        <f t="shared" si="141"/>
        <v>Incomplete</v>
      </c>
      <c r="Y1284">
        <f>MAX(0,100-IF(G1284="Invalid",Config!$B$5,0)-IF(I1284="Invalid",Config!$B$6,0)-IF(X1284="Incomplete",Config!$B$7,0)-IF(AF1284="Yes",Config!$B$37,0))</f>
        <v>60</v>
      </c>
      <c r="Z1284" s="1">
        <f>IF(OR(TRIM(B1284)="",COUNTIF(Config!$B$15:$B$19,B1284)&gt;0),1,0)+IF(OR(TRIM(C1284)="",COUNTIF(Config!$B$15:$B$19,C1284)&gt;0),1,0)+IF(OR(TRIM(F1284)="",COUNTIF(Config!$B$15:$B$19,F1284)&gt;0),1,0)+IF(OR(TRIM(H1284)="",COUNTIF(Config!$B$15:$B$19,H1284)&gt;0),1,0)+IF(OR(TRIM(E1284)="",COUNTIF(Config!$B$15:$B$19,E1284)&gt;0),1,0)+IF(OR(TRIM(K1284)="",COUNTIF(Config!$B$15:$B$19,K1284)&gt;0),1,0)+IF(OR(TRIM(P1284)="",COUNTIF(Config!$B$15:$B$19,P1284)&gt;0),1,0)+IF(OR(TRIM(R1284)="",COUNTIF(Config!$B$15:$B$19,R1284)&gt;0),1,0)</f>
        <v>1</v>
      </c>
      <c r="AA1284" s="1" cm="1">
        <f t="array" ref="AA1284">SUMPRODUCT(LEN(H1284)-LEN(SUBSTITUTE(H1284,{"0";"1";"2";"3";"4";"5";"6";"7";"8";"9"},"")))</f>
        <v>10</v>
      </c>
      <c r="AC1284" t="str">
        <f t="shared" si="142"/>
        <v>Incomplete Profile</v>
      </c>
      <c r="AD1284">
        <f t="shared" si="143"/>
        <v>1</v>
      </c>
      <c r="AE1284">
        <f t="shared" si="144"/>
        <v>1</v>
      </c>
      <c r="AF1284" t="str">
        <f t="shared" si="145"/>
        <v>No</v>
      </c>
      <c r="AG1284">
        <f t="shared" ca="1" si="146"/>
        <v>382</v>
      </c>
      <c r="AH1284" t="str">
        <f ca="1">IF(OR(V1284="",AG1284=""),"Yes",IF(AG1284&gt;Config!$B$41,"Yes","No"))</f>
        <v>Yes</v>
      </c>
    </row>
    <row r="1285" spans="1:34" x14ac:dyDescent="0.25">
      <c r="A1285" s="1" t="s">
        <v>10072</v>
      </c>
      <c r="B1285" s="1" t="s">
        <v>2033</v>
      </c>
      <c r="C1285" s="1" t="s">
        <v>245</v>
      </c>
      <c r="D1285" s="1" t="s">
        <v>10073</v>
      </c>
      <c r="E1285" s="1" t="s">
        <v>34576</v>
      </c>
      <c r="F1285" s="1" t="s">
        <v>10074</v>
      </c>
      <c r="G1285" t="str">
        <f t="shared" si="140"/>
        <v>Valid</v>
      </c>
      <c r="H1285" s="1" t="s">
        <v>10075</v>
      </c>
      <c r="I1285" t="str" cm="1">
        <f t="array" ref="I1285">IF(OR(TRIM(H1285)="",ISNUMBER(SEARCH("#",H1285)),AA1285&lt;Config!$B$8,SUMPRODUCT(--ISNUMBER(SEARCH({"a";"b";"c";"d";"e";"f";"g";"h";"i";"j";"k";"l";"m";"n";"o";"p";"q";"r";"s";"t";"u";"v";"w";"x";"y";"z"},H1285)))&gt;0),"Invalid","Valid")</f>
        <v>Valid</v>
      </c>
      <c r="J1285" s="1" t="s">
        <v>10076</v>
      </c>
      <c r="K1285" s="1" t="s">
        <v>210</v>
      </c>
      <c r="L1285" s="1" t="s">
        <v>265</v>
      </c>
      <c r="M1285" s="1" t="s">
        <v>30</v>
      </c>
      <c r="N1285" s="1" t="s">
        <v>252</v>
      </c>
      <c r="O1285" s="1" t="s">
        <v>32</v>
      </c>
      <c r="P1285" t="s">
        <v>53</v>
      </c>
      <c r="Q1285" s="1" t="s">
        <v>54</v>
      </c>
      <c r="R1285" s="1" t="s">
        <v>150</v>
      </c>
      <c r="S1285" s="1" t="s">
        <v>10077</v>
      </c>
      <c r="T1285" s="1" t="s">
        <v>10078</v>
      </c>
      <c r="U1285" s="1" t="s">
        <v>1239</v>
      </c>
      <c r="V1285" s="1" t="s">
        <v>698</v>
      </c>
      <c r="W1285" s="1" t="s">
        <v>384</v>
      </c>
      <c r="X1285" t="str">
        <f t="shared" si="141"/>
        <v>Complete</v>
      </c>
      <c r="Y1285">
        <f>MAX(0,100-IF(G1285="Invalid",Config!$B$5,0)-IF(I1285="Invalid",Config!$B$6,0)-IF(X1285="Incomplete",Config!$B$7,0)-IF(AF1285="Yes",Config!$B$37,0))</f>
        <v>100</v>
      </c>
      <c r="Z1285" s="1">
        <f>IF(OR(TRIM(B1285)="",COUNTIF(Config!$B$15:$B$19,B1285)&gt;0),1,0)+IF(OR(TRIM(C1285)="",COUNTIF(Config!$B$15:$B$19,C1285)&gt;0),1,0)+IF(OR(TRIM(F1285)="",COUNTIF(Config!$B$15:$B$19,F1285)&gt;0),1,0)+IF(OR(TRIM(H1285)="",COUNTIF(Config!$B$15:$B$19,H1285)&gt;0),1,0)+IF(OR(TRIM(E1285)="",COUNTIF(Config!$B$15:$B$19,E1285)&gt;0),1,0)+IF(OR(TRIM(K1285)="",COUNTIF(Config!$B$15:$B$19,K1285)&gt;0),1,0)+IF(OR(TRIM(P1285)="",COUNTIF(Config!$B$15:$B$19,P1285)&gt;0),1,0)+IF(OR(TRIM(R1285)="",COUNTIF(Config!$B$15:$B$19,R1285)&gt;0),1,0)</f>
        <v>0</v>
      </c>
      <c r="AA1285" s="1" cm="1">
        <f t="array" ref="AA1285">SUMPRODUCT(LEN(H1285)-LEN(SUBSTITUTE(H1285,{"0";"1";"2";"3";"4";"5";"6";"7";"8";"9"},"")))</f>
        <v>10</v>
      </c>
      <c r="AC1285" t="str">
        <f t="shared" si="142"/>
        <v/>
      </c>
      <c r="AD1285">
        <f t="shared" si="143"/>
        <v>1</v>
      </c>
      <c r="AE1285">
        <f t="shared" si="144"/>
        <v>1</v>
      </c>
      <c r="AF1285" t="str">
        <f t="shared" si="145"/>
        <v>No</v>
      </c>
      <c r="AG1285">
        <f t="shared" ca="1" si="146"/>
        <v>393</v>
      </c>
      <c r="AH1285" t="str">
        <f ca="1">IF(OR(V1285="",AG1285=""),"Yes",IF(AG1285&gt;Config!$B$41,"Yes","No"))</f>
        <v>Yes</v>
      </c>
    </row>
    <row r="1286" spans="1:34" x14ac:dyDescent="0.25">
      <c r="A1286" s="1" t="s">
        <v>10079</v>
      </c>
      <c r="B1286" s="1" t="s">
        <v>4687</v>
      </c>
      <c r="C1286" s="1" t="s">
        <v>296</v>
      </c>
      <c r="D1286" s="1" t="s">
        <v>10080</v>
      </c>
      <c r="E1286" s="1" t="s">
        <v>34191</v>
      </c>
      <c r="F1286" s="1" t="s">
        <v>10081</v>
      </c>
      <c r="G1286" t="str">
        <f t="shared" si="140"/>
        <v>Valid</v>
      </c>
      <c r="H1286" s="1" t="s">
        <v>10082</v>
      </c>
      <c r="I1286" t="str" cm="1">
        <f t="array" ref="I1286">IF(OR(TRIM(H1286)="",ISNUMBER(SEARCH("#",H1286)),AA1286&lt;Config!$B$8,SUMPRODUCT(--ISNUMBER(SEARCH({"a";"b";"c";"d";"e";"f";"g";"h";"i";"j";"k";"l";"m";"n";"o";"p";"q";"r";"s";"t";"u";"v";"w";"x";"y";"z"},H1286)))&gt;0),"Invalid","Valid")</f>
        <v>Valid</v>
      </c>
      <c r="J1286" s="1" t="s">
        <v>10083</v>
      </c>
      <c r="K1286" s="1" t="s">
        <v>866</v>
      </c>
      <c r="L1286" s="1" t="s">
        <v>102</v>
      </c>
      <c r="M1286" s="1" t="s">
        <v>235</v>
      </c>
      <c r="N1286" s="1" t="s">
        <v>68</v>
      </c>
      <c r="O1286" s="1" t="s">
        <v>180</v>
      </c>
      <c r="P1286" t="s">
        <v>236</v>
      </c>
      <c r="Q1286" s="1" t="s">
        <v>238</v>
      </c>
      <c r="R1286" s="1" t="s">
        <v>5443</v>
      </c>
      <c r="S1286" s="1" t="s">
        <v>10084</v>
      </c>
      <c r="T1286" s="1" t="s">
        <v>10085</v>
      </c>
      <c r="U1286" s="1" t="s">
        <v>9218</v>
      </c>
      <c r="V1286" s="1" t="s">
        <v>140</v>
      </c>
      <c r="W1286" s="1" t="s">
        <v>141</v>
      </c>
      <c r="X1286" t="str">
        <f t="shared" si="141"/>
        <v>Complete</v>
      </c>
      <c r="Y1286">
        <f>MAX(0,100-IF(G1286="Invalid",Config!$B$5,0)-IF(I1286="Invalid",Config!$B$6,0)-IF(X1286="Incomplete",Config!$B$7,0)-IF(AF1286="Yes",Config!$B$37,0))</f>
        <v>100</v>
      </c>
      <c r="Z1286" s="1">
        <f>IF(OR(TRIM(B1286)="",COUNTIF(Config!$B$15:$B$19,B1286)&gt;0),1,0)+IF(OR(TRIM(C1286)="",COUNTIF(Config!$B$15:$B$19,C1286)&gt;0),1,0)+IF(OR(TRIM(F1286)="",COUNTIF(Config!$B$15:$B$19,F1286)&gt;0),1,0)+IF(OR(TRIM(H1286)="",COUNTIF(Config!$B$15:$B$19,H1286)&gt;0),1,0)+IF(OR(TRIM(E1286)="",COUNTIF(Config!$B$15:$B$19,E1286)&gt;0),1,0)+IF(OR(TRIM(K1286)="",COUNTIF(Config!$B$15:$B$19,K1286)&gt;0),1,0)+IF(OR(TRIM(P1286)="",COUNTIF(Config!$B$15:$B$19,P1286)&gt;0),1,0)+IF(OR(TRIM(R1286)="",COUNTIF(Config!$B$15:$B$19,R1286)&gt;0),1,0)</f>
        <v>0</v>
      </c>
      <c r="AA1286" s="1" cm="1">
        <f t="array" ref="AA1286">SUMPRODUCT(LEN(H1286)-LEN(SUBSTITUTE(H1286,{"0";"1";"2";"3";"4";"5";"6";"7";"8";"9"},"")))</f>
        <v>12</v>
      </c>
      <c r="AC1286" t="str">
        <f t="shared" si="142"/>
        <v/>
      </c>
      <c r="AD1286">
        <f t="shared" si="143"/>
        <v>1</v>
      </c>
      <c r="AE1286">
        <f t="shared" si="144"/>
        <v>1</v>
      </c>
      <c r="AF1286" t="str">
        <f t="shared" si="145"/>
        <v>No</v>
      </c>
      <c r="AG1286">
        <f t="shared" ca="1" si="146"/>
        <v>37</v>
      </c>
      <c r="AH1286" t="str">
        <f ca="1">IF(OR(V1286="",AG1286=""),"Yes",IF(AG1286&gt;Config!$B$41,"Yes","No"))</f>
        <v>No</v>
      </c>
    </row>
    <row r="1287" spans="1:34" x14ac:dyDescent="0.25">
      <c r="A1287" s="1" t="s">
        <v>10086</v>
      </c>
      <c r="B1287" s="1" t="s">
        <v>2085</v>
      </c>
      <c r="C1287" s="1" t="s">
        <v>861</v>
      </c>
      <c r="D1287" s="1" t="s">
        <v>10087</v>
      </c>
      <c r="E1287" s="1" t="s">
        <v>34577</v>
      </c>
      <c r="F1287" s="1" t="s">
        <v>10088</v>
      </c>
      <c r="G1287" t="str">
        <f t="shared" si="140"/>
        <v>Valid</v>
      </c>
      <c r="H1287" s="1" t="s">
        <v>10089</v>
      </c>
      <c r="I1287" t="str" cm="1">
        <f t="array" ref="I1287">IF(OR(TRIM(H1287)="",ISNUMBER(SEARCH("#",H1287)),AA1287&lt;Config!$B$8,SUMPRODUCT(--ISNUMBER(SEARCH({"a";"b";"c";"d";"e";"f";"g";"h";"i";"j";"k";"l";"m";"n";"o";"p";"q";"r";"s";"t";"u";"v";"w";"x";"y";"z"},H1287)))&gt;0),"Invalid","Valid")</f>
        <v>Valid</v>
      </c>
      <c r="J1287" s="1" t="s">
        <v>10090</v>
      </c>
      <c r="K1287" s="1" t="s">
        <v>210</v>
      </c>
      <c r="L1287" s="1" t="s">
        <v>134</v>
      </c>
      <c r="M1287" s="1" t="s">
        <v>30</v>
      </c>
      <c r="N1287" s="1" t="s">
        <v>252</v>
      </c>
      <c r="O1287" s="1" t="s">
        <v>266</v>
      </c>
      <c r="P1287" t="s">
        <v>53</v>
      </c>
      <c r="Q1287" s="1" t="s">
        <v>181</v>
      </c>
      <c r="R1287" s="1" t="s">
        <v>288</v>
      </c>
      <c r="S1287" s="1" t="s">
        <v>10091</v>
      </c>
      <c r="T1287" s="1" t="s">
        <v>10092</v>
      </c>
      <c r="U1287" s="1" t="s">
        <v>10093</v>
      </c>
      <c r="V1287" s="1" t="s">
        <v>8509</v>
      </c>
      <c r="W1287" s="1" t="s">
        <v>125</v>
      </c>
      <c r="X1287" t="str">
        <f t="shared" si="141"/>
        <v>Complete</v>
      </c>
      <c r="Y1287">
        <f>MAX(0,100-IF(G1287="Invalid",Config!$B$5,0)-IF(I1287="Invalid",Config!$B$6,0)-IF(X1287="Incomplete",Config!$B$7,0)-IF(AF1287="Yes",Config!$B$37,0))</f>
        <v>100</v>
      </c>
      <c r="Z1287" s="1">
        <f>IF(OR(TRIM(B1287)="",COUNTIF(Config!$B$15:$B$19,B1287)&gt;0),1,0)+IF(OR(TRIM(C1287)="",COUNTIF(Config!$B$15:$B$19,C1287)&gt;0),1,0)+IF(OR(TRIM(F1287)="",COUNTIF(Config!$B$15:$B$19,F1287)&gt;0),1,0)+IF(OR(TRIM(H1287)="",COUNTIF(Config!$B$15:$B$19,H1287)&gt;0),1,0)+IF(OR(TRIM(E1287)="",COUNTIF(Config!$B$15:$B$19,E1287)&gt;0),1,0)+IF(OR(TRIM(K1287)="",COUNTIF(Config!$B$15:$B$19,K1287)&gt;0),1,0)+IF(OR(TRIM(P1287)="",COUNTIF(Config!$B$15:$B$19,P1287)&gt;0),1,0)+IF(OR(TRIM(R1287)="",COUNTIF(Config!$B$15:$B$19,R1287)&gt;0),1,0)</f>
        <v>0</v>
      </c>
      <c r="AA1287" s="1" cm="1">
        <f t="array" ref="AA1287">SUMPRODUCT(LEN(H1287)-LEN(SUBSTITUTE(H1287,{"0";"1";"2";"3";"4";"5";"6";"7";"8";"9"},"")))</f>
        <v>12</v>
      </c>
      <c r="AC1287" t="str">
        <f t="shared" si="142"/>
        <v/>
      </c>
      <c r="AD1287">
        <f t="shared" si="143"/>
        <v>1</v>
      </c>
      <c r="AE1287">
        <f t="shared" si="144"/>
        <v>1</v>
      </c>
      <c r="AF1287" t="str">
        <f t="shared" si="145"/>
        <v>No</v>
      </c>
      <c r="AG1287">
        <f t="shared" ca="1" si="146"/>
        <v>250</v>
      </c>
      <c r="AH1287" t="str">
        <f ca="1">IF(OR(V1287="",AG1287=""),"Yes",IF(AG1287&gt;Config!$B$41,"Yes","No"))</f>
        <v>No</v>
      </c>
    </row>
    <row r="1288" spans="1:34" x14ac:dyDescent="0.25">
      <c r="A1288" s="1" t="s">
        <v>10094</v>
      </c>
      <c r="B1288" s="1" t="s">
        <v>3888</v>
      </c>
      <c r="C1288" s="1" t="s">
        <v>323</v>
      </c>
      <c r="D1288" s="1" t="s">
        <v>6019</v>
      </c>
      <c r="E1288" s="1" t="s">
        <v>34130</v>
      </c>
      <c r="F1288" s="1" t="s">
        <v>10095</v>
      </c>
      <c r="G1288" t="str">
        <f t="shared" si="140"/>
        <v>Valid</v>
      </c>
      <c r="H1288" s="1" t="s">
        <v>10096</v>
      </c>
      <c r="I1288" t="str" cm="1">
        <f t="array" ref="I1288">IF(OR(TRIM(H1288)="",ISNUMBER(SEARCH("#",H1288)),AA1288&lt;Config!$B$8,SUMPRODUCT(--ISNUMBER(SEARCH({"a";"b";"c";"d";"e";"f";"g";"h";"i";"j";"k";"l";"m";"n";"o";"p";"q";"r";"s";"t";"u";"v";"w";"x";"y";"z"},H1288)))&gt;0),"Invalid","Valid")</f>
        <v>Valid</v>
      </c>
      <c r="J1288" s="1" t="s">
        <v>10097</v>
      </c>
      <c r="K1288" s="1" t="s">
        <v>425</v>
      </c>
      <c r="L1288" s="1" t="s">
        <v>450</v>
      </c>
      <c r="M1288" s="1" t="s">
        <v>343</v>
      </c>
      <c r="N1288" s="1" t="s">
        <v>33819</v>
      </c>
      <c r="O1288" s="1" t="s">
        <v>149</v>
      </c>
      <c r="P1288" t="s">
        <v>87</v>
      </c>
      <c r="Q1288" s="1" t="s">
        <v>438</v>
      </c>
      <c r="R1288" s="1" t="s">
        <v>550</v>
      </c>
      <c r="S1288" s="1" t="s">
        <v>10098</v>
      </c>
      <c r="T1288" s="1" t="s">
        <v>10099</v>
      </c>
      <c r="U1288" s="1" t="s">
        <v>10100</v>
      </c>
      <c r="V1288" s="1" t="s">
        <v>10101</v>
      </c>
      <c r="W1288" s="1" t="s">
        <v>293</v>
      </c>
      <c r="X1288" t="str">
        <f t="shared" si="141"/>
        <v>Complete</v>
      </c>
      <c r="Y1288">
        <f>MAX(0,100-IF(G1288="Invalid",Config!$B$5,0)-IF(I1288="Invalid",Config!$B$6,0)-IF(X1288="Incomplete",Config!$B$7,0)-IF(AF1288="Yes",Config!$B$37,0))</f>
        <v>100</v>
      </c>
      <c r="Z1288" s="1">
        <f>IF(OR(TRIM(B1288)="",COUNTIF(Config!$B$15:$B$19,B1288)&gt;0),1,0)+IF(OR(TRIM(C1288)="",COUNTIF(Config!$B$15:$B$19,C1288)&gt;0),1,0)+IF(OR(TRIM(F1288)="",COUNTIF(Config!$B$15:$B$19,F1288)&gt;0),1,0)+IF(OR(TRIM(H1288)="",COUNTIF(Config!$B$15:$B$19,H1288)&gt;0),1,0)+IF(OR(TRIM(E1288)="",COUNTIF(Config!$B$15:$B$19,E1288)&gt;0),1,0)+IF(OR(TRIM(K1288)="",COUNTIF(Config!$B$15:$B$19,K1288)&gt;0),1,0)+IF(OR(TRIM(P1288)="",COUNTIF(Config!$B$15:$B$19,P1288)&gt;0),1,0)+IF(OR(TRIM(R1288)="",COUNTIF(Config!$B$15:$B$19,R1288)&gt;0),1,0)</f>
        <v>0</v>
      </c>
      <c r="AA1288" s="1" cm="1">
        <f t="array" ref="AA1288">SUMPRODUCT(LEN(H1288)-LEN(SUBSTITUTE(H1288,{"0";"1";"2";"3";"4";"5";"6";"7";"8";"9"},"")))</f>
        <v>11</v>
      </c>
      <c r="AC1288" t="str">
        <f t="shared" si="142"/>
        <v/>
      </c>
      <c r="AD1288">
        <f t="shared" si="143"/>
        <v>1</v>
      </c>
      <c r="AE1288">
        <f t="shared" si="144"/>
        <v>1</v>
      </c>
      <c r="AF1288" t="str">
        <f t="shared" si="145"/>
        <v>No</v>
      </c>
      <c r="AG1288">
        <f t="shared" ca="1" si="146"/>
        <v>60</v>
      </c>
      <c r="AH1288" t="str">
        <f ca="1">IF(OR(V1288="",AG1288=""),"Yes",IF(AG1288&gt;Config!$B$41,"Yes","No"))</f>
        <v>No</v>
      </c>
    </row>
    <row r="1289" spans="1:34" x14ac:dyDescent="0.25">
      <c r="A1289" s="1" t="s">
        <v>10102</v>
      </c>
      <c r="B1289" s="1" t="s">
        <v>1241</v>
      </c>
      <c r="C1289" s="1" t="s">
        <v>337</v>
      </c>
      <c r="D1289" s="1" t="s">
        <v>10103</v>
      </c>
      <c r="E1289" s="1" t="s">
        <v>633</v>
      </c>
      <c r="F1289" s="1" t="s">
        <v>10104</v>
      </c>
      <c r="G1289" t="str">
        <f t="shared" si="140"/>
        <v>Valid</v>
      </c>
      <c r="H1289" s="1" t="s">
        <v>10105</v>
      </c>
      <c r="I1289" t="str" cm="1">
        <f t="array" ref="I1289">IF(OR(TRIM(H1289)="",ISNUMBER(SEARCH("#",H1289)),AA1289&lt;Config!$B$8,SUMPRODUCT(--ISNUMBER(SEARCH({"a";"b";"c";"d";"e";"f";"g";"h";"i";"j";"k";"l";"m";"n";"o";"p";"q";"r";"s";"t";"u";"v";"w";"x";"y";"z"},H1289)))&gt;0),"Invalid","Valid")</f>
        <v>Valid</v>
      </c>
      <c r="J1289" s="1" t="s">
        <v>10106</v>
      </c>
      <c r="K1289" s="1" t="s">
        <v>83</v>
      </c>
      <c r="L1289" s="1" t="s">
        <v>29</v>
      </c>
      <c r="M1289" s="1" t="s">
        <v>33827</v>
      </c>
      <c r="N1289" s="1" t="s">
        <v>437</v>
      </c>
      <c r="O1289" s="1" t="s">
        <v>69</v>
      </c>
      <c r="P1289" t="s">
        <v>53</v>
      </c>
      <c r="Q1289" s="1" t="s">
        <v>54</v>
      </c>
      <c r="R1289" s="1" t="s">
        <v>288</v>
      </c>
      <c r="S1289" s="1" t="s">
        <v>10107</v>
      </c>
      <c r="T1289" s="1" t="s">
        <v>10108</v>
      </c>
      <c r="U1289" s="1" t="s">
        <v>6754</v>
      </c>
      <c r="V1289" s="1" t="s">
        <v>5733</v>
      </c>
      <c r="W1289" s="1" t="s">
        <v>125</v>
      </c>
      <c r="X1289" t="str">
        <f t="shared" si="141"/>
        <v>Complete</v>
      </c>
      <c r="Y1289">
        <f>MAX(0,100-IF(G1289="Invalid",Config!$B$5,0)-IF(I1289="Invalid",Config!$B$6,0)-IF(X1289="Incomplete",Config!$B$7,0)-IF(AF1289="Yes",Config!$B$37,0))</f>
        <v>75</v>
      </c>
      <c r="Z1289" s="1">
        <f>IF(OR(TRIM(B1289)="",COUNTIF(Config!$B$15:$B$19,B1289)&gt;0),1,0)+IF(OR(TRIM(C1289)="",COUNTIF(Config!$B$15:$B$19,C1289)&gt;0),1,0)+IF(OR(TRIM(F1289)="",COUNTIF(Config!$B$15:$B$19,F1289)&gt;0),1,0)+IF(OR(TRIM(H1289)="",COUNTIF(Config!$B$15:$B$19,H1289)&gt;0),1,0)+IF(OR(TRIM(E1289)="",COUNTIF(Config!$B$15:$B$19,E1289)&gt;0),1,0)+IF(OR(TRIM(K1289)="",COUNTIF(Config!$B$15:$B$19,K1289)&gt;0),1,0)+IF(OR(TRIM(P1289)="",COUNTIF(Config!$B$15:$B$19,P1289)&gt;0),1,0)+IF(OR(TRIM(R1289)="",COUNTIF(Config!$B$15:$B$19,R1289)&gt;0),1,0)</f>
        <v>0</v>
      </c>
      <c r="AA1289" s="1" cm="1">
        <f t="array" ref="AA1289">SUMPRODUCT(LEN(H1289)-LEN(SUBSTITUTE(H1289,{"0";"1";"2";"3";"4";"5";"6";"7";"8";"9"},"")))</f>
        <v>10</v>
      </c>
      <c r="AC1289" t="str">
        <f t="shared" si="142"/>
        <v>Potential Duplicate</v>
      </c>
      <c r="AD1289">
        <f t="shared" si="143"/>
        <v>1</v>
      </c>
      <c r="AE1289">
        <f t="shared" si="144"/>
        <v>2</v>
      </c>
      <c r="AF1289" t="str">
        <f t="shared" si="145"/>
        <v>Yes</v>
      </c>
      <c r="AG1289">
        <f t="shared" ca="1" si="146"/>
        <v>521</v>
      </c>
      <c r="AH1289" t="str">
        <f ca="1">IF(OR(V1289="",AG1289=""),"Yes",IF(AG1289&gt;Config!$B$41,"Yes","No"))</f>
        <v>Yes</v>
      </c>
    </row>
    <row r="1290" spans="1:34" x14ac:dyDescent="0.25">
      <c r="A1290" s="1" t="s">
        <v>10109</v>
      </c>
      <c r="B1290" s="1" t="s">
        <v>774</v>
      </c>
      <c r="C1290" s="1" t="s">
        <v>205</v>
      </c>
      <c r="D1290" s="1" t="s">
        <v>10110</v>
      </c>
      <c r="E1290" s="1" t="s">
        <v>34578</v>
      </c>
      <c r="F1290" s="1" t="s">
        <v>10111</v>
      </c>
      <c r="G1290" t="str">
        <f t="shared" si="140"/>
        <v>Valid</v>
      </c>
      <c r="H1290" s="1" t="s">
        <v>10112</v>
      </c>
      <c r="I1290" t="str" cm="1">
        <f t="array" ref="I1290">IF(OR(TRIM(H1290)="",ISNUMBER(SEARCH("#",H1290)),AA1290&lt;Config!$B$8,SUMPRODUCT(--ISNUMBER(SEARCH({"a";"b";"c";"d";"e";"f";"g";"h";"i";"j";"k";"l";"m";"n";"o";"p";"q";"r";"s";"t";"u";"v";"w";"x";"y";"z"},H1290)))&gt;0),"Invalid","Valid")</f>
        <v>Valid</v>
      </c>
      <c r="J1290" s="1" t="s">
        <v>10113</v>
      </c>
      <c r="K1290" s="1" t="s">
        <v>378</v>
      </c>
      <c r="L1290" s="1" t="s">
        <v>84</v>
      </c>
      <c r="M1290" s="1" t="s">
        <v>30</v>
      </c>
      <c r="N1290" s="1" t="s">
        <v>211</v>
      </c>
      <c r="O1290" s="1" t="s">
        <v>180</v>
      </c>
      <c r="P1290" t="s">
        <v>33</v>
      </c>
      <c r="Q1290" s="1" t="s">
        <v>1099</v>
      </c>
      <c r="R1290" s="1" t="s">
        <v>2361</v>
      </c>
      <c r="S1290" s="1" t="s">
        <v>10114</v>
      </c>
      <c r="T1290" s="1" t="s">
        <v>10115</v>
      </c>
      <c r="U1290" s="1" t="s">
        <v>10116</v>
      </c>
      <c r="V1290" s="1" t="s">
        <v>1145</v>
      </c>
      <c r="W1290" s="1" t="s">
        <v>94</v>
      </c>
      <c r="X1290" t="str">
        <f t="shared" si="141"/>
        <v>Complete</v>
      </c>
      <c r="Y1290">
        <f>MAX(0,100-IF(G1290="Invalid",Config!$B$5,0)-IF(I1290="Invalid",Config!$B$6,0)-IF(X1290="Incomplete",Config!$B$7,0)-IF(AF1290="Yes",Config!$B$37,0))</f>
        <v>100</v>
      </c>
      <c r="Z1290" s="1">
        <f>IF(OR(TRIM(B1290)="",COUNTIF(Config!$B$15:$B$19,B1290)&gt;0),1,0)+IF(OR(TRIM(C1290)="",COUNTIF(Config!$B$15:$B$19,C1290)&gt;0),1,0)+IF(OR(TRIM(F1290)="",COUNTIF(Config!$B$15:$B$19,F1290)&gt;0),1,0)+IF(OR(TRIM(H1290)="",COUNTIF(Config!$B$15:$B$19,H1290)&gt;0),1,0)+IF(OR(TRIM(E1290)="",COUNTIF(Config!$B$15:$B$19,E1290)&gt;0),1,0)+IF(OR(TRIM(K1290)="",COUNTIF(Config!$B$15:$B$19,K1290)&gt;0),1,0)+IF(OR(TRIM(P1290)="",COUNTIF(Config!$B$15:$B$19,P1290)&gt;0),1,0)+IF(OR(TRIM(R1290)="",COUNTIF(Config!$B$15:$B$19,R1290)&gt;0),1,0)</f>
        <v>0</v>
      </c>
      <c r="AA1290" s="1" cm="1">
        <f t="array" ref="AA1290">SUMPRODUCT(LEN(H1290)-LEN(SUBSTITUTE(H1290,{"0";"1";"2";"3";"4";"5";"6";"7";"8";"9"},"")))</f>
        <v>10</v>
      </c>
      <c r="AC1290" t="str">
        <f t="shared" si="142"/>
        <v/>
      </c>
      <c r="AD1290">
        <f t="shared" si="143"/>
        <v>1</v>
      </c>
      <c r="AE1290">
        <f t="shared" si="144"/>
        <v>1</v>
      </c>
      <c r="AF1290" t="str">
        <f t="shared" si="145"/>
        <v>No</v>
      </c>
      <c r="AG1290">
        <f t="shared" ca="1" si="146"/>
        <v>37</v>
      </c>
      <c r="AH1290" t="str">
        <f ca="1">IF(OR(V1290="",AG1290=""),"Yes",IF(AG1290&gt;Config!$B$41,"Yes","No"))</f>
        <v>No</v>
      </c>
    </row>
    <row r="1291" spans="1:34" x14ac:dyDescent="0.25">
      <c r="A1291" s="1" t="s">
        <v>10117</v>
      </c>
      <c r="B1291" s="1" t="s">
        <v>33815</v>
      </c>
      <c r="C1291" s="1" t="s">
        <v>78</v>
      </c>
      <c r="D1291" s="1" t="s">
        <v>78</v>
      </c>
      <c r="E1291" s="1" t="s">
        <v>34579</v>
      </c>
      <c r="F1291" s="1" t="s">
        <v>10118</v>
      </c>
      <c r="G1291" t="str">
        <f t="shared" si="140"/>
        <v>Valid</v>
      </c>
      <c r="H1291" s="1" t="s">
        <v>10119</v>
      </c>
      <c r="I1291" t="str" cm="1">
        <f t="array" ref="I1291">IF(OR(TRIM(H1291)="",ISNUMBER(SEARCH("#",H1291)),AA1291&lt;Config!$B$8,SUMPRODUCT(--ISNUMBER(SEARCH({"a";"b";"c";"d";"e";"f";"g";"h";"i";"j";"k";"l";"m";"n";"o";"p";"q";"r";"s";"t";"u";"v";"w";"x";"y";"z"},H1291)))&gt;0),"Invalid","Valid")</f>
        <v>Valid</v>
      </c>
      <c r="J1291" s="1" t="s">
        <v>10120</v>
      </c>
      <c r="K1291" s="1" t="s">
        <v>369</v>
      </c>
      <c r="L1291" s="1" t="s">
        <v>450</v>
      </c>
      <c r="M1291" s="1" t="s">
        <v>118</v>
      </c>
      <c r="N1291" s="1" t="s">
        <v>86</v>
      </c>
      <c r="O1291" s="1" t="s">
        <v>180</v>
      </c>
      <c r="P1291" t="s">
        <v>87</v>
      </c>
      <c r="Q1291" s="1" t="s">
        <v>166</v>
      </c>
      <c r="R1291" s="1" t="s">
        <v>550</v>
      </c>
      <c r="S1291" s="1" t="s">
        <v>1064</v>
      </c>
      <c r="T1291" s="1" t="s">
        <v>10121</v>
      </c>
      <c r="U1291" s="1" t="s">
        <v>7896</v>
      </c>
      <c r="V1291" s="1" t="s">
        <v>3271</v>
      </c>
      <c r="W1291" s="1" t="s">
        <v>293</v>
      </c>
      <c r="X1291" t="str">
        <f t="shared" si="141"/>
        <v>Incomplete</v>
      </c>
      <c r="Y1291">
        <f>MAX(0,100-IF(G1291="Invalid",Config!$B$5,0)-IF(I1291="Invalid",Config!$B$6,0)-IF(X1291="Incomplete",Config!$B$7,0)-IF(AF1291="Yes",Config!$B$37,0))</f>
        <v>60</v>
      </c>
      <c r="Z1291" s="1">
        <f>IF(OR(TRIM(B1291)="",COUNTIF(Config!$B$15:$B$19,B1291)&gt;0),1,0)+IF(OR(TRIM(C1291)="",COUNTIF(Config!$B$15:$B$19,C1291)&gt;0),1,0)+IF(OR(TRIM(F1291)="",COUNTIF(Config!$B$15:$B$19,F1291)&gt;0),1,0)+IF(OR(TRIM(H1291)="",COUNTIF(Config!$B$15:$B$19,H1291)&gt;0),1,0)+IF(OR(TRIM(E1291)="",COUNTIF(Config!$B$15:$B$19,E1291)&gt;0),1,0)+IF(OR(TRIM(K1291)="",COUNTIF(Config!$B$15:$B$19,K1291)&gt;0),1,0)+IF(OR(TRIM(P1291)="",COUNTIF(Config!$B$15:$B$19,P1291)&gt;0),1,0)+IF(OR(TRIM(R1291)="",COUNTIF(Config!$B$15:$B$19,R1291)&gt;0),1,0)</f>
        <v>1</v>
      </c>
      <c r="AA1291" s="1" cm="1">
        <f t="array" ref="AA1291">SUMPRODUCT(LEN(H1291)-LEN(SUBSTITUTE(H1291,{"0";"1";"2";"3";"4";"5";"6";"7";"8";"9"},"")))</f>
        <v>11</v>
      </c>
      <c r="AC1291" t="str">
        <f t="shared" si="142"/>
        <v>Incomplete Profile</v>
      </c>
      <c r="AD1291">
        <f t="shared" si="143"/>
        <v>1</v>
      </c>
      <c r="AE1291">
        <f t="shared" si="144"/>
        <v>1</v>
      </c>
      <c r="AF1291" t="str">
        <f t="shared" si="145"/>
        <v>No</v>
      </c>
      <c r="AG1291">
        <f t="shared" ca="1" si="146"/>
        <v>161</v>
      </c>
      <c r="AH1291" t="str">
        <f ca="1">IF(OR(V1291="",AG1291=""),"Yes",IF(AG1291&gt;Config!$B$41,"Yes","No"))</f>
        <v>No</v>
      </c>
    </row>
    <row r="1292" spans="1:34" x14ac:dyDescent="0.25">
      <c r="A1292" s="1" t="s">
        <v>10122</v>
      </c>
      <c r="B1292" s="1" t="s">
        <v>431</v>
      </c>
      <c r="C1292" s="1" t="s">
        <v>410</v>
      </c>
      <c r="D1292" s="1" t="s">
        <v>10123</v>
      </c>
      <c r="E1292" s="1" t="s">
        <v>34580</v>
      </c>
      <c r="F1292" s="1" t="s">
        <v>10124</v>
      </c>
      <c r="G1292" t="str">
        <f t="shared" si="140"/>
        <v>Invalid</v>
      </c>
      <c r="H1292" s="1" t="s">
        <v>10125</v>
      </c>
      <c r="I1292" t="str" cm="1">
        <f t="array" ref="I1292">IF(OR(TRIM(H1292)="",ISNUMBER(SEARCH("#",H1292)),AA1292&lt;Config!$B$8,SUMPRODUCT(--ISNUMBER(SEARCH({"a";"b";"c";"d";"e";"f";"g";"h";"i";"j";"k";"l";"m";"n";"o";"p";"q";"r";"s";"t";"u";"v";"w";"x";"y";"z"},H1292)))&gt;0),"Invalid","Valid")</f>
        <v>Valid</v>
      </c>
      <c r="J1292" s="1" t="s">
        <v>10126</v>
      </c>
      <c r="K1292" s="1" t="s">
        <v>117</v>
      </c>
      <c r="L1292" s="1" t="s">
        <v>179</v>
      </c>
      <c r="M1292" s="1" t="s">
        <v>391</v>
      </c>
      <c r="N1292" s="1" t="s">
        <v>33819</v>
      </c>
      <c r="O1292" s="1" t="s">
        <v>180</v>
      </c>
      <c r="P1292" t="s">
        <v>328</v>
      </c>
      <c r="Q1292" s="1" t="s">
        <v>33838</v>
      </c>
      <c r="R1292" s="1" t="s">
        <v>392</v>
      </c>
      <c r="S1292" s="1" t="s">
        <v>10127</v>
      </c>
      <c r="T1292" s="1" t="s">
        <v>10128</v>
      </c>
      <c r="U1292" s="1" t="s">
        <v>1692</v>
      </c>
      <c r="V1292" s="1" t="s">
        <v>10129</v>
      </c>
      <c r="W1292" s="1" t="s">
        <v>94</v>
      </c>
      <c r="X1292" t="str">
        <f t="shared" si="141"/>
        <v>Complete</v>
      </c>
      <c r="Y1292">
        <f>MAX(0,100-IF(G1292="Invalid",Config!$B$5,0)-IF(I1292="Invalid",Config!$B$6,0)-IF(X1292="Incomplete",Config!$B$7,0)-IF(AF1292="Yes",Config!$B$37,0))</f>
        <v>70</v>
      </c>
      <c r="Z1292" s="1">
        <f>IF(OR(TRIM(B1292)="",COUNTIF(Config!$B$15:$B$19,B1292)&gt;0),1,0)+IF(OR(TRIM(C1292)="",COUNTIF(Config!$B$15:$B$19,C1292)&gt;0),1,0)+IF(OR(TRIM(F1292)="",COUNTIF(Config!$B$15:$B$19,F1292)&gt;0),1,0)+IF(OR(TRIM(H1292)="",COUNTIF(Config!$B$15:$B$19,H1292)&gt;0),1,0)+IF(OR(TRIM(E1292)="",COUNTIF(Config!$B$15:$B$19,E1292)&gt;0),1,0)+IF(OR(TRIM(K1292)="",COUNTIF(Config!$B$15:$B$19,K1292)&gt;0),1,0)+IF(OR(TRIM(P1292)="",COUNTIF(Config!$B$15:$B$19,P1292)&gt;0),1,0)+IF(OR(TRIM(R1292)="",COUNTIF(Config!$B$15:$B$19,R1292)&gt;0),1,0)</f>
        <v>0</v>
      </c>
      <c r="AA1292" s="1" cm="1">
        <f t="array" ref="AA1292">SUMPRODUCT(LEN(H1292)-LEN(SUBSTITUTE(H1292,{"0";"1";"2";"3";"4";"5";"6";"7";"8";"9"},"")))</f>
        <v>11</v>
      </c>
      <c r="AC1292" t="str">
        <f t="shared" si="142"/>
        <v>Invalid Email</v>
      </c>
      <c r="AD1292">
        <f t="shared" si="143"/>
        <v>0</v>
      </c>
      <c r="AE1292">
        <f t="shared" si="144"/>
        <v>1</v>
      </c>
      <c r="AF1292" t="str">
        <f t="shared" si="145"/>
        <v>No</v>
      </c>
      <c r="AG1292" t="str">
        <f t="shared" ca="1" si="146"/>
        <v/>
      </c>
      <c r="AH1292" t="str">
        <f ca="1">IF(OR(V1292="",AG1292=""),"Yes",IF(AG1292&gt;Config!$B$41,"Yes","No"))</f>
        <v>Yes</v>
      </c>
    </row>
    <row r="1293" spans="1:34" x14ac:dyDescent="0.25">
      <c r="A1293" s="1" t="s">
        <v>10130</v>
      </c>
      <c r="B1293" s="1" t="s">
        <v>77</v>
      </c>
      <c r="C1293" s="1" t="s">
        <v>524</v>
      </c>
      <c r="D1293" s="1" t="s">
        <v>758</v>
      </c>
      <c r="E1293" s="1" t="s">
        <v>34581</v>
      </c>
      <c r="F1293" s="1" t="s">
        <v>10131</v>
      </c>
      <c r="G1293" t="str">
        <f t="shared" si="140"/>
        <v>Valid</v>
      </c>
      <c r="H1293" s="1" t="s">
        <v>10132</v>
      </c>
      <c r="I1293" t="str" cm="1">
        <f t="array" ref="I1293">IF(OR(TRIM(H1293)="",ISNUMBER(SEARCH("#",H1293)),AA1293&lt;Config!$B$8,SUMPRODUCT(--ISNUMBER(SEARCH({"a";"b";"c";"d";"e";"f";"g";"h";"i";"j";"k";"l";"m";"n";"o";"p";"q";"r";"s";"t";"u";"v";"w";"x";"y";"z"},H1293)))&gt;0),"Invalid","Valid")</f>
        <v>Valid</v>
      </c>
      <c r="J1293" s="1" t="s">
        <v>10133</v>
      </c>
      <c r="K1293" s="1" t="s">
        <v>147</v>
      </c>
      <c r="L1293" s="1" t="s">
        <v>164</v>
      </c>
      <c r="M1293" s="1" t="s">
        <v>85</v>
      </c>
      <c r="N1293" s="1" t="s">
        <v>33819</v>
      </c>
      <c r="O1293" s="1" t="s">
        <v>196</v>
      </c>
      <c r="P1293" t="s">
        <v>87</v>
      </c>
      <c r="Q1293" s="1" t="s">
        <v>166</v>
      </c>
      <c r="R1293" s="1" t="s">
        <v>212</v>
      </c>
      <c r="S1293" s="1" t="s">
        <v>10134</v>
      </c>
      <c r="T1293" s="1" t="s">
        <v>10135</v>
      </c>
      <c r="U1293" s="1" t="s">
        <v>2529</v>
      </c>
      <c r="V1293" s="1" t="s">
        <v>10136</v>
      </c>
      <c r="W1293" s="1" t="s">
        <v>75</v>
      </c>
      <c r="X1293" t="str">
        <f t="shared" si="141"/>
        <v>Complete</v>
      </c>
      <c r="Y1293">
        <f>MAX(0,100-IF(G1293="Invalid",Config!$B$5,0)-IF(I1293="Invalid",Config!$B$6,0)-IF(X1293="Incomplete",Config!$B$7,0)-IF(AF1293="Yes",Config!$B$37,0))</f>
        <v>100</v>
      </c>
      <c r="Z1293" s="1">
        <f>IF(OR(TRIM(B1293)="",COUNTIF(Config!$B$15:$B$19,B1293)&gt;0),1,0)+IF(OR(TRIM(C1293)="",COUNTIF(Config!$B$15:$B$19,C1293)&gt;0),1,0)+IF(OR(TRIM(F1293)="",COUNTIF(Config!$B$15:$B$19,F1293)&gt;0),1,0)+IF(OR(TRIM(H1293)="",COUNTIF(Config!$B$15:$B$19,H1293)&gt;0),1,0)+IF(OR(TRIM(E1293)="",COUNTIF(Config!$B$15:$B$19,E1293)&gt;0),1,0)+IF(OR(TRIM(K1293)="",COUNTIF(Config!$B$15:$B$19,K1293)&gt;0),1,0)+IF(OR(TRIM(P1293)="",COUNTIF(Config!$B$15:$B$19,P1293)&gt;0),1,0)+IF(OR(TRIM(R1293)="",COUNTIF(Config!$B$15:$B$19,R1293)&gt;0),1,0)</f>
        <v>0</v>
      </c>
      <c r="AA1293" s="1" cm="1">
        <f t="array" ref="AA1293">SUMPRODUCT(LEN(H1293)-LEN(SUBSTITUTE(H1293,{"0";"1";"2";"3";"4";"5";"6";"7";"8";"9"},"")))</f>
        <v>10</v>
      </c>
      <c r="AC1293" t="str">
        <f t="shared" si="142"/>
        <v/>
      </c>
      <c r="AD1293">
        <f t="shared" si="143"/>
        <v>1</v>
      </c>
      <c r="AE1293">
        <f t="shared" si="144"/>
        <v>1</v>
      </c>
      <c r="AF1293" t="str">
        <f t="shared" si="145"/>
        <v>No</v>
      </c>
      <c r="AG1293">
        <f t="shared" ca="1" si="146"/>
        <v>73</v>
      </c>
      <c r="AH1293" t="str">
        <f ca="1">IF(OR(V1293="",AG1293=""),"Yes",IF(AG1293&gt;Config!$B$41,"Yes","No"))</f>
        <v>No</v>
      </c>
    </row>
    <row r="1294" spans="1:34" x14ac:dyDescent="0.25">
      <c r="A1294" s="1" t="s">
        <v>10137</v>
      </c>
      <c r="B1294" s="1" t="s">
        <v>1339</v>
      </c>
      <c r="C1294" s="1" t="s">
        <v>1441</v>
      </c>
      <c r="D1294" s="1" t="s">
        <v>10138</v>
      </c>
      <c r="E1294" s="1" t="s">
        <v>33908</v>
      </c>
      <c r="F1294" s="1" t="s">
        <v>10139</v>
      </c>
      <c r="G1294" t="str">
        <f t="shared" si="140"/>
        <v>Valid</v>
      </c>
      <c r="H1294" s="1" t="s">
        <v>10140</v>
      </c>
      <c r="I1294" t="str" cm="1">
        <f t="array" ref="I1294">IF(OR(TRIM(H1294)="",ISNUMBER(SEARCH("#",H1294)),AA1294&lt;Config!$B$8,SUMPRODUCT(--ISNUMBER(SEARCH({"a";"b";"c";"d";"e";"f";"g";"h";"i";"j";"k";"l";"m";"n";"o";"p";"q";"r";"s";"t";"u";"v";"w";"x";"y";"z"},H1294)))&gt;0),"Invalid","Valid")</f>
        <v>Valid</v>
      </c>
      <c r="J1294" s="1" t="s">
        <v>10141</v>
      </c>
      <c r="K1294" s="1" t="s">
        <v>117</v>
      </c>
      <c r="L1294" s="1" t="s">
        <v>164</v>
      </c>
      <c r="M1294" s="1" t="s">
        <v>165</v>
      </c>
      <c r="N1294" s="1" t="s">
        <v>437</v>
      </c>
      <c r="O1294" s="1" t="s">
        <v>149</v>
      </c>
      <c r="P1294" t="s">
        <v>328</v>
      </c>
      <c r="Q1294" s="1" t="s">
        <v>33838</v>
      </c>
      <c r="R1294" s="1" t="s">
        <v>392</v>
      </c>
      <c r="S1294" s="1" t="s">
        <v>8223</v>
      </c>
      <c r="T1294" s="1" t="s">
        <v>10142</v>
      </c>
      <c r="U1294" s="1" t="s">
        <v>9235</v>
      </c>
      <c r="V1294" s="1" t="s">
        <v>4827</v>
      </c>
      <c r="W1294" s="1" t="s">
        <v>384</v>
      </c>
      <c r="X1294" t="str">
        <f t="shared" si="141"/>
        <v>Complete</v>
      </c>
      <c r="Y1294">
        <f>MAX(0,100-IF(G1294="Invalid",Config!$B$5,0)-IF(I1294="Invalid",Config!$B$6,0)-IF(X1294="Incomplete",Config!$B$7,0)-IF(AF1294="Yes",Config!$B$37,0))</f>
        <v>100</v>
      </c>
      <c r="Z1294" s="1">
        <f>IF(OR(TRIM(B1294)="",COUNTIF(Config!$B$15:$B$19,B1294)&gt;0),1,0)+IF(OR(TRIM(C1294)="",COUNTIF(Config!$B$15:$B$19,C1294)&gt;0),1,0)+IF(OR(TRIM(F1294)="",COUNTIF(Config!$B$15:$B$19,F1294)&gt;0),1,0)+IF(OR(TRIM(H1294)="",COUNTIF(Config!$B$15:$B$19,H1294)&gt;0),1,0)+IF(OR(TRIM(E1294)="",COUNTIF(Config!$B$15:$B$19,E1294)&gt;0),1,0)+IF(OR(TRIM(K1294)="",COUNTIF(Config!$B$15:$B$19,K1294)&gt;0),1,0)+IF(OR(TRIM(P1294)="",COUNTIF(Config!$B$15:$B$19,P1294)&gt;0),1,0)+IF(OR(TRIM(R1294)="",COUNTIF(Config!$B$15:$B$19,R1294)&gt;0),1,0)</f>
        <v>0</v>
      </c>
      <c r="AA1294" s="1" cm="1">
        <f t="array" ref="AA1294">SUMPRODUCT(LEN(H1294)-LEN(SUBSTITUTE(H1294,{"0";"1";"2";"3";"4";"5";"6";"7";"8";"9"},"")))</f>
        <v>11</v>
      </c>
      <c r="AC1294" t="str">
        <f t="shared" si="142"/>
        <v/>
      </c>
      <c r="AD1294">
        <f t="shared" si="143"/>
        <v>1</v>
      </c>
      <c r="AE1294">
        <f t="shared" si="144"/>
        <v>1</v>
      </c>
      <c r="AF1294" t="str">
        <f t="shared" si="145"/>
        <v>No</v>
      </c>
      <c r="AG1294">
        <f t="shared" ca="1" si="146"/>
        <v>65</v>
      </c>
      <c r="AH1294" t="str">
        <f ca="1">IF(OR(V1294="",AG1294=""),"Yes",IF(AG1294&gt;Config!$B$41,"Yes","No"))</f>
        <v>No</v>
      </c>
    </row>
    <row r="1295" spans="1:34" x14ac:dyDescent="0.25">
      <c r="A1295" s="1" t="s">
        <v>7132</v>
      </c>
      <c r="B1295" s="1" t="s">
        <v>1833</v>
      </c>
      <c r="C1295" s="1" t="s">
        <v>524</v>
      </c>
      <c r="D1295" s="1" t="s">
        <v>6478</v>
      </c>
      <c r="E1295" s="1" t="s">
        <v>283</v>
      </c>
      <c r="F1295" s="1" t="s">
        <v>10143</v>
      </c>
      <c r="G1295" t="str">
        <f t="shared" si="140"/>
        <v>Valid</v>
      </c>
      <c r="H1295" s="1" t="s">
        <v>10144</v>
      </c>
      <c r="I1295" t="str" cm="1">
        <f t="array" ref="I1295">IF(OR(TRIM(H1295)="",ISNUMBER(SEARCH("#",H1295)),AA1295&lt;Config!$B$8,SUMPRODUCT(--ISNUMBER(SEARCH({"a";"b";"c";"d";"e";"f";"g";"h";"i";"j";"k";"l";"m";"n";"o";"p";"q";"r";"s";"t";"u";"v";"w";"x";"y";"z"},H1295)))&gt;0),"Invalid","Valid")</f>
        <v>Valid</v>
      </c>
      <c r="J1295" s="1" t="s">
        <v>10145</v>
      </c>
      <c r="K1295" s="1" t="s">
        <v>378</v>
      </c>
      <c r="L1295" s="1" t="s">
        <v>265</v>
      </c>
      <c r="M1295" s="1" t="s">
        <v>30</v>
      </c>
      <c r="N1295" s="1" t="s">
        <v>148</v>
      </c>
      <c r="O1295" s="1" t="s">
        <v>180</v>
      </c>
      <c r="P1295" t="s">
        <v>87</v>
      </c>
      <c r="Q1295" s="1" t="s">
        <v>88</v>
      </c>
      <c r="R1295" s="1" t="s">
        <v>379</v>
      </c>
      <c r="S1295" s="1" t="s">
        <v>10146</v>
      </c>
      <c r="T1295" s="1" t="s">
        <v>10147</v>
      </c>
      <c r="U1295" s="1" t="s">
        <v>2926</v>
      </c>
      <c r="V1295" s="1" t="s">
        <v>7405</v>
      </c>
      <c r="W1295" s="1" t="s">
        <v>94</v>
      </c>
      <c r="X1295" t="str">
        <f t="shared" si="141"/>
        <v>Complete</v>
      </c>
      <c r="Y1295">
        <f>MAX(0,100-IF(G1295="Invalid",Config!$B$5,0)-IF(I1295="Invalid",Config!$B$6,0)-IF(X1295="Incomplete",Config!$B$7,0)-IF(AF1295="Yes",Config!$B$37,0))</f>
        <v>100</v>
      </c>
      <c r="Z1295" s="1">
        <f>IF(OR(TRIM(B1295)="",COUNTIF(Config!$B$15:$B$19,B1295)&gt;0),1,0)+IF(OR(TRIM(C1295)="",COUNTIF(Config!$B$15:$B$19,C1295)&gt;0),1,0)+IF(OR(TRIM(F1295)="",COUNTIF(Config!$B$15:$B$19,F1295)&gt;0),1,0)+IF(OR(TRIM(H1295)="",COUNTIF(Config!$B$15:$B$19,H1295)&gt;0),1,0)+IF(OR(TRIM(E1295)="",COUNTIF(Config!$B$15:$B$19,E1295)&gt;0),1,0)+IF(OR(TRIM(K1295)="",COUNTIF(Config!$B$15:$B$19,K1295)&gt;0),1,0)+IF(OR(TRIM(P1295)="",COUNTIF(Config!$B$15:$B$19,P1295)&gt;0),1,0)+IF(OR(TRIM(R1295)="",COUNTIF(Config!$B$15:$B$19,R1295)&gt;0),1,0)</f>
        <v>0</v>
      </c>
      <c r="AA1295" s="1" cm="1">
        <f t="array" ref="AA1295">SUMPRODUCT(LEN(H1295)-LEN(SUBSTITUTE(H1295,{"0";"1";"2";"3";"4";"5";"6";"7";"8";"9"},"")))</f>
        <v>10</v>
      </c>
      <c r="AC1295" t="str">
        <f t="shared" si="142"/>
        <v/>
      </c>
      <c r="AD1295">
        <f t="shared" si="143"/>
        <v>1</v>
      </c>
      <c r="AE1295">
        <f t="shared" si="144"/>
        <v>1</v>
      </c>
      <c r="AF1295" t="str">
        <f t="shared" si="145"/>
        <v>No</v>
      </c>
      <c r="AG1295">
        <f t="shared" ca="1" si="146"/>
        <v>453</v>
      </c>
      <c r="AH1295" t="str">
        <f ca="1">IF(OR(V1295="",AG1295=""),"Yes",IF(AG1295&gt;Config!$B$41,"Yes","No"))</f>
        <v>Yes</v>
      </c>
    </row>
    <row r="1296" spans="1:34" x14ac:dyDescent="0.25">
      <c r="A1296" s="1" t="s">
        <v>10148</v>
      </c>
      <c r="B1296" s="1" t="s">
        <v>2431</v>
      </c>
      <c r="C1296" s="1" t="s">
        <v>1007</v>
      </c>
      <c r="D1296" s="1" t="s">
        <v>10149</v>
      </c>
      <c r="E1296" s="1" t="s">
        <v>34582</v>
      </c>
      <c r="F1296" s="1" t="s">
        <v>10150</v>
      </c>
      <c r="G1296" t="str">
        <f t="shared" si="140"/>
        <v>Valid</v>
      </c>
      <c r="H1296" s="1" t="s">
        <v>10151</v>
      </c>
      <c r="I1296" t="str" cm="1">
        <f t="array" ref="I1296">IF(OR(TRIM(H1296)="",ISNUMBER(SEARCH("#",H1296)),AA1296&lt;Config!$B$8,SUMPRODUCT(--ISNUMBER(SEARCH({"a";"b";"c";"d";"e";"f";"g";"h";"i";"j";"k";"l";"m";"n";"o";"p";"q";"r";"s";"t";"u";"v";"w";"x";"y";"z"},H1296)))&gt;0),"Invalid","Valid")</f>
        <v>Valid</v>
      </c>
      <c r="J1296" s="1" t="s">
        <v>10152</v>
      </c>
      <c r="K1296" s="1" t="s">
        <v>481</v>
      </c>
      <c r="L1296" s="1" t="s">
        <v>84</v>
      </c>
      <c r="M1296" s="1" t="s">
        <v>517</v>
      </c>
      <c r="N1296" s="1" t="s">
        <v>437</v>
      </c>
      <c r="O1296" s="1" t="s">
        <v>180</v>
      </c>
      <c r="P1296" t="s">
        <v>87</v>
      </c>
      <c r="Q1296" s="1" t="s">
        <v>166</v>
      </c>
      <c r="R1296" s="1" t="s">
        <v>212</v>
      </c>
      <c r="S1296" s="1" t="s">
        <v>10153</v>
      </c>
      <c r="T1296" s="1" t="s">
        <v>10154</v>
      </c>
      <c r="U1296" s="1" t="s">
        <v>5010</v>
      </c>
      <c r="V1296" s="1" t="s">
        <v>4097</v>
      </c>
      <c r="W1296" s="1" t="s">
        <v>384</v>
      </c>
      <c r="X1296" t="str">
        <f t="shared" si="141"/>
        <v>Complete</v>
      </c>
      <c r="Y1296">
        <f>MAX(0,100-IF(G1296="Invalid",Config!$B$5,0)-IF(I1296="Invalid",Config!$B$6,0)-IF(X1296="Incomplete",Config!$B$7,0)-IF(AF1296="Yes",Config!$B$37,0))</f>
        <v>100</v>
      </c>
      <c r="Z1296" s="1">
        <f>IF(OR(TRIM(B1296)="",COUNTIF(Config!$B$15:$B$19,B1296)&gt;0),1,0)+IF(OR(TRIM(C1296)="",COUNTIF(Config!$B$15:$B$19,C1296)&gt;0),1,0)+IF(OR(TRIM(F1296)="",COUNTIF(Config!$B$15:$B$19,F1296)&gt;0),1,0)+IF(OR(TRIM(H1296)="",COUNTIF(Config!$B$15:$B$19,H1296)&gt;0),1,0)+IF(OR(TRIM(E1296)="",COUNTIF(Config!$B$15:$B$19,E1296)&gt;0),1,0)+IF(OR(TRIM(K1296)="",COUNTIF(Config!$B$15:$B$19,K1296)&gt;0),1,0)+IF(OR(TRIM(P1296)="",COUNTIF(Config!$B$15:$B$19,P1296)&gt;0),1,0)+IF(OR(TRIM(R1296)="",COUNTIF(Config!$B$15:$B$19,R1296)&gt;0),1,0)</f>
        <v>0</v>
      </c>
      <c r="AA1296" s="1" cm="1">
        <f t="array" ref="AA1296">SUMPRODUCT(LEN(H1296)-LEN(SUBSTITUTE(H1296,{"0";"1";"2";"3";"4";"5";"6";"7";"8";"9"},"")))</f>
        <v>11</v>
      </c>
      <c r="AC1296" t="str">
        <f t="shared" si="142"/>
        <v/>
      </c>
      <c r="AD1296">
        <f t="shared" si="143"/>
        <v>1</v>
      </c>
      <c r="AE1296">
        <f t="shared" si="144"/>
        <v>1</v>
      </c>
      <c r="AF1296" t="str">
        <f t="shared" si="145"/>
        <v>No</v>
      </c>
      <c r="AG1296">
        <f t="shared" ca="1" si="146"/>
        <v>409</v>
      </c>
      <c r="AH1296" t="str">
        <f ca="1">IF(OR(V1296="",AG1296=""),"Yes",IF(AG1296&gt;Config!$B$41,"Yes","No"))</f>
        <v>Yes</v>
      </c>
    </row>
    <row r="1297" spans="1:34" x14ac:dyDescent="0.25">
      <c r="A1297" s="1" t="s">
        <v>10155</v>
      </c>
      <c r="B1297" s="1" t="s">
        <v>4638</v>
      </c>
      <c r="C1297" s="1" t="s">
        <v>33815</v>
      </c>
      <c r="D1297" s="1" t="s">
        <v>4638</v>
      </c>
      <c r="E1297" s="1" t="s">
        <v>310</v>
      </c>
      <c r="F1297" s="1" t="s">
        <v>10156</v>
      </c>
      <c r="G1297" t="str">
        <f t="shared" si="140"/>
        <v>Valid</v>
      </c>
      <c r="H1297" s="1" t="s">
        <v>10157</v>
      </c>
      <c r="I1297" t="str" cm="1">
        <f t="array" ref="I1297">IF(OR(TRIM(H1297)="",ISNUMBER(SEARCH("#",H1297)),AA1297&lt;Config!$B$8,SUMPRODUCT(--ISNUMBER(SEARCH({"a";"b";"c";"d";"e";"f";"g";"h";"i";"j";"k";"l";"m";"n";"o";"p";"q";"r";"s";"t";"u";"v";"w";"x";"y";"z"},H1297)))&gt;0),"Invalid","Valid")</f>
        <v>Valid</v>
      </c>
      <c r="J1297" s="1" t="s">
        <v>10158</v>
      </c>
      <c r="K1297" s="1" t="s">
        <v>287</v>
      </c>
      <c r="L1297" s="1" t="s">
        <v>134</v>
      </c>
      <c r="M1297" s="1" t="s">
        <v>103</v>
      </c>
      <c r="N1297" s="1" t="s">
        <v>51</v>
      </c>
      <c r="O1297" s="1" t="s">
        <v>69</v>
      </c>
      <c r="P1297" t="s">
        <v>53</v>
      </c>
      <c r="Q1297" s="1" t="s">
        <v>55</v>
      </c>
      <c r="R1297" s="1" t="s">
        <v>415</v>
      </c>
      <c r="S1297" s="1" t="s">
        <v>10159</v>
      </c>
      <c r="T1297" s="1" t="s">
        <v>10160</v>
      </c>
      <c r="U1297" s="1" t="s">
        <v>10161</v>
      </c>
      <c r="V1297" s="1" t="s">
        <v>10162</v>
      </c>
      <c r="W1297" s="1" t="s">
        <v>125</v>
      </c>
      <c r="X1297" t="str">
        <f t="shared" si="141"/>
        <v>Incomplete</v>
      </c>
      <c r="Y1297">
        <f>MAX(0,100-IF(G1297="Invalid",Config!$B$5,0)-IF(I1297="Invalid",Config!$B$6,0)-IF(X1297="Incomplete",Config!$B$7,0)-IF(AF1297="Yes",Config!$B$37,0))</f>
        <v>60</v>
      </c>
      <c r="Z1297" s="1">
        <f>IF(OR(TRIM(B1297)="",COUNTIF(Config!$B$15:$B$19,B1297)&gt;0),1,0)+IF(OR(TRIM(C1297)="",COUNTIF(Config!$B$15:$B$19,C1297)&gt;0),1,0)+IF(OR(TRIM(F1297)="",COUNTIF(Config!$B$15:$B$19,F1297)&gt;0),1,0)+IF(OR(TRIM(H1297)="",COUNTIF(Config!$B$15:$B$19,H1297)&gt;0),1,0)+IF(OR(TRIM(E1297)="",COUNTIF(Config!$B$15:$B$19,E1297)&gt;0),1,0)+IF(OR(TRIM(K1297)="",COUNTIF(Config!$B$15:$B$19,K1297)&gt;0),1,0)+IF(OR(TRIM(P1297)="",COUNTIF(Config!$B$15:$B$19,P1297)&gt;0),1,0)+IF(OR(TRIM(R1297)="",COUNTIF(Config!$B$15:$B$19,R1297)&gt;0),1,0)</f>
        <v>1</v>
      </c>
      <c r="AA1297" s="1" cm="1">
        <f t="array" ref="AA1297">SUMPRODUCT(LEN(H1297)-LEN(SUBSTITUTE(H1297,{"0";"1";"2";"3";"4";"5";"6";"7";"8";"9"},"")))</f>
        <v>10</v>
      </c>
      <c r="AC1297" t="str">
        <f t="shared" si="142"/>
        <v>Incomplete Profile</v>
      </c>
      <c r="AD1297">
        <f t="shared" si="143"/>
        <v>1</v>
      </c>
      <c r="AE1297">
        <f t="shared" si="144"/>
        <v>1</v>
      </c>
      <c r="AF1297" t="str">
        <f t="shared" si="145"/>
        <v>No</v>
      </c>
      <c r="AG1297">
        <f t="shared" ca="1" si="146"/>
        <v>668</v>
      </c>
      <c r="AH1297" t="str">
        <f ca="1">IF(OR(V1297="",AG1297=""),"Yes",IF(AG1297&gt;Config!$B$41,"Yes","No"))</f>
        <v>Yes</v>
      </c>
    </row>
    <row r="1298" spans="1:34" x14ac:dyDescent="0.25">
      <c r="A1298" s="1" t="s">
        <v>10163</v>
      </c>
      <c r="B1298" s="1" t="s">
        <v>353</v>
      </c>
      <c r="C1298" s="1" t="s">
        <v>398</v>
      </c>
      <c r="D1298" s="1" t="s">
        <v>10164</v>
      </c>
      <c r="E1298" s="1" t="s">
        <v>33829</v>
      </c>
      <c r="F1298" s="1" t="s">
        <v>10165</v>
      </c>
      <c r="G1298" t="str">
        <f t="shared" si="140"/>
        <v>Valid</v>
      </c>
      <c r="H1298" s="1" t="s">
        <v>10166</v>
      </c>
      <c r="I1298" t="str" cm="1">
        <f t="array" ref="I1298">IF(OR(TRIM(H1298)="",ISNUMBER(SEARCH("#",H1298)),AA1298&lt;Config!$B$8,SUMPRODUCT(--ISNUMBER(SEARCH({"a";"b";"c";"d";"e";"f";"g";"h";"i";"j";"k";"l";"m";"n";"o";"p";"q";"r";"s";"t";"u";"v";"w";"x";"y";"z"},H1298)))&gt;0),"Invalid","Valid")</f>
        <v>Valid</v>
      </c>
      <c r="J1298" s="1" t="s">
        <v>10167</v>
      </c>
      <c r="K1298" s="1" t="s">
        <v>369</v>
      </c>
      <c r="L1298" s="1" t="s">
        <v>84</v>
      </c>
      <c r="M1298" s="1" t="s">
        <v>33827</v>
      </c>
      <c r="N1298" s="1" t="s">
        <v>224</v>
      </c>
      <c r="O1298" s="1" t="s">
        <v>52</v>
      </c>
      <c r="P1298" t="s">
        <v>104</v>
      </c>
      <c r="Q1298" s="1" t="s">
        <v>302</v>
      </c>
      <c r="R1298" s="1" t="s">
        <v>833</v>
      </c>
      <c r="S1298" s="1" t="s">
        <v>10168</v>
      </c>
      <c r="T1298" s="1" t="s">
        <v>10169</v>
      </c>
      <c r="U1298" s="1" t="s">
        <v>10170</v>
      </c>
      <c r="V1298" s="1" t="s">
        <v>140</v>
      </c>
      <c r="W1298" s="1" t="s">
        <v>125</v>
      </c>
      <c r="X1298" t="str">
        <f t="shared" si="141"/>
        <v>Incomplete</v>
      </c>
      <c r="Y1298">
        <f>MAX(0,100-IF(G1298="Invalid",Config!$B$5,0)-IF(I1298="Invalid",Config!$B$6,0)-IF(X1298="Incomplete",Config!$B$7,0)-IF(AF1298="Yes",Config!$B$37,0))</f>
        <v>60</v>
      </c>
      <c r="Z1298" s="1">
        <f>IF(OR(TRIM(B1298)="",COUNTIF(Config!$B$15:$B$19,B1298)&gt;0),1,0)+IF(OR(TRIM(C1298)="",COUNTIF(Config!$B$15:$B$19,C1298)&gt;0),1,0)+IF(OR(TRIM(F1298)="",COUNTIF(Config!$B$15:$B$19,F1298)&gt;0),1,0)+IF(OR(TRIM(H1298)="",COUNTIF(Config!$B$15:$B$19,H1298)&gt;0),1,0)+IF(OR(TRIM(E1298)="",COUNTIF(Config!$B$15:$B$19,E1298)&gt;0),1,0)+IF(OR(TRIM(K1298)="",COUNTIF(Config!$B$15:$B$19,K1298)&gt;0),1,0)+IF(OR(TRIM(P1298)="",COUNTIF(Config!$B$15:$B$19,P1298)&gt;0),1,0)+IF(OR(TRIM(R1298)="",COUNTIF(Config!$B$15:$B$19,R1298)&gt;0),1,0)</f>
        <v>1</v>
      </c>
      <c r="AA1298" s="1" cm="1">
        <f t="array" ref="AA1298">SUMPRODUCT(LEN(H1298)-LEN(SUBSTITUTE(H1298,{"0";"1";"2";"3";"4";"5";"6";"7";"8";"9"},"")))</f>
        <v>11</v>
      </c>
      <c r="AC1298" t="str">
        <f t="shared" si="142"/>
        <v>Incomplete Profile</v>
      </c>
      <c r="AD1298">
        <f t="shared" si="143"/>
        <v>1</v>
      </c>
      <c r="AE1298">
        <f t="shared" si="144"/>
        <v>1</v>
      </c>
      <c r="AF1298" t="str">
        <f t="shared" si="145"/>
        <v>No</v>
      </c>
      <c r="AG1298">
        <f t="shared" ca="1" si="146"/>
        <v>37</v>
      </c>
      <c r="AH1298" t="str">
        <f ca="1">IF(OR(V1298="",AG1298=""),"Yes",IF(AG1298&gt;Config!$B$41,"Yes","No"))</f>
        <v>No</v>
      </c>
    </row>
    <row r="1299" spans="1:34" x14ac:dyDescent="0.25">
      <c r="A1299" s="1" t="s">
        <v>10171</v>
      </c>
      <c r="B1299" s="1" t="s">
        <v>1241</v>
      </c>
      <c r="C1299" s="1" t="s">
        <v>323</v>
      </c>
      <c r="D1299" s="1" t="s">
        <v>4845</v>
      </c>
      <c r="E1299" s="1" t="s">
        <v>191</v>
      </c>
      <c r="F1299" s="1" t="s">
        <v>10172</v>
      </c>
      <c r="G1299" t="str">
        <f t="shared" si="140"/>
        <v>Valid</v>
      </c>
      <c r="H1299" s="1" t="s">
        <v>10173</v>
      </c>
      <c r="I1299" t="str" cm="1">
        <f t="array" ref="I1299">IF(OR(TRIM(H1299)="",ISNUMBER(SEARCH("#",H1299)),AA1299&lt;Config!$B$8,SUMPRODUCT(--ISNUMBER(SEARCH({"a";"b";"c";"d";"e";"f";"g";"h";"i";"j";"k";"l";"m";"n";"o";"p";"q";"r";"s";"t";"u";"v";"w";"x";"y";"z"},H1299)))&gt;0),"Invalid","Valid")</f>
        <v>Valid</v>
      </c>
      <c r="J1299" s="1" t="s">
        <v>10174</v>
      </c>
      <c r="K1299" s="1" t="s">
        <v>378</v>
      </c>
      <c r="L1299" s="1" t="s">
        <v>134</v>
      </c>
      <c r="M1299" s="1" t="s">
        <v>30</v>
      </c>
      <c r="N1299" s="1" t="s">
        <v>437</v>
      </c>
      <c r="O1299" s="1" t="s">
        <v>69</v>
      </c>
      <c r="P1299" t="s">
        <v>53</v>
      </c>
      <c r="Q1299" s="1" t="s">
        <v>55</v>
      </c>
      <c r="R1299" s="1" t="s">
        <v>70</v>
      </c>
      <c r="S1299" s="1" t="s">
        <v>10175</v>
      </c>
      <c r="T1299" s="1" t="s">
        <v>10176</v>
      </c>
      <c r="U1299" s="1" t="s">
        <v>10177</v>
      </c>
      <c r="V1299" s="1" t="s">
        <v>8652</v>
      </c>
      <c r="W1299" s="1" t="s">
        <v>293</v>
      </c>
      <c r="X1299" t="str">
        <f t="shared" si="141"/>
        <v>Complete</v>
      </c>
      <c r="Y1299">
        <f>MAX(0,100-IF(G1299="Invalid",Config!$B$5,0)-IF(I1299="Invalid",Config!$B$6,0)-IF(X1299="Incomplete",Config!$B$7,0)-IF(AF1299="Yes",Config!$B$37,0))</f>
        <v>75</v>
      </c>
      <c r="Z1299" s="1">
        <f>IF(OR(TRIM(B1299)="",COUNTIF(Config!$B$15:$B$19,B1299)&gt;0),1,0)+IF(OR(TRIM(C1299)="",COUNTIF(Config!$B$15:$B$19,C1299)&gt;0),1,0)+IF(OR(TRIM(F1299)="",COUNTIF(Config!$B$15:$B$19,F1299)&gt;0),1,0)+IF(OR(TRIM(H1299)="",COUNTIF(Config!$B$15:$B$19,H1299)&gt;0),1,0)+IF(OR(TRIM(E1299)="",COUNTIF(Config!$B$15:$B$19,E1299)&gt;0),1,0)+IF(OR(TRIM(K1299)="",COUNTIF(Config!$B$15:$B$19,K1299)&gt;0),1,0)+IF(OR(TRIM(P1299)="",COUNTIF(Config!$B$15:$B$19,P1299)&gt;0),1,0)+IF(OR(TRIM(R1299)="",COUNTIF(Config!$B$15:$B$19,R1299)&gt;0),1,0)</f>
        <v>0</v>
      </c>
      <c r="AA1299" s="1" cm="1">
        <f t="array" ref="AA1299">SUMPRODUCT(LEN(H1299)-LEN(SUBSTITUTE(H1299,{"0";"1";"2";"3";"4";"5";"6";"7";"8";"9"},"")))</f>
        <v>10</v>
      </c>
      <c r="AC1299" t="str">
        <f t="shared" si="142"/>
        <v>Potential Duplicate</v>
      </c>
      <c r="AD1299">
        <f t="shared" si="143"/>
        <v>2</v>
      </c>
      <c r="AE1299">
        <f t="shared" si="144"/>
        <v>1</v>
      </c>
      <c r="AF1299" t="str">
        <f t="shared" si="145"/>
        <v>Yes</v>
      </c>
      <c r="AG1299">
        <f t="shared" ca="1" si="146"/>
        <v>481</v>
      </c>
      <c r="AH1299" t="str">
        <f ca="1">IF(OR(V1299="",AG1299=""),"Yes",IF(AG1299&gt;Config!$B$41,"Yes","No"))</f>
        <v>Yes</v>
      </c>
    </row>
    <row r="1300" spans="1:34" x14ac:dyDescent="0.25">
      <c r="A1300" s="1" t="s">
        <v>10178</v>
      </c>
      <c r="B1300" s="1" t="s">
        <v>127</v>
      </c>
      <c r="C1300" s="1" t="s">
        <v>336</v>
      </c>
      <c r="D1300" s="1" t="s">
        <v>9830</v>
      </c>
      <c r="E1300" s="1" t="s">
        <v>34583</v>
      </c>
      <c r="F1300" s="1" t="s">
        <v>10179</v>
      </c>
      <c r="G1300" t="str">
        <f t="shared" si="140"/>
        <v>Valid</v>
      </c>
      <c r="H1300" s="1" t="s">
        <v>10180</v>
      </c>
      <c r="I1300" t="str" cm="1">
        <f t="array" ref="I1300">IF(OR(TRIM(H1300)="",ISNUMBER(SEARCH("#",H1300)),AA1300&lt;Config!$B$8,SUMPRODUCT(--ISNUMBER(SEARCH({"a";"b";"c";"d";"e";"f";"g";"h";"i";"j";"k";"l";"m";"n";"o";"p";"q";"r";"s";"t";"u";"v";"w";"x";"y";"z"},H1300)))&gt;0),"Invalid","Valid")</f>
        <v>Valid</v>
      </c>
      <c r="J1300" s="1" t="s">
        <v>10181</v>
      </c>
      <c r="K1300" s="1" t="s">
        <v>28</v>
      </c>
      <c r="L1300" s="1" t="s">
        <v>265</v>
      </c>
      <c r="M1300" s="1" t="s">
        <v>391</v>
      </c>
      <c r="N1300" s="1" t="s">
        <v>51</v>
      </c>
      <c r="O1300" s="1" t="s">
        <v>69</v>
      </c>
      <c r="P1300" t="s">
        <v>87</v>
      </c>
      <c r="Q1300" s="1" t="s">
        <v>88</v>
      </c>
      <c r="R1300" s="1" t="s">
        <v>89</v>
      </c>
      <c r="S1300" s="1" t="s">
        <v>10182</v>
      </c>
      <c r="T1300" s="1" t="s">
        <v>10183</v>
      </c>
      <c r="U1300" s="1" t="s">
        <v>10184</v>
      </c>
      <c r="V1300" s="1" t="s">
        <v>10185</v>
      </c>
      <c r="W1300" s="1" t="s">
        <v>60</v>
      </c>
      <c r="X1300" t="str">
        <f t="shared" si="141"/>
        <v>Complete</v>
      </c>
      <c r="Y1300">
        <f>MAX(0,100-IF(G1300="Invalid",Config!$B$5,0)-IF(I1300="Invalid",Config!$B$6,0)-IF(X1300="Incomplete",Config!$B$7,0)-IF(AF1300="Yes",Config!$B$37,0))</f>
        <v>100</v>
      </c>
      <c r="Z1300" s="1">
        <f>IF(OR(TRIM(B1300)="",COUNTIF(Config!$B$15:$B$19,B1300)&gt;0),1,0)+IF(OR(TRIM(C1300)="",COUNTIF(Config!$B$15:$B$19,C1300)&gt;0),1,0)+IF(OR(TRIM(F1300)="",COUNTIF(Config!$B$15:$B$19,F1300)&gt;0),1,0)+IF(OR(TRIM(H1300)="",COUNTIF(Config!$B$15:$B$19,H1300)&gt;0),1,0)+IF(OR(TRIM(E1300)="",COUNTIF(Config!$B$15:$B$19,E1300)&gt;0),1,0)+IF(OR(TRIM(K1300)="",COUNTIF(Config!$B$15:$B$19,K1300)&gt;0),1,0)+IF(OR(TRIM(P1300)="",COUNTIF(Config!$B$15:$B$19,P1300)&gt;0),1,0)+IF(OR(TRIM(R1300)="",COUNTIF(Config!$B$15:$B$19,R1300)&gt;0),1,0)</f>
        <v>0</v>
      </c>
      <c r="AA1300" s="1" cm="1">
        <f t="array" ref="AA1300">SUMPRODUCT(LEN(H1300)-LEN(SUBSTITUTE(H1300,{"0";"1";"2";"3";"4";"5";"6";"7";"8";"9"},"")))</f>
        <v>11</v>
      </c>
      <c r="AC1300" t="str">
        <f t="shared" si="142"/>
        <v/>
      </c>
      <c r="AD1300">
        <f t="shared" si="143"/>
        <v>1</v>
      </c>
      <c r="AE1300">
        <f t="shared" si="144"/>
        <v>1</v>
      </c>
      <c r="AF1300" t="str">
        <f t="shared" si="145"/>
        <v>No</v>
      </c>
      <c r="AG1300" t="str">
        <f t="shared" ca="1" si="146"/>
        <v/>
      </c>
      <c r="AH1300" t="str">
        <f ca="1">IF(OR(V1300="",AG1300=""),"Yes",IF(AG1300&gt;Config!$B$41,"Yes","No"))</f>
        <v>Yes</v>
      </c>
    </row>
    <row r="1301" spans="1:34" x14ac:dyDescent="0.25">
      <c r="A1301" s="1" t="s">
        <v>10186</v>
      </c>
      <c r="B1301" s="1" t="s">
        <v>2392</v>
      </c>
      <c r="C1301" s="1" t="s">
        <v>996</v>
      </c>
      <c r="D1301" s="1" t="s">
        <v>10187</v>
      </c>
      <c r="E1301" s="1" t="s">
        <v>298</v>
      </c>
      <c r="F1301" s="1" t="s">
        <v>10188</v>
      </c>
      <c r="G1301" t="str">
        <f t="shared" si="140"/>
        <v>Valid</v>
      </c>
      <c r="H1301" s="1" t="s">
        <v>10189</v>
      </c>
      <c r="I1301" t="str" cm="1">
        <f t="array" ref="I1301">IF(OR(TRIM(H1301)="",ISNUMBER(SEARCH("#",H1301)),AA1301&lt;Config!$B$8,SUMPRODUCT(--ISNUMBER(SEARCH({"a";"b";"c";"d";"e";"f";"g";"h";"i";"j";"k";"l";"m";"n";"o";"p";"q";"r";"s";"t";"u";"v";"w";"x";"y";"z"},H1301)))&gt;0),"Invalid","Valid")</f>
        <v>Valid</v>
      </c>
      <c r="J1301" s="1" t="s">
        <v>10190</v>
      </c>
      <c r="K1301" s="1" t="s">
        <v>83</v>
      </c>
      <c r="L1301" s="1" t="s">
        <v>67</v>
      </c>
      <c r="M1301" s="1" t="s">
        <v>135</v>
      </c>
      <c r="N1301" s="1" t="s">
        <v>224</v>
      </c>
      <c r="O1301" s="1" t="s">
        <v>180</v>
      </c>
      <c r="P1301" t="s">
        <v>53</v>
      </c>
      <c r="Q1301" s="1" t="s">
        <v>150</v>
      </c>
      <c r="R1301" s="1" t="s">
        <v>415</v>
      </c>
      <c r="S1301" s="1" t="s">
        <v>10191</v>
      </c>
      <c r="T1301" s="1" t="s">
        <v>10192</v>
      </c>
      <c r="U1301" s="1" t="s">
        <v>5437</v>
      </c>
      <c r="V1301" s="1" t="s">
        <v>140</v>
      </c>
      <c r="W1301" s="1" t="s">
        <v>40</v>
      </c>
      <c r="X1301" t="str">
        <f t="shared" si="141"/>
        <v>Complete</v>
      </c>
      <c r="Y1301">
        <f>MAX(0,100-IF(G1301="Invalid",Config!$B$5,0)-IF(I1301="Invalid",Config!$B$6,0)-IF(X1301="Incomplete",Config!$B$7,0)-IF(AF1301="Yes",Config!$B$37,0))</f>
        <v>100</v>
      </c>
      <c r="Z1301" s="1">
        <f>IF(OR(TRIM(B1301)="",COUNTIF(Config!$B$15:$B$19,B1301)&gt;0),1,0)+IF(OR(TRIM(C1301)="",COUNTIF(Config!$B$15:$B$19,C1301)&gt;0),1,0)+IF(OR(TRIM(F1301)="",COUNTIF(Config!$B$15:$B$19,F1301)&gt;0),1,0)+IF(OR(TRIM(H1301)="",COUNTIF(Config!$B$15:$B$19,H1301)&gt;0),1,0)+IF(OR(TRIM(E1301)="",COUNTIF(Config!$B$15:$B$19,E1301)&gt;0),1,0)+IF(OR(TRIM(K1301)="",COUNTIF(Config!$B$15:$B$19,K1301)&gt;0),1,0)+IF(OR(TRIM(P1301)="",COUNTIF(Config!$B$15:$B$19,P1301)&gt;0),1,0)+IF(OR(TRIM(R1301)="",COUNTIF(Config!$B$15:$B$19,R1301)&gt;0),1,0)</f>
        <v>0</v>
      </c>
      <c r="AA1301" s="1" cm="1">
        <f t="array" ref="AA1301">SUMPRODUCT(LEN(H1301)-LEN(SUBSTITUTE(H1301,{"0";"1";"2";"3";"4";"5";"6";"7";"8";"9"},"")))</f>
        <v>10</v>
      </c>
      <c r="AC1301" t="str">
        <f t="shared" si="142"/>
        <v/>
      </c>
      <c r="AD1301">
        <f t="shared" si="143"/>
        <v>1</v>
      </c>
      <c r="AE1301">
        <f t="shared" si="144"/>
        <v>1</v>
      </c>
      <c r="AF1301" t="str">
        <f t="shared" si="145"/>
        <v>No</v>
      </c>
      <c r="AG1301">
        <f t="shared" ca="1" si="146"/>
        <v>37</v>
      </c>
      <c r="AH1301" t="str">
        <f ca="1">IF(OR(V1301="",AG1301=""),"Yes",IF(AG1301&gt;Config!$B$41,"Yes","No"))</f>
        <v>No</v>
      </c>
    </row>
    <row r="1302" spans="1:34" x14ac:dyDescent="0.25">
      <c r="A1302" s="1" t="s">
        <v>10193</v>
      </c>
      <c r="B1302" s="1" t="s">
        <v>336</v>
      </c>
      <c r="C1302" s="1" t="s">
        <v>679</v>
      </c>
      <c r="D1302" s="1" t="s">
        <v>10194</v>
      </c>
      <c r="E1302" s="1" t="s">
        <v>34007</v>
      </c>
      <c r="F1302" s="1" t="s">
        <v>10195</v>
      </c>
      <c r="G1302" t="str">
        <f t="shared" si="140"/>
        <v>Valid</v>
      </c>
      <c r="H1302" s="1" t="s">
        <v>10196</v>
      </c>
      <c r="I1302" t="str" cm="1">
        <f t="array" ref="I1302">IF(OR(TRIM(H1302)="",ISNUMBER(SEARCH("#",H1302)),AA1302&lt;Config!$B$8,SUMPRODUCT(--ISNUMBER(SEARCH({"a";"b";"c";"d";"e";"f";"g";"h";"i";"j";"k";"l";"m";"n";"o";"p";"q";"r";"s";"t";"u";"v";"w";"x";"y";"z"},H1302)))&gt;0),"Invalid","Valid")</f>
        <v>Valid</v>
      </c>
      <c r="J1302" s="1" t="s">
        <v>10197</v>
      </c>
      <c r="K1302" s="1" t="s">
        <v>163</v>
      </c>
      <c r="L1302" s="1" t="s">
        <v>134</v>
      </c>
      <c r="M1302" s="1" t="s">
        <v>165</v>
      </c>
      <c r="N1302" s="1" t="s">
        <v>252</v>
      </c>
      <c r="O1302" s="1" t="s">
        <v>180</v>
      </c>
      <c r="P1302" t="s">
        <v>87</v>
      </c>
      <c r="Q1302" s="1" t="s">
        <v>166</v>
      </c>
      <c r="R1302" s="1" t="s">
        <v>212</v>
      </c>
      <c r="S1302" s="1" t="s">
        <v>10198</v>
      </c>
      <c r="T1302" s="1" t="s">
        <v>10199</v>
      </c>
      <c r="U1302" s="1" t="s">
        <v>485</v>
      </c>
      <c r="V1302" s="1" t="s">
        <v>10200</v>
      </c>
      <c r="W1302" s="1" t="s">
        <v>384</v>
      </c>
      <c r="X1302" t="str">
        <f t="shared" si="141"/>
        <v>Complete</v>
      </c>
      <c r="Y1302">
        <f>MAX(0,100-IF(G1302="Invalid",Config!$B$5,0)-IF(I1302="Invalid",Config!$B$6,0)-IF(X1302="Incomplete",Config!$B$7,0)-IF(AF1302="Yes",Config!$B$37,0))</f>
        <v>75</v>
      </c>
      <c r="Z1302" s="1">
        <f>IF(OR(TRIM(B1302)="",COUNTIF(Config!$B$15:$B$19,B1302)&gt;0),1,0)+IF(OR(TRIM(C1302)="",COUNTIF(Config!$B$15:$B$19,C1302)&gt;0),1,0)+IF(OR(TRIM(F1302)="",COUNTIF(Config!$B$15:$B$19,F1302)&gt;0),1,0)+IF(OR(TRIM(H1302)="",COUNTIF(Config!$B$15:$B$19,H1302)&gt;0),1,0)+IF(OR(TRIM(E1302)="",COUNTIF(Config!$B$15:$B$19,E1302)&gt;0),1,0)+IF(OR(TRIM(K1302)="",COUNTIF(Config!$B$15:$B$19,K1302)&gt;0),1,0)+IF(OR(TRIM(P1302)="",COUNTIF(Config!$B$15:$B$19,P1302)&gt;0),1,0)+IF(OR(TRIM(R1302)="",COUNTIF(Config!$B$15:$B$19,R1302)&gt;0),1,0)</f>
        <v>0</v>
      </c>
      <c r="AA1302" s="1" cm="1">
        <f t="array" ref="AA1302">SUMPRODUCT(LEN(H1302)-LEN(SUBSTITUTE(H1302,{"0";"1";"2";"3";"4";"5";"6";"7";"8";"9"},"")))</f>
        <v>11</v>
      </c>
      <c r="AC1302" t="str">
        <f t="shared" si="142"/>
        <v>Potential Duplicate</v>
      </c>
      <c r="AD1302">
        <f t="shared" si="143"/>
        <v>1</v>
      </c>
      <c r="AE1302">
        <f t="shared" si="144"/>
        <v>2</v>
      </c>
      <c r="AF1302" t="str">
        <f t="shared" si="145"/>
        <v>Yes</v>
      </c>
      <c r="AG1302">
        <f t="shared" ca="1" si="146"/>
        <v>398</v>
      </c>
      <c r="AH1302" t="str">
        <f ca="1">IF(OR(V1302="",AG1302=""),"Yes",IF(AG1302&gt;Config!$B$41,"Yes","No"))</f>
        <v>Yes</v>
      </c>
    </row>
    <row r="1303" spans="1:34" x14ac:dyDescent="0.25">
      <c r="A1303" s="1" t="s">
        <v>10201</v>
      </c>
      <c r="B1303" s="1" t="s">
        <v>33815</v>
      </c>
      <c r="C1303" s="1" t="s">
        <v>899</v>
      </c>
      <c r="D1303" s="1" t="s">
        <v>899</v>
      </c>
      <c r="E1303" s="1" t="s">
        <v>34154</v>
      </c>
      <c r="F1303" s="1" t="s">
        <v>10202</v>
      </c>
      <c r="G1303" t="str">
        <f t="shared" si="140"/>
        <v>Valid</v>
      </c>
      <c r="H1303" s="1" t="s">
        <v>10203</v>
      </c>
      <c r="I1303" t="str" cm="1">
        <f t="array" ref="I1303">IF(OR(TRIM(H1303)="",ISNUMBER(SEARCH("#",H1303)),AA1303&lt;Config!$B$8,SUMPRODUCT(--ISNUMBER(SEARCH({"a";"b";"c";"d";"e";"f";"g";"h";"i";"j";"k";"l";"m";"n";"o";"p";"q";"r";"s";"t";"u";"v";"w";"x";"y";"z"},H1303)))&gt;0),"Invalid","Valid")</f>
        <v>Valid</v>
      </c>
      <c r="J1303" s="1" t="s">
        <v>10204</v>
      </c>
      <c r="K1303" s="1" t="s">
        <v>866</v>
      </c>
      <c r="L1303" s="1" t="s">
        <v>164</v>
      </c>
      <c r="M1303" s="1" t="s">
        <v>343</v>
      </c>
      <c r="N1303" s="1" t="s">
        <v>33819</v>
      </c>
      <c r="O1303" s="1" t="s">
        <v>69</v>
      </c>
      <c r="P1303" t="s">
        <v>87</v>
      </c>
      <c r="Q1303" s="1" t="s">
        <v>88</v>
      </c>
      <c r="R1303" s="1" t="s">
        <v>550</v>
      </c>
      <c r="S1303" s="1" t="s">
        <v>10205</v>
      </c>
      <c r="T1303" s="1" t="s">
        <v>10206</v>
      </c>
      <c r="U1303" s="1" t="s">
        <v>8015</v>
      </c>
      <c r="V1303" s="1" t="s">
        <v>10207</v>
      </c>
      <c r="W1303" s="1" t="s">
        <v>186</v>
      </c>
      <c r="X1303" t="str">
        <f t="shared" si="141"/>
        <v>Incomplete</v>
      </c>
      <c r="Y1303">
        <f>MAX(0,100-IF(G1303="Invalid",Config!$B$5,0)-IF(I1303="Invalid",Config!$B$6,0)-IF(X1303="Incomplete",Config!$B$7,0)-IF(AF1303="Yes",Config!$B$37,0))</f>
        <v>60</v>
      </c>
      <c r="Z1303" s="1">
        <f>IF(OR(TRIM(B1303)="",COUNTIF(Config!$B$15:$B$19,B1303)&gt;0),1,0)+IF(OR(TRIM(C1303)="",COUNTIF(Config!$B$15:$B$19,C1303)&gt;0),1,0)+IF(OR(TRIM(F1303)="",COUNTIF(Config!$B$15:$B$19,F1303)&gt;0),1,0)+IF(OR(TRIM(H1303)="",COUNTIF(Config!$B$15:$B$19,H1303)&gt;0),1,0)+IF(OR(TRIM(E1303)="",COUNTIF(Config!$B$15:$B$19,E1303)&gt;0),1,0)+IF(OR(TRIM(K1303)="",COUNTIF(Config!$B$15:$B$19,K1303)&gt;0),1,0)+IF(OR(TRIM(P1303)="",COUNTIF(Config!$B$15:$B$19,P1303)&gt;0),1,0)+IF(OR(TRIM(R1303)="",COUNTIF(Config!$B$15:$B$19,R1303)&gt;0),1,0)</f>
        <v>1</v>
      </c>
      <c r="AA1303" s="1" cm="1">
        <f t="array" ref="AA1303">SUMPRODUCT(LEN(H1303)-LEN(SUBSTITUTE(H1303,{"0";"1";"2";"3";"4";"5";"6";"7";"8";"9"},"")))</f>
        <v>11</v>
      </c>
      <c r="AC1303" t="str">
        <f t="shared" si="142"/>
        <v>Incomplete Profile</v>
      </c>
      <c r="AD1303">
        <f t="shared" si="143"/>
        <v>1</v>
      </c>
      <c r="AE1303">
        <f t="shared" si="144"/>
        <v>1</v>
      </c>
      <c r="AF1303" t="str">
        <f t="shared" si="145"/>
        <v>No</v>
      </c>
      <c r="AG1303">
        <f t="shared" ca="1" si="146"/>
        <v>39</v>
      </c>
      <c r="AH1303" t="str">
        <f ca="1">IF(OR(V1303="",AG1303=""),"Yes",IF(AG1303&gt;Config!$B$41,"Yes","No"))</f>
        <v>No</v>
      </c>
    </row>
    <row r="1304" spans="1:34" x14ac:dyDescent="0.25">
      <c r="A1304" s="1" t="s">
        <v>10208</v>
      </c>
      <c r="B1304" s="1" t="s">
        <v>774</v>
      </c>
      <c r="C1304" s="1" t="s">
        <v>445</v>
      </c>
      <c r="D1304" s="1" t="s">
        <v>10209</v>
      </c>
      <c r="E1304" s="1" t="s">
        <v>33927</v>
      </c>
      <c r="F1304" s="1" t="s">
        <v>10210</v>
      </c>
      <c r="G1304" t="str">
        <f t="shared" si="140"/>
        <v>Valid</v>
      </c>
      <c r="H1304" s="1" t="s">
        <v>10211</v>
      </c>
      <c r="I1304" t="str" cm="1">
        <f t="array" ref="I1304">IF(OR(TRIM(H1304)="",ISNUMBER(SEARCH("#",H1304)),AA1304&lt;Config!$B$8,SUMPRODUCT(--ISNUMBER(SEARCH({"a";"b";"c";"d";"e";"f";"g";"h";"i";"j";"k";"l";"m";"n";"o";"p";"q";"r";"s";"t";"u";"v";"w";"x";"y";"z"},H1304)))&gt;0),"Invalid","Valid")</f>
        <v>Valid</v>
      </c>
      <c r="J1304" s="1" t="s">
        <v>10212</v>
      </c>
      <c r="K1304" s="1" t="s">
        <v>1001</v>
      </c>
      <c r="L1304" s="1" t="s">
        <v>102</v>
      </c>
      <c r="M1304" s="1" t="s">
        <v>343</v>
      </c>
      <c r="N1304" s="1" t="s">
        <v>148</v>
      </c>
      <c r="O1304" s="1" t="s">
        <v>69</v>
      </c>
      <c r="P1304" t="s">
        <v>53</v>
      </c>
      <c r="Q1304" s="1" t="s">
        <v>55</v>
      </c>
      <c r="R1304" s="1" t="s">
        <v>150</v>
      </c>
      <c r="S1304" s="1" t="s">
        <v>10213</v>
      </c>
      <c r="T1304" s="1" t="s">
        <v>10214</v>
      </c>
      <c r="U1304" s="1" t="s">
        <v>10215</v>
      </c>
      <c r="V1304" s="1" t="s">
        <v>8138</v>
      </c>
      <c r="W1304" s="1" t="s">
        <v>40</v>
      </c>
      <c r="X1304" t="str">
        <f t="shared" si="141"/>
        <v>Complete</v>
      </c>
      <c r="Y1304">
        <f>MAX(0,100-IF(G1304="Invalid",Config!$B$5,0)-IF(I1304="Invalid",Config!$B$6,0)-IF(X1304="Incomplete",Config!$B$7,0)-IF(AF1304="Yes",Config!$B$37,0))</f>
        <v>100</v>
      </c>
      <c r="Z1304" s="1">
        <f>IF(OR(TRIM(B1304)="",COUNTIF(Config!$B$15:$B$19,B1304)&gt;0),1,0)+IF(OR(TRIM(C1304)="",COUNTIF(Config!$B$15:$B$19,C1304)&gt;0),1,0)+IF(OR(TRIM(F1304)="",COUNTIF(Config!$B$15:$B$19,F1304)&gt;0),1,0)+IF(OR(TRIM(H1304)="",COUNTIF(Config!$B$15:$B$19,H1304)&gt;0),1,0)+IF(OR(TRIM(E1304)="",COUNTIF(Config!$B$15:$B$19,E1304)&gt;0),1,0)+IF(OR(TRIM(K1304)="",COUNTIF(Config!$B$15:$B$19,K1304)&gt;0),1,0)+IF(OR(TRIM(P1304)="",COUNTIF(Config!$B$15:$B$19,P1304)&gt;0),1,0)+IF(OR(TRIM(R1304)="",COUNTIF(Config!$B$15:$B$19,R1304)&gt;0),1,0)</f>
        <v>0</v>
      </c>
      <c r="AA1304" s="1" cm="1">
        <f t="array" ref="AA1304">SUMPRODUCT(LEN(H1304)-LEN(SUBSTITUTE(H1304,{"0";"1";"2";"3";"4";"5";"6";"7";"8";"9"},"")))</f>
        <v>10</v>
      </c>
      <c r="AC1304" t="str">
        <f t="shared" si="142"/>
        <v/>
      </c>
      <c r="AD1304">
        <f t="shared" si="143"/>
        <v>1</v>
      </c>
      <c r="AE1304">
        <f t="shared" si="144"/>
        <v>1</v>
      </c>
      <c r="AF1304" t="str">
        <f t="shared" si="145"/>
        <v>No</v>
      </c>
      <c r="AG1304">
        <f t="shared" ca="1" si="146"/>
        <v>338</v>
      </c>
      <c r="AH1304" t="str">
        <f ca="1">IF(OR(V1304="",AG1304=""),"Yes",IF(AG1304&gt;Config!$B$41,"Yes","No"))</f>
        <v>No</v>
      </c>
    </row>
    <row r="1305" spans="1:34" x14ac:dyDescent="0.25">
      <c r="A1305" s="1" t="s">
        <v>10216</v>
      </c>
      <c r="B1305" s="1" t="s">
        <v>1816</v>
      </c>
      <c r="C1305" s="1" t="s">
        <v>189</v>
      </c>
      <c r="D1305" s="1" t="s">
        <v>10217</v>
      </c>
      <c r="E1305" s="1" t="s">
        <v>34584</v>
      </c>
      <c r="F1305" s="1" t="s">
        <v>10218</v>
      </c>
      <c r="G1305" t="str">
        <f t="shared" si="140"/>
        <v>Valid</v>
      </c>
      <c r="H1305" s="1" t="s">
        <v>10219</v>
      </c>
      <c r="I1305" t="str" cm="1">
        <f t="array" ref="I1305">IF(OR(TRIM(H1305)="",ISNUMBER(SEARCH("#",H1305)),AA1305&lt;Config!$B$8,SUMPRODUCT(--ISNUMBER(SEARCH({"a";"b";"c";"d";"e";"f";"g";"h";"i";"j";"k";"l";"m";"n";"o";"p";"q";"r";"s";"t";"u";"v";"w";"x";"y";"z"},H1305)))&gt;0),"Invalid","Valid")</f>
        <v>Valid</v>
      </c>
      <c r="J1305" s="1" t="s">
        <v>10220</v>
      </c>
      <c r="K1305" s="1" t="s">
        <v>250</v>
      </c>
      <c r="L1305" s="1" t="s">
        <v>134</v>
      </c>
      <c r="M1305" s="1" t="s">
        <v>343</v>
      </c>
      <c r="N1305" s="1" t="s">
        <v>33819</v>
      </c>
      <c r="O1305" s="1" t="s">
        <v>69</v>
      </c>
      <c r="P1305" t="s">
        <v>53</v>
      </c>
      <c r="Q1305" s="1" t="s">
        <v>55</v>
      </c>
      <c r="R1305" s="1" t="s">
        <v>55</v>
      </c>
      <c r="S1305" s="1" t="s">
        <v>10221</v>
      </c>
      <c r="T1305" s="1" t="s">
        <v>10222</v>
      </c>
      <c r="U1305" s="1" t="s">
        <v>3919</v>
      </c>
      <c r="V1305" s="1" t="s">
        <v>140</v>
      </c>
      <c r="W1305" s="1" t="s">
        <v>186</v>
      </c>
      <c r="X1305" t="str">
        <f t="shared" si="141"/>
        <v>Complete</v>
      </c>
      <c r="Y1305">
        <f>MAX(0,100-IF(G1305="Invalid",Config!$B$5,0)-IF(I1305="Invalid",Config!$B$6,0)-IF(X1305="Incomplete",Config!$B$7,0)-IF(AF1305="Yes",Config!$B$37,0))</f>
        <v>100</v>
      </c>
      <c r="Z1305" s="1">
        <f>IF(OR(TRIM(B1305)="",COUNTIF(Config!$B$15:$B$19,B1305)&gt;0),1,0)+IF(OR(TRIM(C1305)="",COUNTIF(Config!$B$15:$B$19,C1305)&gt;0),1,0)+IF(OR(TRIM(F1305)="",COUNTIF(Config!$B$15:$B$19,F1305)&gt;0),1,0)+IF(OR(TRIM(H1305)="",COUNTIF(Config!$B$15:$B$19,H1305)&gt;0),1,0)+IF(OR(TRIM(E1305)="",COUNTIF(Config!$B$15:$B$19,E1305)&gt;0),1,0)+IF(OR(TRIM(K1305)="",COUNTIF(Config!$B$15:$B$19,K1305)&gt;0),1,0)+IF(OR(TRIM(P1305)="",COUNTIF(Config!$B$15:$B$19,P1305)&gt;0),1,0)+IF(OR(TRIM(R1305)="",COUNTIF(Config!$B$15:$B$19,R1305)&gt;0),1,0)</f>
        <v>0</v>
      </c>
      <c r="AA1305" s="1" cm="1">
        <f t="array" ref="AA1305">SUMPRODUCT(LEN(H1305)-LEN(SUBSTITUTE(H1305,{"0";"1";"2";"3";"4";"5";"6";"7";"8";"9"},"")))</f>
        <v>10</v>
      </c>
      <c r="AC1305" t="str">
        <f t="shared" si="142"/>
        <v/>
      </c>
      <c r="AD1305">
        <f t="shared" si="143"/>
        <v>1</v>
      </c>
      <c r="AE1305">
        <f t="shared" si="144"/>
        <v>1</v>
      </c>
      <c r="AF1305" t="str">
        <f t="shared" si="145"/>
        <v>No</v>
      </c>
      <c r="AG1305">
        <f t="shared" ca="1" si="146"/>
        <v>37</v>
      </c>
      <c r="AH1305" t="str">
        <f ca="1">IF(OR(V1305="",AG1305=""),"Yes",IF(AG1305&gt;Config!$B$41,"Yes","No"))</f>
        <v>No</v>
      </c>
    </row>
    <row r="1306" spans="1:34" x14ac:dyDescent="0.25">
      <c r="A1306" s="1" t="s">
        <v>10223</v>
      </c>
      <c r="B1306" s="1" t="s">
        <v>747</v>
      </c>
      <c r="C1306" s="1" t="s">
        <v>598</v>
      </c>
      <c r="D1306" s="1" t="s">
        <v>10224</v>
      </c>
      <c r="E1306" s="1" t="s">
        <v>33901</v>
      </c>
      <c r="F1306" s="1" t="s">
        <v>10225</v>
      </c>
      <c r="G1306" t="str">
        <f t="shared" si="140"/>
        <v>Valid</v>
      </c>
      <c r="H1306" s="1" t="s">
        <v>10226</v>
      </c>
      <c r="I1306" t="str" cm="1">
        <f t="array" ref="I1306">IF(OR(TRIM(H1306)="",ISNUMBER(SEARCH("#",H1306)),AA1306&lt;Config!$B$8,SUMPRODUCT(--ISNUMBER(SEARCH({"a";"b";"c";"d";"e";"f";"g";"h";"i";"j";"k";"l";"m";"n";"o";"p";"q";"r";"s";"t";"u";"v";"w";"x";"y";"z"},H1306)))&gt;0),"Invalid","Valid")</f>
        <v>Valid</v>
      </c>
      <c r="J1306" s="1" t="s">
        <v>10227</v>
      </c>
      <c r="K1306" s="1" t="s">
        <v>866</v>
      </c>
      <c r="L1306" s="1" t="s">
        <v>84</v>
      </c>
      <c r="M1306" s="1" t="s">
        <v>85</v>
      </c>
      <c r="N1306" s="1" t="s">
        <v>51</v>
      </c>
      <c r="O1306" s="1" t="s">
        <v>149</v>
      </c>
      <c r="P1306" t="s">
        <v>236</v>
      </c>
      <c r="Q1306" s="1" t="s">
        <v>237</v>
      </c>
      <c r="R1306" s="1" t="s">
        <v>253</v>
      </c>
      <c r="S1306" s="1" t="s">
        <v>10228</v>
      </c>
      <c r="T1306" s="1" t="s">
        <v>10229</v>
      </c>
      <c r="U1306" s="1" t="s">
        <v>1219</v>
      </c>
      <c r="V1306" s="1" t="s">
        <v>9676</v>
      </c>
      <c r="W1306" s="1" t="s">
        <v>125</v>
      </c>
      <c r="X1306" t="str">
        <f t="shared" si="141"/>
        <v>Complete</v>
      </c>
      <c r="Y1306">
        <f>MAX(0,100-IF(G1306="Invalid",Config!$B$5,0)-IF(I1306="Invalid",Config!$B$6,0)-IF(X1306="Incomplete",Config!$B$7,0)-IF(AF1306="Yes",Config!$B$37,0))</f>
        <v>75</v>
      </c>
      <c r="Z1306" s="1">
        <f>IF(OR(TRIM(B1306)="",COUNTIF(Config!$B$15:$B$19,B1306)&gt;0),1,0)+IF(OR(TRIM(C1306)="",COUNTIF(Config!$B$15:$B$19,C1306)&gt;0),1,0)+IF(OR(TRIM(F1306)="",COUNTIF(Config!$B$15:$B$19,F1306)&gt;0),1,0)+IF(OR(TRIM(H1306)="",COUNTIF(Config!$B$15:$B$19,H1306)&gt;0),1,0)+IF(OR(TRIM(E1306)="",COUNTIF(Config!$B$15:$B$19,E1306)&gt;0),1,0)+IF(OR(TRIM(K1306)="",COUNTIF(Config!$B$15:$B$19,K1306)&gt;0),1,0)+IF(OR(TRIM(P1306)="",COUNTIF(Config!$B$15:$B$19,P1306)&gt;0),1,0)+IF(OR(TRIM(R1306)="",COUNTIF(Config!$B$15:$B$19,R1306)&gt;0),1,0)</f>
        <v>0</v>
      </c>
      <c r="AA1306" s="1" cm="1">
        <f t="array" ref="AA1306">SUMPRODUCT(LEN(H1306)-LEN(SUBSTITUTE(H1306,{"0";"1";"2";"3";"4";"5";"6";"7";"8";"9"},"")))</f>
        <v>11</v>
      </c>
      <c r="AC1306" t="str">
        <f t="shared" si="142"/>
        <v>Potential Duplicate</v>
      </c>
      <c r="AD1306">
        <f t="shared" si="143"/>
        <v>1</v>
      </c>
      <c r="AE1306">
        <f t="shared" si="144"/>
        <v>2</v>
      </c>
      <c r="AF1306" t="str">
        <f t="shared" si="145"/>
        <v>Yes</v>
      </c>
      <c r="AG1306">
        <f t="shared" ca="1" si="146"/>
        <v>256</v>
      </c>
      <c r="AH1306" t="str">
        <f ca="1">IF(OR(V1306="",AG1306=""),"Yes",IF(AG1306&gt;Config!$B$41,"Yes","No"))</f>
        <v>No</v>
      </c>
    </row>
    <row r="1307" spans="1:34" x14ac:dyDescent="0.25">
      <c r="A1307" s="1" t="s">
        <v>10230</v>
      </c>
      <c r="B1307" s="1" t="s">
        <v>650</v>
      </c>
      <c r="C1307" s="1" t="s">
        <v>337</v>
      </c>
      <c r="D1307" s="1" t="s">
        <v>10231</v>
      </c>
      <c r="E1307" s="1" t="s">
        <v>33829</v>
      </c>
      <c r="F1307" s="1" t="s">
        <v>10232</v>
      </c>
      <c r="G1307" t="str">
        <f t="shared" si="140"/>
        <v>Valid</v>
      </c>
      <c r="H1307" s="1" t="s">
        <v>10233</v>
      </c>
      <c r="I1307" t="str" cm="1">
        <f t="array" ref="I1307">IF(OR(TRIM(H1307)="",ISNUMBER(SEARCH("#",H1307)),AA1307&lt;Config!$B$8,SUMPRODUCT(--ISNUMBER(SEARCH({"a";"b";"c";"d";"e";"f";"g";"h";"i";"j";"k";"l";"m";"n";"o";"p";"q";"r";"s";"t";"u";"v";"w";"x";"y";"z"},H1307)))&gt;0),"Invalid","Valid")</f>
        <v>Valid</v>
      </c>
      <c r="J1307" s="1" t="s">
        <v>10234</v>
      </c>
      <c r="K1307" s="1" t="s">
        <v>117</v>
      </c>
      <c r="L1307" s="1" t="s">
        <v>84</v>
      </c>
      <c r="M1307" s="1" t="s">
        <v>135</v>
      </c>
      <c r="N1307" s="1" t="s">
        <v>713</v>
      </c>
      <c r="O1307" s="1" t="s">
        <v>69</v>
      </c>
      <c r="P1307" t="s">
        <v>328</v>
      </c>
      <c r="Q1307" s="1" t="s">
        <v>33838</v>
      </c>
      <c r="R1307" s="1" t="s">
        <v>392</v>
      </c>
      <c r="S1307" s="1" t="s">
        <v>10235</v>
      </c>
      <c r="T1307" s="1" t="s">
        <v>10236</v>
      </c>
      <c r="U1307" s="1" t="s">
        <v>5718</v>
      </c>
      <c r="V1307" s="1" t="s">
        <v>140</v>
      </c>
      <c r="W1307" s="1" t="s">
        <v>125</v>
      </c>
      <c r="X1307" t="str">
        <f t="shared" si="141"/>
        <v>Incomplete</v>
      </c>
      <c r="Y1307">
        <f>MAX(0,100-IF(G1307="Invalid",Config!$B$5,0)-IF(I1307="Invalid",Config!$B$6,0)-IF(X1307="Incomplete",Config!$B$7,0)-IF(AF1307="Yes",Config!$B$37,0))</f>
        <v>60</v>
      </c>
      <c r="Z1307" s="1">
        <f>IF(OR(TRIM(B1307)="",COUNTIF(Config!$B$15:$B$19,B1307)&gt;0),1,0)+IF(OR(TRIM(C1307)="",COUNTIF(Config!$B$15:$B$19,C1307)&gt;0),1,0)+IF(OR(TRIM(F1307)="",COUNTIF(Config!$B$15:$B$19,F1307)&gt;0),1,0)+IF(OR(TRIM(H1307)="",COUNTIF(Config!$B$15:$B$19,H1307)&gt;0),1,0)+IF(OR(TRIM(E1307)="",COUNTIF(Config!$B$15:$B$19,E1307)&gt;0),1,0)+IF(OR(TRIM(K1307)="",COUNTIF(Config!$B$15:$B$19,K1307)&gt;0),1,0)+IF(OR(TRIM(P1307)="",COUNTIF(Config!$B$15:$B$19,P1307)&gt;0),1,0)+IF(OR(TRIM(R1307)="",COUNTIF(Config!$B$15:$B$19,R1307)&gt;0),1,0)</f>
        <v>1</v>
      </c>
      <c r="AA1307" s="1" cm="1">
        <f t="array" ref="AA1307">SUMPRODUCT(LEN(H1307)-LEN(SUBSTITUTE(H1307,{"0";"1";"2";"3";"4";"5";"6";"7";"8";"9"},"")))</f>
        <v>10</v>
      </c>
      <c r="AC1307" t="str">
        <f t="shared" si="142"/>
        <v>Incomplete Profile</v>
      </c>
      <c r="AD1307">
        <f t="shared" si="143"/>
        <v>1</v>
      </c>
      <c r="AE1307">
        <f t="shared" si="144"/>
        <v>1</v>
      </c>
      <c r="AF1307" t="str">
        <f t="shared" si="145"/>
        <v>No</v>
      </c>
      <c r="AG1307">
        <f t="shared" ca="1" si="146"/>
        <v>37</v>
      </c>
      <c r="AH1307" t="str">
        <f ca="1">IF(OR(V1307="",AG1307=""),"Yes",IF(AG1307&gt;Config!$B$41,"Yes","No"))</f>
        <v>No</v>
      </c>
    </row>
    <row r="1308" spans="1:34" x14ac:dyDescent="0.25">
      <c r="A1308" s="1" t="s">
        <v>10237</v>
      </c>
      <c r="B1308" s="1" t="s">
        <v>6040</v>
      </c>
      <c r="C1308" s="1" t="s">
        <v>620</v>
      </c>
      <c r="D1308" s="1" t="s">
        <v>10238</v>
      </c>
      <c r="E1308" s="1" t="s">
        <v>34482</v>
      </c>
      <c r="F1308" s="1" t="s">
        <v>10239</v>
      </c>
      <c r="G1308" t="str">
        <f t="shared" si="140"/>
        <v>Valid</v>
      </c>
      <c r="H1308" s="1" t="s">
        <v>10240</v>
      </c>
      <c r="I1308" t="str" cm="1">
        <f t="array" ref="I1308">IF(OR(TRIM(H1308)="",ISNUMBER(SEARCH("#",H1308)),AA1308&lt;Config!$B$8,SUMPRODUCT(--ISNUMBER(SEARCH({"a";"b";"c";"d";"e";"f";"g";"h";"i";"j";"k";"l";"m";"n";"o";"p";"q";"r";"s";"t";"u";"v";"w";"x";"y";"z"},H1308)))&gt;0),"Invalid","Valid")</f>
        <v>Valid</v>
      </c>
      <c r="J1308" s="1" t="s">
        <v>10241</v>
      </c>
      <c r="K1308" s="1" t="s">
        <v>163</v>
      </c>
      <c r="L1308" s="1" t="s">
        <v>84</v>
      </c>
      <c r="M1308" s="1" t="s">
        <v>135</v>
      </c>
      <c r="N1308" s="1" t="s">
        <v>148</v>
      </c>
      <c r="O1308" s="1" t="s">
        <v>180</v>
      </c>
      <c r="P1308" t="s">
        <v>53</v>
      </c>
      <c r="Q1308" s="1" t="s">
        <v>150</v>
      </c>
      <c r="R1308" s="1" t="s">
        <v>197</v>
      </c>
      <c r="S1308" s="1" t="s">
        <v>10242</v>
      </c>
      <c r="T1308" s="1" t="s">
        <v>10243</v>
      </c>
      <c r="U1308" s="1" t="s">
        <v>362</v>
      </c>
      <c r="V1308" s="1" t="s">
        <v>140</v>
      </c>
      <c r="W1308" s="1" t="s">
        <v>33823</v>
      </c>
      <c r="X1308" t="str">
        <f t="shared" si="141"/>
        <v>Complete</v>
      </c>
      <c r="Y1308">
        <f>MAX(0,100-IF(G1308="Invalid",Config!$B$5,0)-IF(I1308="Invalid",Config!$B$6,0)-IF(X1308="Incomplete",Config!$B$7,0)-IF(AF1308="Yes",Config!$B$37,0))</f>
        <v>100</v>
      </c>
      <c r="Z1308" s="1">
        <f>IF(OR(TRIM(B1308)="",COUNTIF(Config!$B$15:$B$19,B1308)&gt;0),1,0)+IF(OR(TRIM(C1308)="",COUNTIF(Config!$B$15:$B$19,C1308)&gt;0),1,0)+IF(OR(TRIM(F1308)="",COUNTIF(Config!$B$15:$B$19,F1308)&gt;0),1,0)+IF(OR(TRIM(H1308)="",COUNTIF(Config!$B$15:$B$19,H1308)&gt;0),1,0)+IF(OR(TRIM(E1308)="",COUNTIF(Config!$B$15:$B$19,E1308)&gt;0),1,0)+IF(OR(TRIM(K1308)="",COUNTIF(Config!$B$15:$B$19,K1308)&gt;0),1,0)+IF(OR(TRIM(P1308)="",COUNTIF(Config!$B$15:$B$19,P1308)&gt;0),1,0)+IF(OR(TRIM(R1308)="",COUNTIF(Config!$B$15:$B$19,R1308)&gt;0),1,0)</f>
        <v>0</v>
      </c>
      <c r="AA1308" s="1" cm="1">
        <f t="array" ref="AA1308">SUMPRODUCT(LEN(H1308)-LEN(SUBSTITUTE(H1308,{"0";"1";"2";"3";"4";"5";"6";"7";"8";"9"},"")))</f>
        <v>10</v>
      </c>
      <c r="AC1308" t="str">
        <f t="shared" si="142"/>
        <v/>
      </c>
      <c r="AD1308">
        <f t="shared" si="143"/>
        <v>1</v>
      </c>
      <c r="AE1308">
        <f t="shared" si="144"/>
        <v>1</v>
      </c>
      <c r="AF1308" t="str">
        <f t="shared" si="145"/>
        <v>No</v>
      </c>
      <c r="AG1308">
        <f t="shared" ca="1" si="146"/>
        <v>37</v>
      </c>
      <c r="AH1308" t="str">
        <f ca="1">IF(OR(V1308="",AG1308=""),"Yes",IF(AG1308&gt;Config!$B$41,"Yes","No"))</f>
        <v>No</v>
      </c>
    </row>
    <row r="1309" spans="1:34" x14ac:dyDescent="0.25">
      <c r="A1309" s="1" t="s">
        <v>10244</v>
      </c>
      <c r="B1309" s="1" t="s">
        <v>1634</v>
      </c>
      <c r="C1309" s="1" t="s">
        <v>524</v>
      </c>
      <c r="D1309" s="1" t="s">
        <v>4630</v>
      </c>
      <c r="E1309" s="1" t="s">
        <v>477</v>
      </c>
      <c r="F1309" s="1" t="s">
        <v>10245</v>
      </c>
      <c r="G1309" t="str">
        <f t="shared" si="140"/>
        <v>Valid</v>
      </c>
      <c r="H1309" s="1" t="s">
        <v>10246</v>
      </c>
      <c r="I1309" t="str" cm="1">
        <f t="array" ref="I1309">IF(OR(TRIM(H1309)="",ISNUMBER(SEARCH("#",H1309)),AA1309&lt;Config!$B$8,SUMPRODUCT(--ISNUMBER(SEARCH({"a";"b";"c";"d";"e";"f";"g";"h";"i";"j";"k";"l";"m";"n";"o";"p";"q";"r";"s";"t";"u";"v";"w";"x";"y";"z"},H1309)))&gt;0),"Invalid","Valid")</f>
        <v>Valid</v>
      </c>
      <c r="J1309" s="1" t="s">
        <v>884</v>
      </c>
      <c r="K1309" s="1" t="s">
        <v>264</v>
      </c>
      <c r="L1309" s="1" t="s">
        <v>265</v>
      </c>
      <c r="M1309" s="1" t="s">
        <v>33827</v>
      </c>
      <c r="N1309" s="1" t="s">
        <v>68</v>
      </c>
      <c r="O1309" s="1" t="s">
        <v>196</v>
      </c>
      <c r="P1309" t="s">
        <v>314</v>
      </c>
      <c r="Q1309" s="1" t="s">
        <v>316</v>
      </c>
      <c r="R1309" s="1" t="s">
        <v>663</v>
      </c>
      <c r="S1309" s="1" t="s">
        <v>10247</v>
      </c>
      <c r="T1309" s="1" t="s">
        <v>10248</v>
      </c>
      <c r="U1309" s="1" t="s">
        <v>10249</v>
      </c>
      <c r="V1309" s="1" t="s">
        <v>707</v>
      </c>
      <c r="W1309" s="1" t="s">
        <v>40</v>
      </c>
      <c r="X1309" t="str">
        <f t="shared" si="141"/>
        <v>Complete</v>
      </c>
      <c r="Y1309">
        <f>MAX(0,100-IF(G1309="Invalid",Config!$B$5,0)-IF(I1309="Invalid",Config!$B$6,0)-IF(X1309="Incomplete",Config!$B$7,0)-IF(AF1309="Yes",Config!$B$37,0))</f>
        <v>100</v>
      </c>
      <c r="Z1309" s="1">
        <f>IF(OR(TRIM(B1309)="",COUNTIF(Config!$B$15:$B$19,B1309)&gt;0),1,0)+IF(OR(TRIM(C1309)="",COUNTIF(Config!$B$15:$B$19,C1309)&gt;0),1,0)+IF(OR(TRIM(F1309)="",COUNTIF(Config!$B$15:$B$19,F1309)&gt;0),1,0)+IF(OR(TRIM(H1309)="",COUNTIF(Config!$B$15:$B$19,H1309)&gt;0),1,0)+IF(OR(TRIM(E1309)="",COUNTIF(Config!$B$15:$B$19,E1309)&gt;0),1,0)+IF(OR(TRIM(K1309)="",COUNTIF(Config!$B$15:$B$19,K1309)&gt;0),1,0)+IF(OR(TRIM(P1309)="",COUNTIF(Config!$B$15:$B$19,P1309)&gt;0),1,0)+IF(OR(TRIM(R1309)="",COUNTIF(Config!$B$15:$B$19,R1309)&gt;0),1,0)</f>
        <v>0</v>
      </c>
      <c r="AA1309" s="1" cm="1">
        <f t="array" ref="AA1309">SUMPRODUCT(LEN(H1309)-LEN(SUBSTITUTE(H1309,{"0";"1";"2";"3";"4";"5";"6";"7";"8";"9"},"")))</f>
        <v>10</v>
      </c>
      <c r="AC1309" t="str">
        <f t="shared" si="142"/>
        <v/>
      </c>
      <c r="AD1309">
        <f t="shared" si="143"/>
        <v>1</v>
      </c>
      <c r="AE1309">
        <f t="shared" si="144"/>
        <v>1</v>
      </c>
      <c r="AF1309" t="str">
        <f t="shared" si="145"/>
        <v>No</v>
      </c>
      <c r="AG1309">
        <f t="shared" ca="1" si="146"/>
        <v>222</v>
      </c>
      <c r="AH1309" t="str">
        <f ca="1">IF(OR(V1309="",AG1309=""),"Yes",IF(AG1309&gt;Config!$B$41,"Yes","No"))</f>
        <v>No</v>
      </c>
    </row>
    <row r="1310" spans="1:34" x14ac:dyDescent="0.25">
      <c r="A1310" s="1" t="s">
        <v>10250</v>
      </c>
      <c r="B1310" s="1" t="s">
        <v>2392</v>
      </c>
      <c r="C1310" s="1" t="s">
        <v>545</v>
      </c>
      <c r="D1310" s="1" t="s">
        <v>10251</v>
      </c>
      <c r="E1310" s="1" t="s">
        <v>34343</v>
      </c>
      <c r="F1310" s="1" t="s">
        <v>10252</v>
      </c>
      <c r="G1310" t="str">
        <f t="shared" si="140"/>
        <v>Valid</v>
      </c>
      <c r="H1310" s="1" t="s">
        <v>10253</v>
      </c>
      <c r="I1310" t="str" cm="1">
        <f t="array" ref="I1310">IF(OR(TRIM(H1310)="",ISNUMBER(SEARCH("#",H1310)),AA1310&lt;Config!$B$8,SUMPRODUCT(--ISNUMBER(SEARCH({"a";"b";"c";"d";"e";"f";"g";"h";"i";"j";"k";"l";"m";"n";"o";"p";"q";"r";"s";"t";"u";"v";"w";"x";"y";"z"},H1310)))&gt;0),"Invalid","Valid")</f>
        <v>Valid</v>
      </c>
      <c r="J1310" s="1" t="s">
        <v>10254</v>
      </c>
      <c r="K1310" s="1" t="s">
        <v>178</v>
      </c>
      <c r="L1310" s="1" t="s">
        <v>265</v>
      </c>
      <c r="M1310" s="1" t="s">
        <v>165</v>
      </c>
      <c r="N1310" s="1" t="s">
        <v>224</v>
      </c>
      <c r="O1310" s="1" t="s">
        <v>149</v>
      </c>
      <c r="P1310" t="s">
        <v>236</v>
      </c>
      <c r="Q1310" s="1" t="s">
        <v>238</v>
      </c>
      <c r="R1310" s="1" t="s">
        <v>253</v>
      </c>
      <c r="S1310" s="1" t="s">
        <v>10255</v>
      </c>
      <c r="T1310" s="1" t="s">
        <v>10256</v>
      </c>
      <c r="U1310" s="1" t="s">
        <v>1511</v>
      </c>
      <c r="V1310" s="1" t="s">
        <v>10257</v>
      </c>
      <c r="W1310" s="1" t="s">
        <v>384</v>
      </c>
      <c r="X1310" t="str">
        <f t="shared" si="141"/>
        <v>Complete</v>
      </c>
      <c r="Y1310">
        <f>MAX(0,100-IF(G1310="Invalid",Config!$B$5,0)-IF(I1310="Invalid",Config!$B$6,0)-IF(X1310="Incomplete",Config!$B$7,0)-IF(AF1310="Yes",Config!$B$37,0))</f>
        <v>100</v>
      </c>
      <c r="Z1310" s="1">
        <f>IF(OR(TRIM(B1310)="",COUNTIF(Config!$B$15:$B$19,B1310)&gt;0),1,0)+IF(OR(TRIM(C1310)="",COUNTIF(Config!$B$15:$B$19,C1310)&gt;0),1,0)+IF(OR(TRIM(F1310)="",COUNTIF(Config!$B$15:$B$19,F1310)&gt;0),1,0)+IF(OR(TRIM(H1310)="",COUNTIF(Config!$B$15:$B$19,H1310)&gt;0),1,0)+IF(OR(TRIM(E1310)="",COUNTIF(Config!$B$15:$B$19,E1310)&gt;0),1,0)+IF(OR(TRIM(K1310)="",COUNTIF(Config!$B$15:$B$19,K1310)&gt;0),1,0)+IF(OR(TRIM(P1310)="",COUNTIF(Config!$B$15:$B$19,P1310)&gt;0),1,0)+IF(OR(TRIM(R1310)="",COUNTIF(Config!$B$15:$B$19,R1310)&gt;0),1,0)</f>
        <v>0</v>
      </c>
      <c r="AA1310" s="1" cm="1">
        <f t="array" ref="AA1310">SUMPRODUCT(LEN(H1310)-LEN(SUBSTITUTE(H1310,{"0";"1";"2";"3";"4";"5";"6";"7";"8";"9"},"")))</f>
        <v>12</v>
      </c>
      <c r="AC1310" t="str">
        <f t="shared" si="142"/>
        <v/>
      </c>
      <c r="AD1310">
        <f t="shared" si="143"/>
        <v>1</v>
      </c>
      <c r="AE1310">
        <f t="shared" si="144"/>
        <v>1</v>
      </c>
      <c r="AF1310" t="str">
        <f t="shared" si="145"/>
        <v>No</v>
      </c>
      <c r="AG1310">
        <f t="shared" ca="1" si="146"/>
        <v>352</v>
      </c>
      <c r="AH1310" t="str">
        <f ca="1">IF(OR(V1310="",AG1310=""),"Yes",IF(AG1310&gt;Config!$B$41,"Yes","No"))</f>
        <v>No</v>
      </c>
    </row>
    <row r="1311" spans="1:34" x14ac:dyDescent="0.25">
      <c r="A1311" s="1" t="s">
        <v>10258</v>
      </c>
      <c r="B1311" s="1" t="s">
        <v>204</v>
      </c>
      <c r="C1311" s="1" t="s">
        <v>386</v>
      </c>
      <c r="D1311" s="1" t="s">
        <v>10259</v>
      </c>
      <c r="E1311" s="1" t="s">
        <v>34585</v>
      </c>
      <c r="F1311" s="1" t="s">
        <v>7100</v>
      </c>
      <c r="G1311" t="str">
        <f t="shared" si="140"/>
        <v>Valid</v>
      </c>
      <c r="H1311" s="1" t="s">
        <v>10260</v>
      </c>
      <c r="I1311" t="str" cm="1">
        <f t="array" ref="I1311">IF(OR(TRIM(H1311)="",ISNUMBER(SEARCH("#",H1311)),AA1311&lt;Config!$B$8,SUMPRODUCT(--ISNUMBER(SEARCH({"a";"b";"c";"d";"e";"f";"g";"h";"i";"j";"k";"l";"m";"n";"o";"p";"q";"r";"s";"t";"u";"v";"w";"x";"y";"z"},H1311)))&gt;0),"Invalid","Valid")</f>
        <v>Valid</v>
      </c>
      <c r="J1311" s="1" t="s">
        <v>10261</v>
      </c>
      <c r="K1311" s="1" t="s">
        <v>66</v>
      </c>
      <c r="L1311" s="1" t="s">
        <v>67</v>
      </c>
      <c r="M1311" s="1" t="s">
        <v>343</v>
      </c>
      <c r="N1311" s="1" t="s">
        <v>68</v>
      </c>
      <c r="O1311" s="1" t="s">
        <v>149</v>
      </c>
      <c r="P1311" t="s">
        <v>53</v>
      </c>
      <c r="Q1311" s="1" t="s">
        <v>55</v>
      </c>
      <c r="R1311" s="1" t="s">
        <v>70</v>
      </c>
      <c r="S1311" s="1" t="s">
        <v>10262</v>
      </c>
      <c r="T1311" s="1" t="s">
        <v>10263</v>
      </c>
      <c r="U1311" s="1" t="s">
        <v>10264</v>
      </c>
      <c r="V1311" s="1" t="s">
        <v>5282</v>
      </c>
      <c r="W1311" s="1" t="s">
        <v>60</v>
      </c>
      <c r="X1311" t="str">
        <f t="shared" si="141"/>
        <v>Complete</v>
      </c>
      <c r="Y1311">
        <f>MAX(0,100-IF(G1311="Invalid",Config!$B$5,0)-IF(I1311="Invalid",Config!$B$6,0)-IF(X1311="Incomplete",Config!$B$7,0)-IF(AF1311="Yes",Config!$B$37,0))</f>
        <v>75</v>
      </c>
      <c r="Z1311" s="1">
        <f>IF(OR(TRIM(B1311)="",COUNTIF(Config!$B$15:$B$19,B1311)&gt;0),1,0)+IF(OR(TRIM(C1311)="",COUNTIF(Config!$B$15:$B$19,C1311)&gt;0),1,0)+IF(OR(TRIM(F1311)="",COUNTIF(Config!$B$15:$B$19,F1311)&gt;0),1,0)+IF(OR(TRIM(H1311)="",COUNTIF(Config!$B$15:$B$19,H1311)&gt;0),1,0)+IF(OR(TRIM(E1311)="",COUNTIF(Config!$B$15:$B$19,E1311)&gt;0),1,0)+IF(OR(TRIM(K1311)="",COUNTIF(Config!$B$15:$B$19,K1311)&gt;0),1,0)+IF(OR(TRIM(P1311)="",COUNTIF(Config!$B$15:$B$19,P1311)&gt;0),1,0)+IF(OR(TRIM(R1311)="",COUNTIF(Config!$B$15:$B$19,R1311)&gt;0),1,0)</f>
        <v>0</v>
      </c>
      <c r="AA1311" s="1" cm="1">
        <f t="array" ref="AA1311">SUMPRODUCT(LEN(H1311)-LEN(SUBSTITUTE(H1311,{"0";"1";"2";"3";"4";"5";"6";"7";"8";"9"},"")))</f>
        <v>12</v>
      </c>
      <c r="AC1311" t="str">
        <f t="shared" si="142"/>
        <v>Potential Duplicate</v>
      </c>
      <c r="AD1311">
        <f t="shared" si="143"/>
        <v>2</v>
      </c>
      <c r="AE1311">
        <f t="shared" si="144"/>
        <v>1</v>
      </c>
      <c r="AF1311" t="str">
        <f t="shared" si="145"/>
        <v>Yes</v>
      </c>
      <c r="AG1311">
        <f t="shared" ca="1" si="146"/>
        <v>328</v>
      </c>
      <c r="AH1311" t="str">
        <f ca="1">IF(OR(V1311="",AG1311=""),"Yes",IF(AG1311&gt;Config!$B$41,"Yes","No"))</f>
        <v>No</v>
      </c>
    </row>
    <row r="1312" spans="1:34" x14ac:dyDescent="0.25">
      <c r="A1312" s="1" t="s">
        <v>10265</v>
      </c>
      <c r="B1312" s="1" t="s">
        <v>3087</v>
      </c>
      <c r="C1312" s="1" t="s">
        <v>524</v>
      </c>
      <c r="D1312" s="1" t="s">
        <v>9917</v>
      </c>
      <c r="E1312" s="1" t="s">
        <v>34562</v>
      </c>
      <c r="F1312" s="1" t="s">
        <v>9918</v>
      </c>
      <c r="G1312" t="str">
        <f t="shared" si="140"/>
        <v>Valid</v>
      </c>
      <c r="H1312" s="1" t="s">
        <v>10266</v>
      </c>
      <c r="I1312" t="str" cm="1">
        <f t="array" ref="I1312">IF(OR(TRIM(H1312)="",ISNUMBER(SEARCH("#",H1312)),AA1312&lt;Config!$B$8,SUMPRODUCT(--ISNUMBER(SEARCH({"a";"b";"c";"d";"e";"f";"g";"h";"i";"j";"k";"l";"m";"n";"o";"p";"q";"r";"s";"t";"u";"v";"w";"x";"y";"z"},H1312)))&gt;0),"Invalid","Valid")</f>
        <v>Valid</v>
      </c>
      <c r="J1312" s="1" t="s">
        <v>9920</v>
      </c>
      <c r="K1312" s="1" t="s">
        <v>66</v>
      </c>
      <c r="L1312" s="1" t="s">
        <v>102</v>
      </c>
      <c r="M1312" s="1" t="s">
        <v>50</v>
      </c>
      <c r="N1312" s="1" t="s">
        <v>33819</v>
      </c>
      <c r="O1312" s="1" t="s">
        <v>149</v>
      </c>
      <c r="P1312" t="s">
        <v>104</v>
      </c>
      <c r="Q1312" s="1" t="s">
        <v>732</v>
      </c>
      <c r="R1312" s="1" t="s">
        <v>922</v>
      </c>
      <c r="S1312" s="1" t="s">
        <v>8302</v>
      </c>
      <c r="T1312" s="1" t="s">
        <v>9921</v>
      </c>
      <c r="U1312" s="1" t="s">
        <v>9400</v>
      </c>
      <c r="V1312" s="1" t="s">
        <v>9922</v>
      </c>
      <c r="W1312" s="1" t="s">
        <v>33823</v>
      </c>
      <c r="X1312" t="str">
        <f t="shared" si="141"/>
        <v>Complete</v>
      </c>
      <c r="Y1312">
        <f>MAX(0,100-IF(G1312="Invalid",Config!$B$5,0)-IF(I1312="Invalid",Config!$B$6,0)-IF(X1312="Incomplete",Config!$B$7,0)-IF(AF1312="Yes",Config!$B$37,0))</f>
        <v>75</v>
      </c>
      <c r="Z1312" s="1">
        <f>IF(OR(TRIM(B1312)="",COUNTIF(Config!$B$15:$B$19,B1312)&gt;0),1,0)+IF(OR(TRIM(C1312)="",COUNTIF(Config!$B$15:$B$19,C1312)&gt;0),1,0)+IF(OR(TRIM(F1312)="",COUNTIF(Config!$B$15:$B$19,F1312)&gt;0),1,0)+IF(OR(TRIM(H1312)="",COUNTIF(Config!$B$15:$B$19,H1312)&gt;0),1,0)+IF(OR(TRIM(E1312)="",COUNTIF(Config!$B$15:$B$19,E1312)&gt;0),1,0)+IF(OR(TRIM(K1312)="",COUNTIF(Config!$B$15:$B$19,K1312)&gt;0),1,0)+IF(OR(TRIM(P1312)="",COUNTIF(Config!$B$15:$B$19,P1312)&gt;0),1,0)+IF(OR(TRIM(R1312)="",COUNTIF(Config!$B$15:$B$19,R1312)&gt;0),1,0)</f>
        <v>0</v>
      </c>
      <c r="AA1312" s="1" cm="1">
        <f t="array" ref="AA1312">SUMPRODUCT(LEN(H1312)-LEN(SUBSTITUTE(H1312,{"0";"1";"2";"3";"4";"5";"6";"7";"8";"9"},"")))</f>
        <v>11</v>
      </c>
      <c r="AC1312" t="str">
        <f t="shared" si="142"/>
        <v>Potential Duplicate</v>
      </c>
      <c r="AD1312">
        <f t="shared" si="143"/>
        <v>2</v>
      </c>
      <c r="AE1312">
        <f t="shared" si="144"/>
        <v>1</v>
      </c>
      <c r="AF1312" t="str">
        <f t="shared" si="145"/>
        <v>Yes</v>
      </c>
      <c r="AG1312">
        <f t="shared" ca="1" si="146"/>
        <v>652</v>
      </c>
      <c r="AH1312" t="str">
        <f ca="1">IF(OR(V1312="",AG1312=""),"Yes",IF(AG1312&gt;Config!$B$41,"Yes","No"))</f>
        <v>Yes</v>
      </c>
    </row>
    <row r="1313" spans="1:34" x14ac:dyDescent="0.25">
      <c r="A1313" s="1" t="s">
        <v>10267</v>
      </c>
      <c r="B1313" s="1" t="s">
        <v>631</v>
      </c>
      <c r="C1313" s="1" t="s">
        <v>996</v>
      </c>
      <c r="D1313" s="1" t="s">
        <v>10268</v>
      </c>
      <c r="E1313" s="1" t="s">
        <v>34586</v>
      </c>
      <c r="F1313" s="1" t="s">
        <v>10269</v>
      </c>
      <c r="G1313" t="str">
        <f t="shared" si="140"/>
        <v>Valid</v>
      </c>
      <c r="H1313" s="1" t="s">
        <v>10270</v>
      </c>
      <c r="I1313" t="str" cm="1">
        <f t="array" ref="I1313">IF(OR(TRIM(H1313)="",ISNUMBER(SEARCH("#",H1313)),AA1313&lt;Config!$B$8,SUMPRODUCT(--ISNUMBER(SEARCH({"a";"b";"c";"d";"e";"f";"g";"h";"i";"j";"k";"l";"m";"n";"o";"p";"q";"r";"s";"t";"u";"v";"w";"x";"y";"z"},H1313)))&gt;0),"Invalid","Valid")</f>
        <v>Valid</v>
      </c>
      <c r="J1313" s="1" t="s">
        <v>10271</v>
      </c>
      <c r="K1313" s="1" t="s">
        <v>625</v>
      </c>
      <c r="L1313" s="1" t="s">
        <v>84</v>
      </c>
      <c r="M1313" s="1" t="s">
        <v>165</v>
      </c>
      <c r="N1313" s="1" t="s">
        <v>148</v>
      </c>
      <c r="O1313" s="1" t="s">
        <v>180</v>
      </c>
      <c r="P1313" t="s">
        <v>590</v>
      </c>
      <c r="Q1313" s="1" t="s">
        <v>1481</v>
      </c>
      <c r="R1313" s="1" t="s">
        <v>1846</v>
      </c>
      <c r="S1313" s="1" t="s">
        <v>10272</v>
      </c>
      <c r="T1313" s="1" t="s">
        <v>10273</v>
      </c>
      <c r="U1313" s="1" t="s">
        <v>10274</v>
      </c>
      <c r="V1313" s="1" t="s">
        <v>3815</v>
      </c>
      <c r="W1313" s="1" t="s">
        <v>60</v>
      </c>
      <c r="X1313" t="str">
        <f t="shared" si="141"/>
        <v>Complete</v>
      </c>
      <c r="Y1313">
        <f>MAX(0,100-IF(G1313="Invalid",Config!$B$5,0)-IF(I1313="Invalid",Config!$B$6,0)-IF(X1313="Incomplete",Config!$B$7,0)-IF(AF1313="Yes",Config!$B$37,0))</f>
        <v>75</v>
      </c>
      <c r="Z1313" s="1">
        <f>IF(OR(TRIM(B1313)="",COUNTIF(Config!$B$15:$B$19,B1313)&gt;0),1,0)+IF(OR(TRIM(C1313)="",COUNTIF(Config!$B$15:$B$19,C1313)&gt;0),1,0)+IF(OR(TRIM(F1313)="",COUNTIF(Config!$B$15:$B$19,F1313)&gt;0),1,0)+IF(OR(TRIM(H1313)="",COUNTIF(Config!$B$15:$B$19,H1313)&gt;0),1,0)+IF(OR(TRIM(E1313)="",COUNTIF(Config!$B$15:$B$19,E1313)&gt;0),1,0)+IF(OR(TRIM(K1313)="",COUNTIF(Config!$B$15:$B$19,K1313)&gt;0),1,0)+IF(OR(TRIM(P1313)="",COUNTIF(Config!$B$15:$B$19,P1313)&gt;0),1,0)+IF(OR(TRIM(R1313)="",COUNTIF(Config!$B$15:$B$19,R1313)&gt;0),1,0)</f>
        <v>0</v>
      </c>
      <c r="AA1313" s="1" cm="1">
        <f t="array" ref="AA1313">SUMPRODUCT(LEN(H1313)-LEN(SUBSTITUTE(H1313,{"0";"1";"2";"3";"4";"5";"6";"7";"8";"9"},"")))</f>
        <v>10</v>
      </c>
      <c r="AC1313" t="str">
        <f t="shared" si="142"/>
        <v>Potential Duplicate</v>
      </c>
      <c r="AD1313">
        <f t="shared" si="143"/>
        <v>2</v>
      </c>
      <c r="AE1313">
        <f t="shared" si="144"/>
        <v>1</v>
      </c>
      <c r="AF1313" t="str">
        <f t="shared" si="145"/>
        <v>Yes</v>
      </c>
      <c r="AG1313">
        <f t="shared" ca="1" si="146"/>
        <v>684</v>
      </c>
      <c r="AH1313" t="str">
        <f ca="1">IF(OR(V1313="",AG1313=""),"Yes",IF(AG1313&gt;Config!$B$41,"Yes","No"))</f>
        <v>Yes</v>
      </c>
    </row>
    <row r="1314" spans="1:34" x14ac:dyDescent="0.25">
      <c r="A1314" s="1" t="s">
        <v>10275</v>
      </c>
      <c r="B1314" s="1" t="s">
        <v>880</v>
      </c>
      <c r="C1314" s="1" t="s">
        <v>308</v>
      </c>
      <c r="D1314" s="1" t="s">
        <v>10276</v>
      </c>
      <c r="E1314" s="1" t="s">
        <v>34337</v>
      </c>
      <c r="F1314" s="1" t="s">
        <v>34587</v>
      </c>
      <c r="G1314" t="str">
        <f t="shared" si="140"/>
        <v>Valid</v>
      </c>
      <c r="H1314" s="1" t="s">
        <v>10277</v>
      </c>
      <c r="I1314" t="str" cm="1">
        <f t="array" ref="I1314">IF(OR(TRIM(H1314)="",ISNUMBER(SEARCH("#",H1314)),AA1314&lt;Config!$B$8,SUMPRODUCT(--ISNUMBER(SEARCH({"a";"b";"c";"d";"e";"f";"g";"h";"i";"j";"k";"l";"m";"n";"o";"p";"q";"r";"s";"t";"u";"v";"w";"x";"y";"z"},H1314)))&gt;0),"Invalid","Valid")</f>
        <v>Valid</v>
      </c>
      <c r="J1314" s="1" t="s">
        <v>10278</v>
      </c>
      <c r="K1314" s="1" t="s">
        <v>1001</v>
      </c>
      <c r="L1314" s="1" t="s">
        <v>134</v>
      </c>
      <c r="M1314" s="1" t="s">
        <v>235</v>
      </c>
      <c r="N1314" s="1" t="s">
        <v>358</v>
      </c>
      <c r="O1314" s="1" t="s">
        <v>149</v>
      </c>
      <c r="P1314" t="s">
        <v>87</v>
      </c>
      <c r="Q1314" s="1" t="s">
        <v>88</v>
      </c>
      <c r="R1314" s="1" t="s">
        <v>89</v>
      </c>
      <c r="S1314" s="1" t="s">
        <v>8578</v>
      </c>
      <c r="T1314" s="1" t="s">
        <v>10279</v>
      </c>
      <c r="U1314" s="1" t="s">
        <v>4467</v>
      </c>
      <c r="V1314" s="1" t="s">
        <v>878</v>
      </c>
      <c r="W1314" s="1" t="s">
        <v>202</v>
      </c>
      <c r="X1314" t="str">
        <f t="shared" si="141"/>
        <v>Complete</v>
      </c>
      <c r="Y1314">
        <f>MAX(0,100-IF(G1314="Invalid",Config!$B$5,0)-IF(I1314="Invalid",Config!$B$6,0)-IF(X1314="Incomplete",Config!$B$7,0)-IF(AF1314="Yes",Config!$B$37,0))</f>
        <v>100</v>
      </c>
      <c r="Z1314" s="1">
        <f>IF(OR(TRIM(B1314)="",COUNTIF(Config!$B$15:$B$19,B1314)&gt;0),1,0)+IF(OR(TRIM(C1314)="",COUNTIF(Config!$B$15:$B$19,C1314)&gt;0),1,0)+IF(OR(TRIM(F1314)="",COUNTIF(Config!$B$15:$B$19,F1314)&gt;0),1,0)+IF(OR(TRIM(H1314)="",COUNTIF(Config!$B$15:$B$19,H1314)&gt;0),1,0)+IF(OR(TRIM(E1314)="",COUNTIF(Config!$B$15:$B$19,E1314)&gt;0),1,0)+IF(OR(TRIM(K1314)="",COUNTIF(Config!$B$15:$B$19,K1314)&gt;0),1,0)+IF(OR(TRIM(P1314)="",COUNTIF(Config!$B$15:$B$19,P1314)&gt;0),1,0)+IF(OR(TRIM(R1314)="",COUNTIF(Config!$B$15:$B$19,R1314)&gt;0),1,0)</f>
        <v>0</v>
      </c>
      <c r="AA1314" s="1" cm="1">
        <f t="array" ref="AA1314">SUMPRODUCT(LEN(H1314)-LEN(SUBSTITUTE(H1314,{"0";"1";"2";"3";"4";"5";"6";"7";"8";"9"},"")))</f>
        <v>10</v>
      </c>
      <c r="AC1314" t="str">
        <f t="shared" si="142"/>
        <v/>
      </c>
      <c r="AD1314">
        <f t="shared" si="143"/>
        <v>1</v>
      </c>
      <c r="AE1314">
        <f t="shared" si="144"/>
        <v>1</v>
      </c>
      <c r="AF1314" t="str">
        <f t="shared" si="145"/>
        <v>No</v>
      </c>
      <c r="AG1314">
        <f t="shared" ca="1" si="146"/>
        <v>152</v>
      </c>
      <c r="AH1314" t="str">
        <f ca="1">IF(OR(V1314="",AG1314=""),"Yes",IF(AG1314&gt;Config!$B$41,"Yes","No"))</f>
        <v>No</v>
      </c>
    </row>
    <row r="1315" spans="1:34" x14ac:dyDescent="0.25">
      <c r="A1315" s="1" t="s">
        <v>10137</v>
      </c>
      <c r="B1315" s="1" t="s">
        <v>1006</v>
      </c>
      <c r="C1315" s="1" t="s">
        <v>1007</v>
      </c>
      <c r="D1315" s="1" t="s">
        <v>1008</v>
      </c>
      <c r="E1315" s="1" t="s">
        <v>34588</v>
      </c>
      <c r="F1315" s="1" t="s">
        <v>1009</v>
      </c>
      <c r="G1315" t="str">
        <f t="shared" si="140"/>
        <v>Valid</v>
      </c>
      <c r="H1315" s="1" t="s">
        <v>10280</v>
      </c>
      <c r="I1315" t="str" cm="1">
        <f t="array" ref="I1315">IF(OR(TRIM(H1315)="",ISNUMBER(SEARCH("#",H1315)),AA1315&lt;Config!$B$8,SUMPRODUCT(--ISNUMBER(SEARCH({"a";"b";"c";"d";"e";"f";"g";"h";"i";"j";"k";"l";"m";"n";"o";"p";"q";"r";"s";"t";"u";"v";"w";"x";"y";"z"},H1315)))&gt;0),"Invalid","Valid")</f>
        <v>Valid</v>
      </c>
      <c r="J1315" s="1" t="s">
        <v>10281</v>
      </c>
      <c r="K1315" s="1" t="s">
        <v>504</v>
      </c>
      <c r="L1315" s="1" t="s">
        <v>84</v>
      </c>
      <c r="M1315" s="1" t="s">
        <v>165</v>
      </c>
      <c r="N1315" s="1" t="s">
        <v>358</v>
      </c>
      <c r="O1315" s="1" t="s">
        <v>180</v>
      </c>
      <c r="P1315" t="s">
        <v>53</v>
      </c>
      <c r="Q1315" s="1" t="s">
        <v>55</v>
      </c>
      <c r="R1315" s="1" t="s">
        <v>150</v>
      </c>
      <c r="S1315" s="1" t="s">
        <v>4040</v>
      </c>
      <c r="T1315" s="1" t="s">
        <v>10282</v>
      </c>
      <c r="U1315" s="1" t="s">
        <v>10283</v>
      </c>
      <c r="V1315" s="1" t="s">
        <v>9488</v>
      </c>
      <c r="W1315" s="1" t="s">
        <v>293</v>
      </c>
      <c r="X1315" t="str">
        <f t="shared" si="141"/>
        <v>Complete</v>
      </c>
      <c r="Y1315">
        <f>MAX(0,100-IF(G1315="Invalid",Config!$B$5,0)-IF(I1315="Invalid",Config!$B$6,0)-IF(X1315="Incomplete",Config!$B$7,0)-IF(AF1315="Yes",Config!$B$37,0))</f>
        <v>75</v>
      </c>
      <c r="Z1315" s="1">
        <f>IF(OR(TRIM(B1315)="",COUNTIF(Config!$B$15:$B$19,B1315)&gt;0),1,0)+IF(OR(TRIM(C1315)="",COUNTIF(Config!$B$15:$B$19,C1315)&gt;0),1,0)+IF(OR(TRIM(F1315)="",COUNTIF(Config!$B$15:$B$19,F1315)&gt;0),1,0)+IF(OR(TRIM(H1315)="",COUNTIF(Config!$B$15:$B$19,H1315)&gt;0),1,0)+IF(OR(TRIM(E1315)="",COUNTIF(Config!$B$15:$B$19,E1315)&gt;0),1,0)+IF(OR(TRIM(K1315)="",COUNTIF(Config!$B$15:$B$19,K1315)&gt;0),1,0)+IF(OR(TRIM(P1315)="",COUNTIF(Config!$B$15:$B$19,P1315)&gt;0),1,0)+IF(OR(TRIM(R1315)="",COUNTIF(Config!$B$15:$B$19,R1315)&gt;0),1,0)</f>
        <v>0</v>
      </c>
      <c r="AA1315" s="1" cm="1">
        <f t="array" ref="AA1315">SUMPRODUCT(LEN(H1315)-LEN(SUBSTITUTE(H1315,{"0";"1";"2";"3";"4";"5";"6";"7";"8";"9"},"")))</f>
        <v>12</v>
      </c>
      <c r="AC1315" t="str">
        <f t="shared" si="142"/>
        <v>Potential Duplicate</v>
      </c>
      <c r="AD1315">
        <f t="shared" si="143"/>
        <v>2</v>
      </c>
      <c r="AE1315">
        <f t="shared" si="144"/>
        <v>1</v>
      </c>
      <c r="AF1315" t="str">
        <f t="shared" si="145"/>
        <v>Yes</v>
      </c>
      <c r="AG1315">
        <f t="shared" ca="1" si="146"/>
        <v>445</v>
      </c>
      <c r="AH1315" t="str">
        <f ca="1">IF(OR(V1315="",AG1315=""),"Yes",IF(AG1315&gt;Config!$B$41,"Yes","No"))</f>
        <v>Yes</v>
      </c>
    </row>
    <row r="1316" spans="1:34" x14ac:dyDescent="0.25">
      <c r="A1316" s="1" t="s">
        <v>10284</v>
      </c>
      <c r="B1316" s="1" t="s">
        <v>488</v>
      </c>
      <c r="C1316" s="1" t="s">
        <v>659</v>
      </c>
      <c r="D1316" s="1" t="s">
        <v>10285</v>
      </c>
      <c r="E1316" s="1" t="s">
        <v>33901</v>
      </c>
      <c r="F1316" s="1" t="s">
        <v>10286</v>
      </c>
      <c r="G1316" t="str">
        <f t="shared" si="140"/>
        <v>Valid</v>
      </c>
      <c r="H1316" s="1" t="s">
        <v>10287</v>
      </c>
      <c r="I1316" t="str" cm="1">
        <f t="array" ref="I1316">IF(OR(TRIM(H1316)="",ISNUMBER(SEARCH("#",H1316)),AA1316&lt;Config!$B$8,SUMPRODUCT(--ISNUMBER(SEARCH({"a";"b";"c";"d";"e";"f";"g";"h";"i";"j";"k";"l";"m";"n";"o";"p";"q";"r";"s";"t";"u";"v";"w";"x";"y";"z"},H1316)))&gt;0),"Invalid","Valid")</f>
        <v>Valid</v>
      </c>
      <c r="J1316" s="1" t="s">
        <v>10288</v>
      </c>
      <c r="K1316" s="1" t="s">
        <v>195</v>
      </c>
      <c r="L1316" s="1" t="s">
        <v>164</v>
      </c>
      <c r="M1316" s="1" t="s">
        <v>462</v>
      </c>
      <c r="N1316" s="1" t="s">
        <v>31</v>
      </c>
      <c r="O1316" s="1" t="s">
        <v>69</v>
      </c>
      <c r="P1316" t="s">
        <v>518</v>
      </c>
      <c r="Q1316" s="1" t="s">
        <v>315</v>
      </c>
      <c r="R1316" s="1" t="s">
        <v>315</v>
      </c>
      <c r="S1316" s="1" t="s">
        <v>10289</v>
      </c>
      <c r="T1316" s="1" t="s">
        <v>10290</v>
      </c>
      <c r="U1316" s="1" t="s">
        <v>10291</v>
      </c>
      <c r="V1316" s="1" t="s">
        <v>1521</v>
      </c>
      <c r="W1316" s="1" t="s">
        <v>186</v>
      </c>
      <c r="X1316" t="str">
        <f t="shared" si="141"/>
        <v>Complete</v>
      </c>
      <c r="Y1316">
        <f>MAX(0,100-IF(G1316="Invalid",Config!$B$5,0)-IF(I1316="Invalid",Config!$B$6,0)-IF(X1316="Incomplete",Config!$B$7,0)-IF(AF1316="Yes",Config!$B$37,0))</f>
        <v>75</v>
      </c>
      <c r="Z1316" s="1">
        <f>IF(OR(TRIM(B1316)="",COUNTIF(Config!$B$15:$B$19,B1316)&gt;0),1,0)+IF(OR(TRIM(C1316)="",COUNTIF(Config!$B$15:$B$19,C1316)&gt;0),1,0)+IF(OR(TRIM(F1316)="",COUNTIF(Config!$B$15:$B$19,F1316)&gt;0),1,0)+IF(OR(TRIM(H1316)="",COUNTIF(Config!$B$15:$B$19,H1316)&gt;0),1,0)+IF(OR(TRIM(E1316)="",COUNTIF(Config!$B$15:$B$19,E1316)&gt;0),1,0)+IF(OR(TRIM(K1316)="",COUNTIF(Config!$B$15:$B$19,K1316)&gt;0),1,0)+IF(OR(TRIM(P1316)="",COUNTIF(Config!$B$15:$B$19,P1316)&gt;0),1,0)+IF(OR(TRIM(R1316)="",COUNTIF(Config!$B$15:$B$19,R1316)&gt;0),1,0)</f>
        <v>0</v>
      </c>
      <c r="AA1316" s="1" cm="1">
        <f t="array" ref="AA1316">SUMPRODUCT(LEN(H1316)-LEN(SUBSTITUTE(H1316,{"0";"1";"2";"3";"4";"5";"6";"7";"8";"9"},"")))</f>
        <v>12</v>
      </c>
      <c r="AC1316" t="str">
        <f t="shared" si="142"/>
        <v>Potential Duplicate</v>
      </c>
      <c r="AD1316">
        <f t="shared" si="143"/>
        <v>2</v>
      </c>
      <c r="AE1316">
        <f t="shared" si="144"/>
        <v>1</v>
      </c>
      <c r="AF1316" t="str">
        <f t="shared" si="145"/>
        <v>Yes</v>
      </c>
      <c r="AG1316">
        <f t="shared" ca="1" si="146"/>
        <v>37</v>
      </c>
      <c r="AH1316" t="str">
        <f ca="1">IF(OR(V1316="",AG1316=""),"Yes",IF(AG1316&gt;Config!$B$41,"Yes","No"))</f>
        <v>No</v>
      </c>
    </row>
    <row r="1317" spans="1:34" x14ac:dyDescent="0.25">
      <c r="A1317" s="1" t="s">
        <v>10292</v>
      </c>
      <c r="B1317" s="1" t="s">
        <v>1147</v>
      </c>
      <c r="C1317" s="1" t="s">
        <v>230</v>
      </c>
      <c r="D1317" s="1" t="s">
        <v>10293</v>
      </c>
      <c r="E1317" s="1" t="s">
        <v>34589</v>
      </c>
      <c r="F1317" s="1" t="s">
        <v>10294</v>
      </c>
      <c r="G1317" t="str">
        <f t="shared" si="140"/>
        <v>Valid</v>
      </c>
      <c r="H1317" s="1" t="s">
        <v>10295</v>
      </c>
      <c r="I1317" t="str" cm="1">
        <f t="array" ref="I1317">IF(OR(TRIM(H1317)="",ISNUMBER(SEARCH("#",H1317)),AA1317&lt;Config!$B$8,SUMPRODUCT(--ISNUMBER(SEARCH({"a";"b";"c";"d";"e";"f";"g";"h";"i";"j";"k";"l";"m";"n";"o";"p";"q";"r";"s";"t";"u";"v";"w";"x";"y";"z"},H1317)))&gt;0),"Invalid","Valid")</f>
        <v>Valid</v>
      </c>
      <c r="J1317" s="1" t="s">
        <v>10296</v>
      </c>
      <c r="K1317" s="1" t="s">
        <v>287</v>
      </c>
      <c r="L1317" s="1" t="s">
        <v>134</v>
      </c>
      <c r="M1317" s="1" t="s">
        <v>165</v>
      </c>
      <c r="N1317" s="1" t="s">
        <v>211</v>
      </c>
      <c r="O1317" s="1" t="s">
        <v>149</v>
      </c>
      <c r="P1317" t="s">
        <v>328</v>
      </c>
      <c r="Q1317" s="1" t="s">
        <v>329</v>
      </c>
      <c r="R1317" s="1" t="s">
        <v>571</v>
      </c>
      <c r="S1317" s="1" t="s">
        <v>10297</v>
      </c>
      <c r="T1317" s="1" t="s">
        <v>10298</v>
      </c>
      <c r="U1317" s="1" t="s">
        <v>3432</v>
      </c>
      <c r="V1317" s="1" t="s">
        <v>1050</v>
      </c>
      <c r="W1317" s="1" t="s">
        <v>125</v>
      </c>
      <c r="X1317" t="str">
        <f t="shared" si="141"/>
        <v>Complete</v>
      </c>
      <c r="Y1317">
        <f>MAX(0,100-IF(G1317="Invalid",Config!$B$5,0)-IF(I1317="Invalid",Config!$B$6,0)-IF(X1317="Incomplete",Config!$B$7,0)-IF(AF1317="Yes",Config!$B$37,0))</f>
        <v>100</v>
      </c>
      <c r="Z1317" s="1">
        <f>IF(OR(TRIM(B1317)="",COUNTIF(Config!$B$15:$B$19,B1317)&gt;0),1,0)+IF(OR(TRIM(C1317)="",COUNTIF(Config!$B$15:$B$19,C1317)&gt;0),1,0)+IF(OR(TRIM(F1317)="",COUNTIF(Config!$B$15:$B$19,F1317)&gt;0),1,0)+IF(OR(TRIM(H1317)="",COUNTIF(Config!$B$15:$B$19,H1317)&gt;0),1,0)+IF(OR(TRIM(E1317)="",COUNTIF(Config!$B$15:$B$19,E1317)&gt;0),1,0)+IF(OR(TRIM(K1317)="",COUNTIF(Config!$B$15:$B$19,K1317)&gt;0),1,0)+IF(OR(TRIM(P1317)="",COUNTIF(Config!$B$15:$B$19,P1317)&gt;0),1,0)+IF(OR(TRIM(R1317)="",COUNTIF(Config!$B$15:$B$19,R1317)&gt;0),1,0)</f>
        <v>0</v>
      </c>
      <c r="AA1317" s="1" cm="1">
        <f t="array" ref="AA1317">SUMPRODUCT(LEN(H1317)-LEN(SUBSTITUTE(H1317,{"0";"1";"2";"3";"4";"5";"6";"7";"8";"9"},"")))</f>
        <v>10</v>
      </c>
      <c r="AC1317" t="str">
        <f t="shared" si="142"/>
        <v/>
      </c>
      <c r="AD1317">
        <f t="shared" si="143"/>
        <v>1</v>
      </c>
      <c r="AE1317">
        <f t="shared" si="144"/>
        <v>1</v>
      </c>
      <c r="AF1317" t="str">
        <f t="shared" si="145"/>
        <v>No</v>
      </c>
      <c r="AG1317">
        <f t="shared" ca="1" si="146"/>
        <v>37</v>
      </c>
      <c r="AH1317" t="str">
        <f ca="1">IF(OR(V1317="",AG1317=""),"Yes",IF(AG1317&gt;Config!$B$41,"Yes","No"))</f>
        <v>No</v>
      </c>
    </row>
    <row r="1318" spans="1:34" x14ac:dyDescent="0.25">
      <c r="A1318" s="1" t="s">
        <v>10299</v>
      </c>
      <c r="B1318" s="1" t="s">
        <v>839</v>
      </c>
      <c r="C1318" s="1" t="s">
        <v>1806</v>
      </c>
      <c r="D1318" s="1" t="s">
        <v>10300</v>
      </c>
      <c r="E1318" s="1" t="s">
        <v>34590</v>
      </c>
      <c r="F1318" s="1" t="s">
        <v>10301</v>
      </c>
      <c r="G1318" t="str">
        <f t="shared" si="140"/>
        <v>Valid</v>
      </c>
      <c r="H1318" s="1" t="s">
        <v>10302</v>
      </c>
      <c r="I1318" t="str" cm="1">
        <f t="array" ref="I1318">IF(OR(TRIM(H1318)="",ISNUMBER(SEARCH("#",H1318)),AA1318&lt;Config!$B$8,SUMPRODUCT(--ISNUMBER(SEARCH({"a";"b";"c";"d";"e";"f";"g";"h";"i";"j";"k";"l";"m";"n";"o";"p";"q";"r";"s";"t";"u";"v";"w";"x";"y";"z"},H1318)))&gt;0),"Invalid","Valid")</f>
        <v>Valid</v>
      </c>
      <c r="J1318" s="1" t="s">
        <v>10303</v>
      </c>
      <c r="K1318" s="1" t="s">
        <v>264</v>
      </c>
      <c r="L1318" s="1" t="s">
        <v>265</v>
      </c>
      <c r="M1318" s="1" t="s">
        <v>33825</v>
      </c>
      <c r="N1318" s="1" t="s">
        <v>437</v>
      </c>
      <c r="O1318" s="1" t="s">
        <v>196</v>
      </c>
      <c r="P1318" t="s">
        <v>33</v>
      </c>
      <c r="Q1318" s="1" t="s">
        <v>119</v>
      </c>
      <c r="R1318" s="1" t="s">
        <v>35</v>
      </c>
      <c r="S1318" s="1" t="s">
        <v>7778</v>
      </c>
      <c r="T1318" s="1" t="s">
        <v>10304</v>
      </c>
      <c r="U1318" s="1" t="s">
        <v>7413</v>
      </c>
      <c r="V1318" s="1" t="s">
        <v>964</v>
      </c>
      <c r="W1318" s="1" t="s">
        <v>94</v>
      </c>
      <c r="X1318" t="str">
        <f t="shared" si="141"/>
        <v>Complete</v>
      </c>
      <c r="Y1318">
        <f>MAX(0,100-IF(G1318="Invalid",Config!$B$5,0)-IF(I1318="Invalid",Config!$B$6,0)-IF(X1318="Incomplete",Config!$B$7,0)-IF(AF1318="Yes",Config!$B$37,0))</f>
        <v>75</v>
      </c>
      <c r="Z1318" s="1">
        <f>IF(OR(TRIM(B1318)="",COUNTIF(Config!$B$15:$B$19,B1318)&gt;0),1,0)+IF(OR(TRIM(C1318)="",COUNTIF(Config!$B$15:$B$19,C1318)&gt;0),1,0)+IF(OR(TRIM(F1318)="",COUNTIF(Config!$B$15:$B$19,F1318)&gt;0),1,0)+IF(OR(TRIM(H1318)="",COUNTIF(Config!$B$15:$B$19,H1318)&gt;0),1,0)+IF(OR(TRIM(E1318)="",COUNTIF(Config!$B$15:$B$19,E1318)&gt;0),1,0)+IF(OR(TRIM(K1318)="",COUNTIF(Config!$B$15:$B$19,K1318)&gt;0),1,0)+IF(OR(TRIM(P1318)="",COUNTIF(Config!$B$15:$B$19,P1318)&gt;0),1,0)+IF(OR(TRIM(R1318)="",COUNTIF(Config!$B$15:$B$19,R1318)&gt;0),1,0)</f>
        <v>0</v>
      </c>
      <c r="AA1318" s="1" cm="1">
        <f t="array" ref="AA1318">SUMPRODUCT(LEN(H1318)-LEN(SUBSTITUTE(H1318,{"0";"1";"2";"3";"4";"5";"6";"7";"8";"9"},"")))</f>
        <v>10</v>
      </c>
      <c r="AC1318" t="str">
        <f t="shared" si="142"/>
        <v>Potential Duplicate</v>
      </c>
      <c r="AD1318">
        <f t="shared" si="143"/>
        <v>2</v>
      </c>
      <c r="AE1318">
        <f t="shared" si="144"/>
        <v>1</v>
      </c>
      <c r="AF1318" t="str">
        <f t="shared" si="145"/>
        <v>Yes</v>
      </c>
      <c r="AG1318">
        <f t="shared" ca="1" si="146"/>
        <v>241</v>
      </c>
      <c r="AH1318" t="str">
        <f ca="1">IF(OR(V1318="",AG1318=""),"Yes",IF(AG1318&gt;Config!$B$41,"Yes","No"))</f>
        <v>No</v>
      </c>
    </row>
    <row r="1319" spans="1:34" x14ac:dyDescent="0.25">
      <c r="A1319" s="1" t="s">
        <v>10305</v>
      </c>
      <c r="B1319" s="1" t="s">
        <v>765</v>
      </c>
      <c r="C1319" s="1" t="s">
        <v>1806</v>
      </c>
      <c r="D1319" s="1" t="s">
        <v>10306</v>
      </c>
      <c r="E1319" s="1" t="s">
        <v>34591</v>
      </c>
      <c r="F1319" s="1" t="s">
        <v>10307</v>
      </c>
      <c r="G1319" t="str">
        <f t="shared" si="140"/>
        <v>Valid</v>
      </c>
      <c r="H1319" s="1" t="s">
        <v>10308</v>
      </c>
      <c r="I1319" t="str" cm="1">
        <f t="array" ref="I1319">IF(OR(TRIM(H1319)="",ISNUMBER(SEARCH("#",H1319)),AA1319&lt;Config!$B$8,SUMPRODUCT(--ISNUMBER(SEARCH({"a";"b";"c";"d";"e";"f";"g";"h";"i";"j";"k";"l";"m";"n";"o";"p";"q";"r";"s";"t";"u";"v";"w";"x";"y";"z"},H1319)))&gt;0),"Invalid","Valid")</f>
        <v>Valid</v>
      </c>
      <c r="J1319" s="1" t="s">
        <v>10309</v>
      </c>
      <c r="K1319" s="1" t="s">
        <v>210</v>
      </c>
      <c r="L1319" s="1" t="s">
        <v>265</v>
      </c>
      <c r="M1319" s="1" t="s">
        <v>165</v>
      </c>
      <c r="N1319" s="1" t="s">
        <v>31</v>
      </c>
      <c r="O1319" s="1" t="s">
        <v>180</v>
      </c>
      <c r="P1319" t="s">
        <v>87</v>
      </c>
      <c r="Q1319" s="1" t="s">
        <v>438</v>
      </c>
      <c r="R1319" s="1" t="s">
        <v>379</v>
      </c>
      <c r="S1319" s="1" t="s">
        <v>225</v>
      </c>
      <c r="T1319" s="1" t="s">
        <v>10310</v>
      </c>
      <c r="U1319" s="1" t="s">
        <v>2007</v>
      </c>
      <c r="V1319" s="1" t="s">
        <v>4098</v>
      </c>
      <c r="W1319" s="1" t="s">
        <v>384</v>
      </c>
      <c r="X1319" t="str">
        <f t="shared" si="141"/>
        <v>Complete</v>
      </c>
      <c r="Y1319">
        <f>MAX(0,100-IF(G1319="Invalid",Config!$B$5,0)-IF(I1319="Invalid",Config!$B$6,0)-IF(X1319="Incomplete",Config!$B$7,0)-IF(AF1319="Yes",Config!$B$37,0))</f>
        <v>100</v>
      </c>
      <c r="Z1319" s="1">
        <f>IF(OR(TRIM(B1319)="",COUNTIF(Config!$B$15:$B$19,B1319)&gt;0),1,0)+IF(OR(TRIM(C1319)="",COUNTIF(Config!$B$15:$B$19,C1319)&gt;0),1,0)+IF(OR(TRIM(F1319)="",COUNTIF(Config!$B$15:$B$19,F1319)&gt;0),1,0)+IF(OR(TRIM(H1319)="",COUNTIF(Config!$B$15:$B$19,H1319)&gt;0),1,0)+IF(OR(TRIM(E1319)="",COUNTIF(Config!$B$15:$B$19,E1319)&gt;0),1,0)+IF(OR(TRIM(K1319)="",COUNTIF(Config!$B$15:$B$19,K1319)&gt;0),1,0)+IF(OR(TRIM(P1319)="",COUNTIF(Config!$B$15:$B$19,P1319)&gt;0),1,0)+IF(OR(TRIM(R1319)="",COUNTIF(Config!$B$15:$B$19,R1319)&gt;0),1,0)</f>
        <v>0</v>
      </c>
      <c r="AA1319" s="1" cm="1">
        <f t="array" ref="AA1319">SUMPRODUCT(LEN(H1319)-LEN(SUBSTITUTE(H1319,{"0";"1";"2";"3";"4";"5";"6";"7";"8";"9"},"")))</f>
        <v>10</v>
      </c>
      <c r="AC1319" t="str">
        <f t="shared" si="142"/>
        <v/>
      </c>
      <c r="AD1319">
        <f t="shared" si="143"/>
        <v>1</v>
      </c>
      <c r="AE1319">
        <f t="shared" si="144"/>
        <v>1</v>
      </c>
      <c r="AF1319" t="str">
        <f t="shared" si="145"/>
        <v>No</v>
      </c>
      <c r="AG1319">
        <f t="shared" ca="1" si="146"/>
        <v>186</v>
      </c>
      <c r="AH1319" t="str">
        <f ca="1">IF(OR(V1319="",AG1319=""),"Yes",IF(AG1319&gt;Config!$B$41,"Yes","No"))</f>
        <v>No</v>
      </c>
    </row>
    <row r="1320" spans="1:34" x14ac:dyDescent="0.25">
      <c r="A1320" s="1" t="s">
        <v>10311</v>
      </c>
      <c r="B1320" s="1" t="s">
        <v>747</v>
      </c>
      <c r="C1320" s="1" t="s">
        <v>1496</v>
      </c>
      <c r="D1320" s="1" t="s">
        <v>10312</v>
      </c>
      <c r="E1320" s="1" t="s">
        <v>310</v>
      </c>
      <c r="F1320" s="1" t="s">
        <v>10313</v>
      </c>
      <c r="G1320" t="str">
        <f t="shared" si="140"/>
        <v>Valid</v>
      </c>
      <c r="H1320" s="1" t="s">
        <v>10314</v>
      </c>
      <c r="I1320" t="str" cm="1">
        <f t="array" ref="I1320">IF(OR(TRIM(H1320)="",ISNUMBER(SEARCH("#",H1320)),AA1320&lt;Config!$B$8,SUMPRODUCT(--ISNUMBER(SEARCH({"a";"b";"c";"d";"e";"f";"g";"h";"i";"j";"k";"l";"m";"n";"o";"p";"q";"r";"s";"t";"u";"v";"w";"x";"y";"z"},H1320)))&gt;0),"Invalid","Valid")</f>
        <v>Valid</v>
      </c>
      <c r="J1320" s="1" t="s">
        <v>10315</v>
      </c>
      <c r="K1320" s="1" t="s">
        <v>722</v>
      </c>
      <c r="L1320" s="1" t="s">
        <v>84</v>
      </c>
      <c r="M1320" s="1" t="s">
        <v>165</v>
      </c>
      <c r="N1320" s="1" t="s">
        <v>51</v>
      </c>
      <c r="O1320" s="1" t="s">
        <v>180</v>
      </c>
      <c r="P1320" t="s">
        <v>53</v>
      </c>
      <c r="Q1320" s="1" t="s">
        <v>54</v>
      </c>
      <c r="R1320" s="1" t="s">
        <v>198</v>
      </c>
      <c r="S1320" s="1" t="s">
        <v>10316</v>
      </c>
      <c r="T1320" s="1" t="s">
        <v>10317</v>
      </c>
      <c r="U1320" s="1" t="s">
        <v>215</v>
      </c>
      <c r="V1320" s="1" t="s">
        <v>2503</v>
      </c>
      <c r="W1320" s="1" t="s">
        <v>293</v>
      </c>
      <c r="X1320" t="str">
        <f t="shared" si="141"/>
        <v>Complete</v>
      </c>
      <c r="Y1320">
        <f>MAX(0,100-IF(G1320="Invalid",Config!$B$5,0)-IF(I1320="Invalid",Config!$B$6,0)-IF(X1320="Incomplete",Config!$B$7,0)-IF(AF1320="Yes",Config!$B$37,0))</f>
        <v>100</v>
      </c>
      <c r="Z1320" s="1">
        <f>IF(OR(TRIM(B1320)="",COUNTIF(Config!$B$15:$B$19,B1320)&gt;0),1,0)+IF(OR(TRIM(C1320)="",COUNTIF(Config!$B$15:$B$19,C1320)&gt;0),1,0)+IF(OR(TRIM(F1320)="",COUNTIF(Config!$B$15:$B$19,F1320)&gt;0),1,0)+IF(OR(TRIM(H1320)="",COUNTIF(Config!$B$15:$B$19,H1320)&gt;0),1,0)+IF(OR(TRIM(E1320)="",COUNTIF(Config!$B$15:$B$19,E1320)&gt;0),1,0)+IF(OR(TRIM(K1320)="",COUNTIF(Config!$B$15:$B$19,K1320)&gt;0),1,0)+IF(OR(TRIM(P1320)="",COUNTIF(Config!$B$15:$B$19,P1320)&gt;0),1,0)+IF(OR(TRIM(R1320)="",COUNTIF(Config!$B$15:$B$19,R1320)&gt;0),1,0)</f>
        <v>0</v>
      </c>
      <c r="AA1320" s="1" cm="1">
        <f t="array" ref="AA1320">SUMPRODUCT(LEN(H1320)-LEN(SUBSTITUTE(H1320,{"0";"1";"2";"3";"4";"5";"6";"7";"8";"9"},"")))</f>
        <v>12</v>
      </c>
      <c r="AC1320" t="str">
        <f t="shared" si="142"/>
        <v/>
      </c>
      <c r="AD1320">
        <f t="shared" si="143"/>
        <v>1</v>
      </c>
      <c r="AE1320">
        <f t="shared" si="144"/>
        <v>1</v>
      </c>
      <c r="AF1320" t="str">
        <f t="shared" si="145"/>
        <v>No</v>
      </c>
      <c r="AG1320">
        <f t="shared" ca="1" si="146"/>
        <v>277</v>
      </c>
      <c r="AH1320" t="str">
        <f ca="1">IF(OR(V1320="",AG1320=""),"Yes",IF(AG1320&gt;Config!$B$41,"Yes","No"))</f>
        <v>No</v>
      </c>
    </row>
    <row r="1321" spans="1:34" x14ac:dyDescent="0.25">
      <c r="A1321" s="1" t="s">
        <v>10318</v>
      </c>
      <c r="B1321" s="1" t="s">
        <v>127</v>
      </c>
      <c r="C1321" s="1" t="s">
        <v>432</v>
      </c>
      <c r="D1321" s="1" t="s">
        <v>25347</v>
      </c>
      <c r="E1321" s="1" t="s">
        <v>642</v>
      </c>
      <c r="F1321" s="1" t="s">
        <v>10319</v>
      </c>
      <c r="G1321" t="str">
        <f t="shared" si="140"/>
        <v>Valid</v>
      </c>
      <c r="H1321" s="1" t="s">
        <v>10320</v>
      </c>
      <c r="I1321" t="str" cm="1">
        <f t="array" ref="I1321">IF(OR(TRIM(H1321)="",ISNUMBER(SEARCH("#",H1321)),AA1321&lt;Config!$B$8,SUMPRODUCT(--ISNUMBER(SEARCH({"a";"b";"c";"d";"e";"f";"g";"h";"i";"j";"k";"l";"m";"n";"o";"p";"q";"r";"s";"t";"u";"v";"w";"x";"y";"z"},H1321)))&gt;0),"Invalid","Valid")</f>
        <v>Valid</v>
      </c>
      <c r="J1321" s="1" t="s">
        <v>10321</v>
      </c>
      <c r="K1321" s="1" t="s">
        <v>117</v>
      </c>
      <c r="L1321" s="1" t="s">
        <v>67</v>
      </c>
      <c r="M1321" s="1" t="s">
        <v>235</v>
      </c>
      <c r="N1321" s="1" t="s">
        <v>51</v>
      </c>
      <c r="O1321" s="1" t="s">
        <v>149</v>
      </c>
      <c r="P1321" t="s">
        <v>53</v>
      </c>
      <c r="Q1321" s="1" t="s">
        <v>54</v>
      </c>
      <c r="R1321" s="1" t="s">
        <v>197</v>
      </c>
      <c r="S1321" s="1" t="s">
        <v>10322</v>
      </c>
      <c r="T1321" s="1" t="s">
        <v>10323</v>
      </c>
      <c r="U1321" s="1" t="s">
        <v>574</v>
      </c>
      <c r="V1321" s="1" t="s">
        <v>3610</v>
      </c>
      <c r="W1321" s="1" t="s">
        <v>40</v>
      </c>
      <c r="X1321" t="str">
        <f t="shared" si="141"/>
        <v>Complete</v>
      </c>
      <c r="Y1321">
        <f>MAX(0,100-IF(G1321="Invalid",Config!$B$5,0)-IF(I1321="Invalid",Config!$B$6,0)-IF(X1321="Incomplete",Config!$B$7,0)-IF(AF1321="Yes",Config!$B$37,0))</f>
        <v>75</v>
      </c>
      <c r="Z1321" s="1">
        <f>IF(OR(TRIM(B1321)="",COUNTIF(Config!$B$15:$B$19,B1321)&gt;0),1,0)+IF(OR(TRIM(C1321)="",COUNTIF(Config!$B$15:$B$19,C1321)&gt;0),1,0)+IF(OR(TRIM(F1321)="",COUNTIF(Config!$B$15:$B$19,F1321)&gt;0),1,0)+IF(OR(TRIM(H1321)="",COUNTIF(Config!$B$15:$B$19,H1321)&gt;0),1,0)+IF(OR(TRIM(E1321)="",COUNTIF(Config!$B$15:$B$19,E1321)&gt;0),1,0)+IF(OR(TRIM(K1321)="",COUNTIF(Config!$B$15:$B$19,K1321)&gt;0),1,0)+IF(OR(TRIM(P1321)="",COUNTIF(Config!$B$15:$B$19,P1321)&gt;0),1,0)+IF(OR(TRIM(R1321)="",COUNTIF(Config!$B$15:$B$19,R1321)&gt;0),1,0)</f>
        <v>0</v>
      </c>
      <c r="AA1321" s="1" cm="1">
        <f t="array" ref="AA1321">SUMPRODUCT(LEN(H1321)-LEN(SUBSTITUTE(H1321,{"0";"1";"2";"3";"4";"5";"6";"7";"8";"9"},"")))</f>
        <v>12</v>
      </c>
      <c r="AC1321" t="str">
        <f t="shared" si="142"/>
        <v>Potential Duplicate</v>
      </c>
      <c r="AD1321">
        <f t="shared" si="143"/>
        <v>2</v>
      </c>
      <c r="AE1321">
        <f t="shared" si="144"/>
        <v>1</v>
      </c>
      <c r="AF1321" t="str">
        <f t="shared" si="145"/>
        <v>Yes</v>
      </c>
      <c r="AG1321">
        <f t="shared" ca="1" si="146"/>
        <v>385</v>
      </c>
      <c r="AH1321" t="str">
        <f ca="1">IF(OR(V1321="",AG1321=""),"Yes",IF(AG1321&gt;Config!$B$41,"Yes","No"))</f>
        <v>Yes</v>
      </c>
    </row>
    <row r="1322" spans="1:34" x14ac:dyDescent="0.25">
      <c r="A1322" s="1" t="s">
        <v>10324</v>
      </c>
      <c r="B1322" s="1" t="s">
        <v>2392</v>
      </c>
      <c r="C1322" s="1" t="s">
        <v>308</v>
      </c>
      <c r="D1322" s="1" t="s">
        <v>4615</v>
      </c>
      <c r="E1322" s="1" t="s">
        <v>458</v>
      </c>
      <c r="F1322" s="1" t="s">
        <v>10325</v>
      </c>
      <c r="G1322" t="str">
        <f t="shared" si="140"/>
        <v>Valid</v>
      </c>
      <c r="H1322" s="1" t="s">
        <v>10326</v>
      </c>
      <c r="I1322" t="str" cm="1">
        <f t="array" ref="I1322">IF(OR(TRIM(H1322)="",ISNUMBER(SEARCH("#",H1322)),AA1322&lt;Config!$B$8,SUMPRODUCT(--ISNUMBER(SEARCH({"a";"b";"c";"d";"e";"f";"g";"h";"i";"j";"k";"l";"m";"n";"o";"p";"q";"r";"s";"t";"u";"v";"w";"x";"y";"z"},H1322)))&gt;0),"Invalid","Valid")</f>
        <v>Valid</v>
      </c>
      <c r="J1322" s="1" t="s">
        <v>10327</v>
      </c>
      <c r="K1322" s="1" t="s">
        <v>83</v>
      </c>
      <c r="L1322" s="1" t="s">
        <v>134</v>
      </c>
      <c r="M1322" s="1" t="s">
        <v>462</v>
      </c>
      <c r="N1322" s="1" t="s">
        <v>358</v>
      </c>
      <c r="O1322" s="1" t="s">
        <v>149</v>
      </c>
      <c r="P1322" t="s">
        <v>328</v>
      </c>
      <c r="Q1322" s="1" t="s">
        <v>329</v>
      </c>
      <c r="R1322" s="1" t="s">
        <v>614</v>
      </c>
      <c r="S1322" s="1" t="s">
        <v>10328</v>
      </c>
      <c r="T1322" s="1" t="s">
        <v>10329</v>
      </c>
      <c r="U1322" s="1" t="s">
        <v>10330</v>
      </c>
      <c r="V1322" s="1" t="s">
        <v>1397</v>
      </c>
      <c r="W1322" s="1" t="s">
        <v>202</v>
      </c>
      <c r="X1322" t="str">
        <f t="shared" si="141"/>
        <v>Complete</v>
      </c>
      <c r="Y1322">
        <f>MAX(0,100-IF(G1322="Invalid",Config!$B$5,0)-IF(I1322="Invalid",Config!$B$6,0)-IF(X1322="Incomplete",Config!$B$7,0)-IF(AF1322="Yes",Config!$B$37,0))</f>
        <v>100</v>
      </c>
      <c r="Z1322" s="1">
        <f>IF(OR(TRIM(B1322)="",COUNTIF(Config!$B$15:$B$19,B1322)&gt;0),1,0)+IF(OR(TRIM(C1322)="",COUNTIF(Config!$B$15:$B$19,C1322)&gt;0),1,0)+IF(OR(TRIM(F1322)="",COUNTIF(Config!$B$15:$B$19,F1322)&gt;0),1,0)+IF(OR(TRIM(H1322)="",COUNTIF(Config!$B$15:$B$19,H1322)&gt;0),1,0)+IF(OR(TRIM(E1322)="",COUNTIF(Config!$B$15:$B$19,E1322)&gt;0),1,0)+IF(OR(TRIM(K1322)="",COUNTIF(Config!$B$15:$B$19,K1322)&gt;0),1,0)+IF(OR(TRIM(P1322)="",COUNTIF(Config!$B$15:$B$19,P1322)&gt;0),1,0)+IF(OR(TRIM(R1322)="",COUNTIF(Config!$B$15:$B$19,R1322)&gt;0),1,0)</f>
        <v>0</v>
      </c>
      <c r="AA1322" s="1" cm="1">
        <f t="array" ref="AA1322">SUMPRODUCT(LEN(H1322)-LEN(SUBSTITUTE(H1322,{"0";"1";"2";"3";"4";"5";"6";"7";"8";"9"},"")))</f>
        <v>11</v>
      </c>
      <c r="AC1322" t="str">
        <f t="shared" si="142"/>
        <v/>
      </c>
      <c r="AD1322">
        <f t="shared" si="143"/>
        <v>1</v>
      </c>
      <c r="AE1322">
        <f t="shared" si="144"/>
        <v>1</v>
      </c>
      <c r="AF1322" t="str">
        <f t="shared" si="145"/>
        <v>No</v>
      </c>
      <c r="AG1322">
        <f t="shared" ca="1" si="146"/>
        <v>273</v>
      </c>
      <c r="AH1322" t="str">
        <f ca="1">IF(OR(V1322="",AG1322=""),"Yes",IF(AG1322&gt;Config!$B$41,"Yes","No"))</f>
        <v>No</v>
      </c>
    </row>
    <row r="1323" spans="1:34" x14ac:dyDescent="0.25">
      <c r="A1323" s="1" t="s">
        <v>10331</v>
      </c>
      <c r="B1323" s="1" t="s">
        <v>1495</v>
      </c>
      <c r="C1323" s="1" t="s">
        <v>337</v>
      </c>
      <c r="D1323" s="1" t="s">
        <v>1851</v>
      </c>
      <c r="E1323" s="1" t="s">
        <v>34400</v>
      </c>
      <c r="F1323" s="1" t="s">
        <v>10332</v>
      </c>
      <c r="G1323" t="str">
        <f t="shared" si="140"/>
        <v>Valid</v>
      </c>
      <c r="H1323" s="1" t="s">
        <v>10333</v>
      </c>
      <c r="I1323" t="str" cm="1">
        <f t="array" ref="I1323">IF(OR(TRIM(H1323)="",ISNUMBER(SEARCH("#",H1323)),AA1323&lt;Config!$B$8,SUMPRODUCT(--ISNUMBER(SEARCH({"a";"b";"c";"d";"e";"f";"g";"h";"i";"j";"k";"l";"m";"n";"o";"p";"q";"r";"s";"t";"u";"v";"w";"x";"y";"z"},H1323)))&gt;0),"Invalid","Valid")</f>
        <v>Valid</v>
      </c>
      <c r="J1323" s="1" t="s">
        <v>10334</v>
      </c>
      <c r="K1323" s="1" t="s">
        <v>378</v>
      </c>
      <c r="L1323" s="1" t="s">
        <v>49</v>
      </c>
      <c r="M1323" s="1" t="s">
        <v>517</v>
      </c>
      <c r="N1323" s="1" t="s">
        <v>51</v>
      </c>
      <c r="O1323" s="1" t="s">
        <v>196</v>
      </c>
      <c r="P1323" t="s">
        <v>328</v>
      </c>
      <c r="Q1323" s="1" t="s">
        <v>329</v>
      </c>
      <c r="R1323" s="1" t="s">
        <v>614</v>
      </c>
      <c r="S1323" s="1" t="s">
        <v>10335</v>
      </c>
      <c r="T1323" s="1" t="s">
        <v>10336</v>
      </c>
      <c r="U1323" s="1" t="s">
        <v>4899</v>
      </c>
      <c r="V1323" s="1" t="s">
        <v>848</v>
      </c>
      <c r="W1323" s="1" t="s">
        <v>75</v>
      </c>
      <c r="X1323" t="str">
        <f t="shared" si="141"/>
        <v>Complete</v>
      </c>
      <c r="Y1323">
        <f>MAX(0,100-IF(G1323="Invalid",Config!$B$5,0)-IF(I1323="Invalid",Config!$B$6,0)-IF(X1323="Incomplete",Config!$B$7,0)-IF(AF1323="Yes",Config!$B$37,0))</f>
        <v>75</v>
      </c>
      <c r="Z1323" s="1">
        <f>IF(OR(TRIM(B1323)="",COUNTIF(Config!$B$15:$B$19,B1323)&gt;0),1,0)+IF(OR(TRIM(C1323)="",COUNTIF(Config!$B$15:$B$19,C1323)&gt;0),1,0)+IF(OR(TRIM(F1323)="",COUNTIF(Config!$B$15:$B$19,F1323)&gt;0),1,0)+IF(OR(TRIM(H1323)="",COUNTIF(Config!$B$15:$B$19,H1323)&gt;0),1,0)+IF(OR(TRIM(E1323)="",COUNTIF(Config!$B$15:$B$19,E1323)&gt;0),1,0)+IF(OR(TRIM(K1323)="",COUNTIF(Config!$B$15:$B$19,K1323)&gt;0),1,0)+IF(OR(TRIM(P1323)="",COUNTIF(Config!$B$15:$B$19,P1323)&gt;0),1,0)+IF(OR(TRIM(R1323)="",COUNTIF(Config!$B$15:$B$19,R1323)&gt;0),1,0)</f>
        <v>0</v>
      </c>
      <c r="AA1323" s="1" cm="1">
        <f t="array" ref="AA1323">SUMPRODUCT(LEN(H1323)-LEN(SUBSTITUTE(H1323,{"0";"1";"2";"3";"4";"5";"6";"7";"8";"9"},"")))</f>
        <v>11</v>
      </c>
      <c r="AC1323" t="str">
        <f t="shared" si="142"/>
        <v>Potential Duplicate</v>
      </c>
      <c r="AD1323">
        <f t="shared" si="143"/>
        <v>2</v>
      </c>
      <c r="AE1323">
        <f t="shared" si="144"/>
        <v>1</v>
      </c>
      <c r="AF1323" t="str">
        <f t="shared" si="145"/>
        <v>Yes</v>
      </c>
      <c r="AG1323">
        <f t="shared" ca="1" si="146"/>
        <v>327</v>
      </c>
      <c r="AH1323" t="str">
        <f ca="1">IF(OR(V1323="",AG1323=""),"Yes",IF(AG1323&gt;Config!$B$41,"Yes","No"))</f>
        <v>No</v>
      </c>
    </row>
    <row r="1324" spans="1:34" x14ac:dyDescent="0.25">
      <c r="A1324" s="1" t="s">
        <v>10337</v>
      </c>
      <c r="B1324" s="1" t="s">
        <v>188</v>
      </c>
      <c r="C1324" s="1" t="s">
        <v>337</v>
      </c>
      <c r="D1324" s="1" t="s">
        <v>34592</v>
      </c>
      <c r="E1324" s="1" t="s">
        <v>681</v>
      </c>
      <c r="F1324" s="1" t="s">
        <v>10338</v>
      </c>
      <c r="G1324" t="str">
        <f t="shared" si="140"/>
        <v>Valid</v>
      </c>
      <c r="H1324" s="1" t="s">
        <v>10339</v>
      </c>
      <c r="I1324" t="str" cm="1">
        <f t="array" ref="I1324">IF(OR(TRIM(H1324)="",ISNUMBER(SEARCH("#",H1324)),AA1324&lt;Config!$B$8,SUMPRODUCT(--ISNUMBER(SEARCH({"a";"b";"c";"d";"e";"f";"g";"h";"i";"j";"k";"l";"m";"n";"o";"p";"q";"r";"s";"t";"u";"v";"w";"x";"y";"z"},H1324)))&gt;0),"Invalid","Valid")</f>
        <v>Valid</v>
      </c>
      <c r="J1324" s="1" t="s">
        <v>10340</v>
      </c>
      <c r="K1324" s="1" t="s">
        <v>66</v>
      </c>
      <c r="L1324" s="1" t="s">
        <v>164</v>
      </c>
      <c r="M1324" s="1" t="s">
        <v>251</v>
      </c>
      <c r="N1324" s="1" t="s">
        <v>31</v>
      </c>
      <c r="O1324" s="1" t="s">
        <v>52</v>
      </c>
      <c r="P1324" t="s">
        <v>53</v>
      </c>
      <c r="Q1324" s="1" t="s">
        <v>181</v>
      </c>
      <c r="R1324" s="1" t="s">
        <v>415</v>
      </c>
      <c r="S1324" s="1" t="s">
        <v>10341</v>
      </c>
      <c r="T1324" s="1" t="s">
        <v>10342</v>
      </c>
      <c r="U1324" s="1" t="s">
        <v>5076</v>
      </c>
      <c r="V1324" s="1" t="s">
        <v>2504</v>
      </c>
      <c r="W1324" s="1" t="s">
        <v>202</v>
      </c>
      <c r="X1324" t="str">
        <f t="shared" si="141"/>
        <v>Complete</v>
      </c>
      <c r="Y1324">
        <f>MAX(0,100-IF(G1324="Invalid",Config!$B$5,0)-IF(I1324="Invalid",Config!$B$6,0)-IF(X1324="Incomplete",Config!$B$7,0)-IF(AF1324="Yes",Config!$B$37,0))</f>
        <v>100</v>
      </c>
      <c r="Z1324" s="1">
        <f>IF(OR(TRIM(B1324)="",COUNTIF(Config!$B$15:$B$19,B1324)&gt;0),1,0)+IF(OR(TRIM(C1324)="",COUNTIF(Config!$B$15:$B$19,C1324)&gt;0),1,0)+IF(OR(TRIM(F1324)="",COUNTIF(Config!$B$15:$B$19,F1324)&gt;0),1,0)+IF(OR(TRIM(H1324)="",COUNTIF(Config!$B$15:$B$19,H1324)&gt;0),1,0)+IF(OR(TRIM(E1324)="",COUNTIF(Config!$B$15:$B$19,E1324)&gt;0),1,0)+IF(OR(TRIM(K1324)="",COUNTIF(Config!$B$15:$B$19,K1324)&gt;0),1,0)+IF(OR(TRIM(P1324)="",COUNTIF(Config!$B$15:$B$19,P1324)&gt;0),1,0)+IF(OR(TRIM(R1324)="",COUNTIF(Config!$B$15:$B$19,R1324)&gt;0),1,0)</f>
        <v>0</v>
      </c>
      <c r="AA1324" s="1" cm="1">
        <f t="array" ref="AA1324">SUMPRODUCT(LEN(H1324)-LEN(SUBSTITUTE(H1324,{"0";"1";"2";"3";"4";"5";"6";"7";"8";"9"},"")))</f>
        <v>10</v>
      </c>
      <c r="AC1324" t="str">
        <f t="shared" si="142"/>
        <v/>
      </c>
      <c r="AD1324">
        <f t="shared" si="143"/>
        <v>1</v>
      </c>
      <c r="AE1324">
        <f t="shared" si="144"/>
        <v>1</v>
      </c>
      <c r="AF1324" t="str">
        <f t="shared" si="145"/>
        <v>No</v>
      </c>
      <c r="AG1324">
        <f t="shared" ca="1" si="146"/>
        <v>196</v>
      </c>
      <c r="AH1324" t="str">
        <f ca="1">IF(OR(V1324="",AG1324=""),"Yes",IF(AG1324&gt;Config!$B$41,"Yes","No"))</f>
        <v>No</v>
      </c>
    </row>
    <row r="1325" spans="1:34" x14ac:dyDescent="0.25">
      <c r="A1325" s="1" t="s">
        <v>10343</v>
      </c>
      <c r="B1325" s="1" t="s">
        <v>619</v>
      </c>
      <c r="C1325" s="1" t="s">
        <v>323</v>
      </c>
      <c r="D1325" s="1" t="s">
        <v>809</v>
      </c>
      <c r="E1325" s="1" t="s">
        <v>34593</v>
      </c>
      <c r="F1325" s="1" t="s">
        <v>10344</v>
      </c>
      <c r="G1325" t="str">
        <f t="shared" si="140"/>
        <v>Valid</v>
      </c>
      <c r="H1325" s="1" t="s">
        <v>10345</v>
      </c>
      <c r="I1325" t="str" cm="1">
        <f t="array" ref="I1325">IF(OR(TRIM(H1325)="",ISNUMBER(SEARCH("#",H1325)),AA1325&lt;Config!$B$8,SUMPRODUCT(--ISNUMBER(SEARCH({"a";"b";"c";"d";"e";"f";"g";"h";"i";"j";"k";"l";"m";"n";"o";"p";"q";"r";"s";"t";"u";"v";"w";"x";"y";"z"},H1325)))&gt;0),"Invalid","Valid")</f>
        <v>Valid</v>
      </c>
      <c r="J1325" s="1" t="s">
        <v>10346</v>
      </c>
      <c r="K1325" s="1" t="s">
        <v>48</v>
      </c>
      <c r="L1325" s="1" t="s">
        <v>102</v>
      </c>
      <c r="M1325" s="1" t="s">
        <v>118</v>
      </c>
      <c r="N1325" s="1" t="s">
        <v>31</v>
      </c>
      <c r="O1325" s="1" t="s">
        <v>69</v>
      </c>
      <c r="P1325" t="s">
        <v>87</v>
      </c>
      <c r="Q1325" s="1" t="s">
        <v>438</v>
      </c>
      <c r="R1325" s="1" t="s">
        <v>379</v>
      </c>
      <c r="S1325" s="1" t="s">
        <v>10347</v>
      </c>
      <c r="T1325" s="1" t="s">
        <v>10348</v>
      </c>
      <c r="U1325" s="1" t="s">
        <v>964</v>
      </c>
      <c r="V1325" s="1" t="s">
        <v>10349</v>
      </c>
      <c r="W1325" s="1" t="s">
        <v>94</v>
      </c>
      <c r="X1325" t="str">
        <f t="shared" si="141"/>
        <v>Complete</v>
      </c>
      <c r="Y1325">
        <f>MAX(0,100-IF(G1325="Invalid",Config!$B$5,0)-IF(I1325="Invalid",Config!$B$6,0)-IF(X1325="Incomplete",Config!$B$7,0)-IF(AF1325="Yes",Config!$B$37,0))</f>
        <v>100</v>
      </c>
      <c r="Z1325" s="1">
        <f>IF(OR(TRIM(B1325)="",COUNTIF(Config!$B$15:$B$19,B1325)&gt;0),1,0)+IF(OR(TRIM(C1325)="",COUNTIF(Config!$B$15:$B$19,C1325)&gt;0),1,0)+IF(OR(TRIM(F1325)="",COUNTIF(Config!$B$15:$B$19,F1325)&gt;0),1,0)+IF(OR(TRIM(H1325)="",COUNTIF(Config!$B$15:$B$19,H1325)&gt;0),1,0)+IF(OR(TRIM(E1325)="",COUNTIF(Config!$B$15:$B$19,E1325)&gt;0),1,0)+IF(OR(TRIM(K1325)="",COUNTIF(Config!$B$15:$B$19,K1325)&gt;0),1,0)+IF(OR(TRIM(P1325)="",COUNTIF(Config!$B$15:$B$19,P1325)&gt;0),1,0)+IF(OR(TRIM(R1325)="",COUNTIF(Config!$B$15:$B$19,R1325)&gt;0),1,0)</f>
        <v>0</v>
      </c>
      <c r="AA1325" s="1" cm="1">
        <f t="array" ref="AA1325">SUMPRODUCT(LEN(H1325)-LEN(SUBSTITUTE(H1325,{"0";"1";"2";"3";"4";"5";"6";"7";"8";"9"},"")))</f>
        <v>11</v>
      </c>
      <c r="AC1325" t="str">
        <f t="shared" si="142"/>
        <v/>
      </c>
      <c r="AD1325">
        <f t="shared" si="143"/>
        <v>1</v>
      </c>
      <c r="AE1325">
        <f t="shared" si="144"/>
        <v>1</v>
      </c>
      <c r="AF1325" t="str">
        <f t="shared" si="145"/>
        <v>No</v>
      </c>
      <c r="AG1325" t="str">
        <f t="shared" ca="1" si="146"/>
        <v/>
      </c>
      <c r="AH1325" t="str">
        <f ca="1">IF(OR(V1325="",AG1325=""),"Yes",IF(AG1325&gt;Config!$B$41,"Yes","No"))</f>
        <v>Yes</v>
      </c>
    </row>
    <row r="1326" spans="1:34" x14ac:dyDescent="0.25">
      <c r="A1326" s="1" t="s">
        <v>10350</v>
      </c>
      <c r="B1326" s="1" t="s">
        <v>4752</v>
      </c>
      <c r="C1326" s="1" t="s">
        <v>679</v>
      </c>
      <c r="D1326" s="1" t="s">
        <v>10351</v>
      </c>
      <c r="E1326" s="1" t="s">
        <v>739</v>
      </c>
      <c r="F1326" s="1" t="s">
        <v>10352</v>
      </c>
      <c r="G1326" t="str">
        <f t="shared" si="140"/>
        <v>Valid</v>
      </c>
      <c r="H1326" s="1" t="s">
        <v>10353</v>
      </c>
      <c r="I1326" t="str" cm="1">
        <f t="array" ref="I1326">IF(OR(TRIM(H1326)="",ISNUMBER(SEARCH("#",H1326)),AA1326&lt;Config!$B$8,SUMPRODUCT(--ISNUMBER(SEARCH({"a";"b";"c";"d";"e";"f";"g";"h";"i";"j";"k";"l";"m";"n";"o";"p";"q";"r";"s";"t";"u";"v";"w";"x";"y";"z"},H1326)))&gt;0),"Invalid","Valid")</f>
        <v>Valid</v>
      </c>
      <c r="J1326" s="1" t="s">
        <v>10354</v>
      </c>
      <c r="K1326" s="1" t="s">
        <v>163</v>
      </c>
      <c r="L1326" s="1" t="s">
        <v>164</v>
      </c>
      <c r="M1326" s="1" t="s">
        <v>462</v>
      </c>
      <c r="N1326" s="1" t="s">
        <v>252</v>
      </c>
      <c r="O1326" s="1" t="s">
        <v>32</v>
      </c>
      <c r="P1326" t="s">
        <v>53</v>
      </c>
      <c r="Q1326" s="1" t="s">
        <v>55</v>
      </c>
      <c r="R1326" s="1" t="s">
        <v>198</v>
      </c>
      <c r="S1326" s="1" t="s">
        <v>10355</v>
      </c>
      <c r="T1326" s="1" t="s">
        <v>10356</v>
      </c>
      <c r="U1326" s="1" t="s">
        <v>428</v>
      </c>
      <c r="V1326" s="1" t="s">
        <v>140</v>
      </c>
      <c r="W1326" s="1" t="s">
        <v>125</v>
      </c>
      <c r="X1326" t="str">
        <f t="shared" si="141"/>
        <v>Complete</v>
      </c>
      <c r="Y1326">
        <f>MAX(0,100-IF(G1326="Invalid",Config!$B$5,0)-IF(I1326="Invalid",Config!$B$6,0)-IF(X1326="Incomplete",Config!$B$7,0)-IF(AF1326="Yes",Config!$B$37,0))</f>
        <v>100</v>
      </c>
      <c r="Z1326" s="1">
        <f>IF(OR(TRIM(B1326)="",COUNTIF(Config!$B$15:$B$19,B1326)&gt;0),1,0)+IF(OR(TRIM(C1326)="",COUNTIF(Config!$B$15:$B$19,C1326)&gt;0),1,0)+IF(OR(TRIM(F1326)="",COUNTIF(Config!$B$15:$B$19,F1326)&gt;0),1,0)+IF(OR(TRIM(H1326)="",COUNTIF(Config!$B$15:$B$19,H1326)&gt;0),1,0)+IF(OR(TRIM(E1326)="",COUNTIF(Config!$B$15:$B$19,E1326)&gt;0),1,0)+IF(OR(TRIM(K1326)="",COUNTIF(Config!$B$15:$B$19,K1326)&gt;0),1,0)+IF(OR(TRIM(P1326)="",COUNTIF(Config!$B$15:$B$19,P1326)&gt;0),1,0)+IF(OR(TRIM(R1326)="",COUNTIF(Config!$B$15:$B$19,R1326)&gt;0),1,0)</f>
        <v>0</v>
      </c>
      <c r="AA1326" s="1" cm="1">
        <f t="array" ref="AA1326">SUMPRODUCT(LEN(H1326)-LEN(SUBSTITUTE(H1326,{"0";"1";"2";"3";"4";"5";"6";"7";"8";"9"},"")))</f>
        <v>12</v>
      </c>
      <c r="AC1326" t="str">
        <f t="shared" si="142"/>
        <v/>
      </c>
      <c r="AD1326">
        <f t="shared" si="143"/>
        <v>1</v>
      </c>
      <c r="AE1326">
        <f t="shared" si="144"/>
        <v>1</v>
      </c>
      <c r="AF1326" t="str">
        <f t="shared" si="145"/>
        <v>No</v>
      </c>
      <c r="AG1326">
        <f t="shared" ca="1" si="146"/>
        <v>37</v>
      </c>
      <c r="AH1326" t="str">
        <f ca="1">IF(OR(V1326="",AG1326=""),"Yes",IF(AG1326&gt;Config!$B$41,"Yes","No"))</f>
        <v>No</v>
      </c>
    </row>
    <row r="1327" spans="1:34" x14ac:dyDescent="0.25">
      <c r="A1327" s="1" t="s">
        <v>10357</v>
      </c>
      <c r="B1327" s="1" t="s">
        <v>259</v>
      </c>
      <c r="C1327" s="1" t="s">
        <v>1806</v>
      </c>
      <c r="D1327" s="1" t="s">
        <v>10358</v>
      </c>
      <c r="E1327" s="1" t="s">
        <v>34594</v>
      </c>
      <c r="F1327" s="1" t="s">
        <v>10359</v>
      </c>
      <c r="G1327" t="str">
        <f t="shared" si="140"/>
        <v>Valid</v>
      </c>
      <c r="H1327" s="1" t="s">
        <v>10360</v>
      </c>
      <c r="I1327" t="str" cm="1">
        <f t="array" ref="I1327">IF(OR(TRIM(H1327)="",ISNUMBER(SEARCH("#",H1327)),AA1327&lt;Config!$B$8,SUMPRODUCT(--ISNUMBER(SEARCH({"a";"b";"c";"d";"e";"f";"g";"h";"i";"j";"k";"l";"m";"n";"o";"p";"q";"r";"s";"t";"u";"v";"w";"x";"y";"z"},H1327)))&gt;0),"Invalid","Valid")</f>
        <v>Valid</v>
      </c>
      <c r="J1327" s="1" t="s">
        <v>10361</v>
      </c>
      <c r="K1327" s="1" t="s">
        <v>133</v>
      </c>
      <c r="L1327" s="1" t="s">
        <v>84</v>
      </c>
      <c r="M1327" s="1" t="s">
        <v>135</v>
      </c>
      <c r="N1327" s="1" t="s">
        <v>224</v>
      </c>
      <c r="O1327" s="1" t="s">
        <v>69</v>
      </c>
      <c r="P1327" t="s">
        <v>314</v>
      </c>
      <c r="Q1327" s="1" t="s">
        <v>663</v>
      </c>
      <c r="R1327" s="1" t="s">
        <v>315</v>
      </c>
      <c r="S1327" s="1" t="s">
        <v>10362</v>
      </c>
      <c r="T1327" s="1" t="s">
        <v>10363</v>
      </c>
      <c r="U1327" s="1" t="s">
        <v>10364</v>
      </c>
      <c r="V1327" s="1" t="s">
        <v>140</v>
      </c>
      <c r="W1327" s="1" t="s">
        <v>60</v>
      </c>
      <c r="X1327" t="str">
        <f t="shared" si="141"/>
        <v>Complete</v>
      </c>
      <c r="Y1327">
        <f>MAX(0,100-IF(G1327="Invalid",Config!$B$5,0)-IF(I1327="Invalid",Config!$B$6,0)-IF(X1327="Incomplete",Config!$B$7,0)-IF(AF1327="Yes",Config!$B$37,0))</f>
        <v>100</v>
      </c>
      <c r="Z1327" s="1">
        <f>IF(OR(TRIM(B1327)="",COUNTIF(Config!$B$15:$B$19,B1327)&gt;0),1,0)+IF(OR(TRIM(C1327)="",COUNTIF(Config!$B$15:$B$19,C1327)&gt;0),1,0)+IF(OR(TRIM(F1327)="",COUNTIF(Config!$B$15:$B$19,F1327)&gt;0),1,0)+IF(OR(TRIM(H1327)="",COUNTIF(Config!$B$15:$B$19,H1327)&gt;0),1,0)+IF(OR(TRIM(E1327)="",COUNTIF(Config!$B$15:$B$19,E1327)&gt;0),1,0)+IF(OR(TRIM(K1327)="",COUNTIF(Config!$B$15:$B$19,K1327)&gt;0),1,0)+IF(OR(TRIM(P1327)="",COUNTIF(Config!$B$15:$B$19,P1327)&gt;0),1,0)+IF(OR(TRIM(R1327)="",COUNTIF(Config!$B$15:$B$19,R1327)&gt;0),1,0)</f>
        <v>0</v>
      </c>
      <c r="AA1327" s="1" cm="1">
        <f t="array" ref="AA1327">SUMPRODUCT(LEN(H1327)-LEN(SUBSTITUTE(H1327,{"0";"1";"2";"3";"4";"5";"6";"7";"8";"9"},"")))</f>
        <v>12</v>
      </c>
      <c r="AC1327" t="str">
        <f t="shared" si="142"/>
        <v/>
      </c>
      <c r="AD1327">
        <f t="shared" si="143"/>
        <v>1</v>
      </c>
      <c r="AE1327">
        <f t="shared" si="144"/>
        <v>1</v>
      </c>
      <c r="AF1327" t="str">
        <f t="shared" si="145"/>
        <v>No</v>
      </c>
      <c r="AG1327">
        <f t="shared" ca="1" si="146"/>
        <v>37</v>
      </c>
      <c r="AH1327" t="str">
        <f ca="1">IF(OR(V1327="",AG1327=""),"Yes",IF(AG1327&gt;Config!$B$41,"Yes","No"))</f>
        <v>No</v>
      </c>
    </row>
    <row r="1328" spans="1:34" x14ac:dyDescent="0.25">
      <c r="A1328" s="1" t="s">
        <v>10365</v>
      </c>
      <c r="B1328" s="1" t="s">
        <v>917</v>
      </c>
      <c r="C1328" s="1" t="s">
        <v>353</v>
      </c>
      <c r="D1328" s="1" t="s">
        <v>10366</v>
      </c>
      <c r="E1328" s="1" t="s">
        <v>34595</v>
      </c>
      <c r="F1328" s="1" t="s">
        <v>10367</v>
      </c>
      <c r="G1328" t="str">
        <f t="shared" si="140"/>
        <v>Valid</v>
      </c>
      <c r="H1328" s="1" t="s">
        <v>10368</v>
      </c>
      <c r="I1328" t="str" cm="1">
        <f t="array" ref="I1328">IF(OR(TRIM(H1328)="",ISNUMBER(SEARCH("#",H1328)),AA1328&lt;Config!$B$8,SUMPRODUCT(--ISNUMBER(SEARCH({"a";"b";"c";"d";"e";"f";"g";"h";"i";"j";"k";"l";"m";"n";"o";"p";"q";"r";"s";"t";"u";"v";"w";"x";"y";"z"},H1328)))&gt;0),"Invalid","Valid")</f>
        <v>Valid</v>
      </c>
      <c r="J1328" s="1" t="s">
        <v>10369</v>
      </c>
      <c r="K1328" s="1" t="s">
        <v>287</v>
      </c>
      <c r="L1328" s="1" t="s">
        <v>84</v>
      </c>
      <c r="M1328" s="1" t="s">
        <v>517</v>
      </c>
      <c r="N1328" s="1" t="s">
        <v>86</v>
      </c>
      <c r="O1328" s="1" t="s">
        <v>196</v>
      </c>
      <c r="P1328" t="s">
        <v>328</v>
      </c>
      <c r="Q1328" s="1" t="s">
        <v>1046</v>
      </c>
      <c r="R1328" s="1" t="s">
        <v>392</v>
      </c>
      <c r="S1328" s="1" t="s">
        <v>10370</v>
      </c>
      <c r="T1328" s="1" t="s">
        <v>10371</v>
      </c>
      <c r="U1328" s="1" t="s">
        <v>6318</v>
      </c>
      <c r="V1328" s="1" t="s">
        <v>2952</v>
      </c>
      <c r="W1328" s="1" t="s">
        <v>141</v>
      </c>
      <c r="X1328" t="str">
        <f t="shared" si="141"/>
        <v>Complete</v>
      </c>
      <c r="Y1328">
        <f>MAX(0,100-IF(G1328="Invalid",Config!$B$5,0)-IF(I1328="Invalid",Config!$B$6,0)-IF(X1328="Incomplete",Config!$B$7,0)-IF(AF1328="Yes",Config!$B$37,0))</f>
        <v>100</v>
      </c>
      <c r="Z1328" s="1">
        <f>IF(OR(TRIM(B1328)="",COUNTIF(Config!$B$15:$B$19,B1328)&gt;0),1,0)+IF(OR(TRIM(C1328)="",COUNTIF(Config!$B$15:$B$19,C1328)&gt;0),1,0)+IF(OR(TRIM(F1328)="",COUNTIF(Config!$B$15:$B$19,F1328)&gt;0),1,0)+IF(OR(TRIM(H1328)="",COUNTIF(Config!$B$15:$B$19,H1328)&gt;0),1,0)+IF(OR(TRIM(E1328)="",COUNTIF(Config!$B$15:$B$19,E1328)&gt;0),1,0)+IF(OR(TRIM(K1328)="",COUNTIF(Config!$B$15:$B$19,K1328)&gt;0),1,0)+IF(OR(TRIM(P1328)="",COUNTIF(Config!$B$15:$B$19,P1328)&gt;0),1,0)+IF(OR(TRIM(R1328)="",COUNTIF(Config!$B$15:$B$19,R1328)&gt;0),1,0)</f>
        <v>0</v>
      </c>
      <c r="AA1328" s="1" cm="1">
        <f t="array" ref="AA1328">SUMPRODUCT(LEN(H1328)-LEN(SUBSTITUTE(H1328,{"0";"1";"2";"3";"4";"5";"6";"7";"8";"9"},"")))</f>
        <v>11</v>
      </c>
      <c r="AC1328" t="str">
        <f t="shared" si="142"/>
        <v/>
      </c>
      <c r="AD1328">
        <f t="shared" si="143"/>
        <v>1</v>
      </c>
      <c r="AE1328">
        <f t="shared" si="144"/>
        <v>1</v>
      </c>
      <c r="AF1328" t="str">
        <f t="shared" si="145"/>
        <v>No</v>
      </c>
      <c r="AG1328">
        <f t="shared" ca="1" si="146"/>
        <v>539</v>
      </c>
      <c r="AH1328" t="str">
        <f ca="1">IF(OR(V1328="",AG1328=""),"Yes",IF(AG1328&gt;Config!$B$41,"Yes","No"))</f>
        <v>Yes</v>
      </c>
    </row>
    <row r="1329" spans="1:34" x14ac:dyDescent="0.25">
      <c r="A1329" s="1" t="s">
        <v>10372</v>
      </c>
      <c r="B1329" s="1" t="s">
        <v>1032</v>
      </c>
      <c r="C1329" s="1" t="s">
        <v>659</v>
      </c>
      <c r="D1329" s="1" t="s">
        <v>10373</v>
      </c>
      <c r="E1329" s="1" t="s">
        <v>34596</v>
      </c>
      <c r="F1329" s="1" t="s">
        <v>10374</v>
      </c>
      <c r="G1329" t="str">
        <f t="shared" si="140"/>
        <v>Valid</v>
      </c>
      <c r="H1329" s="1" t="s">
        <v>10375</v>
      </c>
      <c r="I1329" t="str" cm="1">
        <f t="array" ref="I1329">IF(OR(TRIM(H1329)="",ISNUMBER(SEARCH("#",H1329)),AA1329&lt;Config!$B$8,SUMPRODUCT(--ISNUMBER(SEARCH({"a";"b";"c";"d";"e";"f";"g";"h";"i";"j";"k";"l";"m";"n";"o";"p";"q";"r";"s";"t";"u";"v";"w";"x";"y";"z"},H1329)))&gt;0),"Invalid","Valid")</f>
        <v>Valid</v>
      </c>
      <c r="J1329" s="1" t="s">
        <v>10376</v>
      </c>
      <c r="K1329" s="1" t="s">
        <v>66</v>
      </c>
      <c r="L1329" s="1" t="s">
        <v>134</v>
      </c>
      <c r="M1329" s="1" t="s">
        <v>30</v>
      </c>
      <c r="N1329" s="1" t="s">
        <v>224</v>
      </c>
      <c r="O1329" s="1" t="s">
        <v>69</v>
      </c>
      <c r="P1329" t="s">
        <v>33</v>
      </c>
      <c r="Q1329" s="1" t="s">
        <v>1099</v>
      </c>
      <c r="R1329" s="1" t="s">
        <v>1716</v>
      </c>
      <c r="S1329" s="1" t="s">
        <v>10377</v>
      </c>
      <c r="T1329" s="1" t="s">
        <v>10378</v>
      </c>
      <c r="U1329" s="1" t="s">
        <v>2258</v>
      </c>
      <c r="V1329" s="1" t="s">
        <v>1273</v>
      </c>
      <c r="W1329" s="1" t="s">
        <v>141</v>
      </c>
      <c r="X1329" t="str">
        <f t="shared" si="141"/>
        <v>Complete</v>
      </c>
      <c r="Y1329">
        <f>MAX(0,100-IF(G1329="Invalid",Config!$B$5,0)-IF(I1329="Invalid",Config!$B$6,0)-IF(X1329="Incomplete",Config!$B$7,0)-IF(AF1329="Yes",Config!$B$37,0))</f>
        <v>100</v>
      </c>
      <c r="Z1329" s="1">
        <f>IF(OR(TRIM(B1329)="",COUNTIF(Config!$B$15:$B$19,B1329)&gt;0),1,0)+IF(OR(TRIM(C1329)="",COUNTIF(Config!$B$15:$B$19,C1329)&gt;0),1,0)+IF(OR(TRIM(F1329)="",COUNTIF(Config!$B$15:$B$19,F1329)&gt;0),1,0)+IF(OR(TRIM(H1329)="",COUNTIF(Config!$B$15:$B$19,H1329)&gt;0),1,0)+IF(OR(TRIM(E1329)="",COUNTIF(Config!$B$15:$B$19,E1329)&gt;0),1,0)+IF(OR(TRIM(K1329)="",COUNTIF(Config!$B$15:$B$19,K1329)&gt;0),1,0)+IF(OR(TRIM(P1329)="",COUNTIF(Config!$B$15:$B$19,P1329)&gt;0),1,0)+IF(OR(TRIM(R1329)="",COUNTIF(Config!$B$15:$B$19,R1329)&gt;0),1,0)</f>
        <v>0</v>
      </c>
      <c r="AA1329" s="1" cm="1">
        <f t="array" ref="AA1329">SUMPRODUCT(LEN(H1329)-LEN(SUBSTITUTE(H1329,{"0";"1";"2";"3";"4";"5";"6";"7";"8";"9"},"")))</f>
        <v>10</v>
      </c>
      <c r="AC1329" t="str">
        <f t="shared" si="142"/>
        <v/>
      </c>
      <c r="AD1329">
        <f t="shared" si="143"/>
        <v>1</v>
      </c>
      <c r="AE1329">
        <f t="shared" si="144"/>
        <v>1</v>
      </c>
      <c r="AF1329" t="str">
        <f t="shared" si="145"/>
        <v>No</v>
      </c>
      <c r="AG1329" t="str">
        <f t="shared" ca="1" si="146"/>
        <v/>
      </c>
      <c r="AH1329" t="str">
        <f ca="1">IF(OR(V1329="",AG1329=""),"Yes",IF(AG1329&gt;Config!$B$41,"Yes","No"))</f>
        <v>Yes</v>
      </c>
    </row>
    <row r="1330" spans="1:34" x14ac:dyDescent="0.25">
      <c r="A1330" s="1" t="s">
        <v>10379</v>
      </c>
      <c r="B1330" s="1" t="s">
        <v>272</v>
      </c>
      <c r="C1330" s="1" t="s">
        <v>128</v>
      </c>
      <c r="D1330" s="1" t="s">
        <v>10380</v>
      </c>
      <c r="E1330" s="1" t="s">
        <v>33926</v>
      </c>
      <c r="F1330" s="1" t="s">
        <v>10381</v>
      </c>
      <c r="G1330" t="str">
        <f t="shared" si="140"/>
        <v>Valid</v>
      </c>
      <c r="H1330" s="1" t="s">
        <v>1384</v>
      </c>
      <c r="I1330" t="str" cm="1">
        <f t="array" ref="I1330">IF(OR(TRIM(H1330)="",ISNUMBER(SEARCH("#",H1330)),AA1330&lt;Config!$B$8,SUMPRODUCT(--ISNUMBER(SEARCH({"a";"b";"c";"d";"e";"f";"g";"h";"i";"j";"k";"l";"m";"n";"o";"p";"q";"r";"s";"t";"u";"v";"w";"x";"y";"z"},H1330)))&gt;0),"Invalid","Valid")</f>
        <v>Valid</v>
      </c>
      <c r="J1330" s="1" t="s">
        <v>10382</v>
      </c>
      <c r="K1330" s="1" t="s">
        <v>195</v>
      </c>
      <c r="L1330" s="1" t="s">
        <v>84</v>
      </c>
      <c r="M1330" s="1" t="s">
        <v>251</v>
      </c>
      <c r="N1330" s="1" t="s">
        <v>713</v>
      </c>
      <c r="O1330" s="1" t="s">
        <v>149</v>
      </c>
      <c r="P1330" t="s">
        <v>87</v>
      </c>
      <c r="Q1330" s="1" t="s">
        <v>438</v>
      </c>
      <c r="R1330" s="1" t="s">
        <v>379</v>
      </c>
      <c r="S1330" s="1" t="s">
        <v>10383</v>
      </c>
      <c r="T1330" s="1" t="s">
        <v>10384</v>
      </c>
      <c r="U1330" s="1" t="s">
        <v>2421</v>
      </c>
      <c r="V1330" s="1" t="s">
        <v>10385</v>
      </c>
      <c r="W1330" s="1" t="s">
        <v>186</v>
      </c>
      <c r="X1330" t="str">
        <f t="shared" si="141"/>
        <v>Complete</v>
      </c>
      <c r="Y1330">
        <f>MAX(0,100-IF(G1330="Invalid",Config!$B$5,0)-IF(I1330="Invalid",Config!$B$6,0)-IF(X1330="Incomplete",Config!$B$7,0)-IF(AF1330="Yes",Config!$B$37,0))</f>
        <v>75</v>
      </c>
      <c r="Z1330" s="1">
        <f>IF(OR(TRIM(B1330)="",COUNTIF(Config!$B$15:$B$19,B1330)&gt;0),1,0)+IF(OR(TRIM(C1330)="",COUNTIF(Config!$B$15:$B$19,C1330)&gt;0),1,0)+IF(OR(TRIM(F1330)="",COUNTIF(Config!$B$15:$B$19,F1330)&gt;0),1,0)+IF(OR(TRIM(H1330)="",COUNTIF(Config!$B$15:$B$19,H1330)&gt;0),1,0)+IF(OR(TRIM(E1330)="",COUNTIF(Config!$B$15:$B$19,E1330)&gt;0),1,0)+IF(OR(TRIM(K1330)="",COUNTIF(Config!$B$15:$B$19,K1330)&gt;0),1,0)+IF(OR(TRIM(P1330)="",COUNTIF(Config!$B$15:$B$19,P1330)&gt;0),1,0)+IF(OR(TRIM(R1330)="",COUNTIF(Config!$B$15:$B$19,R1330)&gt;0),1,0)</f>
        <v>0</v>
      </c>
      <c r="AA1330" s="1" cm="1">
        <f t="array" ref="AA1330">SUMPRODUCT(LEN(H1330)-LEN(SUBSTITUTE(H1330,{"0";"1";"2";"3";"4";"5";"6";"7";"8";"9"},"")))</f>
        <v>11</v>
      </c>
      <c r="AC1330" t="str">
        <f t="shared" si="142"/>
        <v>Potential Duplicate</v>
      </c>
      <c r="AD1330">
        <f t="shared" si="143"/>
        <v>1</v>
      </c>
      <c r="AE1330">
        <f t="shared" si="144"/>
        <v>2</v>
      </c>
      <c r="AF1330" t="str">
        <f t="shared" si="145"/>
        <v>Yes</v>
      </c>
      <c r="AG1330">
        <f t="shared" ca="1" si="146"/>
        <v>230</v>
      </c>
      <c r="AH1330" t="str">
        <f ca="1">IF(OR(V1330="",AG1330=""),"Yes",IF(AG1330&gt;Config!$B$41,"Yes","No"))</f>
        <v>No</v>
      </c>
    </row>
    <row r="1331" spans="1:34" x14ac:dyDescent="0.25">
      <c r="A1331" s="1" t="s">
        <v>10386</v>
      </c>
      <c r="B1331" s="1" t="s">
        <v>112</v>
      </c>
      <c r="C1331" s="1" t="s">
        <v>23</v>
      </c>
      <c r="D1331" s="1" t="s">
        <v>113</v>
      </c>
      <c r="E1331" s="1" t="s">
        <v>34597</v>
      </c>
      <c r="F1331" s="1" t="s">
        <v>10387</v>
      </c>
      <c r="G1331" t="str">
        <f t="shared" si="140"/>
        <v>Valid</v>
      </c>
      <c r="H1331" s="1" t="s">
        <v>10388</v>
      </c>
      <c r="I1331" t="str" cm="1">
        <f t="array" ref="I1331">IF(OR(TRIM(H1331)="",ISNUMBER(SEARCH("#",H1331)),AA1331&lt;Config!$B$8,SUMPRODUCT(--ISNUMBER(SEARCH({"a";"b";"c";"d";"e";"f";"g";"h";"i";"j";"k";"l";"m";"n";"o";"p";"q";"r";"s";"t";"u";"v";"w";"x";"y";"z"},H1331)))&gt;0),"Invalid","Valid")</f>
        <v>Valid</v>
      </c>
      <c r="J1331" s="1" t="s">
        <v>10389</v>
      </c>
      <c r="K1331" s="1" t="s">
        <v>250</v>
      </c>
      <c r="L1331" s="1" t="s">
        <v>49</v>
      </c>
      <c r="M1331" s="1" t="s">
        <v>391</v>
      </c>
      <c r="N1331" s="1" t="s">
        <v>437</v>
      </c>
      <c r="O1331" s="1" t="s">
        <v>69</v>
      </c>
      <c r="P1331" t="s">
        <v>314</v>
      </c>
      <c r="Q1331" s="1" t="s">
        <v>316</v>
      </c>
      <c r="R1331" s="1" t="s">
        <v>316</v>
      </c>
      <c r="S1331" s="1" t="s">
        <v>10390</v>
      </c>
      <c r="T1331" s="1" t="s">
        <v>10391</v>
      </c>
      <c r="U1331" s="1" t="s">
        <v>3294</v>
      </c>
      <c r="V1331" s="1" t="s">
        <v>10392</v>
      </c>
      <c r="W1331" s="1" t="s">
        <v>141</v>
      </c>
      <c r="X1331" t="str">
        <f t="shared" si="141"/>
        <v>Complete</v>
      </c>
      <c r="Y1331">
        <f>MAX(0,100-IF(G1331="Invalid",Config!$B$5,0)-IF(I1331="Invalid",Config!$B$6,0)-IF(X1331="Incomplete",Config!$B$7,0)-IF(AF1331="Yes",Config!$B$37,0))</f>
        <v>100</v>
      </c>
      <c r="Z1331" s="1">
        <f>IF(OR(TRIM(B1331)="",COUNTIF(Config!$B$15:$B$19,B1331)&gt;0),1,0)+IF(OR(TRIM(C1331)="",COUNTIF(Config!$B$15:$B$19,C1331)&gt;0),1,0)+IF(OR(TRIM(F1331)="",COUNTIF(Config!$B$15:$B$19,F1331)&gt;0),1,0)+IF(OR(TRIM(H1331)="",COUNTIF(Config!$B$15:$B$19,H1331)&gt;0),1,0)+IF(OR(TRIM(E1331)="",COUNTIF(Config!$B$15:$B$19,E1331)&gt;0),1,0)+IF(OR(TRIM(K1331)="",COUNTIF(Config!$B$15:$B$19,K1331)&gt;0),1,0)+IF(OR(TRIM(P1331)="",COUNTIF(Config!$B$15:$B$19,P1331)&gt;0),1,0)+IF(OR(TRIM(R1331)="",COUNTIF(Config!$B$15:$B$19,R1331)&gt;0),1,0)</f>
        <v>0</v>
      </c>
      <c r="AA1331" s="1" cm="1">
        <f t="array" ref="AA1331">SUMPRODUCT(LEN(H1331)-LEN(SUBSTITUTE(H1331,{"0";"1";"2";"3";"4";"5";"6";"7";"8";"9"},"")))</f>
        <v>12</v>
      </c>
      <c r="AC1331" t="str">
        <f t="shared" si="142"/>
        <v/>
      </c>
      <c r="AD1331">
        <f t="shared" si="143"/>
        <v>1</v>
      </c>
      <c r="AE1331">
        <f t="shared" si="144"/>
        <v>1</v>
      </c>
      <c r="AF1331" t="str">
        <f t="shared" si="145"/>
        <v>No</v>
      </c>
      <c r="AG1331">
        <f t="shared" ca="1" si="146"/>
        <v>326</v>
      </c>
      <c r="AH1331" t="str">
        <f ca="1">IF(OR(V1331="",AG1331=""),"Yes",IF(AG1331&gt;Config!$B$41,"Yes","No"))</f>
        <v>No</v>
      </c>
    </row>
    <row r="1332" spans="1:34" x14ac:dyDescent="0.25">
      <c r="A1332" s="1" t="s">
        <v>10393</v>
      </c>
      <c r="B1332" s="1" t="s">
        <v>397</v>
      </c>
      <c r="C1332" s="1" t="s">
        <v>535</v>
      </c>
      <c r="D1332" s="1" t="s">
        <v>10394</v>
      </c>
      <c r="E1332" s="1" t="s">
        <v>34365</v>
      </c>
      <c r="F1332" s="1" t="s">
        <v>10395</v>
      </c>
      <c r="G1332" t="str">
        <f t="shared" si="140"/>
        <v>Valid</v>
      </c>
      <c r="H1332" s="1" t="s">
        <v>10396</v>
      </c>
      <c r="I1332" t="str" cm="1">
        <f t="array" ref="I1332">IF(OR(TRIM(H1332)="",ISNUMBER(SEARCH("#",H1332)),AA1332&lt;Config!$B$8,SUMPRODUCT(--ISNUMBER(SEARCH({"a";"b";"c";"d";"e";"f";"g";"h";"i";"j";"k";"l";"m";"n";"o";"p";"q";"r";"s";"t";"u";"v";"w";"x";"y";"z"},H1332)))&gt;0),"Invalid","Valid")</f>
        <v>Valid</v>
      </c>
      <c r="J1332" s="1" t="s">
        <v>10397</v>
      </c>
      <c r="K1332" s="1" t="s">
        <v>250</v>
      </c>
      <c r="L1332" s="1" t="s">
        <v>179</v>
      </c>
      <c r="M1332" s="1" t="s">
        <v>103</v>
      </c>
      <c r="N1332" s="1" t="s">
        <v>437</v>
      </c>
      <c r="O1332" s="1" t="s">
        <v>196</v>
      </c>
      <c r="P1332" t="s">
        <v>590</v>
      </c>
      <c r="Q1332" s="1" t="s">
        <v>844</v>
      </c>
      <c r="R1332" s="1" t="s">
        <v>1774</v>
      </c>
      <c r="S1332" s="1" t="s">
        <v>8129</v>
      </c>
      <c r="T1332" s="1" t="s">
        <v>10398</v>
      </c>
      <c r="U1332" s="1" t="s">
        <v>10399</v>
      </c>
      <c r="V1332" s="1" t="s">
        <v>2563</v>
      </c>
      <c r="W1332" s="1" t="s">
        <v>33823</v>
      </c>
      <c r="X1332" t="str">
        <f t="shared" si="141"/>
        <v>Complete</v>
      </c>
      <c r="Y1332">
        <f>MAX(0,100-IF(G1332="Invalid",Config!$B$5,0)-IF(I1332="Invalid",Config!$B$6,0)-IF(X1332="Incomplete",Config!$B$7,0)-IF(AF1332="Yes",Config!$B$37,0))</f>
        <v>75</v>
      </c>
      <c r="Z1332" s="1">
        <f>IF(OR(TRIM(B1332)="",COUNTIF(Config!$B$15:$B$19,B1332)&gt;0),1,0)+IF(OR(TRIM(C1332)="",COUNTIF(Config!$B$15:$B$19,C1332)&gt;0),1,0)+IF(OR(TRIM(F1332)="",COUNTIF(Config!$B$15:$B$19,F1332)&gt;0),1,0)+IF(OR(TRIM(H1332)="",COUNTIF(Config!$B$15:$B$19,H1332)&gt;0),1,0)+IF(OR(TRIM(E1332)="",COUNTIF(Config!$B$15:$B$19,E1332)&gt;0),1,0)+IF(OR(TRIM(K1332)="",COUNTIF(Config!$B$15:$B$19,K1332)&gt;0),1,0)+IF(OR(TRIM(P1332)="",COUNTIF(Config!$B$15:$B$19,P1332)&gt;0),1,0)+IF(OR(TRIM(R1332)="",COUNTIF(Config!$B$15:$B$19,R1332)&gt;0),1,0)</f>
        <v>0</v>
      </c>
      <c r="AA1332" s="1" cm="1">
        <f t="array" ref="AA1332">SUMPRODUCT(LEN(H1332)-LEN(SUBSTITUTE(H1332,{"0";"1";"2";"3";"4";"5";"6";"7";"8";"9"},"")))</f>
        <v>12</v>
      </c>
      <c r="AC1332" t="str">
        <f t="shared" si="142"/>
        <v>Potential Duplicate</v>
      </c>
      <c r="AD1332">
        <f t="shared" si="143"/>
        <v>2</v>
      </c>
      <c r="AE1332">
        <f t="shared" si="144"/>
        <v>1</v>
      </c>
      <c r="AF1332" t="str">
        <f t="shared" si="145"/>
        <v>Yes</v>
      </c>
      <c r="AG1332">
        <f t="shared" ca="1" si="146"/>
        <v>372</v>
      </c>
      <c r="AH1332" t="str">
        <f ca="1">IF(OR(V1332="",AG1332=""),"Yes",IF(AG1332&gt;Config!$B$41,"Yes","No"))</f>
        <v>Yes</v>
      </c>
    </row>
    <row r="1333" spans="1:34" x14ac:dyDescent="0.25">
      <c r="A1333" s="1" t="s">
        <v>10400</v>
      </c>
      <c r="B1333" s="1" t="s">
        <v>77</v>
      </c>
      <c r="C1333" s="1" t="s">
        <v>659</v>
      </c>
      <c r="D1333" s="1" t="s">
        <v>10401</v>
      </c>
      <c r="E1333" s="1" t="s">
        <v>34424</v>
      </c>
      <c r="F1333" s="1" t="s">
        <v>10402</v>
      </c>
      <c r="G1333" t="str">
        <f t="shared" si="140"/>
        <v>Valid</v>
      </c>
      <c r="H1333" s="1" t="s">
        <v>10403</v>
      </c>
      <c r="I1333" t="str" cm="1">
        <f t="array" ref="I1333">IF(OR(TRIM(H1333)="",ISNUMBER(SEARCH("#",H1333)),AA1333&lt;Config!$B$8,SUMPRODUCT(--ISNUMBER(SEARCH({"a";"b";"c";"d";"e";"f";"g";"h";"i";"j";"k";"l";"m";"n";"o";"p";"q";"r";"s";"t";"u";"v";"w";"x";"y";"z"},H1333)))&gt;0),"Invalid","Valid")</f>
        <v>Valid</v>
      </c>
      <c r="J1333" s="1" t="s">
        <v>10404</v>
      </c>
      <c r="K1333" s="1" t="s">
        <v>1001</v>
      </c>
      <c r="L1333" s="1" t="s">
        <v>29</v>
      </c>
      <c r="M1333" s="1" t="s">
        <v>251</v>
      </c>
      <c r="N1333" s="1" t="s">
        <v>358</v>
      </c>
      <c r="O1333" s="1" t="s">
        <v>149</v>
      </c>
      <c r="P1333" t="s">
        <v>53</v>
      </c>
      <c r="Q1333" s="1" t="s">
        <v>54</v>
      </c>
      <c r="R1333" s="1" t="s">
        <v>198</v>
      </c>
      <c r="S1333" s="1" t="s">
        <v>8005</v>
      </c>
      <c r="T1333" s="1" t="s">
        <v>10405</v>
      </c>
      <c r="U1333" s="1" t="s">
        <v>563</v>
      </c>
      <c r="V1333" s="1" t="s">
        <v>10406</v>
      </c>
      <c r="W1333" s="1" t="s">
        <v>125</v>
      </c>
      <c r="X1333" t="str">
        <f t="shared" si="141"/>
        <v>Complete</v>
      </c>
      <c r="Y1333">
        <f>MAX(0,100-IF(G1333="Invalid",Config!$B$5,0)-IF(I1333="Invalid",Config!$B$6,0)-IF(X1333="Incomplete",Config!$B$7,0)-IF(AF1333="Yes",Config!$B$37,0))</f>
        <v>100</v>
      </c>
      <c r="Z1333" s="1">
        <f>IF(OR(TRIM(B1333)="",COUNTIF(Config!$B$15:$B$19,B1333)&gt;0),1,0)+IF(OR(TRIM(C1333)="",COUNTIF(Config!$B$15:$B$19,C1333)&gt;0),1,0)+IF(OR(TRIM(F1333)="",COUNTIF(Config!$B$15:$B$19,F1333)&gt;0),1,0)+IF(OR(TRIM(H1333)="",COUNTIF(Config!$B$15:$B$19,H1333)&gt;0),1,0)+IF(OR(TRIM(E1333)="",COUNTIF(Config!$B$15:$B$19,E1333)&gt;0),1,0)+IF(OR(TRIM(K1333)="",COUNTIF(Config!$B$15:$B$19,K1333)&gt;0),1,0)+IF(OR(TRIM(P1333)="",COUNTIF(Config!$B$15:$B$19,P1333)&gt;0),1,0)+IF(OR(TRIM(R1333)="",COUNTIF(Config!$B$15:$B$19,R1333)&gt;0),1,0)</f>
        <v>0</v>
      </c>
      <c r="AA1333" s="1" cm="1">
        <f t="array" ref="AA1333">SUMPRODUCT(LEN(H1333)-LEN(SUBSTITUTE(H1333,{"0";"1";"2";"3";"4";"5";"6";"7";"8";"9"},"")))</f>
        <v>12</v>
      </c>
      <c r="AC1333" t="str">
        <f t="shared" si="142"/>
        <v/>
      </c>
      <c r="AD1333">
        <f t="shared" si="143"/>
        <v>1</v>
      </c>
      <c r="AE1333">
        <f t="shared" si="144"/>
        <v>1</v>
      </c>
      <c r="AF1333" t="str">
        <f t="shared" si="145"/>
        <v>No</v>
      </c>
      <c r="AG1333">
        <f t="shared" ca="1" si="146"/>
        <v>75</v>
      </c>
      <c r="AH1333" t="str">
        <f ca="1">IF(OR(V1333="",AG1333=""),"Yes",IF(AG1333&gt;Config!$B$41,"Yes","No"))</f>
        <v>No</v>
      </c>
    </row>
    <row r="1334" spans="1:34" x14ac:dyDescent="0.25">
      <c r="A1334" s="1" t="s">
        <v>10407</v>
      </c>
      <c r="B1334" s="1" t="s">
        <v>1241</v>
      </c>
      <c r="C1334" s="1" t="s">
        <v>410</v>
      </c>
      <c r="D1334" s="1" t="s">
        <v>10408</v>
      </c>
      <c r="E1334" s="1" t="s">
        <v>34598</v>
      </c>
      <c r="F1334" s="1" t="s">
        <v>10409</v>
      </c>
      <c r="G1334" t="str">
        <f t="shared" si="140"/>
        <v>Valid</v>
      </c>
      <c r="H1334" s="1" t="s">
        <v>10410</v>
      </c>
      <c r="I1334" t="str" cm="1">
        <f t="array" ref="I1334">IF(OR(TRIM(H1334)="",ISNUMBER(SEARCH("#",H1334)),AA1334&lt;Config!$B$8,SUMPRODUCT(--ISNUMBER(SEARCH({"a";"b";"c";"d";"e";"f";"g";"h";"i";"j";"k";"l";"m";"n";"o";"p";"q";"r";"s";"t";"u";"v";"w";"x";"y";"z"},H1334)))&gt;0),"Invalid","Valid")</f>
        <v>Valid</v>
      </c>
      <c r="J1334" s="1" t="s">
        <v>884</v>
      </c>
      <c r="K1334" s="1" t="s">
        <v>83</v>
      </c>
      <c r="L1334" s="1" t="s">
        <v>265</v>
      </c>
      <c r="M1334" s="1" t="s">
        <v>118</v>
      </c>
      <c r="N1334" s="1" t="s">
        <v>31</v>
      </c>
      <c r="O1334" s="1" t="s">
        <v>69</v>
      </c>
      <c r="P1334" t="s">
        <v>53</v>
      </c>
      <c r="Q1334" s="1" t="s">
        <v>54</v>
      </c>
      <c r="R1334" s="1" t="s">
        <v>70</v>
      </c>
      <c r="S1334" s="1" t="s">
        <v>10411</v>
      </c>
      <c r="T1334" s="1" t="s">
        <v>10412</v>
      </c>
      <c r="U1334" s="1" t="s">
        <v>6610</v>
      </c>
      <c r="V1334" s="1" t="s">
        <v>140</v>
      </c>
      <c r="W1334" s="1" t="s">
        <v>60</v>
      </c>
      <c r="X1334" t="str">
        <f t="shared" si="141"/>
        <v>Complete</v>
      </c>
      <c r="Y1334">
        <f>MAX(0,100-IF(G1334="Invalid",Config!$B$5,0)-IF(I1334="Invalid",Config!$B$6,0)-IF(X1334="Incomplete",Config!$B$7,0)-IF(AF1334="Yes",Config!$B$37,0))</f>
        <v>100</v>
      </c>
      <c r="Z1334" s="1">
        <f>IF(OR(TRIM(B1334)="",COUNTIF(Config!$B$15:$B$19,B1334)&gt;0),1,0)+IF(OR(TRIM(C1334)="",COUNTIF(Config!$B$15:$B$19,C1334)&gt;0),1,0)+IF(OR(TRIM(F1334)="",COUNTIF(Config!$B$15:$B$19,F1334)&gt;0),1,0)+IF(OR(TRIM(H1334)="",COUNTIF(Config!$B$15:$B$19,H1334)&gt;0),1,0)+IF(OR(TRIM(E1334)="",COUNTIF(Config!$B$15:$B$19,E1334)&gt;0),1,0)+IF(OR(TRIM(K1334)="",COUNTIF(Config!$B$15:$B$19,K1334)&gt;0),1,0)+IF(OR(TRIM(P1334)="",COUNTIF(Config!$B$15:$B$19,P1334)&gt;0),1,0)+IF(OR(TRIM(R1334)="",COUNTIF(Config!$B$15:$B$19,R1334)&gt;0),1,0)</f>
        <v>0</v>
      </c>
      <c r="AA1334" s="1" cm="1">
        <f t="array" ref="AA1334">SUMPRODUCT(LEN(H1334)-LEN(SUBSTITUTE(H1334,{"0";"1";"2";"3";"4";"5";"6";"7";"8";"9"},"")))</f>
        <v>12</v>
      </c>
      <c r="AC1334" t="str">
        <f t="shared" si="142"/>
        <v/>
      </c>
      <c r="AD1334">
        <f t="shared" si="143"/>
        <v>1</v>
      </c>
      <c r="AE1334">
        <f t="shared" si="144"/>
        <v>1</v>
      </c>
      <c r="AF1334" t="str">
        <f t="shared" si="145"/>
        <v>No</v>
      </c>
      <c r="AG1334">
        <f t="shared" ca="1" si="146"/>
        <v>37</v>
      </c>
      <c r="AH1334" t="str">
        <f ca="1">IF(OR(V1334="",AG1334=""),"Yes",IF(AG1334&gt;Config!$B$41,"Yes","No"))</f>
        <v>No</v>
      </c>
    </row>
    <row r="1335" spans="1:34" x14ac:dyDescent="0.25">
      <c r="A1335" s="1" t="s">
        <v>10413</v>
      </c>
      <c r="B1335" s="1" t="s">
        <v>127</v>
      </c>
      <c r="C1335" s="1" t="s">
        <v>899</v>
      </c>
      <c r="D1335" s="1" t="s">
        <v>10414</v>
      </c>
      <c r="E1335" s="1" t="s">
        <v>33824</v>
      </c>
      <c r="F1335" s="1" t="s">
        <v>10415</v>
      </c>
      <c r="G1335" t="str">
        <f t="shared" si="140"/>
        <v>Valid</v>
      </c>
      <c r="H1335" s="1" t="s">
        <v>4673</v>
      </c>
      <c r="I1335" t="str" cm="1">
        <f t="array" ref="I1335">IF(OR(TRIM(H1335)="",ISNUMBER(SEARCH("#",H1335)),AA1335&lt;Config!$B$8,SUMPRODUCT(--ISNUMBER(SEARCH({"a";"b";"c";"d";"e";"f";"g";"h";"i";"j";"k";"l";"m";"n";"o";"p";"q";"r";"s";"t";"u";"v";"w";"x";"y";"z"},H1335)))&gt;0),"Invalid","Valid")</f>
        <v>Valid</v>
      </c>
      <c r="J1335" s="1" t="s">
        <v>1215</v>
      </c>
      <c r="K1335" s="1" t="s">
        <v>28</v>
      </c>
      <c r="L1335" s="1" t="s">
        <v>49</v>
      </c>
      <c r="M1335" s="1" t="s">
        <v>391</v>
      </c>
      <c r="N1335" s="1" t="s">
        <v>51</v>
      </c>
      <c r="O1335" s="1" t="s">
        <v>52</v>
      </c>
      <c r="P1335" t="s">
        <v>87</v>
      </c>
      <c r="Q1335" s="1" t="s">
        <v>166</v>
      </c>
      <c r="R1335" s="1" t="s">
        <v>379</v>
      </c>
      <c r="S1335" s="1" t="s">
        <v>10416</v>
      </c>
      <c r="T1335" s="1" t="s">
        <v>10417</v>
      </c>
      <c r="U1335" s="1" t="s">
        <v>10418</v>
      </c>
      <c r="V1335" s="1" t="s">
        <v>140</v>
      </c>
      <c r="W1335" s="1" t="s">
        <v>384</v>
      </c>
      <c r="X1335" t="str">
        <f t="shared" si="141"/>
        <v>Complete</v>
      </c>
      <c r="Y1335">
        <f>MAX(0,100-IF(G1335="Invalid",Config!$B$5,0)-IF(I1335="Invalid",Config!$B$6,0)-IF(X1335="Incomplete",Config!$B$7,0)-IF(AF1335="Yes",Config!$B$37,0))</f>
        <v>75</v>
      </c>
      <c r="Z1335" s="1">
        <f>IF(OR(TRIM(B1335)="",COUNTIF(Config!$B$15:$B$19,B1335)&gt;0),1,0)+IF(OR(TRIM(C1335)="",COUNTIF(Config!$B$15:$B$19,C1335)&gt;0),1,0)+IF(OR(TRIM(F1335)="",COUNTIF(Config!$B$15:$B$19,F1335)&gt;0),1,0)+IF(OR(TRIM(H1335)="",COUNTIF(Config!$B$15:$B$19,H1335)&gt;0),1,0)+IF(OR(TRIM(E1335)="",COUNTIF(Config!$B$15:$B$19,E1335)&gt;0),1,0)+IF(OR(TRIM(K1335)="",COUNTIF(Config!$B$15:$B$19,K1335)&gt;0),1,0)+IF(OR(TRIM(P1335)="",COUNTIF(Config!$B$15:$B$19,P1335)&gt;0),1,0)+IF(OR(TRIM(R1335)="",COUNTIF(Config!$B$15:$B$19,R1335)&gt;0),1,0)</f>
        <v>0</v>
      </c>
      <c r="AA1335" s="1" cm="1">
        <f t="array" ref="AA1335">SUMPRODUCT(LEN(H1335)-LEN(SUBSTITUTE(H1335,{"0";"1";"2";"3";"4";"5";"6";"7";"8";"9"},"")))</f>
        <v>11</v>
      </c>
      <c r="AC1335" t="str">
        <f t="shared" si="142"/>
        <v>Potential Duplicate</v>
      </c>
      <c r="AD1335">
        <f t="shared" si="143"/>
        <v>1</v>
      </c>
      <c r="AE1335">
        <f t="shared" si="144"/>
        <v>2</v>
      </c>
      <c r="AF1335" t="str">
        <f t="shared" si="145"/>
        <v>Yes</v>
      </c>
      <c r="AG1335">
        <f t="shared" ca="1" si="146"/>
        <v>37</v>
      </c>
      <c r="AH1335" t="str">
        <f ca="1">IF(OR(V1335="",AG1335=""),"Yes",IF(AG1335&gt;Config!$B$41,"Yes","No"))</f>
        <v>No</v>
      </c>
    </row>
    <row r="1336" spans="1:34" x14ac:dyDescent="0.25">
      <c r="A1336" s="1" t="s">
        <v>10419</v>
      </c>
      <c r="B1336" s="1" t="s">
        <v>4909</v>
      </c>
      <c r="C1336" s="1" t="s">
        <v>1339</v>
      </c>
      <c r="D1336" s="1" t="s">
        <v>10420</v>
      </c>
      <c r="E1336" s="1" t="s">
        <v>33866</v>
      </c>
      <c r="F1336" s="1" t="s">
        <v>10421</v>
      </c>
      <c r="G1336" t="str">
        <f t="shared" si="140"/>
        <v>Valid</v>
      </c>
      <c r="H1336" s="1" t="s">
        <v>10422</v>
      </c>
      <c r="I1336" t="str" cm="1">
        <f t="array" ref="I1336">IF(OR(TRIM(H1336)="",ISNUMBER(SEARCH("#",H1336)),AA1336&lt;Config!$B$8,SUMPRODUCT(--ISNUMBER(SEARCH({"a";"b";"c";"d";"e";"f";"g";"h";"i";"j";"k";"l";"m";"n";"o";"p";"q";"r";"s";"t";"u";"v";"w";"x";"y";"z"},H1336)))&gt;0),"Invalid","Valid")</f>
        <v>Valid</v>
      </c>
      <c r="J1336" s="1" t="s">
        <v>10423</v>
      </c>
      <c r="K1336" s="1" t="s">
        <v>195</v>
      </c>
      <c r="L1336" s="1" t="s">
        <v>265</v>
      </c>
      <c r="M1336" s="1" t="s">
        <v>33825</v>
      </c>
      <c r="N1336" s="1" t="s">
        <v>148</v>
      </c>
      <c r="O1336" s="1" t="s">
        <v>69</v>
      </c>
      <c r="P1336" t="s">
        <v>328</v>
      </c>
      <c r="Q1336" s="1" t="s">
        <v>329</v>
      </c>
      <c r="R1336" s="1" t="s">
        <v>614</v>
      </c>
      <c r="S1336" s="1" t="s">
        <v>10424</v>
      </c>
      <c r="T1336" s="1" t="s">
        <v>10425</v>
      </c>
      <c r="U1336" s="1" t="s">
        <v>6739</v>
      </c>
      <c r="V1336" s="1" t="s">
        <v>10426</v>
      </c>
      <c r="W1336" s="1" t="s">
        <v>293</v>
      </c>
      <c r="X1336" t="str">
        <f t="shared" si="141"/>
        <v>Complete</v>
      </c>
      <c r="Y1336">
        <f>MAX(0,100-IF(G1336="Invalid",Config!$B$5,0)-IF(I1336="Invalid",Config!$B$6,0)-IF(X1336="Incomplete",Config!$B$7,0)-IF(AF1336="Yes",Config!$B$37,0))</f>
        <v>100</v>
      </c>
      <c r="Z1336" s="1">
        <f>IF(OR(TRIM(B1336)="",COUNTIF(Config!$B$15:$B$19,B1336)&gt;0),1,0)+IF(OR(TRIM(C1336)="",COUNTIF(Config!$B$15:$B$19,C1336)&gt;0),1,0)+IF(OR(TRIM(F1336)="",COUNTIF(Config!$B$15:$B$19,F1336)&gt;0),1,0)+IF(OR(TRIM(H1336)="",COUNTIF(Config!$B$15:$B$19,H1336)&gt;0),1,0)+IF(OR(TRIM(E1336)="",COUNTIF(Config!$B$15:$B$19,E1336)&gt;0),1,0)+IF(OR(TRIM(K1336)="",COUNTIF(Config!$B$15:$B$19,K1336)&gt;0),1,0)+IF(OR(TRIM(P1336)="",COUNTIF(Config!$B$15:$B$19,P1336)&gt;0),1,0)+IF(OR(TRIM(R1336)="",COUNTIF(Config!$B$15:$B$19,R1336)&gt;0),1,0)</f>
        <v>0</v>
      </c>
      <c r="AA1336" s="1" cm="1">
        <f t="array" ref="AA1336">SUMPRODUCT(LEN(H1336)-LEN(SUBSTITUTE(H1336,{"0";"1";"2";"3";"4";"5";"6";"7";"8";"9"},"")))</f>
        <v>11</v>
      </c>
      <c r="AC1336" t="str">
        <f t="shared" si="142"/>
        <v/>
      </c>
      <c r="AD1336">
        <f t="shared" si="143"/>
        <v>1</v>
      </c>
      <c r="AE1336">
        <f t="shared" si="144"/>
        <v>1</v>
      </c>
      <c r="AF1336" t="str">
        <f t="shared" si="145"/>
        <v>No</v>
      </c>
      <c r="AG1336">
        <f t="shared" ca="1" si="146"/>
        <v>185</v>
      </c>
      <c r="AH1336" t="str">
        <f ca="1">IF(OR(V1336="",AG1336=""),"Yes",IF(AG1336&gt;Config!$B$41,"Yes","No"))</f>
        <v>No</v>
      </c>
    </row>
    <row r="1337" spans="1:34" x14ac:dyDescent="0.25">
      <c r="A1337" s="1" t="s">
        <v>10427</v>
      </c>
      <c r="B1337" s="1" t="s">
        <v>444</v>
      </c>
      <c r="C1337" s="1" t="s">
        <v>598</v>
      </c>
      <c r="D1337" s="1" t="s">
        <v>10428</v>
      </c>
      <c r="E1337" s="1" t="s">
        <v>191</v>
      </c>
      <c r="F1337" s="1" t="s">
        <v>10429</v>
      </c>
      <c r="G1337" t="str">
        <f t="shared" si="140"/>
        <v>Valid</v>
      </c>
      <c r="H1337" s="1" t="s">
        <v>10430</v>
      </c>
      <c r="I1337" t="str" cm="1">
        <f t="array" ref="I1337">IF(OR(TRIM(H1337)="",ISNUMBER(SEARCH("#",H1337)),AA1337&lt;Config!$B$8,SUMPRODUCT(--ISNUMBER(SEARCH({"a";"b";"c";"d";"e";"f";"g";"h";"i";"j";"k";"l";"m";"n";"o";"p";"q";"r";"s";"t";"u";"v";"w";"x";"y";"z"},H1337)))&gt;0),"Invalid","Valid")</f>
        <v>Valid</v>
      </c>
      <c r="J1337" s="1" t="s">
        <v>10431</v>
      </c>
      <c r="K1337" s="1" t="s">
        <v>264</v>
      </c>
      <c r="L1337" s="1" t="s">
        <v>102</v>
      </c>
      <c r="M1337" s="1" t="s">
        <v>391</v>
      </c>
      <c r="N1337" s="1" t="s">
        <v>358</v>
      </c>
      <c r="O1337" s="1" t="s">
        <v>180</v>
      </c>
      <c r="P1337" t="s">
        <v>236</v>
      </c>
      <c r="Q1337" s="1" t="s">
        <v>238</v>
      </c>
      <c r="R1337" s="1" t="s">
        <v>237</v>
      </c>
      <c r="S1337" s="1" t="s">
        <v>10432</v>
      </c>
      <c r="T1337" s="1" t="s">
        <v>10433</v>
      </c>
      <c r="U1337" s="1" t="s">
        <v>3973</v>
      </c>
      <c r="V1337" s="1" t="s">
        <v>6520</v>
      </c>
      <c r="W1337" s="1" t="s">
        <v>293</v>
      </c>
      <c r="X1337" t="str">
        <f t="shared" si="141"/>
        <v>Complete</v>
      </c>
      <c r="Y1337">
        <f>MAX(0,100-IF(G1337="Invalid",Config!$B$5,0)-IF(I1337="Invalid",Config!$B$6,0)-IF(X1337="Incomplete",Config!$B$7,0)-IF(AF1337="Yes",Config!$B$37,0))</f>
        <v>100</v>
      </c>
      <c r="Z1337" s="1">
        <f>IF(OR(TRIM(B1337)="",COUNTIF(Config!$B$15:$B$19,B1337)&gt;0),1,0)+IF(OR(TRIM(C1337)="",COUNTIF(Config!$B$15:$B$19,C1337)&gt;0),1,0)+IF(OR(TRIM(F1337)="",COUNTIF(Config!$B$15:$B$19,F1337)&gt;0),1,0)+IF(OR(TRIM(H1337)="",COUNTIF(Config!$B$15:$B$19,H1337)&gt;0),1,0)+IF(OR(TRIM(E1337)="",COUNTIF(Config!$B$15:$B$19,E1337)&gt;0),1,0)+IF(OR(TRIM(K1337)="",COUNTIF(Config!$B$15:$B$19,K1337)&gt;0),1,0)+IF(OR(TRIM(P1337)="",COUNTIF(Config!$B$15:$B$19,P1337)&gt;0),1,0)+IF(OR(TRIM(R1337)="",COUNTIF(Config!$B$15:$B$19,R1337)&gt;0),1,0)</f>
        <v>0</v>
      </c>
      <c r="AA1337" s="1" cm="1">
        <f t="array" ref="AA1337">SUMPRODUCT(LEN(H1337)-LEN(SUBSTITUTE(H1337,{"0";"1";"2";"3";"4";"5";"6";"7";"8";"9"},"")))</f>
        <v>12</v>
      </c>
      <c r="AC1337" t="str">
        <f t="shared" si="142"/>
        <v/>
      </c>
      <c r="AD1337">
        <f t="shared" si="143"/>
        <v>1</v>
      </c>
      <c r="AE1337">
        <f t="shared" si="144"/>
        <v>1</v>
      </c>
      <c r="AF1337" t="str">
        <f t="shared" si="145"/>
        <v>No</v>
      </c>
      <c r="AG1337">
        <f t="shared" ca="1" si="146"/>
        <v>498</v>
      </c>
      <c r="AH1337" t="str">
        <f ca="1">IF(OR(V1337="",AG1337=""),"Yes",IF(AG1337&gt;Config!$B$41,"Yes","No"))</f>
        <v>Yes</v>
      </c>
    </row>
    <row r="1338" spans="1:34" x14ac:dyDescent="0.25">
      <c r="A1338" s="1" t="s">
        <v>10434</v>
      </c>
      <c r="B1338" s="1" t="s">
        <v>456</v>
      </c>
      <c r="C1338" s="1" t="s">
        <v>828</v>
      </c>
      <c r="D1338" s="1" t="s">
        <v>10435</v>
      </c>
      <c r="E1338" s="1" t="s">
        <v>34599</v>
      </c>
      <c r="F1338" s="1" t="s">
        <v>10436</v>
      </c>
      <c r="G1338" t="str">
        <f t="shared" si="140"/>
        <v>Valid</v>
      </c>
      <c r="H1338" s="1" t="s">
        <v>10437</v>
      </c>
      <c r="I1338" t="str" cm="1">
        <f t="array" ref="I1338">IF(OR(TRIM(H1338)="",ISNUMBER(SEARCH("#",H1338)),AA1338&lt;Config!$B$8,SUMPRODUCT(--ISNUMBER(SEARCH({"a";"b";"c";"d";"e";"f";"g";"h";"i";"j";"k";"l";"m";"n";"o";"p";"q";"r";"s";"t";"u";"v";"w";"x";"y";"z"},H1338)))&gt;0),"Invalid","Valid")</f>
        <v>Valid</v>
      </c>
      <c r="J1338" s="1" t="s">
        <v>10438</v>
      </c>
      <c r="K1338" s="1" t="s">
        <v>264</v>
      </c>
      <c r="L1338" s="1" t="s">
        <v>102</v>
      </c>
      <c r="M1338" s="1" t="s">
        <v>462</v>
      </c>
      <c r="N1338" s="1" t="s">
        <v>68</v>
      </c>
      <c r="O1338" s="1" t="s">
        <v>196</v>
      </c>
      <c r="P1338" t="s">
        <v>87</v>
      </c>
      <c r="Q1338" s="1" t="s">
        <v>88</v>
      </c>
      <c r="R1338" s="1" t="s">
        <v>89</v>
      </c>
      <c r="S1338" s="1" t="s">
        <v>10439</v>
      </c>
      <c r="T1338" s="1" t="s">
        <v>10440</v>
      </c>
      <c r="U1338" s="1" t="s">
        <v>10441</v>
      </c>
      <c r="V1338" s="1" t="s">
        <v>10442</v>
      </c>
      <c r="W1338" s="1" t="s">
        <v>94</v>
      </c>
      <c r="X1338" t="str">
        <f t="shared" si="141"/>
        <v>Complete</v>
      </c>
      <c r="Y1338">
        <f>MAX(0,100-IF(G1338="Invalid",Config!$B$5,0)-IF(I1338="Invalid",Config!$B$6,0)-IF(X1338="Incomplete",Config!$B$7,0)-IF(AF1338="Yes",Config!$B$37,0))</f>
        <v>100</v>
      </c>
      <c r="Z1338" s="1">
        <f>IF(OR(TRIM(B1338)="",COUNTIF(Config!$B$15:$B$19,B1338)&gt;0),1,0)+IF(OR(TRIM(C1338)="",COUNTIF(Config!$B$15:$B$19,C1338)&gt;0),1,0)+IF(OR(TRIM(F1338)="",COUNTIF(Config!$B$15:$B$19,F1338)&gt;0),1,0)+IF(OR(TRIM(H1338)="",COUNTIF(Config!$B$15:$B$19,H1338)&gt;0),1,0)+IF(OR(TRIM(E1338)="",COUNTIF(Config!$B$15:$B$19,E1338)&gt;0),1,0)+IF(OR(TRIM(K1338)="",COUNTIF(Config!$B$15:$B$19,K1338)&gt;0),1,0)+IF(OR(TRIM(P1338)="",COUNTIF(Config!$B$15:$B$19,P1338)&gt;0),1,0)+IF(OR(TRIM(R1338)="",COUNTIF(Config!$B$15:$B$19,R1338)&gt;0),1,0)</f>
        <v>0</v>
      </c>
      <c r="AA1338" s="1" cm="1">
        <f t="array" ref="AA1338">SUMPRODUCT(LEN(H1338)-LEN(SUBSTITUTE(H1338,{"0";"1";"2";"3";"4";"5";"6";"7";"8";"9"},"")))</f>
        <v>11</v>
      </c>
      <c r="AC1338" t="str">
        <f t="shared" si="142"/>
        <v/>
      </c>
      <c r="AD1338">
        <f t="shared" si="143"/>
        <v>1</v>
      </c>
      <c r="AE1338">
        <f t="shared" si="144"/>
        <v>1</v>
      </c>
      <c r="AF1338" t="str">
        <f t="shared" si="145"/>
        <v>No</v>
      </c>
      <c r="AG1338">
        <f t="shared" ca="1" si="146"/>
        <v>553</v>
      </c>
      <c r="AH1338" t="str">
        <f ca="1">IF(OR(V1338="",AG1338=""),"Yes",IF(AG1338&gt;Config!$B$41,"Yes","No"))</f>
        <v>Yes</v>
      </c>
    </row>
    <row r="1339" spans="1:34" x14ac:dyDescent="0.25">
      <c r="A1339" s="1" t="s">
        <v>10443</v>
      </c>
      <c r="B1339" s="1" t="s">
        <v>765</v>
      </c>
      <c r="C1339" s="1" t="s">
        <v>128</v>
      </c>
      <c r="D1339" s="1" t="s">
        <v>10444</v>
      </c>
      <c r="E1339" s="1" t="s">
        <v>191</v>
      </c>
      <c r="F1339" s="1" t="s">
        <v>10445</v>
      </c>
      <c r="G1339" t="str">
        <f t="shared" si="140"/>
        <v>Valid</v>
      </c>
      <c r="H1339" s="1" t="s">
        <v>10446</v>
      </c>
      <c r="I1339" t="str" cm="1">
        <f t="array" ref="I1339">IF(OR(TRIM(H1339)="",ISNUMBER(SEARCH("#",H1339)),AA1339&lt;Config!$B$8,SUMPRODUCT(--ISNUMBER(SEARCH({"a";"b";"c";"d";"e";"f";"g";"h";"i";"j";"k";"l";"m";"n";"o";"p";"q";"r";"s";"t";"u";"v";"w";"x";"y";"z"},H1339)))&gt;0),"Invalid","Valid")</f>
        <v>Valid</v>
      </c>
      <c r="J1339" s="1" t="s">
        <v>1215</v>
      </c>
      <c r="K1339" s="1" t="s">
        <v>481</v>
      </c>
      <c r="L1339" s="1" t="s">
        <v>450</v>
      </c>
      <c r="M1339" s="1" t="s">
        <v>165</v>
      </c>
      <c r="N1339" s="1" t="s">
        <v>86</v>
      </c>
      <c r="O1339" s="1" t="s">
        <v>32</v>
      </c>
      <c r="P1339" t="s">
        <v>53</v>
      </c>
      <c r="Q1339" s="1" t="s">
        <v>150</v>
      </c>
      <c r="R1339" s="1" t="s">
        <v>197</v>
      </c>
      <c r="S1339" s="1" t="s">
        <v>10447</v>
      </c>
      <c r="T1339" s="1" t="s">
        <v>10448</v>
      </c>
      <c r="U1339" s="1" t="s">
        <v>9458</v>
      </c>
      <c r="V1339" s="1" t="s">
        <v>4743</v>
      </c>
      <c r="W1339" s="1" t="s">
        <v>60</v>
      </c>
      <c r="X1339" t="str">
        <f t="shared" si="141"/>
        <v>Complete</v>
      </c>
      <c r="Y1339">
        <f>MAX(0,100-IF(G1339="Invalid",Config!$B$5,0)-IF(I1339="Invalid",Config!$B$6,0)-IF(X1339="Incomplete",Config!$B$7,0)-IF(AF1339="Yes",Config!$B$37,0))</f>
        <v>100</v>
      </c>
      <c r="Z1339" s="1">
        <f>IF(OR(TRIM(B1339)="",COUNTIF(Config!$B$15:$B$19,B1339)&gt;0),1,0)+IF(OR(TRIM(C1339)="",COUNTIF(Config!$B$15:$B$19,C1339)&gt;0),1,0)+IF(OR(TRIM(F1339)="",COUNTIF(Config!$B$15:$B$19,F1339)&gt;0),1,0)+IF(OR(TRIM(H1339)="",COUNTIF(Config!$B$15:$B$19,H1339)&gt;0),1,0)+IF(OR(TRIM(E1339)="",COUNTIF(Config!$B$15:$B$19,E1339)&gt;0),1,0)+IF(OR(TRIM(K1339)="",COUNTIF(Config!$B$15:$B$19,K1339)&gt;0),1,0)+IF(OR(TRIM(P1339)="",COUNTIF(Config!$B$15:$B$19,P1339)&gt;0),1,0)+IF(OR(TRIM(R1339)="",COUNTIF(Config!$B$15:$B$19,R1339)&gt;0),1,0)</f>
        <v>0</v>
      </c>
      <c r="AA1339" s="1" cm="1">
        <f t="array" ref="AA1339">SUMPRODUCT(LEN(H1339)-LEN(SUBSTITUTE(H1339,{"0";"1";"2";"3";"4";"5";"6";"7";"8";"9"},"")))</f>
        <v>10</v>
      </c>
      <c r="AC1339" t="str">
        <f t="shared" si="142"/>
        <v/>
      </c>
      <c r="AD1339">
        <f t="shared" si="143"/>
        <v>1</v>
      </c>
      <c r="AE1339">
        <f t="shared" si="144"/>
        <v>1</v>
      </c>
      <c r="AF1339" t="str">
        <f t="shared" si="145"/>
        <v>No</v>
      </c>
      <c r="AG1339">
        <f t="shared" ca="1" si="146"/>
        <v>333</v>
      </c>
      <c r="AH1339" t="str">
        <f ca="1">IF(OR(V1339="",AG1339=""),"Yes",IF(AG1339&gt;Config!$B$41,"Yes","No"))</f>
        <v>No</v>
      </c>
    </row>
    <row r="1340" spans="1:34" x14ac:dyDescent="0.25">
      <c r="A1340" s="1" t="s">
        <v>10449</v>
      </c>
      <c r="B1340" s="1" t="s">
        <v>3888</v>
      </c>
      <c r="C1340" s="1" t="s">
        <v>1736</v>
      </c>
      <c r="D1340" s="1" t="s">
        <v>10045</v>
      </c>
      <c r="E1340" s="1" t="s">
        <v>34600</v>
      </c>
      <c r="F1340" s="1" t="s">
        <v>10450</v>
      </c>
      <c r="G1340" t="str">
        <f t="shared" si="140"/>
        <v>Valid</v>
      </c>
      <c r="H1340" s="1" t="s">
        <v>10451</v>
      </c>
      <c r="I1340" t="str" cm="1">
        <f t="array" ref="I1340">IF(OR(TRIM(H1340)="",ISNUMBER(SEARCH("#",H1340)),AA1340&lt;Config!$B$8,SUMPRODUCT(--ISNUMBER(SEARCH({"a";"b";"c";"d";"e";"f";"g";"h";"i";"j";"k";"l";"m";"n";"o";"p";"q";"r";"s";"t";"u";"v";"w";"x";"y";"z"},H1340)))&gt;0),"Invalid","Valid")</f>
        <v>Valid</v>
      </c>
      <c r="J1340" s="1" t="s">
        <v>10452</v>
      </c>
      <c r="K1340" s="1" t="s">
        <v>163</v>
      </c>
      <c r="L1340" s="1" t="s">
        <v>265</v>
      </c>
      <c r="M1340" s="1" t="s">
        <v>235</v>
      </c>
      <c r="N1340" s="1" t="s">
        <v>224</v>
      </c>
      <c r="O1340" s="1" t="s">
        <v>149</v>
      </c>
      <c r="P1340" t="s">
        <v>87</v>
      </c>
      <c r="Q1340" s="1" t="s">
        <v>166</v>
      </c>
      <c r="R1340" s="1" t="s">
        <v>559</v>
      </c>
      <c r="S1340" s="1" t="s">
        <v>10453</v>
      </c>
      <c r="T1340" s="1" t="s">
        <v>10454</v>
      </c>
      <c r="U1340" s="1" t="s">
        <v>6202</v>
      </c>
      <c r="V1340" s="1" t="s">
        <v>8652</v>
      </c>
      <c r="W1340" s="1" t="s">
        <v>384</v>
      </c>
      <c r="X1340" t="str">
        <f t="shared" si="141"/>
        <v>Complete</v>
      </c>
      <c r="Y1340">
        <f>MAX(0,100-IF(G1340="Invalid",Config!$B$5,0)-IF(I1340="Invalid",Config!$B$6,0)-IF(X1340="Incomplete",Config!$B$7,0)-IF(AF1340="Yes",Config!$B$37,0))</f>
        <v>100</v>
      </c>
      <c r="Z1340" s="1">
        <f>IF(OR(TRIM(B1340)="",COUNTIF(Config!$B$15:$B$19,B1340)&gt;0),1,0)+IF(OR(TRIM(C1340)="",COUNTIF(Config!$B$15:$B$19,C1340)&gt;0),1,0)+IF(OR(TRIM(F1340)="",COUNTIF(Config!$B$15:$B$19,F1340)&gt;0),1,0)+IF(OR(TRIM(H1340)="",COUNTIF(Config!$B$15:$B$19,H1340)&gt;0),1,0)+IF(OR(TRIM(E1340)="",COUNTIF(Config!$B$15:$B$19,E1340)&gt;0),1,0)+IF(OR(TRIM(K1340)="",COUNTIF(Config!$B$15:$B$19,K1340)&gt;0),1,0)+IF(OR(TRIM(P1340)="",COUNTIF(Config!$B$15:$B$19,P1340)&gt;0),1,0)+IF(OR(TRIM(R1340)="",COUNTIF(Config!$B$15:$B$19,R1340)&gt;0),1,0)</f>
        <v>0</v>
      </c>
      <c r="AA1340" s="1" cm="1">
        <f t="array" ref="AA1340">SUMPRODUCT(LEN(H1340)-LEN(SUBSTITUTE(H1340,{"0";"1";"2";"3";"4";"5";"6";"7";"8";"9"},"")))</f>
        <v>10</v>
      </c>
      <c r="AC1340" t="str">
        <f t="shared" si="142"/>
        <v/>
      </c>
      <c r="AD1340">
        <f t="shared" si="143"/>
        <v>1</v>
      </c>
      <c r="AE1340">
        <f t="shared" si="144"/>
        <v>1</v>
      </c>
      <c r="AF1340" t="str">
        <f t="shared" si="145"/>
        <v>No</v>
      </c>
      <c r="AG1340">
        <f t="shared" ca="1" si="146"/>
        <v>481</v>
      </c>
      <c r="AH1340" t="str">
        <f ca="1">IF(OR(V1340="",AG1340=""),"Yes",IF(AG1340&gt;Config!$B$41,"Yes","No"))</f>
        <v>Yes</v>
      </c>
    </row>
    <row r="1341" spans="1:34" x14ac:dyDescent="0.25">
      <c r="A1341" s="1" t="s">
        <v>10455</v>
      </c>
      <c r="B1341" s="1" t="s">
        <v>1339</v>
      </c>
      <c r="C1341" s="1" t="s">
        <v>775</v>
      </c>
      <c r="D1341" s="1" t="s">
        <v>10456</v>
      </c>
      <c r="E1341" s="1" t="s">
        <v>34601</v>
      </c>
      <c r="F1341" s="1" t="s">
        <v>10457</v>
      </c>
      <c r="G1341" t="str">
        <f t="shared" si="140"/>
        <v>Valid</v>
      </c>
      <c r="H1341" s="1" t="s">
        <v>10458</v>
      </c>
      <c r="I1341" t="str" cm="1">
        <f t="array" ref="I1341">IF(OR(TRIM(H1341)="",ISNUMBER(SEARCH("#",H1341)),AA1341&lt;Config!$B$8,SUMPRODUCT(--ISNUMBER(SEARCH({"a";"b";"c";"d";"e";"f";"g";"h";"i";"j";"k";"l";"m";"n";"o";"p";"q";"r";"s";"t";"u";"v";"w";"x";"y";"z"},H1341)))&gt;0),"Invalid","Valid")</f>
        <v>Valid</v>
      </c>
      <c r="J1341" s="1" t="s">
        <v>10459</v>
      </c>
      <c r="K1341" s="1" t="s">
        <v>369</v>
      </c>
      <c r="L1341" s="1" t="s">
        <v>49</v>
      </c>
      <c r="M1341" s="1" t="s">
        <v>343</v>
      </c>
      <c r="N1341" s="1" t="s">
        <v>51</v>
      </c>
      <c r="O1341" s="1" t="s">
        <v>69</v>
      </c>
      <c r="P1341" t="s">
        <v>518</v>
      </c>
      <c r="Q1341" s="1" t="s">
        <v>316</v>
      </c>
      <c r="R1341" s="1" t="s">
        <v>663</v>
      </c>
      <c r="S1341" s="1" t="s">
        <v>10460</v>
      </c>
      <c r="T1341" s="1" t="s">
        <v>10461</v>
      </c>
      <c r="U1341" s="1" t="s">
        <v>9676</v>
      </c>
      <c r="V1341" s="1" t="s">
        <v>8623</v>
      </c>
      <c r="W1341" s="1" t="s">
        <v>384</v>
      </c>
      <c r="X1341" t="str">
        <f t="shared" si="141"/>
        <v>Complete</v>
      </c>
      <c r="Y1341">
        <f>MAX(0,100-IF(G1341="Invalid",Config!$B$5,0)-IF(I1341="Invalid",Config!$B$6,0)-IF(X1341="Incomplete",Config!$B$7,0)-IF(AF1341="Yes",Config!$B$37,0))</f>
        <v>100</v>
      </c>
      <c r="Z1341" s="1">
        <f>IF(OR(TRIM(B1341)="",COUNTIF(Config!$B$15:$B$19,B1341)&gt;0),1,0)+IF(OR(TRIM(C1341)="",COUNTIF(Config!$B$15:$B$19,C1341)&gt;0),1,0)+IF(OR(TRIM(F1341)="",COUNTIF(Config!$B$15:$B$19,F1341)&gt;0),1,0)+IF(OR(TRIM(H1341)="",COUNTIF(Config!$B$15:$B$19,H1341)&gt;0),1,0)+IF(OR(TRIM(E1341)="",COUNTIF(Config!$B$15:$B$19,E1341)&gt;0),1,0)+IF(OR(TRIM(K1341)="",COUNTIF(Config!$B$15:$B$19,K1341)&gt;0),1,0)+IF(OR(TRIM(P1341)="",COUNTIF(Config!$B$15:$B$19,P1341)&gt;0),1,0)+IF(OR(TRIM(R1341)="",COUNTIF(Config!$B$15:$B$19,R1341)&gt;0),1,0)</f>
        <v>0</v>
      </c>
      <c r="AA1341" s="1" cm="1">
        <f t="array" ref="AA1341">SUMPRODUCT(LEN(H1341)-LEN(SUBSTITUTE(H1341,{"0";"1";"2";"3";"4";"5";"6";"7";"8";"9"},"")))</f>
        <v>12</v>
      </c>
      <c r="AC1341" t="str">
        <f t="shared" si="142"/>
        <v/>
      </c>
      <c r="AD1341">
        <f t="shared" si="143"/>
        <v>1</v>
      </c>
      <c r="AE1341">
        <f t="shared" si="144"/>
        <v>1</v>
      </c>
      <c r="AF1341" t="str">
        <f t="shared" si="145"/>
        <v>No</v>
      </c>
      <c r="AG1341">
        <f t="shared" ca="1" si="146"/>
        <v>237</v>
      </c>
      <c r="AH1341" t="str">
        <f ca="1">IF(OR(V1341="",AG1341=""),"Yes",IF(AG1341&gt;Config!$B$41,"Yes","No"))</f>
        <v>No</v>
      </c>
    </row>
    <row r="1342" spans="1:34" x14ac:dyDescent="0.25">
      <c r="A1342" s="1" t="s">
        <v>10462</v>
      </c>
      <c r="B1342" s="1" t="s">
        <v>219</v>
      </c>
      <c r="C1342" s="1" t="s">
        <v>946</v>
      </c>
      <c r="D1342" s="1" t="s">
        <v>10463</v>
      </c>
      <c r="E1342" s="1" t="s">
        <v>34602</v>
      </c>
      <c r="F1342" s="1" t="s">
        <v>10464</v>
      </c>
      <c r="G1342" t="str">
        <f t="shared" si="140"/>
        <v>Valid</v>
      </c>
      <c r="H1342" s="1" t="s">
        <v>10465</v>
      </c>
      <c r="I1342" t="str" cm="1">
        <f t="array" ref="I1342">IF(OR(TRIM(H1342)="",ISNUMBER(SEARCH("#",H1342)),AA1342&lt;Config!$B$8,SUMPRODUCT(--ISNUMBER(SEARCH({"a";"b";"c";"d";"e";"f";"g";"h";"i";"j";"k";"l";"m";"n";"o";"p";"q";"r";"s";"t";"u";"v";"w";"x";"y";"z"},H1342)))&gt;0),"Invalid","Valid")</f>
        <v>Valid</v>
      </c>
      <c r="J1342" s="1" t="s">
        <v>10466</v>
      </c>
      <c r="K1342" s="1" t="s">
        <v>369</v>
      </c>
      <c r="L1342" s="1" t="s">
        <v>49</v>
      </c>
      <c r="M1342" s="1" t="s">
        <v>50</v>
      </c>
      <c r="N1342" s="1" t="s">
        <v>33819</v>
      </c>
      <c r="O1342" s="1" t="s">
        <v>69</v>
      </c>
      <c r="P1342" t="s">
        <v>53</v>
      </c>
      <c r="Q1342" s="1" t="s">
        <v>54</v>
      </c>
      <c r="R1342" s="1" t="s">
        <v>415</v>
      </c>
      <c r="S1342" s="1" t="s">
        <v>10467</v>
      </c>
      <c r="T1342" s="1" t="s">
        <v>10468</v>
      </c>
      <c r="U1342" s="1" t="s">
        <v>10469</v>
      </c>
      <c r="V1342" s="1" t="s">
        <v>486</v>
      </c>
      <c r="W1342" s="1" t="s">
        <v>293</v>
      </c>
      <c r="X1342" t="str">
        <f t="shared" si="141"/>
        <v>Complete</v>
      </c>
      <c r="Y1342">
        <f>MAX(0,100-IF(G1342="Invalid",Config!$B$5,0)-IF(I1342="Invalid",Config!$B$6,0)-IF(X1342="Incomplete",Config!$B$7,0)-IF(AF1342="Yes",Config!$B$37,0))</f>
        <v>100</v>
      </c>
      <c r="Z1342" s="1">
        <f>IF(OR(TRIM(B1342)="",COUNTIF(Config!$B$15:$B$19,B1342)&gt;0),1,0)+IF(OR(TRIM(C1342)="",COUNTIF(Config!$B$15:$B$19,C1342)&gt;0),1,0)+IF(OR(TRIM(F1342)="",COUNTIF(Config!$B$15:$B$19,F1342)&gt;0),1,0)+IF(OR(TRIM(H1342)="",COUNTIF(Config!$B$15:$B$19,H1342)&gt;0),1,0)+IF(OR(TRIM(E1342)="",COUNTIF(Config!$B$15:$B$19,E1342)&gt;0),1,0)+IF(OR(TRIM(K1342)="",COUNTIF(Config!$B$15:$B$19,K1342)&gt;0),1,0)+IF(OR(TRIM(P1342)="",COUNTIF(Config!$B$15:$B$19,P1342)&gt;0),1,0)+IF(OR(TRIM(R1342)="",COUNTIF(Config!$B$15:$B$19,R1342)&gt;0),1,0)</f>
        <v>0</v>
      </c>
      <c r="AA1342" s="1" cm="1">
        <f t="array" ref="AA1342">SUMPRODUCT(LEN(H1342)-LEN(SUBSTITUTE(H1342,{"0";"1";"2";"3";"4";"5";"6";"7";"8";"9"},"")))</f>
        <v>10</v>
      </c>
      <c r="AC1342" t="str">
        <f t="shared" si="142"/>
        <v/>
      </c>
      <c r="AD1342">
        <f t="shared" si="143"/>
        <v>1</v>
      </c>
      <c r="AE1342">
        <f t="shared" si="144"/>
        <v>1</v>
      </c>
      <c r="AF1342" t="str">
        <f t="shared" si="145"/>
        <v>No</v>
      </c>
      <c r="AG1342">
        <f t="shared" ca="1" si="146"/>
        <v>178</v>
      </c>
      <c r="AH1342" t="str">
        <f ca="1">IF(OR(V1342="",AG1342=""),"Yes",IF(AG1342&gt;Config!$B$41,"Yes","No"))</f>
        <v>No</v>
      </c>
    </row>
    <row r="1343" spans="1:34" x14ac:dyDescent="0.25">
      <c r="A1343" s="1" t="s">
        <v>10470</v>
      </c>
      <c r="B1343" s="1" t="s">
        <v>229</v>
      </c>
      <c r="C1343" s="1" t="s">
        <v>956</v>
      </c>
      <c r="D1343" s="1" t="s">
        <v>10471</v>
      </c>
      <c r="E1343" s="1" t="s">
        <v>34603</v>
      </c>
      <c r="F1343" s="1" t="s">
        <v>10472</v>
      </c>
      <c r="G1343" t="str">
        <f t="shared" si="140"/>
        <v>Valid</v>
      </c>
      <c r="H1343" s="1" t="s">
        <v>10473</v>
      </c>
      <c r="I1343" t="str" cm="1">
        <f t="array" ref="I1343">IF(OR(TRIM(H1343)="",ISNUMBER(SEARCH("#",H1343)),AA1343&lt;Config!$B$8,SUMPRODUCT(--ISNUMBER(SEARCH({"a";"b";"c";"d";"e";"f";"g";"h";"i";"j";"k";"l";"m";"n";"o";"p";"q";"r";"s";"t";"u";"v";"w";"x";"y";"z"},H1343)))&gt;0),"Invalid","Valid")</f>
        <v>Valid</v>
      </c>
      <c r="J1343" s="1" t="s">
        <v>10474</v>
      </c>
      <c r="K1343" s="1" t="s">
        <v>369</v>
      </c>
      <c r="L1343" s="1" t="s">
        <v>134</v>
      </c>
      <c r="M1343" s="1" t="s">
        <v>103</v>
      </c>
      <c r="N1343" s="1" t="s">
        <v>224</v>
      </c>
      <c r="O1343" s="1" t="s">
        <v>52</v>
      </c>
      <c r="P1343" t="s">
        <v>53</v>
      </c>
      <c r="Q1343" s="1" t="s">
        <v>55</v>
      </c>
      <c r="R1343" s="1" t="s">
        <v>198</v>
      </c>
      <c r="S1343" s="1" t="s">
        <v>10475</v>
      </c>
      <c r="T1343" s="1" t="s">
        <v>10476</v>
      </c>
      <c r="U1343" s="1" t="s">
        <v>6865</v>
      </c>
      <c r="V1343" s="1" t="s">
        <v>887</v>
      </c>
      <c r="W1343" s="1" t="s">
        <v>186</v>
      </c>
      <c r="X1343" t="str">
        <f t="shared" si="141"/>
        <v>Complete</v>
      </c>
      <c r="Y1343">
        <f>MAX(0,100-IF(G1343="Invalid",Config!$B$5,0)-IF(I1343="Invalid",Config!$B$6,0)-IF(X1343="Incomplete",Config!$B$7,0)-IF(AF1343="Yes",Config!$B$37,0))</f>
        <v>100</v>
      </c>
      <c r="Z1343" s="1">
        <f>IF(OR(TRIM(B1343)="",COUNTIF(Config!$B$15:$B$19,B1343)&gt;0),1,0)+IF(OR(TRIM(C1343)="",COUNTIF(Config!$B$15:$B$19,C1343)&gt;0),1,0)+IF(OR(TRIM(F1343)="",COUNTIF(Config!$B$15:$B$19,F1343)&gt;0),1,0)+IF(OR(TRIM(H1343)="",COUNTIF(Config!$B$15:$B$19,H1343)&gt;0),1,0)+IF(OR(TRIM(E1343)="",COUNTIF(Config!$B$15:$B$19,E1343)&gt;0),1,0)+IF(OR(TRIM(K1343)="",COUNTIF(Config!$B$15:$B$19,K1343)&gt;0),1,0)+IF(OR(TRIM(P1343)="",COUNTIF(Config!$B$15:$B$19,P1343)&gt;0),1,0)+IF(OR(TRIM(R1343)="",COUNTIF(Config!$B$15:$B$19,R1343)&gt;0),1,0)</f>
        <v>0</v>
      </c>
      <c r="AA1343" s="1" cm="1">
        <f t="array" ref="AA1343">SUMPRODUCT(LEN(H1343)-LEN(SUBSTITUTE(H1343,{"0";"1";"2";"3";"4";"5";"6";"7";"8";"9"},"")))</f>
        <v>10</v>
      </c>
      <c r="AC1343" t="str">
        <f t="shared" si="142"/>
        <v/>
      </c>
      <c r="AD1343">
        <f t="shared" si="143"/>
        <v>1</v>
      </c>
      <c r="AE1343">
        <f t="shared" si="144"/>
        <v>1</v>
      </c>
      <c r="AF1343" t="str">
        <f t="shared" si="145"/>
        <v>No</v>
      </c>
      <c r="AG1343">
        <f t="shared" ca="1" si="146"/>
        <v>138</v>
      </c>
      <c r="AH1343" t="str">
        <f ca="1">IF(OR(V1343="",AG1343=""),"Yes",IF(AG1343&gt;Config!$B$41,"Yes","No"))</f>
        <v>No</v>
      </c>
    </row>
    <row r="1344" spans="1:34" x14ac:dyDescent="0.25">
      <c r="A1344" s="1" t="s">
        <v>10477</v>
      </c>
      <c r="B1344" s="1" t="s">
        <v>631</v>
      </c>
      <c r="C1344" s="1" t="s">
        <v>1400</v>
      </c>
      <c r="D1344" s="1" t="s">
        <v>10478</v>
      </c>
      <c r="E1344" s="1" t="s">
        <v>33927</v>
      </c>
      <c r="F1344" s="1" t="s">
        <v>10479</v>
      </c>
      <c r="G1344" t="str">
        <f t="shared" si="140"/>
        <v>Valid</v>
      </c>
      <c r="H1344" s="1" t="s">
        <v>10480</v>
      </c>
      <c r="I1344" t="str" cm="1">
        <f t="array" ref="I1344">IF(OR(TRIM(H1344)="",ISNUMBER(SEARCH("#",H1344)),AA1344&lt;Config!$B$8,SUMPRODUCT(--ISNUMBER(SEARCH({"a";"b";"c";"d";"e";"f";"g";"h";"i";"j";"k";"l";"m";"n";"o";"p";"q";"r";"s";"t";"u";"v";"w";"x";"y";"z"},H1344)))&gt;0),"Invalid","Valid")</f>
        <v>Valid</v>
      </c>
      <c r="J1344" s="1" t="s">
        <v>10481</v>
      </c>
      <c r="K1344" s="1" t="s">
        <v>250</v>
      </c>
      <c r="L1344" s="1" t="s">
        <v>49</v>
      </c>
      <c r="M1344" s="1" t="s">
        <v>85</v>
      </c>
      <c r="N1344" s="1" t="s">
        <v>252</v>
      </c>
      <c r="O1344" s="1" t="s">
        <v>180</v>
      </c>
      <c r="P1344" t="s">
        <v>104</v>
      </c>
      <c r="Q1344" s="1" t="s">
        <v>105</v>
      </c>
      <c r="R1344" s="1" t="s">
        <v>833</v>
      </c>
      <c r="S1344" s="1" t="s">
        <v>10482</v>
      </c>
      <c r="T1344" s="1" t="s">
        <v>10483</v>
      </c>
      <c r="U1344" s="1" t="s">
        <v>6542</v>
      </c>
      <c r="V1344" s="1" t="s">
        <v>140</v>
      </c>
      <c r="W1344" s="1" t="s">
        <v>186</v>
      </c>
      <c r="X1344" t="str">
        <f t="shared" si="141"/>
        <v>Complete</v>
      </c>
      <c r="Y1344">
        <f>MAX(0,100-IF(G1344="Invalid",Config!$B$5,0)-IF(I1344="Invalid",Config!$B$6,0)-IF(X1344="Incomplete",Config!$B$7,0)-IF(AF1344="Yes",Config!$B$37,0))</f>
        <v>100</v>
      </c>
      <c r="Z1344" s="1">
        <f>IF(OR(TRIM(B1344)="",COUNTIF(Config!$B$15:$B$19,B1344)&gt;0),1,0)+IF(OR(TRIM(C1344)="",COUNTIF(Config!$B$15:$B$19,C1344)&gt;0),1,0)+IF(OR(TRIM(F1344)="",COUNTIF(Config!$B$15:$B$19,F1344)&gt;0),1,0)+IF(OR(TRIM(H1344)="",COUNTIF(Config!$B$15:$B$19,H1344)&gt;0),1,0)+IF(OR(TRIM(E1344)="",COUNTIF(Config!$B$15:$B$19,E1344)&gt;0),1,0)+IF(OR(TRIM(K1344)="",COUNTIF(Config!$B$15:$B$19,K1344)&gt;0),1,0)+IF(OR(TRIM(P1344)="",COUNTIF(Config!$B$15:$B$19,P1344)&gt;0),1,0)+IF(OR(TRIM(R1344)="",COUNTIF(Config!$B$15:$B$19,R1344)&gt;0),1,0)</f>
        <v>0</v>
      </c>
      <c r="AA1344" s="1" cm="1">
        <f t="array" ref="AA1344">SUMPRODUCT(LEN(H1344)-LEN(SUBSTITUTE(H1344,{"0";"1";"2";"3";"4";"5";"6";"7";"8";"9"},"")))</f>
        <v>11</v>
      </c>
      <c r="AC1344" t="str">
        <f t="shared" si="142"/>
        <v/>
      </c>
      <c r="AD1344">
        <f t="shared" si="143"/>
        <v>1</v>
      </c>
      <c r="AE1344">
        <f t="shared" si="144"/>
        <v>1</v>
      </c>
      <c r="AF1344" t="str">
        <f t="shared" si="145"/>
        <v>No</v>
      </c>
      <c r="AG1344">
        <f t="shared" ca="1" si="146"/>
        <v>37</v>
      </c>
      <c r="AH1344" t="str">
        <f ca="1">IF(OR(V1344="",AG1344=""),"Yes",IF(AG1344&gt;Config!$B$41,"Yes","No"))</f>
        <v>No</v>
      </c>
    </row>
    <row r="1345" spans="1:34" x14ac:dyDescent="0.25">
      <c r="A1345" s="1" t="s">
        <v>10484</v>
      </c>
      <c r="B1345" s="1" t="s">
        <v>1858</v>
      </c>
      <c r="C1345" s="1" t="s">
        <v>511</v>
      </c>
      <c r="D1345" s="1" t="s">
        <v>10485</v>
      </c>
      <c r="E1345" s="1" t="s">
        <v>34237</v>
      </c>
      <c r="F1345" s="1" t="s">
        <v>10269</v>
      </c>
      <c r="G1345" t="str">
        <f t="shared" si="140"/>
        <v>Valid</v>
      </c>
      <c r="H1345" s="1" t="s">
        <v>10486</v>
      </c>
      <c r="I1345" t="str" cm="1">
        <f t="array" ref="I1345">IF(OR(TRIM(H1345)="",ISNUMBER(SEARCH("#",H1345)),AA1345&lt;Config!$B$8,SUMPRODUCT(--ISNUMBER(SEARCH({"a";"b";"c";"d";"e";"f";"g";"h";"i";"j";"k";"l";"m";"n";"o";"p";"q";"r";"s";"t";"u";"v";"w";"x";"y";"z"},H1345)))&gt;0),"Invalid","Valid")</f>
        <v>Valid</v>
      </c>
      <c r="J1345" s="1" t="s">
        <v>10487</v>
      </c>
      <c r="K1345" s="1" t="s">
        <v>625</v>
      </c>
      <c r="L1345" s="1" t="s">
        <v>102</v>
      </c>
      <c r="M1345" s="1" t="s">
        <v>251</v>
      </c>
      <c r="N1345" s="1" t="s">
        <v>211</v>
      </c>
      <c r="O1345" s="1" t="s">
        <v>32</v>
      </c>
      <c r="P1345" t="s">
        <v>33</v>
      </c>
      <c r="Q1345" s="1" t="s">
        <v>34</v>
      </c>
      <c r="R1345" s="1" t="s">
        <v>1716</v>
      </c>
      <c r="S1345" s="1" t="s">
        <v>10488</v>
      </c>
      <c r="T1345" s="1" t="s">
        <v>10489</v>
      </c>
      <c r="U1345" s="1" t="s">
        <v>10490</v>
      </c>
      <c r="V1345" s="1" t="s">
        <v>10491</v>
      </c>
      <c r="W1345" s="1" t="s">
        <v>186</v>
      </c>
      <c r="X1345" t="str">
        <f t="shared" si="141"/>
        <v>Complete</v>
      </c>
      <c r="Y1345">
        <f>MAX(0,100-IF(G1345="Invalid",Config!$B$5,0)-IF(I1345="Invalid",Config!$B$6,0)-IF(X1345="Incomplete",Config!$B$7,0)-IF(AF1345="Yes",Config!$B$37,0))</f>
        <v>75</v>
      </c>
      <c r="Z1345" s="1">
        <f>IF(OR(TRIM(B1345)="",COUNTIF(Config!$B$15:$B$19,B1345)&gt;0),1,0)+IF(OR(TRIM(C1345)="",COUNTIF(Config!$B$15:$B$19,C1345)&gt;0),1,0)+IF(OR(TRIM(F1345)="",COUNTIF(Config!$B$15:$B$19,F1345)&gt;0),1,0)+IF(OR(TRIM(H1345)="",COUNTIF(Config!$B$15:$B$19,H1345)&gt;0),1,0)+IF(OR(TRIM(E1345)="",COUNTIF(Config!$B$15:$B$19,E1345)&gt;0),1,0)+IF(OR(TRIM(K1345)="",COUNTIF(Config!$B$15:$B$19,K1345)&gt;0),1,0)+IF(OR(TRIM(P1345)="",COUNTIF(Config!$B$15:$B$19,P1345)&gt;0),1,0)+IF(OR(TRIM(R1345)="",COUNTIF(Config!$B$15:$B$19,R1345)&gt;0),1,0)</f>
        <v>0</v>
      </c>
      <c r="AA1345" s="1" cm="1">
        <f t="array" ref="AA1345">SUMPRODUCT(LEN(H1345)-LEN(SUBSTITUTE(H1345,{"0";"1";"2";"3";"4";"5";"6";"7";"8";"9"},"")))</f>
        <v>10</v>
      </c>
      <c r="AC1345" t="str">
        <f t="shared" si="142"/>
        <v>Potential Duplicate</v>
      </c>
      <c r="AD1345">
        <f t="shared" si="143"/>
        <v>2</v>
      </c>
      <c r="AE1345">
        <f t="shared" si="144"/>
        <v>1</v>
      </c>
      <c r="AF1345" t="str">
        <f t="shared" si="145"/>
        <v>Yes</v>
      </c>
      <c r="AG1345">
        <f t="shared" ca="1" si="146"/>
        <v>456</v>
      </c>
      <c r="AH1345" t="str">
        <f ca="1">IF(OR(V1345="",AG1345=""),"Yes",IF(AG1345&gt;Config!$B$41,"Yes","No"))</f>
        <v>Yes</v>
      </c>
    </row>
    <row r="1346" spans="1:34" x14ac:dyDescent="0.25">
      <c r="A1346" s="1" t="s">
        <v>10492</v>
      </c>
      <c r="B1346" s="1" t="s">
        <v>747</v>
      </c>
      <c r="C1346" s="1" t="s">
        <v>1496</v>
      </c>
      <c r="D1346" s="1" t="s">
        <v>10312</v>
      </c>
      <c r="E1346" s="1" t="s">
        <v>34140</v>
      </c>
      <c r="F1346" s="1" t="s">
        <v>10493</v>
      </c>
      <c r="G1346" t="str">
        <f t="shared" si="140"/>
        <v>Valid</v>
      </c>
      <c r="H1346" s="1" t="s">
        <v>10494</v>
      </c>
      <c r="I1346" t="str" cm="1">
        <f t="array" ref="I1346">IF(OR(TRIM(H1346)="",ISNUMBER(SEARCH("#",H1346)),AA1346&lt;Config!$B$8,SUMPRODUCT(--ISNUMBER(SEARCH({"a";"b";"c";"d";"e";"f";"g";"h";"i";"j";"k";"l";"m";"n";"o";"p";"q";"r";"s";"t";"u";"v";"w";"x";"y";"z"},H1346)))&gt;0),"Invalid","Valid")</f>
        <v>Valid</v>
      </c>
      <c r="J1346" s="1" t="s">
        <v>10495</v>
      </c>
      <c r="K1346" s="1" t="s">
        <v>178</v>
      </c>
      <c r="L1346" s="1" t="s">
        <v>49</v>
      </c>
      <c r="M1346" s="1" t="s">
        <v>391</v>
      </c>
      <c r="N1346" s="1" t="s">
        <v>68</v>
      </c>
      <c r="O1346" s="1" t="s">
        <v>69</v>
      </c>
      <c r="P1346" t="s">
        <v>104</v>
      </c>
      <c r="Q1346" s="1" t="s">
        <v>302</v>
      </c>
      <c r="R1346" s="1" t="s">
        <v>922</v>
      </c>
      <c r="S1346" s="1" t="s">
        <v>10496</v>
      </c>
      <c r="T1346" s="1" t="s">
        <v>10497</v>
      </c>
      <c r="U1346" s="1" t="s">
        <v>10498</v>
      </c>
      <c r="V1346" s="1" t="s">
        <v>521</v>
      </c>
      <c r="W1346" s="1" t="s">
        <v>141</v>
      </c>
      <c r="X1346" t="str">
        <f t="shared" si="141"/>
        <v>Complete</v>
      </c>
      <c r="Y1346">
        <f>MAX(0,100-IF(G1346="Invalid",Config!$B$5,0)-IF(I1346="Invalid",Config!$B$6,0)-IF(X1346="Incomplete",Config!$B$7,0)-IF(AF1346="Yes",Config!$B$37,0))</f>
        <v>100</v>
      </c>
      <c r="Z1346" s="1">
        <f>IF(OR(TRIM(B1346)="",COUNTIF(Config!$B$15:$B$19,B1346)&gt;0),1,0)+IF(OR(TRIM(C1346)="",COUNTIF(Config!$B$15:$B$19,C1346)&gt;0),1,0)+IF(OR(TRIM(F1346)="",COUNTIF(Config!$B$15:$B$19,F1346)&gt;0),1,0)+IF(OR(TRIM(H1346)="",COUNTIF(Config!$B$15:$B$19,H1346)&gt;0),1,0)+IF(OR(TRIM(E1346)="",COUNTIF(Config!$B$15:$B$19,E1346)&gt;0),1,0)+IF(OR(TRIM(K1346)="",COUNTIF(Config!$B$15:$B$19,K1346)&gt;0),1,0)+IF(OR(TRIM(P1346)="",COUNTIF(Config!$B$15:$B$19,P1346)&gt;0),1,0)+IF(OR(TRIM(R1346)="",COUNTIF(Config!$B$15:$B$19,R1346)&gt;0),1,0)</f>
        <v>0</v>
      </c>
      <c r="AA1346" s="1" cm="1">
        <f t="array" ref="AA1346">SUMPRODUCT(LEN(H1346)-LEN(SUBSTITUTE(H1346,{"0";"1";"2";"3";"4";"5";"6";"7";"8";"9"},"")))</f>
        <v>11</v>
      </c>
      <c r="AC1346" t="str">
        <f t="shared" si="142"/>
        <v/>
      </c>
      <c r="AD1346">
        <f t="shared" si="143"/>
        <v>1</v>
      </c>
      <c r="AE1346">
        <f t="shared" si="144"/>
        <v>1</v>
      </c>
      <c r="AF1346" t="str">
        <f t="shared" si="145"/>
        <v>No</v>
      </c>
      <c r="AG1346">
        <f t="shared" ca="1" si="146"/>
        <v>580</v>
      </c>
      <c r="AH1346" t="str">
        <f ca="1">IF(OR(V1346="",AG1346=""),"Yes",IF(AG1346&gt;Config!$B$41,"Yes","No"))</f>
        <v>Yes</v>
      </c>
    </row>
    <row r="1347" spans="1:34" x14ac:dyDescent="0.25">
      <c r="A1347" s="1" t="s">
        <v>10499</v>
      </c>
      <c r="B1347" s="1" t="s">
        <v>1329</v>
      </c>
      <c r="C1347" s="1" t="s">
        <v>1166</v>
      </c>
      <c r="D1347" s="1" t="s">
        <v>10500</v>
      </c>
      <c r="E1347" s="1" t="s">
        <v>33866</v>
      </c>
      <c r="F1347" s="1" t="s">
        <v>10501</v>
      </c>
      <c r="G1347" t="str">
        <f t="shared" ref="G1347:G1410" si="147">IFERROR(IF(OR(TRIM(F1347)="",LEN(F1347)-LEN(SUBSTITUTE(F1347,"@",""))&lt;&gt;1,FIND("@",F1347)=1,RIGHT(F1347,1)=".",ISNUMBER(SEARCH(" ",F1347)),ISERROR(FIND(".",F1347,FIND("@",F1347)+2))),"Invalid","Valid"),"Invalid")</f>
        <v>Valid</v>
      </c>
      <c r="H1347" s="1" t="s">
        <v>10502</v>
      </c>
      <c r="I1347" t="str" cm="1">
        <f t="array" ref="I1347">IF(OR(TRIM(H1347)="",ISNUMBER(SEARCH("#",H1347)),AA1347&lt;Config!$B$8,SUMPRODUCT(--ISNUMBER(SEARCH({"a";"b";"c";"d";"e";"f";"g";"h";"i";"j";"k";"l";"m";"n";"o";"p";"q";"r";"s";"t";"u";"v";"w";"x";"y";"z"},H1347)))&gt;0),"Invalid","Valid")</f>
        <v>Valid</v>
      </c>
      <c r="J1347" s="1" t="s">
        <v>10503</v>
      </c>
      <c r="K1347" s="1" t="s">
        <v>425</v>
      </c>
      <c r="L1347" s="1" t="s">
        <v>265</v>
      </c>
      <c r="M1347" s="1" t="s">
        <v>135</v>
      </c>
      <c r="N1347" s="1" t="s">
        <v>358</v>
      </c>
      <c r="O1347" s="1" t="s">
        <v>69</v>
      </c>
      <c r="P1347" t="s">
        <v>53</v>
      </c>
      <c r="Q1347" s="1" t="s">
        <v>150</v>
      </c>
      <c r="R1347" s="1" t="s">
        <v>70</v>
      </c>
      <c r="S1347" s="1" t="s">
        <v>2924</v>
      </c>
      <c r="T1347" s="1" t="s">
        <v>10504</v>
      </c>
      <c r="U1347" s="1" t="s">
        <v>10505</v>
      </c>
      <c r="V1347" s="1" t="s">
        <v>5891</v>
      </c>
      <c r="W1347" s="1" t="s">
        <v>293</v>
      </c>
      <c r="X1347" t="str">
        <f t="shared" ref="X1347:X1410" si="148">IF(Z1347=0,"Complete","Incomplete")</f>
        <v>Complete</v>
      </c>
      <c r="Y1347">
        <f>MAX(0,100-IF(G1347="Invalid",Config!$B$5,0)-IF(I1347="Invalid",Config!$B$6,0)-IF(X1347="Incomplete",Config!$B$7,0)-IF(AF1347="Yes",Config!$B$37,0))</f>
        <v>75</v>
      </c>
      <c r="Z1347" s="1">
        <f>IF(OR(TRIM(B1347)="",COUNTIF(Config!$B$15:$B$19,B1347)&gt;0),1,0)+IF(OR(TRIM(C1347)="",COUNTIF(Config!$B$15:$B$19,C1347)&gt;0),1,0)+IF(OR(TRIM(F1347)="",COUNTIF(Config!$B$15:$B$19,F1347)&gt;0),1,0)+IF(OR(TRIM(H1347)="",COUNTIF(Config!$B$15:$B$19,H1347)&gt;0),1,0)+IF(OR(TRIM(E1347)="",COUNTIF(Config!$B$15:$B$19,E1347)&gt;0),1,0)+IF(OR(TRIM(K1347)="",COUNTIF(Config!$B$15:$B$19,K1347)&gt;0),1,0)+IF(OR(TRIM(P1347)="",COUNTIF(Config!$B$15:$B$19,P1347)&gt;0),1,0)+IF(OR(TRIM(R1347)="",COUNTIF(Config!$B$15:$B$19,R1347)&gt;0),1,0)</f>
        <v>0</v>
      </c>
      <c r="AA1347" s="1" cm="1">
        <f t="array" ref="AA1347">SUMPRODUCT(LEN(H1347)-LEN(SUBSTITUTE(H1347,{"0";"1";"2";"3";"4";"5";"6";"7";"8";"9"},"")))</f>
        <v>10</v>
      </c>
      <c r="AC1347" t="str">
        <f t="shared" ref="AC1347:AC1410" si="149">_xlfn.TEXTJOIN("; ",TRUE,IF(G1347="Invalid","Invalid Email",""),IF(I1347="Invalid","Invalid Phone",""),IF(X1347="Incomplete","Incomplete Profile",""),IF(AF1347="Yes","Potential Duplicate",""))</f>
        <v>Potential Duplicate</v>
      </c>
      <c r="AD1347">
        <f t="shared" ref="AD1347:AD1410" si="150">IF(OR(TRIM(F1347)="",G1347="Invalid"),0,COUNTIF($F$2:$F$5131,F1347))</f>
        <v>1</v>
      </c>
      <c r="AE1347">
        <f t="shared" ref="AE1347:AE1410" si="151">IF(OR(TRIM(H1347)="",I1347="Invalid"),0,COUNTIF($H$2:$H$5131,H1347))</f>
        <v>2</v>
      </c>
      <c r="AF1347" t="str">
        <f t="shared" ref="AF1347:AF1410" si="152">IF(OR(AD1347&gt;1,AE1347&gt;1),"Yes","No")</f>
        <v>Yes</v>
      </c>
      <c r="AG1347">
        <f t="shared" ref="AG1347:AG1410" ca="1" si="153">IFERROR(TODAY()-DATEVALUE(V1347),IFERROR(TODAY()-DATE(VALUE(RIGHT(V1347,4)),VALUE(MID(V1347,FIND("/",V1347)+1,FIND("/",V1347,FIND("/",V1347)+1)-FIND("/",V1347)-1)),VALUE(LEFT(V1347,FIND("/",V1347)-1))),""))</f>
        <v>163</v>
      </c>
      <c r="AH1347" t="str">
        <f ca="1">IF(OR(V1347="",AG1347=""),"Yes",IF(AG1347&gt;Config!$B$41,"Yes","No"))</f>
        <v>No</v>
      </c>
    </row>
    <row r="1348" spans="1:34" x14ac:dyDescent="0.25">
      <c r="A1348" s="1" t="s">
        <v>10506</v>
      </c>
      <c r="B1348" s="1" t="s">
        <v>818</v>
      </c>
      <c r="C1348" s="1" t="s">
        <v>1339</v>
      </c>
      <c r="D1348" s="1" t="s">
        <v>1340</v>
      </c>
      <c r="E1348" s="1" t="s">
        <v>33906</v>
      </c>
      <c r="F1348" s="1" t="s">
        <v>1341</v>
      </c>
      <c r="G1348" t="str">
        <f t="shared" si="147"/>
        <v>Valid</v>
      </c>
      <c r="H1348" s="1" t="s">
        <v>1342</v>
      </c>
      <c r="I1348" t="str" cm="1">
        <f t="array" ref="I1348">IF(OR(TRIM(H1348)="",ISNUMBER(SEARCH("#",H1348)),AA1348&lt;Config!$B$8,SUMPRODUCT(--ISNUMBER(SEARCH({"a";"b";"c";"d";"e";"f";"g";"h";"i";"j";"k";"l";"m";"n";"o";"p";"q";"r";"s";"t";"u";"v";"w";"x";"y";"z"},H1348)))&gt;0),"Invalid","Valid")</f>
        <v>Valid</v>
      </c>
      <c r="J1348" s="1" t="s">
        <v>1343</v>
      </c>
      <c r="K1348" s="1" t="s">
        <v>195</v>
      </c>
      <c r="L1348" s="1" t="s">
        <v>49</v>
      </c>
      <c r="M1348" s="1" t="s">
        <v>165</v>
      </c>
      <c r="N1348" s="1" t="s">
        <v>252</v>
      </c>
      <c r="O1348" s="1" t="s">
        <v>149</v>
      </c>
      <c r="P1348" t="s">
        <v>314</v>
      </c>
      <c r="Q1348" s="1" t="s">
        <v>315</v>
      </c>
      <c r="R1348" s="1" t="s">
        <v>315</v>
      </c>
      <c r="S1348" s="1" t="s">
        <v>1344</v>
      </c>
      <c r="T1348" s="1" t="s">
        <v>1345</v>
      </c>
      <c r="U1348" s="1" t="s">
        <v>1346</v>
      </c>
      <c r="V1348" s="1" t="s">
        <v>1347</v>
      </c>
      <c r="W1348" s="1" t="s">
        <v>186</v>
      </c>
      <c r="X1348" t="str">
        <f t="shared" si="148"/>
        <v>Complete</v>
      </c>
      <c r="Y1348">
        <f>MAX(0,100-IF(G1348="Invalid",Config!$B$5,0)-IF(I1348="Invalid",Config!$B$6,0)-IF(X1348="Incomplete",Config!$B$7,0)-IF(AF1348="Yes",Config!$B$37,0))</f>
        <v>75</v>
      </c>
      <c r="Z1348" s="1">
        <f>IF(OR(TRIM(B1348)="",COUNTIF(Config!$B$15:$B$19,B1348)&gt;0),1,0)+IF(OR(TRIM(C1348)="",COUNTIF(Config!$B$15:$B$19,C1348)&gt;0),1,0)+IF(OR(TRIM(F1348)="",COUNTIF(Config!$B$15:$B$19,F1348)&gt;0),1,0)+IF(OR(TRIM(H1348)="",COUNTIF(Config!$B$15:$B$19,H1348)&gt;0),1,0)+IF(OR(TRIM(E1348)="",COUNTIF(Config!$B$15:$B$19,E1348)&gt;0),1,0)+IF(OR(TRIM(K1348)="",COUNTIF(Config!$B$15:$B$19,K1348)&gt;0),1,0)+IF(OR(TRIM(P1348)="",COUNTIF(Config!$B$15:$B$19,P1348)&gt;0),1,0)+IF(OR(TRIM(R1348)="",COUNTIF(Config!$B$15:$B$19,R1348)&gt;0),1,0)</f>
        <v>0</v>
      </c>
      <c r="AA1348" s="1" cm="1">
        <f t="array" ref="AA1348">SUMPRODUCT(LEN(H1348)-LEN(SUBSTITUTE(H1348,{"0";"1";"2";"3";"4";"5";"6";"7";"8";"9"},"")))</f>
        <v>12</v>
      </c>
      <c r="AC1348" t="str">
        <f t="shared" si="149"/>
        <v>Potential Duplicate</v>
      </c>
      <c r="AD1348">
        <f t="shared" si="150"/>
        <v>2</v>
      </c>
      <c r="AE1348">
        <f t="shared" si="151"/>
        <v>2</v>
      </c>
      <c r="AF1348" t="str">
        <f t="shared" si="152"/>
        <v>Yes</v>
      </c>
      <c r="AG1348">
        <f t="shared" ca="1" si="153"/>
        <v>37</v>
      </c>
      <c r="AH1348" t="str">
        <f ca="1">IF(OR(V1348="",AG1348=""),"Yes",IF(AG1348&gt;Config!$B$41,"Yes","No"))</f>
        <v>No</v>
      </c>
    </row>
    <row r="1349" spans="1:34" x14ac:dyDescent="0.25">
      <c r="A1349" s="1" t="s">
        <v>10507</v>
      </c>
      <c r="B1349" s="1" t="s">
        <v>218</v>
      </c>
      <c r="C1349" s="1" t="s">
        <v>828</v>
      </c>
      <c r="D1349" s="1" t="s">
        <v>3280</v>
      </c>
      <c r="E1349" s="1" t="s">
        <v>191</v>
      </c>
      <c r="F1349" s="1" t="s">
        <v>10508</v>
      </c>
      <c r="G1349" t="str">
        <f t="shared" si="147"/>
        <v>Valid</v>
      </c>
      <c r="H1349" s="1" t="s">
        <v>10509</v>
      </c>
      <c r="I1349" t="str" cm="1">
        <f t="array" ref="I1349">IF(OR(TRIM(H1349)="",ISNUMBER(SEARCH("#",H1349)),AA1349&lt;Config!$B$8,SUMPRODUCT(--ISNUMBER(SEARCH({"a";"b";"c";"d";"e";"f";"g";"h";"i";"j";"k";"l";"m";"n";"o";"p";"q";"r";"s";"t";"u";"v";"w";"x";"y";"z"},H1349)))&gt;0),"Invalid","Valid")</f>
        <v>Valid</v>
      </c>
      <c r="J1349" s="1" t="s">
        <v>10510</v>
      </c>
      <c r="K1349" s="1" t="s">
        <v>48</v>
      </c>
      <c r="L1349" s="1" t="s">
        <v>84</v>
      </c>
      <c r="M1349" s="1" t="s">
        <v>30</v>
      </c>
      <c r="N1349" s="1" t="s">
        <v>252</v>
      </c>
      <c r="O1349" s="1" t="s">
        <v>32</v>
      </c>
      <c r="P1349" t="s">
        <v>344</v>
      </c>
      <c r="Q1349" s="1" t="s">
        <v>345</v>
      </c>
      <c r="R1349" s="1" t="s">
        <v>346</v>
      </c>
      <c r="S1349" s="1" t="s">
        <v>10134</v>
      </c>
      <c r="T1349" s="1" t="s">
        <v>10511</v>
      </c>
      <c r="U1349" s="1" t="s">
        <v>2174</v>
      </c>
      <c r="V1349" s="1" t="s">
        <v>10512</v>
      </c>
      <c r="W1349" s="1" t="s">
        <v>186</v>
      </c>
      <c r="X1349" t="str">
        <f t="shared" si="148"/>
        <v>Complete</v>
      </c>
      <c r="Y1349">
        <f>MAX(0,100-IF(G1349="Invalid",Config!$B$5,0)-IF(I1349="Invalid",Config!$B$6,0)-IF(X1349="Incomplete",Config!$B$7,0)-IF(AF1349="Yes",Config!$B$37,0))</f>
        <v>100</v>
      </c>
      <c r="Z1349" s="1">
        <f>IF(OR(TRIM(B1349)="",COUNTIF(Config!$B$15:$B$19,B1349)&gt;0),1,0)+IF(OR(TRIM(C1349)="",COUNTIF(Config!$B$15:$B$19,C1349)&gt;0),1,0)+IF(OR(TRIM(F1349)="",COUNTIF(Config!$B$15:$B$19,F1349)&gt;0),1,0)+IF(OR(TRIM(H1349)="",COUNTIF(Config!$B$15:$B$19,H1349)&gt;0),1,0)+IF(OR(TRIM(E1349)="",COUNTIF(Config!$B$15:$B$19,E1349)&gt;0),1,0)+IF(OR(TRIM(K1349)="",COUNTIF(Config!$B$15:$B$19,K1349)&gt;0),1,0)+IF(OR(TRIM(P1349)="",COUNTIF(Config!$B$15:$B$19,P1349)&gt;0),1,0)+IF(OR(TRIM(R1349)="",COUNTIF(Config!$B$15:$B$19,R1349)&gt;0),1,0)</f>
        <v>0</v>
      </c>
      <c r="AA1349" s="1" cm="1">
        <f t="array" ref="AA1349">SUMPRODUCT(LEN(H1349)-LEN(SUBSTITUTE(H1349,{"0";"1";"2";"3";"4";"5";"6";"7";"8";"9"},"")))</f>
        <v>11</v>
      </c>
      <c r="AC1349" t="str">
        <f t="shared" si="149"/>
        <v/>
      </c>
      <c r="AD1349">
        <f t="shared" si="150"/>
        <v>1</v>
      </c>
      <c r="AE1349">
        <f t="shared" si="151"/>
        <v>1</v>
      </c>
      <c r="AF1349" t="str">
        <f t="shared" si="152"/>
        <v>No</v>
      </c>
      <c r="AG1349" t="str">
        <f t="shared" ca="1" si="153"/>
        <v/>
      </c>
      <c r="AH1349" t="str">
        <f ca="1">IF(OR(V1349="",AG1349=""),"Yes",IF(AG1349&gt;Config!$B$41,"Yes","No"))</f>
        <v>Yes</v>
      </c>
    </row>
    <row r="1350" spans="1:34" x14ac:dyDescent="0.25">
      <c r="A1350" s="1" t="s">
        <v>10513</v>
      </c>
      <c r="B1350" s="1" t="s">
        <v>488</v>
      </c>
      <c r="C1350" s="1" t="s">
        <v>511</v>
      </c>
      <c r="D1350" s="1" t="s">
        <v>10514</v>
      </c>
      <c r="E1350" s="1" t="s">
        <v>34604</v>
      </c>
      <c r="F1350" s="1" t="s">
        <v>10515</v>
      </c>
      <c r="G1350" t="str">
        <f t="shared" si="147"/>
        <v>Valid</v>
      </c>
      <c r="H1350" s="1" t="s">
        <v>10516</v>
      </c>
      <c r="I1350" t="str" cm="1">
        <f t="array" ref="I1350">IF(OR(TRIM(H1350)="",ISNUMBER(SEARCH("#",H1350)),AA1350&lt;Config!$B$8,SUMPRODUCT(--ISNUMBER(SEARCH({"a";"b";"c";"d";"e";"f";"g";"h";"i";"j";"k";"l";"m";"n";"o";"p";"q";"r";"s";"t";"u";"v";"w";"x";"y";"z"},H1350)))&gt;0),"Invalid","Valid")</f>
        <v>Valid</v>
      </c>
      <c r="J1350" s="1" t="s">
        <v>10517</v>
      </c>
      <c r="K1350" s="1" t="s">
        <v>369</v>
      </c>
      <c r="L1350" s="1" t="s">
        <v>67</v>
      </c>
      <c r="M1350" s="1" t="s">
        <v>135</v>
      </c>
      <c r="N1350" s="1" t="s">
        <v>148</v>
      </c>
      <c r="O1350" s="1" t="s">
        <v>32</v>
      </c>
      <c r="P1350" t="s">
        <v>328</v>
      </c>
      <c r="Q1350" s="1" t="s">
        <v>1046</v>
      </c>
      <c r="R1350" s="1" t="s">
        <v>392</v>
      </c>
      <c r="S1350" s="1" t="s">
        <v>3813</v>
      </c>
      <c r="T1350" s="1" t="s">
        <v>10518</v>
      </c>
      <c r="U1350" s="1" t="s">
        <v>10519</v>
      </c>
      <c r="V1350" s="1" t="s">
        <v>848</v>
      </c>
      <c r="W1350" s="1" t="s">
        <v>202</v>
      </c>
      <c r="X1350" t="str">
        <f t="shared" si="148"/>
        <v>Complete</v>
      </c>
      <c r="Y1350">
        <f>MAX(0,100-IF(G1350="Invalid",Config!$B$5,0)-IF(I1350="Invalid",Config!$B$6,0)-IF(X1350="Incomplete",Config!$B$7,0)-IF(AF1350="Yes",Config!$B$37,0))</f>
        <v>75</v>
      </c>
      <c r="Z1350" s="1">
        <f>IF(OR(TRIM(B1350)="",COUNTIF(Config!$B$15:$B$19,B1350)&gt;0),1,0)+IF(OR(TRIM(C1350)="",COUNTIF(Config!$B$15:$B$19,C1350)&gt;0),1,0)+IF(OR(TRIM(F1350)="",COUNTIF(Config!$B$15:$B$19,F1350)&gt;0),1,0)+IF(OR(TRIM(H1350)="",COUNTIF(Config!$B$15:$B$19,H1350)&gt;0),1,0)+IF(OR(TRIM(E1350)="",COUNTIF(Config!$B$15:$B$19,E1350)&gt;0),1,0)+IF(OR(TRIM(K1350)="",COUNTIF(Config!$B$15:$B$19,K1350)&gt;0),1,0)+IF(OR(TRIM(P1350)="",COUNTIF(Config!$B$15:$B$19,P1350)&gt;0),1,0)+IF(OR(TRIM(R1350)="",COUNTIF(Config!$B$15:$B$19,R1350)&gt;0),1,0)</f>
        <v>0</v>
      </c>
      <c r="AA1350" s="1" cm="1">
        <f t="array" ref="AA1350">SUMPRODUCT(LEN(H1350)-LEN(SUBSTITUTE(H1350,{"0";"1";"2";"3";"4";"5";"6";"7";"8";"9"},"")))</f>
        <v>10</v>
      </c>
      <c r="AC1350" t="str">
        <f t="shared" si="149"/>
        <v>Potential Duplicate</v>
      </c>
      <c r="AD1350">
        <f t="shared" si="150"/>
        <v>1</v>
      </c>
      <c r="AE1350">
        <f t="shared" si="151"/>
        <v>2</v>
      </c>
      <c r="AF1350" t="str">
        <f t="shared" si="152"/>
        <v>Yes</v>
      </c>
      <c r="AG1350">
        <f t="shared" ca="1" si="153"/>
        <v>327</v>
      </c>
      <c r="AH1350" t="str">
        <f ca="1">IF(OR(V1350="",AG1350=""),"Yes",IF(AG1350&gt;Config!$B$41,"Yes","No"))</f>
        <v>No</v>
      </c>
    </row>
    <row r="1351" spans="1:34" x14ac:dyDescent="0.25">
      <c r="A1351" s="1" t="s">
        <v>10520</v>
      </c>
      <c r="B1351" s="1" t="s">
        <v>409</v>
      </c>
      <c r="C1351" s="1" t="s">
        <v>899</v>
      </c>
      <c r="D1351" s="1" t="s">
        <v>10521</v>
      </c>
      <c r="E1351" s="1" t="s">
        <v>33858</v>
      </c>
      <c r="F1351" s="1" t="s">
        <v>10522</v>
      </c>
      <c r="G1351" t="str">
        <f t="shared" si="147"/>
        <v>Valid</v>
      </c>
      <c r="H1351" s="1" t="s">
        <v>10523</v>
      </c>
      <c r="I1351" t="str" cm="1">
        <f t="array" ref="I1351">IF(OR(TRIM(H1351)="",ISNUMBER(SEARCH("#",H1351)),AA1351&lt;Config!$B$8,SUMPRODUCT(--ISNUMBER(SEARCH({"a";"b";"c";"d";"e";"f";"g";"h";"i";"j";"k";"l";"m";"n";"o";"p";"q";"r";"s";"t";"u";"v";"w";"x";"y";"z"},H1351)))&gt;0),"Invalid","Valid")</f>
        <v>Valid</v>
      </c>
      <c r="J1351" s="1" t="s">
        <v>10524</v>
      </c>
      <c r="K1351" s="1" t="s">
        <v>866</v>
      </c>
      <c r="L1351" s="1" t="s">
        <v>134</v>
      </c>
      <c r="M1351" s="1" t="s">
        <v>50</v>
      </c>
      <c r="N1351" s="1" t="s">
        <v>51</v>
      </c>
      <c r="O1351" s="1" t="s">
        <v>69</v>
      </c>
      <c r="P1351" t="s">
        <v>328</v>
      </c>
      <c r="Q1351" s="1" t="s">
        <v>329</v>
      </c>
      <c r="R1351" s="1" t="s">
        <v>330</v>
      </c>
      <c r="S1351" s="1" t="s">
        <v>1394</v>
      </c>
      <c r="T1351" s="1" t="s">
        <v>10525</v>
      </c>
      <c r="U1351" s="1" t="s">
        <v>10526</v>
      </c>
      <c r="V1351" s="1" t="s">
        <v>10527</v>
      </c>
      <c r="W1351" s="1" t="s">
        <v>40</v>
      </c>
      <c r="X1351" t="str">
        <f t="shared" si="148"/>
        <v>Complete</v>
      </c>
      <c r="Y1351">
        <f>MAX(0,100-IF(G1351="Invalid",Config!$B$5,0)-IF(I1351="Invalid",Config!$B$6,0)-IF(X1351="Incomplete",Config!$B$7,0)-IF(AF1351="Yes",Config!$B$37,0))</f>
        <v>100</v>
      </c>
      <c r="Z1351" s="1">
        <f>IF(OR(TRIM(B1351)="",COUNTIF(Config!$B$15:$B$19,B1351)&gt;0),1,0)+IF(OR(TRIM(C1351)="",COUNTIF(Config!$B$15:$B$19,C1351)&gt;0),1,0)+IF(OR(TRIM(F1351)="",COUNTIF(Config!$B$15:$B$19,F1351)&gt;0),1,0)+IF(OR(TRIM(H1351)="",COUNTIF(Config!$B$15:$B$19,H1351)&gt;0),1,0)+IF(OR(TRIM(E1351)="",COUNTIF(Config!$B$15:$B$19,E1351)&gt;0),1,0)+IF(OR(TRIM(K1351)="",COUNTIF(Config!$B$15:$B$19,K1351)&gt;0),1,0)+IF(OR(TRIM(P1351)="",COUNTIF(Config!$B$15:$B$19,P1351)&gt;0),1,0)+IF(OR(TRIM(R1351)="",COUNTIF(Config!$B$15:$B$19,R1351)&gt;0),1,0)</f>
        <v>0</v>
      </c>
      <c r="AA1351" s="1" cm="1">
        <f t="array" ref="AA1351">SUMPRODUCT(LEN(H1351)-LEN(SUBSTITUTE(H1351,{"0";"1";"2";"3";"4";"5";"6";"7";"8";"9"},"")))</f>
        <v>10</v>
      </c>
      <c r="AC1351" t="str">
        <f t="shared" si="149"/>
        <v/>
      </c>
      <c r="AD1351">
        <f t="shared" si="150"/>
        <v>1</v>
      </c>
      <c r="AE1351">
        <f t="shared" si="151"/>
        <v>1</v>
      </c>
      <c r="AF1351" t="str">
        <f t="shared" si="152"/>
        <v>No</v>
      </c>
      <c r="AG1351">
        <f t="shared" ca="1" si="153"/>
        <v>187</v>
      </c>
      <c r="AH1351" t="str">
        <f ca="1">IF(OR(V1351="",AG1351=""),"Yes",IF(AG1351&gt;Config!$B$41,"Yes","No"))</f>
        <v>No</v>
      </c>
    </row>
    <row r="1352" spans="1:34" x14ac:dyDescent="0.25">
      <c r="A1352" s="1" t="s">
        <v>10528</v>
      </c>
      <c r="B1352" s="1" t="s">
        <v>188</v>
      </c>
      <c r="C1352" s="1" t="s">
        <v>985</v>
      </c>
      <c r="D1352" s="1" t="s">
        <v>10529</v>
      </c>
      <c r="E1352" s="1" t="s">
        <v>34017</v>
      </c>
      <c r="F1352" s="1" t="s">
        <v>10530</v>
      </c>
      <c r="G1352" t="str">
        <f t="shared" si="147"/>
        <v>Valid</v>
      </c>
      <c r="H1352" s="1" t="s">
        <v>10531</v>
      </c>
      <c r="I1352" t="str" cm="1">
        <f t="array" ref="I1352">IF(OR(TRIM(H1352)="",ISNUMBER(SEARCH("#",H1352)),AA1352&lt;Config!$B$8,SUMPRODUCT(--ISNUMBER(SEARCH({"a";"b";"c";"d";"e";"f";"g";"h";"i";"j";"k";"l";"m";"n";"o";"p";"q";"r";"s";"t";"u";"v";"w";"x";"y";"z"},H1352)))&gt;0),"Invalid","Valid")</f>
        <v>Valid</v>
      </c>
      <c r="J1352" s="1" t="s">
        <v>10532</v>
      </c>
      <c r="K1352" s="1" t="s">
        <v>250</v>
      </c>
      <c r="L1352" s="1" t="s">
        <v>49</v>
      </c>
      <c r="M1352" s="1" t="s">
        <v>33825</v>
      </c>
      <c r="N1352" s="1" t="s">
        <v>33819</v>
      </c>
      <c r="O1352" s="1" t="s">
        <v>196</v>
      </c>
      <c r="P1352" t="s">
        <v>53</v>
      </c>
      <c r="Q1352" s="1" t="s">
        <v>150</v>
      </c>
      <c r="R1352" s="1" t="s">
        <v>150</v>
      </c>
      <c r="S1352" s="1" t="s">
        <v>10533</v>
      </c>
      <c r="T1352" s="1" t="s">
        <v>10534</v>
      </c>
      <c r="U1352" s="1" t="s">
        <v>10535</v>
      </c>
      <c r="V1352" s="1" t="s">
        <v>5437</v>
      </c>
      <c r="W1352" s="1" t="s">
        <v>60</v>
      </c>
      <c r="X1352" t="str">
        <f t="shared" si="148"/>
        <v>Complete</v>
      </c>
      <c r="Y1352">
        <f>MAX(0,100-IF(G1352="Invalid",Config!$B$5,0)-IF(I1352="Invalid",Config!$B$6,0)-IF(X1352="Incomplete",Config!$B$7,0)-IF(AF1352="Yes",Config!$B$37,0))</f>
        <v>100</v>
      </c>
      <c r="Z1352" s="1">
        <f>IF(OR(TRIM(B1352)="",COUNTIF(Config!$B$15:$B$19,B1352)&gt;0),1,0)+IF(OR(TRIM(C1352)="",COUNTIF(Config!$B$15:$B$19,C1352)&gt;0),1,0)+IF(OR(TRIM(F1352)="",COUNTIF(Config!$B$15:$B$19,F1352)&gt;0),1,0)+IF(OR(TRIM(H1352)="",COUNTIF(Config!$B$15:$B$19,H1352)&gt;0),1,0)+IF(OR(TRIM(E1352)="",COUNTIF(Config!$B$15:$B$19,E1352)&gt;0),1,0)+IF(OR(TRIM(K1352)="",COUNTIF(Config!$B$15:$B$19,K1352)&gt;0),1,0)+IF(OR(TRIM(P1352)="",COUNTIF(Config!$B$15:$B$19,P1352)&gt;0),1,0)+IF(OR(TRIM(R1352)="",COUNTIF(Config!$B$15:$B$19,R1352)&gt;0),1,0)</f>
        <v>0</v>
      </c>
      <c r="AA1352" s="1" cm="1">
        <f t="array" ref="AA1352">SUMPRODUCT(LEN(H1352)-LEN(SUBSTITUTE(H1352,{"0";"1";"2";"3";"4";"5";"6";"7";"8";"9"},"")))</f>
        <v>10</v>
      </c>
      <c r="AC1352" t="str">
        <f t="shared" si="149"/>
        <v/>
      </c>
      <c r="AD1352">
        <f t="shared" si="150"/>
        <v>1</v>
      </c>
      <c r="AE1352">
        <f t="shared" si="151"/>
        <v>1</v>
      </c>
      <c r="AF1352" t="str">
        <f t="shared" si="152"/>
        <v>No</v>
      </c>
      <c r="AG1352">
        <f t="shared" ca="1" si="153"/>
        <v>159</v>
      </c>
      <c r="AH1352" t="str">
        <f ca="1">IF(OR(V1352="",AG1352=""),"Yes",IF(AG1352&gt;Config!$B$41,"Yes","No"))</f>
        <v>No</v>
      </c>
    </row>
    <row r="1353" spans="1:34" x14ac:dyDescent="0.25">
      <c r="A1353" s="1" t="s">
        <v>10536</v>
      </c>
      <c r="B1353" s="1" t="s">
        <v>386</v>
      </c>
      <c r="C1353" s="1" t="s">
        <v>219</v>
      </c>
      <c r="D1353" s="1" t="s">
        <v>10537</v>
      </c>
      <c r="E1353" s="1" t="s">
        <v>477</v>
      </c>
      <c r="F1353" s="1" t="s">
        <v>10538</v>
      </c>
      <c r="G1353" t="str">
        <f t="shared" si="147"/>
        <v>Valid</v>
      </c>
      <c r="H1353" s="1" t="s">
        <v>10539</v>
      </c>
      <c r="I1353" t="str" cm="1">
        <f t="array" ref="I1353">IF(OR(TRIM(H1353)="",ISNUMBER(SEARCH("#",H1353)),AA1353&lt;Config!$B$8,SUMPRODUCT(--ISNUMBER(SEARCH({"a";"b";"c";"d";"e";"f";"g";"h";"i";"j";"k";"l";"m";"n";"o";"p";"q";"r";"s";"t";"u";"v";"w";"x";"y";"z"},H1353)))&gt;0),"Invalid","Valid")</f>
        <v>Valid</v>
      </c>
      <c r="J1353" s="1" t="s">
        <v>10540</v>
      </c>
      <c r="K1353" s="1" t="s">
        <v>516</v>
      </c>
      <c r="L1353" s="1" t="s">
        <v>67</v>
      </c>
      <c r="M1353" s="1" t="s">
        <v>462</v>
      </c>
      <c r="N1353" s="1" t="s">
        <v>713</v>
      </c>
      <c r="O1353" s="1" t="s">
        <v>149</v>
      </c>
      <c r="P1353" t="s">
        <v>344</v>
      </c>
      <c r="Q1353" s="1" t="s">
        <v>1199</v>
      </c>
      <c r="R1353" s="1" t="s">
        <v>971</v>
      </c>
      <c r="S1353" s="1" t="s">
        <v>10541</v>
      </c>
      <c r="T1353" s="1" t="s">
        <v>10542</v>
      </c>
      <c r="U1353" s="1" t="s">
        <v>7896</v>
      </c>
      <c r="V1353" s="1" t="s">
        <v>8377</v>
      </c>
      <c r="W1353" s="1" t="s">
        <v>293</v>
      </c>
      <c r="X1353" t="str">
        <f t="shared" si="148"/>
        <v>Complete</v>
      </c>
      <c r="Y1353">
        <f>MAX(0,100-IF(G1353="Invalid",Config!$B$5,0)-IF(I1353="Invalid",Config!$B$6,0)-IF(X1353="Incomplete",Config!$B$7,0)-IF(AF1353="Yes",Config!$B$37,0))</f>
        <v>100</v>
      </c>
      <c r="Z1353" s="1">
        <f>IF(OR(TRIM(B1353)="",COUNTIF(Config!$B$15:$B$19,B1353)&gt;0),1,0)+IF(OR(TRIM(C1353)="",COUNTIF(Config!$B$15:$B$19,C1353)&gt;0),1,0)+IF(OR(TRIM(F1353)="",COUNTIF(Config!$B$15:$B$19,F1353)&gt;0),1,0)+IF(OR(TRIM(H1353)="",COUNTIF(Config!$B$15:$B$19,H1353)&gt;0),1,0)+IF(OR(TRIM(E1353)="",COUNTIF(Config!$B$15:$B$19,E1353)&gt;0),1,0)+IF(OR(TRIM(K1353)="",COUNTIF(Config!$B$15:$B$19,K1353)&gt;0),1,0)+IF(OR(TRIM(P1353)="",COUNTIF(Config!$B$15:$B$19,P1353)&gt;0),1,0)+IF(OR(TRIM(R1353)="",COUNTIF(Config!$B$15:$B$19,R1353)&gt;0),1,0)</f>
        <v>0</v>
      </c>
      <c r="AA1353" s="1" cm="1">
        <f t="array" ref="AA1353">SUMPRODUCT(LEN(H1353)-LEN(SUBSTITUTE(H1353,{"0";"1";"2";"3";"4";"5";"6";"7";"8";"9"},"")))</f>
        <v>10</v>
      </c>
      <c r="AC1353" t="str">
        <f t="shared" si="149"/>
        <v/>
      </c>
      <c r="AD1353">
        <f t="shared" si="150"/>
        <v>1</v>
      </c>
      <c r="AE1353">
        <f t="shared" si="151"/>
        <v>1</v>
      </c>
      <c r="AF1353" t="str">
        <f t="shared" si="152"/>
        <v>No</v>
      </c>
      <c r="AG1353">
        <f t="shared" ca="1" si="153"/>
        <v>358</v>
      </c>
      <c r="AH1353" t="str">
        <f ca="1">IF(OR(V1353="",AG1353=""),"Yes",IF(AG1353&gt;Config!$B$41,"Yes","No"))</f>
        <v>No</v>
      </c>
    </row>
    <row r="1354" spans="1:34" x14ac:dyDescent="0.25">
      <c r="A1354" s="1" t="s">
        <v>10543</v>
      </c>
      <c r="B1354" s="1" t="s">
        <v>544</v>
      </c>
      <c r="C1354" s="1" t="s">
        <v>323</v>
      </c>
      <c r="D1354" s="1" t="s">
        <v>10544</v>
      </c>
      <c r="E1354" s="1" t="s">
        <v>34605</v>
      </c>
      <c r="F1354" s="1" t="s">
        <v>10545</v>
      </c>
      <c r="G1354" t="str">
        <f t="shared" si="147"/>
        <v>Valid</v>
      </c>
      <c r="H1354" s="1" t="s">
        <v>10546</v>
      </c>
      <c r="I1354" t="str" cm="1">
        <f t="array" ref="I1354">IF(OR(TRIM(H1354)="",ISNUMBER(SEARCH("#",H1354)),AA1354&lt;Config!$B$8,SUMPRODUCT(--ISNUMBER(SEARCH({"a";"b";"c";"d";"e";"f";"g";"h";"i";"j";"k";"l";"m";"n";"o";"p";"q";"r";"s";"t";"u";"v";"w";"x";"y";"z"},H1354)))&gt;0),"Invalid","Valid")</f>
        <v>Valid</v>
      </c>
      <c r="J1354" s="1" t="s">
        <v>10547</v>
      </c>
      <c r="K1354" s="1" t="s">
        <v>722</v>
      </c>
      <c r="L1354" s="1" t="s">
        <v>265</v>
      </c>
      <c r="M1354" s="1" t="s">
        <v>33825</v>
      </c>
      <c r="N1354" s="1" t="s">
        <v>33819</v>
      </c>
      <c r="O1354" s="1" t="s">
        <v>149</v>
      </c>
      <c r="P1354" t="s">
        <v>104</v>
      </c>
      <c r="Q1354" s="1" t="s">
        <v>302</v>
      </c>
      <c r="R1354" s="1" t="s">
        <v>105</v>
      </c>
      <c r="S1354" s="1" t="s">
        <v>10548</v>
      </c>
      <c r="T1354" s="1" t="s">
        <v>10549</v>
      </c>
      <c r="U1354" s="1" t="s">
        <v>428</v>
      </c>
      <c r="V1354" s="1" t="s">
        <v>666</v>
      </c>
      <c r="W1354" s="1" t="s">
        <v>75</v>
      </c>
      <c r="X1354" t="str">
        <f t="shared" si="148"/>
        <v>Complete</v>
      </c>
      <c r="Y1354">
        <f>MAX(0,100-IF(G1354="Invalid",Config!$B$5,0)-IF(I1354="Invalid",Config!$B$6,0)-IF(X1354="Incomplete",Config!$B$7,0)-IF(AF1354="Yes",Config!$B$37,0))</f>
        <v>100</v>
      </c>
      <c r="Z1354" s="1">
        <f>IF(OR(TRIM(B1354)="",COUNTIF(Config!$B$15:$B$19,B1354)&gt;0),1,0)+IF(OR(TRIM(C1354)="",COUNTIF(Config!$B$15:$B$19,C1354)&gt;0),1,0)+IF(OR(TRIM(F1354)="",COUNTIF(Config!$B$15:$B$19,F1354)&gt;0),1,0)+IF(OR(TRIM(H1354)="",COUNTIF(Config!$B$15:$B$19,H1354)&gt;0),1,0)+IF(OR(TRIM(E1354)="",COUNTIF(Config!$B$15:$B$19,E1354)&gt;0),1,0)+IF(OR(TRIM(K1354)="",COUNTIF(Config!$B$15:$B$19,K1354)&gt;0),1,0)+IF(OR(TRIM(P1354)="",COUNTIF(Config!$B$15:$B$19,P1354)&gt;0),1,0)+IF(OR(TRIM(R1354)="",COUNTIF(Config!$B$15:$B$19,R1354)&gt;0),1,0)</f>
        <v>0</v>
      </c>
      <c r="AA1354" s="1" cm="1">
        <f t="array" ref="AA1354">SUMPRODUCT(LEN(H1354)-LEN(SUBSTITUTE(H1354,{"0";"1";"2";"3";"4";"5";"6";"7";"8";"9"},"")))</f>
        <v>11</v>
      </c>
      <c r="AC1354" t="str">
        <f t="shared" si="149"/>
        <v/>
      </c>
      <c r="AD1354">
        <f t="shared" si="150"/>
        <v>1</v>
      </c>
      <c r="AE1354">
        <f t="shared" si="151"/>
        <v>1</v>
      </c>
      <c r="AF1354" t="str">
        <f t="shared" si="152"/>
        <v>No</v>
      </c>
      <c r="AG1354">
        <f t="shared" ca="1" si="153"/>
        <v>134</v>
      </c>
      <c r="AH1354" t="str">
        <f ca="1">IF(OR(V1354="",AG1354=""),"Yes",IF(AG1354&gt;Config!$B$41,"Yes","No"))</f>
        <v>No</v>
      </c>
    </row>
    <row r="1355" spans="1:34" x14ac:dyDescent="0.25">
      <c r="A1355" s="1" t="s">
        <v>10550</v>
      </c>
      <c r="B1355" s="1" t="s">
        <v>353</v>
      </c>
      <c r="C1355" s="1" t="s">
        <v>679</v>
      </c>
      <c r="D1355" s="1" t="s">
        <v>10551</v>
      </c>
      <c r="E1355" s="1" t="s">
        <v>310</v>
      </c>
      <c r="F1355" s="1" t="s">
        <v>10552</v>
      </c>
      <c r="G1355" t="str">
        <f t="shared" si="147"/>
        <v>Valid</v>
      </c>
      <c r="H1355" s="1" t="s">
        <v>10553</v>
      </c>
      <c r="I1355" t="str" cm="1">
        <f t="array" ref="I1355">IF(OR(TRIM(H1355)="",ISNUMBER(SEARCH("#",H1355)),AA1355&lt;Config!$B$8,SUMPRODUCT(--ISNUMBER(SEARCH({"a";"b";"c";"d";"e";"f";"g";"h";"i";"j";"k";"l";"m";"n";"o";"p";"q";"r";"s";"t";"u";"v";"w";"x";"y";"z"},H1355)))&gt;0),"Invalid","Valid")</f>
        <v>Valid</v>
      </c>
      <c r="J1355" s="1" t="s">
        <v>10554</v>
      </c>
      <c r="K1355" s="1" t="s">
        <v>625</v>
      </c>
      <c r="L1355" s="1" t="s">
        <v>67</v>
      </c>
      <c r="M1355" s="1" t="s">
        <v>251</v>
      </c>
      <c r="N1355" s="1" t="s">
        <v>358</v>
      </c>
      <c r="O1355" s="1" t="s">
        <v>32</v>
      </c>
      <c r="P1355" t="s">
        <v>87</v>
      </c>
      <c r="Q1355" s="1" t="s">
        <v>88</v>
      </c>
      <c r="R1355" s="1" t="s">
        <v>136</v>
      </c>
      <c r="S1355" s="1" t="s">
        <v>10555</v>
      </c>
      <c r="T1355" s="1" t="s">
        <v>10556</v>
      </c>
      <c r="U1355" s="1" t="s">
        <v>3634</v>
      </c>
      <c r="V1355" s="1" t="s">
        <v>10557</v>
      </c>
      <c r="W1355" s="1" t="s">
        <v>75</v>
      </c>
      <c r="X1355" t="str">
        <f t="shared" si="148"/>
        <v>Complete</v>
      </c>
      <c r="Y1355">
        <f>MAX(0,100-IF(G1355="Invalid",Config!$B$5,0)-IF(I1355="Invalid",Config!$B$6,0)-IF(X1355="Incomplete",Config!$B$7,0)-IF(AF1355="Yes",Config!$B$37,0))</f>
        <v>100</v>
      </c>
      <c r="Z1355" s="1">
        <f>IF(OR(TRIM(B1355)="",COUNTIF(Config!$B$15:$B$19,B1355)&gt;0),1,0)+IF(OR(TRIM(C1355)="",COUNTIF(Config!$B$15:$B$19,C1355)&gt;0),1,0)+IF(OR(TRIM(F1355)="",COUNTIF(Config!$B$15:$B$19,F1355)&gt;0),1,0)+IF(OR(TRIM(H1355)="",COUNTIF(Config!$B$15:$B$19,H1355)&gt;0),1,0)+IF(OR(TRIM(E1355)="",COUNTIF(Config!$B$15:$B$19,E1355)&gt;0),1,0)+IF(OR(TRIM(K1355)="",COUNTIF(Config!$B$15:$B$19,K1355)&gt;0),1,0)+IF(OR(TRIM(P1355)="",COUNTIF(Config!$B$15:$B$19,P1355)&gt;0),1,0)+IF(OR(TRIM(R1355)="",COUNTIF(Config!$B$15:$B$19,R1355)&gt;0),1,0)</f>
        <v>0</v>
      </c>
      <c r="AA1355" s="1" cm="1">
        <f t="array" ref="AA1355">SUMPRODUCT(LEN(H1355)-LEN(SUBSTITUTE(H1355,{"0";"1";"2";"3";"4";"5";"6";"7";"8";"9"},"")))</f>
        <v>11</v>
      </c>
      <c r="AC1355" t="str">
        <f t="shared" si="149"/>
        <v/>
      </c>
      <c r="AD1355">
        <f t="shared" si="150"/>
        <v>1</v>
      </c>
      <c r="AE1355">
        <f t="shared" si="151"/>
        <v>1</v>
      </c>
      <c r="AF1355" t="str">
        <f t="shared" si="152"/>
        <v>No</v>
      </c>
      <c r="AG1355">
        <f t="shared" ca="1" si="153"/>
        <v>62</v>
      </c>
      <c r="AH1355" t="str">
        <f ca="1">IF(OR(V1355="",AG1355=""),"Yes",IF(AG1355&gt;Config!$B$41,"Yes","No"))</f>
        <v>No</v>
      </c>
    </row>
    <row r="1356" spans="1:34" x14ac:dyDescent="0.25">
      <c r="A1356" s="1" t="s">
        <v>10558</v>
      </c>
      <c r="B1356" s="1" t="s">
        <v>765</v>
      </c>
      <c r="C1356" s="1" t="s">
        <v>245</v>
      </c>
      <c r="D1356" s="1" t="s">
        <v>10559</v>
      </c>
      <c r="E1356" s="1" t="s">
        <v>33824</v>
      </c>
      <c r="F1356" s="1" t="s">
        <v>10560</v>
      </c>
      <c r="G1356" t="str">
        <f t="shared" si="147"/>
        <v>Valid</v>
      </c>
      <c r="H1356" s="1" t="s">
        <v>4977</v>
      </c>
      <c r="I1356" t="str" cm="1">
        <f t="array" ref="I1356">IF(OR(TRIM(H1356)="",ISNUMBER(SEARCH("#",H1356)),AA1356&lt;Config!$B$8,SUMPRODUCT(--ISNUMBER(SEARCH({"a";"b";"c";"d";"e";"f";"g";"h";"i";"j";"k";"l";"m";"n";"o";"p";"q";"r";"s";"t";"u";"v";"w";"x";"y";"z"},H1356)))&gt;0),"Invalid","Valid")</f>
        <v>Valid</v>
      </c>
      <c r="J1356" s="1" t="s">
        <v>10561</v>
      </c>
      <c r="K1356" s="1" t="s">
        <v>195</v>
      </c>
      <c r="L1356" s="1" t="s">
        <v>450</v>
      </c>
      <c r="M1356" s="1" t="s">
        <v>118</v>
      </c>
      <c r="N1356" s="1" t="s">
        <v>713</v>
      </c>
      <c r="O1356" s="1" t="s">
        <v>196</v>
      </c>
      <c r="P1356" t="s">
        <v>328</v>
      </c>
      <c r="Q1356" s="1" t="s">
        <v>329</v>
      </c>
      <c r="R1356" s="1" t="s">
        <v>571</v>
      </c>
      <c r="S1356" s="1" t="s">
        <v>10562</v>
      </c>
      <c r="T1356" s="1" t="s">
        <v>10563</v>
      </c>
      <c r="U1356" s="1" t="s">
        <v>10564</v>
      </c>
      <c r="V1356" s="1" t="s">
        <v>522</v>
      </c>
      <c r="W1356" s="1" t="s">
        <v>141</v>
      </c>
      <c r="X1356" t="str">
        <f t="shared" si="148"/>
        <v>Complete</v>
      </c>
      <c r="Y1356">
        <f>MAX(0,100-IF(G1356="Invalid",Config!$B$5,0)-IF(I1356="Invalid",Config!$B$6,0)-IF(X1356="Incomplete",Config!$B$7,0)-IF(AF1356="Yes",Config!$B$37,0))</f>
        <v>75</v>
      </c>
      <c r="Z1356" s="1">
        <f>IF(OR(TRIM(B1356)="",COUNTIF(Config!$B$15:$B$19,B1356)&gt;0),1,0)+IF(OR(TRIM(C1356)="",COUNTIF(Config!$B$15:$B$19,C1356)&gt;0),1,0)+IF(OR(TRIM(F1356)="",COUNTIF(Config!$B$15:$B$19,F1356)&gt;0),1,0)+IF(OR(TRIM(H1356)="",COUNTIF(Config!$B$15:$B$19,H1356)&gt;0),1,0)+IF(OR(TRIM(E1356)="",COUNTIF(Config!$B$15:$B$19,E1356)&gt;0),1,0)+IF(OR(TRIM(K1356)="",COUNTIF(Config!$B$15:$B$19,K1356)&gt;0),1,0)+IF(OR(TRIM(P1356)="",COUNTIF(Config!$B$15:$B$19,P1356)&gt;0),1,0)+IF(OR(TRIM(R1356)="",COUNTIF(Config!$B$15:$B$19,R1356)&gt;0),1,0)</f>
        <v>0</v>
      </c>
      <c r="AA1356" s="1" cm="1">
        <f t="array" ref="AA1356">SUMPRODUCT(LEN(H1356)-LEN(SUBSTITUTE(H1356,{"0";"1";"2";"3";"4";"5";"6";"7";"8";"9"},"")))</f>
        <v>11</v>
      </c>
      <c r="AC1356" t="str">
        <f t="shared" si="149"/>
        <v>Potential Duplicate</v>
      </c>
      <c r="AD1356">
        <f t="shared" si="150"/>
        <v>1</v>
      </c>
      <c r="AE1356">
        <f t="shared" si="151"/>
        <v>2</v>
      </c>
      <c r="AF1356" t="str">
        <f t="shared" si="152"/>
        <v>Yes</v>
      </c>
      <c r="AG1356">
        <f t="shared" ca="1" si="153"/>
        <v>516</v>
      </c>
      <c r="AH1356" t="str">
        <f ca="1">IF(OR(V1356="",AG1356=""),"Yes",IF(AG1356&gt;Config!$B$41,"Yes","No"))</f>
        <v>Yes</v>
      </c>
    </row>
    <row r="1357" spans="1:34" x14ac:dyDescent="0.25">
      <c r="A1357" s="1" t="s">
        <v>10565</v>
      </c>
      <c r="B1357" s="1" t="s">
        <v>244</v>
      </c>
      <c r="C1357" s="1" t="s">
        <v>659</v>
      </c>
      <c r="D1357" s="1" t="s">
        <v>2076</v>
      </c>
      <c r="E1357" s="1" t="s">
        <v>34514</v>
      </c>
      <c r="F1357" s="1" t="s">
        <v>10566</v>
      </c>
      <c r="G1357" t="str">
        <f t="shared" si="147"/>
        <v>Valid</v>
      </c>
      <c r="H1357" s="1" t="s">
        <v>10567</v>
      </c>
      <c r="I1357" t="str" cm="1">
        <f t="array" ref="I1357">IF(OR(TRIM(H1357)="",ISNUMBER(SEARCH("#",H1357)),AA1357&lt;Config!$B$8,SUMPRODUCT(--ISNUMBER(SEARCH({"a";"b";"c";"d";"e";"f";"g";"h";"i";"j";"k";"l";"m";"n";"o";"p";"q";"r";"s";"t";"u";"v";"w";"x";"y";"z"},H1357)))&gt;0),"Invalid","Valid")</f>
        <v>Valid</v>
      </c>
      <c r="J1357" s="1" t="s">
        <v>10568</v>
      </c>
      <c r="K1357" s="1" t="s">
        <v>250</v>
      </c>
      <c r="L1357" s="1" t="s">
        <v>67</v>
      </c>
      <c r="M1357" s="1" t="s">
        <v>343</v>
      </c>
      <c r="N1357" s="1" t="s">
        <v>358</v>
      </c>
      <c r="O1357" s="1" t="s">
        <v>180</v>
      </c>
      <c r="P1357" t="s">
        <v>104</v>
      </c>
      <c r="Q1357" s="1" t="s">
        <v>105</v>
      </c>
      <c r="R1357" s="1" t="s">
        <v>106</v>
      </c>
      <c r="S1357" s="1" t="s">
        <v>10569</v>
      </c>
      <c r="T1357" s="1" t="s">
        <v>10570</v>
      </c>
      <c r="U1357" s="1" t="s">
        <v>8369</v>
      </c>
      <c r="V1357" s="1" t="s">
        <v>486</v>
      </c>
      <c r="W1357" s="1" t="s">
        <v>384</v>
      </c>
      <c r="X1357" t="str">
        <f t="shared" si="148"/>
        <v>Complete</v>
      </c>
      <c r="Y1357">
        <f>MAX(0,100-IF(G1357="Invalid",Config!$B$5,0)-IF(I1357="Invalid",Config!$B$6,0)-IF(X1357="Incomplete",Config!$B$7,0)-IF(AF1357="Yes",Config!$B$37,0))</f>
        <v>100</v>
      </c>
      <c r="Z1357" s="1">
        <f>IF(OR(TRIM(B1357)="",COUNTIF(Config!$B$15:$B$19,B1357)&gt;0),1,0)+IF(OR(TRIM(C1357)="",COUNTIF(Config!$B$15:$B$19,C1357)&gt;0),1,0)+IF(OR(TRIM(F1357)="",COUNTIF(Config!$B$15:$B$19,F1357)&gt;0),1,0)+IF(OR(TRIM(H1357)="",COUNTIF(Config!$B$15:$B$19,H1357)&gt;0),1,0)+IF(OR(TRIM(E1357)="",COUNTIF(Config!$B$15:$B$19,E1357)&gt;0),1,0)+IF(OR(TRIM(K1357)="",COUNTIF(Config!$B$15:$B$19,K1357)&gt;0),1,0)+IF(OR(TRIM(P1357)="",COUNTIF(Config!$B$15:$B$19,P1357)&gt;0),1,0)+IF(OR(TRIM(R1357)="",COUNTIF(Config!$B$15:$B$19,R1357)&gt;0),1,0)</f>
        <v>0</v>
      </c>
      <c r="AA1357" s="1" cm="1">
        <f t="array" ref="AA1357">SUMPRODUCT(LEN(H1357)-LEN(SUBSTITUTE(H1357,{"0";"1";"2";"3";"4";"5";"6";"7";"8";"9"},"")))</f>
        <v>11</v>
      </c>
      <c r="AC1357" t="str">
        <f t="shared" si="149"/>
        <v/>
      </c>
      <c r="AD1357">
        <f t="shared" si="150"/>
        <v>1</v>
      </c>
      <c r="AE1357">
        <f t="shared" si="151"/>
        <v>1</v>
      </c>
      <c r="AF1357" t="str">
        <f t="shared" si="152"/>
        <v>No</v>
      </c>
      <c r="AG1357">
        <f t="shared" ca="1" si="153"/>
        <v>178</v>
      </c>
      <c r="AH1357" t="str">
        <f ca="1">IF(OR(V1357="",AG1357=""),"Yes",IF(AG1357&gt;Config!$B$41,"Yes","No"))</f>
        <v>No</v>
      </c>
    </row>
    <row r="1358" spans="1:34" x14ac:dyDescent="0.25">
      <c r="A1358" s="1" t="s">
        <v>10571</v>
      </c>
      <c r="B1358" s="1" t="s">
        <v>352</v>
      </c>
      <c r="C1358" s="1" t="s">
        <v>296</v>
      </c>
      <c r="D1358" s="1" t="s">
        <v>10572</v>
      </c>
      <c r="E1358" s="1" t="s">
        <v>681</v>
      </c>
      <c r="F1358" s="1" t="s">
        <v>10573</v>
      </c>
      <c r="G1358" t="str">
        <f t="shared" si="147"/>
        <v>Valid</v>
      </c>
      <c r="H1358" s="1" t="s">
        <v>10574</v>
      </c>
      <c r="I1358" t="str" cm="1">
        <f t="array" ref="I1358">IF(OR(TRIM(H1358)="",ISNUMBER(SEARCH("#",H1358)),AA1358&lt;Config!$B$8,SUMPRODUCT(--ISNUMBER(SEARCH({"a";"b";"c";"d";"e";"f";"g";"h";"i";"j";"k";"l";"m";"n";"o";"p";"q";"r";"s";"t";"u";"v";"w";"x";"y";"z"},H1358)))&gt;0),"Invalid","Valid")</f>
        <v>Valid</v>
      </c>
      <c r="J1358" s="1" t="s">
        <v>10575</v>
      </c>
      <c r="K1358" s="1" t="s">
        <v>425</v>
      </c>
      <c r="L1358" s="1" t="s">
        <v>265</v>
      </c>
      <c r="M1358" s="1" t="s">
        <v>50</v>
      </c>
      <c r="N1358" s="1" t="s">
        <v>211</v>
      </c>
      <c r="O1358" s="1" t="s">
        <v>69</v>
      </c>
      <c r="P1358" t="s">
        <v>33</v>
      </c>
      <c r="Q1358" s="1" t="s">
        <v>119</v>
      </c>
      <c r="R1358" s="1" t="s">
        <v>482</v>
      </c>
      <c r="S1358" s="1" t="s">
        <v>10576</v>
      </c>
      <c r="T1358" s="1" t="s">
        <v>10577</v>
      </c>
      <c r="U1358" s="1" t="s">
        <v>1058</v>
      </c>
      <c r="V1358" s="1" t="s">
        <v>140</v>
      </c>
      <c r="W1358" s="1" t="s">
        <v>40</v>
      </c>
      <c r="X1358" t="str">
        <f t="shared" si="148"/>
        <v>Complete</v>
      </c>
      <c r="Y1358">
        <f>MAX(0,100-IF(G1358="Invalid",Config!$B$5,0)-IF(I1358="Invalid",Config!$B$6,0)-IF(X1358="Incomplete",Config!$B$7,0)-IF(AF1358="Yes",Config!$B$37,0))</f>
        <v>100</v>
      </c>
      <c r="Z1358" s="1">
        <f>IF(OR(TRIM(B1358)="",COUNTIF(Config!$B$15:$B$19,B1358)&gt;0),1,0)+IF(OR(TRIM(C1358)="",COUNTIF(Config!$B$15:$B$19,C1358)&gt;0),1,0)+IF(OR(TRIM(F1358)="",COUNTIF(Config!$B$15:$B$19,F1358)&gt;0),1,0)+IF(OR(TRIM(H1358)="",COUNTIF(Config!$B$15:$B$19,H1358)&gt;0),1,0)+IF(OR(TRIM(E1358)="",COUNTIF(Config!$B$15:$B$19,E1358)&gt;0),1,0)+IF(OR(TRIM(K1358)="",COUNTIF(Config!$B$15:$B$19,K1358)&gt;0),1,0)+IF(OR(TRIM(P1358)="",COUNTIF(Config!$B$15:$B$19,P1358)&gt;0),1,0)+IF(OR(TRIM(R1358)="",COUNTIF(Config!$B$15:$B$19,R1358)&gt;0),1,0)</f>
        <v>0</v>
      </c>
      <c r="AA1358" s="1" cm="1">
        <f t="array" ref="AA1358">SUMPRODUCT(LEN(H1358)-LEN(SUBSTITUTE(H1358,{"0";"1";"2";"3";"4";"5";"6";"7";"8";"9"},"")))</f>
        <v>10</v>
      </c>
      <c r="AC1358" t="str">
        <f t="shared" si="149"/>
        <v/>
      </c>
      <c r="AD1358">
        <f t="shared" si="150"/>
        <v>1</v>
      </c>
      <c r="AE1358">
        <f t="shared" si="151"/>
        <v>1</v>
      </c>
      <c r="AF1358" t="str">
        <f t="shared" si="152"/>
        <v>No</v>
      </c>
      <c r="AG1358">
        <f t="shared" ca="1" si="153"/>
        <v>37</v>
      </c>
      <c r="AH1358" t="str">
        <f ca="1">IF(OR(V1358="",AG1358=""),"Yes",IF(AG1358&gt;Config!$B$41,"Yes","No"))</f>
        <v>No</v>
      </c>
    </row>
    <row r="1359" spans="1:34" x14ac:dyDescent="0.25">
      <c r="A1359" s="1" t="s">
        <v>10578</v>
      </c>
      <c r="B1359" s="1" t="s">
        <v>218</v>
      </c>
      <c r="C1359" s="1" t="s">
        <v>946</v>
      </c>
      <c r="D1359" s="1" t="s">
        <v>8047</v>
      </c>
      <c r="E1359" s="1" t="s">
        <v>33829</v>
      </c>
      <c r="F1359" s="1" t="s">
        <v>10579</v>
      </c>
      <c r="G1359" t="str">
        <f t="shared" si="147"/>
        <v>Valid</v>
      </c>
      <c r="H1359" s="1" t="s">
        <v>10580</v>
      </c>
      <c r="I1359" t="str" cm="1">
        <f t="array" ref="I1359">IF(OR(TRIM(H1359)="",ISNUMBER(SEARCH("#",H1359)),AA1359&lt;Config!$B$8,SUMPRODUCT(--ISNUMBER(SEARCH({"a";"b";"c";"d";"e";"f";"g";"h";"i";"j";"k";"l";"m";"n";"o";"p";"q";"r";"s";"t";"u";"v";"w";"x";"y";"z"},H1359)))&gt;0),"Invalid","Valid")</f>
        <v>Valid</v>
      </c>
      <c r="J1359" s="1" t="s">
        <v>10581</v>
      </c>
      <c r="K1359" s="1" t="s">
        <v>287</v>
      </c>
      <c r="L1359" s="1" t="s">
        <v>179</v>
      </c>
      <c r="M1359" s="1" t="s">
        <v>33825</v>
      </c>
      <c r="N1359" s="1" t="s">
        <v>437</v>
      </c>
      <c r="O1359" s="1" t="s">
        <v>149</v>
      </c>
      <c r="P1359" t="s">
        <v>53</v>
      </c>
      <c r="Q1359" s="1" t="s">
        <v>54</v>
      </c>
      <c r="R1359" s="1" t="s">
        <v>55</v>
      </c>
      <c r="S1359" s="1" t="s">
        <v>10582</v>
      </c>
      <c r="T1359" s="1" t="s">
        <v>10583</v>
      </c>
      <c r="U1359" s="1" t="s">
        <v>3350</v>
      </c>
      <c r="V1359" s="1" t="s">
        <v>2895</v>
      </c>
      <c r="W1359" s="1" t="s">
        <v>75</v>
      </c>
      <c r="X1359" t="str">
        <f t="shared" si="148"/>
        <v>Incomplete</v>
      </c>
      <c r="Y1359">
        <f>MAX(0,100-IF(G1359="Invalid",Config!$B$5,0)-IF(I1359="Invalid",Config!$B$6,0)-IF(X1359="Incomplete",Config!$B$7,0)-IF(AF1359="Yes",Config!$B$37,0))</f>
        <v>60</v>
      </c>
      <c r="Z1359" s="1">
        <f>IF(OR(TRIM(B1359)="",COUNTIF(Config!$B$15:$B$19,B1359)&gt;0),1,0)+IF(OR(TRIM(C1359)="",COUNTIF(Config!$B$15:$B$19,C1359)&gt;0),1,0)+IF(OR(TRIM(F1359)="",COUNTIF(Config!$B$15:$B$19,F1359)&gt;0),1,0)+IF(OR(TRIM(H1359)="",COUNTIF(Config!$B$15:$B$19,H1359)&gt;0),1,0)+IF(OR(TRIM(E1359)="",COUNTIF(Config!$B$15:$B$19,E1359)&gt;0),1,0)+IF(OR(TRIM(K1359)="",COUNTIF(Config!$B$15:$B$19,K1359)&gt;0),1,0)+IF(OR(TRIM(P1359)="",COUNTIF(Config!$B$15:$B$19,P1359)&gt;0),1,0)+IF(OR(TRIM(R1359)="",COUNTIF(Config!$B$15:$B$19,R1359)&gt;0),1,0)</f>
        <v>1</v>
      </c>
      <c r="AA1359" s="1" cm="1">
        <f t="array" ref="AA1359">SUMPRODUCT(LEN(H1359)-LEN(SUBSTITUTE(H1359,{"0";"1";"2";"3";"4";"5";"6";"7";"8";"9"},"")))</f>
        <v>12</v>
      </c>
      <c r="AC1359" t="str">
        <f t="shared" si="149"/>
        <v>Incomplete Profile</v>
      </c>
      <c r="AD1359">
        <f t="shared" si="150"/>
        <v>1</v>
      </c>
      <c r="AE1359">
        <f t="shared" si="151"/>
        <v>1</v>
      </c>
      <c r="AF1359" t="str">
        <f t="shared" si="152"/>
        <v>No</v>
      </c>
      <c r="AG1359">
        <f t="shared" ca="1" si="153"/>
        <v>490</v>
      </c>
      <c r="AH1359" t="str">
        <f ca="1">IF(OR(V1359="",AG1359=""),"Yes",IF(AG1359&gt;Config!$B$41,"Yes","No"))</f>
        <v>Yes</v>
      </c>
    </row>
    <row r="1360" spans="1:34" x14ac:dyDescent="0.25">
      <c r="A1360" s="1" t="s">
        <v>10584</v>
      </c>
      <c r="B1360" s="1" t="s">
        <v>259</v>
      </c>
      <c r="C1360" s="1" t="s">
        <v>337</v>
      </c>
      <c r="D1360" s="1" t="s">
        <v>10585</v>
      </c>
      <c r="E1360" s="1" t="s">
        <v>310</v>
      </c>
      <c r="F1360" s="1" t="s">
        <v>10586</v>
      </c>
      <c r="G1360" t="str">
        <f t="shared" si="147"/>
        <v>Valid</v>
      </c>
      <c r="H1360" s="1" t="s">
        <v>10587</v>
      </c>
      <c r="I1360" t="str" cm="1">
        <f t="array" ref="I1360">IF(OR(TRIM(H1360)="",ISNUMBER(SEARCH("#",H1360)),AA1360&lt;Config!$B$8,SUMPRODUCT(--ISNUMBER(SEARCH({"a";"b";"c";"d";"e";"f";"g";"h";"i";"j";"k";"l";"m";"n";"o";"p";"q";"r";"s";"t";"u";"v";"w";"x";"y";"z"},H1360)))&gt;0),"Invalid","Valid")</f>
        <v>Valid</v>
      </c>
      <c r="J1360" s="1" t="s">
        <v>10588</v>
      </c>
      <c r="K1360" s="1" t="s">
        <v>163</v>
      </c>
      <c r="L1360" s="1" t="s">
        <v>29</v>
      </c>
      <c r="M1360" s="1" t="s">
        <v>33827</v>
      </c>
      <c r="N1360" s="1" t="s">
        <v>86</v>
      </c>
      <c r="O1360" s="1" t="s">
        <v>149</v>
      </c>
      <c r="P1360" t="s">
        <v>104</v>
      </c>
      <c r="Q1360" s="1" t="s">
        <v>105</v>
      </c>
      <c r="R1360" s="1" t="s">
        <v>3169</v>
      </c>
      <c r="S1360" s="1" t="s">
        <v>10589</v>
      </c>
      <c r="T1360" s="1" t="s">
        <v>10590</v>
      </c>
      <c r="U1360" s="1" t="s">
        <v>5367</v>
      </c>
      <c r="V1360" s="1" t="s">
        <v>140</v>
      </c>
      <c r="W1360" s="1" t="s">
        <v>186</v>
      </c>
      <c r="X1360" t="str">
        <f t="shared" si="148"/>
        <v>Complete</v>
      </c>
      <c r="Y1360">
        <f>MAX(0,100-IF(G1360="Invalid",Config!$B$5,0)-IF(I1360="Invalid",Config!$B$6,0)-IF(X1360="Incomplete",Config!$B$7,0)-IF(AF1360="Yes",Config!$B$37,0))</f>
        <v>100</v>
      </c>
      <c r="Z1360" s="1">
        <f>IF(OR(TRIM(B1360)="",COUNTIF(Config!$B$15:$B$19,B1360)&gt;0),1,0)+IF(OR(TRIM(C1360)="",COUNTIF(Config!$B$15:$B$19,C1360)&gt;0),1,0)+IF(OR(TRIM(F1360)="",COUNTIF(Config!$B$15:$B$19,F1360)&gt;0),1,0)+IF(OR(TRIM(H1360)="",COUNTIF(Config!$B$15:$B$19,H1360)&gt;0),1,0)+IF(OR(TRIM(E1360)="",COUNTIF(Config!$B$15:$B$19,E1360)&gt;0),1,0)+IF(OR(TRIM(K1360)="",COUNTIF(Config!$B$15:$B$19,K1360)&gt;0),1,0)+IF(OR(TRIM(P1360)="",COUNTIF(Config!$B$15:$B$19,P1360)&gt;0),1,0)+IF(OR(TRIM(R1360)="",COUNTIF(Config!$B$15:$B$19,R1360)&gt;0),1,0)</f>
        <v>0</v>
      </c>
      <c r="AA1360" s="1" cm="1">
        <f t="array" ref="AA1360">SUMPRODUCT(LEN(H1360)-LEN(SUBSTITUTE(H1360,{"0";"1";"2";"3";"4";"5";"6";"7";"8";"9"},"")))</f>
        <v>11</v>
      </c>
      <c r="AC1360" t="str">
        <f t="shared" si="149"/>
        <v/>
      </c>
      <c r="AD1360">
        <f t="shared" si="150"/>
        <v>1</v>
      </c>
      <c r="AE1360">
        <f t="shared" si="151"/>
        <v>1</v>
      </c>
      <c r="AF1360" t="str">
        <f t="shared" si="152"/>
        <v>No</v>
      </c>
      <c r="AG1360">
        <f t="shared" ca="1" si="153"/>
        <v>37</v>
      </c>
      <c r="AH1360" t="str">
        <f ca="1">IF(OR(V1360="",AG1360=""),"Yes",IF(AG1360&gt;Config!$B$41,"Yes","No"))</f>
        <v>No</v>
      </c>
    </row>
    <row r="1361" spans="1:34" x14ac:dyDescent="0.25">
      <c r="A1361" s="1" t="s">
        <v>10591</v>
      </c>
      <c r="B1361" s="1" t="s">
        <v>1185</v>
      </c>
      <c r="C1361" s="1" t="s">
        <v>43</v>
      </c>
      <c r="D1361" s="1" t="s">
        <v>10592</v>
      </c>
      <c r="E1361" s="1" t="s">
        <v>159</v>
      </c>
      <c r="F1361" s="1" t="s">
        <v>10593</v>
      </c>
      <c r="G1361" t="str">
        <f t="shared" si="147"/>
        <v>Valid</v>
      </c>
      <c r="H1361" s="1" t="s">
        <v>10594</v>
      </c>
      <c r="I1361" t="str" cm="1">
        <f t="array" ref="I1361">IF(OR(TRIM(H1361)="",ISNUMBER(SEARCH("#",H1361)),AA1361&lt;Config!$B$8,SUMPRODUCT(--ISNUMBER(SEARCH({"a";"b";"c";"d";"e";"f";"g";"h";"i";"j";"k";"l";"m";"n";"o";"p";"q";"r";"s";"t";"u";"v";"w";"x";"y";"z"},H1361)))&gt;0),"Invalid","Valid")</f>
        <v>Valid</v>
      </c>
      <c r="J1361" s="1" t="s">
        <v>10595</v>
      </c>
      <c r="K1361" s="1" t="s">
        <v>83</v>
      </c>
      <c r="L1361" s="1" t="s">
        <v>49</v>
      </c>
      <c r="M1361" s="1" t="s">
        <v>33825</v>
      </c>
      <c r="N1361" s="1" t="s">
        <v>211</v>
      </c>
      <c r="O1361" s="1" t="s">
        <v>69</v>
      </c>
      <c r="P1361" t="s">
        <v>33</v>
      </c>
      <c r="Q1361" s="1" t="s">
        <v>34</v>
      </c>
      <c r="R1361" s="1" t="s">
        <v>2361</v>
      </c>
      <c r="S1361" s="1" t="s">
        <v>10596</v>
      </c>
      <c r="T1361" s="1" t="s">
        <v>10597</v>
      </c>
      <c r="U1361" s="1" t="s">
        <v>836</v>
      </c>
      <c r="V1361" s="1" t="s">
        <v>2563</v>
      </c>
      <c r="W1361" s="1" t="s">
        <v>75</v>
      </c>
      <c r="X1361" t="str">
        <f t="shared" si="148"/>
        <v>Complete</v>
      </c>
      <c r="Y1361">
        <f>MAX(0,100-IF(G1361="Invalid",Config!$B$5,0)-IF(I1361="Invalid",Config!$B$6,0)-IF(X1361="Incomplete",Config!$B$7,0)-IF(AF1361="Yes",Config!$B$37,0))</f>
        <v>100</v>
      </c>
      <c r="Z1361" s="1">
        <f>IF(OR(TRIM(B1361)="",COUNTIF(Config!$B$15:$B$19,B1361)&gt;0),1,0)+IF(OR(TRIM(C1361)="",COUNTIF(Config!$B$15:$B$19,C1361)&gt;0),1,0)+IF(OR(TRIM(F1361)="",COUNTIF(Config!$B$15:$B$19,F1361)&gt;0),1,0)+IF(OR(TRIM(H1361)="",COUNTIF(Config!$B$15:$B$19,H1361)&gt;0),1,0)+IF(OR(TRIM(E1361)="",COUNTIF(Config!$B$15:$B$19,E1361)&gt;0),1,0)+IF(OR(TRIM(K1361)="",COUNTIF(Config!$B$15:$B$19,K1361)&gt;0),1,0)+IF(OR(TRIM(P1361)="",COUNTIF(Config!$B$15:$B$19,P1361)&gt;0),1,0)+IF(OR(TRIM(R1361)="",COUNTIF(Config!$B$15:$B$19,R1361)&gt;0),1,0)</f>
        <v>0</v>
      </c>
      <c r="AA1361" s="1" cm="1">
        <f t="array" ref="AA1361">SUMPRODUCT(LEN(H1361)-LEN(SUBSTITUTE(H1361,{"0";"1";"2";"3";"4";"5";"6";"7";"8";"9"},"")))</f>
        <v>10</v>
      </c>
      <c r="AC1361" t="str">
        <f t="shared" si="149"/>
        <v/>
      </c>
      <c r="AD1361">
        <f t="shared" si="150"/>
        <v>1</v>
      </c>
      <c r="AE1361">
        <f t="shared" si="151"/>
        <v>1</v>
      </c>
      <c r="AF1361" t="str">
        <f t="shared" si="152"/>
        <v>No</v>
      </c>
      <c r="AG1361">
        <f t="shared" ca="1" si="153"/>
        <v>372</v>
      </c>
      <c r="AH1361" t="str">
        <f ca="1">IF(OR(V1361="",AG1361=""),"Yes",IF(AG1361&gt;Config!$B$41,"Yes","No"))</f>
        <v>Yes</v>
      </c>
    </row>
    <row r="1362" spans="1:34" x14ac:dyDescent="0.25">
      <c r="A1362" s="1" t="s">
        <v>10598</v>
      </c>
      <c r="B1362" s="1" t="s">
        <v>1495</v>
      </c>
      <c r="C1362" s="1" t="s">
        <v>1166</v>
      </c>
      <c r="D1362" s="1" t="s">
        <v>10599</v>
      </c>
      <c r="E1362" s="1" t="s">
        <v>283</v>
      </c>
      <c r="F1362" s="1" t="s">
        <v>10600</v>
      </c>
      <c r="G1362" t="str">
        <f t="shared" si="147"/>
        <v>Valid</v>
      </c>
      <c r="H1362" s="1" t="s">
        <v>10601</v>
      </c>
      <c r="I1362" t="str" cm="1">
        <f t="array" ref="I1362">IF(OR(TRIM(H1362)="",ISNUMBER(SEARCH("#",H1362)),AA1362&lt;Config!$B$8,SUMPRODUCT(--ISNUMBER(SEARCH({"a";"b";"c";"d";"e";"f";"g";"h";"i";"j";"k";"l";"m";"n";"o";"p";"q";"r";"s";"t";"u";"v";"w";"x";"y";"z"},H1362)))&gt;0),"Invalid","Valid")</f>
        <v>Valid</v>
      </c>
      <c r="J1362" s="1" t="s">
        <v>10602</v>
      </c>
      <c r="K1362" s="1" t="s">
        <v>83</v>
      </c>
      <c r="L1362" s="1" t="s">
        <v>450</v>
      </c>
      <c r="M1362" s="1" t="s">
        <v>462</v>
      </c>
      <c r="N1362" s="1" t="s">
        <v>33819</v>
      </c>
      <c r="O1362" s="1" t="s">
        <v>196</v>
      </c>
      <c r="P1362" t="s">
        <v>53</v>
      </c>
      <c r="Q1362" s="1" t="s">
        <v>197</v>
      </c>
      <c r="R1362" s="1" t="s">
        <v>150</v>
      </c>
      <c r="S1362" s="1" t="s">
        <v>10603</v>
      </c>
      <c r="T1362" s="1" t="s">
        <v>10604</v>
      </c>
      <c r="U1362" s="1" t="s">
        <v>3815</v>
      </c>
      <c r="V1362" s="1" t="s">
        <v>10605</v>
      </c>
      <c r="W1362" s="1" t="s">
        <v>33823</v>
      </c>
      <c r="X1362" t="str">
        <f t="shared" si="148"/>
        <v>Complete</v>
      </c>
      <c r="Y1362">
        <f>MAX(0,100-IF(G1362="Invalid",Config!$B$5,0)-IF(I1362="Invalid",Config!$B$6,0)-IF(X1362="Incomplete",Config!$B$7,0)-IF(AF1362="Yes",Config!$B$37,0))</f>
        <v>100</v>
      </c>
      <c r="Z1362" s="1">
        <f>IF(OR(TRIM(B1362)="",COUNTIF(Config!$B$15:$B$19,B1362)&gt;0),1,0)+IF(OR(TRIM(C1362)="",COUNTIF(Config!$B$15:$B$19,C1362)&gt;0),1,0)+IF(OR(TRIM(F1362)="",COUNTIF(Config!$B$15:$B$19,F1362)&gt;0),1,0)+IF(OR(TRIM(H1362)="",COUNTIF(Config!$B$15:$B$19,H1362)&gt;0),1,0)+IF(OR(TRIM(E1362)="",COUNTIF(Config!$B$15:$B$19,E1362)&gt;0),1,0)+IF(OR(TRIM(K1362)="",COUNTIF(Config!$B$15:$B$19,K1362)&gt;0),1,0)+IF(OR(TRIM(P1362)="",COUNTIF(Config!$B$15:$B$19,P1362)&gt;0),1,0)+IF(OR(TRIM(R1362)="",COUNTIF(Config!$B$15:$B$19,R1362)&gt;0),1,0)</f>
        <v>0</v>
      </c>
      <c r="AA1362" s="1" cm="1">
        <f t="array" ref="AA1362">SUMPRODUCT(LEN(H1362)-LEN(SUBSTITUTE(H1362,{"0";"1";"2";"3";"4";"5";"6";"7";"8";"9"},"")))</f>
        <v>12</v>
      </c>
      <c r="AC1362" t="str">
        <f t="shared" si="149"/>
        <v/>
      </c>
      <c r="AD1362">
        <f t="shared" si="150"/>
        <v>1</v>
      </c>
      <c r="AE1362">
        <f t="shared" si="151"/>
        <v>1</v>
      </c>
      <c r="AF1362" t="str">
        <f t="shared" si="152"/>
        <v>No</v>
      </c>
      <c r="AG1362">
        <f t="shared" ca="1" si="153"/>
        <v>362</v>
      </c>
      <c r="AH1362" t="str">
        <f ca="1">IF(OR(V1362="",AG1362=""),"Yes",IF(AG1362&gt;Config!$B$41,"Yes","No"))</f>
        <v>No</v>
      </c>
    </row>
    <row r="1363" spans="1:34" x14ac:dyDescent="0.25">
      <c r="A1363" s="1" t="s">
        <v>10606</v>
      </c>
      <c r="B1363" s="1" t="s">
        <v>3522</v>
      </c>
      <c r="C1363" s="1" t="s">
        <v>1736</v>
      </c>
      <c r="D1363" s="1" t="s">
        <v>10607</v>
      </c>
      <c r="E1363" s="1" t="s">
        <v>2178</v>
      </c>
      <c r="F1363" s="1" t="s">
        <v>10608</v>
      </c>
      <c r="G1363" t="str">
        <f t="shared" si="147"/>
        <v>Valid</v>
      </c>
      <c r="H1363" s="1" t="s">
        <v>10609</v>
      </c>
      <c r="I1363" t="str" cm="1">
        <f t="array" ref="I1363">IF(OR(TRIM(H1363)="",ISNUMBER(SEARCH("#",H1363)),AA1363&lt;Config!$B$8,SUMPRODUCT(--ISNUMBER(SEARCH({"a";"b";"c";"d";"e";"f";"g";"h";"i";"j";"k";"l";"m";"n";"o";"p";"q";"r";"s";"t";"u";"v";"w";"x";"y";"z"},H1363)))&gt;0),"Invalid","Valid")</f>
        <v>Valid</v>
      </c>
      <c r="J1363" s="1" t="s">
        <v>10610</v>
      </c>
      <c r="K1363" s="1" t="s">
        <v>504</v>
      </c>
      <c r="L1363" s="1" t="s">
        <v>265</v>
      </c>
      <c r="M1363" s="1" t="s">
        <v>165</v>
      </c>
      <c r="N1363" s="1" t="s">
        <v>252</v>
      </c>
      <c r="O1363" s="1" t="s">
        <v>69</v>
      </c>
      <c r="P1363" t="s">
        <v>236</v>
      </c>
      <c r="Q1363" s="1" t="s">
        <v>253</v>
      </c>
      <c r="R1363" s="1" t="s">
        <v>961</v>
      </c>
      <c r="S1363" s="1" t="s">
        <v>10611</v>
      </c>
      <c r="T1363" s="1" t="s">
        <v>10612</v>
      </c>
      <c r="U1363" s="1" t="s">
        <v>4898</v>
      </c>
      <c r="V1363" s="1" t="s">
        <v>10613</v>
      </c>
      <c r="W1363" s="1" t="s">
        <v>202</v>
      </c>
      <c r="X1363" t="str">
        <f t="shared" si="148"/>
        <v>Complete</v>
      </c>
      <c r="Y1363">
        <f>MAX(0,100-IF(G1363="Invalid",Config!$B$5,0)-IF(I1363="Invalid",Config!$B$6,0)-IF(X1363="Incomplete",Config!$B$7,0)-IF(AF1363="Yes",Config!$B$37,0))</f>
        <v>100</v>
      </c>
      <c r="Z1363" s="1">
        <f>IF(OR(TRIM(B1363)="",COUNTIF(Config!$B$15:$B$19,B1363)&gt;0),1,0)+IF(OR(TRIM(C1363)="",COUNTIF(Config!$B$15:$B$19,C1363)&gt;0),1,0)+IF(OR(TRIM(F1363)="",COUNTIF(Config!$B$15:$B$19,F1363)&gt;0),1,0)+IF(OR(TRIM(H1363)="",COUNTIF(Config!$B$15:$B$19,H1363)&gt;0),1,0)+IF(OR(TRIM(E1363)="",COUNTIF(Config!$B$15:$B$19,E1363)&gt;0),1,0)+IF(OR(TRIM(K1363)="",COUNTIF(Config!$B$15:$B$19,K1363)&gt;0),1,0)+IF(OR(TRIM(P1363)="",COUNTIF(Config!$B$15:$B$19,P1363)&gt;0),1,0)+IF(OR(TRIM(R1363)="",COUNTIF(Config!$B$15:$B$19,R1363)&gt;0),1,0)</f>
        <v>0</v>
      </c>
      <c r="AA1363" s="1" cm="1">
        <f t="array" ref="AA1363">SUMPRODUCT(LEN(H1363)-LEN(SUBSTITUTE(H1363,{"0";"1";"2";"3";"4";"5";"6";"7";"8";"9"},"")))</f>
        <v>12</v>
      </c>
      <c r="AC1363" t="str">
        <f t="shared" si="149"/>
        <v/>
      </c>
      <c r="AD1363">
        <f t="shared" si="150"/>
        <v>1</v>
      </c>
      <c r="AE1363">
        <f t="shared" si="151"/>
        <v>1</v>
      </c>
      <c r="AF1363" t="str">
        <f t="shared" si="152"/>
        <v>No</v>
      </c>
      <c r="AG1363">
        <f t="shared" ca="1" si="153"/>
        <v>350</v>
      </c>
      <c r="AH1363" t="str">
        <f ca="1">IF(OR(V1363="",AG1363=""),"Yes",IF(AG1363&gt;Config!$B$41,"Yes","No"))</f>
        <v>No</v>
      </c>
    </row>
    <row r="1364" spans="1:34" x14ac:dyDescent="0.25">
      <c r="A1364" s="1" t="s">
        <v>10614</v>
      </c>
      <c r="B1364" s="1" t="s">
        <v>2431</v>
      </c>
      <c r="C1364" s="1" t="s">
        <v>43</v>
      </c>
      <c r="D1364" s="1" t="s">
        <v>10615</v>
      </c>
      <c r="E1364" s="1" t="s">
        <v>681</v>
      </c>
      <c r="F1364" s="1" t="s">
        <v>10616</v>
      </c>
      <c r="G1364" t="str">
        <f t="shared" si="147"/>
        <v>Valid</v>
      </c>
      <c r="H1364" s="1" t="s">
        <v>10617</v>
      </c>
      <c r="I1364" t="str" cm="1">
        <f t="array" ref="I1364">IF(OR(TRIM(H1364)="",ISNUMBER(SEARCH("#",H1364)),AA1364&lt;Config!$B$8,SUMPRODUCT(--ISNUMBER(SEARCH({"a";"b";"c";"d";"e";"f";"g";"h";"i";"j";"k";"l";"m";"n";"o";"p";"q";"r";"s";"t";"u";"v";"w";"x";"y";"z"},H1364)))&gt;0),"Invalid","Valid")</f>
        <v>Valid</v>
      </c>
      <c r="J1364" s="1" t="s">
        <v>10618</v>
      </c>
      <c r="K1364" s="1" t="s">
        <v>147</v>
      </c>
      <c r="L1364" s="1" t="s">
        <v>179</v>
      </c>
      <c r="M1364" s="1" t="s">
        <v>165</v>
      </c>
      <c r="N1364" s="1" t="s">
        <v>252</v>
      </c>
      <c r="O1364" s="1" t="s">
        <v>266</v>
      </c>
      <c r="P1364" t="s">
        <v>53</v>
      </c>
      <c r="Q1364" s="1" t="s">
        <v>55</v>
      </c>
      <c r="R1364" s="1" t="s">
        <v>415</v>
      </c>
      <c r="S1364" s="1" t="s">
        <v>10619</v>
      </c>
      <c r="T1364" s="1" t="s">
        <v>10620</v>
      </c>
      <c r="U1364" s="1" t="s">
        <v>10621</v>
      </c>
      <c r="V1364" s="1" t="s">
        <v>10622</v>
      </c>
      <c r="W1364" s="1" t="s">
        <v>125</v>
      </c>
      <c r="X1364" t="str">
        <f t="shared" si="148"/>
        <v>Complete</v>
      </c>
      <c r="Y1364">
        <f>MAX(0,100-IF(G1364="Invalid",Config!$B$5,0)-IF(I1364="Invalid",Config!$B$6,0)-IF(X1364="Incomplete",Config!$B$7,0)-IF(AF1364="Yes",Config!$B$37,0))</f>
        <v>100</v>
      </c>
      <c r="Z1364" s="1">
        <f>IF(OR(TRIM(B1364)="",COUNTIF(Config!$B$15:$B$19,B1364)&gt;0),1,0)+IF(OR(TRIM(C1364)="",COUNTIF(Config!$B$15:$B$19,C1364)&gt;0),1,0)+IF(OR(TRIM(F1364)="",COUNTIF(Config!$B$15:$B$19,F1364)&gt;0),1,0)+IF(OR(TRIM(H1364)="",COUNTIF(Config!$B$15:$B$19,H1364)&gt;0),1,0)+IF(OR(TRIM(E1364)="",COUNTIF(Config!$B$15:$B$19,E1364)&gt;0),1,0)+IF(OR(TRIM(K1364)="",COUNTIF(Config!$B$15:$B$19,K1364)&gt;0),1,0)+IF(OR(TRIM(P1364)="",COUNTIF(Config!$B$15:$B$19,P1364)&gt;0),1,0)+IF(OR(TRIM(R1364)="",COUNTIF(Config!$B$15:$B$19,R1364)&gt;0),1,0)</f>
        <v>0</v>
      </c>
      <c r="AA1364" s="1" cm="1">
        <f t="array" ref="AA1364">SUMPRODUCT(LEN(H1364)-LEN(SUBSTITUTE(H1364,{"0";"1";"2";"3";"4";"5";"6";"7";"8";"9"},"")))</f>
        <v>12</v>
      </c>
      <c r="AC1364" t="str">
        <f t="shared" si="149"/>
        <v/>
      </c>
      <c r="AD1364">
        <f t="shared" si="150"/>
        <v>1</v>
      </c>
      <c r="AE1364">
        <f t="shared" si="151"/>
        <v>1</v>
      </c>
      <c r="AF1364" t="str">
        <f t="shared" si="152"/>
        <v>No</v>
      </c>
      <c r="AG1364">
        <f t="shared" ca="1" si="153"/>
        <v>574</v>
      </c>
      <c r="AH1364" t="str">
        <f ca="1">IF(OR(V1364="",AG1364=""),"Yes",IF(AG1364&gt;Config!$B$41,"Yes","No"))</f>
        <v>Yes</v>
      </c>
    </row>
    <row r="1365" spans="1:34" x14ac:dyDescent="0.25">
      <c r="A1365" s="1" t="s">
        <v>10623</v>
      </c>
      <c r="B1365" s="1" t="s">
        <v>3087</v>
      </c>
      <c r="C1365" s="1" t="s">
        <v>679</v>
      </c>
      <c r="D1365" s="1" t="s">
        <v>10624</v>
      </c>
      <c r="E1365" s="1" t="s">
        <v>34606</v>
      </c>
      <c r="F1365" s="1" t="s">
        <v>34607</v>
      </c>
      <c r="G1365" t="str">
        <f t="shared" si="147"/>
        <v>Valid</v>
      </c>
      <c r="H1365" s="1" t="s">
        <v>10625</v>
      </c>
      <c r="I1365" t="str" cm="1">
        <f t="array" ref="I1365">IF(OR(TRIM(H1365)="",ISNUMBER(SEARCH("#",H1365)),AA1365&lt;Config!$B$8,SUMPRODUCT(--ISNUMBER(SEARCH({"a";"b";"c";"d";"e";"f";"g";"h";"i";"j";"k";"l";"m";"n";"o";"p";"q";"r";"s";"t";"u";"v";"w";"x";"y";"z"},H1365)))&gt;0),"Invalid","Valid")</f>
        <v>Valid</v>
      </c>
      <c r="J1365" s="1" t="s">
        <v>10626</v>
      </c>
      <c r="K1365" s="1" t="s">
        <v>504</v>
      </c>
      <c r="L1365" s="1" t="s">
        <v>67</v>
      </c>
      <c r="M1365" s="1" t="s">
        <v>462</v>
      </c>
      <c r="N1365" s="1" t="s">
        <v>252</v>
      </c>
      <c r="O1365" s="1" t="s">
        <v>149</v>
      </c>
      <c r="P1365" t="s">
        <v>104</v>
      </c>
      <c r="Q1365" s="1" t="s">
        <v>105</v>
      </c>
      <c r="R1365" s="1" t="s">
        <v>106</v>
      </c>
      <c r="S1365" s="1" t="s">
        <v>10627</v>
      </c>
      <c r="T1365" s="1" t="s">
        <v>10628</v>
      </c>
      <c r="U1365" s="1" t="s">
        <v>10629</v>
      </c>
      <c r="V1365" s="1" t="s">
        <v>5255</v>
      </c>
      <c r="W1365" s="1" t="s">
        <v>141</v>
      </c>
      <c r="X1365" t="str">
        <f t="shared" si="148"/>
        <v>Complete</v>
      </c>
      <c r="Y1365">
        <f>MAX(0,100-IF(G1365="Invalid",Config!$B$5,0)-IF(I1365="Invalid",Config!$B$6,0)-IF(X1365="Incomplete",Config!$B$7,0)-IF(AF1365="Yes",Config!$B$37,0))</f>
        <v>100</v>
      </c>
      <c r="Z1365" s="1">
        <f>IF(OR(TRIM(B1365)="",COUNTIF(Config!$B$15:$B$19,B1365)&gt;0),1,0)+IF(OR(TRIM(C1365)="",COUNTIF(Config!$B$15:$B$19,C1365)&gt;0),1,0)+IF(OR(TRIM(F1365)="",COUNTIF(Config!$B$15:$B$19,F1365)&gt;0),1,0)+IF(OR(TRIM(H1365)="",COUNTIF(Config!$B$15:$B$19,H1365)&gt;0),1,0)+IF(OR(TRIM(E1365)="",COUNTIF(Config!$B$15:$B$19,E1365)&gt;0),1,0)+IF(OR(TRIM(K1365)="",COUNTIF(Config!$B$15:$B$19,K1365)&gt;0),1,0)+IF(OR(TRIM(P1365)="",COUNTIF(Config!$B$15:$B$19,P1365)&gt;0),1,0)+IF(OR(TRIM(R1365)="",COUNTIF(Config!$B$15:$B$19,R1365)&gt;0),1,0)</f>
        <v>0</v>
      </c>
      <c r="AA1365" s="1" cm="1">
        <f t="array" ref="AA1365">SUMPRODUCT(LEN(H1365)-LEN(SUBSTITUTE(H1365,{"0";"1";"2";"3";"4";"5";"6";"7";"8";"9"},"")))</f>
        <v>11</v>
      </c>
      <c r="AC1365" t="str">
        <f t="shared" si="149"/>
        <v/>
      </c>
      <c r="AD1365">
        <f t="shared" si="150"/>
        <v>1</v>
      </c>
      <c r="AE1365">
        <f t="shared" si="151"/>
        <v>1</v>
      </c>
      <c r="AF1365" t="str">
        <f t="shared" si="152"/>
        <v>No</v>
      </c>
      <c r="AG1365">
        <f t="shared" ca="1" si="153"/>
        <v>44</v>
      </c>
      <c r="AH1365" t="str">
        <f ca="1">IF(OR(V1365="",AG1365=""),"Yes",IF(AG1365&gt;Config!$B$41,"Yes","No"))</f>
        <v>No</v>
      </c>
    </row>
    <row r="1366" spans="1:34" x14ac:dyDescent="0.25">
      <c r="A1366" s="1" t="s">
        <v>10630</v>
      </c>
      <c r="B1366" s="1" t="s">
        <v>1557</v>
      </c>
      <c r="C1366" s="1" t="s">
        <v>296</v>
      </c>
      <c r="D1366" s="1" t="s">
        <v>10631</v>
      </c>
      <c r="E1366" s="1" t="s">
        <v>34608</v>
      </c>
      <c r="F1366" s="1" t="s">
        <v>10632</v>
      </c>
      <c r="G1366" t="str">
        <f t="shared" si="147"/>
        <v>Valid</v>
      </c>
      <c r="H1366" s="1" t="s">
        <v>10633</v>
      </c>
      <c r="I1366" t="str" cm="1">
        <f t="array" ref="I1366">IF(OR(TRIM(H1366)="",ISNUMBER(SEARCH("#",H1366)),AA1366&lt;Config!$B$8,SUMPRODUCT(--ISNUMBER(SEARCH({"a";"b";"c";"d";"e";"f";"g";"h";"i";"j";"k";"l";"m";"n";"o";"p";"q";"r";"s";"t";"u";"v";"w";"x";"y";"z"},H1366)))&gt;0),"Invalid","Valid")</f>
        <v>Valid</v>
      </c>
      <c r="J1366" s="1" t="s">
        <v>10634</v>
      </c>
      <c r="K1366" s="1" t="s">
        <v>48</v>
      </c>
      <c r="L1366" s="1" t="s">
        <v>179</v>
      </c>
      <c r="M1366" s="1" t="s">
        <v>118</v>
      </c>
      <c r="N1366" s="1" t="s">
        <v>68</v>
      </c>
      <c r="O1366" s="1" t="s">
        <v>32</v>
      </c>
      <c r="P1366" t="s">
        <v>328</v>
      </c>
      <c r="Q1366" s="1" t="s">
        <v>33838</v>
      </c>
      <c r="R1366" s="1" t="s">
        <v>392</v>
      </c>
      <c r="S1366" s="1" t="s">
        <v>10635</v>
      </c>
      <c r="T1366" s="1" t="s">
        <v>10636</v>
      </c>
      <c r="U1366" s="1" t="s">
        <v>10406</v>
      </c>
      <c r="V1366" s="1" t="s">
        <v>1676</v>
      </c>
      <c r="W1366" s="1" t="s">
        <v>75</v>
      </c>
      <c r="X1366" t="str">
        <f t="shared" si="148"/>
        <v>Complete</v>
      </c>
      <c r="Y1366">
        <f>MAX(0,100-IF(G1366="Invalid",Config!$B$5,0)-IF(I1366="Invalid",Config!$B$6,0)-IF(X1366="Incomplete",Config!$B$7,0)-IF(AF1366="Yes",Config!$B$37,0))</f>
        <v>100</v>
      </c>
      <c r="Z1366" s="1">
        <f>IF(OR(TRIM(B1366)="",COUNTIF(Config!$B$15:$B$19,B1366)&gt;0),1,0)+IF(OR(TRIM(C1366)="",COUNTIF(Config!$B$15:$B$19,C1366)&gt;0),1,0)+IF(OR(TRIM(F1366)="",COUNTIF(Config!$B$15:$B$19,F1366)&gt;0),1,0)+IF(OR(TRIM(H1366)="",COUNTIF(Config!$B$15:$B$19,H1366)&gt;0),1,0)+IF(OR(TRIM(E1366)="",COUNTIF(Config!$B$15:$B$19,E1366)&gt;0),1,0)+IF(OR(TRIM(K1366)="",COUNTIF(Config!$B$15:$B$19,K1366)&gt;0),1,0)+IF(OR(TRIM(P1366)="",COUNTIF(Config!$B$15:$B$19,P1366)&gt;0),1,0)+IF(OR(TRIM(R1366)="",COUNTIF(Config!$B$15:$B$19,R1366)&gt;0),1,0)</f>
        <v>0</v>
      </c>
      <c r="AA1366" s="1" cm="1">
        <f t="array" ref="AA1366">SUMPRODUCT(LEN(H1366)-LEN(SUBSTITUTE(H1366,{"0";"1";"2";"3";"4";"5";"6";"7";"8";"9"},"")))</f>
        <v>10</v>
      </c>
      <c r="AC1366" t="str">
        <f t="shared" si="149"/>
        <v/>
      </c>
      <c r="AD1366">
        <f t="shared" si="150"/>
        <v>1</v>
      </c>
      <c r="AE1366">
        <f t="shared" si="151"/>
        <v>1</v>
      </c>
      <c r="AF1366" t="str">
        <f t="shared" si="152"/>
        <v>No</v>
      </c>
      <c r="AG1366">
        <f t="shared" ca="1" si="153"/>
        <v>37</v>
      </c>
      <c r="AH1366" t="str">
        <f ca="1">IF(OR(V1366="",AG1366=""),"Yes",IF(AG1366&gt;Config!$B$41,"Yes","No"))</f>
        <v>No</v>
      </c>
    </row>
    <row r="1367" spans="1:34" x14ac:dyDescent="0.25">
      <c r="A1367" s="1" t="s">
        <v>10637</v>
      </c>
      <c r="B1367" s="1" t="s">
        <v>1616</v>
      </c>
      <c r="C1367" s="1" t="s">
        <v>792</v>
      </c>
      <c r="D1367" s="1" t="s">
        <v>9714</v>
      </c>
      <c r="E1367" s="1" t="s">
        <v>33829</v>
      </c>
      <c r="F1367" s="1" t="s">
        <v>10638</v>
      </c>
      <c r="G1367" t="str">
        <f t="shared" si="147"/>
        <v>Valid</v>
      </c>
      <c r="H1367" s="1" t="s">
        <v>10639</v>
      </c>
      <c r="I1367" t="str" cm="1">
        <f t="array" ref="I1367">IF(OR(TRIM(H1367)="",ISNUMBER(SEARCH("#",H1367)),AA1367&lt;Config!$B$8,SUMPRODUCT(--ISNUMBER(SEARCH({"a";"b";"c";"d";"e";"f";"g";"h";"i";"j";"k";"l";"m";"n";"o";"p";"q";"r";"s";"t";"u";"v";"w";"x";"y";"z"},H1367)))&gt;0),"Invalid","Valid")</f>
        <v>Valid</v>
      </c>
      <c r="J1367" s="1" t="s">
        <v>10640</v>
      </c>
      <c r="K1367" s="1" t="s">
        <v>250</v>
      </c>
      <c r="L1367" s="1" t="s">
        <v>67</v>
      </c>
      <c r="M1367" s="1" t="s">
        <v>235</v>
      </c>
      <c r="N1367" s="1" t="s">
        <v>211</v>
      </c>
      <c r="O1367" s="1" t="s">
        <v>196</v>
      </c>
      <c r="P1367" t="s">
        <v>328</v>
      </c>
      <c r="Q1367" s="1" t="s">
        <v>329</v>
      </c>
      <c r="R1367" s="1" t="s">
        <v>571</v>
      </c>
      <c r="S1367" s="1" t="s">
        <v>10641</v>
      </c>
      <c r="T1367" s="1" t="s">
        <v>10642</v>
      </c>
      <c r="U1367" s="1" t="s">
        <v>10643</v>
      </c>
      <c r="V1367" s="1" t="s">
        <v>140</v>
      </c>
      <c r="W1367" s="1" t="s">
        <v>186</v>
      </c>
      <c r="X1367" t="str">
        <f t="shared" si="148"/>
        <v>Incomplete</v>
      </c>
      <c r="Y1367">
        <f>MAX(0,100-IF(G1367="Invalid",Config!$B$5,0)-IF(I1367="Invalid",Config!$B$6,0)-IF(X1367="Incomplete",Config!$B$7,0)-IF(AF1367="Yes",Config!$B$37,0))</f>
        <v>60</v>
      </c>
      <c r="Z1367" s="1">
        <f>IF(OR(TRIM(B1367)="",COUNTIF(Config!$B$15:$B$19,B1367)&gt;0),1,0)+IF(OR(TRIM(C1367)="",COUNTIF(Config!$B$15:$B$19,C1367)&gt;0),1,0)+IF(OR(TRIM(F1367)="",COUNTIF(Config!$B$15:$B$19,F1367)&gt;0),1,0)+IF(OR(TRIM(H1367)="",COUNTIF(Config!$B$15:$B$19,H1367)&gt;0),1,0)+IF(OR(TRIM(E1367)="",COUNTIF(Config!$B$15:$B$19,E1367)&gt;0),1,0)+IF(OR(TRIM(K1367)="",COUNTIF(Config!$B$15:$B$19,K1367)&gt;0),1,0)+IF(OR(TRIM(P1367)="",COUNTIF(Config!$B$15:$B$19,P1367)&gt;0),1,0)+IF(OR(TRIM(R1367)="",COUNTIF(Config!$B$15:$B$19,R1367)&gt;0),1,0)</f>
        <v>1</v>
      </c>
      <c r="AA1367" s="1" cm="1">
        <f t="array" ref="AA1367">SUMPRODUCT(LEN(H1367)-LEN(SUBSTITUTE(H1367,{"0";"1";"2";"3";"4";"5";"6";"7";"8";"9"},"")))</f>
        <v>10</v>
      </c>
      <c r="AC1367" t="str">
        <f t="shared" si="149"/>
        <v>Incomplete Profile</v>
      </c>
      <c r="AD1367">
        <f t="shared" si="150"/>
        <v>1</v>
      </c>
      <c r="AE1367">
        <f t="shared" si="151"/>
        <v>1</v>
      </c>
      <c r="AF1367" t="str">
        <f t="shared" si="152"/>
        <v>No</v>
      </c>
      <c r="AG1367">
        <f t="shared" ca="1" si="153"/>
        <v>37</v>
      </c>
      <c r="AH1367" t="str">
        <f ca="1">IF(OR(V1367="",AG1367=""),"Yes",IF(AG1367&gt;Config!$B$41,"Yes","No"))</f>
        <v>No</v>
      </c>
    </row>
    <row r="1368" spans="1:34" x14ac:dyDescent="0.25">
      <c r="A1368" s="1" t="s">
        <v>10644</v>
      </c>
      <c r="B1368" s="1" t="s">
        <v>1015</v>
      </c>
      <c r="C1368" s="1" t="s">
        <v>173</v>
      </c>
      <c r="D1368" s="1" t="s">
        <v>10645</v>
      </c>
      <c r="E1368" s="1" t="s">
        <v>34390</v>
      </c>
      <c r="F1368" s="1" t="s">
        <v>10646</v>
      </c>
      <c r="G1368" t="str">
        <f t="shared" si="147"/>
        <v>Valid</v>
      </c>
      <c r="H1368" s="1" t="s">
        <v>10647</v>
      </c>
      <c r="I1368" t="str" cm="1">
        <f t="array" ref="I1368">IF(OR(TRIM(H1368)="",ISNUMBER(SEARCH("#",H1368)),AA1368&lt;Config!$B$8,SUMPRODUCT(--ISNUMBER(SEARCH({"a";"b";"c";"d";"e";"f";"g";"h";"i";"j";"k";"l";"m";"n";"o";"p";"q";"r";"s";"t";"u";"v";"w";"x";"y";"z"},H1368)))&gt;0),"Invalid","Valid")</f>
        <v>Valid</v>
      </c>
      <c r="J1368" s="1" t="s">
        <v>10648</v>
      </c>
      <c r="K1368" s="1" t="s">
        <v>264</v>
      </c>
      <c r="L1368" s="1" t="s">
        <v>450</v>
      </c>
      <c r="M1368" s="1" t="s">
        <v>343</v>
      </c>
      <c r="N1368" s="1" t="s">
        <v>211</v>
      </c>
      <c r="O1368" s="1" t="s">
        <v>196</v>
      </c>
      <c r="P1368" t="s">
        <v>344</v>
      </c>
      <c r="Q1368" s="1" t="s">
        <v>1199</v>
      </c>
      <c r="R1368" s="1" t="s">
        <v>1141</v>
      </c>
      <c r="S1368" s="1" t="s">
        <v>6886</v>
      </c>
      <c r="T1368" s="1" t="s">
        <v>10649</v>
      </c>
      <c r="U1368" s="1" t="s">
        <v>139</v>
      </c>
      <c r="V1368" s="1" t="s">
        <v>1229</v>
      </c>
      <c r="W1368" s="1" t="s">
        <v>40</v>
      </c>
      <c r="X1368" t="str">
        <f t="shared" si="148"/>
        <v>Complete</v>
      </c>
      <c r="Y1368">
        <f>MAX(0,100-IF(G1368="Invalid",Config!$B$5,0)-IF(I1368="Invalid",Config!$B$6,0)-IF(X1368="Incomplete",Config!$B$7,0)-IF(AF1368="Yes",Config!$B$37,0))</f>
        <v>100</v>
      </c>
      <c r="Z1368" s="1">
        <f>IF(OR(TRIM(B1368)="",COUNTIF(Config!$B$15:$B$19,B1368)&gt;0),1,0)+IF(OR(TRIM(C1368)="",COUNTIF(Config!$B$15:$B$19,C1368)&gt;0),1,0)+IF(OR(TRIM(F1368)="",COUNTIF(Config!$B$15:$B$19,F1368)&gt;0),1,0)+IF(OR(TRIM(H1368)="",COUNTIF(Config!$B$15:$B$19,H1368)&gt;0),1,0)+IF(OR(TRIM(E1368)="",COUNTIF(Config!$B$15:$B$19,E1368)&gt;0),1,0)+IF(OR(TRIM(K1368)="",COUNTIF(Config!$B$15:$B$19,K1368)&gt;0),1,0)+IF(OR(TRIM(P1368)="",COUNTIF(Config!$B$15:$B$19,P1368)&gt;0),1,0)+IF(OR(TRIM(R1368)="",COUNTIF(Config!$B$15:$B$19,R1368)&gt;0),1,0)</f>
        <v>0</v>
      </c>
      <c r="AA1368" s="1" cm="1">
        <f t="array" ref="AA1368">SUMPRODUCT(LEN(H1368)-LEN(SUBSTITUTE(H1368,{"0";"1";"2";"3";"4";"5";"6";"7";"8";"9"},"")))</f>
        <v>11</v>
      </c>
      <c r="AC1368" t="str">
        <f t="shared" si="149"/>
        <v/>
      </c>
      <c r="AD1368">
        <f t="shared" si="150"/>
        <v>1</v>
      </c>
      <c r="AE1368">
        <f t="shared" si="151"/>
        <v>1</v>
      </c>
      <c r="AF1368" t="str">
        <f t="shared" si="152"/>
        <v>No</v>
      </c>
      <c r="AG1368">
        <f t="shared" ca="1" si="153"/>
        <v>235</v>
      </c>
      <c r="AH1368" t="str">
        <f ca="1">IF(OR(V1368="",AG1368=""),"Yes",IF(AG1368&gt;Config!$B$41,"Yes","No"))</f>
        <v>No</v>
      </c>
    </row>
    <row r="1369" spans="1:34" x14ac:dyDescent="0.25">
      <c r="A1369" s="1" t="s">
        <v>10650</v>
      </c>
      <c r="B1369" s="1" t="s">
        <v>4687</v>
      </c>
      <c r="C1369" s="1" t="s">
        <v>996</v>
      </c>
      <c r="D1369" s="1" t="s">
        <v>10651</v>
      </c>
      <c r="E1369" s="1" t="s">
        <v>34609</v>
      </c>
      <c r="F1369" s="1" t="s">
        <v>10652</v>
      </c>
      <c r="G1369" t="str">
        <f t="shared" si="147"/>
        <v>Valid</v>
      </c>
      <c r="H1369" s="1" t="s">
        <v>10653</v>
      </c>
      <c r="I1369" t="str" cm="1">
        <f t="array" ref="I1369">IF(OR(TRIM(H1369)="",ISNUMBER(SEARCH("#",H1369)),AA1369&lt;Config!$B$8,SUMPRODUCT(--ISNUMBER(SEARCH({"a";"b";"c";"d";"e";"f";"g";"h";"i";"j";"k";"l";"m";"n";"o";"p";"q";"r";"s";"t";"u";"v";"w";"x";"y";"z"},H1369)))&gt;0),"Invalid","Valid")</f>
        <v>Valid</v>
      </c>
      <c r="J1369" s="1" t="s">
        <v>10654</v>
      </c>
      <c r="K1369" s="1" t="s">
        <v>83</v>
      </c>
      <c r="L1369" s="1" t="s">
        <v>265</v>
      </c>
      <c r="M1369" s="1" t="s">
        <v>118</v>
      </c>
      <c r="N1369" s="1" t="s">
        <v>224</v>
      </c>
      <c r="O1369" s="1" t="s">
        <v>52</v>
      </c>
      <c r="P1369" t="s">
        <v>344</v>
      </c>
      <c r="Q1369" s="1" t="s">
        <v>345</v>
      </c>
      <c r="R1369" s="1" t="s">
        <v>1141</v>
      </c>
      <c r="S1369" s="1" t="s">
        <v>10655</v>
      </c>
      <c r="T1369" s="1" t="s">
        <v>10656</v>
      </c>
      <c r="U1369" s="1" t="s">
        <v>2604</v>
      </c>
      <c r="V1369" s="1" t="s">
        <v>1839</v>
      </c>
      <c r="W1369" s="1" t="s">
        <v>60</v>
      </c>
      <c r="X1369" t="str">
        <f t="shared" si="148"/>
        <v>Complete</v>
      </c>
      <c r="Y1369">
        <f>MAX(0,100-IF(G1369="Invalid",Config!$B$5,0)-IF(I1369="Invalid",Config!$B$6,0)-IF(X1369="Incomplete",Config!$B$7,0)-IF(AF1369="Yes",Config!$B$37,0))</f>
        <v>75</v>
      </c>
      <c r="Z1369" s="1">
        <f>IF(OR(TRIM(B1369)="",COUNTIF(Config!$B$15:$B$19,B1369)&gt;0),1,0)+IF(OR(TRIM(C1369)="",COUNTIF(Config!$B$15:$B$19,C1369)&gt;0),1,0)+IF(OR(TRIM(F1369)="",COUNTIF(Config!$B$15:$B$19,F1369)&gt;0),1,0)+IF(OR(TRIM(H1369)="",COUNTIF(Config!$B$15:$B$19,H1369)&gt;0),1,0)+IF(OR(TRIM(E1369)="",COUNTIF(Config!$B$15:$B$19,E1369)&gt;0),1,0)+IF(OR(TRIM(K1369)="",COUNTIF(Config!$B$15:$B$19,K1369)&gt;0),1,0)+IF(OR(TRIM(P1369)="",COUNTIF(Config!$B$15:$B$19,P1369)&gt;0),1,0)+IF(OR(TRIM(R1369)="",COUNTIF(Config!$B$15:$B$19,R1369)&gt;0),1,0)</f>
        <v>0</v>
      </c>
      <c r="AA1369" s="1" cm="1">
        <f t="array" ref="AA1369">SUMPRODUCT(LEN(H1369)-LEN(SUBSTITUTE(H1369,{"0";"1";"2";"3";"4";"5";"6";"7";"8";"9"},"")))</f>
        <v>11</v>
      </c>
      <c r="AC1369" t="str">
        <f t="shared" si="149"/>
        <v>Potential Duplicate</v>
      </c>
      <c r="AD1369">
        <f t="shared" si="150"/>
        <v>2</v>
      </c>
      <c r="AE1369">
        <f t="shared" si="151"/>
        <v>1</v>
      </c>
      <c r="AF1369" t="str">
        <f t="shared" si="152"/>
        <v>Yes</v>
      </c>
      <c r="AG1369">
        <f t="shared" ca="1" si="153"/>
        <v>367</v>
      </c>
      <c r="AH1369" t="str">
        <f ca="1">IF(OR(V1369="",AG1369=""),"Yes",IF(AG1369&gt;Config!$B$41,"Yes","No"))</f>
        <v>Yes</v>
      </c>
    </row>
    <row r="1370" spans="1:34" x14ac:dyDescent="0.25">
      <c r="A1370" s="1" t="s">
        <v>10657</v>
      </c>
      <c r="B1370" s="1" t="s">
        <v>22</v>
      </c>
      <c r="C1370" s="1" t="s">
        <v>323</v>
      </c>
      <c r="D1370" s="1" t="s">
        <v>10658</v>
      </c>
      <c r="E1370" s="1" t="s">
        <v>34610</v>
      </c>
      <c r="F1370" s="1" t="s">
        <v>10659</v>
      </c>
      <c r="G1370" t="str">
        <f t="shared" si="147"/>
        <v>Valid</v>
      </c>
      <c r="H1370" s="1" t="s">
        <v>10660</v>
      </c>
      <c r="I1370" t="str" cm="1">
        <f t="array" ref="I1370">IF(OR(TRIM(H1370)="",ISNUMBER(SEARCH("#",H1370)),AA1370&lt;Config!$B$8,SUMPRODUCT(--ISNUMBER(SEARCH({"a";"b";"c";"d";"e";"f";"g";"h";"i";"j";"k";"l";"m";"n";"o";"p";"q";"r";"s";"t";"u";"v";"w";"x";"y";"z"},H1370)))&gt;0),"Invalid","Valid")</f>
        <v>Valid</v>
      </c>
      <c r="J1370" s="1" t="s">
        <v>10661</v>
      </c>
      <c r="K1370" s="1" t="s">
        <v>83</v>
      </c>
      <c r="L1370" s="1" t="s">
        <v>450</v>
      </c>
      <c r="M1370" s="1" t="s">
        <v>33827</v>
      </c>
      <c r="N1370" s="1" t="s">
        <v>224</v>
      </c>
      <c r="O1370" s="1" t="s">
        <v>69</v>
      </c>
      <c r="P1370" t="s">
        <v>344</v>
      </c>
      <c r="Q1370" s="1" t="s">
        <v>345</v>
      </c>
      <c r="R1370" s="1" t="s">
        <v>1200</v>
      </c>
      <c r="S1370" s="1" t="s">
        <v>10662</v>
      </c>
      <c r="T1370" s="1" t="s">
        <v>10663</v>
      </c>
      <c r="U1370" s="1" t="s">
        <v>878</v>
      </c>
      <c r="V1370" s="1" t="s">
        <v>1521</v>
      </c>
      <c r="W1370" s="1" t="s">
        <v>384</v>
      </c>
      <c r="X1370" t="str">
        <f t="shared" si="148"/>
        <v>Complete</v>
      </c>
      <c r="Y1370">
        <f>MAX(0,100-IF(G1370="Invalid",Config!$B$5,0)-IF(I1370="Invalid",Config!$B$6,0)-IF(X1370="Incomplete",Config!$B$7,0)-IF(AF1370="Yes",Config!$B$37,0))</f>
        <v>100</v>
      </c>
      <c r="Z1370" s="1">
        <f>IF(OR(TRIM(B1370)="",COUNTIF(Config!$B$15:$B$19,B1370)&gt;0),1,0)+IF(OR(TRIM(C1370)="",COUNTIF(Config!$B$15:$B$19,C1370)&gt;0),1,0)+IF(OR(TRIM(F1370)="",COUNTIF(Config!$B$15:$B$19,F1370)&gt;0),1,0)+IF(OR(TRIM(H1370)="",COUNTIF(Config!$B$15:$B$19,H1370)&gt;0),1,0)+IF(OR(TRIM(E1370)="",COUNTIF(Config!$B$15:$B$19,E1370)&gt;0),1,0)+IF(OR(TRIM(K1370)="",COUNTIF(Config!$B$15:$B$19,K1370)&gt;0),1,0)+IF(OR(TRIM(P1370)="",COUNTIF(Config!$B$15:$B$19,P1370)&gt;0),1,0)+IF(OR(TRIM(R1370)="",COUNTIF(Config!$B$15:$B$19,R1370)&gt;0),1,0)</f>
        <v>0</v>
      </c>
      <c r="AA1370" s="1" cm="1">
        <f t="array" ref="AA1370">SUMPRODUCT(LEN(H1370)-LEN(SUBSTITUTE(H1370,{"0";"1";"2";"3";"4";"5";"6";"7";"8";"9"},"")))</f>
        <v>10</v>
      </c>
      <c r="AC1370" t="str">
        <f t="shared" si="149"/>
        <v/>
      </c>
      <c r="AD1370">
        <f t="shared" si="150"/>
        <v>1</v>
      </c>
      <c r="AE1370">
        <f t="shared" si="151"/>
        <v>1</v>
      </c>
      <c r="AF1370" t="str">
        <f t="shared" si="152"/>
        <v>No</v>
      </c>
      <c r="AG1370">
        <f t="shared" ca="1" si="153"/>
        <v>37</v>
      </c>
      <c r="AH1370" t="str">
        <f ca="1">IF(OR(V1370="",AG1370=""),"Yes",IF(AG1370&gt;Config!$B$41,"Yes","No"))</f>
        <v>No</v>
      </c>
    </row>
    <row r="1371" spans="1:34" x14ac:dyDescent="0.25">
      <c r="A1371" s="1" t="s">
        <v>10664</v>
      </c>
      <c r="B1371" s="1" t="s">
        <v>1624</v>
      </c>
      <c r="C1371" s="1" t="s">
        <v>445</v>
      </c>
      <c r="D1371" s="1" t="s">
        <v>10665</v>
      </c>
      <c r="E1371" s="1" t="s">
        <v>310</v>
      </c>
      <c r="F1371" s="1" t="s">
        <v>10666</v>
      </c>
      <c r="G1371" t="str">
        <f t="shared" si="147"/>
        <v>Valid</v>
      </c>
      <c r="H1371" s="1" t="s">
        <v>10667</v>
      </c>
      <c r="I1371" t="str" cm="1">
        <f t="array" ref="I1371">IF(OR(TRIM(H1371)="",ISNUMBER(SEARCH("#",H1371)),AA1371&lt;Config!$B$8,SUMPRODUCT(--ISNUMBER(SEARCH({"a";"b";"c";"d";"e";"f";"g";"h";"i";"j";"k";"l";"m";"n";"o";"p";"q";"r";"s";"t";"u";"v";"w";"x";"y";"z"},H1371)))&gt;0),"Invalid","Valid")</f>
        <v>Valid</v>
      </c>
      <c r="J1371" s="1" t="s">
        <v>10668</v>
      </c>
      <c r="K1371" s="1" t="s">
        <v>625</v>
      </c>
      <c r="L1371" s="1" t="s">
        <v>29</v>
      </c>
      <c r="M1371" s="1" t="s">
        <v>391</v>
      </c>
      <c r="N1371" s="1" t="s">
        <v>358</v>
      </c>
      <c r="O1371" s="1" t="s">
        <v>196</v>
      </c>
      <c r="P1371" t="s">
        <v>53</v>
      </c>
      <c r="Q1371" s="1" t="s">
        <v>55</v>
      </c>
      <c r="R1371" s="1" t="s">
        <v>197</v>
      </c>
      <c r="S1371" s="1" t="s">
        <v>10669</v>
      </c>
      <c r="T1371" s="1" t="s">
        <v>10670</v>
      </c>
      <c r="U1371" s="1" t="s">
        <v>9736</v>
      </c>
      <c r="V1371" s="1" t="s">
        <v>2463</v>
      </c>
      <c r="W1371" s="1" t="s">
        <v>40</v>
      </c>
      <c r="X1371" t="str">
        <f t="shared" si="148"/>
        <v>Complete</v>
      </c>
      <c r="Y1371">
        <f>MAX(0,100-IF(G1371="Invalid",Config!$B$5,0)-IF(I1371="Invalid",Config!$B$6,0)-IF(X1371="Incomplete",Config!$B$7,0)-IF(AF1371="Yes",Config!$B$37,0))</f>
        <v>100</v>
      </c>
      <c r="Z1371" s="1">
        <f>IF(OR(TRIM(B1371)="",COUNTIF(Config!$B$15:$B$19,B1371)&gt;0),1,0)+IF(OR(TRIM(C1371)="",COUNTIF(Config!$B$15:$B$19,C1371)&gt;0),1,0)+IF(OR(TRIM(F1371)="",COUNTIF(Config!$B$15:$B$19,F1371)&gt;0),1,0)+IF(OR(TRIM(H1371)="",COUNTIF(Config!$B$15:$B$19,H1371)&gt;0),1,0)+IF(OR(TRIM(E1371)="",COUNTIF(Config!$B$15:$B$19,E1371)&gt;0),1,0)+IF(OR(TRIM(K1371)="",COUNTIF(Config!$B$15:$B$19,K1371)&gt;0),1,0)+IF(OR(TRIM(P1371)="",COUNTIF(Config!$B$15:$B$19,P1371)&gt;0),1,0)+IF(OR(TRIM(R1371)="",COUNTIF(Config!$B$15:$B$19,R1371)&gt;0),1,0)</f>
        <v>0</v>
      </c>
      <c r="AA1371" s="1" cm="1">
        <f t="array" ref="AA1371">SUMPRODUCT(LEN(H1371)-LEN(SUBSTITUTE(H1371,{"0";"1";"2";"3";"4";"5";"6";"7";"8";"9"},"")))</f>
        <v>12</v>
      </c>
      <c r="AC1371" t="str">
        <f t="shared" si="149"/>
        <v/>
      </c>
      <c r="AD1371">
        <f t="shared" si="150"/>
        <v>1</v>
      </c>
      <c r="AE1371">
        <f t="shared" si="151"/>
        <v>1</v>
      </c>
      <c r="AF1371" t="str">
        <f t="shared" si="152"/>
        <v>No</v>
      </c>
      <c r="AG1371">
        <f t="shared" ca="1" si="153"/>
        <v>76</v>
      </c>
      <c r="AH1371" t="str">
        <f ca="1">IF(OR(V1371="",AG1371=""),"Yes",IF(AG1371&gt;Config!$B$41,"Yes","No"))</f>
        <v>No</v>
      </c>
    </row>
    <row r="1372" spans="1:34" x14ac:dyDescent="0.25">
      <c r="A1372" s="1" t="s">
        <v>10671</v>
      </c>
      <c r="B1372" s="1" t="s">
        <v>219</v>
      </c>
      <c r="C1372" s="1" t="s">
        <v>1068</v>
      </c>
      <c r="D1372" s="1" t="s">
        <v>7289</v>
      </c>
      <c r="E1372" s="1" t="s">
        <v>34123</v>
      </c>
      <c r="F1372" s="1" t="s">
        <v>10672</v>
      </c>
      <c r="G1372" t="str">
        <f t="shared" si="147"/>
        <v>Valid</v>
      </c>
      <c r="H1372" s="1" t="s">
        <v>10673</v>
      </c>
      <c r="I1372" t="str" cm="1">
        <f t="array" ref="I1372">IF(OR(TRIM(H1372)="",ISNUMBER(SEARCH("#",H1372)),AA1372&lt;Config!$B$8,SUMPRODUCT(--ISNUMBER(SEARCH({"a";"b";"c";"d";"e";"f";"g";"h";"i";"j";"k";"l";"m";"n";"o";"p";"q";"r";"s";"t";"u";"v";"w";"x";"y";"z"},H1372)))&gt;0),"Invalid","Valid")</f>
        <v>Valid</v>
      </c>
      <c r="J1372" s="1" t="s">
        <v>10674</v>
      </c>
      <c r="K1372" s="1" t="s">
        <v>117</v>
      </c>
      <c r="L1372" s="1" t="s">
        <v>49</v>
      </c>
      <c r="M1372" s="1" t="s">
        <v>391</v>
      </c>
      <c r="N1372" s="1" t="s">
        <v>211</v>
      </c>
      <c r="O1372" s="1" t="s">
        <v>196</v>
      </c>
      <c r="P1372" t="s">
        <v>33</v>
      </c>
      <c r="Q1372" s="1" t="s">
        <v>119</v>
      </c>
      <c r="R1372" s="1" t="s">
        <v>482</v>
      </c>
      <c r="S1372" s="1" t="s">
        <v>10675</v>
      </c>
      <c r="T1372" s="1" t="s">
        <v>10676</v>
      </c>
      <c r="U1372" s="1" t="s">
        <v>10677</v>
      </c>
      <c r="V1372" s="1" t="s">
        <v>10678</v>
      </c>
      <c r="W1372" s="1" t="s">
        <v>293</v>
      </c>
      <c r="X1372" t="str">
        <f t="shared" si="148"/>
        <v>Complete</v>
      </c>
      <c r="Y1372">
        <f>MAX(0,100-IF(G1372="Invalid",Config!$B$5,0)-IF(I1372="Invalid",Config!$B$6,0)-IF(X1372="Incomplete",Config!$B$7,0)-IF(AF1372="Yes",Config!$B$37,0))</f>
        <v>100</v>
      </c>
      <c r="Z1372" s="1">
        <f>IF(OR(TRIM(B1372)="",COUNTIF(Config!$B$15:$B$19,B1372)&gt;0),1,0)+IF(OR(TRIM(C1372)="",COUNTIF(Config!$B$15:$B$19,C1372)&gt;0),1,0)+IF(OR(TRIM(F1372)="",COUNTIF(Config!$B$15:$B$19,F1372)&gt;0),1,0)+IF(OR(TRIM(H1372)="",COUNTIF(Config!$B$15:$B$19,H1372)&gt;0),1,0)+IF(OR(TRIM(E1372)="",COUNTIF(Config!$B$15:$B$19,E1372)&gt;0),1,0)+IF(OR(TRIM(K1372)="",COUNTIF(Config!$B$15:$B$19,K1372)&gt;0),1,0)+IF(OR(TRIM(P1372)="",COUNTIF(Config!$B$15:$B$19,P1372)&gt;0),1,0)+IF(OR(TRIM(R1372)="",COUNTIF(Config!$B$15:$B$19,R1372)&gt;0),1,0)</f>
        <v>0</v>
      </c>
      <c r="AA1372" s="1" cm="1">
        <f t="array" ref="AA1372">SUMPRODUCT(LEN(H1372)-LEN(SUBSTITUTE(H1372,{"0";"1";"2";"3";"4";"5";"6";"7";"8";"9"},"")))</f>
        <v>10</v>
      </c>
      <c r="AC1372" t="str">
        <f t="shared" si="149"/>
        <v/>
      </c>
      <c r="AD1372">
        <f t="shared" si="150"/>
        <v>1</v>
      </c>
      <c r="AE1372">
        <f t="shared" si="151"/>
        <v>1</v>
      </c>
      <c r="AF1372" t="str">
        <f t="shared" si="152"/>
        <v>No</v>
      </c>
      <c r="AG1372" t="str">
        <f t="shared" ca="1" si="153"/>
        <v/>
      </c>
      <c r="AH1372" t="str">
        <f ca="1">IF(OR(V1372="",AG1372=""),"Yes",IF(AG1372&gt;Config!$B$41,"Yes","No"))</f>
        <v>Yes</v>
      </c>
    </row>
    <row r="1373" spans="1:34" x14ac:dyDescent="0.25">
      <c r="A1373" s="1" t="s">
        <v>10679</v>
      </c>
      <c r="B1373" s="1" t="s">
        <v>172</v>
      </c>
      <c r="C1373" s="1" t="s">
        <v>524</v>
      </c>
      <c r="D1373" s="1" t="s">
        <v>10680</v>
      </c>
      <c r="E1373" s="1" t="s">
        <v>298</v>
      </c>
      <c r="F1373" s="1" t="s">
        <v>10681</v>
      </c>
      <c r="G1373" t="str">
        <f t="shared" si="147"/>
        <v>Valid</v>
      </c>
      <c r="H1373" s="1" t="s">
        <v>10682</v>
      </c>
      <c r="I1373" t="str" cm="1">
        <f t="array" ref="I1373">IF(OR(TRIM(H1373)="",ISNUMBER(SEARCH("#",H1373)),AA1373&lt;Config!$B$8,SUMPRODUCT(--ISNUMBER(SEARCH({"a";"b";"c";"d";"e";"f";"g";"h";"i";"j";"k";"l";"m";"n";"o";"p";"q";"r";"s";"t";"u";"v";"w";"x";"y";"z"},H1373)))&gt;0),"Invalid","Valid")</f>
        <v>Valid</v>
      </c>
      <c r="J1373" s="1" t="s">
        <v>10683</v>
      </c>
      <c r="K1373" s="1" t="s">
        <v>133</v>
      </c>
      <c r="L1373" s="1" t="s">
        <v>102</v>
      </c>
      <c r="M1373" s="1" t="s">
        <v>33827</v>
      </c>
      <c r="N1373" s="1" t="s">
        <v>148</v>
      </c>
      <c r="O1373" s="1" t="s">
        <v>196</v>
      </c>
      <c r="P1373" t="s">
        <v>33</v>
      </c>
      <c r="Q1373" s="1" t="s">
        <v>119</v>
      </c>
      <c r="R1373" s="1" t="s">
        <v>482</v>
      </c>
      <c r="S1373" s="1" t="s">
        <v>10684</v>
      </c>
      <c r="T1373" s="1" t="s">
        <v>10685</v>
      </c>
      <c r="U1373" s="1" t="s">
        <v>3756</v>
      </c>
      <c r="V1373" s="1" t="s">
        <v>1955</v>
      </c>
      <c r="W1373" s="1" t="s">
        <v>293</v>
      </c>
      <c r="X1373" t="str">
        <f t="shared" si="148"/>
        <v>Complete</v>
      </c>
      <c r="Y1373">
        <f>MAX(0,100-IF(G1373="Invalid",Config!$B$5,0)-IF(I1373="Invalid",Config!$B$6,0)-IF(X1373="Incomplete",Config!$B$7,0)-IF(AF1373="Yes",Config!$B$37,0))</f>
        <v>100</v>
      </c>
      <c r="Z1373" s="1">
        <f>IF(OR(TRIM(B1373)="",COUNTIF(Config!$B$15:$B$19,B1373)&gt;0),1,0)+IF(OR(TRIM(C1373)="",COUNTIF(Config!$B$15:$B$19,C1373)&gt;0),1,0)+IF(OR(TRIM(F1373)="",COUNTIF(Config!$B$15:$B$19,F1373)&gt;0),1,0)+IF(OR(TRIM(H1373)="",COUNTIF(Config!$B$15:$B$19,H1373)&gt;0),1,0)+IF(OR(TRIM(E1373)="",COUNTIF(Config!$B$15:$B$19,E1373)&gt;0),1,0)+IF(OR(TRIM(K1373)="",COUNTIF(Config!$B$15:$B$19,K1373)&gt;0),1,0)+IF(OR(TRIM(P1373)="",COUNTIF(Config!$B$15:$B$19,P1373)&gt;0),1,0)+IF(OR(TRIM(R1373)="",COUNTIF(Config!$B$15:$B$19,R1373)&gt;0),1,0)</f>
        <v>0</v>
      </c>
      <c r="AA1373" s="1" cm="1">
        <f t="array" ref="AA1373">SUMPRODUCT(LEN(H1373)-LEN(SUBSTITUTE(H1373,{"0";"1";"2";"3";"4";"5";"6";"7";"8";"9"},"")))</f>
        <v>10</v>
      </c>
      <c r="AC1373" t="str">
        <f t="shared" si="149"/>
        <v/>
      </c>
      <c r="AD1373">
        <f t="shared" si="150"/>
        <v>1</v>
      </c>
      <c r="AE1373">
        <f t="shared" si="151"/>
        <v>1</v>
      </c>
      <c r="AF1373" t="str">
        <f t="shared" si="152"/>
        <v>No</v>
      </c>
      <c r="AG1373">
        <f t="shared" ca="1" si="153"/>
        <v>230</v>
      </c>
      <c r="AH1373" t="str">
        <f ca="1">IF(OR(V1373="",AG1373=""),"Yes",IF(AG1373&gt;Config!$B$41,"Yes","No"))</f>
        <v>No</v>
      </c>
    </row>
    <row r="1374" spans="1:34" x14ac:dyDescent="0.25">
      <c r="A1374" s="1" t="s">
        <v>10686</v>
      </c>
      <c r="B1374" s="1" t="s">
        <v>1015</v>
      </c>
      <c r="C1374" s="1" t="s">
        <v>420</v>
      </c>
      <c r="D1374" s="1" t="s">
        <v>10687</v>
      </c>
      <c r="E1374" s="1" t="s">
        <v>477</v>
      </c>
      <c r="F1374" s="1" t="s">
        <v>10688</v>
      </c>
      <c r="G1374" t="str">
        <f t="shared" si="147"/>
        <v>Valid</v>
      </c>
      <c r="H1374" s="1" t="s">
        <v>10689</v>
      </c>
      <c r="I1374" t="str" cm="1">
        <f t="array" ref="I1374">IF(OR(TRIM(H1374)="",ISNUMBER(SEARCH("#",H1374)),AA1374&lt;Config!$B$8,SUMPRODUCT(--ISNUMBER(SEARCH({"a";"b";"c";"d";"e";"f";"g";"h";"i";"j";"k";"l";"m";"n";"o";"p";"q";"r";"s";"t";"u";"v";"w";"x";"y";"z"},H1374)))&gt;0),"Invalid","Valid")</f>
        <v>Valid</v>
      </c>
      <c r="J1374" s="1" t="s">
        <v>10690</v>
      </c>
      <c r="K1374" s="1" t="s">
        <v>1001</v>
      </c>
      <c r="L1374" s="1" t="s">
        <v>29</v>
      </c>
      <c r="M1374" s="1" t="s">
        <v>103</v>
      </c>
      <c r="N1374" s="1" t="s">
        <v>252</v>
      </c>
      <c r="O1374" s="1" t="s">
        <v>266</v>
      </c>
      <c r="P1374" t="s">
        <v>590</v>
      </c>
      <c r="Q1374" s="1" t="s">
        <v>591</v>
      </c>
      <c r="R1374" s="1" t="s">
        <v>1774</v>
      </c>
      <c r="S1374" s="1" t="s">
        <v>10691</v>
      </c>
      <c r="T1374" s="1" t="s">
        <v>10692</v>
      </c>
      <c r="U1374" s="1" t="s">
        <v>1922</v>
      </c>
      <c r="V1374" s="1" t="s">
        <v>935</v>
      </c>
      <c r="W1374" s="1" t="s">
        <v>75</v>
      </c>
      <c r="X1374" t="str">
        <f t="shared" si="148"/>
        <v>Complete</v>
      </c>
      <c r="Y1374">
        <f>MAX(0,100-IF(G1374="Invalid",Config!$B$5,0)-IF(I1374="Invalid",Config!$B$6,0)-IF(X1374="Incomplete",Config!$B$7,0)-IF(AF1374="Yes",Config!$B$37,0))</f>
        <v>100</v>
      </c>
      <c r="Z1374" s="1">
        <f>IF(OR(TRIM(B1374)="",COUNTIF(Config!$B$15:$B$19,B1374)&gt;0),1,0)+IF(OR(TRIM(C1374)="",COUNTIF(Config!$B$15:$B$19,C1374)&gt;0),1,0)+IF(OR(TRIM(F1374)="",COUNTIF(Config!$B$15:$B$19,F1374)&gt;0),1,0)+IF(OR(TRIM(H1374)="",COUNTIF(Config!$B$15:$B$19,H1374)&gt;0),1,0)+IF(OR(TRIM(E1374)="",COUNTIF(Config!$B$15:$B$19,E1374)&gt;0),1,0)+IF(OR(TRIM(K1374)="",COUNTIF(Config!$B$15:$B$19,K1374)&gt;0),1,0)+IF(OR(TRIM(P1374)="",COUNTIF(Config!$B$15:$B$19,P1374)&gt;0),1,0)+IF(OR(TRIM(R1374)="",COUNTIF(Config!$B$15:$B$19,R1374)&gt;0),1,0)</f>
        <v>0</v>
      </c>
      <c r="AA1374" s="1" cm="1">
        <f t="array" ref="AA1374">SUMPRODUCT(LEN(H1374)-LEN(SUBSTITUTE(H1374,{"0";"1";"2";"3";"4";"5";"6";"7";"8";"9"},"")))</f>
        <v>12</v>
      </c>
      <c r="AC1374" t="str">
        <f t="shared" si="149"/>
        <v/>
      </c>
      <c r="AD1374">
        <f t="shared" si="150"/>
        <v>1</v>
      </c>
      <c r="AE1374">
        <f t="shared" si="151"/>
        <v>1</v>
      </c>
      <c r="AF1374" t="str">
        <f t="shared" si="152"/>
        <v>No</v>
      </c>
      <c r="AG1374">
        <f t="shared" ca="1" si="153"/>
        <v>401</v>
      </c>
      <c r="AH1374" t="str">
        <f ca="1">IF(OR(V1374="",AG1374=""),"Yes",IF(AG1374&gt;Config!$B$41,"Yes","No"))</f>
        <v>Yes</v>
      </c>
    </row>
    <row r="1375" spans="1:34" x14ac:dyDescent="0.25">
      <c r="A1375" s="1" t="s">
        <v>10693</v>
      </c>
      <c r="B1375" s="1" t="s">
        <v>2127</v>
      </c>
      <c r="C1375" s="1" t="s">
        <v>296</v>
      </c>
      <c r="D1375" s="1" t="s">
        <v>3473</v>
      </c>
      <c r="E1375" s="1" t="s">
        <v>34611</v>
      </c>
      <c r="F1375" s="1" t="s">
        <v>3474</v>
      </c>
      <c r="G1375" t="str">
        <f t="shared" si="147"/>
        <v>Valid</v>
      </c>
      <c r="H1375" s="1" t="s">
        <v>10694</v>
      </c>
      <c r="I1375" t="str" cm="1">
        <f t="array" ref="I1375">IF(OR(TRIM(H1375)="",ISNUMBER(SEARCH("#",H1375)),AA1375&lt;Config!$B$8,SUMPRODUCT(--ISNUMBER(SEARCH({"a";"b";"c";"d";"e";"f";"g";"h";"i";"j";"k";"l";"m";"n";"o";"p";"q";"r";"s";"t";"u";"v";"w";"x";"y";"z"},H1375)))&gt;0),"Invalid","Valid")</f>
        <v>Valid</v>
      </c>
      <c r="J1375" s="1" t="s">
        <v>10695</v>
      </c>
      <c r="K1375" s="1" t="s">
        <v>178</v>
      </c>
      <c r="L1375" s="1" t="s">
        <v>29</v>
      </c>
      <c r="M1375" s="1" t="s">
        <v>85</v>
      </c>
      <c r="N1375" s="1" t="s">
        <v>31</v>
      </c>
      <c r="O1375" s="1" t="s">
        <v>69</v>
      </c>
      <c r="P1375" t="s">
        <v>104</v>
      </c>
      <c r="Q1375" s="1" t="s">
        <v>105</v>
      </c>
      <c r="R1375" s="1" t="s">
        <v>105</v>
      </c>
      <c r="S1375" s="1" t="s">
        <v>10696</v>
      </c>
      <c r="T1375" s="1" t="s">
        <v>10697</v>
      </c>
      <c r="U1375" s="1" t="s">
        <v>4194</v>
      </c>
      <c r="V1375" s="1" t="s">
        <v>6468</v>
      </c>
      <c r="W1375" s="1" t="s">
        <v>40</v>
      </c>
      <c r="X1375" t="str">
        <f t="shared" si="148"/>
        <v>Complete</v>
      </c>
      <c r="Y1375">
        <f>MAX(0,100-IF(G1375="Invalid",Config!$B$5,0)-IF(I1375="Invalid",Config!$B$6,0)-IF(X1375="Incomplete",Config!$B$7,0)-IF(AF1375="Yes",Config!$B$37,0))</f>
        <v>75</v>
      </c>
      <c r="Z1375" s="1">
        <f>IF(OR(TRIM(B1375)="",COUNTIF(Config!$B$15:$B$19,B1375)&gt;0),1,0)+IF(OR(TRIM(C1375)="",COUNTIF(Config!$B$15:$B$19,C1375)&gt;0),1,0)+IF(OR(TRIM(F1375)="",COUNTIF(Config!$B$15:$B$19,F1375)&gt;0),1,0)+IF(OR(TRIM(H1375)="",COUNTIF(Config!$B$15:$B$19,H1375)&gt;0),1,0)+IF(OR(TRIM(E1375)="",COUNTIF(Config!$B$15:$B$19,E1375)&gt;0),1,0)+IF(OR(TRIM(K1375)="",COUNTIF(Config!$B$15:$B$19,K1375)&gt;0),1,0)+IF(OR(TRIM(P1375)="",COUNTIF(Config!$B$15:$B$19,P1375)&gt;0),1,0)+IF(OR(TRIM(R1375)="",COUNTIF(Config!$B$15:$B$19,R1375)&gt;0),1,0)</f>
        <v>0</v>
      </c>
      <c r="AA1375" s="1" cm="1">
        <f t="array" ref="AA1375">SUMPRODUCT(LEN(H1375)-LEN(SUBSTITUTE(H1375,{"0";"1";"2";"3";"4";"5";"6";"7";"8";"9"},"")))</f>
        <v>10</v>
      </c>
      <c r="AC1375" t="str">
        <f t="shared" si="149"/>
        <v>Potential Duplicate</v>
      </c>
      <c r="AD1375">
        <f t="shared" si="150"/>
        <v>2</v>
      </c>
      <c r="AE1375">
        <f t="shared" si="151"/>
        <v>1</v>
      </c>
      <c r="AF1375" t="str">
        <f t="shared" si="152"/>
        <v>Yes</v>
      </c>
      <c r="AG1375">
        <f t="shared" ca="1" si="153"/>
        <v>98</v>
      </c>
      <c r="AH1375" t="str">
        <f ca="1">IF(OR(V1375="",AG1375=""),"Yes",IF(AG1375&gt;Config!$B$41,"Yes","No"))</f>
        <v>No</v>
      </c>
    </row>
    <row r="1376" spans="1:34" x14ac:dyDescent="0.25">
      <c r="A1376" s="1" t="s">
        <v>10698</v>
      </c>
      <c r="B1376" s="1" t="s">
        <v>1241</v>
      </c>
      <c r="C1376" s="1" t="s">
        <v>219</v>
      </c>
      <c r="D1376" s="1" t="s">
        <v>10699</v>
      </c>
      <c r="E1376" s="1" t="s">
        <v>34612</v>
      </c>
      <c r="F1376" s="1" t="s">
        <v>10700</v>
      </c>
      <c r="G1376" t="str">
        <f t="shared" si="147"/>
        <v>Invalid</v>
      </c>
      <c r="H1376" s="1" t="s">
        <v>10701</v>
      </c>
      <c r="I1376" t="str" cm="1">
        <f t="array" ref="I1376">IF(OR(TRIM(H1376)="",ISNUMBER(SEARCH("#",H1376)),AA1376&lt;Config!$B$8,SUMPRODUCT(--ISNUMBER(SEARCH({"a";"b";"c";"d";"e";"f";"g";"h";"i";"j";"k";"l";"m";"n";"o";"p";"q";"r";"s";"t";"u";"v";"w";"x";"y";"z"},H1376)))&gt;0),"Invalid","Valid")</f>
        <v>Valid</v>
      </c>
      <c r="J1376" s="1" t="s">
        <v>10702</v>
      </c>
      <c r="K1376" s="1" t="s">
        <v>378</v>
      </c>
      <c r="L1376" s="1" t="s">
        <v>29</v>
      </c>
      <c r="M1376" s="1" t="s">
        <v>235</v>
      </c>
      <c r="N1376" s="1" t="s">
        <v>252</v>
      </c>
      <c r="O1376" s="1" t="s">
        <v>196</v>
      </c>
      <c r="P1376" t="s">
        <v>53</v>
      </c>
      <c r="Q1376" s="1" t="s">
        <v>55</v>
      </c>
      <c r="R1376" s="1" t="s">
        <v>197</v>
      </c>
      <c r="S1376" s="1" t="s">
        <v>5435</v>
      </c>
      <c r="T1376" s="1" t="s">
        <v>10703</v>
      </c>
      <c r="U1376" s="1" t="s">
        <v>10704</v>
      </c>
      <c r="V1376" s="1" t="s">
        <v>140</v>
      </c>
      <c r="W1376" s="1" t="s">
        <v>141</v>
      </c>
      <c r="X1376" t="str">
        <f t="shared" si="148"/>
        <v>Complete</v>
      </c>
      <c r="Y1376">
        <f>MAX(0,100-IF(G1376="Invalid",Config!$B$5,0)-IF(I1376="Invalid",Config!$B$6,0)-IF(X1376="Incomplete",Config!$B$7,0)-IF(AF1376="Yes",Config!$B$37,0))</f>
        <v>70</v>
      </c>
      <c r="Z1376" s="1">
        <f>IF(OR(TRIM(B1376)="",COUNTIF(Config!$B$15:$B$19,B1376)&gt;0),1,0)+IF(OR(TRIM(C1376)="",COUNTIF(Config!$B$15:$B$19,C1376)&gt;0),1,0)+IF(OR(TRIM(F1376)="",COUNTIF(Config!$B$15:$B$19,F1376)&gt;0),1,0)+IF(OR(TRIM(H1376)="",COUNTIF(Config!$B$15:$B$19,H1376)&gt;0),1,0)+IF(OR(TRIM(E1376)="",COUNTIF(Config!$B$15:$B$19,E1376)&gt;0),1,0)+IF(OR(TRIM(K1376)="",COUNTIF(Config!$B$15:$B$19,K1376)&gt;0),1,0)+IF(OR(TRIM(P1376)="",COUNTIF(Config!$B$15:$B$19,P1376)&gt;0),1,0)+IF(OR(TRIM(R1376)="",COUNTIF(Config!$B$15:$B$19,R1376)&gt;0),1,0)</f>
        <v>0</v>
      </c>
      <c r="AA1376" s="1" cm="1">
        <f t="array" ref="AA1376">SUMPRODUCT(LEN(H1376)-LEN(SUBSTITUTE(H1376,{"0";"1";"2";"3";"4";"5";"6";"7";"8";"9"},"")))</f>
        <v>12</v>
      </c>
      <c r="AC1376" t="str">
        <f t="shared" si="149"/>
        <v>Invalid Email</v>
      </c>
      <c r="AD1376">
        <f t="shared" si="150"/>
        <v>0</v>
      </c>
      <c r="AE1376">
        <f t="shared" si="151"/>
        <v>1</v>
      </c>
      <c r="AF1376" t="str">
        <f t="shared" si="152"/>
        <v>No</v>
      </c>
      <c r="AG1376">
        <f t="shared" ca="1" si="153"/>
        <v>37</v>
      </c>
      <c r="AH1376" t="str">
        <f ca="1">IF(OR(V1376="",AG1376=""),"Yes",IF(AG1376&gt;Config!$B$41,"Yes","No"))</f>
        <v>No</v>
      </c>
    </row>
    <row r="1377" spans="1:34" x14ac:dyDescent="0.25">
      <c r="A1377" s="1" t="s">
        <v>10705</v>
      </c>
      <c r="B1377" s="1" t="s">
        <v>33815</v>
      </c>
      <c r="C1377" s="1" t="s">
        <v>899</v>
      </c>
      <c r="D1377" s="1" t="s">
        <v>899</v>
      </c>
      <c r="E1377" s="1" t="s">
        <v>34613</v>
      </c>
      <c r="F1377" s="1" t="s">
        <v>10706</v>
      </c>
      <c r="G1377" t="str">
        <f t="shared" si="147"/>
        <v>Valid</v>
      </c>
      <c r="H1377" s="1" t="s">
        <v>10707</v>
      </c>
      <c r="I1377" t="str" cm="1">
        <f t="array" ref="I1377">IF(OR(TRIM(H1377)="",ISNUMBER(SEARCH("#",H1377)),AA1377&lt;Config!$B$8,SUMPRODUCT(--ISNUMBER(SEARCH({"a";"b";"c";"d";"e";"f";"g";"h";"i";"j";"k";"l";"m";"n";"o";"p";"q";"r";"s";"t";"u";"v";"w";"x";"y";"z"},H1377)))&gt;0),"Invalid","Valid")</f>
        <v>Valid</v>
      </c>
      <c r="J1377" s="1" t="s">
        <v>10708</v>
      </c>
      <c r="K1377" s="1" t="s">
        <v>163</v>
      </c>
      <c r="L1377" s="1" t="s">
        <v>164</v>
      </c>
      <c r="M1377" s="1" t="s">
        <v>391</v>
      </c>
      <c r="N1377" s="1" t="s">
        <v>31</v>
      </c>
      <c r="O1377" s="1" t="s">
        <v>149</v>
      </c>
      <c r="P1377" t="s">
        <v>328</v>
      </c>
      <c r="Q1377" s="1" t="s">
        <v>329</v>
      </c>
      <c r="R1377" s="1" t="s">
        <v>571</v>
      </c>
      <c r="S1377" s="1" t="s">
        <v>10709</v>
      </c>
      <c r="T1377" s="1" t="s">
        <v>10710</v>
      </c>
      <c r="U1377" s="1" t="s">
        <v>906</v>
      </c>
      <c r="V1377" s="1" t="s">
        <v>3368</v>
      </c>
      <c r="W1377" s="1" t="s">
        <v>60</v>
      </c>
      <c r="X1377" t="str">
        <f t="shared" si="148"/>
        <v>Incomplete</v>
      </c>
      <c r="Y1377">
        <f>MAX(0,100-IF(G1377="Invalid",Config!$B$5,0)-IF(I1377="Invalid",Config!$B$6,0)-IF(X1377="Incomplete",Config!$B$7,0)-IF(AF1377="Yes",Config!$B$37,0))</f>
        <v>60</v>
      </c>
      <c r="Z1377" s="1">
        <f>IF(OR(TRIM(B1377)="",COUNTIF(Config!$B$15:$B$19,B1377)&gt;0),1,0)+IF(OR(TRIM(C1377)="",COUNTIF(Config!$B$15:$B$19,C1377)&gt;0),1,0)+IF(OR(TRIM(F1377)="",COUNTIF(Config!$B$15:$B$19,F1377)&gt;0),1,0)+IF(OR(TRIM(H1377)="",COUNTIF(Config!$B$15:$B$19,H1377)&gt;0),1,0)+IF(OR(TRIM(E1377)="",COUNTIF(Config!$B$15:$B$19,E1377)&gt;0),1,0)+IF(OR(TRIM(K1377)="",COUNTIF(Config!$B$15:$B$19,K1377)&gt;0),1,0)+IF(OR(TRIM(P1377)="",COUNTIF(Config!$B$15:$B$19,P1377)&gt;0),1,0)+IF(OR(TRIM(R1377)="",COUNTIF(Config!$B$15:$B$19,R1377)&gt;0),1,0)</f>
        <v>1</v>
      </c>
      <c r="AA1377" s="1" cm="1">
        <f t="array" ref="AA1377">SUMPRODUCT(LEN(H1377)-LEN(SUBSTITUTE(H1377,{"0";"1";"2";"3";"4";"5";"6";"7";"8";"9"},"")))</f>
        <v>11</v>
      </c>
      <c r="AC1377" t="str">
        <f t="shared" si="149"/>
        <v>Incomplete Profile</v>
      </c>
      <c r="AD1377">
        <f t="shared" si="150"/>
        <v>1</v>
      </c>
      <c r="AE1377">
        <f t="shared" si="151"/>
        <v>1</v>
      </c>
      <c r="AF1377" t="str">
        <f t="shared" si="152"/>
        <v>No</v>
      </c>
      <c r="AG1377">
        <f t="shared" ca="1" si="153"/>
        <v>393</v>
      </c>
      <c r="AH1377" t="str">
        <f ca="1">IF(OR(V1377="",AG1377=""),"Yes",IF(AG1377&gt;Config!$B$41,"Yes","No"))</f>
        <v>Yes</v>
      </c>
    </row>
    <row r="1378" spans="1:34" x14ac:dyDescent="0.25">
      <c r="A1378" s="1" t="s">
        <v>10711</v>
      </c>
      <c r="B1378" s="1" t="s">
        <v>928</v>
      </c>
      <c r="C1378" s="1" t="s">
        <v>679</v>
      </c>
      <c r="D1378" s="1" t="s">
        <v>10712</v>
      </c>
      <c r="E1378" s="1" t="s">
        <v>458</v>
      </c>
      <c r="F1378" s="1" t="s">
        <v>10713</v>
      </c>
      <c r="G1378" t="str">
        <f t="shared" si="147"/>
        <v>Valid</v>
      </c>
      <c r="H1378" s="1" t="s">
        <v>10714</v>
      </c>
      <c r="I1378" t="str" cm="1">
        <f t="array" ref="I1378">IF(OR(TRIM(H1378)="",ISNUMBER(SEARCH("#",H1378)),AA1378&lt;Config!$B$8,SUMPRODUCT(--ISNUMBER(SEARCH({"a";"b";"c";"d";"e";"f";"g";"h";"i";"j";"k";"l";"m";"n";"o";"p";"q";"r";"s";"t";"u";"v";"w";"x";"y";"z"},H1378)))&gt;0),"Invalid","Valid")</f>
        <v>Valid</v>
      </c>
      <c r="J1378" s="1" t="s">
        <v>10715</v>
      </c>
      <c r="K1378" s="1" t="s">
        <v>369</v>
      </c>
      <c r="L1378" s="1" t="s">
        <v>84</v>
      </c>
      <c r="M1378" s="1" t="s">
        <v>235</v>
      </c>
      <c r="N1378" s="1" t="s">
        <v>437</v>
      </c>
      <c r="O1378" s="1" t="s">
        <v>149</v>
      </c>
      <c r="P1378" t="s">
        <v>53</v>
      </c>
      <c r="Q1378" s="1" t="s">
        <v>181</v>
      </c>
      <c r="R1378" s="1" t="s">
        <v>55</v>
      </c>
      <c r="S1378" s="1" t="s">
        <v>2054</v>
      </c>
      <c r="T1378" s="1" t="s">
        <v>10716</v>
      </c>
      <c r="U1378" s="1" t="s">
        <v>4605</v>
      </c>
      <c r="V1378" s="1" t="s">
        <v>3562</v>
      </c>
      <c r="W1378" s="1" t="s">
        <v>186</v>
      </c>
      <c r="X1378" t="str">
        <f t="shared" si="148"/>
        <v>Complete</v>
      </c>
      <c r="Y1378">
        <f>MAX(0,100-IF(G1378="Invalid",Config!$B$5,0)-IF(I1378="Invalid",Config!$B$6,0)-IF(X1378="Incomplete",Config!$B$7,0)-IF(AF1378="Yes",Config!$B$37,0))</f>
        <v>100</v>
      </c>
      <c r="Z1378" s="1">
        <f>IF(OR(TRIM(B1378)="",COUNTIF(Config!$B$15:$B$19,B1378)&gt;0),1,0)+IF(OR(TRIM(C1378)="",COUNTIF(Config!$B$15:$B$19,C1378)&gt;0),1,0)+IF(OR(TRIM(F1378)="",COUNTIF(Config!$B$15:$B$19,F1378)&gt;0),1,0)+IF(OR(TRIM(H1378)="",COUNTIF(Config!$B$15:$B$19,H1378)&gt;0),1,0)+IF(OR(TRIM(E1378)="",COUNTIF(Config!$B$15:$B$19,E1378)&gt;0),1,0)+IF(OR(TRIM(K1378)="",COUNTIF(Config!$B$15:$B$19,K1378)&gt;0),1,0)+IF(OR(TRIM(P1378)="",COUNTIF(Config!$B$15:$B$19,P1378)&gt;0),1,0)+IF(OR(TRIM(R1378)="",COUNTIF(Config!$B$15:$B$19,R1378)&gt;0),1,0)</f>
        <v>0</v>
      </c>
      <c r="AA1378" s="1" cm="1">
        <f t="array" ref="AA1378">SUMPRODUCT(LEN(H1378)-LEN(SUBSTITUTE(H1378,{"0";"1";"2";"3";"4";"5";"6";"7";"8";"9"},"")))</f>
        <v>10</v>
      </c>
      <c r="AC1378" t="str">
        <f t="shared" si="149"/>
        <v/>
      </c>
      <c r="AD1378">
        <f t="shared" si="150"/>
        <v>1</v>
      </c>
      <c r="AE1378">
        <f t="shared" si="151"/>
        <v>1</v>
      </c>
      <c r="AF1378" t="str">
        <f t="shared" si="152"/>
        <v>No</v>
      </c>
      <c r="AG1378">
        <f t="shared" ca="1" si="153"/>
        <v>603</v>
      </c>
      <c r="AH1378" t="str">
        <f ca="1">IF(OR(V1378="",AG1378=""),"Yes",IF(AG1378&gt;Config!$B$41,"Yes","No"))</f>
        <v>Yes</v>
      </c>
    </row>
    <row r="1379" spans="1:34" x14ac:dyDescent="0.25">
      <c r="A1379" s="1" t="s">
        <v>10717</v>
      </c>
      <c r="B1379" s="1" t="s">
        <v>1015</v>
      </c>
      <c r="C1379" s="1" t="s">
        <v>386</v>
      </c>
      <c r="D1379" s="1" t="s">
        <v>10718</v>
      </c>
      <c r="E1379" s="1" t="s">
        <v>34614</v>
      </c>
      <c r="F1379" s="1" t="s">
        <v>10719</v>
      </c>
      <c r="G1379" t="str">
        <f t="shared" si="147"/>
        <v>Valid</v>
      </c>
      <c r="H1379" s="1" t="s">
        <v>10720</v>
      </c>
      <c r="I1379" t="str" cm="1">
        <f t="array" ref="I1379">IF(OR(TRIM(H1379)="",ISNUMBER(SEARCH("#",H1379)),AA1379&lt;Config!$B$8,SUMPRODUCT(--ISNUMBER(SEARCH({"a";"b";"c";"d";"e";"f";"g";"h";"i";"j";"k";"l";"m";"n";"o";"p";"q";"r";"s";"t";"u";"v";"w";"x";"y";"z"},H1379)))&gt;0),"Invalid","Valid")</f>
        <v>Valid</v>
      </c>
      <c r="J1379" s="1" t="s">
        <v>10721</v>
      </c>
      <c r="K1379" s="1" t="s">
        <v>133</v>
      </c>
      <c r="L1379" s="1" t="s">
        <v>450</v>
      </c>
      <c r="M1379" s="1" t="s">
        <v>251</v>
      </c>
      <c r="N1379" s="1" t="s">
        <v>252</v>
      </c>
      <c r="O1379" s="1" t="s">
        <v>149</v>
      </c>
      <c r="P1379" t="s">
        <v>104</v>
      </c>
      <c r="Q1379" s="1" t="s">
        <v>105</v>
      </c>
      <c r="R1379" s="1" t="s">
        <v>922</v>
      </c>
      <c r="S1379" s="1" t="s">
        <v>10722</v>
      </c>
      <c r="T1379" s="1" t="s">
        <v>10723</v>
      </c>
      <c r="U1379" s="1" t="s">
        <v>1135</v>
      </c>
      <c r="V1379" s="1" t="s">
        <v>10724</v>
      </c>
      <c r="W1379" s="1" t="s">
        <v>202</v>
      </c>
      <c r="X1379" t="str">
        <f t="shared" si="148"/>
        <v>Complete</v>
      </c>
      <c r="Y1379">
        <f>MAX(0,100-IF(G1379="Invalid",Config!$B$5,0)-IF(I1379="Invalid",Config!$B$6,0)-IF(X1379="Incomplete",Config!$B$7,0)-IF(AF1379="Yes",Config!$B$37,0))</f>
        <v>100</v>
      </c>
      <c r="Z1379" s="1">
        <f>IF(OR(TRIM(B1379)="",COUNTIF(Config!$B$15:$B$19,B1379)&gt;0),1,0)+IF(OR(TRIM(C1379)="",COUNTIF(Config!$B$15:$B$19,C1379)&gt;0),1,0)+IF(OR(TRIM(F1379)="",COUNTIF(Config!$B$15:$B$19,F1379)&gt;0),1,0)+IF(OR(TRIM(H1379)="",COUNTIF(Config!$B$15:$B$19,H1379)&gt;0),1,0)+IF(OR(TRIM(E1379)="",COUNTIF(Config!$B$15:$B$19,E1379)&gt;0),1,0)+IF(OR(TRIM(K1379)="",COUNTIF(Config!$B$15:$B$19,K1379)&gt;0),1,0)+IF(OR(TRIM(P1379)="",COUNTIF(Config!$B$15:$B$19,P1379)&gt;0),1,0)+IF(OR(TRIM(R1379)="",COUNTIF(Config!$B$15:$B$19,R1379)&gt;0),1,0)</f>
        <v>0</v>
      </c>
      <c r="AA1379" s="1" cm="1">
        <f t="array" ref="AA1379">SUMPRODUCT(LEN(H1379)-LEN(SUBSTITUTE(H1379,{"0";"1";"2";"3";"4";"5";"6";"7";"8";"9"},"")))</f>
        <v>10</v>
      </c>
      <c r="AC1379" t="str">
        <f t="shared" si="149"/>
        <v/>
      </c>
      <c r="AD1379">
        <f t="shared" si="150"/>
        <v>1</v>
      </c>
      <c r="AE1379">
        <f t="shared" si="151"/>
        <v>1</v>
      </c>
      <c r="AF1379" t="str">
        <f t="shared" si="152"/>
        <v>No</v>
      </c>
      <c r="AG1379">
        <f t="shared" ca="1" si="153"/>
        <v>246</v>
      </c>
      <c r="AH1379" t="str">
        <f ca="1">IF(OR(V1379="",AG1379=""),"Yes",IF(AG1379&gt;Config!$B$41,"Yes","No"))</f>
        <v>No</v>
      </c>
    </row>
    <row r="1380" spans="1:34" x14ac:dyDescent="0.25">
      <c r="A1380" s="1" t="s">
        <v>10725</v>
      </c>
      <c r="B1380" s="1" t="s">
        <v>386</v>
      </c>
      <c r="C1380" s="1" t="s">
        <v>566</v>
      </c>
      <c r="D1380" s="1" t="s">
        <v>10726</v>
      </c>
      <c r="E1380" s="1" t="s">
        <v>34597</v>
      </c>
      <c r="F1380" s="1" t="s">
        <v>10727</v>
      </c>
      <c r="G1380" t="str">
        <f t="shared" si="147"/>
        <v>Valid</v>
      </c>
      <c r="H1380" s="1" t="s">
        <v>10728</v>
      </c>
      <c r="I1380" t="str" cm="1">
        <f t="array" ref="I1380">IF(OR(TRIM(H1380)="",ISNUMBER(SEARCH("#",H1380)),AA1380&lt;Config!$B$8,SUMPRODUCT(--ISNUMBER(SEARCH({"a";"b";"c";"d";"e";"f";"g";"h";"i";"j";"k";"l";"m";"n";"o";"p";"q";"r";"s";"t";"u";"v";"w";"x";"y";"z"},H1380)))&gt;0),"Invalid","Valid")</f>
        <v>Valid</v>
      </c>
      <c r="J1380" s="1" t="s">
        <v>10729</v>
      </c>
      <c r="K1380" s="1" t="s">
        <v>1001</v>
      </c>
      <c r="L1380" s="1" t="s">
        <v>134</v>
      </c>
      <c r="M1380" s="1" t="s">
        <v>33827</v>
      </c>
      <c r="N1380" s="1" t="s">
        <v>713</v>
      </c>
      <c r="O1380" s="1" t="s">
        <v>69</v>
      </c>
      <c r="P1380" t="s">
        <v>53</v>
      </c>
      <c r="Q1380" s="1" t="s">
        <v>150</v>
      </c>
      <c r="R1380" s="1" t="s">
        <v>197</v>
      </c>
      <c r="S1380" s="1" t="s">
        <v>10730</v>
      </c>
      <c r="T1380" s="1" t="s">
        <v>10731</v>
      </c>
      <c r="U1380" s="1" t="s">
        <v>10732</v>
      </c>
      <c r="V1380" s="1" t="s">
        <v>6668</v>
      </c>
      <c r="W1380" s="1" t="s">
        <v>141</v>
      </c>
      <c r="X1380" t="str">
        <f t="shared" si="148"/>
        <v>Complete</v>
      </c>
      <c r="Y1380">
        <f>MAX(0,100-IF(G1380="Invalid",Config!$B$5,0)-IF(I1380="Invalid",Config!$B$6,0)-IF(X1380="Incomplete",Config!$B$7,0)-IF(AF1380="Yes",Config!$B$37,0))</f>
        <v>100</v>
      </c>
      <c r="Z1380" s="1">
        <f>IF(OR(TRIM(B1380)="",COUNTIF(Config!$B$15:$B$19,B1380)&gt;0),1,0)+IF(OR(TRIM(C1380)="",COUNTIF(Config!$B$15:$B$19,C1380)&gt;0),1,0)+IF(OR(TRIM(F1380)="",COUNTIF(Config!$B$15:$B$19,F1380)&gt;0),1,0)+IF(OR(TRIM(H1380)="",COUNTIF(Config!$B$15:$B$19,H1380)&gt;0),1,0)+IF(OR(TRIM(E1380)="",COUNTIF(Config!$B$15:$B$19,E1380)&gt;0),1,0)+IF(OR(TRIM(K1380)="",COUNTIF(Config!$B$15:$B$19,K1380)&gt;0),1,0)+IF(OR(TRIM(P1380)="",COUNTIF(Config!$B$15:$B$19,P1380)&gt;0),1,0)+IF(OR(TRIM(R1380)="",COUNTIF(Config!$B$15:$B$19,R1380)&gt;0),1,0)</f>
        <v>0</v>
      </c>
      <c r="AA1380" s="1" cm="1">
        <f t="array" ref="AA1380">SUMPRODUCT(LEN(H1380)-LEN(SUBSTITUTE(H1380,{"0";"1";"2";"3";"4";"5";"6";"7";"8";"9"},"")))</f>
        <v>12</v>
      </c>
      <c r="AC1380" t="str">
        <f t="shared" si="149"/>
        <v/>
      </c>
      <c r="AD1380">
        <f t="shared" si="150"/>
        <v>1</v>
      </c>
      <c r="AE1380">
        <f t="shared" si="151"/>
        <v>1</v>
      </c>
      <c r="AF1380" t="str">
        <f t="shared" si="152"/>
        <v>No</v>
      </c>
      <c r="AG1380">
        <f t="shared" ca="1" si="153"/>
        <v>97</v>
      </c>
      <c r="AH1380" t="str">
        <f ca="1">IF(OR(V1380="",AG1380=""),"Yes",IF(AG1380&gt;Config!$B$41,"Yes","No"))</f>
        <v>No</v>
      </c>
    </row>
    <row r="1381" spans="1:34" x14ac:dyDescent="0.25">
      <c r="A1381" s="1" t="s">
        <v>10733</v>
      </c>
      <c r="B1381" s="1" t="s">
        <v>259</v>
      </c>
      <c r="C1381" s="1" t="s">
        <v>985</v>
      </c>
      <c r="D1381" s="1" t="s">
        <v>10734</v>
      </c>
      <c r="E1381" s="1" t="s">
        <v>477</v>
      </c>
      <c r="F1381" s="1" t="s">
        <v>10735</v>
      </c>
      <c r="G1381" t="str">
        <f t="shared" si="147"/>
        <v>Invalid</v>
      </c>
      <c r="H1381" s="1" t="s">
        <v>10736</v>
      </c>
      <c r="I1381" t="str" cm="1">
        <f t="array" ref="I1381">IF(OR(TRIM(H1381)="",ISNUMBER(SEARCH("#",H1381)),AA1381&lt;Config!$B$8,SUMPRODUCT(--ISNUMBER(SEARCH({"a";"b";"c";"d";"e";"f";"g";"h";"i";"j";"k";"l";"m";"n";"o";"p";"q";"r";"s";"t";"u";"v";"w";"x";"y";"z"},H1381)))&gt;0),"Invalid","Valid")</f>
        <v>Valid</v>
      </c>
      <c r="J1381" s="1" t="s">
        <v>10737</v>
      </c>
      <c r="K1381" s="1" t="s">
        <v>66</v>
      </c>
      <c r="L1381" s="1" t="s">
        <v>29</v>
      </c>
      <c r="M1381" s="1" t="s">
        <v>33825</v>
      </c>
      <c r="N1381" s="1" t="s">
        <v>252</v>
      </c>
      <c r="O1381" s="1" t="s">
        <v>69</v>
      </c>
      <c r="P1381" t="s">
        <v>344</v>
      </c>
      <c r="Q1381" s="1" t="s">
        <v>971</v>
      </c>
      <c r="R1381" s="1" t="s">
        <v>971</v>
      </c>
      <c r="S1381" s="1" t="s">
        <v>10738</v>
      </c>
      <c r="T1381" s="1" t="s">
        <v>10739</v>
      </c>
      <c r="U1381" s="1" t="s">
        <v>10740</v>
      </c>
      <c r="V1381" s="1" t="s">
        <v>5982</v>
      </c>
      <c r="W1381" s="1" t="s">
        <v>75</v>
      </c>
      <c r="X1381" t="str">
        <f t="shared" si="148"/>
        <v>Complete</v>
      </c>
      <c r="Y1381">
        <f>MAX(0,100-IF(G1381="Invalid",Config!$B$5,0)-IF(I1381="Invalid",Config!$B$6,0)-IF(X1381="Incomplete",Config!$B$7,0)-IF(AF1381="Yes",Config!$B$37,0))</f>
        <v>70</v>
      </c>
      <c r="Z1381" s="1">
        <f>IF(OR(TRIM(B1381)="",COUNTIF(Config!$B$15:$B$19,B1381)&gt;0),1,0)+IF(OR(TRIM(C1381)="",COUNTIF(Config!$B$15:$B$19,C1381)&gt;0),1,0)+IF(OR(TRIM(F1381)="",COUNTIF(Config!$B$15:$B$19,F1381)&gt;0),1,0)+IF(OR(TRIM(H1381)="",COUNTIF(Config!$B$15:$B$19,H1381)&gt;0),1,0)+IF(OR(TRIM(E1381)="",COUNTIF(Config!$B$15:$B$19,E1381)&gt;0),1,0)+IF(OR(TRIM(K1381)="",COUNTIF(Config!$B$15:$B$19,K1381)&gt;0),1,0)+IF(OR(TRIM(P1381)="",COUNTIF(Config!$B$15:$B$19,P1381)&gt;0),1,0)+IF(OR(TRIM(R1381)="",COUNTIF(Config!$B$15:$B$19,R1381)&gt;0),1,0)</f>
        <v>0</v>
      </c>
      <c r="AA1381" s="1" cm="1">
        <f t="array" ref="AA1381">SUMPRODUCT(LEN(H1381)-LEN(SUBSTITUTE(H1381,{"0";"1";"2";"3";"4";"5";"6";"7";"8";"9"},"")))</f>
        <v>11</v>
      </c>
      <c r="AC1381" t="str">
        <f t="shared" si="149"/>
        <v>Invalid Email</v>
      </c>
      <c r="AD1381">
        <f t="shared" si="150"/>
        <v>0</v>
      </c>
      <c r="AE1381">
        <f t="shared" si="151"/>
        <v>1</v>
      </c>
      <c r="AF1381" t="str">
        <f t="shared" si="152"/>
        <v>No</v>
      </c>
      <c r="AG1381">
        <f t="shared" ca="1" si="153"/>
        <v>455</v>
      </c>
      <c r="AH1381" t="str">
        <f ca="1">IF(OR(V1381="",AG1381=""),"Yes",IF(AG1381&gt;Config!$B$41,"Yes","No"))</f>
        <v>Yes</v>
      </c>
    </row>
    <row r="1382" spans="1:34" x14ac:dyDescent="0.25">
      <c r="A1382" s="1" t="s">
        <v>10741</v>
      </c>
      <c r="B1382" s="1" t="s">
        <v>1816</v>
      </c>
      <c r="C1382" s="1" t="s">
        <v>1007</v>
      </c>
      <c r="D1382" s="1" t="s">
        <v>10742</v>
      </c>
      <c r="E1382" s="1" t="s">
        <v>34615</v>
      </c>
      <c r="F1382" s="1" t="s">
        <v>10743</v>
      </c>
      <c r="G1382" t="str">
        <f t="shared" si="147"/>
        <v>Valid</v>
      </c>
      <c r="H1382" s="1" t="s">
        <v>10744</v>
      </c>
      <c r="I1382" t="str" cm="1">
        <f t="array" ref="I1382">IF(OR(TRIM(H1382)="",ISNUMBER(SEARCH("#",H1382)),AA1382&lt;Config!$B$8,SUMPRODUCT(--ISNUMBER(SEARCH({"a";"b";"c";"d";"e";"f";"g";"h";"i";"j";"k";"l";"m";"n";"o";"p";"q";"r";"s";"t";"u";"v";"w";"x";"y";"z"},H1382)))&gt;0),"Invalid","Valid")</f>
        <v>Valid</v>
      </c>
      <c r="J1382" s="1" t="s">
        <v>10745</v>
      </c>
      <c r="K1382" s="1" t="s">
        <v>516</v>
      </c>
      <c r="L1382" s="1" t="s">
        <v>102</v>
      </c>
      <c r="M1382" s="1" t="s">
        <v>165</v>
      </c>
      <c r="N1382" s="1" t="s">
        <v>224</v>
      </c>
      <c r="O1382" s="1" t="s">
        <v>149</v>
      </c>
      <c r="P1382" t="s">
        <v>53</v>
      </c>
      <c r="Q1382" s="1" t="s">
        <v>55</v>
      </c>
      <c r="R1382" s="1" t="s">
        <v>288</v>
      </c>
      <c r="S1382" s="1" t="s">
        <v>7453</v>
      </c>
      <c r="T1382" s="1" t="s">
        <v>10746</v>
      </c>
      <c r="U1382" s="1" t="s">
        <v>2970</v>
      </c>
      <c r="V1382" s="1" t="s">
        <v>5282</v>
      </c>
      <c r="W1382" s="1" t="s">
        <v>384</v>
      </c>
      <c r="X1382" t="str">
        <f t="shared" si="148"/>
        <v>Complete</v>
      </c>
      <c r="Y1382">
        <f>MAX(0,100-IF(G1382="Invalid",Config!$B$5,0)-IF(I1382="Invalid",Config!$B$6,0)-IF(X1382="Incomplete",Config!$B$7,0)-IF(AF1382="Yes",Config!$B$37,0))</f>
        <v>100</v>
      </c>
      <c r="Z1382" s="1">
        <f>IF(OR(TRIM(B1382)="",COUNTIF(Config!$B$15:$B$19,B1382)&gt;0),1,0)+IF(OR(TRIM(C1382)="",COUNTIF(Config!$B$15:$B$19,C1382)&gt;0),1,0)+IF(OR(TRIM(F1382)="",COUNTIF(Config!$B$15:$B$19,F1382)&gt;0),1,0)+IF(OR(TRIM(H1382)="",COUNTIF(Config!$B$15:$B$19,H1382)&gt;0),1,0)+IF(OR(TRIM(E1382)="",COUNTIF(Config!$B$15:$B$19,E1382)&gt;0),1,0)+IF(OR(TRIM(K1382)="",COUNTIF(Config!$B$15:$B$19,K1382)&gt;0),1,0)+IF(OR(TRIM(P1382)="",COUNTIF(Config!$B$15:$B$19,P1382)&gt;0),1,0)+IF(OR(TRIM(R1382)="",COUNTIF(Config!$B$15:$B$19,R1382)&gt;0),1,0)</f>
        <v>0</v>
      </c>
      <c r="AA1382" s="1" cm="1">
        <f t="array" ref="AA1382">SUMPRODUCT(LEN(H1382)-LEN(SUBSTITUTE(H1382,{"0";"1";"2";"3";"4";"5";"6";"7";"8";"9"},"")))</f>
        <v>12</v>
      </c>
      <c r="AC1382" t="str">
        <f t="shared" si="149"/>
        <v/>
      </c>
      <c r="AD1382">
        <f t="shared" si="150"/>
        <v>1</v>
      </c>
      <c r="AE1382">
        <f t="shared" si="151"/>
        <v>1</v>
      </c>
      <c r="AF1382" t="str">
        <f t="shared" si="152"/>
        <v>No</v>
      </c>
      <c r="AG1382">
        <f t="shared" ca="1" si="153"/>
        <v>328</v>
      </c>
      <c r="AH1382" t="str">
        <f ca="1">IF(OR(V1382="",AG1382=""),"Yes",IF(AG1382&gt;Config!$B$41,"Yes","No"))</f>
        <v>No</v>
      </c>
    </row>
    <row r="1383" spans="1:34" x14ac:dyDescent="0.25">
      <c r="A1383" s="1" t="s">
        <v>10747</v>
      </c>
      <c r="B1383" s="1" t="s">
        <v>6047</v>
      </c>
      <c r="C1383" s="1" t="s">
        <v>489</v>
      </c>
      <c r="D1383" s="1" t="s">
        <v>10748</v>
      </c>
      <c r="E1383" s="1" t="s">
        <v>33867</v>
      </c>
      <c r="F1383" s="1" t="s">
        <v>10749</v>
      </c>
      <c r="G1383" t="str">
        <f t="shared" si="147"/>
        <v>Valid</v>
      </c>
      <c r="H1383" s="1" t="s">
        <v>10750</v>
      </c>
      <c r="I1383" t="str" cm="1">
        <f t="array" ref="I1383">IF(OR(TRIM(H1383)="",ISNUMBER(SEARCH("#",H1383)),AA1383&lt;Config!$B$8,SUMPRODUCT(--ISNUMBER(SEARCH({"a";"b";"c";"d";"e";"f";"g";"h";"i";"j";"k";"l";"m";"n";"o";"p";"q";"r";"s";"t";"u";"v";"w";"x";"y";"z"},H1383)))&gt;0),"Invalid","Valid")</f>
        <v>Valid</v>
      </c>
      <c r="J1383" s="1" t="s">
        <v>10751</v>
      </c>
      <c r="K1383" s="1" t="s">
        <v>210</v>
      </c>
      <c r="L1383" s="1" t="s">
        <v>265</v>
      </c>
      <c r="M1383" s="1" t="s">
        <v>50</v>
      </c>
      <c r="N1383" s="1" t="s">
        <v>224</v>
      </c>
      <c r="O1383" s="1" t="s">
        <v>180</v>
      </c>
      <c r="P1383" t="s">
        <v>314</v>
      </c>
      <c r="Q1383" s="1" t="s">
        <v>315</v>
      </c>
      <c r="R1383" s="1" t="s">
        <v>316</v>
      </c>
      <c r="S1383" s="1" t="s">
        <v>8969</v>
      </c>
      <c r="T1383" s="1" t="s">
        <v>10752</v>
      </c>
      <c r="U1383" s="1" t="s">
        <v>10162</v>
      </c>
      <c r="V1383" s="1" t="s">
        <v>10753</v>
      </c>
      <c r="W1383" s="1" t="s">
        <v>125</v>
      </c>
      <c r="X1383" t="str">
        <f t="shared" si="148"/>
        <v>Complete</v>
      </c>
      <c r="Y1383">
        <f>MAX(0,100-IF(G1383="Invalid",Config!$B$5,0)-IF(I1383="Invalid",Config!$B$6,0)-IF(X1383="Incomplete",Config!$B$7,0)-IF(AF1383="Yes",Config!$B$37,0))</f>
        <v>100</v>
      </c>
      <c r="Z1383" s="1">
        <f>IF(OR(TRIM(B1383)="",COUNTIF(Config!$B$15:$B$19,B1383)&gt;0),1,0)+IF(OR(TRIM(C1383)="",COUNTIF(Config!$B$15:$B$19,C1383)&gt;0),1,0)+IF(OR(TRIM(F1383)="",COUNTIF(Config!$B$15:$B$19,F1383)&gt;0),1,0)+IF(OR(TRIM(H1383)="",COUNTIF(Config!$B$15:$B$19,H1383)&gt;0),1,0)+IF(OR(TRIM(E1383)="",COUNTIF(Config!$B$15:$B$19,E1383)&gt;0),1,0)+IF(OR(TRIM(K1383)="",COUNTIF(Config!$B$15:$B$19,K1383)&gt;0),1,0)+IF(OR(TRIM(P1383)="",COUNTIF(Config!$B$15:$B$19,P1383)&gt;0),1,0)+IF(OR(TRIM(R1383)="",COUNTIF(Config!$B$15:$B$19,R1383)&gt;0),1,0)</f>
        <v>0</v>
      </c>
      <c r="AA1383" s="1" cm="1">
        <f t="array" ref="AA1383">SUMPRODUCT(LEN(H1383)-LEN(SUBSTITUTE(H1383,{"0";"1";"2";"3";"4";"5";"6";"7";"8";"9"},"")))</f>
        <v>12</v>
      </c>
      <c r="AC1383" t="str">
        <f t="shared" si="149"/>
        <v/>
      </c>
      <c r="AD1383">
        <f t="shared" si="150"/>
        <v>1</v>
      </c>
      <c r="AE1383">
        <f t="shared" si="151"/>
        <v>1</v>
      </c>
      <c r="AF1383" t="str">
        <f t="shared" si="152"/>
        <v>No</v>
      </c>
      <c r="AG1383">
        <f t="shared" ca="1" si="153"/>
        <v>300</v>
      </c>
      <c r="AH1383" t="str">
        <f ca="1">IF(OR(V1383="",AG1383=""),"Yes",IF(AG1383&gt;Config!$B$41,"Yes","No"))</f>
        <v>No</v>
      </c>
    </row>
    <row r="1384" spans="1:34" x14ac:dyDescent="0.25">
      <c r="A1384" s="1" t="s">
        <v>10754</v>
      </c>
      <c r="B1384" s="1" t="s">
        <v>1495</v>
      </c>
      <c r="C1384" s="1" t="s">
        <v>511</v>
      </c>
      <c r="D1384" s="1" t="s">
        <v>10755</v>
      </c>
      <c r="E1384" s="1" t="s">
        <v>34616</v>
      </c>
      <c r="F1384" s="1" t="s">
        <v>10756</v>
      </c>
      <c r="G1384" t="str">
        <f t="shared" si="147"/>
        <v>Valid</v>
      </c>
      <c r="H1384" s="1" t="s">
        <v>10757</v>
      </c>
      <c r="I1384" t="str" cm="1">
        <f t="array" ref="I1384">IF(OR(TRIM(H1384)="",ISNUMBER(SEARCH("#",H1384)),AA1384&lt;Config!$B$8,SUMPRODUCT(--ISNUMBER(SEARCH({"a";"b";"c";"d";"e";"f";"g";"h";"i";"j";"k";"l";"m";"n";"o";"p";"q";"r";"s";"t";"u";"v";"w";"x";"y";"z"},H1384)))&gt;0),"Invalid","Valid")</f>
        <v>Valid</v>
      </c>
      <c r="J1384" s="1" t="s">
        <v>950</v>
      </c>
      <c r="K1384" s="1" t="s">
        <v>866</v>
      </c>
      <c r="L1384" s="1" t="s">
        <v>134</v>
      </c>
      <c r="M1384" s="1" t="s">
        <v>165</v>
      </c>
      <c r="N1384" s="1" t="s">
        <v>33819</v>
      </c>
      <c r="O1384" s="1" t="s">
        <v>69</v>
      </c>
      <c r="P1384" t="s">
        <v>314</v>
      </c>
      <c r="Q1384" s="1" t="s">
        <v>315</v>
      </c>
      <c r="R1384" s="1" t="s">
        <v>663</v>
      </c>
      <c r="S1384" s="1" t="s">
        <v>10758</v>
      </c>
      <c r="T1384" s="1" t="s">
        <v>10759</v>
      </c>
      <c r="U1384" s="1" t="s">
        <v>7396</v>
      </c>
      <c r="V1384" s="1" t="s">
        <v>10760</v>
      </c>
      <c r="W1384" s="1" t="s">
        <v>384</v>
      </c>
      <c r="X1384" t="str">
        <f t="shared" si="148"/>
        <v>Complete</v>
      </c>
      <c r="Y1384">
        <f>MAX(0,100-IF(G1384="Invalid",Config!$B$5,0)-IF(I1384="Invalid",Config!$B$6,0)-IF(X1384="Incomplete",Config!$B$7,0)-IF(AF1384="Yes",Config!$B$37,0))</f>
        <v>100</v>
      </c>
      <c r="Z1384" s="1">
        <f>IF(OR(TRIM(B1384)="",COUNTIF(Config!$B$15:$B$19,B1384)&gt;0),1,0)+IF(OR(TRIM(C1384)="",COUNTIF(Config!$B$15:$B$19,C1384)&gt;0),1,0)+IF(OR(TRIM(F1384)="",COUNTIF(Config!$B$15:$B$19,F1384)&gt;0),1,0)+IF(OR(TRIM(H1384)="",COUNTIF(Config!$B$15:$B$19,H1384)&gt;0),1,0)+IF(OR(TRIM(E1384)="",COUNTIF(Config!$B$15:$B$19,E1384)&gt;0),1,0)+IF(OR(TRIM(K1384)="",COUNTIF(Config!$B$15:$B$19,K1384)&gt;0),1,0)+IF(OR(TRIM(P1384)="",COUNTIF(Config!$B$15:$B$19,P1384)&gt;0),1,0)+IF(OR(TRIM(R1384)="",COUNTIF(Config!$B$15:$B$19,R1384)&gt;0),1,0)</f>
        <v>0</v>
      </c>
      <c r="AA1384" s="1" cm="1">
        <f t="array" ref="AA1384">SUMPRODUCT(LEN(H1384)-LEN(SUBSTITUTE(H1384,{"0";"1";"2";"3";"4";"5";"6";"7";"8";"9"},"")))</f>
        <v>10</v>
      </c>
      <c r="AC1384" t="str">
        <f t="shared" si="149"/>
        <v/>
      </c>
      <c r="AD1384">
        <f t="shared" si="150"/>
        <v>1</v>
      </c>
      <c r="AE1384">
        <f t="shared" si="151"/>
        <v>1</v>
      </c>
      <c r="AF1384" t="str">
        <f t="shared" si="152"/>
        <v>No</v>
      </c>
      <c r="AG1384">
        <f t="shared" ca="1" si="153"/>
        <v>257</v>
      </c>
      <c r="AH1384" t="str">
        <f ca="1">IF(OR(V1384="",AG1384=""),"Yes",IF(AG1384&gt;Config!$B$41,"Yes","No"))</f>
        <v>No</v>
      </c>
    </row>
    <row r="1385" spans="1:34" x14ac:dyDescent="0.25">
      <c r="A1385" s="1" t="s">
        <v>10761</v>
      </c>
      <c r="B1385" s="1" t="s">
        <v>631</v>
      </c>
      <c r="C1385" s="1" t="s">
        <v>205</v>
      </c>
      <c r="D1385" s="1" t="s">
        <v>10762</v>
      </c>
      <c r="E1385" s="1" t="s">
        <v>34617</v>
      </c>
      <c r="F1385" s="1" t="s">
        <v>10763</v>
      </c>
      <c r="G1385" t="str">
        <f t="shared" si="147"/>
        <v>Valid</v>
      </c>
      <c r="H1385" s="1" t="s">
        <v>10764</v>
      </c>
      <c r="I1385" t="str" cm="1">
        <f t="array" ref="I1385">IF(OR(TRIM(H1385)="",ISNUMBER(SEARCH("#",H1385)),AA1385&lt;Config!$B$8,SUMPRODUCT(--ISNUMBER(SEARCH({"a";"b";"c";"d";"e";"f";"g";"h";"i";"j";"k";"l";"m";"n";"o";"p";"q";"r";"s";"t";"u";"v";"w";"x";"y";"z"},H1385)))&gt;0),"Invalid","Valid")</f>
        <v>Valid</v>
      </c>
      <c r="J1385" s="1" t="s">
        <v>10765</v>
      </c>
      <c r="K1385" s="1" t="s">
        <v>264</v>
      </c>
      <c r="L1385" s="1" t="s">
        <v>84</v>
      </c>
      <c r="M1385" s="1" t="s">
        <v>85</v>
      </c>
      <c r="N1385" s="1" t="s">
        <v>86</v>
      </c>
      <c r="O1385" s="1" t="s">
        <v>32</v>
      </c>
      <c r="P1385" t="s">
        <v>104</v>
      </c>
      <c r="Q1385" s="1" t="s">
        <v>732</v>
      </c>
      <c r="R1385" s="1" t="s">
        <v>106</v>
      </c>
      <c r="S1385" s="1" t="s">
        <v>10766</v>
      </c>
      <c r="T1385" s="1" t="s">
        <v>10767</v>
      </c>
      <c r="U1385" s="1" t="s">
        <v>10768</v>
      </c>
      <c r="V1385" s="1" t="s">
        <v>1273</v>
      </c>
      <c r="W1385" s="1" t="s">
        <v>125</v>
      </c>
      <c r="X1385" t="str">
        <f t="shared" si="148"/>
        <v>Complete</v>
      </c>
      <c r="Y1385">
        <f>MAX(0,100-IF(G1385="Invalid",Config!$B$5,0)-IF(I1385="Invalid",Config!$B$6,0)-IF(X1385="Incomplete",Config!$B$7,0)-IF(AF1385="Yes",Config!$B$37,0))</f>
        <v>100</v>
      </c>
      <c r="Z1385" s="1">
        <f>IF(OR(TRIM(B1385)="",COUNTIF(Config!$B$15:$B$19,B1385)&gt;0),1,0)+IF(OR(TRIM(C1385)="",COUNTIF(Config!$B$15:$B$19,C1385)&gt;0),1,0)+IF(OR(TRIM(F1385)="",COUNTIF(Config!$B$15:$B$19,F1385)&gt;0),1,0)+IF(OR(TRIM(H1385)="",COUNTIF(Config!$B$15:$B$19,H1385)&gt;0),1,0)+IF(OR(TRIM(E1385)="",COUNTIF(Config!$B$15:$B$19,E1385)&gt;0),1,0)+IF(OR(TRIM(K1385)="",COUNTIF(Config!$B$15:$B$19,K1385)&gt;0),1,0)+IF(OR(TRIM(P1385)="",COUNTIF(Config!$B$15:$B$19,P1385)&gt;0),1,0)+IF(OR(TRIM(R1385)="",COUNTIF(Config!$B$15:$B$19,R1385)&gt;0),1,0)</f>
        <v>0</v>
      </c>
      <c r="AA1385" s="1" cm="1">
        <f t="array" ref="AA1385">SUMPRODUCT(LEN(H1385)-LEN(SUBSTITUTE(H1385,{"0";"1";"2";"3";"4";"5";"6";"7";"8";"9"},"")))</f>
        <v>11</v>
      </c>
      <c r="AC1385" t="str">
        <f t="shared" si="149"/>
        <v/>
      </c>
      <c r="AD1385">
        <f t="shared" si="150"/>
        <v>1</v>
      </c>
      <c r="AE1385">
        <f t="shared" si="151"/>
        <v>1</v>
      </c>
      <c r="AF1385" t="str">
        <f t="shared" si="152"/>
        <v>No</v>
      </c>
      <c r="AG1385" t="str">
        <f t="shared" ca="1" si="153"/>
        <v/>
      </c>
      <c r="AH1385" t="str">
        <f ca="1">IF(OR(V1385="",AG1385=""),"Yes",IF(AG1385&gt;Config!$B$41,"Yes","No"))</f>
        <v>Yes</v>
      </c>
    </row>
    <row r="1386" spans="1:34" x14ac:dyDescent="0.25">
      <c r="A1386" s="1" t="s">
        <v>10769</v>
      </c>
      <c r="B1386" s="1" t="s">
        <v>1032</v>
      </c>
      <c r="C1386" s="1" t="s">
        <v>445</v>
      </c>
      <c r="D1386" s="1" t="s">
        <v>10770</v>
      </c>
      <c r="E1386" s="1" t="s">
        <v>33901</v>
      </c>
      <c r="F1386" s="1" t="s">
        <v>10771</v>
      </c>
      <c r="G1386" t="str">
        <f t="shared" si="147"/>
        <v>Valid</v>
      </c>
      <c r="H1386" s="1" t="s">
        <v>10772</v>
      </c>
      <c r="I1386" t="str" cm="1">
        <f t="array" ref="I1386">IF(OR(TRIM(H1386)="",ISNUMBER(SEARCH("#",H1386)),AA1386&lt;Config!$B$8,SUMPRODUCT(--ISNUMBER(SEARCH({"a";"b";"c";"d";"e";"f";"g";"h";"i";"j";"k";"l";"m";"n";"o";"p";"q";"r";"s";"t";"u";"v";"w";"x";"y";"z"},H1386)))&gt;0),"Invalid","Valid")</f>
        <v>Valid</v>
      </c>
      <c r="J1386" s="1" t="s">
        <v>10773</v>
      </c>
      <c r="K1386" s="1" t="s">
        <v>287</v>
      </c>
      <c r="L1386" s="1" t="s">
        <v>84</v>
      </c>
      <c r="M1386" s="1" t="s">
        <v>85</v>
      </c>
      <c r="N1386" s="1" t="s">
        <v>51</v>
      </c>
      <c r="O1386" s="1" t="s">
        <v>69</v>
      </c>
      <c r="P1386" t="s">
        <v>344</v>
      </c>
      <c r="Q1386" s="1" t="s">
        <v>345</v>
      </c>
      <c r="R1386" s="1" t="s">
        <v>1141</v>
      </c>
      <c r="S1386" s="1" t="s">
        <v>10774</v>
      </c>
      <c r="T1386" s="1" t="s">
        <v>10775</v>
      </c>
      <c r="U1386" s="1" t="s">
        <v>2258</v>
      </c>
      <c r="V1386" s="1" t="s">
        <v>3672</v>
      </c>
      <c r="W1386" s="1" t="s">
        <v>60</v>
      </c>
      <c r="X1386" t="str">
        <f t="shared" si="148"/>
        <v>Complete</v>
      </c>
      <c r="Y1386">
        <f>MAX(0,100-IF(G1386="Invalid",Config!$B$5,0)-IF(I1386="Invalid",Config!$B$6,0)-IF(X1386="Incomplete",Config!$B$7,0)-IF(AF1386="Yes",Config!$B$37,0))</f>
        <v>100</v>
      </c>
      <c r="Z1386" s="1">
        <f>IF(OR(TRIM(B1386)="",COUNTIF(Config!$B$15:$B$19,B1386)&gt;0),1,0)+IF(OR(TRIM(C1386)="",COUNTIF(Config!$B$15:$B$19,C1386)&gt;0),1,0)+IF(OR(TRIM(F1386)="",COUNTIF(Config!$B$15:$B$19,F1386)&gt;0),1,0)+IF(OR(TRIM(H1386)="",COUNTIF(Config!$B$15:$B$19,H1386)&gt;0),1,0)+IF(OR(TRIM(E1386)="",COUNTIF(Config!$B$15:$B$19,E1386)&gt;0),1,0)+IF(OR(TRIM(K1386)="",COUNTIF(Config!$B$15:$B$19,K1386)&gt;0),1,0)+IF(OR(TRIM(P1386)="",COUNTIF(Config!$B$15:$B$19,P1386)&gt;0),1,0)+IF(OR(TRIM(R1386)="",COUNTIF(Config!$B$15:$B$19,R1386)&gt;0),1,0)</f>
        <v>0</v>
      </c>
      <c r="AA1386" s="1" cm="1">
        <f t="array" ref="AA1386">SUMPRODUCT(LEN(H1386)-LEN(SUBSTITUTE(H1386,{"0";"1";"2";"3";"4";"5";"6";"7";"8";"9"},"")))</f>
        <v>10</v>
      </c>
      <c r="AC1386" t="str">
        <f t="shared" si="149"/>
        <v/>
      </c>
      <c r="AD1386">
        <f t="shared" si="150"/>
        <v>1</v>
      </c>
      <c r="AE1386">
        <f t="shared" si="151"/>
        <v>1</v>
      </c>
      <c r="AF1386" t="str">
        <f t="shared" si="152"/>
        <v>No</v>
      </c>
      <c r="AG1386">
        <f t="shared" ca="1" si="153"/>
        <v>57</v>
      </c>
      <c r="AH1386" t="str">
        <f ca="1">IF(OR(V1386="",AG1386=""),"Yes",IF(AG1386&gt;Config!$B$41,"Yes","No"))</f>
        <v>No</v>
      </c>
    </row>
    <row r="1387" spans="1:34" x14ac:dyDescent="0.25">
      <c r="A1387" s="1" t="s">
        <v>10776</v>
      </c>
      <c r="B1387" s="1" t="s">
        <v>1339</v>
      </c>
      <c r="C1387" s="1" t="s">
        <v>33815</v>
      </c>
      <c r="D1387" s="1" t="s">
        <v>1339</v>
      </c>
      <c r="E1387" s="1" t="s">
        <v>33866</v>
      </c>
      <c r="F1387" s="1" t="s">
        <v>10777</v>
      </c>
      <c r="G1387" t="str">
        <f t="shared" si="147"/>
        <v>Valid</v>
      </c>
      <c r="H1387" s="1" t="s">
        <v>10778</v>
      </c>
      <c r="I1387" t="str" cm="1">
        <f t="array" ref="I1387">IF(OR(TRIM(H1387)="",ISNUMBER(SEARCH("#",H1387)),AA1387&lt;Config!$B$8,SUMPRODUCT(--ISNUMBER(SEARCH({"a";"b";"c";"d";"e";"f";"g";"h";"i";"j";"k";"l";"m";"n";"o";"p";"q";"r";"s";"t";"u";"v";"w";"x";"y";"z"},H1387)))&gt;0),"Invalid","Valid")</f>
        <v>Valid</v>
      </c>
      <c r="J1387" s="1" t="s">
        <v>10779</v>
      </c>
      <c r="K1387" s="1" t="s">
        <v>178</v>
      </c>
      <c r="L1387" s="1" t="s">
        <v>265</v>
      </c>
      <c r="M1387" s="1" t="s">
        <v>30</v>
      </c>
      <c r="N1387" s="1" t="s">
        <v>68</v>
      </c>
      <c r="O1387" s="1" t="s">
        <v>149</v>
      </c>
      <c r="P1387" t="s">
        <v>314</v>
      </c>
      <c r="Q1387" s="1" t="s">
        <v>316</v>
      </c>
      <c r="R1387" s="1" t="s">
        <v>663</v>
      </c>
      <c r="S1387" s="1" t="s">
        <v>2320</v>
      </c>
      <c r="T1387" s="1" t="s">
        <v>10780</v>
      </c>
      <c r="U1387" s="1" t="s">
        <v>2768</v>
      </c>
      <c r="V1387" s="1" t="s">
        <v>1658</v>
      </c>
      <c r="W1387" s="1" t="s">
        <v>125</v>
      </c>
      <c r="X1387" t="str">
        <f t="shared" si="148"/>
        <v>Incomplete</v>
      </c>
      <c r="Y1387">
        <f>MAX(0,100-IF(G1387="Invalid",Config!$B$5,0)-IF(I1387="Invalid",Config!$B$6,0)-IF(X1387="Incomplete",Config!$B$7,0)-IF(AF1387="Yes",Config!$B$37,0))</f>
        <v>60</v>
      </c>
      <c r="Z1387" s="1">
        <f>IF(OR(TRIM(B1387)="",COUNTIF(Config!$B$15:$B$19,B1387)&gt;0),1,0)+IF(OR(TRIM(C1387)="",COUNTIF(Config!$B$15:$B$19,C1387)&gt;0),1,0)+IF(OR(TRIM(F1387)="",COUNTIF(Config!$B$15:$B$19,F1387)&gt;0),1,0)+IF(OR(TRIM(H1387)="",COUNTIF(Config!$B$15:$B$19,H1387)&gt;0),1,0)+IF(OR(TRIM(E1387)="",COUNTIF(Config!$B$15:$B$19,E1387)&gt;0),1,0)+IF(OR(TRIM(K1387)="",COUNTIF(Config!$B$15:$B$19,K1387)&gt;0),1,0)+IF(OR(TRIM(P1387)="",COUNTIF(Config!$B$15:$B$19,P1387)&gt;0),1,0)+IF(OR(TRIM(R1387)="",COUNTIF(Config!$B$15:$B$19,R1387)&gt;0),1,0)</f>
        <v>1</v>
      </c>
      <c r="AA1387" s="1" cm="1">
        <f t="array" ref="AA1387">SUMPRODUCT(LEN(H1387)-LEN(SUBSTITUTE(H1387,{"0";"1";"2";"3";"4";"5";"6";"7";"8";"9"},"")))</f>
        <v>10</v>
      </c>
      <c r="AC1387" t="str">
        <f t="shared" si="149"/>
        <v>Incomplete Profile</v>
      </c>
      <c r="AD1387">
        <f t="shared" si="150"/>
        <v>1</v>
      </c>
      <c r="AE1387">
        <f t="shared" si="151"/>
        <v>1</v>
      </c>
      <c r="AF1387" t="str">
        <f t="shared" si="152"/>
        <v>No</v>
      </c>
      <c r="AG1387">
        <f t="shared" ca="1" si="153"/>
        <v>240</v>
      </c>
      <c r="AH1387" t="str">
        <f ca="1">IF(OR(V1387="",AG1387=""),"Yes",IF(AG1387&gt;Config!$B$41,"Yes","No"))</f>
        <v>No</v>
      </c>
    </row>
    <row r="1388" spans="1:34" x14ac:dyDescent="0.25">
      <c r="A1388" s="1" t="s">
        <v>10781</v>
      </c>
      <c r="B1388" s="1" t="s">
        <v>156</v>
      </c>
      <c r="C1388" s="1" t="s">
        <v>985</v>
      </c>
      <c r="D1388" s="1" t="s">
        <v>10782</v>
      </c>
      <c r="E1388" s="1" t="s">
        <v>34618</v>
      </c>
      <c r="F1388" s="1" t="s">
        <v>10783</v>
      </c>
      <c r="G1388" t="str">
        <f t="shared" si="147"/>
        <v>Valid</v>
      </c>
      <c r="H1388" s="1" t="s">
        <v>10784</v>
      </c>
      <c r="I1388" t="str" cm="1">
        <f t="array" ref="I1388">IF(OR(TRIM(H1388)="",ISNUMBER(SEARCH("#",H1388)),AA1388&lt;Config!$B$8,SUMPRODUCT(--ISNUMBER(SEARCH({"a";"b";"c";"d";"e";"f";"g";"h";"i";"j";"k";"l";"m";"n";"o";"p";"q";"r";"s";"t";"u";"v";"w";"x";"y";"z"},H1388)))&gt;0),"Invalid","Valid")</f>
        <v>Valid</v>
      </c>
      <c r="J1388" s="1" t="s">
        <v>10785</v>
      </c>
      <c r="K1388" s="1" t="s">
        <v>66</v>
      </c>
      <c r="L1388" s="1" t="s">
        <v>29</v>
      </c>
      <c r="M1388" s="1" t="s">
        <v>103</v>
      </c>
      <c r="N1388" s="1" t="s">
        <v>252</v>
      </c>
      <c r="O1388" s="1" t="s">
        <v>69</v>
      </c>
      <c r="P1388" t="s">
        <v>236</v>
      </c>
      <c r="Q1388" s="1" t="s">
        <v>253</v>
      </c>
      <c r="R1388" s="1" t="s">
        <v>254</v>
      </c>
      <c r="S1388" s="1" t="s">
        <v>10786</v>
      </c>
      <c r="T1388" s="1" t="s">
        <v>10787</v>
      </c>
      <c r="U1388" s="1" t="s">
        <v>3562</v>
      </c>
      <c r="V1388" s="1" t="s">
        <v>10788</v>
      </c>
      <c r="W1388" s="1" t="s">
        <v>60</v>
      </c>
      <c r="X1388" t="str">
        <f t="shared" si="148"/>
        <v>Complete</v>
      </c>
      <c r="Y1388">
        <f>MAX(0,100-IF(G1388="Invalid",Config!$B$5,0)-IF(I1388="Invalid",Config!$B$6,0)-IF(X1388="Incomplete",Config!$B$7,0)-IF(AF1388="Yes",Config!$B$37,0))</f>
        <v>100</v>
      </c>
      <c r="Z1388" s="1">
        <f>IF(OR(TRIM(B1388)="",COUNTIF(Config!$B$15:$B$19,B1388)&gt;0),1,0)+IF(OR(TRIM(C1388)="",COUNTIF(Config!$B$15:$B$19,C1388)&gt;0),1,0)+IF(OR(TRIM(F1388)="",COUNTIF(Config!$B$15:$B$19,F1388)&gt;0),1,0)+IF(OR(TRIM(H1388)="",COUNTIF(Config!$B$15:$B$19,H1388)&gt;0),1,0)+IF(OR(TRIM(E1388)="",COUNTIF(Config!$B$15:$B$19,E1388)&gt;0),1,0)+IF(OR(TRIM(K1388)="",COUNTIF(Config!$B$15:$B$19,K1388)&gt;0),1,0)+IF(OR(TRIM(P1388)="",COUNTIF(Config!$B$15:$B$19,P1388)&gt;0),1,0)+IF(OR(TRIM(R1388)="",COUNTIF(Config!$B$15:$B$19,R1388)&gt;0),1,0)</f>
        <v>0</v>
      </c>
      <c r="AA1388" s="1" cm="1">
        <f t="array" ref="AA1388">SUMPRODUCT(LEN(H1388)-LEN(SUBSTITUTE(H1388,{"0";"1";"2";"3";"4";"5";"6";"7";"8";"9"},"")))</f>
        <v>12</v>
      </c>
      <c r="AC1388" t="str">
        <f t="shared" si="149"/>
        <v/>
      </c>
      <c r="AD1388">
        <f t="shared" si="150"/>
        <v>1</v>
      </c>
      <c r="AE1388">
        <f t="shared" si="151"/>
        <v>1</v>
      </c>
      <c r="AF1388" t="str">
        <f t="shared" si="152"/>
        <v>No</v>
      </c>
      <c r="AG1388">
        <f t="shared" ca="1" si="153"/>
        <v>426</v>
      </c>
      <c r="AH1388" t="str">
        <f ca="1">IF(OR(V1388="",AG1388=""),"Yes",IF(AG1388&gt;Config!$B$41,"Yes","No"))</f>
        <v>Yes</v>
      </c>
    </row>
    <row r="1389" spans="1:34" x14ac:dyDescent="0.25">
      <c r="A1389" s="1" t="s">
        <v>10789</v>
      </c>
      <c r="B1389" s="1" t="s">
        <v>322</v>
      </c>
      <c r="C1389" s="1" t="s">
        <v>219</v>
      </c>
      <c r="D1389" s="1" t="s">
        <v>10790</v>
      </c>
      <c r="E1389" s="1" t="s">
        <v>34619</v>
      </c>
      <c r="F1389" s="1" t="s">
        <v>10791</v>
      </c>
      <c r="G1389" t="str">
        <f t="shared" si="147"/>
        <v>Valid</v>
      </c>
      <c r="H1389" s="1" t="s">
        <v>10792</v>
      </c>
      <c r="I1389" t="str" cm="1">
        <f t="array" ref="I1389">IF(OR(TRIM(H1389)="",ISNUMBER(SEARCH("#",H1389)),AA1389&lt;Config!$B$8,SUMPRODUCT(--ISNUMBER(SEARCH({"a";"b";"c";"d";"e";"f";"g";"h";"i";"j";"k";"l";"m";"n";"o";"p";"q";"r";"s";"t";"u";"v";"w";"x";"y";"z"},H1389)))&gt;0),"Invalid","Valid")</f>
        <v>Valid</v>
      </c>
      <c r="J1389" s="1" t="s">
        <v>10793</v>
      </c>
      <c r="K1389" s="1" t="s">
        <v>163</v>
      </c>
      <c r="L1389" s="1" t="s">
        <v>84</v>
      </c>
      <c r="M1389" s="1" t="s">
        <v>165</v>
      </c>
      <c r="N1389" s="1" t="s">
        <v>86</v>
      </c>
      <c r="O1389" s="1" t="s">
        <v>180</v>
      </c>
      <c r="P1389" t="s">
        <v>328</v>
      </c>
      <c r="Q1389" s="1" t="s">
        <v>33838</v>
      </c>
      <c r="R1389" s="1" t="s">
        <v>614</v>
      </c>
      <c r="S1389" s="1" t="s">
        <v>10794</v>
      </c>
      <c r="T1389" s="1" t="s">
        <v>10795</v>
      </c>
      <c r="U1389" s="1" t="s">
        <v>10796</v>
      </c>
      <c r="V1389" s="1" t="s">
        <v>382</v>
      </c>
      <c r="W1389" s="1" t="s">
        <v>384</v>
      </c>
      <c r="X1389" t="str">
        <f t="shared" si="148"/>
        <v>Complete</v>
      </c>
      <c r="Y1389">
        <f>MAX(0,100-IF(G1389="Invalid",Config!$B$5,0)-IF(I1389="Invalid",Config!$B$6,0)-IF(X1389="Incomplete",Config!$B$7,0)-IF(AF1389="Yes",Config!$B$37,0))</f>
        <v>100</v>
      </c>
      <c r="Z1389" s="1">
        <f>IF(OR(TRIM(B1389)="",COUNTIF(Config!$B$15:$B$19,B1389)&gt;0),1,0)+IF(OR(TRIM(C1389)="",COUNTIF(Config!$B$15:$B$19,C1389)&gt;0),1,0)+IF(OR(TRIM(F1389)="",COUNTIF(Config!$B$15:$B$19,F1389)&gt;0),1,0)+IF(OR(TRIM(H1389)="",COUNTIF(Config!$B$15:$B$19,H1389)&gt;0),1,0)+IF(OR(TRIM(E1389)="",COUNTIF(Config!$B$15:$B$19,E1389)&gt;0),1,0)+IF(OR(TRIM(K1389)="",COUNTIF(Config!$B$15:$B$19,K1389)&gt;0),1,0)+IF(OR(TRIM(P1389)="",COUNTIF(Config!$B$15:$B$19,P1389)&gt;0),1,0)+IF(OR(TRIM(R1389)="",COUNTIF(Config!$B$15:$B$19,R1389)&gt;0),1,0)</f>
        <v>0</v>
      </c>
      <c r="AA1389" s="1" cm="1">
        <f t="array" ref="AA1389">SUMPRODUCT(LEN(H1389)-LEN(SUBSTITUTE(H1389,{"0";"1";"2";"3";"4";"5";"6";"7";"8";"9"},"")))</f>
        <v>10</v>
      </c>
      <c r="AC1389" t="str">
        <f t="shared" si="149"/>
        <v/>
      </c>
      <c r="AD1389">
        <f t="shared" si="150"/>
        <v>1</v>
      </c>
      <c r="AE1389">
        <f t="shared" si="151"/>
        <v>1</v>
      </c>
      <c r="AF1389" t="str">
        <f t="shared" si="152"/>
        <v>No</v>
      </c>
      <c r="AG1389">
        <f t="shared" ca="1" si="153"/>
        <v>402</v>
      </c>
      <c r="AH1389" t="str">
        <f ca="1">IF(OR(V1389="",AG1389=""),"Yes",IF(AG1389&gt;Config!$B$41,"Yes","No"))</f>
        <v>Yes</v>
      </c>
    </row>
    <row r="1390" spans="1:34" x14ac:dyDescent="0.25">
      <c r="A1390" s="1" t="s">
        <v>10797</v>
      </c>
      <c r="B1390" s="1" t="s">
        <v>1231</v>
      </c>
      <c r="C1390" s="1" t="s">
        <v>398</v>
      </c>
      <c r="D1390" s="1" t="s">
        <v>29894</v>
      </c>
      <c r="E1390" s="1" t="s">
        <v>34620</v>
      </c>
      <c r="F1390" s="1" t="s">
        <v>10798</v>
      </c>
      <c r="G1390" t="str">
        <f t="shared" si="147"/>
        <v>Valid</v>
      </c>
      <c r="H1390" s="1" t="s">
        <v>10799</v>
      </c>
      <c r="I1390" t="str" cm="1">
        <f t="array" ref="I1390">IF(OR(TRIM(H1390)="",ISNUMBER(SEARCH("#",H1390)),AA1390&lt;Config!$B$8,SUMPRODUCT(--ISNUMBER(SEARCH({"a";"b";"c";"d";"e";"f";"g";"h";"i";"j";"k";"l";"m";"n";"o";"p";"q";"r";"s";"t";"u";"v";"w";"x";"y";"z"},H1390)))&gt;0),"Invalid","Valid")</f>
        <v>Valid</v>
      </c>
      <c r="J1390" s="1" t="s">
        <v>10800</v>
      </c>
      <c r="K1390" s="1" t="s">
        <v>481</v>
      </c>
      <c r="L1390" s="1" t="s">
        <v>134</v>
      </c>
      <c r="M1390" s="1" t="s">
        <v>391</v>
      </c>
      <c r="N1390" s="1" t="s">
        <v>713</v>
      </c>
      <c r="O1390" s="1" t="s">
        <v>149</v>
      </c>
      <c r="P1390" t="s">
        <v>53</v>
      </c>
      <c r="Q1390" s="1" t="s">
        <v>181</v>
      </c>
      <c r="R1390" s="1" t="s">
        <v>70</v>
      </c>
      <c r="S1390" s="1" t="s">
        <v>10801</v>
      </c>
      <c r="T1390" s="1" t="s">
        <v>10802</v>
      </c>
      <c r="U1390" s="1" t="s">
        <v>4209</v>
      </c>
      <c r="V1390" s="1" t="s">
        <v>10803</v>
      </c>
      <c r="W1390" s="1" t="s">
        <v>202</v>
      </c>
      <c r="X1390" t="str">
        <f t="shared" si="148"/>
        <v>Complete</v>
      </c>
      <c r="Y1390">
        <f>MAX(0,100-IF(G1390="Invalid",Config!$B$5,0)-IF(I1390="Invalid",Config!$B$6,0)-IF(X1390="Incomplete",Config!$B$7,0)-IF(AF1390="Yes",Config!$B$37,0))</f>
        <v>100</v>
      </c>
      <c r="Z1390" s="1">
        <f>IF(OR(TRIM(B1390)="",COUNTIF(Config!$B$15:$B$19,B1390)&gt;0),1,0)+IF(OR(TRIM(C1390)="",COUNTIF(Config!$B$15:$B$19,C1390)&gt;0),1,0)+IF(OR(TRIM(F1390)="",COUNTIF(Config!$B$15:$B$19,F1390)&gt;0),1,0)+IF(OR(TRIM(H1390)="",COUNTIF(Config!$B$15:$B$19,H1390)&gt;0),1,0)+IF(OR(TRIM(E1390)="",COUNTIF(Config!$B$15:$B$19,E1390)&gt;0),1,0)+IF(OR(TRIM(K1390)="",COUNTIF(Config!$B$15:$B$19,K1390)&gt;0),1,0)+IF(OR(TRIM(P1390)="",COUNTIF(Config!$B$15:$B$19,P1390)&gt;0),1,0)+IF(OR(TRIM(R1390)="",COUNTIF(Config!$B$15:$B$19,R1390)&gt;0),1,0)</f>
        <v>0</v>
      </c>
      <c r="AA1390" s="1" cm="1">
        <f t="array" ref="AA1390">SUMPRODUCT(LEN(H1390)-LEN(SUBSTITUTE(H1390,{"0";"1";"2";"3";"4";"5";"6";"7";"8";"9"},"")))</f>
        <v>12</v>
      </c>
      <c r="AC1390" t="str">
        <f t="shared" si="149"/>
        <v/>
      </c>
      <c r="AD1390">
        <f t="shared" si="150"/>
        <v>1</v>
      </c>
      <c r="AE1390">
        <f t="shared" si="151"/>
        <v>1</v>
      </c>
      <c r="AF1390" t="str">
        <f t="shared" si="152"/>
        <v>No</v>
      </c>
      <c r="AG1390">
        <f t="shared" ca="1" si="153"/>
        <v>408</v>
      </c>
      <c r="AH1390" t="str">
        <f ca="1">IF(OR(V1390="",AG1390=""),"Yes",IF(AG1390&gt;Config!$B$41,"Yes","No"))</f>
        <v>Yes</v>
      </c>
    </row>
    <row r="1391" spans="1:34" x14ac:dyDescent="0.25">
      <c r="A1391" s="1" t="s">
        <v>10804</v>
      </c>
      <c r="B1391" s="1" t="s">
        <v>4909</v>
      </c>
      <c r="C1391" s="1" t="s">
        <v>524</v>
      </c>
      <c r="D1391" s="1" t="s">
        <v>6812</v>
      </c>
      <c r="E1391" s="1" t="s">
        <v>298</v>
      </c>
      <c r="F1391" s="1" t="s">
        <v>10805</v>
      </c>
      <c r="G1391" t="str">
        <f t="shared" si="147"/>
        <v>Valid</v>
      </c>
      <c r="H1391" s="1" t="s">
        <v>10806</v>
      </c>
      <c r="I1391" t="str" cm="1">
        <f t="array" ref="I1391">IF(OR(TRIM(H1391)="",ISNUMBER(SEARCH("#",H1391)),AA1391&lt;Config!$B$8,SUMPRODUCT(--ISNUMBER(SEARCH({"a";"b";"c";"d";"e";"f";"g";"h";"i";"j";"k";"l";"m";"n";"o";"p";"q";"r";"s";"t";"u";"v";"w";"x";"y";"z"},H1391)))&gt;0),"Invalid","Valid")</f>
        <v>Valid</v>
      </c>
      <c r="J1391" s="1" t="s">
        <v>10807</v>
      </c>
      <c r="K1391" s="1" t="s">
        <v>83</v>
      </c>
      <c r="L1391" s="1" t="s">
        <v>67</v>
      </c>
      <c r="M1391" s="1" t="s">
        <v>33827</v>
      </c>
      <c r="N1391" s="1" t="s">
        <v>51</v>
      </c>
      <c r="O1391" s="1" t="s">
        <v>196</v>
      </c>
      <c r="P1391" t="s">
        <v>87</v>
      </c>
      <c r="Q1391" s="1" t="s">
        <v>88</v>
      </c>
      <c r="R1391" s="1" t="s">
        <v>89</v>
      </c>
      <c r="S1391" s="1" t="s">
        <v>10808</v>
      </c>
      <c r="T1391" s="1" t="s">
        <v>10809</v>
      </c>
      <c r="U1391" s="1" t="s">
        <v>10810</v>
      </c>
      <c r="V1391" s="1" t="s">
        <v>2073</v>
      </c>
      <c r="W1391" s="1" t="s">
        <v>141</v>
      </c>
      <c r="X1391" t="str">
        <f t="shared" si="148"/>
        <v>Complete</v>
      </c>
      <c r="Y1391">
        <f>MAX(0,100-IF(G1391="Invalid",Config!$B$5,0)-IF(I1391="Invalid",Config!$B$6,0)-IF(X1391="Incomplete",Config!$B$7,0)-IF(AF1391="Yes",Config!$B$37,0))</f>
        <v>100</v>
      </c>
      <c r="Z1391" s="1">
        <f>IF(OR(TRIM(B1391)="",COUNTIF(Config!$B$15:$B$19,B1391)&gt;0),1,0)+IF(OR(TRIM(C1391)="",COUNTIF(Config!$B$15:$B$19,C1391)&gt;0),1,0)+IF(OR(TRIM(F1391)="",COUNTIF(Config!$B$15:$B$19,F1391)&gt;0),1,0)+IF(OR(TRIM(H1391)="",COUNTIF(Config!$B$15:$B$19,H1391)&gt;0),1,0)+IF(OR(TRIM(E1391)="",COUNTIF(Config!$B$15:$B$19,E1391)&gt;0),1,0)+IF(OR(TRIM(K1391)="",COUNTIF(Config!$B$15:$B$19,K1391)&gt;0),1,0)+IF(OR(TRIM(P1391)="",COUNTIF(Config!$B$15:$B$19,P1391)&gt;0),1,0)+IF(OR(TRIM(R1391)="",COUNTIF(Config!$B$15:$B$19,R1391)&gt;0),1,0)</f>
        <v>0</v>
      </c>
      <c r="AA1391" s="1" cm="1">
        <f t="array" ref="AA1391">SUMPRODUCT(LEN(H1391)-LEN(SUBSTITUTE(H1391,{"0";"1";"2";"3";"4";"5";"6";"7";"8";"9"},"")))</f>
        <v>11</v>
      </c>
      <c r="AC1391" t="str">
        <f t="shared" si="149"/>
        <v/>
      </c>
      <c r="AD1391">
        <f t="shared" si="150"/>
        <v>1</v>
      </c>
      <c r="AE1391">
        <f t="shared" si="151"/>
        <v>1</v>
      </c>
      <c r="AF1391" t="str">
        <f t="shared" si="152"/>
        <v>No</v>
      </c>
      <c r="AG1391">
        <f t="shared" ca="1" si="153"/>
        <v>582</v>
      </c>
      <c r="AH1391" t="str">
        <f ca="1">IF(OR(V1391="",AG1391=""),"Yes",IF(AG1391&gt;Config!$B$41,"Yes","No"))</f>
        <v>Yes</v>
      </c>
    </row>
    <row r="1392" spans="1:34" x14ac:dyDescent="0.25">
      <c r="A1392" s="1" t="s">
        <v>10811</v>
      </c>
      <c r="B1392" s="1" t="s">
        <v>409</v>
      </c>
      <c r="C1392" s="1" t="s">
        <v>489</v>
      </c>
      <c r="D1392" s="1" t="s">
        <v>10812</v>
      </c>
      <c r="E1392" s="1" t="s">
        <v>34621</v>
      </c>
      <c r="F1392" s="1" t="s">
        <v>10813</v>
      </c>
      <c r="G1392" t="str">
        <f t="shared" si="147"/>
        <v>Valid</v>
      </c>
      <c r="H1392" s="1" t="s">
        <v>10814</v>
      </c>
      <c r="I1392" t="str" cm="1">
        <f t="array" ref="I1392">IF(OR(TRIM(H1392)="",ISNUMBER(SEARCH("#",H1392)),AA1392&lt;Config!$B$8,SUMPRODUCT(--ISNUMBER(SEARCH({"a";"b";"c";"d";"e";"f";"g";"h";"i";"j";"k";"l";"m";"n";"o";"p";"q";"r";"s";"t";"u";"v";"w";"x";"y";"z"},H1392)))&gt;0),"Invalid","Valid")</f>
        <v>Valid</v>
      </c>
      <c r="J1392" s="1" t="s">
        <v>10815</v>
      </c>
      <c r="K1392" s="1" t="s">
        <v>250</v>
      </c>
      <c r="L1392" s="1" t="s">
        <v>164</v>
      </c>
      <c r="M1392" s="1" t="s">
        <v>118</v>
      </c>
      <c r="N1392" s="1" t="s">
        <v>224</v>
      </c>
      <c r="O1392" s="1" t="s">
        <v>196</v>
      </c>
      <c r="P1392" t="s">
        <v>518</v>
      </c>
      <c r="Q1392" s="1" t="s">
        <v>971</v>
      </c>
      <c r="R1392" s="1" t="s">
        <v>1141</v>
      </c>
      <c r="S1392" s="1" t="s">
        <v>1109</v>
      </c>
      <c r="T1392" s="1" t="s">
        <v>10816</v>
      </c>
      <c r="U1392" s="1" t="s">
        <v>1511</v>
      </c>
      <c r="V1392" s="1" t="s">
        <v>10817</v>
      </c>
      <c r="W1392" s="1" t="s">
        <v>94</v>
      </c>
      <c r="X1392" t="str">
        <f t="shared" si="148"/>
        <v>Complete</v>
      </c>
      <c r="Y1392">
        <f>MAX(0,100-IF(G1392="Invalid",Config!$B$5,0)-IF(I1392="Invalid",Config!$B$6,0)-IF(X1392="Incomplete",Config!$B$7,0)-IF(AF1392="Yes",Config!$B$37,0))</f>
        <v>100</v>
      </c>
      <c r="Z1392" s="1">
        <f>IF(OR(TRIM(B1392)="",COUNTIF(Config!$B$15:$B$19,B1392)&gt;0),1,0)+IF(OR(TRIM(C1392)="",COUNTIF(Config!$B$15:$B$19,C1392)&gt;0),1,0)+IF(OR(TRIM(F1392)="",COUNTIF(Config!$B$15:$B$19,F1392)&gt;0),1,0)+IF(OR(TRIM(H1392)="",COUNTIF(Config!$B$15:$B$19,H1392)&gt;0),1,0)+IF(OR(TRIM(E1392)="",COUNTIF(Config!$B$15:$B$19,E1392)&gt;0),1,0)+IF(OR(TRIM(K1392)="",COUNTIF(Config!$B$15:$B$19,K1392)&gt;0),1,0)+IF(OR(TRIM(P1392)="",COUNTIF(Config!$B$15:$B$19,P1392)&gt;0),1,0)+IF(OR(TRIM(R1392)="",COUNTIF(Config!$B$15:$B$19,R1392)&gt;0),1,0)</f>
        <v>0</v>
      </c>
      <c r="AA1392" s="1" cm="1">
        <f t="array" ref="AA1392">SUMPRODUCT(LEN(H1392)-LEN(SUBSTITUTE(H1392,{"0";"1";"2";"3";"4";"5";"6";"7";"8";"9"},"")))</f>
        <v>11</v>
      </c>
      <c r="AC1392" t="str">
        <f t="shared" si="149"/>
        <v/>
      </c>
      <c r="AD1392">
        <f t="shared" si="150"/>
        <v>1</v>
      </c>
      <c r="AE1392">
        <f t="shared" si="151"/>
        <v>1</v>
      </c>
      <c r="AF1392" t="str">
        <f t="shared" si="152"/>
        <v>No</v>
      </c>
      <c r="AG1392">
        <f t="shared" ca="1" si="153"/>
        <v>640</v>
      </c>
      <c r="AH1392" t="str">
        <f ca="1">IF(OR(V1392="",AG1392=""),"Yes",IF(AG1392&gt;Config!$B$41,"Yes","No"))</f>
        <v>Yes</v>
      </c>
    </row>
    <row r="1393" spans="1:34" x14ac:dyDescent="0.25">
      <c r="A1393" s="1" t="s">
        <v>10818</v>
      </c>
      <c r="B1393" s="1" t="s">
        <v>1185</v>
      </c>
      <c r="C1393" s="1" t="s">
        <v>323</v>
      </c>
      <c r="D1393" s="1" t="s">
        <v>10819</v>
      </c>
      <c r="E1393" s="1" t="s">
        <v>477</v>
      </c>
      <c r="F1393" s="1" t="s">
        <v>10820</v>
      </c>
      <c r="G1393" t="str">
        <f t="shared" si="147"/>
        <v>Valid</v>
      </c>
      <c r="H1393" s="1" t="s">
        <v>10821</v>
      </c>
      <c r="I1393" t="str" cm="1">
        <f t="array" ref="I1393">IF(OR(TRIM(H1393)="",ISNUMBER(SEARCH("#",H1393)),AA1393&lt;Config!$B$8,SUMPRODUCT(--ISNUMBER(SEARCH({"a";"b";"c";"d";"e";"f";"g";"h";"i";"j";"k";"l";"m";"n";"o";"p";"q";"r";"s";"t";"u";"v";"w";"x";"y";"z"},H1393)))&gt;0),"Invalid","Valid")</f>
        <v>Valid</v>
      </c>
      <c r="J1393" s="1" t="s">
        <v>10822</v>
      </c>
      <c r="K1393" s="1" t="s">
        <v>48</v>
      </c>
      <c r="L1393" s="1" t="s">
        <v>134</v>
      </c>
      <c r="M1393" s="1" t="s">
        <v>343</v>
      </c>
      <c r="N1393" s="1" t="s">
        <v>68</v>
      </c>
      <c r="O1393" s="1" t="s">
        <v>32</v>
      </c>
      <c r="P1393" t="s">
        <v>590</v>
      </c>
      <c r="Q1393" s="1" t="s">
        <v>844</v>
      </c>
      <c r="R1393" s="1" t="s">
        <v>592</v>
      </c>
      <c r="S1393" s="1" t="s">
        <v>10823</v>
      </c>
      <c r="T1393" s="1" t="s">
        <v>10824</v>
      </c>
      <c r="U1393" s="1" t="s">
        <v>10825</v>
      </c>
      <c r="V1393" s="1" t="s">
        <v>1521</v>
      </c>
      <c r="W1393" s="1" t="s">
        <v>60</v>
      </c>
      <c r="X1393" t="str">
        <f t="shared" si="148"/>
        <v>Complete</v>
      </c>
      <c r="Y1393">
        <f>MAX(0,100-IF(G1393="Invalid",Config!$B$5,0)-IF(I1393="Invalid",Config!$B$6,0)-IF(X1393="Incomplete",Config!$B$7,0)-IF(AF1393="Yes",Config!$B$37,0))</f>
        <v>100</v>
      </c>
      <c r="Z1393" s="1">
        <f>IF(OR(TRIM(B1393)="",COUNTIF(Config!$B$15:$B$19,B1393)&gt;0),1,0)+IF(OR(TRIM(C1393)="",COUNTIF(Config!$B$15:$B$19,C1393)&gt;0),1,0)+IF(OR(TRIM(F1393)="",COUNTIF(Config!$B$15:$B$19,F1393)&gt;0),1,0)+IF(OR(TRIM(H1393)="",COUNTIF(Config!$B$15:$B$19,H1393)&gt;0),1,0)+IF(OR(TRIM(E1393)="",COUNTIF(Config!$B$15:$B$19,E1393)&gt;0),1,0)+IF(OR(TRIM(K1393)="",COUNTIF(Config!$B$15:$B$19,K1393)&gt;0),1,0)+IF(OR(TRIM(P1393)="",COUNTIF(Config!$B$15:$B$19,P1393)&gt;0),1,0)+IF(OR(TRIM(R1393)="",COUNTIF(Config!$B$15:$B$19,R1393)&gt;0),1,0)</f>
        <v>0</v>
      </c>
      <c r="AA1393" s="1" cm="1">
        <f t="array" ref="AA1393">SUMPRODUCT(LEN(H1393)-LEN(SUBSTITUTE(H1393,{"0";"1";"2";"3";"4";"5";"6";"7";"8";"9"},"")))</f>
        <v>12</v>
      </c>
      <c r="AC1393" t="str">
        <f t="shared" si="149"/>
        <v/>
      </c>
      <c r="AD1393">
        <f t="shared" si="150"/>
        <v>1</v>
      </c>
      <c r="AE1393">
        <f t="shared" si="151"/>
        <v>1</v>
      </c>
      <c r="AF1393" t="str">
        <f t="shared" si="152"/>
        <v>No</v>
      </c>
      <c r="AG1393">
        <f t="shared" ca="1" si="153"/>
        <v>37</v>
      </c>
      <c r="AH1393" t="str">
        <f ca="1">IF(OR(V1393="",AG1393=""),"Yes",IF(AG1393&gt;Config!$B$41,"Yes","No"))</f>
        <v>No</v>
      </c>
    </row>
    <row r="1394" spans="1:34" x14ac:dyDescent="0.25">
      <c r="A1394" s="1" t="s">
        <v>10826</v>
      </c>
      <c r="B1394" s="1" t="s">
        <v>336</v>
      </c>
      <c r="C1394" s="1" t="s">
        <v>323</v>
      </c>
      <c r="D1394" s="1" t="s">
        <v>10827</v>
      </c>
      <c r="E1394" s="1" t="s">
        <v>633</v>
      </c>
      <c r="F1394" s="1" t="s">
        <v>10828</v>
      </c>
      <c r="G1394" t="str">
        <f t="shared" si="147"/>
        <v>Valid</v>
      </c>
      <c r="H1394" s="1" t="s">
        <v>10829</v>
      </c>
      <c r="I1394" t="str" cm="1">
        <f t="array" ref="I1394">IF(OR(TRIM(H1394)="",ISNUMBER(SEARCH("#",H1394)),AA1394&lt;Config!$B$8,SUMPRODUCT(--ISNUMBER(SEARCH({"a";"b";"c";"d";"e";"f";"g";"h";"i";"j";"k";"l";"m";"n";"o";"p";"q";"r";"s";"t";"u";"v";"w";"x";"y";"z"},H1394)))&gt;0),"Invalid","Valid")</f>
        <v>Valid</v>
      </c>
      <c r="J1394" s="1" t="s">
        <v>10830</v>
      </c>
      <c r="K1394" s="1" t="s">
        <v>516</v>
      </c>
      <c r="L1394" s="1" t="s">
        <v>102</v>
      </c>
      <c r="M1394" s="1" t="s">
        <v>135</v>
      </c>
      <c r="N1394" s="1" t="s">
        <v>713</v>
      </c>
      <c r="O1394" s="1" t="s">
        <v>180</v>
      </c>
      <c r="P1394" t="s">
        <v>236</v>
      </c>
      <c r="Q1394" s="1" t="s">
        <v>238</v>
      </c>
      <c r="R1394" s="1" t="s">
        <v>238</v>
      </c>
      <c r="S1394" s="1" t="s">
        <v>7476</v>
      </c>
      <c r="T1394" s="1" t="s">
        <v>10831</v>
      </c>
      <c r="U1394" s="1" t="s">
        <v>10832</v>
      </c>
      <c r="V1394" s="1" t="s">
        <v>140</v>
      </c>
      <c r="W1394" s="1" t="s">
        <v>125</v>
      </c>
      <c r="X1394" t="str">
        <f t="shared" si="148"/>
        <v>Complete</v>
      </c>
      <c r="Y1394">
        <f>MAX(0,100-IF(G1394="Invalid",Config!$B$5,0)-IF(I1394="Invalid",Config!$B$6,0)-IF(X1394="Incomplete",Config!$B$7,0)-IF(AF1394="Yes",Config!$B$37,0))</f>
        <v>100</v>
      </c>
      <c r="Z1394" s="1">
        <f>IF(OR(TRIM(B1394)="",COUNTIF(Config!$B$15:$B$19,B1394)&gt;0),1,0)+IF(OR(TRIM(C1394)="",COUNTIF(Config!$B$15:$B$19,C1394)&gt;0),1,0)+IF(OR(TRIM(F1394)="",COUNTIF(Config!$B$15:$B$19,F1394)&gt;0),1,0)+IF(OR(TRIM(H1394)="",COUNTIF(Config!$B$15:$B$19,H1394)&gt;0),1,0)+IF(OR(TRIM(E1394)="",COUNTIF(Config!$B$15:$B$19,E1394)&gt;0),1,0)+IF(OR(TRIM(K1394)="",COUNTIF(Config!$B$15:$B$19,K1394)&gt;0),1,0)+IF(OR(TRIM(P1394)="",COUNTIF(Config!$B$15:$B$19,P1394)&gt;0),1,0)+IF(OR(TRIM(R1394)="",COUNTIF(Config!$B$15:$B$19,R1394)&gt;0),1,0)</f>
        <v>0</v>
      </c>
      <c r="AA1394" s="1" cm="1">
        <f t="array" ref="AA1394">SUMPRODUCT(LEN(H1394)-LEN(SUBSTITUTE(H1394,{"0";"1";"2";"3";"4";"5";"6";"7";"8";"9"},"")))</f>
        <v>12</v>
      </c>
      <c r="AC1394" t="str">
        <f t="shared" si="149"/>
        <v/>
      </c>
      <c r="AD1394">
        <f t="shared" si="150"/>
        <v>1</v>
      </c>
      <c r="AE1394">
        <f t="shared" si="151"/>
        <v>1</v>
      </c>
      <c r="AF1394" t="str">
        <f t="shared" si="152"/>
        <v>No</v>
      </c>
      <c r="AG1394">
        <f t="shared" ca="1" si="153"/>
        <v>37</v>
      </c>
      <c r="AH1394" t="str">
        <f ca="1">IF(OR(V1394="",AG1394=""),"Yes",IF(AG1394&gt;Config!$B$41,"Yes","No"))</f>
        <v>No</v>
      </c>
    </row>
    <row r="1395" spans="1:34" x14ac:dyDescent="0.25">
      <c r="A1395" s="1" t="s">
        <v>10833</v>
      </c>
      <c r="B1395" s="1" t="s">
        <v>77</v>
      </c>
      <c r="C1395" s="1" t="s">
        <v>598</v>
      </c>
      <c r="D1395" s="1" t="s">
        <v>10834</v>
      </c>
      <c r="E1395" s="1" t="s">
        <v>34622</v>
      </c>
      <c r="F1395" s="1" t="s">
        <v>10835</v>
      </c>
      <c r="G1395" t="str">
        <f t="shared" si="147"/>
        <v>Valid</v>
      </c>
      <c r="H1395" s="1" t="s">
        <v>10836</v>
      </c>
      <c r="I1395" t="str" cm="1">
        <f t="array" ref="I1395">IF(OR(TRIM(H1395)="",ISNUMBER(SEARCH("#",H1395)),AA1395&lt;Config!$B$8,SUMPRODUCT(--ISNUMBER(SEARCH({"a";"b";"c";"d";"e";"f";"g";"h";"i";"j";"k";"l";"m";"n";"o";"p";"q";"r";"s";"t";"u";"v";"w";"x";"y";"z"},H1395)))&gt;0),"Invalid","Valid")</f>
        <v>Valid</v>
      </c>
      <c r="J1395" s="1" t="s">
        <v>10837</v>
      </c>
      <c r="K1395" s="1" t="s">
        <v>722</v>
      </c>
      <c r="L1395" s="1" t="s">
        <v>179</v>
      </c>
      <c r="M1395" s="1" t="s">
        <v>103</v>
      </c>
      <c r="N1395" s="1" t="s">
        <v>358</v>
      </c>
      <c r="O1395" s="1" t="s">
        <v>149</v>
      </c>
      <c r="P1395" t="s">
        <v>33</v>
      </c>
      <c r="Q1395" s="1" t="s">
        <v>34</v>
      </c>
      <c r="R1395" s="1" t="s">
        <v>2361</v>
      </c>
      <c r="S1395" s="1" t="s">
        <v>10838</v>
      </c>
      <c r="T1395" s="1" t="s">
        <v>10839</v>
      </c>
      <c r="U1395" s="1" t="s">
        <v>1751</v>
      </c>
      <c r="V1395" s="1" t="s">
        <v>39</v>
      </c>
      <c r="W1395" s="1" t="s">
        <v>125</v>
      </c>
      <c r="X1395" t="str">
        <f t="shared" si="148"/>
        <v>Complete</v>
      </c>
      <c r="Y1395">
        <f>MAX(0,100-IF(G1395="Invalid",Config!$B$5,0)-IF(I1395="Invalid",Config!$B$6,0)-IF(X1395="Incomplete",Config!$B$7,0)-IF(AF1395="Yes",Config!$B$37,0))</f>
        <v>75</v>
      </c>
      <c r="Z1395" s="1">
        <f>IF(OR(TRIM(B1395)="",COUNTIF(Config!$B$15:$B$19,B1395)&gt;0),1,0)+IF(OR(TRIM(C1395)="",COUNTIF(Config!$B$15:$B$19,C1395)&gt;0),1,0)+IF(OR(TRIM(F1395)="",COUNTIF(Config!$B$15:$B$19,F1395)&gt;0),1,0)+IF(OR(TRIM(H1395)="",COUNTIF(Config!$B$15:$B$19,H1395)&gt;0),1,0)+IF(OR(TRIM(E1395)="",COUNTIF(Config!$B$15:$B$19,E1395)&gt;0),1,0)+IF(OR(TRIM(K1395)="",COUNTIF(Config!$B$15:$B$19,K1395)&gt;0),1,0)+IF(OR(TRIM(P1395)="",COUNTIF(Config!$B$15:$B$19,P1395)&gt;0),1,0)+IF(OR(TRIM(R1395)="",COUNTIF(Config!$B$15:$B$19,R1395)&gt;0),1,0)</f>
        <v>0</v>
      </c>
      <c r="AA1395" s="1" cm="1">
        <f t="array" ref="AA1395">SUMPRODUCT(LEN(H1395)-LEN(SUBSTITUTE(H1395,{"0";"1";"2";"3";"4";"5";"6";"7";"8";"9"},"")))</f>
        <v>10</v>
      </c>
      <c r="AC1395" t="str">
        <f t="shared" si="149"/>
        <v>Potential Duplicate</v>
      </c>
      <c r="AD1395">
        <f t="shared" si="150"/>
        <v>2</v>
      </c>
      <c r="AE1395">
        <f t="shared" si="151"/>
        <v>1</v>
      </c>
      <c r="AF1395" t="str">
        <f t="shared" si="152"/>
        <v>Yes</v>
      </c>
      <c r="AG1395">
        <f t="shared" ca="1" si="153"/>
        <v>426</v>
      </c>
      <c r="AH1395" t="str">
        <f ca="1">IF(OR(V1395="",AG1395=""),"Yes",IF(AG1395&gt;Config!$B$41,"Yes","No"))</f>
        <v>Yes</v>
      </c>
    </row>
    <row r="1396" spans="1:34" x14ac:dyDescent="0.25">
      <c r="A1396" s="1" t="s">
        <v>10840</v>
      </c>
      <c r="B1396" s="1" t="s">
        <v>1982</v>
      </c>
      <c r="C1396" s="1" t="s">
        <v>1496</v>
      </c>
      <c r="D1396" s="1" t="s">
        <v>10841</v>
      </c>
      <c r="E1396" s="1" t="s">
        <v>339</v>
      </c>
      <c r="F1396" s="1" t="s">
        <v>10842</v>
      </c>
      <c r="G1396" t="str">
        <f t="shared" si="147"/>
        <v>Valid</v>
      </c>
      <c r="H1396" s="1" t="s">
        <v>10843</v>
      </c>
      <c r="I1396" t="str" cm="1">
        <f t="array" ref="I1396">IF(OR(TRIM(H1396)="",ISNUMBER(SEARCH("#",H1396)),AA1396&lt;Config!$B$8,SUMPRODUCT(--ISNUMBER(SEARCH({"a";"b";"c";"d";"e";"f";"g";"h";"i";"j";"k";"l";"m";"n";"o";"p";"q";"r";"s";"t";"u";"v";"w";"x";"y";"z"},H1396)))&gt;0),"Invalid","Valid")</f>
        <v>Valid</v>
      </c>
      <c r="J1396" s="1" t="s">
        <v>10844</v>
      </c>
      <c r="K1396" s="1" t="s">
        <v>625</v>
      </c>
      <c r="L1396" s="1" t="s">
        <v>134</v>
      </c>
      <c r="M1396" s="1" t="s">
        <v>235</v>
      </c>
      <c r="N1396" s="1" t="s">
        <v>358</v>
      </c>
      <c r="O1396" s="1" t="s">
        <v>266</v>
      </c>
      <c r="P1396" t="s">
        <v>344</v>
      </c>
      <c r="Q1396" s="1" t="s">
        <v>1199</v>
      </c>
      <c r="R1396" s="1" t="s">
        <v>346</v>
      </c>
      <c r="S1396" s="1" t="s">
        <v>10845</v>
      </c>
      <c r="T1396" s="1" t="s">
        <v>10846</v>
      </c>
      <c r="U1396" s="1" t="s">
        <v>2895</v>
      </c>
      <c r="V1396" s="1" t="s">
        <v>10519</v>
      </c>
      <c r="W1396" s="1" t="s">
        <v>141</v>
      </c>
      <c r="X1396" t="str">
        <f t="shared" si="148"/>
        <v>Complete</v>
      </c>
      <c r="Y1396">
        <f>MAX(0,100-IF(G1396="Invalid",Config!$B$5,0)-IF(I1396="Invalid",Config!$B$6,0)-IF(X1396="Incomplete",Config!$B$7,0)-IF(AF1396="Yes",Config!$B$37,0))</f>
        <v>100</v>
      </c>
      <c r="Z1396" s="1">
        <f>IF(OR(TRIM(B1396)="",COUNTIF(Config!$B$15:$B$19,B1396)&gt;0),1,0)+IF(OR(TRIM(C1396)="",COUNTIF(Config!$B$15:$B$19,C1396)&gt;0),1,0)+IF(OR(TRIM(F1396)="",COUNTIF(Config!$B$15:$B$19,F1396)&gt;0),1,0)+IF(OR(TRIM(H1396)="",COUNTIF(Config!$B$15:$B$19,H1396)&gt;0),1,0)+IF(OR(TRIM(E1396)="",COUNTIF(Config!$B$15:$B$19,E1396)&gt;0),1,0)+IF(OR(TRIM(K1396)="",COUNTIF(Config!$B$15:$B$19,K1396)&gt;0),1,0)+IF(OR(TRIM(P1396)="",COUNTIF(Config!$B$15:$B$19,P1396)&gt;0),1,0)+IF(OR(TRIM(R1396)="",COUNTIF(Config!$B$15:$B$19,R1396)&gt;0),1,0)</f>
        <v>0</v>
      </c>
      <c r="AA1396" s="1" cm="1">
        <f t="array" ref="AA1396">SUMPRODUCT(LEN(H1396)-LEN(SUBSTITUTE(H1396,{"0";"1";"2";"3";"4";"5";"6";"7";"8";"9"},"")))</f>
        <v>11</v>
      </c>
      <c r="AC1396" t="str">
        <f t="shared" si="149"/>
        <v/>
      </c>
      <c r="AD1396">
        <f t="shared" si="150"/>
        <v>1</v>
      </c>
      <c r="AE1396">
        <f t="shared" si="151"/>
        <v>1</v>
      </c>
      <c r="AF1396" t="str">
        <f t="shared" si="152"/>
        <v>No</v>
      </c>
      <c r="AG1396">
        <f t="shared" ca="1" si="153"/>
        <v>368</v>
      </c>
      <c r="AH1396" t="str">
        <f ca="1">IF(OR(V1396="",AG1396=""),"Yes",IF(AG1396&gt;Config!$B$41,"Yes","No"))</f>
        <v>Yes</v>
      </c>
    </row>
    <row r="1397" spans="1:34" x14ac:dyDescent="0.25">
      <c r="A1397" s="1" t="s">
        <v>10847</v>
      </c>
      <c r="B1397" s="1" t="s">
        <v>1339</v>
      </c>
      <c r="C1397" s="1" t="s">
        <v>33815</v>
      </c>
      <c r="D1397" s="1" t="s">
        <v>1339</v>
      </c>
      <c r="E1397" s="1" t="s">
        <v>34623</v>
      </c>
      <c r="F1397" s="1" t="s">
        <v>10848</v>
      </c>
      <c r="G1397" t="str">
        <f t="shared" si="147"/>
        <v>Valid</v>
      </c>
      <c r="H1397" s="1" t="s">
        <v>10849</v>
      </c>
      <c r="I1397" t="str" cm="1">
        <f t="array" ref="I1397">IF(OR(TRIM(H1397)="",ISNUMBER(SEARCH("#",H1397)),AA1397&lt;Config!$B$8,SUMPRODUCT(--ISNUMBER(SEARCH({"a";"b";"c";"d";"e";"f";"g";"h";"i";"j";"k";"l";"m";"n";"o";"p";"q";"r";"s";"t";"u";"v";"w";"x";"y";"z"},H1397)))&gt;0),"Invalid","Valid")</f>
        <v>Valid</v>
      </c>
      <c r="J1397" s="1" t="s">
        <v>10850</v>
      </c>
      <c r="K1397" s="1" t="s">
        <v>195</v>
      </c>
      <c r="L1397" s="1" t="s">
        <v>179</v>
      </c>
      <c r="M1397" s="1" t="s">
        <v>517</v>
      </c>
      <c r="N1397" s="1" t="s">
        <v>713</v>
      </c>
      <c r="O1397" s="1" t="s">
        <v>32</v>
      </c>
      <c r="P1397" t="s">
        <v>314</v>
      </c>
      <c r="Q1397" s="1" t="s">
        <v>663</v>
      </c>
      <c r="R1397" s="1" t="s">
        <v>316</v>
      </c>
      <c r="S1397" s="1" t="s">
        <v>10851</v>
      </c>
      <c r="T1397" s="1" t="s">
        <v>10852</v>
      </c>
      <c r="U1397" s="1" t="s">
        <v>10853</v>
      </c>
      <c r="V1397" s="1" t="s">
        <v>1432</v>
      </c>
      <c r="W1397" s="1" t="s">
        <v>202</v>
      </c>
      <c r="X1397" t="str">
        <f t="shared" si="148"/>
        <v>Incomplete</v>
      </c>
      <c r="Y1397">
        <f>MAX(0,100-IF(G1397="Invalid",Config!$B$5,0)-IF(I1397="Invalid",Config!$B$6,0)-IF(X1397="Incomplete",Config!$B$7,0)-IF(AF1397="Yes",Config!$B$37,0))</f>
        <v>35</v>
      </c>
      <c r="Z1397" s="1">
        <f>IF(OR(TRIM(B1397)="",COUNTIF(Config!$B$15:$B$19,B1397)&gt;0),1,0)+IF(OR(TRIM(C1397)="",COUNTIF(Config!$B$15:$B$19,C1397)&gt;0),1,0)+IF(OR(TRIM(F1397)="",COUNTIF(Config!$B$15:$B$19,F1397)&gt;0),1,0)+IF(OR(TRIM(H1397)="",COUNTIF(Config!$B$15:$B$19,H1397)&gt;0),1,0)+IF(OR(TRIM(E1397)="",COUNTIF(Config!$B$15:$B$19,E1397)&gt;0),1,0)+IF(OR(TRIM(K1397)="",COUNTIF(Config!$B$15:$B$19,K1397)&gt;0),1,0)+IF(OR(TRIM(P1397)="",COUNTIF(Config!$B$15:$B$19,P1397)&gt;0),1,0)+IF(OR(TRIM(R1397)="",COUNTIF(Config!$B$15:$B$19,R1397)&gt;0),1,0)</f>
        <v>1</v>
      </c>
      <c r="AA1397" s="1" cm="1">
        <f t="array" ref="AA1397">SUMPRODUCT(LEN(H1397)-LEN(SUBSTITUTE(H1397,{"0";"1";"2";"3";"4";"5";"6";"7";"8";"9"},"")))</f>
        <v>12</v>
      </c>
      <c r="AC1397" t="str">
        <f t="shared" si="149"/>
        <v>Incomplete Profile; Potential Duplicate</v>
      </c>
      <c r="AD1397">
        <f t="shared" si="150"/>
        <v>1</v>
      </c>
      <c r="AE1397">
        <f t="shared" si="151"/>
        <v>2</v>
      </c>
      <c r="AF1397" t="str">
        <f t="shared" si="152"/>
        <v>Yes</v>
      </c>
      <c r="AG1397">
        <f t="shared" ca="1" si="153"/>
        <v>321</v>
      </c>
      <c r="AH1397" t="str">
        <f ca="1">IF(OR(V1397="",AG1397=""),"Yes",IF(AG1397&gt;Config!$B$41,"Yes","No"))</f>
        <v>No</v>
      </c>
    </row>
    <row r="1398" spans="1:34" x14ac:dyDescent="0.25">
      <c r="A1398" s="1" t="s">
        <v>10854</v>
      </c>
      <c r="B1398" s="1" t="s">
        <v>219</v>
      </c>
      <c r="C1398" s="1" t="s">
        <v>410</v>
      </c>
      <c r="D1398" s="1" t="s">
        <v>10855</v>
      </c>
      <c r="E1398" s="1" t="s">
        <v>34624</v>
      </c>
      <c r="F1398" s="1" t="s">
        <v>10856</v>
      </c>
      <c r="G1398" t="str">
        <f t="shared" si="147"/>
        <v>Valid</v>
      </c>
      <c r="H1398" s="1" t="s">
        <v>10857</v>
      </c>
      <c r="I1398" t="str" cm="1">
        <f t="array" ref="I1398">IF(OR(TRIM(H1398)="",ISNUMBER(SEARCH("#",H1398)),AA1398&lt;Config!$B$8,SUMPRODUCT(--ISNUMBER(SEARCH({"a";"b";"c";"d";"e";"f";"g";"h";"i";"j";"k";"l";"m";"n";"o";"p";"q";"r";"s";"t";"u";"v";"w";"x";"y";"z"},H1398)))&gt;0),"Invalid","Valid")</f>
        <v>Valid</v>
      </c>
      <c r="J1398" s="1" t="s">
        <v>10858</v>
      </c>
      <c r="K1398" s="1" t="s">
        <v>178</v>
      </c>
      <c r="L1398" s="1" t="s">
        <v>134</v>
      </c>
      <c r="M1398" s="1" t="s">
        <v>235</v>
      </c>
      <c r="N1398" s="1" t="s">
        <v>31</v>
      </c>
      <c r="O1398" s="1" t="s">
        <v>180</v>
      </c>
      <c r="P1398" t="s">
        <v>590</v>
      </c>
      <c r="Q1398" s="1" t="s">
        <v>844</v>
      </c>
      <c r="R1398" s="1" t="s">
        <v>592</v>
      </c>
      <c r="S1398" s="1" t="s">
        <v>10859</v>
      </c>
      <c r="T1398" s="1" t="s">
        <v>10860</v>
      </c>
      <c r="U1398" s="1" t="s">
        <v>726</v>
      </c>
      <c r="V1398" s="1" t="s">
        <v>10861</v>
      </c>
      <c r="W1398" s="1" t="s">
        <v>293</v>
      </c>
      <c r="X1398" t="str">
        <f t="shared" si="148"/>
        <v>Complete</v>
      </c>
      <c r="Y1398">
        <f>MAX(0,100-IF(G1398="Invalid",Config!$B$5,0)-IF(I1398="Invalid",Config!$B$6,0)-IF(X1398="Incomplete",Config!$B$7,0)-IF(AF1398="Yes",Config!$B$37,0))</f>
        <v>100</v>
      </c>
      <c r="Z1398" s="1">
        <f>IF(OR(TRIM(B1398)="",COUNTIF(Config!$B$15:$B$19,B1398)&gt;0),1,0)+IF(OR(TRIM(C1398)="",COUNTIF(Config!$B$15:$B$19,C1398)&gt;0),1,0)+IF(OR(TRIM(F1398)="",COUNTIF(Config!$B$15:$B$19,F1398)&gt;0),1,0)+IF(OR(TRIM(H1398)="",COUNTIF(Config!$B$15:$B$19,H1398)&gt;0),1,0)+IF(OR(TRIM(E1398)="",COUNTIF(Config!$B$15:$B$19,E1398)&gt;0),1,0)+IF(OR(TRIM(K1398)="",COUNTIF(Config!$B$15:$B$19,K1398)&gt;0),1,0)+IF(OR(TRIM(P1398)="",COUNTIF(Config!$B$15:$B$19,P1398)&gt;0),1,0)+IF(OR(TRIM(R1398)="",COUNTIF(Config!$B$15:$B$19,R1398)&gt;0),1,0)</f>
        <v>0</v>
      </c>
      <c r="AA1398" s="1" cm="1">
        <f t="array" ref="AA1398">SUMPRODUCT(LEN(H1398)-LEN(SUBSTITUTE(H1398,{"0";"1";"2";"3";"4";"5";"6";"7";"8";"9"},"")))</f>
        <v>12</v>
      </c>
      <c r="AC1398" t="str">
        <f t="shared" si="149"/>
        <v/>
      </c>
      <c r="AD1398">
        <f t="shared" si="150"/>
        <v>1</v>
      </c>
      <c r="AE1398">
        <f t="shared" si="151"/>
        <v>1</v>
      </c>
      <c r="AF1398" t="str">
        <f t="shared" si="152"/>
        <v>No</v>
      </c>
      <c r="AG1398">
        <f t="shared" ca="1" si="153"/>
        <v>261</v>
      </c>
      <c r="AH1398" t="str">
        <f ca="1">IF(OR(V1398="",AG1398=""),"Yes",IF(AG1398&gt;Config!$B$41,"Yes","No"))</f>
        <v>No</v>
      </c>
    </row>
    <row r="1399" spans="1:34" x14ac:dyDescent="0.25">
      <c r="A1399" s="1" t="s">
        <v>10862</v>
      </c>
      <c r="B1399" s="1" t="s">
        <v>917</v>
      </c>
      <c r="C1399" s="1" t="s">
        <v>1736</v>
      </c>
      <c r="D1399" s="1" t="s">
        <v>10863</v>
      </c>
      <c r="E1399" s="1" t="s">
        <v>34625</v>
      </c>
      <c r="F1399" s="1" t="s">
        <v>10864</v>
      </c>
      <c r="G1399" t="str">
        <f t="shared" si="147"/>
        <v>Valid</v>
      </c>
      <c r="H1399" s="1" t="s">
        <v>10865</v>
      </c>
      <c r="I1399" t="str" cm="1">
        <f t="array" ref="I1399">IF(OR(TRIM(H1399)="",ISNUMBER(SEARCH("#",H1399)),AA1399&lt;Config!$B$8,SUMPRODUCT(--ISNUMBER(SEARCH({"a";"b";"c";"d";"e";"f";"g";"h";"i";"j";"k";"l";"m";"n";"o";"p";"q";"r";"s";"t";"u";"v";"w";"x";"y";"z"},H1399)))&gt;0),"Invalid","Valid")</f>
        <v>Valid</v>
      </c>
      <c r="J1399" s="1" t="s">
        <v>10866</v>
      </c>
      <c r="K1399" s="1" t="s">
        <v>264</v>
      </c>
      <c r="L1399" s="1" t="s">
        <v>179</v>
      </c>
      <c r="M1399" s="1" t="s">
        <v>85</v>
      </c>
      <c r="N1399" s="1" t="s">
        <v>148</v>
      </c>
      <c r="O1399" s="1" t="s">
        <v>69</v>
      </c>
      <c r="P1399" t="s">
        <v>53</v>
      </c>
      <c r="Q1399" s="1" t="s">
        <v>54</v>
      </c>
      <c r="R1399" s="1" t="s">
        <v>288</v>
      </c>
      <c r="S1399" s="1" t="s">
        <v>10867</v>
      </c>
      <c r="T1399" s="1" t="s">
        <v>10868</v>
      </c>
      <c r="U1399" s="1" t="s">
        <v>2233</v>
      </c>
      <c r="V1399" s="1" t="s">
        <v>5446</v>
      </c>
      <c r="W1399" s="1" t="s">
        <v>384</v>
      </c>
      <c r="X1399" t="str">
        <f t="shared" si="148"/>
        <v>Complete</v>
      </c>
      <c r="Y1399">
        <f>MAX(0,100-IF(G1399="Invalid",Config!$B$5,0)-IF(I1399="Invalid",Config!$B$6,0)-IF(X1399="Incomplete",Config!$B$7,0)-IF(AF1399="Yes",Config!$B$37,0))</f>
        <v>100</v>
      </c>
      <c r="Z1399" s="1">
        <f>IF(OR(TRIM(B1399)="",COUNTIF(Config!$B$15:$B$19,B1399)&gt;0),1,0)+IF(OR(TRIM(C1399)="",COUNTIF(Config!$B$15:$B$19,C1399)&gt;0),1,0)+IF(OR(TRIM(F1399)="",COUNTIF(Config!$B$15:$B$19,F1399)&gt;0),1,0)+IF(OR(TRIM(H1399)="",COUNTIF(Config!$B$15:$B$19,H1399)&gt;0),1,0)+IF(OR(TRIM(E1399)="",COUNTIF(Config!$B$15:$B$19,E1399)&gt;0),1,0)+IF(OR(TRIM(K1399)="",COUNTIF(Config!$B$15:$B$19,K1399)&gt;0),1,0)+IF(OR(TRIM(P1399)="",COUNTIF(Config!$B$15:$B$19,P1399)&gt;0),1,0)+IF(OR(TRIM(R1399)="",COUNTIF(Config!$B$15:$B$19,R1399)&gt;0),1,0)</f>
        <v>0</v>
      </c>
      <c r="AA1399" s="1" cm="1">
        <f t="array" ref="AA1399">SUMPRODUCT(LEN(H1399)-LEN(SUBSTITUTE(H1399,{"0";"1";"2";"3";"4";"5";"6";"7";"8";"9"},"")))</f>
        <v>12</v>
      </c>
      <c r="AC1399" t="str">
        <f t="shared" si="149"/>
        <v/>
      </c>
      <c r="AD1399">
        <f t="shared" si="150"/>
        <v>1</v>
      </c>
      <c r="AE1399">
        <f t="shared" si="151"/>
        <v>1</v>
      </c>
      <c r="AF1399" t="str">
        <f t="shared" si="152"/>
        <v>No</v>
      </c>
      <c r="AG1399">
        <f t="shared" ca="1" si="153"/>
        <v>357</v>
      </c>
      <c r="AH1399" t="str">
        <f ca="1">IF(OR(V1399="",AG1399=""),"Yes",IF(AG1399&gt;Config!$B$41,"Yes","No"))</f>
        <v>No</v>
      </c>
    </row>
    <row r="1400" spans="1:34" x14ac:dyDescent="0.25">
      <c r="A1400" s="1" t="s">
        <v>10869</v>
      </c>
      <c r="B1400" s="1" t="s">
        <v>1185</v>
      </c>
      <c r="C1400" s="1" t="s">
        <v>386</v>
      </c>
      <c r="D1400" s="1" t="s">
        <v>10870</v>
      </c>
      <c r="E1400" s="1" t="s">
        <v>33866</v>
      </c>
      <c r="F1400" s="1" t="s">
        <v>10871</v>
      </c>
      <c r="G1400" t="str">
        <f t="shared" si="147"/>
        <v>Valid</v>
      </c>
      <c r="H1400" s="1" t="s">
        <v>10872</v>
      </c>
      <c r="I1400" t="str" cm="1">
        <f t="array" ref="I1400">IF(OR(TRIM(H1400)="",ISNUMBER(SEARCH("#",H1400)),AA1400&lt;Config!$B$8,SUMPRODUCT(--ISNUMBER(SEARCH({"a";"b";"c";"d";"e";"f";"g";"h";"i";"j";"k";"l";"m";"n";"o";"p";"q";"r";"s";"t";"u";"v";"w";"x";"y";"z"},H1400)))&gt;0),"Invalid","Valid")</f>
        <v>Valid</v>
      </c>
      <c r="J1400" s="1" t="s">
        <v>10873</v>
      </c>
      <c r="K1400" s="1" t="s">
        <v>625</v>
      </c>
      <c r="L1400" s="1" t="s">
        <v>29</v>
      </c>
      <c r="M1400" s="1" t="s">
        <v>235</v>
      </c>
      <c r="N1400" s="1" t="s">
        <v>51</v>
      </c>
      <c r="O1400" s="1" t="s">
        <v>32</v>
      </c>
      <c r="P1400" t="s">
        <v>590</v>
      </c>
      <c r="Q1400" s="1" t="s">
        <v>591</v>
      </c>
      <c r="R1400" s="1" t="s">
        <v>1774</v>
      </c>
      <c r="S1400" s="1" t="s">
        <v>4786</v>
      </c>
      <c r="T1400" s="1" t="s">
        <v>10874</v>
      </c>
      <c r="U1400" s="1" t="s">
        <v>4261</v>
      </c>
      <c r="V1400" s="1" t="s">
        <v>140</v>
      </c>
      <c r="W1400" s="1" t="s">
        <v>40</v>
      </c>
      <c r="X1400" t="str">
        <f t="shared" si="148"/>
        <v>Complete</v>
      </c>
      <c r="Y1400">
        <f>MAX(0,100-IF(G1400="Invalid",Config!$B$5,0)-IF(I1400="Invalid",Config!$B$6,0)-IF(X1400="Incomplete",Config!$B$7,0)-IF(AF1400="Yes",Config!$B$37,0))</f>
        <v>100</v>
      </c>
      <c r="Z1400" s="1">
        <f>IF(OR(TRIM(B1400)="",COUNTIF(Config!$B$15:$B$19,B1400)&gt;0),1,0)+IF(OR(TRIM(C1400)="",COUNTIF(Config!$B$15:$B$19,C1400)&gt;0),1,0)+IF(OR(TRIM(F1400)="",COUNTIF(Config!$B$15:$B$19,F1400)&gt;0),1,0)+IF(OR(TRIM(H1400)="",COUNTIF(Config!$B$15:$B$19,H1400)&gt;0),1,0)+IF(OR(TRIM(E1400)="",COUNTIF(Config!$B$15:$B$19,E1400)&gt;0),1,0)+IF(OR(TRIM(K1400)="",COUNTIF(Config!$B$15:$B$19,K1400)&gt;0),1,0)+IF(OR(TRIM(P1400)="",COUNTIF(Config!$B$15:$B$19,P1400)&gt;0),1,0)+IF(OR(TRIM(R1400)="",COUNTIF(Config!$B$15:$B$19,R1400)&gt;0),1,0)</f>
        <v>0</v>
      </c>
      <c r="AA1400" s="1" cm="1">
        <f t="array" ref="AA1400">SUMPRODUCT(LEN(H1400)-LEN(SUBSTITUTE(H1400,{"0";"1";"2";"3";"4";"5";"6";"7";"8";"9"},"")))</f>
        <v>12</v>
      </c>
      <c r="AC1400" t="str">
        <f t="shared" si="149"/>
        <v/>
      </c>
      <c r="AD1400">
        <f t="shared" si="150"/>
        <v>1</v>
      </c>
      <c r="AE1400">
        <f t="shared" si="151"/>
        <v>1</v>
      </c>
      <c r="AF1400" t="str">
        <f t="shared" si="152"/>
        <v>No</v>
      </c>
      <c r="AG1400">
        <f t="shared" ca="1" si="153"/>
        <v>37</v>
      </c>
      <c r="AH1400" t="str">
        <f ca="1">IF(OR(V1400="",AG1400=""),"Yes",IF(AG1400&gt;Config!$B$41,"Yes","No"))</f>
        <v>No</v>
      </c>
    </row>
    <row r="1401" spans="1:34" x14ac:dyDescent="0.25">
      <c r="A1401" s="1" t="s">
        <v>10875</v>
      </c>
      <c r="B1401" s="1" t="s">
        <v>77</v>
      </c>
      <c r="C1401" s="1" t="s">
        <v>828</v>
      </c>
      <c r="D1401" s="1" t="s">
        <v>10876</v>
      </c>
      <c r="E1401" s="1" t="s">
        <v>34626</v>
      </c>
      <c r="F1401" s="1" t="s">
        <v>10877</v>
      </c>
      <c r="G1401" t="str">
        <f t="shared" si="147"/>
        <v>Invalid</v>
      </c>
      <c r="H1401" s="1" t="s">
        <v>10878</v>
      </c>
      <c r="I1401" t="str" cm="1">
        <f t="array" ref="I1401">IF(OR(TRIM(H1401)="",ISNUMBER(SEARCH("#",H1401)),AA1401&lt;Config!$B$8,SUMPRODUCT(--ISNUMBER(SEARCH({"a";"b";"c";"d";"e";"f";"g";"h";"i";"j";"k";"l";"m";"n";"o";"p";"q";"r";"s";"t";"u";"v";"w";"x";"y";"z"},H1401)))&gt;0),"Invalid","Valid")</f>
        <v>Valid</v>
      </c>
      <c r="J1401" s="1" t="s">
        <v>10879</v>
      </c>
      <c r="K1401" s="1" t="s">
        <v>28</v>
      </c>
      <c r="L1401" s="1" t="s">
        <v>67</v>
      </c>
      <c r="M1401" s="1" t="s">
        <v>391</v>
      </c>
      <c r="N1401" s="1" t="s">
        <v>252</v>
      </c>
      <c r="O1401" s="1" t="s">
        <v>196</v>
      </c>
      <c r="P1401" t="s">
        <v>104</v>
      </c>
      <c r="Q1401" s="1" t="s">
        <v>732</v>
      </c>
      <c r="R1401" s="1" t="s">
        <v>106</v>
      </c>
      <c r="S1401" s="1" t="s">
        <v>10880</v>
      </c>
      <c r="T1401" s="1" t="s">
        <v>10881</v>
      </c>
      <c r="U1401" s="1" t="s">
        <v>4067</v>
      </c>
      <c r="V1401" s="1" t="s">
        <v>10882</v>
      </c>
      <c r="W1401" s="1" t="s">
        <v>293</v>
      </c>
      <c r="X1401" t="str">
        <f t="shared" si="148"/>
        <v>Complete</v>
      </c>
      <c r="Y1401">
        <f>MAX(0,100-IF(G1401="Invalid",Config!$B$5,0)-IF(I1401="Invalid",Config!$B$6,0)-IF(X1401="Incomplete",Config!$B$7,0)-IF(AF1401="Yes",Config!$B$37,0))</f>
        <v>70</v>
      </c>
      <c r="Z1401" s="1">
        <f>IF(OR(TRIM(B1401)="",COUNTIF(Config!$B$15:$B$19,B1401)&gt;0),1,0)+IF(OR(TRIM(C1401)="",COUNTIF(Config!$B$15:$B$19,C1401)&gt;0),1,0)+IF(OR(TRIM(F1401)="",COUNTIF(Config!$B$15:$B$19,F1401)&gt;0),1,0)+IF(OR(TRIM(H1401)="",COUNTIF(Config!$B$15:$B$19,H1401)&gt;0),1,0)+IF(OR(TRIM(E1401)="",COUNTIF(Config!$B$15:$B$19,E1401)&gt;0),1,0)+IF(OR(TRIM(K1401)="",COUNTIF(Config!$B$15:$B$19,K1401)&gt;0),1,0)+IF(OR(TRIM(P1401)="",COUNTIF(Config!$B$15:$B$19,P1401)&gt;0),1,0)+IF(OR(TRIM(R1401)="",COUNTIF(Config!$B$15:$B$19,R1401)&gt;0),1,0)</f>
        <v>0</v>
      </c>
      <c r="AA1401" s="1" cm="1">
        <f t="array" ref="AA1401">SUMPRODUCT(LEN(H1401)-LEN(SUBSTITUTE(H1401,{"0";"1";"2";"3";"4";"5";"6";"7";"8";"9"},"")))</f>
        <v>11</v>
      </c>
      <c r="AC1401" t="str">
        <f t="shared" si="149"/>
        <v>Invalid Email</v>
      </c>
      <c r="AD1401">
        <f t="shared" si="150"/>
        <v>0</v>
      </c>
      <c r="AE1401">
        <f t="shared" si="151"/>
        <v>1</v>
      </c>
      <c r="AF1401" t="str">
        <f t="shared" si="152"/>
        <v>No</v>
      </c>
      <c r="AG1401">
        <f t="shared" ca="1" si="153"/>
        <v>417</v>
      </c>
      <c r="AH1401" t="str">
        <f ca="1">IF(OR(V1401="",AG1401=""),"Yes",IF(AG1401&gt;Config!$B$41,"Yes","No"))</f>
        <v>Yes</v>
      </c>
    </row>
    <row r="1402" spans="1:34" x14ac:dyDescent="0.25">
      <c r="A1402" s="1" t="s">
        <v>10883</v>
      </c>
      <c r="B1402" s="1" t="s">
        <v>650</v>
      </c>
      <c r="C1402" s="1" t="s">
        <v>1166</v>
      </c>
      <c r="D1402" s="1" t="s">
        <v>10884</v>
      </c>
      <c r="E1402" s="1" t="s">
        <v>34627</v>
      </c>
      <c r="F1402" s="1" t="s">
        <v>10885</v>
      </c>
      <c r="G1402" t="str">
        <f t="shared" si="147"/>
        <v>Valid</v>
      </c>
      <c r="H1402" s="1" t="s">
        <v>10886</v>
      </c>
      <c r="I1402" t="str" cm="1">
        <f t="array" ref="I1402">IF(OR(TRIM(H1402)="",ISNUMBER(SEARCH("#",H1402)),AA1402&lt;Config!$B$8,SUMPRODUCT(--ISNUMBER(SEARCH({"a";"b";"c";"d";"e";"f";"g";"h";"i";"j";"k";"l";"m";"n";"o";"p";"q";"r";"s";"t";"u";"v";"w";"x";"y";"z"},H1402)))&gt;0),"Invalid","Valid")</f>
        <v>Valid</v>
      </c>
      <c r="J1402" s="1" t="s">
        <v>10887</v>
      </c>
      <c r="K1402" s="1" t="s">
        <v>504</v>
      </c>
      <c r="L1402" s="1" t="s">
        <v>265</v>
      </c>
      <c r="M1402" s="1" t="s">
        <v>517</v>
      </c>
      <c r="N1402" s="1" t="s">
        <v>33819</v>
      </c>
      <c r="O1402" s="1" t="s">
        <v>149</v>
      </c>
      <c r="P1402" t="s">
        <v>33</v>
      </c>
      <c r="Q1402" s="1" t="s">
        <v>34</v>
      </c>
      <c r="R1402" s="1" t="s">
        <v>1716</v>
      </c>
      <c r="S1402" s="1" t="s">
        <v>10888</v>
      </c>
      <c r="T1402" s="1" t="s">
        <v>10889</v>
      </c>
      <c r="U1402" s="1" t="s">
        <v>10890</v>
      </c>
      <c r="V1402" s="1" t="s">
        <v>10891</v>
      </c>
      <c r="W1402" s="1" t="s">
        <v>141</v>
      </c>
      <c r="X1402" t="str">
        <f t="shared" si="148"/>
        <v>Complete</v>
      </c>
      <c r="Y1402">
        <f>MAX(0,100-IF(G1402="Invalid",Config!$B$5,0)-IF(I1402="Invalid",Config!$B$6,0)-IF(X1402="Incomplete",Config!$B$7,0)-IF(AF1402="Yes",Config!$B$37,0))</f>
        <v>100</v>
      </c>
      <c r="Z1402" s="1">
        <f>IF(OR(TRIM(B1402)="",COUNTIF(Config!$B$15:$B$19,B1402)&gt;0),1,0)+IF(OR(TRIM(C1402)="",COUNTIF(Config!$B$15:$B$19,C1402)&gt;0),1,0)+IF(OR(TRIM(F1402)="",COUNTIF(Config!$B$15:$B$19,F1402)&gt;0),1,0)+IF(OR(TRIM(H1402)="",COUNTIF(Config!$B$15:$B$19,H1402)&gt;0),1,0)+IF(OR(TRIM(E1402)="",COUNTIF(Config!$B$15:$B$19,E1402)&gt;0),1,0)+IF(OR(TRIM(K1402)="",COUNTIF(Config!$B$15:$B$19,K1402)&gt;0),1,0)+IF(OR(TRIM(P1402)="",COUNTIF(Config!$B$15:$B$19,P1402)&gt;0),1,0)+IF(OR(TRIM(R1402)="",COUNTIF(Config!$B$15:$B$19,R1402)&gt;0),1,0)</f>
        <v>0</v>
      </c>
      <c r="AA1402" s="1" cm="1">
        <f t="array" ref="AA1402">SUMPRODUCT(LEN(H1402)-LEN(SUBSTITUTE(H1402,{"0";"1";"2";"3";"4";"5";"6";"7";"8";"9"},"")))</f>
        <v>10</v>
      </c>
      <c r="AC1402" t="str">
        <f t="shared" si="149"/>
        <v/>
      </c>
      <c r="AD1402">
        <f t="shared" si="150"/>
        <v>1</v>
      </c>
      <c r="AE1402">
        <f t="shared" si="151"/>
        <v>1</v>
      </c>
      <c r="AF1402" t="str">
        <f t="shared" si="152"/>
        <v>No</v>
      </c>
      <c r="AG1402">
        <f t="shared" ca="1" si="153"/>
        <v>614</v>
      </c>
      <c r="AH1402" t="str">
        <f ca="1">IF(OR(V1402="",AG1402=""),"Yes",IF(AG1402&gt;Config!$B$41,"Yes","No"))</f>
        <v>Yes</v>
      </c>
    </row>
    <row r="1403" spans="1:34" x14ac:dyDescent="0.25">
      <c r="A1403" s="1" t="s">
        <v>10892</v>
      </c>
      <c r="B1403" s="1" t="s">
        <v>444</v>
      </c>
      <c r="C1403" s="1" t="s">
        <v>323</v>
      </c>
      <c r="D1403" s="1" t="s">
        <v>10893</v>
      </c>
      <c r="E1403" s="1" t="s">
        <v>34628</v>
      </c>
      <c r="F1403" s="1" t="s">
        <v>10894</v>
      </c>
      <c r="G1403" t="str">
        <f t="shared" si="147"/>
        <v>Valid</v>
      </c>
      <c r="H1403" s="1" t="s">
        <v>10895</v>
      </c>
      <c r="I1403" t="str" cm="1">
        <f t="array" ref="I1403">IF(OR(TRIM(H1403)="",ISNUMBER(SEARCH("#",H1403)),AA1403&lt;Config!$B$8,SUMPRODUCT(--ISNUMBER(SEARCH({"a";"b";"c";"d";"e";"f";"g";"h";"i";"j";"k";"l";"m";"n";"o";"p";"q";"r";"s";"t";"u";"v";"w";"x";"y";"z"},H1403)))&gt;0),"Invalid","Valid")</f>
        <v>Valid</v>
      </c>
      <c r="J1403" s="1" t="s">
        <v>10896</v>
      </c>
      <c r="K1403" s="1" t="s">
        <v>264</v>
      </c>
      <c r="L1403" s="1" t="s">
        <v>265</v>
      </c>
      <c r="M1403" s="1" t="s">
        <v>118</v>
      </c>
      <c r="N1403" s="1" t="s">
        <v>224</v>
      </c>
      <c r="O1403" s="1" t="s">
        <v>196</v>
      </c>
      <c r="P1403" t="s">
        <v>104</v>
      </c>
      <c r="Q1403" s="1" t="s">
        <v>302</v>
      </c>
      <c r="R1403" s="1" t="s">
        <v>106</v>
      </c>
      <c r="S1403" s="1" t="s">
        <v>10897</v>
      </c>
      <c r="T1403" s="1" t="s">
        <v>10898</v>
      </c>
      <c r="U1403" s="1" t="s">
        <v>4546</v>
      </c>
      <c r="V1403" s="1" t="s">
        <v>1050</v>
      </c>
      <c r="W1403" s="1" t="s">
        <v>293</v>
      </c>
      <c r="X1403" t="str">
        <f t="shared" si="148"/>
        <v>Complete</v>
      </c>
      <c r="Y1403">
        <f>MAX(0,100-IF(G1403="Invalid",Config!$B$5,0)-IF(I1403="Invalid",Config!$B$6,0)-IF(X1403="Incomplete",Config!$B$7,0)-IF(AF1403="Yes",Config!$B$37,0))</f>
        <v>100</v>
      </c>
      <c r="Z1403" s="1">
        <f>IF(OR(TRIM(B1403)="",COUNTIF(Config!$B$15:$B$19,B1403)&gt;0),1,0)+IF(OR(TRIM(C1403)="",COUNTIF(Config!$B$15:$B$19,C1403)&gt;0),1,0)+IF(OR(TRIM(F1403)="",COUNTIF(Config!$B$15:$B$19,F1403)&gt;0),1,0)+IF(OR(TRIM(H1403)="",COUNTIF(Config!$B$15:$B$19,H1403)&gt;0),1,0)+IF(OR(TRIM(E1403)="",COUNTIF(Config!$B$15:$B$19,E1403)&gt;0),1,0)+IF(OR(TRIM(K1403)="",COUNTIF(Config!$B$15:$B$19,K1403)&gt;0),1,0)+IF(OR(TRIM(P1403)="",COUNTIF(Config!$B$15:$B$19,P1403)&gt;0),1,0)+IF(OR(TRIM(R1403)="",COUNTIF(Config!$B$15:$B$19,R1403)&gt;0),1,0)</f>
        <v>0</v>
      </c>
      <c r="AA1403" s="1" cm="1">
        <f t="array" ref="AA1403">SUMPRODUCT(LEN(H1403)-LEN(SUBSTITUTE(H1403,{"0";"1";"2";"3";"4";"5";"6";"7";"8";"9"},"")))</f>
        <v>11</v>
      </c>
      <c r="AC1403" t="str">
        <f t="shared" si="149"/>
        <v/>
      </c>
      <c r="AD1403">
        <f t="shared" si="150"/>
        <v>1</v>
      </c>
      <c r="AE1403">
        <f t="shared" si="151"/>
        <v>1</v>
      </c>
      <c r="AF1403" t="str">
        <f t="shared" si="152"/>
        <v>No</v>
      </c>
      <c r="AG1403">
        <f t="shared" ca="1" si="153"/>
        <v>37</v>
      </c>
      <c r="AH1403" t="str">
        <f ca="1">IF(OR(V1403="",AG1403=""),"Yes",IF(AG1403&gt;Config!$B$41,"Yes","No"))</f>
        <v>No</v>
      </c>
    </row>
    <row r="1404" spans="1:34" x14ac:dyDescent="0.25">
      <c r="A1404" s="1" t="s">
        <v>10899</v>
      </c>
      <c r="B1404" s="1" t="s">
        <v>397</v>
      </c>
      <c r="C1404" s="1" t="s">
        <v>386</v>
      </c>
      <c r="D1404" s="1" t="s">
        <v>10900</v>
      </c>
      <c r="E1404" s="1" t="s">
        <v>33967</v>
      </c>
      <c r="F1404" s="1" t="s">
        <v>10901</v>
      </c>
      <c r="G1404" t="str">
        <f t="shared" si="147"/>
        <v>Valid</v>
      </c>
      <c r="H1404" s="1" t="s">
        <v>10902</v>
      </c>
      <c r="I1404" t="str" cm="1">
        <f t="array" ref="I1404">IF(OR(TRIM(H1404)="",ISNUMBER(SEARCH("#",H1404)),AA1404&lt;Config!$B$8,SUMPRODUCT(--ISNUMBER(SEARCH({"a";"b";"c";"d";"e";"f";"g";"h";"i";"j";"k";"l";"m";"n";"o";"p";"q";"r";"s";"t";"u";"v";"w";"x";"y";"z"},H1404)))&gt;0),"Invalid","Valid")</f>
        <v>Valid</v>
      </c>
      <c r="J1404" s="1" t="s">
        <v>10903</v>
      </c>
      <c r="K1404" s="1" t="s">
        <v>504</v>
      </c>
      <c r="L1404" s="1" t="s">
        <v>134</v>
      </c>
      <c r="M1404" s="1" t="s">
        <v>517</v>
      </c>
      <c r="N1404" s="1" t="s">
        <v>252</v>
      </c>
      <c r="O1404" s="1" t="s">
        <v>149</v>
      </c>
      <c r="P1404" t="s">
        <v>328</v>
      </c>
      <c r="Q1404" s="1" t="s">
        <v>329</v>
      </c>
      <c r="R1404" s="1" t="s">
        <v>330</v>
      </c>
      <c r="S1404" s="1" t="s">
        <v>4660</v>
      </c>
      <c r="T1404" s="1" t="s">
        <v>10904</v>
      </c>
      <c r="U1404" s="1" t="s">
        <v>3741</v>
      </c>
      <c r="V1404" s="1" t="s">
        <v>1466</v>
      </c>
      <c r="W1404" s="1" t="s">
        <v>94</v>
      </c>
      <c r="X1404" t="str">
        <f t="shared" si="148"/>
        <v>Complete</v>
      </c>
      <c r="Y1404">
        <f>MAX(0,100-IF(G1404="Invalid",Config!$B$5,0)-IF(I1404="Invalid",Config!$B$6,0)-IF(X1404="Incomplete",Config!$B$7,0)-IF(AF1404="Yes",Config!$B$37,0))</f>
        <v>100</v>
      </c>
      <c r="Z1404" s="1">
        <f>IF(OR(TRIM(B1404)="",COUNTIF(Config!$B$15:$B$19,B1404)&gt;0),1,0)+IF(OR(TRIM(C1404)="",COUNTIF(Config!$B$15:$B$19,C1404)&gt;0),1,0)+IF(OR(TRIM(F1404)="",COUNTIF(Config!$B$15:$B$19,F1404)&gt;0),1,0)+IF(OR(TRIM(H1404)="",COUNTIF(Config!$B$15:$B$19,H1404)&gt;0),1,0)+IF(OR(TRIM(E1404)="",COUNTIF(Config!$B$15:$B$19,E1404)&gt;0),1,0)+IF(OR(TRIM(K1404)="",COUNTIF(Config!$B$15:$B$19,K1404)&gt;0),1,0)+IF(OR(TRIM(P1404)="",COUNTIF(Config!$B$15:$B$19,P1404)&gt;0),1,0)+IF(OR(TRIM(R1404)="",COUNTIF(Config!$B$15:$B$19,R1404)&gt;0),1,0)</f>
        <v>0</v>
      </c>
      <c r="AA1404" s="1" cm="1">
        <f t="array" ref="AA1404">SUMPRODUCT(LEN(H1404)-LEN(SUBSTITUTE(H1404,{"0";"1";"2";"3";"4";"5";"6";"7";"8";"9"},"")))</f>
        <v>10</v>
      </c>
      <c r="AC1404" t="str">
        <f t="shared" si="149"/>
        <v/>
      </c>
      <c r="AD1404">
        <f t="shared" si="150"/>
        <v>1</v>
      </c>
      <c r="AE1404">
        <f t="shared" si="151"/>
        <v>1</v>
      </c>
      <c r="AF1404" t="str">
        <f t="shared" si="152"/>
        <v>No</v>
      </c>
      <c r="AG1404">
        <f t="shared" ca="1" si="153"/>
        <v>350</v>
      </c>
      <c r="AH1404" t="str">
        <f ca="1">IF(OR(V1404="",AG1404=""),"Yes",IF(AG1404&gt;Config!$B$41,"Yes","No"))</f>
        <v>No</v>
      </c>
    </row>
    <row r="1405" spans="1:34" x14ac:dyDescent="0.25">
      <c r="A1405" s="1" t="s">
        <v>10905</v>
      </c>
      <c r="B1405" s="1" t="s">
        <v>619</v>
      </c>
      <c r="C1405" s="1" t="s">
        <v>1806</v>
      </c>
      <c r="D1405" s="1" t="s">
        <v>10906</v>
      </c>
      <c r="E1405" s="1" t="s">
        <v>34629</v>
      </c>
      <c r="F1405" s="1" t="s">
        <v>10907</v>
      </c>
      <c r="G1405" t="str">
        <f t="shared" si="147"/>
        <v>Valid</v>
      </c>
      <c r="H1405" s="1" t="s">
        <v>10908</v>
      </c>
      <c r="I1405" t="str" cm="1">
        <f t="array" ref="I1405">IF(OR(TRIM(H1405)="",ISNUMBER(SEARCH("#",H1405)),AA1405&lt;Config!$B$8,SUMPRODUCT(--ISNUMBER(SEARCH({"a";"b";"c";"d";"e";"f";"g";"h";"i";"j";"k";"l";"m";"n";"o";"p";"q";"r";"s";"t";"u";"v";"w";"x";"y";"z"},H1405)))&gt;0),"Invalid","Valid")</f>
        <v>Valid</v>
      </c>
      <c r="J1405" s="1" t="s">
        <v>10909</v>
      </c>
      <c r="K1405" s="1" t="s">
        <v>178</v>
      </c>
      <c r="L1405" s="1" t="s">
        <v>179</v>
      </c>
      <c r="M1405" s="1" t="s">
        <v>251</v>
      </c>
      <c r="N1405" s="1" t="s">
        <v>51</v>
      </c>
      <c r="O1405" s="1" t="s">
        <v>52</v>
      </c>
      <c r="P1405" t="s">
        <v>590</v>
      </c>
      <c r="Q1405" s="1" t="s">
        <v>591</v>
      </c>
      <c r="R1405" s="1" t="s">
        <v>845</v>
      </c>
      <c r="S1405" s="1" t="s">
        <v>10910</v>
      </c>
      <c r="T1405" s="1" t="s">
        <v>10911</v>
      </c>
      <c r="U1405" s="1" t="s">
        <v>10912</v>
      </c>
      <c r="V1405" s="1" t="s">
        <v>9527</v>
      </c>
      <c r="W1405" s="1" t="s">
        <v>186</v>
      </c>
      <c r="X1405" t="str">
        <f t="shared" si="148"/>
        <v>Complete</v>
      </c>
      <c r="Y1405">
        <f>MAX(0,100-IF(G1405="Invalid",Config!$B$5,0)-IF(I1405="Invalid",Config!$B$6,0)-IF(X1405="Incomplete",Config!$B$7,0)-IF(AF1405="Yes",Config!$B$37,0))</f>
        <v>100</v>
      </c>
      <c r="Z1405" s="1">
        <f>IF(OR(TRIM(B1405)="",COUNTIF(Config!$B$15:$B$19,B1405)&gt;0),1,0)+IF(OR(TRIM(C1405)="",COUNTIF(Config!$B$15:$B$19,C1405)&gt;0),1,0)+IF(OR(TRIM(F1405)="",COUNTIF(Config!$B$15:$B$19,F1405)&gt;0),1,0)+IF(OR(TRIM(H1405)="",COUNTIF(Config!$B$15:$B$19,H1405)&gt;0),1,0)+IF(OR(TRIM(E1405)="",COUNTIF(Config!$B$15:$B$19,E1405)&gt;0),1,0)+IF(OR(TRIM(K1405)="",COUNTIF(Config!$B$15:$B$19,K1405)&gt;0),1,0)+IF(OR(TRIM(P1405)="",COUNTIF(Config!$B$15:$B$19,P1405)&gt;0),1,0)+IF(OR(TRIM(R1405)="",COUNTIF(Config!$B$15:$B$19,R1405)&gt;0),1,0)</f>
        <v>0</v>
      </c>
      <c r="AA1405" s="1" cm="1">
        <f t="array" ref="AA1405">SUMPRODUCT(LEN(H1405)-LEN(SUBSTITUTE(H1405,{"0";"1";"2";"3";"4";"5";"6";"7";"8";"9"},"")))</f>
        <v>12</v>
      </c>
      <c r="AC1405" t="str">
        <f t="shared" si="149"/>
        <v/>
      </c>
      <c r="AD1405">
        <f t="shared" si="150"/>
        <v>1</v>
      </c>
      <c r="AE1405">
        <f t="shared" si="151"/>
        <v>1</v>
      </c>
      <c r="AF1405" t="str">
        <f t="shared" si="152"/>
        <v>No</v>
      </c>
      <c r="AG1405">
        <f t="shared" ca="1" si="153"/>
        <v>198</v>
      </c>
      <c r="AH1405" t="str">
        <f ca="1">IF(OR(V1405="",AG1405=""),"Yes",IF(AG1405&gt;Config!$B$41,"Yes","No"))</f>
        <v>No</v>
      </c>
    </row>
    <row r="1406" spans="1:34" x14ac:dyDescent="0.25">
      <c r="A1406" s="1" t="s">
        <v>10913</v>
      </c>
      <c r="B1406" s="1" t="s">
        <v>96</v>
      </c>
      <c r="C1406" s="1" t="s">
        <v>432</v>
      </c>
      <c r="D1406" s="1" t="s">
        <v>10914</v>
      </c>
      <c r="E1406" s="1" t="s">
        <v>298</v>
      </c>
      <c r="F1406" s="1" t="s">
        <v>10915</v>
      </c>
      <c r="G1406" t="str">
        <f t="shared" si="147"/>
        <v>Valid</v>
      </c>
      <c r="H1406" s="1" t="s">
        <v>10916</v>
      </c>
      <c r="I1406" t="str" cm="1">
        <f t="array" ref="I1406">IF(OR(TRIM(H1406)="",ISNUMBER(SEARCH("#",H1406)),AA1406&lt;Config!$B$8,SUMPRODUCT(--ISNUMBER(SEARCH({"a";"b";"c";"d";"e";"f";"g";"h";"i";"j";"k";"l";"m";"n";"o";"p";"q";"r";"s";"t";"u";"v";"w";"x";"y";"z"},H1406)))&gt;0),"Invalid","Valid")</f>
        <v>Valid</v>
      </c>
      <c r="J1406" s="1" t="s">
        <v>10917</v>
      </c>
      <c r="K1406" s="1" t="s">
        <v>378</v>
      </c>
      <c r="L1406" s="1" t="s">
        <v>67</v>
      </c>
      <c r="M1406" s="1" t="s">
        <v>391</v>
      </c>
      <c r="N1406" s="1" t="s">
        <v>68</v>
      </c>
      <c r="O1406" s="1" t="s">
        <v>180</v>
      </c>
      <c r="P1406" t="s">
        <v>33</v>
      </c>
      <c r="Q1406" s="1" t="s">
        <v>34</v>
      </c>
      <c r="R1406" s="1" t="s">
        <v>1716</v>
      </c>
      <c r="S1406" s="1" t="s">
        <v>10918</v>
      </c>
      <c r="T1406" s="1" t="s">
        <v>10919</v>
      </c>
      <c r="U1406" s="1" t="s">
        <v>10920</v>
      </c>
      <c r="V1406" s="1" t="s">
        <v>9676</v>
      </c>
      <c r="W1406" s="1" t="s">
        <v>141</v>
      </c>
      <c r="X1406" t="str">
        <f t="shared" si="148"/>
        <v>Complete</v>
      </c>
      <c r="Y1406">
        <f>MAX(0,100-IF(G1406="Invalid",Config!$B$5,0)-IF(I1406="Invalid",Config!$B$6,0)-IF(X1406="Incomplete",Config!$B$7,0)-IF(AF1406="Yes",Config!$B$37,0))</f>
        <v>100</v>
      </c>
      <c r="Z1406" s="1">
        <f>IF(OR(TRIM(B1406)="",COUNTIF(Config!$B$15:$B$19,B1406)&gt;0),1,0)+IF(OR(TRIM(C1406)="",COUNTIF(Config!$B$15:$B$19,C1406)&gt;0),1,0)+IF(OR(TRIM(F1406)="",COUNTIF(Config!$B$15:$B$19,F1406)&gt;0),1,0)+IF(OR(TRIM(H1406)="",COUNTIF(Config!$B$15:$B$19,H1406)&gt;0),1,0)+IF(OR(TRIM(E1406)="",COUNTIF(Config!$B$15:$B$19,E1406)&gt;0),1,0)+IF(OR(TRIM(K1406)="",COUNTIF(Config!$B$15:$B$19,K1406)&gt;0),1,0)+IF(OR(TRIM(P1406)="",COUNTIF(Config!$B$15:$B$19,P1406)&gt;0),1,0)+IF(OR(TRIM(R1406)="",COUNTIF(Config!$B$15:$B$19,R1406)&gt;0),1,0)</f>
        <v>0</v>
      </c>
      <c r="AA1406" s="1" cm="1">
        <f t="array" ref="AA1406">SUMPRODUCT(LEN(H1406)-LEN(SUBSTITUTE(H1406,{"0";"1";"2";"3";"4";"5";"6";"7";"8";"9"},"")))</f>
        <v>10</v>
      </c>
      <c r="AC1406" t="str">
        <f t="shared" si="149"/>
        <v/>
      </c>
      <c r="AD1406">
        <f t="shared" si="150"/>
        <v>1</v>
      </c>
      <c r="AE1406">
        <f t="shared" si="151"/>
        <v>1</v>
      </c>
      <c r="AF1406" t="str">
        <f t="shared" si="152"/>
        <v>No</v>
      </c>
      <c r="AG1406">
        <f t="shared" ca="1" si="153"/>
        <v>256</v>
      </c>
      <c r="AH1406" t="str">
        <f ca="1">IF(OR(V1406="",AG1406=""),"Yes",IF(AG1406&gt;Config!$B$41,"Yes","No"))</f>
        <v>No</v>
      </c>
    </row>
    <row r="1407" spans="1:34" x14ac:dyDescent="0.25">
      <c r="A1407" s="1" t="s">
        <v>10921</v>
      </c>
      <c r="B1407" s="1" t="s">
        <v>1015</v>
      </c>
      <c r="C1407" s="1" t="s">
        <v>1441</v>
      </c>
      <c r="D1407" s="1" t="s">
        <v>10922</v>
      </c>
      <c r="E1407" s="1" t="s">
        <v>34630</v>
      </c>
      <c r="F1407" s="1" t="s">
        <v>10923</v>
      </c>
      <c r="G1407" t="str">
        <f t="shared" si="147"/>
        <v>Valid</v>
      </c>
      <c r="H1407" s="1" t="s">
        <v>131</v>
      </c>
      <c r="I1407" t="str" cm="1">
        <f t="array" ref="I1407">IF(OR(TRIM(H1407)="",ISNUMBER(SEARCH("#",H1407)),AA1407&lt;Config!$B$8,SUMPRODUCT(--ISNUMBER(SEARCH({"a";"b";"c";"d";"e";"f";"g";"h";"i";"j";"k";"l";"m";"n";"o";"p";"q";"r";"s";"t";"u";"v";"w";"x";"y";"z"},H1407)))&gt;0),"Invalid","Valid")</f>
        <v>Invalid</v>
      </c>
      <c r="J1407" s="1" t="s">
        <v>10924</v>
      </c>
      <c r="K1407" s="1" t="s">
        <v>287</v>
      </c>
      <c r="L1407" s="1" t="s">
        <v>102</v>
      </c>
      <c r="M1407" s="1" t="s">
        <v>50</v>
      </c>
      <c r="N1407" s="1" t="s">
        <v>252</v>
      </c>
      <c r="O1407" s="1" t="s">
        <v>180</v>
      </c>
      <c r="P1407" t="s">
        <v>104</v>
      </c>
      <c r="Q1407" s="1" t="s">
        <v>732</v>
      </c>
      <c r="R1407" s="1" t="s">
        <v>106</v>
      </c>
      <c r="S1407" s="1" t="s">
        <v>10925</v>
      </c>
      <c r="T1407" s="1" t="s">
        <v>10926</v>
      </c>
      <c r="U1407" s="1" t="s">
        <v>3671</v>
      </c>
      <c r="V1407" s="1" t="s">
        <v>140</v>
      </c>
      <c r="W1407" s="1" t="s">
        <v>125</v>
      </c>
      <c r="X1407" t="str">
        <f t="shared" si="148"/>
        <v>Complete</v>
      </c>
      <c r="Y1407">
        <f>MAX(0,100-IF(G1407="Invalid",Config!$B$5,0)-IF(I1407="Invalid",Config!$B$6,0)-IF(X1407="Incomplete",Config!$B$7,0)-IF(AF1407="Yes",Config!$B$37,0))</f>
        <v>80</v>
      </c>
      <c r="Z1407" s="1">
        <f>IF(OR(TRIM(B1407)="",COUNTIF(Config!$B$15:$B$19,B1407)&gt;0),1,0)+IF(OR(TRIM(C1407)="",COUNTIF(Config!$B$15:$B$19,C1407)&gt;0),1,0)+IF(OR(TRIM(F1407)="",COUNTIF(Config!$B$15:$B$19,F1407)&gt;0),1,0)+IF(OR(TRIM(H1407)="",COUNTIF(Config!$B$15:$B$19,H1407)&gt;0),1,0)+IF(OR(TRIM(E1407)="",COUNTIF(Config!$B$15:$B$19,E1407)&gt;0),1,0)+IF(OR(TRIM(K1407)="",COUNTIF(Config!$B$15:$B$19,K1407)&gt;0),1,0)+IF(OR(TRIM(P1407)="",COUNTIF(Config!$B$15:$B$19,P1407)&gt;0),1,0)+IF(OR(TRIM(R1407)="",COUNTIF(Config!$B$15:$B$19,R1407)&gt;0),1,0)</f>
        <v>0</v>
      </c>
      <c r="AA1407" s="1" cm="1">
        <f t="array" ref="AA1407">SUMPRODUCT(LEN(H1407)-LEN(SUBSTITUTE(H1407,{"0";"1";"2";"3";"4";"5";"6";"7";"8";"9"},"")))</f>
        <v>3</v>
      </c>
      <c r="AC1407" t="str">
        <f t="shared" si="149"/>
        <v>Invalid Phone</v>
      </c>
      <c r="AD1407">
        <f t="shared" si="150"/>
        <v>1</v>
      </c>
      <c r="AE1407">
        <f t="shared" si="151"/>
        <v>0</v>
      </c>
      <c r="AF1407" t="str">
        <f t="shared" si="152"/>
        <v>No</v>
      </c>
      <c r="AG1407">
        <f t="shared" ca="1" si="153"/>
        <v>37</v>
      </c>
      <c r="AH1407" t="str">
        <f ca="1">IF(OR(V1407="",AG1407=""),"Yes",IF(AG1407&gt;Config!$B$41,"Yes","No"))</f>
        <v>No</v>
      </c>
    </row>
    <row r="1408" spans="1:34" x14ac:dyDescent="0.25">
      <c r="A1408" s="1" t="s">
        <v>10927</v>
      </c>
      <c r="B1408" s="1" t="s">
        <v>4909</v>
      </c>
      <c r="C1408" s="1" t="s">
        <v>173</v>
      </c>
      <c r="D1408" s="1" t="s">
        <v>10928</v>
      </c>
      <c r="E1408" s="1" t="s">
        <v>34096</v>
      </c>
      <c r="F1408" s="1" t="s">
        <v>10929</v>
      </c>
      <c r="G1408" t="str">
        <f t="shared" si="147"/>
        <v>Valid</v>
      </c>
      <c r="H1408" s="1" t="s">
        <v>10930</v>
      </c>
      <c r="I1408" t="str" cm="1">
        <f t="array" ref="I1408">IF(OR(TRIM(H1408)="",ISNUMBER(SEARCH("#",H1408)),AA1408&lt;Config!$B$8,SUMPRODUCT(--ISNUMBER(SEARCH({"a";"b";"c";"d";"e";"f";"g";"h";"i";"j";"k";"l";"m";"n";"o";"p";"q";"r";"s";"t";"u";"v";"w";"x";"y";"z"},H1408)))&gt;0),"Invalid","Valid")</f>
        <v>Valid</v>
      </c>
      <c r="J1408" s="1" t="s">
        <v>10931</v>
      </c>
      <c r="K1408" s="1" t="s">
        <v>625</v>
      </c>
      <c r="L1408" s="1" t="s">
        <v>29</v>
      </c>
      <c r="M1408" s="1" t="s">
        <v>391</v>
      </c>
      <c r="N1408" s="1" t="s">
        <v>224</v>
      </c>
      <c r="O1408" s="1" t="s">
        <v>149</v>
      </c>
      <c r="P1408" t="s">
        <v>53</v>
      </c>
      <c r="Q1408" s="1" t="s">
        <v>55</v>
      </c>
      <c r="R1408" s="1" t="s">
        <v>55</v>
      </c>
      <c r="S1408" s="1" t="s">
        <v>10932</v>
      </c>
      <c r="T1408" s="1" t="s">
        <v>10933</v>
      </c>
      <c r="U1408" s="1" t="s">
        <v>2880</v>
      </c>
      <c r="V1408" s="1" t="s">
        <v>5129</v>
      </c>
      <c r="W1408" s="1" t="s">
        <v>186</v>
      </c>
      <c r="X1408" t="str">
        <f t="shared" si="148"/>
        <v>Complete</v>
      </c>
      <c r="Y1408">
        <f>MAX(0,100-IF(G1408="Invalid",Config!$B$5,0)-IF(I1408="Invalid",Config!$B$6,0)-IF(X1408="Incomplete",Config!$B$7,0)-IF(AF1408="Yes",Config!$B$37,0))</f>
        <v>100</v>
      </c>
      <c r="Z1408" s="1">
        <f>IF(OR(TRIM(B1408)="",COUNTIF(Config!$B$15:$B$19,B1408)&gt;0),1,0)+IF(OR(TRIM(C1408)="",COUNTIF(Config!$B$15:$B$19,C1408)&gt;0),1,0)+IF(OR(TRIM(F1408)="",COUNTIF(Config!$B$15:$B$19,F1408)&gt;0),1,0)+IF(OR(TRIM(H1408)="",COUNTIF(Config!$B$15:$B$19,H1408)&gt;0),1,0)+IF(OR(TRIM(E1408)="",COUNTIF(Config!$B$15:$B$19,E1408)&gt;0),1,0)+IF(OR(TRIM(K1408)="",COUNTIF(Config!$B$15:$B$19,K1408)&gt;0),1,0)+IF(OR(TRIM(P1408)="",COUNTIF(Config!$B$15:$B$19,P1408)&gt;0),1,0)+IF(OR(TRIM(R1408)="",COUNTIF(Config!$B$15:$B$19,R1408)&gt;0),1,0)</f>
        <v>0</v>
      </c>
      <c r="AA1408" s="1" cm="1">
        <f t="array" ref="AA1408">SUMPRODUCT(LEN(H1408)-LEN(SUBSTITUTE(H1408,{"0";"1";"2";"3";"4";"5";"6";"7";"8";"9"},"")))</f>
        <v>12</v>
      </c>
      <c r="AC1408" t="str">
        <f t="shared" si="149"/>
        <v/>
      </c>
      <c r="AD1408">
        <f t="shared" si="150"/>
        <v>1</v>
      </c>
      <c r="AE1408">
        <f t="shared" si="151"/>
        <v>1</v>
      </c>
      <c r="AF1408" t="str">
        <f t="shared" si="152"/>
        <v>No</v>
      </c>
      <c r="AG1408">
        <f t="shared" ca="1" si="153"/>
        <v>355</v>
      </c>
      <c r="AH1408" t="str">
        <f ca="1">IF(OR(V1408="",AG1408=""),"Yes",IF(AG1408&gt;Config!$B$41,"Yes","No"))</f>
        <v>No</v>
      </c>
    </row>
    <row r="1409" spans="1:34" x14ac:dyDescent="0.25">
      <c r="A1409" s="1" t="s">
        <v>10934</v>
      </c>
      <c r="B1409" s="1" t="s">
        <v>3087</v>
      </c>
      <c r="C1409" s="1" t="s">
        <v>33938</v>
      </c>
      <c r="D1409" s="1" t="s">
        <v>34631</v>
      </c>
      <c r="E1409" s="1" t="s">
        <v>2178</v>
      </c>
      <c r="F1409" s="1" t="s">
        <v>10935</v>
      </c>
      <c r="G1409" t="str">
        <f t="shared" si="147"/>
        <v>Valid</v>
      </c>
      <c r="H1409" s="1" t="s">
        <v>10936</v>
      </c>
      <c r="I1409" t="str" cm="1">
        <f t="array" ref="I1409">IF(OR(TRIM(H1409)="",ISNUMBER(SEARCH("#",H1409)),AA1409&lt;Config!$B$8,SUMPRODUCT(--ISNUMBER(SEARCH({"a";"b";"c";"d";"e";"f";"g";"h";"i";"j";"k";"l";"m";"n";"o";"p";"q";"r";"s";"t";"u";"v";"w";"x";"y";"z"},H1409)))&gt;0),"Invalid","Valid")</f>
        <v>Valid</v>
      </c>
      <c r="J1409" s="1" t="s">
        <v>10937</v>
      </c>
      <c r="K1409" s="1" t="s">
        <v>210</v>
      </c>
      <c r="L1409" s="1" t="s">
        <v>102</v>
      </c>
      <c r="M1409" s="1" t="s">
        <v>33827</v>
      </c>
      <c r="N1409" s="1" t="s">
        <v>437</v>
      </c>
      <c r="O1409" s="1" t="s">
        <v>196</v>
      </c>
      <c r="P1409" t="s">
        <v>314</v>
      </c>
      <c r="Q1409" s="1" t="s">
        <v>316</v>
      </c>
      <c r="R1409" s="1" t="s">
        <v>315</v>
      </c>
      <c r="S1409" s="1" t="s">
        <v>2742</v>
      </c>
      <c r="T1409" s="1" t="s">
        <v>10938</v>
      </c>
      <c r="U1409" s="1" t="s">
        <v>3432</v>
      </c>
      <c r="V1409" s="1" t="s">
        <v>140</v>
      </c>
      <c r="W1409" s="1" t="s">
        <v>60</v>
      </c>
      <c r="X1409" t="str">
        <f t="shared" si="148"/>
        <v>Complete</v>
      </c>
      <c r="Y1409">
        <f>MAX(0,100-IF(G1409="Invalid",Config!$B$5,0)-IF(I1409="Invalid",Config!$B$6,0)-IF(X1409="Incomplete",Config!$B$7,0)-IF(AF1409="Yes",Config!$B$37,0))</f>
        <v>100</v>
      </c>
      <c r="Z1409" s="1">
        <f>IF(OR(TRIM(B1409)="",COUNTIF(Config!$B$15:$B$19,B1409)&gt;0),1,0)+IF(OR(TRIM(C1409)="",COUNTIF(Config!$B$15:$B$19,C1409)&gt;0),1,0)+IF(OR(TRIM(F1409)="",COUNTIF(Config!$B$15:$B$19,F1409)&gt;0),1,0)+IF(OR(TRIM(H1409)="",COUNTIF(Config!$B$15:$B$19,H1409)&gt;0),1,0)+IF(OR(TRIM(E1409)="",COUNTIF(Config!$B$15:$B$19,E1409)&gt;0),1,0)+IF(OR(TRIM(K1409)="",COUNTIF(Config!$B$15:$B$19,K1409)&gt;0),1,0)+IF(OR(TRIM(P1409)="",COUNTIF(Config!$B$15:$B$19,P1409)&gt;0),1,0)+IF(OR(TRIM(R1409)="",COUNTIF(Config!$B$15:$B$19,R1409)&gt;0),1,0)</f>
        <v>0</v>
      </c>
      <c r="AA1409" s="1" cm="1">
        <f t="array" ref="AA1409">SUMPRODUCT(LEN(H1409)-LEN(SUBSTITUTE(H1409,{"0";"1";"2";"3";"4";"5";"6";"7";"8";"9"},"")))</f>
        <v>12</v>
      </c>
      <c r="AC1409" t="str">
        <f t="shared" si="149"/>
        <v/>
      </c>
      <c r="AD1409">
        <f t="shared" si="150"/>
        <v>1</v>
      </c>
      <c r="AE1409">
        <f t="shared" si="151"/>
        <v>1</v>
      </c>
      <c r="AF1409" t="str">
        <f t="shared" si="152"/>
        <v>No</v>
      </c>
      <c r="AG1409">
        <f t="shared" ca="1" si="153"/>
        <v>37</v>
      </c>
      <c r="AH1409" t="str">
        <f ca="1">IF(OR(V1409="",AG1409=""),"Yes",IF(AG1409&gt;Config!$B$41,"Yes","No"))</f>
        <v>No</v>
      </c>
    </row>
    <row r="1410" spans="1:34" x14ac:dyDescent="0.25">
      <c r="A1410" s="1" t="s">
        <v>10939</v>
      </c>
      <c r="B1410" s="1" t="s">
        <v>127</v>
      </c>
      <c r="C1410" s="1" t="s">
        <v>308</v>
      </c>
      <c r="D1410" s="1" t="s">
        <v>10940</v>
      </c>
      <c r="E1410" s="1" t="s">
        <v>34632</v>
      </c>
      <c r="F1410" s="1" t="s">
        <v>10941</v>
      </c>
      <c r="G1410" t="str">
        <f t="shared" si="147"/>
        <v>Valid</v>
      </c>
      <c r="H1410" s="1" t="s">
        <v>10942</v>
      </c>
      <c r="I1410" t="str" cm="1">
        <f t="array" ref="I1410">IF(OR(TRIM(H1410)="",ISNUMBER(SEARCH("#",H1410)),AA1410&lt;Config!$B$8,SUMPRODUCT(--ISNUMBER(SEARCH({"a";"b";"c";"d";"e";"f";"g";"h";"i";"j";"k";"l";"m";"n";"o";"p";"q";"r";"s";"t";"u";"v";"w";"x";"y";"z"},H1410)))&gt;0),"Invalid","Valid")</f>
        <v>Valid</v>
      </c>
      <c r="J1410" s="1" t="s">
        <v>10943</v>
      </c>
      <c r="K1410" s="1" t="s">
        <v>264</v>
      </c>
      <c r="L1410" s="1" t="s">
        <v>49</v>
      </c>
      <c r="M1410" s="1" t="s">
        <v>118</v>
      </c>
      <c r="N1410" s="1" t="s">
        <v>148</v>
      </c>
      <c r="O1410" s="1" t="s">
        <v>149</v>
      </c>
      <c r="P1410" t="s">
        <v>328</v>
      </c>
      <c r="Q1410" s="1" t="s">
        <v>33838</v>
      </c>
      <c r="R1410" s="1" t="s">
        <v>614</v>
      </c>
      <c r="S1410" s="1" t="s">
        <v>8309</v>
      </c>
      <c r="T1410" s="1" t="s">
        <v>10944</v>
      </c>
      <c r="U1410" s="1" t="s">
        <v>1093</v>
      </c>
      <c r="V1410" s="1" t="s">
        <v>3294</v>
      </c>
      <c r="W1410" s="1" t="s">
        <v>75</v>
      </c>
      <c r="X1410" t="str">
        <f t="shared" si="148"/>
        <v>Complete</v>
      </c>
      <c r="Y1410">
        <f>MAX(0,100-IF(G1410="Invalid",Config!$B$5,0)-IF(I1410="Invalid",Config!$B$6,0)-IF(X1410="Incomplete",Config!$B$7,0)-IF(AF1410="Yes",Config!$B$37,0))</f>
        <v>100</v>
      </c>
      <c r="Z1410" s="1">
        <f>IF(OR(TRIM(B1410)="",COUNTIF(Config!$B$15:$B$19,B1410)&gt;0),1,0)+IF(OR(TRIM(C1410)="",COUNTIF(Config!$B$15:$B$19,C1410)&gt;0),1,0)+IF(OR(TRIM(F1410)="",COUNTIF(Config!$B$15:$B$19,F1410)&gt;0),1,0)+IF(OR(TRIM(H1410)="",COUNTIF(Config!$B$15:$B$19,H1410)&gt;0),1,0)+IF(OR(TRIM(E1410)="",COUNTIF(Config!$B$15:$B$19,E1410)&gt;0),1,0)+IF(OR(TRIM(K1410)="",COUNTIF(Config!$B$15:$B$19,K1410)&gt;0),1,0)+IF(OR(TRIM(P1410)="",COUNTIF(Config!$B$15:$B$19,P1410)&gt;0),1,0)+IF(OR(TRIM(R1410)="",COUNTIF(Config!$B$15:$B$19,R1410)&gt;0),1,0)</f>
        <v>0</v>
      </c>
      <c r="AA1410" s="1" cm="1">
        <f t="array" ref="AA1410">SUMPRODUCT(LEN(H1410)-LEN(SUBSTITUTE(H1410,{"0";"1";"2";"3";"4";"5";"6";"7";"8";"9"},"")))</f>
        <v>11</v>
      </c>
      <c r="AC1410" t="str">
        <f t="shared" si="149"/>
        <v/>
      </c>
      <c r="AD1410">
        <f t="shared" si="150"/>
        <v>1</v>
      </c>
      <c r="AE1410">
        <f t="shared" si="151"/>
        <v>1</v>
      </c>
      <c r="AF1410" t="str">
        <f t="shared" si="152"/>
        <v>No</v>
      </c>
      <c r="AG1410">
        <f t="shared" ca="1" si="153"/>
        <v>395</v>
      </c>
      <c r="AH1410" t="str">
        <f ca="1">IF(OR(V1410="",AG1410=""),"Yes",IF(AG1410&gt;Config!$B$41,"Yes","No"))</f>
        <v>Yes</v>
      </c>
    </row>
    <row r="1411" spans="1:34" x14ac:dyDescent="0.25">
      <c r="A1411" s="1" t="s">
        <v>10945</v>
      </c>
      <c r="B1411" s="1" t="s">
        <v>77</v>
      </c>
      <c r="C1411" s="1" t="s">
        <v>308</v>
      </c>
      <c r="D1411" s="1" t="s">
        <v>309</v>
      </c>
      <c r="E1411" s="1" t="s">
        <v>739</v>
      </c>
      <c r="F1411" s="1" t="s">
        <v>9000</v>
      </c>
      <c r="G1411" t="str">
        <f t="shared" ref="G1411:G1474" si="154">IFERROR(IF(OR(TRIM(F1411)="",LEN(F1411)-LEN(SUBSTITUTE(F1411,"@",""))&lt;&gt;1,FIND("@",F1411)=1,RIGHT(F1411,1)=".",ISNUMBER(SEARCH(" ",F1411)),ISERROR(FIND(".",F1411,FIND("@",F1411)+2))),"Invalid","Valid"),"Invalid")</f>
        <v>Valid</v>
      </c>
      <c r="H1411" s="1" t="s">
        <v>9001</v>
      </c>
      <c r="I1411" t="str" cm="1">
        <f t="array" ref="I1411">IF(OR(TRIM(H1411)="",ISNUMBER(SEARCH("#",H1411)),AA1411&lt;Config!$B$8,SUMPRODUCT(--ISNUMBER(SEARCH({"a";"b";"c";"d";"e";"f";"g";"h";"i";"j";"k";"l";"m";"n";"o";"p";"q";"r";"s";"t";"u";"v";"w";"x";"y";"z"},H1411)))&gt;0),"Invalid","Valid")</f>
        <v>Valid</v>
      </c>
      <c r="J1411" s="1" t="s">
        <v>9002</v>
      </c>
      <c r="K1411" s="1" t="s">
        <v>48</v>
      </c>
      <c r="L1411" s="1" t="s">
        <v>450</v>
      </c>
      <c r="M1411" s="1" t="s">
        <v>235</v>
      </c>
      <c r="N1411" s="1" t="s">
        <v>252</v>
      </c>
      <c r="O1411" s="1" t="s">
        <v>149</v>
      </c>
      <c r="P1411" t="s">
        <v>518</v>
      </c>
      <c r="Q1411" s="1" t="s">
        <v>166</v>
      </c>
      <c r="R1411" s="1" t="s">
        <v>136</v>
      </c>
      <c r="S1411" s="1" t="s">
        <v>9003</v>
      </c>
      <c r="T1411" s="1" t="s">
        <v>9004</v>
      </c>
      <c r="U1411" s="1" t="s">
        <v>3815</v>
      </c>
      <c r="V1411" s="1" t="s">
        <v>9005</v>
      </c>
      <c r="W1411" s="1" t="s">
        <v>60</v>
      </c>
      <c r="X1411" t="str">
        <f t="shared" ref="X1411:X1474" si="155">IF(Z1411=0,"Complete","Incomplete")</f>
        <v>Complete</v>
      </c>
      <c r="Y1411">
        <f>MAX(0,100-IF(G1411="Invalid",Config!$B$5,0)-IF(I1411="Invalid",Config!$B$6,0)-IF(X1411="Incomplete",Config!$B$7,0)-IF(AF1411="Yes",Config!$B$37,0))</f>
        <v>75</v>
      </c>
      <c r="Z1411" s="1">
        <f>IF(OR(TRIM(B1411)="",COUNTIF(Config!$B$15:$B$19,B1411)&gt;0),1,0)+IF(OR(TRIM(C1411)="",COUNTIF(Config!$B$15:$B$19,C1411)&gt;0),1,0)+IF(OR(TRIM(F1411)="",COUNTIF(Config!$B$15:$B$19,F1411)&gt;0),1,0)+IF(OR(TRIM(H1411)="",COUNTIF(Config!$B$15:$B$19,H1411)&gt;0),1,0)+IF(OR(TRIM(E1411)="",COUNTIF(Config!$B$15:$B$19,E1411)&gt;0),1,0)+IF(OR(TRIM(K1411)="",COUNTIF(Config!$B$15:$B$19,K1411)&gt;0),1,0)+IF(OR(TRIM(P1411)="",COUNTIF(Config!$B$15:$B$19,P1411)&gt;0),1,0)+IF(OR(TRIM(R1411)="",COUNTIF(Config!$B$15:$B$19,R1411)&gt;0),1,0)</f>
        <v>0</v>
      </c>
      <c r="AA1411" s="1" cm="1">
        <f t="array" ref="AA1411">SUMPRODUCT(LEN(H1411)-LEN(SUBSTITUTE(H1411,{"0";"1";"2";"3";"4";"5";"6";"7";"8";"9"},"")))</f>
        <v>11</v>
      </c>
      <c r="AC1411" t="str">
        <f t="shared" ref="AC1411:AC1474" si="156">_xlfn.TEXTJOIN("; ",TRUE,IF(G1411="Invalid","Invalid Email",""),IF(I1411="Invalid","Invalid Phone",""),IF(X1411="Incomplete","Incomplete Profile",""),IF(AF1411="Yes","Potential Duplicate",""))</f>
        <v>Potential Duplicate</v>
      </c>
      <c r="AD1411">
        <f t="shared" ref="AD1411:AD1474" si="157">IF(OR(TRIM(F1411)="",G1411="Invalid"),0,COUNTIF($F$2:$F$5131,F1411))</f>
        <v>2</v>
      </c>
      <c r="AE1411">
        <f t="shared" ref="AE1411:AE1474" si="158">IF(OR(TRIM(H1411)="",I1411="Invalid"),0,COUNTIF($H$2:$H$5131,H1411))</f>
        <v>2</v>
      </c>
      <c r="AF1411" t="str">
        <f t="shared" ref="AF1411:AF1474" si="159">IF(OR(AD1411&gt;1,AE1411&gt;1),"Yes","No")</f>
        <v>Yes</v>
      </c>
      <c r="AG1411">
        <f t="shared" ref="AG1411:AG1474" ca="1" si="160">IFERROR(TODAY()-DATEVALUE(V1411),IFERROR(TODAY()-DATE(VALUE(RIGHT(V1411,4)),VALUE(MID(V1411,FIND("/",V1411)+1,FIND("/",V1411,FIND("/",V1411)+1)-FIND("/",V1411)-1)),VALUE(LEFT(V1411,FIND("/",V1411)-1))),""))</f>
        <v>466</v>
      </c>
      <c r="AH1411" t="str">
        <f ca="1">IF(OR(V1411="",AG1411=""),"Yes",IF(AG1411&gt;Config!$B$41,"Yes","No"))</f>
        <v>Yes</v>
      </c>
    </row>
    <row r="1412" spans="1:34" x14ac:dyDescent="0.25">
      <c r="A1412" s="1" t="s">
        <v>10946</v>
      </c>
      <c r="B1412" s="1" t="s">
        <v>1147</v>
      </c>
      <c r="C1412" s="1" t="s">
        <v>189</v>
      </c>
      <c r="D1412" s="1" t="s">
        <v>10947</v>
      </c>
      <c r="E1412" s="1" t="s">
        <v>34633</v>
      </c>
      <c r="F1412" s="1" t="s">
        <v>10948</v>
      </c>
      <c r="G1412" t="str">
        <f t="shared" si="154"/>
        <v>Valid</v>
      </c>
      <c r="H1412" s="1" t="s">
        <v>10949</v>
      </c>
      <c r="I1412" t="str" cm="1">
        <f t="array" ref="I1412">IF(OR(TRIM(H1412)="",ISNUMBER(SEARCH("#",H1412)),AA1412&lt;Config!$B$8,SUMPRODUCT(--ISNUMBER(SEARCH({"a";"b";"c";"d";"e";"f";"g";"h";"i";"j";"k";"l";"m";"n";"o";"p";"q";"r";"s";"t";"u";"v";"w";"x";"y";"z"},H1412)))&gt;0),"Invalid","Valid")</f>
        <v>Valid</v>
      </c>
      <c r="J1412" s="1" t="s">
        <v>10950</v>
      </c>
      <c r="K1412" s="1" t="s">
        <v>378</v>
      </c>
      <c r="L1412" s="1" t="s">
        <v>265</v>
      </c>
      <c r="M1412" s="1" t="s">
        <v>251</v>
      </c>
      <c r="N1412" s="1" t="s">
        <v>51</v>
      </c>
      <c r="O1412" s="1" t="s">
        <v>180</v>
      </c>
      <c r="P1412" t="s">
        <v>53</v>
      </c>
      <c r="Q1412" s="1" t="s">
        <v>55</v>
      </c>
      <c r="R1412" s="1" t="s">
        <v>197</v>
      </c>
      <c r="S1412" s="1" t="s">
        <v>10951</v>
      </c>
      <c r="T1412" s="1" t="s">
        <v>10952</v>
      </c>
      <c r="U1412" s="1" t="s">
        <v>3553</v>
      </c>
      <c r="V1412" s="1" t="s">
        <v>2745</v>
      </c>
      <c r="W1412" s="1" t="s">
        <v>33823</v>
      </c>
      <c r="X1412" t="str">
        <f t="shared" si="155"/>
        <v>Complete</v>
      </c>
      <c r="Y1412">
        <f>MAX(0,100-IF(G1412="Invalid",Config!$B$5,0)-IF(I1412="Invalid",Config!$B$6,0)-IF(X1412="Incomplete",Config!$B$7,0)-IF(AF1412="Yes",Config!$B$37,0))</f>
        <v>100</v>
      </c>
      <c r="Z1412" s="1">
        <f>IF(OR(TRIM(B1412)="",COUNTIF(Config!$B$15:$B$19,B1412)&gt;0),1,0)+IF(OR(TRIM(C1412)="",COUNTIF(Config!$B$15:$B$19,C1412)&gt;0),1,0)+IF(OR(TRIM(F1412)="",COUNTIF(Config!$B$15:$B$19,F1412)&gt;0),1,0)+IF(OR(TRIM(H1412)="",COUNTIF(Config!$B$15:$B$19,H1412)&gt;0),1,0)+IF(OR(TRIM(E1412)="",COUNTIF(Config!$B$15:$B$19,E1412)&gt;0),1,0)+IF(OR(TRIM(K1412)="",COUNTIF(Config!$B$15:$B$19,K1412)&gt;0),1,0)+IF(OR(TRIM(P1412)="",COUNTIF(Config!$B$15:$B$19,P1412)&gt;0),1,0)+IF(OR(TRIM(R1412)="",COUNTIF(Config!$B$15:$B$19,R1412)&gt;0),1,0)</f>
        <v>0</v>
      </c>
      <c r="AA1412" s="1" cm="1">
        <f t="array" ref="AA1412">SUMPRODUCT(LEN(H1412)-LEN(SUBSTITUTE(H1412,{"0";"1";"2";"3";"4";"5";"6";"7";"8";"9"},"")))</f>
        <v>12</v>
      </c>
      <c r="AC1412" t="str">
        <f t="shared" si="156"/>
        <v/>
      </c>
      <c r="AD1412">
        <f t="shared" si="157"/>
        <v>1</v>
      </c>
      <c r="AE1412">
        <f t="shared" si="158"/>
        <v>1</v>
      </c>
      <c r="AF1412" t="str">
        <f t="shared" si="159"/>
        <v>No</v>
      </c>
      <c r="AG1412">
        <f t="shared" ca="1" si="160"/>
        <v>114</v>
      </c>
      <c r="AH1412" t="str">
        <f ca="1">IF(OR(V1412="",AG1412=""),"Yes",IF(AG1412&gt;Config!$B$41,"Yes","No"))</f>
        <v>No</v>
      </c>
    </row>
    <row r="1413" spans="1:34" x14ac:dyDescent="0.25">
      <c r="A1413" s="1" t="s">
        <v>10953</v>
      </c>
      <c r="B1413" s="1" t="s">
        <v>1450</v>
      </c>
      <c r="C1413" s="1" t="s">
        <v>899</v>
      </c>
      <c r="D1413" s="1" t="s">
        <v>10954</v>
      </c>
      <c r="E1413" s="1" t="s">
        <v>34375</v>
      </c>
      <c r="F1413" s="1" t="s">
        <v>10955</v>
      </c>
      <c r="G1413" t="str">
        <f t="shared" si="154"/>
        <v>Valid</v>
      </c>
      <c r="H1413" s="1" t="s">
        <v>10956</v>
      </c>
      <c r="I1413" t="str" cm="1">
        <f t="array" ref="I1413">IF(OR(TRIM(H1413)="",ISNUMBER(SEARCH("#",H1413)),AA1413&lt;Config!$B$8,SUMPRODUCT(--ISNUMBER(SEARCH({"a";"b";"c";"d";"e";"f";"g";"h";"i";"j";"k";"l";"m";"n";"o";"p";"q";"r";"s";"t";"u";"v";"w";"x";"y";"z"},H1413)))&gt;0),"Invalid","Valid")</f>
        <v>Valid</v>
      </c>
      <c r="J1413" s="1" t="s">
        <v>10957</v>
      </c>
      <c r="K1413" s="1" t="s">
        <v>195</v>
      </c>
      <c r="L1413" s="1" t="s">
        <v>84</v>
      </c>
      <c r="M1413" s="1" t="s">
        <v>33825</v>
      </c>
      <c r="N1413" s="1" t="s">
        <v>224</v>
      </c>
      <c r="O1413" s="1" t="s">
        <v>69</v>
      </c>
      <c r="P1413" t="s">
        <v>33</v>
      </c>
      <c r="Q1413" s="1" t="s">
        <v>1664</v>
      </c>
      <c r="R1413" s="1" t="s">
        <v>35</v>
      </c>
      <c r="S1413" s="1" t="s">
        <v>10958</v>
      </c>
      <c r="T1413" s="1" t="s">
        <v>10959</v>
      </c>
      <c r="U1413" s="1" t="s">
        <v>10960</v>
      </c>
      <c r="V1413" s="1" t="s">
        <v>2970</v>
      </c>
      <c r="W1413" s="1" t="s">
        <v>186</v>
      </c>
      <c r="X1413" t="str">
        <f t="shared" si="155"/>
        <v>Complete</v>
      </c>
      <c r="Y1413">
        <f>MAX(0,100-IF(G1413="Invalid",Config!$B$5,0)-IF(I1413="Invalid",Config!$B$6,0)-IF(X1413="Incomplete",Config!$B$7,0)-IF(AF1413="Yes",Config!$B$37,0))</f>
        <v>100</v>
      </c>
      <c r="Z1413" s="1">
        <f>IF(OR(TRIM(B1413)="",COUNTIF(Config!$B$15:$B$19,B1413)&gt;0),1,0)+IF(OR(TRIM(C1413)="",COUNTIF(Config!$B$15:$B$19,C1413)&gt;0),1,0)+IF(OR(TRIM(F1413)="",COUNTIF(Config!$B$15:$B$19,F1413)&gt;0),1,0)+IF(OR(TRIM(H1413)="",COUNTIF(Config!$B$15:$B$19,H1413)&gt;0),1,0)+IF(OR(TRIM(E1413)="",COUNTIF(Config!$B$15:$B$19,E1413)&gt;0),1,0)+IF(OR(TRIM(K1413)="",COUNTIF(Config!$B$15:$B$19,K1413)&gt;0),1,0)+IF(OR(TRIM(P1413)="",COUNTIF(Config!$B$15:$B$19,P1413)&gt;0),1,0)+IF(OR(TRIM(R1413)="",COUNTIF(Config!$B$15:$B$19,R1413)&gt;0),1,0)</f>
        <v>0</v>
      </c>
      <c r="AA1413" s="1" cm="1">
        <f t="array" ref="AA1413">SUMPRODUCT(LEN(H1413)-LEN(SUBSTITUTE(H1413,{"0";"1";"2";"3";"4";"5";"6";"7";"8";"9"},"")))</f>
        <v>10</v>
      </c>
      <c r="AC1413" t="str">
        <f t="shared" si="156"/>
        <v/>
      </c>
      <c r="AD1413">
        <f t="shared" si="157"/>
        <v>1</v>
      </c>
      <c r="AE1413">
        <f t="shared" si="158"/>
        <v>1</v>
      </c>
      <c r="AF1413" t="str">
        <f t="shared" si="159"/>
        <v>No</v>
      </c>
      <c r="AG1413">
        <f t="shared" ca="1" si="160"/>
        <v>576</v>
      </c>
      <c r="AH1413" t="str">
        <f ca="1">IF(OR(V1413="",AG1413=""),"Yes",IF(AG1413&gt;Config!$B$41,"Yes","No"))</f>
        <v>Yes</v>
      </c>
    </row>
    <row r="1414" spans="1:34" x14ac:dyDescent="0.25">
      <c r="A1414" s="1" t="s">
        <v>10961</v>
      </c>
      <c r="B1414" s="1" t="s">
        <v>747</v>
      </c>
      <c r="C1414" s="1" t="s">
        <v>308</v>
      </c>
      <c r="D1414" s="1" t="s">
        <v>2654</v>
      </c>
      <c r="E1414" s="1" t="s">
        <v>642</v>
      </c>
      <c r="F1414" s="1" t="s">
        <v>10962</v>
      </c>
      <c r="G1414" t="str">
        <f t="shared" si="154"/>
        <v>Valid</v>
      </c>
      <c r="H1414" s="1" t="s">
        <v>10963</v>
      </c>
      <c r="I1414" t="str" cm="1">
        <f t="array" ref="I1414">IF(OR(TRIM(H1414)="",ISNUMBER(SEARCH("#",H1414)),AA1414&lt;Config!$B$8,SUMPRODUCT(--ISNUMBER(SEARCH({"a";"b";"c";"d";"e";"f";"g";"h";"i";"j";"k";"l";"m";"n";"o";"p";"q";"r";"s";"t";"u";"v";"w";"x";"y";"z"},H1414)))&gt;0),"Invalid","Valid")</f>
        <v>Valid</v>
      </c>
      <c r="J1414" s="1" t="s">
        <v>10964</v>
      </c>
      <c r="K1414" s="1" t="s">
        <v>83</v>
      </c>
      <c r="L1414" s="1" t="s">
        <v>67</v>
      </c>
      <c r="M1414" s="1" t="s">
        <v>343</v>
      </c>
      <c r="N1414" s="1" t="s">
        <v>148</v>
      </c>
      <c r="O1414" s="1" t="s">
        <v>69</v>
      </c>
      <c r="P1414" t="s">
        <v>53</v>
      </c>
      <c r="Q1414" s="1" t="s">
        <v>54</v>
      </c>
      <c r="R1414" s="1" t="s">
        <v>150</v>
      </c>
      <c r="S1414" s="1" t="s">
        <v>10965</v>
      </c>
      <c r="T1414" s="1" t="s">
        <v>10966</v>
      </c>
      <c r="U1414" s="1" t="s">
        <v>1564</v>
      </c>
      <c r="V1414" s="1" t="s">
        <v>3448</v>
      </c>
      <c r="W1414" s="1" t="s">
        <v>202</v>
      </c>
      <c r="X1414" t="str">
        <f t="shared" si="155"/>
        <v>Complete</v>
      </c>
      <c r="Y1414">
        <f>MAX(0,100-IF(G1414="Invalid",Config!$B$5,0)-IF(I1414="Invalid",Config!$B$6,0)-IF(X1414="Incomplete",Config!$B$7,0)-IF(AF1414="Yes",Config!$B$37,0))</f>
        <v>100</v>
      </c>
      <c r="Z1414" s="1">
        <f>IF(OR(TRIM(B1414)="",COUNTIF(Config!$B$15:$B$19,B1414)&gt;0),1,0)+IF(OR(TRIM(C1414)="",COUNTIF(Config!$B$15:$B$19,C1414)&gt;0),1,0)+IF(OR(TRIM(F1414)="",COUNTIF(Config!$B$15:$B$19,F1414)&gt;0),1,0)+IF(OR(TRIM(H1414)="",COUNTIF(Config!$B$15:$B$19,H1414)&gt;0),1,0)+IF(OR(TRIM(E1414)="",COUNTIF(Config!$B$15:$B$19,E1414)&gt;0),1,0)+IF(OR(TRIM(K1414)="",COUNTIF(Config!$B$15:$B$19,K1414)&gt;0),1,0)+IF(OR(TRIM(P1414)="",COUNTIF(Config!$B$15:$B$19,P1414)&gt;0),1,0)+IF(OR(TRIM(R1414)="",COUNTIF(Config!$B$15:$B$19,R1414)&gt;0),1,0)</f>
        <v>0</v>
      </c>
      <c r="AA1414" s="1" cm="1">
        <f t="array" ref="AA1414">SUMPRODUCT(LEN(H1414)-LEN(SUBSTITUTE(H1414,{"0";"1";"2";"3";"4";"5";"6";"7";"8";"9"},"")))</f>
        <v>10</v>
      </c>
      <c r="AC1414" t="str">
        <f t="shared" si="156"/>
        <v/>
      </c>
      <c r="AD1414">
        <f t="shared" si="157"/>
        <v>1</v>
      </c>
      <c r="AE1414">
        <f t="shared" si="158"/>
        <v>1</v>
      </c>
      <c r="AF1414" t="str">
        <f t="shared" si="159"/>
        <v>No</v>
      </c>
      <c r="AG1414">
        <f t="shared" ca="1" si="160"/>
        <v>106</v>
      </c>
      <c r="AH1414" t="str">
        <f ca="1">IF(OR(V1414="",AG1414=""),"Yes",IF(AG1414&gt;Config!$B$41,"Yes","No"))</f>
        <v>No</v>
      </c>
    </row>
    <row r="1415" spans="1:34" x14ac:dyDescent="0.25">
      <c r="A1415" s="1" t="s">
        <v>10967</v>
      </c>
      <c r="B1415" s="1" t="s">
        <v>259</v>
      </c>
      <c r="C1415" s="1" t="s">
        <v>205</v>
      </c>
      <c r="D1415" s="1" t="s">
        <v>10968</v>
      </c>
      <c r="E1415" s="1" t="s">
        <v>33829</v>
      </c>
      <c r="F1415" s="1" t="s">
        <v>10969</v>
      </c>
      <c r="G1415" t="str">
        <f t="shared" si="154"/>
        <v>Valid</v>
      </c>
      <c r="H1415" s="1" t="s">
        <v>10970</v>
      </c>
      <c r="I1415" t="str" cm="1">
        <f t="array" ref="I1415">IF(OR(TRIM(H1415)="",ISNUMBER(SEARCH("#",H1415)),AA1415&lt;Config!$B$8,SUMPRODUCT(--ISNUMBER(SEARCH({"a";"b";"c";"d";"e";"f";"g";"h";"i";"j";"k";"l";"m";"n";"o";"p";"q";"r";"s";"t";"u";"v";"w";"x";"y";"z"},H1415)))&gt;0),"Invalid","Valid")</f>
        <v>Valid</v>
      </c>
      <c r="J1415" s="1" t="s">
        <v>10971</v>
      </c>
      <c r="K1415" s="1" t="s">
        <v>866</v>
      </c>
      <c r="L1415" s="1" t="s">
        <v>164</v>
      </c>
      <c r="M1415" s="1" t="s">
        <v>33827</v>
      </c>
      <c r="N1415" s="1" t="s">
        <v>211</v>
      </c>
      <c r="O1415" s="1" t="s">
        <v>196</v>
      </c>
      <c r="P1415" t="s">
        <v>328</v>
      </c>
      <c r="Q1415" s="1" t="s">
        <v>1046</v>
      </c>
      <c r="R1415" s="1" t="s">
        <v>392</v>
      </c>
      <c r="S1415" s="1" t="s">
        <v>10496</v>
      </c>
      <c r="T1415" s="1" t="s">
        <v>10972</v>
      </c>
      <c r="U1415" s="1" t="s">
        <v>10973</v>
      </c>
      <c r="V1415" s="1" t="s">
        <v>1676</v>
      </c>
      <c r="W1415" s="1" t="s">
        <v>75</v>
      </c>
      <c r="X1415" t="str">
        <f t="shared" si="155"/>
        <v>Incomplete</v>
      </c>
      <c r="Y1415">
        <f>MAX(0,100-IF(G1415="Invalid",Config!$B$5,0)-IF(I1415="Invalid",Config!$B$6,0)-IF(X1415="Incomplete",Config!$B$7,0)-IF(AF1415="Yes",Config!$B$37,0))</f>
        <v>60</v>
      </c>
      <c r="Z1415" s="1">
        <f>IF(OR(TRIM(B1415)="",COUNTIF(Config!$B$15:$B$19,B1415)&gt;0),1,0)+IF(OR(TRIM(C1415)="",COUNTIF(Config!$B$15:$B$19,C1415)&gt;0),1,0)+IF(OR(TRIM(F1415)="",COUNTIF(Config!$B$15:$B$19,F1415)&gt;0),1,0)+IF(OR(TRIM(H1415)="",COUNTIF(Config!$B$15:$B$19,H1415)&gt;0),1,0)+IF(OR(TRIM(E1415)="",COUNTIF(Config!$B$15:$B$19,E1415)&gt;0),1,0)+IF(OR(TRIM(K1415)="",COUNTIF(Config!$B$15:$B$19,K1415)&gt;0),1,0)+IF(OR(TRIM(P1415)="",COUNTIF(Config!$B$15:$B$19,P1415)&gt;0),1,0)+IF(OR(TRIM(R1415)="",COUNTIF(Config!$B$15:$B$19,R1415)&gt;0),1,0)</f>
        <v>1</v>
      </c>
      <c r="AA1415" s="1" cm="1">
        <f t="array" ref="AA1415">SUMPRODUCT(LEN(H1415)-LEN(SUBSTITUTE(H1415,{"0";"1";"2";"3";"4";"5";"6";"7";"8";"9"},"")))</f>
        <v>10</v>
      </c>
      <c r="AC1415" t="str">
        <f t="shared" si="156"/>
        <v>Incomplete Profile</v>
      </c>
      <c r="AD1415">
        <f t="shared" si="157"/>
        <v>1</v>
      </c>
      <c r="AE1415">
        <f t="shared" si="158"/>
        <v>1</v>
      </c>
      <c r="AF1415" t="str">
        <f t="shared" si="159"/>
        <v>No</v>
      </c>
      <c r="AG1415">
        <f t="shared" ca="1" si="160"/>
        <v>37</v>
      </c>
      <c r="AH1415" t="str">
        <f ca="1">IF(OR(V1415="",AG1415=""),"Yes",IF(AG1415&gt;Config!$B$41,"Yes","No"))</f>
        <v>No</v>
      </c>
    </row>
    <row r="1416" spans="1:34" x14ac:dyDescent="0.25">
      <c r="A1416" s="1" t="s">
        <v>10974</v>
      </c>
      <c r="B1416" s="1" t="s">
        <v>2127</v>
      </c>
      <c r="C1416" s="1" t="s">
        <v>78</v>
      </c>
      <c r="D1416" s="1" t="s">
        <v>10975</v>
      </c>
      <c r="E1416" s="1" t="s">
        <v>34634</v>
      </c>
      <c r="F1416" s="1" t="s">
        <v>10976</v>
      </c>
      <c r="G1416" t="str">
        <f t="shared" si="154"/>
        <v>Valid</v>
      </c>
      <c r="H1416" s="1" t="s">
        <v>10977</v>
      </c>
      <c r="I1416" t="str" cm="1">
        <f t="array" ref="I1416">IF(OR(TRIM(H1416)="",ISNUMBER(SEARCH("#",H1416)),AA1416&lt;Config!$B$8,SUMPRODUCT(--ISNUMBER(SEARCH({"a";"b";"c";"d";"e";"f";"g";"h";"i";"j";"k";"l";"m";"n";"o";"p";"q";"r";"s";"t";"u";"v";"w";"x";"y";"z"},H1416)))&gt;0),"Invalid","Valid")</f>
        <v>Valid</v>
      </c>
      <c r="J1416" s="1" t="s">
        <v>10978</v>
      </c>
      <c r="K1416" s="1" t="s">
        <v>66</v>
      </c>
      <c r="L1416" s="1" t="s">
        <v>450</v>
      </c>
      <c r="M1416" s="1" t="s">
        <v>33825</v>
      </c>
      <c r="N1416" s="1" t="s">
        <v>211</v>
      </c>
      <c r="O1416" s="1" t="s">
        <v>180</v>
      </c>
      <c r="P1416" t="s">
        <v>33</v>
      </c>
      <c r="Q1416" s="1" t="s">
        <v>34</v>
      </c>
      <c r="R1416" s="1" t="s">
        <v>35</v>
      </c>
      <c r="S1416" s="1" t="s">
        <v>10979</v>
      </c>
      <c r="T1416" s="1" t="s">
        <v>10980</v>
      </c>
      <c r="U1416" s="1" t="s">
        <v>1874</v>
      </c>
      <c r="V1416" s="1" t="s">
        <v>140</v>
      </c>
      <c r="W1416" s="1" t="s">
        <v>75</v>
      </c>
      <c r="X1416" t="str">
        <f t="shared" si="155"/>
        <v>Complete</v>
      </c>
      <c r="Y1416">
        <f>MAX(0,100-IF(G1416="Invalid",Config!$B$5,0)-IF(I1416="Invalid",Config!$B$6,0)-IF(X1416="Incomplete",Config!$B$7,0)-IF(AF1416="Yes",Config!$B$37,0))</f>
        <v>75</v>
      </c>
      <c r="Z1416" s="1">
        <f>IF(OR(TRIM(B1416)="",COUNTIF(Config!$B$15:$B$19,B1416)&gt;0),1,0)+IF(OR(TRIM(C1416)="",COUNTIF(Config!$B$15:$B$19,C1416)&gt;0),1,0)+IF(OR(TRIM(F1416)="",COUNTIF(Config!$B$15:$B$19,F1416)&gt;0),1,0)+IF(OR(TRIM(H1416)="",COUNTIF(Config!$B$15:$B$19,H1416)&gt;0),1,0)+IF(OR(TRIM(E1416)="",COUNTIF(Config!$B$15:$B$19,E1416)&gt;0),1,0)+IF(OR(TRIM(K1416)="",COUNTIF(Config!$B$15:$B$19,K1416)&gt;0),1,0)+IF(OR(TRIM(P1416)="",COUNTIF(Config!$B$15:$B$19,P1416)&gt;0),1,0)+IF(OR(TRIM(R1416)="",COUNTIF(Config!$B$15:$B$19,R1416)&gt;0),1,0)</f>
        <v>0</v>
      </c>
      <c r="AA1416" s="1" cm="1">
        <f t="array" ref="AA1416">SUMPRODUCT(LEN(H1416)-LEN(SUBSTITUTE(H1416,{"0";"1";"2";"3";"4";"5";"6";"7";"8";"9"},"")))</f>
        <v>10</v>
      </c>
      <c r="AC1416" t="str">
        <f t="shared" si="156"/>
        <v>Potential Duplicate</v>
      </c>
      <c r="AD1416">
        <f t="shared" si="157"/>
        <v>2</v>
      </c>
      <c r="AE1416">
        <f t="shared" si="158"/>
        <v>1</v>
      </c>
      <c r="AF1416" t="str">
        <f t="shared" si="159"/>
        <v>Yes</v>
      </c>
      <c r="AG1416">
        <f t="shared" ca="1" si="160"/>
        <v>37</v>
      </c>
      <c r="AH1416" t="str">
        <f ca="1">IF(OR(V1416="",AG1416=""),"Yes",IF(AG1416&gt;Config!$B$41,"Yes","No"))</f>
        <v>No</v>
      </c>
    </row>
    <row r="1417" spans="1:34" x14ac:dyDescent="0.25">
      <c r="A1417" s="1" t="s">
        <v>10981</v>
      </c>
      <c r="B1417" s="1" t="s">
        <v>544</v>
      </c>
      <c r="C1417" s="1" t="s">
        <v>23</v>
      </c>
      <c r="D1417" s="1" t="s">
        <v>10982</v>
      </c>
      <c r="E1417" s="1" t="s">
        <v>34319</v>
      </c>
      <c r="F1417" s="1" t="s">
        <v>10983</v>
      </c>
      <c r="G1417" t="str">
        <f t="shared" si="154"/>
        <v>Valid</v>
      </c>
      <c r="H1417" s="1" t="s">
        <v>10984</v>
      </c>
      <c r="I1417" t="str" cm="1">
        <f t="array" ref="I1417">IF(OR(TRIM(H1417)="",ISNUMBER(SEARCH("#",H1417)),AA1417&lt;Config!$B$8,SUMPRODUCT(--ISNUMBER(SEARCH({"a";"b";"c";"d";"e";"f";"g";"h";"i";"j";"k";"l";"m";"n";"o";"p";"q";"r";"s";"t";"u";"v";"w";"x";"y";"z"},H1417)))&gt;0),"Invalid","Valid")</f>
        <v>Valid</v>
      </c>
      <c r="J1417" s="1" t="s">
        <v>10985</v>
      </c>
      <c r="K1417" s="1" t="s">
        <v>425</v>
      </c>
      <c r="L1417" s="1" t="s">
        <v>84</v>
      </c>
      <c r="M1417" s="1" t="s">
        <v>517</v>
      </c>
      <c r="N1417" s="1" t="s">
        <v>51</v>
      </c>
      <c r="O1417" s="1" t="s">
        <v>180</v>
      </c>
      <c r="P1417" t="s">
        <v>53</v>
      </c>
      <c r="Q1417" s="1" t="s">
        <v>54</v>
      </c>
      <c r="R1417" s="1" t="s">
        <v>415</v>
      </c>
      <c r="S1417" s="1" t="s">
        <v>10986</v>
      </c>
      <c r="T1417" s="1" t="s">
        <v>10987</v>
      </c>
      <c r="U1417" s="1" t="s">
        <v>10988</v>
      </c>
      <c r="V1417" s="1" t="s">
        <v>926</v>
      </c>
      <c r="W1417" s="1" t="s">
        <v>293</v>
      </c>
      <c r="X1417" t="str">
        <f t="shared" si="155"/>
        <v>Complete</v>
      </c>
      <c r="Y1417">
        <f>MAX(0,100-IF(G1417="Invalid",Config!$B$5,0)-IF(I1417="Invalid",Config!$B$6,0)-IF(X1417="Incomplete",Config!$B$7,0)-IF(AF1417="Yes",Config!$B$37,0))</f>
        <v>100</v>
      </c>
      <c r="Z1417" s="1">
        <f>IF(OR(TRIM(B1417)="",COUNTIF(Config!$B$15:$B$19,B1417)&gt;0),1,0)+IF(OR(TRIM(C1417)="",COUNTIF(Config!$B$15:$B$19,C1417)&gt;0),1,0)+IF(OR(TRIM(F1417)="",COUNTIF(Config!$B$15:$B$19,F1417)&gt;0),1,0)+IF(OR(TRIM(H1417)="",COUNTIF(Config!$B$15:$B$19,H1417)&gt;0),1,0)+IF(OR(TRIM(E1417)="",COUNTIF(Config!$B$15:$B$19,E1417)&gt;0),1,0)+IF(OR(TRIM(K1417)="",COUNTIF(Config!$B$15:$B$19,K1417)&gt;0),1,0)+IF(OR(TRIM(P1417)="",COUNTIF(Config!$B$15:$B$19,P1417)&gt;0),1,0)+IF(OR(TRIM(R1417)="",COUNTIF(Config!$B$15:$B$19,R1417)&gt;0),1,0)</f>
        <v>0</v>
      </c>
      <c r="AA1417" s="1" cm="1">
        <f t="array" ref="AA1417">SUMPRODUCT(LEN(H1417)-LEN(SUBSTITUTE(H1417,{"0";"1";"2";"3";"4";"5";"6";"7";"8";"9"},"")))</f>
        <v>12</v>
      </c>
      <c r="AC1417" t="str">
        <f t="shared" si="156"/>
        <v/>
      </c>
      <c r="AD1417">
        <f t="shared" si="157"/>
        <v>1</v>
      </c>
      <c r="AE1417">
        <f t="shared" si="158"/>
        <v>1</v>
      </c>
      <c r="AF1417" t="str">
        <f t="shared" si="159"/>
        <v>No</v>
      </c>
      <c r="AG1417">
        <f t="shared" ca="1" si="160"/>
        <v>115</v>
      </c>
      <c r="AH1417" t="str">
        <f ca="1">IF(OR(V1417="",AG1417=""),"Yes",IF(AG1417&gt;Config!$B$41,"Yes","No"))</f>
        <v>No</v>
      </c>
    </row>
    <row r="1418" spans="1:34" x14ac:dyDescent="0.25">
      <c r="A1418" s="1" t="s">
        <v>10989</v>
      </c>
      <c r="B1418" s="1" t="s">
        <v>765</v>
      </c>
      <c r="C1418" s="1" t="s">
        <v>33938</v>
      </c>
      <c r="D1418" s="1" t="s">
        <v>33974</v>
      </c>
      <c r="E1418" s="1" t="s">
        <v>34299</v>
      </c>
      <c r="F1418" s="1" t="s">
        <v>10990</v>
      </c>
      <c r="G1418" t="str">
        <f t="shared" si="154"/>
        <v>Valid</v>
      </c>
      <c r="H1418" s="1" t="s">
        <v>10991</v>
      </c>
      <c r="I1418" t="str" cm="1">
        <f t="array" ref="I1418">IF(OR(TRIM(H1418)="",ISNUMBER(SEARCH("#",H1418)),AA1418&lt;Config!$B$8,SUMPRODUCT(--ISNUMBER(SEARCH({"a";"b";"c";"d";"e";"f";"g";"h";"i";"j";"k";"l";"m";"n";"o";"p";"q";"r";"s";"t";"u";"v";"w";"x";"y";"z"},H1418)))&gt;0),"Invalid","Valid")</f>
        <v>Valid</v>
      </c>
      <c r="J1418" s="1" t="s">
        <v>10992</v>
      </c>
      <c r="K1418" s="1" t="s">
        <v>83</v>
      </c>
      <c r="L1418" s="1" t="s">
        <v>179</v>
      </c>
      <c r="M1418" s="1" t="s">
        <v>235</v>
      </c>
      <c r="N1418" s="1" t="s">
        <v>33819</v>
      </c>
      <c r="O1418" s="1" t="s">
        <v>180</v>
      </c>
      <c r="P1418" t="s">
        <v>33</v>
      </c>
      <c r="Q1418" s="1" t="s">
        <v>34</v>
      </c>
      <c r="R1418" s="1" t="s">
        <v>482</v>
      </c>
      <c r="S1418" s="1" t="s">
        <v>10993</v>
      </c>
      <c r="T1418" s="1" t="s">
        <v>10994</v>
      </c>
      <c r="U1418" s="1" t="s">
        <v>687</v>
      </c>
      <c r="V1418" s="1" t="s">
        <v>2233</v>
      </c>
      <c r="W1418" s="1" t="s">
        <v>60</v>
      </c>
      <c r="X1418" t="str">
        <f t="shared" si="155"/>
        <v>Complete</v>
      </c>
      <c r="Y1418">
        <f>MAX(0,100-IF(G1418="Invalid",Config!$B$5,0)-IF(I1418="Invalid",Config!$B$6,0)-IF(X1418="Incomplete",Config!$B$7,0)-IF(AF1418="Yes",Config!$B$37,0))</f>
        <v>100</v>
      </c>
      <c r="Z1418" s="1">
        <f>IF(OR(TRIM(B1418)="",COUNTIF(Config!$B$15:$B$19,B1418)&gt;0),1,0)+IF(OR(TRIM(C1418)="",COUNTIF(Config!$B$15:$B$19,C1418)&gt;0),1,0)+IF(OR(TRIM(F1418)="",COUNTIF(Config!$B$15:$B$19,F1418)&gt;0),1,0)+IF(OR(TRIM(H1418)="",COUNTIF(Config!$B$15:$B$19,H1418)&gt;0),1,0)+IF(OR(TRIM(E1418)="",COUNTIF(Config!$B$15:$B$19,E1418)&gt;0),1,0)+IF(OR(TRIM(K1418)="",COUNTIF(Config!$B$15:$B$19,K1418)&gt;0),1,0)+IF(OR(TRIM(P1418)="",COUNTIF(Config!$B$15:$B$19,P1418)&gt;0),1,0)+IF(OR(TRIM(R1418)="",COUNTIF(Config!$B$15:$B$19,R1418)&gt;0),1,0)</f>
        <v>0</v>
      </c>
      <c r="AA1418" s="1" cm="1">
        <f t="array" ref="AA1418">SUMPRODUCT(LEN(H1418)-LEN(SUBSTITUTE(H1418,{"0";"1";"2";"3";"4";"5";"6";"7";"8";"9"},"")))</f>
        <v>10</v>
      </c>
      <c r="AC1418" t="str">
        <f t="shared" si="156"/>
        <v/>
      </c>
      <c r="AD1418">
        <f t="shared" si="157"/>
        <v>1</v>
      </c>
      <c r="AE1418">
        <f t="shared" si="158"/>
        <v>1</v>
      </c>
      <c r="AF1418" t="str">
        <f t="shared" si="159"/>
        <v>No</v>
      </c>
      <c r="AG1418">
        <f t="shared" ca="1" si="160"/>
        <v>635</v>
      </c>
      <c r="AH1418" t="str">
        <f ca="1">IF(OR(V1418="",AG1418=""),"Yes",IF(AG1418&gt;Config!$B$41,"Yes","No"))</f>
        <v>Yes</v>
      </c>
    </row>
    <row r="1419" spans="1:34" x14ac:dyDescent="0.25">
      <c r="A1419" s="1" t="s">
        <v>10995</v>
      </c>
      <c r="B1419" s="1" t="s">
        <v>928</v>
      </c>
      <c r="C1419" s="1" t="s">
        <v>598</v>
      </c>
      <c r="D1419" s="1" t="s">
        <v>10996</v>
      </c>
      <c r="E1419" s="1" t="s">
        <v>34635</v>
      </c>
      <c r="F1419" s="1" t="s">
        <v>10997</v>
      </c>
      <c r="G1419" t="str">
        <f t="shared" si="154"/>
        <v>Valid</v>
      </c>
      <c r="H1419" s="1" t="s">
        <v>10998</v>
      </c>
      <c r="I1419" t="str" cm="1">
        <f t="array" ref="I1419">IF(OR(TRIM(H1419)="",ISNUMBER(SEARCH("#",H1419)),AA1419&lt;Config!$B$8,SUMPRODUCT(--ISNUMBER(SEARCH({"a";"b";"c";"d";"e";"f";"g";"h";"i";"j";"k";"l";"m";"n";"o";"p";"q";"r";"s";"t";"u";"v";"w";"x";"y";"z"},H1419)))&gt;0),"Invalid","Valid")</f>
        <v>Valid</v>
      </c>
      <c r="J1419" s="1" t="s">
        <v>10999</v>
      </c>
      <c r="K1419" s="1" t="s">
        <v>378</v>
      </c>
      <c r="L1419" s="1" t="s">
        <v>265</v>
      </c>
      <c r="M1419" s="1" t="s">
        <v>50</v>
      </c>
      <c r="N1419" s="1" t="s">
        <v>68</v>
      </c>
      <c r="O1419" s="1" t="s">
        <v>180</v>
      </c>
      <c r="P1419" t="s">
        <v>87</v>
      </c>
      <c r="Q1419" s="1" t="s">
        <v>166</v>
      </c>
      <c r="R1419" s="1" t="s">
        <v>559</v>
      </c>
      <c r="S1419" s="1" t="s">
        <v>11000</v>
      </c>
      <c r="T1419" s="1" t="s">
        <v>11001</v>
      </c>
      <c r="U1419" s="1" t="s">
        <v>6822</v>
      </c>
      <c r="V1419" s="1" t="s">
        <v>1145</v>
      </c>
      <c r="W1419" s="1" t="s">
        <v>40</v>
      </c>
      <c r="X1419" t="str">
        <f t="shared" si="155"/>
        <v>Complete</v>
      </c>
      <c r="Y1419">
        <f>MAX(0,100-IF(G1419="Invalid",Config!$B$5,0)-IF(I1419="Invalid",Config!$B$6,0)-IF(X1419="Incomplete",Config!$B$7,0)-IF(AF1419="Yes",Config!$B$37,0))</f>
        <v>100</v>
      </c>
      <c r="Z1419" s="1">
        <f>IF(OR(TRIM(B1419)="",COUNTIF(Config!$B$15:$B$19,B1419)&gt;0),1,0)+IF(OR(TRIM(C1419)="",COUNTIF(Config!$B$15:$B$19,C1419)&gt;0),1,0)+IF(OR(TRIM(F1419)="",COUNTIF(Config!$B$15:$B$19,F1419)&gt;0),1,0)+IF(OR(TRIM(H1419)="",COUNTIF(Config!$B$15:$B$19,H1419)&gt;0),1,0)+IF(OR(TRIM(E1419)="",COUNTIF(Config!$B$15:$B$19,E1419)&gt;0),1,0)+IF(OR(TRIM(K1419)="",COUNTIF(Config!$B$15:$B$19,K1419)&gt;0),1,0)+IF(OR(TRIM(P1419)="",COUNTIF(Config!$B$15:$B$19,P1419)&gt;0),1,0)+IF(OR(TRIM(R1419)="",COUNTIF(Config!$B$15:$B$19,R1419)&gt;0),1,0)</f>
        <v>0</v>
      </c>
      <c r="AA1419" s="1" cm="1">
        <f t="array" ref="AA1419">SUMPRODUCT(LEN(H1419)-LEN(SUBSTITUTE(H1419,{"0";"1";"2";"3";"4";"5";"6";"7";"8";"9"},"")))</f>
        <v>11</v>
      </c>
      <c r="AC1419" t="str">
        <f t="shared" si="156"/>
        <v/>
      </c>
      <c r="AD1419">
        <f t="shared" si="157"/>
        <v>1</v>
      </c>
      <c r="AE1419">
        <f t="shared" si="158"/>
        <v>1</v>
      </c>
      <c r="AF1419" t="str">
        <f t="shared" si="159"/>
        <v>No</v>
      </c>
      <c r="AG1419">
        <f t="shared" ca="1" si="160"/>
        <v>37</v>
      </c>
      <c r="AH1419" t="str">
        <f ca="1">IF(OR(V1419="",AG1419=""),"Yes",IF(AG1419&gt;Config!$B$41,"Yes","No"))</f>
        <v>No</v>
      </c>
    </row>
    <row r="1420" spans="1:34" x14ac:dyDescent="0.25">
      <c r="A1420" s="1" t="s">
        <v>11002</v>
      </c>
      <c r="B1420" s="1" t="s">
        <v>4638</v>
      </c>
      <c r="C1420" s="1" t="s">
        <v>308</v>
      </c>
      <c r="D1420" s="1" t="s">
        <v>11003</v>
      </c>
      <c r="E1420" s="1" t="s">
        <v>34636</v>
      </c>
      <c r="F1420" s="1" t="s">
        <v>11004</v>
      </c>
      <c r="G1420" t="str">
        <f t="shared" si="154"/>
        <v>Valid</v>
      </c>
      <c r="H1420" s="1" t="s">
        <v>11005</v>
      </c>
      <c r="I1420" t="str" cm="1">
        <f t="array" ref="I1420">IF(OR(TRIM(H1420)="",ISNUMBER(SEARCH("#",H1420)),AA1420&lt;Config!$B$8,SUMPRODUCT(--ISNUMBER(SEARCH({"a";"b";"c";"d";"e";"f";"g";"h";"i";"j";"k";"l";"m";"n";"o";"p";"q";"r";"s";"t";"u";"v";"w";"x";"y";"z"},H1420)))&gt;0),"Invalid","Valid")</f>
        <v>Valid</v>
      </c>
      <c r="J1420" s="1" t="s">
        <v>11006</v>
      </c>
      <c r="K1420" s="1" t="s">
        <v>516</v>
      </c>
      <c r="L1420" s="1" t="s">
        <v>450</v>
      </c>
      <c r="M1420" s="1" t="s">
        <v>118</v>
      </c>
      <c r="N1420" s="1" t="s">
        <v>358</v>
      </c>
      <c r="O1420" s="1" t="s">
        <v>69</v>
      </c>
      <c r="P1420" t="s">
        <v>53</v>
      </c>
      <c r="Q1420" s="1" t="s">
        <v>197</v>
      </c>
      <c r="R1420" s="1" t="s">
        <v>415</v>
      </c>
      <c r="S1420" s="1" t="s">
        <v>11007</v>
      </c>
      <c r="T1420" s="1" t="s">
        <v>11008</v>
      </c>
      <c r="U1420" s="1" t="s">
        <v>906</v>
      </c>
      <c r="V1420" s="1" t="s">
        <v>3709</v>
      </c>
      <c r="W1420" s="1" t="s">
        <v>186</v>
      </c>
      <c r="X1420" t="str">
        <f t="shared" si="155"/>
        <v>Complete</v>
      </c>
      <c r="Y1420">
        <f>MAX(0,100-IF(G1420="Invalid",Config!$B$5,0)-IF(I1420="Invalid",Config!$B$6,0)-IF(X1420="Incomplete",Config!$B$7,0)-IF(AF1420="Yes",Config!$B$37,0))</f>
        <v>75</v>
      </c>
      <c r="Z1420" s="1">
        <f>IF(OR(TRIM(B1420)="",COUNTIF(Config!$B$15:$B$19,B1420)&gt;0),1,0)+IF(OR(TRIM(C1420)="",COUNTIF(Config!$B$15:$B$19,C1420)&gt;0),1,0)+IF(OR(TRIM(F1420)="",COUNTIF(Config!$B$15:$B$19,F1420)&gt;0),1,0)+IF(OR(TRIM(H1420)="",COUNTIF(Config!$B$15:$B$19,H1420)&gt;0),1,0)+IF(OR(TRIM(E1420)="",COUNTIF(Config!$B$15:$B$19,E1420)&gt;0),1,0)+IF(OR(TRIM(K1420)="",COUNTIF(Config!$B$15:$B$19,K1420)&gt;0),1,0)+IF(OR(TRIM(P1420)="",COUNTIF(Config!$B$15:$B$19,P1420)&gt;0),1,0)+IF(OR(TRIM(R1420)="",COUNTIF(Config!$B$15:$B$19,R1420)&gt;0),1,0)</f>
        <v>0</v>
      </c>
      <c r="AA1420" s="1" cm="1">
        <f t="array" ref="AA1420">SUMPRODUCT(LEN(H1420)-LEN(SUBSTITUTE(H1420,{"0";"1";"2";"3";"4";"5";"6";"7";"8";"9"},"")))</f>
        <v>12</v>
      </c>
      <c r="AC1420" t="str">
        <f t="shared" si="156"/>
        <v>Potential Duplicate</v>
      </c>
      <c r="AD1420">
        <f t="shared" si="157"/>
        <v>1</v>
      </c>
      <c r="AE1420">
        <f t="shared" si="158"/>
        <v>2</v>
      </c>
      <c r="AF1420" t="str">
        <f t="shared" si="159"/>
        <v>Yes</v>
      </c>
      <c r="AG1420">
        <f t="shared" ca="1" si="160"/>
        <v>443</v>
      </c>
      <c r="AH1420" t="str">
        <f ca="1">IF(OR(V1420="",AG1420=""),"Yes",IF(AG1420&gt;Config!$B$41,"Yes","No"))</f>
        <v>Yes</v>
      </c>
    </row>
    <row r="1421" spans="1:34" x14ac:dyDescent="0.25">
      <c r="A1421" s="1" t="s">
        <v>11009</v>
      </c>
      <c r="B1421" s="1" t="s">
        <v>22</v>
      </c>
      <c r="C1421" s="1" t="s">
        <v>985</v>
      </c>
      <c r="D1421" s="1" t="s">
        <v>8948</v>
      </c>
      <c r="E1421" s="1" t="s">
        <v>34413</v>
      </c>
      <c r="F1421" s="1" t="s">
        <v>8949</v>
      </c>
      <c r="G1421" t="str">
        <f t="shared" si="154"/>
        <v>Valid</v>
      </c>
      <c r="H1421" s="1" t="s">
        <v>1215</v>
      </c>
      <c r="I1421" t="str" cm="1">
        <f t="array" ref="I1421">IF(OR(TRIM(H1421)="",ISNUMBER(SEARCH("#",H1421)),AA1421&lt;Config!$B$8,SUMPRODUCT(--ISNUMBER(SEARCH({"a";"b";"c";"d";"e";"f";"g";"h";"i";"j";"k";"l";"m";"n";"o";"p";"q";"r";"s";"t";"u";"v";"w";"x";"y";"z"},H1421)))&gt;0),"Invalid","Valid")</f>
        <v>Invalid</v>
      </c>
      <c r="J1421" s="1" t="s">
        <v>8950</v>
      </c>
      <c r="K1421" s="1" t="s">
        <v>117</v>
      </c>
      <c r="L1421" s="1" t="s">
        <v>265</v>
      </c>
      <c r="M1421" s="1" t="s">
        <v>118</v>
      </c>
      <c r="N1421" s="1" t="s">
        <v>358</v>
      </c>
      <c r="O1421" s="1" t="s">
        <v>180</v>
      </c>
      <c r="P1421" t="s">
        <v>53</v>
      </c>
      <c r="Q1421" s="1" t="s">
        <v>197</v>
      </c>
      <c r="R1421" s="1" t="s">
        <v>197</v>
      </c>
      <c r="S1421" s="1" t="s">
        <v>8951</v>
      </c>
      <c r="T1421" s="1" t="s">
        <v>8952</v>
      </c>
      <c r="U1421" s="1" t="s">
        <v>8953</v>
      </c>
      <c r="V1421" s="1" t="s">
        <v>8147</v>
      </c>
      <c r="W1421" s="1" t="s">
        <v>125</v>
      </c>
      <c r="X1421" t="str">
        <f t="shared" si="155"/>
        <v>Complete</v>
      </c>
      <c r="Y1421">
        <f>MAX(0,100-IF(G1421="Invalid",Config!$B$5,0)-IF(I1421="Invalid",Config!$B$6,0)-IF(X1421="Incomplete",Config!$B$7,0)-IF(AF1421="Yes",Config!$B$37,0))</f>
        <v>55</v>
      </c>
      <c r="Z1421" s="1">
        <f>IF(OR(TRIM(B1421)="",COUNTIF(Config!$B$15:$B$19,B1421)&gt;0),1,0)+IF(OR(TRIM(C1421)="",COUNTIF(Config!$B$15:$B$19,C1421)&gt;0),1,0)+IF(OR(TRIM(F1421)="",COUNTIF(Config!$B$15:$B$19,F1421)&gt;0),1,0)+IF(OR(TRIM(H1421)="",COUNTIF(Config!$B$15:$B$19,H1421)&gt;0),1,0)+IF(OR(TRIM(E1421)="",COUNTIF(Config!$B$15:$B$19,E1421)&gt;0),1,0)+IF(OR(TRIM(K1421)="",COUNTIF(Config!$B$15:$B$19,K1421)&gt;0),1,0)+IF(OR(TRIM(P1421)="",COUNTIF(Config!$B$15:$B$19,P1421)&gt;0),1,0)+IF(OR(TRIM(R1421)="",COUNTIF(Config!$B$15:$B$19,R1421)&gt;0),1,0)</f>
        <v>0</v>
      </c>
      <c r="AA1421" s="1" cm="1">
        <f t="array" ref="AA1421">SUMPRODUCT(LEN(H1421)-LEN(SUBSTITUTE(H1421,{"0";"1";"2";"3";"4";"5";"6";"7";"8";"9"},"")))</f>
        <v>0</v>
      </c>
      <c r="AC1421" t="str">
        <f t="shared" si="156"/>
        <v>Invalid Phone; Potential Duplicate</v>
      </c>
      <c r="AD1421">
        <f t="shared" si="157"/>
        <v>2</v>
      </c>
      <c r="AE1421">
        <f t="shared" si="158"/>
        <v>0</v>
      </c>
      <c r="AF1421" t="str">
        <f t="shared" si="159"/>
        <v>Yes</v>
      </c>
      <c r="AG1421">
        <f t="shared" ca="1" si="160"/>
        <v>670</v>
      </c>
      <c r="AH1421" t="str">
        <f ca="1">IF(OR(V1421="",AG1421=""),"Yes",IF(AG1421&gt;Config!$B$41,"Yes","No"))</f>
        <v>Yes</v>
      </c>
    </row>
    <row r="1422" spans="1:34" x14ac:dyDescent="0.25">
      <c r="A1422" s="1" t="s">
        <v>11010</v>
      </c>
      <c r="B1422" s="1" t="s">
        <v>127</v>
      </c>
      <c r="C1422" s="1" t="s">
        <v>775</v>
      </c>
      <c r="D1422" s="1" t="s">
        <v>11011</v>
      </c>
      <c r="E1422" s="1" t="s">
        <v>34324</v>
      </c>
      <c r="F1422" s="1" t="s">
        <v>11012</v>
      </c>
      <c r="G1422" t="str">
        <f t="shared" si="154"/>
        <v>Valid</v>
      </c>
      <c r="H1422" s="1" t="s">
        <v>11013</v>
      </c>
      <c r="I1422" t="str" cm="1">
        <f t="array" ref="I1422">IF(OR(TRIM(H1422)="",ISNUMBER(SEARCH("#",H1422)),AA1422&lt;Config!$B$8,SUMPRODUCT(--ISNUMBER(SEARCH({"a";"b";"c";"d";"e";"f";"g";"h";"i";"j";"k";"l";"m";"n";"o";"p";"q";"r";"s";"t";"u";"v";"w";"x";"y";"z"},H1422)))&gt;0),"Invalid","Valid")</f>
        <v>Valid</v>
      </c>
      <c r="J1422" s="1" t="s">
        <v>11014</v>
      </c>
      <c r="K1422" s="1" t="s">
        <v>178</v>
      </c>
      <c r="L1422" s="1" t="s">
        <v>179</v>
      </c>
      <c r="M1422" s="1" t="s">
        <v>30</v>
      </c>
      <c r="N1422" s="1" t="s">
        <v>33819</v>
      </c>
      <c r="O1422" s="1" t="s">
        <v>52</v>
      </c>
      <c r="P1422" t="s">
        <v>590</v>
      </c>
      <c r="Q1422" s="1" t="s">
        <v>844</v>
      </c>
      <c r="R1422" s="1" t="s">
        <v>592</v>
      </c>
      <c r="S1422" s="1" t="s">
        <v>11015</v>
      </c>
      <c r="T1422" s="1" t="s">
        <v>11016</v>
      </c>
      <c r="U1422" s="1" t="s">
        <v>6822</v>
      </c>
      <c r="V1422" s="1" t="s">
        <v>140</v>
      </c>
      <c r="W1422" s="1" t="s">
        <v>75</v>
      </c>
      <c r="X1422" t="str">
        <f t="shared" si="155"/>
        <v>Complete</v>
      </c>
      <c r="Y1422">
        <f>MAX(0,100-IF(G1422="Invalid",Config!$B$5,0)-IF(I1422="Invalid",Config!$B$6,0)-IF(X1422="Incomplete",Config!$B$7,0)-IF(AF1422="Yes",Config!$B$37,0))</f>
        <v>100</v>
      </c>
      <c r="Z1422" s="1">
        <f>IF(OR(TRIM(B1422)="",COUNTIF(Config!$B$15:$B$19,B1422)&gt;0),1,0)+IF(OR(TRIM(C1422)="",COUNTIF(Config!$B$15:$B$19,C1422)&gt;0),1,0)+IF(OR(TRIM(F1422)="",COUNTIF(Config!$B$15:$B$19,F1422)&gt;0),1,0)+IF(OR(TRIM(H1422)="",COUNTIF(Config!$B$15:$B$19,H1422)&gt;0),1,0)+IF(OR(TRIM(E1422)="",COUNTIF(Config!$B$15:$B$19,E1422)&gt;0),1,0)+IF(OR(TRIM(K1422)="",COUNTIF(Config!$B$15:$B$19,K1422)&gt;0),1,0)+IF(OR(TRIM(P1422)="",COUNTIF(Config!$B$15:$B$19,P1422)&gt;0),1,0)+IF(OR(TRIM(R1422)="",COUNTIF(Config!$B$15:$B$19,R1422)&gt;0),1,0)</f>
        <v>0</v>
      </c>
      <c r="AA1422" s="1" cm="1">
        <f t="array" ref="AA1422">SUMPRODUCT(LEN(H1422)-LEN(SUBSTITUTE(H1422,{"0";"1";"2";"3";"4";"5";"6";"7";"8";"9"},"")))</f>
        <v>12</v>
      </c>
      <c r="AC1422" t="str">
        <f t="shared" si="156"/>
        <v/>
      </c>
      <c r="AD1422">
        <f t="shared" si="157"/>
        <v>1</v>
      </c>
      <c r="AE1422">
        <f t="shared" si="158"/>
        <v>1</v>
      </c>
      <c r="AF1422" t="str">
        <f t="shared" si="159"/>
        <v>No</v>
      </c>
      <c r="AG1422">
        <f t="shared" ca="1" si="160"/>
        <v>37</v>
      </c>
      <c r="AH1422" t="str">
        <f ca="1">IF(OR(V1422="",AG1422=""),"Yes",IF(AG1422&gt;Config!$B$41,"Yes","No"))</f>
        <v>No</v>
      </c>
    </row>
    <row r="1423" spans="1:34" x14ac:dyDescent="0.25">
      <c r="A1423" s="1" t="s">
        <v>11017</v>
      </c>
      <c r="B1423" s="1" t="s">
        <v>431</v>
      </c>
      <c r="C1423" s="1" t="s">
        <v>230</v>
      </c>
      <c r="D1423" s="1" t="s">
        <v>11018</v>
      </c>
      <c r="E1423" s="1" t="s">
        <v>34637</v>
      </c>
      <c r="F1423" s="1" t="s">
        <v>11019</v>
      </c>
      <c r="G1423" t="str">
        <f t="shared" si="154"/>
        <v>Valid</v>
      </c>
      <c r="H1423" s="1" t="s">
        <v>11020</v>
      </c>
      <c r="I1423" t="str" cm="1">
        <f t="array" ref="I1423">IF(OR(TRIM(H1423)="",ISNUMBER(SEARCH("#",H1423)),AA1423&lt;Config!$B$8,SUMPRODUCT(--ISNUMBER(SEARCH({"a";"b";"c";"d";"e";"f";"g";"h";"i";"j";"k";"l";"m";"n";"o";"p";"q";"r";"s";"t";"u";"v";"w";"x";"y";"z"},H1423)))&gt;0),"Invalid","Valid")</f>
        <v>Valid</v>
      </c>
      <c r="J1423" s="1" t="s">
        <v>11021</v>
      </c>
      <c r="K1423" s="1" t="s">
        <v>250</v>
      </c>
      <c r="L1423" s="1" t="s">
        <v>49</v>
      </c>
      <c r="M1423" s="1" t="s">
        <v>251</v>
      </c>
      <c r="N1423" s="1" t="s">
        <v>33819</v>
      </c>
      <c r="O1423" s="1" t="s">
        <v>69</v>
      </c>
      <c r="P1423" t="s">
        <v>344</v>
      </c>
      <c r="Q1423" s="1" t="s">
        <v>345</v>
      </c>
      <c r="R1423" s="1" t="s">
        <v>1200</v>
      </c>
      <c r="S1423" s="1" t="s">
        <v>11022</v>
      </c>
      <c r="T1423" s="1" t="s">
        <v>11023</v>
      </c>
      <c r="U1423" s="1" t="s">
        <v>11024</v>
      </c>
      <c r="V1423" s="1" t="s">
        <v>5314</v>
      </c>
      <c r="W1423" s="1" t="s">
        <v>293</v>
      </c>
      <c r="X1423" t="str">
        <f t="shared" si="155"/>
        <v>Complete</v>
      </c>
      <c r="Y1423">
        <f>MAX(0,100-IF(G1423="Invalid",Config!$B$5,0)-IF(I1423="Invalid",Config!$B$6,0)-IF(X1423="Incomplete",Config!$B$7,0)-IF(AF1423="Yes",Config!$B$37,0))</f>
        <v>100</v>
      </c>
      <c r="Z1423" s="1">
        <f>IF(OR(TRIM(B1423)="",COUNTIF(Config!$B$15:$B$19,B1423)&gt;0),1,0)+IF(OR(TRIM(C1423)="",COUNTIF(Config!$B$15:$B$19,C1423)&gt;0),1,0)+IF(OR(TRIM(F1423)="",COUNTIF(Config!$B$15:$B$19,F1423)&gt;0),1,0)+IF(OR(TRIM(H1423)="",COUNTIF(Config!$B$15:$B$19,H1423)&gt;0),1,0)+IF(OR(TRIM(E1423)="",COUNTIF(Config!$B$15:$B$19,E1423)&gt;0),1,0)+IF(OR(TRIM(K1423)="",COUNTIF(Config!$B$15:$B$19,K1423)&gt;0),1,0)+IF(OR(TRIM(P1423)="",COUNTIF(Config!$B$15:$B$19,P1423)&gt;0),1,0)+IF(OR(TRIM(R1423)="",COUNTIF(Config!$B$15:$B$19,R1423)&gt;0),1,0)</f>
        <v>0</v>
      </c>
      <c r="AA1423" s="1" cm="1">
        <f t="array" ref="AA1423">SUMPRODUCT(LEN(H1423)-LEN(SUBSTITUTE(H1423,{"0";"1";"2";"3";"4";"5";"6";"7";"8";"9"},"")))</f>
        <v>11</v>
      </c>
      <c r="AC1423" t="str">
        <f t="shared" si="156"/>
        <v/>
      </c>
      <c r="AD1423">
        <f t="shared" si="157"/>
        <v>1</v>
      </c>
      <c r="AE1423">
        <f t="shared" si="158"/>
        <v>1</v>
      </c>
      <c r="AF1423" t="str">
        <f t="shared" si="159"/>
        <v>No</v>
      </c>
      <c r="AG1423">
        <f t="shared" ca="1" si="160"/>
        <v>530</v>
      </c>
      <c r="AH1423" t="str">
        <f ca="1">IF(OR(V1423="",AG1423=""),"Yes",IF(AG1423&gt;Config!$B$41,"Yes","No"))</f>
        <v>Yes</v>
      </c>
    </row>
    <row r="1424" spans="1:34" x14ac:dyDescent="0.25">
      <c r="A1424" s="1" t="s">
        <v>11025</v>
      </c>
      <c r="B1424" s="1" t="s">
        <v>397</v>
      </c>
      <c r="C1424" s="1" t="s">
        <v>535</v>
      </c>
      <c r="D1424" s="1" t="s">
        <v>10394</v>
      </c>
      <c r="E1424" s="1" t="s">
        <v>34365</v>
      </c>
      <c r="F1424" s="1" t="s">
        <v>10395</v>
      </c>
      <c r="G1424" t="str">
        <f t="shared" si="154"/>
        <v>Valid</v>
      </c>
      <c r="H1424" s="1" t="s">
        <v>11026</v>
      </c>
      <c r="I1424" t="str" cm="1">
        <f t="array" ref="I1424">IF(OR(TRIM(H1424)="",ISNUMBER(SEARCH("#",H1424)),AA1424&lt;Config!$B$8,SUMPRODUCT(--ISNUMBER(SEARCH({"a";"b";"c";"d";"e";"f";"g";"h";"i";"j";"k";"l";"m";"n";"o";"p";"q";"r";"s";"t";"u";"v";"w";"x";"y";"z"},H1424)))&gt;0),"Invalid","Valid")</f>
        <v>Valid</v>
      </c>
      <c r="J1424" s="1" t="s">
        <v>10397</v>
      </c>
      <c r="K1424" s="1" t="s">
        <v>250</v>
      </c>
      <c r="L1424" s="1" t="s">
        <v>179</v>
      </c>
      <c r="M1424" s="1" t="s">
        <v>103</v>
      </c>
      <c r="N1424" s="1" t="s">
        <v>437</v>
      </c>
      <c r="O1424" s="1" t="s">
        <v>196</v>
      </c>
      <c r="P1424" t="s">
        <v>590</v>
      </c>
      <c r="Q1424" s="1" t="s">
        <v>844</v>
      </c>
      <c r="R1424" s="1" t="s">
        <v>1774</v>
      </c>
      <c r="S1424" s="1" t="s">
        <v>8129</v>
      </c>
      <c r="T1424" s="1" t="s">
        <v>10398</v>
      </c>
      <c r="U1424" s="1" t="s">
        <v>10399</v>
      </c>
      <c r="V1424" s="1" t="s">
        <v>2563</v>
      </c>
      <c r="W1424" s="1" t="s">
        <v>33823</v>
      </c>
      <c r="X1424" t="str">
        <f t="shared" si="155"/>
        <v>Complete</v>
      </c>
      <c r="Y1424">
        <f>MAX(0,100-IF(G1424="Invalid",Config!$B$5,0)-IF(I1424="Invalid",Config!$B$6,0)-IF(X1424="Incomplete",Config!$B$7,0)-IF(AF1424="Yes",Config!$B$37,0))</f>
        <v>75</v>
      </c>
      <c r="Z1424" s="1">
        <f>IF(OR(TRIM(B1424)="",COUNTIF(Config!$B$15:$B$19,B1424)&gt;0),1,0)+IF(OR(TRIM(C1424)="",COUNTIF(Config!$B$15:$B$19,C1424)&gt;0),1,0)+IF(OR(TRIM(F1424)="",COUNTIF(Config!$B$15:$B$19,F1424)&gt;0),1,0)+IF(OR(TRIM(H1424)="",COUNTIF(Config!$B$15:$B$19,H1424)&gt;0),1,0)+IF(OR(TRIM(E1424)="",COUNTIF(Config!$B$15:$B$19,E1424)&gt;0),1,0)+IF(OR(TRIM(K1424)="",COUNTIF(Config!$B$15:$B$19,K1424)&gt;0),1,0)+IF(OR(TRIM(P1424)="",COUNTIF(Config!$B$15:$B$19,P1424)&gt;0),1,0)+IF(OR(TRIM(R1424)="",COUNTIF(Config!$B$15:$B$19,R1424)&gt;0),1,0)</f>
        <v>0</v>
      </c>
      <c r="AA1424" s="1" cm="1">
        <f t="array" ref="AA1424">SUMPRODUCT(LEN(H1424)-LEN(SUBSTITUTE(H1424,{"0";"1";"2";"3";"4";"5";"6";"7";"8";"9"},"")))</f>
        <v>12</v>
      </c>
      <c r="AC1424" t="str">
        <f t="shared" si="156"/>
        <v>Potential Duplicate</v>
      </c>
      <c r="AD1424">
        <f t="shared" si="157"/>
        <v>2</v>
      </c>
      <c r="AE1424">
        <f t="shared" si="158"/>
        <v>1</v>
      </c>
      <c r="AF1424" t="str">
        <f t="shared" si="159"/>
        <v>Yes</v>
      </c>
      <c r="AG1424">
        <f t="shared" ca="1" si="160"/>
        <v>372</v>
      </c>
      <c r="AH1424" t="str">
        <f ca="1">IF(OR(V1424="",AG1424=""),"Yes",IF(AG1424&gt;Config!$B$41,"Yes","No"))</f>
        <v>Yes</v>
      </c>
    </row>
    <row r="1425" spans="1:34" x14ac:dyDescent="0.25">
      <c r="A1425" s="1" t="s">
        <v>11027</v>
      </c>
      <c r="B1425" s="1" t="s">
        <v>42</v>
      </c>
      <c r="C1425" s="1" t="s">
        <v>2104</v>
      </c>
      <c r="D1425" s="1" t="s">
        <v>11028</v>
      </c>
      <c r="E1425" s="1" t="s">
        <v>339</v>
      </c>
      <c r="F1425" s="1" t="s">
        <v>11029</v>
      </c>
      <c r="G1425" t="str">
        <f t="shared" si="154"/>
        <v>Valid</v>
      </c>
      <c r="H1425" s="1" t="s">
        <v>11030</v>
      </c>
      <c r="I1425" t="str" cm="1">
        <f t="array" ref="I1425">IF(OR(TRIM(H1425)="",ISNUMBER(SEARCH("#",H1425)),AA1425&lt;Config!$B$8,SUMPRODUCT(--ISNUMBER(SEARCH({"a";"b";"c";"d";"e";"f";"g";"h";"i";"j";"k";"l";"m";"n";"o";"p";"q";"r";"s";"t";"u";"v";"w";"x";"y";"z"},H1425)))&gt;0),"Invalid","Valid")</f>
        <v>Valid</v>
      </c>
      <c r="J1425" s="1" t="s">
        <v>11031</v>
      </c>
      <c r="K1425" s="1" t="s">
        <v>481</v>
      </c>
      <c r="L1425" s="1" t="s">
        <v>29</v>
      </c>
      <c r="M1425" s="1" t="s">
        <v>50</v>
      </c>
      <c r="N1425" s="1" t="s">
        <v>252</v>
      </c>
      <c r="O1425" s="1" t="s">
        <v>69</v>
      </c>
      <c r="P1425" t="s">
        <v>328</v>
      </c>
      <c r="Q1425" s="1" t="s">
        <v>329</v>
      </c>
      <c r="R1425" s="1" t="s">
        <v>571</v>
      </c>
      <c r="S1425" s="1" t="s">
        <v>7597</v>
      </c>
      <c r="T1425" s="1" t="s">
        <v>11032</v>
      </c>
      <c r="U1425" s="1" t="s">
        <v>11033</v>
      </c>
      <c r="V1425" s="1" t="s">
        <v>140</v>
      </c>
      <c r="W1425" s="1" t="s">
        <v>125</v>
      </c>
      <c r="X1425" t="str">
        <f t="shared" si="155"/>
        <v>Complete</v>
      </c>
      <c r="Y1425">
        <f>MAX(0,100-IF(G1425="Invalid",Config!$B$5,0)-IF(I1425="Invalid",Config!$B$6,0)-IF(X1425="Incomplete",Config!$B$7,0)-IF(AF1425="Yes",Config!$B$37,0))</f>
        <v>100</v>
      </c>
      <c r="Z1425" s="1">
        <f>IF(OR(TRIM(B1425)="",COUNTIF(Config!$B$15:$B$19,B1425)&gt;0),1,0)+IF(OR(TRIM(C1425)="",COUNTIF(Config!$B$15:$B$19,C1425)&gt;0),1,0)+IF(OR(TRIM(F1425)="",COUNTIF(Config!$B$15:$B$19,F1425)&gt;0),1,0)+IF(OR(TRIM(H1425)="",COUNTIF(Config!$B$15:$B$19,H1425)&gt;0),1,0)+IF(OR(TRIM(E1425)="",COUNTIF(Config!$B$15:$B$19,E1425)&gt;0),1,0)+IF(OR(TRIM(K1425)="",COUNTIF(Config!$B$15:$B$19,K1425)&gt;0),1,0)+IF(OR(TRIM(P1425)="",COUNTIF(Config!$B$15:$B$19,P1425)&gt;0),1,0)+IF(OR(TRIM(R1425)="",COUNTIF(Config!$B$15:$B$19,R1425)&gt;0),1,0)</f>
        <v>0</v>
      </c>
      <c r="AA1425" s="1" cm="1">
        <f t="array" ref="AA1425">SUMPRODUCT(LEN(H1425)-LEN(SUBSTITUTE(H1425,{"0";"1";"2";"3";"4";"5";"6";"7";"8";"9"},"")))</f>
        <v>11</v>
      </c>
      <c r="AC1425" t="str">
        <f t="shared" si="156"/>
        <v/>
      </c>
      <c r="AD1425">
        <f t="shared" si="157"/>
        <v>1</v>
      </c>
      <c r="AE1425">
        <f t="shared" si="158"/>
        <v>1</v>
      </c>
      <c r="AF1425" t="str">
        <f t="shared" si="159"/>
        <v>No</v>
      </c>
      <c r="AG1425">
        <f t="shared" ca="1" si="160"/>
        <v>37</v>
      </c>
      <c r="AH1425" t="str">
        <f ca="1">IF(OR(V1425="",AG1425=""),"Yes",IF(AG1425&gt;Config!$B$41,"Yes","No"))</f>
        <v>No</v>
      </c>
    </row>
    <row r="1426" spans="1:34" x14ac:dyDescent="0.25">
      <c r="A1426" s="1" t="s">
        <v>11034</v>
      </c>
      <c r="B1426" s="1" t="s">
        <v>534</v>
      </c>
      <c r="C1426" s="1" t="s">
        <v>1068</v>
      </c>
      <c r="D1426" s="1" t="s">
        <v>11035</v>
      </c>
      <c r="E1426" s="1" t="s">
        <v>34638</v>
      </c>
      <c r="F1426" s="1" t="s">
        <v>11036</v>
      </c>
      <c r="G1426" t="str">
        <f t="shared" si="154"/>
        <v>Valid</v>
      </c>
      <c r="H1426" s="1" t="s">
        <v>11037</v>
      </c>
      <c r="I1426" t="str" cm="1">
        <f t="array" ref="I1426">IF(OR(TRIM(H1426)="",ISNUMBER(SEARCH("#",H1426)),AA1426&lt;Config!$B$8,SUMPRODUCT(--ISNUMBER(SEARCH({"a";"b";"c";"d";"e";"f";"g";"h";"i";"j";"k";"l";"m";"n";"o";"p";"q";"r";"s";"t";"u";"v";"w";"x";"y";"z"},H1426)))&gt;0),"Invalid","Valid")</f>
        <v>Valid</v>
      </c>
      <c r="J1426" s="1" t="s">
        <v>11038</v>
      </c>
      <c r="K1426" s="1" t="s">
        <v>425</v>
      </c>
      <c r="L1426" s="1" t="s">
        <v>134</v>
      </c>
      <c r="M1426" s="1" t="s">
        <v>50</v>
      </c>
      <c r="N1426" s="1" t="s">
        <v>68</v>
      </c>
      <c r="O1426" s="1" t="s">
        <v>180</v>
      </c>
      <c r="P1426" t="s">
        <v>53</v>
      </c>
      <c r="Q1426" s="1" t="s">
        <v>181</v>
      </c>
      <c r="R1426" s="1" t="s">
        <v>70</v>
      </c>
      <c r="S1426" s="1" t="s">
        <v>11039</v>
      </c>
      <c r="T1426" s="1" t="s">
        <v>11040</v>
      </c>
      <c r="U1426" s="1" t="s">
        <v>2737</v>
      </c>
      <c r="V1426" s="1" t="s">
        <v>11041</v>
      </c>
      <c r="W1426" s="1" t="s">
        <v>33823</v>
      </c>
      <c r="X1426" t="str">
        <f t="shared" si="155"/>
        <v>Complete</v>
      </c>
      <c r="Y1426">
        <f>MAX(0,100-IF(G1426="Invalid",Config!$B$5,0)-IF(I1426="Invalid",Config!$B$6,0)-IF(X1426="Incomplete",Config!$B$7,0)-IF(AF1426="Yes",Config!$B$37,0))</f>
        <v>75</v>
      </c>
      <c r="Z1426" s="1">
        <f>IF(OR(TRIM(B1426)="",COUNTIF(Config!$B$15:$B$19,B1426)&gt;0),1,0)+IF(OR(TRIM(C1426)="",COUNTIF(Config!$B$15:$B$19,C1426)&gt;0),1,0)+IF(OR(TRIM(F1426)="",COUNTIF(Config!$B$15:$B$19,F1426)&gt;0),1,0)+IF(OR(TRIM(H1426)="",COUNTIF(Config!$B$15:$B$19,H1426)&gt;0),1,0)+IF(OR(TRIM(E1426)="",COUNTIF(Config!$B$15:$B$19,E1426)&gt;0),1,0)+IF(OR(TRIM(K1426)="",COUNTIF(Config!$B$15:$B$19,K1426)&gt;0),1,0)+IF(OR(TRIM(P1426)="",COUNTIF(Config!$B$15:$B$19,P1426)&gt;0),1,0)+IF(OR(TRIM(R1426)="",COUNTIF(Config!$B$15:$B$19,R1426)&gt;0),1,0)</f>
        <v>0</v>
      </c>
      <c r="AA1426" s="1" cm="1">
        <f t="array" ref="AA1426">SUMPRODUCT(LEN(H1426)-LEN(SUBSTITUTE(H1426,{"0";"1";"2";"3";"4";"5";"6";"7";"8";"9"},"")))</f>
        <v>10</v>
      </c>
      <c r="AC1426" t="str">
        <f t="shared" si="156"/>
        <v>Potential Duplicate</v>
      </c>
      <c r="AD1426">
        <f t="shared" si="157"/>
        <v>2</v>
      </c>
      <c r="AE1426">
        <f t="shared" si="158"/>
        <v>1</v>
      </c>
      <c r="AF1426" t="str">
        <f t="shared" si="159"/>
        <v>Yes</v>
      </c>
      <c r="AG1426" t="str">
        <f t="shared" ca="1" si="160"/>
        <v/>
      </c>
      <c r="AH1426" t="str">
        <f ca="1">IF(OR(V1426="",AG1426=""),"Yes",IF(AG1426&gt;Config!$B$41,"Yes","No"))</f>
        <v>Yes</v>
      </c>
    </row>
    <row r="1427" spans="1:34" x14ac:dyDescent="0.25">
      <c r="A1427" s="1" t="s">
        <v>11042</v>
      </c>
      <c r="B1427" s="1" t="s">
        <v>1293</v>
      </c>
      <c r="C1427" s="1" t="s">
        <v>78</v>
      </c>
      <c r="D1427" s="1" t="s">
        <v>11043</v>
      </c>
      <c r="E1427" s="1" t="s">
        <v>34639</v>
      </c>
      <c r="F1427" s="1" t="s">
        <v>11044</v>
      </c>
      <c r="G1427" t="str">
        <f t="shared" si="154"/>
        <v>Valid</v>
      </c>
      <c r="H1427" s="1" t="s">
        <v>11045</v>
      </c>
      <c r="I1427" t="str" cm="1">
        <f t="array" ref="I1427">IF(OR(TRIM(H1427)="",ISNUMBER(SEARCH("#",H1427)),AA1427&lt;Config!$B$8,SUMPRODUCT(--ISNUMBER(SEARCH({"a";"b";"c";"d";"e";"f";"g";"h";"i";"j";"k";"l";"m";"n";"o";"p";"q";"r";"s";"t";"u";"v";"w";"x";"y";"z"},H1427)))&gt;0),"Invalid","Valid")</f>
        <v>Valid</v>
      </c>
      <c r="J1427" s="1" t="s">
        <v>11046</v>
      </c>
      <c r="K1427" s="1" t="s">
        <v>425</v>
      </c>
      <c r="L1427" s="1" t="s">
        <v>49</v>
      </c>
      <c r="M1427" s="1" t="s">
        <v>103</v>
      </c>
      <c r="N1427" s="1" t="s">
        <v>211</v>
      </c>
      <c r="O1427" s="1" t="s">
        <v>149</v>
      </c>
      <c r="P1427" t="s">
        <v>53</v>
      </c>
      <c r="Q1427" s="1" t="s">
        <v>181</v>
      </c>
      <c r="R1427" s="1" t="s">
        <v>198</v>
      </c>
      <c r="S1427" s="1" t="s">
        <v>11047</v>
      </c>
      <c r="T1427" s="1" t="s">
        <v>11048</v>
      </c>
      <c r="U1427" s="1" t="s">
        <v>169</v>
      </c>
      <c r="V1427" s="1" t="s">
        <v>11049</v>
      </c>
      <c r="W1427" s="1" t="s">
        <v>202</v>
      </c>
      <c r="X1427" t="str">
        <f t="shared" si="155"/>
        <v>Complete</v>
      </c>
      <c r="Y1427">
        <f>MAX(0,100-IF(G1427="Invalid",Config!$B$5,0)-IF(I1427="Invalid",Config!$B$6,0)-IF(X1427="Incomplete",Config!$B$7,0)-IF(AF1427="Yes",Config!$B$37,0))</f>
        <v>100</v>
      </c>
      <c r="Z1427" s="1">
        <f>IF(OR(TRIM(B1427)="",COUNTIF(Config!$B$15:$B$19,B1427)&gt;0),1,0)+IF(OR(TRIM(C1427)="",COUNTIF(Config!$B$15:$B$19,C1427)&gt;0),1,0)+IF(OR(TRIM(F1427)="",COUNTIF(Config!$B$15:$B$19,F1427)&gt;0),1,0)+IF(OR(TRIM(H1427)="",COUNTIF(Config!$B$15:$B$19,H1427)&gt;0),1,0)+IF(OR(TRIM(E1427)="",COUNTIF(Config!$B$15:$B$19,E1427)&gt;0),1,0)+IF(OR(TRIM(K1427)="",COUNTIF(Config!$B$15:$B$19,K1427)&gt;0),1,0)+IF(OR(TRIM(P1427)="",COUNTIF(Config!$B$15:$B$19,P1427)&gt;0),1,0)+IF(OR(TRIM(R1427)="",COUNTIF(Config!$B$15:$B$19,R1427)&gt;0),1,0)</f>
        <v>0</v>
      </c>
      <c r="AA1427" s="1" cm="1">
        <f t="array" ref="AA1427">SUMPRODUCT(LEN(H1427)-LEN(SUBSTITUTE(H1427,{"0";"1";"2";"3";"4";"5";"6";"7";"8";"9"},"")))</f>
        <v>12</v>
      </c>
      <c r="AC1427" t="str">
        <f t="shared" si="156"/>
        <v/>
      </c>
      <c r="AD1427">
        <f t="shared" si="157"/>
        <v>1</v>
      </c>
      <c r="AE1427">
        <f t="shared" si="158"/>
        <v>1</v>
      </c>
      <c r="AF1427" t="str">
        <f t="shared" si="159"/>
        <v>No</v>
      </c>
      <c r="AG1427">
        <f t="shared" ca="1" si="160"/>
        <v>280</v>
      </c>
      <c r="AH1427" t="str">
        <f ca="1">IF(OR(V1427="",AG1427=""),"Yes",IF(AG1427&gt;Config!$B$41,"Yes","No"))</f>
        <v>No</v>
      </c>
    </row>
    <row r="1428" spans="1:34" x14ac:dyDescent="0.25">
      <c r="A1428" s="1" t="s">
        <v>11050</v>
      </c>
      <c r="B1428" s="1" t="s">
        <v>1399</v>
      </c>
      <c r="C1428" s="1" t="s">
        <v>205</v>
      </c>
      <c r="D1428" s="1" t="s">
        <v>11051</v>
      </c>
      <c r="E1428" s="1" t="s">
        <v>34640</v>
      </c>
      <c r="F1428" s="1" t="s">
        <v>11052</v>
      </c>
      <c r="G1428" t="str">
        <f t="shared" si="154"/>
        <v>Valid</v>
      </c>
      <c r="H1428" s="1" t="s">
        <v>11053</v>
      </c>
      <c r="I1428" t="str" cm="1">
        <f t="array" ref="I1428">IF(OR(TRIM(H1428)="",ISNUMBER(SEARCH("#",H1428)),AA1428&lt;Config!$B$8,SUMPRODUCT(--ISNUMBER(SEARCH({"a";"b";"c";"d";"e";"f";"g";"h";"i";"j";"k";"l";"m";"n";"o";"p";"q";"r";"s";"t";"u";"v";"w";"x";"y";"z"},H1428)))&gt;0),"Invalid","Valid")</f>
        <v>Valid</v>
      </c>
      <c r="J1428" s="1" t="s">
        <v>11054</v>
      </c>
      <c r="K1428" s="1" t="s">
        <v>66</v>
      </c>
      <c r="L1428" s="1" t="s">
        <v>49</v>
      </c>
      <c r="M1428" s="1" t="s">
        <v>517</v>
      </c>
      <c r="N1428" s="1" t="s">
        <v>31</v>
      </c>
      <c r="O1428" s="1" t="s">
        <v>52</v>
      </c>
      <c r="P1428" t="s">
        <v>87</v>
      </c>
      <c r="Q1428" s="1" t="s">
        <v>88</v>
      </c>
      <c r="R1428" s="1" t="s">
        <v>136</v>
      </c>
      <c r="S1428" s="1" t="s">
        <v>11055</v>
      </c>
      <c r="T1428" s="1" t="s">
        <v>11056</v>
      </c>
      <c r="U1428" s="1" t="s">
        <v>6822</v>
      </c>
      <c r="V1428" s="1" t="s">
        <v>11057</v>
      </c>
      <c r="W1428" s="1" t="s">
        <v>384</v>
      </c>
      <c r="X1428" t="str">
        <f t="shared" si="155"/>
        <v>Complete</v>
      </c>
      <c r="Y1428">
        <f>MAX(0,100-IF(G1428="Invalid",Config!$B$5,0)-IF(I1428="Invalid",Config!$B$6,0)-IF(X1428="Incomplete",Config!$B$7,0)-IF(AF1428="Yes",Config!$B$37,0))</f>
        <v>100</v>
      </c>
      <c r="Z1428" s="1">
        <f>IF(OR(TRIM(B1428)="",COUNTIF(Config!$B$15:$B$19,B1428)&gt;0),1,0)+IF(OR(TRIM(C1428)="",COUNTIF(Config!$B$15:$B$19,C1428)&gt;0),1,0)+IF(OR(TRIM(F1428)="",COUNTIF(Config!$B$15:$B$19,F1428)&gt;0),1,0)+IF(OR(TRIM(H1428)="",COUNTIF(Config!$B$15:$B$19,H1428)&gt;0),1,0)+IF(OR(TRIM(E1428)="",COUNTIF(Config!$B$15:$B$19,E1428)&gt;0),1,0)+IF(OR(TRIM(K1428)="",COUNTIF(Config!$B$15:$B$19,K1428)&gt;0),1,0)+IF(OR(TRIM(P1428)="",COUNTIF(Config!$B$15:$B$19,P1428)&gt;0),1,0)+IF(OR(TRIM(R1428)="",COUNTIF(Config!$B$15:$B$19,R1428)&gt;0),1,0)</f>
        <v>0</v>
      </c>
      <c r="AA1428" s="1" cm="1">
        <f t="array" ref="AA1428">SUMPRODUCT(LEN(H1428)-LEN(SUBSTITUTE(H1428,{"0";"1";"2";"3";"4";"5";"6";"7";"8";"9"},"")))</f>
        <v>11</v>
      </c>
      <c r="AC1428" t="str">
        <f t="shared" si="156"/>
        <v/>
      </c>
      <c r="AD1428">
        <f t="shared" si="157"/>
        <v>1</v>
      </c>
      <c r="AE1428">
        <f t="shared" si="158"/>
        <v>1</v>
      </c>
      <c r="AF1428" t="str">
        <f t="shared" si="159"/>
        <v>No</v>
      </c>
      <c r="AG1428">
        <f t="shared" ca="1" si="160"/>
        <v>93</v>
      </c>
      <c r="AH1428" t="str">
        <f ca="1">IF(OR(V1428="",AG1428=""),"Yes",IF(AG1428&gt;Config!$B$41,"Yes","No"))</f>
        <v>No</v>
      </c>
    </row>
    <row r="1429" spans="1:34" x14ac:dyDescent="0.25">
      <c r="A1429" s="1" t="s">
        <v>11058</v>
      </c>
      <c r="B1429" s="1" t="s">
        <v>678</v>
      </c>
      <c r="C1429" s="1" t="s">
        <v>189</v>
      </c>
      <c r="D1429" s="1" t="s">
        <v>11059</v>
      </c>
      <c r="E1429" s="1" t="s">
        <v>34641</v>
      </c>
      <c r="F1429" s="1" t="s">
        <v>11060</v>
      </c>
      <c r="G1429" t="str">
        <f t="shared" si="154"/>
        <v>Valid</v>
      </c>
      <c r="H1429" s="1" t="s">
        <v>11061</v>
      </c>
      <c r="I1429" t="str" cm="1">
        <f t="array" ref="I1429">IF(OR(TRIM(H1429)="",ISNUMBER(SEARCH("#",H1429)),AA1429&lt;Config!$B$8,SUMPRODUCT(--ISNUMBER(SEARCH({"a";"b";"c";"d";"e";"f";"g";"h";"i";"j";"k";"l";"m";"n";"o";"p";"q";"r";"s";"t";"u";"v";"w";"x";"y";"z"},H1429)))&gt;0),"Invalid","Valid")</f>
        <v>Valid</v>
      </c>
      <c r="J1429" s="1" t="s">
        <v>11062</v>
      </c>
      <c r="K1429" s="1" t="s">
        <v>369</v>
      </c>
      <c r="L1429" s="1" t="s">
        <v>84</v>
      </c>
      <c r="M1429" s="1" t="s">
        <v>462</v>
      </c>
      <c r="N1429" s="1" t="s">
        <v>31</v>
      </c>
      <c r="O1429" s="1" t="s">
        <v>69</v>
      </c>
      <c r="P1429" t="s">
        <v>87</v>
      </c>
      <c r="Q1429" s="1" t="s">
        <v>88</v>
      </c>
      <c r="R1429" s="1" t="s">
        <v>212</v>
      </c>
      <c r="S1429" s="1" t="s">
        <v>11063</v>
      </c>
      <c r="T1429" s="1" t="s">
        <v>11064</v>
      </c>
      <c r="U1429" s="1" t="s">
        <v>3903</v>
      </c>
      <c r="V1429" s="1" t="s">
        <v>1273</v>
      </c>
      <c r="W1429" s="1" t="s">
        <v>94</v>
      </c>
      <c r="X1429" t="str">
        <f t="shared" si="155"/>
        <v>Complete</v>
      </c>
      <c r="Y1429">
        <f>MAX(0,100-IF(G1429="Invalid",Config!$B$5,0)-IF(I1429="Invalid",Config!$B$6,0)-IF(X1429="Incomplete",Config!$B$7,0)-IF(AF1429="Yes",Config!$B$37,0))</f>
        <v>100</v>
      </c>
      <c r="Z1429" s="1">
        <f>IF(OR(TRIM(B1429)="",COUNTIF(Config!$B$15:$B$19,B1429)&gt;0),1,0)+IF(OR(TRIM(C1429)="",COUNTIF(Config!$B$15:$B$19,C1429)&gt;0),1,0)+IF(OR(TRIM(F1429)="",COUNTIF(Config!$B$15:$B$19,F1429)&gt;0),1,0)+IF(OR(TRIM(H1429)="",COUNTIF(Config!$B$15:$B$19,H1429)&gt;0),1,0)+IF(OR(TRIM(E1429)="",COUNTIF(Config!$B$15:$B$19,E1429)&gt;0),1,0)+IF(OR(TRIM(K1429)="",COUNTIF(Config!$B$15:$B$19,K1429)&gt;0),1,0)+IF(OR(TRIM(P1429)="",COUNTIF(Config!$B$15:$B$19,P1429)&gt;0),1,0)+IF(OR(TRIM(R1429)="",COUNTIF(Config!$B$15:$B$19,R1429)&gt;0),1,0)</f>
        <v>0</v>
      </c>
      <c r="AA1429" s="1" cm="1">
        <f t="array" ref="AA1429">SUMPRODUCT(LEN(H1429)-LEN(SUBSTITUTE(H1429,{"0";"1";"2";"3";"4";"5";"6";"7";"8";"9"},"")))</f>
        <v>11</v>
      </c>
      <c r="AC1429" t="str">
        <f t="shared" si="156"/>
        <v/>
      </c>
      <c r="AD1429">
        <f t="shared" si="157"/>
        <v>1</v>
      </c>
      <c r="AE1429">
        <f t="shared" si="158"/>
        <v>1</v>
      </c>
      <c r="AF1429" t="str">
        <f t="shared" si="159"/>
        <v>No</v>
      </c>
      <c r="AG1429" t="str">
        <f t="shared" ca="1" si="160"/>
        <v/>
      </c>
      <c r="AH1429" t="str">
        <f ca="1">IF(OR(V1429="",AG1429=""),"Yes",IF(AG1429&gt;Config!$B$41,"Yes","No"))</f>
        <v>Yes</v>
      </c>
    </row>
    <row r="1430" spans="1:34" x14ac:dyDescent="0.25">
      <c r="A1430" s="1" t="s">
        <v>11065</v>
      </c>
      <c r="B1430" s="1" t="s">
        <v>2085</v>
      </c>
      <c r="C1430" s="1" t="s">
        <v>33815</v>
      </c>
      <c r="D1430" s="1" t="s">
        <v>2085</v>
      </c>
      <c r="E1430" s="1" t="s">
        <v>34332</v>
      </c>
      <c r="F1430" s="1" t="s">
        <v>11066</v>
      </c>
      <c r="G1430" t="str">
        <f t="shared" si="154"/>
        <v>Valid</v>
      </c>
      <c r="H1430" s="1" t="s">
        <v>11067</v>
      </c>
      <c r="I1430" t="str" cm="1">
        <f t="array" ref="I1430">IF(OR(TRIM(H1430)="",ISNUMBER(SEARCH("#",H1430)),AA1430&lt;Config!$B$8,SUMPRODUCT(--ISNUMBER(SEARCH({"a";"b";"c";"d";"e";"f";"g";"h";"i";"j";"k";"l";"m";"n";"o";"p";"q";"r";"s";"t";"u";"v";"w";"x";"y";"z"},H1430)))&gt;0),"Invalid","Valid")</f>
        <v>Valid</v>
      </c>
      <c r="J1430" s="1" t="s">
        <v>11068</v>
      </c>
      <c r="K1430" s="1" t="s">
        <v>147</v>
      </c>
      <c r="L1430" s="1" t="s">
        <v>164</v>
      </c>
      <c r="M1430" s="1" t="s">
        <v>50</v>
      </c>
      <c r="N1430" s="1" t="s">
        <v>33819</v>
      </c>
      <c r="O1430" s="1" t="s">
        <v>196</v>
      </c>
      <c r="P1430" t="s">
        <v>53</v>
      </c>
      <c r="Q1430" s="1" t="s">
        <v>55</v>
      </c>
      <c r="R1430" s="1" t="s">
        <v>197</v>
      </c>
      <c r="S1430" s="1" t="s">
        <v>11069</v>
      </c>
      <c r="T1430" s="1" t="s">
        <v>11070</v>
      </c>
      <c r="U1430" s="1" t="s">
        <v>3618</v>
      </c>
      <c r="V1430" s="1" t="s">
        <v>11071</v>
      </c>
      <c r="W1430" s="1" t="s">
        <v>293</v>
      </c>
      <c r="X1430" t="str">
        <f t="shared" si="155"/>
        <v>Incomplete</v>
      </c>
      <c r="Y1430">
        <f>MAX(0,100-IF(G1430="Invalid",Config!$B$5,0)-IF(I1430="Invalid",Config!$B$6,0)-IF(X1430="Incomplete",Config!$B$7,0)-IF(AF1430="Yes",Config!$B$37,0))</f>
        <v>60</v>
      </c>
      <c r="Z1430" s="1">
        <f>IF(OR(TRIM(B1430)="",COUNTIF(Config!$B$15:$B$19,B1430)&gt;0),1,0)+IF(OR(TRIM(C1430)="",COUNTIF(Config!$B$15:$B$19,C1430)&gt;0),1,0)+IF(OR(TRIM(F1430)="",COUNTIF(Config!$B$15:$B$19,F1430)&gt;0),1,0)+IF(OR(TRIM(H1430)="",COUNTIF(Config!$B$15:$B$19,H1430)&gt;0),1,0)+IF(OR(TRIM(E1430)="",COUNTIF(Config!$B$15:$B$19,E1430)&gt;0),1,0)+IF(OR(TRIM(K1430)="",COUNTIF(Config!$B$15:$B$19,K1430)&gt;0),1,0)+IF(OR(TRIM(P1430)="",COUNTIF(Config!$B$15:$B$19,P1430)&gt;0),1,0)+IF(OR(TRIM(R1430)="",COUNTIF(Config!$B$15:$B$19,R1430)&gt;0),1,0)</f>
        <v>1</v>
      </c>
      <c r="AA1430" s="1" cm="1">
        <f t="array" ref="AA1430">SUMPRODUCT(LEN(H1430)-LEN(SUBSTITUTE(H1430,{"0";"1";"2";"3";"4";"5";"6";"7";"8";"9"},"")))</f>
        <v>12</v>
      </c>
      <c r="AC1430" t="str">
        <f t="shared" si="156"/>
        <v>Incomplete Profile</v>
      </c>
      <c r="AD1430">
        <f t="shared" si="157"/>
        <v>1</v>
      </c>
      <c r="AE1430">
        <f t="shared" si="158"/>
        <v>1</v>
      </c>
      <c r="AF1430" t="str">
        <f t="shared" si="159"/>
        <v>No</v>
      </c>
      <c r="AG1430" t="str">
        <f t="shared" ca="1" si="160"/>
        <v/>
      </c>
      <c r="AH1430" t="str">
        <f ca="1">IF(OR(V1430="",AG1430=""),"Yes",IF(AG1430&gt;Config!$B$41,"Yes","No"))</f>
        <v>Yes</v>
      </c>
    </row>
    <row r="1431" spans="1:34" x14ac:dyDescent="0.25">
      <c r="A1431" s="1" t="s">
        <v>11072</v>
      </c>
      <c r="B1431" s="1" t="s">
        <v>352</v>
      </c>
      <c r="C1431" s="1" t="s">
        <v>1736</v>
      </c>
      <c r="D1431" s="1" t="s">
        <v>11073</v>
      </c>
      <c r="E1431" s="1" t="s">
        <v>34642</v>
      </c>
      <c r="F1431" s="1" t="s">
        <v>11074</v>
      </c>
      <c r="G1431" t="str">
        <f t="shared" si="154"/>
        <v>Valid</v>
      </c>
      <c r="H1431" s="1" t="s">
        <v>11075</v>
      </c>
      <c r="I1431" t="str" cm="1">
        <f t="array" ref="I1431">IF(OR(TRIM(H1431)="",ISNUMBER(SEARCH("#",H1431)),AA1431&lt;Config!$B$8,SUMPRODUCT(--ISNUMBER(SEARCH({"a";"b";"c";"d";"e";"f";"g";"h";"i";"j";"k";"l";"m";"n";"o";"p";"q";"r";"s";"t";"u";"v";"w";"x";"y";"z"},H1431)))&gt;0),"Invalid","Valid")</f>
        <v>Valid</v>
      </c>
      <c r="J1431" s="1" t="s">
        <v>11076</v>
      </c>
      <c r="K1431" s="1" t="s">
        <v>425</v>
      </c>
      <c r="L1431" s="1" t="s">
        <v>265</v>
      </c>
      <c r="M1431" s="1" t="s">
        <v>33827</v>
      </c>
      <c r="N1431" s="1" t="s">
        <v>252</v>
      </c>
      <c r="O1431" s="1" t="s">
        <v>69</v>
      </c>
      <c r="P1431" t="s">
        <v>328</v>
      </c>
      <c r="Q1431" s="1" t="s">
        <v>329</v>
      </c>
      <c r="R1431" s="1" t="s">
        <v>614</v>
      </c>
      <c r="S1431" s="1" t="s">
        <v>11077</v>
      </c>
      <c r="T1431" s="1" t="s">
        <v>11078</v>
      </c>
      <c r="U1431" s="1" t="s">
        <v>3126</v>
      </c>
      <c r="V1431" s="1" t="s">
        <v>3217</v>
      </c>
      <c r="W1431" s="1" t="s">
        <v>33823</v>
      </c>
      <c r="X1431" t="str">
        <f t="shared" si="155"/>
        <v>Complete</v>
      </c>
      <c r="Y1431">
        <f>MAX(0,100-IF(G1431="Invalid",Config!$B$5,0)-IF(I1431="Invalid",Config!$B$6,0)-IF(X1431="Incomplete",Config!$B$7,0)-IF(AF1431="Yes",Config!$B$37,0))</f>
        <v>100</v>
      </c>
      <c r="Z1431" s="1">
        <f>IF(OR(TRIM(B1431)="",COUNTIF(Config!$B$15:$B$19,B1431)&gt;0),1,0)+IF(OR(TRIM(C1431)="",COUNTIF(Config!$B$15:$B$19,C1431)&gt;0),1,0)+IF(OR(TRIM(F1431)="",COUNTIF(Config!$B$15:$B$19,F1431)&gt;0),1,0)+IF(OR(TRIM(H1431)="",COUNTIF(Config!$B$15:$B$19,H1431)&gt;0),1,0)+IF(OR(TRIM(E1431)="",COUNTIF(Config!$B$15:$B$19,E1431)&gt;0),1,0)+IF(OR(TRIM(K1431)="",COUNTIF(Config!$B$15:$B$19,K1431)&gt;0),1,0)+IF(OR(TRIM(P1431)="",COUNTIF(Config!$B$15:$B$19,P1431)&gt;0),1,0)+IF(OR(TRIM(R1431)="",COUNTIF(Config!$B$15:$B$19,R1431)&gt;0),1,0)</f>
        <v>0</v>
      </c>
      <c r="AA1431" s="1" cm="1">
        <f t="array" ref="AA1431">SUMPRODUCT(LEN(H1431)-LEN(SUBSTITUTE(H1431,{"0";"1";"2";"3";"4";"5";"6";"7";"8";"9"},"")))</f>
        <v>11</v>
      </c>
      <c r="AC1431" t="str">
        <f t="shared" si="156"/>
        <v/>
      </c>
      <c r="AD1431">
        <f t="shared" si="157"/>
        <v>1</v>
      </c>
      <c r="AE1431">
        <f t="shared" si="158"/>
        <v>1</v>
      </c>
      <c r="AF1431" t="str">
        <f t="shared" si="159"/>
        <v>No</v>
      </c>
      <c r="AG1431">
        <f t="shared" ca="1" si="160"/>
        <v>117</v>
      </c>
      <c r="AH1431" t="str">
        <f ca="1">IF(OR(V1431="",AG1431=""),"Yes",IF(AG1431&gt;Config!$B$41,"Yes","No"))</f>
        <v>No</v>
      </c>
    </row>
    <row r="1432" spans="1:34" x14ac:dyDescent="0.25">
      <c r="A1432" s="1" t="s">
        <v>11079</v>
      </c>
      <c r="B1432" s="1" t="s">
        <v>554</v>
      </c>
      <c r="C1432" s="1" t="s">
        <v>205</v>
      </c>
      <c r="D1432" s="1" t="s">
        <v>5341</v>
      </c>
      <c r="E1432" s="1" t="s">
        <v>33907</v>
      </c>
      <c r="F1432" s="1" t="s">
        <v>11080</v>
      </c>
      <c r="G1432" t="str">
        <f t="shared" si="154"/>
        <v>Valid</v>
      </c>
      <c r="H1432" s="1" t="s">
        <v>11081</v>
      </c>
      <c r="I1432" t="str" cm="1">
        <f t="array" ref="I1432">IF(OR(TRIM(H1432)="",ISNUMBER(SEARCH("#",H1432)),AA1432&lt;Config!$B$8,SUMPRODUCT(--ISNUMBER(SEARCH({"a";"b";"c";"d";"e";"f";"g";"h";"i";"j";"k";"l";"m";"n";"o";"p";"q";"r";"s";"t";"u";"v";"w";"x";"y";"z"},H1432)))&gt;0),"Invalid","Valid")</f>
        <v>Valid</v>
      </c>
      <c r="J1432" s="1" t="s">
        <v>11082</v>
      </c>
      <c r="K1432" s="1" t="s">
        <v>1001</v>
      </c>
      <c r="L1432" s="1" t="s">
        <v>265</v>
      </c>
      <c r="M1432" s="1" t="s">
        <v>391</v>
      </c>
      <c r="N1432" s="1" t="s">
        <v>224</v>
      </c>
      <c r="O1432" s="1" t="s">
        <v>149</v>
      </c>
      <c r="P1432" t="s">
        <v>87</v>
      </c>
      <c r="Q1432" s="1" t="s">
        <v>166</v>
      </c>
      <c r="R1432" s="1" t="s">
        <v>136</v>
      </c>
      <c r="S1432" s="1" t="s">
        <v>11083</v>
      </c>
      <c r="T1432" s="1" t="s">
        <v>11084</v>
      </c>
      <c r="U1432" s="1" t="s">
        <v>373</v>
      </c>
      <c r="V1432" s="1" t="s">
        <v>140</v>
      </c>
      <c r="W1432" s="1" t="s">
        <v>202</v>
      </c>
      <c r="X1432" t="str">
        <f t="shared" si="155"/>
        <v>Complete</v>
      </c>
      <c r="Y1432">
        <f>MAX(0,100-IF(G1432="Invalid",Config!$B$5,0)-IF(I1432="Invalid",Config!$B$6,0)-IF(X1432="Incomplete",Config!$B$7,0)-IF(AF1432="Yes",Config!$B$37,0))</f>
        <v>100</v>
      </c>
      <c r="Z1432" s="1">
        <f>IF(OR(TRIM(B1432)="",COUNTIF(Config!$B$15:$B$19,B1432)&gt;0),1,0)+IF(OR(TRIM(C1432)="",COUNTIF(Config!$B$15:$B$19,C1432)&gt;0),1,0)+IF(OR(TRIM(F1432)="",COUNTIF(Config!$B$15:$B$19,F1432)&gt;0),1,0)+IF(OR(TRIM(H1432)="",COUNTIF(Config!$B$15:$B$19,H1432)&gt;0),1,0)+IF(OR(TRIM(E1432)="",COUNTIF(Config!$B$15:$B$19,E1432)&gt;0),1,0)+IF(OR(TRIM(K1432)="",COUNTIF(Config!$B$15:$B$19,K1432)&gt;0),1,0)+IF(OR(TRIM(P1432)="",COUNTIF(Config!$B$15:$B$19,P1432)&gt;0),1,0)+IF(OR(TRIM(R1432)="",COUNTIF(Config!$B$15:$B$19,R1432)&gt;0),1,0)</f>
        <v>0</v>
      </c>
      <c r="AA1432" s="1" cm="1">
        <f t="array" ref="AA1432">SUMPRODUCT(LEN(H1432)-LEN(SUBSTITUTE(H1432,{"0";"1";"2";"3";"4";"5";"6";"7";"8";"9"},"")))</f>
        <v>10</v>
      </c>
      <c r="AC1432" t="str">
        <f t="shared" si="156"/>
        <v/>
      </c>
      <c r="AD1432">
        <f t="shared" si="157"/>
        <v>1</v>
      </c>
      <c r="AE1432">
        <f t="shared" si="158"/>
        <v>1</v>
      </c>
      <c r="AF1432" t="str">
        <f t="shared" si="159"/>
        <v>No</v>
      </c>
      <c r="AG1432">
        <f t="shared" ca="1" si="160"/>
        <v>37</v>
      </c>
      <c r="AH1432" t="str">
        <f ca="1">IF(OR(V1432="",AG1432=""),"Yes",IF(AG1432&gt;Config!$B$41,"Yes","No"))</f>
        <v>No</v>
      </c>
    </row>
    <row r="1433" spans="1:34" x14ac:dyDescent="0.25">
      <c r="A1433" s="1" t="s">
        <v>11085</v>
      </c>
      <c r="B1433" s="1" t="s">
        <v>156</v>
      </c>
      <c r="C1433" s="1" t="s">
        <v>861</v>
      </c>
      <c r="D1433" s="1" t="s">
        <v>11086</v>
      </c>
      <c r="E1433" s="1" t="s">
        <v>2178</v>
      </c>
      <c r="F1433" s="1" t="s">
        <v>11087</v>
      </c>
      <c r="G1433" t="str">
        <f t="shared" si="154"/>
        <v>Valid</v>
      </c>
      <c r="H1433" s="1" t="s">
        <v>11088</v>
      </c>
      <c r="I1433" t="str" cm="1">
        <f t="array" ref="I1433">IF(OR(TRIM(H1433)="",ISNUMBER(SEARCH("#",H1433)),AA1433&lt;Config!$B$8,SUMPRODUCT(--ISNUMBER(SEARCH({"a";"b";"c";"d";"e";"f";"g";"h";"i";"j";"k";"l";"m";"n";"o";"p";"q";"r";"s";"t";"u";"v";"w";"x";"y";"z"},H1433)))&gt;0),"Invalid","Valid")</f>
        <v>Valid</v>
      </c>
      <c r="J1433" s="1" t="s">
        <v>11089</v>
      </c>
      <c r="K1433" s="1" t="s">
        <v>369</v>
      </c>
      <c r="L1433" s="1" t="s">
        <v>67</v>
      </c>
      <c r="M1433" s="1" t="s">
        <v>118</v>
      </c>
      <c r="N1433" s="1" t="s">
        <v>148</v>
      </c>
      <c r="O1433" s="1" t="s">
        <v>196</v>
      </c>
      <c r="P1433" t="s">
        <v>53</v>
      </c>
      <c r="Q1433" s="1" t="s">
        <v>181</v>
      </c>
      <c r="R1433" s="1" t="s">
        <v>70</v>
      </c>
      <c r="S1433" s="1" t="s">
        <v>11090</v>
      </c>
      <c r="T1433" s="1" t="s">
        <v>11091</v>
      </c>
      <c r="U1433" s="1" t="s">
        <v>9864</v>
      </c>
      <c r="V1433" s="1" t="s">
        <v>4921</v>
      </c>
      <c r="W1433" s="1" t="s">
        <v>202</v>
      </c>
      <c r="X1433" t="str">
        <f t="shared" si="155"/>
        <v>Complete</v>
      </c>
      <c r="Y1433">
        <f>MAX(0,100-IF(G1433="Invalid",Config!$B$5,0)-IF(I1433="Invalid",Config!$B$6,0)-IF(X1433="Incomplete",Config!$B$7,0)-IF(AF1433="Yes",Config!$B$37,0))</f>
        <v>100</v>
      </c>
      <c r="Z1433" s="1">
        <f>IF(OR(TRIM(B1433)="",COUNTIF(Config!$B$15:$B$19,B1433)&gt;0),1,0)+IF(OR(TRIM(C1433)="",COUNTIF(Config!$B$15:$B$19,C1433)&gt;0),1,0)+IF(OR(TRIM(F1433)="",COUNTIF(Config!$B$15:$B$19,F1433)&gt;0),1,0)+IF(OR(TRIM(H1433)="",COUNTIF(Config!$B$15:$B$19,H1433)&gt;0),1,0)+IF(OR(TRIM(E1433)="",COUNTIF(Config!$B$15:$B$19,E1433)&gt;0),1,0)+IF(OR(TRIM(K1433)="",COUNTIF(Config!$B$15:$B$19,K1433)&gt;0),1,0)+IF(OR(TRIM(P1433)="",COUNTIF(Config!$B$15:$B$19,P1433)&gt;0),1,0)+IF(OR(TRIM(R1433)="",COUNTIF(Config!$B$15:$B$19,R1433)&gt;0),1,0)</f>
        <v>0</v>
      </c>
      <c r="AA1433" s="1" cm="1">
        <f t="array" ref="AA1433">SUMPRODUCT(LEN(H1433)-LEN(SUBSTITUTE(H1433,{"0";"1";"2";"3";"4";"5";"6";"7";"8";"9"},"")))</f>
        <v>12</v>
      </c>
      <c r="AC1433" t="str">
        <f t="shared" si="156"/>
        <v/>
      </c>
      <c r="AD1433">
        <f t="shared" si="157"/>
        <v>1</v>
      </c>
      <c r="AE1433">
        <f t="shared" si="158"/>
        <v>1</v>
      </c>
      <c r="AF1433" t="str">
        <f t="shared" si="159"/>
        <v>No</v>
      </c>
      <c r="AG1433">
        <f t="shared" ca="1" si="160"/>
        <v>678</v>
      </c>
      <c r="AH1433" t="str">
        <f ca="1">IF(OR(V1433="",AG1433=""),"Yes",IF(AG1433&gt;Config!$B$41,"Yes","No"))</f>
        <v>Yes</v>
      </c>
    </row>
    <row r="1434" spans="1:34" x14ac:dyDescent="0.25">
      <c r="A1434" s="1" t="s">
        <v>11092</v>
      </c>
      <c r="B1434" s="1" t="s">
        <v>2392</v>
      </c>
      <c r="C1434" s="1" t="s">
        <v>1007</v>
      </c>
      <c r="D1434" s="1" t="s">
        <v>11093</v>
      </c>
      <c r="E1434" s="1" t="s">
        <v>34643</v>
      </c>
      <c r="F1434" s="1" t="s">
        <v>7214</v>
      </c>
      <c r="G1434" t="str">
        <f t="shared" si="154"/>
        <v>Valid</v>
      </c>
      <c r="H1434" s="1" t="s">
        <v>11094</v>
      </c>
      <c r="I1434" t="str" cm="1">
        <f t="array" ref="I1434">IF(OR(TRIM(H1434)="",ISNUMBER(SEARCH("#",H1434)),AA1434&lt;Config!$B$8,SUMPRODUCT(--ISNUMBER(SEARCH({"a";"b";"c";"d";"e";"f";"g";"h";"i";"j";"k";"l";"m";"n";"o";"p";"q";"r";"s";"t";"u";"v";"w";"x";"y";"z"},H1434)))&gt;0),"Invalid","Valid")</f>
        <v>Valid</v>
      </c>
      <c r="J1434" s="1" t="s">
        <v>11095</v>
      </c>
      <c r="K1434" s="1" t="s">
        <v>425</v>
      </c>
      <c r="L1434" s="1" t="s">
        <v>102</v>
      </c>
      <c r="M1434" s="1" t="s">
        <v>30</v>
      </c>
      <c r="N1434" s="1" t="s">
        <v>252</v>
      </c>
      <c r="O1434" s="1" t="s">
        <v>52</v>
      </c>
      <c r="P1434" t="s">
        <v>53</v>
      </c>
      <c r="Q1434" s="1" t="s">
        <v>150</v>
      </c>
      <c r="R1434" s="1" t="s">
        <v>288</v>
      </c>
      <c r="S1434" s="1" t="s">
        <v>239</v>
      </c>
      <c r="T1434" s="1" t="s">
        <v>11096</v>
      </c>
      <c r="U1434" s="1" t="s">
        <v>10200</v>
      </c>
      <c r="V1434" s="1" t="s">
        <v>5240</v>
      </c>
      <c r="W1434" s="1" t="s">
        <v>125</v>
      </c>
      <c r="X1434" t="str">
        <f t="shared" si="155"/>
        <v>Complete</v>
      </c>
      <c r="Y1434">
        <f>MAX(0,100-IF(G1434="Invalid",Config!$B$5,0)-IF(I1434="Invalid",Config!$B$6,0)-IF(X1434="Incomplete",Config!$B$7,0)-IF(AF1434="Yes",Config!$B$37,0))</f>
        <v>75</v>
      </c>
      <c r="Z1434" s="1">
        <f>IF(OR(TRIM(B1434)="",COUNTIF(Config!$B$15:$B$19,B1434)&gt;0),1,0)+IF(OR(TRIM(C1434)="",COUNTIF(Config!$B$15:$B$19,C1434)&gt;0),1,0)+IF(OR(TRIM(F1434)="",COUNTIF(Config!$B$15:$B$19,F1434)&gt;0),1,0)+IF(OR(TRIM(H1434)="",COUNTIF(Config!$B$15:$B$19,H1434)&gt;0),1,0)+IF(OR(TRIM(E1434)="",COUNTIF(Config!$B$15:$B$19,E1434)&gt;0),1,0)+IF(OR(TRIM(K1434)="",COUNTIF(Config!$B$15:$B$19,K1434)&gt;0),1,0)+IF(OR(TRIM(P1434)="",COUNTIF(Config!$B$15:$B$19,P1434)&gt;0),1,0)+IF(OR(TRIM(R1434)="",COUNTIF(Config!$B$15:$B$19,R1434)&gt;0),1,0)</f>
        <v>0</v>
      </c>
      <c r="AA1434" s="1" cm="1">
        <f t="array" ref="AA1434">SUMPRODUCT(LEN(H1434)-LEN(SUBSTITUTE(H1434,{"0";"1";"2";"3";"4";"5";"6";"7";"8";"9"},"")))</f>
        <v>10</v>
      </c>
      <c r="AC1434" t="str">
        <f t="shared" si="156"/>
        <v>Potential Duplicate</v>
      </c>
      <c r="AD1434">
        <f t="shared" si="157"/>
        <v>3</v>
      </c>
      <c r="AE1434">
        <f t="shared" si="158"/>
        <v>1</v>
      </c>
      <c r="AF1434" t="str">
        <f t="shared" si="159"/>
        <v>Yes</v>
      </c>
      <c r="AG1434">
        <f t="shared" ca="1" si="160"/>
        <v>347</v>
      </c>
      <c r="AH1434" t="str">
        <f ca="1">IF(OR(V1434="",AG1434=""),"Yes",IF(AG1434&gt;Config!$B$41,"Yes","No"))</f>
        <v>No</v>
      </c>
    </row>
    <row r="1435" spans="1:34" x14ac:dyDescent="0.25">
      <c r="A1435" s="1" t="s">
        <v>11097</v>
      </c>
      <c r="B1435" s="1" t="s">
        <v>1450</v>
      </c>
      <c r="C1435" s="1" t="s">
        <v>1339</v>
      </c>
      <c r="D1435" s="1" t="s">
        <v>11098</v>
      </c>
      <c r="E1435" s="1" t="s">
        <v>34644</v>
      </c>
      <c r="F1435" s="1" t="s">
        <v>11099</v>
      </c>
      <c r="G1435" t="str">
        <f t="shared" si="154"/>
        <v>Valid</v>
      </c>
      <c r="H1435" s="1" t="s">
        <v>11100</v>
      </c>
      <c r="I1435" t="str" cm="1">
        <f t="array" ref="I1435">IF(OR(TRIM(H1435)="",ISNUMBER(SEARCH("#",H1435)),AA1435&lt;Config!$B$8,SUMPRODUCT(--ISNUMBER(SEARCH({"a";"b";"c";"d";"e";"f";"g";"h";"i";"j";"k";"l";"m";"n";"o";"p";"q";"r";"s";"t";"u";"v";"w";"x";"y";"z"},H1435)))&gt;0),"Invalid","Valid")</f>
        <v>Valid</v>
      </c>
      <c r="J1435" s="1" t="s">
        <v>11101</v>
      </c>
      <c r="K1435" s="1" t="s">
        <v>28</v>
      </c>
      <c r="L1435" s="1" t="s">
        <v>134</v>
      </c>
      <c r="M1435" s="1" t="s">
        <v>391</v>
      </c>
      <c r="N1435" s="1" t="s">
        <v>33819</v>
      </c>
      <c r="O1435" s="1" t="s">
        <v>52</v>
      </c>
      <c r="P1435" t="s">
        <v>104</v>
      </c>
      <c r="Q1435" s="1" t="s">
        <v>105</v>
      </c>
      <c r="R1435" s="1" t="s">
        <v>106</v>
      </c>
      <c r="S1435" s="1" t="s">
        <v>11102</v>
      </c>
      <c r="T1435" s="1" t="s">
        <v>11103</v>
      </c>
      <c r="U1435" s="1" t="s">
        <v>291</v>
      </c>
      <c r="V1435" s="1" t="s">
        <v>11104</v>
      </c>
      <c r="W1435" s="1" t="s">
        <v>33823</v>
      </c>
      <c r="X1435" t="str">
        <f t="shared" si="155"/>
        <v>Complete</v>
      </c>
      <c r="Y1435">
        <f>MAX(0,100-IF(G1435="Invalid",Config!$B$5,0)-IF(I1435="Invalid",Config!$B$6,0)-IF(X1435="Incomplete",Config!$B$7,0)-IF(AF1435="Yes",Config!$B$37,0))</f>
        <v>100</v>
      </c>
      <c r="Z1435" s="1">
        <f>IF(OR(TRIM(B1435)="",COUNTIF(Config!$B$15:$B$19,B1435)&gt;0),1,0)+IF(OR(TRIM(C1435)="",COUNTIF(Config!$B$15:$B$19,C1435)&gt;0),1,0)+IF(OR(TRIM(F1435)="",COUNTIF(Config!$B$15:$B$19,F1435)&gt;0),1,0)+IF(OR(TRIM(H1435)="",COUNTIF(Config!$B$15:$B$19,H1435)&gt;0),1,0)+IF(OR(TRIM(E1435)="",COUNTIF(Config!$B$15:$B$19,E1435)&gt;0),1,0)+IF(OR(TRIM(K1435)="",COUNTIF(Config!$B$15:$B$19,K1435)&gt;0),1,0)+IF(OR(TRIM(P1435)="",COUNTIF(Config!$B$15:$B$19,P1435)&gt;0),1,0)+IF(OR(TRIM(R1435)="",COUNTIF(Config!$B$15:$B$19,R1435)&gt;0),1,0)</f>
        <v>0</v>
      </c>
      <c r="AA1435" s="1" cm="1">
        <f t="array" ref="AA1435">SUMPRODUCT(LEN(H1435)-LEN(SUBSTITUTE(H1435,{"0";"1";"2";"3";"4";"5";"6";"7";"8";"9"},"")))</f>
        <v>11</v>
      </c>
      <c r="AC1435" t="str">
        <f t="shared" si="156"/>
        <v/>
      </c>
      <c r="AD1435">
        <f t="shared" si="157"/>
        <v>1</v>
      </c>
      <c r="AE1435">
        <f t="shared" si="158"/>
        <v>1</v>
      </c>
      <c r="AF1435" t="str">
        <f t="shared" si="159"/>
        <v>No</v>
      </c>
      <c r="AG1435" t="str">
        <f t="shared" ca="1" si="160"/>
        <v/>
      </c>
      <c r="AH1435" t="str">
        <f ca="1">IF(OR(V1435="",AG1435=""),"Yes",IF(AG1435&gt;Config!$B$41,"Yes","No"))</f>
        <v>Yes</v>
      </c>
    </row>
    <row r="1436" spans="1:34" x14ac:dyDescent="0.25">
      <c r="A1436" s="1" t="s">
        <v>11105</v>
      </c>
      <c r="B1436" s="1" t="s">
        <v>6047</v>
      </c>
      <c r="C1436" s="1" t="s">
        <v>535</v>
      </c>
      <c r="D1436" s="1" t="s">
        <v>11106</v>
      </c>
      <c r="E1436" s="1" t="s">
        <v>578</v>
      </c>
      <c r="F1436" s="1" t="s">
        <v>11107</v>
      </c>
      <c r="G1436" t="str">
        <f t="shared" si="154"/>
        <v>Valid</v>
      </c>
      <c r="H1436" s="1" t="s">
        <v>11108</v>
      </c>
      <c r="I1436" t="str" cm="1">
        <f t="array" ref="I1436">IF(OR(TRIM(H1436)="",ISNUMBER(SEARCH("#",H1436)),AA1436&lt;Config!$B$8,SUMPRODUCT(--ISNUMBER(SEARCH({"a";"b";"c";"d";"e";"f";"g";"h";"i";"j";"k";"l";"m";"n";"o";"p";"q";"r";"s";"t";"u";"v";"w";"x";"y";"z"},H1436)))&gt;0),"Invalid","Valid")</f>
        <v>Valid</v>
      </c>
      <c r="J1436" s="1" t="s">
        <v>11109</v>
      </c>
      <c r="K1436" s="1" t="s">
        <v>66</v>
      </c>
      <c r="L1436" s="1" t="s">
        <v>29</v>
      </c>
      <c r="M1436" s="1" t="s">
        <v>391</v>
      </c>
      <c r="N1436" s="1" t="s">
        <v>224</v>
      </c>
      <c r="O1436" s="1" t="s">
        <v>196</v>
      </c>
      <c r="P1436" t="s">
        <v>53</v>
      </c>
      <c r="Q1436" s="1" t="s">
        <v>55</v>
      </c>
      <c r="R1436" s="1" t="s">
        <v>10040</v>
      </c>
      <c r="S1436" s="1" t="s">
        <v>11110</v>
      </c>
      <c r="T1436" s="1" t="s">
        <v>11111</v>
      </c>
      <c r="U1436" s="1" t="s">
        <v>7139</v>
      </c>
      <c r="V1436" s="1" t="s">
        <v>140</v>
      </c>
      <c r="W1436" s="1" t="s">
        <v>75</v>
      </c>
      <c r="X1436" t="str">
        <f t="shared" si="155"/>
        <v>Complete</v>
      </c>
      <c r="Y1436">
        <f>MAX(0,100-IF(G1436="Invalid",Config!$B$5,0)-IF(I1436="Invalid",Config!$B$6,0)-IF(X1436="Incomplete",Config!$B$7,0)-IF(AF1436="Yes",Config!$B$37,0))</f>
        <v>100</v>
      </c>
      <c r="Z1436" s="1">
        <f>IF(OR(TRIM(B1436)="",COUNTIF(Config!$B$15:$B$19,B1436)&gt;0),1,0)+IF(OR(TRIM(C1436)="",COUNTIF(Config!$B$15:$B$19,C1436)&gt;0),1,0)+IF(OR(TRIM(F1436)="",COUNTIF(Config!$B$15:$B$19,F1436)&gt;0),1,0)+IF(OR(TRIM(H1436)="",COUNTIF(Config!$B$15:$B$19,H1436)&gt;0),1,0)+IF(OR(TRIM(E1436)="",COUNTIF(Config!$B$15:$B$19,E1436)&gt;0),1,0)+IF(OR(TRIM(K1436)="",COUNTIF(Config!$B$15:$B$19,K1436)&gt;0),1,0)+IF(OR(TRIM(P1436)="",COUNTIF(Config!$B$15:$B$19,P1436)&gt;0),1,0)+IF(OR(TRIM(R1436)="",COUNTIF(Config!$B$15:$B$19,R1436)&gt;0),1,0)</f>
        <v>0</v>
      </c>
      <c r="AA1436" s="1" cm="1">
        <f t="array" ref="AA1436">SUMPRODUCT(LEN(H1436)-LEN(SUBSTITUTE(H1436,{"0";"1";"2";"3";"4";"5";"6";"7";"8";"9"},"")))</f>
        <v>12</v>
      </c>
      <c r="AC1436" t="str">
        <f t="shared" si="156"/>
        <v/>
      </c>
      <c r="AD1436">
        <f t="shared" si="157"/>
        <v>1</v>
      </c>
      <c r="AE1436">
        <f t="shared" si="158"/>
        <v>1</v>
      </c>
      <c r="AF1436" t="str">
        <f t="shared" si="159"/>
        <v>No</v>
      </c>
      <c r="AG1436">
        <f t="shared" ca="1" si="160"/>
        <v>37</v>
      </c>
      <c r="AH1436" t="str">
        <f ca="1">IF(OR(V1436="",AG1436=""),"Yes",IF(AG1436&gt;Config!$B$41,"Yes","No"))</f>
        <v>No</v>
      </c>
    </row>
    <row r="1437" spans="1:34" x14ac:dyDescent="0.25">
      <c r="A1437" s="1" t="s">
        <v>11112</v>
      </c>
      <c r="B1437" s="1" t="s">
        <v>456</v>
      </c>
      <c r="C1437" s="1" t="s">
        <v>659</v>
      </c>
      <c r="D1437" s="1" t="s">
        <v>11113</v>
      </c>
      <c r="E1437" s="1" t="s">
        <v>34483</v>
      </c>
      <c r="F1437" s="1" t="s">
        <v>11114</v>
      </c>
      <c r="G1437" t="str">
        <f t="shared" si="154"/>
        <v>Valid</v>
      </c>
      <c r="H1437" s="1" t="s">
        <v>11115</v>
      </c>
      <c r="I1437" t="str" cm="1">
        <f t="array" ref="I1437">IF(OR(TRIM(H1437)="",ISNUMBER(SEARCH("#",H1437)),AA1437&lt;Config!$B$8,SUMPRODUCT(--ISNUMBER(SEARCH({"a";"b";"c";"d";"e";"f";"g";"h";"i";"j";"k";"l";"m";"n";"o";"p";"q";"r";"s";"t";"u";"v";"w";"x";"y";"z"},H1437)))&gt;0),"Invalid","Valid")</f>
        <v>Valid</v>
      </c>
      <c r="J1437" s="1" t="s">
        <v>11116</v>
      </c>
      <c r="K1437" s="1" t="s">
        <v>195</v>
      </c>
      <c r="L1437" s="1" t="s">
        <v>265</v>
      </c>
      <c r="M1437" s="1" t="s">
        <v>33827</v>
      </c>
      <c r="N1437" s="1" t="s">
        <v>252</v>
      </c>
      <c r="O1437" s="1" t="s">
        <v>32</v>
      </c>
      <c r="P1437" t="s">
        <v>87</v>
      </c>
      <c r="Q1437" s="1" t="s">
        <v>88</v>
      </c>
      <c r="R1437" s="1" t="s">
        <v>212</v>
      </c>
      <c r="S1437" s="1" t="s">
        <v>11117</v>
      </c>
      <c r="T1437" s="1" t="s">
        <v>11118</v>
      </c>
      <c r="U1437" s="1" t="s">
        <v>11119</v>
      </c>
      <c r="V1437" s="1" t="s">
        <v>11120</v>
      </c>
      <c r="W1437" s="1" t="s">
        <v>293</v>
      </c>
      <c r="X1437" t="str">
        <f t="shared" si="155"/>
        <v>Complete</v>
      </c>
      <c r="Y1437">
        <f>MAX(0,100-IF(G1437="Invalid",Config!$B$5,0)-IF(I1437="Invalid",Config!$B$6,0)-IF(X1437="Incomplete",Config!$B$7,0)-IF(AF1437="Yes",Config!$B$37,0))</f>
        <v>100</v>
      </c>
      <c r="Z1437" s="1">
        <f>IF(OR(TRIM(B1437)="",COUNTIF(Config!$B$15:$B$19,B1437)&gt;0),1,0)+IF(OR(TRIM(C1437)="",COUNTIF(Config!$B$15:$B$19,C1437)&gt;0),1,0)+IF(OR(TRIM(F1437)="",COUNTIF(Config!$B$15:$B$19,F1437)&gt;0),1,0)+IF(OR(TRIM(H1437)="",COUNTIF(Config!$B$15:$B$19,H1437)&gt;0),1,0)+IF(OR(TRIM(E1437)="",COUNTIF(Config!$B$15:$B$19,E1437)&gt;0),1,0)+IF(OR(TRIM(K1437)="",COUNTIF(Config!$B$15:$B$19,K1437)&gt;0),1,0)+IF(OR(TRIM(P1437)="",COUNTIF(Config!$B$15:$B$19,P1437)&gt;0),1,0)+IF(OR(TRIM(R1437)="",COUNTIF(Config!$B$15:$B$19,R1437)&gt;0),1,0)</f>
        <v>0</v>
      </c>
      <c r="AA1437" s="1" cm="1">
        <f t="array" ref="AA1437">SUMPRODUCT(LEN(H1437)-LEN(SUBSTITUTE(H1437,{"0";"1";"2";"3";"4";"5";"6";"7";"8";"9"},"")))</f>
        <v>11</v>
      </c>
      <c r="AC1437" t="str">
        <f t="shared" si="156"/>
        <v/>
      </c>
      <c r="AD1437">
        <f t="shared" si="157"/>
        <v>1</v>
      </c>
      <c r="AE1437">
        <f t="shared" si="158"/>
        <v>1</v>
      </c>
      <c r="AF1437" t="str">
        <f t="shared" si="159"/>
        <v>No</v>
      </c>
      <c r="AG1437">
        <f t="shared" ca="1" si="160"/>
        <v>702</v>
      </c>
      <c r="AH1437" t="str">
        <f ca="1">IF(OR(V1437="",AG1437=""),"Yes",IF(AG1437&gt;Config!$B$41,"Yes","No"))</f>
        <v>Yes</v>
      </c>
    </row>
    <row r="1438" spans="1:34" x14ac:dyDescent="0.25">
      <c r="A1438" s="1" t="s">
        <v>11121</v>
      </c>
      <c r="B1438" s="1" t="s">
        <v>544</v>
      </c>
      <c r="C1438" s="1" t="s">
        <v>996</v>
      </c>
      <c r="D1438" s="1" t="s">
        <v>11122</v>
      </c>
      <c r="E1438" s="1" t="s">
        <v>33901</v>
      </c>
      <c r="F1438" s="1" t="s">
        <v>11123</v>
      </c>
      <c r="G1438" t="str">
        <f t="shared" si="154"/>
        <v>Valid</v>
      </c>
      <c r="H1438" s="1" t="s">
        <v>11124</v>
      </c>
      <c r="I1438" t="str" cm="1">
        <f t="array" ref="I1438">IF(OR(TRIM(H1438)="",ISNUMBER(SEARCH("#",H1438)),AA1438&lt;Config!$B$8,SUMPRODUCT(--ISNUMBER(SEARCH({"a";"b";"c";"d";"e";"f";"g";"h";"i";"j";"k";"l";"m";"n";"o";"p";"q";"r";"s";"t";"u";"v";"w";"x";"y";"z"},H1438)))&gt;0),"Invalid","Valid")</f>
        <v>Valid</v>
      </c>
      <c r="J1438" s="1" t="s">
        <v>11125</v>
      </c>
      <c r="K1438" s="1" t="s">
        <v>866</v>
      </c>
      <c r="L1438" s="1" t="s">
        <v>102</v>
      </c>
      <c r="M1438" s="1" t="s">
        <v>462</v>
      </c>
      <c r="N1438" s="1" t="s">
        <v>86</v>
      </c>
      <c r="O1438" s="1" t="s">
        <v>180</v>
      </c>
      <c r="P1438" t="s">
        <v>104</v>
      </c>
      <c r="Q1438" s="1" t="s">
        <v>732</v>
      </c>
      <c r="R1438" s="1" t="s">
        <v>105</v>
      </c>
      <c r="S1438" s="1" t="s">
        <v>11126</v>
      </c>
      <c r="T1438" s="1" t="s">
        <v>11127</v>
      </c>
      <c r="U1438" s="1" t="s">
        <v>8327</v>
      </c>
      <c r="V1438" s="1" t="s">
        <v>3570</v>
      </c>
      <c r="W1438" s="1" t="s">
        <v>293</v>
      </c>
      <c r="X1438" t="str">
        <f t="shared" si="155"/>
        <v>Complete</v>
      </c>
      <c r="Y1438">
        <f>MAX(0,100-IF(G1438="Invalid",Config!$B$5,0)-IF(I1438="Invalid",Config!$B$6,0)-IF(X1438="Incomplete",Config!$B$7,0)-IF(AF1438="Yes",Config!$B$37,0))</f>
        <v>75</v>
      </c>
      <c r="Z1438" s="1">
        <f>IF(OR(TRIM(B1438)="",COUNTIF(Config!$B$15:$B$19,B1438)&gt;0),1,0)+IF(OR(TRIM(C1438)="",COUNTIF(Config!$B$15:$B$19,C1438)&gt;0),1,0)+IF(OR(TRIM(F1438)="",COUNTIF(Config!$B$15:$B$19,F1438)&gt;0),1,0)+IF(OR(TRIM(H1438)="",COUNTIF(Config!$B$15:$B$19,H1438)&gt;0),1,0)+IF(OR(TRIM(E1438)="",COUNTIF(Config!$B$15:$B$19,E1438)&gt;0),1,0)+IF(OR(TRIM(K1438)="",COUNTIF(Config!$B$15:$B$19,K1438)&gt;0),1,0)+IF(OR(TRIM(P1438)="",COUNTIF(Config!$B$15:$B$19,P1438)&gt;0),1,0)+IF(OR(TRIM(R1438)="",COUNTIF(Config!$B$15:$B$19,R1438)&gt;0),1,0)</f>
        <v>0</v>
      </c>
      <c r="AA1438" s="1" cm="1">
        <f t="array" ref="AA1438">SUMPRODUCT(LEN(H1438)-LEN(SUBSTITUTE(H1438,{"0";"1";"2";"3";"4";"5";"6";"7";"8";"9"},"")))</f>
        <v>11</v>
      </c>
      <c r="AC1438" t="str">
        <f t="shared" si="156"/>
        <v>Potential Duplicate</v>
      </c>
      <c r="AD1438">
        <f t="shared" si="157"/>
        <v>1</v>
      </c>
      <c r="AE1438">
        <f t="shared" si="158"/>
        <v>2</v>
      </c>
      <c r="AF1438" t="str">
        <f t="shared" si="159"/>
        <v>Yes</v>
      </c>
      <c r="AG1438">
        <f t="shared" ca="1" si="160"/>
        <v>594</v>
      </c>
      <c r="AH1438" t="str">
        <f ca="1">IF(OR(V1438="",AG1438=""),"Yes",IF(AG1438&gt;Config!$B$41,"Yes","No"))</f>
        <v>Yes</v>
      </c>
    </row>
    <row r="1439" spans="1:34" x14ac:dyDescent="0.25">
      <c r="A1439" s="1" t="s">
        <v>11128</v>
      </c>
      <c r="B1439" s="1" t="s">
        <v>3863</v>
      </c>
      <c r="C1439" s="1" t="s">
        <v>1736</v>
      </c>
      <c r="D1439" s="1" t="s">
        <v>11129</v>
      </c>
      <c r="E1439" s="1" t="s">
        <v>34038</v>
      </c>
      <c r="F1439" s="1" t="s">
        <v>11130</v>
      </c>
      <c r="G1439" t="str">
        <f t="shared" si="154"/>
        <v>Valid</v>
      </c>
      <c r="H1439" s="1" t="s">
        <v>11131</v>
      </c>
      <c r="I1439" t="str" cm="1">
        <f t="array" ref="I1439">IF(OR(TRIM(H1439)="",ISNUMBER(SEARCH("#",H1439)),AA1439&lt;Config!$B$8,SUMPRODUCT(--ISNUMBER(SEARCH({"a";"b";"c";"d";"e";"f";"g";"h";"i";"j";"k";"l";"m";"n";"o";"p";"q";"r";"s";"t";"u";"v";"w";"x";"y";"z"},H1439)))&gt;0),"Invalid","Valid")</f>
        <v>Valid</v>
      </c>
      <c r="J1439" s="1" t="s">
        <v>11132</v>
      </c>
      <c r="K1439" s="1" t="s">
        <v>625</v>
      </c>
      <c r="L1439" s="1" t="s">
        <v>265</v>
      </c>
      <c r="M1439" s="1" t="s">
        <v>165</v>
      </c>
      <c r="N1439" s="1" t="s">
        <v>33819</v>
      </c>
      <c r="O1439" s="1" t="s">
        <v>180</v>
      </c>
      <c r="P1439" t="s">
        <v>328</v>
      </c>
      <c r="Q1439" s="1" t="s">
        <v>33838</v>
      </c>
      <c r="R1439" s="1" t="s">
        <v>330</v>
      </c>
      <c r="S1439" s="1" t="s">
        <v>6877</v>
      </c>
      <c r="T1439" s="1" t="s">
        <v>11133</v>
      </c>
      <c r="U1439" s="1" t="s">
        <v>2711</v>
      </c>
      <c r="V1439" s="1" t="s">
        <v>1521</v>
      </c>
      <c r="W1439" s="1" t="s">
        <v>125</v>
      </c>
      <c r="X1439" t="str">
        <f t="shared" si="155"/>
        <v>Complete</v>
      </c>
      <c r="Y1439">
        <f>MAX(0,100-IF(G1439="Invalid",Config!$B$5,0)-IF(I1439="Invalid",Config!$B$6,0)-IF(X1439="Incomplete",Config!$B$7,0)-IF(AF1439="Yes",Config!$B$37,0))</f>
        <v>100</v>
      </c>
      <c r="Z1439" s="1">
        <f>IF(OR(TRIM(B1439)="",COUNTIF(Config!$B$15:$B$19,B1439)&gt;0),1,0)+IF(OR(TRIM(C1439)="",COUNTIF(Config!$B$15:$B$19,C1439)&gt;0),1,0)+IF(OR(TRIM(F1439)="",COUNTIF(Config!$B$15:$B$19,F1439)&gt;0),1,0)+IF(OR(TRIM(H1439)="",COUNTIF(Config!$B$15:$B$19,H1439)&gt;0),1,0)+IF(OR(TRIM(E1439)="",COUNTIF(Config!$B$15:$B$19,E1439)&gt;0),1,0)+IF(OR(TRIM(K1439)="",COUNTIF(Config!$B$15:$B$19,K1439)&gt;0),1,0)+IF(OR(TRIM(P1439)="",COUNTIF(Config!$B$15:$B$19,P1439)&gt;0),1,0)+IF(OR(TRIM(R1439)="",COUNTIF(Config!$B$15:$B$19,R1439)&gt;0),1,0)</f>
        <v>0</v>
      </c>
      <c r="AA1439" s="1" cm="1">
        <f t="array" ref="AA1439">SUMPRODUCT(LEN(H1439)-LEN(SUBSTITUTE(H1439,{"0";"1";"2";"3";"4";"5";"6";"7";"8";"9"},"")))</f>
        <v>11</v>
      </c>
      <c r="AC1439" t="str">
        <f t="shared" si="156"/>
        <v/>
      </c>
      <c r="AD1439">
        <f t="shared" si="157"/>
        <v>1</v>
      </c>
      <c r="AE1439">
        <f t="shared" si="158"/>
        <v>1</v>
      </c>
      <c r="AF1439" t="str">
        <f t="shared" si="159"/>
        <v>No</v>
      </c>
      <c r="AG1439">
        <f t="shared" ca="1" si="160"/>
        <v>37</v>
      </c>
      <c r="AH1439" t="str">
        <f ca="1">IF(OR(V1439="",AG1439=""),"Yes",IF(AG1439&gt;Config!$B$41,"Yes","No"))</f>
        <v>No</v>
      </c>
    </row>
    <row r="1440" spans="1:34" x14ac:dyDescent="0.25">
      <c r="A1440" s="1" t="s">
        <v>11134</v>
      </c>
      <c r="B1440" s="1" t="s">
        <v>397</v>
      </c>
      <c r="C1440" s="1" t="s">
        <v>775</v>
      </c>
      <c r="D1440" s="1" t="s">
        <v>11135</v>
      </c>
      <c r="E1440" s="1" t="s">
        <v>34645</v>
      </c>
      <c r="F1440" s="1" t="s">
        <v>11136</v>
      </c>
      <c r="G1440" t="str">
        <f t="shared" si="154"/>
        <v>Valid</v>
      </c>
      <c r="H1440" s="1" t="s">
        <v>11137</v>
      </c>
      <c r="I1440" t="str" cm="1">
        <f t="array" ref="I1440">IF(OR(TRIM(H1440)="",ISNUMBER(SEARCH("#",H1440)),AA1440&lt;Config!$B$8,SUMPRODUCT(--ISNUMBER(SEARCH({"a";"b";"c";"d";"e";"f";"g";"h";"i";"j";"k";"l";"m";"n";"o";"p";"q";"r";"s";"t";"u";"v";"w";"x";"y";"z"},H1440)))&gt;0),"Invalid","Valid")</f>
        <v>Valid</v>
      </c>
      <c r="J1440" s="1" t="s">
        <v>11138</v>
      </c>
      <c r="K1440" s="1" t="s">
        <v>117</v>
      </c>
      <c r="L1440" s="1" t="s">
        <v>49</v>
      </c>
      <c r="M1440" s="1" t="s">
        <v>165</v>
      </c>
      <c r="N1440" s="1" t="s">
        <v>358</v>
      </c>
      <c r="O1440" s="1" t="s">
        <v>149</v>
      </c>
      <c r="P1440" t="s">
        <v>590</v>
      </c>
      <c r="Q1440" s="1" t="s">
        <v>1481</v>
      </c>
      <c r="R1440" s="1" t="s">
        <v>1774</v>
      </c>
      <c r="S1440" s="1" t="s">
        <v>11139</v>
      </c>
      <c r="T1440" s="1" t="s">
        <v>11140</v>
      </c>
      <c r="U1440" s="1" t="s">
        <v>11141</v>
      </c>
      <c r="V1440" s="1" t="s">
        <v>666</v>
      </c>
      <c r="W1440" s="1" t="s">
        <v>125</v>
      </c>
      <c r="X1440" t="str">
        <f t="shared" si="155"/>
        <v>Complete</v>
      </c>
      <c r="Y1440">
        <f>MAX(0,100-IF(G1440="Invalid",Config!$B$5,0)-IF(I1440="Invalid",Config!$B$6,0)-IF(X1440="Incomplete",Config!$B$7,0)-IF(AF1440="Yes",Config!$B$37,0))</f>
        <v>100</v>
      </c>
      <c r="Z1440" s="1">
        <f>IF(OR(TRIM(B1440)="",COUNTIF(Config!$B$15:$B$19,B1440)&gt;0),1,0)+IF(OR(TRIM(C1440)="",COUNTIF(Config!$B$15:$B$19,C1440)&gt;0),1,0)+IF(OR(TRIM(F1440)="",COUNTIF(Config!$B$15:$B$19,F1440)&gt;0),1,0)+IF(OR(TRIM(H1440)="",COUNTIF(Config!$B$15:$B$19,H1440)&gt;0),1,0)+IF(OR(TRIM(E1440)="",COUNTIF(Config!$B$15:$B$19,E1440)&gt;0),1,0)+IF(OR(TRIM(K1440)="",COUNTIF(Config!$B$15:$B$19,K1440)&gt;0),1,0)+IF(OR(TRIM(P1440)="",COUNTIF(Config!$B$15:$B$19,P1440)&gt;0),1,0)+IF(OR(TRIM(R1440)="",COUNTIF(Config!$B$15:$B$19,R1440)&gt;0),1,0)</f>
        <v>0</v>
      </c>
      <c r="AA1440" s="1" cm="1">
        <f t="array" ref="AA1440">SUMPRODUCT(LEN(H1440)-LEN(SUBSTITUTE(H1440,{"0";"1";"2";"3";"4";"5";"6";"7";"8";"9"},"")))</f>
        <v>12</v>
      </c>
      <c r="AC1440" t="str">
        <f t="shared" si="156"/>
        <v/>
      </c>
      <c r="AD1440">
        <f t="shared" si="157"/>
        <v>1</v>
      </c>
      <c r="AE1440">
        <f t="shared" si="158"/>
        <v>1</v>
      </c>
      <c r="AF1440" t="str">
        <f t="shared" si="159"/>
        <v>No</v>
      </c>
      <c r="AG1440">
        <f t="shared" ca="1" si="160"/>
        <v>134</v>
      </c>
      <c r="AH1440" t="str">
        <f ca="1">IF(OR(V1440="",AG1440=""),"Yes",IF(AG1440&gt;Config!$B$41,"Yes","No"))</f>
        <v>No</v>
      </c>
    </row>
    <row r="1441" spans="1:34" x14ac:dyDescent="0.25">
      <c r="A1441" s="1" t="s">
        <v>11142</v>
      </c>
      <c r="B1441" s="1" t="s">
        <v>1339</v>
      </c>
      <c r="C1441" s="1" t="s">
        <v>23</v>
      </c>
      <c r="D1441" s="1" t="s">
        <v>11143</v>
      </c>
      <c r="E1441" s="1" t="s">
        <v>191</v>
      </c>
      <c r="F1441" s="1" t="s">
        <v>6977</v>
      </c>
      <c r="G1441" t="str">
        <f t="shared" si="154"/>
        <v>Invalid</v>
      </c>
      <c r="H1441" s="1" t="s">
        <v>11144</v>
      </c>
      <c r="I1441" t="str" cm="1">
        <f t="array" ref="I1441">IF(OR(TRIM(H1441)="",ISNUMBER(SEARCH("#",H1441)),AA1441&lt;Config!$B$8,SUMPRODUCT(--ISNUMBER(SEARCH({"a";"b";"c";"d";"e";"f";"g";"h";"i";"j";"k";"l";"m";"n";"o";"p";"q";"r";"s";"t";"u";"v";"w";"x";"y";"z"},H1441)))&gt;0),"Invalid","Valid")</f>
        <v>Valid</v>
      </c>
      <c r="J1441" s="1" t="s">
        <v>11145</v>
      </c>
      <c r="K1441" s="1" t="s">
        <v>1001</v>
      </c>
      <c r="L1441" s="1" t="s">
        <v>67</v>
      </c>
      <c r="M1441" s="1" t="s">
        <v>118</v>
      </c>
      <c r="N1441" s="1" t="s">
        <v>68</v>
      </c>
      <c r="O1441" s="1" t="s">
        <v>149</v>
      </c>
      <c r="P1441" t="s">
        <v>53</v>
      </c>
      <c r="Q1441" s="1" t="s">
        <v>150</v>
      </c>
      <c r="R1441" s="1" t="s">
        <v>55</v>
      </c>
      <c r="S1441" s="1" t="s">
        <v>2869</v>
      </c>
      <c r="T1441" s="1" t="s">
        <v>11146</v>
      </c>
      <c r="U1441" s="1" t="s">
        <v>639</v>
      </c>
      <c r="V1441" s="1" t="s">
        <v>11147</v>
      </c>
      <c r="W1441" s="1" t="s">
        <v>202</v>
      </c>
      <c r="X1441" t="str">
        <f t="shared" si="155"/>
        <v>Complete</v>
      </c>
      <c r="Y1441">
        <f>MAX(0,100-IF(G1441="Invalid",Config!$B$5,0)-IF(I1441="Invalid",Config!$B$6,0)-IF(X1441="Incomplete",Config!$B$7,0)-IF(AF1441="Yes",Config!$B$37,0))</f>
        <v>70</v>
      </c>
      <c r="Z1441" s="1">
        <f>IF(OR(TRIM(B1441)="",COUNTIF(Config!$B$15:$B$19,B1441)&gt;0),1,0)+IF(OR(TRIM(C1441)="",COUNTIF(Config!$B$15:$B$19,C1441)&gt;0),1,0)+IF(OR(TRIM(F1441)="",COUNTIF(Config!$B$15:$B$19,F1441)&gt;0),1,0)+IF(OR(TRIM(H1441)="",COUNTIF(Config!$B$15:$B$19,H1441)&gt;0),1,0)+IF(OR(TRIM(E1441)="",COUNTIF(Config!$B$15:$B$19,E1441)&gt;0),1,0)+IF(OR(TRIM(K1441)="",COUNTIF(Config!$B$15:$B$19,K1441)&gt;0),1,0)+IF(OR(TRIM(P1441)="",COUNTIF(Config!$B$15:$B$19,P1441)&gt;0),1,0)+IF(OR(TRIM(R1441)="",COUNTIF(Config!$B$15:$B$19,R1441)&gt;0),1,0)</f>
        <v>0</v>
      </c>
      <c r="AA1441" s="1" cm="1">
        <f t="array" ref="AA1441">SUMPRODUCT(LEN(H1441)-LEN(SUBSTITUTE(H1441,{"0";"1";"2";"3";"4";"5";"6";"7";"8";"9"},"")))</f>
        <v>12</v>
      </c>
      <c r="AC1441" t="str">
        <f t="shared" si="156"/>
        <v>Invalid Email</v>
      </c>
      <c r="AD1441">
        <f t="shared" si="157"/>
        <v>0</v>
      </c>
      <c r="AE1441">
        <f t="shared" si="158"/>
        <v>1</v>
      </c>
      <c r="AF1441" t="str">
        <f t="shared" si="159"/>
        <v>No</v>
      </c>
      <c r="AG1441">
        <f t="shared" ca="1" si="160"/>
        <v>346</v>
      </c>
      <c r="AH1441" t="str">
        <f ca="1">IF(OR(V1441="",AG1441=""),"Yes",IF(AG1441&gt;Config!$B$41,"Yes","No"))</f>
        <v>No</v>
      </c>
    </row>
    <row r="1442" spans="1:34" x14ac:dyDescent="0.25">
      <c r="A1442" s="1" t="s">
        <v>11148</v>
      </c>
      <c r="B1442" s="1" t="s">
        <v>229</v>
      </c>
      <c r="C1442" s="1" t="s">
        <v>1441</v>
      </c>
      <c r="D1442" s="1" t="s">
        <v>11149</v>
      </c>
      <c r="E1442" s="1" t="s">
        <v>34646</v>
      </c>
      <c r="F1442" s="1" t="s">
        <v>11150</v>
      </c>
      <c r="G1442" t="str">
        <f t="shared" si="154"/>
        <v>Valid</v>
      </c>
      <c r="H1442" s="1" t="s">
        <v>11151</v>
      </c>
      <c r="I1442" t="str" cm="1">
        <f t="array" ref="I1442">IF(OR(TRIM(H1442)="",ISNUMBER(SEARCH("#",H1442)),AA1442&lt;Config!$B$8,SUMPRODUCT(--ISNUMBER(SEARCH({"a";"b";"c";"d";"e";"f";"g";"h";"i";"j";"k";"l";"m";"n";"o";"p";"q";"r";"s";"t";"u";"v";"w";"x";"y";"z"},H1442)))&gt;0),"Invalid","Valid")</f>
        <v>Valid</v>
      </c>
      <c r="J1442" s="1" t="s">
        <v>11152</v>
      </c>
      <c r="K1442" s="1" t="s">
        <v>133</v>
      </c>
      <c r="L1442" s="1" t="s">
        <v>265</v>
      </c>
      <c r="M1442" s="1" t="s">
        <v>165</v>
      </c>
      <c r="N1442" s="1" t="s">
        <v>68</v>
      </c>
      <c r="O1442" s="1" t="s">
        <v>149</v>
      </c>
      <c r="P1442" t="s">
        <v>53</v>
      </c>
      <c r="Q1442" s="1" t="s">
        <v>181</v>
      </c>
      <c r="R1442" s="1" t="s">
        <v>70</v>
      </c>
      <c r="S1442" s="1" t="s">
        <v>11153</v>
      </c>
      <c r="T1442" s="1" t="s">
        <v>11154</v>
      </c>
      <c r="U1442" s="1" t="s">
        <v>5784</v>
      </c>
      <c r="V1442" s="1" t="s">
        <v>11155</v>
      </c>
      <c r="W1442" s="1" t="s">
        <v>75</v>
      </c>
      <c r="X1442" t="str">
        <f t="shared" si="155"/>
        <v>Complete</v>
      </c>
      <c r="Y1442">
        <f>MAX(0,100-IF(G1442="Invalid",Config!$B$5,0)-IF(I1442="Invalid",Config!$B$6,0)-IF(X1442="Incomplete",Config!$B$7,0)-IF(AF1442="Yes",Config!$B$37,0))</f>
        <v>100</v>
      </c>
      <c r="Z1442" s="1">
        <f>IF(OR(TRIM(B1442)="",COUNTIF(Config!$B$15:$B$19,B1442)&gt;0),1,0)+IF(OR(TRIM(C1442)="",COUNTIF(Config!$B$15:$B$19,C1442)&gt;0),1,0)+IF(OR(TRIM(F1442)="",COUNTIF(Config!$B$15:$B$19,F1442)&gt;0),1,0)+IF(OR(TRIM(H1442)="",COUNTIF(Config!$B$15:$B$19,H1442)&gt;0),1,0)+IF(OR(TRIM(E1442)="",COUNTIF(Config!$B$15:$B$19,E1442)&gt;0),1,0)+IF(OR(TRIM(K1442)="",COUNTIF(Config!$B$15:$B$19,K1442)&gt;0),1,0)+IF(OR(TRIM(P1442)="",COUNTIF(Config!$B$15:$B$19,P1442)&gt;0),1,0)+IF(OR(TRIM(R1442)="",COUNTIF(Config!$B$15:$B$19,R1442)&gt;0),1,0)</f>
        <v>0</v>
      </c>
      <c r="AA1442" s="1" cm="1">
        <f t="array" ref="AA1442">SUMPRODUCT(LEN(H1442)-LEN(SUBSTITUTE(H1442,{"0";"1";"2";"3";"4";"5";"6";"7";"8";"9"},"")))</f>
        <v>12</v>
      </c>
      <c r="AC1442" t="str">
        <f t="shared" si="156"/>
        <v/>
      </c>
      <c r="AD1442">
        <f t="shared" si="157"/>
        <v>1</v>
      </c>
      <c r="AE1442">
        <f t="shared" si="158"/>
        <v>1</v>
      </c>
      <c r="AF1442" t="str">
        <f t="shared" si="159"/>
        <v>No</v>
      </c>
      <c r="AG1442">
        <f t="shared" ca="1" si="160"/>
        <v>68</v>
      </c>
      <c r="AH1442" t="str">
        <f ca="1">IF(OR(V1442="",AG1442=""),"Yes",IF(AG1442&gt;Config!$B$41,"Yes","No"))</f>
        <v>No</v>
      </c>
    </row>
    <row r="1443" spans="1:34" x14ac:dyDescent="0.25">
      <c r="A1443" s="1" t="s">
        <v>11156</v>
      </c>
      <c r="B1443" s="1" t="s">
        <v>33815</v>
      </c>
      <c r="C1443" s="1" t="s">
        <v>566</v>
      </c>
      <c r="D1443" s="1" t="s">
        <v>566</v>
      </c>
      <c r="E1443" s="1" t="s">
        <v>34179</v>
      </c>
      <c r="F1443" s="1" t="s">
        <v>11157</v>
      </c>
      <c r="G1443" t="str">
        <f t="shared" si="154"/>
        <v>Valid</v>
      </c>
      <c r="H1443" s="1" t="s">
        <v>11158</v>
      </c>
      <c r="I1443" t="str" cm="1">
        <f t="array" ref="I1443">IF(OR(TRIM(H1443)="",ISNUMBER(SEARCH("#",H1443)),AA1443&lt;Config!$B$8,SUMPRODUCT(--ISNUMBER(SEARCH({"a";"b";"c";"d";"e";"f";"g";"h";"i";"j";"k";"l";"m";"n";"o";"p";"q";"r";"s";"t";"u";"v";"w";"x";"y";"z"},H1443)))&gt;0),"Invalid","Valid")</f>
        <v>Valid</v>
      </c>
      <c r="J1443" s="1" t="s">
        <v>11159</v>
      </c>
      <c r="K1443" s="1" t="s">
        <v>1001</v>
      </c>
      <c r="L1443" s="1" t="s">
        <v>102</v>
      </c>
      <c r="M1443" s="1" t="s">
        <v>118</v>
      </c>
      <c r="N1443" s="1" t="s">
        <v>31</v>
      </c>
      <c r="O1443" s="1" t="s">
        <v>180</v>
      </c>
      <c r="P1443" t="s">
        <v>104</v>
      </c>
      <c r="Q1443" s="1" t="s">
        <v>105</v>
      </c>
      <c r="R1443" s="1" t="s">
        <v>106</v>
      </c>
      <c r="S1443" s="1" t="s">
        <v>11160</v>
      </c>
      <c r="T1443" s="1" t="s">
        <v>11161</v>
      </c>
      <c r="U1443" s="1" t="s">
        <v>11162</v>
      </c>
      <c r="V1443" s="1" t="s">
        <v>815</v>
      </c>
      <c r="W1443" s="1" t="s">
        <v>60</v>
      </c>
      <c r="X1443" t="str">
        <f t="shared" si="155"/>
        <v>Incomplete</v>
      </c>
      <c r="Y1443">
        <f>MAX(0,100-IF(G1443="Invalid",Config!$B$5,0)-IF(I1443="Invalid",Config!$B$6,0)-IF(X1443="Incomplete",Config!$B$7,0)-IF(AF1443="Yes",Config!$B$37,0))</f>
        <v>60</v>
      </c>
      <c r="Z1443" s="1">
        <f>IF(OR(TRIM(B1443)="",COUNTIF(Config!$B$15:$B$19,B1443)&gt;0),1,0)+IF(OR(TRIM(C1443)="",COUNTIF(Config!$B$15:$B$19,C1443)&gt;0),1,0)+IF(OR(TRIM(F1443)="",COUNTIF(Config!$B$15:$B$19,F1443)&gt;0),1,0)+IF(OR(TRIM(H1443)="",COUNTIF(Config!$B$15:$B$19,H1443)&gt;0),1,0)+IF(OR(TRIM(E1443)="",COUNTIF(Config!$B$15:$B$19,E1443)&gt;0),1,0)+IF(OR(TRIM(K1443)="",COUNTIF(Config!$B$15:$B$19,K1443)&gt;0),1,0)+IF(OR(TRIM(P1443)="",COUNTIF(Config!$B$15:$B$19,P1443)&gt;0),1,0)+IF(OR(TRIM(R1443)="",COUNTIF(Config!$B$15:$B$19,R1443)&gt;0),1,0)</f>
        <v>1</v>
      </c>
      <c r="AA1443" s="1" cm="1">
        <f t="array" ref="AA1443">SUMPRODUCT(LEN(H1443)-LEN(SUBSTITUTE(H1443,{"0";"1";"2";"3";"4";"5";"6";"7";"8";"9"},"")))</f>
        <v>11</v>
      </c>
      <c r="AC1443" t="str">
        <f t="shared" si="156"/>
        <v>Incomplete Profile</v>
      </c>
      <c r="AD1443">
        <f t="shared" si="157"/>
        <v>1</v>
      </c>
      <c r="AE1443">
        <f t="shared" si="158"/>
        <v>1</v>
      </c>
      <c r="AF1443" t="str">
        <f t="shared" si="159"/>
        <v>No</v>
      </c>
      <c r="AG1443">
        <f t="shared" ca="1" si="160"/>
        <v>447</v>
      </c>
      <c r="AH1443" t="str">
        <f ca="1">IF(OR(V1443="",AG1443=""),"Yes",IF(AG1443&gt;Config!$B$41,"Yes","No"))</f>
        <v>Yes</v>
      </c>
    </row>
    <row r="1444" spans="1:34" x14ac:dyDescent="0.25">
      <c r="A1444" s="1" t="s">
        <v>11163</v>
      </c>
      <c r="B1444" s="1" t="s">
        <v>1816</v>
      </c>
      <c r="C1444" s="1" t="s">
        <v>679</v>
      </c>
      <c r="D1444" s="1" t="s">
        <v>11164</v>
      </c>
      <c r="E1444" s="1" t="s">
        <v>159</v>
      </c>
      <c r="F1444" s="1" t="s">
        <v>11165</v>
      </c>
      <c r="G1444" t="str">
        <f t="shared" si="154"/>
        <v>Valid</v>
      </c>
      <c r="H1444" s="1" t="s">
        <v>11166</v>
      </c>
      <c r="I1444" t="str" cm="1">
        <f t="array" ref="I1444">IF(OR(TRIM(H1444)="",ISNUMBER(SEARCH("#",H1444)),AA1444&lt;Config!$B$8,SUMPRODUCT(--ISNUMBER(SEARCH({"a";"b";"c";"d";"e";"f";"g";"h";"i";"j";"k";"l";"m";"n";"o";"p";"q";"r";"s";"t";"u";"v";"w";"x";"y";"z"},H1444)))&gt;0),"Invalid","Valid")</f>
        <v>Valid</v>
      </c>
      <c r="J1444" s="1" t="s">
        <v>11167</v>
      </c>
      <c r="K1444" s="1" t="s">
        <v>625</v>
      </c>
      <c r="L1444" s="1" t="s">
        <v>84</v>
      </c>
      <c r="M1444" s="1" t="s">
        <v>103</v>
      </c>
      <c r="N1444" s="1" t="s">
        <v>358</v>
      </c>
      <c r="O1444" s="1" t="s">
        <v>69</v>
      </c>
      <c r="P1444" t="s">
        <v>344</v>
      </c>
      <c r="Q1444" s="1" t="s">
        <v>971</v>
      </c>
      <c r="R1444" s="1" t="s">
        <v>1141</v>
      </c>
      <c r="S1444" s="1" t="s">
        <v>11168</v>
      </c>
      <c r="T1444" s="1" t="s">
        <v>11169</v>
      </c>
      <c r="U1444" s="1" t="s">
        <v>11170</v>
      </c>
      <c r="V1444" s="1" t="s">
        <v>140</v>
      </c>
      <c r="W1444" s="1" t="s">
        <v>125</v>
      </c>
      <c r="X1444" t="str">
        <f t="shared" si="155"/>
        <v>Complete</v>
      </c>
      <c r="Y1444">
        <f>MAX(0,100-IF(G1444="Invalid",Config!$B$5,0)-IF(I1444="Invalid",Config!$B$6,0)-IF(X1444="Incomplete",Config!$B$7,0)-IF(AF1444="Yes",Config!$B$37,0))</f>
        <v>100</v>
      </c>
      <c r="Z1444" s="1">
        <f>IF(OR(TRIM(B1444)="",COUNTIF(Config!$B$15:$B$19,B1444)&gt;0),1,0)+IF(OR(TRIM(C1444)="",COUNTIF(Config!$B$15:$B$19,C1444)&gt;0),1,0)+IF(OR(TRIM(F1444)="",COUNTIF(Config!$B$15:$B$19,F1444)&gt;0),1,0)+IF(OR(TRIM(H1444)="",COUNTIF(Config!$B$15:$B$19,H1444)&gt;0),1,0)+IF(OR(TRIM(E1444)="",COUNTIF(Config!$B$15:$B$19,E1444)&gt;0),1,0)+IF(OR(TRIM(K1444)="",COUNTIF(Config!$B$15:$B$19,K1444)&gt;0),1,0)+IF(OR(TRIM(P1444)="",COUNTIF(Config!$B$15:$B$19,P1444)&gt;0),1,0)+IF(OR(TRIM(R1444)="",COUNTIF(Config!$B$15:$B$19,R1444)&gt;0),1,0)</f>
        <v>0</v>
      </c>
      <c r="AA1444" s="1" cm="1">
        <f t="array" ref="AA1444">SUMPRODUCT(LEN(H1444)-LEN(SUBSTITUTE(H1444,{"0";"1";"2";"3";"4";"5";"6";"7";"8";"9"},"")))</f>
        <v>11</v>
      </c>
      <c r="AC1444" t="str">
        <f t="shared" si="156"/>
        <v/>
      </c>
      <c r="AD1444">
        <f t="shared" si="157"/>
        <v>1</v>
      </c>
      <c r="AE1444">
        <f t="shared" si="158"/>
        <v>1</v>
      </c>
      <c r="AF1444" t="str">
        <f t="shared" si="159"/>
        <v>No</v>
      </c>
      <c r="AG1444">
        <f t="shared" ca="1" si="160"/>
        <v>37</v>
      </c>
      <c r="AH1444" t="str">
        <f ca="1">IF(OR(V1444="",AG1444=""),"Yes",IF(AG1444&gt;Config!$B$41,"Yes","No"))</f>
        <v>No</v>
      </c>
    </row>
    <row r="1445" spans="1:34" x14ac:dyDescent="0.25">
      <c r="A1445" s="1" t="s">
        <v>11171</v>
      </c>
      <c r="B1445" s="1" t="s">
        <v>1450</v>
      </c>
      <c r="C1445" s="1" t="s">
        <v>499</v>
      </c>
      <c r="D1445" s="1" t="s">
        <v>11172</v>
      </c>
      <c r="E1445" s="1" t="s">
        <v>34647</v>
      </c>
      <c r="F1445" s="1" t="s">
        <v>11173</v>
      </c>
      <c r="G1445" t="str">
        <f t="shared" si="154"/>
        <v>Valid</v>
      </c>
      <c r="H1445" s="1" t="s">
        <v>11174</v>
      </c>
      <c r="I1445" t="str" cm="1">
        <f t="array" ref="I1445">IF(OR(TRIM(H1445)="",ISNUMBER(SEARCH("#",H1445)),AA1445&lt;Config!$B$8,SUMPRODUCT(--ISNUMBER(SEARCH({"a";"b";"c";"d";"e";"f";"g";"h";"i";"j";"k";"l";"m";"n";"o";"p";"q";"r";"s";"t";"u";"v";"w";"x";"y";"z"},H1445)))&gt;0),"Invalid","Valid")</f>
        <v>Valid</v>
      </c>
      <c r="J1445" s="1" t="s">
        <v>11175</v>
      </c>
      <c r="K1445" s="1" t="s">
        <v>1001</v>
      </c>
      <c r="L1445" s="1" t="s">
        <v>450</v>
      </c>
      <c r="M1445" s="1" t="s">
        <v>85</v>
      </c>
      <c r="N1445" s="1" t="s">
        <v>252</v>
      </c>
      <c r="O1445" s="1" t="s">
        <v>180</v>
      </c>
      <c r="P1445" t="s">
        <v>53</v>
      </c>
      <c r="Q1445" s="1" t="s">
        <v>150</v>
      </c>
      <c r="R1445" s="1" t="s">
        <v>198</v>
      </c>
      <c r="S1445" s="1" t="s">
        <v>11176</v>
      </c>
      <c r="T1445" s="1" t="s">
        <v>11177</v>
      </c>
      <c r="U1445" s="1" t="s">
        <v>1529</v>
      </c>
      <c r="V1445" s="1" t="s">
        <v>837</v>
      </c>
      <c r="W1445" s="1" t="s">
        <v>33823</v>
      </c>
      <c r="X1445" t="str">
        <f t="shared" si="155"/>
        <v>Complete</v>
      </c>
      <c r="Y1445">
        <f>MAX(0,100-IF(G1445="Invalid",Config!$B$5,0)-IF(I1445="Invalid",Config!$B$6,0)-IF(X1445="Incomplete",Config!$B$7,0)-IF(AF1445="Yes",Config!$B$37,0))</f>
        <v>100</v>
      </c>
      <c r="Z1445" s="1">
        <f>IF(OR(TRIM(B1445)="",COUNTIF(Config!$B$15:$B$19,B1445)&gt;0),1,0)+IF(OR(TRIM(C1445)="",COUNTIF(Config!$B$15:$B$19,C1445)&gt;0),1,0)+IF(OR(TRIM(F1445)="",COUNTIF(Config!$B$15:$B$19,F1445)&gt;0),1,0)+IF(OR(TRIM(H1445)="",COUNTIF(Config!$B$15:$B$19,H1445)&gt;0),1,0)+IF(OR(TRIM(E1445)="",COUNTIF(Config!$B$15:$B$19,E1445)&gt;0),1,0)+IF(OR(TRIM(K1445)="",COUNTIF(Config!$B$15:$B$19,K1445)&gt;0),1,0)+IF(OR(TRIM(P1445)="",COUNTIF(Config!$B$15:$B$19,P1445)&gt;0),1,0)+IF(OR(TRIM(R1445)="",COUNTIF(Config!$B$15:$B$19,R1445)&gt;0),1,0)</f>
        <v>0</v>
      </c>
      <c r="AA1445" s="1" cm="1">
        <f t="array" ref="AA1445">SUMPRODUCT(LEN(H1445)-LEN(SUBSTITUTE(H1445,{"0";"1";"2";"3";"4";"5";"6";"7";"8";"9"},"")))</f>
        <v>12</v>
      </c>
      <c r="AC1445" t="str">
        <f t="shared" si="156"/>
        <v/>
      </c>
      <c r="AD1445">
        <f t="shared" si="157"/>
        <v>1</v>
      </c>
      <c r="AE1445">
        <f t="shared" si="158"/>
        <v>1</v>
      </c>
      <c r="AF1445" t="str">
        <f t="shared" si="159"/>
        <v>No</v>
      </c>
      <c r="AG1445">
        <f t="shared" ca="1" si="160"/>
        <v>312</v>
      </c>
      <c r="AH1445" t="str">
        <f ca="1">IF(OR(V1445="",AG1445=""),"Yes",IF(AG1445&gt;Config!$B$41,"Yes","No"))</f>
        <v>No</v>
      </c>
    </row>
    <row r="1446" spans="1:34" x14ac:dyDescent="0.25">
      <c r="A1446" s="1" t="s">
        <v>11178</v>
      </c>
      <c r="B1446" s="1" t="s">
        <v>995</v>
      </c>
      <c r="C1446" s="1" t="s">
        <v>1441</v>
      </c>
      <c r="D1446" s="1" t="s">
        <v>11179</v>
      </c>
      <c r="E1446" s="1" t="s">
        <v>33866</v>
      </c>
      <c r="F1446" s="1" t="s">
        <v>11180</v>
      </c>
      <c r="G1446" t="str">
        <f t="shared" si="154"/>
        <v>Valid</v>
      </c>
      <c r="H1446" s="1" t="s">
        <v>11181</v>
      </c>
      <c r="I1446" t="str" cm="1">
        <f t="array" ref="I1446">IF(OR(TRIM(H1446)="",ISNUMBER(SEARCH("#",H1446)),AA1446&lt;Config!$B$8,SUMPRODUCT(--ISNUMBER(SEARCH({"a";"b";"c";"d";"e";"f";"g";"h";"i";"j";"k";"l";"m";"n";"o";"p";"q";"r";"s";"t";"u";"v";"w";"x";"y";"z"},H1446)))&gt;0),"Invalid","Valid")</f>
        <v>Valid</v>
      </c>
      <c r="J1446" s="1" t="s">
        <v>1215</v>
      </c>
      <c r="K1446" s="1" t="s">
        <v>147</v>
      </c>
      <c r="L1446" s="1" t="s">
        <v>84</v>
      </c>
      <c r="M1446" s="1" t="s">
        <v>251</v>
      </c>
      <c r="N1446" s="1" t="s">
        <v>211</v>
      </c>
      <c r="O1446" s="1" t="s">
        <v>69</v>
      </c>
      <c r="P1446" t="s">
        <v>87</v>
      </c>
      <c r="Q1446" s="1" t="s">
        <v>438</v>
      </c>
      <c r="R1446" s="1" t="s">
        <v>550</v>
      </c>
      <c r="S1446" s="1" t="s">
        <v>11182</v>
      </c>
      <c r="T1446" s="1" t="s">
        <v>11183</v>
      </c>
      <c r="U1446" s="1" t="s">
        <v>5982</v>
      </c>
      <c r="V1446" s="1" t="s">
        <v>3011</v>
      </c>
      <c r="W1446" s="1" t="s">
        <v>141</v>
      </c>
      <c r="X1446" t="str">
        <f t="shared" si="155"/>
        <v>Complete</v>
      </c>
      <c r="Y1446">
        <f>MAX(0,100-IF(G1446="Invalid",Config!$B$5,0)-IF(I1446="Invalid",Config!$B$6,0)-IF(X1446="Incomplete",Config!$B$7,0)-IF(AF1446="Yes",Config!$B$37,0))</f>
        <v>100</v>
      </c>
      <c r="Z1446" s="1">
        <f>IF(OR(TRIM(B1446)="",COUNTIF(Config!$B$15:$B$19,B1446)&gt;0),1,0)+IF(OR(TRIM(C1446)="",COUNTIF(Config!$B$15:$B$19,C1446)&gt;0),1,0)+IF(OR(TRIM(F1446)="",COUNTIF(Config!$B$15:$B$19,F1446)&gt;0),1,0)+IF(OR(TRIM(H1446)="",COUNTIF(Config!$B$15:$B$19,H1446)&gt;0),1,0)+IF(OR(TRIM(E1446)="",COUNTIF(Config!$B$15:$B$19,E1446)&gt;0),1,0)+IF(OR(TRIM(K1446)="",COUNTIF(Config!$B$15:$B$19,K1446)&gt;0),1,0)+IF(OR(TRIM(P1446)="",COUNTIF(Config!$B$15:$B$19,P1446)&gt;0),1,0)+IF(OR(TRIM(R1446)="",COUNTIF(Config!$B$15:$B$19,R1446)&gt;0),1,0)</f>
        <v>0</v>
      </c>
      <c r="AA1446" s="1" cm="1">
        <f t="array" ref="AA1446">SUMPRODUCT(LEN(H1446)-LEN(SUBSTITUTE(H1446,{"0";"1";"2";"3";"4";"5";"6";"7";"8";"9"},"")))</f>
        <v>11</v>
      </c>
      <c r="AC1446" t="str">
        <f t="shared" si="156"/>
        <v/>
      </c>
      <c r="AD1446">
        <f t="shared" si="157"/>
        <v>1</v>
      </c>
      <c r="AE1446">
        <f t="shared" si="158"/>
        <v>1</v>
      </c>
      <c r="AF1446" t="str">
        <f t="shared" si="159"/>
        <v>No</v>
      </c>
      <c r="AG1446">
        <f t="shared" ca="1" si="160"/>
        <v>58</v>
      </c>
      <c r="AH1446" t="str">
        <f ca="1">IF(OR(V1446="",AG1446=""),"Yes",IF(AG1446&gt;Config!$B$41,"Yes","No"))</f>
        <v>No</v>
      </c>
    </row>
    <row r="1447" spans="1:34" x14ac:dyDescent="0.25">
      <c r="A1447" s="1" t="s">
        <v>11184</v>
      </c>
      <c r="B1447" s="1" t="s">
        <v>397</v>
      </c>
      <c r="C1447" s="1" t="s">
        <v>296</v>
      </c>
      <c r="D1447" s="1" t="s">
        <v>11185</v>
      </c>
      <c r="E1447" s="1" t="s">
        <v>34648</v>
      </c>
      <c r="F1447" s="1" t="s">
        <v>11186</v>
      </c>
      <c r="G1447" t="str">
        <f t="shared" si="154"/>
        <v>Valid</v>
      </c>
      <c r="H1447" s="1" t="s">
        <v>11187</v>
      </c>
      <c r="I1447" t="str" cm="1">
        <f t="array" ref="I1447">IF(OR(TRIM(H1447)="",ISNUMBER(SEARCH("#",H1447)),AA1447&lt;Config!$B$8,SUMPRODUCT(--ISNUMBER(SEARCH({"a";"b";"c";"d";"e";"f";"g";"h";"i";"j";"k";"l";"m";"n";"o";"p";"q";"r";"s";"t";"u";"v";"w";"x";"y";"z"},H1447)))&gt;0),"Invalid","Valid")</f>
        <v>Valid</v>
      </c>
      <c r="J1447" s="1" t="s">
        <v>11188</v>
      </c>
      <c r="K1447" s="1" t="s">
        <v>48</v>
      </c>
      <c r="L1447" s="1" t="s">
        <v>49</v>
      </c>
      <c r="M1447" s="1" t="s">
        <v>462</v>
      </c>
      <c r="N1447" s="1" t="s">
        <v>33819</v>
      </c>
      <c r="O1447" s="1" t="s">
        <v>52</v>
      </c>
      <c r="P1447" t="s">
        <v>53</v>
      </c>
      <c r="Q1447" s="1" t="s">
        <v>197</v>
      </c>
      <c r="R1447" s="1" t="s">
        <v>288</v>
      </c>
      <c r="S1447" s="1" t="s">
        <v>11189</v>
      </c>
      <c r="T1447" s="1" t="s">
        <v>11190</v>
      </c>
      <c r="U1447" s="1" t="s">
        <v>1921</v>
      </c>
      <c r="V1447" s="1" t="s">
        <v>11191</v>
      </c>
      <c r="W1447" s="1" t="s">
        <v>40</v>
      </c>
      <c r="X1447" t="str">
        <f t="shared" si="155"/>
        <v>Complete</v>
      </c>
      <c r="Y1447">
        <f>MAX(0,100-IF(G1447="Invalid",Config!$B$5,0)-IF(I1447="Invalid",Config!$B$6,0)-IF(X1447="Incomplete",Config!$B$7,0)-IF(AF1447="Yes",Config!$B$37,0))</f>
        <v>75</v>
      </c>
      <c r="Z1447" s="1">
        <f>IF(OR(TRIM(B1447)="",COUNTIF(Config!$B$15:$B$19,B1447)&gt;0),1,0)+IF(OR(TRIM(C1447)="",COUNTIF(Config!$B$15:$B$19,C1447)&gt;0),1,0)+IF(OR(TRIM(F1447)="",COUNTIF(Config!$B$15:$B$19,F1447)&gt;0),1,0)+IF(OR(TRIM(H1447)="",COUNTIF(Config!$B$15:$B$19,H1447)&gt;0),1,0)+IF(OR(TRIM(E1447)="",COUNTIF(Config!$B$15:$B$19,E1447)&gt;0),1,0)+IF(OR(TRIM(K1447)="",COUNTIF(Config!$B$15:$B$19,K1447)&gt;0),1,0)+IF(OR(TRIM(P1447)="",COUNTIF(Config!$B$15:$B$19,P1447)&gt;0),1,0)+IF(OR(TRIM(R1447)="",COUNTIF(Config!$B$15:$B$19,R1447)&gt;0),1,0)</f>
        <v>0</v>
      </c>
      <c r="AA1447" s="1" cm="1">
        <f t="array" ref="AA1447">SUMPRODUCT(LEN(H1447)-LEN(SUBSTITUTE(H1447,{"0";"1";"2";"3";"4";"5";"6";"7";"8";"9"},"")))</f>
        <v>12</v>
      </c>
      <c r="AC1447" t="str">
        <f t="shared" si="156"/>
        <v>Potential Duplicate</v>
      </c>
      <c r="AD1447">
        <f t="shared" si="157"/>
        <v>2</v>
      </c>
      <c r="AE1447">
        <f t="shared" si="158"/>
        <v>1</v>
      </c>
      <c r="AF1447" t="str">
        <f t="shared" si="159"/>
        <v>Yes</v>
      </c>
      <c r="AG1447">
        <f t="shared" ca="1" si="160"/>
        <v>521</v>
      </c>
      <c r="AH1447" t="str">
        <f ca="1">IF(OR(V1447="",AG1447=""),"Yes",IF(AG1447&gt;Config!$B$41,"Yes","No"))</f>
        <v>Yes</v>
      </c>
    </row>
    <row r="1448" spans="1:34" x14ac:dyDescent="0.25">
      <c r="A1448" s="1" t="s">
        <v>11192</v>
      </c>
      <c r="B1448" s="1" t="s">
        <v>1085</v>
      </c>
      <c r="C1448" s="1" t="s">
        <v>205</v>
      </c>
      <c r="D1448" s="1" t="s">
        <v>6798</v>
      </c>
      <c r="E1448" s="1" t="s">
        <v>34567</v>
      </c>
      <c r="F1448" s="1" t="s">
        <v>11193</v>
      </c>
      <c r="G1448" t="str">
        <f t="shared" si="154"/>
        <v>Valid</v>
      </c>
      <c r="H1448" s="1" t="s">
        <v>11194</v>
      </c>
      <c r="I1448" t="str" cm="1">
        <f t="array" ref="I1448">IF(OR(TRIM(H1448)="",ISNUMBER(SEARCH("#",H1448)),AA1448&lt;Config!$B$8,SUMPRODUCT(--ISNUMBER(SEARCH({"a";"b";"c";"d";"e";"f";"g";"h";"i";"j";"k";"l";"m";"n";"o";"p";"q";"r";"s";"t";"u";"v";"w";"x";"y";"z"},H1448)))&gt;0),"Invalid","Valid")</f>
        <v>Valid</v>
      </c>
      <c r="J1448" s="1" t="s">
        <v>11195</v>
      </c>
      <c r="K1448" s="1" t="s">
        <v>178</v>
      </c>
      <c r="L1448" s="1" t="s">
        <v>134</v>
      </c>
      <c r="M1448" s="1" t="s">
        <v>103</v>
      </c>
      <c r="N1448" s="1" t="s">
        <v>437</v>
      </c>
      <c r="O1448" s="1" t="s">
        <v>32</v>
      </c>
      <c r="P1448" t="s">
        <v>53</v>
      </c>
      <c r="Q1448" s="1" t="s">
        <v>54</v>
      </c>
      <c r="R1448" s="1" t="s">
        <v>198</v>
      </c>
      <c r="S1448" s="1" t="s">
        <v>11196</v>
      </c>
      <c r="T1448" s="1" t="s">
        <v>11197</v>
      </c>
      <c r="U1448" s="1" t="s">
        <v>11198</v>
      </c>
      <c r="V1448" s="1" t="s">
        <v>4308</v>
      </c>
      <c r="W1448" s="1" t="s">
        <v>293</v>
      </c>
      <c r="X1448" t="str">
        <f t="shared" si="155"/>
        <v>Complete</v>
      </c>
      <c r="Y1448">
        <f>MAX(0,100-IF(G1448="Invalid",Config!$B$5,0)-IF(I1448="Invalid",Config!$B$6,0)-IF(X1448="Incomplete",Config!$B$7,0)-IF(AF1448="Yes",Config!$B$37,0))</f>
        <v>100</v>
      </c>
      <c r="Z1448" s="1">
        <f>IF(OR(TRIM(B1448)="",COUNTIF(Config!$B$15:$B$19,B1448)&gt;0),1,0)+IF(OR(TRIM(C1448)="",COUNTIF(Config!$B$15:$B$19,C1448)&gt;0),1,0)+IF(OR(TRIM(F1448)="",COUNTIF(Config!$B$15:$B$19,F1448)&gt;0),1,0)+IF(OR(TRIM(H1448)="",COUNTIF(Config!$B$15:$B$19,H1448)&gt;0),1,0)+IF(OR(TRIM(E1448)="",COUNTIF(Config!$B$15:$B$19,E1448)&gt;0),1,0)+IF(OR(TRIM(K1448)="",COUNTIF(Config!$B$15:$B$19,K1448)&gt;0),1,0)+IF(OR(TRIM(P1448)="",COUNTIF(Config!$B$15:$B$19,P1448)&gt;0),1,0)+IF(OR(TRIM(R1448)="",COUNTIF(Config!$B$15:$B$19,R1448)&gt;0),1,0)</f>
        <v>0</v>
      </c>
      <c r="AA1448" s="1" cm="1">
        <f t="array" ref="AA1448">SUMPRODUCT(LEN(H1448)-LEN(SUBSTITUTE(H1448,{"0";"1";"2";"3";"4";"5";"6";"7";"8";"9"},"")))</f>
        <v>12</v>
      </c>
      <c r="AC1448" t="str">
        <f t="shared" si="156"/>
        <v/>
      </c>
      <c r="AD1448">
        <f t="shared" si="157"/>
        <v>1</v>
      </c>
      <c r="AE1448">
        <f t="shared" si="158"/>
        <v>1</v>
      </c>
      <c r="AF1448" t="str">
        <f t="shared" si="159"/>
        <v>No</v>
      </c>
      <c r="AG1448">
        <f t="shared" ca="1" si="160"/>
        <v>197</v>
      </c>
      <c r="AH1448" t="str">
        <f ca="1">IF(OR(V1448="",AG1448=""),"Yes",IF(AG1448&gt;Config!$B$41,"Yes","No"))</f>
        <v>No</v>
      </c>
    </row>
    <row r="1449" spans="1:34" x14ac:dyDescent="0.25">
      <c r="A1449" s="1" t="s">
        <v>11199</v>
      </c>
      <c r="B1449" s="1" t="s">
        <v>2159</v>
      </c>
      <c r="C1449" s="1" t="s">
        <v>445</v>
      </c>
      <c r="D1449" s="1" t="s">
        <v>11200</v>
      </c>
      <c r="E1449" s="1" t="s">
        <v>33907</v>
      </c>
      <c r="F1449" s="1" t="s">
        <v>11201</v>
      </c>
      <c r="G1449" t="str">
        <f t="shared" si="154"/>
        <v>Valid</v>
      </c>
      <c r="H1449" s="1" t="s">
        <v>11202</v>
      </c>
      <c r="I1449" t="str" cm="1">
        <f t="array" ref="I1449">IF(OR(TRIM(H1449)="",ISNUMBER(SEARCH("#",H1449)),AA1449&lt;Config!$B$8,SUMPRODUCT(--ISNUMBER(SEARCH({"a";"b";"c";"d";"e";"f";"g";"h";"i";"j";"k";"l";"m";"n";"o";"p";"q";"r";"s";"t";"u";"v";"w";"x";"y";"z"},H1449)))&gt;0),"Invalid","Valid")</f>
        <v>Valid</v>
      </c>
      <c r="J1449" s="1" t="s">
        <v>11203</v>
      </c>
      <c r="K1449" s="1" t="s">
        <v>264</v>
      </c>
      <c r="L1449" s="1" t="s">
        <v>29</v>
      </c>
      <c r="M1449" s="1" t="s">
        <v>85</v>
      </c>
      <c r="N1449" s="1" t="s">
        <v>713</v>
      </c>
      <c r="O1449" s="1" t="s">
        <v>266</v>
      </c>
      <c r="P1449" t="s">
        <v>328</v>
      </c>
      <c r="Q1449" s="1" t="s">
        <v>33838</v>
      </c>
      <c r="R1449" s="1" t="s">
        <v>392</v>
      </c>
      <c r="S1449" s="1" t="s">
        <v>11204</v>
      </c>
      <c r="T1449" s="1" t="s">
        <v>11205</v>
      </c>
      <c r="U1449" s="1" t="s">
        <v>11206</v>
      </c>
      <c r="V1449" s="1" t="s">
        <v>11207</v>
      </c>
      <c r="W1449" s="1" t="s">
        <v>94</v>
      </c>
      <c r="X1449" t="str">
        <f t="shared" si="155"/>
        <v>Complete</v>
      </c>
      <c r="Y1449">
        <f>MAX(0,100-IF(G1449="Invalid",Config!$B$5,0)-IF(I1449="Invalid",Config!$B$6,0)-IF(X1449="Incomplete",Config!$B$7,0)-IF(AF1449="Yes",Config!$B$37,0))</f>
        <v>100</v>
      </c>
      <c r="Z1449" s="1">
        <f>IF(OR(TRIM(B1449)="",COUNTIF(Config!$B$15:$B$19,B1449)&gt;0),1,0)+IF(OR(TRIM(C1449)="",COUNTIF(Config!$B$15:$B$19,C1449)&gt;0),1,0)+IF(OR(TRIM(F1449)="",COUNTIF(Config!$B$15:$B$19,F1449)&gt;0),1,0)+IF(OR(TRIM(H1449)="",COUNTIF(Config!$B$15:$B$19,H1449)&gt;0),1,0)+IF(OR(TRIM(E1449)="",COUNTIF(Config!$B$15:$B$19,E1449)&gt;0),1,0)+IF(OR(TRIM(K1449)="",COUNTIF(Config!$B$15:$B$19,K1449)&gt;0),1,0)+IF(OR(TRIM(P1449)="",COUNTIF(Config!$B$15:$B$19,P1449)&gt;0),1,0)+IF(OR(TRIM(R1449)="",COUNTIF(Config!$B$15:$B$19,R1449)&gt;0),1,0)</f>
        <v>0</v>
      </c>
      <c r="AA1449" s="1" cm="1">
        <f t="array" ref="AA1449">SUMPRODUCT(LEN(H1449)-LEN(SUBSTITUTE(H1449,{"0";"1";"2";"3";"4";"5";"6";"7";"8";"9"},"")))</f>
        <v>11</v>
      </c>
      <c r="AC1449" t="str">
        <f t="shared" si="156"/>
        <v/>
      </c>
      <c r="AD1449">
        <f t="shared" si="157"/>
        <v>1</v>
      </c>
      <c r="AE1449">
        <f t="shared" si="158"/>
        <v>1</v>
      </c>
      <c r="AF1449" t="str">
        <f t="shared" si="159"/>
        <v>No</v>
      </c>
      <c r="AG1449">
        <f t="shared" ca="1" si="160"/>
        <v>417</v>
      </c>
      <c r="AH1449" t="str">
        <f ca="1">IF(OR(V1449="",AG1449=""),"Yes",IF(AG1449&gt;Config!$B$41,"Yes","No"))</f>
        <v>Yes</v>
      </c>
    </row>
    <row r="1450" spans="1:34" x14ac:dyDescent="0.25">
      <c r="A1450" s="1" t="s">
        <v>11208</v>
      </c>
      <c r="B1450" s="1" t="s">
        <v>631</v>
      </c>
      <c r="C1450" s="1" t="s">
        <v>1166</v>
      </c>
      <c r="D1450" s="1" t="s">
        <v>11209</v>
      </c>
      <c r="E1450" s="1" t="s">
        <v>34649</v>
      </c>
      <c r="F1450" s="1" t="s">
        <v>11210</v>
      </c>
      <c r="G1450" t="str">
        <f t="shared" si="154"/>
        <v>Valid</v>
      </c>
      <c r="H1450" s="1" t="s">
        <v>11211</v>
      </c>
      <c r="I1450" t="str" cm="1">
        <f t="array" ref="I1450">IF(OR(TRIM(H1450)="",ISNUMBER(SEARCH("#",H1450)),AA1450&lt;Config!$B$8,SUMPRODUCT(--ISNUMBER(SEARCH({"a";"b";"c";"d";"e";"f";"g";"h";"i";"j";"k";"l";"m";"n";"o";"p";"q";"r";"s";"t";"u";"v";"w";"x";"y";"z"},H1450)))&gt;0),"Invalid","Valid")</f>
        <v>Valid</v>
      </c>
      <c r="J1450" s="1" t="s">
        <v>11212</v>
      </c>
      <c r="K1450" s="1" t="s">
        <v>722</v>
      </c>
      <c r="L1450" s="1" t="s">
        <v>84</v>
      </c>
      <c r="M1450" s="1" t="s">
        <v>30</v>
      </c>
      <c r="N1450" s="1" t="s">
        <v>68</v>
      </c>
      <c r="O1450" s="1" t="s">
        <v>69</v>
      </c>
      <c r="P1450" t="s">
        <v>314</v>
      </c>
      <c r="Q1450" s="1" t="s">
        <v>316</v>
      </c>
      <c r="R1450" s="1" t="s">
        <v>315</v>
      </c>
      <c r="S1450" s="1" t="s">
        <v>11213</v>
      </c>
      <c r="T1450" s="1" t="s">
        <v>11214</v>
      </c>
      <c r="U1450" s="1" t="s">
        <v>1127</v>
      </c>
      <c r="V1450" s="1" t="s">
        <v>4827</v>
      </c>
      <c r="W1450" s="1" t="s">
        <v>60</v>
      </c>
      <c r="X1450" t="str">
        <f t="shared" si="155"/>
        <v>Complete</v>
      </c>
      <c r="Y1450">
        <f>MAX(0,100-IF(G1450="Invalid",Config!$B$5,0)-IF(I1450="Invalid",Config!$B$6,0)-IF(X1450="Incomplete",Config!$B$7,0)-IF(AF1450="Yes",Config!$B$37,0))</f>
        <v>100</v>
      </c>
      <c r="Z1450" s="1">
        <f>IF(OR(TRIM(B1450)="",COUNTIF(Config!$B$15:$B$19,B1450)&gt;0),1,0)+IF(OR(TRIM(C1450)="",COUNTIF(Config!$B$15:$B$19,C1450)&gt;0),1,0)+IF(OR(TRIM(F1450)="",COUNTIF(Config!$B$15:$B$19,F1450)&gt;0),1,0)+IF(OR(TRIM(H1450)="",COUNTIF(Config!$B$15:$B$19,H1450)&gt;0),1,0)+IF(OR(TRIM(E1450)="",COUNTIF(Config!$B$15:$B$19,E1450)&gt;0),1,0)+IF(OR(TRIM(K1450)="",COUNTIF(Config!$B$15:$B$19,K1450)&gt;0),1,0)+IF(OR(TRIM(P1450)="",COUNTIF(Config!$B$15:$B$19,P1450)&gt;0),1,0)+IF(OR(TRIM(R1450)="",COUNTIF(Config!$B$15:$B$19,R1450)&gt;0),1,0)</f>
        <v>0</v>
      </c>
      <c r="AA1450" s="1" cm="1">
        <f t="array" ref="AA1450">SUMPRODUCT(LEN(H1450)-LEN(SUBSTITUTE(H1450,{"0";"1";"2";"3";"4";"5";"6";"7";"8";"9"},"")))</f>
        <v>12</v>
      </c>
      <c r="AC1450" t="str">
        <f t="shared" si="156"/>
        <v/>
      </c>
      <c r="AD1450">
        <f t="shared" si="157"/>
        <v>1</v>
      </c>
      <c r="AE1450">
        <f t="shared" si="158"/>
        <v>1</v>
      </c>
      <c r="AF1450" t="str">
        <f t="shared" si="159"/>
        <v>No</v>
      </c>
      <c r="AG1450">
        <f t="shared" ca="1" si="160"/>
        <v>65</v>
      </c>
      <c r="AH1450" t="str">
        <f ca="1">IF(OR(V1450="",AG1450=""),"Yes",IF(AG1450&gt;Config!$B$41,"Yes","No"))</f>
        <v>No</v>
      </c>
    </row>
    <row r="1451" spans="1:34" x14ac:dyDescent="0.25">
      <c r="A1451" s="1" t="s">
        <v>11215</v>
      </c>
      <c r="B1451" s="1" t="s">
        <v>6047</v>
      </c>
      <c r="C1451" s="1" t="s">
        <v>296</v>
      </c>
      <c r="D1451" s="1" t="s">
        <v>11216</v>
      </c>
      <c r="E1451" s="1" t="s">
        <v>34650</v>
      </c>
      <c r="F1451" s="1" t="s">
        <v>11217</v>
      </c>
      <c r="G1451" t="str">
        <f t="shared" si="154"/>
        <v>Valid</v>
      </c>
      <c r="H1451" s="1" t="s">
        <v>11218</v>
      </c>
      <c r="I1451" t="str" cm="1">
        <f t="array" ref="I1451">IF(OR(TRIM(H1451)="",ISNUMBER(SEARCH("#",H1451)),AA1451&lt;Config!$B$8,SUMPRODUCT(--ISNUMBER(SEARCH({"a";"b";"c";"d";"e";"f";"g";"h";"i";"j";"k";"l";"m";"n";"o";"p";"q";"r";"s";"t";"u";"v";"w";"x";"y";"z"},H1451)))&gt;0),"Invalid","Valid")</f>
        <v>Valid</v>
      </c>
      <c r="J1451" s="1" t="s">
        <v>11219</v>
      </c>
      <c r="K1451" s="1" t="s">
        <v>66</v>
      </c>
      <c r="L1451" s="1" t="s">
        <v>265</v>
      </c>
      <c r="M1451" s="1" t="s">
        <v>103</v>
      </c>
      <c r="N1451" s="1" t="s">
        <v>437</v>
      </c>
      <c r="O1451" s="1" t="s">
        <v>69</v>
      </c>
      <c r="P1451" t="s">
        <v>53</v>
      </c>
      <c r="Q1451" s="1" t="s">
        <v>197</v>
      </c>
      <c r="R1451" s="1" t="s">
        <v>197</v>
      </c>
      <c r="S1451" s="1" t="s">
        <v>11220</v>
      </c>
      <c r="T1451" s="1" t="s">
        <v>11221</v>
      </c>
      <c r="U1451" s="1" t="s">
        <v>1726</v>
      </c>
      <c r="V1451" s="1" t="s">
        <v>3163</v>
      </c>
      <c r="W1451" s="1" t="s">
        <v>141</v>
      </c>
      <c r="X1451" t="str">
        <f t="shared" si="155"/>
        <v>Complete</v>
      </c>
      <c r="Y1451">
        <f>MAX(0,100-IF(G1451="Invalid",Config!$B$5,0)-IF(I1451="Invalid",Config!$B$6,0)-IF(X1451="Incomplete",Config!$B$7,0)-IF(AF1451="Yes",Config!$B$37,0))</f>
        <v>100</v>
      </c>
      <c r="Z1451" s="1">
        <f>IF(OR(TRIM(B1451)="",COUNTIF(Config!$B$15:$B$19,B1451)&gt;0),1,0)+IF(OR(TRIM(C1451)="",COUNTIF(Config!$B$15:$B$19,C1451)&gt;0),1,0)+IF(OR(TRIM(F1451)="",COUNTIF(Config!$B$15:$B$19,F1451)&gt;0),1,0)+IF(OR(TRIM(H1451)="",COUNTIF(Config!$B$15:$B$19,H1451)&gt;0),1,0)+IF(OR(TRIM(E1451)="",COUNTIF(Config!$B$15:$B$19,E1451)&gt;0),1,0)+IF(OR(TRIM(K1451)="",COUNTIF(Config!$B$15:$B$19,K1451)&gt;0),1,0)+IF(OR(TRIM(P1451)="",COUNTIF(Config!$B$15:$B$19,P1451)&gt;0),1,0)+IF(OR(TRIM(R1451)="",COUNTIF(Config!$B$15:$B$19,R1451)&gt;0),1,0)</f>
        <v>0</v>
      </c>
      <c r="AA1451" s="1" cm="1">
        <f t="array" ref="AA1451">SUMPRODUCT(LEN(H1451)-LEN(SUBSTITUTE(H1451,{"0";"1";"2";"3";"4";"5";"6";"7";"8";"9"},"")))</f>
        <v>12</v>
      </c>
      <c r="AC1451" t="str">
        <f t="shared" si="156"/>
        <v/>
      </c>
      <c r="AD1451">
        <f t="shared" si="157"/>
        <v>1</v>
      </c>
      <c r="AE1451">
        <f t="shared" si="158"/>
        <v>1</v>
      </c>
      <c r="AF1451" t="str">
        <f t="shared" si="159"/>
        <v>No</v>
      </c>
      <c r="AG1451">
        <f t="shared" ca="1" si="160"/>
        <v>147</v>
      </c>
      <c r="AH1451" t="str">
        <f ca="1">IF(OR(V1451="",AG1451=""),"Yes",IF(AG1451&gt;Config!$B$41,"Yes","No"))</f>
        <v>No</v>
      </c>
    </row>
    <row r="1452" spans="1:34" x14ac:dyDescent="0.25">
      <c r="A1452" s="1" t="s">
        <v>11222</v>
      </c>
      <c r="B1452" s="1" t="s">
        <v>322</v>
      </c>
      <c r="C1452" s="1" t="s">
        <v>489</v>
      </c>
      <c r="D1452" s="1" t="s">
        <v>11223</v>
      </c>
      <c r="E1452" s="1" t="s">
        <v>34651</v>
      </c>
      <c r="F1452" s="1" t="s">
        <v>11224</v>
      </c>
      <c r="G1452" t="str">
        <f t="shared" si="154"/>
        <v>Valid</v>
      </c>
      <c r="H1452" s="1" t="s">
        <v>11225</v>
      </c>
      <c r="I1452" t="str" cm="1">
        <f t="array" ref="I1452">IF(OR(TRIM(H1452)="",ISNUMBER(SEARCH("#",H1452)),AA1452&lt;Config!$B$8,SUMPRODUCT(--ISNUMBER(SEARCH({"a";"b";"c";"d";"e";"f";"g";"h";"i";"j";"k";"l";"m";"n";"o";"p";"q";"r";"s";"t";"u";"v";"w";"x";"y";"z"},H1452)))&gt;0),"Invalid","Valid")</f>
        <v>Valid</v>
      </c>
      <c r="J1452" s="1" t="s">
        <v>11226</v>
      </c>
      <c r="K1452" s="1" t="s">
        <v>378</v>
      </c>
      <c r="L1452" s="1" t="s">
        <v>179</v>
      </c>
      <c r="M1452" s="1" t="s">
        <v>103</v>
      </c>
      <c r="N1452" s="1" t="s">
        <v>86</v>
      </c>
      <c r="O1452" s="1" t="s">
        <v>266</v>
      </c>
      <c r="P1452" t="s">
        <v>53</v>
      </c>
      <c r="Q1452" s="1" t="s">
        <v>197</v>
      </c>
      <c r="R1452" s="1" t="s">
        <v>70</v>
      </c>
      <c r="S1452" s="1" t="s">
        <v>11227</v>
      </c>
      <c r="T1452" s="1" t="s">
        <v>11228</v>
      </c>
      <c r="U1452" s="1" t="s">
        <v>11229</v>
      </c>
      <c r="V1452" s="1" t="s">
        <v>2987</v>
      </c>
      <c r="W1452" s="1" t="s">
        <v>202</v>
      </c>
      <c r="X1452" t="str">
        <f t="shared" si="155"/>
        <v>Complete</v>
      </c>
      <c r="Y1452">
        <f>MAX(0,100-IF(G1452="Invalid",Config!$B$5,0)-IF(I1452="Invalid",Config!$B$6,0)-IF(X1452="Incomplete",Config!$B$7,0)-IF(AF1452="Yes",Config!$B$37,0))</f>
        <v>100</v>
      </c>
      <c r="Z1452" s="1">
        <f>IF(OR(TRIM(B1452)="",COUNTIF(Config!$B$15:$B$19,B1452)&gt;0),1,0)+IF(OR(TRIM(C1452)="",COUNTIF(Config!$B$15:$B$19,C1452)&gt;0),1,0)+IF(OR(TRIM(F1452)="",COUNTIF(Config!$B$15:$B$19,F1452)&gt;0),1,0)+IF(OR(TRIM(H1452)="",COUNTIF(Config!$B$15:$B$19,H1452)&gt;0),1,0)+IF(OR(TRIM(E1452)="",COUNTIF(Config!$B$15:$B$19,E1452)&gt;0),1,0)+IF(OR(TRIM(K1452)="",COUNTIF(Config!$B$15:$B$19,K1452)&gt;0),1,0)+IF(OR(TRIM(P1452)="",COUNTIF(Config!$B$15:$B$19,P1452)&gt;0),1,0)+IF(OR(TRIM(R1452)="",COUNTIF(Config!$B$15:$B$19,R1452)&gt;0),1,0)</f>
        <v>0</v>
      </c>
      <c r="AA1452" s="1" cm="1">
        <f t="array" ref="AA1452">SUMPRODUCT(LEN(H1452)-LEN(SUBSTITUTE(H1452,{"0";"1";"2";"3";"4";"5";"6";"7";"8";"9"},"")))</f>
        <v>12</v>
      </c>
      <c r="AC1452" t="str">
        <f t="shared" si="156"/>
        <v/>
      </c>
      <c r="AD1452">
        <f t="shared" si="157"/>
        <v>1</v>
      </c>
      <c r="AE1452">
        <f t="shared" si="158"/>
        <v>1</v>
      </c>
      <c r="AF1452" t="str">
        <f t="shared" si="159"/>
        <v>No</v>
      </c>
      <c r="AG1452">
        <f t="shared" ca="1" si="160"/>
        <v>48</v>
      </c>
      <c r="AH1452" t="str">
        <f ca="1">IF(OR(V1452="",AG1452=""),"Yes",IF(AG1452&gt;Config!$B$41,"Yes","No"))</f>
        <v>No</v>
      </c>
    </row>
    <row r="1453" spans="1:34" x14ac:dyDescent="0.25">
      <c r="A1453" s="1" t="s">
        <v>11230</v>
      </c>
      <c r="B1453" s="1" t="s">
        <v>1266</v>
      </c>
      <c r="C1453" s="1" t="s">
        <v>1496</v>
      </c>
      <c r="D1453" s="1" t="s">
        <v>5164</v>
      </c>
      <c r="E1453" s="1" t="s">
        <v>34411</v>
      </c>
      <c r="F1453" s="1" t="s">
        <v>11231</v>
      </c>
      <c r="G1453" t="str">
        <f t="shared" si="154"/>
        <v>Valid</v>
      </c>
      <c r="H1453" s="1" t="s">
        <v>11232</v>
      </c>
      <c r="I1453" t="str" cm="1">
        <f t="array" ref="I1453">IF(OR(TRIM(H1453)="",ISNUMBER(SEARCH("#",H1453)),AA1453&lt;Config!$B$8,SUMPRODUCT(--ISNUMBER(SEARCH({"a";"b";"c";"d";"e";"f";"g";"h";"i";"j";"k";"l";"m";"n";"o";"p";"q";"r";"s";"t";"u";"v";"w";"x";"y";"z"},H1453)))&gt;0),"Invalid","Valid")</f>
        <v>Valid</v>
      </c>
      <c r="J1453" s="1" t="s">
        <v>11233</v>
      </c>
      <c r="K1453" s="1" t="s">
        <v>516</v>
      </c>
      <c r="L1453" s="1" t="s">
        <v>164</v>
      </c>
      <c r="M1453" s="1" t="s">
        <v>50</v>
      </c>
      <c r="N1453" s="1" t="s">
        <v>211</v>
      </c>
      <c r="O1453" s="1" t="s">
        <v>180</v>
      </c>
      <c r="P1453" t="s">
        <v>53</v>
      </c>
      <c r="Q1453" s="1" t="s">
        <v>54</v>
      </c>
      <c r="R1453" s="1" t="s">
        <v>288</v>
      </c>
      <c r="S1453" s="1" t="s">
        <v>11234</v>
      </c>
      <c r="T1453" s="1" t="s">
        <v>11235</v>
      </c>
      <c r="U1453" s="1" t="s">
        <v>11236</v>
      </c>
      <c r="V1453" s="1" t="s">
        <v>407</v>
      </c>
      <c r="W1453" s="1" t="s">
        <v>202</v>
      </c>
      <c r="X1453" t="str">
        <f t="shared" si="155"/>
        <v>Complete</v>
      </c>
      <c r="Y1453">
        <f>MAX(0,100-IF(G1453="Invalid",Config!$B$5,0)-IF(I1453="Invalid",Config!$B$6,0)-IF(X1453="Incomplete",Config!$B$7,0)-IF(AF1453="Yes",Config!$B$37,0))</f>
        <v>100</v>
      </c>
      <c r="Z1453" s="1">
        <f>IF(OR(TRIM(B1453)="",COUNTIF(Config!$B$15:$B$19,B1453)&gt;0),1,0)+IF(OR(TRIM(C1453)="",COUNTIF(Config!$B$15:$B$19,C1453)&gt;0),1,0)+IF(OR(TRIM(F1453)="",COUNTIF(Config!$B$15:$B$19,F1453)&gt;0),1,0)+IF(OR(TRIM(H1453)="",COUNTIF(Config!$B$15:$B$19,H1453)&gt;0),1,0)+IF(OR(TRIM(E1453)="",COUNTIF(Config!$B$15:$B$19,E1453)&gt;0),1,0)+IF(OR(TRIM(K1453)="",COUNTIF(Config!$B$15:$B$19,K1453)&gt;0),1,0)+IF(OR(TRIM(P1453)="",COUNTIF(Config!$B$15:$B$19,P1453)&gt;0),1,0)+IF(OR(TRIM(R1453)="",COUNTIF(Config!$B$15:$B$19,R1453)&gt;0),1,0)</f>
        <v>0</v>
      </c>
      <c r="AA1453" s="1" cm="1">
        <f t="array" ref="AA1453">SUMPRODUCT(LEN(H1453)-LEN(SUBSTITUTE(H1453,{"0";"1";"2";"3";"4";"5";"6";"7";"8";"9"},"")))</f>
        <v>12</v>
      </c>
      <c r="AC1453" t="str">
        <f t="shared" si="156"/>
        <v/>
      </c>
      <c r="AD1453">
        <f t="shared" si="157"/>
        <v>1</v>
      </c>
      <c r="AE1453">
        <f t="shared" si="158"/>
        <v>1</v>
      </c>
      <c r="AF1453" t="str">
        <f t="shared" si="159"/>
        <v>No</v>
      </c>
      <c r="AG1453">
        <f t="shared" ca="1" si="160"/>
        <v>424</v>
      </c>
      <c r="AH1453" t="str">
        <f ca="1">IF(OR(V1453="",AG1453=""),"Yes",IF(AG1453&gt;Config!$B$41,"Yes","No"))</f>
        <v>Yes</v>
      </c>
    </row>
    <row r="1454" spans="1:34" x14ac:dyDescent="0.25">
      <c r="A1454" s="1" t="s">
        <v>11237</v>
      </c>
      <c r="B1454" s="1" t="s">
        <v>1557</v>
      </c>
      <c r="C1454" s="1" t="s">
        <v>775</v>
      </c>
      <c r="D1454" s="1" t="s">
        <v>11238</v>
      </c>
      <c r="E1454" s="1" t="s">
        <v>34652</v>
      </c>
      <c r="F1454" s="1" t="s">
        <v>11239</v>
      </c>
      <c r="G1454" t="str">
        <f t="shared" si="154"/>
        <v>Valid</v>
      </c>
      <c r="H1454" s="1" t="s">
        <v>11240</v>
      </c>
      <c r="I1454" t="str" cm="1">
        <f t="array" ref="I1454">IF(OR(TRIM(H1454)="",ISNUMBER(SEARCH("#",H1454)),AA1454&lt;Config!$B$8,SUMPRODUCT(--ISNUMBER(SEARCH({"a";"b";"c";"d";"e";"f";"g";"h";"i";"j";"k";"l";"m";"n";"o";"p";"q";"r";"s";"t";"u";"v";"w";"x";"y";"z"},H1454)))&gt;0),"Invalid","Valid")</f>
        <v>Valid</v>
      </c>
      <c r="J1454" s="1" t="s">
        <v>11241</v>
      </c>
      <c r="K1454" s="1" t="s">
        <v>210</v>
      </c>
      <c r="L1454" s="1" t="s">
        <v>164</v>
      </c>
      <c r="M1454" s="1" t="s">
        <v>135</v>
      </c>
      <c r="N1454" s="1" t="s">
        <v>211</v>
      </c>
      <c r="O1454" s="1" t="s">
        <v>149</v>
      </c>
      <c r="P1454" t="s">
        <v>328</v>
      </c>
      <c r="Q1454" s="1" t="s">
        <v>33838</v>
      </c>
      <c r="R1454" s="1" t="s">
        <v>571</v>
      </c>
      <c r="S1454" s="1" t="s">
        <v>9317</v>
      </c>
      <c r="T1454" s="1" t="s">
        <v>11242</v>
      </c>
      <c r="U1454" s="1" t="s">
        <v>5982</v>
      </c>
      <c r="V1454" s="1" t="s">
        <v>3109</v>
      </c>
      <c r="W1454" s="1" t="s">
        <v>141</v>
      </c>
      <c r="X1454" t="str">
        <f t="shared" si="155"/>
        <v>Complete</v>
      </c>
      <c r="Y1454">
        <f>MAX(0,100-IF(G1454="Invalid",Config!$B$5,0)-IF(I1454="Invalid",Config!$B$6,0)-IF(X1454="Incomplete",Config!$B$7,0)-IF(AF1454="Yes",Config!$B$37,0))</f>
        <v>100</v>
      </c>
      <c r="Z1454" s="1">
        <f>IF(OR(TRIM(B1454)="",COUNTIF(Config!$B$15:$B$19,B1454)&gt;0),1,0)+IF(OR(TRIM(C1454)="",COUNTIF(Config!$B$15:$B$19,C1454)&gt;0),1,0)+IF(OR(TRIM(F1454)="",COUNTIF(Config!$B$15:$B$19,F1454)&gt;0),1,0)+IF(OR(TRIM(H1454)="",COUNTIF(Config!$B$15:$B$19,H1454)&gt;0),1,0)+IF(OR(TRIM(E1454)="",COUNTIF(Config!$B$15:$B$19,E1454)&gt;0),1,0)+IF(OR(TRIM(K1454)="",COUNTIF(Config!$B$15:$B$19,K1454)&gt;0),1,0)+IF(OR(TRIM(P1454)="",COUNTIF(Config!$B$15:$B$19,P1454)&gt;0),1,0)+IF(OR(TRIM(R1454)="",COUNTIF(Config!$B$15:$B$19,R1454)&gt;0),1,0)</f>
        <v>0</v>
      </c>
      <c r="AA1454" s="1" cm="1">
        <f t="array" ref="AA1454">SUMPRODUCT(LEN(H1454)-LEN(SUBSTITUTE(H1454,{"0";"1";"2";"3";"4";"5";"6";"7";"8";"9"},"")))</f>
        <v>11</v>
      </c>
      <c r="AC1454" t="str">
        <f t="shared" si="156"/>
        <v/>
      </c>
      <c r="AD1454">
        <f t="shared" si="157"/>
        <v>1</v>
      </c>
      <c r="AE1454">
        <f t="shared" si="158"/>
        <v>1</v>
      </c>
      <c r="AF1454" t="str">
        <f t="shared" si="159"/>
        <v>No</v>
      </c>
      <c r="AG1454">
        <f t="shared" ca="1" si="160"/>
        <v>392</v>
      </c>
      <c r="AH1454" t="str">
        <f ca="1">IF(OR(V1454="",AG1454=""),"Yes",IF(AG1454&gt;Config!$B$41,"Yes","No"))</f>
        <v>Yes</v>
      </c>
    </row>
    <row r="1455" spans="1:34" x14ac:dyDescent="0.25">
      <c r="A1455" s="1" t="s">
        <v>11243</v>
      </c>
      <c r="B1455" s="1" t="s">
        <v>1957</v>
      </c>
      <c r="C1455" s="1" t="s">
        <v>792</v>
      </c>
      <c r="D1455" s="1" t="s">
        <v>11244</v>
      </c>
      <c r="E1455" s="1" t="s">
        <v>681</v>
      </c>
      <c r="F1455" s="1" t="s">
        <v>11245</v>
      </c>
      <c r="G1455" t="str">
        <f t="shared" si="154"/>
        <v>Valid</v>
      </c>
      <c r="H1455" s="1" t="s">
        <v>11246</v>
      </c>
      <c r="I1455" t="str" cm="1">
        <f t="array" ref="I1455">IF(OR(TRIM(H1455)="",ISNUMBER(SEARCH("#",H1455)),AA1455&lt;Config!$B$8,SUMPRODUCT(--ISNUMBER(SEARCH({"a";"b";"c";"d";"e";"f";"g";"h";"i";"j";"k";"l";"m";"n";"o";"p";"q";"r";"s";"t";"u";"v";"w";"x";"y";"z"},H1455)))&gt;0),"Invalid","Valid")</f>
        <v>Valid</v>
      </c>
      <c r="J1455" s="1" t="s">
        <v>11247</v>
      </c>
      <c r="K1455" s="1" t="s">
        <v>287</v>
      </c>
      <c r="L1455" s="1" t="s">
        <v>67</v>
      </c>
      <c r="M1455" s="1" t="s">
        <v>85</v>
      </c>
      <c r="N1455" s="1" t="s">
        <v>437</v>
      </c>
      <c r="O1455" s="1" t="s">
        <v>180</v>
      </c>
      <c r="P1455" t="s">
        <v>53</v>
      </c>
      <c r="Q1455" s="1" t="s">
        <v>150</v>
      </c>
      <c r="R1455" s="1" t="s">
        <v>55</v>
      </c>
      <c r="S1455" s="1" t="s">
        <v>11248</v>
      </c>
      <c r="T1455" s="1" t="s">
        <v>11249</v>
      </c>
      <c r="U1455" s="1" t="s">
        <v>7644</v>
      </c>
      <c r="V1455" s="1" t="s">
        <v>140</v>
      </c>
      <c r="W1455" s="1" t="s">
        <v>94</v>
      </c>
      <c r="X1455" t="str">
        <f t="shared" si="155"/>
        <v>Complete</v>
      </c>
      <c r="Y1455">
        <f>MAX(0,100-IF(G1455="Invalid",Config!$B$5,0)-IF(I1455="Invalid",Config!$B$6,0)-IF(X1455="Incomplete",Config!$B$7,0)-IF(AF1455="Yes",Config!$B$37,0))</f>
        <v>100</v>
      </c>
      <c r="Z1455" s="1">
        <f>IF(OR(TRIM(B1455)="",COUNTIF(Config!$B$15:$B$19,B1455)&gt;0),1,0)+IF(OR(TRIM(C1455)="",COUNTIF(Config!$B$15:$B$19,C1455)&gt;0),1,0)+IF(OR(TRIM(F1455)="",COUNTIF(Config!$B$15:$B$19,F1455)&gt;0),1,0)+IF(OR(TRIM(H1455)="",COUNTIF(Config!$B$15:$B$19,H1455)&gt;0),1,0)+IF(OR(TRIM(E1455)="",COUNTIF(Config!$B$15:$B$19,E1455)&gt;0),1,0)+IF(OR(TRIM(K1455)="",COUNTIF(Config!$B$15:$B$19,K1455)&gt;0),1,0)+IF(OR(TRIM(P1455)="",COUNTIF(Config!$B$15:$B$19,P1455)&gt;0),1,0)+IF(OR(TRIM(R1455)="",COUNTIF(Config!$B$15:$B$19,R1455)&gt;0),1,0)</f>
        <v>0</v>
      </c>
      <c r="AA1455" s="1" cm="1">
        <f t="array" ref="AA1455">SUMPRODUCT(LEN(H1455)-LEN(SUBSTITUTE(H1455,{"0";"1";"2";"3";"4";"5";"6";"7";"8";"9"},"")))</f>
        <v>12</v>
      </c>
      <c r="AC1455" t="str">
        <f t="shared" si="156"/>
        <v/>
      </c>
      <c r="AD1455">
        <f t="shared" si="157"/>
        <v>1</v>
      </c>
      <c r="AE1455">
        <f t="shared" si="158"/>
        <v>1</v>
      </c>
      <c r="AF1455" t="str">
        <f t="shared" si="159"/>
        <v>No</v>
      </c>
      <c r="AG1455">
        <f t="shared" ca="1" si="160"/>
        <v>37</v>
      </c>
      <c r="AH1455" t="str">
        <f ca="1">IF(OR(V1455="",AG1455=""),"Yes",IF(AG1455&gt;Config!$B$41,"Yes","No"))</f>
        <v>No</v>
      </c>
    </row>
    <row r="1456" spans="1:34" x14ac:dyDescent="0.25">
      <c r="A1456" s="1" t="s">
        <v>11250</v>
      </c>
      <c r="B1456" s="1" t="s">
        <v>2159</v>
      </c>
      <c r="C1456" s="1" t="s">
        <v>946</v>
      </c>
      <c r="D1456" s="1" t="s">
        <v>11251</v>
      </c>
      <c r="E1456" s="1" t="s">
        <v>159</v>
      </c>
      <c r="F1456" s="1" t="s">
        <v>11252</v>
      </c>
      <c r="G1456" t="str">
        <f t="shared" si="154"/>
        <v>Valid</v>
      </c>
      <c r="H1456" s="1" t="s">
        <v>11253</v>
      </c>
      <c r="I1456" t="str" cm="1">
        <f t="array" ref="I1456">IF(OR(TRIM(H1456)="",ISNUMBER(SEARCH("#",H1456)),AA1456&lt;Config!$B$8,SUMPRODUCT(--ISNUMBER(SEARCH({"a";"b";"c";"d";"e";"f";"g";"h";"i";"j";"k";"l";"m";"n";"o";"p";"q";"r";"s";"t";"u";"v";"w";"x";"y";"z"},H1456)))&gt;0),"Invalid","Valid")</f>
        <v>Valid</v>
      </c>
      <c r="J1456" s="1" t="s">
        <v>11254</v>
      </c>
      <c r="K1456" s="1" t="s">
        <v>195</v>
      </c>
      <c r="L1456" s="1" t="s">
        <v>84</v>
      </c>
      <c r="M1456" s="1" t="s">
        <v>30</v>
      </c>
      <c r="N1456" s="1" t="s">
        <v>224</v>
      </c>
      <c r="O1456" s="1" t="s">
        <v>180</v>
      </c>
      <c r="P1456" t="s">
        <v>314</v>
      </c>
      <c r="Q1456" s="1" t="s">
        <v>315</v>
      </c>
      <c r="R1456" s="1" t="s">
        <v>663</v>
      </c>
      <c r="S1456" s="1" t="s">
        <v>11255</v>
      </c>
      <c r="T1456" s="1" t="s">
        <v>11256</v>
      </c>
      <c r="U1456" s="1" t="s">
        <v>825</v>
      </c>
      <c r="V1456" s="1" t="s">
        <v>11257</v>
      </c>
      <c r="W1456" s="1" t="s">
        <v>125</v>
      </c>
      <c r="X1456" t="str">
        <f t="shared" si="155"/>
        <v>Complete</v>
      </c>
      <c r="Y1456">
        <f>MAX(0,100-IF(G1456="Invalid",Config!$B$5,0)-IF(I1456="Invalid",Config!$B$6,0)-IF(X1456="Incomplete",Config!$B$7,0)-IF(AF1456="Yes",Config!$B$37,0))</f>
        <v>100</v>
      </c>
      <c r="Z1456" s="1">
        <f>IF(OR(TRIM(B1456)="",COUNTIF(Config!$B$15:$B$19,B1456)&gt;0),1,0)+IF(OR(TRIM(C1456)="",COUNTIF(Config!$B$15:$B$19,C1456)&gt;0),1,0)+IF(OR(TRIM(F1456)="",COUNTIF(Config!$B$15:$B$19,F1456)&gt;0),1,0)+IF(OR(TRIM(H1456)="",COUNTIF(Config!$B$15:$B$19,H1456)&gt;0),1,0)+IF(OR(TRIM(E1456)="",COUNTIF(Config!$B$15:$B$19,E1456)&gt;0),1,0)+IF(OR(TRIM(K1456)="",COUNTIF(Config!$B$15:$B$19,K1456)&gt;0),1,0)+IF(OR(TRIM(P1456)="",COUNTIF(Config!$B$15:$B$19,P1456)&gt;0),1,0)+IF(OR(TRIM(R1456)="",COUNTIF(Config!$B$15:$B$19,R1456)&gt;0),1,0)</f>
        <v>0</v>
      </c>
      <c r="AA1456" s="1" cm="1">
        <f t="array" ref="AA1456">SUMPRODUCT(LEN(H1456)-LEN(SUBSTITUTE(H1456,{"0";"1";"2";"3";"4";"5";"6";"7";"8";"9"},"")))</f>
        <v>10</v>
      </c>
      <c r="AC1456" t="str">
        <f t="shared" si="156"/>
        <v/>
      </c>
      <c r="AD1456">
        <f t="shared" si="157"/>
        <v>1</v>
      </c>
      <c r="AE1456">
        <f t="shared" si="158"/>
        <v>1</v>
      </c>
      <c r="AF1456" t="str">
        <f t="shared" si="159"/>
        <v>No</v>
      </c>
      <c r="AG1456">
        <f t="shared" ca="1" si="160"/>
        <v>80</v>
      </c>
      <c r="AH1456" t="str">
        <f ca="1">IF(OR(V1456="",AG1456=""),"Yes",IF(AG1456&gt;Config!$B$41,"Yes","No"))</f>
        <v>No</v>
      </c>
    </row>
    <row r="1457" spans="1:34" x14ac:dyDescent="0.25">
      <c r="A1457" s="1" t="s">
        <v>11258</v>
      </c>
      <c r="B1457" s="1" t="s">
        <v>336</v>
      </c>
      <c r="C1457" s="1" t="s">
        <v>78</v>
      </c>
      <c r="D1457" s="1" t="s">
        <v>11259</v>
      </c>
      <c r="E1457" s="1" t="s">
        <v>34358</v>
      </c>
      <c r="F1457" s="1" t="s">
        <v>11260</v>
      </c>
      <c r="G1457" t="str">
        <f t="shared" si="154"/>
        <v>Valid</v>
      </c>
      <c r="H1457" s="1" t="s">
        <v>11261</v>
      </c>
      <c r="I1457" t="str" cm="1">
        <f t="array" ref="I1457">IF(OR(TRIM(H1457)="",ISNUMBER(SEARCH("#",H1457)),AA1457&lt;Config!$B$8,SUMPRODUCT(--ISNUMBER(SEARCH({"a";"b";"c";"d";"e";"f";"g";"h";"i";"j";"k";"l";"m";"n";"o";"p";"q";"r";"s";"t";"u";"v";"w";"x";"y";"z"},H1457)))&gt;0),"Invalid","Valid")</f>
        <v>Valid</v>
      </c>
      <c r="J1457" s="1" t="s">
        <v>11262</v>
      </c>
      <c r="K1457" s="1" t="s">
        <v>625</v>
      </c>
      <c r="L1457" s="1" t="s">
        <v>29</v>
      </c>
      <c r="M1457" s="1" t="s">
        <v>165</v>
      </c>
      <c r="N1457" s="1" t="s">
        <v>224</v>
      </c>
      <c r="O1457" s="1" t="s">
        <v>196</v>
      </c>
      <c r="P1457" t="s">
        <v>87</v>
      </c>
      <c r="Q1457" s="1" t="s">
        <v>88</v>
      </c>
      <c r="R1457" s="1" t="s">
        <v>136</v>
      </c>
      <c r="S1457" s="1" t="s">
        <v>11263</v>
      </c>
      <c r="T1457" s="1" t="s">
        <v>11264</v>
      </c>
      <c r="U1457" s="1" t="s">
        <v>5911</v>
      </c>
      <c r="V1457" s="1" t="s">
        <v>11265</v>
      </c>
      <c r="W1457" s="1" t="s">
        <v>202</v>
      </c>
      <c r="X1457" t="str">
        <f t="shared" si="155"/>
        <v>Complete</v>
      </c>
      <c r="Y1457">
        <f>MAX(0,100-IF(G1457="Invalid",Config!$B$5,0)-IF(I1457="Invalid",Config!$B$6,0)-IF(X1457="Incomplete",Config!$B$7,0)-IF(AF1457="Yes",Config!$B$37,0))</f>
        <v>75</v>
      </c>
      <c r="Z1457" s="1">
        <f>IF(OR(TRIM(B1457)="",COUNTIF(Config!$B$15:$B$19,B1457)&gt;0),1,0)+IF(OR(TRIM(C1457)="",COUNTIF(Config!$B$15:$B$19,C1457)&gt;0),1,0)+IF(OR(TRIM(F1457)="",COUNTIF(Config!$B$15:$B$19,F1457)&gt;0),1,0)+IF(OR(TRIM(H1457)="",COUNTIF(Config!$B$15:$B$19,H1457)&gt;0),1,0)+IF(OR(TRIM(E1457)="",COUNTIF(Config!$B$15:$B$19,E1457)&gt;0),1,0)+IF(OR(TRIM(K1457)="",COUNTIF(Config!$B$15:$B$19,K1457)&gt;0),1,0)+IF(OR(TRIM(P1457)="",COUNTIF(Config!$B$15:$B$19,P1457)&gt;0),1,0)+IF(OR(TRIM(R1457)="",COUNTIF(Config!$B$15:$B$19,R1457)&gt;0),1,0)</f>
        <v>0</v>
      </c>
      <c r="AA1457" s="1" cm="1">
        <f t="array" ref="AA1457">SUMPRODUCT(LEN(H1457)-LEN(SUBSTITUTE(H1457,{"0";"1";"2";"3";"4";"5";"6";"7";"8";"9"},"")))</f>
        <v>10</v>
      </c>
      <c r="AC1457" t="str">
        <f t="shared" si="156"/>
        <v>Potential Duplicate</v>
      </c>
      <c r="AD1457">
        <f t="shared" si="157"/>
        <v>1</v>
      </c>
      <c r="AE1457">
        <f t="shared" si="158"/>
        <v>2</v>
      </c>
      <c r="AF1457" t="str">
        <f t="shared" si="159"/>
        <v>Yes</v>
      </c>
      <c r="AG1457">
        <f t="shared" ca="1" si="160"/>
        <v>152</v>
      </c>
      <c r="AH1457" t="str">
        <f ca="1">IF(OR(V1457="",AG1457=""),"Yes",IF(AG1457&gt;Config!$B$41,"Yes","No"))</f>
        <v>No</v>
      </c>
    </row>
    <row r="1458" spans="1:34" x14ac:dyDescent="0.25">
      <c r="A1458" s="1" t="s">
        <v>11266</v>
      </c>
      <c r="B1458" s="1" t="s">
        <v>444</v>
      </c>
      <c r="C1458" s="1" t="s">
        <v>23</v>
      </c>
      <c r="D1458" s="1" t="s">
        <v>11267</v>
      </c>
      <c r="E1458" s="1" t="s">
        <v>34653</v>
      </c>
      <c r="F1458" s="1" t="s">
        <v>11268</v>
      </c>
      <c r="G1458" t="str">
        <f t="shared" si="154"/>
        <v>Valid</v>
      </c>
      <c r="H1458" s="1" t="s">
        <v>11269</v>
      </c>
      <c r="I1458" t="str" cm="1">
        <f t="array" ref="I1458">IF(OR(TRIM(H1458)="",ISNUMBER(SEARCH("#",H1458)),AA1458&lt;Config!$B$8,SUMPRODUCT(--ISNUMBER(SEARCH({"a";"b";"c";"d";"e";"f";"g";"h";"i";"j";"k";"l";"m";"n";"o";"p";"q";"r";"s";"t";"u";"v";"w";"x";"y";"z"},H1458)))&gt;0),"Invalid","Valid")</f>
        <v>Valid</v>
      </c>
      <c r="J1458" s="1" t="s">
        <v>11270</v>
      </c>
      <c r="K1458" s="1" t="s">
        <v>178</v>
      </c>
      <c r="L1458" s="1" t="s">
        <v>164</v>
      </c>
      <c r="M1458" s="1" t="s">
        <v>391</v>
      </c>
      <c r="N1458" s="1" t="s">
        <v>148</v>
      </c>
      <c r="O1458" s="1" t="s">
        <v>180</v>
      </c>
      <c r="P1458" t="s">
        <v>314</v>
      </c>
      <c r="Q1458" s="1" t="s">
        <v>663</v>
      </c>
      <c r="R1458" s="1" t="s">
        <v>315</v>
      </c>
      <c r="S1458" s="1" t="s">
        <v>11271</v>
      </c>
      <c r="T1458" s="1" t="s">
        <v>11272</v>
      </c>
      <c r="U1458" s="1" t="s">
        <v>11273</v>
      </c>
      <c r="V1458" s="1" t="s">
        <v>140</v>
      </c>
      <c r="W1458" s="1" t="s">
        <v>60</v>
      </c>
      <c r="X1458" t="str">
        <f t="shared" si="155"/>
        <v>Complete</v>
      </c>
      <c r="Y1458">
        <f>MAX(0,100-IF(G1458="Invalid",Config!$B$5,0)-IF(I1458="Invalid",Config!$B$6,0)-IF(X1458="Incomplete",Config!$B$7,0)-IF(AF1458="Yes",Config!$B$37,0))</f>
        <v>100</v>
      </c>
      <c r="Z1458" s="1">
        <f>IF(OR(TRIM(B1458)="",COUNTIF(Config!$B$15:$B$19,B1458)&gt;0),1,0)+IF(OR(TRIM(C1458)="",COUNTIF(Config!$B$15:$B$19,C1458)&gt;0),1,0)+IF(OR(TRIM(F1458)="",COUNTIF(Config!$B$15:$B$19,F1458)&gt;0),1,0)+IF(OR(TRIM(H1458)="",COUNTIF(Config!$B$15:$B$19,H1458)&gt;0),1,0)+IF(OR(TRIM(E1458)="",COUNTIF(Config!$B$15:$B$19,E1458)&gt;0),1,0)+IF(OR(TRIM(K1458)="",COUNTIF(Config!$B$15:$B$19,K1458)&gt;0),1,0)+IF(OR(TRIM(P1458)="",COUNTIF(Config!$B$15:$B$19,P1458)&gt;0),1,0)+IF(OR(TRIM(R1458)="",COUNTIF(Config!$B$15:$B$19,R1458)&gt;0),1,0)</f>
        <v>0</v>
      </c>
      <c r="AA1458" s="1" cm="1">
        <f t="array" ref="AA1458">SUMPRODUCT(LEN(H1458)-LEN(SUBSTITUTE(H1458,{"0";"1";"2";"3";"4";"5";"6";"7";"8";"9"},"")))</f>
        <v>12</v>
      </c>
      <c r="AC1458" t="str">
        <f t="shared" si="156"/>
        <v/>
      </c>
      <c r="AD1458">
        <f t="shared" si="157"/>
        <v>1</v>
      </c>
      <c r="AE1458">
        <f t="shared" si="158"/>
        <v>1</v>
      </c>
      <c r="AF1458" t="str">
        <f t="shared" si="159"/>
        <v>No</v>
      </c>
      <c r="AG1458">
        <f t="shared" ca="1" si="160"/>
        <v>37</v>
      </c>
      <c r="AH1458" t="str">
        <f ca="1">IF(OR(V1458="",AG1458=""),"Yes",IF(AG1458&gt;Config!$B$41,"Yes","No"))</f>
        <v>No</v>
      </c>
    </row>
    <row r="1459" spans="1:34" x14ac:dyDescent="0.25">
      <c r="A1459" s="1" t="s">
        <v>11274</v>
      </c>
      <c r="B1459" s="1" t="s">
        <v>2778</v>
      </c>
      <c r="C1459" s="1" t="s">
        <v>620</v>
      </c>
      <c r="D1459" s="1" t="s">
        <v>7220</v>
      </c>
      <c r="E1459" s="1" t="s">
        <v>34654</v>
      </c>
      <c r="F1459" s="1" t="s">
        <v>11275</v>
      </c>
      <c r="G1459" t="str">
        <f t="shared" si="154"/>
        <v>Valid</v>
      </c>
      <c r="H1459" s="1" t="s">
        <v>11276</v>
      </c>
      <c r="I1459" t="str" cm="1">
        <f t="array" ref="I1459">IF(OR(TRIM(H1459)="",ISNUMBER(SEARCH("#",H1459)),AA1459&lt;Config!$B$8,SUMPRODUCT(--ISNUMBER(SEARCH({"a";"b";"c";"d";"e";"f";"g";"h";"i";"j";"k";"l";"m";"n";"o";"p";"q";"r";"s";"t";"u";"v";"w";"x";"y";"z"},H1459)))&gt;0),"Invalid","Valid")</f>
        <v>Valid</v>
      </c>
      <c r="J1459" s="1" t="s">
        <v>11277</v>
      </c>
      <c r="K1459" s="1" t="s">
        <v>866</v>
      </c>
      <c r="L1459" s="1" t="s">
        <v>29</v>
      </c>
      <c r="M1459" s="1" t="s">
        <v>517</v>
      </c>
      <c r="N1459" s="1" t="s">
        <v>252</v>
      </c>
      <c r="O1459" s="1" t="s">
        <v>69</v>
      </c>
      <c r="P1459" t="s">
        <v>87</v>
      </c>
      <c r="Q1459" s="1" t="s">
        <v>438</v>
      </c>
      <c r="R1459" s="1" t="s">
        <v>212</v>
      </c>
      <c r="S1459" s="1" t="s">
        <v>11278</v>
      </c>
      <c r="T1459" s="1" t="s">
        <v>11279</v>
      </c>
      <c r="U1459" s="1" t="s">
        <v>11280</v>
      </c>
      <c r="V1459" s="1" t="s">
        <v>140</v>
      </c>
      <c r="W1459" s="1" t="s">
        <v>186</v>
      </c>
      <c r="X1459" t="str">
        <f t="shared" si="155"/>
        <v>Complete</v>
      </c>
      <c r="Y1459">
        <f>MAX(0,100-IF(G1459="Invalid",Config!$B$5,0)-IF(I1459="Invalid",Config!$B$6,0)-IF(X1459="Incomplete",Config!$B$7,0)-IF(AF1459="Yes",Config!$B$37,0))</f>
        <v>100</v>
      </c>
      <c r="Z1459" s="1">
        <f>IF(OR(TRIM(B1459)="",COUNTIF(Config!$B$15:$B$19,B1459)&gt;0),1,0)+IF(OR(TRIM(C1459)="",COUNTIF(Config!$B$15:$B$19,C1459)&gt;0),1,0)+IF(OR(TRIM(F1459)="",COUNTIF(Config!$B$15:$B$19,F1459)&gt;0),1,0)+IF(OR(TRIM(H1459)="",COUNTIF(Config!$B$15:$B$19,H1459)&gt;0),1,0)+IF(OR(TRIM(E1459)="",COUNTIF(Config!$B$15:$B$19,E1459)&gt;0),1,0)+IF(OR(TRIM(K1459)="",COUNTIF(Config!$B$15:$B$19,K1459)&gt;0),1,0)+IF(OR(TRIM(P1459)="",COUNTIF(Config!$B$15:$B$19,P1459)&gt;0),1,0)+IF(OR(TRIM(R1459)="",COUNTIF(Config!$B$15:$B$19,R1459)&gt;0),1,0)</f>
        <v>0</v>
      </c>
      <c r="AA1459" s="1" cm="1">
        <f t="array" ref="AA1459">SUMPRODUCT(LEN(H1459)-LEN(SUBSTITUTE(H1459,{"0";"1";"2";"3";"4";"5";"6";"7";"8";"9"},"")))</f>
        <v>11</v>
      </c>
      <c r="AC1459" t="str">
        <f t="shared" si="156"/>
        <v/>
      </c>
      <c r="AD1459">
        <f t="shared" si="157"/>
        <v>1</v>
      </c>
      <c r="AE1459">
        <f t="shared" si="158"/>
        <v>1</v>
      </c>
      <c r="AF1459" t="str">
        <f t="shared" si="159"/>
        <v>No</v>
      </c>
      <c r="AG1459">
        <f t="shared" ca="1" si="160"/>
        <v>37</v>
      </c>
      <c r="AH1459" t="str">
        <f ca="1">IF(OR(V1459="",AG1459=""),"Yes",IF(AG1459&gt;Config!$B$41,"Yes","No"))</f>
        <v>No</v>
      </c>
    </row>
    <row r="1460" spans="1:34" x14ac:dyDescent="0.25">
      <c r="A1460" s="1" t="s">
        <v>11281</v>
      </c>
      <c r="B1460" s="1" t="s">
        <v>322</v>
      </c>
      <c r="C1460" s="1" t="s">
        <v>128</v>
      </c>
      <c r="D1460" s="1" t="s">
        <v>8133</v>
      </c>
      <c r="E1460" s="1" t="s">
        <v>739</v>
      </c>
      <c r="F1460" s="1" t="s">
        <v>11282</v>
      </c>
      <c r="G1460" t="str">
        <f t="shared" si="154"/>
        <v>Valid</v>
      </c>
      <c r="H1460" s="1" t="s">
        <v>11283</v>
      </c>
      <c r="I1460" t="str" cm="1">
        <f t="array" ref="I1460">IF(OR(TRIM(H1460)="",ISNUMBER(SEARCH("#",H1460)),AA1460&lt;Config!$B$8,SUMPRODUCT(--ISNUMBER(SEARCH({"a";"b";"c";"d";"e";"f";"g";"h";"i";"j";"k";"l";"m";"n";"o";"p";"q";"r";"s";"t";"u";"v";"w";"x";"y";"z"},H1460)))&gt;0),"Invalid","Valid")</f>
        <v>Valid</v>
      </c>
      <c r="J1460" s="1" t="s">
        <v>11284</v>
      </c>
      <c r="K1460" s="1" t="s">
        <v>425</v>
      </c>
      <c r="L1460" s="1" t="s">
        <v>49</v>
      </c>
      <c r="M1460" s="1" t="s">
        <v>33825</v>
      </c>
      <c r="N1460" s="1" t="s">
        <v>68</v>
      </c>
      <c r="O1460" s="1" t="s">
        <v>196</v>
      </c>
      <c r="P1460" t="s">
        <v>87</v>
      </c>
      <c r="Q1460" s="1" t="s">
        <v>88</v>
      </c>
      <c r="R1460" s="1" t="s">
        <v>89</v>
      </c>
      <c r="S1460" s="1" t="s">
        <v>7927</v>
      </c>
      <c r="T1460" s="1" t="s">
        <v>11285</v>
      </c>
      <c r="U1460" s="1" t="s">
        <v>8623</v>
      </c>
      <c r="V1460" s="1" t="s">
        <v>944</v>
      </c>
      <c r="W1460" s="1" t="s">
        <v>125</v>
      </c>
      <c r="X1460" t="str">
        <f t="shared" si="155"/>
        <v>Complete</v>
      </c>
      <c r="Y1460">
        <f>MAX(0,100-IF(G1460="Invalid",Config!$B$5,0)-IF(I1460="Invalid",Config!$B$6,0)-IF(X1460="Incomplete",Config!$B$7,0)-IF(AF1460="Yes",Config!$B$37,0))</f>
        <v>75</v>
      </c>
      <c r="Z1460" s="1">
        <f>IF(OR(TRIM(B1460)="",COUNTIF(Config!$B$15:$B$19,B1460)&gt;0),1,0)+IF(OR(TRIM(C1460)="",COUNTIF(Config!$B$15:$B$19,C1460)&gt;0),1,0)+IF(OR(TRIM(F1460)="",COUNTIF(Config!$B$15:$B$19,F1460)&gt;0),1,0)+IF(OR(TRIM(H1460)="",COUNTIF(Config!$B$15:$B$19,H1460)&gt;0),1,0)+IF(OR(TRIM(E1460)="",COUNTIF(Config!$B$15:$B$19,E1460)&gt;0),1,0)+IF(OR(TRIM(K1460)="",COUNTIF(Config!$B$15:$B$19,K1460)&gt;0),1,0)+IF(OR(TRIM(P1460)="",COUNTIF(Config!$B$15:$B$19,P1460)&gt;0),1,0)+IF(OR(TRIM(R1460)="",COUNTIF(Config!$B$15:$B$19,R1460)&gt;0),1,0)</f>
        <v>0</v>
      </c>
      <c r="AA1460" s="1" cm="1">
        <f t="array" ref="AA1460">SUMPRODUCT(LEN(H1460)-LEN(SUBSTITUTE(H1460,{"0";"1";"2";"3";"4";"5";"6";"7";"8";"9"},"")))</f>
        <v>11</v>
      </c>
      <c r="AC1460" t="str">
        <f t="shared" si="156"/>
        <v>Potential Duplicate</v>
      </c>
      <c r="AD1460">
        <f t="shared" si="157"/>
        <v>2</v>
      </c>
      <c r="AE1460">
        <f t="shared" si="158"/>
        <v>1</v>
      </c>
      <c r="AF1460" t="str">
        <f t="shared" si="159"/>
        <v>Yes</v>
      </c>
      <c r="AG1460">
        <f t="shared" ca="1" si="160"/>
        <v>112</v>
      </c>
      <c r="AH1460" t="str">
        <f ca="1">IF(OR(V1460="",AG1460=""),"Yes",IF(AG1460&gt;Config!$B$41,"Yes","No"))</f>
        <v>No</v>
      </c>
    </row>
    <row r="1461" spans="1:34" x14ac:dyDescent="0.25">
      <c r="A1461" s="1" t="s">
        <v>11286</v>
      </c>
      <c r="B1461" s="1" t="s">
        <v>2408</v>
      </c>
      <c r="C1461" s="1" t="s">
        <v>775</v>
      </c>
      <c r="D1461" s="1" t="s">
        <v>34655</v>
      </c>
      <c r="E1461" s="1" t="s">
        <v>739</v>
      </c>
      <c r="F1461" s="1" t="s">
        <v>11287</v>
      </c>
      <c r="G1461" t="str">
        <f t="shared" si="154"/>
        <v>Valid</v>
      </c>
      <c r="H1461" s="1" t="s">
        <v>11288</v>
      </c>
      <c r="I1461" t="str" cm="1">
        <f t="array" ref="I1461">IF(OR(TRIM(H1461)="",ISNUMBER(SEARCH("#",H1461)),AA1461&lt;Config!$B$8,SUMPRODUCT(--ISNUMBER(SEARCH({"a";"b";"c";"d";"e";"f";"g";"h";"i";"j";"k";"l";"m";"n";"o";"p";"q";"r";"s";"t";"u";"v";"w";"x";"y";"z"},H1461)))&gt;0),"Invalid","Valid")</f>
        <v>Valid</v>
      </c>
      <c r="J1461" s="1" t="s">
        <v>11289</v>
      </c>
      <c r="K1461" s="1" t="s">
        <v>178</v>
      </c>
      <c r="L1461" s="1" t="s">
        <v>84</v>
      </c>
      <c r="M1461" s="1" t="s">
        <v>251</v>
      </c>
      <c r="N1461" s="1" t="s">
        <v>224</v>
      </c>
      <c r="O1461" s="1" t="s">
        <v>52</v>
      </c>
      <c r="P1461" t="s">
        <v>87</v>
      </c>
      <c r="Q1461" s="1" t="s">
        <v>166</v>
      </c>
      <c r="R1461" s="1" t="s">
        <v>212</v>
      </c>
      <c r="S1461" s="1" t="s">
        <v>11290</v>
      </c>
      <c r="T1461" s="1" t="s">
        <v>11291</v>
      </c>
      <c r="U1461" s="1" t="s">
        <v>4921</v>
      </c>
      <c r="V1461" s="1" t="s">
        <v>11292</v>
      </c>
      <c r="W1461" s="1" t="s">
        <v>60</v>
      </c>
      <c r="X1461" t="str">
        <f t="shared" si="155"/>
        <v>Complete</v>
      </c>
      <c r="Y1461">
        <f>MAX(0,100-IF(G1461="Invalid",Config!$B$5,0)-IF(I1461="Invalid",Config!$B$6,0)-IF(X1461="Incomplete",Config!$B$7,0)-IF(AF1461="Yes",Config!$B$37,0))</f>
        <v>100</v>
      </c>
      <c r="Z1461" s="1">
        <f>IF(OR(TRIM(B1461)="",COUNTIF(Config!$B$15:$B$19,B1461)&gt;0),1,0)+IF(OR(TRIM(C1461)="",COUNTIF(Config!$B$15:$B$19,C1461)&gt;0),1,0)+IF(OR(TRIM(F1461)="",COUNTIF(Config!$B$15:$B$19,F1461)&gt;0),1,0)+IF(OR(TRIM(H1461)="",COUNTIF(Config!$B$15:$B$19,H1461)&gt;0),1,0)+IF(OR(TRIM(E1461)="",COUNTIF(Config!$B$15:$B$19,E1461)&gt;0),1,0)+IF(OR(TRIM(K1461)="",COUNTIF(Config!$B$15:$B$19,K1461)&gt;0),1,0)+IF(OR(TRIM(P1461)="",COUNTIF(Config!$B$15:$B$19,P1461)&gt;0),1,0)+IF(OR(TRIM(R1461)="",COUNTIF(Config!$B$15:$B$19,R1461)&gt;0),1,0)</f>
        <v>0</v>
      </c>
      <c r="AA1461" s="1" cm="1">
        <f t="array" ref="AA1461">SUMPRODUCT(LEN(H1461)-LEN(SUBSTITUTE(H1461,{"0";"1";"2";"3";"4";"5";"6";"7";"8";"9"},"")))</f>
        <v>11</v>
      </c>
      <c r="AC1461" t="str">
        <f t="shared" si="156"/>
        <v/>
      </c>
      <c r="AD1461">
        <f t="shared" si="157"/>
        <v>1</v>
      </c>
      <c r="AE1461">
        <f t="shared" si="158"/>
        <v>1</v>
      </c>
      <c r="AF1461" t="str">
        <f t="shared" si="159"/>
        <v>No</v>
      </c>
      <c r="AG1461">
        <f t="shared" ca="1" si="160"/>
        <v>667</v>
      </c>
      <c r="AH1461" t="str">
        <f ca="1">IF(OR(V1461="",AG1461=""),"Yes",IF(AG1461&gt;Config!$B$41,"Yes","No"))</f>
        <v>Yes</v>
      </c>
    </row>
    <row r="1462" spans="1:34" x14ac:dyDescent="0.25">
      <c r="A1462" s="1" t="s">
        <v>11293</v>
      </c>
      <c r="B1462" s="1" t="s">
        <v>188</v>
      </c>
      <c r="C1462" s="1" t="s">
        <v>1389</v>
      </c>
      <c r="D1462" s="1" t="s">
        <v>11294</v>
      </c>
      <c r="E1462" s="1" t="s">
        <v>34656</v>
      </c>
      <c r="F1462" s="1" t="s">
        <v>11295</v>
      </c>
      <c r="G1462" t="str">
        <f t="shared" si="154"/>
        <v>Valid</v>
      </c>
      <c r="H1462" s="1" t="s">
        <v>11296</v>
      </c>
      <c r="I1462" t="str" cm="1">
        <f t="array" ref="I1462">IF(OR(TRIM(H1462)="",ISNUMBER(SEARCH("#",H1462)),AA1462&lt;Config!$B$8,SUMPRODUCT(--ISNUMBER(SEARCH({"a";"b";"c";"d";"e";"f";"g";"h";"i";"j";"k";"l";"m";"n";"o";"p";"q";"r";"s";"t";"u";"v";"w";"x";"y";"z"},H1462)))&gt;0),"Invalid","Valid")</f>
        <v>Valid</v>
      </c>
      <c r="J1462" s="1" t="s">
        <v>11297</v>
      </c>
      <c r="K1462" s="1" t="s">
        <v>250</v>
      </c>
      <c r="L1462" s="1" t="s">
        <v>84</v>
      </c>
      <c r="M1462" s="1" t="s">
        <v>118</v>
      </c>
      <c r="N1462" s="1" t="s">
        <v>252</v>
      </c>
      <c r="O1462" s="1" t="s">
        <v>196</v>
      </c>
      <c r="P1462" t="s">
        <v>314</v>
      </c>
      <c r="Q1462" s="1" t="s">
        <v>663</v>
      </c>
      <c r="R1462" s="1" t="s">
        <v>316</v>
      </c>
      <c r="S1462" s="1" t="s">
        <v>11298</v>
      </c>
      <c r="T1462" s="1" t="s">
        <v>11299</v>
      </c>
      <c r="U1462" s="1" t="s">
        <v>3594</v>
      </c>
      <c r="V1462" s="1" t="s">
        <v>8234</v>
      </c>
      <c r="W1462" s="1" t="s">
        <v>75</v>
      </c>
      <c r="X1462" t="str">
        <f t="shared" si="155"/>
        <v>Complete</v>
      </c>
      <c r="Y1462">
        <f>MAX(0,100-IF(G1462="Invalid",Config!$B$5,0)-IF(I1462="Invalid",Config!$B$6,0)-IF(X1462="Incomplete",Config!$B$7,0)-IF(AF1462="Yes",Config!$B$37,0))</f>
        <v>100</v>
      </c>
      <c r="Z1462" s="1">
        <f>IF(OR(TRIM(B1462)="",COUNTIF(Config!$B$15:$B$19,B1462)&gt;0),1,0)+IF(OR(TRIM(C1462)="",COUNTIF(Config!$B$15:$B$19,C1462)&gt;0),1,0)+IF(OR(TRIM(F1462)="",COUNTIF(Config!$B$15:$B$19,F1462)&gt;0),1,0)+IF(OR(TRIM(H1462)="",COUNTIF(Config!$B$15:$B$19,H1462)&gt;0),1,0)+IF(OR(TRIM(E1462)="",COUNTIF(Config!$B$15:$B$19,E1462)&gt;0),1,0)+IF(OR(TRIM(K1462)="",COUNTIF(Config!$B$15:$B$19,K1462)&gt;0),1,0)+IF(OR(TRIM(P1462)="",COUNTIF(Config!$B$15:$B$19,P1462)&gt;0),1,0)+IF(OR(TRIM(R1462)="",COUNTIF(Config!$B$15:$B$19,R1462)&gt;0),1,0)</f>
        <v>0</v>
      </c>
      <c r="AA1462" s="1" cm="1">
        <f t="array" ref="AA1462">SUMPRODUCT(LEN(H1462)-LEN(SUBSTITUTE(H1462,{"0";"1";"2";"3";"4";"5";"6";"7";"8";"9"},"")))</f>
        <v>12</v>
      </c>
      <c r="AC1462" t="str">
        <f t="shared" si="156"/>
        <v/>
      </c>
      <c r="AD1462">
        <f t="shared" si="157"/>
        <v>1</v>
      </c>
      <c r="AE1462">
        <f t="shared" si="158"/>
        <v>1</v>
      </c>
      <c r="AF1462" t="str">
        <f t="shared" si="159"/>
        <v>No</v>
      </c>
      <c r="AG1462">
        <f t="shared" ca="1" si="160"/>
        <v>500</v>
      </c>
      <c r="AH1462" t="str">
        <f ca="1">IF(OR(V1462="",AG1462=""),"Yes",IF(AG1462&gt;Config!$B$41,"Yes","No"))</f>
        <v>Yes</v>
      </c>
    </row>
    <row r="1463" spans="1:34" x14ac:dyDescent="0.25">
      <c r="A1463" s="1" t="s">
        <v>11300</v>
      </c>
      <c r="B1463" s="1" t="s">
        <v>6040</v>
      </c>
      <c r="C1463" s="1" t="s">
        <v>78</v>
      </c>
      <c r="D1463" s="1" t="s">
        <v>11301</v>
      </c>
      <c r="E1463" s="1" t="s">
        <v>477</v>
      </c>
      <c r="F1463" s="1" t="s">
        <v>11302</v>
      </c>
      <c r="G1463" t="str">
        <f t="shared" si="154"/>
        <v>Valid</v>
      </c>
      <c r="H1463" s="1" t="s">
        <v>11303</v>
      </c>
      <c r="I1463" t="str" cm="1">
        <f t="array" ref="I1463">IF(OR(TRIM(H1463)="",ISNUMBER(SEARCH("#",H1463)),AA1463&lt;Config!$B$8,SUMPRODUCT(--ISNUMBER(SEARCH({"a";"b";"c";"d";"e";"f";"g";"h";"i";"j";"k";"l";"m";"n";"o";"p";"q";"r";"s";"t";"u";"v";"w";"x";"y";"z"},H1463)))&gt;0),"Invalid","Valid")</f>
        <v>Valid</v>
      </c>
      <c r="J1463" s="1" t="s">
        <v>11304</v>
      </c>
      <c r="K1463" s="1" t="s">
        <v>722</v>
      </c>
      <c r="L1463" s="1" t="s">
        <v>450</v>
      </c>
      <c r="M1463" s="1" t="s">
        <v>235</v>
      </c>
      <c r="N1463" s="1" t="s">
        <v>68</v>
      </c>
      <c r="O1463" s="1" t="s">
        <v>69</v>
      </c>
      <c r="P1463" t="s">
        <v>344</v>
      </c>
      <c r="Q1463" s="1" t="s">
        <v>971</v>
      </c>
      <c r="R1463" s="1" t="s">
        <v>971</v>
      </c>
      <c r="S1463" s="1" t="s">
        <v>11305</v>
      </c>
      <c r="T1463" s="1" t="s">
        <v>11306</v>
      </c>
      <c r="U1463" s="1" t="s">
        <v>11307</v>
      </c>
      <c r="V1463" s="1" t="s">
        <v>110</v>
      </c>
      <c r="W1463" s="1" t="s">
        <v>384</v>
      </c>
      <c r="X1463" t="str">
        <f t="shared" si="155"/>
        <v>Complete</v>
      </c>
      <c r="Y1463">
        <f>MAX(0,100-IF(G1463="Invalid",Config!$B$5,0)-IF(I1463="Invalid",Config!$B$6,0)-IF(X1463="Incomplete",Config!$B$7,0)-IF(AF1463="Yes",Config!$B$37,0))</f>
        <v>100</v>
      </c>
      <c r="Z1463" s="1">
        <f>IF(OR(TRIM(B1463)="",COUNTIF(Config!$B$15:$B$19,B1463)&gt;0),1,0)+IF(OR(TRIM(C1463)="",COUNTIF(Config!$B$15:$B$19,C1463)&gt;0),1,0)+IF(OR(TRIM(F1463)="",COUNTIF(Config!$B$15:$B$19,F1463)&gt;0),1,0)+IF(OR(TRIM(H1463)="",COUNTIF(Config!$B$15:$B$19,H1463)&gt;0),1,0)+IF(OR(TRIM(E1463)="",COUNTIF(Config!$B$15:$B$19,E1463)&gt;0),1,0)+IF(OR(TRIM(K1463)="",COUNTIF(Config!$B$15:$B$19,K1463)&gt;0),1,0)+IF(OR(TRIM(P1463)="",COUNTIF(Config!$B$15:$B$19,P1463)&gt;0),1,0)+IF(OR(TRIM(R1463)="",COUNTIF(Config!$B$15:$B$19,R1463)&gt;0),1,0)</f>
        <v>0</v>
      </c>
      <c r="AA1463" s="1" cm="1">
        <f t="array" ref="AA1463">SUMPRODUCT(LEN(H1463)-LEN(SUBSTITUTE(H1463,{"0";"1";"2";"3";"4";"5";"6";"7";"8";"9"},"")))</f>
        <v>10</v>
      </c>
      <c r="AC1463" t="str">
        <f t="shared" si="156"/>
        <v/>
      </c>
      <c r="AD1463">
        <f t="shared" si="157"/>
        <v>1</v>
      </c>
      <c r="AE1463">
        <f t="shared" si="158"/>
        <v>1</v>
      </c>
      <c r="AF1463" t="str">
        <f t="shared" si="159"/>
        <v>No</v>
      </c>
      <c r="AG1463">
        <f t="shared" ca="1" si="160"/>
        <v>526</v>
      </c>
      <c r="AH1463" t="str">
        <f ca="1">IF(OR(V1463="",AG1463=""),"Yes",IF(AG1463&gt;Config!$B$41,"Yes","No"))</f>
        <v>Yes</v>
      </c>
    </row>
    <row r="1464" spans="1:34" x14ac:dyDescent="0.25">
      <c r="A1464" s="1" t="s">
        <v>11308</v>
      </c>
      <c r="B1464" s="1" t="s">
        <v>386</v>
      </c>
      <c r="C1464" s="1" t="s">
        <v>748</v>
      </c>
      <c r="D1464" s="1" t="s">
        <v>11309</v>
      </c>
      <c r="E1464" s="1" t="s">
        <v>34657</v>
      </c>
      <c r="F1464" s="1" t="s">
        <v>11310</v>
      </c>
      <c r="G1464" t="str">
        <f t="shared" si="154"/>
        <v>Valid</v>
      </c>
      <c r="H1464" s="1" t="s">
        <v>11311</v>
      </c>
      <c r="I1464" t="str" cm="1">
        <f t="array" ref="I1464">IF(OR(TRIM(H1464)="",ISNUMBER(SEARCH("#",H1464)),AA1464&lt;Config!$B$8,SUMPRODUCT(--ISNUMBER(SEARCH({"a";"b";"c";"d";"e";"f";"g";"h";"i";"j";"k";"l";"m";"n";"o";"p";"q";"r";"s";"t";"u";"v";"w";"x";"y";"z"},H1464)))&gt;0),"Invalid","Valid")</f>
        <v>Valid</v>
      </c>
      <c r="J1464" s="1" t="s">
        <v>11312</v>
      </c>
      <c r="K1464" s="1" t="s">
        <v>287</v>
      </c>
      <c r="L1464" s="1" t="s">
        <v>179</v>
      </c>
      <c r="M1464" s="1" t="s">
        <v>343</v>
      </c>
      <c r="N1464" s="1" t="s">
        <v>86</v>
      </c>
      <c r="O1464" s="1" t="s">
        <v>180</v>
      </c>
      <c r="P1464" t="s">
        <v>53</v>
      </c>
      <c r="Q1464" s="1" t="s">
        <v>150</v>
      </c>
      <c r="R1464" s="1" t="s">
        <v>197</v>
      </c>
      <c r="S1464" s="1" t="s">
        <v>11313</v>
      </c>
      <c r="T1464" s="1" t="s">
        <v>11314</v>
      </c>
      <c r="U1464" s="1" t="s">
        <v>926</v>
      </c>
      <c r="V1464" s="1" t="s">
        <v>1050</v>
      </c>
      <c r="W1464" s="1" t="s">
        <v>40</v>
      </c>
      <c r="X1464" t="str">
        <f t="shared" si="155"/>
        <v>Complete</v>
      </c>
      <c r="Y1464">
        <f>MAX(0,100-IF(G1464="Invalid",Config!$B$5,0)-IF(I1464="Invalid",Config!$B$6,0)-IF(X1464="Incomplete",Config!$B$7,0)-IF(AF1464="Yes",Config!$B$37,0))</f>
        <v>100</v>
      </c>
      <c r="Z1464" s="1">
        <f>IF(OR(TRIM(B1464)="",COUNTIF(Config!$B$15:$B$19,B1464)&gt;0),1,0)+IF(OR(TRIM(C1464)="",COUNTIF(Config!$B$15:$B$19,C1464)&gt;0),1,0)+IF(OR(TRIM(F1464)="",COUNTIF(Config!$B$15:$B$19,F1464)&gt;0),1,0)+IF(OR(TRIM(H1464)="",COUNTIF(Config!$B$15:$B$19,H1464)&gt;0),1,0)+IF(OR(TRIM(E1464)="",COUNTIF(Config!$B$15:$B$19,E1464)&gt;0),1,0)+IF(OR(TRIM(K1464)="",COUNTIF(Config!$B$15:$B$19,K1464)&gt;0),1,0)+IF(OR(TRIM(P1464)="",COUNTIF(Config!$B$15:$B$19,P1464)&gt;0),1,0)+IF(OR(TRIM(R1464)="",COUNTIF(Config!$B$15:$B$19,R1464)&gt;0),1,0)</f>
        <v>0</v>
      </c>
      <c r="AA1464" s="1" cm="1">
        <f t="array" ref="AA1464">SUMPRODUCT(LEN(H1464)-LEN(SUBSTITUTE(H1464,{"0";"1";"2";"3";"4";"5";"6";"7";"8";"9"},"")))</f>
        <v>12</v>
      </c>
      <c r="AC1464" t="str">
        <f t="shared" si="156"/>
        <v/>
      </c>
      <c r="AD1464">
        <f t="shared" si="157"/>
        <v>1</v>
      </c>
      <c r="AE1464">
        <f t="shared" si="158"/>
        <v>1</v>
      </c>
      <c r="AF1464" t="str">
        <f t="shared" si="159"/>
        <v>No</v>
      </c>
      <c r="AG1464">
        <f t="shared" ca="1" si="160"/>
        <v>37</v>
      </c>
      <c r="AH1464" t="str">
        <f ca="1">IF(OR(V1464="",AG1464=""),"Yes",IF(AG1464&gt;Config!$B$41,"Yes","No"))</f>
        <v>No</v>
      </c>
    </row>
    <row r="1465" spans="1:34" x14ac:dyDescent="0.25">
      <c r="A1465" s="1" t="s">
        <v>11315</v>
      </c>
      <c r="B1465" s="1" t="s">
        <v>172</v>
      </c>
      <c r="C1465" s="1" t="s">
        <v>511</v>
      </c>
      <c r="D1465" s="1" t="s">
        <v>9021</v>
      </c>
      <c r="E1465" s="1" t="s">
        <v>33927</v>
      </c>
      <c r="F1465" s="1" t="s">
        <v>11316</v>
      </c>
      <c r="G1465" t="str">
        <f t="shared" si="154"/>
        <v>Valid</v>
      </c>
      <c r="H1465" s="1" t="s">
        <v>11317</v>
      </c>
      <c r="I1465" t="str" cm="1">
        <f t="array" ref="I1465">IF(OR(TRIM(H1465)="",ISNUMBER(SEARCH("#",H1465)),AA1465&lt;Config!$B$8,SUMPRODUCT(--ISNUMBER(SEARCH({"a";"b";"c";"d";"e";"f";"g";"h";"i";"j";"k";"l";"m";"n";"o";"p";"q";"r";"s";"t";"u";"v";"w";"x";"y";"z"},H1465)))&gt;0),"Invalid","Valid")</f>
        <v>Valid</v>
      </c>
      <c r="J1465" s="1" t="s">
        <v>11318</v>
      </c>
      <c r="K1465" s="1" t="s">
        <v>48</v>
      </c>
      <c r="L1465" s="1" t="s">
        <v>67</v>
      </c>
      <c r="M1465" s="1" t="s">
        <v>118</v>
      </c>
      <c r="N1465" s="1" t="s">
        <v>86</v>
      </c>
      <c r="O1465" s="1" t="s">
        <v>196</v>
      </c>
      <c r="P1465" t="s">
        <v>53</v>
      </c>
      <c r="Q1465" s="1" t="s">
        <v>150</v>
      </c>
      <c r="R1465" s="1" t="s">
        <v>415</v>
      </c>
      <c r="S1465" s="1" t="s">
        <v>11319</v>
      </c>
      <c r="T1465" s="1" t="s">
        <v>11320</v>
      </c>
      <c r="U1465" s="1" t="s">
        <v>10498</v>
      </c>
      <c r="V1465" s="1" t="s">
        <v>1457</v>
      </c>
      <c r="W1465" s="1" t="s">
        <v>94</v>
      </c>
      <c r="X1465" t="str">
        <f t="shared" si="155"/>
        <v>Complete</v>
      </c>
      <c r="Y1465">
        <f>MAX(0,100-IF(G1465="Invalid",Config!$B$5,0)-IF(I1465="Invalid",Config!$B$6,0)-IF(X1465="Incomplete",Config!$B$7,0)-IF(AF1465="Yes",Config!$B$37,0))</f>
        <v>100</v>
      </c>
      <c r="Z1465" s="1">
        <f>IF(OR(TRIM(B1465)="",COUNTIF(Config!$B$15:$B$19,B1465)&gt;0),1,0)+IF(OR(TRIM(C1465)="",COUNTIF(Config!$B$15:$B$19,C1465)&gt;0),1,0)+IF(OR(TRIM(F1465)="",COUNTIF(Config!$B$15:$B$19,F1465)&gt;0),1,0)+IF(OR(TRIM(H1465)="",COUNTIF(Config!$B$15:$B$19,H1465)&gt;0),1,0)+IF(OR(TRIM(E1465)="",COUNTIF(Config!$B$15:$B$19,E1465)&gt;0),1,0)+IF(OR(TRIM(K1465)="",COUNTIF(Config!$B$15:$B$19,K1465)&gt;0),1,0)+IF(OR(TRIM(P1465)="",COUNTIF(Config!$B$15:$B$19,P1465)&gt;0),1,0)+IF(OR(TRIM(R1465)="",COUNTIF(Config!$B$15:$B$19,R1465)&gt;0),1,0)</f>
        <v>0</v>
      </c>
      <c r="AA1465" s="1" cm="1">
        <f t="array" ref="AA1465">SUMPRODUCT(LEN(H1465)-LEN(SUBSTITUTE(H1465,{"0";"1";"2";"3";"4";"5";"6";"7";"8";"9"},"")))</f>
        <v>12</v>
      </c>
      <c r="AC1465" t="str">
        <f t="shared" si="156"/>
        <v/>
      </c>
      <c r="AD1465">
        <f t="shared" si="157"/>
        <v>1</v>
      </c>
      <c r="AE1465">
        <f t="shared" si="158"/>
        <v>1</v>
      </c>
      <c r="AF1465" t="str">
        <f t="shared" si="159"/>
        <v>No</v>
      </c>
      <c r="AG1465">
        <f t="shared" ca="1" si="160"/>
        <v>439</v>
      </c>
      <c r="AH1465" t="str">
        <f ca="1">IF(OR(V1465="",AG1465=""),"Yes",IF(AG1465&gt;Config!$B$41,"Yes","No"))</f>
        <v>Yes</v>
      </c>
    </row>
    <row r="1466" spans="1:34" x14ac:dyDescent="0.25">
      <c r="A1466" s="1" t="s">
        <v>11321</v>
      </c>
      <c r="B1466" s="1" t="s">
        <v>2095</v>
      </c>
      <c r="C1466" s="1" t="s">
        <v>899</v>
      </c>
      <c r="D1466" s="1" t="s">
        <v>11322</v>
      </c>
      <c r="E1466" s="1" t="s">
        <v>34658</v>
      </c>
      <c r="F1466" s="1" t="s">
        <v>11323</v>
      </c>
      <c r="G1466" t="str">
        <f t="shared" si="154"/>
        <v>Valid</v>
      </c>
      <c r="H1466" s="1" t="s">
        <v>11324</v>
      </c>
      <c r="I1466" t="str" cm="1">
        <f t="array" ref="I1466">IF(OR(TRIM(H1466)="",ISNUMBER(SEARCH("#",H1466)),AA1466&lt;Config!$B$8,SUMPRODUCT(--ISNUMBER(SEARCH({"a";"b";"c";"d";"e";"f";"g";"h";"i";"j";"k";"l";"m";"n";"o";"p";"q";"r";"s";"t";"u";"v";"w";"x";"y";"z"},H1466)))&gt;0),"Invalid","Valid")</f>
        <v>Valid</v>
      </c>
      <c r="J1466" s="1" t="s">
        <v>11325</v>
      </c>
      <c r="K1466" s="1" t="s">
        <v>504</v>
      </c>
      <c r="L1466" s="1" t="s">
        <v>164</v>
      </c>
      <c r="M1466" s="1" t="s">
        <v>30</v>
      </c>
      <c r="N1466" s="1" t="s">
        <v>211</v>
      </c>
      <c r="O1466" s="1" t="s">
        <v>149</v>
      </c>
      <c r="P1466" t="s">
        <v>314</v>
      </c>
      <c r="Q1466" s="1" t="s">
        <v>315</v>
      </c>
      <c r="R1466" s="1" t="s">
        <v>315</v>
      </c>
      <c r="S1466" s="1" t="s">
        <v>11326</v>
      </c>
      <c r="T1466" s="1" t="s">
        <v>11327</v>
      </c>
      <c r="U1466" s="1" t="s">
        <v>3286</v>
      </c>
      <c r="V1466" s="1" t="s">
        <v>140</v>
      </c>
      <c r="W1466" s="1" t="s">
        <v>141</v>
      </c>
      <c r="X1466" t="str">
        <f t="shared" si="155"/>
        <v>Complete</v>
      </c>
      <c r="Y1466">
        <f>MAX(0,100-IF(G1466="Invalid",Config!$B$5,0)-IF(I1466="Invalid",Config!$B$6,0)-IF(X1466="Incomplete",Config!$B$7,0)-IF(AF1466="Yes",Config!$B$37,0))</f>
        <v>75</v>
      </c>
      <c r="Z1466" s="1">
        <f>IF(OR(TRIM(B1466)="",COUNTIF(Config!$B$15:$B$19,B1466)&gt;0),1,0)+IF(OR(TRIM(C1466)="",COUNTIF(Config!$B$15:$B$19,C1466)&gt;0),1,0)+IF(OR(TRIM(F1466)="",COUNTIF(Config!$B$15:$B$19,F1466)&gt;0),1,0)+IF(OR(TRIM(H1466)="",COUNTIF(Config!$B$15:$B$19,H1466)&gt;0),1,0)+IF(OR(TRIM(E1466)="",COUNTIF(Config!$B$15:$B$19,E1466)&gt;0),1,0)+IF(OR(TRIM(K1466)="",COUNTIF(Config!$B$15:$B$19,K1466)&gt;0),1,0)+IF(OR(TRIM(P1466)="",COUNTIF(Config!$B$15:$B$19,P1466)&gt;0),1,0)+IF(OR(TRIM(R1466)="",COUNTIF(Config!$B$15:$B$19,R1466)&gt;0),1,0)</f>
        <v>0</v>
      </c>
      <c r="AA1466" s="1" cm="1">
        <f t="array" ref="AA1466">SUMPRODUCT(LEN(H1466)-LEN(SUBSTITUTE(H1466,{"0";"1";"2";"3";"4";"5";"6";"7";"8";"9"},"")))</f>
        <v>10</v>
      </c>
      <c r="AC1466" t="str">
        <f t="shared" si="156"/>
        <v>Potential Duplicate</v>
      </c>
      <c r="AD1466">
        <f t="shared" si="157"/>
        <v>1</v>
      </c>
      <c r="AE1466">
        <f t="shared" si="158"/>
        <v>2</v>
      </c>
      <c r="AF1466" t="str">
        <f t="shared" si="159"/>
        <v>Yes</v>
      </c>
      <c r="AG1466">
        <f t="shared" ca="1" si="160"/>
        <v>37</v>
      </c>
      <c r="AH1466" t="str">
        <f ca="1">IF(OR(V1466="",AG1466=""),"Yes",IF(AG1466&gt;Config!$B$41,"Yes","No"))</f>
        <v>No</v>
      </c>
    </row>
    <row r="1467" spans="1:34" x14ac:dyDescent="0.25">
      <c r="A1467" s="1" t="s">
        <v>11328</v>
      </c>
      <c r="B1467" s="1" t="s">
        <v>1257</v>
      </c>
      <c r="C1467" s="1" t="s">
        <v>524</v>
      </c>
      <c r="D1467" s="1" t="s">
        <v>11329</v>
      </c>
      <c r="E1467" s="1" t="s">
        <v>34659</v>
      </c>
      <c r="F1467" s="1" t="s">
        <v>11330</v>
      </c>
      <c r="G1467" t="str">
        <f t="shared" si="154"/>
        <v>Valid</v>
      </c>
      <c r="H1467" s="1" t="s">
        <v>11331</v>
      </c>
      <c r="I1467" t="str" cm="1">
        <f t="array" ref="I1467">IF(OR(TRIM(H1467)="",ISNUMBER(SEARCH("#",H1467)),AA1467&lt;Config!$B$8,SUMPRODUCT(--ISNUMBER(SEARCH({"a";"b";"c";"d";"e";"f";"g";"h";"i";"j";"k";"l";"m";"n";"o";"p";"q";"r";"s";"t";"u";"v";"w";"x";"y";"z"},H1467)))&gt;0),"Invalid","Valid")</f>
        <v>Valid</v>
      </c>
      <c r="J1467" s="1" t="s">
        <v>11332</v>
      </c>
      <c r="K1467" s="1" t="s">
        <v>287</v>
      </c>
      <c r="L1467" s="1" t="s">
        <v>265</v>
      </c>
      <c r="M1467" s="1" t="s">
        <v>165</v>
      </c>
      <c r="N1467" s="1" t="s">
        <v>86</v>
      </c>
      <c r="O1467" s="1" t="s">
        <v>149</v>
      </c>
      <c r="P1467" t="s">
        <v>53</v>
      </c>
      <c r="Q1467" s="1" t="s">
        <v>181</v>
      </c>
      <c r="R1467" s="1" t="s">
        <v>198</v>
      </c>
      <c r="S1467" s="1" t="s">
        <v>11333</v>
      </c>
      <c r="T1467" s="1" t="s">
        <v>11334</v>
      </c>
      <c r="U1467" s="1" t="s">
        <v>11335</v>
      </c>
      <c r="V1467" s="1" t="s">
        <v>11336</v>
      </c>
      <c r="W1467" s="1" t="s">
        <v>384</v>
      </c>
      <c r="X1467" t="str">
        <f t="shared" si="155"/>
        <v>Complete</v>
      </c>
      <c r="Y1467">
        <f>MAX(0,100-IF(G1467="Invalid",Config!$B$5,0)-IF(I1467="Invalid",Config!$B$6,0)-IF(X1467="Incomplete",Config!$B$7,0)-IF(AF1467="Yes",Config!$B$37,0))</f>
        <v>100</v>
      </c>
      <c r="Z1467" s="1">
        <f>IF(OR(TRIM(B1467)="",COUNTIF(Config!$B$15:$B$19,B1467)&gt;0),1,0)+IF(OR(TRIM(C1467)="",COUNTIF(Config!$B$15:$B$19,C1467)&gt;0),1,0)+IF(OR(TRIM(F1467)="",COUNTIF(Config!$B$15:$B$19,F1467)&gt;0),1,0)+IF(OR(TRIM(H1467)="",COUNTIF(Config!$B$15:$B$19,H1467)&gt;0),1,0)+IF(OR(TRIM(E1467)="",COUNTIF(Config!$B$15:$B$19,E1467)&gt;0),1,0)+IF(OR(TRIM(K1467)="",COUNTIF(Config!$B$15:$B$19,K1467)&gt;0),1,0)+IF(OR(TRIM(P1467)="",COUNTIF(Config!$B$15:$B$19,P1467)&gt;0),1,0)+IF(OR(TRIM(R1467)="",COUNTIF(Config!$B$15:$B$19,R1467)&gt;0),1,0)</f>
        <v>0</v>
      </c>
      <c r="AA1467" s="1" cm="1">
        <f t="array" ref="AA1467">SUMPRODUCT(LEN(H1467)-LEN(SUBSTITUTE(H1467,{"0";"1";"2";"3";"4";"5";"6";"7";"8";"9"},"")))</f>
        <v>10</v>
      </c>
      <c r="AC1467" t="str">
        <f t="shared" si="156"/>
        <v/>
      </c>
      <c r="AD1467">
        <f t="shared" si="157"/>
        <v>1</v>
      </c>
      <c r="AE1467">
        <f t="shared" si="158"/>
        <v>1</v>
      </c>
      <c r="AF1467" t="str">
        <f t="shared" si="159"/>
        <v>No</v>
      </c>
      <c r="AG1467">
        <f t="shared" ca="1" si="160"/>
        <v>476</v>
      </c>
      <c r="AH1467" t="str">
        <f ca="1">IF(OR(V1467="",AG1467=""),"Yes",IF(AG1467&gt;Config!$B$41,"Yes","No"))</f>
        <v>Yes</v>
      </c>
    </row>
    <row r="1468" spans="1:34" x14ac:dyDescent="0.25">
      <c r="A1468" s="1" t="s">
        <v>11337</v>
      </c>
      <c r="B1468" s="1" t="s">
        <v>244</v>
      </c>
      <c r="C1468" s="1" t="s">
        <v>598</v>
      </c>
      <c r="D1468" s="1" t="s">
        <v>1915</v>
      </c>
      <c r="E1468" s="1" t="s">
        <v>33858</v>
      </c>
      <c r="F1468" s="1" t="s">
        <v>11338</v>
      </c>
      <c r="G1468" t="str">
        <f t="shared" si="154"/>
        <v>Invalid</v>
      </c>
      <c r="H1468" s="1" t="s">
        <v>11339</v>
      </c>
      <c r="I1468" t="str" cm="1">
        <f t="array" ref="I1468">IF(OR(TRIM(H1468)="",ISNUMBER(SEARCH("#",H1468)),AA1468&lt;Config!$B$8,SUMPRODUCT(--ISNUMBER(SEARCH({"a";"b";"c";"d";"e";"f";"g";"h";"i";"j";"k";"l";"m";"n";"o";"p";"q";"r";"s";"t";"u";"v";"w";"x";"y";"z"},H1468)))&gt;0),"Invalid","Valid")</f>
        <v>Valid</v>
      </c>
      <c r="J1468" s="1" t="s">
        <v>11340</v>
      </c>
      <c r="K1468" s="1" t="s">
        <v>481</v>
      </c>
      <c r="L1468" s="1" t="s">
        <v>164</v>
      </c>
      <c r="M1468" s="1" t="s">
        <v>235</v>
      </c>
      <c r="N1468" s="1" t="s">
        <v>211</v>
      </c>
      <c r="O1468" s="1" t="s">
        <v>69</v>
      </c>
      <c r="P1468" t="s">
        <v>53</v>
      </c>
      <c r="Q1468" s="1" t="s">
        <v>181</v>
      </c>
      <c r="R1468" s="1" t="s">
        <v>197</v>
      </c>
      <c r="S1468" s="1" t="s">
        <v>11341</v>
      </c>
      <c r="T1468" s="1" t="s">
        <v>11342</v>
      </c>
      <c r="U1468" s="1" t="s">
        <v>11343</v>
      </c>
      <c r="V1468" s="1" t="s">
        <v>10184</v>
      </c>
      <c r="W1468" s="1" t="s">
        <v>125</v>
      </c>
      <c r="X1468" t="str">
        <f t="shared" si="155"/>
        <v>Complete</v>
      </c>
      <c r="Y1468">
        <f>MAX(0,100-IF(G1468="Invalid",Config!$B$5,0)-IF(I1468="Invalid",Config!$B$6,0)-IF(X1468="Incomplete",Config!$B$7,0)-IF(AF1468="Yes",Config!$B$37,0))</f>
        <v>70</v>
      </c>
      <c r="Z1468" s="1">
        <f>IF(OR(TRIM(B1468)="",COUNTIF(Config!$B$15:$B$19,B1468)&gt;0),1,0)+IF(OR(TRIM(C1468)="",COUNTIF(Config!$B$15:$B$19,C1468)&gt;0),1,0)+IF(OR(TRIM(F1468)="",COUNTIF(Config!$B$15:$B$19,F1468)&gt;0),1,0)+IF(OR(TRIM(H1468)="",COUNTIF(Config!$B$15:$B$19,H1468)&gt;0),1,0)+IF(OR(TRIM(E1468)="",COUNTIF(Config!$B$15:$B$19,E1468)&gt;0),1,0)+IF(OR(TRIM(K1468)="",COUNTIF(Config!$B$15:$B$19,K1468)&gt;0),1,0)+IF(OR(TRIM(P1468)="",COUNTIF(Config!$B$15:$B$19,P1468)&gt;0),1,0)+IF(OR(TRIM(R1468)="",COUNTIF(Config!$B$15:$B$19,R1468)&gt;0),1,0)</f>
        <v>0</v>
      </c>
      <c r="AA1468" s="1" cm="1">
        <f t="array" ref="AA1468">SUMPRODUCT(LEN(H1468)-LEN(SUBSTITUTE(H1468,{"0";"1";"2";"3";"4";"5";"6";"7";"8";"9"},"")))</f>
        <v>10</v>
      </c>
      <c r="AC1468" t="str">
        <f t="shared" si="156"/>
        <v>Invalid Email</v>
      </c>
      <c r="AD1468">
        <f t="shared" si="157"/>
        <v>0</v>
      </c>
      <c r="AE1468">
        <f t="shared" si="158"/>
        <v>1</v>
      </c>
      <c r="AF1468" t="str">
        <f t="shared" si="159"/>
        <v>No</v>
      </c>
      <c r="AG1468">
        <f t="shared" ca="1" si="160"/>
        <v>486</v>
      </c>
      <c r="AH1468" t="str">
        <f ca="1">IF(OR(V1468="",AG1468=""),"Yes",IF(AG1468&gt;Config!$B$41,"Yes","No"))</f>
        <v>Yes</v>
      </c>
    </row>
    <row r="1469" spans="1:34" x14ac:dyDescent="0.25">
      <c r="A1469" s="1" t="s">
        <v>11344</v>
      </c>
      <c r="B1469" s="1" t="s">
        <v>554</v>
      </c>
      <c r="C1469" s="1" t="s">
        <v>1339</v>
      </c>
      <c r="D1469" s="1" t="s">
        <v>11345</v>
      </c>
      <c r="E1469" s="1" t="s">
        <v>339</v>
      </c>
      <c r="F1469" s="1" t="s">
        <v>11346</v>
      </c>
      <c r="G1469" t="str">
        <f t="shared" si="154"/>
        <v>Invalid</v>
      </c>
      <c r="H1469" s="1" t="s">
        <v>11347</v>
      </c>
      <c r="I1469" t="str" cm="1">
        <f t="array" ref="I1469">IF(OR(TRIM(H1469)="",ISNUMBER(SEARCH("#",H1469)),AA1469&lt;Config!$B$8,SUMPRODUCT(--ISNUMBER(SEARCH({"a";"b";"c";"d";"e";"f";"g";"h";"i";"j";"k";"l";"m";"n";"o";"p";"q";"r";"s";"t";"u";"v";"w";"x";"y";"z"},H1469)))&gt;0),"Invalid","Valid")</f>
        <v>Valid</v>
      </c>
      <c r="J1469" s="1" t="s">
        <v>11348</v>
      </c>
      <c r="K1469" s="1" t="s">
        <v>625</v>
      </c>
      <c r="L1469" s="1" t="s">
        <v>164</v>
      </c>
      <c r="M1469" s="1" t="s">
        <v>462</v>
      </c>
      <c r="N1469" s="1" t="s">
        <v>51</v>
      </c>
      <c r="O1469" s="1" t="s">
        <v>149</v>
      </c>
      <c r="P1469" t="s">
        <v>53</v>
      </c>
      <c r="Q1469" s="1" t="s">
        <v>181</v>
      </c>
      <c r="R1469" s="1" t="s">
        <v>55</v>
      </c>
      <c r="S1469" s="1" t="s">
        <v>11349</v>
      </c>
      <c r="T1469" s="1" t="s">
        <v>11350</v>
      </c>
      <c r="U1469" s="1" t="s">
        <v>2669</v>
      </c>
      <c r="V1469" s="1" t="s">
        <v>3709</v>
      </c>
      <c r="W1469" s="1" t="s">
        <v>293</v>
      </c>
      <c r="X1469" t="str">
        <f t="shared" si="155"/>
        <v>Complete</v>
      </c>
      <c r="Y1469">
        <f>MAX(0,100-IF(G1469="Invalid",Config!$B$5,0)-IF(I1469="Invalid",Config!$B$6,0)-IF(X1469="Incomplete",Config!$B$7,0)-IF(AF1469="Yes",Config!$B$37,0))</f>
        <v>70</v>
      </c>
      <c r="Z1469" s="1">
        <f>IF(OR(TRIM(B1469)="",COUNTIF(Config!$B$15:$B$19,B1469)&gt;0),1,0)+IF(OR(TRIM(C1469)="",COUNTIF(Config!$B$15:$B$19,C1469)&gt;0),1,0)+IF(OR(TRIM(F1469)="",COUNTIF(Config!$B$15:$B$19,F1469)&gt;0),1,0)+IF(OR(TRIM(H1469)="",COUNTIF(Config!$B$15:$B$19,H1469)&gt;0),1,0)+IF(OR(TRIM(E1469)="",COUNTIF(Config!$B$15:$B$19,E1469)&gt;0),1,0)+IF(OR(TRIM(K1469)="",COUNTIF(Config!$B$15:$B$19,K1469)&gt;0),1,0)+IF(OR(TRIM(P1469)="",COUNTIF(Config!$B$15:$B$19,P1469)&gt;0),1,0)+IF(OR(TRIM(R1469)="",COUNTIF(Config!$B$15:$B$19,R1469)&gt;0),1,0)</f>
        <v>0</v>
      </c>
      <c r="AA1469" s="1" cm="1">
        <f t="array" ref="AA1469">SUMPRODUCT(LEN(H1469)-LEN(SUBSTITUTE(H1469,{"0";"1";"2";"3";"4";"5";"6";"7";"8";"9"},"")))</f>
        <v>12</v>
      </c>
      <c r="AC1469" t="str">
        <f t="shared" si="156"/>
        <v>Invalid Email</v>
      </c>
      <c r="AD1469">
        <f t="shared" si="157"/>
        <v>0</v>
      </c>
      <c r="AE1469">
        <f t="shared" si="158"/>
        <v>1</v>
      </c>
      <c r="AF1469" t="str">
        <f t="shared" si="159"/>
        <v>No</v>
      </c>
      <c r="AG1469">
        <f t="shared" ca="1" si="160"/>
        <v>443</v>
      </c>
      <c r="AH1469" t="str">
        <f ca="1">IF(OR(V1469="",AG1469=""),"Yes",IF(AG1469&gt;Config!$B$41,"Yes","No"))</f>
        <v>Yes</v>
      </c>
    </row>
    <row r="1470" spans="1:34" x14ac:dyDescent="0.25">
      <c r="A1470" s="1" t="s">
        <v>11351</v>
      </c>
      <c r="B1470" s="1" t="s">
        <v>544</v>
      </c>
      <c r="C1470" s="1" t="s">
        <v>861</v>
      </c>
      <c r="D1470" s="1" t="s">
        <v>11352</v>
      </c>
      <c r="E1470" s="1" t="s">
        <v>34521</v>
      </c>
      <c r="F1470" s="1" t="s">
        <v>11353</v>
      </c>
      <c r="G1470" t="str">
        <f t="shared" si="154"/>
        <v>Valid</v>
      </c>
      <c r="H1470" s="1" t="s">
        <v>11354</v>
      </c>
      <c r="I1470" t="str" cm="1">
        <f t="array" ref="I1470">IF(OR(TRIM(H1470)="",ISNUMBER(SEARCH("#",H1470)),AA1470&lt;Config!$B$8,SUMPRODUCT(--ISNUMBER(SEARCH({"a";"b";"c";"d";"e";"f";"g";"h";"i";"j";"k";"l";"m";"n";"o";"p";"q";"r";"s";"t";"u";"v";"w";"x";"y";"z"},H1470)))&gt;0),"Invalid","Valid")</f>
        <v>Valid</v>
      </c>
      <c r="J1470" s="1" t="s">
        <v>11355</v>
      </c>
      <c r="K1470" s="1" t="s">
        <v>504</v>
      </c>
      <c r="L1470" s="1" t="s">
        <v>49</v>
      </c>
      <c r="M1470" s="1" t="s">
        <v>517</v>
      </c>
      <c r="N1470" s="1" t="s">
        <v>68</v>
      </c>
      <c r="O1470" s="1" t="s">
        <v>69</v>
      </c>
      <c r="P1470" t="s">
        <v>314</v>
      </c>
      <c r="Q1470" s="1" t="s">
        <v>663</v>
      </c>
      <c r="R1470" s="1" t="s">
        <v>663</v>
      </c>
      <c r="S1470" s="1" t="s">
        <v>11356</v>
      </c>
      <c r="T1470" s="1" t="s">
        <v>11357</v>
      </c>
      <c r="U1470" s="1" t="s">
        <v>11358</v>
      </c>
      <c r="V1470" s="1" t="s">
        <v>522</v>
      </c>
      <c r="W1470" s="1" t="s">
        <v>293</v>
      </c>
      <c r="X1470" t="str">
        <f t="shared" si="155"/>
        <v>Complete</v>
      </c>
      <c r="Y1470">
        <f>MAX(0,100-IF(G1470="Invalid",Config!$B$5,0)-IF(I1470="Invalid",Config!$B$6,0)-IF(X1470="Incomplete",Config!$B$7,0)-IF(AF1470="Yes",Config!$B$37,0))</f>
        <v>100</v>
      </c>
      <c r="Z1470" s="1">
        <f>IF(OR(TRIM(B1470)="",COUNTIF(Config!$B$15:$B$19,B1470)&gt;0),1,0)+IF(OR(TRIM(C1470)="",COUNTIF(Config!$B$15:$B$19,C1470)&gt;0),1,0)+IF(OR(TRIM(F1470)="",COUNTIF(Config!$B$15:$B$19,F1470)&gt;0),1,0)+IF(OR(TRIM(H1470)="",COUNTIF(Config!$B$15:$B$19,H1470)&gt;0),1,0)+IF(OR(TRIM(E1470)="",COUNTIF(Config!$B$15:$B$19,E1470)&gt;0),1,0)+IF(OR(TRIM(K1470)="",COUNTIF(Config!$B$15:$B$19,K1470)&gt;0),1,0)+IF(OR(TRIM(P1470)="",COUNTIF(Config!$B$15:$B$19,P1470)&gt;0),1,0)+IF(OR(TRIM(R1470)="",COUNTIF(Config!$B$15:$B$19,R1470)&gt;0),1,0)</f>
        <v>0</v>
      </c>
      <c r="AA1470" s="1" cm="1">
        <f t="array" ref="AA1470">SUMPRODUCT(LEN(H1470)-LEN(SUBSTITUTE(H1470,{"0";"1";"2";"3";"4";"5";"6";"7";"8";"9"},"")))</f>
        <v>12</v>
      </c>
      <c r="AC1470" t="str">
        <f t="shared" si="156"/>
        <v/>
      </c>
      <c r="AD1470">
        <f t="shared" si="157"/>
        <v>1</v>
      </c>
      <c r="AE1470">
        <f t="shared" si="158"/>
        <v>1</v>
      </c>
      <c r="AF1470" t="str">
        <f t="shared" si="159"/>
        <v>No</v>
      </c>
      <c r="AG1470">
        <f t="shared" ca="1" si="160"/>
        <v>516</v>
      </c>
      <c r="AH1470" t="str">
        <f ca="1">IF(OR(V1470="",AG1470=""),"Yes",IF(AG1470&gt;Config!$B$41,"Yes","No"))</f>
        <v>Yes</v>
      </c>
    </row>
    <row r="1471" spans="1:34" x14ac:dyDescent="0.25">
      <c r="A1471" s="1" t="s">
        <v>11359</v>
      </c>
      <c r="B1471" s="1" t="s">
        <v>62</v>
      </c>
      <c r="C1471" s="1" t="s">
        <v>245</v>
      </c>
      <c r="D1471" s="1" t="s">
        <v>2550</v>
      </c>
      <c r="E1471" s="1" t="s">
        <v>34660</v>
      </c>
      <c r="F1471" s="1" t="s">
        <v>3190</v>
      </c>
      <c r="G1471" t="str">
        <f t="shared" si="154"/>
        <v>Valid</v>
      </c>
      <c r="H1471" s="1" t="s">
        <v>11360</v>
      </c>
      <c r="I1471" t="str" cm="1">
        <f t="array" ref="I1471">IF(OR(TRIM(H1471)="",ISNUMBER(SEARCH("#",H1471)),AA1471&lt;Config!$B$8,SUMPRODUCT(--ISNUMBER(SEARCH({"a";"b";"c";"d";"e";"f";"g";"h";"i";"j";"k";"l";"m";"n";"o";"p";"q";"r";"s";"t";"u";"v";"w";"x";"y";"z"},H1471)))&gt;0),"Invalid","Valid")</f>
        <v>Valid</v>
      </c>
      <c r="J1471" s="1" t="s">
        <v>11361</v>
      </c>
      <c r="K1471" s="1" t="s">
        <v>378</v>
      </c>
      <c r="L1471" s="1" t="s">
        <v>164</v>
      </c>
      <c r="M1471" s="1" t="s">
        <v>235</v>
      </c>
      <c r="N1471" s="1" t="s">
        <v>224</v>
      </c>
      <c r="O1471" s="1" t="s">
        <v>196</v>
      </c>
      <c r="P1471" t="s">
        <v>328</v>
      </c>
      <c r="Q1471" s="1" t="s">
        <v>329</v>
      </c>
      <c r="R1471" s="1" t="s">
        <v>330</v>
      </c>
      <c r="S1471" s="1" t="s">
        <v>11362</v>
      </c>
      <c r="T1471" s="1" t="s">
        <v>11363</v>
      </c>
      <c r="U1471" s="1" t="s">
        <v>4457</v>
      </c>
      <c r="V1471" s="1" t="s">
        <v>11364</v>
      </c>
      <c r="W1471" s="1" t="s">
        <v>40</v>
      </c>
      <c r="X1471" t="str">
        <f t="shared" si="155"/>
        <v>Complete</v>
      </c>
      <c r="Y1471">
        <f>MAX(0,100-IF(G1471="Invalid",Config!$B$5,0)-IF(I1471="Invalid",Config!$B$6,0)-IF(X1471="Incomplete",Config!$B$7,0)-IF(AF1471="Yes",Config!$B$37,0))</f>
        <v>75</v>
      </c>
      <c r="Z1471" s="1">
        <f>IF(OR(TRIM(B1471)="",COUNTIF(Config!$B$15:$B$19,B1471)&gt;0),1,0)+IF(OR(TRIM(C1471)="",COUNTIF(Config!$B$15:$B$19,C1471)&gt;0),1,0)+IF(OR(TRIM(F1471)="",COUNTIF(Config!$B$15:$B$19,F1471)&gt;0),1,0)+IF(OR(TRIM(H1471)="",COUNTIF(Config!$B$15:$B$19,H1471)&gt;0),1,0)+IF(OR(TRIM(E1471)="",COUNTIF(Config!$B$15:$B$19,E1471)&gt;0),1,0)+IF(OR(TRIM(K1471)="",COUNTIF(Config!$B$15:$B$19,K1471)&gt;0),1,0)+IF(OR(TRIM(P1471)="",COUNTIF(Config!$B$15:$B$19,P1471)&gt;0),1,0)+IF(OR(TRIM(R1471)="",COUNTIF(Config!$B$15:$B$19,R1471)&gt;0),1,0)</f>
        <v>0</v>
      </c>
      <c r="AA1471" s="1" cm="1">
        <f t="array" ref="AA1471">SUMPRODUCT(LEN(H1471)-LEN(SUBSTITUTE(H1471,{"0";"1";"2";"3";"4";"5";"6";"7";"8";"9"},"")))</f>
        <v>11</v>
      </c>
      <c r="AC1471" t="str">
        <f t="shared" si="156"/>
        <v>Potential Duplicate</v>
      </c>
      <c r="AD1471">
        <f t="shared" si="157"/>
        <v>2</v>
      </c>
      <c r="AE1471">
        <f t="shared" si="158"/>
        <v>1</v>
      </c>
      <c r="AF1471" t="str">
        <f t="shared" si="159"/>
        <v>Yes</v>
      </c>
      <c r="AG1471">
        <f t="shared" ca="1" si="160"/>
        <v>593</v>
      </c>
      <c r="AH1471" t="str">
        <f ca="1">IF(OR(V1471="",AG1471=""),"Yes",IF(AG1471&gt;Config!$B$41,"Yes","No"))</f>
        <v>Yes</v>
      </c>
    </row>
    <row r="1472" spans="1:34" x14ac:dyDescent="0.25">
      <c r="A1472" s="1" t="s">
        <v>11365</v>
      </c>
      <c r="B1472" s="1" t="s">
        <v>2095</v>
      </c>
      <c r="C1472" s="1" t="s">
        <v>946</v>
      </c>
      <c r="D1472" s="1" t="s">
        <v>6964</v>
      </c>
      <c r="E1472" s="1" t="s">
        <v>34661</v>
      </c>
      <c r="F1472" s="1" t="s">
        <v>11366</v>
      </c>
      <c r="G1472" t="str">
        <f t="shared" si="154"/>
        <v>Valid</v>
      </c>
      <c r="H1472" s="1" t="s">
        <v>11367</v>
      </c>
      <c r="I1472" t="str" cm="1">
        <f t="array" ref="I1472">IF(OR(TRIM(H1472)="",ISNUMBER(SEARCH("#",H1472)),AA1472&lt;Config!$B$8,SUMPRODUCT(--ISNUMBER(SEARCH({"a";"b";"c";"d";"e";"f";"g";"h";"i";"j";"k";"l";"m";"n";"o";"p";"q";"r";"s";"t";"u";"v";"w";"x";"y";"z"},H1472)))&gt;0),"Invalid","Valid")</f>
        <v>Valid</v>
      </c>
      <c r="J1472" s="1" t="s">
        <v>11368</v>
      </c>
      <c r="K1472" s="1" t="s">
        <v>866</v>
      </c>
      <c r="L1472" s="1" t="s">
        <v>84</v>
      </c>
      <c r="M1472" s="1" t="s">
        <v>33825</v>
      </c>
      <c r="N1472" s="1" t="s">
        <v>148</v>
      </c>
      <c r="O1472" s="1" t="s">
        <v>266</v>
      </c>
      <c r="P1472" t="s">
        <v>236</v>
      </c>
      <c r="Q1472" s="1" t="s">
        <v>254</v>
      </c>
      <c r="R1472" s="1" t="s">
        <v>254</v>
      </c>
      <c r="S1472" s="1" t="s">
        <v>11369</v>
      </c>
      <c r="T1472" s="1" t="s">
        <v>11370</v>
      </c>
      <c r="U1472" s="1" t="s">
        <v>442</v>
      </c>
      <c r="V1472" s="1" t="s">
        <v>5282</v>
      </c>
      <c r="W1472" s="1" t="s">
        <v>75</v>
      </c>
      <c r="X1472" t="str">
        <f t="shared" si="155"/>
        <v>Complete</v>
      </c>
      <c r="Y1472">
        <f>MAX(0,100-IF(G1472="Invalid",Config!$B$5,0)-IF(I1472="Invalid",Config!$B$6,0)-IF(X1472="Incomplete",Config!$B$7,0)-IF(AF1472="Yes",Config!$B$37,0))</f>
        <v>100</v>
      </c>
      <c r="Z1472" s="1">
        <f>IF(OR(TRIM(B1472)="",COUNTIF(Config!$B$15:$B$19,B1472)&gt;0),1,0)+IF(OR(TRIM(C1472)="",COUNTIF(Config!$B$15:$B$19,C1472)&gt;0),1,0)+IF(OR(TRIM(F1472)="",COUNTIF(Config!$B$15:$B$19,F1472)&gt;0),1,0)+IF(OR(TRIM(H1472)="",COUNTIF(Config!$B$15:$B$19,H1472)&gt;0),1,0)+IF(OR(TRIM(E1472)="",COUNTIF(Config!$B$15:$B$19,E1472)&gt;0),1,0)+IF(OR(TRIM(K1472)="",COUNTIF(Config!$B$15:$B$19,K1472)&gt;0),1,0)+IF(OR(TRIM(P1472)="",COUNTIF(Config!$B$15:$B$19,P1472)&gt;0),1,0)+IF(OR(TRIM(R1472)="",COUNTIF(Config!$B$15:$B$19,R1472)&gt;0),1,0)</f>
        <v>0</v>
      </c>
      <c r="AA1472" s="1" cm="1">
        <f t="array" ref="AA1472">SUMPRODUCT(LEN(H1472)-LEN(SUBSTITUTE(H1472,{"0";"1";"2";"3";"4";"5";"6";"7";"8";"9"},"")))</f>
        <v>12</v>
      </c>
      <c r="AC1472" t="str">
        <f t="shared" si="156"/>
        <v/>
      </c>
      <c r="AD1472">
        <f t="shared" si="157"/>
        <v>1</v>
      </c>
      <c r="AE1472">
        <f t="shared" si="158"/>
        <v>1</v>
      </c>
      <c r="AF1472" t="str">
        <f t="shared" si="159"/>
        <v>No</v>
      </c>
      <c r="AG1472">
        <f t="shared" ca="1" si="160"/>
        <v>328</v>
      </c>
      <c r="AH1472" t="str">
        <f ca="1">IF(OR(V1472="",AG1472=""),"Yes",IF(AG1472&gt;Config!$B$41,"Yes","No"))</f>
        <v>No</v>
      </c>
    </row>
    <row r="1473" spans="1:34" x14ac:dyDescent="0.25">
      <c r="A1473" s="1" t="s">
        <v>11371</v>
      </c>
      <c r="B1473" s="1" t="s">
        <v>1557</v>
      </c>
      <c r="C1473" s="1" t="s">
        <v>43</v>
      </c>
      <c r="D1473" s="1" t="s">
        <v>8800</v>
      </c>
      <c r="E1473" s="1" t="s">
        <v>34662</v>
      </c>
      <c r="F1473" s="1" t="s">
        <v>11372</v>
      </c>
      <c r="G1473" t="str">
        <f t="shared" si="154"/>
        <v>Valid</v>
      </c>
      <c r="H1473" s="1" t="s">
        <v>11373</v>
      </c>
      <c r="I1473" t="str" cm="1">
        <f t="array" ref="I1473">IF(OR(TRIM(H1473)="",ISNUMBER(SEARCH("#",H1473)),AA1473&lt;Config!$B$8,SUMPRODUCT(--ISNUMBER(SEARCH({"a";"b";"c";"d";"e";"f";"g";"h";"i";"j";"k";"l";"m";"n";"o";"p";"q";"r";"s";"t";"u";"v";"w";"x";"y";"z"},H1473)))&gt;0),"Invalid","Valid")</f>
        <v>Valid</v>
      </c>
      <c r="J1473" s="1" t="s">
        <v>11374</v>
      </c>
      <c r="K1473" s="1" t="s">
        <v>66</v>
      </c>
      <c r="L1473" s="1" t="s">
        <v>134</v>
      </c>
      <c r="M1473" s="1" t="s">
        <v>33827</v>
      </c>
      <c r="N1473" s="1" t="s">
        <v>224</v>
      </c>
      <c r="O1473" s="1" t="s">
        <v>149</v>
      </c>
      <c r="P1473" t="s">
        <v>33</v>
      </c>
      <c r="Q1473" s="1" t="s">
        <v>1099</v>
      </c>
      <c r="R1473" s="1" t="s">
        <v>482</v>
      </c>
      <c r="S1473" s="1" t="s">
        <v>11375</v>
      </c>
      <c r="T1473" s="1" t="s">
        <v>11376</v>
      </c>
      <c r="U1473" s="1" t="s">
        <v>11377</v>
      </c>
      <c r="V1473" s="1" t="s">
        <v>11378</v>
      </c>
      <c r="W1473" s="1" t="s">
        <v>40</v>
      </c>
      <c r="X1473" t="str">
        <f t="shared" si="155"/>
        <v>Complete</v>
      </c>
      <c r="Y1473">
        <f>MAX(0,100-IF(G1473="Invalid",Config!$B$5,0)-IF(I1473="Invalid",Config!$B$6,0)-IF(X1473="Incomplete",Config!$B$7,0)-IF(AF1473="Yes",Config!$B$37,0))</f>
        <v>100</v>
      </c>
      <c r="Z1473" s="1">
        <f>IF(OR(TRIM(B1473)="",COUNTIF(Config!$B$15:$B$19,B1473)&gt;0),1,0)+IF(OR(TRIM(C1473)="",COUNTIF(Config!$B$15:$B$19,C1473)&gt;0),1,0)+IF(OR(TRIM(F1473)="",COUNTIF(Config!$B$15:$B$19,F1473)&gt;0),1,0)+IF(OR(TRIM(H1473)="",COUNTIF(Config!$B$15:$B$19,H1473)&gt;0),1,0)+IF(OR(TRIM(E1473)="",COUNTIF(Config!$B$15:$B$19,E1473)&gt;0),1,0)+IF(OR(TRIM(K1473)="",COUNTIF(Config!$B$15:$B$19,K1473)&gt;0),1,0)+IF(OR(TRIM(P1473)="",COUNTIF(Config!$B$15:$B$19,P1473)&gt;0),1,0)+IF(OR(TRIM(R1473)="",COUNTIF(Config!$B$15:$B$19,R1473)&gt;0),1,0)</f>
        <v>0</v>
      </c>
      <c r="AA1473" s="1" cm="1">
        <f t="array" ref="AA1473">SUMPRODUCT(LEN(H1473)-LEN(SUBSTITUTE(H1473,{"0";"1";"2";"3";"4";"5";"6";"7";"8";"9"},"")))</f>
        <v>10</v>
      </c>
      <c r="AC1473" t="str">
        <f t="shared" si="156"/>
        <v/>
      </c>
      <c r="AD1473">
        <f t="shared" si="157"/>
        <v>1</v>
      </c>
      <c r="AE1473">
        <f t="shared" si="158"/>
        <v>1</v>
      </c>
      <c r="AF1473" t="str">
        <f t="shared" si="159"/>
        <v>No</v>
      </c>
      <c r="AG1473">
        <f t="shared" ca="1" si="160"/>
        <v>168</v>
      </c>
      <c r="AH1473" t="str">
        <f ca="1">IF(OR(V1473="",AG1473=""),"Yes",IF(AG1473&gt;Config!$B$41,"Yes","No"))</f>
        <v>No</v>
      </c>
    </row>
    <row r="1474" spans="1:34" x14ac:dyDescent="0.25">
      <c r="A1474" s="1" t="s">
        <v>11379</v>
      </c>
      <c r="B1474" s="1" t="s">
        <v>1450</v>
      </c>
      <c r="C1474" s="1" t="s">
        <v>489</v>
      </c>
      <c r="D1474" s="1" t="s">
        <v>11380</v>
      </c>
      <c r="E1474" s="1" t="s">
        <v>739</v>
      </c>
      <c r="F1474" s="1" t="s">
        <v>11381</v>
      </c>
      <c r="G1474" t="str">
        <f t="shared" si="154"/>
        <v>Invalid</v>
      </c>
      <c r="H1474" s="1" t="s">
        <v>11382</v>
      </c>
      <c r="I1474" t="str" cm="1">
        <f t="array" ref="I1474">IF(OR(TRIM(H1474)="",ISNUMBER(SEARCH("#",H1474)),AA1474&lt;Config!$B$8,SUMPRODUCT(--ISNUMBER(SEARCH({"a";"b";"c";"d";"e";"f";"g";"h";"i";"j";"k";"l";"m";"n";"o";"p";"q";"r";"s";"t";"u";"v";"w";"x";"y";"z"},H1474)))&gt;0),"Invalid","Valid")</f>
        <v>Valid</v>
      </c>
      <c r="J1474" s="1" t="s">
        <v>11383</v>
      </c>
      <c r="K1474" s="1" t="s">
        <v>210</v>
      </c>
      <c r="L1474" s="1" t="s">
        <v>84</v>
      </c>
      <c r="M1474" s="1" t="s">
        <v>165</v>
      </c>
      <c r="N1474" s="1" t="s">
        <v>33819</v>
      </c>
      <c r="O1474" s="1" t="s">
        <v>69</v>
      </c>
      <c r="P1474" t="s">
        <v>344</v>
      </c>
      <c r="Q1474" s="1" t="s">
        <v>971</v>
      </c>
      <c r="R1474" s="1" t="s">
        <v>971</v>
      </c>
      <c r="S1474" s="1" t="s">
        <v>11384</v>
      </c>
      <c r="T1474" s="1" t="s">
        <v>11385</v>
      </c>
      <c r="U1474" s="1" t="s">
        <v>983</v>
      </c>
      <c r="V1474" s="1" t="s">
        <v>9736</v>
      </c>
      <c r="W1474" s="1" t="s">
        <v>186</v>
      </c>
      <c r="X1474" t="str">
        <f t="shared" si="155"/>
        <v>Complete</v>
      </c>
      <c r="Y1474">
        <f>MAX(0,100-IF(G1474="Invalid",Config!$B$5,0)-IF(I1474="Invalid",Config!$B$6,0)-IF(X1474="Incomplete",Config!$B$7,0)-IF(AF1474="Yes",Config!$B$37,0))</f>
        <v>70</v>
      </c>
      <c r="Z1474" s="1">
        <f>IF(OR(TRIM(B1474)="",COUNTIF(Config!$B$15:$B$19,B1474)&gt;0),1,0)+IF(OR(TRIM(C1474)="",COUNTIF(Config!$B$15:$B$19,C1474)&gt;0),1,0)+IF(OR(TRIM(F1474)="",COUNTIF(Config!$B$15:$B$19,F1474)&gt;0),1,0)+IF(OR(TRIM(H1474)="",COUNTIF(Config!$B$15:$B$19,H1474)&gt;0),1,0)+IF(OR(TRIM(E1474)="",COUNTIF(Config!$B$15:$B$19,E1474)&gt;0),1,0)+IF(OR(TRIM(K1474)="",COUNTIF(Config!$B$15:$B$19,K1474)&gt;0),1,0)+IF(OR(TRIM(P1474)="",COUNTIF(Config!$B$15:$B$19,P1474)&gt;0),1,0)+IF(OR(TRIM(R1474)="",COUNTIF(Config!$B$15:$B$19,R1474)&gt;0),1,0)</f>
        <v>0</v>
      </c>
      <c r="AA1474" s="1" cm="1">
        <f t="array" ref="AA1474">SUMPRODUCT(LEN(H1474)-LEN(SUBSTITUTE(H1474,{"0";"1";"2";"3";"4";"5";"6";"7";"8";"9"},"")))</f>
        <v>11</v>
      </c>
      <c r="AC1474" t="str">
        <f t="shared" si="156"/>
        <v>Invalid Email</v>
      </c>
      <c r="AD1474">
        <f t="shared" si="157"/>
        <v>0</v>
      </c>
      <c r="AE1474">
        <f t="shared" si="158"/>
        <v>1</v>
      </c>
      <c r="AF1474" t="str">
        <f t="shared" si="159"/>
        <v>No</v>
      </c>
      <c r="AG1474">
        <f t="shared" ca="1" si="160"/>
        <v>205</v>
      </c>
      <c r="AH1474" t="str">
        <f ca="1">IF(OR(V1474="",AG1474=""),"Yes",IF(AG1474&gt;Config!$B$41,"Yes","No"))</f>
        <v>No</v>
      </c>
    </row>
    <row r="1475" spans="1:34" x14ac:dyDescent="0.25">
      <c r="A1475" s="1" t="s">
        <v>11386</v>
      </c>
      <c r="B1475" s="1" t="s">
        <v>42</v>
      </c>
      <c r="C1475" s="1" t="s">
        <v>1339</v>
      </c>
      <c r="D1475" s="1" t="s">
        <v>11387</v>
      </c>
      <c r="E1475" s="1" t="s">
        <v>33824</v>
      </c>
      <c r="F1475" s="1" t="s">
        <v>11388</v>
      </c>
      <c r="G1475" t="str">
        <f t="shared" ref="G1475:G1538" si="161">IFERROR(IF(OR(TRIM(F1475)="",LEN(F1475)-LEN(SUBSTITUTE(F1475,"@",""))&lt;&gt;1,FIND("@",F1475)=1,RIGHT(F1475,1)=".",ISNUMBER(SEARCH(" ",F1475)),ISERROR(FIND(".",F1475,FIND("@",F1475)+2))),"Invalid","Valid"),"Invalid")</f>
        <v>Valid</v>
      </c>
      <c r="H1475" s="1" t="s">
        <v>11389</v>
      </c>
      <c r="I1475" t="str" cm="1">
        <f t="array" ref="I1475">IF(OR(TRIM(H1475)="",ISNUMBER(SEARCH("#",H1475)),AA1475&lt;Config!$B$8,SUMPRODUCT(--ISNUMBER(SEARCH({"a";"b";"c";"d";"e";"f";"g";"h";"i";"j";"k";"l";"m";"n";"o";"p";"q";"r";"s";"t";"u";"v";"w";"x";"y";"z"},H1475)))&gt;0),"Invalid","Valid")</f>
        <v>Valid</v>
      </c>
      <c r="J1475" s="1" t="s">
        <v>11390</v>
      </c>
      <c r="K1475" s="1" t="s">
        <v>866</v>
      </c>
      <c r="L1475" s="1" t="s">
        <v>265</v>
      </c>
      <c r="M1475" s="1" t="s">
        <v>33827</v>
      </c>
      <c r="N1475" s="1" t="s">
        <v>211</v>
      </c>
      <c r="O1475" s="1" t="s">
        <v>180</v>
      </c>
      <c r="P1475" t="s">
        <v>314</v>
      </c>
      <c r="Q1475" s="1" t="s">
        <v>315</v>
      </c>
      <c r="R1475" s="1" t="s">
        <v>34014</v>
      </c>
      <c r="S1475" s="1" t="s">
        <v>11391</v>
      </c>
      <c r="T1475" s="1" t="s">
        <v>11392</v>
      </c>
      <c r="U1475" s="1" t="s">
        <v>10161</v>
      </c>
      <c r="V1475" s="1" t="s">
        <v>11393</v>
      </c>
      <c r="W1475" s="1" t="s">
        <v>125</v>
      </c>
      <c r="X1475" t="str">
        <f t="shared" ref="X1475:X1538" si="162">IF(Z1475=0,"Complete","Incomplete")</f>
        <v>Complete</v>
      </c>
      <c r="Y1475">
        <f>MAX(0,100-IF(G1475="Invalid",Config!$B$5,0)-IF(I1475="Invalid",Config!$B$6,0)-IF(X1475="Incomplete",Config!$B$7,0)-IF(AF1475="Yes",Config!$B$37,0))</f>
        <v>100</v>
      </c>
      <c r="Z1475" s="1">
        <f>IF(OR(TRIM(B1475)="",COUNTIF(Config!$B$15:$B$19,B1475)&gt;0),1,0)+IF(OR(TRIM(C1475)="",COUNTIF(Config!$B$15:$B$19,C1475)&gt;0),1,0)+IF(OR(TRIM(F1475)="",COUNTIF(Config!$B$15:$B$19,F1475)&gt;0),1,0)+IF(OR(TRIM(H1475)="",COUNTIF(Config!$B$15:$B$19,H1475)&gt;0),1,0)+IF(OR(TRIM(E1475)="",COUNTIF(Config!$B$15:$B$19,E1475)&gt;0),1,0)+IF(OR(TRIM(K1475)="",COUNTIF(Config!$B$15:$B$19,K1475)&gt;0),1,0)+IF(OR(TRIM(P1475)="",COUNTIF(Config!$B$15:$B$19,P1475)&gt;0),1,0)+IF(OR(TRIM(R1475)="",COUNTIF(Config!$B$15:$B$19,R1475)&gt;0),1,0)</f>
        <v>0</v>
      </c>
      <c r="AA1475" s="1" cm="1">
        <f t="array" ref="AA1475">SUMPRODUCT(LEN(H1475)-LEN(SUBSTITUTE(H1475,{"0";"1";"2";"3";"4";"5";"6";"7";"8";"9"},"")))</f>
        <v>12</v>
      </c>
      <c r="AC1475" t="str">
        <f t="shared" ref="AC1475:AC1538" si="163">_xlfn.TEXTJOIN("; ",TRUE,IF(G1475="Invalid","Invalid Email",""),IF(I1475="Invalid","Invalid Phone",""),IF(X1475="Incomplete","Incomplete Profile",""),IF(AF1475="Yes","Potential Duplicate",""))</f>
        <v/>
      </c>
      <c r="AD1475">
        <f t="shared" ref="AD1475:AD1538" si="164">IF(OR(TRIM(F1475)="",G1475="Invalid"),0,COUNTIF($F$2:$F$5131,F1475))</f>
        <v>1</v>
      </c>
      <c r="AE1475">
        <f t="shared" ref="AE1475:AE1538" si="165">IF(OR(TRIM(H1475)="",I1475="Invalid"),0,COUNTIF($H$2:$H$5131,H1475))</f>
        <v>1</v>
      </c>
      <c r="AF1475" t="str">
        <f t="shared" ref="AF1475:AF1538" si="166">IF(OR(AD1475&gt;1,AE1475&gt;1),"Yes","No")</f>
        <v>No</v>
      </c>
      <c r="AG1475">
        <f t="shared" ref="AG1475:AG1538" ca="1" si="167">IFERROR(TODAY()-DATEVALUE(V1475),IFERROR(TODAY()-DATE(VALUE(RIGHT(V1475,4)),VALUE(MID(V1475,FIND("/",V1475)+1,FIND("/",V1475,FIND("/",V1475)+1)-FIND("/",V1475)-1)),VALUE(LEFT(V1475,FIND("/",V1475)-1))),""))</f>
        <v>662</v>
      </c>
      <c r="AH1475" t="str">
        <f ca="1">IF(OR(V1475="",AG1475=""),"Yes",IF(AG1475&gt;Config!$B$41,"Yes","No"))</f>
        <v>Yes</v>
      </c>
    </row>
    <row r="1476" spans="1:34" x14ac:dyDescent="0.25">
      <c r="A1476" s="1" t="s">
        <v>11394</v>
      </c>
      <c r="B1476" s="1" t="s">
        <v>1624</v>
      </c>
      <c r="C1476" s="1" t="s">
        <v>33815</v>
      </c>
      <c r="D1476" s="1" t="s">
        <v>1624</v>
      </c>
      <c r="E1476" s="1" t="s">
        <v>34458</v>
      </c>
      <c r="F1476" s="1" t="s">
        <v>11395</v>
      </c>
      <c r="G1476" t="str">
        <f t="shared" si="161"/>
        <v>Valid</v>
      </c>
      <c r="H1476" s="1" t="s">
        <v>11396</v>
      </c>
      <c r="I1476" t="str" cm="1">
        <f t="array" ref="I1476">IF(OR(TRIM(H1476)="",ISNUMBER(SEARCH("#",H1476)),AA1476&lt;Config!$B$8,SUMPRODUCT(--ISNUMBER(SEARCH({"a";"b";"c";"d";"e";"f";"g";"h";"i";"j";"k";"l";"m";"n";"o";"p";"q";"r";"s";"t";"u";"v";"w";"x";"y";"z"},H1476)))&gt;0),"Invalid","Valid")</f>
        <v>Valid</v>
      </c>
      <c r="J1476" s="1" t="s">
        <v>11397</v>
      </c>
      <c r="K1476" s="1" t="s">
        <v>163</v>
      </c>
      <c r="L1476" s="1" t="s">
        <v>450</v>
      </c>
      <c r="M1476" s="1" t="s">
        <v>462</v>
      </c>
      <c r="N1476" s="1" t="s">
        <v>252</v>
      </c>
      <c r="O1476" s="1" t="s">
        <v>180</v>
      </c>
      <c r="P1476" t="s">
        <v>33</v>
      </c>
      <c r="Q1476" s="1" t="s">
        <v>119</v>
      </c>
      <c r="R1476" s="1" t="s">
        <v>482</v>
      </c>
      <c r="S1476" s="1" t="s">
        <v>11398</v>
      </c>
      <c r="T1476" s="1" t="s">
        <v>11399</v>
      </c>
      <c r="U1476" s="1" t="s">
        <v>406</v>
      </c>
      <c r="V1476" s="1" t="s">
        <v>8147</v>
      </c>
      <c r="W1476" s="1" t="s">
        <v>186</v>
      </c>
      <c r="X1476" t="str">
        <f t="shared" si="162"/>
        <v>Incomplete</v>
      </c>
      <c r="Y1476">
        <f>MAX(0,100-IF(G1476="Invalid",Config!$B$5,0)-IF(I1476="Invalid",Config!$B$6,0)-IF(X1476="Incomplete",Config!$B$7,0)-IF(AF1476="Yes",Config!$B$37,0))</f>
        <v>60</v>
      </c>
      <c r="Z1476" s="1">
        <f>IF(OR(TRIM(B1476)="",COUNTIF(Config!$B$15:$B$19,B1476)&gt;0),1,0)+IF(OR(TRIM(C1476)="",COUNTIF(Config!$B$15:$B$19,C1476)&gt;0),1,0)+IF(OR(TRIM(F1476)="",COUNTIF(Config!$B$15:$B$19,F1476)&gt;0),1,0)+IF(OR(TRIM(H1476)="",COUNTIF(Config!$B$15:$B$19,H1476)&gt;0),1,0)+IF(OR(TRIM(E1476)="",COUNTIF(Config!$B$15:$B$19,E1476)&gt;0),1,0)+IF(OR(TRIM(K1476)="",COUNTIF(Config!$B$15:$B$19,K1476)&gt;0),1,0)+IF(OR(TRIM(P1476)="",COUNTIF(Config!$B$15:$B$19,P1476)&gt;0),1,0)+IF(OR(TRIM(R1476)="",COUNTIF(Config!$B$15:$B$19,R1476)&gt;0),1,0)</f>
        <v>1</v>
      </c>
      <c r="AA1476" s="1" cm="1">
        <f t="array" ref="AA1476">SUMPRODUCT(LEN(H1476)-LEN(SUBSTITUTE(H1476,{"0";"1";"2";"3";"4";"5";"6";"7";"8";"9"},"")))</f>
        <v>10</v>
      </c>
      <c r="AC1476" t="str">
        <f t="shared" si="163"/>
        <v>Incomplete Profile</v>
      </c>
      <c r="AD1476">
        <f t="shared" si="164"/>
        <v>1</v>
      </c>
      <c r="AE1476">
        <f t="shared" si="165"/>
        <v>1</v>
      </c>
      <c r="AF1476" t="str">
        <f t="shared" si="166"/>
        <v>No</v>
      </c>
      <c r="AG1476">
        <f t="shared" ca="1" si="167"/>
        <v>670</v>
      </c>
      <c r="AH1476" t="str">
        <f ca="1">IF(OR(V1476="",AG1476=""),"Yes",IF(AG1476&gt;Config!$B$41,"Yes","No"))</f>
        <v>Yes</v>
      </c>
    </row>
    <row r="1477" spans="1:34" x14ac:dyDescent="0.25">
      <c r="A1477" s="1" t="s">
        <v>11400</v>
      </c>
      <c r="B1477" s="1" t="s">
        <v>880</v>
      </c>
      <c r="C1477" s="1" t="s">
        <v>511</v>
      </c>
      <c r="D1477" s="1" t="s">
        <v>11401</v>
      </c>
      <c r="E1477" s="1" t="s">
        <v>34663</v>
      </c>
      <c r="F1477" s="1" t="s">
        <v>11402</v>
      </c>
      <c r="G1477" t="str">
        <f t="shared" si="161"/>
        <v>Valid</v>
      </c>
      <c r="H1477" s="1" t="s">
        <v>11403</v>
      </c>
      <c r="I1477" t="str" cm="1">
        <f t="array" ref="I1477">IF(OR(TRIM(H1477)="",ISNUMBER(SEARCH("#",H1477)),AA1477&lt;Config!$B$8,SUMPRODUCT(--ISNUMBER(SEARCH({"a";"b";"c";"d";"e";"f";"g";"h";"i";"j";"k";"l";"m";"n";"o";"p";"q";"r";"s";"t";"u";"v";"w";"x";"y";"z"},H1477)))&gt;0),"Invalid","Valid")</f>
        <v>Valid</v>
      </c>
      <c r="J1477" s="1" t="s">
        <v>11404</v>
      </c>
      <c r="K1477" s="1" t="s">
        <v>504</v>
      </c>
      <c r="L1477" s="1" t="s">
        <v>84</v>
      </c>
      <c r="M1477" s="1" t="s">
        <v>343</v>
      </c>
      <c r="N1477" s="1" t="s">
        <v>252</v>
      </c>
      <c r="O1477" s="1" t="s">
        <v>149</v>
      </c>
      <c r="P1477" t="s">
        <v>104</v>
      </c>
      <c r="Q1477" s="1" t="s">
        <v>732</v>
      </c>
      <c r="R1477" s="1" t="s">
        <v>833</v>
      </c>
      <c r="S1477" s="1" t="s">
        <v>2388</v>
      </c>
      <c r="T1477" s="1" t="s">
        <v>11405</v>
      </c>
      <c r="U1477" s="1" t="s">
        <v>4412</v>
      </c>
      <c r="V1477" s="1" t="s">
        <v>140</v>
      </c>
      <c r="W1477" s="1" t="s">
        <v>384</v>
      </c>
      <c r="X1477" t="str">
        <f t="shared" si="162"/>
        <v>Complete</v>
      </c>
      <c r="Y1477">
        <f>MAX(0,100-IF(G1477="Invalid",Config!$B$5,0)-IF(I1477="Invalid",Config!$B$6,0)-IF(X1477="Incomplete",Config!$B$7,0)-IF(AF1477="Yes",Config!$B$37,0))</f>
        <v>100</v>
      </c>
      <c r="Z1477" s="1">
        <f>IF(OR(TRIM(B1477)="",COUNTIF(Config!$B$15:$B$19,B1477)&gt;0),1,0)+IF(OR(TRIM(C1477)="",COUNTIF(Config!$B$15:$B$19,C1477)&gt;0),1,0)+IF(OR(TRIM(F1477)="",COUNTIF(Config!$B$15:$B$19,F1477)&gt;0),1,0)+IF(OR(TRIM(H1477)="",COUNTIF(Config!$B$15:$B$19,H1477)&gt;0),1,0)+IF(OR(TRIM(E1477)="",COUNTIF(Config!$B$15:$B$19,E1477)&gt;0),1,0)+IF(OR(TRIM(K1477)="",COUNTIF(Config!$B$15:$B$19,K1477)&gt;0),1,0)+IF(OR(TRIM(P1477)="",COUNTIF(Config!$B$15:$B$19,P1477)&gt;0),1,0)+IF(OR(TRIM(R1477)="",COUNTIF(Config!$B$15:$B$19,R1477)&gt;0),1,0)</f>
        <v>0</v>
      </c>
      <c r="AA1477" s="1" cm="1">
        <f t="array" ref="AA1477">SUMPRODUCT(LEN(H1477)-LEN(SUBSTITUTE(H1477,{"0";"1";"2";"3";"4";"5";"6";"7";"8";"9"},"")))</f>
        <v>11</v>
      </c>
      <c r="AC1477" t="str">
        <f t="shared" si="163"/>
        <v/>
      </c>
      <c r="AD1477">
        <f t="shared" si="164"/>
        <v>1</v>
      </c>
      <c r="AE1477">
        <f t="shared" si="165"/>
        <v>1</v>
      </c>
      <c r="AF1477" t="str">
        <f t="shared" si="166"/>
        <v>No</v>
      </c>
      <c r="AG1477">
        <f t="shared" ca="1" si="167"/>
        <v>37</v>
      </c>
      <c r="AH1477" t="str">
        <f ca="1">IF(OR(V1477="",AG1477=""),"Yes",IF(AG1477&gt;Config!$B$41,"Yes","No"))</f>
        <v>No</v>
      </c>
    </row>
    <row r="1478" spans="1:34" x14ac:dyDescent="0.25">
      <c r="A1478" s="1" t="s">
        <v>11406</v>
      </c>
      <c r="B1478" s="1" t="s">
        <v>577</v>
      </c>
      <c r="C1478" s="1" t="s">
        <v>78</v>
      </c>
      <c r="D1478" s="1" t="s">
        <v>11407</v>
      </c>
      <c r="E1478" s="1" t="s">
        <v>34664</v>
      </c>
      <c r="F1478" s="1" t="s">
        <v>11408</v>
      </c>
      <c r="G1478" t="str">
        <f t="shared" si="161"/>
        <v>Valid</v>
      </c>
      <c r="H1478" s="1" t="s">
        <v>11409</v>
      </c>
      <c r="I1478" t="str" cm="1">
        <f t="array" ref="I1478">IF(OR(TRIM(H1478)="",ISNUMBER(SEARCH("#",H1478)),AA1478&lt;Config!$B$8,SUMPRODUCT(--ISNUMBER(SEARCH({"a";"b";"c";"d";"e";"f";"g";"h";"i";"j";"k";"l";"m";"n";"o";"p";"q";"r";"s";"t";"u";"v";"w";"x";"y";"z"},H1478)))&gt;0),"Invalid","Valid")</f>
        <v>Valid</v>
      </c>
      <c r="J1478" s="1" t="s">
        <v>11410</v>
      </c>
      <c r="K1478" s="1" t="s">
        <v>264</v>
      </c>
      <c r="L1478" s="1" t="s">
        <v>49</v>
      </c>
      <c r="M1478" s="1" t="s">
        <v>85</v>
      </c>
      <c r="N1478" s="1" t="s">
        <v>148</v>
      </c>
      <c r="O1478" s="1" t="s">
        <v>69</v>
      </c>
      <c r="P1478" t="s">
        <v>53</v>
      </c>
      <c r="Q1478" s="1" t="s">
        <v>54</v>
      </c>
      <c r="R1478" s="1" t="s">
        <v>150</v>
      </c>
      <c r="S1478" s="1" t="s">
        <v>11411</v>
      </c>
      <c r="T1478" s="1" t="s">
        <v>11412</v>
      </c>
      <c r="U1478" s="1" t="s">
        <v>944</v>
      </c>
      <c r="V1478" s="1" t="s">
        <v>140</v>
      </c>
      <c r="W1478" s="1" t="s">
        <v>40</v>
      </c>
      <c r="X1478" t="str">
        <f t="shared" si="162"/>
        <v>Complete</v>
      </c>
      <c r="Y1478">
        <f>MAX(0,100-IF(G1478="Invalid",Config!$B$5,0)-IF(I1478="Invalid",Config!$B$6,0)-IF(X1478="Incomplete",Config!$B$7,0)-IF(AF1478="Yes",Config!$B$37,0))</f>
        <v>100</v>
      </c>
      <c r="Z1478" s="1">
        <f>IF(OR(TRIM(B1478)="",COUNTIF(Config!$B$15:$B$19,B1478)&gt;0),1,0)+IF(OR(TRIM(C1478)="",COUNTIF(Config!$B$15:$B$19,C1478)&gt;0),1,0)+IF(OR(TRIM(F1478)="",COUNTIF(Config!$B$15:$B$19,F1478)&gt;0),1,0)+IF(OR(TRIM(H1478)="",COUNTIF(Config!$B$15:$B$19,H1478)&gt;0),1,0)+IF(OR(TRIM(E1478)="",COUNTIF(Config!$B$15:$B$19,E1478)&gt;0),1,0)+IF(OR(TRIM(K1478)="",COUNTIF(Config!$B$15:$B$19,K1478)&gt;0),1,0)+IF(OR(TRIM(P1478)="",COUNTIF(Config!$B$15:$B$19,P1478)&gt;0),1,0)+IF(OR(TRIM(R1478)="",COUNTIF(Config!$B$15:$B$19,R1478)&gt;0),1,0)</f>
        <v>0</v>
      </c>
      <c r="AA1478" s="1" cm="1">
        <f t="array" ref="AA1478">SUMPRODUCT(LEN(H1478)-LEN(SUBSTITUTE(H1478,{"0";"1";"2";"3";"4";"5";"6";"7";"8";"9"},"")))</f>
        <v>10</v>
      </c>
      <c r="AC1478" t="str">
        <f t="shared" si="163"/>
        <v/>
      </c>
      <c r="AD1478">
        <f t="shared" si="164"/>
        <v>1</v>
      </c>
      <c r="AE1478">
        <f t="shared" si="165"/>
        <v>1</v>
      </c>
      <c r="AF1478" t="str">
        <f t="shared" si="166"/>
        <v>No</v>
      </c>
      <c r="AG1478">
        <f t="shared" ca="1" si="167"/>
        <v>37</v>
      </c>
      <c r="AH1478" t="str">
        <f ca="1">IF(OR(V1478="",AG1478=""),"Yes",IF(AG1478&gt;Config!$B$41,"Yes","No"))</f>
        <v>No</v>
      </c>
    </row>
    <row r="1479" spans="1:34" x14ac:dyDescent="0.25">
      <c r="A1479" s="1" t="s">
        <v>11413</v>
      </c>
      <c r="B1479" s="1" t="s">
        <v>2374</v>
      </c>
      <c r="C1479" s="1" t="s">
        <v>157</v>
      </c>
      <c r="D1479" s="1" t="s">
        <v>11414</v>
      </c>
      <c r="E1479" s="1" t="s">
        <v>34665</v>
      </c>
      <c r="F1479" s="1" t="s">
        <v>11415</v>
      </c>
      <c r="G1479" t="str">
        <f t="shared" si="161"/>
        <v>Valid</v>
      </c>
      <c r="H1479" s="1" t="s">
        <v>11416</v>
      </c>
      <c r="I1479" t="str" cm="1">
        <f t="array" ref="I1479">IF(OR(TRIM(H1479)="",ISNUMBER(SEARCH("#",H1479)),AA1479&lt;Config!$B$8,SUMPRODUCT(--ISNUMBER(SEARCH({"a";"b";"c";"d";"e";"f";"g";"h";"i";"j";"k";"l";"m";"n";"o";"p";"q";"r";"s";"t";"u";"v";"w";"x";"y";"z"},H1479)))&gt;0),"Invalid","Valid")</f>
        <v>Valid</v>
      </c>
      <c r="J1479" s="1" t="s">
        <v>11417</v>
      </c>
      <c r="K1479" s="1" t="s">
        <v>504</v>
      </c>
      <c r="L1479" s="1" t="s">
        <v>49</v>
      </c>
      <c r="M1479" s="1" t="s">
        <v>343</v>
      </c>
      <c r="N1479" s="1" t="s">
        <v>33819</v>
      </c>
      <c r="O1479" s="1" t="s">
        <v>69</v>
      </c>
      <c r="P1479" t="s">
        <v>53</v>
      </c>
      <c r="Q1479" s="1" t="s">
        <v>54</v>
      </c>
      <c r="R1479" s="1" t="s">
        <v>198</v>
      </c>
      <c r="S1479" s="1" t="s">
        <v>11418</v>
      </c>
      <c r="T1479" s="1" t="s">
        <v>11419</v>
      </c>
      <c r="U1479" s="1" t="s">
        <v>11420</v>
      </c>
      <c r="V1479" s="1" t="s">
        <v>140</v>
      </c>
      <c r="W1479" s="1" t="s">
        <v>186</v>
      </c>
      <c r="X1479" t="str">
        <f t="shared" si="162"/>
        <v>Complete</v>
      </c>
      <c r="Y1479">
        <f>MAX(0,100-IF(G1479="Invalid",Config!$B$5,0)-IF(I1479="Invalid",Config!$B$6,0)-IF(X1479="Incomplete",Config!$B$7,0)-IF(AF1479="Yes",Config!$B$37,0))</f>
        <v>100</v>
      </c>
      <c r="Z1479" s="1">
        <f>IF(OR(TRIM(B1479)="",COUNTIF(Config!$B$15:$B$19,B1479)&gt;0),1,0)+IF(OR(TRIM(C1479)="",COUNTIF(Config!$B$15:$B$19,C1479)&gt;0),1,0)+IF(OR(TRIM(F1479)="",COUNTIF(Config!$B$15:$B$19,F1479)&gt;0),1,0)+IF(OR(TRIM(H1479)="",COUNTIF(Config!$B$15:$B$19,H1479)&gt;0),1,0)+IF(OR(TRIM(E1479)="",COUNTIF(Config!$B$15:$B$19,E1479)&gt;0),1,0)+IF(OR(TRIM(K1479)="",COUNTIF(Config!$B$15:$B$19,K1479)&gt;0),1,0)+IF(OR(TRIM(P1479)="",COUNTIF(Config!$B$15:$B$19,P1479)&gt;0),1,0)+IF(OR(TRIM(R1479)="",COUNTIF(Config!$B$15:$B$19,R1479)&gt;0),1,0)</f>
        <v>0</v>
      </c>
      <c r="AA1479" s="1" cm="1">
        <f t="array" ref="AA1479">SUMPRODUCT(LEN(H1479)-LEN(SUBSTITUTE(H1479,{"0";"1";"2";"3";"4";"5";"6";"7";"8";"9"},"")))</f>
        <v>10</v>
      </c>
      <c r="AC1479" t="str">
        <f t="shared" si="163"/>
        <v/>
      </c>
      <c r="AD1479">
        <f t="shared" si="164"/>
        <v>1</v>
      </c>
      <c r="AE1479">
        <f t="shared" si="165"/>
        <v>1</v>
      </c>
      <c r="AF1479" t="str">
        <f t="shared" si="166"/>
        <v>No</v>
      </c>
      <c r="AG1479">
        <f t="shared" ca="1" si="167"/>
        <v>37</v>
      </c>
      <c r="AH1479" t="str">
        <f ca="1">IF(OR(V1479="",AG1479=""),"Yes",IF(AG1479&gt;Config!$B$41,"Yes","No"))</f>
        <v>No</v>
      </c>
    </row>
    <row r="1480" spans="1:34" x14ac:dyDescent="0.25">
      <c r="A1480" s="1" t="s">
        <v>11421</v>
      </c>
      <c r="B1480" s="1" t="s">
        <v>609</v>
      </c>
      <c r="C1480" s="1" t="s">
        <v>545</v>
      </c>
      <c r="D1480" s="1" t="s">
        <v>719</v>
      </c>
      <c r="E1480" s="1" t="s">
        <v>33907</v>
      </c>
      <c r="F1480" s="1" t="s">
        <v>11422</v>
      </c>
      <c r="G1480" t="str">
        <f t="shared" si="161"/>
        <v>Valid</v>
      </c>
      <c r="H1480" s="1" t="s">
        <v>11423</v>
      </c>
      <c r="I1480" t="str" cm="1">
        <f t="array" ref="I1480">IF(OR(TRIM(H1480)="",ISNUMBER(SEARCH("#",H1480)),AA1480&lt;Config!$B$8,SUMPRODUCT(--ISNUMBER(SEARCH({"a";"b";"c";"d";"e";"f";"g";"h";"i";"j";"k";"l";"m";"n";"o";"p";"q";"r";"s";"t";"u";"v";"w";"x";"y";"z"},H1480)))&gt;0),"Invalid","Valid")</f>
        <v>Valid</v>
      </c>
      <c r="J1480" s="1" t="s">
        <v>11424</v>
      </c>
      <c r="K1480" s="1" t="s">
        <v>66</v>
      </c>
      <c r="L1480" s="1" t="s">
        <v>102</v>
      </c>
      <c r="M1480" s="1" t="s">
        <v>103</v>
      </c>
      <c r="N1480" s="1" t="s">
        <v>86</v>
      </c>
      <c r="O1480" s="1" t="s">
        <v>180</v>
      </c>
      <c r="P1480" t="s">
        <v>236</v>
      </c>
      <c r="Q1480" s="1" t="s">
        <v>238</v>
      </c>
      <c r="R1480" s="1" t="s">
        <v>237</v>
      </c>
      <c r="S1480" s="1" t="s">
        <v>10411</v>
      </c>
      <c r="T1480" s="1" t="s">
        <v>11425</v>
      </c>
      <c r="U1480" s="1" t="s">
        <v>2563</v>
      </c>
      <c r="V1480" s="1" t="s">
        <v>11426</v>
      </c>
      <c r="W1480" s="1" t="s">
        <v>202</v>
      </c>
      <c r="X1480" t="str">
        <f t="shared" si="162"/>
        <v>Complete</v>
      </c>
      <c r="Y1480">
        <f>MAX(0,100-IF(G1480="Invalid",Config!$B$5,0)-IF(I1480="Invalid",Config!$B$6,0)-IF(X1480="Incomplete",Config!$B$7,0)-IF(AF1480="Yes",Config!$B$37,0))</f>
        <v>100</v>
      </c>
      <c r="Z1480" s="1">
        <f>IF(OR(TRIM(B1480)="",COUNTIF(Config!$B$15:$B$19,B1480)&gt;0),1,0)+IF(OR(TRIM(C1480)="",COUNTIF(Config!$B$15:$B$19,C1480)&gt;0),1,0)+IF(OR(TRIM(F1480)="",COUNTIF(Config!$B$15:$B$19,F1480)&gt;0),1,0)+IF(OR(TRIM(H1480)="",COUNTIF(Config!$B$15:$B$19,H1480)&gt;0),1,0)+IF(OR(TRIM(E1480)="",COUNTIF(Config!$B$15:$B$19,E1480)&gt;0),1,0)+IF(OR(TRIM(K1480)="",COUNTIF(Config!$B$15:$B$19,K1480)&gt;0),1,0)+IF(OR(TRIM(P1480)="",COUNTIF(Config!$B$15:$B$19,P1480)&gt;0),1,0)+IF(OR(TRIM(R1480)="",COUNTIF(Config!$B$15:$B$19,R1480)&gt;0),1,0)</f>
        <v>0</v>
      </c>
      <c r="AA1480" s="1" cm="1">
        <f t="array" ref="AA1480">SUMPRODUCT(LEN(H1480)-LEN(SUBSTITUTE(H1480,{"0";"1";"2";"3";"4";"5";"6";"7";"8";"9"},"")))</f>
        <v>12</v>
      </c>
      <c r="AC1480" t="str">
        <f t="shared" si="163"/>
        <v/>
      </c>
      <c r="AD1480">
        <f t="shared" si="164"/>
        <v>1</v>
      </c>
      <c r="AE1480">
        <f t="shared" si="165"/>
        <v>1</v>
      </c>
      <c r="AF1480" t="str">
        <f t="shared" si="166"/>
        <v>No</v>
      </c>
      <c r="AG1480">
        <f t="shared" ca="1" si="167"/>
        <v>-28</v>
      </c>
      <c r="AH1480" t="str">
        <f ca="1">IF(OR(V1480="",AG1480=""),"Yes",IF(AG1480&gt;Config!$B$41,"Yes","No"))</f>
        <v>No</v>
      </c>
    </row>
    <row r="1481" spans="1:34" x14ac:dyDescent="0.25">
      <c r="A1481" s="1" t="s">
        <v>11427</v>
      </c>
      <c r="B1481" s="1" t="s">
        <v>1858</v>
      </c>
      <c r="C1481" s="1" t="s">
        <v>524</v>
      </c>
      <c r="D1481" s="1" t="s">
        <v>11428</v>
      </c>
      <c r="E1481" s="1" t="s">
        <v>34666</v>
      </c>
      <c r="F1481" s="1" t="s">
        <v>11429</v>
      </c>
      <c r="G1481" t="str">
        <f t="shared" si="161"/>
        <v>Invalid</v>
      </c>
      <c r="H1481" s="1" t="s">
        <v>11430</v>
      </c>
      <c r="I1481" t="str" cm="1">
        <f t="array" ref="I1481">IF(OR(TRIM(H1481)="",ISNUMBER(SEARCH("#",H1481)),AA1481&lt;Config!$B$8,SUMPRODUCT(--ISNUMBER(SEARCH({"a";"b";"c";"d";"e";"f";"g";"h";"i";"j";"k";"l";"m";"n";"o";"p";"q";"r";"s";"t";"u";"v";"w";"x";"y";"z"},H1481)))&gt;0),"Invalid","Valid")</f>
        <v>Valid</v>
      </c>
      <c r="J1481" s="1" t="s">
        <v>11431</v>
      </c>
      <c r="K1481" s="1" t="s">
        <v>147</v>
      </c>
      <c r="L1481" s="1" t="s">
        <v>450</v>
      </c>
      <c r="M1481" s="1" t="s">
        <v>135</v>
      </c>
      <c r="N1481" s="1" t="s">
        <v>51</v>
      </c>
      <c r="O1481" s="1" t="s">
        <v>196</v>
      </c>
      <c r="P1481" t="s">
        <v>33</v>
      </c>
      <c r="Q1481" s="1" t="s">
        <v>1099</v>
      </c>
      <c r="R1481" s="1" t="s">
        <v>35</v>
      </c>
      <c r="S1481" s="1" t="s">
        <v>11432</v>
      </c>
      <c r="T1481" s="1" t="s">
        <v>11433</v>
      </c>
      <c r="U1481" s="1" t="s">
        <v>11434</v>
      </c>
      <c r="V1481" s="1" t="s">
        <v>140</v>
      </c>
      <c r="W1481" s="1" t="s">
        <v>202</v>
      </c>
      <c r="X1481" t="str">
        <f t="shared" si="162"/>
        <v>Complete</v>
      </c>
      <c r="Y1481">
        <f>MAX(0,100-IF(G1481="Invalid",Config!$B$5,0)-IF(I1481="Invalid",Config!$B$6,0)-IF(X1481="Incomplete",Config!$B$7,0)-IF(AF1481="Yes",Config!$B$37,0))</f>
        <v>70</v>
      </c>
      <c r="Z1481" s="1">
        <f>IF(OR(TRIM(B1481)="",COUNTIF(Config!$B$15:$B$19,B1481)&gt;0),1,0)+IF(OR(TRIM(C1481)="",COUNTIF(Config!$B$15:$B$19,C1481)&gt;0),1,0)+IF(OR(TRIM(F1481)="",COUNTIF(Config!$B$15:$B$19,F1481)&gt;0),1,0)+IF(OR(TRIM(H1481)="",COUNTIF(Config!$B$15:$B$19,H1481)&gt;0),1,0)+IF(OR(TRIM(E1481)="",COUNTIF(Config!$B$15:$B$19,E1481)&gt;0),1,0)+IF(OR(TRIM(K1481)="",COUNTIF(Config!$B$15:$B$19,K1481)&gt;0),1,0)+IF(OR(TRIM(P1481)="",COUNTIF(Config!$B$15:$B$19,P1481)&gt;0),1,0)+IF(OR(TRIM(R1481)="",COUNTIF(Config!$B$15:$B$19,R1481)&gt;0),1,0)</f>
        <v>0</v>
      </c>
      <c r="AA1481" s="1" cm="1">
        <f t="array" ref="AA1481">SUMPRODUCT(LEN(H1481)-LEN(SUBSTITUTE(H1481,{"0";"1";"2";"3";"4";"5";"6";"7";"8";"9"},"")))</f>
        <v>10</v>
      </c>
      <c r="AC1481" t="str">
        <f t="shared" si="163"/>
        <v>Invalid Email</v>
      </c>
      <c r="AD1481">
        <f t="shared" si="164"/>
        <v>0</v>
      </c>
      <c r="AE1481">
        <f t="shared" si="165"/>
        <v>1</v>
      </c>
      <c r="AF1481" t="str">
        <f t="shared" si="166"/>
        <v>No</v>
      </c>
      <c r="AG1481">
        <f t="shared" ca="1" si="167"/>
        <v>37</v>
      </c>
      <c r="AH1481" t="str">
        <f ca="1">IF(OR(V1481="",AG1481=""),"Yes",IF(AG1481&gt;Config!$B$41,"Yes","No"))</f>
        <v>No</v>
      </c>
    </row>
    <row r="1482" spans="1:34" x14ac:dyDescent="0.25">
      <c r="A1482" s="1" t="s">
        <v>11435</v>
      </c>
      <c r="B1482" s="1" t="s">
        <v>4687</v>
      </c>
      <c r="C1482" s="1" t="s">
        <v>219</v>
      </c>
      <c r="D1482" s="1" t="s">
        <v>11436</v>
      </c>
      <c r="E1482" s="1" t="s">
        <v>34667</v>
      </c>
      <c r="F1482" s="1" t="s">
        <v>11437</v>
      </c>
      <c r="G1482" t="str">
        <f t="shared" si="161"/>
        <v>Valid</v>
      </c>
      <c r="H1482" s="1" t="s">
        <v>11438</v>
      </c>
      <c r="I1482" t="str" cm="1">
        <f t="array" ref="I1482">IF(OR(TRIM(H1482)="",ISNUMBER(SEARCH("#",H1482)),AA1482&lt;Config!$B$8,SUMPRODUCT(--ISNUMBER(SEARCH({"a";"b";"c";"d";"e";"f";"g";"h";"i";"j";"k";"l";"m";"n";"o";"p";"q";"r";"s";"t";"u";"v";"w";"x";"y";"z"},H1482)))&gt;0),"Invalid","Valid")</f>
        <v>Valid</v>
      </c>
      <c r="J1482" s="1" t="s">
        <v>11439</v>
      </c>
      <c r="K1482" s="1" t="s">
        <v>83</v>
      </c>
      <c r="L1482" s="1" t="s">
        <v>265</v>
      </c>
      <c r="M1482" s="1" t="s">
        <v>30</v>
      </c>
      <c r="N1482" s="1" t="s">
        <v>358</v>
      </c>
      <c r="O1482" s="1" t="s">
        <v>196</v>
      </c>
      <c r="P1482" t="s">
        <v>590</v>
      </c>
      <c r="Q1482" s="1" t="s">
        <v>591</v>
      </c>
      <c r="R1482" s="1" t="s">
        <v>592</v>
      </c>
      <c r="S1482" s="1" t="s">
        <v>11440</v>
      </c>
      <c r="T1482" s="1" t="s">
        <v>11441</v>
      </c>
      <c r="U1482" s="1" t="s">
        <v>9712</v>
      </c>
      <c r="V1482" s="1" t="s">
        <v>407</v>
      </c>
      <c r="W1482" s="1" t="s">
        <v>186</v>
      </c>
      <c r="X1482" t="str">
        <f t="shared" si="162"/>
        <v>Complete</v>
      </c>
      <c r="Y1482">
        <f>MAX(0,100-IF(G1482="Invalid",Config!$B$5,0)-IF(I1482="Invalid",Config!$B$6,0)-IF(X1482="Incomplete",Config!$B$7,0)-IF(AF1482="Yes",Config!$B$37,0))</f>
        <v>100</v>
      </c>
      <c r="Z1482" s="1">
        <f>IF(OR(TRIM(B1482)="",COUNTIF(Config!$B$15:$B$19,B1482)&gt;0),1,0)+IF(OR(TRIM(C1482)="",COUNTIF(Config!$B$15:$B$19,C1482)&gt;0),1,0)+IF(OR(TRIM(F1482)="",COUNTIF(Config!$B$15:$B$19,F1482)&gt;0),1,0)+IF(OR(TRIM(H1482)="",COUNTIF(Config!$B$15:$B$19,H1482)&gt;0),1,0)+IF(OR(TRIM(E1482)="",COUNTIF(Config!$B$15:$B$19,E1482)&gt;0),1,0)+IF(OR(TRIM(K1482)="",COUNTIF(Config!$B$15:$B$19,K1482)&gt;0),1,0)+IF(OR(TRIM(P1482)="",COUNTIF(Config!$B$15:$B$19,P1482)&gt;0),1,0)+IF(OR(TRIM(R1482)="",COUNTIF(Config!$B$15:$B$19,R1482)&gt;0),1,0)</f>
        <v>0</v>
      </c>
      <c r="AA1482" s="1" cm="1">
        <f t="array" ref="AA1482">SUMPRODUCT(LEN(H1482)-LEN(SUBSTITUTE(H1482,{"0";"1";"2";"3";"4";"5";"6";"7";"8";"9"},"")))</f>
        <v>12</v>
      </c>
      <c r="AC1482" t="str">
        <f t="shared" si="163"/>
        <v/>
      </c>
      <c r="AD1482">
        <f t="shared" si="164"/>
        <v>1</v>
      </c>
      <c r="AE1482">
        <f t="shared" si="165"/>
        <v>1</v>
      </c>
      <c r="AF1482" t="str">
        <f t="shared" si="166"/>
        <v>No</v>
      </c>
      <c r="AG1482">
        <f t="shared" ca="1" si="167"/>
        <v>424</v>
      </c>
      <c r="AH1482" t="str">
        <f ca="1">IF(OR(V1482="",AG1482=""),"Yes",IF(AG1482&gt;Config!$B$41,"Yes","No"))</f>
        <v>Yes</v>
      </c>
    </row>
    <row r="1483" spans="1:34" x14ac:dyDescent="0.25">
      <c r="A1483" s="1" t="s">
        <v>11442</v>
      </c>
      <c r="B1483" s="1" t="s">
        <v>322</v>
      </c>
      <c r="C1483" s="1" t="s">
        <v>499</v>
      </c>
      <c r="D1483" s="1" t="s">
        <v>11443</v>
      </c>
      <c r="E1483" s="1" t="s">
        <v>34668</v>
      </c>
      <c r="F1483" s="1" t="s">
        <v>11444</v>
      </c>
      <c r="G1483" t="str">
        <f t="shared" si="161"/>
        <v>Valid</v>
      </c>
      <c r="H1483" s="1" t="s">
        <v>11445</v>
      </c>
      <c r="I1483" t="str" cm="1">
        <f t="array" ref="I1483">IF(OR(TRIM(H1483)="",ISNUMBER(SEARCH("#",H1483)),AA1483&lt;Config!$B$8,SUMPRODUCT(--ISNUMBER(SEARCH({"a";"b";"c";"d";"e";"f";"g";"h";"i";"j";"k";"l";"m";"n";"o";"p";"q";"r";"s";"t";"u";"v";"w";"x";"y";"z"},H1483)))&gt;0),"Invalid","Valid")</f>
        <v>Valid</v>
      </c>
      <c r="J1483" s="1" t="s">
        <v>11446</v>
      </c>
      <c r="K1483" s="1" t="s">
        <v>210</v>
      </c>
      <c r="L1483" s="1" t="s">
        <v>450</v>
      </c>
      <c r="M1483" s="1" t="s">
        <v>343</v>
      </c>
      <c r="N1483" s="1" t="s">
        <v>252</v>
      </c>
      <c r="O1483" s="1" t="s">
        <v>180</v>
      </c>
      <c r="P1483" t="s">
        <v>314</v>
      </c>
      <c r="Q1483" s="1" t="s">
        <v>663</v>
      </c>
      <c r="R1483" s="1" t="s">
        <v>11447</v>
      </c>
      <c r="S1483" s="1" t="s">
        <v>11448</v>
      </c>
      <c r="T1483" s="1" t="s">
        <v>11449</v>
      </c>
      <c r="U1483" s="1" t="s">
        <v>9400</v>
      </c>
      <c r="V1483" s="1" t="s">
        <v>11450</v>
      </c>
      <c r="W1483" s="1" t="s">
        <v>202</v>
      </c>
      <c r="X1483" t="str">
        <f t="shared" si="162"/>
        <v>Complete</v>
      </c>
      <c r="Y1483">
        <f>MAX(0,100-IF(G1483="Invalid",Config!$B$5,0)-IF(I1483="Invalid",Config!$B$6,0)-IF(X1483="Incomplete",Config!$B$7,0)-IF(AF1483="Yes",Config!$B$37,0))</f>
        <v>100</v>
      </c>
      <c r="Z1483" s="1">
        <f>IF(OR(TRIM(B1483)="",COUNTIF(Config!$B$15:$B$19,B1483)&gt;0),1,0)+IF(OR(TRIM(C1483)="",COUNTIF(Config!$B$15:$B$19,C1483)&gt;0),1,0)+IF(OR(TRIM(F1483)="",COUNTIF(Config!$B$15:$B$19,F1483)&gt;0),1,0)+IF(OR(TRIM(H1483)="",COUNTIF(Config!$B$15:$B$19,H1483)&gt;0),1,0)+IF(OR(TRIM(E1483)="",COUNTIF(Config!$B$15:$B$19,E1483)&gt;0),1,0)+IF(OR(TRIM(K1483)="",COUNTIF(Config!$B$15:$B$19,K1483)&gt;0),1,0)+IF(OR(TRIM(P1483)="",COUNTIF(Config!$B$15:$B$19,P1483)&gt;0),1,0)+IF(OR(TRIM(R1483)="",COUNTIF(Config!$B$15:$B$19,R1483)&gt;0),1,0)</f>
        <v>0</v>
      </c>
      <c r="AA1483" s="1" cm="1">
        <f t="array" ref="AA1483">SUMPRODUCT(LEN(H1483)-LEN(SUBSTITUTE(H1483,{"0";"1";"2";"3";"4";"5";"6";"7";"8";"9"},"")))</f>
        <v>12</v>
      </c>
      <c r="AC1483" t="str">
        <f t="shared" si="163"/>
        <v/>
      </c>
      <c r="AD1483">
        <f t="shared" si="164"/>
        <v>1</v>
      </c>
      <c r="AE1483">
        <f t="shared" si="165"/>
        <v>1</v>
      </c>
      <c r="AF1483" t="str">
        <f t="shared" si="166"/>
        <v>No</v>
      </c>
      <c r="AG1483" t="str">
        <f t="shared" ca="1" si="167"/>
        <v/>
      </c>
      <c r="AH1483" t="str">
        <f ca="1">IF(OR(V1483="",AG1483=""),"Yes",IF(AG1483&gt;Config!$B$41,"Yes","No"))</f>
        <v>Yes</v>
      </c>
    </row>
    <row r="1484" spans="1:34" x14ac:dyDescent="0.25">
      <c r="A1484" s="1" t="s">
        <v>11451</v>
      </c>
      <c r="B1484" s="1" t="s">
        <v>534</v>
      </c>
      <c r="C1484" s="1" t="s">
        <v>230</v>
      </c>
      <c r="D1484" s="1" t="s">
        <v>11452</v>
      </c>
      <c r="E1484" s="1" t="s">
        <v>191</v>
      </c>
      <c r="F1484" s="1" t="s">
        <v>11453</v>
      </c>
      <c r="G1484" t="str">
        <f t="shared" si="161"/>
        <v>Valid</v>
      </c>
      <c r="H1484" s="1" t="s">
        <v>11454</v>
      </c>
      <c r="I1484" t="str" cm="1">
        <f t="array" ref="I1484">IF(OR(TRIM(H1484)="",ISNUMBER(SEARCH("#",H1484)),AA1484&lt;Config!$B$8,SUMPRODUCT(--ISNUMBER(SEARCH({"a";"b";"c";"d";"e";"f";"g";"h";"i";"j";"k";"l";"m";"n";"o";"p";"q";"r";"s";"t";"u";"v";"w";"x";"y";"z"},H1484)))&gt;0),"Invalid","Valid")</f>
        <v>Valid</v>
      </c>
      <c r="J1484" s="1" t="s">
        <v>11455</v>
      </c>
      <c r="K1484" s="1" t="s">
        <v>66</v>
      </c>
      <c r="L1484" s="1" t="s">
        <v>164</v>
      </c>
      <c r="M1484" s="1" t="s">
        <v>165</v>
      </c>
      <c r="N1484" s="1" t="s">
        <v>211</v>
      </c>
      <c r="O1484" s="1" t="s">
        <v>32</v>
      </c>
      <c r="P1484" t="s">
        <v>33</v>
      </c>
      <c r="Q1484" s="1" t="s">
        <v>1664</v>
      </c>
      <c r="R1484" s="1" t="s">
        <v>120</v>
      </c>
      <c r="S1484" s="1" t="s">
        <v>8470</v>
      </c>
      <c r="T1484" s="1" t="s">
        <v>11456</v>
      </c>
      <c r="U1484" s="1" t="s">
        <v>11457</v>
      </c>
      <c r="V1484" s="1" t="s">
        <v>1220</v>
      </c>
      <c r="W1484" s="1" t="s">
        <v>75</v>
      </c>
      <c r="X1484" t="str">
        <f t="shared" si="162"/>
        <v>Complete</v>
      </c>
      <c r="Y1484">
        <f>MAX(0,100-IF(G1484="Invalid",Config!$B$5,0)-IF(I1484="Invalid",Config!$B$6,0)-IF(X1484="Incomplete",Config!$B$7,0)-IF(AF1484="Yes",Config!$B$37,0))</f>
        <v>100</v>
      </c>
      <c r="Z1484" s="1">
        <f>IF(OR(TRIM(B1484)="",COUNTIF(Config!$B$15:$B$19,B1484)&gt;0),1,0)+IF(OR(TRIM(C1484)="",COUNTIF(Config!$B$15:$B$19,C1484)&gt;0),1,0)+IF(OR(TRIM(F1484)="",COUNTIF(Config!$B$15:$B$19,F1484)&gt;0),1,0)+IF(OR(TRIM(H1484)="",COUNTIF(Config!$B$15:$B$19,H1484)&gt;0),1,0)+IF(OR(TRIM(E1484)="",COUNTIF(Config!$B$15:$B$19,E1484)&gt;0),1,0)+IF(OR(TRIM(K1484)="",COUNTIF(Config!$B$15:$B$19,K1484)&gt;0),1,0)+IF(OR(TRIM(P1484)="",COUNTIF(Config!$B$15:$B$19,P1484)&gt;0),1,0)+IF(OR(TRIM(R1484)="",COUNTIF(Config!$B$15:$B$19,R1484)&gt;0),1,0)</f>
        <v>0</v>
      </c>
      <c r="AA1484" s="1" cm="1">
        <f t="array" ref="AA1484">SUMPRODUCT(LEN(H1484)-LEN(SUBSTITUTE(H1484,{"0";"1";"2";"3";"4";"5";"6";"7";"8";"9"},"")))</f>
        <v>10</v>
      </c>
      <c r="AC1484" t="str">
        <f t="shared" si="163"/>
        <v/>
      </c>
      <c r="AD1484">
        <f t="shared" si="164"/>
        <v>1</v>
      </c>
      <c r="AE1484">
        <f t="shared" si="165"/>
        <v>1</v>
      </c>
      <c r="AF1484" t="str">
        <f t="shared" si="166"/>
        <v>No</v>
      </c>
      <c r="AG1484">
        <f t="shared" ca="1" si="167"/>
        <v>317</v>
      </c>
      <c r="AH1484" t="str">
        <f ca="1">IF(OR(V1484="",AG1484=""),"Yes",IF(AG1484&gt;Config!$B$41,"Yes","No"))</f>
        <v>No</v>
      </c>
    </row>
    <row r="1485" spans="1:34" x14ac:dyDescent="0.25">
      <c r="A1485" s="1" t="s">
        <v>11458</v>
      </c>
      <c r="B1485" s="1" t="s">
        <v>678</v>
      </c>
      <c r="C1485" s="1" t="s">
        <v>97</v>
      </c>
      <c r="D1485" s="1" t="s">
        <v>11459</v>
      </c>
      <c r="E1485" s="1" t="s">
        <v>34473</v>
      </c>
      <c r="F1485" s="1" t="s">
        <v>11460</v>
      </c>
      <c r="G1485" t="str">
        <f t="shared" si="161"/>
        <v>Valid</v>
      </c>
      <c r="H1485" s="1" t="s">
        <v>11461</v>
      </c>
      <c r="I1485" t="str" cm="1">
        <f t="array" ref="I1485">IF(OR(TRIM(H1485)="",ISNUMBER(SEARCH("#",H1485)),AA1485&lt;Config!$B$8,SUMPRODUCT(--ISNUMBER(SEARCH({"a";"b";"c";"d";"e";"f";"g";"h";"i";"j";"k";"l";"m";"n";"o";"p";"q";"r";"s";"t";"u";"v";"w";"x";"y";"z"},H1485)))&gt;0),"Invalid","Valid")</f>
        <v>Valid</v>
      </c>
      <c r="J1485" s="1" t="s">
        <v>11462</v>
      </c>
      <c r="K1485" s="1" t="s">
        <v>66</v>
      </c>
      <c r="L1485" s="1" t="s">
        <v>450</v>
      </c>
      <c r="M1485" s="1" t="s">
        <v>33827</v>
      </c>
      <c r="N1485" s="1" t="s">
        <v>437</v>
      </c>
      <c r="O1485" s="1" t="s">
        <v>149</v>
      </c>
      <c r="P1485" t="s">
        <v>236</v>
      </c>
      <c r="Q1485" s="1" t="s">
        <v>254</v>
      </c>
      <c r="R1485" s="1" t="s">
        <v>238</v>
      </c>
      <c r="S1485" s="1" t="s">
        <v>11463</v>
      </c>
      <c r="T1485" s="1" t="s">
        <v>11464</v>
      </c>
      <c r="U1485" s="1" t="s">
        <v>11465</v>
      </c>
      <c r="V1485" s="1" t="s">
        <v>11466</v>
      </c>
      <c r="W1485" s="1" t="s">
        <v>94</v>
      </c>
      <c r="X1485" t="str">
        <f t="shared" si="162"/>
        <v>Complete</v>
      </c>
      <c r="Y1485">
        <f>MAX(0,100-IF(G1485="Invalid",Config!$B$5,0)-IF(I1485="Invalid",Config!$B$6,0)-IF(X1485="Incomplete",Config!$B$7,0)-IF(AF1485="Yes",Config!$B$37,0))</f>
        <v>100</v>
      </c>
      <c r="Z1485" s="1">
        <f>IF(OR(TRIM(B1485)="",COUNTIF(Config!$B$15:$B$19,B1485)&gt;0),1,0)+IF(OR(TRIM(C1485)="",COUNTIF(Config!$B$15:$B$19,C1485)&gt;0),1,0)+IF(OR(TRIM(F1485)="",COUNTIF(Config!$B$15:$B$19,F1485)&gt;0),1,0)+IF(OR(TRIM(H1485)="",COUNTIF(Config!$B$15:$B$19,H1485)&gt;0),1,0)+IF(OR(TRIM(E1485)="",COUNTIF(Config!$B$15:$B$19,E1485)&gt;0),1,0)+IF(OR(TRIM(K1485)="",COUNTIF(Config!$B$15:$B$19,K1485)&gt;0),1,0)+IF(OR(TRIM(P1485)="",COUNTIF(Config!$B$15:$B$19,P1485)&gt;0),1,0)+IF(OR(TRIM(R1485)="",COUNTIF(Config!$B$15:$B$19,R1485)&gt;0),1,0)</f>
        <v>0</v>
      </c>
      <c r="AA1485" s="1" cm="1">
        <f t="array" ref="AA1485">SUMPRODUCT(LEN(H1485)-LEN(SUBSTITUTE(H1485,{"0";"1";"2";"3";"4";"5";"6";"7";"8";"9"},"")))</f>
        <v>10</v>
      </c>
      <c r="AC1485" t="str">
        <f t="shared" si="163"/>
        <v/>
      </c>
      <c r="AD1485">
        <f t="shared" si="164"/>
        <v>1</v>
      </c>
      <c r="AE1485">
        <f t="shared" si="165"/>
        <v>1</v>
      </c>
      <c r="AF1485" t="str">
        <f t="shared" si="166"/>
        <v>No</v>
      </c>
      <c r="AG1485">
        <f t="shared" ca="1" si="167"/>
        <v>51</v>
      </c>
      <c r="AH1485" t="str">
        <f ca="1">IF(OR(V1485="",AG1485=""),"Yes",IF(AG1485&gt;Config!$B$41,"Yes","No"))</f>
        <v>No</v>
      </c>
    </row>
    <row r="1486" spans="1:34" x14ac:dyDescent="0.25">
      <c r="A1486" s="1" t="s">
        <v>11467</v>
      </c>
      <c r="B1486" s="1" t="s">
        <v>219</v>
      </c>
      <c r="C1486" s="1" t="s">
        <v>792</v>
      </c>
      <c r="D1486" s="1" t="s">
        <v>11468</v>
      </c>
      <c r="E1486" s="1" t="s">
        <v>33927</v>
      </c>
      <c r="F1486" s="1" t="s">
        <v>11469</v>
      </c>
      <c r="G1486" t="str">
        <f t="shared" si="161"/>
        <v>Valid</v>
      </c>
      <c r="H1486" s="1" t="s">
        <v>11470</v>
      </c>
      <c r="I1486" t="str" cm="1">
        <f t="array" ref="I1486">IF(OR(TRIM(H1486)="",ISNUMBER(SEARCH("#",H1486)),AA1486&lt;Config!$B$8,SUMPRODUCT(--ISNUMBER(SEARCH({"a";"b";"c";"d";"e";"f";"g";"h";"i";"j";"k";"l";"m";"n";"o";"p";"q";"r";"s";"t";"u";"v";"w";"x";"y";"z"},H1486)))&gt;0),"Invalid","Valid")</f>
        <v>Valid</v>
      </c>
      <c r="J1486" s="1" t="s">
        <v>11471</v>
      </c>
      <c r="K1486" s="1" t="s">
        <v>178</v>
      </c>
      <c r="L1486" s="1" t="s">
        <v>164</v>
      </c>
      <c r="M1486" s="1" t="s">
        <v>30</v>
      </c>
      <c r="N1486" s="1" t="s">
        <v>713</v>
      </c>
      <c r="O1486" s="1" t="s">
        <v>196</v>
      </c>
      <c r="P1486" t="s">
        <v>87</v>
      </c>
      <c r="Q1486" s="1" t="s">
        <v>166</v>
      </c>
      <c r="R1486" s="1" t="s">
        <v>212</v>
      </c>
      <c r="S1486" s="1" t="s">
        <v>11204</v>
      </c>
      <c r="T1486" s="1" t="s">
        <v>11472</v>
      </c>
      <c r="U1486" s="1" t="s">
        <v>11473</v>
      </c>
      <c r="V1486" s="1" t="s">
        <v>1787</v>
      </c>
      <c r="W1486" s="1" t="s">
        <v>94</v>
      </c>
      <c r="X1486" t="str">
        <f t="shared" si="162"/>
        <v>Complete</v>
      </c>
      <c r="Y1486">
        <f>MAX(0,100-IF(G1486="Invalid",Config!$B$5,0)-IF(I1486="Invalid",Config!$B$6,0)-IF(X1486="Incomplete",Config!$B$7,0)-IF(AF1486="Yes",Config!$B$37,0))</f>
        <v>100</v>
      </c>
      <c r="Z1486" s="1">
        <f>IF(OR(TRIM(B1486)="",COUNTIF(Config!$B$15:$B$19,B1486)&gt;0),1,0)+IF(OR(TRIM(C1486)="",COUNTIF(Config!$B$15:$B$19,C1486)&gt;0),1,0)+IF(OR(TRIM(F1486)="",COUNTIF(Config!$B$15:$B$19,F1486)&gt;0),1,0)+IF(OR(TRIM(H1486)="",COUNTIF(Config!$B$15:$B$19,H1486)&gt;0),1,0)+IF(OR(TRIM(E1486)="",COUNTIF(Config!$B$15:$B$19,E1486)&gt;0),1,0)+IF(OR(TRIM(K1486)="",COUNTIF(Config!$B$15:$B$19,K1486)&gt;0),1,0)+IF(OR(TRIM(P1486)="",COUNTIF(Config!$B$15:$B$19,P1486)&gt;0),1,0)+IF(OR(TRIM(R1486)="",COUNTIF(Config!$B$15:$B$19,R1486)&gt;0),1,0)</f>
        <v>0</v>
      </c>
      <c r="AA1486" s="1" cm="1">
        <f t="array" ref="AA1486">SUMPRODUCT(LEN(H1486)-LEN(SUBSTITUTE(H1486,{"0";"1";"2";"3";"4";"5";"6";"7";"8";"9"},"")))</f>
        <v>11</v>
      </c>
      <c r="AC1486" t="str">
        <f t="shared" si="163"/>
        <v/>
      </c>
      <c r="AD1486">
        <f t="shared" si="164"/>
        <v>1</v>
      </c>
      <c r="AE1486">
        <f t="shared" si="165"/>
        <v>1</v>
      </c>
      <c r="AF1486" t="str">
        <f t="shared" si="166"/>
        <v>No</v>
      </c>
      <c r="AG1486">
        <f t="shared" ca="1" si="167"/>
        <v>377</v>
      </c>
      <c r="AH1486" t="str">
        <f ca="1">IF(OR(V1486="",AG1486=""),"Yes",IF(AG1486&gt;Config!$B$41,"Yes","No"))</f>
        <v>Yes</v>
      </c>
    </row>
    <row r="1487" spans="1:34" x14ac:dyDescent="0.25">
      <c r="A1487" s="1" t="s">
        <v>11474</v>
      </c>
      <c r="B1487" s="1" t="s">
        <v>2085</v>
      </c>
      <c r="C1487" s="1" t="s">
        <v>679</v>
      </c>
      <c r="D1487" s="1" t="s">
        <v>11475</v>
      </c>
      <c r="E1487" s="1" t="s">
        <v>33866</v>
      </c>
      <c r="F1487" s="1" t="s">
        <v>11476</v>
      </c>
      <c r="G1487" t="str">
        <f t="shared" si="161"/>
        <v>Invalid</v>
      </c>
      <c r="H1487" s="1" t="s">
        <v>11477</v>
      </c>
      <c r="I1487" t="str" cm="1">
        <f t="array" ref="I1487">IF(OR(TRIM(H1487)="",ISNUMBER(SEARCH("#",H1487)),AA1487&lt;Config!$B$8,SUMPRODUCT(--ISNUMBER(SEARCH({"a";"b";"c";"d";"e";"f";"g";"h";"i";"j";"k";"l";"m";"n";"o";"p";"q";"r";"s";"t";"u";"v";"w";"x";"y";"z"},H1487)))&gt;0),"Invalid","Valid")</f>
        <v>Valid</v>
      </c>
      <c r="J1487" s="1" t="s">
        <v>11478</v>
      </c>
      <c r="K1487" s="1" t="s">
        <v>264</v>
      </c>
      <c r="L1487" s="1" t="s">
        <v>164</v>
      </c>
      <c r="M1487" s="1" t="s">
        <v>135</v>
      </c>
      <c r="N1487" s="1" t="s">
        <v>252</v>
      </c>
      <c r="O1487" s="1" t="s">
        <v>196</v>
      </c>
      <c r="P1487" t="s">
        <v>87</v>
      </c>
      <c r="Q1487" s="1" t="s">
        <v>438</v>
      </c>
      <c r="R1487" s="1" t="s">
        <v>550</v>
      </c>
      <c r="S1487" s="1" t="s">
        <v>11479</v>
      </c>
      <c r="T1487" s="1" t="s">
        <v>11480</v>
      </c>
      <c r="U1487" s="1" t="s">
        <v>4457</v>
      </c>
      <c r="V1487" s="1" t="s">
        <v>2639</v>
      </c>
      <c r="W1487" s="1" t="s">
        <v>202</v>
      </c>
      <c r="X1487" t="str">
        <f t="shared" si="162"/>
        <v>Complete</v>
      </c>
      <c r="Y1487">
        <f>MAX(0,100-IF(G1487="Invalid",Config!$B$5,0)-IF(I1487="Invalid",Config!$B$6,0)-IF(X1487="Incomplete",Config!$B$7,0)-IF(AF1487="Yes",Config!$B$37,0))</f>
        <v>70</v>
      </c>
      <c r="Z1487" s="1">
        <f>IF(OR(TRIM(B1487)="",COUNTIF(Config!$B$15:$B$19,B1487)&gt;0),1,0)+IF(OR(TRIM(C1487)="",COUNTIF(Config!$B$15:$B$19,C1487)&gt;0),1,0)+IF(OR(TRIM(F1487)="",COUNTIF(Config!$B$15:$B$19,F1487)&gt;0),1,0)+IF(OR(TRIM(H1487)="",COUNTIF(Config!$B$15:$B$19,H1487)&gt;0),1,0)+IF(OR(TRIM(E1487)="",COUNTIF(Config!$B$15:$B$19,E1487)&gt;0),1,0)+IF(OR(TRIM(K1487)="",COUNTIF(Config!$B$15:$B$19,K1487)&gt;0),1,0)+IF(OR(TRIM(P1487)="",COUNTIF(Config!$B$15:$B$19,P1487)&gt;0),1,0)+IF(OR(TRIM(R1487)="",COUNTIF(Config!$B$15:$B$19,R1487)&gt;0),1,0)</f>
        <v>0</v>
      </c>
      <c r="AA1487" s="1" cm="1">
        <f t="array" ref="AA1487">SUMPRODUCT(LEN(H1487)-LEN(SUBSTITUTE(H1487,{"0";"1";"2";"3";"4";"5";"6";"7";"8";"9"},"")))</f>
        <v>11</v>
      </c>
      <c r="AC1487" t="str">
        <f t="shared" si="163"/>
        <v>Invalid Email</v>
      </c>
      <c r="AD1487">
        <f t="shared" si="164"/>
        <v>0</v>
      </c>
      <c r="AE1487">
        <f t="shared" si="165"/>
        <v>1</v>
      </c>
      <c r="AF1487" t="str">
        <f t="shared" si="166"/>
        <v>No</v>
      </c>
      <c r="AG1487">
        <f t="shared" ca="1" si="167"/>
        <v>416</v>
      </c>
      <c r="AH1487" t="str">
        <f ca="1">IF(OR(V1487="",AG1487=""),"Yes",IF(AG1487&gt;Config!$B$41,"Yes","No"))</f>
        <v>Yes</v>
      </c>
    </row>
    <row r="1488" spans="1:34" x14ac:dyDescent="0.25">
      <c r="A1488" s="1" t="s">
        <v>11481</v>
      </c>
      <c r="B1488" s="1" t="s">
        <v>2911</v>
      </c>
      <c r="C1488" s="1" t="s">
        <v>273</v>
      </c>
      <c r="D1488" s="1" t="s">
        <v>11482</v>
      </c>
      <c r="E1488" s="1" t="s">
        <v>477</v>
      </c>
      <c r="F1488" s="1" t="s">
        <v>11483</v>
      </c>
      <c r="G1488" t="str">
        <f t="shared" si="161"/>
        <v>Valid</v>
      </c>
      <c r="H1488" s="1" t="s">
        <v>11484</v>
      </c>
      <c r="I1488" t="str" cm="1">
        <f t="array" ref="I1488">IF(OR(TRIM(H1488)="",ISNUMBER(SEARCH("#",H1488)),AA1488&lt;Config!$B$8,SUMPRODUCT(--ISNUMBER(SEARCH({"a";"b";"c";"d";"e";"f";"g";"h";"i";"j";"k";"l";"m";"n";"o";"p";"q";"r";"s";"t";"u";"v";"w";"x";"y";"z"},H1488)))&gt;0),"Invalid","Valid")</f>
        <v>Valid</v>
      </c>
      <c r="J1488" s="1" t="s">
        <v>11485</v>
      </c>
      <c r="K1488" s="1" t="s">
        <v>210</v>
      </c>
      <c r="L1488" s="1" t="s">
        <v>49</v>
      </c>
      <c r="M1488" s="1" t="s">
        <v>462</v>
      </c>
      <c r="N1488" s="1" t="s">
        <v>211</v>
      </c>
      <c r="O1488" s="1" t="s">
        <v>196</v>
      </c>
      <c r="P1488" t="s">
        <v>104</v>
      </c>
      <c r="Q1488" s="1" t="s">
        <v>732</v>
      </c>
      <c r="R1488" s="1" t="s">
        <v>833</v>
      </c>
      <c r="S1488" s="1" t="s">
        <v>10064</v>
      </c>
      <c r="T1488" s="1" t="s">
        <v>11486</v>
      </c>
      <c r="U1488" s="1" t="s">
        <v>3619</v>
      </c>
      <c r="V1488" s="1" t="s">
        <v>140</v>
      </c>
      <c r="W1488" s="1" t="s">
        <v>125</v>
      </c>
      <c r="X1488" t="str">
        <f t="shared" si="162"/>
        <v>Complete</v>
      </c>
      <c r="Y1488">
        <f>MAX(0,100-IF(G1488="Invalid",Config!$B$5,0)-IF(I1488="Invalid",Config!$B$6,0)-IF(X1488="Incomplete",Config!$B$7,0)-IF(AF1488="Yes",Config!$B$37,0))</f>
        <v>100</v>
      </c>
      <c r="Z1488" s="1">
        <f>IF(OR(TRIM(B1488)="",COUNTIF(Config!$B$15:$B$19,B1488)&gt;0),1,0)+IF(OR(TRIM(C1488)="",COUNTIF(Config!$B$15:$B$19,C1488)&gt;0),1,0)+IF(OR(TRIM(F1488)="",COUNTIF(Config!$B$15:$B$19,F1488)&gt;0),1,0)+IF(OR(TRIM(H1488)="",COUNTIF(Config!$B$15:$B$19,H1488)&gt;0),1,0)+IF(OR(TRIM(E1488)="",COUNTIF(Config!$B$15:$B$19,E1488)&gt;0),1,0)+IF(OR(TRIM(K1488)="",COUNTIF(Config!$B$15:$B$19,K1488)&gt;0),1,0)+IF(OR(TRIM(P1488)="",COUNTIF(Config!$B$15:$B$19,P1488)&gt;0),1,0)+IF(OR(TRIM(R1488)="",COUNTIF(Config!$B$15:$B$19,R1488)&gt;0),1,0)</f>
        <v>0</v>
      </c>
      <c r="AA1488" s="1" cm="1">
        <f t="array" ref="AA1488">SUMPRODUCT(LEN(H1488)-LEN(SUBSTITUTE(H1488,{"0";"1";"2";"3";"4";"5";"6";"7";"8";"9"},"")))</f>
        <v>11</v>
      </c>
      <c r="AC1488" t="str">
        <f t="shared" si="163"/>
        <v/>
      </c>
      <c r="AD1488">
        <f t="shared" si="164"/>
        <v>1</v>
      </c>
      <c r="AE1488">
        <f t="shared" si="165"/>
        <v>1</v>
      </c>
      <c r="AF1488" t="str">
        <f t="shared" si="166"/>
        <v>No</v>
      </c>
      <c r="AG1488">
        <f t="shared" ca="1" si="167"/>
        <v>37</v>
      </c>
      <c r="AH1488" t="str">
        <f ca="1">IF(OR(V1488="",AG1488=""),"Yes",IF(AG1488&gt;Config!$B$41,"Yes","No"))</f>
        <v>No</v>
      </c>
    </row>
    <row r="1489" spans="1:34" x14ac:dyDescent="0.25">
      <c r="A1489" s="1" t="s">
        <v>11487</v>
      </c>
      <c r="B1489" s="1" t="s">
        <v>62</v>
      </c>
      <c r="C1489" s="1" t="s">
        <v>33815</v>
      </c>
      <c r="D1489" s="1" t="s">
        <v>62</v>
      </c>
      <c r="E1489" s="1" t="s">
        <v>34669</v>
      </c>
      <c r="F1489" s="1" t="s">
        <v>11488</v>
      </c>
      <c r="G1489" t="str">
        <f t="shared" si="161"/>
        <v>Valid</v>
      </c>
      <c r="H1489" s="1" t="s">
        <v>11489</v>
      </c>
      <c r="I1489" t="str" cm="1">
        <f t="array" ref="I1489">IF(OR(TRIM(H1489)="",ISNUMBER(SEARCH("#",H1489)),AA1489&lt;Config!$B$8,SUMPRODUCT(--ISNUMBER(SEARCH({"a";"b";"c";"d";"e";"f";"g";"h";"i";"j";"k";"l";"m";"n";"o";"p";"q";"r";"s";"t";"u";"v";"w";"x";"y";"z"},H1489)))&gt;0),"Invalid","Valid")</f>
        <v>Valid</v>
      </c>
      <c r="J1489" s="1" t="s">
        <v>11490</v>
      </c>
      <c r="K1489" s="1" t="s">
        <v>369</v>
      </c>
      <c r="L1489" s="1" t="s">
        <v>67</v>
      </c>
      <c r="M1489" s="1" t="s">
        <v>118</v>
      </c>
      <c r="N1489" s="1" t="s">
        <v>713</v>
      </c>
      <c r="O1489" s="1" t="s">
        <v>52</v>
      </c>
      <c r="P1489" t="s">
        <v>87</v>
      </c>
      <c r="Q1489" s="1" t="s">
        <v>438</v>
      </c>
      <c r="R1489" s="1" t="s">
        <v>89</v>
      </c>
      <c r="S1489" s="1" t="s">
        <v>11491</v>
      </c>
      <c r="T1489" s="1" t="s">
        <v>11492</v>
      </c>
      <c r="U1489" s="1" t="s">
        <v>6379</v>
      </c>
      <c r="V1489" s="1" t="s">
        <v>140</v>
      </c>
      <c r="W1489" s="1" t="s">
        <v>75</v>
      </c>
      <c r="X1489" t="str">
        <f t="shared" si="162"/>
        <v>Incomplete</v>
      </c>
      <c r="Y1489">
        <f>MAX(0,100-IF(G1489="Invalid",Config!$B$5,0)-IF(I1489="Invalid",Config!$B$6,0)-IF(X1489="Incomplete",Config!$B$7,0)-IF(AF1489="Yes",Config!$B$37,0))</f>
        <v>60</v>
      </c>
      <c r="Z1489" s="1">
        <f>IF(OR(TRIM(B1489)="",COUNTIF(Config!$B$15:$B$19,B1489)&gt;0),1,0)+IF(OR(TRIM(C1489)="",COUNTIF(Config!$B$15:$B$19,C1489)&gt;0),1,0)+IF(OR(TRIM(F1489)="",COUNTIF(Config!$B$15:$B$19,F1489)&gt;0),1,0)+IF(OR(TRIM(H1489)="",COUNTIF(Config!$B$15:$B$19,H1489)&gt;0),1,0)+IF(OR(TRIM(E1489)="",COUNTIF(Config!$B$15:$B$19,E1489)&gt;0),1,0)+IF(OR(TRIM(K1489)="",COUNTIF(Config!$B$15:$B$19,K1489)&gt;0),1,0)+IF(OR(TRIM(P1489)="",COUNTIF(Config!$B$15:$B$19,P1489)&gt;0),1,0)+IF(OR(TRIM(R1489)="",COUNTIF(Config!$B$15:$B$19,R1489)&gt;0),1,0)</f>
        <v>1</v>
      </c>
      <c r="AA1489" s="1" cm="1">
        <f t="array" ref="AA1489">SUMPRODUCT(LEN(H1489)-LEN(SUBSTITUTE(H1489,{"0";"1";"2";"3";"4";"5";"6";"7";"8";"9"},"")))</f>
        <v>11</v>
      </c>
      <c r="AC1489" t="str">
        <f t="shared" si="163"/>
        <v>Incomplete Profile</v>
      </c>
      <c r="AD1489">
        <f t="shared" si="164"/>
        <v>1</v>
      </c>
      <c r="AE1489">
        <f t="shared" si="165"/>
        <v>1</v>
      </c>
      <c r="AF1489" t="str">
        <f t="shared" si="166"/>
        <v>No</v>
      </c>
      <c r="AG1489">
        <f t="shared" ca="1" si="167"/>
        <v>37</v>
      </c>
      <c r="AH1489" t="str">
        <f ca="1">IF(OR(V1489="",AG1489=""),"Yes",IF(AG1489&gt;Config!$B$41,"Yes","No"))</f>
        <v>No</v>
      </c>
    </row>
    <row r="1490" spans="1:34" x14ac:dyDescent="0.25">
      <c r="A1490" s="1" t="s">
        <v>11493</v>
      </c>
      <c r="B1490" s="1" t="s">
        <v>353</v>
      </c>
      <c r="C1490" s="1" t="s">
        <v>33938</v>
      </c>
      <c r="D1490" s="1" t="s">
        <v>34670</v>
      </c>
      <c r="E1490" s="1" t="s">
        <v>33869</v>
      </c>
      <c r="F1490" s="1" t="s">
        <v>11494</v>
      </c>
      <c r="G1490" t="str">
        <f t="shared" si="161"/>
        <v>Valid</v>
      </c>
      <c r="H1490" s="1" t="s">
        <v>11495</v>
      </c>
      <c r="I1490" t="str" cm="1">
        <f t="array" ref="I1490">IF(OR(TRIM(H1490)="",ISNUMBER(SEARCH("#",H1490)),AA1490&lt;Config!$B$8,SUMPRODUCT(--ISNUMBER(SEARCH({"a";"b";"c";"d";"e";"f";"g";"h";"i";"j";"k";"l";"m";"n";"o";"p";"q";"r";"s";"t";"u";"v";"w";"x";"y";"z"},H1490)))&gt;0),"Invalid","Valid")</f>
        <v>Valid</v>
      </c>
      <c r="J1490" s="1" t="s">
        <v>11496</v>
      </c>
      <c r="K1490" s="1" t="s">
        <v>481</v>
      </c>
      <c r="L1490" s="1" t="s">
        <v>84</v>
      </c>
      <c r="M1490" s="1" t="s">
        <v>391</v>
      </c>
      <c r="N1490" s="1" t="s">
        <v>31</v>
      </c>
      <c r="O1490" s="1" t="s">
        <v>149</v>
      </c>
      <c r="P1490" t="s">
        <v>53</v>
      </c>
      <c r="Q1490" s="1" t="s">
        <v>55</v>
      </c>
      <c r="R1490" s="1" t="s">
        <v>197</v>
      </c>
      <c r="S1490" s="1" t="s">
        <v>11497</v>
      </c>
      <c r="T1490" s="1" t="s">
        <v>11498</v>
      </c>
      <c r="U1490" s="1" t="s">
        <v>706</v>
      </c>
      <c r="V1490" s="1" t="s">
        <v>1075</v>
      </c>
      <c r="W1490" s="1" t="s">
        <v>33823</v>
      </c>
      <c r="X1490" t="str">
        <f t="shared" si="162"/>
        <v>Complete</v>
      </c>
      <c r="Y1490">
        <f>MAX(0,100-IF(G1490="Invalid",Config!$B$5,0)-IF(I1490="Invalid",Config!$B$6,0)-IF(X1490="Incomplete",Config!$B$7,0)-IF(AF1490="Yes",Config!$B$37,0))</f>
        <v>100</v>
      </c>
      <c r="Z1490" s="1">
        <f>IF(OR(TRIM(B1490)="",COUNTIF(Config!$B$15:$B$19,B1490)&gt;0),1,0)+IF(OR(TRIM(C1490)="",COUNTIF(Config!$B$15:$B$19,C1490)&gt;0),1,0)+IF(OR(TRIM(F1490)="",COUNTIF(Config!$B$15:$B$19,F1490)&gt;0),1,0)+IF(OR(TRIM(H1490)="",COUNTIF(Config!$B$15:$B$19,H1490)&gt;0),1,0)+IF(OR(TRIM(E1490)="",COUNTIF(Config!$B$15:$B$19,E1490)&gt;0),1,0)+IF(OR(TRIM(K1490)="",COUNTIF(Config!$B$15:$B$19,K1490)&gt;0),1,0)+IF(OR(TRIM(P1490)="",COUNTIF(Config!$B$15:$B$19,P1490)&gt;0),1,0)+IF(OR(TRIM(R1490)="",COUNTIF(Config!$B$15:$B$19,R1490)&gt;0),1,0)</f>
        <v>0</v>
      </c>
      <c r="AA1490" s="1" cm="1">
        <f t="array" ref="AA1490">SUMPRODUCT(LEN(H1490)-LEN(SUBSTITUTE(H1490,{"0";"1";"2";"3";"4";"5";"6";"7";"8";"9"},"")))</f>
        <v>12</v>
      </c>
      <c r="AC1490" t="str">
        <f t="shared" si="163"/>
        <v/>
      </c>
      <c r="AD1490">
        <f t="shared" si="164"/>
        <v>1</v>
      </c>
      <c r="AE1490">
        <f t="shared" si="165"/>
        <v>1</v>
      </c>
      <c r="AF1490" t="str">
        <f t="shared" si="166"/>
        <v>No</v>
      </c>
      <c r="AG1490">
        <f t="shared" ca="1" si="167"/>
        <v>219</v>
      </c>
      <c r="AH1490" t="str">
        <f ca="1">IF(OR(V1490="",AG1490=""),"Yes",IF(AG1490&gt;Config!$B$41,"Yes","No"))</f>
        <v>No</v>
      </c>
    </row>
    <row r="1491" spans="1:34" x14ac:dyDescent="0.25">
      <c r="A1491" s="1" t="s">
        <v>11499</v>
      </c>
      <c r="B1491" s="1" t="s">
        <v>1329</v>
      </c>
      <c r="C1491" s="1" t="s">
        <v>398</v>
      </c>
      <c r="D1491" s="1" t="s">
        <v>11500</v>
      </c>
      <c r="E1491" s="1" t="s">
        <v>33901</v>
      </c>
      <c r="F1491" s="1" t="s">
        <v>8663</v>
      </c>
      <c r="G1491" t="str">
        <f t="shared" si="161"/>
        <v>Valid</v>
      </c>
      <c r="H1491" s="1" t="s">
        <v>11501</v>
      </c>
      <c r="I1491" t="str" cm="1">
        <f t="array" ref="I1491">IF(OR(TRIM(H1491)="",ISNUMBER(SEARCH("#",H1491)),AA1491&lt;Config!$B$8,SUMPRODUCT(--ISNUMBER(SEARCH({"a";"b";"c";"d";"e";"f";"g";"h";"i";"j";"k";"l";"m";"n";"o";"p";"q";"r";"s";"t";"u";"v";"w";"x";"y";"z"},H1491)))&gt;0),"Invalid","Valid")</f>
        <v>Valid</v>
      </c>
      <c r="J1491" s="1" t="s">
        <v>11502</v>
      </c>
      <c r="K1491" s="1" t="s">
        <v>378</v>
      </c>
      <c r="L1491" s="1" t="s">
        <v>164</v>
      </c>
      <c r="M1491" s="1" t="s">
        <v>85</v>
      </c>
      <c r="N1491" s="1" t="s">
        <v>211</v>
      </c>
      <c r="O1491" s="1" t="s">
        <v>69</v>
      </c>
      <c r="P1491" t="s">
        <v>87</v>
      </c>
      <c r="Q1491" s="1" t="s">
        <v>166</v>
      </c>
      <c r="R1491" s="1" t="s">
        <v>89</v>
      </c>
      <c r="S1491" s="1" t="s">
        <v>11503</v>
      </c>
      <c r="T1491" s="1" t="s">
        <v>11504</v>
      </c>
      <c r="U1491" s="1" t="s">
        <v>6822</v>
      </c>
      <c r="V1491" s="1" t="s">
        <v>140</v>
      </c>
      <c r="W1491" s="1" t="s">
        <v>186</v>
      </c>
      <c r="X1491" t="str">
        <f t="shared" si="162"/>
        <v>Complete</v>
      </c>
      <c r="Y1491">
        <f>MAX(0,100-IF(G1491="Invalid",Config!$B$5,0)-IF(I1491="Invalid",Config!$B$6,0)-IF(X1491="Incomplete",Config!$B$7,0)-IF(AF1491="Yes",Config!$B$37,0))</f>
        <v>75</v>
      </c>
      <c r="Z1491" s="1">
        <f>IF(OR(TRIM(B1491)="",COUNTIF(Config!$B$15:$B$19,B1491)&gt;0),1,0)+IF(OR(TRIM(C1491)="",COUNTIF(Config!$B$15:$B$19,C1491)&gt;0),1,0)+IF(OR(TRIM(F1491)="",COUNTIF(Config!$B$15:$B$19,F1491)&gt;0),1,0)+IF(OR(TRIM(H1491)="",COUNTIF(Config!$B$15:$B$19,H1491)&gt;0),1,0)+IF(OR(TRIM(E1491)="",COUNTIF(Config!$B$15:$B$19,E1491)&gt;0),1,0)+IF(OR(TRIM(K1491)="",COUNTIF(Config!$B$15:$B$19,K1491)&gt;0),1,0)+IF(OR(TRIM(P1491)="",COUNTIF(Config!$B$15:$B$19,P1491)&gt;0),1,0)+IF(OR(TRIM(R1491)="",COUNTIF(Config!$B$15:$B$19,R1491)&gt;0),1,0)</f>
        <v>0</v>
      </c>
      <c r="AA1491" s="1" cm="1">
        <f t="array" ref="AA1491">SUMPRODUCT(LEN(H1491)-LEN(SUBSTITUTE(H1491,{"0";"1";"2";"3";"4";"5";"6";"7";"8";"9"},"")))</f>
        <v>11</v>
      </c>
      <c r="AC1491" t="str">
        <f t="shared" si="163"/>
        <v>Potential Duplicate</v>
      </c>
      <c r="AD1491">
        <f t="shared" si="164"/>
        <v>2</v>
      </c>
      <c r="AE1491">
        <f t="shared" si="165"/>
        <v>1</v>
      </c>
      <c r="AF1491" t="str">
        <f t="shared" si="166"/>
        <v>Yes</v>
      </c>
      <c r="AG1491">
        <f t="shared" ca="1" si="167"/>
        <v>37</v>
      </c>
      <c r="AH1491" t="str">
        <f ca="1">IF(OR(V1491="",AG1491=""),"Yes",IF(AG1491&gt;Config!$B$41,"Yes","No"))</f>
        <v>No</v>
      </c>
    </row>
    <row r="1492" spans="1:34" x14ac:dyDescent="0.25">
      <c r="A1492" s="1" t="s">
        <v>11505</v>
      </c>
      <c r="B1492" s="1" t="s">
        <v>1147</v>
      </c>
      <c r="C1492" s="1" t="s">
        <v>1339</v>
      </c>
      <c r="D1492" s="1" t="s">
        <v>11506</v>
      </c>
      <c r="E1492" s="1" t="s">
        <v>34671</v>
      </c>
      <c r="F1492" s="1" t="s">
        <v>11507</v>
      </c>
      <c r="G1492" t="str">
        <f t="shared" si="161"/>
        <v>Valid</v>
      </c>
      <c r="H1492" s="1" t="s">
        <v>11508</v>
      </c>
      <c r="I1492" t="str" cm="1">
        <f t="array" ref="I1492">IF(OR(TRIM(H1492)="",ISNUMBER(SEARCH("#",H1492)),AA1492&lt;Config!$B$8,SUMPRODUCT(--ISNUMBER(SEARCH({"a";"b";"c";"d";"e";"f";"g";"h";"i";"j";"k";"l";"m";"n";"o";"p";"q";"r";"s";"t";"u";"v";"w";"x";"y";"z"},H1492)))&gt;0),"Invalid","Valid")</f>
        <v>Valid</v>
      </c>
      <c r="J1492" s="1" t="s">
        <v>11509</v>
      </c>
      <c r="K1492" s="1" t="s">
        <v>83</v>
      </c>
      <c r="L1492" s="1" t="s">
        <v>102</v>
      </c>
      <c r="M1492" s="1" t="s">
        <v>165</v>
      </c>
      <c r="N1492" s="1" t="s">
        <v>358</v>
      </c>
      <c r="O1492" s="1" t="s">
        <v>149</v>
      </c>
      <c r="P1492" t="s">
        <v>87</v>
      </c>
      <c r="Q1492" s="1" t="s">
        <v>88</v>
      </c>
      <c r="R1492" s="1" t="s">
        <v>89</v>
      </c>
      <c r="S1492" s="1" t="s">
        <v>1278</v>
      </c>
      <c r="T1492" s="1" t="s">
        <v>11510</v>
      </c>
      <c r="U1492" s="1" t="s">
        <v>3505</v>
      </c>
      <c r="V1492" s="1" t="s">
        <v>657</v>
      </c>
      <c r="W1492" s="1" t="s">
        <v>202</v>
      </c>
      <c r="X1492" t="str">
        <f t="shared" si="162"/>
        <v>Complete</v>
      </c>
      <c r="Y1492">
        <f>MAX(0,100-IF(G1492="Invalid",Config!$B$5,0)-IF(I1492="Invalid",Config!$B$6,0)-IF(X1492="Incomplete",Config!$B$7,0)-IF(AF1492="Yes",Config!$B$37,0))</f>
        <v>100</v>
      </c>
      <c r="Z1492" s="1">
        <f>IF(OR(TRIM(B1492)="",COUNTIF(Config!$B$15:$B$19,B1492)&gt;0),1,0)+IF(OR(TRIM(C1492)="",COUNTIF(Config!$B$15:$B$19,C1492)&gt;0),1,0)+IF(OR(TRIM(F1492)="",COUNTIF(Config!$B$15:$B$19,F1492)&gt;0),1,0)+IF(OR(TRIM(H1492)="",COUNTIF(Config!$B$15:$B$19,H1492)&gt;0),1,0)+IF(OR(TRIM(E1492)="",COUNTIF(Config!$B$15:$B$19,E1492)&gt;0),1,0)+IF(OR(TRIM(K1492)="",COUNTIF(Config!$B$15:$B$19,K1492)&gt;0),1,0)+IF(OR(TRIM(P1492)="",COUNTIF(Config!$B$15:$B$19,P1492)&gt;0),1,0)+IF(OR(TRIM(R1492)="",COUNTIF(Config!$B$15:$B$19,R1492)&gt;0),1,0)</f>
        <v>0</v>
      </c>
      <c r="AA1492" s="1" cm="1">
        <f t="array" ref="AA1492">SUMPRODUCT(LEN(H1492)-LEN(SUBSTITUTE(H1492,{"0";"1";"2";"3";"4";"5";"6";"7";"8";"9"},"")))</f>
        <v>11</v>
      </c>
      <c r="AC1492" t="str">
        <f t="shared" si="163"/>
        <v/>
      </c>
      <c r="AD1492">
        <f t="shared" si="164"/>
        <v>1</v>
      </c>
      <c r="AE1492">
        <f t="shared" si="165"/>
        <v>1</v>
      </c>
      <c r="AF1492" t="str">
        <f t="shared" si="166"/>
        <v>No</v>
      </c>
      <c r="AG1492">
        <f t="shared" ca="1" si="167"/>
        <v>185</v>
      </c>
      <c r="AH1492" t="str">
        <f ca="1">IF(OR(V1492="",AG1492=""),"Yes",IF(AG1492&gt;Config!$B$41,"Yes","No"))</f>
        <v>No</v>
      </c>
    </row>
    <row r="1493" spans="1:34" x14ac:dyDescent="0.25">
      <c r="A1493" s="1" t="s">
        <v>11511</v>
      </c>
      <c r="B1493" s="1" t="s">
        <v>188</v>
      </c>
      <c r="C1493" s="1" t="s">
        <v>524</v>
      </c>
      <c r="D1493" s="1" t="s">
        <v>525</v>
      </c>
      <c r="E1493" s="1" t="s">
        <v>33824</v>
      </c>
      <c r="F1493" s="1" t="s">
        <v>11512</v>
      </c>
      <c r="G1493" t="str">
        <f t="shared" si="161"/>
        <v>Valid</v>
      </c>
      <c r="H1493" s="1" t="s">
        <v>11513</v>
      </c>
      <c r="I1493" t="str" cm="1">
        <f t="array" ref="I1493">IF(OR(TRIM(H1493)="",ISNUMBER(SEARCH("#",H1493)),AA1493&lt;Config!$B$8,SUMPRODUCT(--ISNUMBER(SEARCH({"a";"b";"c";"d";"e";"f";"g";"h";"i";"j";"k";"l";"m";"n";"o";"p";"q";"r";"s";"t";"u";"v";"w";"x";"y";"z"},H1493)))&gt;0),"Invalid","Valid")</f>
        <v>Valid</v>
      </c>
      <c r="J1493" s="1" t="s">
        <v>11514</v>
      </c>
      <c r="K1493" s="1" t="s">
        <v>1001</v>
      </c>
      <c r="L1493" s="1" t="s">
        <v>164</v>
      </c>
      <c r="M1493" s="1" t="s">
        <v>462</v>
      </c>
      <c r="N1493" s="1" t="s">
        <v>211</v>
      </c>
      <c r="O1493" s="1" t="s">
        <v>180</v>
      </c>
      <c r="P1493" t="s">
        <v>53</v>
      </c>
      <c r="Q1493" s="1" t="s">
        <v>150</v>
      </c>
      <c r="R1493" s="1" t="s">
        <v>55</v>
      </c>
      <c r="S1493" s="1" t="s">
        <v>11515</v>
      </c>
      <c r="T1493" s="1" t="s">
        <v>11516</v>
      </c>
      <c r="U1493" s="1" t="s">
        <v>11517</v>
      </c>
      <c r="V1493" s="1" t="s">
        <v>11518</v>
      </c>
      <c r="W1493" s="1" t="s">
        <v>33823</v>
      </c>
      <c r="X1493" t="str">
        <f t="shared" si="162"/>
        <v>Complete</v>
      </c>
      <c r="Y1493">
        <f>MAX(0,100-IF(G1493="Invalid",Config!$B$5,0)-IF(I1493="Invalid",Config!$B$6,0)-IF(X1493="Incomplete",Config!$B$7,0)-IF(AF1493="Yes",Config!$B$37,0))</f>
        <v>100</v>
      </c>
      <c r="Z1493" s="1">
        <f>IF(OR(TRIM(B1493)="",COUNTIF(Config!$B$15:$B$19,B1493)&gt;0),1,0)+IF(OR(TRIM(C1493)="",COUNTIF(Config!$B$15:$B$19,C1493)&gt;0),1,0)+IF(OR(TRIM(F1493)="",COUNTIF(Config!$B$15:$B$19,F1493)&gt;0),1,0)+IF(OR(TRIM(H1493)="",COUNTIF(Config!$B$15:$B$19,H1493)&gt;0),1,0)+IF(OR(TRIM(E1493)="",COUNTIF(Config!$B$15:$B$19,E1493)&gt;0),1,0)+IF(OR(TRIM(K1493)="",COUNTIF(Config!$B$15:$B$19,K1493)&gt;0),1,0)+IF(OR(TRIM(P1493)="",COUNTIF(Config!$B$15:$B$19,P1493)&gt;0),1,0)+IF(OR(TRIM(R1493)="",COUNTIF(Config!$B$15:$B$19,R1493)&gt;0),1,0)</f>
        <v>0</v>
      </c>
      <c r="AA1493" s="1" cm="1">
        <f t="array" ref="AA1493">SUMPRODUCT(LEN(H1493)-LEN(SUBSTITUTE(H1493,{"0";"1";"2";"3";"4";"5";"6";"7";"8";"9"},"")))</f>
        <v>12</v>
      </c>
      <c r="AC1493" t="str">
        <f t="shared" si="163"/>
        <v/>
      </c>
      <c r="AD1493">
        <f t="shared" si="164"/>
        <v>1</v>
      </c>
      <c r="AE1493">
        <f t="shared" si="165"/>
        <v>1</v>
      </c>
      <c r="AF1493" t="str">
        <f t="shared" si="166"/>
        <v>No</v>
      </c>
      <c r="AG1493">
        <f t="shared" ca="1" si="167"/>
        <v>170</v>
      </c>
      <c r="AH1493" t="str">
        <f ca="1">IF(OR(V1493="",AG1493=""),"Yes",IF(AG1493&gt;Config!$B$41,"Yes","No"))</f>
        <v>No</v>
      </c>
    </row>
    <row r="1494" spans="1:34" x14ac:dyDescent="0.25">
      <c r="A1494" s="1" t="s">
        <v>11519</v>
      </c>
      <c r="B1494" s="1" t="s">
        <v>6047</v>
      </c>
      <c r="C1494" s="1" t="s">
        <v>1806</v>
      </c>
      <c r="D1494" s="1" t="s">
        <v>11520</v>
      </c>
      <c r="E1494" s="1" t="s">
        <v>34672</v>
      </c>
      <c r="F1494" s="1" t="s">
        <v>11521</v>
      </c>
      <c r="G1494" t="str">
        <f t="shared" si="161"/>
        <v>Valid</v>
      </c>
      <c r="H1494" s="1" t="s">
        <v>11522</v>
      </c>
      <c r="I1494" t="str" cm="1">
        <f t="array" ref="I1494">IF(OR(TRIM(H1494)="",ISNUMBER(SEARCH("#",H1494)),AA1494&lt;Config!$B$8,SUMPRODUCT(--ISNUMBER(SEARCH({"a";"b";"c";"d";"e";"f";"g";"h";"i";"j";"k";"l";"m";"n";"o";"p";"q";"r";"s";"t";"u";"v";"w";"x";"y";"z"},H1494)))&gt;0),"Invalid","Valid")</f>
        <v>Valid</v>
      </c>
      <c r="J1494" s="1" t="s">
        <v>11523</v>
      </c>
      <c r="K1494" s="1" t="s">
        <v>516</v>
      </c>
      <c r="L1494" s="1" t="s">
        <v>29</v>
      </c>
      <c r="M1494" s="1" t="s">
        <v>103</v>
      </c>
      <c r="N1494" s="1" t="s">
        <v>68</v>
      </c>
      <c r="O1494" s="1" t="s">
        <v>149</v>
      </c>
      <c r="P1494" t="s">
        <v>344</v>
      </c>
      <c r="Q1494" s="1" t="s">
        <v>971</v>
      </c>
      <c r="R1494" s="1" t="s">
        <v>1200</v>
      </c>
      <c r="S1494" s="1" t="s">
        <v>11524</v>
      </c>
      <c r="T1494" s="1" t="s">
        <v>11525</v>
      </c>
      <c r="U1494" s="1" t="s">
        <v>3593</v>
      </c>
      <c r="V1494" s="1" t="s">
        <v>11526</v>
      </c>
      <c r="W1494" s="1" t="s">
        <v>186</v>
      </c>
      <c r="X1494" t="str">
        <f t="shared" si="162"/>
        <v>Complete</v>
      </c>
      <c r="Y1494">
        <f>MAX(0,100-IF(G1494="Invalid",Config!$B$5,0)-IF(I1494="Invalid",Config!$B$6,0)-IF(X1494="Incomplete",Config!$B$7,0)-IF(AF1494="Yes",Config!$B$37,0))</f>
        <v>100</v>
      </c>
      <c r="Z1494" s="1">
        <f>IF(OR(TRIM(B1494)="",COUNTIF(Config!$B$15:$B$19,B1494)&gt;0),1,0)+IF(OR(TRIM(C1494)="",COUNTIF(Config!$B$15:$B$19,C1494)&gt;0),1,0)+IF(OR(TRIM(F1494)="",COUNTIF(Config!$B$15:$B$19,F1494)&gt;0),1,0)+IF(OR(TRIM(H1494)="",COUNTIF(Config!$B$15:$B$19,H1494)&gt;0),1,0)+IF(OR(TRIM(E1494)="",COUNTIF(Config!$B$15:$B$19,E1494)&gt;0),1,0)+IF(OR(TRIM(K1494)="",COUNTIF(Config!$B$15:$B$19,K1494)&gt;0),1,0)+IF(OR(TRIM(P1494)="",COUNTIF(Config!$B$15:$B$19,P1494)&gt;0),1,0)+IF(OR(TRIM(R1494)="",COUNTIF(Config!$B$15:$B$19,R1494)&gt;0),1,0)</f>
        <v>0</v>
      </c>
      <c r="AA1494" s="1" cm="1">
        <f t="array" ref="AA1494">SUMPRODUCT(LEN(H1494)-LEN(SUBSTITUTE(H1494,{"0";"1";"2";"3";"4";"5";"6";"7";"8";"9"},"")))</f>
        <v>11</v>
      </c>
      <c r="AC1494" t="str">
        <f t="shared" si="163"/>
        <v/>
      </c>
      <c r="AD1494">
        <f t="shared" si="164"/>
        <v>1</v>
      </c>
      <c r="AE1494">
        <f t="shared" si="165"/>
        <v>1</v>
      </c>
      <c r="AF1494" t="str">
        <f t="shared" si="166"/>
        <v>No</v>
      </c>
      <c r="AG1494" t="str">
        <f t="shared" ca="1" si="167"/>
        <v/>
      </c>
      <c r="AH1494" t="str">
        <f ca="1">IF(OR(V1494="",AG1494=""),"Yes",IF(AG1494&gt;Config!$B$41,"Yes","No"))</f>
        <v>Yes</v>
      </c>
    </row>
    <row r="1495" spans="1:34" x14ac:dyDescent="0.25">
      <c r="A1495" s="1" t="s">
        <v>11527</v>
      </c>
      <c r="B1495" s="1" t="s">
        <v>1006</v>
      </c>
      <c r="C1495" s="1" t="s">
        <v>308</v>
      </c>
      <c r="D1495" s="1" t="s">
        <v>11528</v>
      </c>
      <c r="E1495" s="1" t="s">
        <v>33866</v>
      </c>
      <c r="F1495" s="1" t="s">
        <v>11529</v>
      </c>
      <c r="G1495" t="str">
        <f t="shared" si="161"/>
        <v>Valid</v>
      </c>
      <c r="H1495" s="1" t="s">
        <v>11530</v>
      </c>
      <c r="I1495" t="str" cm="1">
        <f t="array" ref="I1495">IF(OR(TRIM(H1495)="",ISNUMBER(SEARCH("#",H1495)),AA1495&lt;Config!$B$8,SUMPRODUCT(--ISNUMBER(SEARCH({"a";"b";"c";"d";"e";"f";"g";"h";"i";"j";"k";"l";"m";"n";"o";"p";"q";"r";"s";"t";"u";"v";"w";"x";"y";"z"},H1495)))&gt;0),"Invalid","Valid")</f>
        <v>Valid</v>
      </c>
      <c r="J1495" s="1" t="s">
        <v>11531</v>
      </c>
      <c r="K1495" s="1" t="s">
        <v>147</v>
      </c>
      <c r="L1495" s="1" t="s">
        <v>102</v>
      </c>
      <c r="M1495" s="1" t="s">
        <v>103</v>
      </c>
      <c r="N1495" s="1" t="s">
        <v>148</v>
      </c>
      <c r="O1495" s="1" t="s">
        <v>69</v>
      </c>
      <c r="P1495" t="s">
        <v>53</v>
      </c>
      <c r="Q1495" s="1" t="s">
        <v>197</v>
      </c>
      <c r="R1495" s="1" t="s">
        <v>150</v>
      </c>
      <c r="S1495" s="1" t="s">
        <v>11532</v>
      </c>
      <c r="T1495" s="1" t="s">
        <v>11533</v>
      </c>
      <c r="U1495" s="1" t="s">
        <v>1075</v>
      </c>
      <c r="V1495" s="1" t="s">
        <v>1273</v>
      </c>
      <c r="W1495" s="1" t="s">
        <v>40</v>
      </c>
      <c r="X1495" t="str">
        <f t="shared" si="162"/>
        <v>Complete</v>
      </c>
      <c r="Y1495">
        <f>MAX(0,100-IF(G1495="Invalid",Config!$B$5,0)-IF(I1495="Invalid",Config!$B$6,0)-IF(X1495="Incomplete",Config!$B$7,0)-IF(AF1495="Yes",Config!$B$37,0))</f>
        <v>100</v>
      </c>
      <c r="Z1495" s="1">
        <f>IF(OR(TRIM(B1495)="",COUNTIF(Config!$B$15:$B$19,B1495)&gt;0),1,0)+IF(OR(TRIM(C1495)="",COUNTIF(Config!$B$15:$B$19,C1495)&gt;0),1,0)+IF(OR(TRIM(F1495)="",COUNTIF(Config!$B$15:$B$19,F1495)&gt;0),1,0)+IF(OR(TRIM(H1495)="",COUNTIF(Config!$B$15:$B$19,H1495)&gt;0),1,0)+IF(OR(TRIM(E1495)="",COUNTIF(Config!$B$15:$B$19,E1495)&gt;0),1,0)+IF(OR(TRIM(K1495)="",COUNTIF(Config!$B$15:$B$19,K1495)&gt;0),1,0)+IF(OR(TRIM(P1495)="",COUNTIF(Config!$B$15:$B$19,P1495)&gt;0),1,0)+IF(OR(TRIM(R1495)="",COUNTIF(Config!$B$15:$B$19,R1495)&gt;0),1,0)</f>
        <v>0</v>
      </c>
      <c r="AA1495" s="1" cm="1">
        <f t="array" ref="AA1495">SUMPRODUCT(LEN(H1495)-LEN(SUBSTITUTE(H1495,{"0";"1";"2";"3";"4";"5";"6";"7";"8";"9"},"")))</f>
        <v>12</v>
      </c>
      <c r="AC1495" t="str">
        <f t="shared" si="163"/>
        <v/>
      </c>
      <c r="AD1495">
        <f t="shared" si="164"/>
        <v>1</v>
      </c>
      <c r="AE1495">
        <f t="shared" si="165"/>
        <v>1</v>
      </c>
      <c r="AF1495" t="str">
        <f t="shared" si="166"/>
        <v>No</v>
      </c>
      <c r="AG1495" t="str">
        <f t="shared" ca="1" si="167"/>
        <v/>
      </c>
      <c r="AH1495" t="str">
        <f ca="1">IF(OR(V1495="",AG1495=""),"Yes",IF(AG1495&gt;Config!$B$41,"Yes","No"))</f>
        <v>Yes</v>
      </c>
    </row>
    <row r="1496" spans="1:34" x14ac:dyDescent="0.25">
      <c r="A1496" s="1" t="s">
        <v>11534</v>
      </c>
      <c r="B1496" s="1" t="s">
        <v>1032</v>
      </c>
      <c r="C1496" s="1" t="s">
        <v>1068</v>
      </c>
      <c r="D1496" s="1" t="s">
        <v>11535</v>
      </c>
      <c r="E1496" s="1" t="s">
        <v>34673</v>
      </c>
      <c r="F1496" s="1" t="s">
        <v>6413</v>
      </c>
      <c r="G1496" t="str">
        <f t="shared" si="161"/>
        <v>Invalid</v>
      </c>
      <c r="H1496" s="1" t="s">
        <v>11536</v>
      </c>
      <c r="I1496" t="str" cm="1">
        <f t="array" ref="I1496">IF(OR(TRIM(H1496)="",ISNUMBER(SEARCH("#",H1496)),AA1496&lt;Config!$B$8,SUMPRODUCT(--ISNUMBER(SEARCH({"a";"b";"c";"d";"e";"f";"g";"h";"i";"j";"k";"l";"m";"n";"o";"p";"q";"r";"s";"t";"u";"v";"w";"x";"y";"z"},H1496)))&gt;0),"Invalid","Valid")</f>
        <v>Valid</v>
      </c>
      <c r="J1496" s="1" t="s">
        <v>11537</v>
      </c>
      <c r="K1496" s="1" t="s">
        <v>48</v>
      </c>
      <c r="L1496" s="1" t="s">
        <v>49</v>
      </c>
      <c r="M1496" s="1" t="s">
        <v>103</v>
      </c>
      <c r="N1496" s="1" t="s">
        <v>358</v>
      </c>
      <c r="O1496" s="1" t="s">
        <v>180</v>
      </c>
      <c r="P1496" t="s">
        <v>53</v>
      </c>
      <c r="Q1496" s="1" t="s">
        <v>55</v>
      </c>
      <c r="R1496" s="1" t="s">
        <v>150</v>
      </c>
      <c r="S1496" s="1" t="s">
        <v>2265</v>
      </c>
      <c r="T1496" s="1" t="s">
        <v>11538</v>
      </c>
      <c r="U1496" s="1" t="s">
        <v>11539</v>
      </c>
      <c r="V1496" s="1" t="s">
        <v>2031</v>
      </c>
      <c r="W1496" s="1" t="s">
        <v>125</v>
      </c>
      <c r="X1496" t="str">
        <f t="shared" si="162"/>
        <v>Complete</v>
      </c>
      <c r="Y1496">
        <f>MAX(0,100-IF(G1496="Invalid",Config!$B$5,0)-IF(I1496="Invalid",Config!$B$6,0)-IF(X1496="Incomplete",Config!$B$7,0)-IF(AF1496="Yes",Config!$B$37,0))</f>
        <v>70</v>
      </c>
      <c r="Z1496" s="1">
        <f>IF(OR(TRIM(B1496)="",COUNTIF(Config!$B$15:$B$19,B1496)&gt;0),1,0)+IF(OR(TRIM(C1496)="",COUNTIF(Config!$B$15:$B$19,C1496)&gt;0),1,0)+IF(OR(TRIM(F1496)="",COUNTIF(Config!$B$15:$B$19,F1496)&gt;0),1,0)+IF(OR(TRIM(H1496)="",COUNTIF(Config!$B$15:$B$19,H1496)&gt;0),1,0)+IF(OR(TRIM(E1496)="",COUNTIF(Config!$B$15:$B$19,E1496)&gt;0),1,0)+IF(OR(TRIM(K1496)="",COUNTIF(Config!$B$15:$B$19,K1496)&gt;0),1,0)+IF(OR(TRIM(P1496)="",COUNTIF(Config!$B$15:$B$19,P1496)&gt;0),1,0)+IF(OR(TRIM(R1496)="",COUNTIF(Config!$B$15:$B$19,R1496)&gt;0),1,0)</f>
        <v>0</v>
      </c>
      <c r="AA1496" s="1" cm="1">
        <f t="array" ref="AA1496">SUMPRODUCT(LEN(H1496)-LEN(SUBSTITUTE(H1496,{"0";"1";"2";"3";"4";"5";"6";"7";"8";"9"},"")))</f>
        <v>12</v>
      </c>
      <c r="AC1496" t="str">
        <f t="shared" si="163"/>
        <v>Invalid Email</v>
      </c>
      <c r="AD1496">
        <f t="shared" si="164"/>
        <v>0</v>
      </c>
      <c r="AE1496">
        <f t="shared" si="165"/>
        <v>1</v>
      </c>
      <c r="AF1496" t="str">
        <f t="shared" si="166"/>
        <v>No</v>
      </c>
      <c r="AG1496">
        <f t="shared" ca="1" si="167"/>
        <v>680</v>
      </c>
      <c r="AH1496" t="str">
        <f ca="1">IF(OR(V1496="",AG1496=""),"Yes",IF(AG1496&gt;Config!$B$41,"Yes","No"))</f>
        <v>Yes</v>
      </c>
    </row>
    <row r="1497" spans="1:34" x14ac:dyDescent="0.25">
      <c r="A1497" s="1" t="s">
        <v>11540</v>
      </c>
      <c r="B1497" s="1" t="s">
        <v>747</v>
      </c>
      <c r="C1497" s="1" t="s">
        <v>189</v>
      </c>
      <c r="D1497" s="1" t="s">
        <v>11541</v>
      </c>
      <c r="E1497" s="1" t="s">
        <v>34674</v>
      </c>
      <c r="F1497" s="1" t="s">
        <v>11542</v>
      </c>
      <c r="G1497" t="str">
        <f t="shared" si="161"/>
        <v>Valid</v>
      </c>
      <c r="H1497" s="1" t="s">
        <v>11543</v>
      </c>
      <c r="I1497" t="str" cm="1">
        <f t="array" ref="I1497">IF(OR(TRIM(H1497)="",ISNUMBER(SEARCH("#",H1497)),AA1497&lt;Config!$B$8,SUMPRODUCT(--ISNUMBER(SEARCH({"a";"b";"c";"d";"e";"f";"g";"h";"i";"j";"k";"l";"m";"n";"o";"p";"q";"r";"s";"t";"u";"v";"w";"x";"y";"z"},H1497)))&gt;0),"Invalid","Valid")</f>
        <v>Valid</v>
      </c>
      <c r="J1497" s="1" t="s">
        <v>11544</v>
      </c>
      <c r="K1497" s="1" t="s">
        <v>504</v>
      </c>
      <c r="L1497" s="1" t="s">
        <v>84</v>
      </c>
      <c r="M1497" s="1" t="s">
        <v>517</v>
      </c>
      <c r="N1497" s="1" t="s">
        <v>33819</v>
      </c>
      <c r="O1497" s="1" t="s">
        <v>180</v>
      </c>
      <c r="P1497" t="s">
        <v>53</v>
      </c>
      <c r="Q1497" s="1" t="s">
        <v>197</v>
      </c>
      <c r="R1497" s="1" t="s">
        <v>150</v>
      </c>
      <c r="S1497" s="1" t="s">
        <v>11545</v>
      </c>
      <c r="T1497" s="1" t="s">
        <v>11546</v>
      </c>
      <c r="U1497" s="1" t="s">
        <v>4482</v>
      </c>
      <c r="V1497" s="1" t="s">
        <v>8362</v>
      </c>
      <c r="W1497" s="1" t="s">
        <v>75</v>
      </c>
      <c r="X1497" t="str">
        <f t="shared" si="162"/>
        <v>Complete</v>
      </c>
      <c r="Y1497">
        <f>MAX(0,100-IF(G1497="Invalid",Config!$B$5,0)-IF(I1497="Invalid",Config!$B$6,0)-IF(X1497="Incomplete",Config!$B$7,0)-IF(AF1497="Yes",Config!$B$37,0))</f>
        <v>100</v>
      </c>
      <c r="Z1497" s="1">
        <f>IF(OR(TRIM(B1497)="",COUNTIF(Config!$B$15:$B$19,B1497)&gt;0),1,0)+IF(OR(TRIM(C1497)="",COUNTIF(Config!$B$15:$B$19,C1497)&gt;0),1,0)+IF(OR(TRIM(F1497)="",COUNTIF(Config!$B$15:$B$19,F1497)&gt;0),1,0)+IF(OR(TRIM(H1497)="",COUNTIF(Config!$B$15:$B$19,H1497)&gt;0),1,0)+IF(OR(TRIM(E1497)="",COUNTIF(Config!$B$15:$B$19,E1497)&gt;0),1,0)+IF(OR(TRIM(K1497)="",COUNTIF(Config!$B$15:$B$19,K1497)&gt;0),1,0)+IF(OR(TRIM(P1497)="",COUNTIF(Config!$B$15:$B$19,P1497)&gt;0),1,0)+IF(OR(TRIM(R1497)="",COUNTIF(Config!$B$15:$B$19,R1497)&gt;0),1,0)</f>
        <v>0</v>
      </c>
      <c r="AA1497" s="1" cm="1">
        <f t="array" ref="AA1497">SUMPRODUCT(LEN(H1497)-LEN(SUBSTITUTE(H1497,{"0";"1";"2";"3";"4";"5";"6";"7";"8";"9"},"")))</f>
        <v>12</v>
      </c>
      <c r="AC1497" t="str">
        <f t="shared" si="163"/>
        <v/>
      </c>
      <c r="AD1497">
        <f t="shared" si="164"/>
        <v>1</v>
      </c>
      <c r="AE1497">
        <f t="shared" si="165"/>
        <v>1</v>
      </c>
      <c r="AF1497" t="str">
        <f t="shared" si="166"/>
        <v>No</v>
      </c>
      <c r="AG1497">
        <f t="shared" ca="1" si="167"/>
        <v>490</v>
      </c>
      <c r="AH1497" t="str">
        <f ca="1">IF(OR(V1497="",AG1497=""),"Yes",IF(AG1497&gt;Config!$B$41,"Yes","No"))</f>
        <v>Yes</v>
      </c>
    </row>
    <row r="1498" spans="1:34" x14ac:dyDescent="0.25">
      <c r="A1498" s="1" t="s">
        <v>11547</v>
      </c>
      <c r="B1498" s="1" t="s">
        <v>2778</v>
      </c>
      <c r="C1498" s="1" t="s">
        <v>33938</v>
      </c>
      <c r="D1498" s="1" t="s">
        <v>34675</v>
      </c>
      <c r="E1498" s="1" t="s">
        <v>33824</v>
      </c>
      <c r="F1498" s="1" t="s">
        <v>11548</v>
      </c>
      <c r="G1498" t="str">
        <f t="shared" si="161"/>
        <v>Valid</v>
      </c>
      <c r="H1498" s="1" t="s">
        <v>11549</v>
      </c>
      <c r="I1498" t="str" cm="1">
        <f t="array" ref="I1498">IF(OR(TRIM(H1498)="",ISNUMBER(SEARCH("#",H1498)),AA1498&lt;Config!$B$8,SUMPRODUCT(--ISNUMBER(SEARCH({"a";"b";"c";"d";"e";"f";"g";"h";"i";"j";"k";"l";"m";"n";"o";"p";"q";"r";"s";"t";"u";"v";"w";"x";"y";"z"},H1498)))&gt;0),"Invalid","Valid")</f>
        <v>Valid</v>
      </c>
      <c r="J1498" s="1" t="s">
        <v>11550</v>
      </c>
      <c r="K1498" s="1" t="s">
        <v>287</v>
      </c>
      <c r="L1498" s="1" t="s">
        <v>450</v>
      </c>
      <c r="M1498" s="1" t="s">
        <v>165</v>
      </c>
      <c r="N1498" s="1" t="s">
        <v>713</v>
      </c>
      <c r="O1498" s="1" t="s">
        <v>69</v>
      </c>
      <c r="P1498" t="s">
        <v>87</v>
      </c>
      <c r="Q1498" s="1" t="s">
        <v>438</v>
      </c>
      <c r="R1498" s="1" t="s">
        <v>379</v>
      </c>
      <c r="S1498" s="1" t="s">
        <v>11551</v>
      </c>
      <c r="T1498" s="1" t="s">
        <v>11552</v>
      </c>
      <c r="U1498" s="1" t="s">
        <v>11553</v>
      </c>
      <c r="V1498" s="1" t="s">
        <v>6595</v>
      </c>
      <c r="W1498" s="1" t="s">
        <v>75</v>
      </c>
      <c r="X1498" t="str">
        <f t="shared" si="162"/>
        <v>Complete</v>
      </c>
      <c r="Y1498">
        <f>MAX(0,100-IF(G1498="Invalid",Config!$B$5,0)-IF(I1498="Invalid",Config!$B$6,0)-IF(X1498="Incomplete",Config!$B$7,0)-IF(AF1498="Yes",Config!$B$37,0))</f>
        <v>100</v>
      </c>
      <c r="Z1498" s="1">
        <f>IF(OR(TRIM(B1498)="",COUNTIF(Config!$B$15:$B$19,B1498)&gt;0),1,0)+IF(OR(TRIM(C1498)="",COUNTIF(Config!$B$15:$B$19,C1498)&gt;0),1,0)+IF(OR(TRIM(F1498)="",COUNTIF(Config!$B$15:$B$19,F1498)&gt;0),1,0)+IF(OR(TRIM(H1498)="",COUNTIF(Config!$B$15:$B$19,H1498)&gt;0),1,0)+IF(OR(TRIM(E1498)="",COUNTIF(Config!$B$15:$B$19,E1498)&gt;0),1,0)+IF(OR(TRIM(K1498)="",COUNTIF(Config!$B$15:$B$19,K1498)&gt;0),1,0)+IF(OR(TRIM(P1498)="",COUNTIF(Config!$B$15:$B$19,P1498)&gt;0),1,0)+IF(OR(TRIM(R1498)="",COUNTIF(Config!$B$15:$B$19,R1498)&gt;0),1,0)</f>
        <v>0</v>
      </c>
      <c r="AA1498" s="1" cm="1">
        <f t="array" ref="AA1498">SUMPRODUCT(LEN(H1498)-LEN(SUBSTITUTE(H1498,{"0";"1";"2";"3";"4";"5";"6";"7";"8";"9"},"")))</f>
        <v>11</v>
      </c>
      <c r="AC1498" t="str">
        <f t="shared" si="163"/>
        <v/>
      </c>
      <c r="AD1498">
        <f t="shared" si="164"/>
        <v>1</v>
      </c>
      <c r="AE1498">
        <f t="shared" si="165"/>
        <v>1</v>
      </c>
      <c r="AF1498" t="str">
        <f t="shared" si="166"/>
        <v>No</v>
      </c>
      <c r="AG1498">
        <f t="shared" ca="1" si="167"/>
        <v>162</v>
      </c>
      <c r="AH1498" t="str">
        <f ca="1">IF(OR(V1498="",AG1498=""),"Yes",IF(AG1498&gt;Config!$B$41,"Yes","No"))</f>
        <v>No</v>
      </c>
    </row>
    <row r="1499" spans="1:34" x14ac:dyDescent="0.25">
      <c r="A1499" s="1" t="s">
        <v>11554</v>
      </c>
      <c r="B1499" s="1" t="s">
        <v>1982</v>
      </c>
      <c r="C1499" s="1" t="s">
        <v>1736</v>
      </c>
      <c r="D1499" s="1" t="s">
        <v>11555</v>
      </c>
      <c r="E1499" s="1" t="s">
        <v>681</v>
      </c>
      <c r="F1499" s="1" t="s">
        <v>11556</v>
      </c>
      <c r="G1499" t="str">
        <f t="shared" si="161"/>
        <v>Valid</v>
      </c>
      <c r="H1499" s="1" t="s">
        <v>11557</v>
      </c>
      <c r="I1499" t="str" cm="1">
        <f t="array" ref="I1499">IF(OR(TRIM(H1499)="",ISNUMBER(SEARCH("#",H1499)),AA1499&lt;Config!$B$8,SUMPRODUCT(--ISNUMBER(SEARCH({"a";"b";"c";"d";"e";"f";"g";"h";"i";"j";"k";"l";"m";"n";"o";"p";"q";"r";"s";"t";"u";"v";"w";"x";"y";"z"},H1499)))&gt;0),"Invalid","Valid")</f>
        <v>Valid</v>
      </c>
      <c r="J1499" s="1" t="s">
        <v>11558</v>
      </c>
      <c r="K1499" s="1" t="s">
        <v>722</v>
      </c>
      <c r="L1499" s="1" t="s">
        <v>84</v>
      </c>
      <c r="M1499" s="1" t="s">
        <v>462</v>
      </c>
      <c r="N1499" s="1" t="s">
        <v>68</v>
      </c>
      <c r="O1499" s="1" t="s">
        <v>52</v>
      </c>
      <c r="P1499" t="s">
        <v>236</v>
      </c>
      <c r="Q1499" s="1" t="s">
        <v>253</v>
      </c>
      <c r="R1499" s="1" t="s">
        <v>253</v>
      </c>
      <c r="S1499" s="1" t="s">
        <v>11559</v>
      </c>
      <c r="T1499" s="1" t="s">
        <v>11560</v>
      </c>
      <c r="U1499" s="1" t="s">
        <v>687</v>
      </c>
      <c r="V1499" s="1" t="s">
        <v>11561</v>
      </c>
      <c r="W1499" s="1" t="s">
        <v>40</v>
      </c>
      <c r="X1499" t="str">
        <f t="shared" si="162"/>
        <v>Complete</v>
      </c>
      <c r="Y1499">
        <f>MAX(0,100-IF(G1499="Invalid",Config!$B$5,0)-IF(I1499="Invalid",Config!$B$6,0)-IF(X1499="Incomplete",Config!$B$7,0)-IF(AF1499="Yes",Config!$B$37,0))</f>
        <v>100</v>
      </c>
      <c r="Z1499" s="1">
        <f>IF(OR(TRIM(B1499)="",COUNTIF(Config!$B$15:$B$19,B1499)&gt;0),1,0)+IF(OR(TRIM(C1499)="",COUNTIF(Config!$B$15:$B$19,C1499)&gt;0),1,0)+IF(OR(TRIM(F1499)="",COUNTIF(Config!$B$15:$B$19,F1499)&gt;0),1,0)+IF(OR(TRIM(H1499)="",COUNTIF(Config!$B$15:$B$19,H1499)&gt;0),1,0)+IF(OR(TRIM(E1499)="",COUNTIF(Config!$B$15:$B$19,E1499)&gt;0),1,0)+IF(OR(TRIM(K1499)="",COUNTIF(Config!$B$15:$B$19,K1499)&gt;0),1,0)+IF(OR(TRIM(P1499)="",COUNTIF(Config!$B$15:$B$19,P1499)&gt;0),1,0)+IF(OR(TRIM(R1499)="",COUNTIF(Config!$B$15:$B$19,R1499)&gt;0),1,0)</f>
        <v>0</v>
      </c>
      <c r="AA1499" s="1" cm="1">
        <f t="array" ref="AA1499">SUMPRODUCT(LEN(H1499)-LEN(SUBSTITUTE(H1499,{"0";"1";"2";"3";"4";"5";"6";"7";"8";"9"},"")))</f>
        <v>12</v>
      </c>
      <c r="AC1499" t="str">
        <f t="shared" si="163"/>
        <v/>
      </c>
      <c r="AD1499">
        <f t="shared" si="164"/>
        <v>1</v>
      </c>
      <c r="AE1499">
        <f t="shared" si="165"/>
        <v>1</v>
      </c>
      <c r="AF1499" t="str">
        <f t="shared" si="166"/>
        <v>No</v>
      </c>
      <c r="AG1499">
        <f t="shared" ca="1" si="167"/>
        <v>743</v>
      </c>
      <c r="AH1499" t="str">
        <f ca="1">IF(OR(V1499="",AG1499=""),"Yes",IF(AG1499&gt;Config!$B$41,"Yes","No"))</f>
        <v>Yes</v>
      </c>
    </row>
    <row r="1500" spans="1:34" x14ac:dyDescent="0.25">
      <c r="A1500" s="1" t="s">
        <v>11562</v>
      </c>
      <c r="B1500" s="1" t="s">
        <v>2911</v>
      </c>
      <c r="C1500" s="1" t="s">
        <v>33815</v>
      </c>
      <c r="D1500" s="1" t="s">
        <v>2911</v>
      </c>
      <c r="E1500" s="1" t="s">
        <v>33858</v>
      </c>
      <c r="F1500" s="1" t="s">
        <v>11563</v>
      </c>
      <c r="G1500" t="str">
        <f t="shared" si="161"/>
        <v>Valid</v>
      </c>
      <c r="H1500" s="1" t="s">
        <v>11564</v>
      </c>
      <c r="I1500" t="str" cm="1">
        <f t="array" ref="I1500">IF(OR(TRIM(H1500)="",ISNUMBER(SEARCH("#",H1500)),AA1500&lt;Config!$B$8,SUMPRODUCT(--ISNUMBER(SEARCH({"a";"b";"c";"d";"e";"f";"g";"h";"i";"j";"k";"l";"m";"n";"o";"p";"q";"r";"s";"t";"u";"v";"w";"x";"y";"z"},H1500)))&gt;0),"Invalid","Valid")</f>
        <v>Valid</v>
      </c>
      <c r="J1500" s="1" t="s">
        <v>11565</v>
      </c>
      <c r="K1500" s="1" t="s">
        <v>504</v>
      </c>
      <c r="L1500" s="1" t="s">
        <v>265</v>
      </c>
      <c r="M1500" s="1" t="s">
        <v>33827</v>
      </c>
      <c r="N1500" s="1" t="s">
        <v>437</v>
      </c>
      <c r="O1500" s="1" t="s">
        <v>69</v>
      </c>
      <c r="P1500" t="s">
        <v>53</v>
      </c>
      <c r="Q1500" s="1" t="s">
        <v>150</v>
      </c>
      <c r="R1500" s="1" t="s">
        <v>288</v>
      </c>
      <c r="S1500" s="1" t="s">
        <v>11566</v>
      </c>
      <c r="T1500" s="1" t="s">
        <v>11567</v>
      </c>
      <c r="U1500" s="1" t="s">
        <v>7498</v>
      </c>
      <c r="V1500" s="1" t="s">
        <v>1521</v>
      </c>
      <c r="W1500" s="1" t="s">
        <v>384</v>
      </c>
      <c r="X1500" t="str">
        <f t="shared" si="162"/>
        <v>Incomplete</v>
      </c>
      <c r="Y1500">
        <f>MAX(0,100-IF(G1500="Invalid",Config!$B$5,0)-IF(I1500="Invalid",Config!$B$6,0)-IF(X1500="Incomplete",Config!$B$7,0)-IF(AF1500="Yes",Config!$B$37,0))</f>
        <v>60</v>
      </c>
      <c r="Z1500" s="1">
        <f>IF(OR(TRIM(B1500)="",COUNTIF(Config!$B$15:$B$19,B1500)&gt;0),1,0)+IF(OR(TRIM(C1500)="",COUNTIF(Config!$B$15:$B$19,C1500)&gt;0),1,0)+IF(OR(TRIM(F1500)="",COUNTIF(Config!$B$15:$B$19,F1500)&gt;0),1,0)+IF(OR(TRIM(H1500)="",COUNTIF(Config!$B$15:$B$19,H1500)&gt;0),1,0)+IF(OR(TRIM(E1500)="",COUNTIF(Config!$B$15:$B$19,E1500)&gt;0),1,0)+IF(OR(TRIM(K1500)="",COUNTIF(Config!$B$15:$B$19,K1500)&gt;0),1,0)+IF(OR(TRIM(P1500)="",COUNTIF(Config!$B$15:$B$19,P1500)&gt;0),1,0)+IF(OR(TRIM(R1500)="",COUNTIF(Config!$B$15:$B$19,R1500)&gt;0),1,0)</f>
        <v>1</v>
      </c>
      <c r="AA1500" s="1" cm="1">
        <f t="array" ref="AA1500">SUMPRODUCT(LEN(H1500)-LEN(SUBSTITUTE(H1500,{"0";"1";"2";"3";"4";"5";"6";"7";"8";"9"},"")))</f>
        <v>10</v>
      </c>
      <c r="AC1500" t="str">
        <f t="shared" si="163"/>
        <v>Incomplete Profile</v>
      </c>
      <c r="AD1500">
        <f t="shared" si="164"/>
        <v>1</v>
      </c>
      <c r="AE1500">
        <f t="shared" si="165"/>
        <v>1</v>
      </c>
      <c r="AF1500" t="str">
        <f t="shared" si="166"/>
        <v>No</v>
      </c>
      <c r="AG1500">
        <f t="shared" ca="1" si="167"/>
        <v>37</v>
      </c>
      <c r="AH1500" t="str">
        <f ca="1">IF(OR(V1500="",AG1500=""),"Yes",IF(AG1500&gt;Config!$B$41,"Yes","No"))</f>
        <v>No</v>
      </c>
    </row>
    <row r="1501" spans="1:34" x14ac:dyDescent="0.25">
      <c r="A1501" s="1" t="s">
        <v>11568</v>
      </c>
      <c r="B1501" s="1" t="s">
        <v>112</v>
      </c>
      <c r="C1501" s="1" t="s">
        <v>1441</v>
      </c>
      <c r="D1501" s="1" t="s">
        <v>11569</v>
      </c>
      <c r="E1501" s="1" t="s">
        <v>34676</v>
      </c>
      <c r="F1501" s="1" t="s">
        <v>11570</v>
      </c>
      <c r="G1501" t="str">
        <f t="shared" si="161"/>
        <v>Valid</v>
      </c>
      <c r="H1501" s="1" t="s">
        <v>11571</v>
      </c>
      <c r="I1501" t="str" cm="1">
        <f t="array" ref="I1501">IF(OR(TRIM(H1501)="",ISNUMBER(SEARCH("#",H1501)),AA1501&lt;Config!$B$8,SUMPRODUCT(--ISNUMBER(SEARCH({"a";"b";"c";"d";"e";"f";"g";"h";"i";"j";"k";"l";"m";"n";"o";"p";"q";"r";"s";"t";"u";"v";"w";"x";"y";"z"},H1501)))&gt;0),"Invalid","Valid")</f>
        <v>Valid</v>
      </c>
      <c r="J1501" s="1" t="s">
        <v>11572</v>
      </c>
      <c r="K1501" s="1" t="s">
        <v>264</v>
      </c>
      <c r="L1501" s="1" t="s">
        <v>164</v>
      </c>
      <c r="M1501" s="1" t="s">
        <v>251</v>
      </c>
      <c r="N1501" s="1" t="s">
        <v>31</v>
      </c>
      <c r="O1501" s="1" t="s">
        <v>149</v>
      </c>
      <c r="P1501" t="s">
        <v>236</v>
      </c>
      <c r="Q1501" s="1" t="s">
        <v>237</v>
      </c>
      <c r="R1501" s="1" t="s">
        <v>237</v>
      </c>
      <c r="S1501" s="1" t="s">
        <v>10316</v>
      </c>
      <c r="T1501" s="1" t="s">
        <v>11573</v>
      </c>
      <c r="U1501" s="1" t="s">
        <v>5733</v>
      </c>
      <c r="V1501" s="1" t="s">
        <v>4210</v>
      </c>
      <c r="W1501" s="1" t="s">
        <v>94</v>
      </c>
      <c r="X1501" t="str">
        <f t="shared" si="162"/>
        <v>Complete</v>
      </c>
      <c r="Y1501">
        <f>MAX(0,100-IF(G1501="Invalid",Config!$B$5,0)-IF(I1501="Invalid",Config!$B$6,0)-IF(X1501="Incomplete",Config!$B$7,0)-IF(AF1501="Yes",Config!$B$37,0))</f>
        <v>100</v>
      </c>
      <c r="Z1501" s="1">
        <f>IF(OR(TRIM(B1501)="",COUNTIF(Config!$B$15:$B$19,B1501)&gt;0),1,0)+IF(OR(TRIM(C1501)="",COUNTIF(Config!$B$15:$B$19,C1501)&gt;0),1,0)+IF(OR(TRIM(F1501)="",COUNTIF(Config!$B$15:$B$19,F1501)&gt;0),1,0)+IF(OR(TRIM(H1501)="",COUNTIF(Config!$B$15:$B$19,H1501)&gt;0),1,0)+IF(OR(TRIM(E1501)="",COUNTIF(Config!$B$15:$B$19,E1501)&gt;0),1,0)+IF(OR(TRIM(K1501)="",COUNTIF(Config!$B$15:$B$19,K1501)&gt;0),1,0)+IF(OR(TRIM(P1501)="",COUNTIF(Config!$B$15:$B$19,P1501)&gt;0),1,0)+IF(OR(TRIM(R1501)="",COUNTIF(Config!$B$15:$B$19,R1501)&gt;0),1,0)</f>
        <v>0</v>
      </c>
      <c r="AA1501" s="1" cm="1">
        <f t="array" ref="AA1501">SUMPRODUCT(LEN(H1501)-LEN(SUBSTITUTE(H1501,{"0";"1";"2";"3";"4";"5";"6";"7";"8";"9"},"")))</f>
        <v>10</v>
      </c>
      <c r="AC1501" t="str">
        <f t="shared" si="163"/>
        <v/>
      </c>
      <c r="AD1501">
        <f t="shared" si="164"/>
        <v>1</v>
      </c>
      <c r="AE1501">
        <f t="shared" si="165"/>
        <v>1</v>
      </c>
      <c r="AF1501" t="str">
        <f t="shared" si="166"/>
        <v>No</v>
      </c>
      <c r="AG1501">
        <f t="shared" ca="1" si="167"/>
        <v>571</v>
      </c>
      <c r="AH1501" t="str">
        <f ca="1">IF(OR(V1501="",AG1501=""),"Yes",IF(AG1501&gt;Config!$B$41,"Yes","No"))</f>
        <v>Yes</v>
      </c>
    </row>
    <row r="1502" spans="1:34" x14ac:dyDescent="0.25">
      <c r="A1502" s="1" t="s">
        <v>11574</v>
      </c>
      <c r="B1502" s="1" t="s">
        <v>678</v>
      </c>
      <c r="C1502" s="1" t="s">
        <v>43</v>
      </c>
      <c r="D1502" s="1" t="s">
        <v>11575</v>
      </c>
      <c r="E1502" s="1" t="s">
        <v>34677</v>
      </c>
      <c r="F1502" s="1" t="s">
        <v>11576</v>
      </c>
      <c r="G1502" t="str">
        <f t="shared" si="161"/>
        <v>Valid</v>
      </c>
      <c r="H1502" s="1" t="s">
        <v>11577</v>
      </c>
      <c r="I1502" t="str" cm="1">
        <f t="array" ref="I1502">IF(OR(TRIM(H1502)="",ISNUMBER(SEARCH("#",H1502)),AA1502&lt;Config!$B$8,SUMPRODUCT(--ISNUMBER(SEARCH({"a";"b";"c";"d";"e";"f";"g";"h";"i";"j";"k";"l";"m";"n";"o";"p";"q";"r";"s";"t";"u";"v";"w";"x";"y";"z"},H1502)))&gt;0),"Invalid","Valid")</f>
        <v>Valid</v>
      </c>
      <c r="J1502" s="1" t="s">
        <v>11578</v>
      </c>
      <c r="K1502" s="1" t="s">
        <v>625</v>
      </c>
      <c r="L1502" s="1" t="s">
        <v>29</v>
      </c>
      <c r="M1502" s="1" t="s">
        <v>517</v>
      </c>
      <c r="N1502" s="1" t="s">
        <v>148</v>
      </c>
      <c r="O1502" s="1" t="s">
        <v>149</v>
      </c>
      <c r="P1502" t="s">
        <v>328</v>
      </c>
      <c r="Q1502" s="1" t="s">
        <v>329</v>
      </c>
      <c r="R1502" s="1" t="s">
        <v>392</v>
      </c>
      <c r="S1502" s="1" t="s">
        <v>10766</v>
      </c>
      <c r="T1502" s="1" t="s">
        <v>11579</v>
      </c>
      <c r="U1502" s="1" t="s">
        <v>486</v>
      </c>
      <c r="V1502" s="1" t="s">
        <v>5367</v>
      </c>
      <c r="W1502" s="1" t="s">
        <v>94</v>
      </c>
      <c r="X1502" t="str">
        <f t="shared" si="162"/>
        <v>Complete</v>
      </c>
      <c r="Y1502">
        <f>MAX(0,100-IF(G1502="Invalid",Config!$B$5,0)-IF(I1502="Invalid",Config!$B$6,0)-IF(X1502="Incomplete",Config!$B$7,0)-IF(AF1502="Yes",Config!$B$37,0))</f>
        <v>75</v>
      </c>
      <c r="Z1502" s="1">
        <f>IF(OR(TRIM(B1502)="",COUNTIF(Config!$B$15:$B$19,B1502)&gt;0),1,0)+IF(OR(TRIM(C1502)="",COUNTIF(Config!$B$15:$B$19,C1502)&gt;0),1,0)+IF(OR(TRIM(F1502)="",COUNTIF(Config!$B$15:$B$19,F1502)&gt;0),1,0)+IF(OR(TRIM(H1502)="",COUNTIF(Config!$B$15:$B$19,H1502)&gt;0),1,0)+IF(OR(TRIM(E1502)="",COUNTIF(Config!$B$15:$B$19,E1502)&gt;0),1,0)+IF(OR(TRIM(K1502)="",COUNTIF(Config!$B$15:$B$19,K1502)&gt;0),1,0)+IF(OR(TRIM(P1502)="",COUNTIF(Config!$B$15:$B$19,P1502)&gt;0),1,0)+IF(OR(TRIM(R1502)="",COUNTIF(Config!$B$15:$B$19,R1502)&gt;0),1,0)</f>
        <v>0</v>
      </c>
      <c r="AA1502" s="1" cm="1">
        <f t="array" ref="AA1502">SUMPRODUCT(LEN(H1502)-LEN(SUBSTITUTE(H1502,{"0";"1";"2";"3";"4";"5";"6";"7";"8";"9"},"")))</f>
        <v>11</v>
      </c>
      <c r="AC1502" t="str">
        <f t="shared" si="163"/>
        <v>Potential Duplicate</v>
      </c>
      <c r="AD1502">
        <f t="shared" si="164"/>
        <v>2</v>
      </c>
      <c r="AE1502">
        <f t="shared" si="165"/>
        <v>2</v>
      </c>
      <c r="AF1502" t="str">
        <f t="shared" si="166"/>
        <v>Yes</v>
      </c>
      <c r="AG1502">
        <f t="shared" ca="1" si="167"/>
        <v>90</v>
      </c>
      <c r="AH1502" t="str">
        <f ca="1">IF(OR(V1502="",AG1502=""),"Yes",IF(AG1502&gt;Config!$B$41,"Yes","No"))</f>
        <v>No</v>
      </c>
    </row>
    <row r="1503" spans="1:34" x14ac:dyDescent="0.25">
      <c r="A1503" s="1" t="s">
        <v>11580</v>
      </c>
      <c r="B1503" s="1" t="s">
        <v>1399</v>
      </c>
      <c r="C1503" s="1" t="s">
        <v>33815</v>
      </c>
      <c r="D1503" s="1" t="s">
        <v>1399</v>
      </c>
      <c r="E1503" s="1" t="s">
        <v>34678</v>
      </c>
      <c r="F1503" s="1" t="s">
        <v>11581</v>
      </c>
      <c r="G1503" t="str">
        <f t="shared" si="161"/>
        <v>Valid</v>
      </c>
      <c r="H1503" s="1" t="s">
        <v>11582</v>
      </c>
      <c r="I1503" t="str" cm="1">
        <f t="array" ref="I1503">IF(OR(TRIM(H1503)="",ISNUMBER(SEARCH("#",H1503)),AA1503&lt;Config!$B$8,SUMPRODUCT(--ISNUMBER(SEARCH({"a";"b";"c";"d";"e";"f";"g";"h";"i";"j";"k";"l";"m";"n";"o";"p";"q";"r";"s";"t";"u";"v";"w";"x";"y";"z"},H1503)))&gt;0),"Invalid","Valid")</f>
        <v>Valid</v>
      </c>
      <c r="J1503" s="1" t="s">
        <v>11583</v>
      </c>
      <c r="K1503" s="1" t="s">
        <v>1001</v>
      </c>
      <c r="L1503" s="1" t="s">
        <v>164</v>
      </c>
      <c r="M1503" s="1" t="s">
        <v>33827</v>
      </c>
      <c r="N1503" s="1" t="s">
        <v>358</v>
      </c>
      <c r="O1503" s="1" t="s">
        <v>180</v>
      </c>
      <c r="P1503" t="s">
        <v>53</v>
      </c>
      <c r="Q1503" s="1" t="s">
        <v>150</v>
      </c>
      <c r="R1503" s="1" t="s">
        <v>415</v>
      </c>
      <c r="S1503" s="1" t="s">
        <v>11584</v>
      </c>
      <c r="T1503" s="1" t="s">
        <v>11585</v>
      </c>
      <c r="U1503" s="1" t="s">
        <v>1466</v>
      </c>
      <c r="V1503" s="1" t="s">
        <v>140</v>
      </c>
      <c r="W1503" s="1" t="s">
        <v>125</v>
      </c>
      <c r="X1503" t="str">
        <f t="shared" si="162"/>
        <v>Incomplete</v>
      </c>
      <c r="Y1503">
        <f>MAX(0,100-IF(G1503="Invalid",Config!$B$5,0)-IF(I1503="Invalid",Config!$B$6,0)-IF(X1503="Incomplete",Config!$B$7,0)-IF(AF1503="Yes",Config!$B$37,0))</f>
        <v>35</v>
      </c>
      <c r="Z1503" s="1">
        <f>IF(OR(TRIM(B1503)="",COUNTIF(Config!$B$15:$B$19,B1503)&gt;0),1,0)+IF(OR(TRIM(C1503)="",COUNTIF(Config!$B$15:$B$19,C1503)&gt;0),1,0)+IF(OR(TRIM(F1503)="",COUNTIF(Config!$B$15:$B$19,F1503)&gt;0),1,0)+IF(OR(TRIM(H1503)="",COUNTIF(Config!$B$15:$B$19,H1503)&gt;0),1,0)+IF(OR(TRIM(E1503)="",COUNTIF(Config!$B$15:$B$19,E1503)&gt;0),1,0)+IF(OR(TRIM(K1503)="",COUNTIF(Config!$B$15:$B$19,K1503)&gt;0),1,0)+IF(OR(TRIM(P1503)="",COUNTIF(Config!$B$15:$B$19,P1503)&gt;0),1,0)+IF(OR(TRIM(R1503)="",COUNTIF(Config!$B$15:$B$19,R1503)&gt;0),1,0)</f>
        <v>1</v>
      </c>
      <c r="AA1503" s="1" cm="1">
        <f t="array" ref="AA1503">SUMPRODUCT(LEN(H1503)-LEN(SUBSTITUTE(H1503,{"0";"1";"2";"3";"4";"5";"6";"7";"8";"9"},"")))</f>
        <v>12</v>
      </c>
      <c r="AC1503" t="str">
        <f t="shared" si="163"/>
        <v>Incomplete Profile; Potential Duplicate</v>
      </c>
      <c r="AD1503">
        <f t="shared" si="164"/>
        <v>2</v>
      </c>
      <c r="AE1503">
        <f t="shared" si="165"/>
        <v>2</v>
      </c>
      <c r="AF1503" t="str">
        <f t="shared" si="166"/>
        <v>Yes</v>
      </c>
      <c r="AG1503">
        <f t="shared" ca="1" si="167"/>
        <v>37</v>
      </c>
      <c r="AH1503" t="str">
        <f ca="1">IF(OR(V1503="",AG1503=""),"Yes",IF(AG1503&gt;Config!$B$41,"Yes","No"))</f>
        <v>No</v>
      </c>
    </row>
    <row r="1504" spans="1:34" x14ac:dyDescent="0.25">
      <c r="A1504" s="1" t="s">
        <v>11586</v>
      </c>
      <c r="B1504" s="1" t="s">
        <v>2431</v>
      </c>
      <c r="C1504" s="1" t="s">
        <v>189</v>
      </c>
      <c r="D1504" s="1" t="s">
        <v>11587</v>
      </c>
      <c r="E1504" s="1" t="s">
        <v>739</v>
      </c>
      <c r="F1504" s="1" t="s">
        <v>11588</v>
      </c>
      <c r="G1504" t="str">
        <f t="shared" si="161"/>
        <v>Valid</v>
      </c>
      <c r="H1504" s="1" t="s">
        <v>11589</v>
      </c>
      <c r="I1504" t="str" cm="1">
        <f t="array" ref="I1504">IF(OR(TRIM(H1504)="",ISNUMBER(SEARCH("#",H1504)),AA1504&lt;Config!$B$8,SUMPRODUCT(--ISNUMBER(SEARCH({"a";"b";"c";"d";"e";"f";"g";"h";"i";"j";"k";"l";"m";"n";"o";"p";"q";"r";"s";"t";"u";"v";"w";"x";"y";"z"},H1504)))&gt;0),"Invalid","Valid")</f>
        <v>Valid</v>
      </c>
      <c r="J1504" s="1" t="s">
        <v>11590</v>
      </c>
      <c r="K1504" s="1" t="s">
        <v>250</v>
      </c>
      <c r="L1504" s="1" t="s">
        <v>265</v>
      </c>
      <c r="M1504" s="1" t="s">
        <v>343</v>
      </c>
      <c r="N1504" s="1" t="s">
        <v>358</v>
      </c>
      <c r="O1504" s="1" t="s">
        <v>52</v>
      </c>
      <c r="P1504" t="s">
        <v>53</v>
      </c>
      <c r="Q1504" s="1" t="s">
        <v>197</v>
      </c>
      <c r="R1504" s="1" t="s">
        <v>288</v>
      </c>
      <c r="S1504" s="1" t="s">
        <v>11591</v>
      </c>
      <c r="T1504" s="1" t="s">
        <v>11592</v>
      </c>
      <c r="U1504" s="1" t="s">
        <v>11593</v>
      </c>
      <c r="V1504" s="1" t="s">
        <v>38</v>
      </c>
      <c r="W1504" s="1" t="s">
        <v>186</v>
      </c>
      <c r="X1504" t="str">
        <f t="shared" si="162"/>
        <v>Complete</v>
      </c>
      <c r="Y1504">
        <f>MAX(0,100-IF(G1504="Invalid",Config!$B$5,0)-IF(I1504="Invalid",Config!$B$6,0)-IF(X1504="Incomplete",Config!$B$7,0)-IF(AF1504="Yes",Config!$B$37,0))</f>
        <v>100</v>
      </c>
      <c r="Z1504" s="1">
        <f>IF(OR(TRIM(B1504)="",COUNTIF(Config!$B$15:$B$19,B1504)&gt;0),1,0)+IF(OR(TRIM(C1504)="",COUNTIF(Config!$B$15:$B$19,C1504)&gt;0),1,0)+IF(OR(TRIM(F1504)="",COUNTIF(Config!$B$15:$B$19,F1504)&gt;0),1,0)+IF(OR(TRIM(H1504)="",COUNTIF(Config!$B$15:$B$19,H1504)&gt;0),1,0)+IF(OR(TRIM(E1504)="",COUNTIF(Config!$B$15:$B$19,E1504)&gt;0),1,0)+IF(OR(TRIM(K1504)="",COUNTIF(Config!$B$15:$B$19,K1504)&gt;0),1,0)+IF(OR(TRIM(P1504)="",COUNTIF(Config!$B$15:$B$19,P1504)&gt;0),1,0)+IF(OR(TRIM(R1504)="",COUNTIF(Config!$B$15:$B$19,R1504)&gt;0),1,0)</f>
        <v>0</v>
      </c>
      <c r="AA1504" s="1" cm="1">
        <f t="array" ref="AA1504">SUMPRODUCT(LEN(H1504)-LEN(SUBSTITUTE(H1504,{"0";"1";"2";"3";"4";"5";"6";"7";"8";"9"},"")))</f>
        <v>10</v>
      </c>
      <c r="AC1504" t="str">
        <f t="shared" si="163"/>
        <v/>
      </c>
      <c r="AD1504">
        <f t="shared" si="164"/>
        <v>1</v>
      </c>
      <c r="AE1504">
        <f t="shared" si="165"/>
        <v>1</v>
      </c>
      <c r="AF1504" t="str">
        <f t="shared" si="166"/>
        <v>No</v>
      </c>
      <c r="AG1504">
        <f t="shared" ca="1" si="167"/>
        <v>450</v>
      </c>
      <c r="AH1504" t="str">
        <f ca="1">IF(OR(V1504="",AG1504=""),"Yes",IF(AG1504&gt;Config!$B$41,"Yes","No"))</f>
        <v>Yes</v>
      </c>
    </row>
    <row r="1505" spans="1:34" x14ac:dyDescent="0.25">
      <c r="A1505" s="1" t="s">
        <v>11594</v>
      </c>
      <c r="B1505" s="1" t="s">
        <v>1624</v>
      </c>
      <c r="C1505" s="1" t="s">
        <v>308</v>
      </c>
      <c r="D1505" s="1" t="s">
        <v>1625</v>
      </c>
      <c r="E1505" s="1" t="s">
        <v>33866</v>
      </c>
      <c r="F1505" s="1" t="s">
        <v>11595</v>
      </c>
      <c r="G1505" t="str">
        <f t="shared" si="161"/>
        <v>Valid</v>
      </c>
      <c r="H1505" s="1" t="s">
        <v>11596</v>
      </c>
      <c r="I1505" t="str" cm="1">
        <f t="array" ref="I1505">IF(OR(TRIM(H1505)="",ISNUMBER(SEARCH("#",H1505)),AA1505&lt;Config!$B$8,SUMPRODUCT(--ISNUMBER(SEARCH({"a";"b";"c";"d";"e";"f";"g";"h";"i";"j";"k";"l";"m";"n";"o";"p";"q";"r";"s";"t";"u";"v";"w";"x";"y";"z"},H1505)))&gt;0),"Invalid","Valid")</f>
        <v>Valid</v>
      </c>
      <c r="J1505" s="1" t="s">
        <v>11597</v>
      </c>
      <c r="K1505" s="1" t="s">
        <v>425</v>
      </c>
      <c r="L1505" s="1" t="s">
        <v>164</v>
      </c>
      <c r="M1505" s="1" t="s">
        <v>462</v>
      </c>
      <c r="N1505" s="1" t="s">
        <v>33819</v>
      </c>
      <c r="O1505" s="1" t="s">
        <v>180</v>
      </c>
      <c r="P1505" t="s">
        <v>104</v>
      </c>
      <c r="Q1505" s="1" t="s">
        <v>732</v>
      </c>
      <c r="R1505" s="1" t="s">
        <v>106</v>
      </c>
      <c r="S1505" s="1" t="s">
        <v>11598</v>
      </c>
      <c r="T1505" s="1" t="s">
        <v>11599</v>
      </c>
      <c r="U1505" s="1" t="s">
        <v>11600</v>
      </c>
      <c r="V1505" s="1" t="s">
        <v>5193</v>
      </c>
      <c r="W1505" s="1" t="s">
        <v>94</v>
      </c>
      <c r="X1505" t="str">
        <f t="shared" si="162"/>
        <v>Complete</v>
      </c>
      <c r="Y1505">
        <f>MAX(0,100-IF(G1505="Invalid",Config!$B$5,0)-IF(I1505="Invalid",Config!$B$6,0)-IF(X1505="Incomplete",Config!$B$7,0)-IF(AF1505="Yes",Config!$B$37,0))</f>
        <v>100</v>
      </c>
      <c r="Z1505" s="1">
        <f>IF(OR(TRIM(B1505)="",COUNTIF(Config!$B$15:$B$19,B1505)&gt;0),1,0)+IF(OR(TRIM(C1505)="",COUNTIF(Config!$B$15:$B$19,C1505)&gt;0),1,0)+IF(OR(TRIM(F1505)="",COUNTIF(Config!$B$15:$B$19,F1505)&gt;0),1,0)+IF(OR(TRIM(H1505)="",COUNTIF(Config!$B$15:$B$19,H1505)&gt;0),1,0)+IF(OR(TRIM(E1505)="",COUNTIF(Config!$B$15:$B$19,E1505)&gt;0),1,0)+IF(OR(TRIM(K1505)="",COUNTIF(Config!$B$15:$B$19,K1505)&gt;0),1,0)+IF(OR(TRIM(P1505)="",COUNTIF(Config!$B$15:$B$19,P1505)&gt;0),1,0)+IF(OR(TRIM(R1505)="",COUNTIF(Config!$B$15:$B$19,R1505)&gt;0),1,0)</f>
        <v>0</v>
      </c>
      <c r="AA1505" s="1" cm="1">
        <f t="array" ref="AA1505">SUMPRODUCT(LEN(H1505)-LEN(SUBSTITUTE(H1505,{"0";"1";"2";"3";"4";"5";"6";"7";"8";"9"},"")))</f>
        <v>11</v>
      </c>
      <c r="AC1505" t="str">
        <f t="shared" si="163"/>
        <v/>
      </c>
      <c r="AD1505">
        <f t="shared" si="164"/>
        <v>1</v>
      </c>
      <c r="AE1505">
        <f t="shared" si="165"/>
        <v>1</v>
      </c>
      <c r="AF1505" t="str">
        <f t="shared" si="166"/>
        <v>No</v>
      </c>
      <c r="AG1505">
        <f t="shared" ca="1" si="167"/>
        <v>192</v>
      </c>
      <c r="AH1505" t="str">
        <f ca="1">IF(OR(V1505="",AG1505=""),"Yes",IF(AG1505&gt;Config!$B$41,"Yes","No"))</f>
        <v>No</v>
      </c>
    </row>
    <row r="1506" spans="1:34" x14ac:dyDescent="0.25">
      <c r="A1506" s="1" t="s">
        <v>11601</v>
      </c>
      <c r="B1506" s="1" t="s">
        <v>1015</v>
      </c>
      <c r="C1506" s="1" t="s">
        <v>1166</v>
      </c>
      <c r="D1506" s="1" t="s">
        <v>11602</v>
      </c>
      <c r="E1506" s="1" t="s">
        <v>339</v>
      </c>
      <c r="F1506" s="1" t="s">
        <v>11603</v>
      </c>
      <c r="G1506" t="str">
        <f t="shared" si="161"/>
        <v>Valid</v>
      </c>
      <c r="H1506" s="1" t="s">
        <v>11604</v>
      </c>
      <c r="I1506" t="str" cm="1">
        <f t="array" ref="I1506">IF(OR(TRIM(H1506)="",ISNUMBER(SEARCH("#",H1506)),AA1506&lt;Config!$B$8,SUMPRODUCT(--ISNUMBER(SEARCH({"a";"b";"c";"d";"e";"f";"g";"h";"i";"j";"k";"l";"m";"n";"o";"p";"q";"r";"s";"t";"u";"v";"w";"x";"y";"z"},H1506)))&gt;0),"Invalid","Valid")</f>
        <v>Valid</v>
      </c>
      <c r="J1506" s="1" t="s">
        <v>11605</v>
      </c>
      <c r="K1506" s="1" t="s">
        <v>425</v>
      </c>
      <c r="L1506" s="1" t="s">
        <v>49</v>
      </c>
      <c r="M1506" s="1" t="s">
        <v>517</v>
      </c>
      <c r="N1506" s="1" t="s">
        <v>51</v>
      </c>
      <c r="O1506" s="1" t="s">
        <v>32</v>
      </c>
      <c r="P1506" t="s">
        <v>104</v>
      </c>
      <c r="Q1506" s="1" t="s">
        <v>105</v>
      </c>
      <c r="R1506" s="1" t="s">
        <v>833</v>
      </c>
      <c r="S1506" s="1" t="s">
        <v>11606</v>
      </c>
      <c r="T1506" s="1" t="s">
        <v>11607</v>
      </c>
      <c r="U1506" s="1" t="s">
        <v>4635</v>
      </c>
      <c r="V1506" s="1" t="s">
        <v>6483</v>
      </c>
      <c r="W1506" s="1" t="s">
        <v>141</v>
      </c>
      <c r="X1506" t="str">
        <f t="shared" si="162"/>
        <v>Complete</v>
      </c>
      <c r="Y1506">
        <f>MAX(0,100-IF(G1506="Invalid",Config!$B$5,0)-IF(I1506="Invalid",Config!$B$6,0)-IF(X1506="Incomplete",Config!$B$7,0)-IF(AF1506="Yes",Config!$B$37,0))</f>
        <v>100</v>
      </c>
      <c r="Z1506" s="1">
        <f>IF(OR(TRIM(B1506)="",COUNTIF(Config!$B$15:$B$19,B1506)&gt;0),1,0)+IF(OR(TRIM(C1506)="",COUNTIF(Config!$B$15:$B$19,C1506)&gt;0),1,0)+IF(OR(TRIM(F1506)="",COUNTIF(Config!$B$15:$B$19,F1506)&gt;0),1,0)+IF(OR(TRIM(H1506)="",COUNTIF(Config!$B$15:$B$19,H1506)&gt;0),1,0)+IF(OR(TRIM(E1506)="",COUNTIF(Config!$B$15:$B$19,E1506)&gt;0),1,0)+IF(OR(TRIM(K1506)="",COUNTIF(Config!$B$15:$B$19,K1506)&gt;0),1,0)+IF(OR(TRIM(P1506)="",COUNTIF(Config!$B$15:$B$19,P1506)&gt;0),1,0)+IF(OR(TRIM(R1506)="",COUNTIF(Config!$B$15:$B$19,R1506)&gt;0),1,0)</f>
        <v>0</v>
      </c>
      <c r="AA1506" s="1" cm="1">
        <f t="array" ref="AA1506">SUMPRODUCT(LEN(H1506)-LEN(SUBSTITUTE(H1506,{"0";"1";"2";"3";"4";"5";"6";"7";"8";"9"},"")))</f>
        <v>11</v>
      </c>
      <c r="AC1506" t="str">
        <f t="shared" si="163"/>
        <v/>
      </c>
      <c r="AD1506">
        <f t="shared" si="164"/>
        <v>1</v>
      </c>
      <c r="AE1506">
        <f t="shared" si="165"/>
        <v>1</v>
      </c>
      <c r="AF1506" t="str">
        <f t="shared" si="166"/>
        <v>No</v>
      </c>
      <c r="AG1506">
        <f t="shared" ca="1" si="167"/>
        <v>499</v>
      </c>
      <c r="AH1506" t="str">
        <f ca="1">IF(OR(V1506="",AG1506=""),"Yes",IF(AG1506&gt;Config!$B$41,"Yes","No"))</f>
        <v>Yes</v>
      </c>
    </row>
    <row r="1507" spans="1:34" x14ac:dyDescent="0.25">
      <c r="A1507" s="1" t="s">
        <v>11608</v>
      </c>
      <c r="B1507" s="1" t="s">
        <v>2095</v>
      </c>
      <c r="C1507" s="1" t="s">
        <v>308</v>
      </c>
      <c r="D1507" s="1" t="s">
        <v>8655</v>
      </c>
      <c r="E1507" s="1" t="s">
        <v>34679</v>
      </c>
      <c r="F1507" s="1" t="s">
        <v>11609</v>
      </c>
      <c r="G1507" t="str">
        <f t="shared" si="161"/>
        <v>Valid</v>
      </c>
      <c r="H1507" s="1" t="s">
        <v>11610</v>
      </c>
      <c r="I1507" t="str" cm="1">
        <f t="array" ref="I1507">IF(OR(TRIM(H1507)="",ISNUMBER(SEARCH("#",H1507)),AA1507&lt;Config!$B$8,SUMPRODUCT(--ISNUMBER(SEARCH({"a";"b";"c";"d";"e";"f";"g";"h";"i";"j";"k";"l";"m";"n";"o";"p";"q";"r";"s";"t";"u";"v";"w";"x";"y";"z"},H1507)))&gt;0),"Invalid","Valid")</f>
        <v>Valid</v>
      </c>
      <c r="J1507" s="1" t="s">
        <v>11611</v>
      </c>
      <c r="K1507" s="1" t="s">
        <v>48</v>
      </c>
      <c r="L1507" s="1" t="s">
        <v>84</v>
      </c>
      <c r="M1507" s="1" t="s">
        <v>235</v>
      </c>
      <c r="N1507" s="1" t="s">
        <v>33819</v>
      </c>
      <c r="O1507" s="1" t="s">
        <v>69</v>
      </c>
      <c r="P1507" t="s">
        <v>53</v>
      </c>
      <c r="Q1507" s="1" t="s">
        <v>54</v>
      </c>
      <c r="R1507" s="1" t="s">
        <v>197</v>
      </c>
      <c r="S1507" s="1" t="s">
        <v>11612</v>
      </c>
      <c r="T1507" s="1" t="s">
        <v>11613</v>
      </c>
      <c r="U1507" s="1" t="s">
        <v>8572</v>
      </c>
      <c r="V1507" s="1" t="s">
        <v>1589</v>
      </c>
      <c r="W1507" s="1" t="s">
        <v>94</v>
      </c>
      <c r="X1507" t="str">
        <f t="shared" si="162"/>
        <v>Complete</v>
      </c>
      <c r="Y1507">
        <f>MAX(0,100-IF(G1507="Invalid",Config!$B$5,0)-IF(I1507="Invalid",Config!$B$6,0)-IF(X1507="Incomplete",Config!$B$7,0)-IF(AF1507="Yes",Config!$B$37,0))</f>
        <v>100</v>
      </c>
      <c r="Z1507" s="1">
        <f>IF(OR(TRIM(B1507)="",COUNTIF(Config!$B$15:$B$19,B1507)&gt;0),1,0)+IF(OR(TRIM(C1507)="",COUNTIF(Config!$B$15:$B$19,C1507)&gt;0),1,0)+IF(OR(TRIM(F1507)="",COUNTIF(Config!$B$15:$B$19,F1507)&gt;0),1,0)+IF(OR(TRIM(H1507)="",COUNTIF(Config!$B$15:$B$19,H1507)&gt;0),1,0)+IF(OR(TRIM(E1507)="",COUNTIF(Config!$B$15:$B$19,E1507)&gt;0),1,0)+IF(OR(TRIM(K1507)="",COUNTIF(Config!$B$15:$B$19,K1507)&gt;0),1,0)+IF(OR(TRIM(P1507)="",COUNTIF(Config!$B$15:$B$19,P1507)&gt;0),1,0)+IF(OR(TRIM(R1507)="",COUNTIF(Config!$B$15:$B$19,R1507)&gt;0),1,0)</f>
        <v>0</v>
      </c>
      <c r="AA1507" s="1" cm="1">
        <f t="array" ref="AA1507">SUMPRODUCT(LEN(H1507)-LEN(SUBSTITUTE(H1507,{"0";"1";"2";"3";"4";"5";"6";"7";"8";"9"},"")))</f>
        <v>10</v>
      </c>
      <c r="AC1507" t="str">
        <f t="shared" si="163"/>
        <v/>
      </c>
      <c r="AD1507">
        <f t="shared" si="164"/>
        <v>1</v>
      </c>
      <c r="AE1507">
        <f t="shared" si="165"/>
        <v>1</v>
      </c>
      <c r="AF1507" t="str">
        <f t="shared" si="166"/>
        <v>No</v>
      </c>
      <c r="AG1507">
        <f t="shared" ca="1" si="167"/>
        <v>179</v>
      </c>
      <c r="AH1507" t="str">
        <f ca="1">IF(OR(V1507="",AG1507=""),"Yes",IF(AG1507&gt;Config!$B$41,"Yes","No"))</f>
        <v>No</v>
      </c>
    </row>
    <row r="1508" spans="1:34" x14ac:dyDescent="0.25">
      <c r="A1508" s="1" t="s">
        <v>11614</v>
      </c>
      <c r="B1508" s="1" t="s">
        <v>650</v>
      </c>
      <c r="C1508" s="1" t="s">
        <v>157</v>
      </c>
      <c r="D1508" s="1" t="s">
        <v>4484</v>
      </c>
      <c r="E1508" s="1" t="s">
        <v>33829</v>
      </c>
      <c r="F1508" s="1" t="s">
        <v>11615</v>
      </c>
      <c r="G1508" t="str">
        <f t="shared" si="161"/>
        <v>Valid</v>
      </c>
      <c r="H1508" s="1" t="s">
        <v>11616</v>
      </c>
      <c r="I1508" t="str" cm="1">
        <f t="array" ref="I1508">IF(OR(TRIM(H1508)="",ISNUMBER(SEARCH("#",H1508)),AA1508&lt;Config!$B$8,SUMPRODUCT(--ISNUMBER(SEARCH({"a";"b";"c";"d";"e";"f";"g";"h";"i";"j";"k";"l";"m";"n";"o";"p";"q";"r";"s";"t";"u";"v";"w";"x";"y";"z"},H1508)))&gt;0),"Invalid","Valid")</f>
        <v>Valid</v>
      </c>
      <c r="J1508" s="1" t="s">
        <v>11617</v>
      </c>
      <c r="K1508" s="1" t="s">
        <v>147</v>
      </c>
      <c r="L1508" s="1" t="s">
        <v>102</v>
      </c>
      <c r="M1508" s="1" t="s">
        <v>135</v>
      </c>
      <c r="N1508" s="1" t="s">
        <v>31</v>
      </c>
      <c r="O1508" s="1" t="s">
        <v>32</v>
      </c>
      <c r="P1508" t="s">
        <v>236</v>
      </c>
      <c r="Q1508" s="1" t="s">
        <v>237</v>
      </c>
      <c r="R1508" s="1" t="s">
        <v>237</v>
      </c>
      <c r="S1508" s="1" t="s">
        <v>11618</v>
      </c>
      <c r="T1508" s="1" t="s">
        <v>11619</v>
      </c>
      <c r="U1508" s="1" t="s">
        <v>11229</v>
      </c>
      <c r="V1508" s="1" t="s">
        <v>666</v>
      </c>
      <c r="W1508" s="1" t="s">
        <v>75</v>
      </c>
      <c r="X1508" t="str">
        <f t="shared" si="162"/>
        <v>Incomplete</v>
      </c>
      <c r="Y1508">
        <f>MAX(0,100-IF(G1508="Invalid",Config!$B$5,0)-IF(I1508="Invalid",Config!$B$6,0)-IF(X1508="Incomplete",Config!$B$7,0)-IF(AF1508="Yes",Config!$B$37,0))</f>
        <v>60</v>
      </c>
      <c r="Z1508" s="1">
        <f>IF(OR(TRIM(B1508)="",COUNTIF(Config!$B$15:$B$19,B1508)&gt;0),1,0)+IF(OR(TRIM(C1508)="",COUNTIF(Config!$B$15:$B$19,C1508)&gt;0),1,0)+IF(OR(TRIM(F1508)="",COUNTIF(Config!$B$15:$B$19,F1508)&gt;0),1,0)+IF(OR(TRIM(H1508)="",COUNTIF(Config!$B$15:$B$19,H1508)&gt;0),1,0)+IF(OR(TRIM(E1508)="",COUNTIF(Config!$B$15:$B$19,E1508)&gt;0),1,0)+IF(OR(TRIM(K1508)="",COUNTIF(Config!$B$15:$B$19,K1508)&gt;0),1,0)+IF(OR(TRIM(P1508)="",COUNTIF(Config!$B$15:$B$19,P1508)&gt;0),1,0)+IF(OR(TRIM(R1508)="",COUNTIF(Config!$B$15:$B$19,R1508)&gt;0),1,0)</f>
        <v>1</v>
      </c>
      <c r="AA1508" s="1" cm="1">
        <f t="array" ref="AA1508">SUMPRODUCT(LEN(H1508)-LEN(SUBSTITUTE(H1508,{"0";"1";"2";"3";"4";"5";"6";"7";"8";"9"},"")))</f>
        <v>10</v>
      </c>
      <c r="AC1508" t="str">
        <f t="shared" si="163"/>
        <v>Incomplete Profile</v>
      </c>
      <c r="AD1508">
        <f t="shared" si="164"/>
        <v>1</v>
      </c>
      <c r="AE1508">
        <f t="shared" si="165"/>
        <v>1</v>
      </c>
      <c r="AF1508" t="str">
        <f t="shared" si="166"/>
        <v>No</v>
      </c>
      <c r="AG1508">
        <f t="shared" ca="1" si="167"/>
        <v>134</v>
      </c>
      <c r="AH1508" t="str">
        <f ca="1">IF(OR(V1508="",AG1508=""),"Yes",IF(AG1508&gt;Config!$B$41,"Yes","No"))</f>
        <v>No</v>
      </c>
    </row>
    <row r="1509" spans="1:34" x14ac:dyDescent="0.25">
      <c r="A1509" s="1" t="s">
        <v>11620</v>
      </c>
      <c r="B1509" s="1" t="s">
        <v>96</v>
      </c>
      <c r="C1509" s="1" t="s">
        <v>432</v>
      </c>
      <c r="D1509" s="1" t="s">
        <v>10914</v>
      </c>
      <c r="E1509" s="1" t="s">
        <v>34476</v>
      </c>
      <c r="F1509" s="1" t="s">
        <v>11621</v>
      </c>
      <c r="G1509" t="str">
        <f t="shared" si="161"/>
        <v>Valid</v>
      </c>
      <c r="H1509" s="1" t="s">
        <v>11622</v>
      </c>
      <c r="I1509" t="str" cm="1">
        <f t="array" ref="I1509">IF(OR(TRIM(H1509)="",ISNUMBER(SEARCH("#",H1509)),AA1509&lt;Config!$B$8,SUMPRODUCT(--ISNUMBER(SEARCH({"a";"b";"c";"d";"e";"f";"g";"h";"i";"j";"k";"l";"m";"n";"o";"p";"q";"r";"s";"t";"u";"v";"w";"x";"y";"z"},H1509)))&gt;0),"Invalid","Valid")</f>
        <v>Valid</v>
      </c>
      <c r="J1509" s="1" t="s">
        <v>11623</v>
      </c>
      <c r="K1509" s="1" t="s">
        <v>178</v>
      </c>
      <c r="L1509" s="1" t="s">
        <v>29</v>
      </c>
      <c r="M1509" s="1" t="s">
        <v>30</v>
      </c>
      <c r="N1509" s="1" t="s">
        <v>68</v>
      </c>
      <c r="O1509" s="1" t="s">
        <v>196</v>
      </c>
      <c r="P1509" t="s">
        <v>87</v>
      </c>
      <c r="Q1509" s="1" t="s">
        <v>166</v>
      </c>
      <c r="R1509" s="1" t="s">
        <v>379</v>
      </c>
      <c r="S1509" s="1" t="s">
        <v>11624</v>
      </c>
      <c r="T1509" s="1" t="s">
        <v>11625</v>
      </c>
      <c r="U1509" s="1" t="s">
        <v>756</v>
      </c>
      <c r="V1509" s="1" t="s">
        <v>2854</v>
      </c>
      <c r="W1509" s="1" t="s">
        <v>293</v>
      </c>
      <c r="X1509" t="str">
        <f t="shared" si="162"/>
        <v>Complete</v>
      </c>
      <c r="Y1509">
        <f>MAX(0,100-IF(G1509="Invalid",Config!$B$5,0)-IF(I1509="Invalid",Config!$B$6,0)-IF(X1509="Incomplete",Config!$B$7,0)-IF(AF1509="Yes",Config!$B$37,0))</f>
        <v>100</v>
      </c>
      <c r="Z1509" s="1">
        <f>IF(OR(TRIM(B1509)="",COUNTIF(Config!$B$15:$B$19,B1509)&gt;0),1,0)+IF(OR(TRIM(C1509)="",COUNTIF(Config!$B$15:$B$19,C1509)&gt;0),1,0)+IF(OR(TRIM(F1509)="",COUNTIF(Config!$B$15:$B$19,F1509)&gt;0),1,0)+IF(OR(TRIM(H1509)="",COUNTIF(Config!$B$15:$B$19,H1509)&gt;0),1,0)+IF(OR(TRIM(E1509)="",COUNTIF(Config!$B$15:$B$19,E1509)&gt;0),1,0)+IF(OR(TRIM(K1509)="",COUNTIF(Config!$B$15:$B$19,K1509)&gt;0),1,0)+IF(OR(TRIM(P1509)="",COUNTIF(Config!$B$15:$B$19,P1509)&gt;0),1,0)+IF(OR(TRIM(R1509)="",COUNTIF(Config!$B$15:$B$19,R1509)&gt;0),1,0)</f>
        <v>0</v>
      </c>
      <c r="AA1509" s="1" cm="1">
        <f t="array" ref="AA1509">SUMPRODUCT(LEN(H1509)-LEN(SUBSTITUTE(H1509,{"0";"1";"2";"3";"4";"5";"6";"7";"8";"9"},"")))</f>
        <v>11</v>
      </c>
      <c r="AC1509" t="str">
        <f t="shared" si="163"/>
        <v/>
      </c>
      <c r="AD1509">
        <f t="shared" si="164"/>
        <v>1</v>
      </c>
      <c r="AE1509">
        <f t="shared" si="165"/>
        <v>1</v>
      </c>
      <c r="AF1509" t="str">
        <f t="shared" si="166"/>
        <v>No</v>
      </c>
      <c r="AG1509">
        <f t="shared" ca="1" si="167"/>
        <v>153</v>
      </c>
      <c r="AH1509" t="str">
        <f ca="1">IF(OR(V1509="",AG1509=""),"Yes",IF(AG1509&gt;Config!$B$41,"Yes","No"))</f>
        <v>No</v>
      </c>
    </row>
    <row r="1510" spans="1:34" x14ac:dyDescent="0.25">
      <c r="A1510" s="1" t="s">
        <v>11626</v>
      </c>
      <c r="B1510" s="1" t="s">
        <v>774</v>
      </c>
      <c r="C1510" s="1" t="s">
        <v>775</v>
      </c>
      <c r="D1510" s="1" t="s">
        <v>776</v>
      </c>
      <c r="E1510" s="1" t="s">
        <v>34680</v>
      </c>
      <c r="F1510" s="1" t="s">
        <v>11627</v>
      </c>
      <c r="G1510" t="str">
        <f t="shared" si="161"/>
        <v>Valid</v>
      </c>
      <c r="H1510" s="1" t="s">
        <v>11628</v>
      </c>
      <c r="I1510" t="str" cm="1">
        <f t="array" ref="I1510">IF(OR(TRIM(H1510)="",ISNUMBER(SEARCH("#",H1510)),AA1510&lt;Config!$B$8,SUMPRODUCT(--ISNUMBER(SEARCH({"a";"b";"c";"d";"e";"f";"g";"h";"i";"j";"k";"l";"m";"n";"o";"p";"q";"r";"s";"t";"u";"v";"w";"x";"y";"z"},H1510)))&gt;0),"Invalid","Valid")</f>
        <v>Valid</v>
      </c>
      <c r="J1510" s="1" t="s">
        <v>11629</v>
      </c>
      <c r="K1510" s="1" t="s">
        <v>722</v>
      </c>
      <c r="L1510" s="1" t="s">
        <v>67</v>
      </c>
      <c r="M1510" s="1" t="s">
        <v>30</v>
      </c>
      <c r="N1510" s="1" t="s">
        <v>31</v>
      </c>
      <c r="O1510" s="1" t="s">
        <v>69</v>
      </c>
      <c r="P1510" t="s">
        <v>87</v>
      </c>
      <c r="Q1510" s="1" t="s">
        <v>88</v>
      </c>
      <c r="R1510" s="1" t="s">
        <v>550</v>
      </c>
      <c r="S1510" s="1" t="s">
        <v>11630</v>
      </c>
      <c r="T1510" s="1" t="s">
        <v>11631</v>
      </c>
      <c r="U1510" s="1" t="s">
        <v>11632</v>
      </c>
      <c r="V1510" s="1" t="s">
        <v>140</v>
      </c>
      <c r="W1510" s="1" t="s">
        <v>384</v>
      </c>
      <c r="X1510" t="str">
        <f t="shared" si="162"/>
        <v>Complete</v>
      </c>
      <c r="Y1510">
        <f>MAX(0,100-IF(G1510="Invalid",Config!$B$5,0)-IF(I1510="Invalid",Config!$B$6,0)-IF(X1510="Incomplete",Config!$B$7,0)-IF(AF1510="Yes",Config!$B$37,0))</f>
        <v>100</v>
      </c>
      <c r="Z1510" s="1">
        <f>IF(OR(TRIM(B1510)="",COUNTIF(Config!$B$15:$B$19,B1510)&gt;0),1,0)+IF(OR(TRIM(C1510)="",COUNTIF(Config!$B$15:$B$19,C1510)&gt;0),1,0)+IF(OR(TRIM(F1510)="",COUNTIF(Config!$B$15:$B$19,F1510)&gt;0),1,0)+IF(OR(TRIM(H1510)="",COUNTIF(Config!$B$15:$B$19,H1510)&gt;0),1,0)+IF(OR(TRIM(E1510)="",COUNTIF(Config!$B$15:$B$19,E1510)&gt;0),1,0)+IF(OR(TRIM(K1510)="",COUNTIF(Config!$B$15:$B$19,K1510)&gt;0),1,0)+IF(OR(TRIM(P1510)="",COUNTIF(Config!$B$15:$B$19,P1510)&gt;0),1,0)+IF(OR(TRIM(R1510)="",COUNTIF(Config!$B$15:$B$19,R1510)&gt;0),1,0)</f>
        <v>0</v>
      </c>
      <c r="AA1510" s="1" cm="1">
        <f t="array" ref="AA1510">SUMPRODUCT(LEN(H1510)-LEN(SUBSTITUTE(H1510,{"0";"1";"2";"3";"4";"5";"6";"7";"8";"9"},"")))</f>
        <v>11</v>
      </c>
      <c r="AC1510" t="str">
        <f t="shared" si="163"/>
        <v/>
      </c>
      <c r="AD1510">
        <f t="shared" si="164"/>
        <v>1</v>
      </c>
      <c r="AE1510">
        <f t="shared" si="165"/>
        <v>1</v>
      </c>
      <c r="AF1510" t="str">
        <f t="shared" si="166"/>
        <v>No</v>
      </c>
      <c r="AG1510">
        <f t="shared" ca="1" si="167"/>
        <v>37</v>
      </c>
      <c r="AH1510" t="str">
        <f ca="1">IF(OR(V1510="",AG1510=""),"Yes",IF(AG1510&gt;Config!$B$41,"Yes","No"))</f>
        <v>No</v>
      </c>
    </row>
    <row r="1511" spans="1:34" x14ac:dyDescent="0.25">
      <c r="A1511" s="1" t="s">
        <v>11633</v>
      </c>
      <c r="B1511" s="1" t="s">
        <v>3522</v>
      </c>
      <c r="C1511" s="1" t="s">
        <v>1339</v>
      </c>
      <c r="D1511" s="1" t="s">
        <v>11634</v>
      </c>
      <c r="E1511" s="1" t="s">
        <v>34672</v>
      </c>
      <c r="F1511" s="1" t="s">
        <v>11635</v>
      </c>
      <c r="G1511" t="str">
        <f t="shared" si="161"/>
        <v>Valid</v>
      </c>
      <c r="H1511" s="1" t="s">
        <v>11636</v>
      </c>
      <c r="I1511" t="str" cm="1">
        <f t="array" ref="I1511">IF(OR(TRIM(H1511)="",ISNUMBER(SEARCH("#",H1511)),AA1511&lt;Config!$B$8,SUMPRODUCT(--ISNUMBER(SEARCH({"a";"b";"c";"d";"e";"f";"g";"h";"i";"j";"k";"l";"m";"n";"o";"p";"q";"r";"s";"t";"u";"v";"w";"x";"y";"z"},H1511)))&gt;0),"Invalid","Valid")</f>
        <v>Valid</v>
      </c>
      <c r="J1511" s="1" t="s">
        <v>11637</v>
      </c>
      <c r="K1511" s="1" t="s">
        <v>250</v>
      </c>
      <c r="L1511" s="1" t="s">
        <v>134</v>
      </c>
      <c r="M1511" s="1" t="s">
        <v>33827</v>
      </c>
      <c r="N1511" s="1" t="s">
        <v>33819</v>
      </c>
      <c r="O1511" s="1" t="s">
        <v>180</v>
      </c>
      <c r="P1511" t="s">
        <v>33</v>
      </c>
      <c r="Q1511" s="1" t="s">
        <v>1664</v>
      </c>
      <c r="R1511" s="1" t="s">
        <v>482</v>
      </c>
      <c r="S1511" s="1" t="s">
        <v>11638</v>
      </c>
      <c r="T1511" s="1" t="s">
        <v>11639</v>
      </c>
      <c r="U1511" s="1" t="s">
        <v>1882</v>
      </c>
      <c r="V1511" s="1" t="s">
        <v>11640</v>
      </c>
      <c r="W1511" s="1" t="s">
        <v>141</v>
      </c>
      <c r="X1511" t="str">
        <f t="shared" si="162"/>
        <v>Complete</v>
      </c>
      <c r="Y1511">
        <f>MAX(0,100-IF(G1511="Invalid",Config!$B$5,0)-IF(I1511="Invalid",Config!$B$6,0)-IF(X1511="Incomplete",Config!$B$7,0)-IF(AF1511="Yes",Config!$B$37,0))</f>
        <v>100</v>
      </c>
      <c r="Z1511" s="1">
        <f>IF(OR(TRIM(B1511)="",COUNTIF(Config!$B$15:$B$19,B1511)&gt;0),1,0)+IF(OR(TRIM(C1511)="",COUNTIF(Config!$B$15:$B$19,C1511)&gt;0),1,0)+IF(OR(TRIM(F1511)="",COUNTIF(Config!$B$15:$B$19,F1511)&gt;0),1,0)+IF(OR(TRIM(H1511)="",COUNTIF(Config!$B$15:$B$19,H1511)&gt;0),1,0)+IF(OR(TRIM(E1511)="",COUNTIF(Config!$B$15:$B$19,E1511)&gt;0),1,0)+IF(OR(TRIM(K1511)="",COUNTIF(Config!$B$15:$B$19,K1511)&gt;0),1,0)+IF(OR(TRIM(P1511)="",COUNTIF(Config!$B$15:$B$19,P1511)&gt;0),1,0)+IF(OR(TRIM(R1511)="",COUNTIF(Config!$B$15:$B$19,R1511)&gt;0),1,0)</f>
        <v>0</v>
      </c>
      <c r="AA1511" s="1" cm="1">
        <f t="array" ref="AA1511">SUMPRODUCT(LEN(H1511)-LEN(SUBSTITUTE(H1511,{"0";"1";"2";"3";"4";"5";"6";"7";"8";"9"},"")))</f>
        <v>10</v>
      </c>
      <c r="AC1511" t="str">
        <f t="shared" si="163"/>
        <v/>
      </c>
      <c r="AD1511">
        <f t="shared" si="164"/>
        <v>1</v>
      </c>
      <c r="AE1511">
        <f t="shared" si="165"/>
        <v>1</v>
      </c>
      <c r="AF1511" t="str">
        <f t="shared" si="166"/>
        <v>No</v>
      </c>
      <c r="AG1511">
        <f t="shared" ca="1" si="167"/>
        <v>135</v>
      </c>
      <c r="AH1511" t="str">
        <f ca="1">IF(OR(V1511="",AG1511=""),"Yes",IF(AG1511&gt;Config!$B$41,"Yes","No"))</f>
        <v>No</v>
      </c>
    </row>
    <row r="1512" spans="1:34" x14ac:dyDescent="0.25">
      <c r="A1512" s="1" t="s">
        <v>11641</v>
      </c>
      <c r="B1512" s="1" t="s">
        <v>1557</v>
      </c>
      <c r="C1512" s="1" t="s">
        <v>1389</v>
      </c>
      <c r="D1512" s="1" t="s">
        <v>11642</v>
      </c>
      <c r="E1512" s="1" t="s">
        <v>2178</v>
      </c>
      <c r="F1512" s="1" t="s">
        <v>11643</v>
      </c>
      <c r="G1512" t="str">
        <f t="shared" si="161"/>
        <v>Valid</v>
      </c>
      <c r="H1512" s="1" t="s">
        <v>11644</v>
      </c>
      <c r="I1512" t="str" cm="1">
        <f t="array" ref="I1512">IF(OR(TRIM(H1512)="",ISNUMBER(SEARCH("#",H1512)),AA1512&lt;Config!$B$8,SUMPRODUCT(--ISNUMBER(SEARCH({"a";"b";"c";"d";"e";"f";"g";"h";"i";"j";"k";"l";"m";"n";"o";"p";"q";"r";"s";"t";"u";"v";"w";"x";"y";"z"},H1512)))&gt;0),"Invalid","Valid")</f>
        <v>Valid</v>
      </c>
      <c r="J1512" s="1" t="s">
        <v>11645</v>
      </c>
      <c r="K1512" s="1" t="s">
        <v>66</v>
      </c>
      <c r="L1512" s="1" t="s">
        <v>134</v>
      </c>
      <c r="M1512" s="1" t="s">
        <v>85</v>
      </c>
      <c r="N1512" s="1" t="s">
        <v>51</v>
      </c>
      <c r="O1512" s="1" t="s">
        <v>52</v>
      </c>
      <c r="P1512" t="s">
        <v>53</v>
      </c>
      <c r="Q1512" s="1" t="s">
        <v>181</v>
      </c>
      <c r="R1512" s="1" t="s">
        <v>198</v>
      </c>
      <c r="S1512" s="1" t="s">
        <v>11646</v>
      </c>
      <c r="T1512" s="1" t="s">
        <v>11647</v>
      </c>
      <c r="U1512" s="1" t="s">
        <v>1119</v>
      </c>
      <c r="V1512" s="1" t="s">
        <v>4427</v>
      </c>
      <c r="W1512" s="1" t="s">
        <v>293</v>
      </c>
      <c r="X1512" t="str">
        <f t="shared" si="162"/>
        <v>Complete</v>
      </c>
      <c r="Y1512">
        <f>MAX(0,100-IF(G1512="Invalid",Config!$B$5,0)-IF(I1512="Invalid",Config!$B$6,0)-IF(X1512="Incomplete",Config!$B$7,0)-IF(AF1512="Yes",Config!$B$37,0))</f>
        <v>100</v>
      </c>
      <c r="Z1512" s="1">
        <f>IF(OR(TRIM(B1512)="",COUNTIF(Config!$B$15:$B$19,B1512)&gt;0),1,0)+IF(OR(TRIM(C1512)="",COUNTIF(Config!$B$15:$B$19,C1512)&gt;0),1,0)+IF(OR(TRIM(F1512)="",COUNTIF(Config!$B$15:$B$19,F1512)&gt;0),1,0)+IF(OR(TRIM(H1512)="",COUNTIF(Config!$B$15:$B$19,H1512)&gt;0),1,0)+IF(OR(TRIM(E1512)="",COUNTIF(Config!$B$15:$B$19,E1512)&gt;0),1,0)+IF(OR(TRIM(K1512)="",COUNTIF(Config!$B$15:$B$19,K1512)&gt;0),1,0)+IF(OR(TRIM(P1512)="",COUNTIF(Config!$B$15:$B$19,P1512)&gt;0),1,0)+IF(OR(TRIM(R1512)="",COUNTIF(Config!$B$15:$B$19,R1512)&gt;0),1,0)</f>
        <v>0</v>
      </c>
      <c r="AA1512" s="1" cm="1">
        <f t="array" ref="AA1512">SUMPRODUCT(LEN(H1512)-LEN(SUBSTITUTE(H1512,{"0";"1";"2";"3";"4";"5";"6";"7";"8";"9"},"")))</f>
        <v>12</v>
      </c>
      <c r="AC1512" t="str">
        <f t="shared" si="163"/>
        <v/>
      </c>
      <c r="AD1512">
        <f t="shared" si="164"/>
        <v>1</v>
      </c>
      <c r="AE1512">
        <f t="shared" si="165"/>
        <v>1</v>
      </c>
      <c r="AF1512" t="str">
        <f t="shared" si="166"/>
        <v>No</v>
      </c>
      <c r="AG1512">
        <f t="shared" ca="1" si="167"/>
        <v>502</v>
      </c>
      <c r="AH1512" t="str">
        <f ca="1">IF(OR(V1512="",AG1512=""),"Yes",IF(AG1512&gt;Config!$B$41,"Yes","No"))</f>
        <v>Yes</v>
      </c>
    </row>
    <row r="1513" spans="1:34" x14ac:dyDescent="0.25">
      <c r="A1513" s="1" t="s">
        <v>11648</v>
      </c>
      <c r="B1513" s="1" t="s">
        <v>4752</v>
      </c>
      <c r="C1513" s="1" t="s">
        <v>336</v>
      </c>
      <c r="D1513" s="1" t="s">
        <v>11649</v>
      </c>
      <c r="E1513" s="1" t="s">
        <v>739</v>
      </c>
      <c r="F1513" s="1" t="s">
        <v>11650</v>
      </c>
      <c r="G1513" t="str">
        <f t="shared" si="161"/>
        <v>Valid</v>
      </c>
      <c r="H1513" s="1" t="s">
        <v>11651</v>
      </c>
      <c r="I1513" t="str" cm="1">
        <f t="array" ref="I1513">IF(OR(TRIM(H1513)="",ISNUMBER(SEARCH("#",H1513)),AA1513&lt;Config!$B$8,SUMPRODUCT(--ISNUMBER(SEARCH({"a";"b";"c";"d";"e";"f";"g";"h";"i";"j";"k";"l";"m";"n";"o";"p";"q";"r";"s";"t";"u";"v";"w";"x";"y";"z"},H1513)))&gt;0),"Invalid","Valid")</f>
        <v>Valid</v>
      </c>
      <c r="J1513" s="1" t="s">
        <v>11652</v>
      </c>
      <c r="K1513" s="1" t="s">
        <v>287</v>
      </c>
      <c r="L1513" s="1" t="s">
        <v>450</v>
      </c>
      <c r="M1513" s="1" t="s">
        <v>118</v>
      </c>
      <c r="N1513" s="1" t="s">
        <v>86</v>
      </c>
      <c r="O1513" s="1" t="s">
        <v>149</v>
      </c>
      <c r="P1513" t="s">
        <v>53</v>
      </c>
      <c r="Q1513" s="1" t="s">
        <v>181</v>
      </c>
      <c r="R1513" s="1" t="s">
        <v>150</v>
      </c>
      <c r="S1513" s="1" t="s">
        <v>11653</v>
      </c>
      <c r="T1513" s="1" t="s">
        <v>11654</v>
      </c>
      <c r="U1513" s="1" t="s">
        <v>5367</v>
      </c>
      <c r="V1513" s="1" t="s">
        <v>140</v>
      </c>
      <c r="W1513" s="1" t="s">
        <v>60</v>
      </c>
      <c r="X1513" t="str">
        <f t="shared" si="162"/>
        <v>Complete</v>
      </c>
      <c r="Y1513">
        <f>MAX(0,100-IF(G1513="Invalid",Config!$B$5,0)-IF(I1513="Invalid",Config!$B$6,0)-IF(X1513="Incomplete",Config!$B$7,0)-IF(AF1513="Yes",Config!$B$37,0))</f>
        <v>75</v>
      </c>
      <c r="Z1513" s="1">
        <f>IF(OR(TRIM(B1513)="",COUNTIF(Config!$B$15:$B$19,B1513)&gt;0),1,0)+IF(OR(TRIM(C1513)="",COUNTIF(Config!$B$15:$B$19,C1513)&gt;0),1,0)+IF(OR(TRIM(F1513)="",COUNTIF(Config!$B$15:$B$19,F1513)&gt;0),1,0)+IF(OR(TRIM(H1513)="",COUNTIF(Config!$B$15:$B$19,H1513)&gt;0),1,0)+IF(OR(TRIM(E1513)="",COUNTIF(Config!$B$15:$B$19,E1513)&gt;0),1,0)+IF(OR(TRIM(K1513)="",COUNTIF(Config!$B$15:$B$19,K1513)&gt;0),1,0)+IF(OR(TRIM(P1513)="",COUNTIF(Config!$B$15:$B$19,P1513)&gt;0),1,0)+IF(OR(TRIM(R1513)="",COUNTIF(Config!$B$15:$B$19,R1513)&gt;0),1,0)</f>
        <v>0</v>
      </c>
      <c r="AA1513" s="1" cm="1">
        <f t="array" ref="AA1513">SUMPRODUCT(LEN(H1513)-LEN(SUBSTITUTE(H1513,{"0";"1";"2";"3";"4";"5";"6";"7";"8";"9"},"")))</f>
        <v>12</v>
      </c>
      <c r="AC1513" t="str">
        <f t="shared" si="163"/>
        <v>Potential Duplicate</v>
      </c>
      <c r="AD1513">
        <f t="shared" si="164"/>
        <v>2</v>
      </c>
      <c r="AE1513">
        <f t="shared" si="165"/>
        <v>1</v>
      </c>
      <c r="AF1513" t="str">
        <f t="shared" si="166"/>
        <v>Yes</v>
      </c>
      <c r="AG1513">
        <f t="shared" ca="1" si="167"/>
        <v>37</v>
      </c>
      <c r="AH1513" t="str">
        <f ca="1">IF(OR(V1513="",AG1513=""),"Yes",IF(AG1513&gt;Config!$B$41,"Yes","No"))</f>
        <v>No</v>
      </c>
    </row>
    <row r="1514" spans="1:34" x14ac:dyDescent="0.25">
      <c r="A1514" s="1" t="s">
        <v>11655</v>
      </c>
      <c r="B1514" s="1" t="s">
        <v>3888</v>
      </c>
      <c r="C1514" s="1" t="s">
        <v>420</v>
      </c>
      <c r="D1514" s="1" t="s">
        <v>11656</v>
      </c>
      <c r="E1514" s="1" t="s">
        <v>34681</v>
      </c>
      <c r="F1514" s="1" t="s">
        <v>11657</v>
      </c>
      <c r="G1514" t="str">
        <f t="shared" si="161"/>
        <v>Valid</v>
      </c>
      <c r="H1514" s="1" t="s">
        <v>11658</v>
      </c>
      <c r="I1514" t="str" cm="1">
        <f t="array" ref="I1514">IF(OR(TRIM(H1514)="",ISNUMBER(SEARCH("#",H1514)),AA1514&lt;Config!$B$8,SUMPRODUCT(--ISNUMBER(SEARCH({"a";"b";"c";"d";"e";"f";"g";"h";"i";"j";"k";"l";"m";"n";"o";"p";"q";"r";"s";"t";"u";"v";"w";"x";"y";"z"},H1514)))&gt;0),"Invalid","Valid")</f>
        <v>Valid</v>
      </c>
      <c r="J1514" s="1" t="s">
        <v>11659</v>
      </c>
      <c r="K1514" s="1" t="s">
        <v>722</v>
      </c>
      <c r="L1514" s="1" t="s">
        <v>49</v>
      </c>
      <c r="M1514" s="1" t="s">
        <v>118</v>
      </c>
      <c r="N1514" s="1" t="s">
        <v>358</v>
      </c>
      <c r="O1514" s="1" t="s">
        <v>196</v>
      </c>
      <c r="P1514" t="s">
        <v>236</v>
      </c>
      <c r="Q1514" s="1" t="s">
        <v>253</v>
      </c>
      <c r="R1514" s="1" t="s">
        <v>961</v>
      </c>
      <c r="S1514" s="1" t="s">
        <v>11660</v>
      </c>
      <c r="T1514" s="1" t="s">
        <v>11661</v>
      </c>
      <c r="U1514" s="1" t="s">
        <v>5874</v>
      </c>
      <c r="V1514" s="1" t="s">
        <v>11662</v>
      </c>
      <c r="W1514" s="1" t="s">
        <v>186</v>
      </c>
      <c r="X1514" t="str">
        <f t="shared" si="162"/>
        <v>Complete</v>
      </c>
      <c r="Y1514">
        <f>MAX(0,100-IF(G1514="Invalid",Config!$B$5,0)-IF(I1514="Invalid",Config!$B$6,0)-IF(X1514="Incomplete",Config!$B$7,0)-IF(AF1514="Yes",Config!$B$37,0))</f>
        <v>100</v>
      </c>
      <c r="Z1514" s="1">
        <f>IF(OR(TRIM(B1514)="",COUNTIF(Config!$B$15:$B$19,B1514)&gt;0),1,0)+IF(OR(TRIM(C1514)="",COUNTIF(Config!$B$15:$B$19,C1514)&gt;0),1,0)+IF(OR(TRIM(F1514)="",COUNTIF(Config!$B$15:$B$19,F1514)&gt;0),1,0)+IF(OR(TRIM(H1514)="",COUNTIF(Config!$B$15:$B$19,H1514)&gt;0),1,0)+IF(OR(TRIM(E1514)="",COUNTIF(Config!$B$15:$B$19,E1514)&gt;0),1,0)+IF(OR(TRIM(K1514)="",COUNTIF(Config!$B$15:$B$19,K1514)&gt;0),1,0)+IF(OR(TRIM(P1514)="",COUNTIF(Config!$B$15:$B$19,P1514)&gt;0),1,0)+IF(OR(TRIM(R1514)="",COUNTIF(Config!$B$15:$B$19,R1514)&gt;0),1,0)</f>
        <v>0</v>
      </c>
      <c r="AA1514" s="1" cm="1">
        <f t="array" ref="AA1514">SUMPRODUCT(LEN(H1514)-LEN(SUBSTITUTE(H1514,{"0";"1";"2";"3";"4";"5";"6";"7";"8";"9"},"")))</f>
        <v>12</v>
      </c>
      <c r="AC1514" t="str">
        <f t="shared" si="163"/>
        <v/>
      </c>
      <c r="AD1514">
        <f t="shared" si="164"/>
        <v>1</v>
      </c>
      <c r="AE1514">
        <f t="shared" si="165"/>
        <v>1</v>
      </c>
      <c r="AF1514" t="str">
        <f t="shared" si="166"/>
        <v>No</v>
      </c>
      <c r="AG1514">
        <f t="shared" ca="1" si="167"/>
        <v>141</v>
      </c>
      <c r="AH1514" t="str">
        <f ca="1">IF(OR(V1514="",AG1514=""),"Yes",IF(AG1514&gt;Config!$B$41,"Yes","No"))</f>
        <v>No</v>
      </c>
    </row>
    <row r="1515" spans="1:34" x14ac:dyDescent="0.25">
      <c r="A1515" s="1" t="s">
        <v>11663</v>
      </c>
      <c r="B1515" s="1" t="s">
        <v>898</v>
      </c>
      <c r="C1515" s="1" t="s">
        <v>364</v>
      </c>
      <c r="D1515" s="1" t="s">
        <v>11664</v>
      </c>
      <c r="E1515" s="1" t="s">
        <v>33901</v>
      </c>
      <c r="F1515" s="1" t="s">
        <v>11665</v>
      </c>
      <c r="G1515" t="str">
        <f t="shared" si="161"/>
        <v>Valid</v>
      </c>
      <c r="H1515" s="1" t="s">
        <v>11666</v>
      </c>
      <c r="I1515" t="str" cm="1">
        <f t="array" ref="I1515">IF(OR(TRIM(H1515)="",ISNUMBER(SEARCH("#",H1515)),AA1515&lt;Config!$B$8,SUMPRODUCT(--ISNUMBER(SEARCH({"a";"b";"c";"d";"e";"f";"g";"h";"i";"j";"k";"l";"m";"n";"o";"p";"q";"r";"s";"t";"u";"v";"w";"x";"y";"z"},H1515)))&gt;0),"Invalid","Valid")</f>
        <v>Valid</v>
      </c>
      <c r="J1515" s="1" t="s">
        <v>11667</v>
      </c>
      <c r="K1515" s="1" t="s">
        <v>287</v>
      </c>
      <c r="L1515" s="1" t="s">
        <v>102</v>
      </c>
      <c r="M1515" s="1" t="s">
        <v>118</v>
      </c>
      <c r="N1515" s="1" t="s">
        <v>51</v>
      </c>
      <c r="O1515" s="1" t="s">
        <v>69</v>
      </c>
      <c r="P1515" t="s">
        <v>87</v>
      </c>
      <c r="Q1515" s="1" t="s">
        <v>438</v>
      </c>
      <c r="R1515" s="1" t="s">
        <v>550</v>
      </c>
      <c r="S1515" s="1" t="s">
        <v>11668</v>
      </c>
      <c r="T1515" s="1" t="s">
        <v>11669</v>
      </c>
      <c r="U1515" s="1" t="s">
        <v>4162</v>
      </c>
      <c r="V1515" s="1" t="s">
        <v>9649</v>
      </c>
      <c r="W1515" s="1" t="s">
        <v>384</v>
      </c>
      <c r="X1515" t="str">
        <f t="shared" si="162"/>
        <v>Complete</v>
      </c>
      <c r="Y1515">
        <f>MAX(0,100-IF(G1515="Invalid",Config!$B$5,0)-IF(I1515="Invalid",Config!$B$6,0)-IF(X1515="Incomplete",Config!$B$7,0)-IF(AF1515="Yes",Config!$B$37,0))</f>
        <v>100</v>
      </c>
      <c r="Z1515" s="1">
        <f>IF(OR(TRIM(B1515)="",COUNTIF(Config!$B$15:$B$19,B1515)&gt;0),1,0)+IF(OR(TRIM(C1515)="",COUNTIF(Config!$B$15:$B$19,C1515)&gt;0),1,0)+IF(OR(TRIM(F1515)="",COUNTIF(Config!$B$15:$B$19,F1515)&gt;0),1,0)+IF(OR(TRIM(H1515)="",COUNTIF(Config!$B$15:$B$19,H1515)&gt;0),1,0)+IF(OR(TRIM(E1515)="",COUNTIF(Config!$B$15:$B$19,E1515)&gt;0),1,0)+IF(OR(TRIM(K1515)="",COUNTIF(Config!$B$15:$B$19,K1515)&gt;0),1,0)+IF(OR(TRIM(P1515)="",COUNTIF(Config!$B$15:$B$19,P1515)&gt;0),1,0)+IF(OR(TRIM(R1515)="",COUNTIF(Config!$B$15:$B$19,R1515)&gt;0),1,0)</f>
        <v>0</v>
      </c>
      <c r="AA1515" s="1" cm="1">
        <f t="array" ref="AA1515">SUMPRODUCT(LEN(H1515)-LEN(SUBSTITUTE(H1515,{"0";"1";"2";"3";"4";"5";"6";"7";"8";"9"},"")))</f>
        <v>11</v>
      </c>
      <c r="AC1515" t="str">
        <f t="shared" si="163"/>
        <v/>
      </c>
      <c r="AD1515">
        <f t="shared" si="164"/>
        <v>1</v>
      </c>
      <c r="AE1515">
        <f t="shared" si="165"/>
        <v>1</v>
      </c>
      <c r="AF1515" t="str">
        <f t="shared" si="166"/>
        <v>No</v>
      </c>
      <c r="AG1515">
        <f t="shared" ca="1" si="167"/>
        <v>164</v>
      </c>
      <c r="AH1515" t="str">
        <f ca="1">IF(OR(V1515="",AG1515=""),"Yes",IF(AG1515&gt;Config!$B$41,"Yes","No"))</f>
        <v>No</v>
      </c>
    </row>
    <row r="1516" spans="1:34" x14ac:dyDescent="0.25">
      <c r="A1516" s="1" t="s">
        <v>11670</v>
      </c>
      <c r="B1516" s="1" t="s">
        <v>431</v>
      </c>
      <c r="C1516" s="1" t="s">
        <v>364</v>
      </c>
      <c r="D1516" s="1" t="s">
        <v>11671</v>
      </c>
      <c r="E1516" s="1" t="s">
        <v>310</v>
      </c>
      <c r="F1516" s="1" t="s">
        <v>11672</v>
      </c>
      <c r="G1516" t="str">
        <f t="shared" si="161"/>
        <v>Valid</v>
      </c>
      <c r="H1516" s="1" t="s">
        <v>11673</v>
      </c>
      <c r="I1516" t="str" cm="1">
        <f t="array" ref="I1516">IF(OR(TRIM(H1516)="",ISNUMBER(SEARCH("#",H1516)),AA1516&lt;Config!$B$8,SUMPRODUCT(--ISNUMBER(SEARCH({"a";"b";"c";"d";"e";"f";"g";"h";"i";"j";"k";"l";"m";"n";"o";"p";"q";"r";"s";"t";"u";"v";"w";"x";"y";"z"},H1516)))&gt;0),"Invalid","Valid")</f>
        <v>Valid</v>
      </c>
      <c r="J1516" s="1" t="s">
        <v>11674</v>
      </c>
      <c r="K1516" s="1" t="s">
        <v>163</v>
      </c>
      <c r="L1516" s="1" t="s">
        <v>134</v>
      </c>
      <c r="M1516" s="1" t="s">
        <v>391</v>
      </c>
      <c r="N1516" s="1" t="s">
        <v>224</v>
      </c>
      <c r="O1516" s="1" t="s">
        <v>180</v>
      </c>
      <c r="P1516" t="s">
        <v>236</v>
      </c>
      <c r="Q1516" s="1" t="s">
        <v>254</v>
      </c>
      <c r="R1516" s="1" t="s">
        <v>237</v>
      </c>
      <c r="S1516" s="1" t="s">
        <v>11675</v>
      </c>
      <c r="T1516" s="1" t="s">
        <v>11676</v>
      </c>
      <c r="U1516" s="1" t="s">
        <v>11677</v>
      </c>
      <c r="V1516" s="1" t="s">
        <v>11678</v>
      </c>
      <c r="W1516" s="1" t="s">
        <v>384</v>
      </c>
      <c r="X1516" t="str">
        <f t="shared" si="162"/>
        <v>Complete</v>
      </c>
      <c r="Y1516">
        <f>MAX(0,100-IF(G1516="Invalid",Config!$B$5,0)-IF(I1516="Invalid",Config!$B$6,0)-IF(X1516="Incomplete",Config!$B$7,0)-IF(AF1516="Yes",Config!$B$37,0))</f>
        <v>100</v>
      </c>
      <c r="Z1516" s="1">
        <f>IF(OR(TRIM(B1516)="",COUNTIF(Config!$B$15:$B$19,B1516)&gt;0),1,0)+IF(OR(TRIM(C1516)="",COUNTIF(Config!$B$15:$B$19,C1516)&gt;0),1,0)+IF(OR(TRIM(F1516)="",COUNTIF(Config!$B$15:$B$19,F1516)&gt;0),1,0)+IF(OR(TRIM(H1516)="",COUNTIF(Config!$B$15:$B$19,H1516)&gt;0),1,0)+IF(OR(TRIM(E1516)="",COUNTIF(Config!$B$15:$B$19,E1516)&gt;0),1,0)+IF(OR(TRIM(K1516)="",COUNTIF(Config!$B$15:$B$19,K1516)&gt;0),1,0)+IF(OR(TRIM(P1516)="",COUNTIF(Config!$B$15:$B$19,P1516)&gt;0),1,0)+IF(OR(TRIM(R1516)="",COUNTIF(Config!$B$15:$B$19,R1516)&gt;0),1,0)</f>
        <v>0</v>
      </c>
      <c r="AA1516" s="1" cm="1">
        <f t="array" ref="AA1516">SUMPRODUCT(LEN(H1516)-LEN(SUBSTITUTE(H1516,{"0";"1";"2";"3";"4";"5";"6";"7";"8";"9"},"")))</f>
        <v>12</v>
      </c>
      <c r="AC1516" t="str">
        <f t="shared" si="163"/>
        <v/>
      </c>
      <c r="AD1516">
        <f t="shared" si="164"/>
        <v>1</v>
      </c>
      <c r="AE1516">
        <f t="shared" si="165"/>
        <v>1</v>
      </c>
      <c r="AF1516" t="str">
        <f t="shared" si="166"/>
        <v>No</v>
      </c>
      <c r="AG1516">
        <f t="shared" ca="1" si="167"/>
        <v>506</v>
      </c>
      <c r="AH1516" t="str">
        <f ca="1">IF(OR(V1516="",AG1516=""),"Yes",IF(AG1516&gt;Config!$B$41,"Yes","No"))</f>
        <v>Yes</v>
      </c>
    </row>
    <row r="1517" spans="1:34" x14ac:dyDescent="0.25">
      <c r="A1517" s="1" t="s">
        <v>11679</v>
      </c>
      <c r="B1517" s="1" t="s">
        <v>1015</v>
      </c>
      <c r="C1517" s="1" t="s">
        <v>1389</v>
      </c>
      <c r="D1517" s="1" t="s">
        <v>7272</v>
      </c>
      <c r="E1517" s="1" t="s">
        <v>34682</v>
      </c>
      <c r="F1517" s="1" t="s">
        <v>11680</v>
      </c>
      <c r="G1517" t="str">
        <f t="shared" si="161"/>
        <v>Valid</v>
      </c>
      <c r="H1517" s="1" t="s">
        <v>11681</v>
      </c>
      <c r="I1517" t="str" cm="1">
        <f t="array" ref="I1517">IF(OR(TRIM(H1517)="",ISNUMBER(SEARCH("#",H1517)),AA1517&lt;Config!$B$8,SUMPRODUCT(--ISNUMBER(SEARCH({"a";"b";"c";"d";"e";"f";"g";"h";"i";"j";"k";"l";"m";"n";"o";"p";"q";"r";"s";"t";"u";"v";"w";"x";"y";"z"},H1517)))&gt;0),"Invalid","Valid")</f>
        <v>Valid</v>
      </c>
      <c r="J1517" s="1" t="s">
        <v>11682</v>
      </c>
      <c r="K1517" s="1" t="s">
        <v>66</v>
      </c>
      <c r="L1517" s="1" t="s">
        <v>29</v>
      </c>
      <c r="M1517" s="1" t="s">
        <v>251</v>
      </c>
      <c r="N1517" s="1" t="s">
        <v>31</v>
      </c>
      <c r="O1517" s="1" t="s">
        <v>149</v>
      </c>
      <c r="P1517" t="s">
        <v>590</v>
      </c>
      <c r="Q1517" s="1" t="s">
        <v>1481</v>
      </c>
      <c r="R1517" s="1" t="s">
        <v>592</v>
      </c>
      <c r="S1517" s="1" t="s">
        <v>6862</v>
      </c>
      <c r="T1517" s="1" t="s">
        <v>11683</v>
      </c>
      <c r="U1517" s="1" t="s">
        <v>7139</v>
      </c>
      <c r="V1517" s="1" t="s">
        <v>1050</v>
      </c>
      <c r="W1517" s="1" t="s">
        <v>186</v>
      </c>
      <c r="X1517" t="str">
        <f t="shared" si="162"/>
        <v>Complete</v>
      </c>
      <c r="Y1517">
        <f>MAX(0,100-IF(G1517="Invalid",Config!$B$5,0)-IF(I1517="Invalid",Config!$B$6,0)-IF(X1517="Incomplete",Config!$B$7,0)-IF(AF1517="Yes",Config!$B$37,0))</f>
        <v>100</v>
      </c>
      <c r="Z1517" s="1">
        <f>IF(OR(TRIM(B1517)="",COUNTIF(Config!$B$15:$B$19,B1517)&gt;0),1,0)+IF(OR(TRIM(C1517)="",COUNTIF(Config!$B$15:$B$19,C1517)&gt;0),1,0)+IF(OR(TRIM(F1517)="",COUNTIF(Config!$B$15:$B$19,F1517)&gt;0),1,0)+IF(OR(TRIM(H1517)="",COUNTIF(Config!$B$15:$B$19,H1517)&gt;0),1,0)+IF(OR(TRIM(E1517)="",COUNTIF(Config!$B$15:$B$19,E1517)&gt;0),1,0)+IF(OR(TRIM(K1517)="",COUNTIF(Config!$B$15:$B$19,K1517)&gt;0),1,0)+IF(OR(TRIM(P1517)="",COUNTIF(Config!$B$15:$B$19,P1517)&gt;0),1,0)+IF(OR(TRIM(R1517)="",COUNTIF(Config!$B$15:$B$19,R1517)&gt;0),1,0)</f>
        <v>0</v>
      </c>
      <c r="AA1517" s="1" cm="1">
        <f t="array" ref="AA1517">SUMPRODUCT(LEN(H1517)-LEN(SUBSTITUTE(H1517,{"0";"1";"2";"3";"4";"5";"6";"7";"8";"9"},"")))</f>
        <v>10</v>
      </c>
      <c r="AC1517" t="str">
        <f t="shared" si="163"/>
        <v/>
      </c>
      <c r="AD1517">
        <f t="shared" si="164"/>
        <v>1</v>
      </c>
      <c r="AE1517">
        <f t="shared" si="165"/>
        <v>1</v>
      </c>
      <c r="AF1517" t="str">
        <f t="shared" si="166"/>
        <v>No</v>
      </c>
      <c r="AG1517">
        <f t="shared" ca="1" si="167"/>
        <v>37</v>
      </c>
      <c r="AH1517" t="str">
        <f ca="1">IF(OR(V1517="",AG1517=""),"Yes",IF(AG1517&gt;Config!$B$41,"Yes","No"))</f>
        <v>No</v>
      </c>
    </row>
    <row r="1518" spans="1:34" x14ac:dyDescent="0.25">
      <c r="A1518" s="1" t="s">
        <v>11684</v>
      </c>
      <c r="B1518" s="1" t="s">
        <v>690</v>
      </c>
      <c r="C1518" s="1" t="s">
        <v>97</v>
      </c>
      <c r="D1518" s="1" t="s">
        <v>11685</v>
      </c>
      <c r="E1518" s="1" t="s">
        <v>2178</v>
      </c>
      <c r="F1518" s="1" t="s">
        <v>11686</v>
      </c>
      <c r="G1518" t="str">
        <f t="shared" si="161"/>
        <v>Valid</v>
      </c>
      <c r="H1518" s="1" t="s">
        <v>11687</v>
      </c>
      <c r="I1518" t="str" cm="1">
        <f t="array" ref="I1518">IF(OR(TRIM(H1518)="",ISNUMBER(SEARCH("#",H1518)),AA1518&lt;Config!$B$8,SUMPRODUCT(--ISNUMBER(SEARCH({"a";"b";"c";"d";"e";"f";"g";"h";"i";"j";"k";"l";"m";"n";"o";"p";"q";"r";"s";"t";"u";"v";"w";"x";"y";"z"},H1518)))&gt;0),"Invalid","Valid")</f>
        <v>Valid</v>
      </c>
      <c r="J1518" s="1" t="s">
        <v>11688</v>
      </c>
      <c r="K1518" s="1" t="s">
        <v>66</v>
      </c>
      <c r="L1518" s="1" t="s">
        <v>450</v>
      </c>
      <c r="M1518" s="1" t="s">
        <v>235</v>
      </c>
      <c r="N1518" s="1" t="s">
        <v>51</v>
      </c>
      <c r="O1518" s="1" t="s">
        <v>180</v>
      </c>
      <c r="P1518" t="s">
        <v>314</v>
      </c>
      <c r="Q1518" s="1" t="s">
        <v>316</v>
      </c>
      <c r="R1518" s="1" t="s">
        <v>663</v>
      </c>
      <c r="S1518" s="1" t="s">
        <v>11689</v>
      </c>
      <c r="T1518" s="1" t="s">
        <v>11690</v>
      </c>
      <c r="U1518" s="1" t="s">
        <v>3271</v>
      </c>
      <c r="V1518" s="1" t="s">
        <v>140</v>
      </c>
      <c r="W1518" s="1" t="s">
        <v>141</v>
      </c>
      <c r="X1518" t="str">
        <f t="shared" si="162"/>
        <v>Complete</v>
      </c>
      <c r="Y1518">
        <f>MAX(0,100-IF(G1518="Invalid",Config!$B$5,0)-IF(I1518="Invalid",Config!$B$6,0)-IF(X1518="Incomplete",Config!$B$7,0)-IF(AF1518="Yes",Config!$B$37,0))</f>
        <v>100</v>
      </c>
      <c r="Z1518" s="1">
        <f>IF(OR(TRIM(B1518)="",COUNTIF(Config!$B$15:$B$19,B1518)&gt;0),1,0)+IF(OR(TRIM(C1518)="",COUNTIF(Config!$B$15:$B$19,C1518)&gt;0),1,0)+IF(OR(TRIM(F1518)="",COUNTIF(Config!$B$15:$B$19,F1518)&gt;0),1,0)+IF(OR(TRIM(H1518)="",COUNTIF(Config!$B$15:$B$19,H1518)&gt;0),1,0)+IF(OR(TRIM(E1518)="",COUNTIF(Config!$B$15:$B$19,E1518)&gt;0),1,0)+IF(OR(TRIM(K1518)="",COUNTIF(Config!$B$15:$B$19,K1518)&gt;0),1,0)+IF(OR(TRIM(P1518)="",COUNTIF(Config!$B$15:$B$19,P1518)&gt;0),1,0)+IF(OR(TRIM(R1518)="",COUNTIF(Config!$B$15:$B$19,R1518)&gt;0),1,0)</f>
        <v>0</v>
      </c>
      <c r="AA1518" s="1" cm="1">
        <f t="array" ref="AA1518">SUMPRODUCT(LEN(H1518)-LEN(SUBSTITUTE(H1518,{"0";"1";"2";"3";"4";"5";"6";"7";"8";"9"},"")))</f>
        <v>10</v>
      </c>
      <c r="AC1518" t="str">
        <f t="shared" si="163"/>
        <v/>
      </c>
      <c r="AD1518">
        <f t="shared" si="164"/>
        <v>1</v>
      </c>
      <c r="AE1518">
        <f t="shared" si="165"/>
        <v>1</v>
      </c>
      <c r="AF1518" t="str">
        <f t="shared" si="166"/>
        <v>No</v>
      </c>
      <c r="AG1518">
        <f t="shared" ca="1" si="167"/>
        <v>37</v>
      </c>
      <c r="AH1518" t="str">
        <f ca="1">IF(OR(V1518="",AG1518=""),"Yes",IF(AG1518&gt;Config!$B$41,"Yes","No"))</f>
        <v>No</v>
      </c>
    </row>
    <row r="1519" spans="1:34" x14ac:dyDescent="0.25">
      <c r="A1519" s="1" t="s">
        <v>11691</v>
      </c>
      <c r="B1519" s="1" t="s">
        <v>245</v>
      </c>
      <c r="C1519" s="1" t="s">
        <v>946</v>
      </c>
      <c r="D1519" s="1" t="s">
        <v>11692</v>
      </c>
      <c r="E1519" s="1" t="s">
        <v>191</v>
      </c>
      <c r="F1519" s="1" t="s">
        <v>11693</v>
      </c>
      <c r="G1519" t="str">
        <f t="shared" si="161"/>
        <v>Valid</v>
      </c>
      <c r="H1519" s="1" t="s">
        <v>11694</v>
      </c>
      <c r="I1519" t="str" cm="1">
        <f t="array" ref="I1519">IF(OR(TRIM(H1519)="",ISNUMBER(SEARCH("#",H1519)),AA1519&lt;Config!$B$8,SUMPRODUCT(--ISNUMBER(SEARCH({"a";"b";"c";"d";"e";"f";"g";"h";"i";"j";"k";"l";"m";"n";"o";"p";"q";"r";"s";"t";"u";"v";"w";"x";"y";"z"},H1519)))&gt;0),"Invalid","Valid")</f>
        <v>Valid</v>
      </c>
      <c r="J1519" s="1" t="s">
        <v>11695</v>
      </c>
      <c r="K1519" s="1" t="s">
        <v>117</v>
      </c>
      <c r="L1519" s="1" t="s">
        <v>179</v>
      </c>
      <c r="M1519" s="1" t="s">
        <v>343</v>
      </c>
      <c r="N1519" s="1" t="s">
        <v>358</v>
      </c>
      <c r="O1519" s="1" t="s">
        <v>196</v>
      </c>
      <c r="P1519" t="s">
        <v>344</v>
      </c>
      <c r="Q1519" s="1" t="s">
        <v>971</v>
      </c>
      <c r="R1519" s="1" t="s">
        <v>1200</v>
      </c>
      <c r="S1519" s="1" t="s">
        <v>11696</v>
      </c>
      <c r="T1519" s="1" t="s">
        <v>11697</v>
      </c>
      <c r="U1519" s="1" t="s">
        <v>8195</v>
      </c>
      <c r="V1519" s="1" t="s">
        <v>8281</v>
      </c>
      <c r="W1519" s="1" t="s">
        <v>141</v>
      </c>
      <c r="X1519" t="str">
        <f t="shared" si="162"/>
        <v>Complete</v>
      </c>
      <c r="Y1519">
        <f>MAX(0,100-IF(G1519="Invalid",Config!$B$5,0)-IF(I1519="Invalid",Config!$B$6,0)-IF(X1519="Incomplete",Config!$B$7,0)-IF(AF1519="Yes",Config!$B$37,0))</f>
        <v>100</v>
      </c>
      <c r="Z1519" s="1">
        <f>IF(OR(TRIM(B1519)="",COUNTIF(Config!$B$15:$B$19,B1519)&gt;0),1,0)+IF(OR(TRIM(C1519)="",COUNTIF(Config!$B$15:$B$19,C1519)&gt;0),1,0)+IF(OR(TRIM(F1519)="",COUNTIF(Config!$B$15:$B$19,F1519)&gt;0),1,0)+IF(OR(TRIM(H1519)="",COUNTIF(Config!$B$15:$B$19,H1519)&gt;0),1,0)+IF(OR(TRIM(E1519)="",COUNTIF(Config!$B$15:$B$19,E1519)&gt;0),1,0)+IF(OR(TRIM(K1519)="",COUNTIF(Config!$B$15:$B$19,K1519)&gt;0),1,0)+IF(OR(TRIM(P1519)="",COUNTIF(Config!$B$15:$B$19,P1519)&gt;0),1,0)+IF(OR(TRIM(R1519)="",COUNTIF(Config!$B$15:$B$19,R1519)&gt;0),1,0)</f>
        <v>0</v>
      </c>
      <c r="AA1519" s="1" cm="1">
        <f t="array" ref="AA1519">SUMPRODUCT(LEN(H1519)-LEN(SUBSTITUTE(H1519,{"0";"1";"2";"3";"4";"5";"6";"7";"8";"9"},"")))</f>
        <v>11</v>
      </c>
      <c r="AC1519" t="str">
        <f t="shared" si="163"/>
        <v/>
      </c>
      <c r="AD1519">
        <f t="shared" si="164"/>
        <v>1</v>
      </c>
      <c r="AE1519">
        <f t="shared" si="165"/>
        <v>1</v>
      </c>
      <c r="AF1519" t="str">
        <f t="shared" si="166"/>
        <v>No</v>
      </c>
      <c r="AG1519">
        <f t="shared" ca="1" si="167"/>
        <v>199</v>
      </c>
      <c r="AH1519" t="str">
        <f ca="1">IF(OR(V1519="",AG1519=""),"Yes",IF(AG1519&gt;Config!$B$41,"Yes","No"))</f>
        <v>No</v>
      </c>
    </row>
    <row r="1520" spans="1:34" x14ac:dyDescent="0.25">
      <c r="A1520" s="1" t="s">
        <v>11698</v>
      </c>
      <c r="B1520" s="1" t="s">
        <v>4687</v>
      </c>
      <c r="C1520" s="1" t="s">
        <v>219</v>
      </c>
      <c r="D1520" s="1" t="s">
        <v>11436</v>
      </c>
      <c r="E1520" s="1" t="s">
        <v>33829</v>
      </c>
      <c r="F1520" s="1" t="s">
        <v>11699</v>
      </c>
      <c r="G1520" t="str">
        <f t="shared" si="161"/>
        <v>Valid</v>
      </c>
      <c r="H1520" s="1" t="s">
        <v>11700</v>
      </c>
      <c r="I1520" t="str" cm="1">
        <f t="array" ref="I1520">IF(OR(TRIM(H1520)="",ISNUMBER(SEARCH("#",H1520)),AA1520&lt;Config!$B$8,SUMPRODUCT(--ISNUMBER(SEARCH({"a";"b";"c";"d";"e";"f";"g";"h";"i";"j";"k";"l";"m";"n";"o";"p";"q";"r";"s";"t";"u";"v";"w";"x";"y";"z"},H1520)))&gt;0),"Invalid","Valid")</f>
        <v>Valid</v>
      </c>
      <c r="J1520" s="1" t="s">
        <v>11701</v>
      </c>
      <c r="K1520" s="1" t="s">
        <v>504</v>
      </c>
      <c r="L1520" s="1" t="s">
        <v>102</v>
      </c>
      <c r="M1520" s="1" t="s">
        <v>391</v>
      </c>
      <c r="N1520" s="1" t="s">
        <v>51</v>
      </c>
      <c r="O1520" s="1" t="s">
        <v>196</v>
      </c>
      <c r="P1520" t="s">
        <v>53</v>
      </c>
      <c r="Q1520" s="1" t="s">
        <v>150</v>
      </c>
      <c r="R1520" s="1" t="s">
        <v>415</v>
      </c>
      <c r="S1520" s="1" t="s">
        <v>11702</v>
      </c>
      <c r="T1520" s="1" t="s">
        <v>11703</v>
      </c>
      <c r="U1520" s="1" t="s">
        <v>6902</v>
      </c>
      <c r="V1520" s="1" t="s">
        <v>11518</v>
      </c>
      <c r="W1520" s="1" t="s">
        <v>75</v>
      </c>
      <c r="X1520" t="str">
        <f t="shared" si="162"/>
        <v>Incomplete</v>
      </c>
      <c r="Y1520">
        <f>MAX(0,100-IF(G1520="Invalid",Config!$B$5,0)-IF(I1520="Invalid",Config!$B$6,0)-IF(X1520="Incomplete",Config!$B$7,0)-IF(AF1520="Yes",Config!$B$37,0))</f>
        <v>60</v>
      </c>
      <c r="Z1520" s="1">
        <f>IF(OR(TRIM(B1520)="",COUNTIF(Config!$B$15:$B$19,B1520)&gt;0),1,0)+IF(OR(TRIM(C1520)="",COUNTIF(Config!$B$15:$B$19,C1520)&gt;0),1,0)+IF(OR(TRIM(F1520)="",COUNTIF(Config!$B$15:$B$19,F1520)&gt;0),1,0)+IF(OR(TRIM(H1520)="",COUNTIF(Config!$B$15:$B$19,H1520)&gt;0),1,0)+IF(OR(TRIM(E1520)="",COUNTIF(Config!$B$15:$B$19,E1520)&gt;0),1,0)+IF(OR(TRIM(K1520)="",COUNTIF(Config!$B$15:$B$19,K1520)&gt;0),1,0)+IF(OR(TRIM(P1520)="",COUNTIF(Config!$B$15:$B$19,P1520)&gt;0),1,0)+IF(OR(TRIM(R1520)="",COUNTIF(Config!$B$15:$B$19,R1520)&gt;0),1,0)</f>
        <v>1</v>
      </c>
      <c r="AA1520" s="1" cm="1">
        <f t="array" ref="AA1520">SUMPRODUCT(LEN(H1520)-LEN(SUBSTITUTE(H1520,{"0";"1";"2";"3";"4";"5";"6";"7";"8";"9"},"")))</f>
        <v>12</v>
      </c>
      <c r="AC1520" t="str">
        <f t="shared" si="163"/>
        <v>Incomplete Profile</v>
      </c>
      <c r="AD1520">
        <f t="shared" si="164"/>
        <v>1</v>
      </c>
      <c r="AE1520">
        <f t="shared" si="165"/>
        <v>1</v>
      </c>
      <c r="AF1520" t="str">
        <f t="shared" si="166"/>
        <v>No</v>
      </c>
      <c r="AG1520">
        <f t="shared" ca="1" si="167"/>
        <v>170</v>
      </c>
      <c r="AH1520" t="str">
        <f ca="1">IF(OR(V1520="",AG1520=""),"Yes",IF(AG1520&gt;Config!$B$41,"Yes","No"))</f>
        <v>No</v>
      </c>
    </row>
    <row r="1521" spans="1:34" x14ac:dyDescent="0.25">
      <c r="A1521" s="1" t="s">
        <v>11704</v>
      </c>
      <c r="B1521" s="1" t="s">
        <v>4909</v>
      </c>
      <c r="C1521" s="1" t="s">
        <v>985</v>
      </c>
      <c r="D1521" s="1" t="s">
        <v>11705</v>
      </c>
      <c r="E1521" s="1" t="s">
        <v>34683</v>
      </c>
      <c r="F1521" s="1" t="s">
        <v>11706</v>
      </c>
      <c r="G1521" t="str">
        <f t="shared" si="161"/>
        <v>Valid</v>
      </c>
      <c r="H1521" s="1" t="s">
        <v>11707</v>
      </c>
      <c r="I1521" t="str" cm="1">
        <f t="array" ref="I1521">IF(OR(TRIM(H1521)="",ISNUMBER(SEARCH("#",H1521)),AA1521&lt;Config!$B$8,SUMPRODUCT(--ISNUMBER(SEARCH({"a";"b";"c";"d";"e";"f";"g";"h";"i";"j";"k";"l";"m";"n";"o";"p";"q";"r";"s";"t";"u";"v";"w";"x";"y";"z"},H1521)))&gt;0),"Invalid","Valid")</f>
        <v>Valid</v>
      </c>
      <c r="J1521" s="1" t="s">
        <v>11708</v>
      </c>
      <c r="K1521" s="1" t="s">
        <v>378</v>
      </c>
      <c r="L1521" s="1" t="s">
        <v>102</v>
      </c>
      <c r="M1521" s="1" t="s">
        <v>343</v>
      </c>
      <c r="N1521" s="1" t="s">
        <v>437</v>
      </c>
      <c r="O1521" s="1" t="s">
        <v>69</v>
      </c>
      <c r="P1521" t="s">
        <v>87</v>
      </c>
      <c r="Q1521" s="1" t="s">
        <v>166</v>
      </c>
      <c r="R1521" s="1" t="s">
        <v>212</v>
      </c>
      <c r="S1521" s="1" t="s">
        <v>11709</v>
      </c>
      <c r="T1521" s="1" t="s">
        <v>11710</v>
      </c>
      <c r="U1521" s="1" t="s">
        <v>11711</v>
      </c>
      <c r="V1521" s="1" t="s">
        <v>9676</v>
      </c>
      <c r="W1521" s="1" t="s">
        <v>40</v>
      </c>
      <c r="X1521" t="str">
        <f t="shared" si="162"/>
        <v>Complete</v>
      </c>
      <c r="Y1521">
        <f>MAX(0,100-IF(G1521="Invalid",Config!$B$5,0)-IF(I1521="Invalid",Config!$B$6,0)-IF(X1521="Incomplete",Config!$B$7,0)-IF(AF1521="Yes",Config!$B$37,0))</f>
        <v>100</v>
      </c>
      <c r="Z1521" s="1">
        <f>IF(OR(TRIM(B1521)="",COUNTIF(Config!$B$15:$B$19,B1521)&gt;0),1,0)+IF(OR(TRIM(C1521)="",COUNTIF(Config!$B$15:$B$19,C1521)&gt;0),1,0)+IF(OR(TRIM(F1521)="",COUNTIF(Config!$B$15:$B$19,F1521)&gt;0),1,0)+IF(OR(TRIM(H1521)="",COUNTIF(Config!$B$15:$B$19,H1521)&gt;0),1,0)+IF(OR(TRIM(E1521)="",COUNTIF(Config!$B$15:$B$19,E1521)&gt;0),1,0)+IF(OR(TRIM(K1521)="",COUNTIF(Config!$B$15:$B$19,K1521)&gt;0),1,0)+IF(OR(TRIM(P1521)="",COUNTIF(Config!$B$15:$B$19,P1521)&gt;0),1,0)+IF(OR(TRIM(R1521)="",COUNTIF(Config!$B$15:$B$19,R1521)&gt;0),1,0)</f>
        <v>0</v>
      </c>
      <c r="AA1521" s="1" cm="1">
        <f t="array" ref="AA1521">SUMPRODUCT(LEN(H1521)-LEN(SUBSTITUTE(H1521,{"0";"1";"2";"3";"4";"5";"6";"7";"8";"9"},"")))</f>
        <v>11</v>
      </c>
      <c r="AC1521" t="str">
        <f t="shared" si="163"/>
        <v/>
      </c>
      <c r="AD1521">
        <f t="shared" si="164"/>
        <v>1</v>
      </c>
      <c r="AE1521">
        <f t="shared" si="165"/>
        <v>1</v>
      </c>
      <c r="AF1521" t="str">
        <f t="shared" si="166"/>
        <v>No</v>
      </c>
      <c r="AG1521">
        <f t="shared" ca="1" si="167"/>
        <v>256</v>
      </c>
      <c r="AH1521" t="str">
        <f ca="1">IF(OR(V1521="",AG1521=""),"Yes",IF(AG1521&gt;Config!$B$41,"Yes","No"))</f>
        <v>No</v>
      </c>
    </row>
    <row r="1522" spans="1:34" x14ac:dyDescent="0.25">
      <c r="A1522" s="1" t="s">
        <v>11712</v>
      </c>
      <c r="B1522" s="1" t="s">
        <v>898</v>
      </c>
      <c r="C1522" s="1" t="s">
        <v>78</v>
      </c>
      <c r="D1522" s="1" t="s">
        <v>11713</v>
      </c>
      <c r="E1522" s="1" t="s">
        <v>34684</v>
      </c>
      <c r="F1522" s="1" t="s">
        <v>11714</v>
      </c>
      <c r="G1522" t="str">
        <f t="shared" si="161"/>
        <v>Valid</v>
      </c>
      <c r="H1522" s="1" t="s">
        <v>11715</v>
      </c>
      <c r="I1522" t="str" cm="1">
        <f t="array" ref="I1522">IF(OR(TRIM(H1522)="",ISNUMBER(SEARCH("#",H1522)),AA1522&lt;Config!$B$8,SUMPRODUCT(--ISNUMBER(SEARCH({"a";"b";"c";"d";"e";"f";"g";"h";"i";"j";"k";"l";"m";"n";"o";"p";"q";"r";"s";"t";"u";"v";"w";"x";"y";"z"},H1522)))&gt;0),"Invalid","Valid")</f>
        <v>Valid</v>
      </c>
      <c r="J1522" s="1" t="s">
        <v>11716</v>
      </c>
      <c r="K1522" s="1" t="s">
        <v>163</v>
      </c>
      <c r="L1522" s="1" t="s">
        <v>67</v>
      </c>
      <c r="M1522" s="1" t="s">
        <v>235</v>
      </c>
      <c r="N1522" s="1" t="s">
        <v>51</v>
      </c>
      <c r="O1522" s="1" t="s">
        <v>149</v>
      </c>
      <c r="P1522" t="s">
        <v>344</v>
      </c>
      <c r="Q1522" s="1" t="s">
        <v>345</v>
      </c>
      <c r="R1522" s="1" t="s">
        <v>971</v>
      </c>
      <c r="S1522" s="1" t="s">
        <v>11717</v>
      </c>
      <c r="T1522" s="1" t="s">
        <v>11718</v>
      </c>
      <c r="U1522" s="1" t="s">
        <v>5561</v>
      </c>
      <c r="V1522" s="1" t="s">
        <v>1397</v>
      </c>
      <c r="W1522" s="1" t="s">
        <v>75</v>
      </c>
      <c r="X1522" t="str">
        <f t="shared" si="162"/>
        <v>Complete</v>
      </c>
      <c r="Y1522">
        <f>MAX(0,100-IF(G1522="Invalid",Config!$B$5,0)-IF(I1522="Invalid",Config!$B$6,0)-IF(X1522="Incomplete",Config!$B$7,0)-IF(AF1522="Yes",Config!$B$37,0))</f>
        <v>100</v>
      </c>
      <c r="Z1522" s="1">
        <f>IF(OR(TRIM(B1522)="",COUNTIF(Config!$B$15:$B$19,B1522)&gt;0),1,0)+IF(OR(TRIM(C1522)="",COUNTIF(Config!$B$15:$B$19,C1522)&gt;0),1,0)+IF(OR(TRIM(F1522)="",COUNTIF(Config!$B$15:$B$19,F1522)&gt;0),1,0)+IF(OR(TRIM(H1522)="",COUNTIF(Config!$B$15:$B$19,H1522)&gt;0),1,0)+IF(OR(TRIM(E1522)="",COUNTIF(Config!$B$15:$B$19,E1522)&gt;0),1,0)+IF(OR(TRIM(K1522)="",COUNTIF(Config!$B$15:$B$19,K1522)&gt;0),1,0)+IF(OR(TRIM(P1522)="",COUNTIF(Config!$B$15:$B$19,P1522)&gt;0),1,0)+IF(OR(TRIM(R1522)="",COUNTIF(Config!$B$15:$B$19,R1522)&gt;0),1,0)</f>
        <v>0</v>
      </c>
      <c r="AA1522" s="1" cm="1">
        <f t="array" ref="AA1522">SUMPRODUCT(LEN(H1522)-LEN(SUBSTITUTE(H1522,{"0";"1";"2";"3";"4";"5";"6";"7";"8";"9"},"")))</f>
        <v>11</v>
      </c>
      <c r="AC1522" t="str">
        <f t="shared" si="163"/>
        <v/>
      </c>
      <c r="AD1522">
        <f t="shared" si="164"/>
        <v>1</v>
      </c>
      <c r="AE1522">
        <f t="shared" si="165"/>
        <v>1</v>
      </c>
      <c r="AF1522" t="str">
        <f t="shared" si="166"/>
        <v>No</v>
      </c>
      <c r="AG1522">
        <f t="shared" ca="1" si="167"/>
        <v>273</v>
      </c>
      <c r="AH1522" t="str">
        <f ca="1">IF(OR(V1522="",AG1522=""),"Yes",IF(AG1522&gt;Config!$B$41,"Yes","No"))</f>
        <v>No</v>
      </c>
    </row>
    <row r="1523" spans="1:34" x14ac:dyDescent="0.25">
      <c r="A1523" s="1" t="s">
        <v>11719</v>
      </c>
      <c r="B1523" s="1" t="s">
        <v>1957</v>
      </c>
      <c r="C1523" s="1" t="s">
        <v>445</v>
      </c>
      <c r="D1523" s="1" t="s">
        <v>11720</v>
      </c>
      <c r="E1523" s="1" t="s">
        <v>33845</v>
      </c>
      <c r="F1523" s="1" t="s">
        <v>11721</v>
      </c>
      <c r="G1523" t="str">
        <f t="shared" si="161"/>
        <v>Valid</v>
      </c>
      <c r="H1523" s="1" t="s">
        <v>11722</v>
      </c>
      <c r="I1523" t="str" cm="1">
        <f t="array" ref="I1523">IF(OR(TRIM(H1523)="",ISNUMBER(SEARCH("#",H1523)),AA1523&lt;Config!$B$8,SUMPRODUCT(--ISNUMBER(SEARCH({"a";"b";"c";"d";"e";"f";"g";"h";"i";"j";"k";"l";"m";"n";"o";"p";"q";"r";"s";"t";"u";"v";"w";"x";"y";"z"},H1523)))&gt;0),"Invalid","Valid")</f>
        <v>Valid</v>
      </c>
      <c r="J1523" s="1" t="s">
        <v>11723</v>
      </c>
      <c r="K1523" s="1" t="s">
        <v>48</v>
      </c>
      <c r="L1523" s="1" t="s">
        <v>67</v>
      </c>
      <c r="M1523" s="1" t="s">
        <v>50</v>
      </c>
      <c r="N1523" s="1" t="s">
        <v>437</v>
      </c>
      <c r="O1523" s="1" t="s">
        <v>149</v>
      </c>
      <c r="P1523" t="s">
        <v>53</v>
      </c>
      <c r="Q1523" s="1" t="s">
        <v>181</v>
      </c>
      <c r="R1523" s="1" t="s">
        <v>10040</v>
      </c>
      <c r="S1523" s="1" t="s">
        <v>11724</v>
      </c>
      <c r="T1523" s="1" t="s">
        <v>11725</v>
      </c>
      <c r="U1523" s="1" t="s">
        <v>8571</v>
      </c>
      <c r="V1523" s="1" t="s">
        <v>4946</v>
      </c>
      <c r="W1523" s="1" t="s">
        <v>186</v>
      </c>
      <c r="X1523" t="str">
        <f t="shared" si="162"/>
        <v>Complete</v>
      </c>
      <c r="Y1523">
        <f>MAX(0,100-IF(G1523="Invalid",Config!$B$5,0)-IF(I1523="Invalid",Config!$B$6,0)-IF(X1523="Incomplete",Config!$B$7,0)-IF(AF1523="Yes",Config!$B$37,0))</f>
        <v>100</v>
      </c>
      <c r="Z1523" s="1">
        <f>IF(OR(TRIM(B1523)="",COUNTIF(Config!$B$15:$B$19,B1523)&gt;0),1,0)+IF(OR(TRIM(C1523)="",COUNTIF(Config!$B$15:$B$19,C1523)&gt;0),1,0)+IF(OR(TRIM(F1523)="",COUNTIF(Config!$B$15:$B$19,F1523)&gt;0),1,0)+IF(OR(TRIM(H1523)="",COUNTIF(Config!$B$15:$B$19,H1523)&gt;0),1,0)+IF(OR(TRIM(E1523)="",COUNTIF(Config!$B$15:$B$19,E1523)&gt;0),1,0)+IF(OR(TRIM(K1523)="",COUNTIF(Config!$B$15:$B$19,K1523)&gt;0),1,0)+IF(OR(TRIM(P1523)="",COUNTIF(Config!$B$15:$B$19,P1523)&gt;0),1,0)+IF(OR(TRIM(R1523)="",COUNTIF(Config!$B$15:$B$19,R1523)&gt;0),1,0)</f>
        <v>0</v>
      </c>
      <c r="AA1523" s="1" cm="1">
        <f t="array" ref="AA1523">SUMPRODUCT(LEN(H1523)-LEN(SUBSTITUTE(H1523,{"0";"1";"2";"3";"4";"5";"6";"7";"8";"9"},"")))</f>
        <v>12</v>
      </c>
      <c r="AC1523" t="str">
        <f t="shared" si="163"/>
        <v/>
      </c>
      <c r="AD1523">
        <f t="shared" si="164"/>
        <v>1</v>
      </c>
      <c r="AE1523">
        <f t="shared" si="165"/>
        <v>1</v>
      </c>
      <c r="AF1523" t="str">
        <f t="shared" si="166"/>
        <v>No</v>
      </c>
      <c r="AG1523">
        <f t="shared" ca="1" si="167"/>
        <v>366</v>
      </c>
      <c r="AH1523" t="str">
        <f ca="1">IF(OR(V1523="",AG1523=""),"Yes",IF(AG1523&gt;Config!$B$41,"Yes","No"))</f>
        <v>Yes</v>
      </c>
    </row>
    <row r="1524" spans="1:34" x14ac:dyDescent="0.25">
      <c r="A1524" s="1" t="s">
        <v>11726</v>
      </c>
      <c r="B1524" s="1" t="s">
        <v>4909</v>
      </c>
      <c r="C1524" s="1" t="s">
        <v>489</v>
      </c>
      <c r="D1524" s="1" t="s">
        <v>11727</v>
      </c>
      <c r="E1524" s="1" t="s">
        <v>34685</v>
      </c>
      <c r="F1524" s="1" t="s">
        <v>11728</v>
      </c>
      <c r="G1524" t="str">
        <f t="shared" si="161"/>
        <v>Valid</v>
      </c>
      <c r="H1524" s="1" t="s">
        <v>11729</v>
      </c>
      <c r="I1524" t="str" cm="1">
        <f t="array" ref="I1524">IF(OR(TRIM(H1524)="",ISNUMBER(SEARCH("#",H1524)),AA1524&lt;Config!$B$8,SUMPRODUCT(--ISNUMBER(SEARCH({"a";"b";"c";"d";"e";"f";"g";"h";"i";"j";"k";"l";"m";"n";"o";"p";"q";"r";"s";"t";"u";"v";"w";"x";"y";"z"},H1524)))&gt;0),"Invalid","Valid")</f>
        <v>Valid</v>
      </c>
      <c r="J1524" s="1" t="s">
        <v>11730</v>
      </c>
      <c r="K1524" s="1" t="s">
        <v>722</v>
      </c>
      <c r="L1524" s="1" t="s">
        <v>179</v>
      </c>
      <c r="M1524" s="1" t="s">
        <v>343</v>
      </c>
      <c r="N1524" s="1" t="s">
        <v>148</v>
      </c>
      <c r="O1524" s="1" t="s">
        <v>32</v>
      </c>
      <c r="P1524" t="s">
        <v>53</v>
      </c>
      <c r="Q1524" s="1" t="s">
        <v>181</v>
      </c>
      <c r="R1524" s="1" t="s">
        <v>197</v>
      </c>
      <c r="S1524" s="1" t="s">
        <v>11731</v>
      </c>
      <c r="T1524" s="1" t="s">
        <v>11732</v>
      </c>
      <c r="U1524" s="1" t="s">
        <v>2621</v>
      </c>
      <c r="V1524" s="1" t="s">
        <v>11733</v>
      </c>
      <c r="W1524" s="1" t="s">
        <v>125</v>
      </c>
      <c r="X1524" t="str">
        <f t="shared" si="162"/>
        <v>Complete</v>
      </c>
      <c r="Y1524">
        <f>MAX(0,100-IF(G1524="Invalid",Config!$B$5,0)-IF(I1524="Invalid",Config!$B$6,0)-IF(X1524="Incomplete",Config!$B$7,0)-IF(AF1524="Yes",Config!$B$37,0))</f>
        <v>100</v>
      </c>
      <c r="Z1524" s="1">
        <f>IF(OR(TRIM(B1524)="",COUNTIF(Config!$B$15:$B$19,B1524)&gt;0),1,0)+IF(OR(TRIM(C1524)="",COUNTIF(Config!$B$15:$B$19,C1524)&gt;0),1,0)+IF(OR(TRIM(F1524)="",COUNTIF(Config!$B$15:$B$19,F1524)&gt;0),1,0)+IF(OR(TRIM(H1524)="",COUNTIF(Config!$B$15:$B$19,H1524)&gt;0),1,0)+IF(OR(TRIM(E1524)="",COUNTIF(Config!$B$15:$B$19,E1524)&gt;0),1,0)+IF(OR(TRIM(K1524)="",COUNTIF(Config!$B$15:$B$19,K1524)&gt;0),1,0)+IF(OR(TRIM(P1524)="",COUNTIF(Config!$B$15:$B$19,P1524)&gt;0),1,0)+IF(OR(TRIM(R1524)="",COUNTIF(Config!$B$15:$B$19,R1524)&gt;0),1,0)</f>
        <v>0</v>
      </c>
      <c r="AA1524" s="1" cm="1">
        <f t="array" ref="AA1524">SUMPRODUCT(LEN(H1524)-LEN(SUBSTITUTE(H1524,{"0";"1";"2";"3";"4";"5";"6";"7";"8";"9"},"")))</f>
        <v>12</v>
      </c>
      <c r="AC1524" t="str">
        <f t="shared" si="163"/>
        <v/>
      </c>
      <c r="AD1524">
        <f t="shared" si="164"/>
        <v>1</v>
      </c>
      <c r="AE1524">
        <f t="shared" si="165"/>
        <v>1</v>
      </c>
      <c r="AF1524" t="str">
        <f t="shared" si="166"/>
        <v>No</v>
      </c>
      <c r="AG1524">
        <f t="shared" ca="1" si="167"/>
        <v>356</v>
      </c>
      <c r="AH1524" t="str">
        <f ca="1">IF(OR(V1524="",AG1524=""),"Yes",IF(AG1524&gt;Config!$B$41,"Yes","No"))</f>
        <v>No</v>
      </c>
    </row>
    <row r="1525" spans="1:34" x14ac:dyDescent="0.25">
      <c r="A1525" s="1" t="s">
        <v>11734</v>
      </c>
      <c r="B1525" s="1" t="s">
        <v>2033</v>
      </c>
      <c r="C1525" s="1" t="s">
        <v>996</v>
      </c>
      <c r="D1525" s="1" t="s">
        <v>11735</v>
      </c>
      <c r="E1525" s="1" t="s">
        <v>34017</v>
      </c>
      <c r="F1525" s="1" t="s">
        <v>11736</v>
      </c>
      <c r="G1525" t="str">
        <f t="shared" si="161"/>
        <v>Valid</v>
      </c>
      <c r="H1525" s="1" t="s">
        <v>11737</v>
      </c>
      <c r="I1525" t="str" cm="1">
        <f t="array" ref="I1525">IF(OR(TRIM(H1525)="",ISNUMBER(SEARCH("#",H1525)),AA1525&lt;Config!$B$8,SUMPRODUCT(--ISNUMBER(SEARCH({"a";"b";"c";"d";"e";"f";"g";"h";"i";"j";"k";"l";"m";"n";"o";"p";"q";"r";"s";"t";"u";"v";"w";"x";"y";"z"},H1525)))&gt;0),"Invalid","Valid")</f>
        <v>Valid</v>
      </c>
      <c r="J1525" s="1" t="s">
        <v>11738</v>
      </c>
      <c r="K1525" s="1" t="s">
        <v>625</v>
      </c>
      <c r="L1525" s="1" t="s">
        <v>265</v>
      </c>
      <c r="M1525" s="1" t="s">
        <v>118</v>
      </c>
      <c r="N1525" s="1" t="s">
        <v>33819</v>
      </c>
      <c r="O1525" s="1" t="s">
        <v>69</v>
      </c>
      <c r="P1525" t="s">
        <v>33</v>
      </c>
      <c r="Q1525" s="1" t="s">
        <v>34</v>
      </c>
      <c r="R1525" s="1" t="s">
        <v>2361</v>
      </c>
      <c r="S1525" s="1" t="s">
        <v>11739</v>
      </c>
      <c r="T1525" s="1" t="s">
        <v>11740</v>
      </c>
      <c r="U1525" s="1" t="s">
        <v>3895</v>
      </c>
      <c r="V1525" s="1" t="s">
        <v>1050</v>
      </c>
      <c r="W1525" s="1" t="s">
        <v>94</v>
      </c>
      <c r="X1525" t="str">
        <f t="shared" si="162"/>
        <v>Complete</v>
      </c>
      <c r="Y1525">
        <f>MAX(0,100-IF(G1525="Invalid",Config!$B$5,0)-IF(I1525="Invalid",Config!$B$6,0)-IF(X1525="Incomplete",Config!$B$7,0)-IF(AF1525="Yes",Config!$B$37,0))</f>
        <v>100</v>
      </c>
      <c r="Z1525" s="1">
        <f>IF(OR(TRIM(B1525)="",COUNTIF(Config!$B$15:$B$19,B1525)&gt;0),1,0)+IF(OR(TRIM(C1525)="",COUNTIF(Config!$B$15:$B$19,C1525)&gt;0),1,0)+IF(OR(TRIM(F1525)="",COUNTIF(Config!$B$15:$B$19,F1525)&gt;0),1,0)+IF(OR(TRIM(H1525)="",COUNTIF(Config!$B$15:$B$19,H1525)&gt;0),1,0)+IF(OR(TRIM(E1525)="",COUNTIF(Config!$B$15:$B$19,E1525)&gt;0),1,0)+IF(OR(TRIM(K1525)="",COUNTIF(Config!$B$15:$B$19,K1525)&gt;0),1,0)+IF(OR(TRIM(P1525)="",COUNTIF(Config!$B$15:$B$19,P1525)&gt;0),1,0)+IF(OR(TRIM(R1525)="",COUNTIF(Config!$B$15:$B$19,R1525)&gt;0),1,0)</f>
        <v>0</v>
      </c>
      <c r="AA1525" s="1" cm="1">
        <f t="array" ref="AA1525">SUMPRODUCT(LEN(H1525)-LEN(SUBSTITUTE(H1525,{"0";"1";"2";"3";"4";"5";"6";"7";"8";"9"},"")))</f>
        <v>10</v>
      </c>
      <c r="AC1525" t="str">
        <f t="shared" si="163"/>
        <v/>
      </c>
      <c r="AD1525">
        <f t="shared" si="164"/>
        <v>1</v>
      </c>
      <c r="AE1525">
        <f t="shared" si="165"/>
        <v>1</v>
      </c>
      <c r="AF1525" t="str">
        <f t="shared" si="166"/>
        <v>No</v>
      </c>
      <c r="AG1525">
        <f t="shared" ca="1" si="167"/>
        <v>37</v>
      </c>
      <c r="AH1525" t="str">
        <f ca="1">IF(OR(V1525="",AG1525=""),"Yes",IF(AG1525&gt;Config!$B$41,"Yes","No"))</f>
        <v>No</v>
      </c>
    </row>
    <row r="1526" spans="1:34" x14ac:dyDescent="0.25">
      <c r="A1526" s="1" t="s">
        <v>11741</v>
      </c>
      <c r="B1526" s="1" t="s">
        <v>765</v>
      </c>
      <c r="C1526" s="1" t="s">
        <v>1068</v>
      </c>
      <c r="D1526" s="1" t="s">
        <v>7600</v>
      </c>
      <c r="E1526" s="1" t="s">
        <v>34686</v>
      </c>
      <c r="F1526" s="1" t="s">
        <v>11742</v>
      </c>
      <c r="G1526" t="str">
        <f t="shared" si="161"/>
        <v>Valid</v>
      </c>
      <c r="H1526" s="1" t="s">
        <v>11743</v>
      </c>
      <c r="I1526" t="str" cm="1">
        <f t="array" ref="I1526">IF(OR(TRIM(H1526)="",ISNUMBER(SEARCH("#",H1526)),AA1526&lt;Config!$B$8,SUMPRODUCT(--ISNUMBER(SEARCH({"a";"b";"c";"d";"e";"f";"g";"h";"i";"j";"k";"l";"m";"n";"o";"p";"q";"r";"s";"t";"u";"v";"w";"x";"y";"z"},H1526)))&gt;0),"Invalid","Valid")</f>
        <v>Valid</v>
      </c>
      <c r="J1526" s="1" t="s">
        <v>11744</v>
      </c>
      <c r="K1526" s="1" t="s">
        <v>66</v>
      </c>
      <c r="L1526" s="1" t="s">
        <v>84</v>
      </c>
      <c r="M1526" s="1" t="s">
        <v>30</v>
      </c>
      <c r="N1526" s="1" t="s">
        <v>211</v>
      </c>
      <c r="O1526" s="1" t="s">
        <v>196</v>
      </c>
      <c r="P1526" t="s">
        <v>33</v>
      </c>
      <c r="Q1526" s="1" t="s">
        <v>119</v>
      </c>
      <c r="R1526" s="1" t="s">
        <v>2361</v>
      </c>
      <c r="S1526" s="1" t="s">
        <v>11745</v>
      </c>
      <c r="T1526" s="1" t="s">
        <v>11746</v>
      </c>
      <c r="U1526" s="1" t="s">
        <v>5044</v>
      </c>
      <c r="V1526" s="1" t="s">
        <v>11747</v>
      </c>
      <c r="W1526" s="1" t="s">
        <v>40</v>
      </c>
      <c r="X1526" t="str">
        <f t="shared" si="162"/>
        <v>Complete</v>
      </c>
      <c r="Y1526">
        <f>MAX(0,100-IF(G1526="Invalid",Config!$B$5,0)-IF(I1526="Invalid",Config!$B$6,0)-IF(X1526="Incomplete",Config!$B$7,0)-IF(AF1526="Yes",Config!$B$37,0))</f>
        <v>75</v>
      </c>
      <c r="Z1526" s="1">
        <f>IF(OR(TRIM(B1526)="",COUNTIF(Config!$B$15:$B$19,B1526)&gt;0),1,0)+IF(OR(TRIM(C1526)="",COUNTIF(Config!$B$15:$B$19,C1526)&gt;0),1,0)+IF(OR(TRIM(F1526)="",COUNTIF(Config!$B$15:$B$19,F1526)&gt;0),1,0)+IF(OR(TRIM(H1526)="",COUNTIF(Config!$B$15:$B$19,H1526)&gt;0),1,0)+IF(OR(TRIM(E1526)="",COUNTIF(Config!$B$15:$B$19,E1526)&gt;0),1,0)+IF(OR(TRIM(K1526)="",COUNTIF(Config!$B$15:$B$19,K1526)&gt;0),1,0)+IF(OR(TRIM(P1526)="",COUNTIF(Config!$B$15:$B$19,P1526)&gt;0),1,0)+IF(OR(TRIM(R1526)="",COUNTIF(Config!$B$15:$B$19,R1526)&gt;0),1,0)</f>
        <v>0</v>
      </c>
      <c r="AA1526" s="1" cm="1">
        <f t="array" ref="AA1526">SUMPRODUCT(LEN(H1526)-LEN(SUBSTITUTE(H1526,{"0";"1";"2";"3";"4";"5";"6";"7";"8";"9"},"")))</f>
        <v>10</v>
      </c>
      <c r="AC1526" t="str">
        <f t="shared" si="163"/>
        <v>Potential Duplicate</v>
      </c>
      <c r="AD1526">
        <f t="shared" si="164"/>
        <v>2</v>
      </c>
      <c r="AE1526">
        <f t="shared" si="165"/>
        <v>1</v>
      </c>
      <c r="AF1526" t="str">
        <f t="shared" si="166"/>
        <v>Yes</v>
      </c>
      <c r="AG1526">
        <f t="shared" ca="1" si="167"/>
        <v>552</v>
      </c>
      <c r="AH1526" t="str">
        <f ca="1">IF(OR(V1526="",AG1526=""),"Yes",IF(AG1526&gt;Config!$B$41,"Yes","No"))</f>
        <v>Yes</v>
      </c>
    </row>
    <row r="1527" spans="1:34" x14ac:dyDescent="0.25">
      <c r="A1527" s="1" t="s">
        <v>11748</v>
      </c>
      <c r="B1527" s="1" t="s">
        <v>244</v>
      </c>
      <c r="C1527" s="1" t="s">
        <v>499</v>
      </c>
      <c r="D1527" s="1" t="s">
        <v>11749</v>
      </c>
      <c r="E1527" s="1" t="s">
        <v>739</v>
      </c>
      <c r="F1527" s="1" t="s">
        <v>11750</v>
      </c>
      <c r="G1527" t="str">
        <f t="shared" si="161"/>
        <v>Valid</v>
      </c>
      <c r="H1527" s="1" t="s">
        <v>11751</v>
      </c>
      <c r="I1527" t="str" cm="1">
        <f t="array" ref="I1527">IF(OR(TRIM(H1527)="",ISNUMBER(SEARCH("#",H1527)),AA1527&lt;Config!$B$8,SUMPRODUCT(--ISNUMBER(SEARCH({"a";"b";"c";"d";"e";"f";"g";"h";"i";"j";"k";"l";"m";"n";"o";"p";"q";"r";"s";"t";"u";"v";"w";"x";"y";"z"},H1527)))&gt;0),"Invalid","Valid")</f>
        <v>Valid</v>
      </c>
      <c r="J1527" s="1" t="s">
        <v>950</v>
      </c>
      <c r="K1527" s="1" t="s">
        <v>1001</v>
      </c>
      <c r="L1527" s="1" t="s">
        <v>265</v>
      </c>
      <c r="M1527" s="1" t="s">
        <v>118</v>
      </c>
      <c r="N1527" s="1" t="s">
        <v>358</v>
      </c>
      <c r="O1527" s="1" t="s">
        <v>32</v>
      </c>
      <c r="P1527" t="s">
        <v>314</v>
      </c>
      <c r="Q1527" s="1" t="s">
        <v>315</v>
      </c>
      <c r="R1527" s="1" t="s">
        <v>315</v>
      </c>
      <c r="S1527" s="1" t="s">
        <v>11752</v>
      </c>
      <c r="T1527" s="1" t="s">
        <v>11753</v>
      </c>
      <c r="U1527" s="1" t="s">
        <v>11754</v>
      </c>
      <c r="V1527" s="1" t="s">
        <v>5594</v>
      </c>
      <c r="W1527" s="1" t="s">
        <v>293</v>
      </c>
      <c r="X1527" t="str">
        <f t="shared" si="162"/>
        <v>Complete</v>
      </c>
      <c r="Y1527">
        <f>MAX(0,100-IF(G1527="Invalid",Config!$B$5,0)-IF(I1527="Invalid",Config!$B$6,0)-IF(X1527="Incomplete",Config!$B$7,0)-IF(AF1527="Yes",Config!$B$37,0))</f>
        <v>100</v>
      </c>
      <c r="Z1527" s="1">
        <f>IF(OR(TRIM(B1527)="",COUNTIF(Config!$B$15:$B$19,B1527)&gt;0),1,0)+IF(OR(TRIM(C1527)="",COUNTIF(Config!$B$15:$B$19,C1527)&gt;0),1,0)+IF(OR(TRIM(F1527)="",COUNTIF(Config!$B$15:$B$19,F1527)&gt;0),1,0)+IF(OR(TRIM(H1527)="",COUNTIF(Config!$B$15:$B$19,H1527)&gt;0),1,0)+IF(OR(TRIM(E1527)="",COUNTIF(Config!$B$15:$B$19,E1527)&gt;0),1,0)+IF(OR(TRIM(K1527)="",COUNTIF(Config!$B$15:$B$19,K1527)&gt;0),1,0)+IF(OR(TRIM(P1527)="",COUNTIF(Config!$B$15:$B$19,P1527)&gt;0),1,0)+IF(OR(TRIM(R1527)="",COUNTIF(Config!$B$15:$B$19,R1527)&gt;0),1,0)</f>
        <v>0</v>
      </c>
      <c r="AA1527" s="1" cm="1">
        <f t="array" ref="AA1527">SUMPRODUCT(LEN(H1527)-LEN(SUBSTITUTE(H1527,{"0";"1";"2";"3";"4";"5";"6";"7";"8";"9"},"")))</f>
        <v>12</v>
      </c>
      <c r="AC1527" t="str">
        <f t="shared" si="163"/>
        <v/>
      </c>
      <c r="AD1527">
        <f t="shared" si="164"/>
        <v>1</v>
      </c>
      <c r="AE1527">
        <f t="shared" si="165"/>
        <v>1</v>
      </c>
      <c r="AF1527" t="str">
        <f t="shared" si="166"/>
        <v>No</v>
      </c>
      <c r="AG1527">
        <f t="shared" ca="1" si="167"/>
        <v>620</v>
      </c>
      <c r="AH1527" t="str">
        <f ca="1">IF(OR(V1527="",AG1527=""),"Yes",IF(AG1527&gt;Config!$B$41,"Yes","No"))</f>
        <v>Yes</v>
      </c>
    </row>
    <row r="1528" spans="1:34" x14ac:dyDescent="0.25">
      <c r="A1528" s="1" t="s">
        <v>11755</v>
      </c>
      <c r="B1528" s="1" t="s">
        <v>2778</v>
      </c>
      <c r="C1528" s="1" t="s">
        <v>620</v>
      </c>
      <c r="D1528" s="1" t="s">
        <v>7220</v>
      </c>
      <c r="E1528" s="1" t="s">
        <v>33920</v>
      </c>
      <c r="F1528" s="1" t="s">
        <v>11756</v>
      </c>
      <c r="G1528" t="str">
        <f t="shared" si="161"/>
        <v>Valid</v>
      </c>
      <c r="H1528" s="1" t="s">
        <v>11757</v>
      </c>
      <c r="I1528" t="str" cm="1">
        <f t="array" ref="I1528">IF(OR(TRIM(H1528)="",ISNUMBER(SEARCH("#",H1528)),AA1528&lt;Config!$B$8,SUMPRODUCT(--ISNUMBER(SEARCH({"a";"b";"c";"d";"e";"f";"g";"h";"i";"j";"k";"l";"m";"n";"o";"p";"q";"r";"s";"t";"u";"v";"w";"x";"y";"z"},H1528)))&gt;0),"Invalid","Valid")</f>
        <v>Valid</v>
      </c>
      <c r="J1528" s="1" t="s">
        <v>11758</v>
      </c>
      <c r="K1528" s="1" t="s">
        <v>250</v>
      </c>
      <c r="L1528" s="1" t="s">
        <v>67</v>
      </c>
      <c r="M1528" s="1" t="s">
        <v>391</v>
      </c>
      <c r="N1528" s="1" t="s">
        <v>51</v>
      </c>
      <c r="O1528" s="1" t="s">
        <v>180</v>
      </c>
      <c r="P1528" t="s">
        <v>344</v>
      </c>
      <c r="Q1528" s="1" t="s">
        <v>971</v>
      </c>
      <c r="R1528" s="1" t="s">
        <v>971</v>
      </c>
      <c r="S1528" s="1" t="s">
        <v>11759</v>
      </c>
      <c r="T1528" s="1" t="s">
        <v>11760</v>
      </c>
      <c r="U1528" s="1" t="s">
        <v>7413</v>
      </c>
      <c r="V1528" s="1" t="s">
        <v>140</v>
      </c>
      <c r="W1528" s="1" t="s">
        <v>202</v>
      </c>
      <c r="X1528" t="str">
        <f t="shared" si="162"/>
        <v>Complete</v>
      </c>
      <c r="Y1528">
        <f>MAX(0,100-IF(G1528="Invalid",Config!$B$5,0)-IF(I1528="Invalid",Config!$B$6,0)-IF(X1528="Incomplete",Config!$B$7,0)-IF(AF1528="Yes",Config!$B$37,0))</f>
        <v>100</v>
      </c>
      <c r="Z1528" s="1">
        <f>IF(OR(TRIM(B1528)="",COUNTIF(Config!$B$15:$B$19,B1528)&gt;0),1,0)+IF(OR(TRIM(C1528)="",COUNTIF(Config!$B$15:$B$19,C1528)&gt;0),1,0)+IF(OR(TRIM(F1528)="",COUNTIF(Config!$B$15:$B$19,F1528)&gt;0),1,0)+IF(OR(TRIM(H1528)="",COUNTIF(Config!$B$15:$B$19,H1528)&gt;0),1,0)+IF(OR(TRIM(E1528)="",COUNTIF(Config!$B$15:$B$19,E1528)&gt;0),1,0)+IF(OR(TRIM(K1528)="",COUNTIF(Config!$B$15:$B$19,K1528)&gt;0),1,0)+IF(OR(TRIM(P1528)="",COUNTIF(Config!$B$15:$B$19,P1528)&gt;0),1,0)+IF(OR(TRIM(R1528)="",COUNTIF(Config!$B$15:$B$19,R1528)&gt;0),1,0)</f>
        <v>0</v>
      </c>
      <c r="AA1528" s="1" cm="1">
        <f t="array" ref="AA1528">SUMPRODUCT(LEN(H1528)-LEN(SUBSTITUTE(H1528,{"0";"1";"2";"3";"4";"5";"6";"7";"8";"9"},"")))</f>
        <v>10</v>
      </c>
      <c r="AC1528" t="str">
        <f t="shared" si="163"/>
        <v/>
      </c>
      <c r="AD1528">
        <f t="shared" si="164"/>
        <v>1</v>
      </c>
      <c r="AE1528">
        <f t="shared" si="165"/>
        <v>1</v>
      </c>
      <c r="AF1528" t="str">
        <f t="shared" si="166"/>
        <v>No</v>
      </c>
      <c r="AG1528">
        <f t="shared" ca="1" si="167"/>
        <v>37</v>
      </c>
      <c r="AH1528" t="str">
        <f ca="1">IF(OR(V1528="",AG1528=""),"Yes",IF(AG1528&gt;Config!$B$41,"Yes","No"))</f>
        <v>No</v>
      </c>
    </row>
    <row r="1529" spans="1:34" x14ac:dyDescent="0.25">
      <c r="A1529" s="1" t="s">
        <v>11761</v>
      </c>
      <c r="B1529" s="1" t="s">
        <v>127</v>
      </c>
      <c r="C1529" s="1" t="s">
        <v>511</v>
      </c>
      <c r="D1529" s="1" t="s">
        <v>11762</v>
      </c>
      <c r="E1529" s="1" t="s">
        <v>34616</v>
      </c>
      <c r="F1529" s="1" t="s">
        <v>11763</v>
      </c>
      <c r="G1529" t="str">
        <f t="shared" si="161"/>
        <v>Valid</v>
      </c>
      <c r="H1529" s="1" t="s">
        <v>11764</v>
      </c>
      <c r="I1529" t="str" cm="1">
        <f t="array" ref="I1529">IF(OR(TRIM(H1529)="",ISNUMBER(SEARCH("#",H1529)),AA1529&lt;Config!$B$8,SUMPRODUCT(--ISNUMBER(SEARCH({"a";"b";"c";"d";"e";"f";"g";"h";"i";"j";"k";"l";"m";"n";"o";"p";"q";"r";"s";"t";"u";"v";"w";"x";"y";"z"},H1529)))&gt;0),"Invalid","Valid")</f>
        <v>Valid</v>
      </c>
      <c r="J1529" s="1" t="s">
        <v>11765</v>
      </c>
      <c r="K1529" s="1" t="s">
        <v>264</v>
      </c>
      <c r="L1529" s="1" t="s">
        <v>164</v>
      </c>
      <c r="M1529" s="1" t="s">
        <v>165</v>
      </c>
      <c r="N1529" s="1" t="s">
        <v>68</v>
      </c>
      <c r="O1529" s="1" t="s">
        <v>149</v>
      </c>
      <c r="P1529" t="s">
        <v>53</v>
      </c>
      <c r="Q1529" s="1" t="s">
        <v>54</v>
      </c>
      <c r="R1529" s="1" t="s">
        <v>55</v>
      </c>
      <c r="S1529" s="1" t="s">
        <v>11766</v>
      </c>
      <c r="T1529" s="1" t="s">
        <v>11767</v>
      </c>
      <c r="U1529" s="1" t="s">
        <v>11711</v>
      </c>
      <c r="V1529" s="1" t="s">
        <v>11768</v>
      </c>
      <c r="W1529" s="1" t="s">
        <v>33823</v>
      </c>
      <c r="X1529" t="str">
        <f t="shared" si="162"/>
        <v>Complete</v>
      </c>
      <c r="Y1529">
        <f>MAX(0,100-IF(G1529="Invalid",Config!$B$5,0)-IF(I1529="Invalid",Config!$B$6,0)-IF(X1529="Incomplete",Config!$B$7,0)-IF(AF1529="Yes",Config!$B$37,0))</f>
        <v>100</v>
      </c>
      <c r="Z1529" s="1">
        <f>IF(OR(TRIM(B1529)="",COUNTIF(Config!$B$15:$B$19,B1529)&gt;0),1,0)+IF(OR(TRIM(C1529)="",COUNTIF(Config!$B$15:$B$19,C1529)&gt;0),1,0)+IF(OR(TRIM(F1529)="",COUNTIF(Config!$B$15:$B$19,F1529)&gt;0),1,0)+IF(OR(TRIM(H1529)="",COUNTIF(Config!$B$15:$B$19,H1529)&gt;0),1,0)+IF(OR(TRIM(E1529)="",COUNTIF(Config!$B$15:$B$19,E1529)&gt;0),1,0)+IF(OR(TRIM(K1529)="",COUNTIF(Config!$B$15:$B$19,K1529)&gt;0),1,0)+IF(OR(TRIM(P1529)="",COUNTIF(Config!$B$15:$B$19,P1529)&gt;0),1,0)+IF(OR(TRIM(R1529)="",COUNTIF(Config!$B$15:$B$19,R1529)&gt;0),1,0)</f>
        <v>0</v>
      </c>
      <c r="AA1529" s="1" cm="1">
        <f t="array" ref="AA1529">SUMPRODUCT(LEN(H1529)-LEN(SUBSTITUTE(H1529,{"0";"1";"2";"3";"4";"5";"6";"7";"8";"9"},"")))</f>
        <v>10</v>
      </c>
      <c r="AC1529" t="str">
        <f t="shared" si="163"/>
        <v/>
      </c>
      <c r="AD1529">
        <f t="shared" si="164"/>
        <v>1</v>
      </c>
      <c r="AE1529">
        <f t="shared" si="165"/>
        <v>1</v>
      </c>
      <c r="AF1529" t="str">
        <f t="shared" si="166"/>
        <v>No</v>
      </c>
      <c r="AG1529">
        <f t="shared" ca="1" si="167"/>
        <v>289</v>
      </c>
      <c r="AH1529" t="str">
        <f ca="1">IF(OR(V1529="",AG1529=""),"Yes",IF(AG1529&gt;Config!$B$41,"Yes","No"))</f>
        <v>No</v>
      </c>
    </row>
    <row r="1530" spans="1:34" x14ac:dyDescent="0.25">
      <c r="A1530" s="1" t="s">
        <v>11769</v>
      </c>
      <c r="B1530" s="1" t="s">
        <v>3888</v>
      </c>
      <c r="C1530" s="1" t="s">
        <v>43</v>
      </c>
      <c r="D1530" s="1" t="s">
        <v>11770</v>
      </c>
      <c r="E1530" s="1" t="s">
        <v>34259</v>
      </c>
      <c r="F1530" s="1" t="s">
        <v>11771</v>
      </c>
      <c r="G1530" t="str">
        <f t="shared" si="161"/>
        <v>Valid</v>
      </c>
      <c r="H1530" s="1" t="s">
        <v>9329</v>
      </c>
      <c r="I1530" t="str" cm="1">
        <f t="array" ref="I1530">IF(OR(TRIM(H1530)="",ISNUMBER(SEARCH("#",H1530)),AA1530&lt;Config!$B$8,SUMPRODUCT(--ISNUMBER(SEARCH({"a";"b";"c";"d";"e";"f";"g";"h";"i";"j";"k";"l";"m";"n";"o";"p";"q";"r";"s";"t";"u";"v";"w";"x";"y";"z"},H1530)))&gt;0),"Invalid","Valid")</f>
        <v>Valid</v>
      </c>
      <c r="J1530" s="1" t="s">
        <v>11772</v>
      </c>
      <c r="K1530" s="1" t="s">
        <v>516</v>
      </c>
      <c r="L1530" s="1" t="s">
        <v>102</v>
      </c>
      <c r="M1530" s="1" t="s">
        <v>103</v>
      </c>
      <c r="N1530" s="1" t="s">
        <v>437</v>
      </c>
      <c r="O1530" s="1" t="s">
        <v>266</v>
      </c>
      <c r="P1530" t="s">
        <v>104</v>
      </c>
      <c r="Q1530" s="1" t="s">
        <v>732</v>
      </c>
      <c r="R1530" s="1" t="s">
        <v>833</v>
      </c>
      <c r="S1530" s="1" t="s">
        <v>11773</v>
      </c>
      <c r="T1530" s="1" t="s">
        <v>11774</v>
      </c>
      <c r="U1530" s="1" t="s">
        <v>935</v>
      </c>
      <c r="V1530" s="1" t="s">
        <v>140</v>
      </c>
      <c r="W1530" s="1" t="s">
        <v>125</v>
      </c>
      <c r="X1530" t="str">
        <f t="shared" si="162"/>
        <v>Complete</v>
      </c>
      <c r="Y1530">
        <f>MAX(0,100-IF(G1530="Invalid",Config!$B$5,0)-IF(I1530="Invalid",Config!$B$6,0)-IF(X1530="Incomplete",Config!$B$7,0)-IF(AF1530="Yes",Config!$B$37,0))</f>
        <v>75</v>
      </c>
      <c r="Z1530" s="1">
        <f>IF(OR(TRIM(B1530)="",COUNTIF(Config!$B$15:$B$19,B1530)&gt;0),1,0)+IF(OR(TRIM(C1530)="",COUNTIF(Config!$B$15:$B$19,C1530)&gt;0),1,0)+IF(OR(TRIM(F1530)="",COUNTIF(Config!$B$15:$B$19,F1530)&gt;0),1,0)+IF(OR(TRIM(H1530)="",COUNTIF(Config!$B$15:$B$19,H1530)&gt;0),1,0)+IF(OR(TRIM(E1530)="",COUNTIF(Config!$B$15:$B$19,E1530)&gt;0),1,0)+IF(OR(TRIM(K1530)="",COUNTIF(Config!$B$15:$B$19,K1530)&gt;0),1,0)+IF(OR(TRIM(P1530)="",COUNTIF(Config!$B$15:$B$19,P1530)&gt;0),1,0)+IF(OR(TRIM(R1530)="",COUNTIF(Config!$B$15:$B$19,R1530)&gt;0),1,0)</f>
        <v>0</v>
      </c>
      <c r="AA1530" s="1" cm="1">
        <f t="array" ref="AA1530">SUMPRODUCT(LEN(H1530)-LEN(SUBSTITUTE(H1530,{"0";"1";"2";"3";"4";"5";"6";"7";"8";"9"},"")))</f>
        <v>11</v>
      </c>
      <c r="AC1530" t="str">
        <f t="shared" si="163"/>
        <v>Potential Duplicate</v>
      </c>
      <c r="AD1530">
        <f t="shared" si="164"/>
        <v>1</v>
      </c>
      <c r="AE1530">
        <f t="shared" si="165"/>
        <v>2</v>
      </c>
      <c r="AF1530" t="str">
        <f t="shared" si="166"/>
        <v>Yes</v>
      </c>
      <c r="AG1530">
        <f t="shared" ca="1" si="167"/>
        <v>37</v>
      </c>
      <c r="AH1530" t="str">
        <f ca="1">IF(OR(V1530="",AG1530=""),"Yes",IF(AG1530&gt;Config!$B$41,"Yes","No"))</f>
        <v>No</v>
      </c>
    </row>
    <row r="1531" spans="1:34" x14ac:dyDescent="0.25">
      <c r="A1531" s="1" t="s">
        <v>11775</v>
      </c>
      <c r="B1531" s="1" t="s">
        <v>1283</v>
      </c>
      <c r="C1531" s="1" t="s">
        <v>189</v>
      </c>
      <c r="D1531" s="1" t="s">
        <v>19956</v>
      </c>
      <c r="E1531" s="1" t="s">
        <v>33901</v>
      </c>
      <c r="F1531" s="1" t="s">
        <v>11776</v>
      </c>
      <c r="G1531" t="str">
        <f t="shared" si="161"/>
        <v>Valid</v>
      </c>
      <c r="H1531" s="1" t="s">
        <v>11777</v>
      </c>
      <c r="I1531" t="str" cm="1">
        <f t="array" ref="I1531">IF(OR(TRIM(H1531)="",ISNUMBER(SEARCH("#",H1531)),AA1531&lt;Config!$B$8,SUMPRODUCT(--ISNUMBER(SEARCH({"a";"b";"c";"d";"e";"f";"g";"h";"i";"j";"k";"l";"m";"n";"o";"p";"q";"r";"s";"t";"u";"v";"w";"x";"y";"z"},H1531)))&gt;0),"Invalid","Valid")</f>
        <v>Valid</v>
      </c>
      <c r="J1531" s="1" t="s">
        <v>11778</v>
      </c>
      <c r="K1531" s="1" t="s">
        <v>66</v>
      </c>
      <c r="L1531" s="1" t="s">
        <v>84</v>
      </c>
      <c r="M1531" s="1" t="s">
        <v>251</v>
      </c>
      <c r="N1531" s="1" t="s">
        <v>211</v>
      </c>
      <c r="O1531" s="1" t="s">
        <v>69</v>
      </c>
      <c r="P1531" t="s">
        <v>104</v>
      </c>
      <c r="Q1531" s="1" t="s">
        <v>732</v>
      </c>
      <c r="R1531" s="1" t="s">
        <v>105</v>
      </c>
      <c r="S1531" s="1" t="s">
        <v>11779</v>
      </c>
      <c r="T1531" s="1" t="s">
        <v>11780</v>
      </c>
      <c r="U1531" s="1" t="s">
        <v>11781</v>
      </c>
      <c r="V1531" s="1" t="s">
        <v>1229</v>
      </c>
      <c r="W1531" s="1" t="s">
        <v>60</v>
      </c>
      <c r="X1531" t="str">
        <f t="shared" si="162"/>
        <v>Complete</v>
      </c>
      <c r="Y1531">
        <f>MAX(0,100-IF(G1531="Invalid",Config!$B$5,0)-IF(I1531="Invalid",Config!$B$6,0)-IF(X1531="Incomplete",Config!$B$7,0)-IF(AF1531="Yes",Config!$B$37,0))</f>
        <v>100</v>
      </c>
      <c r="Z1531" s="1">
        <f>IF(OR(TRIM(B1531)="",COUNTIF(Config!$B$15:$B$19,B1531)&gt;0),1,0)+IF(OR(TRIM(C1531)="",COUNTIF(Config!$B$15:$B$19,C1531)&gt;0),1,0)+IF(OR(TRIM(F1531)="",COUNTIF(Config!$B$15:$B$19,F1531)&gt;0),1,0)+IF(OR(TRIM(H1531)="",COUNTIF(Config!$B$15:$B$19,H1531)&gt;0),1,0)+IF(OR(TRIM(E1531)="",COUNTIF(Config!$B$15:$B$19,E1531)&gt;0),1,0)+IF(OR(TRIM(K1531)="",COUNTIF(Config!$B$15:$B$19,K1531)&gt;0),1,0)+IF(OR(TRIM(P1531)="",COUNTIF(Config!$B$15:$B$19,P1531)&gt;0),1,0)+IF(OR(TRIM(R1531)="",COUNTIF(Config!$B$15:$B$19,R1531)&gt;0),1,0)</f>
        <v>0</v>
      </c>
      <c r="AA1531" s="1" cm="1">
        <f t="array" ref="AA1531">SUMPRODUCT(LEN(H1531)-LEN(SUBSTITUTE(H1531,{"0";"1";"2";"3";"4";"5";"6";"7";"8";"9"},"")))</f>
        <v>11</v>
      </c>
      <c r="AC1531" t="str">
        <f t="shared" si="163"/>
        <v/>
      </c>
      <c r="AD1531">
        <f t="shared" si="164"/>
        <v>1</v>
      </c>
      <c r="AE1531">
        <f t="shared" si="165"/>
        <v>1</v>
      </c>
      <c r="AF1531" t="str">
        <f t="shared" si="166"/>
        <v>No</v>
      </c>
      <c r="AG1531">
        <f t="shared" ca="1" si="167"/>
        <v>235</v>
      </c>
      <c r="AH1531" t="str">
        <f ca="1">IF(OR(V1531="",AG1531=""),"Yes",IF(AG1531&gt;Config!$B$41,"Yes","No"))</f>
        <v>No</v>
      </c>
    </row>
    <row r="1532" spans="1:34" x14ac:dyDescent="0.25">
      <c r="A1532" s="1" t="s">
        <v>11782</v>
      </c>
      <c r="B1532" s="1" t="s">
        <v>1833</v>
      </c>
      <c r="C1532" s="1" t="s">
        <v>535</v>
      </c>
      <c r="D1532" s="1" t="s">
        <v>1867</v>
      </c>
      <c r="E1532" s="1" t="s">
        <v>34687</v>
      </c>
      <c r="F1532" s="1" t="s">
        <v>11783</v>
      </c>
      <c r="G1532" t="str">
        <f t="shared" si="161"/>
        <v>Valid</v>
      </c>
      <c r="H1532" s="1" t="s">
        <v>11784</v>
      </c>
      <c r="I1532" t="str" cm="1">
        <f t="array" ref="I1532">IF(OR(TRIM(H1532)="",ISNUMBER(SEARCH("#",H1532)),AA1532&lt;Config!$B$8,SUMPRODUCT(--ISNUMBER(SEARCH({"a";"b";"c";"d";"e";"f";"g";"h";"i";"j";"k";"l";"m";"n";"o";"p";"q";"r";"s";"t";"u";"v";"w";"x";"y";"z"},H1532)))&gt;0),"Invalid","Valid")</f>
        <v>Valid</v>
      </c>
      <c r="J1532" s="1" t="s">
        <v>11785</v>
      </c>
      <c r="K1532" s="1" t="s">
        <v>178</v>
      </c>
      <c r="L1532" s="1" t="s">
        <v>134</v>
      </c>
      <c r="M1532" s="1" t="s">
        <v>343</v>
      </c>
      <c r="N1532" s="1" t="s">
        <v>148</v>
      </c>
      <c r="O1532" s="1" t="s">
        <v>196</v>
      </c>
      <c r="P1532" t="s">
        <v>87</v>
      </c>
      <c r="Q1532" s="1" t="s">
        <v>438</v>
      </c>
      <c r="R1532" s="1" t="s">
        <v>550</v>
      </c>
      <c r="S1532" s="1" t="s">
        <v>11559</v>
      </c>
      <c r="T1532" s="1" t="s">
        <v>11786</v>
      </c>
      <c r="U1532" s="1" t="s">
        <v>1882</v>
      </c>
      <c r="V1532" s="1" t="s">
        <v>2470</v>
      </c>
      <c r="W1532" s="1" t="s">
        <v>293</v>
      </c>
      <c r="X1532" t="str">
        <f t="shared" si="162"/>
        <v>Complete</v>
      </c>
      <c r="Y1532">
        <f>MAX(0,100-IF(G1532="Invalid",Config!$B$5,0)-IF(I1532="Invalid",Config!$B$6,0)-IF(X1532="Incomplete",Config!$B$7,0)-IF(AF1532="Yes",Config!$B$37,0))</f>
        <v>100</v>
      </c>
      <c r="Z1532" s="1">
        <f>IF(OR(TRIM(B1532)="",COUNTIF(Config!$B$15:$B$19,B1532)&gt;0),1,0)+IF(OR(TRIM(C1532)="",COUNTIF(Config!$B$15:$B$19,C1532)&gt;0),1,0)+IF(OR(TRIM(F1532)="",COUNTIF(Config!$B$15:$B$19,F1532)&gt;0),1,0)+IF(OR(TRIM(H1532)="",COUNTIF(Config!$B$15:$B$19,H1532)&gt;0),1,0)+IF(OR(TRIM(E1532)="",COUNTIF(Config!$B$15:$B$19,E1532)&gt;0),1,0)+IF(OR(TRIM(K1532)="",COUNTIF(Config!$B$15:$B$19,K1532)&gt;0),1,0)+IF(OR(TRIM(P1532)="",COUNTIF(Config!$B$15:$B$19,P1532)&gt;0),1,0)+IF(OR(TRIM(R1532)="",COUNTIF(Config!$B$15:$B$19,R1532)&gt;0),1,0)</f>
        <v>0</v>
      </c>
      <c r="AA1532" s="1" cm="1">
        <f t="array" ref="AA1532">SUMPRODUCT(LEN(H1532)-LEN(SUBSTITUTE(H1532,{"0";"1";"2";"3";"4";"5";"6";"7";"8";"9"},"")))</f>
        <v>10</v>
      </c>
      <c r="AC1532" t="str">
        <f t="shared" si="163"/>
        <v/>
      </c>
      <c r="AD1532">
        <f t="shared" si="164"/>
        <v>1</v>
      </c>
      <c r="AE1532">
        <f t="shared" si="165"/>
        <v>1</v>
      </c>
      <c r="AF1532" t="str">
        <f t="shared" si="166"/>
        <v>No</v>
      </c>
      <c r="AG1532">
        <f t="shared" ca="1" si="167"/>
        <v>181</v>
      </c>
      <c r="AH1532" t="str">
        <f ca="1">IF(OR(V1532="",AG1532=""),"Yes",IF(AG1532&gt;Config!$B$41,"Yes","No"))</f>
        <v>No</v>
      </c>
    </row>
    <row r="1533" spans="1:34" x14ac:dyDescent="0.25">
      <c r="A1533" s="1" t="s">
        <v>11787</v>
      </c>
      <c r="B1533" s="1" t="s">
        <v>218</v>
      </c>
      <c r="C1533" s="1" t="s">
        <v>128</v>
      </c>
      <c r="D1533" s="1" t="s">
        <v>11788</v>
      </c>
      <c r="E1533" s="1" t="s">
        <v>33866</v>
      </c>
      <c r="F1533" s="1" t="s">
        <v>11789</v>
      </c>
      <c r="G1533" t="str">
        <f t="shared" si="161"/>
        <v>Valid</v>
      </c>
      <c r="H1533" s="1" t="s">
        <v>11790</v>
      </c>
      <c r="I1533" t="str" cm="1">
        <f t="array" ref="I1533">IF(OR(TRIM(H1533)="",ISNUMBER(SEARCH("#",H1533)),AA1533&lt;Config!$B$8,SUMPRODUCT(--ISNUMBER(SEARCH({"a";"b";"c";"d";"e";"f";"g";"h";"i";"j";"k";"l";"m";"n";"o";"p";"q";"r";"s";"t";"u";"v";"w";"x";"y";"z"},H1533)))&gt;0),"Invalid","Valid")</f>
        <v>Valid</v>
      </c>
      <c r="J1533" s="1" t="s">
        <v>11791</v>
      </c>
      <c r="K1533" s="1" t="s">
        <v>48</v>
      </c>
      <c r="L1533" s="1" t="s">
        <v>179</v>
      </c>
      <c r="M1533" s="1" t="s">
        <v>251</v>
      </c>
      <c r="N1533" s="1" t="s">
        <v>211</v>
      </c>
      <c r="O1533" s="1" t="s">
        <v>69</v>
      </c>
      <c r="P1533" t="s">
        <v>344</v>
      </c>
      <c r="Q1533" s="1" t="s">
        <v>971</v>
      </c>
      <c r="R1533" s="1" t="s">
        <v>971</v>
      </c>
      <c r="S1533" s="1" t="s">
        <v>7763</v>
      </c>
      <c r="T1533" s="1" t="s">
        <v>11792</v>
      </c>
      <c r="U1533" s="1" t="s">
        <v>574</v>
      </c>
      <c r="V1533" s="1" t="s">
        <v>9218</v>
      </c>
      <c r="W1533" s="1" t="s">
        <v>186</v>
      </c>
      <c r="X1533" t="str">
        <f t="shared" si="162"/>
        <v>Complete</v>
      </c>
      <c r="Y1533">
        <f>MAX(0,100-IF(G1533="Invalid",Config!$B$5,0)-IF(I1533="Invalid",Config!$B$6,0)-IF(X1533="Incomplete",Config!$B$7,0)-IF(AF1533="Yes",Config!$B$37,0))</f>
        <v>100</v>
      </c>
      <c r="Z1533" s="1">
        <f>IF(OR(TRIM(B1533)="",COUNTIF(Config!$B$15:$B$19,B1533)&gt;0),1,0)+IF(OR(TRIM(C1533)="",COUNTIF(Config!$B$15:$B$19,C1533)&gt;0),1,0)+IF(OR(TRIM(F1533)="",COUNTIF(Config!$B$15:$B$19,F1533)&gt;0),1,0)+IF(OR(TRIM(H1533)="",COUNTIF(Config!$B$15:$B$19,H1533)&gt;0),1,0)+IF(OR(TRIM(E1533)="",COUNTIF(Config!$B$15:$B$19,E1533)&gt;0),1,0)+IF(OR(TRIM(K1533)="",COUNTIF(Config!$B$15:$B$19,K1533)&gt;0),1,0)+IF(OR(TRIM(P1533)="",COUNTIF(Config!$B$15:$B$19,P1533)&gt;0),1,0)+IF(OR(TRIM(R1533)="",COUNTIF(Config!$B$15:$B$19,R1533)&gt;0),1,0)</f>
        <v>0</v>
      </c>
      <c r="AA1533" s="1" cm="1">
        <f t="array" ref="AA1533">SUMPRODUCT(LEN(H1533)-LEN(SUBSTITUTE(H1533,{"0";"1";"2";"3";"4";"5";"6";"7";"8";"9"},"")))</f>
        <v>10</v>
      </c>
      <c r="AC1533" t="str">
        <f t="shared" si="163"/>
        <v/>
      </c>
      <c r="AD1533">
        <f t="shared" si="164"/>
        <v>1</v>
      </c>
      <c r="AE1533">
        <f t="shared" si="165"/>
        <v>1</v>
      </c>
      <c r="AF1533" t="str">
        <f t="shared" si="166"/>
        <v>No</v>
      </c>
      <c r="AG1533">
        <f t="shared" ca="1" si="167"/>
        <v>276</v>
      </c>
      <c r="AH1533" t="str">
        <f ca="1">IF(OR(V1533="",AG1533=""),"Yes",IF(AG1533&gt;Config!$B$41,"Yes","No"))</f>
        <v>No</v>
      </c>
    </row>
    <row r="1534" spans="1:34" x14ac:dyDescent="0.25">
      <c r="A1534" s="1" t="s">
        <v>11793</v>
      </c>
      <c r="B1534" s="1" t="s">
        <v>544</v>
      </c>
      <c r="C1534" s="1" t="s">
        <v>273</v>
      </c>
      <c r="D1534" s="1" t="s">
        <v>11794</v>
      </c>
      <c r="E1534" s="1" t="s">
        <v>33858</v>
      </c>
      <c r="F1534" s="1" t="s">
        <v>11795</v>
      </c>
      <c r="G1534" t="str">
        <f t="shared" si="161"/>
        <v>Valid</v>
      </c>
      <c r="H1534" s="1" t="s">
        <v>11796</v>
      </c>
      <c r="I1534" t="str" cm="1">
        <f t="array" ref="I1534">IF(OR(TRIM(H1534)="",ISNUMBER(SEARCH("#",H1534)),AA1534&lt;Config!$B$8,SUMPRODUCT(--ISNUMBER(SEARCH({"a";"b";"c";"d";"e";"f";"g";"h";"i";"j";"k";"l";"m";"n";"o";"p";"q";"r";"s";"t";"u";"v";"w";"x";"y";"z"},H1534)))&gt;0),"Invalid","Valid")</f>
        <v>Valid</v>
      </c>
      <c r="J1534" s="1" t="s">
        <v>11797</v>
      </c>
      <c r="K1534" s="1" t="s">
        <v>516</v>
      </c>
      <c r="L1534" s="1" t="s">
        <v>29</v>
      </c>
      <c r="M1534" s="1" t="s">
        <v>517</v>
      </c>
      <c r="N1534" s="1" t="s">
        <v>252</v>
      </c>
      <c r="O1534" s="1" t="s">
        <v>180</v>
      </c>
      <c r="P1534" t="s">
        <v>87</v>
      </c>
      <c r="Q1534" s="1" t="s">
        <v>88</v>
      </c>
      <c r="R1534" s="1" t="s">
        <v>550</v>
      </c>
      <c r="S1534" s="1" t="s">
        <v>11798</v>
      </c>
      <c r="T1534" s="1" t="s">
        <v>11799</v>
      </c>
      <c r="U1534" s="1" t="s">
        <v>8517</v>
      </c>
      <c r="V1534" s="1" t="s">
        <v>11800</v>
      </c>
      <c r="W1534" s="1" t="s">
        <v>141</v>
      </c>
      <c r="X1534" t="str">
        <f t="shared" si="162"/>
        <v>Complete</v>
      </c>
      <c r="Y1534">
        <f>MAX(0,100-IF(G1534="Invalid",Config!$B$5,0)-IF(I1534="Invalid",Config!$B$6,0)-IF(X1534="Incomplete",Config!$B$7,0)-IF(AF1534="Yes",Config!$B$37,0))</f>
        <v>75</v>
      </c>
      <c r="Z1534" s="1">
        <f>IF(OR(TRIM(B1534)="",COUNTIF(Config!$B$15:$B$19,B1534)&gt;0),1,0)+IF(OR(TRIM(C1534)="",COUNTIF(Config!$B$15:$B$19,C1534)&gt;0),1,0)+IF(OR(TRIM(F1534)="",COUNTIF(Config!$B$15:$B$19,F1534)&gt;0),1,0)+IF(OR(TRIM(H1534)="",COUNTIF(Config!$B$15:$B$19,H1534)&gt;0),1,0)+IF(OR(TRIM(E1534)="",COUNTIF(Config!$B$15:$B$19,E1534)&gt;0),1,0)+IF(OR(TRIM(K1534)="",COUNTIF(Config!$B$15:$B$19,K1534)&gt;0),1,0)+IF(OR(TRIM(P1534)="",COUNTIF(Config!$B$15:$B$19,P1534)&gt;0),1,0)+IF(OR(TRIM(R1534)="",COUNTIF(Config!$B$15:$B$19,R1534)&gt;0),1,0)</f>
        <v>0</v>
      </c>
      <c r="AA1534" s="1" cm="1">
        <f t="array" ref="AA1534">SUMPRODUCT(LEN(H1534)-LEN(SUBSTITUTE(H1534,{"0";"1";"2";"3";"4";"5";"6";"7";"8";"9"},"")))</f>
        <v>11</v>
      </c>
      <c r="AC1534" t="str">
        <f t="shared" si="163"/>
        <v>Potential Duplicate</v>
      </c>
      <c r="AD1534">
        <f t="shared" si="164"/>
        <v>1</v>
      </c>
      <c r="AE1534">
        <f t="shared" si="165"/>
        <v>2</v>
      </c>
      <c r="AF1534" t="str">
        <f t="shared" si="166"/>
        <v>Yes</v>
      </c>
      <c r="AG1534">
        <f t="shared" ca="1" si="167"/>
        <v>121</v>
      </c>
      <c r="AH1534" t="str">
        <f ca="1">IF(OR(V1534="",AG1534=""),"Yes",IF(AG1534&gt;Config!$B$41,"Yes","No"))</f>
        <v>No</v>
      </c>
    </row>
    <row r="1535" spans="1:34" x14ac:dyDescent="0.25">
      <c r="A1535" s="1" t="s">
        <v>11801</v>
      </c>
      <c r="B1535" s="1" t="s">
        <v>353</v>
      </c>
      <c r="C1535" s="1" t="s">
        <v>1339</v>
      </c>
      <c r="D1535" s="1" t="s">
        <v>5172</v>
      </c>
      <c r="E1535" s="1" t="s">
        <v>458</v>
      </c>
      <c r="F1535" s="1" t="s">
        <v>11802</v>
      </c>
      <c r="G1535" t="str">
        <f t="shared" si="161"/>
        <v>Valid</v>
      </c>
      <c r="H1535" s="1" t="s">
        <v>11803</v>
      </c>
      <c r="I1535" t="str" cm="1">
        <f t="array" ref="I1535">IF(OR(TRIM(H1535)="",ISNUMBER(SEARCH("#",H1535)),AA1535&lt;Config!$B$8,SUMPRODUCT(--ISNUMBER(SEARCH({"a";"b";"c";"d";"e";"f";"g";"h";"i";"j";"k";"l";"m";"n";"o";"p";"q";"r";"s";"t";"u";"v";"w";"x";"y";"z"},H1535)))&gt;0),"Invalid","Valid")</f>
        <v>Valid</v>
      </c>
      <c r="J1535" s="1" t="s">
        <v>11804</v>
      </c>
      <c r="K1535" s="1" t="s">
        <v>178</v>
      </c>
      <c r="L1535" s="1" t="s">
        <v>29</v>
      </c>
      <c r="M1535" s="1" t="s">
        <v>85</v>
      </c>
      <c r="N1535" s="1" t="s">
        <v>437</v>
      </c>
      <c r="O1535" s="1" t="s">
        <v>69</v>
      </c>
      <c r="P1535" t="s">
        <v>53</v>
      </c>
      <c r="Q1535" s="1" t="s">
        <v>54</v>
      </c>
      <c r="R1535" s="1" t="s">
        <v>415</v>
      </c>
      <c r="S1535" s="1" t="s">
        <v>11805</v>
      </c>
      <c r="T1535" s="1" t="s">
        <v>11806</v>
      </c>
      <c r="U1535" s="1" t="s">
        <v>11807</v>
      </c>
      <c r="V1535" s="1" t="s">
        <v>11808</v>
      </c>
      <c r="W1535" s="1" t="s">
        <v>293</v>
      </c>
      <c r="X1535" t="str">
        <f t="shared" si="162"/>
        <v>Complete</v>
      </c>
      <c r="Y1535">
        <f>MAX(0,100-IF(G1535="Invalid",Config!$B$5,0)-IF(I1535="Invalid",Config!$B$6,0)-IF(X1535="Incomplete",Config!$B$7,0)-IF(AF1535="Yes",Config!$B$37,0))</f>
        <v>100</v>
      </c>
      <c r="Z1535" s="1">
        <f>IF(OR(TRIM(B1535)="",COUNTIF(Config!$B$15:$B$19,B1535)&gt;0),1,0)+IF(OR(TRIM(C1535)="",COUNTIF(Config!$B$15:$B$19,C1535)&gt;0),1,0)+IF(OR(TRIM(F1535)="",COUNTIF(Config!$B$15:$B$19,F1535)&gt;0),1,0)+IF(OR(TRIM(H1535)="",COUNTIF(Config!$B$15:$B$19,H1535)&gt;0),1,0)+IF(OR(TRIM(E1535)="",COUNTIF(Config!$B$15:$B$19,E1535)&gt;0),1,0)+IF(OR(TRIM(K1535)="",COUNTIF(Config!$B$15:$B$19,K1535)&gt;0),1,0)+IF(OR(TRIM(P1535)="",COUNTIF(Config!$B$15:$B$19,P1535)&gt;0),1,0)+IF(OR(TRIM(R1535)="",COUNTIF(Config!$B$15:$B$19,R1535)&gt;0),1,0)</f>
        <v>0</v>
      </c>
      <c r="AA1535" s="1" cm="1">
        <f t="array" ref="AA1535">SUMPRODUCT(LEN(H1535)-LEN(SUBSTITUTE(H1535,{"0";"1";"2";"3";"4";"5";"6";"7";"8";"9"},"")))</f>
        <v>10</v>
      </c>
      <c r="AC1535" t="str">
        <f t="shared" si="163"/>
        <v/>
      </c>
      <c r="AD1535">
        <f t="shared" si="164"/>
        <v>1</v>
      </c>
      <c r="AE1535">
        <f t="shared" si="165"/>
        <v>1</v>
      </c>
      <c r="AF1535" t="str">
        <f t="shared" si="166"/>
        <v>No</v>
      </c>
      <c r="AG1535">
        <f t="shared" ca="1" si="167"/>
        <v>214</v>
      </c>
      <c r="AH1535" t="str">
        <f ca="1">IF(OR(V1535="",AG1535=""),"Yes",IF(AG1535&gt;Config!$B$41,"Yes","No"))</f>
        <v>No</v>
      </c>
    </row>
    <row r="1536" spans="1:34" x14ac:dyDescent="0.25">
      <c r="A1536" s="1" t="s">
        <v>11809</v>
      </c>
      <c r="B1536" s="1" t="s">
        <v>3087</v>
      </c>
      <c r="C1536" s="1" t="s">
        <v>996</v>
      </c>
      <c r="D1536" s="1" t="s">
        <v>11810</v>
      </c>
      <c r="E1536" s="1" t="s">
        <v>34201</v>
      </c>
      <c r="F1536" s="1" t="s">
        <v>11811</v>
      </c>
      <c r="G1536" t="str">
        <f t="shared" si="161"/>
        <v>Invalid</v>
      </c>
      <c r="H1536" s="1" t="s">
        <v>11812</v>
      </c>
      <c r="I1536" t="str" cm="1">
        <f t="array" ref="I1536">IF(OR(TRIM(H1536)="",ISNUMBER(SEARCH("#",H1536)),AA1536&lt;Config!$B$8,SUMPRODUCT(--ISNUMBER(SEARCH({"a";"b";"c";"d";"e";"f";"g";"h";"i";"j";"k";"l";"m";"n";"o";"p";"q";"r";"s";"t";"u";"v";"w";"x";"y";"z"},H1536)))&gt;0),"Invalid","Valid")</f>
        <v>Valid</v>
      </c>
      <c r="J1536" s="1" t="s">
        <v>11813</v>
      </c>
      <c r="K1536" s="1" t="s">
        <v>287</v>
      </c>
      <c r="L1536" s="1" t="s">
        <v>49</v>
      </c>
      <c r="M1536" s="1" t="s">
        <v>251</v>
      </c>
      <c r="N1536" s="1" t="s">
        <v>31</v>
      </c>
      <c r="O1536" s="1" t="s">
        <v>69</v>
      </c>
      <c r="P1536" t="s">
        <v>314</v>
      </c>
      <c r="Q1536" s="1" t="s">
        <v>316</v>
      </c>
      <c r="R1536" s="1" t="s">
        <v>316</v>
      </c>
      <c r="S1536" s="1" t="s">
        <v>11814</v>
      </c>
      <c r="T1536" s="1" t="s">
        <v>11815</v>
      </c>
      <c r="U1536" s="1" t="s">
        <v>2785</v>
      </c>
      <c r="V1536" s="1" t="s">
        <v>2631</v>
      </c>
      <c r="W1536" s="1" t="s">
        <v>75</v>
      </c>
      <c r="X1536" t="str">
        <f t="shared" si="162"/>
        <v>Complete</v>
      </c>
      <c r="Y1536">
        <f>MAX(0,100-IF(G1536="Invalid",Config!$B$5,0)-IF(I1536="Invalid",Config!$B$6,0)-IF(X1536="Incomplete",Config!$B$7,0)-IF(AF1536="Yes",Config!$B$37,0))</f>
        <v>70</v>
      </c>
      <c r="Z1536" s="1">
        <f>IF(OR(TRIM(B1536)="",COUNTIF(Config!$B$15:$B$19,B1536)&gt;0),1,0)+IF(OR(TRIM(C1536)="",COUNTIF(Config!$B$15:$B$19,C1536)&gt;0),1,0)+IF(OR(TRIM(F1536)="",COUNTIF(Config!$B$15:$B$19,F1536)&gt;0),1,0)+IF(OR(TRIM(H1536)="",COUNTIF(Config!$B$15:$B$19,H1536)&gt;0),1,0)+IF(OR(TRIM(E1536)="",COUNTIF(Config!$B$15:$B$19,E1536)&gt;0),1,0)+IF(OR(TRIM(K1536)="",COUNTIF(Config!$B$15:$B$19,K1536)&gt;0),1,0)+IF(OR(TRIM(P1536)="",COUNTIF(Config!$B$15:$B$19,P1536)&gt;0),1,0)+IF(OR(TRIM(R1536)="",COUNTIF(Config!$B$15:$B$19,R1536)&gt;0),1,0)</f>
        <v>0</v>
      </c>
      <c r="AA1536" s="1" cm="1">
        <f t="array" ref="AA1536">SUMPRODUCT(LEN(H1536)-LEN(SUBSTITUTE(H1536,{"0";"1";"2";"3";"4";"5";"6";"7";"8";"9"},"")))</f>
        <v>12</v>
      </c>
      <c r="AC1536" t="str">
        <f t="shared" si="163"/>
        <v>Invalid Email</v>
      </c>
      <c r="AD1536">
        <f t="shared" si="164"/>
        <v>0</v>
      </c>
      <c r="AE1536">
        <f t="shared" si="165"/>
        <v>1</v>
      </c>
      <c r="AF1536" t="str">
        <f t="shared" si="166"/>
        <v>No</v>
      </c>
      <c r="AG1536">
        <f t="shared" ca="1" si="167"/>
        <v>359</v>
      </c>
      <c r="AH1536" t="str">
        <f ca="1">IF(OR(V1536="",AG1536=""),"Yes",IF(AG1536&gt;Config!$B$41,"Yes","No"))</f>
        <v>No</v>
      </c>
    </row>
    <row r="1537" spans="1:34" x14ac:dyDescent="0.25">
      <c r="A1537" s="1" t="s">
        <v>11816</v>
      </c>
      <c r="B1537" s="1" t="s">
        <v>995</v>
      </c>
      <c r="C1537" s="1" t="s">
        <v>566</v>
      </c>
      <c r="D1537" s="1" t="s">
        <v>11817</v>
      </c>
      <c r="E1537" s="1" t="s">
        <v>34688</v>
      </c>
      <c r="F1537" s="1" t="s">
        <v>34689</v>
      </c>
      <c r="G1537" t="str">
        <f t="shared" si="161"/>
        <v>Valid</v>
      </c>
      <c r="H1537" s="1" t="s">
        <v>11818</v>
      </c>
      <c r="I1537" t="str" cm="1">
        <f t="array" ref="I1537">IF(OR(TRIM(H1537)="",ISNUMBER(SEARCH("#",H1537)),AA1537&lt;Config!$B$8,SUMPRODUCT(--ISNUMBER(SEARCH({"a";"b";"c";"d";"e";"f";"g";"h";"i";"j";"k";"l";"m";"n";"o";"p";"q";"r";"s";"t";"u";"v";"w";"x";"y";"z"},H1537)))&gt;0),"Invalid","Valid")</f>
        <v>Valid</v>
      </c>
      <c r="J1537" s="1" t="s">
        <v>11819</v>
      </c>
      <c r="K1537" s="1" t="s">
        <v>66</v>
      </c>
      <c r="L1537" s="1" t="s">
        <v>450</v>
      </c>
      <c r="M1537" s="1" t="s">
        <v>33825</v>
      </c>
      <c r="N1537" s="1" t="s">
        <v>68</v>
      </c>
      <c r="O1537" s="1" t="s">
        <v>69</v>
      </c>
      <c r="P1537" t="s">
        <v>33</v>
      </c>
      <c r="Q1537" s="1" t="s">
        <v>1099</v>
      </c>
      <c r="R1537" s="1" t="s">
        <v>120</v>
      </c>
      <c r="S1537" s="1" t="s">
        <v>11820</v>
      </c>
      <c r="T1537" s="1" t="s">
        <v>11821</v>
      </c>
      <c r="U1537" s="1" t="s">
        <v>11822</v>
      </c>
      <c r="V1537" s="1" t="s">
        <v>3544</v>
      </c>
      <c r="W1537" s="1" t="s">
        <v>293</v>
      </c>
      <c r="X1537" t="str">
        <f t="shared" si="162"/>
        <v>Complete</v>
      </c>
      <c r="Y1537">
        <f>MAX(0,100-IF(G1537="Invalid",Config!$B$5,0)-IF(I1537="Invalid",Config!$B$6,0)-IF(X1537="Incomplete",Config!$B$7,0)-IF(AF1537="Yes",Config!$B$37,0))</f>
        <v>100</v>
      </c>
      <c r="Z1537" s="1">
        <f>IF(OR(TRIM(B1537)="",COUNTIF(Config!$B$15:$B$19,B1537)&gt;0),1,0)+IF(OR(TRIM(C1537)="",COUNTIF(Config!$B$15:$B$19,C1537)&gt;0),1,0)+IF(OR(TRIM(F1537)="",COUNTIF(Config!$B$15:$B$19,F1537)&gt;0),1,0)+IF(OR(TRIM(H1537)="",COUNTIF(Config!$B$15:$B$19,H1537)&gt;0),1,0)+IF(OR(TRIM(E1537)="",COUNTIF(Config!$B$15:$B$19,E1537)&gt;0),1,0)+IF(OR(TRIM(K1537)="",COUNTIF(Config!$B$15:$B$19,K1537)&gt;0),1,0)+IF(OR(TRIM(P1537)="",COUNTIF(Config!$B$15:$B$19,P1537)&gt;0),1,0)+IF(OR(TRIM(R1537)="",COUNTIF(Config!$B$15:$B$19,R1537)&gt;0),1,0)</f>
        <v>0</v>
      </c>
      <c r="AA1537" s="1" cm="1">
        <f t="array" ref="AA1537">SUMPRODUCT(LEN(H1537)-LEN(SUBSTITUTE(H1537,{"0";"1";"2";"3";"4";"5";"6";"7";"8";"9"},"")))</f>
        <v>10</v>
      </c>
      <c r="AC1537" t="str">
        <f t="shared" si="163"/>
        <v/>
      </c>
      <c r="AD1537">
        <f t="shared" si="164"/>
        <v>1</v>
      </c>
      <c r="AE1537">
        <f t="shared" si="165"/>
        <v>1</v>
      </c>
      <c r="AF1537" t="str">
        <f t="shared" si="166"/>
        <v>No</v>
      </c>
      <c r="AG1537">
        <f t="shared" ca="1" si="167"/>
        <v>380</v>
      </c>
      <c r="AH1537" t="str">
        <f ca="1">IF(OR(V1537="",AG1537=""),"Yes",IF(AG1537&gt;Config!$B$41,"Yes","No"))</f>
        <v>Yes</v>
      </c>
    </row>
    <row r="1538" spans="1:34" x14ac:dyDescent="0.25">
      <c r="A1538" s="1" t="s">
        <v>11823</v>
      </c>
      <c r="B1538" s="1" t="s">
        <v>1293</v>
      </c>
      <c r="C1538" s="1" t="s">
        <v>620</v>
      </c>
      <c r="D1538" s="1" t="s">
        <v>11824</v>
      </c>
      <c r="E1538" s="1" t="s">
        <v>34690</v>
      </c>
      <c r="F1538" s="1" t="s">
        <v>11825</v>
      </c>
      <c r="G1538" t="str">
        <f t="shared" si="161"/>
        <v>Valid</v>
      </c>
      <c r="H1538" s="1" t="s">
        <v>11826</v>
      </c>
      <c r="I1538" t="str" cm="1">
        <f t="array" ref="I1538">IF(OR(TRIM(H1538)="",ISNUMBER(SEARCH("#",H1538)),AA1538&lt;Config!$B$8,SUMPRODUCT(--ISNUMBER(SEARCH({"a";"b";"c";"d";"e";"f";"g";"h";"i";"j";"k";"l";"m";"n";"o";"p";"q";"r";"s";"t";"u";"v";"w";"x";"y";"z"},H1538)))&gt;0),"Invalid","Valid")</f>
        <v>Valid</v>
      </c>
      <c r="J1538" s="1" t="s">
        <v>11827</v>
      </c>
      <c r="K1538" s="1" t="s">
        <v>504</v>
      </c>
      <c r="L1538" s="1" t="s">
        <v>29</v>
      </c>
      <c r="M1538" s="1" t="s">
        <v>251</v>
      </c>
      <c r="N1538" s="1" t="s">
        <v>31</v>
      </c>
      <c r="O1538" s="1" t="s">
        <v>180</v>
      </c>
      <c r="P1538" t="s">
        <v>590</v>
      </c>
      <c r="Q1538" s="1" t="s">
        <v>591</v>
      </c>
      <c r="R1538" s="1" t="s">
        <v>592</v>
      </c>
      <c r="S1538" s="1" t="s">
        <v>11828</v>
      </c>
      <c r="T1538" s="1" t="s">
        <v>11829</v>
      </c>
      <c r="U1538" s="1" t="s">
        <v>4467</v>
      </c>
      <c r="V1538" s="1" t="s">
        <v>1831</v>
      </c>
      <c r="W1538" s="1" t="s">
        <v>384</v>
      </c>
      <c r="X1538" t="str">
        <f t="shared" si="162"/>
        <v>Complete</v>
      </c>
      <c r="Y1538">
        <f>MAX(0,100-IF(G1538="Invalid",Config!$B$5,0)-IF(I1538="Invalid",Config!$B$6,0)-IF(X1538="Incomplete",Config!$B$7,0)-IF(AF1538="Yes",Config!$B$37,0))</f>
        <v>100</v>
      </c>
      <c r="Z1538" s="1">
        <f>IF(OR(TRIM(B1538)="",COUNTIF(Config!$B$15:$B$19,B1538)&gt;0),1,0)+IF(OR(TRIM(C1538)="",COUNTIF(Config!$B$15:$B$19,C1538)&gt;0),1,0)+IF(OR(TRIM(F1538)="",COUNTIF(Config!$B$15:$B$19,F1538)&gt;0),1,0)+IF(OR(TRIM(H1538)="",COUNTIF(Config!$B$15:$B$19,H1538)&gt;0),1,0)+IF(OR(TRIM(E1538)="",COUNTIF(Config!$B$15:$B$19,E1538)&gt;0),1,0)+IF(OR(TRIM(K1538)="",COUNTIF(Config!$B$15:$B$19,K1538)&gt;0),1,0)+IF(OR(TRIM(P1538)="",COUNTIF(Config!$B$15:$B$19,P1538)&gt;0),1,0)+IF(OR(TRIM(R1538)="",COUNTIF(Config!$B$15:$B$19,R1538)&gt;0),1,0)</f>
        <v>0</v>
      </c>
      <c r="AA1538" s="1" cm="1">
        <f t="array" ref="AA1538">SUMPRODUCT(LEN(H1538)-LEN(SUBSTITUTE(H1538,{"0";"1";"2";"3";"4";"5";"6";"7";"8";"9"},"")))</f>
        <v>12</v>
      </c>
      <c r="AC1538" t="str">
        <f t="shared" si="163"/>
        <v/>
      </c>
      <c r="AD1538">
        <f t="shared" si="164"/>
        <v>1</v>
      </c>
      <c r="AE1538">
        <f t="shared" si="165"/>
        <v>1</v>
      </c>
      <c r="AF1538" t="str">
        <f t="shared" si="166"/>
        <v>No</v>
      </c>
      <c r="AG1538">
        <f t="shared" ca="1" si="167"/>
        <v>200</v>
      </c>
      <c r="AH1538" t="str">
        <f ca="1">IF(OR(V1538="",AG1538=""),"Yes",IF(AG1538&gt;Config!$B$41,"Yes","No"))</f>
        <v>No</v>
      </c>
    </row>
    <row r="1539" spans="1:34" x14ac:dyDescent="0.25">
      <c r="A1539" s="1" t="s">
        <v>11830</v>
      </c>
      <c r="B1539" s="1" t="s">
        <v>774</v>
      </c>
      <c r="C1539" s="1" t="s">
        <v>598</v>
      </c>
      <c r="D1539" s="1" t="s">
        <v>11831</v>
      </c>
      <c r="E1539" s="1" t="s">
        <v>34691</v>
      </c>
      <c r="F1539" s="1" t="s">
        <v>11832</v>
      </c>
      <c r="G1539" t="str">
        <f t="shared" ref="G1539:G1602" si="168">IFERROR(IF(OR(TRIM(F1539)="",LEN(F1539)-LEN(SUBSTITUTE(F1539,"@",""))&lt;&gt;1,FIND("@",F1539)=1,RIGHT(F1539,1)=".",ISNUMBER(SEARCH(" ",F1539)),ISERROR(FIND(".",F1539,FIND("@",F1539)+2))),"Invalid","Valid"),"Invalid")</f>
        <v>Valid</v>
      </c>
      <c r="H1539" s="1" t="s">
        <v>11833</v>
      </c>
      <c r="I1539" t="str" cm="1">
        <f t="array" ref="I1539">IF(OR(TRIM(H1539)="",ISNUMBER(SEARCH("#",H1539)),AA1539&lt;Config!$B$8,SUMPRODUCT(--ISNUMBER(SEARCH({"a";"b";"c";"d";"e";"f";"g";"h";"i";"j";"k";"l";"m";"n";"o";"p";"q";"r";"s";"t";"u";"v";"w";"x";"y";"z"},H1539)))&gt;0),"Invalid","Valid")</f>
        <v>Valid</v>
      </c>
      <c r="J1539" s="1" t="s">
        <v>11834</v>
      </c>
      <c r="K1539" s="1" t="s">
        <v>287</v>
      </c>
      <c r="L1539" s="1" t="s">
        <v>49</v>
      </c>
      <c r="M1539" s="1" t="s">
        <v>118</v>
      </c>
      <c r="N1539" s="1" t="s">
        <v>148</v>
      </c>
      <c r="O1539" s="1" t="s">
        <v>69</v>
      </c>
      <c r="P1539" t="s">
        <v>328</v>
      </c>
      <c r="Q1539" s="1" t="s">
        <v>329</v>
      </c>
      <c r="R1539" s="1" t="s">
        <v>614</v>
      </c>
      <c r="S1539" s="1" t="s">
        <v>303</v>
      </c>
      <c r="T1539" s="1" t="s">
        <v>11835</v>
      </c>
      <c r="U1539" s="1" t="s">
        <v>2661</v>
      </c>
      <c r="V1539" s="1" t="s">
        <v>1458</v>
      </c>
      <c r="W1539" s="1" t="s">
        <v>40</v>
      </c>
      <c r="X1539" t="str">
        <f t="shared" ref="X1539:X1602" si="169">IF(Z1539=0,"Complete","Incomplete")</f>
        <v>Complete</v>
      </c>
      <c r="Y1539">
        <f>MAX(0,100-IF(G1539="Invalid",Config!$B$5,0)-IF(I1539="Invalid",Config!$B$6,0)-IF(X1539="Incomplete",Config!$B$7,0)-IF(AF1539="Yes",Config!$B$37,0))</f>
        <v>100</v>
      </c>
      <c r="Z1539" s="1">
        <f>IF(OR(TRIM(B1539)="",COUNTIF(Config!$B$15:$B$19,B1539)&gt;0),1,0)+IF(OR(TRIM(C1539)="",COUNTIF(Config!$B$15:$B$19,C1539)&gt;0),1,0)+IF(OR(TRIM(F1539)="",COUNTIF(Config!$B$15:$B$19,F1539)&gt;0),1,0)+IF(OR(TRIM(H1539)="",COUNTIF(Config!$B$15:$B$19,H1539)&gt;0),1,0)+IF(OR(TRIM(E1539)="",COUNTIF(Config!$B$15:$B$19,E1539)&gt;0),1,0)+IF(OR(TRIM(K1539)="",COUNTIF(Config!$B$15:$B$19,K1539)&gt;0),1,0)+IF(OR(TRIM(P1539)="",COUNTIF(Config!$B$15:$B$19,P1539)&gt;0),1,0)+IF(OR(TRIM(R1539)="",COUNTIF(Config!$B$15:$B$19,R1539)&gt;0),1,0)</f>
        <v>0</v>
      </c>
      <c r="AA1539" s="1" cm="1">
        <f t="array" ref="AA1539">SUMPRODUCT(LEN(H1539)-LEN(SUBSTITUTE(H1539,{"0";"1";"2";"3";"4";"5";"6";"7";"8";"9"},"")))</f>
        <v>11</v>
      </c>
      <c r="AC1539" t="str">
        <f t="shared" ref="AC1539:AC1602" si="170">_xlfn.TEXTJOIN("; ",TRUE,IF(G1539="Invalid","Invalid Email",""),IF(I1539="Invalid","Invalid Phone",""),IF(X1539="Incomplete","Incomplete Profile",""),IF(AF1539="Yes","Potential Duplicate",""))</f>
        <v/>
      </c>
      <c r="AD1539">
        <f t="shared" ref="AD1539:AD1602" si="171">IF(OR(TRIM(F1539)="",G1539="Invalid"),0,COUNTIF($F$2:$F$5131,F1539))</f>
        <v>1</v>
      </c>
      <c r="AE1539">
        <f t="shared" ref="AE1539:AE1602" si="172">IF(OR(TRIM(H1539)="",I1539="Invalid"),0,COUNTIF($H$2:$H$5131,H1539))</f>
        <v>1</v>
      </c>
      <c r="AF1539" t="str">
        <f t="shared" ref="AF1539:AF1602" si="173">IF(OR(AD1539&gt;1,AE1539&gt;1),"Yes","No")</f>
        <v>No</v>
      </c>
      <c r="AG1539">
        <f t="shared" ref="AG1539:AG1602" ca="1" si="174">IFERROR(TODAY()-DATEVALUE(V1539),IFERROR(TODAY()-DATE(VALUE(RIGHT(V1539,4)),VALUE(MID(V1539,FIND("/",V1539)+1,FIND("/",V1539,FIND("/",V1539)+1)-FIND("/",V1539)-1)),VALUE(LEFT(V1539,FIND("/",V1539)-1))),""))</f>
        <v>94</v>
      </c>
      <c r="AH1539" t="str">
        <f ca="1">IF(OR(V1539="",AG1539=""),"Yes",IF(AG1539&gt;Config!$B$41,"Yes","No"))</f>
        <v>No</v>
      </c>
    </row>
    <row r="1540" spans="1:34" x14ac:dyDescent="0.25">
      <c r="A1540" s="1" t="s">
        <v>11836</v>
      </c>
      <c r="B1540" s="1" t="s">
        <v>619</v>
      </c>
      <c r="C1540" s="1" t="s">
        <v>420</v>
      </c>
      <c r="D1540" s="1" t="s">
        <v>11837</v>
      </c>
      <c r="E1540" s="1" t="s">
        <v>33901</v>
      </c>
      <c r="F1540" s="1" t="s">
        <v>11838</v>
      </c>
      <c r="G1540" t="str">
        <f t="shared" si="168"/>
        <v>Valid</v>
      </c>
      <c r="H1540" s="1" t="s">
        <v>11839</v>
      </c>
      <c r="I1540" t="str" cm="1">
        <f t="array" ref="I1540">IF(OR(TRIM(H1540)="",ISNUMBER(SEARCH("#",H1540)),AA1540&lt;Config!$B$8,SUMPRODUCT(--ISNUMBER(SEARCH({"a";"b";"c";"d";"e";"f";"g";"h";"i";"j";"k";"l";"m";"n";"o";"p";"q";"r";"s";"t";"u";"v";"w";"x";"y";"z"},H1540)))&gt;0),"Invalid","Valid")</f>
        <v>Valid</v>
      </c>
      <c r="J1540" s="1" t="s">
        <v>11840</v>
      </c>
      <c r="K1540" s="1" t="s">
        <v>28</v>
      </c>
      <c r="L1540" s="1" t="s">
        <v>29</v>
      </c>
      <c r="M1540" s="1" t="s">
        <v>50</v>
      </c>
      <c r="N1540" s="1" t="s">
        <v>51</v>
      </c>
      <c r="O1540" s="1" t="s">
        <v>69</v>
      </c>
      <c r="P1540" t="s">
        <v>87</v>
      </c>
      <c r="Q1540" s="1" t="s">
        <v>438</v>
      </c>
      <c r="R1540" s="1" t="s">
        <v>136</v>
      </c>
      <c r="S1540" s="1" t="s">
        <v>11841</v>
      </c>
      <c r="T1540" s="1" t="s">
        <v>11842</v>
      </c>
      <c r="U1540" s="1" t="s">
        <v>8517</v>
      </c>
      <c r="V1540" s="1" t="s">
        <v>11843</v>
      </c>
      <c r="W1540" s="1" t="s">
        <v>141</v>
      </c>
      <c r="X1540" t="str">
        <f t="shared" si="169"/>
        <v>Complete</v>
      </c>
      <c r="Y1540">
        <f>MAX(0,100-IF(G1540="Invalid",Config!$B$5,0)-IF(I1540="Invalid",Config!$B$6,0)-IF(X1540="Incomplete",Config!$B$7,0)-IF(AF1540="Yes",Config!$B$37,0))</f>
        <v>100</v>
      </c>
      <c r="Z1540" s="1">
        <f>IF(OR(TRIM(B1540)="",COUNTIF(Config!$B$15:$B$19,B1540)&gt;0),1,0)+IF(OR(TRIM(C1540)="",COUNTIF(Config!$B$15:$B$19,C1540)&gt;0),1,0)+IF(OR(TRIM(F1540)="",COUNTIF(Config!$B$15:$B$19,F1540)&gt;0),1,0)+IF(OR(TRIM(H1540)="",COUNTIF(Config!$B$15:$B$19,H1540)&gt;0),1,0)+IF(OR(TRIM(E1540)="",COUNTIF(Config!$B$15:$B$19,E1540)&gt;0),1,0)+IF(OR(TRIM(K1540)="",COUNTIF(Config!$B$15:$B$19,K1540)&gt;0),1,0)+IF(OR(TRIM(P1540)="",COUNTIF(Config!$B$15:$B$19,P1540)&gt;0),1,0)+IF(OR(TRIM(R1540)="",COUNTIF(Config!$B$15:$B$19,R1540)&gt;0),1,0)</f>
        <v>0</v>
      </c>
      <c r="AA1540" s="1" cm="1">
        <f t="array" ref="AA1540">SUMPRODUCT(LEN(H1540)-LEN(SUBSTITUTE(H1540,{"0";"1";"2";"3";"4";"5";"6";"7";"8";"9"},"")))</f>
        <v>11</v>
      </c>
      <c r="AC1540" t="str">
        <f t="shared" si="170"/>
        <v/>
      </c>
      <c r="AD1540">
        <f t="shared" si="171"/>
        <v>1</v>
      </c>
      <c r="AE1540">
        <f t="shared" si="172"/>
        <v>1</v>
      </c>
      <c r="AF1540" t="str">
        <f t="shared" si="173"/>
        <v>No</v>
      </c>
      <c r="AG1540">
        <f t="shared" ca="1" si="174"/>
        <v>43</v>
      </c>
      <c r="AH1540" t="str">
        <f ca="1">IF(OR(V1540="",AG1540=""),"Yes",IF(AG1540&gt;Config!$B$41,"Yes","No"))</f>
        <v>No</v>
      </c>
    </row>
    <row r="1541" spans="1:34" x14ac:dyDescent="0.25">
      <c r="A1541" s="1" t="s">
        <v>11844</v>
      </c>
      <c r="B1541" s="1" t="s">
        <v>488</v>
      </c>
      <c r="C1541" s="1" t="s">
        <v>336</v>
      </c>
      <c r="D1541" s="1" t="s">
        <v>11845</v>
      </c>
      <c r="E1541" s="1" t="s">
        <v>681</v>
      </c>
      <c r="F1541" s="1" t="s">
        <v>11846</v>
      </c>
      <c r="G1541" t="str">
        <f t="shared" si="168"/>
        <v>Valid</v>
      </c>
      <c r="H1541" s="1" t="s">
        <v>11847</v>
      </c>
      <c r="I1541" t="str" cm="1">
        <f t="array" ref="I1541">IF(OR(TRIM(H1541)="",ISNUMBER(SEARCH("#",H1541)),AA1541&lt;Config!$B$8,SUMPRODUCT(--ISNUMBER(SEARCH({"a";"b";"c";"d";"e";"f";"g";"h";"i";"j";"k";"l";"m";"n";"o";"p";"q";"r";"s";"t";"u";"v";"w";"x";"y";"z"},H1541)))&gt;0),"Invalid","Valid")</f>
        <v>Valid</v>
      </c>
      <c r="J1541" s="1" t="s">
        <v>11848</v>
      </c>
      <c r="K1541" s="1" t="s">
        <v>866</v>
      </c>
      <c r="L1541" s="1" t="s">
        <v>179</v>
      </c>
      <c r="M1541" s="1" t="s">
        <v>85</v>
      </c>
      <c r="N1541" s="1" t="s">
        <v>51</v>
      </c>
      <c r="O1541" s="1" t="s">
        <v>69</v>
      </c>
      <c r="P1541" t="s">
        <v>236</v>
      </c>
      <c r="Q1541" s="1" t="s">
        <v>237</v>
      </c>
      <c r="R1541" s="1" t="s">
        <v>254</v>
      </c>
      <c r="S1541" s="1" t="s">
        <v>11849</v>
      </c>
      <c r="T1541" s="1" t="s">
        <v>11850</v>
      </c>
      <c r="U1541" s="1" t="s">
        <v>2727</v>
      </c>
      <c r="V1541" s="1" t="s">
        <v>3187</v>
      </c>
      <c r="W1541" s="1" t="s">
        <v>384</v>
      </c>
      <c r="X1541" t="str">
        <f t="shared" si="169"/>
        <v>Complete</v>
      </c>
      <c r="Y1541">
        <f>MAX(0,100-IF(G1541="Invalid",Config!$B$5,0)-IF(I1541="Invalid",Config!$B$6,0)-IF(X1541="Incomplete",Config!$B$7,0)-IF(AF1541="Yes",Config!$B$37,0))</f>
        <v>100</v>
      </c>
      <c r="Z1541" s="1">
        <f>IF(OR(TRIM(B1541)="",COUNTIF(Config!$B$15:$B$19,B1541)&gt;0),1,0)+IF(OR(TRIM(C1541)="",COUNTIF(Config!$B$15:$B$19,C1541)&gt;0),1,0)+IF(OR(TRIM(F1541)="",COUNTIF(Config!$B$15:$B$19,F1541)&gt;0),1,0)+IF(OR(TRIM(H1541)="",COUNTIF(Config!$B$15:$B$19,H1541)&gt;0),1,0)+IF(OR(TRIM(E1541)="",COUNTIF(Config!$B$15:$B$19,E1541)&gt;0),1,0)+IF(OR(TRIM(K1541)="",COUNTIF(Config!$B$15:$B$19,K1541)&gt;0),1,0)+IF(OR(TRIM(P1541)="",COUNTIF(Config!$B$15:$B$19,P1541)&gt;0),1,0)+IF(OR(TRIM(R1541)="",COUNTIF(Config!$B$15:$B$19,R1541)&gt;0),1,0)</f>
        <v>0</v>
      </c>
      <c r="AA1541" s="1" cm="1">
        <f t="array" ref="AA1541">SUMPRODUCT(LEN(H1541)-LEN(SUBSTITUTE(H1541,{"0";"1";"2";"3";"4";"5";"6";"7";"8";"9"},"")))</f>
        <v>10</v>
      </c>
      <c r="AC1541" t="str">
        <f t="shared" si="170"/>
        <v/>
      </c>
      <c r="AD1541">
        <f t="shared" si="171"/>
        <v>1</v>
      </c>
      <c r="AE1541">
        <f t="shared" si="172"/>
        <v>1</v>
      </c>
      <c r="AF1541" t="str">
        <f t="shared" si="173"/>
        <v>No</v>
      </c>
      <c r="AG1541">
        <f t="shared" ca="1" si="174"/>
        <v>298</v>
      </c>
      <c r="AH1541" t="str">
        <f ca="1">IF(OR(V1541="",AG1541=""),"Yes",IF(AG1541&gt;Config!$B$41,"Yes","No"))</f>
        <v>No</v>
      </c>
    </row>
    <row r="1542" spans="1:34" x14ac:dyDescent="0.25">
      <c r="A1542" s="1" t="s">
        <v>11851</v>
      </c>
      <c r="B1542" s="1" t="s">
        <v>219</v>
      </c>
      <c r="C1542" s="1" t="s">
        <v>219</v>
      </c>
      <c r="D1542" s="1" t="s">
        <v>11852</v>
      </c>
      <c r="E1542" s="1" t="s">
        <v>34433</v>
      </c>
      <c r="F1542" s="1" t="s">
        <v>11853</v>
      </c>
      <c r="G1542" t="str">
        <f t="shared" si="168"/>
        <v>Valid</v>
      </c>
      <c r="H1542" s="1" t="s">
        <v>11854</v>
      </c>
      <c r="I1542" t="str" cm="1">
        <f t="array" ref="I1542">IF(OR(TRIM(H1542)="",ISNUMBER(SEARCH("#",H1542)),AA1542&lt;Config!$B$8,SUMPRODUCT(--ISNUMBER(SEARCH({"a";"b";"c";"d";"e";"f";"g";"h";"i";"j";"k";"l";"m";"n";"o";"p";"q";"r";"s";"t";"u";"v";"w";"x";"y";"z"},H1542)))&gt;0),"Invalid","Valid")</f>
        <v>Valid</v>
      </c>
      <c r="J1542" s="1" t="s">
        <v>11855</v>
      </c>
      <c r="K1542" s="1" t="s">
        <v>625</v>
      </c>
      <c r="L1542" s="1" t="s">
        <v>49</v>
      </c>
      <c r="M1542" s="1" t="s">
        <v>33827</v>
      </c>
      <c r="N1542" s="1" t="s">
        <v>211</v>
      </c>
      <c r="O1542" s="1" t="s">
        <v>149</v>
      </c>
      <c r="P1542" t="s">
        <v>518</v>
      </c>
      <c r="Q1542" s="1" t="s">
        <v>197</v>
      </c>
      <c r="R1542" s="1" t="s">
        <v>55</v>
      </c>
      <c r="S1542" s="1" t="s">
        <v>6925</v>
      </c>
      <c r="T1542" s="1" t="s">
        <v>11856</v>
      </c>
      <c r="U1542" s="1" t="s">
        <v>3925</v>
      </c>
      <c r="V1542" s="1" t="s">
        <v>1127</v>
      </c>
      <c r="W1542" s="1" t="s">
        <v>94</v>
      </c>
      <c r="X1542" t="str">
        <f t="shared" si="169"/>
        <v>Complete</v>
      </c>
      <c r="Y1542">
        <f>MAX(0,100-IF(G1542="Invalid",Config!$B$5,0)-IF(I1542="Invalid",Config!$B$6,0)-IF(X1542="Incomplete",Config!$B$7,0)-IF(AF1542="Yes",Config!$B$37,0))</f>
        <v>100</v>
      </c>
      <c r="Z1542" s="1">
        <f>IF(OR(TRIM(B1542)="",COUNTIF(Config!$B$15:$B$19,B1542)&gt;0),1,0)+IF(OR(TRIM(C1542)="",COUNTIF(Config!$B$15:$B$19,C1542)&gt;0),1,0)+IF(OR(TRIM(F1542)="",COUNTIF(Config!$B$15:$B$19,F1542)&gt;0),1,0)+IF(OR(TRIM(H1542)="",COUNTIF(Config!$B$15:$B$19,H1542)&gt;0),1,0)+IF(OR(TRIM(E1542)="",COUNTIF(Config!$B$15:$B$19,E1542)&gt;0),1,0)+IF(OR(TRIM(K1542)="",COUNTIF(Config!$B$15:$B$19,K1542)&gt;0),1,0)+IF(OR(TRIM(P1542)="",COUNTIF(Config!$B$15:$B$19,P1542)&gt;0),1,0)+IF(OR(TRIM(R1542)="",COUNTIF(Config!$B$15:$B$19,R1542)&gt;0),1,0)</f>
        <v>0</v>
      </c>
      <c r="AA1542" s="1" cm="1">
        <f t="array" ref="AA1542">SUMPRODUCT(LEN(H1542)-LEN(SUBSTITUTE(H1542,{"0";"1";"2";"3";"4";"5";"6";"7";"8";"9"},"")))</f>
        <v>12</v>
      </c>
      <c r="AC1542" t="str">
        <f t="shared" si="170"/>
        <v/>
      </c>
      <c r="AD1542">
        <f t="shared" si="171"/>
        <v>1</v>
      </c>
      <c r="AE1542">
        <f t="shared" si="172"/>
        <v>1</v>
      </c>
      <c r="AF1542" t="str">
        <f t="shared" si="173"/>
        <v>No</v>
      </c>
      <c r="AG1542">
        <f t="shared" ca="1" si="174"/>
        <v>67</v>
      </c>
      <c r="AH1542" t="str">
        <f ca="1">IF(OR(V1542="",AG1542=""),"Yes",IF(AG1542&gt;Config!$B$41,"Yes","No"))</f>
        <v>No</v>
      </c>
    </row>
    <row r="1543" spans="1:34" x14ac:dyDescent="0.25">
      <c r="A1543" s="1" t="s">
        <v>11857</v>
      </c>
      <c r="B1543" s="1" t="s">
        <v>488</v>
      </c>
      <c r="C1543" s="1" t="s">
        <v>33938</v>
      </c>
      <c r="D1543" s="1" t="s">
        <v>34399</v>
      </c>
      <c r="E1543" s="1" t="s">
        <v>34265</v>
      </c>
      <c r="F1543" s="1" t="s">
        <v>11858</v>
      </c>
      <c r="G1543" t="str">
        <f t="shared" si="168"/>
        <v>Valid</v>
      </c>
      <c r="H1543" s="1" t="s">
        <v>11859</v>
      </c>
      <c r="I1543" t="str" cm="1">
        <f t="array" ref="I1543">IF(OR(TRIM(H1543)="",ISNUMBER(SEARCH("#",H1543)),AA1543&lt;Config!$B$8,SUMPRODUCT(--ISNUMBER(SEARCH({"a";"b";"c";"d";"e";"f";"g";"h";"i";"j";"k";"l";"m";"n";"o";"p";"q";"r";"s";"t";"u";"v";"w";"x";"y";"z"},H1543)))&gt;0),"Invalid","Valid")</f>
        <v>Valid</v>
      </c>
      <c r="J1543" s="1" t="s">
        <v>11860</v>
      </c>
      <c r="K1543" s="1" t="s">
        <v>178</v>
      </c>
      <c r="L1543" s="1" t="s">
        <v>265</v>
      </c>
      <c r="M1543" s="1" t="s">
        <v>33825</v>
      </c>
      <c r="N1543" s="1" t="s">
        <v>358</v>
      </c>
      <c r="O1543" s="1" t="s">
        <v>32</v>
      </c>
      <c r="P1543" t="s">
        <v>314</v>
      </c>
      <c r="Q1543" s="1" t="s">
        <v>315</v>
      </c>
      <c r="R1543" s="1" t="s">
        <v>315</v>
      </c>
      <c r="S1543" s="1" t="s">
        <v>11861</v>
      </c>
      <c r="T1543" s="1" t="s">
        <v>11862</v>
      </c>
      <c r="U1543" s="1" t="s">
        <v>3246</v>
      </c>
      <c r="V1543" s="1" t="s">
        <v>11863</v>
      </c>
      <c r="W1543" s="1" t="s">
        <v>94</v>
      </c>
      <c r="X1543" t="str">
        <f t="shared" si="169"/>
        <v>Complete</v>
      </c>
      <c r="Y1543">
        <f>MAX(0,100-IF(G1543="Invalid",Config!$B$5,0)-IF(I1543="Invalid",Config!$B$6,0)-IF(X1543="Incomplete",Config!$B$7,0)-IF(AF1543="Yes",Config!$B$37,0))</f>
        <v>75</v>
      </c>
      <c r="Z1543" s="1">
        <f>IF(OR(TRIM(B1543)="",COUNTIF(Config!$B$15:$B$19,B1543)&gt;0),1,0)+IF(OR(TRIM(C1543)="",COUNTIF(Config!$B$15:$B$19,C1543)&gt;0),1,0)+IF(OR(TRIM(F1543)="",COUNTIF(Config!$B$15:$B$19,F1543)&gt;0),1,0)+IF(OR(TRIM(H1543)="",COUNTIF(Config!$B$15:$B$19,H1543)&gt;0),1,0)+IF(OR(TRIM(E1543)="",COUNTIF(Config!$B$15:$B$19,E1543)&gt;0),1,0)+IF(OR(TRIM(K1543)="",COUNTIF(Config!$B$15:$B$19,K1543)&gt;0),1,0)+IF(OR(TRIM(P1543)="",COUNTIF(Config!$B$15:$B$19,P1543)&gt;0),1,0)+IF(OR(TRIM(R1543)="",COUNTIF(Config!$B$15:$B$19,R1543)&gt;0),1,0)</f>
        <v>0</v>
      </c>
      <c r="AA1543" s="1" cm="1">
        <f t="array" ref="AA1543">SUMPRODUCT(LEN(H1543)-LEN(SUBSTITUTE(H1543,{"0";"1";"2";"3";"4";"5";"6";"7";"8";"9"},"")))</f>
        <v>12</v>
      </c>
      <c r="AC1543" t="str">
        <f t="shared" si="170"/>
        <v>Potential Duplicate</v>
      </c>
      <c r="AD1543">
        <f t="shared" si="171"/>
        <v>2</v>
      </c>
      <c r="AE1543">
        <f t="shared" si="172"/>
        <v>2</v>
      </c>
      <c r="AF1543" t="str">
        <f t="shared" si="173"/>
        <v>Yes</v>
      </c>
      <c r="AG1543">
        <f t="shared" ca="1" si="174"/>
        <v>459</v>
      </c>
      <c r="AH1543" t="str">
        <f ca="1">IF(OR(V1543="",AG1543=""),"Yes",IF(AG1543&gt;Config!$B$41,"Yes","No"))</f>
        <v>Yes</v>
      </c>
    </row>
    <row r="1544" spans="1:34" x14ac:dyDescent="0.25">
      <c r="A1544" s="1" t="s">
        <v>11864</v>
      </c>
      <c r="B1544" s="1" t="s">
        <v>774</v>
      </c>
      <c r="C1544" s="1" t="s">
        <v>620</v>
      </c>
      <c r="D1544" s="1" t="s">
        <v>11865</v>
      </c>
      <c r="E1544" s="1" t="s">
        <v>34027</v>
      </c>
      <c r="F1544" s="1" t="s">
        <v>11866</v>
      </c>
      <c r="G1544" t="str">
        <f t="shared" si="168"/>
        <v>Valid</v>
      </c>
      <c r="H1544" s="1" t="s">
        <v>11867</v>
      </c>
      <c r="I1544" t="str" cm="1">
        <f t="array" ref="I1544">IF(OR(TRIM(H1544)="",ISNUMBER(SEARCH("#",H1544)),AA1544&lt;Config!$B$8,SUMPRODUCT(--ISNUMBER(SEARCH({"a";"b";"c";"d";"e";"f";"g";"h";"i";"j";"k";"l";"m";"n";"o";"p";"q";"r";"s";"t";"u";"v";"w";"x";"y";"z"},H1544)))&gt;0),"Invalid","Valid")</f>
        <v>Valid</v>
      </c>
      <c r="J1544" s="1" t="s">
        <v>11868</v>
      </c>
      <c r="K1544" s="1" t="s">
        <v>481</v>
      </c>
      <c r="L1544" s="1" t="s">
        <v>164</v>
      </c>
      <c r="M1544" s="1" t="s">
        <v>391</v>
      </c>
      <c r="N1544" s="1" t="s">
        <v>358</v>
      </c>
      <c r="O1544" s="1" t="s">
        <v>180</v>
      </c>
      <c r="P1544" t="s">
        <v>314</v>
      </c>
      <c r="Q1544" s="1" t="s">
        <v>315</v>
      </c>
      <c r="R1544" s="1" t="s">
        <v>663</v>
      </c>
      <c r="S1544" s="1" t="s">
        <v>11869</v>
      </c>
      <c r="T1544" s="1" t="s">
        <v>11870</v>
      </c>
      <c r="U1544" s="1" t="s">
        <v>7090</v>
      </c>
      <c r="V1544" s="1" t="s">
        <v>11871</v>
      </c>
      <c r="W1544" s="1" t="s">
        <v>141</v>
      </c>
      <c r="X1544" t="str">
        <f t="shared" si="169"/>
        <v>Complete</v>
      </c>
      <c r="Y1544">
        <f>MAX(0,100-IF(G1544="Invalid",Config!$B$5,0)-IF(I1544="Invalid",Config!$B$6,0)-IF(X1544="Incomplete",Config!$B$7,0)-IF(AF1544="Yes",Config!$B$37,0))</f>
        <v>100</v>
      </c>
      <c r="Z1544" s="1">
        <f>IF(OR(TRIM(B1544)="",COUNTIF(Config!$B$15:$B$19,B1544)&gt;0),1,0)+IF(OR(TRIM(C1544)="",COUNTIF(Config!$B$15:$B$19,C1544)&gt;0),1,0)+IF(OR(TRIM(F1544)="",COUNTIF(Config!$B$15:$B$19,F1544)&gt;0),1,0)+IF(OR(TRIM(H1544)="",COUNTIF(Config!$B$15:$B$19,H1544)&gt;0),1,0)+IF(OR(TRIM(E1544)="",COUNTIF(Config!$B$15:$B$19,E1544)&gt;0),1,0)+IF(OR(TRIM(K1544)="",COUNTIF(Config!$B$15:$B$19,K1544)&gt;0),1,0)+IF(OR(TRIM(P1544)="",COUNTIF(Config!$B$15:$B$19,P1544)&gt;0),1,0)+IF(OR(TRIM(R1544)="",COUNTIF(Config!$B$15:$B$19,R1544)&gt;0),1,0)</f>
        <v>0</v>
      </c>
      <c r="AA1544" s="1" cm="1">
        <f t="array" ref="AA1544">SUMPRODUCT(LEN(H1544)-LEN(SUBSTITUTE(H1544,{"0";"1";"2";"3";"4";"5";"6";"7";"8";"9"},"")))</f>
        <v>12</v>
      </c>
      <c r="AC1544" t="str">
        <f t="shared" si="170"/>
        <v/>
      </c>
      <c r="AD1544">
        <f t="shared" si="171"/>
        <v>1</v>
      </c>
      <c r="AE1544">
        <f t="shared" si="172"/>
        <v>1</v>
      </c>
      <c r="AF1544" t="str">
        <f t="shared" si="173"/>
        <v>No</v>
      </c>
      <c r="AG1544">
        <f t="shared" ca="1" si="174"/>
        <v>562</v>
      </c>
      <c r="AH1544" t="str">
        <f ca="1">IF(OR(V1544="",AG1544=""),"Yes",IF(AG1544&gt;Config!$B$41,"Yes","No"))</f>
        <v>Yes</v>
      </c>
    </row>
    <row r="1545" spans="1:34" x14ac:dyDescent="0.25">
      <c r="A1545" s="1" t="s">
        <v>11872</v>
      </c>
      <c r="B1545" s="1" t="s">
        <v>839</v>
      </c>
      <c r="C1545" s="1" t="s">
        <v>364</v>
      </c>
      <c r="D1545" s="1" t="s">
        <v>11873</v>
      </c>
      <c r="E1545" s="1" t="s">
        <v>34692</v>
      </c>
      <c r="F1545" s="1" t="s">
        <v>11874</v>
      </c>
      <c r="G1545" t="str">
        <f t="shared" si="168"/>
        <v>Valid</v>
      </c>
      <c r="H1545" s="1" t="s">
        <v>11124</v>
      </c>
      <c r="I1545" t="str" cm="1">
        <f t="array" ref="I1545">IF(OR(TRIM(H1545)="",ISNUMBER(SEARCH("#",H1545)),AA1545&lt;Config!$B$8,SUMPRODUCT(--ISNUMBER(SEARCH({"a";"b";"c";"d";"e";"f";"g";"h";"i";"j";"k";"l";"m";"n";"o";"p";"q";"r";"s";"t";"u";"v";"w";"x";"y";"z"},H1545)))&gt;0),"Invalid","Valid")</f>
        <v>Valid</v>
      </c>
      <c r="J1545" s="1" t="s">
        <v>11875</v>
      </c>
      <c r="K1545" s="1" t="s">
        <v>28</v>
      </c>
      <c r="L1545" s="1" t="s">
        <v>134</v>
      </c>
      <c r="M1545" s="1" t="s">
        <v>33825</v>
      </c>
      <c r="N1545" s="1" t="s">
        <v>211</v>
      </c>
      <c r="O1545" s="1" t="s">
        <v>149</v>
      </c>
      <c r="P1545" t="s">
        <v>53</v>
      </c>
      <c r="Q1545" s="1" t="s">
        <v>197</v>
      </c>
      <c r="R1545" s="1" t="s">
        <v>150</v>
      </c>
      <c r="S1545" s="1" t="s">
        <v>11876</v>
      </c>
      <c r="T1545" s="1" t="s">
        <v>11877</v>
      </c>
      <c r="U1545" s="1" t="s">
        <v>676</v>
      </c>
      <c r="V1545" s="1" t="s">
        <v>11878</v>
      </c>
      <c r="W1545" s="1" t="s">
        <v>40</v>
      </c>
      <c r="X1545" t="str">
        <f t="shared" si="169"/>
        <v>Complete</v>
      </c>
      <c r="Y1545">
        <f>MAX(0,100-IF(G1545="Invalid",Config!$B$5,0)-IF(I1545="Invalid",Config!$B$6,0)-IF(X1545="Incomplete",Config!$B$7,0)-IF(AF1545="Yes",Config!$B$37,0))</f>
        <v>75</v>
      </c>
      <c r="Z1545" s="1">
        <f>IF(OR(TRIM(B1545)="",COUNTIF(Config!$B$15:$B$19,B1545)&gt;0),1,0)+IF(OR(TRIM(C1545)="",COUNTIF(Config!$B$15:$B$19,C1545)&gt;0),1,0)+IF(OR(TRIM(F1545)="",COUNTIF(Config!$B$15:$B$19,F1545)&gt;0),1,0)+IF(OR(TRIM(H1545)="",COUNTIF(Config!$B$15:$B$19,H1545)&gt;0),1,0)+IF(OR(TRIM(E1545)="",COUNTIF(Config!$B$15:$B$19,E1545)&gt;0),1,0)+IF(OR(TRIM(K1545)="",COUNTIF(Config!$B$15:$B$19,K1545)&gt;0),1,0)+IF(OR(TRIM(P1545)="",COUNTIF(Config!$B$15:$B$19,P1545)&gt;0),1,0)+IF(OR(TRIM(R1545)="",COUNTIF(Config!$B$15:$B$19,R1545)&gt;0),1,0)</f>
        <v>0</v>
      </c>
      <c r="AA1545" s="1" cm="1">
        <f t="array" ref="AA1545">SUMPRODUCT(LEN(H1545)-LEN(SUBSTITUTE(H1545,{"0";"1";"2";"3";"4";"5";"6";"7";"8";"9"},"")))</f>
        <v>11</v>
      </c>
      <c r="AC1545" t="str">
        <f t="shared" si="170"/>
        <v>Potential Duplicate</v>
      </c>
      <c r="AD1545">
        <f t="shared" si="171"/>
        <v>1</v>
      </c>
      <c r="AE1545">
        <f t="shared" si="172"/>
        <v>2</v>
      </c>
      <c r="AF1545" t="str">
        <f t="shared" si="173"/>
        <v>Yes</v>
      </c>
      <c r="AG1545">
        <f t="shared" ca="1" si="174"/>
        <v>283</v>
      </c>
      <c r="AH1545" t="str">
        <f ca="1">IF(OR(V1545="",AG1545=""),"Yes",IF(AG1545&gt;Config!$B$41,"Yes","No"))</f>
        <v>No</v>
      </c>
    </row>
    <row r="1546" spans="1:34" x14ac:dyDescent="0.25">
      <c r="A1546" s="1" t="s">
        <v>11879</v>
      </c>
      <c r="B1546" s="1" t="s">
        <v>554</v>
      </c>
      <c r="C1546" s="1" t="s">
        <v>1068</v>
      </c>
      <c r="D1546" s="1" t="s">
        <v>34693</v>
      </c>
      <c r="E1546" s="1" t="s">
        <v>34261</v>
      </c>
      <c r="F1546" s="1" t="s">
        <v>11880</v>
      </c>
      <c r="G1546" t="str">
        <f t="shared" si="168"/>
        <v>Valid</v>
      </c>
      <c r="H1546" s="1" t="s">
        <v>11881</v>
      </c>
      <c r="I1546" t="str" cm="1">
        <f t="array" ref="I1546">IF(OR(TRIM(H1546)="",ISNUMBER(SEARCH("#",H1546)),AA1546&lt;Config!$B$8,SUMPRODUCT(--ISNUMBER(SEARCH({"a";"b";"c";"d";"e";"f";"g";"h";"i";"j";"k";"l";"m";"n";"o";"p";"q";"r";"s";"t";"u";"v";"w";"x";"y";"z"},H1546)))&gt;0),"Invalid","Valid")</f>
        <v>Valid</v>
      </c>
      <c r="J1546" s="1" t="s">
        <v>11882</v>
      </c>
      <c r="K1546" s="1" t="s">
        <v>117</v>
      </c>
      <c r="L1546" s="1" t="s">
        <v>49</v>
      </c>
      <c r="M1546" s="1" t="s">
        <v>343</v>
      </c>
      <c r="N1546" s="1" t="s">
        <v>713</v>
      </c>
      <c r="O1546" s="1" t="s">
        <v>149</v>
      </c>
      <c r="P1546" t="s">
        <v>87</v>
      </c>
      <c r="Q1546" s="1" t="s">
        <v>166</v>
      </c>
      <c r="R1546" s="1" t="s">
        <v>379</v>
      </c>
      <c r="S1546" s="1" t="s">
        <v>11883</v>
      </c>
      <c r="T1546" s="1" t="s">
        <v>11884</v>
      </c>
      <c r="U1546" s="1" t="s">
        <v>362</v>
      </c>
      <c r="V1546" s="1" t="s">
        <v>1050</v>
      </c>
      <c r="W1546" s="1" t="s">
        <v>40</v>
      </c>
      <c r="X1546" t="str">
        <f t="shared" si="169"/>
        <v>Complete</v>
      </c>
      <c r="Y1546">
        <f>MAX(0,100-IF(G1546="Invalid",Config!$B$5,0)-IF(I1546="Invalid",Config!$B$6,0)-IF(X1546="Incomplete",Config!$B$7,0)-IF(AF1546="Yes",Config!$B$37,0))</f>
        <v>75</v>
      </c>
      <c r="Z1546" s="1">
        <f>IF(OR(TRIM(B1546)="",COUNTIF(Config!$B$15:$B$19,B1546)&gt;0),1,0)+IF(OR(TRIM(C1546)="",COUNTIF(Config!$B$15:$B$19,C1546)&gt;0),1,0)+IF(OR(TRIM(F1546)="",COUNTIF(Config!$B$15:$B$19,F1546)&gt;0),1,0)+IF(OR(TRIM(H1546)="",COUNTIF(Config!$B$15:$B$19,H1546)&gt;0),1,0)+IF(OR(TRIM(E1546)="",COUNTIF(Config!$B$15:$B$19,E1546)&gt;0),1,0)+IF(OR(TRIM(K1546)="",COUNTIF(Config!$B$15:$B$19,K1546)&gt;0),1,0)+IF(OR(TRIM(P1546)="",COUNTIF(Config!$B$15:$B$19,P1546)&gt;0),1,0)+IF(OR(TRIM(R1546)="",COUNTIF(Config!$B$15:$B$19,R1546)&gt;0),1,0)</f>
        <v>0</v>
      </c>
      <c r="AA1546" s="1" cm="1">
        <f t="array" ref="AA1546">SUMPRODUCT(LEN(H1546)-LEN(SUBSTITUTE(H1546,{"0";"1";"2";"3";"4";"5";"6";"7";"8";"9"},"")))</f>
        <v>11</v>
      </c>
      <c r="AC1546" t="str">
        <f t="shared" si="170"/>
        <v>Potential Duplicate</v>
      </c>
      <c r="AD1546">
        <f t="shared" si="171"/>
        <v>2</v>
      </c>
      <c r="AE1546">
        <f t="shared" si="172"/>
        <v>1</v>
      </c>
      <c r="AF1546" t="str">
        <f t="shared" si="173"/>
        <v>Yes</v>
      </c>
      <c r="AG1546">
        <f t="shared" ca="1" si="174"/>
        <v>37</v>
      </c>
      <c r="AH1546" t="str">
        <f ca="1">IF(OR(V1546="",AG1546=""),"Yes",IF(AG1546&gt;Config!$B$41,"Yes","No"))</f>
        <v>No</v>
      </c>
    </row>
    <row r="1547" spans="1:34" x14ac:dyDescent="0.25">
      <c r="A1547" s="1" t="s">
        <v>11885</v>
      </c>
      <c r="B1547" s="1" t="s">
        <v>2911</v>
      </c>
      <c r="C1547" s="1" t="s">
        <v>1339</v>
      </c>
      <c r="D1547" s="1" t="s">
        <v>11886</v>
      </c>
      <c r="E1547" s="1" t="s">
        <v>34694</v>
      </c>
      <c r="F1547" s="1" t="s">
        <v>11887</v>
      </c>
      <c r="G1547" t="str">
        <f t="shared" si="168"/>
        <v>Valid</v>
      </c>
      <c r="H1547" s="1" t="s">
        <v>11888</v>
      </c>
      <c r="I1547" t="str" cm="1">
        <f t="array" ref="I1547">IF(OR(TRIM(H1547)="",ISNUMBER(SEARCH("#",H1547)),AA1547&lt;Config!$B$8,SUMPRODUCT(--ISNUMBER(SEARCH({"a";"b";"c";"d";"e";"f";"g";"h";"i";"j";"k";"l";"m";"n";"o";"p";"q";"r";"s";"t";"u";"v";"w";"x";"y";"z"},H1547)))&gt;0),"Invalid","Valid")</f>
        <v>Valid</v>
      </c>
      <c r="J1547" s="1" t="s">
        <v>11889</v>
      </c>
      <c r="K1547" s="1" t="s">
        <v>163</v>
      </c>
      <c r="L1547" s="1" t="s">
        <v>179</v>
      </c>
      <c r="M1547" s="1" t="s">
        <v>30</v>
      </c>
      <c r="N1547" s="1" t="s">
        <v>252</v>
      </c>
      <c r="O1547" s="1" t="s">
        <v>69</v>
      </c>
      <c r="P1547" t="s">
        <v>236</v>
      </c>
      <c r="Q1547" s="1" t="s">
        <v>254</v>
      </c>
      <c r="R1547" s="1" t="s">
        <v>961</v>
      </c>
      <c r="S1547" s="1" t="s">
        <v>7032</v>
      </c>
      <c r="T1547" s="1" t="s">
        <v>11890</v>
      </c>
      <c r="U1547" s="1" t="s">
        <v>1432</v>
      </c>
      <c r="V1547" s="1" t="s">
        <v>140</v>
      </c>
      <c r="W1547" s="1" t="s">
        <v>384</v>
      </c>
      <c r="X1547" t="str">
        <f t="shared" si="169"/>
        <v>Complete</v>
      </c>
      <c r="Y1547">
        <f>MAX(0,100-IF(G1547="Invalid",Config!$B$5,0)-IF(I1547="Invalid",Config!$B$6,0)-IF(X1547="Incomplete",Config!$B$7,0)-IF(AF1547="Yes",Config!$B$37,0))</f>
        <v>100</v>
      </c>
      <c r="Z1547" s="1">
        <f>IF(OR(TRIM(B1547)="",COUNTIF(Config!$B$15:$B$19,B1547)&gt;0),1,0)+IF(OR(TRIM(C1547)="",COUNTIF(Config!$B$15:$B$19,C1547)&gt;0),1,0)+IF(OR(TRIM(F1547)="",COUNTIF(Config!$B$15:$B$19,F1547)&gt;0),1,0)+IF(OR(TRIM(H1547)="",COUNTIF(Config!$B$15:$B$19,H1547)&gt;0),1,0)+IF(OR(TRIM(E1547)="",COUNTIF(Config!$B$15:$B$19,E1547)&gt;0),1,0)+IF(OR(TRIM(K1547)="",COUNTIF(Config!$B$15:$B$19,K1547)&gt;0),1,0)+IF(OR(TRIM(P1547)="",COUNTIF(Config!$B$15:$B$19,P1547)&gt;0),1,0)+IF(OR(TRIM(R1547)="",COUNTIF(Config!$B$15:$B$19,R1547)&gt;0),1,0)</f>
        <v>0</v>
      </c>
      <c r="AA1547" s="1" cm="1">
        <f t="array" ref="AA1547">SUMPRODUCT(LEN(H1547)-LEN(SUBSTITUTE(H1547,{"0";"1";"2";"3";"4";"5";"6";"7";"8";"9"},"")))</f>
        <v>12</v>
      </c>
      <c r="AC1547" t="str">
        <f t="shared" si="170"/>
        <v/>
      </c>
      <c r="AD1547">
        <f t="shared" si="171"/>
        <v>1</v>
      </c>
      <c r="AE1547">
        <f t="shared" si="172"/>
        <v>1</v>
      </c>
      <c r="AF1547" t="str">
        <f t="shared" si="173"/>
        <v>No</v>
      </c>
      <c r="AG1547">
        <f t="shared" ca="1" si="174"/>
        <v>37</v>
      </c>
      <c r="AH1547" t="str">
        <f ca="1">IF(OR(V1547="",AG1547=""),"Yes",IF(AG1547&gt;Config!$B$41,"Yes","No"))</f>
        <v>No</v>
      </c>
    </row>
    <row r="1548" spans="1:34" x14ac:dyDescent="0.25">
      <c r="A1548" s="1" t="s">
        <v>11891</v>
      </c>
      <c r="B1548" s="1" t="s">
        <v>1616</v>
      </c>
      <c r="C1548" s="1" t="s">
        <v>996</v>
      </c>
      <c r="D1548" s="1" t="s">
        <v>11892</v>
      </c>
      <c r="E1548" s="1" t="s">
        <v>33829</v>
      </c>
      <c r="F1548" s="1" t="s">
        <v>11893</v>
      </c>
      <c r="G1548" t="str">
        <f t="shared" si="168"/>
        <v>Valid</v>
      </c>
      <c r="H1548" s="1" t="s">
        <v>11894</v>
      </c>
      <c r="I1548" t="str" cm="1">
        <f t="array" ref="I1548">IF(OR(TRIM(H1548)="",ISNUMBER(SEARCH("#",H1548)),AA1548&lt;Config!$B$8,SUMPRODUCT(--ISNUMBER(SEARCH({"a";"b";"c";"d";"e";"f";"g";"h";"i";"j";"k";"l";"m";"n";"o";"p";"q";"r";"s";"t";"u";"v";"w";"x";"y";"z"},H1548)))&gt;0),"Invalid","Valid")</f>
        <v>Valid</v>
      </c>
      <c r="J1548" s="1" t="s">
        <v>11895</v>
      </c>
      <c r="K1548" s="1" t="s">
        <v>625</v>
      </c>
      <c r="L1548" s="1" t="s">
        <v>450</v>
      </c>
      <c r="M1548" s="1" t="s">
        <v>103</v>
      </c>
      <c r="N1548" s="1" t="s">
        <v>358</v>
      </c>
      <c r="O1548" s="1" t="s">
        <v>69</v>
      </c>
      <c r="P1548" t="s">
        <v>87</v>
      </c>
      <c r="Q1548" s="1" t="s">
        <v>88</v>
      </c>
      <c r="R1548" s="1" t="s">
        <v>212</v>
      </c>
      <c r="S1548" s="1" t="s">
        <v>11896</v>
      </c>
      <c r="T1548" s="1" t="s">
        <v>11897</v>
      </c>
      <c r="U1548" s="1" t="s">
        <v>3885</v>
      </c>
      <c r="V1548" s="1" t="s">
        <v>140</v>
      </c>
      <c r="W1548" s="1" t="s">
        <v>293</v>
      </c>
      <c r="X1548" t="str">
        <f t="shared" si="169"/>
        <v>Incomplete</v>
      </c>
      <c r="Y1548">
        <f>MAX(0,100-IF(G1548="Invalid",Config!$B$5,0)-IF(I1548="Invalid",Config!$B$6,0)-IF(X1548="Incomplete",Config!$B$7,0)-IF(AF1548="Yes",Config!$B$37,0))</f>
        <v>60</v>
      </c>
      <c r="Z1548" s="1">
        <f>IF(OR(TRIM(B1548)="",COUNTIF(Config!$B$15:$B$19,B1548)&gt;0),1,0)+IF(OR(TRIM(C1548)="",COUNTIF(Config!$B$15:$B$19,C1548)&gt;0),1,0)+IF(OR(TRIM(F1548)="",COUNTIF(Config!$B$15:$B$19,F1548)&gt;0),1,0)+IF(OR(TRIM(H1548)="",COUNTIF(Config!$B$15:$B$19,H1548)&gt;0),1,0)+IF(OR(TRIM(E1548)="",COUNTIF(Config!$B$15:$B$19,E1548)&gt;0),1,0)+IF(OR(TRIM(K1548)="",COUNTIF(Config!$B$15:$B$19,K1548)&gt;0),1,0)+IF(OR(TRIM(P1548)="",COUNTIF(Config!$B$15:$B$19,P1548)&gt;0),1,0)+IF(OR(TRIM(R1548)="",COUNTIF(Config!$B$15:$B$19,R1548)&gt;0),1,0)</f>
        <v>1</v>
      </c>
      <c r="AA1548" s="1" cm="1">
        <f t="array" ref="AA1548">SUMPRODUCT(LEN(H1548)-LEN(SUBSTITUTE(H1548,{"0";"1";"2";"3";"4";"5";"6";"7";"8";"9"},"")))</f>
        <v>11</v>
      </c>
      <c r="AC1548" t="str">
        <f t="shared" si="170"/>
        <v>Incomplete Profile</v>
      </c>
      <c r="AD1548">
        <f t="shared" si="171"/>
        <v>1</v>
      </c>
      <c r="AE1548">
        <f t="shared" si="172"/>
        <v>1</v>
      </c>
      <c r="AF1548" t="str">
        <f t="shared" si="173"/>
        <v>No</v>
      </c>
      <c r="AG1548">
        <f t="shared" ca="1" si="174"/>
        <v>37</v>
      </c>
      <c r="AH1548" t="str">
        <f ca="1">IF(OR(V1548="",AG1548=""),"Yes",IF(AG1548&gt;Config!$B$41,"Yes","No"))</f>
        <v>No</v>
      </c>
    </row>
    <row r="1549" spans="1:34" x14ac:dyDescent="0.25">
      <c r="A1549" s="1" t="s">
        <v>11898</v>
      </c>
      <c r="B1549" s="1" t="s">
        <v>928</v>
      </c>
      <c r="C1549" s="1" t="s">
        <v>219</v>
      </c>
      <c r="D1549" s="1" t="s">
        <v>11899</v>
      </c>
      <c r="E1549" s="1" t="s">
        <v>310</v>
      </c>
      <c r="F1549" s="1" t="s">
        <v>11900</v>
      </c>
      <c r="G1549" t="str">
        <f t="shared" si="168"/>
        <v>Valid</v>
      </c>
      <c r="H1549" s="1" t="s">
        <v>11901</v>
      </c>
      <c r="I1549" t="str" cm="1">
        <f t="array" ref="I1549">IF(OR(TRIM(H1549)="",ISNUMBER(SEARCH("#",H1549)),AA1549&lt;Config!$B$8,SUMPRODUCT(--ISNUMBER(SEARCH({"a";"b";"c";"d";"e";"f";"g";"h";"i";"j";"k";"l";"m";"n";"o";"p";"q";"r";"s";"t";"u";"v";"w";"x";"y";"z"},H1549)))&gt;0),"Invalid","Valid")</f>
        <v>Valid</v>
      </c>
      <c r="J1549" s="1" t="s">
        <v>11902</v>
      </c>
      <c r="K1549" s="1" t="s">
        <v>369</v>
      </c>
      <c r="L1549" s="1" t="s">
        <v>102</v>
      </c>
      <c r="M1549" s="1" t="s">
        <v>103</v>
      </c>
      <c r="N1549" s="1" t="s">
        <v>211</v>
      </c>
      <c r="O1549" s="1" t="s">
        <v>69</v>
      </c>
      <c r="P1549" t="s">
        <v>104</v>
      </c>
      <c r="Q1549" s="1" t="s">
        <v>732</v>
      </c>
      <c r="R1549" s="1" t="s">
        <v>106</v>
      </c>
      <c r="S1549" s="1" t="s">
        <v>9541</v>
      </c>
      <c r="T1549" s="1" t="s">
        <v>11903</v>
      </c>
      <c r="U1549" s="1" t="s">
        <v>11904</v>
      </c>
      <c r="V1549" s="1" t="s">
        <v>8983</v>
      </c>
      <c r="W1549" s="1" t="s">
        <v>60</v>
      </c>
      <c r="X1549" t="str">
        <f t="shared" si="169"/>
        <v>Complete</v>
      </c>
      <c r="Y1549">
        <f>MAX(0,100-IF(G1549="Invalid",Config!$B$5,0)-IF(I1549="Invalid",Config!$B$6,0)-IF(X1549="Incomplete",Config!$B$7,0)-IF(AF1549="Yes",Config!$B$37,0))</f>
        <v>75</v>
      </c>
      <c r="Z1549" s="1">
        <f>IF(OR(TRIM(B1549)="",COUNTIF(Config!$B$15:$B$19,B1549)&gt;0),1,0)+IF(OR(TRIM(C1549)="",COUNTIF(Config!$B$15:$B$19,C1549)&gt;0),1,0)+IF(OR(TRIM(F1549)="",COUNTIF(Config!$B$15:$B$19,F1549)&gt;0),1,0)+IF(OR(TRIM(H1549)="",COUNTIF(Config!$B$15:$B$19,H1549)&gt;0),1,0)+IF(OR(TRIM(E1549)="",COUNTIF(Config!$B$15:$B$19,E1549)&gt;0),1,0)+IF(OR(TRIM(K1549)="",COUNTIF(Config!$B$15:$B$19,K1549)&gt;0),1,0)+IF(OR(TRIM(P1549)="",COUNTIF(Config!$B$15:$B$19,P1549)&gt;0),1,0)+IF(OR(TRIM(R1549)="",COUNTIF(Config!$B$15:$B$19,R1549)&gt;0),1,0)</f>
        <v>0</v>
      </c>
      <c r="AA1549" s="1" cm="1">
        <f t="array" ref="AA1549">SUMPRODUCT(LEN(H1549)-LEN(SUBSTITUTE(H1549,{"0";"1";"2";"3";"4";"5";"6";"7";"8";"9"},"")))</f>
        <v>11</v>
      </c>
      <c r="AC1549" t="str">
        <f t="shared" si="170"/>
        <v>Potential Duplicate</v>
      </c>
      <c r="AD1549">
        <f t="shared" si="171"/>
        <v>2</v>
      </c>
      <c r="AE1549">
        <f t="shared" si="172"/>
        <v>1</v>
      </c>
      <c r="AF1549" t="str">
        <f t="shared" si="173"/>
        <v>Yes</v>
      </c>
      <c r="AG1549">
        <f t="shared" ca="1" si="174"/>
        <v>348</v>
      </c>
      <c r="AH1549" t="str">
        <f ca="1">IF(OR(V1549="",AG1549=""),"Yes",IF(AG1549&gt;Config!$B$41,"Yes","No"))</f>
        <v>No</v>
      </c>
    </row>
    <row r="1550" spans="1:34" x14ac:dyDescent="0.25">
      <c r="A1550" s="1" t="s">
        <v>11905</v>
      </c>
      <c r="B1550" s="1" t="s">
        <v>1266</v>
      </c>
      <c r="C1550" s="1" t="s">
        <v>189</v>
      </c>
      <c r="D1550" s="1" t="s">
        <v>11906</v>
      </c>
      <c r="E1550" s="1" t="s">
        <v>1331</v>
      </c>
      <c r="F1550" s="1" t="s">
        <v>11907</v>
      </c>
      <c r="G1550" t="str">
        <f t="shared" si="168"/>
        <v>Valid</v>
      </c>
      <c r="H1550" s="1" t="s">
        <v>11908</v>
      </c>
      <c r="I1550" t="str" cm="1">
        <f t="array" ref="I1550">IF(OR(TRIM(H1550)="",ISNUMBER(SEARCH("#",H1550)),AA1550&lt;Config!$B$8,SUMPRODUCT(--ISNUMBER(SEARCH({"a";"b";"c";"d";"e";"f";"g";"h";"i";"j";"k";"l";"m";"n";"o";"p";"q";"r";"s";"t";"u";"v";"w";"x";"y";"z"},H1550)))&gt;0),"Invalid","Valid")</f>
        <v>Valid</v>
      </c>
      <c r="J1550" s="1" t="s">
        <v>11909</v>
      </c>
      <c r="K1550" s="1" t="s">
        <v>83</v>
      </c>
      <c r="L1550" s="1" t="s">
        <v>102</v>
      </c>
      <c r="M1550" s="1" t="s">
        <v>135</v>
      </c>
      <c r="N1550" s="1" t="s">
        <v>31</v>
      </c>
      <c r="O1550" s="1" t="s">
        <v>149</v>
      </c>
      <c r="P1550" t="s">
        <v>53</v>
      </c>
      <c r="Q1550" s="1" t="s">
        <v>181</v>
      </c>
      <c r="R1550" s="1" t="s">
        <v>197</v>
      </c>
      <c r="S1550" s="1" t="s">
        <v>11910</v>
      </c>
      <c r="T1550" s="1" t="s">
        <v>11911</v>
      </c>
      <c r="U1550" s="1" t="s">
        <v>1930</v>
      </c>
      <c r="V1550" s="1" t="s">
        <v>1658</v>
      </c>
      <c r="W1550" s="1" t="s">
        <v>293</v>
      </c>
      <c r="X1550" t="str">
        <f t="shared" si="169"/>
        <v>Complete</v>
      </c>
      <c r="Y1550">
        <f>MAX(0,100-IF(G1550="Invalid",Config!$B$5,0)-IF(I1550="Invalid",Config!$B$6,0)-IF(X1550="Incomplete",Config!$B$7,0)-IF(AF1550="Yes",Config!$B$37,0))</f>
        <v>100</v>
      </c>
      <c r="Z1550" s="1">
        <f>IF(OR(TRIM(B1550)="",COUNTIF(Config!$B$15:$B$19,B1550)&gt;0),1,0)+IF(OR(TRIM(C1550)="",COUNTIF(Config!$B$15:$B$19,C1550)&gt;0),1,0)+IF(OR(TRIM(F1550)="",COUNTIF(Config!$B$15:$B$19,F1550)&gt;0),1,0)+IF(OR(TRIM(H1550)="",COUNTIF(Config!$B$15:$B$19,H1550)&gt;0),1,0)+IF(OR(TRIM(E1550)="",COUNTIF(Config!$B$15:$B$19,E1550)&gt;0),1,0)+IF(OR(TRIM(K1550)="",COUNTIF(Config!$B$15:$B$19,K1550)&gt;0),1,0)+IF(OR(TRIM(P1550)="",COUNTIF(Config!$B$15:$B$19,P1550)&gt;0),1,0)+IF(OR(TRIM(R1550)="",COUNTIF(Config!$B$15:$B$19,R1550)&gt;0),1,0)</f>
        <v>0</v>
      </c>
      <c r="AA1550" s="1" cm="1">
        <f t="array" ref="AA1550">SUMPRODUCT(LEN(H1550)-LEN(SUBSTITUTE(H1550,{"0";"1";"2";"3";"4";"5";"6";"7";"8";"9"},"")))</f>
        <v>12</v>
      </c>
      <c r="AC1550" t="str">
        <f t="shared" si="170"/>
        <v/>
      </c>
      <c r="AD1550">
        <f t="shared" si="171"/>
        <v>1</v>
      </c>
      <c r="AE1550">
        <f t="shared" si="172"/>
        <v>1</v>
      </c>
      <c r="AF1550" t="str">
        <f t="shared" si="173"/>
        <v>No</v>
      </c>
      <c r="AG1550">
        <f t="shared" ca="1" si="174"/>
        <v>240</v>
      </c>
      <c r="AH1550" t="str">
        <f ca="1">IF(OR(V1550="",AG1550=""),"Yes",IF(AG1550&gt;Config!$B$41,"Yes","No"))</f>
        <v>No</v>
      </c>
    </row>
    <row r="1551" spans="1:34" x14ac:dyDescent="0.25">
      <c r="A1551" s="1" t="s">
        <v>11912</v>
      </c>
      <c r="B1551" s="1" t="s">
        <v>33815</v>
      </c>
      <c r="C1551" s="1" t="s">
        <v>1068</v>
      </c>
      <c r="D1551" s="1" t="s">
        <v>1068</v>
      </c>
      <c r="E1551" s="1" t="s">
        <v>34089</v>
      </c>
      <c r="F1551" s="1" t="s">
        <v>11913</v>
      </c>
      <c r="G1551" t="str">
        <f t="shared" si="168"/>
        <v>Valid</v>
      </c>
      <c r="H1551" s="1" t="s">
        <v>11914</v>
      </c>
      <c r="I1551" t="str" cm="1">
        <f t="array" ref="I1551">IF(OR(TRIM(H1551)="",ISNUMBER(SEARCH("#",H1551)),AA1551&lt;Config!$B$8,SUMPRODUCT(--ISNUMBER(SEARCH({"a";"b";"c";"d";"e";"f";"g";"h";"i";"j";"k";"l";"m";"n";"o";"p";"q";"r";"s";"t";"u";"v";"w";"x";"y";"z"},H1551)))&gt;0),"Invalid","Valid")</f>
        <v>Valid</v>
      </c>
      <c r="J1551" s="1" t="s">
        <v>11915</v>
      </c>
      <c r="K1551" s="1" t="s">
        <v>83</v>
      </c>
      <c r="L1551" s="1" t="s">
        <v>164</v>
      </c>
      <c r="M1551" s="1" t="s">
        <v>462</v>
      </c>
      <c r="N1551" s="1" t="s">
        <v>358</v>
      </c>
      <c r="O1551" s="1" t="s">
        <v>149</v>
      </c>
      <c r="P1551" t="s">
        <v>53</v>
      </c>
      <c r="Q1551" s="1" t="s">
        <v>197</v>
      </c>
      <c r="R1551" s="1" t="s">
        <v>197</v>
      </c>
      <c r="S1551" s="1" t="s">
        <v>11916</v>
      </c>
      <c r="T1551" s="1" t="s">
        <v>11917</v>
      </c>
      <c r="U1551" s="1" t="s">
        <v>373</v>
      </c>
      <c r="V1551" s="1" t="s">
        <v>964</v>
      </c>
      <c r="W1551" s="1" t="s">
        <v>202</v>
      </c>
      <c r="X1551" t="str">
        <f t="shared" si="169"/>
        <v>Incomplete</v>
      </c>
      <c r="Y1551">
        <f>MAX(0,100-IF(G1551="Invalid",Config!$B$5,0)-IF(I1551="Invalid",Config!$B$6,0)-IF(X1551="Incomplete",Config!$B$7,0)-IF(AF1551="Yes",Config!$B$37,0))</f>
        <v>60</v>
      </c>
      <c r="Z1551" s="1">
        <f>IF(OR(TRIM(B1551)="",COUNTIF(Config!$B$15:$B$19,B1551)&gt;0),1,0)+IF(OR(TRIM(C1551)="",COUNTIF(Config!$B$15:$B$19,C1551)&gt;0),1,0)+IF(OR(TRIM(F1551)="",COUNTIF(Config!$B$15:$B$19,F1551)&gt;0),1,0)+IF(OR(TRIM(H1551)="",COUNTIF(Config!$B$15:$B$19,H1551)&gt;0),1,0)+IF(OR(TRIM(E1551)="",COUNTIF(Config!$B$15:$B$19,E1551)&gt;0),1,0)+IF(OR(TRIM(K1551)="",COUNTIF(Config!$B$15:$B$19,K1551)&gt;0),1,0)+IF(OR(TRIM(P1551)="",COUNTIF(Config!$B$15:$B$19,P1551)&gt;0),1,0)+IF(OR(TRIM(R1551)="",COUNTIF(Config!$B$15:$B$19,R1551)&gt;0),1,0)</f>
        <v>1</v>
      </c>
      <c r="AA1551" s="1" cm="1">
        <f t="array" ref="AA1551">SUMPRODUCT(LEN(H1551)-LEN(SUBSTITUTE(H1551,{"0";"1";"2";"3";"4";"5";"6";"7";"8";"9"},"")))</f>
        <v>12</v>
      </c>
      <c r="AC1551" t="str">
        <f t="shared" si="170"/>
        <v>Incomplete Profile</v>
      </c>
      <c r="AD1551">
        <f t="shared" si="171"/>
        <v>1</v>
      </c>
      <c r="AE1551">
        <f t="shared" si="172"/>
        <v>1</v>
      </c>
      <c r="AF1551" t="str">
        <f t="shared" si="173"/>
        <v>No</v>
      </c>
      <c r="AG1551">
        <f t="shared" ca="1" si="174"/>
        <v>241</v>
      </c>
      <c r="AH1551" t="str">
        <f ca="1">IF(OR(V1551="",AG1551=""),"Yes",IF(AG1551&gt;Config!$B$41,"Yes","No"))</f>
        <v>No</v>
      </c>
    </row>
    <row r="1552" spans="1:34" x14ac:dyDescent="0.25">
      <c r="A1552" s="1" t="s">
        <v>11918</v>
      </c>
      <c r="B1552" s="1" t="s">
        <v>259</v>
      </c>
      <c r="C1552" s="1" t="s">
        <v>861</v>
      </c>
      <c r="D1552" s="1" t="s">
        <v>6831</v>
      </c>
      <c r="E1552" s="1" t="s">
        <v>33923</v>
      </c>
      <c r="F1552" s="1" t="s">
        <v>11919</v>
      </c>
      <c r="G1552" t="str">
        <f t="shared" si="168"/>
        <v>Valid</v>
      </c>
      <c r="H1552" s="1" t="s">
        <v>11920</v>
      </c>
      <c r="I1552" t="str" cm="1">
        <f t="array" ref="I1552">IF(OR(TRIM(H1552)="",ISNUMBER(SEARCH("#",H1552)),AA1552&lt;Config!$B$8,SUMPRODUCT(--ISNUMBER(SEARCH({"a";"b";"c";"d";"e";"f";"g";"h";"i";"j";"k";"l";"m";"n";"o";"p";"q";"r";"s";"t";"u";"v";"w";"x";"y";"z"},H1552)))&gt;0),"Invalid","Valid")</f>
        <v>Valid</v>
      </c>
      <c r="J1552" s="1" t="s">
        <v>11921</v>
      </c>
      <c r="K1552" s="1" t="s">
        <v>287</v>
      </c>
      <c r="L1552" s="1" t="s">
        <v>84</v>
      </c>
      <c r="M1552" s="1" t="s">
        <v>33825</v>
      </c>
      <c r="N1552" s="1" t="s">
        <v>148</v>
      </c>
      <c r="O1552" s="1" t="s">
        <v>52</v>
      </c>
      <c r="P1552" t="s">
        <v>87</v>
      </c>
      <c r="Q1552" s="1" t="s">
        <v>166</v>
      </c>
      <c r="R1552" s="1" t="s">
        <v>136</v>
      </c>
      <c r="S1552" s="1" t="s">
        <v>6244</v>
      </c>
      <c r="T1552" s="1" t="s">
        <v>11922</v>
      </c>
      <c r="U1552" s="1" t="s">
        <v>7676</v>
      </c>
      <c r="V1552" s="1" t="s">
        <v>6579</v>
      </c>
      <c r="W1552" s="1" t="s">
        <v>75</v>
      </c>
      <c r="X1552" t="str">
        <f t="shared" si="169"/>
        <v>Complete</v>
      </c>
      <c r="Y1552">
        <f>MAX(0,100-IF(G1552="Invalid",Config!$B$5,0)-IF(I1552="Invalid",Config!$B$6,0)-IF(X1552="Incomplete",Config!$B$7,0)-IF(AF1552="Yes",Config!$B$37,0))</f>
        <v>100</v>
      </c>
      <c r="Z1552" s="1">
        <f>IF(OR(TRIM(B1552)="",COUNTIF(Config!$B$15:$B$19,B1552)&gt;0),1,0)+IF(OR(TRIM(C1552)="",COUNTIF(Config!$B$15:$B$19,C1552)&gt;0),1,0)+IF(OR(TRIM(F1552)="",COUNTIF(Config!$B$15:$B$19,F1552)&gt;0),1,0)+IF(OR(TRIM(H1552)="",COUNTIF(Config!$B$15:$B$19,H1552)&gt;0),1,0)+IF(OR(TRIM(E1552)="",COUNTIF(Config!$B$15:$B$19,E1552)&gt;0),1,0)+IF(OR(TRIM(K1552)="",COUNTIF(Config!$B$15:$B$19,K1552)&gt;0),1,0)+IF(OR(TRIM(P1552)="",COUNTIF(Config!$B$15:$B$19,P1552)&gt;0),1,0)+IF(OR(TRIM(R1552)="",COUNTIF(Config!$B$15:$B$19,R1552)&gt;0),1,0)</f>
        <v>0</v>
      </c>
      <c r="AA1552" s="1" cm="1">
        <f t="array" ref="AA1552">SUMPRODUCT(LEN(H1552)-LEN(SUBSTITUTE(H1552,{"0";"1";"2";"3";"4";"5";"6";"7";"8";"9"},"")))</f>
        <v>11</v>
      </c>
      <c r="AC1552" t="str">
        <f t="shared" si="170"/>
        <v/>
      </c>
      <c r="AD1552">
        <f t="shared" si="171"/>
        <v>1</v>
      </c>
      <c r="AE1552">
        <f t="shared" si="172"/>
        <v>1</v>
      </c>
      <c r="AF1552" t="str">
        <f t="shared" si="173"/>
        <v>No</v>
      </c>
      <c r="AG1552">
        <f t="shared" ca="1" si="174"/>
        <v>68</v>
      </c>
      <c r="AH1552" t="str">
        <f ca="1">IF(OR(V1552="",AG1552=""),"Yes",IF(AG1552&gt;Config!$B$41,"Yes","No"))</f>
        <v>No</v>
      </c>
    </row>
    <row r="1553" spans="1:34" x14ac:dyDescent="0.25">
      <c r="A1553" s="1" t="s">
        <v>11923</v>
      </c>
      <c r="B1553" s="1" t="s">
        <v>62</v>
      </c>
      <c r="C1553" s="1" t="s">
        <v>535</v>
      </c>
      <c r="D1553" s="1" t="s">
        <v>7213</v>
      </c>
      <c r="E1553" s="1" t="s">
        <v>33901</v>
      </c>
      <c r="F1553" s="1" t="s">
        <v>11924</v>
      </c>
      <c r="G1553" t="str">
        <f t="shared" si="168"/>
        <v>Valid</v>
      </c>
      <c r="H1553" s="1" t="s">
        <v>11925</v>
      </c>
      <c r="I1553" t="str" cm="1">
        <f t="array" ref="I1553">IF(OR(TRIM(H1553)="",ISNUMBER(SEARCH("#",H1553)),AA1553&lt;Config!$B$8,SUMPRODUCT(--ISNUMBER(SEARCH({"a";"b";"c";"d";"e";"f";"g";"h";"i";"j";"k";"l";"m";"n";"o";"p";"q";"r";"s";"t";"u";"v";"w";"x";"y";"z"},H1553)))&gt;0),"Invalid","Valid")</f>
        <v>Valid</v>
      </c>
      <c r="J1553" s="1" t="s">
        <v>11926</v>
      </c>
      <c r="K1553" s="1" t="s">
        <v>481</v>
      </c>
      <c r="L1553" s="1" t="s">
        <v>29</v>
      </c>
      <c r="M1553" s="1" t="s">
        <v>235</v>
      </c>
      <c r="N1553" s="1" t="s">
        <v>713</v>
      </c>
      <c r="O1553" s="1" t="s">
        <v>52</v>
      </c>
      <c r="P1553" t="s">
        <v>314</v>
      </c>
      <c r="Q1553" s="1" t="s">
        <v>315</v>
      </c>
      <c r="R1553" s="1" t="s">
        <v>663</v>
      </c>
      <c r="S1553" s="1" t="s">
        <v>2709</v>
      </c>
      <c r="T1553" s="1" t="s">
        <v>11927</v>
      </c>
      <c r="U1553" s="1" t="s">
        <v>11928</v>
      </c>
      <c r="V1553" s="1" t="s">
        <v>10364</v>
      </c>
      <c r="W1553" s="1" t="s">
        <v>75</v>
      </c>
      <c r="X1553" t="str">
        <f t="shared" si="169"/>
        <v>Complete</v>
      </c>
      <c r="Y1553">
        <f>MAX(0,100-IF(G1553="Invalid",Config!$B$5,0)-IF(I1553="Invalid",Config!$B$6,0)-IF(X1553="Incomplete",Config!$B$7,0)-IF(AF1553="Yes",Config!$B$37,0))</f>
        <v>75</v>
      </c>
      <c r="Z1553" s="1">
        <f>IF(OR(TRIM(B1553)="",COUNTIF(Config!$B$15:$B$19,B1553)&gt;0),1,0)+IF(OR(TRIM(C1553)="",COUNTIF(Config!$B$15:$B$19,C1553)&gt;0),1,0)+IF(OR(TRIM(F1553)="",COUNTIF(Config!$B$15:$B$19,F1553)&gt;0),1,0)+IF(OR(TRIM(H1553)="",COUNTIF(Config!$B$15:$B$19,H1553)&gt;0),1,0)+IF(OR(TRIM(E1553)="",COUNTIF(Config!$B$15:$B$19,E1553)&gt;0),1,0)+IF(OR(TRIM(K1553)="",COUNTIF(Config!$B$15:$B$19,K1553)&gt;0),1,0)+IF(OR(TRIM(P1553)="",COUNTIF(Config!$B$15:$B$19,P1553)&gt;0),1,0)+IF(OR(TRIM(R1553)="",COUNTIF(Config!$B$15:$B$19,R1553)&gt;0),1,0)</f>
        <v>0</v>
      </c>
      <c r="AA1553" s="1" cm="1">
        <f t="array" ref="AA1553">SUMPRODUCT(LEN(H1553)-LEN(SUBSTITUTE(H1553,{"0";"1";"2";"3";"4";"5";"6";"7";"8";"9"},"")))</f>
        <v>12</v>
      </c>
      <c r="AC1553" t="str">
        <f t="shared" si="170"/>
        <v>Potential Duplicate</v>
      </c>
      <c r="AD1553">
        <f t="shared" si="171"/>
        <v>2</v>
      </c>
      <c r="AE1553">
        <f t="shared" si="172"/>
        <v>1</v>
      </c>
      <c r="AF1553" t="str">
        <f t="shared" si="173"/>
        <v>Yes</v>
      </c>
      <c r="AG1553">
        <f t="shared" ca="1" si="174"/>
        <v>73</v>
      </c>
      <c r="AH1553" t="str">
        <f ca="1">IF(OR(V1553="",AG1553=""),"Yes",IF(AG1553&gt;Config!$B$41,"Yes","No"))</f>
        <v>No</v>
      </c>
    </row>
    <row r="1554" spans="1:34" x14ac:dyDescent="0.25">
      <c r="A1554" s="1" t="s">
        <v>11929</v>
      </c>
      <c r="B1554" s="1" t="s">
        <v>259</v>
      </c>
      <c r="C1554" s="1" t="s">
        <v>566</v>
      </c>
      <c r="D1554" s="1" t="s">
        <v>11930</v>
      </c>
      <c r="E1554" s="1" t="s">
        <v>298</v>
      </c>
      <c r="F1554" s="1" t="s">
        <v>11931</v>
      </c>
      <c r="G1554" t="str">
        <f t="shared" si="168"/>
        <v>Valid</v>
      </c>
      <c r="H1554" s="1" t="s">
        <v>11932</v>
      </c>
      <c r="I1554" t="str" cm="1">
        <f t="array" ref="I1554">IF(OR(TRIM(H1554)="",ISNUMBER(SEARCH("#",H1554)),AA1554&lt;Config!$B$8,SUMPRODUCT(--ISNUMBER(SEARCH({"a";"b";"c";"d";"e";"f";"g";"h";"i";"j";"k";"l";"m";"n";"o";"p";"q";"r";"s";"t";"u";"v";"w";"x";"y";"z"},H1554)))&gt;0),"Invalid","Valid")</f>
        <v>Valid</v>
      </c>
      <c r="J1554" s="1" t="s">
        <v>11933</v>
      </c>
      <c r="K1554" s="1" t="s">
        <v>195</v>
      </c>
      <c r="L1554" s="1" t="s">
        <v>134</v>
      </c>
      <c r="M1554" s="1" t="s">
        <v>165</v>
      </c>
      <c r="N1554" s="1" t="s">
        <v>86</v>
      </c>
      <c r="O1554" s="1" t="s">
        <v>196</v>
      </c>
      <c r="P1554" t="s">
        <v>590</v>
      </c>
      <c r="Q1554" s="1" t="s">
        <v>591</v>
      </c>
      <c r="R1554" s="1" t="s">
        <v>1846</v>
      </c>
      <c r="S1554" s="1" t="s">
        <v>11934</v>
      </c>
      <c r="T1554" s="1" t="s">
        <v>11935</v>
      </c>
      <c r="U1554" s="1" t="s">
        <v>7126</v>
      </c>
      <c r="V1554" s="1" t="s">
        <v>11936</v>
      </c>
      <c r="W1554" s="1" t="s">
        <v>186</v>
      </c>
      <c r="X1554" t="str">
        <f t="shared" si="169"/>
        <v>Complete</v>
      </c>
      <c r="Y1554">
        <f>MAX(0,100-IF(G1554="Invalid",Config!$B$5,0)-IF(I1554="Invalid",Config!$B$6,0)-IF(X1554="Incomplete",Config!$B$7,0)-IF(AF1554="Yes",Config!$B$37,0))</f>
        <v>100</v>
      </c>
      <c r="Z1554" s="1">
        <f>IF(OR(TRIM(B1554)="",COUNTIF(Config!$B$15:$B$19,B1554)&gt;0),1,0)+IF(OR(TRIM(C1554)="",COUNTIF(Config!$B$15:$B$19,C1554)&gt;0),1,0)+IF(OR(TRIM(F1554)="",COUNTIF(Config!$B$15:$B$19,F1554)&gt;0),1,0)+IF(OR(TRIM(H1554)="",COUNTIF(Config!$B$15:$B$19,H1554)&gt;0),1,0)+IF(OR(TRIM(E1554)="",COUNTIF(Config!$B$15:$B$19,E1554)&gt;0),1,0)+IF(OR(TRIM(K1554)="",COUNTIF(Config!$B$15:$B$19,K1554)&gt;0),1,0)+IF(OR(TRIM(P1554)="",COUNTIF(Config!$B$15:$B$19,P1554)&gt;0),1,0)+IF(OR(TRIM(R1554)="",COUNTIF(Config!$B$15:$B$19,R1554)&gt;0),1,0)</f>
        <v>0</v>
      </c>
      <c r="AA1554" s="1" cm="1">
        <f t="array" ref="AA1554">SUMPRODUCT(LEN(H1554)-LEN(SUBSTITUTE(H1554,{"0";"1";"2";"3";"4";"5";"6";"7";"8";"9"},"")))</f>
        <v>12</v>
      </c>
      <c r="AC1554" t="str">
        <f t="shared" si="170"/>
        <v/>
      </c>
      <c r="AD1554">
        <f t="shared" si="171"/>
        <v>1</v>
      </c>
      <c r="AE1554">
        <f t="shared" si="172"/>
        <v>1</v>
      </c>
      <c r="AF1554" t="str">
        <f t="shared" si="173"/>
        <v>No</v>
      </c>
      <c r="AG1554">
        <f t="shared" ca="1" si="174"/>
        <v>81</v>
      </c>
      <c r="AH1554" t="str">
        <f ca="1">IF(OR(V1554="",AG1554=""),"Yes",IF(AG1554&gt;Config!$B$41,"Yes","No"))</f>
        <v>No</v>
      </c>
    </row>
    <row r="1555" spans="1:34" x14ac:dyDescent="0.25">
      <c r="A1555" s="1" t="s">
        <v>11937</v>
      </c>
      <c r="B1555" s="1" t="s">
        <v>1833</v>
      </c>
      <c r="C1555" s="1" t="s">
        <v>545</v>
      </c>
      <c r="D1555" s="1" t="s">
        <v>11938</v>
      </c>
      <c r="E1555" s="1" t="s">
        <v>34695</v>
      </c>
      <c r="F1555" s="1" t="s">
        <v>11939</v>
      </c>
      <c r="G1555" t="str">
        <f t="shared" si="168"/>
        <v>Valid</v>
      </c>
      <c r="H1555" s="1" t="s">
        <v>11940</v>
      </c>
      <c r="I1555" t="str" cm="1">
        <f t="array" ref="I1555">IF(OR(TRIM(H1555)="",ISNUMBER(SEARCH("#",H1555)),AA1555&lt;Config!$B$8,SUMPRODUCT(--ISNUMBER(SEARCH({"a";"b";"c";"d";"e";"f";"g";"h";"i";"j";"k";"l";"m";"n";"o";"p";"q";"r";"s";"t";"u";"v";"w";"x";"y";"z"},H1555)))&gt;0),"Invalid","Valid")</f>
        <v>Valid</v>
      </c>
      <c r="J1555" s="1" t="s">
        <v>11941</v>
      </c>
      <c r="K1555" s="1" t="s">
        <v>516</v>
      </c>
      <c r="L1555" s="1" t="s">
        <v>67</v>
      </c>
      <c r="M1555" s="1" t="s">
        <v>118</v>
      </c>
      <c r="N1555" s="1" t="s">
        <v>51</v>
      </c>
      <c r="O1555" s="1" t="s">
        <v>196</v>
      </c>
      <c r="P1555" t="s">
        <v>53</v>
      </c>
      <c r="Q1555" s="1" t="s">
        <v>181</v>
      </c>
      <c r="R1555" s="1" t="s">
        <v>415</v>
      </c>
      <c r="S1555" s="1" t="s">
        <v>11942</v>
      </c>
      <c r="T1555" s="1" t="s">
        <v>11943</v>
      </c>
      <c r="U1555" s="1" t="s">
        <v>9527</v>
      </c>
      <c r="V1555" s="1" t="s">
        <v>1347</v>
      </c>
      <c r="W1555" s="1" t="s">
        <v>40</v>
      </c>
      <c r="X1555" t="str">
        <f t="shared" si="169"/>
        <v>Complete</v>
      </c>
      <c r="Y1555">
        <f>MAX(0,100-IF(G1555="Invalid",Config!$B$5,0)-IF(I1555="Invalid",Config!$B$6,0)-IF(X1555="Incomplete",Config!$B$7,0)-IF(AF1555="Yes",Config!$B$37,0))</f>
        <v>100</v>
      </c>
      <c r="Z1555" s="1">
        <f>IF(OR(TRIM(B1555)="",COUNTIF(Config!$B$15:$B$19,B1555)&gt;0),1,0)+IF(OR(TRIM(C1555)="",COUNTIF(Config!$B$15:$B$19,C1555)&gt;0),1,0)+IF(OR(TRIM(F1555)="",COUNTIF(Config!$B$15:$B$19,F1555)&gt;0),1,0)+IF(OR(TRIM(H1555)="",COUNTIF(Config!$B$15:$B$19,H1555)&gt;0),1,0)+IF(OR(TRIM(E1555)="",COUNTIF(Config!$B$15:$B$19,E1555)&gt;0),1,0)+IF(OR(TRIM(K1555)="",COUNTIF(Config!$B$15:$B$19,K1555)&gt;0),1,0)+IF(OR(TRIM(P1555)="",COUNTIF(Config!$B$15:$B$19,P1555)&gt;0),1,0)+IF(OR(TRIM(R1555)="",COUNTIF(Config!$B$15:$B$19,R1555)&gt;0),1,0)</f>
        <v>0</v>
      </c>
      <c r="AA1555" s="1" cm="1">
        <f t="array" ref="AA1555">SUMPRODUCT(LEN(H1555)-LEN(SUBSTITUTE(H1555,{"0";"1";"2";"3";"4";"5";"6";"7";"8";"9"},"")))</f>
        <v>12</v>
      </c>
      <c r="AC1555" t="str">
        <f t="shared" si="170"/>
        <v/>
      </c>
      <c r="AD1555">
        <f t="shared" si="171"/>
        <v>1</v>
      </c>
      <c r="AE1555">
        <f t="shared" si="172"/>
        <v>1</v>
      </c>
      <c r="AF1555" t="str">
        <f t="shared" si="173"/>
        <v>No</v>
      </c>
      <c r="AG1555">
        <f t="shared" ca="1" si="174"/>
        <v>37</v>
      </c>
      <c r="AH1555" t="str">
        <f ca="1">IF(OR(V1555="",AG1555=""),"Yes",IF(AG1555&gt;Config!$B$41,"Yes","No"))</f>
        <v>No</v>
      </c>
    </row>
    <row r="1556" spans="1:34" x14ac:dyDescent="0.25">
      <c r="A1556" s="1" t="s">
        <v>11944</v>
      </c>
      <c r="B1556" s="1" t="s">
        <v>204</v>
      </c>
      <c r="C1556" s="1" t="s">
        <v>323</v>
      </c>
      <c r="D1556" s="1" t="s">
        <v>11945</v>
      </c>
      <c r="E1556" s="1" t="s">
        <v>1331</v>
      </c>
      <c r="F1556" s="1" t="s">
        <v>11946</v>
      </c>
      <c r="G1556" t="str">
        <f t="shared" si="168"/>
        <v>Valid</v>
      </c>
      <c r="H1556" s="1" t="s">
        <v>11947</v>
      </c>
      <c r="I1556" t="str" cm="1">
        <f t="array" ref="I1556">IF(OR(TRIM(H1556)="",ISNUMBER(SEARCH("#",H1556)),AA1556&lt;Config!$B$8,SUMPRODUCT(--ISNUMBER(SEARCH({"a";"b";"c";"d";"e";"f";"g";"h";"i";"j";"k";"l";"m";"n";"o";"p";"q";"r";"s";"t";"u";"v";"w";"x";"y";"z"},H1556)))&gt;0),"Invalid","Valid")</f>
        <v>Valid</v>
      </c>
      <c r="J1556" s="1" t="s">
        <v>11948</v>
      </c>
      <c r="K1556" s="1" t="s">
        <v>163</v>
      </c>
      <c r="L1556" s="1" t="s">
        <v>450</v>
      </c>
      <c r="M1556" s="1" t="s">
        <v>33825</v>
      </c>
      <c r="N1556" s="1" t="s">
        <v>713</v>
      </c>
      <c r="O1556" s="1" t="s">
        <v>32</v>
      </c>
      <c r="P1556" t="s">
        <v>53</v>
      </c>
      <c r="Q1556" s="1" t="s">
        <v>54</v>
      </c>
      <c r="R1556" s="1" t="s">
        <v>70</v>
      </c>
      <c r="S1556" s="1" t="s">
        <v>11949</v>
      </c>
      <c r="T1556" s="1" t="s">
        <v>11950</v>
      </c>
      <c r="U1556" s="1" t="s">
        <v>6903</v>
      </c>
      <c r="V1556" s="1" t="s">
        <v>140</v>
      </c>
      <c r="W1556" s="1" t="s">
        <v>33823</v>
      </c>
      <c r="X1556" t="str">
        <f t="shared" si="169"/>
        <v>Complete</v>
      </c>
      <c r="Y1556">
        <f>MAX(0,100-IF(G1556="Invalid",Config!$B$5,0)-IF(I1556="Invalid",Config!$B$6,0)-IF(X1556="Incomplete",Config!$B$7,0)-IF(AF1556="Yes",Config!$B$37,0))</f>
        <v>100</v>
      </c>
      <c r="Z1556" s="1">
        <f>IF(OR(TRIM(B1556)="",COUNTIF(Config!$B$15:$B$19,B1556)&gt;0),1,0)+IF(OR(TRIM(C1556)="",COUNTIF(Config!$B$15:$B$19,C1556)&gt;0),1,0)+IF(OR(TRIM(F1556)="",COUNTIF(Config!$B$15:$B$19,F1556)&gt;0),1,0)+IF(OR(TRIM(H1556)="",COUNTIF(Config!$B$15:$B$19,H1556)&gt;0),1,0)+IF(OR(TRIM(E1556)="",COUNTIF(Config!$B$15:$B$19,E1556)&gt;0),1,0)+IF(OR(TRIM(K1556)="",COUNTIF(Config!$B$15:$B$19,K1556)&gt;0),1,0)+IF(OR(TRIM(P1556)="",COUNTIF(Config!$B$15:$B$19,P1556)&gt;0),1,0)+IF(OR(TRIM(R1556)="",COUNTIF(Config!$B$15:$B$19,R1556)&gt;0),1,0)</f>
        <v>0</v>
      </c>
      <c r="AA1556" s="1" cm="1">
        <f t="array" ref="AA1556">SUMPRODUCT(LEN(H1556)-LEN(SUBSTITUTE(H1556,{"0";"1";"2";"3";"4";"5";"6";"7";"8";"9"},"")))</f>
        <v>12</v>
      </c>
      <c r="AC1556" t="str">
        <f t="shared" si="170"/>
        <v/>
      </c>
      <c r="AD1556">
        <f t="shared" si="171"/>
        <v>1</v>
      </c>
      <c r="AE1556">
        <f t="shared" si="172"/>
        <v>1</v>
      </c>
      <c r="AF1556" t="str">
        <f t="shared" si="173"/>
        <v>No</v>
      </c>
      <c r="AG1556">
        <f t="shared" ca="1" si="174"/>
        <v>37</v>
      </c>
      <c r="AH1556" t="str">
        <f ca="1">IF(OR(V1556="",AG1556=""),"Yes",IF(AG1556&gt;Config!$B$41,"Yes","No"))</f>
        <v>No</v>
      </c>
    </row>
    <row r="1557" spans="1:34" x14ac:dyDescent="0.25">
      <c r="A1557" s="1" t="s">
        <v>11951</v>
      </c>
      <c r="B1557" s="1" t="s">
        <v>851</v>
      </c>
      <c r="C1557" s="1" t="s">
        <v>499</v>
      </c>
      <c r="D1557" s="1" t="s">
        <v>3128</v>
      </c>
      <c r="E1557" s="1" t="s">
        <v>33847</v>
      </c>
      <c r="F1557" s="1" t="s">
        <v>11952</v>
      </c>
      <c r="G1557" t="str">
        <f t="shared" si="168"/>
        <v>Valid</v>
      </c>
      <c r="H1557" s="1" t="s">
        <v>11953</v>
      </c>
      <c r="I1557" t="str" cm="1">
        <f t="array" ref="I1557">IF(OR(TRIM(H1557)="",ISNUMBER(SEARCH("#",H1557)),AA1557&lt;Config!$B$8,SUMPRODUCT(--ISNUMBER(SEARCH({"a";"b";"c";"d";"e";"f";"g";"h";"i";"j";"k";"l";"m";"n";"o";"p";"q";"r";"s";"t";"u";"v";"w";"x";"y";"z"},H1557)))&gt;0),"Invalid","Valid")</f>
        <v>Valid</v>
      </c>
      <c r="J1557" s="1" t="s">
        <v>11954</v>
      </c>
      <c r="K1557" s="1" t="s">
        <v>210</v>
      </c>
      <c r="L1557" s="1" t="s">
        <v>29</v>
      </c>
      <c r="M1557" s="1" t="s">
        <v>118</v>
      </c>
      <c r="N1557" s="1" t="s">
        <v>211</v>
      </c>
      <c r="O1557" s="1" t="s">
        <v>196</v>
      </c>
      <c r="P1557" t="s">
        <v>314</v>
      </c>
      <c r="Q1557" s="1" t="s">
        <v>316</v>
      </c>
      <c r="R1557" s="1" t="s">
        <v>316</v>
      </c>
      <c r="S1557" s="1" t="s">
        <v>867</v>
      </c>
      <c r="T1557" s="1" t="s">
        <v>11955</v>
      </c>
      <c r="U1557" s="1" t="s">
        <v>1247</v>
      </c>
      <c r="V1557" s="1" t="s">
        <v>1075</v>
      </c>
      <c r="W1557" s="1" t="s">
        <v>186</v>
      </c>
      <c r="X1557" t="str">
        <f t="shared" si="169"/>
        <v>Complete</v>
      </c>
      <c r="Y1557">
        <f>MAX(0,100-IF(G1557="Invalid",Config!$B$5,0)-IF(I1557="Invalid",Config!$B$6,0)-IF(X1557="Incomplete",Config!$B$7,0)-IF(AF1557="Yes",Config!$B$37,0))</f>
        <v>75</v>
      </c>
      <c r="Z1557" s="1">
        <f>IF(OR(TRIM(B1557)="",COUNTIF(Config!$B$15:$B$19,B1557)&gt;0),1,0)+IF(OR(TRIM(C1557)="",COUNTIF(Config!$B$15:$B$19,C1557)&gt;0),1,0)+IF(OR(TRIM(F1557)="",COUNTIF(Config!$B$15:$B$19,F1557)&gt;0),1,0)+IF(OR(TRIM(H1557)="",COUNTIF(Config!$B$15:$B$19,H1557)&gt;0),1,0)+IF(OR(TRIM(E1557)="",COUNTIF(Config!$B$15:$B$19,E1557)&gt;0),1,0)+IF(OR(TRIM(K1557)="",COUNTIF(Config!$B$15:$B$19,K1557)&gt;0),1,0)+IF(OR(TRIM(P1557)="",COUNTIF(Config!$B$15:$B$19,P1557)&gt;0),1,0)+IF(OR(TRIM(R1557)="",COUNTIF(Config!$B$15:$B$19,R1557)&gt;0),1,0)</f>
        <v>0</v>
      </c>
      <c r="AA1557" s="1" cm="1">
        <f t="array" ref="AA1557">SUMPRODUCT(LEN(H1557)-LEN(SUBSTITUTE(H1557,{"0";"1";"2";"3";"4";"5";"6";"7";"8";"9"},"")))</f>
        <v>12</v>
      </c>
      <c r="AC1557" t="str">
        <f t="shared" si="170"/>
        <v>Potential Duplicate</v>
      </c>
      <c r="AD1557">
        <f t="shared" si="171"/>
        <v>2</v>
      </c>
      <c r="AE1557">
        <f t="shared" si="172"/>
        <v>1</v>
      </c>
      <c r="AF1557" t="str">
        <f t="shared" si="173"/>
        <v>Yes</v>
      </c>
      <c r="AG1557">
        <f t="shared" ca="1" si="174"/>
        <v>219</v>
      </c>
      <c r="AH1557" t="str">
        <f ca="1">IF(OR(V1557="",AG1557=""),"Yes",IF(AG1557&gt;Config!$B$41,"Yes","No"))</f>
        <v>No</v>
      </c>
    </row>
    <row r="1558" spans="1:34" x14ac:dyDescent="0.25">
      <c r="A1558" s="1" t="s">
        <v>11956</v>
      </c>
      <c r="B1558" s="1" t="s">
        <v>244</v>
      </c>
      <c r="C1558" s="1" t="s">
        <v>273</v>
      </c>
      <c r="D1558" s="1" t="s">
        <v>11957</v>
      </c>
      <c r="E1558" s="1" t="s">
        <v>33907</v>
      </c>
      <c r="F1558" s="1" t="s">
        <v>11958</v>
      </c>
      <c r="G1558" t="str">
        <f t="shared" si="168"/>
        <v>Valid</v>
      </c>
      <c r="H1558" s="1" t="s">
        <v>11959</v>
      </c>
      <c r="I1558" t="str" cm="1">
        <f t="array" ref="I1558">IF(OR(TRIM(H1558)="",ISNUMBER(SEARCH("#",H1558)),AA1558&lt;Config!$B$8,SUMPRODUCT(--ISNUMBER(SEARCH({"a";"b";"c";"d";"e";"f";"g";"h";"i";"j";"k";"l";"m";"n";"o";"p";"q";"r";"s";"t";"u";"v";"w";"x";"y";"z"},H1558)))&gt;0),"Invalid","Valid")</f>
        <v>Valid</v>
      </c>
      <c r="J1558" s="1" t="s">
        <v>11960</v>
      </c>
      <c r="K1558" s="1" t="s">
        <v>195</v>
      </c>
      <c r="L1558" s="1" t="s">
        <v>265</v>
      </c>
      <c r="M1558" s="1" t="s">
        <v>251</v>
      </c>
      <c r="N1558" s="1" t="s">
        <v>358</v>
      </c>
      <c r="O1558" s="1" t="s">
        <v>180</v>
      </c>
      <c r="P1558" t="s">
        <v>87</v>
      </c>
      <c r="Q1558" s="1" t="s">
        <v>166</v>
      </c>
      <c r="R1558" s="1" t="s">
        <v>379</v>
      </c>
      <c r="S1558" s="1" t="s">
        <v>11961</v>
      </c>
      <c r="T1558" s="1" t="s">
        <v>11962</v>
      </c>
      <c r="U1558" s="1" t="s">
        <v>9235</v>
      </c>
      <c r="V1558" s="1" t="s">
        <v>9630</v>
      </c>
      <c r="W1558" s="1" t="s">
        <v>384</v>
      </c>
      <c r="X1558" t="str">
        <f t="shared" si="169"/>
        <v>Complete</v>
      </c>
      <c r="Y1558">
        <f>MAX(0,100-IF(G1558="Invalid",Config!$B$5,0)-IF(I1558="Invalid",Config!$B$6,0)-IF(X1558="Incomplete",Config!$B$7,0)-IF(AF1558="Yes",Config!$B$37,0))</f>
        <v>100</v>
      </c>
      <c r="Z1558" s="1">
        <f>IF(OR(TRIM(B1558)="",COUNTIF(Config!$B$15:$B$19,B1558)&gt;0),1,0)+IF(OR(TRIM(C1558)="",COUNTIF(Config!$B$15:$B$19,C1558)&gt;0),1,0)+IF(OR(TRIM(F1558)="",COUNTIF(Config!$B$15:$B$19,F1558)&gt;0),1,0)+IF(OR(TRIM(H1558)="",COUNTIF(Config!$B$15:$B$19,H1558)&gt;0),1,0)+IF(OR(TRIM(E1558)="",COUNTIF(Config!$B$15:$B$19,E1558)&gt;0),1,0)+IF(OR(TRIM(K1558)="",COUNTIF(Config!$B$15:$B$19,K1558)&gt;0),1,0)+IF(OR(TRIM(P1558)="",COUNTIF(Config!$B$15:$B$19,P1558)&gt;0),1,0)+IF(OR(TRIM(R1558)="",COUNTIF(Config!$B$15:$B$19,R1558)&gt;0),1,0)</f>
        <v>0</v>
      </c>
      <c r="AA1558" s="1" cm="1">
        <f t="array" ref="AA1558">SUMPRODUCT(LEN(H1558)-LEN(SUBSTITUTE(H1558,{"0";"1";"2";"3";"4";"5";"6";"7";"8";"9"},"")))</f>
        <v>10</v>
      </c>
      <c r="AC1558" t="str">
        <f t="shared" si="170"/>
        <v/>
      </c>
      <c r="AD1558">
        <f t="shared" si="171"/>
        <v>1</v>
      </c>
      <c r="AE1558">
        <f t="shared" si="172"/>
        <v>1</v>
      </c>
      <c r="AF1558" t="str">
        <f t="shared" si="173"/>
        <v>No</v>
      </c>
      <c r="AG1558">
        <f t="shared" ca="1" si="174"/>
        <v>163</v>
      </c>
      <c r="AH1558" t="str">
        <f ca="1">IF(OR(V1558="",AG1558=""),"Yes",IF(AG1558&gt;Config!$B$41,"Yes","No"))</f>
        <v>No</v>
      </c>
    </row>
    <row r="1559" spans="1:34" x14ac:dyDescent="0.25">
      <c r="A1559" s="1" t="s">
        <v>11963</v>
      </c>
      <c r="B1559" s="1" t="s">
        <v>431</v>
      </c>
      <c r="C1559" s="1" t="s">
        <v>511</v>
      </c>
      <c r="D1559" s="1" t="s">
        <v>11964</v>
      </c>
      <c r="E1559" s="1" t="s">
        <v>458</v>
      </c>
      <c r="F1559" s="1" t="s">
        <v>11965</v>
      </c>
      <c r="G1559" t="str">
        <f t="shared" si="168"/>
        <v>Valid</v>
      </c>
      <c r="H1559" s="1" t="s">
        <v>11966</v>
      </c>
      <c r="I1559" t="str" cm="1">
        <f t="array" ref="I1559">IF(OR(TRIM(H1559)="",ISNUMBER(SEARCH("#",H1559)),AA1559&lt;Config!$B$8,SUMPRODUCT(--ISNUMBER(SEARCH({"a";"b";"c";"d";"e";"f";"g";"h";"i";"j";"k";"l";"m";"n";"o";"p";"q";"r";"s";"t";"u";"v";"w";"x";"y";"z"},H1559)))&gt;0),"Invalid","Valid")</f>
        <v>Valid</v>
      </c>
      <c r="J1559" s="1" t="s">
        <v>11967</v>
      </c>
      <c r="K1559" s="1" t="s">
        <v>117</v>
      </c>
      <c r="L1559" s="1" t="s">
        <v>84</v>
      </c>
      <c r="M1559" s="1" t="s">
        <v>517</v>
      </c>
      <c r="N1559" s="1" t="s">
        <v>31</v>
      </c>
      <c r="O1559" s="1" t="s">
        <v>180</v>
      </c>
      <c r="P1559" t="s">
        <v>236</v>
      </c>
      <c r="Q1559" s="1" t="s">
        <v>237</v>
      </c>
      <c r="R1559" s="1" t="s">
        <v>238</v>
      </c>
      <c r="S1559" s="1" t="s">
        <v>11968</v>
      </c>
      <c r="T1559" s="1" t="s">
        <v>11969</v>
      </c>
      <c r="U1559" s="1" t="s">
        <v>896</v>
      </c>
      <c r="V1559" s="1" t="s">
        <v>140</v>
      </c>
      <c r="W1559" s="1" t="s">
        <v>40</v>
      </c>
      <c r="X1559" t="str">
        <f t="shared" si="169"/>
        <v>Complete</v>
      </c>
      <c r="Y1559">
        <f>MAX(0,100-IF(G1559="Invalid",Config!$B$5,0)-IF(I1559="Invalid",Config!$B$6,0)-IF(X1559="Incomplete",Config!$B$7,0)-IF(AF1559="Yes",Config!$B$37,0))</f>
        <v>100</v>
      </c>
      <c r="Z1559" s="1">
        <f>IF(OR(TRIM(B1559)="",COUNTIF(Config!$B$15:$B$19,B1559)&gt;0),1,0)+IF(OR(TRIM(C1559)="",COUNTIF(Config!$B$15:$B$19,C1559)&gt;0),1,0)+IF(OR(TRIM(F1559)="",COUNTIF(Config!$B$15:$B$19,F1559)&gt;0),1,0)+IF(OR(TRIM(H1559)="",COUNTIF(Config!$B$15:$B$19,H1559)&gt;0),1,0)+IF(OR(TRIM(E1559)="",COUNTIF(Config!$B$15:$B$19,E1559)&gt;0),1,0)+IF(OR(TRIM(K1559)="",COUNTIF(Config!$B$15:$B$19,K1559)&gt;0),1,0)+IF(OR(TRIM(P1559)="",COUNTIF(Config!$B$15:$B$19,P1559)&gt;0),1,0)+IF(OR(TRIM(R1559)="",COUNTIF(Config!$B$15:$B$19,R1559)&gt;0),1,0)</f>
        <v>0</v>
      </c>
      <c r="AA1559" s="1" cm="1">
        <f t="array" ref="AA1559">SUMPRODUCT(LEN(H1559)-LEN(SUBSTITUTE(H1559,{"0";"1";"2";"3";"4";"5";"6";"7";"8";"9"},"")))</f>
        <v>12</v>
      </c>
      <c r="AC1559" t="str">
        <f t="shared" si="170"/>
        <v/>
      </c>
      <c r="AD1559">
        <f t="shared" si="171"/>
        <v>1</v>
      </c>
      <c r="AE1559">
        <f t="shared" si="172"/>
        <v>1</v>
      </c>
      <c r="AF1559" t="str">
        <f t="shared" si="173"/>
        <v>No</v>
      </c>
      <c r="AG1559">
        <f t="shared" ca="1" si="174"/>
        <v>37</v>
      </c>
      <c r="AH1559" t="str">
        <f ca="1">IF(OR(V1559="",AG1559=""),"Yes",IF(AG1559&gt;Config!$B$41,"Yes","No"))</f>
        <v>No</v>
      </c>
    </row>
    <row r="1560" spans="1:34" x14ac:dyDescent="0.25">
      <c r="A1560" s="1" t="s">
        <v>11970</v>
      </c>
      <c r="B1560" s="1" t="s">
        <v>4752</v>
      </c>
      <c r="C1560" s="1" t="s">
        <v>43</v>
      </c>
      <c r="D1560" s="1" t="s">
        <v>26511</v>
      </c>
      <c r="E1560" s="1" t="s">
        <v>34696</v>
      </c>
      <c r="F1560" s="1" t="s">
        <v>11971</v>
      </c>
      <c r="G1560" t="str">
        <f t="shared" si="168"/>
        <v>Valid</v>
      </c>
      <c r="H1560" s="1" t="s">
        <v>11972</v>
      </c>
      <c r="I1560" t="str" cm="1">
        <f t="array" ref="I1560">IF(OR(TRIM(H1560)="",ISNUMBER(SEARCH("#",H1560)),AA1560&lt;Config!$B$8,SUMPRODUCT(--ISNUMBER(SEARCH({"a";"b";"c";"d";"e";"f";"g";"h";"i";"j";"k";"l";"m";"n";"o";"p";"q";"r";"s";"t";"u";"v";"w";"x";"y";"z"},H1560)))&gt;0),"Invalid","Valid")</f>
        <v>Valid</v>
      </c>
      <c r="J1560" s="1" t="s">
        <v>11973</v>
      </c>
      <c r="K1560" s="1" t="s">
        <v>117</v>
      </c>
      <c r="L1560" s="1" t="s">
        <v>29</v>
      </c>
      <c r="M1560" s="1" t="s">
        <v>118</v>
      </c>
      <c r="N1560" s="1" t="s">
        <v>86</v>
      </c>
      <c r="O1560" s="1" t="s">
        <v>69</v>
      </c>
      <c r="P1560" t="s">
        <v>87</v>
      </c>
      <c r="Q1560" s="1" t="s">
        <v>438</v>
      </c>
      <c r="R1560" s="1" t="s">
        <v>379</v>
      </c>
      <c r="S1560" s="1" t="s">
        <v>11974</v>
      </c>
      <c r="T1560" s="1" t="s">
        <v>11975</v>
      </c>
      <c r="U1560" s="1" t="s">
        <v>3163</v>
      </c>
      <c r="V1560" s="1" t="s">
        <v>140</v>
      </c>
      <c r="W1560" s="1" t="s">
        <v>40</v>
      </c>
      <c r="X1560" t="str">
        <f t="shared" si="169"/>
        <v>Complete</v>
      </c>
      <c r="Y1560">
        <f>MAX(0,100-IF(G1560="Invalid",Config!$B$5,0)-IF(I1560="Invalid",Config!$B$6,0)-IF(X1560="Incomplete",Config!$B$7,0)-IF(AF1560="Yes",Config!$B$37,0))</f>
        <v>75</v>
      </c>
      <c r="Z1560" s="1">
        <f>IF(OR(TRIM(B1560)="",COUNTIF(Config!$B$15:$B$19,B1560)&gt;0),1,0)+IF(OR(TRIM(C1560)="",COUNTIF(Config!$B$15:$B$19,C1560)&gt;0),1,0)+IF(OR(TRIM(F1560)="",COUNTIF(Config!$B$15:$B$19,F1560)&gt;0),1,0)+IF(OR(TRIM(H1560)="",COUNTIF(Config!$B$15:$B$19,H1560)&gt;0),1,0)+IF(OR(TRIM(E1560)="",COUNTIF(Config!$B$15:$B$19,E1560)&gt;0),1,0)+IF(OR(TRIM(K1560)="",COUNTIF(Config!$B$15:$B$19,K1560)&gt;0),1,0)+IF(OR(TRIM(P1560)="",COUNTIF(Config!$B$15:$B$19,P1560)&gt;0),1,0)+IF(OR(TRIM(R1560)="",COUNTIF(Config!$B$15:$B$19,R1560)&gt;0),1,0)</f>
        <v>0</v>
      </c>
      <c r="AA1560" s="1" cm="1">
        <f t="array" ref="AA1560">SUMPRODUCT(LEN(H1560)-LEN(SUBSTITUTE(H1560,{"0";"1";"2";"3";"4";"5";"6";"7";"8";"9"},"")))</f>
        <v>11</v>
      </c>
      <c r="AC1560" t="str">
        <f t="shared" si="170"/>
        <v>Potential Duplicate</v>
      </c>
      <c r="AD1560">
        <f t="shared" si="171"/>
        <v>2</v>
      </c>
      <c r="AE1560">
        <f t="shared" si="172"/>
        <v>1</v>
      </c>
      <c r="AF1560" t="str">
        <f t="shared" si="173"/>
        <v>Yes</v>
      </c>
      <c r="AG1560">
        <f t="shared" ca="1" si="174"/>
        <v>37</v>
      </c>
      <c r="AH1560" t="str">
        <f ca="1">IF(OR(V1560="",AG1560=""),"Yes",IF(AG1560&gt;Config!$B$41,"Yes","No"))</f>
        <v>No</v>
      </c>
    </row>
    <row r="1561" spans="1:34" x14ac:dyDescent="0.25">
      <c r="A1561" s="1" t="s">
        <v>11976</v>
      </c>
      <c r="B1561" s="1" t="s">
        <v>765</v>
      </c>
      <c r="C1561" s="1" t="s">
        <v>1441</v>
      </c>
      <c r="D1561" s="1" t="s">
        <v>5808</v>
      </c>
      <c r="E1561" s="1" t="s">
        <v>34697</v>
      </c>
      <c r="F1561" s="1" t="s">
        <v>11977</v>
      </c>
      <c r="G1561" t="str">
        <f t="shared" si="168"/>
        <v>Valid</v>
      </c>
      <c r="H1561" s="1" t="s">
        <v>1215</v>
      </c>
      <c r="I1561" t="str" cm="1">
        <f t="array" ref="I1561">IF(OR(TRIM(H1561)="",ISNUMBER(SEARCH("#",H1561)),AA1561&lt;Config!$B$8,SUMPRODUCT(--ISNUMBER(SEARCH({"a";"b";"c";"d";"e";"f";"g";"h";"i";"j";"k";"l";"m";"n";"o";"p";"q";"r";"s";"t";"u";"v";"w";"x";"y";"z"},H1561)))&gt;0),"Invalid","Valid")</f>
        <v>Invalid</v>
      </c>
      <c r="J1561" s="1" t="s">
        <v>11978</v>
      </c>
      <c r="K1561" s="1" t="s">
        <v>425</v>
      </c>
      <c r="L1561" s="1" t="s">
        <v>450</v>
      </c>
      <c r="M1561" s="1" t="s">
        <v>33825</v>
      </c>
      <c r="N1561" s="1" t="s">
        <v>437</v>
      </c>
      <c r="O1561" s="1" t="s">
        <v>180</v>
      </c>
      <c r="P1561" t="s">
        <v>53</v>
      </c>
      <c r="Q1561" s="1" t="s">
        <v>181</v>
      </c>
      <c r="R1561" s="1" t="s">
        <v>198</v>
      </c>
      <c r="S1561" s="1" t="s">
        <v>11979</v>
      </c>
      <c r="T1561" s="1" t="s">
        <v>11980</v>
      </c>
      <c r="U1561" s="1" t="s">
        <v>11981</v>
      </c>
      <c r="V1561" s="1" t="s">
        <v>8571</v>
      </c>
      <c r="W1561" s="1" t="s">
        <v>293</v>
      </c>
      <c r="X1561" t="str">
        <f t="shared" si="169"/>
        <v>Complete</v>
      </c>
      <c r="Y1561">
        <f>MAX(0,100-IF(G1561="Invalid",Config!$B$5,0)-IF(I1561="Invalid",Config!$B$6,0)-IF(X1561="Incomplete",Config!$B$7,0)-IF(AF1561="Yes",Config!$B$37,0))</f>
        <v>55</v>
      </c>
      <c r="Z1561" s="1">
        <f>IF(OR(TRIM(B1561)="",COUNTIF(Config!$B$15:$B$19,B1561)&gt;0),1,0)+IF(OR(TRIM(C1561)="",COUNTIF(Config!$B$15:$B$19,C1561)&gt;0),1,0)+IF(OR(TRIM(F1561)="",COUNTIF(Config!$B$15:$B$19,F1561)&gt;0),1,0)+IF(OR(TRIM(H1561)="",COUNTIF(Config!$B$15:$B$19,H1561)&gt;0),1,0)+IF(OR(TRIM(E1561)="",COUNTIF(Config!$B$15:$B$19,E1561)&gt;0),1,0)+IF(OR(TRIM(K1561)="",COUNTIF(Config!$B$15:$B$19,K1561)&gt;0),1,0)+IF(OR(TRIM(P1561)="",COUNTIF(Config!$B$15:$B$19,P1561)&gt;0),1,0)+IF(OR(TRIM(R1561)="",COUNTIF(Config!$B$15:$B$19,R1561)&gt;0),1,0)</f>
        <v>0</v>
      </c>
      <c r="AA1561" s="1" cm="1">
        <f t="array" ref="AA1561">SUMPRODUCT(LEN(H1561)-LEN(SUBSTITUTE(H1561,{"0";"1";"2";"3";"4";"5";"6";"7";"8";"9"},"")))</f>
        <v>0</v>
      </c>
      <c r="AC1561" t="str">
        <f t="shared" si="170"/>
        <v>Invalid Phone; Potential Duplicate</v>
      </c>
      <c r="AD1561">
        <f t="shared" si="171"/>
        <v>2</v>
      </c>
      <c r="AE1561">
        <f t="shared" si="172"/>
        <v>0</v>
      </c>
      <c r="AF1561" t="str">
        <f t="shared" si="173"/>
        <v>Yes</v>
      </c>
      <c r="AG1561">
        <f t="shared" ca="1" si="174"/>
        <v>689</v>
      </c>
      <c r="AH1561" t="str">
        <f ca="1">IF(OR(V1561="",AG1561=""),"Yes",IF(AG1561&gt;Config!$B$41,"Yes","No"))</f>
        <v>Yes</v>
      </c>
    </row>
    <row r="1562" spans="1:34" x14ac:dyDescent="0.25">
      <c r="A1562" s="1" t="s">
        <v>11982</v>
      </c>
      <c r="B1562" s="1" t="s">
        <v>1015</v>
      </c>
      <c r="C1562" s="1" t="s">
        <v>78</v>
      </c>
      <c r="D1562" s="1" t="s">
        <v>11983</v>
      </c>
      <c r="E1562" s="1" t="s">
        <v>33829</v>
      </c>
      <c r="F1562" s="1" t="s">
        <v>11984</v>
      </c>
      <c r="G1562" t="str">
        <f t="shared" si="168"/>
        <v>Valid</v>
      </c>
      <c r="H1562" s="1" t="s">
        <v>11985</v>
      </c>
      <c r="I1562" t="str" cm="1">
        <f t="array" ref="I1562">IF(OR(TRIM(H1562)="",ISNUMBER(SEARCH("#",H1562)),AA1562&lt;Config!$B$8,SUMPRODUCT(--ISNUMBER(SEARCH({"a";"b";"c";"d";"e";"f";"g";"h";"i";"j";"k";"l";"m";"n";"o";"p";"q";"r";"s";"t";"u";"v";"w";"x";"y";"z"},H1562)))&gt;0),"Invalid","Valid")</f>
        <v>Valid</v>
      </c>
      <c r="J1562" s="1" t="s">
        <v>11986</v>
      </c>
      <c r="K1562" s="1" t="s">
        <v>163</v>
      </c>
      <c r="L1562" s="1" t="s">
        <v>164</v>
      </c>
      <c r="M1562" s="1" t="s">
        <v>165</v>
      </c>
      <c r="N1562" s="1" t="s">
        <v>148</v>
      </c>
      <c r="O1562" s="1" t="s">
        <v>69</v>
      </c>
      <c r="P1562" t="s">
        <v>104</v>
      </c>
      <c r="Q1562" s="1" t="s">
        <v>732</v>
      </c>
      <c r="R1562" s="1" t="s">
        <v>106</v>
      </c>
      <c r="S1562" s="1" t="s">
        <v>9985</v>
      </c>
      <c r="T1562" s="1" t="s">
        <v>11987</v>
      </c>
      <c r="U1562" s="1" t="s">
        <v>11988</v>
      </c>
      <c r="V1562" s="1" t="s">
        <v>11989</v>
      </c>
      <c r="W1562" s="1" t="s">
        <v>141</v>
      </c>
      <c r="X1562" t="str">
        <f t="shared" si="169"/>
        <v>Incomplete</v>
      </c>
      <c r="Y1562">
        <f>MAX(0,100-IF(G1562="Invalid",Config!$B$5,0)-IF(I1562="Invalid",Config!$B$6,0)-IF(X1562="Incomplete",Config!$B$7,0)-IF(AF1562="Yes",Config!$B$37,0))</f>
        <v>60</v>
      </c>
      <c r="Z1562" s="1">
        <f>IF(OR(TRIM(B1562)="",COUNTIF(Config!$B$15:$B$19,B1562)&gt;0),1,0)+IF(OR(TRIM(C1562)="",COUNTIF(Config!$B$15:$B$19,C1562)&gt;0),1,0)+IF(OR(TRIM(F1562)="",COUNTIF(Config!$B$15:$B$19,F1562)&gt;0),1,0)+IF(OR(TRIM(H1562)="",COUNTIF(Config!$B$15:$B$19,H1562)&gt;0),1,0)+IF(OR(TRIM(E1562)="",COUNTIF(Config!$B$15:$B$19,E1562)&gt;0),1,0)+IF(OR(TRIM(K1562)="",COUNTIF(Config!$B$15:$B$19,K1562)&gt;0),1,0)+IF(OR(TRIM(P1562)="",COUNTIF(Config!$B$15:$B$19,P1562)&gt;0),1,0)+IF(OR(TRIM(R1562)="",COUNTIF(Config!$B$15:$B$19,R1562)&gt;0),1,0)</f>
        <v>1</v>
      </c>
      <c r="AA1562" s="1" cm="1">
        <f t="array" ref="AA1562">SUMPRODUCT(LEN(H1562)-LEN(SUBSTITUTE(H1562,{"0";"1";"2";"3";"4";"5";"6";"7";"8";"9"},"")))</f>
        <v>11</v>
      </c>
      <c r="AC1562" t="str">
        <f t="shared" si="170"/>
        <v>Incomplete Profile</v>
      </c>
      <c r="AD1562">
        <f t="shared" si="171"/>
        <v>1</v>
      </c>
      <c r="AE1562">
        <f t="shared" si="172"/>
        <v>1</v>
      </c>
      <c r="AF1562" t="str">
        <f t="shared" si="173"/>
        <v>No</v>
      </c>
      <c r="AG1562">
        <f t="shared" ca="1" si="174"/>
        <v>463</v>
      </c>
      <c r="AH1562" t="str">
        <f ca="1">IF(OR(V1562="",AG1562=""),"Yes",IF(AG1562&gt;Config!$B$41,"Yes","No"))</f>
        <v>Yes</v>
      </c>
    </row>
    <row r="1563" spans="1:34" x14ac:dyDescent="0.25">
      <c r="A1563" s="1" t="s">
        <v>11990</v>
      </c>
      <c r="B1563" s="1" t="s">
        <v>1175</v>
      </c>
      <c r="C1563" s="1" t="s">
        <v>296</v>
      </c>
      <c r="D1563" s="1" t="s">
        <v>11991</v>
      </c>
      <c r="E1563" s="1" t="s">
        <v>33829</v>
      </c>
      <c r="F1563" s="1" t="s">
        <v>11992</v>
      </c>
      <c r="G1563" t="str">
        <f t="shared" si="168"/>
        <v>Valid</v>
      </c>
      <c r="H1563" s="1" t="s">
        <v>11993</v>
      </c>
      <c r="I1563" t="str" cm="1">
        <f t="array" ref="I1563">IF(OR(TRIM(H1563)="",ISNUMBER(SEARCH("#",H1563)),AA1563&lt;Config!$B$8,SUMPRODUCT(--ISNUMBER(SEARCH({"a";"b";"c";"d";"e";"f";"g";"h";"i";"j";"k";"l";"m";"n";"o";"p";"q";"r";"s";"t";"u";"v";"w";"x";"y";"z"},H1563)))&gt;0),"Invalid","Valid")</f>
        <v>Valid</v>
      </c>
      <c r="J1563" s="1" t="s">
        <v>11994</v>
      </c>
      <c r="K1563" s="1" t="s">
        <v>1001</v>
      </c>
      <c r="L1563" s="1" t="s">
        <v>67</v>
      </c>
      <c r="M1563" s="1" t="s">
        <v>85</v>
      </c>
      <c r="N1563" s="1" t="s">
        <v>31</v>
      </c>
      <c r="O1563" s="1" t="s">
        <v>32</v>
      </c>
      <c r="P1563" t="s">
        <v>53</v>
      </c>
      <c r="Q1563" s="1" t="s">
        <v>150</v>
      </c>
      <c r="R1563" s="1" t="s">
        <v>288</v>
      </c>
      <c r="S1563" s="1" t="s">
        <v>6737</v>
      </c>
      <c r="T1563" s="1" t="s">
        <v>11995</v>
      </c>
      <c r="U1563" s="1" t="s">
        <v>11996</v>
      </c>
      <c r="V1563" s="1" t="s">
        <v>11997</v>
      </c>
      <c r="W1563" s="1" t="s">
        <v>141</v>
      </c>
      <c r="X1563" t="str">
        <f t="shared" si="169"/>
        <v>Incomplete</v>
      </c>
      <c r="Y1563">
        <f>MAX(0,100-IF(G1563="Invalid",Config!$B$5,0)-IF(I1563="Invalid",Config!$B$6,0)-IF(X1563="Incomplete",Config!$B$7,0)-IF(AF1563="Yes",Config!$B$37,0))</f>
        <v>60</v>
      </c>
      <c r="Z1563" s="1">
        <f>IF(OR(TRIM(B1563)="",COUNTIF(Config!$B$15:$B$19,B1563)&gt;0),1,0)+IF(OR(TRIM(C1563)="",COUNTIF(Config!$B$15:$B$19,C1563)&gt;0),1,0)+IF(OR(TRIM(F1563)="",COUNTIF(Config!$B$15:$B$19,F1563)&gt;0),1,0)+IF(OR(TRIM(H1563)="",COUNTIF(Config!$B$15:$B$19,H1563)&gt;0),1,0)+IF(OR(TRIM(E1563)="",COUNTIF(Config!$B$15:$B$19,E1563)&gt;0),1,0)+IF(OR(TRIM(K1563)="",COUNTIF(Config!$B$15:$B$19,K1563)&gt;0),1,0)+IF(OR(TRIM(P1563)="",COUNTIF(Config!$B$15:$B$19,P1563)&gt;0),1,0)+IF(OR(TRIM(R1563)="",COUNTIF(Config!$B$15:$B$19,R1563)&gt;0),1,0)</f>
        <v>1</v>
      </c>
      <c r="AA1563" s="1" cm="1">
        <f t="array" ref="AA1563">SUMPRODUCT(LEN(H1563)-LEN(SUBSTITUTE(H1563,{"0";"1";"2";"3";"4";"5";"6";"7";"8";"9"},"")))</f>
        <v>12</v>
      </c>
      <c r="AC1563" t="str">
        <f t="shared" si="170"/>
        <v>Incomplete Profile</v>
      </c>
      <c r="AD1563">
        <f t="shared" si="171"/>
        <v>1</v>
      </c>
      <c r="AE1563">
        <f t="shared" si="172"/>
        <v>1</v>
      </c>
      <c r="AF1563" t="str">
        <f t="shared" si="173"/>
        <v>No</v>
      </c>
      <c r="AG1563">
        <f t="shared" ca="1" si="174"/>
        <v>139</v>
      </c>
      <c r="AH1563" t="str">
        <f ca="1">IF(OR(V1563="",AG1563=""),"Yes",IF(AG1563&gt;Config!$B$41,"Yes","No"))</f>
        <v>No</v>
      </c>
    </row>
    <row r="1564" spans="1:34" x14ac:dyDescent="0.25">
      <c r="A1564" s="1" t="s">
        <v>11998</v>
      </c>
      <c r="B1564" s="1" t="s">
        <v>3863</v>
      </c>
      <c r="C1564" s="1" t="s">
        <v>128</v>
      </c>
      <c r="D1564" s="1" t="s">
        <v>11999</v>
      </c>
      <c r="E1564" s="1" t="s">
        <v>34698</v>
      </c>
      <c r="F1564" s="1" t="s">
        <v>34699</v>
      </c>
      <c r="G1564" t="str">
        <f t="shared" si="168"/>
        <v>Valid</v>
      </c>
      <c r="H1564" s="1" t="s">
        <v>12000</v>
      </c>
      <c r="I1564" t="str" cm="1">
        <f t="array" ref="I1564">IF(OR(TRIM(H1564)="",ISNUMBER(SEARCH("#",H1564)),AA1564&lt;Config!$B$8,SUMPRODUCT(--ISNUMBER(SEARCH({"a";"b";"c";"d";"e";"f";"g";"h";"i";"j";"k";"l";"m";"n";"o";"p";"q";"r";"s";"t";"u";"v";"w";"x";"y";"z"},H1564)))&gt;0),"Invalid","Valid")</f>
        <v>Valid</v>
      </c>
      <c r="J1564" s="1" t="s">
        <v>12001</v>
      </c>
      <c r="K1564" s="1" t="s">
        <v>481</v>
      </c>
      <c r="L1564" s="1" t="s">
        <v>134</v>
      </c>
      <c r="M1564" s="1" t="s">
        <v>103</v>
      </c>
      <c r="N1564" s="1" t="s">
        <v>31</v>
      </c>
      <c r="O1564" s="1" t="s">
        <v>149</v>
      </c>
      <c r="P1564" t="s">
        <v>53</v>
      </c>
      <c r="Q1564" s="1" t="s">
        <v>181</v>
      </c>
      <c r="R1564" s="1" t="s">
        <v>415</v>
      </c>
      <c r="S1564" s="1" t="s">
        <v>12002</v>
      </c>
      <c r="T1564" s="1" t="s">
        <v>12003</v>
      </c>
      <c r="U1564" s="1" t="s">
        <v>12004</v>
      </c>
      <c r="V1564" s="1" t="s">
        <v>140</v>
      </c>
      <c r="W1564" s="1" t="s">
        <v>94</v>
      </c>
      <c r="X1564" t="str">
        <f t="shared" si="169"/>
        <v>Complete</v>
      </c>
      <c r="Y1564">
        <f>MAX(0,100-IF(G1564="Invalid",Config!$B$5,0)-IF(I1564="Invalid",Config!$B$6,0)-IF(X1564="Incomplete",Config!$B$7,0)-IF(AF1564="Yes",Config!$B$37,0))</f>
        <v>100</v>
      </c>
      <c r="Z1564" s="1">
        <f>IF(OR(TRIM(B1564)="",COUNTIF(Config!$B$15:$B$19,B1564)&gt;0),1,0)+IF(OR(TRIM(C1564)="",COUNTIF(Config!$B$15:$B$19,C1564)&gt;0),1,0)+IF(OR(TRIM(F1564)="",COUNTIF(Config!$B$15:$B$19,F1564)&gt;0),1,0)+IF(OR(TRIM(H1564)="",COUNTIF(Config!$B$15:$B$19,H1564)&gt;0),1,0)+IF(OR(TRIM(E1564)="",COUNTIF(Config!$B$15:$B$19,E1564)&gt;0),1,0)+IF(OR(TRIM(K1564)="",COUNTIF(Config!$B$15:$B$19,K1564)&gt;0),1,0)+IF(OR(TRIM(P1564)="",COUNTIF(Config!$B$15:$B$19,P1564)&gt;0),1,0)+IF(OR(TRIM(R1564)="",COUNTIF(Config!$B$15:$B$19,R1564)&gt;0),1,0)</f>
        <v>0</v>
      </c>
      <c r="AA1564" s="1" cm="1">
        <f t="array" ref="AA1564">SUMPRODUCT(LEN(H1564)-LEN(SUBSTITUTE(H1564,{"0";"1";"2";"3";"4";"5";"6";"7";"8";"9"},"")))</f>
        <v>12</v>
      </c>
      <c r="AC1564" t="str">
        <f t="shared" si="170"/>
        <v/>
      </c>
      <c r="AD1564">
        <f t="shared" si="171"/>
        <v>1</v>
      </c>
      <c r="AE1564">
        <f t="shared" si="172"/>
        <v>1</v>
      </c>
      <c r="AF1564" t="str">
        <f t="shared" si="173"/>
        <v>No</v>
      </c>
      <c r="AG1564">
        <f t="shared" ca="1" si="174"/>
        <v>37</v>
      </c>
      <c r="AH1564" t="str">
        <f ca="1">IF(OR(V1564="",AG1564=""),"Yes",IF(AG1564&gt;Config!$B$41,"Yes","No"))</f>
        <v>No</v>
      </c>
    </row>
    <row r="1565" spans="1:34" x14ac:dyDescent="0.25">
      <c r="A1565" s="1" t="s">
        <v>12005</v>
      </c>
      <c r="B1565" s="1" t="s">
        <v>1957</v>
      </c>
      <c r="C1565" s="1" t="s">
        <v>410</v>
      </c>
      <c r="D1565" s="1" t="s">
        <v>2832</v>
      </c>
      <c r="E1565" s="1" t="s">
        <v>33866</v>
      </c>
      <c r="F1565" s="1" t="s">
        <v>12006</v>
      </c>
      <c r="G1565" t="str">
        <f t="shared" si="168"/>
        <v>Valid</v>
      </c>
      <c r="H1565" s="1" t="s">
        <v>12007</v>
      </c>
      <c r="I1565" t="str" cm="1">
        <f t="array" ref="I1565">IF(OR(TRIM(H1565)="",ISNUMBER(SEARCH("#",H1565)),AA1565&lt;Config!$B$8,SUMPRODUCT(--ISNUMBER(SEARCH({"a";"b";"c";"d";"e";"f";"g";"h";"i";"j";"k";"l";"m";"n";"o";"p";"q";"r";"s";"t";"u";"v";"w";"x";"y";"z"},H1565)))&gt;0),"Invalid","Valid")</f>
        <v>Valid</v>
      </c>
      <c r="J1565" s="1" t="s">
        <v>12008</v>
      </c>
      <c r="K1565" s="1" t="s">
        <v>178</v>
      </c>
      <c r="L1565" s="1" t="s">
        <v>29</v>
      </c>
      <c r="M1565" s="1" t="s">
        <v>391</v>
      </c>
      <c r="N1565" s="1" t="s">
        <v>31</v>
      </c>
      <c r="O1565" s="1" t="s">
        <v>196</v>
      </c>
      <c r="P1565" t="s">
        <v>53</v>
      </c>
      <c r="Q1565" s="1" t="s">
        <v>197</v>
      </c>
      <c r="R1565" s="1" t="s">
        <v>70</v>
      </c>
      <c r="S1565" s="1" t="s">
        <v>12009</v>
      </c>
      <c r="T1565" s="1" t="s">
        <v>12010</v>
      </c>
      <c r="U1565" s="1" t="s">
        <v>7126</v>
      </c>
      <c r="V1565" s="1" t="s">
        <v>140</v>
      </c>
      <c r="W1565" s="1" t="s">
        <v>125</v>
      </c>
      <c r="X1565" t="str">
        <f t="shared" si="169"/>
        <v>Complete</v>
      </c>
      <c r="Y1565">
        <f>MAX(0,100-IF(G1565="Invalid",Config!$B$5,0)-IF(I1565="Invalid",Config!$B$6,0)-IF(X1565="Incomplete",Config!$B$7,0)-IF(AF1565="Yes",Config!$B$37,0))</f>
        <v>100</v>
      </c>
      <c r="Z1565" s="1">
        <f>IF(OR(TRIM(B1565)="",COUNTIF(Config!$B$15:$B$19,B1565)&gt;0),1,0)+IF(OR(TRIM(C1565)="",COUNTIF(Config!$B$15:$B$19,C1565)&gt;0),1,0)+IF(OR(TRIM(F1565)="",COUNTIF(Config!$B$15:$B$19,F1565)&gt;0),1,0)+IF(OR(TRIM(H1565)="",COUNTIF(Config!$B$15:$B$19,H1565)&gt;0),1,0)+IF(OR(TRIM(E1565)="",COUNTIF(Config!$B$15:$B$19,E1565)&gt;0),1,0)+IF(OR(TRIM(K1565)="",COUNTIF(Config!$B$15:$B$19,K1565)&gt;0),1,0)+IF(OR(TRIM(P1565)="",COUNTIF(Config!$B$15:$B$19,P1565)&gt;0),1,0)+IF(OR(TRIM(R1565)="",COUNTIF(Config!$B$15:$B$19,R1565)&gt;0),1,0)</f>
        <v>0</v>
      </c>
      <c r="AA1565" s="1" cm="1">
        <f t="array" ref="AA1565">SUMPRODUCT(LEN(H1565)-LEN(SUBSTITUTE(H1565,{"0";"1";"2";"3";"4";"5";"6";"7";"8";"9"},"")))</f>
        <v>10</v>
      </c>
      <c r="AC1565" t="str">
        <f t="shared" si="170"/>
        <v/>
      </c>
      <c r="AD1565">
        <f t="shared" si="171"/>
        <v>1</v>
      </c>
      <c r="AE1565">
        <f t="shared" si="172"/>
        <v>1</v>
      </c>
      <c r="AF1565" t="str">
        <f t="shared" si="173"/>
        <v>No</v>
      </c>
      <c r="AG1565">
        <f t="shared" ca="1" si="174"/>
        <v>37</v>
      </c>
      <c r="AH1565" t="str">
        <f ca="1">IF(OR(V1565="",AG1565=""),"Yes",IF(AG1565&gt;Config!$B$41,"Yes","No"))</f>
        <v>No</v>
      </c>
    </row>
    <row r="1566" spans="1:34" x14ac:dyDescent="0.25">
      <c r="A1566" s="1" t="s">
        <v>12011</v>
      </c>
      <c r="B1566" s="1" t="s">
        <v>565</v>
      </c>
      <c r="C1566" s="1" t="s">
        <v>97</v>
      </c>
      <c r="D1566" s="1" t="s">
        <v>16102</v>
      </c>
      <c r="E1566" s="1" t="s">
        <v>33997</v>
      </c>
      <c r="F1566" s="1" t="s">
        <v>12012</v>
      </c>
      <c r="G1566" t="str">
        <f t="shared" si="168"/>
        <v>Valid</v>
      </c>
      <c r="H1566" s="1" t="s">
        <v>12013</v>
      </c>
      <c r="I1566" t="str" cm="1">
        <f t="array" ref="I1566">IF(OR(TRIM(H1566)="",ISNUMBER(SEARCH("#",H1566)),AA1566&lt;Config!$B$8,SUMPRODUCT(--ISNUMBER(SEARCH({"a";"b";"c";"d";"e";"f";"g";"h";"i";"j";"k";"l";"m";"n";"o";"p";"q";"r";"s";"t";"u";"v";"w";"x";"y";"z"},H1566)))&gt;0),"Invalid","Valid")</f>
        <v>Valid</v>
      </c>
      <c r="J1566" s="1" t="s">
        <v>12014</v>
      </c>
      <c r="K1566" s="1" t="s">
        <v>28</v>
      </c>
      <c r="L1566" s="1" t="s">
        <v>164</v>
      </c>
      <c r="M1566" s="1" t="s">
        <v>50</v>
      </c>
      <c r="N1566" s="1" t="s">
        <v>51</v>
      </c>
      <c r="O1566" s="1" t="s">
        <v>69</v>
      </c>
      <c r="P1566" t="s">
        <v>53</v>
      </c>
      <c r="Q1566" s="1" t="s">
        <v>197</v>
      </c>
      <c r="R1566" s="1" t="s">
        <v>70</v>
      </c>
      <c r="S1566" s="1" t="s">
        <v>12015</v>
      </c>
      <c r="T1566" s="1" t="s">
        <v>12016</v>
      </c>
      <c r="U1566" s="1" t="s">
        <v>9434</v>
      </c>
      <c r="V1566" s="1" t="s">
        <v>1397</v>
      </c>
      <c r="W1566" s="1" t="s">
        <v>141</v>
      </c>
      <c r="X1566" t="str">
        <f t="shared" si="169"/>
        <v>Complete</v>
      </c>
      <c r="Y1566">
        <f>MAX(0,100-IF(G1566="Invalid",Config!$B$5,0)-IF(I1566="Invalid",Config!$B$6,0)-IF(X1566="Incomplete",Config!$B$7,0)-IF(AF1566="Yes",Config!$B$37,0))</f>
        <v>100</v>
      </c>
      <c r="Z1566" s="1">
        <f>IF(OR(TRIM(B1566)="",COUNTIF(Config!$B$15:$B$19,B1566)&gt;0),1,0)+IF(OR(TRIM(C1566)="",COUNTIF(Config!$B$15:$B$19,C1566)&gt;0),1,0)+IF(OR(TRIM(F1566)="",COUNTIF(Config!$B$15:$B$19,F1566)&gt;0),1,0)+IF(OR(TRIM(H1566)="",COUNTIF(Config!$B$15:$B$19,H1566)&gt;0),1,0)+IF(OR(TRIM(E1566)="",COUNTIF(Config!$B$15:$B$19,E1566)&gt;0),1,0)+IF(OR(TRIM(K1566)="",COUNTIF(Config!$B$15:$B$19,K1566)&gt;0),1,0)+IF(OR(TRIM(P1566)="",COUNTIF(Config!$B$15:$B$19,P1566)&gt;0),1,0)+IF(OR(TRIM(R1566)="",COUNTIF(Config!$B$15:$B$19,R1566)&gt;0),1,0)</f>
        <v>0</v>
      </c>
      <c r="AA1566" s="1" cm="1">
        <f t="array" ref="AA1566">SUMPRODUCT(LEN(H1566)-LEN(SUBSTITUTE(H1566,{"0";"1";"2";"3";"4";"5";"6";"7";"8";"9"},"")))</f>
        <v>12</v>
      </c>
      <c r="AC1566" t="str">
        <f t="shared" si="170"/>
        <v/>
      </c>
      <c r="AD1566">
        <f t="shared" si="171"/>
        <v>1</v>
      </c>
      <c r="AE1566">
        <f t="shared" si="172"/>
        <v>1</v>
      </c>
      <c r="AF1566" t="str">
        <f t="shared" si="173"/>
        <v>No</v>
      </c>
      <c r="AG1566">
        <f t="shared" ca="1" si="174"/>
        <v>273</v>
      </c>
      <c r="AH1566" t="str">
        <f ca="1">IF(OR(V1566="",AG1566=""),"Yes",IF(AG1566&gt;Config!$B$41,"Yes","No"))</f>
        <v>No</v>
      </c>
    </row>
    <row r="1567" spans="1:34" x14ac:dyDescent="0.25">
      <c r="A1567" s="1" t="s">
        <v>12017</v>
      </c>
      <c r="B1567" s="1" t="s">
        <v>2431</v>
      </c>
      <c r="C1567" s="1" t="s">
        <v>189</v>
      </c>
      <c r="D1567" s="1" t="s">
        <v>11587</v>
      </c>
      <c r="E1567" s="1" t="s">
        <v>34700</v>
      </c>
      <c r="F1567" s="1" t="s">
        <v>12018</v>
      </c>
      <c r="G1567" t="str">
        <f t="shared" si="168"/>
        <v>Valid</v>
      </c>
      <c r="H1567" s="1" t="s">
        <v>12019</v>
      </c>
      <c r="I1567" t="str" cm="1">
        <f t="array" ref="I1567">IF(OR(TRIM(H1567)="",ISNUMBER(SEARCH("#",H1567)),AA1567&lt;Config!$B$8,SUMPRODUCT(--ISNUMBER(SEARCH({"a";"b";"c";"d";"e";"f";"g";"h";"i";"j";"k";"l";"m";"n";"o";"p";"q";"r";"s";"t";"u";"v";"w";"x";"y";"z"},H1567)))&gt;0),"Invalid","Valid")</f>
        <v>Valid</v>
      </c>
      <c r="J1567" s="1" t="s">
        <v>12020</v>
      </c>
      <c r="K1567" s="1" t="s">
        <v>133</v>
      </c>
      <c r="L1567" s="1" t="s">
        <v>450</v>
      </c>
      <c r="M1567" s="1" t="s">
        <v>462</v>
      </c>
      <c r="N1567" s="1" t="s">
        <v>148</v>
      </c>
      <c r="O1567" s="1" t="s">
        <v>149</v>
      </c>
      <c r="P1567" t="s">
        <v>590</v>
      </c>
      <c r="Q1567" s="1" t="s">
        <v>844</v>
      </c>
      <c r="R1567" s="1" t="s">
        <v>1774</v>
      </c>
      <c r="S1567" s="1" t="s">
        <v>12021</v>
      </c>
      <c r="T1567" s="1" t="s">
        <v>12022</v>
      </c>
      <c r="U1567" s="1" t="s">
        <v>2862</v>
      </c>
      <c r="V1567" s="1" t="s">
        <v>12023</v>
      </c>
      <c r="W1567" s="1" t="s">
        <v>384</v>
      </c>
      <c r="X1567" t="str">
        <f t="shared" si="169"/>
        <v>Complete</v>
      </c>
      <c r="Y1567">
        <f>MAX(0,100-IF(G1567="Invalid",Config!$B$5,0)-IF(I1567="Invalid",Config!$B$6,0)-IF(X1567="Incomplete",Config!$B$7,0)-IF(AF1567="Yes",Config!$B$37,0))</f>
        <v>100</v>
      </c>
      <c r="Z1567" s="1">
        <f>IF(OR(TRIM(B1567)="",COUNTIF(Config!$B$15:$B$19,B1567)&gt;0),1,0)+IF(OR(TRIM(C1567)="",COUNTIF(Config!$B$15:$B$19,C1567)&gt;0),1,0)+IF(OR(TRIM(F1567)="",COUNTIF(Config!$B$15:$B$19,F1567)&gt;0),1,0)+IF(OR(TRIM(H1567)="",COUNTIF(Config!$B$15:$B$19,H1567)&gt;0),1,0)+IF(OR(TRIM(E1567)="",COUNTIF(Config!$B$15:$B$19,E1567)&gt;0),1,0)+IF(OR(TRIM(K1567)="",COUNTIF(Config!$B$15:$B$19,K1567)&gt;0),1,0)+IF(OR(TRIM(P1567)="",COUNTIF(Config!$B$15:$B$19,P1567)&gt;0),1,0)+IF(OR(TRIM(R1567)="",COUNTIF(Config!$B$15:$B$19,R1567)&gt;0),1,0)</f>
        <v>0</v>
      </c>
      <c r="AA1567" s="1" cm="1">
        <f t="array" ref="AA1567">SUMPRODUCT(LEN(H1567)-LEN(SUBSTITUTE(H1567,{"0";"1";"2";"3";"4";"5";"6";"7";"8";"9"},"")))</f>
        <v>12</v>
      </c>
      <c r="AC1567" t="str">
        <f t="shared" si="170"/>
        <v/>
      </c>
      <c r="AD1567">
        <f t="shared" si="171"/>
        <v>1</v>
      </c>
      <c r="AE1567">
        <f t="shared" si="172"/>
        <v>1</v>
      </c>
      <c r="AF1567" t="str">
        <f t="shared" si="173"/>
        <v>No</v>
      </c>
      <c r="AG1567" t="str">
        <f t="shared" ca="1" si="174"/>
        <v/>
      </c>
      <c r="AH1567" t="str">
        <f ca="1">IF(OR(V1567="",AG1567=""),"Yes",IF(AG1567&gt;Config!$B$41,"Yes","No"))</f>
        <v>Yes</v>
      </c>
    </row>
    <row r="1568" spans="1:34" x14ac:dyDescent="0.25">
      <c r="A1568" s="1" t="s">
        <v>12024</v>
      </c>
      <c r="B1568" s="1" t="s">
        <v>3888</v>
      </c>
      <c r="C1568" s="1" t="s">
        <v>792</v>
      </c>
      <c r="D1568" s="1" t="s">
        <v>12025</v>
      </c>
      <c r="E1568" s="1" t="s">
        <v>34013</v>
      </c>
      <c r="F1568" s="1" t="s">
        <v>12026</v>
      </c>
      <c r="G1568" t="str">
        <f t="shared" si="168"/>
        <v>Valid</v>
      </c>
      <c r="H1568" s="1" t="s">
        <v>12027</v>
      </c>
      <c r="I1568" t="str" cm="1">
        <f t="array" ref="I1568">IF(OR(TRIM(H1568)="",ISNUMBER(SEARCH("#",H1568)),AA1568&lt;Config!$B$8,SUMPRODUCT(--ISNUMBER(SEARCH({"a";"b";"c";"d";"e";"f";"g";"h";"i";"j";"k";"l";"m";"n";"o";"p";"q";"r";"s";"t";"u";"v";"w";"x";"y";"z"},H1568)))&gt;0),"Invalid","Valid")</f>
        <v>Valid</v>
      </c>
      <c r="J1568" s="1" t="s">
        <v>12028</v>
      </c>
      <c r="K1568" s="1" t="s">
        <v>66</v>
      </c>
      <c r="L1568" s="1" t="s">
        <v>49</v>
      </c>
      <c r="M1568" s="1" t="s">
        <v>391</v>
      </c>
      <c r="N1568" s="1" t="s">
        <v>68</v>
      </c>
      <c r="O1568" s="1" t="s">
        <v>149</v>
      </c>
      <c r="P1568" t="s">
        <v>53</v>
      </c>
      <c r="Q1568" s="1" t="s">
        <v>55</v>
      </c>
      <c r="R1568" s="1" t="s">
        <v>150</v>
      </c>
      <c r="S1568" s="1" t="s">
        <v>12029</v>
      </c>
      <c r="T1568" s="1" t="s">
        <v>10504</v>
      </c>
      <c r="U1568" s="1" t="s">
        <v>2399</v>
      </c>
      <c r="V1568" s="1" t="s">
        <v>7765</v>
      </c>
      <c r="W1568" s="1" t="s">
        <v>293</v>
      </c>
      <c r="X1568" t="str">
        <f t="shared" si="169"/>
        <v>Complete</v>
      </c>
      <c r="Y1568">
        <f>MAX(0,100-IF(G1568="Invalid",Config!$B$5,0)-IF(I1568="Invalid",Config!$B$6,0)-IF(X1568="Incomplete",Config!$B$7,0)-IF(AF1568="Yes",Config!$B$37,0))</f>
        <v>100</v>
      </c>
      <c r="Z1568" s="1">
        <f>IF(OR(TRIM(B1568)="",COUNTIF(Config!$B$15:$B$19,B1568)&gt;0),1,0)+IF(OR(TRIM(C1568)="",COUNTIF(Config!$B$15:$B$19,C1568)&gt;0),1,0)+IF(OR(TRIM(F1568)="",COUNTIF(Config!$B$15:$B$19,F1568)&gt;0),1,0)+IF(OR(TRIM(H1568)="",COUNTIF(Config!$B$15:$B$19,H1568)&gt;0),1,0)+IF(OR(TRIM(E1568)="",COUNTIF(Config!$B$15:$B$19,E1568)&gt;0),1,0)+IF(OR(TRIM(K1568)="",COUNTIF(Config!$B$15:$B$19,K1568)&gt;0),1,0)+IF(OR(TRIM(P1568)="",COUNTIF(Config!$B$15:$B$19,P1568)&gt;0),1,0)+IF(OR(TRIM(R1568)="",COUNTIF(Config!$B$15:$B$19,R1568)&gt;0),1,0)</f>
        <v>0</v>
      </c>
      <c r="AA1568" s="1" cm="1">
        <f t="array" ref="AA1568">SUMPRODUCT(LEN(H1568)-LEN(SUBSTITUTE(H1568,{"0";"1";"2";"3";"4";"5";"6";"7";"8";"9"},"")))</f>
        <v>10</v>
      </c>
      <c r="AC1568" t="str">
        <f t="shared" si="170"/>
        <v/>
      </c>
      <c r="AD1568">
        <f t="shared" si="171"/>
        <v>1</v>
      </c>
      <c r="AE1568">
        <f t="shared" si="172"/>
        <v>1</v>
      </c>
      <c r="AF1568" t="str">
        <f t="shared" si="173"/>
        <v>No</v>
      </c>
      <c r="AG1568">
        <f t="shared" ca="1" si="174"/>
        <v>294</v>
      </c>
      <c r="AH1568" t="str">
        <f ca="1">IF(OR(V1568="",AG1568=""),"Yes",IF(AG1568&gt;Config!$B$41,"Yes","No"))</f>
        <v>No</v>
      </c>
    </row>
    <row r="1569" spans="1:34" x14ac:dyDescent="0.25">
      <c r="A1569" s="1" t="s">
        <v>12030</v>
      </c>
      <c r="B1569" s="1" t="s">
        <v>336</v>
      </c>
      <c r="C1569" s="1" t="s">
        <v>679</v>
      </c>
      <c r="D1569" s="1" t="s">
        <v>10194</v>
      </c>
      <c r="E1569" s="1" t="s">
        <v>33907</v>
      </c>
      <c r="F1569" s="1" t="s">
        <v>12031</v>
      </c>
      <c r="G1569" t="str">
        <f t="shared" si="168"/>
        <v>Valid</v>
      </c>
      <c r="H1569" s="1" t="s">
        <v>12032</v>
      </c>
      <c r="I1569" t="str" cm="1">
        <f t="array" ref="I1569">IF(OR(TRIM(H1569)="",ISNUMBER(SEARCH("#",H1569)),AA1569&lt;Config!$B$8,SUMPRODUCT(--ISNUMBER(SEARCH({"a";"b";"c";"d";"e";"f";"g";"h";"i";"j";"k";"l";"m";"n";"o";"p";"q";"r";"s";"t";"u";"v";"w";"x";"y";"z"},H1569)))&gt;0),"Invalid","Valid")</f>
        <v>Valid</v>
      </c>
      <c r="J1569" s="1" t="s">
        <v>12033</v>
      </c>
      <c r="K1569" s="1" t="s">
        <v>722</v>
      </c>
      <c r="L1569" s="1" t="s">
        <v>265</v>
      </c>
      <c r="M1569" s="1" t="s">
        <v>235</v>
      </c>
      <c r="N1569" s="1" t="s">
        <v>33819</v>
      </c>
      <c r="O1569" s="1" t="s">
        <v>180</v>
      </c>
      <c r="P1569" t="s">
        <v>53</v>
      </c>
      <c r="Q1569" s="1" t="s">
        <v>197</v>
      </c>
      <c r="R1569" s="1" t="s">
        <v>415</v>
      </c>
      <c r="S1569" s="1" t="s">
        <v>9506</v>
      </c>
      <c r="T1569" s="1" t="s">
        <v>12034</v>
      </c>
      <c r="U1569" s="1" t="s">
        <v>6610</v>
      </c>
      <c r="V1569" s="1" t="s">
        <v>140</v>
      </c>
      <c r="W1569" s="1" t="s">
        <v>202</v>
      </c>
      <c r="X1569" t="str">
        <f t="shared" si="169"/>
        <v>Complete</v>
      </c>
      <c r="Y1569">
        <f>MAX(0,100-IF(G1569="Invalid",Config!$B$5,0)-IF(I1569="Invalid",Config!$B$6,0)-IF(X1569="Incomplete",Config!$B$7,0)-IF(AF1569="Yes",Config!$B$37,0))</f>
        <v>100</v>
      </c>
      <c r="Z1569" s="1">
        <f>IF(OR(TRIM(B1569)="",COUNTIF(Config!$B$15:$B$19,B1569)&gt;0),1,0)+IF(OR(TRIM(C1569)="",COUNTIF(Config!$B$15:$B$19,C1569)&gt;0),1,0)+IF(OR(TRIM(F1569)="",COUNTIF(Config!$B$15:$B$19,F1569)&gt;0),1,0)+IF(OR(TRIM(H1569)="",COUNTIF(Config!$B$15:$B$19,H1569)&gt;0),1,0)+IF(OR(TRIM(E1569)="",COUNTIF(Config!$B$15:$B$19,E1569)&gt;0),1,0)+IF(OR(TRIM(K1569)="",COUNTIF(Config!$B$15:$B$19,K1569)&gt;0),1,0)+IF(OR(TRIM(P1569)="",COUNTIF(Config!$B$15:$B$19,P1569)&gt;0),1,0)+IF(OR(TRIM(R1569)="",COUNTIF(Config!$B$15:$B$19,R1569)&gt;0),1,0)</f>
        <v>0</v>
      </c>
      <c r="AA1569" s="1" cm="1">
        <f t="array" ref="AA1569">SUMPRODUCT(LEN(H1569)-LEN(SUBSTITUTE(H1569,{"0";"1";"2";"3";"4";"5";"6";"7";"8";"9"},"")))</f>
        <v>10</v>
      </c>
      <c r="AC1569" t="str">
        <f t="shared" si="170"/>
        <v/>
      </c>
      <c r="AD1569">
        <f t="shared" si="171"/>
        <v>1</v>
      </c>
      <c r="AE1569">
        <f t="shared" si="172"/>
        <v>1</v>
      </c>
      <c r="AF1569" t="str">
        <f t="shared" si="173"/>
        <v>No</v>
      </c>
      <c r="AG1569">
        <f t="shared" ca="1" si="174"/>
        <v>37</v>
      </c>
      <c r="AH1569" t="str">
        <f ca="1">IF(OR(V1569="",AG1569=""),"Yes",IF(AG1569&gt;Config!$B$41,"Yes","No"))</f>
        <v>No</v>
      </c>
    </row>
    <row r="1570" spans="1:34" x14ac:dyDescent="0.25">
      <c r="A1570" s="1" t="s">
        <v>12035</v>
      </c>
      <c r="B1570" s="1" t="s">
        <v>1015</v>
      </c>
      <c r="C1570" s="1" t="s">
        <v>97</v>
      </c>
      <c r="D1570" s="1" t="s">
        <v>12036</v>
      </c>
      <c r="E1570" s="1" t="s">
        <v>34701</v>
      </c>
      <c r="F1570" s="1" t="s">
        <v>12037</v>
      </c>
      <c r="G1570" t="str">
        <f t="shared" si="168"/>
        <v>Valid</v>
      </c>
      <c r="H1570" s="1" t="s">
        <v>12038</v>
      </c>
      <c r="I1570" t="str" cm="1">
        <f t="array" ref="I1570">IF(OR(TRIM(H1570)="",ISNUMBER(SEARCH("#",H1570)),AA1570&lt;Config!$B$8,SUMPRODUCT(--ISNUMBER(SEARCH({"a";"b";"c";"d";"e";"f";"g";"h";"i";"j";"k";"l";"m";"n";"o";"p";"q";"r";"s";"t";"u";"v";"w";"x";"y";"z"},H1570)))&gt;0),"Invalid","Valid")</f>
        <v>Valid</v>
      </c>
      <c r="J1570" s="1" t="s">
        <v>12039</v>
      </c>
      <c r="K1570" s="1" t="s">
        <v>48</v>
      </c>
      <c r="L1570" s="1" t="s">
        <v>67</v>
      </c>
      <c r="M1570" s="1" t="s">
        <v>235</v>
      </c>
      <c r="N1570" s="1" t="s">
        <v>437</v>
      </c>
      <c r="O1570" s="1" t="s">
        <v>196</v>
      </c>
      <c r="P1570" t="s">
        <v>236</v>
      </c>
      <c r="Q1570" s="1" t="s">
        <v>238</v>
      </c>
      <c r="R1570" s="1" t="s">
        <v>237</v>
      </c>
      <c r="S1570" s="1" t="s">
        <v>12040</v>
      </c>
      <c r="T1570" s="1" t="s">
        <v>12041</v>
      </c>
      <c r="U1570" s="1" t="s">
        <v>12042</v>
      </c>
      <c r="V1570" s="1" t="s">
        <v>319</v>
      </c>
      <c r="W1570" s="1" t="s">
        <v>125</v>
      </c>
      <c r="X1570" t="str">
        <f t="shared" si="169"/>
        <v>Complete</v>
      </c>
      <c r="Y1570">
        <f>MAX(0,100-IF(G1570="Invalid",Config!$B$5,0)-IF(I1570="Invalid",Config!$B$6,0)-IF(X1570="Incomplete",Config!$B$7,0)-IF(AF1570="Yes",Config!$B$37,0))</f>
        <v>75</v>
      </c>
      <c r="Z1570" s="1">
        <f>IF(OR(TRIM(B1570)="",COUNTIF(Config!$B$15:$B$19,B1570)&gt;0),1,0)+IF(OR(TRIM(C1570)="",COUNTIF(Config!$B$15:$B$19,C1570)&gt;0),1,0)+IF(OR(TRIM(F1570)="",COUNTIF(Config!$B$15:$B$19,F1570)&gt;0),1,0)+IF(OR(TRIM(H1570)="",COUNTIF(Config!$B$15:$B$19,H1570)&gt;0),1,0)+IF(OR(TRIM(E1570)="",COUNTIF(Config!$B$15:$B$19,E1570)&gt;0),1,0)+IF(OR(TRIM(K1570)="",COUNTIF(Config!$B$15:$B$19,K1570)&gt;0),1,0)+IF(OR(TRIM(P1570)="",COUNTIF(Config!$B$15:$B$19,P1570)&gt;0),1,0)+IF(OR(TRIM(R1570)="",COUNTIF(Config!$B$15:$B$19,R1570)&gt;0),1,0)</f>
        <v>0</v>
      </c>
      <c r="AA1570" s="1" cm="1">
        <f t="array" ref="AA1570">SUMPRODUCT(LEN(H1570)-LEN(SUBSTITUTE(H1570,{"0";"1";"2";"3";"4";"5";"6";"7";"8";"9"},"")))</f>
        <v>12</v>
      </c>
      <c r="AC1570" t="str">
        <f t="shared" si="170"/>
        <v>Potential Duplicate</v>
      </c>
      <c r="AD1570">
        <f t="shared" si="171"/>
        <v>2</v>
      </c>
      <c r="AE1570">
        <f t="shared" si="172"/>
        <v>1</v>
      </c>
      <c r="AF1570" t="str">
        <f t="shared" si="173"/>
        <v>Yes</v>
      </c>
      <c r="AG1570">
        <f t="shared" ca="1" si="174"/>
        <v>408</v>
      </c>
      <c r="AH1570" t="str">
        <f ca="1">IF(OR(V1570="",AG1570=""),"Yes",IF(AG1570&gt;Config!$B$41,"Yes","No"))</f>
        <v>Yes</v>
      </c>
    </row>
    <row r="1571" spans="1:34" x14ac:dyDescent="0.25">
      <c r="A1571" s="1" t="s">
        <v>12043</v>
      </c>
      <c r="B1571" s="1" t="s">
        <v>2033</v>
      </c>
      <c r="C1571" s="1" t="s">
        <v>1736</v>
      </c>
      <c r="D1571" s="1" t="s">
        <v>12044</v>
      </c>
      <c r="E1571" s="1" t="s">
        <v>458</v>
      </c>
      <c r="F1571" s="1" t="s">
        <v>12045</v>
      </c>
      <c r="G1571" t="str">
        <f t="shared" si="168"/>
        <v>Valid</v>
      </c>
      <c r="H1571" s="1" t="s">
        <v>12046</v>
      </c>
      <c r="I1571" t="str" cm="1">
        <f t="array" ref="I1571">IF(OR(TRIM(H1571)="",ISNUMBER(SEARCH("#",H1571)),AA1571&lt;Config!$B$8,SUMPRODUCT(--ISNUMBER(SEARCH({"a";"b";"c";"d";"e";"f";"g";"h";"i";"j";"k";"l";"m";"n";"o";"p";"q";"r";"s";"t";"u";"v";"w";"x";"y";"z"},H1571)))&gt;0),"Invalid","Valid")</f>
        <v>Valid</v>
      </c>
      <c r="J1571" s="1" t="s">
        <v>12047</v>
      </c>
      <c r="K1571" s="1" t="s">
        <v>625</v>
      </c>
      <c r="L1571" s="1" t="s">
        <v>67</v>
      </c>
      <c r="M1571" s="1" t="s">
        <v>50</v>
      </c>
      <c r="N1571" s="1" t="s">
        <v>252</v>
      </c>
      <c r="O1571" s="1" t="s">
        <v>149</v>
      </c>
      <c r="P1571" t="s">
        <v>87</v>
      </c>
      <c r="Q1571" s="1" t="s">
        <v>166</v>
      </c>
      <c r="R1571" s="1" t="s">
        <v>559</v>
      </c>
      <c r="S1571" s="1" t="s">
        <v>12048</v>
      </c>
      <c r="T1571" s="1" t="s">
        <v>12049</v>
      </c>
      <c r="U1571" s="1" t="s">
        <v>2994</v>
      </c>
      <c r="V1571" s="1" t="s">
        <v>10161</v>
      </c>
      <c r="W1571" s="1" t="s">
        <v>202</v>
      </c>
      <c r="X1571" t="str">
        <f t="shared" si="169"/>
        <v>Complete</v>
      </c>
      <c r="Y1571">
        <f>MAX(0,100-IF(G1571="Invalid",Config!$B$5,0)-IF(I1571="Invalid",Config!$B$6,0)-IF(X1571="Incomplete",Config!$B$7,0)-IF(AF1571="Yes",Config!$B$37,0))</f>
        <v>100</v>
      </c>
      <c r="Z1571" s="1">
        <f>IF(OR(TRIM(B1571)="",COUNTIF(Config!$B$15:$B$19,B1571)&gt;0),1,0)+IF(OR(TRIM(C1571)="",COUNTIF(Config!$B$15:$B$19,C1571)&gt;0),1,0)+IF(OR(TRIM(F1571)="",COUNTIF(Config!$B$15:$B$19,F1571)&gt;0),1,0)+IF(OR(TRIM(H1571)="",COUNTIF(Config!$B$15:$B$19,H1571)&gt;0),1,0)+IF(OR(TRIM(E1571)="",COUNTIF(Config!$B$15:$B$19,E1571)&gt;0),1,0)+IF(OR(TRIM(K1571)="",COUNTIF(Config!$B$15:$B$19,K1571)&gt;0),1,0)+IF(OR(TRIM(P1571)="",COUNTIF(Config!$B$15:$B$19,P1571)&gt;0),1,0)+IF(OR(TRIM(R1571)="",COUNTIF(Config!$B$15:$B$19,R1571)&gt;0),1,0)</f>
        <v>0</v>
      </c>
      <c r="AA1571" s="1" cm="1">
        <f t="array" ref="AA1571">SUMPRODUCT(LEN(H1571)-LEN(SUBSTITUTE(H1571,{"0";"1";"2";"3";"4";"5";"6";"7";"8";"9"},"")))</f>
        <v>11</v>
      </c>
      <c r="AC1571" t="str">
        <f t="shared" si="170"/>
        <v/>
      </c>
      <c r="AD1571">
        <f t="shared" si="171"/>
        <v>1</v>
      </c>
      <c r="AE1571">
        <f t="shared" si="172"/>
        <v>1</v>
      </c>
      <c r="AF1571" t="str">
        <f t="shared" si="173"/>
        <v>No</v>
      </c>
      <c r="AG1571">
        <f t="shared" ca="1" si="174"/>
        <v>699</v>
      </c>
      <c r="AH1571" t="str">
        <f ca="1">IF(OR(V1571="",AG1571=""),"Yes",IF(AG1571&gt;Config!$B$41,"Yes","No"))</f>
        <v>Yes</v>
      </c>
    </row>
    <row r="1572" spans="1:34" x14ac:dyDescent="0.25">
      <c r="A1572" s="1" t="s">
        <v>12050</v>
      </c>
      <c r="B1572" s="1" t="s">
        <v>1241</v>
      </c>
      <c r="C1572" s="1" t="s">
        <v>659</v>
      </c>
      <c r="D1572" s="1" t="s">
        <v>12051</v>
      </c>
      <c r="E1572" s="1" t="s">
        <v>633</v>
      </c>
      <c r="F1572" s="1" t="s">
        <v>12052</v>
      </c>
      <c r="G1572" t="str">
        <f t="shared" si="168"/>
        <v>Valid</v>
      </c>
      <c r="H1572" s="1" t="s">
        <v>12053</v>
      </c>
      <c r="I1572" t="str" cm="1">
        <f t="array" ref="I1572">IF(OR(TRIM(H1572)="",ISNUMBER(SEARCH("#",H1572)),AA1572&lt;Config!$B$8,SUMPRODUCT(--ISNUMBER(SEARCH({"a";"b";"c";"d";"e";"f";"g";"h";"i";"j";"k";"l";"m";"n";"o";"p";"q";"r";"s";"t";"u";"v";"w";"x";"y";"z"},H1572)))&gt;0),"Invalid","Valid")</f>
        <v>Valid</v>
      </c>
      <c r="J1572" s="1" t="s">
        <v>12054</v>
      </c>
      <c r="K1572" s="1" t="s">
        <v>117</v>
      </c>
      <c r="L1572" s="1" t="s">
        <v>49</v>
      </c>
      <c r="M1572" s="1" t="s">
        <v>517</v>
      </c>
      <c r="N1572" s="1" t="s">
        <v>31</v>
      </c>
      <c r="O1572" s="1" t="s">
        <v>69</v>
      </c>
      <c r="P1572" t="s">
        <v>53</v>
      </c>
      <c r="Q1572" s="1" t="s">
        <v>197</v>
      </c>
      <c r="R1572" s="1" t="s">
        <v>55</v>
      </c>
      <c r="S1572" s="1" t="s">
        <v>12055</v>
      </c>
      <c r="T1572" s="1" t="s">
        <v>12056</v>
      </c>
      <c r="U1572" s="1" t="s">
        <v>12057</v>
      </c>
      <c r="V1572" s="1" t="s">
        <v>925</v>
      </c>
      <c r="W1572" s="1" t="s">
        <v>75</v>
      </c>
      <c r="X1572" t="str">
        <f t="shared" si="169"/>
        <v>Complete</v>
      </c>
      <c r="Y1572">
        <f>MAX(0,100-IF(G1572="Invalid",Config!$B$5,0)-IF(I1572="Invalid",Config!$B$6,0)-IF(X1572="Incomplete",Config!$B$7,0)-IF(AF1572="Yes",Config!$B$37,0))</f>
        <v>100</v>
      </c>
      <c r="Z1572" s="1">
        <f>IF(OR(TRIM(B1572)="",COUNTIF(Config!$B$15:$B$19,B1572)&gt;0),1,0)+IF(OR(TRIM(C1572)="",COUNTIF(Config!$B$15:$B$19,C1572)&gt;0),1,0)+IF(OR(TRIM(F1572)="",COUNTIF(Config!$B$15:$B$19,F1572)&gt;0),1,0)+IF(OR(TRIM(H1572)="",COUNTIF(Config!$B$15:$B$19,H1572)&gt;0),1,0)+IF(OR(TRIM(E1572)="",COUNTIF(Config!$B$15:$B$19,E1572)&gt;0),1,0)+IF(OR(TRIM(K1572)="",COUNTIF(Config!$B$15:$B$19,K1572)&gt;0),1,0)+IF(OR(TRIM(P1572)="",COUNTIF(Config!$B$15:$B$19,P1572)&gt;0),1,0)+IF(OR(TRIM(R1572)="",COUNTIF(Config!$B$15:$B$19,R1572)&gt;0),1,0)</f>
        <v>0</v>
      </c>
      <c r="AA1572" s="1" cm="1">
        <f t="array" ref="AA1572">SUMPRODUCT(LEN(H1572)-LEN(SUBSTITUTE(H1572,{"0";"1";"2";"3";"4";"5";"6";"7";"8";"9"},"")))</f>
        <v>12</v>
      </c>
      <c r="AC1572" t="str">
        <f t="shared" si="170"/>
        <v/>
      </c>
      <c r="AD1572">
        <f t="shared" si="171"/>
        <v>1</v>
      </c>
      <c r="AE1572">
        <f t="shared" si="172"/>
        <v>1</v>
      </c>
      <c r="AF1572" t="str">
        <f t="shared" si="173"/>
        <v>No</v>
      </c>
      <c r="AG1572">
        <f t="shared" ca="1" si="174"/>
        <v>267</v>
      </c>
      <c r="AH1572" t="str">
        <f ca="1">IF(OR(V1572="",AG1572=""),"Yes",IF(AG1572&gt;Config!$B$41,"Yes","No"))</f>
        <v>No</v>
      </c>
    </row>
    <row r="1573" spans="1:34" x14ac:dyDescent="0.25">
      <c r="A1573" s="1" t="s">
        <v>12058</v>
      </c>
      <c r="B1573" s="1" t="s">
        <v>353</v>
      </c>
      <c r="C1573" s="1" t="s">
        <v>398</v>
      </c>
      <c r="D1573" s="1" t="s">
        <v>10164</v>
      </c>
      <c r="E1573" s="1" t="s">
        <v>34702</v>
      </c>
      <c r="F1573" s="1" t="s">
        <v>12059</v>
      </c>
      <c r="G1573" t="str">
        <f t="shared" si="168"/>
        <v>Valid</v>
      </c>
      <c r="H1573" s="1" t="s">
        <v>12060</v>
      </c>
      <c r="I1573" t="str" cm="1">
        <f t="array" ref="I1573">IF(OR(TRIM(H1573)="",ISNUMBER(SEARCH("#",H1573)),AA1573&lt;Config!$B$8,SUMPRODUCT(--ISNUMBER(SEARCH({"a";"b";"c";"d";"e";"f";"g";"h";"i";"j";"k";"l";"m";"n";"o";"p";"q";"r";"s";"t";"u";"v";"w";"x";"y";"z"},H1573)))&gt;0),"Invalid","Valid")</f>
        <v>Valid</v>
      </c>
      <c r="J1573" s="1" t="s">
        <v>12061</v>
      </c>
      <c r="K1573" s="1" t="s">
        <v>28</v>
      </c>
      <c r="L1573" s="1" t="s">
        <v>450</v>
      </c>
      <c r="M1573" s="1" t="s">
        <v>103</v>
      </c>
      <c r="N1573" s="1" t="s">
        <v>211</v>
      </c>
      <c r="O1573" s="1" t="s">
        <v>266</v>
      </c>
      <c r="P1573" t="s">
        <v>104</v>
      </c>
      <c r="Q1573" s="1" t="s">
        <v>732</v>
      </c>
      <c r="R1573" s="1" t="s">
        <v>106</v>
      </c>
      <c r="S1573" s="1" t="s">
        <v>12062</v>
      </c>
      <c r="T1573" s="1" t="s">
        <v>12063</v>
      </c>
      <c r="U1573" s="1" t="s">
        <v>3619</v>
      </c>
      <c r="V1573" s="1" t="s">
        <v>140</v>
      </c>
      <c r="W1573" s="1" t="s">
        <v>94</v>
      </c>
      <c r="X1573" t="str">
        <f t="shared" si="169"/>
        <v>Complete</v>
      </c>
      <c r="Y1573">
        <f>MAX(0,100-IF(G1573="Invalid",Config!$B$5,0)-IF(I1573="Invalid",Config!$B$6,0)-IF(X1573="Incomplete",Config!$B$7,0)-IF(AF1573="Yes",Config!$B$37,0))</f>
        <v>100</v>
      </c>
      <c r="Z1573" s="1">
        <f>IF(OR(TRIM(B1573)="",COUNTIF(Config!$B$15:$B$19,B1573)&gt;0),1,0)+IF(OR(TRIM(C1573)="",COUNTIF(Config!$B$15:$B$19,C1573)&gt;0),1,0)+IF(OR(TRIM(F1573)="",COUNTIF(Config!$B$15:$B$19,F1573)&gt;0),1,0)+IF(OR(TRIM(H1573)="",COUNTIF(Config!$B$15:$B$19,H1573)&gt;0),1,0)+IF(OR(TRIM(E1573)="",COUNTIF(Config!$B$15:$B$19,E1573)&gt;0),1,0)+IF(OR(TRIM(K1573)="",COUNTIF(Config!$B$15:$B$19,K1573)&gt;0),1,0)+IF(OR(TRIM(P1573)="",COUNTIF(Config!$B$15:$B$19,P1573)&gt;0),1,0)+IF(OR(TRIM(R1573)="",COUNTIF(Config!$B$15:$B$19,R1573)&gt;0),1,0)</f>
        <v>0</v>
      </c>
      <c r="AA1573" s="1" cm="1">
        <f t="array" ref="AA1573">SUMPRODUCT(LEN(H1573)-LEN(SUBSTITUTE(H1573,{"0";"1";"2";"3";"4";"5";"6";"7";"8";"9"},"")))</f>
        <v>11</v>
      </c>
      <c r="AC1573" t="str">
        <f t="shared" si="170"/>
        <v/>
      </c>
      <c r="AD1573">
        <f t="shared" si="171"/>
        <v>1</v>
      </c>
      <c r="AE1573">
        <f t="shared" si="172"/>
        <v>1</v>
      </c>
      <c r="AF1573" t="str">
        <f t="shared" si="173"/>
        <v>No</v>
      </c>
      <c r="AG1573">
        <f t="shared" ca="1" si="174"/>
        <v>37</v>
      </c>
      <c r="AH1573" t="str">
        <f ca="1">IF(OR(V1573="",AG1573=""),"Yes",IF(AG1573&gt;Config!$B$41,"Yes","No"))</f>
        <v>No</v>
      </c>
    </row>
    <row r="1574" spans="1:34" x14ac:dyDescent="0.25">
      <c r="A1574" s="1" t="s">
        <v>12064</v>
      </c>
      <c r="B1574" s="1" t="s">
        <v>818</v>
      </c>
      <c r="C1574" s="1" t="s">
        <v>748</v>
      </c>
      <c r="D1574" s="1" t="s">
        <v>12065</v>
      </c>
      <c r="E1574" s="1" t="s">
        <v>34360</v>
      </c>
      <c r="F1574" s="1" t="s">
        <v>12066</v>
      </c>
      <c r="G1574" t="str">
        <f t="shared" si="168"/>
        <v>Valid</v>
      </c>
      <c r="H1574" s="1" t="s">
        <v>12067</v>
      </c>
      <c r="I1574" t="str" cm="1">
        <f t="array" ref="I1574">IF(OR(TRIM(H1574)="",ISNUMBER(SEARCH("#",H1574)),AA1574&lt;Config!$B$8,SUMPRODUCT(--ISNUMBER(SEARCH({"a";"b";"c";"d";"e";"f";"g";"h";"i";"j";"k";"l";"m";"n";"o";"p";"q";"r";"s";"t";"u";"v";"w";"x";"y";"z"},H1574)))&gt;0),"Invalid","Valid")</f>
        <v>Valid</v>
      </c>
      <c r="J1574" s="1" t="s">
        <v>12068</v>
      </c>
      <c r="K1574" s="1" t="s">
        <v>866</v>
      </c>
      <c r="L1574" s="1" t="s">
        <v>134</v>
      </c>
      <c r="M1574" s="1" t="s">
        <v>165</v>
      </c>
      <c r="N1574" s="1" t="s">
        <v>224</v>
      </c>
      <c r="O1574" s="1" t="s">
        <v>69</v>
      </c>
      <c r="P1574" t="s">
        <v>53</v>
      </c>
      <c r="Q1574" s="1" t="s">
        <v>197</v>
      </c>
      <c r="R1574" s="1" t="s">
        <v>288</v>
      </c>
      <c r="S1574" s="1" t="s">
        <v>12069</v>
      </c>
      <c r="T1574" s="1" t="s">
        <v>12070</v>
      </c>
      <c r="U1574" s="1" t="s">
        <v>6668</v>
      </c>
      <c r="V1574" s="1" t="s">
        <v>1273</v>
      </c>
      <c r="W1574" s="1" t="s">
        <v>202</v>
      </c>
      <c r="X1574" t="str">
        <f t="shared" si="169"/>
        <v>Complete</v>
      </c>
      <c r="Y1574">
        <f>MAX(0,100-IF(G1574="Invalid",Config!$B$5,0)-IF(I1574="Invalid",Config!$B$6,0)-IF(X1574="Incomplete",Config!$B$7,0)-IF(AF1574="Yes",Config!$B$37,0))</f>
        <v>100</v>
      </c>
      <c r="Z1574" s="1">
        <f>IF(OR(TRIM(B1574)="",COUNTIF(Config!$B$15:$B$19,B1574)&gt;0),1,0)+IF(OR(TRIM(C1574)="",COUNTIF(Config!$B$15:$B$19,C1574)&gt;0),1,0)+IF(OR(TRIM(F1574)="",COUNTIF(Config!$B$15:$B$19,F1574)&gt;0),1,0)+IF(OR(TRIM(H1574)="",COUNTIF(Config!$B$15:$B$19,H1574)&gt;0),1,0)+IF(OR(TRIM(E1574)="",COUNTIF(Config!$B$15:$B$19,E1574)&gt;0),1,0)+IF(OR(TRIM(K1574)="",COUNTIF(Config!$B$15:$B$19,K1574)&gt;0),1,0)+IF(OR(TRIM(P1574)="",COUNTIF(Config!$B$15:$B$19,P1574)&gt;0),1,0)+IF(OR(TRIM(R1574)="",COUNTIF(Config!$B$15:$B$19,R1574)&gt;0),1,0)</f>
        <v>0</v>
      </c>
      <c r="AA1574" s="1" cm="1">
        <f t="array" ref="AA1574">SUMPRODUCT(LEN(H1574)-LEN(SUBSTITUTE(H1574,{"0";"1";"2";"3";"4";"5";"6";"7";"8";"9"},"")))</f>
        <v>12</v>
      </c>
      <c r="AC1574" t="str">
        <f t="shared" si="170"/>
        <v/>
      </c>
      <c r="AD1574">
        <f t="shared" si="171"/>
        <v>1</v>
      </c>
      <c r="AE1574">
        <f t="shared" si="172"/>
        <v>1</v>
      </c>
      <c r="AF1574" t="str">
        <f t="shared" si="173"/>
        <v>No</v>
      </c>
      <c r="AG1574" t="str">
        <f t="shared" ca="1" si="174"/>
        <v/>
      </c>
      <c r="AH1574" t="str">
        <f ca="1">IF(OR(V1574="",AG1574=""),"Yes",IF(AG1574&gt;Config!$B$41,"Yes","No"))</f>
        <v>Yes</v>
      </c>
    </row>
    <row r="1575" spans="1:34" x14ac:dyDescent="0.25">
      <c r="A1575" s="1" t="s">
        <v>12071</v>
      </c>
      <c r="B1575" s="1" t="s">
        <v>1015</v>
      </c>
      <c r="C1575" s="1" t="s">
        <v>775</v>
      </c>
      <c r="D1575" s="1" t="s">
        <v>23767</v>
      </c>
      <c r="E1575" s="1" t="s">
        <v>34703</v>
      </c>
      <c r="F1575" s="1" t="s">
        <v>12072</v>
      </c>
      <c r="G1575" t="str">
        <f t="shared" si="168"/>
        <v>Valid</v>
      </c>
      <c r="H1575" s="1" t="s">
        <v>12073</v>
      </c>
      <c r="I1575" t="str" cm="1">
        <f t="array" ref="I1575">IF(OR(TRIM(H1575)="",ISNUMBER(SEARCH("#",H1575)),AA1575&lt;Config!$B$8,SUMPRODUCT(--ISNUMBER(SEARCH({"a";"b";"c";"d";"e";"f";"g";"h";"i";"j";"k";"l";"m";"n";"o";"p";"q";"r";"s";"t";"u";"v";"w";"x";"y";"z"},H1575)))&gt;0),"Invalid","Valid")</f>
        <v>Valid</v>
      </c>
      <c r="J1575" s="1" t="s">
        <v>12074</v>
      </c>
      <c r="K1575" s="1" t="s">
        <v>133</v>
      </c>
      <c r="L1575" s="1" t="s">
        <v>450</v>
      </c>
      <c r="M1575" s="1" t="s">
        <v>235</v>
      </c>
      <c r="N1575" s="1" t="s">
        <v>31</v>
      </c>
      <c r="O1575" s="1" t="s">
        <v>196</v>
      </c>
      <c r="P1575" t="s">
        <v>33</v>
      </c>
      <c r="Q1575" s="1" t="s">
        <v>1664</v>
      </c>
      <c r="R1575" s="1" t="s">
        <v>35</v>
      </c>
      <c r="S1575" s="1" t="s">
        <v>7807</v>
      </c>
      <c r="T1575" s="1" t="s">
        <v>12075</v>
      </c>
      <c r="U1575" s="1" t="s">
        <v>12076</v>
      </c>
      <c r="V1575" s="1" t="s">
        <v>12077</v>
      </c>
      <c r="W1575" s="1" t="s">
        <v>384</v>
      </c>
      <c r="X1575" t="str">
        <f t="shared" si="169"/>
        <v>Complete</v>
      </c>
      <c r="Y1575">
        <f>MAX(0,100-IF(G1575="Invalid",Config!$B$5,0)-IF(I1575="Invalid",Config!$B$6,0)-IF(X1575="Incomplete",Config!$B$7,0)-IF(AF1575="Yes",Config!$B$37,0))</f>
        <v>75</v>
      </c>
      <c r="Z1575" s="1">
        <f>IF(OR(TRIM(B1575)="",COUNTIF(Config!$B$15:$B$19,B1575)&gt;0),1,0)+IF(OR(TRIM(C1575)="",COUNTIF(Config!$B$15:$B$19,C1575)&gt;0),1,0)+IF(OR(TRIM(F1575)="",COUNTIF(Config!$B$15:$B$19,F1575)&gt;0),1,0)+IF(OR(TRIM(H1575)="",COUNTIF(Config!$B$15:$B$19,H1575)&gt;0),1,0)+IF(OR(TRIM(E1575)="",COUNTIF(Config!$B$15:$B$19,E1575)&gt;0),1,0)+IF(OR(TRIM(K1575)="",COUNTIF(Config!$B$15:$B$19,K1575)&gt;0),1,0)+IF(OR(TRIM(P1575)="",COUNTIF(Config!$B$15:$B$19,P1575)&gt;0),1,0)+IF(OR(TRIM(R1575)="",COUNTIF(Config!$B$15:$B$19,R1575)&gt;0),1,0)</f>
        <v>0</v>
      </c>
      <c r="AA1575" s="1" cm="1">
        <f t="array" ref="AA1575">SUMPRODUCT(LEN(H1575)-LEN(SUBSTITUTE(H1575,{"0";"1";"2";"3";"4";"5";"6";"7";"8";"9"},"")))</f>
        <v>10</v>
      </c>
      <c r="AC1575" t="str">
        <f t="shared" si="170"/>
        <v>Potential Duplicate</v>
      </c>
      <c r="AD1575">
        <f t="shared" si="171"/>
        <v>2</v>
      </c>
      <c r="AE1575">
        <f t="shared" si="172"/>
        <v>1</v>
      </c>
      <c r="AF1575" t="str">
        <f t="shared" si="173"/>
        <v>Yes</v>
      </c>
      <c r="AG1575">
        <f t="shared" ca="1" si="174"/>
        <v>696</v>
      </c>
      <c r="AH1575" t="str">
        <f ca="1">IF(OR(V1575="",AG1575=""),"Yes",IF(AG1575&gt;Config!$B$41,"Yes","No"))</f>
        <v>Yes</v>
      </c>
    </row>
    <row r="1576" spans="1:34" x14ac:dyDescent="0.25">
      <c r="A1576" s="1" t="s">
        <v>12078</v>
      </c>
      <c r="B1576" s="1" t="s">
        <v>77</v>
      </c>
      <c r="C1576" s="1" t="s">
        <v>899</v>
      </c>
      <c r="D1576" s="1" t="s">
        <v>12079</v>
      </c>
      <c r="E1576" s="1" t="s">
        <v>34704</v>
      </c>
      <c r="F1576" s="1" t="s">
        <v>12080</v>
      </c>
      <c r="G1576" t="str">
        <f t="shared" si="168"/>
        <v>Valid</v>
      </c>
      <c r="H1576" s="1" t="s">
        <v>12081</v>
      </c>
      <c r="I1576" t="str" cm="1">
        <f t="array" ref="I1576">IF(OR(TRIM(H1576)="",ISNUMBER(SEARCH("#",H1576)),AA1576&lt;Config!$B$8,SUMPRODUCT(--ISNUMBER(SEARCH({"a";"b";"c";"d";"e";"f";"g";"h";"i";"j";"k";"l";"m";"n";"o";"p";"q";"r";"s";"t";"u";"v";"w";"x";"y";"z"},H1576)))&gt;0),"Invalid","Valid")</f>
        <v>Valid</v>
      </c>
      <c r="J1576" s="1" t="s">
        <v>12082</v>
      </c>
      <c r="K1576" s="1" t="s">
        <v>163</v>
      </c>
      <c r="L1576" s="1" t="s">
        <v>164</v>
      </c>
      <c r="M1576" s="1" t="s">
        <v>343</v>
      </c>
      <c r="N1576" s="1" t="s">
        <v>252</v>
      </c>
      <c r="O1576" s="1" t="s">
        <v>52</v>
      </c>
      <c r="P1576" t="s">
        <v>314</v>
      </c>
      <c r="Q1576" s="1" t="s">
        <v>316</v>
      </c>
      <c r="R1576" s="1" t="s">
        <v>316</v>
      </c>
      <c r="S1576" s="1" t="s">
        <v>12083</v>
      </c>
      <c r="T1576" s="1" t="s">
        <v>12084</v>
      </c>
      <c r="U1576" s="1" t="s">
        <v>617</v>
      </c>
      <c r="V1576" s="1" t="s">
        <v>1954</v>
      </c>
      <c r="W1576" s="1" t="s">
        <v>94</v>
      </c>
      <c r="X1576" t="str">
        <f t="shared" si="169"/>
        <v>Complete</v>
      </c>
      <c r="Y1576">
        <f>MAX(0,100-IF(G1576="Invalid",Config!$B$5,0)-IF(I1576="Invalid",Config!$B$6,0)-IF(X1576="Incomplete",Config!$B$7,0)-IF(AF1576="Yes",Config!$B$37,0))</f>
        <v>100</v>
      </c>
      <c r="Z1576" s="1">
        <f>IF(OR(TRIM(B1576)="",COUNTIF(Config!$B$15:$B$19,B1576)&gt;0),1,0)+IF(OR(TRIM(C1576)="",COUNTIF(Config!$B$15:$B$19,C1576)&gt;0),1,0)+IF(OR(TRIM(F1576)="",COUNTIF(Config!$B$15:$B$19,F1576)&gt;0),1,0)+IF(OR(TRIM(H1576)="",COUNTIF(Config!$B$15:$B$19,H1576)&gt;0),1,0)+IF(OR(TRIM(E1576)="",COUNTIF(Config!$B$15:$B$19,E1576)&gt;0),1,0)+IF(OR(TRIM(K1576)="",COUNTIF(Config!$B$15:$B$19,K1576)&gt;0),1,0)+IF(OR(TRIM(P1576)="",COUNTIF(Config!$B$15:$B$19,P1576)&gt;0),1,0)+IF(OR(TRIM(R1576)="",COUNTIF(Config!$B$15:$B$19,R1576)&gt;0),1,0)</f>
        <v>0</v>
      </c>
      <c r="AA1576" s="1" cm="1">
        <f t="array" ref="AA1576">SUMPRODUCT(LEN(H1576)-LEN(SUBSTITUTE(H1576,{"0";"1";"2";"3";"4";"5";"6";"7";"8";"9"},"")))</f>
        <v>10</v>
      </c>
      <c r="AC1576" t="str">
        <f t="shared" si="170"/>
        <v/>
      </c>
      <c r="AD1576">
        <f t="shared" si="171"/>
        <v>1</v>
      </c>
      <c r="AE1576">
        <f t="shared" si="172"/>
        <v>1</v>
      </c>
      <c r="AF1576" t="str">
        <f t="shared" si="173"/>
        <v>No</v>
      </c>
      <c r="AG1576">
        <f t="shared" ca="1" si="174"/>
        <v>464</v>
      </c>
      <c r="AH1576" t="str">
        <f ca="1">IF(OR(V1576="",AG1576=""),"Yes",IF(AG1576&gt;Config!$B$41,"Yes","No"))</f>
        <v>Yes</v>
      </c>
    </row>
    <row r="1577" spans="1:34" x14ac:dyDescent="0.25">
      <c r="A1577" s="1" t="s">
        <v>12085</v>
      </c>
      <c r="B1577" s="1" t="s">
        <v>3522</v>
      </c>
      <c r="C1577" s="1" t="s">
        <v>899</v>
      </c>
      <c r="D1577" s="1" t="s">
        <v>12086</v>
      </c>
      <c r="E1577" s="1" t="s">
        <v>33829</v>
      </c>
      <c r="F1577" s="1" t="s">
        <v>12087</v>
      </c>
      <c r="G1577" t="str">
        <f t="shared" si="168"/>
        <v>Valid</v>
      </c>
      <c r="H1577" s="1" t="s">
        <v>12088</v>
      </c>
      <c r="I1577" t="str" cm="1">
        <f t="array" ref="I1577">IF(OR(TRIM(H1577)="",ISNUMBER(SEARCH("#",H1577)),AA1577&lt;Config!$B$8,SUMPRODUCT(--ISNUMBER(SEARCH({"a";"b";"c";"d";"e";"f";"g";"h";"i";"j";"k";"l";"m";"n";"o";"p";"q";"r";"s";"t";"u";"v";"w";"x";"y";"z"},H1577)))&gt;0),"Invalid","Valid")</f>
        <v>Valid</v>
      </c>
      <c r="J1577" s="1" t="s">
        <v>12089</v>
      </c>
      <c r="K1577" s="1" t="s">
        <v>250</v>
      </c>
      <c r="L1577" s="1" t="s">
        <v>29</v>
      </c>
      <c r="M1577" s="1" t="s">
        <v>118</v>
      </c>
      <c r="N1577" s="1" t="s">
        <v>224</v>
      </c>
      <c r="O1577" s="1" t="s">
        <v>266</v>
      </c>
      <c r="P1577" t="s">
        <v>87</v>
      </c>
      <c r="Q1577" s="1" t="s">
        <v>166</v>
      </c>
      <c r="R1577" s="1" t="s">
        <v>559</v>
      </c>
      <c r="S1577" s="1" t="s">
        <v>12090</v>
      </c>
      <c r="T1577" s="1" t="s">
        <v>12091</v>
      </c>
      <c r="U1577" s="1" t="s">
        <v>3815</v>
      </c>
      <c r="V1577" s="1" t="s">
        <v>12092</v>
      </c>
      <c r="W1577" s="1" t="s">
        <v>94</v>
      </c>
      <c r="X1577" t="str">
        <f t="shared" si="169"/>
        <v>Incomplete</v>
      </c>
      <c r="Y1577">
        <f>MAX(0,100-IF(G1577="Invalid",Config!$B$5,0)-IF(I1577="Invalid",Config!$B$6,0)-IF(X1577="Incomplete",Config!$B$7,0)-IF(AF1577="Yes",Config!$B$37,0))</f>
        <v>60</v>
      </c>
      <c r="Z1577" s="1">
        <f>IF(OR(TRIM(B1577)="",COUNTIF(Config!$B$15:$B$19,B1577)&gt;0),1,0)+IF(OR(TRIM(C1577)="",COUNTIF(Config!$B$15:$B$19,C1577)&gt;0),1,0)+IF(OR(TRIM(F1577)="",COUNTIF(Config!$B$15:$B$19,F1577)&gt;0),1,0)+IF(OR(TRIM(H1577)="",COUNTIF(Config!$B$15:$B$19,H1577)&gt;0),1,0)+IF(OR(TRIM(E1577)="",COUNTIF(Config!$B$15:$B$19,E1577)&gt;0),1,0)+IF(OR(TRIM(K1577)="",COUNTIF(Config!$B$15:$B$19,K1577)&gt;0),1,0)+IF(OR(TRIM(P1577)="",COUNTIF(Config!$B$15:$B$19,P1577)&gt;0),1,0)+IF(OR(TRIM(R1577)="",COUNTIF(Config!$B$15:$B$19,R1577)&gt;0),1,0)</f>
        <v>1</v>
      </c>
      <c r="AA1577" s="1" cm="1">
        <f t="array" ref="AA1577">SUMPRODUCT(LEN(H1577)-LEN(SUBSTITUTE(H1577,{"0";"1";"2";"3";"4";"5";"6";"7";"8";"9"},"")))</f>
        <v>11</v>
      </c>
      <c r="AC1577" t="str">
        <f t="shared" si="170"/>
        <v>Incomplete Profile</v>
      </c>
      <c r="AD1577">
        <f t="shared" si="171"/>
        <v>1</v>
      </c>
      <c r="AE1577">
        <f t="shared" si="172"/>
        <v>1</v>
      </c>
      <c r="AF1577" t="str">
        <f t="shared" si="173"/>
        <v>No</v>
      </c>
      <c r="AG1577" t="str">
        <f t="shared" ca="1" si="174"/>
        <v/>
      </c>
      <c r="AH1577" t="str">
        <f ca="1">IF(OR(V1577="",AG1577=""),"Yes",IF(AG1577&gt;Config!$B$41,"Yes","No"))</f>
        <v>Yes</v>
      </c>
    </row>
    <row r="1578" spans="1:34" x14ac:dyDescent="0.25">
      <c r="A1578" s="1" t="s">
        <v>12093</v>
      </c>
      <c r="B1578" s="1" t="s">
        <v>1231</v>
      </c>
      <c r="C1578" s="1" t="s">
        <v>336</v>
      </c>
      <c r="D1578" s="1" t="s">
        <v>12094</v>
      </c>
      <c r="E1578" s="1" t="s">
        <v>34705</v>
      </c>
      <c r="F1578" s="1" t="s">
        <v>12095</v>
      </c>
      <c r="G1578" t="str">
        <f t="shared" si="168"/>
        <v>Valid</v>
      </c>
      <c r="H1578" s="1" t="s">
        <v>12096</v>
      </c>
      <c r="I1578" t="str" cm="1">
        <f t="array" ref="I1578">IF(OR(TRIM(H1578)="",ISNUMBER(SEARCH("#",H1578)),AA1578&lt;Config!$B$8,SUMPRODUCT(--ISNUMBER(SEARCH({"a";"b";"c";"d";"e";"f";"g";"h";"i";"j";"k";"l";"m";"n";"o";"p";"q";"r";"s";"t";"u";"v";"w";"x";"y";"z"},H1578)))&gt;0),"Invalid","Valid")</f>
        <v>Valid</v>
      </c>
      <c r="J1578" s="1" t="s">
        <v>12097</v>
      </c>
      <c r="K1578" s="1" t="s">
        <v>178</v>
      </c>
      <c r="L1578" s="1" t="s">
        <v>102</v>
      </c>
      <c r="M1578" s="1" t="s">
        <v>33827</v>
      </c>
      <c r="N1578" s="1" t="s">
        <v>31</v>
      </c>
      <c r="O1578" s="1" t="s">
        <v>180</v>
      </c>
      <c r="P1578" t="s">
        <v>53</v>
      </c>
      <c r="Q1578" s="1" t="s">
        <v>181</v>
      </c>
      <c r="R1578" s="1" t="s">
        <v>55</v>
      </c>
      <c r="S1578" s="1" t="s">
        <v>9718</v>
      </c>
      <c r="T1578" s="1" t="s">
        <v>12098</v>
      </c>
      <c r="U1578" s="1" t="s">
        <v>3544</v>
      </c>
      <c r="V1578" s="1" t="s">
        <v>7059</v>
      </c>
      <c r="W1578" s="1" t="s">
        <v>75</v>
      </c>
      <c r="X1578" t="str">
        <f t="shared" si="169"/>
        <v>Complete</v>
      </c>
      <c r="Y1578">
        <f>MAX(0,100-IF(G1578="Invalid",Config!$B$5,0)-IF(I1578="Invalid",Config!$B$6,0)-IF(X1578="Incomplete",Config!$B$7,0)-IF(AF1578="Yes",Config!$B$37,0))</f>
        <v>100</v>
      </c>
      <c r="Z1578" s="1">
        <f>IF(OR(TRIM(B1578)="",COUNTIF(Config!$B$15:$B$19,B1578)&gt;0),1,0)+IF(OR(TRIM(C1578)="",COUNTIF(Config!$B$15:$B$19,C1578)&gt;0),1,0)+IF(OR(TRIM(F1578)="",COUNTIF(Config!$B$15:$B$19,F1578)&gt;0),1,0)+IF(OR(TRIM(H1578)="",COUNTIF(Config!$B$15:$B$19,H1578)&gt;0),1,0)+IF(OR(TRIM(E1578)="",COUNTIF(Config!$B$15:$B$19,E1578)&gt;0),1,0)+IF(OR(TRIM(K1578)="",COUNTIF(Config!$B$15:$B$19,K1578)&gt;0),1,0)+IF(OR(TRIM(P1578)="",COUNTIF(Config!$B$15:$B$19,P1578)&gt;0),1,0)+IF(OR(TRIM(R1578)="",COUNTIF(Config!$B$15:$B$19,R1578)&gt;0),1,0)</f>
        <v>0</v>
      </c>
      <c r="AA1578" s="1" cm="1">
        <f t="array" ref="AA1578">SUMPRODUCT(LEN(H1578)-LEN(SUBSTITUTE(H1578,{"0";"1";"2";"3";"4";"5";"6";"7";"8";"9"},"")))</f>
        <v>12</v>
      </c>
      <c r="AC1578" t="str">
        <f t="shared" si="170"/>
        <v/>
      </c>
      <c r="AD1578">
        <f t="shared" si="171"/>
        <v>1</v>
      </c>
      <c r="AE1578">
        <f t="shared" si="172"/>
        <v>1</v>
      </c>
      <c r="AF1578" t="str">
        <f t="shared" si="173"/>
        <v>No</v>
      </c>
      <c r="AG1578">
        <f t="shared" ca="1" si="174"/>
        <v>306</v>
      </c>
      <c r="AH1578" t="str">
        <f ca="1">IF(OR(V1578="",AG1578=""),"Yes",IF(AG1578&gt;Config!$B$41,"Yes","No"))</f>
        <v>No</v>
      </c>
    </row>
    <row r="1579" spans="1:34" x14ac:dyDescent="0.25">
      <c r="A1579" s="1" t="s">
        <v>12099</v>
      </c>
      <c r="B1579" s="1" t="s">
        <v>188</v>
      </c>
      <c r="C1579" s="1" t="s">
        <v>33815</v>
      </c>
      <c r="D1579" s="1" t="s">
        <v>188</v>
      </c>
      <c r="E1579" s="1" t="s">
        <v>34706</v>
      </c>
      <c r="F1579" s="1" t="s">
        <v>12100</v>
      </c>
      <c r="G1579" t="str">
        <f t="shared" si="168"/>
        <v>Valid</v>
      </c>
      <c r="H1579" s="1" t="s">
        <v>12101</v>
      </c>
      <c r="I1579" t="str" cm="1">
        <f t="array" ref="I1579">IF(OR(TRIM(H1579)="",ISNUMBER(SEARCH("#",H1579)),AA1579&lt;Config!$B$8,SUMPRODUCT(--ISNUMBER(SEARCH({"a";"b";"c";"d";"e";"f";"g";"h";"i";"j";"k";"l";"m";"n";"o";"p";"q";"r";"s";"t";"u";"v";"w";"x";"y";"z"},H1579)))&gt;0),"Invalid","Valid")</f>
        <v>Valid</v>
      </c>
      <c r="J1579" s="1" t="s">
        <v>12102</v>
      </c>
      <c r="K1579" s="1" t="s">
        <v>866</v>
      </c>
      <c r="L1579" s="1" t="s">
        <v>29</v>
      </c>
      <c r="M1579" s="1" t="s">
        <v>103</v>
      </c>
      <c r="N1579" s="1" t="s">
        <v>252</v>
      </c>
      <c r="O1579" s="1" t="s">
        <v>52</v>
      </c>
      <c r="P1579" t="s">
        <v>590</v>
      </c>
      <c r="Q1579" s="1" t="s">
        <v>844</v>
      </c>
      <c r="R1579" s="1" t="s">
        <v>845</v>
      </c>
      <c r="S1579" s="1" t="s">
        <v>9977</v>
      </c>
      <c r="T1579" s="1" t="s">
        <v>12103</v>
      </c>
      <c r="U1579" s="1" t="s">
        <v>5799</v>
      </c>
      <c r="V1579" s="1" t="s">
        <v>6491</v>
      </c>
      <c r="W1579" s="1" t="s">
        <v>60</v>
      </c>
      <c r="X1579" t="str">
        <f t="shared" si="169"/>
        <v>Incomplete</v>
      </c>
      <c r="Y1579">
        <f>MAX(0,100-IF(G1579="Invalid",Config!$B$5,0)-IF(I1579="Invalid",Config!$B$6,0)-IF(X1579="Incomplete",Config!$B$7,0)-IF(AF1579="Yes",Config!$B$37,0))</f>
        <v>35</v>
      </c>
      <c r="Z1579" s="1">
        <f>IF(OR(TRIM(B1579)="",COUNTIF(Config!$B$15:$B$19,B1579)&gt;0),1,0)+IF(OR(TRIM(C1579)="",COUNTIF(Config!$B$15:$B$19,C1579)&gt;0),1,0)+IF(OR(TRIM(F1579)="",COUNTIF(Config!$B$15:$B$19,F1579)&gt;0),1,0)+IF(OR(TRIM(H1579)="",COUNTIF(Config!$B$15:$B$19,H1579)&gt;0),1,0)+IF(OR(TRIM(E1579)="",COUNTIF(Config!$B$15:$B$19,E1579)&gt;0),1,0)+IF(OR(TRIM(K1579)="",COUNTIF(Config!$B$15:$B$19,K1579)&gt;0),1,0)+IF(OR(TRIM(P1579)="",COUNTIF(Config!$B$15:$B$19,P1579)&gt;0),1,0)+IF(OR(TRIM(R1579)="",COUNTIF(Config!$B$15:$B$19,R1579)&gt;0),1,0)</f>
        <v>1</v>
      </c>
      <c r="AA1579" s="1" cm="1">
        <f t="array" ref="AA1579">SUMPRODUCT(LEN(H1579)-LEN(SUBSTITUTE(H1579,{"0";"1";"2";"3";"4";"5";"6";"7";"8";"9"},"")))</f>
        <v>10</v>
      </c>
      <c r="AC1579" t="str">
        <f t="shared" si="170"/>
        <v>Incomplete Profile; Potential Duplicate</v>
      </c>
      <c r="AD1579">
        <f t="shared" si="171"/>
        <v>3</v>
      </c>
      <c r="AE1579">
        <f t="shared" si="172"/>
        <v>1</v>
      </c>
      <c r="AF1579" t="str">
        <f t="shared" si="173"/>
        <v>Yes</v>
      </c>
      <c r="AG1579">
        <f t="shared" ca="1" si="174"/>
        <v>282</v>
      </c>
      <c r="AH1579" t="str">
        <f ca="1">IF(OR(V1579="",AG1579=""),"Yes",IF(AG1579&gt;Config!$B$41,"Yes","No"))</f>
        <v>No</v>
      </c>
    </row>
    <row r="1580" spans="1:34" x14ac:dyDescent="0.25">
      <c r="A1580" s="1" t="s">
        <v>12104</v>
      </c>
      <c r="B1580" s="1" t="s">
        <v>3522</v>
      </c>
      <c r="C1580" s="1" t="s">
        <v>1068</v>
      </c>
      <c r="D1580" s="1" t="s">
        <v>12105</v>
      </c>
      <c r="E1580" s="1" t="s">
        <v>34707</v>
      </c>
      <c r="F1580" s="1" t="s">
        <v>12106</v>
      </c>
      <c r="G1580" t="str">
        <f t="shared" si="168"/>
        <v>Valid</v>
      </c>
      <c r="H1580" s="1" t="s">
        <v>12107</v>
      </c>
      <c r="I1580" t="str" cm="1">
        <f t="array" ref="I1580">IF(OR(TRIM(H1580)="",ISNUMBER(SEARCH("#",H1580)),AA1580&lt;Config!$B$8,SUMPRODUCT(--ISNUMBER(SEARCH({"a";"b";"c";"d";"e";"f";"g";"h";"i";"j";"k";"l";"m";"n";"o";"p";"q";"r";"s";"t";"u";"v";"w";"x";"y";"z"},H1580)))&gt;0),"Invalid","Valid")</f>
        <v>Valid</v>
      </c>
      <c r="J1580" s="1" t="s">
        <v>12108</v>
      </c>
      <c r="K1580" s="1" t="s">
        <v>481</v>
      </c>
      <c r="L1580" s="1" t="s">
        <v>164</v>
      </c>
      <c r="M1580" s="1" t="s">
        <v>33825</v>
      </c>
      <c r="N1580" s="1" t="s">
        <v>252</v>
      </c>
      <c r="O1580" s="1" t="s">
        <v>180</v>
      </c>
      <c r="P1580" t="s">
        <v>344</v>
      </c>
      <c r="Q1580" s="1" t="s">
        <v>971</v>
      </c>
      <c r="R1580" s="1" t="s">
        <v>1141</v>
      </c>
      <c r="S1580" s="1" t="s">
        <v>12109</v>
      </c>
      <c r="T1580" s="1" t="s">
        <v>12110</v>
      </c>
      <c r="U1580" s="1" t="s">
        <v>12111</v>
      </c>
      <c r="V1580" s="1" t="s">
        <v>12112</v>
      </c>
      <c r="W1580" s="1" t="s">
        <v>33823</v>
      </c>
      <c r="X1580" t="str">
        <f t="shared" si="169"/>
        <v>Complete</v>
      </c>
      <c r="Y1580">
        <f>MAX(0,100-IF(G1580="Invalid",Config!$B$5,0)-IF(I1580="Invalid",Config!$B$6,0)-IF(X1580="Incomplete",Config!$B$7,0)-IF(AF1580="Yes",Config!$B$37,0))</f>
        <v>100</v>
      </c>
      <c r="Z1580" s="1">
        <f>IF(OR(TRIM(B1580)="",COUNTIF(Config!$B$15:$B$19,B1580)&gt;0),1,0)+IF(OR(TRIM(C1580)="",COUNTIF(Config!$B$15:$B$19,C1580)&gt;0),1,0)+IF(OR(TRIM(F1580)="",COUNTIF(Config!$B$15:$B$19,F1580)&gt;0),1,0)+IF(OR(TRIM(H1580)="",COUNTIF(Config!$B$15:$B$19,H1580)&gt;0),1,0)+IF(OR(TRIM(E1580)="",COUNTIF(Config!$B$15:$B$19,E1580)&gt;0),1,0)+IF(OR(TRIM(K1580)="",COUNTIF(Config!$B$15:$B$19,K1580)&gt;0),1,0)+IF(OR(TRIM(P1580)="",COUNTIF(Config!$B$15:$B$19,P1580)&gt;0),1,0)+IF(OR(TRIM(R1580)="",COUNTIF(Config!$B$15:$B$19,R1580)&gt;0),1,0)</f>
        <v>0</v>
      </c>
      <c r="AA1580" s="1" cm="1">
        <f t="array" ref="AA1580">SUMPRODUCT(LEN(H1580)-LEN(SUBSTITUTE(H1580,{"0";"1";"2";"3";"4";"5";"6";"7";"8";"9"},"")))</f>
        <v>11</v>
      </c>
      <c r="AC1580" t="str">
        <f t="shared" si="170"/>
        <v/>
      </c>
      <c r="AD1580">
        <f t="shared" si="171"/>
        <v>1</v>
      </c>
      <c r="AE1580">
        <f t="shared" si="172"/>
        <v>1</v>
      </c>
      <c r="AF1580" t="str">
        <f t="shared" si="173"/>
        <v>No</v>
      </c>
      <c r="AG1580">
        <f t="shared" ca="1" si="174"/>
        <v>362</v>
      </c>
      <c r="AH1580" t="str">
        <f ca="1">IF(OR(V1580="",AG1580=""),"Yes",IF(AG1580&gt;Config!$B$41,"Yes","No"))</f>
        <v>No</v>
      </c>
    </row>
    <row r="1581" spans="1:34" x14ac:dyDescent="0.25">
      <c r="A1581" s="1" t="s">
        <v>12113</v>
      </c>
      <c r="B1581" s="1" t="s">
        <v>1495</v>
      </c>
      <c r="C1581" s="1" t="s">
        <v>245</v>
      </c>
      <c r="D1581" s="1" t="s">
        <v>12114</v>
      </c>
      <c r="E1581" s="1" t="s">
        <v>34708</v>
      </c>
      <c r="F1581" s="1" t="s">
        <v>12115</v>
      </c>
      <c r="G1581" t="str">
        <f t="shared" si="168"/>
        <v>Valid</v>
      </c>
      <c r="H1581" s="1" t="s">
        <v>12116</v>
      </c>
      <c r="I1581" t="str" cm="1">
        <f t="array" ref="I1581">IF(OR(TRIM(H1581)="",ISNUMBER(SEARCH("#",H1581)),AA1581&lt;Config!$B$8,SUMPRODUCT(--ISNUMBER(SEARCH({"a";"b";"c";"d";"e";"f";"g";"h";"i";"j";"k";"l";"m";"n";"o";"p";"q";"r";"s";"t";"u";"v";"w";"x";"y";"z"},H1581)))&gt;0),"Invalid","Valid")</f>
        <v>Valid</v>
      </c>
      <c r="J1581" s="1" t="s">
        <v>12117</v>
      </c>
      <c r="K1581" s="1" t="s">
        <v>369</v>
      </c>
      <c r="L1581" s="1" t="s">
        <v>179</v>
      </c>
      <c r="M1581" s="1" t="s">
        <v>85</v>
      </c>
      <c r="N1581" s="1" t="s">
        <v>437</v>
      </c>
      <c r="O1581" s="1" t="s">
        <v>32</v>
      </c>
      <c r="P1581" t="s">
        <v>53</v>
      </c>
      <c r="Q1581" s="1" t="s">
        <v>54</v>
      </c>
      <c r="R1581" s="1" t="s">
        <v>55</v>
      </c>
      <c r="S1581" s="1" t="s">
        <v>10635</v>
      </c>
      <c r="T1581" s="1" t="s">
        <v>12118</v>
      </c>
      <c r="U1581" s="1" t="s">
        <v>110</v>
      </c>
      <c r="V1581" s="1" t="s">
        <v>9527</v>
      </c>
      <c r="W1581" s="1" t="s">
        <v>75</v>
      </c>
      <c r="X1581" t="str">
        <f t="shared" si="169"/>
        <v>Complete</v>
      </c>
      <c r="Y1581">
        <f>MAX(0,100-IF(G1581="Invalid",Config!$B$5,0)-IF(I1581="Invalid",Config!$B$6,0)-IF(X1581="Incomplete",Config!$B$7,0)-IF(AF1581="Yes",Config!$B$37,0))</f>
        <v>100</v>
      </c>
      <c r="Z1581" s="1">
        <f>IF(OR(TRIM(B1581)="",COUNTIF(Config!$B$15:$B$19,B1581)&gt;0),1,0)+IF(OR(TRIM(C1581)="",COUNTIF(Config!$B$15:$B$19,C1581)&gt;0),1,0)+IF(OR(TRIM(F1581)="",COUNTIF(Config!$B$15:$B$19,F1581)&gt;0),1,0)+IF(OR(TRIM(H1581)="",COUNTIF(Config!$B$15:$B$19,H1581)&gt;0),1,0)+IF(OR(TRIM(E1581)="",COUNTIF(Config!$B$15:$B$19,E1581)&gt;0),1,0)+IF(OR(TRIM(K1581)="",COUNTIF(Config!$B$15:$B$19,K1581)&gt;0),1,0)+IF(OR(TRIM(P1581)="",COUNTIF(Config!$B$15:$B$19,P1581)&gt;0),1,0)+IF(OR(TRIM(R1581)="",COUNTIF(Config!$B$15:$B$19,R1581)&gt;0),1,0)</f>
        <v>0</v>
      </c>
      <c r="AA1581" s="1" cm="1">
        <f t="array" ref="AA1581">SUMPRODUCT(LEN(H1581)-LEN(SUBSTITUTE(H1581,{"0";"1";"2";"3";"4";"5";"6";"7";"8";"9"},"")))</f>
        <v>12</v>
      </c>
      <c r="AC1581" t="str">
        <f t="shared" si="170"/>
        <v/>
      </c>
      <c r="AD1581">
        <f t="shared" si="171"/>
        <v>1</v>
      </c>
      <c r="AE1581">
        <f t="shared" si="172"/>
        <v>1</v>
      </c>
      <c r="AF1581" t="str">
        <f t="shared" si="173"/>
        <v>No</v>
      </c>
      <c r="AG1581">
        <f t="shared" ca="1" si="174"/>
        <v>198</v>
      </c>
      <c r="AH1581" t="str">
        <f ca="1">IF(OR(V1581="",AG1581=""),"Yes",IF(AG1581&gt;Config!$B$41,"Yes","No"))</f>
        <v>No</v>
      </c>
    </row>
    <row r="1582" spans="1:34" x14ac:dyDescent="0.25">
      <c r="A1582" s="1" t="s">
        <v>12119</v>
      </c>
      <c r="B1582" s="1" t="s">
        <v>1616</v>
      </c>
      <c r="C1582" s="1" t="s">
        <v>499</v>
      </c>
      <c r="D1582" s="1" t="s">
        <v>12120</v>
      </c>
      <c r="E1582" s="1" t="s">
        <v>34433</v>
      </c>
      <c r="F1582" s="1" t="s">
        <v>12121</v>
      </c>
      <c r="G1582" t="str">
        <f t="shared" si="168"/>
        <v>Valid</v>
      </c>
      <c r="H1582" s="1" t="s">
        <v>12122</v>
      </c>
      <c r="I1582" t="str" cm="1">
        <f t="array" ref="I1582">IF(OR(TRIM(H1582)="",ISNUMBER(SEARCH("#",H1582)),AA1582&lt;Config!$B$8,SUMPRODUCT(--ISNUMBER(SEARCH({"a";"b";"c";"d";"e";"f";"g";"h";"i";"j";"k";"l";"m";"n";"o";"p";"q";"r";"s";"t";"u";"v";"w";"x";"y";"z"},H1582)))&gt;0),"Invalid","Valid")</f>
        <v>Valid</v>
      </c>
      <c r="J1582" s="1" t="s">
        <v>12123</v>
      </c>
      <c r="K1582" s="1" t="s">
        <v>163</v>
      </c>
      <c r="L1582" s="1" t="s">
        <v>450</v>
      </c>
      <c r="M1582" s="1" t="s">
        <v>343</v>
      </c>
      <c r="N1582" s="1" t="s">
        <v>358</v>
      </c>
      <c r="O1582" s="1" t="s">
        <v>69</v>
      </c>
      <c r="P1582" t="s">
        <v>53</v>
      </c>
      <c r="Q1582" s="1" t="s">
        <v>181</v>
      </c>
      <c r="R1582" s="1" t="s">
        <v>150</v>
      </c>
      <c r="S1582" s="1" t="s">
        <v>10675</v>
      </c>
      <c r="T1582" s="1" t="s">
        <v>12124</v>
      </c>
      <c r="U1582" s="1" t="s">
        <v>3894</v>
      </c>
      <c r="V1582" s="1" t="s">
        <v>6822</v>
      </c>
      <c r="W1582" s="1" t="s">
        <v>186</v>
      </c>
      <c r="X1582" t="str">
        <f t="shared" si="169"/>
        <v>Complete</v>
      </c>
      <c r="Y1582">
        <f>MAX(0,100-IF(G1582="Invalid",Config!$B$5,0)-IF(I1582="Invalid",Config!$B$6,0)-IF(X1582="Incomplete",Config!$B$7,0)-IF(AF1582="Yes",Config!$B$37,0))</f>
        <v>75</v>
      </c>
      <c r="Z1582" s="1">
        <f>IF(OR(TRIM(B1582)="",COUNTIF(Config!$B$15:$B$19,B1582)&gt;0),1,0)+IF(OR(TRIM(C1582)="",COUNTIF(Config!$B$15:$B$19,C1582)&gt;0),1,0)+IF(OR(TRIM(F1582)="",COUNTIF(Config!$B$15:$B$19,F1582)&gt;0),1,0)+IF(OR(TRIM(H1582)="",COUNTIF(Config!$B$15:$B$19,H1582)&gt;0),1,0)+IF(OR(TRIM(E1582)="",COUNTIF(Config!$B$15:$B$19,E1582)&gt;0),1,0)+IF(OR(TRIM(K1582)="",COUNTIF(Config!$B$15:$B$19,K1582)&gt;0),1,0)+IF(OR(TRIM(P1582)="",COUNTIF(Config!$B$15:$B$19,P1582)&gt;0),1,0)+IF(OR(TRIM(R1582)="",COUNTIF(Config!$B$15:$B$19,R1582)&gt;0),1,0)</f>
        <v>0</v>
      </c>
      <c r="AA1582" s="1" cm="1">
        <f t="array" ref="AA1582">SUMPRODUCT(LEN(H1582)-LEN(SUBSTITUTE(H1582,{"0";"1";"2";"3";"4";"5";"6";"7";"8";"9"},"")))</f>
        <v>12</v>
      </c>
      <c r="AC1582" t="str">
        <f t="shared" si="170"/>
        <v>Potential Duplicate</v>
      </c>
      <c r="AD1582">
        <f t="shared" si="171"/>
        <v>3</v>
      </c>
      <c r="AE1582">
        <f t="shared" si="172"/>
        <v>1</v>
      </c>
      <c r="AF1582" t="str">
        <f t="shared" si="173"/>
        <v>Yes</v>
      </c>
      <c r="AG1582">
        <f t="shared" ca="1" si="174"/>
        <v>132</v>
      </c>
      <c r="AH1582" t="str">
        <f ca="1">IF(OR(V1582="",AG1582=""),"Yes",IF(AG1582&gt;Config!$B$41,"Yes","No"))</f>
        <v>No</v>
      </c>
    </row>
    <row r="1583" spans="1:34" x14ac:dyDescent="0.25">
      <c r="A1583" s="1" t="s">
        <v>12125</v>
      </c>
      <c r="B1583" s="1" t="s">
        <v>7543</v>
      </c>
      <c r="C1583" s="1" t="s">
        <v>97</v>
      </c>
      <c r="D1583" s="1" t="s">
        <v>12126</v>
      </c>
      <c r="E1583" s="1" t="s">
        <v>34709</v>
      </c>
      <c r="F1583" s="1" t="s">
        <v>12127</v>
      </c>
      <c r="G1583" t="str">
        <f t="shared" si="168"/>
        <v>Valid</v>
      </c>
      <c r="H1583" s="1" t="s">
        <v>12128</v>
      </c>
      <c r="I1583" t="str" cm="1">
        <f t="array" ref="I1583">IF(OR(TRIM(H1583)="",ISNUMBER(SEARCH("#",H1583)),AA1583&lt;Config!$B$8,SUMPRODUCT(--ISNUMBER(SEARCH({"a";"b";"c";"d";"e";"f";"g";"h";"i";"j";"k";"l";"m";"n";"o";"p";"q";"r";"s";"t";"u";"v";"w";"x";"y";"z"},H1583)))&gt;0),"Invalid","Valid")</f>
        <v>Valid</v>
      </c>
      <c r="J1583" s="1" t="s">
        <v>12129</v>
      </c>
      <c r="K1583" s="1" t="s">
        <v>147</v>
      </c>
      <c r="L1583" s="1" t="s">
        <v>179</v>
      </c>
      <c r="M1583" s="1" t="s">
        <v>33825</v>
      </c>
      <c r="N1583" s="1" t="s">
        <v>211</v>
      </c>
      <c r="O1583" s="1" t="s">
        <v>32</v>
      </c>
      <c r="P1583" t="s">
        <v>53</v>
      </c>
      <c r="Q1583" s="1" t="s">
        <v>181</v>
      </c>
      <c r="R1583" s="1" t="s">
        <v>415</v>
      </c>
      <c r="S1583" s="1" t="s">
        <v>12130</v>
      </c>
      <c r="T1583" s="1" t="s">
        <v>12131</v>
      </c>
      <c r="U1583" s="1" t="s">
        <v>9676</v>
      </c>
      <c r="V1583" s="1" t="s">
        <v>2041</v>
      </c>
      <c r="W1583" s="1" t="s">
        <v>384</v>
      </c>
      <c r="X1583" t="str">
        <f t="shared" si="169"/>
        <v>Complete</v>
      </c>
      <c r="Y1583">
        <f>MAX(0,100-IF(G1583="Invalid",Config!$B$5,0)-IF(I1583="Invalid",Config!$B$6,0)-IF(X1583="Incomplete",Config!$B$7,0)-IF(AF1583="Yes",Config!$B$37,0))</f>
        <v>75</v>
      </c>
      <c r="Z1583" s="1">
        <f>IF(OR(TRIM(B1583)="",COUNTIF(Config!$B$15:$B$19,B1583)&gt;0),1,0)+IF(OR(TRIM(C1583)="",COUNTIF(Config!$B$15:$B$19,C1583)&gt;0),1,0)+IF(OR(TRIM(F1583)="",COUNTIF(Config!$B$15:$B$19,F1583)&gt;0),1,0)+IF(OR(TRIM(H1583)="",COUNTIF(Config!$B$15:$B$19,H1583)&gt;0),1,0)+IF(OR(TRIM(E1583)="",COUNTIF(Config!$B$15:$B$19,E1583)&gt;0),1,0)+IF(OR(TRIM(K1583)="",COUNTIF(Config!$B$15:$B$19,K1583)&gt;0),1,0)+IF(OR(TRIM(P1583)="",COUNTIF(Config!$B$15:$B$19,P1583)&gt;0),1,0)+IF(OR(TRIM(R1583)="",COUNTIF(Config!$B$15:$B$19,R1583)&gt;0),1,0)</f>
        <v>0</v>
      </c>
      <c r="AA1583" s="1" cm="1">
        <f t="array" ref="AA1583">SUMPRODUCT(LEN(H1583)-LEN(SUBSTITUTE(H1583,{"0";"1";"2";"3";"4";"5";"6";"7";"8";"9"},"")))</f>
        <v>11</v>
      </c>
      <c r="AC1583" t="str">
        <f t="shared" si="170"/>
        <v>Potential Duplicate</v>
      </c>
      <c r="AD1583">
        <f t="shared" si="171"/>
        <v>2</v>
      </c>
      <c r="AE1583">
        <f t="shared" si="172"/>
        <v>2</v>
      </c>
      <c r="AF1583" t="str">
        <f t="shared" si="173"/>
        <v>Yes</v>
      </c>
      <c r="AG1583">
        <f t="shared" ca="1" si="174"/>
        <v>93</v>
      </c>
      <c r="AH1583" t="str">
        <f ca="1">IF(OR(V1583="",AG1583=""),"Yes",IF(AG1583&gt;Config!$B$41,"Yes","No"))</f>
        <v>No</v>
      </c>
    </row>
    <row r="1584" spans="1:34" x14ac:dyDescent="0.25">
      <c r="A1584" s="1" t="s">
        <v>12132</v>
      </c>
      <c r="B1584" s="1" t="s">
        <v>898</v>
      </c>
      <c r="C1584" s="1" t="s">
        <v>598</v>
      </c>
      <c r="D1584" s="1" t="s">
        <v>12133</v>
      </c>
      <c r="E1584" s="1" t="s">
        <v>33858</v>
      </c>
      <c r="F1584" s="1" t="s">
        <v>12134</v>
      </c>
      <c r="G1584" t="str">
        <f t="shared" si="168"/>
        <v>Valid</v>
      </c>
      <c r="H1584" s="1" t="s">
        <v>12135</v>
      </c>
      <c r="I1584" t="str" cm="1">
        <f t="array" ref="I1584">IF(OR(TRIM(H1584)="",ISNUMBER(SEARCH("#",H1584)),AA1584&lt;Config!$B$8,SUMPRODUCT(--ISNUMBER(SEARCH({"a";"b";"c";"d";"e";"f";"g";"h";"i";"j";"k";"l";"m";"n";"o";"p";"q";"r";"s";"t";"u";"v";"w";"x";"y";"z"},H1584)))&gt;0),"Invalid","Valid")</f>
        <v>Valid</v>
      </c>
      <c r="J1584" s="1" t="s">
        <v>12136</v>
      </c>
      <c r="K1584" s="1" t="s">
        <v>425</v>
      </c>
      <c r="L1584" s="1" t="s">
        <v>49</v>
      </c>
      <c r="M1584" s="1" t="s">
        <v>85</v>
      </c>
      <c r="N1584" s="1" t="s">
        <v>211</v>
      </c>
      <c r="O1584" s="1" t="s">
        <v>180</v>
      </c>
      <c r="P1584" t="s">
        <v>33</v>
      </c>
      <c r="Q1584" s="1" t="s">
        <v>1099</v>
      </c>
      <c r="R1584" s="1" t="s">
        <v>2361</v>
      </c>
      <c r="S1584" s="1" t="s">
        <v>12137</v>
      </c>
      <c r="T1584" s="1" t="s">
        <v>12138</v>
      </c>
      <c r="U1584" s="1" t="s">
        <v>2768</v>
      </c>
      <c r="V1584" s="1" t="s">
        <v>1667</v>
      </c>
      <c r="W1584" s="1" t="s">
        <v>384</v>
      </c>
      <c r="X1584" t="str">
        <f t="shared" si="169"/>
        <v>Complete</v>
      </c>
      <c r="Y1584">
        <f>MAX(0,100-IF(G1584="Invalid",Config!$B$5,0)-IF(I1584="Invalid",Config!$B$6,0)-IF(X1584="Incomplete",Config!$B$7,0)-IF(AF1584="Yes",Config!$B$37,0))</f>
        <v>100</v>
      </c>
      <c r="Z1584" s="1">
        <f>IF(OR(TRIM(B1584)="",COUNTIF(Config!$B$15:$B$19,B1584)&gt;0),1,0)+IF(OR(TRIM(C1584)="",COUNTIF(Config!$B$15:$B$19,C1584)&gt;0),1,0)+IF(OR(TRIM(F1584)="",COUNTIF(Config!$B$15:$B$19,F1584)&gt;0),1,0)+IF(OR(TRIM(H1584)="",COUNTIF(Config!$B$15:$B$19,H1584)&gt;0),1,0)+IF(OR(TRIM(E1584)="",COUNTIF(Config!$B$15:$B$19,E1584)&gt;0),1,0)+IF(OR(TRIM(K1584)="",COUNTIF(Config!$B$15:$B$19,K1584)&gt;0),1,0)+IF(OR(TRIM(P1584)="",COUNTIF(Config!$B$15:$B$19,P1584)&gt;0),1,0)+IF(OR(TRIM(R1584)="",COUNTIF(Config!$B$15:$B$19,R1584)&gt;0),1,0)</f>
        <v>0</v>
      </c>
      <c r="AA1584" s="1" cm="1">
        <f t="array" ref="AA1584">SUMPRODUCT(LEN(H1584)-LEN(SUBSTITUTE(H1584,{"0";"1";"2";"3";"4";"5";"6";"7";"8";"9"},"")))</f>
        <v>10</v>
      </c>
      <c r="AC1584" t="str">
        <f t="shared" si="170"/>
        <v/>
      </c>
      <c r="AD1584">
        <f t="shared" si="171"/>
        <v>1</v>
      </c>
      <c r="AE1584">
        <f t="shared" si="172"/>
        <v>1</v>
      </c>
      <c r="AF1584" t="str">
        <f t="shared" si="173"/>
        <v>No</v>
      </c>
      <c r="AG1584">
        <f t="shared" ca="1" si="174"/>
        <v>233</v>
      </c>
      <c r="AH1584" t="str">
        <f ca="1">IF(OR(V1584="",AG1584=""),"Yes",IF(AG1584&gt;Config!$B$41,"Yes","No"))</f>
        <v>No</v>
      </c>
    </row>
    <row r="1585" spans="1:34" x14ac:dyDescent="0.25">
      <c r="A1585" s="1" t="s">
        <v>12139</v>
      </c>
      <c r="B1585" s="1" t="s">
        <v>1231</v>
      </c>
      <c r="C1585" s="1" t="s">
        <v>296</v>
      </c>
      <c r="D1585" s="1" t="s">
        <v>12140</v>
      </c>
      <c r="E1585" s="1" t="s">
        <v>739</v>
      </c>
      <c r="F1585" s="1" t="s">
        <v>12141</v>
      </c>
      <c r="G1585" t="str">
        <f t="shared" si="168"/>
        <v>Valid</v>
      </c>
      <c r="H1585" s="1" t="s">
        <v>12142</v>
      </c>
      <c r="I1585" t="str" cm="1">
        <f t="array" ref="I1585">IF(OR(TRIM(H1585)="",ISNUMBER(SEARCH("#",H1585)),AA1585&lt;Config!$B$8,SUMPRODUCT(--ISNUMBER(SEARCH({"a";"b";"c";"d";"e";"f";"g";"h";"i";"j";"k";"l";"m";"n";"o";"p";"q";"r";"s";"t";"u";"v";"w";"x";"y";"z"},H1585)))&gt;0),"Invalid","Valid")</f>
        <v>Valid</v>
      </c>
      <c r="J1585" s="1" t="s">
        <v>12143</v>
      </c>
      <c r="K1585" s="1" t="s">
        <v>378</v>
      </c>
      <c r="L1585" s="1" t="s">
        <v>49</v>
      </c>
      <c r="M1585" s="1" t="s">
        <v>251</v>
      </c>
      <c r="N1585" s="1" t="s">
        <v>148</v>
      </c>
      <c r="O1585" s="1" t="s">
        <v>180</v>
      </c>
      <c r="P1585" t="s">
        <v>87</v>
      </c>
      <c r="Q1585" s="1" t="s">
        <v>166</v>
      </c>
      <c r="R1585" s="1" t="s">
        <v>379</v>
      </c>
      <c r="S1585" s="1" t="s">
        <v>2940</v>
      </c>
      <c r="T1585" s="1" t="s">
        <v>12144</v>
      </c>
      <c r="U1585" s="1" t="s">
        <v>2661</v>
      </c>
      <c r="V1585" s="1" t="s">
        <v>1050</v>
      </c>
      <c r="W1585" s="1" t="s">
        <v>202</v>
      </c>
      <c r="X1585" t="str">
        <f t="shared" si="169"/>
        <v>Complete</v>
      </c>
      <c r="Y1585">
        <f>MAX(0,100-IF(G1585="Invalid",Config!$B$5,0)-IF(I1585="Invalid",Config!$B$6,0)-IF(X1585="Incomplete",Config!$B$7,0)-IF(AF1585="Yes",Config!$B$37,0))</f>
        <v>100</v>
      </c>
      <c r="Z1585" s="1">
        <f>IF(OR(TRIM(B1585)="",COUNTIF(Config!$B$15:$B$19,B1585)&gt;0),1,0)+IF(OR(TRIM(C1585)="",COUNTIF(Config!$B$15:$B$19,C1585)&gt;0),1,0)+IF(OR(TRIM(F1585)="",COUNTIF(Config!$B$15:$B$19,F1585)&gt;0),1,0)+IF(OR(TRIM(H1585)="",COUNTIF(Config!$B$15:$B$19,H1585)&gt;0),1,0)+IF(OR(TRIM(E1585)="",COUNTIF(Config!$B$15:$B$19,E1585)&gt;0),1,0)+IF(OR(TRIM(K1585)="",COUNTIF(Config!$B$15:$B$19,K1585)&gt;0),1,0)+IF(OR(TRIM(P1585)="",COUNTIF(Config!$B$15:$B$19,P1585)&gt;0),1,0)+IF(OR(TRIM(R1585)="",COUNTIF(Config!$B$15:$B$19,R1585)&gt;0),1,0)</f>
        <v>0</v>
      </c>
      <c r="AA1585" s="1" cm="1">
        <f t="array" ref="AA1585">SUMPRODUCT(LEN(H1585)-LEN(SUBSTITUTE(H1585,{"0";"1";"2";"3";"4";"5";"6";"7";"8";"9"},"")))</f>
        <v>11</v>
      </c>
      <c r="AC1585" t="str">
        <f t="shared" si="170"/>
        <v/>
      </c>
      <c r="AD1585">
        <f t="shared" si="171"/>
        <v>1</v>
      </c>
      <c r="AE1585">
        <f t="shared" si="172"/>
        <v>1</v>
      </c>
      <c r="AF1585" t="str">
        <f t="shared" si="173"/>
        <v>No</v>
      </c>
      <c r="AG1585">
        <f t="shared" ca="1" si="174"/>
        <v>37</v>
      </c>
      <c r="AH1585" t="str">
        <f ca="1">IF(OR(V1585="",AG1585=""),"Yes",IF(AG1585&gt;Config!$B$41,"Yes","No"))</f>
        <v>No</v>
      </c>
    </row>
    <row r="1586" spans="1:34" x14ac:dyDescent="0.25">
      <c r="A1586" s="1" t="s">
        <v>12145</v>
      </c>
      <c r="B1586" s="1" t="s">
        <v>1283</v>
      </c>
      <c r="C1586" s="1" t="s">
        <v>499</v>
      </c>
      <c r="D1586" s="1" t="s">
        <v>12146</v>
      </c>
      <c r="E1586" s="1" t="s">
        <v>34710</v>
      </c>
      <c r="F1586" s="1" t="s">
        <v>17708</v>
      </c>
      <c r="G1586" t="str">
        <f t="shared" si="168"/>
        <v>Valid</v>
      </c>
      <c r="H1586" s="1" t="s">
        <v>12147</v>
      </c>
      <c r="I1586" t="str" cm="1">
        <f t="array" ref="I1586">IF(OR(TRIM(H1586)="",ISNUMBER(SEARCH("#",H1586)),AA1586&lt;Config!$B$8,SUMPRODUCT(--ISNUMBER(SEARCH({"a";"b";"c";"d";"e";"f";"g";"h";"i";"j";"k";"l";"m";"n";"o";"p";"q";"r";"s";"t";"u";"v";"w";"x";"y";"z"},H1586)))&gt;0),"Invalid","Valid")</f>
        <v>Valid</v>
      </c>
      <c r="J1586" s="1" t="s">
        <v>12148</v>
      </c>
      <c r="K1586" s="1" t="s">
        <v>866</v>
      </c>
      <c r="L1586" s="1" t="s">
        <v>134</v>
      </c>
      <c r="M1586" s="1" t="s">
        <v>33827</v>
      </c>
      <c r="N1586" s="1" t="s">
        <v>86</v>
      </c>
      <c r="O1586" s="1" t="s">
        <v>52</v>
      </c>
      <c r="P1586" t="s">
        <v>328</v>
      </c>
      <c r="Q1586" s="1" t="s">
        <v>329</v>
      </c>
      <c r="R1586" s="1" t="s">
        <v>614</v>
      </c>
      <c r="S1586" s="1" t="s">
        <v>12149</v>
      </c>
      <c r="T1586" s="1" t="s">
        <v>12150</v>
      </c>
      <c r="U1586" s="1" t="s">
        <v>12151</v>
      </c>
      <c r="V1586" s="1" t="s">
        <v>3860</v>
      </c>
      <c r="W1586" s="1" t="s">
        <v>40</v>
      </c>
      <c r="X1586" t="str">
        <f t="shared" si="169"/>
        <v>Complete</v>
      </c>
      <c r="Y1586">
        <f>MAX(0,100-IF(G1586="Invalid",Config!$B$5,0)-IF(I1586="Invalid",Config!$B$6,0)-IF(X1586="Incomplete",Config!$B$7,0)-IF(AF1586="Yes",Config!$B$37,0))</f>
        <v>75</v>
      </c>
      <c r="Z1586" s="1">
        <f>IF(OR(TRIM(B1586)="",COUNTIF(Config!$B$15:$B$19,B1586)&gt;0),1,0)+IF(OR(TRIM(C1586)="",COUNTIF(Config!$B$15:$B$19,C1586)&gt;0),1,0)+IF(OR(TRIM(F1586)="",COUNTIF(Config!$B$15:$B$19,F1586)&gt;0),1,0)+IF(OR(TRIM(H1586)="",COUNTIF(Config!$B$15:$B$19,H1586)&gt;0),1,0)+IF(OR(TRIM(E1586)="",COUNTIF(Config!$B$15:$B$19,E1586)&gt;0),1,0)+IF(OR(TRIM(K1586)="",COUNTIF(Config!$B$15:$B$19,K1586)&gt;0),1,0)+IF(OR(TRIM(P1586)="",COUNTIF(Config!$B$15:$B$19,P1586)&gt;0),1,0)+IF(OR(TRIM(R1586)="",COUNTIF(Config!$B$15:$B$19,R1586)&gt;0),1,0)</f>
        <v>0</v>
      </c>
      <c r="AA1586" s="1" cm="1">
        <f t="array" ref="AA1586">SUMPRODUCT(LEN(H1586)-LEN(SUBSTITUTE(H1586,{"0";"1";"2";"3";"4";"5";"6";"7";"8";"9"},"")))</f>
        <v>11</v>
      </c>
      <c r="AC1586" t="str">
        <f t="shared" si="170"/>
        <v>Potential Duplicate</v>
      </c>
      <c r="AD1586">
        <f t="shared" si="171"/>
        <v>2</v>
      </c>
      <c r="AE1586">
        <f t="shared" si="172"/>
        <v>1</v>
      </c>
      <c r="AF1586" t="str">
        <f t="shared" si="173"/>
        <v>Yes</v>
      </c>
      <c r="AG1586">
        <f t="shared" ca="1" si="174"/>
        <v>369</v>
      </c>
      <c r="AH1586" t="str">
        <f ca="1">IF(OR(V1586="",AG1586=""),"Yes",IF(AG1586&gt;Config!$B$41,"Yes","No"))</f>
        <v>Yes</v>
      </c>
    </row>
    <row r="1587" spans="1:34" x14ac:dyDescent="0.25">
      <c r="A1587" s="1" t="s">
        <v>12152</v>
      </c>
      <c r="B1587" s="1" t="s">
        <v>409</v>
      </c>
      <c r="C1587" s="1" t="s">
        <v>1068</v>
      </c>
      <c r="D1587" s="1" t="s">
        <v>12153</v>
      </c>
      <c r="E1587" s="1" t="s">
        <v>34711</v>
      </c>
      <c r="F1587" s="1" t="s">
        <v>12154</v>
      </c>
      <c r="G1587" t="str">
        <f t="shared" si="168"/>
        <v>Valid</v>
      </c>
      <c r="H1587" s="1" t="s">
        <v>12155</v>
      </c>
      <c r="I1587" t="str" cm="1">
        <f t="array" ref="I1587">IF(OR(TRIM(H1587)="",ISNUMBER(SEARCH("#",H1587)),AA1587&lt;Config!$B$8,SUMPRODUCT(--ISNUMBER(SEARCH({"a";"b";"c";"d";"e";"f";"g";"h";"i";"j";"k";"l";"m";"n";"o";"p";"q";"r";"s";"t";"u";"v";"w";"x";"y";"z"},H1587)))&gt;0),"Invalid","Valid")</f>
        <v>Valid</v>
      </c>
      <c r="J1587" s="1" t="s">
        <v>12156</v>
      </c>
      <c r="K1587" s="1" t="s">
        <v>195</v>
      </c>
      <c r="L1587" s="1" t="s">
        <v>67</v>
      </c>
      <c r="M1587" s="1" t="s">
        <v>85</v>
      </c>
      <c r="N1587" s="1" t="s">
        <v>211</v>
      </c>
      <c r="O1587" s="1" t="s">
        <v>32</v>
      </c>
      <c r="P1587" t="s">
        <v>53</v>
      </c>
      <c r="Q1587" s="1" t="s">
        <v>197</v>
      </c>
      <c r="R1587" s="1" t="s">
        <v>415</v>
      </c>
      <c r="S1587" s="1" t="s">
        <v>12157</v>
      </c>
      <c r="T1587" s="1" t="s">
        <v>12158</v>
      </c>
      <c r="U1587" s="1" t="s">
        <v>1882</v>
      </c>
      <c r="V1587" s="1" t="s">
        <v>11518</v>
      </c>
      <c r="W1587" s="1" t="s">
        <v>141</v>
      </c>
      <c r="X1587" t="str">
        <f t="shared" si="169"/>
        <v>Complete</v>
      </c>
      <c r="Y1587">
        <f>MAX(0,100-IF(G1587="Invalid",Config!$B$5,0)-IF(I1587="Invalid",Config!$B$6,0)-IF(X1587="Incomplete",Config!$B$7,0)-IF(AF1587="Yes",Config!$B$37,0))</f>
        <v>100</v>
      </c>
      <c r="Z1587" s="1">
        <f>IF(OR(TRIM(B1587)="",COUNTIF(Config!$B$15:$B$19,B1587)&gt;0),1,0)+IF(OR(TRIM(C1587)="",COUNTIF(Config!$B$15:$B$19,C1587)&gt;0),1,0)+IF(OR(TRIM(F1587)="",COUNTIF(Config!$B$15:$B$19,F1587)&gt;0),1,0)+IF(OR(TRIM(H1587)="",COUNTIF(Config!$B$15:$B$19,H1587)&gt;0),1,0)+IF(OR(TRIM(E1587)="",COUNTIF(Config!$B$15:$B$19,E1587)&gt;0),1,0)+IF(OR(TRIM(K1587)="",COUNTIF(Config!$B$15:$B$19,K1587)&gt;0),1,0)+IF(OR(TRIM(P1587)="",COUNTIF(Config!$B$15:$B$19,P1587)&gt;0),1,0)+IF(OR(TRIM(R1587)="",COUNTIF(Config!$B$15:$B$19,R1587)&gt;0),1,0)</f>
        <v>0</v>
      </c>
      <c r="AA1587" s="1" cm="1">
        <f t="array" ref="AA1587">SUMPRODUCT(LEN(H1587)-LEN(SUBSTITUTE(H1587,{"0";"1";"2";"3";"4";"5";"6";"7";"8";"9"},"")))</f>
        <v>12</v>
      </c>
      <c r="AC1587" t="str">
        <f t="shared" si="170"/>
        <v/>
      </c>
      <c r="AD1587">
        <f t="shared" si="171"/>
        <v>1</v>
      </c>
      <c r="AE1587">
        <f t="shared" si="172"/>
        <v>1</v>
      </c>
      <c r="AF1587" t="str">
        <f t="shared" si="173"/>
        <v>No</v>
      </c>
      <c r="AG1587">
        <f t="shared" ca="1" si="174"/>
        <v>170</v>
      </c>
      <c r="AH1587" t="str">
        <f ca="1">IF(OR(V1587="",AG1587=""),"Yes",IF(AG1587&gt;Config!$B$41,"Yes","No"))</f>
        <v>No</v>
      </c>
    </row>
    <row r="1588" spans="1:34" x14ac:dyDescent="0.25">
      <c r="A1588" s="1" t="s">
        <v>12159</v>
      </c>
      <c r="B1588" s="1" t="s">
        <v>244</v>
      </c>
      <c r="C1588" s="1" t="s">
        <v>748</v>
      </c>
      <c r="D1588" s="1" t="s">
        <v>12160</v>
      </c>
      <c r="E1588" s="1" t="s">
        <v>681</v>
      </c>
      <c r="F1588" s="1" t="s">
        <v>12161</v>
      </c>
      <c r="G1588" t="str">
        <f t="shared" si="168"/>
        <v>Valid</v>
      </c>
      <c r="H1588" s="1" t="s">
        <v>12162</v>
      </c>
      <c r="I1588" t="str" cm="1">
        <f t="array" ref="I1588">IF(OR(TRIM(H1588)="",ISNUMBER(SEARCH("#",H1588)),AA1588&lt;Config!$B$8,SUMPRODUCT(--ISNUMBER(SEARCH({"a";"b";"c";"d";"e";"f";"g";"h";"i";"j";"k";"l";"m";"n";"o";"p";"q";"r";"s";"t";"u";"v";"w";"x";"y";"z"},H1588)))&gt;0),"Invalid","Valid")</f>
        <v>Valid</v>
      </c>
      <c r="J1588" s="1" t="s">
        <v>12163</v>
      </c>
      <c r="K1588" s="1" t="s">
        <v>504</v>
      </c>
      <c r="L1588" s="1" t="s">
        <v>134</v>
      </c>
      <c r="M1588" s="1" t="s">
        <v>33827</v>
      </c>
      <c r="N1588" s="1" t="s">
        <v>224</v>
      </c>
      <c r="O1588" s="1" t="s">
        <v>196</v>
      </c>
      <c r="P1588" t="s">
        <v>53</v>
      </c>
      <c r="Q1588" s="1" t="s">
        <v>181</v>
      </c>
      <c r="R1588" s="1" t="s">
        <v>150</v>
      </c>
      <c r="S1588" s="1" t="s">
        <v>12164</v>
      </c>
      <c r="T1588" s="1" t="s">
        <v>12165</v>
      </c>
      <c r="U1588" s="1" t="s">
        <v>12166</v>
      </c>
      <c r="V1588" s="1" t="s">
        <v>12167</v>
      </c>
      <c r="W1588" s="1" t="s">
        <v>293</v>
      </c>
      <c r="X1588" t="str">
        <f t="shared" si="169"/>
        <v>Complete</v>
      </c>
      <c r="Y1588">
        <f>MAX(0,100-IF(G1588="Invalid",Config!$B$5,0)-IF(I1588="Invalid",Config!$B$6,0)-IF(X1588="Incomplete",Config!$B$7,0)-IF(AF1588="Yes",Config!$B$37,0))</f>
        <v>100</v>
      </c>
      <c r="Z1588" s="1">
        <f>IF(OR(TRIM(B1588)="",COUNTIF(Config!$B$15:$B$19,B1588)&gt;0),1,0)+IF(OR(TRIM(C1588)="",COUNTIF(Config!$B$15:$B$19,C1588)&gt;0),1,0)+IF(OR(TRIM(F1588)="",COUNTIF(Config!$B$15:$B$19,F1588)&gt;0),1,0)+IF(OR(TRIM(H1588)="",COUNTIF(Config!$B$15:$B$19,H1588)&gt;0),1,0)+IF(OR(TRIM(E1588)="",COUNTIF(Config!$B$15:$B$19,E1588)&gt;0),1,0)+IF(OR(TRIM(K1588)="",COUNTIF(Config!$B$15:$B$19,K1588)&gt;0),1,0)+IF(OR(TRIM(P1588)="",COUNTIF(Config!$B$15:$B$19,P1588)&gt;0),1,0)+IF(OR(TRIM(R1588)="",COUNTIF(Config!$B$15:$B$19,R1588)&gt;0),1,0)</f>
        <v>0</v>
      </c>
      <c r="AA1588" s="1" cm="1">
        <f t="array" ref="AA1588">SUMPRODUCT(LEN(H1588)-LEN(SUBSTITUTE(H1588,{"0";"1";"2";"3";"4";"5";"6";"7";"8";"9"},"")))</f>
        <v>12</v>
      </c>
      <c r="AC1588" t="str">
        <f t="shared" si="170"/>
        <v/>
      </c>
      <c r="AD1588">
        <f t="shared" si="171"/>
        <v>1</v>
      </c>
      <c r="AE1588">
        <f t="shared" si="172"/>
        <v>1</v>
      </c>
      <c r="AF1588" t="str">
        <f t="shared" si="173"/>
        <v>No</v>
      </c>
      <c r="AG1588">
        <f t="shared" ca="1" si="174"/>
        <v>508</v>
      </c>
      <c r="AH1588" t="str">
        <f ca="1">IF(OR(V1588="",AG1588=""),"Yes",IF(AG1588&gt;Config!$B$41,"Yes","No"))</f>
        <v>Yes</v>
      </c>
    </row>
    <row r="1589" spans="1:34" x14ac:dyDescent="0.25">
      <c r="A1589" s="1" t="s">
        <v>12168</v>
      </c>
      <c r="B1589" s="1" t="s">
        <v>898</v>
      </c>
      <c r="C1589" s="1" t="s">
        <v>43</v>
      </c>
      <c r="D1589" s="1" t="s">
        <v>12169</v>
      </c>
      <c r="E1589" s="1" t="s">
        <v>34712</v>
      </c>
      <c r="F1589" s="1" t="s">
        <v>12170</v>
      </c>
      <c r="G1589" t="str">
        <f t="shared" si="168"/>
        <v>Invalid</v>
      </c>
      <c r="H1589" s="1" t="s">
        <v>12171</v>
      </c>
      <c r="I1589" t="str" cm="1">
        <f t="array" ref="I1589">IF(OR(TRIM(H1589)="",ISNUMBER(SEARCH("#",H1589)),AA1589&lt;Config!$B$8,SUMPRODUCT(--ISNUMBER(SEARCH({"a";"b";"c";"d";"e";"f";"g";"h";"i";"j";"k";"l";"m";"n";"o";"p";"q";"r";"s";"t";"u";"v";"w";"x";"y";"z"},H1589)))&gt;0),"Invalid","Valid")</f>
        <v>Valid</v>
      </c>
      <c r="J1589" s="1" t="s">
        <v>12172</v>
      </c>
      <c r="K1589" s="1" t="s">
        <v>625</v>
      </c>
      <c r="L1589" s="1" t="s">
        <v>265</v>
      </c>
      <c r="M1589" s="1" t="s">
        <v>33827</v>
      </c>
      <c r="N1589" s="1" t="s">
        <v>31</v>
      </c>
      <c r="O1589" s="1" t="s">
        <v>52</v>
      </c>
      <c r="P1589" t="s">
        <v>314</v>
      </c>
      <c r="Q1589" s="1" t="s">
        <v>663</v>
      </c>
      <c r="R1589" s="1" t="s">
        <v>315</v>
      </c>
      <c r="S1589" s="1" t="s">
        <v>12173</v>
      </c>
      <c r="T1589" s="1" t="s">
        <v>12174</v>
      </c>
      <c r="U1589" s="1" t="s">
        <v>1076</v>
      </c>
      <c r="V1589" s="1" t="s">
        <v>140</v>
      </c>
      <c r="W1589" s="1" t="s">
        <v>384</v>
      </c>
      <c r="X1589" t="str">
        <f t="shared" si="169"/>
        <v>Complete</v>
      </c>
      <c r="Y1589">
        <f>MAX(0,100-IF(G1589="Invalid",Config!$B$5,0)-IF(I1589="Invalid",Config!$B$6,0)-IF(X1589="Incomplete",Config!$B$7,0)-IF(AF1589="Yes",Config!$B$37,0))</f>
        <v>70</v>
      </c>
      <c r="Z1589" s="1">
        <f>IF(OR(TRIM(B1589)="",COUNTIF(Config!$B$15:$B$19,B1589)&gt;0),1,0)+IF(OR(TRIM(C1589)="",COUNTIF(Config!$B$15:$B$19,C1589)&gt;0),1,0)+IF(OR(TRIM(F1589)="",COUNTIF(Config!$B$15:$B$19,F1589)&gt;0),1,0)+IF(OR(TRIM(H1589)="",COUNTIF(Config!$B$15:$B$19,H1589)&gt;0),1,0)+IF(OR(TRIM(E1589)="",COUNTIF(Config!$B$15:$B$19,E1589)&gt;0),1,0)+IF(OR(TRIM(K1589)="",COUNTIF(Config!$B$15:$B$19,K1589)&gt;0),1,0)+IF(OR(TRIM(P1589)="",COUNTIF(Config!$B$15:$B$19,P1589)&gt;0),1,0)+IF(OR(TRIM(R1589)="",COUNTIF(Config!$B$15:$B$19,R1589)&gt;0),1,0)</f>
        <v>0</v>
      </c>
      <c r="AA1589" s="1" cm="1">
        <f t="array" ref="AA1589">SUMPRODUCT(LEN(H1589)-LEN(SUBSTITUTE(H1589,{"0";"1";"2";"3";"4";"5";"6";"7";"8";"9"},"")))</f>
        <v>12</v>
      </c>
      <c r="AC1589" t="str">
        <f t="shared" si="170"/>
        <v>Invalid Email</v>
      </c>
      <c r="AD1589">
        <f t="shared" si="171"/>
        <v>0</v>
      </c>
      <c r="AE1589">
        <f t="shared" si="172"/>
        <v>1</v>
      </c>
      <c r="AF1589" t="str">
        <f t="shared" si="173"/>
        <v>No</v>
      </c>
      <c r="AG1589">
        <f t="shared" ca="1" si="174"/>
        <v>37</v>
      </c>
      <c r="AH1589" t="str">
        <f ca="1">IF(OR(V1589="",AG1589=""),"Yes",IF(AG1589&gt;Config!$B$41,"Yes","No"))</f>
        <v>No</v>
      </c>
    </row>
    <row r="1590" spans="1:34" x14ac:dyDescent="0.25">
      <c r="A1590" s="1" t="s">
        <v>12175</v>
      </c>
      <c r="B1590" s="1" t="s">
        <v>1015</v>
      </c>
      <c r="C1590" s="1" t="s">
        <v>386</v>
      </c>
      <c r="D1590" s="1" t="s">
        <v>10718</v>
      </c>
      <c r="E1590" s="1" t="s">
        <v>458</v>
      </c>
      <c r="F1590" s="1" t="s">
        <v>12176</v>
      </c>
      <c r="G1590" t="str">
        <f t="shared" si="168"/>
        <v>Invalid</v>
      </c>
      <c r="H1590" s="1" t="s">
        <v>12177</v>
      </c>
      <c r="I1590" t="str" cm="1">
        <f t="array" ref="I1590">IF(OR(TRIM(H1590)="",ISNUMBER(SEARCH("#",H1590)),AA1590&lt;Config!$B$8,SUMPRODUCT(--ISNUMBER(SEARCH({"a";"b";"c";"d";"e";"f";"g";"h";"i";"j";"k";"l";"m";"n";"o";"p";"q";"r";"s";"t";"u";"v";"w";"x";"y";"z"},H1590)))&gt;0),"Invalid","Valid")</f>
        <v>Valid</v>
      </c>
      <c r="J1590" s="1" t="s">
        <v>12178</v>
      </c>
      <c r="K1590" s="1" t="s">
        <v>516</v>
      </c>
      <c r="L1590" s="1" t="s">
        <v>134</v>
      </c>
      <c r="M1590" s="1" t="s">
        <v>343</v>
      </c>
      <c r="N1590" s="1" t="s">
        <v>31</v>
      </c>
      <c r="O1590" s="1" t="s">
        <v>149</v>
      </c>
      <c r="P1590" t="s">
        <v>236</v>
      </c>
      <c r="Q1590" s="1" t="s">
        <v>237</v>
      </c>
      <c r="R1590" s="1" t="s">
        <v>961</v>
      </c>
      <c r="S1590" s="1" t="s">
        <v>11375</v>
      </c>
      <c r="T1590" s="1" t="s">
        <v>12179</v>
      </c>
      <c r="U1590" s="1" t="s">
        <v>9333</v>
      </c>
      <c r="V1590" s="1" t="s">
        <v>2463</v>
      </c>
      <c r="W1590" s="1" t="s">
        <v>60</v>
      </c>
      <c r="X1590" t="str">
        <f t="shared" si="169"/>
        <v>Complete</v>
      </c>
      <c r="Y1590">
        <f>MAX(0,100-IF(G1590="Invalid",Config!$B$5,0)-IF(I1590="Invalid",Config!$B$6,0)-IF(X1590="Incomplete",Config!$B$7,0)-IF(AF1590="Yes",Config!$B$37,0))</f>
        <v>45</v>
      </c>
      <c r="Z1590" s="1">
        <f>IF(OR(TRIM(B1590)="",COUNTIF(Config!$B$15:$B$19,B1590)&gt;0),1,0)+IF(OR(TRIM(C1590)="",COUNTIF(Config!$B$15:$B$19,C1590)&gt;0),1,0)+IF(OR(TRIM(F1590)="",COUNTIF(Config!$B$15:$B$19,F1590)&gt;0),1,0)+IF(OR(TRIM(H1590)="",COUNTIF(Config!$B$15:$B$19,H1590)&gt;0),1,0)+IF(OR(TRIM(E1590)="",COUNTIF(Config!$B$15:$B$19,E1590)&gt;0),1,0)+IF(OR(TRIM(K1590)="",COUNTIF(Config!$B$15:$B$19,K1590)&gt;0),1,0)+IF(OR(TRIM(P1590)="",COUNTIF(Config!$B$15:$B$19,P1590)&gt;0),1,0)+IF(OR(TRIM(R1590)="",COUNTIF(Config!$B$15:$B$19,R1590)&gt;0),1,0)</f>
        <v>0</v>
      </c>
      <c r="AA1590" s="1" cm="1">
        <f t="array" ref="AA1590">SUMPRODUCT(LEN(H1590)-LEN(SUBSTITUTE(H1590,{"0";"1";"2";"3";"4";"5";"6";"7";"8";"9"},"")))</f>
        <v>12</v>
      </c>
      <c r="AC1590" t="str">
        <f t="shared" si="170"/>
        <v>Invalid Email; Potential Duplicate</v>
      </c>
      <c r="AD1590">
        <f t="shared" si="171"/>
        <v>0</v>
      </c>
      <c r="AE1590">
        <f t="shared" si="172"/>
        <v>2</v>
      </c>
      <c r="AF1590" t="str">
        <f t="shared" si="173"/>
        <v>Yes</v>
      </c>
      <c r="AG1590">
        <f t="shared" ca="1" si="174"/>
        <v>76</v>
      </c>
      <c r="AH1590" t="str">
        <f ca="1">IF(OR(V1590="",AG1590=""),"Yes",IF(AG1590&gt;Config!$B$41,"Yes","No"))</f>
        <v>No</v>
      </c>
    </row>
    <row r="1591" spans="1:34" x14ac:dyDescent="0.25">
      <c r="A1591" s="1" t="s">
        <v>12180</v>
      </c>
      <c r="B1591" s="1" t="s">
        <v>96</v>
      </c>
      <c r="C1591" s="1" t="s">
        <v>230</v>
      </c>
      <c r="D1591" s="1" t="s">
        <v>12181</v>
      </c>
      <c r="E1591" s="1" t="s">
        <v>34713</v>
      </c>
      <c r="F1591" s="1" t="s">
        <v>12182</v>
      </c>
      <c r="G1591" t="str">
        <f t="shared" si="168"/>
        <v>Valid</v>
      </c>
      <c r="H1591" s="1" t="s">
        <v>12183</v>
      </c>
      <c r="I1591" t="str" cm="1">
        <f t="array" ref="I1591">IF(OR(TRIM(H1591)="",ISNUMBER(SEARCH("#",H1591)),AA1591&lt;Config!$B$8,SUMPRODUCT(--ISNUMBER(SEARCH({"a";"b";"c";"d";"e";"f";"g";"h";"i";"j";"k";"l";"m";"n";"o";"p";"q";"r";"s";"t";"u";"v";"w";"x";"y";"z"},H1591)))&gt;0),"Invalid","Valid")</f>
        <v>Valid</v>
      </c>
      <c r="J1591" s="1" t="s">
        <v>12184</v>
      </c>
      <c r="K1591" s="1" t="s">
        <v>287</v>
      </c>
      <c r="L1591" s="1" t="s">
        <v>84</v>
      </c>
      <c r="M1591" s="1" t="s">
        <v>33825</v>
      </c>
      <c r="N1591" s="1" t="s">
        <v>437</v>
      </c>
      <c r="O1591" s="1" t="s">
        <v>180</v>
      </c>
      <c r="P1591" t="s">
        <v>328</v>
      </c>
      <c r="Q1591" s="1" t="s">
        <v>1046</v>
      </c>
      <c r="R1591" s="1" t="s">
        <v>571</v>
      </c>
      <c r="S1591" s="1" t="s">
        <v>12185</v>
      </c>
      <c r="T1591" s="1" t="s">
        <v>12186</v>
      </c>
      <c r="U1591" s="1" t="s">
        <v>5593</v>
      </c>
      <c r="V1591" s="1" t="s">
        <v>4967</v>
      </c>
      <c r="W1591" s="1" t="s">
        <v>202</v>
      </c>
      <c r="X1591" t="str">
        <f t="shared" si="169"/>
        <v>Complete</v>
      </c>
      <c r="Y1591">
        <f>MAX(0,100-IF(G1591="Invalid",Config!$B$5,0)-IF(I1591="Invalid",Config!$B$6,0)-IF(X1591="Incomplete",Config!$B$7,0)-IF(AF1591="Yes",Config!$B$37,0))</f>
        <v>100</v>
      </c>
      <c r="Z1591" s="1">
        <f>IF(OR(TRIM(B1591)="",COUNTIF(Config!$B$15:$B$19,B1591)&gt;0),1,0)+IF(OR(TRIM(C1591)="",COUNTIF(Config!$B$15:$B$19,C1591)&gt;0),1,0)+IF(OR(TRIM(F1591)="",COUNTIF(Config!$B$15:$B$19,F1591)&gt;0),1,0)+IF(OR(TRIM(H1591)="",COUNTIF(Config!$B$15:$B$19,H1591)&gt;0),1,0)+IF(OR(TRIM(E1591)="",COUNTIF(Config!$B$15:$B$19,E1591)&gt;0),1,0)+IF(OR(TRIM(K1591)="",COUNTIF(Config!$B$15:$B$19,K1591)&gt;0),1,0)+IF(OR(TRIM(P1591)="",COUNTIF(Config!$B$15:$B$19,P1591)&gt;0),1,0)+IF(OR(TRIM(R1591)="",COUNTIF(Config!$B$15:$B$19,R1591)&gt;0),1,0)</f>
        <v>0</v>
      </c>
      <c r="AA1591" s="1" cm="1">
        <f t="array" ref="AA1591">SUMPRODUCT(LEN(H1591)-LEN(SUBSTITUTE(H1591,{"0";"1";"2";"3";"4";"5";"6";"7";"8";"9"},"")))</f>
        <v>11</v>
      </c>
      <c r="AC1591" t="str">
        <f t="shared" si="170"/>
        <v/>
      </c>
      <c r="AD1591">
        <f t="shared" si="171"/>
        <v>1</v>
      </c>
      <c r="AE1591">
        <f t="shared" si="172"/>
        <v>1</v>
      </c>
      <c r="AF1591" t="str">
        <f t="shared" si="173"/>
        <v>No</v>
      </c>
      <c r="AG1591">
        <f t="shared" ca="1" si="174"/>
        <v>590</v>
      </c>
      <c r="AH1591" t="str">
        <f ca="1">IF(OR(V1591="",AG1591=""),"Yes",IF(AG1591&gt;Config!$B$41,"Yes","No"))</f>
        <v>Yes</v>
      </c>
    </row>
    <row r="1592" spans="1:34" x14ac:dyDescent="0.25">
      <c r="A1592" s="1" t="s">
        <v>12187</v>
      </c>
      <c r="B1592" s="1" t="s">
        <v>928</v>
      </c>
      <c r="C1592" s="1" t="s">
        <v>828</v>
      </c>
      <c r="D1592" s="1" t="s">
        <v>12188</v>
      </c>
      <c r="E1592" s="1" t="s">
        <v>34422</v>
      </c>
      <c r="F1592" s="1" t="s">
        <v>12189</v>
      </c>
      <c r="G1592" t="str">
        <f t="shared" si="168"/>
        <v>Valid</v>
      </c>
      <c r="H1592" s="1" t="s">
        <v>12190</v>
      </c>
      <c r="I1592" t="str" cm="1">
        <f t="array" ref="I1592">IF(OR(TRIM(H1592)="",ISNUMBER(SEARCH("#",H1592)),AA1592&lt;Config!$B$8,SUMPRODUCT(--ISNUMBER(SEARCH({"a";"b";"c";"d";"e";"f";"g";"h";"i";"j";"k";"l";"m";"n";"o";"p";"q";"r";"s";"t";"u";"v";"w";"x";"y";"z"},H1592)))&gt;0),"Invalid","Valid")</f>
        <v>Valid</v>
      </c>
      <c r="J1592" s="1" t="s">
        <v>12191</v>
      </c>
      <c r="K1592" s="1" t="s">
        <v>516</v>
      </c>
      <c r="L1592" s="1" t="s">
        <v>102</v>
      </c>
      <c r="M1592" s="1" t="s">
        <v>165</v>
      </c>
      <c r="N1592" s="1" t="s">
        <v>51</v>
      </c>
      <c r="O1592" s="1" t="s">
        <v>69</v>
      </c>
      <c r="P1592" t="s">
        <v>87</v>
      </c>
      <c r="Q1592" s="1" t="s">
        <v>166</v>
      </c>
      <c r="R1592" s="1" t="s">
        <v>379</v>
      </c>
      <c r="S1592" s="1" t="s">
        <v>12192</v>
      </c>
      <c r="T1592" s="1" t="s">
        <v>12193</v>
      </c>
      <c r="U1592" s="1" t="s">
        <v>280</v>
      </c>
      <c r="V1592" s="1" t="s">
        <v>11747</v>
      </c>
      <c r="W1592" s="1" t="s">
        <v>40</v>
      </c>
      <c r="X1592" t="str">
        <f t="shared" si="169"/>
        <v>Complete</v>
      </c>
      <c r="Y1592">
        <f>MAX(0,100-IF(G1592="Invalid",Config!$B$5,0)-IF(I1592="Invalid",Config!$B$6,0)-IF(X1592="Incomplete",Config!$B$7,0)-IF(AF1592="Yes",Config!$B$37,0))</f>
        <v>100</v>
      </c>
      <c r="Z1592" s="1">
        <f>IF(OR(TRIM(B1592)="",COUNTIF(Config!$B$15:$B$19,B1592)&gt;0),1,0)+IF(OR(TRIM(C1592)="",COUNTIF(Config!$B$15:$B$19,C1592)&gt;0),1,0)+IF(OR(TRIM(F1592)="",COUNTIF(Config!$B$15:$B$19,F1592)&gt;0),1,0)+IF(OR(TRIM(H1592)="",COUNTIF(Config!$B$15:$B$19,H1592)&gt;0),1,0)+IF(OR(TRIM(E1592)="",COUNTIF(Config!$B$15:$B$19,E1592)&gt;0),1,0)+IF(OR(TRIM(K1592)="",COUNTIF(Config!$B$15:$B$19,K1592)&gt;0),1,0)+IF(OR(TRIM(P1592)="",COUNTIF(Config!$B$15:$B$19,P1592)&gt;0),1,0)+IF(OR(TRIM(R1592)="",COUNTIF(Config!$B$15:$B$19,R1592)&gt;0),1,0)</f>
        <v>0</v>
      </c>
      <c r="AA1592" s="1" cm="1">
        <f t="array" ref="AA1592">SUMPRODUCT(LEN(H1592)-LEN(SUBSTITUTE(H1592,{"0";"1";"2";"3";"4";"5";"6";"7";"8";"9"},"")))</f>
        <v>11</v>
      </c>
      <c r="AC1592" t="str">
        <f t="shared" si="170"/>
        <v/>
      </c>
      <c r="AD1592">
        <f t="shared" si="171"/>
        <v>1</v>
      </c>
      <c r="AE1592">
        <f t="shared" si="172"/>
        <v>1</v>
      </c>
      <c r="AF1592" t="str">
        <f t="shared" si="173"/>
        <v>No</v>
      </c>
      <c r="AG1592">
        <f t="shared" ca="1" si="174"/>
        <v>552</v>
      </c>
      <c r="AH1592" t="str">
        <f ca="1">IF(OR(V1592="",AG1592=""),"Yes",IF(AG1592&gt;Config!$B$41,"Yes","No"))</f>
        <v>Yes</v>
      </c>
    </row>
    <row r="1593" spans="1:34" x14ac:dyDescent="0.25">
      <c r="A1593" s="1" t="s">
        <v>12194</v>
      </c>
      <c r="B1593" s="1" t="s">
        <v>1329</v>
      </c>
      <c r="C1593" s="1" t="s">
        <v>78</v>
      </c>
      <c r="D1593" s="1" t="s">
        <v>12195</v>
      </c>
      <c r="E1593" s="1" t="s">
        <v>33866</v>
      </c>
      <c r="F1593" s="1" t="s">
        <v>12196</v>
      </c>
      <c r="G1593" t="str">
        <f t="shared" si="168"/>
        <v>Valid</v>
      </c>
      <c r="H1593" s="1" t="s">
        <v>12197</v>
      </c>
      <c r="I1593" t="str" cm="1">
        <f t="array" ref="I1593">IF(OR(TRIM(H1593)="",ISNUMBER(SEARCH("#",H1593)),AA1593&lt;Config!$B$8,SUMPRODUCT(--ISNUMBER(SEARCH({"a";"b";"c";"d";"e";"f";"g";"h";"i";"j";"k";"l";"m";"n";"o";"p";"q";"r";"s";"t";"u";"v";"w";"x";"y";"z"},H1593)))&gt;0),"Invalid","Valid")</f>
        <v>Valid</v>
      </c>
      <c r="J1593" s="1" t="s">
        <v>12198</v>
      </c>
      <c r="K1593" s="1" t="s">
        <v>504</v>
      </c>
      <c r="L1593" s="1" t="s">
        <v>29</v>
      </c>
      <c r="M1593" s="1" t="s">
        <v>30</v>
      </c>
      <c r="N1593" s="1" t="s">
        <v>31</v>
      </c>
      <c r="O1593" s="1" t="s">
        <v>266</v>
      </c>
      <c r="P1593" t="s">
        <v>314</v>
      </c>
      <c r="Q1593" s="1" t="s">
        <v>315</v>
      </c>
      <c r="R1593" s="1" t="s">
        <v>315</v>
      </c>
      <c r="S1593" s="1" t="s">
        <v>2844</v>
      </c>
      <c r="T1593" s="1" t="s">
        <v>12199</v>
      </c>
      <c r="U1593" s="1" t="s">
        <v>3919</v>
      </c>
      <c r="V1593" s="1" t="s">
        <v>12200</v>
      </c>
      <c r="W1593" s="1" t="s">
        <v>94</v>
      </c>
      <c r="X1593" t="str">
        <f t="shared" si="169"/>
        <v>Complete</v>
      </c>
      <c r="Y1593">
        <f>MAX(0,100-IF(G1593="Invalid",Config!$B$5,0)-IF(I1593="Invalid",Config!$B$6,0)-IF(X1593="Incomplete",Config!$B$7,0)-IF(AF1593="Yes",Config!$B$37,0))</f>
        <v>100</v>
      </c>
      <c r="Z1593" s="1">
        <f>IF(OR(TRIM(B1593)="",COUNTIF(Config!$B$15:$B$19,B1593)&gt;0),1,0)+IF(OR(TRIM(C1593)="",COUNTIF(Config!$B$15:$B$19,C1593)&gt;0),1,0)+IF(OR(TRIM(F1593)="",COUNTIF(Config!$B$15:$B$19,F1593)&gt;0),1,0)+IF(OR(TRIM(H1593)="",COUNTIF(Config!$B$15:$B$19,H1593)&gt;0),1,0)+IF(OR(TRIM(E1593)="",COUNTIF(Config!$B$15:$B$19,E1593)&gt;0),1,0)+IF(OR(TRIM(K1593)="",COUNTIF(Config!$B$15:$B$19,K1593)&gt;0),1,0)+IF(OR(TRIM(P1593)="",COUNTIF(Config!$B$15:$B$19,P1593)&gt;0),1,0)+IF(OR(TRIM(R1593)="",COUNTIF(Config!$B$15:$B$19,R1593)&gt;0),1,0)</f>
        <v>0</v>
      </c>
      <c r="AA1593" s="1" cm="1">
        <f t="array" ref="AA1593">SUMPRODUCT(LEN(H1593)-LEN(SUBSTITUTE(H1593,{"0";"1";"2";"3";"4";"5";"6";"7";"8";"9"},"")))</f>
        <v>12</v>
      </c>
      <c r="AC1593" t="str">
        <f t="shared" si="170"/>
        <v/>
      </c>
      <c r="AD1593">
        <f t="shared" si="171"/>
        <v>1</v>
      </c>
      <c r="AE1593">
        <f t="shared" si="172"/>
        <v>1</v>
      </c>
      <c r="AF1593" t="str">
        <f t="shared" si="173"/>
        <v>No</v>
      </c>
      <c r="AG1593">
        <f t="shared" ca="1" si="174"/>
        <v>189</v>
      </c>
      <c r="AH1593" t="str">
        <f ca="1">IF(OR(V1593="",AG1593=""),"Yes",IF(AG1593&gt;Config!$B$41,"Yes","No"))</f>
        <v>No</v>
      </c>
    </row>
    <row r="1594" spans="1:34" x14ac:dyDescent="0.25">
      <c r="A1594" s="1" t="s">
        <v>12201</v>
      </c>
      <c r="B1594" s="1" t="s">
        <v>510</v>
      </c>
      <c r="C1594" s="1" t="s">
        <v>43</v>
      </c>
      <c r="D1594" s="1" t="s">
        <v>12202</v>
      </c>
      <c r="E1594" s="1" t="s">
        <v>681</v>
      </c>
      <c r="F1594" s="1" t="s">
        <v>12203</v>
      </c>
      <c r="G1594" t="str">
        <f t="shared" si="168"/>
        <v>Valid</v>
      </c>
      <c r="H1594" s="1" t="s">
        <v>12204</v>
      </c>
      <c r="I1594" t="str" cm="1">
        <f t="array" ref="I1594">IF(OR(TRIM(H1594)="",ISNUMBER(SEARCH("#",H1594)),AA1594&lt;Config!$B$8,SUMPRODUCT(--ISNUMBER(SEARCH({"a";"b";"c";"d";"e";"f";"g";"h";"i";"j";"k";"l";"m";"n";"o";"p";"q";"r";"s";"t";"u";"v";"w";"x";"y";"z"},H1594)))&gt;0),"Invalid","Valid")</f>
        <v>Valid</v>
      </c>
      <c r="J1594" s="1" t="s">
        <v>12205</v>
      </c>
      <c r="K1594" s="1" t="s">
        <v>28</v>
      </c>
      <c r="L1594" s="1" t="s">
        <v>67</v>
      </c>
      <c r="M1594" s="1" t="s">
        <v>235</v>
      </c>
      <c r="N1594" s="1" t="s">
        <v>51</v>
      </c>
      <c r="O1594" s="1" t="s">
        <v>52</v>
      </c>
      <c r="P1594" t="s">
        <v>53</v>
      </c>
      <c r="Q1594" s="1" t="s">
        <v>54</v>
      </c>
      <c r="R1594" s="1" t="s">
        <v>70</v>
      </c>
      <c r="S1594" s="1" t="s">
        <v>9426</v>
      </c>
      <c r="T1594" s="1" t="s">
        <v>12206</v>
      </c>
      <c r="U1594" s="1" t="s">
        <v>12207</v>
      </c>
      <c r="V1594" s="1" t="s">
        <v>12208</v>
      </c>
      <c r="W1594" s="1" t="s">
        <v>60</v>
      </c>
      <c r="X1594" t="str">
        <f t="shared" si="169"/>
        <v>Complete</v>
      </c>
      <c r="Y1594">
        <f>MAX(0,100-IF(G1594="Invalid",Config!$B$5,0)-IF(I1594="Invalid",Config!$B$6,0)-IF(X1594="Incomplete",Config!$B$7,0)-IF(AF1594="Yes",Config!$B$37,0))</f>
        <v>100</v>
      </c>
      <c r="Z1594" s="1">
        <f>IF(OR(TRIM(B1594)="",COUNTIF(Config!$B$15:$B$19,B1594)&gt;0),1,0)+IF(OR(TRIM(C1594)="",COUNTIF(Config!$B$15:$B$19,C1594)&gt;0),1,0)+IF(OR(TRIM(F1594)="",COUNTIF(Config!$B$15:$B$19,F1594)&gt;0),1,0)+IF(OR(TRIM(H1594)="",COUNTIF(Config!$B$15:$B$19,H1594)&gt;0),1,0)+IF(OR(TRIM(E1594)="",COUNTIF(Config!$B$15:$B$19,E1594)&gt;0),1,0)+IF(OR(TRIM(K1594)="",COUNTIF(Config!$B$15:$B$19,K1594)&gt;0),1,0)+IF(OR(TRIM(P1594)="",COUNTIF(Config!$B$15:$B$19,P1594)&gt;0),1,0)+IF(OR(TRIM(R1594)="",COUNTIF(Config!$B$15:$B$19,R1594)&gt;0),1,0)</f>
        <v>0</v>
      </c>
      <c r="AA1594" s="1" cm="1">
        <f t="array" ref="AA1594">SUMPRODUCT(LEN(H1594)-LEN(SUBSTITUTE(H1594,{"0";"1";"2";"3";"4";"5";"6";"7";"8";"9"},"")))</f>
        <v>12</v>
      </c>
      <c r="AC1594" t="str">
        <f t="shared" si="170"/>
        <v/>
      </c>
      <c r="AD1594">
        <f t="shared" si="171"/>
        <v>1</v>
      </c>
      <c r="AE1594">
        <f t="shared" si="172"/>
        <v>1</v>
      </c>
      <c r="AF1594" t="str">
        <f t="shared" si="173"/>
        <v>No</v>
      </c>
      <c r="AG1594" t="str">
        <f t="shared" ca="1" si="174"/>
        <v/>
      </c>
      <c r="AH1594" t="str">
        <f ca="1">IF(OR(V1594="",AG1594=""),"Yes",IF(AG1594&gt;Config!$B$41,"Yes","No"))</f>
        <v>Yes</v>
      </c>
    </row>
    <row r="1595" spans="1:34" x14ac:dyDescent="0.25">
      <c r="A1595" s="1" t="s">
        <v>12209</v>
      </c>
      <c r="B1595" s="1" t="s">
        <v>1450</v>
      </c>
      <c r="C1595" s="1" t="s">
        <v>659</v>
      </c>
      <c r="D1595" s="1" t="s">
        <v>12210</v>
      </c>
      <c r="E1595" s="1" t="s">
        <v>34714</v>
      </c>
      <c r="F1595" s="1" t="s">
        <v>12211</v>
      </c>
      <c r="G1595" t="str">
        <f t="shared" si="168"/>
        <v>Valid</v>
      </c>
      <c r="H1595" s="1" t="s">
        <v>12212</v>
      </c>
      <c r="I1595" t="str" cm="1">
        <f t="array" ref="I1595">IF(OR(TRIM(H1595)="",ISNUMBER(SEARCH("#",H1595)),AA1595&lt;Config!$B$8,SUMPRODUCT(--ISNUMBER(SEARCH({"a";"b";"c";"d";"e";"f";"g";"h";"i";"j";"k";"l";"m";"n";"o";"p";"q";"r";"s";"t";"u";"v";"w";"x";"y";"z"},H1595)))&gt;0),"Invalid","Valid")</f>
        <v>Valid</v>
      </c>
      <c r="J1595" s="1" t="s">
        <v>12213</v>
      </c>
      <c r="K1595" s="1" t="s">
        <v>504</v>
      </c>
      <c r="L1595" s="1" t="s">
        <v>265</v>
      </c>
      <c r="M1595" s="1" t="s">
        <v>33827</v>
      </c>
      <c r="N1595" s="1" t="s">
        <v>33819</v>
      </c>
      <c r="O1595" s="1" t="s">
        <v>32</v>
      </c>
      <c r="P1595" t="s">
        <v>87</v>
      </c>
      <c r="Q1595" s="1" t="s">
        <v>438</v>
      </c>
      <c r="R1595" s="1" t="s">
        <v>136</v>
      </c>
      <c r="S1595" s="1" t="s">
        <v>12214</v>
      </c>
      <c r="T1595" s="1" t="s">
        <v>12215</v>
      </c>
      <c r="U1595" s="1" t="s">
        <v>12216</v>
      </c>
      <c r="V1595" s="1" t="s">
        <v>12217</v>
      </c>
      <c r="W1595" s="1" t="s">
        <v>60</v>
      </c>
      <c r="X1595" t="str">
        <f t="shared" si="169"/>
        <v>Complete</v>
      </c>
      <c r="Y1595">
        <f>MAX(0,100-IF(G1595="Invalid",Config!$B$5,0)-IF(I1595="Invalid",Config!$B$6,0)-IF(X1595="Incomplete",Config!$B$7,0)-IF(AF1595="Yes",Config!$B$37,0))</f>
        <v>75</v>
      </c>
      <c r="Z1595" s="1">
        <f>IF(OR(TRIM(B1595)="",COUNTIF(Config!$B$15:$B$19,B1595)&gt;0),1,0)+IF(OR(TRIM(C1595)="",COUNTIF(Config!$B$15:$B$19,C1595)&gt;0),1,0)+IF(OR(TRIM(F1595)="",COUNTIF(Config!$B$15:$B$19,F1595)&gt;0),1,0)+IF(OR(TRIM(H1595)="",COUNTIF(Config!$B$15:$B$19,H1595)&gt;0),1,0)+IF(OR(TRIM(E1595)="",COUNTIF(Config!$B$15:$B$19,E1595)&gt;0),1,0)+IF(OR(TRIM(K1595)="",COUNTIF(Config!$B$15:$B$19,K1595)&gt;0),1,0)+IF(OR(TRIM(P1595)="",COUNTIF(Config!$B$15:$B$19,P1595)&gt;0),1,0)+IF(OR(TRIM(R1595)="",COUNTIF(Config!$B$15:$B$19,R1595)&gt;0),1,0)</f>
        <v>0</v>
      </c>
      <c r="AA1595" s="1" cm="1">
        <f t="array" ref="AA1595">SUMPRODUCT(LEN(H1595)-LEN(SUBSTITUTE(H1595,{"0";"1";"2";"3";"4";"5";"6";"7";"8";"9"},"")))</f>
        <v>11</v>
      </c>
      <c r="AC1595" t="str">
        <f t="shared" si="170"/>
        <v>Potential Duplicate</v>
      </c>
      <c r="AD1595">
        <f t="shared" si="171"/>
        <v>2</v>
      </c>
      <c r="AE1595">
        <f t="shared" si="172"/>
        <v>2</v>
      </c>
      <c r="AF1595" t="str">
        <f t="shared" si="173"/>
        <v>Yes</v>
      </c>
      <c r="AG1595">
        <f t="shared" ca="1" si="174"/>
        <v>512</v>
      </c>
      <c r="AH1595" t="str">
        <f ca="1">IF(OR(V1595="",AG1595=""),"Yes",IF(AG1595&gt;Config!$B$41,"Yes","No"))</f>
        <v>Yes</v>
      </c>
    </row>
    <row r="1596" spans="1:34" x14ac:dyDescent="0.25">
      <c r="A1596" s="1" t="s">
        <v>12218</v>
      </c>
      <c r="B1596" s="1" t="s">
        <v>577</v>
      </c>
      <c r="C1596" s="1" t="s">
        <v>1806</v>
      </c>
      <c r="D1596" s="1" t="s">
        <v>12219</v>
      </c>
      <c r="E1596" s="1" t="s">
        <v>339</v>
      </c>
      <c r="F1596" s="1" t="s">
        <v>12220</v>
      </c>
      <c r="G1596" t="str">
        <f t="shared" si="168"/>
        <v>Valid</v>
      </c>
      <c r="H1596" s="1" t="s">
        <v>12221</v>
      </c>
      <c r="I1596" t="str" cm="1">
        <f t="array" ref="I1596">IF(OR(TRIM(H1596)="",ISNUMBER(SEARCH("#",H1596)),AA1596&lt;Config!$B$8,SUMPRODUCT(--ISNUMBER(SEARCH({"a";"b";"c";"d";"e";"f";"g";"h";"i";"j";"k";"l";"m";"n";"o";"p";"q";"r";"s";"t";"u";"v";"w";"x";"y";"z"},H1596)))&gt;0),"Invalid","Valid")</f>
        <v>Valid</v>
      </c>
      <c r="J1596" s="1" t="s">
        <v>12222</v>
      </c>
      <c r="K1596" s="1" t="s">
        <v>722</v>
      </c>
      <c r="L1596" s="1" t="s">
        <v>84</v>
      </c>
      <c r="M1596" s="1" t="s">
        <v>33825</v>
      </c>
      <c r="N1596" s="1" t="s">
        <v>86</v>
      </c>
      <c r="O1596" s="1" t="s">
        <v>32</v>
      </c>
      <c r="P1596" t="s">
        <v>87</v>
      </c>
      <c r="Q1596" s="1" t="s">
        <v>166</v>
      </c>
      <c r="R1596" s="1" t="s">
        <v>379</v>
      </c>
      <c r="S1596" s="1" t="s">
        <v>12223</v>
      </c>
      <c r="T1596" s="1" t="s">
        <v>12224</v>
      </c>
      <c r="U1596" s="1" t="s">
        <v>12225</v>
      </c>
      <c r="V1596" s="1" t="s">
        <v>12226</v>
      </c>
      <c r="W1596" s="1" t="s">
        <v>125</v>
      </c>
      <c r="X1596" t="str">
        <f t="shared" si="169"/>
        <v>Complete</v>
      </c>
      <c r="Y1596">
        <f>MAX(0,100-IF(G1596="Invalid",Config!$B$5,0)-IF(I1596="Invalid",Config!$B$6,0)-IF(X1596="Incomplete",Config!$B$7,0)-IF(AF1596="Yes",Config!$B$37,0))</f>
        <v>100</v>
      </c>
      <c r="Z1596" s="1">
        <f>IF(OR(TRIM(B1596)="",COUNTIF(Config!$B$15:$B$19,B1596)&gt;0),1,0)+IF(OR(TRIM(C1596)="",COUNTIF(Config!$B$15:$B$19,C1596)&gt;0),1,0)+IF(OR(TRIM(F1596)="",COUNTIF(Config!$B$15:$B$19,F1596)&gt;0),1,0)+IF(OR(TRIM(H1596)="",COUNTIF(Config!$B$15:$B$19,H1596)&gt;0),1,0)+IF(OR(TRIM(E1596)="",COUNTIF(Config!$B$15:$B$19,E1596)&gt;0),1,0)+IF(OR(TRIM(K1596)="",COUNTIF(Config!$B$15:$B$19,K1596)&gt;0),1,0)+IF(OR(TRIM(P1596)="",COUNTIF(Config!$B$15:$B$19,P1596)&gt;0),1,0)+IF(OR(TRIM(R1596)="",COUNTIF(Config!$B$15:$B$19,R1596)&gt;0),1,0)</f>
        <v>0</v>
      </c>
      <c r="AA1596" s="1" cm="1">
        <f t="array" ref="AA1596">SUMPRODUCT(LEN(H1596)-LEN(SUBSTITUTE(H1596,{"0";"1";"2";"3";"4";"5";"6";"7";"8";"9"},"")))</f>
        <v>11</v>
      </c>
      <c r="AC1596" t="str">
        <f t="shared" si="170"/>
        <v/>
      </c>
      <c r="AD1596">
        <f t="shared" si="171"/>
        <v>1</v>
      </c>
      <c r="AE1596">
        <f t="shared" si="172"/>
        <v>1</v>
      </c>
      <c r="AF1596" t="str">
        <f t="shared" si="173"/>
        <v>No</v>
      </c>
      <c r="AG1596">
        <f t="shared" ca="1" si="174"/>
        <v>879</v>
      </c>
      <c r="AH1596" t="str">
        <f ca="1">IF(OR(V1596="",AG1596=""),"Yes",IF(AG1596&gt;Config!$B$41,"Yes","No"))</f>
        <v>Yes</v>
      </c>
    </row>
    <row r="1597" spans="1:34" x14ac:dyDescent="0.25">
      <c r="A1597" s="1" t="s">
        <v>12227</v>
      </c>
      <c r="B1597" s="1" t="s">
        <v>1634</v>
      </c>
      <c r="C1597" s="1" t="s">
        <v>1441</v>
      </c>
      <c r="D1597" s="1" t="s">
        <v>34715</v>
      </c>
      <c r="E1597" s="1" t="s">
        <v>34716</v>
      </c>
      <c r="F1597" s="1" t="s">
        <v>12228</v>
      </c>
      <c r="G1597" t="str">
        <f t="shared" si="168"/>
        <v>Valid</v>
      </c>
      <c r="H1597" s="1" t="s">
        <v>12229</v>
      </c>
      <c r="I1597" t="str" cm="1">
        <f t="array" ref="I1597">IF(OR(TRIM(H1597)="",ISNUMBER(SEARCH("#",H1597)),AA1597&lt;Config!$B$8,SUMPRODUCT(--ISNUMBER(SEARCH({"a";"b";"c";"d";"e";"f";"g";"h";"i";"j";"k";"l";"m";"n";"o";"p";"q";"r";"s";"t";"u";"v";"w";"x";"y";"z"},H1597)))&gt;0),"Invalid","Valid")</f>
        <v>Valid</v>
      </c>
      <c r="J1597" s="1" t="s">
        <v>12230</v>
      </c>
      <c r="K1597" s="1" t="s">
        <v>722</v>
      </c>
      <c r="L1597" s="1" t="s">
        <v>84</v>
      </c>
      <c r="M1597" s="1" t="s">
        <v>235</v>
      </c>
      <c r="N1597" s="1" t="s">
        <v>68</v>
      </c>
      <c r="O1597" s="1" t="s">
        <v>52</v>
      </c>
      <c r="P1597" t="s">
        <v>33</v>
      </c>
      <c r="Q1597" s="1" t="s">
        <v>1099</v>
      </c>
      <c r="R1597" s="1" t="s">
        <v>2361</v>
      </c>
      <c r="S1597" s="1" t="s">
        <v>12231</v>
      </c>
      <c r="T1597" s="1" t="s">
        <v>12232</v>
      </c>
      <c r="U1597" s="1" t="s">
        <v>10882</v>
      </c>
      <c r="V1597" s="1" t="s">
        <v>2259</v>
      </c>
      <c r="W1597" s="1" t="s">
        <v>40</v>
      </c>
      <c r="X1597" t="str">
        <f t="shared" si="169"/>
        <v>Complete</v>
      </c>
      <c r="Y1597">
        <f>MAX(0,100-IF(G1597="Invalid",Config!$B$5,0)-IF(I1597="Invalid",Config!$B$6,0)-IF(X1597="Incomplete",Config!$B$7,0)-IF(AF1597="Yes",Config!$B$37,0))</f>
        <v>100</v>
      </c>
      <c r="Z1597" s="1">
        <f>IF(OR(TRIM(B1597)="",COUNTIF(Config!$B$15:$B$19,B1597)&gt;0),1,0)+IF(OR(TRIM(C1597)="",COUNTIF(Config!$B$15:$B$19,C1597)&gt;0),1,0)+IF(OR(TRIM(F1597)="",COUNTIF(Config!$B$15:$B$19,F1597)&gt;0),1,0)+IF(OR(TRIM(H1597)="",COUNTIF(Config!$B$15:$B$19,H1597)&gt;0),1,0)+IF(OR(TRIM(E1597)="",COUNTIF(Config!$B$15:$B$19,E1597)&gt;0),1,0)+IF(OR(TRIM(K1597)="",COUNTIF(Config!$B$15:$B$19,K1597)&gt;0),1,0)+IF(OR(TRIM(P1597)="",COUNTIF(Config!$B$15:$B$19,P1597)&gt;0),1,0)+IF(OR(TRIM(R1597)="",COUNTIF(Config!$B$15:$B$19,R1597)&gt;0),1,0)</f>
        <v>0</v>
      </c>
      <c r="AA1597" s="1" cm="1">
        <f t="array" ref="AA1597">SUMPRODUCT(LEN(H1597)-LEN(SUBSTITUTE(H1597,{"0";"1";"2";"3";"4";"5";"6";"7";"8";"9"},"")))</f>
        <v>10</v>
      </c>
      <c r="AC1597" t="str">
        <f t="shared" si="170"/>
        <v/>
      </c>
      <c r="AD1597">
        <f t="shared" si="171"/>
        <v>1</v>
      </c>
      <c r="AE1597">
        <f t="shared" si="172"/>
        <v>1</v>
      </c>
      <c r="AF1597" t="str">
        <f t="shared" si="173"/>
        <v>No</v>
      </c>
      <c r="AG1597">
        <f t="shared" ca="1" si="174"/>
        <v>66</v>
      </c>
      <c r="AH1597" t="str">
        <f ca="1">IF(OR(V1597="",AG1597=""),"Yes",IF(AG1597&gt;Config!$B$41,"Yes","No"))</f>
        <v>No</v>
      </c>
    </row>
    <row r="1598" spans="1:34" x14ac:dyDescent="0.25">
      <c r="A1598" s="1" t="s">
        <v>12233</v>
      </c>
      <c r="B1598" s="1" t="s">
        <v>77</v>
      </c>
      <c r="C1598" s="1" t="s">
        <v>273</v>
      </c>
      <c r="D1598" s="1" t="s">
        <v>12234</v>
      </c>
      <c r="E1598" s="1" t="s">
        <v>34717</v>
      </c>
      <c r="F1598" s="1" t="s">
        <v>12235</v>
      </c>
      <c r="G1598" t="str">
        <f t="shared" si="168"/>
        <v>Valid</v>
      </c>
      <c r="H1598" s="1" t="s">
        <v>12236</v>
      </c>
      <c r="I1598" t="str" cm="1">
        <f t="array" ref="I1598">IF(OR(TRIM(H1598)="",ISNUMBER(SEARCH("#",H1598)),AA1598&lt;Config!$B$8,SUMPRODUCT(--ISNUMBER(SEARCH({"a";"b";"c";"d";"e";"f";"g";"h";"i";"j";"k";"l";"m";"n";"o";"p";"q";"r";"s";"t";"u";"v";"w";"x";"y";"z"},H1598)))&gt;0),"Invalid","Valid")</f>
        <v>Valid</v>
      </c>
      <c r="J1598" s="1" t="s">
        <v>12237</v>
      </c>
      <c r="K1598" s="1" t="s">
        <v>516</v>
      </c>
      <c r="L1598" s="1" t="s">
        <v>67</v>
      </c>
      <c r="M1598" s="1" t="s">
        <v>251</v>
      </c>
      <c r="N1598" s="1" t="s">
        <v>358</v>
      </c>
      <c r="O1598" s="1" t="s">
        <v>52</v>
      </c>
      <c r="P1598" t="s">
        <v>33</v>
      </c>
      <c r="Q1598" s="1" t="s">
        <v>1664</v>
      </c>
      <c r="R1598" s="1" t="s">
        <v>482</v>
      </c>
      <c r="S1598" s="1" t="s">
        <v>12238</v>
      </c>
      <c r="T1598" s="1" t="s">
        <v>12239</v>
      </c>
      <c r="U1598" s="1" t="s">
        <v>4035</v>
      </c>
      <c r="V1598" s="1" t="s">
        <v>485</v>
      </c>
      <c r="W1598" s="1" t="s">
        <v>384</v>
      </c>
      <c r="X1598" t="str">
        <f t="shared" si="169"/>
        <v>Complete</v>
      </c>
      <c r="Y1598">
        <f>MAX(0,100-IF(G1598="Invalid",Config!$B$5,0)-IF(I1598="Invalid",Config!$B$6,0)-IF(X1598="Incomplete",Config!$B$7,0)-IF(AF1598="Yes",Config!$B$37,0))</f>
        <v>100</v>
      </c>
      <c r="Z1598" s="1">
        <f>IF(OR(TRIM(B1598)="",COUNTIF(Config!$B$15:$B$19,B1598)&gt;0),1,0)+IF(OR(TRIM(C1598)="",COUNTIF(Config!$B$15:$B$19,C1598)&gt;0),1,0)+IF(OR(TRIM(F1598)="",COUNTIF(Config!$B$15:$B$19,F1598)&gt;0),1,0)+IF(OR(TRIM(H1598)="",COUNTIF(Config!$B$15:$B$19,H1598)&gt;0),1,0)+IF(OR(TRIM(E1598)="",COUNTIF(Config!$B$15:$B$19,E1598)&gt;0),1,0)+IF(OR(TRIM(K1598)="",COUNTIF(Config!$B$15:$B$19,K1598)&gt;0),1,0)+IF(OR(TRIM(P1598)="",COUNTIF(Config!$B$15:$B$19,P1598)&gt;0),1,0)+IF(OR(TRIM(R1598)="",COUNTIF(Config!$B$15:$B$19,R1598)&gt;0),1,0)</f>
        <v>0</v>
      </c>
      <c r="AA1598" s="1" cm="1">
        <f t="array" ref="AA1598">SUMPRODUCT(LEN(H1598)-LEN(SUBSTITUTE(H1598,{"0";"1";"2";"3";"4";"5";"6";"7";"8";"9"},"")))</f>
        <v>10</v>
      </c>
      <c r="AC1598" t="str">
        <f t="shared" si="170"/>
        <v/>
      </c>
      <c r="AD1598">
        <f t="shared" si="171"/>
        <v>1</v>
      </c>
      <c r="AE1598">
        <f t="shared" si="172"/>
        <v>1</v>
      </c>
      <c r="AF1598" t="str">
        <f t="shared" si="173"/>
        <v>No</v>
      </c>
      <c r="AG1598">
        <f t="shared" ca="1" si="174"/>
        <v>498</v>
      </c>
      <c r="AH1598" t="str">
        <f ca="1">IF(OR(V1598="",AG1598=""),"Yes",IF(AG1598&gt;Config!$B$41,"Yes","No"))</f>
        <v>Yes</v>
      </c>
    </row>
    <row r="1599" spans="1:34" x14ac:dyDescent="0.25">
      <c r="A1599" s="1" t="s">
        <v>12240</v>
      </c>
      <c r="B1599" s="1" t="s">
        <v>2374</v>
      </c>
      <c r="C1599" s="1" t="s">
        <v>1339</v>
      </c>
      <c r="D1599" s="1" t="s">
        <v>12241</v>
      </c>
      <c r="E1599" s="1" t="s">
        <v>34557</v>
      </c>
      <c r="F1599" s="1" t="s">
        <v>12242</v>
      </c>
      <c r="G1599" t="str">
        <f t="shared" si="168"/>
        <v>Valid</v>
      </c>
      <c r="H1599" s="1" t="s">
        <v>12243</v>
      </c>
      <c r="I1599" t="str" cm="1">
        <f t="array" ref="I1599">IF(OR(TRIM(H1599)="",ISNUMBER(SEARCH("#",H1599)),AA1599&lt;Config!$B$8,SUMPRODUCT(--ISNUMBER(SEARCH({"a";"b";"c";"d";"e";"f";"g";"h";"i";"j";"k";"l";"m";"n";"o";"p";"q";"r";"s";"t";"u";"v";"w";"x";"y";"z"},H1599)))&gt;0),"Invalid","Valid")</f>
        <v>Valid</v>
      </c>
      <c r="J1599" s="1" t="s">
        <v>12244</v>
      </c>
      <c r="K1599" s="1" t="s">
        <v>178</v>
      </c>
      <c r="L1599" s="1" t="s">
        <v>450</v>
      </c>
      <c r="M1599" s="1" t="s">
        <v>33827</v>
      </c>
      <c r="N1599" s="1" t="s">
        <v>148</v>
      </c>
      <c r="O1599" s="1" t="s">
        <v>196</v>
      </c>
      <c r="P1599" t="s">
        <v>328</v>
      </c>
      <c r="Q1599" s="1" t="s">
        <v>1046</v>
      </c>
      <c r="R1599" s="1" t="s">
        <v>330</v>
      </c>
      <c r="S1599" s="1" t="s">
        <v>12245</v>
      </c>
      <c r="T1599" s="1" t="s">
        <v>12246</v>
      </c>
      <c r="U1599" s="1" t="s">
        <v>7105</v>
      </c>
      <c r="V1599" s="1" t="s">
        <v>1598</v>
      </c>
      <c r="W1599" s="1" t="s">
        <v>125</v>
      </c>
      <c r="X1599" t="str">
        <f t="shared" si="169"/>
        <v>Complete</v>
      </c>
      <c r="Y1599">
        <f>MAX(0,100-IF(G1599="Invalid",Config!$B$5,0)-IF(I1599="Invalid",Config!$B$6,0)-IF(X1599="Incomplete",Config!$B$7,0)-IF(AF1599="Yes",Config!$B$37,0))</f>
        <v>100</v>
      </c>
      <c r="Z1599" s="1">
        <f>IF(OR(TRIM(B1599)="",COUNTIF(Config!$B$15:$B$19,B1599)&gt;0),1,0)+IF(OR(TRIM(C1599)="",COUNTIF(Config!$B$15:$B$19,C1599)&gt;0),1,0)+IF(OR(TRIM(F1599)="",COUNTIF(Config!$B$15:$B$19,F1599)&gt;0),1,0)+IF(OR(TRIM(H1599)="",COUNTIF(Config!$B$15:$B$19,H1599)&gt;0),1,0)+IF(OR(TRIM(E1599)="",COUNTIF(Config!$B$15:$B$19,E1599)&gt;0),1,0)+IF(OR(TRIM(K1599)="",COUNTIF(Config!$B$15:$B$19,K1599)&gt;0),1,0)+IF(OR(TRIM(P1599)="",COUNTIF(Config!$B$15:$B$19,P1599)&gt;0),1,0)+IF(OR(TRIM(R1599)="",COUNTIF(Config!$B$15:$B$19,R1599)&gt;0),1,0)</f>
        <v>0</v>
      </c>
      <c r="AA1599" s="1" cm="1">
        <f t="array" ref="AA1599">SUMPRODUCT(LEN(H1599)-LEN(SUBSTITUTE(H1599,{"0";"1";"2";"3";"4";"5";"6";"7";"8";"9"},"")))</f>
        <v>11</v>
      </c>
      <c r="AC1599" t="str">
        <f t="shared" si="170"/>
        <v/>
      </c>
      <c r="AD1599">
        <f t="shared" si="171"/>
        <v>1</v>
      </c>
      <c r="AE1599">
        <f t="shared" si="172"/>
        <v>1</v>
      </c>
      <c r="AF1599" t="str">
        <f t="shared" si="173"/>
        <v>No</v>
      </c>
      <c r="AG1599">
        <f t="shared" ca="1" si="174"/>
        <v>232</v>
      </c>
      <c r="AH1599" t="str">
        <f ca="1">IF(OR(V1599="",AG1599=""),"Yes",IF(AG1599&gt;Config!$B$41,"Yes","No"))</f>
        <v>No</v>
      </c>
    </row>
    <row r="1600" spans="1:34" x14ac:dyDescent="0.25">
      <c r="A1600" s="1" t="s">
        <v>12247</v>
      </c>
      <c r="B1600" s="1" t="s">
        <v>409</v>
      </c>
      <c r="C1600" s="1" t="s">
        <v>420</v>
      </c>
      <c r="D1600" s="1" t="s">
        <v>12248</v>
      </c>
      <c r="E1600" s="1" t="s">
        <v>34718</v>
      </c>
      <c r="F1600" s="1" t="s">
        <v>12249</v>
      </c>
      <c r="G1600" t="str">
        <f t="shared" si="168"/>
        <v>Valid</v>
      </c>
      <c r="H1600" s="1" t="s">
        <v>12250</v>
      </c>
      <c r="I1600" t="str" cm="1">
        <f t="array" ref="I1600">IF(OR(TRIM(H1600)="",ISNUMBER(SEARCH("#",H1600)),AA1600&lt;Config!$B$8,SUMPRODUCT(--ISNUMBER(SEARCH({"a";"b";"c";"d";"e";"f";"g";"h";"i";"j";"k";"l";"m";"n";"o";"p";"q";"r";"s";"t";"u";"v";"w";"x";"y";"z"},H1600)))&gt;0),"Invalid","Valid")</f>
        <v>Valid</v>
      </c>
      <c r="J1600" s="1" t="s">
        <v>12251</v>
      </c>
      <c r="K1600" s="1" t="s">
        <v>1001</v>
      </c>
      <c r="L1600" s="1" t="s">
        <v>265</v>
      </c>
      <c r="M1600" s="1" t="s">
        <v>50</v>
      </c>
      <c r="N1600" s="1" t="s">
        <v>252</v>
      </c>
      <c r="O1600" s="1" t="s">
        <v>180</v>
      </c>
      <c r="P1600" t="s">
        <v>314</v>
      </c>
      <c r="Q1600" s="1" t="s">
        <v>663</v>
      </c>
      <c r="R1600" s="1" t="s">
        <v>663</v>
      </c>
      <c r="S1600" s="1" t="s">
        <v>12252</v>
      </c>
      <c r="T1600" s="1" t="s">
        <v>12253</v>
      </c>
      <c r="U1600" s="1" t="s">
        <v>7373</v>
      </c>
      <c r="V1600" s="1" t="s">
        <v>1247</v>
      </c>
      <c r="W1600" s="1" t="s">
        <v>125</v>
      </c>
      <c r="X1600" t="str">
        <f t="shared" si="169"/>
        <v>Complete</v>
      </c>
      <c r="Y1600">
        <f>MAX(0,100-IF(G1600="Invalid",Config!$B$5,0)-IF(I1600="Invalid",Config!$B$6,0)-IF(X1600="Incomplete",Config!$B$7,0)-IF(AF1600="Yes",Config!$B$37,0))</f>
        <v>100</v>
      </c>
      <c r="Z1600" s="1">
        <f>IF(OR(TRIM(B1600)="",COUNTIF(Config!$B$15:$B$19,B1600)&gt;0),1,0)+IF(OR(TRIM(C1600)="",COUNTIF(Config!$B$15:$B$19,C1600)&gt;0),1,0)+IF(OR(TRIM(F1600)="",COUNTIF(Config!$B$15:$B$19,F1600)&gt;0),1,0)+IF(OR(TRIM(H1600)="",COUNTIF(Config!$B$15:$B$19,H1600)&gt;0),1,0)+IF(OR(TRIM(E1600)="",COUNTIF(Config!$B$15:$B$19,E1600)&gt;0),1,0)+IF(OR(TRIM(K1600)="",COUNTIF(Config!$B$15:$B$19,K1600)&gt;0),1,0)+IF(OR(TRIM(P1600)="",COUNTIF(Config!$B$15:$B$19,P1600)&gt;0),1,0)+IF(OR(TRIM(R1600)="",COUNTIF(Config!$B$15:$B$19,R1600)&gt;0),1,0)</f>
        <v>0</v>
      </c>
      <c r="AA1600" s="1" cm="1">
        <f t="array" ref="AA1600">SUMPRODUCT(LEN(H1600)-LEN(SUBSTITUTE(H1600,{"0";"1";"2";"3";"4";"5";"6";"7";"8";"9"},"")))</f>
        <v>12</v>
      </c>
      <c r="AC1600" t="str">
        <f t="shared" si="170"/>
        <v/>
      </c>
      <c r="AD1600">
        <f t="shared" si="171"/>
        <v>1</v>
      </c>
      <c r="AE1600">
        <f t="shared" si="172"/>
        <v>1</v>
      </c>
      <c r="AF1600" t="str">
        <f t="shared" si="173"/>
        <v>No</v>
      </c>
      <c r="AG1600">
        <f t="shared" ca="1" si="174"/>
        <v>425</v>
      </c>
      <c r="AH1600" t="str">
        <f ca="1">IF(OR(V1600="",AG1600=""),"Yes",IF(AG1600&gt;Config!$B$41,"Yes","No"))</f>
        <v>Yes</v>
      </c>
    </row>
    <row r="1601" spans="1:34" x14ac:dyDescent="0.25">
      <c r="A1601" s="1" t="s">
        <v>12254</v>
      </c>
      <c r="B1601" s="1" t="s">
        <v>156</v>
      </c>
      <c r="C1601" s="1" t="s">
        <v>985</v>
      </c>
      <c r="D1601" s="1" t="s">
        <v>10782</v>
      </c>
      <c r="E1601" s="1" t="s">
        <v>2178</v>
      </c>
      <c r="F1601" s="1" t="s">
        <v>12255</v>
      </c>
      <c r="G1601" t="str">
        <f t="shared" si="168"/>
        <v>Valid</v>
      </c>
      <c r="H1601" s="1" t="s">
        <v>12256</v>
      </c>
      <c r="I1601" t="str" cm="1">
        <f t="array" ref="I1601">IF(OR(TRIM(H1601)="",ISNUMBER(SEARCH("#",H1601)),AA1601&lt;Config!$B$8,SUMPRODUCT(--ISNUMBER(SEARCH({"a";"b";"c";"d";"e";"f";"g";"h";"i";"j";"k";"l";"m";"n";"o";"p";"q";"r";"s";"t";"u";"v";"w";"x";"y";"z"},H1601)))&gt;0),"Invalid","Valid")</f>
        <v>Valid</v>
      </c>
      <c r="J1601" s="1" t="s">
        <v>12257</v>
      </c>
      <c r="K1601" s="1" t="s">
        <v>516</v>
      </c>
      <c r="L1601" s="1" t="s">
        <v>134</v>
      </c>
      <c r="M1601" s="1" t="s">
        <v>33827</v>
      </c>
      <c r="N1601" s="1" t="s">
        <v>51</v>
      </c>
      <c r="O1601" s="1" t="s">
        <v>266</v>
      </c>
      <c r="P1601" t="s">
        <v>344</v>
      </c>
      <c r="Q1601" s="1" t="s">
        <v>971</v>
      </c>
      <c r="R1601" s="1" t="s">
        <v>1141</v>
      </c>
      <c r="S1601" s="1" t="s">
        <v>6715</v>
      </c>
      <c r="T1601" s="1" t="s">
        <v>12258</v>
      </c>
      <c r="U1601" s="1" t="s">
        <v>6371</v>
      </c>
      <c r="V1601" s="1" t="s">
        <v>5162</v>
      </c>
      <c r="W1601" s="1" t="s">
        <v>186</v>
      </c>
      <c r="X1601" t="str">
        <f t="shared" si="169"/>
        <v>Complete</v>
      </c>
      <c r="Y1601">
        <f>MAX(0,100-IF(G1601="Invalid",Config!$B$5,0)-IF(I1601="Invalid",Config!$B$6,0)-IF(X1601="Incomplete",Config!$B$7,0)-IF(AF1601="Yes",Config!$B$37,0))</f>
        <v>100</v>
      </c>
      <c r="Z1601" s="1">
        <f>IF(OR(TRIM(B1601)="",COUNTIF(Config!$B$15:$B$19,B1601)&gt;0),1,0)+IF(OR(TRIM(C1601)="",COUNTIF(Config!$B$15:$B$19,C1601)&gt;0),1,0)+IF(OR(TRIM(F1601)="",COUNTIF(Config!$B$15:$B$19,F1601)&gt;0),1,0)+IF(OR(TRIM(H1601)="",COUNTIF(Config!$B$15:$B$19,H1601)&gt;0),1,0)+IF(OR(TRIM(E1601)="",COUNTIF(Config!$B$15:$B$19,E1601)&gt;0),1,0)+IF(OR(TRIM(K1601)="",COUNTIF(Config!$B$15:$B$19,K1601)&gt;0),1,0)+IF(OR(TRIM(P1601)="",COUNTIF(Config!$B$15:$B$19,P1601)&gt;0),1,0)+IF(OR(TRIM(R1601)="",COUNTIF(Config!$B$15:$B$19,R1601)&gt;0),1,0)</f>
        <v>0</v>
      </c>
      <c r="AA1601" s="1" cm="1">
        <f t="array" ref="AA1601">SUMPRODUCT(LEN(H1601)-LEN(SUBSTITUTE(H1601,{"0";"1";"2";"3";"4";"5";"6";"7";"8";"9"},"")))</f>
        <v>11</v>
      </c>
      <c r="AC1601" t="str">
        <f t="shared" si="170"/>
        <v/>
      </c>
      <c r="AD1601">
        <f t="shared" si="171"/>
        <v>1</v>
      </c>
      <c r="AE1601">
        <f t="shared" si="172"/>
        <v>1</v>
      </c>
      <c r="AF1601" t="str">
        <f t="shared" si="173"/>
        <v>No</v>
      </c>
      <c r="AG1601">
        <f t="shared" ca="1" si="174"/>
        <v>223</v>
      </c>
      <c r="AH1601" t="str">
        <f ca="1">IF(OR(V1601="",AG1601=""),"Yes",IF(AG1601&gt;Config!$B$41,"Yes","No"))</f>
        <v>No</v>
      </c>
    </row>
    <row r="1602" spans="1:34" x14ac:dyDescent="0.25">
      <c r="A1602" s="1" t="s">
        <v>12259</v>
      </c>
      <c r="B1602" s="1" t="s">
        <v>818</v>
      </c>
      <c r="C1602" s="1" t="s">
        <v>308</v>
      </c>
      <c r="D1602" s="1" t="s">
        <v>12260</v>
      </c>
      <c r="E1602" s="1" t="s">
        <v>339</v>
      </c>
      <c r="F1602" s="1" t="s">
        <v>12261</v>
      </c>
      <c r="G1602" t="str">
        <f t="shared" si="168"/>
        <v>Valid</v>
      </c>
      <c r="H1602" s="1" t="s">
        <v>12262</v>
      </c>
      <c r="I1602" t="str" cm="1">
        <f t="array" ref="I1602">IF(OR(TRIM(H1602)="",ISNUMBER(SEARCH("#",H1602)),AA1602&lt;Config!$B$8,SUMPRODUCT(--ISNUMBER(SEARCH({"a";"b";"c";"d";"e";"f";"g";"h";"i";"j";"k";"l";"m";"n";"o";"p";"q";"r";"s";"t";"u";"v";"w";"x";"y";"z"},H1602)))&gt;0),"Invalid","Valid")</f>
        <v>Valid</v>
      </c>
      <c r="J1602" s="1" t="s">
        <v>12263</v>
      </c>
      <c r="K1602" s="1" t="s">
        <v>1001</v>
      </c>
      <c r="L1602" s="1" t="s">
        <v>49</v>
      </c>
      <c r="M1602" s="1" t="s">
        <v>391</v>
      </c>
      <c r="N1602" s="1" t="s">
        <v>86</v>
      </c>
      <c r="O1602" s="1" t="s">
        <v>149</v>
      </c>
      <c r="P1602" t="s">
        <v>33</v>
      </c>
      <c r="Q1602" s="1" t="s">
        <v>119</v>
      </c>
      <c r="R1602" s="1" t="s">
        <v>1716</v>
      </c>
      <c r="S1602" s="1" t="s">
        <v>12264</v>
      </c>
      <c r="T1602" s="1" t="s">
        <v>12265</v>
      </c>
      <c r="U1602" s="1" t="s">
        <v>926</v>
      </c>
      <c r="V1602" s="1" t="s">
        <v>140</v>
      </c>
      <c r="W1602" s="1" t="s">
        <v>186</v>
      </c>
      <c r="X1602" t="str">
        <f t="shared" si="169"/>
        <v>Complete</v>
      </c>
      <c r="Y1602">
        <f>MAX(0,100-IF(G1602="Invalid",Config!$B$5,0)-IF(I1602="Invalid",Config!$B$6,0)-IF(X1602="Incomplete",Config!$B$7,0)-IF(AF1602="Yes",Config!$B$37,0))</f>
        <v>100</v>
      </c>
      <c r="Z1602" s="1">
        <f>IF(OR(TRIM(B1602)="",COUNTIF(Config!$B$15:$B$19,B1602)&gt;0),1,0)+IF(OR(TRIM(C1602)="",COUNTIF(Config!$B$15:$B$19,C1602)&gt;0),1,0)+IF(OR(TRIM(F1602)="",COUNTIF(Config!$B$15:$B$19,F1602)&gt;0),1,0)+IF(OR(TRIM(H1602)="",COUNTIF(Config!$B$15:$B$19,H1602)&gt;0),1,0)+IF(OR(TRIM(E1602)="",COUNTIF(Config!$B$15:$B$19,E1602)&gt;0),1,0)+IF(OR(TRIM(K1602)="",COUNTIF(Config!$B$15:$B$19,K1602)&gt;0),1,0)+IF(OR(TRIM(P1602)="",COUNTIF(Config!$B$15:$B$19,P1602)&gt;0),1,0)+IF(OR(TRIM(R1602)="",COUNTIF(Config!$B$15:$B$19,R1602)&gt;0),1,0)</f>
        <v>0</v>
      </c>
      <c r="AA1602" s="1" cm="1">
        <f t="array" ref="AA1602">SUMPRODUCT(LEN(H1602)-LEN(SUBSTITUTE(H1602,{"0";"1";"2";"3";"4";"5";"6";"7";"8";"9"},"")))</f>
        <v>10</v>
      </c>
      <c r="AC1602" t="str">
        <f t="shared" si="170"/>
        <v/>
      </c>
      <c r="AD1602">
        <f t="shared" si="171"/>
        <v>1</v>
      </c>
      <c r="AE1602">
        <f t="shared" si="172"/>
        <v>1</v>
      </c>
      <c r="AF1602" t="str">
        <f t="shared" si="173"/>
        <v>No</v>
      </c>
      <c r="AG1602">
        <f t="shared" ca="1" si="174"/>
        <v>37</v>
      </c>
      <c r="AH1602" t="str">
        <f ca="1">IF(OR(V1602="",AG1602=""),"Yes",IF(AG1602&gt;Config!$B$41,"Yes","No"))</f>
        <v>No</v>
      </c>
    </row>
    <row r="1603" spans="1:34" x14ac:dyDescent="0.25">
      <c r="A1603" s="1" t="s">
        <v>12266</v>
      </c>
      <c r="B1603" s="1" t="s">
        <v>678</v>
      </c>
      <c r="C1603" s="1" t="s">
        <v>792</v>
      </c>
      <c r="D1603" s="1" t="s">
        <v>9410</v>
      </c>
      <c r="E1603" s="1" t="s">
        <v>191</v>
      </c>
      <c r="F1603" s="1" t="s">
        <v>12267</v>
      </c>
      <c r="G1603" t="str">
        <f t="shared" ref="G1603:G1666" si="175">IFERROR(IF(OR(TRIM(F1603)="",LEN(F1603)-LEN(SUBSTITUTE(F1603,"@",""))&lt;&gt;1,FIND("@",F1603)=1,RIGHT(F1603,1)=".",ISNUMBER(SEARCH(" ",F1603)),ISERROR(FIND(".",F1603,FIND("@",F1603)+2))),"Invalid","Valid"),"Invalid")</f>
        <v>Valid</v>
      </c>
      <c r="H1603" s="1" t="s">
        <v>12268</v>
      </c>
      <c r="I1603" t="str" cm="1">
        <f t="array" ref="I1603">IF(OR(TRIM(H1603)="",ISNUMBER(SEARCH("#",H1603)),AA1603&lt;Config!$B$8,SUMPRODUCT(--ISNUMBER(SEARCH({"a";"b";"c";"d";"e";"f";"g";"h";"i";"j";"k";"l";"m";"n";"o";"p";"q";"r";"s";"t";"u";"v";"w";"x";"y";"z"},H1603)))&gt;0),"Invalid","Valid")</f>
        <v>Valid</v>
      </c>
      <c r="J1603" s="1" t="s">
        <v>12269</v>
      </c>
      <c r="K1603" s="1" t="s">
        <v>147</v>
      </c>
      <c r="L1603" s="1" t="s">
        <v>164</v>
      </c>
      <c r="M1603" s="1" t="s">
        <v>135</v>
      </c>
      <c r="N1603" s="1" t="s">
        <v>68</v>
      </c>
      <c r="O1603" s="1" t="s">
        <v>196</v>
      </c>
      <c r="P1603" t="s">
        <v>53</v>
      </c>
      <c r="Q1603" s="1" t="s">
        <v>197</v>
      </c>
      <c r="R1603" s="1" t="s">
        <v>415</v>
      </c>
      <c r="S1603" s="1" t="s">
        <v>12270</v>
      </c>
      <c r="T1603" s="1" t="s">
        <v>12271</v>
      </c>
      <c r="U1603" s="1" t="s">
        <v>2251</v>
      </c>
      <c r="V1603" s="1" t="s">
        <v>1397</v>
      </c>
      <c r="W1603" s="1" t="s">
        <v>94</v>
      </c>
      <c r="X1603" t="str">
        <f t="shared" ref="X1603:X1666" si="176">IF(Z1603=0,"Complete","Incomplete")</f>
        <v>Complete</v>
      </c>
      <c r="Y1603">
        <f>MAX(0,100-IF(G1603="Invalid",Config!$B$5,0)-IF(I1603="Invalid",Config!$B$6,0)-IF(X1603="Incomplete",Config!$B$7,0)-IF(AF1603="Yes",Config!$B$37,0))</f>
        <v>100</v>
      </c>
      <c r="Z1603" s="1">
        <f>IF(OR(TRIM(B1603)="",COUNTIF(Config!$B$15:$B$19,B1603)&gt;0),1,0)+IF(OR(TRIM(C1603)="",COUNTIF(Config!$B$15:$B$19,C1603)&gt;0),1,0)+IF(OR(TRIM(F1603)="",COUNTIF(Config!$B$15:$B$19,F1603)&gt;0),1,0)+IF(OR(TRIM(H1603)="",COUNTIF(Config!$B$15:$B$19,H1603)&gt;0),1,0)+IF(OR(TRIM(E1603)="",COUNTIF(Config!$B$15:$B$19,E1603)&gt;0),1,0)+IF(OR(TRIM(K1603)="",COUNTIF(Config!$B$15:$B$19,K1603)&gt;0),1,0)+IF(OR(TRIM(P1603)="",COUNTIF(Config!$B$15:$B$19,P1603)&gt;0),1,0)+IF(OR(TRIM(R1603)="",COUNTIF(Config!$B$15:$B$19,R1603)&gt;0),1,0)</f>
        <v>0</v>
      </c>
      <c r="AA1603" s="1" cm="1">
        <f t="array" ref="AA1603">SUMPRODUCT(LEN(H1603)-LEN(SUBSTITUTE(H1603,{"0";"1";"2";"3";"4";"5";"6";"7";"8";"9"},"")))</f>
        <v>12</v>
      </c>
      <c r="AC1603" t="str">
        <f t="shared" ref="AC1603:AC1666" si="177">_xlfn.TEXTJOIN("; ",TRUE,IF(G1603="Invalid","Invalid Email",""),IF(I1603="Invalid","Invalid Phone",""),IF(X1603="Incomplete","Incomplete Profile",""),IF(AF1603="Yes","Potential Duplicate",""))</f>
        <v/>
      </c>
      <c r="AD1603">
        <f t="shared" ref="AD1603:AD1666" si="178">IF(OR(TRIM(F1603)="",G1603="Invalid"),0,COUNTIF($F$2:$F$5131,F1603))</f>
        <v>1</v>
      </c>
      <c r="AE1603">
        <f t="shared" ref="AE1603:AE1666" si="179">IF(OR(TRIM(H1603)="",I1603="Invalid"),0,COUNTIF($H$2:$H$5131,H1603))</f>
        <v>1</v>
      </c>
      <c r="AF1603" t="str">
        <f t="shared" ref="AF1603:AF1666" si="180">IF(OR(AD1603&gt;1,AE1603&gt;1),"Yes","No")</f>
        <v>No</v>
      </c>
      <c r="AG1603">
        <f t="shared" ref="AG1603:AG1666" ca="1" si="181">IFERROR(TODAY()-DATEVALUE(V1603),IFERROR(TODAY()-DATE(VALUE(RIGHT(V1603,4)),VALUE(MID(V1603,FIND("/",V1603)+1,FIND("/",V1603,FIND("/",V1603)+1)-FIND("/",V1603)-1)),VALUE(LEFT(V1603,FIND("/",V1603)-1))),""))</f>
        <v>273</v>
      </c>
      <c r="AH1603" t="str">
        <f ca="1">IF(OR(V1603="",AG1603=""),"Yes",IF(AG1603&gt;Config!$B$41,"Yes","No"))</f>
        <v>No</v>
      </c>
    </row>
    <row r="1604" spans="1:34" x14ac:dyDescent="0.25">
      <c r="A1604" s="1" t="s">
        <v>12272</v>
      </c>
      <c r="B1604" s="1" t="s">
        <v>336</v>
      </c>
      <c r="C1604" s="1" t="s">
        <v>1806</v>
      </c>
      <c r="D1604" s="1" t="s">
        <v>12273</v>
      </c>
      <c r="E1604" s="1" t="s">
        <v>34719</v>
      </c>
      <c r="F1604" s="1" t="s">
        <v>12274</v>
      </c>
      <c r="G1604" t="str">
        <f t="shared" si="175"/>
        <v>Valid</v>
      </c>
      <c r="H1604" s="1" t="s">
        <v>12275</v>
      </c>
      <c r="I1604" t="str" cm="1">
        <f t="array" ref="I1604">IF(OR(TRIM(H1604)="",ISNUMBER(SEARCH("#",H1604)),AA1604&lt;Config!$B$8,SUMPRODUCT(--ISNUMBER(SEARCH({"a";"b";"c";"d";"e";"f";"g";"h";"i";"j";"k";"l";"m";"n";"o";"p";"q";"r";"s";"t";"u";"v";"w";"x";"y";"z"},H1604)))&gt;0),"Invalid","Valid")</f>
        <v>Valid</v>
      </c>
      <c r="J1604" s="1" t="s">
        <v>12276</v>
      </c>
      <c r="K1604" s="1" t="s">
        <v>117</v>
      </c>
      <c r="L1604" s="1" t="s">
        <v>179</v>
      </c>
      <c r="M1604" s="1" t="s">
        <v>118</v>
      </c>
      <c r="N1604" s="1" t="s">
        <v>31</v>
      </c>
      <c r="O1604" s="1" t="s">
        <v>69</v>
      </c>
      <c r="P1604" t="s">
        <v>53</v>
      </c>
      <c r="Q1604" s="1" t="s">
        <v>54</v>
      </c>
      <c r="R1604" s="1" t="s">
        <v>55</v>
      </c>
      <c r="S1604" s="1" t="s">
        <v>11861</v>
      </c>
      <c r="T1604" s="1" t="s">
        <v>12277</v>
      </c>
      <c r="U1604" s="1" t="s">
        <v>12278</v>
      </c>
      <c r="V1604" s="1" t="s">
        <v>1212</v>
      </c>
      <c r="W1604" s="1" t="s">
        <v>75</v>
      </c>
      <c r="X1604" t="str">
        <f t="shared" si="176"/>
        <v>Complete</v>
      </c>
      <c r="Y1604">
        <f>MAX(0,100-IF(G1604="Invalid",Config!$B$5,0)-IF(I1604="Invalid",Config!$B$6,0)-IF(X1604="Incomplete",Config!$B$7,0)-IF(AF1604="Yes",Config!$B$37,0))</f>
        <v>100</v>
      </c>
      <c r="Z1604" s="1">
        <f>IF(OR(TRIM(B1604)="",COUNTIF(Config!$B$15:$B$19,B1604)&gt;0),1,0)+IF(OR(TRIM(C1604)="",COUNTIF(Config!$B$15:$B$19,C1604)&gt;0),1,0)+IF(OR(TRIM(F1604)="",COUNTIF(Config!$B$15:$B$19,F1604)&gt;0),1,0)+IF(OR(TRIM(H1604)="",COUNTIF(Config!$B$15:$B$19,H1604)&gt;0),1,0)+IF(OR(TRIM(E1604)="",COUNTIF(Config!$B$15:$B$19,E1604)&gt;0),1,0)+IF(OR(TRIM(K1604)="",COUNTIF(Config!$B$15:$B$19,K1604)&gt;0),1,0)+IF(OR(TRIM(P1604)="",COUNTIF(Config!$B$15:$B$19,P1604)&gt;0),1,0)+IF(OR(TRIM(R1604)="",COUNTIF(Config!$B$15:$B$19,R1604)&gt;0),1,0)</f>
        <v>0</v>
      </c>
      <c r="AA1604" s="1" cm="1">
        <f t="array" ref="AA1604">SUMPRODUCT(LEN(H1604)-LEN(SUBSTITUTE(H1604,{"0";"1";"2";"3";"4";"5";"6";"7";"8";"9"},"")))</f>
        <v>12</v>
      </c>
      <c r="AC1604" t="str">
        <f t="shared" si="177"/>
        <v/>
      </c>
      <c r="AD1604">
        <f t="shared" si="178"/>
        <v>1</v>
      </c>
      <c r="AE1604">
        <f t="shared" si="179"/>
        <v>1</v>
      </c>
      <c r="AF1604" t="str">
        <f t="shared" si="180"/>
        <v>No</v>
      </c>
      <c r="AG1604">
        <f t="shared" ca="1" si="181"/>
        <v>228</v>
      </c>
      <c r="AH1604" t="str">
        <f ca="1">IF(OR(V1604="",AG1604=""),"Yes",IF(AG1604&gt;Config!$B$41,"Yes","No"))</f>
        <v>No</v>
      </c>
    </row>
    <row r="1605" spans="1:34" x14ac:dyDescent="0.25">
      <c r="A1605" s="1" t="s">
        <v>12279</v>
      </c>
      <c r="B1605" s="1" t="s">
        <v>295</v>
      </c>
      <c r="C1605" s="1" t="s">
        <v>535</v>
      </c>
      <c r="D1605" s="1" t="s">
        <v>2357</v>
      </c>
      <c r="E1605" s="1" t="s">
        <v>33837</v>
      </c>
      <c r="F1605" s="1" t="s">
        <v>12280</v>
      </c>
      <c r="G1605" t="str">
        <f t="shared" si="175"/>
        <v>Valid</v>
      </c>
      <c r="H1605" s="1" t="s">
        <v>12281</v>
      </c>
      <c r="I1605" t="str" cm="1">
        <f t="array" ref="I1605">IF(OR(TRIM(H1605)="",ISNUMBER(SEARCH("#",H1605)),AA1605&lt;Config!$B$8,SUMPRODUCT(--ISNUMBER(SEARCH({"a";"b";"c";"d";"e";"f";"g";"h";"i";"j";"k";"l";"m";"n";"o";"p";"q";"r";"s";"t";"u";"v";"w";"x";"y";"z"},H1605)))&gt;0),"Invalid","Valid")</f>
        <v>Valid</v>
      </c>
      <c r="J1605" s="1" t="s">
        <v>131</v>
      </c>
      <c r="K1605" s="1" t="s">
        <v>722</v>
      </c>
      <c r="L1605" s="1" t="s">
        <v>102</v>
      </c>
      <c r="M1605" s="1" t="s">
        <v>235</v>
      </c>
      <c r="N1605" s="1" t="s">
        <v>86</v>
      </c>
      <c r="O1605" s="1" t="s">
        <v>52</v>
      </c>
      <c r="P1605" t="s">
        <v>53</v>
      </c>
      <c r="Q1605" s="1" t="s">
        <v>150</v>
      </c>
      <c r="R1605" s="1" t="s">
        <v>415</v>
      </c>
      <c r="S1605" s="1" t="s">
        <v>8515</v>
      </c>
      <c r="T1605" s="1" t="s">
        <v>12282</v>
      </c>
      <c r="U1605" s="1" t="s">
        <v>12283</v>
      </c>
      <c r="V1605" s="1" t="s">
        <v>2806</v>
      </c>
      <c r="W1605" s="1" t="s">
        <v>40</v>
      </c>
      <c r="X1605" t="str">
        <f t="shared" si="176"/>
        <v>Complete</v>
      </c>
      <c r="Y1605">
        <f>MAX(0,100-IF(G1605="Invalid",Config!$B$5,0)-IF(I1605="Invalid",Config!$B$6,0)-IF(X1605="Incomplete",Config!$B$7,0)-IF(AF1605="Yes",Config!$B$37,0))</f>
        <v>75</v>
      </c>
      <c r="Z1605" s="1">
        <f>IF(OR(TRIM(B1605)="",COUNTIF(Config!$B$15:$B$19,B1605)&gt;0),1,0)+IF(OR(TRIM(C1605)="",COUNTIF(Config!$B$15:$B$19,C1605)&gt;0),1,0)+IF(OR(TRIM(F1605)="",COUNTIF(Config!$B$15:$B$19,F1605)&gt;0),1,0)+IF(OR(TRIM(H1605)="",COUNTIF(Config!$B$15:$B$19,H1605)&gt;0),1,0)+IF(OR(TRIM(E1605)="",COUNTIF(Config!$B$15:$B$19,E1605)&gt;0),1,0)+IF(OR(TRIM(K1605)="",COUNTIF(Config!$B$15:$B$19,K1605)&gt;0),1,0)+IF(OR(TRIM(P1605)="",COUNTIF(Config!$B$15:$B$19,P1605)&gt;0),1,0)+IF(OR(TRIM(R1605)="",COUNTIF(Config!$B$15:$B$19,R1605)&gt;0),1,0)</f>
        <v>0</v>
      </c>
      <c r="AA1605" s="1" cm="1">
        <f t="array" ref="AA1605">SUMPRODUCT(LEN(H1605)-LEN(SUBSTITUTE(H1605,{"0";"1";"2";"3";"4";"5";"6";"7";"8";"9"},"")))</f>
        <v>12</v>
      </c>
      <c r="AC1605" t="str">
        <f t="shared" si="177"/>
        <v>Potential Duplicate</v>
      </c>
      <c r="AD1605">
        <f t="shared" si="178"/>
        <v>2</v>
      </c>
      <c r="AE1605">
        <f t="shared" si="179"/>
        <v>2</v>
      </c>
      <c r="AF1605" t="str">
        <f t="shared" si="180"/>
        <v>Yes</v>
      </c>
      <c r="AG1605">
        <f t="shared" ca="1" si="181"/>
        <v>608</v>
      </c>
      <c r="AH1605" t="str">
        <f ca="1">IF(OR(V1605="",AG1605=""),"Yes",IF(AG1605&gt;Config!$B$41,"Yes","No"))</f>
        <v>Yes</v>
      </c>
    </row>
    <row r="1606" spans="1:34" x14ac:dyDescent="0.25">
      <c r="A1606" s="1" t="s">
        <v>12284</v>
      </c>
      <c r="B1606" s="1" t="s">
        <v>33815</v>
      </c>
      <c r="C1606" s="1" t="s">
        <v>296</v>
      </c>
      <c r="D1606" s="1" t="s">
        <v>296</v>
      </c>
      <c r="E1606" s="1" t="s">
        <v>1331</v>
      </c>
      <c r="F1606" s="1" t="s">
        <v>12285</v>
      </c>
      <c r="G1606" t="str">
        <f t="shared" si="175"/>
        <v>Valid</v>
      </c>
      <c r="H1606" s="1" t="s">
        <v>12286</v>
      </c>
      <c r="I1606" t="str" cm="1">
        <f t="array" ref="I1606">IF(OR(TRIM(H1606)="",ISNUMBER(SEARCH("#",H1606)),AA1606&lt;Config!$B$8,SUMPRODUCT(--ISNUMBER(SEARCH({"a";"b";"c";"d";"e";"f";"g";"h";"i";"j";"k";"l";"m";"n";"o";"p";"q";"r";"s";"t";"u";"v";"w";"x";"y";"z"},H1606)))&gt;0),"Invalid","Valid")</f>
        <v>Valid</v>
      </c>
      <c r="J1606" s="1" t="s">
        <v>12287</v>
      </c>
      <c r="K1606" s="1" t="s">
        <v>287</v>
      </c>
      <c r="L1606" s="1" t="s">
        <v>84</v>
      </c>
      <c r="M1606" s="1" t="s">
        <v>391</v>
      </c>
      <c r="N1606" s="1" t="s">
        <v>713</v>
      </c>
      <c r="O1606" s="1" t="s">
        <v>69</v>
      </c>
      <c r="P1606" t="s">
        <v>53</v>
      </c>
      <c r="Q1606" s="1" t="s">
        <v>197</v>
      </c>
      <c r="R1606" s="1" t="s">
        <v>70</v>
      </c>
      <c r="S1606" s="1" t="s">
        <v>8975</v>
      </c>
      <c r="T1606" s="1" t="s">
        <v>12288</v>
      </c>
      <c r="U1606" s="1" t="s">
        <v>7126</v>
      </c>
      <c r="V1606" s="1" t="s">
        <v>1273</v>
      </c>
      <c r="W1606" s="1" t="s">
        <v>202</v>
      </c>
      <c r="X1606" t="str">
        <f t="shared" si="176"/>
        <v>Incomplete</v>
      </c>
      <c r="Y1606">
        <f>MAX(0,100-IF(G1606="Invalid",Config!$B$5,0)-IF(I1606="Invalid",Config!$B$6,0)-IF(X1606="Incomplete",Config!$B$7,0)-IF(AF1606="Yes",Config!$B$37,0))</f>
        <v>60</v>
      </c>
      <c r="Z1606" s="1">
        <f>IF(OR(TRIM(B1606)="",COUNTIF(Config!$B$15:$B$19,B1606)&gt;0),1,0)+IF(OR(TRIM(C1606)="",COUNTIF(Config!$B$15:$B$19,C1606)&gt;0),1,0)+IF(OR(TRIM(F1606)="",COUNTIF(Config!$B$15:$B$19,F1606)&gt;0),1,0)+IF(OR(TRIM(H1606)="",COUNTIF(Config!$B$15:$B$19,H1606)&gt;0),1,0)+IF(OR(TRIM(E1606)="",COUNTIF(Config!$B$15:$B$19,E1606)&gt;0),1,0)+IF(OR(TRIM(K1606)="",COUNTIF(Config!$B$15:$B$19,K1606)&gt;0),1,0)+IF(OR(TRIM(P1606)="",COUNTIF(Config!$B$15:$B$19,P1606)&gt;0),1,0)+IF(OR(TRIM(R1606)="",COUNTIF(Config!$B$15:$B$19,R1606)&gt;0),1,0)</f>
        <v>1</v>
      </c>
      <c r="AA1606" s="1" cm="1">
        <f t="array" ref="AA1606">SUMPRODUCT(LEN(H1606)-LEN(SUBSTITUTE(H1606,{"0";"1";"2";"3";"4";"5";"6";"7";"8";"9"},"")))</f>
        <v>12</v>
      </c>
      <c r="AC1606" t="str">
        <f t="shared" si="177"/>
        <v>Incomplete Profile</v>
      </c>
      <c r="AD1606">
        <f t="shared" si="178"/>
        <v>1</v>
      </c>
      <c r="AE1606">
        <f t="shared" si="179"/>
        <v>1</v>
      </c>
      <c r="AF1606" t="str">
        <f t="shared" si="180"/>
        <v>No</v>
      </c>
      <c r="AG1606" t="str">
        <f t="shared" ca="1" si="181"/>
        <v/>
      </c>
      <c r="AH1606" t="str">
        <f ca="1">IF(OR(V1606="",AG1606=""),"Yes",IF(AG1606&gt;Config!$B$41,"Yes","No"))</f>
        <v>Yes</v>
      </c>
    </row>
    <row r="1607" spans="1:34" x14ac:dyDescent="0.25">
      <c r="A1607" s="1" t="s">
        <v>12289</v>
      </c>
      <c r="B1607" s="1" t="s">
        <v>1450</v>
      </c>
      <c r="C1607" s="1" t="s">
        <v>679</v>
      </c>
      <c r="D1607" s="1" t="s">
        <v>12290</v>
      </c>
      <c r="E1607" s="1" t="s">
        <v>33907</v>
      </c>
      <c r="F1607" s="1" t="s">
        <v>12291</v>
      </c>
      <c r="G1607" t="str">
        <f t="shared" si="175"/>
        <v>Valid</v>
      </c>
      <c r="H1607" s="1" t="s">
        <v>12292</v>
      </c>
      <c r="I1607" t="str" cm="1">
        <f t="array" ref="I1607">IF(OR(TRIM(H1607)="",ISNUMBER(SEARCH("#",H1607)),AA1607&lt;Config!$B$8,SUMPRODUCT(--ISNUMBER(SEARCH({"a";"b";"c";"d";"e";"f";"g";"h";"i";"j";"k";"l";"m";"n";"o";"p";"q";"r";"s";"t";"u";"v";"w";"x";"y";"z"},H1607)))&gt;0),"Invalid","Valid")</f>
        <v>Valid</v>
      </c>
      <c r="J1607" s="1" t="s">
        <v>12293</v>
      </c>
      <c r="K1607" s="1" t="s">
        <v>264</v>
      </c>
      <c r="L1607" s="1" t="s">
        <v>164</v>
      </c>
      <c r="M1607" s="1" t="s">
        <v>462</v>
      </c>
      <c r="N1607" s="1" t="s">
        <v>252</v>
      </c>
      <c r="O1607" s="1" t="s">
        <v>266</v>
      </c>
      <c r="P1607" t="s">
        <v>53</v>
      </c>
      <c r="Q1607" s="1" t="s">
        <v>55</v>
      </c>
      <c r="R1607" s="1" t="s">
        <v>415</v>
      </c>
      <c r="S1607" s="1" t="s">
        <v>12294</v>
      </c>
      <c r="T1607" s="1" t="s">
        <v>12295</v>
      </c>
      <c r="U1607" s="1" t="s">
        <v>10519</v>
      </c>
      <c r="V1607" s="1" t="s">
        <v>1049</v>
      </c>
      <c r="W1607" s="1" t="s">
        <v>202</v>
      </c>
      <c r="X1607" t="str">
        <f t="shared" si="176"/>
        <v>Complete</v>
      </c>
      <c r="Y1607">
        <f>MAX(0,100-IF(G1607="Invalid",Config!$B$5,0)-IF(I1607="Invalid",Config!$B$6,0)-IF(X1607="Incomplete",Config!$B$7,0)-IF(AF1607="Yes",Config!$B$37,0))</f>
        <v>100</v>
      </c>
      <c r="Z1607" s="1">
        <f>IF(OR(TRIM(B1607)="",COUNTIF(Config!$B$15:$B$19,B1607)&gt;0),1,0)+IF(OR(TRIM(C1607)="",COUNTIF(Config!$B$15:$B$19,C1607)&gt;0),1,0)+IF(OR(TRIM(F1607)="",COUNTIF(Config!$B$15:$B$19,F1607)&gt;0),1,0)+IF(OR(TRIM(H1607)="",COUNTIF(Config!$B$15:$B$19,H1607)&gt;0),1,0)+IF(OR(TRIM(E1607)="",COUNTIF(Config!$B$15:$B$19,E1607)&gt;0),1,0)+IF(OR(TRIM(K1607)="",COUNTIF(Config!$B$15:$B$19,K1607)&gt;0),1,0)+IF(OR(TRIM(P1607)="",COUNTIF(Config!$B$15:$B$19,P1607)&gt;0),1,0)+IF(OR(TRIM(R1607)="",COUNTIF(Config!$B$15:$B$19,R1607)&gt;0),1,0)</f>
        <v>0</v>
      </c>
      <c r="AA1607" s="1" cm="1">
        <f t="array" ref="AA1607">SUMPRODUCT(LEN(H1607)-LEN(SUBSTITUTE(H1607,{"0";"1";"2";"3";"4";"5";"6";"7";"8";"9"},"")))</f>
        <v>12</v>
      </c>
      <c r="AC1607" t="str">
        <f t="shared" si="177"/>
        <v/>
      </c>
      <c r="AD1607">
        <f t="shared" si="178"/>
        <v>1</v>
      </c>
      <c r="AE1607">
        <f t="shared" si="179"/>
        <v>1</v>
      </c>
      <c r="AF1607" t="str">
        <f t="shared" si="180"/>
        <v>No</v>
      </c>
      <c r="AG1607">
        <f t="shared" ca="1" si="181"/>
        <v>131</v>
      </c>
      <c r="AH1607" t="str">
        <f ca="1">IF(OR(V1607="",AG1607=""),"Yes",IF(AG1607&gt;Config!$B$41,"Yes","No"))</f>
        <v>No</v>
      </c>
    </row>
    <row r="1608" spans="1:34" x14ac:dyDescent="0.25">
      <c r="A1608" s="1" t="s">
        <v>12296</v>
      </c>
      <c r="B1608" s="1" t="s">
        <v>631</v>
      </c>
      <c r="C1608" s="1" t="s">
        <v>1806</v>
      </c>
      <c r="D1608" s="1" t="s">
        <v>12297</v>
      </c>
      <c r="E1608" s="1" t="s">
        <v>33980</v>
      </c>
      <c r="F1608" s="1" t="s">
        <v>12298</v>
      </c>
      <c r="G1608" t="str">
        <f t="shared" si="175"/>
        <v>Valid</v>
      </c>
      <c r="H1608" s="1" t="s">
        <v>12299</v>
      </c>
      <c r="I1608" t="str" cm="1">
        <f t="array" ref="I1608">IF(OR(TRIM(H1608)="",ISNUMBER(SEARCH("#",H1608)),AA1608&lt;Config!$B$8,SUMPRODUCT(--ISNUMBER(SEARCH({"a";"b";"c";"d";"e";"f";"g";"h";"i";"j";"k";"l";"m";"n";"o";"p";"q";"r";"s";"t";"u";"v";"w";"x";"y";"z"},H1608)))&gt;0),"Invalid","Valid")</f>
        <v>Valid</v>
      </c>
      <c r="J1608" s="1" t="s">
        <v>12300</v>
      </c>
      <c r="K1608" s="1" t="s">
        <v>117</v>
      </c>
      <c r="L1608" s="1" t="s">
        <v>179</v>
      </c>
      <c r="M1608" s="1" t="s">
        <v>165</v>
      </c>
      <c r="N1608" s="1" t="s">
        <v>33819</v>
      </c>
      <c r="O1608" s="1" t="s">
        <v>149</v>
      </c>
      <c r="P1608" t="s">
        <v>53</v>
      </c>
      <c r="Q1608" s="1" t="s">
        <v>197</v>
      </c>
      <c r="R1608" s="1" t="s">
        <v>55</v>
      </c>
      <c r="S1608" s="1" t="s">
        <v>10191</v>
      </c>
      <c r="T1608" s="1" t="s">
        <v>12301</v>
      </c>
      <c r="U1608" s="1" t="s">
        <v>5925</v>
      </c>
      <c r="V1608" s="1" t="s">
        <v>3843</v>
      </c>
      <c r="W1608" s="1" t="s">
        <v>75</v>
      </c>
      <c r="X1608" t="str">
        <f t="shared" si="176"/>
        <v>Complete</v>
      </c>
      <c r="Y1608">
        <f>MAX(0,100-IF(G1608="Invalid",Config!$B$5,0)-IF(I1608="Invalid",Config!$B$6,0)-IF(X1608="Incomplete",Config!$B$7,0)-IF(AF1608="Yes",Config!$B$37,0))</f>
        <v>100</v>
      </c>
      <c r="Z1608" s="1">
        <f>IF(OR(TRIM(B1608)="",COUNTIF(Config!$B$15:$B$19,B1608)&gt;0),1,0)+IF(OR(TRIM(C1608)="",COUNTIF(Config!$B$15:$B$19,C1608)&gt;0),1,0)+IF(OR(TRIM(F1608)="",COUNTIF(Config!$B$15:$B$19,F1608)&gt;0),1,0)+IF(OR(TRIM(H1608)="",COUNTIF(Config!$B$15:$B$19,H1608)&gt;0),1,0)+IF(OR(TRIM(E1608)="",COUNTIF(Config!$B$15:$B$19,E1608)&gt;0),1,0)+IF(OR(TRIM(K1608)="",COUNTIF(Config!$B$15:$B$19,K1608)&gt;0),1,0)+IF(OR(TRIM(P1608)="",COUNTIF(Config!$B$15:$B$19,P1608)&gt;0),1,0)+IF(OR(TRIM(R1608)="",COUNTIF(Config!$B$15:$B$19,R1608)&gt;0),1,0)</f>
        <v>0</v>
      </c>
      <c r="AA1608" s="1" cm="1">
        <f t="array" ref="AA1608">SUMPRODUCT(LEN(H1608)-LEN(SUBSTITUTE(H1608,{"0";"1";"2";"3";"4";"5";"6";"7";"8";"9"},"")))</f>
        <v>12</v>
      </c>
      <c r="AC1608" t="str">
        <f t="shared" si="177"/>
        <v/>
      </c>
      <c r="AD1608">
        <f t="shared" si="178"/>
        <v>1</v>
      </c>
      <c r="AE1608">
        <f t="shared" si="179"/>
        <v>1</v>
      </c>
      <c r="AF1608" t="str">
        <f t="shared" si="180"/>
        <v>No</v>
      </c>
      <c r="AG1608">
        <f t="shared" ca="1" si="181"/>
        <v>438</v>
      </c>
      <c r="AH1608" t="str">
        <f ca="1">IF(OR(V1608="",AG1608=""),"Yes",IF(AG1608&gt;Config!$B$41,"Yes","No"))</f>
        <v>Yes</v>
      </c>
    </row>
    <row r="1609" spans="1:34" x14ac:dyDescent="0.25">
      <c r="A1609" s="1" t="s">
        <v>12302</v>
      </c>
      <c r="B1609" s="1" t="s">
        <v>3087</v>
      </c>
      <c r="C1609" s="1" t="s">
        <v>157</v>
      </c>
      <c r="D1609" s="1" t="s">
        <v>12303</v>
      </c>
      <c r="E1609" s="1" t="s">
        <v>33980</v>
      </c>
      <c r="F1609" s="1" t="s">
        <v>12304</v>
      </c>
      <c r="G1609" t="str">
        <f t="shared" si="175"/>
        <v>Valid</v>
      </c>
      <c r="H1609" s="1" t="s">
        <v>12305</v>
      </c>
      <c r="I1609" t="str" cm="1">
        <f t="array" ref="I1609">IF(OR(TRIM(H1609)="",ISNUMBER(SEARCH("#",H1609)),AA1609&lt;Config!$B$8,SUMPRODUCT(--ISNUMBER(SEARCH({"a";"b";"c";"d";"e";"f";"g";"h";"i";"j";"k";"l";"m";"n";"o";"p";"q";"r";"s";"t";"u";"v";"w";"x";"y";"z"},H1609)))&gt;0),"Invalid","Valid")</f>
        <v>Valid</v>
      </c>
      <c r="J1609" s="1" t="s">
        <v>12306</v>
      </c>
      <c r="K1609" s="1" t="s">
        <v>378</v>
      </c>
      <c r="L1609" s="1" t="s">
        <v>179</v>
      </c>
      <c r="M1609" s="1" t="s">
        <v>165</v>
      </c>
      <c r="N1609" s="1" t="s">
        <v>31</v>
      </c>
      <c r="O1609" s="1" t="s">
        <v>149</v>
      </c>
      <c r="P1609" t="s">
        <v>53</v>
      </c>
      <c r="Q1609" s="1" t="s">
        <v>181</v>
      </c>
      <c r="R1609" s="1" t="s">
        <v>55</v>
      </c>
      <c r="S1609" s="1" t="s">
        <v>12307</v>
      </c>
      <c r="T1609" s="1" t="s">
        <v>12308</v>
      </c>
      <c r="U1609" s="1" t="s">
        <v>12309</v>
      </c>
      <c r="V1609" s="1" t="s">
        <v>2016</v>
      </c>
      <c r="W1609" s="1" t="s">
        <v>94</v>
      </c>
      <c r="X1609" t="str">
        <f t="shared" si="176"/>
        <v>Complete</v>
      </c>
      <c r="Y1609">
        <f>MAX(0,100-IF(G1609="Invalid",Config!$B$5,0)-IF(I1609="Invalid",Config!$B$6,0)-IF(X1609="Incomplete",Config!$B$7,0)-IF(AF1609="Yes",Config!$B$37,0))</f>
        <v>100</v>
      </c>
      <c r="Z1609" s="1">
        <f>IF(OR(TRIM(B1609)="",COUNTIF(Config!$B$15:$B$19,B1609)&gt;0),1,0)+IF(OR(TRIM(C1609)="",COUNTIF(Config!$B$15:$B$19,C1609)&gt;0),1,0)+IF(OR(TRIM(F1609)="",COUNTIF(Config!$B$15:$B$19,F1609)&gt;0),1,0)+IF(OR(TRIM(H1609)="",COUNTIF(Config!$B$15:$B$19,H1609)&gt;0),1,0)+IF(OR(TRIM(E1609)="",COUNTIF(Config!$B$15:$B$19,E1609)&gt;0),1,0)+IF(OR(TRIM(K1609)="",COUNTIF(Config!$B$15:$B$19,K1609)&gt;0),1,0)+IF(OR(TRIM(P1609)="",COUNTIF(Config!$B$15:$B$19,P1609)&gt;0),1,0)+IF(OR(TRIM(R1609)="",COUNTIF(Config!$B$15:$B$19,R1609)&gt;0),1,0)</f>
        <v>0</v>
      </c>
      <c r="AA1609" s="1" cm="1">
        <f t="array" ref="AA1609">SUMPRODUCT(LEN(H1609)-LEN(SUBSTITUTE(H1609,{"0";"1";"2";"3";"4";"5";"6";"7";"8";"9"},"")))</f>
        <v>12</v>
      </c>
      <c r="AC1609" t="str">
        <f t="shared" si="177"/>
        <v/>
      </c>
      <c r="AD1609">
        <f t="shared" si="178"/>
        <v>1</v>
      </c>
      <c r="AE1609">
        <f t="shared" si="179"/>
        <v>1</v>
      </c>
      <c r="AF1609" t="str">
        <f t="shared" si="180"/>
        <v>No</v>
      </c>
      <c r="AG1609">
        <f t="shared" ca="1" si="181"/>
        <v>173</v>
      </c>
      <c r="AH1609" t="str">
        <f ca="1">IF(OR(V1609="",AG1609=""),"Yes",IF(AG1609&gt;Config!$B$41,"Yes","No"))</f>
        <v>No</v>
      </c>
    </row>
    <row r="1610" spans="1:34" x14ac:dyDescent="0.25">
      <c r="A1610" s="1" t="s">
        <v>10007</v>
      </c>
      <c r="B1610" s="1" t="s">
        <v>77</v>
      </c>
      <c r="C1610" s="1" t="s">
        <v>861</v>
      </c>
      <c r="D1610" s="1" t="s">
        <v>12310</v>
      </c>
      <c r="E1610" s="1" t="s">
        <v>34720</v>
      </c>
      <c r="F1610" s="1" t="s">
        <v>12311</v>
      </c>
      <c r="G1610" t="str">
        <f t="shared" si="175"/>
        <v>Valid</v>
      </c>
      <c r="H1610" s="1" t="s">
        <v>12312</v>
      </c>
      <c r="I1610" t="str" cm="1">
        <f t="array" ref="I1610">IF(OR(TRIM(H1610)="",ISNUMBER(SEARCH("#",H1610)),AA1610&lt;Config!$B$8,SUMPRODUCT(--ISNUMBER(SEARCH({"a";"b";"c";"d";"e";"f";"g";"h";"i";"j";"k";"l";"m";"n";"o";"p";"q";"r";"s";"t";"u";"v";"w";"x";"y";"z"},H1610)))&gt;0),"Invalid","Valid")</f>
        <v>Valid</v>
      </c>
      <c r="J1610" s="1" t="s">
        <v>12313</v>
      </c>
      <c r="K1610" s="1" t="s">
        <v>66</v>
      </c>
      <c r="L1610" s="1" t="s">
        <v>265</v>
      </c>
      <c r="M1610" s="1" t="s">
        <v>103</v>
      </c>
      <c r="N1610" s="1" t="s">
        <v>437</v>
      </c>
      <c r="O1610" s="1" t="s">
        <v>69</v>
      </c>
      <c r="P1610" t="s">
        <v>33</v>
      </c>
      <c r="Q1610" s="1" t="s">
        <v>1664</v>
      </c>
      <c r="R1610" s="1" t="s">
        <v>482</v>
      </c>
      <c r="S1610" s="1" t="s">
        <v>12314</v>
      </c>
      <c r="T1610" s="1" t="s">
        <v>12315</v>
      </c>
      <c r="U1610" s="1" t="s">
        <v>2291</v>
      </c>
      <c r="V1610" s="1" t="s">
        <v>9649</v>
      </c>
      <c r="W1610" s="1" t="s">
        <v>75</v>
      </c>
      <c r="X1610" t="str">
        <f t="shared" si="176"/>
        <v>Complete</v>
      </c>
      <c r="Y1610">
        <f>MAX(0,100-IF(G1610="Invalid",Config!$B$5,0)-IF(I1610="Invalid",Config!$B$6,0)-IF(X1610="Incomplete",Config!$B$7,0)-IF(AF1610="Yes",Config!$B$37,0))</f>
        <v>100</v>
      </c>
      <c r="Z1610" s="1">
        <f>IF(OR(TRIM(B1610)="",COUNTIF(Config!$B$15:$B$19,B1610)&gt;0),1,0)+IF(OR(TRIM(C1610)="",COUNTIF(Config!$B$15:$B$19,C1610)&gt;0),1,0)+IF(OR(TRIM(F1610)="",COUNTIF(Config!$B$15:$B$19,F1610)&gt;0),1,0)+IF(OR(TRIM(H1610)="",COUNTIF(Config!$B$15:$B$19,H1610)&gt;0),1,0)+IF(OR(TRIM(E1610)="",COUNTIF(Config!$B$15:$B$19,E1610)&gt;0),1,0)+IF(OR(TRIM(K1610)="",COUNTIF(Config!$B$15:$B$19,K1610)&gt;0),1,0)+IF(OR(TRIM(P1610)="",COUNTIF(Config!$B$15:$B$19,P1610)&gt;0),1,0)+IF(OR(TRIM(R1610)="",COUNTIF(Config!$B$15:$B$19,R1610)&gt;0),1,0)</f>
        <v>0</v>
      </c>
      <c r="AA1610" s="1" cm="1">
        <f t="array" ref="AA1610">SUMPRODUCT(LEN(H1610)-LEN(SUBSTITUTE(H1610,{"0";"1";"2";"3";"4";"5";"6";"7";"8";"9"},"")))</f>
        <v>10</v>
      </c>
      <c r="AC1610" t="str">
        <f t="shared" si="177"/>
        <v/>
      </c>
      <c r="AD1610">
        <f t="shared" si="178"/>
        <v>1</v>
      </c>
      <c r="AE1610">
        <f t="shared" si="179"/>
        <v>1</v>
      </c>
      <c r="AF1610" t="str">
        <f t="shared" si="180"/>
        <v>No</v>
      </c>
      <c r="AG1610">
        <f t="shared" ca="1" si="181"/>
        <v>164</v>
      </c>
      <c r="AH1610" t="str">
        <f ca="1">IF(OR(V1610="",AG1610=""),"Yes",IF(AG1610&gt;Config!$B$41,"Yes","No"))</f>
        <v>No</v>
      </c>
    </row>
    <row r="1611" spans="1:34" x14ac:dyDescent="0.25">
      <c r="A1611" s="1" t="s">
        <v>12316</v>
      </c>
      <c r="B1611" s="1" t="s">
        <v>774</v>
      </c>
      <c r="C1611" s="1" t="s">
        <v>1007</v>
      </c>
      <c r="D1611" s="1" t="s">
        <v>12317</v>
      </c>
      <c r="E1611" s="1" t="s">
        <v>34721</v>
      </c>
      <c r="F1611" s="1" t="s">
        <v>12318</v>
      </c>
      <c r="G1611" t="str">
        <f t="shared" si="175"/>
        <v>Valid</v>
      </c>
      <c r="H1611" s="1" t="s">
        <v>12319</v>
      </c>
      <c r="I1611" t="str" cm="1">
        <f t="array" ref="I1611">IF(OR(TRIM(H1611)="",ISNUMBER(SEARCH("#",H1611)),AA1611&lt;Config!$B$8,SUMPRODUCT(--ISNUMBER(SEARCH({"a";"b";"c";"d";"e";"f";"g";"h";"i";"j";"k";"l";"m";"n";"o";"p";"q";"r";"s";"t";"u";"v";"w";"x";"y";"z"},H1611)))&gt;0),"Invalid","Valid")</f>
        <v>Valid</v>
      </c>
      <c r="J1611" s="1" t="s">
        <v>12320</v>
      </c>
      <c r="K1611" s="1" t="s">
        <v>133</v>
      </c>
      <c r="L1611" s="1" t="s">
        <v>49</v>
      </c>
      <c r="M1611" s="1" t="s">
        <v>118</v>
      </c>
      <c r="N1611" s="1" t="s">
        <v>211</v>
      </c>
      <c r="O1611" s="1" t="s">
        <v>32</v>
      </c>
      <c r="P1611" t="s">
        <v>53</v>
      </c>
      <c r="Q1611" s="1" t="s">
        <v>197</v>
      </c>
      <c r="R1611" s="1" t="s">
        <v>197</v>
      </c>
      <c r="S1611" s="1" t="s">
        <v>12321</v>
      </c>
      <c r="T1611" s="1" t="s">
        <v>12322</v>
      </c>
      <c r="U1611" s="1" t="s">
        <v>12323</v>
      </c>
      <c r="V1611" s="1" t="s">
        <v>1676</v>
      </c>
      <c r="W1611" s="1" t="s">
        <v>141</v>
      </c>
      <c r="X1611" t="str">
        <f t="shared" si="176"/>
        <v>Complete</v>
      </c>
      <c r="Y1611">
        <f>MAX(0,100-IF(G1611="Invalid",Config!$B$5,0)-IF(I1611="Invalid",Config!$B$6,0)-IF(X1611="Incomplete",Config!$B$7,0)-IF(AF1611="Yes",Config!$B$37,0))</f>
        <v>100</v>
      </c>
      <c r="Z1611" s="1">
        <f>IF(OR(TRIM(B1611)="",COUNTIF(Config!$B$15:$B$19,B1611)&gt;0),1,0)+IF(OR(TRIM(C1611)="",COUNTIF(Config!$B$15:$B$19,C1611)&gt;0),1,0)+IF(OR(TRIM(F1611)="",COUNTIF(Config!$B$15:$B$19,F1611)&gt;0),1,0)+IF(OR(TRIM(H1611)="",COUNTIF(Config!$B$15:$B$19,H1611)&gt;0),1,0)+IF(OR(TRIM(E1611)="",COUNTIF(Config!$B$15:$B$19,E1611)&gt;0),1,0)+IF(OR(TRIM(K1611)="",COUNTIF(Config!$B$15:$B$19,K1611)&gt;0),1,0)+IF(OR(TRIM(P1611)="",COUNTIF(Config!$B$15:$B$19,P1611)&gt;0),1,0)+IF(OR(TRIM(R1611)="",COUNTIF(Config!$B$15:$B$19,R1611)&gt;0),1,0)</f>
        <v>0</v>
      </c>
      <c r="AA1611" s="1" cm="1">
        <f t="array" ref="AA1611">SUMPRODUCT(LEN(H1611)-LEN(SUBSTITUTE(H1611,{"0";"1";"2";"3";"4";"5";"6";"7";"8";"9"},"")))</f>
        <v>12</v>
      </c>
      <c r="AC1611" t="str">
        <f t="shared" si="177"/>
        <v/>
      </c>
      <c r="AD1611">
        <f t="shared" si="178"/>
        <v>1</v>
      </c>
      <c r="AE1611">
        <f t="shared" si="179"/>
        <v>1</v>
      </c>
      <c r="AF1611" t="str">
        <f t="shared" si="180"/>
        <v>No</v>
      </c>
      <c r="AG1611">
        <f t="shared" ca="1" si="181"/>
        <v>37</v>
      </c>
      <c r="AH1611" t="str">
        <f ca="1">IF(OR(V1611="",AG1611=""),"Yes",IF(AG1611&gt;Config!$B$41,"Yes","No"))</f>
        <v>No</v>
      </c>
    </row>
    <row r="1612" spans="1:34" x14ac:dyDescent="0.25">
      <c r="A1612" s="1" t="s">
        <v>12324</v>
      </c>
      <c r="B1612" s="1" t="s">
        <v>3863</v>
      </c>
      <c r="C1612" s="1" t="s">
        <v>410</v>
      </c>
      <c r="D1612" s="1" t="s">
        <v>12325</v>
      </c>
      <c r="E1612" s="1" t="s">
        <v>34722</v>
      </c>
      <c r="F1612" s="1" t="s">
        <v>12326</v>
      </c>
      <c r="G1612" t="str">
        <f t="shared" si="175"/>
        <v>Valid</v>
      </c>
      <c r="H1612" s="1" t="s">
        <v>12327</v>
      </c>
      <c r="I1612" t="str" cm="1">
        <f t="array" ref="I1612">IF(OR(TRIM(H1612)="",ISNUMBER(SEARCH("#",H1612)),AA1612&lt;Config!$B$8,SUMPRODUCT(--ISNUMBER(SEARCH({"a";"b";"c";"d";"e";"f";"g";"h";"i";"j";"k";"l";"m";"n";"o";"p";"q";"r";"s";"t";"u";"v";"w";"x";"y";"z"},H1612)))&gt;0),"Invalid","Valid")</f>
        <v>Valid</v>
      </c>
      <c r="J1612" s="1" t="s">
        <v>12328</v>
      </c>
      <c r="K1612" s="1" t="s">
        <v>66</v>
      </c>
      <c r="L1612" s="1" t="s">
        <v>164</v>
      </c>
      <c r="M1612" s="1" t="s">
        <v>103</v>
      </c>
      <c r="N1612" s="1" t="s">
        <v>252</v>
      </c>
      <c r="O1612" s="1" t="s">
        <v>69</v>
      </c>
      <c r="P1612" t="s">
        <v>328</v>
      </c>
      <c r="Q1612" s="1" t="s">
        <v>329</v>
      </c>
      <c r="R1612" s="1" t="s">
        <v>392</v>
      </c>
      <c r="S1612" s="1" t="s">
        <v>12329</v>
      </c>
      <c r="T1612" s="1" t="s">
        <v>12330</v>
      </c>
      <c r="U1612" s="1" t="s">
        <v>4058</v>
      </c>
      <c r="V1612" s="1" t="s">
        <v>4153</v>
      </c>
      <c r="W1612" s="1" t="s">
        <v>40</v>
      </c>
      <c r="X1612" t="str">
        <f t="shared" si="176"/>
        <v>Complete</v>
      </c>
      <c r="Y1612">
        <f>MAX(0,100-IF(G1612="Invalid",Config!$B$5,0)-IF(I1612="Invalid",Config!$B$6,0)-IF(X1612="Incomplete",Config!$B$7,0)-IF(AF1612="Yes",Config!$B$37,0))</f>
        <v>75</v>
      </c>
      <c r="Z1612" s="1">
        <f>IF(OR(TRIM(B1612)="",COUNTIF(Config!$B$15:$B$19,B1612)&gt;0),1,0)+IF(OR(TRIM(C1612)="",COUNTIF(Config!$B$15:$B$19,C1612)&gt;0),1,0)+IF(OR(TRIM(F1612)="",COUNTIF(Config!$B$15:$B$19,F1612)&gt;0),1,0)+IF(OR(TRIM(H1612)="",COUNTIF(Config!$B$15:$B$19,H1612)&gt;0),1,0)+IF(OR(TRIM(E1612)="",COUNTIF(Config!$B$15:$B$19,E1612)&gt;0),1,0)+IF(OR(TRIM(K1612)="",COUNTIF(Config!$B$15:$B$19,K1612)&gt;0),1,0)+IF(OR(TRIM(P1612)="",COUNTIF(Config!$B$15:$B$19,P1612)&gt;0),1,0)+IF(OR(TRIM(R1612)="",COUNTIF(Config!$B$15:$B$19,R1612)&gt;0),1,0)</f>
        <v>0</v>
      </c>
      <c r="AA1612" s="1" cm="1">
        <f t="array" ref="AA1612">SUMPRODUCT(LEN(H1612)-LEN(SUBSTITUTE(H1612,{"0";"1";"2";"3";"4";"5";"6";"7";"8";"9"},"")))</f>
        <v>12</v>
      </c>
      <c r="AC1612" t="str">
        <f t="shared" si="177"/>
        <v>Potential Duplicate</v>
      </c>
      <c r="AD1612">
        <f t="shared" si="178"/>
        <v>2</v>
      </c>
      <c r="AE1612">
        <f t="shared" si="179"/>
        <v>3</v>
      </c>
      <c r="AF1612" t="str">
        <f t="shared" si="180"/>
        <v>Yes</v>
      </c>
      <c r="AG1612">
        <f t="shared" ca="1" si="181"/>
        <v>344</v>
      </c>
      <c r="AH1612" t="str">
        <f ca="1">IF(OR(V1612="",AG1612=""),"Yes",IF(AG1612&gt;Config!$B$41,"Yes","No"))</f>
        <v>No</v>
      </c>
    </row>
    <row r="1613" spans="1:34" x14ac:dyDescent="0.25">
      <c r="A1613" s="1" t="s">
        <v>12331</v>
      </c>
      <c r="B1613" s="1" t="s">
        <v>272</v>
      </c>
      <c r="C1613" s="1" t="s">
        <v>828</v>
      </c>
      <c r="D1613" s="1" t="s">
        <v>12332</v>
      </c>
      <c r="E1613" s="1" t="s">
        <v>33927</v>
      </c>
      <c r="F1613" s="1" t="s">
        <v>12333</v>
      </c>
      <c r="G1613" t="str">
        <f t="shared" si="175"/>
        <v>Valid</v>
      </c>
      <c r="H1613" s="1" t="s">
        <v>12334</v>
      </c>
      <c r="I1613" t="str" cm="1">
        <f t="array" ref="I1613">IF(OR(TRIM(H1613)="",ISNUMBER(SEARCH("#",H1613)),AA1613&lt;Config!$B$8,SUMPRODUCT(--ISNUMBER(SEARCH({"a";"b";"c";"d";"e";"f";"g";"h";"i";"j";"k";"l";"m";"n";"o";"p";"q";"r";"s";"t";"u";"v";"w";"x";"y";"z"},H1613)))&gt;0),"Invalid","Valid")</f>
        <v>Valid</v>
      </c>
      <c r="J1613" s="1" t="s">
        <v>12335</v>
      </c>
      <c r="K1613" s="1" t="s">
        <v>866</v>
      </c>
      <c r="L1613" s="1" t="s">
        <v>179</v>
      </c>
      <c r="M1613" s="1" t="s">
        <v>391</v>
      </c>
      <c r="N1613" s="1" t="s">
        <v>33819</v>
      </c>
      <c r="O1613" s="1" t="s">
        <v>149</v>
      </c>
      <c r="P1613" t="s">
        <v>236</v>
      </c>
      <c r="Q1613" s="1" t="s">
        <v>253</v>
      </c>
      <c r="R1613" s="1" t="s">
        <v>237</v>
      </c>
      <c r="S1613" s="1" t="s">
        <v>12336</v>
      </c>
      <c r="T1613" s="1" t="s">
        <v>12337</v>
      </c>
      <c r="U1613" s="1" t="s">
        <v>4058</v>
      </c>
      <c r="V1613" s="1" t="s">
        <v>1972</v>
      </c>
      <c r="W1613" s="1" t="s">
        <v>75</v>
      </c>
      <c r="X1613" t="str">
        <f t="shared" si="176"/>
        <v>Complete</v>
      </c>
      <c r="Y1613">
        <f>MAX(0,100-IF(G1613="Invalid",Config!$B$5,0)-IF(I1613="Invalid",Config!$B$6,0)-IF(X1613="Incomplete",Config!$B$7,0)-IF(AF1613="Yes",Config!$B$37,0))</f>
        <v>100</v>
      </c>
      <c r="Z1613" s="1">
        <f>IF(OR(TRIM(B1613)="",COUNTIF(Config!$B$15:$B$19,B1613)&gt;0),1,0)+IF(OR(TRIM(C1613)="",COUNTIF(Config!$B$15:$B$19,C1613)&gt;0),1,0)+IF(OR(TRIM(F1613)="",COUNTIF(Config!$B$15:$B$19,F1613)&gt;0),1,0)+IF(OR(TRIM(H1613)="",COUNTIF(Config!$B$15:$B$19,H1613)&gt;0),1,0)+IF(OR(TRIM(E1613)="",COUNTIF(Config!$B$15:$B$19,E1613)&gt;0),1,0)+IF(OR(TRIM(K1613)="",COUNTIF(Config!$B$15:$B$19,K1613)&gt;0),1,0)+IF(OR(TRIM(P1613)="",COUNTIF(Config!$B$15:$B$19,P1613)&gt;0),1,0)+IF(OR(TRIM(R1613)="",COUNTIF(Config!$B$15:$B$19,R1613)&gt;0),1,0)</f>
        <v>0</v>
      </c>
      <c r="AA1613" s="1" cm="1">
        <f t="array" ref="AA1613">SUMPRODUCT(LEN(H1613)-LEN(SUBSTITUTE(H1613,{"0";"1";"2";"3";"4";"5";"6";"7";"8";"9"},"")))</f>
        <v>12</v>
      </c>
      <c r="AC1613" t="str">
        <f t="shared" si="177"/>
        <v/>
      </c>
      <c r="AD1613">
        <f t="shared" si="178"/>
        <v>1</v>
      </c>
      <c r="AE1613">
        <f t="shared" si="179"/>
        <v>1</v>
      </c>
      <c r="AF1613" t="str">
        <f t="shared" si="180"/>
        <v>No</v>
      </c>
      <c r="AG1613">
        <f t="shared" ca="1" si="181"/>
        <v>337</v>
      </c>
      <c r="AH1613" t="str">
        <f ca="1">IF(OR(V1613="",AG1613=""),"Yes",IF(AG1613&gt;Config!$B$41,"Yes","No"))</f>
        <v>No</v>
      </c>
    </row>
    <row r="1614" spans="1:34" x14ac:dyDescent="0.25">
      <c r="A1614" s="1" t="s">
        <v>12338</v>
      </c>
      <c r="B1614" s="1" t="s">
        <v>22</v>
      </c>
      <c r="C1614" s="1" t="s">
        <v>432</v>
      </c>
      <c r="D1614" s="1" t="s">
        <v>12339</v>
      </c>
      <c r="E1614" s="1" t="s">
        <v>33829</v>
      </c>
      <c r="F1614" s="1" t="s">
        <v>12340</v>
      </c>
      <c r="G1614" t="str">
        <f t="shared" si="175"/>
        <v>Valid</v>
      </c>
      <c r="H1614" s="1" t="s">
        <v>12341</v>
      </c>
      <c r="I1614" t="str" cm="1">
        <f t="array" ref="I1614">IF(OR(TRIM(H1614)="",ISNUMBER(SEARCH("#",H1614)),AA1614&lt;Config!$B$8,SUMPRODUCT(--ISNUMBER(SEARCH({"a";"b";"c";"d";"e";"f";"g";"h";"i";"j";"k";"l";"m";"n";"o";"p";"q";"r";"s";"t";"u";"v";"w";"x";"y";"z"},H1614)))&gt;0),"Invalid","Valid")</f>
        <v>Valid</v>
      </c>
      <c r="J1614" s="1" t="s">
        <v>12342</v>
      </c>
      <c r="K1614" s="1" t="s">
        <v>83</v>
      </c>
      <c r="L1614" s="1" t="s">
        <v>84</v>
      </c>
      <c r="M1614" s="1" t="s">
        <v>235</v>
      </c>
      <c r="N1614" s="1" t="s">
        <v>68</v>
      </c>
      <c r="O1614" s="1" t="s">
        <v>52</v>
      </c>
      <c r="P1614" t="s">
        <v>314</v>
      </c>
      <c r="Q1614" s="1" t="s">
        <v>315</v>
      </c>
      <c r="R1614" s="1" t="s">
        <v>316</v>
      </c>
      <c r="S1614" s="1" t="s">
        <v>12343</v>
      </c>
      <c r="T1614" s="1" t="s">
        <v>12344</v>
      </c>
      <c r="U1614" s="1" t="s">
        <v>10364</v>
      </c>
      <c r="V1614" s="1" t="s">
        <v>140</v>
      </c>
      <c r="W1614" s="1" t="s">
        <v>186</v>
      </c>
      <c r="X1614" t="str">
        <f t="shared" si="176"/>
        <v>Incomplete</v>
      </c>
      <c r="Y1614">
        <f>MAX(0,100-IF(G1614="Invalid",Config!$B$5,0)-IF(I1614="Invalid",Config!$B$6,0)-IF(X1614="Incomplete",Config!$B$7,0)-IF(AF1614="Yes",Config!$B$37,0))</f>
        <v>60</v>
      </c>
      <c r="Z1614" s="1">
        <f>IF(OR(TRIM(B1614)="",COUNTIF(Config!$B$15:$B$19,B1614)&gt;0),1,0)+IF(OR(TRIM(C1614)="",COUNTIF(Config!$B$15:$B$19,C1614)&gt;0),1,0)+IF(OR(TRIM(F1614)="",COUNTIF(Config!$B$15:$B$19,F1614)&gt;0),1,0)+IF(OR(TRIM(H1614)="",COUNTIF(Config!$B$15:$B$19,H1614)&gt;0),1,0)+IF(OR(TRIM(E1614)="",COUNTIF(Config!$B$15:$B$19,E1614)&gt;0),1,0)+IF(OR(TRIM(K1614)="",COUNTIF(Config!$B$15:$B$19,K1614)&gt;0),1,0)+IF(OR(TRIM(P1614)="",COUNTIF(Config!$B$15:$B$19,P1614)&gt;0),1,0)+IF(OR(TRIM(R1614)="",COUNTIF(Config!$B$15:$B$19,R1614)&gt;0),1,0)</f>
        <v>1</v>
      </c>
      <c r="AA1614" s="1" cm="1">
        <f t="array" ref="AA1614">SUMPRODUCT(LEN(H1614)-LEN(SUBSTITUTE(H1614,{"0";"1";"2";"3";"4";"5";"6";"7";"8";"9"},"")))</f>
        <v>12</v>
      </c>
      <c r="AC1614" t="str">
        <f t="shared" si="177"/>
        <v>Incomplete Profile</v>
      </c>
      <c r="AD1614">
        <f t="shared" si="178"/>
        <v>1</v>
      </c>
      <c r="AE1614">
        <f t="shared" si="179"/>
        <v>1</v>
      </c>
      <c r="AF1614" t="str">
        <f t="shared" si="180"/>
        <v>No</v>
      </c>
      <c r="AG1614">
        <f t="shared" ca="1" si="181"/>
        <v>37</v>
      </c>
      <c r="AH1614" t="str">
        <f ca="1">IF(OR(V1614="",AG1614=""),"Yes",IF(AG1614&gt;Config!$B$41,"Yes","No"))</f>
        <v>No</v>
      </c>
    </row>
    <row r="1615" spans="1:34" x14ac:dyDescent="0.25">
      <c r="A1615" s="1" t="s">
        <v>12345</v>
      </c>
      <c r="B1615" s="1" t="s">
        <v>2392</v>
      </c>
      <c r="C1615" s="1" t="s">
        <v>2104</v>
      </c>
      <c r="D1615" s="1" t="s">
        <v>12346</v>
      </c>
      <c r="E1615" s="1" t="s">
        <v>298</v>
      </c>
      <c r="F1615" s="1" t="s">
        <v>12347</v>
      </c>
      <c r="G1615" t="str">
        <f t="shared" si="175"/>
        <v>Invalid</v>
      </c>
      <c r="H1615" s="1" t="s">
        <v>12348</v>
      </c>
      <c r="I1615" t="str" cm="1">
        <f t="array" ref="I1615">IF(OR(TRIM(H1615)="",ISNUMBER(SEARCH("#",H1615)),AA1615&lt;Config!$B$8,SUMPRODUCT(--ISNUMBER(SEARCH({"a";"b";"c";"d";"e";"f";"g";"h";"i";"j";"k";"l";"m";"n";"o";"p";"q";"r";"s";"t";"u";"v";"w";"x";"y";"z"},H1615)))&gt;0),"Invalid","Valid")</f>
        <v>Valid</v>
      </c>
      <c r="J1615" s="1" t="s">
        <v>12349</v>
      </c>
      <c r="K1615" s="1" t="s">
        <v>163</v>
      </c>
      <c r="L1615" s="1" t="s">
        <v>49</v>
      </c>
      <c r="M1615" s="1" t="s">
        <v>135</v>
      </c>
      <c r="N1615" s="1" t="s">
        <v>358</v>
      </c>
      <c r="O1615" s="1" t="s">
        <v>180</v>
      </c>
      <c r="P1615" t="s">
        <v>53</v>
      </c>
      <c r="Q1615" s="1" t="s">
        <v>197</v>
      </c>
      <c r="R1615" s="1" t="s">
        <v>55</v>
      </c>
      <c r="S1615" s="1" t="s">
        <v>3783</v>
      </c>
      <c r="T1615" s="1" t="s">
        <v>12350</v>
      </c>
      <c r="U1615" s="1" t="s">
        <v>522</v>
      </c>
      <c r="V1615" s="1" t="s">
        <v>3101</v>
      </c>
      <c r="W1615" s="1" t="s">
        <v>125</v>
      </c>
      <c r="X1615" t="str">
        <f t="shared" si="176"/>
        <v>Complete</v>
      </c>
      <c r="Y1615">
        <f>MAX(0,100-IF(G1615="Invalid",Config!$B$5,0)-IF(I1615="Invalid",Config!$B$6,0)-IF(X1615="Incomplete",Config!$B$7,0)-IF(AF1615="Yes",Config!$B$37,0))</f>
        <v>70</v>
      </c>
      <c r="Z1615" s="1">
        <f>IF(OR(TRIM(B1615)="",COUNTIF(Config!$B$15:$B$19,B1615)&gt;0),1,0)+IF(OR(TRIM(C1615)="",COUNTIF(Config!$B$15:$B$19,C1615)&gt;0),1,0)+IF(OR(TRIM(F1615)="",COUNTIF(Config!$B$15:$B$19,F1615)&gt;0),1,0)+IF(OR(TRIM(H1615)="",COUNTIF(Config!$B$15:$B$19,H1615)&gt;0),1,0)+IF(OR(TRIM(E1615)="",COUNTIF(Config!$B$15:$B$19,E1615)&gt;0),1,0)+IF(OR(TRIM(K1615)="",COUNTIF(Config!$B$15:$B$19,K1615)&gt;0),1,0)+IF(OR(TRIM(P1615)="",COUNTIF(Config!$B$15:$B$19,P1615)&gt;0),1,0)+IF(OR(TRIM(R1615)="",COUNTIF(Config!$B$15:$B$19,R1615)&gt;0),1,0)</f>
        <v>0</v>
      </c>
      <c r="AA1615" s="1" cm="1">
        <f t="array" ref="AA1615">SUMPRODUCT(LEN(H1615)-LEN(SUBSTITUTE(H1615,{"0";"1";"2";"3";"4";"5";"6";"7";"8";"9"},"")))</f>
        <v>12</v>
      </c>
      <c r="AC1615" t="str">
        <f t="shared" si="177"/>
        <v>Invalid Email</v>
      </c>
      <c r="AD1615">
        <f t="shared" si="178"/>
        <v>0</v>
      </c>
      <c r="AE1615">
        <f t="shared" si="179"/>
        <v>1</v>
      </c>
      <c r="AF1615" t="str">
        <f t="shared" si="180"/>
        <v>No</v>
      </c>
      <c r="AG1615">
        <f t="shared" ca="1" si="181"/>
        <v>118</v>
      </c>
      <c r="AH1615" t="str">
        <f ca="1">IF(OR(V1615="",AG1615=""),"Yes",IF(AG1615&gt;Config!$B$41,"Yes","No"))</f>
        <v>No</v>
      </c>
    </row>
    <row r="1616" spans="1:34" x14ac:dyDescent="0.25">
      <c r="A1616" s="1" t="s">
        <v>12351</v>
      </c>
      <c r="B1616" s="1" t="s">
        <v>259</v>
      </c>
      <c r="C1616" s="1" t="s">
        <v>157</v>
      </c>
      <c r="D1616" s="1" t="s">
        <v>12352</v>
      </c>
      <c r="E1616" s="1" t="s">
        <v>33981</v>
      </c>
      <c r="F1616" s="1" t="s">
        <v>12353</v>
      </c>
      <c r="G1616" t="str">
        <f t="shared" si="175"/>
        <v>Valid</v>
      </c>
      <c r="H1616" s="1" t="s">
        <v>12354</v>
      </c>
      <c r="I1616" t="str" cm="1">
        <f t="array" ref="I1616">IF(OR(TRIM(H1616)="",ISNUMBER(SEARCH("#",H1616)),AA1616&lt;Config!$B$8,SUMPRODUCT(--ISNUMBER(SEARCH({"a";"b";"c";"d";"e";"f";"g";"h";"i";"j";"k";"l";"m";"n";"o";"p";"q";"r";"s";"t";"u";"v";"w";"x";"y";"z"},H1616)))&gt;0),"Invalid","Valid")</f>
        <v>Valid</v>
      </c>
      <c r="J1616" s="1" t="s">
        <v>12355</v>
      </c>
      <c r="K1616" s="1" t="s">
        <v>516</v>
      </c>
      <c r="L1616" s="1" t="s">
        <v>164</v>
      </c>
      <c r="M1616" s="1" t="s">
        <v>462</v>
      </c>
      <c r="N1616" s="1" t="s">
        <v>224</v>
      </c>
      <c r="O1616" s="1" t="s">
        <v>180</v>
      </c>
      <c r="P1616" t="s">
        <v>53</v>
      </c>
      <c r="Q1616" s="1" t="s">
        <v>55</v>
      </c>
      <c r="R1616" s="1" t="s">
        <v>150</v>
      </c>
      <c r="S1616" s="1" t="s">
        <v>12356</v>
      </c>
      <c r="T1616" s="1" t="s">
        <v>12357</v>
      </c>
      <c r="U1616" s="1" t="s">
        <v>3709</v>
      </c>
      <c r="V1616" s="1" t="s">
        <v>2007</v>
      </c>
      <c r="W1616" s="1" t="s">
        <v>202</v>
      </c>
      <c r="X1616" t="str">
        <f t="shared" si="176"/>
        <v>Complete</v>
      </c>
      <c r="Y1616">
        <f>MAX(0,100-IF(G1616="Invalid",Config!$B$5,0)-IF(I1616="Invalid",Config!$B$6,0)-IF(X1616="Incomplete",Config!$B$7,0)-IF(AF1616="Yes",Config!$B$37,0))</f>
        <v>100</v>
      </c>
      <c r="Z1616" s="1">
        <f>IF(OR(TRIM(B1616)="",COUNTIF(Config!$B$15:$B$19,B1616)&gt;0),1,0)+IF(OR(TRIM(C1616)="",COUNTIF(Config!$B$15:$B$19,C1616)&gt;0),1,0)+IF(OR(TRIM(F1616)="",COUNTIF(Config!$B$15:$B$19,F1616)&gt;0),1,0)+IF(OR(TRIM(H1616)="",COUNTIF(Config!$B$15:$B$19,H1616)&gt;0),1,0)+IF(OR(TRIM(E1616)="",COUNTIF(Config!$B$15:$B$19,E1616)&gt;0),1,0)+IF(OR(TRIM(K1616)="",COUNTIF(Config!$B$15:$B$19,K1616)&gt;0),1,0)+IF(OR(TRIM(P1616)="",COUNTIF(Config!$B$15:$B$19,P1616)&gt;0),1,0)+IF(OR(TRIM(R1616)="",COUNTIF(Config!$B$15:$B$19,R1616)&gt;0),1,0)</f>
        <v>0</v>
      </c>
      <c r="AA1616" s="1" cm="1">
        <f t="array" ref="AA1616">SUMPRODUCT(LEN(H1616)-LEN(SUBSTITUTE(H1616,{"0";"1";"2";"3";"4";"5";"6";"7";"8";"9"},"")))</f>
        <v>12</v>
      </c>
      <c r="AC1616" t="str">
        <f t="shared" si="177"/>
        <v/>
      </c>
      <c r="AD1616">
        <f t="shared" si="178"/>
        <v>1</v>
      </c>
      <c r="AE1616">
        <f t="shared" si="179"/>
        <v>1</v>
      </c>
      <c r="AF1616" t="str">
        <f t="shared" si="180"/>
        <v>No</v>
      </c>
      <c r="AG1616">
        <f t="shared" ca="1" si="181"/>
        <v>210</v>
      </c>
      <c r="AH1616" t="str">
        <f ca="1">IF(OR(V1616="",AG1616=""),"Yes",IF(AG1616&gt;Config!$B$41,"Yes","No"))</f>
        <v>No</v>
      </c>
    </row>
    <row r="1617" spans="1:34" x14ac:dyDescent="0.25">
      <c r="A1617" s="1" t="s">
        <v>12358</v>
      </c>
      <c r="B1617" s="1" t="s">
        <v>1329</v>
      </c>
      <c r="C1617" s="1" t="s">
        <v>775</v>
      </c>
      <c r="D1617" s="1" t="s">
        <v>12359</v>
      </c>
      <c r="E1617" s="1" t="s">
        <v>34723</v>
      </c>
      <c r="F1617" s="1" t="s">
        <v>12360</v>
      </c>
      <c r="G1617" t="str">
        <f t="shared" si="175"/>
        <v>Invalid</v>
      </c>
      <c r="H1617" s="1" t="s">
        <v>12361</v>
      </c>
      <c r="I1617" t="str" cm="1">
        <f t="array" ref="I1617">IF(OR(TRIM(H1617)="",ISNUMBER(SEARCH("#",H1617)),AA1617&lt;Config!$B$8,SUMPRODUCT(--ISNUMBER(SEARCH({"a";"b";"c";"d";"e";"f";"g";"h";"i";"j";"k";"l";"m";"n";"o";"p";"q";"r";"s";"t";"u";"v";"w";"x";"y";"z"},H1617)))&gt;0),"Invalid","Valid")</f>
        <v>Valid</v>
      </c>
      <c r="J1617" s="1" t="s">
        <v>12362</v>
      </c>
      <c r="K1617" s="1" t="s">
        <v>250</v>
      </c>
      <c r="L1617" s="1" t="s">
        <v>29</v>
      </c>
      <c r="M1617" s="1" t="s">
        <v>33827</v>
      </c>
      <c r="N1617" s="1" t="s">
        <v>224</v>
      </c>
      <c r="O1617" s="1" t="s">
        <v>196</v>
      </c>
      <c r="P1617" t="s">
        <v>344</v>
      </c>
      <c r="Q1617" s="1" t="s">
        <v>345</v>
      </c>
      <c r="R1617" s="1" t="s">
        <v>1141</v>
      </c>
      <c r="S1617" s="1" t="s">
        <v>12363</v>
      </c>
      <c r="T1617" s="1" t="s">
        <v>12364</v>
      </c>
      <c r="U1617" s="1" t="s">
        <v>2268</v>
      </c>
      <c r="V1617" s="1" t="s">
        <v>140</v>
      </c>
      <c r="W1617" s="1" t="s">
        <v>94</v>
      </c>
      <c r="X1617" t="str">
        <f t="shared" si="176"/>
        <v>Complete</v>
      </c>
      <c r="Y1617">
        <f>MAX(0,100-IF(G1617="Invalid",Config!$B$5,0)-IF(I1617="Invalid",Config!$B$6,0)-IF(X1617="Incomplete",Config!$B$7,0)-IF(AF1617="Yes",Config!$B$37,0))</f>
        <v>70</v>
      </c>
      <c r="Z1617" s="1">
        <f>IF(OR(TRIM(B1617)="",COUNTIF(Config!$B$15:$B$19,B1617)&gt;0),1,0)+IF(OR(TRIM(C1617)="",COUNTIF(Config!$B$15:$B$19,C1617)&gt;0),1,0)+IF(OR(TRIM(F1617)="",COUNTIF(Config!$B$15:$B$19,F1617)&gt;0),1,0)+IF(OR(TRIM(H1617)="",COUNTIF(Config!$B$15:$B$19,H1617)&gt;0),1,0)+IF(OR(TRIM(E1617)="",COUNTIF(Config!$B$15:$B$19,E1617)&gt;0),1,0)+IF(OR(TRIM(K1617)="",COUNTIF(Config!$B$15:$B$19,K1617)&gt;0),1,0)+IF(OR(TRIM(P1617)="",COUNTIF(Config!$B$15:$B$19,P1617)&gt;0),1,0)+IF(OR(TRIM(R1617)="",COUNTIF(Config!$B$15:$B$19,R1617)&gt;0),1,0)</f>
        <v>0</v>
      </c>
      <c r="AA1617" s="1" cm="1">
        <f t="array" ref="AA1617">SUMPRODUCT(LEN(H1617)-LEN(SUBSTITUTE(H1617,{"0";"1";"2";"3";"4";"5";"6";"7";"8";"9"},"")))</f>
        <v>11</v>
      </c>
      <c r="AC1617" t="str">
        <f t="shared" si="177"/>
        <v>Invalid Email</v>
      </c>
      <c r="AD1617">
        <f t="shared" si="178"/>
        <v>0</v>
      </c>
      <c r="AE1617">
        <f t="shared" si="179"/>
        <v>1</v>
      </c>
      <c r="AF1617" t="str">
        <f t="shared" si="180"/>
        <v>No</v>
      </c>
      <c r="AG1617">
        <f t="shared" ca="1" si="181"/>
        <v>37</v>
      </c>
      <c r="AH1617" t="str">
        <f ca="1">IF(OR(V1617="",AG1617=""),"Yes",IF(AG1617&gt;Config!$B$41,"Yes","No"))</f>
        <v>No</v>
      </c>
    </row>
    <row r="1618" spans="1:34" x14ac:dyDescent="0.25">
      <c r="A1618" s="1" t="s">
        <v>12365</v>
      </c>
      <c r="B1618" s="1" t="s">
        <v>1266</v>
      </c>
      <c r="C1618" s="1" t="s">
        <v>996</v>
      </c>
      <c r="D1618" s="1" t="s">
        <v>12366</v>
      </c>
      <c r="E1618" s="1" t="s">
        <v>33866</v>
      </c>
      <c r="F1618" s="1" t="s">
        <v>12367</v>
      </c>
      <c r="G1618" t="str">
        <f t="shared" si="175"/>
        <v>Valid</v>
      </c>
      <c r="H1618" s="1" t="s">
        <v>12368</v>
      </c>
      <c r="I1618" t="str" cm="1">
        <f t="array" ref="I1618">IF(OR(TRIM(H1618)="",ISNUMBER(SEARCH("#",H1618)),AA1618&lt;Config!$B$8,SUMPRODUCT(--ISNUMBER(SEARCH({"a";"b";"c";"d";"e";"f";"g";"h";"i";"j";"k";"l";"m";"n";"o";"p";"q";"r";"s";"t";"u";"v";"w";"x";"y";"z"},H1618)))&gt;0),"Invalid","Valid")</f>
        <v>Valid</v>
      </c>
      <c r="J1618" s="1" t="s">
        <v>12369</v>
      </c>
      <c r="K1618" s="1" t="s">
        <v>178</v>
      </c>
      <c r="L1618" s="1" t="s">
        <v>29</v>
      </c>
      <c r="M1618" s="1" t="s">
        <v>517</v>
      </c>
      <c r="N1618" s="1" t="s">
        <v>252</v>
      </c>
      <c r="O1618" s="1" t="s">
        <v>52</v>
      </c>
      <c r="P1618" t="s">
        <v>53</v>
      </c>
      <c r="Q1618" s="1" t="s">
        <v>197</v>
      </c>
      <c r="R1618" s="1" t="s">
        <v>55</v>
      </c>
      <c r="S1618" s="1" t="s">
        <v>12370</v>
      </c>
      <c r="T1618" s="1" t="s">
        <v>12371</v>
      </c>
      <c r="U1618" s="1" t="s">
        <v>5799</v>
      </c>
      <c r="V1618" s="1" t="s">
        <v>629</v>
      </c>
      <c r="W1618" s="1" t="s">
        <v>186</v>
      </c>
      <c r="X1618" t="str">
        <f t="shared" si="176"/>
        <v>Complete</v>
      </c>
      <c r="Y1618">
        <f>MAX(0,100-IF(G1618="Invalid",Config!$B$5,0)-IF(I1618="Invalid",Config!$B$6,0)-IF(X1618="Incomplete",Config!$B$7,0)-IF(AF1618="Yes",Config!$B$37,0))</f>
        <v>100</v>
      </c>
      <c r="Z1618" s="1">
        <f>IF(OR(TRIM(B1618)="",COUNTIF(Config!$B$15:$B$19,B1618)&gt;0),1,0)+IF(OR(TRIM(C1618)="",COUNTIF(Config!$B$15:$B$19,C1618)&gt;0),1,0)+IF(OR(TRIM(F1618)="",COUNTIF(Config!$B$15:$B$19,F1618)&gt;0),1,0)+IF(OR(TRIM(H1618)="",COUNTIF(Config!$B$15:$B$19,H1618)&gt;0),1,0)+IF(OR(TRIM(E1618)="",COUNTIF(Config!$B$15:$B$19,E1618)&gt;0),1,0)+IF(OR(TRIM(K1618)="",COUNTIF(Config!$B$15:$B$19,K1618)&gt;0),1,0)+IF(OR(TRIM(P1618)="",COUNTIF(Config!$B$15:$B$19,P1618)&gt;0),1,0)+IF(OR(TRIM(R1618)="",COUNTIF(Config!$B$15:$B$19,R1618)&gt;0),1,0)</f>
        <v>0</v>
      </c>
      <c r="AA1618" s="1" cm="1">
        <f t="array" ref="AA1618">SUMPRODUCT(LEN(H1618)-LEN(SUBSTITUTE(H1618,{"0";"1";"2";"3";"4";"5";"6";"7";"8";"9"},"")))</f>
        <v>12</v>
      </c>
      <c r="AC1618" t="str">
        <f t="shared" si="177"/>
        <v/>
      </c>
      <c r="AD1618">
        <f t="shared" si="178"/>
        <v>1</v>
      </c>
      <c r="AE1618">
        <f t="shared" si="179"/>
        <v>1</v>
      </c>
      <c r="AF1618" t="str">
        <f t="shared" si="180"/>
        <v>No</v>
      </c>
      <c r="AG1618">
        <f t="shared" ca="1" si="181"/>
        <v>556</v>
      </c>
      <c r="AH1618" t="str">
        <f ca="1">IF(OR(V1618="",AG1618=""),"Yes",IF(AG1618&gt;Config!$B$41,"Yes","No"))</f>
        <v>Yes</v>
      </c>
    </row>
    <row r="1619" spans="1:34" x14ac:dyDescent="0.25">
      <c r="A1619" s="1" t="s">
        <v>12372</v>
      </c>
      <c r="B1619" s="1" t="s">
        <v>1557</v>
      </c>
      <c r="C1619" s="1" t="s">
        <v>1400</v>
      </c>
      <c r="D1619" s="1" t="s">
        <v>12373</v>
      </c>
      <c r="E1619" s="1" t="s">
        <v>34724</v>
      </c>
      <c r="F1619" s="1" t="s">
        <v>34725</v>
      </c>
      <c r="G1619" t="str">
        <f t="shared" si="175"/>
        <v>Valid</v>
      </c>
      <c r="H1619" s="1" t="s">
        <v>12374</v>
      </c>
      <c r="I1619" t="str" cm="1">
        <f t="array" ref="I1619">IF(OR(TRIM(H1619)="",ISNUMBER(SEARCH("#",H1619)),AA1619&lt;Config!$B$8,SUMPRODUCT(--ISNUMBER(SEARCH({"a";"b";"c";"d";"e";"f";"g";"h";"i";"j";"k";"l";"m";"n";"o";"p";"q";"r";"s";"t";"u";"v";"w";"x";"y";"z"},H1619)))&gt;0),"Invalid","Valid")</f>
        <v>Valid</v>
      </c>
      <c r="J1619" s="1" t="s">
        <v>12375</v>
      </c>
      <c r="K1619" s="1" t="s">
        <v>163</v>
      </c>
      <c r="L1619" s="1" t="s">
        <v>102</v>
      </c>
      <c r="M1619" s="1" t="s">
        <v>118</v>
      </c>
      <c r="N1619" s="1" t="s">
        <v>51</v>
      </c>
      <c r="O1619" s="1" t="s">
        <v>52</v>
      </c>
      <c r="P1619" t="s">
        <v>104</v>
      </c>
      <c r="Q1619" s="1" t="s">
        <v>302</v>
      </c>
      <c r="R1619" s="1" t="s">
        <v>833</v>
      </c>
      <c r="S1619" s="1" t="s">
        <v>12376</v>
      </c>
      <c r="T1619" s="1" t="s">
        <v>12377</v>
      </c>
      <c r="U1619" s="1" t="s">
        <v>1589</v>
      </c>
      <c r="V1619" s="1" t="s">
        <v>12378</v>
      </c>
      <c r="W1619" s="1" t="s">
        <v>293</v>
      </c>
      <c r="X1619" t="str">
        <f t="shared" si="176"/>
        <v>Complete</v>
      </c>
      <c r="Y1619">
        <f>MAX(0,100-IF(G1619="Invalid",Config!$B$5,0)-IF(I1619="Invalid",Config!$B$6,0)-IF(X1619="Incomplete",Config!$B$7,0)-IF(AF1619="Yes",Config!$B$37,0))</f>
        <v>100</v>
      </c>
      <c r="Z1619" s="1">
        <f>IF(OR(TRIM(B1619)="",COUNTIF(Config!$B$15:$B$19,B1619)&gt;0),1,0)+IF(OR(TRIM(C1619)="",COUNTIF(Config!$B$15:$B$19,C1619)&gt;0),1,0)+IF(OR(TRIM(F1619)="",COUNTIF(Config!$B$15:$B$19,F1619)&gt;0),1,0)+IF(OR(TRIM(H1619)="",COUNTIF(Config!$B$15:$B$19,H1619)&gt;0),1,0)+IF(OR(TRIM(E1619)="",COUNTIF(Config!$B$15:$B$19,E1619)&gt;0),1,0)+IF(OR(TRIM(K1619)="",COUNTIF(Config!$B$15:$B$19,K1619)&gt;0),1,0)+IF(OR(TRIM(P1619)="",COUNTIF(Config!$B$15:$B$19,P1619)&gt;0),1,0)+IF(OR(TRIM(R1619)="",COUNTIF(Config!$B$15:$B$19,R1619)&gt;0),1,0)</f>
        <v>0</v>
      </c>
      <c r="AA1619" s="1" cm="1">
        <f t="array" ref="AA1619">SUMPRODUCT(LEN(H1619)-LEN(SUBSTITUTE(H1619,{"0";"1";"2";"3";"4";"5";"6";"7";"8";"9"},"")))</f>
        <v>11</v>
      </c>
      <c r="AC1619" t="str">
        <f t="shared" si="177"/>
        <v/>
      </c>
      <c r="AD1619">
        <f t="shared" si="178"/>
        <v>1</v>
      </c>
      <c r="AE1619">
        <f t="shared" si="179"/>
        <v>1</v>
      </c>
      <c r="AF1619" t="str">
        <f t="shared" si="180"/>
        <v>No</v>
      </c>
      <c r="AG1619">
        <f t="shared" ca="1" si="181"/>
        <v>-57</v>
      </c>
      <c r="AH1619" t="str">
        <f ca="1">IF(OR(V1619="",AG1619=""),"Yes",IF(AG1619&gt;Config!$B$41,"Yes","No"))</f>
        <v>No</v>
      </c>
    </row>
    <row r="1620" spans="1:34" x14ac:dyDescent="0.25">
      <c r="A1620" s="1" t="s">
        <v>12379</v>
      </c>
      <c r="B1620" s="1" t="s">
        <v>22</v>
      </c>
      <c r="C1620" s="1" t="s">
        <v>245</v>
      </c>
      <c r="D1620" s="1" t="s">
        <v>12380</v>
      </c>
      <c r="E1620" s="1" t="s">
        <v>33907</v>
      </c>
      <c r="F1620" s="1" t="s">
        <v>12381</v>
      </c>
      <c r="G1620" t="str">
        <f t="shared" si="175"/>
        <v>Valid</v>
      </c>
      <c r="H1620" s="1" t="s">
        <v>12382</v>
      </c>
      <c r="I1620" t="str" cm="1">
        <f t="array" ref="I1620">IF(OR(TRIM(H1620)="",ISNUMBER(SEARCH("#",H1620)),AA1620&lt;Config!$B$8,SUMPRODUCT(--ISNUMBER(SEARCH({"a";"b";"c";"d";"e";"f";"g";"h";"i";"j";"k";"l";"m";"n";"o";"p";"q";"r";"s";"t";"u";"v";"w";"x";"y";"z"},H1620)))&gt;0),"Invalid","Valid")</f>
        <v>Valid</v>
      </c>
      <c r="J1620" s="1" t="s">
        <v>12383</v>
      </c>
      <c r="K1620" s="1" t="s">
        <v>210</v>
      </c>
      <c r="L1620" s="1" t="s">
        <v>49</v>
      </c>
      <c r="M1620" s="1" t="s">
        <v>517</v>
      </c>
      <c r="N1620" s="1" t="s">
        <v>51</v>
      </c>
      <c r="O1620" s="1" t="s">
        <v>69</v>
      </c>
      <c r="P1620" t="s">
        <v>590</v>
      </c>
      <c r="Q1620" s="1" t="s">
        <v>844</v>
      </c>
      <c r="R1620" s="1" t="s">
        <v>592</v>
      </c>
      <c r="S1620" s="1" t="s">
        <v>12384</v>
      </c>
      <c r="T1620" s="1" t="s">
        <v>12385</v>
      </c>
      <c r="U1620" s="1" t="s">
        <v>12386</v>
      </c>
      <c r="V1620" s="1" t="s">
        <v>12387</v>
      </c>
      <c r="W1620" s="1" t="s">
        <v>60</v>
      </c>
      <c r="X1620" t="str">
        <f t="shared" si="176"/>
        <v>Complete</v>
      </c>
      <c r="Y1620">
        <f>MAX(0,100-IF(G1620="Invalid",Config!$B$5,0)-IF(I1620="Invalid",Config!$B$6,0)-IF(X1620="Incomplete",Config!$B$7,0)-IF(AF1620="Yes",Config!$B$37,0))</f>
        <v>100</v>
      </c>
      <c r="Z1620" s="1">
        <f>IF(OR(TRIM(B1620)="",COUNTIF(Config!$B$15:$B$19,B1620)&gt;0),1,0)+IF(OR(TRIM(C1620)="",COUNTIF(Config!$B$15:$B$19,C1620)&gt;0),1,0)+IF(OR(TRIM(F1620)="",COUNTIF(Config!$B$15:$B$19,F1620)&gt;0),1,0)+IF(OR(TRIM(H1620)="",COUNTIF(Config!$B$15:$B$19,H1620)&gt;0),1,0)+IF(OR(TRIM(E1620)="",COUNTIF(Config!$B$15:$B$19,E1620)&gt;0),1,0)+IF(OR(TRIM(K1620)="",COUNTIF(Config!$B$15:$B$19,K1620)&gt;0),1,0)+IF(OR(TRIM(P1620)="",COUNTIF(Config!$B$15:$B$19,P1620)&gt;0),1,0)+IF(OR(TRIM(R1620)="",COUNTIF(Config!$B$15:$B$19,R1620)&gt;0),1,0)</f>
        <v>0</v>
      </c>
      <c r="AA1620" s="1" cm="1">
        <f t="array" ref="AA1620">SUMPRODUCT(LEN(H1620)-LEN(SUBSTITUTE(H1620,{"0";"1";"2";"3";"4";"5";"6";"7";"8";"9"},"")))</f>
        <v>12</v>
      </c>
      <c r="AC1620" t="str">
        <f t="shared" si="177"/>
        <v/>
      </c>
      <c r="AD1620">
        <f t="shared" si="178"/>
        <v>1</v>
      </c>
      <c r="AE1620">
        <f t="shared" si="179"/>
        <v>1</v>
      </c>
      <c r="AF1620" t="str">
        <f t="shared" si="180"/>
        <v>No</v>
      </c>
      <c r="AG1620">
        <f t="shared" ca="1" si="181"/>
        <v>558</v>
      </c>
      <c r="AH1620" t="str">
        <f ca="1">IF(OR(V1620="",AG1620=""),"Yes",IF(AG1620&gt;Config!$B$41,"Yes","No"))</f>
        <v>Yes</v>
      </c>
    </row>
    <row r="1621" spans="1:34" x14ac:dyDescent="0.25">
      <c r="A1621" s="1" t="s">
        <v>12388</v>
      </c>
      <c r="B1621" s="1" t="s">
        <v>3863</v>
      </c>
      <c r="C1621" s="1" t="s">
        <v>1441</v>
      </c>
      <c r="D1621" s="1" t="s">
        <v>12389</v>
      </c>
      <c r="E1621" s="1" t="s">
        <v>34726</v>
      </c>
      <c r="F1621" s="1" t="s">
        <v>12390</v>
      </c>
      <c r="G1621" t="str">
        <f t="shared" si="175"/>
        <v>Valid</v>
      </c>
      <c r="H1621" s="1" t="s">
        <v>12391</v>
      </c>
      <c r="I1621" t="str" cm="1">
        <f t="array" ref="I1621">IF(OR(TRIM(H1621)="",ISNUMBER(SEARCH("#",H1621)),AA1621&lt;Config!$B$8,SUMPRODUCT(--ISNUMBER(SEARCH({"a";"b";"c";"d";"e";"f";"g";"h";"i";"j";"k";"l";"m";"n";"o";"p";"q";"r";"s";"t";"u";"v";"w";"x";"y";"z"},H1621)))&gt;0),"Invalid","Valid")</f>
        <v>Valid</v>
      </c>
      <c r="J1621" s="1" t="s">
        <v>12392</v>
      </c>
      <c r="K1621" s="1" t="s">
        <v>1001</v>
      </c>
      <c r="L1621" s="1" t="s">
        <v>265</v>
      </c>
      <c r="M1621" s="1" t="s">
        <v>135</v>
      </c>
      <c r="N1621" s="1" t="s">
        <v>148</v>
      </c>
      <c r="O1621" s="1" t="s">
        <v>149</v>
      </c>
      <c r="P1621" t="s">
        <v>236</v>
      </c>
      <c r="Q1621" s="1" t="s">
        <v>237</v>
      </c>
      <c r="R1621" s="1" t="s">
        <v>12393</v>
      </c>
      <c r="S1621" s="1" t="s">
        <v>12394</v>
      </c>
      <c r="T1621" s="1" t="s">
        <v>12395</v>
      </c>
      <c r="U1621" s="1" t="s">
        <v>12396</v>
      </c>
      <c r="V1621" s="1" t="s">
        <v>1347</v>
      </c>
      <c r="W1621" s="1" t="s">
        <v>94</v>
      </c>
      <c r="X1621" t="str">
        <f t="shared" si="176"/>
        <v>Complete</v>
      </c>
      <c r="Y1621">
        <f>MAX(0,100-IF(G1621="Invalid",Config!$B$5,0)-IF(I1621="Invalid",Config!$B$6,0)-IF(X1621="Incomplete",Config!$B$7,0)-IF(AF1621="Yes",Config!$B$37,0))</f>
        <v>100</v>
      </c>
      <c r="Z1621" s="1">
        <f>IF(OR(TRIM(B1621)="",COUNTIF(Config!$B$15:$B$19,B1621)&gt;0),1,0)+IF(OR(TRIM(C1621)="",COUNTIF(Config!$B$15:$B$19,C1621)&gt;0),1,0)+IF(OR(TRIM(F1621)="",COUNTIF(Config!$B$15:$B$19,F1621)&gt;0),1,0)+IF(OR(TRIM(H1621)="",COUNTIF(Config!$B$15:$B$19,H1621)&gt;0),1,0)+IF(OR(TRIM(E1621)="",COUNTIF(Config!$B$15:$B$19,E1621)&gt;0),1,0)+IF(OR(TRIM(K1621)="",COUNTIF(Config!$B$15:$B$19,K1621)&gt;0),1,0)+IF(OR(TRIM(P1621)="",COUNTIF(Config!$B$15:$B$19,P1621)&gt;0),1,0)+IF(OR(TRIM(R1621)="",COUNTIF(Config!$B$15:$B$19,R1621)&gt;0),1,0)</f>
        <v>0</v>
      </c>
      <c r="AA1621" s="1" cm="1">
        <f t="array" ref="AA1621">SUMPRODUCT(LEN(H1621)-LEN(SUBSTITUTE(H1621,{"0";"1";"2";"3";"4";"5";"6";"7";"8";"9"},"")))</f>
        <v>12</v>
      </c>
      <c r="AC1621" t="str">
        <f t="shared" si="177"/>
        <v/>
      </c>
      <c r="AD1621">
        <f t="shared" si="178"/>
        <v>1</v>
      </c>
      <c r="AE1621">
        <f t="shared" si="179"/>
        <v>1</v>
      </c>
      <c r="AF1621" t="str">
        <f t="shared" si="180"/>
        <v>No</v>
      </c>
      <c r="AG1621">
        <f t="shared" ca="1" si="181"/>
        <v>37</v>
      </c>
      <c r="AH1621" t="str">
        <f ca="1">IF(OR(V1621="",AG1621=""),"Yes",IF(AG1621&gt;Config!$B$41,"Yes","No"))</f>
        <v>No</v>
      </c>
    </row>
    <row r="1622" spans="1:34" x14ac:dyDescent="0.25">
      <c r="A1622" s="1" t="s">
        <v>12397</v>
      </c>
      <c r="B1622" s="1" t="s">
        <v>2392</v>
      </c>
      <c r="C1622" s="1" t="s">
        <v>985</v>
      </c>
      <c r="D1622" s="1" t="s">
        <v>12398</v>
      </c>
      <c r="E1622" s="1" t="s">
        <v>34727</v>
      </c>
      <c r="F1622" s="1" t="s">
        <v>12399</v>
      </c>
      <c r="G1622" t="str">
        <f t="shared" si="175"/>
        <v>Valid</v>
      </c>
      <c r="H1622" s="1" t="s">
        <v>12400</v>
      </c>
      <c r="I1622" t="str" cm="1">
        <f t="array" ref="I1622">IF(OR(TRIM(H1622)="",ISNUMBER(SEARCH("#",H1622)),AA1622&lt;Config!$B$8,SUMPRODUCT(--ISNUMBER(SEARCH({"a";"b";"c";"d";"e";"f";"g";"h";"i";"j";"k";"l";"m";"n";"o";"p";"q";"r";"s";"t";"u";"v";"w";"x";"y";"z"},H1622)))&gt;0),"Invalid","Valid")</f>
        <v>Valid</v>
      </c>
      <c r="J1622" s="1" t="s">
        <v>12401</v>
      </c>
      <c r="K1622" s="1" t="s">
        <v>66</v>
      </c>
      <c r="L1622" s="1" t="s">
        <v>450</v>
      </c>
      <c r="M1622" s="1" t="s">
        <v>118</v>
      </c>
      <c r="N1622" s="1" t="s">
        <v>68</v>
      </c>
      <c r="O1622" s="1" t="s">
        <v>52</v>
      </c>
      <c r="P1622" t="s">
        <v>53</v>
      </c>
      <c r="Q1622" s="1" t="s">
        <v>181</v>
      </c>
      <c r="R1622" s="1" t="s">
        <v>55</v>
      </c>
      <c r="S1622" s="1" t="s">
        <v>12402</v>
      </c>
      <c r="T1622" s="1" t="s">
        <v>12403</v>
      </c>
      <c r="U1622" s="1" t="s">
        <v>12404</v>
      </c>
      <c r="V1622" s="1" t="s">
        <v>3672</v>
      </c>
      <c r="W1622" s="1" t="s">
        <v>75</v>
      </c>
      <c r="X1622" t="str">
        <f t="shared" si="176"/>
        <v>Complete</v>
      </c>
      <c r="Y1622">
        <f>MAX(0,100-IF(G1622="Invalid",Config!$B$5,0)-IF(I1622="Invalid",Config!$B$6,0)-IF(X1622="Incomplete",Config!$B$7,0)-IF(AF1622="Yes",Config!$B$37,0))</f>
        <v>75</v>
      </c>
      <c r="Z1622" s="1">
        <f>IF(OR(TRIM(B1622)="",COUNTIF(Config!$B$15:$B$19,B1622)&gt;0),1,0)+IF(OR(TRIM(C1622)="",COUNTIF(Config!$B$15:$B$19,C1622)&gt;0),1,0)+IF(OR(TRIM(F1622)="",COUNTIF(Config!$B$15:$B$19,F1622)&gt;0),1,0)+IF(OR(TRIM(H1622)="",COUNTIF(Config!$B$15:$B$19,H1622)&gt;0),1,0)+IF(OR(TRIM(E1622)="",COUNTIF(Config!$B$15:$B$19,E1622)&gt;0),1,0)+IF(OR(TRIM(K1622)="",COUNTIF(Config!$B$15:$B$19,K1622)&gt;0),1,0)+IF(OR(TRIM(P1622)="",COUNTIF(Config!$B$15:$B$19,P1622)&gt;0),1,0)+IF(OR(TRIM(R1622)="",COUNTIF(Config!$B$15:$B$19,R1622)&gt;0),1,0)</f>
        <v>0</v>
      </c>
      <c r="AA1622" s="1" cm="1">
        <f t="array" ref="AA1622">SUMPRODUCT(LEN(H1622)-LEN(SUBSTITUTE(H1622,{"0";"1";"2";"3";"4";"5";"6";"7";"8";"9"},"")))</f>
        <v>12</v>
      </c>
      <c r="AC1622" t="str">
        <f t="shared" si="177"/>
        <v>Potential Duplicate</v>
      </c>
      <c r="AD1622">
        <f t="shared" si="178"/>
        <v>1</v>
      </c>
      <c r="AE1622">
        <f t="shared" si="179"/>
        <v>2</v>
      </c>
      <c r="AF1622" t="str">
        <f t="shared" si="180"/>
        <v>Yes</v>
      </c>
      <c r="AG1622">
        <f t="shared" ca="1" si="181"/>
        <v>57</v>
      </c>
      <c r="AH1622" t="str">
        <f ca="1">IF(OR(V1622="",AG1622=""),"Yes",IF(AG1622&gt;Config!$B$41,"Yes","No"))</f>
        <v>No</v>
      </c>
    </row>
    <row r="1623" spans="1:34" x14ac:dyDescent="0.25">
      <c r="A1623" s="1" t="s">
        <v>12405</v>
      </c>
      <c r="B1623" s="1" t="s">
        <v>928</v>
      </c>
      <c r="C1623" s="1" t="s">
        <v>308</v>
      </c>
      <c r="D1623" s="1" t="s">
        <v>12406</v>
      </c>
      <c r="E1623" s="1" t="s">
        <v>34046</v>
      </c>
      <c r="F1623" s="1" t="s">
        <v>12407</v>
      </c>
      <c r="G1623" t="str">
        <f t="shared" si="175"/>
        <v>Valid</v>
      </c>
      <c r="H1623" s="1" t="s">
        <v>12408</v>
      </c>
      <c r="I1623" t="str" cm="1">
        <f t="array" ref="I1623">IF(OR(TRIM(H1623)="",ISNUMBER(SEARCH("#",H1623)),AA1623&lt;Config!$B$8,SUMPRODUCT(--ISNUMBER(SEARCH({"a";"b";"c";"d";"e";"f";"g";"h";"i";"j";"k";"l";"m";"n";"o";"p";"q";"r";"s";"t";"u";"v";"w";"x";"y";"z"},H1623)))&gt;0),"Invalid","Valid")</f>
        <v>Valid</v>
      </c>
      <c r="J1623" s="1" t="s">
        <v>12409</v>
      </c>
      <c r="K1623" s="1" t="s">
        <v>369</v>
      </c>
      <c r="L1623" s="1" t="s">
        <v>164</v>
      </c>
      <c r="M1623" s="1" t="s">
        <v>85</v>
      </c>
      <c r="N1623" s="1" t="s">
        <v>437</v>
      </c>
      <c r="O1623" s="1" t="s">
        <v>69</v>
      </c>
      <c r="P1623" t="s">
        <v>53</v>
      </c>
      <c r="Q1623" s="1" t="s">
        <v>150</v>
      </c>
      <c r="R1623" s="1" t="s">
        <v>55</v>
      </c>
      <c r="S1623" s="1" t="s">
        <v>12410</v>
      </c>
      <c r="T1623" s="1" t="s">
        <v>12411</v>
      </c>
      <c r="U1623" s="1" t="s">
        <v>5322</v>
      </c>
      <c r="V1623" s="1" t="s">
        <v>1521</v>
      </c>
      <c r="W1623" s="1" t="s">
        <v>202</v>
      </c>
      <c r="X1623" t="str">
        <f t="shared" si="176"/>
        <v>Complete</v>
      </c>
      <c r="Y1623">
        <f>MAX(0,100-IF(G1623="Invalid",Config!$B$5,0)-IF(I1623="Invalid",Config!$B$6,0)-IF(X1623="Incomplete",Config!$B$7,0)-IF(AF1623="Yes",Config!$B$37,0))</f>
        <v>100</v>
      </c>
      <c r="Z1623" s="1">
        <f>IF(OR(TRIM(B1623)="",COUNTIF(Config!$B$15:$B$19,B1623)&gt;0),1,0)+IF(OR(TRIM(C1623)="",COUNTIF(Config!$B$15:$B$19,C1623)&gt;0),1,0)+IF(OR(TRIM(F1623)="",COUNTIF(Config!$B$15:$B$19,F1623)&gt;0),1,0)+IF(OR(TRIM(H1623)="",COUNTIF(Config!$B$15:$B$19,H1623)&gt;0),1,0)+IF(OR(TRIM(E1623)="",COUNTIF(Config!$B$15:$B$19,E1623)&gt;0),1,0)+IF(OR(TRIM(K1623)="",COUNTIF(Config!$B$15:$B$19,K1623)&gt;0),1,0)+IF(OR(TRIM(P1623)="",COUNTIF(Config!$B$15:$B$19,P1623)&gt;0),1,0)+IF(OR(TRIM(R1623)="",COUNTIF(Config!$B$15:$B$19,R1623)&gt;0),1,0)</f>
        <v>0</v>
      </c>
      <c r="AA1623" s="1" cm="1">
        <f t="array" ref="AA1623">SUMPRODUCT(LEN(H1623)-LEN(SUBSTITUTE(H1623,{"0";"1";"2";"3";"4";"5";"6";"7";"8";"9"},"")))</f>
        <v>12</v>
      </c>
      <c r="AC1623" t="str">
        <f t="shared" si="177"/>
        <v/>
      </c>
      <c r="AD1623">
        <f t="shared" si="178"/>
        <v>1</v>
      </c>
      <c r="AE1623">
        <f t="shared" si="179"/>
        <v>1</v>
      </c>
      <c r="AF1623" t="str">
        <f t="shared" si="180"/>
        <v>No</v>
      </c>
      <c r="AG1623">
        <f t="shared" ca="1" si="181"/>
        <v>37</v>
      </c>
      <c r="AH1623" t="str">
        <f ca="1">IF(OR(V1623="",AG1623=""),"Yes",IF(AG1623&gt;Config!$B$41,"Yes","No"))</f>
        <v>No</v>
      </c>
    </row>
    <row r="1624" spans="1:34" x14ac:dyDescent="0.25">
      <c r="A1624" s="1" t="s">
        <v>12412</v>
      </c>
      <c r="B1624" s="1" t="s">
        <v>534</v>
      </c>
      <c r="C1624" s="1" t="s">
        <v>205</v>
      </c>
      <c r="D1624" s="1" t="s">
        <v>12413</v>
      </c>
      <c r="E1624" s="1" t="s">
        <v>33983</v>
      </c>
      <c r="F1624" s="1" t="s">
        <v>12414</v>
      </c>
      <c r="G1624" t="str">
        <f t="shared" si="175"/>
        <v>Valid</v>
      </c>
      <c r="H1624" s="1" t="s">
        <v>12415</v>
      </c>
      <c r="I1624" t="str" cm="1">
        <f t="array" ref="I1624">IF(OR(TRIM(H1624)="",ISNUMBER(SEARCH("#",H1624)),AA1624&lt;Config!$B$8,SUMPRODUCT(--ISNUMBER(SEARCH({"a";"b";"c";"d";"e";"f";"g";"h";"i";"j";"k";"l";"m";"n";"o";"p";"q";"r";"s";"t";"u";"v";"w";"x";"y";"z"},H1624)))&gt;0),"Invalid","Valid")</f>
        <v>Valid</v>
      </c>
      <c r="J1624" s="1" t="s">
        <v>12416</v>
      </c>
      <c r="K1624" s="1" t="s">
        <v>425</v>
      </c>
      <c r="L1624" s="1" t="s">
        <v>179</v>
      </c>
      <c r="M1624" s="1" t="s">
        <v>235</v>
      </c>
      <c r="N1624" s="1" t="s">
        <v>224</v>
      </c>
      <c r="O1624" s="1" t="s">
        <v>180</v>
      </c>
      <c r="P1624" t="s">
        <v>314</v>
      </c>
      <c r="Q1624" s="1" t="s">
        <v>663</v>
      </c>
      <c r="R1624" s="1" t="s">
        <v>316</v>
      </c>
      <c r="S1624" s="1" t="s">
        <v>278</v>
      </c>
      <c r="T1624" s="1" t="s">
        <v>12417</v>
      </c>
      <c r="U1624" s="1" t="s">
        <v>12418</v>
      </c>
      <c r="V1624" s="1" t="s">
        <v>12419</v>
      </c>
      <c r="W1624" s="1" t="s">
        <v>75</v>
      </c>
      <c r="X1624" t="str">
        <f t="shared" si="176"/>
        <v>Complete</v>
      </c>
      <c r="Y1624">
        <f>MAX(0,100-IF(G1624="Invalid",Config!$B$5,0)-IF(I1624="Invalid",Config!$B$6,0)-IF(X1624="Incomplete",Config!$B$7,0)-IF(AF1624="Yes",Config!$B$37,0))</f>
        <v>100</v>
      </c>
      <c r="Z1624" s="1">
        <f>IF(OR(TRIM(B1624)="",COUNTIF(Config!$B$15:$B$19,B1624)&gt;0),1,0)+IF(OR(TRIM(C1624)="",COUNTIF(Config!$B$15:$B$19,C1624)&gt;0),1,0)+IF(OR(TRIM(F1624)="",COUNTIF(Config!$B$15:$B$19,F1624)&gt;0),1,0)+IF(OR(TRIM(H1624)="",COUNTIF(Config!$B$15:$B$19,H1624)&gt;0),1,0)+IF(OR(TRIM(E1624)="",COUNTIF(Config!$B$15:$B$19,E1624)&gt;0),1,0)+IF(OR(TRIM(K1624)="",COUNTIF(Config!$B$15:$B$19,K1624)&gt;0),1,0)+IF(OR(TRIM(P1624)="",COUNTIF(Config!$B$15:$B$19,P1624)&gt;0),1,0)+IF(OR(TRIM(R1624)="",COUNTIF(Config!$B$15:$B$19,R1624)&gt;0),1,0)</f>
        <v>0</v>
      </c>
      <c r="AA1624" s="1" cm="1">
        <f t="array" ref="AA1624">SUMPRODUCT(LEN(H1624)-LEN(SUBSTITUTE(H1624,{"0";"1";"2";"3";"4";"5";"6";"7";"8";"9"},"")))</f>
        <v>12</v>
      </c>
      <c r="AC1624" t="str">
        <f t="shared" si="177"/>
        <v/>
      </c>
      <c r="AD1624">
        <f t="shared" si="178"/>
        <v>1</v>
      </c>
      <c r="AE1624">
        <f t="shared" si="179"/>
        <v>1</v>
      </c>
      <c r="AF1624" t="str">
        <f t="shared" si="180"/>
        <v>No</v>
      </c>
      <c r="AG1624">
        <f t="shared" ca="1" si="181"/>
        <v>136</v>
      </c>
      <c r="AH1624" t="str">
        <f ca="1">IF(OR(V1624="",AG1624=""),"Yes",IF(AG1624&gt;Config!$B$41,"Yes","No"))</f>
        <v>No</v>
      </c>
    </row>
    <row r="1625" spans="1:34" x14ac:dyDescent="0.25">
      <c r="A1625" s="1" t="s">
        <v>12420</v>
      </c>
      <c r="B1625" s="1" t="s">
        <v>774</v>
      </c>
      <c r="C1625" s="1" t="s">
        <v>1806</v>
      </c>
      <c r="D1625" s="1" t="s">
        <v>12421</v>
      </c>
      <c r="E1625" s="1" t="s">
        <v>642</v>
      </c>
      <c r="F1625" s="1" t="s">
        <v>12422</v>
      </c>
      <c r="G1625" t="str">
        <f t="shared" si="175"/>
        <v>Valid</v>
      </c>
      <c r="H1625" s="1" t="s">
        <v>12423</v>
      </c>
      <c r="I1625" t="str" cm="1">
        <f t="array" ref="I1625">IF(OR(TRIM(H1625)="",ISNUMBER(SEARCH("#",H1625)),AA1625&lt;Config!$B$8,SUMPRODUCT(--ISNUMBER(SEARCH({"a";"b";"c";"d";"e";"f";"g";"h";"i";"j";"k";"l";"m";"n";"o";"p";"q";"r";"s";"t";"u";"v";"w";"x";"y";"z"},H1625)))&gt;0),"Invalid","Valid")</f>
        <v>Valid</v>
      </c>
      <c r="J1625" s="1" t="s">
        <v>12424</v>
      </c>
      <c r="K1625" s="1" t="s">
        <v>378</v>
      </c>
      <c r="L1625" s="1" t="s">
        <v>49</v>
      </c>
      <c r="M1625" s="1" t="s">
        <v>103</v>
      </c>
      <c r="N1625" s="1" t="s">
        <v>224</v>
      </c>
      <c r="O1625" s="1" t="s">
        <v>196</v>
      </c>
      <c r="P1625" t="s">
        <v>53</v>
      </c>
      <c r="Q1625" s="1" t="s">
        <v>197</v>
      </c>
      <c r="R1625" s="1" t="s">
        <v>70</v>
      </c>
      <c r="S1625" s="1" t="s">
        <v>4881</v>
      </c>
      <c r="T1625" s="1" t="s">
        <v>12425</v>
      </c>
      <c r="U1625" s="1" t="s">
        <v>11711</v>
      </c>
      <c r="V1625" s="1" t="s">
        <v>1849</v>
      </c>
      <c r="W1625" s="1" t="s">
        <v>125</v>
      </c>
      <c r="X1625" t="str">
        <f t="shared" si="176"/>
        <v>Complete</v>
      </c>
      <c r="Y1625">
        <f>MAX(0,100-IF(G1625="Invalid",Config!$B$5,0)-IF(I1625="Invalid",Config!$B$6,0)-IF(X1625="Incomplete",Config!$B$7,0)-IF(AF1625="Yes",Config!$B$37,0))</f>
        <v>100</v>
      </c>
      <c r="Z1625" s="1">
        <f>IF(OR(TRIM(B1625)="",COUNTIF(Config!$B$15:$B$19,B1625)&gt;0),1,0)+IF(OR(TRIM(C1625)="",COUNTIF(Config!$B$15:$B$19,C1625)&gt;0),1,0)+IF(OR(TRIM(F1625)="",COUNTIF(Config!$B$15:$B$19,F1625)&gt;0),1,0)+IF(OR(TRIM(H1625)="",COUNTIF(Config!$B$15:$B$19,H1625)&gt;0),1,0)+IF(OR(TRIM(E1625)="",COUNTIF(Config!$B$15:$B$19,E1625)&gt;0),1,0)+IF(OR(TRIM(K1625)="",COUNTIF(Config!$B$15:$B$19,K1625)&gt;0),1,0)+IF(OR(TRIM(P1625)="",COUNTIF(Config!$B$15:$B$19,P1625)&gt;0),1,0)+IF(OR(TRIM(R1625)="",COUNTIF(Config!$B$15:$B$19,R1625)&gt;0),1,0)</f>
        <v>0</v>
      </c>
      <c r="AA1625" s="1" cm="1">
        <f t="array" ref="AA1625">SUMPRODUCT(LEN(H1625)-LEN(SUBSTITUTE(H1625,{"0";"1";"2";"3";"4";"5";"6";"7";"8";"9"},"")))</f>
        <v>12</v>
      </c>
      <c r="AC1625" t="str">
        <f t="shared" si="177"/>
        <v/>
      </c>
      <c r="AD1625">
        <f t="shared" si="178"/>
        <v>1</v>
      </c>
      <c r="AE1625">
        <f t="shared" si="179"/>
        <v>1</v>
      </c>
      <c r="AF1625" t="str">
        <f t="shared" si="180"/>
        <v>No</v>
      </c>
      <c r="AG1625">
        <f t="shared" ca="1" si="181"/>
        <v>229</v>
      </c>
      <c r="AH1625" t="str">
        <f ca="1">IF(OR(V1625="",AG1625=""),"Yes",IF(AG1625&gt;Config!$B$41,"Yes","No"))</f>
        <v>No</v>
      </c>
    </row>
    <row r="1626" spans="1:34" x14ac:dyDescent="0.25">
      <c r="A1626" s="1" t="s">
        <v>12426</v>
      </c>
      <c r="B1626" s="1" t="s">
        <v>851</v>
      </c>
      <c r="C1626" s="1" t="s">
        <v>545</v>
      </c>
      <c r="D1626" s="1" t="s">
        <v>12427</v>
      </c>
      <c r="E1626" s="1" t="s">
        <v>34728</v>
      </c>
      <c r="F1626" s="1" t="s">
        <v>12428</v>
      </c>
      <c r="G1626" t="str">
        <f t="shared" si="175"/>
        <v>Valid</v>
      </c>
      <c r="H1626" s="1" t="s">
        <v>12429</v>
      </c>
      <c r="I1626" t="str" cm="1">
        <f t="array" ref="I1626">IF(OR(TRIM(H1626)="",ISNUMBER(SEARCH("#",H1626)),AA1626&lt;Config!$B$8,SUMPRODUCT(--ISNUMBER(SEARCH({"a";"b";"c";"d";"e";"f";"g";"h";"i";"j";"k";"l";"m";"n";"o";"p";"q";"r";"s";"t";"u";"v";"w";"x";"y";"z"},H1626)))&gt;0),"Invalid","Valid")</f>
        <v>Valid</v>
      </c>
      <c r="J1626" s="1" t="s">
        <v>12430</v>
      </c>
      <c r="K1626" s="1" t="s">
        <v>66</v>
      </c>
      <c r="L1626" s="1" t="s">
        <v>67</v>
      </c>
      <c r="M1626" s="1" t="s">
        <v>33825</v>
      </c>
      <c r="N1626" s="1" t="s">
        <v>252</v>
      </c>
      <c r="O1626" s="1" t="s">
        <v>180</v>
      </c>
      <c r="P1626" t="s">
        <v>104</v>
      </c>
      <c r="Q1626" s="1" t="s">
        <v>732</v>
      </c>
      <c r="R1626" s="1" t="s">
        <v>106</v>
      </c>
      <c r="S1626" s="1" t="s">
        <v>12431</v>
      </c>
      <c r="T1626" s="1" t="s">
        <v>12432</v>
      </c>
      <c r="U1626" s="1" t="s">
        <v>1840</v>
      </c>
      <c r="V1626" s="1" t="s">
        <v>12433</v>
      </c>
      <c r="W1626" s="1" t="s">
        <v>141</v>
      </c>
      <c r="X1626" t="str">
        <f t="shared" si="176"/>
        <v>Complete</v>
      </c>
      <c r="Y1626">
        <f>MAX(0,100-IF(G1626="Invalid",Config!$B$5,0)-IF(I1626="Invalid",Config!$B$6,0)-IF(X1626="Incomplete",Config!$B$7,0)-IF(AF1626="Yes",Config!$B$37,0))</f>
        <v>100</v>
      </c>
      <c r="Z1626" s="1">
        <f>IF(OR(TRIM(B1626)="",COUNTIF(Config!$B$15:$B$19,B1626)&gt;0),1,0)+IF(OR(TRIM(C1626)="",COUNTIF(Config!$B$15:$B$19,C1626)&gt;0),1,0)+IF(OR(TRIM(F1626)="",COUNTIF(Config!$B$15:$B$19,F1626)&gt;0),1,0)+IF(OR(TRIM(H1626)="",COUNTIF(Config!$B$15:$B$19,H1626)&gt;0),1,0)+IF(OR(TRIM(E1626)="",COUNTIF(Config!$B$15:$B$19,E1626)&gt;0),1,0)+IF(OR(TRIM(K1626)="",COUNTIF(Config!$B$15:$B$19,K1626)&gt;0),1,0)+IF(OR(TRIM(P1626)="",COUNTIF(Config!$B$15:$B$19,P1626)&gt;0),1,0)+IF(OR(TRIM(R1626)="",COUNTIF(Config!$B$15:$B$19,R1626)&gt;0),1,0)</f>
        <v>0</v>
      </c>
      <c r="AA1626" s="1" cm="1">
        <f t="array" ref="AA1626">SUMPRODUCT(LEN(H1626)-LEN(SUBSTITUTE(H1626,{"0";"1";"2";"3";"4";"5";"6";"7";"8";"9"},"")))</f>
        <v>11</v>
      </c>
      <c r="AC1626" t="str">
        <f t="shared" si="177"/>
        <v/>
      </c>
      <c r="AD1626">
        <f t="shared" si="178"/>
        <v>1</v>
      </c>
      <c r="AE1626">
        <f t="shared" si="179"/>
        <v>1</v>
      </c>
      <c r="AF1626" t="str">
        <f t="shared" si="180"/>
        <v>No</v>
      </c>
      <c r="AG1626">
        <f t="shared" ca="1" si="181"/>
        <v>49</v>
      </c>
      <c r="AH1626" t="str">
        <f ca="1">IF(OR(V1626="",AG1626=""),"Yes",IF(AG1626&gt;Config!$B$41,"Yes","No"))</f>
        <v>No</v>
      </c>
    </row>
    <row r="1627" spans="1:34" x14ac:dyDescent="0.25">
      <c r="A1627" s="1" t="s">
        <v>7199</v>
      </c>
      <c r="B1627" s="1" t="s">
        <v>1257</v>
      </c>
      <c r="C1627" s="1" t="s">
        <v>273</v>
      </c>
      <c r="D1627" s="1" t="s">
        <v>12434</v>
      </c>
      <c r="E1627" s="1" t="s">
        <v>34095</v>
      </c>
      <c r="F1627" s="1" t="s">
        <v>12435</v>
      </c>
      <c r="G1627" t="str">
        <f t="shared" si="175"/>
        <v>Valid</v>
      </c>
      <c r="H1627" s="1" t="s">
        <v>12436</v>
      </c>
      <c r="I1627" t="str" cm="1">
        <f t="array" ref="I1627">IF(OR(TRIM(H1627)="",ISNUMBER(SEARCH("#",H1627)),AA1627&lt;Config!$B$8,SUMPRODUCT(--ISNUMBER(SEARCH({"a";"b";"c";"d";"e";"f";"g";"h";"i";"j";"k";"l";"m";"n";"o";"p";"q";"r";"s";"t";"u";"v";"w";"x";"y";"z"},H1627)))&gt;0),"Invalid","Valid")</f>
        <v>Valid</v>
      </c>
      <c r="J1627" s="1" t="s">
        <v>12437</v>
      </c>
      <c r="K1627" s="1" t="s">
        <v>250</v>
      </c>
      <c r="L1627" s="1" t="s">
        <v>84</v>
      </c>
      <c r="M1627" s="1" t="s">
        <v>50</v>
      </c>
      <c r="N1627" s="1" t="s">
        <v>252</v>
      </c>
      <c r="O1627" s="1" t="s">
        <v>149</v>
      </c>
      <c r="P1627" t="s">
        <v>33</v>
      </c>
      <c r="Q1627" s="1" t="s">
        <v>1099</v>
      </c>
      <c r="R1627" s="1" t="s">
        <v>35</v>
      </c>
      <c r="S1627" s="1" t="s">
        <v>11766</v>
      </c>
      <c r="T1627" s="1" t="s">
        <v>12438</v>
      </c>
      <c r="U1627" s="1" t="s">
        <v>1220</v>
      </c>
      <c r="V1627" s="1" t="s">
        <v>8509</v>
      </c>
      <c r="W1627" s="1" t="s">
        <v>384</v>
      </c>
      <c r="X1627" t="str">
        <f t="shared" si="176"/>
        <v>Complete</v>
      </c>
      <c r="Y1627">
        <f>MAX(0,100-IF(G1627="Invalid",Config!$B$5,0)-IF(I1627="Invalid",Config!$B$6,0)-IF(X1627="Incomplete",Config!$B$7,0)-IF(AF1627="Yes",Config!$B$37,0))</f>
        <v>100</v>
      </c>
      <c r="Z1627" s="1">
        <f>IF(OR(TRIM(B1627)="",COUNTIF(Config!$B$15:$B$19,B1627)&gt;0),1,0)+IF(OR(TRIM(C1627)="",COUNTIF(Config!$B$15:$B$19,C1627)&gt;0),1,0)+IF(OR(TRIM(F1627)="",COUNTIF(Config!$B$15:$B$19,F1627)&gt;0),1,0)+IF(OR(TRIM(H1627)="",COUNTIF(Config!$B$15:$B$19,H1627)&gt;0),1,0)+IF(OR(TRIM(E1627)="",COUNTIF(Config!$B$15:$B$19,E1627)&gt;0),1,0)+IF(OR(TRIM(K1627)="",COUNTIF(Config!$B$15:$B$19,K1627)&gt;0),1,0)+IF(OR(TRIM(P1627)="",COUNTIF(Config!$B$15:$B$19,P1627)&gt;0),1,0)+IF(OR(TRIM(R1627)="",COUNTIF(Config!$B$15:$B$19,R1627)&gt;0),1,0)</f>
        <v>0</v>
      </c>
      <c r="AA1627" s="1" cm="1">
        <f t="array" ref="AA1627">SUMPRODUCT(LEN(H1627)-LEN(SUBSTITUTE(H1627,{"0";"1";"2";"3";"4";"5";"6";"7";"8";"9"},"")))</f>
        <v>10</v>
      </c>
      <c r="AC1627" t="str">
        <f t="shared" si="177"/>
        <v/>
      </c>
      <c r="AD1627">
        <f t="shared" si="178"/>
        <v>1</v>
      </c>
      <c r="AE1627">
        <f t="shared" si="179"/>
        <v>1</v>
      </c>
      <c r="AF1627" t="str">
        <f t="shared" si="180"/>
        <v>No</v>
      </c>
      <c r="AG1627">
        <f t="shared" ca="1" si="181"/>
        <v>250</v>
      </c>
      <c r="AH1627" t="str">
        <f ca="1">IF(OR(V1627="",AG1627=""),"Yes",IF(AG1627&gt;Config!$B$41,"Yes","No"))</f>
        <v>No</v>
      </c>
    </row>
    <row r="1628" spans="1:34" x14ac:dyDescent="0.25">
      <c r="A1628" s="1" t="s">
        <v>12439</v>
      </c>
      <c r="B1628" s="1" t="s">
        <v>917</v>
      </c>
      <c r="C1628" s="1" t="s">
        <v>996</v>
      </c>
      <c r="D1628" s="1" t="s">
        <v>12440</v>
      </c>
      <c r="E1628" s="1" t="s">
        <v>34729</v>
      </c>
      <c r="F1628" s="1" t="s">
        <v>12441</v>
      </c>
      <c r="G1628" t="str">
        <f t="shared" si="175"/>
        <v>Valid</v>
      </c>
      <c r="H1628" s="1" t="s">
        <v>12442</v>
      </c>
      <c r="I1628" t="str" cm="1">
        <f t="array" ref="I1628">IF(OR(TRIM(H1628)="",ISNUMBER(SEARCH("#",H1628)),AA1628&lt;Config!$B$8,SUMPRODUCT(--ISNUMBER(SEARCH({"a";"b";"c";"d";"e";"f";"g";"h";"i";"j";"k";"l";"m";"n";"o";"p";"q";"r";"s";"t";"u";"v";"w";"x";"y";"z"},H1628)))&gt;0),"Invalid","Valid")</f>
        <v>Valid</v>
      </c>
      <c r="J1628" s="1" t="s">
        <v>12443</v>
      </c>
      <c r="K1628" s="1" t="s">
        <v>866</v>
      </c>
      <c r="L1628" s="1" t="s">
        <v>265</v>
      </c>
      <c r="M1628" s="1" t="s">
        <v>135</v>
      </c>
      <c r="N1628" s="1" t="s">
        <v>224</v>
      </c>
      <c r="O1628" s="1" t="s">
        <v>196</v>
      </c>
      <c r="P1628" t="s">
        <v>328</v>
      </c>
      <c r="Q1628" s="1" t="s">
        <v>329</v>
      </c>
      <c r="R1628" s="1" t="s">
        <v>392</v>
      </c>
      <c r="S1628" s="1" t="s">
        <v>12444</v>
      </c>
      <c r="T1628" s="1" t="s">
        <v>12445</v>
      </c>
      <c r="U1628" s="1" t="s">
        <v>983</v>
      </c>
      <c r="V1628" s="1" t="s">
        <v>1066</v>
      </c>
      <c r="W1628" s="1" t="s">
        <v>75</v>
      </c>
      <c r="X1628" t="str">
        <f t="shared" si="176"/>
        <v>Complete</v>
      </c>
      <c r="Y1628">
        <f>MAX(0,100-IF(G1628="Invalid",Config!$B$5,0)-IF(I1628="Invalid",Config!$B$6,0)-IF(X1628="Incomplete",Config!$B$7,0)-IF(AF1628="Yes",Config!$B$37,0))</f>
        <v>75</v>
      </c>
      <c r="Z1628" s="1">
        <f>IF(OR(TRIM(B1628)="",COUNTIF(Config!$B$15:$B$19,B1628)&gt;0),1,0)+IF(OR(TRIM(C1628)="",COUNTIF(Config!$B$15:$B$19,C1628)&gt;0),1,0)+IF(OR(TRIM(F1628)="",COUNTIF(Config!$B$15:$B$19,F1628)&gt;0),1,0)+IF(OR(TRIM(H1628)="",COUNTIF(Config!$B$15:$B$19,H1628)&gt;0),1,0)+IF(OR(TRIM(E1628)="",COUNTIF(Config!$B$15:$B$19,E1628)&gt;0),1,0)+IF(OR(TRIM(K1628)="",COUNTIF(Config!$B$15:$B$19,K1628)&gt;0),1,0)+IF(OR(TRIM(P1628)="",COUNTIF(Config!$B$15:$B$19,P1628)&gt;0),1,0)+IF(OR(TRIM(R1628)="",COUNTIF(Config!$B$15:$B$19,R1628)&gt;0),1,0)</f>
        <v>0</v>
      </c>
      <c r="AA1628" s="1" cm="1">
        <f t="array" ref="AA1628">SUMPRODUCT(LEN(H1628)-LEN(SUBSTITUTE(H1628,{"0";"1";"2";"3";"4";"5";"6";"7";"8";"9"},"")))</f>
        <v>11</v>
      </c>
      <c r="AC1628" t="str">
        <f t="shared" si="177"/>
        <v>Potential Duplicate</v>
      </c>
      <c r="AD1628">
        <f t="shared" si="178"/>
        <v>1</v>
      </c>
      <c r="AE1628">
        <f t="shared" si="179"/>
        <v>2</v>
      </c>
      <c r="AF1628" t="str">
        <f t="shared" si="180"/>
        <v>Yes</v>
      </c>
      <c r="AG1628">
        <f t="shared" ca="1" si="181"/>
        <v>143</v>
      </c>
      <c r="AH1628" t="str">
        <f ca="1">IF(OR(V1628="",AG1628=""),"Yes",IF(AG1628&gt;Config!$B$41,"Yes","No"))</f>
        <v>No</v>
      </c>
    </row>
    <row r="1629" spans="1:34" x14ac:dyDescent="0.25">
      <c r="A1629" s="1" t="s">
        <v>12446</v>
      </c>
      <c r="B1629" s="1" t="s">
        <v>1833</v>
      </c>
      <c r="C1629" s="1" t="s">
        <v>336</v>
      </c>
      <c r="D1629" s="1" t="s">
        <v>12447</v>
      </c>
      <c r="E1629" s="1" t="s">
        <v>339</v>
      </c>
      <c r="F1629" s="1" t="s">
        <v>12448</v>
      </c>
      <c r="G1629" t="str">
        <f t="shared" si="175"/>
        <v>Valid</v>
      </c>
      <c r="H1629" s="1" t="s">
        <v>12449</v>
      </c>
      <c r="I1629" t="str" cm="1">
        <f t="array" ref="I1629">IF(OR(TRIM(H1629)="",ISNUMBER(SEARCH("#",H1629)),AA1629&lt;Config!$B$8,SUMPRODUCT(--ISNUMBER(SEARCH({"a";"b";"c";"d";"e";"f";"g";"h";"i";"j";"k";"l";"m";"n";"o";"p";"q";"r";"s";"t";"u";"v";"w";"x";"y";"z"},H1629)))&gt;0),"Invalid","Valid")</f>
        <v>Valid</v>
      </c>
      <c r="J1629" s="1" t="s">
        <v>12450</v>
      </c>
      <c r="K1629" s="1" t="s">
        <v>163</v>
      </c>
      <c r="L1629" s="1" t="s">
        <v>179</v>
      </c>
      <c r="M1629" s="1" t="s">
        <v>165</v>
      </c>
      <c r="N1629" s="1" t="s">
        <v>33819</v>
      </c>
      <c r="O1629" s="1" t="s">
        <v>180</v>
      </c>
      <c r="P1629" t="s">
        <v>344</v>
      </c>
      <c r="Q1629" s="1" t="s">
        <v>971</v>
      </c>
      <c r="R1629" s="1" t="s">
        <v>1200</v>
      </c>
      <c r="S1629" s="1" t="s">
        <v>12451</v>
      </c>
      <c r="T1629" s="1" t="s">
        <v>12452</v>
      </c>
      <c r="U1629" s="1" t="s">
        <v>1203</v>
      </c>
      <c r="V1629" s="1" t="s">
        <v>12453</v>
      </c>
      <c r="W1629" s="1" t="s">
        <v>33823</v>
      </c>
      <c r="X1629" t="str">
        <f t="shared" si="176"/>
        <v>Complete</v>
      </c>
      <c r="Y1629">
        <f>MAX(0,100-IF(G1629="Invalid",Config!$B$5,0)-IF(I1629="Invalid",Config!$B$6,0)-IF(X1629="Incomplete",Config!$B$7,0)-IF(AF1629="Yes",Config!$B$37,0))</f>
        <v>100</v>
      </c>
      <c r="Z1629" s="1">
        <f>IF(OR(TRIM(B1629)="",COUNTIF(Config!$B$15:$B$19,B1629)&gt;0),1,0)+IF(OR(TRIM(C1629)="",COUNTIF(Config!$B$15:$B$19,C1629)&gt;0),1,0)+IF(OR(TRIM(F1629)="",COUNTIF(Config!$B$15:$B$19,F1629)&gt;0),1,0)+IF(OR(TRIM(H1629)="",COUNTIF(Config!$B$15:$B$19,H1629)&gt;0),1,0)+IF(OR(TRIM(E1629)="",COUNTIF(Config!$B$15:$B$19,E1629)&gt;0),1,0)+IF(OR(TRIM(K1629)="",COUNTIF(Config!$B$15:$B$19,K1629)&gt;0),1,0)+IF(OR(TRIM(P1629)="",COUNTIF(Config!$B$15:$B$19,P1629)&gt;0),1,0)+IF(OR(TRIM(R1629)="",COUNTIF(Config!$B$15:$B$19,R1629)&gt;0),1,0)</f>
        <v>0</v>
      </c>
      <c r="AA1629" s="1" cm="1">
        <f t="array" ref="AA1629">SUMPRODUCT(LEN(H1629)-LEN(SUBSTITUTE(H1629,{"0";"1";"2";"3";"4";"5";"6";"7";"8";"9"},"")))</f>
        <v>10</v>
      </c>
      <c r="AC1629" t="str">
        <f t="shared" si="177"/>
        <v/>
      </c>
      <c r="AD1629">
        <f t="shared" si="178"/>
        <v>1</v>
      </c>
      <c r="AE1629">
        <f t="shared" si="179"/>
        <v>1</v>
      </c>
      <c r="AF1629" t="str">
        <f t="shared" si="180"/>
        <v>No</v>
      </c>
      <c r="AG1629" t="str">
        <f t="shared" ca="1" si="181"/>
        <v/>
      </c>
      <c r="AH1629" t="str">
        <f ca="1">IF(OR(V1629="",AG1629=""),"Yes",IF(AG1629&gt;Config!$B$41,"Yes","No"))</f>
        <v>Yes</v>
      </c>
    </row>
    <row r="1630" spans="1:34" x14ac:dyDescent="0.25">
      <c r="A1630" s="1" t="s">
        <v>12454</v>
      </c>
      <c r="B1630" s="1" t="s">
        <v>77</v>
      </c>
      <c r="C1630" s="1" t="s">
        <v>996</v>
      </c>
      <c r="D1630" s="1" t="s">
        <v>12455</v>
      </c>
      <c r="E1630" s="1" t="s">
        <v>642</v>
      </c>
      <c r="F1630" s="1" t="s">
        <v>12456</v>
      </c>
      <c r="G1630" t="str">
        <f t="shared" si="175"/>
        <v>Valid</v>
      </c>
      <c r="H1630" s="1" t="s">
        <v>12457</v>
      </c>
      <c r="I1630" t="str" cm="1">
        <f t="array" ref="I1630">IF(OR(TRIM(H1630)="",ISNUMBER(SEARCH("#",H1630)),AA1630&lt;Config!$B$8,SUMPRODUCT(--ISNUMBER(SEARCH({"a";"b";"c";"d";"e";"f";"g";"h";"i";"j";"k";"l";"m";"n";"o";"p";"q";"r";"s";"t";"u";"v";"w";"x";"y";"z"},H1630)))&gt;0),"Invalid","Valid")</f>
        <v>Valid</v>
      </c>
      <c r="J1630" s="1" t="s">
        <v>12458</v>
      </c>
      <c r="K1630" s="1" t="s">
        <v>722</v>
      </c>
      <c r="L1630" s="1" t="s">
        <v>265</v>
      </c>
      <c r="M1630" s="1" t="s">
        <v>33825</v>
      </c>
      <c r="N1630" s="1" t="s">
        <v>358</v>
      </c>
      <c r="O1630" s="1" t="s">
        <v>180</v>
      </c>
      <c r="P1630" t="s">
        <v>53</v>
      </c>
      <c r="Q1630" s="1" t="s">
        <v>197</v>
      </c>
      <c r="R1630" s="1" t="s">
        <v>197</v>
      </c>
      <c r="S1630" s="1" t="s">
        <v>12459</v>
      </c>
      <c r="T1630" s="1" t="s">
        <v>12460</v>
      </c>
      <c r="U1630" s="1" t="s">
        <v>3903</v>
      </c>
      <c r="V1630" s="1" t="s">
        <v>140</v>
      </c>
      <c r="W1630" s="1" t="s">
        <v>40</v>
      </c>
      <c r="X1630" t="str">
        <f t="shared" si="176"/>
        <v>Complete</v>
      </c>
      <c r="Y1630">
        <f>MAX(0,100-IF(G1630="Invalid",Config!$B$5,0)-IF(I1630="Invalid",Config!$B$6,0)-IF(X1630="Incomplete",Config!$B$7,0)-IF(AF1630="Yes",Config!$B$37,0))</f>
        <v>75</v>
      </c>
      <c r="Z1630" s="1">
        <f>IF(OR(TRIM(B1630)="",COUNTIF(Config!$B$15:$B$19,B1630)&gt;0),1,0)+IF(OR(TRIM(C1630)="",COUNTIF(Config!$B$15:$B$19,C1630)&gt;0),1,0)+IF(OR(TRIM(F1630)="",COUNTIF(Config!$B$15:$B$19,F1630)&gt;0),1,0)+IF(OR(TRIM(H1630)="",COUNTIF(Config!$B$15:$B$19,H1630)&gt;0),1,0)+IF(OR(TRIM(E1630)="",COUNTIF(Config!$B$15:$B$19,E1630)&gt;0),1,0)+IF(OR(TRIM(K1630)="",COUNTIF(Config!$B$15:$B$19,K1630)&gt;0),1,0)+IF(OR(TRIM(P1630)="",COUNTIF(Config!$B$15:$B$19,P1630)&gt;0),1,0)+IF(OR(TRIM(R1630)="",COUNTIF(Config!$B$15:$B$19,R1630)&gt;0),1,0)</f>
        <v>0</v>
      </c>
      <c r="AA1630" s="1" cm="1">
        <f t="array" ref="AA1630">SUMPRODUCT(LEN(H1630)-LEN(SUBSTITUTE(H1630,{"0";"1";"2";"3";"4";"5";"6";"7";"8";"9"},"")))</f>
        <v>12</v>
      </c>
      <c r="AC1630" t="str">
        <f t="shared" si="177"/>
        <v>Potential Duplicate</v>
      </c>
      <c r="AD1630">
        <f t="shared" si="178"/>
        <v>2</v>
      </c>
      <c r="AE1630">
        <f t="shared" si="179"/>
        <v>1</v>
      </c>
      <c r="AF1630" t="str">
        <f t="shared" si="180"/>
        <v>Yes</v>
      </c>
      <c r="AG1630">
        <f t="shared" ca="1" si="181"/>
        <v>37</v>
      </c>
      <c r="AH1630" t="str">
        <f ca="1">IF(OR(V1630="",AG1630=""),"Yes",IF(AG1630&gt;Config!$B$41,"Yes","No"))</f>
        <v>No</v>
      </c>
    </row>
    <row r="1631" spans="1:34" x14ac:dyDescent="0.25">
      <c r="A1631" s="1" t="s">
        <v>12461</v>
      </c>
      <c r="B1631" s="1" t="s">
        <v>33815</v>
      </c>
      <c r="C1631" s="1" t="s">
        <v>1441</v>
      </c>
      <c r="D1631" s="1" t="s">
        <v>1441</v>
      </c>
      <c r="E1631" s="1" t="s">
        <v>34208</v>
      </c>
      <c r="F1631" s="1" t="s">
        <v>12462</v>
      </c>
      <c r="G1631" t="str">
        <f t="shared" si="175"/>
        <v>Valid</v>
      </c>
      <c r="H1631" s="1" t="s">
        <v>12463</v>
      </c>
      <c r="I1631" t="str" cm="1">
        <f t="array" ref="I1631">IF(OR(TRIM(H1631)="",ISNUMBER(SEARCH("#",H1631)),AA1631&lt;Config!$B$8,SUMPRODUCT(--ISNUMBER(SEARCH({"a";"b";"c";"d";"e";"f";"g";"h";"i";"j";"k";"l";"m";"n";"o";"p";"q";"r";"s";"t";"u";"v";"w";"x";"y";"z"},H1631)))&gt;0),"Invalid","Valid")</f>
        <v>Valid</v>
      </c>
      <c r="J1631" s="1" t="s">
        <v>12464</v>
      </c>
      <c r="K1631" s="1" t="s">
        <v>133</v>
      </c>
      <c r="L1631" s="1" t="s">
        <v>102</v>
      </c>
      <c r="M1631" s="1" t="s">
        <v>517</v>
      </c>
      <c r="N1631" s="1" t="s">
        <v>713</v>
      </c>
      <c r="O1631" s="1" t="s">
        <v>52</v>
      </c>
      <c r="P1631" t="s">
        <v>33</v>
      </c>
      <c r="Q1631" s="1" t="s">
        <v>1664</v>
      </c>
      <c r="R1631" s="1" t="s">
        <v>120</v>
      </c>
      <c r="S1631" s="1" t="s">
        <v>4643</v>
      </c>
      <c r="T1631" s="1" t="s">
        <v>12465</v>
      </c>
      <c r="U1631" s="1" t="s">
        <v>6618</v>
      </c>
      <c r="V1631" s="1" t="s">
        <v>2564</v>
      </c>
      <c r="W1631" s="1" t="s">
        <v>40</v>
      </c>
      <c r="X1631" t="str">
        <f t="shared" si="176"/>
        <v>Incomplete</v>
      </c>
      <c r="Y1631">
        <f>MAX(0,100-IF(G1631="Invalid",Config!$B$5,0)-IF(I1631="Invalid",Config!$B$6,0)-IF(X1631="Incomplete",Config!$B$7,0)-IF(AF1631="Yes",Config!$B$37,0))</f>
        <v>60</v>
      </c>
      <c r="Z1631" s="1">
        <f>IF(OR(TRIM(B1631)="",COUNTIF(Config!$B$15:$B$19,B1631)&gt;0),1,0)+IF(OR(TRIM(C1631)="",COUNTIF(Config!$B$15:$B$19,C1631)&gt;0),1,0)+IF(OR(TRIM(F1631)="",COUNTIF(Config!$B$15:$B$19,F1631)&gt;0),1,0)+IF(OR(TRIM(H1631)="",COUNTIF(Config!$B$15:$B$19,H1631)&gt;0),1,0)+IF(OR(TRIM(E1631)="",COUNTIF(Config!$B$15:$B$19,E1631)&gt;0),1,0)+IF(OR(TRIM(K1631)="",COUNTIF(Config!$B$15:$B$19,K1631)&gt;0),1,0)+IF(OR(TRIM(P1631)="",COUNTIF(Config!$B$15:$B$19,P1631)&gt;0),1,0)+IF(OR(TRIM(R1631)="",COUNTIF(Config!$B$15:$B$19,R1631)&gt;0),1,0)</f>
        <v>1</v>
      </c>
      <c r="AA1631" s="1" cm="1">
        <f t="array" ref="AA1631">SUMPRODUCT(LEN(H1631)-LEN(SUBSTITUTE(H1631,{"0";"1";"2";"3";"4";"5";"6";"7";"8";"9"},"")))</f>
        <v>10</v>
      </c>
      <c r="AC1631" t="str">
        <f t="shared" si="177"/>
        <v>Incomplete Profile</v>
      </c>
      <c r="AD1631">
        <f t="shared" si="178"/>
        <v>1</v>
      </c>
      <c r="AE1631">
        <f t="shared" si="179"/>
        <v>1</v>
      </c>
      <c r="AF1631" t="str">
        <f t="shared" si="180"/>
        <v>No</v>
      </c>
      <c r="AG1631">
        <f t="shared" ca="1" si="181"/>
        <v>52</v>
      </c>
      <c r="AH1631" t="str">
        <f ca="1">IF(OR(V1631="",AG1631=""),"Yes",IF(AG1631&gt;Config!$B$41,"Yes","No"))</f>
        <v>No</v>
      </c>
    </row>
    <row r="1632" spans="1:34" x14ac:dyDescent="0.25">
      <c r="A1632" s="1" t="s">
        <v>12466</v>
      </c>
      <c r="B1632" s="1" t="s">
        <v>619</v>
      </c>
      <c r="C1632" s="1" t="s">
        <v>33815</v>
      </c>
      <c r="D1632" s="1" t="s">
        <v>619</v>
      </c>
      <c r="E1632" s="1" t="s">
        <v>34730</v>
      </c>
      <c r="F1632" s="1" t="s">
        <v>12467</v>
      </c>
      <c r="G1632" t="str">
        <f t="shared" si="175"/>
        <v>Valid</v>
      </c>
      <c r="H1632" s="1" t="s">
        <v>12468</v>
      </c>
      <c r="I1632" t="str" cm="1">
        <f t="array" ref="I1632">IF(OR(TRIM(H1632)="",ISNUMBER(SEARCH("#",H1632)),AA1632&lt;Config!$B$8,SUMPRODUCT(--ISNUMBER(SEARCH({"a";"b";"c";"d";"e";"f";"g";"h";"i";"j";"k";"l";"m";"n";"o";"p";"q";"r";"s";"t";"u";"v";"w";"x";"y";"z"},H1632)))&gt;0),"Invalid","Valid")</f>
        <v>Valid</v>
      </c>
      <c r="J1632" s="1" t="s">
        <v>12469</v>
      </c>
      <c r="K1632" s="1" t="s">
        <v>866</v>
      </c>
      <c r="L1632" s="1" t="s">
        <v>29</v>
      </c>
      <c r="M1632" s="1" t="s">
        <v>165</v>
      </c>
      <c r="N1632" s="1" t="s">
        <v>252</v>
      </c>
      <c r="O1632" s="1" t="s">
        <v>32</v>
      </c>
      <c r="P1632" t="s">
        <v>53</v>
      </c>
      <c r="Q1632" s="1" t="s">
        <v>197</v>
      </c>
      <c r="R1632" s="1" t="s">
        <v>197</v>
      </c>
      <c r="S1632" s="1" t="s">
        <v>10127</v>
      </c>
      <c r="T1632" s="1" t="s">
        <v>12470</v>
      </c>
      <c r="U1632" s="1" t="s">
        <v>12471</v>
      </c>
      <c r="V1632" s="1" t="s">
        <v>5313</v>
      </c>
      <c r="W1632" s="1" t="s">
        <v>125</v>
      </c>
      <c r="X1632" t="str">
        <f t="shared" si="176"/>
        <v>Incomplete</v>
      </c>
      <c r="Y1632">
        <f>MAX(0,100-IF(G1632="Invalid",Config!$B$5,0)-IF(I1632="Invalid",Config!$B$6,0)-IF(X1632="Incomplete",Config!$B$7,0)-IF(AF1632="Yes",Config!$B$37,0))</f>
        <v>60</v>
      </c>
      <c r="Z1632" s="1">
        <f>IF(OR(TRIM(B1632)="",COUNTIF(Config!$B$15:$B$19,B1632)&gt;0),1,0)+IF(OR(TRIM(C1632)="",COUNTIF(Config!$B$15:$B$19,C1632)&gt;0),1,0)+IF(OR(TRIM(F1632)="",COUNTIF(Config!$B$15:$B$19,F1632)&gt;0),1,0)+IF(OR(TRIM(H1632)="",COUNTIF(Config!$B$15:$B$19,H1632)&gt;0),1,0)+IF(OR(TRIM(E1632)="",COUNTIF(Config!$B$15:$B$19,E1632)&gt;0),1,0)+IF(OR(TRIM(K1632)="",COUNTIF(Config!$B$15:$B$19,K1632)&gt;0),1,0)+IF(OR(TRIM(P1632)="",COUNTIF(Config!$B$15:$B$19,P1632)&gt;0),1,0)+IF(OR(TRIM(R1632)="",COUNTIF(Config!$B$15:$B$19,R1632)&gt;0),1,0)</f>
        <v>1</v>
      </c>
      <c r="AA1632" s="1" cm="1">
        <f t="array" ref="AA1632">SUMPRODUCT(LEN(H1632)-LEN(SUBSTITUTE(H1632,{"0";"1";"2";"3";"4";"5";"6";"7";"8";"9"},"")))</f>
        <v>12</v>
      </c>
      <c r="AC1632" t="str">
        <f t="shared" si="177"/>
        <v>Incomplete Profile</v>
      </c>
      <c r="AD1632">
        <f t="shared" si="178"/>
        <v>1</v>
      </c>
      <c r="AE1632">
        <f t="shared" si="179"/>
        <v>1</v>
      </c>
      <c r="AF1632" t="str">
        <f t="shared" si="180"/>
        <v>No</v>
      </c>
      <c r="AG1632" t="str">
        <f t="shared" ca="1" si="181"/>
        <v/>
      </c>
      <c r="AH1632" t="str">
        <f ca="1">IF(OR(V1632="",AG1632=""),"Yes",IF(AG1632&gt;Config!$B$41,"Yes","No"))</f>
        <v>Yes</v>
      </c>
    </row>
    <row r="1633" spans="1:34" x14ac:dyDescent="0.25">
      <c r="A1633" s="1" t="s">
        <v>12472</v>
      </c>
      <c r="B1633" s="1" t="s">
        <v>995</v>
      </c>
      <c r="C1633" s="1" t="s">
        <v>43</v>
      </c>
      <c r="D1633" s="1" t="s">
        <v>12473</v>
      </c>
      <c r="E1633" s="1" t="s">
        <v>33907</v>
      </c>
      <c r="F1633" s="1" t="s">
        <v>12474</v>
      </c>
      <c r="G1633" t="str">
        <f t="shared" si="175"/>
        <v>Valid</v>
      </c>
      <c r="H1633" s="1" t="s">
        <v>12475</v>
      </c>
      <c r="I1633" t="str" cm="1">
        <f t="array" ref="I1633">IF(OR(TRIM(H1633)="",ISNUMBER(SEARCH("#",H1633)),AA1633&lt;Config!$B$8,SUMPRODUCT(--ISNUMBER(SEARCH({"a";"b";"c";"d";"e";"f";"g";"h";"i";"j";"k";"l";"m";"n";"o";"p";"q";"r";"s";"t";"u";"v";"w";"x";"y";"z"},H1633)))&gt;0),"Invalid","Valid")</f>
        <v>Valid</v>
      </c>
      <c r="J1633" s="1" t="s">
        <v>12476</v>
      </c>
      <c r="K1633" s="1" t="s">
        <v>1001</v>
      </c>
      <c r="L1633" s="1" t="s">
        <v>164</v>
      </c>
      <c r="M1633" s="1" t="s">
        <v>343</v>
      </c>
      <c r="N1633" s="1" t="s">
        <v>148</v>
      </c>
      <c r="O1633" s="1" t="s">
        <v>69</v>
      </c>
      <c r="P1633" t="s">
        <v>53</v>
      </c>
      <c r="Q1633" s="1" t="s">
        <v>55</v>
      </c>
      <c r="R1633" s="1" t="s">
        <v>288</v>
      </c>
      <c r="S1633" s="1" t="s">
        <v>12477</v>
      </c>
      <c r="T1633" s="1" t="s">
        <v>12478</v>
      </c>
      <c r="U1633" s="1" t="s">
        <v>3680</v>
      </c>
      <c r="V1633" s="1" t="s">
        <v>1083</v>
      </c>
      <c r="W1633" s="1" t="s">
        <v>75</v>
      </c>
      <c r="X1633" t="str">
        <f t="shared" si="176"/>
        <v>Complete</v>
      </c>
      <c r="Y1633">
        <f>MAX(0,100-IF(G1633="Invalid",Config!$B$5,0)-IF(I1633="Invalid",Config!$B$6,0)-IF(X1633="Incomplete",Config!$B$7,0)-IF(AF1633="Yes",Config!$B$37,0))</f>
        <v>100</v>
      </c>
      <c r="Z1633" s="1">
        <f>IF(OR(TRIM(B1633)="",COUNTIF(Config!$B$15:$B$19,B1633)&gt;0),1,0)+IF(OR(TRIM(C1633)="",COUNTIF(Config!$B$15:$B$19,C1633)&gt;0),1,0)+IF(OR(TRIM(F1633)="",COUNTIF(Config!$B$15:$B$19,F1633)&gt;0),1,0)+IF(OR(TRIM(H1633)="",COUNTIF(Config!$B$15:$B$19,H1633)&gt;0),1,0)+IF(OR(TRIM(E1633)="",COUNTIF(Config!$B$15:$B$19,E1633)&gt;0),1,0)+IF(OR(TRIM(K1633)="",COUNTIF(Config!$B$15:$B$19,K1633)&gt;0),1,0)+IF(OR(TRIM(P1633)="",COUNTIF(Config!$B$15:$B$19,P1633)&gt;0),1,0)+IF(OR(TRIM(R1633)="",COUNTIF(Config!$B$15:$B$19,R1633)&gt;0),1,0)</f>
        <v>0</v>
      </c>
      <c r="AA1633" s="1" cm="1">
        <f t="array" ref="AA1633">SUMPRODUCT(LEN(H1633)-LEN(SUBSTITUTE(H1633,{"0";"1";"2";"3";"4";"5";"6";"7";"8";"9"},"")))</f>
        <v>12</v>
      </c>
      <c r="AC1633" t="str">
        <f t="shared" si="177"/>
        <v/>
      </c>
      <c r="AD1633">
        <f t="shared" si="178"/>
        <v>1</v>
      </c>
      <c r="AE1633">
        <f t="shared" si="179"/>
        <v>1</v>
      </c>
      <c r="AF1633" t="str">
        <f t="shared" si="180"/>
        <v>No</v>
      </c>
      <c r="AG1633">
        <f t="shared" ca="1" si="181"/>
        <v>247</v>
      </c>
      <c r="AH1633" t="str">
        <f ca="1">IF(OR(V1633="",AG1633=""),"Yes",IF(AG1633&gt;Config!$B$41,"Yes","No"))</f>
        <v>No</v>
      </c>
    </row>
    <row r="1634" spans="1:34" x14ac:dyDescent="0.25">
      <c r="A1634" s="1" t="s">
        <v>12479</v>
      </c>
      <c r="B1634" s="1" t="s">
        <v>4687</v>
      </c>
      <c r="C1634" s="1" t="s">
        <v>499</v>
      </c>
      <c r="D1634" s="1" t="s">
        <v>12480</v>
      </c>
      <c r="E1634" s="1" t="s">
        <v>34731</v>
      </c>
      <c r="F1634" s="1" t="s">
        <v>12481</v>
      </c>
      <c r="G1634" t="str">
        <f t="shared" si="175"/>
        <v>Valid</v>
      </c>
      <c r="H1634" s="1" t="s">
        <v>12482</v>
      </c>
      <c r="I1634" t="str" cm="1">
        <f t="array" ref="I1634">IF(OR(TRIM(H1634)="",ISNUMBER(SEARCH("#",H1634)),AA1634&lt;Config!$B$8,SUMPRODUCT(--ISNUMBER(SEARCH({"a";"b";"c";"d";"e";"f";"g";"h";"i";"j";"k";"l";"m";"n";"o";"p";"q";"r";"s";"t";"u";"v";"w";"x";"y";"z"},H1634)))&gt;0),"Invalid","Valid")</f>
        <v>Valid</v>
      </c>
      <c r="J1634" s="1" t="s">
        <v>12483</v>
      </c>
      <c r="K1634" s="1" t="s">
        <v>66</v>
      </c>
      <c r="L1634" s="1" t="s">
        <v>84</v>
      </c>
      <c r="M1634" s="1" t="s">
        <v>462</v>
      </c>
      <c r="N1634" s="1" t="s">
        <v>86</v>
      </c>
      <c r="O1634" s="1" t="s">
        <v>69</v>
      </c>
      <c r="P1634" t="s">
        <v>344</v>
      </c>
      <c r="Q1634" s="1" t="s">
        <v>971</v>
      </c>
      <c r="R1634" s="1" t="s">
        <v>1141</v>
      </c>
      <c r="S1634" s="1" t="s">
        <v>12484</v>
      </c>
      <c r="T1634" s="1" t="s">
        <v>12485</v>
      </c>
      <c r="U1634" s="1" t="s">
        <v>12486</v>
      </c>
      <c r="V1634" s="1" t="s">
        <v>140</v>
      </c>
      <c r="W1634" s="1" t="s">
        <v>293</v>
      </c>
      <c r="X1634" t="str">
        <f t="shared" si="176"/>
        <v>Complete</v>
      </c>
      <c r="Y1634">
        <f>MAX(0,100-IF(G1634="Invalid",Config!$B$5,0)-IF(I1634="Invalid",Config!$B$6,0)-IF(X1634="Incomplete",Config!$B$7,0)-IF(AF1634="Yes",Config!$B$37,0))</f>
        <v>100</v>
      </c>
      <c r="Z1634" s="1">
        <f>IF(OR(TRIM(B1634)="",COUNTIF(Config!$B$15:$B$19,B1634)&gt;0),1,0)+IF(OR(TRIM(C1634)="",COUNTIF(Config!$B$15:$B$19,C1634)&gt;0),1,0)+IF(OR(TRIM(F1634)="",COUNTIF(Config!$B$15:$B$19,F1634)&gt;0),1,0)+IF(OR(TRIM(H1634)="",COUNTIF(Config!$B$15:$B$19,H1634)&gt;0),1,0)+IF(OR(TRIM(E1634)="",COUNTIF(Config!$B$15:$B$19,E1634)&gt;0),1,0)+IF(OR(TRIM(K1634)="",COUNTIF(Config!$B$15:$B$19,K1634)&gt;0),1,0)+IF(OR(TRIM(P1634)="",COUNTIF(Config!$B$15:$B$19,P1634)&gt;0),1,0)+IF(OR(TRIM(R1634)="",COUNTIF(Config!$B$15:$B$19,R1634)&gt;0),1,0)</f>
        <v>0</v>
      </c>
      <c r="AA1634" s="1" cm="1">
        <f t="array" ref="AA1634">SUMPRODUCT(LEN(H1634)-LEN(SUBSTITUTE(H1634,{"0";"1";"2";"3";"4";"5";"6";"7";"8";"9"},"")))</f>
        <v>11</v>
      </c>
      <c r="AC1634" t="str">
        <f t="shared" si="177"/>
        <v/>
      </c>
      <c r="AD1634">
        <f t="shared" si="178"/>
        <v>1</v>
      </c>
      <c r="AE1634">
        <f t="shared" si="179"/>
        <v>1</v>
      </c>
      <c r="AF1634" t="str">
        <f t="shared" si="180"/>
        <v>No</v>
      </c>
      <c r="AG1634">
        <f t="shared" ca="1" si="181"/>
        <v>37</v>
      </c>
      <c r="AH1634" t="str">
        <f ca="1">IF(OR(V1634="",AG1634=""),"Yes",IF(AG1634&gt;Config!$B$41,"Yes","No"))</f>
        <v>No</v>
      </c>
    </row>
    <row r="1635" spans="1:34" x14ac:dyDescent="0.25">
      <c r="A1635" s="1" t="s">
        <v>12487</v>
      </c>
      <c r="B1635" s="1" t="s">
        <v>597</v>
      </c>
      <c r="C1635" s="1" t="s">
        <v>432</v>
      </c>
      <c r="D1635" s="1" t="s">
        <v>12488</v>
      </c>
      <c r="E1635" s="1" t="s">
        <v>191</v>
      </c>
      <c r="F1635" s="1" t="s">
        <v>12489</v>
      </c>
      <c r="G1635" t="str">
        <f t="shared" si="175"/>
        <v>Valid</v>
      </c>
      <c r="H1635" s="1" t="s">
        <v>12490</v>
      </c>
      <c r="I1635" t="str" cm="1">
        <f t="array" ref="I1635">IF(OR(TRIM(H1635)="",ISNUMBER(SEARCH("#",H1635)),AA1635&lt;Config!$B$8,SUMPRODUCT(--ISNUMBER(SEARCH({"a";"b";"c";"d";"e";"f";"g";"h";"i";"j";"k";"l";"m";"n";"o";"p";"q";"r";"s";"t";"u";"v";"w";"x";"y";"z"},H1635)))&gt;0),"Invalid","Valid")</f>
        <v>Valid</v>
      </c>
      <c r="J1635" s="1" t="s">
        <v>12491</v>
      </c>
      <c r="K1635" s="1" t="s">
        <v>195</v>
      </c>
      <c r="L1635" s="1" t="s">
        <v>134</v>
      </c>
      <c r="M1635" s="1" t="s">
        <v>165</v>
      </c>
      <c r="N1635" s="1" t="s">
        <v>86</v>
      </c>
      <c r="O1635" s="1" t="s">
        <v>180</v>
      </c>
      <c r="P1635" t="s">
        <v>53</v>
      </c>
      <c r="Q1635" s="1" t="s">
        <v>55</v>
      </c>
      <c r="R1635" s="1" t="s">
        <v>55</v>
      </c>
      <c r="S1635" s="1" t="s">
        <v>12492</v>
      </c>
      <c r="T1635" s="1" t="s">
        <v>12493</v>
      </c>
      <c r="U1635" s="1" t="s">
        <v>12494</v>
      </c>
      <c r="V1635" s="1" t="s">
        <v>1380</v>
      </c>
      <c r="W1635" s="1" t="s">
        <v>384</v>
      </c>
      <c r="X1635" t="str">
        <f t="shared" si="176"/>
        <v>Complete</v>
      </c>
      <c r="Y1635">
        <f>MAX(0,100-IF(G1635="Invalid",Config!$B$5,0)-IF(I1635="Invalid",Config!$B$6,0)-IF(X1635="Incomplete",Config!$B$7,0)-IF(AF1635="Yes",Config!$B$37,0))</f>
        <v>100</v>
      </c>
      <c r="Z1635" s="1">
        <f>IF(OR(TRIM(B1635)="",COUNTIF(Config!$B$15:$B$19,B1635)&gt;0),1,0)+IF(OR(TRIM(C1635)="",COUNTIF(Config!$B$15:$B$19,C1635)&gt;0),1,0)+IF(OR(TRIM(F1635)="",COUNTIF(Config!$B$15:$B$19,F1635)&gt;0),1,0)+IF(OR(TRIM(H1635)="",COUNTIF(Config!$B$15:$B$19,H1635)&gt;0),1,0)+IF(OR(TRIM(E1635)="",COUNTIF(Config!$B$15:$B$19,E1635)&gt;0),1,0)+IF(OR(TRIM(K1635)="",COUNTIF(Config!$B$15:$B$19,K1635)&gt;0),1,0)+IF(OR(TRIM(P1635)="",COUNTIF(Config!$B$15:$B$19,P1635)&gt;0),1,0)+IF(OR(TRIM(R1635)="",COUNTIF(Config!$B$15:$B$19,R1635)&gt;0),1,0)</f>
        <v>0</v>
      </c>
      <c r="AA1635" s="1" cm="1">
        <f t="array" ref="AA1635">SUMPRODUCT(LEN(H1635)-LEN(SUBSTITUTE(H1635,{"0";"1";"2";"3";"4";"5";"6";"7";"8";"9"},"")))</f>
        <v>12</v>
      </c>
      <c r="AC1635" t="str">
        <f t="shared" si="177"/>
        <v/>
      </c>
      <c r="AD1635">
        <f t="shared" si="178"/>
        <v>1</v>
      </c>
      <c r="AE1635">
        <f t="shared" si="179"/>
        <v>1</v>
      </c>
      <c r="AF1635" t="str">
        <f t="shared" si="180"/>
        <v>No</v>
      </c>
      <c r="AG1635">
        <f t="shared" ca="1" si="181"/>
        <v>194</v>
      </c>
      <c r="AH1635" t="str">
        <f ca="1">IF(OR(V1635="",AG1635=""),"Yes",IF(AG1635&gt;Config!$B$41,"Yes","No"))</f>
        <v>No</v>
      </c>
    </row>
    <row r="1636" spans="1:34" x14ac:dyDescent="0.25">
      <c r="A1636" s="1" t="s">
        <v>12495</v>
      </c>
      <c r="B1636" s="1" t="s">
        <v>1283</v>
      </c>
      <c r="C1636" s="1" t="s">
        <v>1339</v>
      </c>
      <c r="D1636" s="1" t="s">
        <v>12496</v>
      </c>
      <c r="E1636" s="1" t="s">
        <v>739</v>
      </c>
      <c r="F1636" s="1" t="s">
        <v>12497</v>
      </c>
      <c r="G1636" t="str">
        <f t="shared" si="175"/>
        <v>Valid</v>
      </c>
      <c r="H1636" s="1" t="s">
        <v>12498</v>
      </c>
      <c r="I1636" t="str" cm="1">
        <f t="array" ref="I1636">IF(OR(TRIM(H1636)="",ISNUMBER(SEARCH("#",H1636)),AA1636&lt;Config!$B$8,SUMPRODUCT(--ISNUMBER(SEARCH({"a";"b";"c";"d";"e";"f";"g";"h";"i";"j";"k";"l";"m";"n";"o";"p";"q";"r";"s";"t";"u";"v";"w";"x";"y";"z"},H1636)))&gt;0),"Invalid","Valid")</f>
        <v>Valid</v>
      </c>
      <c r="J1636" s="1" t="s">
        <v>12499</v>
      </c>
      <c r="K1636" s="1" t="s">
        <v>425</v>
      </c>
      <c r="L1636" s="1" t="s">
        <v>102</v>
      </c>
      <c r="M1636" s="1" t="s">
        <v>135</v>
      </c>
      <c r="N1636" s="1" t="s">
        <v>86</v>
      </c>
      <c r="O1636" s="1" t="s">
        <v>69</v>
      </c>
      <c r="P1636" t="s">
        <v>344</v>
      </c>
      <c r="Q1636" s="1" t="s">
        <v>1199</v>
      </c>
      <c r="R1636" s="1" t="s">
        <v>346</v>
      </c>
      <c r="S1636" s="1" t="s">
        <v>12500</v>
      </c>
      <c r="T1636" s="1" t="s">
        <v>12501</v>
      </c>
      <c r="U1636" s="1" t="s">
        <v>8242</v>
      </c>
      <c r="V1636" s="1" t="s">
        <v>12502</v>
      </c>
      <c r="W1636" s="1" t="s">
        <v>186</v>
      </c>
      <c r="X1636" t="str">
        <f t="shared" si="176"/>
        <v>Complete</v>
      </c>
      <c r="Y1636">
        <f>MAX(0,100-IF(G1636="Invalid",Config!$B$5,0)-IF(I1636="Invalid",Config!$B$6,0)-IF(X1636="Incomplete",Config!$B$7,0)-IF(AF1636="Yes",Config!$B$37,0))</f>
        <v>100</v>
      </c>
      <c r="Z1636" s="1">
        <f>IF(OR(TRIM(B1636)="",COUNTIF(Config!$B$15:$B$19,B1636)&gt;0),1,0)+IF(OR(TRIM(C1636)="",COUNTIF(Config!$B$15:$B$19,C1636)&gt;0),1,0)+IF(OR(TRIM(F1636)="",COUNTIF(Config!$B$15:$B$19,F1636)&gt;0),1,0)+IF(OR(TRIM(H1636)="",COUNTIF(Config!$B$15:$B$19,H1636)&gt;0),1,0)+IF(OR(TRIM(E1636)="",COUNTIF(Config!$B$15:$B$19,E1636)&gt;0),1,0)+IF(OR(TRIM(K1636)="",COUNTIF(Config!$B$15:$B$19,K1636)&gt;0),1,0)+IF(OR(TRIM(P1636)="",COUNTIF(Config!$B$15:$B$19,P1636)&gt;0),1,0)+IF(OR(TRIM(R1636)="",COUNTIF(Config!$B$15:$B$19,R1636)&gt;0),1,0)</f>
        <v>0</v>
      </c>
      <c r="AA1636" s="1" cm="1">
        <f t="array" ref="AA1636">SUMPRODUCT(LEN(H1636)-LEN(SUBSTITUTE(H1636,{"0";"1";"2";"3";"4";"5";"6";"7";"8";"9"},"")))</f>
        <v>10</v>
      </c>
      <c r="AC1636" t="str">
        <f t="shared" si="177"/>
        <v/>
      </c>
      <c r="AD1636">
        <f t="shared" si="178"/>
        <v>1</v>
      </c>
      <c r="AE1636">
        <f t="shared" si="179"/>
        <v>1</v>
      </c>
      <c r="AF1636" t="str">
        <f t="shared" si="180"/>
        <v>No</v>
      </c>
      <c r="AG1636">
        <f t="shared" ca="1" si="181"/>
        <v>630</v>
      </c>
      <c r="AH1636" t="str">
        <f ca="1">IF(OR(V1636="",AG1636=""),"Yes",IF(AG1636&gt;Config!$B$41,"Yes","No"))</f>
        <v>Yes</v>
      </c>
    </row>
    <row r="1637" spans="1:34" x14ac:dyDescent="0.25">
      <c r="A1637" s="1" t="s">
        <v>12503</v>
      </c>
      <c r="B1637" s="1" t="s">
        <v>188</v>
      </c>
      <c r="C1637" s="1" t="s">
        <v>189</v>
      </c>
      <c r="D1637" s="1" t="s">
        <v>190</v>
      </c>
      <c r="E1637" s="1" t="s">
        <v>1331</v>
      </c>
      <c r="F1637" s="1" t="s">
        <v>12504</v>
      </c>
      <c r="G1637" t="str">
        <f t="shared" si="175"/>
        <v>Valid</v>
      </c>
      <c r="H1637" s="1" t="s">
        <v>12505</v>
      </c>
      <c r="I1637" t="str" cm="1">
        <f t="array" ref="I1637">IF(OR(TRIM(H1637)="",ISNUMBER(SEARCH("#",H1637)),AA1637&lt;Config!$B$8,SUMPRODUCT(--ISNUMBER(SEARCH({"a";"b";"c";"d";"e";"f";"g";"h";"i";"j";"k";"l";"m";"n";"o";"p";"q";"r";"s";"t";"u";"v";"w";"x";"y";"z"},H1637)))&gt;0),"Invalid","Valid")</f>
        <v>Valid</v>
      </c>
      <c r="J1637" s="1" t="s">
        <v>12506</v>
      </c>
      <c r="K1637" s="1" t="s">
        <v>287</v>
      </c>
      <c r="L1637" s="1" t="s">
        <v>49</v>
      </c>
      <c r="M1637" s="1" t="s">
        <v>118</v>
      </c>
      <c r="N1637" s="1" t="s">
        <v>68</v>
      </c>
      <c r="O1637" s="1" t="s">
        <v>32</v>
      </c>
      <c r="P1637" t="s">
        <v>104</v>
      </c>
      <c r="Q1637" s="1" t="s">
        <v>732</v>
      </c>
      <c r="R1637" s="1" t="s">
        <v>106</v>
      </c>
      <c r="S1637" s="1" t="s">
        <v>12507</v>
      </c>
      <c r="T1637" s="1" t="s">
        <v>12508</v>
      </c>
      <c r="U1637" s="1" t="s">
        <v>2364</v>
      </c>
      <c r="V1637" s="1" t="s">
        <v>2381</v>
      </c>
      <c r="W1637" s="1" t="s">
        <v>384</v>
      </c>
      <c r="X1637" t="str">
        <f t="shared" si="176"/>
        <v>Complete</v>
      </c>
      <c r="Y1637">
        <f>MAX(0,100-IF(G1637="Invalid",Config!$B$5,0)-IF(I1637="Invalid",Config!$B$6,0)-IF(X1637="Incomplete",Config!$B$7,0)-IF(AF1637="Yes",Config!$B$37,0))</f>
        <v>100</v>
      </c>
      <c r="Z1637" s="1">
        <f>IF(OR(TRIM(B1637)="",COUNTIF(Config!$B$15:$B$19,B1637)&gt;0),1,0)+IF(OR(TRIM(C1637)="",COUNTIF(Config!$B$15:$B$19,C1637)&gt;0),1,0)+IF(OR(TRIM(F1637)="",COUNTIF(Config!$B$15:$B$19,F1637)&gt;0),1,0)+IF(OR(TRIM(H1637)="",COUNTIF(Config!$B$15:$B$19,H1637)&gt;0),1,0)+IF(OR(TRIM(E1637)="",COUNTIF(Config!$B$15:$B$19,E1637)&gt;0),1,0)+IF(OR(TRIM(K1637)="",COUNTIF(Config!$B$15:$B$19,K1637)&gt;0),1,0)+IF(OR(TRIM(P1637)="",COUNTIF(Config!$B$15:$B$19,P1637)&gt;0),1,0)+IF(OR(TRIM(R1637)="",COUNTIF(Config!$B$15:$B$19,R1637)&gt;0),1,0)</f>
        <v>0</v>
      </c>
      <c r="AA1637" s="1" cm="1">
        <f t="array" ref="AA1637">SUMPRODUCT(LEN(H1637)-LEN(SUBSTITUTE(H1637,{"0";"1";"2";"3";"4";"5";"6";"7";"8";"9"},"")))</f>
        <v>11</v>
      </c>
      <c r="AC1637" t="str">
        <f t="shared" si="177"/>
        <v/>
      </c>
      <c r="AD1637">
        <f t="shared" si="178"/>
        <v>1</v>
      </c>
      <c r="AE1637">
        <f t="shared" si="179"/>
        <v>1</v>
      </c>
      <c r="AF1637" t="str">
        <f t="shared" si="180"/>
        <v>No</v>
      </c>
      <c r="AG1637">
        <f t="shared" ca="1" si="181"/>
        <v>195</v>
      </c>
      <c r="AH1637" t="str">
        <f ca="1">IF(OR(V1637="",AG1637=""),"Yes",IF(AG1637&gt;Config!$B$41,"Yes","No"))</f>
        <v>No</v>
      </c>
    </row>
    <row r="1638" spans="1:34" x14ac:dyDescent="0.25">
      <c r="A1638" s="1" t="s">
        <v>12509</v>
      </c>
      <c r="B1638" s="1" t="s">
        <v>409</v>
      </c>
      <c r="C1638" s="1" t="s">
        <v>23</v>
      </c>
      <c r="D1638" s="1" t="s">
        <v>700</v>
      </c>
      <c r="E1638" s="1" t="s">
        <v>34732</v>
      </c>
      <c r="F1638" s="1" t="s">
        <v>12510</v>
      </c>
      <c r="G1638" t="str">
        <f t="shared" si="175"/>
        <v>Valid</v>
      </c>
      <c r="H1638" s="1" t="s">
        <v>12511</v>
      </c>
      <c r="I1638" t="str" cm="1">
        <f t="array" ref="I1638">IF(OR(TRIM(H1638)="",ISNUMBER(SEARCH("#",H1638)),AA1638&lt;Config!$B$8,SUMPRODUCT(--ISNUMBER(SEARCH({"a";"b";"c";"d";"e";"f";"g";"h";"i";"j";"k";"l";"m";"n";"o";"p";"q";"r";"s";"t";"u";"v";"w";"x";"y";"z"},H1638)))&gt;0),"Invalid","Valid")</f>
        <v>Valid</v>
      </c>
      <c r="J1638" s="1" t="s">
        <v>12512</v>
      </c>
      <c r="K1638" s="1" t="s">
        <v>178</v>
      </c>
      <c r="L1638" s="1" t="s">
        <v>134</v>
      </c>
      <c r="M1638" s="1" t="s">
        <v>235</v>
      </c>
      <c r="N1638" s="1" t="s">
        <v>713</v>
      </c>
      <c r="O1638" s="1" t="s">
        <v>69</v>
      </c>
      <c r="P1638" t="s">
        <v>53</v>
      </c>
      <c r="Q1638" s="1" t="s">
        <v>54</v>
      </c>
      <c r="R1638" s="1" t="s">
        <v>198</v>
      </c>
      <c r="S1638" s="1" t="s">
        <v>12513</v>
      </c>
      <c r="T1638" s="1" t="s">
        <v>12514</v>
      </c>
      <c r="U1638" s="1" t="s">
        <v>12515</v>
      </c>
      <c r="V1638" s="1" t="s">
        <v>8843</v>
      </c>
      <c r="W1638" s="1" t="s">
        <v>40</v>
      </c>
      <c r="X1638" t="str">
        <f t="shared" si="176"/>
        <v>Complete</v>
      </c>
      <c r="Y1638">
        <f>MAX(0,100-IF(G1638="Invalid",Config!$B$5,0)-IF(I1638="Invalid",Config!$B$6,0)-IF(X1638="Incomplete",Config!$B$7,0)-IF(AF1638="Yes",Config!$B$37,0))</f>
        <v>100</v>
      </c>
      <c r="Z1638" s="1">
        <f>IF(OR(TRIM(B1638)="",COUNTIF(Config!$B$15:$B$19,B1638)&gt;0),1,0)+IF(OR(TRIM(C1638)="",COUNTIF(Config!$B$15:$B$19,C1638)&gt;0),1,0)+IF(OR(TRIM(F1638)="",COUNTIF(Config!$B$15:$B$19,F1638)&gt;0),1,0)+IF(OR(TRIM(H1638)="",COUNTIF(Config!$B$15:$B$19,H1638)&gt;0),1,0)+IF(OR(TRIM(E1638)="",COUNTIF(Config!$B$15:$B$19,E1638)&gt;0),1,0)+IF(OR(TRIM(K1638)="",COUNTIF(Config!$B$15:$B$19,K1638)&gt;0),1,0)+IF(OR(TRIM(P1638)="",COUNTIF(Config!$B$15:$B$19,P1638)&gt;0),1,0)+IF(OR(TRIM(R1638)="",COUNTIF(Config!$B$15:$B$19,R1638)&gt;0),1,0)</f>
        <v>0</v>
      </c>
      <c r="AA1638" s="1" cm="1">
        <f t="array" ref="AA1638">SUMPRODUCT(LEN(H1638)-LEN(SUBSTITUTE(H1638,{"0";"1";"2";"3";"4";"5";"6";"7";"8";"9"},"")))</f>
        <v>12</v>
      </c>
      <c r="AC1638" t="str">
        <f t="shared" si="177"/>
        <v/>
      </c>
      <c r="AD1638">
        <f t="shared" si="178"/>
        <v>1</v>
      </c>
      <c r="AE1638">
        <f t="shared" si="179"/>
        <v>1</v>
      </c>
      <c r="AF1638" t="str">
        <f t="shared" si="180"/>
        <v>No</v>
      </c>
      <c r="AG1638">
        <f t="shared" ca="1" si="181"/>
        <v>406</v>
      </c>
      <c r="AH1638" t="str">
        <f ca="1">IF(OR(V1638="",AG1638=""),"Yes",IF(AG1638&gt;Config!$B$41,"Yes","No"))</f>
        <v>Yes</v>
      </c>
    </row>
    <row r="1639" spans="1:34" x14ac:dyDescent="0.25">
      <c r="A1639" s="1" t="s">
        <v>12516</v>
      </c>
      <c r="B1639" s="1" t="s">
        <v>1582</v>
      </c>
      <c r="C1639" s="1" t="s">
        <v>566</v>
      </c>
      <c r="D1639" s="1" t="s">
        <v>12517</v>
      </c>
      <c r="E1639" s="1" t="s">
        <v>34733</v>
      </c>
      <c r="F1639" s="1" t="s">
        <v>12518</v>
      </c>
      <c r="G1639" t="str">
        <f t="shared" si="175"/>
        <v>Valid</v>
      </c>
      <c r="H1639" s="1" t="s">
        <v>12519</v>
      </c>
      <c r="I1639" t="str" cm="1">
        <f t="array" ref="I1639">IF(OR(TRIM(H1639)="",ISNUMBER(SEARCH("#",H1639)),AA1639&lt;Config!$B$8,SUMPRODUCT(--ISNUMBER(SEARCH({"a";"b";"c";"d";"e";"f";"g";"h";"i";"j";"k";"l";"m";"n";"o";"p";"q";"r";"s";"t";"u";"v";"w";"x";"y";"z"},H1639)))&gt;0),"Invalid","Valid")</f>
        <v>Valid</v>
      </c>
      <c r="J1639" s="1" t="s">
        <v>12520</v>
      </c>
      <c r="K1639" s="1" t="s">
        <v>481</v>
      </c>
      <c r="L1639" s="1" t="s">
        <v>164</v>
      </c>
      <c r="M1639" s="1" t="s">
        <v>165</v>
      </c>
      <c r="N1639" s="1" t="s">
        <v>68</v>
      </c>
      <c r="O1639" s="1" t="s">
        <v>69</v>
      </c>
      <c r="P1639" t="s">
        <v>518</v>
      </c>
      <c r="Q1639" s="1" t="s">
        <v>88</v>
      </c>
      <c r="R1639" s="1" t="s">
        <v>559</v>
      </c>
      <c r="S1639" s="1" t="s">
        <v>1226</v>
      </c>
      <c r="T1639" s="1" t="s">
        <v>12521</v>
      </c>
      <c r="U1639" s="1" t="s">
        <v>1503</v>
      </c>
      <c r="V1639" s="1" t="s">
        <v>140</v>
      </c>
      <c r="W1639" s="1" t="s">
        <v>293</v>
      </c>
      <c r="X1639" t="str">
        <f t="shared" si="176"/>
        <v>Complete</v>
      </c>
      <c r="Y1639">
        <f>MAX(0,100-IF(G1639="Invalid",Config!$B$5,0)-IF(I1639="Invalid",Config!$B$6,0)-IF(X1639="Incomplete",Config!$B$7,0)-IF(AF1639="Yes",Config!$B$37,0))</f>
        <v>75</v>
      </c>
      <c r="Z1639" s="1">
        <f>IF(OR(TRIM(B1639)="",COUNTIF(Config!$B$15:$B$19,B1639)&gt;0),1,0)+IF(OR(TRIM(C1639)="",COUNTIF(Config!$B$15:$B$19,C1639)&gt;0),1,0)+IF(OR(TRIM(F1639)="",COUNTIF(Config!$B$15:$B$19,F1639)&gt;0),1,0)+IF(OR(TRIM(H1639)="",COUNTIF(Config!$B$15:$B$19,H1639)&gt;0),1,0)+IF(OR(TRIM(E1639)="",COUNTIF(Config!$B$15:$B$19,E1639)&gt;0),1,0)+IF(OR(TRIM(K1639)="",COUNTIF(Config!$B$15:$B$19,K1639)&gt;0),1,0)+IF(OR(TRIM(P1639)="",COUNTIF(Config!$B$15:$B$19,P1639)&gt;0),1,0)+IF(OR(TRIM(R1639)="",COUNTIF(Config!$B$15:$B$19,R1639)&gt;0),1,0)</f>
        <v>0</v>
      </c>
      <c r="AA1639" s="1" cm="1">
        <f t="array" ref="AA1639">SUMPRODUCT(LEN(H1639)-LEN(SUBSTITUTE(H1639,{"0";"1";"2";"3";"4";"5";"6";"7";"8";"9"},"")))</f>
        <v>10</v>
      </c>
      <c r="AC1639" t="str">
        <f t="shared" si="177"/>
        <v>Potential Duplicate</v>
      </c>
      <c r="AD1639">
        <f t="shared" si="178"/>
        <v>2</v>
      </c>
      <c r="AE1639">
        <f t="shared" si="179"/>
        <v>1</v>
      </c>
      <c r="AF1639" t="str">
        <f t="shared" si="180"/>
        <v>Yes</v>
      </c>
      <c r="AG1639">
        <f t="shared" ca="1" si="181"/>
        <v>37</v>
      </c>
      <c r="AH1639" t="str">
        <f ca="1">IF(OR(V1639="",AG1639=""),"Yes",IF(AG1639&gt;Config!$B$41,"Yes","No"))</f>
        <v>No</v>
      </c>
    </row>
    <row r="1640" spans="1:34" x14ac:dyDescent="0.25">
      <c r="A1640" s="1" t="s">
        <v>12522</v>
      </c>
      <c r="B1640" s="1" t="s">
        <v>4909</v>
      </c>
      <c r="C1640" s="1" t="s">
        <v>1166</v>
      </c>
      <c r="D1640" s="1" t="s">
        <v>12523</v>
      </c>
      <c r="E1640" s="1" t="s">
        <v>34734</v>
      </c>
      <c r="F1640" s="1" t="s">
        <v>12524</v>
      </c>
      <c r="G1640" t="str">
        <f t="shared" si="175"/>
        <v>Valid</v>
      </c>
      <c r="H1640" s="1" t="s">
        <v>12525</v>
      </c>
      <c r="I1640" t="str" cm="1">
        <f t="array" ref="I1640">IF(OR(TRIM(H1640)="",ISNUMBER(SEARCH("#",H1640)),AA1640&lt;Config!$B$8,SUMPRODUCT(--ISNUMBER(SEARCH({"a";"b";"c";"d";"e";"f";"g";"h";"i";"j";"k";"l";"m";"n";"o";"p";"q";"r";"s";"t";"u";"v";"w";"x";"y";"z"},H1640)))&gt;0),"Invalid","Valid")</f>
        <v>Valid</v>
      </c>
      <c r="J1640" s="1" t="s">
        <v>12526</v>
      </c>
      <c r="K1640" s="1" t="s">
        <v>481</v>
      </c>
      <c r="L1640" s="1" t="s">
        <v>179</v>
      </c>
      <c r="M1640" s="1" t="s">
        <v>251</v>
      </c>
      <c r="N1640" s="1" t="s">
        <v>713</v>
      </c>
      <c r="O1640" s="1" t="s">
        <v>32</v>
      </c>
      <c r="P1640" t="s">
        <v>236</v>
      </c>
      <c r="Q1640" s="1" t="s">
        <v>237</v>
      </c>
      <c r="R1640" s="1" t="s">
        <v>254</v>
      </c>
      <c r="S1640" s="1" t="s">
        <v>12527</v>
      </c>
      <c r="T1640" s="1" t="s">
        <v>12528</v>
      </c>
      <c r="U1640" s="1" t="s">
        <v>2041</v>
      </c>
      <c r="V1640" s="1" t="s">
        <v>140</v>
      </c>
      <c r="W1640" s="1" t="s">
        <v>141</v>
      </c>
      <c r="X1640" t="str">
        <f t="shared" si="176"/>
        <v>Complete</v>
      </c>
      <c r="Y1640">
        <f>MAX(0,100-IF(G1640="Invalid",Config!$B$5,0)-IF(I1640="Invalid",Config!$B$6,0)-IF(X1640="Incomplete",Config!$B$7,0)-IF(AF1640="Yes",Config!$B$37,0))</f>
        <v>75</v>
      </c>
      <c r="Z1640" s="1">
        <f>IF(OR(TRIM(B1640)="",COUNTIF(Config!$B$15:$B$19,B1640)&gt;0),1,0)+IF(OR(TRIM(C1640)="",COUNTIF(Config!$B$15:$B$19,C1640)&gt;0),1,0)+IF(OR(TRIM(F1640)="",COUNTIF(Config!$B$15:$B$19,F1640)&gt;0),1,0)+IF(OR(TRIM(H1640)="",COUNTIF(Config!$B$15:$B$19,H1640)&gt;0),1,0)+IF(OR(TRIM(E1640)="",COUNTIF(Config!$B$15:$B$19,E1640)&gt;0),1,0)+IF(OR(TRIM(K1640)="",COUNTIF(Config!$B$15:$B$19,K1640)&gt;0),1,0)+IF(OR(TRIM(P1640)="",COUNTIF(Config!$B$15:$B$19,P1640)&gt;0),1,0)+IF(OR(TRIM(R1640)="",COUNTIF(Config!$B$15:$B$19,R1640)&gt;0),1,0)</f>
        <v>0</v>
      </c>
      <c r="AA1640" s="1" cm="1">
        <f t="array" ref="AA1640">SUMPRODUCT(LEN(H1640)-LEN(SUBSTITUTE(H1640,{"0";"1";"2";"3";"4";"5";"6";"7";"8";"9"},"")))</f>
        <v>10</v>
      </c>
      <c r="AC1640" t="str">
        <f t="shared" si="177"/>
        <v>Potential Duplicate</v>
      </c>
      <c r="AD1640">
        <f t="shared" si="178"/>
        <v>2</v>
      </c>
      <c r="AE1640">
        <f t="shared" si="179"/>
        <v>1</v>
      </c>
      <c r="AF1640" t="str">
        <f t="shared" si="180"/>
        <v>Yes</v>
      </c>
      <c r="AG1640">
        <f t="shared" ca="1" si="181"/>
        <v>37</v>
      </c>
      <c r="AH1640" t="str">
        <f ca="1">IF(OR(V1640="",AG1640=""),"Yes",IF(AG1640&gt;Config!$B$41,"Yes","No"))</f>
        <v>No</v>
      </c>
    </row>
    <row r="1641" spans="1:34" x14ac:dyDescent="0.25">
      <c r="A1641" s="1" t="s">
        <v>12529</v>
      </c>
      <c r="B1641" s="1" t="s">
        <v>409</v>
      </c>
      <c r="C1641" s="1" t="s">
        <v>545</v>
      </c>
      <c r="D1641" s="1" t="s">
        <v>12530</v>
      </c>
      <c r="E1641" s="1" t="s">
        <v>33901</v>
      </c>
      <c r="F1641" s="1" t="s">
        <v>12531</v>
      </c>
      <c r="G1641" t="str">
        <f t="shared" si="175"/>
        <v>Valid</v>
      </c>
      <c r="H1641" s="1" t="s">
        <v>12532</v>
      </c>
      <c r="I1641" t="str" cm="1">
        <f t="array" ref="I1641">IF(OR(TRIM(H1641)="",ISNUMBER(SEARCH("#",H1641)),AA1641&lt;Config!$B$8,SUMPRODUCT(--ISNUMBER(SEARCH({"a";"b";"c";"d";"e";"f";"g";"h";"i";"j";"k";"l";"m";"n";"o";"p";"q";"r";"s";"t";"u";"v";"w";"x";"y";"z"},H1641)))&gt;0),"Invalid","Valid")</f>
        <v>Valid</v>
      </c>
      <c r="J1641" s="1" t="s">
        <v>12533</v>
      </c>
      <c r="K1641" s="1" t="s">
        <v>210</v>
      </c>
      <c r="L1641" s="1" t="s">
        <v>164</v>
      </c>
      <c r="M1641" s="1" t="s">
        <v>343</v>
      </c>
      <c r="N1641" s="1" t="s">
        <v>358</v>
      </c>
      <c r="O1641" s="1" t="s">
        <v>180</v>
      </c>
      <c r="P1641" t="s">
        <v>590</v>
      </c>
      <c r="Q1641" s="1" t="s">
        <v>844</v>
      </c>
      <c r="R1641" s="1" t="s">
        <v>592</v>
      </c>
      <c r="S1641" s="1" t="s">
        <v>11234</v>
      </c>
      <c r="T1641" s="1" t="s">
        <v>12534</v>
      </c>
      <c r="U1641" s="1" t="s">
        <v>5874</v>
      </c>
      <c r="V1641" s="1" t="s">
        <v>3293</v>
      </c>
      <c r="W1641" s="1" t="s">
        <v>125</v>
      </c>
      <c r="X1641" t="str">
        <f t="shared" si="176"/>
        <v>Complete</v>
      </c>
      <c r="Y1641">
        <f>MAX(0,100-IF(G1641="Invalid",Config!$B$5,0)-IF(I1641="Invalid",Config!$B$6,0)-IF(X1641="Incomplete",Config!$B$7,0)-IF(AF1641="Yes",Config!$B$37,0))</f>
        <v>100</v>
      </c>
      <c r="Z1641" s="1">
        <f>IF(OR(TRIM(B1641)="",COUNTIF(Config!$B$15:$B$19,B1641)&gt;0),1,0)+IF(OR(TRIM(C1641)="",COUNTIF(Config!$B$15:$B$19,C1641)&gt;0),1,0)+IF(OR(TRIM(F1641)="",COUNTIF(Config!$B$15:$B$19,F1641)&gt;0),1,0)+IF(OR(TRIM(H1641)="",COUNTIF(Config!$B$15:$B$19,H1641)&gt;0),1,0)+IF(OR(TRIM(E1641)="",COUNTIF(Config!$B$15:$B$19,E1641)&gt;0),1,0)+IF(OR(TRIM(K1641)="",COUNTIF(Config!$B$15:$B$19,K1641)&gt;0),1,0)+IF(OR(TRIM(P1641)="",COUNTIF(Config!$B$15:$B$19,P1641)&gt;0),1,0)+IF(OR(TRIM(R1641)="",COUNTIF(Config!$B$15:$B$19,R1641)&gt;0),1,0)</f>
        <v>0</v>
      </c>
      <c r="AA1641" s="1" cm="1">
        <f t="array" ref="AA1641">SUMPRODUCT(LEN(H1641)-LEN(SUBSTITUTE(H1641,{"0";"1";"2";"3";"4";"5";"6";"7";"8";"9"},"")))</f>
        <v>12</v>
      </c>
      <c r="AC1641" t="str">
        <f t="shared" si="177"/>
        <v/>
      </c>
      <c r="AD1641">
        <f t="shared" si="178"/>
        <v>1</v>
      </c>
      <c r="AE1641">
        <f t="shared" si="179"/>
        <v>1</v>
      </c>
      <c r="AF1641" t="str">
        <f t="shared" si="180"/>
        <v>No</v>
      </c>
      <c r="AG1641">
        <f t="shared" ca="1" si="181"/>
        <v>500</v>
      </c>
      <c r="AH1641" t="str">
        <f ca="1">IF(OR(V1641="",AG1641=""),"Yes",IF(AG1641&gt;Config!$B$41,"Yes","No"))</f>
        <v>Yes</v>
      </c>
    </row>
    <row r="1642" spans="1:34" x14ac:dyDescent="0.25">
      <c r="A1642" s="1" t="s">
        <v>12535</v>
      </c>
      <c r="B1642" s="1" t="s">
        <v>1339</v>
      </c>
      <c r="C1642" s="1" t="s">
        <v>33815</v>
      </c>
      <c r="D1642" s="1" t="s">
        <v>1339</v>
      </c>
      <c r="E1642" s="1" t="s">
        <v>633</v>
      </c>
      <c r="F1642" s="1" t="s">
        <v>12536</v>
      </c>
      <c r="G1642" t="str">
        <f t="shared" si="175"/>
        <v>Valid</v>
      </c>
      <c r="H1642" s="1" t="s">
        <v>12537</v>
      </c>
      <c r="I1642" t="str" cm="1">
        <f t="array" ref="I1642">IF(OR(TRIM(H1642)="",ISNUMBER(SEARCH("#",H1642)),AA1642&lt;Config!$B$8,SUMPRODUCT(--ISNUMBER(SEARCH({"a";"b";"c";"d";"e";"f";"g";"h";"i";"j";"k";"l";"m";"n";"o";"p";"q";"r";"s";"t";"u";"v";"w";"x";"y";"z"},H1642)))&gt;0),"Invalid","Valid")</f>
        <v>Valid</v>
      </c>
      <c r="J1642" s="1" t="s">
        <v>12538</v>
      </c>
      <c r="K1642" s="1" t="s">
        <v>83</v>
      </c>
      <c r="L1642" s="1" t="s">
        <v>84</v>
      </c>
      <c r="M1642" s="1" t="s">
        <v>30</v>
      </c>
      <c r="N1642" s="1" t="s">
        <v>252</v>
      </c>
      <c r="O1642" s="1" t="s">
        <v>32</v>
      </c>
      <c r="P1642" t="s">
        <v>53</v>
      </c>
      <c r="Q1642" s="1" t="s">
        <v>54</v>
      </c>
      <c r="R1642" s="1" t="s">
        <v>198</v>
      </c>
      <c r="S1642" s="1" t="s">
        <v>6886</v>
      </c>
      <c r="T1642" s="1" t="s">
        <v>12539</v>
      </c>
      <c r="U1642" s="1" t="s">
        <v>4152</v>
      </c>
      <c r="V1642" s="1" t="s">
        <v>1796</v>
      </c>
      <c r="W1642" s="1" t="s">
        <v>186</v>
      </c>
      <c r="X1642" t="str">
        <f t="shared" si="176"/>
        <v>Incomplete</v>
      </c>
      <c r="Y1642">
        <f>MAX(0,100-IF(G1642="Invalid",Config!$B$5,0)-IF(I1642="Invalid",Config!$B$6,0)-IF(X1642="Incomplete",Config!$B$7,0)-IF(AF1642="Yes",Config!$B$37,0))</f>
        <v>60</v>
      </c>
      <c r="Z1642" s="1">
        <f>IF(OR(TRIM(B1642)="",COUNTIF(Config!$B$15:$B$19,B1642)&gt;0),1,0)+IF(OR(TRIM(C1642)="",COUNTIF(Config!$B$15:$B$19,C1642)&gt;0),1,0)+IF(OR(TRIM(F1642)="",COUNTIF(Config!$B$15:$B$19,F1642)&gt;0),1,0)+IF(OR(TRIM(H1642)="",COUNTIF(Config!$B$15:$B$19,H1642)&gt;0),1,0)+IF(OR(TRIM(E1642)="",COUNTIF(Config!$B$15:$B$19,E1642)&gt;0),1,0)+IF(OR(TRIM(K1642)="",COUNTIF(Config!$B$15:$B$19,K1642)&gt;0),1,0)+IF(OR(TRIM(P1642)="",COUNTIF(Config!$B$15:$B$19,P1642)&gt;0),1,0)+IF(OR(TRIM(R1642)="",COUNTIF(Config!$B$15:$B$19,R1642)&gt;0),1,0)</f>
        <v>1</v>
      </c>
      <c r="AA1642" s="1" cm="1">
        <f t="array" ref="AA1642">SUMPRODUCT(LEN(H1642)-LEN(SUBSTITUTE(H1642,{"0";"1";"2";"3";"4";"5";"6";"7";"8";"9"},"")))</f>
        <v>12</v>
      </c>
      <c r="AC1642" t="str">
        <f t="shared" si="177"/>
        <v>Incomplete Profile</v>
      </c>
      <c r="AD1642">
        <f t="shared" si="178"/>
        <v>1</v>
      </c>
      <c r="AE1642">
        <f t="shared" si="179"/>
        <v>1</v>
      </c>
      <c r="AF1642" t="str">
        <f t="shared" si="180"/>
        <v>No</v>
      </c>
      <c r="AG1642">
        <f t="shared" ca="1" si="181"/>
        <v>155</v>
      </c>
      <c r="AH1642" t="str">
        <f ca="1">IF(OR(V1642="",AG1642=""),"Yes",IF(AG1642&gt;Config!$B$41,"Yes","No"))</f>
        <v>No</v>
      </c>
    </row>
    <row r="1643" spans="1:34" x14ac:dyDescent="0.25">
      <c r="A1643" s="1" t="s">
        <v>12540</v>
      </c>
      <c r="B1643" s="1" t="s">
        <v>218</v>
      </c>
      <c r="C1643" s="1" t="s">
        <v>353</v>
      </c>
      <c r="D1643" s="1" t="s">
        <v>12541</v>
      </c>
      <c r="E1643" s="1" t="s">
        <v>34626</v>
      </c>
      <c r="F1643" s="1" t="s">
        <v>12542</v>
      </c>
      <c r="G1643" t="str">
        <f t="shared" si="175"/>
        <v>Valid</v>
      </c>
      <c r="H1643" s="1" t="s">
        <v>12543</v>
      </c>
      <c r="I1643" t="str" cm="1">
        <f t="array" ref="I1643">IF(OR(TRIM(H1643)="",ISNUMBER(SEARCH("#",H1643)),AA1643&lt;Config!$B$8,SUMPRODUCT(--ISNUMBER(SEARCH({"a";"b";"c";"d";"e";"f";"g";"h";"i";"j";"k";"l";"m";"n";"o";"p";"q";"r";"s";"t";"u";"v";"w";"x";"y";"z"},H1643)))&gt;0),"Invalid","Valid")</f>
        <v>Valid</v>
      </c>
      <c r="J1643" s="1" t="s">
        <v>12544</v>
      </c>
      <c r="K1643" s="1" t="s">
        <v>28</v>
      </c>
      <c r="L1643" s="1" t="s">
        <v>179</v>
      </c>
      <c r="M1643" s="1" t="s">
        <v>33827</v>
      </c>
      <c r="N1643" s="1" t="s">
        <v>86</v>
      </c>
      <c r="O1643" s="1" t="s">
        <v>69</v>
      </c>
      <c r="P1643" t="s">
        <v>53</v>
      </c>
      <c r="Q1643" s="1" t="s">
        <v>181</v>
      </c>
      <c r="R1643" s="1" t="s">
        <v>197</v>
      </c>
      <c r="S1643" s="1" t="s">
        <v>12545</v>
      </c>
      <c r="T1643" s="1" t="s">
        <v>12546</v>
      </c>
      <c r="U1643" s="1" t="s">
        <v>3505</v>
      </c>
      <c r="V1643" s="1" t="s">
        <v>350</v>
      </c>
      <c r="W1643" s="1" t="s">
        <v>293</v>
      </c>
      <c r="X1643" t="str">
        <f t="shared" si="176"/>
        <v>Complete</v>
      </c>
      <c r="Y1643">
        <f>MAX(0,100-IF(G1643="Invalid",Config!$B$5,0)-IF(I1643="Invalid",Config!$B$6,0)-IF(X1643="Incomplete",Config!$B$7,0)-IF(AF1643="Yes",Config!$B$37,0))</f>
        <v>100</v>
      </c>
      <c r="Z1643" s="1">
        <f>IF(OR(TRIM(B1643)="",COUNTIF(Config!$B$15:$B$19,B1643)&gt;0),1,0)+IF(OR(TRIM(C1643)="",COUNTIF(Config!$B$15:$B$19,C1643)&gt;0),1,0)+IF(OR(TRIM(F1643)="",COUNTIF(Config!$B$15:$B$19,F1643)&gt;0),1,0)+IF(OR(TRIM(H1643)="",COUNTIF(Config!$B$15:$B$19,H1643)&gt;0),1,0)+IF(OR(TRIM(E1643)="",COUNTIF(Config!$B$15:$B$19,E1643)&gt;0),1,0)+IF(OR(TRIM(K1643)="",COUNTIF(Config!$B$15:$B$19,K1643)&gt;0),1,0)+IF(OR(TRIM(P1643)="",COUNTIF(Config!$B$15:$B$19,P1643)&gt;0),1,0)+IF(OR(TRIM(R1643)="",COUNTIF(Config!$B$15:$B$19,R1643)&gt;0),1,0)</f>
        <v>0</v>
      </c>
      <c r="AA1643" s="1" cm="1">
        <f t="array" ref="AA1643">SUMPRODUCT(LEN(H1643)-LEN(SUBSTITUTE(H1643,{"0";"1";"2";"3";"4";"5";"6";"7";"8";"9"},"")))</f>
        <v>10</v>
      </c>
      <c r="AC1643" t="str">
        <f t="shared" si="177"/>
        <v/>
      </c>
      <c r="AD1643">
        <f t="shared" si="178"/>
        <v>1</v>
      </c>
      <c r="AE1643">
        <f t="shared" si="179"/>
        <v>1</v>
      </c>
      <c r="AF1643" t="str">
        <f t="shared" si="180"/>
        <v>No</v>
      </c>
      <c r="AG1643">
        <f t="shared" ca="1" si="181"/>
        <v>331</v>
      </c>
      <c r="AH1643" t="str">
        <f ca="1">IF(OR(V1643="",AG1643=""),"Yes",IF(AG1643&gt;Config!$B$41,"Yes","No"))</f>
        <v>No</v>
      </c>
    </row>
    <row r="1644" spans="1:34" x14ac:dyDescent="0.25">
      <c r="A1644" s="1" t="s">
        <v>12547</v>
      </c>
      <c r="B1644" s="1" t="s">
        <v>1147</v>
      </c>
      <c r="C1644" s="1" t="s">
        <v>499</v>
      </c>
      <c r="D1644" s="1" t="s">
        <v>12548</v>
      </c>
      <c r="E1644" s="1" t="s">
        <v>34536</v>
      </c>
      <c r="F1644" s="1" t="s">
        <v>12549</v>
      </c>
      <c r="G1644" t="str">
        <f t="shared" si="175"/>
        <v>Valid</v>
      </c>
      <c r="H1644" s="1" t="s">
        <v>12550</v>
      </c>
      <c r="I1644" t="str" cm="1">
        <f t="array" ref="I1644">IF(OR(TRIM(H1644)="",ISNUMBER(SEARCH("#",H1644)),AA1644&lt;Config!$B$8,SUMPRODUCT(--ISNUMBER(SEARCH({"a";"b";"c";"d";"e";"f";"g";"h";"i";"j";"k";"l";"m";"n";"o";"p";"q";"r";"s";"t";"u";"v";"w";"x";"y";"z"},H1644)))&gt;0),"Invalid","Valid")</f>
        <v>Valid</v>
      </c>
      <c r="J1644" s="1" t="s">
        <v>12551</v>
      </c>
      <c r="K1644" s="1" t="s">
        <v>117</v>
      </c>
      <c r="L1644" s="1" t="s">
        <v>29</v>
      </c>
      <c r="M1644" s="1" t="s">
        <v>118</v>
      </c>
      <c r="N1644" s="1" t="s">
        <v>713</v>
      </c>
      <c r="O1644" s="1" t="s">
        <v>266</v>
      </c>
      <c r="P1644" t="s">
        <v>53</v>
      </c>
      <c r="Q1644" s="1" t="s">
        <v>181</v>
      </c>
      <c r="R1644" s="1" t="s">
        <v>415</v>
      </c>
      <c r="S1644" s="1" t="s">
        <v>12552</v>
      </c>
      <c r="T1644" s="1" t="s">
        <v>12553</v>
      </c>
      <c r="U1644" s="1" t="s">
        <v>1922</v>
      </c>
      <c r="V1644" s="1" t="s">
        <v>5170</v>
      </c>
      <c r="W1644" s="1" t="s">
        <v>125</v>
      </c>
      <c r="X1644" t="str">
        <f t="shared" si="176"/>
        <v>Complete</v>
      </c>
      <c r="Y1644">
        <f>MAX(0,100-IF(G1644="Invalid",Config!$B$5,0)-IF(I1644="Invalid",Config!$B$6,0)-IF(X1644="Incomplete",Config!$B$7,0)-IF(AF1644="Yes",Config!$B$37,0))</f>
        <v>100</v>
      </c>
      <c r="Z1644" s="1">
        <f>IF(OR(TRIM(B1644)="",COUNTIF(Config!$B$15:$B$19,B1644)&gt;0),1,0)+IF(OR(TRIM(C1644)="",COUNTIF(Config!$B$15:$B$19,C1644)&gt;0),1,0)+IF(OR(TRIM(F1644)="",COUNTIF(Config!$B$15:$B$19,F1644)&gt;0),1,0)+IF(OR(TRIM(H1644)="",COUNTIF(Config!$B$15:$B$19,H1644)&gt;0),1,0)+IF(OR(TRIM(E1644)="",COUNTIF(Config!$B$15:$B$19,E1644)&gt;0),1,0)+IF(OR(TRIM(K1644)="",COUNTIF(Config!$B$15:$B$19,K1644)&gt;0),1,0)+IF(OR(TRIM(P1644)="",COUNTIF(Config!$B$15:$B$19,P1644)&gt;0),1,0)+IF(OR(TRIM(R1644)="",COUNTIF(Config!$B$15:$B$19,R1644)&gt;0),1,0)</f>
        <v>0</v>
      </c>
      <c r="AA1644" s="1" cm="1">
        <f t="array" ref="AA1644">SUMPRODUCT(LEN(H1644)-LEN(SUBSTITUTE(H1644,{"0";"1";"2";"3";"4";"5";"6";"7";"8";"9"},"")))</f>
        <v>12</v>
      </c>
      <c r="AC1644" t="str">
        <f t="shared" si="177"/>
        <v/>
      </c>
      <c r="AD1644">
        <f t="shared" si="178"/>
        <v>1</v>
      </c>
      <c r="AE1644">
        <f t="shared" si="179"/>
        <v>1</v>
      </c>
      <c r="AF1644" t="str">
        <f t="shared" si="180"/>
        <v>No</v>
      </c>
      <c r="AG1644">
        <f t="shared" ca="1" si="181"/>
        <v>349</v>
      </c>
      <c r="AH1644" t="str">
        <f ca="1">IF(OR(V1644="",AG1644=""),"Yes",IF(AG1644&gt;Config!$B$41,"Yes","No"))</f>
        <v>No</v>
      </c>
    </row>
    <row r="1645" spans="1:34" x14ac:dyDescent="0.25">
      <c r="A1645" s="1" t="s">
        <v>12554</v>
      </c>
      <c r="B1645" s="1" t="s">
        <v>4638</v>
      </c>
      <c r="C1645" s="1" t="s">
        <v>996</v>
      </c>
      <c r="D1645" s="1" t="s">
        <v>12555</v>
      </c>
      <c r="E1645" s="1" t="s">
        <v>33927</v>
      </c>
      <c r="F1645" s="1" t="s">
        <v>12556</v>
      </c>
      <c r="G1645" t="str">
        <f t="shared" si="175"/>
        <v>Valid</v>
      </c>
      <c r="H1645" s="1" t="s">
        <v>12557</v>
      </c>
      <c r="I1645" t="str" cm="1">
        <f t="array" ref="I1645">IF(OR(TRIM(H1645)="",ISNUMBER(SEARCH("#",H1645)),AA1645&lt;Config!$B$8,SUMPRODUCT(--ISNUMBER(SEARCH({"a";"b";"c";"d";"e";"f";"g";"h";"i";"j";"k";"l";"m";"n";"o";"p";"q";"r";"s";"t";"u";"v";"w";"x";"y";"z"},H1645)))&gt;0),"Invalid","Valid")</f>
        <v>Valid</v>
      </c>
      <c r="J1645" s="1" t="s">
        <v>12558</v>
      </c>
      <c r="K1645" s="1" t="s">
        <v>866</v>
      </c>
      <c r="L1645" s="1" t="s">
        <v>179</v>
      </c>
      <c r="M1645" s="1" t="s">
        <v>118</v>
      </c>
      <c r="N1645" s="1" t="s">
        <v>148</v>
      </c>
      <c r="O1645" s="1" t="s">
        <v>69</v>
      </c>
      <c r="P1645" t="s">
        <v>590</v>
      </c>
      <c r="Q1645" s="1" t="s">
        <v>1481</v>
      </c>
      <c r="R1645" s="1" t="s">
        <v>845</v>
      </c>
      <c r="S1645" s="1" t="s">
        <v>12559</v>
      </c>
      <c r="T1645" s="1" t="s">
        <v>12560</v>
      </c>
      <c r="U1645" s="1" t="s">
        <v>2727</v>
      </c>
      <c r="V1645" s="1" t="s">
        <v>12561</v>
      </c>
      <c r="W1645" s="1" t="s">
        <v>125</v>
      </c>
      <c r="X1645" t="str">
        <f t="shared" si="176"/>
        <v>Complete</v>
      </c>
      <c r="Y1645">
        <f>MAX(0,100-IF(G1645="Invalid",Config!$B$5,0)-IF(I1645="Invalid",Config!$B$6,0)-IF(X1645="Incomplete",Config!$B$7,0)-IF(AF1645="Yes",Config!$B$37,0))</f>
        <v>100</v>
      </c>
      <c r="Z1645" s="1">
        <f>IF(OR(TRIM(B1645)="",COUNTIF(Config!$B$15:$B$19,B1645)&gt;0),1,0)+IF(OR(TRIM(C1645)="",COUNTIF(Config!$B$15:$B$19,C1645)&gt;0),1,0)+IF(OR(TRIM(F1645)="",COUNTIF(Config!$B$15:$B$19,F1645)&gt;0),1,0)+IF(OR(TRIM(H1645)="",COUNTIF(Config!$B$15:$B$19,H1645)&gt;0),1,0)+IF(OR(TRIM(E1645)="",COUNTIF(Config!$B$15:$B$19,E1645)&gt;0),1,0)+IF(OR(TRIM(K1645)="",COUNTIF(Config!$B$15:$B$19,K1645)&gt;0),1,0)+IF(OR(TRIM(P1645)="",COUNTIF(Config!$B$15:$B$19,P1645)&gt;0),1,0)+IF(OR(TRIM(R1645)="",COUNTIF(Config!$B$15:$B$19,R1645)&gt;0),1,0)</f>
        <v>0</v>
      </c>
      <c r="AA1645" s="1" cm="1">
        <f t="array" ref="AA1645">SUMPRODUCT(LEN(H1645)-LEN(SUBSTITUTE(H1645,{"0";"1";"2";"3";"4";"5";"6";"7";"8";"9"},"")))</f>
        <v>12</v>
      </c>
      <c r="AC1645" t="str">
        <f t="shared" si="177"/>
        <v/>
      </c>
      <c r="AD1645">
        <f t="shared" si="178"/>
        <v>1</v>
      </c>
      <c r="AE1645">
        <f t="shared" si="179"/>
        <v>1</v>
      </c>
      <c r="AF1645" t="str">
        <f t="shared" si="180"/>
        <v>No</v>
      </c>
      <c r="AG1645">
        <f t="shared" ca="1" si="181"/>
        <v>281</v>
      </c>
      <c r="AH1645" t="str">
        <f ca="1">IF(OR(V1645="",AG1645=""),"Yes",IF(AG1645&gt;Config!$B$41,"Yes","No"))</f>
        <v>No</v>
      </c>
    </row>
    <row r="1646" spans="1:34" x14ac:dyDescent="0.25">
      <c r="A1646" s="1" t="s">
        <v>12562</v>
      </c>
      <c r="B1646" s="1" t="s">
        <v>229</v>
      </c>
      <c r="C1646" s="1" t="s">
        <v>273</v>
      </c>
      <c r="D1646" s="1" t="s">
        <v>12563</v>
      </c>
      <c r="E1646" s="1" t="s">
        <v>33858</v>
      </c>
      <c r="F1646" s="1" t="s">
        <v>12564</v>
      </c>
      <c r="G1646" t="str">
        <f t="shared" si="175"/>
        <v>Valid</v>
      </c>
      <c r="H1646" s="1" t="s">
        <v>12565</v>
      </c>
      <c r="I1646" t="str" cm="1">
        <f t="array" ref="I1646">IF(OR(TRIM(H1646)="",ISNUMBER(SEARCH("#",H1646)),AA1646&lt;Config!$B$8,SUMPRODUCT(--ISNUMBER(SEARCH({"a";"b";"c";"d";"e";"f";"g";"h";"i";"j";"k";"l";"m";"n";"o";"p";"q";"r";"s";"t";"u";"v";"w";"x";"y";"z"},H1646)))&gt;0),"Invalid","Valid")</f>
        <v>Valid</v>
      </c>
      <c r="J1646" s="1" t="s">
        <v>12566</v>
      </c>
      <c r="K1646" s="1" t="s">
        <v>369</v>
      </c>
      <c r="L1646" s="1" t="s">
        <v>450</v>
      </c>
      <c r="M1646" s="1" t="s">
        <v>251</v>
      </c>
      <c r="N1646" s="1" t="s">
        <v>68</v>
      </c>
      <c r="O1646" s="1" t="s">
        <v>32</v>
      </c>
      <c r="P1646" t="s">
        <v>590</v>
      </c>
      <c r="Q1646" s="1" t="s">
        <v>1481</v>
      </c>
      <c r="R1646" s="1" t="s">
        <v>1846</v>
      </c>
      <c r="S1646" s="1" t="s">
        <v>6722</v>
      </c>
      <c r="T1646" s="1" t="s">
        <v>12567</v>
      </c>
      <c r="U1646" s="1" t="s">
        <v>10519</v>
      </c>
      <c r="V1646" s="1" t="s">
        <v>140</v>
      </c>
      <c r="W1646" s="1" t="s">
        <v>40</v>
      </c>
      <c r="X1646" t="str">
        <f t="shared" si="176"/>
        <v>Complete</v>
      </c>
      <c r="Y1646">
        <f>MAX(0,100-IF(G1646="Invalid",Config!$B$5,0)-IF(I1646="Invalid",Config!$B$6,0)-IF(X1646="Incomplete",Config!$B$7,0)-IF(AF1646="Yes",Config!$B$37,0))</f>
        <v>100</v>
      </c>
      <c r="Z1646" s="1">
        <f>IF(OR(TRIM(B1646)="",COUNTIF(Config!$B$15:$B$19,B1646)&gt;0),1,0)+IF(OR(TRIM(C1646)="",COUNTIF(Config!$B$15:$B$19,C1646)&gt;0),1,0)+IF(OR(TRIM(F1646)="",COUNTIF(Config!$B$15:$B$19,F1646)&gt;0),1,0)+IF(OR(TRIM(H1646)="",COUNTIF(Config!$B$15:$B$19,H1646)&gt;0),1,0)+IF(OR(TRIM(E1646)="",COUNTIF(Config!$B$15:$B$19,E1646)&gt;0),1,0)+IF(OR(TRIM(K1646)="",COUNTIF(Config!$B$15:$B$19,K1646)&gt;0),1,0)+IF(OR(TRIM(P1646)="",COUNTIF(Config!$B$15:$B$19,P1646)&gt;0),1,0)+IF(OR(TRIM(R1646)="",COUNTIF(Config!$B$15:$B$19,R1646)&gt;0),1,0)</f>
        <v>0</v>
      </c>
      <c r="AA1646" s="1" cm="1">
        <f t="array" ref="AA1646">SUMPRODUCT(LEN(H1646)-LEN(SUBSTITUTE(H1646,{"0";"1";"2";"3";"4";"5";"6";"7";"8";"9"},"")))</f>
        <v>12</v>
      </c>
      <c r="AC1646" t="str">
        <f t="shared" si="177"/>
        <v/>
      </c>
      <c r="AD1646">
        <f t="shared" si="178"/>
        <v>1</v>
      </c>
      <c r="AE1646">
        <f t="shared" si="179"/>
        <v>1</v>
      </c>
      <c r="AF1646" t="str">
        <f t="shared" si="180"/>
        <v>No</v>
      </c>
      <c r="AG1646">
        <f t="shared" ca="1" si="181"/>
        <v>37</v>
      </c>
      <c r="AH1646" t="str">
        <f ca="1">IF(OR(V1646="",AG1646=""),"Yes",IF(AG1646&gt;Config!$B$41,"Yes","No"))</f>
        <v>No</v>
      </c>
    </row>
    <row r="1647" spans="1:34" x14ac:dyDescent="0.25">
      <c r="A1647" s="1" t="s">
        <v>12568</v>
      </c>
      <c r="B1647" s="1" t="s">
        <v>112</v>
      </c>
      <c r="C1647" s="1" t="s">
        <v>775</v>
      </c>
      <c r="D1647" s="1" t="s">
        <v>3037</v>
      </c>
      <c r="E1647" s="1" t="s">
        <v>34735</v>
      </c>
      <c r="F1647" s="1" t="s">
        <v>12569</v>
      </c>
      <c r="G1647" t="str">
        <f t="shared" si="175"/>
        <v>Invalid</v>
      </c>
      <c r="H1647" s="1" t="s">
        <v>12570</v>
      </c>
      <c r="I1647" t="str" cm="1">
        <f t="array" ref="I1647">IF(OR(TRIM(H1647)="",ISNUMBER(SEARCH("#",H1647)),AA1647&lt;Config!$B$8,SUMPRODUCT(--ISNUMBER(SEARCH({"a";"b";"c";"d";"e";"f";"g";"h";"i";"j";"k";"l";"m";"n";"o";"p";"q";"r";"s";"t";"u";"v";"w";"x";"y";"z"},H1647)))&gt;0),"Invalid","Valid")</f>
        <v>Valid</v>
      </c>
      <c r="J1647" s="1" t="s">
        <v>12571</v>
      </c>
      <c r="K1647" s="1" t="s">
        <v>163</v>
      </c>
      <c r="L1647" s="1" t="s">
        <v>265</v>
      </c>
      <c r="M1647" s="1" t="s">
        <v>33825</v>
      </c>
      <c r="N1647" s="1" t="s">
        <v>33819</v>
      </c>
      <c r="O1647" s="1" t="s">
        <v>196</v>
      </c>
      <c r="P1647" t="s">
        <v>53</v>
      </c>
      <c r="Q1647" s="1" t="s">
        <v>197</v>
      </c>
      <c r="R1647" s="1" t="s">
        <v>288</v>
      </c>
      <c r="S1647" s="1" t="s">
        <v>12572</v>
      </c>
      <c r="T1647" s="1" t="s">
        <v>12573</v>
      </c>
      <c r="U1647" s="1" t="s">
        <v>11747</v>
      </c>
      <c r="V1647" s="1" t="s">
        <v>8791</v>
      </c>
      <c r="W1647" s="1" t="s">
        <v>384</v>
      </c>
      <c r="X1647" t="str">
        <f t="shared" si="176"/>
        <v>Complete</v>
      </c>
      <c r="Y1647">
        <f>MAX(0,100-IF(G1647="Invalid",Config!$B$5,0)-IF(I1647="Invalid",Config!$B$6,0)-IF(X1647="Incomplete",Config!$B$7,0)-IF(AF1647="Yes",Config!$B$37,0))</f>
        <v>70</v>
      </c>
      <c r="Z1647" s="1">
        <f>IF(OR(TRIM(B1647)="",COUNTIF(Config!$B$15:$B$19,B1647)&gt;0),1,0)+IF(OR(TRIM(C1647)="",COUNTIF(Config!$B$15:$B$19,C1647)&gt;0),1,0)+IF(OR(TRIM(F1647)="",COUNTIF(Config!$B$15:$B$19,F1647)&gt;0),1,0)+IF(OR(TRIM(H1647)="",COUNTIF(Config!$B$15:$B$19,H1647)&gt;0),1,0)+IF(OR(TRIM(E1647)="",COUNTIF(Config!$B$15:$B$19,E1647)&gt;0),1,0)+IF(OR(TRIM(K1647)="",COUNTIF(Config!$B$15:$B$19,K1647)&gt;0),1,0)+IF(OR(TRIM(P1647)="",COUNTIF(Config!$B$15:$B$19,P1647)&gt;0),1,0)+IF(OR(TRIM(R1647)="",COUNTIF(Config!$B$15:$B$19,R1647)&gt;0),1,0)</f>
        <v>0</v>
      </c>
      <c r="AA1647" s="1" cm="1">
        <f t="array" ref="AA1647">SUMPRODUCT(LEN(H1647)-LEN(SUBSTITUTE(H1647,{"0";"1";"2";"3";"4";"5";"6";"7";"8";"9"},"")))</f>
        <v>12</v>
      </c>
      <c r="AC1647" t="str">
        <f t="shared" si="177"/>
        <v>Invalid Email</v>
      </c>
      <c r="AD1647">
        <f t="shared" si="178"/>
        <v>0</v>
      </c>
      <c r="AE1647">
        <f t="shared" si="179"/>
        <v>1</v>
      </c>
      <c r="AF1647" t="str">
        <f t="shared" si="180"/>
        <v>No</v>
      </c>
      <c r="AG1647">
        <f t="shared" ca="1" si="181"/>
        <v>463</v>
      </c>
      <c r="AH1647" t="str">
        <f ca="1">IF(OR(V1647="",AG1647=""),"Yes",IF(AG1647&gt;Config!$B$41,"Yes","No"))</f>
        <v>Yes</v>
      </c>
    </row>
    <row r="1648" spans="1:34" x14ac:dyDescent="0.25">
      <c r="A1648" s="1" t="s">
        <v>12574</v>
      </c>
      <c r="B1648" s="1" t="s">
        <v>1634</v>
      </c>
      <c r="C1648" s="1" t="s">
        <v>245</v>
      </c>
      <c r="D1648" s="1" t="s">
        <v>12575</v>
      </c>
      <c r="E1648" s="1" t="s">
        <v>33829</v>
      </c>
      <c r="F1648" s="1" t="s">
        <v>12576</v>
      </c>
      <c r="G1648" t="str">
        <f t="shared" si="175"/>
        <v>Valid</v>
      </c>
      <c r="H1648" s="1" t="s">
        <v>12577</v>
      </c>
      <c r="I1648" t="str" cm="1">
        <f t="array" ref="I1648">IF(OR(TRIM(H1648)="",ISNUMBER(SEARCH("#",H1648)),AA1648&lt;Config!$B$8,SUMPRODUCT(--ISNUMBER(SEARCH({"a";"b";"c";"d";"e";"f";"g";"h";"i";"j";"k";"l";"m";"n";"o";"p";"q";"r";"s";"t";"u";"v";"w";"x";"y";"z"},H1648)))&gt;0),"Invalid","Valid")</f>
        <v>Valid</v>
      </c>
      <c r="J1648" s="1" t="s">
        <v>12578</v>
      </c>
      <c r="K1648" s="1" t="s">
        <v>117</v>
      </c>
      <c r="L1648" s="1" t="s">
        <v>67</v>
      </c>
      <c r="M1648" s="1" t="s">
        <v>135</v>
      </c>
      <c r="N1648" s="1" t="s">
        <v>713</v>
      </c>
      <c r="O1648" s="1" t="s">
        <v>180</v>
      </c>
      <c r="P1648" t="s">
        <v>53</v>
      </c>
      <c r="Q1648" s="1" t="s">
        <v>55</v>
      </c>
      <c r="R1648" s="1" t="s">
        <v>197</v>
      </c>
      <c r="S1648" s="1" t="s">
        <v>12579</v>
      </c>
      <c r="T1648" s="1" t="s">
        <v>12580</v>
      </c>
      <c r="U1648" s="1" t="s">
        <v>2455</v>
      </c>
      <c r="V1648" s="1" t="s">
        <v>12581</v>
      </c>
      <c r="W1648" s="1" t="s">
        <v>202</v>
      </c>
      <c r="X1648" t="str">
        <f t="shared" si="176"/>
        <v>Incomplete</v>
      </c>
      <c r="Y1648">
        <f>MAX(0,100-IF(G1648="Invalid",Config!$B$5,0)-IF(I1648="Invalid",Config!$B$6,0)-IF(X1648="Incomplete",Config!$B$7,0)-IF(AF1648="Yes",Config!$B$37,0))</f>
        <v>60</v>
      </c>
      <c r="Z1648" s="1">
        <f>IF(OR(TRIM(B1648)="",COUNTIF(Config!$B$15:$B$19,B1648)&gt;0),1,0)+IF(OR(TRIM(C1648)="",COUNTIF(Config!$B$15:$B$19,C1648)&gt;0),1,0)+IF(OR(TRIM(F1648)="",COUNTIF(Config!$B$15:$B$19,F1648)&gt;0),1,0)+IF(OR(TRIM(H1648)="",COUNTIF(Config!$B$15:$B$19,H1648)&gt;0),1,0)+IF(OR(TRIM(E1648)="",COUNTIF(Config!$B$15:$B$19,E1648)&gt;0),1,0)+IF(OR(TRIM(K1648)="",COUNTIF(Config!$B$15:$B$19,K1648)&gt;0),1,0)+IF(OR(TRIM(P1648)="",COUNTIF(Config!$B$15:$B$19,P1648)&gt;0),1,0)+IF(OR(TRIM(R1648)="",COUNTIF(Config!$B$15:$B$19,R1648)&gt;0),1,0)</f>
        <v>1</v>
      </c>
      <c r="AA1648" s="1" cm="1">
        <f t="array" ref="AA1648">SUMPRODUCT(LEN(H1648)-LEN(SUBSTITUTE(H1648,{"0";"1";"2";"3";"4";"5";"6";"7";"8";"9"},"")))</f>
        <v>12</v>
      </c>
      <c r="AC1648" t="str">
        <f t="shared" si="177"/>
        <v>Incomplete Profile</v>
      </c>
      <c r="AD1648">
        <f t="shared" si="178"/>
        <v>1</v>
      </c>
      <c r="AE1648">
        <f t="shared" si="179"/>
        <v>1</v>
      </c>
      <c r="AF1648" t="str">
        <f t="shared" si="180"/>
        <v>No</v>
      </c>
      <c r="AG1648">
        <f t="shared" ca="1" si="181"/>
        <v>198</v>
      </c>
      <c r="AH1648" t="str">
        <f ca="1">IF(OR(V1648="",AG1648=""),"Yes",IF(AG1648&gt;Config!$B$41,"Yes","No"))</f>
        <v>No</v>
      </c>
    </row>
    <row r="1649" spans="1:34" x14ac:dyDescent="0.25">
      <c r="A1649" s="1" t="s">
        <v>12582</v>
      </c>
      <c r="B1649" s="1" t="s">
        <v>336</v>
      </c>
      <c r="C1649" s="1" t="s">
        <v>323</v>
      </c>
      <c r="D1649" s="1" t="s">
        <v>10827</v>
      </c>
      <c r="E1649" s="1" t="s">
        <v>34736</v>
      </c>
      <c r="F1649" s="1" t="s">
        <v>12583</v>
      </c>
      <c r="G1649" t="str">
        <f t="shared" si="175"/>
        <v>Valid</v>
      </c>
      <c r="H1649" s="1" t="s">
        <v>12584</v>
      </c>
      <c r="I1649" t="str" cm="1">
        <f t="array" ref="I1649">IF(OR(TRIM(H1649)="",ISNUMBER(SEARCH("#",H1649)),AA1649&lt;Config!$B$8,SUMPRODUCT(--ISNUMBER(SEARCH({"a";"b";"c";"d";"e";"f";"g";"h";"i";"j";"k";"l";"m";"n";"o";"p";"q";"r";"s";"t";"u";"v";"w";"x";"y";"z"},H1649)))&gt;0),"Invalid","Valid")</f>
        <v>Valid</v>
      </c>
      <c r="J1649" s="1" t="s">
        <v>12585</v>
      </c>
      <c r="K1649" s="1" t="s">
        <v>210</v>
      </c>
      <c r="L1649" s="1" t="s">
        <v>265</v>
      </c>
      <c r="M1649" s="1" t="s">
        <v>30</v>
      </c>
      <c r="N1649" s="1" t="s">
        <v>437</v>
      </c>
      <c r="O1649" s="1" t="s">
        <v>149</v>
      </c>
      <c r="P1649" t="s">
        <v>590</v>
      </c>
      <c r="Q1649" s="1" t="s">
        <v>591</v>
      </c>
      <c r="R1649" s="1" t="s">
        <v>592</v>
      </c>
      <c r="S1649" s="1" t="s">
        <v>1445</v>
      </c>
      <c r="T1649" s="1" t="s">
        <v>12586</v>
      </c>
      <c r="U1649" s="1" t="s">
        <v>12587</v>
      </c>
      <c r="V1649" s="1" t="s">
        <v>12588</v>
      </c>
      <c r="W1649" s="1" t="s">
        <v>40</v>
      </c>
      <c r="X1649" t="str">
        <f t="shared" si="176"/>
        <v>Complete</v>
      </c>
      <c r="Y1649">
        <f>MAX(0,100-IF(G1649="Invalid",Config!$B$5,0)-IF(I1649="Invalid",Config!$B$6,0)-IF(X1649="Incomplete",Config!$B$7,0)-IF(AF1649="Yes",Config!$B$37,0))</f>
        <v>100</v>
      </c>
      <c r="Z1649" s="1">
        <f>IF(OR(TRIM(B1649)="",COUNTIF(Config!$B$15:$B$19,B1649)&gt;0),1,0)+IF(OR(TRIM(C1649)="",COUNTIF(Config!$B$15:$B$19,C1649)&gt;0),1,0)+IF(OR(TRIM(F1649)="",COUNTIF(Config!$B$15:$B$19,F1649)&gt;0),1,0)+IF(OR(TRIM(H1649)="",COUNTIF(Config!$B$15:$B$19,H1649)&gt;0),1,0)+IF(OR(TRIM(E1649)="",COUNTIF(Config!$B$15:$B$19,E1649)&gt;0),1,0)+IF(OR(TRIM(K1649)="",COUNTIF(Config!$B$15:$B$19,K1649)&gt;0),1,0)+IF(OR(TRIM(P1649)="",COUNTIF(Config!$B$15:$B$19,P1649)&gt;0),1,0)+IF(OR(TRIM(R1649)="",COUNTIF(Config!$B$15:$B$19,R1649)&gt;0),1,0)</f>
        <v>0</v>
      </c>
      <c r="AA1649" s="1" cm="1">
        <f t="array" ref="AA1649">SUMPRODUCT(LEN(H1649)-LEN(SUBSTITUTE(H1649,{"0";"1";"2";"3";"4";"5";"6";"7";"8";"9"},"")))</f>
        <v>12</v>
      </c>
      <c r="AC1649" t="str">
        <f t="shared" si="177"/>
        <v/>
      </c>
      <c r="AD1649">
        <f t="shared" si="178"/>
        <v>1</v>
      </c>
      <c r="AE1649">
        <f t="shared" si="179"/>
        <v>1</v>
      </c>
      <c r="AF1649" t="str">
        <f t="shared" si="180"/>
        <v>No</v>
      </c>
      <c r="AG1649">
        <f t="shared" ca="1" si="181"/>
        <v>583</v>
      </c>
      <c r="AH1649" t="str">
        <f ca="1">IF(OR(V1649="",AG1649=""),"Yes",IF(AG1649&gt;Config!$B$41,"Yes","No"))</f>
        <v>Yes</v>
      </c>
    </row>
    <row r="1650" spans="1:34" x14ac:dyDescent="0.25">
      <c r="A1650" s="1" t="s">
        <v>12589</v>
      </c>
      <c r="B1650" s="1" t="s">
        <v>995</v>
      </c>
      <c r="C1650" s="1" t="s">
        <v>128</v>
      </c>
      <c r="D1650" s="1" t="s">
        <v>12590</v>
      </c>
      <c r="E1650" s="1" t="s">
        <v>33975</v>
      </c>
      <c r="F1650" s="1" t="s">
        <v>12591</v>
      </c>
      <c r="G1650" t="str">
        <f t="shared" si="175"/>
        <v>Valid</v>
      </c>
      <c r="H1650" s="1" t="s">
        <v>12592</v>
      </c>
      <c r="I1650" t="str" cm="1">
        <f t="array" ref="I1650">IF(OR(TRIM(H1650)="",ISNUMBER(SEARCH("#",H1650)),AA1650&lt;Config!$B$8,SUMPRODUCT(--ISNUMBER(SEARCH({"a";"b";"c";"d";"e";"f";"g";"h";"i";"j";"k";"l";"m";"n";"o";"p";"q";"r";"s";"t";"u";"v";"w";"x";"y";"z"},H1650)))&gt;0),"Invalid","Valid")</f>
        <v>Valid</v>
      </c>
      <c r="J1650" s="1" t="s">
        <v>12593</v>
      </c>
      <c r="K1650" s="1" t="s">
        <v>133</v>
      </c>
      <c r="L1650" s="1" t="s">
        <v>164</v>
      </c>
      <c r="M1650" s="1" t="s">
        <v>391</v>
      </c>
      <c r="N1650" s="1" t="s">
        <v>437</v>
      </c>
      <c r="O1650" s="1" t="s">
        <v>149</v>
      </c>
      <c r="P1650" t="s">
        <v>344</v>
      </c>
      <c r="Q1650" s="1" t="s">
        <v>1199</v>
      </c>
      <c r="R1650" s="1" t="s">
        <v>1141</v>
      </c>
      <c r="S1650" s="1" t="s">
        <v>12594</v>
      </c>
      <c r="T1650" s="1" t="s">
        <v>12595</v>
      </c>
      <c r="U1650" s="1" t="s">
        <v>8457</v>
      </c>
      <c r="V1650" s="1" t="s">
        <v>6880</v>
      </c>
      <c r="W1650" s="1" t="s">
        <v>40</v>
      </c>
      <c r="X1650" t="str">
        <f t="shared" si="176"/>
        <v>Complete</v>
      </c>
      <c r="Y1650">
        <f>MAX(0,100-IF(G1650="Invalid",Config!$B$5,0)-IF(I1650="Invalid",Config!$B$6,0)-IF(X1650="Incomplete",Config!$B$7,0)-IF(AF1650="Yes",Config!$B$37,0))</f>
        <v>100</v>
      </c>
      <c r="Z1650" s="1">
        <f>IF(OR(TRIM(B1650)="",COUNTIF(Config!$B$15:$B$19,B1650)&gt;0),1,0)+IF(OR(TRIM(C1650)="",COUNTIF(Config!$B$15:$B$19,C1650)&gt;0),1,0)+IF(OR(TRIM(F1650)="",COUNTIF(Config!$B$15:$B$19,F1650)&gt;0),1,0)+IF(OR(TRIM(H1650)="",COUNTIF(Config!$B$15:$B$19,H1650)&gt;0),1,0)+IF(OR(TRIM(E1650)="",COUNTIF(Config!$B$15:$B$19,E1650)&gt;0),1,0)+IF(OR(TRIM(K1650)="",COUNTIF(Config!$B$15:$B$19,K1650)&gt;0),1,0)+IF(OR(TRIM(P1650)="",COUNTIF(Config!$B$15:$B$19,P1650)&gt;0),1,0)+IF(OR(TRIM(R1650)="",COUNTIF(Config!$B$15:$B$19,R1650)&gt;0),1,0)</f>
        <v>0</v>
      </c>
      <c r="AA1650" s="1" cm="1">
        <f t="array" ref="AA1650">SUMPRODUCT(LEN(H1650)-LEN(SUBSTITUTE(H1650,{"0";"1";"2";"3";"4";"5";"6";"7";"8";"9"},"")))</f>
        <v>11</v>
      </c>
      <c r="AC1650" t="str">
        <f t="shared" si="177"/>
        <v/>
      </c>
      <c r="AD1650">
        <f t="shared" si="178"/>
        <v>1</v>
      </c>
      <c r="AE1650">
        <f t="shared" si="179"/>
        <v>1</v>
      </c>
      <c r="AF1650" t="str">
        <f t="shared" si="180"/>
        <v>No</v>
      </c>
      <c r="AG1650">
        <f t="shared" ca="1" si="181"/>
        <v>79</v>
      </c>
      <c r="AH1650" t="str">
        <f ca="1">IF(OR(V1650="",AG1650=""),"Yes",IF(AG1650&gt;Config!$B$41,"Yes","No"))</f>
        <v>No</v>
      </c>
    </row>
    <row r="1651" spans="1:34" x14ac:dyDescent="0.25">
      <c r="A1651" s="1" t="s">
        <v>12596</v>
      </c>
      <c r="B1651" s="1" t="s">
        <v>2431</v>
      </c>
      <c r="C1651" s="1" t="s">
        <v>308</v>
      </c>
      <c r="D1651" s="1" t="s">
        <v>12597</v>
      </c>
      <c r="E1651" s="1" t="s">
        <v>34737</v>
      </c>
      <c r="F1651" s="1" t="s">
        <v>34738</v>
      </c>
      <c r="G1651" t="str">
        <f t="shared" si="175"/>
        <v>Valid</v>
      </c>
      <c r="H1651" s="1" t="s">
        <v>12598</v>
      </c>
      <c r="I1651" t="str" cm="1">
        <f t="array" ref="I1651">IF(OR(TRIM(H1651)="",ISNUMBER(SEARCH("#",H1651)),AA1651&lt;Config!$B$8,SUMPRODUCT(--ISNUMBER(SEARCH({"a";"b";"c";"d";"e";"f";"g";"h";"i";"j";"k";"l";"m";"n";"o";"p";"q";"r";"s";"t";"u";"v";"w";"x";"y";"z"},H1651)))&gt;0),"Invalid","Valid")</f>
        <v>Valid</v>
      </c>
      <c r="J1651" s="1" t="s">
        <v>12599</v>
      </c>
      <c r="K1651" s="1" t="s">
        <v>369</v>
      </c>
      <c r="L1651" s="1" t="s">
        <v>265</v>
      </c>
      <c r="M1651" s="1" t="s">
        <v>235</v>
      </c>
      <c r="N1651" s="1" t="s">
        <v>31</v>
      </c>
      <c r="O1651" s="1" t="s">
        <v>149</v>
      </c>
      <c r="P1651" t="s">
        <v>87</v>
      </c>
      <c r="Q1651" s="1" t="s">
        <v>166</v>
      </c>
      <c r="R1651" s="1" t="s">
        <v>136</v>
      </c>
      <c r="S1651" s="1" t="s">
        <v>12600</v>
      </c>
      <c r="T1651" s="1" t="s">
        <v>12601</v>
      </c>
      <c r="U1651" s="1" t="s">
        <v>12602</v>
      </c>
      <c r="V1651" s="1" t="s">
        <v>12603</v>
      </c>
      <c r="W1651" s="1" t="s">
        <v>293</v>
      </c>
      <c r="X1651" t="str">
        <f t="shared" si="176"/>
        <v>Complete</v>
      </c>
      <c r="Y1651">
        <f>MAX(0,100-IF(G1651="Invalid",Config!$B$5,0)-IF(I1651="Invalid",Config!$B$6,0)-IF(X1651="Incomplete",Config!$B$7,0)-IF(AF1651="Yes",Config!$B$37,0))</f>
        <v>100</v>
      </c>
      <c r="Z1651" s="1">
        <f>IF(OR(TRIM(B1651)="",COUNTIF(Config!$B$15:$B$19,B1651)&gt;0),1,0)+IF(OR(TRIM(C1651)="",COUNTIF(Config!$B$15:$B$19,C1651)&gt;0),1,0)+IF(OR(TRIM(F1651)="",COUNTIF(Config!$B$15:$B$19,F1651)&gt;0),1,0)+IF(OR(TRIM(H1651)="",COUNTIF(Config!$B$15:$B$19,H1651)&gt;0),1,0)+IF(OR(TRIM(E1651)="",COUNTIF(Config!$B$15:$B$19,E1651)&gt;0),1,0)+IF(OR(TRIM(K1651)="",COUNTIF(Config!$B$15:$B$19,K1651)&gt;0),1,0)+IF(OR(TRIM(P1651)="",COUNTIF(Config!$B$15:$B$19,P1651)&gt;0),1,0)+IF(OR(TRIM(R1651)="",COUNTIF(Config!$B$15:$B$19,R1651)&gt;0),1,0)</f>
        <v>0</v>
      </c>
      <c r="AA1651" s="1" cm="1">
        <f t="array" ref="AA1651">SUMPRODUCT(LEN(H1651)-LEN(SUBSTITUTE(H1651,{"0";"1";"2";"3";"4";"5";"6";"7";"8";"9"},"")))</f>
        <v>11</v>
      </c>
      <c r="AC1651" t="str">
        <f t="shared" si="177"/>
        <v/>
      </c>
      <c r="AD1651">
        <f t="shared" si="178"/>
        <v>1</v>
      </c>
      <c r="AE1651">
        <f t="shared" si="179"/>
        <v>1</v>
      </c>
      <c r="AF1651" t="str">
        <f t="shared" si="180"/>
        <v>No</v>
      </c>
      <c r="AG1651">
        <f t="shared" ca="1" si="181"/>
        <v>70</v>
      </c>
      <c r="AH1651" t="str">
        <f ca="1">IF(OR(V1651="",AG1651=""),"Yes",IF(AG1651&gt;Config!$B$41,"Yes","No"))</f>
        <v>No</v>
      </c>
    </row>
    <row r="1652" spans="1:34" x14ac:dyDescent="0.25">
      <c r="A1652" s="1" t="s">
        <v>12604</v>
      </c>
      <c r="B1652" s="1" t="s">
        <v>1957</v>
      </c>
      <c r="C1652" s="1" t="s">
        <v>1806</v>
      </c>
      <c r="D1652" s="1" t="s">
        <v>12605</v>
      </c>
      <c r="E1652" s="1" t="s">
        <v>34245</v>
      </c>
      <c r="F1652" s="1" t="s">
        <v>12606</v>
      </c>
      <c r="G1652" t="str">
        <f t="shared" si="175"/>
        <v>Valid</v>
      </c>
      <c r="H1652" s="1" t="s">
        <v>12607</v>
      </c>
      <c r="I1652" t="str" cm="1">
        <f t="array" ref="I1652">IF(OR(TRIM(H1652)="",ISNUMBER(SEARCH("#",H1652)),AA1652&lt;Config!$B$8,SUMPRODUCT(--ISNUMBER(SEARCH({"a";"b";"c";"d";"e";"f";"g";"h";"i";"j";"k";"l";"m";"n";"o";"p";"q";"r";"s";"t";"u";"v";"w";"x";"y";"z"},H1652)))&gt;0),"Invalid","Valid")</f>
        <v>Valid</v>
      </c>
      <c r="J1652" s="1" t="s">
        <v>12608</v>
      </c>
      <c r="K1652" s="1" t="s">
        <v>866</v>
      </c>
      <c r="L1652" s="1" t="s">
        <v>265</v>
      </c>
      <c r="M1652" s="1" t="s">
        <v>33825</v>
      </c>
      <c r="N1652" s="1" t="s">
        <v>33819</v>
      </c>
      <c r="O1652" s="1" t="s">
        <v>149</v>
      </c>
      <c r="P1652" t="s">
        <v>314</v>
      </c>
      <c r="Q1652" s="1" t="s">
        <v>315</v>
      </c>
      <c r="R1652" s="1" t="s">
        <v>316</v>
      </c>
      <c r="S1652" s="1" t="s">
        <v>9892</v>
      </c>
      <c r="T1652" s="1" t="s">
        <v>12609</v>
      </c>
      <c r="U1652" s="1" t="s">
        <v>12610</v>
      </c>
      <c r="V1652" s="1" t="s">
        <v>4898</v>
      </c>
      <c r="W1652" s="1" t="s">
        <v>40</v>
      </c>
      <c r="X1652" t="str">
        <f t="shared" si="176"/>
        <v>Complete</v>
      </c>
      <c r="Y1652">
        <f>MAX(0,100-IF(G1652="Invalid",Config!$B$5,0)-IF(I1652="Invalid",Config!$B$6,0)-IF(X1652="Incomplete",Config!$B$7,0)-IF(AF1652="Yes",Config!$B$37,0))</f>
        <v>100</v>
      </c>
      <c r="Z1652" s="1">
        <f>IF(OR(TRIM(B1652)="",COUNTIF(Config!$B$15:$B$19,B1652)&gt;0),1,0)+IF(OR(TRIM(C1652)="",COUNTIF(Config!$B$15:$B$19,C1652)&gt;0),1,0)+IF(OR(TRIM(F1652)="",COUNTIF(Config!$B$15:$B$19,F1652)&gt;0),1,0)+IF(OR(TRIM(H1652)="",COUNTIF(Config!$B$15:$B$19,H1652)&gt;0),1,0)+IF(OR(TRIM(E1652)="",COUNTIF(Config!$B$15:$B$19,E1652)&gt;0),1,0)+IF(OR(TRIM(K1652)="",COUNTIF(Config!$B$15:$B$19,K1652)&gt;0),1,0)+IF(OR(TRIM(P1652)="",COUNTIF(Config!$B$15:$B$19,P1652)&gt;0),1,0)+IF(OR(TRIM(R1652)="",COUNTIF(Config!$B$15:$B$19,R1652)&gt;0),1,0)</f>
        <v>0</v>
      </c>
      <c r="AA1652" s="1" cm="1">
        <f t="array" ref="AA1652">SUMPRODUCT(LEN(H1652)-LEN(SUBSTITUTE(H1652,{"0";"1";"2";"3";"4";"5";"6";"7";"8";"9"},"")))</f>
        <v>12</v>
      </c>
      <c r="AC1652" t="str">
        <f t="shared" si="177"/>
        <v/>
      </c>
      <c r="AD1652">
        <f t="shared" si="178"/>
        <v>1</v>
      </c>
      <c r="AE1652">
        <f t="shared" si="179"/>
        <v>1</v>
      </c>
      <c r="AF1652" t="str">
        <f t="shared" si="180"/>
        <v>No</v>
      </c>
      <c r="AG1652">
        <f t="shared" ca="1" si="181"/>
        <v>681</v>
      </c>
      <c r="AH1652" t="str">
        <f ca="1">IF(OR(V1652="",AG1652=""),"Yes",IF(AG1652&gt;Config!$B$41,"Yes","No"))</f>
        <v>Yes</v>
      </c>
    </row>
    <row r="1653" spans="1:34" x14ac:dyDescent="0.25">
      <c r="A1653" s="1" t="s">
        <v>12611</v>
      </c>
      <c r="B1653" s="1" t="s">
        <v>33815</v>
      </c>
      <c r="C1653" s="1" t="s">
        <v>861</v>
      </c>
      <c r="D1653" s="1" t="s">
        <v>861</v>
      </c>
      <c r="E1653" s="1" t="s">
        <v>34739</v>
      </c>
      <c r="F1653" s="1" t="s">
        <v>12612</v>
      </c>
      <c r="G1653" t="str">
        <f t="shared" si="175"/>
        <v>Valid</v>
      </c>
      <c r="H1653" s="1" t="s">
        <v>12613</v>
      </c>
      <c r="I1653" t="str" cm="1">
        <f t="array" ref="I1653">IF(OR(TRIM(H1653)="",ISNUMBER(SEARCH("#",H1653)),AA1653&lt;Config!$B$8,SUMPRODUCT(--ISNUMBER(SEARCH({"a";"b";"c";"d";"e";"f";"g";"h";"i";"j";"k";"l";"m";"n";"o";"p";"q";"r";"s";"t";"u";"v";"w";"x";"y";"z"},H1653)))&gt;0),"Invalid","Valid")</f>
        <v>Valid</v>
      </c>
      <c r="J1653" s="1" t="s">
        <v>12614</v>
      </c>
      <c r="K1653" s="1" t="s">
        <v>250</v>
      </c>
      <c r="L1653" s="1" t="s">
        <v>164</v>
      </c>
      <c r="M1653" s="1" t="s">
        <v>103</v>
      </c>
      <c r="N1653" s="1" t="s">
        <v>437</v>
      </c>
      <c r="O1653" s="1" t="s">
        <v>196</v>
      </c>
      <c r="P1653" t="s">
        <v>236</v>
      </c>
      <c r="Q1653" s="1" t="s">
        <v>254</v>
      </c>
      <c r="R1653" s="1" t="s">
        <v>238</v>
      </c>
      <c r="S1653" s="1" t="s">
        <v>12615</v>
      </c>
      <c r="T1653" s="1" t="s">
        <v>12616</v>
      </c>
      <c r="U1653" s="1" t="s">
        <v>848</v>
      </c>
      <c r="V1653" s="1" t="s">
        <v>878</v>
      </c>
      <c r="W1653" s="1" t="s">
        <v>40</v>
      </c>
      <c r="X1653" t="str">
        <f t="shared" si="176"/>
        <v>Incomplete</v>
      </c>
      <c r="Y1653">
        <f>MAX(0,100-IF(G1653="Invalid",Config!$B$5,0)-IF(I1653="Invalid",Config!$B$6,0)-IF(X1653="Incomplete",Config!$B$7,0)-IF(AF1653="Yes",Config!$B$37,0))</f>
        <v>60</v>
      </c>
      <c r="Z1653" s="1">
        <f>IF(OR(TRIM(B1653)="",COUNTIF(Config!$B$15:$B$19,B1653)&gt;0),1,0)+IF(OR(TRIM(C1653)="",COUNTIF(Config!$B$15:$B$19,C1653)&gt;0),1,0)+IF(OR(TRIM(F1653)="",COUNTIF(Config!$B$15:$B$19,F1653)&gt;0),1,0)+IF(OR(TRIM(H1653)="",COUNTIF(Config!$B$15:$B$19,H1653)&gt;0),1,0)+IF(OR(TRIM(E1653)="",COUNTIF(Config!$B$15:$B$19,E1653)&gt;0),1,0)+IF(OR(TRIM(K1653)="",COUNTIF(Config!$B$15:$B$19,K1653)&gt;0),1,0)+IF(OR(TRIM(P1653)="",COUNTIF(Config!$B$15:$B$19,P1653)&gt;0),1,0)+IF(OR(TRIM(R1653)="",COUNTIF(Config!$B$15:$B$19,R1653)&gt;0),1,0)</f>
        <v>1</v>
      </c>
      <c r="AA1653" s="1" cm="1">
        <f t="array" ref="AA1653">SUMPRODUCT(LEN(H1653)-LEN(SUBSTITUTE(H1653,{"0";"1";"2";"3";"4";"5";"6";"7";"8";"9"},"")))</f>
        <v>12</v>
      </c>
      <c r="AC1653" t="str">
        <f t="shared" si="177"/>
        <v>Incomplete Profile</v>
      </c>
      <c r="AD1653">
        <f t="shared" si="178"/>
        <v>1</v>
      </c>
      <c r="AE1653">
        <f t="shared" si="179"/>
        <v>1</v>
      </c>
      <c r="AF1653" t="str">
        <f t="shared" si="180"/>
        <v>No</v>
      </c>
      <c r="AG1653">
        <f t="shared" ca="1" si="181"/>
        <v>152</v>
      </c>
      <c r="AH1653" t="str">
        <f ca="1">IF(OR(V1653="",AG1653=""),"Yes",IF(AG1653&gt;Config!$B$41,"Yes","No"))</f>
        <v>No</v>
      </c>
    </row>
    <row r="1654" spans="1:34" x14ac:dyDescent="0.25">
      <c r="A1654" s="1" t="s">
        <v>12617</v>
      </c>
      <c r="B1654" s="1" t="s">
        <v>431</v>
      </c>
      <c r="C1654" s="1" t="s">
        <v>230</v>
      </c>
      <c r="D1654" s="1" t="s">
        <v>11018</v>
      </c>
      <c r="E1654" s="1" t="s">
        <v>642</v>
      </c>
      <c r="F1654" s="1" t="s">
        <v>12618</v>
      </c>
      <c r="G1654" t="str">
        <f t="shared" si="175"/>
        <v>Valid</v>
      </c>
      <c r="H1654" s="1" t="s">
        <v>12619</v>
      </c>
      <c r="I1654" t="str" cm="1">
        <f t="array" ref="I1654">IF(OR(TRIM(H1654)="",ISNUMBER(SEARCH("#",H1654)),AA1654&lt;Config!$B$8,SUMPRODUCT(--ISNUMBER(SEARCH({"a";"b";"c";"d";"e";"f";"g";"h";"i";"j";"k";"l";"m";"n";"o";"p";"q";"r";"s";"t";"u";"v";"w";"x";"y";"z"},H1654)))&gt;0),"Invalid","Valid")</f>
        <v>Valid</v>
      </c>
      <c r="J1654" s="1" t="s">
        <v>12620</v>
      </c>
      <c r="K1654" s="1" t="s">
        <v>66</v>
      </c>
      <c r="L1654" s="1" t="s">
        <v>265</v>
      </c>
      <c r="M1654" s="1" t="s">
        <v>517</v>
      </c>
      <c r="N1654" s="1" t="s">
        <v>33819</v>
      </c>
      <c r="O1654" s="1" t="s">
        <v>32</v>
      </c>
      <c r="P1654" t="s">
        <v>87</v>
      </c>
      <c r="Q1654" s="1" t="s">
        <v>166</v>
      </c>
      <c r="R1654" s="1" t="s">
        <v>550</v>
      </c>
      <c r="S1654" s="1" t="s">
        <v>6953</v>
      </c>
      <c r="T1654" s="1" t="s">
        <v>12621</v>
      </c>
      <c r="U1654" s="1" t="s">
        <v>12622</v>
      </c>
      <c r="V1654" s="1" t="s">
        <v>1050</v>
      </c>
      <c r="W1654" s="1" t="s">
        <v>40</v>
      </c>
      <c r="X1654" t="str">
        <f t="shared" si="176"/>
        <v>Complete</v>
      </c>
      <c r="Y1654">
        <f>MAX(0,100-IF(G1654="Invalid",Config!$B$5,0)-IF(I1654="Invalid",Config!$B$6,0)-IF(X1654="Incomplete",Config!$B$7,0)-IF(AF1654="Yes",Config!$B$37,0))</f>
        <v>100</v>
      </c>
      <c r="Z1654" s="1">
        <f>IF(OR(TRIM(B1654)="",COUNTIF(Config!$B$15:$B$19,B1654)&gt;0),1,0)+IF(OR(TRIM(C1654)="",COUNTIF(Config!$B$15:$B$19,C1654)&gt;0),1,0)+IF(OR(TRIM(F1654)="",COUNTIF(Config!$B$15:$B$19,F1654)&gt;0),1,0)+IF(OR(TRIM(H1654)="",COUNTIF(Config!$B$15:$B$19,H1654)&gt;0),1,0)+IF(OR(TRIM(E1654)="",COUNTIF(Config!$B$15:$B$19,E1654)&gt;0),1,0)+IF(OR(TRIM(K1654)="",COUNTIF(Config!$B$15:$B$19,K1654)&gt;0),1,0)+IF(OR(TRIM(P1654)="",COUNTIF(Config!$B$15:$B$19,P1654)&gt;0),1,0)+IF(OR(TRIM(R1654)="",COUNTIF(Config!$B$15:$B$19,R1654)&gt;0),1,0)</f>
        <v>0</v>
      </c>
      <c r="AA1654" s="1" cm="1">
        <f t="array" ref="AA1654">SUMPRODUCT(LEN(H1654)-LEN(SUBSTITUTE(H1654,{"0";"1";"2";"3";"4";"5";"6";"7";"8";"9"},"")))</f>
        <v>10</v>
      </c>
      <c r="AC1654" t="str">
        <f t="shared" si="177"/>
        <v/>
      </c>
      <c r="AD1654">
        <f t="shared" si="178"/>
        <v>1</v>
      </c>
      <c r="AE1654">
        <f t="shared" si="179"/>
        <v>1</v>
      </c>
      <c r="AF1654" t="str">
        <f t="shared" si="180"/>
        <v>No</v>
      </c>
      <c r="AG1654">
        <f t="shared" ca="1" si="181"/>
        <v>37</v>
      </c>
      <c r="AH1654" t="str">
        <f ca="1">IF(OR(V1654="",AG1654=""),"Yes",IF(AG1654&gt;Config!$B$41,"Yes","No"))</f>
        <v>No</v>
      </c>
    </row>
    <row r="1655" spans="1:34" x14ac:dyDescent="0.25">
      <c r="A1655" s="1" t="s">
        <v>12623</v>
      </c>
      <c r="B1655" s="1" t="s">
        <v>597</v>
      </c>
      <c r="C1655" s="1" t="s">
        <v>620</v>
      </c>
      <c r="D1655" s="1" t="s">
        <v>12624</v>
      </c>
      <c r="E1655" s="1" t="s">
        <v>34545</v>
      </c>
      <c r="F1655" s="1" t="s">
        <v>12625</v>
      </c>
      <c r="G1655" t="str">
        <f t="shared" si="175"/>
        <v>Valid</v>
      </c>
      <c r="H1655" s="1" t="s">
        <v>12626</v>
      </c>
      <c r="I1655" t="str" cm="1">
        <f t="array" ref="I1655">IF(OR(TRIM(H1655)="",ISNUMBER(SEARCH("#",H1655)),AA1655&lt;Config!$B$8,SUMPRODUCT(--ISNUMBER(SEARCH({"a";"b";"c";"d";"e";"f";"g";"h";"i";"j";"k";"l";"m";"n";"o";"p";"q";"r";"s";"t";"u";"v";"w";"x";"y";"z"},H1655)))&gt;0),"Invalid","Valid")</f>
        <v>Valid</v>
      </c>
      <c r="J1655" s="1" t="s">
        <v>12627</v>
      </c>
      <c r="K1655" s="1" t="s">
        <v>378</v>
      </c>
      <c r="L1655" s="1" t="s">
        <v>265</v>
      </c>
      <c r="M1655" s="1" t="s">
        <v>235</v>
      </c>
      <c r="N1655" s="1" t="s">
        <v>437</v>
      </c>
      <c r="O1655" s="1" t="s">
        <v>196</v>
      </c>
      <c r="P1655" t="s">
        <v>104</v>
      </c>
      <c r="Q1655" s="1" t="s">
        <v>302</v>
      </c>
      <c r="R1655" s="1" t="s">
        <v>833</v>
      </c>
      <c r="S1655" s="1" t="s">
        <v>1962</v>
      </c>
      <c r="T1655" s="1" t="s">
        <v>12628</v>
      </c>
      <c r="U1655" s="1" t="s">
        <v>12042</v>
      </c>
      <c r="V1655" s="1" t="s">
        <v>12629</v>
      </c>
      <c r="W1655" s="1" t="s">
        <v>60</v>
      </c>
      <c r="X1655" t="str">
        <f t="shared" si="176"/>
        <v>Complete</v>
      </c>
      <c r="Y1655">
        <f>MAX(0,100-IF(G1655="Invalid",Config!$B$5,0)-IF(I1655="Invalid",Config!$B$6,0)-IF(X1655="Incomplete",Config!$B$7,0)-IF(AF1655="Yes",Config!$B$37,0))</f>
        <v>100</v>
      </c>
      <c r="Z1655" s="1">
        <f>IF(OR(TRIM(B1655)="",COUNTIF(Config!$B$15:$B$19,B1655)&gt;0),1,0)+IF(OR(TRIM(C1655)="",COUNTIF(Config!$B$15:$B$19,C1655)&gt;0),1,0)+IF(OR(TRIM(F1655)="",COUNTIF(Config!$B$15:$B$19,F1655)&gt;0),1,0)+IF(OR(TRIM(H1655)="",COUNTIF(Config!$B$15:$B$19,H1655)&gt;0),1,0)+IF(OR(TRIM(E1655)="",COUNTIF(Config!$B$15:$B$19,E1655)&gt;0),1,0)+IF(OR(TRIM(K1655)="",COUNTIF(Config!$B$15:$B$19,K1655)&gt;0),1,0)+IF(OR(TRIM(P1655)="",COUNTIF(Config!$B$15:$B$19,P1655)&gt;0),1,0)+IF(OR(TRIM(R1655)="",COUNTIF(Config!$B$15:$B$19,R1655)&gt;0),1,0)</f>
        <v>0</v>
      </c>
      <c r="AA1655" s="1" cm="1">
        <f t="array" ref="AA1655">SUMPRODUCT(LEN(H1655)-LEN(SUBSTITUTE(H1655,{"0";"1";"2";"3";"4";"5";"6";"7";"8";"9"},"")))</f>
        <v>11</v>
      </c>
      <c r="AC1655" t="str">
        <f t="shared" si="177"/>
        <v/>
      </c>
      <c r="AD1655">
        <f t="shared" si="178"/>
        <v>1</v>
      </c>
      <c r="AE1655">
        <f t="shared" si="179"/>
        <v>1</v>
      </c>
      <c r="AF1655" t="str">
        <f t="shared" si="180"/>
        <v>No</v>
      </c>
      <c r="AG1655">
        <f t="shared" ca="1" si="181"/>
        <v>350</v>
      </c>
      <c r="AH1655" t="str">
        <f ca="1">IF(OR(V1655="",AG1655=""),"Yes",IF(AG1655&gt;Config!$B$41,"Yes","No"))</f>
        <v>No</v>
      </c>
    </row>
    <row r="1656" spans="1:34" x14ac:dyDescent="0.25">
      <c r="A1656" s="1" t="s">
        <v>12630</v>
      </c>
      <c r="B1656" s="1" t="s">
        <v>1634</v>
      </c>
      <c r="C1656" s="1" t="s">
        <v>598</v>
      </c>
      <c r="D1656" s="1" t="s">
        <v>12631</v>
      </c>
      <c r="E1656" s="1" t="s">
        <v>34740</v>
      </c>
      <c r="F1656" s="1" t="s">
        <v>12632</v>
      </c>
      <c r="G1656" t="str">
        <f t="shared" si="175"/>
        <v>Valid</v>
      </c>
      <c r="H1656" s="1" t="s">
        <v>12633</v>
      </c>
      <c r="I1656" t="str" cm="1">
        <f t="array" ref="I1656">IF(OR(TRIM(H1656)="",ISNUMBER(SEARCH("#",H1656)),AA1656&lt;Config!$B$8,SUMPRODUCT(--ISNUMBER(SEARCH({"a";"b";"c";"d";"e";"f";"g";"h";"i";"j";"k";"l";"m";"n";"o";"p";"q";"r";"s";"t";"u";"v";"w";"x";"y";"z"},H1656)))&gt;0),"Invalid","Valid")</f>
        <v>Valid</v>
      </c>
      <c r="J1656" s="1" t="s">
        <v>12634</v>
      </c>
      <c r="K1656" s="1" t="s">
        <v>722</v>
      </c>
      <c r="L1656" s="1" t="s">
        <v>450</v>
      </c>
      <c r="M1656" s="1" t="s">
        <v>517</v>
      </c>
      <c r="N1656" s="1" t="s">
        <v>31</v>
      </c>
      <c r="O1656" s="1" t="s">
        <v>69</v>
      </c>
      <c r="P1656" t="s">
        <v>53</v>
      </c>
      <c r="Q1656" s="1" t="s">
        <v>197</v>
      </c>
      <c r="R1656" s="1" t="s">
        <v>12635</v>
      </c>
      <c r="S1656" s="1" t="s">
        <v>12636</v>
      </c>
      <c r="T1656" s="1" t="s">
        <v>12637</v>
      </c>
      <c r="U1656" s="1" t="s">
        <v>4921</v>
      </c>
      <c r="V1656" s="1" t="s">
        <v>2728</v>
      </c>
      <c r="W1656" s="1" t="s">
        <v>75</v>
      </c>
      <c r="X1656" t="str">
        <f t="shared" si="176"/>
        <v>Complete</v>
      </c>
      <c r="Y1656">
        <f>MAX(0,100-IF(G1656="Invalid",Config!$B$5,0)-IF(I1656="Invalid",Config!$B$6,0)-IF(X1656="Incomplete",Config!$B$7,0)-IF(AF1656="Yes",Config!$B$37,0))</f>
        <v>100</v>
      </c>
      <c r="Z1656" s="1">
        <f>IF(OR(TRIM(B1656)="",COUNTIF(Config!$B$15:$B$19,B1656)&gt;0),1,0)+IF(OR(TRIM(C1656)="",COUNTIF(Config!$B$15:$B$19,C1656)&gt;0),1,0)+IF(OR(TRIM(F1656)="",COUNTIF(Config!$B$15:$B$19,F1656)&gt;0),1,0)+IF(OR(TRIM(H1656)="",COUNTIF(Config!$B$15:$B$19,H1656)&gt;0),1,0)+IF(OR(TRIM(E1656)="",COUNTIF(Config!$B$15:$B$19,E1656)&gt;0),1,0)+IF(OR(TRIM(K1656)="",COUNTIF(Config!$B$15:$B$19,K1656)&gt;0),1,0)+IF(OR(TRIM(P1656)="",COUNTIF(Config!$B$15:$B$19,P1656)&gt;0),1,0)+IF(OR(TRIM(R1656)="",COUNTIF(Config!$B$15:$B$19,R1656)&gt;0),1,0)</f>
        <v>0</v>
      </c>
      <c r="AA1656" s="1" cm="1">
        <f t="array" ref="AA1656">SUMPRODUCT(LEN(H1656)-LEN(SUBSTITUTE(H1656,{"0";"1";"2";"3";"4";"5";"6";"7";"8";"9"},"")))</f>
        <v>12</v>
      </c>
      <c r="AC1656" t="str">
        <f t="shared" si="177"/>
        <v/>
      </c>
      <c r="AD1656">
        <f t="shared" si="178"/>
        <v>1</v>
      </c>
      <c r="AE1656">
        <f t="shared" si="179"/>
        <v>1</v>
      </c>
      <c r="AF1656" t="str">
        <f t="shared" si="180"/>
        <v>No</v>
      </c>
      <c r="AG1656">
        <f t="shared" ca="1" si="181"/>
        <v>542</v>
      </c>
      <c r="AH1656" t="str">
        <f ca="1">IF(OR(V1656="",AG1656=""),"Yes",IF(AG1656&gt;Config!$B$41,"Yes","No"))</f>
        <v>Yes</v>
      </c>
    </row>
    <row r="1657" spans="1:34" x14ac:dyDescent="0.25">
      <c r="A1657" s="1" t="s">
        <v>12638</v>
      </c>
      <c r="B1657" s="1" t="s">
        <v>33815</v>
      </c>
      <c r="C1657" s="1" t="s">
        <v>410</v>
      </c>
      <c r="D1657" s="1" t="s">
        <v>410</v>
      </c>
      <c r="E1657" s="1" t="s">
        <v>34570</v>
      </c>
      <c r="F1657" s="1" t="s">
        <v>12639</v>
      </c>
      <c r="G1657" t="str">
        <f t="shared" si="175"/>
        <v>Valid</v>
      </c>
      <c r="H1657" s="1" t="s">
        <v>12640</v>
      </c>
      <c r="I1657" t="str" cm="1">
        <f t="array" ref="I1657">IF(OR(TRIM(H1657)="",ISNUMBER(SEARCH("#",H1657)),AA1657&lt;Config!$B$8,SUMPRODUCT(--ISNUMBER(SEARCH({"a";"b";"c";"d";"e";"f";"g";"h";"i";"j";"k";"l";"m";"n";"o";"p";"q";"r";"s";"t";"u";"v";"w";"x";"y";"z"},H1657)))&gt;0),"Invalid","Valid")</f>
        <v>Valid</v>
      </c>
      <c r="J1657" s="1" t="s">
        <v>12641</v>
      </c>
      <c r="K1657" s="1" t="s">
        <v>133</v>
      </c>
      <c r="L1657" s="1" t="s">
        <v>265</v>
      </c>
      <c r="M1657" s="1" t="s">
        <v>103</v>
      </c>
      <c r="N1657" s="1" t="s">
        <v>252</v>
      </c>
      <c r="O1657" s="1" t="s">
        <v>180</v>
      </c>
      <c r="P1657" t="s">
        <v>53</v>
      </c>
      <c r="Q1657" s="1" t="s">
        <v>181</v>
      </c>
      <c r="R1657" s="1" t="s">
        <v>198</v>
      </c>
      <c r="S1657" s="1" t="s">
        <v>12642</v>
      </c>
      <c r="T1657" s="1" t="s">
        <v>12643</v>
      </c>
      <c r="U1657" s="1" t="s">
        <v>242</v>
      </c>
      <c r="V1657" s="1" t="s">
        <v>2854</v>
      </c>
      <c r="W1657" s="1" t="s">
        <v>40</v>
      </c>
      <c r="X1657" t="str">
        <f t="shared" si="176"/>
        <v>Incomplete</v>
      </c>
      <c r="Y1657">
        <f>MAX(0,100-IF(G1657="Invalid",Config!$B$5,0)-IF(I1657="Invalid",Config!$B$6,0)-IF(X1657="Incomplete",Config!$B$7,0)-IF(AF1657="Yes",Config!$B$37,0))</f>
        <v>60</v>
      </c>
      <c r="Z1657" s="1">
        <f>IF(OR(TRIM(B1657)="",COUNTIF(Config!$B$15:$B$19,B1657)&gt;0),1,0)+IF(OR(TRIM(C1657)="",COUNTIF(Config!$B$15:$B$19,C1657)&gt;0),1,0)+IF(OR(TRIM(F1657)="",COUNTIF(Config!$B$15:$B$19,F1657)&gt;0),1,0)+IF(OR(TRIM(H1657)="",COUNTIF(Config!$B$15:$B$19,H1657)&gt;0),1,0)+IF(OR(TRIM(E1657)="",COUNTIF(Config!$B$15:$B$19,E1657)&gt;0),1,0)+IF(OR(TRIM(K1657)="",COUNTIF(Config!$B$15:$B$19,K1657)&gt;0),1,0)+IF(OR(TRIM(P1657)="",COUNTIF(Config!$B$15:$B$19,P1657)&gt;0),1,0)+IF(OR(TRIM(R1657)="",COUNTIF(Config!$B$15:$B$19,R1657)&gt;0),1,0)</f>
        <v>1</v>
      </c>
      <c r="AA1657" s="1" cm="1">
        <f t="array" ref="AA1657">SUMPRODUCT(LEN(H1657)-LEN(SUBSTITUTE(H1657,{"0";"1";"2";"3";"4";"5";"6";"7";"8";"9"},"")))</f>
        <v>12</v>
      </c>
      <c r="AC1657" t="str">
        <f t="shared" si="177"/>
        <v>Incomplete Profile</v>
      </c>
      <c r="AD1657">
        <f t="shared" si="178"/>
        <v>1</v>
      </c>
      <c r="AE1657">
        <f t="shared" si="179"/>
        <v>1</v>
      </c>
      <c r="AF1657" t="str">
        <f t="shared" si="180"/>
        <v>No</v>
      </c>
      <c r="AG1657">
        <f t="shared" ca="1" si="181"/>
        <v>153</v>
      </c>
      <c r="AH1657" t="str">
        <f ca="1">IF(OR(V1657="",AG1657=""),"Yes",IF(AG1657&gt;Config!$B$41,"Yes","No"))</f>
        <v>No</v>
      </c>
    </row>
    <row r="1658" spans="1:34" x14ac:dyDescent="0.25">
      <c r="A1658" s="1" t="s">
        <v>12644</v>
      </c>
      <c r="B1658" s="1" t="s">
        <v>322</v>
      </c>
      <c r="C1658" s="1" t="s">
        <v>33938</v>
      </c>
      <c r="D1658" s="1" t="s">
        <v>34741</v>
      </c>
      <c r="E1658" s="1" t="s">
        <v>34742</v>
      </c>
      <c r="F1658" s="1" t="s">
        <v>12645</v>
      </c>
      <c r="G1658" t="str">
        <f t="shared" si="175"/>
        <v>Valid</v>
      </c>
      <c r="H1658" s="1" t="s">
        <v>12646</v>
      </c>
      <c r="I1658" t="str" cm="1">
        <f t="array" ref="I1658">IF(OR(TRIM(H1658)="",ISNUMBER(SEARCH("#",H1658)),AA1658&lt;Config!$B$8,SUMPRODUCT(--ISNUMBER(SEARCH({"a";"b";"c";"d";"e";"f";"g";"h";"i";"j";"k";"l";"m";"n";"o";"p";"q";"r";"s";"t";"u";"v";"w";"x";"y";"z"},H1658)))&gt;0),"Invalid","Valid")</f>
        <v>Valid</v>
      </c>
      <c r="J1658" s="1" t="s">
        <v>12647</v>
      </c>
      <c r="K1658" s="1" t="s">
        <v>369</v>
      </c>
      <c r="L1658" s="1" t="s">
        <v>102</v>
      </c>
      <c r="M1658" s="1" t="s">
        <v>235</v>
      </c>
      <c r="N1658" s="1" t="s">
        <v>68</v>
      </c>
      <c r="O1658" s="1" t="s">
        <v>149</v>
      </c>
      <c r="P1658" t="s">
        <v>87</v>
      </c>
      <c r="Q1658" s="1" t="s">
        <v>88</v>
      </c>
      <c r="R1658" s="1" t="s">
        <v>89</v>
      </c>
      <c r="S1658" s="1" t="s">
        <v>12648</v>
      </c>
      <c r="T1658" s="1" t="s">
        <v>12649</v>
      </c>
      <c r="U1658" s="1" t="s">
        <v>3271</v>
      </c>
      <c r="V1658" s="1" t="s">
        <v>140</v>
      </c>
      <c r="W1658" s="1" t="s">
        <v>33823</v>
      </c>
      <c r="X1658" t="str">
        <f t="shared" si="176"/>
        <v>Complete</v>
      </c>
      <c r="Y1658">
        <f>MAX(0,100-IF(G1658="Invalid",Config!$B$5,0)-IF(I1658="Invalid",Config!$B$6,0)-IF(X1658="Incomplete",Config!$B$7,0)-IF(AF1658="Yes",Config!$B$37,0))</f>
        <v>100</v>
      </c>
      <c r="Z1658" s="1">
        <f>IF(OR(TRIM(B1658)="",COUNTIF(Config!$B$15:$B$19,B1658)&gt;0),1,0)+IF(OR(TRIM(C1658)="",COUNTIF(Config!$B$15:$B$19,C1658)&gt;0),1,0)+IF(OR(TRIM(F1658)="",COUNTIF(Config!$B$15:$B$19,F1658)&gt;0),1,0)+IF(OR(TRIM(H1658)="",COUNTIF(Config!$B$15:$B$19,H1658)&gt;0),1,0)+IF(OR(TRIM(E1658)="",COUNTIF(Config!$B$15:$B$19,E1658)&gt;0),1,0)+IF(OR(TRIM(K1658)="",COUNTIF(Config!$B$15:$B$19,K1658)&gt;0),1,0)+IF(OR(TRIM(P1658)="",COUNTIF(Config!$B$15:$B$19,P1658)&gt;0),1,0)+IF(OR(TRIM(R1658)="",COUNTIF(Config!$B$15:$B$19,R1658)&gt;0),1,0)</f>
        <v>0</v>
      </c>
      <c r="AA1658" s="1" cm="1">
        <f t="array" ref="AA1658">SUMPRODUCT(LEN(H1658)-LEN(SUBSTITUTE(H1658,{"0";"1";"2";"3";"4";"5";"6";"7";"8";"9"},"")))</f>
        <v>11</v>
      </c>
      <c r="AC1658" t="str">
        <f t="shared" si="177"/>
        <v/>
      </c>
      <c r="AD1658">
        <f t="shared" si="178"/>
        <v>1</v>
      </c>
      <c r="AE1658">
        <f t="shared" si="179"/>
        <v>1</v>
      </c>
      <c r="AF1658" t="str">
        <f t="shared" si="180"/>
        <v>No</v>
      </c>
      <c r="AG1658">
        <f t="shared" ca="1" si="181"/>
        <v>37</v>
      </c>
      <c r="AH1658" t="str">
        <f ca="1">IF(OR(V1658="",AG1658=""),"Yes",IF(AG1658&gt;Config!$B$41,"Yes","No"))</f>
        <v>No</v>
      </c>
    </row>
    <row r="1659" spans="1:34" x14ac:dyDescent="0.25">
      <c r="A1659" s="1" t="s">
        <v>12650</v>
      </c>
      <c r="B1659" s="1" t="s">
        <v>3888</v>
      </c>
      <c r="C1659" s="1" t="s">
        <v>524</v>
      </c>
      <c r="D1659" s="1" t="s">
        <v>12651</v>
      </c>
      <c r="E1659" s="1" t="s">
        <v>34743</v>
      </c>
      <c r="F1659" s="1" t="s">
        <v>12652</v>
      </c>
      <c r="G1659" t="str">
        <f t="shared" si="175"/>
        <v>Valid</v>
      </c>
      <c r="H1659" s="1" t="s">
        <v>12653</v>
      </c>
      <c r="I1659" t="str" cm="1">
        <f t="array" ref="I1659">IF(OR(TRIM(H1659)="",ISNUMBER(SEARCH("#",H1659)),AA1659&lt;Config!$B$8,SUMPRODUCT(--ISNUMBER(SEARCH({"a";"b";"c";"d";"e";"f";"g";"h";"i";"j";"k";"l";"m";"n";"o";"p";"q";"r";"s";"t";"u";"v";"w";"x";"y";"z"},H1659)))&gt;0),"Invalid","Valid")</f>
        <v>Valid</v>
      </c>
      <c r="J1659" s="1" t="s">
        <v>12654</v>
      </c>
      <c r="K1659" s="1" t="s">
        <v>287</v>
      </c>
      <c r="L1659" s="1" t="s">
        <v>49</v>
      </c>
      <c r="M1659" s="1" t="s">
        <v>118</v>
      </c>
      <c r="N1659" s="1" t="s">
        <v>358</v>
      </c>
      <c r="O1659" s="1" t="s">
        <v>196</v>
      </c>
      <c r="P1659" t="s">
        <v>590</v>
      </c>
      <c r="Q1659" s="1" t="s">
        <v>591</v>
      </c>
      <c r="R1659" s="1" t="s">
        <v>1774</v>
      </c>
      <c r="S1659" s="1" t="s">
        <v>12655</v>
      </c>
      <c r="T1659" s="1" t="s">
        <v>12656</v>
      </c>
      <c r="U1659" s="1" t="s">
        <v>12657</v>
      </c>
      <c r="V1659" s="1" t="s">
        <v>4703</v>
      </c>
      <c r="W1659" s="1" t="s">
        <v>202</v>
      </c>
      <c r="X1659" t="str">
        <f t="shared" si="176"/>
        <v>Complete</v>
      </c>
      <c r="Y1659">
        <f>MAX(0,100-IF(G1659="Invalid",Config!$B$5,0)-IF(I1659="Invalid",Config!$B$6,0)-IF(X1659="Incomplete",Config!$B$7,0)-IF(AF1659="Yes",Config!$B$37,0))</f>
        <v>100</v>
      </c>
      <c r="Z1659" s="1">
        <f>IF(OR(TRIM(B1659)="",COUNTIF(Config!$B$15:$B$19,B1659)&gt;0),1,0)+IF(OR(TRIM(C1659)="",COUNTIF(Config!$B$15:$B$19,C1659)&gt;0),1,0)+IF(OR(TRIM(F1659)="",COUNTIF(Config!$B$15:$B$19,F1659)&gt;0),1,0)+IF(OR(TRIM(H1659)="",COUNTIF(Config!$B$15:$B$19,H1659)&gt;0),1,0)+IF(OR(TRIM(E1659)="",COUNTIF(Config!$B$15:$B$19,E1659)&gt;0),1,0)+IF(OR(TRIM(K1659)="",COUNTIF(Config!$B$15:$B$19,K1659)&gt;0),1,0)+IF(OR(TRIM(P1659)="",COUNTIF(Config!$B$15:$B$19,P1659)&gt;0),1,0)+IF(OR(TRIM(R1659)="",COUNTIF(Config!$B$15:$B$19,R1659)&gt;0),1,0)</f>
        <v>0</v>
      </c>
      <c r="AA1659" s="1" cm="1">
        <f t="array" ref="AA1659">SUMPRODUCT(LEN(H1659)-LEN(SUBSTITUTE(H1659,{"0";"1";"2";"3";"4";"5";"6";"7";"8";"9"},"")))</f>
        <v>12</v>
      </c>
      <c r="AC1659" t="str">
        <f t="shared" si="177"/>
        <v/>
      </c>
      <c r="AD1659">
        <f t="shared" si="178"/>
        <v>1</v>
      </c>
      <c r="AE1659">
        <f t="shared" si="179"/>
        <v>1</v>
      </c>
      <c r="AF1659" t="str">
        <f t="shared" si="180"/>
        <v>No</v>
      </c>
      <c r="AG1659">
        <f t="shared" ca="1" si="181"/>
        <v>398</v>
      </c>
      <c r="AH1659" t="str">
        <f ca="1">IF(OR(V1659="",AG1659=""),"Yes",IF(AG1659&gt;Config!$B$41,"Yes","No"))</f>
        <v>Yes</v>
      </c>
    </row>
    <row r="1660" spans="1:34" x14ac:dyDescent="0.25">
      <c r="A1660" s="1" t="s">
        <v>12658</v>
      </c>
      <c r="B1660" s="1" t="s">
        <v>4752</v>
      </c>
      <c r="C1660" s="1" t="s">
        <v>420</v>
      </c>
      <c r="D1660" s="1" t="s">
        <v>12659</v>
      </c>
      <c r="E1660" s="1" t="s">
        <v>34553</v>
      </c>
      <c r="F1660" s="1" t="s">
        <v>12660</v>
      </c>
      <c r="G1660" t="str">
        <f t="shared" si="175"/>
        <v>Valid</v>
      </c>
      <c r="H1660" s="1" t="s">
        <v>12661</v>
      </c>
      <c r="I1660" t="str" cm="1">
        <f t="array" ref="I1660">IF(OR(TRIM(H1660)="",ISNUMBER(SEARCH("#",H1660)),AA1660&lt;Config!$B$8,SUMPRODUCT(--ISNUMBER(SEARCH({"a";"b";"c";"d";"e";"f";"g";"h";"i";"j";"k";"l";"m";"n";"o";"p";"q";"r";"s";"t";"u";"v";"w";"x";"y";"z"},H1660)))&gt;0),"Invalid","Valid")</f>
        <v>Valid</v>
      </c>
      <c r="J1660" s="1" t="s">
        <v>131</v>
      </c>
      <c r="K1660" s="1" t="s">
        <v>66</v>
      </c>
      <c r="L1660" s="1" t="s">
        <v>49</v>
      </c>
      <c r="M1660" s="1" t="s">
        <v>251</v>
      </c>
      <c r="N1660" s="1" t="s">
        <v>224</v>
      </c>
      <c r="O1660" s="1" t="s">
        <v>52</v>
      </c>
      <c r="P1660" t="s">
        <v>53</v>
      </c>
      <c r="Q1660" s="1" t="s">
        <v>197</v>
      </c>
      <c r="R1660" s="1" t="s">
        <v>150</v>
      </c>
      <c r="S1660" s="1" t="s">
        <v>2436</v>
      </c>
      <c r="T1660" s="1" t="s">
        <v>12662</v>
      </c>
      <c r="U1660" s="1" t="s">
        <v>9580</v>
      </c>
      <c r="V1660" s="1" t="s">
        <v>12663</v>
      </c>
      <c r="W1660" s="1" t="s">
        <v>141</v>
      </c>
      <c r="X1660" t="str">
        <f t="shared" si="176"/>
        <v>Complete</v>
      </c>
      <c r="Y1660">
        <f>MAX(0,100-IF(G1660="Invalid",Config!$B$5,0)-IF(I1660="Invalid",Config!$B$6,0)-IF(X1660="Incomplete",Config!$B$7,0)-IF(AF1660="Yes",Config!$B$37,0))</f>
        <v>100</v>
      </c>
      <c r="Z1660" s="1">
        <f>IF(OR(TRIM(B1660)="",COUNTIF(Config!$B$15:$B$19,B1660)&gt;0),1,0)+IF(OR(TRIM(C1660)="",COUNTIF(Config!$B$15:$B$19,C1660)&gt;0),1,0)+IF(OR(TRIM(F1660)="",COUNTIF(Config!$B$15:$B$19,F1660)&gt;0),1,0)+IF(OR(TRIM(H1660)="",COUNTIF(Config!$B$15:$B$19,H1660)&gt;0),1,0)+IF(OR(TRIM(E1660)="",COUNTIF(Config!$B$15:$B$19,E1660)&gt;0),1,0)+IF(OR(TRIM(K1660)="",COUNTIF(Config!$B$15:$B$19,K1660)&gt;0),1,0)+IF(OR(TRIM(P1660)="",COUNTIF(Config!$B$15:$B$19,P1660)&gt;0),1,0)+IF(OR(TRIM(R1660)="",COUNTIF(Config!$B$15:$B$19,R1660)&gt;0),1,0)</f>
        <v>0</v>
      </c>
      <c r="AA1660" s="1" cm="1">
        <f t="array" ref="AA1660">SUMPRODUCT(LEN(H1660)-LEN(SUBSTITUTE(H1660,{"0";"1";"2";"3";"4";"5";"6";"7";"8";"9"},"")))</f>
        <v>12</v>
      </c>
      <c r="AC1660" t="str">
        <f t="shared" si="177"/>
        <v/>
      </c>
      <c r="AD1660">
        <f t="shared" si="178"/>
        <v>1</v>
      </c>
      <c r="AE1660">
        <f t="shared" si="179"/>
        <v>1</v>
      </c>
      <c r="AF1660" t="str">
        <f t="shared" si="180"/>
        <v>No</v>
      </c>
      <c r="AG1660">
        <f t="shared" ca="1" si="181"/>
        <v>637</v>
      </c>
      <c r="AH1660" t="str">
        <f ca="1">IF(OR(V1660="",AG1660=""),"Yes",IF(AG1660&gt;Config!$B$41,"Yes","No"))</f>
        <v>Yes</v>
      </c>
    </row>
    <row r="1661" spans="1:34" x14ac:dyDescent="0.25">
      <c r="A1661" s="1" t="s">
        <v>12664</v>
      </c>
      <c r="B1661" s="1" t="s">
        <v>1329</v>
      </c>
      <c r="C1661" s="1" t="s">
        <v>545</v>
      </c>
      <c r="D1661" s="1" t="s">
        <v>12665</v>
      </c>
      <c r="E1661" s="1" t="s">
        <v>34681</v>
      </c>
      <c r="F1661" s="1" t="s">
        <v>12666</v>
      </c>
      <c r="G1661" t="str">
        <f t="shared" si="175"/>
        <v>Valid</v>
      </c>
      <c r="H1661" s="1" t="s">
        <v>950</v>
      </c>
      <c r="I1661" t="str" cm="1">
        <f t="array" ref="I1661">IF(OR(TRIM(H1661)="",ISNUMBER(SEARCH("#",H1661)),AA1661&lt;Config!$B$8,SUMPRODUCT(--ISNUMBER(SEARCH({"a";"b";"c";"d";"e";"f";"g";"h";"i";"j";"k";"l";"m";"n";"o";"p";"q";"r";"s";"t";"u";"v";"w";"x";"y";"z"},H1661)))&gt;0),"Invalid","Valid")</f>
        <v>Invalid</v>
      </c>
      <c r="J1661" s="1" t="s">
        <v>12667</v>
      </c>
      <c r="K1661" s="1" t="s">
        <v>210</v>
      </c>
      <c r="L1661" s="1" t="s">
        <v>29</v>
      </c>
      <c r="M1661" s="1" t="s">
        <v>103</v>
      </c>
      <c r="N1661" s="1" t="s">
        <v>51</v>
      </c>
      <c r="O1661" s="1" t="s">
        <v>266</v>
      </c>
      <c r="P1661" t="s">
        <v>87</v>
      </c>
      <c r="Q1661" s="1" t="s">
        <v>88</v>
      </c>
      <c r="R1661" s="1" t="s">
        <v>89</v>
      </c>
      <c r="S1661" s="1" t="s">
        <v>12668</v>
      </c>
      <c r="T1661" s="1" t="s">
        <v>12669</v>
      </c>
      <c r="U1661" s="1" t="s">
        <v>12670</v>
      </c>
      <c r="V1661" s="1" t="s">
        <v>4766</v>
      </c>
      <c r="W1661" s="1" t="s">
        <v>94</v>
      </c>
      <c r="X1661" t="str">
        <f t="shared" si="176"/>
        <v>Complete</v>
      </c>
      <c r="Y1661">
        <f>MAX(0,100-IF(G1661="Invalid",Config!$B$5,0)-IF(I1661="Invalid",Config!$B$6,0)-IF(X1661="Incomplete",Config!$B$7,0)-IF(AF1661="Yes",Config!$B$37,0))</f>
        <v>80</v>
      </c>
      <c r="Z1661" s="1">
        <f>IF(OR(TRIM(B1661)="",COUNTIF(Config!$B$15:$B$19,B1661)&gt;0),1,0)+IF(OR(TRIM(C1661)="",COUNTIF(Config!$B$15:$B$19,C1661)&gt;0),1,0)+IF(OR(TRIM(F1661)="",COUNTIF(Config!$B$15:$B$19,F1661)&gt;0),1,0)+IF(OR(TRIM(H1661)="",COUNTIF(Config!$B$15:$B$19,H1661)&gt;0),1,0)+IF(OR(TRIM(E1661)="",COUNTIF(Config!$B$15:$B$19,E1661)&gt;0),1,0)+IF(OR(TRIM(K1661)="",COUNTIF(Config!$B$15:$B$19,K1661)&gt;0),1,0)+IF(OR(TRIM(P1661)="",COUNTIF(Config!$B$15:$B$19,P1661)&gt;0),1,0)+IF(OR(TRIM(R1661)="",COUNTIF(Config!$B$15:$B$19,R1661)&gt;0),1,0)</f>
        <v>0</v>
      </c>
      <c r="AA1661" s="1" cm="1">
        <f t="array" ref="AA1661">SUMPRODUCT(LEN(H1661)-LEN(SUBSTITUTE(H1661,{"0";"1";"2";"3";"4";"5";"6";"7";"8";"9"},"")))</f>
        <v>5</v>
      </c>
      <c r="AC1661" t="str">
        <f t="shared" si="177"/>
        <v>Invalid Phone</v>
      </c>
      <c r="AD1661">
        <f t="shared" si="178"/>
        <v>1</v>
      </c>
      <c r="AE1661">
        <f t="shared" si="179"/>
        <v>0</v>
      </c>
      <c r="AF1661" t="str">
        <f t="shared" si="180"/>
        <v>No</v>
      </c>
      <c r="AG1661">
        <f t="shared" ca="1" si="181"/>
        <v>296</v>
      </c>
      <c r="AH1661" t="str">
        <f ca="1">IF(OR(V1661="",AG1661=""),"Yes",IF(AG1661&gt;Config!$B$41,"Yes","No"))</f>
        <v>No</v>
      </c>
    </row>
    <row r="1662" spans="1:34" x14ac:dyDescent="0.25">
      <c r="A1662" s="1" t="s">
        <v>12671</v>
      </c>
      <c r="B1662" s="1" t="s">
        <v>818</v>
      </c>
      <c r="C1662" s="1" t="s">
        <v>996</v>
      </c>
      <c r="D1662" s="1" t="s">
        <v>12672</v>
      </c>
      <c r="E1662" s="1" t="s">
        <v>34744</v>
      </c>
      <c r="F1662" s="1" t="s">
        <v>12673</v>
      </c>
      <c r="G1662" t="str">
        <f t="shared" si="175"/>
        <v>Valid</v>
      </c>
      <c r="H1662" s="1" t="s">
        <v>12674</v>
      </c>
      <c r="I1662" t="str" cm="1">
        <f t="array" ref="I1662">IF(OR(TRIM(H1662)="",ISNUMBER(SEARCH("#",H1662)),AA1662&lt;Config!$B$8,SUMPRODUCT(--ISNUMBER(SEARCH({"a";"b";"c";"d";"e";"f";"g";"h";"i";"j";"k";"l";"m";"n";"o";"p";"q";"r";"s";"t";"u";"v";"w";"x";"y";"z"},H1662)))&gt;0),"Invalid","Valid")</f>
        <v>Valid</v>
      </c>
      <c r="J1662" s="1" t="s">
        <v>12675</v>
      </c>
      <c r="K1662" s="1" t="s">
        <v>28</v>
      </c>
      <c r="L1662" s="1" t="s">
        <v>49</v>
      </c>
      <c r="M1662" s="1" t="s">
        <v>343</v>
      </c>
      <c r="N1662" s="1" t="s">
        <v>211</v>
      </c>
      <c r="O1662" s="1" t="s">
        <v>32</v>
      </c>
      <c r="P1662" t="s">
        <v>53</v>
      </c>
      <c r="Q1662" s="1" t="s">
        <v>150</v>
      </c>
      <c r="R1662" s="1" t="s">
        <v>150</v>
      </c>
      <c r="S1662" s="1" t="s">
        <v>12676</v>
      </c>
      <c r="T1662" s="1" t="s">
        <v>12677</v>
      </c>
      <c r="U1662" s="1" t="s">
        <v>12678</v>
      </c>
      <c r="V1662" s="1" t="s">
        <v>12679</v>
      </c>
      <c r="W1662" s="1" t="s">
        <v>202</v>
      </c>
      <c r="X1662" t="str">
        <f t="shared" si="176"/>
        <v>Complete</v>
      </c>
      <c r="Y1662">
        <f>MAX(0,100-IF(G1662="Invalid",Config!$B$5,0)-IF(I1662="Invalid",Config!$B$6,0)-IF(X1662="Incomplete",Config!$B$7,0)-IF(AF1662="Yes",Config!$B$37,0))</f>
        <v>100</v>
      </c>
      <c r="Z1662" s="1">
        <f>IF(OR(TRIM(B1662)="",COUNTIF(Config!$B$15:$B$19,B1662)&gt;0),1,0)+IF(OR(TRIM(C1662)="",COUNTIF(Config!$B$15:$B$19,C1662)&gt;0),1,0)+IF(OR(TRIM(F1662)="",COUNTIF(Config!$B$15:$B$19,F1662)&gt;0),1,0)+IF(OR(TRIM(H1662)="",COUNTIF(Config!$B$15:$B$19,H1662)&gt;0),1,0)+IF(OR(TRIM(E1662)="",COUNTIF(Config!$B$15:$B$19,E1662)&gt;0),1,0)+IF(OR(TRIM(K1662)="",COUNTIF(Config!$B$15:$B$19,K1662)&gt;0),1,0)+IF(OR(TRIM(P1662)="",COUNTIF(Config!$B$15:$B$19,P1662)&gt;0),1,0)+IF(OR(TRIM(R1662)="",COUNTIF(Config!$B$15:$B$19,R1662)&gt;0),1,0)</f>
        <v>0</v>
      </c>
      <c r="AA1662" s="1" cm="1">
        <f t="array" ref="AA1662">SUMPRODUCT(LEN(H1662)-LEN(SUBSTITUTE(H1662,{"0";"1";"2";"3";"4";"5";"6";"7";"8";"9"},"")))</f>
        <v>12</v>
      </c>
      <c r="AC1662" t="str">
        <f t="shared" si="177"/>
        <v/>
      </c>
      <c r="AD1662">
        <f t="shared" si="178"/>
        <v>1</v>
      </c>
      <c r="AE1662">
        <f t="shared" si="179"/>
        <v>1</v>
      </c>
      <c r="AF1662" t="str">
        <f t="shared" si="180"/>
        <v>No</v>
      </c>
      <c r="AG1662">
        <f t="shared" ca="1" si="181"/>
        <v>42</v>
      </c>
      <c r="AH1662" t="str">
        <f ca="1">IF(OR(V1662="",AG1662=""),"Yes",IF(AG1662&gt;Config!$B$41,"Yes","No"))</f>
        <v>No</v>
      </c>
    </row>
    <row r="1663" spans="1:34" x14ac:dyDescent="0.25">
      <c r="A1663" s="1" t="s">
        <v>12680</v>
      </c>
      <c r="B1663" s="1" t="s">
        <v>4687</v>
      </c>
      <c r="C1663" s="1" t="s">
        <v>1400</v>
      </c>
      <c r="D1663" s="1" t="s">
        <v>12681</v>
      </c>
      <c r="E1663" s="1" t="s">
        <v>34745</v>
      </c>
      <c r="F1663" s="1" t="s">
        <v>9403</v>
      </c>
      <c r="G1663" t="str">
        <f t="shared" si="175"/>
        <v>Valid</v>
      </c>
      <c r="H1663" s="1" t="s">
        <v>12682</v>
      </c>
      <c r="I1663" t="str" cm="1">
        <f t="array" ref="I1663">IF(OR(TRIM(H1663)="",ISNUMBER(SEARCH("#",H1663)),AA1663&lt;Config!$B$8,SUMPRODUCT(--ISNUMBER(SEARCH({"a";"b";"c";"d";"e";"f";"g";"h";"i";"j";"k";"l";"m";"n";"o";"p";"q";"r";"s";"t";"u";"v";"w";"x";"y";"z"},H1663)))&gt;0),"Invalid","Valid")</f>
        <v>Valid</v>
      </c>
      <c r="J1663" s="1" t="s">
        <v>12683</v>
      </c>
      <c r="K1663" s="1" t="s">
        <v>133</v>
      </c>
      <c r="L1663" s="1" t="s">
        <v>134</v>
      </c>
      <c r="M1663" s="1" t="s">
        <v>118</v>
      </c>
      <c r="N1663" s="1" t="s">
        <v>713</v>
      </c>
      <c r="O1663" s="1" t="s">
        <v>52</v>
      </c>
      <c r="P1663" t="s">
        <v>53</v>
      </c>
      <c r="Q1663" s="1" t="s">
        <v>197</v>
      </c>
      <c r="R1663" s="1" t="s">
        <v>198</v>
      </c>
      <c r="S1663" s="1" t="s">
        <v>12684</v>
      </c>
      <c r="T1663" s="1" t="s">
        <v>12685</v>
      </c>
      <c r="U1663" s="1" t="s">
        <v>3387</v>
      </c>
      <c r="V1663" s="1" t="s">
        <v>2463</v>
      </c>
      <c r="W1663" s="1" t="s">
        <v>75</v>
      </c>
      <c r="X1663" t="str">
        <f t="shared" si="176"/>
        <v>Complete</v>
      </c>
      <c r="Y1663">
        <f>MAX(0,100-IF(G1663="Invalid",Config!$B$5,0)-IF(I1663="Invalid",Config!$B$6,0)-IF(X1663="Incomplete",Config!$B$7,0)-IF(AF1663="Yes",Config!$B$37,0))</f>
        <v>75</v>
      </c>
      <c r="Z1663" s="1">
        <f>IF(OR(TRIM(B1663)="",COUNTIF(Config!$B$15:$B$19,B1663)&gt;0),1,0)+IF(OR(TRIM(C1663)="",COUNTIF(Config!$B$15:$B$19,C1663)&gt;0),1,0)+IF(OR(TRIM(F1663)="",COUNTIF(Config!$B$15:$B$19,F1663)&gt;0),1,0)+IF(OR(TRIM(H1663)="",COUNTIF(Config!$B$15:$B$19,H1663)&gt;0),1,0)+IF(OR(TRIM(E1663)="",COUNTIF(Config!$B$15:$B$19,E1663)&gt;0),1,0)+IF(OR(TRIM(K1663)="",COUNTIF(Config!$B$15:$B$19,K1663)&gt;0),1,0)+IF(OR(TRIM(P1663)="",COUNTIF(Config!$B$15:$B$19,P1663)&gt;0),1,0)+IF(OR(TRIM(R1663)="",COUNTIF(Config!$B$15:$B$19,R1663)&gt;0),1,0)</f>
        <v>0</v>
      </c>
      <c r="AA1663" s="1" cm="1">
        <f t="array" ref="AA1663">SUMPRODUCT(LEN(H1663)-LEN(SUBSTITUTE(H1663,{"0";"1";"2";"3";"4";"5";"6";"7";"8";"9"},"")))</f>
        <v>11</v>
      </c>
      <c r="AC1663" t="str">
        <f t="shared" si="177"/>
        <v>Potential Duplicate</v>
      </c>
      <c r="AD1663">
        <f t="shared" si="178"/>
        <v>2</v>
      </c>
      <c r="AE1663">
        <f t="shared" si="179"/>
        <v>2</v>
      </c>
      <c r="AF1663" t="str">
        <f t="shared" si="180"/>
        <v>Yes</v>
      </c>
      <c r="AG1663">
        <f t="shared" ca="1" si="181"/>
        <v>76</v>
      </c>
      <c r="AH1663" t="str">
        <f ca="1">IF(OR(V1663="",AG1663=""),"Yes",IF(AG1663&gt;Config!$B$41,"Yes","No"))</f>
        <v>No</v>
      </c>
    </row>
    <row r="1664" spans="1:34" x14ac:dyDescent="0.25">
      <c r="A1664" s="1" t="s">
        <v>12686</v>
      </c>
      <c r="B1664" s="1" t="s">
        <v>1399</v>
      </c>
      <c r="C1664" s="1" t="s">
        <v>1339</v>
      </c>
      <c r="D1664" s="1" t="s">
        <v>4933</v>
      </c>
      <c r="E1664" s="1" t="s">
        <v>34126</v>
      </c>
      <c r="F1664" s="1" t="s">
        <v>12687</v>
      </c>
      <c r="G1664" t="str">
        <f t="shared" si="175"/>
        <v>Valid</v>
      </c>
      <c r="H1664" s="1" t="s">
        <v>12688</v>
      </c>
      <c r="I1664" t="str" cm="1">
        <f t="array" ref="I1664">IF(OR(TRIM(H1664)="",ISNUMBER(SEARCH("#",H1664)),AA1664&lt;Config!$B$8,SUMPRODUCT(--ISNUMBER(SEARCH({"a";"b";"c";"d";"e";"f";"g";"h";"i";"j";"k";"l";"m";"n";"o";"p";"q";"r";"s";"t";"u";"v";"w";"x";"y";"z"},H1664)))&gt;0),"Invalid","Valid")</f>
        <v>Valid</v>
      </c>
      <c r="J1664" s="1" t="s">
        <v>12689</v>
      </c>
      <c r="K1664" s="1" t="s">
        <v>117</v>
      </c>
      <c r="L1664" s="1" t="s">
        <v>164</v>
      </c>
      <c r="M1664" s="1" t="s">
        <v>33827</v>
      </c>
      <c r="N1664" s="1" t="s">
        <v>86</v>
      </c>
      <c r="O1664" s="1" t="s">
        <v>149</v>
      </c>
      <c r="P1664" t="s">
        <v>590</v>
      </c>
      <c r="Q1664" s="1" t="s">
        <v>1481</v>
      </c>
      <c r="R1664" s="1" t="s">
        <v>845</v>
      </c>
      <c r="S1664" s="1" t="s">
        <v>12690</v>
      </c>
      <c r="T1664" s="1" t="s">
        <v>12691</v>
      </c>
      <c r="U1664" s="1" t="s">
        <v>4143</v>
      </c>
      <c r="V1664" s="1" t="s">
        <v>3395</v>
      </c>
      <c r="W1664" s="1" t="s">
        <v>186</v>
      </c>
      <c r="X1664" t="str">
        <f t="shared" si="176"/>
        <v>Complete</v>
      </c>
      <c r="Y1664">
        <f>MAX(0,100-IF(G1664="Invalid",Config!$B$5,0)-IF(I1664="Invalid",Config!$B$6,0)-IF(X1664="Incomplete",Config!$B$7,0)-IF(AF1664="Yes",Config!$B$37,0))</f>
        <v>100</v>
      </c>
      <c r="Z1664" s="1">
        <f>IF(OR(TRIM(B1664)="",COUNTIF(Config!$B$15:$B$19,B1664)&gt;0),1,0)+IF(OR(TRIM(C1664)="",COUNTIF(Config!$B$15:$B$19,C1664)&gt;0),1,0)+IF(OR(TRIM(F1664)="",COUNTIF(Config!$B$15:$B$19,F1664)&gt;0),1,0)+IF(OR(TRIM(H1664)="",COUNTIF(Config!$B$15:$B$19,H1664)&gt;0),1,0)+IF(OR(TRIM(E1664)="",COUNTIF(Config!$B$15:$B$19,E1664)&gt;0),1,0)+IF(OR(TRIM(K1664)="",COUNTIF(Config!$B$15:$B$19,K1664)&gt;0),1,0)+IF(OR(TRIM(P1664)="",COUNTIF(Config!$B$15:$B$19,P1664)&gt;0),1,0)+IF(OR(TRIM(R1664)="",COUNTIF(Config!$B$15:$B$19,R1664)&gt;0),1,0)</f>
        <v>0</v>
      </c>
      <c r="AA1664" s="1" cm="1">
        <f t="array" ref="AA1664">SUMPRODUCT(LEN(H1664)-LEN(SUBSTITUTE(H1664,{"0";"1";"2";"3";"4";"5";"6";"7";"8";"9"},"")))</f>
        <v>12</v>
      </c>
      <c r="AC1664" t="str">
        <f t="shared" si="177"/>
        <v/>
      </c>
      <c r="AD1664">
        <f t="shared" si="178"/>
        <v>1</v>
      </c>
      <c r="AE1664">
        <f t="shared" si="179"/>
        <v>1</v>
      </c>
      <c r="AF1664" t="str">
        <f t="shared" si="180"/>
        <v>No</v>
      </c>
      <c r="AG1664">
        <f t="shared" ca="1" si="181"/>
        <v>122</v>
      </c>
      <c r="AH1664" t="str">
        <f ca="1">IF(OR(V1664="",AG1664=""),"Yes",IF(AG1664&gt;Config!$B$41,"Yes","No"))</f>
        <v>No</v>
      </c>
    </row>
    <row r="1665" spans="1:34" x14ac:dyDescent="0.25">
      <c r="A1665" s="1" t="s">
        <v>12692</v>
      </c>
      <c r="B1665" s="1" t="s">
        <v>1085</v>
      </c>
      <c r="C1665" s="1" t="s">
        <v>1496</v>
      </c>
      <c r="D1665" s="1" t="s">
        <v>12693</v>
      </c>
      <c r="E1665" s="1" t="s">
        <v>34746</v>
      </c>
      <c r="F1665" s="1" t="s">
        <v>12694</v>
      </c>
      <c r="G1665" t="str">
        <f t="shared" si="175"/>
        <v>Valid</v>
      </c>
      <c r="H1665" s="1" t="s">
        <v>12327</v>
      </c>
      <c r="I1665" t="str" cm="1">
        <f t="array" ref="I1665">IF(OR(TRIM(H1665)="",ISNUMBER(SEARCH("#",H1665)),AA1665&lt;Config!$B$8,SUMPRODUCT(--ISNUMBER(SEARCH({"a";"b";"c";"d";"e";"f";"g";"h";"i";"j";"k";"l";"m";"n";"o";"p";"q";"r";"s";"t";"u";"v";"w";"x";"y";"z"},H1665)))&gt;0),"Invalid","Valid")</f>
        <v>Valid</v>
      </c>
      <c r="J1665" s="1" t="s">
        <v>12695</v>
      </c>
      <c r="K1665" s="1" t="s">
        <v>516</v>
      </c>
      <c r="L1665" s="1" t="s">
        <v>450</v>
      </c>
      <c r="M1665" s="1" t="s">
        <v>33827</v>
      </c>
      <c r="N1665" s="1" t="s">
        <v>86</v>
      </c>
      <c r="O1665" s="1" t="s">
        <v>149</v>
      </c>
      <c r="P1665" t="s">
        <v>53</v>
      </c>
      <c r="Q1665" s="1" t="s">
        <v>54</v>
      </c>
      <c r="R1665" s="1" t="s">
        <v>55</v>
      </c>
      <c r="S1665" s="1" t="s">
        <v>12696</v>
      </c>
      <c r="T1665" s="1" t="s">
        <v>12697</v>
      </c>
      <c r="U1665" s="1" t="s">
        <v>2308</v>
      </c>
      <c r="V1665" s="1" t="s">
        <v>1424</v>
      </c>
      <c r="W1665" s="1" t="s">
        <v>94</v>
      </c>
      <c r="X1665" t="str">
        <f t="shared" si="176"/>
        <v>Complete</v>
      </c>
      <c r="Y1665">
        <f>MAX(0,100-IF(G1665="Invalid",Config!$B$5,0)-IF(I1665="Invalid",Config!$B$6,0)-IF(X1665="Incomplete",Config!$B$7,0)-IF(AF1665="Yes",Config!$B$37,0))</f>
        <v>75</v>
      </c>
      <c r="Z1665" s="1">
        <f>IF(OR(TRIM(B1665)="",COUNTIF(Config!$B$15:$B$19,B1665)&gt;0),1,0)+IF(OR(TRIM(C1665)="",COUNTIF(Config!$B$15:$B$19,C1665)&gt;0),1,0)+IF(OR(TRIM(F1665)="",COUNTIF(Config!$B$15:$B$19,F1665)&gt;0),1,0)+IF(OR(TRIM(H1665)="",COUNTIF(Config!$B$15:$B$19,H1665)&gt;0),1,0)+IF(OR(TRIM(E1665)="",COUNTIF(Config!$B$15:$B$19,E1665)&gt;0),1,0)+IF(OR(TRIM(K1665)="",COUNTIF(Config!$B$15:$B$19,K1665)&gt;0),1,0)+IF(OR(TRIM(P1665)="",COUNTIF(Config!$B$15:$B$19,P1665)&gt;0),1,0)+IF(OR(TRIM(R1665)="",COUNTIF(Config!$B$15:$B$19,R1665)&gt;0),1,0)</f>
        <v>0</v>
      </c>
      <c r="AA1665" s="1" cm="1">
        <f t="array" ref="AA1665">SUMPRODUCT(LEN(H1665)-LEN(SUBSTITUTE(H1665,{"0";"1";"2";"3";"4";"5";"6";"7";"8";"9"},"")))</f>
        <v>12</v>
      </c>
      <c r="AC1665" t="str">
        <f t="shared" si="177"/>
        <v>Potential Duplicate</v>
      </c>
      <c r="AD1665">
        <f t="shared" si="178"/>
        <v>1</v>
      </c>
      <c r="AE1665">
        <f t="shared" si="179"/>
        <v>3</v>
      </c>
      <c r="AF1665" t="str">
        <f t="shared" si="180"/>
        <v>Yes</v>
      </c>
      <c r="AG1665">
        <f t="shared" ca="1" si="181"/>
        <v>184</v>
      </c>
      <c r="AH1665" t="str">
        <f ca="1">IF(OR(V1665="",AG1665=""),"Yes",IF(AG1665&gt;Config!$B$41,"Yes","No"))</f>
        <v>No</v>
      </c>
    </row>
    <row r="1666" spans="1:34" x14ac:dyDescent="0.25">
      <c r="A1666" s="1" t="s">
        <v>12698</v>
      </c>
      <c r="B1666" s="1" t="s">
        <v>156</v>
      </c>
      <c r="C1666" s="1" t="s">
        <v>985</v>
      </c>
      <c r="D1666" s="1" t="s">
        <v>10782</v>
      </c>
      <c r="E1666" s="1" t="s">
        <v>34351</v>
      </c>
      <c r="F1666" s="1" t="s">
        <v>12699</v>
      </c>
      <c r="G1666" t="str">
        <f t="shared" si="175"/>
        <v>Valid</v>
      </c>
      <c r="H1666" s="1" t="s">
        <v>12700</v>
      </c>
      <c r="I1666" t="str" cm="1">
        <f t="array" ref="I1666">IF(OR(TRIM(H1666)="",ISNUMBER(SEARCH("#",H1666)),AA1666&lt;Config!$B$8,SUMPRODUCT(--ISNUMBER(SEARCH({"a";"b";"c";"d";"e";"f";"g";"h";"i";"j";"k";"l";"m";"n";"o";"p";"q";"r";"s";"t";"u";"v";"w";"x";"y";"z"},H1666)))&gt;0),"Invalid","Valid")</f>
        <v>Valid</v>
      </c>
      <c r="J1666" s="1" t="s">
        <v>12701</v>
      </c>
      <c r="K1666" s="1" t="s">
        <v>178</v>
      </c>
      <c r="L1666" s="1" t="s">
        <v>265</v>
      </c>
      <c r="M1666" s="1" t="s">
        <v>30</v>
      </c>
      <c r="N1666" s="1" t="s">
        <v>31</v>
      </c>
      <c r="O1666" s="1" t="s">
        <v>69</v>
      </c>
      <c r="P1666" t="s">
        <v>33</v>
      </c>
      <c r="Q1666" s="1" t="s">
        <v>1099</v>
      </c>
      <c r="R1666" s="1" t="s">
        <v>1716</v>
      </c>
      <c r="S1666" s="1" t="s">
        <v>12702</v>
      </c>
      <c r="T1666" s="1" t="s">
        <v>12703</v>
      </c>
      <c r="U1666" s="1" t="s">
        <v>9291</v>
      </c>
      <c r="V1666" s="1" t="s">
        <v>5461</v>
      </c>
      <c r="W1666" s="1" t="s">
        <v>33823</v>
      </c>
      <c r="X1666" t="str">
        <f t="shared" si="176"/>
        <v>Complete</v>
      </c>
      <c r="Y1666">
        <f>MAX(0,100-IF(G1666="Invalid",Config!$B$5,0)-IF(I1666="Invalid",Config!$B$6,0)-IF(X1666="Incomplete",Config!$B$7,0)-IF(AF1666="Yes",Config!$B$37,0))</f>
        <v>100</v>
      </c>
      <c r="Z1666" s="1">
        <f>IF(OR(TRIM(B1666)="",COUNTIF(Config!$B$15:$B$19,B1666)&gt;0),1,0)+IF(OR(TRIM(C1666)="",COUNTIF(Config!$B$15:$B$19,C1666)&gt;0),1,0)+IF(OR(TRIM(F1666)="",COUNTIF(Config!$B$15:$B$19,F1666)&gt;0),1,0)+IF(OR(TRIM(H1666)="",COUNTIF(Config!$B$15:$B$19,H1666)&gt;0),1,0)+IF(OR(TRIM(E1666)="",COUNTIF(Config!$B$15:$B$19,E1666)&gt;0),1,0)+IF(OR(TRIM(K1666)="",COUNTIF(Config!$B$15:$B$19,K1666)&gt;0),1,0)+IF(OR(TRIM(P1666)="",COUNTIF(Config!$B$15:$B$19,P1666)&gt;0),1,0)+IF(OR(TRIM(R1666)="",COUNTIF(Config!$B$15:$B$19,R1666)&gt;0),1,0)</f>
        <v>0</v>
      </c>
      <c r="AA1666" s="1" cm="1">
        <f t="array" ref="AA1666">SUMPRODUCT(LEN(H1666)-LEN(SUBSTITUTE(H1666,{"0";"1";"2";"3";"4";"5";"6";"7";"8";"9"},"")))</f>
        <v>10</v>
      </c>
      <c r="AC1666" t="str">
        <f t="shared" si="177"/>
        <v/>
      </c>
      <c r="AD1666">
        <f t="shared" si="178"/>
        <v>1</v>
      </c>
      <c r="AE1666">
        <f t="shared" si="179"/>
        <v>1</v>
      </c>
      <c r="AF1666" t="str">
        <f t="shared" si="180"/>
        <v>No</v>
      </c>
      <c r="AG1666">
        <f t="shared" ca="1" si="181"/>
        <v>419</v>
      </c>
      <c r="AH1666" t="str">
        <f ca="1">IF(OR(V1666="",AG1666=""),"Yes",IF(AG1666&gt;Config!$B$41,"Yes","No"))</f>
        <v>Yes</v>
      </c>
    </row>
    <row r="1667" spans="1:34" x14ac:dyDescent="0.25">
      <c r="A1667" s="1" t="s">
        <v>12704</v>
      </c>
      <c r="B1667" s="1" t="s">
        <v>397</v>
      </c>
      <c r="C1667" s="1" t="s">
        <v>985</v>
      </c>
      <c r="D1667" s="1" t="s">
        <v>7528</v>
      </c>
      <c r="E1667" s="1" t="s">
        <v>34747</v>
      </c>
      <c r="F1667" s="1" t="s">
        <v>12705</v>
      </c>
      <c r="G1667" t="str">
        <f t="shared" ref="G1667:G1730" si="182">IFERROR(IF(OR(TRIM(F1667)="",LEN(F1667)-LEN(SUBSTITUTE(F1667,"@",""))&lt;&gt;1,FIND("@",F1667)=1,RIGHT(F1667,1)=".",ISNUMBER(SEARCH(" ",F1667)),ISERROR(FIND(".",F1667,FIND("@",F1667)+2))),"Invalid","Valid"),"Invalid")</f>
        <v>Valid</v>
      </c>
      <c r="H1667" s="1" t="s">
        <v>12706</v>
      </c>
      <c r="I1667" t="str" cm="1">
        <f t="array" ref="I1667">IF(OR(TRIM(H1667)="",ISNUMBER(SEARCH("#",H1667)),AA1667&lt;Config!$B$8,SUMPRODUCT(--ISNUMBER(SEARCH({"a";"b";"c";"d";"e";"f";"g";"h";"i";"j";"k";"l";"m";"n";"o";"p";"q";"r";"s";"t";"u";"v";"w";"x";"y";"z"},H1667)))&gt;0),"Invalid","Valid")</f>
        <v>Valid</v>
      </c>
      <c r="J1667" s="1" t="s">
        <v>12707</v>
      </c>
      <c r="K1667" s="1" t="s">
        <v>287</v>
      </c>
      <c r="L1667" s="1" t="s">
        <v>29</v>
      </c>
      <c r="M1667" s="1" t="s">
        <v>33825</v>
      </c>
      <c r="N1667" s="1" t="s">
        <v>224</v>
      </c>
      <c r="O1667" s="1" t="s">
        <v>69</v>
      </c>
      <c r="P1667" t="s">
        <v>87</v>
      </c>
      <c r="Q1667" s="1" t="s">
        <v>88</v>
      </c>
      <c r="R1667" s="1" t="s">
        <v>559</v>
      </c>
      <c r="S1667" s="1" t="s">
        <v>12708</v>
      </c>
      <c r="T1667" s="1" t="s">
        <v>12709</v>
      </c>
      <c r="U1667" s="1" t="s">
        <v>5044</v>
      </c>
      <c r="V1667" s="1" t="s">
        <v>4993</v>
      </c>
      <c r="W1667" s="1" t="s">
        <v>293</v>
      </c>
      <c r="X1667" t="str">
        <f t="shared" ref="X1667:X1730" si="183">IF(Z1667=0,"Complete","Incomplete")</f>
        <v>Complete</v>
      </c>
      <c r="Y1667">
        <f>MAX(0,100-IF(G1667="Invalid",Config!$B$5,0)-IF(I1667="Invalid",Config!$B$6,0)-IF(X1667="Incomplete",Config!$B$7,0)-IF(AF1667="Yes",Config!$B$37,0))</f>
        <v>100</v>
      </c>
      <c r="Z1667" s="1">
        <f>IF(OR(TRIM(B1667)="",COUNTIF(Config!$B$15:$B$19,B1667)&gt;0),1,0)+IF(OR(TRIM(C1667)="",COUNTIF(Config!$B$15:$B$19,C1667)&gt;0),1,0)+IF(OR(TRIM(F1667)="",COUNTIF(Config!$B$15:$B$19,F1667)&gt;0),1,0)+IF(OR(TRIM(H1667)="",COUNTIF(Config!$B$15:$B$19,H1667)&gt;0),1,0)+IF(OR(TRIM(E1667)="",COUNTIF(Config!$B$15:$B$19,E1667)&gt;0),1,0)+IF(OR(TRIM(K1667)="",COUNTIF(Config!$B$15:$B$19,K1667)&gt;0),1,0)+IF(OR(TRIM(P1667)="",COUNTIF(Config!$B$15:$B$19,P1667)&gt;0),1,0)+IF(OR(TRIM(R1667)="",COUNTIF(Config!$B$15:$B$19,R1667)&gt;0),1,0)</f>
        <v>0</v>
      </c>
      <c r="AA1667" s="1" cm="1">
        <f t="array" ref="AA1667">SUMPRODUCT(LEN(H1667)-LEN(SUBSTITUTE(H1667,{"0";"1";"2";"3";"4";"5";"6";"7";"8";"9"},"")))</f>
        <v>11</v>
      </c>
      <c r="AC1667" t="str">
        <f t="shared" ref="AC1667:AC1730" si="184">_xlfn.TEXTJOIN("; ",TRUE,IF(G1667="Invalid","Invalid Email",""),IF(I1667="Invalid","Invalid Phone",""),IF(X1667="Incomplete","Incomplete Profile",""),IF(AF1667="Yes","Potential Duplicate",""))</f>
        <v/>
      </c>
      <c r="AD1667">
        <f t="shared" ref="AD1667:AD1730" si="185">IF(OR(TRIM(F1667)="",G1667="Invalid"),0,COUNTIF($F$2:$F$5131,F1667))</f>
        <v>1</v>
      </c>
      <c r="AE1667">
        <f t="shared" ref="AE1667:AE1730" si="186">IF(OR(TRIM(H1667)="",I1667="Invalid"),0,COUNTIF($H$2:$H$5131,H1667))</f>
        <v>1</v>
      </c>
      <c r="AF1667" t="str">
        <f t="shared" ref="AF1667:AF1730" si="187">IF(OR(AD1667&gt;1,AE1667&gt;1),"Yes","No")</f>
        <v>No</v>
      </c>
      <c r="AG1667">
        <f t="shared" ref="AG1667:AG1730" ca="1" si="188">IFERROR(TODAY()-DATEVALUE(V1667),IFERROR(TODAY()-DATE(VALUE(RIGHT(V1667,4)),VALUE(MID(V1667,FIND("/",V1667)+1,FIND("/",V1667,FIND("/",V1667)+1)-FIND("/",V1667)-1)),VALUE(LEFT(V1667,FIND("/",V1667)-1))),""))</f>
        <v>246</v>
      </c>
      <c r="AH1667" t="str">
        <f ca="1">IF(OR(V1667="",AG1667=""),"Yes",IF(AG1667&gt;Config!$B$41,"Yes","No"))</f>
        <v>No</v>
      </c>
    </row>
    <row r="1668" spans="1:34" x14ac:dyDescent="0.25">
      <c r="A1668" s="1" t="s">
        <v>12710</v>
      </c>
      <c r="B1668" s="1" t="s">
        <v>77</v>
      </c>
      <c r="C1668" s="1" t="s">
        <v>336</v>
      </c>
      <c r="D1668" s="1" t="s">
        <v>12711</v>
      </c>
      <c r="E1668" s="1" t="s">
        <v>34748</v>
      </c>
      <c r="F1668" s="1" t="s">
        <v>12712</v>
      </c>
      <c r="G1668" t="str">
        <f t="shared" si="182"/>
        <v>Invalid</v>
      </c>
      <c r="H1668" s="1" t="s">
        <v>12713</v>
      </c>
      <c r="I1668" t="str" cm="1">
        <f t="array" ref="I1668">IF(OR(TRIM(H1668)="",ISNUMBER(SEARCH("#",H1668)),AA1668&lt;Config!$B$8,SUMPRODUCT(--ISNUMBER(SEARCH({"a";"b";"c";"d";"e";"f";"g";"h";"i";"j";"k";"l";"m";"n";"o";"p";"q";"r";"s";"t";"u";"v";"w";"x";"y";"z"},H1668)))&gt;0),"Invalid","Valid")</f>
        <v>Valid</v>
      </c>
      <c r="J1668" s="1" t="s">
        <v>12714</v>
      </c>
      <c r="K1668" s="1" t="s">
        <v>66</v>
      </c>
      <c r="L1668" s="1" t="s">
        <v>450</v>
      </c>
      <c r="M1668" s="1" t="s">
        <v>103</v>
      </c>
      <c r="N1668" s="1" t="s">
        <v>358</v>
      </c>
      <c r="O1668" s="1" t="s">
        <v>69</v>
      </c>
      <c r="P1668" t="s">
        <v>328</v>
      </c>
      <c r="Q1668" s="1" t="s">
        <v>329</v>
      </c>
      <c r="R1668" s="1" t="s">
        <v>614</v>
      </c>
      <c r="S1668" s="1" t="s">
        <v>12715</v>
      </c>
      <c r="T1668" s="1" t="s">
        <v>12716</v>
      </c>
      <c r="U1668" s="1" t="s">
        <v>5146</v>
      </c>
      <c r="V1668" s="1" t="s">
        <v>1521</v>
      </c>
      <c r="W1668" s="1" t="s">
        <v>141</v>
      </c>
      <c r="X1668" t="str">
        <f t="shared" si="183"/>
        <v>Complete</v>
      </c>
      <c r="Y1668">
        <f>MAX(0,100-IF(G1668="Invalid",Config!$B$5,0)-IF(I1668="Invalid",Config!$B$6,0)-IF(X1668="Incomplete",Config!$B$7,0)-IF(AF1668="Yes",Config!$B$37,0))</f>
        <v>70</v>
      </c>
      <c r="Z1668" s="1">
        <f>IF(OR(TRIM(B1668)="",COUNTIF(Config!$B$15:$B$19,B1668)&gt;0),1,0)+IF(OR(TRIM(C1668)="",COUNTIF(Config!$B$15:$B$19,C1668)&gt;0),1,0)+IF(OR(TRIM(F1668)="",COUNTIF(Config!$B$15:$B$19,F1668)&gt;0),1,0)+IF(OR(TRIM(H1668)="",COUNTIF(Config!$B$15:$B$19,H1668)&gt;0),1,0)+IF(OR(TRIM(E1668)="",COUNTIF(Config!$B$15:$B$19,E1668)&gt;0),1,0)+IF(OR(TRIM(K1668)="",COUNTIF(Config!$B$15:$B$19,K1668)&gt;0),1,0)+IF(OR(TRIM(P1668)="",COUNTIF(Config!$B$15:$B$19,P1668)&gt;0),1,0)+IF(OR(TRIM(R1668)="",COUNTIF(Config!$B$15:$B$19,R1668)&gt;0),1,0)</f>
        <v>0</v>
      </c>
      <c r="AA1668" s="1" cm="1">
        <f t="array" ref="AA1668">SUMPRODUCT(LEN(H1668)-LEN(SUBSTITUTE(H1668,{"0";"1";"2";"3";"4";"5";"6";"7";"8";"9"},"")))</f>
        <v>11</v>
      </c>
      <c r="AC1668" t="str">
        <f t="shared" si="184"/>
        <v>Invalid Email</v>
      </c>
      <c r="AD1668">
        <f t="shared" si="185"/>
        <v>0</v>
      </c>
      <c r="AE1668">
        <f t="shared" si="186"/>
        <v>1</v>
      </c>
      <c r="AF1668" t="str">
        <f t="shared" si="187"/>
        <v>No</v>
      </c>
      <c r="AG1668">
        <f t="shared" ca="1" si="188"/>
        <v>37</v>
      </c>
      <c r="AH1668" t="str">
        <f ca="1">IF(OR(V1668="",AG1668=""),"Yes",IF(AG1668&gt;Config!$B$41,"Yes","No"))</f>
        <v>No</v>
      </c>
    </row>
    <row r="1669" spans="1:34" x14ac:dyDescent="0.25">
      <c r="A1669" s="1" t="s">
        <v>12717</v>
      </c>
      <c r="B1669" s="1" t="s">
        <v>204</v>
      </c>
      <c r="C1669" s="1" t="s">
        <v>1496</v>
      </c>
      <c r="D1669" s="1" t="s">
        <v>12718</v>
      </c>
      <c r="E1669" s="1" t="s">
        <v>34749</v>
      </c>
      <c r="F1669" s="1" t="s">
        <v>12719</v>
      </c>
      <c r="G1669" t="str">
        <f t="shared" si="182"/>
        <v>Valid</v>
      </c>
      <c r="H1669" s="1" t="s">
        <v>12720</v>
      </c>
      <c r="I1669" t="str" cm="1">
        <f t="array" ref="I1669">IF(OR(TRIM(H1669)="",ISNUMBER(SEARCH("#",H1669)),AA1669&lt;Config!$B$8,SUMPRODUCT(--ISNUMBER(SEARCH({"a";"b";"c";"d";"e";"f";"g";"h";"i";"j";"k";"l";"m";"n";"o";"p";"q";"r";"s";"t";"u";"v";"w";"x";"y";"z"},H1669)))&gt;0),"Invalid","Valid")</f>
        <v>Valid</v>
      </c>
      <c r="J1669" s="1" t="s">
        <v>131</v>
      </c>
      <c r="K1669" s="1" t="s">
        <v>722</v>
      </c>
      <c r="L1669" s="1" t="s">
        <v>84</v>
      </c>
      <c r="M1669" s="1" t="s">
        <v>85</v>
      </c>
      <c r="N1669" s="1" t="s">
        <v>31</v>
      </c>
      <c r="O1669" s="1" t="s">
        <v>52</v>
      </c>
      <c r="P1669" t="s">
        <v>236</v>
      </c>
      <c r="Q1669" s="1" t="s">
        <v>238</v>
      </c>
      <c r="R1669" s="1" t="s">
        <v>238</v>
      </c>
      <c r="S1669" s="1" t="s">
        <v>12721</v>
      </c>
      <c r="T1669" s="1" t="s">
        <v>12722</v>
      </c>
      <c r="U1669" s="1" t="s">
        <v>9356</v>
      </c>
      <c r="V1669" s="1" t="s">
        <v>8449</v>
      </c>
      <c r="W1669" s="1" t="s">
        <v>202</v>
      </c>
      <c r="X1669" t="str">
        <f t="shared" si="183"/>
        <v>Complete</v>
      </c>
      <c r="Y1669">
        <f>MAX(0,100-IF(G1669="Invalid",Config!$B$5,0)-IF(I1669="Invalid",Config!$B$6,0)-IF(X1669="Incomplete",Config!$B$7,0)-IF(AF1669="Yes",Config!$B$37,0))</f>
        <v>100</v>
      </c>
      <c r="Z1669" s="1">
        <f>IF(OR(TRIM(B1669)="",COUNTIF(Config!$B$15:$B$19,B1669)&gt;0),1,0)+IF(OR(TRIM(C1669)="",COUNTIF(Config!$B$15:$B$19,C1669)&gt;0),1,0)+IF(OR(TRIM(F1669)="",COUNTIF(Config!$B$15:$B$19,F1669)&gt;0),1,0)+IF(OR(TRIM(H1669)="",COUNTIF(Config!$B$15:$B$19,H1669)&gt;0),1,0)+IF(OR(TRIM(E1669)="",COUNTIF(Config!$B$15:$B$19,E1669)&gt;0),1,0)+IF(OR(TRIM(K1669)="",COUNTIF(Config!$B$15:$B$19,K1669)&gt;0),1,0)+IF(OR(TRIM(P1669)="",COUNTIF(Config!$B$15:$B$19,P1669)&gt;0),1,0)+IF(OR(TRIM(R1669)="",COUNTIF(Config!$B$15:$B$19,R1669)&gt;0),1,0)</f>
        <v>0</v>
      </c>
      <c r="AA1669" s="1" cm="1">
        <f t="array" ref="AA1669">SUMPRODUCT(LEN(H1669)-LEN(SUBSTITUTE(H1669,{"0";"1";"2";"3";"4";"5";"6";"7";"8";"9"},"")))</f>
        <v>12</v>
      </c>
      <c r="AC1669" t="str">
        <f t="shared" si="184"/>
        <v/>
      </c>
      <c r="AD1669">
        <f t="shared" si="185"/>
        <v>1</v>
      </c>
      <c r="AE1669">
        <f t="shared" si="186"/>
        <v>1</v>
      </c>
      <c r="AF1669" t="str">
        <f t="shared" si="187"/>
        <v>No</v>
      </c>
      <c r="AG1669">
        <f t="shared" ca="1" si="188"/>
        <v>305</v>
      </c>
      <c r="AH1669" t="str">
        <f ca="1">IF(OR(V1669="",AG1669=""),"Yes",IF(AG1669&gt;Config!$B$41,"Yes","No"))</f>
        <v>No</v>
      </c>
    </row>
    <row r="1670" spans="1:34" x14ac:dyDescent="0.25">
      <c r="A1670" s="1" t="s">
        <v>12723</v>
      </c>
      <c r="B1670" s="1" t="s">
        <v>1957</v>
      </c>
      <c r="C1670" s="1" t="s">
        <v>43</v>
      </c>
      <c r="D1670" s="1" t="s">
        <v>4294</v>
      </c>
      <c r="E1670" s="1" t="s">
        <v>191</v>
      </c>
      <c r="F1670" s="1" t="s">
        <v>12724</v>
      </c>
      <c r="G1670" t="str">
        <f t="shared" si="182"/>
        <v>Valid</v>
      </c>
      <c r="H1670" s="1" t="s">
        <v>12725</v>
      </c>
      <c r="I1670" t="str" cm="1">
        <f t="array" ref="I1670">IF(OR(TRIM(H1670)="",ISNUMBER(SEARCH("#",H1670)),AA1670&lt;Config!$B$8,SUMPRODUCT(--ISNUMBER(SEARCH({"a";"b";"c";"d";"e";"f";"g";"h";"i";"j";"k";"l";"m";"n";"o";"p";"q";"r";"s";"t";"u";"v";"w";"x";"y";"z"},H1670)))&gt;0),"Invalid","Valid")</f>
        <v>Valid</v>
      </c>
      <c r="J1670" s="1" t="s">
        <v>12726</v>
      </c>
      <c r="K1670" s="1" t="s">
        <v>866</v>
      </c>
      <c r="L1670" s="1" t="s">
        <v>29</v>
      </c>
      <c r="M1670" s="1" t="s">
        <v>118</v>
      </c>
      <c r="N1670" s="1" t="s">
        <v>437</v>
      </c>
      <c r="O1670" s="1" t="s">
        <v>180</v>
      </c>
      <c r="P1670" t="s">
        <v>344</v>
      </c>
      <c r="Q1670" s="1" t="s">
        <v>345</v>
      </c>
      <c r="R1670" s="1" t="s">
        <v>1200</v>
      </c>
      <c r="S1670" s="1" t="s">
        <v>12727</v>
      </c>
      <c r="T1670" s="1" t="s">
        <v>12728</v>
      </c>
      <c r="U1670" s="1" t="s">
        <v>3043</v>
      </c>
      <c r="V1670" s="1" t="s">
        <v>6626</v>
      </c>
      <c r="W1670" s="1" t="s">
        <v>94</v>
      </c>
      <c r="X1670" t="str">
        <f t="shared" si="183"/>
        <v>Complete</v>
      </c>
      <c r="Y1670">
        <f>MAX(0,100-IF(G1670="Invalid",Config!$B$5,0)-IF(I1670="Invalid",Config!$B$6,0)-IF(X1670="Incomplete",Config!$B$7,0)-IF(AF1670="Yes",Config!$B$37,0))</f>
        <v>100</v>
      </c>
      <c r="Z1670" s="1">
        <f>IF(OR(TRIM(B1670)="",COUNTIF(Config!$B$15:$B$19,B1670)&gt;0),1,0)+IF(OR(TRIM(C1670)="",COUNTIF(Config!$B$15:$B$19,C1670)&gt;0),1,0)+IF(OR(TRIM(F1670)="",COUNTIF(Config!$B$15:$B$19,F1670)&gt;0),1,0)+IF(OR(TRIM(H1670)="",COUNTIF(Config!$B$15:$B$19,H1670)&gt;0),1,0)+IF(OR(TRIM(E1670)="",COUNTIF(Config!$B$15:$B$19,E1670)&gt;0),1,0)+IF(OR(TRIM(K1670)="",COUNTIF(Config!$B$15:$B$19,K1670)&gt;0),1,0)+IF(OR(TRIM(P1670)="",COUNTIF(Config!$B$15:$B$19,P1670)&gt;0),1,0)+IF(OR(TRIM(R1670)="",COUNTIF(Config!$B$15:$B$19,R1670)&gt;0),1,0)</f>
        <v>0</v>
      </c>
      <c r="AA1670" s="1" cm="1">
        <f t="array" ref="AA1670">SUMPRODUCT(LEN(H1670)-LEN(SUBSTITUTE(H1670,{"0";"1";"2";"3";"4";"5";"6";"7";"8";"9"},"")))</f>
        <v>11</v>
      </c>
      <c r="AC1670" t="str">
        <f t="shared" si="184"/>
        <v/>
      </c>
      <c r="AD1670">
        <f t="shared" si="185"/>
        <v>1</v>
      </c>
      <c r="AE1670">
        <f t="shared" si="186"/>
        <v>1</v>
      </c>
      <c r="AF1670" t="str">
        <f t="shared" si="187"/>
        <v>No</v>
      </c>
      <c r="AG1670">
        <f t="shared" ca="1" si="188"/>
        <v>89</v>
      </c>
      <c r="AH1670" t="str">
        <f ca="1">IF(OR(V1670="",AG1670=""),"Yes",IF(AG1670&gt;Config!$B$41,"Yes","No"))</f>
        <v>No</v>
      </c>
    </row>
    <row r="1671" spans="1:34" x14ac:dyDescent="0.25">
      <c r="A1671" s="1" t="s">
        <v>12729</v>
      </c>
      <c r="B1671" s="1" t="s">
        <v>2778</v>
      </c>
      <c r="C1671" s="1" t="s">
        <v>775</v>
      </c>
      <c r="D1671" s="1" t="s">
        <v>12730</v>
      </c>
      <c r="E1671" s="1" t="s">
        <v>33829</v>
      </c>
      <c r="F1671" s="1" t="s">
        <v>12731</v>
      </c>
      <c r="G1671" t="str">
        <f t="shared" si="182"/>
        <v>Valid</v>
      </c>
      <c r="H1671" s="1" t="s">
        <v>12732</v>
      </c>
      <c r="I1671" t="str" cm="1">
        <f t="array" ref="I1671">IF(OR(TRIM(H1671)="",ISNUMBER(SEARCH("#",H1671)),AA1671&lt;Config!$B$8,SUMPRODUCT(--ISNUMBER(SEARCH({"a";"b";"c";"d";"e";"f";"g";"h";"i";"j";"k";"l";"m";"n";"o";"p";"q";"r";"s";"t";"u";"v";"w";"x";"y";"z"},H1671)))&gt;0),"Invalid","Valid")</f>
        <v>Valid</v>
      </c>
      <c r="J1671" s="1" t="s">
        <v>12733</v>
      </c>
      <c r="K1671" s="1" t="s">
        <v>48</v>
      </c>
      <c r="L1671" s="1" t="s">
        <v>102</v>
      </c>
      <c r="M1671" s="1" t="s">
        <v>50</v>
      </c>
      <c r="N1671" s="1" t="s">
        <v>86</v>
      </c>
      <c r="O1671" s="1" t="s">
        <v>32</v>
      </c>
      <c r="P1671" t="s">
        <v>87</v>
      </c>
      <c r="Q1671" s="1" t="s">
        <v>438</v>
      </c>
      <c r="R1671" s="1" t="s">
        <v>559</v>
      </c>
      <c r="S1671" s="1" t="s">
        <v>12734</v>
      </c>
      <c r="T1671" s="1" t="s">
        <v>12735</v>
      </c>
      <c r="U1671" s="1" t="s">
        <v>12736</v>
      </c>
      <c r="V1671" s="1" t="s">
        <v>6342</v>
      </c>
      <c r="W1671" s="1" t="s">
        <v>186</v>
      </c>
      <c r="X1671" t="str">
        <f t="shared" si="183"/>
        <v>Incomplete</v>
      </c>
      <c r="Y1671">
        <f>MAX(0,100-IF(G1671="Invalid",Config!$B$5,0)-IF(I1671="Invalid",Config!$B$6,0)-IF(X1671="Incomplete",Config!$B$7,0)-IF(AF1671="Yes",Config!$B$37,0))</f>
        <v>60</v>
      </c>
      <c r="Z1671" s="1">
        <f>IF(OR(TRIM(B1671)="",COUNTIF(Config!$B$15:$B$19,B1671)&gt;0),1,0)+IF(OR(TRIM(C1671)="",COUNTIF(Config!$B$15:$B$19,C1671)&gt;0),1,0)+IF(OR(TRIM(F1671)="",COUNTIF(Config!$B$15:$B$19,F1671)&gt;0),1,0)+IF(OR(TRIM(H1671)="",COUNTIF(Config!$B$15:$B$19,H1671)&gt;0),1,0)+IF(OR(TRIM(E1671)="",COUNTIF(Config!$B$15:$B$19,E1671)&gt;0),1,0)+IF(OR(TRIM(K1671)="",COUNTIF(Config!$B$15:$B$19,K1671)&gt;0),1,0)+IF(OR(TRIM(P1671)="",COUNTIF(Config!$B$15:$B$19,P1671)&gt;0),1,0)+IF(OR(TRIM(R1671)="",COUNTIF(Config!$B$15:$B$19,R1671)&gt;0),1,0)</f>
        <v>1</v>
      </c>
      <c r="AA1671" s="1" cm="1">
        <f t="array" ref="AA1671">SUMPRODUCT(LEN(H1671)-LEN(SUBSTITUTE(H1671,{"0";"1";"2";"3";"4";"5";"6";"7";"8";"9"},"")))</f>
        <v>11</v>
      </c>
      <c r="AC1671" t="str">
        <f t="shared" si="184"/>
        <v>Incomplete Profile</v>
      </c>
      <c r="AD1671">
        <f t="shared" si="185"/>
        <v>1</v>
      </c>
      <c r="AE1671">
        <f t="shared" si="186"/>
        <v>1</v>
      </c>
      <c r="AF1671" t="str">
        <f t="shared" si="187"/>
        <v>No</v>
      </c>
      <c r="AG1671">
        <f t="shared" ca="1" si="188"/>
        <v>142</v>
      </c>
      <c r="AH1671" t="str">
        <f ca="1">IF(OR(V1671="",AG1671=""),"Yes",IF(AG1671&gt;Config!$B$41,"Yes","No"))</f>
        <v>No</v>
      </c>
    </row>
    <row r="1672" spans="1:34" x14ac:dyDescent="0.25">
      <c r="A1672" s="1" t="s">
        <v>12737</v>
      </c>
      <c r="B1672" s="1" t="s">
        <v>7543</v>
      </c>
      <c r="C1672" s="1" t="s">
        <v>511</v>
      </c>
      <c r="D1672" s="1" t="s">
        <v>12738</v>
      </c>
      <c r="E1672" s="1" t="s">
        <v>34750</v>
      </c>
      <c r="F1672" s="1" t="s">
        <v>12739</v>
      </c>
      <c r="G1672" t="str">
        <f t="shared" si="182"/>
        <v>Valid</v>
      </c>
      <c r="H1672" s="1" t="s">
        <v>131</v>
      </c>
      <c r="I1672" t="str" cm="1">
        <f t="array" ref="I1672">IF(OR(TRIM(H1672)="",ISNUMBER(SEARCH("#",H1672)),AA1672&lt;Config!$B$8,SUMPRODUCT(--ISNUMBER(SEARCH({"a";"b";"c";"d";"e";"f";"g";"h";"i";"j";"k";"l";"m";"n";"o";"p";"q";"r";"s";"t";"u";"v";"w";"x";"y";"z"},H1672)))&gt;0),"Invalid","Valid")</f>
        <v>Invalid</v>
      </c>
      <c r="J1672" s="1" t="s">
        <v>12740</v>
      </c>
      <c r="K1672" s="1" t="s">
        <v>722</v>
      </c>
      <c r="L1672" s="1" t="s">
        <v>164</v>
      </c>
      <c r="M1672" s="1" t="s">
        <v>50</v>
      </c>
      <c r="N1672" s="1" t="s">
        <v>211</v>
      </c>
      <c r="O1672" s="1" t="s">
        <v>69</v>
      </c>
      <c r="P1672" t="s">
        <v>87</v>
      </c>
      <c r="Q1672" s="1" t="s">
        <v>88</v>
      </c>
      <c r="R1672" s="1" t="s">
        <v>136</v>
      </c>
      <c r="S1672" s="1" t="s">
        <v>12741</v>
      </c>
      <c r="T1672" s="1" t="s">
        <v>12742</v>
      </c>
      <c r="U1672" s="1" t="s">
        <v>7644</v>
      </c>
      <c r="V1672" s="1" t="s">
        <v>1050</v>
      </c>
      <c r="W1672" s="1" t="s">
        <v>94</v>
      </c>
      <c r="X1672" t="str">
        <f t="shared" si="183"/>
        <v>Complete</v>
      </c>
      <c r="Y1672">
        <f>MAX(0,100-IF(G1672="Invalid",Config!$B$5,0)-IF(I1672="Invalid",Config!$B$6,0)-IF(X1672="Incomplete",Config!$B$7,0)-IF(AF1672="Yes",Config!$B$37,0))</f>
        <v>55</v>
      </c>
      <c r="Z1672" s="1">
        <f>IF(OR(TRIM(B1672)="",COUNTIF(Config!$B$15:$B$19,B1672)&gt;0),1,0)+IF(OR(TRIM(C1672)="",COUNTIF(Config!$B$15:$B$19,C1672)&gt;0),1,0)+IF(OR(TRIM(F1672)="",COUNTIF(Config!$B$15:$B$19,F1672)&gt;0),1,0)+IF(OR(TRIM(H1672)="",COUNTIF(Config!$B$15:$B$19,H1672)&gt;0),1,0)+IF(OR(TRIM(E1672)="",COUNTIF(Config!$B$15:$B$19,E1672)&gt;0),1,0)+IF(OR(TRIM(K1672)="",COUNTIF(Config!$B$15:$B$19,K1672)&gt;0),1,0)+IF(OR(TRIM(P1672)="",COUNTIF(Config!$B$15:$B$19,P1672)&gt;0),1,0)+IF(OR(TRIM(R1672)="",COUNTIF(Config!$B$15:$B$19,R1672)&gt;0),1,0)</f>
        <v>0</v>
      </c>
      <c r="AA1672" s="1" cm="1">
        <f t="array" ref="AA1672">SUMPRODUCT(LEN(H1672)-LEN(SUBSTITUTE(H1672,{"0";"1";"2";"3";"4";"5";"6";"7";"8";"9"},"")))</f>
        <v>3</v>
      </c>
      <c r="AC1672" t="str">
        <f t="shared" si="184"/>
        <v>Invalid Phone; Potential Duplicate</v>
      </c>
      <c r="AD1672">
        <f t="shared" si="185"/>
        <v>2</v>
      </c>
      <c r="AE1672">
        <f t="shared" si="186"/>
        <v>0</v>
      </c>
      <c r="AF1672" t="str">
        <f t="shared" si="187"/>
        <v>Yes</v>
      </c>
      <c r="AG1672">
        <f t="shared" ca="1" si="188"/>
        <v>37</v>
      </c>
      <c r="AH1672" t="str">
        <f ca="1">IF(OR(V1672="",AG1672=""),"Yes",IF(AG1672&gt;Config!$B$41,"Yes","No"))</f>
        <v>No</v>
      </c>
    </row>
    <row r="1673" spans="1:34" x14ac:dyDescent="0.25">
      <c r="A1673" s="1" t="s">
        <v>12743</v>
      </c>
      <c r="B1673" s="1" t="s">
        <v>1085</v>
      </c>
      <c r="C1673" s="1" t="s">
        <v>1389</v>
      </c>
      <c r="D1673" s="1" t="s">
        <v>12744</v>
      </c>
      <c r="E1673" s="1" t="s">
        <v>33824</v>
      </c>
      <c r="F1673" s="1" t="s">
        <v>12745</v>
      </c>
      <c r="G1673" t="str">
        <f t="shared" si="182"/>
        <v>Valid</v>
      </c>
      <c r="H1673" s="1" t="s">
        <v>12746</v>
      </c>
      <c r="I1673" t="str" cm="1">
        <f t="array" ref="I1673">IF(OR(TRIM(H1673)="",ISNUMBER(SEARCH("#",H1673)),AA1673&lt;Config!$B$8,SUMPRODUCT(--ISNUMBER(SEARCH({"a";"b";"c";"d";"e";"f";"g";"h";"i";"j";"k";"l";"m";"n";"o";"p";"q";"r";"s";"t";"u";"v";"w";"x";"y";"z"},H1673)))&gt;0),"Invalid","Valid")</f>
        <v>Valid</v>
      </c>
      <c r="J1673" s="1" t="s">
        <v>12747</v>
      </c>
      <c r="K1673" s="1" t="s">
        <v>625</v>
      </c>
      <c r="L1673" s="1" t="s">
        <v>134</v>
      </c>
      <c r="M1673" s="1" t="s">
        <v>33827</v>
      </c>
      <c r="N1673" s="1" t="s">
        <v>437</v>
      </c>
      <c r="O1673" s="1" t="s">
        <v>149</v>
      </c>
      <c r="P1673" t="s">
        <v>53</v>
      </c>
      <c r="Q1673" s="1" t="s">
        <v>150</v>
      </c>
      <c r="R1673" s="1" t="s">
        <v>288</v>
      </c>
      <c r="S1673" s="1" t="s">
        <v>12748</v>
      </c>
      <c r="T1673" s="1" t="s">
        <v>12749</v>
      </c>
      <c r="U1673" s="1" t="s">
        <v>110</v>
      </c>
      <c r="V1673" s="1" t="s">
        <v>12750</v>
      </c>
      <c r="W1673" s="1" t="s">
        <v>125</v>
      </c>
      <c r="X1673" t="str">
        <f t="shared" si="183"/>
        <v>Complete</v>
      </c>
      <c r="Y1673">
        <f>MAX(0,100-IF(G1673="Invalid",Config!$B$5,0)-IF(I1673="Invalid",Config!$B$6,0)-IF(X1673="Incomplete",Config!$B$7,0)-IF(AF1673="Yes",Config!$B$37,0))</f>
        <v>100</v>
      </c>
      <c r="Z1673" s="1">
        <f>IF(OR(TRIM(B1673)="",COUNTIF(Config!$B$15:$B$19,B1673)&gt;0),1,0)+IF(OR(TRIM(C1673)="",COUNTIF(Config!$B$15:$B$19,C1673)&gt;0),1,0)+IF(OR(TRIM(F1673)="",COUNTIF(Config!$B$15:$B$19,F1673)&gt;0),1,0)+IF(OR(TRIM(H1673)="",COUNTIF(Config!$B$15:$B$19,H1673)&gt;0),1,0)+IF(OR(TRIM(E1673)="",COUNTIF(Config!$B$15:$B$19,E1673)&gt;0),1,0)+IF(OR(TRIM(K1673)="",COUNTIF(Config!$B$15:$B$19,K1673)&gt;0),1,0)+IF(OR(TRIM(P1673)="",COUNTIF(Config!$B$15:$B$19,P1673)&gt;0),1,0)+IF(OR(TRIM(R1673)="",COUNTIF(Config!$B$15:$B$19,R1673)&gt;0),1,0)</f>
        <v>0</v>
      </c>
      <c r="AA1673" s="1" cm="1">
        <f t="array" ref="AA1673">SUMPRODUCT(LEN(H1673)-LEN(SUBSTITUTE(H1673,{"0";"1";"2";"3";"4";"5";"6";"7";"8";"9"},"")))</f>
        <v>12</v>
      </c>
      <c r="AC1673" t="str">
        <f t="shared" si="184"/>
        <v/>
      </c>
      <c r="AD1673">
        <f t="shared" si="185"/>
        <v>1</v>
      </c>
      <c r="AE1673">
        <f t="shared" si="186"/>
        <v>1</v>
      </c>
      <c r="AF1673" t="str">
        <f t="shared" si="187"/>
        <v>No</v>
      </c>
      <c r="AG1673" t="str">
        <f t="shared" ca="1" si="188"/>
        <v/>
      </c>
      <c r="AH1673" t="str">
        <f ca="1">IF(OR(V1673="",AG1673=""),"Yes",IF(AG1673&gt;Config!$B$41,"Yes","No"))</f>
        <v>Yes</v>
      </c>
    </row>
    <row r="1674" spans="1:34" x14ac:dyDescent="0.25">
      <c r="A1674" s="1" t="s">
        <v>12751</v>
      </c>
      <c r="B1674" s="1" t="s">
        <v>2159</v>
      </c>
      <c r="C1674" s="1" t="s">
        <v>205</v>
      </c>
      <c r="D1674" s="1" t="s">
        <v>12752</v>
      </c>
      <c r="E1674" s="1" t="s">
        <v>34751</v>
      </c>
      <c r="F1674" s="1" t="s">
        <v>10286</v>
      </c>
      <c r="G1674" t="str">
        <f t="shared" si="182"/>
        <v>Valid</v>
      </c>
      <c r="H1674" s="1" t="s">
        <v>12753</v>
      </c>
      <c r="I1674" t="str" cm="1">
        <f t="array" ref="I1674">IF(OR(TRIM(H1674)="",ISNUMBER(SEARCH("#",H1674)),AA1674&lt;Config!$B$8,SUMPRODUCT(--ISNUMBER(SEARCH({"a";"b";"c";"d";"e";"f";"g";"h";"i";"j";"k";"l";"m";"n";"o";"p";"q";"r";"s";"t";"u";"v";"w";"x";"y";"z"},H1674)))&gt;0),"Invalid","Valid")</f>
        <v>Valid</v>
      </c>
      <c r="J1674" s="1" t="s">
        <v>12754</v>
      </c>
      <c r="K1674" s="1" t="s">
        <v>28</v>
      </c>
      <c r="L1674" s="1" t="s">
        <v>49</v>
      </c>
      <c r="M1674" s="1" t="s">
        <v>165</v>
      </c>
      <c r="N1674" s="1" t="s">
        <v>51</v>
      </c>
      <c r="O1674" s="1" t="s">
        <v>52</v>
      </c>
      <c r="P1674" t="s">
        <v>328</v>
      </c>
      <c r="Q1674" s="1" t="s">
        <v>33838</v>
      </c>
      <c r="R1674" s="1" t="s">
        <v>614</v>
      </c>
      <c r="S1674" s="1" t="s">
        <v>2637</v>
      </c>
      <c r="T1674" s="1" t="s">
        <v>12755</v>
      </c>
      <c r="U1674" s="1" t="s">
        <v>2093</v>
      </c>
      <c r="V1674" s="1" t="s">
        <v>5830</v>
      </c>
      <c r="W1674" s="1" t="s">
        <v>125</v>
      </c>
      <c r="X1674" t="str">
        <f t="shared" si="183"/>
        <v>Complete</v>
      </c>
      <c r="Y1674">
        <f>MAX(0,100-IF(G1674="Invalid",Config!$B$5,0)-IF(I1674="Invalid",Config!$B$6,0)-IF(X1674="Incomplete",Config!$B$7,0)-IF(AF1674="Yes",Config!$B$37,0))</f>
        <v>75</v>
      </c>
      <c r="Z1674" s="1">
        <f>IF(OR(TRIM(B1674)="",COUNTIF(Config!$B$15:$B$19,B1674)&gt;0),1,0)+IF(OR(TRIM(C1674)="",COUNTIF(Config!$B$15:$B$19,C1674)&gt;0),1,0)+IF(OR(TRIM(F1674)="",COUNTIF(Config!$B$15:$B$19,F1674)&gt;0),1,0)+IF(OR(TRIM(H1674)="",COUNTIF(Config!$B$15:$B$19,H1674)&gt;0),1,0)+IF(OR(TRIM(E1674)="",COUNTIF(Config!$B$15:$B$19,E1674)&gt;0),1,0)+IF(OR(TRIM(K1674)="",COUNTIF(Config!$B$15:$B$19,K1674)&gt;0),1,0)+IF(OR(TRIM(P1674)="",COUNTIF(Config!$B$15:$B$19,P1674)&gt;0),1,0)+IF(OR(TRIM(R1674)="",COUNTIF(Config!$B$15:$B$19,R1674)&gt;0),1,0)</f>
        <v>0</v>
      </c>
      <c r="AA1674" s="1" cm="1">
        <f t="array" ref="AA1674">SUMPRODUCT(LEN(H1674)-LEN(SUBSTITUTE(H1674,{"0";"1";"2";"3";"4";"5";"6";"7";"8";"9"},"")))</f>
        <v>11</v>
      </c>
      <c r="AC1674" t="str">
        <f t="shared" si="184"/>
        <v>Potential Duplicate</v>
      </c>
      <c r="AD1674">
        <f t="shared" si="185"/>
        <v>2</v>
      </c>
      <c r="AE1674">
        <f t="shared" si="186"/>
        <v>1</v>
      </c>
      <c r="AF1674" t="str">
        <f t="shared" si="187"/>
        <v>Yes</v>
      </c>
      <c r="AG1674">
        <f t="shared" ca="1" si="188"/>
        <v>234</v>
      </c>
      <c r="AH1674" t="str">
        <f ca="1">IF(OR(V1674="",AG1674=""),"Yes",IF(AG1674&gt;Config!$B$41,"Yes","No"))</f>
        <v>No</v>
      </c>
    </row>
    <row r="1675" spans="1:34" x14ac:dyDescent="0.25">
      <c r="A1675" s="1" t="s">
        <v>12756</v>
      </c>
      <c r="B1675" s="1" t="s">
        <v>880</v>
      </c>
      <c r="C1675" s="1" t="s">
        <v>679</v>
      </c>
      <c r="D1675" s="1" t="s">
        <v>12757</v>
      </c>
      <c r="E1675" s="1" t="s">
        <v>34752</v>
      </c>
      <c r="F1675" s="1" t="s">
        <v>12758</v>
      </c>
      <c r="G1675" t="str">
        <f t="shared" si="182"/>
        <v>Valid</v>
      </c>
      <c r="H1675" s="1" t="s">
        <v>1044</v>
      </c>
      <c r="I1675" t="str" cm="1">
        <f t="array" ref="I1675">IF(OR(TRIM(H1675)="",ISNUMBER(SEARCH("#",H1675)),AA1675&lt;Config!$B$8,SUMPRODUCT(--ISNUMBER(SEARCH({"a";"b";"c";"d";"e";"f";"g";"h";"i";"j";"k";"l";"m";"n";"o";"p";"q";"r";"s";"t";"u";"v";"w";"x";"y";"z"},H1675)))&gt;0),"Invalid","Valid")</f>
        <v>Valid</v>
      </c>
      <c r="J1675" s="1" t="s">
        <v>12759</v>
      </c>
      <c r="K1675" s="1" t="s">
        <v>504</v>
      </c>
      <c r="L1675" s="1" t="s">
        <v>179</v>
      </c>
      <c r="M1675" s="1" t="s">
        <v>517</v>
      </c>
      <c r="N1675" s="1" t="s">
        <v>358</v>
      </c>
      <c r="O1675" s="1" t="s">
        <v>196</v>
      </c>
      <c r="P1675" t="s">
        <v>344</v>
      </c>
      <c r="Q1675" s="1" t="s">
        <v>1199</v>
      </c>
      <c r="R1675" s="1" t="s">
        <v>1200</v>
      </c>
      <c r="S1675" s="1" t="s">
        <v>12760</v>
      </c>
      <c r="T1675" s="1" t="s">
        <v>12761</v>
      </c>
      <c r="U1675" s="1" t="s">
        <v>6754</v>
      </c>
      <c r="V1675" s="1" t="s">
        <v>5955</v>
      </c>
      <c r="W1675" s="1" t="s">
        <v>202</v>
      </c>
      <c r="X1675" t="str">
        <f t="shared" si="183"/>
        <v>Complete</v>
      </c>
      <c r="Y1675">
        <f>MAX(0,100-IF(G1675="Invalid",Config!$B$5,0)-IF(I1675="Invalid",Config!$B$6,0)-IF(X1675="Incomplete",Config!$B$7,0)-IF(AF1675="Yes",Config!$B$37,0))</f>
        <v>75</v>
      </c>
      <c r="Z1675" s="1">
        <f>IF(OR(TRIM(B1675)="",COUNTIF(Config!$B$15:$B$19,B1675)&gt;0),1,0)+IF(OR(TRIM(C1675)="",COUNTIF(Config!$B$15:$B$19,C1675)&gt;0),1,0)+IF(OR(TRIM(F1675)="",COUNTIF(Config!$B$15:$B$19,F1675)&gt;0),1,0)+IF(OR(TRIM(H1675)="",COUNTIF(Config!$B$15:$B$19,H1675)&gt;0),1,0)+IF(OR(TRIM(E1675)="",COUNTIF(Config!$B$15:$B$19,E1675)&gt;0),1,0)+IF(OR(TRIM(K1675)="",COUNTIF(Config!$B$15:$B$19,K1675)&gt;0),1,0)+IF(OR(TRIM(P1675)="",COUNTIF(Config!$B$15:$B$19,P1675)&gt;0),1,0)+IF(OR(TRIM(R1675)="",COUNTIF(Config!$B$15:$B$19,R1675)&gt;0),1,0)</f>
        <v>0</v>
      </c>
      <c r="AA1675" s="1" cm="1">
        <f t="array" ref="AA1675">SUMPRODUCT(LEN(H1675)-LEN(SUBSTITUTE(H1675,{"0";"1";"2";"3";"4";"5";"6";"7";"8";"9"},"")))</f>
        <v>11</v>
      </c>
      <c r="AC1675" t="str">
        <f t="shared" si="184"/>
        <v>Potential Duplicate</v>
      </c>
      <c r="AD1675">
        <f t="shared" si="185"/>
        <v>1</v>
      </c>
      <c r="AE1675">
        <f t="shared" si="186"/>
        <v>2</v>
      </c>
      <c r="AF1675" t="str">
        <f t="shared" si="187"/>
        <v>Yes</v>
      </c>
      <c r="AG1675">
        <f t="shared" ca="1" si="188"/>
        <v>465</v>
      </c>
      <c r="AH1675" t="str">
        <f ca="1">IF(OR(V1675="",AG1675=""),"Yes",IF(AG1675&gt;Config!$B$41,"Yes","No"))</f>
        <v>Yes</v>
      </c>
    </row>
    <row r="1676" spans="1:34" x14ac:dyDescent="0.25">
      <c r="A1676" s="1" t="s">
        <v>12762</v>
      </c>
      <c r="B1676" s="1" t="s">
        <v>1616</v>
      </c>
      <c r="C1676" s="1" t="s">
        <v>1441</v>
      </c>
      <c r="D1676" s="1" t="s">
        <v>2152</v>
      </c>
      <c r="E1676" s="1" t="s">
        <v>34223</v>
      </c>
      <c r="F1676" s="1" t="s">
        <v>12763</v>
      </c>
      <c r="G1676" t="str">
        <f t="shared" si="182"/>
        <v>Valid</v>
      </c>
      <c r="H1676" s="1" t="s">
        <v>12764</v>
      </c>
      <c r="I1676" t="str" cm="1">
        <f t="array" ref="I1676">IF(OR(TRIM(H1676)="",ISNUMBER(SEARCH("#",H1676)),AA1676&lt;Config!$B$8,SUMPRODUCT(--ISNUMBER(SEARCH({"a";"b";"c";"d";"e";"f";"g";"h";"i";"j";"k";"l";"m";"n";"o";"p";"q";"r";"s";"t";"u";"v";"w";"x";"y";"z"},H1676)))&gt;0),"Invalid","Valid")</f>
        <v>Valid</v>
      </c>
      <c r="J1676" s="1" t="s">
        <v>12765</v>
      </c>
      <c r="K1676" s="1" t="s">
        <v>866</v>
      </c>
      <c r="L1676" s="1" t="s">
        <v>265</v>
      </c>
      <c r="M1676" s="1" t="s">
        <v>391</v>
      </c>
      <c r="N1676" s="1" t="s">
        <v>86</v>
      </c>
      <c r="O1676" s="1" t="s">
        <v>149</v>
      </c>
      <c r="P1676" t="s">
        <v>104</v>
      </c>
      <c r="Q1676" s="1" t="s">
        <v>105</v>
      </c>
      <c r="R1676" s="1" t="s">
        <v>922</v>
      </c>
      <c r="S1676" s="1" t="s">
        <v>451</v>
      </c>
      <c r="T1676" s="1" t="s">
        <v>12766</v>
      </c>
      <c r="U1676" s="1" t="s">
        <v>3562</v>
      </c>
      <c r="V1676" s="1" t="s">
        <v>5769</v>
      </c>
      <c r="W1676" s="1" t="s">
        <v>125</v>
      </c>
      <c r="X1676" t="str">
        <f t="shared" si="183"/>
        <v>Complete</v>
      </c>
      <c r="Y1676">
        <f>MAX(0,100-IF(G1676="Invalid",Config!$B$5,0)-IF(I1676="Invalid",Config!$B$6,0)-IF(X1676="Incomplete",Config!$B$7,0)-IF(AF1676="Yes",Config!$B$37,0))</f>
        <v>100</v>
      </c>
      <c r="Z1676" s="1">
        <f>IF(OR(TRIM(B1676)="",COUNTIF(Config!$B$15:$B$19,B1676)&gt;0),1,0)+IF(OR(TRIM(C1676)="",COUNTIF(Config!$B$15:$B$19,C1676)&gt;0),1,0)+IF(OR(TRIM(F1676)="",COUNTIF(Config!$B$15:$B$19,F1676)&gt;0),1,0)+IF(OR(TRIM(H1676)="",COUNTIF(Config!$B$15:$B$19,H1676)&gt;0),1,0)+IF(OR(TRIM(E1676)="",COUNTIF(Config!$B$15:$B$19,E1676)&gt;0),1,0)+IF(OR(TRIM(K1676)="",COUNTIF(Config!$B$15:$B$19,K1676)&gt;0),1,0)+IF(OR(TRIM(P1676)="",COUNTIF(Config!$B$15:$B$19,P1676)&gt;0),1,0)+IF(OR(TRIM(R1676)="",COUNTIF(Config!$B$15:$B$19,R1676)&gt;0),1,0)</f>
        <v>0</v>
      </c>
      <c r="AA1676" s="1" cm="1">
        <f t="array" ref="AA1676">SUMPRODUCT(LEN(H1676)-LEN(SUBSTITUTE(H1676,{"0";"1";"2";"3";"4";"5";"6";"7";"8";"9"},"")))</f>
        <v>10</v>
      </c>
      <c r="AC1676" t="str">
        <f t="shared" si="184"/>
        <v/>
      </c>
      <c r="AD1676">
        <f t="shared" si="185"/>
        <v>1</v>
      </c>
      <c r="AE1676">
        <f t="shared" si="186"/>
        <v>1</v>
      </c>
      <c r="AF1676" t="str">
        <f t="shared" si="187"/>
        <v>No</v>
      </c>
      <c r="AG1676">
        <f t="shared" ca="1" si="188"/>
        <v>428</v>
      </c>
      <c r="AH1676" t="str">
        <f ca="1">IF(OR(V1676="",AG1676=""),"Yes",IF(AG1676&gt;Config!$B$41,"Yes","No"))</f>
        <v>Yes</v>
      </c>
    </row>
    <row r="1677" spans="1:34" x14ac:dyDescent="0.25">
      <c r="A1677" s="1" t="s">
        <v>12767</v>
      </c>
      <c r="B1677" s="1" t="s">
        <v>839</v>
      </c>
      <c r="C1677" s="1" t="s">
        <v>33938</v>
      </c>
      <c r="D1677" s="1" t="s">
        <v>33999</v>
      </c>
      <c r="E1677" s="1" t="s">
        <v>34753</v>
      </c>
      <c r="F1677" s="1" t="s">
        <v>12768</v>
      </c>
      <c r="G1677" t="str">
        <f t="shared" si="182"/>
        <v>Valid</v>
      </c>
      <c r="H1677" s="1" t="s">
        <v>12769</v>
      </c>
      <c r="I1677" t="str" cm="1">
        <f t="array" ref="I1677">IF(OR(TRIM(H1677)="",ISNUMBER(SEARCH("#",H1677)),AA1677&lt;Config!$B$8,SUMPRODUCT(--ISNUMBER(SEARCH({"a";"b";"c";"d";"e";"f";"g";"h";"i";"j";"k";"l";"m";"n";"o";"p";"q";"r";"s";"t";"u";"v";"w";"x";"y";"z"},H1677)))&gt;0),"Invalid","Valid")</f>
        <v>Valid</v>
      </c>
      <c r="J1677" s="1" t="s">
        <v>12770</v>
      </c>
      <c r="K1677" s="1" t="s">
        <v>378</v>
      </c>
      <c r="L1677" s="1" t="s">
        <v>49</v>
      </c>
      <c r="M1677" s="1" t="s">
        <v>343</v>
      </c>
      <c r="N1677" s="1" t="s">
        <v>211</v>
      </c>
      <c r="O1677" s="1" t="s">
        <v>149</v>
      </c>
      <c r="P1677" t="s">
        <v>53</v>
      </c>
      <c r="Q1677" s="1" t="s">
        <v>197</v>
      </c>
      <c r="R1677" s="1" t="s">
        <v>150</v>
      </c>
      <c r="S1677" s="1" t="s">
        <v>4040</v>
      </c>
      <c r="T1677" s="1" t="s">
        <v>12771</v>
      </c>
      <c r="U1677" s="1" t="s">
        <v>12772</v>
      </c>
      <c r="V1677" s="1" t="s">
        <v>6668</v>
      </c>
      <c r="W1677" s="1" t="s">
        <v>384</v>
      </c>
      <c r="X1677" t="str">
        <f t="shared" si="183"/>
        <v>Complete</v>
      </c>
      <c r="Y1677">
        <f>MAX(0,100-IF(G1677="Invalid",Config!$B$5,0)-IF(I1677="Invalid",Config!$B$6,0)-IF(X1677="Incomplete",Config!$B$7,0)-IF(AF1677="Yes",Config!$B$37,0))</f>
        <v>100</v>
      </c>
      <c r="Z1677" s="1">
        <f>IF(OR(TRIM(B1677)="",COUNTIF(Config!$B$15:$B$19,B1677)&gt;0),1,0)+IF(OR(TRIM(C1677)="",COUNTIF(Config!$B$15:$B$19,C1677)&gt;0),1,0)+IF(OR(TRIM(F1677)="",COUNTIF(Config!$B$15:$B$19,F1677)&gt;0),1,0)+IF(OR(TRIM(H1677)="",COUNTIF(Config!$B$15:$B$19,H1677)&gt;0),1,0)+IF(OR(TRIM(E1677)="",COUNTIF(Config!$B$15:$B$19,E1677)&gt;0),1,0)+IF(OR(TRIM(K1677)="",COUNTIF(Config!$B$15:$B$19,K1677)&gt;0),1,0)+IF(OR(TRIM(P1677)="",COUNTIF(Config!$B$15:$B$19,P1677)&gt;0),1,0)+IF(OR(TRIM(R1677)="",COUNTIF(Config!$B$15:$B$19,R1677)&gt;0),1,0)</f>
        <v>0</v>
      </c>
      <c r="AA1677" s="1" cm="1">
        <f t="array" ref="AA1677">SUMPRODUCT(LEN(H1677)-LEN(SUBSTITUTE(H1677,{"0";"1";"2";"3";"4";"5";"6";"7";"8";"9"},"")))</f>
        <v>10</v>
      </c>
      <c r="AC1677" t="str">
        <f t="shared" si="184"/>
        <v/>
      </c>
      <c r="AD1677">
        <f t="shared" si="185"/>
        <v>1</v>
      </c>
      <c r="AE1677">
        <f t="shared" si="186"/>
        <v>1</v>
      </c>
      <c r="AF1677" t="str">
        <f t="shared" si="187"/>
        <v>No</v>
      </c>
      <c r="AG1677">
        <f t="shared" ca="1" si="188"/>
        <v>97</v>
      </c>
      <c r="AH1677" t="str">
        <f ca="1">IF(OR(V1677="",AG1677=""),"Yes",IF(AG1677&gt;Config!$B$41,"Yes","No"))</f>
        <v>No</v>
      </c>
    </row>
    <row r="1678" spans="1:34" x14ac:dyDescent="0.25">
      <c r="A1678" s="1" t="s">
        <v>12773</v>
      </c>
      <c r="B1678" s="1" t="s">
        <v>1399</v>
      </c>
      <c r="C1678" s="1" t="s">
        <v>511</v>
      </c>
      <c r="D1678" s="1" t="s">
        <v>3189</v>
      </c>
      <c r="E1678" s="1" t="s">
        <v>34754</v>
      </c>
      <c r="F1678" s="1" t="s">
        <v>12774</v>
      </c>
      <c r="G1678" t="str">
        <f t="shared" si="182"/>
        <v>Valid</v>
      </c>
      <c r="H1678" s="1" t="s">
        <v>12775</v>
      </c>
      <c r="I1678" t="str" cm="1">
        <f t="array" ref="I1678">IF(OR(TRIM(H1678)="",ISNUMBER(SEARCH("#",H1678)),AA1678&lt;Config!$B$8,SUMPRODUCT(--ISNUMBER(SEARCH({"a";"b";"c";"d";"e";"f";"g";"h";"i";"j";"k";"l";"m";"n";"o";"p";"q";"r";"s";"t";"u";"v";"w";"x";"y";"z"},H1678)))&gt;0),"Invalid","Valid")</f>
        <v>Valid</v>
      </c>
      <c r="J1678" s="1" t="s">
        <v>12776</v>
      </c>
      <c r="K1678" s="1" t="s">
        <v>481</v>
      </c>
      <c r="L1678" s="1" t="s">
        <v>134</v>
      </c>
      <c r="M1678" s="1" t="s">
        <v>235</v>
      </c>
      <c r="N1678" s="1" t="s">
        <v>713</v>
      </c>
      <c r="O1678" s="1" t="s">
        <v>52</v>
      </c>
      <c r="P1678" t="s">
        <v>53</v>
      </c>
      <c r="Q1678" s="1" t="s">
        <v>197</v>
      </c>
      <c r="R1678" s="1" t="s">
        <v>198</v>
      </c>
      <c r="S1678" s="1" t="s">
        <v>12777</v>
      </c>
      <c r="T1678" s="1" t="s">
        <v>12778</v>
      </c>
      <c r="U1678" s="1" t="s">
        <v>12779</v>
      </c>
      <c r="V1678" s="1" t="s">
        <v>12780</v>
      </c>
      <c r="W1678" s="1" t="s">
        <v>202</v>
      </c>
      <c r="X1678" t="str">
        <f t="shared" si="183"/>
        <v>Complete</v>
      </c>
      <c r="Y1678">
        <f>MAX(0,100-IF(G1678="Invalid",Config!$B$5,0)-IF(I1678="Invalid",Config!$B$6,0)-IF(X1678="Incomplete",Config!$B$7,0)-IF(AF1678="Yes",Config!$B$37,0))</f>
        <v>100</v>
      </c>
      <c r="Z1678" s="1">
        <f>IF(OR(TRIM(B1678)="",COUNTIF(Config!$B$15:$B$19,B1678)&gt;0),1,0)+IF(OR(TRIM(C1678)="",COUNTIF(Config!$B$15:$B$19,C1678)&gt;0),1,0)+IF(OR(TRIM(F1678)="",COUNTIF(Config!$B$15:$B$19,F1678)&gt;0),1,0)+IF(OR(TRIM(H1678)="",COUNTIF(Config!$B$15:$B$19,H1678)&gt;0),1,0)+IF(OR(TRIM(E1678)="",COUNTIF(Config!$B$15:$B$19,E1678)&gt;0),1,0)+IF(OR(TRIM(K1678)="",COUNTIF(Config!$B$15:$B$19,K1678)&gt;0),1,0)+IF(OR(TRIM(P1678)="",COUNTIF(Config!$B$15:$B$19,P1678)&gt;0),1,0)+IF(OR(TRIM(R1678)="",COUNTIF(Config!$B$15:$B$19,R1678)&gt;0),1,0)</f>
        <v>0</v>
      </c>
      <c r="AA1678" s="1" cm="1">
        <f t="array" ref="AA1678">SUMPRODUCT(LEN(H1678)-LEN(SUBSTITUTE(H1678,{"0";"1";"2";"3";"4";"5";"6";"7";"8";"9"},"")))</f>
        <v>12</v>
      </c>
      <c r="AC1678" t="str">
        <f t="shared" si="184"/>
        <v/>
      </c>
      <c r="AD1678">
        <f t="shared" si="185"/>
        <v>1</v>
      </c>
      <c r="AE1678">
        <f t="shared" si="186"/>
        <v>1</v>
      </c>
      <c r="AF1678" t="str">
        <f t="shared" si="187"/>
        <v>No</v>
      </c>
      <c r="AG1678">
        <f t="shared" ca="1" si="188"/>
        <v>411</v>
      </c>
      <c r="AH1678" t="str">
        <f ca="1">IF(OR(V1678="",AG1678=""),"Yes",IF(AG1678&gt;Config!$B$41,"Yes","No"))</f>
        <v>Yes</v>
      </c>
    </row>
    <row r="1679" spans="1:34" x14ac:dyDescent="0.25">
      <c r="A1679" s="1" t="s">
        <v>12781</v>
      </c>
      <c r="B1679" s="1" t="s">
        <v>259</v>
      </c>
      <c r="C1679" s="1" t="s">
        <v>524</v>
      </c>
      <c r="D1679" s="1" t="s">
        <v>12782</v>
      </c>
      <c r="E1679" s="1" t="s">
        <v>34527</v>
      </c>
      <c r="F1679" s="1" t="s">
        <v>12783</v>
      </c>
      <c r="G1679" t="str">
        <f t="shared" si="182"/>
        <v>Valid</v>
      </c>
      <c r="H1679" s="1" t="s">
        <v>12784</v>
      </c>
      <c r="I1679" t="str" cm="1">
        <f t="array" ref="I1679">IF(OR(TRIM(H1679)="",ISNUMBER(SEARCH("#",H1679)),AA1679&lt;Config!$B$8,SUMPRODUCT(--ISNUMBER(SEARCH({"a";"b";"c";"d";"e";"f";"g";"h";"i";"j";"k";"l";"m";"n";"o";"p";"q";"r";"s";"t";"u";"v";"w";"x";"y";"z"},H1679)))&gt;0),"Invalid","Valid")</f>
        <v>Valid</v>
      </c>
      <c r="J1679" s="1" t="s">
        <v>12785</v>
      </c>
      <c r="K1679" s="1" t="s">
        <v>516</v>
      </c>
      <c r="L1679" s="1" t="s">
        <v>265</v>
      </c>
      <c r="M1679" s="1" t="s">
        <v>135</v>
      </c>
      <c r="N1679" s="1" t="s">
        <v>148</v>
      </c>
      <c r="O1679" s="1" t="s">
        <v>180</v>
      </c>
      <c r="P1679" t="s">
        <v>33</v>
      </c>
      <c r="Q1679" s="1" t="s">
        <v>119</v>
      </c>
      <c r="R1679" s="1" t="s">
        <v>35</v>
      </c>
      <c r="S1679" s="1" t="s">
        <v>10482</v>
      </c>
      <c r="T1679" s="1" t="s">
        <v>12786</v>
      </c>
      <c r="U1679" s="1" t="s">
        <v>4322</v>
      </c>
      <c r="V1679" s="1" t="s">
        <v>140</v>
      </c>
      <c r="W1679" s="1" t="s">
        <v>40</v>
      </c>
      <c r="X1679" t="str">
        <f t="shared" si="183"/>
        <v>Complete</v>
      </c>
      <c r="Y1679">
        <f>MAX(0,100-IF(G1679="Invalid",Config!$B$5,0)-IF(I1679="Invalid",Config!$B$6,0)-IF(X1679="Incomplete",Config!$B$7,0)-IF(AF1679="Yes",Config!$B$37,0))</f>
        <v>100</v>
      </c>
      <c r="Z1679" s="1">
        <f>IF(OR(TRIM(B1679)="",COUNTIF(Config!$B$15:$B$19,B1679)&gt;0),1,0)+IF(OR(TRIM(C1679)="",COUNTIF(Config!$B$15:$B$19,C1679)&gt;0),1,0)+IF(OR(TRIM(F1679)="",COUNTIF(Config!$B$15:$B$19,F1679)&gt;0),1,0)+IF(OR(TRIM(H1679)="",COUNTIF(Config!$B$15:$B$19,H1679)&gt;0),1,0)+IF(OR(TRIM(E1679)="",COUNTIF(Config!$B$15:$B$19,E1679)&gt;0),1,0)+IF(OR(TRIM(K1679)="",COUNTIF(Config!$B$15:$B$19,K1679)&gt;0),1,0)+IF(OR(TRIM(P1679)="",COUNTIF(Config!$B$15:$B$19,P1679)&gt;0),1,0)+IF(OR(TRIM(R1679)="",COUNTIF(Config!$B$15:$B$19,R1679)&gt;0),1,0)</f>
        <v>0</v>
      </c>
      <c r="AA1679" s="1" cm="1">
        <f t="array" ref="AA1679">SUMPRODUCT(LEN(H1679)-LEN(SUBSTITUTE(H1679,{"0";"1";"2";"3";"4";"5";"6";"7";"8";"9"},"")))</f>
        <v>10</v>
      </c>
      <c r="AC1679" t="str">
        <f t="shared" si="184"/>
        <v/>
      </c>
      <c r="AD1679">
        <f t="shared" si="185"/>
        <v>1</v>
      </c>
      <c r="AE1679">
        <f t="shared" si="186"/>
        <v>1</v>
      </c>
      <c r="AF1679" t="str">
        <f t="shared" si="187"/>
        <v>No</v>
      </c>
      <c r="AG1679">
        <f t="shared" ca="1" si="188"/>
        <v>37</v>
      </c>
      <c r="AH1679" t="str">
        <f ca="1">IF(OR(V1679="",AG1679=""),"Yes",IF(AG1679&gt;Config!$B$41,"Yes","No"))</f>
        <v>No</v>
      </c>
    </row>
    <row r="1680" spans="1:34" x14ac:dyDescent="0.25">
      <c r="A1680" s="1" t="s">
        <v>12787</v>
      </c>
      <c r="B1680" s="1" t="s">
        <v>1957</v>
      </c>
      <c r="C1680" s="1" t="s">
        <v>1389</v>
      </c>
      <c r="D1680" s="1" t="s">
        <v>12788</v>
      </c>
      <c r="E1680" s="1" t="s">
        <v>34377</v>
      </c>
      <c r="F1680" s="1" t="s">
        <v>12789</v>
      </c>
      <c r="G1680" t="str">
        <f t="shared" si="182"/>
        <v>Valid</v>
      </c>
      <c r="H1680" s="1" t="s">
        <v>12790</v>
      </c>
      <c r="I1680" t="str" cm="1">
        <f t="array" ref="I1680">IF(OR(TRIM(H1680)="",ISNUMBER(SEARCH("#",H1680)),AA1680&lt;Config!$B$8,SUMPRODUCT(--ISNUMBER(SEARCH({"a";"b";"c";"d";"e";"f";"g";"h";"i";"j";"k";"l";"m";"n";"o";"p";"q";"r";"s";"t";"u";"v";"w";"x";"y";"z"},H1680)))&gt;0),"Invalid","Valid")</f>
        <v>Valid</v>
      </c>
      <c r="J1680" s="1" t="s">
        <v>12791</v>
      </c>
      <c r="K1680" s="1" t="s">
        <v>210</v>
      </c>
      <c r="L1680" s="1" t="s">
        <v>49</v>
      </c>
      <c r="M1680" s="1" t="s">
        <v>135</v>
      </c>
      <c r="N1680" s="1" t="s">
        <v>68</v>
      </c>
      <c r="O1680" s="1" t="s">
        <v>52</v>
      </c>
      <c r="P1680" t="s">
        <v>328</v>
      </c>
      <c r="Q1680" s="1" t="s">
        <v>1046</v>
      </c>
      <c r="R1680" s="1" t="s">
        <v>12792</v>
      </c>
      <c r="S1680" s="1" t="s">
        <v>9225</v>
      </c>
      <c r="T1680" s="1" t="s">
        <v>12793</v>
      </c>
      <c r="U1680" s="1" t="s">
        <v>3342</v>
      </c>
      <c r="V1680" s="1" t="s">
        <v>12794</v>
      </c>
      <c r="W1680" s="1" t="s">
        <v>60</v>
      </c>
      <c r="X1680" t="str">
        <f t="shared" si="183"/>
        <v>Complete</v>
      </c>
      <c r="Y1680">
        <f>MAX(0,100-IF(G1680="Invalid",Config!$B$5,0)-IF(I1680="Invalid",Config!$B$6,0)-IF(X1680="Incomplete",Config!$B$7,0)-IF(AF1680="Yes",Config!$B$37,0))</f>
        <v>100</v>
      </c>
      <c r="Z1680" s="1">
        <f>IF(OR(TRIM(B1680)="",COUNTIF(Config!$B$15:$B$19,B1680)&gt;0),1,0)+IF(OR(TRIM(C1680)="",COUNTIF(Config!$B$15:$B$19,C1680)&gt;0),1,0)+IF(OR(TRIM(F1680)="",COUNTIF(Config!$B$15:$B$19,F1680)&gt;0),1,0)+IF(OR(TRIM(H1680)="",COUNTIF(Config!$B$15:$B$19,H1680)&gt;0),1,0)+IF(OR(TRIM(E1680)="",COUNTIF(Config!$B$15:$B$19,E1680)&gt;0),1,0)+IF(OR(TRIM(K1680)="",COUNTIF(Config!$B$15:$B$19,K1680)&gt;0),1,0)+IF(OR(TRIM(P1680)="",COUNTIF(Config!$B$15:$B$19,P1680)&gt;0),1,0)+IF(OR(TRIM(R1680)="",COUNTIF(Config!$B$15:$B$19,R1680)&gt;0),1,0)</f>
        <v>0</v>
      </c>
      <c r="AA1680" s="1" cm="1">
        <f t="array" ref="AA1680">SUMPRODUCT(LEN(H1680)-LEN(SUBSTITUTE(H1680,{"0";"1";"2";"3";"4";"5";"6";"7";"8";"9"},"")))</f>
        <v>11</v>
      </c>
      <c r="AC1680" t="str">
        <f t="shared" si="184"/>
        <v/>
      </c>
      <c r="AD1680">
        <f t="shared" si="185"/>
        <v>1</v>
      </c>
      <c r="AE1680">
        <f t="shared" si="186"/>
        <v>1</v>
      </c>
      <c r="AF1680" t="str">
        <f t="shared" si="187"/>
        <v>No</v>
      </c>
      <c r="AG1680">
        <f t="shared" ca="1" si="188"/>
        <v>713</v>
      </c>
      <c r="AH1680" t="str">
        <f ca="1">IF(OR(V1680="",AG1680=""),"Yes",IF(AG1680&gt;Config!$B$41,"Yes","No"))</f>
        <v>Yes</v>
      </c>
    </row>
    <row r="1681" spans="1:34" x14ac:dyDescent="0.25">
      <c r="A1681" s="1" t="s">
        <v>12795</v>
      </c>
      <c r="B1681" s="1" t="s">
        <v>1957</v>
      </c>
      <c r="C1681" s="1" t="s">
        <v>420</v>
      </c>
      <c r="D1681" s="1" t="s">
        <v>8743</v>
      </c>
      <c r="E1681" s="1" t="s">
        <v>34202</v>
      </c>
      <c r="F1681" s="1" t="s">
        <v>12796</v>
      </c>
      <c r="G1681" t="str">
        <f t="shared" si="182"/>
        <v>Valid</v>
      </c>
      <c r="H1681" s="1" t="s">
        <v>12797</v>
      </c>
      <c r="I1681" t="str" cm="1">
        <f t="array" ref="I1681">IF(OR(TRIM(H1681)="",ISNUMBER(SEARCH("#",H1681)),AA1681&lt;Config!$B$8,SUMPRODUCT(--ISNUMBER(SEARCH({"a";"b";"c";"d";"e";"f";"g";"h";"i";"j";"k";"l";"m";"n";"o";"p";"q";"r";"s";"t";"u";"v";"w";"x";"y";"z"},H1681)))&gt;0),"Invalid","Valid")</f>
        <v>Valid</v>
      </c>
      <c r="J1681" s="1" t="s">
        <v>12798</v>
      </c>
      <c r="K1681" s="1" t="s">
        <v>195</v>
      </c>
      <c r="L1681" s="1" t="s">
        <v>49</v>
      </c>
      <c r="M1681" s="1" t="s">
        <v>33827</v>
      </c>
      <c r="N1681" s="1" t="s">
        <v>148</v>
      </c>
      <c r="O1681" s="1" t="s">
        <v>69</v>
      </c>
      <c r="P1681" t="s">
        <v>53</v>
      </c>
      <c r="Q1681" s="1" t="s">
        <v>55</v>
      </c>
      <c r="R1681" s="1" t="s">
        <v>197</v>
      </c>
      <c r="S1681" s="1" t="s">
        <v>12799</v>
      </c>
      <c r="T1681" s="1" t="s">
        <v>12800</v>
      </c>
      <c r="U1681" s="1" t="s">
        <v>1255</v>
      </c>
      <c r="V1681" s="1" t="s">
        <v>140</v>
      </c>
      <c r="W1681" s="1" t="s">
        <v>125</v>
      </c>
      <c r="X1681" t="str">
        <f t="shared" si="183"/>
        <v>Complete</v>
      </c>
      <c r="Y1681">
        <f>MAX(0,100-IF(G1681="Invalid",Config!$B$5,0)-IF(I1681="Invalid",Config!$B$6,0)-IF(X1681="Incomplete",Config!$B$7,0)-IF(AF1681="Yes",Config!$B$37,0))</f>
        <v>100</v>
      </c>
      <c r="Z1681" s="1">
        <f>IF(OR(TRIM(B1681)="",COUNTIF(Config!$B$15:$B$19,B1681)&gt;0),1,0)+IF(OR(TRIM(C1681)="",COUNTIF(Config!$B$15:$B$19,C1681)&gt;0),1,0)+IF(OR(TRIM(F1681)="",COUNTIF(Config!$B$15:$B$19,F1681)&gt;0),1,0)+IF(OR(TRIM(H1681)="",COUNTIF(Config!$B$15:$B$19,H1681)&gt;0),1,0)+IF(OR(TRIM(E1681)="",COUNTIF(Config!$B$15:$B$19,E1681)&gt;0),1,0)+IF(OR(TRIM(K1681)="",COUNTIF(Config!$B$15:$B$19,K1681)&gt;0),1,0)+IF(OR(TRIM(P1681)="",COUNTIF(Config!$B$15:$B$19,P1681)&gt;0),1,0)+IF(OR(TRIM(R1681)="",COUNTIF(Config!$B$15:$B$19,R1681)&gt;0),1,0)</f>
        <v>0</v>
      </c>
      <c r="AA1681" s="1" cm="1">
        <f t="array" ref="AA1681">SUMPRODUCT(LEN(H1681)-LEN(SUBSTITUTE(H1681,{"0";"1";"2";"3";"4";"5";"6";"7";"8";"9"},"")))</f>
        <v>10</v>
      </c>
      <c r="AC1681" t="str">
        <f t="shared" si="184"/>
        <v/>
      </c>
      <c r="AD1681">
        <f t="shared" si="185"/>
        <v>1</v>
      </c>
      <c r="AE1681">
        <f t="shared" si="186"/>
        <v>1</v>
      </c>
      <c r="AF1681" t="str">
        <f t="shared" si="187"/>
        <v>No</v>
      </c>
      <c r="AG1681">
        <f t="shared" ca="1" si="188"/>
        <v>37</v>
      </c>
      <c r="AH1681" t="str">
        <f ca="1">IF(OR(V1681="",AG1681=""),"Yes",IF(AG1681&gt;Config!$B$41,"Yes","No"))</f>
        <v>No</v>
      </c>
    </row>
    <row r="1682" spans="1:34" x14ac:dyDescent="0.25">
      <c r="A1682" s="1" t="s">
        <v>12801</v>
      </c>
      <c r="B1682" s="1" t="s">
        <v>1185</v>
      </c>
      <c r="C1682" s="1" t="s">
        <v>128</v>
      </c>
      <c r="D1682" s="1" t="s">
        <v>12802</v>
      </c>
      <c r="E1682" s="1" t="s">
        <v>298</v>
      </c>
      <c r="F1682" s="1" t="s">
        <v>12803</v>
      </c>
      <c r="G1682" t="str">
        <f t="shared" si="182"/>
        <v>Valid</v>
      </c>
      <c r="H1682" s="1" t="s">
        <v>12804</v>
      </c>
      <c r="I1682" t="str" cm="1">
        <f t="array" ref="I1682">IF(OR(TRIM(H1682)="",ISNUMBER(SEARCH("#",H1682)),AA1682&lt;Config!$B$8,SUMPRODUCT(--ISNUMBER(SEARCH({"a";"b";"c";"d";"e";"f";"g";"h";"i";"j";"k";"l";"m";"n";"o";"p";"q";"r";"s";"t";"u";"v";"w";"x";"y";"z"},H1682)))&gt;0),"Invalid","Valid")</f>
        <v>Valid</v>
      </c>
      <c r="J1682" s="1" t="s">
        <v>12805</v>
      </c>
      <c r="K1682" s="1" t="s">
        <v>133</v>
      </c>
      <c r="L1682" s="1" t="s">
        <v>179</v>
      </c>
      <c r="M1682" s="1" t="s">
        <v>517</v>
      </c>
      <c r="N1682" s="1" t="s">
        <v>437</v>
      </c>
      <c r="O1682" s="1" t="s">
        <v>196</v>
      </c>
      <c r="P1682" t="s">
        <v>53</v>
      </c>
      <c r="Q1682" s="1" t="s">
        <v>197</v>
      </c>
      <c r="R1682" s="1" t="s">
        <v>70</v>
      </c>
      <c r="S1682" s="1" t="s">
        <v>12806</v>
      </c>
      <c r="T1682" s="1" t="s">
        <v>12807</v>
      </c>
      <c r="U1682" s="1" t="s">
        <v>2978</v>
      </c>
      <c r="V1682" s="1" t="s">
        <v>755</v>
      </c>
      <c r="W1682" s="1" t="s">
        <v>60</v>
      </c>
      <c r="X1682" t="str">
        <f t="shared" si="183"/>
        <v>Complete</v>
      </c>
      <c r="Y1682">
        <f>MAX(0,100-IF(G1682="Invalid",Config!$B$5,0)-IF(I1682="Invalid",Config!$B$6,0)-IF(X1682="Incomplete",Config!$B$7,0)-IF(AF1682="Yes",Config!$B$37,0))</f>
        <v>100</v>
      </c>
      <c r="Z1682" s="1">
        <f>IF(OR(TRIM(B1682)="",COUNTIF(Config!$B$15:$B$19,B1682)&gt;0),1,0)+IF(OR(TRIM(C1682)="",COUNTIF(Config!$B$15:$B$19,C1682)&gt;0),1,0)+IF(OR(TRIM(F1682)="",COUNTIF(Config!$B$15:$B$19,F1682)&gt;0),1,0)+IF(OR(TRIM(H1682)="",COUNTIF(Config!$B$15:$B$19,H1682)&gt;0),1,0)+IF(OR(TRIM(E1682)="",COUNTIF(Config!$B$15:$B$19,E1682)&gt;0),1,0)+IF(OR(TRIM(K1682)="",COUNTIF(Config!$B$15:$B$19,K1682)&gt;0),1,0)+IF(OR(TRIM(P1682)="",COUNTIF(Config!$B$15:$B$19,P1682)&gt;0),1,0)+IF(OR(TRIM(R1682)="",COUNTIF(Config!$B$15:$B$19,R1682)&gt;0),1,0)</f>
        <v>0</v>
      </c>
      <c r="AA1682" s="1" cm="1">
        <f t="array" ref="AA1682">SUMPRODUCT(LEN(H1682)-LEN(SUBSTITUTE(H1682,{"0";"1";"2";"3";"4";"5";"6";"7";"8";"9"},"")))</f>
        <v>12</v>
      </c>
      <c r="AC1682" t="str">
        <f t="shared" si="184"/>
        <v/>
      </c>
      <c r="AD1682">
        <f t="shared" si="185"/>
        <v>1</v>
      </c>
      <c r="AE1682">
        <f t="shared" si="186"/>
        <v>1</v>
      </c>
      <c r="AF1682" t="str">
        <f t="shared" si="187"/>
        <v>No</v>
      </c>
      <c r="AG1682">
        <f t="shared" ca="1" si="188"/>
        <v>410</v>
      </c>
      <c r="AH1682" t="str">
        <f ca="1">IF(OR(V1682="",AG1682=""),"Yes",IF(AG1682&gt;Config!$B$41,"Yes","No"))</f>
        <v>Yes</v>
      </c>
    </row>
    <row r="1683" spans="1:34" x14ac:dyDescent="0.25">
      <c r="A1683" s="1" t="s">
        <v>12808</v>
      </c>
      <c r="B1683" s="1" t="s">
        <v>1302</v>
      </c>
      <c r="C1683" s="1" t="s">
        <v>2104</v>
      </c>
      <c r="D1683" s="1" t="s">
        <v>12809</v>
      </c>
      <c r="E1683" s="1" t="s">
        <v>34630</v>
      </c>
      <c r="F1683" s="1" t="s">
        <v>12810</v>
      </c>
      <c r="G1683" t="str">
        <f t="shared" si="182"/>
        <v>Valid</v>
      </c>
      <c r="H1683" s="1" t="s">
        <v>12811</v>
      </c>
      <c r="I1683" t="str" cm="1">
        <f t="array" ref="I1683">IF(OR(TRIM(H1683)="",ISNUMBER(SEARCH("#",H1683)),AA1683&lt;Config!$B$8,SUMPRODUCT(--ISNUMBER(SEARCH({"a";"b";"c";"d";"e";"f";"g";"h";"i";"j";"k";"l";"m";"n";"o";"p";"q";"r";"s";"t";"u";"v";"w";"x";"y";"z"},H1683)))&gt;0),"Invalid","Valid")</f>
        <v>Valid</v>
      </c>
      <c r="J1683" s="1" t="s">
        <v>12812</v>
      </c>
      <c r="K1683" s="1" t="s">
        <v>481</v>
      </c>
      <c r="L1683" s="1" t="s">
        <v>84</v>
      </c>
      <c r="M1683" s="1" t="s">
        <v>165</v>
      </c>
      <c r="N1683" s="1" t="s">
        <v>437</v>
      </c>
      <c r="O1683" s="1" t="s">
        <v>69</v>
      </c>
      <c r="P1683" t="s">
        <v>53</v>
      </c>
      <c r="Q1683" s="1" t="s">
        <v>197</v>
      </c>
      <c r="R1683" s="1" t="s">
        <v>70</v>
      </c>
      <c r="S1683" s="1" t="s">
        <v>12813</v>
      </c>
      <c r="T1683" s="1" t="s">
        <v>12814</v>
      </c>
      <c r="U1683" s="1" t="s">
        <v>8509</v>
      </c>
      <c r="V1683" s="1" t="s">
        <v>1145</v>
      </c>
      <c r="W1683" s="1" t="s">
        <v>40</v>
      </c>
      <c r="X1683" t="str">
        <f t="shared" si="183"/>
        <v>Complete</v>
      </c>
      <c r="Y1683">
        <f>MAX(0,100-IF(G1683="Invalid",Config!$B$5,0)-IF(I1683="Invalid",Config!$B$6,0)-IF(X1683="Incomplete",Config!$B$7,0)-IF(AF1683="Yes",Config!$B$37,0))</f>
        <v>100</v>
      </c>
      <c r="Z1683" s="1">
        <f>IF(OR(TRIM(B1683)="",COUNTIF(Config!$B$15:$B$19,B1683)&gt;0),1,0)+IF(OR(TRIM(C1683)="",COUNTIF(Config!$B$15:$B$19,C1683)&gt;0),1,0)+IF(OR(TRIM(F1683)="",COUNTIF(Config!$B$15:$B$19,F1683)&gt;0),1,0)+IF(OR(TRIM(H1683)="",COUNTIF(Config!$B$15:$B$19,H1683)&gt;0),1,0)+IF(OR(TRIM(E1683)="",COUNTIF(Config!$B$15:$B$19,E1683)&gt;0),1,0)+IF(OR(TRIM(K1683)="",COUNTIF(Config!$B$15:$B$19,K1683)&gt;0),1,0)+IF(OR(TRIM(P1683)="",COUNTIF(Config!$B$15:$B$19,P1683)&gt;0),1,0)+IF(OR(TRIM(R1683)="",COUNTIF(Config!$B$15:$B$19,R1683)&gt;0),1,0)</f>
        <v>0</v>
      </c>
      <c r="AA1683" s="1" cm="1">
        <f t="array" ref="AA1683">SUMPRODUCT(LEN(H1683)-LEN(SUBSTITUTE(H1683,{"0";"1";"2";"3";"4";"5";"6";"7";"8";"9"},"")))</f>
        <v>10</v>
      </c>
      <c r="AC1683" t="str">
        <f t="shared" si="184"/>
        <v/>
      </c>
      <c r="AD1683">
        <f t="shared" si="185"/>
        <v>1</v>
      </c>
      <c r="AE1683">
        <f t="shared" si="186"/>
        <v>1</v>
      </c>
      <c r="AF1683" t="str">
        <f t="shared" si="187"/>
        <v>No</v>
      </c>
      <c r="AG1683">
        <f t="shared" ca="1" si="188"/>
        <v>37</v>
      </c>
      <c r="AH1683" t="str">
        <f ca="1">IF(OR(V1683="",AG1683=""),"Yes",IF(AG1683&gt;Config!$B$41,"Yes","No"))</f>
        <v>No</v>
      </c>
    </row>
    <row r="1684" spans="1:34" x14ac:dyDescent="0.25">
      <c r="A1684" s="1" t="s">
        <v>12815</v>
      </c>
      <c r="B1684" s="1" t="s">
        <v>597</v>
      </c>
      <c r="C1684" s="1" t="s">
        <v>985</v>
      </c>
      <c r="D1684" s="1" t="s">
        <v>12816</v>
      </c>
      <c r="E1684" s="1" t="s">
        <v>2178</v>
      </c>
      <c r="F1684" s="1" t="s">
        <v>12817</v>
      </c>
      <c r="G1684" t="str">
        <f t="shared" si="182"/>
        <v>Valid</v>
      </c>
      <c r="H1684" s="1" t="s">
        <v>12818</v>
      </c>
      <c r="I1684" t="str" cm="1">
        <f t="array" ref="I1684">IF(OR(TRIM(H1684)="",ISNUMBER(SEARCH("#",H1684)),AA1684&lt;Config!$B$8,SUMPRODUCT(--ISNUMBER(SEARCH({"a";"b";"c";"d";"e";"f";"g";"h";"i";"j";"k";"l";"m";"n";"o";"p";"q";"r";"s";"t";"u";"v";"w";"x";"y";"z"},H1684)))&gt;0),"Invalid","Valid")</f>
        <v>Valid</v>
      </c>
      <c r="J1684" s="1" t="s">
        <v>12819</v>
      </c>
      <c r="K1684" s="1" t="s">
        <v>178</v>
      </c>
      <c r="L1684" s="1" t="s">
        <v>29</v>
      </c>
      <c r="M1684" s="1" t="s">
        <v>103</v>
      </c>
      <c r="N1684" s="1" t="s">
        <v>86</v>
      </c>
      <c r="O1684" s="1" t="s">
        <v>266</v>
      </c>
      <c r="P1684" t="s">
        <v>344</v>
      </c>
      <c r="Q1684" s="1" t="s">
        <v>971</v>
      </c>
      <c r="R1684" s="1" t="s">
        <v>1141</v>
      </c>
      <c r="S1684" s="1" t="s">
        <v>12820</v>
      </c>
      <c r="T1684" s="1" t="s">
        <v>12821</v>
      </c>
      <c r="U1684" s="1" t="s">
        <v>11678</v>
      </c>
      <c r="V1684" s="1" t="s">
        <v>350</v>
      </c>
      <c r="W1684" s="1" t="s">
        <v>141</v>
      </c>
      <c r="X1684" t="str">
        <f t="shared" si="183"/>
        <v>Complete</v>
      </c>
      <c r="Y1684">
        <f>MAX(0,100-IF(G1684="Invalid",Config!$B$5,0)-IF(I1684="Invalid",Config!$B$6,0)-IF(X1684="Incomplete",Config!$B$7,0)-IF(AF1684="Yes",Config!$B$37,0))</f>
        <v>100</v>
      </c>
      <c r="Z1684" s="1">
        <f>IF(OR(TRIM(B1684)="",COUNTIF(Config!$B$15:$B$19,B1684)&gt;0),1,0)+IF(OR(TRIM(C1684)="",COUNTIF(Config!$B$15:$B$19,C1684)&gt;0),1,0)+IF(OR(TRIM(F1684)="",COUNTIF(Config!$B$15:$B$19,F1684)&gt;0),1,0)+IF(OR(TRIM(H1684)="",COUNTIF(Config!$B$15:$B$19,H1684)&gt;0),1,0)+IF(OR(TRIM(E1684)="",COUNTIF(Config!$B$15:$B$19,E1684)&gt;0),1,0)+IF(OR(TRIM(K1684)="",COUNTIF(Config!$B$15:$B$19,K1684)&gt;0),1,0)+IF(OR(TRIM(P1684)="",COUNTIF(Config!$B$15:$B$19,P1684)&gt;0),1,0)+IF(OR(TRIM(R1684)="",COUNTIF(Config!$B$15:$B$19,R1684)&gt;0),1,0)</f>
        <v>0</v>
      </c>
      <c r="AA1684" s="1" cm="1">
        <f t="array" ref="AA1684">SUMPRODUCT(LEN(H1684)-LEN(SUBSTITUTE(H1684,{"0";"1";"2";"3";"4";"5";"6";"7";"8";"9"},"")))</f>
        <v>11</v>
      </c>
      <c r="AC1684" t="str">
        <f t="shared" si="184"/>
        <v/>
      </c>
      <c r="AD1684">
        <f t="shared" si="185"/>
        <v>1</v>
      </c>
      <c r="AE1684">
        <f t="shared" si="186"/>
        <v>1</v>
      </c>
      <c r="AF1684" t="str">
        <f t="shared" si="187"/>
        <v>No</v>
      </c>
      <c r="AG1684">
        <f t="shared" ca="1" si="188"/>
        <v>331</v>
      </c>
      <c r="AH1684" t="str">
        <f ca="1">IF(OR(V1684="",AG1684=""),"Yes",IF(AG1684&gt;Config!$B$41,"Yes","No"))</f>
        <v>No</v>
      </c>
    </row>
    <row r="1685" spans="1:34" x14ac:dyDescent="0.25">
      <c r="A1685" s="1" t="s">
        <v>12822</v>
      </c>
      <c r="B1685" s="1" t="s">
        <v>488</v>
      </c>
      <c r="C1685" s="1" t="s">
        <v>43</v>
      </c>
      <c r="D1685" s="1" t="s">
        <v>12823</v>
      </c>
      <c r="E1685" s="1" t="s">
        <v>34755</v>
      </c>
      <c r="F1685" s="1" t="s">
        <v>12824</v>
      </c>
      <c r="G1685" t="str">
        <f t="shared" si="182"/>
        <v>Valid</v>
      </c>
      <c r="H1685" s="1" t="s">
        <v>12825</v>
      </c>
      <c r="I1685" t="str" cm="1">
        <f t="array" ref="I1685">IF(OR(TRIM(H1685)="",ISNUMBER(SEARCH("#",H1685)),AA1685&lt;Config!$B$8,SUMPRODUCT(--ISNUMBER(SEARCH({"a";"b";"c";"d";"e";"f";"g";"h";"i";"j";"k";"l";"m";"n";"o";"p";"q";"r";"s";"t";"u";"v";"w";"x";"y";"z"},H1685)))&gt;0),"Invalid","Valid")</f>
        <v>Valid</v>
      </c>
      <c r="J1685" s="1" t="s">
        <v>12826</v>
      </c>
      <c r="K1685" s="1" t="s">
        <v>625</v>
      </c>
      <c r="L1685" s="1" t="s">
        <v>450</v>
      </c>
      <c r="M1685" s="1" t="s">
        <v>118</v>
      </c>
      <c r="N1685" s="1" t="s">
        <v>252</v>
      </c>
      <c r="O1685" s="1" t="s">
        <v>69</v>
      </c>
      <c r="P1685" t="s">
        <v>33</v>
      </c>
      <c r="Q1685" s="1" t="s">
        <v>1099</v>
      </c>
      <c r="R1685" s="1" t="s">
        <v>120</v>
      </c>
      <c r="S1685" s="1" t="s">
        <v>9011</v>
      </c>
      <c r="T1685" s="1" t="s">
        <v>12827</v>
      </c>
      <c r="U1685" s="1" t="s">
        <v>12828</v>
      </c>
      <c r="V1685" s="1" t="s">
        <v>2547</v>
      </c>
      <c r="W1685" s="1" t="s">
        <v>293</v>
      </c>
      <c r="X1685" t="str">
        <f t="shared" si="183"/>
        <v>Complete</v>
      </c>
      <c r="Y1685">
        <f>MAX(0,100-IF(G1685="Invalid",Config!$B$5,0)-IF(I1685="Invalid",Config!$B$6,0)-IF(X1685="Incomplete",Config!$B$7,0)-IF(AF1685="Yes",Config!$B$37,0))</f>
        <v>100</v>
      </c>
      <c r="Z1685" s="1">
        <f>IF(OR(TRIM(B1685)="",COUNTIF(Config!$B$15:$B$19,B1685)&gt;0),1,0)+IF(OR(TRIM(C1685)="",COUNTIF(Config!$B$15:$B$19,C1685)&gt;0),1,0)+IF(OR(TRIM(F1685)="",COUNTIF(Config!$B$15:$B$19,F1685)&gt;0),1,0)+IF(OR(TRIM(H1685)="",COUNTIF(Config!$B$15:$B$19,H1685)&gt;0),1,0)+IF(OR(TRIM(E1685)="",COUNTIF(Config!$B$15:$B$19,E1685)&gt;0),1,0)+IF(OR(TRIM(K1685)="",COUNTIF(Config!$B$15:$B$19,K1685)&gt;0),1,0)+IF(OR(TRIM(P1685)="",COUNTIF(Config!$B$15:$B$19,P1685)&gt;0),1,0)+IF(OR(TRIM(R1685)="",COUNTIF(Config!$B$15:$B$19,R1685)&gt;0),1,0)</f>
        <v>0</v>
      </c>
      <c r="AA1685" s="1" cm="1">
        <f t="array" ref="AA1685">SUMPRODUCT(LEN(H1685)-LEN(SUBSTITUTE(H1685,{"0";"1";"2";"3";"4";"5";"6";"7";"8";"9"},"")))</f>
        <v>10</v>
      </c>
      <c r="AC1685" t="str">
        <f t="shared" si="184"/>
        <v/>
      </c>
      <c r="AD1685">
        <f t="shared" si="185"/>
        <v>1</v>
      </c>
      <c r="AE1685">
        <f t="shared" si="186"/>
        <v>1</v>
      </c>
      <c r="AF1685" t="str">
        <f t="shared" si="187"/>
        <v>No</v>
      </c>
      <c r="AG1685">
        <f t="shared" ca="1" si="188"/>
        <v>270</v>
      </c>
      <c r="AH1685" t="str">
        <f ca="1">IF(OR(V1685="",AG1685=""),"Yes",IF(AG1685&gt;Config!$B$41,"Yes","No"))</f>
        <v>No</v>
      </c>
    </row>
    <row r="1686" spans="1:34" x14ac:dyDescent="0.25">
      <c r="A1686" s="1" t="s">
        <v>12829</v>
      </c>
      <c r="B1686" s="1" t="s">
        <v>1068</v>
      </c>
      <c r="C1686" s="1" t="s">
        <v>985</v>
      </c>
      <c r="D1686" s="1" t="s">
        <v>12830</v>
      </c>
      <c r="E1686" s="1" t="s">
        <v>34756</v>
      </c>
      <c r="F1686" s="1" t="s">
        <v>34757</v>
      </c>
      <c r="G1686" t="str">
        <f t="shared" si="182"/>
        <v>Valid</v>
      </c>
      <c r="H1686" s="1" t="s">
        <v>12831</v>
      </c>
      <c r="I1686" t="str" cm="1">
        <f t="array" ref="I1686">IF(OR(TRIM(H1686)="",ISNUMBER(SEARCH("#",H1686)),AA1686&lt;Config!$B$8,SUMPRODUCT(--ISNUMBER(SEARCH({"a";"b";"c";"d";"e";"f";"g";"h";"i";"j";"k";"l";"m";"n";"o";"p";"q";"r";"s";"t";"u";"v";"w";"x";"y";"z"},H1686)))&gt;0),"Invalid","Valid")</f>
        <v>Valid</v>
      </c>
      <c r="J1686" s="1" t="s">
        <v>12832</v>
      </c>
      <c r="K1686" s="1" t="s">
        <v>378</v>
      </c>
      <c r="L1686" s="1" t="s">
        <v>134</v>
      </c>
      <c r="M1686" s="1" t="s">
        <v>50</v>
      </c>
      <c r="N1686" s="1" t="s">
        <v>437</v>
      </c>
      <c r="O1686" s="1" t="s">
        <v>52</v>
      </c>
      <c r="P1686" t="s">
        <v>53</v>
      </c>
      <c r="Q1686" s="1" t="s">
        <v>181</v>
      </c>
      <c r="R1686" s="1" t="s">
        <v>198</v>
      </c>
      <c r="S1686" s="1" t="s">
        <v>12833</v>
      </c>
      <c r="T1686" s="1" t="s">
        <v>12834</v>
      </c>
      <c r="U1686" s="1" t="s">
        <v>139</v>
      </c>
      <c r="V1686" s="1" t="s">
        <v>140</v>
      </c>
      <c r="W1686" s="1" t="s">
        <v>293</v>
      </c>
      <c r="X1686" t="str">
        <f t="shared" si="183"/>
        <v>Complete</v>
      </c>
      <c r="Y1686">
        <f>MAX(0,100-IF(G1686="Invalid",Config!$B$5,0)-IF(I1686="Invalid",Config!$B$6,0)-IF(X1686="Incomplete",Config!$B$7,0)-IF(AF1686="Yes",Config!$B$37,0))</f>
        <v>100</v>
      </c>
      <c r="Z1686" s="1">
        <f>IF(OR(TRIM(B1686)="",COUNTIF(Config!$B$15:$B$19,B1686)&gt;0),1,0)+IF(OR(TRIM(C1686)="",COUNTIF(Config!$B$15:$B$19,C1686)&gt;0),1,0)+IF(OR(TRIM(F1686)="",COUNTIF(Config!$B$15:$B$19,F1686)&gt;0),1,0)+IF(OR(TRIM(H1686)="",COUNTIF(Config!$B$15:$B$19,H1686)&gt;0),1,0)+IF(OR(TRIM(E1686)="",COUNTIF(Config!$B$15:$B$19,E1686)&gt;0),1,0)+IF(OR(TRIM(K1686)="",COUNTIF(Config!$B$15:$B$19,K1686)&gt;0),1,0)+IF(OR(TRIM(P1686)="",COUNTIF(Config!$B$15:$B$19,P1686)&gt;0),1,0)+IF(OR(TRIM(R1686)="",COUNTIF(Config!$B$15:$B$19,R1686)&gt;0),1,0)</f>
        <v>0</v>
      </c>
      <c r="AA1686" s="1" cm="1">
        <f t="array" ref="AA1686">SUMPRODUCT(LEN(H1686)-LEN(SUBSTITUTE(H1686,{"0";"1";"2";"3";"4";"5";"6";"7";"8";"9"},"")))</f>
        <v>12</v>
      </c>
      <c r="AC1686" t="str">
        <f t="shared" si="184"/>
        <v/>
      </c>
      <c r="AD1686">
        <f t="shared" si="185"/>
        <v>1</v>
      </c>
      <c r="AE1686">
        <f t="shared" si="186"/>
        <v>1</v>
      </c>
      <c r="AF1686" t="str">
        <f t="shared" si="187"/>
        <v>No</v>
      </c>
      <c r="AG1686">
        <f t="shared" ca="1" si="188"/>
        <v>37</v>
      </c>
      <c r="AH1686" t="str">
        <f ca="1">IF(OR(V1686="",AG1686=""),"Yes",IF(AG1686&gt;Config!$B$41,"Yes","No"))</f>
        <v>No</v>
      </c>
    </row>
    <row r="1687" spans="1:34" x14ac:dyDescent="0.25">
      <c r="A1687" s="1" t="s">
        <v>12835</v>
      </c>
      <c r="B1687" s="1" t="s">
        <v>1441</v>
      </c>
      <c r="C1687" s="1" t="s">
        <v>861</v>
      </c>
      <c r="D1687" s="1" t="s">
        <v>12836</v>
      </c>
      <c r="E1687" s="1" t="s">
        <v>34702</v>
      </c>
      <c r="F1687" s="1" t="s">
        <v>12837</v>
      </c>
      <c r="G1687" t="str">
        <f t="shared" si="182"/>
        <v>Valid</v>
      </c>
      <c r="H1687" s="1" t="s">
        <v>12838</v>
      </c>
      <c r="I1687" t="str" cm="1">
        <f t="array" ref="I1687">IF(OR(TRIM(H1687)="",ISNUMBER(SEARCH("#",H1687)),AA1687&lt;Config!$B$8,SUMPRODUCT(--ISNUMBER(SEARCH({"a";"b";"c";"d";"e";"f";"g";"h";"i";"j";"k";"l";"m";"n";"o";"p";"q";"r";"s";"t";"u";"v";"w";"x";"y";"z"},H1687)))&gt;0),"Invalid","Valid")</f>
        <v>Valid</v>
      </c>
      <c r="J1687" s="1" t="s">
        <v>12839</v>
      </c>
      <c r="K1687" s="1" t="s">
        <v>504</v>
      </c>
      <c r="L1687" s="1" t="s">
        <v>265</v>
      </c>
      <c r="M1687" s="1" t="s">
        <v>50</v>
      </c>
      <c r="N1687" s="1" t="s">
        <v>252</v>
      </c>
      <c r="O1687" s="1" t="s">
        <v>180</v>
      </c>
      <c r="P1687" t="s">
        <v>53</v>
      </c>
      <c r="Q1687" s="1" t="s">
        <v>181</v>
      </c>
      <c r="R1687" s="1" t="s">
        <v>415</v>
      </c>
      <c r="S1687" s="1" t="s">
        <v>10467</v>
      </c>
      <c r="T1687" s="1" t="s">
        <v>12840</v>
      </c>
      <c r="U1687" s="1" t="s">
        <v>1424</v>
      </c>
      <c r="V1687" s="1" t="s">
        <v>1050</v>
      </c>
      <c r="W1687" s="1" t="s">
        <v>60</v>
      </c>
      <c r="X1687" t="str">
        <f t="shared" si="183"/>
        <v>Complete</v>
      </c>
      <c r="Y1687">
        <f>MAX(0,100-IF(G1687="Invalid",Config!$B$5,0)-IF(I1687="Invalid",Config!$B$6,0)-IF(X1687="Incomplete",Config!$B$7,0)-IF(AF1687="Yes",Config!$B$37,0))</f>
        <v>100</v>
      </c>
      <c r="Z1687" s="1">
        <f>IF(OR(TRIM(B1687)="",COUNTIF(Config!$B$15:$B$19,B1687)&gt;0),1,0)+IF(OR(TRIM(C1687)="",COUNTIF(Config!$B$15:$B$19,C1687)&gt;0),1,0)+IF(OR(TRIM(F1687)="",COUNTIF(Config!$B$15:$B$19,F1687)&gt;0),1,0)+IF(OR(TRIM(H1687)="",COUNTIF(Config!$B$15:$B$19,H1687)&gt;0),1,0)+IF(OR(TRIM(E1687)="",COUNTIF(Config!$B$15:$B$19,E1687)&gt;0),1,0)+IF(OR(TRIM(K1687)="",COUNTIF(Config!$B$15:$B$19,K1687)&gt;0),1,0)+IF(OR(TRIM(P1687)="",COUNTIF(Config!$B$15:$B$19,P1687)&gt;0),1,0)+IF(OR(TRIM(R1687)="",COUNTIF(Config!$B$15:$B$19,R1687)&gt;0),1,0)</f>
        <v>0</v>
      </c>
      <c r="AA1687" s="1" cm="1">
        <f t="array" ref="AA1687">SUMPRODUCT(LEN(H1687)-LEN(SUBSTITUTE(H1687,{"0";"1";"2";"3";"4";"5";"6";"7";"8";"9"},"")))</f>
        <v>12</v>
      </c>
      <c r="AC1687" t="str">
        <f t="shared" si="184"/>
        <v/>
      </c>
      <c r="AD1687">
        <f t="shared" si="185"/>
        <v>1</v>
      </c>
      <c r="AE1687">
        <f t="shared" si="186"/>
        <v>1</v>
      </c>
      <c r="AF1687" t="str">
        <f t="shared" si="187"/>
        <v>No</v>
      </c>
      <c r="AG1687">
        <f t="shared" ca="1" si="188"/>
        <v>37</v>
      </c>
      <c r="AH1687" t="str">
        <f ca="1">IF(OR(V1687="",AG1687=""),"Yes",IF(AG1687&gt;Config!$B$41,"Yes","No"))</f>
        <v>No</v>
      </c>
    </row>
    <row r="1688" spans="1:34" x14ac:dyDescent="0.25">
      <c r="A1688" s="1" t="s">
        <v>12841</v>
      </c>
      <c r="B1688" s="1" t="s">
        <v>1450</v>
      </c>
      <c r="C1688" s="1" t="s">
        <v>535</v>
      </c>
      <c r="D1688" s="1" t="s">
        <v>12842</v>
      </c>
      <c r="E1688" s="1" t="s">
        <v>34758</v>
      </c>
      <c r="F1688" s="1" t="s">
        <v>12843</v>
      </c>
      <c r="G1688" t="str">
        <f t="shared" si="182"/>
        <v>Valid</v>
      </c>
      <c r="H1688" s="1" t="s">
        <v>12844</v>
      </c>
      <c r="I1688" t="str" cm="1">
        <f t="array" ref="I1688">IF(OR(TRIM(H1688)="",ISNUMBER(SEARCH("#",H1688)),AA1688&lt;Config!$B$8,SUMPRODUCT(--ISNUMBER(SEARCH({"a";"b";"c";"d";"e";"f";"g";"h";"i";"j";"k";"l";"m";"n";"o";"p";"q";"r";"s";"t";"u";"v";"w";"x";"y";"z"},H1688)))&gt;0),"Invalid","Valid")</f>
        <v>Valid</v>
      </c>
      <c r="J1688" s="1" t="s">
        <v>12845</v>
      </c>
      <c r="K1688" s="1" t="s">
        <v>378</v>
      </c>
      <c r="L1688" s="1" t="s">
        <v>84</v>
      </c>
      <c r="M1688" s="1" t="s">
        <v>343</v>
      </c>
      <c r="N1688" s="1" t="s">
        <v>713</v>
      </c>
      <c r="O1688" s="1" t="s">
        <v>149</v>
      </c>
      <c r="P1688" t="s">
        <v>53</v>
      </c>
      <c r="Q1688" s="1" t="s">
        <v>54</v>
      </c>
      <c r="R1688" s="1" t="s">
        <v>288</v>
      </c>
      <c r="S1688" s="1" t="s">
        <v>12846</v>
      </c>
      <c r="T1688" s="1" t="s">
        <v>12847</v>
      </c>
      <c r="U1688" s="1" t="s">
        <v>12848</v>
      </c>
      <c r="V1688" s="1" t="s">
        <v>140</v>
      </c>
      <c r="W1688" s="1" t="s">
        <v>33823</v>
      </c>
      <c r="X1688" t="str">
        <f t="shared" si="183"/>
        <v>Complete</v>
      </c>
      <c r="Y1688">
        <f>MAX(0,100-IF(G1688="Invalid",Config!$B$5,0)-IF(I1688="Invalid",Config!$B$6,0)-IF(X1688="Incomplete",Config!$B$7,0)-IF(AF1688="Yes",Config!$B$37,0))</f>
        <v>100</v>
      </c>
      <c r="Z1688" s="1">
        <f>IF(OR(TRIM(B1688)="",COUNTIF(Config!$B$15:$B$19,B1688)&gt;0),1,0)+IF(OR(TRIM(C1688)="",COUNTIF(Config!$B$15:$B$19,C1688)&gt;0),1,0)+IF(OR(TRIM(F1688)="",COUNTIF(Config!$B$15:$B$19,F1688)&gt;0),1,0)+IF(OR(TRIM(H1688)="",COUNTIF(Config!$B$15:$B$19,H1688)&gt;0),1,0)+IF(OR(TRIM(E1688)="",COUNTIF(Config!$B$15:$B$19,E1688)&gt;0),1,0)+IF(OR(TRIM(K1688)="",COUNTIF(Config!$B$15:$B$19,K1688)&gt;0),1,0)+IF(OR(TRIM(P1688)="",COUNTIF(Config!$B$15:$B$19,P1688)&gt;0),1,0)+IF(OR(TRIM(R1688)="",COUNTIF(Config!$B$15:$B$19,R1688)&gt;0),1,0)</f>
        <v>0</v>
      </c>
      <c r="AA1688" s="1" cm="1">
        <f t="array" ref="AA1688">SUMPRODUCT(LEN(H1688)-LEN(SUBSTITUTE(H1688,{"0";"1";"2";"3";"4";"5";"6";"7";"8";"9"},"")))</f>
        <v>12</v>
      </c>
      <c r="AC1688" t="str">
        <f t="shared" si="184"/>
        <v/>
      </c>
      <c r="AD1688">
        <f t="shared" si="185"/>
        <v>1</v>
      </c>
      <c r="AE1688">
        <f t="shared" si="186"/>
        <v>1</v>
      </c>
      <c r="AF1688" t="str">
        <f t="shared" si="187"/>
        <v>No</v>
      </c>
      <c r="AG1688">
        <f t="shared" ca="1" si="188"/>
        <v>37</v>
      </c>
      <c r="AH1688" t="str">
        <f ca="1">IF(OR(V1688="",AG1688=""),"Yes",IF(AG1688&gt;Config!$B$41,"Yes","No"))</f>
        <v>No</v>
      </c>
    </row>
    <row r="1689" spans="1:34" x14ac:dyDescent="0.25">
      <c r="A1689" s="1" t="s">
        <v>12849</v>
      </c>
      <c r="B1689" s="1" t="s">
        <v>1085</v>
      </c>
      <c r="C1689" s="1" t="s">
        <v>189</v>
      </c>
      <c r="D1689" s="1" t="s">
        <v>12850</v>
      </c>
      <c r="E1689" s="1" t="s">
        <v>477</v>
      </c>
      <c r="F1689" s="1" t="s">
        <v>12851</v>
      </c>
      <c r="G1689" t="str">
        <f t="shared" si="182"/>
        <v>Valid</v>
      </c>
      <c r="H1689" s="1" t="s">
        <v>12852</v>
      </c>
      <c r="I1689" t="str" cm="1">
        <f t="array" ref="I1689">IF(OR(TRIM(H1689)="",ISNUMBER(SEARCH("#",H1689)),AA1689&lt;Config!$B$8,SUMPRODUCT(--ISNUMBER(SEARCH({"a";"b";"c";"d";"e";"f";"g";"h";"i";"j";"k";"l";"m";"n";"o";"p";"q";"r";"s";"t";"u";"v";"w";"x";"y";"z"},H1689)))&gt;0),"Invalid","Valid")</f>
        <v>Valid</v>
      </c>
      <c r="J1689" s="1" t="s">
        <v>12853</v>
      </c>
      <c r="K1689" s="1" t="s">
        <v>210</v>
      </c>
      <c r="L1689" s="1" t="s">
        <v>49</v>
      </c>
      <c r="M1689" s="1" t="s">
        <v>30</v>
      </c>
      <c r="N1689" s="1" t="s">
        <v>713</v>
      </c>
      <c r="O1689" s="1" t="s">
        <v>196</v>
      </c>
      <c r="P1689" t="s">
        <v>590</v>
      </c>
      <c r="Q1689" s="1" t="s">
        <v>591</v>
      </c>
      <c r="R1689" s="1" t="s">
        <v>592</v>
      </c>
      <c r="S1689" s="1" t="s">
        <v>12854</v>
      </c>
      <c r="T1689" s="1" t="s">
        <v>12855</v>
      </c>
      <c r="U1689" s="1" t="s">
        <v>1547</v>
      </c>
      <c r="V1689" s="1" t="s">
        <v>1521</v>
      </c>
      <c r="W1689" s="1" t="s">
        <v>202</v>
      </c>
      <c r="X1689" t="str">
        <f t="shared" si="183"/>
        <v>Complete</v>
      </c>
      <c r="Y1689">
        <f>MAX(0,100-IF(G1689="Invalid",Config!$B$5,0)-IF(I1689="Invalid",Config!$B$6,0)-IF(X1689="Incomplete",Config!$B$7,0)-IF(AF1689="Yes",Config!$B$37,0))</f>
        <v>100</v>
      </c>
      <c r="Z1689" s="1">
        <f>IF(OR(TRIM(B1689)="",COUNTIF(Config!$B$15:$B$19,B1689)&gt;0),1,0)+IF(OR(TRIM(C1689)="",COUNTIF(Config!$B$15:$B$19,C1689)&gt;0),1,0)+IF(OR(TRIM(F1689)="",COUNTIF(Config!$B$15:$B$19,F1689)&gt;0),1,0)+IF(OR(TRIM(H1689)="",COUNTIF(Config!$B$15:$B$19,H1689)&gt;0),1,0)+IF(OR(TRIM(E1689)="",COUNTIF(Config!$B$15:$B$19,E1689)&gt;0),1,0)+IF(OR(TRIM(K1689)="",COUNTIF(Config!$B$15:$B$19,K1689)&gt;0),1,0)+IF(OR(TRIM(P1689)="",COUNTIF(Config!$B$15:$B$19,P1689)&gt;0),1,0)+IF(OR(TRIM(R1689)="",COUNTIF(Config!$B$15:$B$19,R1689)&gt;0),1,0)</f>
        <v>0</v>
      </c>
      <c r="AA1689" s="1" cm="1">
        <f t="array" ref="AA1689">SUMPRODUCT(LEN(H1689)-LEN(SUBSTITUTE(H1689,{"0";"1";"2";"3";"4";"5";"6";"7";"8";"9"},"")))</f>
        <v>10</v>
      </c>
      <c r="AC1689" t="str">
        <f t="shared" si="184"/>
        <v/>
      </c>
      <c r="AD1689">
        <f t="shared" si="185"/>
        <v>1</v>
      </c>
      <c r="AE1689">
        <f t="shared" si="186"/>
        <v>1</v>
      </c>
      <c r="AF1689" t="str">
        <f t="shared" si="187"/>
        <v>No</v>
      </c>
      <c r="AG1689">
        <f t="shared" ca="1" si="188"/>
        <v>37</v>
      </c>
      <c r="AH1689" t="str">
        <f ca="1">IF(OR(V1689="",AG1689=""),"Yes",IF(AG1689&gt;Config!$B$41,"Yes","No"))</f>
        <v>No</v>
      </c>
    </row>
    <row r="1690" spans="1:34" x14ac:dyDescent="0.25">
      <c r="A1690" s="1" t="s">
        <v>12856</v>
      </c>
      <c r="B1690" s="1" t="s">
        <v>4687</v>
      </c>
      <c r="C1690" s="1" t="s">
        <v>566</v>
      </c>
      <c r="D1690" s="1" t="s">
        <v>12857</v>
      </c>
      <c r="E1690" s="1" t="s">
        <v>642</v>
      </c>
      <c r="F1690" s="1" t="s">
        <v>12858</v>
      </c>
      <c r="G1690" t="str">
        <f t="shared" si="182"/>
        <v>Valid</v>
      </c>
      <c r="H1690" s="1" t="s">
        <v>12859</v>
      </c>
      <c r="I1690" t="str" cm="1">
        <f t="array" ref="I1690">IF(OR(TRIM(H1690)="",ISNUMBER(SEARCH("#",H1690)),AA1690&lt;Config!$B$8,SUMPRODUCT(--ISNUMBER(SEARCH({"a";"b";"c";"d";"e";"f";"g";"h";"i";"j";"k";"l";"m";"n";"o";"p";"q";"r";"s";"t";"u";"v";"w";"x";"y";"z"},H1690)))&gt;0),"Invalid","Valid")</f>
        <v>Valid</v>
      </c>
      <c r="J1690" s="1" t="s">
        <v>12860</v>
      </c>
      <c r="K1690" s="1" t="s">
        <v>28</v>
      </c>
      <c r="L1690" s="1" t="s">
        <v>450</v>
      </c>
      <c r="M1690" s="1" t="s">
        <v>462</v>
      </c>
      <c r="N1690" s="1" t="s">
        <v>358</v>
      </c>
      <c r="O1690" s="1" t="s">
        <v>196</v>
      </c>
      <c r="P1690" t="s">
        <v>314</v>
      </c>
      <c r="Q1690" s="1" t="s">
        <v>316</v>
      </c>
      <c r="R1690" s="1" t="s">
        <v>315</v>
      </c>
      <c r="S1690" s="1" t="s">
        <v>12861</v>
      </c>
      <c r="T1690" s="1" t="s">
        <v>12862</v>
      </c>
      <c r="U1690" s="1" t="s">
        <v>4530</v>
      </c>
      <c r="V1690" s="1" t="s">
        <v>12863</v>
      </c>
      <c r="W1690" s="1" t="s">
        <v>40</v>
      </c>
      <c r="X1690" t="str">
        <f t="shared" si="183"/>
        <v>Complete</v>
      </c>
      <c r="Y1690">
        <f>MAX(0,100-IF(G1690="Invalid",Config!$B$5,0)-IF(I1690="Invalid",Config!$B$6,0)-IF(X1690="Incomplete",Config!$B$7,0)-IF(AF1690="Yes",Config!$B$37,0))</f>
        <v>100</v>
      </c>
      <c r="Z1690" s="1">
        <f>IF(OR(TRIM(B1690)="",COUNTIF(Config!$B$15:$B$19,B1690)&gt;0),1,0)+IF(OR(TRIM(C1690)="",COUNTIF(Config!$B$15:$B$19,C1690)&gt;0),1,0)+IF(OR(TRIM(F1690)="",COUNTIF(Config!$B$15:$B$19,F1690)&gt;0),1,0)+IF(OR(TRIM(H1690)="",COUNTIF(Config!$B$15:$B$19,H1690)&gt;0),1,0)+IF(OR(TRIM(E1690)="",COUNTIF(Config!$B$15:$B$19,E1690)&gt;0),1,0)+IF(OR(TRIM(K1690)="",COUNTIF(Config!$B$15:$B$19,K1690)&gt;0),1,0)+IF(OR(TRIM(P1690)="",COUNTIF(Config!$B$15:$B$19,P1690)&gt;0),1,0)+IF(OR(TRIM(R1690)="",COUNTIF(Config!$B$15:$B$19,R1690)&gt;0),1,0)</f>
        <v>0</v>
      </c>
      <c r="AA1690" s="1" cm="1">
        <f t="array" ref="AA1690">SUMPRODUCT(LEN(H1690)-LEN(SUBSTITUTE(H1690,{"0";"1";"2";"3";"4";"5";"6";"7";"8";"9"},"")))</f>
        <v>12</v>
      </c>
      <c r="AC1690" t="str">
        <f t="shared" si="184"/>
        <v/>
      </c>
      <c r="AD1690">
        <f t="shared" si="185"/>
        <v>1</v>
      </c>
      <c r="AE1690">
        <f t="shared" si="186"/>
        <v>1</v>
      </c>
      <c r="AF1690" t="str">
        <f t="shared" si="187"/>
        <v>No</v>
      </c>
      <c r="AG1690">
        <f t="shared" ca="1" si="188"/>
        <v>297</v>
      </c>
      <c r="AH1690" t="str">
        <f ca="1">IF(OR(V1690="",AG1690=""),"Yes",IF(AG1690&gt;Config!$B$41,"Yes","No"))</f>
        <v>No</v>
      </c>
    </row>
    <row r="1691" spans="1:34" x14ac:dyDescent="0.25">
      <c r="A1691" s="1" t="s">
        <v>12864</v>
      </c>
      <c r="B1691" s="1" t="s">
        <v>898</v>
      </c>
      <c r="C1691" s="1" t="s">
        <v>535</v>
      </c>
      <c r="D1691" s="1" t="s">
        <v>12865</v>
      </c>
      <c r="E1691" s="1" t="s">
        <v>34467</v>
      </c>
      <c r="F1691" s="1" t="s">
        <v>12866</v>
      </c>
      <c r="G1691" t="str">
        <f t="shared" si="182"/>
        <v>Valid</v>
      </c>
      <c r="H1691" s="1" t="s">
        <v>12867</v>
      </c>
      <c r="I1691" t="str" cm="1">
        <f t="array" ref="I1691">IF(OR(TRIM(H1691)="",ISNUMBER(SEARCH("#",H1691)),AA1691&lt;Config!$B$8,SUMPRODUCT(--ISNUMBER(SEARCH({"a";"b";"c";"d";"e";"f";"g";"h";"i";"j";"k";"l";"m";"n";"o";"p";"q";"r";"s";"t";"u";"v";"w";"x";"y";"z"},H1691)))&gt;0),"Invalid","Valid")</f>
        <v>Valid</v>
      </c>
      <c r="J1691" s="1" t="s">
        <v>12868</v>
      </c>
      <c r="K1691" s="1" t="s">
        <v>481</v>
      </c>
      <c r="L1691" s="1" t="s">
        <v>67</v>
      </c>
      <c r="M1691" s="1" t="s">
        <v>103</v>
      </c>
      <c r="N1691" s="1" t="s">
        <v>358</v>
      </c>
      <c r="O1691" s="1" t="s">
        <v>69</v>
      </c>
      <c r="P1691" t="s">
        <v>236</v>
      </c>
      <c r="Q1691" s="1" t="s">
        <v>237</v>
      </c>
      <c r="R1691" s="1" t="s">
        <v>254</v>
      </c>
      <c r="S1691" s="1" t="s">
        <v>12869</v>
      </c>
      <c r="T1691" s="1" t="s">
        <v>12870</v>
      </c>
      <c r="U1691" s="1" t="s">
        <v>7951</v>
      </c>
      <c r="V1691" s="1" t="s">
        <v>12871</v>
      </c>
      <c r="W1691" s="1" t="s">
        <v>60</v>
      </c>
      <c r="X1691" t="str">
        <f t="shared" si="183"/>
        <v>Complete</v>
      </c>
      <c r="Y1691">
        <f>MAX(0,100-IF(G1691="Invalid",Config!$B$5,0)-IF(I1691="Invalid",Config!$B$6,0)-IF(X1691="Incomplete",Config!$B$7,0)-IF(AF1691="Yes",Config!$B$37,0))</f>
        <v>100</v>
      </c>
      <c r="Z1691" s="1">
        <f>IF(OR(TRIM(B1691)="",COUNTIF(Config!$B$15:$B$19,B1691)&gt;0),1,0)+IF(OR(TRIM(C1691)="",COUNTIF(Config!$B$15:$B$19,C1691)&gt;0),1,0)+IF(OR(TRIM(F1691)="",COUNTIF(Config!$B$15:$B$19,F1691)&gt;0),1,0)+IF(OR(TRIM(H1691)="",COUNTIF(Config!$B$15:$B$19,H1691)&gt;0),1,0)+IF(OR(TRIM(E1691)="",COUNTIF(Config!$B$15:$B$19,E1691)&gt;0),1,0)+IF(OR(TRIM(K1691)="",COUNTIF(Config!$B$15:$B$19,K1691)&gt;0),1,0)+IF(OR(TRIM(P1691)="",COUNTIF(Config!$B$15:$B$19,P1691)&gt;0),1,0)+IF(OR(TRIM(R1691)="",COUNTIF(Config!$B$15:$B$19,R1691)&gt;0),1,0)</f>
        <v>0</v>
      </c>
      <c r="AA1691" s="1" cm="1">
        <f t="array" ref="AA1691">SUMPRODUCT(LEN(H1691)-LEN(SUBSTITUTE(H1691,{"0";"1";"2";"3";"4";"5";"6";"7";"8";"9"},"")))</f>
        <v>10</v>
      </c>
      <c r="AC1691" t="str">
        <f t="shared" si="184"/>
        <v/>
      </c>
      <c r="AD1691">
        <f t="shared" si="185"/>
        <v>1</v>
      </c>
      <c r="AE1691">
        <f t="shared" si="186"/>
        <v>1</v>
      </c>
      <c r="AF1691" t="str">
        <f t="shared" si="187"/>
        <v>No</v>
      </c>
      <c r="AG1691">
        <f t="shared" ca="1" si="188"/>
        <v>40</v>
      </c>
      <c r="AH1691" t="str">
        <f ca="1">IF(OR(V1691="",AG1691=""),"Yes",IF(AG1691&gt;Config!$B$41,"Yes","No"))</f>
        <v>No</v>
      </c>
    </row>
    <row r="1692" spans="1:34" x14ac:dyDescent="0.25">
      <c r="A1692" s="1" t="s">
        <v>12872</v>
      </c>
      <c r="B1692" s="1" t="s">
        <v>554</v>
      </c>
      <c r="C1692" s="1" t="s">
        <v>828</v>
      </c>
      <c r="D1692" s="1" t="s">
        <v>12873</v>
      </c>
      <c r="E1692" s="1" t="s">
        <v>34759</v>
      </c>
      <c r="F1692" s="1" t="s">
        <v>12874</v>
      </c>
      <c r="G1692" t="str">
        <f t="shared" si="182"/>
        <v>Valid</v>
      </c>
      <c r="H1692" s="1" t="s">
        <v>12875</v>
      </c>
      <c r="I1692" t="str" cm="1">
        <f t="array" ref="I1692">IF(OR(TRIM(H1692)="",ISNUMBER(SEARCH("#",H1692)),AA1692&lt;Config!$B$8,SUMPRODUCT(--ISNUMBER(SEARCH({"a";"b";"c";"d";"e";"f";"g";"h";"i";"j";"k";"l";"m";"n";"o";"p";"q";"r";"s";"t";"u";"v";"w";"x";"y";"z"},H1692)))&gt;0),"Invalid","Valid")</f>
        <v>Valid</v>
      </c>
      <c r="J1692" s="1" t="s">
        <v>12876</v>
      </c>
      <c r="K1692" s="1" t="s">
        <v>48</v>
      </c>
      <c r="L1692" s="1" t="s">
        <v>265</v>
      </c>
      <c r="M1692" s="1" t="s">
        <v>33825</v>
      </c>
      <c r="N1692" s="1" t="s">
        <v>211</v>
      </c>
      <c r="O1692" s="1" t="s">
        <v>196</v>
      </c>
      <c r="P1692" t="s">
        <v>236</v>
      </c>
      <c r="Q1692" s="1" t="s">
        <v>254</v>
      </c>
      <c r="R1692" s="1" t="s">
        <v>237</v>
      </c>
      <c r="S1692" s="1" t="s">
        <v>12877</v>
      </c>
      <c r="T1692" s="1" t="s">
        <v>12878</v>
      </c>
      <c r="U1692" s="1" t="s">
        <v>5461</v>
      </c>
      <c r="V1692" s="1" t="s">
        <v>1300</v>
      </c>
      <c r="W1692" s="1" t="s">
        <v>60</v>
      </c>
      <c r="X1692" t="str">
        <f t="shared" si="183"/>
        <v>Complete</v>
      </c>
      <c r="Y1692">
        <f>MAX(0,100-IF(G1692="Invalid",Config!$B$5,0)-IF(I1692="Invalid",Config!$B$6,0)-IF(X1692="Incomplete",Config!$B$7,0)-IF(AF1692="Yes",Config!$B$37,0))</f>
        <v>100</v>
      </c>
      <c r="Z1692" s="1">
        <f>IF(OR(TRIM(B1692)="",COUNTIF(Config!$B$15:$B$19,B1692)&gt;0),1,0)+IF(OR(TRIM(C1692)="",COUNTIF(Config!$B$15:$B$19,C1692)&gt;0),1,0)+IF(OR(TRIM(F1692)="",COUNTIF(Config!$B$15:$B$19,F1692)&gt;0),1,0)+IF(OR(TRIM(H1692)="",COUNTIF(Config!$B$15:$B$19,H1692)&gt;0),1,0)+IF(OR(TRIM(E1692)="",COUNTIF(Config!$B$15:$B$19,E1692)&gt;0),1,0)+IF(OR(TRIM(K1692)="",COUNTIF(Config!$B$15:$B$19,K1692)&gt;0),1,0)+IF(OR(TRIM(P1692)="",COUNTIF(Config!$B$15:$B$19,P1692)&gt;0),1,0)+IF(OR(TRIM(R1692)="",COUNTIF(Config!$B$15:$B$19,R1692)&gt;0),1,0)</f>
        <v>0</v>
      </c>
      <c r="AA1692" s="1" cm="1">
        <f t="array" ref="AA1692">SUMPRODUCT(LEN(H1692)-LEN(SUBSTITUTE(H1692,{"0";"1";"2";"3";"4";"5";"6";"7";"8";"9"},"")))</f>
        <v>12</v>
      </c>
      <c r="AC1692" t="str">
        <f t="shared" si="184"/>
        <v/>
      </c>
      <c r="AD1692">
        <f t="shared" si="185"/>
        <v>1</v>
      </c>
      <c r="AE1692">
        <f t="shared" si="186"/>
        <v>1</v>
      </c>
      <c r="AF1692" t="str">
        <f t="shared" si="187"/>
        <v>No</v>
      </c>
      <c r="AG1692">
        <f t="shared" ca="1" si="188"/>
        <v>290</v>
      </c>
      <c r="AH1692" t="str">
        <f ca="1">IF(OR(V1692="",AG1692=""),"Yes",IF(AG1692&gt;Config!$B$41,"Yes","No"))</f>
        <v>No</v>
      </c>
    </row>
    <row r="1693" spans="1:34" x14ac:dyDescent="0.25">
      <c r="A1693" s="1" t="s">
        <v>12879</v>
      </c>
      <c r="B1693" s="1" t="s">
        <v>1157</v>
      </c>
      <c r="C1693" s="1" t="s">
        <v>1389</v>
      </c>
      <c r="D1693" s="1" t="s">
        <v>12880</v>
      </c>
      <c r="E1693" s="1" t="s">
        <v>33980</v>
      </c>
      <c r="F1693" s="1" t="s">
        <v>12881</v>
      </c>
      <c r="G1693" t="str">
        <f t="shared" si="182"/>
        <v>Valid</v>
      </c>
      <c r="H1693" s="1" t="s">
        <v>12882</v>
      </c>
      <c r="I1693" t="str" cm="1">
        <f t="array" ref="I1693">IF(OR(TRIM(H1693)="",ISNUMBER(SEARCH("#",H1693)),AA1693&lt;Config!$B$8,SUMPRODUCT(--ISNUMBER(SEARCH({"a";"b";"c";"d";"e";"f";"g";"h";"i";"j";"k";"l";"m";"n";"o";"p";"q";"r";"s";"t";"u";"v";"w";"x";"y";"z"},H1693)))&gt;0),"Invalid","Valid")</f>
        <v>Valid</v>
      </c>
      <c r="J1693" s="1" t="s">
        <v>12883</v>
      </c>
      <c r="K1693" s="1" t="s">
        <v>287</v>
      </c>
      <c r="L1693" s="1" t="s">
        <v>179</v>
      </c>
      <c r="M1693" s="1" t="s">
        <v>30</v>
      </c>
      <c r="N1693" s="1" t="s">
        <v>33819</v>
      </c>
      <c r="O1693" s="1" t="s">
        <v>180</v>
      </c>
      <c r="P1693" t="s">
        <v>236</v>
      </c>
      <c r="Q1693" s="1" t="s">
        <v>237</v>
      </c>
      <c r="R1693" s="1" t="s">
        <v>254</v>
      </c>
      <c r="S1693" s="1" t="s">
        <v>12884</v>
      </c>
      <c r="T1693" s="1" t="s">
        <v>12885</v>
      </c>
      <c r="U1693" s="1" t="s">
        <v>11600</v>
      </c>
      <c r="V1693" s="1" t="s">
        <v>1212</v>
      </c>
      <c r="W1693" s="1" t="s">
        <v>60</v>
      </c>
      <c r="X1693" t="str">
        <f t="shared" si="183"/>
        <v>Complete</v>
      </c>
      <c r="Y1693">
        <f>MAX(0,100-IF(G1693="Invalid",Config!$B$5,0)-IF(I1693="Invalid",Config!$B$6,0)-IF(X1693="Incomplete",Config!$B$7,0)-IF(AF1693="Yes",Config!$B$37,0))</f>
        <v>100</v>
      </c>
      <c r="Z1693" s="1">
        <f>IF(OR(TRIM(B1693)="",COUNTIF(Config!$B$15:$B$19,B1693)&gt;0),1,0)+IF(OR(TRIM(C1693)="",COUNTIF(Config!$B$15:$B$19,C1693)&gt;0),1,0)+IF(OR(TRIM(F1693)="",COUNTIF(Config!$B$15:$B$19,F1693)&gt;0),1,0)+IF(OR(TRIM(H1693)="",COUNTIF(Config!$B$15:$B$19,H1693)&gt;0),1,0)+IF(OR(TRIM(E1693)="",COUNTIF(Config!$B$15:$B$19,E1693)&gt;0),1,0)+IF(OR(TRIM(K1693)="",COUNTIF(Config!$B$15:$B$19,K1693)&gt;0),1,0)+IF(OR(TRIM(P1693)="",COUNTIF(Config!$B$15:$B$19,P1693)&gt;0),1,0)+IF(OR(TRIM(R1693)="",COUNTIF(Config!$B$15:$B$19,R1693)&gt;0),1,0)</f>
        <v>0</v>
      </c>
      <c r="AA1693" s="1" cm="1">
        <f t="array" ref="AA1693">SUMPRODUCT(LEN(H1693)-LEN(SUBSTITUTE(H1693,{"0";"1";"2";"3";"4";"5";"6";"7";"8";"9"},"")))</f>
        <v>12</v>
      </c>
      <c r="AC1693" t="str">
        <f t="shared" si="184"/>
        <v/>
      </c>
      <c r="AD1693">
        <f t="shared" si="185"/>
        <v>1</v>
      </c>
      <c r="AE1693">
        <f t="shared" si="186"/>
        <v>1</v>
      </c>
      <c r="AF1693" t="str">
        <f t="shared" si="187"/>
        <v>No</v>
      </c>
      <c r="AG1693">
        <f t="shared" ca="1" si="188"/>
        <v>228</v>
      </c>
      <c r="AH1693" t="str">
        <f ca="1">IF(OR(V1693="",AG1693=""),"Yes",IF(AG1693&gt;Config!$B$41,"Yes","No"))</f>
        <v>No</v>
      </c>
    </row>
    <row r="1694" spans="1:34" x14ac:dyDescent="0.25">
      <c r="A1694" s="1" t="s">
        <v>12886</v>
      </c>
      <c r="B1694" s="1" t="s">
        <v>1257</v>
      </c>
      <c r="C1694" s="1" t="s">
        <v>273</v>
      </c>
      <c r="D1694" s="1" t="s">
        <v>12434</v>
      </c>
      <c r="E1694" s="1" t="s">
        <v>191</v>
      </c>
      <c r="F1694" s="1" t="s">
        <v>12887</v>
      </c>
      <c r="G1694" t="str">
        <f t="shared" si="182"/>
        <v>Valid</v>
      </c>
      <c r="H1694" s="1" t="s">
        <v>12888</v>
      </c>
      <c r="I1694" t="str" cm="1">
        <f t="array" ref="I1694">IF(OR(TRIM(H1694)="",ISNUMBER(SEARCH("#",H1694)),AA1694&lt;Config!$B$8,SUMPRODUCT(--ISNUMBER(SEARCH({"a";"b";"c";"d";"e";"f";"g";"h";"i";"j";"k";"l";"m";"n";"o";"p";"q";"r";"s";"t";"u";"v";"w";"x";"y";"z"},H1694)))&gt;0),"Invalid","Valid")</f>
        <v>Valid</v>
      </c>
      <c r="J1694" s="1" t="s">
        <v>12889</v>
      </c>
      <c r="K1694" s="1" t="s">
        <v>133</v>
      </c>
      <c r="L1694" s="1" t="s">
        <v>49</v>
      </c>
      <c r="M1694" s="1" t="s">
        <v>85</v>
      </c>
      <c r="N1694" s="1" t="s">
        <v>33819</v>
      </c>
      <c r="O1694" s="1" t="s">
        <v>180</v>
      </c>
      <c r="P1694" t="s">
        <v>53</v>
      </c>
      <c r="Q1694" s="1" t="s">
        <v>55</v>
      </c>
      <c r="R1694" s="1" t="s">
        <v>198</v>
      </c>
      <c r="S1694" s="1" t="s">
        <v>12890</v>
      </c>
      <c r="T1694" s="1" t="s">
        <v>12891</v>
      </c>
      <c r="U1694" s="1" t="s">
        <v>12892</v>
      </c>
      <c r="V1694" s="1" t="s">
        <v>7241</v>
      </c>
      <c r="W1694" s="1" t="s">
        <v>125</v>
      </c>
      <c r="X1694" t="str">
        <f t="shared" si="183"/>
        <v>Complete</v>
      </c>
      <c r="Y1694">
        <f>MAX(0,100-IF(G1694="Invalid",Config!$B$5,0)-IF(I1694="Invalid",Config!$B$6,0)-IF(X1694="Incomplete",Config!$B$7,0)-IF(AF1694="Yes",Config!$B$37,0))</f>
        <v>100</v>
      </c>
      <c r="Z1694" s="1">
        <f>IF(OR(TRIM(B1694)="",COUNTIF(Config!$B$15:$B$19,B1694)&gt;0),1,0)+IF(OR(TRIM(C1694)="",COUNTIF(Config!$B$15:$B$19,C1694)&gt;0),1,0)+IF(OR(TRIM(F1694)="",COUNTIF(Config!$B$15:$B$19,F1694)&gt;0),1,0)+IF(OR(TRIM(H1694)="",COUNTIF(Config!$B$15:$B$19,H1694)&gt;0),1,0)+IF(OR(TRIM(E1694)="",COUNTIF(Config!$B$15:$B$19,E1694)&gt;0),1,0)+IF(OR(TRIM(K1694)="",COUNTIF(Config!$B$15:$B$19,K1694)&gt;0),1,0)+IF(OR(TRIM(P1694)="",COUNTIF(Config!$B$15:$B$19,P1694)&gt;0),1,0)+IF(OR(TRIM(R1694)="",COUNTIF(Config!$B$15:$B$19,R1694)&gt;0),1,0)</f>
        <v>0</v>
      </c>
      <c r="AA1694" s="1" cm="1">
        <f t="array" ref="AA1694">SUMPRODUCT(LEN(H1694)-LEN(SUBSTITUTE(H1694,{"0";"1";"2";"3";"4";"5";"6";"7";"8";"9"},"")))</f>
        <v>12</v>
      </c>
      <c r="AC1694" t="str">
        <f t="shared" si="184"/>
        <v/>
      </c>
      <c r="AD1694">
        <f t="shared" si="185"/>
        <v>1</v>
      </c>
      <c r="AE1694">
        <f t="shared" si="186"/>
        <v>1</v>
      </c>
      <c r="AF1694" t="str">
        <f t="shared" si="187"/>
        <v>No</v>
      </c>
      <c r="AG1694">
        <f t="shared" ca="1" si="188"/>
        <v>167</v>
      </c>
      <c r="AH1694" t="str">
        <f ca="1">IF(OR(V1694="",AG1694=""),"Yes",IF(AG1694&gt;Config!$B$41,"Yes","No"))</f>
        <v>No</v>
      </c>
    </row>
    <row r="1695" spans="1:34" x14ac:dyDescent="0.25">
      <c r="A1695" s="1" t="s">
        <v>12893</v>
      </c>
      <c r="B1695" s="1" t="s">
        <v>839</v>
      </c>
      <c r="C1695" s="1" t="s">
        <v>128</v>
      </c>
      <c r="D1695" s="1" t="s">
        <v>12894</v>
      </c>
      <c r="E1695" s="1" t="s">
        <v>633</v>
      </c>
      <c r="F1695" s="1" t="s">
        <v>12895</v>
      </c>
      <c r="G1695" t="str">
        <f t="shared" si="182"/>
        <v>Valid</v>
      </c>
      <c r="H1695" s="1" t="s">
        <v>12896</v>
      </c>
      <c r="I1695" t="str" cm="1">
        <f t="array" ref="I1695">IF(OR(TRIM(H1695)="",ISNUMBER(SEARCH("#",H1695)),AA1695&lt;Config!$B$8,SUMPRODUCT(--ISNUMBER(SEARCH({"a";"b";"c";"d";"e";"f";"g";"h";"i";"j";"k";"l";"m";"n";"o";"p";"q";"r";"s";"t";"u";"v";"w";"x";"y";"z"},H1695)))&gt;0),"Invalid","Valid")</f>
        <v>Valid</v>
      </c>
      <c r="J1695" s="1" t="s">
        <v>12897</v>
      </c>
      <c r="K1695" s="1" t="s">
        <v>195</v>
      </c>
      <c r="L1695" s="1" t="s">
        <v>67</v>
      </c>
      <c r="M1695" s="1" t="s">
        <v>391</v>
      </c>
      <c r="N1695" s="1" t="s">
        <v>86</v>
      </c>
      <c r="O1695" s="1" t="s">
        <v>180</v>
      </c>
      <c r="P1695" t="s">
        <v>53</v>
      </c>
      <c r="Q1695" s="1" t="s">
        <v>197</v>
      </c>
      <c r="R1695" s="1" t="s">
        <v>70</v>
      </c>
      <c r="S1695" s="1" t="s">
        <v>12898</v>
      </c>
      <c r="T1695" s="1" t="s">
        <v>12899</v>
      </c>
      <c r="U1695" s="1" t="s">
        <v>12900</v>
      </c>
      <c r="V1695" s="1" t="s">
        <v>1145</v>
      </c>
      <c r="W1695" s="1" t="s">
        <v>33823</v>
      </c>
      <c r="X1695" t="str">
        <f t="shared" si="183"/>
        <v>Complete</v>
      </c>
      <c r="Y1695">
        <f>MAX(0,100-IF(G1695="Invalid",Config!$B$5,0)-IF(I1695="Invalid",Config!$B$6,0)-IF(X1695="Incomplete",Config!$B$7,0)-IF(AF1695="Yes",Config!$B$37,0))</f>
        <v>100</v>
      </c>
      <c r="Z1695" s="1">
        <f>IF(OR(TRIM(B1695)="",COUNTIF(Config!$B$15:$B$19,B1695)&gt;0),1,0)+IF(OR(TRIM(C1695)="",COUNTIF(Config!$B$15:$B$19,C1695)&gt;0),1,0)+IF(OR(TRIM(F1695)="",COUNTIF(Config!$B$15:$B$19,F1695)&gt;0),1,0)+IF(OR(TRIM(H1695)="",COUNTIF(Config!$B$15:$B$19,H1695)&gt;0),1,0)+IF(OR(TRIM(E1695)="",COUNTIF(Config!$B$15:$B$19,E1695)&gt;0),1,0)+IF(OR(TRIM(K1695)="",COUNTIF(Config!$B$15:$B$19,K1695)&gt;0),1,0)+IF(OR(TRIM(P1695)="",COUNTIF(Config!$B$15:$B$19,P1695)&gt;0),1,0)+IF(OR(TRIM(R1695)="",COUNTIF(Config!$B$15:$B$19,R1695)&gt;0),1,0)</f>
        <v>0</v>
      </c>
      <c r="AA1695" s="1" cm="1">
        <f t="array" ref="AA1695">SUMPRODUCT(LEN(H1695)-LEN(SUBSTITUTE(H1695,{"0";"1";"2";"3";"4";"5";"6";"7";"8";"9"},"")))</f>
        <v>12</v>
      </c>
      <c r="AC1695" t="str">
        <f t="shared" si="184"/>
        <v/>
      </c>
      <c r="AD1695">
        <f t="shared" si="185"/>
        <v>1</v>
      </c>
      <c r="AE1695">
        <f t="shared" si="186"/>
        <v>1</v>
      </c>
      <c r="AF1695" t="str">
        <f t="shared" si="187"/>
        <v>No</v>
      </c>
      <c r="AG1695">
        <f t="shared" ca="1" si="188"/>
        <v>37</v>
      </c>
      <c r="AH1695" t="str">
        <f ca="1">IF(OR(V1695="",AG1695=""),"Yes",IF(AG1695&gt;Config!$B$41,"Yes","No"))</f>
        <v>No</v>
      </c>
    </row>
    <row r="1696" spans="1:34" x14ac:dyDescent="0.25">
      <c r="A1696" s="1" t="s">
        <v>12901</v>
      </c>
      <c r="B1696" s="1" t="s">
        <v>597</v>
      </c>
      <c r="C1696" s="1" t="s">
        <v>996</v>
      </c>
      <c r="D1696" s="1" t="s">
        <v>12902</v>
      </c>
      <c r="E1696" s="1" t="s">
        <v>739</v>
      </c>
      <c r="F1696" s="1" t="s">
        <v>12903</v>
      </c>
      <c r="G1696" t="str">
        <f t="shared" si="182"/>
        <v>Valid</v>
      </c>
      <c r="H1696" s="1" t="s">
        <v>12904</v>
      </c>
      <c r="I1696" t="str" cm="1">
        <f t="array" ref="I1696">IF(OR(TRIM(H1696)="",ISNUMBER(SEARCH("#",H1696)),AA1696&lt;Config!$B$8,SUMPRODUCT(--ISNUMBER(SEARCH({"a";"b";"c";"d";"e";"f";"g";"h";"i";"j";"k";"l";"m";"n";"o";"p";"q";"r";"s";"t";"u";"v";"w";"x";"y";"z"},H1696)))&gt;0),"Invalid","Valid")</f>
        <v>Valid</v>
      </c>
      <c r="J1696" s="1" t="s">
        <v>12905</v>
      </c>
      <c r="K1696" s="1" t="s">
        <v>287</v>
      </c>
      <c r="L1696" s="1" t="s">
        <v>134</v>
      </c>
      <c r="M1696" s="1" t="s">
        <v>462</v>
      </c>
      <c r="N1696" s="1" t="s">
        <v>148</v>
      </c>
      <c r="O1696" s="1" t="s">
        <v>52</v>
      </c>
      <c r="P1696" t="s">
        <v>104</v>
      </c>
      <c r="Q1696" s="1" t="s">
        <v>105</v>
      </c>
      <c r="R1696" s="1" t="s">
        <v>922</v>
      </c>
      <c r="S1696" s="1" t="s">
        <v>12906</v>
      </c>
      <c r="T1696" s="1" t="s">
        <v>12907</v>
      </c>
      <c r="U1696" s="1" t="s">
        <v>4322</v>
      </c>
      <c r="V1696" s="1" t="s">
        <v>12908</v>
      </c>
      <c r="W1696" s="1" t="s">
        <v>40</v>
      </c>
      <c r="X1696" t="str">
        <f t="shared" si="183"/>
        <v>Complete</v>
      </c>
      <c r="Y1696">
        <f>MAX(0,100-IF(G1696="Invalid",Config!$B$5,0)-IF(I1696="Invalid",Config!$B$6,0)-IF(X1696="Incomplete",Config!$B$7,0)-IF(AF1696="Yes",Config!$B$37,0))</f>
        <v>100</v>
      </c>
      <c r="Z1696" s="1">
        <f>IF(OR(TRIM(B1696)="",COUNTIF(Config!$B$15:$B$19,B1696)&gt;0),1,0)+IF(OR(TRIM(C1696)="",COUNTIF(Config!$B$15:$B$19,C1696)&gt;0),1,0)+IF(OR(TRIM(F1696)="",COUNTIF(Config!$B$15:$B$19,F1696)&gt;0),1,0)+IF(OR(TRIM(H1696)="",COUNTIF(Config!$B$15:$B$19,H1696)&gt;0),1,0)+IF(OR(TRIM(E1696)="",COUNTIF(Config!$B$15:$B$19,E1696)&gt;0),1,0)+IF(OR(TRIM(K1696)="",COUNTIF(Config!$B$15:$B$19,K1696)&gt;0),1,0)+IF(OR(TRIM(P1696)="",COUNTIF(Config!$B$15:$B$19,P1696)&gt;0),1,0)+IF(OR(TRIM(R1696)="",COUNTIF(Config!$B$15:$B$19,R1696)&gt;0),1,0)</f>
        <v>0</v>
      </c>
      <c r="AA1696" s="1" cm="1">
        <f t="array" ref="AA1696">SUMPRODUCT(LEN(H1696)-LEN(SUBSTITUTE(H1696,{"0";"1";"2";"3";"4";"5";"6";"7";"8";"9"},"")))</f>
        <v>11</v>
      </c>
      <c r="AC1696" t="str">
        <f t="shared" si="184"/>
        <v/>
      </c>
      <c r="AD1696">
        <f t="shared" si="185"/>
        <v>1</v>
      </c>
      <c r="AE1696">
        <f t="shared" si="186"/>
        <v>1</v>
      </c>
      <c r="AF1696" t="str">
        <f t="shared" si="187"/>
        <v>No</v>
      </c>
      <c r="AG1696">
        <f t="shared" ca="1" si="188"/>
        <v>-121</v>
      </c>
      <c r="AH1696" t="str">
        <f ca="1">IF(OR(V1696="",AG1696=""),"Yes",IF(AG1696&gt;Config!$B$41,"Yes","No"))</f>
        <v>No</v>
      </c>
    </row>
    <row r="1697" spans="1:34" x14ac:dyDescent="0.25">
      <c r="A1697" s="1" t="s">
        <v>12909</v>
      </c>
      <c r="B1697" s="1" t="s">
        <v>818</v>
      </c>
      <c r="C1697" s="1" t="s">
        <v>828</v>
      </c>
      <c r="D1697" s="1" t="s">
        <v>12910</v>
      </c>
      <c r="E1697" s="1" t="s">
        <v>34760</v>
      </c>
      <c r="F1697" s="1" t="s">
        <v>12911</v>
      </c>
      <c r="G1697" t="str">
        <f t="shared" si="182"/>
        <v>Valid</v>
      </c>
      <c r="H1697" s="1" t="s">
        <v>12912</v>
      </c>
      <c r="I1697" t="str" cm="1">
        <f t="array" ref="I1697">IF(OR(TRIM(H1697)="",ISNUMBER(SEARCH("#",H1697)),AA1697&lt;Config!$B$8,SUMPRODUCT(--ISNUMBER(SEARCH({"a";"b";"c";"d";"e";"f";"g";"h";"i";"j";"k";"l";"m";"n";"o";"p";"q";"r";"s";"t";"u";"v";"w";"x";"y";"z"},H1697)))&gt;0),"Invalid","Valid")</f>
        <v>Valid</v>
      </c>
      <c r="J1697" s="1" t="s">
        <v>12913</v>
      </c>
      <c r="K1697" s="1" t="s">
        <v>722</v>
      </c>
      <c r="L1697" s="1" t="s">
        <v>29</v>
      </c>
      <c r="M1697" s="1" t="s">
        <v>343</v>
      </c>
      <c r="N1697" s="1" t="s">
        <v>713</v>
      </c>
      <c r="O1697" s="1" t="s">
        <v>266</v>
      </c>
      <c r="P1697" t="s">
        <v>53</v>
      </c>
      <c r="Q1697" s="1" t="s">
        <v>54</v>
      </c>
      <c r="R1697" s="1" t="s">
        <v>70</v>
      </c>
      <c r="S1697" s="1" t="s">
        <v>6909</v>
      </c>
      <c r="T1697" s="1" t="s">
        <v>12914</v>
      </c>
      <c r="U1697" s="1" t="s">
        <v>12915</v>
      </c>
      <c r="V1697" s="1" t="s">
        <v>12916</v>
      </c>
      <c r="W1697" s="1" t="s">
        <v>40</v>
      </c>
      <c r="X1697" t="str">
        <f t="shared" si="183"/>
        <v>Complete</v>
      </c>
      <c r="Y1697">
        <f>MAX(0,100-IF(G1697="Invalid",Config!$B$5,0)-IF(I1697="Invalid",Config!$B$6,0)-IF(X1697="Incomplete",Config!$B$7,0)-IF(AF1697="Yes",Config!$B$37,0))</f>
        <v>100</v>
      </c>
      <c r="Z1697" s="1">
        <f>IF(OR(TRIM(B1697)="",COUNTIF(Config!$B$15:$B$19,B1697)&gt;0),1,0)+IF(OR(TRIM(C1697)="",COUNTIF(Config!$B$15:$B$19,C1697)&gt;0),1,0)+IF(OR(TRIM(F1697)="",COUNTIF(Config!$B$15:$B$19,F1697)&gt;0),1,0)+IF(OR(TRIM(H1697)="",COUNTIF(Config!$B$15:$B$19,H1697)&gt;0),1,0)+IF(OR(TRIM(E1697)="",COUNTIF(Config!$B$15:$B$19,E1697)&gt;0),1,0)+IF(OR(TRIM(K1697)="",COUNTIF(Config!$B$15:$B$19,K1697)&gt;0),1,0)+IF(OR(TRIM(P1697)="",COUNTIF(Config!$B$15:$B$19,P1697)&gt;0),1,0)+IF(OR(TRIM(R1697)="",COUNTIF(Config!$B$15:$B$19,R1697)&gt;0),1,0)</f>
        <v>0</v>
      </c>
      <c r="AA1697" s="1" cm="1">
        <f t="array" ref="AA1697">SUMPRODUCT(LEN(H1697)-LEN(SUBSTITUTE(H1697,{"0";"1";"2";"3";"4";"5";"6";"7";"8";"9"},"")))</f>
        <v>12</v>
      </c>
      <c r="AC1697" t="str">
        <f t="shared" si="184"/>
        <v/>
      </c>
      <c r="AD1697">
        <f t="shared" si="185"/>
        <v>1</v>
      </c>
      <c r="AE1697">
        <f t="shared" si="186"/>
        <v>1</v>
      </c>
      <c r="AF1697" t="str">
        <f t="shared" si="187"/>
        <v>No</v>
      </c>
      <c r="AG1697">
        <f t="shared" ca="1" si="188"/>
        <v>563</v>
      </c>
      <c r="AH1697" t="str">
        <f ca="1">IF(OR(V1697="",AG1697=""),"Yes",IF(AG1697&gt;Config!$B$41,"Yes","No"))</f>
        <v>Yes</v>
      </c>
    </row>
    <row r="1698" spans="1:34" x14ac:dyDescent="0.25">
      <c r="A1698" s="1" t="s">
        <v>12917</v>
      </c>
      <c r="B1698" s="1" t="s">
        <v>597</v>
      </c>
      <c r="C1698" s="1" t="s">
        <v>230</v>
      </c>
      <c r="D1698" s="1" t="s">
        <v>12918</v>
      </c>
      <c r="E1698" s="1" t="s">
        <v>34761</v>
      </c>
      <c r="F1698" s="1" t="s">
        <v>12919</v>
      </c>
      <c r="G1698" t="str">
        <f t="shared" si="182"/>
        <v>Invalid</v>
      </c>
      <c r="H1698" s="1" t="s">
        <v>12920</v>
      </c>
      <c r="I1698" t="str" cm="1">
        <f t="array" ref="I1698">IF(OR(TRIM(H1698)="",ISNUMBER(SEARCH("#",H1698)),AA1698&lt;Config!$B$8,SUMPRODUCT(--ISNUMBER(SEARCH({"a";"b";"c";"d";"e";"f";"g";"h";"i";"j";"k";"l";"m";"n";"o";"p";"q";"r";"s";"t";"u";"v";"w";"x";"y";"z"},H1698)))&gt;0),"Invalid","Valid")</f>
        <v>Valid</v>
      </c>
      <c r="J1698" s="1" t="s">
        <v>12921</v>
      </c>
      <c r="K1698" s="1" t="s">
        <v>48</v>
      </c>
      <c r="L1698" s="1" t="s">
        <v>84</v>
      </c>
      <c r="M1698" s="1" t="s">
        <v>235</v>
      </c>
      <c r="N1698" s="1" t="s">
        <v>437</v>
      </c>
      <c r="O1698" s="1" t="s">
        <v>149</v>
      </c>
      <c r="P1698" t="s">
        <v>104</v>
      </c>
      <c r="Q1698" s="1" t="s">
        <v>732</v>
      </c>
      <c r="R1698" s="1" t="s">
        <v>105</v>
      </c>
      <c r="S1698" s="1" t="s">
        <v>12922</v>
      </c>
      <c r="T1698" s="1" t="s">
        <v>12923</v>
      </c>
      <c r="U1698" s="1" t="s">
        <v>3741</v>
      </c>
      <c r="V1698" s="1" t="s">
        <v>6318</v>
      </c>
      <c r="W1698" s="1" t="s">
        <v>40</v>
      </c>
      <c r="X1698" t="str">
        <f t="shared" si="183"/>
        <v>Complete</v>
      </c>
      <c r="Y1698">
        <f>MAX(0,100-IF(G1698="Invalid",Config!$B$5,0)-IF(I1698="Invalid",Config!$B$6,0)-IF(X1698="Incomplete",Config!$B$7,0)-IF(AF1698="Yes",Config!$B$37,0))</f>
        <v>70</v>
      </c>
      <c r="Z1698" s="1">
        <f>IF(OR(TRIM(B1698)="",COUNTIF(Config!$B$15:$B$19,B1698)&gt;0),1,0)+IF(OR(TRIM(C1698)="",COUNTIF(Config!$B$15:$B$19,C1698)&gt;0),1,0)+IF(OR(TRIM(F1698)="",COUNTIF(Config!$B$15:$B$19,F1698)&gt;0),1,0)+IF(OR(TRIM(H1698)="",COUNTIF(Config!$B$15:$B$19,H1698)&gt;0),1,0)+IF(OR(TRIM(E1698)="",COUNTIF(Config!$B$15:$B$19,E1698)&gt;0),1,0)+IF(OR(TRIM(K1698)="",COUNTIF(Config!$B$15:$B$19,K1698)&gt;0),1,0)+IF(OR(TRIM(P1698)="",COUNTIF(Config!$B$15:$B$19,P1698)&gt;0),1,0)+IF(OR(TRIM(R1698)="",COUNTIF(Config!$B$15:$B$19,R1698)&gt;0),1,0)</f>
        <v>0</v>
      </c>
      <c r="AA1698" s="1" cm="1">
        <f t="array" ref="AA1698">SUMPRODUCT(LEN(H1698)-LEN(SUBSTITUTE(H1698,{"0";"1";"2";"3";"4";"5";"6";"7";"8";"9"},"")))</f>
        <v>11</v>
      </c>
      <c r="AC1698" t="str">
        <f t="shared" si="184"/>
        <v>Invalid Email</v>
      </c>
      <c r="AD1698">
        <f t="shared" si="185"/>
        <v>0</v>
      </c>
      <c r="AE1698">
        <f t="shared" si="186"/>
        <v>1</v>
      </c>
      <c r="AF1698" t="str">
        <f t="shared" si="187"/>
        <v>No</v>
      </c>
      <c r="AG1698">
        <f t="shared" ca="1" si="188"/>
        <v>679</v>
      </c>
      <c r="AH1698" t="str">
        <f ca="1">IF(OR(V1698="",AG1698=""),"Yes",IF(AG1698&gt;Config!$B$41,"Yes","No"))</f>
        <v>Yes</v>
      </c>
    </row>
    <row r="1699" spans="1:34" x14ac:dyDescent="0.25">
      <c r="A1699" s="1" t="s">
        <v>12924</v>
      </c>
      <c r="B1699" s="1" t="s">
        <v>928</v>
      </c>
      <c r="C1699" s="1" t="s">
        <v>296</v>
      </c>
      <c r="D1699" s="1" t="s">
        <v>12925</v>
      </c>
      <c r="E1699" s="1" t="s">
        <v>34762</v>
      </c>
      <c r="F1699" s="1" t="s">
        <v>12926</v>
      </c>
      <c r="G1699" t="str">
        <f t="shared" si="182"/>
        <v>Valid</v>
      </c>
      <c r="H1699" s="1" t="s">
        <v>12927</v>
      </c>
      <c r="I1699" t="str" cm="1">
        <f t="array" ref="I1699">IF(OR(TRIM(H1699)="",ISNUMBER(SEARCH("#",H1699)),AA1699&lt;Config!$B$8,SUMPRODUCT(--ISNUMBER(SEARCH({"a";"b";"c";"d";"e";"f";"g";"h";"i";"j";"k";"l";"m";"n";"o";"p";"q";"r";"s";"t";"u";"v";"w";"x";"y";"z"},H1699)))&gt;0),"Invalid","Valid")</f>
        <v>Valid</v>
      </c>
      <c r="J1699" s="1" t="s">
        <v>12928</v>
      </c>
      <c r="K1699" s="1" t="s">
        <v>250</v>
      </c>
      <c r="L1699" s="1" t="s">
        <v>450</v>
      </c>
      <c r="M1699" s="1" t="s">
        <v>33827</v>
      </c>
      <c r="N1699" s="1" t="s">
        <v>31</v>
      </c>
      <c r="O1699" s="1" t="s">
        <v>69</v>
      </c>
      <c r="P1699" t="s">
        <v>344</v>
      </c>
      <c r="Q1699" s="1" t="s">
        <v>1199</v>
      </c>
      <c r="R1699" s="1" t="s">
        <v>1141</v>
      </c>
      <c r="S1699" s="1" t="s">
        <v>10221</v>
      </c>
      <c r="T1699" s="1" t="s">
        <v>12929</v>
      </c>
      <c r="U1699" s="1" t="s">
        <v>698</v>
      </c>
      <c r="V1699" s="1" t="s">
        <v>707</v>
      </c>
      <c r="W1699" s="1" t="s">
        <v>384</v>
      </c>
      <c r="X1699" t="str">
        <f t="shared" si="183"/>
        <v>Complete</v>
      </c>
      <c r="Y1699">
        <f>MAX(0,100-IF(G1699="Invalid",Config!$B$5,0)-IF(I1699="Invalid",Config!$B$6,0)-IF(X1699="Incomplete",Config!$B$7,0)-IF(AF1699="Yes",Config!$B$37,0))</f>
        <v>100</v>
      </c>
      <c r="Z1699" s="1">
        <f>IF(OR(TRIM(B1699)="",COUNTIF(Config!$B$15:$B$19,B1699)&gt;0),1,0)+IF(OR(TRIM(C1699)="",COUNTIF(Config!$B$15:$B$19,C1699)&gt;0),1,0)+IF(OR(TRIM(F1699)="",COUNTIF(Config!$B$15:$B$19,F1699)&gt;0),1,0)+IF(OR(TRIM(H1699)="",COUNTIF(Config!$B$15:$B$19,H1699)&gt;0),1,0)+IF(OR(TRIM(E1699)="",COUNTIF(Config!$B$15:$B$19,E1699)&gt;0),1,0)+IF(OR(TRIM(K1699)="",COUNTIF(Config!$B$15:$B$19,K1699)&gt;0),1,0)+IF(OR(TRIM(P1699)="",COUNTIF(Config!$B$15:$B$19,P1699)&gt;0),1,0)+IF(OR(TRIM(R1699)="",COUNTIF(Config!$B$15:$B$19,R1699)&gt;0),1,0)</f>
        <v>0</v>
      </c>
      <c r="AA1699" s="1" cm="1">
        <f t="array" ref="AA1699">SUMPRODUCT(LEN(H1699)-LEN(SUBSTITUTE(H1699,{"0";"1";"2";"3";"4";"5";"6";"7";"8";"9"},"")))</f>
        <v>11</v>
      </c>
      <c r="AC1699" t="str">
        <f t="shared" si="184"/>
        <v/>
      </c>
      <c r="AD1699">
        <f t="shared" si="185"/>
        <v>1</v>
      </c>
      <c r="AE1699">
        <f t="shared" si="186"/>
        <v>1</v>
      </c>
      <c r="AF1699" t="str">
        <f t="shared" si="187"/>
        <v>No</v>
      </c>
      <c r="AG1699">
        <f t="shared" ca="1" si="188"/>
        <v>222</v>
      </c>
      <c r="AH1699" t="str">
        <f ca="1">IF(OR(V1699="",AG1699=""),"Yes",IF(AG1699&gt;Config!$B$41,"Yes","No"))</f>
        <v>No</v>
      </c>
    </row>
    <row r="1700" spans="1:34" x14ac:dyDescent="0.25">
      <c r="A1700" s="1" t="s">
        <v>12930</v>
      </c>
      <c r="B1700" s="1" t="s">
        <v>917</v>
      </c>
      <c r="C1700" s="1" t="s">
        <v>620</v>
      </c>
      <c r="D1700" s="1" t="s">
        <v>12931</v>
      </c>
      <c r="E1700" s="1" t="s">
        <v>298</v>
      </c>
      <c r="F1700" s="1" t="s">
        <v>12932</v>
      </c>
      <c r="G1700" t="str">
        <f t="shared" si="182"/>
        <v>Valid</v>
      </c>
      <c r="H1700" s="1" t="s">
        <v>12933</v>
      </c>
      <c r="I1700" t="str" cm="1">
        <f t="array" ref="I1700">IF(OR(TRIM(H1700)="",ISNUMBER(SEARCH("#",H1700)),AA1700&lt;Config!$B$8,SUMPRODUCT(--ISNUMBER(SEARCH({"a";"b";"c";"d";"e";"f";"g";"h";"i";"j";"k";"l";"m";"n";"o";"p";"q";"r";"s";"t";"u";"v";"w";"x";"y";"z"},H1700)))&gt;0),"Invalid","Valid")</f>
        <v>Valid</v>
      </c>
      <c r="J1700" s="1" t="s">
        <v>12934</v>
      </c>
      <c r="K1700" s="1" t="s">
        <v>178</v>
      </c>
      <c r="L1700" s="1" t="s">
        <v>164</v>
      </c>
      <c r="M1700" s="1" t="s">
        <v>118</v>
      </c>
      <c r="N1700" s="1" t="s">
        <v>358</v>
      </c>
      <c r="O1700" s="1" t="s">
        <v>149</v>
      </c>
      <c r="P1700" t="s">
        <v>590</v>
      </c>
      <c r="Q1700" s="1" t="s">
        <v>844</v>
      </c>
      <c r="R1700" s="1" t="s">
        <v>1774</v>
      </c>
      <c r="S1700" s="1" t="s">
        <v>12935</v>
      </c>
      <c r="T1700" s="1" t="s">
        <v>12936</v>
      </c>
      <c r="U1700" s="1" t="s">
        <v>12937</v>
      </c>
      <c r="V1700" s="1" t="s">
        <v>140</v>
      </c>
      <c r="W1700" s="1" t="s">
        <v>125</v>
      </c>
      <c r="X1700" t="str">
        <f t="shared" si="183"/>
        <v>Complete</v>
      </c>
      <c r="Y1700">
        <f>MAX(0,100-IF(G1700="Invalid",Config!$B$5,0)-IF(I1700="Invalid",Config!$B$6,0)-IF(X1700="Incomplete",Config!$B$7,0)-IF(AF1700="Yes",Config!$B$37,0))</f>
        <v>100</v>
      </c>
      <c r="Z1700" s="1">
        <f>IF(OR(TRIM(B1700)="",COUNTIF(Config!$B$15:$B$19,B1700)&gt;0),1,0)+IF(OR(TRIM(C1700)="",COUNTIF(Config!$B$15:$B$19,C1700)&gt;0),1,0)+IF(OR(TRIM(F1700)="",COUNTIF(Config!$B$15:$B$19,F1700)&gt;0),1,0)+IF(OR(TRIM(H1700)="",COUNTIF(Config!$B$15:$B$19,H1700)&gt;0),1,0)+IF(OR(TRIM(E1700)="",COUNTIF(Config!$B$15:$B$19,E1700)&gt;0),1,0)+IF(OR(TRIM(K1700)="",COUNTIF(Config!$B$15:$B$19,K1700)&gt;0),1,0)+IF(OR(TRIM(P1700)="",COUNTIF(Config!$B$15:$B$19,P1700)&gt;0),1,0)+IF(OR(TRIM(R1700)="",COUNTIF(Config!$B$15:$B$19,R1700)&gt;0),1,0)</f>
        <v>0</v>
      </c>
      <c r="AA1700" s="1" cm="1">
        <f t="array" ref="AA1700">SUMPRODUCT(LEN(H1700)-LEN(SUBSTITUTE(H1700,{"0";"1";"2";"3";"4";"5";"6";"7";"8";"9"},"")))</f>
        <v>12</v>
      </c>
      <c r="AC1700" t="str">
        <f t="shared" si="184"/>
        <v/>
      </c>
      <c r="AD1700">
        <f t="shared" si="185"/>
        <v>1</v>
      </c>
      <c r="AE1700">
        <f t="shared" si="186"/>
        <v>1</v>
      </c>
      <c r="AF1700" t="str">
        <f t="shared" si="187"/>
        <v>No</v>
      </c>
      <c r="AG1700">
        <f t="shared" ca="1" si="188"/>
        <v>37</v>
      </c>
      <c r="AH1700" t="str">
        <f ca="1">IF(OR(V1700="",AG1700=""),"Yes",IF(AG1700&gt;Config!$B$41,"Yes","No"))</f>
        <v>No</v>
      </c>
    </row>
    <row r="1701" spans="1:34" x14ac:dyDescent="0.25">
      <c r="A1701" s="1" t="s">
        <v>3069</v>
      </c>
      <c r="B1701" s="1" t="s">
        <v>4687</v>
      </c>
      <c r="C1701" s="1" t="s">
        <v>996</v>
      </c>
      <c r="D1701" s="1" t="s">
        <v>10651</v>
      </c>
      <c r="E1701" s="1" t="s">
        <v>34609</v>
      </c>
      <c r="F1701" s="1" t="s">
        <v>10652</v>
      </c>
      <c r="G1701" t="str">
        <f t="shared" si="182"/>
        <v>Valid</v>
      </c>
      <c r="H1701" s="1" t="s">
        <v>12938</v>
      </c>
      <c r="I1701" t="str" cm="1">
        <f t="array" ref="I1701">IF(OR(TRIM(H1701)="",ISNUMBER(SEARCH("#",H1701)),AA1701&lt;Config!$B$8,SUMPRODUCT(--ISNUMBER(SEARCH({"a";"b";"c";"d";"e";"f";"g";"h";"i";"j";"k";"l";"m";"n";"o";"p";"q";"r";"s";"t";"u";"v";"w";"x";"y";"z"},H1701)))&gt;0),"Invalid","Valid")</f>
        <v>Valid</v>
      </c>
      <c r="J1701" s="1" t="s">
        <v>10654</v>
      </c>
      <c r="K1701" s="1" t="s">
        <v>83</v>
      </c>
      <c r="L1701" s="1" t="s">
        <v>265</v>
      </c>
      <c r="M1701" s="1" t="s">
        <v>118</v>
      </c>
      <c r="N1701" s="1" t="s">
        <v>224</v>
      </c>
      <c r="O1701" s="1" t="s">
        <v>52</v>
      </c>
      <c r="P1701" t="s">
        <v>344</v>
      </c>
      <c r="Q1701" s="1" t="s">
        <v>345</v>
      </c>
      <c r="R1701" s="1" t="s">
        <v>1141</v>
      </c>
      <c r="S1701" s="1" t="s">
        <v>10655</v>
      </c>
      <c r="T1701" s="1" t="s">
        <v>10656</v>
      </c>
      <c r="U1701" s="1" t="s">
        <v>2604</v>
      </c>
      <c r="V1701" s="1" t="s">
        <v>1839</v>
      </c>
      <c r="W1701" s="1" t="s">
        <v>60</v>
      </c>
      <c r="X1701" t="str">
        <f t="shared" si="183"/>
        <v>Complete</v>
      </c>
      <c r="Y1701">
        <f>MAX(0,100-IF(G1701="Invalid",Config!$B$5,0)-IF(I1701="Invalid",Config!$B$6,0)-IF(X1701="Incomplete",Config!$B$7,0)-IF(AF1701="Yes",Config!$B$37,0))</f>
        <v>75</v>
      </c>
      <c r="Z1701" s="1">
        <f>IF(OR(TRIM(B1701)="",COUNTIF(Config!$B$15:$B$19,B1701)&gt;0),1,0)+IF(OR(TRIM(C1701)="",COUNTIF(Config!$B$15:$B$19,C1701)&gt;0),1,0)+IF(OR(TRIM(F1701)="",COUNTIF(Config!$B$15:$B$19,F1701)&gt;0),1,0)+IF(OR(TRIM(H1701)="",COUNTIF(Config!$B$15:$B$19,H1701)&gt;0),1,0)+IF(OR(TRIM(E1701)="",COUNTIF(Config!$B$15:$B$19,E1701)&gt;0),1,0)+IF(OR(TRIM(K1701)="",COUNTIF(Config!$B$15:$B$19,K1701)&gt;0),1,0)+IF(OR(TRIM(P1701)="",COUNTIF(Config!$B$15:$B$19,P1701)&gt;0),1,0)+IF(OR(TRIM(R1701)="",COUNTIF(Config!$B$15:$B$19,R1701)&gt;0),1,0)</f>
        <v>0</v>
      </c>
      <c r="AA1701" s="1" cm="1">
        <f t="array" ref="AA1701">SUMPRODUCT(LEN(H1701)-LEN(SUBSTITUTE(H1701,{"0";"1";"2";"3";"4";"5";"6";"7";"8";"9"},"")))</f>
        <v>10</v>
      </c>
      <c r="AC1701" t="str">
        <f t="shared" si="184"/>
        <v>Potential Duplicate</v>
      </c>
      <c r="AD1701">
        <f t="shared" si="185"/>
        <v>2</v>
      </c>
      <c r="AE1701">
        <f t="shared" si="186"/>
        <v>1</v>
      </c>
      <c r="AF1701" t="str">
        <f t="shared" si="187"/>
        <v>Yes</v>
      </c>
      <c r="AG1701">
        <f t="shared" ca="1" si="188"/>
        <v>367</v>
      </c>
      <c r="AH1701" t="str">
        <f ca="1">IF(OR(V1701="",AG1701=""),"Yes",IF(AG1701&gt;Config!$B$41,"Yes","No"))</f>
        <v>Yes</v>
      </c>
    </row>
    <row r="1702" spans="1:34" x14ac:dyDescent="0.25">
      <c r="A1702" s="1" t="s">
        <v>12939</v>
      </c>
      <c r="B1702" s="1" t="s">
        <v>244</v>
      </c>
      <c r="C1702" s="1" t="s">
        <v>337</v>
      </c>
      <c r="D1702" s="1" t="s">
        <v>12940</v>
      </c>
      <c r="E1702" s="1" t="s">
        <v>34763</v>
      </c>
      <c r="F1702" s="1" t="s">
        <v>12941</v>
      </c>
      <c r="G1702" t="str">
        <f t="shared" si="182"/>
        <v>Valid</v>
      </c>
      <c r="H1702" s="1" t="s">
        <v>12942</v>
      </c>
      <c r="I1702" t="str" cm="1">
        <f t="array" ref="I1702">IF(OR(TRIM(H1702)="",ISNUMBER(SEARCH("#",H1702)),AA1702&lt;Config!$B$8,SUMPRODUCT(--ISNUMBER(SEARCH({"a";"b";"c";"d";"e";"f";"g";"h";"i";"j";"k";"l";"m";"n";"o";"p";"q";"r";"s";"t";"u";"v";"w";"x";"y";"z"},H1702)))&gt;0),"Invalid","Valid")</f>
        <v>Valid</v>
      </c>
      <c r="J1702" s="1" t="s">
        <v>12943</v>
      </c>
      <c r="K1702" s="1" t="s">
        <v>117</v>
      </c>
      <c r="L1702" s="1" t="s">
        <v>49</v>
      </c>
      <c r="M1702" s="1" t="s">
        <v>33825</v>
      </c>
      <c r="N1702" s="1" t="s">
        <v>252</v>
      </c>
      <c r="O1702" s="1" t="s">
        <v>180</v>
      </c>
      <c r="P1702" t="s">
        <v>104</v>
      </c>
      <c r="Q1702" s="1" t="s">
        <v>302</v>
      </c>
      <c r="R1702" s="1" t="s">
        <v>922</v>
      </c>
      <c r="S1702" s="1" t="s">
        <v>12944</v>
      </c>
      <c r="T1702" s="1" t="s">
        <v>12945</v>
      </c>
      <c r="U1702" s="1" t="s">
        <v>185</v>
      </c>
      <c r="V1702" s="1" t="s">
        <v>1804</v>
      </c>
      <c r="W1702" s="1" t="s">
        <v>384</v>
      </c>
      <c r="X1702" t="str">
        <f t="shared" si="183"/>
        <v>Complete</v>
      </c>
      <c r="Y1702">
        <f>MAX(0,100-IF(G1702="Invalid",Config!$B$5,0)-IF(I1702="Invalid",Config!$B$6,0)-IF(X1702="Incomplete",Config!$B$7,0)-IF(AF1702="Yes",Config!$B$37,0))</f>
        <v>100</v>
      </c>
      <c r="Z1702" s="1">
        <f>IF(OR(TRIM(B1702)="",COUNTIF(Config!$B$15:$B$19,B1702)&gt;0),1,0)+IF(OR(TRIM(C1702)="",COUNTIF(Config!$B$15:$B$19,C1702)&gt;0),1,0)+IF(OR(TRIM(F1702)="",COUNTIF(Config!$B$15:$B$19,F1702)&gt;0),1,0)+IF(OR(TRIM(H1702)="",COUNTIF(Config!$B$15:$B$19,H1702)&gt;0),1,0)+IF(OR(TRIM(E1702)="",COUNTIF(Config!$B$15:$B$19,E1702)&gt;0),1,0)+IF(OR(TRIM(K1702)="",COUNTIF(Config!$B$15:$B$19,K1702)&gt;0),1,0)+IF(OR(TRIM(P1702)="",COUNTIF(Config!$B$15:$B$19,P1702)&gt;0),1,0)+IF(OR(TRIM(R1702)="",COUNTIF(Config!$B$15:$B$19,R1702)&gt;0),1,0)</f>
        <v>0</v>
      </c>
      <c r="AA1702" s="1" cm="1">
        <f t="array" ref="AA1702">SUMPRODUCT(LEN(H1702)-LEN(SUBSTITUTE(H1702,{"0";"1";"2";"3";"4";"5";"6";"7";"8";"9"},"")))</f>
        <v>11</v>
      </c>
      <c r="AC1702" t="str">
        <f t="shared" si="184"/>
        <v/>
      </c>
      <c r="AD1702">
        <f t="shared" si="185"/>
        <v>1</v>
      </c>
      <c r="AE1702">
        <f t="shared" si="186"/>
        <v>1</v>
      </c>
      <c r="AF1702" t="str">
        <f t="shared" si="187"/>
        <v>No</v>
      </c>
      <c r="AG1702">
        <f t="shared" ca="1" si="188"/>
        <v>54</v>
      </c>
      <c r="AH1702" t="str">
        <f ca="1">IF(OR(V1702="",AG1702=""),"Yes",IF(AG1702&gt;Config!$B$41,"Yes","No"))</f>
        <v>No</v>
      </c>
    </row>
    <row r="1703" spans="1:34" x14ac:dyDescent="0.25">
      <c r="A1703" s="1" t="s">
        <v>12946</v>
      </c>
      <c r="B1703" s="1" t="s">
        <v>112</v>
      </c>
      <c r="C1703" s="1" t="s">
        <v>308</v>
      </c>
      <c r="D1703" s="1" t="s">
        <v>12947</v>
      </c>
      <c r="E1703" s="1" t="s">
        <v>739</v>
      </c>
      <c r="F1703" s="1" t="s">
        <v>12948</v>
      </c>
      <c r="G1703" t="str">
        <f t="shared" si="182"/>
        <v>Valid</v>
      </c>
      <c r="H1703" s="1" t="s">
        <v>12949</v>
      </c>
      <c r="I1703" t="str" cm="1">
        <f t="array" ref="I1703">IF(OR(TRIM(H1703)="",ISNUMBER(SEARCH("#",H1703)),AA1703&lt;Config!$B$8,SUMPRODUCT(--ISNUMBER(SEARCH({"a";"b";"c";"d";"e";"f";"g";"h";"i";"j";"k";"l";"m";"n";"o";"p";"q";"r";"s";"t";"u";"v";"w";"x";"y";"z"},H1703)))&gt;0),"Invalid","Valid")</f>
        <v>Valid</v>
      </c>
      <c r="J1703" s="1" t="s">
        <v>12950</v>
      </c>
      <c r="K1703" s="1" t="s">
        <v>504</v>
      </c>
      <c r="L1703" s="1" t="s">
        <v>102</v>
      </c>
      <c r="M1703" s="1" t="s">
        <v>85</v>
      </c>
      <c r="N1703" s="1" t="s">
        <v>148</v>
      </c>
      <c r="O1703" s="1" t="s">
        <v>180</v>
      </c>
      <c r="P1703" t="s">
        <v>53</v>
      </c>
      <c r="Q1703" s="1" t="s">
        <v>197</v>
      </c>
      <c r="R1703" s="1" t="s">
        <v>150</v>
      </c>
      <c r="S1703" s="1" t="s">
        <v>12951</v>
      </c>
      <c r="T1703" s="1" t="s">
        <v>12952</v>
      </c>
      <c r="U1703" s="1" t="s">
        <v>7951</v>
      </c>
      <c r="V1703" s="1" t="s">
        <v>936</v>
      </c>
      <c r="W1703" s="1" t="s">
        <v>75</v>
      </c>
      <c r="X1703" t="str">
        <f t="shared" si="183"/>
        <v>Complete</v>
      </c>
      <c r="Y1703">
        <f>MAX(0,100-IF(G1703="Invalid",Config!$B$5,0)-IF(I1703="Invalid",Config!$B$6,0)-IF(X1703="Incomplete",Config!$B$7,0)-IF(AF1703="Yes",Config!$B$37,0))</f>
        <v>100</v>
      </c>
      <c r="Z1703" s="1">
        <f>IF(OR(TRIM(B1703)="",COUNTIF(Config!$B$15:$B$19,B1703)&gt;0),1,0)+IF(OR(TRIM(C1703)="",COUNTIF(Config!$B$15:$B$19,C1703)&gt;0),1,0)+IF(OR(TRIM(F1703)="",COUNTIF(Config!$B$15:$B$19,F1703)&gt;0),1,0)+IF(OR(TRIM(H1703)="",COUNTIF(Config!$B$15:$B$19,H1703)&gt;0),1,0)+IF(OR(TRIM(E1703)="",COUNTIF(Config!$B$15:$B$19,E1703)&gt;0),1,0)+IF(OR(TRIM(K1703)="",COUNTIF(Config!$B$15:$B$19,K1703)&gt;0),1,0)+IF(OR(TRIM(P1703)="",COUNTIF(Config!$B$15:$B$19,P1703)&gt;0),1,0)+IF(OR(TRIM(R1703)="",COUNTIF(Config!$B$15:$B$19,R1703)&gt;0),1,0)</f>
        <v>0</v>
      </c>
      <c r="AA1703" s="1" cm="1">
        <f t="array" ref="AA1703">SUMPRODUCT(LEN(H1703)-LEN(SUBSTITUTE(H1703,{"0";"1";"2";"3";"4";"5";"6";"7";"8";"9"},"")))</f>
        <v>12</v>
      </c>
      <c r="AC1703" t="str">
        <f t="shared" si="184"/>
        <v/>
      </c>
      <c r="AD1703">
        <f t="shared" si="185"/>
        <v>1</v>
      </c>
      <c r="AE1703">
        <f t="shared" si="186"/>
        <v>1</v>
      </c>
      <c r="AF1703" t="str">
        <f t="shared" si="187"/>
        <v>No</v>
      </c>
      <c r="AG1703">
        <f t="shared" ca="1" si="188"/>
        <v>148</v>
      </c>
      <c r="AH1703" t="str">
        <f ca="1">IF(OR(V1703="",AG1703=""),"Yes",IF(AG1703&gt;Config!$B$41,"Yes","No"))</f>
        <v>No</v>
      </c>
    </row>
    <row r="1704" spans="1:34" x14ac:dyDescent="0.25">
      <c r="A1704" s="1" t="s">
        <v>12953</v>
      </c>
      <c r="B1704" s="1" t="s">
        <v>1175</v>
      </c>
      <c r="C1704" s="1" t="s">
        <v>43</v>
      </c>
      <c r="D1704" s="1" t="s">
        <v>12954</v>
      </c>
      <c r="E1704" s="1" t="s">
        <v>34764</v>
      </c>
      <c r="F1704" s="1" t="s">
        <v>12955</v>
      </c>
      <c r="G1704" t="str">
        <f t="shared" si="182"/>
        <v>Valid</v>
      </c>
      <c r="H1704" s="1" t="s">
        <v>12956</v>
      </c>
      <c r="I1704" t="str" cm="1">
        <f t="array" ref="I1704">IF(OR(TRIM(H1704)="",ISNUMBER(SEARCH("#",H1704)),AA1704&lt;Config!$B$8,SUMPRODUCT(--ISNUMBER(SEARCH({"a";"b";"c";"d";"e";"f";"g";"h";"i";"j";"k";"l";"m";"n";"o";"p";"q";"r";"s";"t";"u";"v";"w";"x";"y";"z"},H1704)))&gt;0),"Invalid","Valid")</f>
        <v>Valid</v>
      </c>
      <c r="J1704" s="1" t="s">
        <v>12957</v>
      </c>
      <c r="K1704" s="1" t="s">
        <v>117</v>
      </c>
      <c r="L1704" s="1" t="s">
        <v>164</v>
      </c>
      <c r="M1704" s="1" t="s">
        <v>391</v>
      </c>
      <c r="N1704" s="1" t="s">
        <v>86</v>
      </c>
      <c r="O1704" s="1" t="s">
        <v>149</v>
      </c>
      <c r="P1704" t="s">
        <v>104</v>
      </c>
      <c r="Q1704" s="1" t="s">
        <v>302</v>
      </c>
      <c r="R1704" s="1" t="s">
        <v>922</v>
      </c>
      <c r="S1704" s="1" t="s">
        <v>12958</v>
      </c>
      <c r="T1704" s="1" t="s">
        <v>12959</v>
      </c>
      <c r="U1704" s="1" t="s">
        <v>9218</v>
      </c>
      <c r="V1704" s="1" t="s">
        <v>12960</v>
      </c>
      <c r="W1704" s="1" t="s">
        <v>186</v>
      </c>
      <c r="X1704" t="str">
        <f t="shared" si="183"/>
        <v>Complete</v>
      </c>
      <c r="Y1704">
        <f>MAX(0,100-IF(G1704="Invalid",Config!$B$5,0)-IF(I1704="Invalid",Config!$B$6,0)-IF(X1704="Incomplete",Config!$B$7,0)-IF(AF1704="Yes",Config!$B$37,0))</f>
        <v>100</v>
      </c>
      <c r="Z1704" s="1">
        <f>IF(OR(TRIM(B1704)="",COUNTIF(Config!$B$15:$B$19,B1704)&gt;0),1,0)+IF(OR(TRIM(C1704)="",COUNTIF(Config!$B$15:$B$19,C1704)&gt;0),1,0)+IF(OR(TRIM(F1704)="",COUNTIF(Config!$B$15:$B$19,F1704)&gt;0),1,0)+IF(OR(TRIM(H1704)="",COUNTIF(Config!$B$15:$B$19,H1704)&gt;0),1,0)+IF(OR(TRIM(E1704)="",COUNTIF(Config!$B$15:$B$19,E1704)&gt;0),1,0)+IF(OR(TRIM(K1704)="",COUNTIF(Config!$B$15:$B$19,K1704)&gt;0),1,0)+IF(OR(TRIM(P1704)="",COUNTIF(Config!$B$15:$B$19,P1704)&gt;0),1,0)+IF(OR(TRIM(R1704)="",COUNTIF(Config!$B$15:$B$19,R1704)&gt;0),1,0)</f>
        <v>0</v>
      </c>
      <c r="AA1704" s="1" cm="1">
        <f t="array" ref="AA1704">SUMPRODUCT(LEN(H1704)-LEN(SUBSTITUTE(H1704,{"0";"1";"2";"3";"4";"5";"6";"7";"8";"9"},"")))</f>
        <v>11</v>
      </c>
      <c r="AC1704" t="str">
        <f t="shared" si="184"/>
        <v/>
      </c>
      <c r="AD1704">
        <f t="shared" si="185"/>
        <v>1</v>
      </c>
      <c r="AE1704">
        <f t="shared" si="186"/>
        <v>1</v>
      </c>
      <c r="AF1704" t="str">
        <f t="shared" si="187"/>
        <v>No</v>
      </c>
      <c r="AG1704">
        <f t="shared" ca="1" si="188"/>
        <v>545</v>
      </c>
      <c r="AH1704" t="str">
        <f ca="1">IF(OR(V1704="",AG1704=""),"Yes",IF(AG1704&gt;Config!$B$41,"Yes","No"))</f>
        <v>Yes</v>
      </c>
    </row>
    <row r="1705" spans="1:34" x14ac:dyDescent="0.25">
      <c r="A1705" s="1" t="s">
        <v>12961</v>
      </c>
      <c r="B1705" s="1" t="s">
        <v>1833</v>
      </c>
      <c r="C1705" s="1" t="s">
        <v>499</v>
      </c>
      <c r="D1705" s="1" t="s">
        <v>12962</v>
      </c>
      <c r="E1705" s="1" t="s">
        <v>34765</v>
      </c>
      <c r="F1705" s="1" t="s">
        <v>12963</v>
      </c>
      <c r="G1705" t="str">
        <f t="shared" si="182"/>
        <v>Valid</v>
      </c>
      <c r="H1705" s="1" t="s">
        <v>12964</v>
      </c>
      <c r="I1705" t="str" cm="1">
        <f t="array" ref="I1705">IF(OR(TRIM(H1705)="",ISNUMBER(SEARCH("#",H1705)),AA1705&lt;Config!$B$8,SUMPRODUCT(--ISNUMBER(SEARCH({"a";"b";"c";"d";"e";"f";"g";"h";"i";"j";"k";"l";"m";"n";"o";"p";"q";"r";"s";"t";"u";"v";"w";"x";"y";"z"},H1705)))&gt;0),"Invalid","Valid")</f>
        <v>Valid</v>
      </c>
      <c r="J1705" s="1" t="s">
        <v>12965</v>
      </c>
      <c r="K1705" s="1" t="s">
        <v>625</v>
      </c>
      <c r="L1705" s="1" t="s">
        <v>179</v>
      </c>
      <c r="M1705" s="1" t="s">
        <v>30</v>
      </c>
      <c r="N1705" s="1" t="s">
        <v>31</v>
      </c>
      <c r="O1705" s="1" t="s">
        <v>52</v>
      </c>
      <c r="P1705" t="s">
        <v>328</v>
      </c>
      <c r="Q1705" s="1" t="s">
        <v>1046</v>
      </c>
      <c r="R1705" s="1" t="s">
        <v>392</v>
      </c>
      <c r="S1705" s="1" t="s">
        <v>12966</v>
      </c>
      <c r="T1705" s="1" t="s">
        <v>12967</v>
      </c>
      <c r="U1705" s="1" t="s">
        <v>12968</v>
      </c>
      <c r="V1705" s="1" t="s">
        <v>5282</v>
      </c>
      <c r="W1705" s="1" t="s">
        <v>40</v>
      </c>
      <c r="X1705" t="str">
        <f t="shared" si="183"/>
        <v>Complete</v>
      </c>
      <c r="Y1705">
        <f>MAX(0,100-IF(G1705="Invalid",Config!$B$5,0)-IF(I1705="Invalid",Config!$B$6,0)-IF(X1705="Incomplete",Config!$B$7,0)-IF(AF1705="Yes",Config!$B$37,0))</f>
        <v>100</v>
      </c>
      <c r="Z1705" s="1">
        <f>IF(OR(TRIM(B1705)="",COUNTIF(Config!$B$15:$B$19,B1705)&gt;0),1,0)+IF(OR(TRIM(C1705)="",COUNTIF(Config!$B$15:$B$19,C1705)&gt;0),1,0)+IF(OR(TRIM(F1705)="",COUNTIF(Config!$B$15:$B$19,F1705)&gt;0),1,0)+IF(OR(TRIM(H1705)="",COUNTIF(Config!$B$15:$B$19,H1705)&gt;0),1,0)+IF(OR(TRIM(E1705)="",COUNTIF(Config!$B$15:$B$19,E1705)&gt;0),1,0)+IF(OR(TRIM(K1705)="",COUNTIF(Config!$B$15:$B$19,K1705)&gt;0),1,0)+IF(OR(TRIM(P1705)="",COUNTIF(Config!$B$15:$B$19,P1705)&gt;0),1,0)+IF(OR(TRIM(R1705)="",COUNTIF(Config!$B$15:$B$19,R1705)&gt;0),1,0)</f>
        <v>0</v>
      </c>
      <c r="AA1705" s="1" cm="1">
        <f t="array" ref="AA1705">SUMPRODUCT(LEN(H1705)-LEN(SUBSTITUTE(H1705,{"0";"1";"2";"3";"4";"5";"6";"7";"8";"9"},"")))</f>
        <v>11</v>
      </c>
      <c r="AC1705" t="str">
        <f t="shared" si="184"/>
        <v/>
      </c>
      <c r="AD1705">
        <f t="shared" si="185"/>
        <v>1</v>
      </c>
      <c r="AE1705">
        <f t="shared" si="186"/>
        <v>1</v>
      </c>
      <c r="AF1705" t="str">
        <f t="shared" si="187"/>
        <v>No</v>
      </c>
      <c r="AG1705">
        <f t="shared" ca="1" si="188"/>
        <v>328</v>
      </c>
      <c r="AH1705" t="str">
        <f ca="1">IF(OR(V1705="",AG1705=""),"Yes",IF(AG1705&gt;Config!$B$41,"Yes","No"))</f>
        <v>No</v>
      </c>
    </row>
    <row r="1706" spans="1:34" x14ac:dyDescent="0.25">
      <c r="A1706" s="1" t="s">
        <v>8065</v>
      </c>
      <c r="B1706" s="1" t="s">
        <v>204</v>
      </c>
      <c r="C1706" s="1" t="s">
        <v>1166</v>
      </c>
      <c r="D1706" s="1" t="s">
        <v>6882</v>
      </c>
      <c r="E1706" s="1" t="s">
        <v>33866</v>
      </c>
      <c r="F1706" s="1" t="s">
        <v>12969</v>
      </c>
      <c r="G1706" t="str">
        <f t="shared" si="182"/>
        <v>Valid</v>
      </c>
      <c r="H1706" s="1" t="s">
        <v>12970</v>
      </c>
      <c r="I1706" t="str" cm="1">
        <f t="array" ref="I1706">IF(OR(TRIM(H1706)="",ISNUMBER(SEARCH("#",H1706)),AA1706&lt;Config!$B$8,SUMPRODUCT(--ISNUMBER(SEARCH({"a";"b";"c";"d";"e";"f";"g";"h";"i";"j";"k";"l";"m";"n";"o";"p";"q";"r";"s";"t";"u";"v";"w";"x";"y";"z"},H1706)))&gt;0),"Invalid","Valid")</f>
        <v>Valid</v>
      </c>
      <c r="J1706" s="1" t="s">
        <v>12971</v>
      </c>
      <c r="K1706" s="1" t="s">
        <v>722</v>
      </c>
      <c r="L1706" s="1" t="s">
        <v>102</v>
      </c>
      <c r="M1706" s="1" t="s">
        <v>30</v>
      </c>
      <c r="N1706" s="1" t="s">
        <v>86</v>
      </c>
      <c r="O1706" s="1" t="s">
        <v>52</v>
      </c>
      <c r="P1706" t="s">
        <v>104</v>
      </c>
      <c r="Q1706" s="1" t="s">
        <v>302</v>
      </c>
      <c r="R1706" s="1" t="s">
        <v>106</v>
      </c>
      <c r="S1706" s="1" t="s">
        <v>12972</v>
      </c>
      <c r="T1706" s="1" t="s">
        <v>12973</v>
      </c>
      <c r="U1706" s="1" t="s">
        <v>12974</v>
      </c>
      <c r="V1706" s="1" t="s">
        <v>1212</v>
      </c>
      <c r="W1706" s="1" t="s">
        <v>94</v>
      </c>
      <c r="X1706" t="str">
        <f t="shared" si="183"/>
        <v>Complete</v>
      </c>
      <c r="Y1706">
        <f>MAX(0,100-IF(G1706="Invalid",Config!$B$5,0)-IF(I1706="Invalid",Config!$B$6,0)-IF(X1706="Incomplete",Config!$B$7,0)-IF(AF1706="Yes",Config!$B$37,0))</f>
        <v>100</v>
      </c>
      <c r="Z1706" s="1">
        <f>IF(OR(TRIM(B1706)="",COUNTIF(Config!$B$15:$B$19,B1706)&gt;0),1,0)+IF(OR(TRIM(C1706)="",COUNTIF(Config!$B$15:$B$19,C1706)&gt;0),1,0)+IF(OR(TRIM(F1706)="",COUNTIF(Config!$B$15:$B$19,F1706)&gt;0),1,0)+IF(OR(TRIM(H1706)="",COUNTIF(Config!$B$15:$B$19,H1706)&gt;0),1,0)+IF(OR(TRIM(E1706)="",COUNTIF(Config!$B$15:$B$19,E1706)&gt;0),1,0)+IF(OR(TRIM(K1706)="",COUNTIF(Config!$B$15:$B$19,K1706)&gt;0),1,0)+IF(OR(TRIM(P1706)="",COUNTIF(Config!$B$15:$B$19,P1706)&gt;0),1,0)+IF(OR(TRIM(R1706)="",COUNTIF(Config!$B$15:$B$19,R1706)&gt;0),1,0)</f>
        <v>0</v>
      </c>
      <c r="AA1706" s="1" cm="1">
        <f t="array" ref="AA1706">SUMPRODUCT(LEN(H1706)-LEN(SUBSTITUTE(H1706,{"0";"1";"2";"3";"4";"5";"6";"7";"8";"9"},"")))</f>
        <v>10</v>
      </c>
      <c r="AC1706" t="str">
        <f t="shared" si="184"/>
        <v/>
      </c>
      <c r="AD1706">
        <f t="shared" si="185"/>
        <v>1</v>
      </c>
      <c r="AE1706">
        <f t="shared" si="186"/>
        <v>1</v>
      </c>
      <c r="AF1706" t="str">
        <f t="shared" si="187"/>
        <v>No</v>
      </c>
      <c r="AG1706">
        <f t="shared" ca="1" si="188"/>
        <v>228</v>
      </c>
      <c r="AH1706" t="str">
        <f ca="1">IF(OR(V1706="",AG1706=""),"Yes",IF(AG1706&gt;Config!$B$41,"Yes","No"))</f>
        <v>No</v>
      </c>
    </row>
    <row r="1707" spans="1:34" x14ac:dyDescent="0.25">
      <c r="A1707" s="1" t="s">
        <v>12975</v>
      </c>
      <c r="B1707" s="1" t="s">
        <v>2392</v>
      </c>
      <c r="C1707" s="1" t="s">
        <v>1736</v>
      </c>
      <c r="D1707" s="1" t="s">
        <v>12976</v>
      </c>
      <c r="E1707" s="1" t="s">
        <v>34541</v>
      </c>
      <c r="F1707" s="1" t="s">
        <v>12977</v>
      </c>
      <c r="G1707" t="str">
        <f t="shared" si="182"/>
        <v>Valid</v>
      </c>
      <c r="H1707" s="1" t="s">
        <v>12978</v>
      </c>
      <c r="I1707" t="str" cm="1">
        <f t="array" ref="I1707">IF(OR(TRIM(H1707)="",ISNUMBER(SEARCH("#",H1707)),AA1707&lt;Config!$B$8,SUMPRODUCT(--ISNUMBER(SEARCH({"a";"b";"c";"d";"e";"f";"g";"h";"i";"j";"k";"l";"m";"n";"o";"p";"q";"r";"s";"t";"u";"v";"w";"x";"y";"z"},H1707)))&gt;0),"Invalid","Valid")</f>
        <v>Valid</v>
      </c>
      <c r="J1707" s="1" t="s">
        <v>12979</v>
      </c>
      <c r="K1707" s="1" t="s">
        <v>195</v>
      </c>
      <c r="L1707" s="1" t="s">
        <v>179</v>
      </c>
      <c r="M1707" s="1" t="s">
        <v>517</v>
      </c>
      <c r="N1707" s="1" t="s">
        <v>33819</v>
      </c>
      <c r="O1707" s="1" t="s">
        <v>149</v>
      </c>
      <c r="P1707" t="s">
        <v>344</v>
      </c>
      <c r="Q1707" s="1" t="s">
        <v>345</v>
      </c>
      <c r="R1707" s="1" t="s">
        <v>346</v>
      </c>
      <c r="S1707" s="1" t="s">
        <v>8446</v>
      </c>
      <c r="T1707" s="1" t="s">
        <v>12980</v>
      </c>
      <c r="U1707" s="1" t="s">
        <v>3246</v>
      </c>
      <c r="V1707" s="1" t="s">
        <v>12981</v>
      </c>
      <c r="W1707" s="1" t="s">
        <v>40</v>
      </c>
      <c r="X1707" t="str">
        <f t="shared" si="183"/>
        <v>Complete</v>
      </c>
      <c r="Y1707">
        <f>MAX(0,100-IF(G1707="Invalid",Config!$B$5,0)-IF(I1707="Invalid",Config!$B$6,0)-IF(X1707="Incomplete",Config!$B$7,0)-IF(AF1707="Yes",Config!$B$37,0))</f>
        <v>100</v>
      </c>
      <c r="Z1707" s="1">
        <f>IF(OR(TRIM(B1707)="",COUNTIF(Config!$B$15:$B$19,B1707)&gt;0),1,0)+IF(OR(TRIM(C1707)="",COUNTIF(Config!$B$15:$B$19,C1707)&gt;0),1,0)+IF(OR(TRIM(F1707)="",COUNTIF(Config!$B$15:$B$19,F1707)&gt;0),1,0)+IF(OR(TRIM(H1707)="",COUNTIF(Config!$B$15:$B$19,H1707)&gt;0),1,0)+IF(OR(TRIM(E1707)="",COUNTIF(Config!$B$15:$B$19,E1707)&gt;0),1,0)+IF(OR(TRIM(K1707)="",COUNTIF(Config!$B$15:$B$19,K1707)&gt;0),1,0)+IF(OR(TRIM(P1707)="",COUNTIF(Config!$B$15:$B$19,P1707)&gt;0),1,0)+IF(OR(TRIM(R1707)="",COUNTIF(Config!$B$15:$B$19,R1707)&gt;0),1,0)</f>
        <v>0</v>
      </c>
      <c r="AA1707" s="1" cm="1">
        <f t="array" ref="AA1707">SUMPRODUCT(LEN(H1707)-LEN(SUBSTITUTE(H1707,{"0";"1";"2";"3";"4";"5";"6";"7";"8";"9"},"")))</f>
        <v>11</v>
      </c>
      <c r="AC1707" t="str">
        <f t="shared" si="184"/>
        <v/>
      </c>
      <c r="AD1707">
        <f t="shared" si="185"/>
        <v>1</v>
      </c>
      <c r="AE1707">
        <f t="shared" si="186"/>
        <v>1</v>
      </c>
      <c r="AF1707" t="str">
        <f t="shared" si="187"/>
        <v>No</v>
      </c>
      <c r="AG1707">
        <f t="shared" ca="1" si="188"/>
        <v>105</v>
      </c>
      <c r="AH1707" t="str">
        <f ca="1">IF(OR(V1707="",AG1707=""),"Yes",IF(AG1707&gt;Config!$B$41,"Yes","No"))</f>
        <v>No</v>
      </c>
    </row>
    <row r="1708" spans="1:34" x14ac:dyDescent="0.25">
      <c r="A1708" s="1" t="s">
        <v>12982</v>
      </c>
      <c r="B1708" s="1" t="s">
        <v>5122</v>
      </c>
      <c r="C1708" s="1" t="s">
        <v>323</v>
      </c>
      <c r="D1708" s="1" t="s">
        <v>12983</v>
      </c>
      <c r="E1708" s="1" t="s">
        <v>34766</v>
      </c>
      <c r="F1708" s="1" t="s">
        <v>12984</v>
      </c>
      <c r="G1708" t="str">
        <f t="shared" si="182"/>
        <v>Valid</v>
      </c>
      <c r="H1708" s="1" t="s">
        <v>12985</v>
      </c>
      <c r="I1708" t="str" cm="1">
        <f t="array" ref="I1708">IF(OR(TRIM(H1708)="",ISNUMBER(SEARCH("#",H1708)),AA1708&lt;Config!$B$8,SUMPRODUCT(--ISNUMBER(SEARCH({"a";"b";"c";"d";"e";"f";"g";"h";"i";"j";"k";"l";"m";"n";"o";"p";"q";"r";"s";"t";"u";"v";"w";"x";"y";"z"},H1708)))&gt;0),"Invalid","Valid")</f>
        <v>Valid</v>
      </c>
      <c r="J1708" s="1" t="s">
        <v>12986</v>
      </c>
      <c r="K1708" s="1" t="s">
        <v>66</v>
      </c>
      <c r="L1708" s="1" t="s">
        <v>84</v>
      </c>
      <c r="M1708" s="1" t="s">
        <v>30</v>
      </c>
      <c r="N1708" s="1" t="s">
        <v>86</v>
      </c>
      <c r="O1708" s="1" t="s">
        <v>32</v>
      </c>
      <c r="P1708" t="s">
        <v>87</v>
      </c>
      <c r="Q1708" s="1" t="s">
        <v>438</v>
      </c>
      <c r="R1708" s="1" t="s">
        <v>7635</v>
      </c>
      <c r="S1708" s="1" t="s">
        <v>9533</v>
      </c>
      <c r="T1708" s="1" t="s">
        <v>12987</v>
      </c>
      <c r="U1708" s="1" t="s">
        <v>3949</v>
      </c>
      <c r="V1708" s="1" t="s">
        <v>6784</v>
      </c>
      <c r="W1708" s="1" t="s">
        <v>186</v>
      </c>
      <c r="X1708" t="str">
        <f t="shared" si="183"/>
        <v>Complete</v>
      </c>
      <c r="Y1708">
        <f>MAX(0,100-IF(G1708="Invalid",Config!$B$5,0)-IF(I1708="Invalid",Config!$B$6,0)-IF(X1708="Incomplete",Config!$B$7,0)-IF(AF1708="Yes",Config!$B$37,0))</f>
        <v>100</v>
      </c>
      <c r="Z1708" s="1">
        <f>IF(OR(TRIM(B1708)="",COUNTIF(Config!$B$15:$B$19,B1708)&gt;0),1,0)+IF(OR(TRIM(C1708)="",COUNTIF(Config!$B$15:$B$19,C1708)&gt;0),1,0)+IF(OR(TRIM(F1708)="",COUNTIF(Config!$B$15:$B$19,F1708)&gt;0),1,0)+IF(OR(TRIM(H1708)="",COUNTIF(Config!$B$15:$B$19,H1708)&gt;0),1,0)+IF(OR(TRIM(E1708)="",COUNTIF(Config!$B$15:$B$19,E1708)&gt;0),1,0)+IF(OR(TRIM(K1708)="",COUNTIF(Config!$B$15:$B$19,K1708)&gt;0),1,0)+IF(OR(TRIM(P1708)="",COUNTIF(Config!$B$15:$B$19,P1708)&gt;0),1,0)+IF(OR(TRIM(R1708)="",COUNTIF(Config!$B$15:$B$19,R1708)&gt;0),1,0)</f>
        <v>0</v>
      </c>
      <c r="AA1708" s="1" cm="1">
        <f t="array" ref="AA1708">SUMPRODUCT(LEN(H1708)-LEN(SUBSTITUTE(H1708,{"0";"1";"2";"3";"4";"5";"6";"7";"8";"9"},"")))</f>
        <v>11</v>
      </c>
      <c r="AC1708" t="str">
        <f t="shared" si="184"/>
        <v/>
      </c>
      <c r="AD1708">
        <f t="shared" si="185"/>
        <v>1</v>
      </c>
      <c r="AE1708">
        <f t="shared" si="186"/>
        <v>1</v>
      </c>
      <c r="AF1708" t="str">
        <f t="shared" si="187"/>
        <v>No</v>
      </c>
      <c r="AG1708">
        <f t="shared" ca="1" si="188"/>
        <v>432</v>
      </c>
      <c r="AH1708" t="str">
        <f ca="1">IF(OR(V1708="",AG1708=""),"Yes",IF(AG1708&gt;Config!$B$41,"Yes","No"))</f>
        <v>Yes</v>
      </c>
    </row>
    <row r="1709" spans="1:34" x14ac:dyDescent="0.25">
      <c r="A1709" s="1" t="s">
        <v>12988</v>
      </c>
      <c r="B1709" s="1" t="s">
        <v>1557</v>
      </c>
      <c r="C1709" s="1" t="s">
        <v>598</v>
      </c>
      <c r="D1709" s="1" t="s">
        <v>12989</v>
      </c>
      <c r="E1709" s="1" t="s">
        <v>34767</v>
      </c>
      <c r="F1709" s="1" t="s">
        <v>12990</v>
      </c>
      <c r="G1709" t="str">
        <f t="shared" si="182"/>
        <v>Valid</v>
      </c>
      <c r="H1709" s="1" t="s">
        <v>12991</v>
      </c>
      <c r="I1709" t="str" cm="1">
        <f t="array" ref="I1709">IF(OR(TRIM(H1709)="",ISNUMBER(SEARCH("#",H1709)),AA1709&lt;Config!$B$8,SUMPRODUCT(--ISNUMBER(SEARCH({"a";"b";"c";"d";"e";"f";"g";"h";"i";"j";"k";"l";"m";"n";"o";"p";"q";"r";"s";"t";"u";"v";"w";"x";"y";"z"},H1709)))&gt;0),"Invalid","Valid")</f>
        <v>Valid</v>
      </c>
      <c r="J1709" s="1" t="s">
        <v>12992</v>
      </c>
      <c r="K1709" s="1" t="s">
        <v>481</v>
      </c>
      <c r="L1709" s="1" t="s">
        <v>265</v>
      </c>
      <c r="M1709" s="1" t="s">
        <v>30</v>
      </c>
      <c r="N1709" s="1" t="s">
        <v>358</v>
      </c>
      <c r="O1709" s="1" t="s">
        <v>180</v>
      </c>
      <c r="P1709" t="s">
        <v>590</v>
      </c>
      <c r="Q1709" s="1" t="s">
        <v>1481</v>
      </c>
      <c r="R1709" s="1" t="s">
        <v>845</v>
      </c>
      <c r="S1709" s="1" t="s">
        <v>2005</v>
      </c>
      <c r="T1709" s="1" t="s">
        <v>12993</v>
      </c>
      <c r="U1709" s="1" t="s">
        <v>5454</v>
      </c>
      <c r="V1709" s="1" t="s">
        <v>140</v>
      </c>
      <c r="W1709" s="1" t="s">
        <v>40</v>
      </c>
      <c r="X1709" t="str">
        <f t="shared" si="183"/>
        <v>Complete</v>
      </c>
      <c r="Y1709">
        <f>MAX(0,100-IF(G1709="Invalid",Config!$B$5,0)-IF(I1709="Invalid",Config!$B$6,0)-IF(X1709="Incomplete",Config!$B$7,0)-IF(AF1709="Yes",Config!$B$37,0))</f>
        <v>100</v>
      </c>
      <c r="Z1709" s="1">
        <f>IF(OR(TRIM(B1709)="",COUNTIF(Config!$B$15:$B$19,B1709)&gt;0),1,0)+IF(OR(TRIM(C1709)="",COUNTIF(Config!$B$15:$B$19,C1709)&gt;0),1,0)+IF(OR(TRIM(F1709)="",COUNTIF(Config!$B$15:$B$19,F1709)&gt;0),1,0)+IF(OR(TRIM(H1709)="",COUNTIF(Config!$B$15:$B$19,H1709)&gt;0),1,0)+IF(OR(TRIM(E1709)="",COUNTIF(Config!$B$15:$B$19,E1709)&gt;0),1,0)+IF(OR(TRIM(K1709)="",COUNTIF(Config!$B$15:$B$19,K1709)&gt;0),1,0)+IF(OR(TRIM(P1709)="",COUNTIF(Config!$B$15:$B$19,P1709)&gt;0),1,0)+IF(OR(TRIM(R1709)="",COUNTIF(Config!$B$15:$B$19,R1709)&gt;0),1,0)</f>
        <v>0</v>
      </c>
      <c r="AA1709" s="1" cm="1">
        <f t="array" ref="AA1709">SUMPRODUCT(LEN(H1709)-LEN(SUBSTITUTE(H1709,{"0";"1";"2";"3";"4";"5";"6";"7";"8";"9"},"")))</f>
        <v>12</v>
      </c>
      <c r="AC1709" t="str">
        <f t="shared" si="184"/>
        <v/>
      </c>
      <c r="AD1709">
        <f t="shared" si="185"/>
        <v>1</v>
      </c>
      <c r="AE1709">
        <f t="shared" si="186"/>
        <v>1</v>
      </c>
      <c r="AF1709" t="str">
        <f t="shared" si="187"/>
        <v>No</v>
      </c>
      <c r="AG1709">
        <f t="shared" ca="1" si="188"/>
        <v>37</v>
      </c>
      <c r="AH1709" t="str">
        <f ca="1">IF(OR(V1709="",AG1709=""),"Yes",IF(AG1709&gt;Config!$B$41,"Yes","No"))</f>
        <v>No</v>
      </c>
    </row>
    <row r="1710" spans="1:34" x14ac:dyDescent="0.25">
      <c r="A1710" s="1" t="s">
        <v>12994</v>
      </c>
      <c r="B1710" s="1" t="s">
        <v>4687</v>
      </c>
      <c r="C1710" s="1" t="s">
        <v>398</v>
      </c>
      <c r="D1710" s="1" t="s">
        <v>12995</v>
      </c>
      <c r="E1710" s="1" t="s">
        <v>33829</v>
      </c>
      <c r="F1710" s="1" t="s">
        <v>12996</v>
      </c>
      <c r="G1710" t="str">
        <f t="shared" si="182"/>
        <v>Valid</v>
      </c>
      <c r="H1710" s="1" t="s">
        <v>12997</v>
      </c>
      <c r="I1710" t="str" cm="1">
        <f t="array" ref="I1710">IF(OR(TRIM(H1710)="",ISNUMBER(SEARCH("#",H1710)),AA1710&lt;Config!$B$8,SUMPRODUCT(--ISNUMBER(SEARCH({"a";"b";"c";"d";"e";"f";"g";"h";"i";"j";"k";"l";"m";"n";"o";"p";"q";"r";"s";"t";"u";"v";"w";"x";"y";"z"},H1710)))&gt;0),"Invalid","Valid")</f>
        <v>Valid</v>
      </c>
      <c r="J1710" s="1" t="s">
        <v>12998</v>
      </c>
      <c r="K1710" s="1" t="s">
        <v>147</v>
      </c>
      <c r="L1710" s="1" t="s">
        <v>49</v>
      </c>
      <c r="M1710" s="1" t="s">
        <v>251</v>
      </c>
      <c r="N1710" s="1" t="s">
        <v>68</v>
      </c>
      <c r="O1710" s="1" t="s">
        <v>149</v>
      </c>
      <c r="P1710" t="s">
        <v>87</v>
      </c>
      <c r="Q1710" s="1" t="s">
        <v>438</v>
      </c>
      <c r="R1710" s="1" t="s">
        <v>212</v>
      </c>
      <c r="S1710" s="1" t="s">
        <v>12999</v>
      </c>
      <c r="T1710" s="1" t="s">
        <v>13000</v>
      </c>
      <c r="U1710" s="1" t="s">
        <v>6371</v>
      </c>
      <c r="V1710" s="1" t="s">
        <v>11996</v>
      </c>
      <c r="W1710" s="1" t="s">
        <v>40</v>
      </c>
      <c r="X1710" t="str">
        <f t="shared" si="183"/>
        <v>Incomplete</v>
      </c>
      <c r="Y1710">
        <f>MAX(0,100-IF(G1710="Invalid",Config!$B$5,0)-IF(I1710="Invalid",Config!$B$6,0)-IF(X1710="Incomplete",Config!$B$7,0)-IF(AF1710="Yes",Config!$B$37,0))</f>
        <v>60</v>
      </c>
      <c r="Z1710" s="1">
        <f>IF(OR(TRIM(B1710)="",COUNTIF(Config!$B$15:$B$19,B1710)&gt;0),1,0)+IF(OR(TRIM(C1710)="",COUNTIF(Config!$B$15:$B$19,C1710)&gt;0),1,0)+IF(OR(TRIM(F1710)="",COUNTIF(Config!$B$15:$B$19,F1710)&gt;0),1,0)+IF(OR(TRIM(H1710)="",COUNTIF(Config!$B$15:$B$19,H1710)&gt;0),1,0)+IF(OR(TRIM(E1710)="",COUNTIF(Config!$B$15:$B$19,E1710)&gt;0),1,0)+IF(OR(TRIM(K1710)="",COUNTIF(Config!$B$15:$B$19,K1710)&gt;0),1,0)+IF(OR(TRIM(P1710)="",COUNTIF(Config!$B$15:$B$19,P1710)&gt;0),1,0)+IF(OR(TRIM(R1710)="",COUNTIF(Config!$B$15:$B$19,R1710)&gt;0),1,0)</f>
        <v>1</v>
      </c>
      <c r="AA1710" s="1" cm="1">
        <f t="array" ref="AA1710">SUMPRODUCT(LEN(H1710)-LEN(SUBSTITUTE(H1710,{"0";"1";"2";"3";"4";"5";"6";"7";"8";"9"},"")))</f>
        <v>11</v>
      </c>
      <c r="AC1710" t="str">
        <f t="shared" si="184"/>
        <v>Incomplete Profile</v>
      </c>
      <c r="AD1710">
        <f t="shared" si="185"/>
        <v>1</v>
      </c>
      <c r="AE1710">
        <f t="shared" si="186"/>
        <v>1</v>
      </c>
      <c r="AF1710" t="str">
        <f t="shared" si="187"/>
        <v>No</v>
      </c>
      <c r="AG1710">
        <f t="shared" ca="1" si="188"/>
        <v>472</v>
      </c>
      <c r="AH1710" t="str">
        <f ca="1">IF(OR(V1710="",AG1710=""),"Yes",IF(AG1710&gt;Config!$B$41,"Yes","No"))</f>
        <v>Yes</v>
      </c>
    </row>
    <row r="1711" spans="1:34" x14ac:dyDescent="0.25">
      <c r="A1711" s="1" t="s">
        <v>13001</v>
      </c>
      <c r="B1711" s="1" t="s">
        <v>1339</v>
      </c>
      <c r="C1711" s="1" t="s">
        <v>420</v>
      </c>
      <c r="D1711" s="1" t="s">
        <v>13002</v>
      </c>
      <c r="E1711" s="1" t="s">
        <v>34768</v>
      </c>
      <c r="F1711" s="1" t="s">
        <v>13003</v>
      </c>
      <c r="G1711" t="str">
        <f t="shared" si="182"/>
        <v>Valid</v>
      </c>
      <c r="H1711" s="1" t="s">
        <v>13004</v>
      </c>
      <c r="I1711" t="str" cm="1">
        <f t="array" ref="I1711">IF(OR(TRIM(H1711)="",ISNUMBER(SEARCH("#",H1711)),AA1711&lt;Config!$B$8,SUMPRODUCT(--ISNUMBER(SEARCH({"a";"b";"c";"d";"e";"f";"g";"h";"i";"j";"k";"l";"m";"n";"o";"p";"q";"r";"s";"t";"u";"v";"w";"x";"y";"z"},H1711)))&gt;0),"Invalid","Valid")</f>
        <v>Valid</v>
      </c>
      <c r="J1711" s="1" t="s">
        <v>13005</v>
      </c>
      <c r="K1711" s="1" t="s">
        <v>625</v>
      </c>
      <c r="L1711" s="1" t="s">
        <v>29</v>
      </c>
      <c r="M1711" s="1" t="s">
        <v>118</v>
      </c>
      <c r="N1711" s="1" t="s">
        <v>437</v>
      </c>
      <c r="O1711" s="1" t="s">
        <v>69</v>
      </c>
      <c r="P1711" t="s">
        <v>53</v>
      </c>
      <c r="Q1711" s="1" t="s">
        <v>55</v>
      </c>
      <c r="R1711" s="1" t="s">
        <v>197</v>
      </c>
      <c r="S1711" s="1" t="s">
        <v>10453</v>
      </c>
      <c r="T1711" s="1" t="s">
        <v>13006</v>
      </c>
      <c r="U1711" s="1" t="s">
        <v>5218</v>
      </c>
      <c r="V1711" s="1" t="s">
        <v>1795</v>
      </c>
      <c r="W1711" s="1" t="s">
        <v>33823</v>
      </c>
      <c r="X1711" t="str">
        <f t="shared" si="183"/>
        <v>Complete</v>
      </c>
      <c r="Y1711">
        <f>MAX(0,100-IF(G1711="Invalid",Config!$B$5,0)-IF(I1711="Invalid",Config!$B$6,0)-IF(X1711="Incomplete",Config!$B$7,0)-IF(AF1711="Yes",Config!$B$37,0))</f>
        <v>100</v>
      </c>
      <c r="Z1711" s="1">
        <f>IF(OR(TRIM(B1711)="",COUNTIF(Config!$B$15:$B$19,B1711)&gt;0),1,0)+IF(OR(TRIM(C1711)="",COUNTIF(Config!$B$15:$B$19,C1711)&gt;0),1,0)+IF(OR(TRIM(F1711)="",COUNTIF(Config!$B$15:$B$19,F1711)&gt;0),1,0)+IF(OR(TRIM(H1711)="",COUNTIF(Config!$B$15:$B$19,H1711)&gt;0),1,0)+IF(OR(TRIM(E1711)="",COUNTIF(Config!$B$15:$B$19,E1711)&gt;0),1,0)+IF(OR(TRIM(K1711)="",COUNTIF(Config!$B$15:$B$19,K1711)&gt;0),1,0)+IF(OR(TRIM(P1711)="",COUNTIF(Config!$B$15:$B$19,P1711)&gt;0),1,0)+IF(OR(TRIM(R1711)="",COUNTIF(Config!$B$15:$B$19,R1711)&gt;0),1,0)</f>
        <v>0</v>
      </c>
      <c r="AA1711" s="1" cm="1">
        <f t="array" ref="AA1711">SUMPRODUCT(LEN(H1711)-LEN(SUBSTITUTE(H1711,{"0";"1";"2";"3";"4";"5";"6";"7";"8";"9"},"")))</f>
        <v>10</v>
      </c>
      <c r="AC1711" t="str">
        <f t="shared" si="184"/>
        <v/>
      </c>
      <c r="AD1711">
        <f t="shared" si="185"/>
        <v>1</v>
      </c>
      <c r="AE1711">
        <f t="shared" si="186"/>
        <v>1</v>
      </c>
      <c r="AF1711" t="str">
        <f t="shared" si="187"/>
        <v>No</v>
      </c>
      <c r="AG1711">
        <f t="shared" ca="1" si="188"/>
        <v>223</v>
      </c>
      <c r="AH1711" t="str">
        <f ca="1">IF(OR(V1711="",AG1711=""),"Yes",IF(AG1711&gt;Config!$B$41,"Yes","No"))</f>
        <v>No</v>
      </c>
    </row>
    <row r="1712" spans="1:34" x14ac:dyDescent="0.25">
      <c r="A1712" s="1" t="s">
        <v>13007</v>
      </c>
      <c r="B1712" s="1" t="s">
        <v>1165</v>
      </c>
      <c r="C1712" s="1" t="s">
        <v>545</v>
      </c>
      <c r="D1712" s="1" t="s">
        <v>13008</v>
      </c>
      <c r="E1712" s="1" t="s">
        <v>33897</v>
      </c>
      <c r="F1712" s="1" t="s">
        <v>13009</v>
      </c>
      <c r="G1712" t="str">
        <f t="shared" si="182"/>
        <v>Valid</v>
      </c>
      <c r="H1712" s="1" t="s">
        <v>13010</v>
      </c>
      <c r="I1712" t="str" cm="1">
        <f t="array" ref="I1712">IF(OR(TRIM(H1712)="",ISNUMBER(SEARCH("#",H1712)),AA1712&lt;Config!$B$8,SUMPRODUCT(--ISNUMBER(SEARCH({"a";"b";"c";"d";"e";"f";"g";"h";"i";"j";"k";"l";"m";"n";"o";"p";"q";"r";"s";"t";"u";"v";"w";"x";"y";"z"},H1712)))&gt;0),"Invalid","Valid")</f>
        <v>Valid</v>
      </c>
      <c r="J1712" s="1" t="s">
        <v>13011</v>
      </c>
      <c r="K1712" s="1" t="s">
        <v>178</v>
      </c>
      <c r="L1712" s="1" t="s">
        <v>450</v>
      </c>
      <c r="M1712" s="1" t="s">
        <v>165</v>
      </c>
      <c r="N1712" s="1" t="s">
        <v>51</v>
      </c>
      <c r="O1712" s="1" t="s">
        <v>69</v>
      </c>
      <c r="P1712" t="s">
        <v>87</v>
      </c>
      <c r="Q1712" s="1" t="s">
        <v>438</v>
      </c>
      <c r="R1712" s="1" t="s">
        <v>136</v>
      </c>
      <c r="S1712" s="1" t="s">
        <v>9049</v>
      </c>
      <c r="T1712" s="1" t="s">
        <v>13012</v>
      </c>
      <c r="U1712" s="1" t="s">
        <v>13013</v>
      </c>
      <c r="V1712" s="1" t="s">
        <v>454</v>
      </c>
      <c r="W1712" s="1" t="s">
        <v>60</v>
      </c>
      <c r="X1712" t="str">
        <f t="shared" si="183"/>
        <v>Complete</v>
      </c>
      <c r="Y1712">
        <f>MAX(0,100-IF(G1712="Invalid",Config!$B$5,0)-IF(I1712="Invalid",Config!$B$6,0)-IF(X1712="Incomplete",Config!$B$7,0)-IF(AF1712="Yes",Config!$B$37,0))</f>
        <v>100</v>
      </c>
      <c r="Z1712" s="1">
        <f>IF(OR(TRIM(B1712)="",COUNTIF(Config!$B$15:$B$19,B1712)&gt;0),1,0)+IF(OR(TRIM(C1712)="",COUNTIF(Config!$B$15:$B$19,C1712)&gt;0),1,0)+IF(OR(TRIM(F1712)="",COUNTIF(Config!$B$15:$B$19,F1712)&gt;0),1,0)+IF(OR(TRIM(H1712)="",COUNTIF(Config!$B$15:$B$19,H1712)&gt;0),1,0)+IF(OR(TRIM(E1712)="",COUNTIF(Config!$B$15:$B$19,E1712)&gt;0),1,0)+IF(OR(TRIM(K1712)="",COUNTIF(Config!$B$15:$B$19,K1712)&gt;0),1,0)+IF(OR(TRIM(P1712)="",COUNTIF(Config!$B$15:$B$19,P1712)&gt;0),1,0)+IF(OR(TRIM(R1712)="",COUNTIF(Config!$B$15:$B$19,R1712)&gt;0),1,0)</f>
        <v>0</v>
      </c>
      <c r="AA1712" s="1" cm="1">
        <f t="array" ref="AA1712">SUMPRODUCT(LEN(H1712)-LEN(SUBSTITUTE(H1712,{"0";"1";"2";"3";"4";"5";"6";"7";"8";"9"},"")))</f>
        <v>11</v>
      </c>
      <c r="AC1712" t="str">
        <f t="shared" si="184"/>
        <v/>
      </c>
      <c r="AD1712">
        <f t="shared" si="185"/>
        <v>1</v>
      </c>
      <c r="AE1712">
        <f t="shared" si="186"/>
        <v>1</v>
      </c>
      <c r="AF1712" t="str">
        <f t="shared" si="187"/>
        <v>No</v>
      </c>
      <c r="AG1712">
        <f t="shared" ca="1" si="188"/>
        <v>378</v>
      </c>
      <c r="AH1712" t="str">
        <f ca="1">IF(OR(V1712="",AG1712=""),"Yes",IF(AG1712&gt;Config!$B$41,"Yes","No"))</f>
        <v>Yes</v>
      </c>
    </row>
    <row r="1713" spans="1:34" x14ac:dyDescent="0.25">
      <c r="A1713" s="1" t="s">
        <v>13014</v>
      </c>
      <c r="B1713" s="1" t="s">
        <v>3522</v>
      </c>
      <c r="C1713" s="1" t="s">
        <v>230</v>
      </c>
      <c r="D1713" s="1" t="s">
        <v>13015</v>
      </c>
      <c r="E1713" s="1" t="s">
        <v>34769</v>
      </c>
      <c r="F1713" s="1" t="s">
        <v>13016</v>
      </c>
      <c r="G1713" t="str">
        <f t="shared" si="182"/>
        <v>Valid</v>
      </c>
      <c r="H1713" s="1" t="s">
        <v>13017</v>
      </c>
      <c r="I1713" t="str" cm="1">
        <f t="array" ref="I1713">IF(OR(TRIM(H1713)="",ISNUMBER(SEARCH("#",H1713)),AA1713&lt;Config!$B$8,SUMPRODUCT(--ISNUMBER(SEARCH({"a";"b";"c";"d";"e";"f";"g";"h";"i";"j";"k";"l";"m";"n";"o";"p";"q";"r";"s";"t";"u";"v";"w";"x";"y";"z"},H1713)))&gt;0),"Invalid","Valid")</f>
        <v>Valid</v>
      </c>
      <c r="J1713" s="1" t="s">
        <v>13018</v>
      </c>
      <c r="K1713" s="1" t="s">
        <v>1001</v>
      </c>
      <c r="L1713" s="1" t="s">
        <v>179</v>
      </c>
      <c r="M1713" s="1" t="s">
        <v>517</v>
      </c>
      <c r="N1713" s="1" t="s">
        <v>437</v>
      </c>
      <c r="O1713" s="1" t="s">
        <v>149</v>
      </c>
      <c r="P1713" t="s">
        <v>53</v>
      </c>
      <c r="Q1713" s="1" t="s">
        <v>181</v>
      </c>
      <c r="R1713" s="1" t="s">
        <v>415</v>
      </c>
      <c r="S1713" s="1" t="s">
        <v>13019</v>
      </c>
      <c r="T1713" s="1" t="s">
        <v>13020</v>
      </c>
      <c r="U1713" s="1" t="s">
        <v>5925</v>
      </c>
      <c r="V1713" s="1" t="s">
        <v>5718</v>
      </c>
      <c r="W1713" s="1" t="s">
        <v>384</v>
      </c>
      <c r="X1713" t="str">
        <f t="shared" si="183"/>
        <v>Complete</v>
      </c>
      <c r="Y1713">
        <f>MAX(0,100-IF(G1713="Invalid",Config!$B$5,0)-IF(I1713="Invalid",Config!$B$6,0)-IF(X1713="Incomplete",Config!$B$7,0)-IF(AF1713="Yes",Config!$B$37,0))</f>
        <v>100</v>
      </c>
      <c r="Z1713" s="1">
        <f>IF(OR(TRIM(B1713)="",COUNTIF(Config!$B$15:$B$19,B1713)&gt;0),1,0)+IF(OR(TRIM(C1713)="",COUNTIF(Config!$B$15:$B$19,C1713)&gt;0),1,0)+IF(OR(TRIM(F1713)="",COUNTIF(Config!$B$15:$B$19,F1713)&gt;0),1,0)+IF(OR(TRIM(H1713)="",COUNTIF(Config!$B$15:$B$19,H1713)&gt;0),1,0)+IF(OR(TRIM(E1713)="",COUNTIF(Config!$B$15:$B$19,E1713)&gt;0),1,0)+IF(OR(TRIM(K1713)="",COUNTIF(Config!$B$15:$B$19,K1713)&gt;0),1,0)+IF(OR(TRIM(P1713)="",COUNTIF(Config!$B$15:$B$19,P1713)&gt;0),1,0)+IF(OR(TRIM(R1713)="",COUNTIF(Config!$B$15:$B$19,R1713)&gt;0),1,0)</f>
        <v>0</v>
      </c>
      <c r="AA1713" s="1" cm="1">
        <f t="array" ref="AA1713">SUMPRODUCT(LEN(H1713)-LEN(SUBSTITUTE(H1713,{"0";"1";"2";"3";"4";"5";"6";"7";"8";"9"},"")))</f>
        <v>12</v>
      </c>
      <c r="AC1713" t="str">
        <f t="shared" si="184"/>
        <v/>
      </c>
      <c r="AD1713">
        <f t="shared" si="185"/>
        <v>1</v>
      </c>
      <c r="AE1713">
        <f t="shared" si="186"/>
        <v>1</v>
      </c>
      <c r="AF1713" t="str">
        <f t="shared" si="187"/>
        <v>No</v>
      </c>
      <c r="AG1713">
        <f t="shared" ca="1" si="188"/>
        <v>314</v>
      </c>
      <c r="AH1713" t="str">
        <f ca="1">IF(OR(V1713="",AG1713=""),"Yes",IF(AG1713&gt;Config!$B$41,"Yes","No"))</f>
        <v>No</v>
      </c>
    </row>
    <row r="1714" spans="1:34" x14ac:dyDescent="0.25">
      <c r="A1714" s="1" t="s">
        <v>13021</v>
      </c>
      <c r="B1714" s="1" t="s">
        <v>818</v>
      </c>
      <c r="C1714" s="1" t="s">
        <v>1068</v>
      </c>
      <c r="D1714" s="1" t="s">
        <v>13022</v>
      </c>
      <c r="E1714" s="1" t="s">
        <v>34764</v>
      </c>
      <c r="F1714" s="1" t="s">
        <v>13023</v>
      </c>
      <c r="G1714" t="str">
        <f t="shared" si="182"/>
        <v>Valid</v>
      </c>
      <c r="H1714" s="1" t="s">
        <v>13024</v>
      </c>
      <c r="I1714" t="str" cm="1">
        <f t="array" ref="I1714">IF(OR(TRIM(H1714)="",ISNUMBER(SEARCH("#",H1714)),AA1714&lt;Config!$B$8,SUMPRODUCT(--ISNUMBER(SEARCH({"a";"b";"c";"d";"e";"f";"g";"h";"i";"j";"k";"l";"m";"n";"o";"p";"q";"r";"s";"t";"u";"v";"w";"x";"y";"z"},H1714)))&gt;0),"Invalid","Valid")</f>
        <v>Valid</v>
      </c>
      <c r="J1714" s="1" t="s">
        <v>13025</v>
      </c>
      <c r="K1714" s="1" t="s">
        <v>1001</v>
      </c>
      <c r="L1714" s="1" t="s">
        <v>134</v>
      </c>
      <c r="M1714" s="1" t="s">
        <v>85</v>
      </c>
      <c r="N1714" s="1" t="s">
        <v>33819</v>
      </c>
      <c r="O1714" s="1" t="s">
        <v>196</v>
      </c>
      <c r="P1714" t="s">
        <v>33</v>
      </c>
      <c r="Q1714" s="1" t="s">
        <v>1664</v>
      </c>
      <c r="R1714" s="1" t="s">
        <v>482</v>
      </c>
      <c r="S1714" s="1" t="s">
        <v>13026</v>
      </c>
      <c r="T1714" s="1" t="s">
        <v>13027</v>
      </c>
      <c r="U1714" s="1" t="s">
        <v>13028</v>
      </c>
      <c r="V1714" s="1" t="s">
        <v>1049</v>
      </c>
      <c r="W1714" s="1" t="s">
        <v>75</v>
      </c>
      <c r="X1714" t="str">
        <f t="shared" si="183"/>
        <v>Complete</v>
      </c>
      <c r="Y1714">
        <f>MAX(0,100-IF(G1714="Invalid",Config!$B$5,0)-IF(I1714="Invalid",Config!$B$6,0)-IF(X1714="Incomplete",Config!$B$7,0)-IF(AF1714="Yes",Config!$B$37,0))</f>
        <v>100</v>
      </c>
      <c r="Z1714" s="1">
        <f>IF(OR(TRIM(B1714)="",COUNTIF(Config!$B$15:$B$19,B1714)&gt;0),1,0)+IF(OR(TRIM(C1714)="",COUNTIF(Config!$B$15:$B$19,C1714)&gt;0),1,0)+IF(OR(TRIM(F1714)="",COUNTIF(Config!$B$15:$B$19,F1714)&gt;0),1,0)+IF(OR(TRIM(H1714)="",COUNTIF(Config!$B$15:$B$19,H1714)&gt;0),1,0)+IF(OR(TRIM(E1714)="",COUNTIF(Config!$B$15:$B$19,E1714)&gt;0),1,0)+IF(OR(TRIM(K1714)="",COUNTIF(Config!$B$15:$B$19,K1714)&gt;0),1,0)+IF(OR(TRIM(P1714)="",COUNTIF(Config!$B$15:$B$19,P1714)&gt;0),1,0)+IF(OR(TRIM(R1714)="",COUNTIF(Config!$B$15:$B$19,R1714)&gt;0),1,0)</f>
        <v>0</v>
      </c>
      <c r="AA1714" s="1" cm="1">
        <f t="array" ref="AA1714">SUMPRODUCT(LEN(H1714)-LEN(SUBSTITUTE(H1714,{"0";"1";"2";"3";"4";"5";"6";"7";"8";"9"},"")))</f>
        <v>10</v>
      </c>
      <c r="AC1714" t="str">
        <f t="shared" si="184"/>
        <v/>
      </c>
      <c r="AD1714">
        <f t="shared" si="185"/>
        <v>1</v>
      </c>
      <c r="AE1714">
        <f t="shared" si="186"/>
        <v>1</v>
      </c>
      <c r="AF1714" t="str">
        <f t="shared" si="187"/>
        <v>No</v>
      </c>
      <c r="AG1714">
        <f t="shared" ca="1" si="188"/>
        <v>131</v>
      </c>
      <c r="AH1714" t="str">
        <f ca="1">IF(OR(V1714="",AG1714=""),"Yes",IF(AG1714&gt;Config!$B$41,"Yes","No"))</f>
        <v>No</v>
      </c>
    </row>
    <row r="1715" spans="1:34" x14ac:dyDescent="0.25">
      <c r="A1715" s="1" t="s">
        <v>13029</v>
      </c>
      <c r="B1715" s="1" t="s">
        <v>690</v>
      </c>
      <c r="C1715" s="1" t="s">
        <v>157</v>
      </c>
      <c r="D1715" s="1" t="s">
        <v>13030</v>
      </c>
      <c r="E1715" s="1" t="s">
        <v>633</v>
      </c>
      <c r="F1715" s="1" t="s">
        <v>13031</v>
      </c>
      <c r="G1715" t="str">
        <f t="shared" si="182"/>
        <v>Valid</v>
      </c>
      <c r="H1715" s="1" t="s">
        <v>13032</v>
      </c>
      <c r="I1715" t="str" cm="1">
        <f t="array" ref="I1715">IF(OR(TRIM(H1715)="",ISNUMBER(SEARCH("#",H1715)),AA1715&lt;Config!$B$8,SUMPRODUCT(--ISNUMBER(SEARCH({"a";"b";"c";"d";"e";"f";"g";"h";"i";"j";"k";"l";"m";"n";"o";"p";"q";"r";"s";"t";"u";"v";"w";"x";"y";"z"},H1715)))&gt;0),"Invalid","Valid")</f>
        <v>Valid</v>
      </c>
      <c r="J1715" s="1" t="s">
        <v>13033</v>
      </c>
      <c r="K1715" s="1" t="s">
        <v>1001</v>
      </c>
      <c r="L1715" s="1" t="s">
        <v>265</v>
      </c>
      <c r="M1715" s="1" t="s">
        <v>33827</v>
      </c>
      <c r="N1715" s="1" t="s">
        <v>211</v>
      </c>
      <c r="O1715" s="1" t="s">
        <v>32</v>
      </c>
      <c r="P1715" t="s">
        <v>104</v>
      </c>
      <c r="Q1715" s="1" t="s">
        <v>732</v>
      </c>
      <c r="R1715" s="1" t="s">
        <v>105</v>
      </c>
      <c r="S1715" s="1" t="s">
        <v>9025</v>
      </c>
      <c r="T1715" s="1" t="s">
        <v>13034</v>
      </c>
      <c r="U1715" s="1" t="s">
        <v>4759</v>
      </c>
      <c r="V1715" s="1" t="s">
        <v>13035</v>
      </c>
      <c r="W1715" s="1" t="s">
        <v>94</v>
      </c>
      <c r="X1715" t="str">
        <f t="shared" si="183"/>
        <v>Complete</v>
      </c>
      <c r="Y1715">
        <f>MAX(0,100-IF(G1715="Invalid",Config!$B$5,0)-IF(I1715="Invalid",Config!$B$6,0)-IF(X1715="Incomplete",Config!$B$7,0)-IF(AF1715="Yes",Config!$B$37,0))</f>
        <v>100</v>
      </c>
      <c r="Z1715" s="1">
        <f>IF(OR(TRIM(B1715)="",COUNTIF(Config!$B$15:$B$19,B1715)&gt;0),1,0)+IF(OR(TRIM(C1715)="",COUNTIF(Config!$B$15:$B$19,C1715)&gt;0),1,0)+IF(OR(TRIM(F1715)="",COUNTIF(Config!$B$15:$B$19,F1715)&gt;0),1,0)+IF(OR(TRIM(H1715)="",COUNTIF(Config!$B$15:$B$19,H1715)&gt;0),1,0)+IF(OR(TRIM(E1715)="",COUNTIF(Config!$B$15:$B$19,E1715)&gt;0),1,0)+IF(OR(TRIM(K1715)="",COUNTIF(Config!$B$15:$B$19,K1715)&gt;0),1,0)+IF(OR(TRIM(P1715)="",COUNTIF(Config!$B$15:$B$19,P1715)&gt;0),1,0)+IF(OR(TRIM(R1715)="",COUNTIF(Config!$B$15:$B$19,R1715)&gt;0),1,0)</f>
        <v>0</v>
      </c>
      <c r="AA1715" s="1" cm="1">
        <f t="array" ref="AA1715">SUMPRODUCT(LEN(H1715)-LEN(SUBSTITUTE(H1715,{"0";"1";"2";"3";"4";"5";"6";"7";"8";"9"},"")))</f>
        <v>10</v>
      </c>
      <c r="AC1715" t="str">
        <f t="shared" si="184"/>
        <v/>
      </c>
      <c r="AD1715">
        <f t="shared" si="185"/>
        <v>1</v>
      </c>
      <c r="AE1715">
        <f t="shared" si="186"/>
        <v>1</v>
      </c>
      <c r="AF1715" t="str">
        <f t="shared" si="187"/>
        <v>No</v>
      </c>
      <c r="AG1715">
        <f t="shared" ca="1" si="188"/>
        <v>194</v>
      </c>
      <c r="AH1715" t="str">
        <f ca="1">IF(OR(V1715="",AG1715=""),"Yes",IF(AG1715&gt;Config!$B$41,"Yes","No"))</f>
        <v>No</v>
      </c>
    </row>
    <row r="1716" spans="1:34" x14ac:dyDescent="0.25">
      <c r="A1716" s="1" t="s">
        <v>13036</v>
      </c>
      <c r="B1716" s="1" t="s">
        <v>678</v>
      </c>
      <c r="C1716" s="1" t="s">
        <v>499</v>
      </c>
      <c r="D1716" s="1" t="s">
        <v>13037</v>
      </c>
      <c r="E1716" s="1" t="s">
        <v>283</v>
      </c>
      <c r="F1716" s="1" t="s">
        <v>13038</v>
      </c>
      <c r="G1716" t="str">
        <f t="shared" si="182"/>
        <v>Valid</v>
      </c>
      <c r="H1716" s="1" t="s">
        <v>884</v>
      </c>
      <c r="I1716" t="str" cm="1">
        <f t="array" ref="I1716">IF(OR(TRIM(H1716)="",ISNUMBER(SEARCH("#",H1716)),AA1716&lt;Config!$B$8,SUMPRODUCT(--ISNUMBER(SEARCH({"a";"b";"c";"d";"e";"f";"g";"h";"i";"j";"k";"l";"m";"n";"o";"p";"q";"r";"s";"t";"u";"v";"w";"x";"y";"z"},H1716)))&gt;0),"Invalid","Valid")</f>
        <v>Invalid</v>
      </c>
      <c r="J1716" s="1" t="s">
        <v>13039</v>
      </c>
      <c r="K1716" s="1" t="s">
        <v>378</v>
      </c>
      <c r="L1716" s="1" t="s">
        <v>102</v>
      </c>
      <c r="M1716" s="1" t="s">
        <v>462</v>
      </c>
      <c r="N1716" s="1" t="s">
        <v>86</v>
      </c>
      <c r="O1716" s="1" t="s">
        <v>52</v>
      </c>
      <c r="P1716" t="s">
        <v>87</v>
      </c>
      <c r="Q1716" s="1" t="s">
        <v>438</v>
      </c>
      <c r="R1716" s="1" t="s">
        <v>212</v>
      </c>
      <c r="S1716" s="1" t="s">
        <v>13040</v>
      </c>
      <c r="T1716" s="1" t="s">
        <v>13041</v>
      </c>
      <c r="U1716" s="1" t="s">
        <v>13042</v>
      </c>
      <c r="V1716" s="1" t="s">
        <v>2354</v>
      </c>
      <c r="W1716" s="1" t="s">
        <v>293</v>
      </c>
      <c r="X1716" t="str">
        <f t="shared" si="183"/>
        <v>Complete</v>
      </c>
      <c r="Y1716">
        <f>MAX(0,100-IF(G1716="Invalid",Config!$B$5,0)-IF(I1716="Invalid",Config!$B$6,0)-IF(X1716="Incomplete",Config!$B$7,0)-IF(AF1716="Yes",Config!$B$37,0))</f>
        <v>55</v>
      </c>
      <c r="Z1716" s="1">
        <f>IF(OR(TRIM(B1716)="",COUNTIF(Config!$B$15:$B$19,B1716)&gt;0),1,0)+IF(OR(TRIM(C1716)="",COUNTIF(Config!$B$15:$B$19,C1716)&gt;0),1,0)+IF(OR(TRIM(F1716)="",COUNTIF(Config!$B$15:$B$19,F1716)&gt;0),1,0)+IF(OR(TRIM(H1716)="",COUNTIF(Config!$B$15:$B$19,H1716)&gt;0),1,0)+IF(OR(TRIM(E1716)="",COUNTIF(Config!$B$15:$B$19,E1716)&gt;0),1,0)+IF(OR(TRIM(K1716)="",COUNTIF(Config!$B$15:$B$19,K1716)&gt;0),1,0)+IF(OR(TRIM(P1716)="",COUNTIF(Config!$B$15:$B$19,P1716)&gt;0),1,0)+IF(OR(TRIM(R1716)="",COUNTIF(Config!$B$15:$B$19,R1716)&gt;0),1,0)</f>
        <v>0</v>
      </c>
      <c r="AA1716" s="1" cm="1">
        <f t="array" ref="AA1716">SUMPRODUCT(LEN(H1716)-LEN(SUBSTITUTE(H1716,{"0";"1";"2";"3";"4";"5";"6";"7";"8";"9"},"")))</f>
        <v>3</v>
      </c>
      <c r="AC1716" t="str">
        <f t="shared" si="184"/>
        <v>Invalid Phone; Potential Duplicate</v>
      </c>
      <c r="AD1716">
        <f t="shared" si="185"/>
        <v>2</v>
      </c>
      <c r="AE1716">
        <f t="shared" si="186"/>
        <v>0</v>
      </c>
      <c r="AF1716" t="str">
        <f t="shared" si="187"/>
        <v>Yes</v>
      </c>
      <c r="AG1716">
        <f t="shared" ca="1" si="188"/>
        <v>697</v>
      </c>
      <c r="AH1716" t="str">
        <f ca="1">IF(OR(V1716="",AG1716=""),"Yes",IF(AG1716&gt;Config!$B$41,"Yes","No"))</f>
        <v>Yes</v>
      </c>
    </row>
    <row r="1717" spans="1:34" x14ac:dyDescent="0.25">
      <c r="A1717" s="1" t="s">
        <v>13043</v>
      </c>
      <c r="B1717" s="1" t="s">
        <v>1266</v>
      </c>
      <c r="C1717" s="1" t="s">
        <v>828</v>
      </c>
      <c r="D1717" s="1" t="s">
        <v>13044</v>
      </c>
      <c r="E1717" s="1" t="s">
        <v>34636</v>
      </c>
      <c r="F1717" s="1" t="s">
        <v>13045</v>
      </c>
      <c r="G1717" t="str">
        <f t="shared" si="182"/>
        <v>Valid</v>
      </c>
      <c r="H1717" s="1" t="s">
        <v>13046</v>
      </c>
      <c r="I1717" t="str" cm="1">
        <f t="array" ref="I1717">IF(OR(TRIM(H1717)="",ISNUMBER(SEARCH("#",H1717)),AA1717&lt;Config!$B$8,SUMPRODUCT(--ISNUMBER(SEARCH({"a";"b";"c";"d";"e";"f";"g";"h";"i";"j";"k";"l";"m";"n";"o";"p";"q";"r";"s";"t";"u";"v";"w";"x";"y";"z"},H1717)))&gt;0),"Invalid","Valid")</f>
        <v>Valid</v>
      </c>
      <c r="J1717" s="1" t="s">
        <v>13047</v>
      </c>
      <c r="K1717" s="1" t="s">
        <v>195</v>
      </c>
      <c r="L1717" s="1" t="s">
        <v>134</v>
      </c>
      <c r="M1717" s="1" t="s">
        <v>343</v>
      </c>
      <c r="N1717" s="1" t="s">
        <v>148</v>
      </c>
      <c r="O1717" s="1" t="s">
        <v>266</v>
      </c>
      <c r="P1717" t="s">
        <v>344</v>
      </c>
      <c r="Q1717" s="1" t="s">
        <v>345</v>
      </c>
      <c r="R1717" s="1" t="s">
        <v>1200</v>
      </c>
      <c r="S1717" s="1" t="s">
        <v>13048</v>
      </c>
      <c r="T1717" s="1" t="s">
        <v>13049</v>
      </c>
      <c r="U1717" s="1" t="s">
        <v>3109</v>
      </c>
      <c r="V1717" s="1" t="s">
        <v>93</v>
      </c>
      <c r="W1717" s="1" t="s">
        <v>75</v>
      </c>
      <c r="X1717" t="str">
        <f t="shared" si="183"/>
        <v>Complete</v>
      </c>
      <c r="Y1717">
        <f>MAX(0,100-IF(G1717="Invalid",Config!$B$5,0)-IF(I1717="Invalid",Config!$B$6,0)-IF(X1717="Incomplete",Config!$B$7,0)-IF(AF1717="Yes",Config!$B$37,0))</f>
        <v>100</v>
      </c>
      <c r="Z1717" s="1">
        <f>IF(OR(TRIM(B1717)="",COUNTIF(Config!$B$15:$B$19,B1717)&gt;0),1,0)+IF(OR(TRIM(C1717)="",COUNTIF(Config!$B$15:$B$19,C1717)&gt;0),1,0)+IF(OR(TRIM(F1717)="",COUNTIF(Config!$B$15:$B$19,F1717)&gt;0),1,0)+IF(OR(TRIM(H1717)="",COUNTIF(Config!$B$15:$B$19,H1717)&gt;0),1,0)+IF(OR(TRIM(E1717)="",COUNTIF(Config!$B$15:$B$19,E1717)&gt;0),1,0)+IF(OR(TRIM(K1717)="",COUNTIF(Config!$B$15:$B$19,K1717)&gt;0),1,0)+IF(OR(TRIM(P1717)="",COUNTIF(Config!$B$15:$B$19,P1717)&gt;0),1,0)+IF(OR(TRIM(R1717)="",COUNTIF(Config!$B$15:$B$19,R1717)&gt;0),1,0)</f>
        <v>0</v>
      </c>
      <c r="AA1717" s="1" cm="1">
        <f t="array" ref="AA1717">SUMPRODUCT(LEN(H1717)-LEN(SUBSTITUTE(H1717,{"0";"1";"2";"3";"4";"5";"6";"7";"8";"9"},"")))</f>
        <v>11</v>
      </c>
      <c r="AC1717" t="str">
        <f t="shared" si="184"/>
        <v/>
      </c>
      <c r="AD1717">
        <f t="shared" si="185"/>
        <v>1</v>
      </c>
      <c r="AE1717">
        <f t="shared" si="186"/>
        <v>1</v>
      </c>
      <c r="AF1717" t="str">
        <f t="shared" si="187"/>
        <v>No</v>
      </c>
      <c r="AG1717">
        <f t="shared" ca="1" si="188"/>
        <v>226</v>
      </c>
      <c r="AH1717" t="str">
        <f ca="1">IF(OR(V1717="",AG1717=""),"Yes",IF(AG1717&gt;Config!$B$41,"Yes","No"))</f>
        <v>No</v>
      </c>
    </row>
    <row r="1718" spans="1:34" x14ac:dyDescent="0.25">
      <c r="A1718" s="1" t="s">
        <v>13050</v>
      </c>
      <c r="B1718" s="1" t="s">
        <v>2085</v>
      </c>
      <c r="C1718" s="1" t="s">
        <v>1400</v>
      </c>
      <c r="D1718" s="1" t="s">
        <v>13051</v>
      </c>
      <c r="E1718" s="1" t="s">
        <v>34770</v>
      </c>
      <c r="F1718" s="1" t="s">
        <v>13052</v>
      </c>
      <c r="G1718" t="str">
        <f t="shared" si="182"/>
        <v>Valid</v>
      </c>
      <c r="H1718" s="1" t="s">
        <v>13053</v>
      </c>
      <c r="I1718" t="str" cm="1">
        <f t="array" ref="I1718">IF(OR(TRIM(H1718)="",ISNUMBER(SEARCH("#",H1718)),AA1718&lt;Config!$B$8,SUMPRODUCT(--ISNUMBER(SEARCH({"a";"b";"c";"d";"e";"f";"g";"h";"i";"j";"k";"l";"m";"n";"o";"p";"q";"r";"s";"t";"u";"v";"w";"x";"y";"z"},H1718)))&gt;0),"Invalid","Valid")</f>
        <v>Valid</v>
      </c>
      <c r="J1718" s="1" t="s">
        <v>13054</v>
      </c>
      <c r="K1718" s="1" t="s">
        <v>287</v>
      </c>
      <c r="L1718" s="1" t="s">
        <v>134</v>
      </c>
      <c r="M1718" s="1" t="s">
        <v>165</v>
      </c>
      <c r="N1718" s="1" t="s">
        <v>211</v>
      </c>
      <c r="O1718" s="1" t="s">
        <v>196</v>
      </c>
      <c r="P1718" t="s">
        <v>344</v>
      </c>
      <c r="Q1718" s="1" t="s">
        <v>345</v>
      </c>
      <c r="R1718" s="1" t="s">
        <v>971</v>
      </c>
      <c r="S1718" s="1" t="s">
        <v>13055</v>
      </c>
      <c r="T1718" s="1" t="s">
        <v>13056</v>
      </c>
      <c r="U1718" s="1" t="s">
        <v>8148</v>
      </c>
      <c r="V1718" s="1" t="s">
        <v>1318</v>
      </c>
      <c r="W1718" s="1" t="s">
        <v>141</v>
      </c>
      <c r="X1718" t="str">
        <f t="shared" si="183"/>
        <v>Complete</v>
      </c>
      <c r="Y1718">
        <f>MAX(0,100-IF(G1718="Invalid",Config!$B$5,0)-IF(I1718="Invalid",Config!$B$6,0)-IF(X1718="Incomplete",Config!$B$7,0)-IF(AF1718="Yes",Config!$B$37,0))</f>
        <v>100</v>
      </c>
      <c r="Z1718" s="1">
        <f>IF(OR(TRIM(B1718)="",COUNTIF(Config!$B$15:$B$19,B1718)&gt;0),1,0)+IF(OR(TRIM(C1718)="",COUNTIF(Config!$B$15:$B$19,C1718)&gt;0),1,0)+IF(OR(TRIM(F1718)="",COUNTIF(Config!$B$15:$B$19,F1718)&gt;0),1,0)+IF(OR(TRIM(H1718)="",COUNTIF(Config!$B$15:$B$19,H1718)&gt;0),1,0)+IF(OR(TRIM(E1718)="",COUNTIF(Config!$B$15:$B$19,E1718)&gt;0),1,0)+IF(OR(TRIM(K1718)="",COUNTIF(Config!$B$15:$B$19,K1718)&gt;0),1,0)+IF(OR(TRIM(P1718)="",COUNTIF(Config!$B$15:$B$19,P1718)&gt;0),1,0)+IF(OR(TRIM(R1718)="",COUNTIF(Config!$B$15:$B$19,R1718)&gt;0),1,0)</f>
        <v>0</v>
      </c>
      <c r="AA1718" s="1" cm="1">
        <f t="array" ref="AA1718">SUMPRODUCT(LEN(H1718)-LEN(SUBSTITUTE(H1718,{"0";"1";"2";"3";"4";"5";"6";"7";"8";"9"},"")))</f>
        <v>11</v>
      </c>
      <c r="AC1718" t="str">
        <f t="shared" si="184"/>
        <v/>
      </c>
      <c r="AD1718">
        <f t="shared" si="185"/>
        <v>1</v>
      </c>
      <c r="AE1718">
        <f t="shared" si="186"/>
        <v>1</v>
      </c>
      <c r="AF1718" t="str">
        <f t="shared" si="187"/>
        <v>No</v>
      </c>
      <c r="AG1718">
        <f t="shared" ca="1" si="188"/>
        <v>518</v>
      </c>
      <c r="AH1718" t="str">
        <f ca="1">IF(OR(V1718="",AG1718=""),"Yes",IF(AG1718&gt;Config!$B$41,"Yes","No"))</f>
        <v>Yes</v>
      </c>
    </row>
    <row r="1719" spans="1:34" x14ac:dyDescent="0.25">
      <c r="A1719" s="1" t="s">
        <v>13057</v>
      </c>
      <c r="B1719" s="1" t="s">
        <v>2778</v>
      </c>
      <c r="C1719" s="1" t="s">
        <v>1166</v>
      </c>
      <c r="D1719" s="1" t="s">
        <v>13058</v>
      </c>
      <c r="E1719" s="1" t="s">
        <v>34771</v>
      </c>
      <c r="F1719" s="1" t="s">
        <v>13059</v>
      </c>
      <c r="G1719" t="str">
        <f t="shared" si="182"/>
        <v>Valid</v>
      </c>
      <c r="H1719" s="1" t="s">
        <v>13060</v>
      </c>
      <c r="I1719" t="str" cm="1">
        <f t="array" ref="I1719">IF(OR(TRIM(H1719)="",ISNUMBER(SEARCH("#",H1719)),AA1719&lt;Config!$B$8,SUMPRODUCT(--ISNUMBER(SEARCH({"a";"b";"c";"d";"e";"f";"g";"h";"i";"j";"k";"l";"m";"n";"o";"p";"q";"r";"s";"t";"u";"v";"w";"x";"y";"z"},H1719)))&gt;0),"Invalid","Valid")</f>
        <v>Valid</v>
      </c>
      <c r="J1719" s="1" t="s">
        <v>13061</v>
      </c>
      <c r="K1719" s="1" t="s">
        <v>722</v>
      </c>
      <c r="L1719" s="1" t="s">
        <v>67</v>
      </c>
      <c r="M1719" s="1" t="s">
        <v>30</v>
      </c>
      <c r="N1719" s="1" t="s">
        <v>358</v>
      </c>
      <c r="O1719" s="1" t="s">
        <v>32</v>
      </c>
      <c r="P1719" t="s">
        <v>104</v>
      </c>
      <c r="Q1719" s="1" t="s">
        <v>105</v>
      </c>
      <c r="R1719" s="1" t="s">
        <v>833</v>
      </c>
      <c r="S1719" s="1" t="s">
        <v>13062</v>
      </c>
      <c r="T1719" s="1" t="s">
        <v>13063</v>
      </c>
      <c r="U1719" s="1" t="s">
        <v>2622</v>
      </c>
      <c r="V1719" s="1" t="s">
        <v>13064</v>
      </c>
      <c r="W1719" s="1" t="s">
        <v>202</v>
      </c>
      <c r="X1719" t="str">
        <f t="shared" si="183"/>
        <v>Complete</v>
      </c>
      <c r="Y1719">
        <f>MAX(0,100-IF(G1719="Invalid",Config!$B$5,0)-IF(I1719="Invalid",Config!$B$6,0)-IF(X1719="Incomplete",Config!$B$7,0)-IF(AF1719="Yes",Config!$B$37,0))</f>
        <v>100</v>
      </c>
      <c r="Z1719" s="1">
        <f>IF(OR(TRIM(B1719)="",COUNTIF(Config!$B$15:$B$19,B1719)&gt;0),1,0)+IF(OR(TRIM(C1719)="",COUNTIF(Config!$B$15:$B$19,C1719)&gt;0),1,0)+IF(OR(TRIM(F1719)="",COUNTIF(Config!$B$15:$B$19,F1719)&gt;0),1,0)+IF(OR(TRIM(H1719)="",COUNTIF(Config!$B$15:$B$19,H1719)&gt;0),1,0)+IF(OR(TRIM(E1719)="",COUNTIF(Config!$B$15:$B$19,E1719)&gt;0),1,0)+IF(OR(TRIM(K1719)="",COUNTIF(Config!$B$15:$B$19,K1719)&gt;0),1,0)+IF(OR(TRIM(P1719)="",COUNTIF(Config!$B$15:$B$19,P1719)&gt;0),1,0)+IF(OR(TRIM(R1719)="",COUNTIF(Config!$B$15:$B$19,R1719)&gt;0),1,0)</f>
        <v>0</v>
      </c>
      <c r="AA1719" s="1" cm="1">
        <f t="array" ref="AA1719">SUMPRODUCT(LEN(H1719)-LEN(SUBSTITUTE(H1719,{"0";"1";"2";"3";"4";"5";"6";"7";"8";"9"},"")))</f>
        <v>10</v>
      </c>
      <c r="AC1719" t="str">
        <f t="shared" si="184"/>
        <v/>
      </c>
      <c r="AD1719">
        <f t="shared" si="185"/>
        <v>1</v>
      </c>
      <c r="AE1719">
        <f t="shared" si="186"/>
        <v>1</v>
      </c>
      <c r="AF1719" t="str">
        <f t="shared" si="187"/>
        <v>No</v>
      </c>
      <c r="AG1719">
        <f t="shared" ca="1" si="188"/>
        <v>570</v>
      </c>
      <c r="AH1719" t="str">
        <f ca="1">IF(OR(V1719="",AG1719=""),"Yes",IF(AG1719&gt;Config!$B$41,"Yes","No"))</f>
        <v>Yes</v>
      </c>
    </row>
    <row r="1720" spans="1:34" x14ac:dyDescent="0.25">
      <c r="A1720" s="1" t="s">
        <v>13065</v>
      </c>
      <c r="B1720" s="1" t="s">
        <v>244</v>
      </c>
      <c r="C1720" s="1" t="s">
        <v>173</v>
      </c>
      <c r="D1720" s="1" t="s">
        <v>13066</v>
      </c>
      <c r="E1720" s="1" t="s">
        <v>33829</v>
      </c>
      <c r="F1720" s="1" t="s">
        <v>13067</v>
      </c>
      <c r="G1720" t="str">
        <f t="shared" si="182"/>
        <v>Valid</v>
      </c>
      <c r="H1720" s="1" t="s">
        <v>13068</v>
      </c>
      <c r="I1720" t="str" cm="1">
        <f t="array" ref="I1720">IF(OR(TRIM(H1720)="",ISNUMBER(SEARCH("#",H1720)),AA1720&lt;Config!$B$8,SUMPRODUCT(--ISNUMBER(SEARCH({"a";"b";"c";"d";"e";"f";"g";"h";"i";"j";"k";"l";"m";"n";"o";"p";"q";"r";"s";"t";"u";"v";"w";"x";"y";"z"},H1720)))&gt;0),"Invalid","Valid")</f>
        <v>Valid</v>
      </c>
      <c r="J1720" s="1" t="s">
        <v>13069</v>
      </c>
      <c r="K1720" s="1" t="s">
        <v>378</v>
      </c>
      <c r="L1720" s="1" t="s">
        <v>29</v>
      </c>
      <c r="M1720" s="1" t="s">
        <v>33825</v>
      </c>
      <c r="N1720" s="1" t="s">
        <v>33819</v>
      </c>
      <c r="O1720" s="1" t="s">
        <v>196</v>
      </c>
      <c r="P1720" t="s">
        <v>314</v>
      </c>
      <c r="Q1720" s="1" t="s">
        <v>315</v>
      </c>
      <c r="R1720" s="1" t="s">
        <v>663</v>
      </c>
      <c r="S1720" s="1" t="s">
        <v>13070</v>
      </c>
      <c r="T1720" s="1" t="s">
        <v>13071</v>
      </c>
      <c r="U1720" s="1" t="s">
        <v>5576</v>
      </c>
      <c r="V1720" s="1" t="s">
        <v>11377</v>
      </c>
      <c r="W1720" s="1" t="s">
        <v>60</v>
      </c>
      <c r="X1720" t="str">
        <f t="shared" si="183"/>
        <v>Incomplete</v>
      </c>
      <c r="Y1720">
        <f>MAX(0,100-IF(G1720="Invalid",Config!$B$5,0)-IF(I1720="Invalid",Config!$B$6,0)-IF(X1720="Incomplete",Config!$B$7,0)-IF(AF1720="Yes",Config!$B$37,0))</f>
        <v>60</v>
      </c>
      <c r="Z1720" s="1">
        <f>IF(OR(TRIM(B1720)="",COUNTIF(Config!$B$15:$B$19,B1720)&gt;0),1,0)+IF(OR(TRIM(C1720)="",COUNTIF(Config!$B$15:$B$19,C1720)&gt;0),1,0)+IF(OR(TRIM(F1720)="",COUNTIF(Config!$B$15:$B$19,F1720)&gt;0),1,0)+IF(OR(TRIM(H1720)="",COUNTIF(Config!$B$15:$B$19,H1720)&gt;0),1,0)+IF(OR(TRIM(E1720)="",COUNTIF(Config!$B$15:$B$19,E1720)&gt;0),1,0)+IF(OR(TRIM(K1720)="",COUNTIF(Config!$B$15:$B$19,K1720)&gt;0),1,0)+IF(OR(TRIM(P1720)="",COUNTIF(Config!$B$15:$B$19,P1720)&gt;0),1,0)+IF(OR(TRIM(R1720)="",COUNTIF(Config!$B$15:$B$19,R1720)&gt;0),1,0)</f>
        <v>1</v>
      </c>
      <c r="AA1720" s="1" cm="1">
        <f t="array" ref="AA1720">SUMPRODUCT(LEN(H1720)-LEN(SUBSTITUTE(H1720,{"0";"1";"2";"3";"4";"5";"6";"7";"8";"9"},"")))</f>
        <v>12</v>
      </c>
      <c r="AC1720" t="str">
        <f t="shared" si="184"/>
        <v>Incomplete Profile</v>
      </c>
      <c r="AD1720">
        <f t="shared" si="185"/>
        <v>1</v>
      </c>
      <c r="AE1720">
        <f t="shared" si="186"/>
        <v>1</v>
      </c>
      <c r="AF1720" t="str">
        <f t="shared" si="187"/>
        <v>No</v>
      </c>
      <c r="AG1720">
        <f t="shared" ca="1" si="188"/>
        <v>400</v>
      </c>
      <c r="AH1720" t="str">
        <f ca="1">IF(OR(V1720="",AG1720=""),"Yes",IF(AG1720&gt;Config!$B$41,"Yes","No"))</f>
        <v>Yes</v>
      </c>
    </row>
    <row r="1721" spans="1:34" x14ac:dyDescent="0.25">
      <c r="A1721" s="1" t="s">
        <v>13072</v>
      </c>
      <c r="B1721" s="1" t="s">
        <v>2127</v>
      </c>
      <c r="C1721" s="1" t="s">
        <v>410</v>
      </c>
      <c r="D1721" s="1" t="s">
        <v>13073</v>
      </c>
      <c r="E1721" s="1" t="s">
        <v>34772</v>
      </c>
      <c r="F1721" s="1" t="s">
        <v>13074</v>
      </c>
      <c r="G1721" t="str">
        <f t="shared" si="182"/>
        <v>Valid</v>
      </c>
      <c r="H1721" s="1" t="s">
        <v>13075</v>
      </c>
      <c r="I1721" t="str" cm="1">
        <f t="array" ref="I1721">IF(OR(TRIM(H1721)="",ISNUMBER(SEARCH("#",H1721)),AA1721&lt;Config!$B$8,SUMPRODUCT(--ISNUMBER(SEARCH({"a";"b";"c";"d";"e";"f";"g";"h";"i";"j";"k";"l";"m";"n";"o";"p";"q";"r";"s";"t";"u";"v";"w";"x";"y";"z"},H1721)))&gt;0),"Invalid","Valid")</f>
        <v>Valid</v>
      </c>
      <c r="J1721" s="1" t="s">
        <v>13076</v>
      </c>
      <c r="K1721" s="1" t="s">
        <v>369</v>
      </c>
      <c r="L1721" s="1" t="s">
        <v>134</v>
      </c>
      <c r="M1721" s="1" t="s">
        <v>462</v>
      </c>
      <c r="N1721" s="1" t="s">
        <v>86</v>
      </c>
      <c r="O1721" s="1" t="s">
        <v>32</v>
      </c>
      <c r="P1721" t="s">
        <v>590</v>
      </c>
      <c r="Q1721" s="1" t="s">
        <v>844</v>
      </c>
      <c r="R1721" s="1" t="s">
        <v>1774</v>
      </c>
      <c r="S1721" s="1" t="s">
        <v>13077</v>
      </c>
      <c r="T1721" s="1" t="s">
        <v>13078</v>
      </c>
      <c r="U1721" s="1" t="s">
        <v>3479</v>
      </c>
      <c r="V1721" s="1" t="s">
        <v>13079</v>
      </c>
      <c r="W1721" s="1" t="s">
        <v>75</v>
      </c>
      <c r="X1721" t="str">
        <f t="shared" si="183"/>
        <v>Complete</v>
      </c>
      <c r="Y1721">
        <f>MAX(0,100-IF(G1721="Invalid",Config!$B$5,0)-IF(I1721="Invalid",Config!$B$6,0)-IF(X1721="Incomplete",Config!$B$7,0)-IF(AF1721="Yes",Config!$B$37,0))</f>
        <v>100</v>
      </c>
      <c r="Z1721" s="1">
        <f>IF(OR(TRIM(B1721)="",COUNTIF(Config!$B$15:$B$19,B1721)&gt;0),1,0)+IF(OR(TRIM(C1721)="",COUNTIF(Config!$B$15:$B$19,C1721)&gt;0),1,0)+IF(OR(TRIM(F1721)="",COUNTIF(Config!$B$15:$B$19,F1721)&gt;0),1,0)+IF(OR(TRIM(H1721)="",COUNTIF(Config!$B$15:$B$19,H1721)&gt;0),1,0)+IF(OR(TRIM(E1721)="",COUNTIF(Config!$B$15:$B$19,E1721)&gt;0),1,0)+IF(OR(TRIM(K1721)="",COUNTIF(Config!$B$15:$B$19,K1721)&gt;0),1,0)+IF(OR(TRIM(P1721)="",COUNTIF(Config!$B$15:$B$19,P1721)&gt;0),1,0)+IF(OR(TRIM(R1721)="",COUNTIF(Config!$B$15:$B$19,R1721)&gt;0),1,0)</f>
        <v>0</v>
      </c>
      <c r="AA1721" s="1" cm="1">
        <f t="array" ref="AA1721">SUMPRODUCT(LEN(H1721)-LEN(SUBSTITUTE(H1721,{"0";"1";"2";"3";"4";"5";"6";"7";"8";"9"},"")))</f>
        <v>12</v>
      </c>
      <c r="AC1721" t="str">
        <f t="shared" si="184"/>
        <v/>
      </c>
      <c r="AD1721">
        <f t="shared" si="185"/>
        <v>1</v>
      </c>
      <c r="AE1721">
        <f t="shared" si="186"/>
        <v>1</v>
      </c>
      <c r="AF1721" t="str">
        <f t="shared" si="187"/>
        <v>No</v>
      </c>
      <c r="AG1721">
        <f t="shared" ca="1" si="188"/>
        <v>680</v>
      </c>
      <c r="AH1721" t="str">
        <f ca="1">IF(OR(V1721="",AG1721=""),"Yes",IF(AG1721&gt;Config!$B$41,"Yes","No"))</f>
        <v>Yes</v>
      </c>
    </row>
    <row r="1722" spans="1:34" x14ac:dyDescent="0.25">
      <c r="A1722" s="1" t="s">
        <v>13080</v>
      </c>
      <c r="B1722" s="1" t="s">
        <v>2408</v>
      </c>
      <c r="C1722" s="1" t="s">
        <v>128</v>
      </c>
      <c r="D1722" s="1" t="s">
        <v>13081</v>
      </c>
      <c r="E1722" s="1" t="s">
        <v>283</v>
      </c>
      <c r="F1722" s="1" t="s">
        <v>13082</v>
      </c>
      <c r="G1722" t="str">
        <f t="shared" si="182"/>
        <v>Valid</v>
      </c>
      <c r="H1722" s="1" t="s">
        <v>13083</v>
      </c>
      <c r="I1722" t="str" cm="1">
        <f t="array" ref="I1722">IF(OR(TRIM(H1722)="",ISNUMBER(SEARCH("#",H1722)),AA1722&lt;Config!$B$8,SUMPRODUCT(--ISNUMBER(SEARCH({"a";"b";"c";"d";"e";"f";"g";"h";"i";"j";"k";"l";"m";"n";"o";"p";"q";"r";"s";"t";"u";"v";"w";"x";"y";"z"},H1722)))&gt;0),"Invalid","Valid")</f>
        <v>Valid</v>
      </c>
      <c r="J1722" s="1" t="s">
        <v>13084</v>
      </c>
      <c r="K1722" s="1" t="s">
        <v>250</v>
      </c>
      <c r="L1722" s="1" t="s">
        <v>179</v>
      </c>
      <c r="M1722" s="1" t="s">
        <v>85</v>
      </c>
      <c r="N1722" s="1" t="s">
        <v>86</v>
      </c>
      <c r="O1722" s="1" t="s">
        <v>180</v>
      </c>
      <c r="P1722" t="s">
        <v>236</v>
      </c>
      <c r="Q1722" s="1" t="s">
        <v>237</v>
      </c>
      <c r="R1722" s="1" t="s">
        <v>237</v>
      </c>
      <c r="S1722" s="1" t="s">
        <v>13085</v>
      </c>
      <c r="T1722" s="1" t="s">
        <v>13086</v>
      </c>
      <c r="U1722" s="1" t="s">
        <v>2728</v>
      </c>
      <c r="V1722" s="1" t="s">
        <v>4412</v>
      </c>
      <c r="W1722" s="1" t="s">
        <v>33823</v>
      </c>
      <c r="X1722" t="str">
        <f t="shared" si="183"/>
        <v>Complete</v>
      </c>
      <c r="Y1722">
        <f>MAX(0,100-IF(G1722="Invalid",Config!$B$5,0)-IF(I1722="Invalid",Config!$B$6,0)-IF(X1722="Incomplete",Config!$B$7,0)-IF(AF1722="Yes",Config!$B$37,0))</f>
        <v>100</v>
      </c>
      <c r="Z1722" s="1">
        <f>IF(OR(TRIM(B1722)="",COUNTIF(Config!$B$15:$B$19,B1722)&gt;0),1,0)+IF(OR(TRIM(C1722)="",COUNTIF(Config!$B$15:$B$19,C1722)&gt;0),1,0)+IF(OR(TRIM(F1722)="",COUNTIF(Config!$B$15:$B$19,F1722)&gt;0),1,0)+IF(OR(TRIM(H1722)="",COUNTIF(Config!$B$15:$B$19,H1722)&gt;0),1,0)+IF(OR(TRIM(E1722)="",COUNTIF(Config!$B$15:$B$19,E1722)&gt;0),1,0)+IF(OR(TRIM(K1722)="",COUNTIF(Config!$B$15:$B$19,K1722)&gt;0),1,0)+IF(OR(TRIM(P1722)="",COUNTIF(Config!$B$15:$B$19,P1722)&gt;0),1,0)+IF(OR(TRIM(R1722)="",COUNTIF(Config!$B$15:$B$19,R1722)&gt;0),1,0)</f>
        <v>0</v>
      </c>
      <c r="AA1722" s="1" cm="1">
        <f t="array" ref="AA1722">SUMPRODUCT(LEN(H1722)-LEN(SUBSTITUTE(H1722,{"0";"1";"2";"3";"4";"5";"6";"7";"8";"9"},"")))</f>
        <v>12</v>
      </c>
      <c r="AC1722" t="str">
        <f t="shared" si="184"/>
        <v/>
      </c>
      <c r="AD1722">
        <f t="shared" si="185"/>
        <v>1</v>
      </c>
      <c r="AE1722">
        <f t="shared" si="186"/>
        <v>1</v>
      </c>
      <c r="AF1722" t="str">
        <f t="shared" si="187"/>
        <v>No</v>
      </c>
      <c r="AG1722">
        <f t="shared" ca="1" si="188"/>
        <v>187</v>
      </c>
      <c r="AH1722" t="str">
        <f ca="1">IF(OR(V1722="",AG1722=""),"Yes",IF(AG1722&gt;Config!$B$41,"Yes","No"))</f>
        <v>No</v>
      </c>
    </row>
    <row r="1723" spans="1:34" x14ac:dyDescent="0.25">
      <c r="A1723" s="1" t="s">
        <v>13087</v>
      </c>
      <c r="B1723" s="1" t="s">
        <v>336</v>
      </c>
      <c r="C1723" s="1" t="s">
        <v>308</v>
      </c>
      <c r="D1723" s="1" t="s">
        <v>6507</v>
      </c>
      <c r="E1723" s="1" t="s">
        <v>34773</v>
      </c>
      <c r="F1723" s="1" t="s">
        <v>13088</v>
      </c>
      <c r="G1723" t="str">
        <f t="shared" si="182"/>
        <v>Valid</v>
      </c>
      <c r="H1723" s="1" t="s">
        <v>13089</v>
      </c>
      <c r="I1723" t="str" cm="1">
        <f t="array" ref="I1723">IF(OR(TRIM(H1723)="",ISNUMBER(SEARCH("#",H1723)),AA1723&lt;Config!$B$8,SUMPRODUCT(--ISNUMBER(SEARCH({"a";"b";"c";"d";"e";"f";"g";"h";"i";"j";"k";"l";"m";"n";"o";"p";"q";"r";"s";"t";"u";"v";"w";"x";"y";"z"},H1723)))&gt;0),"Invalid","Valid")</f>
        <v>Valid</v>
      </c>
      <c r="J1723" s="1" t="s">
        <v>13090</v>
      </c>
      <c r="K1723" s="1" t="s">
        <v>481</v>
      </c>
      <c r="L1723" s="1" t="s">
        <v>29</v>
      </c>
      <c r="M1723" s="1" t="s">
        <v>517</v>
      </c>
      <c r="N1723" s="1" t="s">
        <v>437</v>
      </c>
      <c r="O1723" s="1" t="s">
        <v>180</v>
      </c>
      <c r="P1723" t="s">
        <v>53</v>
      </c>
      <c r="Q1723" s="1" t="s">
        <v>54</v>
      </c>
      <c r="R1723" s="1" t="s">
        <v>288</v>
      </c>
      <c r="S1723" s="1" t="s">
        <v>13091</v>
      </c>
      <c r="T1723" s="1" t="s">
        <v>13092</v>
      </c>
      <c r="U1723" s="1" t="s">
        <v>2400</v>
      </c>
      <c r="V1723" s="1" t="s">
        <v>13093</v>
      </c>
      <c r="W1723" s="1" t="s">
        <v>40</v>
      </c>
      <c r="X1723" t="str">
        <f t="shared" si="183"/>
        <v>Complete</v>
      </c>
      <c r="Y1723">
        <f>MAX(0,100-IF(G1723="Invalid",Config!$B$5,0)-IF(I1723="Invalid",Config!$B$6,0)-IF(X1723="Incomplete",Config!$B$7,0)-IF(AF1723="Yes",Config!$B$37,0))</f>
        <v>100</v>
      </c>
      <c r="Z1723" s="1">
        <f>IF(OR(TRIM(B1723)="",COUNTIF(Config!$B$15:$B$19,B1723)&gt;0),1,0)+IF(OR(TRIM(C1723)="",COUNTIF(Config!$B$15:$B$19,C1723)&gt;0),1,0)+IF(OR(TRIM(F1723)="",COUNTIF(Config!$B$15:$B$19,F1723)&gt;0),1,0)+IF(OR(TRIM(H1723)="",COUNTIF(Config!$B$15:$B$19,H1723)&gt;0),1,0)+IF(OR(TRIM(E1723)="",COUNTIF(Config!$B$15:$B$19,E1723)&gt;0),1,0)+IF(OR(TRIM(K1723)="",COUNTIF(Config!$B$15:$B$19,K1723)&gt;0),1,0)+IF(OR(TRIM(P1723)="",COUNTIF(Config!$B$15:$B$19,P1723)&gt;0),1,0)+IF(OR(TRIM(R1723)="",COUNTIF(Config!$B$15:$B$19,R1723)&gt;0),1,0)</f>
        <v>0</v>
      </c>
      <c r="AA1723" s="1" cm="1">
        <f t="array" ref="AA1723">SUMPRODUCT(LEN(H1723)-LEN(SUBSTITUTE(H1723,{"0";"1";"2";"3";"4";"5";"6";"7";"8";"9"},"")))</f>
        <v>12</v>
      </c>
      <c r="AC1723" t="str">
        <f t="shared" si="184"/>
        <v/>
      </c>
      <c r="AD1723">
        <f t="shared" si="185"/>
        <v>1</v>
      </c>
      <c r="AE1723">
        <f t="shared" si="186"/>
        <v>1</v>
      </c>
      <c r="AF1723" t="str">
        <f t="shared" si="187"/>
        <v>No</v>
      </c>
      <c r="AG1723">
        <f t="shared" ca="1" si="188"/>
        <v>249</v>
      </c>
      <c r="AH1723" t="str">
        <f ca="1">IF(OR(V1723="",AG1723=""),"Yes",IF(AG1723&gt;Config!$B$41,"Yes","No"))</f>
        <v>No</v>
      </c>
    </row>
    <row r="1724" spans="1:34" x14ac:dyDescent="0.25">
      <c r="A1724" s="1" t="s">
        <v>13094</v>
      </c>
      <c r="B1724" s="1" t="s">
        <v>397</v>
      </c>
      <c r="C1724" s="1" t="s">
        <v>792</v>
      </c>
      <c r="D1724" s="1" t="s">
        <v>13095</v>
      </c>
      <c r="E1724" s="1" t="s">
        <v>33829</v>
      </c>
      <c r="F1724" s="1" t="s">
        <v>13096</v>
      </c>
      <c r="G1724" t="str">
        <f t="shared" si="182"/>
        <v>Valid</v>
      </c>
      <c r="H1724" s="1" t="s">
        <v>13097</v>
      </c>
      <c r="I1724" t="str" cm="1">
        <f t="array" ref="I1724">IF(OR(TRIM(H1724)="",ISNUMBER(SEARCH("#",H1724)),AA1724&lt;Config!$B$8,SUMPRODUCT(--ISNUMBER(SEARCH({"a";"b";"c";"d";"e";"f";"g";"h";"i";"j";"k";"l";"m";"n";"o";"p";"q";"r";"s";"t";"u";"v";"w";"x";"y";"z"},H1724)))&gt;0),"Invalid","Valid")</f>
        <v>Valid</v>
      </c>
      <c r="J1724" s="1" t="s">
        <v>13098</v>
      </c>
      <c r="K1724" s="1" t="s">
        <v>117</v>
      </c>
      <c r="L1724" s="1" t="s">
        <v>134</v>
      </c>
      <c r="M1724" s="1" t="s">
        <v>33827</v>
      </c>
      <c r="N1724" s="1" t="s">
        <v>51</v>
      </c>
      <c r="O1724" s="1" t="s">
        <v>32</v>
      </c>
      <c r="P1724" t="s">
        <v>53</v>
      </c>
      <c r="Q1724" s="1" t="s">
        <v>150</v>
      </c>
      <c r="R1724" s="1" t="s">
        <v>198</v>
      </c>
      <c r="S1724" s="1" t="s">
        <v>13099</v>
      </c>
      <c r="T1724" s="1" t="s">
        <v>13100</v>
      </c>
      <c r="U1724" s="1" t="s">
        <v>11229</v>
      </c>
      <c r="V1724" s="1" t="s">
        <v>1040</v>
      </c>
      <c r="W1724" s="1" t="s">
        <v>293</v>
      </c>
      <c r="X1724" t="str">
        <f t="shared" si="183"/>
        <v>Incomplete</v>
      </c>
      <c r="Y1724">
        <f>MAX(0,100-IF(G1724="Invalid",Config!$B$5,0)-IF(I1724="Invalid",Config!$B$6,0)-IF(X1724="Incomplete",Config!$B$7,0)-IF(AF1724="Yes",Config!$B$37,0))</f>
        <v>60</v>
      </c>
      <c r="Z1724" s="1">
        <f>IF(OR(TRIM(B1724)="",COUNTIF(Config!$B$15:$B$19,B1724)&gt;0),1,0)+IF(OR(TRIM(C1724)="",COUNTIF(Config!$B$15:$B$19,C1724)&gt;0),1,0)+IF(OR(TRIM(F1724)="",COUNTIF(Config!$B$15:$B$19,F1724)&gt;0),1,0)+IF(OR(TRIM(H1724)="",COUNTIF(Config!$B$15:$B$19,H1724)&gt;0),1,0)+IF(OR(TRIM(E1724)="",COUNTIF(Config!$B$15:$B$19,E1724)&gt;0),1,0)+IF(OR(TRIM(K1724)="",COUNTIF(Config!$B$15:$B$19,K1724)&gt;0),1,0)+IF(OR(TRIM(P1724)="",COUNTIF(Config!$B$15:$B$19,P1724)&gt;0),1,0)+IF(OR(TRIM(R1724)="",COUNTIF(Config!$B$15:$B$19,R1724)&gt;0),1,0)</f>
        <v>1</v>
      </c>
      <c r="AA1724" s="1" cm="1">
        <f t="array" ref="AA1724">SUMPRODUCT(LEN(H1724)-LEN(SUBSTITUTE(H1724,{"0";"1";"2";"3";"4";"5";"6";"7";"8";"9"},"")))</f>
        <v>10</v>
      </c>
      <c r="AC1724" t="str">
        <f t="shared" si="184"/>
        <v>Incomplete Profile</v>
      </c>
      <c r="AD1724">
        <f t="shared" si="185"/>
        <v>1</v>
      </c>
      <c r="AE1724">
        <f t="shared" si="186"/>
        <v>1</v>
      </c>
      <c r="AF1724" t="str">
        <f t="shared" si="187"/>
        <v>No</v>
      </c>
      <c r="AG1724">
        <f t="shared" ca="1" si="188"/>
        <v>61</v>
      </c>
      <c r="AH1724" t="str">
        <f ca="1">IF(OR(V1724="",AG1724=""),"Yes",IF(AG1724&gt;Config!$B$41,"Yes","No"))</f>
        <v>No</v>
      </c>
    </row>
    <row r="1725" spans="1:34" x14ac:dyDescent="0.25">
      <c r="A1725" s="1" t="s">
        <v>13101</v>
      </c>
      <c r="B1725" s="1" t="s">
        <v>1293</v>
      </c>
      <c r="C1725" s="1" t="s">
        <v>245</v>
      </c>
      <c r="D1725" s="1" t="s">
        <v>13102</v>
      </c>
      <c r="E1725" s="1" t="s">
        <v>34774</v>
      </c>
      <c r="F1725" s="1" t="s">
        <v>13103</v>
      </c>
      <c r="G1725" t="str">
        <f t="shared" si="182"/>
        <v>Valid</v>
      </c>
      <c r="H1725" s="1" t="s">
        <v>13104</v>
      </c>
      <c r="I1725" t="str" cm="1">
        <f t="array" ref="I1725">IF(OR(TRIM(H1725)="",ISNUMBER(SEARCH("#",H1725)),AA1725&lt;Config!$B$8,SUMPRODUCT(--ISNUMBER(SEARCH({"a";"b";"c";"d";"e";"f";"g";"h";"i";"j";"k";"l";"m";"n";"o";"p";"q";"r";"s";"t";"u";"v";"w";"x";"y";"z"},H1725)))&gt;0),"Invalid","Valid")</f>
        <v>Valid</v>
      </c>
      <c r="J1725" s="1" t="s">
        <v>13105</v>
      </c>
      <c r="K1725" s="1" t="s">
        <v>425</v>
      </c>
      <c r="L1725" s="1" t="s">
        <v>450</v>
      </c>
      <c r="M1725" s="1" t="s">
        <v>118</v>
      </c>
      <c r="N1725" s="1" t="s">
        <v>51</v>
      </c>
      <c r="O1725" s="1" t="s">
        <v>180</v>
      </c>
      <c r="P1725" t="s">
        <v>53</v>
      </c>
      <c r="Q1725" s="1" t="s">
        <v>197</v>
      </c>
      <c r="R1725" s="1" t="s">
        <v>150</v>
      </c>
      <c r="S1725" s="1" t="s">
        <v>13106</v>
      </c>
      <c r="T1725" s="1" t="s">
        <v>13107</v>
      </c>
      <c r="U1725" s="1" t="s">
        <v>13108</v>
      </c>
      <c r="V1725" s="1" t="s">
        <v>13109</v>
      </c>
      <c r="W1725" s="1" t="s">
        <v>40</v>
      </c>
      <c r="X1725" t="str">
        <f t="shared" si="183"/>
        <v>Complete</v>
      </c>
      <c r="Y1725">
        <f>MAX(0,100-IF(G1725="Invalid",Config!$B$5,0)-IF(I1725="Invalid",Config!$B$6,0)-IF(X1725="Incomplete",Config!$B$7,0)-IF(AF1725="Yes",Config!$B$37,0))</f>
        <v>100</v>
      </c>
      <c r="Z1725" s="1">
        <f>IF(OR(TRIM(B1725)="",COUNTIF(Config!$B$15:$B$19,B1725)&gt;0),1,0)+IF(OR(TRIM(C1725)="",COUNTIF(Config!$B$15:$B$19,C1725)&gt;0),1,0)+IF(OR(TRIM(F1725)="",COUNTIF(Config!$B$15:$B$19,F1725)&gt;0),1,0)+IF(OR(TRIM(H1725)="",COUNTIF(Config!$B$15:$B$19,H1725)&gt;0),1,0)+IF(OR(TRIM(E1725)="",COUNTIF(Config!$B$15:$B$19,E1725)&gt;0),1,0)+IF(OR(TRIM(K1725)="",COUNTIF(Config!$B$15:$B$19,K1725)&gt;0),1,0)+IF(OR(TRIM(P1725)="",COUNTIF(Config!$B$15:$B$19,P1725)&gt;0),1,0)+IF(OR(TRIM(R1725)="",COUNTIF(Config!$B$15:$B$19,R1725)&gt;0),1,0)</f>
        <v>0</v>
      </c>
      <c r="AA1725" s="1" cm="1">
        <f t="array" ref="AA1725">SUMPRODUCT(LEN(H1725)-LEN(SUBSTITUTE(H1725,{"0";"1";"2";"3";"4";"5";"6";"7";"8";"9"},"")))</f>
        <v>12</v>
      </c>
      <c r="AC1725" t="str">
        <f t="shared" si="184"/>
        <v/>
      </c>
      <c r="AD1725">
        <f t="shared" si="185"/>
        <v>1</v>
      </c>
      <c r="AE1725">
        <f t="shared" si="186"/>
        <v>1</v>
      </c>
      <c r="AF1725" t="str">
        <f t="shared" si="187"/>
        <v>No</v>
      </c>
      <c r="AG1725" t="str">
        <f t="shared" ca="1" si="188"/>
        <v/>
      </c>
      <c r="AH1725" t="str">
        <f ca="1">IF(OR(V1725="",AG1725=""),"Yes",IF(AG1725&gt;Config!$B$41,"Yes","No"))</f>
        <v>Yes</v>
      </c>
    </row>
    <row r="1726" spans="1:34" x14ac:dyDescent="0.25">
      <c r="A1726" s="1" t="s">
        <v>13110</v>
      </c>
      <c r="B1726" s="1" t="s">
        <v>259</v>
      </c>
      <c r="C1726" s="1" t="s">
        <v>598</v>
      </c>
      <c r="D1726" s="1" t="s">
        <v>13111</v>
      </c>
      <c r="E1726" s="1" t="s">
        <v>34775</v>
      </c>
      <c r="F1726" s="1" t="s">
        <v>13112</v>
      </c>
      <c r="G1726" t="str">
        <f t="shared" si="182"/>
        <v>Valid</v>
      </c>
      <c r="H1726" s="1" t="s">
        <v>13113</v>
      </c>
      <c r="I1726" t="str" cm="1">
        <f t="array" ref="I1726">IF(OR(TRIM(H1726)="",ISNUMBER(SEARCH("#",H1726)),AA1726&lt;Config!$B$8,SUMPRODUCT(--ISNUMBER(SEARCH({"a";"b";"c";"d";"e";"f";"g";"h";"i";"j";"k";"l";"m";"n";"o";"p";"q";"r";"s";"t";"u";"v";"w";"x";"y";"z"},H1726)))&gt;0),"Invalid","Valid")</f>
        <v>Valid</v>
      </c>
      <c r="J1726" s="1" t="s">
        <v>13114</v>
      </c>
      <c r="K1726" s="1" t="s">
        <v>210</v>
      </c>
      <c r="L1726" s="1" t="s">
        <v>265</v>
      </c>
      <c r="M1726" s="1" t="s">
        <v>85</v>
      </c>
      <c r="N1726" s="1" t="s">
        <v>31</v>
      </c>
      <c r="O1726" s="1" t="s">
        <v>32</v>
      </c>
      <c r="P1726" t="s">
        <v>314</v>
      </c>
      <c r="Q1726" s="1" t="s">
        <v>315</v>
      </c>
      <c r="R1726" s="1" t="s">
        <v>315</v>
      </c>
      <c r="S1726" s="1" t="s">
        <v>416</v>
      </c>
      <c r="T1726" s="1" t="s">
        <v>13115</v>
      </c>
      <c r="U1726" s="1" t="s">
        <v>5367</v>
      </c>
      <c r="V1726" s="1" t="s">
        <v>140</v>
      </c>
      <c r="W1726" s="1" t="s">
        <v>141</v>
      </c>
      <c r="X1726" t="str">
        <f t="shared" si="183"/>
        <v>Complete</v>
      </c>
      <c r="Y1726">
        <f>MAX(0,100-IF(G1726="Invalid",Config!$B$5,0)-IF(I1726="Invalid",Config!$B$6,0)-IF(X1726="Incomplete",Config!$B$7,0)-IF(AF1726="Yes",Config!$B$37,0))</f>
        <v>100</v>
      </c>
      <c r="Z1726" s="1">
        <f>IF(OR(TRIM(B1726)="",COUNTIF(Config!$B$15:$B$19,B1726)&gt;0),1,0)+IF(OR(TRIM(C1726)="",COUNTIF(Config!$B$15:$B$19,C1726)&gt;0),1,0)+IF(OR(TRIM(F1726)="",COUNTIF(Config!$B$15:$B$19,F1726)&gt;0),1,0)+IF(OR(TRIM(H1726)="",COUNTIF(Config!$B$15:$B$19,H1726)&gt;0),1,0)+IF(OR(TRIM(E1726)="",COUNTIF(Config!$B$15:$B$19,E1726)&gt;0),1,0)+IF(OR(TRIM(K1726)="",COUNTIF(Config!$B$15:$B$19,K1726)&gt;0),1,0)+IF(OR(TRIM(P1726)="",COUNTIF(Config!$B$15:$B$19,P1726)&gt;0),1,0)+IF(OR(TRIM(R1726)="",COUNTIF(Config!$B$15:$B$19,R1726)&gt;0),1,0)</f>
        <v>0</v>
      </c>
      <c r="AA1726" s="1" cm="1">
        <f t="array" ref="AA1726">SUMPRODUCT(LEN(H1726)-LEN(SUBSTITUTE(H1726,{"0";"1";"2";"3";"4";"5";"6";"7";"8";"9"},"")))</f>
        <v>12</v>
      </c>
      <c r="AC1726" t="str">
        <f t="shared" si="184"/>
        <v/>
      </c>
      <c r="AD1726">
        <f t="shared" si="185"/>
        <v>1</v>
      </c>
      <c r="AE1726">
        <f t="shared" si="186"/>
        <v>1</v>
      </c>
      <c r="AF1726" t="str">
        <f t="shared" si="187"/>
        <v>No</v>
      </c>
      <c r="AG1726">
        <f t="shared" ca="1" si="188"/>
        <v>37</v>
      </c>
      <c r="AH1726" t="str">
        <f ca="1">IF(OR(V1726="",AG1726=""),"Yes",IF(AG1726&gt;Config!$B$41,"Yes","No"))</f>
        <v>No</v>
      </c>
    </row>
    <row r="1727" spans="1:34" x14ac:dyDescent="0.25">
      <c r="A1727" s="1" t="s">
        <v>13116</v>
      </c>
      <c r="B1727" s="1" t="s">
        <v>1147</v>
      </c>
      <c r="C1727" s="1" t="s">
        <v>245</v>
      </c>
      <c r="D1727" s="1" t="s">
        <v>13117</v>
      </c>
      <c r="E1727" s="1" t="s">
        <v>2178</v>
      </c>
      <c r="F1727" s="1" t="s">
        <v>13118</v>
      </c>
      <c r="G1727" t="str">
        <f t="shared" si="182"/>
        <v>Valid</v>
      </c>
      <c r="H1727" s="1" t="s">
        <v>13119</v>
      </c>
      <c r="I1727" t="str" cm="1">
        <f t="array" ref="I1727">IF(OR(TRIM(H1727)="",ISNUMBER(SEARCH("#",H1727)),AA1727&lt;Config!$B$8,SUMPRODUCT(--ISNUMBER(SEARCH({"a";"b";"c";"d";"e";"f";"g";"h";"i";"j";"k";"l";"m";"n";"o";"p";"q";"r";"s";"t";"u";"v";"w";"x";"y";"z"},H1727)))&gt;0),"Invalid","Valid")</f>
        <v>Valid</v>
      </c>
      <c r="J1727" s="1" t="s">
        <v>13120</v>
      </c>
      <c r="K1727" s="1" t="s">
        <v>504</v>
      </c>
      <c r="L1727" s="1" t="s">
        <v>102</v>
      </c>
      <c r="M1727" s="1" t="s">
        <v>251</v>
      </c>
      <c r="N1727" s="1" t="s">
        <v>31</v>
      </c>
      <c r="O1727" s="1" t="s">
        <v>149</v>
      </c>
      <c r="P1727" t="s">
        <v>328</v>
      </c>
      <c r="Q1727" s="1" t="s">
        <v>1046</v>
      </c>
      <c r="R1727" s="1" t="s">
        <v>330</v>
      </c>
      <c r="S1727" s="1" t="s">
        <v>13121</v>
      </c>
      <c r="T1727" s="1" t="s">
        <v>13122</v>
      </c>
      <c r="U1727" s="1" t="s">
        <v>13123</v>
      </c>
      <c r="V1727" s="1" t="s">
        <v>2209</v>
      </c>
      <c r="W1727" s="1" t="s">
        <v>75</v>
      </c>
      <c r="X1727" t="str">
        <f t="shared" si="183"/>
        <v>Complete</v>
      </c>
      <c r="Y1727">
        <f>MAX(0,100-IF(G1727="Invalid",Config!$B$5,0)-IF(I1727="Invalid",Config!$B$6,0)-IF(X1727="Incomplete",Config!$B$7,0)-IF(AF1727="Yes",Config!$B$37,0))</f>
        <v>100</v>
      </c>
      <c r="Z1727" s="1">
        <f>IF(OR(TRIM(B1727)="",COUNTIF(Config!$B$15:$B$19,B1727)&gt;0),1,0)+IF(OR(TRIM(C1727)="",COUNTIF(Config!$B$15:$B$19,C1727)&gt;0),1,0)+IF(OR(TRIM(F1727)="",COUNTIF(Config!$B$15:$B$19,F1727)&gt;0),1,0)+IF(OR(TRIM(H1727)="",COUNTIF(Config!$B$15:$B$19,H1727)&gt;0),1,0)+IF(OR(TRIM(E1727)="",COUNTIF(Config!$B$15:$B$19,E1727)&gt;0),1,0)+IF(OR(TRIM(K1727)="",COUNTIF(Config!$B$15:$B$19,K1727)&gt;0),1,0)+IF(OR(TRIM(P1727)="",COUNTIF(Config!$B$15:$B$19,P1727)&gt;0),1,0)+IF(OR(TRIM(R1727)="",COUNTIF(Config!$B$15:$B$19,R1727)&gt;0),1,0)</f>
        <v>0</v>
      </c>
      <c r="AA1727" s="1" cm="1">
        <f t="array" ref="AA1727">SUMPRODUCT(LEN(H1727)-LEN(SUBSTITUTE(H1727,{"0";"1";"2";"3";"4";"5";"6";"7";"8";"9"},"")))</f>
        <v>10</v>
      </c>
      <c r="AC1727" t="str">
        <f t="shared" si="184"/>
        <v/>
      </c>
      <c r="AD1727">
        <f t="shared" si="185"/>
        <v>1</v>
      </c>
      <c r="AE1727">
        <f t="shared" si="186"/>
        <v>1</v>
      </c>
      <c r="AF1727" t="str">
        <f t="shared" si="187"/>
        <v>No</v>
      </c>
      <c r="AG1727">
        <f t="shared" ca="1" si="188"/>
        <v>475</v>
      </c>
      <c r="AH1727" t="str">
        <f ca="1">IF(OR(V1727="",AG1727=""),"Yes",IF(AG1727&gt;Config!$B$41,"Yes","No"))</f>
        <v>Yes</v>
      </c>
    </row>
    <row r="1728" spans="1:34" x14ac:dyDescent="0.25">
      <c r="A1728" s="1" t="s">
        <v>13124</v>
      </c>
      <c r="B1728" s="1" t="s">
        <v>544</v>
      </c>
      <c r="C1728" s="1" t="s">
        <v>861</v>
      </c>
      <c r="D1728" s="1" t="s">
        <v>11352</v>
      </c>
      <c r="E1728" s="1" t="s">
        <v>34489</v>
      </c>
      <c r="F1728" s="1" t="s">
        <v>13125</v>
      </c>
      <c r="G1728" t="str">
        <f t="shared" si="182"/>
        <v>Valid</v>
      </c>
      <c r="H1728" s="1" t="s">
        <v>13126</v>
      </c>
      <c r="I1728" t="str" cm="1">
        <f t="array" ref="I1728">IF(OR(TRIM(H1728)="",ISNUMBER(SEARCH("#",H1728)),AA1728&lt;Config!$B$8,SUMPRODUCT(--ISNUMBER(SEARCH({"a";"b";"c";"d";"e";"f";"g";"h";"i";"j";"k";"l";"m";"n";"o";"p";"q";"r";"s";"t";"u";"v";"w";"x";"y";"z"},H1728)))&gt;0),"Invalid","Valid")</f>
        <v>Valid</v>
      </c>
      <c r="J1728" s="1" t="s">
        <v>13127</v>
      </c>
      <c r="K1728" s="1" t="s">
        <v>264</v>
      </c>
      <c r="L1728" s="1" t="s">
        <v>265</v>
      </c>
      <c r="M1728" s="1" t="s">
        <v>50</v>
      </c>
      <c r="N1728" s="1" t="s">
        <v>211</v>
      </c>
      <c r="O1728" s="1" t="s">
        <v>52</v>
      </c>
      <c r="P1728" t="s">
        <v>87</v>
      </c>
      <c r="Q1728" s="1" t="s">
        <v>438</v>
      </c>
      <c r="R1728" s="1" t="s">
        <v>379</v>
      </c>
      <c r="S1728" s="1" t="s">
        <v>13128</v>
      </c>
      <c r="T1728" s="1" t="s">
        <v>13129</v>
      </c>
      <c r="U1728" s="1" t="s">
        <v>13130</v>
      </c>
      <c r="V1728" s="1" t="s">
        <v>2364</v>
      </c>
      <c r="W1728" s="1" t="s">
        <v>293</v>
      </c>
      <c r="X1728" t="str">
        <f t="shared" si="183"/>
        <v>Complete</v>
      </c>
      <c r="Y1728">
        <f>MAX(0,100-IF(G1728="Invalid",Config!$B$5,0)-IF(I1728="Invalid",Config!$B$6,0)-IF(X1728="Incomplete",Config!$B$7,0)-IF(AF1728="Yes",Config!$B$37,0))</f>
        <v>100</v>
      </c>
      <c r="Z1728" s="1">
        <f>IF(OR(TRIM(B1728)="",COUNTIF(Config!$B$15:$B$19,B1728)&gt;0),1,0)+IF(OR(TRIM(C1728)="",COUNTIF(Config!$B$15:$B$19,C1728)&gt;0),1,0)+IF(OR(TRIM(F1728)="",COUNTIF(Config!$B$15:$B$19,F1728)&gt;0),1,0)+IF(OR(TRIM(H1728)="",COUNTIF(Config!$B$15:$B$19,H1728)&gt;0),1,0)+IF(OR(TRIM(E1728)="",COUNTIF(Config!$B$15:$B$19,E1728)&gt;0),1,0)+IF(OR(TRIM(K1728)="",COUNTIF(Config!$B$15:$B$19,K1728)&gt;0),1,0)+IF(OR(TRIM(P1728)="",COUNTIF(Config!$B$15:$B$19,P1728)&gt;0),1,0)+IF(OR(TRIM(R1728)="",COUNTIF(Config!$B$15:$B$19,R1728)&gt;0),1,0)</f>
        <v>0</v>
      </c>
      <c r="AA1728" s="1" cm="1">
        <f t="array" ref="AA1728">SUMPRODUCT(LEN(H1728)-LEN(SUBSTITUTE(H1728,{"0";"1";"2";"3";"4";"5";"6";"7";"8";"9"},"")))</f>
        <v>11</v>
      </c>
      <c r="AC1728" t="str">
        <f t="shared" si="184"/>
        <v/>
      </c>
      <c r="AD1728">
        <f t="shared" si="185"/>
        <v>1</v>
      </c>
      <c r="AE1728">
        <f t="shared" si="186"/>
        <v>1</v>
      </c>
      <c r="AF1728" t="str">
        <f t="shared" si="187"/>
        <v>No</v>
      </c>
      <c r="AG1728">
        <f t="shared" ca="1" si="188"/>
        <v>397</v>
      </c>
      <c r="AH1728" t="str">
        <f ca="1">IF(OR(V1728="",AG1728=""),"Yes",IF(AG1728&gt;Config!$B$41,"Yes","No"))</f>
        <v>Yes</v>
      </c>
    </row>
    <row r="1729" spans="1:34" x14ac:dyDescent="0.25">
      <c r="A1729" s="1" t="s">
        <v>13131</v>
      </c>
      <c r="B1729" s="1" t="s">
        <v>1616</v>
      </c>
      <c r="C1729" s="1" t="s">
        <v>189</v>
      </c>
      <c r="D1729" s="1" t="s">
        <v>13132</v>
      </c>
      <c r="E1729" s="1" t="s">
        <v>33927</v>
      </c>
      <c r="F1729" s="1" t="s">
        <v>13133</v>
      </c>
      <c r="G1729" t="str">
        <f t="shared" si="182"/>
        <v>Valid</v>
      </c>
      <c r="H1729" s="1" t="s">
        <v>13134</v>
      </c>
      <c r="I1729" t="str" cm="1">
        <f t="array" ref="I1729">IF(OR(TRIM(H1729)="",ISNUMBER(SEARCH("#",H1729)),AA1729&lt;Config!$B$8,SUMPRODUCT(--ISNUMBER(SEARCH({"a";"b";"c";"d";"e";"f";"g";"h";"i";"j";"k";"l";"m";"n";"o";"p";"q";"r";"s";"t";"u";"v";"w";"x";"y";"z"},H1729)))&gt;0),"Invalid","Valid")</f>
        <v>Valid</v>
      </c>
      <c r="J1729" s="1" t="s">
        <v>13135</v>
      </c>
      <c r="K1729" s="1" t="s">
        <v>425</v>
      </c>
      <c r="L1729" s="1" t="s">
        <v>450</v>
      </c>
      <c r="M1729" s="1" t="s">
        <v>235</v>
      </c>
      <c r="N1729" s="1" t="s">
        <v>358</v>
      </c>
      <c r="O1729" s="1" t="s">
        <v>149</v>
      </c>
      <c r="P1729" t="s">
        <v>344</v>
      </c>
      <c r="Q1729" s="1" t="s">
        <v>345</v>
      </c>
      <c r="R1729" s="1" t="s">
        <v>1200</v>
      </c>
      <c r="S1729" s="1" t="s">
        <v>13136</v>
      </c>
      <c r="T1729" s="1" t="s">
        <v>13137</v>
      </c>
      <c r="U1729" s="1" t="s">
        <v>2879</v>
      </c>
      <c r="V1729" s="1" t="s">
        <v>2521</v>
      </c>
      <c r="W1729" s="1" t="s">
        <v>40</v>
      </c>
      <c r="X1729" t="str">
        <f t="shared" si="183"/>
        <v>Complete</v>
      </c>
      <c r="Y1729">
        <f>MAX(0,100-IF(G1729="Invalid",Config!$B$5,0)-IF(I1729="Invalid",Config!$B$6,0)-IF(X1729="Incomplete",Config!$B$7,0)-IF(AF1729="Yes",Config!$B$37,0))</f>
        <v>100</v>
      </c>
      <c r="Z1729" s="1">
        <f>IF(OR(TRIM(B1729)="",COUNTIF(Config!$B$15:$B$19,B1729)&gt;0),1,0)+IF(OR(TRIM(C1729)="",COUNTIF(Config!$B$15:$B$19,C1729)&gt;0),1,0)+IF(OR(TRIM(F1729)="",COUNTIF(Config!$B$15:$B$19,F1729)&gt;0),1,0)+IF(OR(TRIM(H1729)="",COUNTIF(Config!$B$15:$B$19,H1729)&gt;0),1,0)+IF(OR(TRIM(E1729)="",COUNTIF(Config!$B$15:$B$19,E1729)&gt;0),1,0)+IF(OR(TRIM(K1729)="",COUNTIF(Config!$B$15:$B$19,K1729)&gt;0),1,0)+IF(OR(TRIM(P1729)="",COUNTIF(Config!$B$15:$B$19,P1729)&gt;0),1,0)+IF(OR(TRIM(R1729)="",COUNTIF(Config!$B$15:$B$19,R1729)&gt;0),1,0)</f>
        <v>0</v>
      </c>
      <c r="AA1729" s="1" cm="1">
        <f t="array" ref="AA1729">SUMPRODUCT(LEN(H1729)-LEN(SUBSTITUTE(H1729,{"0";"1";"2";"3";"4";"5";"6";"7";"8";"9"},"")))</f>
        <v>11</v>
      </c>
      <c r="AC1729" t="str">
        <f t="shared" si="184"/>
        <v/>
      </c>
      <c r="AD1729">
        <f t="shared" si="185"/>
        <v>1</v>
      </c>
      <c r="AE1729">
        <f t="shared" si="186"/>
        <v>1</v>
      </c>
      <c r="AF1729" t="str">
        <f t="shared" si="187"/>
        <v>No</v>
      </c>
      <c r="AG1729">
        <f t="shared" ca="1" si="188"/>
        <v>207</v>
      </c>
      <c r="AH1729" t="str">
        <f ca="1">IF(OR(V1729="",AG1729=""),"Yes",IF(AG1729&gt;Config!$B$41,"Yes","No"))</f>
        <v>No</v>
      </c>
    </row>
    <row r="1730" spans="1:34" x14ac:dyDescent="0.25">
      <c r="A1730" s="1" t="s">
        <v>13138</v>
      </c>
      <c r="B1730" s="1" t="s">
        <v>386</v>
      </c>
      <c r="C1730" s="1" t="s">
        <v>23</v>
      </c>
      <c r="D1730" s="1" t="s">
        <v>13139</v>
      </c>
      <c r="E1730" s="1" t="s">
        <v>34776</v>
      </c>
      <c r="F1730" s="1" t="s">
        <v>13140</v>
      </c>
      <c r="G1730" t="str">
        <f t="shared" si="182"/>
        <v>Valid</v>
      </c>
      <c r="H1730" s="1" t="s">
        <v>13141</v>
      </c>
      <c r="I1730" t="str" cm="1">
        <f t="array" ref="I1730">IF(OR(TRIM(H1730)="",ISNUMBER(SEARCH("#",H1730)),AA1730&lt;Config!$B$8,SUMPRODUCT(--ISNUMBER(SEARCH({"a";"b";"c";"d";"e";"f";"g";"h";"i";"j";"k";"l";"m";"n";"o";"p";"q";"r";"s";"t";"u";"v";"w";"x";"y";"z"},H1730)))&gt;0),"Invalid","Valid")</f>
        <v>Valid</v>
      </c>
      <c r="J1730" s="1" t="s">
        <v>13142</v>
      </c>
      <c r="K1730" s="1" t="s">
        <v>133</v>
      </c>
      <c r="L1730" s="1" t="s">
        <v>134</v>
      </c>
      <c r="M1730" s="1" t="s">
        <v>517</v>
      </c>
      <c r="N1730" s="1" t="s">
        <v>148</v>
      </c>
      <c r="O1730" s="1" t="s">
        <v>180</v>
      </c>
      <c r="P1730" t="s">
        <v>344</v>
      </c>
      <c r="Q1730" s="1" t="s">
        <v>1199</v>
      </c>
      <c r="R1730" s="1" t="s">
        <v>346</v>
      </c>
      <c r="S1730" s="1" t="s">
        <v>13143</v>
      </c>
      <c r="T1730" s="1" t="s">
        <v>13144</v>
      </c>
      <c r="U1730" s="1" t="s">
        <v>13145</v>
      </c>
      <c r="V1730" s="1" t="s">
        <v>508</v>
      </c>
      <c r="W1730" s="1" t="s">
        <v>293</v>
      </c>
      <c r="X1730" t="str">
        <f t="shared" si="183"/>
        <v>Complete</v>
      </c>
      <c r="Y1730">
        <f>MAX(0,100-IF(G1730="Invalid",Config!$B$5,0)-IF(I1730="Invalid",Config!$B$6,0)-IF(X1730="Incomplete",Config!$B$7,0)-IF(AF1730="Yes",Config!$B$37,0))</f>
        <v>100</v>
      </c>
      <c r="Z1730" s="1">
        <f>IF(OR(TRIM(B1730)="",COUNTIF(Config!$B$15:$B$19,B1730)&gt;0),1,0)+IF(OR(TRIM(C1730)="",COUNTIF(Config!$B$15:$B$19,C1730)&gt;0),1,0)+IF(OR(TRIM(F1730)="",COUNTIF(Config!$B$15:$B$19,F1730)&gt;0),1,0)+IF(OR(TRIM(H1730)="",COUNTIF(Config!$B$15:$B$19,H1730)&gt;0),1,0)+IF(OR(TRIM(E1730)="",COUNTIF(Config!$B$15:$B$19,E1730)&gt;0),1,0)+IF(OR(TRIM(K1730)="",COUNTIF(Config!$B$15:$B$19,K1730)&gt;0),1,0)+IF(OR(TRIM(P1730)="",COUNTIF(Config!$B$15:$B$19,P1730)&gt;0),1,0)+IF(OR(TRIM(R1730)="",COUNTIF(Config!$B$15:$B$19,R1730)&gt;0),1,0)</f>
        <v>0</v>
      </c>
      <c r="AA1730" s="1" cm="1">
        <f t="array" ref="AA1730">SUMPRODUCT(LEN(H1730)-LEN(SUBSTITUTE(H1730,{"0";"1";"2";"3";"4";"5";"6";"7";"8";"9"},"")))</f>
        <v>11</v>
      </c>
      <c r="AC1730" t="str">
        <f t="shared" si="184"/>
        <v/>
      </c>
      <c r="AD1730">
        <f t="shared" si="185"/>
        <v>1</v>
      </c>
      <c r="AE1730">
        <f t="shared" si="186"/>
        <v>1</v>
      </c>
      <c r="AF1730" t="str">
        <f t="shared" si="187"/>
        <v>No</v>
      </c>
      <c r="AG1730">
        <f t="shared" ca="1" si="188"/>
        <v>275</v>
      </c>
      <c r="AH1730" t="str">
        <f ca="1">IF(OR(V1730="",AG1730=""),"Yes",IF(AG1730&gt;Config!$B$41,"Yes","No"))</f>
        <v>No</v>
      </c>
    </row>
    <row r="1731" spans="1:34" x14ac:dyDescent="0.25">
      <c r="A1731" s="1" t="s">
        <v>13146</v>
      </c>
      <c r="B1731" s="1" t="s">
        <v>2095</v>
      </c>
      <c r="C1731" s="1" t="s">
        <v>1166</v>
      </c>
      <c r="D1731" s="1" t="s">
        <v>13147</v>
      </c>
      <c r="E1731" s="1" t="s">
        <v>34777</v>
      </c>
      <c r="F1731" s="1" t="s">
        <v>13148</v>
      </c>
      <c r="G1731" t="str">
        <f t="shared" ref="G1731:G1794" si="189">IFERROR(IF(OR(TRIM(F1731)="",LEN(F1731)-LEN(SUBSTITUTE(F1731,"@",""))&lt;&gt;1,FIND("@",F1731)=1,RIGHT(F1731,1)=".",ISNUMBER(SEARCH(" ",F1731)),ISERROR(FIND(".",F1731,FIND("@",F1731)+2))),"Invalid","Valid"),"Invalid")</f>
        <v>Valid</v>
      </c>
      <c r="H1731" s="1" t="s">
        <v>13149</v>
      </c>
      <c r="I1731" t="str" cm="1">
        <f t="array" ref="I1731">IF(OR(TRIM(H1731)="",ISNUMBER(SEARCH("#",H1731)),AA1731&lt;Config!$B$8,SUMPRODUCT(--ISNUMBER(SEARCH({"a";"b";"c";"d";"e";"f";"g";"h";"i";"j";"k";"l";"m";"n";"o";"p";"q";"r";"s";"t";"u";"v";"w";"x";"y";"z"},H1731)))&gt;0),"Invalid","Valid")</f>
        <v>Valid</v>
      </c>
      <c r="J1731" s="1" t="s">
        <v>13150</v>
      </c>
      <c r="K1731" s="1" t="s">
        <v>264</v>
      </c>
      <c r="L1731" s="1" t="s">
        <v>102</v>
      </c>
      <c r="M1731" s="1" t="s">
        <v>33825</v>
      </c>
      <c r="N1731" s="1" t="s">
        <v>148</v>
      </c>
      <c r="O1731" s="1" t="s">
        <v>180</v>
      </c>
      <c r="P1731" t="s">
        <v>53</v>
      </c>
      <c r="Q1731" s="1" t="s">
        <v>150</v>
      </c>
      <c r="R1731" s="1" t="s">
        <v>197</v>
      </c>
      <c r="S1731" s="1" t="s">
        <v>12890</v>
      </c>
      <c r="T1731" s="1" t="s">
        <v>13151</v>
      </c>
      <c r="U1731" s="1" t="s">
        <v>936</v>
      </c>
      <c r="V1731" s="1" t="s">
        <v>140</v>
      </c>
      <c r="W1731" s="1" t="s">
        <v>293</v>
      </c>
      <c r="X1731" t="str">
        <f t="shared" ref="X1731:X1794" si="190">IF(Z1731=0,"Complete","Incomplete")</f>
        <v>Complete</v>
      </c>
      <c r="Y1731">
        <f>MAX(0,100-IF(G1731="Invalid",Config!$B$5,0)-IF(I1731="Invalid",Config!$B$6,0)-IF(X1731="Incomplete",Config!$B$7,0)-IF(AF1731="Yes",Config!$B$37,0))</f>
        <v>100</v>
      </c>
      <c r="Z1731" s="1">
        <f>IF(OR(TRIM(B1731)="",COUNTIF(Config!$B$15:$B$19,B1731)&gt;0),1,0)+IF(OR(TRIM(C1731)="",COUNTIF(Config!$B$15:$B$19,C1731)&gt;0),1,0)+IF(OR(TRIM(F1731)="",COUNTIF(Config!$B$15:$B$19,F1731)&gt;0),1,0)+IF(OR(TRIM(H1731)="",COUNTIF(Config!$B$15:$B$19,H1731)&gt;0),1,0)+IF(OR(TRIM(E1731)="",COUNTIF(Config!$B$15:$B$19,E1731)&gt;0),1,0)+IF(OR(TRIM(K1731)="",COUNTIF(Config!$B$15:$B$19,K1731)&gt;0),1,0)+IF(OR(TRIM(P1731)="",COUNTIF(Config!$B$15:$B$19,P1731)&gt;0),1,0)+IF(OR(TRIM(R1731)="",COUNTIF(Config!$B$15:$B$19,R1731)&gt;0),1,0)</f>
        <v>0</v>
      </c>
      <c r="AA1731" s="1" cm="1">
        <f t="array" ref="AA1731">SUMPRODUCT(LEN(H1731)-LEN(SUBSTITUTE(H1731,{"0";"1";"2";"3";"4";"5";"6";"7";"8";"9"},"")))</f>
        <v>12</v>
      </c>
      <c r="AC1731" t="str">
        <f t="shared" ref="AC1731:AC1794" si="191">_xlfn.TEXTJOIN("; ",TRUE,IF(G1731="Invalid","Invalid Email",""),IF(I1731="Invalid","Invalid Phone",""),IF(X1731="Incomplete","Incomplete Profile",""),IF(AF1731="Yes","Potential Duplicate",""))</f>
        <v/>
      </c>
      <c r="AD1731">
        <f t="shared" ref="AD1731:AD1794" si="192">IF(OR(TRIM(F1731)="",G1731="Invalid"),0,COUNTIF($F$2:$F$5131,F1731))</f>
        <v>1</v>
      </c>
      <c r="AE1731">
        <f t="shared" ref="AE1731:AE1794" si="193">IF(OR(TRIM(H1731)="",I1731="Invalid"),0,COUNTIF($H$2:$H$5131,H1731))</f>
        <v>1</v>
      </c>
      <c r="AF1731" t="str">
        <f t="shared" ref="AF1731:AF1794" si="194">IF(OR(AD1731&gt;1,AE1731&gt;1),"Yes","No")</f>
        <v>No</v>
      </c>
      <c r="AG1731">
        <f t="shared" ref="AG1731:AG1794" ca="1" si="195">IFERROR(TODAY()-DATEVALUE(V1731),IFERROR(TODAY()-DATE(VALUE(RIGHT(V1731,4)),VALUE(MID(V1731,FIND("/",V1731)+1,FIND("/",V1731,FIND("/",V1731)+1)-FIND("/",V1731)-1)),VALUE(LEFT(V1731,FIND("/",V1731)-1))),""))</f>
        <v>37</v>
      </c>
      <c r="AH1731" t="str">
        <f ca="1">IF(OR(V1731="",AG1731=""),"Yes",IF(AG1731&gt;Config!$B$41,"Yes","No"))</f>
        <v>No</v>
      </c>
    </row>
    <row r="1732" spans="1:34" x14ac:dyDescent="0.25">
      <c r="A1732" s="1" t="s">
        <v>13152</v>
      </c>
      <c r="B1732" s="1" t="s">
        <v>1557</v>
      </c>
      <c r="C1732" s="1" t="s">
        <v>189</v>
      </c>
      <c r="D1732" s="1" t="s">
        <v>13153</v>
      </c>
      <c r="E1732" s="1" t="s">
        <v>34778</v>
      </c>
      <c r="F1732" s="1" t="s">
        <v>13154</v>
      </c>
      <c r="G1732" t="str">
        <f t="shared" si="189"/>
        <v>Valid</v>
      </c>
      <c r="H1732" s="1" t="s">
        <v>13155</v>
      </c>
      <c r="I1732" t="str" cm="1">
        <f t="array" ref="I1732">IF(OR(TRIM(H1732)="",ISNUMBER(SEARCH("#",H1732)),AA1732&lt;Config!$B$8,SUMPRODUCT(--ISNUMBER(SEARCH({"a";"b";"c";"d";"e";"f";"g";"h";"i";"j";"k";"l";"m";"n";"o";"p";"q";"r";"s";"t";"u";"v";"w";"x";"y";"z"},H1732)))&gt;0),"Invalid","Valid")</f>
        <v>Valid</v>
      </c>
      <c r="J1732" s="1" t="s">
        <v>13156</v>
      </c>
      <c r="K1732" s="1" t="s">
        <v>250</v>
      </c>
      <c r="L1732" s="1" t="s">
        <v>164</v>
      </c>
      <c r="M1732" s="1" t="s">
        <v>517</v>
      </c>
      <c r="N1732" s="1" t="s">
        <v>51</v>
      </c>
      <c r="O1732" s="1" t="s">
        <v>149</v>
      </c>
      <c r="P1732" t="s">
        <v>344</v>
      </c>
      <c r="Q1732" s="1" t="s">
        <v>1199</v>
      </c>
      <c r="R1732" s="1" t="s">
        <v>971</v>
      </c>
      <c r="S1732" s="1" t="s">
        <v>13157</v>
      </c>
      <c r="T1732" s="1" t="s">
        <v>13158</v>
      </c>
      <c r="U1732" s="1" t="s">
        <v>3610</v>
      </c>
      <c r="V1732" s="1" t="s">
        <v>13159</v>
      </c>
      <c r="W1732" s="1" t="s">
        <v>384</v>
      </c>
      <c r="X1732" t="str">
        <f t="shared" si="190"/>
        <v>Complete</v>
      </c>
      <c r="Y1732">
        <f>MAX(0,100-IF(G1732="Invalid",Config!$B$5,0)-IF(I1732="Invalid",Config!$B$6,0)-IF(X1732="Incomplete",Config!$B$7,0)-IF(AF1732="Yes",Config!$B$37,0))</f>
        <v>100</v>
      </c>
      <c r="Z1732" s="1">
        <f>IF(OR(TRIM(B1732)="",COUNTIF(Config!$B$15:$B$19,B1732)&gt;0),1,0)+IF(OR(TRIM(C1732)="",COUNTIF(Config!$B$15:$B$19,C1732)&gt;0),1,0)+IF(OR(TRIM(F1732)="",COUNTIF(Config!$B$15:$B$19,F1732)&gt;0),1,0)+IF(OR(TRIM(H1732)="",COUNTIF(Config!$B$15:$B$19,H1732)&gt;0),1,0)+IF(OR(TRIM(E1732)="",COUNTIF(Config!$B$15:$B$19,E1732)&gt;0),1,0)+IF(OR(TRIM(K1732)="",COUNTIF(Config!$B$15:$B$19,K1732)&gt;0),1,0)+IF(OR(TRIM(P1732)="",COUNTIF(Config!$B$15:$B$19,P1732)&gt;0),1,0)+IF(OR(TRIM(R1732)="",COUNTIF(Config!$B$15:$B$19,R1732)&gt;0),1,0)</f>
        <v>0</v>
      </c>
      <c r="AA1732" s="1" cm="1">
        <f t="array" ref="AA1732">SUMPRODUCT(LEN(H1732)-LEN(SUBSTITUTE(H1732,{"0";"1";"2";"3";"4";"5";"6";"7";"8";"9"},"")))</f>
        <v>11</v>
      </c>
      <c r="AC1732" t="str">
        <f t="shared" si="191"/>
        <v/>
      </c>
      <c r="AD1732">
        <f t="shared" si="192"/>
        <v>1</v>
      </c>
      <c r="AE1732">
        <f t="shared" si="193"/>
        <v>1</v>
      </c>
      <c r="AF1732" t="str">
        <f t="shared" si="194"/>
        <v>No</v>
      </c>
      <c r="AG1732">
        <f t="shared" ca="1" si="195"/>
        <v>335</v>
      </c>
      <c r="AH1732" t="str">
        <f ca="1">IF(OR(V1732="",AG1732=""),"Yes",IF(AG1732&gt;Config!$B$41,"Yes","No"))</f>
        <v>No</v>
      </c>
    </row>
    <row r="1733" spans="1:34" x14ac:dyDescent="0.25">
      <c r="A1733" s="1" t="s">
        <v>13160</v>
      </c>
      <c r="B1733" s="1" t="s">
        <v>917</v>
      </c>
      <c r="C1733" s="1" t="s">
        <v>524</v>
      </c>
      <c r="D1733" s="1" t="s">
        <v>13161</v>
      </c>
      <c r="E1733" s="1" t="s">
        <v>681</v>
      </c>
      <c r="F1733" s="1" t="s">
        <v>13162</v>
      </c>
      <c r="G1733" t="str">
        <f t="shared" si="189"/>
        <v>Valid</v>
      </c>
      <c r="H1733" s="1" t="s">
        <v>13163</v>
      </c>
      <c r="I1733" t="str" cm="1">
        <f t="array" ref="I1733">IF(OR(TRIM(H1733)="",ISNUMBER(SEARCH("#",H1733)),AA1733&lt;Config!$B$8,SUMPRODUCT(--ISNUMBER(SEARCH({"a";"b";"c";"d";"e";"f";"g";"h";"i";"j";"k";"l";"m";"n";"o";"p";"q";"r";"s";"t";"u";"v";"w";"x";"y";"z"},H1733)))&gt;0),"Invalid","Valid")</f>
        <v>Valid</v>
      </c>
      <c r="J1733" s="1" t="s">
        <v>13164</v>
      </c>
      <c r="K1733" s="1" t="s">
        <v>83</v>
      </c>
      <c r="L1733" s="1" t="s">
        <v>102</v>
      </c>
      <c r="M1733" s="1" t="s">
        <v>50</v>
      </c>
      <c r="N1733" s="1" t="s">
        <v>713</v>
      </c>
      <c r="O1733" s="1" t="s">
        <v>266</v>
      </c>
      <c r="P1733" t="s">
        <v>344</v>
      </c>
      <c r="Q1733" s="1" t="s">
        <v>345</v>
      </c>
      <c r="R1733" s="1" t="s">
        <v>971</v>
      </c>
      <c r="S1733" s="1" t="s">
        <v>13165</v>
      </c>
      <c r="T1733" s="1" t="s">
        <v>13166</v>
      </c>
      <c r="U1733" s="1" t="s">
        <v>2661</v>
      </c>
      <c r="V1733" s="1" t="s">
        <v>8072</v>
      </c>
      <c r="W1733" s="1" t="s">
        <v>75</v>
      </c>
      <c r="X1733" t="str">
        <f t="shared" si="190"/>
        <v>Complete</v>
      </c>
      <c r="Y1733">
        <f>MAX(0,100-IF(G1733="Invalid",Config!$B$5,0)-IF(I1733="Invalid",Config!$B$6,0)-IF(X1733="Incomplete",Config!$B$7,0)-IF(AF1733="Yes",Config!$B$37,0))</f>
        <v>75</v>
      </c>
      <c r="Z1733" s="1">
        <f>IF(OR(TRIM(B1733)="",COUNTIF(Config!$B$15:$B$19,B1733)&gt;0),1,0)+IF(OR(TRIM(C1733)="",COUNTIF(Config!$B$15:$B$19,C1733)&gt;0),1,0)+IF(OR(TRIM(F1733)="",COUNTIF(Config!$B$15:$B$19,F1733)&gt;0),1,0)+IF(OR(TRIM(H1733)="",COUNTIF(Config!$B$15:$B$19,H1733)&gt;0),1,0)+IF(OR(TRIM(E1733)="",COUNTIF(Config!$B$15:$B$19,E1733)&gt;0),1,0)+IF(OR(TRIM(K1733)="",COUNTIF(Config!$B$15:$B$19,K1733)&gt;0),1,0)+IF(OR(TRIM(P1733)="",COUNTIF(Config!$B$15:$B$19,P1733)&gt;0),1,0)+IF(OR(TRIM(R1733)="",COUNTIF(Config!$B$15:$B$19,R1733)&gt;0),1,0)</f>
        <v>0</v>
      </c>
      <c r="AA1733" s="1" cm="1">
        <f t="array" ref="AA1733">SUMPRODUCT(LEN(H1733)-LEN(SUBSTITUTE(H1733,{"0";"1";"2";"3";"4";"5";"6";"7";"8";"9"},"")))</f>
        <v>10</v>
      </c>
      <c r="AC1733" t="str">
        <f t="shared" si="191"/>
        <v>Potential Duplicate</v>
      </c>
      <c r="AD1733">
        <f t="shared" si="192"/>
        <v>1</v>
      </c>
      <c r="AE1733">
        <f t="shared" si="193"/>
        <v>2</v>
      </c>
      <c r="AF1733" t="str">
        <f t="shared" si="194"/>
        <v>Yes</v>
      </c>
      <c r="AG1733">
        <f t="shared" ca="1" si="195"/>
        <v>75</v>
      </c>
      <c r="AH1733" t="str">
        <f ca="1">IF(OR(V1733="",AG1733=""),"Yes",IF(AG1733&gt;Config!$B$41,"Yes","No"))</f>
        <v>No</v>
      </c>
    </row>
    <row r="1734" spans="1:34" x14ac:dyDescent="0.25">
      <c r="A1734" s="1" t="s">
        <v>13167</v>
      </c>
      <c r="B1734" s="1" t="s">
        <v>2159</v>
      </c>
      <c r="C1734" s="1" t="s">
        <v>219</v>
      </c>
      <c r="D1734" s="1" t="s">
        <v>13168</v>
      </c>
      <c r="E1734" s="1" t="s">
        <v>34714</v>
      </c>
      <c r="F1734" s="1" t="s">
        <v>34779</v>
      </c>
      <c r="G1734" t="str">
        <f t="shared" si="189"/>
        <v>Valid</v>
      </c>
      <c r="H1734" s="1" t="s">
        <v>13169</v>
      </c>
      <c r="I1734" t="str" cm="1">
        <f t="array" ref="I1734">IF(OR(TRIM(H1734)="",ISNUMBER(SEARCH("#",H1734)),AA1734&lt;Config!$B$8,SUMPRODUCT(--ISNUMBER(SEARCH({"a";"b";"c";"d";"e";"f";"g";"h";"i";"j";"k";"l";"m";"n";"o";"p";"q";"r";"s";"t";"u";"v";"w";"x";"y";"z"},H1734)))&gt;0),"Invalid","Valid")</f>
        <v>Valid</v>
      </c>
      <c r="J1734" s="1" t="s">
        <v>13170</v>
      </c>
      <c r="K1734" s="1" t="s">
        <v>195</v>
      </c>
      <c r="L1734" s="1" t="s">
        <v>49</v>
      </c>
      <c r="M1734" s="1" t="s">
        <v>135</v>
      </c>
      <c r="N1734" s="1" t="s">
        <v>252</v>
      </c>
      <c r="O1734" s="1" t="s">
        <v>149</v>
      </c>
      <c r="P1734" t="s">
        <v>87</v>
      </c>
      <c r="Q1734" s="1" t="s">
        <v>88</v>
      </c>
      <c r="R1734" s="1" t="s">
        <v>89</v>
      </c>
      <c r="S1734" s="1" t="s">
        <v>1665</v>
      </c>
      <c r="T1734" s="1" t="s">
        <v>13171</v>
      </c>
      <c r="U1734" s="1" t="s">
        <v>3861</v>
      </c>
      <c r="V1734" s="1" t="s">
        <v>140</v>
      </c>
      <c r="W1734" s="1" t="s">
        <v>202</v>
      </c>
      <c r="X1734" t="str">
        <f t="shared" si="190"/>
        <v>Complete</v>
      </c>
      <c r="Y1734">
        <f>MAX(0,100-IF(G1734="Invalid",Config!$B$5,0)-IF(I1734="Invalid",Config!$B$6,0)-IF(X1734="Incomplete",Config!$B$7,0)-IF(AF1734="Yes",Config!$B$37,0))</f>
        <v>75</v>
      </c>
      <c r="Z1734" s="1">
        <f>IF(OR(TRIM(B1734)="",COUNTIF(Config!$B$15:$B$19,B1734)&gt;0),1,0)+IF(OR(TRIM(C1734)="",COUNTIF(Config!$B$15:$B$19,C1734)&gt;0),1,0)+IF(OR(TRIM(F1734)="",COUNTIF(Config!$B$15:$B$19,F1734)&gt;0),1,0)+IF(OR(TRIM(H1734)="",COUNTIF(Config!$B$15:$B$19,H1734)&gt;0),1,0)+IF(OR(TRIM(E1734)="",COUNTIF(Config!$B$15:$B$19,E1734)&gt;0),1,0)+IF(OR(TRIM(K1734)="",COUNTIF(Config!$B$15:$B$19,K1734)&gt;0),1,0)+IF(OR(TRIM(P1734)="",COUNTIF(Config!$B$15:$B$19,P1734)&gt;0),1,0)+IF(OR(TRIM(R1734)="",COUNTIF(Config!$B$15:$B$19,R1734)&gt;0),1,0)</f>
        <v>0</v>
      </c>
      <c r="AA1734" s="1" cm="1">
        <f t="array" ref="AA1734">SUMPRODUCT(LEN(H1734)-LEN(SUBSTITUTE(H1734,{"0";"1";"2";"3";"4";"5";"6";"7";"8";"9"},"")))</f>
        <v>11</v>
      </c>
      <c r="AC1734" t="str">
        <f t="shared" si="191"/>
        <v>Potential Duplicate</v>
      </c>
      <c r="AD1734">
        <f t="shared" si="192"/>
        <v>2</v>
      </c>
      <c r="AE1734">
        <f t="shared" si="193"/>
        <v>1</v>
      </c>
      <c r="AF1734" t="str">
        <f t="shared" si="194"/>
        <v>Yes</v>
      </c>
      <c r="AG1734">
        <f t="shared" ca="1" si="195"/>
        <v>37</v>
      </c>
      <c r="AH1734" t="str">
        <f ca="1">IF(OR(V1734="",AG1734=""),"Yes",IF(AG1734&gt;Config!$B$41,"Yes","No"))</f>
        <v>No</v>
      </c>
    </row>
    <row r="1735" spans="1:34" x14ac:dyDescent="0.25">
      <c r="A1735" s="1" t="s">
        <v>13172</v>
      </c>
      <c r="B1735" s="1" t="s">
        <v>1329</v>
      </c>
      <c r="C1735" s="1" t="s">
        <v>296</v>
      </c>
      <c r="D1735" s="1" t="s">
        <v>13173</v>
      </c>
      <c r="E1735" s="1" t="s">
        <v>34780</v>
      </c>
      <c r="F1735" s="1" t="s">
        <v>13174</v>
      </c>
      <c r="G1735" t="str">
        <f t="shared" si="189"/>
        <v>Valid</v>
      </c>
      <c r="H1735" s="1" t="s">
        <v>13175</v>
      </c>
      <c r="I1735" t="str" cm="1">
        <f t="array" ref="I1735">IF(OR(TRIM(H1735)="",ISNUMBER(SEARCH("#",H1735)),AA1735&lt;Config!$B$8,SUMPRODUCT(--ISNUMBER(SEARCH({"a";"b";"c";"d";"e";"f";"g";"h";"i";"j";"k";"l";"m";"n";"o";"p";"q";"r";"s";"t";"u";"v";"w";"x";"y";"z"},H1735)))&gt;0),"Invalid","Valid")</f>
        <v>Valid</v>
      </c>
      <c r="J1735" s="1" t="s">
        <v>13176</v>
      </c>
      <c r="K1735" s="1" t="s">
        <v>117</v>
      </c>
      <c r="L1735" s="1" t="s">
        <v>84</v>
      </c>
      <c r="M1735" s="1" t="s">
        <v>235</v>
      </c>
      <c r="N1735" s="1" t="s">
        <v>252</v>
      </c>
      <c r="O1735" s="1" t="s">
        <v>180</v>
      </c>
      <c r="P1735" t="s">
        <v>33</v>
      </c>
      <c r="Q1735" s="1" t="s">
        <v>1099</v>
      </c>
      <c r="R1735" s="1" t="s">
        <v>35</v>
      </c>
      <c r="S1735" s="1" t="s">
        <v>13177</v>
      </c>
      <c r="T1735" s="1" t="s">
        <v>13178</v>
      </c>
      <c r="U1735" s="1" t="s">
        <v>4677</v>
      </c>
      <c r="V1735" s="1" t="s">
        <v>13179</v>
      </c>
      <c r="W1735" s="1" t="s">
        <v>141</v>
      </c>
      <c r="X1735" t="str">
        <f t="shared" si="190"/>
        <v>Complete</v>
      </c>
      <c r="Y1735">
        <f>MAX(0,100-IF(G1735="Invalid",Config!$B$5,0)-IF(I1735="Invalid",Config!$B$6,0)-IF(X1735="Incomplete",Config!$B$7,0)-IF(AF1735="Yes",Config!$B$37,0))</f>
        <v>100</v>
      </c>
      <c r="Z1735" s="1">
        <f>IF(OR(TRIM(B1735)="",COUNTIF(Config!$B$15:$B$19,B1735)&gt;0),1,0)+IF(OR(TRIM(C1735)="",COUNTIF(Config!$B$15:$B$19,C1735)&gt;0),1,0)+IF(OR(TRIM(F1735)="",COUNTIF(Config!$B$15:$B$19,F1735)&gt;0),1,0)+IF(OR(TRIM(H1735)="",COUNTIF(Config!$B$15:$B$19,H1735)&gt;0),1,0)+IF(OR(TRIM(E1735)="",COUNTIF(Config!$B$15:$B$19,E1735)&gt;0),1,0)+IF(OR(TRIM(K1735)="",COUNTIF(Config!$B$15:$B$19,K1735)&gt;0),1,0)+IF(OR(TRIM(P1735)="",COUNTIF(Config!$B$15:$B$19,P1735)&gt;0),1,0)+IF(OR(TRIM(R1735)="",COUNTIF(Config!$B$15:$B$19,R1735)&gt;0),1,0)</f>
        <v>0</v>
      </c>
      <c r="AA1735" s="1" cm="1">
        <f t="array" ref="AA1735">SUMPRODUCT(LEN(H1735)-LEN(SUBSTITUTE(H1735,{"0";"1";"2";"3";"4";"5";"6";"7";"8";"9"},"")))</f>
        <v>10</v>
      </c>
      <c r="AC1735" t="str">
        <f t="shared" si="191"/>
        <v/>
      </c>
      <c r="AD1735">
        <f t="shared" si="192"/>
        <v>1</v>
      </c>
      <c r="AE1735">
        <f t="shared" si="193"/>
        <v>1</v>
      </c>
      <c r="AF1735" t="str">
        <f t="shared" si="194"/>
        <v>No</v>
      </c>
      <c r="AG1735">
        <f t="shared" ca="1" si="195"/>
        <v>738</v>
      </c>
      <c r="AH1735" t="str">
        <f ca="1">IF(OR(V1735="",AG1735=""),"Yes",IF(AG1735&gt;Config!$B$41,"Yes","No"))</f>
        <v>Yes</v>
      </c>
    </row>
    <row r="1736" spans="1:34" x14ac:dyDescent="0.25">
      <c r="A1736" s="1" t="s">
        <v>13180</v>
      </c>
      <c r="B1736" s="1" t="s">
        <v>1165</v>
      </c>
      <c r="C1736" s="1" t="s">
        <v>205</v>
      </c>
      <c r="D1736" s="1" t="s">
        <v>13181</v>
      </c>
      <c r="E1736" s="1" t="s">
        <v>34781</v>
      </c>
      <c r="F1736" s="1" t="s">
        <v>13182</v>
      </c>
      <c r="G1736" t="str">
        <f t="shared" si="189"/>
        <v>Valid</v>
      </c>
      <c r="H1736" s="1" t="s">
        <v>13183</v>
      </c>
      <c r="I1736" t="str" cm="1">
        <f t="array" ref="I1736">IF(OR(TRIM(H1736)="",ISNUMBER(SEARCH("#",H1736)),AA1736&lt;Config!$B$8,SUMPRODUCT(--ISNUMBER(SEARCH({"a";"b";"c";"d";"e";"f";"g";"h";"i";"j";"k";"l";"m";"n";"o";"p";"q";"r";"s";"t";"u";"v";"w";"x";"y";"z"},H1736)))&gt;0),"Invalid","Valid")</f>
        <v>Valid</v>
      </c>
      <c r="J1736" s="1" t="s">
        <v>13184</v>
      </c>
      <c r="K1736" s="1" t="s">
        <v>378</v>
      </c>
      <c r="L1736" s="1" t="s">
        <v>29</v>
      </c>
      <c r="M1736" s="1" t="s">
        <v>251</v>
      </c>
      <c r="N1736" s="1" t="s">
        <v>358</v>
      </c>
      <c r="O1736" s="1" t="s">
        <v>196</v>
      </c>
      <c r="P1736" t="s">
        <v>53</v>
      </c>
      <c r="Q1736" s="1" t="s">
        <v>197</v>
      </c>
      <c r="R1736" s="1" t="s">
        <v>288</v>
      </c>
      <c r="S1736" s="1" t="s">
        <v>13185</v>
      </c>
      <c r="T1736" s="1" t="s">
        <v>13186</v>
      </c>
      <c r="U1736" s="1" t="s">
        <v>8517</v>
      </c>
      <c r="V1736" s="1" t="s">
        <v>1273</v>
      </c>
      <c r="W1736" s="1" t="s">
        <v>293</v>
      </c>
      <c r="X1736" t="str">
        <f t="shared" si="190"/>
        <v>Complete</v>
      </c>
      <c r="Y1736">
        <f>MAX(0,100-IF(G1736="Invalid",Config!$B$5,0)-IF(I1736="Invalid",Config!$B$6,0)-IF(X1736="Incomplete",Config!$B$7,0)-IF(AF1736="Yes",Config!$B$37,0))</f>
        <v>100</v>
      </c>
      <c r="Z1736" s="1">
        <f>IF(OR(TRIM(B1736)="",COUNTIF(Config!$B$15:$B$19,B1736)&gt;0),1,0)+IF(OR(TRIM(C1736)="",COUNTIF(Config!$B$15:$B$19,C1736)&gt;0),1,0)+IF(OR(TRIM(F1736)="",COUNTIF(Config!$B$15:$B$19,F1736)&gt;0),1,0)+IF(OR(TRIM(H1736)="",COUNTIF(Config!$B$15:$B$19,H1736)&gt;0),1,0)+IF(OR(TRIM(E1736)="",COUNTIF(Config!$B$15:$B$19,E1736)&gt;0),1,0)+IF(OR(TRIM(K1736)="",COUNTIF(Config!$B$15:$B$19,K1736)&gt;0),1,0)+IF(OR(TRIM(P1736)="",COUNTIF(Config!$B$15:$B$19,P1736)&gt;0),1,0)+IF(OR(TRIM(R1736)="",COUNTIF(Config!$B$15:$B$19,R1736)&gt;0),1,0)</f>
        <v>0</v>
      </c>
      <c r="AA1736" s="1" cm="1">
        <f t="array" ref="AA1736">SUMPRODUCT(LEN(H1736)-LEN(SUBSTITUTE(H1736,{"0";"1";"2";"3";"4";"5";"6";"7";"8";"9"},"")))</f>
        <v>12</v>
      </c>
      <c r="AC1736" t="str">
        <f t="shared" si="191"/>
        <v/>
      </c>
      <c r="AD1736">
        <f t="shared" si="192"/>
        <v>1</v>
      </c>
      <c r="AE1736">
        <f t="shared" si="193"/>
        <v>1</v>
      </c>
      <c r="AF1736" t="str">
        <f t="shared" si="194"/>
        <v>No</v>
      </c>
      <c r="AG1736" t="str">
        <f t="shared" ca="1" si="195"/>
        <v/>
      </c>
      <c r="AH1736" t="str">
        <f ca="1">IF(OR(V1736="",AG1736=""),"Yes",IF(AG1736&gt;Config!$B$41,"Yes","No"))</f>
        <v>Yes</v>
      </c>
    </row>
    <row r="1737" spans="1:34" x14ac:dyDescent="0.25">
      <c r="A1737" s="1" t="s">
        <v>13187</v>
      </c>
      <c r="B1737" s="1" t="s">
        <v>2095</v>
      </c>
      <c r="C1737" s="1" t="s">
        <v>245</v>
      </c>
      <c r="D1737" s="1" t="s">
        <v>13188</v>
      </c>
      <c r="E1737" s="1" t="s">
        <v>159</v>
      </c>
      <c r="F1737" s="1" t="s">
        <v>13189</v>
      </c>
      <c r="G1737" t="str">
        <f t="shared" si="189"/>
        <v>Valid</v>
      </c>
      <c r="H1737" s="1" t="s">
        <v>13190</v>
      </c>
      <c r="I1737" t="str" cm="1">
        <f t="array" ref="I1737">IF(OR(TRIM(H1737)="",ISNUMBER(SEARCH("#",H1737)),AA1737&lt;Config!$B$8,SUMPRODUCT(--ISNUMBER(SEARCH({"a";"b";"c";"d";"e";"f";"g";"h";"i";"j";"k";"l";"m";"n";"o";"p";"q";"r";"s";"t";"u";"v";"w";"x";"y";"z"},H1737)))&gt;0),"Invalid","Valid")</f>
        <v>Valid</v>
      </c>
      <c r="J1737" s="1" t="s">
        <v>13191</v>
      </c>
      <c r="K1737" s="1" t="s">
        <v>866</v>
      </c>
      <c r="L1737" s="1" t="s">
        <v>164</v>
      </c>
      <c r="M1737" s="1" t="s">
        <v>343</v>
      </c>
      <c r="N1737" s="1" t="s">
        <v>358</v>
      </c>
      <c r="O1737" s="1" t="s">
        <v>69</v>
      </c>
      <c r="P1737" t="s">
        <v>236</v>
      </c>
      <c r="Q1737" s="1" t="s">
        <v>237</v>
      </c>
      <c r="R1737" s="1" t="s">
        <v>253</v>
      </c>
      <c r="S1737" s="1" t="s">
        <v>8614</v>
      </c>
      <c r="T1737" s="1" t="s">
        <v>13192</v>
      </c>
      <c r="U1737" s="1" t="s">
        <v>5925</v>
      </c>
      <c r="V1737" s="1" t="s">
        <v>4292</v>
      </c>
      <c r="W1737" s="1" t="s">
        <v>94</v>
      </c>
      <c r="X1737" t="str">
        <f t="shared" si="190"/>
        <v>Complete</v>
      </c>
      <c r="Y1737">
        <f>MAX(0,100-IF(G1737="Invalid",Config!$B$5,0)-IF(I1737="Invalid",Config!$B$6,0)-IF(X1737="Incomplete",Config!$B$7,0)-IF(AF1737="Yes",Config!$B$37,0))</f>
        <v>75</v>
      </c>
      <c r="Z1737" s="1">
        <f>IF(OR(TRIM(B1737)="",COUNTIF(Config!$B$15:$B$19,B1737)&gt;0),1,0)+IF(OR(TRIM(C1737)="",COUNTIF(Config!$B$15:$B$19,C1737)&gt;0),1,0)+IF(OR(TRIM(F1737)="",COUNTIF(Config!$B$15:$B$19,F1737)&gt;0),1,0)+IF(OR(TRIM(H1737)="",COUNTIF(Config!$B$15:$B$19,H1737)&gt;0),1,0)+IF(OR(TRIM(E1737)="",COUNTIF(Config!$B$15:$B$19,E1737)&gt;0),1,0)+IF(OR(TRIM(K1737)="",COUNTIF(Config!$B$15:$B$19,K1737)&gt;0),1,0)+IF(OR(TRIM(P1737)="",COUNTIF(Config!$B$15:$B$19,P1737)&gt;0),1,0)+IF(OR(TRIM(R1737)="",COUNTIF(Config!$B$15:$B$19,R1737)&gt;0),1,0)</f>
        <v>0</v>
      </c>
      <c r="AA1737" s="1" cm="1">
        <f t="array" ref="AA1737">SUMPRODUCT(LEN(H1737)-LEN(SUBSTITUTE(H1737,{"0";"1";"2";"3";"4";"5";"6";"7";"8";"9"},"")))</f>
        <v>12</v>
      </c>
      <c r="AC1737" t="str">
        <f t="shared" si="191"/>
        <v>Potential Duplicate</v>
      </c>
      <c r="AD1737">
        <f t="shared" si="192"/>
        <v>2</v>
      </c>
      <c r="AE1737">
        <f t="shared" si="193"/>
        <v>1</v>
      </c>
      <c r="AF1737" t="str">
        <f t="shared" si="194"/>
        <v>Yes</v>
      </c>
      <c r="AG1737">
        <f t="shared" ca="1" si="195"/>
        <v>231</v>
      </c>
      <c r="AH1737" t="str">
        <f ca="1">IF(OR(V1737="",AG1737=""),"Yes",IF(AG1737&gt;Config!$B$41,"Yes","No"))</f>
        <v>No</v>
      </c>
    </row>
    <row r="1738" spans="1:34" x14ac:dyDescent="0.25">
      <c r="A1738" s="1" t="s">
        <v>13193</v>
      </c>
      <c r="B1738" s="1" t="s">
        <v>577</v>
      </c>
      <c r="C1738" s="1" t="s">
        <v>33938</v>
      </c>
      <c r="D1738" s="1" t="s">
        <v>34782</v>
      </c>
      <c r="E1738" s="1" t="s">
        <v>34584</v>
      </c>
      <c r="F1738" s="1" t="s">
        <v>13194</v>
      </c>
      <c r="G1738" t="str">
        <f t="shared" si="189"/>
        <v>Valid</v>
      </c>
      <c r="H1738" s="1" t="s">
        <v>13195</v>
      </c>
      <c r="I1738" t="str" cm="1">
        <f t="array" ref="I1738">IF(OR(TRIM(H1738)="",ISNUMBER(SEARCH("#",H1738)),AA1738&lt;Config!$B$8,SUMPRODUCT(--ISNUMBER(SEARCH({"a";"b";"c";"d";"e";"f";"g";"h";"i";"j";"k";"l";"m";"n";"o";"p";"q";"r";"s";"t";"u";"v";"w";"x";"y";"z"},H1738)))&gt;0),"Invalid","Valid")</f>
        <v>Valid</v>
      </c>
      <c r="J1738" s="1" t="s">
        <v>13196</v>
      </c>
      <c r="K1738" s="1" t="s">
        <v>481</v>
      </c>
      <c r="L1738" s="1" t="s">
        <v>450</v>
      </c>
      <c r="M1738" s="1" t="s">
        <v>50</v>
      </c>
      <c r="N1738" s="1" t="s">
        <v>148</v>
      </c>
      <c r="O1738" s="1" t="s">
        <v>266</v>
      </c>
      <c r="P1738" t="s">
        <v>344</v>
      </c>
      <c r="Q1738" s="1" t="s">
        <v>971</v>
      </c>
      <c r="R1738" s="1" t="s">
        <v>346</v>
      </c>
      <c r="S1738" s="1" t="s">
        <v>13197</v>
      </c>
      <c r="T1738" s="1" t="s">
        <v>13198</v>
      </c>
      <c r="U1738" s="1" t="s">
        <v>13199</v>
      </c>
      <c r="V1738" s="1" t="s">
        <v>9262</v>
      </c>
      <c r="W1738" s="1" t="s">
        <v>293</v>
      </c>
      <c r="X1738" t="str">
        <f t="shared" si="190"/>
        <v>Complete</v>
      </c>
      <c r="Y1738">
        <f>MAX(0,100-IF(G1738="Invalid",Config!$B$5,0)-IF(I1738="Invalid",Config!$B$6,0)-IF(X1738="Incomplete",Config!$B$7,0)-IF(AF1738="Yes",Config!$B$37,0))</f>
        <v>100</v>
      </c>
      <c r="Z1738" s="1">
        <f>IF(OR(TRIM(B1738)="",COUNTIF(Config!$B$15:$B$19,B1738)&gt;0),1,0)+IF(OR(TRIM(C1738)="",COUNTIF(Config!$B$15:$B$19,C1738)&gt;0),1,0)+IF(OR(TRIM(F1738)="",COUNTIF(Config!$B$15:$B$19,F1738)&gt;0),1,0)+IF(OR(TRIM(H1738)="",COUNTIF(Config!$B$15:$B$19,H1738)&gt;0),1,0)+IF(OR(TRIM(E1738)="",COUNTIF(Config!$B$15:$B$19,E1738)&gt;0),1,0)+IF(OR(TRIM(K1738)="",COUNTIF(Config!$B$15:$B$19,K1738)&gt;0),1,0)+IF(OR(TRIM(P1738)="",COUNTIF(Config!$B$15:$B$19,P1738)&gt;0),1,0)+IF(OR(TRIM(R1738)="",COUNTIF(Config!$B$15:$B$19,R1738)&gt;0),1,0)</f>
        <v>0</v>
      </c>
      <c r="AA1738" s="1" cm="1">
        <f t="array" ref="AA1738">SUMPRODUCT(LEN(H1738)-LEN(SUBSTITUTE(H1738,{"0";"1";"2";"3";"4";"5";"6";"7";"8";"9"},"")))</f>
        <v>11</v>
      </c>
      <c r="AC1738" t="str">
        <f t="shared" si="191"/>
        <v/>
      </c>
      <c r="AD1738">
        <f t="shared" si="192"/>
        <v>1</v>
      </c>
      <c r="AE1738">
        <f t="shared" si="193"/>
        <v>1</v>
      </c>
      <c r="AF1738" t="str">
        <f t="shared" si="194"/>
        <v>No</v>
      </c>
      <c r="AG1738">
        <f t="shared" ca="1" si="195"/>
        <v>218</v>
      </c>
      <c r="AH1738" t="str">
        <f ca="1">IF(OR(V1738="",AG1738=""),"Yes",IF(AG1738&gt;Config!$B$41,"Yes","No"))</f>
        <v>No</v>
      </c>
    </row>
    <row r="1739" spans="1:34" x14ac:dyDescent="0.25">
      <c r="A1739" s="1" t="s">
        <v>13200</v>
      </c>
      <c r="B1739" s="1" t="s">
        <v>33815</v>
      </c>
      <c r="C1739" s="1" t="s">
        <v>2104</v>
      </c>
      <c r="D1739" s="1" t="s">
        <v>2104</v>
      </c>
      <c r="E1739" s="1" t="s">
        <v>34783</v>
      </c>
      <c r="F1739" s="1" t="s">
        <v>13201</v>
      </c>
      <c r="G1739" t="str">
        <f t="shared" si="189"/>
        <v>Valid</v>
      </c>
      <c r="H1739" s="1" t="s">
        <v>13202</v>
      </c>
      <c r="I1739" t="str" cm="1">
        <f t="array" ref="I1739">IF(OR(TRIM(H1739)="",ISNUMBER(SEARCH("#",H1739)),AA1739&lt;Config!$B$8,SUMPRODUCT(--ISNUMBER(SEARCH({"a";"b";"c";"d";"e";"f";"g";"h";"i";"j";"k";"l";"m";"n";"o";"p";"q";"r";"s";"t";"u";"v";"w";"x";"y";"z"},H1739)))&gt;0),"Invalid","Valid")</f>
        <v>Valid</v>
      </c>
      <c r="J1739" s="1" t="s">
        <v>13203</v>
      </c>
      <c r="K1739" s="1" t="s">
        <v>147</v>
      </c>
      <c r="L1739" s="1" t="s">
        <v>29</v>
      </c>
      <c r="M1739" s="1" t="s">
        <v>33827</v>
      </c>
      <c r="N1739" s="1" t="s">
        <v>68</v>
      </c>
      <c r="O1739" s="1" t="s">
        <v>196</v>
      </c>
      <c r="P1739" t="s">
        <v>328</v>
      </c>
      <c r="Q1739" s="1" t="s">
        <v>33838</v>
      </c>
      <c r="R1739" s="1" t="s">
        <v>614</v>
      </c>
      <c r="S1739" s="1" t="s">
        <v>13204</v>
      </c>
      <c r="T1739" s="1" t="s">
        <v>13205</v>
      </c>
      <c r="U1739" s="1" t="s">
        <v>3377</v>
      </c>
      <c r="V1739" s="1" t="s">
        <v>1173</v>
      </c>
      <c r="W1739" s="1" t="s">
        <v>60</v>
      </c>
      <c r="X1739" t="str">
        <f t="shared" si="190"/>
        <v>Incomplete</v>
      </c>
      <c r="Y1739">
        <f>MAX(0,100-IF(G1739="Invalid",Config!$B$5,0)-IF(I1739="Invalid",Config!$B$6,0)-IF(X1739="Incomplete",Config!$B$7,0)-IF(AF1739="Yes",Config!$B$37,0))</f>
        <v>60</v>
      </c>
      <c r="Z1739" s="1">
        <f>IF(OR(TRIM(B1739)="",COUNTIF(Config!$B$15:$B$19,B1739)&gt;0),1,0)+IF(OR(TRIM(C1739)="",COUNTIF(Config!$B$15:$B$19,C1739)&gt;0),1,0)+IF(OR(TRIM(F1739)="",COUNTIF(Config!$B$15:$B$19,F1739)&gt;0),1,0)+IF(OR(TRIM(H1739)="",COUNTIF(Config!$B$15:$B$19,H1739)&gt;0),1,0)+IF(OR(TRIM(E1739)="",COUNTIF(Config!$B$15:$B$19,E1739)&gt;0),1,0)+IF(OR(TRIM(K1739)="",COUNTIF(Config!$B$15:$B$19,K1739)&gt;0),1,0)+IF(OR(TRIM(P1739)="",COUNTIF(Config!$B$15:$B$19,P1739)&gt;0),1,0)+IF(OR(TRIM(R1739)="",COUNTIF(Config!$B$15:$B$19,R1739)&gt;0),1,0)</f>
        <v>1</v>
      </c>
      <c r="AA1739" s="1" cm="1">
        <f t="array" ref="AA1739">SUMPRODUCT(LEN(H1739)-LEN(SUBSTITUTE(H1739,{"0";"1";"2";"3";"4";"5";"6";"7";"8";"9"},"")))</f>
        <v>11</v>
      </c>
      <c r="AC1739" t="str">
        <f t="shared" si="191"/>
        <v>Incomplete Profile</v>
      </c>
      <c r="AD1739">
        <f t="shared" si="192"/>
        <v>1</v>
      </c>
      <c r="AE1739">
        <f t="shared" si="193"/>
        <v>1</v>
      </c>
      <c r="AF1739" t="str">
        <f t="shared" si="194"/>
        <v>No</v>
      </c>
      <c r="AG1739">
        <f t="shared" ca="1" si="195"/>
        <v>120</v>
      </c>
      <c r="AH1739" t="str">
        <f ca="1">IF(OR(V1739="",AG1739=""),"Yes",IF(AG1739&gt;Config!$B$41,"Yes","No"))</f>
        <v>No</v>
      </c>
    </row>
    <row r="1740" spans="1:34" x14ac:dyDescent="0.25">
      <c r="A1740" s="1" t="s">
        <v>13206</v>
      </c>
      <c r="B1740" s="1" t="s">
        <v>1293</v>
      </c>
      <c r="C1740" s="1" t="s">
        <v>353</v>
      </c>
      <c r="D1740" s="1" t="s">
        <v>13207</v>
      </c>
      <c r="E1740" s="1" t="s">
        <v>477</v>
      </c>
      <c r="F1740" s="1" t="s">
        <v>34784</v>
      </c>
      <c r="G1740" t="str">
        <f t="shared" si="189"/>
        <v>Valid</v>
      </c>
      <c r="H1740" s="1" t="s">
        <v>13208</v>
      </c>
      <c r="I1740" t="str" cm="1">
        <f t="array" ref="I1740">IF(OR(TRIM(H1740)="",ISNUMBER(SEARCH("#",H1740)),AA1740&lt;Config!$B$8,SUMPRODUCT(--ISNUMBER(SEARCH({"a";"b";"c";"d";"e";"f";"g";"h";"i";"j";"k";"l";"m";"n";"o";"p";"q";"r";"s";"t";"u";"v";"w";"x";"y";"z"},H1740)))&gt;0),"Invalid","Valid")</f>
        <v>Valid</v>
      </c>
      <c r="J1740" s="1" t="s">
        <v>13209</v>
      </c>
      <c r="K1740" s="1" t="s">
        <v>264</v>
      </c>
      <c r="L1740" s="1" t="s">
        <v>450</v>
      </c>
      <c r="M1740" s="1" t="s">
        <v>50</v>
      </c>
      <c r="N1740" s="1" t="s">
        <v>33819</v>
      </c>
      <c r="O1740" s="1" t="s">
        <v>69</v>
      </c>
      <c r="P1740" t="s">
        <v>87</v>
      </c>
      <c r="Q1740" s="1" t="s">
        <v>166</v>
      </c>
      <c r="R1740" s="1" t="s">
        <v>550</v>
      </c>
      <c r="S1740" s="1" t="s">
        <v>13210</v>
      </c>
      <c r="T1740" s="1" t="s">
        <v>13211</v>
      </c>
      <c r="U1740" s="1" t="s">
        <v>13212</v>
      </c>
      <c r="V1740" s="1" t="s">
        <v>13213</v>
      </c>
      <c r="W1740" s="1" t="s">
        <v>293</v>
      </c>
      <c r="X1740" t="str">
        <f t="shared" si="190"/>
        <v>Complete</v>
      </c>
      <c r="Y1740">
        <f>MAX(0,100-IF(G1740="Invalid",Config!$B$5,0)-IF(I1740="Invalid",Config!$B$6,0)-IF(X1740="Incomplete",Config!$B$7,0)-IF(AF1740="Yes",Config!$B$37,0))</f>
        <v>100</v>
      </c>
      <c r="Z1740" s="1">
        <f>IF(OR(TRIM(B1740)="",COUNTIF(Config!$B$15:$B$19,B1740)&gt;0),1,0)+IF(OR(TRIM(C1740)="",COUNTIF(Config!$B$15:$B$19,C1740)&gt;0),1,0)+IF(OR(TRIM(F1740)="",COUNTIF(Config!$B$15:$B$19,F1740)&gt;0),1,0)+IF(OR(TRIM(H1740)="",COUNTIF(Config!$B$15:$B$19,H1740)&gt;0),1,0)+IF(OR(TRIM(E1740)="",COUNTIF(Config!$B$15:$B$19,E1740)&gt;0),1,0)+IF(OR(TRIM(K1740)="",COUNTIF(Config!$B$15:$B$19,K1740)&gt;0),1,0)+IF(OR(TRIM(P1740)="",COUNTIF(Config!$B$15:$B$19,P1740)&gt;0),1,0)+IF(OR(TRIM(R1740)="",COUNTIF(Config!$B$15:$B$19,R1740)&gt;0),1,0)</f>
        <v>0</v>
      </c>
      <c r="AA1740" s="1" cm="1">
        <f t="array" ref="AA1740">SUMPRODUCT(LEN(H1740)-LEN(SUBSTITUTE(H1740,{"0";"1";"2";"3";"4";"5";"6";"7";"8";"9"},"")))</f>
        <v>11</v>
      </c>
      <c r="AC1740" t="str">
        <f t="shared" si="191"/>
        <v/>
      </c>
      <c r="AD1740">
        <f t="shared" si="192"/>
        <v>1</v>
      </c>
      <c r="AE1740">
        <f t="shared" si="193"/>
        <v>1</v>
      </c>
      <c r="AF1740" t="str">
        <f t="shared" si="194"/>
        <v>No</v>
      </c>
      <c r="AG1740">
        <f t="shared" ca="1" si="195"/>
        <v>375</v>
      </c>
      <c r="AH1740" t="str">
        <f ca="1">IF(OR(V1740="",AG1740=""),"Yes",IF(AG1740&gt;Config!$B$41,"Yes","No"))</f>
        <v>Yes</v>
      </c>
    </row>
    <row r="1741" spans="1:34" x14ac:dyDescent="0.25">
      <c r="A1741" s="1" t="s">
        <v>13214</v>
      </c>
      <c r="B1741" s="1" t="s">
        <v>96</v>
      </c>
      <c r="C1741" s="1" t="s">
        <v>489</v>
      </c>
      <c r="D1741" s="1" t="s">
        <v>13215</v>
      </c>
      <c r="E1741" s="1" t="s">
        <v>34785</v>
      </c>
      <c r="F1741" s="1" t="s">
        <v>13216</v>
      </c>
      <c r="G1741" t="str">
        <f t="shared" si="189"/>
        <v>Valid</v>
      </c>
      <c r="H1741" s="1" t="s">
        <v>6614</v>
      </c>
      <c r="I1741" t="str" cm="1">
        <f t="array" ref="I1741">IF(OR(TRIM(H1741)="",ISNUMBER(SEARCH("#",H1741)),AA1741&lt;Config!$B$8,SUMPRODUCT(--ISNUMBER(SEARCH({"a";"b";"c";"d";"e";"f";"g";"h";"i";"j";"k";"l";"m";"n";"o";"p";"q";"r";"s";"t";"u";"v";"w";"x";"y";"z"},H1741)))&gt;0),"Invalid","Valid")</f>
        <v>Valid</v>
      </c>
      <c r="J1741" s="1" t="s">
        <v>13217</v>
      </c>
      <c r="K1741" s="1" t="s">
        <v>425</v>
      </c>
      <c r="L1741" s="1" t="s">
        <v>265</v>
      </c>
      <c r="M1741" s="1" t="s">
        <v>30</v>
      </c>
      <c r="N1741" s="1" t="s">
        <v>33819</v>
      </c>
      <c r="O1741" s="1" t="s">
        <v>180</v>
      </c>
      <c r="P1741" t="s">
        <v>87</v>
      </c>
      <c r="Q1741" s="1" t="s">
        <v>88</v>
      </c>
      <c r="R1741" s="1" t="s">
        <v>89</v>
      </c>
      <c r="S1741" s="1" t="s">
        <v>6847</v>
      </c>
      <c r="T1741" s="1" t="s">
        <v>13218</v>
      </c>
      <c r="U1741" s="1" t="s">
        <v>7606</v>
      </c>
      <c r="V1741" s="1" t="s">
        <v>13219</v>
      </c>
      <c r="W1741" s="1" t="s">
        <v>293</v>
      </c>
      <c r="X1741" t="str">
        <f t="shared" si="190"/>
        <v>Complete</v>
      </c>
      <c r="Y1741">
        <f>MAX(0,100-IF(G1741="Invalid",Config!$B$5,0)-IF(I1741="Invalid",Config!$B$6,0)-IF(X1741="Incomplete",Config!$B$7,0)-IF(AF1741="Yes",Config!$B$37,0))</f>
        <v>75</v>
      </c>
      <c r="Z1741" s="1">
        <f>IF(OR(TRIM(B1741)="",COUNTIF(Config!$B$15:$B$19,B1741)&gt;0),1,0)+IF(OR(TRIM(C1741)="",COUNTIF(Config!$B$15:$B$19,C1741)&gt;0),1,0)+IF(OR(TRIM(F1741)="",COUNTIF(Config!$B$15:$B$19,F1741)&gt;0),1,0)+IF(OR(TRIM(H1741)="",COUNTIF(Config!$B$15:$B$19,H1741)&gt;0),1,0)+IF(OR(TRIM(E1741)="",COUNTIF(Config!$B$15:$B$19,E1741)&gt;0),1,0)+IF(OR(TRIM(K1741)="",COUNTIF(Config!$B$15:$B$19,K1741)&gt;0),1,0)+IF(OR(TRIM(P1741)="",COUNTIF(Config!$B$15:$B$19,P1741)&gt;0),1,0)+IF(OR(TRIM(R1741)="",COUNTIF(Config!$B$15:$B$19,R1741)&gt;0),1,0)</f>
        <v>0</v>
      </c>
      <c r="AA1741" s="1" cm="1">
        <f t="array" ref="AA1741">SUMPRODUCT(LEN(H1741)-LEN(SUBSTITUTE(H1741,{"0";"1";"2";"3";"4";"5";"6";"7";"8";"9"},"")))</f>
        <v>11</v>
      </c>
      <c r="AC1741" t="str">
        <f t="shared" si="191"/>
        <v>Potential Duplicate</v>
      </c>
      <c r="AD1741">
        <f t="shared" si="192"/>
        <v>1</v>
      </c>
      <c r="AE1741">
        <f t="shared" si="193"/>
        <v>2</v>
      </c>
      <c r="AF1741" t="str">
        <f t="shared" si="194"/>
        <v>Yes</v>
      </c>
      <c r="AG1741">
        <f t="shared" ca="1" si="195"/>
        <v>538</v>
      </c>
      <c r="AH1741" t="str">
        <f ca="1">IF(OR(V1741="",AG1741=""),"Yes",IF(AG1741&gt;Config!$B$41,"Yes","No"))</f>
        <v>Yes</v>
      </c>
    </row>
    <row r="1742" spans="1:34" x14ac:dyDescent="0.25">
      <c r="A1742" s="1" t="s">
        <v>13220</v>
      </c>
      <c r="B1742" s="1" t="s">
        <v>295</v>
      </c>
      <c r="C1742" s="1" t="s">
        <v>679</v>
      </c>
      <c r="D1742" s="1" t="s">
        <v>13221</v>
      </c>
      <c r="E1742" s="1" t="s">
        <v>191</v>
      </c>
      <c r="F1742" s="1" t="s">
        <v>13222</v>
      </c>
      <c r="G1742" t="str">
        <f t="shared" si="189"/>
        <v>Valid</v>
      </c>
      <c r="H1742" s="1" t="s">
        <v>13223</v>
      </c>
      <c r="I1742" t="str" cm="1">
        <f t="array" ref="I1742">IF(OR(TRIM(H1742)="",ISNUMBER(SEARCH("#",H1742)),AA1742&lt;Config!$B$8,SUMPRODUCT(--ISNUMBER(SEARCH({"a";"b";"c";"d";"e";"f";"g";"h";"i";"j";"k";"l";"m";"n";"o";"p";"q";"r";"s";"t";"u";"v";"w";"x";"y";"z"},H1742)))&gt;0),"Invalid","Valid")</f>
        <v>Valid</v>
      </c>
      <c r="J1742" s="1" t="s">
        <v>884</v>
      </c>
      <c r="K1742" s="1" t="s">
        <v>722</v>
      </c>
      <c r="L1742" s="1" t="s">
        <v>265</v>
      </c>
      <c r="M1742" s="1" t="s">
        <v>251</v>
      </c>
      <c r="N1742" s="1" t="s">
        <v>252</v>
      </c>
      <c r="O1742" s="1" t="s">
        <v>69</v>
      </c>
      <c r="P1742" t="s">
        <v>236</v>
      </c>
      <c r="Q1742" s="1" t="s">
        <v>237</v>
      </c>
      <c r="R1742" s="1" t="s">
        <v>961</v>
      </c>
      <c r="S1742" s="1" t="s">
        <v>13224</v>
      </c>
      <c r="T1742" s="1" t="s">
        <v>13225</v>
      </c>
      <c r="U1742" s="1" t="s">
        <v>429</v>
      </c>
      <c r="V1742" s="1" t="s">
        <v>140</v>
      </c>
      <c r="W1742" s="1" t="s">
        <v>141</v>
      </c>
      <c r="X1742" t="str">
        <f t="shared" si="190"/>
        <v>Complete</v>
      </c>
      <c r="Y1742">
        <f>MAX(0,100-IF(G1742="Invalid",Config!$B$5,0)-IF(I1742="Invalid",Config!$B$6,0)-IF(X1742="Incomplete",Config!$B$7,0)-IF(AF1742="Yes",Config!$B$37,0))</f>
        <v>100</v>
      </c>
      <c r="Z1742" s="1">
        <f>IF(OR(TRIM(B1742)="",COUNTIF(Config!$B$15:$B$19,B1742)&gt;0),1,0)+IF(OR(TRIM(C1742)="",COUNTIF(Config!$B$15:$B$19,C1742)&gt;0),1,0)+IF(OR(TRIM(F1742)="",COUNTIF(Config!$B$15:$B$19,F1742)&gt;0),1,0)+IF(OR(TRIM(H1742)="",COUNTIF(Config!$B$15:$B$19,H1742)&gt;0),1,0)+IF(OR(TRIM(E1742)="",COUNTIF(Config!$B$15:$B$19,E1742)&gt;0),1,0)+IF(OR(TRIM(K1742)="",COUNTIF(Config!$B$15:$B$19,K1742)&gt;0),1,0)+IF(OR(TRIM(P1742)="",COUNTIF(Config!$B$15:$B$19,P1742)&gt;0),1,0)+IF(OR(TRIM(R1742)="",COUNTIF(Config!$B$15:$B$19,R1742)&gt;0),1,0)</f>
        <v>0</v>
      </c>
      <c r="AA1742" s="1" cm="1">
        <f t="array" ref="AA1742">SUMPRODUCT(LEN(H1742)-LEN(SUBSTITUTE(H1742,{"0";"1";"2";"3";"4";"5";"6";"7";"8";"9"},"")))</f>
        <v>12</v>
      </c>
      <c r="AC1742" t="str">
        <f t="shared" si="191"/>
        <v/>
      </c>
      <c r="AD1742">
        <f t="shared" si="192"/>
        <v>1</v>
      </c>
      <c r="AE1742">
        <f t="shared" si="193"/>
        <v>1</v>
      </c>
      <c r="AF1742" t="str">
        <f t="shared" si="194"/>
        <v>No</v>
      </c>
      <c r="AG1742">
        <f t="shared" ca="1" si="195"/>
        <v>37</v>
      </c>
      <c r="AH1742" t="str">
        <f ca="1">IF(OR(V1742="",AG1742=""),"Yes",IF(AG1742&gt;Config!$B$41,"Yes","No"))</f>
        <v>No</v>
      </c>
    </row>
    <row r="1743" spans="1:34" x14ac:dyDescent="0.25">
      <c r="A1743" s="1" t="s">
        <v>13226</v>
      </c>
      <c r="B1743" s="1" t="s">
        <v>765</v>
      </c>
      <c r="C1743" s="1" t="s">
        <v>1806</v>
      </c>
      <c r="D1743" s="1" t="s">
        <v>10306</v>
      </c>
      <c r="E1743" s="1" t="s">
        <v>34786</v>
      </c>
      <c r="F1743" s="1" t="s">
        <v>13227</v>
      </c>
      <c r="G1743" t="str">
        <f t="shared" si="189"/>
        <v>Valid</v>
      </c>
      <c r="H1743" s="1" t="s">
        <v>13228</v>
      </c>
      <c r="I1743" t="str" cm="1">
        <f t="array" ref="I1743">IF(OR(TRIM(H1743)="",ISNUMBER(SEARCH("#",H1743)),AA1743&lt;Config!$B$8,SUMPRODUCT(--ISNUMBER(SEARCH({"a";"b";"c";"d";"e";"f";"g";"h";"i";"j";"k";"l";"m";"n";"o";"p";"q";"r";"s";"t";"u";"v";"w";"x";"y";"z"},H1743)))&gt;0),"Invalid","Valid")</f>
        <v>Valid</v>
      </c>
      <c r="J1743" s="1" t="s">
        <v>13229</v>
      </c>
      <c r="K1743" s="1" t="s">
        <v>66</v>
      </c>
      <c r="L1743" s="1" t="s">
        <v>84</v>
      </c>
      <c r="M1743" s="1" t="s">
        <v>517</v>
      </c>
      <c r="N1743" s="1" t="s">
        <v>51</v>
      </c>
      <c r="O1743" s="1" t="s">
        <v>69</v>
      </c>
      <c r="P1743" t="s">
        <v>53</v>
      </c>
      <c r="Q1743" s="1" t="s">
        <v>54</v>
      </c>
      <c r="R1743" s="1" t="s">
        <v>150</v>
      </c>
      <c r="S1743" s="1" t="s">
        <v>13230</v>
      </c>
      <c r="T1743" s="1" t="s">
        <v>13231</v>
      </c>
      <c r="U1743" s="1" t="s">
        <v>1955</v>
      </c>
      <c r="V1743" s="1" t="s">
        <v>140</v>
      </c>
      <c r="W1743" s="1" t="s">
        <v>202</v>
      </c>
      <c r="X1743" t="str">
        <f t="shared" si="190"/>
        <v>Complete</v>
      </c>
      <c r="Y1743">
        <f>MAX(0,100-IF(G1743="Invalid",Config!$B$5,0)-IF(I1743="Invalid",Config!$B$6,0)-IF(X1743="Incomplete",Config!$B$7,0)-IF(AF1743="Yes",Config!$B$37,0))</f>
        <v>100</v>
      </c>
      <c r="Z1743" s="1">
        <f>IF(OR(TRIM(B1743)="",COUNTIF(Config!$B$15:$B$19,B1743)&gt;0),1,0)+IF(OR(TRIM(C1743)="",COUNTIF(Config!$B$15:$B$19,C1743)&gt;0),1,0)+IF(OR(TRIM(F1743)="",COUNTIF(Config!$B$15:$B$19,F1743)&gt;0),1,0)+IF(OR(TRIM(H1743)="",COUNTIF(Config!$B$15:$B$19,H1743)&gt;0),1,0)+IF(OR(TRIM(E1743)="",COUNTIF(Config!$B$15:$B$19,E1743)&gt;0),1,0)+IF(OR(TRIM(K1743)="",COUNTIF(Config!$B$15:$B$19,K1743)&gt;0),1,0)+IF(OR(TRIM(P1743)="",COUNTIF(Config!$B$15:$B$19,P1743)&gt;0),1,0)+IF(OR(TRIM(R1743)="",COUNTIF(Config!$B$15:$B$19,R1743)&gt;0),1,0)</f>
        <v>0</v>
      </c>
      <c r="AA1743" s="1" cm="1">
        <f t="array" ref="AA1743">SUMPRODUCT(LEN(H1743)-LEN(SUBSTITUTE(H1743,{"0";"1";"2";"3";"4";"5";"6";"7";"8";"9"},"")))</f>
        <v>12</v>
      </c>
      <c r="AC1743" t="str">
        <f t="shared" si="191"/>
        <v/>
      </c>
      <c r="AD1743">
        <f t="shared" si="192"/>
        <v>1</v>
      </c>
      <c r="AE1743">
        <f t="shared" si="193"/>
        <v>1</v>
      </c>
      <c r="AF1743" t="str">
        <f t="shared" si="194"/>
        <v>No</v>
      </c>
      <c r="AG1743">
        <f t="shared" ca="1" si="195"/>
        <v>37</v>
      </c>
      <c r="AH1743" t="str">
        <f ca="1">IF(OR(V1743="",AG1743=""),"Yes",IF(AG1743&gt;Config!$B$41,"Yes","No"))</f>
        <v>No</v>
      </c>
    </row>
    <row r="1744" spans="1:34" x14ac:dyDescent="0.25">
      <c r="A1744" s="1" t="s">
        <v>13232</v>
      </c>
      <c r="B1744" s="1" t="s">
        <v>456</v>
      </c>
      <c r="C1744" s="1" t="s">
        <v>1806</v>
      </c>
      <c r="D1744" s="1" t="s">
        <v>13233</v>
      </c>
      <c r="E1744" s="1" t="s">
        <v>34369</v>
      </c>
      <c r="F1744" s="1" t="s">
        <v>13234</v>
      </c>
      <c r="G1744" t="str">
        <f t="shared" si="189"/>
        <v>Valid</v>
      </c>
      <c r="H1744" s="1" t="s">
        <v>13235</v>
      </c>
      <c r="I1744" t="str" cm="1">
        <f t="array" ref="I1744">IF(OR(TRIM(H1744)="",ISNUMBER(SEARCH("#",H1744)),AA1744&lt;Config!$B$8,SUMPRODUCT(--ISNUMBER(SEARCH({"a";"b";"c";"d";"e";"f";"g";"h";"i";"j";"k";"l";"m";"n";"o";"p";"q";"r";"s";"t";"u";"v";"w";"x";"y";"z"},H1744)))&gt;0),"Invalid","Valid")</f>
        <v>Valid</v>
      </c>
      <c r="J1744" s="1" t="s">
        <v>13236</v>
      </c>
      <c r="K1744" s="1" t="s">
        <v>83</v>
      </c>
      <c r="L1744" s="1" t="s">
        <v>134</v>
      </c>
      <c r="M1744" s="1" t="s">
        <v>517</v>
      </c>
      <c r="N1744" s="1" t="s">
        <v>51</v>
      </c>
      <c r="O1744" s="1" t="s">
        <v>69</v>
      </c>
      <c r="P1744" t="s">
        <v>53</v>
      </c>
      <c r="Q1744" s="1" t="s">
        <v>197</v>
      </c>
      <c r="R1744" s="1" t="s">
        <v>10040</v>
      </c>
      <c r="S1744" s="1" t="s">
        <v>13237</v>
      </c>
      <c r="T1744" s="1" t="s">
        <v>13238</v>
      </c>
      <c r="U1744" s="1" t="s">
        <v>3246</v>
      </c>
      <c r="V1744" s="1" t="s">
        <v>895</v>
      </c>
      <c r="W1744" s="1" t="s">
        <v>60</v>
      </c>
      <c r="X1744" t="str">
        <f t="shared" si="190"/>
        <v>Complete</v>
      </c>
      <c r="Y1744">
        <f>MAX(0,100-IF(G1744="Invalid",Config!$B$5,0)-IF(I1744="Invalid",Config!$B$6,0)-IF(X1744="Incomplete",Config!$B$7,0)-IF(AF1744="Yes",Config!$B$37,0))</f>
        <v>100</v>
      </c>
      <c r="Z1744" s="1">
        <f>IF(OR(TRIM(B1744)="",COUNTIF(Config!$B$15:$B$19,B1744)&gt;0),1,0)+IF(OR(TRIM(C1744)="",COUNTIF(Config!$B$15:$B$19,C1744)&gt;0),1,0)+IF(OR(TRIM(F1744)="",COUNTIF(Config!$B$15:$B$19,F1744)&gt;0),1,0)+IF(OR(TRIM(H1744)="",COUNTIF(Config!$B$15:$B$19,H1744)&gt;0),1,0)+IF(OR(TRIM(E1744)="",COUNTIF(Config!$B$15:$B$19,E1744)&gt;0),1,0)+IF(OR(TRIM(K1744)="",COUNTIF(Config!$B$15:$B$19,K1744)&gt;0),1,0)+IF(OR(TRIM(P1744)="",COUNTIF(Config!$B$15:$B$19,P1744)&gt;0),1,0)+IF(OR(TRIM(R1744)="",COUNTIF(Config!$B$15:$B$19,R1744)&gt;0),1,0)</f>
        <v>0</v>
      </c>
      <c r="AA1744" s="1" cm="1">
        <f t="array" ref="AA1744">SUMPRODUCT(LEN(H1744)-LEN(SUBSTITUTE(H1744,{"0";"1";"2";"3";"4";"5";"6";"7";"8";"9"},"")))</f>
        <v>10</v>
      </c>
      <c r="AC1744" t="str">
        <f t="shared" si="191"/>
        <v/>
      </c>
      <c r="AD1744">
        <f t="shared" si="192"/>
        <v>1</v>
      </c>
      <c r="AE1744">
        <f t="shared" si="193"/>
        <v>1</v>
      </c>
      <c r="AF1744" t="str">
        <f t="shared" si="194"/>
        <v>No</v>
      </c>
      <c r="AG1744">
        <f t="shared" ca="1" si="195"/>
        <v>323</v>
      </c>
      <c r="AH1744" t="str">
        <f ca="1">IF(OR(V1744="",AG1744=""),"Yes",IF(AG1744&gt;Config!$B$41,"Yes","No"))</f>
        <v>No</v>
      </c>
    </row>
    <row r="1745" spans="1:34" x14ac:dyDescent="0.25">
      <c r="A1745" s="1" t="s">
        <v>13239</v>
      </c>
      <c r="B1745" s="1" t="s">
        <v>1185</v>
      </c>
      <c r="C1745" s="1" t="s">
        <v>336</v>
      </c>
      <c r="D1745" s="1" t="s">
        <v>13240</v>
      </c>
      <c r="E1745" s="1" t="s">
        <v>34527</v>
      </c>
      <c r="F1745" s="1" t="s">
        <v>13241</v>
      </c>
      <c r="G1745" t="str">
        <f t="shared" si="189"/>
        <v>Valid</v>
      </c>
      <c r="H1745" s="1" t="s">
        <v>13242</v>
      </c>
      <c r="I1745" t="str" cm="1">
        <f t="array" ref="I1745">IF(OR(TRIM(H1745)="",ISNUMBER(SEARCH("#",H1745)),AA1745&lt;Config!$B$8,SUMPRODUCT(--ISNUMBER(SEARCH({"a";"b";"c";"d";"e";"f";"g";"h";"i";"j";"k";"l";"m";"n";"o";"p";"q";"r";"s";"t";"u";"v";"w";"x";"y";"z"},H1745)))&gt;0),"Invalid","Valid")</f>
        <v>Valid</v>
      </c>
      <c r="J1745" s="1" t="s">
        <v>13243</v>
      </c>
      <c r="K1745" s="1" t="s">
        <v>28</v>
      </c>
      <c r="L1745" s="1" t="s">
        <v>67</v>
      </c>
      <c r="M1745" s="1" t="s">
        <v>50</v>
      </c>
      <c r="N1745" s="1" t="s">
        <v>86</v>
      </c>
      <c r="O1745" s="1" t="s">
        <v>196</v>
      </c>
      <c r="P1745" t="s">
        <v>53</v>
      </c>
      <c r="Q1745" s="1" t="s">
        <v>181</v>
      </c>
      <c r="R1745" s="1" t="s">
        <v>55</v>
      </c>
      <c r="S1745" s="1" t="s">
        <v>13244</v>
      </c>
      <c r="T1745" s="1" t="s">
        <v>13245</v>
      </c>
      <c r="U1745" s="1" t="s">
        <v>4670</v>
      </c>
      <c r="V1745" s="1" t="s">
        <v>1503</v>
      </c>
      <c r="W1745" s="1" t="s">
        <v>293</v>
      </c>
      <c r="X1745" t="str">
        <f t="shared" si="190"/>
        <v>Complete</v>
      </c>
      <c r="Y1745">
        <f>MAX(0,100-IF(G1745="Invalid",Config!$B$5,0)-IF(I1745="Invalid",Config!$B$6,0)-IF(X1745="Incomplete",Config!$B$7,0)-IF(AF1745="Yes",Config!$B$37,0))</f>
        <v>100</v>
      </c>
      <c r="Z1745" s="1">
        <f>IF(OR(TRIM(B1745)="",COUNTIF(Config!$B$15:$B$19,B1745)&gt;0),1,0)+IF(OR(TRIM(C1745)="",COUNTIF(Config!$B$15:$B$19,C1745)&gt;0),1,0)+IF(OR(TRIM(F1745)="",COUNTIF(Config!$B$15:$B$19,F1745)&gt;0),1,0)+IF(OR(TRIM(H1745)="",COUNTIF(Config!$B$15:$B$19,H1745)&gt;0),1,0)+IF(OR(TRIM(E1745)="",COUNTIF(Config!$B$15:$B$19,E1745)&gt;0),1,0)+IF(OR(TRIM(K1745)="",COUNTIF(Config!$B$15:$B$19,K1745)&gt;0),1,0)+IF(OR(TRIM(P1745)="",COUNTIF(Config!$B$15:$B$19,P1745)&gt;0),1,0)+IF(OR(TRIM(R1745)="",COUNTIF(Config!$B$15:$B$19,R1745)&gt;0),1,0)</f>
        <v>0</v>
      </c>
      <c r="AA1745" s="1" cm="1">
        <f t="array" ref="AA1745">SUMPRODUCT(LEN(H1745)-LEN(SUBSTITUTE(H1745,{"0";"1";"2";"3";"4";"5";"6";"7";"8";"9"},"")))</f>
        <v>12</v>
      </c>
      <c r="AC1745" t="str">
        <f t="shared" si="191"/>
        <v/>
      </c>
      <c r="AD1745">
        <f t="shared" si="192"/>
        <v>1</v>
      </c>
      <c r="AE1745">
        <f t="shared" si="193"/>
        <v>1</v>
      </c>
      <c r="AF1745" t="str">
        <f t="shared" si="194"/>
        <v>No</v>
      </c>
      <c r="AG1745">
        <f t="shared" ca="1" si="195"/>
        <v>109</v>
      </c>
      <c r="AH1745" t="str">
        <f ca="1">IF(OR(V1745="",AG1745=""),"Yes",IF(AG1745&gt;Config!$B$41,"Yes","No"))</f>
        <v>No</v>
      </c>
    </row>
    <row r="1746" spans="1:34" x14ac:dyDescent="0.25">
      <c r="A1746" s="1" t="s">
        <v>13246</v>
      </c>
      <c r="B1746" s="1" t="s">
        <v>1858</v>
      </c>
      <c r="C1746" s="1" t="s">
        <v>1068</v>
      </c>
      <c r="D1746" s="1" t="s">
        <v>13247</v>
      </c>
      <c r="E1746" s="1" t="s">
        <v>33858</v>
      </c>
      <c r="F1746" s="1" t="s">
        <v>13248</v>
      </c>
      <c r="G1746" t="str">
        <f t="shared" si="189"/>
        <v>Valid</v>
      </c>
      <c r="H1746" s="1" t="s">
        <v>13249</v>
      </c>
      <c r="I1746" t="str" cm="1">
        <f t="array" ref="I1746">IF(OR(TRIM(H1746)="",ISNUMBER(SEARCH("#",H1746)),AA1746&lt;Config!$B$8,SUMPRODUCT(--ISNUMBER(SEARCH({"a";"b";"c";"d";"e";"f";"g";"h";"i";"j";"k";"l";"m";"n";"o";"p";"q";"r";"s";"t";"u";"v";"w";"x";"y";"z"},H1746)))&gt;0),"Invalid","Valid")</f>
        <v>Valid</v>
      </c>
      <c r="J1746" s="1" t="s">
        <v>13250</v>
      </c>
      <c r="K1746" s="1" t="s">
        <v>481</v>
      </c>
      <c r="L1746" s="1" t="s">
        <v>450</v>
      </c>
      <c r="M1746" s="1" t="s">
        <v>33825</v>
      </c>
      <c r="N1746" s="1" t="s">
        <v>68</v>
      </c>
      <c r="O1746" s="1" t="s">
        <v>180</v>
      </c>
      <c r="P1746" t="s">
        <v>104</v>
      </c>
      <c r="Q1746" s="1" t="s">
        <v>732</v>
      </c>
      <c r="R1746" s="1" t="s">
        <v>833</v>
      </c>
      <c r="S1746" s="1" t="s">
        <v>1741</v>
      </c>
      <c r="T1746" s="1" t="s">
        <v>13251</v>
      </c>
      <c r="U1746" s="1" t="s">
        <v>13252</v>
      </c>
      <c r="V1746" s="1" t="s">
        <v>2744</v>
      </c>
      <c r="W1746" s="1" t="s">
        <v>75</v>
      </c>
      <c r="X1746" t="str">
        <f t="shared" si="190"/>
        <v>Complete</v>
      </c>
      <c r="Y1746">
        <f>MAX(0,100-IF(G1746="Invalid",Config!$B$5,0)-IF(I1746="Invalid",Config!$B$6,0)-IF(X1746="Incomplete",Config!$B$7,0)-IF(AF1746="Yes",Config!$B$37,0))</f>
        <v>75</v>
      </c>
      <c r="Z1746" s="1">
        <f>IF(OR(TRIM(B1746)="",COUNTIF(Config!$B$15:$B$19,B1746)&gt;0),1,0)+IF(OR(TRIM(C1746)="",COUNTIF(Config!$B$15:$B$19,C1746)&gt;0),1,0)+IF(OR(TRIM(F1746)="",COUNTIF(Config!$B$15:$B$19,F1746)&gt;0),1,0)+IF(OR(TRIM(H1746)="",COUNTIF(Config!$B$15:$B$19,H1746)&gt;0),1,0)+IF(OR(TRIM(E1746)="",COUNTIF(Config!$B$15:$B$19,E1746)&gt;0),1,0)+IF(OR(TRIM(K1746)="",COUNTIF(Config!$B$15:$B$19,K1746)&gt;0),1,0)+IF(OR(TRIM(P1746)="",COUNTIF(Config!$B$15:$B$19,P1746)&gt;0),1,0)+IF(OR(TRIM(R1746)="",COUNTIF(Config!$B$15:$B$19,R1746)&gt;0),1,0)</f>
        <v>0</v>
      </c>
      <c r="AA1746" s="1" cm="1">
        <f t="array" ref="AA1746">SUMPRODUCT(LEN(H1746)-LEN(SUBSTITUTE(H1746,{"0";"1";"2";"3";"4";"5";"6";"7";"8";"9"},"")))</f>
        <v>10</v>
      </c>
      <c r="AC1746" t="str">
        <f t="shared" si="191"/>
        <v>Potential Duplicate</v>
      </c>
      <c r="AD1746">
        <f t="shared" si="192"/>
        <v>2</v>
      </c>
      <c r="AE1746">
        <f t="shared" si="193"/>
        <v>1</v>
      </c>
      <c r="AF1746" t="str">
        <f t="shared" si="194"/>
        <v>Yes</v>
      </c>
      <c r="AG1746">
        <f t="shared" ca="1" si="195"/>
        <v>491</v>
      </c>
      <c r="AH1746" t="str">
        <f ca="1">IF(OR(V1746="",AG1746=""),"Yes",IF(AG1746&gt;Config!$B$41,"Yes","No"))</f>
        <v>Yes</v>
      </c>
    </row>
    <row r="1747" spans="1:34" x14ac:dyDescent="0.25">
      <c r="A1747" s="1" t="s">
        <v>13253</v>
      </c>
      <c r="B1747" s="1" t="s">
        <v>4687</v>
      </c>
      <c r="C1747" s="1" t="s">
        <v>535</v>
      </c>
      <c r="D1747" s="1" t="s">
        <v>13254</v>
      </c>
      <c r="E1747" s="1" t="s">
        <v>34114</v>
      </c>
      <c r="F1747" s="1" t="s">
        <v>13255</v>
      </c>
      <c r="G1747" t="str">
        <f t="shared" si="189"/>
        <v>Valid</v>
      </c>
      <c r="H1747" s="1" t="s">
        <v>13256</v>
      </c>
      <c r="I1747" t="str" cm="1">
        <f t="array" ref="I1747">IF(OR(TRIM(H1747)="",ISNUMBER(SEARCH("#",H1747)),AA1747&lt;Config!$B$8,SUMPRODUCT(--ISNUMBER(SEARCH({"a";"b";"c";"d";"e";"f";"g";"h";"i";"j";"k";"l";"m";"n";"o";"p";"q";"r";"s";"t";"u";"v";"w";"x";"y";"z"},H1747)))&gt;0),"Invalid","Valid")</f>
        <v>Valid</v>
      </c>
      <c r="J1747" s="1" t="s">
        <v>13257</v>
      </c>
      <c r="K1747" s="1" t="s">
        <v>866</v>
      </c>
      <c r="L1747" s="1" t="s">
        <v>67</v>
      </c>
      <c r="M1747" s="1" t="s">
        <v>462</v>
      </c>
      <c r="N1747" s="1" t="s">
        <v>437</v>
      </c>
      <c r="O1747" s="1" t="s">
        <v>180</v>
      </c>
      <c r="P1747" t="s">
        <v>87</v>
      </c>
      <c r="Q1747" s="1" t="s">
        <v>438</v>
      </c>
      <c r="R1747" s="1" t="s">
        <v>550</v>
      </c>
      <c r="S1747" s="1" t="s">
        <v>2198</v>
      </c>
      <c r="T1747" s="1" t="s">
        <v>13258</v>
      </c>
      <c r="U1747" s="1" t="s">
        <v>4555</v>
      </c>
      <c r="V1747" s="1" t="s">
        <v>13259</v>
      </c>
      <c r="W1747" s="1" t="s">
        <v>125</v>
      </c>
      <c r="X1747" t="str">
        <f t="shared" si="190"/>
        <v>Complete</v>
      </c>
      <c r="Y1747">
        <f>MAX(0,100-IF(G1747="Invalid",Config!$B$5,0)-IF(I1747="Invalid",Config!$B$6,0)-IF(X1747="Incomplete",Config!$B$7,0)-IF(AF1747="Yes",Config!$B$37,0))</f>
        <v>100</v>
      </c>
      <c r="Z1747" s="1">
        <f>IF(OR(TRIM(B1747)="",COUNTIF(Config!$B$15:$B$19,B1747)&gt;0),1,0)+IF(OR(TRIM(C1747)="",COUNTIF(Config!$B$15:$B$19,C1747)&gt;0),1,0)+IF(OR(TRIM(F1747)="",COUNTIF(Config!$B$15:$B$19,F1747)&gt;0),1,0)+IF(OR(TRIM(H1747)="",COUNTIF(Config!$B$15:$B$19,H1747)&gt;0),1,0)+IF(OR(TRIM(E1747)="",COUNTIF(Config!$B$15:$B$19,E1747)&gt;0),1,0)+IF(OR(TRIM(K1747)="",COUNTIF(Config!$B$15:$B$19,K1747)&gt;0),1,0)+IF(OR(TRIM(P1747)="",COUNTIF(Config!$B$15:$B$19,P1747)&gt;0),1,0)+IF(OR(TRIM(R1747)="",COUNTIF(Config!$B$15:$B$19,R1747)&gt;0),1,0)</f>
        <v>0</v>
      </c>
      <c r="AA1747" s="1" cm="1">
        <f t="array" ref="AA1747">SUMPRODUCT(LEN(H1747)-LEN(SUBSTITUTE(H1747,{"0";"1";"2";"3";"4";"5";"6";"7";"8";"9"},"")))</f>
        <v>11</v>
      </c>
      <c r="AC1747" t="str">
        <f t="shared" si="191"/>
        <v/>
      </c>
      <c r="AD1747">
        <f t="shared" si="192"/>
        <v>1</v>
      </c>
      <c r="AE1747">
        <f t="shared" si="193"/>
        <v>1</v>
      </c>
      <c r="AF1747" t="str">
        <f t="shared" si="194"/>
        <v>No</v>
      </c>
      <c r="AG1747">
        <f t="shared" ca="1" si="195"/>
        <v>156</v>
      </c>
      <c r="AH1747" t="str">
        <f ca="1">IF(OR(V1747="",AG1747=""),"Yes",IF(AG1747&gt;Config!$B$41,"Yes","No"))</f>
        <v>No</v>
      </c>
    </row>
    <row r="1748" spans="1:34" x14ac:dyDescent="0.25">
      <c r="A1748" s="1" t="s">
        <v>13260</v>
      </c>
      <c r="B1748" s="1" t="s">
        <v>4687</v>
      </c>
      <c r="C1748" s="1" t="s">
        <v>296</v>
      </c>
      <c r="D1748" s="1" t="s">
        <v>10080</v>
      </c>
      <c r="E1748" s="1" t="s">
        <v>34425</v>
      </c>
      <c r="F1748" s="1" t="s">
        <v>13261</v>
      </c>
      <c r="G1748" t="str">
        <f t="shared" si="189"/>
        <v>Invalid</v>
      </c>
      <c r="H1748" s="1" t="s">
        <v>13262</v>
      </c>
      <c r="I1748" t="str" cm="1">
        <f t="array" ref="I1748">IF(OR(TRIM(H1748)="",ISNUMBER(SEARCH("#",H1748)),AA1748&lt;Config!$B$8,SUMPRODUCT(--ISNUMBER(SEARCH({"a";"b";"c";"d";"e";"f";"g";"h";"i";"j";"k";"l";"m";"n";"o";"p";"q";"r";"s";"t";"u";"v";"w";"x";"y";"z"},H1748)))&gt;0),"Invalid","Valid")</f>
        <v>Valid</v>
      </c>
      <c r="J1748" s="1" t="s">
        <v>13263</v>
      </c>
      <c r="K1748" s="1" t="s">
        <v>425</v>
      </c>
      <c r="L1748" s="1" t="s">
        <v>265</v>
      </c>
      <c r="M1748" s="1" t="s">
        <v>30</v>
      </c>
      <c r="N1748" s="1" t="s">
        <v>437</v>
      </c>
      <c r="O1748" s="1" t="s">
        <v>196</v>
      </c>
      <c r="P1748" t="s">
        <v>87</v>
      </c>
      <c r="Q1748" s="1" t="s">
        <v>166</v>
      </c>
      <c r="R1748" s="1" t="s">
        <v>212</v>
      </c>
      <c r="S1748" s="1" t="s">
        <v>2518</v>
      </c>
      <c r="T1748" s="1" t="s">
        <v>13264</v>
      </c>
      <c r="U1748" s="1" t="s">
        <v>8341</v>
      </c>
      <c r="V1748" s="1" t="s">
        <v>5710</v>
      </c>
      <c r="W1748" s="1" t="s">
        <v>186</v>
      </c>
      <c r="X1748" t="str">
        <f t="shared" si="190"/>
        <v>Complete</v>
      </c>
      <c r="Y1748">
        <f>MAX(0,100-IF(G1748="Invalid",Config!$B$5,0)-IF(I1748="Invalid",Config!$B$6,0)-IF(X1748="Incomplete",Config!$B$7,0)-IF(AF1748="Yes",Config!$B$37,0))</f>
        <v>70</v>
      </c>
      <c r="Z1748" s="1">
        <f>IF(OR(TRIM(B1748)="",COUNTIF(Config!$B$15:$B$19,B1748)&gt;0),1,0)+IF(OR(TRIM(C1748)="",COUNTIF(Config!$B$15:$B$19,C1748)&gt;0),1,0)+IF(OR(TRIM(F1748)="",COUNTIF(Config!$B$15:$B$19,F1748)&gt;0),1,0)+IF(OR(TRIM(H1748)="",COUNTIF(Config!$B$15:$B$19,H1748)&gt;0),1,0)+IF(OR(TRIM(E1748)="",COUNTIF(Config!$B$15:$B$19,E1748)&gt;0),1,0)+IF(OR(TRIM(K1748)="",COUNTIF(Config!$B$15:$B$19,K1748)&gt;0),1,0)+IF(OR(TRIM(P1748)="",COUNTIF(Config!$B$15:$B$19,P1748)&gt;0),1,0)+IF(OR(TRIM(R1748)="",COUNTIF(Config!$B$15:$B$19,R1748)&gt;0),1,0)</f>
        <v>0</v>
      </c>
      <c r="AA1748" s="1" cm="1">
        <f t="array" ref="AA1748">SUMPRODUCT(LEN(H1748)-LEN(SUBSTITUTE(H1748,{"0";"1";"2";"3";"4";"5";"6";"7";"8";"9"},"")))</f>
        <v>11</v>
      </c>
      <c r="AC1748" t="str">
        <f t="shared" si="191"/>
        <v>Invalid Email</v>
      </c>
      <c r="AD1748">
        <f t="shared" si="192"/>
        <v>0</v>
      </c>
      <c r="AE1748">
        <f t="shared" si="193"/>
        <v>1</v>
      </c>
      <c r="AF1748" t="str">
        <f t="shared" si="194"/>
        <v>No</v>
      </c>
      <c r="AG1748">
        <f t="shared" ca="1" si="195"/>
        <v>278</v>
      </c>
      <c r="AH1748" t="str">
        <f ca="1">IF(OR(V1748="",AG1748=""),"Yes",IF(AG1748&gt;Config!$B$41,"Yes","No"))</f>
        <v>No</v>
      </c>
    </row>
    <row r="1749" spans="1:34" x14ac:dyDescent="0.25">
      <c r="A1749" s="1" t="s">
        <v>13265</v>
      </c>
      <c r="B1749" s="1" t="s">
        <v>1616</v>
      </c>
      <c r="C1749" s="1" t="s">
        <v>353</v>
      </c>
      <c r="D1749" s="1" t="s">
        <v>1617</v>
      </c>
      <c r="E1749" s="1" t="s">
        <v>34595</v>
      </c>
      <c r="F1749" s="1" t="s">
        <v>13266</v>
      </c>
      <c r="G1749" t="str">
        <f t="shared" si="189"/>
        <v>Valid</v>
      </c>
      <c r="H1749" s="1" t="s">
        <v>13267</v>
      </c>
      <c r="I1749" t="str" cm="1">
        <f t="array" ref="I1749">IF(OR(TRIM(H1749)="",ISNUMBER(SEARCH("#",H1749)),AA1749&lt;Config!$B$8,SUMPRODUCT(--ISNUMBER(SEARCH({"a";"b";"c";"d";"e";"f";"g";"h";"i";"j";"k";"l";"m";"n";"o";"p";"q";"r";"s";"t";"u";"v";"w";"x";"y";"z"},H1749)))&gt;0),"Invalid","Valid")</f>
        <v>Valid</v>
      </c>
      <c r="J1749" s="1" t="s">
        <v>13268</v>
      </c>
      <c r="K1749" s="1" t="s">
        <v>425</v>
      </c>
      <c r="L1749" s="1" t="s">
        <v>134</v>
      </c>
      <c r="M1749" s="1" t="s">
        <v>135</v>
      </c>
      <c r="N1749" s="1" t="s">
        <v>31</v>
      </c>
      <c r="O1749" s="1" t="s">
        <v>149</v>
      </c>
      <c r="P1749" t="s">
        <v>53</v>
      </c>
      <c r="Q1749" s="1" t="s">
        <v>197</v>
      </c>
      <c r="R1749" s="1" t="s">
        <v>70</v>
      </c>
      <c r="S1749" s="1" t="s">
        <v>4080</v>
      </c>
      <c r="T1749" s="1" t="s">
        <v>13269</v>
      </c>
      <c r="U1749" s="1" t="s">
        <v>1700</v>
      </c>
      <c r="V1749" s="1" t="s">
        <v>13270</v>
      </c>
      <c r="W1749" s="1" t="s">
        <v>33823</v>
      </c>
      <c r="X1749" t="str">
        <f t="shared" si="190"/>
        <v>Complete</v>
      </c>
      <c r="Y1749">
        <f>MAX(0,100-IF(G1749="Invalid",Config!$B$5,0)-IF(I1749="Invalid",Config!$B$6,0)-IF(X1749="Incomplete",Config!$B$7,0)-IF(AF1749="Yes",Config!$B$37,0))</f>
        <v>100</v>
      </c>
      <c r="Z1749" s="1">
        <f>IF(OR(TRIM(B1749)="",COUNTIF(Config!$B$15:$B$19,B1749)&gt;0),1,0)+IF(OR(TRIM(C1749)="",COUNTIF(Config!$B$15:$B$19,C1749)&gt;0),1,0)+IF(OR(TRIM(F1749)="",COUNTIF(Config!$B$15:$B$19,F1749)&gt;0),1,0)+IF(OR(TRIM(H1749)="",COUNTIF(Config!$B$15:$B$19,H1749)&gt;0),1,0)+IF(OR(TRIM(E1749)="",COUNTIF(Config!$B$15:$B$19,E1749)&gt;0),1,0)+IF(OR(TRIM(K1749)="",COUNTIF(Config!$B$15:$B$19,K1749)&gt;0),1,0)+IF(OR(TRIM(P1749)="",COUNTIF(Config!$B$15:$B$19,P1749)&gt;0),1,0)+IF(OR(TRIM(R1749)="",COUNTIF(Config!$B$15:$B$19,R1749)&gt;0),1,0)</f>
        <v>0</v>
      </c>
      <c r="AA1749" s="1" cm="1">
        <f t="array" ref="AA1749">SUMPRODUCT(LEN(H1749)-LEN(SUBSTITUTE(H1749,{"0";"1";"2";"3";"4";"5";"6";"7";"8";"9"},"")))</f>
        <v>12</v>
      </c>
      <c r="AC1749" t="str">
        <f t="shared" si="191"/>
        <v/>
      </c>
      <c r="AD1749">
        <f t="shared" si="192"/>
        <v>1</v>
      </c>
      <c r="AE1749">
        <f t="shared" si="193"/>
        <v>1</v>
      </c>
      <c r="AF1749" t="str">
        <f t="shared" si="194"/>
        <v>No</v>
      </c>
      <c r="AG1749">
        <f t="shared" ca="1" si="195"/>
        <v>471</v>
      </c>
      <c r="AH1749" t="str">
        <f ca="1">IF(OR(V1749="",AG1749=""),"Yes",IF(AG1749&gt;Config!$B$41,"Yes","No"))</f>
        <v>Yes</v>
      </c>
    </row>
    <row r="1750" spans="1:34" x14ac:dyDescent="0.25">
      <c r="A1750" s="1" t="s">
        <v>13271</v>
      </c>
      <c r="B1750" s="1" t="s">
        <v>33815</v>
      </c>
      <c r="C1750" s="1" t="s">
        <v>1400</v>
      </c>
      <c r="D1750" s="1" t="s">
        <v>1400</v>
      </c>
      <c r="E1750" s="1" t="s">
        <v>34787</v>
      </c>
      <c r="F1750" s="1" t="s">
        <v>13272</v>
      </c>
      <c r="G1750" t="str">
        <f t="shared" si="189"/>
        <v>Valid</v>
      </c>
      <c r="H1750" s="1" t="s">
        <v>13273</v>
      </c>
      <c r="I1750" t="str" cm="1">
        <f t="array" ref="I1750">IF(OR(TRIM(H1750)="",ISNUMBER(SEARCH("#",H1750)),AA1750&lt;Config!$B$8,SUMPRODUCT(--ISNUMBER(SEARCH({"a";"b";"c";"d";"e";"f";"g";"h";"i";"j";"k";"l";"m";"n";"o";"p";"q";"r";"s";"t";"u";"v";"w";"x";"y";"z"},H1750)))&gt;0),"Invalid","Valid")</f>
        <v>Valid</v>
      </c>
      <c r="J1750" s="1" t="s">
        <v>13274</v>
      </c>
      <c r="K1750" s="1" t="s">
        <v>516</v>
      </c>
      <c r="L1750" s="1" t="s">
        <v>49</v>
      </c>
      <c r="M1750" s="1" t="s">
        <v>235</v>
      </c>
      <c r="N1750" s="1" t="s">
        <v>148</v>
      </c>
      <c r="O1750" s="1" t="s">
        <v>196</v>
      </c>
      <c r="P1750" t="s">
        <v>236</v>
      </c>
      <c r="Q1750" s="1" t="s">
        <v>254</v>
      </c>
      <c r="R1750" s="1" t="s">
        <v>961</v>
      </c>
      <c r="S1750" s="1" t="s">
        <v>3392</v>
      </c>
      <c r="T1750" s="1" t="s">
        <v>13275</v>
      </c>
      <c r="U1750" s="1" t="s">
        <v>3448</v>
      </c>
      <c r="V1750" s="1" t="s">
        <v>10101</v>
      </c>
      <c r="W1750" s="1" t="s">
        <v>125</v>
      </c>
      <c r="X1750" t="str">
        <f t="shared" si="190"/>
        <v>Incomplete</v>
      </c>
      <c r="Y1750">
        <f>MAX(0,100-IF(G1750="Invalid",Config!$B$5,0)-IF(I1750="Invalid",Config!$B$6,0)-IF(X1750="Incomplete",Config!$B$7,0)-IF(AF1750="Yes",Config!$B$37,0))</f>
        <v>60</v>
      </c>
      <c r="Z1750" s="1">
        <f>IF(OR(TRIM(B1750)="",COUNTIF(Config!$B$15:$B$19,B1750)&gt;0),1,0)+IF(OR(TRIM(C1750)="",COUNTIF(Config!$B$15:$B$19,C1750)&gt;0),1,0)+IF(OR(TRIM(F1750)="",COUNTIF(Config!$B$15:$B$19,F1750)&gt;0),1,0)+IF(OR(TRIM(H1750)="",COUNTIF(Config!$B$15:$B$19,H1750)&gt;0),1,0)+IF(OR(TRIM(E1750)="",COUNTIF(Config!$B$15:$B$19,E1750)&gt;0),1,0)+IF(OR(TRIM(K1750)="",COUNTIF(Config!$B$15:$B$19,K1750)&gt;0),1,0)+IF(OR(TRIM(P1750)="",COUNTIF(Config!$B$15:$B$19,P1750)&gt;0),1,0)+IF(OR(TRIM(R1750)="",COUNTIF(Config!$B$15:$B$19,R1750)&gt;0),1,0)</f>
        <v>1</v>
      </c>
      <c r="AA1750" s="1" cm="1">
        <f t="array" ref="AA1750">SUMPRODUCT(LEN(H1750)-LEN(SUBSTITUTE(H1750,{"0";"1";"2";"3";"4";"5";"6";"7";"8";"9"},"")))</f>
        <v>12</v>
      </c>
      <c r="AC1750" t="str">
        <f t="shared" si="191"/>
        <v>Incomplete Profile</v>
      </c>
      <c r="AD1750">
        <f t="shared" si="192"/>
        <v>1</v>
      </c>
      <c r="AE1750">
        <f t="shared" si="193"/>
        <v>1</v>
      </c>
      <c r="AF1750" t="str">
        <f t="shared" si="194"/>
        <v>No</v>
      </c>
      <c r="AG1750">
        <f t="shared" ca="1" si="195"/>
        <v>60</v>
      </c>
      <c r="AH1750" t="str">
        <f ca="1">IF(OR(V1750="",AG1750=""),"Yes",IF(AG1750&gt;Config!$B$41,"Yes","No"))</f>
        <v>No</v>
      </c>
    </row>
    <row r="1751" spans="1:34" x14ac:dyDescent="0.25">
      <c r="A1751" s="1" t="s">
        <v>13276</v>
      </c>
      <c r="B1751" s="1" t="s">
        <v>3888</v>
      </c>
      <c r="C1751" s="1" t="s">
        <v>23</v>
      </c>
      <c r="D1751" s="1" t="s">
        <v>6858</v>
      </c>
      <c r="E1751" s="1" t="s">
        <v>159</v>
      </c>
      <c r="F1751" s="1" t="s">
        <v>13277</v>
      </c>
      <c r="G1751" t="str">
        <f t="shared" si="189"/>
        <v>Valid</v>
      </c>
      <c r="H1751" s="1" t="s">
        <v>13278</v>
      </c>
      <c r="I1751" t="str" cm="1">
        <f t="array" ref="I1751">IF(OR(TRIM(H1751)="",ISNUMBER(SEARCH("#",H1751)),AA1751&lt;Config!$B$8,SUMPRODUCT(--ISNUMBER(SEARCH({"a";"b";"c";"d";"e";"f";"g";"h";"i";"j";"k";"l";"m";"n";"o";"p";"q";"r";"s";"t";"u";"v";"w";"x";"y";"z"},H1751)))&gt;0),"Invalid","Valid")</f>
        <v>Valid</v>
      </c>
      <c r="J1751" s="1" t="s">
        <v>13279</v>
      </c>
      <c r="K1751" s="1" t="s">
        <v>66</v>
      </c>
      <c r="L1751" s="1" t="s">
        <v>84</v>
      </c>
      <c r="M1751" s="1" t="s">
        <v>33827</v>
      </c>
      <c r="N1751" s="1" t="s">
        <v>148</v>
      </c>
      <c r="O1751" s="1" t="s">
        <v>196</v>
      </c>
      <c r="P1751" t="s">
        <v>236</v>
      </c>
      <c r="Q1751" s="1" t="s">
        <v>238</v>
      </c>
      <c r="R1751" s="1" t="s">
        <v>254</v>
      </c>
      <c r="S1751" s="1" t="s">
        <v>13280</v>
      </c>
      <c r="T1751" s="1" t="s">
        <v>13281</v>
      </c>
      <c r="U1751" s="1" t="s">
        <v>5911</v>
      </c>
      <c r="V1751" s="1" t="s">
        <v>10059</v>
      </c>
      <c r="W1751" s="1" t="s">
        <v>186</v>
      </c>
      <c r="X1751" t="str">
        <f t="shared" si="190"/>
        <v>Complete</v>
      </c>
      <c r="Y1751">
        <f>MAX(0,100-IF(G1751="Invalid",Config!$B$5,0)-IF(I1751="Invalid",Config!$B$6,0)-IF(X1751="Incomplete",Config!$B$7,0)-IF(AF1751="Yes",Config!$B$37,0))</f>
        <v>100</v>
      </c>
      <c r="Z1751" s="1">
        <f>IF(OR(TRIM(B1751)="",COUNTIF(Config!$B$15:$B$19,B1751)&gt;0),1,0)+IF(OR(TRIM(C1751)="",COUNTIF(Config!$B$15:$B$19,C1751)&gt;0),1,0)+IF(OR(TRIM(F1751)="",COUNTIF(Config!$B$15:$B$19,F1751)&gt;0),1,0)+IF(OR(TRIM(H1751)="",COUNTIF(Config!$B$15:$B$19,H1751)&gt;0),1,0)+IF(OR(TRIM(E1751)="",COUNTIF(Config!$B$15:$B$19,E1751)&gt;0),1,0)+IF(OR(TRIM(K1751)="",COUNTIF(Config!$B$15:$B$19,K1751)&gt;0),1,0)+IF(OR(TRIM(P1751)="",COUNTIF(Config!$B$15:$B$19,P1751)&gt;0),1,0)+IF(OR(TRIM(R1751)="",COUNTIF(Config!$B$15:$B$19,R1751)&gt;0),1,0)</f>
        <v>0</v>
      </c>
      <c r="AA1751" s="1" cm="1">
        <f t="array" ref="AA1751">SUMPRODUCT(LEN(H1751)-LEN(SUBSTITUTE(H1751,{"0";"1";"2";"3";"4";"5";"6";"7";"8";"9"},"")))</f>
        <v>12</v>
      </c>
      <c r="AC1751" t="str">
        <f t="shared" si="191"/>
        <v/>
      </c>
      <c r="AD1751">
        <f t="shared" si="192"/>
        <v>1</v>
      </c>
      <c r="AE1751">
        <f t="shared" si="193"/>
        <v>1</v>
      </c>
      <c r="AF1751" t="str">
        <f t="shared" si="194"/>
        <v>No</v>
      </c>
      <c r="AG1751">
        <f t="shared" ca="1" si="195"/>
        <v>69</v>
      </c>
      <c r="AH1751" t="str">
        <f ca="1">IF(OR(V1751="",AG1751=""),"Yes",IF(AG1751&gt;Config!$B$41,"Yes","No"))</f>
        <v>No</v>
      </c>
    </row>
    <row r="1752" spans="1:34" x14ac:dyDescent="0.25">
      <c r="A1752" s="1" t="s">
        <v>13282</v>
      </c>
      <c r="B1752" s="1" t="s">
        <v>4638</v>
      </c>
      <c r="C1752" s="1" t="s">
        <v>445</v>
      </c>
      <c r="D1752" s="1" t="s">
        <v>4955</v>
      </c>
      <c r="E1752" s="1" t="s">
        <v>34718</v>
      </c>
      <c r="F1752" s="1" t="s">
        <v>13283</v>
      </c>
      <c r="G1752" t="str">
        <f t="shared" si="189"/>
        <v>Valid</v>
      </c>
      <c r="H1752" s="1" t="s">
        <v>13284</v>
      </c>
      <c r="I1752" t="str" cm="1">
        <f t="array" ref="I1752">IF(OR(TRIM(H1752)="",ISNUMBER(SEARCH("#",H1752)),AA1752&lt;Config!$B$8,SUMPRODUCT(--ISNUMBER(SEARCH({"a";"b";"c";"d";"e";"f";"g";"h";"i";"j";"k";"l";"m";"n";"o";"p";"q";"r";"s";"t";"u";"v";"w";"x";"y";"z"},H1752)))&gt;0),"Invalid","Valid")</f>
        <v>Valid</v>
      </c>
      <c r="J1752" s="1" t="s">
        <v>13285</v>
      </c>
      <c r="K1752" s="1" t="s">
        <v>425</v>
      </c>
      <c r="L1752" s="1" t="s">
        <v>84</v>
      </c>
      <c r="M1752" s="1" t="s">
        <v>343</v>
      </c>
      <c r="N1752" s="1" t="s">
        <v>31</v>
      </c>
      <c r="O1752" s="1" t="s">
        <v>196</v>
      </c>
      <c r="P1752" t="s">
        <v>344</v>
      </c>
      <c r="Q1752" s="1" t="s">
        <v>1199</v>
      </c>
      <c r="R1752" s="1" t="s">
        <v>346</v>
      </c>
      <c r="S1752" s="1" t="s">
        <v>13286</v>
      </c>
      <c r="T1752" s="1" t="s">
        <v>13287</v>
      </c>
      <c r="U1752" s="1" t="s">
        <v>13288</v>
      </c>
      <c r="V1752" s="1" t="s">
        <v>3163</v>
      </c>
      <c r="W1752" s="1" t="s">
        <v>40</v>
      </c>
      <c r="X1752" t="str">
        <f t="shared" si="190"/>
        <v>Complete</v>
      </c>
      <c r="Y1752">
        <f>MAX(0,100-IF(G1752="Invalid",Config!$B$5,0)-IF(I1752="Invalid",Config!$B$6,0)-IF(X1752="Incomplete",Config!$B$7,0)-IF(AF1752="Yes",Config!$B$37,0))</f>
        <v>100</v>
      </c>
      <c r="Z1752" s="1">
        <f>IF(OR(TRIM(B1752)="",COUNTIF(Config!$B$15:$B$19,B1752)&gt;0),1,0)+IF(OR(TRIM(C1752)="",COUNTIF(Config!$B$15:$B$19,C1752)&gt;0),1,0)+IF(OR(TRIM(F1752)="",COUNTIF(Config!$B$15:$B$19,F1752)&gt;0),1,0)+IF(OR(TRIM(H1752)="",COUNTIF(Config!$B$15:$B$19,H1752)&gt;0),1,0)+IF(OR(TRIM(E1752)="",COUNTIF(Config!$B$15:$B$19,E1752)&gt;0),1,0)+IF(OR(TRIM(K1752)="",COUNTIF(Config!$B$15:$B$19,K1752)&gt;0),1,0)+IF(OR(TRIM(P1752)="",COUNTIF(Config!$B$15:$B$19,P1752)&gt;0),1,0)+IF(OR(TRIM(R1752)="",COUNTIF(Config!$B$15:$B$19,R1752)&gt;0),1,0)</f>
        <v>0</v>
      </c>
      <c r="AA1752" s="1" cm="1">
        <f t="array" ref="AA1752">SUMPRODUCT(LEN(H1752)-LEN(SUBSTITUTE(H1752,{"0";"1";"2";"3";"4";"5";"6";"7";"8";"9"},"")))</f>
        <v>11</v>
      </c>
      <c r="AC1752" t="str">
        <f t="shared" si="191"/>
        <v/>
      </c>
      <c r="AD1752">
        <f t="shared" si="192"/>
        <v>1</v>
      </c>
      <c r="AE1752">
        <f t="shared" si="193"/>
        <v>1</v>
      </c>
      <c r="AF1752" t="str">
        <f t="shared" si="194"/>
        <v>No</v>
      </c>
      <c r="AG1752">
        <f t="shared" ca="1" si="195"/>
        <v>147</v>
      </c>
      <c r="AH1752" t="str">
        <f ca="1">IF(OR(V1752="",AG1752=""),"Yes",IF(AG1752&gt;Config!$B$41,"Yes","No"))</f>
        <v>No</v>
      </c>
    </row>
    <row r="1753" spans="1:34" x14ac:dyDescent="0.25">
      <c r="A1753" s="1" t="s">
        <v>13289</v>
      </c>
      <c r="B1753" s="1" t="s">
        <v>2408</v>
      </c>
      <c r="C1753" s="1" t="s">
        <v>511</v>
      </c>
      <c r="D1753" s="1" t="s">
        <v>7157</v>
      </c>
      <c r="E1753" s="1" t="s">
        <v>33829</v>
      </c>
      <c r="F1753" s="1" t="s">
        <v>7158</v>
      </c>
      <c r="G1753" t="str">
        <f t="shared" si="189"/>
        <v>Valid</v>
      </c>
      <c r="H1753" s="1" t="s">
        <v>13290</v>
      </c>
      <c r="I1753" t="str" cm="1">
        <f t="array" ref="I1753">IF(OR(TRIM(H1753)="",ISNUMBER(SEARCH("#",H1753)),AA1753&lt;Config!$B$8,SUMPRODUCT(--ISNUMBER(SEARCH({"a";"b";"c";"d";"e";"f";"g";"h";"i";"j";"k";"l";"m";"n";"o";"p";"q";"r";"s";"t";"u";"v";"w";"x";"y";"z"},H1753)))&gt;0),"Invalid","Valid")</f>
        <v>Valid</v>
      </c>
      <c r="J1753" s="1" t="s">
        <v>7160</v>
      </c>
      <c r="K1753" s="1" t="s">
        <v>133</v>
      </c>
      <c r="L1753" s="1" t="s">
        <v>67</v>
      </c>
      <c r="M1753" s="1" t="s">
        <v>33825</v>
      </c>
      <c r="N1753" s="1" t="s">
        <v>86</v>
      </c>
      <c r="O1753" s="1" t="s">
        <v>32</v>
      </c>
      <c r="P1753" t="s">
        <v>33</v>
      </c>
      <c r="Q1753" s="1" t="s">
        <v>1099</v>
      </c>
      <c r="R1753" s="1" t="s">
        <v>1716</v>
      </c>
      <c r="S1753" s="1" t="s">
        <v>7161</v>
      </c>
      <c r="T1753" s="1" t="s">
        <v>7162</v>
      </c>
      <c r="U1753" s="1" t="s">
        <v>123</v>
      </c>
      <c r="V1753" s="1" t="s">
        <v>1102</v>
      </c>
      <c r="W1753" s="1" t="s">
        <v>384</v>
      </c>
      <c r="X1753" t="str">
        <f t="shared" si="190"/>
        <v>Incomplete</v>
      </c>
      <c r="Y1753">
        <f>MAX(0,100-IF(G1753="Invalid",Config!$B$5,0)-IF(I1753="Invalid",Config!$B$6,0)-IF(X1753="Incomplete",Config!$B$7,0)-IF(AF1753="Yes",Config!$B$37,0))</f>
        <v>35</v>
      </c>
      <c r="Z1753" s="1">
        <f>IF(OR(TRIM(B1753)="",COUNTIF(Config!$B$15:$B$19,B1753)&gt;0),1,0)+IF(OR(TRIM(C1753)="",COUNTIF(Config!$B$15:$B$19,C1753)&gt;0),1,0)+IF(OR(TRIM(F1753)="",COUNTIF(Config!$B$15:$B$19,F1753)&gt;0),1,0)+IF(OR(TRIM(H1753)="",COUNTIF(Config!$B$15:$B$19,H1753)&gt;0),1,0)+IF(OR(TRIM(E1753)="",COUNTIF(Config!$B$15:$B$19,E1753)&gt;0),1,0)+IF(OR(TRIM(K1753)="",COUNTIF(Config!$B$15:$B$19,K1753)&gt;0),1,0)+IF(OR(TRIM(P1753)="",COUNTIF(Config!$B$15:$B$19,P1753)&gt;0),1,0)+IF(OR(TRIM(R1753)="",COUNTIF(Config!$B$15:$B$19,R1753)&gt;0),1,0)</f>
        <v>1</v>
      </c>
      <c r="AA1753" s="1" cm="1">
        <f t="array" ref="AA1753">SUMPRODUCT(LEN(H1753)-LEN(SUBSTITUTE(H1753,{"0";"1";"2";"3";"4";"5";"6";"7";"8";"9"},"")))</f>
        <v>10</v>
      </c>
      <c r="AC1753" t="str">
        <f t="shared" si="191"/>
        <v>Incomplete Profile; Potential Duplicate</v>
      </c>
      <c r="AD1753">
        <f t="shared" si="192"/>
        <v>2</v>
      </c>
      <c r="AE1753">
        <f t="shared" si="193"/>
        <v>1</v>
      </c>
      <c r="AF1753" t="str">
        <f t="shared" si="194"/>
        <v>Yes</v>
      </c>
      <c r="AG1753">
        <f t="shared" ca="1" si="195"/>
        <v>381</v>
      </c>
      <c r="AH1753" t="str">
        <f ca="1">IF(OR(V1753="",AG1753=""),"Yes",IF(AG1753&gt;Config!$B$41,"Yes","No"))</f>
        <v>Yes</v>
      </c>
    </row>
    <row r="1754" spans="1:34" x14ac:dyDescent="0.25">
      <c r="A1754" s="1" t="s">
        <v>13291</v>
      </c>
      <c r="B1754" s="1" t="s">
        <v>2159</v>
      </c>
      <c r="C1754" s="1" t="s">
        <v>245</v>
      </c>
      <c r="D1754" s="1" t="s">
        <v>13292</v>
      </c>
      <c r="E1754" s="1" t="s">
        <v>477</v>
      </c>
      <c r="F1754" s="1" t="s">
        <v>13293</v>
      </c>
      <c r="G1754" t="str">
        <f t="shared" si="189"/>
        <v>Valid</v>
      </c>
      <c r="H1754" s="1" t="s">
        <v>13294</v>
      </c>
      <c r="I1754" t="str" cm="1">
        <f t="array" ref="I1754">IF(OR(TRIM(H1754)="",ISNUMBER(SEARCH("#",H1754)),AA1754&lt;Config!$B$8,SUMPRODUCT(--ISNUMBER(SEARCH({"a";"b";"c";"d";"e";"f";"g";"h";"i";"j";"k";"l";"m";"n";"o";"p";"q";"r";"s";"t";"u";"v";"w";"x";"y";"z"},H1754)))&gt;0),"Invalid","Valid")</f>
        <v>Valid</v>
      </c>
      <c r="J1754" s="1" t="s">
        <v>13295</v>
      </c>
      <c r="K1754" s="1" t="s">
        <v>722</v>
      </c>
      <c r="L1754" s="1" t="s">
        <v>29</v>
      </c>
      <c r="M1754" s="1" t="s">
        <v>33827</v>
      </c>
      <c r="N1754" s="1" t="s">
        <v>68</v>
      </c>
      <c r="O1754" s="1" t="s">
        <v>196</v>
      </c>
      <c r="P1754" t="s">
        <v>87</v>
      </c>
      <c r="Q1754" s="1" t="s">
        <v>438</v>
      </c>
      <c r="R1754" s="1" t="s">
        <v>136</v>
      </c>
      <c r="S1754" s="1" t="s">
        <v>13296</v>
      </c>
      <c r="T1754" s="1" t="s">
        <v>13297</v>
      </c>
      <c r="U1754" s="1" t="s">
        <v>1272</v>
      </c>
      <c r="V1754" s="1" t="s">
        <v>140</v>
      </c>
      <c r="W1754" s="1" t="s">
        <v>293</v>
      </c>
      <c r="X1754" t="str">
        <f t="shared" si="190"/>
        <v>Complete</v>
      </c>
      <c r="Y1754">
        <f>MAX(0,100-IF(G1754="Invalid",Config!$B$5,0)-IF(I1754="Invalid",Config!$B$6,0)-IF(X1754="Incomplete",Config!$B$7,0)-IF(AF1754="Yes",Config!$B$37,0))</f>
        <v>100</v>
      </c>
      <c r="Z1754" s="1">
        <f>IF(OR(TRIM(B1754)="",COUNTIF(Config!$B$15:$B$19,B1754)&gt;0),1,0)+IF(OR(TRIM(C1754)="",COUNTIF(Config!$B$15:$B$19,C1754)&gt;0),1,0)+IF(OR(TRIM(F1754)="",COUNTIF(Config!$B$15:$B$19,F1754)&gt;0),1,0)+IF(OR(TRIM(H1754)="",COUNTIF(Config!$B$15:$B$19,H1754)&gt;0),1,0)+IF(OR(TRIM(E1754)="",COUNTIF(Config!$B$15:$B$19,E1754)&gt;0),1,0)+IF(OR(TRIM(K1754)="",COUNTIF(Config!$B$15:$B$19,K1754)&gt;0),1,0)+IF(OR(TRIM(P1754)="",COUNTIF(Config!$B$15:$B$19,P1754)&gt;0),1,0)+IF(OR(TRIM(R1754)="",COUNTIF(Config!$B$15:$B$19,R1754)&gt;0),1,0)</f>
        <v>0</v>
      </c>
      <c r="AA1754" s="1" cm="1">
        <f t="array" ref="AA1754">SUMPRODUCT(LEN(H1754)-LEN(SUBSTITUTE(H1754,{"0";"1";"2";"3";"4";"5";"6";"7";"8";"9"},"")))</f>
        <v>11</v>
      </c>
      <c r="AC1754" t="str">
        <f t="shared" si="191"/>
        <v/>
      </c>
      <c r="AD1754">
        <f t="shared" si="192"/>
        <v>1</v>
      </c>
      <c r="AE1754">
        <f t="shared" si="193"/>
        <v>1</v>
      </c>
      <c r="AF1754" t="str">
        <f t="shared" si="194"/>
        <v>No</v>
      </c>
      <c r="AG1754">
        <f t="shared" ca="1" si="195"/>
        <v>37</v>
      </c>
      <c r="AH1754" t="str">
        <f ca="1">IF(OR(V1754="",AG1754=""),"Yes",IF(AG1754&gt;Config!$B$41,"Yes","No"))</f>
        <v>No</v>
      </c>
    </row>
    <row r="1755" spans="1:34" x14ac:dyDescent="0.25">
      <c r="A1755" s="1" t="s">
        <v>13298</v>
      </c>
      <c r="B1755" s="1" t="s">
        <v>1957</v>
      </c>
      <c r="C1755" s="1" t="s">
        <v>23</v>
      </c>
      <c r="D1755" s="1" t="s">
        <v>13299</v>
      </c>
      <c r="E1755" s="1" t="s">
        <v>34507</v>
      </c>
      <c r="F1755" s="1" t="s">
        <v>13300</v>
      </c>
      <c r="G1755" t="str">
        <f t="shared" si="189"/>
        <v>Valid</v>
      </c>
      <c r="H1755" s="1" t="s">
        <v>13301</v>
      </c>
      <c r="I1755" t="str" cm="1">
        <f t="array" ref="I1755">IF(OR(TRIM(H1755)="",ISNUMBER(SEARCH("#",H1755)),AA1755&lt;Config!$B$8,SUMPRODUCT(--ISNUMBER(SEARCH({"a";"b";"c";"d";"e";"f";"g";"h";"i";"j";"k";"l";"m";"n";"o";"p";"q";"r";"s";"t";"u";"v";"w";"x";"y";"z"},H1755)))&gt;0),"Invalid","Valid")</f>
        <v>Valid</v>
      </c>
      <c r="J1755" s="1" t="s">
        <v>13302</v>
      </c>
      <c r="K1755" s="1" t="s">
        <v>117</v>
      </c>
      <c r="L1755" s="1" t="s">
        <v>179</v>
      </c>
      <c r="M1755" s="1" t="s">
        <v>165</v>
      </c>
      <c r="N1755" s="1" t="s">
        <v>224</v>
      </c>
      <c r="O1755" s="1" t="s">
        <v>69</v>
      </c>
      <c r="P1755" t="s">
        <v>53</v>
      </c>
      <c r="Q1755" s="1" t="s">
        <v>197</v>
      </c>
      <c r="R1755" s="1" t="s">
        <v>55</v>
      </c>
      <c r="S1755" s="1" t="s">
        <v>12600</v>
      </c>
      <c r="T1755" s="1" t="s">
        <v>13303</v>
      </c>
      <c r="U1755" s="1" t="s">
        <v>406</v>
      </c>
      <c r="V1755" s="1" t="s">
        <v>4635</v>
      </c>
      <c r="W1755" s="1" t="s">
        <v>40</v>
      </c>
      <c r="X1755" t="str">
        <f t="shared" si="190"/>
        <v>Complete</v>
      </c>
      <c r="Y1755">
        <f>MAX(0,100-IF(G1755="Invalid",Config!$B$5,0)-IF(I1755="Invalid",Config!$B$6,0)-IF(X1755="Incomplete",Config!$B$7,0)-IF(AF1755="Yes",Config!$B$37,0))</f>
        <v>100</v>
      </c>
      <c r="Z1755" s="1">
        <f>IF(OR(TRIM(B1755)="",COUNTIF(Config!$B$15:$B$19,B1755)&gt;0),1,0)+IF(OR(TRIM(C1755)="",COUNTIF(Config!$B$15:$B$19,C1755)&gt;0),1,0)+IF(OR(TRIM(F1755)="",COUNTIF(Config!$B$15:$B$19,F1755)&gt;0),1,0)+IF(OR(TRIM(H1755)="",COUNTIF(Config!$B$15:$B$19,H1755)&gt;0),1,0)+IF(OR(TRIM(E1755)="",COUNTIF(Config!$B$15:$B$19,E1755)&gt;0),1,0)+IF(OR(TRIM(K1755)="",COUNTIF(Config!$B$15:$B$19,K1755)&gt;0),1,0)+IF(OR(TRIM(P1755)="",COUNTIF(Config!$B$15:$B$19,P1755)&gt;0),1,0)+IF(OR(TRIM(R1755)="",COUNTIF(Config!$B$15:$B$19,R1755)&gt;0),1,0)</f>
        <v>0</v>
      </c>
      <c r="AA1755" s="1" cm="1">
        <f t="array" ref="AA1755">SUMPRODUCT(LEN(H1755)-LEN(SUBSTITUTE(H1755,{"0";"1";"2";"3";"4";"5";"6";"7";"8";"9"},"")))</f>
        <v>12</v>
      </c>
      <c r="AC1755" t="str">
        <f t="shared" si="191"/>
        <v/>
      </c>
      <c r="AD1755">
        <f t="shared" si="192"/>
        <v>1</v>
      </c>
      <c r="AE1755">
        <f t="shared" si="193"/>
        <v>1</v>
      </c>
      <c r="AF1755" t="str">
        <f t="shared" si="194"/>
        <v>No</v>
      </c>
      <c r="AG1755">
        <f t="shared" ca="1" si="195"/>
        <v>600</v>
      </c>
      <c r="AH1755" t="str">
        <f ca="1">IF(OR(V1755="",AG1755=""),"Yes",IF(AG1755&gt;Config!$B$41,"Yes","No"))</f>
        <v>Yes</v>
      </c>
    </row>
    <row r="1756" spans="1:34" x14ac:dyDescent="0.25">
      <c r="A1756" s="1" t="s">
        <v>13304</v>
      </c>
      <c r="B1756" s="1" t="s">
        <v>2033</v>
      </c>
      <c r="C1756" s="1" t="s">
        <v>899</v>
      </c>
      <c r="D1756" s="1" t="s">
        <v>13305</v>
      </c>
      <c r="E1756" s="1" t="s">
        <v>34788</v>
      </c>
      <c r="F1756" s="1" t="s">
        <v>13306</v>
      </c>
      <c r="G1756" t="str">
        <f t="shared" si="189"/>
        <v>Valid</v>
      </c>
      <c r="H1756" s="1" t="s">
        <v>13307</v>
      </c>
      <c r="I1756" t="str" cm="1">
        <f t="array" ref="I1756">IF(OR(TRIM(H1756)="",ISNUMBER(SEARCH("#",H1756)),AA1756&lt;Config!$B$8,SUMPRODUCT(--ISNUMBER(SEARCH({"a";"b";"c";"d";"e";"f";"g";"h";"i";"j";"k";"l";"m";"n";"o";"p";"q";"r";"s";"t";"u";"v";"w";"x";"y";"z"},H1756)))&gt;0),"Invalid","Valid")</f>
        <v>Valid</v>
      </c>
      <c r="J1756" s="1" t="s">
        <v>13308</v>
      </c>
      <c r="K1756" s="1" t="s">
        <v>28</v>
      </c>
      <c r="L1756" s="1" t="s">
        <v>179</v>
      </c>
      <c r="M1756" s="1" t="s">
        <v>50</v>
      </c>
      <c r="N1756" s="1" t="s">
        <v>713</v>
      </c>
      <c r="O1756" s="1" t="s">
        <v>52</v>
      </c>
      <c r="P1756" t="s">
        <v>53</v>
      </c>
      <c r="Q1756" s="1" t="s">
        <v>55</v>
      </c>
      <c r="R1756" s="1" t="s">
        <v>70</v>
      </c>
      <c r="S1756" s="1" t="s">
        <v>13309</v>
      </c>
      <c r="T1756" s="1" t="s">
        <v>13310</v>
      </c>
      <c r="U1756" s="1" t="s">
        <v>13311</v>
      </c>
      <c r="V1756" s="1" t="s">
        <v>6350</v>
      </c>
      <c r="W1756" s="1" t="s">
        <v>40</v>
      </c>
      <c r="X1756" t="str">
        <f t="shared" si="190"/>
        <v>Complete</v>
      </c>
      <c r="Y1756">
        <f>MAX(0,100-IF(G1756="Invalid",Config!$B$5,0)-IF(I1756="Invalid",Config!$B$6,0)-IF(X1756="Incomplete",Config!$B$7,0)-IF(AF1756="Yes",Config!$B$37,0))</f>
        <v>75</v>
      </c>
      <c r="Z1756" s="1">
        <f>IF(OR(TRIM(B1756)="",COUNTIF(Config!$B$15:$B$19,B1756)&gt;0),1,0)+IF(OR(TRIM(C1756)="",COUNTIF(Config!$B$15:$B$19,C1756)&gt;0),1,0)+IF(OR(TRIM(F1756)="",COUNTIF(Config!$B$15:$B$19,F1756)&gt;0),1,0)+IF(OR(TRIM(H1756)="",COUNTIF(Config!$B$15:$B$19,H1756)&gt;0),1,0)+IF(OR(TRIM(E1756)="",COUNTIF(Config!$B$15:$B$19,E1756)&gt;0),1,0)+IF(OR(TRIM(K1756)="",COUNTIF(Config!$B$15:$B$19,K1756)&gt;0),1,0)+IF(OR(TRIM(P1756)="",COUNTIF(Config!$B$15:$B$19,P1756)&gt;0),1,0)+IF(OR(TRIM(R1756)="",COUNTIF(Config!$B$15:$B$19,R1756)&gt;0),1,0)</f>
        <v>0</v>
      </c>
      <c r="AA1756" s="1" cm="1">
        <f t="array" ref="AA1756">SUMPRODUCT(LEN(H1756)-LEN(SUBSTITUTE(H1756,{"0";"1";"2";"3";"4";"5";"6";"7";"8";"9"},"")))</f>
        <v>10</v>
      </c>
      <c r="AC1756" t="str">
        <f t="shared" si="191"/>
        <v>Potential Duplicate</v>
      </c>
      <c r="AD1756">
        <f t="shared" si="192"/>
        <v>1</v>
      </c>
      <c r="AE1756">
        <f t="shared" si="193"/>
        <v>3</v>
      </c>
      <c r="AF1756" t="str">
        <f t="shared" si="194"/>
        <v>Yes</v>
      </c>
      <c r="AG1756">
        <f t="shared" ca="1" si="195"/>
        <v>197</v>
      </c>
      <c r="AH1756" t="str">
        <f ca="1">IF(OR(V1756="",AG1756=""),"Yes",IF(AG1756&gt;Config!$B$41,"Yes","No"))</f>
        <v>No</v>
      </c>
    </row>
    <row r="1757" spans="1:34" x14ac:dyDescent="0.25">
      <c r="A1757" s="1" t="s">
        <v>13312</v>
      </c>
      <c r="B1757" s="1" t="s">
        <v>565</v>
      </c>
      <c r="C1757" s="1" t="s">
        <v>205</v>
      </c>
      <c r="D1757" s="1" t="s">
        <v>13313</v>
      </c>
      <c r="E1757" s="1" t="s">
        <v>33907</v>
      </c>
      <c r="F1757" s="1" t="s">
        <v>13314</v>
      </c>
      <c r="G1757" t="str">
        <f t="shared" si="189"/>
        <v>Valid</v>
      </c>
      <c r="H1757" s="1" t="s">
        <v>13315</v>
      </c>
      <c r="I1757" t="str" cm="1">
        <f t="array" ref="I1757">IF(OR(TRIM(H1757)="",ISNUMBER(SEARCH("#",H1757)),AA1757&lt;Config!$B$8,SUMPRODUCT(--ISNUMBER(SEARCH({"a";"b";"c";"d";"e";"f";"g";"h";"i";"j";"k";"l";"m";"n";"o";"p";"q";"r";"s";"t";"u";"v";"w";"x";"y";"z"},H1757)))&gt;0),"Invalid","Valid")</f>
        <v>Valid</v>
      </c>
      <c r="J1757" s="1" t="s">
        <v>13316</v>
      </c>
      <c r="K1757" s="1" t="s">
        <v>425</v>
      </c>
      <c r="L1757" s="1" t="s">
        <v>29</v>
      </c>
      <c r="M1757" s="1" t="s">
        <v>103</v>
      </c>
      <c r="N1757" s="1" t="s">
        <v>713</v>
      </c>
      <c r="O1757" s="1" t="s">
        <v>69</v>
      </c>
      <c r="P1757" t="s">
        <v>53</v>
      </c>
      <c r="Q1757" s="1" t="s">
        <v>55</v>
      </c>
      <c r="R1757" s="1" t="s">
        <v>198</v>
      </c>
      <c r="S1757" s="1" t="s">
        <v>13317</v>
      </c>
      <c r="T1757" s="1" t="s">
        <v>13318</v>
      </c>
      <c r="U1757" s="1" t="s">
        <v>13319</v>
      </c>
      <c r="V1757" s="1" t="s">
        <v>3270</v>
      </c>
      <c r="W1757" s="1" t="s">
        <v>186</v>
      </c>
      <c r="X1757" t="str">
        <f t="shared" si="190"/>
        <v>Complete</v>
      </c>
      <c r="Y1757">
        <f>MAX(0,100-IF(G1757="Invalid",Config!$B$5,0)-IF(I1757="Invalid",Config!$B$6,0)-IF(X1757="Incomplete",Config!$B$7,0)-IF(AF1757="Yes",Config!$B$37,0))</f>
        <v>100</v>
      </c>
      <c r="Z1757" s="1">
        <f>IF(OR(TRIM(B1757)="",COUNTIF(Config!$B$15:$B$19,B1757)&gt;0),1,0)+IF(OR(TRIM(C1757)="",COUNTIF(Config!$B$15:$B$19,C1757)&gt;0),1,0)+IF(OR(TRIM(F1757)="",COUNTIF(Config!$B$15:$B$19,F1757)&gt;0),1,0)+IF(OR(TRIM(H1757)="",COUNTIF(Config!$B$15:$B$19,H1757)&gt;0),1,0)+IF(OR(TRIM(E1757)="",COUNTIF(Config!$B$15:$B$19,E1757)&gt;0),1,0)+IF(OR(TRIM(K1757)="",COUNTIF(Config!$B$15:$B$19,K1757)&gt;0),1,0)+IF(OR(TRIM(P1757)="",COUNTIF(Config!$B$15:$B$19,P1757)&gt;0),1,0)+IF(OR(TRIM(R1757)="",COUNTIF(Config!$B$15:$B$19,R1757)&gt;0),1,0)</f>
        <v>0</v>
      </c>
      <c r="AA1757" s="1" cm="1">
        <f t="array" ref="AA1757">SUMPRODUCT(LEN(H1757)-LEN(SUBSTITUTE(H1757,{"0";"1";"2";"3";"4";"5";"6";"7";"8";"9"},"")))</f>
        <v>10</v>
      </c>
      <c r="AC1757" t="str">
        <f t="shared" si="191"/>
        <v/>
      </c>
      <c r="AD1757">
        <f t="shared" si="192"/>
        <v>1</v>
      </c>
      <c r="AE1757">
        <f t="shared" si="193"/>
        <v>1</v>
      </c>
      <c r="AF1757" t="str">
        <f t="shared" si="194"/>
        <v>No</v>
      </c>
      <c r="AG1757">
        <f t="shared" ca="1" si="195"/>
        <v>303</v>
      </c>
      <c r="AH1757" t="str">
        <f ca="1">IF(OR(V1757="",AG1757=""),"Yes",IF(AG1757&gt;Config!$B$41,"Yes","No"))</f>
        <v>No</v>
      </c>
    </row>
    <row r="1758" spans="1:34" x14ac:dyDescent="0.25">
      <c r="A1758" s="1" t="s">
        <v>13320</v>
      </c>
      <c r="B1758" s="1" t="s">
        <v>1450</v>
      </c>
      <c r="C1758" s="1" t="s">
        <v>410</v>
      </c>
      <c r="D1758" s="1" t="s">
        <v>13321</v>
      </c>
      <c r="E1758" s="1" t="s">
        <v>33927</v>
      </c>
      <c r="F1758" s="1" t="s">
        <v>13322</v>
      </c>
      <c r="G1758" t="str">
        <f t="shared" si="189"/>
        <v>Valid</v>
      </c>
      <c r="H1758" s="1" t="s">
        <v>13323</v>
      </c>
      <c r="I1758" t="str" cm="1">
        <f t="array" ref="I1758">IF(OR(TRIM(H1758)="",ISNUMBER(SEARCH("#",H1758)),AA1758&lt;Config!$B$8,SUMPRODUCT(--ISNUMBER(SEARCH({"a";"b";"c";"d";"e";"f";"g";"h";"i";"j";"k";"l";"m";"n";"o";"p";"q";"r";"s";"t";"u";"v";"w";"x";"y";"z"},H1758)))&gt;0),"Invalid","Valid")</f>
        <v>Valid</v>
      </c>
      <c r="J1758" s="1" t="s">
        <v>13324</v>
      </c>
      <c r="K1758" s="1" t="s">
        <v>264</v>
      </c>
      <c r="L1758" s="1" t="s">
        <v>102</v>
      </c>
      <c r="M1758" s="1" t="s">
        <v>33827</v>
      </c>
      <c r="N1758" s="1" t="s">
        <v>358</v>
      </c>
      <c r="O1758" s="1" t="s">
        <v>149</v>
      </c>
      <c r="P1758" t="s">
        <v>344</v>
      </c>
      <c r="Q1758" s="1" t="s">
        <v>1199</v>
      </c>
      <c r="R1758" s="1" t="s">
        <v>1141</v>
      </c>
      <c r="S1758" s="1" t="s">
        <v>167</v>
      </c>
      <c r="T1758" s="1" t="s">
        <v>13325</v>
      </c>
      <c r="U1758" s="1" t="s">
        <v>139</v>
      </c>
      <c r="V1758" s="1" t="s">
        <v>13326</v>
      </c>
      <c r="W1758" s="1" t="s">
        <v>293</v>
      </c>
      <c r="X1758" t="str">
        <f t="shared" si="190"/>
        <v>Complete</v>
      </c>
      <c r="Y1758">
        <f>MAX(0,100-IF(G1758="Invalid",Config!$B$5,0)-IF(I1758="Invalid",Config!$B$6,0)-IF(X1758="Incomplete",Config!$B$7,0)-IF(AF1758="Yes",Config!$B$37,0))</f>
        <v>100</v>
      </c>
      <c r="Z1758" s="1">
        <f>IF(OR(TRIM(B1758)="",COUNTIF(Config!$B$15:$B$19,B1758)&gt;0),1,0)+IF(OR(TRIM(C1758)="",COUNTIF(Config!$B$15:$B$19,C1758)&gt;0),1,0)+IF(OR(TRIM(F1758)="",COUNTIF(Config!$B$15:$B$19,F1758)&gt;0),1,0)+IF(OR(TRIM(H1758)="",COUNTIF(Config!$B$15:$B$19,H1758)&gt;0),1,0)+IF(OR(TRIM(E1758)="",COUNTIF(Config!$B$15:$B$19,E1758)&gt;0),1,0)+IF(OR(TRIM(K1758)="",COUNTIF(Config!$B$15:$B$19,K1758)&gt;0),1,0)+IF(OR(TRIM(P1758)="",COUNTIF(Config!$B$15:$B$19,P1758)&gt;0),1,0)+IF(OR(TRIM(R1758)="",COUNTIF(Config!$B$15:$B$19,R1758)&gt;0),1,0)</f>
        <v>0</v>
      </c>
      <c r="AA1758" s="1" cm="1">
        <f t="array" ref="AA1758">SUMPRODUCT(LEN(H1758)-LEN(SUBSTITUTE(H1758,{"0";"1";"2";"3";"4";"5";"6";"7";"8";"9"},"")))</f>
        <v>11</v>
      </c>
      <c r="AC1758" t="str">
        <f t="shared" si="191"/>
        <v/>
      </c>
      <c r="AD1758">
        <f t="shared" si="192"/>
        <v>1</v>
      </c>
      <c r="AE1758">
        <f t="shared" si="193"/>
        <v>1</v>
      </c>
      <c r="AF1758" t="str">
        <f t="shared" si="194"/>
        <v>No</v>
      </c>
      <c r="AG1758">
        <f t="shared" ca="1" si="195"/>
        <v>133</v>
      </c>
      <c r="AH1758" t="str">
        <f ca="1">IF(OR(V1758="",AG1758=""),"Yes",IF(AG1758&gt;Config!$B$41,"Yes","No"))</f>
        <v>No</v>
      </c>
    </row>
    <row r="1759" spans="1:34" x14ac:dyDescent="0.25">
      <c r="A1759" s="1" t="s">
        <v>13327</v>
      </c>
      <c r="B1759" s="1" t="s">
        <v>2911</v>
      </c>
      <c r="C1759" s="1" t="s">
        <v>78</v>
      </c>
      <c r="D1759" s="1" t="s">
        <v>13328</v>
      </c>
      <c r="E1759" s="1" t="s">
        <v>34073</v>
      </c>
      <c r="F1759" s="1" t="s">
        <v>13329</v>
      </c>
      <c r="G1759" t="str">
        <f t="shared" si="189"/>
        <v>Valid</v>
      </c>
      <c r="H1759" s="1" t="s">
        <v>13330</v>
      </c>
      <c r="I1759" t="str" cm="1">
        <f t="array" ref="I1759">IF(OR(TRIM(H1759)="",ISNUMBER(SEARCH("#",H1759)),AA1759&lt;Config!$B$8,SUMPRODUCT(--ISNUMBER(SEARCH({"a";"b";"c";"d";"e";"f";"g";"h";"i";"j";"k";"l";"m";"n";"o";"p";"q";"r";"s";"t";"u";"v";"w";"x";"y";"z"},H1759)))&gt;0),"Invalid","Valid")</f>
        <v>Valid</v>
      </c>
      <c r="J1759" s="1" t="s">
        <v>13331</v>
      </c>
      <c r="K1759" s="1" t="s">
        <v>481</v>
      </c>
      <c r="L1759" s="1" t="s">
        <v>29</v>
      </c>
      <c r="M1759" s="1" t="s">
        <v>391</v>
      </c>
      <c r="N1759" s="1" t="s">
        <v>86</v>
      </c>
      <c r="O1759" s="1" t="s">
        <v>32</v>
      </c>
      <c r="P1759" t="s">
        <v>53</v>
      </c>
      <c r="Q1759" s="1" t="s">
        <v>55</v>
      </c>
      <c r="R1759" s="1" t="s">
        <v>70</v>
      </c>
      <c r="S1759" s="1" t="s">
        <v>13332</v>
      </c>
      <c r="T1759" s="1" t="s">
        <v>13333</v>
      </c>
      <c r="U1759" s="1" t="s">
        <v>6350</v>
      </c>
      <c r="V1759" s="1" t="s">
        <v>3634</v>
      </c>
      <c r="W1759" s="1" t="s">
        <v>94</v>
      </c>
      <c r="X1759" t="str">
        <f t="shared" si="190"/>
        <v>Complete</v>
      </c>
      <c r="Y1759">
        <f>MAX(0,100-IF(G1759="Invalid",Config!$B$5,0)-IF(I1759="Invalid",Config!$B$6,0)-IF(X1759="Incomplete",Config!$B$7,0)-IF(AF1759="Yes",Config!$B$37,0))</f>
        <v>100</v>
      </c>
      <c r="Z1759" s="1">
        <f>IF(OR(TRIM(B1759)="",COUNTIF(Config!$B$15:$B$19,B1759)&gt;0),1,0)+IF(OR(TRIM(C1759)="",COUNTIF(Config!$B$15:$B$19,C1759)&gt;0),1,0)+IF(OR(TRIM(F1759)="",COUNTIF(Config!$B$15:$B$19,F1759)&gt;0),1,0)+IF(OR(TRIM(H1759)="",COUNTIF(Config!$B$15:$B$19,H1759)&gt;0),1,0)+IF(OR(TRIM(E1759)="",COUNTIF(Config!$B$15:$B$19,E1759)&gt;0),1,0)+IF(OR(TRIM(K1759)="",COUNTIF(Config!$B$15:$B$19,K1759)&gt;0),1,0)+IF(OR(TRIM(P1759)="",COUNTIF(Config!$B$15:$B$19,P1759)&gt;0),1,0)+IF(OR(TRIM(R1759)="",COUNTIF(Config!$B$15:$B$19,R1759)&gt;0),1,0)</f>
        <v>0</v>
      </c>
      <c r="AA1759" s="1" cm="1">
        <f t="array" ref="AA1759">SUMPRODUCT(LEN(H1759)-LEN(SUBSTITUTE(H1759,{"0";"1";"2";"3";"4";"5";"6";"7";"8";"9"},"")))</f>
        <v>12</v>
      </c>
      <c r="AC1759" t="str">
        <f t="shared" si="191"/>
        <v/>
      </c>
      <c r="AD1759">
        <f t="shared" si="192"/>
        <v>1</v>
      </c>
      <c r="AE1759">
        <f t="shared" si="193"/>
        <v>1</v>
      </c>
      <c r="AF1759" t="str">
        <f t="shared" si="194"/>
        <v>No</v>
      </c>
      <c r="AG1759">
        <f t="shared" ca="1" si="195"/>
        <v>172</v>
      </c>
      <c r="AH1759" t="str">
        <f ca="1">IF(OR(V1759="",AG1759=""),"Yes",IF(AG1759&gt;Config!$B$41,"Yes","No"))</f>
        <v>No</v>
      </c>
    </row>
    <row r="1760" spans="1:34" x14ac:dyDescent="0.25">
      <c r="A1760" s="1" t="s">
        <v>13334</v>
      </c>
      <c r="B1760" s="1" t="s">
        <v>188</v>
      </c>
      <c r="C1760" s="1" t="s">
        <v>128</v>
      </c>
      <c r="D1760" s="1" t="s">
        <v>13335</v>
      </c>
      <c r="E1760" s="1" t="s">
        <v>642</v>
      </c>
      <c r="F1760" s="1" t="s">
        <v>13336</v>
      </c>
      <c r="G1760" t="str">
        <f t="shared" si="189"/>
        <v>Valid</v>
      </c>
      <c r="H1760" s="1" t="s">
        <v>13337</v>
      </c>
      <c r="I1760" t="str" cm="1">
        <f t="array" ref="I1760">IF(OR(TRIM(H1760)="",ISNUMBER(SEARCH("#",H1760)),AA1760&lt;Config!$B$8,SUMPRODUCT(--ISNUMBER(SEARCH({"a";"b";"c";"d";"e";"f";"g";"h";"i";"j";"k";"l";"m";"n";"o";"p";"q";"r";"s";"t";"u";"v";"w";"x";"y";"z"},H1760)))&gt;0),"Invalid","Valid")</f>
        <v>Valid</v>
      </c>
      <c r="J1760" s="1" t="s">
        <v>950</v>
      </c>
      <c r="K1760" s="1" t="s">
        <v>178</v>
      </c>
      <c r="L1760" s="1" t="s">
        <v>29</v>
      </c>
      <c r="M1760" s="1" t="s">
        <v>103</v>
      </c>
      <c r="N1760" s="1" t="s">
        <v>86</v>
      </c>
      <c r="O1760" s="1" t="s">
        <v>52</v>
      </c>
      <c r="P1760" t="s">
        <v>53</v>
      </c>
      <c r="Q1760" s="1" t="s">
        <v>181</v>
      </c>
      <c r="R1760" s="1" t="s">
        <v>150</v>
      </c>
      <c r="S1760" s="1" t="s">
        <v>13338</v>
      </c>
      <c r="T1760" s="1" t="s">
        <v>13339</v>
      </c>
      <c r="U1760" s="1" t="s">
        <v>782</v>
      </c>
      <c r="V1760" s="1" t="s">
        <v>3553</v>
      </c>
      <c r="W1760" s="1" t="s">
        <v>94</v>
      </c>
      <c r="X1760" t="str">
        <f t="shared" si="190"/>
        <v>Complete</v>
      </c>
      <c r="Y1760">
        <f>MAX(0,100-IF(G1760="Invalid",Config!$B$5,0)-IF(I1760="Invalid",Config!$B$6,0)-IF(X1760="Incomplete",Config!$B$7,0)-IF(AF1760="Yes",Config!$B$37,0))</f>
        <v>100</v>
      </c>
      <c r="Z1760" s="1">
        <f>IF(OR(TRIM(B1760)="",COUNTIF(Config!$B$15:$B$19,B1760)&gt;0),1,0)+IF(OR(TRIM(C1760)="",COUNTIF(Config!$B$15:$B$19,C1760)&gt;0),1,0)+IF(OR(TRIM(F1760)="",COUNTIF(Config!$B$15:$B$19,F1760)&gt;0),1,0)+IF(OR(TRIM(H1760)="",COUNTIF(Config!$B$15:$B$19,H1760)&gt;0),1,0)+IF(OR(TRIM(E1760)="",COUNTIF(Config!$B$15:$B$19,E1760)&gt;0),1,0)+IF(OR(TRIM(K1760)="",COUNTIF(Config!$B$15:$B$19,K1760)&gt;0),1,0)+IF(OR(TRIM(P1760)="",COUNTIF(Config!$B$15:$B$19,P1760)&gt;0),1,0)+IF(OR(TRIM(R1760)="",COUNTIF(Config!$B$15:$B$19,R1760)&gt;0),1,0)</f>
        <v>0</v>
      </c>
      <c r="AA1760" s="1" cm="1">
        <f t="array" ref="AA1760">SUMPRODUCT(LEN(H1760)-LEN(SUBSTITUTE(H1760,{"0";"1";"2";"3";"4";"5";"6";"7";"8";"9"},"")))</f>
        <v>10</v>
      </c>
      <c r="AC1760" t="str">
        <f t="shared" si="191"/>
        <v/>
      </c>
      <c r="AD1760">
        <f t="shared" si="192"/>
        <v>1</v>
      </c>
      <c r="AE1760">
        <f t="shared" si="193"/>
        <v>1</v>
      </c>
      <c r="AF1760" t="str">
        <f t="shared" si="194"/>
        <v>No</v>
      </c>
      <c r="AG1760">
        <f t="shared" ca="1" si="195"/>
        <v>316</v>
      </c>
      <c r="AH1760" t="str">
        <f ca="1">IF(OR(V1760="",AG1760=""),"Yes",IF(AG1760&gt;Config!$B$41,"Yes","No"))</f>
        <v>No</v>
      </c>
    </row>
    <row r="1761" spans="1:34" x14ac:dyDescent="0.25">
      <c r="A1761" s="1" t="s">
        <v>13340</v>
      </c>
      <c r="B1761" s="1" t="s">
        <v>597</v>
      </c>
      <c r="C1761" s="1" t="s">
        <v>337</v>
      </c>
      <c r="D1761" s="1" t="s">
        <v>13341</v>
      </c>
      <c r="E1761" s="1" t="s">
        <v>34789</v>
      </c>
      <c r="F1761" s="1" t="s">
        <v>13342</v>
      </c>
      <c r="G1761" t="str">
        <f t="shared" si="189"/>
        <v>Valid</v>
      </c>
      <c r="H1761" s="1" t="s">
        <v>13343</v>
      </c>
      <c r="I1761" t="str" cm="1">
        <f t="array" ref="I1761">IF(OR(TRIM(H1761)="",ISNUMBER(SEARCH("#",H1761)),AA1761&lt;Config!$B$8,SUMPRODUCT(--ISNUMBER(SEARCH({"a";"b";"c";"d";"e";"f";"g";"h";"i";"j";"k";"l";"m";"n";"o";"p";"q";"r";"s";"t";"u";"v";"w";"x";"y";"z"},H1761)))&gt;0),"Invalid","Valid")</f>
        <v>Valid</v>
      </c>
      <c r="J1761" s="1" t="s">
        <v>13344</v>
      </c>
      <c r="K1761" s="1" t="s">
        <v>481</v>
      </c>
      <c r="L1761" s="1" t="s">
        <v>67</v>
      </c>
      <c r="M1761" s="1" t="s">
        <v>235</v>
      </c>
      <c r="N1761" s="1" t="s">
        <v>224</v>
      </c>
      <c r="O1761" s="1" t="s">
        <v>69</v>
      </c>
      <c r="P1761" t="s">
        <v>328</v>
      </c>
      <c r="Q1761" s="1" t="s">
        <v>33838</v>
      </c>
      <c r="R1761" s="1" t="s">
        <v>614</v>
      </c>
      <c r="S1761" s="1" t="s">
        <v>13345</v>
      </c>
      <c r="T1761" s="1" t="s">
        <v>13346</v>
      </c>
      <c r="U1761" s="1" t="s">
        <v>6856</v>
      </c>
      <c r="V1761" s="1" t="s">
        <v>4412</v>
      </c>
      <c r="W1761" s="1" t="s">
        <v>186</v>
      </c>
      <c r="X1761" t="str">
        <f t="shared" si="190"/>
        <v>Complete</v>
      </c>
      <c r="Y1761">
        <f>MAX(0,100-IF(G1761="Invalid",Config!$B$5,0)-IF(I1761="Invalid",Config!$B$6,0)-IF(X1761="Incomplete",Config!$B$7,0)-IF(AF1761="Yes",Config!$B$37,0))</f>
        <v>75</v>
      </c>
      <c r="Z1761" s="1">
        <f>IF(OR(TRIM(B1761)="",COUNTIF(Config!$B$15:$B$19,B1761)&gt;0),1,0)+IF(OR(TRIM(C1761)="",COUNTIF(Config!$B$15:$B$19,C1761)&gt;0),1,0)+IF(OR(TRIM(F1761)="",COUNTIF(Config!$B$15:$B$19,F1761)&gt;0),1,0)+IF(OR(TRIM(H1761)="",COUNTIF(Config!$B$15:$B$19,H1761)&gt;0),1,0)+IF(OR(TRIM(E1761)="",COUNTIF(Config!$B$15:$B$19,E1761)&gt;0),1,0)+IF(OR(TRIM(K1761)="",COUNTIF(Config!$B$15:$B$19,K1761)&gt;0),1,0)+IF(OR(TRIM(P1761)="",COUNTIF(Config!$B$15:$B$19,P1761)&gt;0),1,0)+IF(OR(TRIM(R1761)="",COUNTIF(Config!$B$15:$B$19,R1761)&gt;0),1,0)</f>
        <v>0</v>
      </c>
      <c r="AA1761" s="1" cm="1">
        <f t="array" ref="AA1761">SUMPRODUCT(LEN(H1761)-LEN(SUBSTITUTE(H1761,{"0";"1";"2";"3";"4";"5";"6";"7";"8";"9"},"")))</f>
        <v>11</v>
      </c>
      <c r="AC1761" t="str">
        <f t="shared" si="191"/>
        <v>Potential Duplicate</v>
      </c>
      <c r="AD1761">
        <f t="shared" si="192"/>
        <v>2</v>
      </c>
      <c r="AE1761">
        <f t="shared" si="193"/>
        <v>1</v>
      </c>
      <c r="AF1761" t="str">
        <f t="shared" si="194"/>
        <v>Yes</v>
      </c>
      <c r="AG1761">
        <f t="shared" ca="1" si="195"/>
        <v>187</v>
      </c>
      <c r="AH1761" t="str">
        <f ca="1">IF(OR(V1761="",AG1761=""),"Yes",IF(AG1761&gt;Config!$B$41,"Yes","No"))</f>
        <v>No</v>
      </c>
    </row>
    <row r="1762" spans="1:34" x14ac:dyDescent="0.25">
      <c r="A1762" s="1" t="s">
        <v>13347</v>
      </c>
      <c r="B1762" s="1" t="s">
        <v>2127</v>
      </c>
      <c r="C1762" s="1" t="s">
        <v>1339</v>
      </c>
      <c r="D1762" s="1" t="s">
        <v>13348</v>
      </c>
      <c r="E1762" s="1" t="s">
        <v>283</v>
      </c>
      <c r="F1762" s="1" t="s">
        <v>13349</v>
      </c>
      <c r="G1762" t="str">
        <f t="shared" si="189"/>
        <v>Valid</v>
      </c>
      <c r="H1762" s="1" t="s">
        <v>13350</v>
      </c>
      <c r="I1762" t="str" cm="1">
        <f t="array" ref="I1762">IF(OR(TRIM(H1762)="",ISNUMBER(SEARCH("#",H1762)),AA1762&lt;Config!$B$8,SUMPRODUCT(--ISNUMBER(SEARCH({"a";"b";"c";"d";"e";"f";"g";"h";"i";"j";"k";"l";"m";"n";"o";"p";"q";"r";"s";"t";"u";"v";"w";"x";"y";"z"},H1762)))&gt;0),"Invalid","Valid")</f>
        <v>Valid</v>
      </c>
      <c r="J1762" s="1" t="s">
        <v>13351</v>
      </c>
      <c r="K1762" s="1" t="s">
        <v>369</v>
      </c>
      <c r="L1762" s="1" t="s">
        <v>29</v>
      </c>
      <c r="M1762" s="1" t="s">
        <v>33825</v>
      </c>
      <c r="N1762" s="1" t="s">
        <v>68</v>
      </c>
      <c r="O1762" s="1" t="s">
        <v>149</v>
      </c>
      <c r="P1762" t="s">
        <v>53</v>
      </c>
      <c r="Q1762" s="1" t="s">
        <v>55</v>
      </c>
      <c r="R1762" s="1" t="s">
        <v>415</v>
      </c>
      <c r="S1762" s="1" t="s">
        <v>6592</v>
      </c>
      <c r="T1762" s="1" t="s">
        <v>13352</v>
      </c>
      <c r="U1762" s="1" t="s">
        <v>1564</v>
      </c>
      <c r="V1762" s="1" t="s">
        <v>13353</v>
      </c>
      <c r="W1762" s="1" t="s">
        <v>125</v>
      </c>
      <c r="X1762" t="str">
        <f t="shared" si="190"/>
        <v>Complete</v>
      </c>
      <c r="Y1762">
        <f>MAX(0,100-IF(G1762="Invalid",Config!$B$5,0)-IF(I1762="Invalid",Config!$B$6,0)-IF(X1762="Incomplete",Config!$B$7,0)-IF(AF1762="Yes",Config!$B$37,0))</f>
        <v>100</v>
      </c>
      <c r="Z1762" s="1">
        <f>IF(OR(TRIM(B1762)="",COUNTIF(Config!$B$15:$B$19,B1762)&gt;0),1,0)+IF(OR(TRIM(C1762)="",COUNTIF(Config!$B$15:$B$19,C1762)&gt;0),1,0)+IF(OR(TRIM(F1762)="",COUNTIF(Config!$B$15:$B$19,F1762)&gt;0),1,0)+IF(OR(TRIM(H1762)="",COUNTIF(Config!$B$15:$B$19,H1762)&gt;0),1,0)+IF(OR(TRIM(E1762)="",COUNTIF(Config!$B$15:$B$19,E1762)&gt;0),1,0)+IF(OR(TRIM(K1762)="",COUNTIF(Config!$B$15:$B$19,K1762)&gt;0),1,0)+IF(OR(TRIM(P1762)="",COUNTIF(Config!$B$15:$B$19,P1762)&gt;0),1,0)+IF(OR(TRIM(R1762)="",COUNTIF(Config!$B$15:$B$19,R1762)&gt;0),1,0)</f>
        <v>0</v>
      </c>
      <c r="AA1762" s="1" cm="1">
        <f t="array" ref="AA1762">SUMPRODUCT(LEN(H1762)-LEN(SUBSTITUTE(H1762,{"0";"1";"2";"3";"4";"5";"6";"7";"8";"9"},"")))</f>
        <v>12</v>
      </c>
      <c r="AC1762" t="str">
        <f t="shared" si="191"/>
        <v/>
      </c>
      <c r="AD1762">
        <f t="shared" si="192"/>
        <v>1</v>
      </c>
      <c r="AE1762">
        <f t="shared" si="193"/>
        <v>1</v>
      </c>
      <c r="AF1762" t="str">
        <f t="shared" si="194"/>
        <v>No</v>
      </c>
      <c r="AG1762">
        <f t="shared" ca="1" si="195"/>
        <v>83</v>
      </c>
      <c r="AH1762" t="str">
        <f ca="1">IF(OR(V1762="",AG1762=""),"Yes",IF(AG1762&gt;Config!$B$41,"Yes","No"))</f>
        <v>No</v>
      </c>
    </row>
    <row r="1763" spans="1:34" x14ac:dyDescent="0.25">
      <c r="A1763" s="1" t="s">
        <v>13354</v>
      </c>
      <c r="B1763" s="1" t="s">
        <v>818</v>
      </c>
      <c r="C1763" s="1" t="s">
        <v>1339</v>
      </c>
      <c r="D1763" s="1" t="s">
        <v>1340</v>
      </c>
      <c r="E1763" s="1" t="s">
        <v>33907</v>
      </c>
      <c r="F1763" s="1" t="s">
        <v>13355</v>
      </c>
      <c r="G1763" t="str">
        <f t="shared" si="189"/>
        <v>Valid</v>
      </c>
      <c r="H1763" s="1" t="s">
        <v>131</v>
      </c>
      <c r="I1763" t="str" cm="1">
        <f t="array" ref="I1763">IF(OR(TRIM(H1763)="",ISNUMBER(SEARCH("#",H1763)),AA1763&lt;Config!$B$8,SUMPRODUCT(--ISNUMBER(SEARCH({"a";"b";"c";"d";"e";"f";"g";"h";"i";"j";"k";"l";"m";"n";"o";"p";"q";"r";"s";"t";"u";"v";"w";"x";"y";"z"},H1763)))&gt;0),"Invalid","Valid")</f>
        <v>Invalid</v>
      </c>
      <c r="J1763" s="1" t="s">
        <v>13356</v>
      </c>
      <c r="K1763" s="1" t="s">
        <v>516</v>
      </c>
      <c r="L1763" s="1" t="s">
        <v>67</v>
      </c>
      <c r="M1763" s="1" t="s">
        <v>343</v>
      </c>
      <c r="N1763" s="1" t="s">
        <v>358</v>
      </c>
      <c r="O1763" s="1" t="s">
        <v>266</v>
      </c>
      <c r="P1763" t="s">
        <v>314</v>
      </c>
      <c r="Q1763" s="1" t="s">
        <v>663</v>
      </c>
      <c r="R1763" s="1" t="s">
        <v>316</v>
      </c>
      <c r="S1763" s="1" t="s">
        <v>13357</v>
      </c>
      <c r="T1763" s="1" t="s">
        <v>13358</v>
      </c>
      <c r="U1763" s="1" t="s">
        <v>3293</v>
      </c>
      <c r="V1763" s="1" t="s">
        <v>13359</v>
      </c>
      <c r="W1763" s="1" t="s">
        <v>75</v>
      </c>
      <c r="X1763" t="str">
        <f t="shared" si="190"/>
        <v>Complete</v>
      </c>
      <c r="Y1763">
        <f>MAX(0,100-IF(G1763="Invalid",Config!$B$5,0)-IF(I1763="Invalid",Config!$B$6,0)-IF(X1763="Incomplete",Config!$B$7,0)-IF(AF1763="Yes",Config!$B$37,0))</f>
        <v>80</v>
      </c>
      <c r="Z1763" s="1">
        <f>IF(OR(TRIM(B1763)="",COUNTIF(Config!$B$15:$B$19,B1763)&gt;0),1,0)+IF(OR(TRIM(C1763)="",COUNTIF(Config!$B$15:$B$19,C1763)&gt;0),1,0)+IF(OR(TRIM(F1763)="",COUNTIF(Config!$B$15:$B$19,F1763)&gt;0),1,0)+IF(OR(TRIM(H1763)="",COUNTIF(Config!$B$15:$B$19,H1763)&gt;0),1,0)+IF(OR(TRIM(E1763)="",COUNTIF(Config!$B$15:$B$19,E1763)&gt;0),1,0)+IF(OR(TRIM(K1763)="",COUNTIF(Config!$B$15:$B$19,K1763)&gt;0),1,0)+IF(OR(TRIM(P1763)="",COUNTIF(Config!$B$15:$B$19,P1763)&gt;0),1,0)+IF(OR(TRIM(R1763)="",COUNTIF(Config!$B$15:$B$19,R1763)&gt;0),1,0)</f>
        <v>0</v>
      </c>
      <c r="AA1763" s="1" cm="1">
        <f t="array" ref="AA1763">SUMPRODUCT(LEN(H1763)-LEN(SUBSTITUTE(H1763,{"0";"1";"2";"3";"4";"5";"6";"7";"8";"9"},"")))</f>
        <v>3</v>
      </c>
      <c r="AC1763" t="str">
        <f t="shared" si="191"/>
        <v>Invalid Phone</v>
      </c>
      <c r="AD1763">
        <f t="shared" si="192"/>
        <v>1</v>
      </c>
      <c r="AE1763">
        <f t="shared" si="193"/>
        <v>0</v>
      </c>
      <c r="AF1763" t="str">
        <f t="shared" si="194"/>
        <v>No</v>
      </c>
      <c r="AG1763">
        <f t="shared" ca="1" si="195"/>
        <v>316</v>
      </c>
      <c r="AH1763" t="str">
        <f ca="1">IF(OR(V1763="",AG1763=""),"Yes",IF(AG1763&gt;Config!$B$41,"Yes","No"))</f>
        <v>No</v>
      </c>
    </row>
    <row r="1764" spans="1:34" x14ac:dyDescent="0.25">
      <c r="A1764" s="1" t="s">
        <v>13360</v>
      </c>
      <c r="B1764" s="1" t="s">
        <v>4909</v>
      </c>
      <c r="C1764" s="1" t="s">
        <v>1736</v>
      </c>
      <c r="D1764" s="1" t="s">
        <v>13361</v>
      </c>
      <c r="E1764" s="1" t="s">
        <v>34790</v>
      </c>
      <c r="F1764" s="1" t="s">
        <v>13362</v>
      </c>
      <c r="G1764" t="str">
        <f t="shared" si="189"/>
        <v>Valid</v>
      </c>
      <c r="H1764" s="1" t="s">
        <v>13363</v>
      </c>
      <c r="I1764" t="str" cm="1">
        <f t="array" ref="I1764">IF(OR(TRIM(H1764)="",ISNUMBER(SEARCH("#",H1764)),AA1764&lt;Config!$B$8,SUMPRODUCT(--ISNUMBER(SEARCH({"a";"b";"c";"d";"e";"f";"g";"h";"i";"j";"k";"l";"m";"n";"o";"p";"q";"r";"s";"t";"u";"v";"w";"x";"y";"z"},H1764)))&gt;0),"Invalid","Valid")</f>
        <v>Valid</v>
      </c>
      <c r="J1764" s="1" t="s">
        <v>13364</v>
      </c>
      <c r="K1764" s="1" t="s">
        <v>264</v>
      </c>
      <c r="L1764" s="1" t="s">
        <v>49</v>
      </c>
      <c r="M1764" s="1" t="s">
        <v>517</v>
      </c>
      <c r="N1764" s="1" t="s">
        <v>33819</v>
      </c>
      <c r="O1764" s="1" t="s">
        <v>180</v>
      </c>
      <c r="P1764" t="s">
        <v>53</v>
      </c>
      <c r="Q1764" s="1" t="s">
        <v>150</v>
      </c>
      <c r="R1764" s="1" t="s">
        <v>55</v>
      </c>
      <c r="S1764" s="1" t="s">
        <v>13365</v>
      </c>
      <c r="T1764" s="1" t="s">
        <v>13366</v>
      </c>
      <c r="U1764" s="1" t="s">
        <v>13367</v>
      </c>
      <c r="V1764" s="1" t="s">
        <v>8652</v>
      </c>
      <c r="W1764" s="1" t="s">
        <v>141</v>
      </c>
      <c r="X1764" t="str">
        <f t="shared" si="190"/>
        <v>Complete</v>
      </c>
      <c r="Y1764">
        <f>MAX(0,100-IF(G1764="Invalid",Config!$B$5,0)-IF(I1764="Invalid",Config!$B$6,0)-IF(X1764="Incomplete",Config!$B$7,0)-IF(AF1764="Yes",Config!$B$37,0))</f>
        <v>100</v>
      </c>
      <c r="Z1764" s="1">
        <f>IF(OR(TRIM(B1764)="",COUNTIF(Config!$B$15:$B$19,B1764)&gt;0),1,0)+IF(OR(TRIM(C1764)="",COUNTIF(Config!$B$15:$B$19,C1764)&gt;0),1,0)+IF(OR(TRIM(F1764)="",COUNTIF(Config!$B$15:$B$19,F1764)&gt;0),1,0)+IF(OR(TRIM(H1764)="",COUNTIF(Config!$B$15:$B$19,H1764)&gt;0),1,0)+IF(OR(TRIM(E1764)="",COUNTIF(Config!$B$15:$B$19,E1764)&gt;0),1,0)+IF(OR(TRIM(K1764)="",COUNTIF(Config!$B$15:$B$19,K1764)&gt;0),1,0)+IF(OR(TRIM(P1764)="",COUNTIF(Config!$B$15:$B$19,P1764)&gt;0),1,0)+IF(OR(TRIM(R1764)="",COUNTIF(Config!$B$15:$B$19,R1764)&gt;0),1,0)</f>
        <v>0</v>
      </c>
      <c r="AA1764" s="1" cm="1">
        <f t="array" ref="AA1764">SUMPRODUCT(LEN(H1764)-LEN(SUBSTITUTE(H1764,{"0";"1";"2";"3";"4";"5";"6";"7";"8";"9"},"")))</f>
        <v>10</v>
      </c>
      <c r="AC1764" t="str">
        <f t="shared" si="191"/>
        <v/>
      </c>
      <c r="AD1764">
        <f t="shared" si="192"/>
        <v>1</v>
      </c>
      <c r="AE1764">
        <f t="shared" si="193"/>
        <v>1</v>
      </c>
      <c r="AF1764" t="str">
        <f t="shared" si="194"/>
        <v>No</v>
      </c>
      <c r="AG1764">
        <f t="shared" ca="1" si="195"/>
        <v>481</v>
      </c>
      <c r="AH1764" t="str">
        <f ca="1">IF(OR(V1764="",AG1764=""),"Yes",IF(AG1764&gt;Config!$B$41,"Yes","No"))</f>
        <v>Yes</v>
      </c>
    </row>
    <row r="1765" spans="1:34" x14ac:dyDescent="0.25">
      <c r="A1765" s="1" t="s">
        <v>13368</v>
      </c>
      <c r="B1765" s="1" t="s">
        <v>851</v>
      </c>
      <c r="C1765" s="1" t="s">
        <v>273</v>
      </c>
      <c r="D1765" s="1" t="s">
        <v>8720</v>
      </c>
      <c r="E1765" s="1" t="s">
        <v>191</v>
      </c>
      <c r="F1765" s="1" t="s">
        <v>13369</v>
      </c>
      <c r="G1765" t="str">
        <f t="shared" si="189"/>
        <v>Valid</v>
      </c>
      <c r="H1765" s="1" t="s">
        <v>13370</v>
      </c>
      <c r="I1765" t="str" cm="1">
        <f t="array" ref="I1765">IF(OR(TRIM(H1765)="",ISNUMBER(SEARCH("#",H1765)),AA1765&lt;Config!$B$8,SUMPRODUCT(--ISNUMBER(SEARCH({"a";"b";"c";"d";"e";"f";"g";"h";"i";"j";"k";"l";"m";"n";"o";"p";"q";"r";"s";"t";"u";"v";"w";"x";"y";"z"},H1765)))&gt;0),"Invalid","Valid")</f>
        <v>Valid</v>
      </c>
      <c r="J1765" s="1" t="s">
        <v>13371</v>
      </c>
      <c r="K1765" s="1" t="s">
        <v>66</v>
      </c>
      <c r="L1765" s="1" t="s">
        <v>179</v>
      </c>
      <c r="M1765" s="1" t="s">
        <v>33827</v>
      </c>
      <c r="N1765" s="1" t="s">
        <v>713</v>
      </c>
      <c r="O1765" s="1" t="s">
        <v>180</v>
      </c>
      <c r="P1765" t="s">
        <v>53</v>
      </c>
      <c r="Q1765" s="1" t="s">
        <v>150</v>
      </c>
      <c r="R1765" s="1" t="s">
        <v>198</v>
      </c>
      <c r="S1765" s="1" t="s">
        <v>13372</v>
      </c>
      <c r="T1765" s="1" t="s">
        <v>13373</v>
      </c>
      <c r="U1765" s="1" t="s">
        <v>1066</v>
      </c>
      <c r="V1765" s="1" t="s">
        <v>140</v>
      </c>
      <c r="W1765" s="1" t="s">
        <v>141</v>
      </c>
      <c r="X1765" t="str">
        <f t="shared" si="190"/>
        <v>Complete</v>
      </c>
      <c r="Y1765">
        <f>MAX(0,100-IF(G1765="Invalid",Config!$B$5,0)-IF(I1765="Invalid",Config!$B$6,0)-IF(X1765="Incomplete",Config!$B$7,0)-IF(AF1765="Yes",Config!$B$37,0))</f>
        <v>100</v>
      </c>
      <c r="Z1765" s="1">
        <f>IF(OR(TRIM(B1765)="",COUNTIF(Config!$B$15:$B$19,B1765)&gt;0),1,0)+IF(OR(TRIM(C1765)="",COUNTIF(Config!$B$15:$B$19,C1765)&gt;0),1,0)+IF(OR(TRIM(F1765)="",COUNTIF(Config!$B$15:$B$19,F1765)&gt;0),1,0)+IF(OR(TRIM(H1765)="",COUNTIF(Config!$B$15:$B$19,H1765)&gt;0),1,0)+IF(OR(TRIM(E1765)="",COUNTIF(Config!$B$15:$B$19,E1765)&gt;0),1,0)+IF(OR(TRIM(K1765)="",COUNTIF(Config!$B$15:$B$19,K1765)&gt;0),1,0)+IF(OR(TRIM(P1765)="",COUNTIF(Config!$B$15:$B$19,P1765)&gt;0),1,0)+IF(OR(TRIM(R1765)="",COUNTIF(Config!$B$15:$B$19,R1765)&gt;0),1,0)</f>
        <v>0</v>
      </c>
      <c r="AA1765" s="1" cm="1">
        <f t="array" ref="AA1765">SUMPRODUCT(LEN(H1765)-LEN(SUBSTITUTE(H1765,{"0";"1";"2";"3";"4";"5";"6";"7";"8";"9"},"")))</f>
        <v>12</v>
      </c>
      <c r="AC1765" t="str">
        <f t="shared" si="191"/>
        <v/>
      </c>
      <c r="AD1765">
        <f t="shared" si="192"/>
        <v>1</v>
      </c>
      <c r="AE1765">
        <f t="shared" si="193"/>
        <v>1</v>
      </c>
      <c r="AF1765" t="str">
        <f t="shared" si="194"/>
        <v>No</v>
      </c>
      <c r="AG1765">
        <f t="shared" ca="1" si="195"/>
        <v>37</v>
      </c>
      <c r="AH1765" t="str">
        <f ca="1">IF(OR(V1765="",AG1765=""),"Yes",IF(AG1765&gt;Config!$B$41,"Yes","No"))</f>
        <v>No</v>
      </c>
    </row>
    <row r="1766" spans="1:34" x14ac:dyDescent="0.25">
      <c r="A1766" s="1" t="s">
        <v>13374</v>
      </c>
      <c r="B1766" s="1" t="s">
        <v>112</v>
      </c>
      <c r="C1766" s="1" t="s">
        <v>1339</v>
      </c>
      <c r="D1766" s="1" t="s">
        <v>13375</v>
      </c>
      <c r="E1766" s="1" t="s">
        <v>34791</v>
      </c>
      <c r="F1766" s="1" t="s">
        <v>13376</v>
      </c>
      <c r="G1766" t="str">
        <f t="shared" si="189"/>
        <v>Valid</v>
      </c>
      <c r="H1766" s="1" t="s">
        <v>13377</v>
      </c>
      <c r="I1766" t="str" cm="1">
        <f t="array" ref="I1766">IF(OR(TRIM(H1766)="",ISNUMBER(SEARCH("#",H1766)),AA1766&lt;Config!$B$8,SUMPRODUCT(--ISNUMBER(SEARCH({"a";"b";"c";"d";"e";"f";"g";"h";"i";"j";"k";"l";"m";"n";"o";"p";"q";"r";"s";"t";"u";"v";"w";"x";"y";"z"},H1766)))&gt;0),"Invalid","Valid")</f>
        <v>Valid</v>
      </c>
      <c r="J1766" s="1" t="s">
        <v>13378</v>
      </c>
      <c r="K1766" s="1" t="s">
        <v>504</v>
      </c>
      <c r="L1766" s="1" t="s">
        <v>179</v>
      </c>
      <c r="M1766" s="1" t="s">
        <v>462</v>
      </c>
      <c r="N1766" s="1" t="s">
        <v>68</v>
      </c>
      <c r="O1766" s="1" t="s">
        <v>180</v>
      </c>
      <c r="P1766" t="s">
        <v>53</v>
      </c>
      <c r="Q1766" s="1" t="s">
        <v>197</v>
      </c>
      <c r="R1766" s="1" t="s">
        <v>288</v>
      </c>
      <c r="S1766" s="1" t="s">
        <v>13379</v>
      </c>
      <c r="T1766" s="1" t="s">
        <v>13380</v>
      </c>
      <c r="U1766" s="1" t="s">
        <v>7270</v>
      </c>
      <c r="V1766" s="1" t="s">
        <v>13381</v>
      </c>
      <c r="W1766" s="1" t="s">
        <v>125</v>
      </c>
      <c r="X1766" t="str">
        <f t="shared" si="190"/>
        <v>Complete</v>
      </c>
      <c r="Y1766">
        <f>MAX(0,100-IF(G1766="Invalid",Config!$B$5,0)-IF(I1766="Invalid",Config!$B$6,0)-IF(X1766="Incomplete",Config!$B$7,0)-IF(AF1766="Yes",Config!$B$37,0))</f>
        <v>100</v>
      </c>
      <c r="Z1766" s="1">
        <f>IF(OR(TRIM(B1766)="",COUNTIF(Config!$B$15:$B$19,B1766)&gt;0),1,0)+IF(OR(TRIM(C1766)="",COUNTIF(Config!$B$15:$B$19,C1766)&gt;0),1,0)+IF(OR(TRIM(F1766)="",COUNTIF(Config!$B$15:$B$19,F1766)&gt;0),1,0)+IF(OR(TRIM(H1766)="",COUNTIF(Config!$B$15:$B$19,H1766)&gt;0),1,0)+IF(OR(TRIM(E1766)="",COUNTIF(Config!$B$15:$B$19,E1766)&gt;0),1,0)+IF(OR(TRIM(K1766)="",COUNTIF(Config!$B$15:$B$19,K1766)&gt;0),1,0)+IF(OR(TRIM(P1766)="",COUNTIF(Config!$B$15:$B$19,P1766)&gt;0),1,0)+IF(OR(TRIM(R1766)="",COUNTIF(Config!$B$15:$B$19,R1766)&gt;0),1,0)</f>
        <v>0</v>
      </c>
      <c r="AA1766" s="1" cm="1">
        <f t="array" ref="AA1766">SUMPRODUCT(LEN(H1766)-LEN(SUBSTITUTE(H1766,{"0";"1";"2";"3";"4";"5";"6";"7";"8";"9"},"")))</f>
        <v>12</v>
      </c>
      <c r="AC1766" t="str">
        <f t="shared" si="191"/>
        <v/>
      </c>
      <c r="AD1766">
        <f t="shared" si="192"/>
        <v>1</v>
      </c>
      <c r="AE1766">
        <f t="shared" si="193"/>
        <v>1</v>
      </c>
      <c r="AF1766" t="str">
        <f t="shared" si="194"/>
        <v>No</v>
      </c>
      <c r="AG1766">
        <f t="shared" ca="1" si="195"/>
        <v>451</v>
      </c>
      <c r="AH1766" t="str">
        <f ca="1">IF(OR(V1766="",AG1766=""),"Yes",IF(AG1766&gt;Config!$B$41,"Yes","No"))</f>
        <v>Yes</v>
      </c>
    </row>
    <row r="1767" spans="1:34" x14ac:dyDescent="0.25">
      <c r="A1767" s="1" t="s">
        <v>13382</v>
      </c>
      <c r="B1767" s="1" t="s">
        <v>765</v>
      </c>
      <c r="C1767" s="1" t="s">
        <v>245</v>
      </c>
      <c r="D1767" s="1" t="s">
        <v>10559</v>
      </c>
      <c r="E1767" s="1" t="s">
        <v>310</v>
      </c>
      <c r="F1767" s="1" t="s">
        <v>13383</v>
      </c>
      <c r="G1767" t="str">
        <f t="shared" si="189"/>
        <v>Valid</v>
      </c>
      <c r="H1767" s="1" t="s">
        <v>13384</v>
      </c>
      <c r="I1767" t="str" cm="1">
        <f t="array" ref="I1767">IF(OR(TRIM(H1767)="",ISNUMBER(SEARCH("#",H1767)),AA1767&lt;Config!$B$8,SUMPRODUCT(--ISNUMBER(SEARCH({"a";"b";"c";"d";"e";"f";"g";"h";"i";"j";"k";"l";"m";"n";"o";"p";"q";"r";"s";"t";"u";"v";"w";"x";"y";"z"},H1767)))&gt;0),"Invalid","Valid")</f>
        <v>Valid</v>
      </c>
      <c r="J1767" s="1" t="s">
        <v>13385</v>
      </c>
      <c r="K1767" s="1" t="s">
        <v>369</v>
      </c>
      <c r="L1767" s="1" t="s">
        <v>49</v>
      </c>
      <c r="M1767" s="1" t="s">
        <v>118</v>
      </c>
      <c r="N1767" s="1" t="s">
        <v>86</v>
      </c>
      <c r="O1767" s="1" t="s">
        <v>32</v>
      </c>
      <c r="P1767" t="s">
        <v>518</v>
      </c>
      <c r="Q1767" s="1" t="s">
        <v>316</v>
      </c>
      <c r="R1767" s="1" t="s">
        <v>663</v>
      </c>
      <c r="S1767" s="1" t="s">
        <v>182</v>
      </c>
      <c r="T1767" s="1" t="s">
        <v>13386</v>
      </c>
      <c r="U1767" s="1" t="s">
        <v>1300</v>
      </c>
      <c r="V1767" s="1" t="s">
        <v>1058</v>
      </c>
      <c r="W1767" s="1" t="s">
        <v>384</v>
      </c>
      <c r="X1767" t="str">
        <f t="shared" si="190"/>
        <v>Complete</v>
      </c>
      <c r="Y1767">
        <f>MAX(0,100-IF(G1767="Invalid",Config!$B$5,0)-IF(I1767="Invalid",Config!$B$6,0)-IF(X1767="Incomplete",Config!$B$7,0)-IF(AF1767="Yes",Config!$B$37,0))</f>
        <v>75</v>
      </c>
      <c r="Z1767" s="1">
        <f>IF(OR(TRIM(B1767)="",COUNTIF(Config!$B$15:$B$19,B1767)&gt;0),1,0)+IF(OR(TRIM(C1767)="",COUNTIF(Config!$B$15:$B$19,C1767)&gt;0),1,0)+IF(OR(TRIM(F1767)="",COUNTIF(Config!$B$15:$B$19,F1767)&gt;0),1,0)+IF(OR(TRIM(H1767)="",COUNTIF(Config!$B$15:$B$19,H1767)&gt;0),1,0)+IF(OR(TRIM(E1767)="",COUNTIF(Config!$B$15:$B$19,E1767)&gt;0),1,0)+IF(OR(TRIM(K1767)="",COUNTIF(Config!$B$15:$B$19,K1767)&gt;0),1,0)+IF(OR(TRIM(P1767)="",COUNTIF(Config!$B$15:$B$19,P1767)&gt;0),1,0)+IF(OR(TRIM(R1767)="",COUNTIF(Config!$B$15:$B$19,R1767)&gt;0),1,0)</f>
        <v>0</v>
      </c>
      <c r="AA1767" s="1" cm="1">
        <f t="array" ref="AA1767">SUMPRODUCT(LEN(H1767)-LEN(SUBSTITUTE(H1767,{"0";"1";"2";"3";"4";"5";"6";"7";"8";"9"},"")))</f>
        <v>10</v>
      </c>
      <c r="AC1767" t="str">
        <f t="shared" si="191"/>
        <v>Potential Duplicate</v>
      </c>
      <c r="AD1767">
        <f t="shared" si="192"/>
        <v>2</v>
      </c>
      <c r="AE1767">
        <f t="shared" si="193"/>
        <v>2</v>
      </c>
      <c r="AF1767" t="str">
        <f t="shared" si="194"/>
        <v>Yes</v>
      </c>
      <c r="AG1767">
        <f t="shared" ca="1" si="195"/>
        <v>128</v>
      </c>
      <c r="AH1767" t="str">
        <f ca="1">IF(OR(V1767="",AG1767=""),"Yes",IF(AG1767&gt;Config!$B$41,"Yes","No"))</f>
        <v>No</v>
      </c>
    </row>
    <row r="1768" spans="1:34" x14ac:dyDescent="0.25">
      <c r="A1768" s="1" t="s">
        <v>13387</v>
      </c>
      <c r="B1768" s="1" t="s">
        <v>33815</v>
      </c>
      <c r="C1768" s="1" t="s">
        <v>598</v>
      </c>
      <c r="D1768" s="1" t="s">
        <v>598</v>
      </c>
      <c r="E1768" s="1" t="s">
        <v>34792</v>
      </c>
      <c r="F1768" s="1" t="s">
        <v>13388</v>
      </c>
      <c r="G1768" t="str">
        <f t="shared" si="189"/>
        <v>Valid</v>
      </c>
      <c r="H1768" s="1" t="s">
        <v>13389</v>
      </c>
      <c r="I1768" t="str" cm="1">
        <f t="array" ref="I1768">IF(OR(TRIM(H1768)="",ISNUMBER(SEARCH("#",H1768)),AA1768&lt;Config!$B$8,SUMPRODUCT(--ISNUMBER(SEARCH({"a";"b";"c";"d";"e";"f";"g";"h";"i";"j";"k";"l";"m";"n";"o";"p";"q";"r";"s";"t";"u";"v";"w";"x";"y";"z"},H1768)))&gt;0),"Invalid","Valid")</f>
        <v>Valid</v>
      </c>
      <c r="J1768" s="1" t="s">
        <v>13390</v>
      </c>
      <c r="K1768" s="1" t="s">
        <v>147</v>
      </c>
      <c r="L1768" s="1" t="s">
        <v>49</v>
      </c>
      <c r="M1768" s="1" t="s">
        <v>33827</v>
      </c>
      <c r="N1768" s="1" t="s">
        <v>51</v>
      </c>
      <c r="O1768" s="1" t="s">
        <v>196</v>
      </c>
      <c r="P1768" t="s">
        <v>104</v>
      </c>
      <c r="Q1768" s="1" t="s">
        <v>732</v>
      </c>
      <c r="R1768" s="1" t="s">
        <v>833</v>
      </c>
      <c r="S1768" s="1" t="s">
        <v>9216</v>
      </c>
      <c r="T1768" s="1" t="s">
        <v>13391</v>
      </c>
      <c r="U1768" s="1" t="s">
        <v>13392</v>
      </c>
      <c r="V1768" s="1" t="s">
        <v>1050</v>
      </c>
      <c r="W1768" s="1" t="s">
        <v>202</v>
      </c>
      <c r="X1768" t="str">
        <f t="shared" si="190"/>
        <v>Incomplete</v>
      </c>
      <c r="Y1768">
        <f>MAX(0,100-IF(G1768="Invalid",Config!$B$5,0)-IF(I1768="Invalid",Config!$B$6,0)-IF(X1768="Incomplete",Config!$B$7,0)-IF(AF1768="Yes",Config!$B$37,0))</f>
        <v>60</v>
      </c>
      <c r="Z1768" s="1">
        <f>IF(OR(TRIM(B1768)="",COUNTIF(Config!$B$15:$B$19,B1768)&gt;0),1,0)+IF(OR(TRIM(C1768)="",COUNTIF(Config!$B$15:$B$19,C1768)&gt;0),1,0)+IF(OR(TRIM(F1768)="",COUNTIF(Config!$B$15:$B$19,F1768)&gt;0),1,0)+IF(OR(TRIM(H1768)="",COUNTIF(Config!$B$15:$B$19,H1768)&gt;0),1,0)+IF(OR(TRIM(E1768)="",COUNTIF(Config!$B$15:$B$19,E1768)&gt;0),1,0)+IF(OR(TRIM(K1768)="",COUNTIF(Config!$B$15:$B$19,K1768)&gt;0),1,0)+IF(OR(TRIM(P1768)="",COUNTIF(Config!$B$15:$B$19,P1768)&gt;0),1,0)+IF(OR(TRIM(R1768)="",COUNTIF(Config!$B$15:$B$19,R1768)&gt;0),1,0)</f>
        <v>1</v>
      </c>
      <c r="AA1768" s="1" cm="1">
        <f t="array" ref="AA1768">SUMPRODUCT(LEN(H1768)-LEN(SUBSTITUTE(H1768,{"0";"1";"2";"3";"4";"5";"6";"7";"8";"9"},"")))</f>
        <v>11</v>
      </c>
      <c r="AC1768" t="str">
        <f t="shared" si="191"/>
        <v>Incomplete Profile</v>
      </c>
      <c r="AD1768">
        <f t="shared" si="192"/>
        <v>1</v>
      </c>
      <c r="AE1768">
        <f t="shared" si="193"/>
        <v>1</v>
      </c>
      <c r="AF1768" t="str">
        <f t="shared" si="194"/>
        <v>No</v>
      </c>
      <c r="AG1768">
        <f t="shared" ca="1" si="195"/>
        <v>37</v>
      </c>
      <c r="AH1768" t="str">
        <f ca="1">IF(OR(V1768="",AG1768=""),"Yes",IF(AG1768&gt;Config!$B$41,"Yes","No"))</f>
        <v>No</v>
      </c>
    </row>
    <row r="1769" spans="1:34" x14ac:dyDescent="0.25">
      <c r="A1769" s="1" t="s">
        <v>13393</v>
      </c>
      <c r="B1769" s="1" t="s">
        <v>765</v>
      </c>
      <c r="C1769" s="1" t="s">
        <v>566</v>
      </c>
      <c r="D1769" s="1" t="s">
        <v>3703</v>
      </c>
      <c r="E1769" s="1" t="s">
        <v>34079</v>
      </c>
      <c r="F1769" s="1" t="s">
        <v>3704</v>
      </c>
      <c r="G1769" t="str">
        <f t="shared" si="189"/>
        <v>Valid</v>
      </c>
      <c r="H1769" s="1" t="s">
        <v>13394</v>
      </c>
      <c r="I1769" t="str" cm="1">
        <f t="array" ref="I1769">IF(OR(TRIM(H1769)="",ISNUMBER(SEARCH("#",H1769)),AA1769&lt;Config!$B$8,SUMPRODUCT(--ISNUMBER(SEARCH({"a";"b";"c";"d";"e";"f";"g";"h";"i";"j";"k";"l";"m";"n";"o";"p";"q";"r";"s";"t";"u";"v";"w";"x";"y";"z"},H1769)))&gt;0),"Invalid","Valid")</f>
        <v>Valid</v>
      </c>
      <c r="J1769" s="1" t="s">
        <v>3706</v>
      </c>
      <c r="K1769" s="1" t="s">
        <v>369</v>
      </c>
      <c r="L1769" s="1" t="s">
        <v>450</v>
      </c>
      <c r="M1769" s="1" t="s">
        <v>85</v>
      </c>
      <c r="N1769" s="1" t="s">
        <v>33819</v>
      </c>
      <c r="O1769" s="1" t="s">
        <v>149</v>
      </c>
      <c r="P1769" t="s">
        <v>53</v>
      </c>
      <c r="Q1769" s="1" t="s">
        <v>197</v>
      </c>
      <c r="R1769" s="1" t="s">
        <v>55</v>
      </c>
      <c r="S1769" s="1" t="s">
        <v>3707</v>
      </c>
      <c r="T1769" s="1" t="s">
        <v>3708</v>
      </c>
      <c r="U1769" s="1" t="s">
        <v>3709</v>
      </c>
      <c r="V1769" s="1" t="s">
        <v>2191</v>
      </c>
      <c r="W1769" s="1" t="s">
        <v>141</v>
      </c>
      <c r="X1769" t="str">
        <f t="shared" si="190"/>
        <v>Complete</v>
      </c>
      <c r="Y1769">
        <f>MAX(0,100-IF(G1769="Invalid",Config!$B$5,0)-IF(I1769="Invalid",Config!$B$6,0)-IF(X1769="Incomplete",Config!$B$7,0)-IF(AF1769="Yes",Config!$B$37,0))</f>
        <v>75</v>
      </c>
      <c r="Z1769" s="1">
        <f>IF(OR(TRIM(B1769)="",COUNTIF(Config!$B$15:$B$19,B1769)&gt;0),1,0)+IF(OR(TRIM(C1769)="",COUNTIF(Config!$B$15:$B$19,C1769)&gt;0),1,0)+IF(OR(TRIM(F1769)="",COUNTIF(Config!$B$15:$B$19,F1769)&gt;0),1,0)+IF(OR(TRIM(H1769)="",COUNTIF(Config!$B$15:$B$19,H1769)&gt;0),1,0)+IF(OR(TRIM(E1769)="",COUNTIF(Config!$B$15:$B$19,E1769)&gt;0),1,0)+IF(OR(TRIM(K1769)="",COUNTIF(Config!$B$15:$B$19,K1769)&gt;0),1,0)+IF(OR(TRIM(P1769)="",COUNTIF(Config!$B$15:$B$19,P1769)&gt;0),1,0)+IF(OR(TRIM(R1769)="",COUNTIF(Config!$B$15:$B$19,R1769)&gt;0),1,0)</f>
        <v>0</v>
      </c>
      <c r="AA1769" s="1" cm="1">
        <f t="array" ref="AA1769">SUMPRODUCT(LEN(H1769)-LEN(SUBSTITUTE(H1769,{"0";"1";"2";"3";"4";"5";"6";"7";"8";"9"},"")))</f>
        <v>12</v>
      </c>
      <c r="AC1769" t="str">
        <f t="shared" si="191"/>
        <v>Potential Duplicate</v>
      </c>
      <c r="AD1769">
        <f t="shared" si="192"/>
        <v>2</v>
      </c>
      <c r="AE1769">
        <f t="shared" si="193"/>
        <v>1</v>
      </c>
      <c r="AF1769" t="str">
        <f t="shared" si="194"/>
        <v>Yes</v>
      </c>
      <c r="AG1769">
        <f t="shared" ca="1" si="195"/>
        <v>70</v>
      </c>
      <c r="AH1769" t="str">
        <f ca="1">IF(OR(V1769="",AG1769=""),"Yes",IF(AG1769&gt;Config!$B$41,"Yes","No"))</f>
        <v>No</v>
      </c>
    </row>
    <row r="1770" spans="1:34" x14ac:dyDescent="0.25">
      <c r="A1770" s="1" t="s">
        <v>13395</v>
      </c>
      <c r="B1770" s="1" t="s">
        <v>272</v>
      </c>
      <c r="C1770" s="1" t="s">
        <v>33815</v>
      </c>
      <c r="D1770" s="1" t="s">
        <v>272</v>
      </c>
      <c r="E1770" s="1" t="s">
        <v>477</v>
      </c>
      <c r="F1770" s="1" t="s">
        <v>13396</v>
      </c>
      <c r="G1770" t="str">
        <f t="shared" si="189"/>
        <v>Valid</v>
      </c>
      <c r="H1770" s="1" t="s">
        <v>13397</v>
      </c>
      <c r="I1770" t="str" cm="1">
        <f t="array" ref="I1770">IF(OR(TRIM(H1770)="",ISNUMBER(SEARCH("#",H1770)),AA1770&lt;Config!$B$8,SUMPRODUCT(--ISNUMBER(SEARCH({"a";"b";"c";"d";"e";"f";"g";"h";"i";"j";"k";"l";"m";"n";"o";"p";"q";"r";"s";"t";"u";"v";"w";"x";"y";"z"},H1770)))&gt;0),"Invalid","Valid")</f>
        <v>Valid</v>
      </c>
      <c r="J1770" s="1" t="s">
        <v>13398</v>
      </c>
      <c r="K1770" s="1" t="s">
        <v>1001</v>
      </c>
      <c r="L1770" s="1" t="s">
        <v>102</v>
      </c>
      <c r="M1770" s="1" t="s">
        <v>85</v>
      </c>
      <c r="N1770" s="1" t="s">
        <v>211</v>
      </c>
      <c r="O1770" s="1" t="s">
        <v>149</v>
      </c>
      <c r="P1770" t="s">
        <v>33</v>
      </c>
      <c r="Q1770" s="1" t="s">
        <v>1099</v>
      </c>
      <c r="R1770" s="1" t="s">
        <v>35</v>
      </c>
      <c r="S1770" s="1" t="s">
        <v>13399</v>
      </c>
      <c r="T1770" s="1" t="s">
        <v>13400</v>
      </c>
      <c r="U1770" s="1" t="s">
        <v>4685</v>
      </c>
      <c r="V1770" s="1" t="s">
        <v>13401</v>
      </c>
      <c r="W1770" s="1" t="s">
        <v>384</v>
      </c>
      <c r="X1770" t="str">
        <f t="shared" si="190"/>
        <v>Incomplete</v>
      </c>
      <c r="Y1770">
        <f>MAX(0,100-IF(G1770="Invalid",Config!$B$5,0)-IF(I1770="Invalid",Config!$B$6,0)-IF(X1770="Incomplete",Config!$B$7,0)-IF(AF1770="Yes",Config!$B$37,0))</f>
        <v>60</v>
      </c>
      <c r="Z1770" s="1">
        <f>IF(OR(TRIM(B1770)="",COUNTIF(Config!$B$15:$B$19,B1770)&gt;0),1,0)+IF(OR(TRIM(C1770)="",COUNTIF(Config!$B$15:$B$19,C1770)&gt;0),1,0)+IF(OR(TRIM(F1770)="",COUNTIF(Config!$B$15:$B$19,F1770)&gt;0),1,0)+IF(OR(TRIM(H1770)="",COUNTIF(Config!$B$15:$B$19,H1770)&gt;0),1,0)+IF(OR(TRIM(E1770)="",COUNTIF(Config!$B$15:$B$19,E1770)&gt;0),1,0)+IF(OR(TRIM(K1770)="",COUNTIF(Config!$B$15:$B$19,K1770)&gt;0),1,0)+IF(OR(TRIM(P1770)="",COUNTIF(Config!$B$15:$B$19,P1770)&gt;0),1,0)+IF(OR(TRIM(R1770)="",COUNTIF(Config!$B$15:$B$19,R1770)&gt;0),1,0)</f>
        <v>1</v>
      </c>
      <c r="AA1770" s="1" cm="1">
        <f t="array" ref="AA1770">SUMPRODUCT(LEN(H1770)-LEN(SUBSTITUTE(H1770,{"0";"1";"2";"3";"4";"5";"6";"7";"8";"9"},"")))</f>
        <v>10</v>
      </c>
      <c r="AC1770" t="str">
        <f t="shared" si="191"/>
        <v>Incomplete Profile</v>
      </c>
      <c r="AD1770">
        <f t="shared" si="192"/>
        <v>1</v>
      </c>
      <c r="AE1770">
        <f t="shared" si="193"/>
        <v>1</v>
      </c>
      <c r="AF1770" t="str">
        <f t="shared" si="194"/>
        <v>No</v>
      </c>
      <c r="AG1770">
        <f t="shared" ca="1" si="195"/>
        <v>209</v>
      </c>
      <c r="AH1770" t="str">
        <f ca="1">IF(OR(V1770="",AG1770=""),"Yes",IF(AG1770&gt;Config!$B$41,"Yes","No"))</f>
        <v>No</v>
      </c>
    </row>
    <row r="1771" spans="1:34" x14ac:dyDescent="0.25">
      <c r="A1771" s="1" t="s">
        <v>13402</v>
      </c>
      <c r="B1771" s="1" t="s">
        <v>851</v>
      </c>
      <c r="C1771" s="1" t="s">
        <v>1496</v>
      </c>
      <c r="D1771" s="1" t="s">
        <v>13403</v>
      </c>
      <c r="E1771" s="1" t="s">
        <v>34629</v>
      </c>
      <c r="F1771" s="1" t="s">
        <v>13404</v>
      </c>
      <c r="G1771" t="str">
        <f t="shared" si="189"/>
        <v>Valid</v>
      </c>
      <c r="H1771" s="1" t="s">
        <v>950</v>
      </c>
      <c r="I1771" t="str" cm="1">
        <f t="array" ref="I1771">IF(OR(TRIM(H1771)="",ISNUMBER(SEARCH("#",H1771)),AA1771&lt;Config!$B$8,SUMPRODUCT(--ISNUMBER(SEARCH({"a";"b";"c";"d";"e";"f";"g";"h";"i";"j";"k";"l";"m";"n";"o";"p";"q";"r";"s";"t";"u";"v";"w";"x";"y";"z"},H1771)))&gt;0),"Invalid","Valid")</f>
        <v>Invalid</v>
      </c>
      <c r="J1771" s="1" t="s">
        <v>13405</v>
      </c>
      <c r="K1771" s="1" t="s">
        <v>425</v>
      </c>
      <c r="L1771" s="1" t="s">
        <v>49</v>
      </c>
      <c r="M1771" s="1" t="s">
        <v>165</v>
      </c>
      <c r="N1771" s="1" t="s">
        <v>437</v>
      </c>
      <c r="O1771" s="1" t="s">
        <v>52</v>
      </c>
      <c r="P1771" t="s">
        <v>53</v>
      </c>
      <c r="Q1771" s="1" t="s">
        <v>54</v>
      </c>
      <c r="R1771" s="1" t="s">
        <v>150</v>
      </c>
      <c r="S1771" s="1" t="s">
        <v>13406</v>
      </c>
      <c r="T1771" s="1" t="s">
        <v>13407</v>
      </c>
      <c r="U1771" s="1" t="s">
        <v>7241</v>
      </c>
      <c r="V1771" s="1" t="s">
        <v>1050</v>
      </c>
      <c r="W1771" s="1" t="s">
        <v>384</v>
      </c>
      <c r="X1771" t="str">
        <f t="shared" si="190"/>
        <v>Complete</v>
      </c>
      <c r="Y1771">
        <f>MAX(0,100-IF(G1771="Invalid",Config!$B$5,0)-IF(I1771="Invalid",Config!$B$6,0)-IF(X1771="Incomplete",Config!$B$7,0)-IF(AF1771="Yes",Config!$B$37,0))</f>
        <v>80</v>
      </c>
      <c r="Z1771" s="1">
        <f>IF(OR(TRIM(B1771)="",COUNTIF(Config!$B$15:$B$19,B1771)&gt;0),1,0)+IF(OR(TRIM(C1771)="",COUNTIF(Config!$B$15:$B$19,C1771)&gt;0),1,0)+IF(OR(TRIM(F1771)="",COUNTIF(Config!$B$15:$B$19,F1771)&gt;0),1,0)+IF(OR(TRIM(H1771)="",COUNTIF(Config!$B$15:$B$19,H1771)&gt;0),1,0)+IF(OR(TRIM(E1771)="",COUNTIF(Config!$B$15:$B$19,E1771)&gt;0),1,0)+IF(OR(TRIM(K1771)="",COUNTIF(Config!$B$15:$B$19,K1771)&gt;0),1,0)+IF(OR(TRIM(P1771)="",COUNTIF(Config!$B$15:$B$19,P1771)&gt;0),1,0)+IF(OR(TRIM(R1771)="",COUNTIF(Config!$B$15:$B$19,R1771)&gt;0),1,0)</f>
        <v>0</v>
      </c>
      <c r="AA1771" s="1" cm="1">
        <f t="array" ref="AA1771">SUMPRODUCT(LEN(H1771)-LEN(SUBSTITUTE(H1771,{"0";"1";"2";"3";"4";"5";"6";"7";"8";"9"},"")))</f>
        <v>5</v>
      </c>
      <c r="AC1771" t="str">
        <f t="shared" si="191"/>
        <v>Invalid Phone</v>
      </c>
      <c r="AD1771">
        <f t="shared" si="192"/>
        <v>1</v>
      </c>
      <c r="AE1771">
        <f t="shared" si="193"/>
        <v>0</v>
      </c>
      <c r="AF1771" t="str">
        <f t="shared" si="194"/>
        <v>No</v>
      </c>
      <c r="AG1771">
        <f t="shared" ca="1" si="195"/>
        <v>37</v>
      </c>
      <c r="AH1771" t="str">
        <f ca="1">IF(OR(V1771="",AG1771=""),"Yes",IF(AG1771&gt;Config!$B$41,"Yes","No"))</f>
        <v>No</v>
      </c>
    </row>
    <row r="1772" spans="1:34" x14ac:dyDescent="0.25">
      <c r="A1772" s="1" t="s">
        <v>13408</v>
      </c>
      <c r="B1772" s="1" t="s">
        <v>409</v>
      </c>
      <c r="C1772" s="1" t="s">
        <v>157</v>
      </c>
      <c r="D1772" s="1" t="s">
        <v>13409</v>
      </c>
      <c r="E1772" s="1" t="s">
        <v>34286</v>
      </c>
      <c r="F1772" s="1" t="s">
        <v>13410</v>
      </c>
      <c r="G1772" t="str">
        <f t="shared" si="189"/>
        <v>Valid</v>
      </c>
      <c r="H1772" s="1" t="s">
        <v>13411</v>
      </c>
      <c r="I1772" t="str" cm="1">
        <f t="array" ref="I1772">IF(OR(TRIM(H1772)="",ISNUMBER(SEARCH("#",H1772)),AA1772&lt;Config!$B$8,SUMPRODUCT(--ISNUMBER(SEARCH({"a";"b";"c";"d";"e";"f";"g";"h";"i";"j";"k";"l";"m";"n";"o";"p";"q";"r";"s";"t";"u";"v";"w";"x";"y";"z"},H1772)))&gt;0),"Invalid","Valid")</f>
        <v>Valid</v>
      </c>
      <c r="J1772" s="1" t="s">
        <v>13412</v>
      </c>
      <c r="K1772" s="1" t="s">
        <v>178</v>
      </c>
      <c r="L1772" s="1" t="s">
        <v>265</v>
      </c>
      <c r="M1772" s="1" t="s">
        <v>391</v>
      </c>
      <c r="N1772" s="1" t="s">
        <v>211</v>
      </c>
      <c r="O1772" s="1" t="s">
        <v>196</v>
      </c>
      <c r="P1772" t="s">
        <v>236</v>
      </c>
      <c r="Q1772" s="1" t="s">
        <v>238</v>
      </c>
      <c r="R1772" s="1" t="s">
        <v>237</v>
      </c>
      <c r="S1772" s="1" t="s">
        <v>13413</v>
      </c>
      <c r="T1772" s="1" t="s">
        <v>13414</v>
      </c>
      <c r="U1772" s="1" t="s">
        <v>1813</v>
      </c>
      <c r="V1772" s="1" t="s">
        <v>2880</v>
      </c>
      <c r="W1772" s="1" t="s">
        <v>33823</v>
      </c>
      <c r="X1772" t="str">
        <f t="shared" si="190"/>
        <v>Complete</v>
      </c>
      <c r="Y1772">
        <f>MAX(0,100-IF(G1772="Invalid",Config!$B$5,0)-IF(I1772="Invalid",Config!$B$6,0)-IF(X1772="Incomplete",Config!$B$7,0)-IF(AF1772="Yes",Config!$B$37,0))</f>
        <v>100</v>
      </c>
      <c r="Z1772" s="1">
        <f>IF(OR(TRIM(B1772)="",COUNTIF(Config!$B$15:$B$19,B1772)&gt;0),1,0)+IF(OR(TRIM(C1772)="",COUNTIF(Config!$B$15:$B$19,C1772)&gt;0),1,0)+IF(OR(TRIM(F1772)="",COUNTIF(Config!$B$15:$B$19,F1772)&gt;0),1,0)+IF(OR(TRIM(H1772)="",COUNTIF(Config!$B$15:$B$19,H1772)&gt;0),1,0)+IF(OR(TRIM(E1772)="",COUNTIF(Config!$B$15:$B$19,E1772)&gt;0),1,0)+IF(OR(TRIM(K1772)="",COUNTIF(Config!$B$15:$B$19,K1772)&gt;0),1,0)+IF(OR(TRIM(P1772)="",COUNTIF(Config!$B$15:$B$19,P1772)&gt;0),1,0)+IF(OR(TRIM(R1772)="",COUNTIF(Config!$B$15:$B$19,R1772)&gt;0),1,0)</f>
        <v>0</v>
      </c>
      <c r="AA1772" s="1" cm="1">
        <f t="array" ref="AA1772">SUMPRODUCT(LEN(H1772)-LEN(SUBSTITUTE(H1772,{"0";"1";"2";"3";"4";"5";"6";"7";"8";"9"},"")))</f>
        <v>12</v>
      </c>
      <c r="AC1772" t="str">
        <f t="shared" si="191"/>
        <v/>
      </c>
      <c r="AD1772">
        <f t="shared" si="192"/>
        <v>1</v>
      </c>
      <c r="AE1772">
        <f t="shared" si="193"/>
        <v>1</v>
      </c>
      <c r="AF1772" t="str">
        <f t="shared" si="194"/>
        <v>No</v>
      </c>
      <c r="AG1772">
        <f t="shared" ca="1" si="195"/>
        <v>448</v>
      </c>
      <c r="AH1772" t="str">
        <f ca="1">IF(OR(V1772="",AG1772=""),"Yes",IF(AG1772&gt;Config!$B$41,"Yes","No"))</f>
        <v>Yes</v>
      </c>
    </row>
    <row r="1773" spans="1:34" x14ac:dyDescent="0.25">
      <c r="A1773" s="1" t="s">
        <v>13415</v>
      </c>
      <c r="B1773" s="1" t="s">
        <v>2033</v>
      </c>
      <c r="C1773" s="1" t="s">
        <v>499</v>
      </c>
      <c r="D1773" s="1" t="s">
        <v>13416</v>
      </c>
      <c r="E1773" s="1" t="s">
        <v>34793</v>
      </c>
      <c r="F1773" s="1" t="s">
        <v>13417</v>
      </c>
      <c r="G1773" t="str">
        <f t="shared" si="189"/>
        <v>Valid</v>
      </c>
      <c r="H1773" s="1" t="s">
        <v>13418</v>
      </c>
      <c r="I1773" t="str" cm="1">
        <f t="array" ref="I1773">IF(OR(TRIM(H1773)="",ISNUMBER(SEARCH("#",H1773)),AA1773&lt;Config!$B$8,SUMPRODUCT(--ISNUMBER(SEARCH({"a";"b";"c";"d";"e";"f";"g";"h";"i";"j";"k";"l";"m";"n";"o";"p";"q";"r";"s";"t";"u";"v";"w";"x";"y";"z"},H1773)))&gt;0),"Invalid","Valid")</f>
        <v>Valid</v>
      </c>
      <c r="J1773" s="1" t="s">
        <v>13419</v>
      </c>
      <c r="K1773" s="1" t="s">
        <v>195</v>
      </c>
      <c r="L1773" s="1" t="s">
        <v>84</v>
      </c>
      <c r="M1773" s="1" t="s">
        <v>462</v>
      </c>
      <c r="N1773" s="1" t="s">
        <v>713</v>
      </c>
      <c r="O1773" s="1" t="s">
        <v>52</v>
      </c>
      <c r="P1773" t="s">
        <v>53</v>
      </c>
      <c r="Q1773" s="1" t="s">
        <v>197</v>
      </c>
      <c r="R1773" s="1" t="s">
        <v>198</v>
      </c>
      <c r="S1773" s="1" t="s">
        <v>13420</v>
      </c>
      <c r="T1773" s="1" t="s">
        <v>13421</v>
      </c>
      <c r="U1773" s="1" t="s">
        <v>5130</v>
      </c>
      <c r="V1773" s="1" t="s">
        <v>140</v>
      </c>
      <c r="W1773" s="1" t="s">
        <v>293</v>
      </c>
      <c r="X1773" t="str">
        <f t="shared" si="190"/>
        <v>Complete</v>
      </c>
      <c r="Y1773">
        <f>MAX(0,100-IF(G1773="Invalid",Config!$B$5,0)-IF(I1773="Invalid",Config!$B$6,0)-IF(X1773="Incomplete",Config!$B$7,0)-IF(AF1773="Yes",Config!$B$37,0))</f>
        <v>75</v>
      </c>
      <c r="Z1773" s="1">
        <f>IF(OR(TRIM(B1773)="",COUNTIF(Config!$B$15:$B$19,B1773)&gt;0),1,0)+IF(OR(TRIM(C1773)="",COUNTIF(Config!$B$15:$B$19,C1773)&gt;0),1,0)+IF(OR(TRIM(F1773)="",COUNTIF(Config!$B$15:$B$19,F1773)&gt;0),1,0)+IF(OR(TRIM(H1773)="",COUNTIF(Config!$B$15:$B$19,H1773)&gt;0),1,0)+IF(OR(TRIM(E1773)="",COUNTIF(Config!$B$15:$B$19,E1773)&gt;0),1,0)+IF(OR(TRIM(K1773)="",COUNTIF(Config!$B$15:$B$19,K1773)&gt;0),1,0)+IF(OR(TRIM(P1773)="",COUNTIF(Config!$B$15:$B$19,P1773)&gt;0),1,0)+IF(OR(TRIM(R1773)="",COUNTIF(Config!$B$15:$B$19,R1773)&gt;0),1,0)</f>
        <v>0</v>
      </c>
      <c r="AA1773" s="1" cm="1">
        <f t="array" ref="AA1773">SUMPRODUCT(LEN(H1773)-LEN(SUBSTITUTE(H1773,{"0";"1";"2";"3";"4";"5";"6";"7";"8";"9"},"")))</f>
        <v>10</v>
      </c>
      <c r="AC1773" t="str">
        <f t="shared" si="191"/>
        <v>Potential Duplicate</v>
      </c>
      <c r="AD1773">
        <f t="shared" si="192"/>
        <v>3</v>
      </c>
      <c r="AE1773">
        <f t="shared" si="193"/>
        <v>1</v>
      </c>
      <c r="AF1773" t="str">
        <f t="shared" si="194"/>
        <v>Yes</v>
      </c>
      <c r="AG1773">
        <f t="shared" ca="1" si="195"/>
        <v>37</v>
      </c>
      <c r="AH1773" t="str">
        <f ca="1">IF(OR(V1773="",AG1773=""),"Yes",IF(AG1773&gt;Config!$B$41,"Yes","No"))</f>
        <v>No</v>
      </c>
    </row>
    <row r="1774" spans="1:34" x14ac:dyDescent="0.25">
      <c r="A1774" s="1" t="s">
        <v>13422</v>
      </c>
      <c r="B1774" s="1" t="s">
        <v>818</v>
      </c>
      <c r="C1774" s="1" t="s">
        <v>205</v>
      </c>
      <c r="D1774" s="1" t="s">
        <v>13423</v>
      </c>
      <c r="E1774" s="1" t="s">
        <v>34794</v>
      </c>
      <c r="F1774" s="1" t="s">
        <v>13424</v>
      </c>
      <c r="G1774" t="str">
        <f t="shared" si="189"/>
        <v>Valid</v>
      </c>
      <c r="H1774" s="1" t="s">
        <v>13425</v>
      </c>
      <c r="I1774" t="str" cm="1">
        <f t="array" ref="I1774">IF(OR(TRIM(H1774)="",ISNUMBER(SEARCH("#",H1774)),AA1774&lt;Config!$B$8,SUMPRODUCT(--ISNUMBER(SEARCH({"a";"b";"c";"d";"e";"f";"g";"h";"i";"j";"k";"l";"m";"n";"o";"p";"q";"r";"s";"t";"u";"v";"w";"x";"y";"z"},H1774)))&gt;0),"Invalid","Valid")</f>
        <v>Valid</v>
      </c>
      <c r="J1774" s="1" t="s">
        <v>13426</v>
      </c>
      <c r="K1774" s="1" t="s">
        <v>378</v>
      </c>
      <c r="L1774" s="1" t="s">
        <v>67</v>
      </c>
      <c r="M1774" s="1" t="s">
        <v>343</v>
      </c>
      <c r="N1774" s="1" t="s">
        <v>252</v>
      </c>
      <c r="O1774" s="1" t="s">
        <v>69</v>
      </c>
      <c r="P1774" t="s">
        <v>314</v>
      </c>
      <c r="Q1774" s="1" t="s">
        <v>315</v>
      </c>
      <c r="R1774" s="1" t="s">
        <v>315</v>
      </c>
      <c r="S1774" s="1" t="s">
        <v>13106</v>
      </c>
      <c r="T1774" s="1" t="s">
        <v>13427</v>
      </c>
      <c r="U1774" s="1" t="s">
        <v>13428</v>
      </c>
      <c r="V1774" s="1" t="s">
        <v>1212</v>
      </c>
      <c r="W1774" s="1" t="s">
        <v>202</v>
      </c>
      <c r="X1774" t="str">
        <f t="shared" si="190"/>
        <v>Complete</v>
      </c>
      <c r="Y1774">
        <f>MAX(0,100-IF(G1774="Invalid",Config!$B$5,0)-IF(I1774="Invalid",Config!$B$6,0)-IF(X1774="Incomplete",Config!$B$7,0)-IF(AF1774="Yes",Config!$B$37,0))</f>
        <v>75</v>
      </c>
      <c r="Z1774" s="1">
        <f>IF(OR(TRIM(B1774)="",COUNTIF(Config!$B$15:$B$19,B1774)&gt;0),1,0)+IF(OR(TRIM(C1774)="",COUNTIF(Config!$B$15:$B$19,C1774)&gt;0),1,0)+IF(OR(TRIM(F1774)="",COUNTIF(Config!$B$15:$B$19,F1774)&gt;0),1,0)+IF(OR(TRIM(H1774)="",COUNTIF(Config!$B$15:$B$19,H1774)&gt;0),1,0)+IF(OR(TRIM(E1774)="",COUNTIF(Config!$B$15:$B$19,E1774)&gt;0),1,0)+IF(OR(TRIM(K1774)="",COUNTIF(Config!$B$15:$B$19,K1774)&gt;0),1,0)+IF(OR(TRIM(P1774)="",COUNTIF(Config!$B$15:$B$19,P1774)&gt;0),1,0)+IF(OR(TRIM(R1774)="",COUNTIF(Config!$B$15:$B$19,R1774)&gt;0),1,0)</f>
        <v>0</v>
      </c>
      <c r="AA1774" s="1" cm="1">
        <f t="array" ref="AA1774">SUMPRODUCT(LEN(H1774)-LEN(SUBSTITUTE(H1774,{"0";"1";"2";"3";"4";"5";"6";"7";"8";"9"},"")))</f>
        <v>12</v>
      </c>
      <c r="AC1774" t="str">
        <f t="shared" si="191"/>
        <v>Potential Duplicate</v>
      </c>
      <c r="AD1774">
        <f t="shared" si="192"/>
        <v>2</v>
      </c>
      <c r="AE1774">
        <f t="shared" si="193"/>
        <v>1</v>
      </c>
      <c r="AF1774" t="str">
        <f t="shared" si="194"/>
        <v>Yes</v>
      </c>
      <c r="AG1774">
        <f t="shared" ca="1" si="195"/>
        <v>228</v>
      </c>
      <c r="AH1774" t="str">
        <f ca="1">IF(OR(V1774="",AG1774=""),"Yes",IF(AG1774&gt;Config!$B$41,"Yes","No"))</f>
        <v>No</v>
      </c>
    </row>
    <row r="1775" spans="1:34" x14ac:dyDescent="0.25">
      <c r="A1775" s="1" t="s">
        <v>13429</v>
      </c>
      <c r="B1775" s="1" t="s">
        <v>7543</v>
      </c>
      <c r="C1775" s="1" t="s">
        <v>205</v>
      </c>
      <c r="D1775" s="1" t="s">
        <v>13430</v>
      </c>
      <c r="E1775" s="1" t="s">
        <v>34795</v>
      </c>
      <c r="F1775" s="1" t="s">
        <v>13431</v>
      </c>
      <c r="G1775" t="str">
        <f t="shared" si="189"/>
        <v>Valid</v>
      </c>
      <c r="H1775" s="1" t="s">
        <v>13432</v>
      </c>
      <c r="I1775" t="str" cm="1">
        <f t="array" ref="I1775">IF(OR(TRIM(H1775)="",ISNUMBER(SEARCH("#",H1775)),AA1775&lt;Config!$B$8,SUMPRODUCT(--ISNUMBER(SEARCH({"a";"b";"c";"d";"e";"f";"g";"h";"i";"j";"k";"l";"m";"n";"o";"p";"q";"r";"s";"t";"u";"v";"w";"x";"y";"z"},H1775)))&gt;0),"Invalid","Valid")</f>
        <v>Valid</v>
      </c>
      <c r="J1775" s="1" t="s">
        <v>13433</v>
      </c>
      <c r="K1775" s="1" t="s">
        <v>378</v>
      </c>
      <c r="L1775" s="1" t="s">
        <v>29</v>
      </c>
      <c r="M1775" s="1" t="s">
        <v>251</v>
      </c>
      <c r="N1775" s="1" t="s">
        <v>68</v>
      </c>
      <c r="O1775" s="1" t="s">
        <v>180</v>
      </c>
      <c r="P1775" t="s">
        <v>344</v>
      </c>
      <c r="Q1775" s="1" t="s">
        <v>345</v>
      </c>
      <c r="R1775" s="1" t="s">
        <v>971</v>
      </c>
      <c r="S1775" s="1" t="s">
        <v>13434</v>
      </c>
      <c r="T1775" s="1" t="s">
        <v>13435</v>
      </c>
      <c r="U1775" s="1" t="s">
        <v>10161</v>
      </c>
      <c r="V1775" s="1" t="s">
        <v>5897</v>
      </c>
      <c r="W1775" s="1" t="s">
        <v>141</v>
      </c>
      <c r="X1775" t="str">
        <f t="shared" si="190"/>
        <v>Complete</v>
      </c>
      <c r="Y1775">
        <f>MAX(0,100-IF(G1775="Invalid",Config!$B$5,0)-IF(I1775="Invalid",Config!$B$6,0)-IF(X1775="Incomplete",Config!$B$7,0)-IF(AF1775="Yes",Config!$B$37,0))</f>
        <v>100</v>
      </c>
      <c r="Z1775" s="1">
        <f>IF(OR(TRIM(B1775)="",COUNTIF(Config!$B$15:$B$19,B1775)&gt;0),1,0)+IF(OR(TRIM(C1775)="",COUNTIF(Config!$B$15:$B$19,C1775)&gt;0),1,0)+IF(OR(TRIM(F1775)="",COUNTIF(Config!$B$15:$B$19,F1775)&gt;0),1,0)+IF(OR(TRIM(H1775)="",COUNTIF(Config!$B$15:$B$19,H1775)&gt;0),1,0)+IF(OR(TRIM(E1775)="",COUNTIF(Config!$B$15:$B$19,E1775)&gt;0),1,0)+IF(OR(TRIM(K1775)="",COUNTIF(Config!$B$15:$B$19,K1775)&gt;0),1,0)+IF(OR(TRIM(P1775)="",COUNTIF(Config!$B$15:$B$19,P1775)&gt;0),1,0)+IF(OR(TRIM(R1775)="",COUNTIF(Config!$B$15:$B$19,R1775)&gt;0),1,0)</f>
        <v>0</v>
      </c>
      <c r="AA1775" s="1" cm="1">
        <f t="array" ref="AA1775">SUMPRODUCT(LEN(H1775)-LEN(SUBSTITUTE(H1775,{"0";"1";"2";"3";"4";"5";"6";"7";"8";"9"},"")))</f>
        <v>10</v>
      </c>
      <c r="AC1775" t="str">
        <f t="shared" si="191"/>
        <v/>
      </c>
      <c r="AD1775">
        <f t="shared" si="192"/>
        <v>1</v>
      </c>
      <c r="AE1775">
        <f t="shared" si="193"/>
        <v>1</v>
      </c>
      <c r="AF1775" t="str">
        <f t="shared" si="194"/>
        <v>No</v>
      </c>
      <c r="AG1775">
        <f t="shared" ca="1" si="195"/>
        <v>566</v>
      </c>
      <c r="AH1775" t="str">
        <f ca="1">IF(OR(V1775="",AG1775=""),"Yes",IF(AG1775&gt;Config!$B$41,"Yes","No"))</f>
        <v>Yes</v>
      </c>
    </row>
    <row r="1776" spans="1:34" x14ac:dyDescent="0.25">
      <c r="A1776" s="1" t="s">
        <v>13436</v>
      </c>
      <c r="B1776" s="1" t="s">
        <v>1450</v>
      </c>
      <c r="C1776" s="1" t="s">
        <v>245</v>
      </c>
      <c r="D1776" s="1" t="s">
        <v>13437</v>
      </c>
      <c r="E1776" s="1" t="s">
        <v>310</v>
      </c>
      <c r="F1776" s="1" t="s">
        <v>13438</v>
      </c>
      <c r="G1776" t="str">
        <f t="shared" si="189"/>
        <v>Valid</v>
      </c>
      <c r="H1776" s="1" t="s">
        <v>5964</v>
      </c>
      <c r="I1776" t="str" cm="1">
        <f t="array" ref="I1776">IF(OR(TRIM(H1776)="",ISNUMBER(SEARCH("#",H1776)),AA1776&lt;Config!$B$8,SUMPRODUCT(--ISNUMBER(SEARCH({"a";"b";"c";"d";"e";"f";"g";"h";"i";"j";"k";"l";"m";"n";"o";"p";"q";"r";"s";"t";"u";"v";"w";"x";"y";"z"},H1776)))&gt;0),"Invalid","Valid")</f>
        <v>Valid</v>
      </c>
      <c r="J1776" s="1" t="s">
        <v>13439</v>
      </c>
      <c r="K1776" s="1" t="s">
        <v>133</v>
      </c>
      <c r="L1776" s="1" t="s">
        <v>49</v>
      </c>
      <c r="M1776" s="1" t="s">
        <v>33825</v>
      </c>
      <c r="N1776" s="1" t="s">
        <v>358</v>
      </c>
      <c r="O1776" s="1" t="s">
        <v>32</v>
      </c>
      <c r="P1776" t="s">
        <v>53</v>
      </c>
      <c r="Q1776" s="1" t="s">
        <v>55</v>
      </c>
      <c r="R1776" s="1" t="s">
        <v>415</v>
      </c>
      <c r="S1776" s="1" t="s">
        <v>13440</v>
      </c>
      <c r="T1776" s="1" t="s">
        <v>13441</v>
      </c>
      <c r="U1776" s="1" t="s">
        <v>6032</v>
      </c>
      <c r="V1776" s="1" t="s">
        <v>5112</v>
      </c>
      <c r="W1776" s="1" t="s">
        <v>60</v>
      </c>
      <c r="X1776" t="str">
        <f t="shared" si="190"/>
        <v>Complete</v>
      </c>
      <c r="Y1776">
        <f>MAX(0,100-IF(G1776="Invalid",Config!$B$5,0)-IF(I1776="Invalid",Config!$B$6,0)-IF(X1776="Incomplete",Config!$B$7,0)-IF(AF1776="Yes",Config!$B$37,0))</f>
        <v>75</v>
      </c>
      <c r="Z1776" s="1">
        <f>IF(OR(TRIM(B1776)="",COUNTIF(Config!$B$15:$B$19,B1776)&gt;0),1,0)+IF(OR(TRIM(C1776)="",COUNTIF(Config!$B$15:$B$19,C1776)&gt;0),1,0)+IF(OR(TRIM(F1776)="",COUNTIF(Config!$B$15:$B$19,F1776)&gt;0),1,0)+IF(OR(TRIM(H1776)="",COUNTIF(Config!$B$15:$B$19,H1776)&gt;0),1,0)+IF(OR(TRIM(E1776)="",COUNTIF(Config!$B$15:$B$19,E1776)&gt;0),1,0)+IF(OR(TRIM(K1776)="",COUNTIF(Config!$B$15:$B$19,K1776)&gt;0),1,0)+IF(OR(TRIM(P1776)="",COUNTIF(Config!$B$15:$B$19,P1776)&gt;0),1,0)+IF(OR(TRIM(R1776)="",COUNTIF(Config!$B$15:$B$19,R1776)&gt;0),1,0)</f>
        <v>0</v>
      </c>
      <c r="AA1776" s="1" cm="1">
        <f t="array" ref="AA1776">SUMPRODUCT(LEN(H1776)-LEN(SUBSTITUTE(H1776,{"0";"1";"2";"3";"4";"5";"6";"7";"8";"9"},"")))</f>
        <v>10</v>
      </c>
      <c r="AC1776" t="str">
        <f t="shared" si="191"/>
        <v>Potential Duplicate</v>
      </c>
      <c r="AD1776">
        <f t="shared" si="192"/>
        <v>1</v>
      </c>
      <c r="AE1776">
        <f t="shared" si="193"/>
        <v>3</v>
      </c>
      <c r="AF1776" t="str">
        <f t="shared" si="194"/>
        <v>Yes</v>
      </c>
      <c r="AG1776">
        <f t="shared" ca="1" si="195"/>
        <v>288</v>
      </c>
      <c r="AH1776" t="str">
        <f ca="1">IF(OR(V1776="",AG1776=""),"Yes",IF(AG1776&gt;Config!$B$41,"Yes","No"))</f>
        <v>No</v>
      </c>
    </row>
    <row r="1777" spans="1:34" x14ac:dyDescent="0.25">
      <c r="A1777" s="1" t="s">
        <v>13442</v>
      </c>
      <c r="B1777" s="1" t="s">
        <v>1399</v>
      </c>
      <c r="C1777" s="1" t="s">
        <v>336</v>
      </c>
      <c r="D1777" s="1" t="s">
        <v>13443</v>
      </c>
      <c r="E1777" s="1" t="s">
        <v>34796</v>
      </c>
      <c r="F1777" s="1" t="s">
        <v>13444</v>
      </c>
      <c r="G1777" t="str">
        <f t="shared" si="189"/>
        <v>Valid</v>
      </c>
      <c r="H1777" s="1" t="s">
        <v>13445</v>
      </c>
      <c r="I1777" t="str" cm="1">
        <f t="array" ref="I1777">IF(OR(TRIM(H1777)="",ISNUMBER(SEARCH("#",H1777)),AA1777&lt;Config!$B$8,SUMPRODUCT(--ISNUMBER(SEARCH({"a";"b";"c";"d";"e";"f";"g";"h";"i";"j";"k";"l";"m";"n";"o";"p";"q";"r";"s";"t";"u";"v";"w";"x";"y";"z"},H1777)))&gt;0),"Invalid","Valid")</f>
        <v>Valid</v>
      </c>
      <c r="J1777" s="1" t="s">
        <v>13446</v>
      </c>
      <c r="K1777" s="1" t="s">
        <v>178</v>
      </c>
      <c r="L1777" s="1" t="s">
        <v>265</v>
      </c>
      <c r="M1777" s="1" t="s">
        <v>30</v>
      </c>
      <c r="N1777" s="1" t="s">
        <v>224</v>
      </c>
      <c r="O1777" s="1" t="s">
        <v>180</v>
      </c>
      <c r="P1777" t="s">
        <v>590</v>
      </c>
      <c r="Q1777" s="1" t="s">
        <v>844</v>
      </c>
      <c r="R1777" s="1" t="s">
        <v>845</v>
      </c>
      <c r="S1777" s="1" t="s">
        <v>13447</v>
      </c>
      <c r="T1777" s="1" t="s">
        <v>13448</v>
      </c>
      <c r="U1777" s="1" t="s">
        <v>13449</v>
      </c>
      <c r="V1777" s="1" t="s">
        <v>140</v>
      </c>
      <c r="W1777" s="1" t="s">
        <v>202</v>
      </c>
      <c r="X1777" t="str">
        <f t="shared" si="190"/>
        <v>Complete</v>
      </c>
      <c r="Y1777">
        <f>MAX(0,100-IF(G1777="Invalid",Config!$B$5,0)-IF(I1777="Invalid",Config!$B$6,0)-IF(X1777="Incomplete",Config!$B$7,0)-IF(AF1777="Yes",Config!$B$37,0))</f>
        <v>100</v>
      </c>
      <c r="Z1777" s="1">
        <f>IF(OR(TRIM(B1777)="",COUNTIF(Config!$B$15:$B$19,B1777)&gt;0),1,0)+IF(OR(TRIM(C1777)="",COUNTIF(Config!$B$15:$B$19,C1777)&gt;0),1,0)+IF(OR(TRIM(F1777)="",COUNTIF(Config!$B$15:$B$19,F1777)&gt;0),1,0)+IF(OR(TRIM(H1777)="",COUNTIF(Config!$B$15:$B$19,H1777)&gt;0),1,0)+IF(OR(TRIM(E1777)="",COUNTIF(Config!$B$15:$B$19,E1777)&gt;0),1,0)+IF(OR(TRIM(K1777)="",COUNTIF(Config!$B$15:$B$19,K1777)&gt;0),1,0)+IF(OR(TRIM(P1777)="",COUNTIF(Config!$B$15:$B$19,P1777)&gt;0),1,0)+IF(OR(TRIM(R1777)="",COUNTIF(Config!$B$15:$B$19,R1777)&gt;0),1,0)</f>
        <v>0</v>
      </c>
      <c r="AA1777" s="1" cm="1">
        <f t="array" ref="AA1777">SUMPRODUCT(LEN(H1777)-LEN(SUBSTITUTE(H1777,{"0";"1";"2";"3";"4";"5";"6";"7";"8";"9"},"")))</f>
        <v>12</v>
      </c>
      <c r="AC1777" t="str">
        <f t="shared" si="191"/>
        <v/>
      </c>
      <c r="AD1777">
        <f t="shared" si="192"/>
        <v>1</v>
      </c>
      <c r="AE1777">
        <f t="shared" si="193"/>
        <v>1</v>
      </c>
      <c r="AF1777" t="str">
        <f t="shared" si="194"/>
        <v>No</v>
      </c>
      <c r="AG1777">
        <f t="shared" ca="1" si="195"/>
        <v>37</v>
      </c>
      <c r="AH1777" t="str">
        <f ca="1">IF(OR(V1777="",AG1777=""),"Yes",IF(AG1777&gt;Config!$B$41,"Yes","No"))</f>
        <v>No</v>
      </c>
    </row>
    <row r="1778" spans="1:34" x14ac:dyDescent="0.25">
      <c r="A1778" s="1" t="s">
        <v>13450</v>
      </c>
      <c r="B1778" s="1" t="s">
        <v>1015</v>
      </c>
      <c r="C1778" s="1" t="s">
        <v>1068</v>
      </c>
      <c r="D1778" s="1" t="s">
        <v>13451</v>
      </c>
      <c r="E1778" s="1" t="s">
        <v>283</v>
      </c>
      <c r="F1778" s="1" t="s">
        <v>13452</v>
      </c>
      <c r="G1778" t="str">
        <f t="shared" si="189"/>
        <v>Valid</v>
      </c>
      <c r="H1778" s="1" t="s">
        <v>13453</v>
      </c>
      <c r="I1778" t="str" cm="1">
        <f t="array" ref="I1778">IF(OR(TRIM(H1778)="",ISNUMBER(SEARCH("#",H1778)),AA1778&lt;Config!$B$8,SUMPRODUCT(--ISNUMBER(SEARCH({"a";"b";"c";"d";"e";"f";"g";"h";"i";"j";"k";"l";"m";"n";"o";"p";"q";"r";"s";"t";"u";"v";"w";"x";"y";"z"},H1778)))&gt;0),"Invalid","Valid")</f>
        <v>Valid</v>
      </c>
      <c r="J1778" s="1" t="s">
        <v>13454</v>
      </c>
      <c r="K1778" s="1" t="s">
        <v>264</v>
      </c>
      <c r="L1778" s="1" t="s">
        <v>134</v>
      </c>
      <c r="M1778" s="1" t="s">
        <v>251</v>
      </c>
      <c r="N1778" s="1" t="s">
        <v>713</v>
      </c>
      <c r="O1778" s="1" t="s">
        <v>69</v>
      </c>
      <c r="P1778" t="s">
        <v>53</v>
      </c>
      <c r="Q1778" s="1" t="s">
        <v>54</v>
      </c>
      <c r="R1778" s="1" t="s">
        <v>415</v>
      </c>
      <c r="S1778" s="1" t="s">
        <v>9949</v>
      </c>
      <c r="T1778" s="1" t="s">
        <v>13455</v>
      </c>
      <c r="U1778" s="1" t="s">
        <v>858</v>
      </c>
      <c r="V1778" s="1" t="s">
        <v>1972</v>
      </c>
      <c r="W1778" s="1" t="s">
        <v>125</v>
      </c>
      <c r="X1778" t="str">
        <f t="shared" si="190"/>
        <v>Complete</v>
      </c>
      <c r="Y1778">
        <f>MAX(0,100-IF(G1778="Invalid",Config!$B$5,0)-IF(I1778="Invalid",Config!$B$6,0)-IF(X1778="Incomplete",Config!$B$7,0)-IF(AF1778="Yes",Config!$B$37,0))</f>
        <v>100</v>
      </c>
      <c r="Z1778" s="1">
        <f>IF(OR(TRIM(B1778)="",COUNTIF(Config!$B$15:$B$19,B1778)&gt;0),1,0)+IF(OR(TRIM(C1778)="",COUNTIF(Config!$B$15:$B$19,C1778)&gt;0),1,0)+IF(OR(TRIM(F1778)="",COUNTIF(Config!$B$15:$B$19,F1778)&gt;0),1,0)+IF(OR(TRIM(H1778)="",COUNTIF(Config!$B$15:$B$19,H1778)&gt;0),1,0)+IF(OR(TRIM(E1778)="",COUNTIF(Config!$B$15:$B$19,E1778)&gt;0),1,0)+IF(OR(TRIM(K1778)="",COUNTIF(Config!$B$15:$B$19,K1778)&gt;0),1,0)+IF(OR(TRIM(P1778)="",COUNTIF(Config!$B$15:$B$19,P1778)&gt;0),1,0)+IF(OR(TRIM(R1778)="",COUNTIF(Config!$B$15:$B$19,R1778)&gt;0),1,0)</f>
        <v>0</v>
      </c>
      <c r="AA1778" s="1" cm="1">
        <f t="array" ref="AA1778">SUMPRODUCT(LEN(H1778)-LEN(SUBSTITUTE(H1778,{"0";"1";"2";"3";"4";"5";"6";"7";"8";"9"},"")))</f>
        <v>10</v>
      </c>
      <c r="AC1778" t="str">
        <f t="shared" si="191"/>
        <v/>
      </c>
      <c r="AD1778">
        <f t="shared" si="192"/>
        <v>1</v>
      </c>
      <c r="AE1778">
        <f t="shared" si="193"/>
        <v>1</v>
      </c>
      <c r="AF1778" t="str">
        <f t="shared" si="194"/>
        <v>No</v>
      </c>
      <c r="AG1778">
        <f t="shared" ca="1" si="195"/>
        <v>337</v>
      </c>
      <c r="AH1778" t="str">
        <f ca="1">IF(OR(V1778="",AG1778=""),"Yes",IF(AG1778&gt;Config!$B$41,"Yes","No"))</f>
        <v>No</v>
      </c>
    </row>
    <row r="1779" spans="1:34" x14ac:dyDescent="0.25">
      <c r="A1779" s="1" t="s">
        <v>13456</v>
      </c>
      <c r="B1779" s="1" t="s">
        <v>1816</v>
      </c>
      <c r="C1779" s="1" t="s">
        <v>598</v>
      </c>
      <c r="D1779" s="1" t="s">
        <v>5877</v>
      </c>
      <c r="E1779" s="1" t="s">
        <v>34797</v>
      </c>
      <c r="F1779" s="1" t="s">
        <v>13457</v>
      </c>
      <c r="G1779" t="str">
        <f t="shared" si="189"/>
        <v>Valid</v>
      </c>
      <c r="H1779" s="1" t="s">
        <v>13458</v>
      </c>
      <c r="I1779" t="str" cm="1">
        <f t="array" ref="I1779">IF(OR(TRIM(H1779)="",ISNUMBER(SEARCH("#",H1779)),AA1779&lt;Config!$B$8,SUMPRODUCT(--ISNUMBER(SEARCH({"a";"b";"c";"d";"e";"f";"g";"h";"i";"j";"k";"l";"m";"n";"o";"p";"q";"r";"s";"t";"u";"v";"w";"x";"y";"z"},H1779)))&gt;0),"Invalid","Valid")</f>
        <v>Valid</v>
      </c>
      <c r="J1779" s="1" t="s">
        <v>13459</v>
      </c>
      <c r="K1779" s="1" t="s">
        <v>264</v>
      </c>
      <c r="L1779" s="1" t="s">
        <v>29</v>
      </c>
      <c r="M1779" s="1" t="s">
        <v>33827</v>
      </c>
      <c r="N1779" s="1" t="s">
        <v>148</v>
      </c>
      <c r="O1779" s="1" t="s">
        <v>149</v>
      </c>
      <c r="P1779" t="s">
        <v>33</v>
      </c>
      <c r="Q1779" s="1" t="s">
        <v>34</v>
      </c>
      <c r="R1779" s="1" t="s">
        <v>1716</v>
      </c>
      <c r="S1779" s="1" t="s">
        <v>11805</v>
      </c>
      <c r="T1779" s="1" t="s">
        <v>13460</v>
      </c>
      <c r="U1779" s="1" t="s">
        <v>2276</v>
      </c>
      <c r="V1779" s="1" t="s">
        <v>140</v>
      </c>
      <c r="W1779" s="1" t="s">
        <v>186</v>
      </c>
      <c r="X1779" t="str">
        <f t="shared" si="190"/>
        <v>Complete</v>
      </c>
      <c r="Y1779">
        <f>MAX(0,100-IF(G1779="Invalid",Config!$B$5,0)-IF(I1779="Invalid",Config!$B$6,0)-IF(X1779="Incomplete",Config!$B$7,0)-IF(AF1779="Yes",Config!$B$37,0))</f>
        <v>100</v>
      </c>
      <c r="Z1779" s="1">
        <f>IF(OR(TRIM(B1779)="",COUNTIF(Config!$B$15:$B$19,B1779)&gt;0),1,0)+IF(OR(TRIM(C1779)="",COUNTIF(Config!$B$15:$B$19,C1779)&gt;0),1,0)+IF(OR(TRIM(F1779)="",COUNTIF(Config!$B$15:$B$19,F1779)&gt;0),1,0)+IF(OR(TRIM(H1779)="",COUNTIF(Config!$B$15:$B$19,H1779)&gt;0),1,0)+IF(OR(TRIM(E1779)="",COUNTIF(Config!$B$15:$B$19,E1779)&gt;0),1,0)+IF(OR(TRIM(K1779)="",COUNTIF(Config!$B$15:$B$19,K1779)&gt;0),1,0)+IF(OR(TRIM(P1779)="",COUNTIF(Config!$B$15:$B$19,P1779)&gt;0),1,0)+IF(OR(TRIM(R1779)="",COUNTIF(Config!$B$15:$B$19,R1779)&gt;0),1,0)</f>
        <v>0</v>
      </c>
      <c r="AA1779" s="1" cm="1">
        <f t="array" ref="AA1779">SUMPRODUCT(LEN(H1779)-LEN(SUBSTITUTE(H1779,{"0";"1";"2";"3";"4";"5";"6";"7";"8";"9"},"")))</f>
        <v>10</v>
      </c>
      <c r="AC1779" t="str">
        <f t="shared" si="191"/>
        <v/>
      </c>
      <c r="AD1779">
        <f t="shared" si="192"/>
        <v>1</v>
      </c>
      <c r="AE1779">
        <f t="shared" si="193"/>
        <v>1</v>
      </c>
      <c r="AF1779" t="str">
        <f t="shared" si="194"/>
        <v>No</v>
      </c>
      <c r="AG1779">
        <f t="shared" ca="1" si="195"/>
        <v>37</v>
      </c>
      <c r="AH1779" t="str">
        <f ca="1">IF(OR(V1779="",AG1779=""),"Yes",IF(AG1779&gt;Config!$B$41,"Yes","No"))</f>
        <v>No</v>
      </c>
    </row>
    <row r="1780" spans="1:34" x14ac:dyDescent="0.25">
      <c r="A1780" s="1" t="s">
        <v>13461</v>
      </c>
      <c r="B1780" s="1" t="s">
        <v>1339</v>
      </c>
      <c r="C1780" s="1" t="s">
        <v>23</v>
      </c>
      <c r="D1780" s="1" t="s">
        <v>11143</v>
      </c>
      <c r="E1780" s="1" t="s">
        <v>34798</v>
      </c>
      <c r="F1780" s="1" t="s">
        <v>13462</v>
      </c>
      <c r="G1780" t="str">
        <f t="shared" si="189"/>
        <v>Valid</v>
      </c>
      <c r="H1780" s="1" t="s">
        <v>13463</v>
      </c>
      <c r="I1780" t="str" cm="1">
        <f t="array" ref="I1780">IF(OR(TRIM(H1780)="",ISNUMBER(SEARCH("#",H1780)),AA1780&lt;Config!$B$8,SUMPRODUCT(--ISNUMBER(SEARCH({"a";"b";"c";"d";"e";"f";"g";"h";"i";"j";"k";"l";"m";"n";"o";"p";"q";"r";"s";"t";"u";"v";"w";"x";"y";"z"},H1780)))&gt;0),"Invalid","Valid")</f>
        <v>Valid</v>
      </c>
      <c r="J1780" s="1" t="s">
        <v>13464</v>
      </c>
      <c r="K1780" s="1" t="s">
        <v>66</v>
      </c>
      <c r="L1780" s="1" t="s">
        <v>265</v>
      </c>
      <c r="M1780" s="1" t="s">
        <v>33827</v>
      </c>
      <c r="N1780" s="1" t="s">
        <v>51</v>
      </c>
      <c r="O1780" s="1" t="s">
        <v>196</v>
      </c>
      <c r="P1780" t="s">
        <v>53</v>
      </c>
      <c r="Q1780" s="1" t="s">
        <v>197</v>
      </c>
      <c r="R1780" s="1" t="s">
        <v>415</v>
      </c>
      <c r="S1780" s="1" t="s">
        <v>13465</v>
      </c>
      <c r="T1780" s="1" t="s">
        <v>13466</v>
      </c>
      <c r="U1780" s="1" t="s">
        <v>1597</v>
      </c>
      <c r="V1780" s="1" t="s">
        <v>13467</v>
      </c>
      <c r="W1780" s="1" t="s">
        <v>94</v>
      </c>
      <c r="X1780" t="str">
        <f t="shared" si="190"/>
        <v>Complete</v>
      </c>
      <c r="Y1780">
        <f>MAX(0,100-IF(G1780="Invalid",Config!$B$5,0)-IF(I1780="Invalid",Config!$B$6,0)-IF(X1780="Incomplete",Config!$B$7,0)-IF(AF1780="Yes",Config!$B$37,0))</f>
        <v>75</v>
      </c>
      <c r="Z1780" s="1">
        <f>IF(OR(TRIM(B1780)="",COUNTIF(Config!$B$15:$B$19,B1780)&gt;0),1,0)+IF(OR(TRIM(C1780)="",COUNTIF(Config!$B$15:$B$19,C1780)&gt;0),1,0)+IF(OR(TRIM(F1780)="",COUNTIF(Config!$B$15:$B$19,F1780)&gt;0),1,0)+IF(OR(TRIM(H1780)="",COUNTIF(Config!$B$15:$B$19,H1780)&gt;0),1,0)+IF(OR(TRIM(E1780)="",COUNTIF(Config!$B$15:$B$19,E1780)&gt;0),1,0)+IF(OR(TRIM(K1780)="",COUNTIF(Config!$B$15:$B$19,K1780)&gt;0),1,0)+IF(OR(TRIM(P1780)="",COUNTIF(Config!$B$15:$B$19,P1780)&gt;0),1,0)+IF(OR(TRIM(R1780)="",COUNTIF(Config!$B$15:$B$19,R1780)&gt;0),1,0)</f>
        <v>0</v>
      </c>
      <c r="AA1780" s="1" cm="1">
        <f t="array" ref="AA1780">SUMPRODUCT(LEN(H1780)-LEN(SUBSTITUTE(H1780,{"0";"1";"2";"3";"4";"5";"6";"7";"8";"9"},"")))</f>
        <v>12</v>
      </c>
      <c r="AC1780" t="str">
        <f t="shared" si="191"/>
        <v>Potential Duplicate</v>
      </c>
      <c r="AD1780">
        <f t="shared" si="192"/>
        <v>2</v>
      </c>
      <c r="AE1780">
        <f t="shared" si="193"/>
        <v>1</v>
      </c>
      <c r="AF1780" t="str">
        <f t="shared" si="194"/>
        <v>Yes</v>
      </c>
      <c r="AG1780">
        <f t="shared" ca="1" si="195"/>
        <v>304</v>
      </c>
      <c r="AH1780" t="str">
        <f ca="1">IF(OR(V1780="",AG1780=""),"Yes",IF(AG1780&gt;Config!$B$41,"Yes","No"))</f>
        <v>No</v>
      </c>
    </row>
    <row r="1781" spans="1:34" x14ac:dyDescent="0.25">
      <c r="A1781" s="1" t="s">
        <v>13468</v>
      </c>
      <c r="B1781" s="1" t="s">
        <v>62</v>
      </c>
      <c r="C1781" s="1" t="s">
        <v>420</v>
      </c>
      <c r="D1781" s="1" t="s">
        <v>6523</v>
      </c>
      <c r="E1781" s="1" t="s">
        <v>458</v>
      </c>
      <c r="F1781" s="1" t="s">
        <v>13469</v>
      </c>
      <c r="G1781" t="str">
        <f t="shared" si="189"/>
        <v>Valid</v>
      </c>
      <c r="H1781" s="1" t="s">
        <v>13470</v>
      </c>
      <c r="I1781" t="str" cm="1">
        <f t="array" ref="I1781">IF(OR(TRIM(H1781)="",ISNUMBER(SEARCH("#",H1781)),AA1781&lt;Config!$B$8,SUMPRODUCT(--ISNUMBER(SEARCH({"a";"b";"c";"d";"e";"f";"g";"h";"i";"j";"k";"l";"m";"n";"o";"p";"q";"r";"s";"t";"u";"v";"w";"x";"y";"z"},H1781)))&gt;0),"Invalid","Valid")</f>
        <v>Valid</v>
      </c>
      <c r="J1781" s="1" t="s">
        <v>13471</v>
      </c>
      <c r="K1781" s="1" t="s">
        <v>264</v>
      </c>
      <c r="L1781" s="1" t="s">
        <v>29</v>
      </c>
      <c r="M1781" s="1" t="s">
        <v>118</v>
      </c>
      <c r="N1781" s="1" t="s">
        <v>86</v>
      </c>
      <c r="O1781" s="1" t="s">
        <v>196</v>
      </c>
      <c r="P1781" t="s">
        <v>104</v>
      </c>
      <c r="Q1781" s="1" t="s">
        <v>302</v>
      </c>
      <c r="R1781" s="1" t="s">
        <v>106</v>
      </c>
      <c r="S1781" s="1" t="s">
        <v>13472</v>
      </c>
      <c r="T1781" s="1" t="s">
        <v>13473</v>
      </c>
      <c r="U1781" s="1" t="s">
        <v>4268</v>
      </c>
      <c r="V1781" s="1" t="s">
        <v>13474</v>
      </c>
      <c r="W1781" s="1" t="s">
        <v>60</v>
      </c>
      <c r="X1781" t="str">
        <f t="shared" si="190"/>
        <v>Complete</v>
      </c>
      <c r="Y1781">
        <f>MAX(0,100-IF(G1781="Invalid",Config!$B$5,0)-IF(I1781="Invalid",Config!$B$6,0)-IF(X1781="Incomplete",Config!$B$7,0)-IF(AF1781="Yes",Config!$B$37,0))</f>
        <v>100</v>
      </c>
      <c r="Z1781" s="1">
        <f>IF(OR(TRIM(B1781)="",COUNTIF(Config!$B$15:$B$19,B1781)&gt;0),1,0)+IF(OR(TRIM(C1781)="",COUNTIF(Config!$B$15:$B$19,C1781)&gt;0),1,0)+IF(OR(TRIM(F1781)="",COUNTIF(Config!$B$15:$B$19,F1781)&gt;0),1,0)+IF(OR(TRIM(H1781)="",COUNTIF(Config!$B$15:$B$19,H1781)&gt;0),1,0)+IF(OR(TRIM(E1781)="",COUNTIF(Config!$B$15:$B$19,E1781)&gt;0),1,0)+IF(OR(TRIM(K1781)="",COUNTIF(Config!$B$15:$B$19,K1781)&gt;0),1,0)+IF(OR(TRIM(P1781)="",COUNTIF(Config!$B$15:$B$19,P1781)&gt;0),1,0)+IF(OR(TRIM(R1781)="",COUNTIF(Config!$B$15:$B$19,R1781)&gt;0),1,0)</f>
        <v>0</v>
      </c>
      <c r="AA1781" s="1" cm="1">
        <f t="array" ref="AA1781">SUMPRODUCT(LEN(H1781)-LEN(SUBSTITUTE(H1781,{"0";"1";"2";"3";"4";"5";"6";"7";"8";"9"},"")))</f>
        <v>11</v>
      </c>
      <c r="AC1781" t="str">
        <f t="shared" si="191"/>
        <v/>
      </c>
      <c r="AD1781">
        <f t="shared" si="192"/>
        <v>1</v>
      </c>
      <c r="AE1781">
        <f t="shared" si="193"/>
        <v>1</v>
      </c>
      <c r="AF1781" t="str">
        <f t="shared" si="194"/>
        <v>No</v>
      </c>
      <c r="AG1781">
        <f t="shared" ca="1" si="195"/>
        <v>320</v>
      </c>
      <c r="AH1781" t="str">
        <f ca="1">IF(OR(V1781="",AG1781=""),"Yes",IF(AG1781&gt;Config!$B$41,"Yes","No"))</f>
        <v>No</v>
      </c>
    </row>
    <row r="1782" spans="1:34" x14ac:dyDescent="0.25">
      <c r="A1782" s="1" t="s">
        <v>13475</v>
      </c>
      <c r="B1782" s="1" t="s">
        <v>204</v>
      </c>
      <c r="C1782" s="1" t="s">
        <v>273</v>
      </c>
      <c r="D1782" s="1" t="s">
        <v>3727</v>
      </c>
      <c r="E1782" s="1" t="s">
        <v>34313</v>
      </c>
      <c r="F1782" s="1" t="s">
        <v>13476</v>
      </c>
      <c r="G1782" t="str">
        <f t="shared" si="189"/>
        <v>Valid</v>
      </c>
      <c r="H1782" s="1" t="s">
        <v>13477</v>
      </c>
      <c r="I1782" t="str" cm="1">
        <f t="array" ref="I1782">IF(OR(TRIM(H1782)="",ISNUMBER(SEARCH("#",H1782)),AA1782&lt;Config!$B$8,SUMPRODUCT(--ISNUMBER(SEARCH({"a";"b";"c";"d";"e";"f";"g";"h";"i";"j";"k";"l";"m";"n";"o";"p";"q";"r";"s";"t";"u";"v";"w";"x";"y";"z"},H1782)))&gt;0),"Invalid","Valid")</f>
        <v>Valid</v>
      </c>
      <c r="J1782" s="1" t="s">
        <v>13478</v>
      </c>
      <c r="K1782" s="1" t="s">
        <v>83</v>
      </c>
      <c r="L1782" s="1" t="s">
        <v>450</v>
      </c>
      <c r="M1782" s="1" t="s">
        <v>517</v>
      </c>
      <c r="N1782" s="1" t="s">
        <v>51</v>
      </c>
      <c r="O1782" s="1" t="s">
        <v>69</v>
      </c>
      <c r="P1782" t="s">
        <v>518</v>
      </c>
      <c r="Q1782" s="1" t="s">
        <v>438</v>
      </c>
      <c r="R1782" s="1" t="s">
        <v>559</v>
      </c>
      <c r="S1782" s="1" t="s">
        <v>13479</v>
      </c>
      <c r="T1782" s="1" t="s">
        <v>13480</v>
      </c>
      <c r="U1782" s="1" t="s">
        <v>13481</v>
      </c>
      <c r="V1782" s="1" t="s">
        <v>140</v>
      </c>
      <c r="W1782" s="1" t="s">
        <v>60</v>
      </c>
      <c r="X1782" t="str">
        <f t="shared" si="190"/>
        <v>Complete</v>
      </c>
      <c r="Y1782">
        <f>MAX(0,100-IF(G1782="Invalid",Config!$B$5,0)-IF(I1782="Invalid",Config!$B$6,0)-IF(X1782="Incomplete",Config!$B$7,0)-IF(AF1782="Yes",Config!$B$37,0))</f>
        <v>100</v>
      </c>
      <c r="Z1782" s="1">
        <f>IF(OR(TRIM(B1782)="",COUNTIF(Config!$B$15:$B$19,B1782)&gt;0),1,0)+IF(OR(TRIM(C1782)="",COUNTIF(Config!$B$15:$B$19,C1782)&gt;0),1,0)+IF(OR(TRIM(F1782)="",COUNTIF(Config!$B$15:$B$19,F1782)&gt;0),1,0)+IF(OR(TRIM(H1782)="",COUNTIF(Config!$B$15:$B$19,H1782)&gt;0),1,0)+IF(OR(TRIM(E1782)="",COUNTIF(Config!$B$15:$B$19,E1782)&gt;0),1,0)+IF(OR(TRIM(K1782)="",COUNTIF(Config!$B$15:$B$19,K1782)&gt;0),1,0)+IF(OR(TRIM(P1782)="",COUNTIF(Config!$B$15:$B$19,P1782)&gt;0),1,0)+IF(OR(TRIM(R1782)="",COUNTIF(Config!$B$15:$B$19,R1782)&gt;0),1,0)</f>
        <v>0</v>
      </c>
      <c r="AA1782" s="1" cm="1">
        <f t="array" ref="AA1782">SUMPRODUCT(LEN(H1782)-LEN(SUBSTITUTE(H1782,{"0";"1";"2";"3";"4";"5";"6";"7";"8";"9"},"")))</f>
        <v>10</v>
      </c>
      <c r="AC1782" t="str">
        <f t="shared" si="191"/>
        <v/>
      </c>
      <c r="AD1782">
        <f t="shared" si="192"/>
        <v>1</v>
      </c>
      <c r="AE1782">
        <f t="shared" si="193"/>
        <v>1</v>
      </c>
      <c r="AF1782" t="str">
        <f t="shared" si="194"/>
        <v>No</v>
      </c>
      <c r="AG1782">
        <f t="shared" ca="1" si="195"/>
        <v>37</v>
      </c>
      <c r="AH1782" t="str">
        <f ca="1">IF(OR(V1782="",AG1782=""),"Yes",IF(AG1782&gt;Config!$B$41,"Yes","No"))</f>
        <v>No</v>
      </c>
    </row>
    <row r="1783" spans="1:34" x14ac:dyDescent="0.25">
      <c r="A1783" s="1" t="s">
        <v>13482</v>
      </c>
      <c r="B1783" s="1" t="s">
        <v>1015</v>
      </c>
      <c r="C1783" s="1" t="s">
        <v>499</v>
      </c>
      <c r="D1783" s="1" t="s">
        <v>13483</v>
      </c>
      <c r="E1783" s="1" t="s">
        <v>34313</v>
      </c>
      <c r="F1783" s="1" t="s">
        <v>13484</v>
      </c>
      <c r="G1783" t="str">
        <f t="shared" si="189"/>
        <v>Valid</v>
      </c>
      <c r="H1783" s="1" t="s">
        <v>13485</v>
      </c>
      <c r="I1783" t="str" cm="1">
        <f t="array" ref="I1783">IF(OR(TRIM(H1783)="",ISNUMBER(SEARCH("#",H1783)),AA1783&lt;Config!$B$8,SUMPRODUCT(--ISNUMBER(SEARCH({"a";"b";"c";"d";"e";"f";"g";"h";"i";"j";"k";"l";"m";"n";"o";"p";"q";"r";"s";"t";"u";"v";"w";"x";"y";"z"},H1783)))&gt;0),"Invalid","Valid")</f>
        <v>Valid</v>
      </c>
      <c r="J1783" s="1" t="s">
        <v>13486</v>
      </c>
      <c r="K1783" s="1" t="s">
        <v>504</v>
      </c>
      <c r="L1783" s="1" t="s">
        <v>29</v>
      </c>
      <c r="M1783" s="1" t="s">
        <v>391</v>
      </c>
      <c r="N1783" s="1" t="s">
        <v>224</v>
      </c>
      <c r="O1783" s="1" t="s">
        <v>180</v>
      </c>
      <c r="P1783" t="s">
        <v>53</v>
      </c>
      <c r="Q1783" s="1" t="s">
        <v>55</v>
      </c>
      <c r="R1783" s="1" t="s">
        <v>603</v>
      </c>
      <c r="S1783" s="1" t="s">
        <v>13487</v>
      </c>
      <c r="T1783" s="1" t="s">
        <v>13488</v>
      </c>
      <c r="U1783" s="1" t="s">
        <v>607</v>
      </c>
      <c r="V1783" s="1" t="s">
        <v>13489</v>
      </c>
      <c r="W1783" s="1" t="s">
        <v>186</v>
      </c>
      <c r="X1783" t="str">
        <f t="shared" si="190"/>
        <v>Complete</v>
      </c>
      <c r="Y1783">
        <f>MAX(0,100-IF(G1783="Invalid",Config!$B$5,0)-IF(I1783="Invalid",Config!$B$6,0)-IF(X1783="Incomplete",Config!$B$7,0)-IF(AF1783="Yes",Config!$B$37,0))</f>
        <v>100</v>
      </c>
      <c r="Z1783" s="1">
        <f>IF(OR(TRIM(B1783)="",COUNTIF(Config!$B$15:$B$19,B1783)&gt;0),1,0)+IF(OR(TRIM(C1783)="",COUNTIF(Config!$B$15:$B$19,C1783)&gt;0),1,0)+IF(OR(TRIM(F1783)="",COUNTIF(Config!$B$15:$B$19,F1783)&gt;0),1,0)+IF(OR(TRIM(H1783)="",COUNTIF(Config!$B$15:$B$19,H1783)&gt;0),1,0)+IF(OR(TRIM(E1783)="",COUNTIF(Config!$B$15:$B$19,E1783)&gt;0),1,0)+IF(OR(TRIM(K1783)="",COUNTIF(Config!$B$15:$B$19,K1783)&gt;0),1,0)+IF(OR(TRIM(P1783)="",COUNTIF(Config!$B$15:$B$19,P1783)&gt;0),1,0)+IF(OR(TRIM(R1783)="",COUNTIF(Config!$B$15:$B$19,R1783)&gt;0),1,0)</f>
        <v>0</v>
      </c>
      <c r="AA1783" s="1" cm="1">
        <f t="array" ref="AA1783">SUMPRODUCT(LEN(H1783)-LEN(SUBSTITUTE(H1783,{"0";"1";"2";"3";"4";"5";"6";"7";"8";"9"},"")))</f>
        <v>12</v>
      </c>
      <c r="AC1783" t="str">
        <f t="shared" si="191"/>
        <v/>
      </c>
      <c r="AD1783">
        <f t="shared" si="192"/>
        <v>1</v>
      </c>
      <c r="AE1783">
        <f t="shared" si="193"/>
        <v>1</v>
      </c>
      <c r="AF1783" t="str">
        <f t="shared" si="194"/>
        <v>No</v>
      </c>
      <c r="AG1783">
        <f t="shared" ca="1" si="195"/>
        <v>316</v>
      </c>
      <c r="AH1783" t="str">
        <f ca="1">IF(OR(V1783="",AG1783=""),"Yes",IF(AG1783&gt;Config!$B$41,"Yes","No"))</f>
        <v>No</v>
      </c>
    </row>
    <row r="1784" spans="1:34" x14ac:dyDescent="0.25">
      <c r="A1784" s="1" t="s">
        <v>13490</v>
      </c>
      <c r="B1784" s="1" t="s">
        <v>5122</v>
      </c>
      <c r="C1784" s="1" t="s">
        <v>499</v>
      </c>
      <c r="D1784" s="1" t="s">
        <v>13491</v>
      </c>
      <c r="E1784" s="1" t="s">
        <v>34799</v>
      </c>
      <c r="F1784" s="1" t="s">
        <v>13492</v>
      </c>
      <c r="G1784" t="str">
        <f t="shared" si="189"/>
        <v>Valid</v>
      </c>
      <c r="H1784" s="1" t="s">
        <v>13493</v>
      </c>
      <c r="I1784" t="str" cm="1">
        <f t="array" ref="I1784">IF(OR(TRIM(H1784)="",ISNUMBER(SEARCH("#",H1784)),AA1784&lt;Config!$B$8,SUMPRODUCT(--ISNUMBER(SEARCH({"a";"b";"c";"d";"e";"f";"g";"h";"i";"j";"k";"l";"m";"n";"o";"p";"q";"r";"s";"t";"u";"v";"w";"x";"y";"z"},H1784)))&gt;0),"Invalid","Valid")</f>
        <v>Valid</v>
      </c>
      <c r="J1784" s="1" t="s">
        <v>13494</v>
      </c>
      <c r="K1784" s="1" t="s">
        <v>210</v>
      </c>
      <c r="L1784" s="1" t="s">
        <v>49</v>
      </c>
      <c r="M1784" s="1" t="s">
        <v>135</v>
      </c>
      <c r="N1784" s="1" t="s">
        <v>33819</v>
      </c>
      <c r="O1784" s="1" t="s">
        <v>69</v>
      </c>
      <c r="P1784" t="s">
        <v>53</v>
      </c>
      <c r="Q1784" s="1" t="s">
        <v>55</v>
      </c>
      <c r="R1784" s="1" t="s">
        <v>55</v>
      </c>
      <c r="S1784" s="1" t="s">
        <v>1081</v>
      </c>
      <c r="T1784" s="1" t="s">
        <v>13495</v>
      </c>
      <c r="U1784" s="1" t="s">
        <v>13496</v>
      </c>
      <c r="V1784" s="1" t="s">
        <v>13497</v>
      </c>
      <c r="W1784" s="1" t="s">
        <v>60</v>
      </c>
      <c r="X1784" t="str">
        <f t="shared" si="190"/>
        <v>Complete</v>
      </c>
      <c r="Y1784">
        <f>MAX(0,100-IF(G1784="Invalid",Config!$B$5,0)-IF(I1784="Invalid",Config!$B$6,0)-IF(X1784="Incomplete",Config!$B$7,0)-IF(AF1784="Yes",Config!$B$37,0))</f>
        <v>100</v>
      </c>
      <c r="Z1784" s="1">
        <f>IF(OR(TRIM(B1784)="",COUNTIF(Config!$B$15:$B$19,B1784)&gt;0),1,0)+IF(OR(TRIM(C1784)="",COUNTIF(Config!$B$15:$B$19,C1784)&gt;0),1,0)+IF(OR(TRIM(F1784)="",COUNTIF(Config!$B$15:$B$19,F1784)&gt;0),1,0)+IF(OR(TRIM(H1784)="",COUNTIF(Config!$B$15:$B$19,H1784)&gt;0),1,0)+IF(OR(TRIM(E1784)="",COUNTIF(Config!$B$15:$B$19,E1784)&gt;0),1,0)+IF(OR(TRIM(K1784)="",COUNTIF(Config!$B$15:$B$19,K1784)&gt;0),1,0)+IF(OR(TRIM(P1784)="",COUNTIF(Config!$B$15:$B$19,P1784)&gt;0),1,0)+IF(OR(TRIM(R1784)="",COUNTIF(Config!$B$15:$B$19,R1784)&gt;0),1,0)</f>
        <v>0</v>
      </c>
      <c r="AA1784" s="1" cm="1">
        <f t="array" ref="AA1784">SUMPRODUCT(LEN(H1784)-LEN(SUBSTITUTE(H1784,{"0";"1";"2";"3";"4";"5";"6";"7";"8";"9"},"")))</f>
        <v>10</v>
      </c>
      <c r="AC1784" t="str">
        <f t="shared" si="191"/>
        <v/>
      </c>
      <c r="AD1784">
        <f t="shared" si="192"/>
        <v>1</v>
      </c>
      <c r="AE1784">
        <f t="shared" si="193"/>
        <v>1</v>
      </c>
      <c r="AF1784" t="str">
        <f t="shared" si="194"/>
        <v>No</v>
      </c>
      <c r="AG1784">
        <f t="shared" ca="1" si="195"/>
        <v>383</v>
      </c>
      <c r="AH1784" t="str">
        <f ca="1">IF(OR(V1784="",AG1784=""),"Yes",IF(AG1784&gt;Config!$B$41,"Yes","No"))</f>
        <v>Yes</v>
      </c>
    </row>
    <row r="1785" spans="1:34" x14ac:dyDescent="0.25">
      <c r="A1785" s="1" t="s">
        <v>13498</v>
      </c>
      <c r="B1785" s="1" t="s">
        <v>112</v>
      </c>
      <c r="C1785" s="1" t="s">
        <v>353</v>
      </c>
      <c r="D1785" s="1" t="s">
        <v>13499</v>
      </c>
      <c r="E1785" s="1" t="s">
        <v>283</v>
      </c>
      <c r="F1785" s="1" t="s">
        <v>13500</v>
      </c>
      <c r="G1785" t="str">
        <f t="shared" si="189"/>
        <v>Valid</v>
      </c>
      <c r="H1785" s="1" t="s">
        <v>13501</v>
      </c>
      <c r="I1785" t="str" cm="1">
        <f t="array" ref="I1785">IF(OR(TRIM(H1785)="",ISNUMBER(SEARCH("#",H1785)),AA1785&lt;Config!$B$8,SUMPRODUCT(--ISNUMBER(SEARCH({"a";"b";"c";"d";"e";"f";"g";"h";"i";"j";"k";"l";"m";"n";"o";"p";"q";"r";"s";"t";"u";"v";"w";"x";"y";"z"},H1785)))&gt;0),"Invalid","Valid")</f>
        <v>Valid</v>
      </c>
      <c r="J1785" s="1" t="s">
        <v>13502</v>
      </c>
      <c r="K1785" s="1" t="s">
        <v>48</v>
      </c>
      <c r="L1785" s="1" t="s">
        <v>450</v>
      </c>
      <c r="M1785" s="1" t="s">
        <v>517</v>
      </c>
      <c r="N1785" s="1" t="s">
        <v>252</v>
      </c>
      <c r="O1785" s="1" t="s">
        <v>196</v>
      </c>
      <c r="P1785" t="s">
        <v>33</v>
      </c>
      <c r="Q1785" s="1" t="s">
        <v>1099</v>
      </c>
      <c r="R1785" s="1" t="s">
        <v>35</v>
      </c>
      <c r="S1785" s="1" t="s">
        <v>13503</v>
      </c>
      <c r="T1785" s="1" t="s">
        <v>13504</v>
      </c>
      <c r="U1785" s="1" t="s">
        <v>7287</v>
      </c>
      <c r="V1785" s="1" t="s">
        <v>1547</v>
      </c>
      <c r="W1785" s="1" t="s">
        <v>60</v>
      </c>
      <c r="X1785" t="str">
        <f t="shared" si="190"/>
        <v>Complete</v>
      </c>
      <c r="Y1785">
        <f>MAX(0,100-IF(G1785="Invalid",Config!$B$5,0)-IF(I1785="Invalid",Config!$B$6,0)-IF(X1785="Incomplete",Config!$B$7,0)-IF(AF1785="Yes",Config!$B$37,0))</f>
        <v>100</v>
      </c>
      <c r="Z1785" s="1">
        <f>IF(OR(TRIM(B1785)="",COUNTIF(Config!$B$15:$B$19,B1785)&gt;0),1,0)+IF(OR(TRIM(C1785)="",COUNTIF(Config!$B$15:$B$19,C1785)&gt;0),1,0)+IF(OR(TRIM(F1785)="",COUNTIF(Config!$B$15:$B$19,F1785)&gt;0),1,0)+IF(OR(TRIM(H1785)="",COUNTIF(Config!$B$15:$B$19,H1785)&gt;0),1,0)+IF(OR(TRIM(E1785)="",COUNTIF(Config!$B$15:$B$19,E1785)&gt;0),1,0)+IF(OR(TRIM(K1785)="",COUNTIF(Config!$B$15:$B$19,K1785)&gt;0),1,0)+IF(OR(TRIM(P1785)="",COUNTIF(Config!$B$15:$B$19,P1785)&gt;0),1,0)+IF(OR(TRIM(R1785)="",COUNTIF(Config!$B$15:$B$19,R1785)&gt;0),1,0)</f>
        <v>0</v>
      </c>
      <c r="AA1785" s="1" cm="1">
        <f t="array" ref="AA1785">SUMPRODUCT(LEN(H1785)-LEN(SUBSTITUTE(H1785,{"0";"1";"2";"3";"4";"5";"6";"7";"8";"9"},"")))</f>
        <v>10</v>
      </c>
      <c r="AC1785" t="str">
        <f t="shared" si="191"/>
        <v/>
      </c>
      <c r="AD1785">
        <f t="shared" si="192"/>
        <v>1</v>
      </c>
      <c r="AE1785">
        <f t="shared" si="193"/>
        <v>1</v>
      </c>
      <c r="AF1785" t="str">
        <f t="shared" si="194"/>
        <v>No</v>
      </c>
      <c r="AG1785">
        <f t="shared" ca="1" si="195"/>
        <v>81</v>
      </c>
      <c r="AH1785" t="str">
        <f ca="1">IF(OR(V1785="",AG1785=""),"Yes",IF(AG1785&gt;Config!$B$41,"Yes","No"))</f>
        <v>No</v>
      </c>
    </row>
    <row r="1786" spans="1:34" x14ac:dyDescent="0.25">
      <c r="A1786" s="1" t="s">
        <v>13505</v>
      </c>
      <c r="B1786" s="1" t="s">
        <v>765</v>
      </c>
      <c r="C1786" s="1" t="s">
        <v>296</v>
      </c>
      <c r="D1786" s="1" t="s">
        <v>8081</v>
      </c>
      <c r="E1786" s="1" t="s">
        <v>33907</v>
      </c>
      <c r="F1786" s="1" t="s">
        <v>13506</v>
      </c>
      <c r="G1786" t="str">
        <f t="shared" si="189"/>
        <v>Valid</v>
      </c>
      <c r="H1786" s="1" t="s">
        <v>13507</v>
      </c>
      <c r="I1786" t="str" cm="1">
        <f t="array" ref="I1786">IF(OR(TRIM(H1786)="",ISNUMBER(SEARCH("#",H1786)),AA1786&lt;Config!$B$8,SUMPRODUCT(--ISNUMBER(SEARCH({"a";"b";"c";"d";"e";"f";"g";"h";"i";"j";"k";"l";"m";"n";"o";"p";"q";"r";"s";"t";"u";"v";"w";"x";"y";"z"},H1786)))&gt;0),"Invalid","Valid")</f>
        <v>Valid</v>
      </c>
      <c r="J1786" s="1" t="s">
        <v>13508</v>
      </c>
      <c r="K1786" s="1" t="s">
        <v>866</v>
      </c>
      <c r="L1786" s="1" t="s">
        <v>84</v>
      </c>
      <c r="M1786" s="1" t="s">
        <v>30</v>
      </c>
      <c r="N1786" s="1" t="s">
        <v>437</v>
      </c>
      <c r="O1786" s="1" t="s">
        <v>149</v>
      </c>
      <c r="P1786" t="s">
        <v>87</v>
      </c>
      <c r="Q1786" s="1" t="s">
        <v>88</v>
      </c>
      <c r="R1786" s="1" t="s">
        <v>379</v>
      </c>
      <c r="S1786" s="1" t="s">
        <v>13509</v>
      </c>
      <c r="T1786" s="1" t="s">
        <v>13510</v>
      </c>
      <c r="U1786" s="1" t="s">
        <v>11307</v>
      </c>
      <c r="V1786" s="1" t="s">
        <v>6011</v>
      </c>
      <c r="W1786" s="1" t="s">
        <v>40</v>
      </c>
      <c r="X1786" t="str">
        <f t="shared" si="190"/>
        <v>Complete</v>
      </c>
      <c r="Y1786">
        <f>MAX(0,100-IF(G1786="Invalid",Config!$B$5,0)-IF(I1786="Invalid",Config!$B$6,0)-IF(X1786="Incomplete",Config!$B$7,0)-IF(AF1786="Yes",Config!$B$37,0))</f>
        <v>100</v>
      </c>
      <c r="Z1786" s="1">
        <f>IF(OR(TRIM(B1786)="",COUNTIF(Config!$B$15:$B$19,B1786)&gt;0),1,0)+IF(OR(TRIM(C1786)="",COUNTIF(Config!$B$15:$B$19,C1786)&gt;0),1,0)+IF(OR(TRIM(F1786)="",COUNTIF(Config!$B$15:$B$19,F1786)&gt;0),1,0)+IF(OR(TRIM(H1786)="",COUNTIF(Config!$B$15:$B$19,H1786)&gt;0),1,0)+IF(OR(TRIM(E1786)="",COUNTIF(Config!$B$15:$B$19,E1786)&gt;0),1,0)+IF(OR(TRIM(K1786)="",COUNTIF(Config!$B$15:$B$19,K1786)&gt;0),1,0)+IF(OR(TRIM(P1786)="",COUNTIF(Config!$B$15:$B$19,P1786)&gt;0),1,0)+IF(OR(TRIM(R1786)="",COUNTIF(Config!$B$15:$B$19,R1786)&gt;0),1,0)</f>
        <v>0</v>
      </c>
      <c r="AA1786" s="1" cm="1">
        <f t="array" ref="AA1786">SUMPRODUCT(LEN(H1786)-LEN(SUBSTITUTE(H1786,{"0";"1";"2";"3";"4";"5";"6";"7";"8";"9"},"")))</f>
        <v>11</v>
      </c>
      <c r="AC1786" t="str">
        <f t="shared" si="191"/>
        <v/>
      </c>
      <c r="AD1786">
        <f t="shared" si="192"/>
        <v>1</v>
      </c>
      <c r="AE1786">
        <f t="shared" si="193"/>
        <v>1</v>
      </c>
      <c r="AF1786" t="str">
        <f t="shared" si="194"/>
        <v>No</v>
      </c>
      <c r="AG1786">
        <f t="shared" ca="1" si="195"/>
        <v>356</v>
      </c>
      <c r="AH1786" t="str">
        <f ca="1">IF(OR(V1786="",AG1786=""),"Yes",IF(AG1786&gt;Config!$B$41,"Yes","No"))</f>
        <v>No</v>
      </c>
    </row>
    <row r="1787" spans="1:34" x14ac:dyDescent="0.25">
      <c r="A1787" s="1" t="s">
        <v>13511</v>
      </c>
      <c r="B1787" s="1" t="s">
        <v>245</v>
      </c>
      <c r="C1787" s="1" t="s">
        <v>173</v>
      </c>
      <c r="D1787" s="1" t="s">
        <v>2641</v>
      </c>
      <c r="E1787" s="1" t="s">
        <v>739</v>
      </c>
      <c r="F1787" s="1" t="s">
        <v>13512</v>
      </c>
      <c r="G1787" t="str">
        <f t="shared" si="189"/>
        <v>Valid</v>
      </c>
      <c r="H1787" s="1" t="s">
        <v>13513</v>
      </c>
      <c r="I1787" t="str" cm="1">
        <f t="array" ref="I1787">IF(OR(TRIM(H1787)="",ISNUMBER(SEARCH("#",H1787)),AA1787&lt;Config!$B$8,SUMPRODUCT(--ISNUMBER(SEARCH({"a";"b";"c";"d";"e";"f";"g";"h";"i";"j";"k";"l";"m";"n";"o";"p";"q";"r";"s";"t";"u";"v";"w";"x";"y";"z"},H1787)))&gt;0),"Invalid","Valid")</f>
        <v>Valid</v>
      </c>
      <c r="J1787" s="1" t="s">
        <v>13514</v>
      </c>
      <c r="K1787" s="1" t="s">
        <v>264</v>
      </c>
      <c r="L1787" s="1" t="s">
        <v>179</v>
      </c>
      <c r="M1787" s="1" t="s">
        <v>103</v>
      </c>
      <c r="N1787" s="1" t="s">
        <v>51</v>
      </c>
      <c r="O1787" s="1" t="s">
        <v>69</v>
      </c>
      <c r="P1787" t="s">
        <v>53</v>
      </c>
      <c r="Q1787" s="1" t="s">
        <v>55</v>
      </c>
      <c r="R1787" s="1" t="s">
        <v>150</v>
      </c>
      <c r="S1787" s="1" t="s">
        <v>13136</v>
      </c>
      <c r="T1787" s="1" t="s">
        <v>13515</v>
      </c>
      <c r="U1787" s="1" t="s">
        <v>8983</v>
      </c>
      <c r="V1787" s="1" t="s">
        <v>140</v>
      </c>
      <c r="W1787" s="1" t="s">
        <v>125</v>
      </c>
      <c r="X1787" t="str">
        <f t="shared" si="190"/>
        <v>Complete</v>
      </c>
      <c r="Y1787">
        <f>MAX(0,100-IF(G1787="Invalid",Config!$B$5,0)-IF(I1787="Invalid",Config!$B$6,0)-IF(X1787="Incomplete",Config!$B$7,0)-IF(AF1787="Yes",Config!$B$37,0))</f>
        <v>100</v>
      </c>
      <c r="Z1787" s="1">
        <f>IF(OR(TRIM(B1787)="",COUNTIF(Config!$B$15:$B$19,B1787)&gt;0),1,0)+IF(OR(TRIM(C1787)="",COUNTIF(Config!$B$15:$B$19,C1787)&gt;0),1,0)+IF(OR(TRIM(F1787)="",COUNTIF(Config!$B$15:$B$19,F1787)&gt;0),1,0)+IF(OR(TRIM(H1787)="",COUNTIF(Config!$B$15:$B$19,H1787)&gt;0),1,0)+IF(OR(TRIM(E1787)="",COUNTIF(Config!$B$15:$B$19,E1787)&gt;0),1,0)+IF(OR(TRIM(K1787)="",COUNTIF(Config!$B$15:$B$19,K1787)&gt;0),1,0)+IF(OR(TRIM(P1787)="",COUNTIF(Config!$B$15:$B$19,P1787)&gt;0),1,0)+IF(OR(TRIM(R1787)="",COUNTIF(Config!$B$15:$B$19,R1787)&gt;0),1,0)</f>
        <v>0</v>
      </c>
      <c r="AA1787" s="1" cm="1">
        <f t="array" ref="AA1787">SUMPRODUCT(LEN(H1787)-LEN(SUBSTITUTE(H1787,{"0";"1";"2";"3";"4";"5";"6";"7";"8";"9"},"")))</f>
        <v>10</v>
      </c>
      <c r="AC1787" t="str">
        <f t="shared" si="191"/>
        <v/>
      </c>
      <c r="AD1787">
        <f t="shared" si="192"/>
        <v>1</v>
      </c>
      <c r="AE1787">
        <f t="shared" si="193"/>
        <v>1</v>
      </c>
      <c r="AF1787" t="str">
        <f t="shared" si="194"/>
        <v>No</v>
      </c>
      <c r="AG1787">
        <f t="shared" ca="1" si="195"/>
        <v>37</v>
      </c>
      <c r="AH1787" t="str">
        <f ca="1">IF(OR(V1787="",AG1787=""),"Yes",IF(AG1787&gt;Config!$B$41,"Yes","No"))</f>
        <v>No</v>
      </c>
    </row>
    <row r="1788" spans="1:34" x14ac:dyDescent="0.25">
      <c r="A1788" s="1" t="s">
        <v>13516</v>
      </c>
      <c r="B1788" s="1" t="s">
        <v>5122</v>
      </c>
      <c r="C1788" s="1" t="s">
        <v>775</v>
      </c>
      <c r="D1788" s="1" t="s">
        <v>13517</v>
      </c>
      <c r="E1788" s="1" t="s">
        <v>33985</v>
      </c>
      <c r="F1788" s="1" t="s">
        <v>13518</v>
      </c>
      <c r="G1788" t="str">
        <f t="shared" si="189"/>
        <v>Valid</v>
      </c>
      <c r="H1788" s="1" t="s">
        <v>13519</v>
      </c>
      <c r="I1788" t="str" cm="1">
        <f t="array" ref="I1788">IF(OR(TRIM(H1788)="",ISNUMBER(SEARCH("#",H1788)),AA1788&lt;Config!$B$8,SUMPRODUCT(--ISNUMBER(SEARCH({"a";"b";"c";"d";"e";"f";"g";"h";"i";"j";"k";"l";"m";"n";"o";"p";"q";"r";"s";"t";"u";"v";"w";"x";"y";"z"},H1788)))&gt;0),"Invalid","Valid")</f>
        <v>Valid</v>
      </c>
      <c r="J1788" s="1" t="s">
        <v>13520</v>
      </c>
      <c r="K1788" s="1" t="s">
        <v>378</v>
      </c>
      <c r="L1788" s="1" t="s">
        <v>179</v>
      </c>
      <c r="M1788" s="1" t="s">
        <v>135</v>
      </c>
      <c r="N1788" s="1" t="s">
        <v>148</v>
      </c>
      <c r="O1788" s="1" t="s">
        <v>149</v>
      </c>
      <c r="P1788" t="s">
        <v>236</v>
      </c>
      <c r="Q1788" s="1" t="s">
        <v>237</v>
      </c>
      <c r="R1788" s="1" t="s">
        <v>254</v>
      </c>
      <c r="S1788" s="1" t="s">
        <v>13521</v>
      </c>
      <c r="T1788" s="1" t="s">
        <v>13522</v>
      </c>
      <c r="U1788" s="1" t="s">
        <v>7126</v>
      </c>
      <c r="V1788" s="1" t="s">
        <v>1676</v>
      </c>
      <c r="W1788" s="1" t="s">
        <v>60</v>
      </c>
      <c r="X1788" t="str">
        <f t="shared" si="190"/>
        <v>Complete</v>
      </c>
      <c r="Y1788">
        <f>MAX(0,100-IF(G1788="Invalid",Config!$B$5,0)-IF(I1788="Invalid",Config!$B$6,0)-IF(X1788="Incomplete",Config!$B$7,0)-IF(AF1788="Yes",Config!$B$37,0))</f>
        <v>100</v>
      </c>
      <c r="Z1788" s="1">
        <f>IF(OR(TRIM(B1788)="",COUNTIF(Config!$B$15:$B$19,B1788)&gt;0),1,0)+IF(OR(TRIM(C1788)="",COUNTIF(Config!$B$15:$B$19,C1788)&gt;0),1,0)+IF(OR(TRIM(F1788)="",COUNTIF(Config!$B$15:$B$19,F1788)&gt;0),1,0)+IF(OR(TRIM(H1788)="",COUNTIF(Config!$B$15:$B$19,H1788)&gt;0),1,0)+IF(OR(TRIM(E1788)="",COUNTIF(Config!$B$15:$B$19,E1788)&gt;0),1,0)+IF(OR(TRIM(K1788)="",COUNTIF(Config!$B$15:$B$19,K1788)&gt;0),1,0)+IF(OR(TRIM(P1788)="",COUNTIF(Config!$B$15:$B$19,P1788)&gt;0),1,0)+IF(OR(TRIM(R1788)="",COUNTIF(Config!$B$15:$B$19,R1788)&gt;0),1,0)</f>
        <v>0</v>
      </c>
      <c r="AA1788" s="1" cm="1">
        <f t="array" ref="AA1788">SUMPRODUCT(LEN(H1788)-LEN(SUBSTITUTE(H1788,{"0";"1";"2";"3";"4";"5";"6";"7";"8";"9"},"")))</f>
        <v>12</v>
      </c>
      <c r="AC1788" t="str">
        <f t="shared" si="191"/>
        <v/>
      </c>
      <c r="AD1788">
        <f t="shared" si="192"/>
        <v>1</v>
      </c>
      <c r="AE1788">
        <f t="shared" si="193"/>
        <v>1</v>
      </c>
      <c r="AF1788" t="str">
        <f t="shared" si="194"/>
        <v>No</v>
      </c>
      <c r="AG1788">
        <f t="shared" ca="1" si="195"/>
        <v>37</v>
      </c>
      <c r="AH1788" t="str">
        <f ca="1">IF(OR(V1788="",AG1788=""),"Yes",IF(AG1788&gt;Config!$B$41,"Yes","No"))</f>
        <v>No</v>
      </c>
    </row>
    <row r="1789" spans="1:34" x14ac:dyDescent="0.25">
      <c r="A1789" s="1" t="s">
        <v>13523</v>
      </c>
      <c r="B1789" s="1" t="s">
        <v>1302</v>
      </c>
      <c r="C1789" s="1" t="s">
        <v>445</v>
      </c>
      <c r="D1789" s="1" t="s">
        <v>13524</v>
      </c>
      <c r="E1789" s="1" t="s">
        <v>283</v>
      </c>
      <c r="F1789" s="1" t="s">
        <v>13525</v>
      </c>
      <c r="G1789" t="str">
        <f t="shared" si="189"/>
        <v>Valid</v>
      </c>
      <c r="H1789" s="1" t="s">
        <v>13526</v>
      </c>
      <c r="I1789" t="str" cm="1">
        <f t="array" ref="I1789">IF(OR(TRIM(H1789)="",ISNUMBER(SEARCH("#",H1789)),AA1789&lt;Config!$B$8,SUMPRODUCT(--ISNUMBER(SEARCH({"a";"b";"c";"d";"e";"f";"g";"h";"i";"j";"k";"l";"m";"n";"o";"p";"q";"r";"s";"t";"u";"v";"w";"x";"y";"z"},H1789)))&gt;0),"Invalid","Valid")</f>
        <v>Valid</v>
      </c>
      <c r="J1789" s="1" t="s">
        <v>13527</v>
      </c>
      <c r="K1789" s="1" t="s">
        <v>625</v>
      </c>
      <c r="L1789" s="1" t="s">
        <v>102</v>
      </c>
      <c r="M1789" s="1" t="s">
        <v>50</v>
      </c>
      <c r="N1789" s="1" t="s">
        <v>211</v>
      </c>
      <c r="O1789" s="1" t="s">
        <v>149</v>
      </c>
      <c r="P1789" t="s">
        <v>53</v>
      </c>
      <c r="Q1789" s="1" t="s">
        <v>54</v>
      </c>
      <c r="R1789" s="1" t="s">
        <v>415</v>
      </c>
      <c r="S1789" s="1" t="s">
        <v>13528</v>
      </c>
      <c r="T1789" s="1" t="s">
        <v>13529</v>
      </c>
      <c r="U1789" s="1" t="s">
        <v>5185</v>
      </c>
      <c r="V1789" s="1" t="s">
        <v>1597</v>
      </c>
      <c r="W1789" s="1" t="s">
        <v>141</v>
      </c>
      <c r="X1789" t="str">
        <f t="shared" si="190"/>
        <v>Complete</v>
      </c>
      <c r="Y1789">
        <f>MAX(0,100-IF(G1789="Invalid",Config!$B$5,0)-IF(I1789="Invalid",Config!$B$6,0)-IF(X1789="Incomplete",Config!$B$7,0)-IF(AF1789="Yes",Config!$B$37,0))</f>
        <v>75</v>
      </c>
      <c r="Z1789" s="1">
        <f>IF(OR(TRIM(B1789)="",COUNTIF(Config!$B$15:$B$19,B1789)&gt;0),1,0)+IF(OR(TRIM(C1789)="",COUNTIF(Config!$B$15:$B$19,C1789)&gt;0),1,0)+IF(OR(TRIM(F1789)="",COUNTIF(Config!$B$15:$B$19,F1789)&gt;0),1,0)+IF(OR(TRIM(H1789)="",COUNTIF(Config!$B$15:$B$19,H1789)&gt;0),1,0)+IF(OR(TRIM(E1789)="",COUNTIF(Config!$B$15:$B$19,E1789)&gt;0),1,0)+IF(OR(TRIM(K1789)="",COUNTIF(Config!$B$15:$B$19,K1789)&gt;0),1,0)+IF(OR(TRIM(P1789)="",COUNTIF(Config!$B$15:$B$19,P1789)&gt;0),1,0)+IF(OR(TRIM(R1789)="",COUNTIF(Config!$B$15:$B$19,R1789)&gt;0),1,0)</f>
        <v>0</v>
      </c>
      <c r="AA1789" s="1" cm="1">
        <f t="array" ref="AA1789">SUMPRODUCT(LEN(H1789)-LEN(SUBSTITUTE(H1789,{"0";"1";"2";"3";"4";"5";"6";"7";"8";"9"},"")))</f>
        <v>12</v>
      </c>
      <c r="AC1789" t="str">
        <f t="shared" si="191"/>
        <v>Potential Duplicate</v>
      </c>
      <c r="AD1789">
        <f t="shared" si="192"/>
        <v>1</v>
      </c>
      <c r="AE1789">
        <f t="shared" si="193"/>
        <v>2</v>
      </c>
      <c r="AF1789" t="str">
        <f t="shared" si="194"/>
        <v>Yes</v>
      </c>
      <c r="AG1789">
        <f t="shared" ca="1" si="195"/>
        <v>340</v>
      </c>
      <c r="AH1789" t="str">
        <f ca="1">IF(OR(V1789="",AG1789=""),"Yes",IF(AG1789&gt;Config!$B$41,"Yes","No"))</f>
        <v>No</v>
      </c>
    </row>
    <row r="1790" spans="1:34" x14ac:dyDescent="0.25">
      <c r="A1790" s="1" t="s">
        <v>13530</v>
      </c>
      <c r="B1790" s="1" t="s">
        <v>444</v>
      </c>
      <c r="C1790" s="1" t="s">
        <v>946</v>
      </c>
      <c r="D1790" s="1" t="s">
        <v>13531</v>
      </c>
      <c r="E1790" s="1" t="s">
        <v>642</v>
      </c>
      <c r="F1790" s="1" t="s">
        <v>13532</v>
      </c>
      <c r="G1790" t="str">
        <f t="shared" si="189"/>
        <v>Valid</v>
      </c>
      <c r="H1790" s="1" t="s">
        <v>13533</v>
      </c>
      <c r="I1790" t="str" cm="1">
        <f t="array" ref="I1790">IF(OR(TRIM(H1790)="",ISNUMBER(SEARCH("#",H1790)),AA1790&lt;Config!$B$8,SUMPRODUCT(--ISNUMBER(SEARCH({"a";"b";"c";"d";"e";"f";"g";"h";"i";"j";"k";"l";"m";"n";"o";"p";"q";"r";"s";"t";"u";"v";"w";"x";"y";"z"},H1790)))&gt;0),"Invalid","Valid")</f>
        <v>Valid</v>
      </c>
      <c r="J1790" s="1" t="s">
        <v>13534</v>
      </c>
      <c r="K1790" s="1" t="s">
        <v>625</v>
      </c>
      <c r="L1790" s="1" t="s">
        <v>29</v>
      </c>
      <c r="M1790" s="1" t="s">
        <v>517</v>
      </c>
      <c r="N1790" s="1" t="s">
        <v>148</v>
      </c>
      <c r="O1790" s="1" t="s">
        <v>69</v>
      </c>
      <c r="P1790" t="s">
        <v>87</v>
      </c>
      <c r="Q1790" s="1" t="s">
        <v>166</v>
      </c>
      <c r="R1790" s="1" t="s">
        <v>212</v>
      </c>
      <c r="S1790" s="1" t="s">
        <v>13535</v>
      </c>
      <c r="T1790" s="1" t="s">
        <v>13536</v>
      </c>
      <c r="U1790" s="1" t="s">
        <v>2951</v>
      </c>
      <c r="V1790" s="1" t="s">
        <v>2267</v>
      </c>
      <c r="W1790" s="1" t="s">
        <v>125</v>
      </c>
      <c r="X1790" t="str">
        <f t="shared" si="190"/>
        <v>Complete</v>
      </c>
      <c r="Y1790">
        <f>MAX(0,100-IF(G1790="Invalid",Config!$B$5,0)-IF(I1790="Invalid",Config!$B$6,0)-IF(X1790="Incomplete",Config!$B$7,0)-IF(AF1790="Yes",Config!$B$37,0))</f>
        <v>100</v>
      </c>
      <c r="Z1790" s="1">
        <f>IF(OR(TRIM(B1790)="",COUNTIF(Config!$B$15:$B$19,B1790)&gt;0),1,0)+IF(OR(TRIM(C1790)="",COUNTIF(Config!$B$15:$B$19,C1790)&gt;0),1,0)+IF(OR(TRIM(F1790)="",COUNTIF(Config!$B$15:$B$19,F1790)&gt;0),1,0)+IF(OR(TRIM(H1790)="",COUNTIF(Config!$B$15:$B$19,H1790)&gt;0),1,0)+IF(OR(TRIM(E1790)="",COUNTIF(Config!$B$15:$B$19,E1790)&gt;0),1,0)+IF(OR(TRIM(K1790)="",COUNTIF(Config!$B$15:$B$19,K1790)&gt;0),1,0)+IF(OR(TRIM(P1790)="",COUNTIF(Config!$B$15:$B$19,P1790)&gt;0),1,0)+IF(OR(TRIM(R1790)="",COUNTIF(Config!$B$15:$B$19,R1790)&gt;0),1,0)</f>
        <v>0</v>
      </c>
      <c r="AA1790" s="1" cm="1">
        <f t="array" ref="AA1790">SUMPRODUCT(LEN(H1790)-LEN(SUBSTITUTE(H1790,{"0";"1";"2";"3";"4";"5";"6";"7";"8";"9"},"")))</f>
        <v>10</v>
      </c>
      <c r="AC1790" t="str">
        <f t="shared" si="191"/>
        <v/>
      </c>
      <c r="AD1790">
        <f t="shared" si="192"/>
        <v>1</v>
      </c>
      <c r="AE1790">
        <f t="shared" si="193"/>
        <v>1</v>
      </c>
      <c r="AF1790" t="str">
        <f t="shared" si="194"/>
        <v>No</v>
      </c>
      <c r="AG1790">
        <f t="shared" ca="1" si="195"/>
        <v>259</v>
      </c>
      <c r="AH1790" t="str">
        <f ca="1">IF(OR(V1790="",AG1790=""),"Yes",IF(AG1790&gt;Config!$B$41,"Yes","No"))</f>
        <v>No</v>
      </c>
    </row>
    <row r="1791" spans="1:34" x14ac:dyDescent="0.25">
      <c r="A1791" s="1" t="s">
        <v>13537</v>
      </c>
      <c r="B1791" s="1" t="s">
        <v>259</v>
      </c>
      <c r="C1791" s="1" t="s">
        <v>323</v>
      </c>
      <c r="D1791" s="1" t="s">
        <v>13538</v>
      </c>
      <c r="E1791" s="1" t="s">
        <v>191</v>
      </c>
      <c r="F1791" s="1" t="s">
        <v>13539</v>
      </c>
      <c r="G1791" t="str">
        <f t="shared" si="189"/>
        <v>Valid</v>
      </c>
      <c r="H1791" s="1" t="s">
        <v>13540</v>
      </c>
      <c r="I1791" t="str" cm="1">
        <f t="array" ref="I1791">IF(OR(TRIM(H1791)="",ISNUMBER(SEARCH("#",H1791)),AA1791&lt;Config!$B$8,SUMPRODUCT(--ISNUMBER(SEARCH({"a";"b";"c";"d";"e";"f";"g";"h";"i";"j";"k";"l";"m";"n";"o";"p";"q";"r";"s";"t";"u";"v";"w";"x";"y";"z"},H1791)))&gt;0),"Invalid","Valid")</f>
        <v>Valid</v>
      </c>
      <c r="J1791" s="1" t="s">
        <v>13541</v>
      </c>
      <c r="K1791" s="1" t="s">
        <v>83</v>
      </c>
      <c r="L1791" s="1" t="s">
        <v>179</v>
      </c>
      <c r="M1791" s="1" t="s">
        <v>517</v>
      </c>
      <c r="N1791" s="1" t="s">
        <v>358</v>
      </c>
      <c r="O1791" s="1" t="s">
        <v>149</v>
      </c>
      <c r="P1791" t="s">
        <v>33</v>
      </c>
      <c r="Q1791" s="1" t="s">
        <v>1664</v>
      </c>
      <c r="R1791" s="1" t="s">
        <v>35</v>
      </c>
      <c r="S1791" s="1" t="s">
        <v>13542</v>
      </c>
      <c r="T1791" s="1" t="s">
        <v>13543</v>
      </c>
      <c r="U1791" s="1" t="s">
        <v>6468</v>
      </c>
      <c r="V1791" s="1" t="s">
        <v>790</v>
      </c>
      <c r="W1791" s="1" t="s">
        <v>384</v>
      </c>
      <c r="X1791" t="str">
        <f t="shared" si="190"/>
        <v>Complete</v>
      </c>
      <c r="Y1791">
        <f>MAX(0,100-IF(G1791="Invalid",Config!$B$5,0)-IF(I1791="Invalid",Config!$B$6,0)-IF(X1791="Incomplete",Config!$B$7,0)-IF(AF1791="Yes",Config!$B$37,0))</f>
        <v>75</v>
      </c>
      <c r="Z1791" s="1">
        <f>IF(OR(TRIM(B1791)="",COUNTIF(Config!$B$15:$B$19,B1791)&gt;0),1,0)+IF(OR(TRIM(C1791)="",COUNTIF(Config!$B$15:$B$19,C1791)&gt;0),1,0)+IF(OR(TRIM(F1791)="",COUNTIF(Config!$B$15:$B$19,F1791)&gt;0),1,0)+IF(OR(TRIM(H1791)="",COUNTIF(Config!$B$15:$B$19,H1791)&gt;0),1,0)+IF(OR(TRIM(E1791)="",COUNTIF(Config!$B$15:$B$19,E1791)&gt;0),1,0)+IF(OR(TRIM(K1791)="",COUNTIF(Config!$B$15:$B$19,K1791)&gt;0),1,0)+IF(OR(TRIM(P1791)="",COUNTIF(Config!$B$15:$B$19,P1791)&gt;0),1,0)+IF(OR(TRIM(R1791)="",COUNTIF(Config!$B$15:$B$19,R1791)&gt;0),1,0)</f>
        <v>0</v>
      </c>
      <c r="AA1791" s="1" cm="1">
        <f t="array" ref="AA1791">SUMPRODUCT(LEN(H1791)-LEN(SUBSTITUTE(H1791,{"0";"1";"2";"3";"4";"5";"6";"7";"8";"9"},"")))</f>
        <v>10</v>
      </c>
      <c r="AC1791" t="str">
        <f t="shared" si="191"/>
        <v>Potential Duplicate</v>
      </c>
      <c r="AD1791">
        <f t="shared" si="192"/>
        <v>2</v>
      </c>
      <c r="AE1791">
        <f t="shared" si="193"/>
        <v>1</v>
      </c>
      <c r="AF1791" t="str">
        <f t="shared" si="194"/>
        <v>Yes</v>
      </c>
      <c r="AG1791">
        <f t="shared" ca="1" si="195"/>
        <v>72</v>
      </c>
      <c r="AH1791" t="str">
        <f ca="1">IF(OR(V1791="",AG1791=""),"Yes",IF(AG1791&gt;Config!$B$41,"Yes","No"))</f>
        <v>No</v>
      </c>
    </row>
    <row r="1792" spans="1:34" x14ac:dyDescent="0.25">
      <c r="A1792" s="1" t="s">
        <v>13544</v>
      </c>
      <c r="B1792" s="1" t="s">
        <v>1257</v>
      </c>
      <c r="C1792" s="1" t="s">
        <v>189</v>
      </c>
      <c r="D1792" s="1" t="s">
        <v>13545</v>
      </c>
      <c r="E1792" s="1" t="s">
        <v>34800</v>
      </c>
      <c r="F1792" s="1" t="s">
        <v>13546</v>
      </c>
      <c r="G1792" t="str">
        <f t="shared" si="189"/>
        <v>Valid</v>
      </c>
      <c r="H1792" s="1" t="s">
        <v>13547</v>
      </c>
      <c r="I1792" t="str" cm="1">
        <f t="array" ref="I1792">IF(OR(TRIM(H1792)="",ISNUMBER(SEARCH("#",H1792)),AA1792&lt;Config!$B$8,SUMPRODUCT(--ISNUMBER(SEARCH({"a";"b";"c";"d";"e";"f";"g";"h";"i";"j";"k";"l";"m";"n";"o";"p";"q";"r";"s";"t";"u";"v";"w";"x";"y";"z"},H1792)))&gt;0),"Invalid","Valid")</f>
        <v>Valid</v>
      </c>
      <c r="J1792" s="1" t="s">
        <v>13548</v>
      </c>
      <c r="K1792" s="1" t="s">
        <v>1001</v>
      </c>
      <c r="L1792" s="1" t="s">
        <v>134</v>
      </c>
      <c r="M1792" s="1" t="s">
        <v>85</v>
      </c>
      <c r="N1792" s="1" t="s">
        <v>713</v>
      </c>
      <c r="O1792" s="1" t="s">
        <v>69</v>
      </c>
      <c r="P1792" t="s">
        <v>104</v>
      </c>
      <c r="Q1792" s="1" t="s">
        <v>732</v>
      </c>
      <c r="R1792" s="1" t="s">
        <v>922</v>
      </c>
      <c r="S1792" s="1" t="s">
        <v>13549</v>
      </c>
      <c r="T1792" s="1" t="s">
        <v>13550</v>
      </c>
      <c r="U1792" s="1" t="s">
        <v>666</v>
      </c>
      <c r="V1792" s="1" t="s">
        <v>140</v>
      </c>
      <c r="W1792" s="1" t="s">
        <v>293</v>
      </c>
      <c r="X1792" t="str">
        <f t="shared" si="190"/>
        <v>Complete</v>
      </c>
      <c r="Y1792">
        <f>MAX(0,100-IF(G1792="Invalid",Config!$B$5,0)-IF(I1792="Invalid",Config!$B$6,0)-IF(X1792="Incomplete",Config!$B$7,0)-IF(AF1792="Yes",Config!$B$37,0))</f>
        <v>100</v>
      </c>
      <c r="Z1792" s="1">
        <f>IF(OR(TRIM(B1792)="",COUNTIF(Config!$B$15:$B$19,B1792)&gt;0),1,0)+IF(OR(TRIM(C1792)="",COUNTIF(Config!$B$15:$B$19,C1792)&gt;0),1,0)+IF(OR(TRIM(F1792)="",COUNTIF(Config!$B$15:$B$19,F1792)&gt;0),1,0)+IF(OR(TRIM(H1792)="",COUNTIF(Config!$B$15:$B$19,H1792)&gt;0),1,0)+IF(OR(TRIM(E1792)="",COUNTIF(Config!$B$15:$B$19,E1792)&gt;0),1,0)+IF(OR(TRIM(K1792)="",COUNTIF(Config!$B$15:$B$19,K1792)&gt;0),1,0)+IF(OR(TRIM(P1792)="",COUNTIF(Config!$B$15:$B$19,P1792)&gt;0),1,0)+IF(OR(TRIM(R1792)="",COUNTIF(Config!$B$15:$B$19,R1792)&gt;0),1,0)</f>
        <v>0</v>
      </c>
      <c r="AA1792" s="1" cm="1">
        <f t="array" ref="AA1792">SUMPRODUCT(LEN(H1792)-LEN(SUBSTITUTE(H1792,{"0";"1";"2";"3";"4";"5";"6";"7";"8";"9"},"")))</f>
        <v>11</v>
      </c>
      <c r="AC1792" t="str">
        <f t="shared" si="191"/>
        <v/>
      </c>
      <c r="AD1792">
        <f t="shared" si="192"/>
        <v>1</v>
      </c>
      <c r="AE1792">
        <f t="shared" si="193"/>
        <v>1</v>
      </c>
      <c r="AF1792" t="str">
        <f t="shared" si="194"/>
        <v>No</v>
      </c>
      <c r="AG1792">
        <f t="shared" ca="1" si="195"/>
        <v>37</v>
      </c>
      <c r="AH1792" t="str">
        <f ca="1">IF(OR(V1792="",AG1792=""),"Yes",IF(AG1792&gt;Config!$B$41,"Yes","No"))</f>
        <v>No</v>
      </c>
    </row>
    <row r="1793" spans="1:34" x14ac:dyDescent="0.25">
      <c r="A1793" s="1" t="s">
        <v>13551</v>
      </c>
      <c r="B1793" s="1" t="s">
        <v>609</v>
      </c>
      <c r="C1793" s="1" t="s">
        <v>489</v>
      </c>
      <c r="D1793" s="1" t="s">
        <v>13552</v>
      </c>
      <c r="E1793" s="1" t="s">
        <v>34801</v>
      </c>
      <c r="F1793" s="1" t="s">
        <v>13553</v>
      </c>
      <c r="G1793" t="str">
        <f t="shared" si="189"/>
        <v>Valid</v>
      </c>
      <c r="H1793" s="1" t="s">
        <v>13554</v>
      </c>
      <c r="I1793" t="str" cm="1">
        <f t="array" ref="I1793">IF(OR(TRIM(H1793)="",ISNUMBER(SEARCH("#",H1793)),AA1793&lt;Config!$B$8,SUMPRODUCT(--ISNUMBER(SEARCH({"a";"b";"c";"d";"e";"f";"g";"h";"i";"j";"k";"l";"m";"n";"o";"p";"q";"r";"s";"t";"u";"v";"w";"x";"y";"z"},H1793)))&gt;0),"Invalid","Valid")</f>
        <v>Valid</v>
      </c>
      <c r="J1793" s="1" t="s">
        <v>13555</v>
      </c>
      <c r="K1793" s="1" t="s">
        <v>378</v>
      </c>
      <c r="L1793" s="1" t="s">
        <v>265</v>
      </c>
      <c r="M1793" s="1" t="s">
        <v>33827</v>
      </c>
      <c r="N1793" s="1" t="s">
        <v>86</v>
      </c>
      <c r="O1793" s="1" t="s">
        <v>266</v>
      </c>
      <c r="P1793" t="s">
        <v>87</v>
      </c>
      <c r="Q1793" s="1" t="s">
        <v>88</v>
      </c>
      <c r="R1793" s="1" t="s">
        <v>136</v>
      </c>
      <c r="S1793" s="1" t="s">
        <v>13556</v>
      </c>
      <c r="T1793" s="1" t="s">
        <v>13557</v>
      </c>
      <c r="U1793" s="1" t="s">
        <v>7139</v>
      </c>
      <c r="V1793" s="1" t="s">
        <v>140</v>
      </c>
      <c r="W1793" s="1" t="s">
        <v>293</v>
      </c>
      <c r="X1793" t="str">
        <f t="shared" si="190"/>
        <v>Complete</v>
      </c>
      <c r="Y1793">
        <f>MAX(0,100-IF(G1793="Invalid",Config!$B$5,0)-IF(I1793="Invalid",Config!$B$6,0)-IF(X1793="Incomplete",Config!$B$7,0)-IF(AF1793="Yes",Config!$B$37,0))</f>
        <v>100</v>
      </c>
      <c r="Z1793" s="1">
        <f>IF(OR(TRIM(B1793)="",COUNTIF(Config!$B$15:$B$19,B1793)&gt;0),1,0)+IF(OR(TRIM(C1793)="",COUNTIF(Config!$B$15:$B$19,C1793)&gt;0),1,0)+IF(OR(TRIM(F1793)="",COUNTIF(Config!$B$15:$B$19,F1793)&gt;0),1,0)+IF(OR(TRIM(H1793)="",COUNTIF(Config!$B$15:$B$19,H1793)&gt;0),1,0)+IF(OR(TRIM(E1793)="",COUNTIF(Config!$B$15:$B$19,E1793)&gt;0),1,0)+IF(OR(TRIM(K1793)="",COUNTIF(Config!$B$15:$B$19,K1793)&gt;0),1,0)+IF(OR(TRIM(P1793)="",COUNTIF(Config!$B$15:$B$19,P1793)&gt;0),1,0)+IF(OR(TRIM(R1793)="",COUNTIF(Config!$B$15:$B$19,R1793)&gt;0),1,0)</f>
        <v>0</v>
      </c>
      <c r="AA1793" s="1" cm="1">
        <f t="array" ref="AA1793">SUMPRODUCT(LEN(H1793)-LEN(SUBSTITUTE(H1793,{"0";"1";"2";"3";"4";"5";"6";"7";"8";"9"},"")))</f>
        <v>11</v>
      </c>
      <c r="AC1793" t="str">
        <f t="shared" si="191"/>
        <v/>
      </c>
      <c r="AD1793">
        <f t="shared" si="192"/>
        <v>1</v>
      </c>
      <c r="AE1793">
        <f t="shared" si="193"/>
        <v>1</v>
      </c>
      <c r="AF1793" t="str">
        <f t="shared" si="194"/>
        <v>No</v>
      </c>
      <c r="AG1793">
        <f t="shared" ca="1" si="195"/>
        <v>37</v>
      </c>
      <c r="AH1793" t="str">
        <f ca="1">IF(OR(V1793="",AG1793=""),"Yes",IF(AG1793&gt;Config!$B$41,"Yes","No"))</f>
        <v>No</v>
      </c>
    </row>
    <row r="1794" spans="1:34" x14ac:dyDescent="0.25">
      <c r="A1794" s="1" t="s">
        <v>13558</v>
      </c>
      <c r="B1794" s="1" t="s">
        <v>1833</v>
      </c>
      <c r="C1794" s="1" t="s">
        <v>985</v>
      </c>
      <c r="D1794" s="1" t="s">
        <v>13559</v>
      </c>
      <c r="E1794" s="1" t="s">
        <v>34802</v>
      </c>
      <c r="F1794" s="1" t="s">
        <v>13560</v>
      </c>
      <c r="G1794" t="str">
        <f t="shared" si="189"/>
        <v>Valid</v>
      </c>
      <c r="H1794" s="1" t="s">
        <v>13561</v>
      </c>
      <c r="I1794" t="str" cm="1">
        <f t="array" ref="I1794">IF(OR(TRIM(H1794)="",ISNUMBER(SEARCH("#",H1794)),AA1794&lt;Config!$B$8,SUMPRODUCT(--ISNUMBER(SEARCH({"a";"b";"c";"d";"e";"f";"g";"h";"i";"j";"k";"l";"m";"n";"o";"p";"q";"r";"s";"t";"u";"v";"w";"x";"y";"z"},H1794)))&gt;0),"Invalid","Valid")</f>
        <v>Valid</v>
      </c>
      <c r="J1794" s="1" t="s">
        <v>13562</v>
      </c>
      <c r="K1794" s="1" t="s">
        <v>48</v>
      </c>
      <c r="L1794" s="1" t="s">
        <v>67</v>
      </c>
      <c r="M1794" s="1" t="s">
        <v>33825</v>
      </c>
      <c r="N1794" s="1" t="s">
        <v>437</v>
      </c>
      <c r="O1794" s="1" t="s">
        <v>69</v>
      </c>
      <c r="P1794" t="s">
        <v>53</v>
      </c>
      <c r="Q1794" s="1" t="s">
        <v>54</v>
      </c>
      <c r="R1794" s="1" t="s">
        <v>415</v>
      </c>
      <c r="S1794" s="1" t="s">
        <v>13563</v>
      </c>
      <c r="T1794" s="1" t="s">
        <v>13564</v>
      </c>
      <c r="U1794" s="1" t="s">
        <v>3997</v>
      </c>
      <c r="V1794" s="1" t="s">
        <v>140</v>
      </c>
      <c r="W1794" s="1" t="s">
        <v>75</v>
      </c>
      <c r="X1794" t="str">
        <f t="shared" si="190"/>
        <v>Complete</v>
      </c>
      <c r="Y1794">
        <f>MAX(0,100-IF(G1794="Invalid",Config!$B$5,0)-IF(I1794="Invalid",Config!$B$6,0)-IF(X1794="Incomplete",Config!$B$7,0)-IF(AF1794="Yes",Config!$B$37,0))</f>
        <v>100</v>
      </c>
      <c r="Z1794" s="1">
        <f>IF(OR(TRIM(B1794)="",COUNTIF(Config!$B$15:$B$19,B1794)&gt;0),1,0)+IF(OR(TRIM(C1794)="",COUNTIF(Config!$B$15:$B$19,C1794)&gt;0),1,0)+IF(OR(TRIM(F1794)="",COUNTIF(Config!$B$15:$B$19,F1794)&gt;0),1,0)+IF(OR(TRIM(H1794)="",COUNTIF(Config!$B$15:$B$19,H1794)&gt;0),1,0)+IF(OR(TRIM(E1794)="",COUNTIF(Config!$B$15:$B$19,E1794)&gt;0),1,0)+IF(OR(TRIM(K1794)="",COUNTIF(Config!$B$15:$B$19,K1794)&gt;0),1,0)+IF(OR(TRIM(P1794)="",COUNTIF(Config!$B$15:$B$19,P1794)&gt;0),1,0)+IF(OR(TRIM(R1794)="",COUNTIF(Config!$B$15:$B$19,R1794)&gt;0),1,0)</f>
        <v>0</v>
      </c>
      <c r="AA1794" s="1" cm="1">
        <f t="array" ref="AA1794">SUMPRODUCT(LEN(H1794)-LEN(SUBSTITUTE(H1794,{"0";"1";"2";"3";"4";"5";"6";"7";"8";"9"},"")))</f>
        <v>12</v>
      </c>
      <c r="AC1794" t="str">
        <f t="shared" si="191"/>
        <v/>
      </c>
      <c r="AD1794">
        <f t="shared" si="192"/>
        <v>1</v>
      </c>
      <c r="AE1794">
        <f t="shared" si="193"/>
        <v>1</v>
      </c>
      <c r="AF1794" t="str">
        <f t="shared" si="194"/>
        <v>No</v>
      </c>
      <c r="AG1794">
        <f t="shared" ca="1" si="195"/>
        <v>37</v>
      </c>
      <c r="AH1794" t="str">
        <f ca="1">IF(OR(V1794="",AG1794=""),"Yes",IF(AG1794&gt;Config!$B$41,"Yes","No"))</f>
        <v>No</v>
      </c>
    </row>
    <row r="1795" spans="1:34" x14ac:dyDescent="0.25">
      <c r="A1795" s="1" t="s">
        <v>13565</v>
      </c>
      <c r="B1795" s="1" t="s">
        <v>1185</v>
      </c>
      <c r="C1795" s="1" t="s">
        <v>1166</v>
      </c>
      <c r="D1795" s="1" t="s">
        <v>13566</v>
      </c>
      <c r="E1795" s="1" t="s">
        <v>34803</v>
      </c>
      <c r="F1795" s="1" t="s">
        <v>13567</v>
      </c>
      <c r="G1795" t="str">
        <f t="shared" ref="G1795:G1858" si="196">IFERROR(IF(OR(TRIM(F1795)="",LEN(F1795)-LEN(SUBSTITUTE(F1795,"@",""))&lt;&gt;1,FIND("@",F1795)=1,RIGHT(F1795,1)=".",ISNUMBER(SEARCH(" ",F1795)),ISERROR(FIND(".",F1795,FIND("@",F1795)+2))),"Invalid","Valid"),"Invalid")</f>
        <v>Valid</v>
      </c>
      <c r="H1795" s="1" t="s">
        <v>13568</v>
      </c>
      <c r="I1795" t="str" cm="1">
        <f t="array" ref="I1795">IF(OR(TRIM(H1795)="",ISNUMBER(SEARCH("#",H1795)),AA1795&lt;Config!$B$8,SUMPRODUCT(--ISNUMBER(SEARCH({"a";"b";"c";"d";"e";"f";"g";"h";"i";"j";"k";"l";"m";"n";"o";"p";"q";"r";"s";"t";"u";"v";"w";"x";"y";"z"},H1795)))&gt;0),"Invalid","Valid")</f>
        <v>Valid</v>
      </c>
      <c r="J1795" s="1" t="s">
        <v>13569</v>
      </c>
      <c r="K1795" s="1" t="s">
        <v>163</v>
      </c>
      <c r="L1795" s="1" t="s">
        <v>67</v>
      </c>
      <c r="M1795" s="1" t="s">
        <v>103</v>
      </c>
      <c r="N1795" s="1" t="s">
        <v>252</v>
      </c>
      <c r="O1795" s="1" t="s">
        <v>149</v>
      </c>
      <c r="P1795" t="s">
        <v>53</v>
      </c>
      <c r="Q1795" s="1" t="s">
        <v>197</v>
      </c>
      <c r="R1795" s="1" t="s">
        <v>288</v>
      </c>
      <c r="S1795" s="1" t="s">
        <v>5909</v>
      </c>
      <c r="T1795" s="1" t="s">
        <v>13570</v>
      </c>
      <c r="U1795" s="1" t="s">
        <v>1777</v>
      </c>
      <c r="V1795" s="1" t="s">
        <v>1521</v>
      </c>
      <c r="W1795" s="1" t="s">
        <v>141</v>
      </c>
      <c r="X1795" t="str">
        <f t="shared" ref="X1795:X1858" si="197">IF(Z1795=0,"Complete","Incomplete")</f>
        <v>Complete</v>
      </c>
      <c r="Y1795">
        <f>MAX(0,100-IF(G1795="Invalid",Config!$B$5,0)-IF(I1795="Invalid",Config!$B$6,0)-IF(X1795="Incomplete",Config!$B$7,0)-IF(AF1795="Yes",Config!$B$37,0))</f>
        <v>100</v>
      </c>
      <c r="Z1795" s="1">
        <f>IF(OR(TRIM(B1795)="",COUNTIF(Config!$B$15:$B$19,B1795)&gt;0),1,0)+IF(OR(TRIM(C1795)="",COUNTIF(Config!$B$15:$B$19,C1795)&gt;0),1,0)+IF(OR(TRIM(F1795)="",COUNTIF(Config!$B$15:$B$19,F1795)&gt;0),1,0)+IF(OR(TRIM(H1795)="",COUNTIF(Config!$B$15:$B$19,H1795)&gt;0),1,0)+IF(OR(TRIM(E1795)="",COUNTIF(Config!$B$15:$B$19,E1795)&gt;0),1,0)+IF(OR(TRIM(K1795)="",COUNTIF(Config!$B$15:$B$19,K1795)&gt;0),1,0)+IF(OR(TRIM(P1795)="",COUNTIF(Config!$B$15:$B$19,P1795)&gt;0),1,0)+IF(OR(TRIM(R1795)="",COUNTIF(Config!$B$15:$B$19,R1795)&gt;0),1,0)</f>
        <v>0</v>
      </c>
      <c r="AA1795" s="1" cm="1">
        <f t="array" ref="AA1795">SUMPRODUCT(LEN(H1795)-LEN(SUBSTITUTE(H1795,{"0";"1";"2";"3";"4";"5";"6";"7";"8";"9"},"")))</f>
        <v>12</v>
      </c>
      <c r="AC1795" t="str">
        <f t="shared" ref="AC1795:AC1858" si="198">_xlfn.TEXTJOIN("; ",TRUE,IF(G1795="Invalid","Invalid Email",""),IF(I1795="Invalid","Invalid Phone",""),IF(X1795="Incomplete","Incomplete Profile",""),IF(AF1795="Yes","Potential Duplicate",""))</f>
        <v/>
      </c>
      <c r="AD1795">
        <f t="shared" ref="AD1795:AD1858" si="199">IF(OR(TRIM(F1795)="",G1795="Invalid"),0,COUNTIF($F$2:$F$5131,F1795))</f>
        <v>1</v>
      </c>
      <c r="AE1795">
        <f t="shared" ref="AE1795:AE1858" si="200">IF(OR(TRIM(H1795)="",I1795="Invalid"),0,COUNTIF($H$2:$H$5131,H1795))</f>
        <v>1</v>
      </c>
      <c r="AF1795" t="str">
        <f t="shared" ref="AF1795:AF1858" si="201">IF(OR(AD1795&gt;1,AE1795&gt;1),"Yes","No")</f>
        <v>No</v>
      </c>
      <c r="AG1795">
        <f t="shared" ref="AG1795:AG1858" ca="1" si="202">IFERROR(TODAY()-DATEVALUE(V1795),IFERROR(TODAY()-DATE(VALUE(RIGHT(V1795,4)),VALUE(MID(V1795,FIND("/",V1795)+1,FIND("/",V1795,FIND("/",V1795)+1)-FIND("/",V1795)-1)),VALUE(LEFT(V1795,FIND("/",V1795)-1))),""))</f>
        <v>37</v>
      </c>
      <c r="AH1795" t="str">
        <f ca="1">IF(OR(V1795="",AG1795=""),"Yes",IF(AG1795&gt;Config!$B$41,"Yes","No"))</f>
        <v>No</v>
      </c>
    </row>
    <row r="1796" spans="1:34" x14ac:dyDescent="0.25">
      <c r="A1796" s="1" t="s">
        <v>13571</v>
      </c>
      <c r="B1796" s="1" t="s">
        <v>33815</v>
      </c>
      <c r="C1796" s="1" t="s">
        <v>499</v>
      </c>
      <c r="D1796" s="1" t="s">
        <v>499</v>
      </c>
      <c r="E1796" s="1" t="s">
        <v>34665</v>
      </c>
      <c r="F1796" s="1" t="s">
        <v>13572</v>
      </c>
      <c r="G1796" t="str">
        <f t="shared" si="196"/>
        <v>Valid</v>
      </c>
      <c r="H1796" s="1" t="s">
        <v>13573</v>
      </c>
      <c r="I1796" t="str" cm="1">
        <f t="array" ref="I1796">IF(OR(TRIM(H1796)="",ISNUMBER(SEARCH("#",H1796)),AA1796&lt;Config!$B$8,SUMPRODUCT(--ISNUMBER(SEARCH({"a";"b";"c";"d";"e";"f";"g";"h";"i";"j";"k";"l";"m";"n";"o";"p";"q";"r";"s";"t";"u";"v";"w";"x";"y";"z"},H1796)))&gt;0),"Invalid","Valid")</f>
        <v>Valid</v>
      </c>
      <c r="J1796" s="1" t="s">
        <v>13574</v>
      </c>
      <c r="K1796" s="1" t="s">
        <v>48</v>
      </c>
      <c r="L1796" s="1" t="s">
        <v>102</v>
      </c>
      <c r="M1796" s="1" t="s">
        <v>103</v>
      </c>
      <c r="N1796" s="1" t="s">
        <v>211</v>
      </c>
      <c r="O1796" s="1" t="s">
        <v>69</v>
      </c>
      <c r="P1796" t="s">
        <v>87</v>
      </c>
      <c r="Q1796" s="1" t="s">
        <v>88</v>
      </c>
      <c r="R1796" s="1" t="s">
        <v>559</v>
      </c>
      <c r="S1796" s="1" t="s">
        <v>13575</v>
      </c>
      <c r="T1796" s="1" t="s">
        <v>13576</v>
      </c>
      <c r="U1796" s="1" t="s">
        <v>13577</v>
      </c>
      <c r="V1796" s="1" t="s">
        <v>13578</v>
      </c>
      <c r="W1796" s="1" t="s">
        <v>60</v>
      </c>
      <c r="X1796" t="str">
        <f t="shared" si="197"/>
        <v>Incomplete</v>
      </c>
      <c r="Y1796">
        <f>MAX(0,100-IF(G1796="Invalid",Config!$B$5,0)-IF(I1796="Invalid",Config!$B$6,0)-IF(X1796="Incomplete",Config!$B$7,0)-IF(AF1796="Yes",Config!$B$37,0))</f>
        <v>60</v>
      </c>
      <c r="Z1796" s="1">
        <f>IF(OR(TRIM(B1796)="",COUNTIF(Config!$B$15:$B$19,B1796)&gt;0),1,0)+IF(OR(TRIM(C1796)="",COUNTIF(Config!$B$15:$B$19,C1796)&gt;0),1,0)+IF(OR(TRIM(F1796)="",COUNTIF(Config!$B$15:$B$19,F1796)&gt;0),1,0)+IF(OR(TRIM(H1796)="",COUNTIF(Config!$B$15:$B$19,H1796)&gt;0),1,0)+IF(OR(TRIM(E1796)="",COUNTIF(Config!$B$15:$B$19,E1796)&gt;0),1,0)+IF(OR(TRIM(K1796)="",COUNTIF(Config!$B$15:$B$19,K1796)&gt;0),1,0)+IF(OR(TRIM(P1796)="",COUNTIF(Config!$B$15:$B$19,P1796)&gt;0),1,0)+IF(OR(TRIM(R1796)="",COUNTIF(Config!$B$15:$B$19,R1796)&gt;0),1,0)</f>
        <v>1</v>
      </c>
      <c r="AA1796" s="1" cm="1">
        <f t="array" ref="AA1796">SUMPRODUCT(LEN(H1796)-LEN(SUBSTITUTE(H1796,{"0";"1";"2";"3";"4";"5";"6";"7";"8";"9"},"")))</f>
        <v>10</v>
      </c>
      <c r="AC1796" t="str">
        <f t="shared" si="198"/>
        <v>Incomplete Profile</v>
      </c>
      <c r="AD1796">
        <f t="shared" si="199"/>
        <v>1</v>
      </c>
      <c r="AE1796">
        <f t="shared" si="200"/>
        <v>1</v>
      </c>
      <c r="AF1796" t="str">
        <f t="shared" si="201"/>
        <v>No</v>
      </c>
      <c r="AG1796">
        <f t="shared" ca="1" si="202"/>
        <v>408</v>
      </c>
      <c r="AH1796" t="str">
        <f ca="1">IF(OR(V1796="",AG1796=""),"Yes",IF(AG1796&gt;Config!$B$41,"Yes","No"))</f>
        <v>Yes</v>
      </c>
    </row>
    <row r="1797" spans="1:34" x14ac:dyDescent="0.25">
      <c r="A1797" s="1" t="s">
        <v>13579</v>
      </c>
      <c r="B1797" s="1" t="s">
        <v>3087</v>
      </c>
      <c r="C1797" s="1" t="s">
        <v>524</v>
      </c>
      <c r="D1797" s="1" t="s">
        <v>9917</v>
      </c>
      <c r="E1797" s="1" t="s">
        <v>739</v>
      </c>
      <c r="F1797" s="1" t="s">
        <v>13580</v>
      </c>
      <c r="G1797" t="str">
        <f t="shared" si="196"/>
        <v>Valid</v>
      </c>
      <c r="H1797" s="1" t="s">
        <v>13581</v>
      </c>
      <c r="I1797" t="str" cm="1">
        <f t="array" ref="I1797">IF(OR(TRIM(H1797)="",ISNUMBER(SEARCH("#",H1797)),AA1797&lt;Config!$B$8,SUMPRODUCT(--ISNUMBER(SEARCH({"a";"b";"c";"d";"e";"f";"g";"h";"i";"j";"k";"l";"m";"n";"o";"p";"q";"r";"s";"t";"u";"v";"w";"x";"y";"z"},H1797)))&gt;0),"Invalid","Valid")</f>
        <v>Valid</v>
      </c>
      <c r="J1797" s="1" t="s">
        <v>13582</v>
      </c>
      <c r="K1797" s="1" t="s">
        <v>287</v>
      </c>
      <c r="L1797" s="1" t="s">
        <v>84</v>
      </c>
      <c r="M1797" s="1" t="s">
        <v>85</v>
      </c>
      <c r="N1797" s="1" t="s">
        <v>86</v>
      </c>
      <c r="O1797" s="1" t="s">
        <v>266</v>
      </c>
      <c r="P1797" t="s">
        <v>33</v>
      </c>
      <c r="Q1797" s="1" t="s">
        <v>1664</v>
      </c>
      <c r="R1797" s="1" t="s">
        <v>120</v>
      </c>
      <c r="S1797" s="1" t="s">
        <v>13583</v>
      </c>
      <c r="T1797" s="1" t="s">
        <v>13584</v>
      </c>
      <c r="U1797" s="1" t="s">
        <v>4851</v>
      </c>
      <c r="V1797" s="1" t="s">
        <v>13585</v>
      </c>
      <c r="W1797" s="1" t="s">
        <v>33823</v>
      </c>
      <c r="X1797" t="str">
        <f t="shared" si="197"/>
        <v>Complete</v>
      </c>
      <c r="Y1797">
        <f>MAX(0,100-IF(G1797="Invalid",Config!$B$5,0)-IF(I1797="Invalid",Config!$B$6,0)-IF(X1797="Incomplete",Config!$B$7,0)-IF(AF1797="Yes",Config!$B$37,0))</f>
        <v>100</v>
      </c>
      <c r="Z1797" s="1">
        <f>IF(OR(TRIM(B1797)="",COUNTIF(Config!$B$15:$B$19,B1797)&gt;0),1,0)+IF(OR(TRIM(C1797)="",COUNTIF(Config!$B$15:$B$19,C1797)&gt;0),1,0)+IF(OR(TRIM(F1797)="",COUNTIF(Config!$B$15:$B$19,F1797)&gt;0),1,0)+IF(OR(TRIM(H1797)="",COUNTIF(Config!$B$15:$B$19,H1797)&gt;0),1,0)+IF(OR(TRIM(E1797)="",COUNTIF(Config!$B$15:$B$19,E1797)&gt;0),1,0)+IF(OR(TRIM(K1797)="",COUNTIF(Config!$B$15:$B$19,K1797)&gt;0),1,0)+IF(OR(TRIM(P1797)="",COUNTIF(Config!$B$15:$B$19,P1797)&gt;0),1,0)+IF(OR(TRIM(R1797)="",COUNTIF(Config!$B$15:$B$19,R1797)&gt;0),1,0)</f>
        <v>0</v>
      </c>
      <c r="AA1797" s="1" cm="1">
        <f t="array" ref="AA1797">SUMPRODUCT(LEN(H1797)-LEN(SUBSTITUTE(H1797,{"0";"1";"2";"3";"4";"5";"6";"7";"8";"9"},"")))</f>
        <v>10</v>
      </c>
      <c r="AC1797" t="str">
        <f t="shared" si="198"/>
        <v/>
      </c>
      <c r="AD1797">
        <f t="shared" si="199"/>
        <v>1</v>
      </c>
      <c r="AE1797">
        <f t="shared" si="200"/>
        <v>1</v>
      </c>
      <c r="AF1797" t="str">
        <f t="shared" si="201"/>
        <v>No</v>
      </c>
      <c r="AG1797">
        <f t="shared" ca="1" si="202"/>
        <v>211</v>
      </c>
      <c r="AH1797" t="str">
        <f ca="1">IF(OR(V1797="",AG1797=""),"Yes",IF(AG1797&gt;Config!$B$41,"Yes","No"))</f>
        <v>No</v>
      </c>
    </row>
    <row r="1798" spans="1:34" x14ac:dyDescent="0.25">
      <c r="A1798" s="1" t="s">
        <v>13586</v>
      </c>
      <c r="B1798" s="1" t="s">
        <v>112</v>
      </c>
      <c r="C1798" s="1" t="s">
        <v>659</v>
      </c>
      <c r="D1798" s="1" t="s">
        <v>13587</v>
      </c>
      <c r="E1798" s="1" t="s">
        <v>34804</v>
      </c>
      <c r="F1798" s="1" t="s">
        <v>13588</v>
      </c>
      <c r="G1798" t="str">
        <f t="shared" si="196"/>
        <v>Valid</v>
      </c>
      <c r="H1798" s="1" t="s">
        <v>13589</v>
      </c>
      <c r="I1798" t="str" cm="1">
        <f t="array" ref="I1798">IF(OR(TRIM(H1798)="",ISNUMBER(SEARCH("#",H1798)),AA1798&lt;Config!$B$8,SUMPRODUCT(--ISNUMBER(SEARCH({"a";"b";"c";"d";"e";"f";"g";"h";"i";"j";"k";"l";"m";"n";"o";"p";"q";"r";"s";"t";"u";"v";"w";"x";"y";"z"},H1798)))&gt;0),"Invalid","Valid")</f>
        <v>Valid</v>
      </c>
      <c r="J1798" s="1" t="s">
        <v>13590</v>
      </c>
      <c r="K1798" s="1" t="s">
        <v>264</v>
      </c>
      <c r="L1798" s="1" t="s">
        <v>102</v>
      </c>
      <c r="M1798" s="1" t="s">
        <v>33827</v>
      </c>
      <c r="N1798" s="1" t="s">
        <v>51</v>
      </c>
      <c r="O1798" s="1" t="s">
        <v>52</v>
      </c>
      <c r="P1798" t="s">
        <v>87</v>
      </c>
      <c r="Q1798" s="1" t="s">
        <v>438</v>
      </c>
      <c r="R1798" s="1" t="s">
        <v>136</v>
      </c>
      <c r="S1798" s="1" t="s">
        <v>6074</v>
      </c>
      <c r="T1798" s="1" t="s">
        <v>13591</v>
      </c>
      <c r="U1798" s="1" t="s">
        <v>13592</v>
      </c>
      <c r="V1798" s="1" t="s">
        <v>140</v>
      </c>
      <c r="W1798" s="1" t="s">
        <v>141</v>
      </c>
      <c r="X1798" t="str">
        <f t="shared" si="197"/>
        <v>Complete</v>
      </c>
      <c r="Y1798">
        <f>MAX(0,100-IF(G1798="Invalid",Config!$B$5,0)-IF(I1798="Invalid",Config!$B$6,0)-IF(X1798="Incomplete",Config!$B$7,0)-IF(AF1798="Yes",Config!$B$37,0))</f>
        <v>100</v>
      </c>
      <c r="Z1798" s="1">
        <f>IF(OR(TRIM(B1798)="",COUNTIF(Config!$B$15:$B$19,B1798)&gt;0),1,0)+IF(OR(TRIM(C1798)="",COUNTIF(Config!$B$15:$B$19,C1798)&gt;0),1,0)+IF(OR(TRIM(F1798)="",COUNTIF(Config!$B$15:$B$19,F1798)&gt;0),1,0)+IF(OR(TRIM(H1798)="",COUNTIF(Config!$B$15:$B$19,H1798)&gt;0),1,0)+IF(OR(TRIM(E1798)="",COUNTIF(Config!$B$15:$B$19,E1798)&gt;0),1,0)+IF(OR(TRIM(K1798)="",COUNTIF(Config!$B$15:$B$19,K1798)&gt;0),1,0)+IF(OR(TRIM(P1798)="",COUNTIF(Config!$B$15:$B$19,P1798)&gt;0),1,0)+IF(OR(TRIM(R1798)="",COUNTIF(Config!$B$15:$B$19,R1798)&gt;0),1,0)</f>
        <v>0</v>
      </c>
      <c r="AA1798" s="1" cm="1">
        <f t="array" ref="AA1798">SUMPRODUCT(LEN(H1798)-LEN(SUBSTITUTE(H1798,{"0";"1";"2";"3";"4";"5";"6";"7";"8";"9"},"")))</f>
        <v>10</v>
      </c>
      <c r="AC1798" t="str">
        <f t="shared" si="198"/>
        <v/>
      </c>
      <c r="AD1798">
        <f t="shared" si="199"/>
        <v>1</v>
      </c>
      <c r="AE1798">
        <f t="shared" si="200"/>
        <v>1</v>
      </c>
      <c r="AF1798" t="str">
        <f t="shared" si="201"/>
        <v>No</v>
      </c>
      <c r="AG1798">
        <f t="shared" ca="1" si="202"/>
        <v>37</v>
      </c>
      <c r="AH1798" t="str">
        <f ca="1">IF(OR(V1798="",AG1798=""),"Yes",IF(AG1798&gt;Config!$B$41,"Yes","No"))</f>
        <v>No</v>
      </c>
    </row>
    <row r="1799" spans="1:34" x14ac:dyDescent="0.25">
      <c r="A1799" s="1" t="s">
        <v>13593</v>
      </c>
      <c r="B1799" s="1" t="s">
        <v>1293</v>
      </c>
      <c r="C1799" s="1" t="s">
        <v>432</v>
      </c>
      <c r="D1799" s="1" t="s">
        <v>13594</v>
      </c>
      <c r="E1799" s="1" t="s">
        <v>34057</v>
      </c>
      <c r="F1799" s="1" t="s">
        <v>13595</v>
      </c>
      <c r="G1799" t="str">
        <f t="shared" si="196"/>
        <v>Valid</v>
      </c>
      <c r="H1799" s="1" t="s">
        <v>13596</v>
      </c>
      <c r="I1799" t="str" cm="1">
        <f t="array" ref="I1799">IF(OR(TRIM(H1799)="",ISNUMBER(SEARCH("#",H1799)),AA1799&lt;Config!$B$8,SUMPRODUCT(--ISNUMBER(SEARCH({"a";"b";"c";"d";"e";"f";"g";"h";"i";"j";"k";"l";"m";"n";"o";"p";"q";"r";"s";"t";"u";"v";"w";"x";"y";"z"},H1799)))&gt;0),"Invalid","Valid")</f>
        <v>Valid</v>
      </c>
      <c r="J1799" s="1" t="s">
        <v>13597</v>
      </c>
      <c r="K1799" s="1" t="s">
        <v>163</v>
      </c>
      <c r="L1799" s="1" t="s">
        <v>67</v>
      </c>
      <c r="M1799" s="1" t="s">
        <v>50</v>
      </c>
      <c r="N1799" s="1" t="s">
        <v>713</v>
      </c>
      <c r="O1799" s="1" t="s">
        <v>180</v>
      </c>
      <c r="P1799" t="s">
        <v>53</v>
      </c>
      <c r="Q1799" s="1" t="s">
        <v>181</v>
      </c>
      <c r="R1799" s="1" t="s">
        <v>198</v>
      </c>
      <c r="S1799" s="1" t="s">
        <v>6332</v>
      </c>
      <c r="T1799" s="1" t="s">
        <v>13598</v>
      </c>
      <c r="U1799" s="1" t="s">
        <v>800</v>
      </c>
      <c r="V1799" s="1" t="s">
        <v>140</v>
      </c>
      <c r="W1799" s="1" t="s">
        <v>293</v>
      </c>
      <c r="X1799" t="str">
        <f t="shared" si="197"/>
        <v>Complete</v>
      </c>
      <c r="Y1799">
        <f>MAX(0,100-IF(G1799="Invalid",Config!$B$5,0)-IF(I1799="Invalid",Config!$B$6,0)-IF(X1799="Incomplete",Config!$B$7,0)-IF(AF1799="Yes",Config!$B$37,0))</f>
        <v>100</v>
      </c>
      <c r="Z1799" s="1">
        <f>IF(OR(TRIM(B1799)="",COUNTIF(Config!$B$15:$B$19,B1799)&gt;0),1,0)+IF(OR(TRIM(C1799)="",COUNTIF(Config!$B$15:$B$19,C1799)&gt;0),1,0)+IF(OR(TRIM(F1799)="",COUNTIF(Config!$B$15:$B$19,F1799)&gt;0),1,0)+IF(OR(TRIM(H1799)="",COUNTIF(Config!$B$15:$B$19,H1799)&gt;0),1,0)+IF(OR(TRIM(E1799)="",COUNTIF(Config!$B$15:$B$19,E1799)&gt;0),1,0)+IF(OR(TRIM(K1799)="",COUNTIF(Config!$B$15:$B$19,K1799)&gt;0),1,0)+IF(OR(TRIM(P1799)="",COUNTIF(Config!$B$15:$B$19,P1799)&gt;0),1,0)+IF(OR(TRIM(R1799)="",COUNTIF(Config!$B$15:$B$19,R1799)&gt;0),1,0)</f>
        <v>0</v>
      </c>
      <c r="AA1799" s="1" cm="1">
        <f t="array" ref="AA1799">SUMPRODUCT(LEN(H1799)-LEN(SUBSTITUTE(H1799,{"0";"1";"2";"3";"4";"5";"6";"7";"8";"9"},"")))</f>
        <v>12</v>
      </c>
      <c r="AC1799" t="str">
        <f t="shared" si="198"/>
        <v/>
      </c>
      <c r="AD1799">
        <f t="shared" si="199"/>
        <v>1</v>
      </c>
      <c r="AE1799">
        <f t="shared" si="200"/>
        <v>1</v>
      </c>
      <c r="AF1799" t="str">
        <f t="shared" si="201"/>
        <v>No</v>
      </c>
      <c r="AG1799">
        <f t="shared" ca="1" si="202"/>
        <v>37</v>
      </c>
      <c r="AH1799" t="str">
        <f ca="1">IF(OR(V1799="",AG1799=""),"Yes",IF(AG1799&gt;Config!$B$41,"Yes","No"))</f>
        <v>No</v>
      </c>
    </row>
    <row r="1800" spans="1:34" x14ac:dyDescent="0.25">
      <c r="A1800" s="1" t="s">
        <v>13599</v>
      </c>
      <c r="B1800" s="1" t="s">
        <v>1816</v>
      </c>
      <c r="C1800" s="1" t="s">
        <v>33815</v>
      </c>
      <c r="D1800" s="1" t="s">
        <v>1816</v>
      </c>
      <c r="E1800" s="1" t="s">
        <v>310</v>
      </c>
      <c r="F1800" s="1" t="s">
        <v>13600</v>
      </c>
      <c r="G1800" t="str">
        <f t="shared" si="196"/>
        <v>Valid</v>
      </c>
      <c r="H1800" s="1" t="s">
        <v>13601</v>
      </c>
      <c r="I1800" t="str" cm="1">
        <f t="array" ref="I1800">IF(OR(TRIM(H1800)="",ISNUMBER(SEARCH("#",H1800)),AA1800&lt;Config!$B$8,SUMPRODUCT(--ISNUMBER(SEARCH({"a";"b";"c";"d";"e";"f";"g";"h";"i";"j";"k";"l";"m";"n";"o";"p";"q";"r";"s";"t";"u";"v";"w";"x";"y";"z"},H1800)))&gt;0),"Invalid","Valid")</f>
        <v>Valid</v>
      </c>
      <c r="J1800" s="1" t="s">
        <v>13602</v>
      </c>
      <c r="K1800" s="1" t="s">
        <v>481</v>
      </c>
      <c r="L1800" s="1" t="s">
        <v>179</v>
      </c>
      <c r="M1800" s="1" t="s">
        <v>33825</v>
      </c>
      <c r="N1800" s="1" t="s">
        <v>68</v>
      </c>
      <c r="O1800" s="1" t="s">
        <v>149</v>
      </c>
      <c r="P1800" t="s">
        <v>87</v>
      </c>
      <c r="Q1800" s="1" t="s">
        <v>438</v>
      </c>
      <c r="R1800" s="1" t="s">
        <v>559</v>
      </c>
      <c r="S1800" s="1" t="s">
        <v>13603</v>
      </c>
      <c r="T1800" s="1" t="s">
        <v>13604</v>
      </c>
      <c r="U1800" s="1" t="s">
        <v>4143</v>
      </c>
      <c r="V1800" s="1" t="s">
        <v>1273</v>
      </c>
      <c r="W1800" s="1" t="s">
        <v>202</v>
      </c>
      <c r="X1800" t="str">
        <f t="shared" si="197"/>
        <v>Incomplete</v>
      </c>
      <c r="Y1800">
        <f>MAX(0,100-IF(G1800="Invalid",Config!$B$5,0)-IF(I1800="Invalid",Config!$B$6,0)-IF(X1800="Incomplete",Config!$B$7,0)-IF(AF1800="Yes",Config!$B$37,0))</f>
        <v>35</v>
      </c>
      <c r="Z1800" s="1">
        <f>IF(OR(TRIM(B1800)="",COUNTIF(Config!$B$15:$B$19,B1800)&gt;0),1,0)+IF(OR(TRIM(C1800)="",COUNTIF(Config!$B$15:$B$19,C1800)&gt;0),1,0)+IF(OR(TRIM(F1800)="",COUNTIF(Config!$B$15:$B$19,F1800)&gt;0),1,0)+IF(OR(TRIM(H1800)="",COUNTIF(Config!$B$15:$B$19,H1800)&gt;0),1,0)+IF(OR(TRIM(E1800)="",COUNTIF(Config!$B$15:$B$19,E1800)&gt;0),1,0)+IF(OR(TRIM(K1800)="",COUNTIF(Config!$B$15:$B$19,K1800)&gt;0),1,0)+IF(OR(TRIM(P1800)="",COUNTIF(Config!$B$15:$B$19,P1800)&gt;0),1,0)+IF(OR(TRIM(R1800)="",COUNTIF(Config!$B$15:$B$19,R1800)&gt;0),1,0)</f>
        <v>1</v>
      </c>
      <c r="AA1800" s="1" cm="1">
        <f t="array" ref="AA1800">SUMPRODUCT(LEN(H1800)-LEN(SUBSTITUTE(H1800,{"0";"1";"2";"3";"4";"5";"6";"7";"8";"9"},"")))</f>
        <v>10</v>
      </c>
      <c r="AC1800" t="str">
        <f t="shared" si="198"/>
        <v>Incomplete Profile; Potential Duplicate</v>
      </c>
      <c r="AD1800">
        <f t="shared" si="199"/>
        <v>1</v>
      </c>
      <c r="AE1800">
        <f t="shared" si="200"/>
        <v>2</v>
      </c>
      <c r="AF1800" t="str">
        <f t="shared" si="201"/>
        <v>Yes</v>
      </c>
      <c r="AG1800" t="str">
        <f t="shared" ca="1" si="202"/>
        <v/>
      </c>
      <c r="AH1800" t="str">
        <f ca="1">IF(OR(V1800="",AG1800=""),"Yes",IF(AG1800&gt;Config!$B$41,"Yes","No"))</f>
        <v>Yes</v>
      </c>
    </row>
    <row r="1801" spans="1:34" x14ac:dyDescent="0.25">
      <c r="A1801" s="1" t="s">
        <v>13605</v>
      </c>
      <c r="B1801" s="1" t="s">
        <v>7543</v>
      </c>
      <c r="C1801" s="1" t="s">
        <v>398</v>
      </c>
      <c r="D1801" s="1" t="s">
        <v>13606</v>
      </c>
      <c r="E1801" s="1" t="s">
        <v>33901</v>
      </c>
      <c r="F1801" s="1" t="s">
        <v>13607</v>
      </c>
      <c r="G1801" t="str">
        <f t="shared" si="196"/>
        <v>Valid</v>
      </c>
      <c r="H1801" s="1" t="s">
        <v>13608</v>
      </c>
      <c r="I1801" t="str" cm="1">
        <f t="array" ref="I1801">IF(OR(TRIM(H1801)="",ISNUMBER(SEARCH("#",H1801)),AA1801&lt;Config!$B$8,SUMPRODUCT(--ISNUMBER(SEARCH({"a";"b";"c";"d";"e";"f";"g";"h";"i";"j";"k";"l";"m";"n";"o";"p";"q";"r";"s";"t";"u";"v";"w";"x";"y";"z"},H1801)))&gt;0),"Invalid","Valid")</f>
        <v>Valid</v>
      </c>
      <c r="J1801" s="1" t="s">
        <v>13609</v>
      </c>
      <c r="K1801" s="1" t="s">
        <v>722</v>
      </c>
      <c r="L1801" s="1" t="s">
        <v>450</v>
      </c>
      <c r="M1801" s="1" t="s">
        <v>118</v>
      </c>
      <c r="N1801" s="1" t="s">
        <v>33819</v>
      </c>
      <c r="O1801" s="1" t="s">
        <v>69</v>
      </c>
      <c r="P1801" t="s">
        <v>328</v>
      </c>
      <c r="Q1801" s="1" t="s">
        <v>1046</v>
      </c>
      <c r="R1801" s="1" t="s">
        <v>392</v>
      </c>
      <c r="S1801" s="1" t="s">
        <v>13610</v>
      </c>
      <c r="T1801" s="1" t="s">
        <v>13611</v>
      </c>
      <c r="U1801" s="1" t="s">
        <v>13612</v>
      </c>
      <c r="V1801" s="1" t="s">
        <v>1564</v>
      </c>
      <c r="W1801" s="1" t="s">
        <v>202</v>
      </c>
      <c r="X1801" t="str">
        <f t="shared" si="197"/>
        <v>Complete</v>
      </c>
      <c r="Y1801">
        <f>MAX(0,100-IF(G1801="Invalid",Config!$B$5,0)-IF(I1801="Invalid",Config!$B$6,0)-IF(X1801="Incomplete",Config!$B$7,0)-IF(AF1801="Yes",Config!$B$37,0))</f>
        <v>100</v>
      </c>
      <c r="Z1801" s="1">
        <f>IF(OR(TRIM(B1801)="",COUNTIF(Config!$B$15:$B$19,B1801)&gt;0),1,0)+IF(OR(TRIM(C1801)="",COUNTIF(Config!$B$15:$B$19,C1801)&gt;0),1,0)+IF(OR(TRIM(F1801)="",COUNTIF(Config!$B$15:$B$19,F1801)&gt;0),1,0)+IF(OR(TRIM(H1801)="",COUNTIF(Config!$B$15:$B$19,H1801)&gt;0),1,0)+IF(OR(TRIM(E1801)="",COUNTIF(Config!$B$15:$B$19,E1801)&gt;0),1,0)+IF(OR(TRIM(K1801)="",COUNTIF(Config!$B$15:$B$19,K1801)&gt;0),1,0)+IF(OR(TRIM(P1801)="",COUNTIF(Config!$B$15:$B$19,P1801)&gt;0),1,0)+IF(OR(TRIM(R1801)="",COUNTIF(Config!$B$15:$B$19,R1801)&gt;0),1,0)</f>
        <v>0</v>
      </c>
      <c r="AA1801" s="1" cm="1">
        <f t="array" ref="AA1801">SUMPRODUCT(LEN(H1801)-LEN(SUBSTITUTE(H1801,{"0";"1";"2";"3";"4";"5";"6";"7";"8";"9"},"")))</f>
        <v>11</v>
      </c>
      <c r="AC1801" t="str">
        <f t="shared" si="198"/>
        <v/>
      </c>
      <c r="AD1801">
        <f t="shared" si="199"/>
        <v>1</v>
      </c>
      <c r="AE1801">
        <f t="shared" si="200"/>
        <v>1</v>
      </c>
      <c r="AF1801" t="str">
        <f t="shared" si="201"/>
        <v>No</v>
      </c>
      <c r="AG1801">
        <f t="shared" ca="1" si="202"/>
        <v>224</v>
      </c>
      <c r="AH1801" t="str">
        <f ca="1">IF(OR(V1801="",AG1801=""),"Yes",IF(AG1801&gt;Config!$B$41,"Yes","No"))</f>
        <v>No</v>
      </c>
    </row>
    <row r="1802" spans="1:34" x14ac:dyDescent="0.25">
      <c r="A1802" s="1" t="s">
        <v>13613</v>
      </c>
      <c r="B1802" s="1" t="s">
        <v>431</v>
      </c>
      <c r="C1802" s="1" t="s">
        <v>308</v>
      </c>
      <c r="D1802" s="1" t="s">
        <v>13614</v>
      </c>
      <c r="E1802" s="1" t="s">
        <v>283</v>
      </c>
      <c r="F1802" s="1" t="s">
        <v>13615</v>
      </c>
      <c r="G1802" t="str">
        <f t="shared" si="196"/>
        <v>Valid</v>
      </c>
      <c r="H1802" s="1" t="s">
        <v>13616</v>
      </c>
      <c r="I1802" t="str" cm="1">
        <f t="array" ref="I1802">IF(OR(TRIM(H1802)="",ISNUMBER(SEARCH("#",H1802)),AA1802&lt;Config!$B$8,SUMPRODUCT(--ISNUMBER(SEARCH({"a";"b";"c";"d";"e";"f";"g";"h";"i";"j";"k";"l";"m";"n";"o";"p";"q";"r";"s";"t";"u";"v";"w";"x";"y";"z"},H1802)))&gt;0),"Invalid","Valid")</f>
        <v>Valid</v>
      </c>
      <c r="J1802" s="1" t="s">
        <v>13617</v>
      </c>
      <c r="K1802" s="1" t="s">
        <v>117</v>
      </c>
      <c r="L1802" s="1" t="s">
        <v>49</v>
      </c>
      <c r="M1802" s="1" t="s">
        <v>50</v>
      </c>
      <c r="N1802" s="1" t="s">
        <v>68</v>
      </c>
      <c r="O1802" s="1" t="s">
        <v>196</v>
      </c>
      <c r="P1802" t="s">
        <v>328</v>
      </c>
      <c r="Q1802" s="1" t="s">
        <v>329</v>
      </c>
      <c r="R1802" s="1" t="s">
        <v>330</v>
      </c>
      <c r="S1802" s="1" t="s">
        <v>13618</v>
      </c>
      <c r="T1802" s="1" t="s">
        <v>13619</v>
      </c>
      <c r="U1802" s="1" t="s">
        <v>350</v>
      </c>
      <c r="V1802" s="1" t="s">
        <v>1347</v>
      </c>
      <c r="W1802" s="1" t="s">
        <v>293</v>
      </c>
      <c r="X1802" t="str">
        <f t="shared" si="197"/>
        <v>Complete</v>
      </c>
      <c r="Y1802">
        <f>MAX(0,100-IF(G1802="Invalid",Config!$B$5,0)-IF(I1802="Invalid",Config!$B$6,0)-IF(X1802="Incomplete",Config!$B$7,0)-IF(AF1802="Yes",Config!$B$37,0))</f>
        <v>100</v>
      </c>
      <c r="Z1802" s="1">
        <f>IF(OR(TRIM(B1802)="",COUNTIF(Config!$B$15:$B$19,B1802)&gt;0),1,0)+IF(OR(TRIM(C1802)="",COUNTIF(Config!$B$15:$B$19,C1802)&gt;0),1,0)+IF(OR(TRIM(F1802)="",COUNTIF(Config!$B$15:$B$19,F1802)&gt;0),1,0)+IF(OR(TRIM(H1802)="",COUNTIF(Config!$B$15:$B$19,H1802)&gt;0),1,0)+IF(OR(TRIM(E1802)="",COUNTIF(Config!$B$15:$B$19,E1802)&gt;0),1,0)+IF(OR(TRIM(K1802)="",COUNTIF(Config!$B$15:$B$19,K1802)&gt;0),1,0)+IF(OR(TRIM(P1802)="",COUNTIF(Config!$B$15:$B$19,P1802)&gt;0),1,0)+IF(OR(TRIM(R1802)="",COUNTIF(Config!$B$15:$B$19,R1802)&gt;0),1,0)</f>
        <v>0</v>
      </c>
      <c r="AA1802" s="1" cm="1">
        <f t="array" ref="AA1802">SUMPRODUCT(LEN(H1802)-LEN(SUBSTITUTE(H1802,{"0";"1";"2";"3";"4";"5";"6";"7";"8";"9"},"")))</f>
        <v>11</v>
      </c>
      <c r="AC1802" t="str">
        <f t="shared" si="198"/>
        <v/>
      </c>
      <c r="AD1802">
        <f t="shared" si="199"/>
        <v>1</v>
      </c>
      <c r="AE1802">
        <f t="shared" si="200"/>
        <v>1</v>
      </c>
      <c r="AF1802" t="str">
        <f t="shared" si="201"/>
        <v>No</v>
      </c>
      <c r="AG1802">
        <f t="shared" ca="1" si="202"/>
        <v>37</v>
      </c>
      <c r="AH1802" t="str">
        <f ca="1">IF(OR(V1802="",AG1802=""),"Yes",IF(AG1802&gt;Config!$B$41,"Yes","No"))</f>
        <v>No</v>
      </c>
    </row>
    <row r="1803" spans="1:34" x14ac:dyDescent="0.25">
      <c r="A1803" s="1" t="s">
        <v>13620</v>
      </c>
      <c r="B1803" s="1" t="s">
        <v>678</v>
      </c>
      <c r="C1803" s="1" t="s">
        <v>1339</v>
      </c>
      <c r="D1803" s="1" t="s">
        <v>13621</v>
      </c>
      <c r="E1803" s="1" t="s">
        <v>34610</v>
      </c>
      <c r="F1803" s="1" t="s">
        <v>13622</v>
      </c>
      <c r="G1803" t="str">
        <f t="shared" si="196"/>
        <v>Valid</v>
      </c>
      <c r="H1803" s="1" t="s">
        <v>13623</v>
      </c>
      <c r="I1803" t="str" cm="1">
        <f t="array" ref="I1803">IF(OR(TRIM(H1803)="",ISNUMBER(SEARCH("#",H1803)),AA1803&lt;Config!$B$8,SUMPRODUCT(--ISNUMBER(SEARCH({"a";"b";"c";"d";"e";"f";"g";"h";"i";"j";"k";"l";"m";"n";"o";"p";"q";"r";"s";"t";"u";"v";"w";"x";"y";"z"},H1803)))&gt;0),"Invalid","Valid")</f>
        <v>Valid</v>
      </c>
      <c r="J1803" s="1" t="s">
        <v>13624</v>
      </c>
      <c r="K1803" s="1" t="s">
        <v>425</v>
      </c>
      <c r="L1803" s="1" t="s">
        <v>84</v>
      </c>
      <c r="M1803" s="1" t="s">
        <v>391</v>
      </c>
      <c r="N1803" s="1" t="s">
        <v>437</v>
      </c>
      <c r="O1803" s="1" t="s">
        <v>149</v>
      </c>
      <c r="P1803" t="s">
        <v>344</v>
      </c>
      <c r="Q1803" s="1" t="s">
        <v>345</v>
      </c>
      <c r="R1803" s="1" t="s">
        <v>1141</v>
      </c>
      <c r="S1803" s="1" t="s">
        <v>13625</v>
      </c>
      <c r="T1803" s="1" t="s">
        <v>13626</v>
      </c>
      <c r="U1803" s="1" t="s">
        <v>3561</v>
      </c>
      <c r="V1803" s="1" t="s">
        <v>13627</v>
      </c>
      <c r="W1803" s="1" t="s">
        <v>40</v>
      </c>
      <c r="X1803" t="str">
        <f t="shared" si="197"/>
        <v>Complete</v>
      </c>
      <c r="Y1803">
        <f>MAX(0,100-IF(G1803="Invalid",Config!$B$5,0)-IF(I1803="Invalid",Config!$B$6,0)-IF(X1803="Incomplete",Config!$B$7,0)-IF(AF1803="Yes",Config!$B$37,0))</f>
        <v>100</v>
      </c>
      <c r="Z1803" s="1">
        <f>IF(OR(TRIM(B1803)="",COUNTIF(Config!$B$15:$B$19,B1803)&gt;0),1,0)+IF(OR(TRIM(C1803)="",COUNTIF(Config!$B$15:$B$19,C1803)&gt;0),1,0)+IF(OR(TRIM(F1803)="",COUNTIF(Config!$B$15:$B$19,F1803)&gt;0),1,0)+IF(OR(TRIM(H1803)="",COUNTIF(Config!$B$15:$B$19,H1803)&gt;0),1,0)+IF(OR(TRIM(E1803)="",COUNTIF(Config!$B$15:$B$19,E1803)&gt;0),1,0)+IF(OR(TRIM(K1803)="",COUNTIF(Config!$B$15:$B$19,K1803)&gt;0),1,0)+IF(OR(TRIM(P1803)="",COUNTIF(Config!$B$15:$B$19,P1803)&gt;0),1,0)+IF(OR(TRIM(R1803)="",COUNTIF(Config!$B$15:$B$19,R1803)&gt;0),1,0)</f>
        <v>0</v>
      </c>
      <c r="AA1803" s="1" cm="1">
        <f t="array" ref="AA1803">SUMPRODUCT(LEN(H1803)-LEN(SUBSTITUTE(H1803,{"0";"1";"2";"3";"4";"5";"6";"7";"8";"9"},"")))</f>
        <v>11</v>
      </c>
      <c r="AC1803" t="str">
        <f t="shared" si="198"/>
        <v/>
      </c>
      <c r="AD1803">
        <f t="shared" si="199"/>
        <v>1</v>
      </c>
      <c r="AE1803">
        <f t="shared" si="200"/>
        <v>1</v>
      </c>
      <c r="AF1803" t="str">
        <f t="shared" si="201"/>
        <v>No</v>
      </c>
      <c r="AG1803">
        <f t="shared" ca="1" si="202"/>
        <v>355</v>
      </c>
      <c r="AH1803" t="str">
        <f ca="1">IF(OR(V1803="",AG1803=""),"Yes",IF(AG1803&gt;Config!$B$41,"Yes","No"))</f>
        <v>No</v>
      </c>
    </row>
    <row r="1804" spans="1:34" x14ac:dyDescent="0.25">
      <c r="A1804" s="1" t="s">
        <v>13628</v>
      </c>
      <c r="B1804" s="1" t="s">
        <v>631</v>
      </c>
      <c r="C1804" s="1" t="s">
        <v>23</v>
      </c>
      <c r="D1804" s="1" t="s">
        <v>13629</v>
      </c>
      <c r="E1804" s="1" t="s">
        <v>34805</v>
      </c>
      <c r="F1804" s="1" t="s">
        <v>13630</v>
      </c>
      <c r="G1804" t="str">
        <f t="shared" si="196"/>
        <v>Valid</v>
      </c>
      <c r="H1804" s="1" t="s">
        <v>13631</v>
      </c>
      <c r="I1804" t="str" cm="1">
        <f t="array" ref="I1804">IF(OR(TRIM(H1804)="",ISNUMBER(SEARCH("#",H1804)),AA1804&lt;Config!$B$8,SUMPRODUCT(--ISNUMBER(SEARCH({"a";"b";"c";"d";"e";"f";"g";"h";"i";"j";"k";"l";"m";"n";"o";"p";"q";"r";"s";"t";"u";"v";"w";"x";"y";"z"},H1804)))&gt;0),"Invalid","Valid")</f>
        <v>Valid</v>
      </c>
      <c r="J1804" s="1" t="s">
        <v>13632</v>
      </c>
      <c r="K1804" s="1" t="s">
        <v>66</v>
      </c>
      <c r="L1804" s="1" t="s">
        <v>265</v>
      </c>
      <c r="M1804" s="1" t="s">
        <v>165</v>
      </c>
      <c r="N1804" s="1" t="s">
        <v>86</v>
      </c>
      <c r="O1804" s="1" t="s">
        <v>69</v>
      </c>
      <c r="P1804" t="s">
        <v>87</v>
      </c>
      <c r="Q1804" s="1" t="s">
        <v>438</v>
      </c>
      <c r="R1804" s="1" t="s">
        <v>136</v>
      </c>
      <c r="S1804" s="1" t="s">
        <v>13633</v>
      </c>
      <c r="T1804" s="1" t="s">
        <v>13634</v>
      </c>
      <c r="U1804" s="1" t="s">
        <v>3263</v>
      </c>
      <c r="V1804" s="1" t="s">
        <v>1676</v>
      </c>
      <c r="W1804" s="1" t="s">
        <v>141</v>
      </c>
      <c r="X1804" t="str">
        <f t="shared" si="197"/>
        <v>Complete</v>
      </c>
      <c r="Y1804">
        <f>MAX(0,100-IF(G1804="Invalid",Config!$B$5,0)-IF(I1804="Invalid",Config!$B$6,0)-IF(X1804="Incomplete",Config!$B$7,0)-IF(AF1804="Yes",Config!$B$37,0))</f>
        <v>75</v>
      </c>
      <c r="Z1804" s="1">
        <f>IF(OR(TRIM(B1804)="",COUNTIF(Config!$B$15:$B$19,B1804)&gt;0),1,0)+IF(OR(TRIM(C1804)="",COUNTIF(Config!$B$15:$B$19,C1804)&gt;0),1,0)+IF(OR(TRIM(F1804)="",COUNTIF(Config!$B$15:$B$19,F1804)&gt;0),1,0)+IF(OR(TRIM(H1804)="",COUNTIF(Config!$B$15:$B$19,H1804)&gt;0),1,0)+IF(OR(TRIM(E1804)="",COUNTIF(Config!$B$15:$B$19,E1804)&gt;0),1,0)+IF(OR(TRIM(K1804)="",COUNTIF(Config!$B$15:$B$19,K1804)&gt;0),1,0)+IF(OR(TRIM(P1804)="",COUNTIF(Config!$B$15:$B$19,P1804)&gt;0),1,0)+IF(OR(TRIM(R1804)="",COUNTIF(Config!$B$15:$B$19,R1804)&gt;0),1,0)</f>
        <v>0</v>
      </c>
      <c r="AA1804" s="1" cm="1">
        <f t="array" ref="AA1804">SUMPRODUCT(LEN(H1804)-LEN(SUBSTITUTE(H1804,{"0";"1";"2";"3";"4";"5";"6";"7";"8";"9"},"")))</f>
        <v>11</v>
      </c>
      <c r="AC1804" t="str">
        <f t="shared" si="198"/>
        <v>Potential Duplicate</v>
      </c>
      <c r="AD1804">
        <f t="shared" si="199"/>
        <v>2</v>
      </c>
      <c r="AE1804">
        <f t="shared" si="200"/>
        <v>1</v>
      </c>
      <c r="AF1804" t="str">
        <f t="shared" si="201"/>
        <v>Yes</v>
      </c>
      <c r="AG1804">
        <f t="shared" ca="1" si="202"/>
        <v>37</v>
      </c>
      <c r="AH1804" t="str">
        <f ca="1">IF(OR(V1804="",AG1804=""),"Yes",IF(AG1804&gt;Config!$B$41,"Yes","No"))</f>
        <v>No</v>
      </c>
    </row>
    <row r="1805" spans="1:34" x14ac:dyDescent="0.25">
      <c r="A1805" s="1" t="s">
        <v>13635</v>
      </c>
      <c r="B1805" s="1" t="s">
        <v>188</v>
      </c>
      <c r="C1805" s="1" t="s">
        <v>432</v>
      </c>
      <c r="D1805" s="1" t="s">
        <v>13636</v>
      </c>
      <c r="E1805" s="1" t="s">
        <v>34806</v>
      </c>
      <c r="F1805" s="1" t="s">
        <v>13637</v>
      </c>
      <c r="G1805" t="str">
        <f t="shared" si="196"/>
        <v>Valid</v>
      </c>
      <c r="H1805" s="1" t="s">
        <v>13638</v>
      </c>
      <c r="I1805" t="str" cm="1">
        <f t="array" ref="I1805">IF(OR(TRIM(H1805)="",ISNUMBER(SEARCH("#",H1805)),AA1805&lt;Config!$B$8,SUMPRODUCT(--ISNUMBER(SEARCH({"a";"b";"c";"d";"e";"f";"g";"h";"i";"j";"k";"l";"m";"n";"o";"p";"q";"r";"s";"t";"u";"v";"w";"x";"y";"z"},H1805)))&gt;0),"Invalid","Valid")</f>
        <v>Valid</v>
      </c>
      <c r="J1805" s="1" t="s">
        <v>13639</v>
      </c>
      <c r="K1805" s="1" t="s">
        <v>147</v>
      </c>
      <c r="L1805" s="1" t="s">
        <v>265</v>
      </c>
      <c r="M1805" s="1" t="s">
        <v>165</v>
      </c>
      <c r="N1805" s="1" t="s">
        <v>68</v>
      </c>
      <c r="O1805" s="1" t="s">
        <v>196</v>
      </c>
      <c r="P1805" t="s">
        <v>33</v>
      </c>
      <c r="Q1805" s="1" t="s">
        <v>119</v>
      </c>
      <c r="R1805" s="1" t="s">
        <v>120</v>
      </c>
      <c r="S1805" s="1" t="s">
        <v>9311</v>
      </c>
      <c r="T1805" s="1" t="s">
        <v>13640</v>
      </c>
      <c r="U1805" s="1" t="s">
        <v>13641</v>
      </c>
      <c r="V1805" s="1" t="s">
        <v>11843</v>
      </c>
      <c r="W1805" s="1" t="s">
        <v>186</v>
      </c>
      <c r="X1805" t="str">
        <f t="shared" si="197"/>
        <v>Complete</v>
      </c>
      <c r="Y1805">
        <f>MAX(0,100-IF(G1805="Invalid",Config!$B$5,0)-IF(I1805="Invalid",Config!$B$6,0)-IF(X1805="Incomplete",Config!$B$7,0)-IF(AF1805="Yes",Config!$B$37,0))</f>
        <v>100</v>
      </c>
      <c r="Z1805" s="1">
        <f>IF(OR(TRIM(B1805)="",COUNTIF(Config!$B$15:$B$19,B1805)&gt;0),1,0)+IF(OR(TRIM(C1805)="",COUNTIF(Config!$B$15:$B$19,C1805)&gt;0),1,0)+IF(OR(TRIM(F1805)="",COUNTIF(Config!$B$15:$B$19,F1805)&gt;0),1,0)+IF(OR(TRIM(H1805)="",COUNTIF(Config!$B$15:$B$19,H1805)&gt;0),1,0)+IF(OR(TRIM(E1805)="",COUNTIF(Config!$B$15:$B$19,E1805)&gt;0),1,0)+IF(OR(TRIM(K1805)="",COUNTIF(Config!$B$15:$B$19,K1805)&gt;0),1,0)+IF(OR(TRIM(P1805)="",COUNTIF(Config!$B$15:$B$19,P1805)&gt;0),1,0)+IF(OR(TRIM(R1805)="",COUNTIF(Config!$B$15:$B$19,R1805)&gt;0),1,0)</f>
        <v>0</v>
      </c>
      <c r="AA1805" s="1" cm="1">
        <f t="array" ref="AA1805">SUMPRODUCT(LEN(H1805)-LEN(SUBSTITUTE(H1805,{"0";"1";"2";"3";"4";"5";"6";"7";"8";"9"},"")))</f>
        <v>10</v>
      </c>
      <c r="AC1805" t="str">
        <f t="shared" si="198"/>
        <v/>
      </c>
      <c r="AD1805">
        <f t="shared" si="199"/>
        <v>1</v>
      </c>
      <c r="AE1805">
        <f t="shared" si="200"/>
        <v>1</v>
      </c>
      <c r="AF1805" t="str">
        <f t="shared" si="201"/>
        <v>No</v>
      </c>
      <c r="AG1805">
        <f t="shared" ca="1" si="202"/>
        <v>43</v>
      </c>
      <c r="AH1805" t="str">
        <f ca="1">IF(OR(V1805="",AG1805=""),"Yes",IF(AG1805&gt;Config!$B$41,"Yes","No"))</f>
        <v>No</v>
      </c>
    </row>
    <row r="1806" spans="1:34" x14ac:dyDescent="0.25">
      <c r="A1806" s="1" t="s">
        <v>13642</v>
      </c>
      <c r="B1806" s="1" t="s">
        <v>1165</v>
      </c>
      <c r="C1806" s="1" t="s">
        <v>775</v>
      </c>
      <c r="D1806" s="1" t="s">
        <v>13643</v>
      </c>
      <c r="E1806" s="1" t="s">
        <v>1331</v>
      </c>
      <c r="F1806" s="1" t="s">
        <v>13644</v>
      </c>
      <c r="G1806" t="str">
        <f t="shared" si="196"/>
        <v>Valid</v>
      </c>
      <c r="H1806" s="1" t="s">
        <v>13645</v>
      </c>
      <c r="I1806" t="str" cm="1">
        <f t="array" ref="I1806">IF(OR(TRIM(H1806)="",ISNUMBER(SEARCH("#",H1806)),AA1806&lt;Config!$B$8,SUMPRODUCT(--ISNUMBER(SEARCH({"a";"b";"c";"d";"e";"f";"g";"h";"i";"j";"k";"l";"m";"n";"o";"p";"q";"r";"s";"t";"u";"v";"w";"x";"y";"z"},H1806)))&gt;0),"Invalid","Valid")</f>
        <v>Valid</v>
      </c>
      <c r="J1806" s="1" t="s">
        <v>13646</v>
      </c>
      <c r="K1806" s="1" t="s">
        <v>133</v>
      </c>
      <c r="L1806" s="1" t="s">
        <v>67</v>
      </c>
      <c r="M1806" s="1" t="s">
        <v>118</v>
      </c>
      <c r="N1806" s="1" t="s">
        <v>51</v>
      </c>
      <c r="O1806" s="1" t="s">
        <v>180</v>
      </c>
      <c r="P1806" t="s">
        <v>53</v>
      </c>
      <c r="Q1806" s="1" t="s">
        <v>150</v>
      </c>
      <c r="R1806" s="1" t="s">
        <v>415</v>
      </c>
      <c r="S1806" s="1" t="s">
        <v>13647</v>
      </c>
      <c r="T1806" s="1" t="s">
        <v>13648</v>
      </c>
      <c r="U1806" s="1" t="s">
        <v>13649</v>
      </c>
      <c r="V1806" s="1" t="s">
        <v>7993</v>
      </c>
      <c r="W1806" s="1" t="s">
        <v>186</v>
      </c>
      <c r="X1806" t="str">
        <f t="shared" si="197"/>
        <v>Complete</v>
      </c>
      <c r="Y1806">
        <f>MAX(0,100-IF(G1806="Invalid",Config!$B$5,0)-IF(I1806="Invalid",Config!$B$6,0)-IF(X1806="Incomplete",Config!$B$7,0)-IF(AF1806="Yes",Config!$B$37,0))</f>
        <v>100</v>
      </c>
      <c r="Z1806" s="1">
        <f>IF(OR(TRIM(B1806)="",COUNTIF(Config!$B$15:$B$19,B1806)&gt;0),1,0)+IF(OR(TRIM(C1806)="",COUNTIF(Config!$B$15:$B$19,C1806)&gt;0),1,0)+IF(OR(TRIM(F1806)="",COUNTIF(Config!$B$15:$B$19,F1806)&gt;0),1,0)+IF(OR(TRIM(H1806)="",COUNTIF(Config!$B$15:$B$19,H1806)&gt;0),1,0)+IF(OR(TRIM(E1806)="",COUNTIF(Config!$B$15:$B$19,E1806)&gt;0),1,0)+IF(OR(TRIM(K1806)="",COUNTIF(Config!$B$15:$B$19,K1806)&gt;0),1,0)+IF(OR(TRIM(P1806)="",COUNTIF(Config!$B$15:$B$19,P1806)&gt;0),1,0)+IF(OR(TRIM(R1806)="",COUNTIF(Config!$B$15:$B$19,R1806)&gt;0),1,0)</f>
        <v>0</v>
      </c>
      <c r="AA1806" s="1" cm="1">
        <f t="array" ref="AA1806">SUMPRODUCT(LEN(H1806)-LEN(SUBSTITUTE(H1806,{"0";"1";"2";"3";"4";"5";"6";"7";"8";"9"},"")))</f>
        <v>12</v>
      </c>
      <c r="AC1806" t="str">
        <f t="shared" si="198"/>
        <v/>
      </c>
      <c r="AD1806">
        <f t="shared" si="199"/>
        <v>1</v>
      </c>
      <c r="AE1806">
        <f t="shared" si="200"/>
        <v>1</v>
      </c>
      <c r="AF1806" t="str">
        <f t="shared" si="201"/>
        <v>No</v>
      </c>
      <c r="AG1806" t="str">
        <f t="shared" ca="1" si="202"/>
        <v/>
      </c>
      <c r="AH1806" t="str">
        <f ca="1">IF(OR(V1806="",AG1806=""),"Yes",IF(AG1806&gt;Config!$B$41,"Yes","No"))</f>
        <v>Yes</v>
      </c>
    </row>
    <row r="1807" spans="1:34" x14ac:dyDescent="0.25">
      <c r="A1807" s="1" t="s">
        <v>13650</v>
      </c>
      <c r="B1807" s="1" t="s">
        <v>62</v>
      </c>
      <c r="C1807" s="1" t="s">
        <v>956</v>
      </c>
      <c r="D1807" s="1" t="s">
        <v>13651</v>
      </c>
      <c r="E1807" s="1" t="s">
        <v>34807</v>
      </c>
      <c r="F1807" s="1" t="s">
        <v>13652</v>
      </c>
      <c r="G1807" t="str">
        <f t="shared" si="196"/>
        <v>Valid</v>
      </c>
      <c r="H1807" s="1" t="s">
        <v>13653</v>
      </c>
      <c r="I1807" t="str" cm="1">
        <f t="array" ref="I1807">IF(OR(TRIM(H1807)="",ISNUMBER(SEARCH("#",H1807)),AA1807&lt;Config!$B$8,SUMPRODUCT(--ISNUMBER(SEARCH({"a";"b";"c";"d";"e";"f";"g";"h";"i";"j";"k";"l";"m";"n";"o";"p";"q";"r";"s";"t";"u";"v";"w";"x";"y";"z"},H1807)))&gt;0),"Invalid","Valid")</f>
        <v>Valid</v>
      </c>
      <c r="J1807" s="1" t="s">
        <v>13654</v>
      </c>
      <c r="K1807" s="1" t="s">
        <v>195</v>
      </c>
      <c r="L1807" s="1" t="s">
        <v>29</v>
      </c>
      <c r="M1807" s="1" t="s">
        <v>165</v>
      </c>
      <c r="N1807" s="1" t="s">
        <v>51</v>
      </c>
      <c r="O1807" s="1" t="s">
        <v>149</v>
      </c>
      <c r="P1807" t="s">
        <v>87</v>
      </c>
      <c r="Q1807" s="1" t="s">
        <v>438</v>
      </c>
      <c r="R1807" s="1" t="s">
        <v>136</v>
      </c>
      <c r="S1807" s="1" t="s">
        <v>12245</v>
      </c>
      <c r="T1807" s="1" t="s">
        <v>13655</v>
      </c>
      <c r="U1807" s="1" t="s">
        <v>6880</v>
      </c>
      <c r="V1807" s="1" t="s">
        <v>1050</v>
      </c>
      <c r="W1807" s="1" t="s">
        <v>202</v>
      </c>
      <c r="X1807" t="str">
        <f t="shared" si="197"/>
        <v>Complete</v>
      </c>
      <c r="Y1807">
        <f>MAX(0,100-IF(G1807="Invalid",Config!$B$5,0)-IF(I1807="Invalid",Config!$B$6,0)-IF(X1807="Incomplete",Config!$B$7,0)-IF(AF1807="Yes",Config!$B$37,0))</f>
        <v>100</v>
      </c>
      <c r="Z1807" s="1">
        <f>IF(OR(TRIM(B1807)="",COUNTIF(Config!$B$15:$B$19,B1807)&gt;0),1,0)+IF(OR(TRIM(C1807)="",COUNTIF(Config!$B$15:$B$19,C1807)&gt;0),1,0)+IF(OR(TRIM(F1807)="",COUNTIF(Config!$B$15:$B$19,F1807)&gt;0),1,0)+IF(OR(TRIM(H1807)="",COUNTIF(Config!$B$15:$B$19,H1807)&gt;0),1,0)+IF(OR(TRIM(E1807)="",COUNTIF(Config!$B$15:$B$19,E1807)&gt;0),1,0)+IF(OR(TRIM(K1807)="",COUNTIF(Config!$B$15:$B$19,K1807)&gt;0),1,0)+IF(OR(TRIM(P1807)="",COUNTIF(Config!$B$15:$B$19,P1807)&gt;0),1,0)+IF(OR(TRIM(R1807)="",COUNTIF(Config!$B$15:$B$19,R1807)&gt;0),1,0)</f>
        <v>0</v>
      </c>
      <c r="AA1807" s="1" cm="1">
        <f t="array" ref="AA1807">SUMPRODUCT(LEN(H1807)-LEN(SUBSTITUTE(H1807,{"0";"1";"2";"3";"4";"5";"6";"7";"8";"9"},"")))</f>
        <v>11</v>
      </c>
      <c r="AC1807" t="str">
        <f t="shared" si="198"/>
        <v/>
      </c>
      <c r="AD1807">
        <f t="shared" si="199"/>
        <v>1</v>
      </c>
      <c r="AE1807">
        <f t="shared" si="200"/>
        <v>1</v>
      </c>
      <c r="AF1807" t="str">
        <f t="shared" si="201"/>
        <v>No</v>
      </c>
      <c r="AG1807">
        <f t="shared" ca="1" si="202"/>
        <v>37</v>
      </c>
      <c r="AH1807" t="str">
        <f ca="1">IF(OR(V1807="",AG1807=""),"Yes",IF(AG1807&gt;Config!$B$41,"Yes","No"))</f>
        <v>No</v>
      </c>
    </row>
    <row r="1808" spans="1:34" x14ac:dyDescent="0.25">
      <c r="A1808" s="1" t="s">
        <v>13656</v>
      </c>
      <c r="B1808" s="1" t="s">
        <v>1495</v>
      </c>
      <c r="C1808" s="1" t="s">
        <v>410</v>
      </c>
      <c r="D1808" s="1" t="s">
        <v>13657</v>
      </c>
      <c r="E1808" s="1" t="s">
        <v>33824</v>
      </c>
      <c r="F1808" s="1" t="s">
        <v>13658</v>
      </c>
      <c r="G1808" t="str">
        <f t="shared" si="196"/>
        <v>Valid</v>
      </c>
      <c r="H1808" s="1" t="s">
        <v>13659</v>
      </c>
      <c r="I1808" t="str" cm="1">
        <f t="array" ref="I1808">IF(OR(TRIM(H1808)="",ISNUMBER(SEARCH("#",H1808)),AA1808&lt;Config!$B$8,SUMPRODUCT(--ISNUMBER(SEARCH({"a";"b";"c";"d";"e";"f";"g";"h";"i";"j";"k";"l";"m";"n";"o";"p";"q";"r";"s";"t";"u";"v";"w";"x";"y";"z"},H1808)))&gt;0),"Invalid","Valid")</f>
        <v>Valid</v>
      </c>
      <c r="J1808" s="1" t="s">
        <v>13660</v>
      </c>
      <c r="K1808" s="1" t="s">
        <v>516</v>
      </c>
      <c r="L1808" s="1" t="s">
        <v>134</v>
      </c>
      <c r="M1808" s="1" t="s">
        <v>343</v>
      </c>
      <c r="N1808" s="1" t="s">
        <v>86</v>
      </c>
      <c r="O1808" s="1" t="s">
        <v>196</v>
      </c>
      <c r="P1808" t="s">
        <v>53</v>
      </c>
      <c r="Q1808" s="1" t="s">
        <v>197</v>
      </c>
      <c r="R1808" s="1" t="s">
        <v>70</v>
      </c>
      <c r="S1808" s="1" t="s">
        <v>13661</v>
      </c>
      <c r="T1808" s="1" t="s">
        <v>13662</v>
      </c>
      <c r="U1808" s="1" t="s">
        <v>2421</v>
      </c>
      <c r="V1808" s="1" t="s">
        <v>2727</v>
      </c>
      <c r="W1808" s="1" t="s">
        <v>75</v>
      </c>
      <c r="X1808" t="str">
        <f t="shared" si="197"/>
        <v>Complete</v>
      </c>
      <c r="Y1808">
        <f>MAX(0,100-IF(G1808="Invalid",Config!$B$5,0)-IF(I1808="Invalid",Config!$B$6,0)-IF(X1808="Incomplete",Config!$B$7,0)-IF(AF1808="Yes",Config!$B$37,0))</f>
        <v>100</v>
      </c>
      <c r="Z1808" s="1">
        <f>IF(OR(TRIM(B1808)="",COUNTIF(Config!$B$15:$B$19,B1808)&gt;0),1,0)+IF(OR(TRIM(C1808)="",COUNTIF(Config!$B$15:$B$19,C1808)&gt;0),1,0)+IF(OR(TRIM(F1808)="",COUNTIF(Config!$B$15:$B$19,F1808)&gt;0),1,0)+IF(OR(TRIM(H1808)="",COUNTIF(Config!$B$15:$B$19,H1808)&gt;0),1,0)+IF(OR(TRIM(E1808)="",COUNTIF(Config!$B$15:$B$19,E1808)&gt;0),1,0)+IF(OR(TRIM(K1808)="",COUNTIF(Config!$B$15:$B$19,K1808)&gt;0),1,0)+IF(OR(TRIM(P1808)="",COUNTIF(Config!$B$15:$B$19,P1808)&gt;0),1,0)+IF(OR(TRIM(R1808)="",COUNTIF(Config!$B$15:$B$19,R1808)&gt;0),1,0)</f>
        <v>0</v>
      </c>
      <c r="AA1808" s="1" cm="1">
        <f t="array" ref="AA1808">SUMPRODUCT(LEN(H1808)-LEN(SUBSTITUTE(H1808,{"0";"1";"2";"3";"4";"5";"6";"7";"8";"9"},"")))</f>
        <v>12</v>
      </c>
      <c r="AC1808" t="str">
        <f t="shared" si="198"/>
        <v/>
      </c>
      <c r="AD1808">
        <f t="shared" si="199"/>
        <v>1</v>
      </c>
      <c r="AE1808">
        <f t="shared" si="200"/>
        <v>1</v>
      </c>
      <c r="AF1808" t="str">
        <f t="shared" si="201"/>
        <v>No</v>
      </c>
      <c r="AG1808">
        <f t="shared" ca="1" si="202"/>
        <v>543</v>
      </c>
      <c r="AH1808" t="str">
        <f ca="1">IF(OR(V1808="",AG1808=""),"Yes",IF(AG1808&gt;Config!$B$41,"Yes","No"))</f>
        <v>Yes</v>
      </c>
    </row>
    <row r="1809" spans="1:34" x14ac:dyDescent="0.25">
      <c r="A1809" s="1" t="s">
        <v>13663</v>
      </c>
      <c r="B1809" s="1" t="s">
        <v>33815</v>
      </c>
      <c r="C1809" s="1" t="s">
        <v>420</v>
      </c>
      <c r="D1809" s="1" t="s">
        <v>420</v>
      </c>
      <c r="E1809" s="1" t="s">
        <v>34808</v>
      </c>
      <c r="F1809" s="1" t="s">
        <v>13664</v>
      </c>
      <c r="G1809" t="str">
        <f t="shared" si="196"/>
        <v>Valid</v>
      </c>
      <c r="H1809" s="1" t="s">
        <v>13665</v>
      </c>
      <c r="I1809" t="str" cm="1">
        <f t="array" ref="I1809">IF(OR(TRIM(H1809)="",ISNUMBER(SEARCH("#",H1809)),AA1809&lt;Config!$B$8,SUMPRODUCT(--ISNUMBER(SEARCH({"a";"b";"c";"d";"e";"f";"g";"h";"i";"j";"k";"l";"m";"n";"o";"p";"q";"r";"s";"t";"u";"v";"w";"x";"y";"z"},H1809)))&gt;0),"Invalid","Valid")</f>
        <v>Valid</v>
      </c>
      <c r="J1809" s="1" t="s">
        <v>13666</v>
      </c>
      <c r="K1809" s="1" t="s">
        <v>66</v>
      </c>
      <c r="L1809" s="1" t="s">
        <v>265</v>
      </c>
      <c r="M1809" s="1" t="s">
        <v>30</v>
      </c>
      <c r="N1809" s="1" t="s">
        <v>437</v>
      </c>
      <c r="O1809" s="1" t="s">
        <v>196</v>
      </c>
      <c r="P1809" t="s">
        <v>590</v>
      </c>
      <c r="Q1809" s="1" t="s">
        <v>591</v>
      </c>
      <c r="R1809" s="1" t="s">
        <v>845</v>
      </c>
      <c r="S1809" s="1" t="s">
        <v>11814</v>
      </c>
      <c r="T1809" s="1" t="s">
        <v>13667</v>
      </c>
      <c r="U1809" s="1" t="s">
        <v>13668</v>
      </c>
      <c r="V1809" s="1" t="s">
        <v>140</v>
      </c>
      <c r="W1809" s="1" t="s">
        <v>40</v>
      </c>
      <c r="X1809" t="str">
        <f t="shared" si="197"/>
        <v>Incomplete</v>
      </c>
      <c r="Y1809">
        <f>MAX(0,100-IF(G1809="Invalid",Config!$B$5,0)-IF(I1809="Invalid",Config!$B$6,0)-IF(X1809="Incomplete",Config!$B$7,0)-IF(AF1809="Yes",Config!$B$37,0))</f>
        <v>60</v>
      </c>
      <c r="Z1809" s="1">
        <f>IF(OR(TRIM(B1809)="",COUNTIF(Config!$B$15:$B$19,B1809)&gt;0),1,0)+IF(OR(TRIM(C1809)="",COUNTIF(Config!$B$15:$B$19,C1809)&gt;0),1,0)+IF(OR(TRIM(F1809)="",COUNTIF(Config!$B$15:$B$19,F1809)&gt;0),1,0)+IF(OR(TRIM(H1809)="",COUNTIF(Config!$B$15:$B$19,H1809)&gt;0),1,0)+IF(OR(TRIM(E1809)="",COUNTIF(Config!$B$15:$B$19,E1809)&gt;0),1,0)+IF(OR(TRIM(K1809)="",COUNTIF(Config!$B$15:$B$19,K1809)&gt;0),1,0)+IF(OR(TRIM(P1809)="",COUNTIF(Config!$B$15:$B$19,P1809)&gt;0),1,0)+IF(OR(TRIM(R1809)="",COUNTIF(Config!$B$15:$B$19,R1809)&gt;0),1,0)</f>
        <v>1</v>
      </c>
      <c r="AA1809" s="1" cm="1">
        <f t="array" ref="AA1809">SUMPRODUCT(LEN(H1809)-LEN(SUBSTITUTE(H1809,{"0";"1";"2";"3";"4";"5";"6";"7";"8";"9"},"")))</f>
        <v>12</v>
      </c>
      <c r="AC1809" t="str">
        <f t="shared" si="198"/>
        <v>Incomplete Profile</v>
      </c>
      <c r="AD1809">
        <f t="shared" si="199"/>
        <v>1</v>
      </c>
      <c r="AE1809">
        <f t="shared" si="200"/>
        <v>1</v>
      </c>
      <c r="AF1809" t="str">
        <f t="shared" si="201"/>
        <v>No</v>
      </c>
      <c r="AG1809">
        <f t="shared" ca="1" si="202"/>
        <v>37</v>
      </c>
      <c r="AH1809" t="str">
        <f ca="1">IF(OR(V1809="",AG1809=""),"Yes",IF(AG1809&gt;Config!$B$41,"Yes","No"))</f>
        <v>No</v>
      </c>
    </row>
    <row r="1810" spans="1:34" x14ac:dyDescent="0.25">
      <c r="A1810" s="1" t="s">
        <v>13669</v>
      </c>
      <c r="B1810" s="1" t="s">
        <v>4752</v>
      </c>
      <c r="C1810" s="1" t="s">
        <v>946</v>
      </c>
      <c r="D1810" s="1" t="s">
        <v>13670</v>
      </c>
      <c r="E1810" s="1" t="s">
        <v>34809</v>
      </c>
      <c r="F1810" s="1" t="s">
        <v>13671</v>
      </c>
      <c r="G1810" t="str">
        <f t="shared" si="196"/>
        <v>Valid</v>
      </c>
      <c r="H1810" s="1" t="s">
        <v>13672</v>
      </c>
      <c r="I1810" t="str" cm="1">
        <f t="array" ref="I1810">IF(OR(TRIM(H1810)="",ISNUMBER(SEARCH("#",H1810)),AA1810&lt;Config!$B$8,SUMPRODUCT(--ISNUMBER(SEARCH({"a";"b";"c";"d";"e";"f";"g";"h";"i";"j";"k";"l";"m";"n";"o";"p";"q";"r";"s";"t";"u";"v";"w";"x";"y";"z"},H1810)))&gt;0),"Invalid","Valid")</f>
        <v>Valid</v>
      </c>
      <c r="J1810" s="1" t="s">
        <v>13673</v>
      </c>
      <c r="K1810" s="1" t="s">
        <v>48</v>
      </c>
      <c r="L1810" s="1" t="s">
        <v>164</v>
      </c>
      <c r="M1810" s="1" t="s">
        <v>33825</v>
      </c>
      <c r="N1810" s="1" t="s">
        <v>252</v>
      </c>
      <c r="O1810" s="1" t="s">
        <v>196</v>
      </c>
      <c r="P1810" t="s">
        <v>33</v>
      </c>
      <c r="Q1810" s="1" t="s">
        <v>119</v>
      </c>
      <c r="R1810" s="1" t="s">
        <v>482</v>
      </c>
      <c r="S1810" s="1" t="s">
        <v>7394</v>
      </c>
      <c r="T1810" s="1" t="s">
        <v>13674</v>
      </c>
      <c r="U1810" s="1" t="s">
        <v>5413</v>
      </c>
      <c r="V1810" s="1" t="s">
        <v>13675</v>
      </c>
      <c r="W1810" s="1" t="s">
        <v>75</v>
      </c>
      <c r="X1810" t="str">
        <f t="shared" si="197"/>
        <v>Complete</v>
      </c>
      <c r="Y1810">
        <f>MAX(0,100-IF(G1810="Invalid",Config!$B$5,0)-IF(I1810="Invalid",Config!$B$6,0)-IF(X1810="Incomplete",Config!$B$7,0)-IF(AF1810="Yes",Config!$B$37,0))</f>
        <v>100</v>
      </c>
      <c r="Z1810" s="1">
        <f>IF(OR(TRIM(B1810)="",COUNTIF(Config!$B$15:$B$19,B1810)&gt;0),1,0)+IF(OR(TRIM(C1810)="",COUNTIF(Config!$B$15:$B$19,C1810)&gt;0),1,0)+IF(OR(TRIM(F1810)="",COUNTIF(Config!$B$15:$B$19,F1810)&gt;0),1,0)+IF(OR(TRIM(H1810)="",COUNTIF(Config!$B$15:$B$19,H1810)&gt;0),1,0)+IF(OR(TRIM(E1810)="",COUNTIF(Config!$B$15:$B$19,E1810)&gt;0),1,0)+IF(OR(TRIM(K1810)="",COUNTIF(Config!$B$15:$B$19,K1810)&gt;0),1,0)+IF(OR(TRIM(P1810)="",COUNTIF(Config!$B$15:$B$19,P1810)&gt;0),1,0)+IF(OR(TRIM(R1810)="",COUNTIF(Config!$B$15:$B$19,R1810)&gt;0),1,0)</f>
        <v>0</v>
      </c>
      <c r="AA1810" s="1" cm="1">
        <f t="array" ref="AA1810">SUMPRODUCT(LEN(H1810)-LEN(SUBSTITUTE(H1810,{"0";"1";"2";"3";"4";"5";"6";"7";"8";"9"},"")))</f>
        <v>10</v>
      </c>
      <c r="AC1810" t="str">
        <f t="shared" si="198"/>
        <v/>
      </c>
      <c r="AD1810">
        <f t="shared" si="199"/>
        <v>1</v>
      </c>
      <c r="AE1810">
        <f t="shared" si="200"/>
        <v>1</v>
      </c>
      <c r="AF1810" t="str">
        <f t="shared" si="201"/>
        <v>No</v>
      </c>
      <c r="AG1810">
        <f t="shared" ca="1" si="202"/>
        <v>355</v>
      </c>
      <c r="AH1810" t="str">
        <f ca="1">IF(OR(V1810="",AG1810=""),"Yes",IF(AG1810&gt;Config!$B$41,"Yes","No"))</f>
        <v>No</v>
      </c>
    </row>
    <row r="1811" spans="1:34" x14ac:dyDescent="0.25">
      <c r="A1811" s="1" t="s">
        <v>13676</v>
      </c>
      <c r="B1811" s="1" t="s">
        <v>880</v>
      </c>
      <c r="C1811" s="1" t="s">
        <v>43</v>
      </c>
      <c r="D1811" s="1" t="s">
        <v>2177</v>
      </c>
      <c r="E1811" s="1" t="s">
        <v>33829</v>
      </c>
      <c r="F1811" s="1" t="s">
        <v>13677</v>
      </c>
      <c r="G1811" t="str">
        <f t="shared" si="196"/>
        <v>Valid</v>
      </c>
      <c r="H1811" s="1" t="s">
        <v>13678</v>
      </c>
      <c r="I1811" t="str" cm="1">
        <f t="array" ref="I1811">IF(OR(TRIM(H1811)="",ISNUMBER(SEARCH("#",H1811)),AA1811&lt;Config!$B$8,SUMPRODUCT(--ISNUMBER(SEARCH({"a";"b";"c";"d";"e";"f";"g";"h";"i";"j";"k";"l";"m";"n";"o";"p";"q";"r";"s";"t";"u";"v";"w";"x";"y";"z"},H1811)))&gt;0),"Invalid","Valid")</f>
        <v>Valid</v>
      </c>
      <c r="J1811" s="1" t="s">
        <v>13679</v>
      </c>
      <c r="K1811" s="1" t="s">
        <v>378</v>
      </c>
      <c r="L1811" s="1" t="s">
        <v>102</v>
      </c>
      <c r="M1811" s="1" t="s">
        <v>235</v>
      </c>
      <c r="N1811" s="1" t="s">
        <v>148</v>
      </c>
      <c r="O1811" s="1" t="s">
        <v>180</v>
      </c>
      <c r="P1811" t="s">
        <v>87</v>
      </c>
      <c r="Q1811" s="1" t="s">
        <v>88</v>
      </c>
      <c r="R1811" s="1" t="s">
        <v>89</v>
      </c>
      <c r="S1811" s="1" t="s">
        <v>13680</v>
      </c>
      <c r="T1811" s="1" t="s">
        <v>13681</v>
      </c>
      <c r="U1811" s="1" t="s">
        <v>13682</v>
      </c>
      <c r="V1811" s="1" t="s">
        <v>13683</v>
      </c>
      <c r="W1811" s="1" t="s">
        <v>384</v>
      </c>
      <c r="X1811" t="str">
        <f t="shared" si="197"/>
        <v>Incomplete</v>
      </c>
      <c r="Y1811">
        <f>MAX(0,100-IF(G1811="Invalid",Config!$B$5,0)-IF(I1811="Invalid",Config!$B$6,0)-IF(X1811="Incomplete",Config!$B$7,0)-IF(AF1811="Yes",Config!$B$37,0))</f>
        <v>60</v>
      </c>
      <c r="Z1811" s="1">
        <f>IF(OR(TRIM(B1811)="",COUNTIF(Config!$B$15:$B$19,B1811)&gt;0),1,0)+IF(OR(TRIM(C1811)="",COUNTIF(Config!$B$15:$B$19,C1811)&gt;0),1,0)+IF(OR(TRIM(F1811)="",COUNTIF(Config!$B$15:$B$19,F1811)&gt;0),1,0)+IF(OR(TRIM(H1811)="",COUNTIF(Config!$B$15:$B$19,H1811)&gt;0),1,0)+IF(OR(TRIM(E1811)="",COUNTIF(Config!$B$15:$B$19,E1811)&gt;0),1,0)+IF(OR(TRIM(K1811)="",COUNTIF(Config!$B$15:$B$19,K1811)&gt;0),1,0)+IF(OR(TRIM(P1811)="",COUNTIF(Config!$B$15:$B$19,P1811)&gt;0),1,0)+IF(OR(TRIM(R1811)="",COUNTIF(Config!$B$15:$B$19,R1811)&gt;0),1,0)</f>
        <v>1</v>
      </c>
      <c r="AA1811" s="1" cm="1">
        <f t="array" ref="AA1811">SUMPRODUCT(LEN(H1811)-LEN(SUBSTITUTE(H1811,{"0";"1";"2";"3";"4";"5";"6";"7";"8";"9"},"")))</f>
        <v>10</v>
      </c>
      <c r="AC1811" t="str">
        <f t="shared" si="198"/>
        <v>Incomplete Profile</v>
      </c>
      <c r="AD1811">
        <f t="shared" si="199"/>
        <v>1</v>
      </c>
      <c r="AE1811">
        <f t="shared" si="200"/>
        <v>1</v>
      </c>
      <c r="AF1811" t="str">
        <f t="shared" si="201"/>
        <v>No</v>
      </c>
      <c r="AG1811">
        <f t="shared" ca="1" si="202"/>
        <v>100</v>
      </c>
      <c r="AH1811" t="str">
        <f ca="1">IF(OR(V1811="",AG1811=""),"Yes",IF(AG1811&gt;Config!$B$41,"Yes","No"))</f>
        <v>No</v>
      </c>
    </row>
    <row r="1812" spans="1:34" x14ac:dyDescent="0.25">
      <c r="A1812" s="1" t="s">
        <v>13684</v>
      </c>
      <c r="B1812" s="1" t="s">
        <v>1175</v>
      </c>
      <c r="C1812" s="1" t="s">
        <v>432</v>
      </c>
      <c r="D1812" s="1" t="s">
        <v>13685</v>
      </c>
      <c r="E1812" s="1" t="s">
        <v>477</v>
      </c>
      <c r="F1812" s="1" t="s">
        <v>13686</v>
      </c>
      <c r="G1812" t="str">
        <f t="shared" si="196"/>
        <v>Valid</v>
      </c>
      <c r="H1812" s="1" t="s">
        <v>13687</v>
      </c>
      <c r="I1812" t="str" cm="1">
        <f t="array" ref="I1812">IF(OR(TRIM(H1812)="",ISNUMBER(SEARCH("#",H1812)),AA1812&lt;Config!$B$8,SUMPRODUCT(--ISNUMBER(SEARCH({"a";"b";"c";"d";"e";"f";"g";"h";"i";"j";"k";"l";"m";"n";"o";"p";"q";"r";"s";"t";"u";"v";"w";"x";"y";"z"},H1812)))&gt;0),"Invalid","Valid")</f>
        <v>Valid</v>
      </c>
      <c r="J1812" s="1" t="s">
        <v>13688</v>
      </c>
      <c r="K1812" s="1" t="s">
        <v>425</v>
      </c>
      <c r="L1812" s="1" t="s">
        <v>164</v>
      </c>
      <c r="M1812" s="1" t="s">
        <v>33825</v>
      </c>
      <c r="N1812" s="1" t="s">
        <v>358</v>
      </c>
      <c r="O1812" s="1" t="s">
        <v>69</v>
      </c>
      <c r="P1812" t="s">
        <v>236</v>
      </c>
      <c r="Q1812" s="1" t="s">
        <v>253</v>
      </c>
      <c r="R1812" s="1" t="s">
        <v>254</v>
      </c>
      <c r="S1812" s="1" t="s">
        <v>13689</v>
      </c>
      <c r="T1812" s="1" t="s">
        <v>13690</v>
      </c>
      <c r="U1812" s="1" t="s">
        <v>13691</v>
      </c>
      <c r="V1812" s="1" t="s">
        <v>1272</v>
      </c>
      <c r="W1812" s="1" t="s">
        <v>202</v>
      </c>
      <c r="X1812" t="str">
        <f t="shared" si="197"/>
        <v>Complete</v>
      </c>
      <c r="Y1812">
        <f>MAX(0,100-IF(G1812="Invalid",Config!$B$5,0)-IF(I1812="Invalid",Config!$B$6,0)-IF(X1812="Incomplete",Config!$B$7,0)-IF(AF1812="Yes",Config!$B$37,0))</f>
        <v>100</v>
      </c>
      <c r="Z1812" s="1">
        <f>IF(OR(TRIM(B1812)="",COUNTIF(Config!$B$15:$B$19,B1812)&gt;0),1,0)+IF(OR(TRIM(C1812)="",COUNTIF(Config!$B$15:$B$19,C1812)&gt;0),1,0)+IF(OR(TRIM(F1812)="",COUNTIF(Config!$B$15:$B$19,F1812)&gt;0),1,0)+IF(OR(TRIM(H1812)="",COUNTIF(Config!$B$15:$B$19,H1812)&gt;0),1,0)+IF(OR(TRIM(E1812)="",COUNTIF(Config!$B$15:$B$19,E1812)&gt;0),1,0)+IF(OR(TRIM(K1812)="",COUNTIF(Config!$B$15:$B$19,K1812)&gt;0),1,0)+IF(OR(TRIM(P1812)="",COUNTIF(Config!$B$15:$B$19,P1812)&gt;0),1,0)+IF(OR(TRIM(R1812)="",COUNTIF(Config!$B$15:$B$19,R1812)&gt;0),1,0)</f>
        <v>0</v>
      </c>
      <c r="AA1812" s="1" cm="1">
        <f t="array" ref="AA1812">SUMPRODUCT(LEN(H1812)-LEN(SUBSTITUTE(H1812,{"0";"1";"2";"3";"4";"5";"6";"7";"8";"9"},"")))</f>
        <v>10</v>
      </c>
      <c r="AC1812" t="str">
        <f t="shared" si="198"/>
        <v/>
      </c>
      <c r="AD1812">
        <f t="shared" si="199"/>
        <v>1</v>
      </c>
      <c r="AE1812">
        <f t="shared" si="200"/>
        <v>1</v>
      </c>
      <c r="AF1812" t="str">
        <f t="shared" si="201"/>
        <v>No</v>
      </c>
      <c r="AG1812">
        <f t="shared" ca="1" si="202"/>
        <v>265</v>
      </c>
      <c r="AH1812" t="str">
        <f ca="1">IF(OR(V1812="",AG1812=""),"Yes",IF(AG1812&gt;Config!$B$41,"Yes","No"))</f>
        <v>No</v>
      </c>
    </row>
    <row r="1813" spans="1:34" x14ac:dyDescent="0.25">
      <c r="A1813" s="1" t="s">
        <v>13692</v>
      </c>
      <c r="B1813" s="1" t="s">
        <v>1015</v>
      </c>
      <c r="C1813" s="1" t="s">
        <v>420</v>
      </c>
      <c r="D1813" s="1" t="s">
        <v>10687</v>
      </c>
      <c r="E1813" s="1" t="s">
        <v>739</v>
      </c>
      <c r="F1813" s="1" t="s">
        <v>13693</v>
      </c>
      <c r="G1813" t="str">
        <f t="shared" si="196"/>
        <v>Valid</v>
      </c>
      <c r="H1813" s="1" t="s">
        <v>13694</v>
      </c>
      <c r="I1813" t="str" cm="1">
        <f t="array" ref="I1813">IF(OR(TRIM(H1813)="",ISNUMBER(SEARCH("#",H1813)),AA1813&lt;Config!$B$8,SUMPRODUCT(--ISNUMBER(SEARCH({"a";"b";"c";"d";"e";"f";"g";"h";"i";"j";"k";"l";"m";"n";"o";"p";"q";"r";"s";"t";"u";"v";"w";"x";"y";"z"},H1813)))&gt;0),"Invalid","Valid")</f>
        <v>Valid</v>
      </c>
      <c r="J1813" s="1" t="s">
        <v>13695</v>
      </c>
      <c r="K1813" s="1" t="s">
        <v>722</v>
      </c>
      <c r="L1813" s="1" t="s">
        <v>84</v>
      </c>
      <c r="M1813" s="1" t="s">
        <v>235</v>
      </c>
      <c r="N1813" s="1" t="s">
        <v>713</v>
      </c>
      <c r="O1813" s="1" t="s">
        <v>69</v>
      </c>
      <c r="P1813" t="s">
        <v>33</v>
      </c>
      <c r="Q1813" s="1" t="s">
        <v>1664</v>
      </c>
      <c r="R1813" s="1" t="s">
        <v>2361</v>
      </c>
      <c r="S1813" s="1" t="s">
        <v>13696</v>
      </c>
      <c r="T1813" s="1" t="s">
        <v>13697</v>
      </c>
      <c r="U1813" s="1" t="s">
        <v>2943</v>
      </c>
      <c r="V1813" s="1" t="s">
        <v>2093</v>
      </c>
      <c r="W1813" s="1" t="s">
        <v>186</v>
      </c>
      <c r="X1813" t="str">
        <f t="shared" si="197"/>
        <v>Complete</v>
      </c>
      <c r="Y1813">
        <f>MAX(0,100-IF(G1813="Invalid",Config!$B$5,0)-IF(I1813="Invalid",Config!$B$6,0)-IF(X1813="Incomplete",Config!$B$7,0)-IF(AF1813="Yes",Config!$B$37,0))</f>
        <v>100</v>
      </c>
      <c r="Z1813" s="1">
        <f>IF(OR(TRIM(B1813)="",COUNTIF(Config!$B$15:$B$19,B1813)&gt;0),1,0)+IF(OR(TRIM(C1813)="",COUNTIF(Config!$B$15:$B$19,C1813)&gt;0),1,0)+IF(OR(TRIM(F1813)="",COUNTIF(Config!$B$15:$B$19,F1813)&gt;0),1,0)+IF(OR(TRIM(H1813)="",COUNTIF(Config!$B$15:$B$19,H1813)&gt;0),1,0)+IF(OR(TRIM(E1813)="",COUNTIF(Config!$B$15:$B$19,E1813)&gt;0),1,0)+IF(OR(TRIM(K1813)="",COUNTIF(Config!$B$15:$B$19,K1813)&gt;0),1,0)+IF(OR(TRIM(P1813)="",COUNTIF(Config!$B$15:$B$19,P1813)&gt;0),1,0)+IF(OR(TRIM(R1813)="",COUNTIF(Config!$B$15:$B$19,R1813)&gt;0),1,0)</f>
        <v>0</v>
      </c>
      <c r="AA1813" s="1" cm="1">
        <f t="array" ref="AA1813">SUMPRODUCT(LEN(H1813)-LEN(SUBSTITUTE(H1813,{"0";"1";"2";"3";"4";"5";"6";"7";"8";"9"},"")))</f>
        <v>10</v>
      </c>
      <c r="AC1813" t="str">
        <f t="shared" si="198"/>
        <v/>
      </c>
      <c r="AD1813">
        <f t="shared" si="199"/>
        <v>1</v>
      </c>
      <c r="AE1813">
        <f t="shared" si="200"/>
        <v>1</v>
      </c>
      <c r="AF1813" t="str">
        <f t="shared" si="201"/>
        <v>No</v>
      </c>
      <c r="AG1813">
        <f t="shared" ca="1" si="202"/>
        <v>243</v>
      </c>
      <c r="AH1813" t="str">
        <f ca="1">IF(OR(V1813="",AG1813=""),"Yes",IF(AG1813&gt;Config!$B$41,"Yes","No"))</f>
        <v>No</v>
      </c>
    </row>
    <row r="1814" spans="1:34" x14ac:dyDescent="0.25">
      <c r="A1814" s="1" t="s">
        <v>13698</v>
      </c>
      <c r="B1814" s="1" t="s">
        <v>1157</v>
      </c>
      <c r="C1814" s="1" t="s">
        <v>308</v>
      </c>
      <c r="D1814" s="1" t="s">
        <v>13699</v>
      </c>
      <c r="E1814" s="1" t="s">
        <v>34810</v>
      </c>
      <c r="F1814" s="1" t="s">
        <v>13700</v>
      </c>
      <c r="G1814" t="str">
        <f t="shared" si="196"/>
        <v>Valid</v>
      </c>
      <c r="H1814" s="1" t="s">
        <v>13701</v>
      </c>
      <c r="I1814" t="str" cm="1">
        <f t="array" ref="I1814">IF(OR(TRIM(H1814)="",ISNUMBER(SEARCH("#",H1814)),AA1814&lt;Config!$B$8,SUMPRODUCT(--ISNUMBER(SEARCH({"a";"b";"c";"d";"e";"f";"g";"h";"i";"j";"k";"l";"m";"n";"o";"p";"q";"r";"s";"t";"u";"v";"w";"x";"y";"z"},H1814)))&gt;0),"Invalid","Valid")</f>
        <v>Valid</v>
      </c>
      <c r="J1814" s="1" t="s">
        <v>13702</v>
      </c>
      <c r="K1814" s="1" t="s">
        <v>516</v>
      </c>
      <c r="L1814" s="1" t="s">
        <v>179</v>
      </c>
      <c r="M1814" s="1" t="s">
        <v>517</v>
      </c>
      <c r="N1814" s="1" t="s">
        <v>31</v>
      </c>
      <c r="O1814" s="1" t="s">
        <v>196</v>
      </c>
      <c r="P1814" t="s">
        <v>53</v>
      </c>
      <c r="Q1814" s="1" t="s">
        <v>197</v>
      </c>
      <c r="R1814" s="1" t="s">
        <v>197</v>
      </c>
      <c r="S1814" s="1" t="s">
        <v>13703</v>
      </c>
      <c r="T1814" s="1" t="s">
        <v>13704</v>
      </c>
      <c r="U1814" s="1" t="s">
        <v>4606</v>
      </c>
      <c r="V1814" s="1" t="s">
        <v>7644</v>
      </c>
      <c r="W1814" s="1" t="s">
        <v>40</v>
      </c>
      <c r="X1814" t="str">
        <f t="shared" si="197"/>
        <v>Complete</v>
      </c>
      <c r="Y1814">
        <f>MAX(0,100-IF(G1814="Invalid",Config!$B$5,0)-IF(I1814="Invalid",Config!$B$6,0)-IF(X1814="Incomplete",Config!$B$7,0)-IF(AF1814="Yes",Config!$B$37,0))</f>
        <v>100</v>
      </c>
      <c r="Z1814" s="1">
        <f>IF(OR(TRIM(B1814)="",COUNTIF(Config!$B$15:$B$19,B1814)&gt;0),1,0)+IF(OR(TRIM(C1814)="",COUNTIF(Config!$B$15:$B$19,C1814)&gt;0),1,0)+IF(OR(TRIM(F1814)="",COUNTIF(Config!$B$15:$B$19,F1814)&gt;0),1,0)+IF(OR(TRIM(H1814)="",COUNTIF(Config!$B$15:$B$19,H1814)&gt;0),1,0)+IF(OR(TRIM(E1814)="",COUNTIF(Config!$B$15:$B$19,E1814)&gt;0),1,0)+IF(OR(TRIM(K1814)="",COUNTIF(Config!$B$15:$B$19,K1814)&gt;0),1,0)+IF(OR(TRIM(P1814)="",COUNTIF(Config!$B$15:$B$19,P1814)&gt;0),1,0)+IF(OR(TRIM(R1814)="",COUNTIF(Config!$B$15:$B$19,R1814)&gt;0),1,0)</f>
        <v>0</v>
      </c>
      <c r="AA1814" s="1" cm="1">
        <f t="array" ref="AA1814">SUMPRODUCT(LEN(H1814)-LEN(SUBSTITUTE(H1814,{"0";"1";"2";"3";"4";"5";"6";"7";"8";"9"},"")))</f>
        <v>12</v>
      </c>
      <c r="AC1814" t="str">
        <f t="shared" si="198"/>
        <v/>
      </c>
      <c r="AD1814">
        <f t="shared" si="199"/>
        <v>1</v>
      </c>
      <c r="AE1814">
        <f t="shared" si="200"/>
        <v>1</v>
      </c>
      <c r="AF1814" t="str">
        <f t="shared" si="201"/>
        <v>No</v>
      </c>
      <c r="AG1814">
        <f t="shared" ca="1" si="202"/>
        <v>229</v>
      </c>
      <c r="AH1814" t="str">
        <f ca="1">IF(OR(V1814="",AG1814=""),"Yes",IF(AG1814&gt;Config!$B$41,"Yes","No"))</f>
        <v>No</v>
      </c>
    </row>
    <row r="1815" spans="1:34" x14ac:dyDescent="0.25">
      <c r="A1815" s="1" t="s">
        <v>13705</v>
      </c>
      <c r="B1815" s="1" t="s">
        <v>851</v>
      </c>
      <c r="C1815" s="1" t="s">
        <v>157</v>
      </c>
      <c r="D1815" s="1" t="s">
        <v>13706</v>
      </c>
      <c r="E1815" s="1" t="s">
        <v>739</v>
      </c>
      <c r="F1815" s="1" t="s">
        <v>6663</v>
      </c>
      <c r="G1815" t="str">
        <f t="shared" si="196"/>
        <v>Valid</v>
      </c>
      <c r="H1815" s="1" t="s">
        <v>13707</v>
      </c>
      <c r="I1815" t="str" cm="1">
        <f t="array" ref="I1815">IF(OR(TRIM(H1815)="",ISNUMBER(SEARCH("#",H1815)),AA1815&lt;Config!$B$8,SUMPRODUCT(--ISNUMBER(SEARCH({"a";"b";"c";"d";"e";"f";"g";"h";"i";"j";"k";"l";"m";"n";"o";"p";"q";"r";"s";"t";"u";"v";"w";"x";"y";"z"},H1815)))&gt;0),"Invalid","Valid")</f>
        <v>Valid</v>
      </c>
      <c r="J1815" s="1" t="s">
        <v>13708</v>
      </c>
      <c r="K1815" s="1" t="s">
        <v>195</v>
      </c>
      <c r="L1815" s="1" t="s">
        <v>29</v>
      </c>
      <c r="M1815" s="1" t="s">
        <v>391</v>
      </c>
      <c r="N1815" s="1" t="s">
        <v>437</v>
      </c>
      <c r="O1815" s="1" t="s">
        <v>149</v>
      </c>
      <c r="P1815" t="s">
        <v>53</v>
      </c>
      <c r="Q1815" s="1" t="s">
        <v>150</v>
      </c>
      <c r="R1815" s="1" t="s">
        <v>197</v>
      </c>
      <c r="S1815" s="1" t="s">
        <v>7044</v>
      </c>
      <c r="T1815" s="1" t="s">
        <v>13709</v>
      </c>
      <c r="U1815" s="1" t="s">
        <v>8377</v>
      </c>
      <c r="V1815" s="1" t="s">
        <v>13710</v>
      </c>
      <c r="W1815" s="1" t="s">
        <v>384</v>
      </c>
      <c r="X1815" t="str">
        <f t="shared" si="197"/>
        <v>Complete</v>
      </c>
      <c r="Y1815">
        <f>MAX(0,100-IF(G1815="Invalid",Config!$B$5,0)-IF(I1815="Invalid",Config!$B$6,0)-IF(X1815="Incomplete",Config!$B$7,0)-IF(AF1815="Yes",Config!$B$37,0))</f>
        <v>75</v>
      </c>
      <c r="Z1815" s="1">
        <f>IF(OR(TRIM(B1815)="",COUNTIF(Config!$B$15:$B$19,B1815)&gt;0),1,0)+IF(OR(TRIM(C1815)="",COUNTIF(Config!$B$15:$B$19,C1815)&gt;0),1,0)+IF(OR(TRIM(F1815)="",COUNTIF(Config!$B$15:$B$19,F1815)&gt;0),1,0)+IF(OR(TRIM(H1815)="",COUNTIF(Config!$B$15:$B$19,H1815)&gt;0),1,0)+IF(OR(TRIM(E1815)="",COUNTIF(Config!$B$15:$B$19,E1815)&gt;0),1,0)+IF(OR(TRIM(K1815)="",COUNTIF(Config!$B$15:$B$19,K1815)&gt;0),1,0)+IF(OR(TRIM(P1815)="",COUNTIF(Config!$B$15:$B$19,P1815)&gt;0),1,0)+IF(OR(TRIM(R1815)="",COUNTIF(Config!$B$15:$B$19,R1815)&gt;0),1,0)</f>
        <v>0</v>
      </c>
      <c r="AA1815" s="1" cm="1">
        <f t="array" ref="AA1815">SUMPRODUCT(LEN(H1815)-LEN(SUBSTITUTE(H1815,{"0";"1";"2";"3";"4";"5";"6";"7";"8";"9"},"")))</f>
        <v>12</v>
      </c>
      <c r="AC1815" t="str">
        <f t="shared" si="198"/>
        <v>Potential Duplicate</v>
      </c>
      <c r="AD1815">
        <f t="shared" si="199"/>
        <v>3</v>
      </c>
      <c r="AE1815">
        <f t="shared" si="200"/>
        <v>1</v>
      </c>
      <c r="AF1815" t="str">
        <f t="shared" si="201"/>
        <v>Yes</v>
      </c>
      <c r="AG1815" t="str">
        <f t="shared" ca="1" si="202"/>
        <v/>
      </c>
      <c r="AH1815" t="str">
        <f ca="1">IF(OR(V1815="",AG1815=""),"Yes",IF(AG1815&gt;Config!$B$41,"Yes","No"))</f>
        <v>Yes</v>
      </c>
    </row>
    <row r="1816" spans="1:34" x14ac:dyDescent="0.25">
      <c r="A1816" s="1" t="s">
        <v>13711</v>
      </c>
      <c r="B1816" s="1" t="s">
        <v>431</v>
      </c>
      <c r="C1816" s="1" t="s">
        <v>219</v>
      </c>
      <c r="D1816" s="1" t="s">
        <v>13712</v>
      </c>
      <c r="E1816" s="1" t="s">
        <v>191</v>
      </c>
      <c r="F1816" s="1" t="s">
        <v>13713</v>
      </c>
      <c r="G1816" t="str">
        <f t="shared" si="196"/>
        <v>Valid</v>
      </c>
      <c r="H1816" s="1" t="s">
        <v>13714</v>
      </c>
      <c r="I1816" t="str" cm="1">
        <f t="array" ref="I1816">IF(OR(TRIM(H1816)="",ISNUMBER(SEARCH("#",H1816)),AA1816&lt;Config!$B$8,SUMPRODUCT(--ISNUMBER(SEARCH({"a";"b";"c";"d";"e";"f";"g";"h";"i";"j";"k";"l";"m";"n";"o";"p";"q";"r";"s";"t";"u";"v";"w";"x";"y";"z"},H1816)))&gt;0),"Invalid","Valid")</f>
        <v>Valid</v>
      </c>
      <c r="J1816" s="1" t="s">
        <v>13715</v>
      </c>
      <c r="K1816" s="1" t="s">
        <v>369</v>
      </c>
      <c r="L1816" s="1" t="s">
        <v>84</v>
      </c>
      <c r="M1816" s="1" t="s">
        <v>165</v>
      </c>
      <c r="N1816" s="1" t="s">
        <v>224</v>
      </c>
      <c r="O1816" s="1" t="s">
        <v>149</v>
      </c>
      <c r="P1816" t="s">
        <v>53</v>
      </c>
      <c r="Q1816" s="1" t="s">
        <v>181</v>
      </c>
      <c r="R1816" s="1" t="s">
        <v>70</v>
      </c>
      <c r="S1816" s="1" t="s">
        <v>8169</v>
      </c>
      <c r="T1816" s="1" t="s">
        <v>13716</v>
      </c>
      <c r="U1816" s="1" t="s">
        <v>13717</v>
      </c>
      <c r="V1816" s="1" t="s">
        <v>2918</v>
      </c>
      <c r="W1816" s="1" t="s">
        <v>60</v>
      </c>
      <c r="X1816" t="str">
        <f t="shared" si="197"/>
        <v>Complete</v>
      </c>
      <c r="Y1816">
        <f>MAX(0,100-IF(G1816="Invalid",Config!$B$5,0)-IF(I1816="Invalid",Config!$B$6,0)-IF(X1816="Incomplete",Config!$B$7,0)-IF(AF1816="Yes",Config!$B$37,0))</f>
        <v>100</v>
      </c>
      <c r="Z1816" s="1">
        <f>IF(OR(TRIM(B1816)="",COUNTIF(Config!$B$15:$B$19,B1816)&gt;0),1,0)+IF(OR(TRIM(C1816)="",COUNTIF(Config!$B$15:$B$19,C1816)&gt;0),1,0)+IF(OR(TRIM(F1816)="",COUNTIF(Config!$B$15:$B$19,F1816)&gt;0),1,0)+IF(OR(TRIM(H1816)="",COUNTIF(Config!$B$15:$B$19,H1816)&gt;0),1,0)+IF(OR(TRIM(E1816)="",COUNTIF(Config!$B$15:$B$19,E1816)&gt;0),1,0)+IF(OR(TRIM(K1816)="",COUNTIF(Config!$B$15:$B$19,K1816)&gt;0),1,0)+IF(OR(TRIM(P1816)="",COUNTIF(Config!$B$15:$B$19,P1816)&gt;0),1,0)+IF(OR(TRIM(R1816)="",COUNTIF(Config!$B$15:$B$19,R1816)&gt;0),1,0)</f>
        <v>0</v>
      </c>
      <c r="AA1816" s="1" cm="1">
        <f t="array" ref="AA1816">SUMPRODUCT(LEN(H1816)-LEN(SUBSTITUTE(H1816,{"0";"1";"2";"3";"4";"5";"6";"7";"8";"9"},"")))</f>
        <v>12</v>
      </c>
      <c r="AC1816" t="str">
        <f t="shared" si="198"/>
        <v/>
      </c>
      <c r="AD1816">
        <f t="shared" si="199"/>
        <v>1</v>
      </c>
      <c r="AE1816">
        <f t="shared" si="200"/>
        <v>1</v>
      </c>
      <c r="AF1816" t="str">
        <f t="shared" si="201"/>
        <v>No</v>
      </c>
      <c r="AG1816">
        <f t="shared" ca="1" si="202"/>
        <v>375</v>
      </c>
      <c r="AH1816" t="str">
        <f ca="1">IF(OR(V1816="",AG1816=""),"Yes",IF(AG1816&gt;Config!$B$41,"Yes","No"))</f>
        <v>Yes</v>
      </c>
    </row>
    <row r="1817" spans="1:34" x14ac:dyDescent="0.25">
      <c r="A1817" s="1" t="s">
        <v>13718</v>
      </c>
      <c r="B1817" s="1" t="s">
        <v>2085</v>
      </c>
      <c r="C1817" s="1" t="s">
        <v>1496</v>
      </c>
      <c r="D1817" s="1" t="s">
        <v>13719</v>
      </c>
      <c r="E1817" s="1" t="s">
        <v>34558</v>
      </c>
      <c r="F1817" s="1" t="s">
        <v>34811</v>
      </c>
      <c r="G1817" t="str">
        <f t="shared" si="196"/>
        <v>Valid</v>
      </c>
      <c r="H1817" s="1" t="s">
        <v>13720</v>
      </c>
      <c r="I1817" t="str" cm="1">
        <f t="array" ref="I1817">IF(OR(TRIM(H1817)="",ISNUMBER(SEARCH("#",H1817)),AA1817&lt;Config!$B$8,SUMPRODUCT(--ISNUMBER(SEARCH({"a";"b";"c";"d";"e";"f";"g";"h";"i";"j";"k";"l";"m";"n";"o";"p";"q";"r";"s";"t";"u";"v";"w";"x";"y";"z"},H1817)))&gt;0),"Invalid","Valid")</f>
        <v>Valid</v>
      </c>
      <c r="J1817" s="1" t="s">
        <v>13721</v>
      </c>
      <c r="K1817" s="1" t="s">
        <v>378</v>
      </c>
      <c r="L1817" s="1" t="s">
        <v>179</v>
      </c>
      <c r="M1817" s="1" t="s">
        <v>517</v>
      </c>
      <c r="N1817" s="1" t="s">
        <v>148</v>
      </c>
      <c r="O1817" s="1" t="s">
        <v>69</v>
      </c>
      <c r="P1817" t="s">
        <v>53</v>
      </c>
      <c r="Q1817" s="1" t="s">
        <v>181</v>
      </c>
      <c r="R1817" s="1" t="s">
        <v>197</v>
      </c>
      <c r="S1817" s="1" t="s">
        <v>13722</v>
      </c>
      <c r="T1817" s="1" t="s">
        <v>13723</v>
      </c>
      <c r="U1817" s="1" t="s">
        <v>2806</v>
      </c>
      <c r="V1817" s="1" t="s">
        <v>574</v>
      </c>
      <c r="W1817" s="1" t="s">
        <v>60</v>
      </c>
      <c r="X1817" t="str">
        <f t="shared" si="197"/>
        <v>Complete</v>
      </c>
      <c r="Y1817">
        <f>MAX(0,100-IF(G1817="Invalid",Config!$B$5,0)-IF(I1817="Invalid",Config!$B$6,0)-IF(X1817="Incomplete",Config!$B$7,0)-IF(AF1817="Yes",Config!$B$37,0))</f>
        <v>100</v>
      </c>
      <c r="Z1817" s="1">
        <f>IF(OR(TRIM(B1817)="",COUNTIF(Config!$B$15:$B$19,B1817)&gt;0),1,0)+IF(OR(TRIM(C1817)="",COUNTIF(Config!$B$15:$B$19,C1817)&gt;0),1,0)+IF(OR(TRIM(F1817)="",COUNTIF(Config!$B$15:$B$19,F1817)&gt;0),1,0)+IF(OR(TRIM(H1817)="",COUNTIF(Config!$B$15:$B$19,H1817)&gt;0),1,0)+IF(OR(TRIM(E1817)="",COUNTIF(Config!$B$15:$B$19,E1817)&gt;0),1,0)+IF(OR(TRIM(K1817)="",COUNTIF(Config!$B$15:$B$19,K1817)&gt;0),1,0)+IF(OR(TRIM(P1817)="",COUNTIF(Config!$B$15:$B$19,P1817)&gt;0),1,0)+IF(OR(TRIM(R1817)="",COUNTIF(Config!$B$15:$B$19,R1817)&gt;0),1,0)</f>
        <v>0</v>
      </c>
      <c r="AA1817" s="1" cm="1">
        <f t="array" ref="AA1817">SUMPRODUCT(LEN(H1817)-LEN(SUBSTITUTE(H1817,{"0";"1";"2";"3";"4";"5";"6";"7";"8";"9"},"")))</f>
        <v>12</v>
      </c>
      <c r="AC1817" t="str">
        <f t="shared" si="198"/>
        <v/>
      </c>
      <c r="AD1817">
        <f t="shared" si="199"/>
        <v>1</v>
      </c>
      <c r="AE1817">
        <f t="shared" si="200"/>
        <v>1</v>
      </c>
      <c r="AF1817" t="str">
        <f t="shared" si="201"/>
        <v>No</v>
      </c>
      <c r="AG1817">
        <f t="shared" ca="1" si="202"/>
        <v>540</v>
      </c>
      <c r="AH1817" t="str">
        <f ca="1">IF(OR(V1817="",AG1817=""),"Yes",IF(AG1817&gt;Config!$B$41,"Yes","No"))</f>
        <v>Yes</v>
      </c>
    </row>
    <row r="1818" spans="1:34" x14ac:dyDescent="0.25">
      <c r="A1818" s="1" t="s">
        <v>13724</v>
      </c>
      <c r="B1818" s="1" t="s">
        <v>1175</v>
      </c>
      <c r="C1818" s="1" t="s">
        <v>157</v>
      </c>
      <c r="D1818" s="1" t="s">
        <v>7646</v>
      </c>
      <c r="E1818" s="1" t="s">
        <v>34812</v>
      </c>
      <c r="F1818" s="1" t="s">
        <v>13725</v>
      </c>
      <c r="G1818" t="str">
        <f t="shared" si="196"/>
        <v>Valid</v>
      </c>
      <c r="H1818" s="1" t="s">
        <v>13726</v>
      </c>
      <c r="I1818" t="str" cm="1">
        <f t="array" ref="I1818">IF(OR(TRIM(H1818)="",ISNUMBER(SEARCH("#",H1818)),AA1818&lt;Config!$B$8,SUMPRODUCT(--ISNUMBER(SEARCH({"a";"b";"c";"d";"e";"f";"g";"h";"i";"j";"k";"l";"m";"n";"o";"p";"q";"r";"s";"t";"u";"v";"w";"x";"y";"z"},H1818)))&gt;0),"Invalid","Valid")</f>
        <v>Valid</v>
      </c>
      <c r="J1818" s="1" t="s">
        <v>13727</v>
      </c>
      <c r="K1818" s="1" t="s">
        <v>425</v>
      </c>
      <c r="L1818" s="1" t="s">
        <v>102</v>
      </c>
      <c r="M1818" s="1" t="s">
        <v>33825</v>
      </c>
      <c r="N1818" s="1" t="s">
        <v>224</v>
      </c>
      <c r="O1818" s="1" t="s">
        <v>52</v>
      </c>
      <c r="P1818" t="s">
        <v>53</v>
      </c>
      <c r="Q1818" s="1" t="s">
        <v>55</v>
      </c>
      <c r="R1818" s="1" t="s">
        <v>70</v>
      </c>
      <c r="S1818" s="1" t="s">
        <v>13728</v>
      </c>
      <c r="T1818" s="1" t="s">
        <v>13729</v>
      </c>
      <c r="U1818" s="1" t="s">
        <v>1511</v>
      </c>
      <c r="V1818" s="1" t="s">
        <v>13730</v>
      </c>
      <c r="W1818" s="1" t="s">
        <v>33823</v>
      </c>
      <c r="X1818" t="str">
        <f t="shared" si="197"/>
        <v>Complete</v>
      </c>
      <c r="Y1818">
        <f>MAX(0,100-IF(G1818="Invalid",Config!$B$5,0)-IF(I1818="Invalid",Config!$B$6,0)-IF(X1818="Incomplete",Config!$B$7,0)-IF(AF1818="Yes",Config!$B$37,0))</f>
        <v>75</v>
      </c>
      <c r="Z1818" s="1">
        <f>IF(OR(TRIM(B1818)="",COUNTIF(Config!$B$15:$B$19,B1818)&gt;0),1,0)+IF(OR(TRIM(C1818)="",COUNTIF(Config!$B$15:$B$19,C1818)&gt;0),1,0)+IF(OR(TRIM(F1818)="",COUNTIF(Config!$B$15:$B$19,F1818)&gt;0),1,0)+IF(OR(TRIM(H1818)="",COUNTIF(Config!$B$15:$B$19,H1818)&gt;0),1,0)+IF(OR(TRIM(E1818)="",COUNTIF(Config!$B$15:$B$19,E1818)&gt;0),1,0)+IF(OR(TRIM(K1818)="",COUNTIF(Config!$B$15:$B$19,K1818)&gt;0),1,0)+IF(OR(TRIM(P1818)="",COUNTIF(Config!$B$15:$B$19,P1818)&gt;0),1,0)+IF(OR(TRIM(R1818)="",COUNTIF(Config!$B$15:$B$19,R1818)&gt;0),1,0)</f>
        <v>0</v>
      </c>
      <c r="AA1818" s="1" cm="1">
        <f t="array" ref="AA1818">SUMPRODUCT(LEN(H1818)-LEN(SUBSTITUTE(H1818,{"0";"1";"2";"3";"4";"5";"6";"7";"8";"9"},"")))</f>
        <v>12</v>
      </c>
      <c r="AC1818" t="str">
        <f t="shared" si="198"/>
        <v>Potential Duplicate</v>
      </c>
      <c r="AD1818">
        <f t="shared" si="199"/>
        <v>2</v>
      </c>
      <c r="AE1818">
        <f t="shared" si="200"/>
        <v>1</v>
      </c>
      <c r="AF1818" t="str">
        <f t="shared" si="201"/>
        <v>Yes</v>
      </c>
      <c r="AG1818">
        <f t="shared" ca="1" si="202"/>
        <v>535</v>
      </c>
      <c r="AH1818" t="str">
        <f ca="1">IF(OR(V1818="",AG1818=""),"Yes",IF(AG1818&gt;Config!$B$41,"Yes","No"))</f>
        <v>Yes</v>
      </c>
    </row>
    <row r="1819" spans="1:34" x14ac:dyDescent="0.25">
      <c r="A1819" s="1" t="s">
        <v>13731</v>
      </c>
      <c r="B1819" s="1" t="s">
        <v>456</v>
      </c>
      <c r="C1819" s="1" t="s">
        <v>230</v>
      </c>
      <c r="D1819" s="1" t="s">
        <v>28689</v>
      </c>
      <c r="E1819" s="1" t="s">
        <v>159</v>
      </c>
      <c r="F1819" s="1" t="s">
        <v>13732</v>
      </c>
      <c r="G1819" t="str">
        <f t="shared" si="196"/>
        <v>Valid</v>
      </c>
      <c r="H1819" s="1" t="s">
        <v>13733</v>
      </c>
      <c r="I1819" t="str" cm="1">
        <f t="array" ref="I1819">IF(OR(TRIM(H1819)="",ISNUMBER(SEARCH("#",H1819)),AA1819&lt;Config!$B$8,SUMPRODUCT(--ISNUMBER(SEARCH({"a";"b";"c";"d";"e";"f";"g";"h";"i";"j";"k";"l";"m";"n";"o";"p";"q";"r";"s";"t";"u";"v";"w";"x";"y";"z"},H1819)))&gt;0),"Invalid","Valid")</f>
        <v>Valid</v>
      </c>
      <c r="J1819" s="1" t="s">
        <v>13734</v>
      </c>
      <c r="K1819" s="1" t="s">
        <v>516</v>
      </c>
      <c r="L1819" s="1" t="s">
        <v>84</v>
      </c>
      <c r="M1819" s="1" t="s">
        <v>33827</v>
      </c>
      <c r="N1819" s="1" t="s">
        <v>86</v>
      </c>
      <c r="O1819" s="1" t="s">
        <v>149</v>
      </c>
      <c r="P1819" t="s">
        <v>87</v>
      </c>
      <c r="Q1819" s="1" t="s">
        <v>438</v>
      </c>
      <c r="R1819" s="1" t="s">
        <v>89</v>
      </c>
      <c r="S1819" s="1" t="s">
        <v>13735</v>
      </c>
      <c r="T1819" s="1" t="s">
        <v>13736</v>
      </c>
      <c r="U1819" s="1" t="s">
        <v>4391</v>
      </c>
      <c r="V1819" s="1" t="s">
        <v>13737</v>
      </c>
      <c r="W1819" s="1" t="s">
        <v>186</v>
      </c>
      <c r="X1819" t="str">
        <f t="shared" si="197"/>
        <v>Complete</v>
      </c>
      <c r="Y1819">
        <f>MAX(0,100-IF(G1819="Invalid",Config!$B$5,0)-IF(I1819="Invalid",Config!$B$6,0)-IF(X1819="Incomplete",Config!$B$7,0)-IF(AF1819="Yes",Config!$B$37,0))</f>
        <v>100</v>
      </c>
      <c r="Z1819" s="1">
        <f>IF(OR(TRIM(B1819)="",COUNTIF(Config!$B$15:$B$19,B1819)&gt;0),1,0)+IF(OR(TRIM(C1819)="",COUNTIF(Config!$B$15:$B$19,C1819)&gt;0),1,0)+IF(OR(TRIM(F1819)="",COUNTIF(Config!$B$15:$B$19,F1819)&gt;0),1,0)+IF(OR(TRIM(H1819)="",COUNTIF(Config!$B$15:$B$19,H1819)&gt;0),1,0)+IF(OR(TRIM(E1819)="",COUNTIF(Config!$B$15:$B$19,E1819)&gt;0),1,0)+IF(OR(TRIM(K1819)="",COUNTIF(Config!$B$15:$B$19,K1819)&gt;0),1,0)+IF(OR(TRIM(P1819)="",COUNTIF(Config!$B$15:$B$19,P1819)&gt;0),1,0)+IF(OR(TRIM(R1819)="",COUNTIF(Config!$B$15:$B$19,R1819)&gt;0),1,0)</f>
        <v>0</v>
      </c>
      <c r="AA1819" s="1" cm="1">
        <f t="array" ref="AA1819">SUMPRODUCT(LEN(H1819)-LEN(SUBSTITUTE(H1819,{"0";"1";"2";"3";"4";"5";"6";"7";"8";"9"},"")))</f>
        <v>10</v>
      </c>
      <c r="AC1819" t="str">
        <f t="shared" si="198"/>
        <v/>
      </c>
      <c r="AD1819">
        <f t="shared" si="199"/>
        <v>1</v>
      </c>
      <c r="AE1819">
        <f t="shared" si="200"/>
        <v>1</v>
      </c>
      <c r="AF1819" t="str">
        <f t="shared" si="201"/>
        <v>No</v>
      </c>
      <c r="AG1819">
        <f t="shared" ca="1" si="202"/>
        <v>632</v>
      </c>
      <c r="AH1819" t="str">
        <f ca="1">IF(OR(V1819="",AG1819=""),"Yes",IF(AG1819&gt;Config!$B$41,"Yes","No"))</f>
        <v>Yes</v>
      </c>
    </row>
    <row r="1820" spans="1:34" x14ac:dyDescent="0.25">
      <c r="A1820" s="1" t="s">
        <v>13738</v>
      </c>
      <c r="B1820" s="1" t="s">
        <v>229</v>
      </c>
      <c r="C1820" s="1" t="s">
        <v>33815</v>
      </c>
      <c r="D1820" s="1" t="s">
        <v>229</v>
      </c>
      <c r="E1820" s="1" t="s">
        <v>34813</v>
      </c>
      <c r="F1820" s="1" t="s">
        <v>13739</v>
      </c>
      <c r="G1820" t="str">
        <f t="shared" si="196"/>
        <v>Valid</v>
      </c>
      <c r="H1820" s="1" t="s">
        <v>13740</v>
      </c>
      <c r="I1820" t="str" cm="1">
        <f t="array" ref="I1820">IF(OR(TRIM(H1820)="",ISNUMBER(SEARCH("#",H1820)),AA1820&lt;Config!$B$8,SUMPRODUCT(--ISNUMBER(SEARCH({"a";"b";"c";"d";"e";"f";"g";"h";"i";"j";"k";"l";"m";"n";"o";"p";"q";"r";"s";"t";"u";"v";"w";"x";"y";"z"},H1820)))&gt;0),"Invalid","Valid")</f>
        <v>Valid</v>
      </c>
      <c r="J1820" s="1" t="s">
        <v>13741</v>
      </c>
      <c r="K1820" s="1" t="s">
        <v>1001</v>
      </c>
      <c r="L1820" s="1" t="s">
        <v>84</v>
      </c>
      <c r="M1820" s="1" t="s">
        <v>343</v>
      </c>
      <c r="N1820" s="1" t="s">
        <v>224</v>
      </c>
      <c r="O1820" s="1" t="s">
        <v>266</v>
      </c>
      <c r="P1820" t="s">
        <v>344</v>
      </c>
      <c r="Q1820" s="1" t="s">
        <v>1199</v>
      </c>
      <c r="R1820" s="1" t="s">
        <v>1200</v>
      </c>
      <c r="S1820" s="1" t="s">
        <v>13742</v>
      </c>
      <c r="T1820" s="1" t="s">
        <v>13743</v>
      </c>
      <c r="U1820" s="1" t="s">
        <v>6460</v>
      </c>
      <c r="V1820" s="1" t="s">
        <v>1050</v>
      </c>
      <c r="W1820" s="1" t="s">
        <v>141</v>
      </c>
      <c r="X1820" t="str">
        <f t="shared" si="197"/>
        <v>Incomplete</v>
      </c>
      <c r="Y1820">
        <f>MAX(0,100-IF(G1820="Invalid",Config!$B$5,0)-IF(I1820="Invalid",Config!$B$6,0)-IF(X1820="Incomplete",Config!$B$7,0)-IF(AF1820="Yes",Config!$B$37,0))</f>
        <v>60</v>
      </c>
      <c r="Z1820" s="1">
        <f>IF(OR(TRIM(B1820)="",COUNTIF(Config!$B$15:$B$19,B1820)&gt;0),1,0)+IF(OR(TRIM(C1820)="",COUNTIF(Config!$B$15:$B$19,C1820)&gt;0),1,0)+IF(OR(TRIM(F1820)="",COUNTIF(Config!$B$15:$B$19,F1820)&gt;0),1,0)+IF(OR(TRIM(H1820)="",COUNTIF(Config!$B$15:$B$19,H1820)&gt;0),1,0)+IF(OR(TRIM(E1820)="",COUNTIF(Config!$B$15:$B$19,E1820)&gt;0),1,0)+IF(OR(TRIM(K1820)="",COUNTIF(Config!$B$15:$B$19,K1820)&gt;0),1,0)+IF(OR(TRIM(P1820)="",COUNTIF(Config!$B$15:$B$19,P1820)&gt;0),1,0)+IF(OR(TRIM(R1820)="",COUNTIF(Config!$B$15:$B$19,R1820)&gt;0),1,0)</f>
        <v>1</v>
      </c>
      <c r="AA1820" s="1" cm="1">
        <f t="array" ref="AA1820">SUMPRODUCT(LEN(H1820)-LEN(SUBSTITUTE(H1820,{"0";"1";"2";"3";"4";"5";"6";"7";"8";"9"},"")))</f>
        <v>11</v>
      </c>
      <c r="AC1820" t="str">
        <f t="shared" si="198"/>
        <v>Incomplete Profile</v>
      </c>
      <c r="AD1820">
        <f t="shared" si="199"/>
        <v>1</v>
      </c>
      <c r="AE1820">
        <f t="shared" si="200"/>
        <v>1</v>
      </c>
      <c r="AF1820" t="str">
        <f t="shared" si="201"/>
        <v>No</v>
      </c>
      <c r="AG1820">
        <f t="shared" ca="1" si="202"/>
        <v>37</v>
      </c>
      <c r="AH1820" t="str">
        <f ca="1">IF(OR(V1820="",AG1820=""),"Yes",IF(AG1820&gt;Config!$B$41,"Yes","No"))</f>
        <v>No</v>
      </c>
    </row>
    <row r="1821" spans="1:34" x14ac:dyDescent="0.25">
      <c r="A1821" s="1" t="s">
        <v>13744</v>
      </c>
      <c r="B1821" s="1" t="s">
        <v>33815</v>
      </c>
      <c r="C1821" s="1" t="s">
        <v>524</v>
      </c>
      <c r="D1821" s="1" t="s">
        <v>524</v>
      </c>
      <c r="E1821" s="1" t="s">
        <v>33858</v>
      </c>
      <c r="F1821" s="1" t="s">
        <v>13745</v>
      </c>
      <c r="G1821" t="str">
        <f t="shared" si="196"/>
        <v>Valid</v>
      </c>
      <c r="H1821" s="1" t="s">
        <v>13746</v>
      </c>
      <c r="I1821" t="str" cm="1">
        <f t="array" ref="I1821">IF(OR(TRIM(H1821)="",ISNUMBER(SEARCH("#",H1821)),AA1821&lt;Config!$B$8,SUMPRODUCT(--ISNUMBER(SEARCH({"a";"b";"c";"d";"e";"f";"g";"h";"i";"j";"k";"l";"m";"n";"o";"p";"q";"r";"s";"t";"u";"v";"w";"x";"y";"z"},H1821)))&gt;0),"Invalid","Valid")</f>
        <v>Valid</v>
      </c>
      <c r="J1821" s="1" t="s">
        <v>13747</v>
      </c>
      <c r="K1821" s="1" t="s">
        <v>287</v>
      </c>
      <c r="L1821" s="1" t="s">
        <v>134</v>
      </c>
      <c r="M1821" s="1" t="s">
        <v>118</v>
      </c>
      <c r="N1821" s="1" t="s">
        <v>437</v>
      </c>
      <c r="O1821" s="1" t="s">
        <v>69</v>
      </c>
      <c r="P1821" t="s">
        <v>314</v>
      </c>
      <c r="Q1821" s="1" t="s">
        <v>663</v>
      </c>
      <c r="R1821" s="1" t="s">
        <v>315</v>
      </c>
      <c r="S1821" s="1" t="s">
        <v>9912</v>
      </c>
      <c r="T1821" s="1" t="s">
        <v>13748</v>
      </c>
      <c r="U1821" s="1" t="s">
        <v>9269</v>
      </c>
      <c r="V1821" s="1" t="s">
        <v>473</v>
      </c>
      <c r="W1821" s="1" t="s">
        <v>75</v>
      </c>
      <c r="X1821" t="str">
        <f t="shared" si="197"/>
        <v>Incomplete</v>
      </c>
      <c r="Y1821">
        <f>MAX(0,100-IF(G1821="Invalid",Config!$B$5,0)-IF(I1821="Invalid",Config!$B$6,0)-IF(X1821="Incomplete",Config!$B$7,0)-IF(AF1821="Yes",Config!$B$37,0))</f>
        <v>35</v>
      </c>
      <c r="Z1821" s="1">
        <f>IF(OR(TRIM(B1821)="",COUNTIF(Config!$B$15:$B$19,B1821)&gt;0),1,0)+IF(OR(TRIM(C1821)="",COUNTIF(Config!$B$15:$B$19,C1821)&gt;0),1,0)+IF(OR(TRIM(F1821)="",COUNTIF(Config!$B$15:$B$19,F1821)&gt;0),1,0)+IF(OR(TRIM(H1821)="",COUNTIF(Config!$B$15:$B$19,H1821)&gt;0),1,0)+IF(OR(TRIM(E1821)="",COUNTIF(Config!$B$15:$B$19,E1821)&gt;0),1,0)+IF(OR(TRIM(K1821)="",COUNTIF(Config!$B$15:$B$19,K1821)&gt;0),1,0)+IF(OR(TRIM(P1821)="",COUNTIF(Config!$B$15:$B$19,P1821)&gt;0),1,0)+IF(OR(TRIM(R1821)="",COUNTIF(Config!$B$15:$B$19,R1821)&gt;0),1,0)</f>
        <v>1</v>
      </c>
      <c r="AA1821" s="1" cm="1">
        <f t="array" ref="AA1821">SUMPRODUCT(LEN(H1821)-LEN(SUBSTITUTE(H1821,{"0";"1";"2";"3";"4";"5";"6";"7";"8";"9"},"")))</f>
        <v>12</v>
      </c>
      <c r="AC1821" t="str">
        <f t="shared" si="198"/>
        <v>Incomplete Profile; Potential Duplicate</v>
      </c>
      <c r="AD1821">
        <f t="shared" si="199"/>
        <v>2</v>
      </c>
      <c r="AE1821">
        <f t="shared" si="200"/>
        <v>1</v>
      </c>
      <c r="AF1821" t="str">
        <f t="shared" si="201"/>
        <v>Yes</v>
      </c>
      <c r="AG1821">
        <f t="shared" ca="1" si="202"/>
        <v>208</v>
      </c>
      <c r="AH1821" t="str">
        <f ca="1">IF(OR(V1821="",AG1821=""),"Yes",IF(AG1821&gt;Config!$B$41,"Yes","No"))</f>
        <v>No</v>
      </c>
    </row>
    <row r="1822" spans="1:34" x14ac:dyDescent="0.25">
      <c r="A1822" s="1" t="s">
        <v>13749</v>
      </c>
      <c r="B1822" s="1" t="s">
        <v>1257</v>
      </c>
      <c r="C1822" s="1" t="s">
        <v>535</v>
      </c>
      <c r="D1822" s="1" t="s">
        <v>34814</v>
      </c>
      <c r="E1822" s="1" t="s">
        <v>34815</v>
      </c>
      <c r="F1822" s="1" t="s">
        <v>13750</v>
      </c>
      <c r="G1822" t="str">
        <f t="shared" si="196"/>
        <v>Valid</v>
      </c>
      <c r="H1822" s="1" t="s">
        <v>13751</v>
      </c>
      <c r="I1822" t="str" cm="1">
        <f t="array" ref="I1822">IF(OR(TRIM(H1822)="",ISNUMBER(SEARCH("#",H1822)),AA1822&lt;Config!$B$8,SUMPRODUCT(--ISNUMBER(SEARCH({"a";"b";"c";"d";"e";"f";"g";"h";"i";"j";"k";"l";"m";"n";"o";"p";"q";"r";"s";"t";"u";"v";"w";"x";"y";"z"},H1822)))&gt;0),"Invalid","Valid")</f>
        <v>Valid</v>
      </c>
      <c r="J1822" s="1" t="s">
        <v>13752</v>
      </c>
      <c r="K1822" s="1" t="s">
        <v>369</v>
      </c>
      <c r="L1822" s="1" t="s">
        <v>67</v>
      </c>
      <c r="M1822" s="1" t="s">
        <v>235</v>
      </c>
      <c r="N1822" s="1" t="s">
        <v>713</v>
      </c>
      <c r="O1822" s="1" t="s">
        <v>69</v>
      </c>
      <c r="P1822" t="s">
        <v>33</v>
      </c>
      <c r="Q1822" s="1" t="s">
        <v>1664</v>
      </c>
      <c r="R1822" s="1" t="s">
        <v>1716</v>
      </c>
      <c r="S1822" s="1" t="s">
        <v>13753</v>
      </c>
      <c r="T1822" s="1" t="s">
        <v>13754</v>
      </c>
      <c r="U1822" s="1" t="s">
        <v>13755</v>
      </c>
      <c r="V1822" s="1" t="s">
        <v>13756</v>
      </c>
      <c r="W1822" s="1" t="s">
        <v>94</v>
      </c>
      <c r="X1822" t="str">
        <f t="shared" si="197"/>
        <v>Complete</v>
      </c>
      <c r="Y1822">
        <f>MAX(0,100-IF(G1822="Invalid",Config!$B$5,0)-IF(I1822="Invalid",Config!$B$6,0)-IF(X1822="Incomplete",Config!$B$7,0)-IF(AF1822="Yes",Config!$B$37,0))</f>
        <v>100</v>
      </c>
      <c r="Z1822" s="1">
        <f>IF(OR(TRIM(B1822)="",COUNTIF(Config!$B$15:$B$19,B1822)&gt;0),1,0)+IF(OR(TRIM(C1822)="",COUNTIF(Config!$B$15:$B$19,C1822)&gt;0),1,0)+IF(OR(TRIM(F1822)="",COUNTIF(Config!$B$15:$B$19,F1822)&gt;0),1,0)+IF(OR(TRIM(H1822)="",COUNTIF(Config!$B$15:$B$19,H1822)&gt;0),1,0)+IF(OR(TRIM(E1822)="",COUNTIF(Config!$B$15:$B$19,E1822)&gt;0),1,0)+IF(OR(TRIM(K1822)="",COUNTIF(Config!$B$15:$B$19,K1822)&gt;0),1,0)+IF(OR(TRIM(P1822)="",COUNTIF(Config!$B$15:$B$19,P1822)&gt;0),1,0)+IF(OR(TRIM(R1822)="",COUNTIF(Config!$B$15:$B$19,R1822)&gt;0),1,0)</f>
        <v>0</v>
      </c>
      <c r="AA1822" s="1" cm="1">
        <f t="array" ref="AA1822">SUMPRODUCT(LEN(H1822)-LEN(SUBSTITUTE(H1822,{"0";"1";"2";"3";"4";"5";"6";"7";"8";"9"},"")))</f>
        <v>10</v>
      </c>
      <c r="AC1822" t="str">
        <f t="shared" si="198"/>
        <v/>
      </c>
      <c r="AD1822">
        <f t="shared" si="199"/>
        <v>1</v>
      </c>
      <c r="AE1822">
        <f t="shared" si="200"/>
        <v>1</v>
      </c>
      <c r="AF1822" t="str">
        <f t="shared" si="201"/>
        <v>No</v>
      </c>
      <c r="AG1822">
        <f t="shared" ca="1" si="202"/>
        <v>91</v>
      </c>
      <c r="AH1822" t="str">
        <f ca="1">IF(OR(V1822="",AG1822=""),"Yes",IF(AG1822&gt;Config!$B$41,"Yes","No"))</f>
        <v>No</v>
      </c>
    </row>
    <row r="1823" spans="1:34" x14ac:dyDescent="0.25">
      <c r="A1823" s="1" t="s">
        <v>13757</v>
      </c>
      <c r="B1823" s="1" t="s">
        <v>6040</v>
      </c>
      <c r="C1823" s="1" t="s">
        <v>189</v>
      </c>
      <c r="D1823" s="1" t="s">
        <v>13758</v>
      </c>
      <c r="E1823" s="1" t="s">
        <v>283</v>
      </c>
      <c r="F1823" s="1" t="s">
        <v>4386</v>
      </c>
      <c r="G1823" t="str">
        <f t="shared" si="196"/>
        <v>Valid</v>
      </c>
      <c r="H1823" s="1" t="s">
        <v>13759</v>
      </c>
      <c r="I1823" t="str" cm="1">
        <f t="array" ref="I1823">IF(OR(TRIM(H1823)="",ISNUMBER(SEARCH("#",H1823)),AA1823&lt;Config!$B$8,SUMPRODUCT(--ISNUMBER(SEARCH({"a";"b";"c";"d";"e";"f";"g";"h";"i";"j";"k";"l";"m";"n";"o";"p";"q";"r";"s";"t";"u";"v";"w";"x";"y";"z"},H1823)))&gt;0),"Invalid","Valid")</f>
        <v>Valid</v>
      </c>
      <c r="J1823" s="1" t="s">
        <v>13760</v>
      </c>
      <c r="K1823" s="1" t="s">
        <v>369</v>
      </c>
      <c r="L1823" s="1" t="s">
        <v>67</v>
      </c>
      <c r="M1823" s="1" t="s">
        <v>30</v>
      </c>
      <c r="N1823" s="1" t="s">
        <v>713</v>
      </c>
      <c r="O1823" s="1" t="s">
        <v>180</v>
      </c>
      <c r="P1823" t="s">
        <v>87</v>
      </c>
      <c r="Q1823" s="1" t="s">
        <v>166</v>
      </c>
      <c r="R1823" s="1" t="s">
        <v>379</v>
      </c>
      <c r="S1823" s="1" t="s">
        <v>4017</v>
      </c>
      <c r="T1823" s="1" t="s">
        <v>13761</v>
      </c>
      <c r="U1823" s="1" t="s">
        <v>869</v>
      </c>
      <c r="V1823" s="1" t="s">
        <v>2862</v>
      </c>
      <c r="W1823" s="1" t="s">
        <v>293</v>
      </c>
      <c r="X1823" t="str">
        <f t="shared" si="197"/>
        <v>Complete</v>
      </c>
      <c r="Y1823">
        <f>MAX(0,100-IF(G1823="Invalid",Config!$B$5,0)-IF(I1823="Invalid",Config!$B$6,0)-IF(X1823="Incomplete",Config!$B$7,0)-IF(AF1823="Yes",Config!$B$37,0))</f>
        <v>75</v>
      </c>
      <c r="Z1823" s="1">
        <f>IF(OR(TRIM(B1823)="",COUNTIF(Config!$B$15:$B$19,B1823)&gt;0),1,0)+IF(OR(TRIM(C1823)="",COUNTIF(Config!$B$15:$B$19,C1823)&gt;0),1,0)+IF(OR(TRIM(F1823)="",COUNTIF(Config!$B$15:$B$19,F1823)&gt;0),1,0)+IF(OR(TRIM(H1823)="",COUNTIF(Config!$B$15:$B$19,H1823)&gt;0),1,0)+IF(OR(TRIM(E1823)="",COUNTIF(Config!$B$15:$B$19,E1823)&gt;0),1,0)+IF(OR(TRIM(K1823)="",COUNTIF(Config!$B$15:$B$19,K1823)&gt;0),1,0)+IF(OR(TRIM(P1823)="",COUNTIF(Config!$B$15:$B$19,P1823)&gt;0),1,0)+IF(OR(TRIM(R1823)="",COUNTIF(Config!$B$15:$B$19,R1823)&gt;0),1,0)</f>
        <v>0</v>
      </c>
      <c r="AA1823" s="1" cm="1">
        <f t="array" ref="AA1823">SUMPRODUCT(LEN(H1823)-LEN(SUBSTITUTE(H1823,{"0";"1";"2";"3";"4";"5";"6";"7";"8";"9"},"")))</f>
        <v>10</v>
      </c>
      <c r="AC1823" t="str">
        <f t="shared" si="198"/>
        <v>Potential Duplicate</v>
      </c>
      <c r="AD1823">
        <f t="shared" si="199"/>
        <v>2</v>
      </c>
      <c r="AE1823">
        <f t="shared" si="200"/>
        <v>1</v>
      </c>
      <c r="AF1823" t="str">
        <f t="shared" si="201"/>
        <v>Yes</v>
      </c>
      <c r="AG1823">
        <f t="shared" ca="1" si="202"/>
        <v>505</v>
      </c>
      <c r="AH1823" t="str">
        <f ca="1">IF(OR(V1823="",AG1823=""),"Yes",IF(AG1823&gt;Config!$B$41,"Yes","No"))</f>
        <v>Yes</v>
      </c>
    </row>
    <row r="1824" spans="1:34" x14ac:dyDescent="0.25">
      <c r="A1824" s="1" t="s">
        <v>13762</v>
      </c>
      <c r="B1824" s="1" t="s">
        <v>577</v>
      </c>
      <c r="C1824" s="1" t="s">
        <v>620</v>
      </c>
      <c r="D1824" s="1" t="s">
        <v>9394</v>
      </c>
      <c r="E1824" s="1" t="s">
        <v>33829</v>
      </c>
      <c r="F1824" s="1" t="s">
        <v>9395</v>
      </c>
      <c r="G1824" t="str">
        <f t="shared" si="196"/>
        <v>Valid</v>
      </c>
      <c r="H1824" s="1" t="s">
        <v>13763</v>
      </c>
      <c r="I1824" t="str" cm="1">
        <f t="array" ref="I1824">IF(OR(TRIM(H1824)="",ISNUMBER(SEARCH("#",H1824)),AA1824&lt;Config!$B$8,SUMPRODUCT(--ISNUMBER(SEARCH({"a";"b";"c";"d";"e";"f";"g";"h";"i";"j";"k";"l";"m";"n";"o";"p";"q";"r";"s";"t";"u";"v";"w";"x";"y";"z"},H1824)))&gt;0),"Invalid","Valid")</f>
        <v>Valid</v>
      </c>
      <c r="J1824" s="1" t="s">
        <v>9397</v>
      </c>
      <c r="K1824" s="1" t="s">
        <v>48</v>
      </c>
      <c r="L1824" s="1" t="s">
        <v>450</v>
      </c>
      <c r="M1824" s="1" t="s">
        <v>343</v>
      </c>
      <c r="N1824" s="1" t="s">
        <v>51</v>
      </c>
      <c r="O1824" s="1" t="s">
        <v>180</v>
      </c>
      <c r="P1824" t="s">
        <v>33</v>
      </c>
      <c r="Q1824" s="1" t="s">
        <v>119</v>
      </c>
      <c r="R1824" s="1" t="s">
        <v>35</v>
      </c>
      <c r="S1824" s="1" t="s">
        <v>9398</v>
      </c>
      <c r="T1824" s="1" t="s">
        <v>9399</v>
      </c>
      <c r="U1824" s="1" t="s">
        <v>9400</v>
      </c>
      <c r="V1824" s="1" t="s">
        <v>5112</v>
      </c>
      <c r="W1824" s="1" t="s">
        <v>202</v>
      </c>
      <c r="X1824" t="str">
        <f t="shared" si="197"/>
        <v>Incomplete</v>
      </c>
      <c r="Y1824">
        <f>MAX(0,100-IF(G1824="Invalid",Config!$B$5,0)-IF(I1824="Invalid",Config!$B$6,0)-IF(X1824="Incomplete",Config!$B$7,0)-IF(AF1824="Yes",Config!$B$37,0))</f>
        <v>35</v>
      </c>
      <c r="Z1824" s="1">
        <f>IF(OR(TRIM(B1824)="",COUNTIF(Config!$B$15:$B$19,B1824)&gt;0),1,0)+IF(OR(TRIM(C1824)="",COUNTIF(Config!$B$15:$B$19,C1824)&gt;0),1,0)+IF(OR(TRIM(F1824)="",COUNTIF(Config!$B$15:$B$19,F1824)&gt;0),1,0)+IF(OR(TRIM(H1824)="",COUNTIF(Config!$B$15:$B$19,H1824)&gt;0),1,0)+IF(OR(TRIM(E1824)="",COUNTIF(Config!$B$15:$B$19,E1824)&gt;0),1,0)+IF(OR(TRIM(K1824)="",COUNTIF(Config!$B$15:$B$19,K1824)&gt;0),1,0)+IF(OR(TRIM(P1824)="",COUNTIF(Config!$B$15:$B$19,P1824)&gt;0),1,0)+IF(OR(TRIM(R1824)="",COUNTIF(Config!$B$15:$B$19,R1824)&gt;0),1,0)</f>
        <v>1</v>
      </c>
      <c r="AA1824" s="1" cm="1">
        <f t="array" ref="AA1824">SUMPRODUCT(LEN(H1824)-LEN(SUBSTITUTE(H1824,{"0";"1";"2";"3";"4";"5";"6";"7";"8";"9"},"")))</f>
        <v>10</v>
      </c>
      <c r="AC1824" t="str">
        <f t="shared" si="198"/>
        <v>Incomplete Profile; Potential Duplicate</v>
      </c>
      <c r="AD1824">
        <f t="shared" si="199"/>
        <v>2</v>
      </c>
      <c r="AE1824">
        <f t="shared" si="200"/>
        <v>1</v>
      </c>
      <c r="AF1824" t="str">
        <f t="shared" si="201"/>
        <v>Yes</v>
      </c>
      <c r="AG1824">
        <f t="shared" ca="1" si="202"/>
        <v>288</v>
      </c>
      <c r="AH1824" t="str">
        <f ca="1">IF(OR(V1824="",AG1824=""),"Yes",IF(AG1824&gt;Config!$B$41,"Yes","No"))</f>
        <v>No</v>
      </c>
    </row>
    <row r="1825" spans="1:34" x14ac:dyDescent="0.25">
      <c r="A1825" s="1" t="s">
        <v>13764</v>
      </c>
      <c r="B1825" s="1" t="s">
        <v>409</v>
      </c>
      <c r="C1825" s="1" t="s">
        <v>296</v>
      </c>
      <c r="D1825" s="1" t="s">
        <v>34816</v>
      </c>
      <c r="E1825" s="1" t="s">
        <v>34817</v>
      </c>
      <c r="F1825" s="1" t="s">
        <v>13765</v>
      </c>
      <c r="G1825" t="str">
        <f t="shared" si="196"/>
        <v>Valid</v>
      </c>
      <c r="H1825" s="1" t="s">
        <v>13766</v>
      </c>
      <c r="I1825" t="str" cm="1">
        <f t="array" ref="I1825">IF(OR(TRIM(H1825)="",ISNUMBER(SEARCH("#",H1825)),AA1825&lt;Config!$B$8,SUMPRODUCT(--ISNUMBER(SEARCH({"a";"b";"c";"d";"e";"f";"g";"h";"i";"j";"k";"l";"m";"n";"o";"p";"q";"r";"s";"t";"u";"v";"w";"x";"y";"z"},H1825)))&gt;0),"Invalid","Valid")</f>
        <v>Valid</v>
      </c>
      <c r="J1825" s="1" t="s">
        <v>13767</v>
      </c>
      <c r="K1825" s="1" t="s">
        <v>369</v>
      </c>
      <c r="L1825" s="1" t="s">
        <v>84</v>
      </c>
      <c r="M1825" s="1" t="s">
        <v>33827</v>
      </c>
      <c r="N1825" s="1" t="s">
        <v>224</v>
      </c>
      <c r="O1825" s="1" t="s">
        <v>180</v>
      </c>
      <c r="P1825" t="s">
        <v>236</v>
      </c>
      <c r="Q1825" s="1" t="s">
        <v>238</v>
      </c>
      <c r="R1825" s="1" t="s">
        <v>253</v>
      </c>
      <c r="S1825" s="1" t="s">
        <v>13768</v>
      </c>
      <c r="T1825" s="1" t="s">
        <v>13769</v>
      </c>
      <c r="U1825" s="1" t="s">
        <v>4946</v>
      </c>
      <c r="V1825" s="1" t="s">
        <v>1804</v>
      </c>
      <c r="W1825" s="1" t="s">
        <v>94</v>
      </c>
      <c r="X1825" t="str">
        <f t="shared" si="197"/>
        <v>Complete</v>
      </c>
      <c r="Y1825">
        <f>MAX(0,100-IF(G1825="Invalid",Config!$B$5,0)-IF(I1825="Invalid",Config!$B$6,0)-IF(X1825="Incomplete",Config!$B$7,0)-IF(AF1825="Yes",Config!$B$37,0))</f>
        <v>100</v>
      </c>
      <c r="Z1825" s="1">
        <f>IF(OR(TRIM(B1825)="",COUNTIF(Config!$B$15:$B$19,B1825)&gt;0),1,0)+IF(OR(TRIM(C1825)="",COUNTIF(Config!$B$15:$B$19,C1825)&gt;0),1,0)+IF(OR(TRIM(F1825)="",COUNTIF(Config!$B$15:$B$19,F1825)&gt;0),1,0)+IF(OR(TRIM(H1825)="",COUNTIF(Config!$B$15:$B$19,H1825)&gt;0),1,0)+IF(OR(TRIM(E1825)="",COUNTIF(Config!$B$15:$B$19,E1825)&gt;0),1,0)+IF(OR(TRIM(K1825)="",COUNTIF(Config!$B$15:$B$19,K1825)&gt;0),1,0)+IF(OR(TRIM(P1825)="",COUNTIF(Config!$B$15:$B$19,P1825)&gt;0),1,0)+IF(OR(TRIM(R1825)="",COUNTIF(Config!$B$15:$B$19,R1825)&gt;0),1,0)</f>
        <v>0</v>
      </c>
      <c r="AA1825" s="1" cm="1">
        <f t="array" ref="AA1825">SUMPRODUCT(LEN(H1825)-LEN(SUBSTITUTE(H1825,{"0";"1";"2";"3";"4";"5";"6";"7";"8";"9"},"")))</f>
        <v>10</v>
      </c>
      <c r="AC1825" t="str">
        <f t="shared" si="198"/>
        <v/>
      </c>
      <c r="AD1825">
        <f t="shared" si="199"/>
        <v>1</v>
      </c>
      <c r="AE1825">
        <f t="shared" si="200"/>
        <v>1</v>
      </c>
      <c r="AF1825" t="str">
        <f t="shared" si="201"/>
        <v>No</v>
      </c>
      <c r="AG1825">
        <f t="shared" ca="1" si="202"/>
        <v>54</v>
      </c>
      <c r="AH1825" t="str">
        <f ca="1">IF(OR(V1825="",AG1825=""),"Yes",IF(AG1825&gt;Config!$B$41,"Yes","No"))</f>
        <v>No</v>
      </c>
    </row>
    <row r="1826" spans="1:34" x14ac:dyDescent="0.25">
      <c r="A1826" s="1" t="s">
        <v>13770</v>
      </c>
      <c r="B1826" s="1" t="s">
        <v>1283</v>
      </c>
      <c r="C1826" s="1" t="s">
        <v>205</v>
      </c>
      <c r="D1826" s="1" t="s">
        <v>13771</v>
      </c>
      <c r="E1826" s="1" t="s">
        <v>34694</v>
      </c>
      <c r="F1826" s="1" t="s">
        <v>13772</v>
      </c>
      <c r="G1826" t="str">
        <f t="shared" si="196"/>
        <v>Valid</v>
      </c>
      <c r="H1826" s="1" t="s">
        <v>1215</v>
      </c>
      <c r="I1826" t="str" cm="1">
        <f t="array" ref="I1826">IF(OR(TRIM(H1826)="",ISNUMBER(SEARCH("#",H1826)),AA1826&lt;Config!$B$8,SUMPRODUCT(--ISNUMBER(SEARCH({"a";"b";"c";"d";"e";"f";"g";"h";"i";"j";"k";"l";"m";"n";"o";"p";"q";"r";"s";"t";"u";"v";"w";"x";"y";"z"},H1826)))&gt;0),"Invalid","Valid")</f>
        <v>Invalid</v>
      </c>
      <c r="J1826" s="1" t="s">
        <v>13773</v>
      </c>
      <c r="K1826" s="1" t="s">
        <v>117</v>
      </c>
      <c r="L1826" s="1" t="s">
        <v>179</v>
      </c>
      <c r="M1826" s="1" t="s">
        <v>165</v>
      </c>
      <c r="N1826" s="1" t="s">
        <v>252</v>
      </c>
      <c r="O1826" s="1" t="s">
        <v>180</v>
      </c>
      <c r="P1826" t="s">
        <v>33</v>
      </c>
      <c r="Q1826" s="1" t="s">
        <v>34</v>
      </c>
      <c r="R1826" s="1" t="s">
        <v>35</v>
      </c>
      <c r="S1826" s="1" t="s">
        <v>13774</v>
      </c>
      <c r="T1826" s="1" t="s">
        <v>13775</v>
      </c>
      <c r="U1826" s="1" t="s">
        <v>13776</v>
      </c>
      <c r="V1826" s="1" t="s">
        <v>6872</v>
      </c>
      <c r="W1826" s="1" t="s">
        <v>202</v>
      </c>
      <c r="X1826" t="str">
        <f t="shared" si="197"/>
        <v>Complete</v>
      </c>
      <c r="Y1826">
        <f>MAX(0,100-IF(G1826="Invalid",Config!$B$5,0)-IF(I1826="Invalid",Config!$B$6,0)-IF(X1826="Incomplete",Config!$B$7,0)-IF(AF1826="Yes",Config!$B$37,0))</f>
        <v>80</v>
      </c>
      <c r="Z1826" s="1">
        <f>IF(OR(TRIM(B1826)="",COUNTIF(Config!$B$15:$B$19,B1826)&gt;0),1,0)+IF(OR(TRIM(C1826)="",COUNTIF(Config!$B$15:$B$19,C1826)&gt;0),1,0)+IF(OR(TRIM(F1826)="",COUNTIF(Config!$B$15:$B$19,F1826)&gt;0),1,0)+IF(OR(TRIM(H1826)="",COUNTIF(Config!$B$15:$B$19,H1826)&gt;0),1,0)+IF(OR(TRIM(E1826)="",COUNTIF(Config!$B$15:$B$19,E1826)&gt;0),1,0)+IF(OR(TRIM(K1826)="",COUNTIF(Config!$B$15:$B$19,K1826)&gt;0),1,0)+IF(OR(TRIM(P1826)="",COUNTIF(Config!$B$15:$B$19,P1826)&gt;0),1,0)+IF(OR(TRIM(R1826)="",COUNTIF(Config!$B$15:$B$19,R1826)&gt;0),1,0)</f>
        <v>0</v>
      </c>
      <c r="AA1826" s="1" cm="1">
        <f t="array" ref="AA1826">SUMPRODUCT(LEN(H1826)-LEN(SUBSTITUTE(H1826,{"0";"1";"2";"3";"4";"5";"6";"7";"8";"9"},"")))</f>
        <v>0</v>
      </c>
      <c r="AC1826" t="str">
        <f t="shared" si="198"/>
        <v>Invalid Phone</v>
      </c>
      <c r="AD1826">
        <f t="shared" si="199"/>
        <v>1</v>
      </c>
      <c r="AE1826">
        <f t="shared" si="200"/>
        <v>0</v>
      </c>
      <c r="AF1826" t="str">
        <f t="shared" si="201"/>
        <v>No</v>
      </c>
      <c r="AG1826">
        <f t="shared" ca="1" si="202"/>
        <v>269</v>
      </c>
      <c r="AH1826" t="str">
        <f ca="1">IF(OR(V1826="",AG1826=""),"Yes",IF(AG1826&gt;Config!$B$41,"Yes","No"))</f>
        <v>No</v>
      </c>
    </row>
    <row r="1827" spans="1:34" x14ac:dyDescent="0.25">
      <c r="A1827" s="1" t="s">
        <v>13777</v>
      </c>
      <c r="B1827" s="1" t="s">
        <v>1032</v>
      </c>
      <c r="C1827" s="1" t="s">
        <v>946</v>
      </c>
      <c r="D1827" s="1" t="s">
        <v>13778</v>
      </c>
      <c r="E1827" s="1" t="s">
        <v>34818</v>
      </c>
      <c r="F1827" s="1" t="s">
        <v>13779</v>
      </c>
      <c r="G1827" t="str">
        <f t="shared" si="196"/>
        <v>Valid</v>
      </c>
      <c r="H1827" s="1" t="s">
        <v>13780</v>
      </c>
      <c r="I1827" t="str" cm="1">
        <f t="array" ref="I1827">IF(OR(TRIM(H1827)="",ISNUMBER(SEARCH("#",H1827)),AA1827&lt;Config!$B$8,SUMPRODUCT(--ISNUMBER(SEARCH({"a";"b";"c";"d";"e";"f";"g";"h";"i";"j";"k";"l";"m";"n";"o";"p";"q";"r";"s";"t";"u";"v";"w";"x";"y";"z"},H1827)))&gt;0),"Invalid","Valid")</f>
        <v>Valid</v>
      </c>
      <c r="J1827" s="1" t="s">
        <v>13781</v>
      </c>
      <c r="K1827" s="1" t="s">
        <v>722</v>
      </c>
      <c r="L1827" s="1" t="s">
        <v>179</v>
      </c>
      <c r="M1827" s="1" t="s">
        <v>33827</v>
      </c>
      <c r="N1827" s="1" t="s">
        <v>252</v>
      </c>
      <c r="O1827" s="1" t="s">
        <v>149</v>
      </c>
      <c r="P1827" t="s">
        <v>87</v>
      </c>
      <c r="Q1827" s="1" t="s">
        <v>438</v>
      </c>
      <c r="R1827" s="1" t="s">
        <v>212</v>
      </c>
      <c r="S1827" s="1" t="s">
        <v>13782</v>
      </c>
      <c r="T1827" s="1" t="s">
        <v>13783</v>
      </c>
      <c r="U1827" s="1" t="s">
        <v>13784</v>
      </c>
      <c r="V1827" s="1" t="s">
        <v>1632</v>
      </c>
      <c r="W1827" s="1" t="s">
        <v>384</v>
      </c>
      <c r="X1827" t="str">
        <f t="shared" si="197"/>
        <v>Complete</v>
      </c>
      <c r="Y1827">
        <f>MAX(0,100-IF(G1827="Invalid",Config!$B$5,0)-IF(I1827="Invalid",Config!$B$6,0)-IF(X1827="Incomplete",Config!$B$7,0)-IF(AF1827="Yes",Config!$B$37,0))</f>
        <v>100</v>
      </c>
      <c r="Z1827" s="1">
        <f>IF(OR(TRIM(B1827)="",COUNTIF(Config!$B$15:$B$19,B1827)&gt;0),1,0)+IF(OR(TRIM(C1827)="",COUNTIF(Config!$B$15:$B$19,C1827)&gt;0),1,0)+IF(OR(TRIM(F1827)="",COUNTIF(Config!$B$15:$B$19,F1827)&gt;0),1,0)+IF(OR(TRIM(H1827)="",COUNTIF(Config!$B$15:$B$19,H1827)&gt;0),1,0)+IF(OR(TRIM(E1827)="",COUNTIF(Config!$B$15:$B$19,E1827)&gt;0),1,0)+IF(OR(TRIM(K1827)="",COUNTIF(Config!$B$15:$B$19,K1827)&gt;0),1,0)+IF(OR(TRIM(P1827)="",COUNTIF(Config!$B$15:$B$19,P1827)&gt;0),1,0)+IF(OR(TRIM(R1827)="",COUNTIF(Config!$B$15:$B$19,R1827)&gt;0),1,0)</f>
        <v>0</v>
      </c>
      <c r="AA1827" s="1" cm="1">
        <f t="array" ref="AA1827">SUMPRODUCT(LEN(H1827)-LEN(SUBSTITUTE(H1827,{"0";"1";"2";"3";"4";"5";"6";"7";"8";"9"},"")))</f>
        <v>11</v>
      </c>
      <c r="AC1827" t="str">
        <f t="shared" si="198"/>
        <v/>
      </c>
      <c r="AD1827">
        <f t="shared" si="199"/>
        <v>1</v>
      </c>
      <c r="AE1827">
        <f t="shared" si="200"/>
        <v>1</v>
      </c>
      <c r="AF1827" t="str">
        <f t="shared" si="201"/>
        <v>No</v>
      </c>
      <c r="AG1827">
        <f t="shared" ca="1" si="202"/>
        <v>712</v>
      </c>
      <c r="AH1827" t="str">
        <f ca="1">IF(OR(V1827="",AG1827=""),"Yes",IF(AG1827&gt;Config!$B$41,"Yes","No"))</f>
        <v>Yes</v>
      </c>
    </row>
    <row r="1828" spans="1:34" x14ac:dyDescent="0.25">
      <c r="A1828" s="1" t="s">
        <v>13785</v>
      </c>
      <c r="B1828" s="1" t="s">
        <v>4909</v>
      </c>
      <c r="C1828" s="1" t="s">
        <v>128</v>
      </c>
      <c r="D1828" s="1" t="s">
        <v>13786</v>
      </c>
      <c r="E1828" s="1" t="s">
        <v>34140</v>
      </c>
      <c r="F1828" s="1" t="s">
        <v>13787</v>
      </c>
      <c r="G1828" t="str">
        <f t="shared" si="196"/>
        <v>Valid</v>
      </c>
      <c r="H1828" s="1" t="s">
        <v>13788</v>
      </c>
      <c r="I1828" t="str" cm="1">
        <f t="array" ref="I1828">IF(OR(TRIM(H1828)="",ISNUMBER(SEARCH("#",H1828)),AA1828&lt;Config!$B$8,SUMPRODUCT(--ISNUMBER(SEARCH({"a";"b";"c";"d";"e";"f";"g";"h";"i";"j";"k";"l";"m";"n";"o";"p";"q";"r";"s";"t";"u";"v";"w";"x";"y";"z"},H1828)))&gt;0),"Invalid","Valid")</f>
        <v>Valid</v>
      </c>
      <c r="J1828" s="1" t="s">
        <v>13789</v>
      </c>
      <c r="K1828" s="1" t="s">
        <v>178</v>
      </c>
      <c r="L1828" s="1" t="s">
        <v>49</v>
      </c>
      <c r="M1828" s="1" t="s">
        <v>135</v>
      </c>
      <c r="N1828" s="1" t="s">
        <v>252</v>
      </c>
      <c r="O1828" s="1" t="s">
        <v>180</v>
      </c>
      <c r="P1828" t="s">
        <v>328</v>
      </c>
      <c r="Q1828" s="1" t="s">
        <v>33838</v>
      </c>
      <c r="R1828" s="1" t="s">
        <v>571</v>
      </c>
      <c r="S1828" s="1" t="s">
        <v>1117</v>
      </c>
      <c r="T1828" s="1" t="s">
        <v>13790</v>
      </c>
      <c r="U1828" s="1" t="s">
        <v>13791</v>
      </c>
      <c r="V1828" s="1" t="s">
        <v>3695</v>
      </c>
      <c r="W1828" s="1" t="s">
        <v>384</v>
      </c>
      <c r="X1828" t="str">
        <f t="shared" si="197"/>
        <v>Complete</v>
      </c>
      <c r="Y1828">
        <f>MAX(0,100-IF(G1828="Invalid",Config!$B$5,0)-IF(I1828="Invalid",Config!$B$6,0)-IF(X1828="Incomplete",Config!$B$7,0)-IF(AF1828="Yes",Config!$B$37,0))</f>
        <v>100</v>
      </c>
      <c r="Z1828" s="1">
        <f>IF(OR(TRIM(B1828)="",COUNTIF(Config!$B$15:$B$19,B1828)&gt;0),1,0)+IF(OR(TRIM(C1828)="",COUNTIF(Config!$B$15:$B$19,C1828)&gt;0),1,0)+IF(OR(TRIM(F1828)="",COUNTIF(Config!$B$15:$B$19,F1828)&gt;0),1,0)+IF(OR(TRIM(H1828)="",COUNTIF(Config!$B$15:$B$19,H1828)&gt;0),1,0)+IF(OR(TRIM(E1828)="",COUNTIF(Config!$B$15:$B$19,E1828)&gt;0),1,0)+IF(OR(TRIM(K1828)="",COUNTIF(Config!$B$15:$B$19,K1828)&gt;0),1,0)+IF(OR(TRIM(P1828)="",COUNTIF(Config!$B$15:$B$19,P1828)&gt;0),1,0)+IF(OR(TRIM(R1828)="",COUNTIF(Config!$B$15:$B$19,R1828)&gt;0),1,0)</f>
        <v>0</v>
      </c>
      <c r="AA1828" s="1" cm="1">
        <f t="array" ref="AA1828">SUMPRODUCT(LEN(H1828)-LEN(SUBSTITUTE(H1828,{"0";"1";"2";"3";"4";"5";"6";"7";"8";"9"},"")))</f>
        <v>11</v>
      </c>
      <c r="AC1828" t="str">
        <f t="shared" si="198"/>
        <v/>
      </c>
      <c r="AD1828">
        <f t="shared" si="199"/>
        <v>1</v>
      </c>
      <c r="AE1828">
        <f t="shared" si="200"/>
        <v>1</v>
      </c>
      <c r="AF1828" t="str">
        <f t="shared" si="201"/>
        <v>No</v>
      </c>
      <c r="AG1828">
        <f t="shared" ca="1" si="202"/>
        <v>225</v>
      </c>
      <c r="AH1828" t="str">
        <f ca="1">IF(OR(V1828="",AG1828=""),"Yes",IF(AG1828&gt;Config!$B$41,"Yes","No"))</f>
        <v>No</v>
      </c>
    </row>
    <row r="1829" spans="1:34" x14ac:dyDescent="0.25">
      <c r="A1829" s="1" t="s">
        <v>13792</v>
      </c>
      <c r="B1829" s="1" t="s">
        <v>353</v>
      </c>
      <c r="C1829" s="1" t="s">
        <v>33938</v>
      </c>
      <c r="D1829" s="1" t="s">
        <v>34670</v>
      </c>
      <c r="E1829" s="1" t="s">
        <v>34819</v>
      </c>
      <c r="F1829" s="1" t="s">
        <v>13793</v>
      </c>
      <c r="G1829" t="str">
        <f t="shared" si="196"/>
        <v>Valid</v>
      </c>
      <c r="H1829" s="1" t="s">
        <v>13794</v>
      </c>
      <c r="I1829" t="str" cm="1">
        <f t="array" ref="I1829">IF(OR(TRIM(H1829)="",ISNUMBER(SEARCH("#",H1829)),AA1829&lt;Config!$B$8,SUMPRODUCT(--ISNUMBER(SEARCH({"a";"b";"c";"d";"e";"f";"g";"h";"i";"j";"k";"l";"m";"n";"o";"p";"q";"r";"s";"t";"u";"v";"w";"x";"y";"z"},H1829)))&gt;0),"Invalid","Valid")</f>
        <v>Valid</v>
      </c>
      <c r="J1829" s="1" t="s">
        <v>13795</v>
      </c>
      <c r="K1829" s="1" t="s">
        <v>250</v>
      </c>
      <c r="L1829" s="1" t="s">
        <v>29</v>
      </c>
      <c r="M1829" s="1" t="s">
        <v>391</v>
      </c>
      <c r="N1829" s="1" t="s">
        <v>33819</v>
      </c>
      <c r="O1829" s="1" t="s">
        <v>149</v>
      </c>
      <c r="P1829" t="s">
        <v>33</v>
      </c>
      <c r="Q1829" s="1" t="s">
        <v>119</v>
      </c>
      <c r="R1829" s="1" t="s">
        <v>482</v>
      </c>
      <c r="S1829" s="1" t="s">
        <v>13796</v>
      </c>
      <c r="T1829" s="1" t="s">
        <v>13797</v>
      </c>
      <c r="U1829" s="1" t="s">
        <v>13798</v>
      </c>
      <c r="V1829" s="1" t="s">
        <v>13799</v>
      </c>
      <c r="W1829" s="1" t="s">
        <v>125</v>
      </c>
      <c r="X1829" t="str">
        <f t="shared" si="197"/>
        <v>Complete</v>
      </c>
      <c r="Y1829">
        <f>MAX(0,100-IF(G1829="Invalid",Config!$B$5,0)-IF(I1829="Invalid",Config!$B$6,0)-IF(X1829="Incomplete",Config!$B$7,0)-IF(AF1829="Yes",Config!$B$37,0))</f>
        <v>100</v>
      </c>
      <c r="Z1829" s="1">
        <f>IF(OR(TRIM(B1829)="",COUNTIF(Config!$B$15:$B$19,B1829)&gt;0),1,0)+IF(OR(TRIM(C1829)="",COUNTIF(Config!$B$15:$B$19,C1829)&gt;0),1,0)+IF(OR(TRIM(F1829)="",COUNTIF(Config!$B$15:$B$19,F1829)&gt;0),1,0)+IF(OR(TRIM(H1829)="",COUNTIF(Config!$B$15:$B$19,H1829)&gt;0),1,0)+IF(OR(TRIM(E1829)="",COUNTIF(Config!$B$15:$B$19,E1829)&gt;0),1,0)+IF(OR(TRIM(K1829)="",COUNTIF(Config!$B$15:$B$19,K1829)&gt;0),1,0)+IF(OR(TRIM(P1829)="",COUNTIF(Config!$B$15:$B$19,P1829)&gt;0),1,0)+IF(OR(TRIM(R1829)="",COUNTIF(Config!$B$15:$B$19,R1829)&gt;0),1,0)</f>
        <v>0</v>
      </c>
      <c r="AA1829" s="1" cm="1">
        <f t="array" ref="AA1829">SUMPRODUCT(LEN(H1829)-LEN(SUBSTITUTE(H1829,{"0";"1";"2";"3";"4";"5";"6";"7";"8";"9"},"")))</f>
        <v>10</v>
      </c>
      <c r="AC1829" t="str">
        <f t="shared" si="198"/>
        <v/>
      </c>
      <c r="AD1829">
        <f t="shared" si="199"/>
        <v>1</v>
      </c>
      <c r="AE1829">
        <f t="shared" si="200"/>
        <v>1</v>
      </c>
      <c r="AF1829" t="str">
        <f t="shared" si="201"/>
        <v>No</v>
      </c>
      <c r="AG1829">
        <f t="shared" ca="1" si="202"/>
        <v>264</v>
      </c>
      <c r="AH1829" t="str">
        <f ca="1">IF(OR(V1829="",AG1829=""),"Yes",IF(AG1829&gt;Config!$B$41,"Yes","No"))</f>
        <v>No</v>
      </c>
    </row>
    <row r="1830" spans="1:34" x14ac:dyDescent="0.25">
      <c r="A1830" s="1" t="s">
        <v>13800</v>
      </c>
      <c r="B1830" s="1" t="s">
        <v>4638</v>
      </c>
      <c r="C1830" s="1" t="s">
        <v>996</v>
      </c>
      <c r="D1830" s="1" t="s">
        <v>12555</v>
      </c>
      <c r="E1830" s="1" t="s">
        <v>34820</v>
      </c>
      <c r="F1830" s="1" t="s">
        <v>13801</v>
      </c>
      <c r="G1830" t="str">
        <f t="shared" si="196"/>
        <v>Valid</v>
      </c>
      <c r="H1830" s="1" t="s">
        <v>13802</v>
      </c>
      <c r="I1830" t="str" cm="1">
        <f t="array" ref="I1830">IF(OR(TRIM(H1830)="",ISNUMBER(SEARCH("#",H1830)),AA1830&lt;Config!$B$8,SUMPRODUCT(--ISNUMBER(SEARCH({"a";"b";"c";"d";"e";"f";"g";"h";"i";"j";"k";"l";"m";"n";"o";"p";"q";"r";"s";"t";"u";"v";"w";"x";"y";"z"},H1830)))&gt;0),"Invalid","Valid")</f>
        <v>Valid</v>
      </c>
      <c r="J1830" s="1" t="s">
        <v>13803</v>
      </c>
      <c r="K1830" s="1" t="s">
        <v>83</v>
      </c>
      <c r="L1830" s="1" t="s">
        <v>84</v>
      </c>
      <c r="M1830" s="1" t="s">
        <v>50</v>
      </c>
      <c r="N1830" s="1" t="s">
        <v>252</v>
      </c>
      <c r="O1830" s="1" t="s">
        <v>52</v>
      </c>
      <c r="P1830" t="s">
        <v>53</v>
      </c>
      <c r="Q1830" s="1" t="s">
        <v>181</v>
      </c>
      <c r="R1830" s="1" t="s">
        <v>55</v>
      </c>
      <c r="S1830" s="1" t="s">
        <v>4999</v>
      </c>
      <c r="T1830" s="1" t="s">
        <v>13804</v>
      </c>
      <c r="U1830" s="1" t="s">
        <v>13805</v>
      </c>
      <c r="V1830" s="1" t="s">
        <v>1874</v>
      </c>
      <c r="W1830" s="1" t="s">
        <v>202</v>
      </c>
      <c r="X1830" t="str">
        <f t="shared" si="197"/>
        <v>Complete</v>
      </c>
      <c r="Y1830">
        <f>MAX(0,100-IF(G1830="Invalid",Config!$B$5,0)-IF(I1830="Invalid",Config!$B$6,0)-IF(X1830="Incomplete",Config!$B$7,0)-IF(AF1830="Yes",Config!$B$37,0))</f>
        <v>100</v>
      </c>
      <c r="Z1830" s="1">
        <f>IF(OR(TRIM(B1830)="",COUNTIF(Config!$B$15:$B$19,B1830)&gt;0),1,0)+IF(OR(TRIM(C1830)="",COUNTIF(Config!$B$15:$B$19,C1830)&gt;0),1,0)+IF(OR(TRIM(F1830)="",COUNTIF(Config!$B$15:$B$19,F1830)&gt;0),1,0)+IF(OR(TRIM(H1830)="",COUNTIF(Config!$B$15:$B$19,H1830)&gt;0),1,0)+IF(OR(TRIM(E1830)="",COUNTIF(Config!$B$15:$B$19,E1830)&gt;0),1,0)+IF(OR(TRIM(K1830)="",COUNTIF(Config!$B$15:$B$19,K1830)&gt;0),1,0)+IF(OR(TRIM(P1830)="",COUNTIF(Config!$B$15:$B$19,P1830)&gt;0),1,0)+IF(OR(TRIM(R1830)="",COUNTIF(Config!$B$15:$B$19,R1830)&gt;0),1,0)</f>
        <v>0</v>
      </c>
      <c r="AA1830" s="1" cm="1">
        <f t="array" ref="AA1830">SUMPRODUCT(LEN(H1830)-LEN(SUBSTITUTE(H1830,{"0";"1";"2";"3";"4";"5";"6";"7";"8";"9"},"")))</f>
        <v>10</v>
      </c>
      <c r="AC1830" t="str">
        <f t="shared" si="198"/>
        <v/>
      </c>
      <c r="AD1830">
        <f t="shared" si="199"/>
        <v>1</v>
      </c>
      <c r="AE1830">
        <f t="shared" si="200"/>
        <v>1</v>
      </c>
      <c r="AF1830" t="str">
        <f t="shared" si="201"/>
        <v>No</v>
      </c>
      <c r="AG1830">
        <f t="shared" ca="1" si="202"/>
        <v>353</v>
      </c>
      <c r="AH1830" t="str">
        <f ca="1">IF(OR(V1830="",AG1830=""),"Yes",IF(AG1830&gt;Config!$B$41,"Yes","No"))</f>
        <v>No</v>
      </c>
    </row>
    <row r="1831" spans="1:34" x14ac:dyDescent="0.25">
      <c r="A1831" s="1" t="s">
        <v>13806</v>
      </c>
      <c r="B1831" s="1" t="s">
        <v>1293</v>
      </c>
      <c r="C1831" s="1" t="s">
        <v>43</v>
      </c>
      <c r="D1831" s="1" t="s">
        <v>13807</v>
      </c>
      <c r="E1831" s="1" t="s">
        <v>33829</v>
      </c>
      <c r="F1831" s="1" t="s">
        <v>13808</v>
      </c>
      <c r="G1831" t="str">
        <f t="shared" si="196"/>
        <v>Valid</v>
      </c>
      <c r="H1831" s="1" t="s">
        <v>13809</v>
      </c>
      <c r="I1831" t="str" cm="1">
        <f t="array" ref="I1831">IF(OR(TRIM(H1831)="",ISNUMBER(SEARCH("#",H1831)),AA1831&lt;Config!$B$8,SUMPRODUCT(--ISNUMBER(SEARCH({"a";"b";"c";"d";"e";"f";"g";"h";"i";"j";"k";"l";"m";"n";"o";"p";"q";"r";"s";"t";"u";"v";"w";"x";"y";"z"},H1831)))&gt;0),"Invalid","Valid")</f>
        <v>Valid</v>
      </c>
      <c r="J1831" s="1" t="s">
        <v>13810</v>
      </c>
      <c r="K1831" s="1" t="s">
        <v>264</v>
      </c>
      <c r="L1831" s="1" t="s">
        <v>84</v>
      </c>
      <c r="M1831" s="1" t="s">
        <v>30</v>
      </c>
      <c r="N1831" s="1" t="s">
        <v>86</v>
      </c>
      <c r="O1831" s="1" t="s">
        <v>69</v>
      </c>
      <c r="P1831" t="s">
        <v>53</v>
      </c>
      <c r="Q1831" s="1" t="s">
        <v>197</v>
      </c>
      <c r="R1831" s="1" t="s">
        <v>415</v>
      </c>
      <c r="S1831" s="1" t="s">
        <v>13811</v>
      </c>
      <c r="T1831" s="1" t="s">
        <v>13812</v>
      </c>
      <c r="U1831" s="1" t="s">
        <v>109</v>
      </c>
      <c r="V1831" s="1" t="s">
        <v>575</v>
      </c>
      <c r="W1831" s="1" t="s">
        <v>384</v>
      </c>
      <c r="X1831" t="str">
        <f t="shared" si="197"/>
        <v>Incomplete</v>
      </c>
      <c r="Y1831">
        <f>MAX(0,100-IF(G1831="Invalid",Config!$B$5,0)-IF(I1831="Invalid",Config!$B$6,0)-IF(X1831="Incomplete",Config!$B$7,0)-IF(AF1831="Yes",Config!$B$37,0))</f>
        <v>35</v>
      </c>
      <c r="Z1831" s="1">
        <f>IF(OR(TRIM(B1831)="",COUNTIF(Config!$B$15:$B$19,B1831)&gt;0),1,0)+IF(OR(TRIM(C1831)="",COUNTIF(Config!$B$15:$B$19,C1831)&gt;0),1,0)+IF(OR(TRIM(F1831)="",COUNTIF(Config!$B$15:$B$19,F1831)&gt;0),1,0)+IF(OR(TRIM(H1831)="",COUNTIF(Config!$B$15:$B$19,H1831)&gt;0),1,0)+IF(OR(TRIM(E1831)="",COUNTIF(Config!$B$15:$B$19,E1831)&gt;0),1,0)+IF(OR(TRIM(K1831)="",COUNTIF(Config!$B$15:$B$19,K1831)&gt;0),1,0)+IF(OR(TRIM(P1831)="",COUNTIF(Config!$B$15:$B$19,P1831)&gt;0),1,0)+IF(OR(TRIM(R1831)="",COUNTIF(Config!$B$15:$B$19,R1831)&gt;0),1,0)</f>
        <v>1</v>
      </c>
      <c r="AA1831" s="1" cm="1">
        <f t="array" ref="AA1831">SUMPRODUCT(LEN(H1831)-LEN(SUBSTITUTE(H1831,{"0";"1";"2";"3";"4";"5";"6";"7";"8";"9"},"")))</f>
        <v>10</v>
      </c>
      <c r="AC1831" t="str">
        <f t="shared" si="198"/>
        <v>Incomplete Profile; Potential Duplicate</v>
      </c>
      <c r="AD1831">
        <f t="shared" si="199"/>
        <v>2</v>
      </c>
      <c r="AE1831">
        <f t="shared" si="200"/>
        <v>1</v>
      </c>
      <c r="AF1831" t="str">
        <f t="shared" si="201"/>
        <v>Yes</v>
      </c>
      <c r="AG1831">
        <f t="shared" ca="1" si="202"/>
        <v>246</v>
      </c>
      <c r="AH1831" t="str">
        <f ca="1">IF(OR(V1831="",AG1831=""),"Yes",IF(AG1831&gt;Config!$B$41,"Yes","No"))</f>
        <v>No</v>
      </c>
    </row>
    <row r="1832" spans="1:34" x14ac:dyDescent="0.25">
      <c r="A1832" s="1" t="s">
        <v>13813</v>
      </c>
      <c r="B1832" s="1" t="s">
        <v>112</v>
      </c>
      <c r="C1832" s="1" t="s">
        <v>899</v>
      </c>
      <c r="D1832" s="1" t="s">
        <v>13814</v>
      </c>
      <c r="E1832" s="1" t="s">
        <v>34821</v>
      </c>
      <c r="F1832" s="1" t="s">
        <v>13815</v>
      </c>
      <c r="G1832" t="str">
        <f t="shared" si="196"/>
        <v>Valid</v>
      </c>
      <c r="H1832" s="1" t="s">
        <v>13816</v>
      </c>
      <c r="I1832" t="str" cm="1">
        <f t="array" ref="I1832">IF(OR(TRIM(H1832)="",ISNUMBER(SEARCH("#",H1832)),AA1832&lt;Config!$B$8,SUMPRODUCT(--ISNUMBER(SEARCH({"a";"b";"c";"d";"e";"f";"g";"h";"i";"j";"k";"l";"m";"n";"o";"p";"q";"r";"s";"t";"u";"v";"w";"x";"y";"z"},H1832)))&gt;0),"Invalid","Valid")</f>
        <v>Valid</v>
      </c>
      <c r="J1832" s="1" t="s">
        <v>13817</v>
      </c>
      <c r="K1832" s="1" t="s">
        <v>178</v>
      </c>
      <c r="L1832" s="1" t="s">
        <v>29</v>
      </c>
      <c r="M1832" s="1" t="s">
        <v>85</v>
      </c>
      <c r="N1832" s="1" t="s">
        <v>148</v>
      </c>
      <c r="O1832" s="1" t="s">
        <v>52</v>
      </c>
      <c r="P1832" t="s">
        <v>53</v>
      </c>
      <c r="Q1832" s="1" t="s">
        <v>150</v>
      </c>
      <c r="R1832" s="1" t="s">
        <v>150</v>
      </c>
      <c r="S1832" s="1" t="s">
        <v>13818</v>
      </c>
      <c r="T1832" s="1" t="s">
        <v>13819</v>
      </c>
      <c r="U1832" s="1" t="s">
        <v>1102</v>
      </c>
      <c r="V1832" s="1" t="s">
        <v>2455</v>
      </c>
      <c r="W1832" s="1" t="s">
        <v>141</v>
      </c>
      <c r="X1832" t="str">
        <f t="shared" si="197"/>
        <v>Complete</v>
      </c>
      <c r="Y1832">
        <f>MAX(0,100-IF(G1832="Invalid",Config!$B$5,0)-IF(I1832="Invalid",Config!$B$6,0)-IF(X1832="Incomplete",Config!$B$7,0)-IF(AF1832="Yes",Config!$B$37,0))</f>
        <v>100</v>
      </c>
      <c r="Z1832" s="1">
        <f>IF(OR(TRIM(B1832)="",COUNTIF(Config!$B$15:$B$19,B1832)&gt;0),1,0)+IF(OR(TRIM(C1832)="",COUNTIF(Config!$B$15:$B$19,C1832)&gt;0),1,0)+IF(OR(TRIM(F1832)="",COUNTIF(Config!$B$15:$B$19,F1832)&gt;0),1,0)+IF(OR(TRIM(H1832)="",COUNTIF(Config!$B$15:$B$19,H1832)&gt;0),1,0)+IF(OR(TRIM(E1832)="",COUNTIF(Config!$B$15:$B$19,E1832)&gt;0),1,0)+IF(OR(TRIM(K1832)="",COUNTIF(Config!$B$15:$B$19,K1832)&gt;0),1,0)+IF(OR(TRIM(P1832)="",COUNTIF(Config!$B$15:$B$19,P1832)&gt;0),1,0)+IF(OR(TRIM(R1832)="",COUNTIF(Config!$B$15:$B$19,R1832)&gt;0),1,0)</f>
        <v>0</v>
      </c>
      <c r="AA1832" s="1" cm="1">
        <f t="array" ref="AA1832">SUMPRODUCT(LEN(H1832)-LEN(SUBSTITUTE(H1832,{"0";"1";"2";"3";"4";"5";"6";"7";"8";"9"},"")))</f>
        <v>12</v>
      </c>
      <c r="AC1832" t="str">
        <f t="shared" si="198"/>
        <v/>
      </c>
      <c r="AD1832">
        <f t="shared" si="199"/>
        <v>1</v>
      </c>
      <c r="AE1832">
        <f t="shared" si="200"/>
        <v>1</v>
      </c>
      <c r="AF1832" t="str">
        <f t="shared" si="201"/>
        <v>No</v>
      </c>
      <c r="AG1832">
        <f t="shared" ca="1" si="202"/>
        <v>220</v>
      </c>
      <c r="AH1832" t="str">
        <f ca="1">IF(OR(V1832="",AG1832=""),"Yes",IF(AG1832&gt;Config!$B$41,"Yes","No"))</f>
        <v>No</v>
      </c>
    </row>
    <row r="1833" spans="1:34" x14ac:dyDescent="0.25">
      <c r="A1833" s="1" t="s">
        <v>13820</v>
      </c>
      <c r="B1833" s="1" t="s">
        <v>1147</v>
      </c>
      <c r="C1833" s="1" t="s">
        <v>189</v>
      </c>
      <c r="D1833" s="1" t="s">
        <v>10947</v>
      </c>
      <c r="E1833" s="1" t="s">
        <v>34822</v>
      </c>
      <c r="F1833" s="1" t="s">
        <v>13821</v>
      </c>
      <c r="G1833" t="str">
        <f t="shared" si="196"/>
        <v>Valid</v>
      </c>
      <c r="H1833" s="1" t="s">
        <v>13822</v>
      </c>
      <c r="I1833" t="str" cm="1">
        <f t="array" ref="I1833">IF(OR(TRIM(H1833)="",ISNUMBER(SEARCH("#",H1833)),AA1833&lt;Config!$B$8,SUMPRODUCT(--ISNUMBER(SEARCH({"a";"b";"c";"d";"e";"f";"g";"h";"i";"j";"k";"l";"m";"n";"o";"p";"q";"r";"s";"t";"u";"v";"w";"x";"y";"z"},H1833)))&gt;0),"Invalid","Valid")</f>
        <v>Valid</v>
      </c>
      <c r="J1833" s="1" t="s">
        <v>13823</v>
      </c>
      <c r="K1833" s="1" t="s">
        <v>866</v>
      </c>
      <c r="L1833" s="1" t="s">
        <v>49</v>
      </c>
      <c r="M1833" s="1" t="s">
        <v>251</v>
      </c>
      <c r="N1833" s="1" t="s">
        <v>33819</v>
      </c>
      <c r="O1833" s="1" t="s">
        <v>196</v>
      </c>
      <c r="P1833" t="s">
        <v>53</v>
      </c>
      <c r="Q1833" s="1" t="s">
        <v>150</v>
      </c>
      <c r="R1833" s="1" t="s">
        <v>288</v>
      </c>
      <c r="S1833" s="1" t="s">
        <v>13824</v>
      </c>
      <c r="T1833" s="1" t="s">
        <v>13825</v>
      </c>
      <c r="U1833" s="1" t="s">
        <v>13826</v>
      </c>
      <c r="V1833" s="1" t="s">
        <v>13827</v>
      </c>
      <c r="W1833" s="1" t="s">
        <v>40</v>
      </c>
      <c r="X1833" t="str">
        <f t="shared" si="197"/>
        <v>Complete</v>
      </c>
      <c r="Y1833">
        <f>MAX(0,100-IF(G1833="Invalid",Config!$B$5,0)-IF(I1833="Invalid",Config!$B$6,0)-IF(X1833="Incomplete",Config!$B$7,0)-IF(AF1833="Yes",Config!$B$37,0))</f>
        <v>100</v>
      </c>
      <c r="Z1833" s="1">
        <f>IF(OR(TRIM(B1833)="",COUNTIF(Config!$B$15:$B$19,B1833)&gt;0),1,0)+IF(OR(TRIM(C1833)="",COUNTIF(Config!$B$15:$B$19,C1833)&gt;0),1,0)+IF(OR(TRIM(F1833)="",COUNTIF(Config!$B$15:$B$19,F1833)&gt;0),1,0)+IF(OR(TRIM(H1833)="",COUNTIF(Config!$B$15:$B$19,H1833)&gt;0),1,0)+IF(OR(TRIM(E1833)="",COUNTIF(Config!$B$15:$B$19,E1833)&gt;0),1,0)+IF(OR(TRIM(K1833)="",COUNTIF(Config!$B$15:$B$19,K1833)&gt;0),1,0)+IF(OR(TRIM(P1833)="",COUNTIF(Config!$B$15:$B$19,P1833)&gt;0),1,0)+IF(OR(TRIM(R1833)="",COUNTIF(Config!$B$15:$B$19,R1833)&gt;0),1,0)</f>
        <v>0</v>
      </c>
      <c r="AA1833" s="1" cm="1">
        <f t="array" ref="AA1833">SUMPRODUCT(LEN(H1833)-LEN(SUBSTITUTE(H1833,{"0";"1";"2";"3";"4";"5";"6";"7";"8";"9"},"")))</f>
        <v>12</v>
      </c>
      <c r="AC1833" t="str">
        <f t="shared" si="198"/>
        <v/>
      </c>
      <c r="AD1833">
        <f t="shared" si="199"/>
        <v>1</v>
      </c>
      <c r="AE1833">
        <f t="shared" si="200"/>
        <v>1</v>
      </c>
      <c r="AF1833" t="str">
        <f t="shared" si="201"/>
        <v>No</v>
      </c>
      <c r="AG1833">
        <f t="shared" ca="1" si="202"/>
        <v>125</v>
      </c>
      <c r="AH1833" t="str">
        <f ca="1">IF(OR(V1833="",AG1833=""),"Yes",IF(AG1833&gt;Config!$B$41,"Yes","No"))</f>
        <v>No</v>
      </c>
    </row>
    <row r="1834" spans="1:34" x14ac:dyDescent="0.25">
      <c r="A1834" s="1" t="s">
        <v>13828</v>
      </c>
      <c r="B1834" s="1" t="s">
        <v>554</v>
      </c>
      <c r="C1834" s="1" t="s">
        <v>792</v>
      </c>
      <c r="D1834" s="1" t="s">
        <v>13829</v>
      </c>
      <c r="E1834" s="1" t="s">
        <v>642</v>
      </c>
      <c r="F1834" s="1" t="s">
        <v>13830</v>
      </c>
      <c r="G1834" t="str">
        <f t="shared" si="196"/>
        <v>Valid</v>
      </c>
      <c r="H1834" s="1" t="s">
        <v>13831</v>
      </c>
      <c r="I1834" t="str" cm="1">
        <f t="array" ref="I1834">IF(OR(TRIM(H1834)="",ISNUMBER(SEARCH("#",H1834)),AA1834&lt;Config!$B$8,SUMPRODUCT(--ISNUMBER(SEARCH({"a";"b";"c";"d";"e";"f";"g";"h";"i";"j";"k";"l";"m";"n";"o";"p";"q";"r";"s";"t";"u";"v";"w";"x";"y";"z"},H1834)))&gt;0),"Invalid","Valid")</f>
        <v>Valid</v>
      </c>
      <c r="J1834" s="1" t="s">
        <v>13832</v>
      </c>
      <c r="K1834" s="1" t="s">
        <v>264</v>
      </c>
      <c r="L1834" s="1" t="s">
        <v>67</v>
      </c>
      <c r="M1834" s="1" t="s">
        <v>85</v>
      </c>
      <c r="N1834" s="1" t="s">
        <v>713</v>
      </c>
      <c r="O1834" s="1" t="s">
        <v>69</v>
      </c>
      <c r="P1834" t="s">
        <v>236</v>
      </c>
      <c r="Q1834" s="1" t="s">
        <v>253</v>
      </c>
      <c r="R1834" s="1" t="s">
        <v>961</v>
      </c>
      <c r="S1834" s="1" t="s">
        <v>4928</v>
      </c>
      <c r="T1834" s="1" t="s">
        <v>13833</v>
      </c>
      <c r="U1834" s="1" t="s">
        <v>13834</v>
      </c>
      <c r="V1834" s="1" t="s">
        <v>13835</v>
      </c>
      <c r="W1834" s="1" t="s">
        <v>293</v>
      </c>
      <c r="X1834" t="str">
        <f t="shared" si="197"/>
        <v>Complete</v>
      </c>
      <c r="Y1834">
        <f>MAX(0,100-IF(G1834="Invalid",Config!$B$5,0)-IF(I1834="Invalid",Config!$B$6,0)-IF(X1834="Incomplete",Config!$B$7,0)-IF(AF1834="Yes",Config!$B$37,0))</f>
        <v>100</v>
      </c>
      <c r="Z1834" s="1">
        <f>IF(OR(TRIM(B1834)="",COUNTIF(Config!$B$15:$B$19,B1834)&gt;0),1,0)+IF(OR(TRIM(C1834)="",COUNTIF(Config!$B$15:$B$19,C1834)&gt;0),1,0)+IF(OR(TRIM(F1834)="",COUNTIF(Config!$B$15:$B$19,F1834)&gt;0),1,0)+IF(OR(TRIM(H1834)="",COUNTIF(Config!$B$15:$B$19,H1834)&gt;0),1,0)+IF(OR(TRIM(E1834)="",COUNTIF(Config!$B$15:$B$19,E1834)&gt;0),1,0)+IF(OR(TRIM(K1834)="",COUNTIF(Config!$B$15:$B$19,K1834)&gt;0),1,0)+IF(OR(TRIM(P1834)="",COUNTIF(Config!$B$15:$B$19,P1834)&gt;0),1,0)+IF(OR(TRIM(R1834)="",COUNTIF(Config!$B$15:$B$19,R1834)&gt;0),1,0)</f>
        <v>0</v>
      </c>
      <c r="AA1834" s="1" cm="1">
        <f t="array" ref="AA1834">SUMPRODUCT(LEN(H1834)-LEN(SUBSTITUTE(H1834,{"0";"1";"2";"3";"4";"5";"6";"7";"8";"9"},"")))</f>
        <v>12</v>
      </c>
      <c r="AC1834" t="str">
        <f t="shared" si="198"/>
        <v/>
      </c>
      <c r="AD1834">
        <f t="shared" si="199"/>
        <v>1</v>
      </c>
      <c r="AE1834">
        <f t="shared" si="200"/>
        <v>1</v>
      </c>
      <c r="AF1834" t="str">
        <f t="shared" si="201"/>
        <v>No</v>
      </c>
      <c r="AG1834">
        <f t="shared" ca="1" si="202"/>
        <v>222</v>
      </c>
      <c r="AH1834" t="str">
        <f ca="1">IF(OR(V1834="",AG1834=""),"Yes",IF(AG1834&gt;Config!$B$41,"Yes","No"))</f>
        <v>No</v>
      </c>
    </row>
    <row r="1835" spans="1:34" x14ac:dyDescent="0.25">
      <c r="A1835" s="1" t="s">
        <v>13836</v>
      </c>
      <c r="B1835" s="1" t="s">
        <v>2374</v>
      </c>
      <c r="C1835" s="1" t="s">
        <v>230</v>
      </c>
      <c r="D1835" s="1" t="s">
        <v>13837</v>
      </c>
      <c r="E1835" s="1" t="s">
        <v>34823</v>
      </c>
      <c r="F1835" s="1" t="s">
        <v>13838</v>
      </c>
      <c r="G1835" t="str">
        <f t="shared" si="196"/>
        <v>Valid</v>
      </c>
      <c r="H1835" s="1" t="s">
        <v>13839</v>
      </c>
      <c r="I1835" t="str" cm="1">
        <f t="array" ref="I1835">IF(OR(TRIM(H1835)="",ISNUMBER(SEARCH("#",H1835)),AA1835&lt;Config!$B$8,SUMPRODUCT(--ISNUMBER(SEARCH({"a";"b";"c";"d";"e";"f";"g";"h";"i";"j";"k";"l";"m";"n";"o";"p";"q";"r";"s";"t";"u";"v";"w";"x";"y";"z"},H1835)))&gt;0),"Invalid","Valid")</f>
        <v>Valid</v>
      </c>
      <c r="J1835" s="1" t="s">
        <v>13840</v>
      </c>
      <c r="K1835" s="1" t="s">
        <v>516</v>
      </c>
      <c r="L1835" s="1" t="s">
        <v>450</v>
      </c>
      <c r="M1835" s="1" t="s">
        <v>251</v>
      </c>
      <c r="N1835" s="1" t="s">
        <v>33819</v>
      </c>
      <c r="O1835" s="1" t="s">
        <v>69</v>
      </c>
      <c r="P1835" t="s">
        <v>328</v>
      </c>
      <c r="Q1835" s="1" t="s">
        <v>1046</v>
      </c>
      <c r="R1835" s="1" t="s">
        <v>614</v>
      </c>
      <c r="S1835" s="1" t="s">
        <v>13841</v>
      </c>
      <c r="T1835" s="1" t="s">
        <v>13842</v>
      </c>
      <c r="U1835" s="1" t="s">
        <v>5367</v>
      </c>
      <c r="V1835" s="1" t="s">
        <v>1347</v>
      </c>
      <c r="W1835" s="1" t="s">
        <v>141</v>
      </c>
      <c r="X1835" t="str">
        <f t="shared" si="197"/>
        <v>Complete</v>
      </c>
      <c r="Y1835">
        <f>MAX(0,100-IF(G1835="Invalid",Config!$B$5,0)-IF(I1835="Invalid",Config!$B$6,0)-IF(X1835="Incomplete",Config!$B$7,0)-IF(AF1835="Yes",Config!$B$37,0))</f>
        <v>100</v>
      </c>
      <c r="Z1835" s="1">
        <f>IF(OR(TRIM(B1835)="",COUNTIF(Config!$B$15:$B$19,B1835)&gt;0),1,0)+IF(OR(TRIM(C1835)="",COUNTIF(Config!$B$15:$B$19,C1835)&gt;0),1,0)+IF(OR(TRIM(F1835)="",COUNTIF(Config!$B$15:$B$19,F1835)&gt;0),1,0)+IF(OR(TRIM(H1835)="",COUNTIF(Config!$B$15:$B$19,H1835)&gt;0),1,0)+IF(OR(TRIM(E1835)="",COUNTIF(Config!$B$15:$B$19,E1835)&gt;0),1,0)+IF(OR(TRIM(K1835)="",COUNTIF(Config!$B$15:$B$19,K1835)&gt;0),1,0)+IF(OR(TRIM(P1835)="",COUNTIF(Config!$B$15:$B$19,P1835)&gt;0),1,0)+IF(OR(TRIM(R1835)="",COUNTIF(Config!$B$15:$B$19,R1835)&gt;0),1,0)</f>
        <v>0</v>
      </c>
      <c r="AA1835" s="1" cm="1">
        <f t="array" ref="AA1835">SUMPRODUCT(LEN(H1835)-LEN(SUBSTITUTE(H1835,{"0";"1";"2";"3";"4";"5";"6";"7";"8";"9"},"")))</f>
        <v>11</v>
      </c>
      <c r="AC1835" t="str">
        <f t="shared" si="198"/>
        <v/>
      </c>
      <c r="AD1835">
        <f t="shared" si="199"/>
        <v>1</v>
      </c>
      <c r="AE1835">
        <f t="shared" si="200"/>
        <v>1</v>
      </c>
      <c r="AF1835" t="str">
        <f t="shared" si="201"/>
        <v>No</v>
      </c>
      <c r="AG1835">
        <f t="shared" ca="1" si="202"/>
        <v>37</v>
      </c>
      <c r="AH1835" t="str">
        <f ca="1">IF(OR(V1835="",AG1835=""),"Yes",IF(AG1835&gt;Config!$B$41,"Yes","No"))</f>
        <v>No</v>
      </c>
    </row>
    <row r="1836" spans="1:34" x14ac:dyDescent="0.25">
      <c r="A1836" s="1" t="s">
        <v>13843</v>
      </c>
      <c r="B1836" s="1" t="s">
        <v>336</v>
      </c>
      <c r="C1836" s="1" t="s">
        <v>33815</v>
      </c>
      <c r="D1836" s="1" t="s">
        <v>336</v>
      </c>
      <c r="E1836" s="1" t="s">
        <v>34824</v>
      </c>
      <c r="F1836" s="1" t="s">
        <v>13844</v>
      </c>
      <c r="G1836" t="str">
        <f t="shared" si="196"/>
        <v>Valid</v>
      </c>
      <c r="H1836" s="1" t="s">
        <v>13845</v>
      </c>
      <c r="I1836" t="str" cm="1">
        <f t="array" ref="I1836">IF(OR(TRIM(H1836)="",ISNUMBER(SEARCH("#",H1836)),AA1836&lt;Config!$B$8,SUMPRODUCT(--ISNUMBER(SEARCH({"a";"b";"c";"d";"e";"f";"g";"h";"i";"j";"k";"l";"m";"n";"o";"p";"q";"r";"s";"t";"u";"v";"w";"x";"y";"z"},H1836)))&gt;0),"Invalid","Valid")</f>
        <v>Valid</v>
      </c>
      <c r="J1836" s="1" t="s">
        <v>13846</v>
      </c>
      <c r="K1836" s="1" t="s">
        <v>133</v>
      </c>
      <c r="L1836" s="1" t="s">
        <v>84</v>
      </c>
      <c r="M1836" s="1" t="s">
        <v>517</v>
      </c>
      <c r="N1836" s="1" t="s">
        <v>31</v>
      </c>
      <c r="O1836" s="1" t="s">
        <v>180</v>
      </c>
      <c r="P1836" t="s">
        <v>33</v>
      </c>
      <c r="Q1836" s="1" t="s">
        <v>1099</v>
      </c>
      <c r="R1836" s="1" t="s">
        <v>120</v>
      </c>
      <c r="S1836" s="1" t="s">
        <v>9585</v>
      </c>
      <c r="T1836" s="1" t="s">
        <v>13847</v>
      </c>
      <c r="U1836" s="1" t="s">
        <v>5129</v>
      </c>
      <c r="V1836" s="1" t="s">
        <v>4292</v>
      </c>
      <c r="W1836" s="1" t="s">
        <v>40</v>
      </c>
      <c r="X1836" t="str">
        <f t="shared" si="197"/>
        <v>Incomplete</v>
      </c>
      <c r="Y1836">
        <f>MAX(0,100-IF(G1836="Invalid",Config!$B$5,0)-IF(I1836="Invalid",Config!$B$6,0)-IF(X1836="Incomplete",Config!$B$7,0)-IF(AF1836="Yes",Config!$B$37,0))</f>
        <v>60</v>
      </c>
      <c r="Z1836" s="1">
        <f>IF(OR(TRIM(B1836)="",COUNTIF(Config!$B$15:$B$19,B1836)&gt;0),1,0)+IF(OR(TRIM(C1836)="",COUNTIF(Config!$B$15:$B$19,C1836)&gt;0),1,0)+IF(OR(TRIM(F1836)="",COUNTIF(Config!$B$15:$B$19,F1836)&gt;0),1,0)+IF(OR(TRIM(H1836)="",COUNTIF(Config!$B$15:$B$19,H1836)&gt;0),1,0)+IF(OR(TRIM(E1836)="",COUNTIF(Config!$B$15:$B$19,E1836)&gt;0),1,0)+IF(OR(TRIM(K1836)="",COUNTIF(Config!$B$15:$B$19,K1836)&gt;0),1,0)+IF(OR(TRIM(P1836)="",COUNTIF(Config!$B$15:$B$19,P1836)&gt;0),1,0)+IF(OR(TRIM(R1836)="",COUNTIF(Config!$B$15:$B$19,R1836)&gt;0),1,0)</f>
        <v>1</v>
      </c>
      <c r="AA1836" s="1" cm="1">
        <f t="array" ref="AA1836">SUMPRODUCT(LEN(H1836)-LEN(SUBSTITUTE(H1836,{"0";"1";"2";"3";"4";"5";"6";"7";"8";"9"},"")))</f>
        <v>10</v>
      </c>
      <c r="AC1836" t="str">
        <f t="shared" si="198"/>
        <v>Incomplete Profile</v>
      </c>
      <c r="AD1836">
        <f t="shared" si="199"/>
        <v>1</v>
      </c>
      <c r="AE1836">
        <f t="shared" si="200"/>
        <v>1</v>
      </c>
      <c r="AF1836" t="str">
        <f t="shared" si="201"/>
        <v>No</v>
      </c>
      <c r="AG1836">
        <f t="shared" ca="1" si="202"/>
        <v>231</v>
      </c>
      <c r="AH1836" t="str">
        <f ca="1">IF(OR(V1836="",AG1836=""),"Yes",IF(AG1836&gt;Config!$B$41,"Yes","No"))</f>
        <v>No</v>
      </c>
    </row>
    <row r="1837" spans="1:34" x14ac:dyDescent="0.25">
      <c r="A1837" s="1" t="s">
        <v>13848</v>
      </c>
      <c r="B1837" s="1" t="s">
        <v>397</v>
      </c>
      <c r="C1837" s="1" t="s">
        <v>861</v>
      </c>
      <c r="D1837" s="1" t="s">
        <v>1105</v>
      </c>
      <c r="E1837" s="1" t="s">
        <v>34825</v>
      </c>
      <c r="F1837" s="1" t="s">
        <v>13849</v>
      </c>
      <c r="G1837" t="str">
        <f t="shared" si="196"/>
        <v>Valid</v>
      </c>
      <c r="H1837" s="1" t="s">
        <v>13850</v>
      </c>
      <c r="I1837" t="str" cm="1">
        <f t="array" ref="I1837">IF(OR(TRIM(H1837)="",ISNUMBER(SEARCH("#",H1837)),AA1837&lt;Config!$B$8,SUMPRODUCT(--ISNUMBER(SEARCH({"a";"b";"c";"d";"e";"f";"g";"h";"i";"j";"k";"l";"m";"n";"o";"p";"q";"r";"s";"t";"u";"v";"w";"x";"y";"z"},H1837)))&gt;0),"Invalid","Valid")</f>
        <v>Valid</v>
      </c>
      <c r="J1837" s="1" t="s">
        <v>13851</v>
      </c>
      <c r="K1837" s="1" t="s">
        <v>178</v>
      </c>
      <c r="L1837" s="1" t="s">
        <v>265</v>
      </c>
      <c r="M1837" s="1" t="s">
        <v>103</v>
      </c>
      <c r="N1837" s="1" t="s">
        <v>31</v>
      </c>
      <c r="O1837" s="1" t="s">
        <v>149</v>
      </c>
      <c r="P1837" t="s">
        <v>87</v>
      </c>
      <c r="Q1837" s="1" t="s">
        <v>88</v>
      </c>
      <c r="R1837" s="1" t="s">
        <v>550</v>
      </c>
      <c r="S1837" s="1" t="s">
        <v>13852</v>
      </c>
      <c r="T1837" s="1" t="s">
        <v>13853</v>
      </c>
      <c r="U1837" s="1" t="s">
        <v>13854</v>
      </c>
      <c r="V1837" s="1" t="s">
        <v>13855</v>
      </c>
      <c r="W1837" s="1" t="s">
        <v>293</v>
      </c>
      <c r="X1837" t="str">
        <f t="shared" si="197"/>
        <v>Complete</v>
      </c>
      <c r="Y1837">
        <f>MAX(0,100-IF(G1837="Invalid",Config!$B$5,0)-IF(I1837="Invalid",Config!$B$6,0)-IF(X1837="Incomplete",Config!$B$7,0)-IF(AF1837="Yes",Config!$B$37,0))</f>
        <v>100</v>
      </c>
      <c r="Z1837" s="1">
        <f>IF(OR(TRIM(B1837)="",COUNTIF(Config!$B$15:$B$19,B1837)&gt;0),1,0)+IF(OR(TRIM(C1837)="",COUNTIF(Config!$B$15:$B$19,C1837)&gt;0),1,0)+IF(OR(TRIM(F1837)="",COUNTIF(Config!$B$15:$B$19,F1837)&gt;0),1,0)+IF(OR(TRIM(H1837)="",COUNTIF(Config!$B$15:$B$19,H1837)&gt;0),1,0)+IF(OR(TRIM(E1837)="",COUNTIF(Config!$B$15:$B$19,E1837)&gt;0),1,0)+IF(OR(TRIM(K1837)="",COUNTIF(Config!$B$15:$B$19,K1837)&gt;0),1,0)+IF(OR(TRIM(P1837)="",COUNTIF(Config!$B$15:$B$19,P1837)&gt;0),1,0)+IF(OR(TRIM(R1837)="",COUNTIF(Config!$B$15:$B$19,R1837)&gt;0),1,0)</f>
        <v>0</v>
      </c>
      <c r="AA1837" s="1" cm="1">
        <f t="array" ref="AA1837">SUMPRODUCT(LEN(H1837)-LEN(SUBSTITUTE(H1837,{"0";"1";"2";"3";"4";"5";"6";"7";"8";"9"},"")))</f>
        <v>11</v>
      </c>
      <c r="AC1837" t="str">
        <f t="shared" si="198"/>
        <v/>
      </c>
      <c r="AD1837">
        <f t="shared" si="199"/>
        <v>1</v>
      </c>
      <c r="AE1837">
        <f t="shared" si="200"/>
        <v>1</v>
      </c>
      <c r="AF1837" t="str">
        <f t="shared" si="201"/>
        <v>No</v>
      </c>
      <c r="AG1837">
        <f t="shared" ca="1" si="202"/>
        <v>178</v>
      </c>
      <c r="AH1837" t="str">
        <f ca="1">IF(OR(V1837="",AG1837=""),"Yes",IF(AG1837&gt;Config!$B$41,"Yes","No"))</f>
        <v>No</v>
      </c>
    </row>
    <row r="1838" spans="1:34" x14ac:dyDescent="0.25">
      <c r="A1838" s="1" t="s">
        <v>13856</v>
      </c>
      <c r="B1838" s="1" t="s">
        <v>995</v>
      </c>
      <c r="C1838" s="1" t="s">
        <v>445</v>
      </c>
      <c r="D1838" s="1" t="s">
        <v>13857</v>
      </c>
      <c r="E1838" s="1" t="s">
        <v>34458</v>
      </c>
      <c r="F1838" s="1" t="s">
        <v>13858</v>
      </c>
      <c r="G1838" t="str">
        <f t="shared" si="196"/>
        <v>Valid</v>
      </c>
      <c r="H1838" s="1" t="s">
        <v>6825</v>
      </c>
      <c r="I1838" t="str" cm="1">
        <f t="array" ref="I1838">IF(OR(TRIM(H1838)="",ISNUMBER(SEARCH("#",H1838)),AA1838&lt;Config!$B$8,SUMPRODUCT(--ISNUMBER(SEARCH({"a";"b";"c";"d";"e";"f";"g";"h";"i";"j";"k";"l";"m";"n";"o";"p";"q";"r";"s";"t";"u";"v";"w";"x";"y";"z"},H1838)))&gt;0),"Invalid","Valid")</f>
        <v>Valid</v>
      </c>
      <c r="J1838" s="1" t="s">
        <v>13859</v>
      </c>
      <c r="K1838" s="1" t="s">
        <v>504</v>
      </c>
      <c r="L1838" s="1" t="s">
        <v>164</v>
      </c>
      <c r="M1838" s="1" t="s">
        <v>462</v>
      </c>
      <c r="N1838" s="1" t="s">
        <v>86</v>
      </c>
      <c r="O1838" s="1" t="s">
        <v>32</v>
      </c>
      <c r="P1838" t="s">
        <v>236</v>
      </c>
      <c r="Q1838" s="1" t="s">
        <v>238</v>
      </c>
      <c r="R1838" s="1" t="s">
        <v>254</v>
      </c>
      <c r="S1838" s="1" t="s">
        <v>13860</v>
      </c>
      <c r="T1838" s="1" t="s">
        <v>13861</v>
      </c>
      <c r="U1838" s="1" t="s">
        <v>169</v>
      </c>
      <c r="V1838" s="1" t="s">
        <v>13862</v>
      </c>
      <c r="W1838" s="1" t="s">
        <v>40</v>
      </c>
      <c r="X1838" t="str">
        <f t="shared" si="197"/>
        <v>Complete</v>
      </c>
      <c r="Y1838">
        <f>MAX(0,100-IF(G1838="Invalid",Config!$B$5,0)-IF(I1838="Invalid",Config!$B$6,0)-IF(X1838="Incomplete",Config!$B$7,0)-IF(AF1838="Yes",Config!$B$37,0))</f>
        <v>75</v>
      </c>
      <c r="Z1838" s="1">
        <f>IF(OR(TRIM(B1838)="",COUNTIF(Config!$B$15:$B$19,B1838)&gt;0),1,0)+IF(OR(TRIM(C1838)="",COUNTIF(Config!$B$15:$B$19,C1838)&gt;0),1,0)+IF(OR(TRIM(F1838)="",COUNTIF(Config!$B$15:$B$19,F1838)&gt;0),1,0)+IF(OR(TRIM(H1838)="",COUNTIF(Config!$B$15:$B$19,H1838)&gt;0),1,0)+IF(OR(TRIM(E1838)="",COUNTIF(Config!$B$15:$B$19,E1838)&gt;0),1,0)+IF(OR(TRIM(K1838)="",COUNTIF(Config!$B$15:$B$19,K1838)&gt;0),1,0)+IF(OR(TRIM(P1838)="",COUNTIF(Config!$B$15:$B$19,P1838)&gt;0),1,0)+IF(OR(TRIM(R1838)="",COUNTIF(Config!$B$15:$B$19,R1838)&gt;0),1,0)</f>
        <v>0</v>
      </c>
      <c r="AA1838" s="1" cm="1">
        <f t="array" ref="AA1838">SUMPRODUCT(LEN(H1838)-LEN(SUBSTITUTE(H1838,{"0";"1";"2";"3";"4";"5";"6";"7";"8";"9"},"")))</f>
        <v>10</v>
      </c>
      <c r="AC1838" t="str">
        <f t="shared" si="198"/>
        <v>Potential Duplicate</v>
      </c>
      <c r="AD1838">
        <f t="shared" si="199"/>
        <v>1</v>
      </c>
      <c r="AE1838">
        <f t="shared" si="200"/>
        <v>2</v>
      </c>
      <c r="AF1838" t="str">
        <f t="shared" si="201"/>
        <v>Yes</v>
      </c>
      <c r="AG1838">
        <f t="shared" ca="1" si="202"/>
        <v>278</v>
      </c>
      <c r="AH1838" t="str">
        <f ca="1">IF(OR(V1838="",AG1838=""),"Yes",IF(AG1838&gt;Config!$B$41,"Yes","No"))</f>
        <v>No</v>
      </c>
    </row>
    <row r="1839" spans="1:34" x14ac:dyDescent="0.25">
      <c r="A1839" s="1" t="s">
        <v>13863</v>
      </c>
      <c r="B1839" s="1" t="s">
        <v>544</v>
      </c>
      <c r="C1839" s="1" t="s">
        <v>2104</v>
      </c>
      <c r="D1839" s="1" t="s">
        <v>13864</v>
      </c>
      <c r="E1839" s="1" t="s">
        <v>34554</v>
      </c>
      <c r="F1839" s="1" t="s">
        <v>13865</v>
      </c>
      <c r="G1839" t="str">
        <f t="shared" si="196"/>
        <v>Valid</v>
      </c>
      <c r="H1839" s="1" t="s">
        <v>13866</v>
      </c>
      <c r="I1839" t="str" cm="1">
        <f t="array" ref="I1839">IF(OR(TRIM(H1839)="",ISNUMBER(SEARCH("#",H1839)),AA1839&lt;Config!$B$8,SUMPRODUCT(--ISNUMBER(SEARCH({"a";"b";"c";"d";"e";"f";"g";"h";"i";"j";"k";"l";"m";"n";"o";"p";"q";"r";"s";"t";"u";"v";"w";"x";"y";"z"},H1839)))&gt;0),"Invalid","Valid")</f>
        <v>Valid</v>
      </c>
      <c r="J1839" s="1" t="s">
        <v>13867</v>
      </c>
      <c r="K1839" s="1" t="s">
        <v>133</v>
      </c>
      <c r="L1839" s="1" t="s">
        <v>67</v>
      </c>
      <c r="M1839" s="1" t="s">
        <v>103</v>
      </c>
      <c r="N1839" s="1" t="s">
        <v>86</v>
      </c>
      <c r="O1839" s="1" t="s">
        <v>149</v>
      </c>
      <c r="P1839" t="s">
        <v>518</v>
      </c>
      <c r="Q1839" s="1" t="s">
        <v>844</v>
      </c>
      <c r="R1839" s="1" t="s">
        <v>1846</v>
      </c>
      <c r="S1839" s="1" t="s">
        <v>6789</v>
      </c>
      <c r="T1839" s="1" t="s">
        <v>13868</v>
      </c>
      <c r="U1839" s="1" t="s">
        <v>3343</v>
      </c>
      <c r="V1839" s="1" t="s">
        <v>7431</v>
      </c>
      <c r="W1839" s="1" t="s">
        <v>75</v>
      </c>
      <c r="X1839" t="str">
        <f t="shared" si="197"/>
        <v>Complete</v>
      </c>
      <c r="Y1839">
        <f>MAX(0,100-IF(G1839="Invalid",Config!$B$5,0)-IF(I1839="Invalid",Config!$B$6,0)-IF(X1839="Incomplete",Config!$B$7,0)-IF(AF1839="Yes",Config!$B$37,0))</f>
        <v>100</v>
      </c>
      <c r="Z1839" s="1">
        <f>IF(OR(TRIM(B1839)="",COUNTIF(Config!$B$15:$B$19,B1839)&gt;0),1,0)+IF(OR(TRIM(C1839)="",COUNTIF(Config!$B$15:$B$19,C1839)&gt;0),1,0)+IF(OR(TRIM(F1839)="",COUNTIF(Config!$B$15:$B$19,F1839)&gt;0),1,0)+IF(OR(TRIM(H1839)="",COUNTIF(Config!$B$15:$B$19,H1839)&gt;0),1,0)+IF(OR(TRIM(E1839)="",COUNTIF(Config!$B$15:$B$19,E1839)&gt;0),1,0)+IF(OR(TRIM(K1839)="",COUNTIF(Config!$B$15:$B$19,K1839)&gt;0),1,0)+IF(OR(TRIM(P1839)="",COUNTIF(Config!$B$15:$B$19,P1839)&gt;0),1,0)+IF(OR(TRIM(R1839)="",COUNTIF(Config!$B$15:$B$19,R1839)&gt;0),1,0)</f>
        <v>0</v>
      </c>
      <c r="AA1839" s="1" cm="1">
        <f t="array" ref="AA1839">SUMPRODUCT(LEN(H1839)-LEN(SUBSTITUTE(H1839,{"0";"1";"2";"3";"4";"5";"6";"7";"8";"9"},"")))</f>
        <v>12</v>
      </c>
      <c r="AC1839" t="str">
        <f t="shared" si="198"/>
        <v/>
      </c>
      <c r="AD1839">
        <f t="shared" si="199"/>
        <v>1</v>
      </c>
      <c r="AE1839">
        <f t="shared" si="200"/>
        <v>1</v>
      </c>
      <c r="AF1839" t="str">
        <f t="shared" si="201"/>
        <v>No</v>
      </c>
      <c r="AG1839">
        <f t="shared" ca="1" si="202"/>
        <v>176</v>
      </c>
      <c r="AH1839" t="str">
        <f ca="1">IF(OR(V1839="",AG1839=""),"Yes",IF(AG1839&gt;Config!$B$41,"Yes","No"))</f>
        <v>No</v>
      </c>
    </row>
    <row r="1840" spans="1:34" x14ac:dyDescent="0.25">
      <c r="A1840" s="1" t="s">
        <v>13869</v>
      </c>
      <c r="B1840" s="1" t="s">
        <v>2033</v>
      </c>
      <c r="C1840" s="1" t="s">
        <v>386</v>
      </c>
      <c r="D1840" s="1" t="s">
        <v>13870</v>
      </c>
      <c r="E1840" s="1" t="s">
        <v>159</v>
      </c>
      <c r="F1840" s="1" t="s">
        <v>13871</v>
      </c>
      <c r="G1840" t="str">
        <f t="shared" si="196"/>
        <v>Valid</v>
      </c>
      <c r="H1840" s="1" t="s">
        <v>13872</v>
      </c>
      <c r="I1840" t="str" cm="1">
        <f t="array" ref="I1840">IF(OR(TRIM(H1840)="",ISNUMBER(SEARCH("#",H1840)),AA1840&lt;Config!$B$8,SUMPRODUCT(--ISNUMBER(SEARCH({"a";"b";"c";"d";"e";"f";"g";"h";"i";"j";"k";"l";"m";"n";"o";"p";"q";"r";"s";"t";"u";"v";"w";"x";"y";"z"},H1840)))&gt;0),"Invalid","Valid")</f>
        <v>Valid</v>
      </c>
      <c r="J1840" s="1" t="s">
        <v>13873</v>
      </c>
      <c r="K1840" s="1" t="s">
        <v>481</v>
      </c>
      <c r="L1840" s="1" t="s">
        <v>67</v>
      </c>
      <c r="M1840" s="1" t="s">
        <v>235</v>
      </c>
      <c r="N1840" s="1" t="s">
        <v>224</v>
      </c>
      <c r="O1840" s="1" t="s">
        <v>149</v>
      </c>
      <c r="P1840" t="s">
        <v>53</v>
      </c>
      <c r="Q1840" s="1" t="s">
        <v>150</v>
      </c>
      <c r="R1840" s="1" t="s">
        <v>288</v>
      </c>
      <c r="S1840" s="1" t="s">
        <v>11612</v>
      </c>
      <c r="T1840" s="1" t="s">
        <v>13874</v>
      </c>
      <c r="U1840" s="1" t="s">
        <v>2669</v>
      </c>
      <c r="V1840" s="1" t="s">
        <v>13875</v>
      </c>
      <c r="W1840" s="1" t="s">
        <v>75</v>
      </c>
      <c r="X1840" t="str">
        <f t="shared" si="197"/>
        <v>Complete</v>
      </c>
      <c r="Y1840">
        <f>MAX(0,100-IF(G1840="Invalid",Config!$B$5,0)-IF(I1840="Invalid",Config!$B$6,0)-IF(X1840="Incomplete",Config!$B$7,0)-IF(AF1840="Yes",Config!$B$37,0))</f>
        <v>100</v>
      </c>
      <c r="Z1840" s="1">
        <f>IF(OR(TRIM(B1840)="",COUNTIF(Config!$B$15:$B$19,B1840)&gt;0),1,0)+IF(OR(TRIM(C1840)="",COUNTIF(Config!$B$15:$B$19,C1840)&gt;0),1,0)+IF(OR(TRIM(F1840)="",COUNTIF(Config!$B$15:$B$19,F1840)&gt;0),1,0)+IF(OR(TRIM(H1840)="",COUNTIF(Config!$B$15:$B$19,H1840)&gt;0),1,0)+IF(OR(TRIM(E1840)="",COUNTIF(Config!$B$15:$B$19,E1840)&gt;0),1,0)+IF(OR(TRIM(K1840)="",COUNTIF(Config!$B$15:$B$19,K1840)&gt;0),1,0)+IF(OR(TRIM(P1840)="",COUNTIF(Config!$B$15:$B$19,P1840)&gt;0),1,0)+IF(OR(TRIM(R1840)="",COUNTIF(Config!$B$15:$B$19,R1840)&gt;0),1,0)</f>
        <v>0</v>
      </c>
      <c r="AA1840" s="1" cm="1">
        <f t="array" ref="AA1840">SUMPRODUCT(LEN(H1840)-LEN(SUBSTITUTE(H1840,{"0";"1";"2";"3";"4";"5";"6";"7";"8";"9"},"")))</f>
        <v>12</v>
      </c>
      <c r="AC1840" t="str">
        <f t="shared" si="198"/>
        <v/>
      </c>
      <c r="AD1840">
        <f t="shared" si="199"/>
        <v>1</v>
      </c>
      <c r="AE1840">
        <f t="shared" si="200"/>
        <v>1</v>
      </c>
      <c r="AF1840" t="str">
        <f t="shared" si="201"/>
        <v>No</v>
      </c>
      <c r="AG1840">
        <f t="shared" ca="1" si="202"/>
        <v>562</v>
      </c>
      <c r="AH1840" t="str">
        <f ca="1">IF(OR(V1840="",AG1840=""),"Yes",IF(AG1840&gt;Config!$B$41,"Yes","No"))</f>
        <v>Yes</v>
      </c>
    </row>
    <row r="1841" spans="1:34" x14ac:dyDescent="0.25">
      <c r="A1841" s="1" t="s">
        <v>13876</v>
      </c>
      <c r="B1841" s="1" t="s">
        <v>1068</v>
      </c>
      <c r="C1841" s="1" t="s">
        <v>33815</v>
      </c>
      <c r="D1841" s="1" t="s">
        <v>1068</v>
      </c>
      <c r="E1841" s="1" t="s">
        <v>458</v>
      </c>
      <c r="F1841" s="1" t="s">
        <v>13877</v>
      </c>
      <c r="G1841" t="str">
        <f t="shared" si="196"/>
        <v>Valid</v>
      </c>
      <c r="H1841" s="1" t="s">
        <v>13878</v>
      </c>
      <c r="I1841" t="str" cm="1">
        <f t="array" ref="I1841">IF(OR(TRIM(H1841)="",ISNUMBER(SEARCH("#",H1841)),AA1841&lt;Config!$B$8,SUMPRODUCT(--ISNUMBER(SEARCH({"a";"b";"c";"d";"e";"f";"g";"h";"i";"j";"k";"l";"m";"n";"o";"p";"q";"r";"s";"t";"u";"v";"w";"x";"y";"z"},H1841)))&gt;0),"Invalid","Valid")</f>
        <v>Valid</v>
      </c>
      <c r="J1841" s="1" t="s">
        <v>13879</v>
      </c>
      <c r="K1841" s="1" t="s">
        <v>163</v>
      </c>
      <c r="L1841" s="1" t="s">
        <v>265</v>
      </c>
      <c r="M1841" s="1" t="s">
        <v>517</v>
      </c>
      <c r="N1841" s="1" t="s">
        <v>31</v>
      </c>
      <c r="O1841" s="1" t="s">
        <v>180</v>
      </c>
      <c r="P1841" t="s">
        <v>236</v>
      </c>
      <c r="Q1841" s="1" t="s">
        <v>253</v>
      </c>
      <c r="R1841" s="1" t="s">
        <v>238</v>
      </c>
      <c r="S1841" s="1" t="s">
        <v>5365</v>
      </c>
      <c r="T1841" s="1" t="s">
        <v>13880</v>
      </c>
      <c r="U1841" s="1" t="s">
        <v>3126</v>
      </c>
      <c r="V1841" s="1" t="s">
        <v>13881</v>
      </c>
      <c r="W1841" s="1" t="s">
        <v>384</v>
      </c>
      <c r="X1841" t="str">
        <f t="shared" si="197"/>
        <v>Incomplete</v>
      </c>
      <c r="Y1841">
        <f>MAX(0,100-IF(G1841="Invalid",Config!$B$5,0)-IF(I1841="Invalid",Config!$B$6,0)-IF(X1841="Incomplete",Config!$B$7,0)-IF(AF1841="Yes",Config!$B$37,0))</f>
        <v>35</v>
      </c>
      <c r="Z1841" s="1">
        <f>IF(OR(TRIM(B1841)="",COUNTIF(Config!$B$15:$B$19,B1841)&gt;0),1,0)+IF(OR(TRIM(C1841)="",COUNTIF(Config!$B$15:$B$19,C1841)&gt;0),1,0)+IF(OR(TRIM(F1841)="",COUNTIF(Config!$B$15:$B$19,F1841)&gt;0),1,0)+IF(OR(TRIM(H1841)="",COUNTIF(Config!$B$15:$B$19,H1841)&gt;0),1,0)+IF(OR(TRIM(E1841)="",COUNTIF(Config!$B$15:$B$19,E1841)&gt;0),1,0)+IF(OR(TRIM(K1841)="",COUNTIF(Config!$B$15:$B$19,K1841)&gt;0),1,0)+IF(OR(TRIM(P1841)="",COUNTIF(Config!$B$15:$B$19,P1841)&gt;0),1,0)+IF(OR(TRIM(R1841)="",COUNTIF(Config!$B$15:$B$19,R1841)&gt;0),1,0)</f>
        <v>1</v>
      </c>
      <c r="AA1841" s="1" cm="1">
        <f t="array" ref="AA1841">SUMPRODUCT(LEN(H1841)-LEN(SUBSTITUTE(H1841,{"0";"1";"2";"3";"4";"5";"6";"7";"8";"9"},"")))</f>
        <v>12</v>
      </c>
      <c r="AC1841" t="str">
        <f t="shared" si="198"/>
        <v>Incomplete Profile; Potential Duplicate</v>
      </c>
      <c r="AD1841">
        <f t="shared" si="199"/>
        <v>2</v>
      </c>
      <c r="AE1841">
        <f t="shared" si="200"/>
        <v>2</v>
      </c>
      <c r="AF1841" t="str">
        <f t="shared" si="201"/>
        <v>Yes</v>
      </c>
      <c r="AG1841" t="str">
        <f t="shared" ca="1" si="202"/>
        <v/>
      </c>
      <c r="AH1841" t="str">
        <f ca="1">IF(OR(V1841="",AG1841=""),"Yes",IF(AG1841&gt;Config!$B$41,"Yes","No"))</f>
        <v>Yes</v>
      </c>
    </row>
    <row r="1842" spans="1:34" x14ac:dyDescent="0.25">
      <c r="A1842" s="1" t="s">
        <v>13882</v>
      </c>
      <c r="B1842" s="1" t="s">
        <v>188</v>
      </c>
      <c r="C1842" s="1" t="s">
        <v>410</v>
      </c>
      <c r="D1842" s="1" t="s">
        <v>13883</v>
      </c>
      <c r="E1842" s="1" t="s">
        <v>310</v>
      </c>
      <c r="F1842" s="1" t="s">
        <v>13884</v>
      </c>
      <c r="G1842" t="str">
        <f t="shared" si="196"/>
        <v>Valid</v>
      </c>
      <c r="H1842" s="1" t="s">
        <v>13885</v>
      </c>
      <c r="I1842" t="str" cm="1">
        <f t="array" ref="I1842">IF(OR(TRIM(H1842)="",ISNUMBER(SEARCH("#",H1842)),AA1842&lt;Config!$B$8,SUMPRODUCT(--ISNUMBER(SEARCH({"a";"b";"c";"d";"e";"f";"g";"h";"i";"j";"k";"l";"m";"n";"o";"p";"q";"r";"s";"t";"u";"v";"w";"x";"y";"z"},H1842)))&gt;0),"Invalid","Valid")</f>
        <v>Valid</v>
      </c>
      <c r="J1842" s="1" t="s">
        <v>13886</v>
      </c>
      <c r="K1842" s="1" t="s">
        <v>28</v>
      </c>
      <c r="L1842" s="1" t="s">
        <v>102</v>
      </c>
      <c r="M1842" s="1" t="s">
        <v>235</v>
      </c>
      <c r="N1842" s="1" t="s">
        <v>358</v>
      </c>
      <c r="O1842" s="1" t="s">
        <v>69</v>
      </c>
      <c r="P1842" t="s">
        <v>344</v>
      </c>
      <c r="Q1842" s="1" t="s">
        <v>345</v>
      </c>
      <c r="R1842" s="1" t="s">
        <v>1141</v>
      </c>
      <c r="S1842" s="1" t="s">
        <v>12252</v>
      </c>
      <c r="T1842" s="1" t="s">
        <v>13887</v>
      </c>
      <c r="U1842" s="1" t="s">
        <v>8281</v>
      </c>
      <c r="V1842" s="1" t="s">
        <v>140</v>
      </c>
      <c r="W1842" s="1" t="s">
        <v>186</v>
      </c>
      <c r="X1842" t="str">
        <f t="shared" si="197"/>
        <v>Complete</v>
      </c>
      <c r="Y1842">
        <f>MAX(0,100-IF(G1842="Invalid",Config!$B$5,0)-IF(I1842="Invalid",Config!$B$6,0)-IF(X1842="Incomplete",Config!$B$7,0)-IF(AF1842="Yes",Config!$B$37,0))</f>
        <v>75</v>
      </c>
      <c r="Z1842" s="1">
        <f>IF(OR(TRIM(B1842)="",COUNTIF(Config!$B$15:$B$19,B1842)&gt;0),1,0)+IF(OR(TRIM(C1842)="",COUNTIF(Config!$B$15:$B$19,C1842)&gt;0),1,0)+IF(OR(TRIM(F1842)="",COUNTIF(Config!$B$15:$B$19,F1842)&gt;0),1,0)+IF(OR(TRIM(H1842)="",COUNTIF(Config!$B$15:$B$19,H1842)&gt;0),1,0)+IF(OR(TRIM(E1842)="",COUNTIF(Config!$B$15:$B$19,E1842)&gt;0),1,0)+IF(OR(TRIM(K1842)="",COUNTIF(Config!$B$15:$B$19,K1842)&gt;0),1,0)+IF(OR(TRIM(P1842)="",COUNTIF(Config!$B$15:$B$19,P1842)&gt;0),1,0)+IF(OR(TRIM(R1842)="",COUNTIF(Config!$B$15:$B$19,R1842)&gt;0),1,0)</f>
        <v>0</v>
      </c>
      <c r="AA1842" s="1" cm="1">
        <f t="array" ref="AA1842">SUMPRODUCT(LEN(H1842)-LEN(SUBSTITUTE(H1842,{"0";"1";"2";"3";"4";"5";"6";"7";"8";"9"},"")))</f>
        <v>11</v>
      </c>
      <c r="AC1842" t="str">
        <f t="shared" si="198"/>
        <v>Potential Duplicate</v>
      </c>
      <c r="AD1842">
        <f t="shared" si="199"/>
        <v>2</v>
      </c>
      <c r="AE1842">
        <f t="shared" si="200"/>
        <v>1</v>
      </c>
      <c r="AF1842" t="str">
        <f t="shared" si="201"/>
        <v>Yes</v>
      </c>
      <c r="AG1842">
        <f t="shared" ca="1" si="202"/>
        <v>37</v>
      </c>
      <c r="AH1842" t="str">
        <f ca="1">IF(OR(V1842="",AG1842=""),"Yes",IF(AG1842&gt;Config!$B$41,"Yes","No"))</f>
        <v>No</v>
      </c>
    </row>
    <row r="1843" spans="1:34" x14ac:dyDescent="0.25">
      <c r="A1843" s="1" t="s">
        <v>13888</v>
      </c>
      <c r="B1843" s="1" t="s">
        <v>112</v>
      </c>
      <c r="C1843" s="1" t="s">
        <v>659</v>
      </c>
      <c r="D1843" s="1" t="s">
        <v>13587</v>
      </c>
      <c r="E1843" s="1" t="s">
        <v>34826</v>
      </c>
      <c r="F1843" s="1" t="s">
        <v>13889</v>
      </c>
      <c r="G1843" t="str">
        <f t="shared" si="196"/>
        <v>Valid</v>
      </c>
      <c r="H1843" s="1" t="s">
        <v>13890</v>
      </c>
      <c r="I1843" t="str" cm="1">
        <f t="array" ref="I1843">IF(OR(TRIM(H1843)="",ISNUMBER(SEARCH("#",H1843)),AA1843&lt;Config!$B$8,SUMPRODUCT(--ISNUMBER(SEARCH({"a";"b";"c";"d";"e";"f";"g";"h";"i";"j";"k";"l";"m";"n";"o";"p";"q";"r";"s";"t";"u";"v";"w";"x";"y";"z"},H1843)))&gt;0),"Invalid","Valid")</f>
        <v>Valid</v>
      </c>
      <c r="J1843" s="1" t="s">
        <v>13891</v>
      </c>
      <c r="K1843" s="1" t="s">
        <v>83</v>
      </c>
      <c r="L1843" s="1" t="s">
        <v>179</v>
      </c>
      <c r="M1843" s="1" t="s">
        <v>103</v>
      </c>
      <c r="N1843" s="1" t="s">
        <v>31</v>
      </c>
      <c r="O1843" s="1" t="s">
        <v>196</v>
      </c>
      <c r="P1843" t="s">
        <v>53</v>
      </c>
      <c r="Q1843" s="1" t="s">
        <v>197</v>
      </c>
      <c r="R1843" s="1" t="s">
        <v>70</v>
      </c>
      <c r="S1843" s="1" t="s">
        <v>13892</v>
      </c>
      <c r="T1843" s="1" t="s">
        <v>13893</v>
      </c>
      <c r="U1843" s="1" t="s">
        <v>7059</v>
      </c>
      <c r="V1843" s="1" t="s">
        <v>1521</v>
      </c>
      <c r="W1843" s="1" t="s">
        <v>293</v>
      </c>
      <c r="X1843" t="str">
        <f t="shared" si="197"/>
        <v>Complete</v>
      </c>
      <c r="Y1843">
        <f>MAX(0,100-IF(G1843="Invalid",Config!$B$5,0)-IF(I1843="Invalid",Config!$B$6,0)-IF(X1843="Incomplete",Config!$B$7,0)-IF(AF1843="Yes",Config!$B$37,0))</f>
        <v>100</v>
      </c>
      <c r="Z1843" s="1">
        <f>IF(OR(TRIM(B1843)="",COUNTIF(Config!$B$15:$B$19,B1843)&gt;0),1,0)+IF(OR(TRIM(C1843)="",COUNTIF(Config!$B$15:$B$19,C1843)&gt;0),1,0)+IF(OR(TRIM(F1843)="",COUNTIF(Config!$B$15:$B$19,F1843)&gt;0),1,0)+IF(OR(TRIM(H1843)="",COUNTIF(Config!$B$15:$B$19,H1843)&gt;0),1,0)+IF(OR(TRIM(E1843)="",COUNTIF(Config!$B$15:$B$19,E1843)&gt;0),1,0)+IF(OR(TRIM(K1843)="",COUNTIF(Config!$B$15:$B$19,K1843)&gt;0),1,0)+IF(OR(TRIM(P1843)="",COUNTIF(Config!$B$15:$B$19,P1843)&gt;0),1,0)+IF(OR(TRIM(R1843)="",COUNTIF(Config!$B$15:$B$19,R1843)&gt;0),1,0)</f>
        <v>0</v>
      </c>
      <c r="AA1843" s="1" cm="1">
        <f t="array" ref="AA1843">SUMPRODUCT(LEN(H1843)-LEN(SUBSTITUTE(H1843,{"0";"1";"2";"3";"4";"5";"6";"7";"8";"9"},"")))</f>
        <v>12</v>
      </c>
      <c r="AC1843" t="str">
        <f t="shared" si="198"/>
        <v/>
      </c>
      <c r="AD1843">
        <f t="shared" si="199"/>
        <v>1</v>
      </c>
      <c r="AE1843">
        <f t="shared" si="200"/>
        <v>1</v>
      </c>
      <c r="AF1843" t="str">
        <f t="shared" si="201"/>
        <v>No</v>
      </c>
      <c r="AG1843">
        <f t="shared" ca="1" si="202"/>
        <v>37</v>
      </c>
      <c r="AH1843" t="str">
        <f ca="1">IF(OR(V1843="",AG1843=""),"Yes",IF(AG1843&gt;Config!$B$41,"Yes","No"))</f>
        <v>No</v>
      </c>
    </row>
    <row r="1844" spans="1:34" x14ac:dyDescent="0.25">
      <c r="A1844" s="1" t="s">
        <v>13894</v>
      </c>
      <c r="B1844" s="1" t="s">
        <v>690</v>
      </c>
      <c r="C1844" s="1" t="s">
        <v>353</v>
      </c>
      <c r="D1844" s="1" t="s">
        <v>9120</v>
      </c>
      <c r="E1844" s="1" t="s">
        <v>34507</v>
      </c>
      <c r="F1844" s="1" t="s">
        <v>13895</v>
      </c>
      <c r="G1844" t="str">
        <f t="shared" si="196"/>
        <v>Valid</v>
      </c>
      <c r="H1844" s="1" t="s">
        <v>13896</v>
      </c>
      <c r="I1844" t="str" cm="1">
        <f t="array" ref="I1844">IF(OR(TRIM(H1844)="",ISNUMBER(SEARCH("#",H1844)),AA1844&lt;Config!$B$8,SUMPRODUCT(--ISNUMBER(SEARCH({"a";"b";"c";"d";"e";"f";"g";"h";"i";"j";"k";"l";"m";"n";"o";"p";"q";"r";"s";"t";"u";"v";"w";"x";"y";"z"},H1844)))&gt;0),"Invalid","Valid")</f>
        <v>Valid</v>
      </c>
      <c r="J1844" s="1" t="s">
        <v>13897</v>
      </c>
      <c r="K1844" s="1" t="s">
        <v>481</v>
      </c>
      <c r="L1844" s="1" t="s">
        <v>84</v>
      </c>
      <c r="M1844" s="1" t="s">
        <v>391</v>
      </c>
      <c r="N1844" s="1" t="s">
        <v>33819</v>
      </c>
      <c r="O1844" s="1" t="s">
        <v>52</v>
      </c>
      <c r="P1844" t="s">
        <v>314</v>
      </c>
      <c r="Q1844" s="1" t="s">
        <v>315</v>
      </c>
      <c r="R1844" s="1" t="s">
        <v>316</v>
      </c>
      <c r="S1844" s="1" t="s">
        <v>13898</v>
      </c>
      <c r="T1844" s="1" t="s">
        <v>13899</v>
      </c>
      <c r="U1844" s="1" t="s">
        <v>10788</v>
      </c>
      <c r="V1844" s="1" t="s">
        <v>3885</v>
      </c>
      <c r="W1844" s="1" t="s">
        <v>384</v>
      </c>
      <c r="X1844" t="str">
        <f t="shared" si="197"/>
        <v>Complete</v>
      </c>
      <c r="Y1844">
        <f>MAX(0,100-IF(G1844="Invalid",Config!$B$5,0)-IF(I1844="Invalid",Config!$B$6,0)-IF(X1844="Incomplete",Config!$B$7,0)-IF(AF1844="Yes",Config!$B$37,0))</f>
        <v>100</v>
      </c>
      <c r="Z1844" s="1">
        <f>IF(OR(TRIM(B1844)="",COUNTIF(Config!$B$15:$B$19,B1844)&gt;0),1,0)+IF(OR(TRIM(C1844)="",COUNTIF(Config!$B$15:$B$19,C1844)&gt;0),1,0)+IF(OR(TRIM(F1844)="",COUNTIF(Config!$B$15:$B$19,F1844)&gt;0),1,0)+IF(OR(TRIM(H1844)="",COUNTIF(Config!$B$15:$B$19,H1844)&gt;0),1,0)+IF(OR(TRIM(E1844)="",COUNTIF(Config!$B$15:$B$19,E1844)&gt;0),1,0)+IF(OR(TRIM(K1844)="",COUNTIF(Config!$B$15:$B$19,K1844)&gt;0),1,0)+IF(OR(TRIM(P1844)="",COUNTIF(Config!$B$15:$B$19,P1844)&gt;0),1,0)+IF(OR(TRIM(R1844)="",COUNTIF(Config!$B$15:$B$19,R1844)&gt;0),1,0)</f>
        <v>0</v>
      </c>
      <c r="AA1844" s="1" cm="1">
        <f t="array" ref="AA1844">SUMPRODUCT(LEN(H1844)-LEN(SUBSTITUTE(H1844,{"0";"1";"2";"3";"4";"5";"6";"7";"8";"9"},"")))</f>
        <v>12</v>
      </c>
      <c r="AC1844" t="str">
        <f t="shared" si="198"/>
        <v/>
      </c>
      <c r="AD1844">
        <f t="shared" si="199"/>
        <v>1</v>
      </c>
      <c r="AE1844">
        <f t="shared" si="200"/>
        <v>1</v>
      </c>
      <c r="AF1844" t="str">
        <f t="shared" si="201"/>
        <v>No</v>
      </c>
      <c r="AG1844">
        <f t="shared" ca="1" si="202"/>
        <v>77</v>
      </c>
      <c r="AH1844" t="str">
        <f ca="1">IF(OR(V1844="",AG1844=""),"Yes",IF(AG1844&gt;Config!$B$41,"Yes","No"))</f>
        <v>No</v>
      </c>
    </row>
    <row r="1845" spans="1:34" x14ac:dyDescent="0.25">
      <c r="A1845" s="1" t="s">
        <v>13900</v>
      </c>
      <c r="B1845" s="1" t="s">
        <v>928</v>
      </c>
      <c r="C1845" s="1" t="s">
        <v>511</v>
      </c>
      <c r="D1845" s="1" t="s">
        <v>13901</v>
      </c>
      <c r="E1845" s="1" t="s">
        <v>34033</v>
      </c>
      <c r="F1845" s="1" t="s">
        <v>13902</v>
      </c>
      <c r="G1845" t="str">
        <f t="shared" si="196"/>
        <v>Valid</v>
      </c>
      <c r="H1845" s="1" t="s">
        <v>13903</v>
      </c>
      <c r="I1845" t="str" cm="1">
        <f t="array" ref="I1845">IF(OR(TRIM(H1845)="",ISNUMBER(SEARCH("#",H1845)),AA1845&lt;Config!$B$8,SUMPRODUCT(--ISNUMBER(SEARCH({"a";"b";"c";"d";"e";"f";"g";"h";"i";"j";"k";"l";"m";"n";"o";"p";"q";"r";"s";"t";"u";"v";"w";"x";"y";"z"},H1845)))&gt;0),"Invalid","Valid")</f>
        <v>Valid</v>
      </c>
      <c r="J1845" s="1" t="s">
        <v>13904</v>
      </c>
      <c r="K1845" s="1" t="s">
        <v>83</v>
      </c>
      <c r="L1845" s="1" t="s">
        <v>29</v>
      </c>
      <c r="M1845" s="1" t="s">
        <v>343</v>
      </c>
      <c r="N1845" s="1" t="s">
        <v>148</v>
      </c>
      <c r="O1845" s="1" t="s">
        <v>266</v>
      </c>
      <c r="P1845" t="s">
        <v>236</v>
      </c>
      <c r="Q1845" s="1" t="s">
        <v>237</v>
      </c>
      <c r="R1845" s="1" t="s">
        <v>254</v>
      </c>
      <c r="S1845" s="1" t="s">
        <v>13905</v>
      </c>
      <c r="T1845" s="1" t="s">
        <v>13906</v>
      </c>
      <c r="U1845" s="1" t="s">
        <v>11678</v>
      </c>
      <c r="V1845" s="1" t="s">
        <v>5701</v>
      </c>
      <c r="W1845" s="1" t="s">
        <v>202</v>
      </c>
      <c r="X1845" t="str">
        <f t="shared" si="197"/>
        <v>Complete</v>
      </c>
      <c r="Y1845">
        <f>MAX(0,100-IF(G1845="Invalid",Config!$B$5,0)-IF(I1845="Invalid",Config!$B$6,0)-IF(X1845="Incomplete",Config!$B$7,0)-IF(AF1845="Yes",Config!$B$37,0))</f>
        <v>100</v>
      </c>
      <c r="Z1845" s="1">
        <f>IF(OR(TRIM(B1845)="",COUNTIF(Config!$B$15:$B$19,B1845)&gt;0),1,0)+IF(OR(TRIM(C1845)="",COUNTIF(Config!$B$15:$B$19,C1845)&gt;0),1,0)+IF(OR(TRIM(F1845)="",COUNTIF(Config!$B$15:$B$19,F1845)&gt;0),1,0)+IF(OR(TRIM(H1845)="",COUNTIF(Config!$B$15:$B$19,H1845)&gt;0),1,0)+IF(OR(TRIM(E1845)="",COUNTIF(Config!$B$15:$B$19,E1845)&gt;0),1,0)+IF(OR(TRIM(K1845)="",COUNTIF(Config!$B$15:$B$19,K1845)&gt;0),1,0)+IF(OR(TRIM(P1845)="",COUNTIF(Config!$B$15:$B$19,P1845)&gt;0),1,0)+IF(OR(TRIM(R1845)="",COUNTIF(Config!$B$15:$B$19,R1845)&gt;0),1,0)</f>
        <v>0</v>
      </c>
      <c r="AA1845" s="1" cm="1">
        <f t="array" ref="AA1845">SUMPRODUCT(LEN(H1845)-LEN(SUBSTITUTE(H1845,{"0";"1";"2";"3";"4";"5";"6";"7";"8";"9"},"")))</f>
        <v>12</v>
      </c>
      <c r="AC1845" t="str">
        <f t="shared" si="198"/>
        <v/>
      </c>
      <c r="AD1845">
        <f t="shared" si="199"/>
        <v>1</v>
      </c>
      <c r="AE1845">
        <f t="shared" si="200"/>
        <v>1</v>
      </c>
      <c r="AF1845" t="str">
        <f t="shared" si="201"/>
        <v>No</v>
      </c>
      <c r="AG1845">
        <f t="shared" ca="1" si="202"/>
        <v>193</v>
      </c>
      <c r="AH1845" t="str">
        <f ca="1">IF(OR(V1845="",AG1845=""),"Yes",IF(AG1845&gt;Config!$B$41,"Yes","No"))</f>
        <v>No</v>
      </c>
    </row>
    <row r="1846" spans="1:34" x14ac:dyDescent="0.25">
      <c r="A1846" s="1" t="s">
        <v>13907</v>
      </c>
      <c r="B1846" s="1" t="s">
        <v>898</v>
      </c>
      <c r="C1846" s="1" t="s">
        <v>748</v>
      </c>
      <c r="D1846" s="1" t="s">
        <v>13908</v>
      </c>
      <c r="E1846" s="1" t="s">
        <v>34827</v>
      </c>
      <c r="F1846" s="1" t="s">
        <v>13909</v>
      </c>
      <c r="G1846" t="str">
        <f t="shared" si="196"/>
        <v>Valid</v>
      </c>
      <c r="H1846" s="1" t="s">
        <v>950</v>
      </c>
      <c r="I1846" t="str" cm="1">
        <f t="array" ref="I1846">IF(OR(TRIM(H1846)="",ISNUMBER(SEARCH("#",H1846)),AA1846&lt;Config!$B$8,SUMPRODUCT(--ISNUMBER(SEARCH({"a";"b";"c";"d";"e";"f";"g";"h";"i";"j";"k";"l";"m";"n";"o";"p";"q";"r";"s";"t";"u";"v";"w";"x";"y";"z"},H1846)))&gt;0),"Invalid","Valid")</f>
        <v>Invalid</v>
      </c>
      <c r="J1846" s="1" t="s">
        <v>13910</v>
      </c>
      <c r="K1846" s="1" t="s">
        <v>722</v>
      </c>
      <c r="L1846" s="1" t="s">
        <v>179</v>
      </c>
      <c r="M1846" s="1" t="s">
        <v>30</v>
      </c>
      <c r="N1846" s="1" t="s">
        <v>252</v>
      </c>
      <c r="O1846" s="1" t="s">
        <v>32</v>
      </c>
      <c r="P1846" t="s">
        <v>314</v>
      </c>
      <c r="Q1846" s="1" t="s">
        <v>316</v>
      </c>
      <c r="R1846" s="1" t="s">
        <v>316</v>
      </c>
      <c r="S1846" s="1" t="s">
        <v>13911</v>
      </c>
      <c r="T1846" s="1" t="s">
        <v>13912</v>
      </c>
      <c r="U1846" s="1" t="s">
        <v>13913</v>
      </c>
      <c r="V1846" s="1" t="s">
        <v>1040</v>
      </c>
      <c r="W1846" s="1" t="s">
        <v>141</v>
      </c>
      <c r="X1846" t="str">
        <f t="shared" si="197"/>
        <v>Complete</v>
      </c>
      <c r="Y1846">
        <f>MAX(0,100-IF(G1846="Invalid",Config!$B$5,0)-IF(I1846="Invalid",Config!$B$6,0)-IF(X1846="Incomplete",Config!$B$7,0)-IF(AF1846="Yes",Config!$B$37,0))</f>
        <v>80</v>
      </c>
      <c r="Z1846" s="1">
        <f>IF(OR(TRIM(B1846)="",COUNTIF(Config!$B$15:$B$19,B1846)&gt;0),1,0)+IF(OR(TRIM(C1846)="",COUNTIF(Config!$B$15:$B$19,C1846)&gt;0),1,0)+IF(OR(TRIM(F1846)="",COUNTIF(Config!$B$15:$B$19,F1846)&gt;0),1,0)+IF(OR(TRIM(H1846)="",COUNTIF(Config!$B$15:$B$19,H1846)&gt;0),1,0)+IF(OR(TRIM(E1846)="",COUNTIF(Config!$B$15:$B$19,E1846)&gt;0),1,0)+IF(OR(TRIM(K1846)="",COUNTIF(Config!$B$15:$B$19,K1846)&gt;0),1,0)+IF(OR(TRIM(P1846)="",COUNTIF(Config!$B$15:$B$19,P1846)&gt;0),1,0)+IF(OR(TRIM(R1846)="",COUNTIF(Config!$B$15:$B$19,R1846)&gt;0),1,0)</f>
        <v>0</v>
      </c>
      <c r="AA1846" s="1" cm="1">
        <f t="array" ref="AA1846">SUMPRODUCT(LEN(H1846)-LEN(SUBSTITUTE(H1846,{"0";"1";"2";"3";"4";"5";"6";"7";"8";"9"},"")))</f>
        <v>5</v>
      </c>
      <c r="AC1846" t="str">
        <f t="shared" si="198"/>
        <v>Invalid Phone</v>
      </c>
      <c r="AD1846">
        <f t="shared" si="199"/>
        <v>1</v>
      </c>
      <c r="AE1846">
        <f t="shared" si="200"/>
        <v>0</v>
      </c>
      <c r="AF1846" t="str">
        <f t="shared" si="201"/>
        <v>No</v>
      </c>
      <c r="AG1846">
        <f t="shared" ca="1" si="202"/>
        <v>61</v>
      </c>
      <c r="AH1846" t="str">
        <f ca="1">IF(OR(V1846="",AG1846=""),"Yes",IF(AG1846&gt;Config!$B$41,"Yes","No"))</f>
        <v>No</v>
      </c>
    </row>
    <row r="1847" spans="1:34" x14ac:dyDescent="0.25">
      <c r="A1847" s="1" t="s">
        <v>13914</v>
      </c>
      <c r="B1847" s="1" t="s">
        <v>2085</v>
      </c>
      <c r="C1847" s="1" t="s">
        <v>1806</v>
      </c>
      <c r="D1847" s="1" t="s">
        <v>2086</v>
      </c>
      <c r="E1847" s="1" t="s">
        <v>191</v>
      </c>
      <c r="F1847" s="1" t="s">
        <v>13915</v>
      </c>
      <c r="G1847" t="str">
        <f t="shared" si="196"/>
        <v>Valid</v>
      </c>
      <c r="H1847" s="1" t="s">
        <v>13916</v>
      </c>
      <c r="I1847" t="str" cm="1">
        <f t="array" ref="I1847">IF(OR(TRIM(H1847)="",ISNUMBER(SEARCH("#",H1847)),AA1847&lt;Config!$B$8,SUMPRODUCT(--ISNUMBER(SEARCH({"a";"b";"c";"d";"e";"f";"g";"h";"i";"j";"k";"l";"m";"n";"o";"p";"q";"r";"s";"t";"u";"v";"w";"x";"y";"z"},H1847)))&gt;0),"Invalid","Valid")</f>
        <v>Valid</v>
      </c>
      <c r="J1847" s="1" t="s">
        <v>13917</v>
      </c>
      <c r="K1847" s="1" t="s">
        <v>250</v>
      </c>
      <c r="L1847" s="1" t="s">
        <v>67</v>
      </c>
      <c r="M1847" s="1" t="s">
        <v>391</v>
      </c>
      <c r="N1847" s="1" t="s">
        <v>252</v>
      </c>
      <c r="O1847" s="1" t="s">
        <v>196</v>
      </c>
      <c r="P1847" t="s">
        <v>87</v>
      </c>
      <c r="Q1847" s="1" t="s">
        <v>166</v>
      </c>
      <c r="R1847" s="1" t="s">
        <v>136</v>
      </c>
      <c r="S1847" s="1" t="s">
        <v>13918</v>
      </c>
      <c r="T1847" s="1" t="s">
        <v>13919</v>
      </c>
      <c r="U1847" s="1" t="s">
        <v>13920</v>
      </c>
      <c r="V1847" s="1" t="s">
        <v>11206</v>
      </c>
      <c r="W1847" s="1" t="s">
        <v>384</v>
      </c>
      <c r="X1847" t="str">
        <f t="shared" si="197"/>
        <v>Complete</v>
      </c>
      <c r="Y1847">
        <f>MAX(0,100-IF(G1847="Invalid",Config!$B$5,0)-IF(I1847="Invalid",Config!$B$6,0)-IF(X1847="Incomplete",Config!$B$7,0)-IF(AF1847="Yes",Config!$B$37,0))</f>
        <v>75</v>
      </c>
      <c r="Z1847" s="1">
        <f>IF(OR(TRIM(B1847)="",COUNTIF(Config!$B$15:$B$19,B1847)&gt;0),1,0)+IF(OR(TRIM(C1847)="",COUNTIF(Config!$B$15:$B$19,C1847)&gt;0),1,0)+IF(OR(TRIM(F1847)="",COUNTIF(Config!$B$15:$B$19,F1847)&gt;0),1,0)+IF(OR(TRIM(H1847)="",COUNTIF(Config!$B$15:$B$19,H1847)&gt;0),1,0)+IF(OR(TRIM(E1847)="",COUNTIF(Config!$B$15:$B$19,E1847)&gt;0),1,0)+IF(OR(TRIM(K1847)="",COUNTIF(Config!$B$15:$B$19,K1847)&gt;0),1,0)+IF(OR(TRIM(P1847)="",COUNTIF(Config!$B$15:$B$19,P1847)&gt;0),1,0)+IF(OR(TRIM(R1847)="",COUNTIF(Config!$B$15:$B$19,R1847)&gt;0),1,0)</f>
        <v>0</v>
      </c>
      <c r="AA1847" s="1" cm="1">
        <f t="array" ref="AA1847">SUMPRODUCT(LEN(H1847)-LEN(SUBSTITUTE(H1847,{"0";"1";"2";"3";"4";"5";"6";"7";"8";"9"},"")))</f>
        <v>11</v>
      </c>
      <c r="AC1847" t="str">
        <f t="shared" si="198"/>
        <v>Potential Duplicate</v>
      </c>
      <c r="AD1847">
        <f t="shared" si="199"/>
        <v>2</v>
      </c>
      <c r="AE1847">
        <f t="shared" si="200"/>
        <v>1</v>
      </c>
      <c r="AF1847" t="str">
        <f t="shared" si="201"/>
        <v>Yes</v>
      </c>
      <c r="AG1847">
        <f t="shared" ca="1" si="202"/>
        <v>581</v>
      </c>
      <c r="AH1847" t="str">
        <f ca="1">IF(OR(V1847="",AG1847=""),"Yes",IF(AG1847&gt;Config!$B$41,"Yes","No"))</f>
        <v>Yes</v>
      </c>
    </row>
    <row r="1848" spans="1:34" x14ac:dyDescent="0.25">
      <c r="A1848" s="1" t="s">
        <v>13921</v>
      </c>
      <c r="B1848" s="1" t="s">
        <v>690</v>
      </c>
      <c r="C1848" s="1" t="s">
        <v>157</v>
      </c>
      <c r="D1848" s="1" t="s">
        <v>13030</v>
      </c>
      <c r="E1848" s="1" t="s">
        <v>34042</v>
      </c>
      <c r="F1848" s="1" t="s">
        <v>13922</v>
      </c>
      <c r="G1848" t="str">
        <f t="shared" si="196"/>
        <v>Valid</v>
      </c>
      <c r="H1848" s="1" t="s">
        <v>13923</v>
      </c>
      <c r="I1848" t="str" cm="1">
        <f t="array" ref="I1848">IF(OR(TRIM(H1848)="",ISNUMBER(SEARCH("#",H1848)),AA1848&lt;Config!$B$8,SUMPRODUCT(--ISNUMBER(SEARCH({"a";"b";"c";"d";"e";"f";"g";"h";"i";"j";"k";"l";"m";"n";"o";"p";"q";"r";"s";"t";"u";"v";"w";"x";"y";"z"},H1848)))&gt;0),"Invalid","Valid")</f>
        <v>Valid</v>
      </c>
      <c r="J1848" s="1" t="s">
        <v>13924</v>
      </c>
      <c r="K1848" s="1" t="s">
        <v>504</v>
      </c>
      <c r="L1848" s="1" t="s">
        <v>84</v>
      </c>
      <c r="M1848" s="1" t="s">
        <v>118</v>
      </c>
      <c r="N1848" s="1" t="s">
        <v>68</v>
      </c>
      <c r="O1848" s="1" t="s">
        <v>196</v>
      </c>
      <c r="P1848" t="s">
        <v>328</v>
      </c>
      <c r="Q1848" s="1" t="s">
        <v>33838</v>
      </c>
      <c r="R1848" s="1" t="s">
        <v>571</v>
      </c>
      <c r="S1848" s="1" t="s">
        <v>13925</v>
      </c>
      <c r="T1848" s="1" t="s">
        <v>13926</v>
      </c>
      <c r="U1848" s="1" t="s">
        <v>38</v>
      </c>
      <c r="V1848" s="1" t="s">
        <v>10418</v>
      </c>
      <c r="W1848" s="1" t="s">
        <v>40</v>
      </c>
      <c r="X1848" t="str">
        <f t="shared" si="197"/>
        <v>Complete</v>
      </c>
      <c r="Y1848">
        <f>MAX(0,100-IF(G1848="Invalid",Config!$B$5,0)-IF(I1848="Invalid",Config!$B$6,0)-IF(X1848="Incomplete",Config!$B$7,0)-IF(AF1848="Yes",Config!$B$37,0))</f>
        <v>100</v>
      </c>
      <c r="Z1848" s="1">
        <f>IF(OR(TRIM(B1848)="",COUNTIF(Config!$B$15:$B$19,B1848)&gt;0),1,0)+IF(OR(TRIM(C1848)="",COUNTIF(Config!$B$15:$B$19,C1848)&gt;0),1,0)+IF(OR(TRIM(F1848)="",COUNTIF(Config!$B$15:$B$19,F1848)&gt;0),1,0)+IF(OR(TRIM(H1848)="",COUNTIF(Config!$B$15:$B$19,H1848)&gt;0),1,0)+IF(OR(TRIM(E1848)="",COUNTIF(Config!$B$15:$B$19,E1848)&gt;0),1,0)+IF(OR(TRIM(K1848)="",COUNTIF(Config!$B$15:$B$19,K1848)&gt;0),1,0)+IF(OR(TRIM(P1848)="",COUNTIF(Config!$B$15:$B$19,P1848)&gt;0),1,0)+IF(OR(TRIM(R1848)="",COUNTIF(Config!$B$15:$B$19,R1848)&gt;0),1,0)</f>
        <v>0</v>
      </c>
      <c r="AA1848" s="1" cm="1">
        <f t="array" ref="AA1848">SUMPRODUCT(LEN(H1848)-LEN(SUBSTITUTE(H1848,{"0";"1";"2";"3";"4";"5";"6";"7";"8";"9"},"")))</f>
        <v>11</v>
      </c>
      <c r="AC1848" t="str">
        <f t="shared" si="198"/>
        <v/>
      </c>
      <c r="AD1848">
        <f t="shared" si="199"/>
        <v>1</v>
      </c>
      <c r="AE1848">
        <f t="shared" si="200"/>
        <v>1</v>
      </c>
      <c r="AF1848" t="str">
        <f t="shared" si="201"/>
        <v>No</v>
      </c>
      <c r="AG1848">
        <f t="shared" ca="1" si="202"/>
        <v>308</v>
      </c>
      <c r="AH1848" t="str">
        <f ca="1">IF(OR(V1848="",AG1848=""),"Yes",IF(AG1848&gt;Config!$B$41,"Yes","No"))</f>
        <v>No</v>
      </c>
    </row>
    <row r="1849" spans="1:34" x14ac:dyDescent="0.25">
      <c r="A1849" s="1" t="s">
        <v>13927</v>
      </c>
      <c r="B1849" s="1" t="s">
        <v>4752</v>
      </c>
      <c r="C1849" s="1" t="s">
        <v>748</v>
      </c>
      <c r="D1849" s="1" t="s">
        <v>13928</v>
      </c>
      <c r="E1849" s="1" t="s">
        <v>34828</v>
      </c>
      <c r="F1849" s="1" t="s">
        <v>13929</v>
      </c>
      <c r="G1849" t="str">
        <f t="shared" si="196"/>
        <v>Valid</v>
      </c>
      <c r="H1849" s="1" t="s">
        <v>13930</v>
      </c>
      <c r="I1849" t="str" cm="1">
        <f t="array" ref="I1849">IF(OR(TRIM(H1849)="",ISNUMBER(SEARCH("#",H1849)),AA1849&lt;Config!$B$8,SUMPRODUCT(--ISNUMBER(SEARCH({"a";"b";"c";"d";"e";"f";"g";"h";"i";"j";"k";"l";"m";"n";"o";"p";"q";"r";"s";"t";"u";"v";"w";"x";"y";"z"},H1849)))&gt;0),"Invalid","Valid")</f>
        <v>Valid</v>
      </c>
      <c r="J1849" s="1" t="s">
        <v>1215</v>
      </c>
      <c r="K1849" s="1" t="s">
        <v>378</v>
      </c>
      <c r="L1849" s="1" t="s">
        <v>102</v>
      </c>
      <c r="M1849" s="1" t="s">
        <v>33827</v>
      </c>
      <c r="N1849" s="1" t="s">
        <v>31</v>
      </c>
      <c r="O1849" s="1" t="s">
        <v>32</v>
      </c>
      <c r="P1849" t="s">
        <v>104</v>
      </c>
      <c r="Q1849" s="1" t="s">
        <v>105</v>
      </c>
      <c r="R1849" s="1" t="s">
        <v>833</v>
      </c>
      <c r="S1849" s="1" t="s">
        <v>13931</v>
      </c>
      <c r="T1849" s="1" t="s">
        <v>13932</v>
      </c>
      <c r="U1849" s="1" t="s">
        <v>3317</v>
      </c>
      <c r="V1849" s="1" t="s">
        <v>1050</v>
      </c>
      <c r="W1849" s="1" t="s">
        <v>94</v>
      </c>
      <c r="X1849" t="str">
        <f t="shared" si="197"/>
        <v>Complete</v>
      </c>
      <c r="Y1849">
        <f>MAX(0,100-IF(G1849="Invalid",Config!$B$5,0)-IF(I1849="Invalid",Config!$B$6,0)-IF(X1849="Incomplete",Config!$B$7,0)-IF(AF1849="Yes",Config!$B$37,0))</f>
        <v>100</v>
      </c>
      <c r="Z1849" s="1">
        <f>IF(OR(TRIM(B1849)="",COUNTIF(Config!$B$15:$B$19,B1849)&gt;0),1,0)+IF(OR(TRIM(C1849)="",COUNTIF(Config!$B$15:$B$19,C1849)&gt;0),1,0)+IF(OR(TRIM(F1849)="",COUNTIF(Config!$B$15:$B$19,F1849)&gt;0),1,0)+IF(OR(TRIM(H1849)="",COUNTIF(Config!$B$15:$B$19,H1849)&gt;0),1,0)+IF(OR(TRIM(E1849)="",COUNTIF(Config!$B$15:$B$19,E1849)&gt;0),1,0)+IF(OR(TRIM(K1849)="",COUNTIF(Config!$B$15:$B$19,K1849)&gt;0),1,0)+IF(OR(TRIM(P1849)="",COUNTIF(Config!$B$15:$B$19,P1849)&gt;0),1,0)+IF(OR(TRIM(R1849)="",COUNTIF(Config!$B$15:$B$19,R1849)&gt;0),1,0)</f>
        <v>0</v>
      </c>
      <c r="AA1849" s="1" cm="1">
        <f t="array" ref="AA1849">SUMPRODUCT(LEN(H1849)-LEN(SUBSTITUTE(H1849,{"0";"1";"2";"3";"4";"5";"6";"7";"8";"9"},"")))</f>
        <v>10</v>
      </c>
      <c r="AC1849" t="str">
        <f t="shared" si="198"/>
        <v/>
      </c>
      <c r="AD1849">
        <f t="shared" si="199"/>
        <v>1</v>
      </c>
      <c r="AE1849">
        <f t="shared" si="200"/>
        <v>1</v>
      </c>
      <c r="AF1849" t="str">
        <f t="shared" si="201"/>
        <v>No</v>
      </c>
      <c r="AG1849">
        <f t="shared" ca="1" si="202"/>
        <v>37</v>
      </c>
      <c r="AH1849" t="str">
        <f ca="1">IF(OR(V1849="",AG1849=""),"Yes",IF(AG1849&gt;Config!$B$41,"Yes","No"))</f>
        <v>No</v>
      </c>
    </row>
    <row r="1850" spans="1:34" x14ac:dyDescent="0.25">
      <c r="A1850" s="1" t="s">
        <v>13933</v>
      </c>
      <c r="B1850" s="1" t="s">
        <v>597</v>
      </c>
      <c r="C1850" s="1" t="s">
        <v>308</v>
      </c>
      <c r="D1850" s="1" t="s">
        <v>6677</v>
      </c>
      <c r="E1850" s="1" t="s">
        <v>33861</v>
      </c>
      <c r="F1850" s="1" t="s">
        <v>13934</v>
      </c>
      <c r="G1850" t="str">
        <f t="shared" si="196"/>
        <v>Valid</v>
      </c>
      <c r="H1850" s="1" t="s">
        <v>623</v>
      </c>
      <c r="I1850" t="str" cm="1">
        <f t="array" ref="I1850">IF(OR(TRIM(H1850)="",ISNUMBER(SEARCH("#",H1850)),AA1850&lt;Config!$B$8,SUMPRODUCT(--ISNUMBER(SEARCH({"a";"b";"c";"d";"e";"f";"g";"h";"i";"j";"k";"l";"m";"n";"o";"p";"q";"r";"s";"t";"u";"v";"w";"x";"y";"z"},H1850)))&gt;0),"Invalid","Valid")</f>
        <v>Valid</v>
      </c>
      <c r="J1850" s="1" t="s">
        <v>13935</v>
      </c>
      <c r="K1850" s="1" t="s">
        <v>147</v>
      </c>
      <c r="L1850" s="1" t="s">
        <v>102</v>
      </c>
      <c r="M1850" s="1" t="s">
        <v>391</v>
      </c>
      <c r="N1850" s="1" t="s">
        <v>252</v>
      </c>
      <c r="O1850" s="1" t="s">
        <v>52</v>
      </c>
      <c r="P1850" t="s">
        <v>236</v>
      </c>
      <c r="Q1850" s="1" t="s">
        <v>254</v>
      </c>
      <c r="R1850" s="1" t="s">
        <v>961</v>
      </c>
      <c r="S1850" s="1" t="s">
        <v>13936</v>
      </c>
      <c r="T1850" s="1" t="s">
        <v>13937</v>
      </c>
      <c r="U1850" s="1" t="s">
        <v>13938</v>
      </c>
      <c r="V1850" s="1" t="s">
        <v>5193</v>
      </c>
      <c r="W1850" s="1" t="s">
        <v>293</v>
      </c>
      <c r="X1850" t="str">
        <f t="shared" si="197"/>
        <v>Complete</v>
      </c>
      <c r="Y1850">
        <f>MAX(0,100-IF(G1850="Invalid",Config!$B$5,0)-IF(I1850="Invalid",Config!$B$6,0)-IF(X1850="Incomplete",Config!$B$7,0)-IF(AF1850="Yes",Config!$B$37,0))</f>
        <v>75</v>
      </c>
      <c r="Z1850" s="1">
        <f>IF(OR(TRIM(B1850)="",COUNTIF(Config!$B$15:$B$19,B1850)&gt;0),1,0)+IF(OR(TRIM(C1850)="",COUNTIF(Config!$B$15:$B$19,C1850)&gt;0),1,0)+IF(OR(TRIM(F1850)="",COUNTIF(Config!$B$15:$B$19,F1850)&gt;0),1,0)+IF(OR(TRIM(H1850)="",COUNTIF(Config!$B$15:$B$19,H1850)&gt;0),1,0)+IF(OR(TRIM(E1850)="",COUNTIF(Config!$B$15:$B$19,E1850)&gt;0),1,0)+IF(OR(TRIM(K1850)="",COUNTIF(Config!$B$15:$B$19,K1850)&gt;0),1,0)+IF(OR(TRIM(P1850)="",COUNTIF(Config!$B$15:$B$19,P1850)&gt;0),1,0)+IF(OR(TRIM(R1850)="",COUNTIF(Config!$B$15:$B$19,R1850)&gt;0),1,0)</f>
        <v>0</v>
      </c>
      <c r="AA1850" s="1" cm="1">
        <f t="array" ref="AA1850">SUMPRODUCT(LEN(H1850)-LEN(SUBSTITUTE(H1850,{"0";"1";"2";"3";"4";"5";"6";"7";"8";"9"},"")))</f>
        <v>11</v>
      </c>
      <c r="AC1850" t="str">
        <f t="shared" si="198"/>
        <v>Potential Duplicate</v>
      </c>
      <c r="AD1850">
        <f t="shared" si="199"/>
        <v>2</v>
      </c>
      <c r="AE1850">
        <f t="shared" si="200"/>
        <v>2</v>
      </c>
      <c r="AF1850" t="str">
        <f t="shared" si="201"/>
        <v>Yes</v>
      </c>
      <c r="AG1850">
        <f t="shared" ca="1" si="202"/>
        <v>192</v>
      </c>
      <c r="AH1850" t="str">
        <f ca="1">IF(OR(V1850="",AG1850=""),"Yes",IF(AG1850&gt;Config!$B$41,"Yes","No"))</f>
        <v>No</v>
      </c>
    </row>
    <row r="1851" spans="1:34" x14ac:dyDescent="0.25">
      <c r="A1851" s="1" t="s">
        <v>13939</v>
      </c>
      <c r="B1851" s="1" t="s">
        <v>127</v>
      </c>
      <c r="C1851" s="1" t="s">
        <v>23</v>
      </c>
      <c r="D1851" s="1" t="s">
        <v>34829</v>
      </c>
      <c r="E1851" s="1" t="s">
        <v>477</v>
      </c>
      <c r="F1851" s="1" t="s">
        <v>13940</v>
      </c>
      <c r="G1851" t="str">
        <f t="shared" si="196"/>
        <v>Valid</v>
      </c>
      <c r="H1851" s="1" t="s">
        <v>13941</v>
      </c>
      <c r="I1851" t="str" cm="1">
        <f t="array" ref="I1851">IF(OR(TRIM(H1851)="",ISNUMBER(SEARCH("#",H1851)),AA1851&lt;Config!$B$8,SUMPRODUCT(--ISNUMBER(SEARCH({"a";"b";"c";"d";"e";"f";"g";"h";"i";"j";"k";"l";"m";"n";"o";"p";"q";"r";"s";"t";"u";"v";"w";"x";"y";"z"},H1851)))&gt;0),"Invalid","Valid")</f>
        <v>Valid</v>
      </c>
      <c r="J1851" s="1" t="s">
        <v>13942</v>
      </c>
      <c r="K1851" s="1" t="s">
        <v>66</v>
      </c>
      <c r="L1851" s="1" t="s">
        <v>67</v>
      </c>
      <c r="M1851" s="1" t="s">
        <v>30</v>
      </c>
      <c r="N1851" s="1" t="s">
        <v>211</v>
      </c>
      <c r="O1851" s="1" t="s">
        <v>69</v>
      </c>
      <c r="P1851" t="s">
        <v>33</v>
      </c>
      <c r="Q1851" s="1" t="s">
        <v>1099</v>
      </c>
      <c r="R1851" s="1" t="s">
        <v>2361</v>
      </c>
      <c r="S1851" s="1" t="s">
        <v>13943</v>
      </c>
      <c r="T1851" s="1" t="s">
        <v>13944</v>
      </c>
      <c r="U1851" s="1" t="s">
        <v>6550</v>
      </c>
      <c r="V1851" s="1" t="s">
        <v>2421</v>
      </c>
      <c r="W1851" s="1" t="s">
        <v>141</v>
      </c>
      <c r="X1851" t="str">
        <f t="shared" si="197"/>
        <v>Complete</v>
      </c>
      <c r="Y1851">
        <f>MAX(0,100-IF(G1851="Invalid",Config!$B$5,0)-IF(I1851="Invalid",Config!$B$6,0)-IF(X1851="Incomplete",Config!$B$7,0)-IF(AF1851="Yes",Config!$B$37,0))</f>
        <v>100</v>
      </c>
      <c r="Z1851" s="1">
        <f>IF(OR(TRIM(B1851)="",COUNTIF(Config!$B$15:$B$19,B1851)&gt;0),1,0)+IF(OR(TRIM(C1851)="",COUNTIF(Config!$B$15:$B$19,C1851)&gt;0),1,0)+IF(OR(TRIM(F1851)="",COUNTIF(Config!$B$15:$B$19,F1851)&gt;0),1,0)+IF(OR(TRIM(H1851)="",COUNTIF(Config!$B$15:$B$19,H1851)&gt;0),1,0)+IF(OR(TRIM(E1851)="",COUNTIF(Config!$B$15:$B$19,E1851)&gt;0),1,0)+IF(OR(TRIM(K1851)="",COUNTIF(Config!$B$15:$B$19,K1851)&gt;0),1,0)+IF(OR(TRIM(P1851)="",COUNTIF(Config!$B$15:$B$19,P1851)&gt;0),1,0)+IF(OR(TRIM(R1851)="",COUNTIF(Config!$B$15:$B$19,R1851)&gt;0),1,0)</f>
        <v>0</v>
      </c>
      <c r="AA1851" s="1" cm="1">
        <f t="array" ref="AA1851">SUMPRODUCT(LEN(H1851)-LEN(SUBSTITUTE(H1851,{"0";"1";"2";"3";"4";"5";"6";"7";"8";"9"},"")))</f>
        <v>10</v>
      </c>
      <c r="AC1851" t="str">
        <f t="shared" si="198"/>
        <v/>
      </c>
      <c r="AD1851">
        <f t="shared" si="199"/>
        <v>1</v>
      </c>
      <c r="AE1851">
        <f t="shared" si="200"/>
        <v>1</v>
      </c>
      <c r="AF1851" t="str">
        <f t="shared" si="201"/>
        <v>No</v>
      </c>
      <c r="AG1851">
        <f t="shared" ca="1" si="202"/>
        <v>623</v>
      </c>
      <c r="AH1851" t="str">
        <f ca="1">IF(OR(V1851="",AG1851=""),"Yes",IF(AG1851&gt;Config!$B$41,"Yes","No"))</f>
        <v>Yes</v>
      </c>
    </row>
    <row r="1852" spans="1:34" x14ac:dyDescent="0.25">
      <c r="A1852" s="1" t="s">
        <v>13945</v>
      </c>
      <c r="B1852" s="1" t="s">
        <v>3522</v>
      </c>
      <c r="C1852" s="1" t="s">
        <v>946</v>
      </c>
      <c r="D1852" s="1" t="s">
        <v>13946</v>
      </c>
      <c r="E1852" s="1" t="s">
        <v>34830</v>
      </c>
      <c r="F1852" s="1" t="s">
        <v>34831</v>
      </c>
      <c r="G1852" t="str">
        <f t="shared" si="196"/>
        <v>Valid</v>
      </c>
      <c r="H1852" s="1" t="s">
        <v>13947</v>
      </c>
      <c r="I1852" t="str" cm="1">
        <f t="array" ref="I1852">IF(OR(TRIM(H1852)="",ISNUMBER(SEARCH("#",H1852)),AA1852&lt;Config!$B$8,SUMPRODUCT(--ISNUMBER(SEARCH({"a";"b";"c";"d";"e";"f";"g";"h";"i";"j";"k";"l";"m";"n";"o";"p";"q";"r";"s";"t";"u";"v";"w";"x";"y";"z"},H1852)))&gt;0),"Invalid","Valid")</f>
        <v>Valid</v>
      </c>
      <c r="J1852" s="1" t="s">
        <v>13948</v>
      </c>
      <c r="K1852" s="1" t="s">
        <v>264</v>
      </c>
      <c r="L1852" s="1" t="s">
        <v>450</v>
      </c>
      <c r="M1852" s="1" t="s">
        <v>103</v>
      </c>
      <c r="N1852" s="1" t="s">
        <v>211</v>
      </c>
      <c r="O1852" s="1" t="s">
        <v>180</v>
      </c>
      <c r="P1852" t="s">
        <v>53</v>
      </c>
      <c r="Q1852" s="1" t="s">
        <v>150</v>
      </c>
      <c r="R1852" s="1" t="s">
        <v>288</v>
      </c>
      <c r="S1852" s="1" t="s">
        <v>13949</v>
      </c>
      <c r="T1852" s="1" t="s">
        <v>13950</v>
      </c>
      <c r="U1852" s="1" t="s">
        <v>12207</v>
      </c>
      <c r="V1852" s="1" t="s">
        <v>6618</v>
      </c>
      <c r="W1852" s="1" t="s">
        <v>60</v>
      </c>
      <c r="X1852" t="str">
        <f t="shared" si="197"/>
        <v>Complete</v>
      </c>
      <c r="Y1852">
        <f>MAX(0,100-IF(G1852="Invalid",Config!$B$5,0)-IF(I1852="Invalid",Config!$B$6,0)-IF(X1852="Incomplete",Config!$B$7,0)-IF(AF1852="Yes",Config!$B$37,0))</f>
        <v>100</v>
      </c>
      <c r="Z1852" s="1">
        <f>IF(OR(TRIM(B1852)="",COUNTIF(Config!$B$15:$B$19,B1852)&gt;0),1,0)+IF(OR(TRIM(C1852)="",COUNTIF(Config!$B$15:$B$19,C1852)&gt;0),1,0)+IF(OR(TRIM(F1852)="",COUNTIF(Config!$B$15:$B$19,F1852)&gt;0),1,0)+IF(OR(TRIM(H1852)="",COUNTIF(Config!$B$15:$B$19,H1852)&gt;0),1,0)+IF(OR(TRIM(E1852)="",COUNTIF(Config!$B$15:$B$19,E1852)&gt;0),1,0)+IF(OR(TRIM(K1852)="",COUNTIF(Config!$B$15:$B$19,K1852)&gt;0),1,0)+IF(OR(TRIM(P1852)="",COUNTIF(Config!$B$15:$B$19,P1852)&gt;0),1,0)+IF(OR(TRIM(R1852)="",COUNTIF(Config!$B$15:$B$19,R1852)&gt;0),1,0)</f>
        <v>0</v>
      </c>
      <c r="AA1852" s="1" cm="1">
        <f t="array" ref="AA1852">SUMPRODUCT(LEN(H1852)-LEN(SUBSTITUTE(H1852,{"0";"1";"2";"3";"4";"5";"6";"7";"8";"9"},"")))</f>
        <v>12</v>
      </c>
      <c r="AC1852" t="str">
        <f t="shared" si="198"/>
        <v/>
      </c>
      <c r="AD1852">
        <f t="shared" si="199"/>
        <v>1</v>
      </c>
      <c r="AE1852">
        <f t="shared" si="200"/>
        <v>1</v>
      </c>
      <c r="AF1852" t="str">
        <f t="shared" si="201"/>
        <v>No</v>
      </c>
      <c r="AG1852" t="str">
        <f t="shared" ca="1" si="202"/>
        <v/>
      </c>
      <c r="AH1852" t="str">
        <f ca="1">IF(OR(V1852="",AG1852=""),"Yes",IF(AG1852&gt;Config!$B$41,"Yes","No"))</f>
        <v>Yes</v>
      </c>
    </row>
    <row r="1853" spans="1:34" x14ac:dyDescent="0.25">
      <c r="A1853" s="1" t="s">
        <v>13951</v>
      </c>
      <c r="B1853" s="1" t="s">
        <v>456</v>
      </c>
      <c r="C1853" s="1" t="s">
        <v>33815</v>
      </c>
      <c r="D1853" s="1" t="s">
        <v>456</v>
      </c>
      <c r="E1853" s="1" t="s">
        <v>34309</v>
      </c>
      <c r="F1853" s="1" t="s">
        <v>13952</v>
      </c>
      <c r="G1853" t="str">
        <f t="shared" si="196"/>
        <v>Valid</v>
      </c>
      <c r="H1853" s="1" t="s">
        <v>13953</v>
      </c>
      <c r="I1853" t="str" cm="1">
        <f t="array" ref="I1853">IF(OR(TRIM(H1853)="",ISNUMBER(SEARCH("#",H1853)),AA1853&lt;Config!$B$8,SUMPRODUCT(--ISNUMBER(SEARCH({"a";"b";"c";"d";"e";"f";"g";"h";"i";"j";"k";"l";"m";"n";"o";"p";"q";"r";"s";"t";"u";"v";"w";"x";"y";"z"},H1853)))&gt;0),"Invalid","Valid")</f>
        <v>Valid</v>
      </c>
      <c r="J1853" s="1" t="s">
        <v>13954</v>
      </c>
      <c r="K1853" s="1" t="s">
        <v>369</v>
      </c>
      <c r="L1853" s="1" t="s">
        <v>67</v>
      </c>
      <c r="M1853" s="1" t="s">
        <v>391</v>
      </c>
      <c r="N1853" s="1" t="s">
        <v>148</v>
      </c>
      <c r="O1853" s="1" t="s">
        <v>149</v>
      </c>
      <c r="P1853" t="s">
        <v>590</v>
      </c>
      <c r="Q1853" s="1" t="s">
        <v>844</v>
      </c>
      <c r="R1853" s="1" t="s">
        <v>845</v>
      </c>
      <c r="S1853" s="1" t="s">
        <v>4017</v>
      </c>
      <c r="T1853" s="1" t="s">
        <v>13955</v>
      </c>
      <c r="U1853" s="1" t="s">
        <v>7713</v>
      </c>
      <c r="V1853" s="1" t="s">
        <v>13956</v>
      </c>
      <c r="W1853" s="1" t="s">
        <v>94</v>
      </c>
      <c r="X1853" t="str">
        <f t="shared" si="197"/>
        <v>Incomplete</v>
      </c>
      <c r="Y1853">
        <f>MAX(0,100-IF(G1853="Invalid",Config!$B$5,0)-IF(I1853="Invalid",Config!$B$6,0)-IF(X1853="Incomplete",Config!$B$7,0)-IF(AF1853="Yes",Config!$B$37,0))</f>
        <v>60</v>
      </c>
      <c r="Z1853" s="1">
        <f>IF(OR(TRIM(B1853)="",COUNTIF(Config!$B$15:$B$19,B1853)&gt;0),1,0)+IF(OR(TRIM(C1853)="",COUNTIF(Config!$B$15:$B$19,C1853)&gt;0),1,0)+IF(OR(TRIM(F1853)="",COUNTIF(Config!$B$15:$B$19,F1853)&gt;0),1,0)+IF(OR(TRIM(H1853)="",COUNTIF(Config!$B$15:$B$19,H1853)&gt;0),1,0)+IF(OR(TRIM(E1853)="",COUNTIF(Config!$B$15:$B$19,E1853)&gt;0),1,0)+IF(OR(TRIM(K1853)="",COUNTIF(Config!$B$15:$B$19,K1853)&gt;0),1,0)+IF(OR(TRIM(P1853)="",COUNTIF(Config!$B$15:$B$19,P1853)&gt;0),1,0)+IF(OR(TRIM(R1853)="",COUNTIF(Config!$B$15:$B$19,R1853)&gt;0),1,0)</f>
        <v>1</v>
      </c>
      <c r="AA1853" s="1" cm="1">
        <f t="array" ref="AA1853">SUMPRODUCT(LEN(H1853)-LEN(SUBSTITUTE(H1853,{"0";"1";"2";"3";"4";"5";"6";"7";"8";"9"},"")))</f>
        <v>12</v>
      </c>
      <c r="AC1853" t="str">
        <f t="shared" si="198"/>
        <v>Incomplete Profile</v>
      </c>
      <c r="AD1853">
        <f t="shared" si="199"/>
        <v>1</v>
      </c>
      <c r="AE1853">
        <f t="shared" si="200"/>
        <v>1</v>
      </c>
      <c r="AF1853" t="str">
        <f t="shared" si="201"/>
        <v>No</v>
      </c>
      <c r="AG1853">
        <f t="shared" ca="1" si="202"/>
        <v>182</v>
      </c>
      <c r="AH1853" t="str">
        <f ca="1">IF(OR(V1853="",AG1853=""),"Yes",IF(AG1853&gt;Config!$B$41,"Yes","No"))</f>
        <v>No</v>
      </c>
    </row>
    <row r="1854" spans="1:34" x14ac:dyDescent="0.25">
      <c r="A1854" s="1" t="s">
        <v>13957</v>
      </c>
      <c r="B1854" s="1" t="s">
        <v>2392</v>
      </c>
      <c r="C1854" s="1" t="s">
        <v>679</v>
      </c>
      <c r="D1854" s="1" t="s">
        <v>13958</v>
      </c>
      <c r="E1854" s="1" t="s">
        <v>34832</v>
      </c>
      <c r="F1854" s="1" t="s">
        <v>13959</v>
      </c>
      <c r="G1854" t="str">
        <f t="shared" si="196"/>
        <v>Valid</v>
      </c>
      <c r="H1854" s="1" t="s">
        <v>13960</v>
      </c>
      <c r="I1854" t="str" cm="1">
        <f t="array" ref="I1854">IF(OR(TRIM(H1854)="",ISNUMBER(SEARCH("#",H1854)),AA1854&lt;Config!$B$8,SUMPRODUCT(--ISNUMBER(SEARCH({"a";"b";"c";"d";"e";"f";"g";"h";"i";"j";"k";"l";"m";"n";"o";"p";"q";"r";"s";"t";"u";"v";"w";"x";"y";"z"},H1854)))&gt;0),"Invalid","Valid")</f>
        <v>Valid</v>
      </c>
      <c r="J1854" s="1" t="s">
        <v>13961</v>
      </c>
      <c r="K1854" s="1" t="s">
        <v>250</v>
      </c>
      <c r="L1854" s="1" t="s">
        <v>134</v>
      </c>
      <c r="M1854" s="1" t="s">
        <v>85</v>
      </c>
      <c r="N1854" s="1" t="s">
        <v>713</v>
      </c>
      <c r="O1854" s="1" t="s">
        <v>149</v>
      </c>
      <c r="P1854" t="s">
        <v>53</v>
      </c>
      <c r="Q1854" s="1" t="s">
        <v>181</v>
      </c>
      <c r="R1854" s="1" t="s">
        <v>55</v>
      </c>
      <c r="S1854" s="1" t="s">
        <v>12252</v>
      </c>
      <c r="T1854" s="1" t="s">
        <v>13962</v>
      </c>
      <c r="U1854" s="1" t="s">
        <v>7737</v>
      </c>
      <c r="V1854" s="1" t="s">
        <v>5130</v>
      </c>
      <c r="W1854" s="1" t="s">
        <v>125</v>
      </c>
      <c r="X1854" t="str">
        <f t="shared" si="197"/>
        <v>Complete</v>
      </c>
      <c r="Y1854">
        <f>MAX(0,100-IF(G1854="Invalid",Config!$B$5,0)-IF(I1854="Invalid",Config!$B$6,0)-IF(X1854="Incomplete",Config!$B$7,0)-IF(AF1854="Yes",Config!$B$37,0))</f>
        <v>100</v>
      </c>
      <c r="Z1854" s="1">
        <f>IF(OR(TRIM(B1854)="",COUNTIF(Config!$B$15:$B$19,B1854)&gt;0),1,0)+IF(OR(TRIM(C1854)="",COUNTIF(Config!$B$15:$B$19,C1854)&gt;0),1,0)+IF(OR(TRIM(F1854)="",COUNTIF(Config!$B$15:$B$19,F1854)&gt;0),1,0)+IF(OR(TRIM(H1854)="",COUNTIF(Config!$B$15:$B$19,H1854)&gt;0),1,0)+IF(OR(TRIM(E1854)="",COUNTIF(Config!$B$15:$B$19,E1854)&gt;0),1,0)+IF(OR(TRIM(K1854)="",COUNTIF(Config!$B$15:$B$19,K1854)&gt;0),1,0)+IF(OR(TRIM(P1854)="",COUNTIF(Config!$B$15:$B$19,P1854)&gt;0),1,0)+IF(OR(TRIM(R1854)="",COUNTIF(Config!$B$15:$B$19,R1854)&gt;0),1,0)</f>
        <v>0</v>
      </c>
      <c r="AA1854" s="1" cm="1">
        <f t="array" ref="AA1854">SUMPRODUCT(LEN(H1854)-LEN(SUBSTITUTE(H1854,{"0";"1";"2";"3";"4";"5";"6";"7";"8";"9"},"")))</f>
        <v>12</v>
      </c>
      <c r="AC1854" t="str">
        <f t="shared" si="198"/>
        <v/>
      </c>
      <c r="AD1854">
        <f t="shared" si="199"/>
        <v>1</v>
      </c>
      <c r="AE1854">
        <f t="shared" si="200"/>
        <v>1</v>
      </c>
      <c r="AF1854" t="str">
        <f t="shared" si="201"/>
        <v>No</v>
      </c>
      <c r="AG1854">
        <f t="shared" ca="1" si="202"/>
        <v>349</v>
      </c>
      <c r="AH1854" t="str">
        <f ca="1">IF(OR(V1854="",AG1854=""),"Yes",IF(AG1854&gt;Config!$B$41,"Yes","No"))</f>
        <v>No</v>
      </c>
    </row>
    <row r="1855" spans="1:34" x14ac:dyDescent="0.25">
      <c r="A1855" s="1" t="s">
        <v>13963</v>
      </c>
      <c r="B1855" s="1" t="s">
        <v>1241</v>
      </c>
      <c r="C1855" s="1" t="s">
        <v>336</v>
      </c>
      <c r="D1855" s="1" t="s">
        <v>8040</v>
      </c>
      <c r="E1855" s="1" t="s">
        <v>34833</v>
      </c>
      <c r="F1855" s="1" t="s">
        <v>3234</v>
      </c>
      <c r="G1855" t="str">
        <f t="shared" si="196"/>
        <v>Valid</v>
      </c>
      <c r="H1855" s="1" t="s">
        <v>13964</v>
      </c>
      <c r="I1855" t="str" cm="1">
        <f t="array" ref="I1855">IF(OR(TRIM(H1855)="",ISNUMBER(SEARCH("#",H1855)),AA1855&lt;Config!$B$8,SUMPRODUCT(--ISNUMBER(SEARCH({"a";"b";"c";"d";"e";"f";"g";"h";"i";"j";"k";"l";"m";"n";"o";"p";"q";"r";"s";"t";"u";"v";"w";"x";"y";"z"},H1855)))&gt;0),"Invalid","Valid")</f>
        <v>Valid</v>
      </c>
      <c r="J1855" s="1" t="s">
        <v>13965</v>
      </c>
      <c r="K1855" s="1" t="s">
        <v>625</v>
      </c>
      <c r="L1855" s="1" t="s">
        <v>84</v>
      </c>
      <c r="M1855" s="1" t="s">
        <v>235</v>
      </c>
      <c r="N1855" s="1" t="s">
        <v>33819</v>
      </c>
      <c r="O1855" s="1" t="s">
        <v>149</v>
      </c>
      <c r="P1855" t="s">
        <v>236</v>
      </c>
      <c r="Q1855" s="1" t="s">
        <v>254</v>
      </c>
      <c r="R1855" s="1" t="s">
        <v>253</v>
      </c>
      <c r="S1855" s="1" t="s">
        <v>13966</v>
      </c>
      <c r="T1855" s="1" t="s">
        <v>13967</v>
      </c>
      <c r="U1855" s="1" t="s">
        <v>3134</v>
      </c>
      <c r="V1855" s="1" t="s">
        <v>993</v>
      </c>
      <c r="W1855" s="1" t="s">
        <v>75</v>
      </c>
      <c r="X1855" t="str">
        <f t="shared" si="197"/>
        <v>Complete</v>
      </c>
      <c r="Y1855">
        <f>MAX(0,100-IF(G1855="Invalid",Config!$B$5,0)-IF(I1855="Invalid",Config!$B$6,0)-IF(X1855="Incomplete",Config!$B$7,0)-IF(AF1855="Yes",Config!$B$37,0))</f>
        <v>75</v>
      </c>
      <c r="Z1855" s="1">
        <f>IF(OR(TRIM(B1855)="",COUNTIF(Config!$B$15:$B$19,B1855)&gt;0),1,0)+IF(OR(TRIM(C1855)="",COUNTIF(Config!$B$15:$B$19,C1855)&gt;0),1,0)+IF(OR(TRIM(F1855)="",COUNTIF(Config!$B$15:$B$19,F1855)&gt;0),1,0)+IF(OR(TRIM(H1855)="",COUNTIF(Config!$B$15:$B$19,H1855)&gt;0),1,0)+IF(OR(TRIM(E1855)="",COUNTIF(Config!$B$15:$B$19,E1855)&gt;0),1,0)+IF(OR(TRIM(K1855)="",COUNTIF(Config!$B$15:$B$19,K1855)&gt;0),1,0)+IF(OR(TRIM(P1855)="",COUNTIF(Config!$B$15:$B$19,P1855)&gt;0),1,0)+IF(OR(TRIM(R1855)="",COUNTIF(Config!$B$15:$B$19,R1855)&gt;0),1,0)</f>
        <v>0</v>
      </c>
      <c r="AA1855" s="1" cm="1">
        <f t="array" ref="AA1855">SUMPRODUCT(LEN(H1855)-LEN(SUBSTITUTE(H1855,{"0";"1";"2";"3";"4";"5";"6";"7";"8";"9"},"")))</f>
        <v>10</v>
      </c>
      <c r="AC1855" t="str">
        <f t="shared" si="198"/>
        <v>Potential Duplicate</v>
      </c>
      <c r="AD1855">
        <f t="shared" si="199"/>
        <v>2</v>
      </c>
      <c r="AE1855">
        <f t="shared" si="200"/>
        <v>1</v>
      </c>
      <c r="AF1855" t="str">
        <f t="shared" si="201"/>
        <v>Yes</v>
      </c>
      <c r="AG1855">
        <f t="shared" ca="1" si="202"/>
        <v>458</v>
      </c>
      <c r="AH1855" t="str">
        <f ca="1">IF(OR(V1855="",AG1855=""),"Yes",IF(AG1855&gt;Config!$B$41,"Yes","No"))</f>
        <v>Yes</v>
      </c>
    </row>
    <row r="1856" spans="1:34" x14ac:dyDescent="0.25">
      <c r="A1856" s="1" t="s">
        <v>10109</v>
      </c>
      <c r="B1856" s="1" t="s">
        <v>6040</v>
      </c>
      <c r="C1856" s="1" t="s">
        <v>775</v>
      </c>
      <c r="D1856" s="1" t="s">
        <v>13968</v>
      </c>
      <c r="E1856" s="1" t="s">
        <v>34090</v>
      </c>
      <c r="F1856" s="1" t="s">
        <v>13969</v>
      </c>
      <c r="G1856" t="str">
        <f t="shared" si="196"/>
        <v>Valid</v>
      </c>
      <c r="H1856" s="1" t="s">
        <v>13970</v>
      </c>
      <c r="I1856" t="str" cm="1">
        <f t="array" ref="I1856">IF(OR(TRIM(H1856)="",ISNUMBER(SEARCH("#",H1856)),AA1856&lt;Config!$B$8,SUMPRODUCT(--ISNUMBER(SEARCH({"a";"b";"c";"d";"e";"f";"g";"h";"i";"j";"k";"l";"m";"n";"o";"p";"q";"r";"s";"t";"u";"v";"w";"x";"y";"z"},H1856)))&gt;0),"Invalid","Valid")</f>
        <v>Valid</v>
      </c>
      <c r="J1856" s="1" t="s">
        <v>13971</v>
      </c>
      <c r="K1856" s="1" t="s">
        <v>504</v>
      </c>
      <c r="L1856" s="1" t="s">
        <v>67</v>
      </c>
      <c r="M1856" s="1" t="s">
        <v>85</v>
      </c>
      <c r="N1856" s="1" t="s">
        <v>68</v>
      </c>
      <c r="O1856" s="1" t="s">
        <v>69</v>
      </c>
      <c r="P1856" t="s">
        <v>87</v>
      </c>
      <c r="Q1856" s="1" t="s">
        <v>88</v>
      </c>
      <c r="R1856" s="1" t="s">
        <v>550</v>
      </c>
      <c r="S1856" s="1" t="s">
        <v>13972</v>
      </c>
      <c r="T1856" s="1" t="s">
        <v>13973</v>
      </c>
      <c r="U1856" s="1" t="s">
        <v>725</v>
      </c>
      <c r="V1856" s="1" t="s">
        <v>13974</v>
      </c>
      <c r="W1856" s="1" t="s">
        <v>40</v>
      </c>
      <c r="X1856" t="str">
        <f t="shared" si="197"/>
        <v>Complete</v>
      </c>
      <c r="Y1856">
        <f>MAX(0,100-IF(G1856="Invalid",Config!$B$5,0)-IF(I1856="Invalid",Config!$B$6,0)-IF(X1856="Incomplete",Config!$B$7,0)-IF(AF1856="Yes",Config!$B$37,0))</f>
        <v>100</v>
      </c>
      <c r="Z1856" s="1">
        <f>IF(OR(TRIM(B1856)="",COUNTIF(Config!$B$15:$B$19,B1856)&gt;0),1,0)+IF(OR(TRIM(C1856)="",COUNTIF(Config!$B$15:$B$19,C1856)&gt;0),1,0)+IF(OR(TRIM(F1856)="",COUNTIF(Config!$B$15:$B$19,F1856)&gt;0),1,0)+IF(OR(TRIM(H1856)="",COUNTIF(Config!$B$15:$B$19,H1856)&gt;0),1,0)+IF(OR(TRIM(E1856)="",COUNTIF(Config!$B$15:$B$19,E1856)&gt;0),1,0)+IF(OR(TRIM(K1856)="",COUNTIF(Config!$B$15:$B$19,K1856)&gt;0),1,0)+IF(OR(TRIM(P1856)="",COUNTIF(Config!$B$15:$B$19,P1856)&gt;0),1,0)+IF(OR(TRIM(R1856)="",COUNTIF(Config!$B$15:$B$19,R1856)&gt;0),1,0)</f>
        <v>0</v>
      </c>
      <c r="AA1856" s="1" cm="1">
        <f t="array" ref="AA1856">SUMPRODUCT(LEN(H1856)-LEN(SUBSTITUTE(H1856,{"0";"1";"2";"3";"4";"5";"6";"7";"8";"9"},"")))</f>
        <v>10</v>
      </c>
      <c r="AC1856" t="str">
        <f t="shared" si="198"/>
        <v/>
      </c>
      <c r="AD1856">
        <f t="shared" si="199"/>
        <v>1</v>
      </c>
      <c r="AE1856">
        <f t="shared" si="200"/>
        <v>1</v>
      </c>
      <c r="AF1856" t="str">
        <f t="shared" si="201"/>
        <v>No</v>
      </c>
      <c r="AG1856">
        <f t="shared" ca="1" si="202"/>
        <v>389</v>
      </c>
      <c r="AH1856" t="str">
        <f ca="1">IF(OR(V1856="",AG1856=""),"Yes",IF(AG1856&gt;Config!$B$41,"Yes","No"))</f>
        <v>Yes</v>
      </c>
    </row>
    <row r="1857" spans="1:34" x14ac:dyDescent="0.25">
      <c r="A1857" s="1" t="s">
        <v>13975</v>
      </c>
      <c r="B1857" s="1" t="s">
        <v>839</v>
      </c>
      <c r="C1857" s="1" t="s">
        <v>946</v>
      </c>
      <c r="D1857" s="1" t="s">
        <v>3773</v>
      </c>
      <c r="E1857" s="1" t="s">
        <v>34834</v>
      </c>
      <c r="F1857" s="1" t="s">
        <v>13976</v>
      </c>
      <c r="G1857" t="str">
        <f t="shared" si="196"/>
        <v>Valid</v>
      </c>
      <c r="H1857" s="1" t="s">
        <v>13977</v>
      </c>
      <c r="I1857" t="str" cm="1">
        <f t="array" ref="I1857">IF(OR(TRIM(H1857)="",ISNUMBER(SEARCH("#",H1857)),AA1857&lt;Config!$B$8,SUMPRODUCT(--ISNUMBER(SEARCH({"a";"b";"c";"d";"e";"f";"g";"h";"i";"j";"k";"l";"m";"n";"o";"p";"q";"r";"s";"t";"u";"v";"w";"x";"y";"z"},H1857)))&gt;0),"Invalid","Valid")</f>
        <v>Valid</v>
      </c>
      <c r="J1857" s="1" t="s">
        <v>13978</v>
      </c>
      <c r="K1857" s="1" t="s">
        <v>516</v>
      </c>
      <c r="L1857" s="1" t="s">
        <v>29</v>
      </c>
      <c r="M1857" s="1" t="s">
        <v>343</v>
      </c>
      <c r="N1857" s="1" t="s">
        <v>31</v>
      </c>
      <c r="O1857" s="1" t="s">
        <v>69</v>
      </c>
      <c r="P1857" t="s">
        <v>53</v>
      </c>
      <c r="Q1857" s="1" t="s">
        <v>54</v>
      </c>
      <c r="R1857" s="1" t="s">
        <v>150</v>
      </c>
      <c r="S1857" s="1" t="s">
        <v>13979</v>
      </c>
      <c r="T1857" s="1" t="s">
        <v>13980</v>
      </c>
      <c r="U1857" s="1" t="s">
        <v>2251</v>
      </c>
      <c r="V1857" s="1" t="s">
        <v>4261</v>
      </c>
      <c r="W1857" s="1" t="s">
        <v>94</v>
      </c>
      <c r="X1857" t="str">
        <f t="shared" si="197"/>
        <v>Complete</v>
      </c>
      <c r="Y1857">
        <f>MAX(0,100-IF(G1857="Invalid",Config!$B$5,0)-IF(I1857="Invalid",Config!$B$6,0)-IF(X1857="Incomplete",Config!$B$7,0)-IF(AF1857="Yes",Config!$B$37,0))</f>
        <v>100</v>
      </c>
      <c r="Z1857" s="1">
        <f>IF(OR(TRIM(B1857)="",COUNTIF(Config!$B$15:$B$19,B1857)&gt;0),1,0)+IF(OR(TRIM(C1857)="",COUNTIF(Config!$B$15:$B$19,C1857)&gt;0),1,0)+IF(OR(TRIM(F1857)="",COUNTIF(Config!$B$15:$B$19,F1857)&gt;0),1,0)+IF(OR(TRIM(H1857)="",COUNTIF(Config!$B$15:$B$19,H1857)&gt;0),1,0)+IF(OR(TRIM(E1857)="",COUNTIF(Config!$B$15:$B$19,E1857)&gt;0),1,0)+IF(OR(TRIM(K1857)="",COUNTIF(Config!$B$15:$B$19,K1857)&gt;0),1,0)+IF(OR(TRIM(P1857)="",COUNTIF(Config!$B$15:$B$19,P1857)&gt;0),1,0)+IF(OR(TRIM(R1857)="",COUNTIF(Config!$B$15:$B$19,R1857)&gt;0),1,0)</f>
        <v>0</v>
      </c>
      <c r="AA1857" s="1" cm="1">
        <f t="array" ref="AA1857">SUMPRODUCT(LEN(H1857)-LEN(SUBSTITUTE(H1857,{"0";"1";"2";"3";"4";"5";"6";"7";"8";"9"},"")))</f>
        <v>10</v>
      </c>
      <c r="AC1857" t="str">
        <f t="shared" si="198"/>
        <v/>
      </c>
      <c r="AD1857">
        <f t="shared" si="199"/>
        <v>1</v>
      </c>
      <c r="AE1857">
        <f t="shared" si="200"/>
        <v>1</v>
      </c>
      <c r="AF1857" t="str">
        <f t="shared" si="201"/>
        <v>No</v>
      </c>
      <c r="AG1857">
        <f t="shared" ca="1" si="202"/>
        <v>145</v>
      </c>
      <c r="AH1857" t="str">
        <f ca="1">IF(OR(V1857="",AG1857=""),"Yes",IF(AG1857&gt;Config!$B$41,"Yes","No"))</f>
        <v>No</v>
      </c>
    </row>
    <row r="1858" spans="1:34" x14ac:dyDescent="0.25">
      <c r="A1858" s="1" t="s">
        <v>13981</v>
      </c>
      <c r="B1858" s="1" t="s">
        <v>1283</v>
      </c>
      <c r="C1858" s="1" t="s">
        <v>336</v>
      </c>
      <c r="D1858" s="1" t="s">
        <v>13982</v>
      </c>
      <c r="E1858" s="1" t="s">
        <v>34835</v>
      </c>
      <c r="F1858" s="1" t="s">
        <v>13983</v>
      </c>
      <c r="G1858" t="str">
        <f t="shared" si="196"/>
        <v>Valid</v>
      </c>
      <c r="H1858" s="1" t="s">
        <v>13984</v>
      </c>
      <c r="I1858" t="str" cm="1">
        <f t="array" ref="I1858">IF(OR(TRIM(H1858)="",ISNUMBER(SEARCH("#",H1858)),AA1858&lt;Config!$B$8,SUMPRODUCT(--ISNUMBER(SEARCH({"a";"b";"c";"d";"e";"f";"g";"h";"i";"j";"k";"l";"m";"n";"o";"p";"q";"r";"s";"t";"u";"v";"w";"x";"y";"z"},H1858)))&gt;0),"Invalid","Valid")</f>
        <v>Valid</v>
      </c>
      <c r="J1858" s="1" t="s">
        <v>13985</v>
      </c>
      <c r="K1858" s="1" t="s">
        <v>287</v>
      </c>
      <c r="L1858" s="1" t="s">
        <v>102</v>
      </c>
      <c r="M1858" s="1" t="s">
        <v>235</v>
      </c>
      <c r="N1858" s="1" t="s">
        <v>148</v>
      </c>
      <c r="O1858" s="1" t="s">
        <v>69</v>
      </c>
      <c r="P1858" t="s">
        <v>236</v>
      </c>
      <c r="Q1858" s="1" t="s">
        <v>254</v>
      </c>
      <c r="R1858" s="1" t="s">
        <v>238</v>
      </c>
      <c r="S1858" s="1" t="s">
        <v>13986</v>
      </c>
      <c r="T1858" s="1" t="s">
        <v>13987</v>
      </c>
      <c r="U1858" s="1" t="s">
        <v>648</v>
      </c>
      <c r="V1858" s="1" t="s">
        <v>1066</v>
      </c>
      <c r="W1858" s="1" t="s">
        <v>293</v>
      </c>
      <c r="X1858" t="str">
        <f t="shared" si="197"/>
        <v>Complete</v>
      </c>
      <c r="Y1858">
        <f>MAX(0,100-IF(G1858="Invalid",Config!$B$5,0)-IF(I1858="Invalid",Config!$B$6,0)-IF(X1858="Incomplete",Config!$B$7,0)-IF(AF1858="Yes",Config!$B$37,0))</f>
        <v>100</v>
      </c>
      <c r="Z1858" s="1">
        <f>IF(OR(TRIM(B1858)="",COUNTIF(Config!$B$15:$B$19,B1858)&gt;0),1,0)+IF(OR(TRIM(C1858)="",COUNTIF(Config!$B$15:$B$19,C1858)&gt;0),1,0)+IF(OR(TRIM(F1858)="",COUNTIF(Config!$B$15:$B$19,F1858)&gt;0),1,0)+IF(OR(TRIM(H1858)="",COUNTIF(Config!$B$15:$B$19,H1858)&gt;0),1,0)+IF(OR(TRIM(E1858)="",COUNTIF(Config!$B$15:$B$19,E1858)&gt;0),1,0)+IF(OR(TRIM(K1858)="",COUNTIF(Config!$B$15:$B$19,K1858)&gt;0),1,0)+IF(OR(TRIM(P1858)="",COUNTIF(Config!$B$15:$B$19,P1858)&gt;0),1,0)+IF(OR(TRIM(R1858)="",COUNTIF(Config!$B$15:$B$19,R1858)&gt;0),1,0)</f>
        <v>0</v>
      </c>
      <c r="AA1858" s="1" cm="1">
        <f t="array" ref="AA1858">SUMPRODUCT(LEN(H1858)-LEN(SUBSTITUTE(H1858,{"0";"1";"2";"3";"4";"5";"6";"7";"8";"9"},"")))</f>
        <v>12</v>
      </c>
      <c r="AC1858" t="str">
        <f t="shared" si="198"/>
        <v/>
      </c>
      <c r="AD1858">
        <f t="shared" si="199"/>
        <v>1</v>
      </c>
      <c r="AE1858">
        <f t="shared" si="200"/>
        <v>1</v>
      </c>
      <c r="AF1858" t="str">
        <f t="shared" si="201"/>
        <v>No</v>
      </c>
      <c r="AG1858">
        <f t="shared" ca="1" si="202"/>
        <v>143</v>
      </c>
      <c r="AH1858" t="str">
        <f ca="1">IF(OR(V1858="",AG1858=""),"Yes",IF(AG1858&gt;Config!$B$41,"Yes","No"))</f>
        <v>No</v>
      </c>
    </row>
    <row r="1859" spans="1:34" x14ac:dyDescent="0.25">
      <c r="A1859" s="1" t="s">
        <v>13988</v>
      </c>
      <c r="B1859" s="1" t="s">
        <v>1495</v>
      </c>
      <c r="C1859" s="1" t="s">
        <v>748</v>
      </c>
      <c r="D1859" s="1" t="s">
        <v>4385</v>
      </c>
      <c r="E1859" s="1" t="s">
        <v>33829</v>
      </c>
      <c r="F1859" s="1" t="s">
        <v>13989</v>
      </c>
      <c r="G1859" t="str">
        <f t="shared" ref="G1859:G1922" si="203">IFERROR(IF(OR(TRIM(F1859)="",LEN(F1859)-LEN(SUBSTITUTE(F1859,"@",""))&lt;&gt;1,FIND("@",F1859)=1,RIGHT(F1859,1)=".",ISNUMBER(SEARCH(" ",F1859)),ISERROR(FIND(".",F1859,FIND("@",F1859)+2))),"Invalid","Valid"),"Invalid")</f>
        <v>Valid</v>
      </c>
      <c r="H1859" s="1" t="s">
        <v>13990</v>
      </c>
      <c r="I1859" t="str" cm="1">
        <f t="array" ref="I1859">IF(OR(TRIM(H1859)="",ISNUMBER(SEARCH("#",H1859)),AA1859&lt;Config!$B$8,SUMPRODUCT(--ISNUMBER(SEARCH({"a";"b";"c";"d";"e";"f";"g";"h";"i";"j";"k";"l";"m";"n";"o";"p";"q";"r";"s";"t";"u";"v";"w";"x";"y";"z"},H1859)))&gt;0),"Invalid","Valid")</f>
        <v>Valid</v>
      </c>
      <c r="J1859" s="1" t="s">
        <v>13991</v>
      </c>
      <c r="K1859" s="1" t="s">
        <v>425</v>
      </c>
      <c r="L1859" s="1" t="s">
        <v>450</v>
      </c>
      <c r="M1859" s="1" t="s">
        <v>462</v>
      </c>
      <c r="N1859" s="1" t="s">
        <v>224</v>
      </c>
      <c r="O1859" s="1" t="s">
        <v>32</v>
      </c>
      <c r="P1859" t="s">
        <v>53</v>
      </c>
      <c r="Q1859" s="1" t="s">
        <v>54</v>
      </c>
      <c r="R1859" s="1" t="s">
        <v>70</v>
      </c>
      <c r="S1859" s="1" t="s">
        <v>13992</v>
      </c>
      <c r="T1859" s="1" t="s">
        <v>13993</v>
      </c>
      <c r="U1859" s="1" t="s">
        <v>13994</v>
      </c>
      <c r="V1859" s="1" t="s">
        <v>13995</v>
      </c>
      <c r="W1859" s="1" t="s">
        <v>40</v>
      </c>
      <c r="X1859" t="str">
        <f t="shared" ref="X1859:X1922" si="204">IF(Z1859=0,"Complete","Incomplete")</f>
        <v>Incomplete</v>
      </c>
      <c r="Y1859">
        <f>MAX(0,100-IF(G1859="Invalid",Config!$B$5,0)-IF(I1859="Invalid",Config!$B$6,0)-IF(X1859="Incomplete",Config!$B$7,0)-IF(AF1859="Yes",Config!$B$37,0))</f>
        <v>60</v>
      </c>
      <c r="Z1859" s="1">
        <f>IF(OR(TRIM(B1859)="",COUNTIF(Config!$B$15:$B$19,B1859)&gt;0),1,0)+IF(OR(TRIM(C1859)="",COUNTIF(Config!$B$15:$B$19,C1859)&gt;0),1,0)+IF(OR(TRIM(F1859)="",COUNTIF(Config!$B$15:$B$19,F1859)&gt;0),1,0)+IF(OR(TRIM(H1859)="",COUNTIF(Config!$B$15:$B$19,H1859)&gt;0),1,0)+IF(OR(TRIM(E1859)="",COUNTIF(Config!$B$15:$B$19,E1859)&gt;0),1,0)+IF(OR(TRIM(K1859)="",COUNTIF(Config!$B$15:$B$19,K1859)&gt;0),1,0)+IF(OR(TRIM(P1859)="",COUNTIF(Config!$B$15:$B$19,P1859)&gt;0),1,0)+IF(OR(TRIM(R1859)="",COUNTIF(Config!$B$15:$B$19,R1859)&gt;0),1,0)</f>
        <v>1</v>
      </c>
      <c r="AA1859" s="1" cm="1">
        <f t="array" ref="AA1859">SUMPRODUCT(LEN(H1859)-LEN(SUBSTITUTE(H1859,{"0";"1";"2";"3";"4";"5";"6";"7";"8";"9"},"")))</f>
        <v>12</v>
      </c>
      <c r="AC1859" t="str">
        <f t="shared" ref="AC1859:AC1922" si="205">_xlfn.TEXTJOIN("; ",TRUE,IF(G1859="Invalid","Invalid Email",""),IF(I1859="Invalid","Invalid Phone",""),IF(X1859="Incomplete","Incomplete Profile",""),IF(AF1859="Yes","Potential Duplicate",""))</f>
        <v>Incomplete Profile</v>
      </c>
      <c r="AD1859">
        <f t="shared" ref="AD1859:AD1922" si="206">IF(OR(TRIM(F1859)="",G1859="Invalid"),0,COUNTIF($F$2:$F$5131,F1859))</f>
        <v>1</v>
      </c>
      <c r="AE1859">
        <f t="shared" ref="AE1859:AE1922" si="207">IF(OR(TRIM(H1859)="",I1859="Invalid"),0,COUNTIF($H$2:$H$5131,H1859))</f>
        <v>1</v>
      </c>
      <c r="AF1859" t="str">
        <f t="shared" ref="AF1859:AF1922" si="208">IF(OR(AD1859&gt;1,AE1859&gt;1),"Yes","No")</f>
        <v>No</v>
      </c>
      <c r="AG1859">
        <f t="shared" ref="AG1859:AG1922" ca="1" si="209">IFERROR(TODAY()-DATEVALUE(V1859),IFERROR(TODAY()-DATE(VALUE(RIGHT(V1859,4)),VALUE(MID(V1859,FIND("/",V1859)+1,FIND("/",V1859,FIND("/",V1859)+1)-FIND("/",V1859)-1)),VALUE(LEFT(V1859,FIND("/",V1859)-1))),""))</f>
        <v>341</v>
      </c>
      <c r="AH1859" t="str">
        <f ca="1">IF(OR(V1859="",AG1859=""),"Yes",IF(AG1859&gt;Config!$B$41,"Yes","No"))</f>
        <v>No</v>
      </c>
    </row>
    <row r="1860" spans="1:34" x14ac:dyDescent="0.25">
      <c r="A1860" s="1" t="s">
        <v>13996</v>
      </c>
      <c r="B1860" s="1" t="s">
        <v>2085</v>
      </c>
      <c r="C1860" s="1" t="s">
        <v>775</v>
      </c>
      <c r="D1860" s="1" t="s">
        <v>13997</v>
      </c>
      <c r="E1860" s="1" t="s">
        <v>34836</v>
      </c>
      <c r="F1860" s="1" t="s">
        <v>13998</v>
      </c>
      <c r="G1860" t="str">
        <f t="shared" si="203"/>
        <v>Invalid</v>
      </c>
      <c r="H1860" s="1" t="s">
        <v>13999</v>
      </c>
      <c r="I1860" t="str" cm="1">
        <f t="array" ref="I1860">IF(OR(TRIM(H1860)="",ISNUMBER(SEARCH("#",H1860)),AA1860&lt;Config!$B$8,SUMPRODUCT(--ISNUMBER(SEARCH({"a";"b";"c";"d";"e";"f";"g";"h";"i";"j";"k";"l";"m";"n";"o";"p";"q";"r";"s";"t";"u";"v";"w";"x";"y";"z"},H1860)))&gt;0),"Invalid","Valid")</f>
        <v>Valid</v>
      </c>
      <c r="J1860" s="1" t="s">
        <v>14000</v>
      </c>
      <c r="K1860" s="1" t="s">
        <v>287</v>
      </c>
      <c r="L1860" s="1" t="s">
        <v>29</v>
      </c>
      <c r="M1860" s="1" t="s">
        <v>135</v>
      </c>
      <c r="N1860" s="1" t="s">
        <v>86</v>
      </c>
      <c r="O1860" s="1" t="s">
        <v>149</v>
      </c>
      <c r="P1860" t="s">
        <v>236</v>
      </c>
      <c r="Q1860" s="1" t="s">
        <v>254</v>
      </c>
      <c r="R1860" s="1" t="s">
        <v>238</v>
      </c>
      <c r="S1860" s="1" t="s">
        <v>14001</v>
      </c>
      <c r="T1860" s="1" t="s">
        <v>14002</v>
      </c>
      <c r="U1860" s="1" t="s">
        <v>826</v>
      </c>
      <c r="V1860" s="1" t="s">
        <v>1050</v>
      </c>
      <c r="W1860" s="1" t="s">
        <v>384</v>
      </c>
      <c r="X1860" t="str">
        <f t="shared" si="204"/>
        <v>Complete</v>
      </c>
      <c r="Y1860">
        <f>MAX(0,100-IF(G1860="Invalid",Config!$B$5,0)-IF(I1860="Invalid",Config!$B$6,0)-IF(X1860="Incomplete",Config!$B$7,0)-IF(AF1860="Yes",Config!$B$37,0))</f>
        <v>70</v>
      </c>
      <c r="Z1860" s="1">
        <f>IF(OR(TRIM(B1860)="",COUNTIF(Config!$B$15:$B$19,B1860)&gt;0),1,0)+IF(OR(TRIM(C1860)="",COUNTIF(Config!$B$15:$B$19,C1860)&gt;0),1,0)+IF(OR(TRIM(F1860)="",COUNTIF(Config!$B$15:$B$19,F1860)&gt;0),1,0)+IF(OR(TRIM(H1860)="",COUNTIF(Config!$B$15:$B$19,H1860)&gt;0),1,0)+IF(OR(TRIM(E1860)="",COUNTIF(Config!$B$15:$B$19,E1860)&gt;0),1,0)+IF(OR(TRIM(K1860)="",COUNTIF(Config!$B$15:$B$19,K1860)&gt;0),1,0)+IF(OR(TRIM(P1860)="",COUNTIF(Config!$B$15:$B$19,P1860)&gt;0),1,0)+IF(OR(TRIM(R1860)="",COUNTIF(Config!$B$15:$B$19,R1860)&gt;0),1,0)</f>
        <v>0</v>
      </c>
      <c r="AA1860" s="1" cm="1">
        <f t="array" ref="AA1860">SUMPRODUCT(LEN(H1860)-LEN(SUBSTITUTE(H1860,{"0";"1";"2";"3";"4";"5";"6";"7";"8";"9"},"")))</f>
        <v>12</v>
      </c>
      <c r="AC1860" t="str">
        <f t="shared" si="205"/>
        <v>Invalid Email</v>
      </c>
      <c r="AD1860">
        <f t="shared" si="206"/>
        <v>0</v>
      </c>
      <c r="AE1860">
        <f t="shared" si="207"/>
        <v>1</v>
      </c>
      <c r="AF1860" t="str">
        <f t="shared" si="208"/>
        <v>No</v>
      </c>
      <c r="AG1860">
        <f t="shared" ca="1" si="209"/>
        <v>37</v>
      </c>
      <c r="AH1860" t="str">
        <f ca="1">IF(OR(V1860="",AG1860=""),"Yes",IF(AG1860&gt;Config!$B$41,"Yes","No"))</f>
        <v>No</v>
      </c>
    </row>
    <row r="1861" spans="1:34" x14ac:dyDescent="0.25">
      <c r="A1861" s="1" t="s">
        <v>14003</v>
      </c>
      <c r="B1861" s="1" t="s">
        <v>2392</v>
      </c>
      <c r="C1861" s="1" t="s">
        <v>97</v>
      </c>
      <c r="D1861" s="1" t="s">
        <v>34837</v>
      </c>
      <c r="E1861" s="1" t="s">
        <v>34838</v>
      </c>
      <c r="F1861" s="1" t="s">
        <v>14004</v>
      </c>
      <c r="G1861" t="str">
        <f t="shared" si="203"/>
        <v>Valid</v>
      </c>
      <c r="H1861" s="1" t="s">
        <v>14005</v>
      </c>
      <c r="I1861" t="str" cm="1">
        <f t="array" ref="I1861">IF(OR(TRIM(H1861)="",ISNUMBER(SEARCH("#",H1861)),AA1861&lt;Config!$B$8,SUMPRODUCT(--ISNUMBER(SEARCH({"a";"b";"c";"d";"e";"f";"g";"h";"i";"j";"k";"l";"m";"n";"o";"p";"q";"r";"s";"t";"u";"v";"w";"x";"y";"z"},H1861)))&gt;0),"Invalid","Valid")</f>
        <v>Valid</v>
      </c>
      <c r="J1861" s="1" t="s">
        <v>14006</v>
      </c>
      <c r="K1861" s="1" t="s">
        <v>481</v>
      </c>
      <c r="L1861" s="1" t="s">
        <v>84</v>
      </c>
      <c r="M1861" s="1" t="s">
        <v>343</v>
      </c>
      <c r="N1861" s="1" t="s">
        <v>33819</v>
      </c>
      <c r="O1861" s="1" t="s">
        <v>69</v>
      </c>
      <c r="P1861" t="s">
        <v>328</v>
      </c>
      <c r="Q1861" s="1" t="s">
        <v>1046</v>
      </c>
      <c r="R1861" s="1" t="s">
        <v>614</v>
      </c>
      <c r="S1861" s="1" t="s">
        <v>14007</v>
      </c>
      <c r="T1861" s="1" t="s">
        <v>14008</v>
      </c>
      <c r="U1861" s="1" t="s">
        <v>8571</v>
      </c>
      <c r="V1861" s="1" t="s">
        <v>815</v>
      </c>
      <c r="W1861" s="1" t="s">
        <v>141</v>
      </c>
      <c r="X1861" t="str">
        <f t="shared" si="204"/>
        <v>Complete</v>
      </c>
      <c r="Y1861">
        <f>MAX(0,100-IF(G1861="Invalid",Config!$B$5,0)-IF(I1861="Invalid",Config!$B$6,0)-IF(X1861="Incomplete",Config!$B$7,0)-IF(AF1861="Yes",Config!$B$37,0))</f>
        <v>75</v>
      </c>
      <c r="Z1861" s="1">
        <f>IF(OR(TRIM(B1861)="",COUNTIF(Config!$B$15:$B$19,B1861)&gt;0),1,0)+IF(OR(TRIM(C1861)="",COUNTIF(Config!$B$15:$B$19,C1861)&gt;0),1,0)+IF(OR(TRIM(F1861)="",COUNTIF(Config!$B$15:$B$19,F1861)&gt;0),1,0)+IF(OR(TRIM(H1861)="",COUNTIF(Config!$B$15:$B$19,H1861)&gt;0),1,0)+IF(OR(TRIM(E1861)="",COUNTIF(Config!$B$15:$B$19,E1861)&gt;0),1,0)+IF(OR(TRIM(K1861)="",COUNTIF(Config!$B$15:$B$19,K1861)&gt;0),1,0)+IF(OR(TRIM(P1861)="",COUNTIF(Config!$B$15:$B$19,P1861)&gt;0),1,0)+IF(OR(TRIM(R1861)="",COUNTIF(Config!$B$15:$B$19,R1861)&gt;0),1,0)</f>
        <v>0</v>
      </c>
      <c r="AA1861" s="1" cm="1">
        <f t="array" ref="AA1861">SUMPRODUCT(LEN(H1861)-LEN(SUBSTITUTE(H1861,{"0";"1";"2";"3";"4";"5";"6";"7";"8";"9"},"")))</f>
        <v>11</v>
      </c>
      <c r="AC1861" t="str">
        <f t="shared" si="205"/>
        <v>Potential Duplicate</v>
      </c>
      <c r="AD1861">
        <f t="shared" si="206"/>
        <v>2</v>
      </c>
      <c r="AE1861">
        <f t="shared" si="207"/>
        <v>1</v>
      </c>
      <c r="AF1861" t="str">
        <f t="shared" si="208"/>
        <v>Yes</v>
      </c>
      <c r="AG1861">
        <f t="shared" ca="1" si="209"/>
        <v>447</v>
      </c>
      <c r="AH1861" t="str">
        <f ca="1">IF(OR(V1861="",AG1861=""),"Yes",IF(AG1861&gt;Config!$B$41,"Yes","No"))</f>
        <v>Yes</v>
      </c>
    </row>
    <row r="1862" spans="1:34" x14ac:dyDescent="0.25">
      <c r="A1862" s="1" t="s">
        <v>14009</v>
      </c>
      <c r="B1862" s="1" t="s">
        <v>218</v>
      </c>
      <c r="C1862" s="1" t="s">
        <v>97</v>
      </c>
      <c r="D1862" s="1" t="s">
        <v>14010</v>
      </c>
      <c r="E1862" s="1" t="s">
        <v>34458</v>
      </c>
      <c r="F1862" s="1" t="s">
        <v>14011</v>
      </c>
      <c r="G1862" t="str">
        <f t="shared" si="203"/>
        <v>Valid</v>
      </c>
      <c r="H1862" s="1" t="s">
        <v>14012</v>
      </c>
      <c r="I1862" t="str" cm="1">
        <f t="array" ref="I1862">IF(OR(TRIM(H1862)="",ISNUMBER(SEARCH("#",H1862)),AA1862&lt;Config!$B$8,SUMPRODUCT(--ISNUMBER(SEARCH({"a";"b";"c";"d";"e";"f";"g";"h";"i";"j";"k";"l";"m";"n";"o";"p";"q";"r";"s";"t";"u";"v";"w";"x";"y";"z"},H1862)))&gt;0),"Invalid","Valid")</f>
        <v>Valid</v>
      </c>
      <c r="J1862" s="1" t="s">
        <v>14013</v>
      </c>
      <c r="K1862" s="1" t="s">
        <v>369</v>
      </c>
      <c r="L1862" s="1" t="s">
        <v>164</v>
      </c>
      <c r="M1862" s="1" t="s">
        <v>165</v>
      </c>
      <c r="N1862" s="1" t="s">
        <v>51</v>
      </c>
      <c r="O1862" s="1" t="s">
        <v>266</v>
      </c>
      <c r="P1862" t="s">
        <v>590</v>
      </c>
      <c r="Q1862" s="1" t="s">
        <v>1481</v>
      </c>
      <c r="R1862" s="1" t="s">
        <v>1774</v>
      </c>
      <c r="S1862" s="1" t="s">
        <v>14014</v>
      </c>
      <c r="T1862" s="1" t="s">
        <v>14015</v>
      </c>
      <c r="U1862" s="1" t="s">
        <v>9371</v>
      </c>
      <c r="V1862" s="1" t="s">
        <v>983</v>
      </c>
      <c r="W1862" s="1" t="s">
        <v>293</v>
      </c>
      <c r="X1862" t="str">
        <f t="shared" si="204"/>
        <v>Complete</v>
      </c>
      <c r="Y1862">
        <f>MAX(0,100-IF(G1862="Invalid",Config!$B$5,0)-IF(I1862="Invalid",Config!$B$6,0)-IF(X1862="Incomplete",Config!$B$7,0)-IF(AF1862="Yes",Config!$B$37,0))</f>
        <v>75</v>
      </c>
      <c r="Z1862" s="1">
        <f>IF(OR(TRIM(B1862)="",COUNTIF(Config!$B$15:$B$19,B1862)&gt;0),1,0)+IF(OR(TRIM(C1862)="",COUNTIF(Config!$B$15:$B$19,C1862)&gt;0),1,0)+IF(OR(TRIM(F1862)="",COUNTIF(Config!$B$15:$B$19,F1862)&gt;0),1,0)+IF(OR(TRIM(H1862)="",COUNTIF(Config!$B$15:$B$19,H1862)&gt;0),1,0)+IF(OR(TRIM(E1862)="",COUNTIF(Config!$B$15:$B$19,E1862)&gt;0),1,0)+IF(OR(TRIM(K1862)="",COUNTIF(Config!$B$15:$B$19,K1862)&gt;0),1,0)+IF(OR(TRIM(P1862)="",COUNTIF(Config!$B$15:$B$19,P1862)&gt;0),1,0)+IF(OR(TRIM(R1862)="",COUNTIF(Config!$B$15:$B$19,R1862)&gt;0),1,0)</f>
        <v>0</v>
      </c>
      <c r="AA1862" s="1" cm="1">
        <f t="array" ref="AA1862">SUMPRODUCT(LEN(H1862)-LEN(SUBSTITUTE(H1862,{"0";"1";"2";"3";"4";"5";"6";"7";"8";"9"},"")))</f>
        <v>12</v>
      </c>
      <c r="AC1862" t="str">
        <f t="shared" si="205"/>
        <v>Potential Duplicate</v>
      </c>
      <c r="AD1862">
        <f t="shared" si="206"/>
        <v>2</v>
      </c>
      <c r="AE1862">
        <f t="shared" si="207"/>
        <v>1</v>
      </c>
      <c r="AF1862" t="str">
        <f t="shared" si="208"/>
        <v>Yes</v>
      </c>
      <c r="AG1862">
        <f t="shared" ca="1" si="209"/>
        <v>311</v>
      </c>
      <c r="AH1862" t="str">
        <f ca="1">IF(OR(V1862="",AG1862=""),"Yes",IF(AG1862&gt;Config!$B$41,"Yes","No"))</f>
        <v>No</v>
      </c>
    </row>
    <row r="1863" spans="1:34" x14ac:dyDescent="0.25">
      <c r="A1863" s="1" t="s">
        <v>14016</v>
      </c>
      <c r="B1863" s="1" t="s">
        <v>1982</v>
      </c>
      <c r="C1863" s="1" t="s">
        <v>620</v>
      </c>
      <c r="D1863" s="1" t="s">
        <v>14017</v>
      </c>
      <c r="E1863" s="1" t="s">
        <v>578</v>
      </c>
      <c r="F1863" s="1" t="s">
        <v>14018</v>
      </c>
      <c r="G1863" t="str">
        <f t="shared" si="203"/>
        <v>Valid</v>
      </c>
      <c r="H1863" s="1" t="s">
        <v>14019</v>
      </c>
      <c r="I1863" t="str" cm="1">
        <f t="array" ref="I1863">IF(OR(TRIM(H1863)="",ISNUMBER(SEARCH("#",H1863)),AA1863&lt;Config!$B$8,SUMPRODUCT(--ISNUMBER(SEARCH({"a";"b";"c";"d";"e";"f";"g";"h";"i";"j";"k";"l";"m";"n";"o";"p";"q";"r";"s";"t";"u";"v";"w";"x";"y";"z"},H1863)))&gt;0),"Invalid","Valid")</f>
        <v>Valid</v>
      </c>
      <c r="J1863" s="1" t="s">
        <v>14020</v>
      </c>
      <c r="K1863" s="1" t="s">
        <v>178</v>
      </c>
      <c r="L1863" s="1" t="s">
        <v>67</v>
      </c>
      <c r="M1863" s="1" t="s">
        <v>391</v>
      </c>
      <c r="N1863" s="1" t="s">
        <v>437</v>
      </c>
      <c r="O1863" s="1" t="s">
        <v>69</v>
      </c>
      <c r="P1863" t="s">
        <v>87</v>
      </c>
      <c r="Q1863" s="1" t="s">
        <v>166</v>
      </c>
      <c r="R1863" s="1" t="s">
        <v>559</v>
      </c>
      <c r="S1863" s="1" t="s">
        <v>14021</v>
      </c>
      <c r="T1863" s="1" t="s">
        <v>14022</v>
      </c>
      <c r="U1863" s="1" t="s">
        <v>2300</v>
      </c>
      <c r="V1863" s="1" t="s">
        <v>1050</v>
      </c>
      <c r="W1863" s="1" t="s">
        <v>293</v>
      </c>
      <c r="X1863" t="str">
        <f t="shared" si="204"/>
        <v>Complete</v>
      </c>
      <c r="Y1863">
        <f>MAX(0,100-IF(G1863="Invalid",Config!$B$5,0)-IF(I1863="Invalid",Config!$B$6,0)-IF(X1863="Incomplete",Config!$B$7,0)-IF(AF1863="Yes",Config!$B$37,0))</f>
        <v>100</v>
      </c>
      <c r="Z1863" s="1">
        <f>IF(OR(TRIM(B1863)="",COUNTIF(Config!$B$15:$B$19,B1863)&gt;0),1,0)+IF(OR(TRIM(C1863)="",COUNTIF(Config!$B$15:$B$19,C1863)&gt;0),1,0)+IF(OR(TRIM(F1863)="",COUNTIF(Config!$B$15:$B$19,F1863)&gt;0),1,0)+IF(OR(TRIM(H1863)="",COUNTIF(Config!$B$15:$B$19,H1863)&gt;0),1,0)+IF(OR(TRIM(E1863)="",COUNTIF(Config!$B$15:$B$19,E1863)&gt;0),1,0)+IF(OR(TRIM(K1863)="",COUNTIF(Config!$B$15:$B$19,K1863)&gt;0),1,0)+IF(OR(TRIM(P1863)="",COUNTIF(Config!$B$15:$B$19,P1863)&gt;0),1,0)+IF(OR(TRIM(R1863)="",COUNTIF(Config!$B$15:$B$19,R1863)&gt;0),1,0)</f>
        <v>0</v>
      </c>
      <c r="AA1863" s="1" cm="1">
        <f t="array" ref="AA1863">SUMPRODUCT(LEN(H1863)-LEN(SUBSTITUTE(H1863,{"0";"1";"2";"3";"4";"5";"6";"7";"8";"9"},"")))</f>
        <v>11</v>
      </c>
      <c r="AC1863" t="str">
        <f t="shared" si="205"/>
        <v/>
      </c>
      <c r="AD1863">
        <f t="shared" si="206"/>
        <v>1</v>
      </c>
      <c r="AE1863">
        <f t="shared" si="207"/>
        <v>1</v>
      </c>
      <c r="AF1863" t="str">
        <f t="shared" si="208"/>
        <v>No</v>
      </c>
      <c r="AG1863">
        <f t="shared" ca="1" si="209"/>
        <v>37</v>
      </c>
      <c r="AH1863" t="str">
        <f ca="1">IF(OR(V1863="",AG1863=""),"Yes",IF(AG1863&gt;Config!$B$41,"Yes","No"))</f>
        <v>No</v>
      </c>
    </row>
    <row r="1864" spans="1:34" x14ac:dyDescent="0.25">
      <c r="A1864" s="1" t="s">
        <v>14023</v>
      </c>
      <c r="B1864" s="1" t="s">
        <v>554</v>
      </c>
      <c r="C1864" s="1" t="s">
        <v>1166</v>
      </c>
      <c r="D1864" s="1" t="s">
        <v>14024</v>
      </c>
      <c r="E1864" s="1" t="s">
        <v>477</v>
      </c>
      <c r="F1864" s="1" t="s">
        <v>14025</v>
      </c>
      <c r="G1864" t="str">
        <f t="shared" si="203"/>
        <v>Invalid</v>
      </c>
      <c r="H1864" s="1" t="s">
        <v>14026</v>
      </c>
      <c r="I1864" t="str" cm="1">
        <f t="array" ref="I1864">IF(OR(TRIM(H1864)="",ISNUMBER(SEARCH("#",H1864)),AA1864&lt;Config!$B$8,SUMPRODUCT(--ISNUMBER(SEARCH({"a";"b";"c";"d";"e";"f";"g";"h";"i";"j";"k";"l";"m";"n";"o";"p";"q";"r";"s";"t";"u";"v";"w";"x";"y";"z"},H1864)))&gt;0),"Invalid","Valid")</f>
        <v>Valid</v>
      </c>
      <c r="J1864" s="1" t="s">
        <v>14027</v>
      </c>
      <c r="K1864" s="1" t="s">
        <v>481</v>
      </c>
      <c r="L1864" s="1" t="s">
        <v>67</v>
      </c>
      <c r="M1864" s="1" t="s">
        <v>118</v>
      </c>
      <c r="N1864" s="1" t="s">
        <v>437</v>
      </c>
      <c r="O1864" s="1" t="s">
        <v>266</v>
      </c>
      <c r="P1864" t="s">
        <v>53</v>
      </c>
      <c r="Q1864" s="1" t="s">
        <v>54</v>
      </c>
      <c r="R1864" s="1" t="s">
        <v>55</v>
      </c>
      <c r="S1864" s="1" t="s">
        <v>5699</v>
      </c>
      <c r="T1864" s="1" t="s">
        <v>14028</v>
      </c>
      <c r="U1864" s="1" t="s">
        <v>8257</v>
      </c>
      <c r="V1864" s="1" t="s">
        <v>1145</v>
      </c>
      <c r="W1864" s="1" t="s">
        <v>384</v>
      </c>
      <c r="X1864" t="str">
        <f t="shared" si="204"/>
        <v>Complete</v>
      </c>
      <c r="Y1864">
        <f>MAX(0,100-IF(G1864="Invalid",Config!$B$5,0)-IF(I1864="Invalid",Config!$B$6,0)-IF(X1864="Incomplete",Config!$B$7,0)-IF(AF1864="Yes",Config!$B$37,0))</f>
        <v>45</v>
      </c>
      <c r="Z1864" s="1">
        <f>IF(OR(TRIM(B1864)="",COUNTIF(Config!$B$15:$B$19,B1864)&gt;0),1,0)+IF(OR(TRIM(C1864)="",COUNTIF(Config!$B$15:$B$19,C1864)&gt;0),1,0)+IF(OR(TRIM(F1864)="",COUNTIF(Config!$B$15:$B$19,F1864)&gt;0),1,0)+IF(OR(TRIM(H1864)="",COUNTIF(Config!$B$15:$B$19,H1864)&gt;0),1,0)+IF(OR(TRIM(E1864)="",COUNTIF(Config!$B$15:$B$19,E1864)&gt;0),1,0)+IF(OR(TRIM(K1864)="",COUNTIF(Config!$B$15:$B$19,K1864)&gt;0),1,0)+IF(OR(TRIM(P1864)="",COUNTIF(Config!$B$15:$B$19,P1864)&gt;0),1,0)+IF(OR(TRIM(R1864)="",COUNTIF(Config!$B$15:$B$19,R1864)&gt;0),1,0)</f>
        <v>0</v>
      </c>
      <c r="AA1864" s="1" cm="1">
        <f t="array" ref="AA1864">SUMPRODUCT(LEN(H1864)-LEN(SUBSTITUTE(H1864,{"0";"1";"2";"3";"4";"5";"6";"7";"8";"9"},"")))</f>
        <v>12</v>
      </c>
      <c r="AC1864" t="str">
        <f t="shared" si="205"/>
        <v>Invalid Email; Potential Duplicate</v>
      </c>
      <c r="AD1864">
        <f t="shared" si="206"/>
        <v>0</v>
      </c>
      <c r="AE1864">
        <f t="shared" si="207"/>
        <v>2</v>
      </c>
      <c r="AF1864" t="str">
        <f t="shared" si="208"/>
        <v>Yes</v>
      </c>
      <c r="AG1864">
        <f t="shared" ca="1" si="209"/>
        <v>37</v>
      </c>
      <c r="AH1864" t="str">
        <f ca="1">IF(OR(V1864="",AG1864=""),"Yes",IF(AG1864&gt;Config!$B$41,"Yes","No"))</f>
        <v>No</v>
      </c>
    </row>
    <row r="1865" spans="1:34" x14ac:dyDescent="0.25">
      <c r="A1865" s="1" t="s">
        <v>14029</v>
      </c>
      <c r="B1865" s="1" t="s">
        <v>1175</v>
      </c>
      <c r="C1865" s="1" t="s">
        <v>679</v>
      </c>
      <c r="D1865" s="1" t="s">
        <v>14030</v>
      </c>
      <c r="E1865" s="1" t="s">
        <v>739</v>
      </c>
      <c r="F1865" s="1" t="s">
        <v>14031</v>
      </c>
      <c r="G1865" t="str">
        <f t="shared" si="203"/>
        <v>Valid</v>
      </c>
      <c r="H1865" s="1" t="s">
        <v>14032</v>
      </c>
      <c r="I1865" t="str" cm="1">
        <f t="array" ref="I1865">IF(OR(TRIM(H1865)="",ISNUMBER(SEARCH("#",H1865)),AA1865&lt;Config!$B$8,SUMPRODUCT(--ISNUMBER(SEARCH({"a";"b";"c";"d";"e";"f";"g";"h";"i";"j";"k";"l";"m";"n";"o";"p";"q";"r";"s";"t";"u";"v";"w";"x";"y";"z"},H1865)))&gt;0),"Invalid","Valid")</f>
        <v>Valid</v>
      </c>
      <c r="J1865" s="1" t="s">
        <v>14033</v>
      </c>
      <c r="K1865" s="1" t="s">
        <v>163</v>
      </c>
      <c r="L1865" s="1" t="s">
        <v>29</v>
      </c>
      <c r="M1865" s="1" t="s">
        <v>50</v>
      </c>
      <c r="N1865" s="1" t="s">
        <v>31</v>
      </c>
      <c r="O1865" s="1" t="s">
        <v>196</v>
      </c>
      <c r="P1865" t="s">
        <v>328</v>
      </c>
      <c r="Q1865" s="1" t="s">
        <v>329</v>
      </c>
      <c r="R1865" s="1" t="s">
        <v>4149</v>
      </c>
      <c r="S1865" s="1" t="s">
        <v>14034</v>
      </c>
      <c r="T1865" s="1" t="s">
        <v>14035</v>
      </c>
      <c r="U1865" s="1" t="s">
        <v>14036</v>
      </c>
      <c r="V1865" s="1" t="s">
        <v>1484</v>
      </c>
      <c r="W1865" s="1" t="s">
        <v>125</v>
      </c>
      <c r="X1865" t="str">
        <f t="shared" si="204"/>
        <v>Complete</v>
      </c>
      <c r="Y1865">
        <f>MAX(0,100-IF(G1865="Invalid",Config!$B$5,0)-IF(I1865="Invalid",Config!$B$6,0)-IF(X1865="Incomplete",Config!$B$7,0)-IF(AF1865="Yes",Config!$B$37,0))</f>
        <v>100</v>
      </c>
      <c r="Z1865" s="1">
        <f>IF(OR(TRIM(B1865)="",COUNTIF(Config!$B$15:$B$19,B1865)&gt;0),1,0)+IF(OR(TRIM(C1865)="",COUNTIF(Config!$B$15:$B$19,C1865)&gt;0),1,0)+IF(OR(TRIM(F1865)="",COUNTIF(Config!$B$15:$B$19,F1865)&gt;0),1,0)+IF(OR(TRIM(H1865)="",COUNTIF(Config!$B$15:$B$19,H1865)&gt;0),1,0)+IF(OR(TRIM(E1865)="",COUNTIF(Config!$B$15:$B$19,E1865)&gt;0),1,0)+IF(OR(TRIM(K1865)="",COUNTIF(Config!$B$15:$B$19,K1865)&gt;0),1,0)+IF(OR(TRIM(P1865)="",COUNTIF(Config!$B$15:$B$19,P1865)&gt;0),1,0)+IF(OR(TRIM(R1865)="",COUNTIF(Config!$B$15:$B$19,R1865)&gt;0),1,0)</f>
        <v>0</v>
      </c>
      <c r="AA1865" s="1" cm="1">
        <f t="array" ref="AA1865">SUMPRODUCT(LEN(H1865)-LEN(SUBSTITUTE(H1865,{"0";"1";"2";"3";"4";"5";"6";"7";"8";"9"},"")))</f>
        <v>11</v>
      </c>
      <c r="AC1865" t="str">
        <f t="shared" si="205"/>
        <v/>
      </c>
      <c r="AD1865">
        <f t="shared" si="206"/>
        <v>1</v>
      </c>
      <c r="AE1865">
        <f t="shared" si="207"/>
        <v>1</v>
      </c>
      <c r="AF1865" t="str">
        <f t="shared" si="208"/>
        <v>No</v>
      </c>
      <c r="AG1865">
        <f t="shared" ca="1" si="209"/>
        <v>305</v>
      </c>
      <c r="AH1865" t="str">
        <f ca="1">IF(OR(V1865="",AG1865=""),"Yes",IF(AG1865&gt;Config!$B$41,"Yes","No"))</f>
        <v>No</v>
      </c>
    </row>
    <row r="1866" spans="1:34" x14ac:dyDescent="0.25">
      <c r="A1866" s="1" t="s">
        <v>14037</v>
      </c>
      <c r="B1866" s="1" t="s">
        <v>1015</v>
      </c>
      <c r="C1866" s="1" t="s">
        <v>33815</v>
      </c>
      <c r="D1866" s="1" t="s">
        <v>1015</v>
      </c>
      <c r="E1866" s="1" t="s">
        <v>33858</v>
      </c>
      <c r="F1866" s="1" t="s">
        <v>14038</v>
      </c>
      <c r="G1866" t="str">
        <f t="shared" si="203"/>
        <v>Valid</v>
      </c>
      <c r="H1866" s="1" t="s">
        <v>14039</v>
      </c>
      <c r="I1866" t="str" cm="1">
        <f t="array" ref="I1866">IF(OR(TRIM(H1866)="",ISNUMBER(SEARCH("#",H1866)),AA1866&lt;Config!$B$8,SUMPRODUCT(--ISNUMBER(SEARCH({"a";"b";"c";"d";"e";"f";"g";"h";"i";"j";"k";"l";"m";"n";"o";"p";"q";"r";"s";"t";"u";"v";"w";"x";"y";"z"},H1866)))&gt;0),"Invalid","Valid")</f>
        <v>Valid</v>
      </c>
      <c r="J1866" s="1" t="s">
        <v>14040</v>
      </c>
      <c r="K1866" s="1" t="s">
        <v>516</v>
      </c>
      <c r="L1866" s="1" t="s">
        <v>67</v>
      </c>
      <c r="M1866" s="1" t="s">
        <v>85</v>
      </c>
      <c r="N1866" s="1" t="s">
        <v>33819</v>
      </c>
      <c r="O1866" s="1" t="s">
        <v>196</v>
      </c>
      <c r="P1866" t="s">
        <v>344</v>
      </c>
      <c r="Q1866" s="1" t="s">
        <v>971</v>
      </c>
      <c r="R1866" s="1" t="s">
        <v>346</v>
      </c>
      <c r="S1866" s="1" t="s">
        <v>8672</v>
      </c>
      <c r="T1866" s="1" t="s">
        <v>14041</v>
      </c>
      <c r="U1866" s="1" t="s">
        <v>14042</v>
      </c>
      <c r="V1866" s="1" t="s">
        <v>1039</v>
      </c>
      <c r="W1866" s="1" t="s">
        <v>186</v>
      </c>
      <c r="X1866" t="str">
        <f t="shared" si="204"/>
        <v>Incomplete</v>
      </c>
      <c r="Y1866">
        <f>MAX(0,100-IF(G1866="Invalid",Config!$B$5,0)-IF(I1866="Invalid",Config!$B$6,0)-IF(X1866="Incomplete",Config!$B$7,0)-IF(AF1866="Yes",Config!$B$37,0))</f>
        <v>60</v>
      </c>
      <c r="Z1866" s="1">
        <f>IF(OR(TRIM(B1866)="",COUNTIF(Config!$B$15:$B$19,B1866)&gt;0),1,0)+IF(OR(TRIM(C1866)="",COUNTIF(Config!$B$15:$B$19,C1866)&gt;0),1,0)+IF(OR(TRIM(F1866)="",COUNTIF(Config!$B$15:$B$19,F1866)&gt;0),1,0)+IF(OR(TRIM(H1866)="",COUNTIF(Config!$B$15:$B$19,H1866)&gt;0),1,0)+IF(OR(TRIM(E1866)="",COUNTIF(Config!$B$15:$B$19,E1866)&gt;0),1,0)+IF(OR(TRIM(K1866)="",COUNTIF(Config!$B$15:$B$19,K1866)&gt;0),1,0)+IF(OR(TRIM(P1866)="",COUNTIF(Config!$B$15:$B$19,P1866)&gt;0),1,0)+IF(OR(TRIM(R1866)="",COUNTIF(Config!$B$15:$B$19,R1866)&gt;0),1,0)</f>
        <v>1</v>
      </c>
      <c r="AA1866" s="1" cm="1">
        <f t="array" ref="AA1866">SUMPRODUCT(LEN(H1866)-LEN(SUBSTITUTE(H1866,{"0";"1";"2";"3";"4";"5";"6";"7";"8";"9"},"")))</f>
        <v>11</v>
      </c>
      <c r="AC1866" t="str">
        <f t="shared" si="205"/>
        <v>Incomplete Profile</v>
      </c>
      <c r="AD1866">
        <f t="shared" si="206"/>
        <v>1</v>
      </c>
      <c r="AE1866">
        <f t="shared" si="207"/>
        <v>1</v>
      </c>
      <c r="AF1866" t="str">
        <f t="shared" si="208"/>
        <v>No</v>
      </c>
      <c r="AG1866">
        <f t="shared" ca="1" si="209"/>
        <v>363</v>
      </c>
      <c r="AH1866" t="str">
        <f ca="1">IF(OR(V1866="",AG1866=""),"Yes",IF(AG1866&gt;Config!$B$41,"Yes","No"))</f>
        <v>No</v>
      </c>
    </row>
    <row r="1867" spans="1:34" x14ac:dyDescent="0.25">
      <c r="A1867" s="1" t="s">
        <v>14043</v>
      </c>
      <c r="B1867" s="1" t="s">
        <v>156</v>
      </c>
      <c r="C1867" s="1" t="s">
        <v>336</v>
      </c>
      <c r="D1867" s="1" t="s">
        <v>6983</v>
      </c>
      <c r="E1867" s="1" t="s">
        <v>34052</v>
      </c>
      <c r="F1867" s="1" t="s">
        <v>14044</v>
      </c>
      <c r="G1867" t="str">
        <f t="shared" si="203"/>
        <v>Valid</v>
      </c>
      <c r="H1867" s="1" t="s">
        <v>14045</v>
      </c>
      <c r="I1867" t="str" cm="1">
        <f t="array" ref="I1867">IF(OR(TRIM(H1867)="",ISNUMBER(SEARCH("#",H1867)),AA1867&lt;Config!$B$8,SUMPRODUCT(--ISNUMBER(SEARCH({"a";"b";"c";"d";"e";"f";"g";"h";"i";"j";"k";"l";"m";"n";"o";"p";"q";"r";"s";"t";"u";"v";"w";"x";"y";"z"},H1867)))&gt;0),"Invalid","Valid")</f>
        <v>Valid</v>
      </c>
      <c r="J1867" s="1" t="s">
        <v>14046</v>
      </c>
      <c r="K1867" s="1" t="s">
        <v>117</v>
      </c>
      <c r="L1867" s="1" t="s">
        <v>265</v>
      </c>
      <c r="M1867" s="1" t="s">
        <v>33827</v>
      </c>
      <c r="N1867" s="1" t="s">
        <v>358</v>
      </c>
      <c r="O1867" s="1" t="s">
        <v>196</v>
      </c>
      <c r="P1867" t="s">
        <v>328</v>
      </c>
      <c r="Q1867" s="1" t="s">
        <v>33838</v>
      </c>
      <c r="R1867" s="1" t="s">
        <v>392</v>
      </c>
      <c r="S1867" s="1" t="s">
        <v>14047</v>
      </c>
      <c r="T1867" s="1" t="s">
        <v>14048</v>
      </c>
      <c r="U1867" s="1" t="s">
        <v>2056</v>
      </c>
      <c r="V1867" s="1" t="s">
        <v>140</v>
      </c>
      <c r="W1867" s="1" t="s">
        <v>75</v>
      </c>
      <c r="X1867" t="str">
        <f t="shared" si="204"/>
        <v>Complete</v>
      </c>
      <c r="Y1867">
        <f>MAX(0,100-IF(G1867="Invalid",Config!$B$5,0)-IF(I1867="Invalid",Config!$B$6,0)-IF(X1867="Incomplete",Config!$B$7,0)-IF(AF1867="Yes",Config!$B$37,0))</f>
        <v>75</v>
      </c>
      <c r="Z1867" s="1">
        <f>IF(OR(TRIM(B1867)="",COUNTIF(Config!$B$15:$B$19,B1867)&gt;0),1,0)+IF(OR(TRIM(C1867)="",COUNTIF(Config!$B$15:$B$19,C1867)&gt;0),1,0)+IF(OR(TRIM(F1867)="",COUNTIF(Config!$B$15:$B$19,F1867)&gt;0),1,0)+IF(OR(TRIM(H1867)="",COUNTIF(Config!$B$15:$B$19,H1867)&gt;0),1,0)+IF(OR(TRIM(E1867)="",COUNTIF(Config!$B$15:$B$19,E1867)&gt;0),1,0)+IF(OR(TRIM(K1867)="",COUNTIF(Config!$B$15:$B$19,K1867)&gt;0),1,0)+IF(OR(TRIM(P1867)="",COUNTIF(Config!$B$15:$B$19,P1867)&gt;0),1,0)+IF(OR(TRIM(R1867)="",COUNTIF(Config!$B$15:$B$19,R1867)&gt;0),1,0)</f>
        <v>0</v>
      </c>
      <c r="AA1867" s="1" cm="1">
        <f t="array" ref="AA1867">SUMPRODUCT(LEN(H1867)-LEN(SUBSTITUTE(H1867,{"0";"1";"2";"3";"4";"5";"6";"7";"8";"9"},"")))</f>
        <v>11</v>
      </c>
      <c r="AC1867" t="str">
        <f t="shared" si="205"/>
        <v>Potential Duplicate</v>
      </c>
      <c r="AD1867">
        <f t="shared" si="206"/>
        <v>2</v>
      </c>
      <c r="AE1867">
        <f t="shared" si="207"/>
        <v>1</v>
      </c>
      <c r="AF1867" t="str">
        <f t="shared" si="208"/>
        <v>Yes</v>
      </c>
      <c r="AG1867">
        <f t="shared" ca="1" si="209"/>
        <v>37</v>
      </c>
      <c r="AH1867" t="str">
        <f ca="1">IF(OR(V1867="",AG1867=""),"Yes",IF(AG1867&gt;Config!$B$41,"Yes","No"))</f>
        <v>No</v>
      </c>
    </row>
    <row r="1868" spans="1:34" x14ac:dyDescent="0.25">
      <c r="A1868" s="1" t="s">
        <v>14049</v>
      </c>
      <c r="B1868" s="1" t="s">
        <v>690</v>
      </c>
      <c r="C1868" s="1" t="s">
        <v>219</v>
      </c>
      <c r="D1868" s="1" t="s">
        <v>691</v>
      </c>
      <c r="E1868" s="1" t="s">
        <v>578</v>
      </c>
      <c r="F1868" s="1" t="s">
        <v>14050</v>
      </c>
      <c r="G1868" t="str">
        <f t="shared" si="203"/>
        <v>Valid</v>
      </c>
      <c r="H1868" s="1" t="s">
        <v>14051</v>
      </c>
      <c r="I1868" t="str" cm="1">
        <f t="array" ref="I1868">IF(OR(TRIM(H1868)="",ISNUMBER(SEARCH("#",H1868)),AA1868&lt;Config!$B$8,SUMPRODUCT(--ISNUMBER(SEARCH({"a";"b";"c";"d";"e";"f";"g";"h";"i";"j";"k";"l";"m";"n";"o";"p";"q";"r";"s";"t";"u";"v";"w";"x";"y";"z"},H1868)))&gt;0),"Invalid","Valid")</f>
        <v>Valid</v>
      </c>
      <c r="J1868" s="1" t="s">
        <v>14052</v>
      </c>
      <c r="K1868" s="1" t="s">
        <v>83</v>
      </c>
      <c r="L1868" s="1" t="s">
        <v>49</v>
      </c>
      <c r="M1868" s="1" t="s">
        <v>33827</v>
      </c>
      <c r="N1868" s="1" t="s">
        <v>51</v>
      </c>
      <c r="O1868" s="1" t="s">
        <v>196</v>
      </c>
      <c r="P1868" t="s">
        <v>53</v>
      </c>
      <c r="Q1868" s="1" t="s">
        <v>197</v>
      </c>
      <c r="R1868" s="1" t="s">
        <v>70</v>
      </c>
      <c r="S1868" s="1" t="s">
        <v>14053</v>
      </c>
      <c r="T1868" s="1" t="s">
        <v>14054</v>
      </c>
      <c r="U1868" s="1" t="s">
        <v>993</v>
      </c>
      <c r="V1868" s="1" t="s">
        <v>14055</v>
      </c>
      <c r="W1868" s="1" t="s">
        <v>202</v>
      </c>
      <c r="X1868" t="str">
        <f t="shared" si="204"/>
        <v>Complete</v>
      </c>
      <c r="Y1868">
        <f>MAX(0,100-IF(G1868="Invalid",Config!$B$5,0)-IF(I1868="Invalid",Config!$B$6,0)-IF(X1868="Incomplete",Config!$B$7,0)-IF(AF1868="Yes",Config!$B$37,0))</f>
        <v>100</v>
      </c>
      <c r="Z1868" s="1">
        <f>IF(OR(TRIM(B1868)="",COUNTIF(Config!$B$15:$B$19,B1868)&gt;0),1,0)+IF(OR(TRIM(C1868)="",COUNTIF(Config!$B$15:$B$19,C1868)&gt;0),1,0)+IF(OR(TRIM(F1868)="",COUNTIF(Config!$B$15:$B$19,F1868)&gt;0),1,0)+IF(OR(TRIM(H1868)="",COUNTIF(Config!$B$15:$B$19,H1868)&gt;0),1,0)+IF(OR(TRIM(E1868)="",COUNTIF(Config!$B$15:$B$19,E1868)&gt;0),1,0)+IF(OR(TRIM(K1868)="",COUNTIF(Config!$B$15:$B$19,K1868)&gt;0),1,0)+IF(OR(TRIM(P1868)="",COUNTIF(Config!$B$15:$B$19,P1868)&gt;0),1,0)+IF(OR(TRIM(R1868)="",COUNTIF(Config!$B$15:$B$19,R1868)&gt;0),1,0)</f>
        <v>0</v>
      </c>
      <c r="AA1868" s="1" cm="1">
        <f t="array" ref="AA1868">SUMPRODUCT(LEN(H1868)-LEN(SUBSTITUTE(H1868,{"0";"1";"2";"3";"4";"5";"6";"7";"8";"9"},"")))</f>
        <v>12</v>
      </c>
      <c r="AC1868" t="str">
        <f t="shared" si="205"/>
        <v/>
      </c>
      <c r="AD1868">
        <f t="shared" si="206"/>
        <v>1</v>
      </c>
      <c r="AE1868">
        <f t="shared" si="207"/>
        <v>1</v>
      </c>
      <c r="AF1868" t="str">
        <f t="shared" si="208"/>
        <v>No</v>
      </c>
      <c r="AG1868">
        <f t="shared" ca="1" si="209"/>
        <v>62</v>
      </c>
      <c r="AH1868" t="str">
        <f ca="1">IF(OR(V1868="",AG1868=""),"Yes",IF(AG1868&gt;Config!$B$41,"Yes","No"))</f>
        <v>No</v>
      </c>
    </row>
    <row r="1869" spans="1:34" x14ac:dyDescent="0.25">
      <c r="A1869" s="1" t="s">
        <v>14056</v>
      </c>
      <c r="B1869" s="1" t="s">
        <v>2911</v>
      </c>
      <c r="C1869" s="1" t="s">
        <v>157</v>
      </c>
      <c r="D1869" s="1" t="s">
        <v>14057</v>
      </c>
      <c r="E1869" s="1" t="s">
        <v>34839</v>
      </c>
      <c r="F1869" s="1" t="s">
        <v>14058</v>
      </c>
      <c r="G1869" t="str">
        <f t="shared" si="203"/>
        <v>Valid</v>
      </c>
      <c r="H1869" s="1" t="s">
        <v>14059</v>
      </c>
      <c r="I1869" t="str" cm="1">
        <f t="array" ref="I1869">IF(OR(TRIM(H1869)="",ISNUMBER(SEARCH("#",H1869)),AA1869&lt;Config!$B$8,SUMPRODUCT(--ISNUMBER(SEARCH({"a";"b";"c";"d";"e";"f";"g";"h";"i";"j";"k";"l";"m";"n";"o";"p";"q";"r";"s";"t";"u";"v";"w";"x";"y";"z"},H1869)))&gt;0),"Invalid","Valid")</f>
        <v>Valid</v>
      </c>
      <c r="J1869" s="1" t="s">
        <v>14060</v>
      </c>
      <c r="K1869" s="1" t="s">
        <v>722</v>
      </c>
      <c r="L1869" s="1" t="s">
        <v>164</v>
      </c>
      <c r="M1869" s="1" t="s">
        <v>33827</v>
      </c>
      <c r="N1869" s="1" t="s">
        <v>211</v>
      </c>
      <c r="O1869" s="1" t="s">
        <v>52</v>
      </c>
      <c r="P1869" t="s">
        <v>33</v>
      </c>
      <c r="Q1869" s="1" t="s">
        <v>1664</v>
      </c>
      <c r="R1869" s="1" t="s">
        <v>35</v>
      </c>
      <c r="S1869" s="1" t="s">
        <v>14061</v>
      </c>
      <c r="T1869" s="1" t="s">
        <v>14062</v>
      </c>
      <c r="U1869" s="1" t="s">
        <v>2943</v>
      </c>
      <c r="V1869" s="1" t="s">
        <v>14063</v>
      </c>
      <c r="W1869" s="1" t="s">
        <v>186</v>
      </c>
      <c r="X1869" t="str">
        <f t="shared" si="204"/>
        <v>Complete</v>
      </c>
      <c r="Y1869">
        <f>MAX(0,100-IF(G1869="Invalid",Config!$B$5,0)-IF(I1869="Invalid",Config!$B$6,0)-IF(X1869="Incomplete",Config!$B$7,0)-IF(AF1869="Yes",Config!$B$37,0))</f>
        <v>100</v>
      </c>
      <c r="Z1869" s="1">
        <f>IF(OR(TRIM(B1869)="",COUNTIF(Config!$B$15:$B$19,B1869)&gt;0),1,0)+IF(OR(TRIM(C1869)="",COUNTIF(Config!$B$15:$B$19,C1869)&gt;0),1,0)+IF(OR(TRIM(F1869)="",COUNTIF(Config!$B$15:$B$19,F1869)&gt;0),1,0)+IF(OR(TRIM(H1869)="",COUNTIF(Config!$B$15:$B$19,H1869)&gt;0),1,0)+IF(OR(TRIM(E1869)="",COUNTIF(Config!$B$15:$B$19,E1869)&gt;0),1,0)+IF(OR(TRIM(K1869)="",COUNTIF(Config!$B$15:$B$19,K1869)&gt;0),1,0)+IF(OR(TRIM(P1869)="",COUNTIF(Config!$B$15:$B$19,P1869)&gt;0),1,0)+IF(OR(TRIM(R1869)="",COUNTIF(Config!$B$15:$B$19,R1869)&gt;0),1,0)</f>
        <v>0</v>
      </c>
      <c r="AA1869" s="1" cm="1">
        <f t="array" ref="AA1869">SUMPRODUCT(LEN(H1869)-LEN(SUBSTITUTE(H1869,{"0";"1";"2";"3";"4";"5";"6";"7";"8";"9"},"")))</f>
        <v>10</v>
      </c>
      <c r="AC1869" t="str">
        <f t="shared" si="205"/>
        <v/>
      </c>
      <c r="AD1869">
        <f t="shared" si="206"/>
        <v>1</v>
      </c>
      <c r="AE1869">
        <f t="shared" si="207"/>
        <v>1</v>
      </c>
      <c r="AF1869" t="str">
        <f t="shared" si="208"/>
        <v>No</v>
      </c>
      <c r="AG1869">
        <f t="shared" ca="1" si="209"/>
        <v>203</v>
      </c>
      <c r="AH1869" t="str">
        <f ca="1">IF(OR(V1869="",AG1869=""),"Yes",IF(AG1869&gt;Config!$B$41,"Yes","No"))</f>
        <v>No</v>
      </c>
    </row>
    <row r="1870" spans="1:34" x14ac:dyDescent="0.25">
      <c r="A1870" s="1" t="s">
        <v>14064</v>
      </c>
      <c r="B1870" s="1" t="s">
        <v>353</v>
      </c>
      <c r="C1870" s="1" t="s">
        <v>273</v>
      </c>
      <c r="D1870" s="1" t="s">
        <v>14065</v>
      </c>
      <c r="E1870" s="1" t="s">
        <v>34840</v>
      </c>
      <c r="F1870" s="1" t="s">
        <v>14066</v>
      </c>
      <c r="G1870" t="str">
        <f t="shared" si="203"/>
        <v>Valid</v>
      </c>
      <c r="H1870" s="1" t="s">
        <v>14067</v>
      </c>
      <c r="I1870" t="str" cm="1">
        <f t="array" ref="I1870">IF(OR(TRIM(H1870)="",ISNUMBER(SEARCH("#",H1870)),AA1870&lt;Config!$B$8,SUMPRODUCT(--ISNUMBER(SEARCH({"a";"b";"c";"d";"e";"f";"g";"h";"i";"j";"k";"l";"m";"n";"o";"p";"q";"r";"s";"t";"u";"v";"w";"x";"y";"z"},H1870)))&gt;0),"Invalid","Valid")</f>
        <v>Valid</v>
      </c>
      <c r="J1870" s="1" t="s">
        <v>14068</v>
      </c>
      <c r="K1870" s="1" t="s">
        <v>481</v>
      </c>
      <c r="L1870" s="1" t="s">
        <v>164</v>
      </c>
      <c r="M1870" s="1" t="s">
        <v>33825</v>
      </c>
      <c r="N1870" s="1" t="s">
        <v>33819</v>
      </c>
      <c r="O1870" s="1" t="s">
        <v>149</v>
      </c>
      <c r="P1870" t="s">
        <v>87</v>
      </c>
      <c r="Q1870" s="1" t="s">
        <v>88</v>
      </c>
      <c r="R1870" s="1" t="s">
        <v>550</v>
      </c>
      <c r="S1870" s="1" t="s">
        <v>14069</v>
      </c>
      <c r="T1870" s="1" t="s">
        <v>14070</v>
      </c>
      <c r="U1870" s="1" t="s">
        <v>14071</v>
      </c>
      <c r="V1870" s="1" t="s">
        <v>14072</v>
      </c>
      <c r="W1870" s="1" t="s">
        <v>384</v>
      </c>
      <c r="X1870" t="str">
        <f t="shared" si="204"/>
        <v>Complete</v>
      </c>
      <c r="Y1870">
        <f>MAX(0,100-IF(G1870="Invalid",Config!$B$5,0)-IF(I1870="Invalid",Config!$B$6,0)-IF(X1870="Incomplete",Config!$B$7,0)-IF(AF1870="Yes",Config!$B$37,0))</f>
        <v>100</v>
      </c>
      <c r="Z1870" s="1">
        <f>IF(OR(TRIM(B1870)="",COUNTIF(Config!$B$15:$B$19,B1870)&gt;0),1,0)+IF(OR(TRIM(C1870)="",COUNTIF(Config!$B$15:$B$19,C1870)&gt;0),1,0)+IF(OR(TRIM(F1870)="",COUNTIF(Config!$B$15:$B$19,F1870)&gt;0),1,0)+IF(OR(TRIM(H1870)="",COUNTIF(Config!$B$15:$B$19,H1870)&gt;0),1,0)+IF(OR(TRIM(E1870)="",COUNTIF(Config!$B$15:$B$19,E1870)&gt;0),1,0)+IF(OR(TRIM(K1870)="",COUNTIF(Config!$B$15:$B$19,K1870)&gt;0),1,0)+IF(OR(TRIM(P1870)="",COUNTIF(Config!$B$15:$B$19,P1870)&gt;0),1,0)+IF(OR(TRIM(R1870)="",COUNTIF(Config!$B$15:$B$19,R1870)&gt;0),1,0)</f>
        <v>0</v>
      </c>
      <c r="AA1870" s="1" cm="1">
        <f t="array" ref="AA1870">SUMPRODUCT(LEN(H1870)-LEN(SUBSTITUTE(H1870,{"0";"1";"2";"3";"4";"5";"6";"7";"8";"9"},"")))</f>
        <v>10</v>
      </c>
      <c r="AC1870" t="str">
        <f t="shared" si="205"/>
        <v/>
      </c>
      <c r="AD1870">
        <f t="shared" si="206"/>
        <v>1</v>
      </c>
      <c r="AE1870">
        <f t="shared" si="207"/>
        <v>1</v>
      </c>
      <c r="AF1870" t="str">
        <f t="shared" si="208"/>
        <v>No</v>
      </c>
      <c r="AG1870">
        <f t="shared" ca="1" si="209"/>
        <v>509</v>
      </c>
      <c r="AH1870" t="str">
        <f ca="1">IF(OR(V1870="",AG1870=""),"Yes",IF(AG1870&gt;Config!$B$41,"Yes","No"))</f>
        <v>Yes</v>
      </c>
    </row>
    <row r="1871" spans="1:34" x14ac:dyDescent="0.25">
      <c r="A1871" s="1" t="s">
        <v>14073</v>
      </c>
      <c r="B1871" s="1" t="s">
        <v>1634</v>
      </c>
      <c r="C1871" s="1" t="s">
        <v>792</v>
      </c>
      <c r="D1871" s="1" t="s">
        <v>14074</v>
      </c>
      <c r="E1871" s="1" t="s">
        <v>34841</v>
      </c>
      <c r="F1871" s="1" t="s">
        <v>14075</v>
      </c>
      <c r="G1871" t="str">
        <f t="shared" si="203"/>
        <v>Valid</v>
      </c>
      <c r="H1871" s="1" t="s">
        <v>14076</v>
      </c>
      <c r="I1871" t="str" cm="1">
        <f t="array" ref="I1871">IF(OR(TRIM(H1871)="",ISNUMBER(SEARCH("#",H1871)),AA1871&lt;Config!$B$8,SUMPRODUCT(--ISNUMBER(SEARCH({"a";"b";"c";"d";"e";"f";"g";"h";"i";"j";"k";"l";"m";"n";"o";"p";"q";"r";"s";"t";"u";"v";"w";"x";"y";"z"},H1871)))&gt;0),"Invalid","Valid")</f>
        <v>Valid</v>
      </c>
      <c r="J1871" s="1" t="s">
        <v>14077</v>
      </c>
      <c r="K1871" s="1" t="s">
        <v>133</v>
      </c>
      <c r="L1871" s="1" t="s">
        <v>450</v>
      </c>
      <c r="M1871" s="1" t="s">
        <v>103</v>
      </c>
      <c r="N1871" s="1" t="s">
        <v>224</v>
      </c>
      <c r="O1871" s="1" t="s">
        <v>32</v>
      </c>
      <c r="P1871" t="s">
        <v>53</v>
      </c>
      <c r="Q1871" s="1" t="s">
        <v>55</v>
      </c>
      <c r="R1871" s="1" t="s">
        <v>150</v>
      </c>
      <c r="S1871" s="1" t="s">
        <v>11391</v>
      </c>
      <c r="T1871" s="1" t="s">
        <v>14078</v>
      </c>
      <c r="U1871" s="1" t="s">
        <v>14079</v>
      </c>
      <c r="V1871" s="1" t="s">
        <v>725</v>
      </c>
      <c r="W1871" s="1" t="s">
        <v>141</v>
      </c>
      <c r="X1871" t="str">
        <f t="shared" si="204"/>
        <v>Complete</v>
      </c>
      <c r="Y1871">
        <f>MAX(0,100-IF(G1871="Invalid",Config!$B$5,0)-IF(I1871="Invalid",Config!$B$6,0)-IF(X1871="Incomplete",Config!$B$7,0)-IF(AF1871="Yes",Config!$B$37,0))</f>
        <v>100</v>
      </c>
      <c r="Z1871" s="1">
        <f>IF(OR(TRIM(B1871)="",COUNTIF(Config!$B$15:$B$19,B1871)&gt;0),1,0)+IF(OR(TRIM(C1871)="",COUNTIF(Config!$B$15:$B$19,C1871)&gt;0),1,0)+IF(OR(TRIM(F1871)="",COUNTIF(Config!$B$15:$B$19,F1871)&gt;0),1,0)+IF(OR(TRIM(H1871)="",COUNTIF(Config!$B$15:$B$19,H1871)&gt;0),1,0)+IF(OR(TRIM(E1871)="",COUNTIF(Config!$B$15:$B$19,E1871)&gt;0),1,0)+IF(OR(TRIM(K1871)="",COUNTIF(Config!$B$15:$B$19,K1871)&gt;0),1,0)+IF(OR(TRIM(P1871)="",COUNTIF(Config!$B$15:$B$19,P1871)&gt;0),1,0)+IF(OR(TRIM(R1871)="",COUNTIF(Config!$B$15:$B$19,R1871)&gt;0),1,0)</f>
        <v>0</v>
      </c>
      <c r="AA1871" s="1" cm="1">
        <f t="array" ref="AA1871">SUMPRODUCT(LEN(H1871)-LEN(SUBSTITUTE(H1871,{"0";"1";"2";"3";"4";"5";"6";"7";"8";"9"},"")))</f>
        <v>12</v>
      </c>
      <c r="AC1871" t="str">
        <f t="shared" si="205"/>
        <v/>
      </c>
      <c r="AD1871">
        <f t="shared" si="206"/>
        <v>1</v>
      </c>
      <c r="AE1871">
        <f t="shared" si="207"/>
        <v>1</v>
      </c>
      <c r="AF1871" t="str">
        <f t="shared" si="208"/>
        <v>No</v>
      </c>
      <c r="AG1871">
        <f t="shared" ca="1" si="209"/>
        <v>595</v>
      </c>
      <c r="AH1871" t="str">
        <f ca="1">IF(OR(V1871="",AG1871=""),"Yes",IF(AG1871&gt;Config!$B$41,"Yes","No"))</f>
        <v>Yes</v>
      </c>
    </row>
    <row r="1872" spans="1:34" x14ac:dyDescent="0.25">
      <c r="A1872" s="1" t="s">
        <v>14080</v>
      </c>
      <c r="B1872" s="1" t="s">
        <v>609</v>
      </c>
      <c r="C1872" s="1" t="s">
        <v>23</v>
      </c>
      <c r="D1872" s="1" t="s">
        <v>14081</v>
      </c>
      <c r="E1872" s="1" t="s">
        <v>33848</v>
      </c>
      <c r="F1872" s="1" t="s">
        <v>14082</v>
      </c>
      <c r="G1872" t="str">
        <f t="shared" si="203"/>
        <v>Valid</v>
      </c>
      <c r="H1872" s="1" t="s">
        <v>14083</v>
      </c>
      <c r="I1872" t="str" cm="1">
        <f t="array" ref="I1872">IF(OR(TRIM(H1872)="",ISNUMBER(SEARCH("#",H1872)),AA1872&lt;Config!$B$8,SUMPRODUCT(--ISNUMBER(SEARCH({"a";"b";"c";"d";"e";"f";"g";"h";"i";"j";"k";"l";"m";"n";"o";"p";"q";"r";"s";"t";"u";"v";"w";"x";"y";"z"},H1872)))&gt;0),"Invalid","Valid")</f>
        <v>Valid</v>
      </c>
      <c r="J1872" s="1" t="s">
        <v>950</v>
      </c>
      <c r="K1872" s="1" t="s">
        <v>147</v>
      </c>
      <c r="L1872" s="1" t="s">
        <v>84</v>
      </c>
      <c r="M1872" s="1" t="s">
        <v>85</v>
      </c>
      <c r="N1872" s="1" t="s">
        <v>86</v>
      </c>
      <c r="O1872" s="1" t="s">
        <v>69</v>
      </c>
      <c r="P1872" t="s">
        <v>87</v>
      </c>
      <c r="Q1872" s="1" t="s">
        <v>88</v>
      </c>
      <c r="R1872" s="1" t="s">
        <v>89</v>
      </c>
      <c r="S1872" s="1" t="s">
        <v>14084</v>
      </c>
      <c r="T1872" s="1" t="s">
        <v>14085</v>
      </c>
      <c r="U1872" s="1" t="s">
        <v>7999</v>
      </c>
      <c r="V1872" s="1" t="s">
        <v>3610</v>
      </c>
      <c r="W1872" s="1" t="s">
        <v>40</v>
      </c>
      <c r="X1872" t="str">
        <f t="shared" si="204"/>
        <v>Complete</v>
      </c>
      <c r="Y1872">
        <f>MAX(0,100-IF(G1872="Invalid",Config!$B$5,0)-IF(I1872="Invalid",Config!$B$6,0)-IF(X1872="Incomplete",Config!$B$7,0)-IF(AF1872="Yes",Config!$B$37,0))</f>
        <v>100</v>
      </c>
      <c r="Z1872" s="1">
        <f>IF(OR(TRIM(B1872)="",COUNTIF(Config!$B$15:$B$19,B1872)&gt;0),1,0)+IF(OR(TRIM(C1872)="",COUNTIF(Config!$B$15:$B$19,C1872)&gt;0),1,0)+IF(OR(TRIM(F1872)="",COUNTIF(Config!$B$15:$B$19,F1872)&gt;0),1,0)+IF(OR(TRIM(H1872)="",COUNTIF(Config!$B$15:$B$19,H1872)&gt;0),1,0)+IF(OR(TRIM(E1872)="",COUNTIF(Config!$B$15:$B$19,E1872)&gt;0),1,0)+IF(OR(TRIM(K1872)="",COUNTIF(Config!$B$15:$B$19,K1872)&gt;0),1,0)+IF(OR(TRIM(P1872)="",COUNTIF(Config!$B$15:$B$19,P1872)&gt;0),1,0)+IF(OR(TRIM(R1872)="",COUNTIF(Config!$B$15:$B$19,R1872)&gt;0),1,0)</f>
        <v>0</v>
      </c>
      <c r="AA1872" s="1" cm="1">
        <f t="array" ref="AA1872">SUMPRODUCT(LEN(H1872)-LEN(SUBSTITUTE(H1872,{"0";"1";"2";"3";"4";"5";"6";"7";"8";"9"},"")))</f>
        <v>11</v>
      </c>
      <c r="AC1872" t="str">
        <f t="shared" si="205"/>
        <v/>
      </c>
      <c r="AD1872">
        <f t="shared" si="206"/>
        <v>1</v>
      </c>
      <c r="AE1872">
        <f t="shared" si="207"/>
        <v>1</v>
      </c>
      <c r="AF1872" t="str">
        <f t="shared" si="208"/>
        <v>No</v>
      </c>
      <c r="AG1872">
        <f t="shared" ca="1" si="209"/>
        <v>385</v>
      </c>
      <c r="AH1872" t="str">
        <f ca="1">IF(OR(V1872="",AG1872=""),"Yes",IF(AG1872&gt;Config!$B$41,"Yes","No"))</f>
        <v>Yes</v>
      </c>
    </row>
    <row r="1873" spans="1:34" x14ac:dyDescent="0.25">
      <c r="A1873" s="1" t="s">
        <v>14086</v>
      </c>
      <c r="B1873" s="1" t="s">
        <v>1266</v>
      </c>
      <c r="C1873" s="1" t="s">
        <v>1166</v>
      </c>
      <c r="D1873" s="1" t="s">
        <v>14087</v>
      </c>
      <c r="E1873" s="1" t="s">
        <v>34842</v>
      </c>
      <c r="F1873" s="1" t="s">
        <v>14088</v>
      </c>
      <c r="G1873" t="str">
        <f t="shared" si="203"/>
        <v>Valid</v>
      </c>
      <c r="H1873" s="1" t="s">
        <v>14089</v>
      </c>
      <c r="I1873" t="str" cm="1">
        <f t="array" ref="I1873">IF(OR(TRIM(H1873)="",ISNUMBER(SEARCH("#",H1873)),AA1873&lt;Config!$B$8,SUMPRODUCT(--ISNUMBER(SEARCH({"a";"b";"c";"d";"e";"f";"g";"h";"i";"j";"k";"l";"m";"n";"o";"p";"q";"r";"s";"t";"u";"v";"w";"x";"y";"z"},H1873)))&gt;0),"Invalid","Valid")</f>
        <v>Valid</v>
      </c>
      <c r="J1873" s="1" t="s">
        <v>14090</v>
      </c>
      <c r="K1873" s="1" t="s">
        <v>866</v>
      </c>
      <c r="L1873" s="1" t="s">
        <v>84</v>
      </c>
      <c r="M1873" s="1" t="s">
        <v>235</v>
      </c>
      <c r="N1873" s="1" t="s">
        <v>252</v>
      </c>
      <c r="O1873" s="1" t="s">
        <v>180</v>
      </c>
      <c r="P1873" t="s">
        <v>104</v>
      </c>
      <c r="Q1873" s="1" t="s">
        <v>302</v>
      </c>
      <c r="R1873" s="1" t="s">
        <v>833</v>
      </c>
      <c r="S1873" s="1" t="s">
        <v>14091</v>
      </c>
      <c r="T1873" s="1" t="s">
        <v>14092</v>
      </c>
      <c r="U1873" s="1" t="s">
        <v>14093</v>
      </c>
      <c r="V1873" s="1" t="s">
        <v>14094</v>
      </c>
      <c r="W1873" s="1" t="s">
        <v>293</v>
      </c>
      <c r="X1873" t="str">
        <f t="shared" si="204"/>
        <v>Complete</v>
      </c>
      <c r="Y1873">
        <f>MAX(0,100-IF(G1873="Invalid",Config!$B$5,0)-IF(I1873="Invalid",Config!$B$6,0)-IF(X1873="Incomplete",Config!$B$7,0)-IF(AF1873="Yes",Config!$B$37,0))</f>
        <v>100</v>
      </c>
      <c r="Z1873" s="1">
        <f>IF(OR(TRIM(B1873)="",COUNTIF(Config!$B$15:$B$19,B1873)&gt;0),1,0)+IF(OR(TRIM(C1873)="",COUNTIF(Config!$B$15:$B$19,C1873)&gt;0),1,0)+IF(OR(TRIM(F1873)="",COUNTIF(Config!$B$15:$B$19,F1873)&gt;0),1,0)+IF(OR(TRIM(H1873)="",COUNTIF(Config!$B$15:$B$19,H1873)&gt;0),1,0)+IF(OR(TRIM(E1873)="",COUNTIF(Config!$B$15:$B$19,E1873)&gt;0),1,0)+IF(OR(TRIM(K1873)="",COUNTIF(Config!$B$15:$B$19,K1873)&gt;0),1,0)+IF(OR(TRIM(P1873)="",COUNTIF(Config!$B$15:$B$19,P1873)&gt;0),1,0)+IF(OR(TRIM(R1873)="",COUNTIF(Config!$B$15:$B$19,R1873)&gt;0),1,0)</f>
        <v>0</v>
      </c>
      <c r="AA1873" s="1" cm="1">
        <f t="array" ref="AA1873">SUMPRODUCT(LEN(H1873)-LEN(SUBSTITUTE(H1873,{"0";"1";"2";"3";"4";"5";"6";"7";"8";"9"},"")))</f>
        <v>11</v>
      </c>
      <c r="AC1873" t="str">
        <f t="shared" si="205"/>
        <v/>
      </c>
      <c r="AD1873">
        <f t="shared" si="206"/>
        <v>1</v>
      </c>
      <c r="AE1873">
        <f t="shared" si="207"/>
        <v>1</v>
      </c>
      <c r="AF1873" t="str">
        <f t="shared" si="208"/>
        <v>No</v>
      </c>
      <c r="AG1873">
        <f t="shared" ca="1" si="209"/>
        <v>425</v>
      </c>
      <c r="AH1873" t="str">
        <f ca="1">IF(OR(V1873="",AG1873=""),"Yes",IF(AG1873&gt;Config!$B$41,"Yes","No"))</f>
        <v>Yes</v>
      </c>
    </row>
    <row r="1874" spans="1:34" x14ac:dyDescent="0.25">
      <c r="A1874" s="1" t="s">
        <v>14095</v>
      </c>
      <c r="B1874" s="1" t="s">
        <v>1231</v>
      </c>
      <c r="C1874" s="1" t="s">
        <v>308</v>
      </c>
      <c r="D1874" s="1" t="s">
        <v>2143</v>
      </c>
      <c r="E1874" s="1" t="s">
        <v>34843</v>
      </c>
      <c r="F1874" s="1" t="s">
        <v>14096</v>
      </c>
      <c r="G1874" t="str">
        <f t="shared" si="203"/>
        <v>Valid</v>
      </c>
      <c r="H1874" s="1" t="s">
        <v>14097</v>
      </c>
      <c r="I1874" t="str" cm="1">
        <f t="array" ref="I1874">IF(OR(TRIM(H1874)="",ISNUMBER(SEARCH("#",H1874)),AA1874&lt;Config!$B$8,SUMPRODUCT(--ISNUMBER(SEARCH({"a";"b";"c";"d";"e";"f";"g";"h";"i";"j";"k";"l";"m";"n";"o";"p";"q";"r";"s";"t";"u";"v";"w";"x";"y";"z"},H1874)))&gt;0),"Invalid","Valid")</f>
        <v>Valid</v>
      </c>
      <c r="J1874" s="1" t="s">
        <v>14098</v>
      </c>
      <c r="K1874" s="1" t="s">
        <v>516</v>
      </c>
      <c r="L1874" s="1" t="s">
        <v>265</v>
      </c>
      <c r="M1874" s="1" t="s">
        <v>391</v>
      </c>
      <c r="N1874" s="1" t="s">
        <v>224</v>
      </c>
      <c r="O1874" s="1" t="s">
        <v>196</v>
      </c>
      <c r="P1874" t="s">
        <v>87</v>
      </c>
      <c r="Q1874" s="1" t="s">
        <v>438</v>
      </c>
      <c r="R1874" s="1" t="s">
        <v>559</v>
      </c>
      <c r="S1874" s="1" t="s">
        <v>14099</v>
      </c>
      <c r="T1874" s="1" t="s">
        <v>14100</v>
      </c>
      <c r="U1874" s="1" t="s">
        <v>5454</v>
      </c>
      <c r="V1874" s="1" t="s">
        <v>140</v>
      </c>
      <c r="W1874" s="1" t="s">
        <v>60</v>
      </c>
      <c r="X1874" t="str">
        <f t="shared" si="204"/>
        <v>Complete</v>
      </c>
      <c r="Y1874">
        <f>MAX(0,100-IF(G1874="Invalid",Config!$B$5,0)-IF(I1874="Invalid",Config!$B$6,0)-IF(X1874="Incomplete",Config!$B$7,0)-IF(AF1874="Yes",Config!$B$37,0))</f>
        <v>100</v>
      </c>
      <c r="Z1874" s="1">
        <f>IF(OR(TRIM(B1874)="",COUNTIF(Config!$B$15:$B$19,B1874)&gt;0),1,0)+IF(OR(TRIM(C1874)="",COUNTIF(Config!$B$15:$B$19,C1874)&gt;0),1,0)+IF(OR(TRIM(F1874)="",COUNTIF(Config!$B$15:$B$19,F1874)&gt;0),1,0)+IF(OR(TRIM(H1874)="",COUNTIF(Config!$B$15:$B$19,H1874)&gt;0),1,0)+IF(OR(TRIM(E1874)="",COUNTIF(Config!$B$15:$B$19,E1874)&gt;0),1,0)+IF(OR(TRIM(K1874)="",COUNTIF(Config!$B$15:$B$19,K1874)&gt;0),1,0)+IF(OR(TRIM(P1874)="",COUNTIF(Config!$B$15:$B$19,P1874)&gt;0),1,0)+IF(OR(TRIM(R1874)="",COUNTIF(Config!$B$15:$B$19,R1874)&gt;0),1,0)</f>
        <v>0</v>
      </c>
      <c r="AA1874" s="1" cm="1">
        <f t="array" ref="AA1874">SUMPRODUCT(LEN(H1874)-LEN(SUBSTITUTE(H1874,{"0";"1";"2";"3";"4";"5";"6";"7";"8";"9"},"")))</f>
        <v>11</v>
      </c>
      <c r="AC1874" t="str">
        <f t="shared" si="205"/>
        <v/>
      </c>
      <c r="AD1874">
        <f t="shared" si="206"/>
        <v>1</v>
      </c>
      <c r="AE1874">
        <f t="shared" si="207"/>
        <v>1</v>
      </c>
      <c r="AF1874" t="str">
        <f t="shared" si="208"/>
        <v>No</v>
      </c>
      <c r="AG1874">
        <f t="shared" ca="1" si="209"/>
        <v>37</v>
      </c>
      <c r="AH1874" t="str">
        <f ca="1">IF(OR(V1874="",AG1874=""),"Yes",IF(AG1874&gt;Config!$B$41,"Yes","No"))</f>
        <v>No</v>
      </c>
    </row>
    <row r="1875" spans="1:34" x14ac:dyDescent="0.25">
      <c r="A1875" s="1" t="s">
        <v>14101</v>
      </c>
      <c r="B1875" s="1" t="s">
        <v>1157</v>
      </c>
      <c r="C1875" s="1" t="s">
        <v>445</v>
      </c>
      <c r="D1875" s="1" t="s">
        <v>14102</v>
      </c>
      <c r="E1875" s="1" t="s">
        <v>34354</v>
      </c>
      <c r="F1875" s="1" t="s">
        <v>14103</v>
      </c>
      <c r="G1875" t="str">
        <f t="shared" si="203"/>
        <v>Valid</v>
      </c>
      <c r="H1875" s="1" t="s">
        <v>14104</v>
      </c>
      <c r="I1875" t="str" cm="1">
        <f t="array" ref="I1875">IF(OR(TRIM(H1875)="",ISNUMBER(SEARCH("#",H1875)),AA1875&lt;Config!$B$8,SUMPRODUCT(--ISNUMBER(SEARCH({"a";"b";"c";"d";"e";"f";"g";"h";"i";"j";"k";"l";"m";"n";"o";"p";"q";"r";"s";"t";"u";"v";"w";"x";"y";"z"},H1875)))&gt;0),"Invalid","Valid")</f>
        <v>Valid</v>
      </c>
      <c r="J1875" s="1" t="s">
        <v>14105</v>
      </c>
      <c r="K1875" s="1" t="s">
        <v>866</v>
      </c>
      <c r="L1875" s="1" t="s">
        <v>450</v>
      </c>
      <c r="M1875" s="1" t="s">
        <v>343</v>
      </c>
      <c r="N1875" s="1" t="s">
        <v>86</v>
      </c>
      <c r="O1875" s="1" t="s">
        <v>180</v>
      </c>
      <c r="P1875" t="s">
        <v>53</v>
      </c>
      <c r="Q1875" s="1" t="s">
        <v>197</v>
      </c>
      <c r="R1875" s="1" t="s">
        <v>415</v>
      </c>
      <c r="S1875" s="1" t="s">
        <v>14106</v>
      </c>
      <c r="T1875" s="1" t="s">
        <v>14107</v>
      </c>
      <c r="U1875" s="1" t="s">
        <v>14108</v>
      </c>
      <c r="V1875" s="1" t="s">
        <v>7139</v>
      </c>
      <c r="W1875" s="1" t="s">
        <v>33823</v>
      </c>
      <c r="X1875" t="str">
        <f t="shared" si="204"/>
        <v>Complete</v>
      </c>
      <c r="Y1875">
        <f>MAX(0,100-IF(G1875="Invalid",Config!$B$5,0)-IF(I1875="Invalid",Config!$B$6,0)-IF(X1875="Incomplete",Config!$B$7,0)-IF(AF1875="Yes",Config!$B$37,0))</f>
        <v>100</v>
      </c>
      <c r="Z1875" s="1">
        <f>IF(OR(TRIM(B1875)="",COUNTIF(Config!$B$15:$B$19,B1875)&gt;0),1,0)+IF(OR(TRIM(C1875)="",COUNTIF(Config!$B$15:$B$19,C1875)&gt;0),1,0)+IF(OR(TRIM(F1875)="",COUNTIF(Config!$B$15:$B$19,F1875)&gt;0),1,0)+IF(OR(TRIM(H1875)="",COUNTIF(Config!$B$15:$B$19,H1875)&gt;0),1,0)+IF(OR(TRIM(E1875)="",COUNTIF(Config!$B$15:$B$19,E1875)&gt;0),1,0)+IF(OR(TRIM(K1875)="",COUNTIF(Config!$B$15:$B$19,K1875)&gt;0),1,0)+IF(OR(TRIM(P1875)="",COUNTIF(Config!$B$15:$B$19,P1875)&gt;0),1,0)+IF(OR(TRIM(R1875)="",COUNTIF(Config!$B$15:$B$19,R1875)&gt;0),1,0)</f>
        <v>0</v>
      </c>
      <c r="AA1875" s="1" cm="1">
        <f t="array" ref="AA1875">SUMPRODUCT(LEN(H1875)-LEN(SUBSTITUTE(H1875,{"0";"1";"2";"3";"4";"5";"6";"7";"8";"9"},"")))</f>
        <v>12</v>
      </c>
      <c r="AC1875" t="str">
        <f t="shared" si="205"/>
        <v/>
      </c>
      <c r="AD1875">
        <f t="shared" si="206"/>
        <v>1</v>
      </c>
      <c r="AE1875">
        <f t="shared" si="207"/>
        <v>1</v>
      </c>
      <c r="AF1875" t="str">
        <f t="shared" si="208"/>
        <v>No</v>
      </c>
      <c r="AG1875">
        <f t="shared" ca="1" si="209"/>
        <v>245</v>
      </c>
      <c r="AH1875" t="str">
        <f ca="1">IF(OR(V1875="",AG1875=""),"Yes",IF(AG1875&gt;Config!$B$41,"Yes","No"))</f>
        <v>No</v>
      </c>
    </row>
    <row r="1876" spans="1:34" x14ac:dyDescent="0.25">
      <c r="A1876" s="1" t="s">
        <v>14109</v>
      </c>
      <c r="B1876" s="1" t="s">
        <v>747</v>
      </c>
      <c r="C1876" s="1" t="s">
        <v>499</v>
      </c>
      <c r="D1876" s="1" t="s">
        <v>14110</v>
      </c>
      <c r="E1876" s="1" t="s">
        <v>34095</v>
      </c>
      <c r="F1876" s="1" t="s">
        <v>14111</v>
      </c>
      <c r="G1876" t="str">
        <f t="shared" si="203"/>
        <v>Valid</v>
      </c>
      <c r="H1876" s="1" t="s">
        <v>14112</v>
      </c>
      <c r="I1876" t="str" cm="1">
        <f t="array" ref="I1876">IF(OR(TRIM(H1876)="",ISNUMBER(SEARCH("#",H1876)),AA1876&lt;Config!$B$8,SUMPRODUCT(--ISNUMBER(SEARCH({"a";"b";"c";"d";"e";"f";"g";"h";"i";"j";"k";"l";"m";"n";"o";"p";"q";"r";"s";"t";"u";"v";"w";"x";"y";"z"},H1876)))&gt;0),"Invalid","Valid")</f>
        <v>Valid</v>
      </c>
      <c r="J1876" s="1" t="s">
        <v>14113</v>
      </c>
      <c r="K1876" s="1" t="s">
        <v>250</v>
      </c>
      <c r="L1876" s="1" t="s">
        <v>450</v>
      </c>
      <c r="M1876" s="1" t="s">
        <v>50</v>
      </c>
      <c r="N1876" s="1" t="s">
        <v>713</v>
      </c>
      <c r="O1876" s="1" t="s">
        <v>149</v>
      </c>
      <c r="P1876" t="s">
        <v>33</v>
      </c>
      <c r="Q1876" s="1" t="s">
        <v>34</v>
      </c>
      <c r="R1876" s="1" t="s">
        <v>2361</v>
      </c>
      <c r="S1876" s="1" t="s">
        <v>4951</v>
      </c>
      <c r="T1876" s="1" t="s">
        <v>14114</v>
      </c>
      <c r="U1876" s="1" t="s">
        <v>1795</v>
      </c>
      <c r="V1876" s="1" t="s">
        <v>6579</v>
      </c>
      <c r="W1876" s="1" t="s">
        <v>202</v>
      </c>
      <c r="X1876" t="str">
        <f t="shared" si="204"/>
        <v>Complete</v>
      </c>
      <c r="Y1876">
        <f>MAX(0,100-IF(G1876="Invalid",Config!$B$5,0)-IF(I1876="Invalid",Config!$B$6,0)-IF(X1876="Incomplete",Config!$B$7,0)-IF(AF1876="Yes",Config!$B$37,0))</f>
        <v>100</v>
      </c>
      <c r="Z1876" s="1">
        <f>IF(OR(TRIM(B1876)="",COUNTIF(Config!$B$15:$B$19,B1876)&gt;0),1,0)+IF(OR(TRIM(C1876)="",COUNTIF(Config!$B$15:$B$19,C1876)&gt;0),1,0)+IF(OR(TRIM(F1876)="",COUNTIF(Config!$B$15:$B$19,F1876)&gt;0),1,0)+IF(OR(TRIM(H1876)="",COUNTIF(Config!$B$15:$B$19,H1876)&gt;0),1,0)+IF(OR(TRIM(E1876)="",COUNTIF(Config!$B$15:$B$19,E1876)&gt;0),1,0)+IF(OR(TRIM(K1876)="",COUNTIF(Config!$B$15:$B$19,K1876)&gt;0),1,0)+IF(OR(TRIM(P1876)="",COUNTIF(Config!$B$15:$B$19,P1876)&gt;0),1,0)+IF(OR(TRIM(R1876)="",COUNTIF(Config!$B$15:$B$19,R1876)&gt;0),1,0)</f>
        <v>0</v>
      </c>
      <c r="AA1876" s="1" cm="1">
        <f t="array" ref="AA1876">SUMPRODUCT(LEN(H1876)-LEN(SUBSTITUTE(H1876,{"0";"1";"2";"3";"4";"5";"6";"7";"8";"9"},"")))</f>
        <v>10</v>
      </c>
      <c r="AC1876" t="str">
        <f t="shared" si="205"/>
        <v/>
      </c>
      <c r="AD1876">
        <f t="shared" si="206"/>
        <v>1</v>
      </c>
      <c r="AE1876">
        <f t="shared" si="207"/>
        <v>1</v>
      </c>
      <c r="AF1876" t="str">
        <f t="shared" si="208"/>
        <v>No</v>
      </c>
      <c r="AG1876">
        <f t="shared" ca="1" si="209"/>
        <v>68</v>
      </c>
      <c r="AH1876" t="str">
        <f ca="1">IF(OR(V1876="",AG1876=""),"Yes",IF(AG1876&gt;Config!$B$41,"Yes","No"))</f>
        <v>No</v>
      </c>
    </row>
    <row r="1877" spans="1:34" x14ac:dyDescent="0.25">
      <c r="A1877" s="1" t="s">
        <v>14115</v>
      </c>
      <c r="B1877" s="1" t="s">
        <v>609</v>
      </c>
      <c r="C1877" s="1" t="s">
        <v>33815</v>
      </c>
      <c r="D1877" s="1" t="s">
        <v>609</v>
      </c>
      <c r="E1877" s="1" t="s">
        <v>34844</v>
      </c>
      <c r="F1877" s="1" t="s">
        <v>14116</v>
      </c>
      <c r="G1877" t="str">
        <f t="shared" si="203"/>
        <v>Valid</v>
      </c>
      <c r="H1877" s="1" t="s">
        <v>14117</v>
      </c>
      <c r="I1877" t="str" cm="1">
        <f t="array" ref="I1877">IF(OR(TRIM(H1877)="",ISNUMBER(SEARCH("#",H1877)),AA1877&lt;Config!$B$8,SUMPRODUCT(--ISNUMBER(SEARCH({"a";"b";"c";"d";"e";"f";"g";"h";"i";"j";"k";"l";"m";"n";"o";"p";"q";"r";"s";"t";"u";"v";"w";"x";"y";"z"},H1877)))&gt;0),"Invalid","Valid")</f>
        <v>Valid</v>
      </c>
      <c r="J1877" s="1" t="s">
        <v>14118</v>
      </c>
      <c r="K1877" s="1" t="s">
        <v>425</v>
      </c>
      <c r="L1877" s="1" t="s">
        <v>102</v>
      </c>
      <c r="M1877" s="1" t="s">
        <v>30</v>
      </c>
      <c r="N1877" s="1" t="s">
        <v>148</v>
      </c>
      <c r="O1877" s="1" t="s">
        <v>266</v>
      </c>
      <c r="P1877" t="s">
        <v>53</v>
      </c>
      <c r="Q1877" s="1" t="s">
        <v>197</v>
      </c>
      <c r="R1877" s="1" t="s">
        <v>197</v>
      </c>
      <c r="S1877" s="1" t="s">
        <v>14119</v>
      </c>
      <c r="T1877" s="1" t="s">
        <v>14120</v>
      </c>
      <c r="U1877" s="1" t="s">
        <v>2815</v>
      </c>
      <c r="V1877" s="1" t="s">
        <v>140</v>
      </c>
      <c r="W1877" s="1" t="s">
        <v>94</v>
      </c>
      <c r="X1877" t="str">
        <f t="shared" si="204"/>
        <v>Incomplete</v>
      </c>
      <c r="Y1877">
        <f>MAX(0,100-IF(G1877="Invalid",Config!$B$5,0)-IF(I1877="Invalid",Config!$B$6,0)-IF(X1877="Incomplete",Config!$B$7,0)-IF(AF1877="Yes",Config!$B$37,0))</f>
        <v>60</v>
      </c>
      <c r="Z1877" s="1">
        <f>IF(OR(TRIM(B1877)="",COUNTIF(Config!$B$15:$B$19,B1877)&gt;0),1,0)+IF(OR(TRIM(C1877)="",COUNTIF(Config!$B$15:$B$19,C1877)&gt;0),1,0)+IF(OR(TRIM(F1877)="",COUNTIF(Config!$B$15:$B$19,F1877)&gt;0),1,0)+IF(OR(TRIM(H1877)="",COUNTIF(Config!$B$15:$B$19,H1877)&gt;0),1,0)+IF(OR(TRIM(E1877)="",COUNTIF(Config!$B$15:$B$19,E1877)&gt;0),1,0)+IF(OR(TRIM(K1877)="",COUNTIF(Config!$B$15:$B$19,K1877)&gt;0),1,0)+IF(OR(TRIM(P1877)="",COUNTIF(Config!$B$15:$B$19,P1877)&gt;0),1,0)+IF(OR(TRIM(R1877)="",COUNTIF(Config!$B$15:$B$19,R1877)&gt;0),1,0)</f>
        <v>1</v>
      </c>
      <c r="AA1877" s="1" cm="1">
        <f t="array" ref="AA1877">SUMPRODUCT(LEN(H1877)-LEN(SUBSTITUTE(H1877,{"0";"1";"2";"3";"4";"5";"6";"7";"8";"9"},"")))</f>
        <v>12</v>
      </c>
      <c r="AC1877" t="str">
        <f t="shared" si="205"/>
        <v>Incomplete Profile</v>
      </c>
      <c r="AD1877">
        <f t="shared" si="206"/>
        <v>1</v>
      </c>
      <c r="AE1877">
        <f t="shared" si="207"/>
        <v>1</v>
      </c>
      <c r="AF1877" t="str">
        <f t="shared" si="208"/>
        <v>No</v>
      </c>
      <c r="AG1877">
        <f t="shared" ca="1" si="209"/>
        <v>37</v>
      </c>
      <c r="AH1877" t="str">
        <f ca="1">IF(OR(V1877="",AG1877=""),"Yes",IF(AG1877&gt;Config!$B$41,"Yes","No"))</f>
        <v>No</v>
      </c>
    </row>
    <row r="1878" spans="1:34" x14ac:dyDescent="0.25">
      <c r="A1878" s="1" t="s">
        <v>14121</v>
      </c>
      <c r="B1878" s="1" t="s">
        <v>229</v>
      </c>
      <c r="C1878" s="1" t="s">
        <v>353</v>
      </c>
      <c r="D1878" s="1" t="s">
        <v>14122</v>
      </c>
      <c r="E1878" s="1" t="s">
        <v>33829</v>
      </c>
      <c r="F1878" s="1" t="s">
        <v>14123</v>
      </c>
      <c r="G1878" t="str">
        <f t="shared" si="203"/>
        <v>Valid</v>
      </c>
      <c r="H1878" s="1" t="s">
        <v>14124</v>
      </c>
      <c r="I1878" t="str" cm="1">
        <f t="array" ref="I1878">IF(OR(TRIM(H1878)="",ISNUMBER(SEARCH("#",H1878)),AA1878&lt;Config!$B$8,SUMPRODUCT(--ISNUMBER(SEARCH({"a";"b";"c";"d";"e";"f";"g";"h";"i";"j";"k";"l";"m";"n";"o";"p";"q";"r";"s";"t";"u";"v";"w";"x";"y";"z"},H1878)))&gt;0),"Invalid","Valid")</f>
        <v>Valid</v>
      </c>
      <c r="J1878" s="1" t="s">
        <v>14125</v>
      </c>
      <c r="K1878" s="1" t="s">
        <v>287</v>
      </c>
      <c r="L1878" s="1" t="s">
        <v>134</v>
      </c>
      <c r="M1878" s="1" t="s">
        <v>85</v>
      </c>
      <c r="N1878" s="1" t="s">
        <v>68</v>
      </c>
      <c r="O1878" s="1" t="s">
        <v>196</v>
      </c>
      <c r="P1878" t="s">
        <v>314</v>
      </c>
      <c r="Q1878" s="1" t="s">
        <v>315</v>
      </c>
      <c r="R1878" s="1" t="s">
        <v>663</v>
      </c>
      <c r="S1878" s="1" t="s">
        <v>14126</v>
      </c>
      <c r="T1878" s="1" t="s">
        <v>14127</v>
      </c>
      <c r="U1878" s="1" t="s">
        <v>1692</v>
      </c>
      <c r="V1878" s="1" t="s">
        <v>10768</v>
      </c>
      <c r="W1878" s="1" t="s">
        <v>60</v>
      </c>
      <c r="X1878" t="str">
        <f t="shared" si="204"/>
        <v>Incomplete</v>
      </c>
      <c r="Y1878">
        <f>MAX(0,100-IF(G1878="Invalid",Config!$B$5,0)-IF(I1878="Invalid",Config!$B$6,0)-IF(X1878="Incomplete",Config!$B$7,0)-IF(AF1878="Yes",Config!$B$37,0))</f>
        <v>60</v>
      </c>
      <c r="Z1878" s="1">
        <f>IF(OR(TRIM(B1878)="",COUNTIF(Config!$B$15:$B$19,B1878)&gt;0),1,0)+IF(OR(TRIM(C1878)="",COUNTIF(Config!$B$15:$B$19,C1878)&gt;0),1,0)+IF(OR(TRIM(F1878)="",COUNTIF(Config!$B$15:$B$19,F1878)&gt;0),1,0)+IF(OR(TRIM(H1878)="",COUNTIF(Config!$B$15:$B$19,H1878)&gt;0),1,0)+IF(OR(TRIM(E1878)="",COUNTIF(Config!$B$15:$B$19,E1878)&gt;0),1,0)+IF(OR(TRIM(K1878)="",COUNTIF(Config!$B$15:$B$19,K1878)&gt;0),1,0)+IF(OR(TRIM(P1878)="",COUNTIF(Config!$B$15:$B$19,P1878)&gt;0),1,0)+IF(OR(TRIM(R1878)="",COUNTIF(Config!$B$15:$B$19,R1878)&gt;0),1,0)</f>
        <v>1</v>
      </c>
      <c r="AA1878" s="1" cm="1">
        <f t="array" ref="AA1878">SUMPRODUCT(LEN(H1878)-LEN(SUBSTITUTE(H1878,{"0";"1";"2";"3";"4";"5";"6";"7";"8";"9"},"")))</f>
        <v>12</v>
      </c>
      <c r="AC1878" t="str">
        <f t="shared" si="205"/>
        <v>Incomplete Profile</v>
      </c>
      <c r="AD1878">
        <f t="shared" si="206"/>
        <v>1</v>
      </c>
      <c r="AE1878">
        <f t="shared" si="207"/>
        <v>1</v>
      </c>
      <c r="AF1878" t="str">
        <f t="shared" si="208"/>
        <v>No</v>
      </c>
      <c r="AG1878">
        <f t="shared" ca="1" si="209"/>
        <v>5</v>
      </c>
      <c r="AH1878" t="str">
        <f ca="1">IF(OR(V1878="",AG1878=""),"Yes",IF(AG1878&gt;Config!$B$41,"Yes","No"))</f>
        <v>No</v>
      </c>
    </row>
    <row r="1879" spans="1:34" x14ac:dyDescent="0.25">
      <c r="A1879" s="1" t="s">
        <v>14128</v>
      </c>
      <c r="B1879" s="1" t="s">
        <v>3863</v>
      </c>
      <c r="C1879" s="1" t="s">
        <v>1068</v>
      </c>
      <c r="D1879" s="1" t="s">
        <v>14129</v>
      </c>
      <c r="E1879" s="1" t="s">
        <v>34845</v>
      </c>
      <c r="F1879" s="1" t="s">
        <v>14130</v>
      </c>
      <c r="G1879" t="str">
        <f t="shared" si="203"/>
        <v>Valid</v>
      </c>
      <c r="H1879" s="1" t="s">
        <v>14131</v>
      </c>
      <c r="I1879" t="str" cm="1">
        <f t="array" ref="I1879">IF(OR(TRIM(H1879)="",ISNUMBER(SEARCH("#",H1879)),AA1879&lt;Config!$B$8,SUMPRODUCT(--ISNUMBER(SEARCH({"a";"b";"c";"d";"e";"f";"g";"h";"i";"j";"k";"l";"m";"n";"o";"p";"q";"r";"s";"t";"u";"v";"w";"x";"y";"z"},H1879)))&gt;0),"Invalid","Valid")</f>
        <v>Valid</v>
      </c>
      <c r="J1879" s="1" t="s">
        <v>14132</v>
      </c>
      <c r="K1879" s="1" t="s">
        <v>83</v>
      </c>
      <c r="L1879" s="1" t="s">
        <v>134</v>
      </c>
      <c r="M1879" s="1" t="s">
        <v>235</v>
      </c>
      <c r="N1879" s="1" t="s">
        <v>86</v>
      </c>
      <c r="O1879" s="1" t="s">
        <v>266</v>
      </c>
      <c r="P1879" t="s">
        <v>53</v>
      </c>
      <c r="Q1879" s="1" t="s">
        <v>197</v>
      </c>
      <c r="R1879" s="1" t="s">
        <v>415</v>
      </c>
      <c r="S1879" s="1" t="s">
        <v>1047</v>
      </c>
      <c r="T1879" s="1" t="s">
        <v>14133</v>
      </c>
      <c r="U1879" s="1" t="s">
        <v>3286</v>
      </c>
      <c r="V1879" s="1" t="s">
        <v>140</v>
      </c>
      <c r="W1879" s="1" t="s">
        <v>384</v>
      </c>
      <c r="X1879" t="str">
        <f t="shared" si="204"/>
        <v>Complete</v>
      </c>
      <c r="Y1879">
        <f>MAX(0,100-IF(G1879="Invalid",Config!$B$5,0)-IF(I1879="Invalid",Config!$B$6,0)-IF(X1879="Incomplete",Config!$B$7,0)-IF(AF1879="Yes",Config!$B$37,0))</f>
        <v>100</v>
      </c>
      <c r="Z1879" s="1">
        <f>IF(OR(TRIM(B1879)="",COUNTIF(Config!$B$15:$B$19,B1879)&gt;0),1,0)+IF(OR(TRIM(C1879)="",COUNTIF(Config!$B$15:$B$19,C1879)&gt;0),1,0)+IF(OR(TRIM(F1879)="",COUNTIF(Config!$B$15:$B$19,F1879)&gt;0),1,0)+IF(OR(TRIM(H1879)="",COUNTIF(Config!$B$15:$B$19,H1879)&gt;0),1,0)+IF(OR(TRIM(E1879)="",COUNTIF(Config!$B$15:$B$19,E1879)&gt;0),1,0)+IF(OR(TRIM(K1879)="",COUNTIF(Config!$B$15:$B$19,K1879)&gt;0),1,0)+IF(OR(TRIM(P1879)="",COUNTIF(Config!$B$15:$B$19,P1879)&gt;0),1,0)+IF(OR(TRIM(R1879)="",COUNTIF(Config!$B$15:$B$19,R1879)&gt;0),1,0)</f>
        <v>0</v>
      </c>
      <c r="AA1879" s="1" cm="1">
        <f t="array" ref="AA1879">SUMPRODUCT(LEN(H1879)-LEN(SUBSTITUTE(H1879,{"0";"1";"2";"3";"4";"5";"6";"7";"8";"9"},"")))</f>
        <v>12</v>
      </c>
      <c r="AC1879" t="str">
        <f t="shared" si="205"/>
        <v/>
      </c>
      <c r="AD1879">
        <f t="shared" si="206"/>
        <v>1</v>
      </c>
      <c r="AE1879">
        <f t="shared" si="207"/>
        <v>1</v>
      </c>
      <c r="AF1879" t="str">
        <f t="shared" si="208"/>
        <v>No</v>
      </c>
      <c r="AG1879">
        <f t="shared" ca="1" si="209"/>
        <v>37</v>
      </c>
      <c r="AH1879" t="str">
        <f ca="1">IF(OR(V1879="",AG1879=""),"Yes",IF(AG1879&gt;Config!$B$41,"Yes","No"))</f>
        <v>No</v>
      </c>
    </row>
    <row r="1880" spans="1:34" x14ac:dyDescent="0.25">
      <c r="A1880" s="1" t="s">
        <v>14134</v>
      </c>
      <c r="B1880" s="1" t="s">
        <v>2911</v>
      </c>
      <c r="C1880" s="1" t="s">
        <v>1496</v>
      </c>
      <c r="D1880" s="1" t="s">
        <v>7040</v>
      </c>
      <c r="E1880" s="1" t="s">
        <v>633</v>
      </c>
      <c r="F1880" s="1" t="s">
        <v>14135</v>
      </c>
      <c r="G1880" t="str">
        <f t="shared" si="203"/>
        <v>Valid</v>
      </c>
      <c r="H1880" s="1" t="s">
        <v>14136</v>
      </c>
      <c r="I1880" t="str" cm="1">
        <f t="array" ref="I1880">IF(OR(TRIM(H1880)="",ISNUMBER(SEARCH("#",H1880)),AA1880&lt;Config!$B$8,SUMPRODUCT(--ISNUMBER(SEARCH({"a";"b";"c";"d";"e";"f";"g";"h";"i";"j";"k";"l";"m";"n";"o";"p";"q";"r";"s";"t";"u";"v";"w";"x";"y";"z"},H1880)))&gt;0),"Invalid","Valid")</f>
        <v>Valid</v>
      </c>
      <c r="J1880" s="1" t="s">
        <v>14137</v>
      </c>
      <c r="K1880" s="1" t="s">
        <v>369</v>
      </c>
      <c r="L1880" s="1" t="s">
        <v>84</v>
      </c>
      <c r="M1880" s="1" t="s">
        <v>165</v>
      </c>
      <c r="N1880" s="1" t="s">
        <v>31</v>
      </c>
      <c r="O1880" s="1" t="s">
        <v>196</v>
      </c>
      <c r="P1880" t="s">
        <v>53</v>
      </c>
      <c r="Q1880" s="1" t="s">
        <v>54</v>
      </c>
      <c r="R1880" s="1" t="s">
        <v>415</v>
      </c>
      <c r="S1880" s="1" t="s">
        <v>7080</v>
      </c>
      <c r="T1880" s="1" t="s">
        <v>14138</v>
      </c>
      <c r="U1880" s="1" t="s">
        <v>2234</v>
      </c>
      <c r="V1880" s="1" t="s">
        <v>2308</v>
      </c>
      <c r="W1880" s="1" t="s">
        <v>75</v>
      </c>
      <c r="X1880" t="str">
        <f t="shared" si="204"/>
        <v>Complete</v>
      </c>
      <c r="Y1880">
        <f>MAX(0,100-IF(G1880="Invalid",Config!$B$5,0)-IF(I1880="Invalid",Config!$B$6,0)-IF(X1880="Incomplete",Config!$B$7,0)-IF(AF1880="Yes",Config!$B$37,0))</f>
        <v>100</v>
      </c>
      <c r="Z1880" s="1">
        <f>IF(OR(TRIM(B1880)="",COUNTIF(Config!$B$15:$B$19,B1880)&gt;0),1,0)+IF(OR(TRIM(C1880)="",COUNTIF(Config!$B$15:$B$19,C1880)&gt;0),1,0)+IF(OR(TRIM(F1880)="",COUNTIF(Config!$B$15:$B$19,F1880)&gt;0),1,0)+IF(OR(TRIM(H1880)="",COUNTIF(Config!$B$15:$B$19,H1880)&gt;0),1,0)+IF(OR(TRIM(E1880)="",COUNTIF(Config!$B$15:$B$19,E1880)&gt;0),1,0)+IF(OR(TRIM(K1880)="",COUNTIF(Config!$B$15:$B$19,K1880)&gt;0),1,0)+IF(OR(TRIM(P1880)="",COUNTIF(Config!$B$15:$B$19,P1880)&gt;0),1,0)+IF(OR(TRIM(R1880)="",COUNTIF(Config!$B$15:$B$19,R1880)&gt;0),1,0)</f>
        <v>0</v>
      </c>
      <c r="AA1880" s="1" cm="1">
        <f t="array" ref="AA1880">SUMPRODUCT(LEN(H1880)-LEN(SUBSTITUTE(H1880,{"0";"1";"2";"3";"4";"5";"6";"7";"8";"9"},"")))</f>
        <v>10</v>
      </c>
      <c r="AC1880" t="str">
        <f t="shared" si="205"/>
        <v/>
      </c>
      <c r="AD1880">
        <f t="shared" si="206"/>
        <v>1</v>
      </c>
      <c r="AE1880">
        <f t="shared" si="207"/>
        <v>1</v>
      </c>
      <c r="AF1880" t="str">
        <f t="shared" si="208"/>
        <v>No</v>
      </c>
      <c r="AG1880">
        <f t="shared" ca="1" si="209"/>
        <v>191</v>
      </c>
      <c r="AH1880" t="str">
        <f ca="1">IF(OR(V1880="",AG1880=""),"Yes",IF(AG1880&gt;Config!$B$41,"Yes","No"))</f>
        <v>No</v>
      </c>
    </row>
    <row r="1881" spans="1:34" x14ac:dyDescent="0.25">
      <c r="A1881" s="1" t="s">
        <v>14139</v>
      </c>
      <c r="B1881" s="1" t="s">
        <v>77</v>
      </c>
      <c r="C1881" s="1" t="s">
        <v>659</v>
      </c>
      <c r="D1881" s="1" t="s">
        <v>10401</v>
      </c>
      <c r="E1881" s="1" t="s">
        <v>34846</v>
      </c>
      <c r="F1881" s="1" t="s">
        <v>14140</v>
      </c>
      <c r="G1881" t="str">
        <f t="shared" si="203"/>
        <v>Valid</v>
      </c>
      <c r="H1881" s="1" t="s">
        <v>14141</v>
      </c>
      <c r="I1881" t="str" cm="1">
        <f t="array" ref="I1881">IF(OR(TRIM(H1881)="",ISNUMBER(SEARCH("#",H1881)),AA1881&lt;Config!$B$8,SUMPRODUCT(--ISNUMBER(SEARCH({"a";"b";"c";"d";"e";"f";"g";"h";"i";"j";"k";"l";"m";"n";"o";"p";"q";"r";"s";"t";"u";"v";"w";"x";"y";"z"},H1881)))&gt;0),"Invalid","Valid")</f>
        <v>Valid</v>
      </c>
      <c r="J1881" s="1" t="s">
        <v>14142</v>
      </c>
      <c r="K1881" s="1" t="s">
        <v>83</v>
      </c>
      <c r="L1881" s="1" t="s">
        <v>84</v>
      </c>
      <c r="M1881" s="1" t="s">
        <v>462</v>
      </c>
      <c r="N1881" s="1" t="s">
        <v>148</v>
      </c>
      <c r="O1881" s="1" t="s">
        <v>196</v>
      </c>
      <c r="P1881" t="s">
        <v>53</v>
      </c>
      <c r="Q1881" s="1" t="s">
        <v>54</v>
      </c>
      <c r="R1881" s="1" t="s">
        <v>150</v>
      </c>
      <c r="S1881" s="1" t="s">
        <v>14143</v>
      </c>
      <c r="T1881" s="1" t="s">
        <v>14144</v>
      </c>
      <c r="U1881" s="1" t="s">
        <v>5347</v>
      </c>
      <c r="V1881" s="1" t="s">
        <v>6491</v>
      </c>
      <c r="W1881" s="1" t="s">
        <v>293</v>
      </c>
      <c r="X1881" t="str">
        <f t="shared" si="204"/>
        <v>Complete</v>
      </c>
      <c r="Y1881">
        <f>MAX(0,100-IF(G1881="Invalid",Config!$B$5,0)-IF(I1881="Invalid",Config!$B$6,0)-IF(X1881="Incomplete",Config!$B$7,0)-IF(AF1881="Yes",Config!$B$37,0))</f>
        <v>100</v>
      </c>
      <c r="Z1881" s="1">
        <f>IF(OR(TRIM(B1881)="",COUNTIF(Config!$B$15:$B$19,B1881)&gt;0),1,0)+IF(OR(TRIM(C1881)="",COUNTIF(Config!$B$15:$B$19,C1881)&gt;0),1,0)+IF(OR(TRIM(F1881)="",COUNTIF(Config!$B$15:$B$19,F1881)&gt;0),1,0)+IF(OR(TRIM(H1881)="",COUNTIF(Config!$B$15:$B$19,H1881)&gt;0),1,0)+IF(OR(TRIM(E1881)="",COUNTIF(Config!$B$15:$B$19,E1881)&gt;0),1,0)+IF(OR(TRIM(K1881)="",COUNTIF(Config!$B$15:$B$19,K1881)&gt;0),1,0)+IF(OR(TRIM(P1881)="",COUNTIF(Config!$B$15:$B$19,P1881)&gt;0),1,0)+IF(OR(TRIM(R1881)="",COUNTIF(Config!$B$15:$B$19,R1881)&gt;0),1,0)</f>
        <v>0</v>
      </c>
      <c r="AA1881" s="1" cm="1">
        <f t="array" ref="AA1881">SUMPRODUCT(LEN(H1881)-LEN(SUBSTITUTE(H1881,{"0";"1";"2";"3";"4";"5";"6";"7";"8";"9"},"")))</f>
        <v>10</v>
      </c>
      <c r="AC1881" t="str">
        <f t="shared" si="205"/>
        <v/>
      </c>
      <c r="AD1881">
        <f t="shared" si="206"/>
        <v>1</v>
      </c>
      <c r="AE1881">
        <f t="shared" si="207"/>
        <v>1</v>
      </c>
      <c r="AF1881" t="str">
        <f t="shared" si="208"/>
        <v>No</v>
      </c>
      <c r="AG1881">
        <f t="shared" ca="1" si="209"/>
        <v>282</v>
      </c>
      <c r="AH1881" t="str">
        <f ca="1">IF(OR(V1881="",AG1881=""),"Yes",IF(AG1881&gt;Config!$B$41,"Yes","No"))</f>
        <v>No</v>
      </c>
    </row>
    <row r="1882" spans="1:34" x14ac:dyDescent="0.25">
      <c r="A1882" s="1" t="s">
        <v>14145</v>
      </c>
      <c r="B1882" s="1" t="s">
        <v>747</v>
      </c>
      <c r="C1882" s="1" t="s">
        <v>410</v>
      </c>
      <c r="D1882" s="1" t="s">
        <v>14146</v>
      </c>
      <c r="E1882" s="1" t="s">
        <v>34847</v>
      </c>
      <c r="F1882" s="1" t="s">
        <v>14147</v>
      </c>
      <c r="G1882" t="str">
        <f t="shared" si="203"/>
        <v>Valid</v>
      </c>
      <c r="H1882" s="1" t="s">
        <v>14148</v>
      </c>
      <c r="I1882" t="str" cm="1">
        <f t="array" ref="I1882">IF(OR(TRIM(H1882)="",ISNUMBER(SEARCH("#",H1882)),AA1882&lt;Config!$B$8,SUMPRODUCT(--ISNUMBER(SEARCH({"a";"b";"c";"d";"e";"f";"g";"h";"i";"j";"k";"l";"m";"n";"o";"p";"q";"r";"s";"t";"u";"v";"w";"x";"y";"z"},H1882)))&gt;0),"Invalid","Valid")</f>
        <v>Valid</v>
      </c>
      <c r="J1882" s="1" t="s">
        <v>14149</v>
      </c>
      <c r="K1882" s="1" t="s">
        <v>117</v>
      </c>
      <c r="L1882" s="1" t="s">
        <v>450</v>
      </c>
      <c r="M1882" s="1" t="s">
        <v>135</v>
      </c>
      <c r="N1882" s="1" t="s">
        <v>86</v>
      </c>
      <c r="O1882" s="1" t="s">
        <v>149</v>
      </c>
      <c r="P1882" t="s">
        <v>53</v>
      </c>
      <c r="Q1882" s="1" t="s">
        <v>197</v>
      </c>
      <c r="R1882" s="1" t="s">
        <v>70</v>
      </c>
      <c r="S1882" s="1" t="s">
        <v>14150</v>
      </c>
      <c r="T1882" s="1" t="s">
        <v>14151</v>
      </c>
      <c r="U1882" s="1" t="s">
        <v>14152</v>
      </c>
      <c r="V1882" s="1" t="s">
        <v>4836</v>
      </c>
      <c r="W1882" s="1" t="s">
        <v>40</v>
      </c>
      <c r="X1882" t="str">
        <f t="shared" si="204"/>
        <v>Complete</v>
      </c>
      <c r="Y1882">
        <f>MAX(0,100-IF(G1882="Invalid",Config!$B$5,0)-IF(I1882="Invalid",Config!$B$6,0)-IF(X1882="Incomplete",Config!$B$7,0)-IF(AF1882="Yes",Config!$B$37,0))</f>
        <v>75</v>
      </c>
      <c r="Z1882" s="1">
        <f>IF(OR(TRIM(B1882)="",COUNTIF(Config!$B$15:$B$19,B1882)&gt;0),1,0)+IF(OR(TRIM(C1882)="",COUNTIF(Config!$B$15:$B$19,C1882)&gt;0),1,0)+IF(OR(TRIM(F1882)="",COUNTIF(Config!$B$15:$B$19,F1882)&gt;0),1,0)+IF(OR(TRIM(H1882)="",COUNTIF(Config!$B$15:$B$19,H1882)&gt;0),1,0)+IF(OR(TRIM(E1882)="",COUNTIF(Config!$B$15:$B$19,E1882)&gt;0),1,0)+IF(OR(TRIM(K1882)="",COUNTIF(Config!$B$15:$B$19,K1882)&gt;0),1,0)+IF(OR(TRIM(P1882)="",COUNTIF(Config!$B$15:$B$19,P1882)&gt;0),1,0)+IF(OR(TRIM(R1882)="",COUNTIF(Config!$B$15:$B$19,R1882)&gt;0),1,0)</f>
        <v>0</v>
      </c>
      <c r="AA1882" s="1" cm="1">
        <f t="array" ref="AA1882">SUMPRODUCT(LEN(H1882)-LEN(SUBSTITUTE(H1882,{"0";"1";"2";"3";"4";"5";"6";"7";"8";"9"},"")))</f>
        <v>12</v>
      </c>
      <c r="AC1882" t="str">
        <f t="shared" si="205"/>
        <v>Potential Duplicate</v>
      </c>
      <c r="AD1882">
        <f t="shared" si="206"/>
        <v>2</v>
      </c>
      <c r="AE1882">
        <f t="shared" si="207"/>
        <v>1</v>
      </c>
      <c r="AF1882" t="str">
        <f t="shared" si="208"/>
        <v>Yes</v>
      </c>
      <c r="AG1882">
        <f t="shared" ca="1" si="209"/>
        <v>567</v>
      </c>
      <c r="AH1882" t="str">
        <f ca="1">IF(OR(V1882="",AG1882=""),"Yes",IF(AG1882&gt;Config!$B$41,"Yes","No"))</f>
        <v>Yes</v>
      </c>
    </row>
    <row r="1883" spans="1:34" x14ac:dyDescent="0.25">
      <c r="A1883" s="1" t="s">
        <v>14153</v>
      </c>
      <c r="B1883" s="1" t="s">
        <v>1068</v>
      </c>
      <c r="C1883" s="1" t="s">
        <v>205</v>
      </c>
      <c r="D1883" s="1" t="s">
        <v>34848</v>
      </c>
      <c r="E1883" s="1" t="s">
        <v>33901</v>
      </c>
      <c r="F1883" s="1" t="s">
        <v>14154</v>
      </c>
      <c r="G1883" t="str">
        <f t="shared" si="203"/>
        <v>Valid</v>
      </c>
      <c r="H1883" s="1" t="s">
        <v>14155</v>
      </c>
      <c r="I1883" t="str" cm="1">
        <f t="array" ref="I1883">IF(OR(TRIM(H1883)="",ISNUMBER(SEARCH("#",H1883)),AA1883&lt;Config!$B$8,SUMPRODUCT(--ISNUMBER(SEARCH({"a";"b";"c";"d";"e";"f";"g";"h";"i";"j";"k";"l";"m";"n";"o";"p";"q";"r";"s";"t";"u";"v";"w";"x";"y";"z"},H1883)))&gt;0),"Invalid","Valid")</f>
        <v>Valid</v>
      </c>
      <c r="J1883" s="1" t="s">
        <v>14156</v>
      </c>
      <c r="K1883" s="1" t="s">
        <v>195</v>
      </c>
      <c r="L1883" s="1" t="s">
        <v>84</v>
      </c>
      <c r="M1883" s="1" t="s">
        <v>343</v>
      </c>
      <c r="N1883" s="1" t="s">
        <v>358</v>
      </c>
      <c r="O1883" s="1" t="s">
        <v>69</v>
      </c>
      <c r="P1883" t="s">
        <v>590</v>
      </c>
      <c r="Q1883" s="1" t="s">
        <v>591</v>
      </c>
      <c r="R1883" s="1" t="s">
        <v>845</v>
      </c>
      <c r="S1883" s="1" t="s">
        <v>14157</v>
      </c>
      <c r="T1883" s="1" t="s">
        <v>14158</v>
      </c>
      <c r="U1883" s="1" t="s">
        <v>3843</v>
      </c>
      <c r="V1883" s="1" t="s">
        <v>372</v>
      </c>
      <c r="W1883" s="1" t="s">
        <v>40</v>
      </c>
      <c r="X1883" t="str">
        <f t="shared" si="204"/>
        <v>Complete</v>
      </c>
      <c r="Y1883">
        <f>MAX(0,100-IF(G1883="Invalid",Config!$B$5,0)-IF(I1883="Invalid",Config!$B$6,0)-IF(X1883="Incomplete",Config!$B$7,0)-IF(AF1883="Yes",Config!$B$37,0))</f>
        <v>100</v>
      </c>
      <c r="Z1883" s="1">
        <f>IF(OR(TRIM(B1883)="",COUNTIF(Config!$B$15:$B$19,B1883)&gt;0),1,0)+IF(OR(TRIM(C1883)="",COUNTIF(Config!$B$15:$B$19,C1883)&gt;0),1,0)+IF(OR(TRIM(F1883)="",COUNTIF(Config!$B$15:$B$19,F1883)&gt;0),1,0)+IF(OR(TRIM(H1883)="",COUNTIF(Config!$B$15:$B$19,H1883)&gt;0),1,0)+IF(OR(TRIM(E1883)="",COUNTIF(Config!$B$15:$B$19,E1883)&gt;0),1,0)+IF(OR(TRIM(K1883)="",COUNTIF(Config!$B$15:$B$19,K1883)&gt;0),1,0)+IF(OR(TRIM(P1883)="",COUNTIF(Config!$B$15:$B$19,P1883)&gt;0),1,0)+IF(OR(TRIM(R1883)="",COUNTIF(Config!$B$15:$B$19,R1883)&gt;0),1,0)</f>
        <v>0</v>
      </c>
      <c r="AA1883" s="1" cm="1">
        <f t="array" ref="AA1883">SUMPRODUCT(LEN(H1883)-LEN(SUBSTITUTE(H1883,{"0";"1";"2";"3";"4";"5";"6";"7";"8";"9"},"")))</f>
        <v>12</v>
      </c>
      <c r="AC1883" t="str">
        <f t="shared" si="205"/>
        <v/>
      </c>
      <c r="AD1883">
        <f t="shared" si="206"/>
        <v>1</v>
      </c>
      <c r="AE1883">
        <f t="shared" si="207"/>
        <v>1</v>
      </c>
      <c r="AF1883" t="str">
        <f t="shared" si="208"/>
        <v>No</v>
      </c>
      <c r="AG1883">
        <f t="shared" ca="1" si="209"/>
        <v>376</v>
      </c>
      <c r="AH1883" t="str">
        <f ca="1">IF(OR(V1883="",AG1883=""),"Yes",IF(AG1883&gt;Config!$B$41,"Yes","No"))</f>
        <v>Yes</v>
      </c>
    </row>
    <row r="1884" spans="1:34" x14ac:dyDescent="0.25">
      <c r="A1884" s="1" t="s">
        <v>14159</v>
      </c>
      <c r="B1884" s="1" t="s">
        <v>690</v>
      </c>
      <c r="C1884" s="1" t="s">
        <v>23</v>
      </c>
      <c r="D1884" s="1" t="s">
        <v>14160</v>
      </c>
      <c r="E1884" s="1" t="s">
        <v>34849</v>
      </c>
      <c r="F1884" s="1" t="s">
        <v>14161</v>
      </c>
      <c r="G1884" t="str">
        <f t="shared" si="203"/>
        <v>Valid</v>
      </c>
      <c r="H1884" s="1" t="s">
        <v>950</v>
      </c>
      <c r="I1884" t="str" cm="1">
        <f t="array" ref="I1884">IF(OR(TRIM(H1884)="",ISNUMBER(SEARCH("#",H1884)),AA1884&lt;Config!$B$8,SUMPRODUCT(--ISNUMBER(SEARCH({"a";"b";"c";"d";"e";"f";"g";"h";"i";"j";"k";"l";"m";"n";"o";"p";"q";"r";"s";"t";"u";"v";"w";"x";"y";"z"},H1884)))&gt;0),"Invalid","Valid")</f>
        <v>Invalid</v>
      </c>
      <c r="J1884" s="1" t="s">
        <v>14162</v>
      </c>
      <c r="K1884" s="1" t="s">
        <v>625</v>
      </c>
      <c r="L1884" s="1" t="s">
        <v>29</v>
      </c>
      <c r="M1884" s="1" t="s">
        <v>33825</v>
      </c>
      <c r="N1884" s="1" t="s">
        <v>358</v>
      </c>
      <c r="O1884" s="1" t="s">
        <v>149</v>
      </c>
      <c r="P1884" t="s">
        <v>53</v>
      </c>
      <c r="Q1884" s="1" t="s">
        <v>150</v>
      </c>
      <c r="R1884" s="1" t="s">
        <v>70</v>
      </c>
      <c r="S1884" s="1" t="s">
        <v>10198</v>
      </c>
      <c r="T1884" s="1" t="s">
        <v>14163</v>
      </c>
      <c r="U1884" s="1" t="s">
        <v>6784</v>
      </c>
      <c r="V1884" s="1" t="s">
        <v>14164</v>
      </c>
      <c r="W1884" s="1" t="s">
        <v>94</v>
      </c>
      <c r="X1884" t="str">
        <f t="shared" si="204"/>
        <v>Complete</v>
      </c>
      <c r="Y1884">
        <f>MAX(0,100-IF(G1884="Invalid",Config!$B$5,0)-IF(I1884="Invalid",Config!$B$6,0)-IF(X1884="Incomplete",Config!$B$7,0)-IF(AF1884="Yes",Config!$B$37,0))</f>
        <v>80</v>
      </c>
      <c r="Z1884" s="1">
        <f>IF(OR(TRIM(B1884)="",COUNTIF(Config!$B$15:$B$19,B1884)&gt;0),1,0)+IF(OR(TRIM(C1884)="",COUNTIF(Config!$B$15:$B$19,C1884)&gt;0),1,0)+IF(OR(TRIM(F1884)="",COUNTIF(Config!$B$15:$B$19,F1884)&gt;0),1,0)+IF(OR(TRIM(H1884)="",COUNTIF(Config!$B$15:$B$19,H1884)&gt;0),1,0)+IF(OR(TRIM(E1884)="",COUNTIF(Config!$B$15:$B$19,E1884)&gt;0),1,0)+IF(OR(TRIM(K1884)="",COUNTIF(Config!$B$15:$B$19,K1884)&gt;0),1,0)+IF(OR(TRIM(P1884)="",COUNTIF(Config!$B$15:$B$19,P1884)&gt;0),1,0)+IF(OR(TRIM(R1884)="",COUNTIF(Config!$B$15:$B$19,R1884)&gt;0),1,0)</f>
        <v>0</v>
      </c>
      <c r="AA1884" s="1" cm="1">
        <f t="array" ref="AA1884">SUMPRODUCT(LEN(H1884)-LEN(SUBSTITUTE(H1884,{"0";"1";"2";"3";"4";"5";"6";"7";"8";"9"},"")))</f>
        <v>5</v>
      </c>
      <c r="AC1884" t="str">
        <f t="shared" si="205"/>
        <v>Invalid Phone</v>
      </c>
      <c r="AD1884">
        <f t="shared" si="206"/>
        <v>1</v>
      </c>
      <c r="AE1884">
        <f t="shared" si="207"/>
        <v>0</v>
      </c>
      <c r="AF1884" t="str">
        <f t="shared" si="208"/>
        <v>No</v>
      </c>
      <c r="AG1884">
        <f t="shared" ca="1" si="209"/>
        <v>73</v>
      </c>
      <c r="AH1884" t="str">
        <f ca="1">IF(OR(V1884="",AG1884=""),"Yes",IF(AG1884&gt;Config!$B$41,"Yes","No"))</f>
        <v>No</v>
      </c>
    </row>
    <row r="1885" spans="1:34" x14ac:dyDescent="0.25">
      <c r="A1885" s="1" t="s">
        <v>14165</v>
      </c>
      <c r="B1885" s="1" t="s">
        <v>188</v>
      </c>
      <c r="C1885" s="1" t="s">
        <v>545</v>
      </c>
      <c r="D1885" s="1" t="s">
        <v>4332</v>
      </c>
      <c r="E1885" s="1" t="s">
        <v>33829</v>
      </c>
      <c r="F1885" s="1" t="s">
        <v>14166</v>
      </c>
      <c r="G1885" t="str">
        <f t="shared" si="203"/>
        <v>Valid</v>
      </c>
      <c r="H1885" s="1" t="s">
        <v>14167</v>
      </c>
      <c r="I1885" t="str" cm="1">
        <f t="array" ref="I1885">IF(OR(TRIM(H1885)="",ISNUMBER(SEARCH("#",H1885)),AA1885&lt;Config!$B$8,SUMPRODUCT(--ISNUMBER(SEARCH({"a";"b";"c";"d";"e";"f";"g";"h";"i";"j";"k";"l";"m";"n";"o";"p";"q";"r";"s";"t";"u";"v";"w";"x";"y";"z"},H1885)))&gt;0),"Invalid","Valid")</f>
        <v>Valid</v>
      </c>
      <c r="J1885" s="1" t="s">
        <v>14168</v>
      </c>
      <c r="K1885" s="1" t="s">
        <v>516</v>
      </c>
      <c r="L1885" s="1" t="s">
        <v>49</v>
      </c>
      <c r="M1885" s="1" t="s">
        <v>251</v>
      </c>
      <c r="N1885" s="1" t="s">
        <v>211</v>
      </c>
      <c r="O1885" s="1" t="s">
        <v>196</v>
      </c>
      <c r="P1885" t="s">
        <v>344</v>
      </c>
      <c r="Q1885" s="1" t="s">
        <v>971</v>
      </c>
      <c r="R1885" s="1" t="s">
        <v>346</v>
      </c>
      <c r="S1885" s="1" t="s">
        <v>14169</v>
      </c>
      <c r="T1885" s="1" t="s">
        <v>14170</v>
      </c>
      <c r="U1885" s="1" t="s">
        <v>7584</v>
      </c>
      <c r="V1885" s="1" t="s">
        <v>140</v>
      </c>
      <c r="W1885" s="1" t="s">
        <v>60</v>
      </c>
      <c r="X1885" t="str">
        <f t="shared" si="204"/>
        <v>Incomplete</v>
      </c>
      <c r="Y1885">
        <f>MAX(0,100-IF(G1885="Invalid",Config!$B$5,0)-IF(I1885="Invalid",Config!$B$6,0)-IF(X1885="Incomplete",Config!$B$7,0)-IF(AF1885="Yes",Config!$B$37,0))</f>
        <v>60</v>
      </c>
      <c r="Z1885" s="1">
        <f>IF(OR(TRIM(B1885)="",COUNTIF(Config!$B$15:$B$19,B1885)&gt;0),1,0)+IF(OR(TRIM(C1885)="",COUNTIF(Config!$B$15:$B$19,C1885)&gt;0),1,0)+IF(OR(TRIM(F1885)="",COUNTIF(Config!$B$15:$B$19,F1885)&gt;0),1,0)+IF(OR(TRIM(H1885)="",COUNTIF(Config!$B$15:$B$19,H1885)&gt;0),1,0)+IF(OR(TRIM(E1885)="",COUNTIF(Config!$B$15:$B$19,E1885)&gt;0),1,0)+IF(OR(TRIM(K1885)="",COUNTIF(Config!$B$15:$B$19,K1885)&gt;0),1,0)+IF(OR(TRIM(P1885)="",COUNTIF(Config!$B$15:$B$19,P1885)&gt;0),1,0)+IF(OR(TRIM(R1885)="",COUNTIF(Config!$B$15:$B$19,R1885)&gt;0),1,0)</f>
        <v>1</v>
      </c>
      <c r="AA1885" s="1" cm="1">
        <f t="array" ref="AA1885">SUMPRODUCT(LEN(H1885)-LEN(SUBSTITUTE(H1885,{"0";"1";"2";"3";"4";"5";"6";"7";"8";"9"},"")))</f>
        <v>11</v>
      </c>
      <c r="AC1885" t="str">
        <f t="shared" si="205"/>
        <v>Incomplete Profile</v>
      </c>
      <c r="AD1885">
        <f t="shared" si="206"/>
        <v>1</v>
      </c>
      <c r="AE1885">
        <f t="shared" si="207"/>
        <v>1</v>
      </c>
      <c r="AF1885" t="str">
        <f t="shared" si="208"/>
        <v>No</v>
      </c>
      <c r="AG1885">
        <f t="shared" ca="1" si="209"/>
        <v>37</v>
      </c>
      <c r="AH1885" t="str">
        <f ca="1">IF(OR(V1885="",AG1885=""),"Yes",IF(AG1885&gt;Config!$B$41,"Yes","No"))</f>
        <v>No</v>
      </c>
    </row>
    <row r="1886" spans="1:34" x14ac:dyDescent="0.25">
      <c r="A1886" s="1" t="s">
        <v>14171</v>
      </c>
      <c r="B1886" s="1" t="s">
        <v>1231</v>
      </c>
      <c r="C1886" s="1" t="s">
        <v>499</v>
      </c>
      <c r="D1886" s="1" t="s">
        <v>14172</v>
      </c>
      <c r="E1886" s="1" t="s">
        <v>33829</v>
      </c>
      <c r="F1886" s="1" t="s">
        <v>14173</v>
      </c>
      <c r="G1886" t="str">
        <f t="shared" si="203"/>
        <v>Valid</v>
      </c>
      <c r="H1886" s="1" t="s">
        <v>14174</v>
      </c>
      <c r="I1886" t="str" cm="1">
        <f t="array" ref="I1886">IF(OR(TRIM(H1886)="",ISNUMBER(SEARCH("#",H1886)),AA1886&lt;Config!$B$8,SUMPRODUCT(--ISNUMBER(SEARCH({"a";"b";"c";"d";"e";"f";"g";"h";"i";"j";"k";"l";"m";"n";"o";"p";"q";"r";"s";"t";"u";"v";"w";"x";"y";"z"},H1886)))&gt;0),"Invalid","Valid")</f>
        <v>Valid</v>
      </c>
      <c r="J1886" s="1" t="s">
        <v>14175</v>
      </c>
      <c r="K1886" s="1" t="s">
        <v>83</v>
      </c>
      <c r="L1886" s="1" t="s">
        <v>164</v>
      </c>
      <c r="M1886" s="1" t="s">
        <v>235</v>
      </c>
      <c r="N1886" s="1" t="s">
        <v>437</v>
      </c>
      <c r="O1886" s="1" t="s">
        <v>180</v>
      </c>
      <c r="P1886" t="s">
        <v>314</v>
      </c>
      <c r="Q1886" s="1" t="s">
        <v>315</v>
      </c>
      <c r="R1886" s="1" t="s">
        <v>316</v>
      </c>
      <c r="S1886" s="1" t="s">
        <v>14176</v>
      </c>
      <c r="T1886" s="1" t="s">
        <v>14177</v>
      </c>
      <c r="U1886" s="1" t="s">
        <v>11678</v>
      </c>
      <c r="V1886" s="1" t="s">
        <v>11878</v>
      </c>
      <c r="W1886" s="1" t="s">
        <v>202</v>
      </c>
      <c r="X1886" t="str">
        <f t="shared" si="204"/>
        <v>Incomplete</v>
      </c>
      <c r="Y1886">
        <f>MAX(0,100-IF(G1886="Invalid",Config!$B$5,0)-IF(I1886="Invalid",Config!$B$6,0)-IF(X1886="Incomplete",Config!$B$7,0)-IF(AF1886="Yes",Config!$B$37,0))</f>
        <v>60</v>
      </c>
      <c r="Z1886" s="1">
        <f>IF(OR(TRIM(B1886)="",COUNTIF(Config!$B$15:$B$19,B1886)&gt;0),1,0)+IF(OR(TRIM(C1886)="",COUNTIF(Config!$B$15:$B$19,C1886)&gt;0),1,0)+IF(OR(TRIM(F1886)="",COUNTIF(Config!$B$15:$B$19,F1886)&gt;0),1,0)+IF(OR(TRIM(H1886)="",COUNTIF(Config!$B$15:$B$19,H1886)&gt;0),1,0)+IF(OR(TRIM(E1886)="",COUNTIF(Config!$B$15:$B$19,E1886)&gt;0),1,0)+IF(OR(TRIM(K1886)="",COUNTIF(Config!$B$15:$B$19,K1886)&gt;0),1,0)+IF(OR(TRIM(P1886)="",COUNTIF(Config!$B$15:$B$19,P1886)&gt;0),1,0)+IF(OR(TRIM(R1886)="",COUNTIF(Config!$B$15:$B$19,R1886)&gt;0),1,0)</f>
        <v>1</v>
      </c>
      <c r="AA1886" s="1" cm="1">
        <f t="array" ref="AA1886">SUMPRODUCT(LEN(H1886)-LEN(SUBSTITUTE(H1886,{"0";"1";"2";"3";"4";"5";"6";"7";"8";"9"},"")))</f>
        <v>10</v>
      </c>
      <c r="AC1886" t="str">
        <f t="shared" si="205"/>
        <v>Incomplete Profile</v>
      </c>
      <c r="AD1886">
        <f t="shared" si="206"/>
        <v>1</v>
      </c>
      <c r="AE1886">
        <f t="shared" si="207"/>
        <v>1</v>
      </c>
      <c r="AF1886" t="str">
        <f t="shared" si="208"/>
        <v>No</v>
      </c>
      <c r="AG1886">
        <f t="shared" ca="1" si="209"/>
        <v>283</v>
      </c>
      <c r="AH1886" t="str">
        <f ca="1">IF(OR(V1886="",AG1886=""),"Yes",IF(AG1886&gt;Config!$B$41,"Yes","No"))</f>
        <v>No</v>
      </c>
    </row>
    <row r="1887" spans="1:34" x14ac:dyDescent="0.25">
      <c r="A1887" s="1" t="s">
        <v>14178</v>
      </c>
      <c r="B1887" s="1" t="s">
        <v>5122</v>
      </c>
      <c r="C1887" s="1" t="s">
        <v>97</v>
      </c>
      <c r="D1887" s="1" t="s">
        <v>14179</v>
      </c>
      <c r="E1887" s="1" t="s">
        <v>34104</v>
      </c>
      <c r="F1887" s="1" t="s">
        <v>14180</v>
      </c>
      <c r="G1887" t="str">
        <f t="shared" si="203"/>
        <v>Valid</v>
      </c>
      <c r="H1887" s="1" t="s">
        <v>14181</v>
      </c>
      <c r="I1887" t="str" cm="1">
        <f t="array" ref="I1887">IF(OR(TRIM(H1887)="",ISNUMBER(SEARCH("#",H1887)),AA1887&lt;Config!$B$8,SUMPRODUCT(--ISNUMBER(SEARCH({"a";"b";"c";"d";"e";"f";"g";"h";"i";"j";"k";"l";"m";"n";"o";"p";"q";"r";"s";"t";"u";"v";"w";"x";"y";"z"},H1887)))&gt;0),"Invalid","Valid")</f>
        <v>Valid</v>
      </c>
      <c r="J1887" s="1" t="s">
        <v>14182</v>
      </c>
      <c r="K1887" s="1" t="s">
        <v>722</v>
      </c>
      <c r="L1887" s="1" t="s">
        <v>49</v>
      </c>
      <c r="M1887" s="1" t="s">
        <v>391</v>
      </c>
      <c r="N1887" s="1" t="s">
        <v>211</v>
      </c>
      <c r="O1887" s="1" t="s">
        <v>69</v>
      </c>
      <c r="P1887" t="s">
        <v>53</v>
      </c>
      <c r="Q1887" s="1" t="s">
        <v>181</v>
      </c>
      <c r="R1887" s="1" t="s">
        <v>288</v>
      </c>
      <c r="S1887" s="1" t="s">
        <v>14183</v>
      </c>
      <c r="T1887" s="1" t="s">
        <v>14184</v>
      </c>
      <c r="U1887" s="1" t="s">
        <v>1066</v>
      </c>
      <c r="V1887" s="1" t="s">
        <v>2141</v>
      </c>
      <c r="W1887" s="1" t="s">
        <v>293</v>
      </c>
      <c r="X1887" t="str">
        <f t="shared" si="204"/>
        <v>Complete</v>
      </c>
      <c r="Y1887">
        <f>MAX(0,100-IF(G1887="Invalid",Config!$B$5,0)-IF(I1887="Invalid",Config!$B$6,0)-IF(X1887="Incomplete",Config!$B$7,0)-IF(AF1887="Yes",Config!$B$37,0))</f>
        <v>100</v>
      </c>
      <c r="Z1887" s="1">
        <f>IF(OR(TRIM(B1887)="",COUNTIF(Config!$B$15:$B$19,B1887)&gt;0),1,0)+IF(OR(TRIM(C1887)="",COUNTIF(Config!$B$15:$B$19,C1887)&gt;0),1,0)+IF(OR(TRIM(F1887)="",COUNTIF(Config!$B$15:$B$19,F1887)&gt;0),1,0)+IF(OR(TRIM(H1887)="",COUNTIF(Config!$B$15:$B$19,H1887)&gt;0),1,0)+IF(OR(TRIM(E1887)="",COUNTIF(Config!$B$15:$B$19,E1887)&gt;0),1,0)+IF(OR(TRIM(K1887)="",COUNTIF(Config!$B$15:$B$19,K1887)&gt;0),1,0)+IF(OR(TRIM(P1887)="",COUNTIF(Config!$B$15:$B$19,P1887)&gt;0),1,0)+IF(OR(TRIM(R1887)="",COUNTIF(Config!$B$15:$B$19,R1887)&gt;0),1,0)</f>
        <v>0</v>
      </c>
      <c r="AA1887" s="1" cm="1">
        <f t="array" ref="AA1887">SUMPRODUCT(LEN(H1887)-LEN(SUBSTITUTE(H1887,{"0";"1";"2";"3";"4";"5";"6";"7";"8";"9"},"")))</f>
        <v>12</v>
      </c>
      <c r="AC1887" t="str">
        <f t="shared" si="205"/>
        <v/>
      </c>
      <c r="AD1887">
        <f t="shared" si="206"/>
        <v>1</v>
      </c>
      <c r="AE1887">
        <f t="shared" si="207"/>
        <v>1</v>
      </c>
      <c r="AF1887" t="str">
        <f t="shared" si="208"/>
        <v>No</v>
      </c>
      <c r="AG1887">
        <f t="shared" ca="1" si="209"/>
        <v>38</v>
      </c>
      <c r="AH1887" t="str">
        <f ca="1">IF(OR(V1887="",AG1887=""),"Yes",IF(AG1887&gt;Config!$B$41,"Yes","No"))</f>
        <v>No</v>
      </c>
    </row>
    <row r="1888" spans="1:34" x14ac:dyDescent="0.25">
      <c r="A1888" s="1" t="s">
        <v>14185</v>
      </c>
      <c r="B1888" s="1" t="s">
        <v>2778</v>
      </c>
      <c r="C1888" s="1" t="s">
        <v>861</v>
      </c>
      <c r="D1888" s="1" t="s">
        <v>7426</v>
      </c>
      <c r="E1888" s="1" t="s">
        <v>34651</v>
      </c>
      <c r="F1888" s="1" t="s">
        <v>14186</v>
      </c>
      <c r="G1888" t="str">
        <f t="shared" si="203"/>
        <v>Valid</v>
      </c>
      <c r="H1888" s="1" t="s">
        <v>14187</v>
      </c>
      <c r="I1888" t="str" cm="1">
        <f t="array" ref="I1888">IF(OR(TRIM(H1888)="",ISNUMBER(SEARCH("#",H1888)),AA1888&lt;Config!$B$8,SUMPRODUCT(--ISNUMBER(SEARCH({"a";"b";"c";"d";"e";"f";"g";"h";"i";"j";"k";"l";"m";"n";"o";"p";"q";"r";"s";"t";"u";"v";"w";"x";"y";"z"},H1888)))&gt;0),"Invalid","Valid")</f>
        <v>Valid</v>
      </c>
      <c r="J1888" s="1" t="s">
        <v>14188</v>
      </c>
      <c r="K1888" s="1" t="s">
        <v>1001</v>
      </c>
      <c r="L1888" s="1" t="s">
        <v>164</v>
      </c>
      <c r="M1888" s="1" t="s">
        <v>118</v>
      </c>
      <c r="N1888" s="1" t="s">
        <v>31</v>
      </c>
      <c r="O1888" s="1" t="s">
        <v>180</v>
      </c>
      <c r="P1888" t="s">
        <v>236</v>
      </c>
      <c r="Q1888" s="1" t="s">
        <v>253</v>
      </c>
      <c r="R1888" s="1" t="s">
        <v>237</v>
      </c>
      <c r="S1888" s="1" t="s">
        <v>14189</v>
      </c>
      <c r="T1888" s="1" t="s">
        <v>14190</v>
      </c>
      <c r="U1888" s="1" t="s">
        <v>7351</v>
      </c>
      <c r="V1888" s="1" t="s">
        <v>4670</v>
      </c>
      <c r="W1888" s="1" t="s">
        <v>141</v>
      </c>
      <c r="X1888" t="str">
        <f t="shared" si="204"/>
        <v>Complete</v>
      </c>
      <c r="Y1888">
        <f>MAX(0,100-IF(G1888="Invalid",Config!$B$5,0)-IF(I1888="Invalid",Config!$B$6,0)-IF(X1888="Incomplete",Config!$B$7,0)-IF(AF1888="Yes",Config!$B$37,0))</f>
        <v>100</v>
      </c>
      <c r="Z1888" s="1">
        <f>IF(OR(TRIM(B1888)="",COUNTIF(Config!$B$15:$B$19,B1888)&gt;0),1,0)+IF(OR(TRIM(C1888)="",COUNTIF(Config!$B$15:$B$19,C1888)&gt;0),1,0)+IF(OR(TRIM(F1888)="",COUNTIF(Config!$B$15:$B$19,F1888)&gt;0),1,0)+IF(OR(TRIM(H1888)="",COUNTIF(Config!$B$15:$B$19,H1888)&gt;0),1,0)+IF(OR(TRIM(E1888)="",COUNTIF(Config!$B$15:$B$19,E1888)&gt;0),1,0)+IF(OR(TRIM(K1888)="",COUNTIF(Config!$B$15:$B$19,K1888)&gt;0),1,0)+IF(OR(TRIM(P1888)="",COUNTIF(Config!$B$15:$B$19,P1888)&gt;0),1,0)+IF(OR(TRIM(R1888)="",COUNTIF(Config!$B$15:$B$19,R1888)&gt;0),1,0)</f>
        <v>0</v>
      </c>
      <c r="AA1888" s="1" cm="1">
        <f t="array" ref="AA1888">SUMPRODUCT(LEN(H1888)-LEN(SUBSTITUTE(H1888,{"0";"1";"2";"3";"4";"5";"6";"7";"8";"9"},"")))</f>
        <v>12</v>
      </c>
      <c r="AC1888" t="str">
        <f t="shared" si="205"/>
        <v/>
      </c>
      <c r="AD1888">
        <f t="shared" si="206"/>
        <v>1</v>
      </c>
      <c r="AE1888">
        <f t="shared" si="207"/>
        <v>1</v>
      </c>
      <c r="AF1888" t="str">
        <f t="shared" si="208"/>
        <v>No</v>
      </c>
      <c r="AG1888">
        <f t="shared" ca="1" si="209"/>
        <v>371</v>
      </c>
      <c r="AH1888" t="str">
        <f ca="1">IF(OR(V1888="",AG1888=""),"Yes",IF(AG1888&gt;Config!$B$41,"Yes","No"))</f>
        <v>Yes</v>
      </c>
    </row>
    <row r="1889" spans="1:34" x14ac:dyDescent="0.25">
      <c r="A1889" s="1" t="s">
        <v>14191</v>
      </c>
      <c r="B1889" s="1" t="s">
        <v>1329</v>
      </c>
      <c r="C1889" s="1" t="s">
        <v>545</v>
      </c>
      <c r="D1889" s="1" t="s">
        <v>12665</v>
      </c>
      <c r="E1889" s="1" t="s">
        <v>34850</v>
      </c>
      <c r="F1889" s="1" t="s">
        <v>14192</v>
      </c>
      <c r="G1889" t="str">
        <f t="shared" si="203"/>
        <v>Valid</v>
      </c>
      <c r="H1889" s="1" t="s">
        <v>14193</v>
      </c>
      <c r="I1889" t="str" cm="1">
        <f t="array" ref="I1889">IF(OR(TRIM(H1889)="",ISNUMBER(SEARCH("#",H1889)),AA1889&lt;Config!$B$8,SUMPRODUCT(--ISNUMBER(SEARCH({"a";"b";"c";"d";"e";"f";"g";"h";"i";"j";"k";"l";"m";"n";"o";"p";"q";"r";"s";"t";"u";"v";"w";"x";"y";"z"},H1889)))&gt;0),"Invalid","Valid")</f>
        <v>Valid</v>
      </c>
      <c r="J1889" s="1" t="s">
        <v>14194</v>
      </c>
      <c r="K1889" s="1" t="s">
        <v>481</v>
      </c>
      <c r="L1889" s="1" t="s">
        <v>265</v>
      </c>
      <c r="M1889" s="1" t="s">
        <v>343</v>
      </c>
      <c r="N1889" s="1" t="s">
        <v>224</v>
      </c>
      <c r="O1889" s="1" t="s">
        <v>149</v>
      </c>
      <c r="P1889" t="s">
        <v>87</v>
      </c>
      <c r="Q1889" s="1" t="s">
        <v>88</v>
      </c>
      <c r="R1889" s="1" t="s">
        <v>89</v>
      </c>
      <c r="S1889" s="1" t="s">
        <v>14195</v>
      </c>
      <c r="T1889" s="1" t="s">
        <v>14196</v>
      </c>
      <c r="U1889" s="1" t="s">
        <v>14197</v>
      </c>
      <c r="V1889" s="1" t="s">
        <v>333</v>
      </c>
      <c r="W1889" s="1" t="s">
        <v>202</v>
      </c>
      <c r="X1889" t="str">
        <f t="shared" si="204"/>
        <v>Complete</v>
      </c>
      <c r="Y1889">
        <f>MAX(0,100-IF(G1889="Invalid",Config!$B$5,0)-IF(I1889="Invalid",Config!$B$6,0)-IF(X1889="Incomplete",Config!$B$7,0)-IF(AF1889="Yes",Config!$B$37,0))</f>
        <v>100</v>
      </c>
      <c r="Z1889" s="1">
        <f>IF(OR(TRIM(B1889)="",COUNTIF(Config!$B$15:$B$19,B1889)&gt;0),1,0)+IF(OR(TRIM(C1889)="",COUNTIF(Config!$B$15:$B$19,C1889)&gt;0),1,0)+IF(OR(TRIM(F1889)="",COUNTIF(Config!$B$15:$B$19,F1889)&gt;0),1,0)+IF(OR(TRIM(H1889)="",COUNTIF(Config!$B$15:$B$19,H1889)&gt;0),1,0)+IF(OR(TRIM(E1889)="",COUNTIF(Config!$B$15:$B$19,E1889)&gt;0),1,0)+IF(OR(TRIM(K1889)="",COUNTIF(Config!$B$15:$B$19,K1889)&gt;0),1,0)+IF(OR(TRIM(P1889)="",COUNTIF(Config!$B$15:$B$19,P1889)&gt;0),1,0)+IF(OR(TRIM(R1889)="",COUNTIF(Config!$B$15:$B$19,R1889)&gt;0),1,0)</f>
        <v>0</v>
      </c>
      <c r="AA1889" s="1" cm="1">
        <f t="array" ref="AA1889">SUMPRODUCT(LEN(H1889)-LEN(SUBSTITUTE(H1889,{"0";"1";"2";"3";"4";"5";"6";"7";"8";"9"},"")))</f>
        <v>11</v>
      </c>
      <c r="AC1889" t="str">
        <f t="shared" si="205"/>
        <v/>
      </c>
      <c r="AD1889">
        <f t="shared" si="206"/>
        <v>1</v>
      </c>
      <c r="AE1889">
        <f t="shared" si="207"/>
        <v>1</v>
      </c>
      <c r="AF1889" t="str">
        <f t="shared" si="208"/>
        <v>No</v>
      </c>
      <c r="AG1889">
        <f t="shared" ca="1" si="209"/>
        <v>615</v>
      </c>
      <c r="AH1889" t="str">
        <f ca="1">IF(OR(V1889="",AG1889=""),"Yes",IF(AG1889&gt;Config!$B$41,"Yes","No"))</f>
        <v>Yes</v>
      </c>
    </row>
    <row r="1890" spans="1:34" x14ac:dyDescent="0.25">
      <c r="A1890" s="1" t="s">
        <v>14198</v>
      </c>
      <c r="B1890" s="1" t="s">
        <v>1241</v>
      </c>
      <c r="C1890" s="1" t="s">
        <v>1166</v>
      </c>
      <c r="D1890" s="1" t="s">
        <v>6425</v>
      </c>
      <c r="E1890" s="1" t="s">
        <v>33907</v>
      </c>
      <c r="F1890" s="1" t="s">
        <v>14199</v>
      </c>
      <c r="G1890" t="str">
        <f t="shared" si="203"/>
        <v>Valid</v>
      </c>
      <c r="H1890" s="1" t="s">
        <v>14200</v>
      </c>
      <c r="I1890" t="str" cm="1">
        <f t="array" ref="I1890">IF(OR(TRIM(H1890)="",ISNUMBER(SEARCH("#",H1890)),AA1890&lt;Config!$B$8,SUMPRODUCT(--ISNUMBER(SEARCH({"a";"b";"c";"d";"e";"f";"g";"h";"i";"j";"k";"l";"m";"n";"o";"p";"q";"r";"s";"t";"u";"v";"w";"x";"y";"z"},H1890)))&gt;0),"Invalid","Valid")</f>
        <v>Valid</v>
      </c>
      <c r="J1890" s="1" t="s">
        <v>14201</v>
      </c>
      <c r="K1890" s="1" t="s">
        <v>1001</v>
      </c>
      <c r="L1890" s="1" t="s">
        <v>164</v>
      </c>
      <c r="M1890" s="1" t="s">
        <v>103</v>
      </c>
      <c r="N1890" s="1" t="s">
        <v>713</v>
      </c>
      <c r="O1890" s="1" t="s">
        <v>266</v>
      </c>
      <c r="P1890" t="s">
        <v>33</v>
      </c>
      <c r="Q1890" s="1" t="s">
        <v>119</v>
      </c>
      <c r="R1890" s="1" t="s">
        <v>120</v>
      </c>
      <c r="S1890" s="1" t="s">
        <v>14202</v>
      </c>
      <c r="T1890" s="1" t="s">
        <v>14203</v>
      </c>
      <c r="U1890" s="1" t="s">
        <v>2744</v>
      </c>
      <c r="V1890" s="1" t="s">
        <v>14204</v>
      </c>
      <c r="W1890" s="1" t="s">
        <v>40</v>
      </c>
      <c r="X1890" t="str">
        <f t="shared" si="204"/>
        <v>Complete</v>
      </c>
      <c r="Y1890">
        <f>MAX(0,100-IF(G1890="Invalid",Config!$B$5,0)-IF(I1890="Invalid",Config!$B$6,0)-IF(X1890="Incomplete",Config!$B$7,0)-IF(AF1890="Yes",Config!$B$37,0))</f>
        <v>100</v>
      </c>
      <c r="Z1890" s="1">
        <f>IF(OR(TRIM(B1890)="",COUNTIF(Config!$B$15:$B$19,B1890)&gt;0),1,0)+IF(OR(TRIM(C1890)="",COUNTIF(Config!$B$15:$B$19,C1890)&gt;0),1,0)+IF(OR(TRIM(F1890)="",COUNTIF(Config!$B$15:$B$19,F1890)&gt;0),1,0)+IF(OR(TRIM(H1890)="",COUNTIF(Config!$B$15:$B$19,H1890)&gt;0),1,0)+IF(OR(TRIM(E1890)="",COUNTIF(Config!$B$15:$B$19,E1890)&gt;0),1,0)+IF(OR(TRIM(K1890)="",COUNTIF(Config!$B$15:$B$19,K1890)&gt;0),1,0)+IF(OR(TRIM(P1890)="",COUNTIF(Config!$B$15:$B$19,P1890)&gt;0),1,0)+IF(OR(TRIM(R1890)="",COUNTIF(Config!$B$15:$B$19,R1890)&gt;0),1,0)</f>
        <v>0</v>
      </c>
      <c r="AA1890" s="1" cm="1">
        <f t="array" ref="AA1890">SUMPRODUCT(LEN(H1890)-LEN(SUBSTITUTE(H1890,{"0";"1";"2";"3";"4";"5";"6";"7";"8";"9"},"")))</f>
        <v>10</v>
      </c>
      <c r="AC1890" t="str">
        <f t="shared" si="205"/>
        <v/>
      </c>
      <c r="AD1890">
        <f t="shared" si="206"/>
        <v>1</v>
      </c>
      <c r="AE1890">
        <f t="shared" si="207"/>
        <v>1</v>
      </c>
      <c r="AF1890" t="str">
        <f t="shared" si="208"/>
        <v>No</v>
      </c>
      <c r="AG1890">
        <f t="shared" ca="1" si="209"/>
        <v>388</v>
      </c>
      <c r="AH1890" t="str">
        <f ca="1">IF(OR(V1890="",AG1890=""),"Yes",IF(AG1890&gt;Config!$B$41,"Yes","No"))</f>
        <v>Yes</v>
      </c>
    </row>
    <row r="1891" spans="1:34" x14ac:dyDescent="0.25">
      <c r="A1891" s="1" t="s">
        <v>14205</v>
      </c>
      <c r="B1891" s="1" t="s">
        <v>2392</v>
      </c>
      <c r="C1891" s="1" t="s">
        <v>23</v>
      </c>
      <c r="D1891" s="1" t="s">
        <v>14206</v>
      </c>
      <c r="E1891" s="1" t="s">
        <v>34851</v>
      </c>
      <c r="F1891" s="1" t="s">
        <v>14207</v>
      </c>
      <c r="G1891" t="str">
        <f t="shared" si="203"/>
        <v>Valid</v>
      </c>
      <c r="H1891" s="1" t="s">
        <v>14208</v>
      </c>
      <c r="I1891" t="str" cm="1">
        <f t="array" ref="I1891">IF(OR(TRIM(H1891)="",ISNUMBER(SEARCH("#",H1891)),AA1891&lt;Config!$B$8,SUMPRODUCT(--ISNUMBER(SEARCH({"a";"b";"c";"d";"e";"f";"g";"h";"i";"j";"k";"l";"m";"n";"o";"p";"q";"r";"s";"t";"u";"v";"w";"x";"y";"z"},H1891)))&gt;0),"Invalid","Valid")</f>
        <v>Valid</v>
      </c>
      <c r="J1891" s="1" t="s">
        <v>14209</v>
      </c>
      <c r="K1891" s="1" t="s">
        <v>195</v>
      </c>
      <c r="L1891" s="1" t="s">
        <v>29</v>
      </c>
      <c r="M1891" s="1" t="s">
        <v>30</v>
      </c>
      <c r="N1891" s="1" t="s">
        <v>437</v>
      </c>
      <c r="O1891" s="1" t="s">
        <v>196</v>
      </c>
      <c r="P1891" t="s">
        <v>87</v>
      </c>
      <c r="Q1891" s="1" t="s">
        <v>438</v>
      </c>
      <c r="R1891" s="1" t="s">
        <v>379</v>
      </c>
      <c r="S1891" s="1" t="s">
        <v>14210</v>
      </c>
      <c r="T1891" s="1" t="s">
        <v>14211</v>
      </c>
      <c r="U1891" s="1" t="s">
        <v>6903</v>
      </c>
      <c r="V1891" s="1" t="s">
        <v>140</v>
      </c>
      <c r="W1891" s="1" t="s">
        <v>202</v>
      </c>
      <c r="X1891" t="str">
        <f t="shared" si="204"/>
        <v>Complete</v>
      </c>
      <c r="Y1891">
        <f>MAX(0,100-IF(G1891="Invalid",Config!$B$5,0)-IF(I1891="Invalid",Config!$B$6,0)-IF(X1891="Incomplete",Config!$B$7,0)-IF(AF1891="Yes",Config!$B$37,0))</f>
        <v>100</v>
      </c>
      <c r="Z1891" s="1">
        <f>IF(OR(TRIM(B1891)="",COUNTIF(Config!$B$15:$B$19,B1891)&gt;0),1,0)+IF(OR(TRIM(C1891)="",COUNTIF(Config!$B$15:$B$19,C1891)&gt;0),1,0)+IF(OR(TRIM(F1891)="",COUNTIF(Config!$B$15:$B$19,F1891)&gt;0),1,0)+IF(OR(TRIM(H1891)="",COUNTIF(Config!$B$15:$B$19,H1891)&gt;0),1,0)+IF(OR(TRIM(E1891)="",COUNTIF(Config!$B$15:$B$19,E1891)&gt;0),1,0)+IF(OR(TRIM(K1891)="",COUNTIF(Config!$B$15:$B$19,K1891)&gt;0),1,0)+IF(OR(TRIM(P1891)="",COUNTIF(Config!$B$15:$B$19,P1891)&gt;0),1,0)+IF(OR(TRIM(R1891)="",COUNTIF(Config!$B$15:$B$19,R1891)&gt;0),1,0)</f>
        <v>0</v>
      </c>
      <c r="AA1891" s="1" cm="1">
        <f t="array" ref="AA1891">SUMPRODUCT(LEN(H1891)-LEN(SUBSTITUTE(H1891,{"0";"1";"2";"3";"4";"5";"6";"7";"8";"9"},"")))</f>
        <v>11</v>
      </c>
      <c r="AC1891" t="str">
        <f t="shared" si="205"/>
        <v/>
      </c>
      <c r="AD1891">
        <f t="shared" si="206"/>
        <v>1</v>
      </c>
      <c r="AE1891">
        <f t="shared" si="207"/>
        <v>1</v>
      </c>
      <c r="AF1891" t="str">
        <f t="shared" si="208"/>
        <v>No</v>
      </c>
      <c r="AG1891">
        <f t="shared" ca="1" si="209"/>
        <v>37</v>
      </c>
      <c r="AH1891" t="str">
        <f ca="1">IF(OR(V1891="",AG1891=""),"Yes",IF(AG1891&gt;Config!$B$41,"Yes","No"))</f>
        <v>No</v>
      </c>
    </row>
    <row r="1892" spans="1:34" x14ac:dyDescent="0.25">
      <c r="A1892" s="1" t="s">
        <v>14212</v>
      </c>
      <c r="B1892" s="1" t="s">
        <v>2033</v>
      </c>
      <c r="C1892" s="1" t="s">
        <v>566</v>
      </c>
      <c r="D1892" s="1" t="s">
        <v>9437</v>
      </c>
      <c r="E1892" s="1" t="s">
        <v>34228</v>
      </c>
      <c r="F1892" s="1" t="s">
        <v>14213</v>
      </c>
      <c r="G1892" t="str">
        <f t="shared" si="203"/>
        <v>Valid</v>
      </c>
      <c r="H1892" s="1" t="s">
        <v>14214</v>
      </c>
      <c r="I1892" t="str" cm="1">
        <f t="array" ref="I1892">IF(OR(TRIM(H1892)="",ISNUMBER(SEARCH("#",H1892)),AA1892&lt;Config!$B$8,SUMPRODUCT(--ISNUMBER(SEARCH({"a";"b";"c";"d";"e";"f";"g";"h";"i";"j";"k";"l";"m";"n";"o";"p";"q";"r";"s";"t";"u";"v";"w";"x";"y";"z"},H1892)))&gt;0),"Invalid","Valid")</f>
        <v>Valid</v>
      </c>
      <c r="J1892" s="1" t="s">
        <v>14215</v>
      </c>
      <c r="K1892" s="1" t="s">
        <v>195</v>
      </c>
      <c r="L1892" s="1" t="s">
        <v>49</v>
      </c>
      <c r="M1892" s="1" t="s">
        <v>343</v>
      </c>
      <c r="N1892" s="1" t="s">
        <v>86</v>
      </c>
      <c r="O1892" s="1" t="s">
        <v>52</v>
      </c>
      <c r="P1892" t="s">
        <v>87</v>
      </c>
      <c r="Q1892" s="1" t="s">
        <v>88</v>
      </c>
      <c r="R1892" s="1" t="s">
        <v>136</v>
      </c>
      <c r="S1892" s="1" t="s">
        <v>14216</v>
      </c>
      <c r="T1892" s="1" t="s">
        <v>14217</v>
      </c>
      <c r="U1892" s="1" t="s">
        <v>14218</v>
      </c>
      <c r="V1892" s="1" t="s">
        <v>140</v>
      </c>
      <c r="W1892" s="1" t="s">
        <v>141</v>
      </c>
      <c r="X1892" t="str">
        <f t="shared" si="204"/>
        <v>Complete</v>
      </c>
      <c r="Y1892">
        <f>MAX(0,100-IF(G1892="Invalid",Config!$B$5,0)-IF(I1892="Invalid",Config!$B$6,0)-IF(X1892="Incomplete",Config!$B$7,0)-IF(AF1892="Yes",Config!$B$37,0))</f>
        <v>100</v>
      </c>
      <c r="Z1892" s="1">
        <f>IF(OR(TRIM(B1892)="",COUNTIF(Config!$B$15:$B$19,B1892)&gt;0),1,0)+IF(OR(TRIM(C1892)="",COUNTIF(Config!$B$15:$B$19,C1892)&gt;0),1,0)+IF(OR(TRIM(F1892)="",COUNTIF(Config!$B$15:$B$19,F1892)&gt;0),1,0)+IF(OR(TRIM(H1892)="",COUNTIF(Config!$B$15:$B$19,H1892)&gt;0),1,0)+IF(OR(TRIM(E1892)="",COUNTIF(Config!$B$15:$B$19,E1892)&gt;0),1,0)+IF(OR(TRIM(K1892)="",COUNTIF(Config!$B$15:$B$19,K1892)&gt;0),1,0)+IF(OR(TRIM(P1892)="",COUNTIF(Config!$B$15:$B$19,P1892)&gt;0),1,0)+IF(OR(TRIM(R1892)="",COUNTIF(Config!$B$15:$B$19,R1892)&gt;0),1,0)</f>
        <v>0</v>
      </c>
      <c r="AA1892" s="1" cm="1">
        <f t="array" ref="AA1892">SUMPRODUCT(LEN(H1892)-LEN(SUBSTITUTE(H1892,{"0";"1";"2";"3";"4";"5";"6";"7";"8";"9"},"")))</f>
        <v>11</v>
      </c>
      <c r="AC1892" t="str">
        <f t="shared" si="205"/>
        <v/>
      </c>
      <c r="AD1892">
        <f t="shared" si="206"/>
        <v>1</v>
      </c>
      <c r="AE1892">
        <f t="shared" si="207"/>
        <v>1</v>
      </c>
      <c r="AF1892" t="str">
        <f t="shared" si="208"/>
        <v>No</v>
      </c>
      <c r="AG1892">
        <f t="shared" ca="1" si="209"/>
        <v>37</v>
      </c>
      <c r="AH1892" t="str">
        <f ca="1">IF(OR(V1892="",AG1892=""),"Yes",IF(AG1892&gt;Config!$B$41,"Yes","No"))</f>
        <v>No</v>
      </c>
    </row>
    <row r="1893" spans="1:34" x14ac:dyDescent="0.25">
      <c r="A1893" s="1" t="s">
        <v>14219</v>
      </c>
      <c r="B1893" s="1" t="s">
        <v>156</v>
      </c>
      <c r="C1893" s="1" t="s">
        <v>128</v>
      </c>
      <c r="D1893" s="1" t="s">
        <v>25980</v>
      </c>
      <c r="E1893" s="1" t="s">
        <v>458</v>
      </c>
      <c r="F1893" s="1" t="s">
        <v>14220</v>
      </c>
      <c r="G1893" t="str">
        <f t="shared" si="203"/>
        <v>Valid</v>
      </c>
      <c r="H1893" s="1" t="s">
        <v>14221</v>
      </c>
      <c r="I1893" t="str" cm="1">
        <f t="array" ref="I1893">IF(OR(TRIM(H1893)="",ISNUMBER(SEARCH("#",H1893)),AA1893&lt;Config!$B$8,SUMPRODUCT(--ISNUMBER(SEARCH({"a";"b";"c";"d";"e";"f";"g";"h";"i";"j";"k";"l";"m";"n";"o";"p";"q";"r";"s";"t";"u";"v";"w";"x";"y";"z"},H1893)))&gt;0),"Invalid","Valid")</f>
        <v>Valid</v>
      </c>
      <c r="J1893" s="1" t="s">
        <v>14222</v>
      </c>
      <c r="K1893" s="1" t="s">
        <v>264</v>
      </c>
      <c r="L1893" s="1" t="s">
        <v>29</v>
      </c>
      <c r="M1893" s="1" t="s">
        <v>462</v>
      </c>
      <c r="N1893" s="1" t="s">
        <v>31</v>
      </c>
      <c r="O1893" s="1" t="s">
        <v>69</v>
      </c>
      <c r="P1893" t="s">
        <v>53</v>
      </c>
      <c r="Q1893" s="1" t="s">
        <v>54</v>
      </c>
      <c r="R1893" s="1" t="s">
        <v>55</v>
      </c>
      <c r="S1893" s="1" t="s">
        <v>14223</v>
      </c>
      <c r="T1893" s="1" t="s">
        <v>14224</v>
      </c>
      <c r="U1893" s="1" t="s">
        <v>14225</v>
      </c>
      <c r="V1893" s="1" t="s">
        <v>7139</v>
      </c>
      <c r="W1893" s="1" t="s">
        <v>141</v>
      </c>
      <c r="X1893" t="str">
        <f t="shared" si="204"/>
        <v>Complete</v>
      </c>
      <c r="Y1893">
        <f>MAX(0,100-IF(G1893="Invalid",Config!$B$5,0)-IF(I1893="Invalid",Config!$B$6,0)-IF(X1893="Incomplete",Config!$B$7,0)-IF(AF1893="Yes",Config!$B$37,0))</f>
        <v>100</v>
      </c>
      <c r="Z1893" s="1">
        <f>IF(OR(TRIM(B1893)="",COUNTIF(Config!$B$15:$B$19,B1893)&gt;0),1,0)+IF(OR(TRIM(C1893)="",COUNTIF(Config!$B$15:$B$19,C1893)&gt;0),1,0)+IF(OR(TRIM(F1893)="",COUNTIF(Config!$B$15:$B$19,F1893)&gt;0),1,0)+IF(OR(TRIM(H1893)="",COUNTIF(Config!$B$15:$B$19,H1893)&gt;0),1,0)+IF(OR(TRIM(E1893)="",COUNTIF(Config!$B$15:$B$19,E1893)&gt;0),1,0)+IF(OR(TRIM(K1893)="",COUNTIF(Config!$B$15:$B$19,K1893)&gt;0),1,0)+IF(OR(TRIM(P1893)="",COUNTIF(Config!$B$15:$B$19,P1893)&gt;0),1,0)+IF(OR(TRIM(R1893)="",COUNTIF(Config!$B$15:$B$19,R1893)&gt;0),1,0)</f>
        <v>0</v>
      </c>
      <c r="AA1893" s="1" cm="1">
        <f t="array" ref="AA1893">SUMPRODUCT(LEN(H1893)-LEN(SUBSTITUTE(H1893,{"0";"1";"2";"3";"4";"5";"6";"7";"8";"9"},"")))</f>
        <v>10</v>
      </c>
      <c r="AC1893" t="str">
        <f t="shared" si="205"/>
        <v/>
      </c>
      <c r="AD1893">
        <f t="shared" si="206"/>
        <v>1</v>
      </c>
      <c r="AE1893">
        <f t="shared" si="207"/>
        <v>1</v>
      </c>
      <c r="AF1893" t="str">
        <f t="shared" si="208"/>
        <v>No</v>
      </c>
      <c r="AG1893">
        <f t="shared" ca="1" si="209"/>
        <v>245</v>
      </c>
      <c r="AH1893" t="str">
        <f ca="1">IF(OR(V1893="",AG1893=""),"Yes",IF(AG1893&gt;Config!$B$41,"Yes","No"))</f>
        <v>No</v>
      </c>
    </row>
    <row r="1894" spans="1:34" x14ac:dyDescent="0.25">
      <c r="A1894" s="1" t="s">
        <v>14226</v>
      </c>
      <c r="B1894" s="1" t="s">
        <v>1032</v>
      </c>
      <c r="C1894" s="1" t="s">
        <v>1441</v>
      </c>
      <c r="D1894" s="1" t="s">
        <v>14227</v>
      </c>
      <c r="E1894" s="1" t="s">
        <v>34371</v>
      </c>
      <c r="F1894" s="1" t="s">
        <v>14228</v>
      </c>
      <c r="G1894" t="str">
        <f t="shared" si="203"/>
        <v>Valid</v>
      </c>
      <c r="H1894" s="1" t="s">
        <v>14229</v>
      </c>
      <c r="I1894" t="str" cm="1">
        <f t="array" ref="I1894">IF(OR(TRIM(H1894)="",ISNUMBER(SEARCH("#",H1894)),AA1894&lt;Config!$B$8,SUMPRODUCT(--ISNUMBER(SEARCH({"a";"b";"c";"d";"e";"f";"g";"h";"i";"j";"k";"l";"m";"n";"o";"p";"q";"r";"s";"t";"u";"v";"w";"x";"y";"z"},H1894)))&gt;0),"Invalid","Valid")</f>
        <v>Valid</v>
      </c>
      <c r="J1894" s="1" t="s">
        <v>14230</v>
      </c>
      <c r="K1894" s="1" t="s">
        <v>195</v>
      </c>
      <c r="L1894" s="1" t="s">
        <v>84</v>
      </c>
      <c r="M1894" s="1" t="s">
        <v>50</v>
      </c>
      <c r="N1894" s="1" t="s">
        <v>713</v>
      </c>
      <c r="O1894" s="1" t="s">
        <v>180</v>
      </c>
      <c r="P1894" t="s">
        <v>87</v>
      </c>
      <c r="Q1894" s="1" t="s">
        <v>88</v>
      </c>
      <c r="R1894" s="1" t="s">
        <v>379</v>
      </c>
      <c r="S1894" s="1" t="s">
        <v>5923</v>
      </c>
      <c r="T1894" s="1" t="s">
        <v>14231</v>
      </c>
      <c r="U1894" s="1" t="s">
        <v>3734</v>
      </c>
      <c r="V1894" s="1" t="s">
        <v>4339</v>
      </c>
      <c r="W1894" s="1" t="s">
        <v>384</v>
      </c>
      <c r="X1894" t="str">
        <f t="shared" si="204"/>
        <v>Complete</v>
      </c>
      <c r="Y1894">
        <f>MAX(0,100-IF(G1894="Invalid",Config!$B$5,0)-IF(I1894="Invalid",Config!$B$6,0)-IF(X1894="Incomplete",Config!$B$7,0)-IF(AF1894="Yes",Config!$B$37,0))</f>
        <v>75</v>
      </c>
      <c r="Z1894" s="1">
        <f>IF(OR(TRIM(B1894)="",COUNTIF(Config!$B$15:$B$19,B1894)&gt;0),1,0)+IF(OR(TRIM(C1894)="",COUNTIF(Config!$B$15:$B$19,C1894)&gt;0),1,0)+IF(OR(TRIM(F1894)="",COUNTIF(Config!$B$15:$B$19,F1894)&gt;0),1,0)+IF(OR(TRIM(H1894)="",COUNTIF(Config!$B$15:$B$19,H1894)&gt;0),1,0)+IF(OR(TRIM(E1894)="",COUNTIF(Config!$B$15:$B$19,E1894)&gt;0),1,0)+IF(OR(TRIM(K1894)="",COUNTIF(Config!$B$15:$B$19,K1894)&gt;0),1,0)+IF(OR(TRIM(P1894)="",COUNTIF(Config!$B$15:$B$19,P1894)&gt;0),1,0)+IF(OR(TRIM(R1894)="",COUNTIF(Config!$B$15:$B$19,R1894)&gt;0),1,0)</f>
        <v>0</v>
      </c>
      <c r="AA1894" s="1" cm="1">
        <f t="array" ref="AA1894">SUMPRODUCT(LEN(H1894)-LEN(SUBSTITUTE(H1894,{"0";"1";"2";"3";"4";"5";"6";"7";"8";"9"},"")))</f>
        <v>11</v>
      </c>
      <c r="AC1894" t="str">
        <f t="shared" si="205"/>
        <v>Potential Duplicate</v>
      </c>
      <c r="AD1894">
        <f t="shared" si="206"/>
        <v>1</v>
      </c>
      <c r="AE1894">
        <f t="shared" si="207"/>
        <v>2</v>
      </c>
      <c r="AF1894" t="str">
        <f t="shared" si="208"/>
        <v>Yes</v>
      </c>
      <c r="AG1894">
        <f t="shared" ca="1" si="209"/>
        <v>361</v>
      </c>
      <c r="AH1894" t="str">
        <f ca="1">IF(OR(V1894="",AG1894=""),"Yes",IF(AG1894&gt;Config!$B$41,"Yes","No"))</f>
        <v>No</v>
      </c>
    </row>
    <row r="1895" spans="1:34" x14ac:dyDescent="0.25">
      <c r="A1895" s="1" t="s">
        <v>14232</v>
      </c>
      <c r="B1895" s="1" t="s">
        <v>1257</v>
      </c>
      <c r="C1895" s="1" t="s">
        <v>946</v>
      </c>
      <c r="D1895" s="1" t="s">
        <v>14233</v>
      </c>
      <c r="E1895" s="1" t="s">
        <v>578</v>
      </c>
      <c r="F1895" s="1" t="s">
        <v>14234</v>
      </c>
      <c r="G1895" t="str">
        <f t="shared" si="203"/>
        <v>Valid</v>
      </c>
      <c r="H1895" s="1" t="s">
        <v>14235</v>
      </c>
      <c r="I1895" t="str" cm="1">
        <f t="array" ref="I1895">IF(OR(TRIM(H1895)="",ISNUMBER(SEARCH("#",H1895)),AA1895&lt;Config!$B$8,SUMPRODUCT(--ISNUMBER(SEARCH({"a";"b";"c";"d";"e";"f";"g";"h";"i";"j";"k";"l";"m";"n";"o";"p";"q";"r";"s";"t";"u";"v";"w";"x";"y";"z"},H1895)))&gt;0),"Invalid","Valid")</f>
        <v>Valid</v>
      </c>
      <c r="J1895" s="1" t="s">
        <v>14236</v>
      </c>
      <c r="K1895" s="1" t="s">
        <v>195</v>
      </c>
      <c r="L1895" s="1" t="s">
        <v>164</v>
      </c>
      <c r="M1895" s="1" t="s">
        <v>251</v>
      </c>
      <c r="N1895" s="1" t="s">
        <v>252</v>
      </c>
      <c r="O1895" s="1" t="s">
        <v>149</v>
      </c>
      <c r="P1895" t="s">
        <v>33</v>
      </c>
      <c r="Q1895" s="1" t="s">
        <v>119</v>
      </c>
      <c r="R1895" s="1" t="s">
        <v>2361</v>
      </c>
      <c r="S1895" s="1" t="s">
        <v>14237</v>
      </c>
      <c r="T1895" s="1" t="s">
        <v>14238</v>
      </c>
      <c r="U1895" s="1" t="s">
        <v>2233</v>
      </c>
      <c r="V1895" s="1" t="s">
        <v>14239</v>
      </c>
      <c r="W1895" s="1" t="s">
        <v>384</v>
      </c>
      <c r="X1895" t="str">
        <f t="shared" si="204"/>
        <v>Complete</v>
      </c>
      <c r="Y1895">
        <f>MAX(0,100-IF(G1895="Invalid",Config!$B$5,0)-IF(I1895="Invalid",Config!$B$6,0)-IF(X1895="Incomplete",Config!$B$7,0)-IF(AF1895="Yes",Config!$B$37,0))</f>
        <v>100</v>
      </c>
      <c r="Z1895" s="1">
        <f>IF(OR(TRIM(B1895)="",COUNTIF(Config!$B$15:$B$19,B1895)&gt;0),1,0)+IF(OR(TRIM(C1895)="",COUNTIF(Config!$B$15:$B$19,C1895)&gt;0),1,0)+IF(OR(TRIM(F1895)="",COUNTIF(Config!$B$15:$B$19,F1895)&gt;0),1,0)+IF(OR(TRIM(H1895)="",COUNTIF(Config!$B$15:$B$19,H1895)&gt;0),1,0)+IF(OR(TRIM(E1895)="",COUNTIF(Config!$B$15:$B$19,E1895)&gt;0),1,0)+IF(OR(TRIM(K1895)="",COUNTIF(Config!$B$15:$B$19,K1895)&gt;0),1,0)+IF(OR(TRIM(P1895)="",COUNTIF(Config!$B$15:$B$19,P1895)&gt;0),1,0)+IF(OR(TRIM(R1895)="",COUNTIF(Config!$B$15:$B$19,R1895)&gt;0),1,0)</f>
        <v>0</v>
      </c>
      <c r="AA1895" s="1" cm="1">
        <f t="array" ref="AA1895">SUMPRODUCT(LEN(H1895)-LEN(SUBSTITUTE(H1895,{"0";"1";"2";"3";"4";"5";"6";"7";"8";"9"},"")))</f>
        <v>10</v>
      </c>
      <c r="AC1895" t="str">
        <f t="shared" si="205"/>
        <v/>
      </c>
      <c r="AD1895">
        <f t="shared" si="206"/>
        <v>1</v>
      </c>
      <c r="AE1895">
        <f t="shared" si="207"/>
        <v>1</v>
      </c>
      <c r="AF1895" t="str">
        <f t="shared" si="208"/>
        <v>No</v>
      </c>
      <c r="AG1895">
        <f t="shared" ca="1" si="209"/>
        <v>253</v>
      </c>
      <c r="AH1895" t="str">
        <f ca="1">IF(OR(V1895="",AG1895=""),"Yes",IF(AG1895&gt;Config!$B$41,"Yes","No"))</f>
        <v>No</v>
      </c>
    </row>
    <row r="1896" spans="1:34" x14ac:dyDescent="0.25">
      <c r="A1896" s="1" t="s">
        <v>14240</v>
      </c>
      <c r="B1896" s="1" t="s">
        <v>2408</v>
      </c>
      <c r="C1896" s="1" t="s">
        <v>128</v>
      </c>
      <c r="D1896" s="1" t="s">
        <v>13081</v>
      </c>
      <c r="E1896" s="1" t="s">
        <v>33824</v>
      </c>
      <c r="F1896" s="1" t="s">
        <v>34852</v>
      </c>
      <c r="G1896" t="str">
        <f t="shared" si="203"/>
        <v>Valid</v>
      </c>
      <c r="H1896" s="1" t="s">
        <v>14241</v>
      </c>
      <c r="I1896" t="str" cm="1">
        <f t="array" ref="I1896">IF(OR(TRIM(H1896)="",ISNUMBER(SEARCH("#",H1896)),AA1896&lt;Config!$B$8,SUMPRODUCT(--ISNUMBER(SEARCH({"a";"b";"c";"d";"e";"f";"g";"h";"i";"j";"k";"l";"m";"n";"o";"p";"q";"r";"s";"t";"u";"v";"w";"x";"y";"z"},H1896)))&gt;0),"Invalid","Valid")</f>
        <v>Valid</v>
      </c>
      <c r="J1896" s="1" t="s">
        <v>14242</v>
      </c>
      <c r="K1896" s="1" t="s">
        <v>28</v>
      </c>
      <c r="L1896" s="1" t="s">
        <v>67</v>
      </c>
      <c r="M1896" s="1" t="s">
        <v>50</v>
      </c>
      <c r="N1896" s="1" t="s">
        <v>713</v>
      </c>
      <c r="O1896" s="1" t="s">
        <v>196</v>
      </c>
      <c r="P1896" t="s">
        <v>328</v>
      </c>
      <c r="Q1896" s="1" t="s">
        <v>33838</v>
      </c>
      <c r="R1896" s="1" t="s">
        <v>330</v>
      </c>
      <c r="S1896" s="1" t="s">
        <v>14243</v>
      </c>
      <c r="T1896" s="1" t="s">
        <v>14244</v>
      </c>
      <c r="U1896" s="1" t="s">
        <v>1466</v>
      </c>
      <c r="V1896" s="1" t="s">
        <v>14245</v>
      </c>
      <c r="W1896" s="1" t="s">
        <v>186</v>
      </c>
      <c r="X1896" t="str">
        <f t="shared" si="204"/>
        <v>Complete</v>
      </c>
      <c r="Y1896">
        <f>MAX(0,100-IF(G1896="Invalid",Config!$B$5,0)-IF(I1896="Invalid",Config!$B$6,0)-IF(X1896="Incomplete",Config!$B$7,0)-IF(AF1896="Yes",Config!$B$37,0))</f>
        <v>100</v>
      </c>
      <c r="Z1896" s="1">
        <f>IF(OR(TRIM(B1896)="",COUNTIF(Config!$B$15:$B$19,B1896)&gt;0),1,0)+IF(OR(TRIM(C1896)="",COUNTIF(Config!$B$15:$B$19,C1896)&gt;0),1,0)+IF(OR(TRIM(F1896)="",COUNTIF(Config!$B$15:$B$19,F1896)&gt;0),1,0)+IF(OR(TRIM(H1896)="",COUNTIF(Config!$B$15:$B$19,H1896)&gt;0),1,0)+IF(OR(TRIM(E1896)="",COUNTIF(Config!$B$15:$B$19,E1896)&gt;0),1,0)+IF(OR(TRIM(K1896)="",COUNTIF(Config!$B$15:$B$19,K1896)&gt;0),1,0)+IF(OR(TRIM(P1896)="",COUNTIF(Config!$B$15:$B$19,P1896)&gt;0),1,0)+IF(OR(TRIM(R1896)="",COUNTIF(Config!$B$15:$B$19,R1896)&gt;0),1,0)</f>
        <v>0</v>
      </c>
      <c r="AA1896" s="1" cm="1">
        <f t="array" ref="AA1896">SUMPRODUCT(LEN(H1896)-LEN(SUBSTITUTE(H1896,{"0";"1";"2";"3";"4";"5";"6";"7";"8";"9"},"")))</f>
        <v>11</v>
      </c>
      <c r="AC1896" t="str">
        <f t="shared" si="205"/>
        <v/>
      </c>
      <c r="AD1896">
        <f t="shared" si="206"/>
        <v>1</v>
      </c>
      <c r="AE1896">
        <f t="shared" si="207"/>
        <v>1</v>
      </c>
      <c r="AF1896" t="str">
        <f t="shared" si="208"/>
        <v>No</v>
      </c>
      <c r="AG1896">
        <f t="shared" ca="1" si="209"/>
        <v>64</v>
      </c>
      <c r="AH1896" t="str">
        <f ca="1">IF(OR(V1896="",AG1896=""),"Yes",IF(AG1896&gt;Config!$B$41,"Yes","No"))</f>
        <v>No</v>
      </c>
    </row>
    <row r="1897" spans="1:34" x14ac:dyDescent="0.25">
      <c r="A1897" s="1" t="s">
        <v>14246</v>
      </c>
      <c r="B1897" s="1" t="s">
        <v>2911</v>
      </c>
      <c r="C1897" s="1" t="s">
        <v>1166</v>
      </c>
      <c r="D1897" s="1" t="s">
        <v>14247</v>
      </c>
      <c r="E1897" s="1" t="s">
        <v>298</v>
      </c>
      <c r="F1897" s="1" t="s">
        <v>14248</v>
      </c>
      <c r="G1897" t="str">
        <f t="shared" si="203"/>
        <v>Valid</v>
      </c>
      <c r="H1897" s="1" t="s">
        <v>14249</v>
      </c>
      <c r="I1897" t="str" cm="1">
        <f t="array" ref="I1897">IF(OR(TRIM(H1897)="",ISNUMBER(SEARCH("#",H1897)),AA1897&lt;Config!$B$8,SUMPRODUCT(--ISNUMBER(SEARCH({"a";"b";"c";"d";"e";"f";"g";"h";"i";"j";"k";"l";"m";"n";"o";"p";"q";"r";"s";"t";"u";"v";"w";"x";"y";"z"},H1897)))&gt;0),"Invalid","Valid")</f>
        <v>Valid</v>
      </c>
      <c r="J1897" s="1" t="s">
        <v>14250</v>
      </c>
      <c r="K1897" s="1" t="s">
        <v>866</v>
      </c>
      <c r="L1897" s="1" t="s">
        <v>450</v>
      </c>
      <c r="M1897" s="1" t="s">
        <v>50</v>
      </c>
      <c r="N1897" s="1" t="s">
        <v>224</v>
      </c>
      <c r="O1897" s="1" t="s">
        <v>196</v>
      </c>
      <c r="P1897" t="s">
        <v>53</v>
      </c>
      <c r="Q1897" s="1" t="s">
        <v>150</v>
      </c>
      <c r="R1897" s="1" t="s">
        <v>70</v>
      </c>
      <c r="S1897" s="1" t="s">
        <v>14251</v>
      </c>
      <c r="T1897" s="1" t="s">
        <v>14252</v>
      </c>
      <c r="U1897" s="1" t="s">
        <v>14253</v>
      </c>
      <c r="V1897" s="1" t="s">
        <v>7644</v>
      </c>
      <c r="W1897" s="1" t="s">
        <v>202</v>
      </c>
      <c r="X1897" t="str">
        <f t="shared" si="204"/>
        <v>Complete</v>
      </c>
      <c r="Y1897">
        <f>MAX(0,100-IF(G1897="Invalid",Config!$B$5,0)-IF(I1897="Invalid",Config!$B$6,0)-IF(X1897="Incomplete",Config!$B$7,0)-IF(AF1897="Yes",Config!$B$37,0))</f>
        <v>100</v>
      </c>
      <c r="Z1897" s="1">
        <f>IF(OR(TRIM(B1897)="",COUNTIF(Config!$B$15:$B$19,B1897)&gt;0),1,0)+IF(OR(TRIM(C1897)="",COUNTIF(Config!$B$15:$B$19,C1897)&gt;0),1,0)+IF(OR(TRIM(F1897)="",COUNTIF(Config!$B$15:$B$19,F1897)&gt;0),1,0)+IF(OR(TRIM(H1897)="",COUNTIF(Config!$B$15:$B$19,H1897)&gt;0),1,0)+IF(OR(TRIM(E1897)="",COUNTIF(Config!$B$15:$B$19,E1897)&gt;0),1,0)+IF(OR(TRIM(K1897)="",COUNTIF(Config!$B$15:$B$19,K1897)&gt;0),1,0)+IF(OR(TRIM(P1897)="",COUNTIF(Config!$B$15:$B$19,P1897)&gt;0),1,0)+IF(OR(TRIM(R1897)="",COUNTIF(Config!$B$15:$B$19,R1897)&gt;0),1,0)</f>
        <v>0</v>
      </c>
      <c r="AA1897" s="1" cm="1">
        <f t="array" ref="AA1897">SUMPRODUCT(LEN(H1897)-LEN(SUBSTITUTE(H1897,{"0";"1";"2";"3";"4";"5";"6";"7";"8";"9"},"")))</f>
        <v>12</v>
      </c>
      <c r="AC1897" t="str">
        <f t="shared" si="205"/>
        <v/>
      </c>
      <c r="AD1897">
        <f t="shared" si="206"/>
        <v>1</v>
      </c>
      <c r="AE1897">
        <f t="shared" si="207"/>
        <v>1</v>
      </c>
      <c r="AF1897" t="str">
        <f t="shared" si="208"/>
        <v>No</v>
      </c>
      <c r="AG1897">
        <f t="shared" ca="1" si="209"/>
        <v>229</v>
      </c>
      <c r="AH1897" t="str">
        <f ca="1">IF(OR(V1897="",AG1897=""),"Yes",IF(AG1897&gt;Config!$B$41,"Yes","No"))</f>
        <v>No</v>
      </c>
    </row>
    <row r="1898" spans="1:34" x14ac:dyDescent="0.25">
      <c r="A1898" s="1" t="s">
        <v>14254</v>
      </c>
      <c r="B1898" s="1" t="s">
        <v>818</v>
      </c>
      <c r="C1898" s="1" t="s">
        <v>956</v>
      </c>
      <c r="D1898" s="1" t="s">
        <v>14255</v>
      </c>
      <c r="E1898" s="1" t="s">
        <v>34381</v>
      </c>
      <c r="F1898" s="1" t="s">
        <v>14256</v>
      </c>
      <c r="G1898" t="str">
        <f t="shared" si="203"/>
        <v>Valid</v>
      </c>
      <c r="H1898" s="1" t="s">
        <v>14257</v>
      </c>
      <c r="I1898" t="str" cm="1">
        <f t="array" ref="I1898">IF(OR(TRIM(H1898)="",ISNUMBER(SEARCH("#",H1898)),AA1898&lt;Config!$B$8,SUMPRODUCT(--ISNUMBER(SEARCH({"a";"b";"c";"d";"e";"f";"g";"h";"i";"j";"k";"l";"m";"n";"o";"p";"q";"r";"s";"t";"u";"v";"w";"x";"y";"z"},H1898)))&gt;0),"Invalid","Valid")</f>
        <v>Valid</v>
      </c>
      <c r="J1898" s="1" t="s">
        <v>14258</v>
      </c>
      <c r="K1898" s="1" t="s">
        <v>425</v>
      </c>
      <c r="L1898" s="1" t="s">
        <v>84</v>
      </c>
      <c r="M1898" s="1" t="s">
        <v>30</v>
      </c>
      <c r="N1898" s="1" t="s">
        <v>51</v>
      </c>
      <c r="O1898" s="1" t="s">
        <v>52</v>
      </c>
      <c r="P1898" t="s">
        <v>314</v>
      </c>
      <c r="Q1898" s="1" t="s">
        <v>663</v>
      </c>
      <c r="R1898" s="1" t="s">
        <v>315</v>
      </c>
      <c r="S1898" s="1" t="s">
        <v>14259</v>
      </c>
      <c r="T1898" s="1" t="s">
        <v>14260</v>
      </c>
      <c r="U1898" s="1" t="s">
        <v>14261</v>
      </c>
      <c r="V1898" s="1" t="s">
        <v>8147</v>
      </c>
      <c r="W1898" s="1" t="s">
        <v>40</v>
      </c>
      <c r="X1898" t="str">
        <f t="shared" si="204"/>
        <v>Complete</v>
      </c>
      <c r="Y1898">
        <f>MAX(0,100-IF(G1898="Invalid",Config!$B$5,0)-IF(I1898="Invalid",Config!$B$6,0)-IF(X1898="Incomplete",Config!$B$7,0)-IF(AF1898="Yes",Config!$B$37,0))</f>
        <v>100</v>
      </c>
      <c r="Z1898" s="1">
        <f>IF(OR(TRIM(B1898)="",COUNTIF(Config!$B$15:$B$19,B1898)&gt;0),1,0)+IF(OR(TRIM(C1898)="",COUNTIF(Config!$B$15:$B$19,C1898)&gt;0),1,0)+IF(OR(TRIM(F1898)="",COUNTIF(Config!$B$15:$B$19,F1898)&gt;0),1,0)+IF(OR(TRIM(H1898)="",COUNTIF(Config!$B$15:$B$19,H1898)&gt;0),1,0)+IF(OR(TRIM(E1898)="",COUNTIF(Config!$B$15:$B$19,E1898)&gt;0),1,0)+IF(OR(TRIM(K1898)="",COUNTIF(Config!$B$15:$B$19,K1898)&gt;0),1,0)+IF(OR(TRIM(P1898)="",COUNTIF(Config!$B$15:$B$19,P1898)&gt;0),1,0)+IF(OR(TRIM(R1898)="",COUNTIF(Config!$B$15:$B$19,R1898)&gt;0),1,0)</f>
        <v>0</v>
      </c>
      <c r="AA1898" s="1" cm="1">
        <f t="array" ref="AA1898">SUMPRODUCT(LEN(H1898)-LEN(SUBSTITUTE(H1898,{"0";"1";"2";"3";"4";"5";"6";"7";"8";"9"},"")))</f>
        <v>12</v>
      </c>
      <c r="AC1898" t="str">
        <f t="shared" si="205"/>
        <v/>
      </c>
      <c r="AD1898">
        <f t="shared" si="206"/>
        <v>1</v>
      </c>
      <c r="AE1898">
        <f t="shared" si="207"/>
        <v>1</v>
      </c>
      <c r="AF1898" t="str">
        <f t="shared" si="208"/>
        <v>No</v>
      </c>
      <c r="AG1898">
        <f t="shared" ca="1" si="209"/>
        <v>670</v>
      </c>
      <c r="AH1898" t="str">
        <f ca="1">IF(OR(V1898="",AG1898=""),"Yes",IF(AG1898&gt;Config!$B$41,"Yes","No"))</f>
        <v>Yes</v>
      </c>
    </row>
    <row r="1899" spans="1:34" x14ac:dyDescent="0.25">
      <c r="A1899" s="1" t="s">
        <v>14262</v>
      </c>
      <c r="B1899" s="1" t="s">
        <v>510</v>
      </c>
      <c r="C1899" s="1" t="s">
        <v>219</v>
      </c>
      <c r="D1899" s="1" t="s">
        <v>9452</v>
      </c>
      <c r="E1899" s="1" t="s">
        <v>458</v>
      </c>
      <c r="F1899" s="1" t="s">
        <v>14263</v>
      </c>
      <c r="G1899" t="str">
        <f t="shared" si="203"/>
        <v>Valid</v>
      </c>
      <c r="H1899" s="1" t="s">
        <v>14264</v>
      </c>
      <c r="I1899" t="str" cm="1">
        <f t="array" ref="I1899">IF(OR(TRIM(H1899)="",ISNUMBER(SEARCH("#",H1899)),AA1899&lt;Config!$B$8,SUMPRODUCT(--ISNUMBER(SEARCH({"a";"b";"c";"d";"e";"f";"g";"h";"i";"j";"k";"l";"m";"n";"o";"p";"q";"r";"s";"t";"u";"v";"w";"x";"y";"z"},H1899)))&gt;0),"Invalid","Valid")</f>
        <v>Valid</v>
      </c>
      <c r="J1899" s="1" t="s">
        <v>14265</v>
      </c>
      <c r="K1899" s="1" t="s">
        <v>264</v>
      </c>
      <c r="L1899" s="1" t="s">
        <v>450</v>
      </c>
      <c r="M1899" s="1" t="s">
        <v>85</v>
      </c>
      <c r="N1899" s="1" t="s">
        <v>358</v>
      </c>
      <c r="O1899" s="1" t="s">
        <v>52</v>
      </c>
      <c r="P1899" t="s">
        <v>87</v>
      </c>
      <c r="Q1899" s="1" t="s">
        <v>88</v>
      </c>
      <c r="R1899" s="1" t="s">
        <v>89</v>
      </c>
      <c r="S1899" s="1" t="s">
        <v>14091</v>
      </c>
      <c r="T1899" s="1" t="s">
        <v>14266</v>
      </c>
      <c r="U1899" s="1" t="s">
        <v>1229</v>
      </c>
      <c r="V1899" s="1" t="s">
        <v>140</v>
      </c>
      <c r="W1899" s="1" t="s">
        <v>293</v>
      </c>
      <c r="X1899" t="str">
        <f t="shared" si="204"/>
        <v>Complete</v>
      </c>
      <c r="Y1899">
        <f>MAX(0,100-IF(G1899="Invalid",Config!$B$5,0)-IF(I1899="Invalid",Config!$B$6,0)-IF(X1899="Incomplete",Config!$B$7,0)-IF(AF1899="Yes",Config!$B$37,0))</f>
        <v>75</v>
      </c>
      <c r="Z1899" s="1">
        <f>IF(OR(TRIM(B1899)="",COUNTIF(Config!$B$15:$B$19,B1899)&gt;0),1,0)+IF(OR(TRIM(C1899)="",COUNTIF(Config!$B$15:$B$19,C1899)&gt;0),1,0)+IF(OR(TRIM(F1899)="",COUNTIF(Config!$B$15:$B$19,F1899)&gt;0),1,0)+IF(OR(TRIM(H1899)="",COUNTIF(Config!$B$15:$B$19,H1899)&gt;0),1,0)+IF(OR(TRIM(E1899)="",COUNTIF(Config!$B$15:$B$19,E1899)&gt;0),1,0)+IF(OR(TRIM(K1899)="",COUNTIF(Config!$B$15:$B$19,K1899)&gt;0),1,0)+IF(OR(TRIM(P1899)="",COUNTIF(Config!$B$15:$B$19,P1899)&gt;0),1,0)+IF(OR(TRIM(R1899)="",COUNTIF(Config!$B$15:$B$19,R1899)&gt;0),1,0)</f>
        <v>0</v>
      </c>
      <c r="AA1899" s="1" cm="1">
        <f t="array" ref="AA1899">SUMPRODUCT(LEN(H1899)-LEN(SUBSTITUTE(H1899,{"0";"1";"2";"3";"4";"5";"6";"7";"8";"9"},"")))</f>
        <v>11</v>
      </c>
      <c r="AC1899" t="str">
        <f t="shared" si="205"/>
        <v>Potential Duplicate</v>
      </c>
      <c r="AD1899">
        <f t="shared" si="206"/>
        <v>2</v>
      </c>
      <c r="AE1899">
        <f t="shared" si="207"/>
        <v>2</v>
      </c>
      <c r="AF1899" t="str">
        <f t="shared" si="208"/>
        <v>Yes</v>
      </c>
      <c r="AG1899">
        <f t="shared" ca="1" si="209"/>
        <v>37</v>
      </c>
      <c r="AH1899" t="str">
        <f ca="1">IF(OR(V1899="",AG1899=""),"Yes",IF(AG1899&gt;Config!$B$41,"Yes","No"))</f>
        <v>No</v>
      </c>
    </row>
    <row r="1900" spans="1:34" x14ac:dyDescent="0.25">
      <c r="A1900" s="1" t="s">
        <v>14267</v>
      </c>
      <c r="B1900" s="1" t="s">
        <v>172</v>
      </c>
      <c r="C1900" s="1" t="s">
        <v>1166</v>
      </c>
      <c r="D1900" s="1" t="s">
        <v>14268</v>
      </c>
      <c r="E1900" s="1" t="s">
        <v>458</v>
      </c>
      <c r="F1900" s="1" t="s">
        <v>14269</v>
      </c>
      <c r="G1900" t="str">
        <f t="shared" si="203"/>
        <v>Valid</v>
      </c>
      <c r="H1900" s="1" t="s">
        <v>14270</v>
      </c>
      <c r="I1900" t="str" cm="1">
        <f t="array" ref="I1900">IF(OR(TRIM(H1900)="",ISNUMBER(SEARCH("#",H1900)),AA1900&lt;Config!$B$8,SUMPRODUCT(--ISNUMBER(SEARCH({"a";"b";"c";"d";"e";"f";"g";"h";"i";"j";"k";"l";"m";"n";"o";"p";"q";"r";"s";"t";"u";"v";"w";"x";"y";"z"},H1900)))&gt;0),"Invalid","Valid")</f>
        <v>Valid</v>
      </c>
      <c r="J1900" s="1" t="s">
        <v>14271</v>
      </c>
      <c r="K1900" s="1" t="s">
        <v>210</v>
      </c>
      <c r="L1900" s="1" t="s">
        <v>265</v>
      </c>
      <c r="M1900" s="1" t="s">
        <v>391</v>
      </c>
      <c r="N1900" s="1" t="s">
        <v>148</v>
      </c>
      <c r="O1900" s="1" t="s">
        <v>180</v>
      </c>
      <c r="P1900" t="s">
        <v>236</v>
      </c>
      <c r="Q1900" s="1" t="s">
        <v>253</v>
      </c>
      <c r="R1900" s="1" t="s">
        <v>254</v>
      </c>
      <c r="S1900" s="1" t="s">
        <v>805</v>
      </c>
      <c r="T1900" s="1" t="s">
        <v>14272</v>
      </c>
      <c r="U1900" s="1" t="s">
        <v>5098</v>
      </c>
      <c r="V1900" s="1" t="s">
        <v>5240</v>
      </c>
      <c r="W1900" s="1" t="s">
        <v>293</v>
      </c>
      <c r="X1900" t="str">
        <f t="shared" si="204"/>
        <v>Complete</v>
      </c>
      <c r="Y1900">
        <f>MAX(0,100-IF(G1900="Invalid",Config!$B$5,0)-IF(I1900="Invalid",Config!$B$6,0)-IF(X1900="Incomplete",Config!$B$7,0)-IF(AF1900="Yes",Config!$B$37,0))</f>
        <v>100</v>
      </c>
      <c r="Z1900" s="1">
        <f>IF(OR(TRIM(B1900)="",COUNTIF(Config!$B$15:$B$19,B1900)&gt;0),1,0)+IF(OR(TRIM(C1900)="",COUNTIF(Config!$B$15:$B$19,C1900)&gt;0),1,0)+IF(OR(TRIM(F1900)="",COUNTIF(Config!$B$15:$B$19,F1900)&gt;0),1,0)+IF(OR(TRIM(H1900)="",COUNTIF(Config!$B$15:$B$19,H1900)&gt;0),1,0)+IF(OR(TRIM(E1900)="",COUNTIF(Config!$B$15:$B$19,E1900)&gt;0),1,0)+IF(OR(TRIM(K1900)="",COUNTIF(Config!$B$15:$B$19,K1900)&gt;0),1,0)+IF(OR(TRIM(P1900)="",COUNTIF(Config!$B$15:$B$19,P1900)&gt;0),1,0)+IF(OR(TRIM(R1900)="",COUNTIF(Config!$B$15:$B$19,R1900)&gt;0),1,0)</f>
        <v>0</v>
      </c>
      <c r="AA1900" s="1" cm="1">
        <f t="array" ref="AA1900">SUMPRODUCT(LEN(H1900)-LEN(SUBSTITUTE(H1900,{"0";"1";"2";"3";"4";"5";"6";"7";"8";"9"},"")))</f>
        <v>12</v>
      </c>
      <c r="AC1900" t="str">
        <f t="shared" si="205"/>
        <v/>
      </c>
      <c r="AD1900">
        <f t="shared" si="206"/>
        <v>1</v>
      </c>
      <c r="AE1900">
        <f t="shared" si="207"/>
        <v>1</v>
      </c>
      <c r="AF1900" t="str">
        <f t="shared" si="208"/>
        <v>No</v>
      </c>
      <c r="AG1900">
        <f t="shared" ca="1" si="209"/>
        <v>347</v>
      </c>
      <c r="AH1900" t="str">
        <f ca="1">IF(OR(V1900="",AG1900=""),"Yes",IF(AG1900&gt;Config!$B$41,"Yes","No"))</f>
        <v>No</v>
      </c>
    </row>
    <row r="1901" spans="1:34" x14ac:dyDescent="0.25">
      <c r="A1901" s="1" t="s">
        <v>14273</v>
      </c>
      <c r="B1901" s="1" t="s">
        <v>431</v>
      </c>
      <c r="C1901" s="1" t="s">
        <v>598</v>
      </c>
      <c r="D1901" s="1" t="s">
        <v>14274</v>
      </c>
      <c r="E1901" s="1" t="s">
        <v>2178</v>
      </c>
      <c r="F1901" s="1" t="s">
        <v>14275</v>
      </c>
      <c r="G1901" t="str">
        <f t="shared" si="203"/>
        <v>Valid</v>
      </c>
      <c r="H1901" s="1" t="s">
        <v>14276</v>
      </c>
      <c r="I1901" t="str" cm="1">
        <f t="array" ref="I1901">IF(OR(TRIM(H1901)="",ISNUMBER(SEARCH("#",H1901)),AA1901&lt;Config!$B$8,SUMPRODUCT(--ISNUMBER(SEARCH({"a";"b";"c";"d";"e";"f";"g";"h";"i";"j";"k";"l";"m";"n";"o";"p";"q";"r";"s";"t";"u";"v";"w";"x";"y";"z"},H1901)))&gt;0),"Invalid","Valid")</f>
        <v>Valid</v>
      </c>
      <c r="J1901" s="1" t="s">
        <v>14277</v>
      </c>
      <c r="K1901" s="1" t="s">
        <v>66</v>
      </c>
      <c r="L1901" s="1" t="s">
        <v>179</v>
      </c>
      <c r="M1901" s="1" t="s">
        <v>33825</v>
      </c>
      <c r="N1901" s="1" t="s">
        <v>51</v>
      </c>
      <c r="O1901" s="1" t="s">
        <v>149</v>
      </c>
      <c r="P1901" t="s">
        <v>344</v>
      </c>
      <c r="Q1901" s="1" t="s">
        <v>971</v>
      </c>
      <c r="R1901" s="1" t="s">
        <v>971</v>
      </c>
      <c r="S1901" s="1" t="s">
        <v>11271</v>
      </c>
      <c r="T1901" s="1" t="s">
        <v>14278</v>
      </c>
      <c r="U1901" s="1" t="s">
        <v>2073</v>
      </c>
      <c r="V1901" s="1" t="s">
        <v>6403</v>
      </c>
      <c r="W1901" s="1" t="s">
        <v>125</v>
      </c>
      <c r="X1901" t="str">
        <f t="shared" si="204"/>
        <v>Complete</v>
      </c>
      <c r="Y1901">
        <f>MAX(0,100-IF(G1901="Invalid",Config!$B$5,0)-IF(I1901="Invalid",Config!$B$6,0)-IF(X1901="Incomplete",Config!$B$7,0)-IF(AF1901="Yes",Config!$B$37,0))</f>
        <v>100</v>
      </c>
      <c r="Z1901" s="1">
        <f>IF(OR(TRIM(B1901)="",COUNTIF(Config!$B$15:$B$19,B1901)&gt;0),1,0)+IF(OR(TRIM(C1901)="",COUNTIF(Config!$B$15:$B$19,C1901)&gt;0),1,0)+IF(OR(TRIM(F1901)="",COUNTIF(Config!$B$15:$B$19,F1901)&gt;0),1,0)+IF(OR(TRIM(H1901)="",COUNTIF(Config!$B$15:$B$19,H1901)&gt;0),1,0)+IF(OR(TRIM(E1901)="",COUNTIF(Config!$B$15:$B$19,E1901)&gt;0),1,0)+IF(OR(TRIM(K1901)="",COUNTIF(Config!$B$15:$B$19,K1901)&gt;0),1,0)+IF(OR(TRIM(P1901)="",COUNTIF(Config!$B$15:$B$19,P1901)&gt;0),1,0)+IF(OR(TRIM(R1901)="",COUNTIF(Config!$B$15:$B$19,R1901)&gt;0),1,0)</f>
        <v>0</v>
      </c>
      <c r="AA1901" s="1" cm="1">
        <f t="array" ref="AA1901">SUMPRODUCT(LEN(H1901)-LEN(SUBSTITUTE(H1901,{"0";"1";"2";"3";"4";"5";"6";"7";"8";"9"},"")))</f>
        <v>10</v>
      </c>
      <c r="AC1901" t="str">
        <f t="shared" si="205"/>
        <v/>
      </c>
      <c r="AD1901">
        <f t="shared" si="206"/>
        <v>1</v>
      </c>
      <c r="AE1901">
        <f t="shared" si="207"/>
        <v>1</v>
      </c>
      <c r="AF1901" t="str">
        <f t="shared" si="208"/>
        <v>No</v>
      </c>
      <c r="AG1901">
        <f t="shared" ca="1" si="209"/>
        <v>508</v>
      </c>
      <c r="AH1901" t="str">
        <f ca="1">IF(OR(V1901="",AG1901=""),"Yes",IF(AG1901&gt;Config!$B$41,"Yes","No"))</f>
        <v>Yes</v>
      </c>
    </row>
    <row r="1902" spans="1:34" x14ac:dyDescent="0.25">
      <c r="A1902" s="1" t="s">
        <v>14279</v>
      </c>
      <c r="B1902" s="1" t="s">
        <v>352</v>
      </c>
      <c r="C1902" s="1" t="s">
        <v>308</v>
      </c>
      <c r="D1902" s="1" t="s">
        <v>14280</v>
      </c>
      <c r="E1902" s="1" t="s">
        <v>34843</v>
      </c>
      <c r="F1902" s="1" t="s">
        <v>14281</v>
      </c>
      <c r="G1902" t="str">
        <f t="shared" si="203"/>
        <v>Valid</v>
      </c>
      <c r="H1902" s="1" t="s">
        <v>14282</v>
      </c>
      <c r="I1902" t="str" cm="1">
        <f t="array" ref="I1902">IF(OR(TRIM(H1902)="",ISNUMBER(SEARCH("#",H1902)),AA1902&lt;Config!$B$8,SUMPRODUCT(--ISNUMBER(SEARCH({"a";"b";"c";"d";"e";"f";"g";"h";"i";"j";"k";"l";"m";"n";"o";"p";"q";"r";"s";"t";"u";"v";"w";"x";"y";"z"},H1902)))&gt;0),"Invalid","Valid")</f>
        <v>Valid</v>
      </c>
      <c r="J1902" s="1" t="s">
        <v>14283</v>
      </c>
      <c r="K1902" s="1" t="s">
        <v>195</v>
      </c>
      <c r="L1902" s="1" t="s">
        <v>179</v>
      </c>
      <c r="M1902" s="1" t="s">
        <v>103</v>
      </c>
      <c r="N1902" s="1" t="s">
        <v>148</v>
      </c>
      <c r="O1902" s="1" t="s">
        <v>69</v>
      </c>
      <c r="P1902" t="s">
        <v>53</v>
      </c>
      <c r="Q1902" s="1" t="s">
        <v>150</v>
      </c>
      <c r="R1902" s="1" t="s">
        <v>70</v>
      </c>
      <c r="S1902" s="1" t="s">
        <v>14284</v>
      </c>
      <c r="T1902" s="1" t="s">
        <v>14285</v>
      </c>
      <c r="U1902" s="1" t="s">
        <v>14286</v>
      </c>
      <c r="V1902" s="1" t="s">
        <v>1203</v>
      </c>
      <c r="W1902" s="1" t="s">
        <v>186</v>
      </c>
      <c r="X1902" t="str">
        <f t="shared" si="204"/>
        <v>Complete</v>
      </c>
      <c r="Y1902">
        <f>MAX(0,100-IF(G1902="Invalid",Config!$B$5,0)-IF(I1902="Invalid",Config!$B$6,0)-IF(X1902="Incomplete",Config!$B$7,0)-IF(AF1902="Yes",Config!$B$37,0))</f>
        <v>100</v>
      </c>
      <c r="Z1902" s="1">
        <f>IF(OR(TRIM(B1902)="",COUNTIF(Config!$B$15:$B$19,B1902)&gt;0),1,0)+IF(OR(TRIM(C1902)="",COUNTIF(Config!$B$15:$B$19,C1902)&gt;0),1,0)+IF(OR(TRIM(F1902)="",COUNTIF(Config!$B$15:$B$19,F1902)&gt;0),1,0)+IF(OR(TRIM(H1902)="",COUNTIF(Config!$B$15:$B$19,H1902)&gt;0),1,0)+IF(OR(TRIM(E1902)="",COUNTIF(Config!$B$15:$B$19,E1902)&gt;0),1,0)+IF(OR(TRIM(K1902)="",COUNTIF(Config!$B$15:$B$19,K1902)&gt;0),1,0)+IF(OR(TRIM(P1902)="",COUNTIF(Config!$B$15:$B$19,P1902)&gt;0),1,0)+IF(OR(TRIM(R1902)="",COUNTIF(Config!$B$15:$B$19,R1902)&gt;0),1,0)</f>
        <v>0</v>
      </c>
      <c r="AA1902" s="1" cm="1">
        <f t="array" ref="AA1902">SUMPRODUCT(LEN(H1902)-LEN(SUBSTITUTE(H1902,{"0";"1";"2";"3";"4";"5";"6";"7";"8";"9"},"")))</f>
        <v>12</v>
      </c>
      <c r="AC1902" t="str">
        <f t="shared" si="205"/>
        <v/>
      </c>
      <c r="AD1902">
        <f t="shared" si="206"/>
        <v>1</v>
      </c>
      <c r="AE1902">
        <f t="shared" si="207"/>
        <v>1</v>
      </c>
      <c r="AF1902" t="str">
        <f t="shared" si="208"/>
        <v>No</v>
      </c>
      <c r="AG1902">
        <f t="shared" ca="1" si="209"/>
        <v>641</v>
      </c>
      <c r="AH1902" t="str">
        <f ca="1">IF(OR(V1902="",AG1902=""),"Yes",IF(AG1902&gt;Config!$B$41,"Yes","No"))</f>
        <v>Yes</v>
      </c>
    </row>
    <row r="1903" spans="1:34" x14ac:dyDescent="0.25">
      <c r="A1903" s="1" t="s">
        <v>14287</v>
      </c>
      <c r="B1903" s="1" t="s">
        <v>818</v>
      </c>
      <c r="C1903" s="1" t="s">
        <v>205</v>
      </c>
      <c r="D1903" s="1" t="s">
        <v>13423</v>
      </c>
      <c r="E1903" s="1" t="s">
        <v>34794</v>
      </c>
      <c r="F1903" s="1" t="s">
        <v>13424</v>
      </c>
      <c r="G1903" t="str">
        <f t="shared" si="203"/>
        <v>Valid</v>
      </c>
      <c r="H1903" s="1" t="s">
        <v>14288</v>
      </c>
      <c r="I1903" t="str" cm="1">
        <f t="array" ref="I1903">IF(OR(TRIM(H1903)="",ISNUMBER(SEARCH("#",H1903)),AA1903&lt;Config!$B$8,SUMPRODUCT(--ISNUMBER(SEARCH({"a";"b";"c";"d";"e";"f";"g";"h";"i";"j";"k";"l";"m";"n";"o";"p";"q";"r";"s";"t";"u";"v";"w";"x";"y";"z"},H1903)))&gt;0),"Invalid","Valid")</f>
        <v>Valid</v>
      </c>
      <c r="J1903" s="1" t="s">
        <v>13426</v>
      </c>
      <c r="K1903" s="1" t="s">
        <v>378</v>
      </c>
      <c r="L1903" s="1" t="s">
        <v>67</v>
      </c>
      <c r="M1903" s="1" t="s">
        <v>343</v>
      </c>
      <c r="N1903" s="1" t="s">
        <v>252</v>
      </c>
      <c r="O1903" s="1" t="s">
        <v>69</v>
      </c>
      <c r="P1903" t="s">
        <v>314</v>
      </c>
      <c r="Q1903" s="1" t="s">
        <v>315</v>
      </c>
      <c r="R1903" s="1" t="s">
        <v>315</v>
      </c>
      <c r="S1903" s="1" t="s">
        <v>13106</v>
      </c>
      <c r="T1903" s="1" t="s">
        <v>13427</v>
      </c>
      <c r="U1903" s="1" t="s">
        <v>13428</v>
      </c>
      <c r="V1903" s="1" t="s">
        <v>1212</v>
      </c>
      <c r="W1903" s="1" t="s">
        <v>202</v>
      </c>
      <c r="X1903" t="str">
        <f t="shared" si="204"/>
        <v>Complete</v>
      </c>
      <c r="Y1903">
        <f>MAX(0,100-IF(G1903="Invalid",Config!$B$5,0)-IF(I1903="Invalid",Config!$B$6,0)-IF(X1903="Incomplete",Config!$B$7,0)-IF(AF1903="Yes",Config!$B$37,0))</f>
        <v>75</v>
      </c>
      <c r="Z1903" s="1">
        <f>IF(OR(TRIM(B1903)="",COUNTIF(Config!$B$15:$B$19,B1903)&gt;0),1,0)+IF(OR(TRIM(C1903)="",COUNTIF(Config!$B$15:$B$19,C1903)&gt;0),1,0)+IF(OR(TRIM(F1903)="",COUNTIF(Config!$B$15:$B$19,F1903)&gt;0),1,0)+IF(OR(TRIM(H1903)="",COUNTIF(Config!$B$15:$B$19,H1903)&gt;0),1,0)+IF(OR(TRIM(E1903)="",COUNTIF(Config!$B$15:$B$19,E1903)&gt;0),1,0)+IF(OR(TRIM(K1903)="",COUNTIF(Config!$B$15:$B$19,K1903)&gt;0),1,0)+IF(OR(TRIM(P1903)="",COUNTIF(Config!$B$15:$B$19,P1903)&gt;0),1,0)+IF(OR(TRIM(R1903)="",COUNTIF(Config!$B$15:$B$19,R1903)&gt;0),1,0)</f>
        <v>0</v>
      </c>
      <c r="AA1903" s="1" cm="1">
        <f t="array" ref="AA1903">SUMPRODUCT(LEN(H1903)-LEN(SUBSTITUTE(H1903,{"0";"1";"2";"3";"4";"5";"6";"7";"8";"9"},"")))</f>
        <v>12</v>
      </c>
      <c r="AC1903" t="str">
        <f t="shared" si="205"/>
        <v>Potential Duplicate</v>
      </c>
      <c r="AD1903">
        <f t="shared" si="206"/>
        <v>2</v>
      </c>
      <c r="AE1903">
        <f t="shared" si="207"/>
        <v>1</v>
      </c>
      <c r="AF1903" t="str">
        <f t="shared" si="208"/>
        <v>Yes</v>
      </c>
      <c r="AG1903">
        <f t="shared" ca="1" si="209"/>
        <v>228</v>
      </c>
      <c r="AH1903" t="str">
        <f ca="1">IF(OR(V1903="",AG1903=""),"Yes",IF(AG1903&gt;Config!$B$41,"Yes","No"))</f>
        <v>No</v>
      </c>
    </row>
    <row r="1904" spans="1:34" x14ac:dyDescent="0.25">
      <c r="A1904" s="1" t="s">
        <v>14289</v>
      </c>
      <c r="B1904" s="1" t="s">
        <v>431</v>
      </c>
      <c r="C1904" s="1" t="s">
        <v>273</v>
      </c>
      <c r="D1904" s="1" t="s">
        <v>14290</v>
      </c>
      <c r="E1904" s="1" t="s">
        <v>34004</v>
      </c>
      <c r="F1904" s="1" t="s">
        <v>14291</v>
      </c>
      <c r="G1904" t="str">
        <f t="shared" si="203"/>
        <v>Valid</v>
      </c>
      <c r="H1904" s="1" t="s">
        <v>14292</v>
      </c>
      <c r="I1904" t="str" cm="1">
        <f t="array" ref="I1904">IF(OR(TRIM(H1904)="",ISNUMBER(SEARCH("#",H1904)),AA1904&lt;Config!$B$8,SUMPRODUCT(--ISNUMBER(SEARCH({"a";"b";"c";"d";"e";"f";"g";"h";"i";"j";"k";"l";"m";"n";"o";"p";"q";"r";"s";"t";"u";"v";"w";"x";"y";"z"},H1904)))&gt;0),"Invalid","Valid")</f>
        <v>Valid</v>
      </c>
      <c r="J1904" s="1" t="s">
        <v>14293</v>
      </c>
      <c r="K1904" s="1" t="s">
        <v>48</v>
      </c>
      <c r="L1904" s="1" t="s">
        <v>179</v>
      </c>
      <c r="M1904" s="1" t="s">
        <v>33827</v>
      </c>
      <c r="N1904" s="1" t="s">
        <v>68</v>
      </c>
      <c r="O1904" s="1" t="s">
        <v>266</v>
      </c>
      <c r="P1904" t="s">
        <v>344</v>
      </c>
      <c r="Q1904" s="1" t="s">
        <v>971</v>
      </c>
      <c r="R1904" s="1" t="s">
        <v>346</v>
      </c>
      <c r="S1904" s="1" t="s">
        <v>4561</v>
      </c>
      <c r="T1904" s="1" t="s">
        <v>14294</v>
      </c>
      <c r="U1904" s="1" t="s">
        <v>1203</v>
      </c>
      <c r="V1904" s="1" t="s">
        <v>14295</v>
      </c>
      <c r="W1904" s="1" t="s">
        <v>293</v>
      </c>
      <c r="X1904" t="str">
        <f t="shared" si="204"/>
        <v>Complete</v>
      </c>
      <c r="Y1904">
        <f>MAX(0,100-IF(G1904="Invalid",Config!$B$5,0)-IF(I1904="Invalid",Config!$B$6,0)-IF(X1904="Incomplete",Config!$B$7,0)-IF(AF1904="Yes",Config!$B$37,0))</f>
        <v>100</v>
      </c>
      <c r="Z1904" s="1">
        <f>IF(OR(TRIM(B1904)="",COUNTIF(Config!$B$15:$B$19,B1904)&gt;0),1,0)+IF(OR(TRIM(C1904)="",COUNTIF(Config!$B$15:$B$19,C1904)&gt;0),1,0)+IF(OR(TRIM(F1904)="",COUNTIF(Config!$B$15:$B$19,F1904)&gt;0),1,0)+IF(OR(TRIM(H1904)="",COUNTIF(Config!$B$15:$B$19,H1904)&gt;0),1,0)+IF(OR(TRIM(E1904)="",COUNTIF(Config!$B$15:$B$19,E1904)&gt;0),1,0)+IF(OR(TRIM(K1904)="",COUNTIF(Config!$B$15:$B$19,K1904)&gt;0),1,0)+IF(OR(TRIM(P1904)="",COUNTIF(Config!$B$15:$B$19,P1904)&gt;0),1,0)+IF(OR(TRIM(R1904)="",COUNTIF(Config!$B$15:$B$19,R1904)&gt;0),1,0)</f>
        <v>0</v>
      </c>
      <c r="AA1904" s="1" cm="1">
        <f t="array" ref="AA1904">SUMPRODUCT(LEN(H1904)-LEN(SUBSTITUTE(H1904,{"0";"1";"2";"3";"4";"5";"6";"7";"8";"9"},"")))</f>
        <v>11</v>
      </c>
      <c r="AC1904" t="str">
        <f t="shared" si="205"/>
        <v/>
      </c>
      <c r="AD1904">
        <f t="shared" si="206"/>
        <v>1</v>
      </c>
      <c r="AE1904">
        <f t="shared" si="207"/>
        <v>1</v>
      </c>
      <c r="AF1904" t="str">
        <f t="shared" si="208"/>
        <v>No</v>
      </c>
      <c r="AG1904">
        <f t="shared" ca="1" si="209"/>
        <v>532</v>
      </c>
      <c r="AH1904" t="str">
        <f ca="1">IF(OR(V1904="",AG1904=""),"Yes",IF(AG1904&gt;Config!$B$41,"Yes","No"))</f>
        <v>Yes</v>
      </c>
    </row>
    <row r="1905" spans="1:34" x14ac:dyDescent="0.25">
      <c r="A1905" s="1" t="s">
        <v>14296</v>
      </c>
      <c r="B1905" s="1" t="s">
        <v>1557</v>
      </c>
      <c r="C1905" s="1" t="s">
        <v>273</v>
      </c>
      <c r="D1905" s="1" t="s">
        <v>14297</v>
      </c>
      <c r="E1905" s="1" t="s">
        <v>34853</v>
      </c>
      <c r="F1905" s="1" t="s">
        <v>14298</v>
      </c>
      <c r="G1905" t="str">
        <f t="shared" si="203"/>
        <v>Valid</v>
      </c>
      <c r="H1905" s="1" t="s">
        <v>14299</v>
      </c>
      <c r="I1905" t="str" cm="1">
        <f t="array" ref="I1905">IF(OR(TRIM(H1905)="",ISNUMBER(SEARCH("#",H1905)),AA1905&lt;Config!$B$8,SUMPRODUCT(--ISNUMBER(SEARCH({"a";"b";"c";"d";"e";"f";"g";"h";"i";"j";"k";"l";"m";"n";"o";"p";"q";"r";"s";"t";"u";"v";"w";"x";"y";"z"},H1905)))&gt;0),"Invalid","Valid")</f>
        <v>Valid</v>
      </c>
      <c r="J1905" s="1" t="s">
        <v>14300</v>
      </c>
      <c r="K1905" s="1" t="s">
        <v>147</v>
      </c>
      <c r="L1905" s="1" t="s">
        <v>29</v>
      </c>
      <c r="M1905" s="1" t="s">
        <v>50</v>
      </c>
      <c r="N1905" s="1" t="s">
        <v>51</v>
      </c>
      <c r="O1905" s="1" t="s">
        <v>196</v>
      </c>
      <c r="P1905" t="s">
        <v>344</v>
      </c>
      <c r="Q1905" s="1" t="s">
        <v>345</v>
      </c>
      <c r="R1905" s="1" t="s">
        <v>346</v>
      </c>
      <c r="S1905" s="1" t="s">
        <v>14301</v>
      </c>
      <c r="T1905" s="1" t="s">
        <v>14302</v>
      </c>
      <c r="U1905" s="1" t="s">
        <v>4442</v>
      </c>
      <c r="V1905" s="1" t="s">
        <v>944</v>
      </c>
      <c r="W1905" s="1" t="s">
        <v>186</v>
      </c>
      <c r="X1905" t="str">
        <f t="shared" si="204"/>
        <v>Complete</v>
      </c>
      <c r="Y1905">
        <f>MAX(0,100-IF(G1905="Invalid",Config!$B$5,0)-IF(I1905="Invalid",Config!$B$6,0)-IF(X1905="Incomplete",Config!$B$7,0)-IF(AF1905="Yes",Config!$B$37,0))</f>
        <v>100</v>
      </c>
      <c r="Z1905" s="1">
        <f>IF(OR(TRIM(B1905)="",COUNTIF(Config!$B$15:$B$19,B1905)&gt;0),1,0)+IF(OR(TRIM(C1905)="",COUNTIF(Config!$B$15:$B$19,C1905)&gt;0),1,0)+IF(OR(TRIM(F1905)="",COUNTIF(Config!$B$15:$B$19,F1905)&gt;0),1,0)+IF(OR(TRIM(H1905)="",COUNTIF(Config!$B$15:$B$19,H1905)&gt;0),1,0)+IF(OR(TRIM(E1905)="",COUNTIF(Config!$B$15:$B$19,E1905)&gt;0),1,0)+IF(OR(TRIM(K1905)="",COUNTIF(Config!$B$15:$B$19,K1905)&gt;0),1,0)+IF(OR(TRIM(P1905)="",COUNTIF(Config!$B$15:$B$19,P1905)&gt;0),1,0)+IF(OR(TRIM(R1905)="",COUNTIF(Config!$B$15:$B$19,R1905)&gt;0),1,0)</f>
        <v>0</v>
      </c>
      <c r="AA1905" s="1" cm="1">
        <f t="array" ref="AA1905">SUMPRODUCT(LEN(H1905)-LEN(SUBSTITUTE(H1905,{"0";"1";"2";"3";"4";"5";"6";"7";"8";"9"},"")))</f>
        <v>10</v>
      </c>
      <c r="AC1905" t="str">
        <f t="shared" si="205"/>
        <v/>
      </c>
      <c r="AD1905">
        <f t="shared" si="206"/>
        <v>1</v>
      </c>
      <c r="AE1905">
        <f t="shared" si="207"/>
        <v>1</v>
      </c>
      <c r="AF1905" t="str">
        <f t="shared" si="208"/>
        <v>No</v>
      </c>
      <c r="AG1905">
        <f t="shared" ca="1" si="209"/>
        <v>112</v>
      </c>
      <c r="AH1905" t="str">
        <f ca="1">IF(OR(V1905="",AG1905=""),"Yes",IF(AG1905&gt;Config!$B$41,"Yes","No"))</f>
        <v>No</v>
      </c>
    </row>
    <row r="1906" spans="1:34" x14ac:dyDescent="0.25">
      <c r="A1906" s="1" t="s">
        <v>14303</v>
      </c>
      <c r="B1906" s="1" t="s">
        <v>488</v>
      </c>
      <c r="C1906" s="1" t="s">
        <v>899</v>
      </c>
      <c r="D1906" s="1" t="s">
        <v>14304</v>
      </c>
      <c r="E1906" s="1" t="s">
        <v>34854</v>
      </c>
      <c r="F1906" s="1" t="s">
        <v>14305</v>
      </c>
      <c r="G1906" t="str">
        <f t="shared" si="203"/>
        <v>Valid</v>
      </c>
      <c r="H1906" s="1" t="s">
        <v>14306</v>
      </c>
      <c r="I1906" t="str" cm="1">
        <f t="array" ref="I1906">IF(OR(TRIM(H1906)="",ISNUMBER(SEARCH("#",H1906)),AA1906&lt;Config!$B$8,SUMPRODUCT(--ISNUMBER(SEARCH({"a";"b";"c";"d";"e";"f";"g";"h";"i";"j";"k";"l";"m";"n";"o";"p";"q";"r";"s";"t";"u";"v";"w";"x";"y";"z"},H1906)))&gt;0),"Invalid","Valid")</f>
        <v>Valid</v>
      </c>
      <c r="J1906" s="1" t="s">
        <v>14307</v>
      </c>
      <c r="K1906" s="1" t="s">
        <v>210</v>
      </c>
      <c r="L1906" s="1" t="s">
        <v>84</v>
      </c>
      <c r="M1906" s="1" t="s">
        <v>462</v>
      </c>
      <c r="N1906" s="1" t="s">
        <v>68</v>
      </c>
      <c r="O1906" s="1" t="s">
        <v>69</v>
      </c>
      <c r="P1906" t="s">
        <v>53</v>
      </c>
      <c r="Q1906" s="1" t="s">
        <v>54</v>
      </c>
      <c r="R1906" s="1" t="s">
        <v>70</v>
      </c>
      <c r="S1906" s="1" t="s">
        <v>13365</v>
      </c>
      <c r="T1906" s="1" t="s">
        <v>14308</v>
      </c>
      <c r="U1906" s="1" t="s">
        <v>14309</v>
      </c>
      <c r="V1906" s="1" t="s">
        <v>14310</v>
      </c>
      <c r="W1906" s="1" t="s">
        <v>384</v>
      </c>
      <c r="X1906" t="str">
        <f t="shared" si="204"/>
        <v>Complete</v>
      </c>
      <c r="Y1906">
        <f>MAX(0,100-IF(G1906="Invalid",Config!$B$5,0)-IF(I1906="Invalid",Config!$B$6,0)-IF(X1906="Incomplete",Config!$B$7,0)-IF(AF1906="Yes",Config!$B$37,0))</f>
        <v>100</v>
      </c>
      <c r="Z1906" s="1">
        <f>IF(OR(TRIM(B1906)="",COUNTIF(Config!$B$15:$B$19,B1906)&gt;0),1,0)+IF(OR(TRIM(C1906)="",COUNTIF(Config!$B$15:$B$19,C1906)&gt;0),1,0)+IF(OR(TRIM(F1906)="",COUNTIF(Config!$B$15:$B$19,F1906)&gt;0),1,0)+IF(OR(TRIM(H1906)="",COUNTIF(Config!$B$15:$B$19,H1906)&gt;0),1,0)+IF(OR(TRIM(E1906)="",COUNTIF(Config!$B$15:$B$19,E1906)&gt;0),1,0)+IF(OR(TRIM(K1906)="",COUNTIF(Config!$B$15:$B$19,K1906)&gt;0),1,0)+IF(OR(TRIM(P1906)="",COUNTIF(Config!$B$15:$B$19,P1906)&gt;0),1,0)+IF(OR(TRIM(R1906)="",COUNTIF(Config!$B$15:$B$19,R1906)&gt;0),1,0)</f>
        <v>0</v>
      </c>
      <c r="AA1906" s="1" cm="1">
        <f t="array" ref="AA1906">SUMPRODUCT(LEN(H1906)-LEN(SUBSTITUTE(H1906,{"0";"1";"2";"3";"4";"5";"6";"7";"8";"9"},"")))</f>
        <v>12</v>
      </c>
      <c r="AC1906" t="str">
        <f t="shared" si="205"/>
        <v/>
      </c>
      <c r="AD1906">
        <f t="shared" si="206"/>
        <v>1</v>
      </c>
      <c r="AE1906">
        <f t="shared" si="207"/>
        <v>1</v>
      </c>
      <c r="AF1906" t="str">
        <f t="shared" si="208"/>
        <v>No</v>
      </c>
      <c r="AG1906">
        <f t="shared" ca="1" si="209"/>
        <v>323</v>
      </c>
      <c r="AH1906" t="str">
        <f ca="1">IF(OR(V1906="",AG1906=""),"Yes",IF(AG1906&gt;Config!$B$41,"Yes","No"))</f>
        <v>No</v>
      </c>
    </row>
    <row r="1907" spans="1:34" x14ac:dyDescent="0.25">
      <c r="A1907" s="1" t="s">
        <v>14311</v>
      </c>
      <c r="B1907" s="1" t="s">
        <v>1241</v>
      </c>
      <c r="C1907" s="1" t="s">
        <v>598</v>
      </c>
      <c r="D1907" s="1" t="s">
        <v>14312</v>
      </c>
      <c r="E1907" s="1" t="s">
        <v>34445</v>
      </c>
      <c r="F1907" s="1" t="s">
        <v>14313</v>
      </c>
      <c r="G1907" t="str">
        <f t="shared" si="203"/>
        <v>Valid</v>
      </c>
      <c r="H1907" s="1" t="s">
        <v>14314</v>
      </c>
      <c r="I1907" t="str" cm="1">
        <f t="array" ref="I1907">IF(OR(TRIM(H1907)="",ISNUMBER(SEARCH("#",H1907)),AA1907&lt;Config!$B$8,SUMPRODUCT(--ISNUMBER(SEARCH({"a";"b";"c";"d";"e";"f";"g";"h";"i";"j";"k";"l";"m";"n";"o";"p";"q";"r";"s";"t";"u";"v";"w";"x";"y";"z"},H1907)))&gt;0),"Invalid","Valid")</f>
        <v>Valid</v>
      </c>
      <c r="J1907" s="1" t="s">
        <v>14315</v>
      </c>
      <c r="K1907" s="1" t="s">
        <v>369</v>
      </c>
      <c r="L1907" s="1" t="s">
        <v>84</v>
      </c>
      <c r="M1907" s="1" t="s">
        <v>85</v>
      </c>
      <c r="N1907" s="1" t="s">
        <v>211</v>
      </c>
      <c r="O1907" s="1" t="s">
        <v>69</v>
      </c>
      <c r="P1907" t="s">
        <v>236</v>
      </c>
      <c r="Q1907" s="1" t="s">
        <v>238</v>
      </c>
      <c r="R1907" s="1" t="s">
        <v>254</v>
      </c>
      <c r="S1907" s="1" t="s">
        <v>10390</v>
      </c>
      <c r="T1907" s="1" t="s">
        <v>14316</v>
      </c>
      <c r="U1907" s="1" t="s">
        <v>848</v>
      </c>
      <c r="V1907" s="1" t="s">
        <v>9588</v>
      </c>
      <c r="W1907" s="1" t="s">
        <v>60</v>
      </c>
      <c r="X1907" t="str">
        <f t="shared" si="204"/>
        <v>Complete</v>
      </c>
      <c r="Y1907">
        <f>MAX(0,100-IF(G1907="Invalid",Config!$B$5,0)-IF(I1907="Invalid",Config!$B$6,0)-IF(X1907="Incomplete",Config!$B$7,0)-IF(AF1907="Yes",Config!$B$37,0))</f>
        <v>100</v>
      </c>
      <c r="Z1907" s="1">
        <f>IF(OR(TRIM(B1907)="",COUNTIF(Config!$B$15:$B$19,B1907)&gt;0),1,0)+IF(OR(TRIM(C1907)="",COUNTIF(Config!$B$15:$B$19,C1907)&gt;0),1,0)+IF(OR(TRIM(F1907)="",COUNTIF(Config!$B$15:$B$19,F1907)&gt;0),1,0)+IF(OR(TRIM(H1907)="",COUNTIF(Config!$B$15:$B$19,H1907)&gt;0),1,0)+IF(OR(TRIM(E1907)="",COUNTIF(Config!$B$15:$B$19,E1907)&gt;0),1,0)+IF(OR(TRIM(K1907)="",COUNTIF(Config!$B$15:$B$19,K1907)&gt;0),1,0)+IF(OR(TRIM(P1907)="",COUNTIF(Config!$B$15:$B$19,P1907)&gt;0),1,0)+IF(OR(TRIM(R1907)="",COUNTIF(Config!$B$15:$B$19,R1907)&gt;0),1,0)</f>
        <v>0</v>
      </c>
      <c r="AA1907" s="1" cm="1">
        <f t="array" ref="AA1907">SUMPRODUCT(LEN(H1907)-LEN(SUBSTITUTE(H1907,{"0";"1";"2";"3";"4";"5";"6";"7";"8";"9"},"")))</f>
        <v>12</v>
      </c>
      <c r="AC1907" t="str">
        <f t="shared" si="205"/>
        <v/>
      </c>
      <c r="AD1907">
        <f t="shared" si="206"/>
        <v>1</v>
      </c>
      <c r="AE1907">
        <f t="shared" si="207"/>
        <v>1</v>
      </c>
      <c r="AF1907" t="str">
        <f t="shared" si="208"/>
        <v>No</v>
      </c>
      <c r="AG1907">
        <f t="shared" ca="1" si="209"/>
        <v>143</v>
      </c>
      <c r="AH1907" t="str">
        <f ca="1">IF(OR(V1907="",AG1907=""),"Yes",IF(AG1907&gt;Config!$B$41,"Yes","No"))</f>
        <v>No</v>
      </c>
    </row>
    <row r="1908" spans="1:34" x14ac:dyDescent="0.25">
      <c r="A1908" s="1" t="s">
        <v>14317</v>
      </c>
      <c r="B1908" s="1" t="s">
        <v>1833</v>
      </c>
      <c r="C1908" s="1" t="s">
        <v>511</v>
      </c>
      <c r="D1908" s="1" t="s">
        <v>14318</v>
      </c>
      <c r="E1908" s="1" t="s">
        <v>34793</v>
      </c>
      <c r="F1908" s="1" t="s">
        <v>14319</v>
      </c>
      <c r="G1908" t="str">
        <f t="shared" si="203"/>
        <v>Valid</v>
      </c>
      <c r="H1908" s="1" t="s">
        <v>14320</v>
      </c>
      <c r="I1908" t="str" cm="1">
        <f t="array" ref="I1908">IF(OR(TRIM(H1908)="",ISNUMBER(SEARCH("#",H1908)),AA1908&lt;Config!$B$8,SUMPRODUCT(--ISNUMBER(SEARCH({"a";"b";"c";"d";"e";"f";"g";"h";"i";"j";"k";"l";"m";"n";"o";"p";"q";"r";"s";"t";"u";"v";"w";"x";"y";"z"},H1908)))&gt;0),"Invalid","Valid")</f>
        <v>Valid</v>
      </c>
      <c r="J1908" s="1" t="s">
        <v>14321</v>
      </c>
      <c r="K1908" s="1" t="s">
        <v>504</v>
      </c>
      <c r="L1908" s="1" t="s">
        <v>29</v>
      </c>
      <c r="M1908" s="1" t="s">
        <v>85</v>
      </c>
      <c r="N1908" s="1" t="s">
        <v>437</v>
      </c>
      <c r="O1908" s="1" t="s">
        <v>52</v>
      </c>
      <c r="P1908" t="s">
        <v>344</v>
      </c>
      <c r="Q1908" s="1" t="s">
        <v>971</v>
      </c>
      <c r="R1908" s="1" t="s">
        <v>1200</v>
      </c>
      <c r="S1908" s="1" t="s">
        <v>2907</v>
      </c>
      <c r="T1908" s="1" t="s">
        <v>14322</v>
      </c>
      <c r="U1908" s="1" t="s">
        <v>1219</v>
      </c>
      <c r="V1908" s="1" t="s">
        <v>14323</v>
      </c>
      <c r="W1908" s="1" t="s">
        <v>186</v>
      </c>
      <c r="X1908" t="str">
        <f t="shared" si="204"/>
        <v>Complete</v>
      </c>
      <c r="Y1908">
        <f>MAX(0,100-IF(G1908="Invalid",Config!$B$5,0)-IF(I1908="Invalid",Config!$B$6,0)-IF(X1908="Incomplete",Config!$B$7,0)-IF(AF1908="Yes",Config!$B$37,0))</f>
        <v>100</v>
      </c>
      <c r="Z1908" s="1">
        <f>IF(OR(TRIM(B1908)="",COUNTIF(Config!$B$15:$B$19,B1908)&gt;0),1,0)+IF(OR(TRIM(C1908)="",COUNTIF(Config!$B$15:$B$19,C1908)&gt;0),1,0)+IF(OR(TRIM(F1908)="",COUNTIF(Config!$B$15:$B$19,F1908)&gt;0),1,0)+IF(OR(TRIM(H1908)="",COUNTIF(Config!$B$15:$B$19,H1908)&gt;0),1,0)+IF(OR(TRIM(E1908)="",COUNTIF(Config!$B$15:$B$19,E1908)&gt;0),1,0)+IF(OR(TRIM(K1908)="",COUNTIF(Config!$B$15:$B$19,K1908)&gt;0),1,0)+IF(OR(TRIM(P1908)="",COUNTIF(Config!$B$15:$B$19,P1908)&gt;0),1,0)+IF(OR(TRIM(R1908)="",COUNTIF(Config!$B$15:$B$19,R1908)&gt;0),1,0)</f>
        <v>0</v>
      </c>
      <c r="AA1908" s="1" cm="1">
        <f t="array" ref="AA1908">SUMPRODUCT(LEN(H1908)-LEN(SUBSTITUTE(H1908,{"0";"1";"2";"3";"4";"5";"6";"7";"8";"9"},"")))</f>
        <v>11</v>
      </c>
      <c r="AC1908" t="str">
        <f t="shared" si="205"/>
        <v/>
      </c>
      <c r="AD1908">
        <f t="shared" si="206"/>
        <v>1</v>
      </c>
      <c r="AE1908">
        <f t="shared" si="207"/>
        <v>1</v>
      </c>
      <c r="AF1908" t="str">
        <f t="shared" si="208"/>
        <v>No</v>
      </c>
      <c r="AG1908">
        <f t="shared" ca="1" si="209"/>
        <v>582</v>
      </c>
      <c r="AH1908" t="str">
        <f ca="1">IF(OR(V1908="",AG1908=""),"Yes",IF(AG1908&gt;Config!$B$41,"Yes","No"))</f>
        <v>Yes</v>
      </c>
    </row>
    <row r="1909" spans="1:34" x14ac:dyDescent="0.25">
      <c r="A1909" s="1" t="s">
        <v>14324</v>
      </c>
      <c r="B1909" s="1" t="s">
        <v>1399</v>
      </c>
      <c r="C1909" s="1" t="s">
        <v>659</v>
      </c>
      <c r="D1909" s="1" t="s">
        <v>14325</v>
      </c>
      <c r="E1909" s="1" t="s">
        <v>34855</v>
      </c>
      <c r="F1909" s="1" t="s">
        <v>14326</v>
      </c>
      <c r="G1909" t="str">
        <f t="shared" si="203"/>
        <v>Valid</v>
      </c>
      <c r="H1909" s="1" t="s">
        <v>14327</v>
      </c>
      <c r="I1909" t="str" cm="1">
        <f t="array" ref="I1909">IF(OR(TRIM(H1909)="",ISNUMBER(SEARCH("#",H1909)),AA1909&lt;Config!$B$8,SUMPRODUCT(--ISNUMBER(SEARCH({"a";"b";"c";"d";"e";"f";"g";"h";"i";"j";"k";"l";"m";"n";"o";"p";"q";"r";"s";"t";"u";"v";"w";"x";"y";"z"},H1909)))&gt;0),"Invalid","Valid")</f>
        <v>Valid</v>
      </c>
      <c r="J1909" s="1" t="s">
        <v>14328</v>
      </c>
      <c r="K1909" s="1" t="s">
        <v>378</v>
      </c>
      <c r="L1909" s="1" t="s">
        <v>84</v>
      </c>
      <c r="M1909" s="1" t="s">
        <v>103</v>
      </c>
      <c r="N1909" s="1" t="s">
        <v>31</v>
      </c>
      <c r="O1909" s="1" t="s">
        <v>180</v>
      </c>
      <c r="P1909" t="s">
        <v>344</v>
      </c>
      <c r="Q1909" s="1" t="s">
        <v>345</v>
      </c>
      <c r="R1909" s="1" t="s">
        <v>346</v>
      </c>
      <c r="S1909" s="1" t="s">
        <v>7885</v>
      </c>
      <c r="T1909" s="1" t="s">
        <v>14329</v>
      </c>
      <c r="U1909" s="1" t="s">
        <v>4946</v>
      </c>
      <c r="V1909" s="1" t="s">
        <v>14330</v>
      </c>
      <c r="W1909" s="1" t="s">
        <v>75</v>
      </c>
      <c r="X1909" t="str">
        <f t="shared" si="204"/>
        <v>Complete</v>
      </c>
      <c r="Y1909">
        <f>MAX(0,100-IF(G1909="Invalid",Config!$B$5,0)-IF(I1909="Invalid",Config!$B$6,0)-IF(X1909="Incomplete",Config!$B$7,0)-IF(AF1909="Yes",Config!$B$37,0))</f>
        <v>100</v>
      </c>
      <c r="Z1909" s="1">
        <f>IF(OR(TRIM(B1909)="",COUNTIF(Config!$B$15:$B$19,B1909)&gt;0),1,0)+IF(OR(TRIM(C1909)="",COUNTIF(Config!$B$15:$B$19,C1909)&gt;0),1,0)+IF(OR(TRIM(F1909)="",COUNTIF(Config!$B$15:$B$19,F1909)&gt;0),1,0)+IF(OR(TRIM(H1909)="",COUNTIF(Config!$B$15:$B$19,H1909)&gt;0),1,0)+IF(OR(TRIM(E1909)="",COUNTIF(Config!$B$15:$B$19,E1909)&gt;0),1,0)+IF(OR(TRIM(K1909)="",COUNTIF(Config!$B$15:$B$19,K1909)&gt;0),1,0)+IF(OR(TRIM(P1909)="",COUNTIF(Config!$B$15:$B$19,P1909)&gt;0),1,0)+IF(OR(TRIM(R1909)="",COUNTIF(Config!$B$15:$B$19,R1909)&gt;0),1,0)</f>
        <v>0</v>
      </c>
      <c r="AA1909" s="1" cm="1">
        <f t="array" ref="AA1909">SUMPRODUCT(LEN(H1909)-LEN(SUBSTITUTE(H1909,{"0";"1";"2";"3";"4";"5";"6";"7";"8";"9"},"")))</f>
        <v>10</v>
      </c>
      <c r="AC1909" t="str">
        <f t="shared" si="205"/>
        <v/>
      </c>
      <c r="AD1909">
        <f t="shared" si="206"/>
        <v>1</v>
      </c>
      <c r="AE1909">
        <f t="shared" si="207"/>
        <v>1</v>
      </c>
      <c r="AF1909" t="str">
        <f t="shared" si="208"/>
        <v>No</v>
      </c>
      <c r="AG1909">
        <f t="shared" ca="1" si="209"/>
        <v>69</v>
      </c>
      <c r="AH1909" t="str">
        <f ca="1">IF(OR(V1909="",AG1909=""),"Yes",IF(AG1909&gt;Config!$B$41,"Yes","No"))</f>
        <v>No</v>
      </c>
    </row>
    <row r="1910" spans="1:34" x14ac:dyDescent="0.25">
      <c r="A1910" s="1" t="s">
        <v>14331</v>
      </c>
      <c r="B1910" s="1" t="s">
        <v>219</v>
      </c>
      <c r="C1910" s="1" t="s">
        <v>420</v>
      </c>
      <c r="D1910" s="1" t="s">
        <v>14332</v>
      </c>
      <c r="E1910" s="1" t="s">
        <v>34856</v>
      </c>
      <c r="F1910" s="1" t="s">
        <v>14333</v>
      </c>
      <c r="G1910" t="str">
        <f t="shared" si="203"/>
        <v>Valid</v>
      </c>
      <c r="H1910" s="1" t="s">
        <v>14334</v>
      </c>
      <c r="I1910" t="str" cm="1">
        <f t="array" ref="I1910">IF(OR(TRIM(H1910)="",ISNUMBER(SEARCH("#",H1910)),AA1910&lt;Config!$B$8,SUMPRODUCT(--ISNUMBER(SEARCH({"a";"b";"c";"d";"e";"f";"g";"h";"i";"j";"k";"l";"m";"n";"o";"p";"q";"r";"s";"t";"u";"v";"w";"x";"y";"z"},H1910)))&gt;0),"Invalid","Valid")</f>
        <v>Valid</v>
      </c>
      <c r="J1910" s="1" t="s">
        <v>14335</v>
      </c>
      <c r="K1910" s="1" t="s">
        <v>425</v>
      </c>
      <c r="L1910" s="1" t="s">
        <v>49</v>
      </c>
      <c r="M1910" s="1" t="s">
        <v>50</v>
      </c>
      <c r="N1910" s="1" t="s">
        <v>31</v>
      </c>
      <c r="O1910" s="1" t="s">
        <v>149</v>
      </c>
      <c r="P1910" t="s">
        <v>53</v>
      </c>
      <c r="Q1910" s="1" t="s">
        <v>54</v>
      </c>
      <c r="R1910" s="1" t="s">
        <v>198</v>
      </c>
      <c r="S1910" s="1" t="s">
        <v>14336</v>
      </c>
      <c r="T1910" s="1" t="s">
        <v>14337</v>
      </c>
      <c r="U1910" s="1" t="s">
        <v>6491</v>
      </c>
      <c r="V1910" s="1" t="s">
        <v>140</v>
      </c>
      <c r="W1910" s="1" t="s">
        <v>202</v>
      </c>
      <c r="X1910" t="str">
        <f t="shared" si="204"/>
        <v>Complete</v>
      </c>
      <c r="Y1910">
        <f>MAX(0,100-IF(G1910="Invalid",Config!$B$5,0)-IF(I1910="Invalid",Config!$B$6,0)-IF(X1910="Incomplete",Config!$B$7,0)-IF(AF1910="Yes",Config!$B$37,0))</f>
        <v>100</v>
      </c>
      <c r="Z1910" s="1">
        <f>IF(OR(TRIM(B1910)="",COUNTIF(Config!$B$15:$B$19,B1910)&gt;0),1,0)+IF(OR(TRIM(C1910)="",COUNTIF(Config!$B$15:$B$19,C1910)&gt;0),1,0)+IF(OR(TRIM(F1910)="",COUNTIF(Config!$B$15:$B$19,F1910)&gt;0),1,0)+IF(OR(TRIM(H1910)="",COUNTIF(Config!$B$15:$B$19,H1910)&gt;0),1,0)+IF(OR(TRIM(E1910)="",COUNTIF(Config!$B$15:$B$19,E1910)&gt;0),1,0)+IF(OR(TRIM(K1910)="",COUNTIF(Config!$B$15:$B$19,K1910)&gt;0),1,0)+IF(OR(TRIM(P1910)="",COUNTIF(Config!$B$15:$B$19,P1910)&gt;0),1,0)+IF(OR(TRIM(R1910)="",COUNTIF(Config!$B$15:$B$19,R1910)&gt;0),1,0)</f>
        <v>0</v>
      </c>
      <c r="AA1910" s="1" cm="1">
        <f t="array" ref="AA1910">SUMPRODUCT(LEN(H1910)-LEN(SUBSTITUTE(H1910,{"0";"1";"2";"3";"4";"5";"6";"7";"8";"9"},"")))</f>
        <v>12</v>
      </c>
      <c r="AC1910" t="str">
        <f t="shared" si="205"/>
        <v/>
      </c>
      <c r="AD1910">
        <f t="shared" si="206"/>
        <v>1</v>
      </c>
      <c r="AE1910">
        <f t="shared" si="207"/>
        <v>1</v>
      </c>
      <c r="AF1910" t="str">
        <f t="shared" si="208"/>
        <v>No</v>
      </c>
      <c r="AG1910">
        <f t="shared" ca="1" si="209"/>
        <v>37</v>
      </c>
      <c r="AH1910" t="str">
        <f ca="1">IF(OR(V1910="",AG1910=""),"Yes",IF(AG1910&gt;Config!$B$41,"Yes","No"))</f>
        <v>No</v>
      </c>
    </row>
    <row r="1911" spans="1:34" x14ac:dyDescent="0.25">
      <c r="A1911" s="1" t="s">
        <v>14338</v>
      </c>
      <c r="B1911" s="1" t="s">
        <v>1283</v>
      </c>
      <c r="C1911" s="1" t="s">
        <v>33938</v>
      </c>
      <c r="D1911" s="1" t="s">
        <v>34857</v>
      </c>
      <c r="E1911" s="1" t="s">
        <v>34381</v>
      </c>
      <c r="F1911" s="1" t="s">
        <v>14339</v>
      </c>
      <c r="G1911" t="str">
        <f t="shared" si="203"/>
        <v>Valid</v>
      </c>
      <c r="H1911" s="1" t="s">
        <v>14340</v>
      </c>
      <c r="I1911" t="str" cm="1">
        <f t="array" ref="I1911">IF(OR(TRIM(H1911)="",ISNUMBER(SEARCH("#",H1911)),AA1911&lt;Config!$B$8,SUMPRODUCT(--ISNUMBER(SEARCH({"a";"b";"c";"d";"e";"f";"g";"h";"i";"j";"k";"l";"m";"n";"o";"p";"q";"r";"s";"t";"u";"v";"w";"x";"y";"z"},H1911)))&gt;0),"Invalid","Valid")</f>
        <v>Valid</v>
      </c>
      <c r="J1911" s="1" t="s">
        <v>14341</v>
      </c>
      <c r="K1911" s="1" t="s">
        <v>722</v>
      </c>
      <c r="L1911" s="1" t="s">
        <v>29</v>
      </c>
      <c r="M1911" s="1" t="s">
        <v>30</v>
      </c>
      <c r="N1911" s="1" t="s">
        <v>148</v>
      </c>
      <c r="O1911" s="1" t="s">
        <v>149</v>
      </c>
      <c r="P1911" t="s">
        <v>314</v>
      </c>
      <c r="Q1911" s="1" t="s">
        <v>315</v>
      </c>
      <c r="R1911" s="1" t="s">
        <v>315</v>
      </c>
      <c r="S1911" s="1" t="s">
        <v>3849</v>
      </c>
      <c r="T1911" s="1" t="s">
        <v>14342</v>
      </c>
      <c r="U1911" s="1" t="s">
        <v>14343</v>
      </c>
      <c r="V1911" s="1" t="s">
        <v>9676</v>
      </c>
      <c r="W1911" s="1" t="s">
        <v>186</v>
      </c>
      <c r="X1911" t="str">
        <f t="shared" si="204"/>
        <v>Complete</v>
      </c>
      <c r="Y1911">
        <f>MAX(0,100-IF(G1911="Invalid",Config!$B$5,0)-IF(I1911="Invalid",Config!$B$6,0)-IF(X1911="Incomplete",Config!$B$7,0)-IF(AF1911="Yes",Config!$B$37,0))</f>
        <v>100</v>
      </c>
      <c r="Z1911" s="1">
        <f>IF(OR(TRIM(B1911)="",COUNTIF(Config!$B$15:$B$19,B1911)&gt;0),1,0)+IF(OR(TRIM(C1911)="",COUNTIF(Config!$B$15:$B$19,C1911)&gt;0),1,0)+IF(OR(TRIM(F1911)="",COUNTIF(Config!$B$15:$B$19,F1911)&gt;0),1,0)+IF(OR(TRIM(H1911)="",COUNTIF(Config!$B$15:$B$19,H1911)&gt;0),1,0)+IF(OR(TRIM(E1911)="",COUNTIF(Config!$B$15:$B$19,E1911)&gt;0),1,0)+IF(OR(TRIM(K1911)="",COUNTIF(Config!$B$15:$B$19,K1911)&gt;0),1,0)+IF(OR(TRIM(P1911)="",COUNTIF(Config!$B$15:$B$19,P1911)&gt;0),1,0)+IF(OR(TRIM(R1911)="",COUNTIF(Config!$B$15:$B$19,R1911)&gt;0),1,0)</f>
        <v>0</v>
      </c>
      <c r="AA1911" s="1" cm="1">
        <f t="array" ref="AA1911">SUMPRODUCT(LEN(H1911)-LEN(SUBSTITUTE(H1911,{"0";"1";"2";"3";"4";"5";"6";"7";"8";"9"},"")))</f>
        <v>12</v>
      </c>
      <c r="AC1911" t="str">
        <f t="shared" si="205"/>
        <v/>
      </c>
      <c r="AD1911">
        <f t="shared" si="206"/>
        <v>1</v>
      </c>
      <c r="AE1911">
        <f t="shared" si="207"/>
        <v>1</v>
      </c>
      <c r="AF1911" t="str">
        <f t="shared" si="208"/>
        <v>No</v>
      </c>
      <c r="AG1911">
        <f t="shared" ca="1" si="209"/>
        <v>256</v>
      </c>
      <c r="AH1911" t="str">
        <f ca="1">IF(OR(V1911="",AG1911=""),"Yes",IF(AG1911&gt;Config!$B$41,"Yes","No"))</f>
        <v>No</v>
      </c>
    </row>
    <row r="1912" spans="1:34" x14ac:dyDescent="0.25">
      <c r="A1912" s="1" t="s">
        <v>14344</v>
      </c>
      <c r="B1912" s="1" t="s">
        <v>565</v>
      </c>
      <c r="C1912" s="1" t="s">
        <v>230</v>
      </c>
      <c r="D1912" s="1" t="s">
        <v>14345</v>
      </c>
      <c r="E1912" s="1" t="s">
        <v>34200</v>
      </c>
      <c r="F1912" s="1" t="s">
        <v>14346</v>
      </c>
      <c r="G1912" t="str">
        <f t="shared" si="203"/>
        <v>Valid</v>
      </c>
      <c r="H1912" s="1" t="s">
        <v>14347</v>
      </c>
      <c r="I1912" t="str" cm="1">
        <f t="array" ref="I1912">IF(OR(TRIM(H1912)="",ISNUMBER(SEARCH("#",H1912)),AA1912&lt;Config!$B$8,SUMPRODUCT(--ISNUMBER(SEARCH({"a";"b";"c";"d";"e";"f";"g";"h";"i";"j";"k";"l";"m";"n";"o";"p";"q";"r";"s";"t";"u";"v";"w";"x";"y";"z"},H1912)))&gt;0),"Invalid","Valid")</f>
        <v>Valid</v>
      </c>
      <c r="J1912" s="1" t="s">
        <v>14348</v>
      </c>
      <c r="K1912" s="1" t="s">
        <v>504</v>
      </c>
      <c r="L1912" s="1" t="s">
        <v>134</v>
      </c>
      <c r="M1912" s="1" t="s">
        <v>33825</v>
      </c>
      <c r="N1912" s="1" t="s">
        <v>211</v>
      </c>
      <c r="O1912" s="1" t="s">
        <v>32</v>
      </c>
      <c r="P1912" t="s">
        <v>344</v>
      </c>
      <c r="Q1912" s="1" t="s">
        <v>1199</v>
      </c>
      <c r="R1912" s="1" t="s">
        <v>971</v>
      </c>
      <c r="S1912" s="1" t="s">
        <v>14349</v>
      </c>
      <c r="T1912" s="1" t="s">
        <v>14350</v>
      </c>
      <c r="U1912" s="1" t="s">
        <v>869</v>
      </c>
      <c r="V1912" s="1" t="s">
        <v>3489</v>
      </c>
      <c r="W1912" s="1" t="s">
        <v>141</v>
      </c>
      <c r="X1912" t="str">
        <f t="shared" si="204"/>
        <v>Complete</v>
      </c>
      <c r="Y1912">
        <f>MAX(0,100-IF(G1912="Invalid",Config!$B$5,0)-IF(I1912="Invalid",Config!$B$6,0)-IF(X1912="Incomplete",Config!$B$7,0)-IF(AF1912="Yes",Config!$B$37,0))</f>
        <v>100</v>
      </c>
      <c r="Z1912" s="1">
        <f>IF(OR(TRIM(B1912)="",COUNTIF(Config!$B$15:$B$19,B1912)&gt;0),1,0)+IF(OR(TRIM(C1912)="",COUNTIF(Config!$B$15:$B$19,C1912)&gt;0),1,0)+IF(OR(TRIM(F1912)="",COUNTIF(Config!$B$15:$B$19,F1912)&gt;0),1,0)+IF(OR(TRIM(H1912)="",COUNTIF(Config!$B$15:$B$19,H1912)&gt;0),1,0)+IF(OR(TRIM(E1912)="",COUNTIF(Config!$B$15:$B$19,E1912)&gt;0),1,0)+IF(OR(TRIM(K1912)="",COUNTIF(Config!$B$15:$B$19,K1912)&gt;0),1,0)+IF(OR(TRIM(P1912)="",COUNTIF(Config!$B$15:$B$19,P1912)&gt;0),1,0)+IF(OR(TRIM(R1912)="",COUNTIF(Config!$B$15:$B$19,R1912)&gt;0),1,0)</f>
        <v>0</v>
      </c>
      <c r="AA1912" s="1" cm="1">
        <f t="array" ref="AA1912">SUMPRODUCT(LEN(H1912)-LEN(SUBSTITUTE(H1912,{"0";"1";"2";"3";"4";"5";"6";"7";"8";"9"},"")))</f>
        <v>11</v>
      </c>
      <c r="AC1912" t="str">
        <f t="shared" si="205"/>
        <v/>
      </c>
      <c r="AD1912">
        <f t="shared" si="206"/>
        <v>1</v>
      </c>
      <c r="AE1912">
        <f t="shared" si="207"/>
        <v>1</v>
      </c>
      <c r="AF1912" t="str">
        <f t="shared" si="208"/>
        <v>No</v>
      </c>
      <c r="AG1912">
        <f t="shared" ca="1" si="209"/>
        <v>625</v>
      </c>
      <c r="AH1912" t="str">
        <f ca="1">IF(OR(V1912="",AG1912=""),"Yes",IF(AG1912&gt;Config!$B$41,"Yes","No"))</f>
        <v>Yes</v>
      </c>
    </row>
    <row r="1913" spans="1:34" x14ac:dyDescent="0.25">
      <c r="A1913" s="1" t="s">
        <v>14351</v>
      </c>
      <c r="B1913" s="1" t="s">
        <v>4638</v>
      </c>
      <c r="C1913" s="1" t="s">
        <v>545</v>
      </c>
      <c r="D1913" s="1" t="s">
        <v>4639</v>
      </c>
      <c r="E1913" s="1" t="s">
        <v>34858</v>
      </c>
      <c r="F1913" s="1" t="s">
        <v>14352</v>
      </c>
      <c r="G1913" t="str">
        <f t="shared" si="203"/>
        <v>Valid</v>
      </c>
      <c r="H1913" s="1" t="s">
        <v>14353</v>
      </c>
      <c r="I1913" t="str" cm="1">
        <f t="array" ref="I1913">IF(OR(TRIM(H1913)="",ISNUMBER(SEARCH("#",H1913)),AA1913&lt;Config!$B$8,SUMPRODUCT(--ISNUMBER(SEARCH({"a";"b";"c";"d";"e";"f";"g";"h";"i";"j";"k";"l";"m";"n";"o";"p";"q";"r";"s";"t";"u";"v";"w";"x";"y";"z"},H1913)))&gt;0),"Invalid","Valid")</f>
        <v>Valid</v>
      </c>
      <c r="J1913" s="1" t="s">
        <v>14354</v>
      </c>
      <c r="K1913" s="1" t="s">
        <v>504</v>
      </c>
      <c r="L1913" s="1" t="s">
        <v>49</v>
      </c>
      <c r="M1913" s="1" t="s">
        <v>343</v>
      </c>
      <c r="N1913" s="1" t="s">
        <v>33819</v>
      </c>
      <c r="O1913" s="1" t="s">
        <v>266</v>
      </c>
      <c r="P1913" t="s">
        <v>33</v>
      </c>
      <c r="Q1913" s="1" t="s">
        <v>119</v>
      </c>
      <c r="R1913" s="1" t="s">
        <v>35</v>
      </c>
      <c r="S1913" s="1" t="s">
        <v>8891</v>
      </c>
      <c r="T1913" s="1" t="s">
        <v>14355</v>
      </c>
      <c r="U1913" s="1" t="s">
        <v>726</v>
      </c>
      <c r="V1913" s="1" t="s">
        <v>5784</v>
      </c>
      <c r="W1913" s="1" t="s">
        <v>384</v>
      </c>
      <c r="X1913" t="str">
        <f t="shared" si="204"/>
        <v>Complete</v>
      </c>
      <c r="Y1913">
        <f>MAX(0,100-IF(G1913="Invalid",Config!$B$5,0)-IF(I1913="Invalid",Config!$B$6,0)-IF(X1913="Incomplete",Config!$B$7,0)-IF(AF1913="Yes",Config!$B$37,0))</f>
        <v>75</v>
      </c>
      <c r="Z1913" s="1">
        <f>IF(OR(TRIM(B1913)="",COUNTIF(Config!$B$15:$B$19,B1913)&gt;0),1,0)+IF(OR(TRIM(C1913)="",COUNTIF(Config!$B$15:$B$19,C1913)&gt;0),1,0)+IF(OR(TRIM(F1913)="",COUNTIF(Config!$B$15:$B$19,F1913)&gt;0),1,0)+IF(OR(TRIM(H1913)="",COUNTIF(Config!$B$15:$B$19,H1913)&gt;0),1,0)+IF(OR(TRIM(E1913)="",COUNTIF(Config!$B$15:$B$19,E1913)&gt;0),1,0)+IF(OR(TRIM(K1913)="",COUNTIF(Config!$B$15:$B$19,K1913)&gt;0),1,0)+IF(OR(TRIM(P1913)="",COUNTIF(Config!$B$15:$B$19,P1913)&gt;0),1,0)+IF(OR(TRIM(R1913)="",COUNTIF(Config!$B$15:$B$19,R1913)&gt;0),1,0)</f>
        <v>0</v>
      </c>
      <c r="AA1913" s="1" cm="1">
        <f t="array" ref="AA1913">SUMPRODUCT(LEN(H1913)-LEN(SUBSTITUTE(H1913,{"0";"1";"2";"3";"4";"5";"6";"7";"8";"9"},"")))</f>
        <v>10</v>
      </c>
      <c r="AC1913" t="str">
        <f t="shared" si="205"/>
        <v>Potential Duplicate</v>
      </c>
      <c r="AD1913">
        <f t="shared" si="206"/>
        <v>2</v>
      </c>
      <c r="AE1913">
        <f t="shared" si="207"/>
        <v>2</v>
      </c>
      <c r="AF1913" t="str">
        <f t="shared" si="208"/>
        <v>Yes</v>
      </c>
      <c r="AG1913">
        <f t="shared" ca="1" si="209"/>
        <v>157</v>
      </c>
      <c r="AH1913" t="str">
        <f ca="1">IF(OR(V1913="",AG1913=""),"Yes",IF(AG1913&gt;Config!$B$41,"Yes","No"))</f>
        <v>No</v>
      </c>
    </row>
    <row r="1914" spans="1:34" x14ac:dyDescent="0.25">
      <c r="A1914" s="1" t="s">
        <v>14356</v>
      </c>
      <c r="B1914" s="1" t="s">
        <v>2408</v>
      </c>
      <c r="C1914" s="1" t="s">
        <v>499</v>
      </c>
      <c r="D1914" s="1" t="s">
        <v>14357</v>
      </c>
      <c r="E1914" s="1" t="s">
        <v>283</v>
      </c>
      <c r="F1914" s="1" t="s">
        <v>14358</v>
      </c>
      <c r="G1914" t="str">
        <f t="shared" si="203"/>
        <v>Valid</v>
      </c>
      <c r="H1914" s="1" t="s">
        <v>14359</v>
      </c>
      <c r="I1914" t="str" cm="1">
        <f t="array" ref="I1914">IF(OR(TRIM(H1914)="",ISNUMBER(SEARCH("#",H1914)),AA1914&lt;Config!$B$8,SUMPRODUCT(--ISNUMBER(SEARCH({"a";"b";"c";"d";"e";"f";"g";"h";"i";"j";"k";"l";"m";"n";"o";"p";"q";"r";"s";"t";"u";"v";"w";"x";"y";"z"},H1914)))&gt;0),"Invalid","Valid")</f>
        <v>Valid</v>
      </c>
      <c r="J1914" s="1" t="s">
        <v>14360</v>
      </c>
      <c r="K1914" s="1" t="s">
        <v>369</v>
      </c>
      <c r="L1914" s="1" t="s">
        <v>450</v>
      </c>
      <c r="M1914" s="1" t="s">
        <v>118</v>
      </c>
      <c r="N1914" s="1" t="s">
        <v>148</v>
      </c>
      <c r="O1914" s="1" t="s">
        <v>69</v>
      </c>
      <c r="P1914" t="s">
        <v>87</v>
      </c>
      <c r="Q1914" s="1" t="s">
        <v>438</v>
      </c>
      <c r="R1914" s="1" t="s">
        <v>550</v>
      </c>
      <c r="S1914" s="1" t="s">
        <v>14361</v>
      </c>
      <c r="T1914" s="1" t="s">
        <v>14362</v>
      </c>
      <c r="U1914" s="1" t="s">
        <v>4946</v>
      </c>
      <c r="V1914" s="1" t="s">
        <v>3456</v>
      </c>
      <c r="W1914" s="1" t="s">
        <v>33823</v>
      </c>
      <c r="X1914" t="str">
        <f t="shared" si="204"/>
        <v>Complete</v>
      </c>
      <c r="Y1914">
        <f>MAX(0,100-IF(G1914="Invalid",Config!$B$5,0)-IF(I1914="Invalid",Config!$B$6,0)-IF(X1914="Incomplete",Config!$B$7,0)-IF(AF1914="Yes",Config!$B$37,0))</f>
        <v>100</v>
      </c>
      <c r="Z1914" s="1">
        <f>IF(OR(TRIM(B1914)="",COUNTIF(Config!$B$15:$B$19,B1914)&gt;0),1,0)+IF(OR(TRIM(C1914)="",COUNTIF(Config!$B$15:$B$19,C1914)&gt;0),1,0)+IF(OR(TRIM(F1914)="",COUNTIF(Config!$B$15:$B$19,F1914)&gt;0),1,0)+IF(OR(TRIM(H1914)="",COUNTIF(Config!$B$15:$B$19,H1914)&gt;0),1,0)+IF(OR(TRIM(E1914)="",COUNTIF(Config!$B$15:$B$19,E1914)&gt;0),1,0)+IF(OR(TRIM(K1914)="",COUNTIF(Config!$B$15:$B$19,K1914)&gt;0),1,0)+IF(OR(TRIM(P1914)="",COUNTIF(Config!$B$15:$B$19,P1914)&gt;0),1,0)+IF(OR(TRIM(R1914)="",COUNTIF(Config!$B$15:$B$19,R1914)&gt;0),1,0)</f>
        <v>0</v>
      </c>
      <c r="AA1914" s="1" cm="1">
        <f t="array" ref="AA1914">SUMPRODUCT(LEN(H1914)-LEN(SUBSTITUTE(H1914,{"0";"1";"2";"3";"4";"5";"6";"7";"8";"9"},"")))</f>
        <v>11</v>
      </c>
      <c r="AC1914" t="str">
        <f t="shared" si="205"/>
        <v/>
      </c>
      <c r="AD1914">
        <f t="shared" si="206"/>
        <v>1</v>
      </c>
      <c r="AE1914">
        <f t="shared" si="207"/>
        <v>1</v>
      </c>
      <c r="AF1914" t="str">
        <f t="shared" si="208"/>
        <v>No</v>
      </c>
      <c r="AG1914">
        <f t="shared" ca="1" si="209"/>
        <v>202</v>
      </c>
      <c r="AH1914" t="str">
        <f ca="1">IF(OR(V1914="",AG1914=""),"Yes",IF(AG1914&gt;Config!$B$41,"Yes","No"))</f>
        <v>No</v>
      </c>
    </row>
    <row r="1915" spans="1:34" x14ac:dyDescent="0.25">
      <c r="A1915" s="1" t="s">
        <v>14363</v>
      </c>
      <c r="B1915" s="1" t="s">
        <v>431</v>
      </c>
      <c r="C1915" s="1" t="s">
        <v>620</v>
      </c>
      <c r="D1915" s="1" t="s">
        <v>6936</v>
      </c>
      <c r="E1915" s="1" t="s">
        <v>33927</v>
      </c>
      <c r="F1915" s="1" t="s">
        <v>14364</v>
      </c>
      <c r="G1915" t="str">
        <f t="shared" si="203"/>
        <v>Invalid</v>
      </c>
      <c r="H1915" s="1" t="s">
        <v>14365</v>
      </c>
      <c r="I1915" t="str" cm="1">
        <f t="array" ref="I1915">IF(OR(TRIM(H1915)="",ISNUMBER(SEARCH("#",H1915)),AA1915&lt;Config!$B$8,SUMPRODUCT(--ISNUMBER(SEARCH({"a";"b";"c";"d";"e";"f";"g";"h";"i";"j";"k";"l";"m";"n";"o";"p";"q";"r";"s";"t";"u";"v";"w";"x";"y";"z"},H1915)))&gt;0),"Invalid","Valid")</f>
        <v>Valid</v>
      </c>
      <c r="J1915" s="1" t="s">
        <v>14366</v>
      </c>
      <c r="K1915" s="1" t="s">
        <v>1001</v>
      </c>
      <c r="L1915" s="1" t="s">
        <v>102</v>
      </c>
      <c r="M1915" s="1" t="s">
        <v>33827</v>
      </c>
      <c r="N1915" s="1" t="s">
        <v>86</v>
      </c>
      <c r="O1915" s="1" t="s">
        <v>266</v>
      </c>
      <c r="P1915" t="s">
        <v>87</v>
      </c>
      <c r="Q1915" s="1" t="s">
        <v>438</v>
      </c>
      <c r="R1915" s="1" t="s">
        <v>212</v>
      </c>
      <c r="S1915" s="1" t="s">
        <v>14367</v>
      </c>
      <c r="T1915" s="1" t="s">
        <v>14368</v>
      </c>
      <c r="U1915" s="1" t="s">
        <v>14369</v>
      </c>
      <c r="V1915" s="1" t="s">
        <v>2040</v>
      </c>
      <c r="W1915" s="1" t="s">
        <v>75</v>
      </c>
      <c r="X1915" t="str">
        <f t="shared" si="204"/>
        <v>Complete</v>
      </c>
      <c r="Y1915">
        <f>MAX(0,100-IF(G1915="Invalid",Config!$B$5,0)-IF(I1915="Invalid",Config!$B$6,0)-IF(X1915="Incomplete",Config!$B$7,0)-IF(AF1915="Yes",Config!$B$37,0))</f>
        <v>70</v>
      </c>
      <c r="Z1915" s="1">
        <f>IF(OR(TRIM(B1915)="",COUNTIF(Config!$B$15:$B$19,B1915)&gt;0),1,0)+IF(OR(TRIM(C1915)="",COUNTIF(Config!$B$15:$B$19,C1915)&gt;0),1,0)+IF(OR(TRIM(F1915)="",COUNTIF(Config!$B$15:$B$19,F1915)&gt;0),1,0)+IF(OR(TRIM(H1915)="",COUNTIF(Config!$B$15:$B$19,H1915)&gt;0),1,0)+IF(OR(TRIM(E1915)="",COUNTIF(Config!$B$15:$B$19,E1915)&gt;0),1,0)+IF(OR(TRIM(K1915)="",COUNTIF(Config!$B$15:$B$19,K1915)&gt;0),1,0)+IF(OR(TRIM(P1915)="",COUNTIF(Config!$B$15:$B$19,P1915)&gt;0),1,0)+IF(OR(TRIM(R1915)="",COUNTIF(Config!$B$15:$B$19,R1915)&gt;0),1,0)</f>
        <v>0</v>
      </c>
      <c r="AA1915" s="1" cm="1">
        <f t="array" ref="AA1915">SUMPRODUCT(LEN(H1915)-LEN(SUBSTITUTE(H1915,{"0";"1";"2";"3";"4";"5";"6";"7";"8";"9"},"")))</f>
        <v>11</v>
      </c>
      <c r="AC1915" t="str">
        <f t="shared" si="205"/>
        <v>Invalid Email</v>
      </c>
      <c r="AD1915">
        <f t="shared" si="206"/>
        <v>0</v>
      </c>
      <c r="AE1915">
        <f t="shared" si="207"/>
        <v>1</v>
      </c>
      <c r="AF1915" t="str">
        <f t="shared" si="208"/>
        <v>No</v>
      </c>
      <c r="AG1915">
        <f t="shared" ca="1" si="209"/>
        <v>461</v>
      </c>
      <c r="AH1915" t="str">
        <f ca="1">IF(OR(V1915="",AG1915=""),"Yes",IF(AG1915&gt;Config!$B$41,"Yes","No"))</f>
        <v>Yes</v>
      </c>
    </row>
    <row r="1916" spans="1:34" x14ac:dyDescent="0.25">
      <c r="A1916" s="1" t="s">
        <v>14370</v>
      </c>
      <c r="B1916" s="1" t="s">
        <v>1982</v>
      </c>
      <c r="C1916" s="1" t="s">
        <v>128</v>
      </c>
      <c r="D1916" s="1" t="s">
        <v>14371</v>
      </c>
      <c r="E1916" s="1" t="s">
        <v>477</v>
      </c>
      <c r="F1916" s="1" t="s">
        <v>14372</v>
      </c>
      <c r="G1916" t="str">
        <f t="shared" si="203"/>
        <v>Valid</v>
      </c>
      <c r="H1916" s="1" t="s">
        <v>14373</v>
      </c>
      <c r="I1916" t="str" cm="1">
        <f t="array" ref="I1916">IF(OR(TRIM(H1916)="",ISNUMBER(SEARCH("#",H1916)),AA1916&lt;Config!$B$8,SUMPRODUCT(--ISNUMBER(SEARCH({"a";"b";"c";"d";"e";"f";"g";"h";"i";"j";"k";"l";"m";"n";"o";"p";"q";"r";"s";"t";"u";"v";"w";"x";"y";"z"},H1916)))&gt;0),"Invalid","Valid")</f>
        <v>Valid</v>
      </c>
      <c r="J1916" s="1" t="s">
        <v>14374</v>
      </c>
      <c r="K1916" s="1" t="s">
        <v>516</v>
      </c>
      <c r="L1916" s="1" t="s">
        <v>134</v>
      </c>
      <c r="M1916" s="1" t="s">
        <v>30</v>
      </c>
      <c r="N1916" s="1" t="s">
        <v>148</v>
      </c>
      <c r="O1916" s="1" t="s">
        <v>149</v>
      </c>
      <c r="P1916" t="s">
        <v>53</v>
      </c>
      <c r="Q1916" s="1" t="s">
        <v>55</v>
      </c>
      <c r="R1916" s="1" t="s">
        <v>55</v>
      </c>
      <c r="S1916" s="1" t="s">
        <v>14375</v>
      </c>
      <c r="T1916" s="1" t="s">
        <v>14376</v>
      </c>
      <c r="U1916" s="1" t="s">
        <v>3861</v>
      </c>
      <c r="V1916" s="1" t="s">
        <v>2382</v>
      </c>
      <c r="W1916" s="1" t="s">
        <v>75</v>
      </c>
      <c r="X1916" t="str">
        <f t="shared" si="204"/>
        <v>Complete</v>
      </c>
      <c r="Y1916">
        <f>MAX(0,100-IF(G1916="Invalid",Config!$B$5,0)-IF(I1916="Invalid",Config!$B$6,0)-IF(X1916="Incomplete",Config!$B$7,0)-IF(AF1916="Yes",Config!$B$37,0))</f>
        <v>100</v>
      </c>
      <c r="Z1916" s="1">
        <f>IF(OR(TRIM(B1916)="",COUNTIF(Config!$B$15:$B$19,B1916)&gt;0),1,0)+IF(OR(TRIM(C1916)="",COUNTIF(Config!$B$15:$B$19,C1916)&gt;0),1,0)+IF(OR(TRIM(F1916)="",COUNTIF(Config!$B$15:$B$19,F1916)&gt;0),1,0)+IF(OR(TRIM(H1916)="",COUNTIF(Config!$B$15:$B$19,H1916)&gt;0),1,0)+IF(OR(TRIM(E1916)="",COUNTIF(Config!$B$15:$B$19,E1916)&gt;0),1,0)+IF(OR(TRIM(K1916)="",COUNTIF(Config!$B$15:$B$19,K1916)&gt;0),1,0)+IF(OR(TRIM(P1916)="",COUNTIF(Config!$B$15:$B$19,P1916)&gt;0),1,0)+IF(OR(TRIM(R1916)="",COUNTIF(Config!$B$15:$B$19,R1916)&gt;0),1,0)</f>
        <v>0</v>
      </c>
      <c r="AA1916" s="1" cm="1">
        <f t="array" ref="AA1916">SUMPRODUCT(LEN(H1916)-LEN(SUBSTITUTE(H1916,{"0";"1";"2";"3";"4";"5";"6";"7";"8";"9"},"")))</f>
        <v>12</v>
      </c>
      <c r="AC1916" t="str">
        <f t="shared" si="205"/>
        <v/>
      </c>
      <c r="AD1916">
        <f t="shared" si="206"/>
        <v>1</v>
      </c>
      <c r="AE1916">
        <f t="shared" si="207"/>
        <v>1</v>
      </c>
      <c r="AF1916" t="str">
        <f t="shared" si="208"/>
        <v>No</v>
      </c>
      <c r="AG1916">
        <f t="shared" ca="1" si="209"/>
        <v>40</v>
      </c>
      <c r="AH1916" t="str">
        <f ca="1">IF(OR(V1916="",AG1916=""),"Yes",IF(AG1916&gt;Config!$B$41,"Yes","No"))</f>
        <v>No</v>
      </c>
    </row>
    <row r="1917" spans="1:34" x14ac:dyDescent="0.25">
      <c r="A1917" s="1" t="s">
        <v>14377</v>
      </c>
      <c r="B1917" s="1" t="s">
        <v>1624</v>
      </c>
      <c r="C1917" s="1" t="s">
        <v>386</v>
      </c>
      <c r="D1917" s="1" t="s">
        <v>14378</v>
      </c>
      <c r="E1917" s="1" t="s">
        <v>34859</v>
      </c>
      <c r="F1917" s="1" t="s">
        <v>14379</v>
      </c>
      <c r="G1917" t="str">
        <f t="shared" si="203"/>
        <v>Valid</v>
      </c>
      <c r="H1917" s="1" t="s">
        <v>14380</v>
      </c>
      <c r="I1917" t="str" cm="1">
        <f t="array" ref="I1917">IF(OR(TRIM(H1917)="",ISNUMBER(SEARCH("#",H1917)),AA1917&lt;Config!$B$8,SUMPRODUCT(--ISNUMBER(SEARCH({"a";"b";"c";"d";"e";"f";"g";"h";"i";"j";"k";"l";"m";"n";"o";"p";"q";"r";"s";"t";"u";"v";"w";"x";"y";"z"},H1917)))&gt;0),"Invalid","Valid")</f>
        <v>Valid</v>
      </c>
      <c r="J1917" s="1" t="s">
        <v>14381</v>
      </c>
      <c r="K1917" s="1" t="s">
        <v>504</v>
      </c>
      <c r="L1917" s="1" t="s">
        <v>49</v>
      </c>
      <c r="M1917" s="1" t="s">
        <v>517</v>
      </c>
      <c r="N1917" s="1" t="s">
        <v>148</v>
      </c>
      <c r="O1917" s="1" t="s">
        <v>69</v>
      </c>
      <c r="P1917" t="s">
        <v>53</v>
      </c>
      <c r="Q1917" s="1" t="s">
        <v>181</v>
      </c>
      <c r="R1917" s="1" t="s">
        <v>55</v>
      </c>
      <c r="S1917" s="1" t="s">
        <v>14382</v>
      </c>
      <c r="T1917" s="1" t="s">
        <v>14383</v>
      </c>
      <c r="U1917" s="1" t="s">
        <v>14384</v>
      </c>
      <c r="V1917" s="1" t="s">
        <v>5185</v>
      </c>
      <c r="W1917" s="1" t="s">
        <v>125</v>
      </c>
      <c r="X1917" t="str">
        <f t="shared" si="204"/>
        <v>Complete</v>
      </c>
      <c r="Y1917">
        <f>MAX(0,100-IF(G1917="Invalid",Config!$B$5,0)-IF(I1917="Invalid",Config!$B$6,0)-IF(X1917="Incomplete",Config!$B$7,0)-IF(AF1917="Yes",Config!$B$37,0))</f>
        <v>75</v>
      </c>
      <c r="Z1917" s="1">
        <f>IF(OR(TRIM(B1917)="",COUNTIF(Config!$B$15:$B$19,B1917)&gt;0),1,0)+IF(OR(TRIM(C1917)="",COUNTIF(Config!$B$15:$B$19,C1917)&gt;0),1,0)+IF(OR(TRIM(F1917)="",COUNTIF(Config!$B$15:$B$19,F1917)&gt;0),1,0)+IF(OR(TRIM(H1917)="",COUNTIF(Config!$B$15:$B$19,H1917)&gt;0),1,0)+IF(OR(TRIM(E1917)="",COUNTIF(Config!$B$15:$B$19,E1917)&gt;0),1,0)+IF(OR(TRIM(K1917)="",COUNTIF(Config!$B$15:$B$19,K1917)&gt;0),1,0)+IF(OR(TRIM(P1917)="",COUNTIF(Config!$B$15:$B$19,P1917)&gt;0),1,0)+IF(OR(TRIM(R1917)="",COUNTIF(Config!$B$15:$B$19,R1917)&gt;0),1,0)</f>
        <v>0</v>
      </c>
      <c r="AA1917" s="1" cm="1">
        <f t="array" ref="AA1917">SUMPRODUCT(LEN(H1917)-LEN(SUBSTITUTE(H1917,{"0";"1";"2";"3";"4";"5";"6";"7";"8";"9"},"")))</f>
        <v>12</v>
      </c>
      <c r="AC1917" t="str">
        <f t="shared" si="205"/>
        <v>Potential Duplicate</v>
      </c>
      <c r="AD1917">
        <f t="shared" si="206"/>
        <v>2</v>
      </c>
      <c r="AE1917">
        <f t="shared" si="207"/>
        <v>2</v>
      </c>
      <c r="AF1917" t="str">
        <f t="shared" si="208"/>
        <v>Yes</v>
      </c>
      <c r="AG1917">
        <f t="shared" ca="1" si="209"/>
        <v>597</v>
      </c>
      <c r="AH1917" t="str">
        <f ca="1">IF(OR(V1917="",AG1917=""),"Yes",IF(AG1917&gt;Config!$B$41,"Yes","No"))</f>
        <v>Yes</v>
      </c>
    </row>
    <row r="1918" spans="1:34" x14ac:dyDescent="0.25">
      <c r="A1918" s="1" t="s">
        <v>14385</v>
      </c>
      <c r="B1918" s="1" t="s">
        <v>229</v>
      </c>
      <c r="C1918" s="1" t="s">
        <v>445</v>
      </c>
      <c r="D1918" s="1" t="s">
        <v>14386</v>
      </c>
      <c r="E1918" s="1" t="s">
        <v>33858</v>
      </c>
      <c r="F1918" s="1" t="s">
        <v>14387</v>
      </c>
      <c r="G1918" t="str">
        <f t="shared" si="203"/>
        <v>Valid</v>
      </c>
      <c r="H1918" s="1" t="s">
        <v>14388</v>
      </c>
      <c r="I1918" t="str" cm="1">
        <f t="array" ref="I1918">IF(OR(TRIM(H1918)="",ISNUMBER(SEARCH("#",H1918)),AA1918&lt;Config!$B$8,SUMPRODUCT(--ISNUMBER(SEARCH({"a";"b";"c";"d";"e";"f";"g";"h";"i";"j";"k";"l";"m";"n";"o";"p";"q";"r";"s";"t";"u";"v";"w";"x";"y";"z"},H1918)))&gt;0),"Invalid","Valid")</f>
        <v>Valid</v>
      </c>
      <c r="J1918" s="1" t="s">
        <v>14389</v>
      </c>
      <c r="K1918" s="1" t="s">
        <v>1001</v>
      </c>
      <c r="L1918" s="1" t="s">
        <v>179</v>
      </c>
      <c r="M1918" s="1" t="s">
        <v>343</v>
      </c>
      <c r="N1918" s="1" t="s">
        <v>224</v>
      </c>
      <c r="O1918" s="1" t="s">
        <v>69</v>
      </c>
      <c r="P1918" t="s">
        <v>328</v>
      </c>
      <c r="Q1918" s="1" t="s">
        <v>329</v>
      </c>
      <c r="R1918" s="1" t="s">
        <v>330</v>
      </c>
      <c r="S1918" s="1" t="s">
        <v>3559</v>
      </c>
      <c r="T1918" s="1" t="s">
        <v>14390</v>
      </c>
      <c r="U1918" s="1" t="s">
        <v>6403</v>
      </c>
      <c r="V1918" s="1" t="s">
        <v>14391</v>
      </c>
      <c r="W1918" s="1" t="s">
        <v>186</v>
      </c>
      <c r="X1918" t="str">
        <f t="shared" si="204"/>
        <v>Complete</v>
      </c>
      <c r="Y1918">
        <f>MAX(0,100-IF(G1918="Invalid",Config!$B$5,0)-IF(I1918="Invalid",Config!$B$6,0)-IF(X1918="Incomplete",Config!$B$7,0)-IF(AF1918="Yes",Config!$B$37,0))</f>
        <v>100</v>
      </c>
      <c r="Z1918" s="1">
        <f>IF(OR(TRIM(B1918)="",COUNTIF(Config!$B$15:$B$19,B1918)&gt;0),1,0)+IF(OR(TRIM(C1918)="",COUNTIF(Config!$B$15:$B$19,C1918)&gt;0),1,0)+IF(OR(TRIM(F1918)="",COUNTIF(Config!$B$15:$B$19,F1918)&gt;0),1,0)+IF(OR(TRIM(H1918)="",COUNTIF(Config!$B$15:$B$19,H1918)&gt;0),1,0)+IF(OR(TRIM(E1918)="",COUNTIF(Config!$B$15:$B$19,E1918)&gt;0),1,0)+IF(OR(TRIM(K1918)="",COUNTIF(Config!$B$15:$B$19,K1918)&gt;0),1,0)+IF(OR(TRIM(P1918)="",COUNTIF(Config!$B$15:$B$19,P1918)&gt;0),1,0)+IF(OR(TRIM(R1918)="",COUNTIF(Config!$B$15:$B$19,R1918)&gt;0),1,0)</f>
        <v>0</v>
      </c>
      <c r="AA1918" s="1" cm="1">
        <f t="array" ref="AA1918">SUMPRODUCT(LEN(H1918)-LEN(SUBSTITUTE(H1918,{"0";"1";"2";"3";"4";"5";"6";"7";"8";"9"},"")))</f>
        <v>11</v>
      </c>
      <c r="AC1918" t="str">
        <f t="shared" si="205"/>
        <v/>
      </c>
      <c r="AD1918">
        <f t="shared" si="206"/>
        <v>1</v>
      </c>
      <c r="AE1918">
        <f t="shared" si="207"/>
        <v>1</v>
      </c>
      <c r="AF1918" t="str">
        <f t="shared" si="208"/>
        <v>No</v>
      </c>
      <c r="AG1918" t="str">
        <f t="shared" ca="1" si="209"/>
        <v/>
      </c>
      <c r="AH1918" t="str">
        <f ca="1">IF(OR(V1918="",AG1918=""),"Yes",IF(AG1918&gt;Config!$B$41,"Yes","No"))</f>
        <v>Yes</v>
      </c>
    </row>
    <row r="1919" spans="1:34" x14ac:dyDescent="0.25">
      <c r="A1919" s="1" t="s">
        <v>14392</v>
      </c>
      <c r="B1919" s="1" t="s">
        <v>204</v>
      </c>
      <c r="C1919" s="1" t="s">
        <v>545</v>
      </c>
      <c r="D1919" s="1" t="s">
        <v>14393</v>
      </c>
      <c r="E1919" s="1" t="s">
        <v>34495</v>
      </c>
      <c r="F1919" s="1" t="s">
        <v>14394</v>
      </c>
      <c r="G1919" t="str">
        <f t="shared" si="203"/>
        <v>Valid</v>
      </c>
      <c r="H1919" s="1" t="s">
        <v>14395</v>
      </c>
      <c r="I1919" t="str" cm="1">
        <f t="array" ref="I1919">IF(OR(TRIM(H1919)="",ISNUMBER(SEARCH("#",H1919)),AA1919&lt;Config!$B$8,SUMPRODUCT(--ISNUMBER(SEARCH({"a";"b";"c";"d";"e";"f";"g";"h";"i";"j";"k";"l";"m";"n";"o";"p";"q";"r";"s";"t";"u";"v";"w";"x";"y";"z"},H1919)))&gt;0),"Invalid","Valid")</f>
        <v>Valid</v>
      </c>
      <c r="J1919" s="1" t="s">
        <v>14396</v>
      </c>
      <c r="K1919" s="1" t="s">
        <v>1001</v>
      </c>
      <c r="L1919" s="1" t="s">
        <v>49</v>
      </c>
      <c r="M1919" s="1" t="s">
        <v>251</v>
      </c>
      <c r="N1919" s="1" t="s">
        <v>31</v>
      </c>
      <c r="O1919" s="1" t="s">
        <v>196</v>
      </c>
      <c r="P1919" t="s">
        <v>53</v>
      </c>
      <c r="Q1919" s="1" t="s">
        <v>181</v>
      </c>
      <c r="R1919" s="1" t="s">
        <v>70</v>
      </c>
      <c r="S1919" s="1" t="s">
        <v>14397</v>
      </c>
      <c r="T1919" s="1" t="s">
        <v>14398</v>
      </c>
      <c r="U1919" s="1" t="s">
        <v>4836</v>
      </c>
      <c r="V1919" s="1" t="s">
        <v>4467</v>
      </c>
      <c r="W1919" s="1" t="s">
        <v>94</v>
      </c>
      <c r="X1919" t="str">
        <f t="shared" si="204"/>
        <v>Complete</v>
      </c>
      <c r="Y1919">
        <f>MAX(0,100-IF(G1919="Invalid",Config!$B$5,0)-IF(I1919="Invalid",Config!$B$6,0)-IF(X1919="Incomplete",Config!$B$7,0)-IF(AF1919="Yes",Config!$B$37,0))</f>
        <v>75</v>
      </c>
      <c r="Z1919" s="1">
        <f>IF(OR(TRIM(B1919)="",COUNTIF(Config!$B$15:$B$19,B1919)&gt;0),1,0)+IF(OR(TRIM(C1919)="",COUNTIF(Config!$B$15:$B$19,C1919)&gt;0),1,0)+IF(OR(TRIM(F1919)="",COUNTIF(Config!$B$15:$B$19,F1919)&gt;0),1,0)+IF(OR(TRIM(H1919)="",COUNTIF(Config!$B$15:$B$19,H1919)&gt;0),1,0)+IF(OR(TRIM(E1919)="",COUNTIF(Config!$B$15:$B$19,E1919)&gt;0),1,0)+IF(OR(TRIM(K1919)="",COUNTIF(Config!$B$15:$B$19,K1919)&gt;0),1,0)+IF(OR(TRIM(P1919)="",COUNTIF(Config!$B$15:$B$19,P1919)&gt;0),1,0)+IF(OR(TRIM(R1919)="",COUNTIF(Config!$B$15:$B$19,R1919)&gt;0),1,0)</f>
        <v>0</v>
      </c>
      <c r="AA1919" s="1" cm="1">
        <f t="array" ref="AA1919">SUMPRODUCT(LEN(H1919)-LEN(SUBSTITUTE(H1919,{"0";"1";"2";"3";"4";"5";"6";"7";"8";"9"},"")))</f>
        <v>12</v>
      </c>
      <c r="AC1919" t="str">
        <f t="shared" si="205"/>
        <v>Potential Duplicate</v>
      </c>
      <c r="AD1919">
        <f t="shared" si="206"/>
        <v>2</v>
      </c>
      <c r="AE1919">
        <f t="shared" si="207"/>
        <v>1</v>
      </c>
      <c r="AF1919" t="str">
        <f t="shared" si="208"/>
        <v>Yes</v>
      </c>
      <c r="AG1919">
        <f t="shared" ca="1" si="209"/>
        <v>388</v>
      </c>
      <c r="AH1919" t="str">
        <f ca="1">IF(OR(V1919="",AG1919=""),"Yes",IF(AG1919&gt;Config!$B$41,"Yes","No"))</f>
        <v>Yes</v>
      </c>
    </row>
    <row r="1920" spans="1:34" x14ac:dyDescent="0.25">
      <c r="A1920" s="1" t="s">
        <v>14399</v>
      </c>
      <c r="B1920" s="1" t="s">
        <v>1231</v>
      </c>
      <c r="C1920" s="1" t="s">
        <v>245</v>
      </c>
      <c r="D1920" s="1" t="s">
        <v>14400</v>
      </c>
      <c r="E1920" s="1" t="s">
        <v>33901</v>
      </c>
      <c r="F1920" s="1" t="s">
        <v>14401</v>
      </c>
      <c r="G1920" t="str">
        <f t="shared" si="203"/>
        <v>Valid</v>
      </c>
      <c r="H1920" s="1" t="s">
        <v>14402</v>
      </c>
      <c r="I1920" t="str" cm="1">
        <f t="array" ref="I1920">IF(OR(TRIM(H1920)="",ISNUMBER(SEARCH("#",H1920)),AA1920&lt;Config!$B$8,SUMPRODUCT(--ISNUMBER(SEARCH({"a";"b";"c";"d";"e";"f";"g";"h";"i";"j";"k";"l";"m";"n";"o";"p";"q";"r";"s";"t";"u";"v";"w";"x";"y";"z"},H1920)))&gt;0),"Invalid","Valid")</f>
        <v>Valid</v>
      </c>
      <c r="J1920" s="1" t="s">
        <v>14403</v>
      </c>
      <c r="K1920" s="1" t="s">
        <v>250</v>
      </c>
      <c r="L1920" s="1" t="s">
        <v>450</v>
      </c>
      <c r="M1920" s="1" t="s">
        <v>33827</v>
      </c>
      <c r="N1920" s="1" t="s">
        <v>33819</v>
      </c>
      <c r="O1920" s="1" t="s">
        <v>149</v>
      </c>
      <c r="P1920" t="s">
        <v>87</v>
      </c>
      <c r="Q1920" s="1" t="s">
        <v>438</v>
      </c>
      <c r="R1920" s="1" t="s">
        <v>559</v>
      </c>
      <c r="S1920" s="1" t="s">
        <v>14404</v>
      </c>
      <c r="T1920" s="1" t="s">
        <v>14405</v>
      </c>
      <c r="U1920" s="1" t="s">
        <v>2678</v>
      </c>
      <c r="V1920" s="1" t="s">
        <v>4946</v>
      </c>
      <c r="W1920" s="1" t="s">
        <v>40</v>
      </c>
      <c r="X1920" t="str">
        <f t="shared" si="204"/>
        <v>Complete</v>
      </c>
      <c r="Y1920">
        <f>MAX(0,100-IF(G1920="Invalid",Config!$B$5,0)-IF(I1920="Invalid",Config!$B$6,0)-IF(X1920="Incomplete",Config!$B$7,0)-IF(AF1920="Yes",Config!$B$37,0))</f>
        <v>100</v>
      </c>
      <c r="Z1920" s="1">
        <f>IF(OR(TRIM(B1920)="",COUNTIF(Config!$B$15:$B$19,B1920)&gt;0),1,0)+IF(OR(TRIM(C1920)="",COUNTIF(Config!$B$15:$B$19,C1920)&gt;0),1,0)+IF(OR(TRIM(F1920)="",COUNTIF(Config!$B$15:$B$19,F1920)&gt;0),1,0)+IF(OR(TRIM(H1920)="",COUNTIF(Config!$B$15:$B$19,H1920)&gt;0),1,0)+IF(OR(TRIM(E1920)="",COUNTIF(Config!$B$15:$B$19,E1920)&gt;0),1,0)+IF(OR(TRIM(K1920)="",COUNTIF(Config!$B$15:$B$19,K1920)&gt;0),1,0)+IF(OR(TRIM(P1920)="",COUNTIF(Config!$B$15:$B$19,P1920)&gt;0),1,0)+IF(OR(TRIM(R1920)="",COUNTIF(Config!$B$15:$B$19,R1920)&gt;0),1,0)</f>
        <v>0</v>
      </c>
      <c r="AA1920" s="1" cm="1">
        <f t="array" ref="AA1920">SUMPRODUCT(LEN(H1920)-LEN(SUBSTITUTE(H1920,{"0";"1";"2";"3";"4";"5";"6";"7";"8";"9"},"")))</f>
        <v>10</v>
      </c>
      <c r="AC1920" t="str">
        <f t="shared" si="205"/>
        <v/>
      </c>
      <c r="AD1920">
        <f t="shared" si="206"/>
        <v>1</v>
      </c>
      <c r="AE1920">
        <f t="shared" si="207"/>
        <v>1</v>
      </c>
      <c r="AF1920" t="str">
        <f t="shared" si="208"/>
        <v>No</v>
      </c>
      <c r="AG1920">
        <f t="shared" ca="1" si="209"/>
        <v>366</v>
      </c>
      <c r="AH1920" t="str">
        <f ca="1">IF(OR(V1920="",AG1920=""),"Yes",IF(AG1920&gt;Config!$B$41,"Yes","No"))</f>
        <v>Yes</v>
      </c>
    </row>
    <row r="1921" spans="1:34" x14ac:dyDescent="0.25">
      <c r="A1921" s="1" t="s">
        <v>14406</v>
      </c>
      <c r="B1921" s="1" t="s">
        <v>353</v>
      </c>
      <c r="C1921" s="1" t="s">
        <v>420</v>
      </c>
      <c r="D1921" s="1" t="s">
        <v>14407</v>
      </c>
      <c r="E1921" s="1" t="s">
        <v>34860</v>
      </c>
      <c r="F1921" s="1" t="s">
        <v>14408</v>
      </c>
      <c r="G1921" t="str">
        <f t="shared" si="203"/>
        <v>Valid</v>
      </c>
      <c r="H1921" s="1" t="s">
        <v>14409</v>
      </c>
      <c r="I1921" t="str" cm="1">
        <f t="array" ref="I1921">IF(OR(TRIM(H1921)="",ISNUMBER(SEARCH("#",H1921)),AA1921&lt;Config!$B$8,SUMPRODUCT(--ISNUMBER(SEARCH({"a";"b";"c";"d";"e";"f";"g";"h";"i";"j";"k";"l";"m";"n";"o";"p";"q";"r";"s";"t";"u";"v";"w";"x";"y";"z"},H1921)))&gt;0),"Invalid","Valid")</f>
        <v>Valid</v>
      </c>
      <c r="J1921" s="1" t="s">
        <v>14410</v>
      </c>
      <c r="K1921" s="1" t="s">
        <v>117</v>
      </c>
      <c r="L1921" s="1" t="s">
        <v>84</v>
      </c>
      <c r="M1921" s="1" t="s">
        <v>235</v>
      </c>
      <c r="N1921" s="1" t="s">
        <v>358</v>
      </c>
      <c r="O1921" s="1" t="s">
        <v>196</v>
      </c>
      <c r="P1921" t="s">
        <v>87</v>
      </c>
      <c r="Q1921" s="1" t="s">
        <v>88</v>
      </c>
      <c r="R1921" s="1" t="s">
        <v>136</v>
      </c>
      <c r="S1921" s="1" t="s">
        <v>14411</v>
      </c>
      <c r="T1921" s="1" t="s">
        <v>14412</v>
      </c>
      <c r="U1921" s="1" t="s">
        <v>14413</v>
      </c>
      <c r="V1921" s="1" t="s">
        <v>140</v>
      </c>
      <c r="W1921" s="1" t="s">
        <v>94</v>
      </c>
      <c r="X1921" t="str">
        <f t="shared" si="204"/>
        <v>Complete</v>
      </c>
      <c r="Y1921">
        <f>MAX(0,100-IF(G1921="Invalid",Config!$B$5,0)-IF(I1921="Invalid",Config!$B$6,0)-IF(X1921="Incomplete",Config!$B$7,0)-IF(AF1921="Yes",Config!$B$37,0))</f>
        <v>100</v>
      </c>
      <c r="Z1921" s="1">
        <f>IF(OR(TRIM(B1921)="",COUNTIF(Config!$B$15:$B$19,B1921)&gt;0),1,0)+IF(OR(TRIM(C1921)="",COUNTIF(Config!$B$15:$B$19,C1921)&gt;0),1,0)+IF(OR(TRIM(F1921)="",COUNTIF(Config!$B$15:$B$19,F1921)&gt;0),1,0)+IF(OR(TRIM(H1921)="",COUNTIF(Config!$B$15:$B$19,H1921)&gt;0),1,0)+IF(OR(TRIM(E1921)="",COUNTIF(Config!$B$15:$B$19,E1921)&gt;0),1,0)+IF(OR(TRIM(K1921)="",COUNTIF(Config!$B$15:$B$19,K1921)&gt;0),1,0)+IF(OR(TRIM(P1921)="",COUNTIF(Config!$B$15:$B$19,P1921)&gt;0),1,0)+IF(OR(TRIM(R1921)="",COUNTIF(Config!$B$15:$B$19,R1921)&gt;0),1,0)</f>
        <v>0</v>
      </c>
      <c r="AA1921" s="1" cm="1">
        <f t="array" ref="AA1921">SUMPRODUCT(LEN(H1921)-LEN(SUBSTITUTE(H1921,{"0";"1";"2";"3";"4";"5";"6";"7";"8";"9"},"")))</f>
        <v>10</v>
      </c>
      <c r="AC1921" t="str">
        <f t="shared" si="205"/>
        <v/>
      </c>
      <c r="AD1921">
        <f t="shared" si="206"/>
        <v>1</v>
      </c>
      <c r="AE1921">
        <f t="shared" si="207"/>
        <v>1</v>
      </c>
      <c r="AF1921" t="str">
        <f t="shared" si="208"/>
        <v>No</v>
      </c>
      <c r="AG1921">
        <f t="shared" ca="1" si="209"/>
        <v>37</v>
      </c>
      <c r="AH1921" t="str">
        <f ca="1">IF(OR(V1921="",AG1921=""),"Yes",IF(AG1921&gt;Config!$B$41,"Yes","No"))</f>
        <v>No</v>
      </c>
    </row>
    <row r="1922" spans="1:34" x14ac:dyDescent="0.25">
      <c r="A1922" s="1" t="s">
        <v>14414</v>
      </c>
      <c r="B1922" s="1" t="s">
        <v>112</v>
      </c>
      <c r="C1922" s="1" t="s">
        <v>1068</v>
      </c>
      <c r="D1922" s="1" t="s">
        <v>14415</v>
      </c>
      <c r="E1922" s="1" t="s">
        <v>477</v>
      </c>
      <c r="F1922" s="1" t="s">
        <v>14416</v>
      </c>
      <c r="G1922" t="str">
        <f t="shared" si="203"/>
        <v>Valid</v>
      </c>
      <c r="H1922" s="1" t="s">
        <v>14417</v>
      </c>
      <c r="I1922" t="str" cm="1">
        <f t="array" ref="I1922">IF(OR(TRIM(H1922)="",ISNUMBER(SEARCH("#",H1922)),AA1922&lt;Config!$B$8,SUMPRODUCT(--ISNUMBER(SEARCH({"a";"b";"c";"d";"e";"f";"g";"h";"i";"j";"k";"l";"m";"n";"o";"p";"q";"r";"s";"t";"u";"v";"w";"x";"y";"z"},H1922)))&gt;0),"Invalid","Valid")</f>
        <v>Valid</v>
      </c>
      <c r="J1922" s="1" t="s">
        <v>14418</v>
      </c>
      <c r="K1922" s="1" t="s">
        <v>83</v>
      </c>
      <c r="L1922" s="1" t="s">
        <v>450</v>
      </c>
      <c r="M1922" s="1" t="s">
        <v>391</v>
      </c>
      <c r="N1922" s="1" t="s">
        <v>252</v>
      </c>
      <c r="O1922" s="1" t="s">
        <v>52</v>
      </c>
      <c r="P1922" t="s">
        <v>87</v>
      </c>
      <c r="Q1922" s="1" t="s">
        <v>88</v>
      </c>
      <c r="R1922" s="1" t="s">
        <v>89</v>
      </c>
      <c r="S1922" s="1" t="s">
        <v>14061</v>
      </c>
      <c r="T1922" s="1" t="s">
        <v>14419</v>
      </c>
      <c r="U1922" s="1" t="s">
        <v>14420</v>
      </c>
      <c r="V1922" s="1" t="s">
        <v>140</v>
      </c>
      <c r="W1922" s="1" t="s">
        <v>33823</v>
      </c>
      <c r="X1922" t="str">
        <f t="shared" si="204"/>
        <v>Complete</v>
      </c>
      <c r="Y1922">
        <f>MAX(0,100-IF(G1922="Invalid",Config!$B$5,0)-IF(I1922="Invalid",Config!$B$6,0)-IF(X1922="Incomplete",Config!$B$7,0)-IF(AF1922="Yes",Config!$B$37,0))</f>
        <v>100</v>
      </c>
      <c r="Z1922" s="1">
        <f>IF(OR(TRIM(B1922)="",COUNTIF(Config!$B$15:$B$19,B1922)&gt;0),1,0)+IF(OR(TRIM(C1922)="",COUNTIF(Config!$B$15:$B$19,C1922)&gt;0),1,0)+IF(OR(TRIM(F1922)="",COUNTIF(Config!$B$15:$B$19,F1922)&gt;0),1,0)+IF(OR(TRIM(H1922)="",COUNTIF(Config!$B$15:$B$19,H1922)&gt;0),1,0)+IF(OR(TRIM(E1922)="",COUNTIF(Config!$B$15:$B$19,E1922)&gt;0),1,0)+IF(OR(TRIM(K1922)="",COUNTIF(Config!$B$15:$B$19,K1922)&gt;0),1,0)+IF(OR(TRIM(P1922)="",COUNTIF(Config!$B$15:$B$19,P1922)&gt;0),1,0)+IF(OR(TRIM(R1922)="",COUNTIF(Config!$B$15:$B$19,R1922)&gt;0),1,0)</f>
        <v>0</v>
      </c>
      <c r="AA1922" s="1" cm="1">
        <f t="array" ref="AA1922">SUMPRODUCT(LEN(H1922)-LEN(SUBSTITUTE(H1922,{"0";"1";"2";"3";"4";"5";"6";"7";"8";"9"},"")))</f>
        <v>11</v>
      </c>
      <c r="AC1922" t="str">
        <f t="shared" si="205"/>
        <v/>
      </c>
      <c r="AD1922">
        <f t="shared" si="206"/>
        <v>1</v>
      </c>
      <c r="AE1922">
        <f t="shared" si="207"/>
        <v>1</v>
      </c>
      <c r="AF1922" t="str">
        <f t="shared" si="208"/>
        <v>No</v>
      </c>
      <c r="AG1922">
        <f t="shared" ca="1" si="209"/>
        <v>37</v>
      </c>
      <c r="AH1922" t="str">
        <f ca="1">IF(OR(V1922="",AG1922=""),"Yes",IF(AG1922&gt;Config!$B$41,"Yes","No"))</f>
        <v>No</v>
      </c>
    </row>
    <row r="1923" spans="1:34" x14ac:dyDescent="0.25">
      <c r="A1923" s="1" t="s">
        <v>14421</v>
      </c>
      <c r="B1923" s="1" t="s">
        <v>1085</v>
      </c>
      <c r="C1923" s="1" t="s">
        <v>956</v>
      </c>
      <c r="D1923" s="1" t="s">
        <v>14422</v>
      </c>
      <c r="E1923" s="1" t="s">
        <v>34861</v>
      </c>
      <c r="F1923" s="1" t="s">
        <v>14423</v>
      </c>
      <c r="G1923" t="str">
        <f t="shared" ref="G1923:G1986" si="210">IFERROR(IF(OR(TRIM(F1923)="",LEN(F1923)-LEN(SUBSTITUTE(F1923,"@",""))&lt;&gt;1,FIND("@",F1923)=1,RIGHT(F1923,1)=".",ISNUMBER(SEARCH(" ",F1923)),ISERROR(FIND(".",F1923,FIND("@",F1923)+2))),"Invalid","Valid"),"Invalid")</f>
        <v>Valid</v>
      </c>
      <c r="H1923" s="1" t="s">
        <v>14424</v>
      </c>
      <c r="I1923" t="str" cm="1">
        <f t="array" ref="I1923">IF(OR(TRIM(H1923)="",ISNUMBER(SEARCH("#",H1923)),AA1923&lt;Config!$B$8,SUMPRODUCT(--ISNUMBER(SEARCH({"a";"b";"c";"d";"e";"f";"g";"h";"i";"j";"k";"l";"m";"n";"o";"p";"q";"r";"s";"t";"u";"v";"w";"x";"y";"z"},H1923)))&gt;0),"Invalid","Valid")</f>
        <v>Valid</v>
      </c>
      <c r="J1923" s="1" t="s">
        <v>14425</v>
      </c>
      <c r="K1923" s="1" t="s">
        <v>117</v>
      </c>
      <c r="L1923" s="1" t="s">
        <v>164</v>
      </c>
      <c r="M1923" s="1" t="s">
        <v>33825</v>
      </c>
      <c r="N1923" s="1" t="s">
        <v>86</v>
      </c>
      <c r="O1923" s="1" t="s">
        <v>149</v>
      </c>
      <c r="P1923" t="s">
        <v>53</v>
      </c>
      <c r="Q1923" s="1" t="s">
        <v>197</v>
      </c>
      <c r="R1923" s="1" t="s">
        <v>288</v>
      </c>
      <c r="S1923" s="1" t="s">
        <v>6274</v>
      </c>
      <c r="T1923" s="1" t="s">
        <v>14426</v>
      </c>
      <c r="U1923" s="1" t="s">
        <v>2111</v>
      </c>
      <c r="V1923" s="1" t="s">
        <v>936</v>
      </c>
      <c r="W1923" s="1" t="s">
        <v>33823</v>
      </c>
      <c r="X1923" t="str">
        <f t="shared" ref="X1923:X1986" si="211">IF(Z1923=0,"Complete","Incomplete")</f>
        <v>Complete</v>
      </c>
      <c r="Y1923">
        <f>MAX(0,100-IF(G1923="Invalid",Config!$B$5,0)-IF(I1923="Invalid",Config!$B$6,0)-IF(X1923="Incomplete",Config!$B$7,0)-IF(AF1923="Yes",Config!$B$37,0))</f>
        <v>100</v>
      </c>
      <c r="Z1923" s="1">
        <f>IF(OR(TRIM(B1923)="",COUNTIF(Config!$B$15:$B$19,B1923)&gt;0),1,0)+IF(OR(TRIM(C1923)="",COUNTIF(Config!$B$15:$B$19,C1923)&gt;0),1,0)+IF(OR(TRIM(F1923)="",COUNTIF(Config!$B$15:$B$19,F1923)&gt;0),1,0)+IF(OR(TRIM(H1923)="",COUNTIF(Config!$B$15:$B$19,H1923)&gt;0),1,0)+IF(OR(TRIM(E1923)="",COUNTIF(Config!$B$15:$B$19,E1923)&gt;0),1,0)+IF(OR(TRIM(K1923)="",COUNTIF(Config!$B$15:$B$19,K1923)&gt;0),1,0)+IF(OR(TRIM(P1923)="",COUNTIF(Config!$B$15:$B$19,P1923)&gt;0),1,0)+IF(OR(TRIM(R1923)="",COUNTIF(Config!$B$15:$B$19,R1923)&gt;0),1,0)</f>
        <v>0</v>
      </c>
      <c r="AA1923" s="1" cm="1">
        <f t="array" ref="AA1923">SUMPRODUCT(LEN(H1923)-LEN(SUBSTITUTE(H1923,{"0";"1";"2";"3";"4";"5";"6";"7";"8";"9"},"")))</f>
        <v>12</v>
      </c>
      <c r="AC1923" t="str">
        <f t="shared" ref="AC1923:AC1986" si="212">_xlfn.TEXTJOIN("; ",TRUE,IF(G1923="Invalid","Invalid Email",""),IF(I1923="Invalid","Invalid Phone",""),IF(X1923="Incomplete","Incomplete Profile",""),IF(AF1923="Yes","Potential Duplicate",""))</f>
        <v/>
      </c>
      <c r="AD1923">
        <f t="shared" ref="AD1923:AD1986" si="213">IF(OR(TRIM(F1923)="",G1923="Invalid"),0,COUNTIF($F$2:$F$5131,F1923))</f>
        <v>1</v>
      </c>
      <c r="AE1923">
        <f t="shared" ref="AE1923:AE1986" si="214">IF(OR(TRIM(H1923)="",I1923="Invalid"),0,COUNTIF($H$2:$H$5131,H1923))</f>
        <v>1</v>
      </c>
      <c r="AF1923" t="str">
        <f t="shared" ref="AF1923:AF1986" si="215">IF(OR(AD1923&gt;1,AE1923&gt;1),"Yes","No")</f>
        <v>No</v>
      </c>
      <c r="AG1923">
        <f t="shared" ref="AG1923:AG1986" ca="1" si="216">IFERROR(TODAY()-DATEVALUE(V1923),IFERROR(TODAY()-DATE(VALUE(RIGHT(V1923,4)),VALUE(MID(V1923,FIND("/",V1923)+1,FIND("/",V1923,FIND("/",V1923)+1)-FIND("/",V1923)-1)),VALUE(LEFT(V1923,FIND("/",V1923)-1))),""))</f>
        <v>148</v>
      </c>
      <c r="AH1923" t="str">
        <f ca="1">IF(OR(V1923="",AG1923=""),"Yes",IF(AG1923&gt;Config!$B$41,"Yes","No"))</f>
        <v>No</v>
      </c>
    </row>
    <row r="1924" spans="1:34" x14ac:dyDescent="0.25">
      <c r="A1924" s="1" t="s">
        <v>14427</v>
      </c>
      <c r="B1924" s="1" t="s">
        <v>204</v>
      </c>
      <c r="C1924" s="1" t="s">
        <v>323</v>
      </c>
      <c r="D1924" s="1" t="s">
        <v>11945</v>
      </c>
      <c r="E1924" s="1" t="s">
        <v>34082</v>
      </c>
      <c r="F1924" s="1" t="s">
        <v>14428</v>
      </c>
      <c r="G1924" t="str">
        <f t="shared" si="210"/>
        <v>Valid</v>
      </c>
      <c r="H1924" s="1" t="s">
        <v>14429</v>
      </c>
      <c r="I1924" t="str" cm="1">
        <f t="array" ref="I1924">IF(OR(TRIM(H1924)="",ISNUMBER(SEARCH("#",H1924)),AA1924&lt;Config!$B$8,SUMPRODUCT(--ISNUMBER(SEARCH({"a";"b";"c";"d";"e";"f";"g";"h";"i";"j";"k";"l";"m";"n";"o";"p";"q";"r";"s";"t";"u";"v";"w";"x";"y";"z"},H1924)))&gt;0),"Invalid","Valid")</f>
        <v>Valid</v>
      </c>
      <c r="J1924" s="1" t="s">
        <v>14430</v>
      </c>
      <c r="K1924" s="1" t="s">
        <v>264</v>
      </c>
      <c r="L1924" s="1" t="s">
        <v>102</v>
      </c>
      <c r="M1924" s="1" t="s">
        <v>103</v>
      </c>
      <c r="N1924" s="1" t="s">
        <v>211</v>
      </c>
      <c r="O1924" s="1" t="s">
        <v>196</v>
      </c>
      <c r="P1924" t="s">
        <v>53</v>
      </c>
      <c r="Q1924" s="1" t="s">
        <v>197</v>
      </c>
      <c r="R1924" s="1" t="s">
        <v>197</v>
      </c>
      <c r="S1924" s="1" t="s">
        <v>14431</v>
      </c>
      <c r="T1924" s="1" t="s">
        <v>14432</v>
      </c>
      <c r="U1924" s="1" t="s">
        <v>14433</v>
      </c>
      <c r="V1924" s="1" t="s">
        <v>8195</v>
      </c>
      <c r="W1924" s="1" t="s">
        <v>141</v>
      </c>
      <c r="X1924" t="str">
        <f t="shared" si="211"/>
        <v>Complete</v>
      </c>
      <c r="Y1924">
        <f>MAX(0,100-IF(G1924="Invalid",Config!$B$5,0)-IF(I1924="Invalid",Config!$B$6,0)-IF(X1924="Incomplete",Config!$B$7,0)-IF(AF1924="Yes",Config!$B$37,0))</f>
        <v>100</v>
      </c>
      <c r="Z1924" s="1">
        <f>IF(OR(TRIM(B1924)="",COUNTIF(Config!$B$15:$B$19,B1924)&gt;0),1,0)+IF(OR(TRIM(C1924)="",COUNTIF(Config!$B$15:$B$19,C1924)&gt;0),1,0)+IF(OR(TRIM(F1924)="",COUNTIF(Config!$B$15:$B$19,F1924)&gt;0),1,0)+IF(OR(TRIM(H1924)="",COUNTIF(Config!$B$15:$B$19,H1924)&gt;0),1,0)+IF(OR(TRIM(E1924)="",COUNTIF(Config!$B$15:$B$19,E1924)&gt;0),1,0)+IF(OR(TRIM(K1924)="",COUNTIF(Config!$B$15:$B$19,K1924)&gt;0),1,0)+IF(OR(TRIM(P1924)="",COUNTIF(Config!$B$15:$B$19,P1924)&gt;0),1,0)+IF(OR(TRIM(R1924)="",COUNTIF(Config!$B$15:$B$19,R1924)&gt;0),1,0)</f>
        <v>0</v>
      </c>
      <c r="AA1924" s="1" cm="1">
        <f t="array" ref="AA1924">SUMPRODUCT(LEN(H1924)-LEN(SUBSTITUTE(H1924,{"0";"1";"2";"3";"4";"5";"6";"7";"8";"9"},"")))</f>
        <v>12</v>
      </c>
      <c r="AC1924" t="str">
        <f t="shared" si="212"/>
        <v/>
      </c>
      <c r="AD1924">
        <f t="shared" si="213"/>
        <v>1</v>
      </c>
      <c r="AE1924">
        <f t="shared" si="214"/>
        <v>1</v>
      </c>
      <c r="AF1924" t="str">
        <f t="shared" si="215"/>
        <v>No</v>
      </c>
      <c r="AG1924">
        <f t="shared" ca="1" si="216"/>
        <v>461</v>
      </c>
      <c r="AH1924" t="str">
        <f ca="1">IF(OR(V1924="",AG1924=""),"Yes",IF(AG1924&gt;Config!$B$41,"Yes","No"))</f>
        <v>Yes</v>
      </c>
    </row>
    <row r="1925" spans="1:34" x14ac:dyDescent="0.25">
      <c r="A1925" s="1" t="s">
        <v>14434</v>
      </c>
      <c r="B1925" s="1" t="s">
        <v>1441</v>
      </c>
      <c r="C1925" s="1" t="s">
        <v>1166</v>
      </c>
      <c r="D1925" s="1" t="s">
        <v>14435</v>
      </c>
      <c r="E1925" s="1" t="s">
        <v>310</v>
      </c>
      <c r="F1925" s="1" t="s">
        <v>14436</v>
      </c>
      <c r="G1925" t="str">
        <f t="shared" si="210"/>
        <v>Valid</v>
      </c>
      <c r="H1925" s="1" t="s">
        <v>14437</v>
      </c>
      <c r="I1925" t="str" cm="1">
        <f t="array" ref="I1925">IF(OR(TRIM(H1925)="",ISNUMBER(SEARCH("#",H1925)),AA1925&lt;Config!$B$8,SUMPRODUCT(--ISNUMBER(SEARCH({"a";"b";"c";"d";"e";"f";"g";"h";"i";"j";"k";"l";"m";"n";"o";"p";"q";"r";"s";"t";"u";"v";"w";"x";"y";"z"},H1925)))&gt;0),"Invalid","Valid")</f>
        <v>Valid</v>
      </c>
      <c r="J1925" s="1" t="s">
        <v>14438</v>
      </c>
      <c r="K1925" s="1" t="s">
        <v>264</v>
      </c>
      <c r="L1925" s="1" t="s">
        <v>450</v>
      </c>
      <c r="M1925" s="1" t="s">
        <v>165</v>
      </c>
      <c r="N1925" s="1" t="s">
        <v>148</v>
      </c>
      <c r="O1925" s="1" t="s">
        <v>180</v>
      </c>
      <c r="P1925" t="s">
        <v>53</v>
      </c>
      <c r="Q1925" s="1" t="s">
        <v>54</v>
      </c>
      <c r="R1925" s="1" t="s">
        <v>288</v>
      </c>
      <c r="S1925" s="1" t="s">
        <v>14439</v>
      </c>
      <c r="T1925" s="1" t="s">
        <v>14440</v>
      </c>
      <c r="U1925" s="1" t="s">
        <v>2829</v>
      </c>
      <c r="V1925" s="1" t="s">
        <v>5823</v>
      </c>
      <c r="W1925" s="1" t="s">
        <v>33823</v>
      </c>
      <c r="X1925" t="str">
        <f t="shared" si="211"/>
        <v>Complete</v>
      </c>
      <c r="Y1925">
        <f>MAX(0,100-IF(G1925="Invalid",Config!$B$5,0)-IF(I1925="Invalid",Config!$B$6,0)-IF(X1925="Incomplete",Config!$B$7,0)-IF(AF1925="Yes",Config!$B$37,0))</f>
        <v>100</v>
      </c>
      <c r="Z1925" s="1">
        <f>IF(OR(TRIM(B1925)="",COUNTIF(Config!$B$15:$B$19,B1925)&gt;0),1,0)+IF(OR(TRIM(C1925)="",COUNTIF(Config!$B$15:$B$19,C1925)&gt;0),1,0)+IF(OR(TRIM(F1925)="",COUNTIF(Config!$B$15:$B$19,F1925)&gt;0),1,0)+IF(OR(TRIM(H1925)="",COUNTIF(Config!$B$15:$B$19,H1925)&gt;0),1,0)+IF(OR(TRIM(E1925)="",COUNTIF(Config!$B$15:$B$19,E1925)&gt;0),1,0)+IF(OR(TRIM(K1925)="",COUNTIF(Config!$B$15:$B$19,K1925)&gt;0),1,0)+IF(OR(TRIM(P1925)="",COUNTIF(Config!$B$15:$B$19,P1925)&gt;0),1,0)+IF(OR(TRIM(R1925)="",COUNTIF(Config!$B$15:$B$19,R1925)&gt;0),1,0)</f>
        <v>0</v>
      </c>
      <c r="AA1925" s="1" cm="1">
        <f t="array" ref="AA1925">SUMPRODUCT(LEN(H1925)-LEN(SUBSTITUTE(H1925,{"0";"1";"2";"3";"4";"5";"6";"7";"8";"9"},"")))</f>
        <v>10</v>
      </c>
      <c r="AC1925" t="str">
        <f t="shared" si="212"/>
        <v/>
      </c>
      <c r="AD1925">
        <f t="shared" si="213"/>
        <v>1</v>
      </c>
      <c r="AE1925">
        <f t="shared" si="214"/>
        <v>1</v>
      </c>
      <c r="AF1925" t="str">
        <f t="shared" si="215"/>
        <v>No</v>
      </c>
      <c r="AG1925">
        <f t="shared" ca="1" si="216"/>
        <v>295</v>
      </c>
      <c r="AH1925" t="str">
        <f ca="1">IF(OR(V1925="",AG1925=""),"Yes",IF(AG1925&gt;Config!$B$41,"Yes","No"))</f>
        <v>No</v>
      </c>
    </row>
    <row r="1926" spans="1:34" x14ac:dyDescent="0.25">
      <c r="A1926" s="1" t="s">
        <v>14441</v>
      </c>
      <c r="B1926" s="1" t="s">
        <v>851</v>
      </c>
      <c r="C1926" s="1" t="s">
        <v>128</v>
      </c>
      <c r="D1926" s="1" t="s">
        <v>14442</v>
      </c>
      <c r="E1926" s="1" t="s">
        <v>34234</v>
      </c>
      <c r="F1926" s="1" t="s">
        <v>14443</v>
      </c>
      <c r="G1926" t="str">
        <f t="shared" si="210"/>
        <v>Valid</v>
      </c>
      <c r="H1926" s="1" t="s">
        <v>14444</v>
      </c>
      <c r="I1926" t="str" cm="1">
        <f t="array" ref="I1926">IF(OR(TRIM(H1926)="",ISNUMBER(SEARCH("#",H1926)),AA1926&lt;Config!$B$8,SUMPRODUCT(--ISNUMBER(SEARCH({"a";"b";"c";"d";"e";"f";"g";"h";"i";"j";"k";"l";"m";"n";"o";"p";"q";"r";"s";"t";"u";"v";"w";"x";"y";"z"},H1926)))&gt;0),"Invalid","Valid")</f>
        <v>Valid</v>
      </c>
      <c r="J1926" s="1" t="s">
        <v>14445</v>
      </c>
      <c r="K1926" s="1" t="s">
        <v>83</v>
      </c>
      <c r="L1926" s="1" t="s">
        <v>29</v>
      </c>
      <c r="M1926" s="1" t="s">
        <v>165</v>
      </c>
      <c r="N1926" s="1" t="s">
        <v>68</v>
      </c>
      <c r="O1926" s="1" t="s">
        <v>32</v>
      </c>
      <c r="P1926" t="s">
        <v>314</v>
      </c>
      <c r="Q1926" s="1" t="s">
        <v>315</v>
      </c>
      <c r="R1926" s="1" t="s">
        <v>663</v>
      </c>
      <c r="S1926" s="1" t="s">
        <v>14446</v>
      </c>
      <c r="T1926" s="1" t="s">
        <v>14447</v>
      </c>
      <c r="U1926" s="1" t="s">
        <v>3163</v>
      </c>
      <c r="V1926" s="1" t="s">
        <v>1273</v>
      </c>
      <c r="W1926" s="1" t="s">
        <v>384</v>
      </c>
      <c r="X1926" t="str">
        <f t="shared" si="211"/>
        <v>Complete</v>
      </c>
      <c r="Y1926">
        <f>MAX(0,100-IF(G1926="Invalid",Config!$B$5,0)-IF(I1926="Invalid",Config!$B$6,0)-IF(X1926="Incomplete",Config!$B$7,0)-IF(AF1926="Yes",Config!$B$37,0))</f>
        <v>100</v>
      </c>
      <c r="Z1926" s="1">
        <f>IF(OR(TRIM(B1926)="",COUNTIF(Config!$B$15:$B$19,B1926)&gt;0),1,0)+IF(OR(TRIM(C1926)="",COUNTIF(Config!$B$15:$B$19,C1926)&gt;0),1,0)+IF(OR(TRIM(F1926)="",COUNTIF(Config!$B$15:$B$19,F1926)&gt;0),1,0)+IF(OR(TRIM(H1926)="",COUNTIF(Config!$B$15:$B$19,H1926)&gt;0),1,0)+IF(OR(TRIM(E1926)="",COUNTIF(Config!$B$15:$B$19,E1926)&gt;0),1,0)+IF(OR(TRIM(K1926)="",COUNTIF(Config!$B$15:$B$19,K1926)&gt;0),1,0)+IF(OR(TRIM(P1926)="",COUNTIF(Config!$B$15:$B$19,P1926)&gt;0),1,0)+IF(OR(TRIM(R1926)="",COUNTIF(Config!$B$15:$B$19,R1926)&gt;0),1,0)</f>
        <v>0</v>
      </c>
      <c r="AA1926" s="1" cm="1">
        <f t="array" ref="AA1926">SUMPRODUCT(LEN(H1926)-LEN(SUBSTITUTE(H1926,{"0";"1";"2";"3";"4";"5";"6";"7";"8";"9"},"")))</f>
        <v>10</v>
      </c>
      <c r="AC1926" t="str">
        <f t="shared" si="212"/>
        <v/>
      </c>
      <c r="AD1926">
        <f t="shared" si="213"/>
        <v>1</v>
      </c>
      <c r="AE1926">
        <f t="shared" si="214"/>
        <v>1</v>
      </c>
      <c r="AF1926" t="str">
        <f t="shared" si="215"/>
        <v>No</v>
      </c>
      <c r="AG1926" t="str">
        <f t="shared" ca="1" si="216"/>
        <v/>
      </c>
      <c r="AH1926" t="str">
        <f ca="1">IF(OR(V1926="",AG1926=""),"Yes",IF(AG1926&gt;Config!$B$41,"Yes","No"))</f>
        <v>Yes</v>
      </c>
    </row>
    <row r="1927" spans="1:34" x14ac:dyDescent="0.25">
      <c r="A1927" s="1" t="s">
        <v>14448</v>
      </c>
      <c r="B1927" s="1" t="s">
        <v>1957</v>
      </c>
      <c r="C1927" s="1" t="s">
        <v>33815</v>
      </c>
      <c r="D1927" s="1" t="s">
        <v>1957</v>
      </c>
      <c r="E1927" s="1" t="s">
        <v>310</v>
      </c>
      <c r="F1927" s="1" t="s">
        <v>14449</v>
      </c>
      <c r="G1927" t="str">
        <f t="shared" si="210"/>
        <v>Valid</v>
      </c>
      <c r="H1927" s="1" t="s">
        <v>14450</v>
      </c>
      <c r="I1927" t="str" cm="1">
        <f t="array" ref="I1927">IF(OR(TRIM(H1927)="",ISNUMBER(SEARCH("#",H1927)),AA1927&lt;Config!$B$8,SUMPRODUCT(--ISNUMBER(SEARCH({"a";"b";"c";"d";"e";"f";"g";"h";"i";"j";"k";"l";"m";"n";"o";"p";"q";"r";"s";"t";"u";"v";"w";"x";"y";"z"},H1927)))&gt;0),"Invalid","Valid")</f>
        <v>Valid</v>
      </c>
      <c r="J1927" s="1" t="s">
        <v>14451</v>
      </c>
      <c r="K1927" s="1" t="s">
        <v>722</v>
      </c>
      <c r="L1927" s="1" t="s">
        <v>134</v>
      </c>
      <c r="M1927" s="1" t="s">
        <v>343</v>
      </c>
      <c r="N1927" s="1" t="s">
        <v>224</v>
      </c>
      <c r="O1927" s="1" t="s">
        <v>266</v>
      </c>
      <c r="P1927" t="s">
        <v>53</v>
      </c>
      <c r="Q1927" s="1" t="s">
        <v>181</v>
      </c>
      <c r="R1927" s="1" t="s">
        <v>197</v>
      </c>
      <c r="S1927" s="1" t="s">
        <v>14452</v>
      </c>
      <c r="T1927" s="1" t="s">
        <v>14453</v>
      </c>
      <c r="U1927" s="1" t="s">
        <v>887</v>
      </c>
      <c r="V1927" s="1" t="s">
        <v>1676</v>
      </c>
      <c r="W1927" s="1" t="s">
        <v>60</v>
      </c>
      <c r="X1927" t="str">
        <f t="shared" si="211"/>
        <v>Incomplete</v>
      </c>
      <c r="Y1927">
        <f>MAX(0,100-IF(G1927="Invalid",Config!$B$5,0)-IF(I1927="Invalid",Config!$B$6,0)-IF(X1927="Incomplete",Config!$B$7,0)-IF(AF1927="Yes",Config!$B$37,0))</f>
        <v>60</v>
      </c>
      <c r="Z1927" s="1">
        <f>IF(OR(TRIM(B1927)="",COUNTIF(Config!$B$15:$B$19,B1927)&gt;0),1,0)+IF(OR(TRIM(C1927)="",COUNTIF(Config!$B$15:$B$19,C1927)&gt;0),1,0)+IF(OR(TRIM(F1927)="",COUNTIF(Config!$B$15:$B$19,F1927)&gt;0),1,0)+IF(OR(TRIM(H1927)="",COUNTIF(Config!$B$15:$B$19,H1927)&gt;0),1,0)+IF(OR(TRIM(E1927)="",COUNTIF(Config!$B$15:$B$19,E1927)&gt;0),1,0)+IF(OR(TRIM(K1927)="",COUNTIF(Config!$B$15:$B$19,K1927)&gt;0),1,0)+IF(OR(TRIM(P1927)="",COUNTIF(Config!$B$15:$B$19,P1927)&gt;0),1,0)+IF(OR(TRIM(R1927)="",COUNTIF(Config!$B$15:$B$19,R1927)&gt;0),1,0)</f>
        <v>1</v>
      </c>
      <c r="AA1927" s="1" cm="1">
        <f t="array" ref="AA1927">SUMPRODUCT(LEN(H1927)-LEN(SUBSTITUTE(H1927,{"0";"1";"2";"3";"4";"5";"6";"7";"8";"9"},"")))</f>
        <v>12</v>
      </c>
      <c r="AC1927" t="str">
        <f t="shared" si="212"/>
        <v>Incomplete Profile</v>
      </c>
      <c r="AD1927">
        <f t="shared" si="213"/>
        <v>1</v>
      </c>
      <c r="AE1927">
        <f t="shared" si="214"/>
        <v>1</v>
      </c>
      <c r="AF1927" t="str">
        <f t="shared" si="215"/>
        <v>No</v>
      </c>
      <c r="AG1927">
        <f t="shared" ca="1" si="216"/>
        <v>37</v>
      </c>
      <c r="AH1927" t="str">
        <f ca="1">IF(OR(V1927="",AG1927=""),"Yes",IF(AG1927&gt;Config!$B$41,"Yes","No"))</f>
        <v>No</v>
      </c>
    </row>
    <row r="1928" spans="1:34" x14ac:dyDescent="0.25">
      <c r="A1928" s="1" t="s">
        <v>14454</v>
      </c>
      <c r="B1928" s="1" t="s">
        <v>4752</v>
      </c>
      <c r="C1928" s="1" t="s">
        <v>792</v>
      </c>
      <c r="D1928" s="1" t="s">
        <v>14455</v>
      </c>
      <c r="E1928" s="1" t="s">
        <v>33824</v>
      </c>
      <c r="F1928" s="1" t="s">
        <v>14456</v>
      </c>
      <c r="G1928" t="str">
        <f t="shared" si="210"/>
        <v>Valid</v>
      </c>
      <c r="H1928" s="1" t="s">
        <v>14457</v>
      </c>
      <c r="I1928" t="str" cm="1">
        <f t="array" ref="I1928">IF(OR(TRIM(H1928)="",ISNUMBER(SEARCH("#",H1928)),AA1928&lt;Config!$B$8,SUMPRODUCT(--ISNUMBER(SEARCH({"a";"b";"c";"d";"e";"f";"g";"h";"i";"j";"k";"l";"m";"n";"o";"p";"q";"r";"s";"t";"u";"v";"w";"x";"y";"z"},H1928)))&gt;0),"Invalid","Valid")</f>
        <v>Valid</v>
      </c>
      <c r="J1928" s="1" t="s">
        <v>14458</v>
      </c>
      <c r="K1928" s="1" t="s">
        <v>425</v>
      </c>
      <c r="L1928" s="1" t="s">
        <v>84</v>
      </c>
      <c r="M1928" s="1" t="s">
        <v>33825</v>
      </c>
      <c r="N1928" s="1" t="s">
        <v>51</v>
      </c>
      <c r="O1928" s="1" t="s">
        <v>149</v>
      </c>
      <c r="P1928" t="s">
        <v>53</v>
      </c>
      <c r="Q1928" s="1" t="s">
        <v>54</v>
      </c>
      <c r="R1928" s="1" t="s">
        <v>415</v>
      </c>
      <c r="S1928" s="1" t="s">
        <v>14459</v>
      </c>
      <c r="T1928" s="1" t="s">
        <v>14460</v>
      </c>
      <c r="U1928" s="1" t="s">
        <v>14461</v>
      </c>
      <c r="V1928" s="1" t="s">
        <v>1676</v>
      </c>
      <c r="W1928" s="1" t="s">
        <v>60</v>
      </c>
      <c r="X1928" t="str">
        <f t="shared" si="211"/>
        <v>Complete</v>
      </c>
      <c r="Y1928">
        <f>MAX(0,100-IF(G1928="Invalid",Config!$B$5,0)-IF(I1928="Invalid",Config!$B$6,0)-IF(X1928="Incomplete",Config!$B$7,0)-IF(AF1928="Yes",Config!$B$37,0))</f>
        <v>100</v>
      </c>
      <c r="Z1928" s="1">
        <f>IF(OR(TRIM(B1928)="",COUNTIF(Config!$B$15:$B$19,B1928)&gt;0),1,0)+IF(OR(TRIM(C1928)="",COUNTIF(Config!$B$15:$B$19,C1928)&gt;0),1,0)+IF(OR(TRIM(F1928)="",COUNTIF(Config!$B$15:$B$19,F1928)&gt;0),1,0)+IF(OR(TRIM(H1928)="",COUNTIF(Config!$B$15:$B$19,H1928)&gt;0),1,0)+IF(OR(TRIM(E1928)="",COUNTIF(Config!$B$15:$B$19,E1928)&gt;0),1,0)+IF(OR(TRIM(K1928)="",COUNTIF(Config!$B$15:$B$19,K1928)&gt;0),1,0)+IF(OR(TRIM(P1928)="",COUNTIF(Config!$B$15:$B$19,P1928)&gt;0),1,0)+IF(OR(TRIM(R1928)="",COUNTIF(Config!$B$15:$B$19,R1928)&gt;0),1,0)</f>
        <v>0</v>
      </c>
      <c r="AA1928" s="1" cm="1">
        <f t="array" ref="AA1928">SUMPRODUCT(LEN(H1928)-LEN(SUBSTITUTE(H1928,{"0";"1";"2";"3";"4";"5";"6";"7";"8";"9"},"")))</f>
        <v>12</v>
      </c>
      <c r="AC1928" t="str">
        <f t="shared" si="212"/>
        <v/>
      </c>
      <c r="AD1928">
        <f t="shared" si="213"/>
        <v>1</v>
      </c>
      <c r="AE1928">
        <f t="shared" si="214"/>
        <v>1</v>
      </c>
      <c r="AF1928" t="str">
        <f t="shared" si="215"/>
        <v>No</v>
      </c>
      <c r="AG1928">
        <f t="shared" ca="1" si="216"/>
        <v>37</v>
      </c>
      <c r="AH1928" t="str">
        <f ca="1">IF(OR(V1928="",AG1928=""),"Yes",IF(AG1928&gt;Config!$B$41,"Yes","No"))</f>
        <v>No</v>
      </c>
    </row>
    <row r="1929" spans="1:34" x14ac:dyDescent="0.25">
      <c r="A1929" s="1" t="s">
        <v>14462</v>
      </c>
      <c r="B1929" s="1" t="s">
        <v>7543</v>
      </c>
      <c r="C1929" s="1" t="s">
        <v>157</v>
      </c>
      <c r="D1929" s="1" t="s">
        <v>7544</v>
      </c>
      <c r="E1929" s="1" t="s">
        <v>34862</v>
      </c>
      <c r="F1929" s="1" t="s">
        <v>14463</v>
      </c>
      <c r="G1929" t="str">
        <f t="shared" si="210"/>
        <v>Valid</v>
      </c>
      <c r="H1929" s="1" t="s">
        <v>14464</v>
      </c>
      <c r="I1929" t="str" cm="1">
        <f t="array" ref="I1929">IF(OR(TRIM(H1929)="",ISNUMBER(SEARCH("#",H1929)),AA1929&lt;Config!$B$8,SUMPRODUCT(--ISNUMBER(SEARCH({"a";"b";"c";"d";"e";"f";"g";"h";"i";"j";"k";"l";"m";"n";"o";"p";"q";"r";"s";"t";"u";"v";"w";"x";"y";"z"},H1929)))&gt;0),"Invalid","Valid")</f>
        <v>Valid</v>
      </c>
      <c r="J1929" s="1" t="s">
        <v>14465</v>
      </c>
      <c r="K1929" s="1" t="s">
        <v>117</v>
      </c>
      <c r="L1929" s="1" t="s">
        <v>450</v>
      </c>
      <c r="M1929" s="1" t="s">
        <v>33827</v>
      </c>
      <c r="N1929" s="1" t="s">
        <v>51</v>
      </c>
      <c r="O1929" s="1" t="s">
        <v>196</v>
      </c>
      <c r="P1929" t="s">
        <v>53</v>
      </c>
      <c r="Q1929" s="1" t="s">
        <v>181</v>
      </c>
      <c r="R1929" s="1" t="s">
        <v>55</v>
      </c>
      <c r="S1929" s="1" t="s">
        <v>14466</v>
      </c>
      <c r="T1929" s="1" t="s">
        <v>14467</v>
      </c>
      <c r="U1929" s="1" t="s">
        <v>14468</v>
      </c>
      <c r="V1929" s="1" t="s">
        <v>4442</v>
      </c>
      <c r="W1929" s="1" t="s">
        <v>60</v>
      </c>
      <c r="X1929" t="str">
        <f t="shared" si="211"/>
        <v>Complete</v>
      </c>
      <c r="Y1929">
        <f>MAX(0,100-IF(G1929="Invalid",Config!$B$5,0)-IF(I1929="Invalid",Config!$B$6,0)-IF(X1929="Incomplete",Config!$B$7,0)-IF(AF1929="Yes",Config!$B$37,0))</f>
        <v>75</v>
      </c>
      <c r="Z1929" s="1">
        <f>IF(OR(TRIM(B1929)="",COUNTIF(Config!$B$15:$B$19,B1929)&gt;0),1,0)+IF(OR(TRIM(C1929)="",COUNTIF(Config!$B$15:$B$19,C1929)&gt;0),1,0)+IF(OR(TRIM(F1929)="",COUNTIF(Config!$B$15:$B$19,F1929)&gt;0),1,0)+IF(OR(TRIM(H1929)="",COUNTIF(Config!$B$15:$B$19,H1929)&gt;0),1,0)+IF(OR(TRIM(E1929)="",COUNTIF(Config!$B$15:$B$19,E1929)&gt;0),1,0)+IF(OR(TRIM(K1929)="",COUNTIF(Config!$B$15:$B$19,K1929)&gt;0),1,0)+IF(OR(TRIM(P1929)="",COUNTIF(Config!$B$15:$B$19,P1929)&gt;0),1,0)+IF(OR(TRIM(R1929)="",COUNTIF(Config!$B$15:$B$19,R1929)&gt;0),1,0)</f>
        <v>0</v>
      </c>
      <c r="AA1929" s="1" cm="1">
        <f t="array" ref="AA1929">SUMPRODUCT(LEN(H1929)-LEN(SUBSTITUTE(H1929,{"0";"1";"2";"3";"4";"5";"6";"7";"8";"9"},"")))</f>
        <v>12</v>
      </c>
      <c r="AC1929" t="str">
        <f t="shared" si="212"/>
        <v>Potential Duplicate</v>
      </c>
      <c r="AD1929">
        <f t="shared" si="213"/>
        <v>3</v>
      </c>
      <c r="AE1929">
        <f t="shared" si="214"/>
        <v>1</v>
      </c>
      <c r="AF1929" t="str">
        <f t="shared" si="215"/>
        <v>Yes</v>
      </c>
      <c r="AG1929">
        <f t="shared" ca="1" si="216"/>
        <v>322</v>
      </c>
      <c r="AH1929" t="str">
        <f ca="1">IF(OR(V1929="",AG1929=""),"Yes",IF(AG1929&gt;Config!$B$41,"Yes","No"))</f>
        <v>No</v>
      </c>
    </row>
    <row r="1930" spans="1:34" x14ac:dyDescent="0.25">
      <c r="A1930" s="1" t="s">
        <v>14469</v>
      </c>
      <c r="B1930" s="1" t="s">
        <v>33815</v>
      </c>
      <c r="C1930" s="1" t="s">
        <v>996</v>
      </c>
      <c r="D1930" s="1" t="s">
        <v>996</v>
      </c>
      <c r="E1930" s="1" t="s">
        <v>477</v>
      </c>
      <c r="F1930" s="1" t="s">
        <v>14470</v>
      </c>
      <c r="G1930" t="str">
        <f t="shared" si="210"/>
        <v>Valid</v>
      </c>
      <c r="H1930" s="1" t="s">
        <v>14471</v>
      </c>
      <c r="I1930" t="str" cm="1">
        <f t="array" ref="I1930">IF(OR(TRIM(H1930)="",ISNUMBER(SEARCH("#",H1930)),AA1930&lt;Config!$B$8,SUMPRODUCT(--ISNUMBER(SEARCH({"a";"b";"c";"d";"e";"f";"g";"h";"i";"j";"k";"l";"m";"n";"o";"p";"q";"r";"s";"t";"u";"v";"w";"x";"y";"z"},H1930)))&gt;0),"Invalid","Valid")</f>
        <v>Valid</v>
      </c>
      <c r="J1930" s="1" t="s">
        <v>14472</v>
      </c>
      <c r="K1930" s="1" t="s">
        <v>83</v>
      </c>
      <c r="L1930" s="1" t="s">
        <v>29</v>
      </c>
      <c r="M1930" s="1" t="s">
        <v>50</v>
      </c>
      <c r="N1930" s="1" t="s">
        <v>51</v>
      </c>
      <c r="O1930" s="1" t="s">
        <v>52</v>
      </c>
      <c r="P1930" t="s">
        <v>314</v>
      </c>
      <c r="Q1930" s="1" t="s">
        <v>316</v>
      </c>
      <c r="R1930" s="1" t="s">
        <v>315</v>
      </c>
      <c r="S1930" s="1" t="s">
        <v>14473</v>
      </c>
      <c r="T1930" s="1" t="s">
        <v>14474</v>
      </c>
      <c r="U1930" s="1" t="s">
        <v>14475</v>
      </c>
      <c r="V1930" s="1" t="s">
        <v>2952</v>
      </c>
      <c r="W1930" s="1" t="s">
        <v>40</v>
      </c>
      <c r="X1930" t="str">
        <f t="shared" si="211"/>
        <v>Incomplete</v>
      </c>
      <c r="Y1930">
        <f>MAX(0,100-IF(G1930="Invalid",Config!$B$5,0)-IF(I1930="Invalid",Config!$B$6,0)-IF(X1930="Incomplete",Config!$B$7,0)-IF(AF1930="Yes",Config!$B$37,0))</f>
        <v>60</v>
      </c>
      <c r="Z1930" s="1">
        <f>IF(OR(TRIM(B1930)="",COUNTIF(Config!$B$15:$B$19,B1930)&gt;0),1,0)+IF(OR(TRIM(C1930)="",COUNTIF(Config!$B$15:$B$19,C1930)&gt;0),1,0)+IF(OR(TRIM(F1930)="",COUNTIF(Config!$B$15:$B$19,F1930)&gt;0),1,0)+IF(OR(TRIM(H1930)="",COUNTIF(Config!$B$15:$B$19,H1930)&gt;0),1,0)+IF(OR(TRIM(E1930)="",COUNTIF(Config!$B$15:$B$19,E1930)&gt;0),1,0)+IF(OR(TRIM(K1930)="",COUNTIF(Config!$B$15:$B$19,K1930)&gt;0),1,0)+IF(OR(TRIM(P1930)="",COUNTIF(Config!$B$15:$B$19,P1930)&gt;0),1,0)+IF(OR(TRIM(R1930)="",COUNTIF(Config!$B$15:$B$19,R1930)&gt;0),1,0)</f>
        <v>1</v>
      </c>
      <c r="AA1930" s="1" cm="1">
        <f t="array" ref="AA1930">SUMPRODUCT(LEN(H1930)-LEN(SUBSTITUTE(H1930,{"0";"1";"2";"3";"4";"5";"6";"7";"8";"9"},"")))</f>
        <v>12</v>
      </c>
      <c r="AC1930" t="str">
        <f t="shared" si="212"/>
        <v>Incomplete Profile</v>
      </c>
      <c r="AD1930">
        <f t="shared" si="213"/>
        <v>1</v>
      </c>
      <c r="AE1930">
        <f t="shared" si="214"/>
        <v>1</v>
      </c>
      <c r="AF1930" t="str">
        <f t="shared" si="215"/>
        <v>No</v>
      </c>
      <c r="AG1930">
        <f t="shared" ca="1" si="216"/>
        <v>539</v>
      </c>
      <c r="AH1930" t="str">
        <f ca="1">IF(OR(V1930="",AG1930=""),"Yes",IF(AG1930&gt;Config!$B$41,"Yes","No"))</f>
        <v>Yes</v>
      </c>
    </row>
    <row r="1931" spans="1:34" x14ac:dyDescent="0.25">
      <c r="A1931" s="1" t="s">
        <v>14476</v>
      </c>
      <c r="B1931" s="1" t="s">
        <v>898</v>
      </c>
      <c r="C1931" s="1" t="s">
        <v>173</v>
      </c>
      <c r="D1931" s="1" t="s">
        <v>14477</v>
      </c>
      <c r="E1931" s="1" t="s">
        <v>34863</v>
      </c>
      <c r="F1931" s="1" t="s">
        <v>14478</v>
      </c>
      <c r="G1931" t="str">
        <f t="shared" si="210"/>
        <v>Valid</v>
      </c>
      <c r="H1931" s="1" t="s">
        <v>14479</v>
      </c>
      <c r="I1931" t="str" cm="1">
        <f t="array" ref="I1931">IF(OR(TRIM(H1931)="",ISNUMBER(SEARCH("#",H1931)),AA1931&lt;Config!$B$8,SUMPRODUCT(--ISNUMBER(SEARCH({"a";"b";"c";"d";"e";"f";"g";"h";"i";"j";"k";"l";"m";"n";"o";"p";"q";"r";"s";"t";"u";"v";"w";"x";"y";"z"},H1931)))&gt;0),"Invalid","Valid")</f>
        <v>Valid</v>
      </c>
      <c r="J1931" s="1" t="s">
        <v>14480</v>
      </c>
      <c r="K1931" s="1" t="s">
        <v>378</v>
      </c>
      <c r="L1931" s="1" t="s">
        <v>164</v>
      </c>
      <c r="M1931" s="1" t="s">
        <v>135</v>
      </c>
      <c r="N1931" s="1" t="s">
        <v>224</v>
      </c>
      <c r="O1931" s="1" t="s">
        <v>196</v>
      </c>
      <c r="P1931" t="s">
        <v>236</v>
      </c>
      <c r="Q1931" s="1" t="s">
        <v>254</v>
      </c>
      <c r="R1931" s="1" t="s">
        <v>254</v>
      </c>
      <c r="S1931" s="1" t="s">
        <v>14481</v>
      </c>
      <c r="T1931" s="1" t="s">
        <v>14482</v>
      </c>
      <c r="U1931" s="1" t="s">
        <v>10825</v>
      </c>
      <c r="V1931" s="1" t="s">
        <v>1347</v>
      </c>
      <c r="W1931" s="1" t="s">
        <v>384</v>
      </c>
      <c r="X1931" t="str">
        <f t="shared" si="211"/>
        <v>Complete</v>
      </c>
      <c r="Y1931">
        <f>MAX(0,100-IF(G1931="Invalid",Config!$B$5,0)-IF(I1931="Invalid",Config!$B$6,0)-IF(X1931="Incomplete",Config!$B$7,0)-IF(AF1931="Yes",Config!$B$37,0))</f>
        <v>100</v>
      </c>
      <c r="Z1931" s="1">
        <f>IF(OR(TRIM(B1931)="",COUNTIF(Config!$B$15:$B$19,B1931)&gt;0),1,0)+IF(OR(TRIM(C1931)="",COUNTIF(Config!$B$15:$B$19,C1931)&gt;0),1,0)+IF(OR(TRIM(F1931)="",COUNTIF(Config!$B$15:$B$19,F1931)&gt;0),1,0)+IF(OR(TRIM(H1931)="",COUNTIF(Config!$B$15:$B$19,H1931)&gt;0),1,0)+IF(OR(TRIM(E1931)="",COUNTIF(Config!$B$15:$B$19,E1931)&gt;0),1,0)+IF(OR(TRIM(K1931)="",COUNTIF(Config!$B$15:$B$19,K1931)&gt;0),1,0)+IF(OR(TRIM(P1931)="",COUNTIF(Config!$B$15:$B$19,P1931)&gt;0),1,0)+IF(OR(TRIM(R1931)="",COUNTIF(Config!$B$15:$B$19,R1931)&gt;0),1,0)</f>
        <v>0</v>
      </c>
      <c r="AA1931" s="1" cm="1">
        <f t="array" ref="AA1931">SUMPRODUCT(LEN(H1931)-LEN(SUBSTITUTE(H1931,{"0";"1";"2";"3";"4";"5";"6";"7";"8";"9"},"")))</f>
        <v>12</v>
      </c>
      <c r="AC1931" t="str">
        <f t="shared" si="212"/>
        <v/>
      </c>
      <c r="AD1931">
        <f t="shared" si="213"/>
        <v>1</v>
      </c>
      <c r="AE1931">
        <f t="shared" si="214"/>
        <v>1</v>
      </c>
      <c r="AF1931" t="str">
        <f t="shared" si="215"/>
        <v>No</v>
      </c>
      <c r="AG1931">
        <f t="shared" ca="1" si="216"/>
        <v>37</v>
      </c>
      <c r="AH1931" t="str">
        <f ca="1">IF(OR(V1931="",AG1931=""),"Yes",IF(AG1931&gt;Config!$B$41,"Yes","No"))</f>
        <v>No</v>
      </c>
    </row>
    <row r="1932" spans="1:34" x14ac:dyDescent="0.25">
      <c r="A1932" s="1" t="s">
        <v>14483</v>
      </c>
      <c r="B1932" s="1" t="s">
        <v>678</v>
      </c>
      <c r="C1932" s="1" t="s">
        <v>33815</v>
      </c>
      <c r="D1932" s="1" t="s">
        <v>678</v>
      </c>
      <c r="E1932" s="1" t="s">
        <v>33880</v>
      </c>
      <c r="F1932" s="1" t="s">
        <v>14484</v>
      </c>
      <c r="G1932" t="str">
        <f t="shared" si="210"/>
        <v>Valid</v>
      </c>
      <c r="H1932" s="1" t="s">
        <v>14485</v>
      </c>
      <c r="I1932" t="str" cm="1">
        <f t="array" ref="I1932">IF(OR(TRIM(H1932)="",ISNUMBER(SEARCH("#",H1932)),AA1932&lt;Config!$B$8,SUMPRODUCT(--ISNUMBER(SEARCH({"a";"b";"c";"d";"e";"f";"g";"h";"i";"j";"k";"l";"m";"n";"o";"p";"q";"r";"s";"t";"u";"v";"w";"x";"y";"z"},H1932)))&gt;0),"Invalid","Valid")</f>
        <v>Valid</v>
      </c>
      <c r="J1932" s="1" t="s">
        <v>14486</v>
      </c>
      <c r="K1932" s="1" t="s">
        <v>83</v>
      </c>
      <c r="L1932" s="1" t="s">
        <v>450</v>
      </c>
      <c r="M1932" s="1" t="s">
        <v>391</v>
      </c>
      <c r="N1932" s="1" t="s">
        <v>68</v>
      </c>
      <c r="O1932" s="1" t="s">
        <v>266</v>
      </c>
      <c r="P1932" t="s">
        <v>53</v>
      </c>
      <c r="Q1932" s="1" t="s">
        <v>150</v>
      </c>
      <c r="R1932" s="1" t="s">
        <v>198</v>
      </c>
      <c r="S1932" s="1" t="s">
        <v>14487</v>
      </c>
      <c r="T1932" s="1" t="s">
        <v>14488</v>
      </c>
      <c r="U1932" s="1" t="s">
        <v>362</v>
      </c>
      <c r="V1932" s="1" t="s">
        <v>10027</v>
      </c>
      <c r="W1932" s="1" t="s">
        <v>202</v>
      </c>
      <c r="X1932" t="str">
        <f t="shared" si="211"/>
        <v>Incomplete</v>
      </c>
      <c r="Y1932">
        <f>MAX(0,100-IF(G1932="Invalid",Config!$B$5,0)-IF(I1932="Invalid",Config!$B$6,0)-IF(X1932="Incomplete",Config!$B$7,0)-IF(AF1932="Yes",Config!$B$37,0))</f>
        <v>60</v>
      </c>
      <c r="Z1932" s="1">
        <f>IF(OR(TRIM(B1932)="",COUNTIF(Config!$B$15:$B$19,B1932)&gt;0),1,0)+IF(OR(TRIM(C1932)="",COUNTIF(Config!$B$15:$B$19,C1932)&gt;0),1,0)+IF(OR(TRIM(F1932)="",COUNTIF(Config!$B$15:$B$19,F1932)&gt;0),1,0)+IF(OR(TRIM(H1932)="",COUNTIF(Config!$B$15:$B$19,H1932)&gt;0),1,0)+IF(OR(TRIM(E1932)="",COUNTIF(Config!$B$15:$B$19,E1932)&gt;0),1,0)+IF(OR(TRIM(K1932)="",COUNTIF(Config!$B$15:$B$19,K1932)&gt;0),1,0)+IF(OR(TRIM(P1932)="",COUNTIF(Config!$B$15:$B$19,P1932)&gt;0),1,0)+IF(OR(TRIM(R1932)="",COUNTIF(Config!$B$15:$B$19,R1932)&gt;0),1,0)</f>
        <v>1</v>
      </c>
      <c r="AA1932" s="1" cm="1">
        <f t="array" ref="AA1932">SUMPRODUCT(LEN(H1932)-LEN(SUBSTITUTE(H1932,{"0";"1";"2";"3";"4";"5";"6";"7";"8";"9"},"")))</f>
        <v>12</v>
      </c>
      <c r="AC1932" t="str">
        <f t="shared" si="212"/>
        <v>Incomplete Profile</v>
      </c>
      <c r="AD1932">
        <f t="shared" si="213"/>
        <v>1</v>
      </c>
      <c r="AE1932">
        <f t="shared" si="214"/>
        <v>1</v>
      </c>
      <c r="AF1932" t="str">
        <f t="shared" si="215"/>
        <v>No</v>
      </c>
      <c r="AG1932">
        <f t="shared" ca="1" si="216"/>
        <v>101</v>
      </c>
      <c r="AH1932" t="str">
        <f ca="1">IF(OR(V1932="",AG1932=""),"Yes",IF(AG1932&gt;Config!$B$41,"Yes","No"))</f>
        <v>No</v>
      </c>
    </row>
    <row r="1933" spans="1:34" x14ac:dyDescent="0.25">
      <c r="A1933" s="1" t="s">
        <v>14489</v>
      </c>
      <c r="B1933" s="1" t="s">
        <v>1634</v>
      </c>
      <c r="C1933" s="1" t="s">
        <v>1166</v>
      </c>
      <c r="D1933" s="1" t="s">
        <v>14490</v>
      </c>
      <c r="E1933" s="1" t="s">
        <v>34864</v>
      </c>
      <c r="F1933" s="1" t="s">
        <v>14491</v>
      </c>
      <c r="G1933" t="str">
        <f t="shared" si="210"/>
        <v>Valid</v>
      </c>
      <c r="H1933" s="1" t="s">
        <v>14492</v>
      </c>
      <c r="I1933" t="str" cm="1">
        <f t="array" ref="I1933">IF(OR(TRIM(H1933)="",ISNUMBER(SEARCH("#",H1933)),AA1933&lt;Config!$B$8,SUMPRODUCT(--ISNUMBER(SEARCH({"a";"b";"c";"d";"e";"f";"g";"h";"i";"j";"k";"l";"m";"n";"o";"p";"q";"r";"s";"t";"u";"v";"w";"x";"y";"z"},H1933)))&gt;0),"Invalid","Valid")</f>
        <v>Valid</v>
      </c>
      <c r="J1933" s="1" t="s">
        <v>14493</v>
      </c>
      <c r="K1933" s="1" t="s">
        <v>147</v>
      </c>
      <c r="L1933" s="1" t="s">
        <v>29</v>
      </c>
      <c r="M1933" s="1" t="s">
        <v>33825</v>
      </c>
      <c r="N1933" s="1" t="s">
        <v>437</v>
      </c>
      <c r="O1933" s="1" t="s">
        <v>69</v>
      </c>
      <c r="P1933" t="s">
        <v>53</v>
      </c>
      <c r="Q1933" s="1" t="s">
        <v>54</v>
      </c>
      <c r="R1933" s="1" t="s">
        <v>55</v>
      </c>
      <c r="S1933" s="1" t="s">
        <v>14494</v>
      </c>
      <c r="T1933" s="1" t="s">
        <v>14495</v>
      </c>
      <c r="U1933" s="1" t="s">
        <v>14496</v>
      </c>
      <c r="V1933" s="1" t="s">
        <v>5911</v>
      </c>
      <c r="W1933" s="1" t="s">
        <v>60</v>
      </c>
      <c r="X1933" t="str">
        <f t="shared" si="211"/>
        <v>Complete</v>
      </c>
      <c r="Y1933">
        <f>MAX(0,100-IF(G1933="Invalid",Config!$B$5,0)-IF(I1933="Invalid",Config!$B$6,0)-IF(X1933="Incomplete",Config!$B$7,0)-IF(AF1933="Yes",Config!$B$37,0))</f>
        <v>100</v>
      </c>
      <c r="Z1933" s="1">
        <f>IF(OR(TRIM(B1933)="",COUNTIF(Config!$B$15:$B$19,B1933)&gt;0),1,0)+IF(OR(TRIM(C1933)="",COUNTIF(Config!$B$15:$B$19,C1933)&gt;0),1,0)+IF(OR(TRIM(F1933)="",COUNTIF(Config!$B$15:$B$19,F1933)&gt;0),1,0)+IF(OR(TRIM(H1933)="",COUNTIF(Config!$B$15:$B$19,H1933)&gt;0),1,0)+IF(OR(TRIM(E1933)="",COUNTIF(Config!$B$15:$B$19,E1933)&gt;0),1,0)+IF(OR(TRIM(K1933)="",COUNTIF(Config!$B$15:$B$19,K1933)&gt;0),1,0)+IF(OR(TRIM(P1933)="",COUNTIF(Config!$B$15:$B$19,P1933)&gt;0),1,0)+IF(OR(TRIM(R1933)="",COUNTIF(Config!$B$15:$B$19,R1933)&gt;0),1,0)</f>
        <v>0</v>
      </c>
      <c r="AA1933" s="1" cm="1">
        <f t="array" ref="AA1933">SUMPRODUCT(LEN(H1933)-LEN(SUBSTITUTE(H1933,{"0";"1";"2";"3";"4";"5";"6";"7";"8";"9"},"")))</f>
        <v>12</v>
      </c>
      <c r="AC1933" t="str">
        <f t="shared" si="212"/>
        <v/>
      </c>
      <c r="AD1933">
        <f t="shared" si="213"/>
        <v>1</v>
      </c>
      <c r="AE1933">
        <f t="shared" si="214"/>
        <v>1</v>
      </c>
      <c r="AF1933" t="str">
        <f t="shared" si="215"/>
        <v>No</v>
      </c>
      <c r="AG1933">
        <f t="shared" ca="1" si="216"/>
        <v>254</v>
      </c>
      <c r="AH1933" t="str">
        <f ca="1">IF(OR(V1933="",AG1933=""),"Yes",IF(AG1933&gt;Config!$B$41,"Yes","No"))</f>
        <v>No</v>
      </c>
    </row>
    <row r="1934" spans="1:34" x14ac:dyDescent="0.25">
      <c r="A1934" s="1" t="s">
        <v>14497</v>
      </c>
      <c r="B1934" s="1" t="s">
        <v>1495</v>
      </c>
      <c r="C1934" s="1" t="s">
        <v>828</v>
      </c>
      <c r="D1934" s="1" t="s">
        <v>14498</v>
      </c>
      <c r="E1934" s="1" t="s">
        <v>310</v>
      </c>
      <c r="F1934" s="1" t="s">
        <v>14499</v>
      </c>
      <c r="G1934" t="str">
        <f t="shared" si="210"/>
        <v>Valid</v>
      </c>
      <c r="H1934" s="1" t="s">
        <v>14500</v>
      </c>
      <c r="I1934" t="str" cm="1">
        <f t="array" ref="I1934">IF(OR(TRIM(H1934)="",ISNUMBER(SEARCH("#",H1934)),AA1934&lt;Config!$B$8,SUMPRODUCT(--ISNUMBER(SEARCH({"a";"b";"c";"d";"e";"f";"g";"h";"i";"j";"k";"l";"m";"n";"o";"p";"q";"r";"s";"t";"u";"v";"w";"x";"y";"z"},H1934)))&gt;0),"Invalid","Valid")</f>
        <v>Valid</v>
      </c>
      <c r="J1934" s="1" t="s">
        <v>14501</v>
      </c>
      <c r="K1934" s="1" t="s">
        <v>287</v>
      </c>
      <c r="L1934" s="1" t="s">
        <v>67</v>
      </c>
      <c r="M1934" s="1" t="s">
        <v>462</v>
      </c>
      <c r="N1934" s="1" t="s">
        <v>713</v>
      </c>
      <c r="O1934" s="1" t="s">
        <v>266</v>
      </c>
      <c r="P1934" t="s">
        <v>104</v>
      </c>
      <c r="Q1934" s="1" t="s">
        <v>302</v>
      </c>
      <c r="R1934" s="1" t="s">
        <v>922</v>
      </c>
      <c r="S1934" s="1" t="s">
        <v>14502</v>
      </c>
      <c r="T1934" s="1" t="s">
        <v>14503</v>
      </c>
      <c r="U1934" s="1" t="s">
        <v>1309</v>
      </c>
      <c r="V1934" s="1" t="s">
        <v>14504</v>
      </c>
      <c r="W1934" s="1" t="s">
        <v>40</v>
      </c>
      <c r="X1934" t="str">
        <f t="shared" si="211"/>
        <v>Complete</v>
      </c>
      <c r="Y1934">
        <f>MAX(0,100-IF(G1934="Invalid",Config!$B$5,0)-IF(I1934="Invalid",Config!$B$6,0)-IF(X1934="Incomplete",Config!$B$7,0)-IF(AF1934="Yes",Config!$B$37,0))</f>
        <v>100</v>
      </c>
      <c r="Z1934" s="1">
        <f>IF(OR(TRIM(B1934)="",COUNTIF(Config!$B$15:$B$19,B1934)&gt;0),1,0)+IF(OR(TRIM(C1934)="",COUNTIF(Config!$B$15:$B$19,C1934)&gt;0),1,0)+IF(OR(TRIM(F1934)="",COUNTIF(Config!$B$15:$B$19,F1934)&gt;0),1,0)+IF(OR(TRIM(H1934)="",COUNTIF(Config!$B$15:$B$19,H1934)&gt;0),1,0)+IF(OR(TRIM(E1934)="",COUNTIF(Config!$B$15:$B$19,E1934)&gt;0),1,0)+IF(OR(TRIM(K1934)="",COUNTIF(Config!$B$15:$B$19,K1934)&gt;0),1,0)+IF(OR(TRIM(P1934)="",COUNTIF(Config!$B$15:$B$19,P1934)&gt;0),1,0)+IF(OR(TRIM(R1934)="",COUNTIF(Config!$B$15:$B$19,R1934)&gt;0),1,0)</f>
        <v>0</v>
      </c>
      <c r="AA1934" s="1" cm="1">
        <f t="array" ref="AA1934">SUMPRODUCT(LEN(H1934)-LEN(SUBSTITUTE(H1934,{"0";"1";"2";"3";"4";"5";"6";"7";"8";"9"},"")))</f>
        <v>11</v>
      </c>
      <c r="AC1934" t="str">
        <f t="shared" si="212"/>
        <v/>
      </c>
      <c r="AD1934">
        <f t="shared" si="213"/>
        <v>1</v>
      </c>
      <c r="AE1934">
        <f t="shared" si="214"/>
        <v>1</v>
      </c>
      <c r="AF1934" t="str">
        <f t="shared" si="215"/>
        <v>No</v>
      </c>
      <c r="AG1934">
        <f t="shared" ca="1" si="216"/>
        <v>646</v>
      </c>
      <c r="AH1934" t="str">
        <f ca="1">IF(OR(V1934="",AG1934=""),"Yes",IF(AG1934&gt;Config!$B$41,"Yes","No"))</f>
        <v>Yes</v>
      </c>
    </row>
    <row r="1935" spans="1:34" x14ac:dyDescent="0.25">
      <c r="A1935" s="1" t="s">
        <v>14505</v>
      </c>
      <c r="B1935" s="1" t="s">
        <v>650</v>
      </c>
      <c r="C1935" s="1" t="s">
        <v>899</v>
      </c>
      <c r="D1935" s="1" t="s">
        <v>14506</v>
      </c>
      <c r="E1935" s="1" t="s">
        <v>34865</v>
      </c>
      <c r="F1935" s="1" t="s">
        <v>14507</v>
      </c>
      <c r="G1935" t="str">
        <f t="shared" si="210"/>
        <v>Valid</v>
      </c>
      <c r="H1935" s="1" t="s">
        <v>14508</v>
      </c>
      <c r="I1935" t="str" cm="1">
        <f t="array" ref="I1935">IF(OR(TRIM(H1935)="",ISNUMBER(SEARCH("#",H1935)),AA1935&lt;Config!$B$8,SUMPRODUCT(--ISNUMBER(SEARCH({"a";"b";"c";"d";"e";"f";"g";"h";"i";"j";"k";"l";"m";"n";"o";"p";"q";"r";"s";"t";"u";"v";"w";"x";"y";"z"},H1935)))&gt;0),"Invalid","Valid")</f>
        <v>Valid</v>
      </c>
      <c r="J1935" s="1" t="s">
        <v>14509</v>
      </c>
      <c r="K1935" s="1" t="s">
        <v>625</v>
      </c>
      <c r="L1935" s="1" t="s">
        <v>265</v>
      </c>
      <c r="M1935" s="1" t="s">
        <v>235</v>
      </c>
      <c r="N1935" s="1" t="s">
        <v>68</v>
      </c>
      <c r="O1935" s="1" t="s">
        <v>69</v>
      </c>
      <c r="P1935" t="s">
        <v>344</v>
      </c>
      <c r="Q1935" s="1" t="s">
        <v>971</v>
      </c>
      <c r="R1935" s="1" t="s">
        <v>346</v>
      </c>
      <c r="S1935" s="1" t="s">
        <v>14510</v>
      </c>
      <c r="T1935" s="1" t="s">
        <v>14511</v>
      </c>
      <c r="U1935" s="1" t="s">
        <v>14512</v>
      </c>
      <c r="V1935" s="1" t="s">
        <v>1050</v>
      </c>
      <c r="W1935" s="1" t="s">
        <v>384</v>
      </c>
      <c r="X1935" t="str">
        <f t="shared" si="211"/>
        <v>Complete</v>
      </c>
      <c r="Y1935">
        <f>MAX(0,100-IF(G1935="Invalid",Config!$B$5,0)-IF(I1935="Invalid",Config!$B$6,0)-IF(X1935="Incomplete",Config!$B$7,0)-IF(AF1935="Yes",Config!$B$37,0))</f>
        <v>100</v>
      </c>
      <c r="Z1935" s="1">
        <f>IF(OR(TRIM(B1935)="",COUNTIF(Config!$B$15:$B$19,B1935)&gt;0),1,0)+IF(OR(TRIM(C1935)="",COUNTIF(Config!$B$15:$B$19,C1935)&gt;0),1,0)+IF(OR(TRIM(F1935)="",COUNTIF(Config!$B$15:$B$19,F1935)&gt;0),1,0)+IF(OR(TRIM(H1935)="",COUNTIF(Config!$B$15:$B$19,H1935)&gt;0),1,0)+IF(OR(TRIM(E1935)="",COUNTIF(Config!$B$15:$B$19,E1935)&gt;0),1,0)+IF(OR(TRIM(K1935)="",COUNTIF(Config!$B$15:$B$19,K1935)&gt;0),1,0)+IF(OR(TRIM(P1935)="",COUNTIF(Config!$B$15:$B$19,P1935)&gt;0),1,0)+IF(OR(TRIM(R1935)="",COUNTIF(Config!$B$15:$B$19,R1935)&gt;0),1,0)</f>
        <v>0</v>
      </c>
      <c r="AA1935" s="1" cm="1">
        <f t="array" ref="AA1935">SUMPRODUCT(LEN(H1935)-LEN(SUBSTITUTE(H1935,{"0";"1";"2";"3";"4";"5";"6";"7";"8";"9"},"")))</f>
        <v>11</v>
      </c>
      <c r="AC1935" t="str">
        <f t="shared" si="212"/>
        <v/>
      </c>
      <c r="AD1935">
        <f t="shared" si="213"/>
        <v>1</v>
      </c>
      <c r="AE1935">
        <f t="shared" si="214"/>
        <v>1</v>
      </c>
      <c r="AF1935" t="str">
        <f t="shared" si="215"/>
        <v>No</v>
      </c>
      <c r="AG1935">
        <f t="shared" ca="1" si="216"/>
        <v>37</v>
      </c>
      <c r="AH1935" t="str">
        <f ca="1">IF(OR(V1935="",AG1935=""),"Yes",IF(AG1935&gt;Config!$B$41,"Yes","No"))</f>
        <v>No</v>
      </c>
    </row>
    <row r="1936" spans="1:34" x14ac:dyDescent="0.25">
      <c r="A1936" s="1" t="s">
        <v>14513</v>
      </c>
      <c r="B1936" s="1" t="s">
        <v>1339</v>
      </c>
      <c r="C1936" s="1" t="s">
        <v>23</v>
      </c>
      <c r="D1936" s="1" t="s">
        <v>11143</v>
      </c>
      <c r="E1936" s="1" t="s">
        <v>34866</v>
      </c>
      <c r="F1936" s="1" t="s">
        <v>13462</v>
      </c>
      <c r="G1936" t="str">
        <f t="shared" si="210"/>
        <v>Valid</v>
      </c>
      <c r="H1936" s="1" t="s">
        <v>14514</v>
      </c>
      <c r="I1936" t="str" cm="1">
        <f t="array" ref="I1936">IF(OR(TRIM(H1936)="",ISNUMBER(SEARCH("#",H1936)),AA1936&lt;Config!$B$8,SUMPRODUCT(--ISNUMBER(SEARCH({"a";"b";"c";"d";"e";"f";"g";"h";"i";"j";"k";"l";"m";"n";"o";"p";"q";"r";"s";"t";"u";"v";"w";"x";"y";"z"},H1936)))&gt;0),"Invalid","Valid")</f>
        <v>Valid</v>
      </c>
      <c r="J1936" s="1" t="s">
        <v>14515</v>
      </c>
      <c r="K1936" s="1" t="s">
        <v>369</v>
      </c>
      <c r="L1936" s="1" t="s">
        <v>450</v>
      </c>
      <c r="M1936" s="1" t="s">
        <v>235</v>
      </c>
      <c r="N1936" s="1" t="s">
        <v>224</v>
      </c>
      <c r="O1936" s="1" t="s">
        <v>149</v>
      </c>
      <c r="P1936" t="s">
        <v>87</v>
      </c>
      <c r="Q1936" s="1" t="s">
        <v>438</v>
      </c>
      <c r="R1936" s="1" t="s">
        <v>136</v>
      </c>
      <c r="S1936" s="1" t="s">
        <v>5159</v>
      </c>
      <c r="T1936" s="1" t="s">
        <v>14516</v>
      </c>
      <c r="U1936" s="1" t="s">
        <v>14517</v>
      </c>
      <c r="V1936" s="1" t="s">
        <v>5412</v>
      </c>
      <c r="W1936" s="1" t="s">
        <v>94</v>
      </c>
      <c r="X1936" t="str">
        <f t="shared" si="211"/>
        <v>Complete</v>
      </c>
      <c r="Y1936">
        <f>MAX(0,100-IF(G1936="Invalid",Config!$B$5,0)-IF(I1936="Invalid",Config!$B$6,0)-IF(X1936="Incomplete",Config!$B$7,0)-IF(AF1936="Yes",Config!$B$37,0))</f>
        <v>75</v>
      </c>
      <c r="Z1936" s="1">
        <f>IF(OR(TRIM(B1936)="",COUNTIF(Config!$B$15:$B$19,B1936)&gt;0),1,0)+IF(OR(TRIM(C1936)="",COUNTIF(Config!$B$15:$B$19,C1936)&gt;0),1,0)+IF(OR(TRIM(F1936)="",COUNTIF(Config!$B$15:$B$19,F1936)&gt;0),1,0)+IF(OR(TRIM(H1936)="",COUNTIF(Config!$B$15:$B$19,H1936)&gt;0),1,0)+IF(OR(TRIM(E1936)="",COUNTIF(Config!$B$15:$B$19,E1936)&gt;0),1,0)+IF(OR(TRIM(K1936)="",COUNTIF(Config!$B$15:$B$19,K1936)&gt;0),1,0)+IF(OR(TRIM(P1936)="",COUNTIF(Config!$B$15:$B$19,P1936)&gt;0),1,0)+IF(OR(TRIM(R1936)="",COUNTIF(Config!$B$15:$B$19,R1936)&gt;0),1,0)</f>
        <v>0</v>
      </c>
      <c r="AA1936" s="1" cm="1">
        <f t="array" ref="AA1936">SUMPRODUCT(LEN(H1936)-LEN(SUBSTITUTE(H1936,{"0";"1";"2";"3";"4";"5";"6";"7";"8";"9"},"")))</f>
        <v>11</v>
      </c>
      <c r="AC1936" t="str">
        <f t="shared" si="212"/>
        <v>Potential Duplicate</v>
      </c>
      <c r="AD1936">
        <f t="shared" si="213"/>
        <v>2</v>
      </c>
      <c r="AE1936">
        <f t="shared" si="214"/>
        <v>1</v>
      </c>
      <c r="AF1936" t="str">
        <f t="shared" si="215"/>
        <v>Yes</v>
      </c>
      <c r="AG1936">
        <f t="shared" ca="1" si="216"/>
        <v>660</v>
      </c>
      <c r="AH1936" t="str">
        <f ca="1">IF(OR(V1936="",AG1936=""),"Yes",IF(AG1936&gt;Config!$B$41,"Yes","No"))</f>
        <v>Yes</v>
      </c>
    </row>
    <row r="1937" spans="1:34" x14ac:dyDescent="0.25">
      <c r="A1937" s="1" t="s">
        <v>14518</v>
      </c>
      <c r="B1937" s="1" t="s">
        <v>127</v>
      </c>
      <c r="C1937" s="1" t="s">
        <v>323</v>
      </c>
      <c r="D1937" s="1" t="s">
        <v>14519</v>
      </c>
      <c r="E1937" s="1" t="s">
        <v>34854</v>
      </c>
      <c r="F1937" s="1" t="s">
        <v>14520</v>
      </c>
      <c r="G1937" t="str">
        <f t="shared" si="210"/>
        <v>Valid</v>
      </c>
      <c r="H1937" s="1" t="s">
        <v>14521</v>
      </c>
      <c r="I1937" t="str" cm="1">
        <f t="array" ref="I1937">IF(OR(TRIM(H1937)="",ISNUMBER(SEARCH("#",H1937)),AA1937&lt;Config!$B$8,SUMPRODUCT(--ISNUMBER(SEARCH({"a";"b";"c";"d";"e";"f";"g";"h";"i";"j";"k";"l";"m";"n";"o";"p";"q";"r";"s";"t";"u";"v";"w";"x";"y";"z"},H1937)))&gt;0),"Invalid","Valid")</f>
        <v>Valid</v>
      </c>
      <c r="J1937" s="1" t="s">
        <v>14522</v>
      </c>
      <c r="K1937" s="1" t="s">
        <v>264</v>
      </c>
      <c r="L1937" s="1" t="s">
        <v>84</v>
      </c>
      <c r="M1937" s="1" t="s">
        <v>391</v>
      </c>
      <c r="N1937" s="1" t="s">
        <v>358</v>
      </c>
      <c r="O1937" s="1" t="s">
        <v>69</v>
      </c>
      <c r="P1937" t="s">
        <v>87</v>
      </c>
      <c r="Q1937" s="1" t="s">
        <v>438</v>
      </c>
      <c r="R1937" s="1" t="s">
        <v>550</v>
      </c>
      <c r="S1937" s="1" t="s">
        <v>14523</v>
      </c>
      <c r="T1937" s="1" t="s">
        <v>14524</v>
      </c>
      <c r="U1937" s="1" t="s">
        <v>14525</v>
      </c>
      <c r="V1937" s="1" t="s">
        <v>140</v>
      </c>
      <c r="W1937" s="1" t="s">
        <v>60</v>
      </c>
      <c r="X1937" t="str">
        <f t="shared" si="211"/>
        <v>Complete</v>
      </c>
      <c r="Y1937">
        <f>MAX(0,100-IF(G1937="Invalid",Config!$B$5,0)-IF(I1937="Invalid",Config!$B$6,0)-IF(X1937="Incomplete",Config!$B$7,0)-IF(AF1937="Yes",Config!$B$37,0))</f>
        <v>100</v>
      </c>
      <c r="Z1937" s="1">
        <f>IF(OR(TRIM(B1937)="",COUNTIF(Config!$B$15:$B$19,B1937)&gt;0),1,0)+IF(OR(TRIM(C1937)="",COUNTIF(Config!$B$15:$B$19,C1937)&gt;0),1,0)+IF(OR(TRIM(F1937)="",COUNTIF(Config!$B$15:$B$19,F1937)&gt;0),1,0)+IF(OR(TRIM(H1937)="",COUNTIF(Config!$B$15:$B$19,H1937)&gt;0),1,0)+IF(OR(TRIM(E1937)="",COUNTIF(Config!$B$15:$B$19,E1937)&gt;0),1,0)+IF(OR(TRIM(K1937)="",COUNTIF(Config!$B$15:$B$19,K1937)&gt;0),1,0)+IF(OR(TRIM(P1937)="",COUNTIF(Config!$B$15:$B$19,P1937)&gt;0),1,0)+IF(OR(TRIM(R1937)="",COUNTIF(Config!$B$15:$B$19,R1937)&gt;0),1,0)</f>
        <v>0</v>
      </c>
      <c r="AA1937" s="1" cm="1">
        <f t="array" ref="AA1937">SUMPRODUCT(LEN(H1937)-LEN(SUBSTITUTE(H1937,{"0";"1";"2";"3";"4";"5";"6";"7";"8";"9"},"")))</f>
        <v>11</v>
      </c>
      <c r="AC1937" t="str">
        <f t="shared" si="212"/>
        <v/>
      </c>
      <c r="AD1937">
        <f t="shared" si="213"/>
        <v>1</v>
      </c>
      <c r="AE1937">
        <f t="shared" si="214"/>
        <v>1</v>
      </c>
      <c r="AF1937" t="str">
        <f t="shared" si="215"/>
        <v>No</v>
      </c>
      <c r="AG1937">
        <f t="shared" ca="1" si="216"/>
        <v>37</v>
      </c>
      <c r="AH1937" t="str">
        <f ca="1">IF(OR(V1937="",AG1937=""),"Yes",IF(AG1937&gt;Config!$B$41,"Yes","No"))</f>
        <v>No</v>
      </c>
    </row>
    <row r="1938" spans="1:34" x14ac:dyDescent="0.25">
      <c r="A1938" s="1" t="s">
        <v>14526</v>
      </c>
      <c r="B1938" s="1" t="s">
        <v>204</v>
      </c>
      <c r="C1938" s="1" t="s">
        <v>828</v>
      </c>
      <c r="D1938" s="1" t="s">
        <v>1095</v>
      </c>
      <c r="E1938" s="1" t="s">
        <v>34244</v>
      </c>
      <c r="F1938" s="1" t="s">
        <v>14527</v>
      </c>
      <c r="G1938" t="str">
        <f t="shared" si="210"/>
        <v>Valid</v>
      </c>
      <c r="H1938" s="1" t="s">
        <v>14528</v>
      </c>
      <c r="I1938" t="str" cm="1">
        <f t="array" ref="I1938">IF(OR(TRIM(H1938)="",ISNUMBER(SEARCH("#",H1938)),AA1938&lt;Config!$B$8,SUMPRODUCT(--ISNUMBER(SEARCH({"a";"b";"c";"d";"e";"f";"g";"h";"i";"j";"k";"l";"m";"n";"o";"p";"q";"r";"s";"t";"u";"v";"w";"x";"y";"z"},H1938)))&gt;0),"Invalid","Valid")</f>
        <v>Valid</v>
      </c>
      <c r="J1938" s="1" t="s">
        <v>14529</v>
      </c>
      <c r="K1938" s="1" t="s">
        <v>83</v>
      </c>
      <c r="L1938" s="1" t="s">
        <v>450</v>
      </c>
      <c r="M1938" s="1" t="s">
        <v>517</v>
      </c>
      <c r="N1938" s="1" t="s">
        <v>252</v>
      </c>
      <c r="O1938" s="1" t="s">
        <v>69</v>
      </c>
      <c r="P1938" t="s">
        <v>53</v>
      </c>
      <c r="Q1938" s="1" t="s">
        <v>181</v>
      </c>
      <c r="R1938" s="1" t="s">
        <v>415</v>
      </c>
      <c r="S1938" s="1" t="s">
        <v>3931</v>
      </c>
      <c r="T1938" s="1" t="s">
        <v>14530</v>
      </c>
      <c r="U1938" s="1" t="s">
        <v>14531</v>
      </c>
      <c r="V1938" s="1" t="s">
        <v>1521</v>
      </c>
      <c r="W1938" s="1" t="s">
        <v>141</v>
      </c>
      <c r="X1938" t="str">
        <f t="shared" si="211"/>
        <v>Complete</v>
      </c>
      <c r="Y1938">
        <f>MAX(0,100-IF(G1938="Invalid",Config!$B$5,0)-IF(I1938="Invalid",Config!$B$6,0)-IF(X1938="Incomplete",Config!$B$7,0)-IF(AF1938="Yes",Config!$B$37,0))</f>
        <v>100</v>
      </c>
      <c r="Z1938" s="1">
        <f>IF(OR(TRIM(B1938)="",COUNTIF(Config!$B$15:$B$19,B1938)&gt;0),1,0)+IF(OR(TRIM(C1938)="",COUNTIF(Config!$B$15:$B$19,C1938)&gt;0),1,0)+IF(OR(TRIM(F1938)="",COUNTIF(Config!$B$15:$B$19,F1938)&gt;0),1,0)+IF(OR(TRIM(H1938)="",COUNTIF(Config!$B$15:$B$19,H1938)&gt;0),1,0)+IF(OR(TRIM(E1938)="",COUNTIF(Config!$B$15:$B$19,E1938)&gt;0),1,0)+IF(OR(TRIM(K1938)="",COUNTIF(Config!$B$15:$B$19,K1938)&gt;0),1,0)+IF(OR(TRIM(P1938)="",COUNTIF(Config!$B$15:$B$19,P1938)&gt;0),1,0)+IF(OR(TRIM(R1938)="",COUNTIF(Config!$B$15:$B$19,R1938)&gt;0),1,0)</f>
        <v>0</v>
      </c>
      <c r="AA1938" s="1" cm="1">
        <f t="array" ref="AA1938">SUMPRODUCT(LEN(H1938)-LEN(SUBSTITUTE(H1938,{"0";"1";"2";"3";"4";"5";"6";"7";"8";"9"},"")))</f>
        <v>10</v>
      </c>
      <c r="AC1938" t="str">
        <f t="shared" si="212"/>
        <v/>
      </c>
      <c r="AD1938">
        <f t="shared" si="213"/>
        <v>1</v>
      </c>
      <c r="AE1938">
        <f t="shared" si="214"/>
        <v>1</v>
      </c>
      <c r="AF1938" t="str">
        <f t="shared" si="215"/>
        <v>No</v>
      </c>
      <c r="AG1938">
        <f t="shared" ca="1" si="216"/>
        <v>37</v>
      </c>
      <c r="AH1938" t="str">
        <f ca="1">IF(OR(V1938="",AG1938=""),"Yes",IF(AG1938&gt;Config!$B$41,"Yes","No"))</f>
        <v>No</v>
      </c>
    </row>
    <row r="1939" spans="1:34" x14ac:dyDescent="0.25">
      <c r="A1939" s="1" t="s">
        <v>14532</v>
      </c>
      <c r="B1939" s="1" t="s">
        <v>1399</v>
      </c>
      <c r="C1939" s="1" t="s">
        <v>78</v>
      </c>
      <c r="D1939" s="1" t="s">
        <v>14533</v>
      </c>
      <c r="E1939" s="1" t="s">
        <v>34867</v>
      </c>
      <c r="F1939" s="1" t="s">
        <v>14534</v>
      </c>
      <c r="G1939" t="str">
        <f t="shared" si="210"/>
        <v>Valid</v>
      </c>
      <c r="H1939" s="1" t="s">
        <v>14535</v>
      </c>
      <c r="I1939" t="str" cm="1">
        <f t="array" ref="I1939">IF(OR(TRIM(H1939)="",ISNUMBER(SEARCH("#",H1939)),AA1939&lt;Config!$B$8,SUMPRODUCT(--ISNUMBER(SEARCH({"a";"b";"c";"d";"e";"f";"g";"h";"i";"j";"k";"l";"m";"n";"o";"p";"q";"r";"s";"t";"u";"v";"w";"x";"y";"z"},H1939)))&gt;0),"Invalid","Valid")</f>
        <v>Valid</v>
      </c>
      <c r="J1939" s="1" t="s">
        <v>14536</v>
      </c>
      <c r="K1939" s="1" t="s">
        <v>866</v>
      </c>
      <c r="L1939" s="1" t="s">
        <v>29</v>
      </c>
      <c r="M1939" s="1" t="s">
        <v>30</v>
      </c>
      <c r="N1939" s="1" t="s">
        <v>31</v>
      </c>
      <c r="O1939" s="1" t="s">
        <v>149</v>
      </c>
      <c r="P1939" t="s">
        <v>87</v>
      </c>
      <c r="Q1939" s="1" t="s">
        <v>438</v>
      </c>
      <c r="R1939" s="1" t="s">
        <v>379</v>
      </c>
      <c r="S1939" s="1" t="s">
        <v>14537</v>
      </c>
      <c r="T1939" s="1" t="s">
        <v>14538</v>
      </c>
      <c r="U1939" s="1" t="s">
        <v>1547</v>
      </c>
      <c r="V1939" s="1" t="s">
        <v>2987</v>
      </c>
      <c r="W1939" s="1" t="s">
        <v>293</v>
      </c>
      <c r="X1939" t="str">
        <f t="shared" si="211"/>
        <v>Complete</v>
      </c>
      <c r="Y1939">
        <f>MAX(0,100-IF(G1939="Invalid",Config!$B$5,0)-IF(I1939="Invalid",Config!$B$6,0)-IF(X1939="Incomplete",Config!$B$7,0)-IF(AF1939="Yes",Config!$B$37,0))</f>
        <v>100</v>
      </c>
      <c r="Z1939" s="1">
        <f>IF(OR(TRIM(B1939)="",COUNTIF(Config!$B$15:$B$19,B1939)&gt;0),1,0)+IF(OR(TRIM(C1939)="",COUNTIF(Config!$B$15:$B$19,C1939)&gt;0),1,0)+IF(OR(TRIM(F1939)="",COUNTIF(Config!$B$15:$B$19,F1939)&gt;0),1,0)+IF(OR(TRIM(H1939)="",COUNTIF(Config!$B$15:$B$19,H1939)&gt;0),1,0)+IF(OR(TRIM(E1939)="",COUNTIF(Config!$B$15:$B$19,E1939)&gt;0),1,0)+IF(OR(TRIM(K1939)="",COUNTIF(Config!$B$15:$B$19,K1939)&gt;0),1,0)+IF(OR(TRIM(P1939)="",COUNTIF(Config!$B$15:$B$19,P1939)&gt;0),1,0)+IF(OR(TRIM(R1939)="",COUNTIF(Config!$B$15:$B$19,R1939)&gt;0),1,0)</f>
        <v>0</v>
      </c>
      <c r="AA1939" s="1" cm="1">
        <f t="array" ref="AA1939">SUMPRODUCT(LEN(H1939)-LEN(SUBSTITUTE(H1939,{"0";"1";"2";"3";"4";"5";"6";"7";"8";"9"},"")))</f>
        <v>11</v>
      </c>
      <c r="AC1939" t="str">
        <f t="shared" si="212"/>
        <v/>
      </c>
      <c r="AD1939">
        <f t="shared" si="213"/>
        <v>1</v>
      </c>
      <c r="AE1939">
        <f t="shared" si="214"/>
        <v>1</v>
      </c>
      <c r="AF1939" t="str">
        <f t="shared" si="215"/>
        <v>No</v>
      </c>
      <c r="AG1939">
        <f t="shared" ca="1" si="216"/>
        <v>48</v>
      </c>
      <c r="AH1939" t="str">
        <f ca="1">IF(OR(V1939="",AG1939=""),"Yes",IF(AG1939&gt;Config!$B$41,"Yes","No"))</f>
        <v>No</v>
      </c>
    </row>
    <row r="1940" spans="1:34" x14ac:dyDescent="0.25">
      <c r="A1940" s="1" t="s">
        <v>14539</v>
      </c>
      <c r="B1940" s="1" t="s">
        <v>510</v>
      </c>
      <c r="C1940" s="1" t="s">
        <v>1166</v>
      </c>
      <c r="D1940" s="1" t="s">
        <v>34868</v>
      </c>
      <c r="E1940" s="1" t="s">
        <v>578</v>
      </c>
      <c r="F1940" s="1" t="s">
        <v>14540</v>
      </c>
      <c r="G1940" t="str">
        <f t="shared" si="210"/>
        <v>Valid</v>
      </c>
      <c r="H1940" s="1" t="s">
        <v>14541</v>
      </c>
      <c r="I1940" t="str" cm="1">
        <f t="array" ref="I1940">IF(OR(TRIM(H1940)="",ISNUMBER(SEARCH("#",H1940)),AA1940&lt;Config!$B$8,SUMPRODUCT(--ISNUMBER(SEARCH({"a";"b";"c";"d";"e";"f";"g";"h";"i";"j";"k";"l";"m";"n";"o";"p";"q";"r";"s";"t";"u";"v";"w";"x";"y";"z"},H1940)))&gt;0),"Invalid","Valid")</f>
        <v>Valid</v>
      </c>
      <c r="J1940" s="1" t="s">
        <v>14542</v>
      </c>
      <c r="K1940" s="1" t="s">
        <v>1001</v>
      </c>
      <c r="L1940" s="1" t="s">
        <v>84</v>
      </c>
      <c r="M1940" s="1" t="s">
        <v>251</v>
      </c>
      <c r="N1940" s="1" t="s">
        <v>86</v>
      </c>
      <c r="O1940" s="1" t="s">
        <v>69</v>
      </c>
      <c r="P1940" t="s">
        <v>328</v>
      </c>
      <c r="Q1940" s="1" t="s">
        <v>1046</v>
      </c>
      <c r="R1940" s="1" t="s">
        <v>571</v>
      </c>
      <c r="S1940" s="1" t="s">
        <v>14543</v>
      </c>
      <c r="T1940" s="1" t="s">
        <v>14544</v>
      </c>
      <c r="U1940" s="1" t="s">
        <v>2728</v>
      </c>
      <c r="V1940" s="1" t="s">
        <v>14545</v>
      </c>
      <c r="W1940" s="1" t="s">
        <v>141</v>
      </c>
      <c r="X1940" t="str">
        <f t="shared" si="211"/>
        <v>Complete</v>
      </c>
      <c r="Y1940">
        <f>MAX(0,100-IF(G1940="Invalid",Config!$B$5,0)-IF(I1940="Invalid",Config!$B$6,0)-IF(X1940="Incomplete",Config!$B$7,0)-IF(AF1940="Yes",Config!$B$37,0))</f>
        <v>100</v>
      </c>
      <c r="Z1940" s="1">
        <f>IF(OR(TRIM(B1940)="",COUNTIF(Config!$B$15:$B$19,B1940)&gt;0),1,0)+IF(OR(TRIM(C1940)="",COUNTIF(Config!$B$15:$B$19,C1940)&gt;0),1,0)+IF(OR(TRIM(F1940)="",COUNTIF(Config!$B$15:$B$19,F1940)&gt;0),1,0)+IF(OR(TRIM(H1940)="",COUNTIF(Config!$B$15:$B$19,H1940)&gt;0),1,0)+IF(OR(TRIM(E1940)="",COUNTIF(Config!$B$15:$B$19,E1940)&gt;0),1,0)+IF(OR(TRIM(K1940)="",COUNTIF(Config!$B$15:$B$19,K1940)&gt;0),1,0)+IF(OR(TRIM(P1940)="",COUNTIF(Config!$B$15:$B$19,P1940)&gt;0),1,0)+IF(OR(TRIM(R1940)="",COUNTIF(Config!$B$15:$B$19,R1940)&gt;0),1,0)</f>
        <v>0</v>
      </c>
      <c r="AA1940" s="1" cm="1">
        <f t="array" ref="AA1940">SUMPRODUCT(LEN(H1940)-LEN(SUBSTITUTE(H1940,{"0";"1";"2";"3";"4";"5";"6";"7";"8";"9"},"")))</f>
        <v>11</v>
      </c>
      <c r="AC1940" t="str">
        <f t="shared" si="212"/>
        <v/>
      </c>
      <c r="AD1940">
        <f t="shared" si="213"/>
        <v>1</v>
      </c>
      <c r="AE1940">
        <f t="shared" si="214"/>
        <v>1</v>
      </c>
      <c r="AF1940" t="str">
        <f t="shared" si="215"/>
        <v>No</v>
      </c>
      <c r="AG1940" t="str">
        <f t="shared" ca="1" si="216"/>
        <v/>
      </c>
      <c r="AH1940" t="str">
        <f ca="1">IF(OR(V1940="",AG1940=""),"Yes",IF(AG1940&gt;Config!$B$41,"Yes","No"))</f>
        <v>Yes</v>
      </c>
    </row>
    <row r="1941" spans="1:34" x14ac:dyDescent="0.25">
      <c r="A1941" s="1" t="s">
        <v>14546</v>
      </c>
      <c r="B1941" s="1" t="s">
        <v>4687</v>
      </c>
      <c r="C1941" s="1" t="s">
        <v>1496</v>
      </c>
      <c r="D1941" s="1" t="s">
        <v>14547</v>
      </c>
      <c r="E1941" s="1" t="s">
        <v>34869</v>
      </c>
      <c r="F1941" s="1" t="s">
        <v>14548</v>
      </c>
      <c r="G1941" t="str">
        <f t="shared" si="210"/>
        <v>Valid</v>
      </c>
      <c r="H1941" s="1" t="s">
        <v>14549</v>
      </c>
      <c r="I1941" t="str" cm="1">
        <f t="array" ref="I1941">IF(OR(TRIM(H1941)="",ISNUMBER(SEARCH("#",H1941)),AA1941&lt;Config!$B$8,SUMPRODUCT(--ISNUMBER(SEARCH({"a";"b";"c";"d";"e";"f";"g";"h";"i";"j";"k";"l";"m";"n";"o";"p";"q";"r";"s";"t";"u";"v";"w";"x";"y";"z"},H1941)))&gt;0),"Invalid","Valid")</f>
        <v>Valid</v>
      </c>
      <c r="J1941" s="1" t="s">
        <v>14550</v>
      </c>
      <c r="K1941" s="1" t="s">
        <v>147</v>
      </c>
      <c r="L1941" s="1" t="s">
        <v>84</v>
      </c>
      <c r="M1941" s="1" t="s">
        <v>103</v>
      </c>
      <c r="N1941" s="1" t="s">
        <v>252</v>
      </c>
      <c r="O1941" s="1" t="s">
        <v>149</v>
      </c>
      <c r="P1941" t="s">
        <v>53</v>
      </c>
      <c r="Q1941" s="1" t="s">
        <v>197</v>
      </c>
      <c r="R1941" s="1" t="s">
        <v>70</v>
      </c>
      <c r="S1941" s="1" t="s">
        <v>14551</v>
      </c>
      <c r="T1941" s="1" t="s">
        <v>14552</v>
      </c>
      <c r="U1941" s="1" t="s">
        <v>14553</v>
      </c>
      <c r="V1941" s="1" t="s">
        <v>964</v>
      </c>
      <c r="W1941" s="1" t="s">
        <v>384</v>
      </c>
      <c r="X1941" t="str">
        <f t="shared" si="211"/>
        <v>Complete</v>
      </c>
      <c r="Y1941">
        <f>MAX(0,100-IF(G1941="Invalid",Config!$B$5,0)-IF(I1941="Invalid",Config!$B$6,0)-IF(X1941="Incomplete",Config!$B$7,0)-IF(AF1941="Yes",Config!$B$37,0))</f>
        <v>100</v>
      </c>
      <c r="Z1941" s="1">
        <f>IF(OR(TRIM(B1941)="",COUNTIF(Config!$B$15:$B$19,B1941)&gt;0),1,0)+IF(OR(TRIM(C1941)="",COUNTIF(Config!$B$15:$B$19,C1941)&gt;0),1,0)+IF(OR(TRIM(F1941)="",COUNTIF(Config!$B$15:$B$19,F1941)&gt;0),1,0)+IF(OR(TRIM(H1941)="",COUNTIF(Config!$B$15:$B$19,H1941)&gt;0),1,0)+IF(OR(TRIM(E1941)="",COUNTIF(Config!$B$15:$B$19,E1941)&gt;0),1,0)+IF(OR(TRIM(K1941)="",COUNTIF(Config!$B$15:$B$19,K1941)&gt;0),1,0)+IF(OR(TRIM(P1941)="",COUNTIF(Config!$B$15:$B$19,P1941)&gt;0),1,0)+IF(OR(TRIM(R1941)="",COUNTIF(Config!$B$15:$B$19,R1941)&gt;0),1,0)</f>
        <v>0</v>
      </c>
      <c r="AA1941" s="1" cm="1">
        <f t="array" ref="AA1941">SUMPRODUCT(LEN(H1941)-LEN(SUBSTITUTE(H1941,{"0";"1";"2";"3";"4";"5";"6";"7";"8";"9"},"")))</f>
        <v>12</v>
      </c>
      <c r="AC1941" t="str">
        <f t="shared" si="212"/>
        <v/>
      </c>
      <c r="AD1941">
        <f t="shared" si="213"/>
        <v>1</v>
      </c>
      <c r="AE1941">
        <f t="shared" si="214"/>
        <v>1</v>
      </c>
      <c r="AF1941" t="str">
        <f t="shared" si="215"/>
        <v>No</v>
      </c>
      <c r="AG1941">
        <f t="shared" ca="1" si="216"/>
        <v>241</v>
      </c>
      <c r="AH1941" t="str">
        <f ca="1">IF(OR(V1941="",AG1941=""),"Yes",IF(AG1941&gt;Config!$B$41,"Yes","No"))</f>
        <v>No</v>
      </c>
    </row>
    <row r="1942" spans="1:34" x14ac:dyDescent="0.25">
      <c r="A1942" s="1" t="s">
        <v>14554</v>
      </c>
      <c r="B1942" s="1" t="s">
        <v>127</v>
      </c>
      <c r="C1942" s="1" t="s">
        <v>219</v>
      </c>
      <c r="D1942" s="1" t="s">
        <v>3397</v>
      </c>
      <c r="E1942" s="1" t="s">
        <v>633</v>
      </c>
      <c r="F1942" s="1" t="s">
        <v>14555</v>
      </c>
      <c r="G1942" t="str">
        <f t="shared" si="210"/>
        <v>Valid</v>
      </c>
      <c r="H1942" s="1" t="s">
        <v>14556</v>
      </c>
      <c r="I1942" t="str" cm="1">
        <f t="array" ref="I1942">IF(OR(TRIM(H1942)="",ISNUMBER(SEARCH("#",H1942)),AA1942&lt;Config!$B$8,SUMPRODUCT(--ISNUMBER(SEARCH({"a";"b";"c";"d";"e";"f";"g";"h";"i";"j";"k";"l";"m";"n";"o";"p";"q";"r";"s";"t";"u";"v";"w";"x";"y";"z"},H1942)))&gt;0),"Invalid","Valid")</f>
        <v>Valid</v>
      </c>
      <c r="J1942" s="1" t="s">
        <v>14557</v>
      </c>
      <c r="K1942" s="1" t="s">
        <v>195</v>
      </c>
      <c r="L1942" s="1" t="s">
        <v>265</v>
      </c>
      <c r="M1942" s="1" t="s">
        <v>85</v>
      </c>
      <c r="N1942" s="1" t="s">
        <v>358</v>
      </c>
      <c r="O1942" s="1" t="s">
        <v>52</v>
      </c>
      <c r="P1942" t="s">
        <v>33</v>
      </c>
      <c r="Q1942" s="1" t="s">
        <v>1099</v>
      </c>
      <c r="R1942" s="1" t="s">
        <v>120</v>
      </c>
      <c r="S1942" s="1" t="s">
        <v>14558</v>
      </c>
      <c r="T1942" s="1" t="s">
        <v>14559</v>
      </c>
      <c r="U1942" s="1" t="s">
        <v>5663</v>
      </c>
      <c r="V1942" s="1" t="s">
        <v>1676</v>
      </c>
      <c r="W1942" s="1" t="s">
        <v>293</v>
      </c>
      <c r="X1942" t="str">
        <f t="shared" si="211"/>
        <v>Complete</v>
      </c>
      <c r="Y1942">
        <f>MAX(0,100-IF(G1942="Invalid",Config!$B$5,0)-IF(I1942="Invalid",Config!$B$6,0)-IF(X1942="Incomplete",Config!$B$7,0)-IF(AF1942="Yes",Config!$B$37,0))</f>
        <v>75</v>
      </c>
      <c r="Z1942" s="1">
        <f>IF(OR(TRIM(B1942)="",COUNTIF(Config!$B$15:$B$19,B1942)&gt;0),1,0)+IF(OR(TRIM(C1942)="",COUNTIF(Config!$B$15:$B$19,C1942)&gt;0),1,0)+IF(OR(TRIM(F1942)="",COUNTIF(Config!$B$15:$B$19,F1942)&gt;0),1,0)+IF(OR(TRIM(H1942)="",COUNTIF(Config!$B$15:$B$19,H1942)&gt;0),1,0)+IF(OR(TRIM(E1942)="",COUNTIF(Config!$B$15:$B$19,E1942)&gt;0),1,0)+IF(OR(TRIM(K1942)="",COUNTIF(Config!$B$15:$B$19,K1942)&gt;0),1,0)+IF(OR(TRIM(P1942)="",COUNTIF(Config!$B$15:$B$19,P1942)&gt;0),1,0)+IF(OR(TRIM(R1942)="",COUNTIF(Config!$B$15:$B$19,R1942)&gt;0),1,0)</f>
        <v>0</v>
      </c>
      <c r="AA1942" s="1" cm="1">
        <f t="array" ref="AA1942">SUMPRODUCT(LEN(H1942)-LEN(SUBSTITUTE(H1942,{"0";"1";"2";"3";"4";"5";"6";"7";"8";"9"},"")))</f>
        <v>10</v>
      </c>
      <c r="AC1942" t="str">
        <f t="shared" si="212"/>
        <v>Potential Duplicate</v>
      </c>
      <c r="AD1942">
        <f t="shared" si="213"/>
        <v>2</v>
      </c>
      <c r="AE1942">
        <f t="shared" si="214"/>
        <v>1</v>
      </c>
      <c r="AF1942" t="str">
        <f t="shared" si="215"/>
        <v>Yes</v>
      </c>
      <c r="AG1942">
        <f t="shared" ca="1" si="216"/>
        <v>37</v>
      </c>
      <c r="AH1942" t="str">
        <f ca="1">IF(OR(V1942="",AG1942=""),"Yes",IF(AG1942&gt;Config!$B$41,"Yes","No"))</f>
        <v>No</v>
      </c>
    </row>
    <row r="1943" spans="1:34" x14ac:dyDescent="0.25">
      <c r="A1943" s="1" t="s">
        <v>14560</v>
      </c>
      <c r="B1943" s="1" t="s">
        <v>818</v>
      </c>
      <c r="C1943" s="1" t="s">
        <v>78</v>
      </c>
      <c r="D1943" s="1" t="s">
        <v>4557</v>
      </c>
      <c r="E1943" s="1" t="s">
        <v>34623</v>
      </c>
      <c r="F1943" s="1" t="s">
        <v>4558</v>
      </c>
      <c r="G1943" t="str">
        <f t="shared" si="210"/>
        <v>Valid</v>
      </c>
      <c r="H1943" s="1" t="s">
        <v>14561</v>
      </c>
      <c r="I1943" t="str" cm="1">
        <f t="array" ref="I1943">IF(OR(TRIM(H1943)="",ISNUMBER(SEARCH("#",H1943)),AA1943&lt;Config!$B$8,SUMPRODUCT(--ISNUMBER(SEARCH({"a";"b";"c";"d";"e";"f";"g";"h";"i";"j";"k";"l";"m";"n";"o";"p";"q";"r";"s";"t";"u";"v";"w";"x";"y";"z"},H1943)))&gt;0),"Invalid","Valid")</f>
        <v>Valid</v>
      </c>
      <c r="J1943" s="1" t="s">
        <v>950</v>
      </c>
      <c r="K1943" s="1" t="s">
        <v>195</v>
      </c>
      <c r="L1943" s="1" t="s">
        <v>265</v>
      </c>
      <c r="M1943" s="1" t="s">
        <v>33827</v>
      </c>
      <c r="N1943" s="1" t="s">
        <v>358</v>
      </c>
      <c r="O1943" s="1" t="s">
        <v>180</v>
      </c>
      <c r="P1943" t="s">
        <v>590</v>
      </c>
      <c r="Q1943" s="1" t="s">
        <v>1481</v>
      </c>
      <c r="R1943" s="1" t="s">
        <v>1846</v>
      </c>
      <c r="S1943" s="1" t="s">
        <v>14562</v>
      </c>
      <c r="T1943" s="1" t="s">
        <v>14563</v>
      </c>
      <c r="U1943" s="1" t="s">
        <v>1701</v>
      </c>
      <c r="V1943" s="1" t="s">
        <v>1127</v>
      </c>
      <c r="W1943" s="1" t="s">
        <v>75</v>
      </c>
      <c r="X1943" t="str">
        <f t="shared" si="211"/>
        <v>Complete</v>
      </c>
      <c r="Y1943">
        <f>MAX(0,100-IF(G1943="Invalid",Config!$B$5,0)-IF(I1943="Invalid",Config!$B$6,0)-IF(X1943="Incomplete",Config!$B$7,0)-IF(AF1943="Yes",Config!$B$37,0))</f>
        <v>75</v>
      </c>
      <c r="Z1943" s="1">
        <f>IF(OR(TRIM(B1943)="",COUNTIF(Config!$B$15:$B$19,B1943)&gt;0),1,0)+IF(OR(TRIM(C1943)="",COUNTIF(Config!$B$15:$B$19,C1943)&gt;0),1,0)+IF(OR(TRIM(F1943)="",COUNTIF(Config!$B$15:$B$19,F1943)&gt;0),1,0)+IF(OR(TRIM(H1943)="",COUNTIF(Config!$B$15:$B$19,H1943)&gt;0),1,0)+IF(OR(TRIM(E1943)="",COUNTIF(Config!$B$15:$B$19,E1943)&gt;0),1,0)+IF(OR(TRIM(K1943)="",COUNTIF(Config!$B$15:$B$19,K1943)&gt;0),1,0)+IF(OR(TRIM(P1943)="",COUNTIF(Config!$B$15:$B$19,P1943)&gt;0),1,0)+IF(OR(TRIM(R1943)="",COUNTIF(Config!$B$15:$B$19,R1943)&gt;0),1,0)</f>
        <v>0</v>
      </c>
      <c r="AA1943" s="1" cm="1">
        <f t="array" ref="AA1943">SUMPRODUCT(LEN(H1943)-LEN(SUBSTITUTE(H1943,{"0";"1";"2";"3";"4";"5";"6";"7";"8";"9"},"")))</f>
        <v>12</v>
      </c>
      <c r="AC1943" t="str">
        <f t="shared" si="212"/>
        <v>Potential Duplicate</v>
      </c>
      <c r="AD1943">
        <f t="shared" si="213"/>
        <v>2</v>
      </c>
      <c r="AE1943">
        <f t="shared" si="214"/>
        <v>1</v>
      </c>
      <c r="AF1943" t="str">
        <f t="shared" si="215"/>
        <v>Yes</v>
      </c>
      <c r="AG1943">
        <f t="shared" ca="1" si="216"/>
        <v>67</v>
      </c>
      <c r="AH1943" t="str">
        <f ca="1">IF(OR(V1943="",AG1943=""),"Yes",IF(AG1943&gt;Config!$B$41,"Yes","No"))</f>
        <v>No</v>
      </c>
    </row>
    <row r="1944" spans="1:34" x14ac:dyDescent="0.25">
      <c r="A1944" s="1" t="s">
        <v>14564</v>
      </c>
      <c r="B1944" s="1" t="s">
        <v>6047</v>
      </c>
      <c r="C1944" s="1" t="s">
        <v>899</v>
      </c>
      <c r="D1944" s="1" t="s">
        <v>9014</v>
      </c>
      <c r="E1944" s="1" t="s">
        <v>34870</v>
      </c>
      <c r="F1944" s="1" t="s">
        <v>14565</v>
      </c>
      <c r="G1944" t="str">
        <f t="shared" si="210"/>
        <v>Valid</v>
      </c>
      <c r="H1944" s="1" t="s">
        <v>14566</v>
      </c>
      <c r="I1944" t="str" cm="1">
        <f t="array" ref="I1944">IF(OR(TRIM(H1944)="",ISNUMBER(SEARCH("#",H1944)),AA1944&lt;Config!$B$8,SUMPRODUCT(--ISNUMBER(SEARCH({"a";"b";"c";"d";"e";"f";"g";"h";"i";"j";"k";"l";"m";"n";"o";"p";"q";"r";"s";"t";"u";"v";"w";"x";"y";"z"},H1944)))&gt;0),"Invalid","Valid")</f>
        <v>Valid</v>
      </c>
      <c r="J1944" s="1" t="s">
        <v>14567</v>
      </c>
      <c r="K1944" s="1" t="s">
        <v>66</v>
      </c>
      <c r="L1944" s="1" t="s">
        <v>179</v>
      </c>
      <c r="M1944" s="1" t="s">
        <v>235</v>
      </c>
      <c r="N1944" s="1" t="s">
        <v>51</v>
      </c>
      <c r="O1944" s="1" t="s">
        <v>196</v>
      </c>
      <c r="P1944" t="s">
        <v>328</v>
      </c>
      <c r="Q1944" s="1" t="s">
        <v>1046</v>
      </c>
      <c r="R1944" s="1" t="s">
        <v>571</v>
      </c>
      <c r="S1944" s="1" t="s">
        <v>14568</v>
      </c>
      <c r="T1944" s="1" t="s">
        <v>14569</v>
      </c>
      <c r="U1944" s="1" t="s">
        <v>6379</v>
      </c>
      <c r="V1944" s="1" t="s">
        <v>2191</v>
      </c>
      <c r="W1944" s="1" t="s">
        <v>202</v>
      </c>
      <c r="X1944" t="str">
        <f t="shared" si="211"/>
        <v>Complete</v>
      </c>
      <c r="Y1944">
        <f>MAX(0,100-IF(G1944="Invalid",Config!$B$5,0)-IF(I1944="Invalid",Config!$B$6,0)-IF(X1944="Incomplete",Config!$B$7,0)-IF(AF1944="Yes",Config!$B$37,0))</f>
        <v>100</v>
      </c>
      <c r="Z1944" s="1">
        <f>IF(OR(TRIM(B1944)="",COUNTIF(Config!$B$15:$B$19,B1944)&gt;0),1,0)+IF(OR(TRIM(C1944)="",COUNTIF(Config!$B$15:$B$19,C1944)&gt;0),1,0)+IF(OR(TRIM(F1944)="",COUNTIF(Config!$B$15:$B$19,F1944)&gt;0),1,0)+IF(OR(TRIM(H1944)="",COUNTIF(Config!$B$15:$B$19,H1944)&gt;0),1,0)+IF(OR(TRIM(E1944)="",COUNTIF(Config!$B$15:$B$19,E1944)&gt;0),1,0)+IF(OR(TRIM(K1944)="",COUNTIF(Config!$B$15:$B$19,K1944)&gt;0),1,0)+IF(OR(TRIM(P1944)="",COUNTIF(Config!$B$15:$B$19,P1944)&gt;0),1,0)+IF(OR(TRIM(R1944)="",COUNTIF(Config!$B$15:$B$19,R1944)&gt;0),1,0)</f>
        <v>0</v>
      </c>
      <c r="AA1944" s="1" cm="1">
        <f t="array" ref="AA1944">SUMPRODUCT(LEN(H1944)-LEN(SUBSTITUTE(H1944,{"0";"1";"2";"3";"4";"5";"6";"7";"8";"9"},"")))</f>
        <v>11</v>
      </c>
      <c r="AC1944" t="str">
        <f t="shared" si="212"/>
        <v/>
      </c>
      <c r="AD1944">
        <f t="shared" si="213"/>
        <v>1</v>
      </c>
      <c r="AE1944">
        <f t="shared" si="214"/>
        <v>1</v>
      </c>
      <c r="AF1944" t="str">
        <f t="shared" si="215"/>
        <v>No</v>
      </c>
      <c r="AG1944">
        <f t="shared" ca="1" si="216"/>
        <v>70</v>
      </c>
      <c r="AH1944" t="str">
        <f ca="1">IF(OR(V1944="",AG1944=""),"Yes",IF(AG1944&gt;Config!$B$41,"Yes","No"))</f>
        <v>No</v>
      </c>
    </row>
    <row r="1945" spans="1:34" x14ac:dyDescent="0.25">
      <c r="A1945" s="1" t="s">
        <v>14570</v>
      </c>
      <c r="B1945" s="1" t="s">
        <v>774</v>
      </c>
      <c r="C1945" s="1" t="s">
        <v>128</v>
      </c>
      <c r="D1945" s="1" t="s">
        <v>7486</v>
      </c>
      <c r="E1945" s="1" t="s">
        <v>34871</v>
      </c>
      <c r="F1945" s="1" t="s">
        <v>14571</v>
      </c>
      <c r="G1945" t="str">
        <f t="shared" si="210"/>
        <v>Valid</v>
      </c>
      <c r="H1945" s="1" t="s">
        <v>14572</v>
      </c>
      <c r="I1945" t="str" cm="1">
        <f t="array" ref="I1945">IF(OR(TRIM(H1945)="",ISNUMBER(SEARCH("#",H1945)),AA1945&lt;Config!$B$8,SUMPRODUCT(--ISNUMBER(SEARCH({"a";"b";"c";"d";"e";"f";"g";"h";"i";"j";"k";"l";"m";"n";"o";"p";"q";"r";"s";"t";"u";"v";"w";"x";"y";"z"},H1945)))&gt;0),"Invalid","Valid")</f>
        <v>Valid</v>
      </c>
      <c r="J1945" s="1" t="s">
        <v>14573</v>
      </c>
      <c r="K1945" s="1" t="s">
        <v>163</v>
      </c>
      <c r="L1945" s="1" t="s">
        <v>102</v>
      </c>
      <c r="M1945" s="1" t="s">
        <v>85</v>
      </c>
      <c r="N1945" s="1" t="s">
        <v>252</v>
      </c>
      <c r="O1945" s="1" t="s">
        <v>149</v>
      </c>
      <c r="P1945" t="s">
        <v>314</v>
      </c>
      <c r="Q1945" s="1" t="s">
        <v>316</v>
      </c>
      <c r="R1945" s="1" t="s">
        <v>316</v>
      </c>
      <c r="S1945" s="1" t="s">
        <v>4749</v>
      </c>
      <c r="T1945" s="1" t="s">
        <v>14574</v>
      </c>
      <c r="U1945" s="1" t="s">
        <v>706</v>
      </c>
      <c r="V1945" s="1" t="s">
        <v>5701</v>
      </c>
      <c r="W1945" s="1" t="s">
        <v>40</v>
      </c>
      <c r="X1945" t="str">
        <f t="shared" si="211"/>
        <v>Complete</v>
      </c>
      <c r="Y1945">
        <f>MAX(0,100-IF(G1945="Invalid",Config!$B$5,0)-IF(I1945="Invalid",Config!$B$6,0)-IF(X1945="Incomplete",Config!$B$7,0)-IF(AF1945="Yes",Config!$B$37,0))</f>
        <v>100</v>
      </c>
      <c r="Z1945" s="1">
        <f>IF(OR(TRIM(B1945)="",COUNTIF(Config!$B$15:$B$19,B1945)&gt;0),1,0)+IF(OR(TRIM(C1945)="",COUNTIF(Config!$B$15:$B$19,C1945)&gt;0),1,0)+IF(OR(TRIM(F1945)="",COUNTIF(Config!$B$15:$B$19,F1945)&gt;0),1,0)+IF(OR(TRIM(H1945)="",COUNTIF(Config!$B$15:$B$19,H1945)&gt;0),1,0)+IF(OR(TRIM(E1945)="",COUNTIF(Config!$B$15:$B$19,E1945)&gt;0),1,0)+IF(OR(TRIM(K1945)="",COUNTIF(Config!$B$15:$B$19,K1945)&gt;0),1,0)+IF(OR(TRIM(P1945)="",COUNTIF(Config!$B$15:$B$19,P1945)&gt;0),1,0)+IF(OR(TRIM(R1945)="",COUNTIF(Config!$B$15:$B$19,R1945)&gt;0),1,0)</f>
        <v>0</v>
      </c>
      <c r="AA1945" s="1" cm="1">
        <f t="array" ref="AA1945">SUMPRODUCT(LEN(H1945)-LEN(SUBSTITUTE(H1945,{"0";"1";"2";"3";"4";"5";"6";"7";"8";"9"},"")))</f>
        <v>12</v>
      </c>
      <c r="AC1945" t="str">
        <f t="shared" si="212"/>
        <v/>
      </c>
      <c r="AD1945">
        <f t="shared" si="213"/>
        <v>1</v>
      </c>
      <c r="AE1945">
        <f t="shared" si="214"/>
        <v>1</v>
      </c>
      <c r="AF1945" t="str">
        <f t="shared" si="215"/>
        <v>No</v>
      </c>
      <c r="AG1945">
        <f t="shared" ca="1" si="216"/>
        <v>193</v>
      </c>
      <c r="AH1945" t="str">
        <f ca="1">IF(OR(V1945="",AG1945=""),"Yes",IF(AG1945&gt;Config!$B$41,"Yes","No"))</f>
        <v>No</v>
      </c>
    </row>
    <row r="1946" spans="1:34" x14ac:dyDescent="0.25">
      <c r="A1946" s="1" t="s">
        <v>14575</v>
      </c>
      <c r="B1946" s="1" t="s">
        <v>188</v>
      </c>
      <c r="C1946" s="1" t="s">
        <v>828</v>
      </c>
      <c r="D1946" s="1" t="s">
        <v>14576</v>
      </c>
      <c r="E1946" s="1" t="s">
        <v>34370</v>
      </c>
      <c r="F1946" s="1" t="s">
        <v>14577</v>
      </c>
      <c r="G1946" t="str">
        <f t="shared" si="210"/>
        <v>Valid</v>
      </c>
      <c r="H1946" s="1" t="s">
        <v>14578</v>
      </c>
      <c r="I1946" t="str" cm="1">
        <f t="array" ref="I1946">IF(OR(TRIM(H1946)="",ISNUMBER(SEARCH("#",H1946)),AA1946&lt;Config!$B$8,SUMPRODUCT(--ISNUMBER(SEARCH({"a";"b";"c";"d";"e";"f";"g";"h";"i";"j";"k";"l";"m";"n";"o";"p";"q";"r";"s";"t";"u";"v";"w";"x";"y";"z"},H1946)))&gt;0),"Invalid","Valid")</f>
        <v>Valid</v>
      </c>
      <c r="J1946" s="1" t="s">
        <v>14579</v>
      </c>
      <c r="K1946" s="1" t="s">
        <v>133</v>
      </c>
      <c r="L1946" s="1" t="s">
        <v>164</v>
      </c>
      <c r="M1946" s="1" t="s">
        <v>50</v>
      </c>
      <c r="N1946" s="1" t="s">
        <v>224</v>
      </c>
      <c r="O1946" s="1" t="s">
        <v>69</v>
      </c>
      <c r="P1946" t="s">
        <v>87</v>
      </c>
      <c r="Q1946" s="1" t="s">
        <v>88</v>
      </c>
      <c r="R1946" s="1" t="s">
        <v>550</v>
      </c>
      <c r="S1946" s="1" t="s">
        <v>14580</v>
      </c>
      <c r="T1946" s="1" t="s">
        <v>14581</v>
      </c>
      <c r="U1946" s="1" t="s">
        <v>2670</v>
      </c>
      <c r="V1946" s="1" t="s">
        <v>140</v>
      </c>
      <c r="W1946" s="1" t="s">
        <v>75</v>
      </c>
      <c r="X1946" t="str">
        <f t="shared" si="211"/>
        <v>Complete</v>
      </c>
      <c r="Y1946">
        <f>MAX(0,100-IF(G1946="Invalid",Config!$B$5,0)-IF(I1946="Invalid",Config!$B$6,0)-IF(X1946="Incomplete",Config!$B$7,0)-IF(AF1946="Yes",Config!$B$37,0))</f>
        <v>75</v>
      </c>
      <c r="Z1946" s="1">
        <f>IF(OR(TRIM(B1946)="",COUNTIF(Config!$B$15:$B$19,B1946)&gt;0),1,0)+IF(OR(TRIM(C1946)="",COUNTIF(Config!$B$15:$B$19,C1946)&gt;0),1,0)+IF(OR(TRIM(F1946)="",COUNTIF(Config!$B$15:$B$19,F1946)&gt;0),1,0)+IF(OR(TRIM(H1946)="",COUNTIF(Config!$B$15:$B$19,H1946)&gt;0),1,0)+IF(OR(TRIM(E1946)="",COUNTIF(Config!$B$15:$B$19,E1946)&gt;0),1,0)+IF(OR(TRIM(K1946)="",COUNTIF(Config!$B$15:$B$19,K1946)&gt;0),1,0)+IF(OR(TRIM(P1946)="",COUNTIF(Config!$B$15:$B$19,P1946)&gt;0),1,0)+IF(OR(TRIM(R1946)="",COUNTIF(Config!$B$15:$B$19,R1946)&gt;0),1,0)</f>
        <v>0</v>
      </c>
      <c r="AA1946" s="1" cm="1">
        <f t="array" ref="AA1946">SUMPRODUCT(LEN(H1946)-LEN(SUBSTITUTE(H1946,{"0";"1";"2";"3";"4";"5";"6";"7";"8";"9"},"")))</f>
        <v>11</v>
      </c>
      <c r="AC1946" t="str">
        <f t="shared" si="212"/>
        <v>Potential Duplicate</v>
      </c>
      <c r="AD1946">
        <f t="shared" si="213"/>
        <v>3</v>
      </c>
      <c r="AE1946">
        <f t="shared" si="214"/>
        <v>1</v>
      </c>
      <c r="AF1946" t="str">
        <f t="shared" si="215"/>
        <v>Yes</v>
      </c>
      <c r="AG1946">
        <f t="shared" ca="1" si="216"/>
        <v>37</v>
      </c>
      <c r="AH1946" t="str">
        <f ca="1">IF(OR(V1946="",AG1946=""),"Yes",IF(AG1946&gt;Config!$B$41,"Yes","No"))</f>
        <v>No</v>
      </c>
    </row>
    <row r="1947" spans="1:34" x14ac:dyDescent="0.25">
      <c r="A1947" s="1" t="s">
        <v>14582</v>
      </c>
      <c r="B1947" s="1" t="s">
        <v>322</v>
      </c>
      <c r="C1947" s="1" t="s">
        <v>97</v>
      </c>
      <c r="D1947" s="1" t="s">
        <v>14583</v>
      </c>
      <c r="E1947" s="1" t="s">
        <v>283</v>
      </c>
      <c r="F1947" s="1" t="s">
        <v>14584</v>
      </c>
      <c r="G1947" t="str">
        <f t="shared" si="210"/>
        <v>Valid</v>
      </c>
      <c r="H1947" s="1" t="s">
        <v>14585</v>
      </c>
      <c r="I1947" t="str" cm="1">
        <f t="array" ref="I1947">IF(OR(TRIM(H1947)="",ISNUMBER(SEARCH("#",H1947)),AA1947&lt;Config!$B$8,SUMPRODUCT(--ISNUMBER(SEARCH({"a";"b";"c";"d";"e";"f";"g";"h";"i";"j";"k";"l";"m";"n";"o";"p";"q";"r";"s";"t";"u";"v";"w";"x";"y";"z"},H1947)))&gt;0),"Invalid","Valid")</f>
        <v>Valid</v>
      </c>
      <c r="J1947" s="1" t="s">
        <v>14586</v>
      </c>
      <c r="K1947" s="1" t="s">
        <v>722</v>
      </c>
      <c r="L1947" s="1" t="s">
        <v>179</v>
      </c>
      <c r="M1947" s="1" t="s">
        <v>30</v>
      </c>
      <c r="N1947" s="1" t="s">
        <v>148</v>
      </c>
      <c r="O1947" s="1" t="s">
        <v>180</v>
      </c>
      <c r="P1947" t="s">
        <v>87</v>
      </c>
      <c r="Q1947" s="1" t="s">
        <v>166</v>
      </c>
      <c r="R1947" s="1" t="s">
        <v>550</v>
      </c>
      <c r="S1947" s="1" t="s">
        <v>14587</v>
      </c>
      <c r="T1947" s="1" t="s">
        <v>14588</v>
      </c>
      <c r="U1947" s="1" t="s">
        <v>14589</v>
      </c>
      <c r="V1947" s="1" t="s">
        <v>140</v>
      </c>
      <c r="W1947" s="1" t="s">
        <v>60</v>
      </c>
      <c r="X1947" t="str">
        <f t="shared" si="211"/>
        <v>Complete</v>
      </c>
      <c r="Y1947">
        <f>MAX(0,100-IF(G1947="Invalid",Config!$B$5,0)-IF(I1947="Invalid",Config!$B$6,0)-IF(X1947="Incomplete",Config!$B$7,0)-IF(AF1947="Yes",Config!$B$37,0))</f>
        <v>100</v>
      </c>
      <c r="Z1947" s="1">
        <f>IF(OR(TRIM(B1947)="",COUNTIF(Config!$B$15:$B$19,B1947)&gt;0),1,0)+IF(OR(TRIM(C1947)="",COUNTIF(Config!$B$15:$B$19,C1947)&gt;0),1,0)+IF(OR(TRIM(F1947)="",COUNTIF(Config!$B$15:$B$19,F1947)&gt;0),1,0)+IF(OR(TRIM(H1947)="",COUNTIF(Config!$B$15:$B$19,H1947)&gt;0),1,0)+IF(OR(TRIM(E1947)="",COUNTIF(Config!$B$15:$B$19,E1947)&gt;0),1,0)+IF(OR(TRIM(K1947)="",COUNTIF(Config!$B$15:$B$19,K1947)&gt;0),1,0)+IF(OR(TRIM(P1947)="",COUNTIF(Config!$B$15:$B$19,P1947)&gt;0),1,0)+IF(OR(TRIM(R1947)="",COUNTIF(Config!$B$15:$B$19,R1947)&gt;0),1,0)</f>
        <v>0</v>
      </c>
      <c r="AA1947" s="1" cm="1">
        <f t="array" ref="AA1947">SUMPRODUCT(LEN(H1947)-LEN(SUBSTITUTE(H1947,{"0";"1";"2";"3";"4";"5";"6";"7";"8";"9"},"")))</f>
        <v>11</v>
      </c>
      <c r="AC1947" t="str">
        <f t="shared" si="212"/>
        <v/>
      </c>
      <c r="AD1947">
        <f t="shared" si="213"/>
        <v>1</v>
      </c>
      <c r="AE1947">
        <f t="shared" si="214"/>
        <v>1</v>
      </c>
      <c r="AF1947" t="str">
        <f t="shared" si="215"/>
        <v>No</v>
      </c>
      <c r="AG1947">
        <f t="shared" ca="1" si="216"/>
        <v>37</v>
      </c>
      <c r="AH1947" t="str">
        <f ca="1">IF(OR(V1947="",AG1947=""),"Yes",IF(AG1947&gt;Config!$B$41,"Yes","No"))</f>
        <v>No</v>
      </c>
    </row>
    <row r="1948" spans="1:34" x14ac:dyDescent="0.25">
      <c r="A1948" s="1" t="s">
        <v>14590</v>
      </c>
      <c r="B1948" s="1" t="s">
        <v>62</v>
      </c>
      <c r="C1948" s="1" t="s">
        <v>308</v>
      </c>
      <c r="D1948" s="1" t="s">
        <v>938</v>
      </c>
      <c r="E1948" s="1" t="s">
        <v>33866</v>
      </c>
      <c r="F1948" s="1" t="s">
        <v>14591</v>
      </c>
      <c r="G1948" t="str">
        <f t="shared" si="210"/>
        <v>Valid</v>
      </c>
      <c r="H1948" s="1" t="s">
        <v>14592</v>
      </c>
      <c r="I1948" t="str" cm="1">
        <f t="array" ref="I1948">IF(OR(TRIM(H1948)="",ISNUMBER(SEARCH("#",H1948)),AA1948&lt;Config!$B$8,SUMPRODUCT(--ISNUMBER(SEARCH({"a";"b";"c";"d";"e";"f";"g";"h";"i";"j";"k";"l";"m";"n";"o";"p";"q";"r";"s";"t";"u";"v";"w";"x";"y";"z"},H1948)))&gt;0),"Invalid","Valid")</f>
        <v>Valid</v>
      </c>
      <c r="J1948" s="1" t="s">
        <v>14593</v>
      </c>
      <c r="K1948" s="1" t="s">
        <v>83</v>
      </c>
      <c r="L1948" s="1" t="s">
        <v>164</v>
      </c>
      <c r="M1948" s="1" t="s">
        <v>343</v>
      </c>
      <c r="N1948" s="1" t="s">
        <v>33819</v>
      </c>
      <c r="O1948" s="1" t="s">
        <v>180</v>
      </c>
      <c r="P1948" t="s">
        <v>87</v>
      </c>
      <c r="Q1948" s="1" t="s">
        <v>166</v>
      </c>
      <c r="R1948" s="1" t="s">
        <v>559</v>
      </c>
      <c r="S1948" s="1" t="s">
        <v>14594</v>
      </c>
      <c r="T1948" s="1" t="s">
        <v>14595</v>
      </c>
      <c r="U1948" s="1" t="s">
        <v>1310</v>
      </c>
      <c r="V1948" s="1" t="s">
        <v>395</v>
      </c>
      <c r="W1948" s="1" t="s">
        <v>293</v>
      </c>
      <c r="X1948" t="str">
        <f t="shared" si="211"/>
        <v>Complete</v>
      </c>
      <c r="Y1948">
        <f>MAX(0,100-IF(G1948="Invalid",Config!$B$5,0)-IF(I1948="Invalid",Config!$B$6,0)-IF(X1948="Incomplete",Config!$B$7,0)-IF(AF1948="Yes",Config!$B$37,0))</f>
        <v>100</v>
      </c>
      <c r="Z1948" s="1">
        <f>IF(OR(TRIM(B1948)="",COUNTIF(Config!$B$15:$B$19,B1948)&gt;0),1,0)+IF(OR(TRIM(C1948)="",COUNTIF(Config!$B$15:$B$19,C1948)&gt;0),1,0)+IF(OR(TRIM(F1948)="",COUNTIF(Config!$B$15:$B$19,F1948)&gt;0),1,0)+IF(OR(TRIM(H1948)="",COUNTIF(Config!$B$15:$B$19,H1948)&gt;0),1,0)+IF(OR(TRIM(E1948)="",COUNTIF(Config!$B$15:$B$19,E1948)&gt;0),1,0)+IF(OR(TRIM(K1948)="",COUNTIF(Config!$B$15:$B$19,K1948)&gt;0),1,0)+IF(OR(TRIM(P1948)="",COUNTIF(Config!$B$15:$B$19,P1948)&gt;0),1,0)+IF(OR(TRIM(R1948)="",COUNTIF(Config!$B$15:$B$19,R1948)&gt;0),1,0)</f>
        <v>0</v>
      </c>
      <c r="AA1948" s="1" cm="1">
        <f t="array" ref="AA1948">SUMPRODUCT(LEN(H1948)-LEN(SUBSTITUTE(H1948,{"0";"1";"2";"3";"4";"5";"6";"7";"8";"9"},"")))</f>
        <v>11</v>
      </c>
      <c r="AC1948" t="str">
        <f t="shared" si="212"/>
        <v/>
      </c>
      <c r="AD1948">
        <f t="shared" si="213"/>
        <v>1</v>
      </c>
      <c r="AE1948">
        <f t="shared" si="214"/>
        <v>1</v>
      </c>
      <c r="AF1948" t="str">
        <f t="shared" si="215"/>
        <v>No</v>
      </c>
      <c r="AG1948">
        <f t="shared" ca="1" si="216"/>
        <v>325</v>
      </c>
      <c r="AH1948" t="str">
        <f ca="1">IF(OR(V1948="",AG1948=""),"Yes",IF(AG1948&gt;Config!$B$41,"Yes","No"))</f>
        <v>No</v>
      </c>
    </row>
    <row r="1949" spans="1:34" x14ac:dyDescent="0.25">
      <c r="A1949" s="1" t="s">
        <v>14596</v>
      </c>
      <c r="B1949" s="1" t="s">
        <v>534</v>
      </c>
      <c r="C1949" s="1" t="s">
        <v>337</v>
      </c>
      <c r="D1949" s="1" t="s">
        <v>14597</v>
      </c>
      <c r="E1949" s="1" t="s">
        <v>34872</v>
      </c>
      <c r="F1949" s="1" t="s">
        <v>14598</v>
      </c>
      <c r="G1949" t="str">
        <f t="shared" si="210"/>
        <v>Valid</v>
      </c>
      <c r="H1949" s="1" t="s">
        <v>14599</v>
      </c>
      <c r="I1949" t="str" cm="1">
        <f t="array" ref="I1949">IF(OR(TRIM(H1949)="",ISNUMBER(SEARCH("#",H1949)),AA1949&lt;Config!$B$8,SUMPRODUCT(--ISNUMBER(SEARCH({"a";"b";"c";"d";"e";"f";"g";"h";"i";"j";"k";"l";"m";"n";"o";"p";"q";"r";"s";"t";"u";"v";"w";"x";"y";"z"},H1949)))&gt;0),"Invalid","Valid")</f>
        <v>Valid</v>
      </c>
      <c r="J1949" s="1" t="s">
        <v>884</v>
      </c>
      <c r="K1949" s="1" t="s">
        <v>133</v>
      </c>
      <c r="L1949" s="1" t="s">
        <v>265</v>
      </c>
      <c r="M1949" s="1" t="s">
        <v>343</v>
      </c>
      <c r="N1949" s="1" t="s">
        <v>31</v>
      </c>
      <c r="O1949" s="1" t="s">
        <v>180</v>
      </c>
      <c r="P1949" t="s">
        <v>53</v>
      </c>
      <c r="Q1949" s="1" t="s">
        <v>55</v>
      </c>
      <c r="R1949" s="1" t="s">
        <v>197</v>
      </c>
      <c r="S1949" s="1" t="s">
        <v>1775</v>
      </c>
      <c r="T1949" s="1" t="s">
        <v>14600</v>
      </c>
      <c r="U1949" s="1" t="s">
        <v>14601</v>
      </c>
      <c r="V1949" s="1" t="s">
        <v>140</v>
      </c>
      <c r="W1949" s="1" t="s">
        <v>293</v>
      </c>
      <c r="X1949" t="str">
        <f t="shared" si="211"/>
        <v>Complete</v>
      </c>
      <c r="Y1949">
        <f>MAX(0,100-IF(G1949="Invalid",Config!$B$5,0)-IF(I1949="Invalid",Config!$B$6,0)-IF(X1949="Incomplete",Config!$B$7,0)-IF(AF1949="Yes",Config!$B$37,0))</f>
        <v>100</v>
      </c>
      <c r="Z1949" s="1">
        <f>IF(OR(TRIM(B1949)="",COUNTIF(Config!$B$15:$B$19,B1949)&gt;0),1,0)+IF(OR(TRIM(C1949)="",COUNTIF(Config!$B$15:$B$19,C1949)&gt;0),1,0)+IF(OR(TRIM(F1949)="",COUNTIF(Config!$B$15:$B$19,F1949)&gt;0),1,0)+IF(OR(TRIM(H1949)="",COUNTIF(Config!$B$15:$B$19,H1949)&gt;0),1,0)+IF(OR(TRIM(E1949)="",COUNTIF(Config!$B$15:$B$19,E1949)&gt;0),1,0)+IF(OR(TRIM(K1949)="",COUNTIF(Config!$B$15:$B$19,K1949)&gt;0),1,0)+IF(OR(TRIM(P1949)="",COUNTIF(Config!$B$15:$B$19,P1949)&gt;0),1,0)+IF(OR(TRIM(R1949)="",COUNTIF(Config!$B$15:$B$19,R1949)&gt;0),1,0)</f>
        <v>0</v>
      </c>
      <c r="AA1949" s="1" cm="1">
        <f t="array" ref="AA1949">SUMPRODUCT(LEN(H1949)-LEN(SUBSTITUTE(H1949,{"0";"1";"2";"3";"4";"5";"6";"7";"8";"9"},"")))</f>
        <v>12</v>
      </c>
      <c r="AC1949" t="str">
        <f t="shared" si="212"/>
        <v/>
      </c>
      <c r="AD1949">
        <f t="shared" si="213"/>
        <v>1</v>
      </c>
      <c r="AE1949">
        <f t="shared" si="214"/>
        <v>1</v>
      </c>
      <c r="AF1949" t="str">
        <f t="shared" si="215"/>
        <v>No</v>
      </c>
      <c r="AG1949">
        <f t="shared" ca="1" si="216"/>
        <v>37</v>
      </c>
      <c r="AH1949" t="str">
        <f ca="1">IF(OR(V1949="",AG1949=""),"Yes",IF(AG1949&gt;Config!$B$41,"Yes","No"))</f>
        <v>No</v>
      </c>
    </row>
    <row r="1950" spans="1:34" x14ac:dyDescent="0.25">
      <c r="A1950" s="1" t="s">
        <v>14602</v>
      </c>
      <c r="B1950" s="1" t="s">
        <v>2159</v>
      </c>
      <c r="C1950" s="1" t="s">
        <v>985</v>
      </c>
      <c r="D1950" s="1" t="s">
        <v>14603</v>
      </c>
      <c r="E1950" s="1" t="s">
        <v>34480</v>
      </c>
      <c r="F1950" s="1" t="s">
        <v>14604</v>
      </c>
      <c r="G1950" t="str">
        <f t="shared" si="210"/>
        <v>Valid</v>
      </c>
      <c r="H1950" s="1" t="s">
        <v>131</v>
      </c>
      <c r="I1950" t="str" cm="1">
        <f t="array" ref="I1950">IF(OR(TRIM(H1950)="",ISNUMBER(SEARCH("#",H1950)),AA1950&lt;Config!$B$8,SUMPRODUCT(--ISNUMBER(SEARCH({"a";"b";"c";"d";"e";"f";"g";"h";"i";"j";"k";"l";"m";"n";"o";"p";"q";"r";"s";"t";"u";"v";"w";"x";"y";"z"},H1950)))&gt;0),"Invalid","Valid")</f>
        <v>Invalid</v>
      </c>
      <c r="J1950" s="1" t="s">
        <v>14605</v>
      </c>
      <c r="K1950" s="1" t="s">
        <v>178</v>
      </c>
      <c r="L1950" s="1" t="s">
        <v>29</v>
      </c>
      <c r="M1950" s="1" t="s">
        <v>517</v>
      </c>
      <c r="N1950" s="1" t="s">
        <v>31</v>
      </c>
      <c r="O1950" s="1" t="s">
        <v>69</v>
      </c>
      <c r="P1950" t="s">
        <v>53</v>
      </c>
      <c r="Q1950" s="1" t="s">
        <v>54</v>
      </c>
      <c r="R1950" s="1" t="s">
        <v>415</v>
      </c>
      <c r="S1950" s="1" t="s">
        <v>3971</v>
      </c>
      <c r="T1950" s="1" t="s">
        <v>14606</v>
      </c>
      <c r="U1950" s="1" t="s">
        <v>2242</v>
      </c>
      <c r="V1950" s="1" t="s">
        <v>1521</v>
      </c>
      <c r="W1950" s="1" t="s">
        <v>293</v>
      </c>
      <c r="X1950" t="str">
        <f t="shared" si="211"/>
        <v>Complete</v>
      </c>
      <c r="Y1950">
        <f>MAX(0,100-IF(G1950="Invalid",Config!$B$5,0)-IF(I1950="Invalid",Config!$B$6,0)-IF(X1950="Incomplete",Config!$B$7,0)-IF(AF1950="Yes",Config!$B$37,0))</f>
        <v>80</v>
      </c>
      <c r="Z1950" s="1">
        <f>IF(OR(TRIM(B1950)="",COUNTIF(Config!$B$15:$B$19,B1950)&gt;0),1,0)+IF(OR(TRIM(C1950)="",COUNTIF(Config!$B$15:$B$19,C1950)&gt;0),1,0)+IF(OR(TRIM(F1950)="",COUNTIF(Config!$B$15:$B$19,F1950)&gt;0),1,0)+IF(OR(TRIM(H1950)="",COUNTIF(Config!$B$15:$B$19,H1950)&gt;0),1,0)+IF(OR(TRIM(E1950)="",COUNTIF(Config!$B$15:$B$19,E1950)&gt;0),1,0)+IF(OR(TRIM(K1950)="",COUNTIF(Config!$B$15:$B$19,K1950)&gt;0),1,0)+IF(OR(TRIM(P1950)="",COUNTIF(Config!$B$15:$B$19,P1950)&gt;0),1,0)+IF(OR(TRIM(R1950)="",COUNTIF(Config!$B$15:$B$19,R1950)&gt;0),1,0)</f>
        <v>0</v>
      </c>
      <c r="AA1950" s="1" cm="1">
        <f t="array" ref="AA1950">SUMPRODUCT(LEN(H1950)-LEN(SUBSTITUTE(H1950,{"0";"1";"2";"3";"4";"5";"6";"7";"8";"9"},"")))</f>
        <v>3</v>
      </c>
      <c r="AC1950" t="str">
        <f t="shared" si="212"/>
        <v>Invalid Phone</v>
      </c>
      <c r="AD1950">
        <f t="shared" si="213"/>
        <v>1</v>
      </c>
      <c r="AE1950">
        <f t="shared" si="214"/>
        <v>0</v>
      </c>
      <c r="AF1950" t="str">
        <f t="shared" si="215"/>
        <v>No</v>
      </c>
      <c r="AG1950">
        <f t="shared" ca="1" si="216"/>
        <v>37</v>
      </c>
      <c r="AH1950" t="str">
        <f ca="1">IF(OR(V1950="",AG1950=""),"Yes",IF(AG1950&gt;Config!$B$41,"Yes","No"))</f>
        <v>No</v>
      </c>
    </row>
    <row r="1951" spans="1:34" x14ac:dyDescent="0.25">
      <c r="A1951" s="1" t="s">
        <v>14607</v>
      </c>
      <c r="B1951" s="1" t="s">
        <v>851</v>
      </c>
      <c r="C1951" s="1" t="s">
        <v>545</v>
      </c>
      <c r="D1951" s="1" t="s">
        <v>12427</v>
      </c>
      <c r="E1951" s="1" t="s">
        <v>33865</v>
      </c>
      <c r="F1951" s="1" t="s">
        <v>14608</v>
      </c>
      <c r="G1951" t="str">
        <f t="shared" si="210"/>
        <v>Valid</v>
      </c>
      <c r="H1951" s="1" t="s">
        <v>14609</v>
      </c>
      <c r="I1951" t="str" cm="1">
        <f t="array" ref="I1951">IF(OR(TRIM(H1951)="",ISNUMBER(SEARCH("#",H1951)),AA1951&lt;Config!$B$8,SUMPRODUCT(--ISNUMBER(SEARCH({"a";"b";"c";"d";"e";"f";"g";"h";"i";"j";"k";"l";"m";"n";"o";"p";"q";"r";"s";"t";"u";"v";"w";"x";"y";"z"},H1951)))&gt;0),"Invalid","Valid")</f>
        <v>Valid</v>
      </c>
      <c r="J1951" s="1" t="s">
        <v>14610</v>
      </c>
      <c r="K1951" s="1" t="s">
        <v>210</v>
      </c>
      <c r="L1951" s="1" t="s">
        <v>102</v>
      </c>
      <c r="M1951" s="1" t="s">
        <v>33825</v>
      </c>
      <c r="N1951" s="1" t="s">
        <v>148</v>
      </c>
      <c r="O1951" s="1" t="s">
        <v>196</v>
      </c>
      <c r="P1951" t="s">
        <v>53</v>
      </c>
      <c r="Q1951" s="1" t="s">
        <v>55</v>
      </c>
      <c r="R1951" s="1" t="s">
        <v>415</v>
      </c>
      <c r="S1951" s="1" t="s">
        <v>14611</v>
      </c>
      <c r="T1951" s="1" t="s">
        <v>14612</v>
      </c>
      <c r="U1951" s="1" t="s">
        <v>7592</v>
      </c>
      <c r="V1951" s="1" t="s">
        <v>3610</v>
      </c>
      <c r="W1951" s="1" t="s">
        <v>125</v>
      </c>
      <c r="X1951" t="str">
        <f t="shared" si="211"/>
        <v>Complete</v>
      </c>
      <c r="Y1951">
        <f>MAX(0,100-IF(G1951="Invalid",Config!$B$5,0)-IF(I1951="Invalid",Config!$B$6,0)-IF(X1951="Incomplete",Config!$B$7,0)-IF(AF1951="Yes",Config!$B$37,0))</f>
        <v>100</v>
      </c>
      <c r="Z1951" s="1">
        <f>IF(OR(TRIM(B1951)="",COUNTIF(Config!$B$15:$B$19,B1951)&gt;0),1,0)+IF(OR(TRIM(C1951)="",COUNTIF(Config!$B$15:$B$19,C1951)&gt;0),1,0)+IF(OR(TRIM(F1951)="",COUNTIF(Config!$B$15:$B$19,F1951)&gt;0),1,0)+IF(OR(TRIM(H1951)="",COUNTIF(Config!$B$15:$B$19,H1951)&gt;0),1,0)+IF(OR(TRIM(E1951)="",COUNTIF(Config!$B$15:$B$19,E1951)&gt;0),1,0)+IF(OR(TRIM(K1951)="",COUNTIF(Config!$B$15:$B$19,K1951)&gt;0),1,0)+IF(OR(TRIM(P1951)="",COUNTIF(Config!$B$15:$B$19,P1951)&gt;0),1,0)+IF(OR(TRIM(R1951)="",COUNTIF(Config!$B$15:$B$19,R1951)&gt;0),1,0)</f>
        <v>0</v>
      </c>
      <c r="AA1951" s="1" cm="1">
        <f t="array" ref="AA1951">SUMPRODUCT(LEN(H1951)-LEN(SUBSTITUTE(H1951,{"0";"1";"2";"3";"4";"5";"6";"7";"8";"9"},"")))</f>
        <v>12</v>
      </c>
      <c r="AC1951" t="str">
        <f t="shared" si="212"/>
        <v/>
      </c>
      <c r="AD1951">
        <f t="shared" si="213"/>
        <v>1</v>
      </c>
      <c r="AE1951">
        <f t="shared" si="214"/>
        <v>1</v>
      </c>
      <c r="AF1951" t="str">
        <f t="shared" si="215"/>
        <v>No</v>
      </c>
      <c r="AG1951">
        <f t="shared" ca="1" si="216"/>
        <v>385</v>
      </c>
      <c r="AH1951" t="str">
        <f ca="1">IF(OR(V1951="",AG1951=""),"Yes",IF(AG1951&gt;Config!$B$41,"Yes","No"))</f>
        <v>Yes</v>
      </c>
    </row>
    <row r="1952" spans="1:34" x14ac:dyDescent="0.25">
      <c r="A1952" s="1" t="s">
        <v>14613</v>
      </c>
      <c r="B1952" s="1" t="s">
        <v>2033</v>
      </c>
      <c r="C1952" s="1" t="s">
        <v>386</v>
      </c>
      <c r="D1952" s="1" t="s">
        <v>13870</v>
      </c>
      <c r="E1952" s="1" t="s">
        <v>34873</v>
      </c>
      <c r="F1952" s="1" t="s">
        <v>14614</v>
      </c>
      <c r="G1952" t="str">
        <f t="shared" si="210"/>
        <v>Valid</v>
      </c>
      <c r="H1952" s="1" t="s">
        <v>14615</v>
      </c>
      <c r="I1952" t="str" cm="1">
        <f t="array" ref="I1952">IF(OR(TRIM(H1952)="",ISNUMBER(SEARCH("#",H1952)),AA1952&lt;Config!$B$8,SUMPRODUCT(--ISNUMBER(SEARCH({"a";"b";"c";"d";"e";"f";"g";"h";"i";"j";"k";"l";"m";"n";"o";"p";"q";"r";"s";"t";"u";"v";"w";"x";"y";"z"},H1952)))&gt;0),"Invalid","Valid")</f>
        <v>Valid</v>
      </c>
      <c r="J1952" s="1" t="s">
        <v>14616</v>
      </c>
      <c r="K1952" s="1" t="s">
        <v>504</v>
      </c>
      <c r="L1952" s="1" t="s">
        <v>67</v>
      </c>
      <c r="M1952" s="1" t="s">
        <v>165</v>
      </c>
      <c r="N1952" s="1" t="s">
        <v>211</v>
      </c>
      <c r="O1952" s="1" t="s">
        <v>69</v>
      </c>
      <c r="P1952" t="s">
        <v>236</v>
      </c>
      <c r="Q1952" s="1" t="s">
        <v>253</v>
      </c>
      <c r="R1952" s="1" t="s">
        <v>253</v>
      </c>
      <c r="S1952" s="1" t="s">
        <v>14617</v>
      </c>
      <c r="T1952" s="1" t="s">
        <v>14618</v>
      </c>
      <c r="U1952" s="1" t="s">
        <v>3432</v>
      </c>
      <c r="V1952" s="1" t="s">
        <v>140</v>
      </c>
      <c r="W1952" s="1" t="s">
        <v>60</v>
      </c>
      <c r="X1952" t="str">
        <f t="shared" si="211"/>
        <v>Complete</v>
      </c>
      <c r="Y1952">
        <f>MAX(0,100-IF(G1952="Invalid",Config!$B$5,0)-IF(I1952="Invalid",Config!$B$6,0)-IF(X1952="Incomplete",Config!$B$7,0)-IF(AF1952="Yes",Config!$B$37,0))</f>
        <v>100</v>
      </c>
      <c r="Z1952" s="1">
        <f>IF(OR(TRIM(B1952)="",COUNTIF(Config!$B$15:$B$19,B1952)&gt;0),1,0)+IF(OR(TRIM(C1952)="",COUNTIF(Config!$B$15:$B$19,C1952)&gt;0),1,0)+IF(OR(TRIM(F1952)="",COUNTIF(Config!$B$15:$B$19,F1952)&gt;0),1,0)+IF(OR(TRIM(H1952)="",COUNTIF(Config!$B$15:$B$19,H1952)&gt;0),1,0)+IF(OR(TRIM(E1952)="",COUNTIF(Config!$B$15:$B$19,E1952)&gt;0),1,0)+IF(OR(TRIM(K1952)="",COUNTIF(Config!$B$15:$B$19,K1952)&gt;0),1,0)+IF(OR(TRIM(P1952)="",COUNTIF(Config!$B$15:$B$19,P1952)&gt;0),1,0)+IF(OR(TRIM(R1952)="",COUNTIF(Config!$B$15:$B$19,R1952)&gt;0),1,0)</f>
        <v>0</v>
      </c>
      <c r="AA1952" s="1" cm="1">
        <f t="array" ref="AA1952">SUMPRODUCT(LEN(H1952)-LEN(SUBSTITUTE(H1952,{"0";"1";"2";"3";"4";"5";"6";"7";"8";"9"},"")))</f>
        <v>10</v>
      </c>
      <c r="AC1952" t="str">
        <f t="shared" si="212"/>
        <v/>
      </c>
      <c r="AD1952">
        <f t="shared" si="213"/>
        <v>1</v>
      </c>
      <c r="AE1952">
        <f t="shared" si="214"/>
        <v>1</v>
      </c>
      <c r="AF1952" t="str">
        <f t="shared" si="215"/>
        <v>No</v>
      </c>
      <c r="AG1952">
        <f t="shared" ca="1" si="216"/>
        <v>37</v>
      </c>
      <c r="AH1952" t="str">
        <f ca="1">IF(OR(V1952="",AG1952=""),"Yes",IF(AG1952&gt;Config!$B$41,"Yes","No"))</f>
        <v>No</v>
      </c>
    </row>
    <row r="1953" spans="1:34" x14ac:dyDescent="0.25">
      <c r="A1953" s="1" t="s">
        <v>14619</v>
      </c>
      <c r="B1953" s="1" t="s">
        <v>353</v>
      </c>
      <c r="C1953" s="1" t="s">
        <v>1007</v>
      </c>
      <c r="D1953" s="1" t="s">
        <v>14620</v>
      </c>
      <c r="E1953" s="1" t="s">
        <v>34115</v>
      </c>
      <c r="F1953" s="1" t="s">
        <v>14621</v>
      </c>
      <c r="G1953" t="str">
        <f t="shared" si="210"/>
        <v>Valid</v>
      </c>
      <c r="H1953" s="1" t="s">
        <v>14622</v>
      </c>
      <c r="I1953" t="str" cm="1">
        <f t="array" ref="I1953">IF(OR(TRIM(H1953)="",ISNUMBER(SEARCH("#",H1953)),AA1953&lt;Config!$B$8,SUMPRODUCT(--ISNUMBER(SEARCH({"a";"b";"c";"d";"e";"f";"g";"h";"i";"j";"k";"l";"m";"n";"o";"p";"q";"r";"s";"t";"u";"v";"w";"x";"y";"z"},H1953)))&gt;0),"Invalid","Valid")</f>
        <v>Valid</v>
      </c>
      <c r="J1953" s="1" t="s">
        <v>14623</v>
      </c>
      <c r="K1953" s="1" t="s">
        <v>163</v>
      </c>
      <c r="L1953" s="1" t="s">
        <v>29</v>
      </c>
      <c r="M1953" s="1" t="s">
        <v>251</v>
      </c>
      <c r="N1953" s="1" t="s">
        <v>252</v>
      </c>
      <c r="O1953" s="1" t="s">
        <v>69</v>
      </c>
      <c r="P1953" t="s">
        <v>104</v>
      </c>
      <c r="Q1953" s="1" t="s">
        <v>105</v>
      </c>
      <c r="R1953" s="1" t="s">
        <v>106</v>
      </c>
      <c r="S1953" s="1" t="s">
        <v>3707</v>
      </c>
      <c r="T1953" s="1" t="s">
        <v>14624</v>
      </c>
      <c r="U1953" s="1" t="s">
        <v>14625</v>
      </c>
      <c r="V1953" s="1" t="s">
        <v>1281</v>
      </c>
      <c r="W1953" s="1" t="s">
        <v>202</v>
      </c>
      <c r="X1953" t="str">
        <f t="shared" si="211"/>
        <v>Complete</v>
      </c>
      <c r="Y1953">
        <f>MAX(0,100-IF(G1953="Invalid",Config!$B$5,0)-IF(I1953="Invalid",Config!$B$6,0)-IF(X1953="Incomplete",Config!$B$7,0)-IF(AF1953="Yes",Config!$B$37,0))</f>
        <v>100</v>
      </c>
      <c r="Z1953" s="1">
        <f>IF(OR(TRIM(B1953)="",COUNTIF(Config!$B$15:$B$19,B1953)&gt;0),1,0)+IF(OR(TRIM(C1953)="",COUNTIF(Config!$B$15:$B$19,C1953)&gt;0),1,0)+IF(OR(TRIM(F1953)="",COUNTIF(Config!$B$15:$B$19,F1953)&gt;0),1,0)+IF(OR(TRIM(H1953)="",COUNTIF(Config!$B$15:$B$19,H1953)&gt;0),1,0)+IF(OR(TRIM(E1953)="",COUNTIF(Config!$B$15:$B$19,E1953)&gt;0),1,0)+IF(OR(TRIM(K1953)="",COUNTIF(Config!$B$15:$B$19,K1953)&gt;0),1,0)+IF(OR(TRIM(P1953)="",COUNTIF(Config!$B$15:$B$19,P1953)&gt;0),1,0)+IF(OR(TRIM(R1953)="",COUNTIF(Config!$B$15:$B$19,R1953)&gt;0),1,0)</f>
        <v>0</v>
      </c>
      <c r="AA1953" s="1" cm="1">
        <f t="array" ref="AA1953">SUMPRODUCT(LEN(H1953)-LEN(SUBSTITUTE(H1953,{"0";"1";"2";"3";"4";"5";"6";"7";"8";"9"},"")))</f>
        <v>10</v>
      </c>
      <c r="AC1953" t="str">
        <f t="shared" si="212"/>
        <v/>
      </c>
      <c r="AD1953">
        <f t="shared" si="213"/>
        <v>1</v>
      </c>
      <c r="AE1953">
        <f t="shared" si="214"/>
        <v>1</v>
      </c>
      <c r="AF1953" t="str">
        <f t="shared" si="215"/>
        <v>No</v>
      </c>
      <c r="AG1953">
        <f t="shared" ca="1" si="216"/>
        <v>286</v>
      </c>
      <c r="AH1953" t="str">
        <f ca="1">IF(OR(V1953="",AG1953=""),"Yes",IF(AG1953&gt;Config!$B$41,"Yes","No"))</f>
        <v>No</v>
      </c>
    </row>
    <row r="1954" spans="1:34" x14ac:dyDescent="0.25">
      <c r="A1954" s="1" t="s">
        <v>14626</v>
      </c>
      <c r="B1954" s="1" t="s">
        <v>188</v>
      </c>
      <c r="C1954" s="1" t="s">
        <v>1007</v>
      </c>
      <c r="D1954" s="1" t="s">
        <v>14627</v>
      </c>
      <c r="E1954" s="1" t="s">
        <v>34874</v>
      </c>
      <c r="F1954" s="1" t="s">
        <v>14628</v>
      </c>
      <c r="G1954" t="str">
        <f t="shared" si="210"/>
        <v>Valid</v>
      </c>
      <c r="H1954" s="1" t="s">
        <v>14629</v>
      </c>
      <c r="I1954" t="str" cm="1">
        <f t="array" ref="I1954">IF(OR(TRIM(H1954)="",ISNUMBER(SEARCH("#",H1954)),AA1954&lt;Config!$B$8,SUMPRODUCT(--ISNUMBER(SEARCH({"a";"b";"c";"d";"e";"f";"g";"h";"i";"j";"k";"l";"m";"n";"o";"p";"q";"r";"s";"t";"u";"v";"w";"x";"y";"z"},H1954)))&gt;0),"Invalid","Valid")</f>
        <v>Valid</v>
      </c>
      <c r="J1954" s="1" t="s">
        <v>14630</v>
      </c>
      <c r="K1954" s="1" t="s">
        <v>133</v>
      </c>
      <c r="L1954" s="1" t="s">
        <v>450</v>
      </c>
      <c r="M1954" s="1" t="s">
        <v>251</v>
      </c>
      <c r="N1954" s="1" t="s">
        <v>31</v>
      </c>
      <c r="O1954" s="1" t="s">
        <v>69</v>
      </c>
      <c r="P1954" t="s">
        <v>314</v>
      </c>
      <c r="Q1954" s="1" t="s">
        <v>315</v>
      </c>
      <c r="R1954" s="1" t="s">
        <v>663</v>
      </c>
      <c r="S1954" s="1" t="s">
        <v>14631</v>
      </c>
      <c r="T1954" s="1" t="s">
        <v>14632</v>
      </c>
      <c r="U1954" s="1" t="s">
        <v>2372</v>
      </c>
      <c r="V1954" s="1" t="s">
        <v>14633</v>
      </c>
      <c r="W1954" s="1" t="s">
        <v>141</v>
      </c>
      <c r="X1954" t="str">
        <f t="shared" si="211"/>
        <v>Complete</v>
      </c>
      <c r="Y1954">
        <f>MAX(0,100-IF(G1954="Invalid",Config!$B$5,0)-IF(I1954="Invalid",Config!$B$6,0)-IF(X1954="Incomplete",Config!$B$7,0)-IF(AF1954="Yes",Config!$B$37,0))</f>
        <v>100</v>
      </c>
      <c r="Z1954" s="1">
        <f>IF(OR(TRIM(B1954)="",COUNTIF(Config!$B$15:$B$19,B1954)&gt;0),1,0)+IF(OR(TRIM(C1954)="",COUNTIF(Config!$B$15:$B$19,C1954)&gt;0),1,0)+IF(OR(TRIM(F1954)="",COUNTIF(Config!$B$15:$B$19,F1954)&gt;0),1,0)+IF(OR(TRIM(H1954)="",COUNTIF(Config!$B$15:$B$19,H1954)&gt;0),1,0)+IF(OR(TRIM(E1954)="",COUNTIF(Config!$B$15:$B$19,E1954)&gt;0),1,0)+IF(OR(TRIM(K1954)="",COUNTIF(Config!$B$15:$B$19,K1954)&gt;0),1,0)+IF(OR(TRIM(P1954)="",COUNTIF(Config!$B$15:$B$19,P1954)&gt;0),1,0)+IF(OR(TRIM(R1954)="",COUNTIF(Config!$B$15:$B$19,R1954)&gt;0),1,0)</f>
        <v>0</v>
      </c>
      <c r="AA1954" s="1" cm="1">
        <f t="array" ref="AA1954">SUMPRODUCT(LEN(H1954)-LEN(SUBSTITUTE(H1954,{"0";"1";"2";"3";"4";"5";"6";"7";"8";"9"},"")))</f>
        <v>12</v>
      </c>
      <c r="AC1954" t="str">
        <f t="shared" si="212"/>
        <v/>
      </c>
      <c r="AD1954">
        <f t="shared" si="213"/>
        <v>1</v>
      </c>
      <c r="AE1954">
        <f t="shared" si="214"/>
        <v>1</v>
      </c>
      <c r="AF1954" t="str">
        <f t="shared" si="215"/>
        <v>No</v>
      </c>
      <c r="AG1954" t="str">
        <f t="shared" ca="1" si="216"/>
        <v/>
      </c>
      <c r="AH1954" t="str">
        <f ca="1">IF(OR(V1954="",AG1954=""),"Yes",IF(AG1954&gt;Config!$B$41,"Yes","No"))</f>
        <v>Yes</v>
      </c>
    </row>
    <row r="1955" spans="1:34" x14ac:dyDescent="0.25">
      <c r="A1955" s="1" t="s">
        <v>14634</v>
      </c>
      <c r="B1955" s="1" t="s">
        <v>1157</v>
      </c>
      <c r="C1955" s="1" t="s">
        <v>97</v>
      </c>
      <c r="D1955" s="1" t="s">
        <v>14635</v>
      </c>
      <c r="E1955" s="1" t="s">
        <v>34821</v>
      </c>
      <c r="F1955" s="1" t="s">
        <v>14636</v>
      </c>
      <c r="G1955" t="str">
        <f t="shared" si="210"/>
        <v>Valid</v>
      </c>
      <c r="H1955" s="1" t="s">
        <v>14637</v>
      </c>
      <c r="I1955" t="str" cm="1">
        <f t="array" ref="I1955">IF(OR(TRIM(H1955)="",ISNUMBER(SEARCH("#",H1955)),AA1955&lt;Config!$B$8,SUMPRODUCT(--ISNUMBER(SEARCH({"a";"b";"c";"d";"e";"f";"g";"h";"i";"j";"k";"l";"m";"n";"o";"p";"q";"r";"s";"t";"u";"v";"w";"x";"y";"z"},H1955)))&gt;0),"Invalid","Valid")</f>
        <v>Valid</v>
      </c>
      <c r="J1955" s="1" t="s">
        <v>14638</v>
      </c>
      <c r="K1955" s="1" t="s">
        <v>147</v>
      </c>
      <c r="L1955" s="1" t="s">
        <v>84</v>
      </c>
      <c r="M1955" s="1" t="s">
        <v>103</v>
      </c>
      <c r="N1955" s="1" t="s">
        <v>33819</v>
      </c>
      <c r="O1955" s="1" t="s">
        <v>69</v>
      </c>
      <c r="P1955" t="s">
        <v>53</v>
      </c>
      <c r="Q1955" s="1" t="s">
        <v>55</v>
      </c>
      <c r="R1955" s="1" t="s">
        <v>288</v>
      </c>
      <c r="S1955" s="1" t="s">
        <v>14639</v>
      </c>
      <c r="T1955" s="1" t="s">
        <v>14640</v>
      </c>
      <c r="U1955" s="1" t="s">
        <v>14641</v>
      </c>
      <c r="V1955" s="1" t="s">
        <v>1050</v>
      </c>
      <c r="W1955" s="1" t="s">
        <v>94</v>
      </c>
      <c r="X1955" t="str">
        <f t="shared" si="211"/>
        <v>Complete</v>
      </c>
      <c r="Y1955">
        <f>MAX(0,100-IF(G1955="Invalid",Config!$B$5,0)-IF(I1955="Invalid",Config!$B$6,0)-IF(X1955="Incomplete",Config!$B$7,0)-IF(AF1955="Yes",Config!$B$37,0))</f>
        <v>100</v>
      </c>
      <c r="Z1955" s="1">
        <f>IF(OR(TRIM(B1955)="",COUNTIF(Config!$B$15:$B$19,B1955)&gt;0),1,0)+IF(OR(TRIM(C1955)="",COUNTIF(Config!$B$15:$B$19,C1955)&gt;0),1,0)+IF(OR(TRIM(F1955)="",COUNTIF(Config!$B$15:$B$19,F1955)&gt;0),1,0)+IF(OR(TRIM(H1955)="",COUNTIF(Config!$B$15:$B$19,H1955)&gt;0),1,0)+IF(OR(TRIM(E1955)="",COUNTIF(Config!$B$15:$B$19,E1955)&gt;0),1,0)+IF(OR(TRIM(K1955)="",COUNTIF(Config!$B$15:$B$19,K1955)&gt;0),1,0)+IF(OR(TRIM(P1955)="",COUNTIF(Config!$B$15:$B$19,P1955)&gt;0),1,0)+IF(OR(TRIM(R1955)="",COUNTIF(Config!$B$15:$B$19,R1955)&gt;0),1,0)</f>
        <v>0</v>
      </c>
      <c r="AA1955" s="1" cm="1">
        <f t="array" ref="AA1955">SUMPRODUCT(LEN(H1955)-LEN(SUBSTITUTE(H1955,{"0";"1";"2";"3";"4";"5";"6";"7";"8";"9"},"")))</f>
        <v>10</v>
      </c>
      <c r="AC1955" t="str">
        <f t="shared" si="212"/>
        <v/>
      </c>
      <c r="AD1955">
        <f t="shared" si="213"/>
        <v>1</v>
      </c>
      <c r="AE1955">
        <f t="shared" si="214"/>
        <v>1</v>
      </c>
      <c r="AF1955" t="str">
        <f t="shared" si="215"/>
        <v>No</v>
      </c>
      <c r="AG1955">
        <f t="shared" ca="1" si="216"/>
        <v>37</v>
      </c>
      <c r="AH1955" t="str">
        <f ca="1">IF(OR(V1955="",AG1955=""),"Yes",IF(AG1955&gt;Config!$B$41,"Yes","No"))</f>
        <v>No</v>
      </c>
    </row>
    <row r="1956" spans="1:34" x14ac:dyDescent="0.25">
      <c r="A1956" s="1" t="s">
        <v>14642</v>
      </c>
      <c r="B1956" s="1" t="s">
        <v>204</v>
      </c>
      <c r="C1956" s="1" t="s">
        <v>545</v>
      </c>
      <c r="D1956" s="1" t="s">
        <v>14393</v>
      </c>
      <c r="E1956" s="1" t="s">
        <v>34875</v>
      </c>
      <c r="F1956" s="1" t="s">
        <v>14394</v>
      </c>
      <c r="G1956" t="str">
        <f t="shared" si="210"/>
        <v>Valid</v>
      </c>
      <c r="H1956" s="1" t="s">
        <v>14643</v>
      </c>
      <c r="I1956" t="str" cm="1">
        <f t="array" ref="I1956">IF(OR(TRIM(H1956)="",ISNUMBER(SEARCH("#",H1956)),AA1956&lt;Config!$B$8,SUMPRODUCT(--ISNUMBER(SEARCH({"a";"b";"c";"d";"e";"f";"g";"h";"i";"j";"k";"l";"m";"n";"o";"p";"q";"r";"s";"t";"u";"v";"w";"x";"y";"z"},H1956)))&gt;0),"Invalid","Valid")</f>
        <v>Valid</v>
      </c>
      <c r="J1956" s="1" t="s">
        <v>14644</v>
      </c>
      <c r="K1956" s="1" t="s">
        <v>866</v>
      </c>
      <c r="L1956" s="1" t="s">
        <v>134</v>
      </c>
      <c r="M1956" s="1" t="s">
        <v>251</v>
      </c>
      <c r="N1956" s="1" t="s">
        <v>33819</v>
      </c>
      <c r="O1956" s="1" t="s">
        <v>69</v>
      </c>
      <c r="P1956" t="s">
        <v>53</v>
      </c>
      <c r="Q1956" s="1" t="s">
        <v>197</v>
      </c>
      <c r="R1956" s="1" t="s">
        <v>150</v>
      </c>
      <c r="S1956" s="1" t="s">
        <v>14645</v>
      </c>
      <c r="T1956" s="1" t="s">
        <v>14646</v>
      </c>
      <c r="U1956" s="1" t="s">
        <v>5692</v>
      </c>
      <c r="V1956" s="1" t="s">
        <v>3489</v>
      </c>
      <c r="W1956" s="1" t="s">
        <v>40</v>
      </c>
      <c r="X1956" t="str">
        <f t="shared" si="211"/>
        <v>Complete</v>
      </c>
      <c r="Y1956">
        <f>MAX(0,100-IF(G1956="Invalid",Config!$B$5,0)-IF(I1956="Invalid",Config!$B$6,0)-IF(X1956="Incomplete",Config!$B$7,0)-IF(AF1956="Yes",Config!$B$37,0))</f>
        <v>75</v>
      </c>
      <c r="Z1956" s="1">
        <f>IF(OR(TRIM(B1956)="",COUNTIF(Config!$B$15:$B$19,B1956)&gt;0),1,0)+IF(OR(TRIM(C1956)="",COUNTIF(Config!$B$15:$B$19,C1956)&gt;0),1,0)+IF(OR(TRIM(F1956)="",COUNTIF(Config!$B$15:$B$19,F1956)&gt;0),1,0)+IF(OR(TRIM(H1956)="",COUNTIF(Config!$B$15:$B$19,H1956)&gt;0),1,0)+IF(OR(TRIM(E1956)="",COUNTIF(Config!$B$15:$B$19,E1956)&gt;0),1,0)+IF(OR(TRIM(K1956)="",COUNTIF(Config!$B$15:$B$19,K1956)&gt;0),1,0)+IF(OR(TRIM(P1956)="",COUNTIF(Config!$B$15:$B$19,P1956)&gt;0),1,0)+IF(OR(TRIM(R1956)="",COUNTIF(Config!$B$15:$B$19,R1956)&gt;0),1,0)</f>
        <v>0</v>
      </c>
      <c r="AA1956" s="1" cm="1">
        <f t="array" ref="AA1956">SUMPRODUCT(LEN(H1956)-LEN(SUBSTITUTE(H1956,{"0";"1";"2";"3";"4";"5";"6";"7";"8";"9"},"")))</f>
        <v>10</v>
      </c>
      <c r="AC1956" t="str">
        <f t="shared" si="212"/>
        <v>Potential Duplicate</v>
      </c>
      <c r="AD1956">
        <f t="shared" si="213"/>
        <v>2</v>
      </c>
      <c r="AE1956">
        <f t="shared" si="214"/>
        <v>1</v>
      </c>
      <c r="AF1956" t="str">
        <f t="shared" si="215"/>
        <v>Yes</v>
      </c>
      <c r="AG1956">
        <f t="shared" ca="1" si="216"/>
        <v>625</v>
      </c>
      <c r="AH1956" t="str">
        <f ca="1">IF(OR(V1956="",AG1956=""),"Yes",IF(AG1956&gt;Config!$B$41,"Yes","No"))</f>
        <v>Yes</v>
      </c>
    </row>
    <row r="1957" spans="1:34" x14ac:dyDescent="0.25">
      <c r="A1957" s="1" t="s">
        <v>14647</v>
      </c>
      <c r="B1957" s="1" t="s">
        <v>33815</v>
      </c>
      <c r="C1957" s="1" t="s">
        <v>43</v>
      </c>
      <c r="D1957" s="1" t="s">
        <v>43</v>
      </c>
      <c r="E1957" s="1" t="s">
        <v>34876</v>
      </c>
      <c r="F1957" s="1" t="s">
        <v>14648</v>
      </c>
      <c r="G1957" t="str">
        <f t="shared" si="210"/>
        <v>Valid</v>
      </c>
      <c r="H1957" s="1" t="s">
        <v>14649</v>
      </c>
      <c r="I1957" t="str" cm="1">
        <f t="array" ref="I1957">IF(OR(TRIM(H1957)="",ISNUMBER(SEARCH("#",H1957)),AA1957&lt;Config!$B$8,SUMPRODUCT(--ISNUMBER(SEARCH({"a";"b";"c";"d";"e";"f";"g";"h";"i";"j";"k";"l";"m";"n";"o";"p";"q";"r";"s";"t";"u";"v";"w";"x";"y";"z"},H1957)))&gt;0),"Invalid","Valid")</f>
        <v>Valid</v>
      </c>
      <c r="J1957" s="1" t="s">
        <v>14650</v>
      </c>
      <c r="K1957" s="1" t="s">
        <v>133</v>
      </c>
      <c r="L1957" s="1" t="s">
        <v>84</v>
      </c>
      <c r="M1957" s="1" t="s">
        <v>517</v>
      </c>
      <c r="N1957" s="1" t="s">
        <v>224</v>
      </c>
      <c r="O1957" s="1" t="s">
        <v>52</v>
      </c>
      <c r="P1957" t="s">
        <v>53</v>
      </c>
      <c r="Q1957" s="1" t="s">
        <v>54</v>
      </c>
      <c r="R1957" s="1" t="s">
        <v>198</v>
      </c>
      <c r="S1957" s="1" t="s">
        <v>8115</v>
      </c>
      <c r="T1957" s="1" t="s">
        <v>14651</v>
      </c>
      <c r="U1957" s="1" t="s">
        <v>7737</v>
      </c>
      <c r="V1957" s="1" t="s">
        <v>3270</v>
      </c>
      <c r="W1957" s="1" t="s">
        <v>125</v>
      </c>
      <c r="X1957" t="str">
        <f t="shared" si="211"/>
        <v>Incomplete</v>
      </c>
      <c r="Y1957">
        <f>MAX(0,100-IF(G1957="Invalid",Config!$B$5,0)-IF(I1957="Invalid",Config!$B$6,0)-IF(X1957="Incomplete",Config!$B$7,0)-IF(AF1957="Yes",Config!$B$37,0))</f>
        <v>60</v>
      </c>
      <c r="Z1957" s="1">
        <f>IF(OR(TRIM(B1957)="",COUNTIF(Config!$B$15:$B$19,B1957)&gt;0),1,0)+IF(OR(TRIM(C1957)="",COUNTIF(Config!$B$15:$B$19,C1957)&gt;0),1,0)+IF(OR(TRIM(F1957)="",COUNTIF(Config!$B$15:$B$19,F1957)&gt;0),1,0)+IF(OR(TRIM(H1957)="",COUNTIF(Config!$B$15:$B$19,H1957)&gt;0),1,0)+IF(OR(TRIM(E1957)="",COUNTIF(Config!$B$15:$B$19,E1957)&gt;0),1,0)+IF(OR(TRIM(K1957)="",COUNTIF(Config!$B$15:$B$19,K1957)&gt;0),1,0)+IF(OR(TRIM(P1957)="",COUNTIF(Config!$B$15:$B$19,P1957)&gt;0),1,0)+IF(OR(TRIM(R1957)="",COUNTIF(Config!$B$15:$B$19,R1957)&gt;0),1,0)</f>
        <v>1</v>
      </c>
      <c r="AA1957" s="1" cm="1">
        <f t="array" ref="AA1957">SUMPRODUCT(LEN(H1957)-LEN(SUBSTITUTE(H1957,{"0";"1";"2";"3";"4";"5";"6";"7";"8";"9"},"")))</f>
        <v>12</v>
      </c>
      <c r="AC1957" t="str">
        <f t="shared" si="212"/>
        <v>Incomplete Profile</v>
      </c>
      <c r="AD1957">
        <f t="shared" si="213"/>
        <v>1</v>
      </c>
      <c r="AE1957">
        <f t="shared" si="214"/>
        <v>1</v>
      </c>
      <c r="AF1957" t="str">
        <f t="shared" si="215"/>
        <v>No</v>
      </c>
      <c r="AG1957">
        <f t="shared" ca="1" si="216"/>
        <v>303</v>
      </c>
      <c r="AH1957" t="str">
        <f ca="1">IF(OR(V1957="",AG1957=""),"Yes",IF(AG1957&gt;Config!$B$41,"Yes","No"))</f>
        <v>No</v>
      </c>
    </row>
    <row r="1958" spans="1:34" x14ac:dyDescent="0.25">
      <c r="A1958" s="1" t="s">
        <v>14652</v>
      </c>
      <c r="B1958" s="1" t="s">
        <v>33815</v>
      </c>
      <c r="C1958" s="1" t="s">
        <v>679</v>
      </c>
      <c r="D1958" s="1" t="s">
        <v>679</v>
      </c>
      <c r="E1958" s="1" t="s">
        <v>34877</v>
      </c>
      <c r="F1958" s="1" t="s">
        <v>14653</v>
      </c>
      <c r="G1958" t="str">
        <f t="shared" si="210"/>
        <v>Valid</v>
      </c>
      <c r="H1958" s="1" t="s">
        <v>14654</v>
      </c>
      <c r="I1958" t="str" cm="1">
        <f t="array" ref="I1958">IF(OR(TRIM(H1958)="",ISNUMBER(SEARCH("#",H1958)),AA1958&lt;Config!$B$8,SUMPRODUCT(--ISNUMBER(SEARCH({"a";"b";"c";"d";"e";"f";"g";"h";"i";"j";"k";"l";"m";"n";"o";"p";"q";"r";"s";"t";"u";"v";"w";"x";"y";"z"},H1958)))&gt;0),"Invalid","Valid")</f>
        <v>Valid</v>
      </c>
      <c r="J1958" s="1" t="s">
        <v>14655</v>
      </c>
      <c r="K1958" s="1" t="s">
        <v>117</v>
      </c>
      <c r="L1958" s="1" t="s">
        <v>29</v>
      </c>
      <c r="M1958" s="1" t="s">
        <v>165</v>
      </c>
      <c r="N1958" s="1" t="s">
        <v>68</v>
      </c>
      <c r="O1958" s="1" t="s">
        <v>180</v>
      </c>
      <c r="P1958" t="s">
        <v>328</v>
      </c>
      <c r="Q1958" s="1" t="s">
        <v>1046</v>
      </c>
      <c r="R1958" s="1" t="s">
        <v>392</v>
      </c>
      <c r="S1958" s="1" t="s">
        <v>14656</v>
      </c>
      <c r="T1958" s="1" t="s">
        <v>14657</v>
      </c>
      <c r="U1958" s="1" t="s">
        <v>14658</v>
      </c>
      <c r="V1958" s="1" t="s">
        <v>2504</v>
      </c>
      <c r="W1958" s="1" t="s">
        <v>141</v>
      </c>
      <c r="X1958" t="str">
        <f t="shared" si="211"/>
        <v>Incomplete</v>
      </c>
      <c r="Y1958">
        <f>MAX(0,100-IF(G1958="Invalid",Config!$B$5,0)-IF(I1958="Invalid",Config!$B$6,0)-IF(X1958="Incomplete",Config!$B$7,0)-IF(AF1958="Yes",Config!$B$37,0))</f>
        <v>60</v>
      </c>
      <c r="Z1958" s="1">
        <f>IF(OR(TRIM(B1958)="",COUNTIF(Config!$B$15:$B$19,B1958)&gt;0),1,0)+IF(OR(TRIM(C1958)="",COUNTIF(Config!$B$15:$B$19,C1958)&gt;0),1,0)+IF(OR(TRIM(F1958)="",COUNTIF(Config!$B$15:$B$19,F1958)&gt;0),1,0)+IF(OR(TRIM(H1958)="",COUNTIF(Config!$B$15:$B$19,H1958)&gt;0),1,0)+IF(OR(TRIM(E1958)="",COUNTIF(Config!$B$15:$B$19,E1958)&gt;0),1,0)+IF(OR(TRIM(K1958)="",COUNTIF(Config!$B$15:$B$19,K1958)&gt;0),1,0)+IF(OR(TRIM(P1958)="",COUNTIF(Config!$B$15:$B$19,P1958)&gt;0),1,0)+IF(OR(TRIM(R1958)="",COUNTIF(Config!$B$15:$B$19,R1958)&gt;0),1,0)</f>
        <v>1</v>
      </c>
      <c r="AA1958" s="1" cm="1">
        <f t="array" ref="AA1958">SUMPRODUCT(LEN(H1958)-LEN(SUBSTITUTE(H1958,{"0";"1";"2";"3";"4";"5";"6";"7";"8";"9"},"")))</f>
        <v>11</v>
      </c>
      <c r="AC1958" t="str">
        <f t="shared" si="212"/>
        <v>Incomplete Profile</v>
      </c>
      <c r="AD1958">
        <f t="shared" si="213"/>
        <v>1</v>
      </c>
      <c r="AE1958">
        <f t="shared" si="214"/>
        <v>1</v>
      </c>
      <c r="AF1958" t="str">
        <f t="shared" si="215"/>
        <v>No</v>
      </c>
      <c r="AG1958">
        <f t="shared" ca="1" si="216"/>
        <v>196</v>
      </c>
      <c r="AH1958" t="str">
        <f ca="1">IF(OR(V1958="",AG1958=""),"Yes",IF(AG1958&gt;Config!$B$41,"Yes","No"))</f>
        <v>No</v>
      </c>
    </row>
    <row r="1959" spans="1:34" x14ac:dyDescent="0.25">
      <c r="A1959" s="1" t="s">
        <v>14659</v>
      </c>
      <c r="B1959" s="1" t="s">
        <v>2127</v>
      </c>
      <c r="C1959" s="1" t="s">
        <v>23</v>
      </c>
      <c r="D1959" s="1" t="s">
        <v>14660</v>
      </c>
      <c r="E1959" s="1" t="s">
        <v>34878</v>
      </c>
      <c r="F1959" s="1" t="s">
        <v>14661</v>
      </c>
      <c r="G1959" t="str">
        <f t="shared" si="210"/>
        <v>Valid</v>
      </c>
      <c r="H1959" s="1" t="s">
        <v>14662</v>
      </c>
      <c r="I1959" t="str" cm="1">
        <f t="array" ref="I1959">IF(OR(TRIM(H1959)="",ISNUMBER(SEARCH("#",H1959)),AA1959&lt;Config!$B$8,SUMPRODUCT(--ISNUMBER(SEARCH({"a";"b";"c";"d";"e";"f";"g";"h";"i";"j";"k";"l";"m";"n";"o";"p";"q";"r";"s";"t";"u";"v";"w";"x";"y";"z"},H1959)))&gt;0),"Invalid","Valid")</f>
        <v>Valid</v>
      </c>
      <c r="J1959" s="1" t="s">
        <v>14663</v>
      </c>
      <c r="K1959" s="1" t="s">
        <v>147</v>
      </c>
      <c r="L1959" s="1" t="s">
        <v>164</v>
      </c>
      <c r="M1959" s="1" t="s">
        <v>343</v>
      </c>
      <c r="N1959" s="1" t="s">
        <v>68</v>
      </c>
      <c r="O1959" s="1" t="s">
        <v>196</v>
      </c>
      <c r="P1959" t="s">
        <v>53</v>
      </c>
      <c r="Q1959" s="1" t="s">
        <v>181</v>
      </c>
      <c r="R1959" s="1" t="s">
        <v>198</v>
      </c>
      <c r="S1959" s="1" t="s">
        <v>12846</v>
      </c>
      <c r="T1959" s="1" t="s">
        <v>14664</v>
      </c>
      <c r="U1959" s="1" t="s">
        <v>14665</v>
      </c>
      <c r="V1959" s="1" t="s">
        <v>4670</v>
      </c>
      <c r="W1959" s="1" t="s">
        <v>293</v>
      </c>
      <c r="X1959" t="str">
        <f t="shared" si="211"/>
        <v>Complete</v>
      </c>
      <c r="Y1959">
        <f>MAX(0,100-IF(G1959="Invalid",Config!$B$5,0)-IF(I1959="Invalid",Config!$B$6,0)-IF(X1959="Incomplete",Config!$B$7,0)-IF(AF1959="Yes",Config!$B$37,0))</f>
        <v>75</v>
      </c>
      <c r="Z1959" s="1">
        <f>IF(OR(TRIM(B1959)="",COUNTIF(Config!$B$15:$B$19,B1959)&gt;0),1,0)+IF(OR(TRIM(C1959)="",COUNTIF(Config!$B$15:$B$19,C1959)&gt;0),1,0)+IF(OR(TRIM(F1959)="",COUNTIF(Config!$B$15:$B$19,F1959)&gt;0),1,0)+IF(OR(TRIM(H1959)="",COUNTIF(Config!$B$15:$B$19,H1959)&gt;0),1,0)+IF(OR(TRIM(E1959)="",COUNTIF(Config!$B$15:$B$19,E1959)&gt;0),1,0)+IF(OR(TRIM(K1959)="",COUNTIF(Config!$B$15:$B$19,K1959)&gt;0),1,0)+IF(OR(TRIM(P1959)="",COUNTIF(Config!$B$15:$B$19,P1959)&gt;0),1,0)+IF(OR(TRIM(R1959)="",COUNTIF(Config!$B$15:$B$19,R1959)&gt;0),1,0)</f>
        <v>0</v>
      </c>
      <c r="AA1959" s="1" cm="1">
        <f t="array" ref="AA1959">SUMPRODUCT(LEN(H1959)-LEN(SUBSTITUTE(H1959,{"0";"1";"2";"3";"4";"5";"6";"7";"8";"9"},"")))</f>
        <v>12</v>
      </c>
      <c r="AC1959" t="str">
        <f t="shared" si="212"/>
        <v>Potential Duplicate</v>
      </c>
      <c r="AD1959">
        <f t="shared" si="213"/>
        <v>2</v>
      </c>
      <c r="AE1959">
        <f t="shared" si="214"/>
        <v>1</v>
      </c>
      <c r="AF1959" t="str">
        <f t="shared" si="215"/>
        <v>Yes</v>
      </c>
      <c r="AG1959">
        <f t="shared" ca="1" si="216"/>
        <v>371</v>
      </c>
      <c r="AH1959" t="str">
        <f ca="1">IF(OR(V1959="",AG1959=""),"Yes",IF(AG1959&gt;Config!$B$41,"Yes","No"))</f>
        <v>Yes</v>
      </c>
    </row>
    <row r="1960" spans="1:34" x14ac:dyDescent="0.25">
      <c r="A1960" s="1" t="s">
        <v>14666</v>
      </c>
      <c r="B1960" s="1" t="s">
        <v>33815</v>
      </c>
      <c r="C1960" s="1" t="s">
        <v>78</v>
      </c>
      <c r="D1960" s="1" t="s">
        <v>78</v>
      </c>
      <c r="E1960" s="1" t="s">
        <v>310</v>
      </c>
      <c r="F1960" s="1" t="s">
        <v>14667</v>
      </c>
      <c r="G1960" t="str">
        <f t="shared" si="210"/>
        <v>Valid</v>
      </c>
      <c r="H1960" s="1" t="s">
        <v>14668</v>
      </c>
      <c r="I1960" t="str" cm="1">
        <f t="array" ref="I1960">IF(OR(TRIM(H1960)="",ISNUMBER(SEARCH("#",H1960)),AA1960&lt;Config!$B$8,SUMPRODUCT(--ISNUMBER(SEARCH({"a";"b";"c";"d";"e";"f";"g";"h";"i";"j";"k";"l";"m";"n";"o";"p";"q";"r";"s";"t";"u";"v";"w";"x";"y";"z"},H1960)))&gt;0),"Invalid","Valid")</f>
        <v>Valid</v>
      </c>
      <c r="J1960" s="1" t="s">
        <v>14669</v>
      </c>
      <c r="K1960" s="1" t="s">
        <v>425</v>
      </c>
      <c r="L1960" s="1" t="s">
        <v>179</v>
      </c>
      <c r="M1960" s="1" t="s">
        <v>517</v>
      </c>
      <c r="N1960" s="1" t="s">
        <v>51</v>
      </c>
      <c r="O1960" s="1" t="s">
        <v>52</v>
      </c>
      <c r="P1960" t="s">
        <v>53</v>
      </c>
      <c r="Q1960" s="1" t="s">
        <v>150</v>
      </c>
      <c r="R1960" s="1" t="s">
        <v>198</v>
      </c>
      <c r="S1960" s="1" t="s">
        <v>5537</v>
      </c>
      <c r="T1960" s="1" t="s">
        <v>14670</v>
      </c>
      <c r="U1960" s="1" t="s">
        <v>4606</v>
      </c>
      <c r="V1960" s="1" t="s">
        <v>14218</v>
      </c>
      <c r="W1960" s="1" t="s">
        <v>186</v>
      </c>
      <c r="X1960" t="str">
        <f t="shared" si="211"/>
        <v>Incomplete</v>
      </c>
      <c r="Y1960">
        <f>MAX(0,100-IF(G1960="Invalid",Config!$B$5,0)-IF(I1960="Invalid",Config!$B$6,0)-IF(X1960="Incomplete",Config!$B$7,0)-IF(AF1960="Yes",Config!$B$37,0))</f>
        <v>60</v>
      </c>
      <c r="Z1960" s="1">
        <f>IF(OR(TRIM(B1960)="",COUNTIF(Config!$B$15:$B$19,B1960)&gt;0),1,0)+IF(OR(TRIM(C1960)="",COUNTIF(Config!$B$15:$B$19,C1960)&gt;0),1,0)+IF(OR(TRIM(F1960)="",COUNTIF(Config!$B$15:$B$19,F1960)&gt;0),1,0)+IF(OR(TRIM(H1960)="",COUNTIF(Config!$B$15:$B$19,H1960)&gt;0),1,0)+IF(OR(TRIM(E1960)="",COUNTIF(Config!$B$15:$B$19,E1960)&gt;0),1,0)+IF(OR(TRIM(K1960)="",COUNTIF(Config!$B$15:$B$19,K1960)&gt;0),1,0)+IF(OR(TRIM(P1960)="",COUNTIF(Config!$B$15:$B$19,P1960)&gt;0),1,0)+IF(OR(TRIM(R1960)="",COUNTIF(Config!$B$15:$B$19,R1960)&gt;0),1,0)</f>
        <v>1</v>
      </c>
      <c r="AA1960" s="1" cm="1">
        <f t="array" ref="AA1960">SUMPRODUCT(LEN(H1960)-LEN(SUBSTITUTE(H1960,{"0";"1";"2";"3";"4";"5";"6";"7";"8";"9"},"")))</f>
        <v>12</v>
      </c>
      <c r="AC1960" t="str">
        <f t="shared" si="212"/>
        <v>Incomplete Profile</v>
      </c>
      <c r="AD1960">
        <f t="shared" si="213"/>
        <v>1</v>
      </c>
      <c r="AE1960">
        <f t="shared" si="214"/>
        <v>1</v>
      </c>
      <c r="AF1960" t="str">
        <f t="shared" si="215"/>
        <v>No</v>
      </c>
      <c r="AG1960">
        <f t="shared" ca="1" si="216"/>
        <v>103</v>
      </c>
      <c r="AH1960" t="str">
        <f ca="1">IF(OR(V1960="",AG1960=""),"Yes",IF(AG1960&gt;Config!$B$41,"Yes","No"))</f>
        <v>No</v>
      </c>
    </row>
    <row r="1961" spans="1:34" x14ac:dyDescent="0.25">
      <c r="A1961" s="1" t="s">
        <v>14671</v>
      </c>
      <c r="B1961" s="1" t="s">
        <v>6040</v>
      </c>
      <c r="C1961" s="1" t="s">
        <v>337</v>
      </c>
      <c r="D1961" s="1" t="s">
        <v>14672</v>
      </c>
      <c r="E1961" s="1" t="s">
        <v>34879</v>
      </c>
      <c r="F1961" s="1" t="s">
        <v>14673</v>
      </c>
      <c r="G1961" t="str">
        <f t="shared" si="210"/>
        <v>Valid</v>
      </c>
      <c r="H1961" s="1" t="s">
        <v>14674</v>
      </c>
      <c r="I1961" t="str" cm="1">
        <f t="array" ref="I1961">IF(OR(TRIM(H1961)="",ISNUMBER(SEARCH("#",H1961)),AA1961&lt;Config!$B$8,SUMPRODUCT(--ISNUMBER(SEARCH({"a";"b";"c";"d";"e";"f";"g";"h";"i";"j";"k";"l";"m";"n";"o";"p";"q";"r";"s";"t";"u";"v";"w";"x";"y";"z"},H1961)))&gt;0),"Invalid","Valid")</f>
        <v>Valid</v>
      </c>
      <c r="J1961" s="1" t="s">
        <v>14675</v>
      </c>
      <c r="K1961" s="1" t="s">
        <v>1001</v>
      </c>
      <c r="L1961" s="1" t="s">
        <v>102</v>
      </c>
      <c r="M1961" s="1" t="s">
        <v>517</v>
      </c>
      <c r="N1961" s="1" t="s">
        <v>358</v>
      </c>
      <c r="O1961" s="1" t="s">
        <v>69</v>
      </c>
      <c r="P1961" t="s">
        <v>314</v>
      </c>
      <c r="Q1961" s="1" t="s">
        <v>316</v>
      </c>
      <c r="R1961" s="1" t="s">
        <v>315</v>
      </c>
      <c r="S1961" s="1" t="s">
        <v>14014</v>
      </c>
      <c r="T1961" s="1" t="s">
        <v>14676</v>
      </c>
      <c r="U1961" s="1" t="s">
        <v>790</v>
      </c>
      <c r="V1961" s="1" t="s">
        <v>140</v>
      </c>
      <c r="W1961" s="1" t="s">
        <v>40</v>
      </c>
      <c r="X1961" t="str">
        <f t="shared" si="211"/>
        <v>Complete</v>
      </c>
      <c r="Y1961">
        <f>MAX(0,100-IF(G1961="Invalid",Config!$B$5,0)-IF(I1961="Invalid",Config!$B$6,0)-IF(X1961="Incomplete",Config!$B$7,0)-IF(AF1961="Yes",Config!$B$37,0))</f>
        <v>100</v>
      </c>
      <c r="Z1961" s="1">
        <f>IF(OR(TRIM(B1961)="",COUNTIF(Config!$B$15:$B$19,B1961)&gt;0),1,0)+IF(OR(TRIM(C1961)="",COUNTIF(Config!$B$15:$B$19,C1961)&gt;0),1,0)+IF(OR(TRIM(F1961)="",COUNTIF(Config!$B$15:$B$19,F1961)&gt;0),1,0)+IF(OR(TRIM(H1961)="",COUNTIF(Config!$B$15:$B$19,H1961)&gt;0),1,0)+IF(OR(TRIM(E1961)="",COUNTIF(Config!$B$15:$B$19,E1961)&gt;0),1,0)+IF(OR(TRIM(K1961)="",COUNTIF(Config!$B$15:$B$19,K1961)&gt;0),1,0)+IF(OR(TRIM(P1961)="",COUNTIF(Config!$B$15:$B$19,P1961)&gt;0),1,0)+IF(OR(TRIM(R1961)="",COUNTIF(Config!$B$15:$B$19,R1961)&gt;0),1,0)</f>
        <v>0</v>
      </c>
      <c r="AA1961" s="1" cm="1">
        <f t="array" ref="AA1961">SUMPRODUCT(LEN(H1961)-LEN(SUBSTITUTE(H1961,{"0";"1";"2";"3";"4";"5";"6";"7";"8";"9"},"")))</f>
        <v>12</v>
      </c>
      <c r="AC1961" t="str">
        <f t="shared" si="212"/>
        <v/>
      </c>
      <c r="AD1961">
        <f t="shared" si="213"/>
        <v>1</v>
      </c>
      <c r="AE1961">
        <f t="shared" si="214"/>
        <v>1</v>
      </c>
      <c r="AF1961" t="str">
        <f t="shared" si="215"/>
        <v>No</v>
      </c>
      <c r="AG1961">
        <f t="shared" ca="1" si="216"/>
        <v>37</v>
      </c>
      <c r="AH1961" t="str">
        <f ca="1">IF(OR(V1961="",AG1961=""),"Yes",IF(AG1961&gt;Config!$B$41,"Yes","No"))</f>
        <v>No</v>
      </c>
    </row>
    <row r="1962" spans="1:34" x14ac:dyDescent="0.25">
      <c r="A1962" s="1" t="s">
        <v>14677</v>
      </c>
      <c r="B1962" s="1" t="s">
        <v>1858</v>
      </c>
      <c r="C1962" s="1" t="s">
        <v>1806</v>
      </c>
      <c r="D1962" s="1" t="s">
        <v>14678</v>
      </c>
      <c r="E1962" s="1" t="s">
        <v>33824</v>
      </c>
      <c r="F1962" s="1" t="s">
        <v>14679</v>
      </c>
      <c r="G1962" t="str">
        <f t="shared" si="210"/>
        <v>Valid</v>
      </c>
      <c r="H1962" s="1" t="s">
        <v>14680</v>
      </c>
      <c r="I1962" t="str" cm="1">
        <f t="array" ref="I1962">IF(OR(TRIM(H1962)="",ISNUMBER(SEARCH("#",H1962)),AA1962&lt;Config!$B$8,SUMPRODUCT(--ISNUMBER(SEARCH({"a";"b";"c";"d";"e";"f";"g";"h";"i";"j";"k";"l";"m";"n";"o";"p";"q";"r";"s";"t";"u";"v";"w";"x";"y";"z"},H1962)))&gt;0),"Invalid","Valid")</f>
        <v>Valid</v>
      </c>
      <c r="J1962" s="1" t="s">
        <v>14681</v>
      </c>
      <c r="K1962" s="1" t="s">
        <v>133</v>
      </c>
      <c r="L1962" s="1" t="s">
        <v>67</v>
      </c>
      <c r="M1962" s="1" t="s">
        <v>33825</v>
      </c>
      <c r="N1962" s="1" t="s">
        <v>68</v>
      </c>
      <c r="O1962" s="1" t="s">
        <v>266</v>
      </c>
      <c r="P1962" t="s">
        <v>104</v>
      </c>
      <c r="Q1962" s="1" t="s">
        <v>105</v>
      </c>
      <c r="R1962" s="1" t="s">
        <v>105</v>
      </c>
      <c r="S1962" s="1" t="s">
        <v>14682</v>
      </c>
      <c r="T1962" s="1" t="s">
        <v>14683</v>
      </c>
      <c r="U1962" s="1" t="s">
        <v>14684</v>
      </c>
      <c r="V1962" s="1" t="s">
        <v>474</v>
      </c>
      <c r="W1962" s="1" t="s">
        <v>384</v>
      </c>
      <c r="X1962" t="str">
        <f t="shared" si="211"/>
        <v>Complete</v>
      </c>
      <c r="Y1962">
        <f>MAX(0,100-IF(G1962="Invalid",Config!$B$5,0)-IF(I1962="Invalid",Config!$B$6,0)-IF(X1962="Incomplete",Config!$B$7,0)-IF(AF1962="Yes",Config!$B$37,0))</f>
        <v>100</v>
      </c>
      <c r="Z1962" s="1">
        <f>IF(OR(TRIM(B1962)="",COUNTIF(Config!$B$15:$B$19,B1962)&gt;0),1,0)+IF(OR(TRIM(C1962)="",COUNTIF(Config!$B$15:$B$19,C1962)&gt;0),1,0)+IF(OR(TRIM(F1962)="",COUNTIF(Config!$B$15:$B$19,F1962)&gt;0),1,0)+IF(OR(TRIM(H1962)="",COUNTIF(Config!$B$15:$B$19,H1962)&gt;0),1,0)+IF(OR(TRIM(E1962)="",COUNTIF(Config!$B$15:$B$19,E1962)&gt;0),1,0)+IF(OR(TRIM(K1962)="",COUNTIF(Config!$B$15:$B$19,K1962)&gt;0),1,0)+IF(OR(TRIM(P1962)="",COUNTIF(Config!$B$15:$B$19,P1962)&gt;0),1,0)+IF(OR(TRIM(R1962)="",COUNTIF(Config!$B$15:$B$19,R1962)&gt;0),1,0)</f>
        <v>0</v>
      </c>
      <c r="AA1962" s="1" cm="1">
        <f t="array" ref="AA1962">SUMPRODUCT(LEN(H1962)-LEN(SUBSTITUTE(H1962,{"0";"1";"2";"3";"4";"5";"6";"7";"8";"9"},"")))</f>
        <v>11</v>
      </c>
      <c r="AC1962" t="str">
        <f t="shared" si="212"/>
        <v/>
      </c>
      <c r="AD1962">
        <f t="shared" si="213"/>
        <v>1</v>
      </c>
      <c r="AE1962">
        <f t="shared" si="214"/>
        <v>1</v>
      </c>
      <c r="AF1962" t="str">
        <f t="shared" si="215"/>
        <v>No</v>
      </c>
      <c r="AG1962">
        <f t="shared" ca="1" si="216"/>
        <v>105</v>
      </c>
      <c r="AH1962" t="str">
        <f ca="1">IF(OR(V1962="",AG1962=""),"Yes",IF(AG1962&gt;Config!$B$41,"Yes","No"))</f>
        <v>No</v>
      </c>
    </row>
    <row r="1963" spans="1:34" x14ac:dyDescent="0.25">
      <c r="A1963" s="1" t="s">
        <v>14685</v>
      </c>
      <c r="B1963" s="1" t="s">
        <v>1858</v>
      </c>
      <c r="C1963" s="1" t="s">
        <v>620</v>
      </c>
      <c r="D1963" s="1" t="s">
        <v>14686</v>
      </c>
      <c r="E1963" s="1" t="s">
        <v>1331</v>
      </c>
      <c r="F1963" s="1" t="s">
        <v>14687</v>
      </c>
      <c r="G1963" t="str">
        <f t="shared" si="210"/>
        <v>Valid</v>
      </c>
      <c r="H1963" s="1" t="s">
        <v>14688</v>
      </c>
      <c r="I1963" t="str" cm="1">
        <f t="array" ref="I1963">IF(OR(TRIM(H1963)="",ISNUMBER(SEARCH("#",H1963)),AA1963&lt;Config!$B$8,SUMPRODUCT(--ISNUMBER(SEARCH({"a";"b";"c";"d";"e";"f";"g";"h";"i";"j";"k";"l";"m";"n";"o";"p";"q";"r";"s";"t";"u";"v";"w";"x";"y";"z"},H1963)))&gt;0),"Invalid","Valid")</f>
        <v>Valid</v>
      </c>
      <c r="J1963" s="1" t="s">
        <v>14689</v>
      </c>
      <c r="K1963" s="1" t="s">
        <v>625</v>
      </c>
      <c r="L1963" s="1" t="s">
        <v>49</v>
      </c>
      <c r="M1963" s="1" t="s">
        <v>235</v>
      </c>
      <c r="N1963" s="1" t="s">
        <v>713</v>
      </c>
      <c r="O1963" s="1" t="s">
        <v>149</v>
      </c>
      <c r="P1963" t="s">
        <v>590</v>
      </c>
      <c r="Q1963" s="1" t="s">
        <v>591</v>
      </c>
      <c r="R1963" s="1" t="s">
        <v>845</v>
      </c>
      <c r="S1963" s="1" t="s">
        <v>14690</v>
      </c>
      <c r="T1963" s="1" t="s">
        <v>14691</v>
      </c>
      <c r="U1963" s="1" t="s">
        <v>74</v>
      </c>
      <c r="V1963" s="1" t="s">
        <v>6989</v>
      </c>
      <c r="W1963" s="1" t="s">
        <v>94</v>
      </c>
      <c r="X1963" t="str">
        <f t="shared" si="211"/>
        <v>Complete</v>
      </c>
      <c r="Y1963">
        <f>MAX(0,100-IF(G1963="Invalid",Config!$B$5,0)-IF(I1963="Invalid",Config!$B$6,0)-IF(X1963="Incomplete",Config!$B$7,0)-IF(AF1963="Yes",Config!$B$37,0))</f>
        <v>100</v>
      </c>
      <c r="Z1963" s="1">
        <f>IF(OR(TRIM(B1963)="",COUNTIF(Config!$B$15:$B$19,B1963)&gt;0),1,0)+IF(OR(TRIM(C1963)="",COUNTIF(Config!$B$15:$B$19,C1963)&gt;0),1,0)+IF(OR(TRIM(F1963)="",COUNTIF(Config!$B$15:$B$19,F1963)&gt;0),1,0)+IF(OR(TRIM(H1963)="",COUNTIF(Config!$B$15:$B$19,H1963)&gt;0),1,0)+IF(OR(TRIM(E1963)="",COUNTIF(Config!$B$15:$B$19,E1963)&gt;0),1,0)+IF(OR(TRIM(K1963)="",COUNTIF(Config!$B$15:$B$19,K1963)&gt;0),1,0)+IF(OR(TRIM(P1963)="",COUNTIF(Config!$B$15:$B$19,P1963)&gt;0),1,0)+IF(OR(TRIM(R1963)="",COUNTIF(Config!$B$15:$B$19,R1963)&gt;0),1,0)</f>
        <v>0</v>
      </c>
      <c r="AA1963" s="1" cm="1">
        <f t="array" ref="AA1963">SUMPRODUCT(LEN(H1963)-LEN(SUBSTITUTE(H1963,{"0";"1";"2";"3";"4";"5";"6";"7";"8";"9"},"")))</f>
        <v>12</v>
      </c>
      <c r="AC1963" t="str">
        <f t="shared" si="212"/>
        <v/>
      </c>
      <c r="AD1963">
        <f t="shared" si="213"/>
        <v>1</v>
      </c>
      <c r="AE1963">
        <f t="shared" si="214"/>
        <v>1</v>
      </c>
      <c r="AF1963" t="str">
        <f t="shared" si="215"/>
        <v>No</v>
      </c>
      <c r="AG1963">
        <f t="shared" ca="1" si="216"/>
        <v>86</v>
      </c>
      <c r="AH1963" t="str">
        <f ca="1">IF(OR(V1963="",AG1963=""),"Yes",IF(AG1963&gt;Config!$B$41,"Yes","No"))</f>
        <v>No</v>
      </c>
    </row>
    <row r="1964" spans="1:34" x14ac:dyDescent="0.25">
      <c r="A1964" s="1" t="s">
        <v>14692</v>
      </c>
      <c r="B1964" s="1" t="s">
        <v>747</v>
      </c>
      <c r="C1964" s="1" t="s">
        <v>337</v>
      </c>
      <c r="D1964" s="1" t="s">
        <v>5439</v>
      </c>
      <c r="E1964" s="1" t="s">
        <v>34880</v>
      </c>
      <c r="F1964" s="1" t="s">
        <v>14693</v>
      </c>
      <c r="G1964" t="str">
        <f t="shared" si="210"/>
        <v>Valid</v>
      </c>
      <c r="H1964" s="1" t="s">
        <v>14694</v>
      </c>
      <c r="I1964" t="str" cm="1">
        <f t="array" ref="I1964">IF(OR(TRIM(H1964)="",ISNUMBER(SEARCH("#",H1964)),AA1964&lt;Config!$B$8,SUMPRODUCT(--ISNUMBER(SEARCH({"a";"b";"c";"d";"e";"f";"g";"h";"i";"j";"k";"l";"m";"n";"o";"p";"q";"r";"s";"t";"u";"v";"w";"x";"y";"z"},H1964)))&gt;0),"Invalid","Valid")</f>
        <v>Valid</v>
      </c>
      <c r="J1964" s="1" t="s">
        <v>14695</v>
      </c>
      <c r="K1964" s="1" t="s">
        <v>195</v>
      </c>
      <c r="L1964" s="1" t="s">
        <v>134</v>
      </c>
      <c r="M1964" s="1" t="s">
        <v>462</v>
      </c>
      <c r="N1964" s="1" t="s">
        <v>358</v>
      </c>
      <c r="O1964" s="1" t="s">
        <v>69</v>
      </c>
      <c r="P1964" t="s">
        <v>87</v>
      </c>
      <c r="Q1964" s="1" t="s">
        <v>88</v>
      </c>
      <c r="R1964" s="1" t="s">
        <v>550</v>
      </c>
      <c r="S1964" s="1" t="s">
        <v>5231</v>
      </c>
      <c r="T1964" s="1" t="s">
        <v>14696</v>
      </c>
      <c r="U1964" s="1" t="s">
        <v>8531</v>
      </c>
      <c r="V1964" s="1" t="s">
        <v>4143</v>
      </c>
      <c r="W1964" s="1" t="s">
        <v>293</v>
      </c>
      <c r="X1964" t="str">
        <f t="shared" si="211"/>
        <v>Complete</v>
      </c>
      <c r="Y1964">
        <f>MAX(0,100-IF(G1964="Invalid",Config!$B$5,0)-IF(I1964="Invalid",Config!$B$6,0)-IF(X1964="Incomplete",Config!$B$7,0)-IF(AF1964="Yes",Config!$B$37,0))</f>
        <v>100</v>
      </c>
      <c r="Z1964" s="1">
        <f>IF(OR(TRIM(B1964)="",COUNTIF(Config!$B$15:$B$19,B1964)&gt;0),1,0)+IF(OR(TRIM(C1964)="",COUNTIF(Config!$B$15:$B$19,C1964)&gt;0),1,0)+IF(OR(TRIM(F1964)="",COUNTIF(Config!$B$15:$B$19,F1964)&gt;0),1,0)+IF(OR(TRIM(H1964)="",COUNTIF(Config!$B$15:$B$19,H1964)&gt;0),1,0)+IF(OR(TRIM(E1964)="",COUNTIF(Config!$B$15:$B$19,E1964)&gt;0),1,0)+IF(OR(TRIM(K1964)="",COUNTIF(Config!$B$15:$B$19,K1964)&gt;0),1,0)+IF(OR(TRIM(P1964)="",COUNTIF(Config!$B$15:$B$19,P1964)&gt;0),1,0)+IF(OR(TRIM(R1964)="",COUNTIF(Config!$B$15:$B$19,R1964)&gt;0),1,0)</f>
        <v>0</v>
      </c>
      <c r="AA1964" s="1" cm="1">
        <f t="array" ref="AA1964">SUMPRODUCT(LEN(H1964)-LEN(SUBSTITUTE(H1964,{"0";"1";"2";"3";"4";"5";"6";"7";"8";"9"},"")))</f>
        <v>11</v>
      </c>
      <c r="AC1964" t="str">
        <f t="shared" si="212"/>
        <v/>
      </c>
      <c r="AD1964">
        <f t="shared" si="213"/>
        <v>1</v>
      </c>
      <c r="AE1964">
        <f t="shared" si="214"/>
        <v>1</v>
      </c>
      <c r="AF1964" t="str">
        <f t="shared" si="215"/>
        <v>No</v>
      </c>
      <c r="AG1964">
        <f t="shared" ca="1" si="216"/>
        <v>169</v>
      </c>
      <c r="AH1964" t="str">
        <f ca="1">IF(OR(V1964="",AG1964=""),"Yes",IF(AG1964&gt;Config!$B$41,"Yes","No"))</f>
        <v>No</v>
      </c>
    </row>
    <row r="1965" spans="1:34" x14ac:dyDescent="0.25">
      <c r="A1965" s="1" t="s">
        <v>14697</v>
      </c>
      <c r="B1965" s="1" t="s">
        <v>2033</v>
      </c>
      <c r="C1965" s="1" t="s">
        <v>535</v>
      </c>
      <c r="D1965" s="1" t="s">
        <v>14698</v>
      </c>
      <c r="E1965" s="1" t="s">
        <v>578</v>
      </c>
      <c r="F1965" s="1" t="s">
        <v>14699</v>
      </c>
      <c r="G1965" t="str">
        <f t="shared" si="210"/>
        <v>Valid</v>
      </c>
      <c r="H1965" s="1" t="s">
        <v>14700</v>
      </c>
      <c r="I1965" t="str" cm="1">
        <f t="array" ref="I1965">IF(OR(TRIM(H1965)="",ISNUMBER(SEARCH("#",H1965)),AA1965&lt;Config!$B$8,SUMPRODUCT(--ISNUMBER(SEARCH({"a";"b";"c";"d";"e";"f";"g";"h";"i";"j";"k";"l";"m";"n";"o";"p";"q";"r";"s";"t";"u";"v";"w";"x";"y";"z"},H1965)))&gt;0),"Invalid","Valid")</f>
        <v>Valid</v>
      </c>
      <c r="J1965" s="1" t="s">
        <v>14701</v>
      </c>
      <c r="K1965" s="1" t="s">
        <v>264</v>
      </c>
      <c r="L1965" s="1" t="s">
        <v>164</v>
      </c>
      <c r="M1965" s="1" t="s">
        <v>85</v>
      </c>
      <c r="N1965" s="1" t="s">
        <v>211</v>
      </c>
      <c r="O1965" s="1" t="s">
        <v>196</v>
      </c>
      <c r="P1965" t="s">
        <v>104</v>
      </c>
      <c r="Q1965" s="1" t="s">
        <v>732</v>
      </c>
      <c r="R1965" s="1" t="s">
        <v>922</v>
      </c>
      <c r="S1965" s="1" t="s">
        <v>12402</v>
      </c>
      <c r="T1965" s="1" t="s">
        <v>14702</v>
      </c>
      <c r="U1965" s="1" t="s">
        <v>9527</v>
      </c>
      <c r="V1965" s="1" t="s">
        <v>1273</v>
      </c>
      <c r="W1965" s="1" t="s">
        <v>125</v>
      </c>
      <c r="X1965" t="str">
        <f t="shared" si="211"/>
        <v>Complete</v>
      </c>
      <c r="Y1965">
        <f>MAX(0,100-IF(G1965="Invalid",Config!$B$5,0)-IF(I1965="Invalid",Config!$B$6,0)-IF(X1965="Incomplete",Config!$B$7,0)-IF(AF1965="Yes",Config!$B$37,0))</f>
        <v>100</v>
      </c>
      <c r="Z1965" s="1">
        <f>IF(OR(TRIM(B1965)="",COUNTIF(Config!$B$15:$B$19,B1965)&gt;0),1,0)+IF(OR(TRIM(C1965)="",COUNTIF(Config!$B$15:$B$19,C1965)&gt;0),1,0)+IF(OR(TRIM(F1965)="",COUNTIF(Config!$B$15:$B$19,F1965)&gt;0),1,0)+IF(OR(TRIM(H1965)="",COUNTIF(Config!$B$15:$B$19,H1965)&gt;0),1,0)+IF(OR(TRIM(E1965)="",COUNTIF(Config!$B$15:$B$19,E1965)&gt;0),1,0)+IF(OR(TRIM(K1965)="",COUNTIF(Config!$B$15:$B$19,K1965)&gt;0),1,0)+IF(OR(TRIM(P1965)="",COUNTIF(Config!$B$15:$B$19,P1965)&gt;0),1,0)+IF(OR(TRIM(R1965)="",COUNTIF(Config!$B$15:$B$19,R1965)&gt;0),1,0)</f>
        <v>0</v>
      </c>
      <c r="AA1965" s="1" cm="1">
        <f t="array" ref="AA1965">SUMPRODUCT(LEN(H1965)-LEN(SUBSTITUTE(H1965,{"0";"1";"2";"3";"4";"5";"6";"7";"8";"9"},"")))</f>
        <v>10</v>
      </c>
      <c r="AC1965" t="str">
        <f t="shared" si="212"/>
        <v/>
      </c>
      <c r="AD1965">
        <f t="shared" si="213"/>
        <v>1</v>
      </c>
      <c r="AE1965">
        <f t="shared" si="214"/>
        <v>1</v>
      </c>
      <c r="AF1965" t="str">
        <f t="shared" si="215"/>
        <v>No</v>
      </c>
      <c r="AG1965" t="str">
        <f t="shared" ca="1" si="216"/>
        <v/>
      </c>
      <c r="AH1965" t="str">
        <f ca="1">IF(OR(V1965="",AG1965=""),"Yes",IF(AG1965&gt;Config!$B$41,"Yes","No"))</f>
        <v>Yes</v>
      </c>
    </row>
    <row r="1966" spans="1:34" x14ac:dyDescent="0.25">
      <c r="A1966" s="1" t="s">
        <v>14703</v>
      </c>
      <c r="B1966" s="1" t="s">
        <v>690</v>
      </c>
      <c r="C1966" s="1" t="s">
        <v>861</v>
      </c>
      <c r="D1966" s="1" t="s">
        <v>14704</v>
      </c>
      <c r="E1966" s="1" t="s">
        <v>33927</v>
      </c>
      <c r="F1966" s="1" t="s">
        <v>14705</v>
      </c>
      <c r="G1966" t="str">
        <f t="shared" si="210"/>
        <v>Valid</v>
      </c>
      <c r="H1966" s="1" t="s">
        <v>14706</v>
      </c>
      <c r="I1966" t="str" cm="1">
        <f t="array" ref="I1966">IF(OR(TRIM(H1966)="",ISNUMBER(SEARCH("#",H1966)),AA1966&lt;Config!$B$8,SUMPRODUCT(--ISNUMBER(SEARCH({"a";"b";"c";"d";"e";"f";"g";"h";"i";"j";"k";"l";"m";"n";"o";"p";"q";"r";"s";"t";"u";"v";"w";"x";"y";"z"},H1966)))&gt;0),"Invalid","Valid")</f>
        <v>Valid</v>
      </c>
      <c r="J1966" s="1" t="s">
        <v>14707</v>
      </c>
      <c r="K1966" s="1" t="s">
        <v>66</v>
      </c>
      <c r="L1966" s="1" t="s">
        <v>67</v>
      </c>
      <c r="M1966" s="1" t="s">
        <v>33825</v>
      </c>
      <c r="N1966" s="1" t="s">
        <v>252</v>
      </c>
      <c r="O1966" s="1" t="s">
        <v>52</v>
      </c>
      <c r="P1966" t="s">
        <v>314</v>
      </c>
      <c r="Q1966" s="1" t="s">
        <v>316</v>
      </c>
      <c r="R1966" s="1" t="s">
        <v>316</v>
      </c>
      <c r="S1966" s="1" t="s">
        <v>9471</v>
      </c>
      <c r="T1966" s="1" t="s">
        <v>14708</v>
      </c>
      <c r="U1966" s="1" t="s">
        <v>1813</v>
      </c>
      <c r="V1966" s="1" t="s">
        <v>14709</v>
      </c>
      <c r="W1966" s="1" t="s">
        <v>202</v>
      </c>
      <c r="X1966" t="str">
        <f t="shared" si="211"/>
        <v>Complete</v>
      </c>
      <c r="Y1966">
        <f>MAX(0,100-IF(G1966="Invalid",Config!$B$5,0)-IF(I1966="Invalid",Config!$B$6,0)-IF(X1966="Incomplete",Config!$B$7,0)-IF(AF1966="Yes",Config!$B$37,0))</f>
        <v>100</v>
      </c>
      <c r="Z1966" s="1">
        <f>IF(OR(TRIM(B1966)="",COUNTIF(Config!$B$15:$B$19,B1966)&gt;0),1,0)+IF(OR(TRIM(C1966)="",COUNTIF(Config!$B$15:$B$19,C1966)&gt;0),1,0)+IF(OR(TRIM(F1966)="",COUNTIF(Config!$B$15:$B$19,F1966)&gt;0),1,0)+IF(OR(TRIM(H1966)="",COUNTIF(Config!$B$15:$B$19,H1966)&gt;0),1,0)+IF(OR(TRIM(E1966)="",COUNTIF(Config!$B$15:$B$19,E1966)&gt;0),1,0)+IF(OR(TRIM(K1966)="",COUNTIF(Config!$B$15:$B$19,K1966)&gt;0),1,0)+IF(OR(TRIM(P1966)="",COUNTIF(Config!$B$15:$B$19,P1966)&gt;0),1,0)+IF(OR(TRIM(R1966)="",COUNTIF(Config!$B$15:$B$19,R1966)&gt;0),1,0)</f>
        <v>0</v>
      </c>
      <c r="AA1966" s="1" cm="1">
        <f t="array" ref="AA1966">SUMPRODUCT(LEN(H1966)-LEN(SUBSTITUTE(H1966,{"0";"1";"2";"3";"4";"5";"6";"7";"8";"9"},"")))</f>
        <v>12</v>
      </c>
      <c r="AC1966" t="str">
        <f t="shared" si="212"/>
        <v/>
      </c>
      <c r="AD1966">
        <f t="shared" si="213"/>
        <v>1</v>
      </c>
      <c r="AE1966">
        <f t="shared" si="214"/>
        <v>1</v>
      </c>
      <c r="AF1966" t="str">
        <f t="shared" si="215"/>
        <v>No</v>
      </c>
      <c r="AG1966">
        <f t="shared" ca="1" si="216"/>
        <v>459</v>
      </c>
      <c r="AH1966" t="str">
        <f ca="1">IF(OR(V1966="",AG1966=""),"Yes",IF(AG1966&gt;Config!$B$41,"Yes","No"))</f>
        <v>Yes</v>
      </c>
    </row>
    <row r="1967" spans="1:34" x14ac:dyDescent="0.25">
      <c r="A1967" s="1" t="s">
        <v>14710</v>
      </c>
      <c r="B1967" s="1" t="s">
        <v>188</v>
      </c>
      <c r="C1967" s="1" t="s">
        <v>410</v>
      </c>
      <c r="D1967" s="1" t="s">
        <v>13883</v>
      </c>
      <c r="E1967" s="1" t="s">
        <v>310</v>
      </c>
      <c r="F1967" s="1" t="s">
        <v>13884</v>
      </c>
      <c r="G1967" t="str">
        <f t="shared" si="210"/>
        <v>Valid</v>
      </c>
      <c r="H1967" s="1" t="s">
        <v>12442</v>
      </c>
      <c r="I1967" t="str" cm="1">
        <f t="array" ref="I1967">IF(OR(TRIM(H1967)="",ISNUMBER(SEARCH("#",H1967)),AA1967&lt;Config!$B$8,SUMPRODUCT(--ISNUMBER(SEARCH({"a";"b";"c";"d";"e";"f";"g";"h";"i";"j";"k";"l";"m";"n";"o";"p";"q";"r";"s";"t";"u";"v";"w";"x";"y";"z"},H1967)))&gt;0),"Invalid","Valid")</f>
        <v>Valid</v>
      </c>
      <c r="J1967" s="1" t="s">
        <v>13886</v>
      </c>
      <c r="K1967" s="1" t="s">
        <v>28</v>
      </c>
      <c r="L1967" s="1" t="s">
        <v>102</v>
      </c>
      <c r="M1967" s="1" t="s">
        <v>235</v>
      </c>
      <c r="N1967" s="1" t="s">
        <v>358</v>
      </c>
      <c r="O1967" s="1" t="s">
        <v>69</v>
      </c>
      <c r="P1967" t="s">
        <v>344</v>
      </c>
      <c r="Q1967" s="1" t="s">
        <v>345</v>
      </c>
      <c r="R1967" s="1" t="s">
        <v>1141</v>
      </c>
      <c r="S1967" s="1" t="s">
        <v>12252</v>
      </c>
      <c r="T1967" s="1" t="s">
        <v>13887</v>
      </c>
      <c r="U1967" s="1" t="s">
        <v>8281</v>
      </c>
      <c r="V1967" s="1" t="s">
        <v>140</v>
      </c>
      <c r="W1967" s="1" t="s">
        <v>186</v>
      </c>
      <c r="X1967" t="str">
        <f t="shared" si="211"/>
        <v>Complete</v>
      </c>
      <c r="Y1967">
        <f>MAX(0,100-IF(G1967="Invalid",Config!$B$5,0)-IF(I1967="Invalid",Config!$B$6,0)-IF(X1967="Incomplete",Config!$B$7,0)-IF(AF1967="Yes",Config!$B$37,0))</f>
        <v>75</v>
      </c>
      <c r="Z1967" s="1">
        <f>IF(OR(TRIM(B1967)="",COUNTIF(Config!$B$15:$B$19,B1967)&gt;0),1,0)+IF(OR(TRIM(C1967)="",COUNTIF(Config!$B$15:$B$19,C1967)&gt;0),1,0)+IF(OR(TRIM(F1967)="",COUNTIF(Config!$B$15:$B$19,F1967)&gt;0),1,0)+IF(OR(TRIM(H1967)="",COUNTIF(Config!$B$15:$B$19,H1967)&gt;0),1,0)+IF(OR(TRIM(E1967)="",COUNTIF(Config!$B$15:$B$19,E1967)&gt;0),1,0)+IF(OR(TRIM(K1967)="",COUNTIF(Config!$B$15:$B$19,K1967)&gt;0),1,0)+IF(OR(TRIM(P1967)="",COUNTIF(Config!$B$15:$B$19,P1967)&gt;0),1,0)+IF(OR(TRIM(R1967)="",COUNTIF(Config!$B$15:$B$19,R1967)&gt;0),1,0)</f>
        <v>0</v>
      </c>
      <c r="AA1967" s="1" cm="1">
        <f t="array" ref="AA1967">SUMPRODUCT(LEN(H1967)-LEN(SUBSTITUTE(H1967,{"0";"1";"2";"3";"4";"5";"6";"7";"8";"9"},"")))</f>
        <v>11</v>
      </c>
      <c r="AC1967" t="str">
        <f t="shared" si="212"/>
        <v>Potential Duplicate</v>
      </c>
      <c r="AD1967">
        <f t="shared" si="213"/>
        <v>2</v>
      </c>
      <c r="AE1967">
        <f t="shared" si="214"/>
        <v>2</v>
      </c>
      <c r="AF1967" t="str">
        <f t="shared" si="215"/>
        <v>Yes</v>
      </c>
      <c r="AG1967">
        <f t="shared" ca="1" si="216"/>
        <v>37</v>
      </c>
      <c r="AH1967" t="str">
        <f ca="1">IF(OR(V1967="",AG1967=""),"Yes",IF(AG1967&gt;Config!$B$41,"Yes","No"))</f>
        <v>No</v>
      </c>
    </row>
    <row r="1968" spans="1:34" x14ac:dyDescent="0.25">
      <c r="A1968" s="1" t="s">
        <v>14711</v>
      </c>
      <c r="B1968" s="1" t="s">
        <v>62</v>
      </c>
      <c r="C1968" s="1" t="s">
        <v>535</v>
      </c>
      <c r="D1968" s="1" t="s">
        <v>7213</v>
      </c>
      <c r="E1968" s="1" t="s">
        <v>34244</v>
      </c>
      <c r="F1968" s="1" t="s">
        <v>14712</v>
      </c>
      <c r="G1968" t="str">
        <f t="shared" si="210"/>
        <v>Invalid</v>
      </c>
      <c r="H1968" s="1" t="s">
        <v>14713</v>
      </c>
      <c r="I1968" t="str" cm="1">
        <f t="array" ref="I1968">IF(OR(TRIM(H1968)="",ISNUMBER(SEARCH("#",H1968)),AA1968&lt;Config!$B$8,SUMPRODUCT(--ISNUMBER(SEARCH({"a";"b";"c";"d";"e";"f";"g";"h";"i";"j";"k";"l";"m";"n";"o";"p";"q";"r";"s";"t";"u";"v";"w";"x";"y";"z"},H1968)))&gt;0),"Invalid","Valid")</f>
        <v>Valid</v>
      </c>
      <c r="J1968" s="1" t="s">
        <v>14714</v>
      </c>
      <c r="K1968" s="1" t="s">
        <v>504</v>
      </c>
      <c r="L1968" s="1" t="s">
        <v>450</v>
      </c>
      <c r="M1968" s="1" t="s">
        <v>517</v>
      </c>
      <c r="N1968" s="1" t="s">
        <v>211</v>
      </c>
      <c r="O1968" s="1" t="s">
        <v>266</v>
      </c>
      <c r="P1968" t="s">
        <v>53</v>
      </c>
      <c r="Q1968" s="1" t="s">
        <v>54</v>
      </c>
      <c r="R1968" s="1" t="s">
        <v>150</v>
      </c>
      <c r="S1968" s="1" t="s">
        <v>14715</v>
      </c>
      <c r="T1968" s="1" t="s">
        <v>14716</v>
      </c>
      <c r="U1968" s="1" t="s">
        <v>8572</v>
      </c>
      <c r="V1968" s="1" t="s">
        <v>14717</v>
      </c>
      <c r="W1968" s="1" t="s">
        <v>75</v>
      </c>
      <c r="X1968" t="str">
        <f t="shared" si="211"/>
        <v>Complete</v>
      </c>
      <c r="Y1968">
        <f>MAX(0,100-IF(G1968="Invalid",Config!$B$5,0)-IF(I1968="Invalid",Config!$B$6,0)-IF(X1968="Incomplete",Config!$B$7,0)-IF(AF1968="Yes",Config!$B$37,0))</f>
        <v>70</v>
      </c>
      <c r="Z1968" s="1">
        <f>IF(OR(TRIM(B1968)="",COUNTIF(Config!$B$15:$B$19,B1968)&gt;0),1,0)+IF(OR(TRIM(C1968)="",COUNTIF(Config!$B$15:$B$19,C1968)&gt;0),1,0)+IF(OR(TRIM(F1968)="",COUNTIF(Config!$B$15:$B$19,F1968)&gt;0),1,0)+IF(OR(TRIM(H1968)="",COUNTIF(Config!$B$15:$B$19,H1968)&gt;0),1,0)+IF(OR(TRIM(E1968)="",COUNTIF(Config!$B$15:$B$19,E1968)&gt;0),1,0)+IF(OR(TRIM(K1968)="",COUNTIF(Config!$B$15:$B$19,K1968)&gt;0),1,0)+IF(OR(TRIM(P1968)="",COUNTIF(Config!$B$15:$B$19,P1968)&gt;0),1,0)+IF(OR(TRIM(R1968)="",COUNTIF(Config!$B$15:$B$19,R1968)&gt;0),1,0)</f>
        <v>0</v>
      </c>
      <c r="AA1968" s="1" cm="1">
        <f t="array" ref="AA1968">SUMPRODUCT(LEN(H1968)-LEN(SUBSTITUTE(H1968,{"0";"1";"2";"3";"4";"5";"6";"7";"8";"9"},"")))</f>
        <v>12</v>
      </c>
      <c r="AC1968" t="str">
        <f t="shared" si="212"/>
        <v>Invalid Email</v>
      </c>
      <c r="AD1968">
        <f t="shared" si="213"/>
        <v>0</v>
      </c>
      <c r="AE1968">
        <f t="shared" si="214"/>
        <v>1</v>
      </c>
      <c r="AF1968" t="str">
        <f t="shared" si="215"/>
        <v>No</v>
      </c>
      <c r="AG1968">
        <f t="shared" ca="1" si="216"/>
        <v>264</v>
      </c>
      <c r="AH1968" t="str">
        <f ca="1">IF(OR(V1968="",AG1968=""),"Yes",IF(AG1968&gt;Config!$B$41,"Yes","No"))</f>
        <v>No</v>
      </c>
    </row>
    <row r="1969" spans="1:34" x14ac:dyDescent="0.25">
      <c r="A1969" s="1" t="s">
        <v>14718</v>
      </c>
      <c r="B1969" s="1" t="s">
        <v>409</v>
      </c>
      <c r="C1969" s="1" t="s">
        <v>219</v>
      </c>
      <c r="D1969" s="1" t="s">
        <v>14719</v>
      </c>
      <c r="E1969" s="1" t="s">
        <v>633</v>
      </c>
      <c r="F1969" s="1" t="s">
        <v>14720</v>
      </c>
      <c r="G1969" t="str">
        <f t="shared" si="210"/>
        <v>Valid</v>
      </c>
      <c r="H1969" s="1" t="s">
        <v>14721</v>
      </c>
      <c r="I1969" t="str" cm="1">
        <f t="array" ref="I1969">IF(OR(TRIM(H1969)="",ISNUMBER(SEARCH("#",H1969)),AA1969&lt;Config!$B$8,SUMPRODUCT(--ISNUMBER(SEARCH({"a";"b";"c";"d";"e";"f";"g";"h";"i";"j";"k";"l";"m";"n";"o";"p";"q";"r";"s";"t";"u";"v";"w";"x";"y";"z"},H1969)))&gt;0),"Invalid","Valid")</f>
        <v>Valid</v>
      </c>
      <c r="J1969" s="1" t="s">
        <v>14722</v>
      </c>
      <c r="K1969" s="1" t="s">
        <v>163</v>
      </c>
      <c r="L1969" s="1" t="s">
        <v>450</v>
      </c>
      <c r="M1969" s="1" t="s">
        <v>517</v>
      </c>
      <c r="N1969" s="1" t="s">
        <v>224</v>
      </c>
      <c r="O1969" s="1" t="s">
        <v>196</v>
      </c>
      <c r="P1969" t="s">
        <v>518</v>
      </c>
      <c r="Q1969" s="1" t="s">
        <v>197</v>
      </c>
      <c r="R1969" s="1" t="s">
        <v>198</v>
      </c>
      <c r="S1969" s="1" t="s">
        <v>14723</v>
      </c>
      <c r="T1969" s="1" t="s">
        <v>14724</v>
      </c>
      <c r="U1969" s="1" t="s">
        <v>1691</v>
      </c>
      <c r="V1969" s="1" t="s">
        <v>4685</v>
      </c>
      <c r="W1969" s="1" t="s">
        <v>202</v>
      </c>
      <c r="X1969" t="str">
        <f t="shared" si="211"/>
        <v>Complete</v>
      </c>
      <c r="Y1969">
        <f>MAX(0,100-IF(G1969="Invalid",Config!$B$5,0)-IF(I1969="Invalid",Config!$B$6,0)-IF(X1969="Incomplete",Config!$B$7,0)-IF(AF1969="Yes",Config!$B$37,0))</f>
        <v>100</v>
      </c>
      <c r="Z1969" s="1">
        <f>IF(OR(TRIM(B1969)="",COUNTIF(Config!$B$15:$B$19,B1969)&gt;0),1,0)+IF(OR(TRIM(C1969)="",COUNTIF(Config!$B$15:$B$19,C1969)&gt;0),1,0)+IF(OR(TRIM(F1969)="",COUNTIF(Config!$B$15:$B$19,F1969)&gt;0),1,0)+IF(OR(TRIM(H1969)="",COUNTIF(Config!$B$15:$B$19,H1969)&gt;0),1,0)+IF(OR(TRIM(E1969)="",COUNTIF(Config!$B$15:$B$19,E1969)&gt;0),1,0)+IF(OR(TRIM(K1969)="",COUNTIF(Config!$B$15:$B$19,K1969)&gt;0),1,0)+IF(OR(TRIM(P1969)="",COUNTIF(Config!$B$15:$B$19,P1969)&gt;0),1,0)+IF(OR(TRIM(R1969)="",COUNTIF(Config!$B$15:$B$19,R1969)&gt;0),1,0)</f>
        <v>0</v>
      </c>
      <c r="AA1969" s="1" cm="1">
        <f t="array" ref="AA1969">SUMPRODUCT(LEN(H1969)-LEN(SUBSTITUTE(H1969,{"0";"1";"2";"3";"4";"5";"6";"7";"8";"9"},"")))</f>
        <v>10</v>
      </c>
      <c r="AC1969" t="str">
        <f t="shared" si="212"/>
        <v/>
      </c>
      <c r="AD1969">
        <f t="shared" si="213"/>
        <v>1</v>
      </c>
      <c r="AE1969">
        <f t="shared" si="214"/>
        <v>1</v>
      </c>
      <c r="AF1969" t="str">
        <f t="shared" si="215"/>
        <v>No</v>
      </c>
      <c r="AG1969">
        <f t="shared" ca="1" si="216"/>
        <v>281</v>
      </c>
      <c r="AH1969" t="str">
        <f ca="1">IF(OR(V1969="",AG1969=""),"Yes",IF(AG1969&gt;Config!$B$41,"Yes","No"))</f>
        <v>No</v>
      </c>
    </row>
    <row r="1970" spans="1:34" x14ac:dyDescent="0.25">
      <c r="A1970" s="1" t="s">
        <v>14725</v>
      </c>
      <c r="B1970" s="1" t="s">
        <v>678</v>
      </c>
      <c r="C1970" s="1" t="s">
        <v>1068</v>
      </c>
      <c r="D1970" s="1" t="s">
        <v>14726</v>
      </c>
      <c r="E1970" s="1" t="s">
        <v>283</v>
      </c>
      <c r="F1970" s="1" t="s">
        <v>14727</v>
      </c>
      <c r="G1970" t="str">
        <f t="shared" si="210"/>
        <v>Valid</v>
      </c>
      <c r="H1970" s="1" t="s">
        <v>14728</v>
      </c>
      <c r="I1970" t="str" cm="1">
        <f t="array" ref="I1970">IF(OR(TRIM(H1970)="",ISNUMBER(SEARCH("#",H1970)),AA1970&lt;Config!$B$8,SUMPRODUCT(--ISNUMBER(SEARCH({"a";"b";"c";"d";"e";"f";"g";"h";"i";"j";"k";"l";"m";"n";"o";"p";"q";"r";"s";"t";"u";"v";"w";"x";"y";"z"},H1970)))&gt;0),"Invalid","Valid")</f>
        <v>Valid</v>
      </c>
      <c r="J1970" s="1" t="s">
        <v>14729</v>
      </c>
      <c r="K1970" s="1" t="s">
        <v>866</v>
      </c>
      <c r="L1970" s="1" t="s">
        <v>179</v>
      </c>
      <c r="M1970" s="1" t="s">
        <v>33827</v>
      </c>
      <c r="N1970" s="1" t="s">
        <v>224</v>
      </c>
      <c r="O1970" s="1" t="s">
        <v>32</v>
      </c>
      <c r="P1970" t="s">
        <v>87</v>
      </c>
      <c r="Q1970" s="1" t="s">
        <v>166</v>
      </c>
      <c r="R1970" s="1" t="s">
        <v>89</v>
      </c>
      <c r="S1970" s="1" t="s">
        <v>14730</v>
      </c>
      <c r="T1970" s="1" t="s">
        <v>14731</v>
      </c>
      <c r="U1970" s="1" t="s">
        <v>896</v>
      </c>
      <c r="V1970" s="1" t="s">
        <v>14732</v>
      </c>
      <c r="W1970" s="1" t="s">
        <v>75</v>
      </c>
      <c r="X1970" t="str">
        <f t="shared" si="211"/>
        <v>Complete</v>
      </c>
      <c r="Y1970">
        <f>MAX(0,100-IF(G1970="Invalid",Config!$B$5,0)-IF(I1970="Invalid",Config!$B$6,0)-IF(X1970="Incomplete",Config!$B$7,0)-IF(AF1970="Yes",Config!$B$37,0))</f>
        <v>100</v>
      </c>
      <c r="Z1970" s="1">
        <f>IF(OR(TRIM(B1970)="",COUNTIF(Config!$B$15:$B$19,B1970)&gt;0),1,0)+IF(OR(TRIM(C1970)="",COUNTIF(Config!$B$15:$B$19,C1970)&gt;0),1,0)+IF(OR(TRIM(F1970)="",COUNTIF(Config!$B$15:$B$19,F1970)&gt;0),1,0)+IF(OR(TRIM(H1970)="",COUNTIF(Config!$B$15:$B$19,H1970)&gt;0),1,0)+IF(OR(TRIM(E1970)="",COUNTIF(Config!$B$15:$B$19,E1970)&gt;0),1,0)+IF(OR(TRIM(K1970)="",COUNTIF(Config!$B$15:$B$19,K1970)&gt;0),1,0)+IF(OR(TRIM(P1970)="",COUNTIF(Config!$B$15:$B$19,P1970)&gt;0),1,0)+IF(OR(TRIM(R1970)="",COUNTIF(Config!$B$15:$B$19,R1970)&gt;0),1,0)</f>
        <v>0</v>
      </c>
      <c r="AA1970" s="1" cm="1">
        <f t="array" ref="AA1970">SUMPRODUCT(LEN(H1970)-LEN(SUBSTITUTE(H1970,{"0";"1";"2";"3";"4";"5";"6";"7";"8";"9"},"")))</f>
        <v>11</v>
      </c>
      <c r="AC1970" t="str">
        <f t="shared" si="212"/>
        <v/>
      </c>
      <c r="AD1970">
        <f t="shared" si="213"/>
        <v>1</v>
      </c>
      <c r="AE1970">
        <f t="shared" si="214"/>
        <v>1</v>
      </c>
      <c r="AF1970" t="str">
        <f t="shared" si="215"/>
        <v>No</v>
      </c>
      <c r="AG1970" t="str">
        <f t="shared" ca="1" si="216"/>
        <v/>
      </c>
      <c r="AH1970" t="str">
        <f ca="1">IF(OR(V1970="",AG1970=""),"Yes",IF(AG1970&gt;Config!$B$41,"Yes","No"))</f>
        <v>Yes</v>
      </c>
    </row>
    <row r="1971" spans="1:34" x14ac:dyDescent="0.25">
      <c r="A1971" s="1" t="s">
        <v>14733</v>
      </c>
      <c r="B1971" s="1" t="s">
        <v>244</v>
      </c>
      <c r="C1971" s="1" t="s">
        <v>296</v>
      </c>
      <c r="D1971" s="1" t="s">
        <v>8867</v>
      </c>
      <c r="E1971" s="1" t="s">
        <v>33829</v>
      </c>
      <c r="F1971" s="1" t="s">
        <v>14734</v>
      </c>
      <c r="G1971" t="str">
        <f t="shared" si="210"/>
        <v>Valid</v>
      </c>
      <c r="H1971" s="1" t="s">
        <v>14735</v>
      </c>
      <c r="I1971" t="str" cm="1">
        <f t="array" ref="I1971">IF(OR(TRIM(H1971)="",ISNUMBER(SEARCH("#",H1971)),AA1971&lt;Config!$B$8,SUMPRODUCT(--ISNUMBER(SEARCH({"a";"b";"c";"d";"e";"f";"g";"h";"i";"j";"k";"l";"m";"n";"o";"p";"q";"r";"s";"t";"u";"v";"w";"x";"y";"z"},H1971)))&gt;0),"Invalid","Valid")</f>
        <v>Valid</v>
      </c>
      <c r="J1971" s="1" t="s">
        <v>14736</v>
      </c>
      <c r="K1971" s="1" t="s">
        <v>210</v>
      </c>
      <c r="L1971" s="1" t="s">
        <v>134</v>
      </c>
      <c r="M1971" s="1" t="s">
        <v>50</v>
      </c>
      <c r="N1971" s="1" t="s">
        <v>31</v>
      </c>
      <c r="O1971" s="1" t="s">
        <v>69</v>
      </c>
      <c r="P1971" t="s">
        <v>344</v>
      </c>
      <c r="Q1971" s="1" t="s">
        <v>1199</v>
      </c>
      <c r="R1971" s="1" t="s">
        <v>1141</v>
      </c>
      <c r="S1971" s="1" t="s">
        <v>14737</v>
      </c>
      <c r="T1971" s="1" t="s">
        <v>14738</v>
      </c>
      <c r="U1971" s="1" t="s">
        <v>14739</v>
      </c>
      <c r="V1971" s="1" t="s">
        <v>14740</v>
      </c>
      <c r="W1971" s="1" t="s">
        <v>40</v>
      </c>
      <c r="X1971" t="str">
        <f t="shared" si="211"/>
        <v>Incomplete</v>
      </c>
      <c r="Y1971">
        <f>MAX(0,100-IF(G1971="Invalid",Config!$B$5,0)-IF(I1971="Invalid",Config!$B$6,0)-IF(X1971="Incomplete",Config!$B$7,0)-IF(AF1971="Yes",Config!$B$37,0))</f>
        <v>60</v>
      </c>
      <c r="Z1971" s="1">
        <f>IF(OR(TRIM(B1971)="",COUNTIF(Config!$B$15:$B$19,B1971)&gt;0),1,0)+IF(OR(TRIM(C1971)="",COUNTIF(Config!$B$15:$B$19,C1971)&gt;0),1,0)+IF(OR(TRIM(F1971)="",COUNTIF(Config!$B$15:$B$19,F1971)&gt;0),1,0)+IF(OR(TRIM(H1971)="",COUNTIF(Config!$B$15:$B$19,H1971)&gt;0),1,0)+IF(OR(TRIM(E1971)="",COUNTIF(Config!$B$15:$B$19,E1971)&gt;0),1,0)+IF(OR(TRIM(K1971)="",COUNTIF(Config!$B$15:$B$19,K1971)&gt;0),1,0)+IF(OR(TRIM(P1971)="",COUNTIF(Config!$B$15:$B$19,P1971)&gt;0),1,0)+IF(OR(TRIM(R1971)="",COUNTIF(Config!$B$15:$B$19,R1971)&gt;0),1,0)</f>
        <v>1</v>
      </c>
      <c r="AA1971" s="1" cm="1">
        <f t="array" ref="AA1971">SUMPRODUCT(LEN(H1971)-LEN(SUBSTITUTE(H1971,{"0";"1";"2";"3";"4";"5";"6";"7";"8";"9"},"")))</f>
        <v>11</v>
      </c>
      <c r="AC1971" t="str">
        <f t="shared" si="212"/>
        <v>Incomplete Profile</v>
      </c>
      <c r="AD1971">
        <f t="shared" si="213"/>
        <v>1</v>
      </c>
      <c r="AE1971">
        <f t="shared" si="214"/>
        <v>1</v>
      </c>
      <c r="AF1971" t="str">
        <f t="shared" si="215"/>
        <v>No</v>
      </c>
      <c r="AG1971">
        <f t="shared" ca="1" si="216"/>
        <v>42</v>
      </c>
      <c r="AH1971" t="str">
        <f ca="1">IF(OR(V1971="",AG1971=""),"Yes",IF(AG1971&gt;Config!$B$41,"Yes","No"))</f>
        <v>No</v>
      </c>
    </row>
    <row r="1972" spans="1:34" x14ac:dyDescent="0.25">
      <c r="A1972" s="1" t="s">
        <v>14741</v>
      </c>
      <c r="B1972" s="1" t="s">
        <v>774</v>
      </c>
      <c r="C1972" s="1" t="s">
        <v>499</v>
      </c>
      <c r="D1972" s="1" t="s">
        <v>14742</v>
      </c>
      <c r="E1972" s="1" t="s">
        <v>191</v>
      </c>
      <c r="F1972" s="1" t="s">
        <v>14743</v>
      </c>
      <c r="G1972" t="str">
        <f t="shared" si="210"/>
        <v>Valid</v>
      </c>
      <c r="H1972" s="1" t="s">
        <v>14744</v>
      </c>
      <c r="I1972" t="str" cm="1">
        <f t="array" ref="I1972">IF(OR(TRIM(H1972)="",ISNUMBER(SEARCH("#",H1972)),AA1972&lt;Config!$B$8,SUMPRODUCT(--ISNUMBER(SEARCH({"a";"b";"c";"d";"e";"f";"g";"h";"i";"j";"k";"l";"m";"n";"o";"p";"q";"r";"s";"t";"u";"v";"w";"x";"y";"z"},H1972)))&gt;0),"Invalid","Valid")</f>
        <v>Valid</v>
      </c>
      <c r="J1972" s="1" t="s">
        <v>14745</v>
      </c>
      <c r="K1972" s="1" t="s">
        <v>722</v>
      </c>
      <c r="L1972" s="1" t="s">
        <v>164</v>
      </c>
      <c r="M1972" s="1" t="s">
        <v>517</v>
      </c>
      <c r="N1972" s="1" t="s">
        <v>86</v>
      </c>
      <c r="O1972" s="1" t="s">
        <v>266</v>
      </c>
      <c r="P1972" t="s">
        <v>344</v>
      </c>
      <c r="Q1972" s="1" t="s">
        <v>345</v>
      </c>
      <c r="R1972" s="1" t="s">
        <v>1200</v>
      </c>
      <c r="S1972" s="1" t="s">
        <v>14746</v>
      </c>
      <c r="T1972" s="1" t="s">
        <v>14747</v>
      </c>
      <c r="U1972" s="1" t="s">
        <v>2547</v>
      </c>
      <c r="V1972" s="1" t="s">
        <v>14748</v>
      </c>
      <c r="W1972" s="1" t="s">
        <v>141</v>
      </c>
      <c r="X1972" t="str">
        <f t="shared" si="211"/>
        <v>Complete</v>
      </c>
      <c r="Y1972">
        <f>MAX(0,100-IF(G1972="Invalid",Config!$B$5,0)-IF(I1972="Invalid",Config!$B$6,0)-IF(X1972="Incomplete",Config!$B$7,0)-IF(AF1972="Yes",Config!$B$37,0))</f>
        <v>100</v>
      </c>
      <c r="Z1972" s="1">
        <f>IF(OR(TRIM(B1972)="",COUNTIF(Config!$B$15:$B$19,B1972)&gt;0),1,0)+IF(OR(TRIM(C1972)="",COUNTIF(Config!$B$15:$B$19,C1972)&gt;0),1,0)+IF(OR(TRIM(F1972)="",COUNTIF(Config!$B$15:$B$19,F1972)&gt;0),1,0)+IF(OR(TRIM(H1972)="",COUNTIF(Config!$B$15:$B$19,H1972)&gt;0),1,0)+IF(OR(TRIM(E1972)="",COUNTIF(Config!$B$15:$B$19,E1972)&gt;0),1,0)+IF(OR(TRIM(K1972)="",COUNTIF(Config!$B$15:$B$19,K1972)&gt;0),1,0)+IF(OR(TRIM(P1972)="",COUNTIF(Config!$B$15:$B$19,P1972)&gt;0),1,0)+IF(OR(TRIM(R1972)="",COUNTIF(Config!$B$15:$B$19,R1972)&gt;0),1,0)</f>
        <v>0</v>
      </c>
      <c r="AA1972" s="1" cm="1">
        <f t="array" ref="AA1972">SUMPRODUCT(LEN(H1972)-LEN(SUBSTITUTE(H1972,{"0";"1";"2";"3";"4";"5";"6";"7";"8";"9"},"")))</f>
        <v>11</v>
      </c>
      <c r="AC1972" t="str">
        <f t="shared" si="212"/>
        <v/>
      </c>
      <c r="AD1972">
        <f t="shared" si="213"/>
        <v>1</v>
      </c>
      <c r="AE1972">
        <f t="shared" si="214"/>
        <v>1</v>
      </c>
      <c r="AF1972" t="str">
        <f t="shared" si="215"/>
        <v>No</v>
      </c>
      <c r="AG1972" t="str">
        <f t="shared" ca="1" si="216"/>
        <v/>
      </c>
      <c r="AH1972" t="str">
        <f ca="1">IF(OR(V1972="",AG1972=""),"Yes",IF(AG1972&gt;Config!$B$41,"Yes","No"))</f>
        <v>Yes</v>
      </c>
    </row>
    <row r="1973" spans="1:34" x14ac:dyDescent="0.25">
      <c r="A1973" s="1" t="s">
        <v>14749</v>
      </c>
      <c r="B1973" s="1" t="s">
        <v>6040</v>
      </c>
      <c r="C1973" s="1" t="s">
        <v>245</v>
      </c>
      <c r="D1973" s="1" t="s">
        <v>14750</v>
      </c>
      <c r="E1973" s="1" t="s">
        <v>298</v>
      </c>
      <c r="F1973" s="1" t="s">
        <v>14751</v>
      </c>
      <c r="G1973" t="str">
        <f t="shared" si="210"/>
        <v>Valid</v>
      </c>
      <c r="H1973" s="1" t="s">
        <v>14752</v>
      </c>
      <c r="I1973" t="str" cm="1">
        <f t="array" ref="I1973">IF(OR(TRIM(H1973)="",ISNUMBER(SEARCH("#",H1973)),AA1973&lt;Config!$B$8,SUMPRODUCT(--ISNUMBER(SEARCH({"a";"b";"c";"d";"e";"f";"g";"h";"i";"j";"k";"l";"m";"n";"o";"p";"q";"r";"s";"t";"u";"v";"w";"x";"y";"z"},H1973)))&gt;0),"Invalid","Valid")</f>
        <v>Valid</v>
      </c>
      <c r="J1973" s="1" t="s">
        <v>14753</v>
      </c>
      <c r="K1973" s="1" t="s">
        <v>147</v>
      </c>
      <c r="L1973" s="1" t="s">
        <v>84</v>
      </c>
      <c r="M1973" s="1" t="s">
        <v>103</v>
      </c>
      <c r="N1973" s="1" t="s">
        <v>358</v>
      </c>
      <c r="O1973" s="1" t="s">
        <v>196</v>
      </c>
      <c r="P1973" t="s">
        <v>104</v>
      </c>
      <c r="Q1973" s="1" t="s">
        <v>302</v>
      </c>
      <c r="R1973" s="1" t="s">
        <v>922</v>
      </c>
      <c r="S1973" s="1" t="s">
        <v>14754</v>
      </c>
      <c r="T1973" s="1" t="s">
        <v>14755</v>
      </c>
      <c r="U1973" s="1" t="s">
        <v>38</v>
      </c>
      <c r="V1973" s="1" t="s">
        <v>1796</v>
      </c>
      <c r="W1973" s="1" t="s">
        <v>125</v>
      </c>
      <c r="X1973" t="str">
        <f t="shared" si="211"/>
        <v>Complete</v>
      </c>
      <c r="Y1973">
        <f>MAX(0,100-IF(G1973="Invalid",Config!$B$5,0)-IF(I1973="Invalid",Config!$B$6,0)-IF(X1973="Incomplete",Config!$B$7,0)-IF(AF1973="Yes",Config!$B$37,0))</f>
        <v>100</v>
      </c>
      <c r="Z1973" s="1">
        <f>IF(OR(TRIM(B1973)="",COUNTIF(Config!$B$15:$B$19,B1973)&gt;0),1,0)+IF(OR(TRIM(C1973)="",COUNTIF(Config!$B$15:$B$19,C1973)&gt;0),1,0)+IF(OR(TRIM(F1973)="",COUNTIF(Config!$B$15:$B$19,F1973)&gt;0),1,0)+IF(OR(TRIM(H1973)="",COUNTIF(Config!$B$15:$B$19,H1973)&gt;0),1,0)+IF(OR(TRIM(E1973)="",COUNTIF(Config!$B$15:$B$19,E1973)&gt;0),1,0)+IF(OR(TRIM(K1973)="",COUNTIF(Config!$B$15:$B$19,K1973)&gt;0),1,0)+IF(OR(TRIM(P1973)="",COUNTIF(Config!$B$15:$B$19,P1973)&gt;0),1,0)+IF(OR(TRIM(R1973)="",COUNTIF(Config!$B$15:$B$19,R1973)&gt;0),1,0)</f>
        <v>0</v>
      </c>
      <c r="AA1973" s="1" cm="1">
        <f t="array" ref="AA1973">SUMPRODUCT(LEN(H1973)-LEN(SUBSTITUTE(H1973,{"0";"1";"2";"3";"4";"5";"6";"7";"8";"9"},"")))</f>
        <v>10</v>
      </c>
      <c r="AC1973" t="str">
        <f t="shared" si="212"/>
        <v/>
      </c>
      <c r="AD1973">
        <f t="shared" si="213"/>
        <v>1</v>
      </c>
      <c r="AE1973">
        <f t="shared" si="214"/>
        <v>1</v>
      </c>
      <c r="AF1973" t="str">
        <f t="shared" si="215"/>
        <v>No</v>
      </c>
      <c r="AG1973">
        <f t="shared" ca="1" si="216"/>
        <v>155</v>
      </c>
      <c r="AH1973" t="str">
        <f ca="1">IF(OR(V1973="",AG1973=""),"Yes",IF(AG1973&gt;Config!$B$41,"Yes","No"))</f>
        <v>No</v>
      </c>
    </row>
    <row r="1974" spans="1:34" x14ac:dyDescent="0.25">
      <c r="A1974" s="1" t="s">
        <v>14756</v>
      </c>
      <c r="B1974" s="1" t="s">
        <v>33815</v>
      </c>
      <c r="C1974" s="1" t="s">
        <v>33938</v>
      </c>
      <c r="D1974" s="1" t="s">
        <v>33938</v>
      </c>
      <c r="E1974" s="1" t="s">
        <v>578</v>
      </c>
      <c r="F1974" s="1" t="s">
        <v>14757</v>
      </c>
      <c r="G1974" t="str">
        <f t="shared" si="210"/>
        <v>Valid</v>
      </c>
      <c r="H1974" s="1" t="s">
        <v>14758</v>
      </c>
      <c r="I1974" t="str" cm="1">
        <f t="array" ref="I1974">IF(OR(TRIM(H1974)="",ISNUMBER(SEARCH("#",H1974)),AA1974&lt;Config!$B$8,SUMPRODUCT(--ISNUMBER(SEARCH({"a";"b";"c";"d";"e";"f";"g";"h";"i";"j";"k";"l";"m";"n";"o";"p";"q";"r";"s";"t";"u";"v";"w";"x";"y";"z"},H1974)))&gt;0),"Invalid","Valid")</f>
        <v>Valid</v>
      </c>
      <c r="J1974" s="1" t="s">
        <v>14759</v>
      </c>
      <c r="K1974" s="1" t="s">
        <v>425</v>
      </c>
      <c r="L1974" s="1" t="s">
        <v>179</v>
      </c>
      <c r="M1974" s="1" t="s">
        <v>103</v>
      </c>
      <c r="N1974" s="1" t="s">
        <v>437</v>
      </c>
      <c r="O1974" s="1" t="s">
        <v>69</v>
      </c>
      <c r="P1974" t="s">
        <v>344</v>
      </c>
      <c r="Q1974" s="1" t="s">
        <v>1199</v>
      </c>
      <c r="R1974" s="1" t="s">
        <v>1141</v>
      </c>
      <c r="S1974" s="1" t="s">
        <v>14760</v>
      </c>
      <c r="T1974" s="1" t="s">
        <v>14761</v>
      </c>
      <c r="U1974" s="1" t="s">
        <v>2639</v>
      </c>
      <c r="V1974" s="1" t="s">
        <v>3957</v>
      </c>
      <c r="W1974" s="1" t="s">
        <v>125</v>
      </c>
      <c r="X1974" t="str">
        <f t="shared" si="211"/>
        <v>Incomplete</v>
      </c>
      <c r="Y1974">
        <f>MAX(0,100-IF(G1974="Invalid",Config!$B$5,0)-IF(I1974="Invalid",Config!$B$6,0)-IF(X1974="Incomplete",Config!$B$7,0)-IF(AF1974="Yes",Config!$B$37,0))</f>
        <v>60</v>
      </c>
      <c r="Z1974" s="1">
        <f>IF(OR(TRIM(B1974)="",COUNTIF(Config!$B$15:$B$19,B1974)&gt;0),1,0)+IF(OR(TRIM(C1974)="",COUNTIF(Config!$B$15:$B$19,C1974)&gt;0),1,0)+IF(OR(TRIM(F1974)="",COUNTIF(Config!$B$15:$B$19,F1974)&gt;0),1,0)+IF(OR(TRIM(H1974)="",COUNTIF(Config!$B$15:$B$19,H1974)&gt;0),1,0)+IF(OR(TRIM(E1974)="",COUNTIF(Config!$B$15:$B$19,E1974)&gt;0),1,0)+IF(OR(TRIM(K1974)="",COUNTIF(Config!$B$15:$B$19,K1974)&gt;0),1,0)+IF(OR(TRIM(P1974)="",COUNTIF(Config!$B$15:$B$19,P1974)&gt;0),1,0)+IF(OR(TRIM(R1974)="",COUNTIF(Config!$B$15:$B$19,R1974)&gt;0),1,0)</f>
        <v>1</v>
      </c>
      <c r="AA1974" s="1" cm="1">
        <f t="array" ref="AA1974">SUMPRODUCT(LEN(H1974)-LEN(SUBSTITUTE(H1974,{"0";"1";"2";"3";"4";"5";"6";"7";"8";"9"},"")))</f>
        <v>10</v>
      </c>
      <c r="AC1974" t="str">
        <f t="shared" si="212"/>
        <v>Incomplete Profile</v>
      </c>
      <c r="AD1974">
        <f t="shared" si="213"/>
        <v>1</v>
      </c>
      <c r="AE1974">
        <f t="shared" si="214"/>
        <v>1</v>
      </c>
      <c r="AF1974" t="str">
        <f t="shared" si="215"/>
        <v>No</v>
      </c>
      <c r="AG1974">
        <f t="shared" ca="1" si="216"/>
        <v>125</v>
      </c>
      <c r="AH1974" t="str">
        <f ca="1">IF(OR(V1974="",AG1974=""),"Yes",IF(AG1974&gt;Config!$B$41,"Yes","No"))</f>
        <v>No</v>
      </c>
    </row>
    <row r="1975" spans="1:34" x14ac:dyDescent="0.25">
      <c r="A1975" s="1" t="s">
        <v>14762</v>
      </c>
      <c r="B1975" s="1" t="s">
        <v>1165</v>
      </c>
      <c r="C1975" s="1" t="s">
        <v>861</v>
      </c>
      <c r="D1975" s="1" t="s">
        <v>14763</v>
      </c>
      <c r="E1975" s="1" t="s">
        <v>34881</v>
      </c>
      <c r="F1975" s="1" t="s">
        <v>14764</v>
      </c>
      <c r="G1975" t="str">
        <f t="shared" si="210"/>
        <v>Valid</v>
      </c>
      <c r="H1975" s="1" t="s">
        <v>14765</v>
      </c>
      <c r="I1975" t="str" cm="1">
        <f t="array" ref="I1975">IF(OR(TRIM(H1975)="",ISNUMBER(SEARCH("#",H1975)),AA1975&lt;Config!$B$8,SUMPRODUCT(--ISNUMBER(SEARCH({"a";"b";"c";"d";"e";"f";"g";"h";"i";"j";"k";"l";"m";"n";"o";"p";"q";"r";"s";"t";"u";"v";"w";"x";"y";"z"},H1975)))&gt;0),"Invalid","Valid")</f>
        <v>Valid</v>
      </c>
      <c r="J1975" s="1" t="s">
        <v>14766</v>
      </c>
      <c r="K1975" s="1" t="s">
        <v>369</v>
      </c>
      <c r="L1975" s="1" t="s">
        <v>265</v>
      </c>
      <c r="M1975" s="1" t="s">
        <v>33825</v>
      </c>
      <c r="N1975" s="1" t="s">
        <v>51</v>
      </c>
      <c r="O1975" s="1" t="s">
        <v>180</v>
      </c>
      <c r="P1975" t="s">
        <v>236</v>
      </c>
      <c r="Q1975" s="1" t="s">
        <v>253</v>
      </c>
      <c r="R1975" s="1" t="s">
        <v>238</v>
      </c>
      <c r="S1975" s="1" t="s">
        <v>14767</v>
      </c>
      <c r="T1975" s="1" t="s">
        <v>14768</v>
      </c>
      <c r="U1975" s="1" t="s">
        <v>2504</v>
      </c>
      <c r="V1975" s="1" t="s">
        <v>140</v>
      </c>
      <c r="W1975" s="1" t="s">
        <v>293</v>
      </c>
      <c r="X1975" t="str">
        <f t="shared" si="211"/>
        <v>Complete</v>
      </c>
      <c r="Y1975">
        <f>MAX(0,100-IF(G1975="Invalid",Config!$B$5,0)-IF(I1975="Invalid",Config!$B$6,0)-IF(X1975="Incomplete",Config!$B$7,0)-IF(AF1975="Yes",Config!$B$37,0))</f>
        <v>75</v>
      </c>
      <c r="Z1975" s="1">
        <f>IF(OR(TRIM(B1975)="",COUNTIF(Config!$B$15:$B$19,B1975)&gt;0),1,0)+IF(OR(TRIM(C1975)="",COUNTIF(Config!$B$15:$B$19,C1975)&gt;0),1,0)+IF(OR(TRIM(F1975)="",COUNTIF(Config!$B$15:$B$19,F1975)&gt;0),1,0)+IF(OR(TRIM(H1975)="",COUNTIF(Config!$B$15:$B$19,H1975)&gt;0),1,0)+IF(OR(TRIM(E1975)="",COUNTIF(Config!$B$15:$B$19,E1975)&gt;0),1,0)+IF(OR(TRIM(K1975)="",COUNTIF(Config!$B$15:$B$19,K1975)&gt;0),1,0)+IF(OR(TRIM(P1975)="",COUNTIF(Config!$B$15:$B$19,P1975)&gt;0),1,0)+IF(OR(TRIM(R1975)="",COUNTIF(Config!$B$15:$B$19,R1975)&gt;0),1,0)</f>
        <v>0</v>
      </c>
      <c r="AA1975" s="1" cm="1">
        <f t="array" ref="AA1975">SUMPRODUCT(LEN(H1975)-LEN(SUBSTITUTE(H1975,{"0";"1";"2";"3";"4";"5";"6";"7";"8";"9"},"")))</f>
        <v>10</v>
      </c>
      <c r="AC1975" t="str">
        <f t="shared" si="212"/>
        <v>Potential Duplicate</v>
      </c>
      <c r="AD1975">
        <f t="shared" si="213"/>
        <v>2</v>
      </c>
      <c r="AE1975">
        <f t="shared" si="214"/>
        <v>2</v>
      </c>
      <c r="AF1975" t="str">
        <f t="shared" si="215"/>
        <v>Yes</v>
      </c>
      <c r="AG1975">
        <f t="shared" ca="1" si="216"/>
        <v>37</v>
      </c>
      <c r="AH1975" t="str">
        <f ca="1">IF(OR(V1975="",AG1975=""),"Yes",IF(AG1975&gt;Config!$B$41,"Yes","No"))</f>
        <v>No</v>
      </c>
    </row>
    <row r="1976" spans="1:34" x14ac:dyDescent="0.25">
      <c r="A1976" s="1" t="s">
        <v>14769</v>
      </c>
      <c r="B1976" s="1" t="s">
        <v>1185</v>
      </c>
      <c r="C1976" s="1" t="s">
        <v>410</v>
      </c>
      <c r="D1976" s="1" t="s">
        <v>14770</v>
      </c>
      <c r="E1976" s="1" t="s">
        <v>33834</v>
      </c>
      <c r="F1976" s="1" t="s">
        <v>14771</v>
      </c>
      <c r="G1976" t="str">
        <f t="shared" si="210"/>
        <v>Invalid</v>
      </c>
      <c r="H1976" s="1" t="s">
        <v>14772</v>
      </c>
      <c r="I1976" t="str" cm="1">
        <f t="array" ref="I1976">IF(OR(TRIM(H1976)="",ISNUMBER(SEARCH("#",H1976)),AA1976&lt;Config!$B$8,SUMPRODUCT(--ISNUMBER(SEARCH({"a";"b";"c";"d";"e";"f";"g";"h";"i";"j";"k";"l";"m";"n";"o";"p";"q";"r";"s";"t";"u";"v";"w";"x";"y";"z"},H1976)))&gt;0),"Invalid","Valid")</f>
        <v>Valid</v>
      </c>
      <c r="J1976" s="1" t="s">
        <v>14773</v>
      </c>
      <c r="K1976" s="1" t="s">
        <v>117</v>
      </c>
      <c r="L1976" s="1" t="s">
        <v>102</v>
      </c>
      <c r="M1976" s="1" t="s">
        <v>118</v>
      </c>
      <c r="N1976" s="1" t="s">
        <v>31</v>
      </c>
      <c r="O1976" s="1" t="s">
        <v>196</v>
      </c>
      <c r="P1976" t="s">
        <v>328</v>
      </c>
      <c r="Q1976" s="1" t="s">
        <v>1046</v>
      </c>
      <c r="R1976" s="1" t="s">
        <v>571</v>
      </c>
      <c r="S1976" s="1" t="s">
        <v>14774</v>
      </c>
      <c r="T1976" s="1" t="s">
        <v>14775</v>
      </c>
      <c r="U1976" s="1" t="s">
        <v>2951</v>
      </c>
      <c r="V1976" s="1" t="s">
        <v>4953</v>
      </c>
      <c r="W1976" s="1" t="s">
        <v>186</v>
      </c>
      <c r="X1976" t="str">
        <f t="shared" si="211"/>
        <v>Complete</v>
      </c>
      <c r="Y1976">
        <f>MAX(0,100-IF(G1976="Invalid",Config!$B$5,0)-IF(I1976="Invalid",Config!$B$6,0)-IF(X1976="Incomplete",Config!$B$7,0)-IF(AF1976="Yes",Config!$B$37,0))</f>
        <v>70</v>
      </c>
      <c r="Z1976" s="1">
        <f>IF(OR(TRIM(B1976)="",COUNTIF(Config!$B$15:$B$19,B1976)&gt;0),1,0)+IF(OR(TRIM(C1976)="",COUNTIF(Config!$B$15:$B$19,C1976)&gt;0),1,0)+IF(OR(TRIM(F1976)="",COUNTIF(Config!$B$15:$B$19,F1976)&gt;0),1,0)+IF(OR(TRIM(H1976)="",COUNTIF(Config!$B$15:$B$19,H1976)&gt;0),1,0)+IF(OR(TRIM(E1976)="",COUNTIF(Config!$B$15:$B$19,E1976)&gt;0),1,0)+IF(OR(TRIM(K1976)="",COUNTIF(Config!$B$15:$B$19,K1976)&gt;0),1,0)+IF(OR(TRIM(P1976)="",COUNTIF(Config!$B$15:$B$19,P1976)&gt;0),1,0)+IF(OR(TRIM(R1976)="",COUNTIF(Config!$B$15:$B$19,R1976)&gt;0),1,0)</f>
        <v>0</v>
      </c>
      <c r="AA1976" s="1" cm="1">
        <f t="array" ref="AA1976">SUMPRODUCT(LEN(H1976)-LEN(SUBSTITUTE(H1976,{"0";"1";"2";"3";"4";"5";"6";"7";"8";"9"},"")))</f>
        <v>10</v>
      </c>
      <c r="AC1976" t="str">
        <f t="shared" si="212"/>
        <v>Invalid Email</v>
      </c>
      <c r="AD1976">
        <f t="shared" si="213"/>
        <v>0</v>
      </c>
      <c r="AE1976">
        <f t="shared" si="214"/>
        <v>1</v>
      </c>
      <c r="AF1976" t="str">
        <f t="shared" si="215"/>
        <v>No</v>
      </c>
      <c r="AG1976">
        <f t="shared" ca="1" si="216"/>
        <v>468</v>
      </c>
      <c r="AH1976" t="str">
        <f ca="1">IF(OR(V1976="",AG1976=""),"Yes",IF(AG1976&gt;Config!$B$41,"Yes","No"))</f>
        <v>Yes</v>
      </c>
    </row>
    <row r="1977" spans="1:34" x14ac:dyDescent="0.25">
      <c r="A1977" s="1" t="s">
        <v>14776</v>
      </c>
      <c r="B1977" s="1" t="s">
        <v>444</v>
      </c>
      <c r="C1977" s="1" t="s">
        <v>273</v>
      </c>
      <c r="D1977" s="1" t="s">
        <v>14777</v>
      </c>
      <c r="E1977" s="1" t="s">
        <v>633</v>
      </c>
      <c r="F1977" s="1" t="s">
        <v>14778</v>
      </c>
      <c r="G1977" t="str">
        <f t="shared" si="210"/>
        <v>Valid</v>
      </c>
      <c r="H1977" s="1" t="s">
        <v>14779</v>
      </c>
      <c r="I1977" t="str" cm="1">
        <f t="array" ref="I1977">IF(OR(TRIM(H1977)="",ISNUMBER(SEARCH("#",H1977)),AA1977&lt;Config!$B$8,SUMPRODUCT(--ISNUMBER(SEARCH({"a";"b";"c";"d";"e";"f";"g";"h";"i";"j";"k";"l";"m";"n";"o";"p";"q";"r";"s";"t";"u";"v";"w";"x";"y";"z"},H1977)))&gt;0),"Invalid","Valid")</f>
        <v>Valid</v>
      </c>
      <c r="J1977" s="1" t="s">
        <v>14780</v>
      </c>
      <c r="K1977" s="1" t="s">
        <v>378</v>
      </c>
      <c r="L1977" s="1" t="s">
        <v>49</v>
      </c>
      <c r="M1977" s="1" t="s">
        <v>33825</v>
      </c>
      <c r="N1977" s="1" t="s">
        <v>358</v>
      </c>
      <c r="O1977" s="1" t="s">
        <v>149</v>
      </c>
      <c r="P1977" t="s">
        <v>53</v>
      </c>
      <c r="Q1977" s="1" t="s">
        <v>54</v>
      </c>
      <c r="R1977" s="1" t="s">
        <v>415</v>
      </c>
      <c r="S1977" s="1" t="s">
        <v>8418</v>
      </c>
      <c r="T1977" s="1" t="s">
        <v>14781</v>
      </c>
      <c r="U1977" s="1" t="s">
        <v>14782</v>
      </c>
      <c r="V1977" s="1" t="s">
        <v>140</v>
      </c>
      <c r="W1977" s="1" t="s">
        <v>33823</v>
      </c>
      <c r="X1977" t="str">
        <f t="shared" si="211"/>
        <v>Complete</v>
      </c>
      <c r="Y1977">
        <f>MAX(0,100-IF(G1977="Invalid",Config!$B$5,0)-IF(I1977="Invalid",Config!$B$6,0)-IF(X1977="Incomplete",Config!$B$7,0)-IF(AF1977="Yes",Config!$B$37,0))</f>
        <v>100</v>
      </c>
      <c r="Z1977" s="1">
        <f>IF(OR(TRIM(B1977)="",COUNTIF(Config!$B$15:$B$19,B1977)&gt;0),1,0)+IF(OR(TRIM(C1977)="",COUNTIF(Config!$B$15:$B$19,C1977)&gt;0),1,0)+IF(OR(TRIM(F1977)="",COUNTIF(Config!$B$15:$B$19,F1977)&gt;0),1,0)+IF(OR(TRIM(H1977)="",COUNTIF(Config!$B$15:$B$19,H1977)&gt;0),1,0)+IF(OR(TRIM(E1977)="",COUNTIF(Config!$B$15:$B$19,E1977)&gt;0),1,0)+IF(OR(TRIM(K1977)="",COUNTIF(Config!$B$15:$B$19,K1977)&gt;0),1,0)+IF(OR(TRIM(P1977)="",COUNTIF(Config!$B$15:$B$19,P1977)&gt;0),1,0)+IF(OR(TRIM(R1977)="",COUNTIF(Config!$B$15:$B$19,R1977)&gt;0),1,0)</f>
        <v>0</v>
      </c>
      <c r="AA1977" s="1" cm="1">
        <f t="array" ref="AA1977">SUMPRODUCT(LEN(H1977)-LEN(SUBSTITUTE(H1977,{"0";"1";"2";"3";"4";"5";"6";"7";"8";"9"},"")))</f>
        <v>12</v>
      </c>
      <c r="AC1977" t="str">
        <f t="shared" si="212"/>
        <v/>
      </c>
      <c r="AD1977">
        <f t="shared" si="213"/>
        <v>1</v>
      </c>
      <c r="AE1977">
        <f t="shared" si="214"/>
        <v>1</v>
      </c>
      <c r="AF1977" t="str">
        <f t="shared" si="215"/>
        <v>No</v>
      </c>
      <c r="AG1977">
        <f t="shared" ca="1" si="216"/>
        <v>37</v>
      </c>
      <c r="AH1977" t="str">
        <f ca="1">IF(OR(V1977="",AG1977=""),"Yes",IF(AG1977&gt;Config!$B$41,"Yes","No"))</f>
        <v>No</v>
      </c>
    </row>
    <row r="1978" spans="1:34" x14ac:dyDescent="0.25">
      <c r="A1978" s="1" t="s">
        <v>14783</v>
      </c>
      <c r="B1978" s="1" t="s">
        <v>880</v>
      </c>
      <c r="C1978" s="1" t="s">
        <v>364</v>
      </c>
      <c r="D1978" s="1" t="s">
        <v>14784</v>
      </c>
      <c r="E1978" s="1" t="s">
        <v>578</v>
      </c>
      <c r="F1978" s="1" t="s">
        <v>14785</v>
      </c>
      <c r="G1978" t="str">
        <f t="shared" si="210"/>
        <v>Valid</v>
      </c>
      <c r="H1978" s="1" t="s">
        <v>14786</v>
      </c>
      <c r="I1978" t="str" cm="1">
        <f t="array" ref="I1978">IF(OR(TRIM(H1978)="",ISNUMBER(SEARCH("#",H1978)),AA1978&lt;Config!$B$8,SUMPRODUCT(--ISNUMBER(SEARCH({"a";"b";"c";"d";"e";"f";"g";"h";"i";"j";"k";"l";"m";"n";"o";"p";"q";"r";"s";"t";"u";"v";"w";"x";"y";"z"},H1978)))&gt;0),"Invalid","Valid")</f>
        <v>Valid</v>
      </c>
      <c r="J1978" s="1" t="s">
        <v>131</v>
      </c>
      <c r="K1978" s="1" t="s">
        <v>369</v>
      </c>
      <c r="L1978" s="1" t="s">
        <v>265</v>
      </c>
      <c r="M1978" s="1" t="s">
        <v>118</v>
      </c>
      <c r="N1978" s="1" t="s">
        <v>358</v>
      </c>
      <c r="O1978" s="1" t="s">
        <v>180</v>
      </c>
      <c r="P1978" t="s">
        <v>53</v>
      </c>
      <c r="Q1978" s="1" t="s">
        <v>197</v>
      </c>
      <c r="R1978" s="1" t="s">
        <v>55</v>
      </c>
      <c r="S1978" s="1" t="s">
        <v>14787</v>
      </c>
      <c r="T1978" s="1" t="s">
        <v>14788</v>
      </c>
      <c r="U1978" s="1" t="s">
        <v>3815</v>
      </c>
      <c r="V1978" s="1" t="s">
        <v>14789</v>
      </c>
      <c r="W1978" s="1" t="s">
        <v>125</v>
      </c>
      <c r="X1978" t="str">
        <f t="shared" si="211"/>
        <v>Complete</v>
      </c>
      <c r="Y1978">
        <f>MAX(0,100-IF(G1978="Invalid",Config!$B$5,0)-IF(I1978="Invalid",Config!$B$6,0)-IF(X1978="Incomplete",Config!$B$7,0)-IF(AF1978="Yes",Config!$B$37,0))</f>
        <v>100</v>
      </c>
      <c r="Z1978" s="1">
        <f>IF(OR(TRIM(B1978)="",COUNTIF(Config!$B$15:$B$19,B1978)&gt;0),1,0)+IF(OR(TRIM(C1978)="",COUNTIF(Config!$B$15:$B$19,C1978)&gt;0),1,0)+IF(OR(TRIM(F1978)="",COUNTIF(Config!$B$15:$B$19,F1978)&gt;0),1,0)+IF(OR(TRIM(H1978)="",COUNTIF(Config!$B$15:$B$19,H1978)&gt;0),1,0)+IF(OR(TRIM(E1978)="",COUNTIF(Config!$B$15:$B$19,E1978)&gt;0),1,0)+IF(OR(TRIM(K1978)="",COUNTIF(Config!$B$15:$B$19,K1978)&gt;0),1,0)+IF(OR(TRIM(P1978)="",COUNTIF(Config!$B$15:$B$19,P1978)&gt;0),1,0)+IF(OR(TRIM(R1978)="",COUNTIF(Config!$B$15:$B$19,R1978)&gt;0),1,0)</f>
        <v>0</v>
      </c>
      <c r="AA1978" s="1" cm="1">
        <f t="array" ref="AA1978">SUMPRODUCT(LEN(H1978)-LEN(SUBSTITUTE(H1978,{"0";"1";"2";"3";"4";"5";"6";"7";"8";"9"},"")))</f>
        <v>10</v>
      </c>
      <c r="AC1978" t="str">
        <f t="shared" si="212"/>
        <v/>
      </c>
      <c r="AD1978">
        <f t="shared" si="213"/>
        <v>1</v>
      </c>
      <c r="AE1978">
        <f t="shared" si="214"/>
        <v>1</v>
      </c>
      <c r="AF1978" t="str">
        <f t="shared" si="215"/>
        <v>No</v>
      </c>
      <c r="AG1978" t="str">
        <f t="shared" ca="1" si="216"/>
        <v/>
      </c>
      <c r="AH1978" t="str">
        <f ca="1">IF(OR(V1978="",AG1978=""),"Yes",IF(AG1978&gt;Config!$B$41,"Yes","No"))</f>
        <v>Yes</v>
      </c>
    </row>
    <row r="1979" spans="1:34" x14ac:dyDescent="0.25">
      <c r="A1979" s="1" t="s">
        <v>14790</v>
      </c>
      <c r="B1979" s="1" t="s">
        <v>295</v>
      </c>
      <c r="C1979" s="1" t="s">
        <v>33815</v>
      </c>
      <c r="D1979" s="1" t="s">
        <v>295</v>
      </c>
      <c r="E1979" s="1" t="s">
        <v>33901</v>
      </c>
      <c r="F1979" s="1" t="s">
        <v>14791</v>
      </c>
      <c r="G1979" t="str">
        <f t="shared" si="210"/>
        <v>Valid</v>
      </c>
      <c r="H1979" s="1" t="s">
        <v>14792</v>
      </c>
      <c r="I1979" t="str" cm="1">
        <f t="array" ref="I1979">IF(OR(TRIM(H1979)="",ISNUMBER(SEARCH("#",H1979)),AA1979&lt;Config!$B$8,SUMPRODUCT(--ISNUMBER(SEARCH({"a";"b";"c";"d";"e";"f";"g";"h";"i";"j";"k";"l";"m";"n";"o";"p";"q";"r";"s";"t";"u";"v";"w";"x";"y";"z"},H1979)))&gt;0),"Invalid","Valid")</f>
        <v>Valid</v>
      </c>
      <c r="J1979" s="1" t="s">
        <v>14793</v>
      </c>
      <c r="K1979" s="1" t="s">
        <v>1001</v>
      </c>
      <c r="L1979" s="1" t="s">
        <v>49</v>
      </c>
      <c r="M1979" s="1" t="s">
        <v>103</v>
      </c>
      <c r="N1979" s="1" t="s">
        <v>33819</v>
      </c>
      <c r="O1979" s="1" t="s">
        <v>32</v>
      </c>
      <c r="P1979" t="s">
        <v>53</v>
      </c>
      <c r="Q1979" s="1" t="s">
        <v>197</v>
      </c>
      <c r="R1979" s="1" t="s">
        <v>70</v>
      </c>
      <c r="S1979" s="1" t="s">
        <v>14794</v>
      </c>
      <c r="T1979" s="1" t="s">
        <v>14795</v>
      </c>
      <c r="U1979" s="1" t="s">
        <v>14796</v>
      </c>
      <c r="V1979" s="1" t="s">
        <v>1546</v>
      </c>
      <c r="W1979" s="1" t="s">
        <v>94</v>
      </c>
      <c r="X1979" t="str">
        <f t="shared" si="211"/>
        <v>Incomplete</v>
      </c>
      <c r="Y1979">
        <f>MAX(0,100-IF(G1979="Invalid",Config!$B$5,0)-IF(I1979="Invalid",Config!$B$6,0)-IF(X1979="Incomplete",Config!$B$7,0)-IF(AF1979="Yes",Config!$B$37,0))</f>
        <v>60</v>
      </c>
      <c r="Z1979" s="1">
        <f>IF(OR(TRIM(B1979)="",COUNTIF(Config!$B$15:$B$19,B1979)&gt;0),1,0)+IF(OR(TRIM(C1979)="",COUNTIF(Config!$B$15:$B$19,C1979)&gt;0),1,0)+IF(OR(TRIM(F1979)="",COUNTIF(Config!$B$15:$B$19,F1979)&gt;0),1,0)+IF(OR(TRIM(H1979)="",COUNTIF(Config!$B$15:$B$19,H1979)&gt;0),1,0)+IF(OR(TRIM(E1979)="",COUNTIF(Config!$B$15:$B$19,E1979)&gt;0),1,0)+IF(OR(TRIM(K1979)="",COUNTIF(Config!$B$15:$B$19,K1979)&gt;0),1,0)+IF(OR(TRIM(P1979)="",COUNTIF(Config!$B$15:$B$19,P1979)&gt;0),1,0)+IF(OR(TRIM(R1979)="",COUNTIF(Config!$B$15:$B$19,R1979)&gt;0),1,0)</f>
        <v>1</v>
      </c>
      <c r="AA1979" s="1" cm="1">
        <f t="array" ref="AA1979">SUMPRODUCT(LEN(H1979)-LEN(SUBSTITUTE(H1979,{"0";"1";"2";"3";"4";"5";"6";"7";"8";"9"},"")))</f>
        <v>12</v>
      </c>
      <c r="AC1979" t="str">
        <f t="shared" si="212"/>
        <v>Incomplete Profile</v>
      </c>
      <c r="AD1979">
        <f t="shared" si="213"/>
        <v>1</v>
      </c>
      <c r="AE1979">
        <f t="shared" si="214"/>
        <v>1</v>
      </c>
      <c r="AF1979" t="str">
        <f t="shared" si="215"/>
        <v>No</v>
      </c>
      <c r="AG1979">
        <f t="shared" ca="1" si="216"/>
        <v>374</v>
      </c>
      <c r="AH1979" t="str">
        <f ca="1">IF(OR(V1979="",AG1979=""),"Yes",IF(AG1979&gt;Config!$B$41,"Yes","No"))</f>
        <v>Yes</v>
      </c>
    </row>
    <row r="1980" spans="1:34" x14ac:dyDescent="0.25">
      <c r="A1980" s="1" t="s">
        <v>14797</v>
      </c>
      <c r="B1980" s="1" t="s">
        <v>244</v>
      </c>
      <c r="C1980" s="1" t="s">
        <v>219</v>
      </c>
      <c r="D1980" s="1" t="s">
        <v>14798</v>
      </c>
      <c r="E1980" s="1" t="s">
        <v>33949</v>
      </c>
      <c r="F1980" s="1" t="s">
        <v>14799</v>
      </c>
      <c r="G1980" t="str">
        <f t="shared" si="210"/>
        <v>Valid</v>
      </c>
      <c r="H1980" s="1" t="s">
        <v>14800</v>
      </c>
      <c r="I1980" t="str" cm="1">
        <f t="array" ref="I1980">IF(OR(TRIM(H1980)="",ISNUMBER(SEARCH("#",H1980)),AA1980&lt;Config!$B$8,SUMPRODUCT(--ISNUMBER(SEARCH({"a";"b";"c";"d";"e";"f";"g";"h";"i";"j";"k";"l";"m";"n";"o";"p";"q";"r";"s";"t";"u";"v";"w";"x";"y";"z"},H1980)))&gt;0),"Invalid","Valid")</f>
        <v>Valid</v>
      </c>
      <c r="J1980" s="1" t="s">
        <v>14801</v>
      </c>
      <c r="K1980" s="1" t="s">
        <v>722</v>
      </c>
      <c r="L1980" s="1" t="s">
        <v>49</v>
      </c>
      <c r="M1980" s="1" t="s">
        <v>391</v>
      </c>
      <c r="N1980" s="1" t="s">
        <v>211</v>
      </c>
      <c r="O1980" s="1" t="s">
        <v>180</v>
      </c>
      <c r="P1980" t="s">
        <v>344</v>
      </c>
      <c r="Q1980" s="1" t="s">
        <v>971</v>
      </c>
      <c r="R1980" s="1" t="s">
        <v>1200</v>
      </c>
      <c r="S1980" s="1" t="s">
        <v>14802</v>
      </c>
      <c r="T1980" s="1" t="s">
        <v>14803</v>
      </c>
      <c r="U1980" s="1" t="s">
        <v>14804</v>
      </c>
      <c r="V1980" s="1" t="s">
        <v>14805</v>
      </c>
      <c r="W1980" s="1" t="s">
        <v>384</v>
      </c>
      <c r="X1980" t="str">
        <f t="shared" si="211"/>
        <v>Complete</v>
      </c>
      <c r="Y1980">
        <f>MAX(0,100-IF(G1980="Invalid",Config!$B$5,0)-IF(I1980="Invalid",Config!$B$6,0)-IF(X1980="Incomplete",Config!$B$7,0)-IF(AF1980="Yes",Config!$B$37,0))</f>
        <v>100</v>
      </c>
      <c r="Z1980" s="1">
        <f>IF(OR(TRIM(B1980)="",COUNTIF(Config!$B$15:$B$19,B1980)&gt;0),1,0)+IF(OR(TRIM(C1980)="",COUNTIF(Config!$B$15:$B$19,C1980)&gt;0),1,0)+IF(OR(TRIM(F1980)="",COUNTIF(Config!$B$15:$B$19,F1980)&gt;0),1,0)+IF(OR(TRIM(H1980)="",COUNTIF(Config!$B$15:$B$19,H1980)&gt;0),1,0)+IF(OR(TRIM(E1980)="",COUNTIF(Config!$B$15:$B$19,E1980)&gt;0),1,0)+IF(OR(TRIM(K1980)="",COUNTIF(Config!$B$15:$B$19,K1980)&gt;0),1,0)+IF(OR(TRIM(P1980)="",COUNTIF(Config!$B$15:$B$19,P1980)&gt;0),1,0)+IF(OR(TRIM(R1980)="",COUNTIF(Config!$B$15:$B$19,R1980)&gt;0),1,0)</f>
        <v>0</v>
      </c>
      <c r="AA1980" s="1" cm="1">
        <f t="array" ref="AA1980">SUMPRODUCT(LEN(H1980)-LEN(SUBSTITUTE(H1980,{"0";"1";"2";"3";"4";"5";"6";"7";"8";"9"},"")))</f>
        <v>10</v>
      </c>
      <c r="AC1980" t="str">
        <f t="shared" si="212"/>
        <v/>
      </c>
      <c r="AD1980">
        <f t="shared" si="213"/>
        <v>1</v>
      </c>
      <c r="AE1980">
        <f t="shared" si="214"/>
        <v>1</v>
      </c>
      <c r="AF1980" t="str">
        <f t="shared" si="215"/>
        <v>No</v>
      </c>
      <c r="AG1980">
        <f t="shared" ca="1" si="216"/>
        <v>588</v>
      </c>
      <c r="AH1980" t="str">
        <f ca="1">IF(OR(V1980="",AG1980=""),"Yes",IF(AG1980&gt;Config!$B$41,"Yes","No"))</f>
        <v>Yes</v>
      </c>
    </row>
    <row r="1981" spans="1:34" x14ac:dyDescent="0.25">
      <c r="A1981" s="1" t="s">
        <v>14806</v>
      </c>
      <c r="B1981" s="1" t="s">
        <v>6040</v>
      </c>
      <c r="C1981" s="1" t="s">
        <v>956</v>
      </c>
      <c r="D1981" s="1" t="s">
        <v>14807</v>
      </c>
      <c r="E1981" s="1" t="s">
        <v>33829</v>
      </c>
      <c r="F1981" s="1" t="s">
        <v>14808</v>
      </c>
      <c r="G1981" t="str">
        <f t="shared" si="210"/>
        <v>Valid</v>
      </c>
      <c r="H1981" s="1" t="s">
        <v>14809</v>
      </c>
      <c r="I1981" t="str" cm="1">
        <f t="array" ref="I1981">IF(OR(TRIM(H1981)="",ISNUMBER(SEARCH("#",H1981)),AA1981&lt;Config!$B$8,SUMPRODUCT(--ISNUMBER(SEARCH({"a";"b";"c";"d";"e";"f";"g";"h";"i";"j";"k";"l";"m";"n";"o";"p";"q";"r";"s";"t";"u";"v";"w";"x";"y";"z"},H1981)))&gt;0),"Invalid","Valid")</f>
        <v>Valid</v>
      </c>
      <c r="J1981" s="1" t="s">
        <v>14810</v>
      </c>
      <c r="K1981" s="1" t="s">
        <v>83</v>
      </c>
      <c r="L1981" s="1" t="s">
        <v>134</v>
      </c>
      <c r="M1981" s="1" t="s">
        <v>235</v>
      </c>
      <c r="N1981" s="1" t="s">
        <v>86</v>
      </c>
      <c r="O1981" s="1" t="s">
        <v>180</v>
      </c>
      <c r="P1981" t="s">
        <v>104</v>
      </c>
      <c r="Q1981" s="1" t="s">
        <v>302</v>
      </c>
      <c r="R1981" s="1" t="s">
        <v>833</v>
      </c>
      <c r="S1981" s="1" t="s">
        <v>14811</v>
      </c>
      <c r="T1981" s="1" t="s">
        <v>14812</v>
      </c>
      <c r="U1981" s="1" t="s">
        <v>3465</v>
      </c>
      <c r="V1981" s="1" t="s">
        <v>4670</v>
      </c>
      <c r="W1981" s="1" t="s">
        <v>40</v>
      </c>
      <c r="X1981" t="str">
        <f t="shared" si="211"/>
        <v>Incomplete</v>
      </c>
      <c r="Y1981">
        <f>MAX(0,100-IF(G1981="Invalid",Config!$B$5,0)-IF(I1981="Invalid",Config!$B$6,0)-IF(X1981="Incomplete",Config!$B$7,0)-IF(AF1981="Yes",Config!$B$37,0))</f>
        <v>60</v>
      </c>
      <c r="Z1981" s="1">
        <f>IF(OR(TRIM(B1981)="",COUNTIF(Config!$B$15:$B$19,B1981)&gt;0),1,0)+IF(OR(TRIM(C1981)="",COUNTIF(Config!$B$15:$B$19,C1981)&gt;0),1,0)+IF(OR(TRIM(F1981)="",COUNTIF(Config!$B$15:$B$19,F1981)&gt;0),1,0)+IF(OR(TRIM(H1981)="",COUNTIF(Config!$B$15:$B$19,H1981)&gt;0),1,0)+IF(OR(TRIM(E1981)="",COUNTIF(Config!$B$15:$B$19,E1981)&gt;0),1,0)+IF(OR(TRIM(K1981)="",COUNTIF(Config!$B$15:$B$19,K1981)&gt;0),1,0)+IF(OR(TRIM(P1981)="",COUNTIF(Config!$B$15:$B$19,P1981)&gt;0),1,0)+IF(OR(TRIM(R1981)="",COUNTIF(Config!$B$15:$B$19,R1981)&gt;0),1,0)</f>
        <v>1</v>
      </c>
      <c r="AA1981" s="1" cm="1">
        <f t="array" ref="AA1981">SUMPRODUCT(LEN(H1981)-LEN(SUBSTITUTE(H1981,{"0";"1";"2";"3";"4";"5";"6";"7";"8";"9"},"")))</f>
        <v>11</v>
      </c>
      <c r="AC1981" t="str">
        <f t="shared" si="212"/>
        <v>Incomplete Profile</v>
      </c>
      <c r="AD1981">
        <f t="shared" si="213"/>
        <v>1</v>
      </c>
      <c r="AE1981">
        <f t="shared" si="214"/>
        <v>1</v>
      </c>
      <c r="AF1981" t="str">
        <f t="shared" si="215"/>
        <v>No</v>
      </c>
      <c r="AG1981">
        <f t="shared" ca="1" si="216"/>
        <v>371</v>
      </c>
      <c r="AH1981" t="str">
        <f ca="1">IF(OR(V1981="",AG1981=""),"Yes",IF(AG1981&gt;Config!$B$41,"Yes","No"))</f>
        <v>Yes</v>
      </c>
    </row>
    <row r="1982" spans="1:34" x14ac:dyDescent="0.25">
      <c r="A1982" s="1" t="s">
        <v>14813</v>
      </c>
      <c r="B1982" s="1" t="s">
        <v>2408</v>
      </c>
      <c r="C1982" s="1" t="s">
        <v>2104</v>
      </c>
      <c r="D1982" s="1" t="s">
        <v>14814</v>
      </c>
      <c r="E1982" s="1" t="s">
        <v>159</v>
      </c>
      <c r="F1982" s="1" t="s">
        <v>34882</v>
      </c>
      <c r="G1982" t="str">
        <f t="shared" si="210"/>
        <v>Valid</v>
      </c>
      <c r="H1982" s="1" t="s">
        <v>14815</v>
      </c>
      <c r="I1982" t="str" cm="1">
        <f t="array" ref="I1982">IF(OR(TRIM(H1982)="",ISNUMBER(SEARCH("#",H1982)),AA1982&lt;Config!$B$8,SUMPRODUCT(--ISNUMBER(SEARCH({"a";"b";"c";"d";"e";"f";"g";"h";"i";"j";"k";"l";"m";"n";"o";"p";"q";"r";"s";"t";"u";"v";"w";"x";"y";"z"},H1982)))&gt;0),"Invalid","Valid")</f>
        <v>Valid</v>
      </c>
      <c r="J1982" s="1" t="s">
        <v>14816</v>
      </c>
      <c r="K1982" s="1" t="s">
        <v>287</v>
      </c>
      <c r="L1982" s="1" t="s">
        <v>29</v>
      </c>
      <c r="M1982" s="1" t="s">
        <v>343</v>
      </c>
      <c r="N1982" s="1" t="s">
        <v>211</v>
      </c>
      <c r="O1982" s="1" t="s">
        <v>180</v>
      </c>
      <c r="P1982" t="s">
        <v>87</v>
      </c>
      <c r="Q1982" s="1" t="s">
        <v>438</v>
      </c>
      <c r="R1982" s="1" t="s">
        <v>136</v>
      </c>
      <c r="S1982" s="1" t="s">
        <v>1090</v>
      </c>
      <c r="T1982" s="1" t="s">
        <v>14817</v>
      </c>
      <c r="U1982" s="1" t="s">
        <v>10364</v>
      </c>
      <c r="V1982" s="1" t="s">
        <v>140</v>
      </c>
      <c r="W1982" s="1" t="s">
        <v>186</v>
      </c>
      <c r="X1982" t="str">
        <f t="shared" si="211"/>
        <v>Complete</v>
      </c>
      <c r="Y1982">
        <f>MAX(0,100-IF(G1982="Invalid",Config!$B$5,0)-IF(I1982="Invalid",Config!$B$6,0)-IF(X1982="Incomplete",Config!$B$7,0)-IF(AF1982="Yes",Config!$B$37,0))</f>
        <v>100</v>
      </c>
      <c r="Z1982" s="1">
        <f>IF(OR(TRIM(B1982)="",COUNTIF(Config!$B$15:$B$19,B1982)&gt;0),1,0)+IF(OR(TRIM(C1982)="",COUNTIF(Config!$B$15:$B$19,C1982)&gt;0),1,0)+IF(OR(TRIM(F1982)="",COUNTIF(Config!$B$15:$B$19,F1982)&gt;0),1,0)+IF(OR(TRIM(H1982)="",COUNTIF(Config!$B$15:$B$19,H1982)&gt;0),1,0)+IF(OR(TRIM(E1982)="",COUNTIF(Config!$B$15:$B$19,E1982)&gt;0),1,0)+IF(OR(TRIM(K1982)="",COUNTIF(Config!$B$15:$B$19,K1982)&gt;0),1,0)+IF(OR(TRIM(P1982)="",COUNTIF(Config!$B$15:$B$19,P1982)&gt;0),1,0)+IF(OR(TRIM(R1982)="",COUNTIF(Config!$B$15:$B$19,R1982)&gt;0),1,0)</f>
        <v>0</v>
      </c>
      <c r="AA1982" s="1" cm="1">
        <f t="array" ref="AA1982">SUMPRODUCT(LEN(H1982)-LEN(SUBSTITUTE(H1982,{"0";"1";"2";"3";"4";"5";"6";"7";"8";"9"},"")))</f>
        <v>10</v>
      </c>
      <c r="AC1982" t="str">
        <f t="shared" si="212"/>
        <v/>
      </c>
      <c r="AD1982">
        <f t="shared" si="213"/>
        <v>1</v>
      </c>
      <c r="AE1982">
        <f t="shared" si="214"/>
        <v>1</v>
      </c>
      <c r="AF1982" t="str">
        <f t="shared" si="215"/>
        <v>No</v>
      </c>
      <c r="AG1982">
        <f t="shared" ca="1" si="216"/>
        <v>37</v>
      </c>
      <c r="AH1982" t="str">
        <f ca="1">IF(OR(V1982="",AG1982=""),"Yes",IF(AG1982&gt;Config!$B$41,"Yes","No"))</f>
        <v>No</v>
      </c>
    </row>
    <row r="1983" spans="1:34" x14ac:dyDescent="0.25">
      <c r="A1983" s="1" t="s">
        <v>14818</v>
      </c>
      <c r="B1983" s="1" t="s">
        <v>259</v>
      </c>
      <c r="C1983" s="1" t="s">
        <v>524</v>
      </c>
      <c r="D1983" s="1" t="s">
        <v>12782</v>
      </c>
      <c r="E1983" s="1" t="s">
        <v>633</v>
      </c>
      <c r="F1983" s="1" t="s">
        <v>14819</v>
      </c>
      <c r="G1983" t="str">
        <f t="shared" si="210"/>
        <v>Valid</v>
      </c>
      <c r="H1983" s="1" t="s">
        <v>14820</v>
      </c>
      <c r="I1983" t="str" cm="1">
        <f t="array" ref="I1983">IF(OR(TRIM(H1983)="",ISNUMBER(SEARCH("#",H1983)),AA1983&lt;Config!$B$8,SUMPRODUCT(--ISNUMBER(SEARCH({"a";"b";"c";"d";"e";"f";"g";"h";"i";"j";"k";"l";"m";"n";"o";"p";"q";"r";"s";"t";"u";"v";"w";"x";"y";"z"},H1983)))&gt;0),"Invalid","Valid")</f>
        <v>Valid</v>
      </c>
      <c r="J1983" s="1" t="s">
        <v>14821</v>
      </c>
      <c r="K1983" s="1" t="s">
        <v>117</v>
      </c>
      <c r="L1983" s="1" t="s">
        <v>134</v>
      </c>
      <c r="M1983" s="1" t="s">
        <v>118</v>
      </c>
      <c r="N1983" s="1" t="s">
        <v>224</v>
      </c>
      <c r="O1983" s="1" t="s">
        <v>149</v>
      </c>
      <c r="P1983" t="s">
        <v>518</v>
      </c>
      <c r="Q1983" s="1" t="s">
        <v>150</v>
      </c>
      <c r="R1983" s="1" t="s">
        <v>70</v>
      </c>
      <c r="S1983" s="1" t="s">
        <v>14822</v>
      </c>
      <c r="T1983" s="1" t="s">
        <v>14823</v>
      </c>
      <c r="U1983" s="1" t="s">
        <v>11057</v>
      </c>
      <c r="V1983" s="1" t="s">
        <v>140</v>
      </c>
      <c r="W1983" s="1" t="s">
        <v>94</v>
      </c>
      <c r="X1983" t="str">
        <f t="shared" si="211"/>
        <v>Complete</v>
      </c>
      <c r="Y1983">
        <f>MAX(0,100-IF(G1983="Invalid",Config!$B$5,0)-IF(I1983="Invalid",Config!$B$6,0)-IF(X1983="Incomplete",Config!$B$7,0)-IF(AF1983="Yes",Config!$B$37,0))</f>
        <v>100</v>
      </c>
      <c r="Z1983" s="1">
        <f>IF(OR(TRIM(B1983)="",COUNTIF(Config!$B$15:$B$19,B1983)&gt;0),1,0)+IF(OR(TRIM(C1983)="",COUNTIF(Config!$B$15:$B$19,C1983)&gt;0),1,0)+IF(OR(TRIM(F1983)="",COUNTIF(Config!$B$15:$B$19,F1983)&gt;0),1,0)+IF(OR(TRIM(H1983)="",COUNTIF(Config!$B$15:$B$19,H1983)&gt;0),1,0)+IF(OR(TRIM(E1983)="",COUNTIF(Config!$B$15:$B$19,E1983)&gt;0),1,0)+IF(OR(TRIM(K1983)="",COUNTIF(Config!$B$15:$B$19,K1983)&gt;0),1,0)+IF(OR(TRIM(P1983)="",COUNTIF(Config!$B$15:$B$19,P1983)&gt;0),1,0)+IF(OR(TRIM(R1983)="",COUNTIF(Config!$B$15:$B$19,R1983)&gt;0),1,0)</f>
        <v>0</v>
      </c>
      <c r="AA1983" s="1" cm="1">
        <f t="array" ref="AA1983">SUMPRODUCT(LEN(H1983)-LEN(SUBSTITUTE(H1983,{"0";"1";"2";"3";"4";"5";"6";"7";"8";"9"},"")))</f>
        <v>12</v>
      </c>
      <c r="AC1983" t="str">
        <f t="shared" si="212"/>
        <v/>
      </c>
      <c r="AD1983">
        <f t="shared" si="213"/>
        <v>1</v>
      </c>
      <c r="AE1983">
        <f t="shared" si="214"/>
        <v>1</v>
      </c>
      <c r="AF1983" t="str">
        <f t="shared" si="215"/>
        <v>No</v>
      </c>
      <c r="AG1983">
        <f t="shared" ca="1" si="216"/>
        <v>37</v>
      </c>
      <c r="AH1983" t="str">
        <f ca="1">IF(OR(V1983="",AG1983=""),"Yes",IF(AG1983&gt;Config!$B$41,"Yes","No"))</f>
        <v>No</v>
      </c>
    </row>
    <row r="1984" spans="1:34" x14ac:dyDescent="0.25">
      <c r="A1984" s="1" t="s">
        <v>14824</v>
      </c>
      <c r="B1984" s="1" t="s">
        <v>1175</v>
      </c>
      <c r="C1984" s="1" t="s">
        <v>33815</v>
      </c>
      <c r="D1984" s="1" t="s">
        <v>1175</v>
      </c>
      <c r="E1984" s="1" t="s">
        <v>681</v>
      </c>
      <c r="F1984" s="1" t="s">
        <v>14825</v>
      </c>
      <c r="G1984" t="str">
        <f t="shared" si="210"/>
        <v>Valid</v>
      </c>
      <c r="H1984" s="1" t="s">
        <v>14826</v>
      </c>
      <c r="I1984" t="str" cm="1">
        <f t="array" ref="I1984">IF(OR(TRIM(H1984)="",ISNUMBER(SEARCH("#",H1984)),AA1984&lt;Config!$B$8,SUMPRODUCT(--ISNUMBER(SEARCH({"a";"b";"c";"d";"e";"f";"g";"h";"i";"j";"k";"l";"m";"n";"o";"p";"q";"r";"s";"t";"u";"v";"w";"x";"y";"z"},H1984)))&gt;0),"Invalid","Valid")</f>
        <v>Valid</v>
      </c>
      <c r="J1984" s="1" t="s">
        <v>14827</v>
      </c>
      <c r="K1984" s="1" t="s">
        <v>210</v>
      </c>
      <c r="L1984" s="1" t="s">
        <v>102</v>
      </c>
      <c r="M1984" s="1" t="s">
        <v>462</v>
      </c>
      <c r="N1984" s="1" t="s">
        <v>358</v>
      </c>
      <c r="O1984" s="1" t="s">
        <v>180</v>
      </c>
      <c r="P1984" t="s">
        <v>53</v>
      </c>
      <c r="Q1984" s="1" t="s">
        <v>150</v>
      </c>
      <c r="R1984" s="1" t="s">
        <v>198</v>
      </c>
      <c r="S1984" s="1" t="s">
        <v>5988</v>
      </c>
      <c r="T1984" s="1" t="s">
        <v>14828</v>
      </c>
      <c r="U1984" s="1" t="s">
        <v>915</v>
      </c>
      <c r="V1984" s="1" t="s">
        <v>2111</v>
      </c>
      <c r="W1984" s="1" t="s">
        <v>60</v>
      </c>
      <c r="X1984" t="str">
        <f t="shared" si="211"/>
        <v>Incomplete</v>
      </c>
      <c r="Y1984">
        <f>MAX(0,100-IF(G1984="Invalid",Config!$B$5,0)-IF(I1984="Invalid",Config!$B$6,0)-IF(X1984="Incomplete",Config!$B$7,0)-IF(AF1984="Yes",Config!$B$37,0))</f>
        <v>60</v>
      </c>
      <c r="Z1984" s="1">
        <f>IF(OR(TRIM(B1984)="",COUNTIF(Config!$B$15:$B$19,B1984)&gt;0),1,0)+IF(OR(TRIM(C1984)="",COUNTIF(Config!$B$15:$B$19,C1984)&gt;0),1,0)+IF(OR(TRIM(F1984)="",COUNTIF(Config!$B$15:$B$19,F1984)&gt;0),1,0)+IF(OR(TRIM(H1984)="",COUNTIF(Config!$B$15:$B$19,H1984)&gt;0),1,0)+IF(OR(TRIM(E1984)="",COUNTIF(Config!$B$15:$B$19,E1984)&gt;0),1,0)+IF(OR(TRIM(K1984)="",COUNTIF(Config!$B$15:$B$19,K1984)&gt;0),1,0)+IF(OR(TRIM(P1984)="",COUNTIF(Config!$B$15:$B$19,P1984)&gt;0),1,0)+IF(OR(TRIM(R1984)="",COUNTIF(Config!$B$15:$B$19,R1984)&gt;0),1,0)</f>
        <v>1</v>
      </c>
      <c r="AA1984" s="1" cm="1">
        <f t="array" ref="AA1984">SUMPRODUCT(LEN(H1984)-LEN(SUBSTITUTE(H1984,{"0";"1";"2";"3";"4";"5";"6";"7";"8";"9"},"")))</f>
        <v>10</v>
      </c>
      <c r="AC1984" t="str">
        <f t="shared" si="212"/>
        <v>Incomplete Profile</v>
      </c>
      <c r="AD1984">
        <f t="shared" si="213"/>
        <v>1</v>
      </c>
      <c r="AE1984">
        <f t="shared" si="214"/>
        <v>1</v>
      </c>
      <c r="AF1984" t="str">
        <f t="shared" si="215"/>
        <v>No</v>
      </c>
      <c r="AG1984">
        <f t="shared" ca="1" si="216"/>
        <v>252</v>
      </c>
      <c r="AH1984" t="str">
        <f ca="1">IF(OR(V1984="",AG1984=""),"Yes",IF(AG1984&gt;Config!$B$41,"Yes","No"))</f>
        <v>No</v>
      </c>
    </row>
    <row r="1985" spans="1:34" x14ac:dyDescent="0.25">
      <c r="A1985" s="1" t="s">
        <v>14829</v>
      </c>
      <c r="B1985" s="1" t="s">
        <v>336</v>
      </c>
      <c r="C1985" s="1" t="s">
        <v>1736</v>
      </c>
      <c r="D1985" s="1" t="s">
        <v>14830</v>
      </c>
      <c r="E1985" s="1" t="s">
        <v>34883</v>
      </c>
      <c r="F1985" s="1" t="s">
        <v>14831</v>
      </c>
      <c r="G1985" t="str">
        <f t="shared" si="210"/>
        <v>Valid</v>
      </c>
      <c r="H1985" s="1" t="s">
        <v>14832</v>
      </c>
      <c r="I1985" t="str" cm="1">
        <f t="array" ref="I1985">IF(OR(TRIM(H1985)="",ISNUMBER(SEARCH("#",H1985)),AA1985&lt;Config!$B$8,SUMPRODUCT(--ISNUMBER(SEARCH({"a";"b";"c";"d";"e";"f";"g";"h";"i";"j";"k";"l";"m";"n";"o";"p";"q";"r";"s";"t";"u";"v";"w";"x";"y";"z"},H1985)))&gt;0),"Invalid","Valid")</f>
        <v>Valid</v>
      </c>
      <c r="J1985" s="1" t="s">
        <v>14833</v>
      </c>
      <c r="K1985" s="1" t="s">
        <v>378</v>
      </c>
      <c r="L1985" s="1" t="s">
        <v>84</v>
      </c>
      <c r="M1985" s="1" t="s">
        <v>391</v>
      </c>
      <c r="N1985" s="1" t="s">
        <v>224</v>
      </c>
      <c r="O1985" s="1" t="s">
        <v>180</v>
      </c>
      <c r="P1985" t="s">
        <v>104</v>
      </c>
      <c r="Q1985" s="1" t="s">
        <v>302</v>
      </c>
      <c r="R1985" s="1" t="s">
        <v>833</v>
      </c>
      <c r="S1985" s="1" t="s">
        <v>14834</v>
      </c>
      <c r="T1985" s="1" t="s">
        <v>14835</v>
      </c>
      <c r="U1985" s="1" t="s">
        <v>334</v>
      </c>
      <c r="V1985" s="1" t="s">
        <v>14836</v>
      </c>
      <c r="W1985" s="1" t="s">
        <v>384</v>
      </c>
      <c r="X1985" t="str">
        <f t="shared" si="211"/>
        <v>Complete</v>
      </c>
      <c r="Y1985">
        <f>MAX(0,100-IF(G1985="Invalid",Config!$B$5,0)-IF(I1985="Invalid",Config!$B$6,0)-IF(X1985="Incomplete",Config!$B$7,0)-IF(AF1985="Yes",Config!$B$37,0))</f>
        <v>100</v>
      </c>
      <c r="Z1985" s="1">
        <f>IF(OR(TRIM(B1985)="",COUNTIF(Config!$B$15:$B$19,B1985)&gt;0),1,0)+IF(OR(TRIM(C1985)="",COUNTIF(Config!$B$15:$B$19,C1985)&gt;0),1,0)+IF(OR(TRIM(F1985)="",COUNTIF(Config!$B$15:$B$19,F1985)&gt;0),1,0)+IF(OR(TRIM(H1985)="",COUNTIF(Config!$B$15:$B$19,H1985)&gt;0),1,0)+IF(OR(TRIM(E1985)="",COUNTIF(Config!$B$15:$B$19,E1985)&gt;0),1,0)+IF(OR(TRIM(K1985)="",COUNTIF(Config!$B$15:$B$19,K1985)&gt;0),1,0)+IF(OR(TRIM(P1985)="",COUNTIF(Config!$B$15:$B$19,P1985)&gt;0),1,0)+IF(OR(TRIM(R1985)="",COUNTIF(Config!$B$15:$B$19,R1985)&gt;0),1,0)</f>
        <v>0</v>
      </c>
      <c r="AA1985" s="1" cm="1">
        <f t="array" ref="AA1985">SUMPRODUCT(LEN(H1985)-LEN(SUBSTITUTE(H1985,{"0";"1";"2";"3";"4";"5";"6";"7";"8";"9"},"")))</f>
        <v>11</v>
      </c>
      <c r="AC1985" t="str">
        <f t="shared" si="212"/>
        <v/>
      </c>
      <c r="AD1985">
        <f t="shared" si="213"/>
        <v>1</v>
      </c>
      <c r="AE1985">
        <f t="shared" si="214"/>
        <v>1</v>
      </c>
      <c r="AF1985" t="str">
        <f t="shared" si="215"/>
        <v>No</v>
      </c>
      <c r="AG1985">
        <f t="shared" ca="1" si="216"/>
        <v>350</v>
      </c>
      <c r="AH1985" t="str">
        <f ca="1">IF(OR(V1985="",AG1985=""),"Yes",IF(AG1985&gt;Config!$B$41,"Yes","No"))</f>
        <v>No</v>
      </c>
    </row>
    <row r="1986" spans="1:34" x14ac:dyDescent="0.25">
      <c r="A1986" s="1" t="s">
        <v>14837</v>
      </c>
      <c r="B1986" s="1" t="s">
        <v>880</v>
      </c>
      <c r="C1986" s="1" t="s">
        <v>1007</v>
      </c>
      <c r="D1986" s="1" t="s">
        <v>14838</v>
      </c>
      <c r="E1986" s="1" t="s">
        <v>33907</v>
      </c>
      <c r="F1986" s="1" t="s">
        <v>14839</v>
      </c>
      <c r="G1986" t="str">
        <f t="shared" si="210"/>
        <v>Valid</v>
      </c>
      <c r="H1986" s="1" t="s">
        <v>14840</v>
      </c>
      <c r="I1986" t="str" cm="1">
        <f t="array" ref="I1986">IF(OR(TRIM(H1986)="",ISNUMBER(SEARCH("#",H1986)),AA1986&lt;Config!$B$8,SUMPRODUCT(--ISNUMBER(SEARCH({"a";"b";"c";"d";"e";"f";"g";"h";"i";"j";"k";"l";"m";"n";"o";"p";"q";"r";"s";"t";"u";"v";"w";"x";"y";"z"},H1986)))&gt;0),"Invalid","Valid")</f>
        <v>Valid</v>
      </c>
      <c r="J1986" s="1" t="s">
        <v>14841</v>
      </c>
      <c r="K1986" s="1" t="s">
        <v>625</v>
      </c>
      <c r="L1986" s="1" t="s">
        <v>29</v>
      </c>
      <c r="M1986" s="1" t="s">
        <v>33825</v>
      </c>
      <c r="N1986" s="1" t="s">
        <v>86</v>
      </c>
      <c r="O1986" s="1" t="s">
        <v>52</v>
      </c>
      <c r="P1986" t="s">
        <v>87</v>
      </c>
      <c r="Q1986" s="1" t="s">
        <v>438</v>
      </c>
      <c r="R1986" s="1" t="s">
        <v>379</v>
      </c>
      <c r="S1986" s="1" t="s">
        <v>9513</v>
      </c>
      <c r="T1986" s="1" t="s">
        <v>14842</v>
      </c>
      <c r="U1986" s="1" t="s">
        <v>11808</v>
      </c>
      <c r="V1986" s="1" t="s">
        <v>3448</v>
      </c>
      <c r="W1986" s="1" t="s">
        <v>60</v>
      </c>
      <c r="X1986" t="str">
        <f t="shared" si="211"/>
        <v>Complete</v>
      </c>
      <c r="Y1986">
        <f>MAX(0,100-IF(G1986="Invalid",Config!$B$5,0)-IF(I1986="Invalid",Config!$B$6,0)-IF(X1986="Incomplete",Config!$B$7,0)-IF(AF1986="Yes",Config!$B$37,0))</f>
        <v>100</v>
      </c>
      <c r="Z1986" s="1">
        <f>IF(OR(TRIM(B1986)="",COUNTIF(Config!$B$15:$B$19,B1986)&gt;0),1,0)+IF(OR(TRIM(C1986)="",COUNTIF(Config!$B$15:$B$19,C1986)&gt;0),1,0)+IF(OR(TRIM(F1986)="",COUNTIF(Config!$B$15:$B$19,F1986)&gt;0),1,0)+IF(OR(TRIM(H1986)="",COUNTIF(Config!$B$15:$B$19,H1986)&gt;0),1,0)+IF(OR(TRIM(E1986)="",COUNTIF(Config!$B$15:$B$19,E1986)&gt;0),1,0)+IF(OR(TRIM(K1986)="",COUNTIF(Config!$B$15:$B$19,K1986)&gt;0),1,0)+IF(OR(TRIM(P1986)="",COUNTIF(Config!$B$15:$B$19,P1986)&gt;0),1,0)+IF(OR(TRIM(R1986)="",COUNTIF(Config!$B$15:$B$19,R1986)&gt;0),1,0)</f>
        <v>0</v>
      </c>
      <c r="AA1986" s="1" cm="1">
        <f t="array" ref="AA1986">SUMPRODUCT(LEN(H1986)-LEN(SUBSTITUTE(H1986,{"0";"1";"2";"3";"4";"5";"6";"7";"8";"9"},"")))</f>
        <v>11</v>
      </c>
      <c r="AC1986" t="str">
        <f t="shared" si="212"/>
        <v/>
      </c>
      <c r="AD1986">
        <f t="shared" si="213"/>
        <v>1</v>
      </c>
      <c r="AE1986">
        <f t="shared" si="214"/>
        <v>1</v>
      </c>
      <c r="AF1986" t="str">
        <f t="shared" si="215"/>
        <v>No</v>
      </c>
      <c r="AG1986">
        <f t="shared" ca="1" si="216"/>
        <v>106</v>
      </c>
      <c r="AH1986" t="str">
        <f ca="1">IF(OR(V1986="",AG1986=""),"Yes",IF(AG1986&gt;Config!$B$41,"Yes","No"))</f>
        <v>No</v>
      </c>
    </row>
    <row r="1987" spans="1:34" x14ac:dyDescent="0.25">
      <c r="A1987" s="1" t="s">
        <v>14843</v>
      </c>
      <c r="B1987" s="1" t="s">
        <v>22</v>
      </c>
      <c r="C1987" s="1" t="s">
        <v>659</v>
      </c>
      <c r="D1987" s="1" t="s">
        <v>14844</v>
      </c>
      <c r="E1987" s="1" t="s">
        <v>34549</v>
      </c>
      <c r="F1987" s="1" t="s">
        <v>14845</v>
      </c>
      <c r="G1987" t="str">
        <f t="shared" ref="G1987:G2050" si="217">IFERROR(IF(OR(TRIM(F1987)="",LEN(F1987)-LEN(SUBSTITUTE(F1987,"@",""))&lt;&gt;1,FIND("@",F1987)=1,RIGHT(F1987,1)=".",ISNUMBER(SEARCH(" ",F1987)),ISERROR(FIND(".",F1987,FIND("@",F1987)+2))),"Invalid","Valid"),"Invalid")</f>
        <v>Valid</v>
      </c>
      <c r="H1987" s="1" t="s">
        <v>14846</v>
      </c>
      <c r="I1987" t="str" cm="1">
        <f t="array" ref="I1987">IF(OR(TRIM(H1987)="",ISNUMBER(SEARCH("#",H1987)),AA1987&lt;Config!$B$8,SUMPRODUCT(--ISNUMBER(SEARCH({"a";"b";"c";"d";"e";"f";"g";"h";"i";"j";"k";"l";"m";"n";"o";"p";"q";"r";"s";"t";"u";"v";"w";"x";"y";"z"},H1987)))&gt;0),"Invalid","Valid")</f>
        <v>Valid</v>
      </c>
      <c r="J1987" s="1" t="s">
        <v>14847</v>
      </c>
      <c r="K1987" s="1" t="s">
        <v>210</v>
      </c>
      <c r="L1987" s="1" t="s">
        <v>179</v>
      </c>
      <c r="M1987" s="1" t="s">
        <v>30</v>
      </c>
      <c r="N1987" s="1" t="s">
        <v>86</v>
      </c>
      <c r="O1987" s="1" t="s">
        <v>149</v>
      </c>
      <c r="P1987" t="s">
        <v>104</v>
      </c>
      <c r="Q1987" s="1" t="s">
        <v>105</v>
      </c>
      <c r="R1987" s="1" t="s">
        <v>922</v>
      </c>
      <c r="S1987" s="1" t="s">
        <v>14848</v>
      </c>
      <c r="T1987" s="1" t="s">
        <v>14849</v>
      </c>
      <c r="U1987" s="1" t="s">
        <v>4067</v>
      </c>
      <c r="V1987" s="1" t="s">
        <v>3799</v>
      </c>
      <c r="W1987" s="1" t="s">
        <v>40</v>
      </c>
      <c r="X1987" t="str">
        <f t="shared" ref="X1987:X2050" si="218">IF(Z1987=0,"Complete","Incomplete")</f>
        <v>Complete</v>
      </c>
      <c r="Y1987">
        <f>MAX(0,100-IF(G1987="Invalid",Config!$B$5,0)-IF(I1987="Invalid",Config!$B$6,0)-IF(X1987="Incomplete",Config!$B$7,0)-IF(AF1987="Yes",Config!$B$37,0))</f>
        <v>100</v>
      </c>
      <c r="Z1987" s="1">
        <f>IF(OR(TRIM(B1987)="",COUNTIF(Config!$B$15:$B$19,B1987)&gt;0),1,0)+IF(OR(TRIM(C1987)="",COUNTIF(Config!$B$15:$B$19,C1987)&gt;0),1,0)+IF(OR(TRIM(F1987)="",COUNTIF(Config!$B$15:$B$19,F1987)&gt;0),1,0)+IF(OR(TRIM(H1987)="",COUNTIF(Config!$B$15:$B$19,H1987)&gt;0),1,0)+IF(OR(TRIM(E1987)="",COUNTIF(Config!$B$15:$B$19,E1987)&gt;0),1,0)+IF(OR(TRIM(K1987)="",COUNTIF(Config!$B$15:$B$19,K1987)&gt;0),1,0)+IF(OR(TRIM(P1987)="",COUNTIF(Config!$B$15:$B$19,P1987)&gt;0),1,0)+IF(OR(TRIM(R1987)="",COUNTIF(Config!$B$15:$B$19,R1987)&gt;0),1,0)</f>
        <v>0</v>
      </c>
      <c r="AA1987" s="1" cm="1">
        <f t="array" ref="AA1987">SUMPRODUCT(LEN(H1987)-LEN(SUBSTITUTE(H1987,{"0";"1";"2";"3";"4";"5";"6";"7";"8";"9"},"")))</f>
        <v>11</v>
      </c>
      <c r="AC1987" t="str">
        <f t="shared" ref="AC1987:AC2050" si="219">_xlfn.TEXTJOIN("; ",TRUE,IF(G1987="Invalid","Invalid Email",""),IF(I1987="Invalid","Invalid Phone",""),IF(X1987="Incomplete","Incomplete Profile",""),IF(AF1987="Yes","Potential Duplicate",""))</f>
        <v/>
      </c>
      <c r="AD1987">
        <f t="shared" ref="AD1987:AD2050" si="220">IF(OR(TRIM(F1987)="",G1987="Invalid"),0,COUNTIF($F$2:$F$5131,F1987))</f>
        <v>1</v>
      </c>
      <c r="AE1987">
        <f t="shared" ref="AE1987:AE2050" si="221">IF(OR(TRIM(H1987)="",I1987="Invalid"),0,COUNTIF($H$2:$H$5131,H1987))</f>
        <v>1</v>
      </c>
      <c r="AF1987" t="str">
        <f t="shared" ref="AF1987:AF2050" si="222">IF(OR(AD1987&gt;1,AE1987&gt;1),"Yes","No")</f>
        <v>No</v>
      </c>
      <c r="AG1987">
        <f t="shared" ref="AG1987:AG2050" ca="1" si="223">IFERROR(TODAY()-DATEVALUE(V1987),IFERROR(TODAY()-DATE(VALUE(RIGHT(V1987,4)),VALUE(MID(V1987,FIND("/",V1987)+1,FIND("/",V1987,FIND("/",V1987)+1)-FIND("/",V1987)-1)),VALUE(LEFT(V1987,FIND("/",V1987)-1))),""))</f>
        <v>460</v>
      </c>
      <c r="AH1987" t="str">
        <f ca="1">IF(OR(V1987="",AG1987=""),"Yes",IF(AG1987&gt;Config!$B$41,"Yes","No"))</f>
        <v>Yes</v>
      </c>
    </row>
    <row r="1988" spans="1:34" x14ac:dyDescent="0.25">
      <c r="A1988" s="1" t="s">
        <v>14850</v>
      </c>
      <c r="B1988" s="1" t="s">
        <v>917</v>
      </c>
      <c r="C1988" s="1" t="s">
        <v>336</v>
      </c>
      <c r="D1988" s="1" t="s">
        <v>14851</v>
      </c>
      <c r="E1988" s="1" t="s">
        <v>33907</v>
      </c>
      <c r="F1988" s="1" t="s">
        <v>2705</v>
      </c>
      <c r="G1988" t="str">
        <f t="shared" si="217"/>
        <v>Valid</v>
      </c>
      <c r="H1988" s="1" t="s">
        <v>14852</v>
      </c>
      <c r="I1988" t="str" cm="1">
        <f t="array" ref="I1988">IF(OR(TRIM(H1988)="",ISNUMBER(SEARCH("#",H1988)),AA1988&lt;Config!$B$8,SUMPRODUCT(--ISNUMBER(SEARCH({"a";"b";"c";"d";"e";"f";"g";"h";"i";"j";"k";"l";"m";"n";"o";"p";"q";"r";"s";"t";"u";"v";"w";"x";"y";"z"},H1988)))&gt;0),"Invalid","Valid")</f>
        <v>Valid</v>
      </c>
      <c r="J1988" s="1" t="s">
        <v>14853</v>
      </c>
      <c r="K1988" s="1" t="s">
        <v>178</v>
      </c>
      <c r="L1988" s="1" t="s">
        <v>450</v>
      </c>
      <c r="M1988" s="1" t="s">
        <v>33825</v>
      </c>
      <c r="N1988" s="1" t="s">
        <v>86</v>
      </c>
      <c r="O1988" s="1" t="s">
        <v>196</v>
      </c>
      <c r="P1988" t="s">
        <v>33</v>
      </c>
      <c r="Q1988" s="1" t="s">
        <v>1099</v>
      </c>
      <c r="R1988" s="1" t="s">
        <v>482</v>
      </c>
      <c r="S1988" s="1" t="s">
        <v>13055</v>
      </c>
      <c r="T1988" s="1" t="s">
        <v>14854</v>
      </c>
      <c r="U1988" s="1" t="s">
        <v>1955</v>
      </c>
      <c r="V1988" s="1" t="s">
        <v>11378</v>
      </c>
      <c r="W1988" s="1" t="s">
        <v>293</v>
      </c>
      <c r="X1988" t="str">
        <f t="shared" si="218"/>
        <v>Complete</v>
      </c>
      <c r="Y1988">
        <f>MAX(0,100-IF(G1988="Invalid",Config!$B$5,0)-IF(I1988="Invalid",Config!$B$6,0)-IF(X1988="Incomplete",Config!$B$7,0)-IF(AF1988="Yes",Config!$B$37,0))</f>
        <v>75</v>
      </c>
      <c r="Z1988" s="1">
        <f>IF(OR(TRIM(B1988)="",COUNTIF(Config!$B$15:$B$19,B1988)&gt;0),1,0)+IF(OR(TRIM(C1988)="",COUNTIF(Config!$B$15:$B$19,C1988)&gt;0),1,0)+IF(OR(TRIM(F1988)="",COUNTIF(Config!$B$15:$B$19,F1988)&gt;0),1,0)+IF(OR(TRIM(H1988)="",COUNTIF(Config!$B$15:$B$19,H1988)&gt;0),1,0)+IF(OR(TRIM(E1988)="",COUNTIF(Config!$B$15:$B$19,E1988)&gt;0),1,0)+IF(OR(TRIM(K1988)="",COUNTIF(Config!$B$15:$B$19,K1988)&gt;0),1,0)+IF(OR(TRIM(P1988)="",COUNTIF(Config!$B$15:$B$19,P1988)&gt;0),1,0)+IF(OR(TRIM(R1988)="",COUNTIF(Config!$B$15:$B$19,R1988)&gt;0),1,0)</f>
        <v>0</v>
      </c>
      <c r="AA1988" s="1" cm="1">
        <f t="array" ref="AA1988">SUMPRODUCT(LEN(H1988)-LEN(SUBSTITUTE(H1988,{"0";"1";"2";"3";"4";"5";"6";"7";"8";"9"},"")))</f>
        <v>10</v>
      </c>
      <c r="AC1988" t="str">
        <f t="shared" si="219"/>
        <v>Potential Duplicate</v>
      </c>
      <c r="AD1988">
        <f t="shared" si="220"/>
        <v>2</v>
      </c>
      <c r="AE1988">
        <f t="shared" si="221"/>
        <v>2</v>
      </c>
      <c r="AF1988" t="str">
        <f t="shared" si="222"/>
        <v>Yes</v>
      </c>
      <c r="AG1988">
        <f t="shared" ca="1" si="223"/>
        <v>168</v>
      </c>
      <c r="AH1988" t="str">
        <f ca="1">IF(OR(V1988="",AG1988=""),"Yes",IF(AG1988&gt;Config!$B$41,"Yes","No"))</f>
        <v>No</v>
      </c>
    </row>
    <row r="1989" spans="1:34" x14ac:dyDescent="0.25">
      <c r="A1989" s="1" t="s">
        <v>14855</v>
      </c>
      <c r="B1989" s="1" t="s">
        <v>188</v>
      </c>
      <c r="C1989" s="1" t="s">
        <v>679</v>
      </c>
      <c r="D1989" s="1" t="s">
        <v>14856</v>
      </c>
      <c r="E1989" s="1" t="s">
        <v>34867</v>
      </c>
      <c r="F1989" s="1" t="s">
        <v>14857</v>
      </c>
      <c r="G1989" t="str">
        <f t="shared" si="217"/>
        <v>Valid</v>
      </c>
      <c r="H1989" s="1" t="s">
        <v>14858</v>
      </c>
      <c r="I1989" t="str" cm="1">
        <f t="array" ref="I1989">IF(OR(TRIM(H1989)="",ISNUMBER(SEARCH("#",H1989)),AA1989&lt;Config!$B$8,SUMPRODUCT(--ISNUMBER(SEARCH({"a";"b";"c";"d";"e";"f";"g";"h";"i";"j";"k";"l";"m";"n";"o";"p";"q";"r";"s";"t";"u";"v";"w";"x";"y";"z"},H1989)))&gt;0),"Invalid","Valid")</f>
        <v>Valid</v>
      </c>
      <c r="J1989" s="1" t="s">
        <v>14859</v>
      </c>
      <c r="K1989" s="1" t="s">
        <v>83</v>
      </c>
      <c r="L1989" s="1" t="s">
        <v>67</v>
      </c>
      <c r="M1989" s="1" t="s">
        <v>33825</v>
      </c>
      <c r="N1989" s="1" t="s">
        <v>713</v>
      </c>
      <c r="O1989" s="1" t="s">
        <v>52</v>
      </c>
      <c r="P1989" t="s">
        <v>53</v>
      </c>
      <c r="Q1989" s="1" t="s">
        <v>197</v>
      </c>
      <c r="R1989" s="1" t="s">
        <v>70</v>
      </c>
      <c r="S1989" s="1" t="s">
        <v>14860</v>
      </c>
      <c r="T1989" s="1" t="s">
        <v>14861</v>
      </c>
      <c r="U1989" s="1" t="s">
        <v>4162</v>
      </c>
      <c r="V1989" s="1" t="s">
        <v>2512</v>
      </c>
      <c r="W1989" s="1" t="s">
        <v>125</v>
      </c>
      <c r="X1989" t="str">
        <f t="shared" si="218"/>
        <v>Complete</v>
      </c>
      <c r="Y1989">
        <f>MAX(0,100-IF(G1989="Invalid",Config!$B$5,0)-IF(I1989="Invalid",Config!$B$6,0)-IF(X1989="Incomplete",Config!$B$7,0)-IF(AF1989="Yes",Config!$B$37,0))</f>
        <v>100</v>
      </c>
      <c r="Z1989" s="1">
        <f>IF(OR(TRIM(B1989)="",COUNTIF(Config!$B$15:$B$19,B1989)&gt;0),1,0)+IF(OR(TRIM(C1989)="",COUNTIF(Config!$B$15:$B$19,C1989)&gt;0),1,0)+IF(OR(TRIM(F1989)="",COUNTIF(Config!$B$15:$B$19,F1989)&gt;0),1,0)+IF(OR(TRIM(H1989)="",COUNTIF(Config!$B$15:$B$19,H1989)&gt;0),1,0)+IF(OR(TRIM(E1989)="",COUNTIF(Config!$B$15:$B$19,E1989)&gt;0),1,0)+IF(OR(TRIM(K1989)="",COUNTIF(Config!$B$15:$B$19,K1989)&gt;0),1,0)+IF(OR(TRIM(P1989)="",COUNTIF(Config!$B$15:$B$19,P1989)&gt;0),1,0)+IF(OR(TRIM(R1989)="",COUNTIF(Config!$B$15:$B$19,R1989)&gt;0),1,0)</f>
        <v>0</v>
      </c>
      <c r="AA1989" s="1" cm="1">
        <f t="array" ref="AA1989">SUMPRODUCT(LEN(H1989)-LEN(SUBSTITUTE(H1989,{"0";"1";"2";"3";"4";"5";"6";"7";"8";"9"},"")))</f>
        <v>10</v>
      </c>
      <c r="AC1989" t="str">
        <f t="shared" si="219"/>
        <v/>
      </c>
      <c r="AD1989">
        <f t="shared" si="220"/>
        <v>1</v>
      </c>
      <c r="AE1989">
        <f t="shared" si="221"/>
        <v>1</v>
      </c>
      <c r="AF1989" t="str">
        <f t="shared" si="222"/>
        <v>No</v>
      </c>
      <c r="AG1989">
        <f t="shared" ca="1" si="223"/>
        <v>285</v>
      </c>
      <c r="AH1989" t="str">
        <f ca="1">IF(OR(V1989="",AG1989=""),"Yes",IF(AG1989&gt;Config!$B$41,"Yes","No"))</f>
        <v>No</v>
      </c>
    </row>
    <row r="1990" spans="1:34" x14ac:dyDescent="0.25">
      <c r="A1990" s="1" t="s">
        <v>14862</v>
      </c>
      <c r="B1990" s="1" t="s">
        <v>2911</v>
      </c>
      <c r="C1990" s="1" t="s">
        <v>598</v>
      </c>
      <c r="D1990" s="1" t="s">
        <v>14863</v>
      </c>
      <c r="E1990" s="1" t="s">
        <v>33858</v>
      </c>
      <c r="F1990" s="1" t="s">
        <v>14864</v>
      </c>
      <c r="G1990" t="str">
        <f t="shared" si="217"/>
        <v>Valid</v>
      </c>
      <c r="H1990" s="1" t="s">
        <v>14865</v>
      </c>
      <c r="I1990" t="str" cm="1">
        <f t="array" ref="I1990">IF(OR(TRIM(H1990)="",ISNUMBER(SEARCH("#",H1990)),AA1990&lt;Config!$B$8,SUMPRODUCT(--ISNUMBER(SEARCH({"a";"b";"c";"d";"e";"f";"g";"h";"i";"j";"k";"l";"m";"n";"o";"p";"q";"r";"s";"t";"u";"v";"w";"x";"y";"z"},H1990)))&gt;0),"Invalid","Valid")</f>
        <v>Valid</v>
      </c>
      <c r="J1990" s="1" t="s">
        <v>14866</v>
      </c>
      <c r="K1990" s="1" t="s">
        <v>516</v>
      </c>
      <c r="L1990" s="1" t="s">
        <v>179</v>
      </c>
      <c r="M1990" s="1" t="s">
        <v>103</v>
      </c>
      <c r="N1990" s="1" t="s">
        <v>358</v>
      </c>
      <c r="O1990" s="1" t="s">
        <v>196</v>
      </c>
      <c r="P1990" t="s">
        <v>53</v>
      </c>
      <c r="Q1990" s="1" t="s">
        <v>55</v>
      </c>
      <c r="R1990" s="1" t="s">
        <v>198</v>
      </c>
      <c r="S1990" s="1" t="s">
        <v>14867</v>
      </c>
      <c r="T1990" s="1" t="s">
        <v>14868</v>
      </c>
      <c r="U1990" s="1" t="s">
        <v>14869</v>
      </c>
      <c r="V1990" s="1" t="s">
        <v>8901</v>
      </c>
      <c r="W1990" s="1" t="s">
        <v>384</v>
      </c>
      <c r="X1990" t="str">
        <f t="shared" si="218"/>
        <v>Complete</v>
      </c>
      <c r="Y1990">
        <f>MAX(0,100-IF(G1990="Invalid",Config!$B$5,0)-IF(I1990="Invalid",Config!$B$6,0)-IF(X1990="Incomplete",Config!$B$7,0)-IF(AF1990="Yes",Config!$B$37,0))</f>
        <v>100</v>
      </c>
      <c r="Z1990" s="1">
        <f>IF(OR(TRIM(B1990)="",COUNTIF(Config!$B$15:$B$19,B1990)&gt;0),1,0)+IF(OR(TRIM(C1990)="",COUNTIF(Config!$B$15:$B$19,C1990)&gt;0),1,0)+IF(OR(TRIM(F1990)="",COUNTIF(Config!$B$15:$B$19,F1990)&gt;0),1,0)+IF(OR(TRIM(H1990)="",COUNTIF(Config!$B$15:$B$19,H1990)&gt;0),1,0)+IF(OR(TRIM(E1990)="",COUNTIF(Config!$B$15:$B$19,E1990)&gt;0),1,0)+IF(OR(TRIM(K1990)="",COUNTIF(Config!$B$15:$B$19,K1990)&gt;0),1,0)+IF(OR(TRIM(P1990)="",COUNTIF(Config!$B$15:$B$19,P1990)&gt;0),1,0)+IF(OR(TRIM(R1990)="",COUNTIF(Config!$B$15:$B$19,R1990)&gt;0),1,0)</f>
        <v>0</v>
      </c>
      <c r="AA1990" s="1" cm="1">
        <f t="array" ref="AA1990">SUMPRODUCT(LEN(H1990)-LEN(SUBSTITUTE(H1990,{"0";"1";"2";"3";"4";"5";"6";"7";"8";"9"},"")))</f>
        <v>12</v>
      </c>
      <c r="AC1990" t="str">
        <f t="shared" si="219"/>
        <v/>
      </c>
      <c r="AD1990">
        <f t="shared" si="220"/>
        <v>1</v>
      </c>
      <c r="AE1990">
        <f t="shared" si="221"/>
        <v>1</v>
      </c>
      <c r="AF1990" t="str">
        <f t="shared" si="222"/>
        <v>No</v>
      </c>
      <c r="AG1990">
        <f t="shared" ca="1" si="223"/>
        <v>83</v>
      </c>
      <c r="AH1990" t="str">
        <f ca="1">IF(OR(V1990="",AG1990=""),"Yes",IF(AG1990&gt;Config!$B$41,"Yes","No"))</f>
        <v>No</v>
      </c>
    </row>
    <row r="1991" spans="1:34" x14ac:dyDescent="0.25">
      <c r="A1991" s="1" t="s">
        <v>14870</v>
      </c>
      <c r="B1991" s="1" t="s">
        <v>2374</v>
      </c>
      <c r="C1991" s="1" t="s">
        <v>620</v>
      </c>
      <c r="D1991" s="1" t="s">
        <v>14871</v>
      </c>
      <c r="E1991" s="1" t="s">
        <v>34884</v>
      </c>
      <c r="F1991" s="1" t="s">
        <v>14872</v>
      </c>
      <c r="G1991" t="str">
        <f t="shared" si="217"/>
        <v>Valid</v>
      </c>
      <c r="H1991" s="1" t="s">
        <v>14873</v>
      </c>
      <c r="I1991" t="str" cm="1">
        <f t="array" ref="I1991">IF(OR(TRIM(H1991)="",ISNUMBER(SEARCH("#",H1991)),AA1991&lt;Config!$B$8,SUMPRODUCT(--ISNUMBER(SEARCH({"a";"b";"c";"d";"e";"f";"g";"h";"i";"j";"k";"l";"m";"n";"o";"p";"q";"r";"s";"t";"u";"v";"w";"x";"y";"z"},H1991)))&gt;0),"Invalid","Valid")</f>
        <v>Valid</v>
      </c>
      <c r="J1991" s="1" t="s">
        <v>14874</v>
      </c>
      <c r="K1991" s="1" t="s">
        <v>722</v>
      </c>
      <c r="L1991" s="1" t="s">
        <v>164</v>
      </c>
      <c r="M1991" s="1" t="s">
        <v>235</v>
      </c>
      <c r="N1991" s="1" t="s">
        <v>358</v>
      </c>
      <c r="O1991" s="1" t="s">
        <v>149</v>
      </c>
      <c r="P1991" t="s">
        <v>104</v>
      </c>
      <c r="Q1991" s="1" t="s">
        <v>302</v>
      </c>
      <c r="R1991" s="1" t="s">
        <v>833</v>
      </c>
      <c r="S1991" s="1" t="s">
        <v>7490</v>
      </c>
      <c r="T1991" s="1" t="s">
        <v>14875</v>
      </c>
      <c r="U1991" s="1" t="s">
        <v>2074</v>
      </c>
      <c r="V1991" s="1" t="s">
        <v>3163</v>
      </c>
      <c r="W1991" s="1" t="s">
        <v>186</v>
      </c>
      <c r="X1991" t="str">
        <f t="shared" si="218"/>
        <v>Complete</v>
      </c>
      <c r="Y1991">
        <f>MAX(0,100-IF(G1991="Invalid",Config!$B$5,0)-IF(I1991="Invalid",Config!$B$6,0)-IF(X1991="Incomplete",Config!$B$7,0)-IF(AF1991="Yes",Config!$B$37,0))</f>
        <v>100</v>
      </c>
      <c r="Z1991" s="1">
        <f>IF(OR(TRIM(B1991)="",COUNTIF(Config!$B$15:$B$19,B1991)&gt;0),1,0)+IF(OR(TRIM(C1991)="",COUNTIF(Config!$B$15:$B$19,C1991)&gt;0),1,0)+IF(OR(TRIM(F1991)="",COUNTIF(Config!$B$15:$B$19,F1991)&gt;0),1,0)+IF(OR(TRIM(H1991)="",COUNTIF(Config!$B$15:$B$19,H1991)&gt;0),1,0)+IF(OR(TRIM(E1991)="",COUNTIF(Config!$B$15:$B$19,E1991)&gt;0),1,0)+IF(OR(TRIM(K1991)="",COUNTIF(Config!$B$15:$B$19,K1991)&gt;0),1,0)+IF(OR(TRIM(P1991)="",COUNTIF(Config!$B$15:$B$19,P1991)&gt;0),1,0)+IF(OR(TRIM(R1991)="",COUNTIF(Config!$B$15:$B$19,R1991)&gt;0),1,0)</f>
        <v>0</v>
      </c>
      <c r="AA1991" s="1" cm="1">
        <f t="array" ref="AA1991">SUMPRODUCT(LEN(H1991)-LEN(SUBSTITUTE(H1991,{"0";"1";"2";"3";"4";"5";"6";"7";"8";"9"},"")))</f>
        <v>11</v>
      </c>
      <c r="AC1991" t="str">
        <f t="shared" si="219"/>
        <v/>
      </c>
      <c r="AD1991">
        <f t="shared" si="220"/>
        <v>1</v>
      </c>
      <c r="AE1991">
        <f t="shared" si="221"/>
        <v>1</v>
      </c>
      <c r="AF1991" t="str">
        <f t="shared" si="222"/>
        <v>No</v>
      </c>
      <c r="AG1991">
        <f t="shared" ca="1" si="223"/>
        <v>147</v>
      </c>
      <c r="AH1991" t="str">
        <f ca="1">IF(OR(V1991="",AG1991=""),"Yes",IF(AG1991&gt;Config!$B$41,"Yes","No"))</f>
        <v>No</v>
      </c>
    </row>
    <row r="1992" spans="1:34" x14ac:dyDescent="0.25">
      <c r="A1992" s="1" t="s">
        <v>14876</v>
      </c>
      <c r="B1992" s="1" t="s">
        <v>880</v>
      </c>
      <c r="C1992" s="1" t="s">
        <v>1068</v>
      </c>
      <c r="D1992" s="1" t="s">
        <v>14877</v>
      </c>
      <c r="E1992" s="1" t="s">
        <v>34380</v>
      </c>
      <c r="F1992" s="1" t="s">
        <v>14878</v>
      </c>
      <c r="G1992" t="str">
        <f t="shared" si="217"/>
        <v>Valid</v>
      </c>
      <c r="H1992" s="1" t="s">
        <v>14879</v>
      </c>
      <c r="I1992" t="str" cm="1">
        <f t="array" ref="I1992">IF(OR(TRIM(H1992)="",ISNUMBER(SEARCH("#",H1992)),AA1992&lt;Config!$B$8,SUMPRODUCT(--ISNUMBER(SEARCH({"a";"b";"c";"d";"e";"f";"g";"h";"i";"j";"k";"l";"m";"n";"o";"p";"q";"r";"s";"t";"u";"v";"w";"x";"y";"z"},H1992)))&gt;0),"Invalid","Valid")</f>
        <v>Valid</v>
      </c>
      <c r="J1992" s="1" t="s">
        <v>14880</v>
      </c>
      <c r="K1992" s="1" t="s">
        <v>287</v>
      </c>
      <c r="L1992" s="1" t="s">
        <v>134</v>
      </c>
      <c r="M1992" s="1" t="s">
        <v>135</v>
      </c>
      <c r="N1992" s="1" t="s">
        <v>252</v>
      </c>
      <c r="O1992" s="1" t="s">
        <v>180</v>
      </c>
      <c r="P1992" t="s">
        <v>518</v>
      </c>
      <c r="Q1992" s="1" t="s">
        <v>55</v>
      </c>
      <c r="R1992" s="1" t="s">
        <v>70</v>
      </c>
      <c r="S1992" s="1" t="s">
        <v>14881</v>
      </c>
      <c r="T1992" s="1" t="s">
        <v>14882</v>
      </c>
      <c r="U1992" s="1" t="s">
        <v>7396</v>
      </c>
      <c r="V1992" s="1" t="s">
        <v>14883</v>
      </c>
      <c r="W1992" s="1" t="s">
        <v>293</v>
      </c>
      <c r="X1992" t="str">
        <f t="shared" si="218"/>
        <v>Complete</v>
      </c>
      <c r="Y1992">
        <f>MAX(0,100-IF(G1992="Invalid",Config!$B$5,0)-IF(I1992="Invalid",Config!$B$6,0)-IF(X1992="Incomplete",Config!$B$7,0)-IF(AF1992="Yes",Config!$B$37,0))</f>
        <v>100</v>
      </c>
      <c r="Z1992" s="1">
        <f>IF(OR(TRIM(B1992)="",COUNTIF(Config!$B$15:$B$19,B1992)&gt;0),1,0)+IF(OR(TRIM(C1992)="",COUNTIF(Config!$B$15:$B$19,C1992)&gt;0),1,0)+IF(OR(TRIM(F1992)="",COUNTIF(Config!$B$15:$B$19,F1992)&gt;0),1,0)+IF(OR(TRIM(H1992)="",COUNTIF(Config!$B$15:$B$19,H1992)&gt;0),1,0)+IF(OR(TRIM(E1992)="",COUNTIF(Config!$B$15:$B$19,E1992)&gt;0),1,0)+IF(OR(TRIM(K1992)="",COUNTIF(Config!$B$15:$B$19,K1992)&gt;0),1,0)+IF(OR(TRIM(P1992)="",COUNTIF(Config!$B$15:$B$19,P1992)&gt;0),1,0)+IF(OR(TRIM(R1992)="",COUNTIF(Config!$B$15:$B$19,R1992)&gt;0),1,0)</f>
        <v>0</v>
      </c>
      <c r="AA1992" s="1" cm="1">
        <f t="array" ref="AA1992">SUMPRODUCT(LEN(H1992)-LEN(SUBSTITUTE(H1992,{"0";"1";"2";"3";"4";"5";"6";"7";"8";"9"},"")))</f>
        <v>12</v>
      </c>
      <c r="AC1992" t="str">
        <f t="shared" si="219"/>
        <v/>
      </c>
      <c r="AD1992">
        <f t="shared" si="220"/>
        <v>1</v>
      </c>
      <c r="AE1992">
        <f t="shared" si="221"/>
        <v>1</v>
      </c>
      <c r="AF1992" t="str">
        <f t="shared" si="222"/>
        <v>No</v>
      </c>
      <c r="AG1992" t="str">
        <f t="shared" ca="1" si="223"/>
        <v/>
      </c>
      <c r="AH1992" t="str">
        <f ca="1">IF(OR(V1992="",AG1992=""),"Yes",IF(AG1992&gt;Config!$B$41,"Yes","No"))</f>
        <v>Yes</v>
      </c>
    </row>
    <row r="1993" spans="1:34" x14ac:dyDescent="0.25">
      <c r="A1993" s="1" t="s">
        <v>14884</v>
      </c>
      <c r="B1993" s="1" t="s">
        <v>2374</v>
      </c>
      <c r="C1993" s="1" t="s">
        <v>1496</v>
      </c>
      <c r="D1993" s="1" t="s">
        <v>14885</v>
      </c>
      <c r="E1993" s="1" t="s">
        <v>33824</v>
      </c>
      <c r="F1993" s="1" t="s">
        <v>14886</v>
      </c>
      <c r="G1993" t="str">
        <f t="shared" si="217"/>
        <v>Valid</v>
      </c>
      <c r="H1993" s="1" t="s">
        <v>14887</v>
      </c>
      <c r="I1993" t="str" cm="1">
        <f t="array" ref="I1993">IF(OR(TRIM(H1993)="",ISNUMBER(SEARCH("#",H1993)),AA1993&lt;Config!$B$8,SUMPRODUCT(--ISNUMBER(SEARCH({"a";"b";"c";"d";"e";"f";"g";"h";"i";"j";"k";"l";"m";"n";"o";"p";"q";"r";"s";"t";"u";"v";"w";"x";"y";"z"},H1993)))&gt;0),"Invalid","Valid")</f>
        <v>Valid</v>
      </c>
      <c r="J1993" s="1" t="s">
        <v>14888</v>
      </c>
      <c r="K1993" s="1" t="s">
        <v>133</v>
      </c>
      <c r="L1993" s="1" t="s">
        <v>29</v>
      </c>
      <c r="M1993" s="1" t="s">
        <v>462</v>
      </c>
      <c r="N1993" s="1" t="s">
        <v>358</v>
      </c>
      <c r="O1993" s="1" t="s">
        <v>32</v>
      </c>
      <c r="P1993" t="s">
        <v>104</v>
      </c>
      <c r="Q1993" s="1" t="s">
        <v>732</v>
      </c>
      <c r="R1993" s="1" t="s">
        <v>833</v>
      </c>
      <c r="S1993" s="1" t="s">
        <v>14889</v>
      </c>
      <c r="T1993" s="1" t="s">
        <v>14890</v>
      </c>
      <c r="U1993" s="1" t="s">
        <v>14891</v>
      </c>
      <c r="V1993" s="1" t="s">
        <v>140</v>
      </c>
      <c r="W1993" s="1" t="s">
        <v>384</v>
      </c>
      <c r="X1993" t="str">
        <f t="shared" si="218"/>
        <v>Complete</v>
      </c>
      <c r="Y1993">
        <f>MAX(0,100-IF(G1993="Invalid",Config!$B$5,0)-IF(I1993="Invalid",Config!$B$6,0)-IF(X1993="Incomplete",Config!$B$7,0)-IF(AF1993="Yes",Config!$B$37,0))</f>
        <v>100</v>
      </c>
      <c r="Z1993" s="1">
        <f>IF(OR(TRIM(B1993)="",COUNTIF(Config!$B$15:$B$19,B1993)&gt;0),1,0)+IF(OR(TRIM(C1993)="",COUNTIF(Config!$B$15:$B$19,C1993)&gt;0),1,0)+IF(OR(TRIM(F1993)="",COUNTIF(Config!$B$15:$B$19,F1993)&gt;0),1,0)+IF(OR(TRIM(H1993)="",COUNTIF(Config!$B$15:$B$19,H1993)&gt;0),1,0)+IF(OR(TRIM(E1993)="",COUNTIF(Config!$B$15:$B$19,E1993)&gt;0),1,0)+IF(OR(TRIM(K1993)="",COUNTIF(Config!$B$15:$B$19,K1993)&gt;0),1,0)+IF(OR(TRIM(P1993)="",COUNTIF(Config!$B$15:$B$19,P1993)&gt;0),1,0)+IF(OR(TRIM(R1993)="",COUNTIF(Config!$B$15:$B$19,R1993)&gt;0),1,0)</f>
        <v>0</v>
      </c>
      <c r="AA1993" s="1" cm="1">
        <f t="array" ref="AA1993">SUMPRODUCT(LEN(H1993)-LEN(SUBSTITUTE(H1993,{"0";"1";"2";"3";"4";"5";"6";"7";"8";"9"},"")))</f>
        <v>10</v>
      </c>
      <c r="AC1993" t="str">
        <f t="shared" si="219"/>
        <v/>
      </c>
      <c r="AD1993">
        <f t="shared" si="220"/>
        <v>1</v>
      </c>
      <c r="AE1993">
        <f t="shared" si="221"/>
        <v>1</v>
      </c>
      <c r="AF1993" t="str">
        <f t="shared" si="222"/>
        <v>No</v>
      </c>
      <c r="AG1993">
        <f t="shared" ca="1" si="223"/>
        <v>37</v>
      </c>
      <c r="AH1993" t="str">
        <f ca="1">IF(OR(V1993="",AG1993=""),"Yes",IF(AG1993&gt;Config!$B$41,"Yes","No"))</f>
        <v>No</v>
      </c>
    </row>
    <row r="1994" spans="1:34" x14ac:dyDescent="0.25">
      <c r="A1994" s="1" t="s">
        <v>14892</v>
      </c>
      <c r="B1994" s="1" t="s">
        <v>1816</v>
      </c>
      <c r="C1994" s="1" t="s">
        <v>524</v>
      </c>
      <c r="D1994" s="1" t="s">
        <v>14893</v>
      </c>
      <c r="E1994" s="1" t="s">
        <v>34885</v>
      </c>
      <c r="F1994" s="1" t="s">
        <v>14894</v>
      </c>
      <c r="G1994" t="str">
        <f t="shared" si="217"/>
        <v>Valid</v>
      </c>
      <c r="H1994" s="1" t="s">
        <v>14895</v>
      </c>
      <c r="I1994" t="str" cm="1">
        <f t="array" ref="I1994">IF(OR(TRIM(H1994)="",ISNUMBER(SEARCH("#",H1994)),AA1994&lt;Config!$B$8,SUMPRODUCT(--ISNUMBER(SEARCH({"a";"b";"c";"d";"e";"f";"g";"h";"i";"j";"k";"l";"m";"n";"o";"p";"q";"r";"s";"t";"u";"v";"w";"x";"y";"z"},H1994)))&gt;0),"Invalid","Valid")</f>
        <v>Valid</v>
      </c>
      <c r="J1994" s="1" t="s">
        <v>14896</v>
      </c>
      <c r="K1994" s="1" t="s">
        <v>1001</v>
      </c>
      <c r="L1994" s="1" t="s">
        <v>102</v>
      </c>
      <c r="M1994" s="1" t="s">
        <v>30</v>
      </c>
      <c r="N1994" s="1" t="s">
        <v>437</v>
      </c>
      <c r="O1994" s="1" t="s">
        <v>149</v>
      </c>
      <c r="P1994" t="s">
        <v>53</v>
      </c>
      <c r="Q1994" s="1" t="s">
        <v>181</v>
      </c>
      <c r="R1994" s="1" t="s">
        <v>415</v>
      </c>
      <c r="S1994" s="1" t="s">
        <v>14897</v>
      </c>
      <c r="T1994" s="1" t="s">
        <v>14898</v>
      </c>
      <c r="U1994" s="1" t="s">
        <v>14899</v>
      </c>
      <c r="V1994" s="1" t="s">
        <v>3326</v>
      </c>
      <c r="W1994" s="1" t="s">
        <v>33823</v>
      </c>
      <c r="X1994" t="str">
        <f t="shared" si="218"/>
        <v>Complete</v>
      </c>
      <c r="Y1994">
        <f>MAX(0,100-IF(G1994="Invalid",Config!$B$5,0)-IF(I1994="Invalid",Config!$B$6,0)-IF(X1994="Incomplete",Config!$B$7,0)-IF(AF1994="Yes",Config!$B$37,0))</f>
        <v>100</v>
      </c>
      <c r="Z1994" s="1">
        <f>IF(OR(TRIM(B1994)="",COUNTIF(Config!$B$15:$B$19,B1994)&gt;0),1,0)+IF(OR(TRIM(C1994)="",COUNTIF(Config!$B$15:$B$19,C1994)&gt;0),1,0)+IF(OR(TRIM(F1994)="",COUNTIF(Config!$B$15:$B$19,F1994)&gt;0),1,0)+IF(OR(TRIM(H1994)="",COUNTIF(Config!$B$15:$B$19,H1994)&gt;0),1,0)+IF(OR(TRIM(E1994)="",COUNTIF(Config!$B$15:$B$19,E1994)&gt;0),1,0)+IF(OR(TRIM(K1994)="",COUNTIF(Config!$B$15:$B$19,K1994)&gt;0),1,0)+IF(OR(TRIM(P1994)="",COUNTIF(Config!$B$15:$B$19,P1994)&gt;0),1,0)+IF(OR(TRIM(R1994)="",COUNTIF(Config!$B$15:$B$19,R1994)&gt;0),1,0)</f>
        <v>0</v>
      </c>
      <c r="AA1994" s="1" cm="1">
        <f t="array" ref="AA1994">SUMPRODUCT(LEN(H1994)-LEN(SUBSTITUTE(H1994,{"0";"1";"2";"3";"4";"5";"6";"7";"8";"9"},"")))</f>
        <v>10</v>
      </c>
      <c r="AC1994" t="str">
        <f t="shared" si="219"/>
        <v/>
      </c>
      <c r="AD1994">
        <f t="shared" si="220"/>
        <v>1</v>
      </c>
      <c r="AE1994">
        <f t="shared" si="221"/>
        <v>1</v>
      </c>
      <c r="AF1994" t="str">
        <f t="shared" si="222"/>
        <v>No</v>
      </c>
      <c r="AG1994">
        <f t="shared" ca="1" si="223"/>
        <v>619</v>
      </c>
      <c r="AH1994" t="str">
        <f ca="1">IF(OR(V1994="",AG1994=""),"Yes",IF(AG1994&gt;Config!$B$41,"Yes","No"))</f>
        <v>Yes</v>
      </c>
    </row>
    <row r="1995" spans="1:34" x14ac:dyDescent="0.25">
      <c r="A1995" s="1" t="s">
        <v>14900</v>
      </c>
      <c r="B1995" s="1" t="s">
        <v>322</v>
      </c>
      <c r="C1995" s="1" t="s">
        <v>899</v>
      </c>
      <c r="D1995" s="1" t="s">
        <v>14901</v>
      </c>
      <c r="E1995" s="1" t="s">
        <v>33987</v>
      </c>
      <c r="F1995" s="1" t="s">
        <v>14902</v>
      </c>
      <c r="G1995" t="str">
        <f t="shared" si="217"/>
        <v>Valid</v>
      </c>
      <c r="H1995" s="1" t="s">
        <v>14903</v>
      </c>
      <c r="I1995" t="str" cm="1">
        <f t="array" ref="I1995">IF(OR(TRIM(H1995)="",ISNUMBER(SEARCH("#",H1995)),AA1995&lt;Config!$B$8,SUMPRODUCT(--ISNUMBER(SEARCH({"a";"b";"c";"d";"e";"f";"g";"h";"i";"j";"k";"l";"m";"n";"o";"p";"q";"r";"s";"t";"u";"v";"w";"x";"y";"z"},H1995)))&gt;0),"Invalid","Valid")</f>
        <v>Valid</v>
      </c>
      <c r="J1995" s="1" t="s">
        <v>14904</v>
      </c>
      <c r="K1995" s="1" t="s">
        <v>163</v>
      </c>
      <c r="L1995" s="1" t="s">
        <v>84</v>
      </c>
      <c r="M1995" s="1" t="s">
        <v>50</v>
      </c>
      <c r="N1995" s="1" t="s">
        <v>252</v>
      </c>
      <c r="O1995" s="1" t="s">
        <v>32</v>
      </c>
      <c r="P1995" t="s">
        <v>590</v>
      </c>
      <c r="Q1995" s="1" t="s">
        <v>844</v>
      </c>
      <c r="R1995" s="1" t="s">
        <v>1846</v>
      </c>
      <c r="S1995" s="1" t="s">
        <v>8339</v>
      </c>
      <c r="T1995" s="1" t="s">
        <v>14905</v>
      </c>
      <c r="U1995" s="1" t="s">
        <v>9262</v>
      </c>
      <c r="V1995" s="1" t="s">
        <v>14906</v>
      </c>
      <c r="W1995" s="1" t="s">
        <v>384</v>
      </c>
      <c r="X1995" t="str">
        <f t="shared" si="218"/>
        <v>Complete</v>
      </c>
      <c r="Y1995">
        <f>MAX(0,100-IF(G1995="Invalid",Config!$B$5,0)-IF(I1995="Invalid",Config!$B$6,0)-IF(X1995="Incomplete",Config!$B$7,0)-IF(AF1995="Yes",Config!$B$37,0))</f>
        <v>100</v>
      </c>
      <c r="Z1995" s="1">
        <f>IF(OR(TRIM(B1995)="",COUNTIF(Config!$B$15:$B$19,B1995)&gt;0),1,0)+IF(OR(TRIM(C1995)="",COUNTIF(Config!$B$15:$B$19,C1995)&gt;0),1,0)+IF(OR(TRIM(F1995)="",COUNTIF(Config!$B$15:$B$19,F1995)&gt;0),1,0)+IF(OR(TRIM(H1995)="",COUNTIF(Config!$B$15:$B$19,H1995)&gt;0),1,0)+IF(OR(TRIM(E1995)="",COUNTIF(Config!$B$15:$B$19,E1995)&gt;0),1,0)+IF(OR(TRIM(K1995)="",COUNTIF(Config!$B$15:$B$19,K1995)&gt;0),1,0)+IF(OR(TRIM(P1995)="",COUNTIF(Config!$B$15:$B$19,P1995)&gt;0),1,0)+IF(OR(TRIM(R1995)="",COUNTIF(Config!$B$15:$B$19,R1995)&gt;0),1,0)</f>
        <v>0</v>
      </c>
      <c r="AA1995" s="1" cm="1">
        <f t="array" ref="AA1995">SUMPRODUCT(LEN(H1995)-LEN(SUBSTITUTE(H1995,{"0";"1";"2";"3";"4";"5";"6";"7";"8";"9"},"")))</f>
        <v>12</v>
      </c>
      <c r="AC1995" t="str">
        <f t="shared" si="219"/>
        <v/>
      </c>
      <c r="AD1995">
        <f t="shared" si="220"/>
        <v>1</v>
      </c>
      <c r="AE1995">
        <f t="shared" si="221"/>
        <v>1</v>
      </c>
      <c r="AF1995" t="str">
        <f t="shared" si="222"/>
        <v>No</v>
      </c>
      <c r="AG1995">
        <f t="shared" ca="1" si="223"/>
        <v>198</v>
      </c>
      <c r="AH1995" t="str">
        <f ca="1">IF(OR(V1995="",AG1995=""),"Yes",IF(AG1995&gt;Config!$B$41,"Yes","No"))</f>
        <v>No</v>
      </c>
    </row>
    <row r="1996" spans="1:34" x14ac:dyDescent="0.25">
      <c r="A1996" s="1" t="s">
        <v>14907</v>
      </c>
      <c r="B1996" s="1" t="s">
        <v>678</v>
      </c>
      <c r="C1996" s="1" t="s">
        <v>996</v>
      </c>
      <c r="D1996" s="1" t="s">
        <v>14908</v>
      </c>
      <c r="E1996" s="1" t="s">
        <v>33840</v>
      </c>
      <c r="F1996" s="1" t="s">
        <v>14909</v>
      </c>
      <c r="G1996" t="str">
        <f t="shared" si="217"/>
        <v>Valid</v>
      </c>
      <c r="H1996" s="1" t="s">
        <v>14910</v>
      </c>
      <c r="I1996" t="str" cm="1">
        <f t="array" ref="I1996">IF(OR(TRIM(H1996)="",ISNUMBER(SEARCH("#",H1996)),AA1996&lt;Config!$B$8,SUMPRODUCT(--ISNUMBER(SEARCH({"a";"b";"c";"d";"e";"f";"g";"h";"i";"j";"k";"l";"m";"n";"o";"p";"q";"r";"s";"t";"u";"v";"w";"x";"y";"z"},H1996)))&gt;0),"Invalid","Valid")</f>
        <v>Valid</v>
      </c>
      <c r="J1996" s="1" t="s">
        <v>14911</v>
      </c>
      <c r="K1996" s="1" t="s">
        <v>163</v>
      </c>
      <c r="L1996" s="1" t="s">
        <v>134</v>
      </c>
      <c r="M1996" s="1" t="s">
        <v>462</v>
      </c>
      <c r="N1996" s="1" t="s">
        <v>51</v>
      </c>
      <c r="O1996" s="1" t="s">
        <v>196</v>
      </c>
      <c r="P1996" t="s">
        <v>87</v>
      </c>
      <c r="Q1996" s="1" t="s">
        <v>438</v>
      </c>
      <c r="R1996" s="1" t="s">
        <v>136</v>
      </c>
      <c r="S1996" s="1" t="s">
        <v>14912</v>
      </c>
      <c r="T1996" s="1" t="s">
        <v>14913</v>
      </c>
      <c r="U1996" s="1" t="s">
        <v>4921</v>
      </c>
      <c r="V1996" s="1" t="s">
        <v>2083</v>
      </c>
      <c r="W1996" s="1" t="s">
        <v>75</v>
      </c>
      <c r="X1996" t="str">
        <f t="shared" si="218"/>
        <v>Complete</v>
      </c>
      <c r="Y1996">
        <f>MAX(0,100-IF(G1996="Invalid",Config!$B$5,0)-IF(I1996="Invalid",Config!$B$6,0)-IF(X1996="Incomplete",Config!$B$7,0)-IF(AF1996="Yes",Config!$B$37,0))</f>
        <v>100</v>
      </c>
      <c r="Z1996" s="1">
        <f>IF(OR(TRIM(B1996)="",COUNTIF(Config!$B$15:$B$19,B1996)&gt;0),1,0)+IF(OR(TRIM(C1996)="",COUNTIF(Config!$B$15:$B$19,C1996)&gt;0),1,0)+IF(OR(TRIM(F1996)="",COUNTIF(Config!$B$15:$B$19,F1996)&gt;0),1,0)+IF(OR(TRIM(H1996)="",COUNTIF(Config!$B$15:$B$19,H1996)&gt;0),1,0)+IF(OR(TRIM(E1996)="",COUNTIF(Config!$B$15:$B$19,E1996)&gt;0),1,0)+IF(OR(TRIM(K1996)="",COUNTIF(Config!$B$15:$B$19,K1996)&gt;0),1,0)+IF(OR(TRIM(P1996)="",COUNTIF(Config!$B$15:$B$19,P1996)&gt;0),1,0)+IF(OR(TRIM(R1996)="",COUNTIF(Config!$B$15:$B$19,R1996)&gt;0),1,0)</f>
        <v>0</v>
      </c>
      <c r="AA1996" s="1" cm="1">
        <f t="array" ref="AA1996">SUMPRODUCT(LEN(H1996)-LEN(SUBSTITUTE(H1996,{"0";"1";"2";"3";"4";"5";"6";"7";"8";"9"},"")))</f>
        <v>10</v>
      </c>
      <c r="AC1996" t="str">
        <f t="shared" si="219"/>
        <v/>
      </c>
      <c r="AD1996">
        <f t="shared" si="220"/>
        <v>1</v>
      </c>
      <c r="AE1996">
        <f t="shared" si="221"/>
        <v>1</v>
      </c>
      <c r="AF1996" t="str">
        <f t="shared" si="222"/>
        <v>No</v>
      </c>
      <c r="AG1996">
        <f t="shared" ca="1" si="223"/>
        <v>497</v>
      </c>
      <c r="AH1996" t="str">
        <f ca="1">IF(OR(V1996="",AG1996=""),"Yes",IF(AG1996&gt;Config!$B$41,"Yes","No"))</f>
        <v>Yes</v>
      </c>
    </row>
    <row r="1997" spans="1:34" x14ac:dyDescent="0.25">
      <c r="A1997" s="1" t="s">
        <v>14914</v>
      </c>
      <c r="B1997" s="1" t="s">
        <v>322</v>
      </c>
      <c r="C1997" s="1" t="s">
        <v>33815</v>
      </c>
      <c r="D1997" s="1" t="s">
        <v>322</v>
      </c>
      <c r="E1997" s="1" t="s">
        <v>34886</v>
      </c>
      <c r="F1997" s="1" t="s">
        <v>14915</v>
      </c>
      <c r="G1997" t="str">
        <f t="shared" si="217"/>
        <v>Valid</v>
      </c>
      <c r="H1997" s="1" t="s">
        <v>14916</v>
      </c>
      <c r="I1997" t="str" cm="1">
        <f t="array" ref="I1997">IF(OR(TRIM(H1997)="",ISNUMBER(SEARCH("#",H1997)),AA1997&lt;Config!$B$8,SUMPRODUCT(--ISNUMBER(SEARCH({"a";"b";"c";"d";"e";"f";"g";"h";"i";"j";"k";"l";"m";"n";"o";"p";"q";"r";"s";"t";"u";"v";"w";"x";"y";"z"},H1997)))&gt;0),"Invalid","Valid")</f>
        <v>Valid</v>
      </c>
      <c r="J1997" s="1" t="s">
        <v>14917</v>
      </c>
      <c r="K1997" s="1" t="s">
        <v>369</v>
      </c>
      <c r="L1997" s="1" t="s">
        <v>164</v>
      </c>
      <c r="M1997" s="1" t="s">
        <v>462</v>
      </c>
      <c r="N1997" s="1" t="s">
        <v>211</v>
      </c>
      <c r="O1997" s="1" t="s">
        <v>196</v>
      </c>
      <c r="P1997" t="s">
        <v>236</v>
      </c>
      <c r="Q1997" s="1" t="s">
        <v>237</v>
      </c>
      <c r="R1997" s="1" t="s">
        <v>254</v>
      </c>
      <c r="S1997" s="1" t="s">
        <v>4904</v>
      </c>
      <c r="T1997" s="1" t="s">
        <v>14918</v>
      </c>
      <c r="U1997" s="1" t="s">
        <v>1485</v>
      </c>
      <c r="V1997" s="1" t="s">
        <v>1521</v>
      </c>
      <c r="W1997" s="1" t="s">
        <v>94</v>
      </c>
      <c r="X1997" t="str">
        <f t="shared" si="218"/>
        <v>Incomplete</v>
      </c>
      <c r="Y1997">
        <f>MAX(0,100-IF(G1997="Invalid",Config!$B$5,0)-IF(I1997="Invalid",Config!$B$6,0)-IF(X1997="Incomplete",Config!$B$7,0)-IF(AF1997="Yes",Config!$B$37,0))</f>
        <v>60</v>
      </c>
      <c r="Z1997" s="1">
        <f>IF(OR(TRIM(B1997)="",COUNTIF(Config!$B$15:$B$19,B1997)&gt;0),1,0)+IF(OR(TRIM(C1997)="",COUNTIF(Config!$B$15:$B$19,C1997)&gt;0),1,0)+IF(OR(TRIM(F1997)="",COUNTIF(Config!$B$15:$B$19,F1997)&gt;0),1,0)+IF(OR(TRIM(H1997)="",COUNTIF(Config!$B$15:$B$19,H1997)&gt;0),1,0)+IF(OR(TRIM(E1997)="",COUNTIF(Config!$B$15:$B$19,E1997)&gt;0),1,0)+IF(OR(TRIM(K1997)="",COUNTIF(Config!$B$15:$B$19,K1997)&gt;0),1,0)+IF(OR(TRIM(P1997)="",COUNTIF(Config!$B$15:$B$19,P1997)&gt;0),1,0)+IF(OR(TRIM(R1997)="",COUNTIF(Config!$B$15:$B$19,R1997)&gt;0),1,0)</f>
        <v>1</v>
      </c>
      <c r="AA1997" s="1" cm="1">
        <f t="array" ref="AA1997">SUMPRODUCT(LEN(H1997)-LEN(SUBSTITUTE(H1997,{"0";"1";"2";"3";"4";"5";"6";"7";"8";"9"},"")))</f>
        <v>10</v>
      </c>
      <c r="AC1997" t="str">
        <f t="shared" si="219"/>
        <v>Incomplete Profile</v>
      </c>
      <c r="AD1997">
        <f t="shared" si="220"/>
        <v>1</v>
      </c>
      <c r="AE1997">
        <f t="shared" si="221"/>
        <v>1</v>
      </c>
      <c r="AF1997" t="str">
        <f t="shared" si="222"/>
        <v>No</v>
      </c>
      <c r="AG1997">
        <f t="shared" ca="1" si="223"/>
        <v>37</v>
      </c>
      <c r="AH1997" t="str">
        <f ca="1">IF(OR(V1997="",AG1997=""),"Yes",IF(AG1997&gt;Config!$B$41,"Yes","No"))</f>
        <v>No</v>
      </c>
    </row>
    <row r="1998" spans="1:34" x14ac:dyDescent="0.25">
      <c r="A1998" s="1" t="s">
        <v>14919</v>
      </c>
      <c r="B1998" s="1" t="s">
        <v>218</v>
      </c>
      <c r="C1998" s="1" t="s">
        <v>337</v>
      </c>
      <c r="D1998" s="1" t="s">
        <v>6284</v>
      </c>
      <c r="E1998" s="1" t="s">
        <v>33967</v>
      </c>
      <c r="F1998" s="1" t="s">
        <v>14920</v>
      </c>
      <c r="G1998" t="str">
        <f t="shared" si="217"/>
        <v>Valid</v>
      </c>
      <c r="H1998" s="1" t="s">
        <v>14921</v>
      </c>
      <c r="I1998" t="str" cm="1">
        <f t="array" ref="I1998">IF(OR(TRIM(H1998)="",ISNUMBER(SEARCH("#",H1998)),AA1998&lt;Config!$B$8,SUMPRODUCT(--ISNUMBER(SEARCH({"a";"b";"c";"d";"e";"f";"g";"h";"i";"j";"k";"l";"m";"n";"o";"p";"q";"r";"s";"t";"u";"v";"w";"x";"y";"z"},H1998)))&gt;0),"Invalid","Valid")</f>
        <v>Valid</v>
      </c>
      <c r="J1998" s="1" t="s">
        <v>14922</v>
      </c>
      <c r="K1998" s="1" t="s">
        <v>722</v>
      </c>
      <c r="L1998" s="1" t="s">
        <v>450</v>
      </c>
      <c r="M1998" s="1" t="s">
        <v>462</v>
      </c>
      <c r="N1998" s="1" t="s">
        <v>713</v>
      </c>
      <c r="O1998" s="1" t="s">
        <v>180</v>
      </c>
      <c r="P1998" t="s">
        <v>236</v>
      </c>
      <c r="Q1998" s="1" t="s">
        <v>253</v>
      </c>
      <c r="R1998" s="1" t="s">
        <v>254</v>
      </c>
      <c r="S1998" s="1" t="s">
        <v>6809</v>
      </c>
      <c r="T1998" s="1" t="s">
        <v>14923</v>
      </c>
      <c r="U1998" s="1" t="s">
        <v>14924</v>
      </c>
      <c r="V1998" s="1" t="s">
        <v>140</v>
      </c>
      <c r="W1998" s="1" t="s">
        <v>75</v>
      </c>
      <c r="X1998" t="str">
        <f t="shared" si="218"/>
        <v>Complete</v>
      </c>
      <c r="Y1998">
        <f>MAX(0,100-IF(G1998="Invalid",Config!$B$5,0)-IF(I1998="Invalid",Config!$B$6,0)-IF(X1998="Incomplete",Config!$B$7,0)-IF(AF1998="Yes",Config!$B$37,0))</f>
        <v>100</v>
      </c>
      <c r="Z1998" s="1">
        <f>IF(OR(TRIM(B1998)="",COUNTIF(Config!$B$15:$B$19,B1998)&gt;0),1,0)+IF(OR(TRIM(C1998)="",COUNTIF(Config!$B$15:$B$19,C1998)&gt;0),1,0)+IF(OR(TRIM(F1998)="",COUNTIF(Config!$B$15:$B$19,F1998)&gt;0),1,0)+IF(OR(TRIM(H1998)="",COUNTIF(Config!$B$15:$B$19,H1998)&gt;0),1,0)+IF(OR(TRIM(E1998)="",COUNTIF(Config!$B$15:$B$19,E1998)&gt;0),1,0)+IF(OR(TRIM(K1998)="",COUNTIF(Config!$B$15:$B$19,K1998)&gt;0),1,0)+IF(OR(TRIM(P1998)="",COUNTIF(Config!$B$15:$B$19,P1998)&gt;0),1,0)+IF(OR(TRIM(R1998)="",COUNTIF(Config!$B$15:$B$19,R1998)&gt;0),1,0)</f>
        <v>0</v>
      </c>
      <c r="AA1998" s="1" cm="1">
        <f t="array" ref="AA1998">SUMPRODUCT(LEN(H1998)-LEN(SUBSTITUTE(H1998,{"0";"1";"2";"3";"4";"5";"6";"7";"8";"9"},"")))</f>
        <v>12</v>
      </c>
      <c r="AC1998" t="str">
        <f t="shared" si="219"/>
        <v/>
      </c>
      <c r="AD1998">
        <f t="shared" si="220"/>
        <v>1</v>
      </c>
      <c r="AE1998">
        <f t="shared" si="221"/>
        <v>1</v>
      </c>
      <c r="AF1998" t="str">
        <f t="shared" si="222"/>
        <v>No</v>
      </c>
      <c r="AG1998">
        <f t="shared" ca="1" si="223"/>
        <v>37</v>
      </c>
      <c r="AH1998" t="str">
        <f ca="1">IF(OR(V1998="",AG1998=""),"Yes",IF(AG1998&gt;Config!$B$41,"Yes","No"))</f>
        <v>No</v>
      </c>
    </row>
    <row r="1999" spans="1:34" x14ac:dyDescent="0.25">
      <c r="A1999" s="1" t="s">
        <v>14925</v>
      </c>
      <c r="B1999" s="1" t="s">
        <v>1441</v>
      </c>
      <c r="C1999" s="1" t="s">
        <v>1166</v>
      </c>
      <c r="D1999" s="1" t="s">
        <v>14435</v>
      </c>
      <c r="E1999" s="1" t="s">
        <v>34887</v>
      </c>
      <c r="F1999" s="1" t="s">
        <v>14926</v>
      </c>
      <c r="G1999" t="str">
        <f t="shared" si="217"/>
        <v>Valid</v>
      </c>
      <c r="H1999" s="1" t="s">
        <v>14927</v>
      </c>
      <c r="I1999" t="str" cm="1">
        <f t="array" ref="I1999">IF(OR(TRIM(H1999)="",ISNUMBER(SEARCH("#",H1999)),AA1999&lt;Config!$B$8,SUMPRODUCT(--ISNUMBER(SEARCH({"a";"b";"c";"d";"e";"f";"g";"h";"i";"j";"k";"l";"m";"n";"o";"p";"q";"r";"s";"t";"u";"v";"w";"x";"y";"z"},H1999)))&gt;0),"Invalid","Valid")</f>
        <v>Valid</v>
      </c>
      <c r="J1999" s="1" t="s">
        <v>14928</v>
      </c>
      <c r="K1999" s="1" t="s">
        <v>378</v>
      </c>
      <c r="L1999" s="1" t="s">
        <v>265</v>
      </c>
      <c r="M1999" s="1" t="s">
        <v>251</v>
      </c>
      <c r="N1999" s="1" t="s">
        <v>31</v>
      </c>
      <c r="O1999" s="1" t="s">
        <v>196</v>
      </c>
      <c r="P1999" t="s">
        <v>328</v>
      </c>
      <c r="Q1999" s="1" t="s">
        <v>33838</v>
      </c>
      <c r="R1999" s="1" t="s">
        <v>571</v>
      </c>
      <c r="S1999" s="1" t="s">
        <v>14929</v>
      </c>
      <c r="T1999" s="1" t="s">
        <v>14930</v>
      </c>
      <c r="U1999" s="1" t="s">
        <v>14931</v>
      </c>
      <c r="V1999" s="1" t="s">
        <v>14932</v>
      </c>
      <c r="W1999" s="1" t="s">
        <v>202</v>
      </c>
      <c r="X1999" t="str">
        <f t="shared" si="218"/>
        <v>Complete</v>
      </c>
      <c r="Y1999">
        <f>MAX(0,100-IF(G1999="Invalid",Config!$B$5,0)-IF(I1999="Invalid",Config!$B$6,0)-IF(X1999="Incomplete",Config!$B$7,0)-IF(AF1999="Yes",Config!$B$37,0))</f>
        <v>100</v>
      </c>
      <c r="Z1999" s="1">
        <f>IF(OR(TRIM(B1999)="",COUNTIF(Config!$B$15:$B$19,B1999)&gt;0),1,0)+IF(OR(TRIM(C1999)="",COUNTIF(Config!$B$15:$B$19,C1999)&gt;0),1,0)+IF(OR(TRIM(F1999)="",COUNTIF(Config!$B$15:$B$19,F1999)&gt;0),1,0)+IF(OR(TRIM(H1999)="",COUNTIF(Config!$B$15:$B$19,H1999)&gt;0),1,0)+IF(OR(TRIM(E1999)="",COUNTIF(Config!$B$15:$B$19,E1999)&gt;0),1,0)+IF(OR(TRIM(K1999)="",COUNTIF(Config!$B$15:$B$19,K1999)&gt;0),1,0)+IF(OR(TRIM(P1999)="",COUNTIF(Config!$B$15:$B$19,P1999)&gt;0),1,0)+IF(OR(TRIM(R1999)="",COUNTIF(Config!$B$15:$B$19,R1999)&gt;0),1,0)</f>
        <v>0</v>
      </c>
      <c r="AA1999" s="1" cm="1">
        <f t="array" ref="AA1999">SUMPRODUCT(LEN(H1999)-LEN(SUBSTITUTE(H1999,{"0";"1";"2";"3";"4";"5";"6";"7";"8";"9"},"")))</f>
        <v>10</v>
      </c>
      <c r="AC1999" t="str">
        <f t="shared" si="219"/>
        <v/>
      </c>
      <c r="AD1999">
        <f t="shared" si="220"/>
        <v>1</v>
      </c>
      <c r="AE1999">
        <f t="shared" si="221"/>
        <v>1</v>
      </c>
      <c r="AF1999" t="str">
        <f t="shared" si="222"/>
        <v>No</v>
      </c>
      <c r="AG1999">
        <f t="shared" ca="1" si="223"/>
        <v>724</v>
      </c>
      <c r="AH1999" t="str">
        <f ca="1">IF(OR(V1999="",AG1999=""),"Yes",IF(AG1999&gt;Config!$B$41,"Yes","No"))</f>
        <v>Yes</v>
      </c>
    </row>
    <row r="2000" spans="1:34" x14ac:dyDescent="0.25">
      <c r="A2000" s="1" t="s">
        <v>14933</v>
      </c>
      <c r="B2000" s="1" t="s">
        <v>1816</v>
      </c>
      <c r="C2000" s="1" t="s">
        <v>189</v>
      </c>
      <c r="D2000" s="1" t="s">
        <v>10217</v>
      </c>
      <c r="E2000" s="1" t="s">
        <v>34000</v>
      </c>
      <c r="F2000" s="1" t="s">
        <v>14934</v>
      </c>
      <c r="G2000" t="str">
        <f t="shared" si="217"/>
        <v>Valid</v>
      </c>
      <c r="H2000" s="1" t="s">
        <v>14935</v>
      </c>
      <c r="I2000" t="str" cm="1">
        <f t="array" ref="I2000">IF(OR(TRIM(H2000)="",ISNUMBER(SEARCH("#",H2000)),AA2000&lt;Config!$B$8,SUMPRODUCT(--ISNUMBER(SEARCH({"a";"b";"c";"d";"e";"f";"g";"h";"i";"j";"k";"l";"m";"n";"o";"p";"q";"r";"s";"t";"u";"v";"w";"x";"y";"z"},H2000)))&gt;0),"Invalid","Valid")</f>
        <v>Valid</v>
      </c>
      <c r="J2000" s="1" t="s">
        <v>14936</v>
      </c>
      <c r="K2000" s="1" t="s">
        <v>1001</v>
      </c>
      <c r="L2000" s="1" t="s">
        <v>102</v>
      </c>
      <c r="M2000" s="1" t="s">
        <v>33827</v>
      </c>
      <c r="N2000" s="1" t="s">
        <v>33819</v>
      </c>
      <c r="O2000" s="1" t="s">
        <v>69</v>
      </c>
      <c r="P2000" t="s">
        <v>236</v>
      </c>
      <c r="Q2000" s="1" t="s">
        <v>254</v>
      </c>
      <c r="R2000" s="1" t="s">
        <v>253</v>
      </c>
      <c r="S2000" s="1" t="s">
        <v>14937</v>
      </c>
      <c r="T2000" s="1" t="s">
        <v>14938</v>
      </c>
      <c r="U2000" s="1" t="s">
        <v>13920</v>
      </c>
      <c r="V2000" s="1" t="s">
        <v>14939</v>
      </c>
      <c r="W2000" s="1" t="s">
        <v>293</v>
      </c>
      <c r="X2000" t="str">
        <f t="shared" si="218"/>
        <v>Complete</v>
      </c>
      <c r="Y2000">
        <f>MAX(0,100-IF(G2000="Invalid",Config!$B$5,0)-IF(I2000="Invalid",Config!$B$6,0)-IF(X2000="Incomplete",Config!$B$7,0)-IF(AF2000="Yes",Config!$B$37,0))</f>
        <v>100</v>
      </c>
      <c r="Z2000" s="1">
        <f>IF(OR(TRIM(B2000)="",COUNTIF(Config!$B$15:$B$19,B2000)&gt;0),1,0)+IF(OR(TRIM(C2000)="",COUNTIF(Config!$B$15:$B$19,C2000)&gt;0),1,0)+IF(OR(TRIM(F2000)="",COUNTIF(Config!$B$15:$B$19,F2000)&gt;0),1,0)+IF(OR(TRIM(H2000)="",COUNTIF(Config!$B$15:$B$19,H2000)&gt;0),1,0)+IF(OR(TRIM(E2000)="",COUNTIF(Config!$B$15:$B$19,E2000)&gt;0),1,0)+IF(OR(TRIM(K2000)="",COUNTIF(Config!$B$15:$B$19,K2000)&gt;0),1,0)+IF(OR(TRIM(P2000)="",COUNTIF(Config!$B$15:$B$19,P2000)&gt;0),1,0)+IF(OR(TRIM(R2000)="",COUNTIF(Config!$B$15:$B$19,R2000)&gt;0),1,0)</f>
        <v>0</v>
      </c>
      <c r="AA2000" s="1" cm="1">
        <f t="array" ref="AA2000">SUMPRODUCT(LEN(H2000)-LEN(SUBSTITUTE(H2000,{"0";"1";"2";"3";"4";"5";"6";"7";"8";"9"},"")))</f>
        <v>12</v>
      </c>
      <c r="AC2000" t="str">
        <f t="shared" si="219"/>
        <v/>
      </c>
      <c r="AD2000">
        <f t="shared" si="220"/>
        <v>1</v>
      </c>
      <c r="AE2000">
        <f t="shared" si="221"/>
        <v>1</v>
      </c>
      <c r="AF2000" t="str">
        <f t="shared" si="222"/>
        <v>No</v>
      </c>
      <c r="AG2000">
        <f t="shared" ca="1" si="223"/>
        <v>569</v>
      </c>
      <c r="AH2000" t="str">
        <f ca="1">IF(OR(V2000="",AG2000=""),"Yes",IF(AG2000&gt;Config!$B$41,"Yes","No"))</f>
        <v>Yes</v>
      </c>
    </row>
    <row r="2001" spans="1:34" x14ac:dyDescent="0.25">
      <c r="A2001" s="1" t="s">
        <v>14940</v>
      </c>
      <c r="B2001" s="1" t="s">
        <v>2778</v>
      </c>
      <c r="C2001" s="1" t="s">
        <v>296</v>
      </c>
      <c r="D2001" s="1" t="s">
        <v>14941</v>
      </c>
      <c r="E2001" s="1" t="s">
        <v>633</v>
      </c>
      <c r="F2001" s="1" t="s">
        <v>14942</v>
      </c>
      <c r="G2001" t="str">
        <f t="shared" si="217"/>
        <v>Invalid</v>
      </c>
      <c r="H2001" s="1" t="s">
        <v>14943</v>
      </c>
      <c r="I2001" t="str" cm="1">
        <f t="array" ref="I2001">IF(OR(TRIM(H2001)="",ISNUMBER(SEARCH("#",H2001)),AA2001&lt;Config!$B$8,SUMPRODUCT(--ISNUMBER(SEARCH({"a";"b";"c";"d";"e";"f";"g";"h";"i";"j";"k";"l";"m";"n";"o";"p";"q";"r";"s";"t";"u";"v";"w";"x";"y";"z"},H2001)))&gt;0),"Invalid","Valid")</f>
        <v>Valid</v>
      </c>
      <c r="J2001" s="1" t="s">
        <v>14944</v>
      </c>
      <c r="K2001" s="1" t="s">
        <v>250</v>
      </c>
      <c r="L2001" s="1" t="s">
        <v>102</v>
      </c>
      <c r="M2001" s="1" t="s">
        <v>462</v>
      </c>
      <c r="N2001" s="1" t="s">
        <v>211</v>
      </c>
      <c r="O2001" s="1" t="s">
        <v>149</v>
      </c>
      <c r="P2001" t="s">
        <v>344</v>
      </c>
      <c r="Q2001" s="1" t="s">
        <v>345</v>
      </c>
      <c r="R2001" s="1" t="s">
        <v>971</v>
      </c>
      <c r="S2001" s="1" t="s">
        <v>8092</v>
      </c>
      <c r="T2001" s="1" t="s">
        <v>14945</v>
      </c>
      <c r="U2001" s="1" t="s">
        <v>7676</v>
      </c>
      <c r="V2001" s="1" t="s">
        <v>140</v>
      </c>
      <c r="W2001" s="1" t="s">
        <v>141</v>
      </c>
      <c r="X2001" t="str">
        <f t="shared" si="218"/>
        <v>Complete</v>
      </c>
      <c r="Y2001">
        <f>MAX(0,100-IF(G2001="Invalid",Config!$B$5,0)-IF(I2001="Invalid",Config!$B$6,0)-IF(X2001="Incomplete",Config!$B$7,0)-IF(AF2001="Yes",Config!$B$37,0))</f>
        <v>70</v>
      </c>
      <c r="Z2001" s="1">
        <f>IF(OR(TRIM(B2001)="",COUNTIF(Config!$B$15:$B$19,B2001)&gt;0),1,0)+IF(OR(TRIM(C2001)="",COUNTIF(Config!$B$15:$B$19,C2001)&gt;0),1,0)+IF(OR(TRIM(F2001)="",COUNTIF(Config!$B$15:$B$19,F2001)&gt;0),1,0)+IF(OR(TRIM(H2001)="",COUNTIF(Config!$B$15:$B$19,H2001)&gt;0),1,0)+IF(OR(TRIM(E2001)="",COUNTIF(Config!$B$15:$B$19,E2001)&gt;0),1,0)+IF(OR(TRIM(K2001)="",COUNTIF(Config!$B$15:$B$19,K2001)&gt;0),1,0)+IF(OR(TRIM(P2001)="",COUNTIF(Config!$B$15:$B$19,P2001)&gt;0),1,0)+IF(OR(TRIM(R2001)="",COUNTIF(Config!$B$15:$B$19,R2001)&gt;0),1,0)</f>
        <v>0</v>
      </c>
      <c r="AA2001" s="1" cm="1">
        <f t="array" ref="AA2001">SUMPRODUCT(LEN(H2001)-LEN(SUBSTITUTE(H2001,{"0";"1";"2";"3";"4";"5";"6";"7";"8";"9"},"")))</f>
        <v>11</v>
      </c>
      <c r="AC2001" t="str">
        <f t="shared" si="219"/>
        <v>Invalid Email</v>
      </c>
      <c r="AD2001">
        <f t="shared" si="220"/>
        <v>0</v>
      </c>
      <c r="AE2001">
        <f t="shared" si="221"/>
        <v>1</v>
      </c>
      <c r="AF2001" t="str">
        <f t="shared" si="222"/>
        <v>No</v>
      </c>
      <c r="AG2001">
        <f t="shared" ca="1" si="223"/>
        <v>37</v>
      </c>
      <c r="AH2001" t="str">
        <f ca="1">IF(OR(V2001="",AG2001=""),"Yes",IF(AG2001&gt;Config!$B$41,"Yes","No"))</f>
        <v>No</v>
      </c>
    </row>
    <row r="2002" spans="1:34" x14ac:dyDescent="0.25">
      <c r="A2002" s="1" t="s">
        <v>14946</v>
      </c>
      <c r="B2002" s="1" t="s">
        <v>244</v>
      </c>
      <c r="C2002" s="1" t="s">
        <v>2104</v>
      </c>
      <c r="D2002" s="1" t="s">
        <v>14947</v>
      </c>
      <c r="E2002" s="1" t="s">
        <v>681</v>
      </c>
      <c r="F2002" s="1" t="s">
        <v>14948</v>
      </c>
      <c r="G2002" t="str">
        <f t="shared" si="217"/>
        <v>Valid</v>
      </c>
      <c r="H2002" s="1" t="s">
        <v>14949</v>
      </c>
      <c r="I2002" t="str" cm="1">
        <f t="array" ref="I2002">IF(OR(TRIM(H2002)="",ISNUMBER(SEARCH("#",H2002)),AA2002&lt;Config!$B$8,SUMPRODUCT(--ISNUMBER(SEARCH({"a";"b";"c";"d";"e";"f";"g";"h";"i";"j";"k";"l";"m";"n";"o";"p";"q";"r";"s";"t";"u";"v";"w";"x";"y";"z"},H2002)))&gt;0),"Invalid","Valid")</f>
        <v>Valid</v>
      </c>
      <c r="J2002" s="1" t="s">
        <v>14950</v>
      </c>
      <c r="K2002" s="1" t="s">
        <v>504</v>
      </c>
      <c r="L2002" s="1" t="s">
        <v>49</v>
      </c>
      <c r="M2002" s="1" t="s">
        <v>33825</v>
      </c>
      <c r="N2002" s="1" t="s">
        <v>51</v>
      </c>
      <c r="O2002" s="1" t="s">
        <v>149</v>
      </c>
      <c r="P2002" t="s">
        <v>104</v>
      </c>
      <c r="Q2002" s="1" t="s">
        <v>105</v>
      </c>
      <c r="R2002" s="1" t="s">
        <v>922</v>
      </c>
      <c r="S2002" s="1" t="s">
        <v>12384</v>
      </c>
      <c r="T2002" s="1" t="s">
        <v>14951</v>
      </c>
      <c r="U2002" s="1" t="s">
        <v>907</v>
      </c>
      <c r="V2002" s="1" t="s">
        <v>4662</v>
      </c>
      <c r="W2002" s="1" t="s">
        <v>293</v>
      </c>
      <c r="X2002" t="str">
        <f t="shared" si="218"/>
        <v>Complete</v>
      </c>
      <c r="Y2002">
        <f>MAX(0,100-IF(G2002="Invalid",Config!$B$5,0)-IF(I2002="Invalid",Config!$B$6,0)-IF(X2002="Incomplete",Config!$B$7,0)-IF(AF2002="Yes",Config!$B$37,0))</f>
        <v>100</v>
      </c>
      <c r="Z2002" s="1">
        <f>IF(OR(TRIM(B2002)="",COUNTIF(Config!$B$15:$B$19,B2002)&gt;0),1,0)+IF(OR(TRIM(C2002)="",COUNTIF(Config!$B$15:$B$19,C2002)&gt;0),1,0)+IF(OR(TRIM(F2002)="",COUNTIF(Config!$B$15:$B$19,F2002)&gt;0),1,0)+IF(OR(TRIM(H2002)="",COUNTIF(Config!$B$15:$B$19,H2002)&gt;0),1,0)+IF(OR(TRIM(E2002)="",COUNTIF(Config!$B$15:$B$19,E2002)&gt;0),1,0)+IF(OR(TRIM(K2002)="",COUNTIF(Config!$B$15:$B$19,K2002)&gt;0),1,0)+IF(OR(TRIM(P2002)="",COUNTIF(Config!$B$15:$B$19,P2002)&gt;0),1,0)+IF(OR(TRIM(R2002)="",COUNTIF(Config!$B$15:$B$19,R2002)&gt;0),1,0)</f>
        <v>0</v>
      </c>
      <c r="AA2002" s="1" cm="1">
        <f t="array" ref="AA2002">SUMPRODUCT(LEN(H2002)-LEN(SUBSTITUTE(H2002,{"0";"1";"2";"3";"4";"5";"6";"7";"8";"9"},"")))</f>
        <v>11</v>
      </c>
      <c r="AC2002" t="str">
        <f t="shared" si="219"/>
        <v/>
      </c>
      <c r="AD2002">
        <f t="shared" si="220"/>
        <v>1</v>
      </c>
      <c r="AE2002">
        <f t="shared" si="221"/>
        <v>1</v>
      </c>
      <c r="AF2002" t="str">
        <f t="shared" si="222"/>
        <v>No</v>
      </c>
      <c r="AG2002">
        <f t="shared" ca="1" si="223"/>
        <v>216</v>
      </c>
      <c r="AH2002" t="str">
        <f ca="1">IF(OR(V2002="",AG2002=""),"Yes",IF(AG2002&gt;Config!$B$41,"Yes","No"))</f>
        <v>No</v>
      </c>
    </row>
    <row r="2003" spans="1:34" x14ac:dyDescent="0.25">
      <c r="A2003" s="1" t="s">
        <v>14952</v>
      </c>
      <c r="B2003" s="1" t="s">
        <v>1231</v>
      </c>
      <c r="C2003" s="1" t="s">
        <v>323</v>
      </c>
      <c r="D2003" s="1" t="s">
        <v>2448</v>
      </c>
      <c r="E2003" s="1" t="s">
        <v>34298</v>
      </c>
      <c r="F2003" s="1" t="s">
        <v>14953</v>
      </c>
      <c r="G2003" t="str">
        <f t="shared" si="217"/>
        <v>Valid</v>
      </c>
      <c r="H2003" s="1" t="s">
        <v>14954</v>
      </c>
      <c r="I2003" t="str" cm="1">
        <f t="array" ref="I2003">IF(OR(TRIM(H2003)="",ISNUMBER(SEARCH("#",H2003)),AA2003&lt;Config!$B$8,SUMPRODUCT(--ISNUMBER(SEARCH({"a";"b";"c";"d";"e";"f";"g";"h";"i";"j";"k";"l";"m";"n";"o";"p";"q";"r";"s";"t";"u";"v";"w";"x";"y";"z"},H2003)))&gt;0),"Invalid","Valid")</f>
        <v>Valid</v>
      </c>
      <c r="J2003" s="1" t="s">
        <v>14955</v>
      </c>
      <c r="K2003" s="1" t="s">
        <v>48</v>
      </c>
      <c r="L2003" s="1" t="s">
        <v>134</v>
      </c>
      <c r="M2003" s="1" t="s">
        <v>33825</v>
      </c>
      <c r="N2003" s="1" t="s">
        <v>713</v>
      </c>
      <c r="O2003" s="1" t="s">
        <v>196</v>
      </c>
      <c r="P2003" t="s">
        <v>87</v>
      </c>
      <c r="Q2003" s="1" t="s">
        <v>88</v>
      </c>
      <c r="R2003" s="1" t="s">
        <v>550</v>
      </c>
      <c r="S2003" s="1" t="s">
        <v>14956</v>
      </c>
      <c r="T2003" s="1" t="s">
        <v>14957</v>
      </c>
      <c r="U2003" s="1" t="s">
        <v>6446</v>
      </c>
      <c r="V2003" s="1" t="s">
        <v>3571</v>
      </c>
      <c r="W2003" s="1" t="s">
        <v>75</v>
      </c>
      <c r="X2003" t="str">
        <f t="shared" si="218"/>
        <v>Complete</v>
      </c>
      <c r="Y2003">
        <f>MAX(0,100-IF(G2003="Invalid",Config!$B$5,0)-IF(I2003="Invalid",Config!$B$6,0)-IF(X2003="Incomplete",Config!$B$7,0)-IF(AF2003="Yes",Config!$B$37,0))</f>
        <v>100</v>
      </c>
      <c r="Z2003" s="1">
        <f>IF(OR(TRIM(B2003)="",COUNTIF(Config!$B$15:$B$19,B2003)&gt;0),1,0)+IF(OR(TRIM(C2003)="",COUNTIF(Config!$B$15:$B$19,C2003)&gt;0),1,0)+IF(OR(TRIM(F2003)="",COUNTIF(Config!$B$15:$B$19,F2003)&gt;0),1,0)+IF(OR(TRIM(H2003)="",COUNTIF(Config!$B$15:$B$19,H2003)&gt;0),1,0)+IF(OR(TRIM(E2003)="",COUNTIF(Config!$B$15:$B$19,E2003)&gt;0),1,0)+IF(OR(TRIM(K2003)="",COUNTIF(Config!$B$15:$B$19,K2003)&gt;0),1,0)+IF(OR(TRIM(P2003)="",COUNTIF(Config!$B$15:$B$19,P2003)&gt;0),1,0)+IF(OR(TRIM(R2003)="",COUNTIF(Config!$B$15:$B$19,R2003)&gt;0),1,0)</f>
        <v>0</v>
      </c>
      <c r="AA2003" s="1" cm="1">
        <f t="array" ref="AA2003">SUMPRODUCT(LEN(H2003)-LEN(SUBSTITUTE(H2003,{"0";"1";"2";"3";"4";"5";"6";"7";"8";"9"},"")))</f>
        <v>11</v>
      </c>
      <c r="AC2003" t="str">
        <f t="shared" si="219"/>
        <v/>
      </c>
      <c r="AD2003">
        <f t="shared" si="220"/>
        <v>1</v>
      </c>
      <c r="AE2003">
        <f t="shared" si="221"/>
        <v>1</v>
      </c>
      <c r="AF2003" t="str">
        <f t="shared" si="222"/>
        <v>No</v>
      </c>
      <c r="AG2003">
        <f t="shared" ca="1" si="223"/>
        <v>300</v>
      </c>
      <c r="AH2003" t="str">
        <f ca="1">IF(OR(V2003="",AG2003=""),"Yes",IF(AG2003&gt;Config!$B$41,"Yes","No"))</f>
        <v>No</v>
      </c>
    </row>
    <row r="2004" spans="1:34" x14ac:dyDescent="0.25">
      <c r="A2004" s="1" t="s">
        <v>14958</v>
      </c>
      <c r="B2004" s="1" t="s">
        <v>322</v>
      </c>
      <c r="C2004" s="1" t="s">
        <v>230</v>
      </c>
      <c r="D2004" s="1" t="s">
        <v>8442</v>
      </c>
      <c r="E2004" s="1" t="s">
        <v>33829</v>
      </c>
      <c r="F2004" s="1" t="s">
        <v>14959</v>
      </c>
      <c r="G2004" t="str">
        <f t="shared" si="217"/>
        <v>Valid</v>
      </c>
      <c r="H2004" s="1" t="s">
        <v>12682</v>
      </c>
      <c r="I2004" t="str" cm="1">
        <f t="array" ref="I2004">IF(OR(TRIM(H2004)="",ISNUMBER(SEARCH("#",H2004)),AA2004&lt;Config!$B$8,SUMPRODUCT(--ISNUMBER(SEARCH({"a";"b";"c";"d";"e";"f";"g";"h";"i";"j";"k";"l";"m";"n";"o";"p";"q";"r";"s";"t";"u";"v";"w";"x";"y";"z"},H2004)))&gt;0),"Invalid","Valid")</f>
        <v>Valid</v>
      </c>
      <c r="J2004" s="1" t="s">
        <v>14960</v>
      </c>
      <c r="K2004" s="1" t="s">
        <v>66</v>
      </c>
      <c r="L2004" s="1" t="s">
        <v>49</v>
      </c>
      <c r="M2004" s="1" t="s">
        <v>517</v>
      </c>
      <c r="N2004" s="1" t="s">
        <v>252</v>
      </c>
      <c r="O2004" s="1" t="s">
        <v>196</v>
      </c>
      <c r="P2004" t="s">
        <v>87</v>
      </c>
      <c r="Q2004" s="1" t="s">
        <v>166</v>
      </c>
      <c r="R2004" s="1" t="s">
        <v>559</v>
      </c>
      <c r="S2004" s="1" t="s">
        <v>14961</v>
      </c>
      <c r="T2004" s="1" t="s">
        <v>14962</v>
      </c>
      <c r="U2004" s="1" t="s">
        <v>14963</v>
      </c>
      <c r="V2004" s="1" t="s">
        <v>140</v>
      </c>
      <c r="W2004" s="1" t="s">
        <v>125</v>
      </c>
      <c r="X2004" t="str">
        <f t="shared" si="218"/>
        <v>Incomplete</v>
      </c>
      <c r="Y2004">
        <f>MAX(0,100-IF(G2004="Invalid",Config!$B$5,0)-IF(I2004="Invalid",Config!$B$6,0)-IF(X2004="Incomplete",Config!$B$7,0)-IF(AF2004="Yes",Config!$B$37,0))</f>
        <v>35</v>
      </c>
      <c r="Z2004" s="1">
        <f>IF(OR(TRIM(B2004)="",COUNTIF(Config!$B$15:$B$19,B2004)&gt;0),1,0)+IF(OR(TRIM(C2004)="",COUNTIF(Config!$B$15:$B$19,C2004)&gt;0),1,0)+IF(OR(TRIM(F2004)="",COUNTIF(Config!$B$15:$B$19,F2004)&gt;0),1,0)+IF(OR(TRIM(H2004)="",COUNTIF(Config!$B$15:$B$19,H2004)&gt;0),1,0)+IF(OR(TRIM(E2004)="",COUNTIF(Config!$B$15:$B$19,E2004)&gt;0),1,0)+IF(OR(TRIM(K2004)="",COUNTIF(Config!$B$15:$B$19,K2004)&gt;0),1,0)+IF(OR(TRIM(P2004)="",COUNTIF(Config!$B$15:$B$19,P2004)&gt;0),1,0)+IF(OR(TRIM(R2004)="",COUNTIF(Config!$B$15:$B$19,R2004)&gt;0),1,0)</f>
        <v>1</v>
      </c>
      <c r="AA2004" s="1" cm="1">
        <f t="array" ref="AA2004">SUMPRODUCT(LEN(H2004)-LEN(SUBSTITUTE(H2004,{"0";"1";"2";"3";"4";"5";"6";"7";"8";"9"},"")))</f>
        <v>11</v>
      </c>
      <c r="AC2004" t="str">
        <f t="shared" si="219"/>
        <v>Incomplete Profile; Potential Duplicate</v>
      </c>
      <c r="AD2004">
        <f t="shared" si="220"/>
        <v>1</v>
      </c>
      <c r="AE2004">
        <f t="shared" si="221"/>
        <v>2</v>
      </c>
      <c r="AF2004" t="str">
        <f t="shared" si="222"/>
        <v>Yes</v>
      </c>
      <c r="AG2004">
        <f t="shared" ca="1" si="223"/>
        <v>37</v>
      </c>
      <c r="AH2004" t="str">
        <f ca="1">IF(OR(V2004="",AG2004=""),"Yes",IF(AG2004&gt;Config!$B$41,"Yes","No"))</f>
        <v>No</v>
      </c>
    </row>
    <row r="2005" spans="1:34" x14ac:dyDescent="0.25">
      <c r="A2005" s="1" t="s">
        <v>14964</v>
      </c>
      <c r="B2005" s="1" t="s">
        <v>6047</v>
      </c>
      <c r="C2005" s="1" t="s">
        <v>1389</v>
      </c>
      <c r="D2005" s="1" t="s">
        <v>14965</v>
      </c>
      <c r="E2005" s="1" t="s">
        <v>34369</v>
      </c>
      <c r="F2005" s="1" t="s">
        <v>14966</v>
      </c>
      <c r="G2005" t="str">
        <f t="shared" si="217"/>
        <v>Valid</v>
      </c>
      <c r="H2005" s="1" t="s">
        <v>14967</v>
      </c>
      <c r="I2005" t="str" cm="1">
        <f t="array" ref="I2005">IF(OR(TRIM(H2005)="",ISNUMBER(SEARCH("#",H2005)),AA2005&lt;Config!$B$8,SUMPRODUCT(--ISNUMBER(SEARCH({"a";"b";"c";"d";"e";"f";"g";"h";"i";"j";"k";"l";"m";"n";"o";"p";"q";"r";"s";"t";"u";"v";"w";"x";"y";"z"},H2005)))&gt;0),"Invalid","Valid")</f>
        <v>Valid</v>
      </c>
      <c r="J2005" s="1" t="s">
        <v>14968</v>
      </c>
      <c r="K2005" s="1" t="s">
        <v>28</v>
      </c>
      <c r="L2005" s="1" t="s">
        <v>102</v>
      </c>
      <c r="M2005" s="1" t="s">
        <v>103</v>
      </c>
      <c r="N2005" s="1" t="s">
        <v>252</v>
      </c>
      <c r="O2005" s="1" t="s">
        <v>149</v>
      </c>
      <c r="P2005" t="s">
        <v>87</v>
      </c>
      <c r="Q2005" s="1" t="s">
        <v>166</v>
      </c>
      <c r="R2005" s="1" t="s">
        <v>559</v>
      </c>
      <c r="S2005" s="1" t="s">
        <v>7080</v>
      </c>
      <c r="T2005" s="1" t="s">
        <v>14969</v>
      </c>
      <c r="U2005" s="1" t="s">
        <v>14970</v>
      </c>
      <c r="V2005" s="1" t="s">
        <v>362</v>
      </c>
      <c r="W2005" s="1" t="s">
        <v>40</v>
      </c>
      <c r="X2005" t="str">
        <f t="shared" si="218"/>
        <v>Complete</v>
      </c>
      <c r="Y2005">
        <f>MAX(0,100-IF(G2005="Invalid",Config!$B$5,0)-IF(I2005="Invalid",Config!$B$6,0)-IF(X2005="Incomplete",Config!$B$7,0)-IF(AF2005="Yes",Config!$B$37,0))</f>
        <v>100</v>
      </c>
      <c r="Z2005" s="1">
        <f>IF(OR(TRIM(B2005)="",COUNTIF(Config!$B$15:$B$19,B2005)&gt;0),1,0)+IF(OR(TRIM(C2005)="",COUNTIF(Config!$B$15:$B$19,C2005)&gt;0),1,0)+IF(OR(TRIM(F2005)="",COUNTIF(Config!$B$15:$B$19,F2005)&gt;0),1,0)+IF(OR(TRIM(H2005)="",COUNTIF(Config!$B$15:$B$19,H2005)&gt;0),1,0)+IF(OR(TRIM(E2005)="",COUNTIF(Config!$B$15:$B$19,E2005)&gt;0),1,0)+IF(OR(TRIM(K2005)="",COUNTIF(Config!$B$15:$B$19,K2005)&gt;0),1,0)+IF(OR(TRIM(P2005)="",COUNTIF(Config!$B$15:$B$19,P2005)&gt;0),1,0)+IF(OR(TRIM(R2005)="",COUNTIF(Config!$B$15:$B$19,R2005)&gt;0),1,0)</f>
        <v>0</v>
      </c>
      <c r="AA2005" s="1" cm="1">
        <f t="array" ref="AA2005">SUMPRODUCT(LEN(H2005)-LEN(SUBSTITUTE(H2005,{"0";"1";"2";"3";"4";"5";"6";"7";"8";"9"},"")))</f>
        <v>11</v>
      </c>
      <c r="AC2005" t="str">
        <f t="shared" si="219"/>
        <v/>
      </c>
      <c r="AD2005">
        <f t="shared" si="220"/>
        <v>1</v>
      </c>
      <c r="AE2005">
        <f t="shared" si="221"/>
        <v>1</v>
      </c>
      <c r="AF2005" t="str">
        <f t="shared" si="222"/>
        <v>No</v>
      </c>
      <c r="AG2005">
        <f t="shared" ca="1" si="223"/>
        <v>284</v>
      </c>
      <c r="AH2005" t="str">
        <f ca="1">IF(OR(V2005="",AG2005=""),"Yes",IF(AG2005&gt;Config!$B$41,"Yes","No"))</f>
        <v>No</v>
      </c>
    </row>
    <row r="2006" spans="1:34" x14ac:dyDescent="0.25">
      <c r="A2006" s="1" t="s">
        <v>14971</v>
      </c>
      <c r="B2006" s="1" t="s">
        <v>353</v>
      </c>
      <c r="C2006" s="1" t="s">
        <v>1736</v>
      </c>
      <c r="D2006" s="1" t="s">
        <v>9901</v>
      </c>
      <c r="E2006" s="1" t="s">
        <v>34888</v>
      </c>
      <c r="F2006" s="1" t="s">
        <v>14972</v>
      </c>
      <c r="G2006" t="str">
        <f t="shared" si="217"/>
        <v>Valid</v>
      </c>
      <c r="H2006" s="1" t="s">
        <v>14973</v>
      </c>
      <c r="I2006" t="str" cm="1">
        <f t="array" ref="I2006">IF(OR(TRIM(H2006)="",ISNUMBER(SEARCH("#",H2006)),AA2006&lt;Config!$B$8,SUMPRODUCT(--ISNUMBER(SEARCH({"a";"b";"c";"d";"e";"f";"g";"h";"i";"j";"k";"l";"m";"n";"o";"p";"q";"r";"s";"t";"u";"v";"w";"x";"y";"z"},H2006)))&gt;0),"Invalid","Valid")</f>
        <v>Valid</v>
      </c>
      <c r="J2006" s="1" t="s">
        <v>14974</v>
      </c>
      <c r="K2006" s="1" t="s">
        <v>133</v>
      </c>
      <c r="L2006" s="1" t="s">
        <v>67</v>
      </c>
      <c r="M2006" s="1" t="s">
        <v>517</v>
      </c>
      <c r="N2006" s="1" t="s">
        <v>148</v>
      </c>
      <c r="O2006" s="1" t="s">
        <v>180</v>
      </c>
      <c r="P2006" t="s">
        <v>104</v>
      </c>
      <c r="Q2006" s="1" t="s">
        <v>732</v>
      </c>
      <c r="R2006" s="1" t="s">
        <v>106</v>
      </c>
      <c r="S2006" s="1" t="s">
        <v>6892</v>
      </c>
      <c r="T2006" s="1" t="s">
        <v>14975</v>
      </c>
      <c r="U2006" s="1" t="s">
        <v>4598</v>
      </c>
      <c r="V2006" s="1" t="s">
        <v>2927</v>
      </c>
      <c r="W2006" s="1" t="s">
        <v>60</v>
      </c>
      <c r="X2006" t="str">
        <f t="shared" si="218"/>
        <v>Complete</v>
      </c>
      <c r="Y2006">
        <f>MAX(0,100-IF(G2006="Invalid",Config!$B$5,0)-IF(I2006="Invalid",Config!$B$6,0)-IF(X2006="Incomplete",Config!$B$7,0)-IF(AF2006="Yes",Config!$B$37,0))</f>
        <v>100</v>
      </c>
      <c r="Z2006" s="1">
        <f>IF(OR(TRIM(B2006)="",COUNTIF(Config!$B$15:$B$19,B2006)&gt;0),1,0)+IF(OR(TRIM(C2006)="",COUNTIF(Config!$B$15:$B$19,C2006)&gt;0),1,0)+IF(OR(TRIM(F2006)="",COUNTIF(Config!$B$15:$B$19,F2006)&gt;0),1,0)+IF(OR(TRIM(H2006)="",COUNTIF(Config!$B$15:$B$19,H2006)&gt;0),1,0)+IF(OR(TRIM(E2006)="",COUNTIF(Config!$B$15:$B$19,E2006)&gt;0),1,0)+IF(OR(TRIM(K2006)="",COUNTIF(Config!$B$15:$B$19,K2006)&gt;0),1,0)+IF(OR(TRIM(P2006)="",COUNTIF(Config!$B$15:$B$19,P2006)&gt;0),1,0)+IF(OR(TRIM(R2006)="",COUNTIF(Config!$B$15:$B$19,R2006)&gt;0),1,0)</f>
        <v>0</v>
      </c>
      <c r="AA2006" s="1" cm="1">
        <f t="array" ref="AA2006">SUMPRODUCT(LEN(H2006)-LEN(SUBSTITUTE(H2006,{"0";"1";"2";"3";"4";"5";"6";"7";"8";"9"},"")))</f>
        <v>11</v>
      </c>
      <c r="AC2006" t="str">
        <f t="shared" si="219"/>
        <v/>
      </c>
      <c r="AD2006">
        <f t="shared" si="220"/>
        <v>1</v>
      </c>
      <c r="AE2006">
        <f t="shared" si="221"/>
        <v>1</v>
      </c>
      <c r="AF2006" t="str">
        <f t="shared" si="222"/>
        <v>No</v>
      </c>
      <c r="AG2006">
        <f t="shared" ca="1" si="223"/>
        <v>169</v>
      </c>
      <c r="AH2006" t="str">
        <f ca="1">IF(OR(V2006="",AG2006=""),"Yes",IF(AG2006&gt;Config!$B$41,"Yes","No"))</f>
        <v>No</v>
      </c>
    </row>
    <row r="2007" spans="1:34" x14ac:dyDescent="0.25">
      <c r="A2007" s="1" t="s">
        <v>14976</v>
      </c>
      <c r="B2007" s="1" t="s">
        <v>1441</v>
      </c>
      <c r="C2007" s="1" t="s">
        <v>445</v>
      </c>
      <c r="D2007" s="1" t="s">
        <v>14977</v>
      </c>
      <c r="E2007" s="1" t="s">
        <v>34889</v>
      </c>
      <c r="F2007" s="1" t="s">
        <v>14978</v>
      </c>
      <c r="G2007" t="str">
        <f t="shared" si="217"/>
        <v>Valid</v>
      </c>
      <c r="H2007" s="1" t="s">
        <v>14979</v>
      </c>
      <c r="I2007" t="str" cm="1">
        <f t="array" ref="I2007">IF(OR(TRIM(H2007)="",ISNUMBER(SEARCH("#",H2007)),AA2007&lt;Config!$B$8,SUMPRODUCT(--ISNUMBER(SEARCH({"a";"b";"c";"d";"e";"f";"g";"h";"i";"j";"k";"l";"m";"n";"o";"p";"q";"r";"s";"t";"u";"v";"w";"x";"y";"z"},H2007)))&gt;0),"Invalid","Valid")</f>
        <v>Valid</v>
      </c>
      <c r="J2007" s="1" t="s">
        <v>14980</v>
      </c>
      <c r="K2007" s="1" t="s">
        <v>481</v>
      </c>
      <c r="L2007" s="1" t="s">
        <v>265</v>
      </c>
      <c r="M2007" s="1" t="s">
        <v>391</v>
      </c>
      <c r="N2007" s="1" t="s">
        <v>33819</v>
      </c>
      <c r="O2007" s="1" t="s">
        <v>52</v>
      </c>
      <c r="P2007" t="s">
        <v>33</v>
      </c>
      <c r="Q2007" s="1" t="s">
        <v>34</v>
      </c>
      <c r="R2007" s="1" t="s">
        <v>2361</v>
      </c>
      <c r="S2007" s="1" t="s">
        <v>14981</v>
      </c>
      <c r="T2007" s="1" t="s">
        <v>14982</v>
      </c>
      <c r="U2007" s="1" t="s">
        <v>14983</v>
      </c>
      <c r="V2007" s="1" t="s">
        <v>140</v>
      </c>
      <c r="W2007" s="1" t="s">
        <v>94</v>
      </c>
      <c r="X2007" t="str">
        <f t="shared" si="218"/>
        <v>Complete</v>
      </c>
      <c r="Y2007">
        <f>MAX(0,100-IF(G2007="Invalid",Config!$B$5,0)-IF(I2007="Invalid",Config!$B$6,0)-IF(X2007="Incomplete",Config!$B$7,0)-IF(AF2007="Yes",Config!$B$37,0))</f>
        <v>100</v>
      </c>
      <c r="Z2007" s="1">
        <f>IF(OR(TRIM(B2007)="",COUNTIF(Config!$B$15:$B$19,B2007)&gt;0),1,0)+IF(OR(TRIM(C2007)="",COUNTIF(Config!$B$15:$B$19,C2007)&gt;0),1,0)+IF(OR(TRIM(F2007)="",COUNTIF(Config!$B$15:$B$19,F2007)&gt;0),1,0)+IF(OR(TRIM(H2007)="",COUNTIF(Config!$B$15:$B$19,H2007)&gt;0),1,0)+IF(OR(TRIM(E2007)="",COUNTIF(Config!$B$15:$B$19,E2007)&gt;0),1,0)+IF(OR(TRIM(K2007)="",COUNTIF(Config!$B$15:$B$19,K2007)&gt;0),1,0)+IF(OR(TRIM(P2007)="",COUNTIF(Config!$B$15:$B$19,P2007)&gt;0),1,0)+IF(OR(TRIM(R2007)="",COUNTIF(Config!$B$15:$B$19,R2007)&gt;0),1,0)</f>
        <v>0</v>
      </c>
      <c r="AA2007" s="1" cm="1">
        <f t="array" ref="AA2007">SUMPRODUCT(LEN(H2007)-LEN(SUBSTITUTE(H2007,{"0";"1";"2";"3";"4";"5";"6";"7";"8";"9"},"")))</f>
        <v>10</v>
      </c>
      <c r="AC2007" t="str">
        <f t="shared" si="219"/>
        <v/>
      </c>
      <c r="AD2007">
        <f t="shared" si="220"/>
        <v>1</v>
      </c>
      <c r="AE2007">
        <f t="shared" si="221"/>
        <v>1</v>
      </c>
      <c r="AF2007" t="str">
        <f t="shared" si="222"/>
        <v>No</v>
      </c>
      <c r="AG2007">
        <f t="shared" ca="1" si="223"/>
        <v>37</v>
      </c>
      <c r="AH2007" t="str">
        <f ca="1">IF(OR(V2007="",AG2007=""),"Yes",IF(AG2007&gt;Config!$B$41,"Yes","No"))</f>
        <v>No</v>
      </c>
    </row>
    <row r="2008" spans="1:34" x14ac:dyDescent="0.25">
      <c r="A2008" s="1" t="s">
        <v>14984</v>
      </c>
      <c r="B2008" s="1" t="s">
        <v>1450</v>
      </c>
      <c r="C2008" s="1" t="s">
        <v>1339</v>
      </c>
      <c r="D2008" s="1" t="s">
        <v>11098</v>
      </c>
      <c r="E2008" s="1" t="s">
        <v>33901</v>
      </c>
      <c r="F2008" s="1" t="s">
        <v>14985</v>
      </c>
      <c r="G2008" t="str">
        <f t="shared" si="217"/>
        <v>Valid</v>
      </c>
      <c r="H2008" s="1" t="s">
        <v>14986</v>
      </c>
      <c r="I2008" t="str" cm="1">
        <f t="array" ref="I2008">IF(OR(TRIM(H2008)="",ISNUMBER(SEARCH("#",H2008)),AA2008&lt;Config!$B$8,SUMPRODUCT(--ISNUMBER(SEARCH({"a";"b";"c";"d";"e";"f";"g";"h";"i";"j";"k";"l";"m";"n";"o";"p";"q";"r";"s";"t";"u";"v";"w";"x";"y";"z"},H2008)))&gt;0),"Invalid","Valid")</f>
        <v>Valid</v>
      </c>
      <c r="J2008" s="1" t="s">
        <v>14987</v>
      </c>
      <c r="K2008" s="1" t="s">
        <v>504</v>
      </c>
      <c r="L2008" s="1" t="s">
        <v>49</v>
      </c>
      <c r="M2008" s="1" t="s">
        <v>462</v>
      </c>
      <c r="N2008" s="1" t="s">
        <v>437</v>
      </c>
      <c r="O2008" s="1" t="s">
        <v>149</v>
      </c>
      <c r="P2008" t="s">
        <v>33</v>
      </c>
      <c r="Q2008" s="1" t="s">
        <v>34</v>
      </c>
      <c r="R2008" s="1" t="s">
        <v>35</v>
      </c>
      <c r="S2008" s="1" t="s">
        <v>14746</v>
      </c>
      <c r="T2008" s="1" t="s">
        <v>14988</v>
      </c>
      <c r="U2008" s="1" t="s">
        <v>3028</v>
      </c>
      <c r="V2008" s="1" t="s">
        <v>140</v>
      </c>
      <c r="W2008" s="1" t="s">
        <v>33823</v>
      </c>
      <c r="X2008" t="str">
        <f t="shared" si="218"/>
        <v>Complete</v>
      </c>
      <c r="Y2008">
        <f>MAX(0,100-IF(G2008="Invalid",Config!$B$5,0)-IF(I2008="Invalid",Config!$B$6,0)-IF(X2008="Incomplete",Config!$B$7,0)-IF(AF2008="Yes",Config!$B$37,0))</f>
        <v>100</v>
      </c>
      <c r="Z2008" s="1">
        <f>IF(OR(TRIM(B2008)="",COUNTIF(Config!$B$15:$B$19,B2008)&gt;0),1,0)+IF(OR(TRIM(C2008)="",COUNTIF(Config!$B$15:$B$19,C2008)&gt;0),1,0)+IF(OR(TRIM(F2008)="",COUNTIF(Config!$B$15:$B$19,F2008)&gt;0),1,0)+IF(OR(TRIM(H2008)="",COUNTIF(Config!$B$15:$B$19,H2008)&gt;0),1,0)+IF(OR(TRIM(E2008)="",COUNTIF(Config!$B$15:$B$19,E2008)&gt;0),1,0)+IF(OR(TRIM(K2008)="",COUNTIF(Config!$B$15:$B$19,K2008)&gt;0),1,0)+IF(OR(TRIM(P2008)="",COUNTIF(Config!$B$15:$B$19,P2008)&gt;0),1,0)+IF(OR(TRIM(R2008)="",COUNTIF(Config!$B$15:$B$19,R2008)&gt;0),1,0)</f>
        <v>0</v>
      </c>
      <c r="AA2008" s="1" cm="1">
        <f t="array" ref="AA2008">SUMPRODUCT(LEN(H2008)-LEN(SUBSTITUTE(H2008,{"0";"1";"2";"3";"4";"5";"6";"7";"8";"9"},"")))</f>
        <v>10</v>
      </c>
      <c r="AC2008" t="str">
        <f t="shared" si="219"/>
        <v/>
      </c>
      <c r="AD2008">
        <f t="shared" si="220"/>
        <v>1</v>
      </c>
      <c r="AE2008">
        <f t="shared" si="221"/>
        <v>1</v>
      </c>
      <c r="AF2008" t="str">
        <f t="shared" si="222"/>
        <v>No</v>
      </c>
      <c r="AG2008">
        <f t="shared" ca="1" si="223"/>
        <v>37</v>
      </c>
      <c r="AH2008" t="str">
        <f ca="1">IF(OR(V2008="",AG2008=""),"Yes",IF(AG2008&gt;Config!$B$41,"Yes","No"))</f>
        <v>No</v>
      </c>
    </row>
    <row r="2009" spans="1:34" x14ac:dyDescent="0.25">
      <c r="A2009" s="1" t="s">
        <v>14989</v>
      </c>
      <c r="B2009" s="1" t="s">
        <v>1634</v>
      </c>
      <c r="C2009" s="1" t="s">
        <v>337</v>
      </c>
      <c r="D2009" s="1" t="s">
        <v>14990</v>
      </c>
      <c r="E2009" s="1" t="s">
        <v>578</v>
      </c>
      <c r="F2009" s="1" t="s">
        <v>14991</v>
      </c>
      <c r="G2009" t="str">
        <f t="shared" si="217"/>
        <v>Valid</v>
      </c>
      <c r="H2009" s="1" t="s">
        <v>14992</v>
      </c>
      <c r="I2009" t="str" cm="1">
        <f t="array" ref="I2009">IF(OR(TRIM(H2009)="",ISNUMBER(SEARCH("#",H2009)),AA2009&lt;Config!$B$8,SUMPRODUCT(--ISNUMBER(SEARCH({"a";"b";"c";"d";"e";"f";"g";"h";"i";"j";"k";"l";"m";"n";"o";"p";"q";"r";"s";"t";"u";"v";"w";"x";"y";"z"},H2009)))&gt;0),"Invalid","Valid")</f>
        <v>Valid</v>
      </c>
      <c r="J2009" s="1" t="s">
        <v>14993</v>
      </c>
      <c r="K2009" s="1" t="s">
        <v>163</v>
      </c>
      <c r="L2009" s="1" t="s">
        <v>102</v>
      </c>
      <c r="M2009" s="1" t="s">
        <v>118</v>
      </c>
      <c r="N2009" s="1" t="s">
        <v>358</v>
      </c>
      <c r="O2009" s="1" t="s">
        <v>32</v>
      </c>
      <c r="P2009" t="s">
        <v>53</v>
      </c>
      <c r="Q2009" s="1" t="s">
        <v>54</v>
      </c>
      <c r="R2009" s="1" t="s">
        <v>197</v>
      </c>
      <c r="S2009" s="1" t="s">
        <v>14994</v>
      </c>
      <c r="T2009" s="1" t="s">
        <v>14995</v>
      </c>
      <c r="U2009" s="1" t="s">
        <v>3343</v>
      </c>
      <c r="V2009" s="1" t="s">
        <v>5339</v>
      </c>
      <c r="W2009" s="1" t="s">
        <v>60</v>
      </c>
      <c r="X2009" t="str">
        <f t="shared" si="218"/>
        <v>Complete</v>
      </c>
      <c r="Y2009">
        <f>MAX(0,100-IF(G2009="Invalid",Config!$B$5,0)-IF(I2009="Invalid",Config!$B$6,0)-IF(X2009="Incomplete",Config!$B$7,0)-IF(AF2009="Yes",Config!$B$37,0))</f>
        <v>100</v>
      </c>
      <c r="Z2009" s="1">
        <f>IF(OR(TRIM(B2009)="",COUNTIF(Config!$B$15:$B$19,B2009)&gt;0),1,0)+IF(OR(TRIM(C2009)="",COUNTIF(Config!$B$15:$B$19,C2009)&gt;0),1,0)+IF(OR(TRIM(F2009)="",COUNTIF(Config!$B$15:$B$19,F2009)&gt;0),1,0)+IF(OR(TRIM(H2009)="",COUNTIF(Config!$B$15:$B$19,H2009)&gt;0),1,0)+IF(OR(TRIM(E2009)="",COUNTIF(Config!$B$15:$B$19,E2009)&gt;0),1,0)+IF(OR(TRIM(K2009)="",COUNTIF(Config!$B$15:$B$19,K2009)&gt;0),1,0)+IF(OR(TRIM(P2009)="",COUNTIF(Config!$B$15:$B$19,P2009)&gt;0),1,0)+IF(OR(TRIM(R2009)="",COUNTIF(Config!$B$15:$B$19,R2009)&gt;0),1,0)</f>
        <v>0</v>
      </c>
      <c r="AA2009" s="1" cm="1">
        <f t="array" ref="AA2009">SUMPRODUCT(LEN(H2009)-LEN(SUBSTITUTE(H2009,{"0";"1";"2";"3";"4";"5";"6";"7";"8";"9"},"")))</f>
        <v>12</v>
      </c>
      <c r="AC2009" t="str">
        <f t="shared" si="219"/>
        <v/>
      </c>
      <c r="AD2009">
        <f t="shared" si="220"/>
        <v>1</v>
      </c>
      <c r="AE2009">
        <f t="shared" si="221"/>
        <v>1</v>
      </c>
      <c r="AF2009" t="str">
        <f t="shared" si="222"/>
        <v>No</v>
      </c>
      <c r="AG2009">
        <f t="shared" ca="1" si="223"/>
        <v>40</v>
      </c>
      <c r="AH2009" t="str">
        <f ca="1">IF(OR(V2009="",AG2009=""),"Yes",IF(AG2009&gt;Config!$B$41,"Yes","No"))</f>
        <v>No</v>
      </c>
    </row>
    <row r="2010" spans="1:34" x14ac:dyDescent="0.25">
      <c r="A2010" s="1" t="s">
        <v>7766</v>
      </c>
      <c r="B2010" s="1" t="s">
        <v>219</v>
      </c>
      <c r="C2010" s="1" t="s">
        <v>410</v>
      </c>
      <c r="D2010" s="1" t="s">
        <v>10855</v>
      </c>
      <c r="E2010" s="1" t="s">
        <v>34227</v>
      </c>
      <c r="F2010" s="1" t="s">
        <v>14996</v>
      </c>
      <c r="G2010" t="str">
        <f t="shared" si="217"/>
        <v>Valid</v>
      </c>
      <c r="H2010" s="1" t="s">
        <v>14997</v>
      </c>
      <c r="I2010" t="str" cm="1">
        <f t="array" ref="I2010">IF(OR(TRIM(H2010)="",ISNUMBER(SEARCH("#",H2010)),AA2010&lt;Config!$B$8,SUMPRODUCT(--ISNUMBER(SEARCH({"a";"b";"c";"d";"e";"f";"g";"h";"i";"j";"k";"l";"m";"n";"o";"p";"q";"r";"s";"t";"u";"v";"w";"x";"y";"z"},H2010)))&gt;0),"Invalid","Valid")</f>
        <v>Valid</v>
      </c>
      <c r="J2010" s="1" t="s">
        <v>14998</v>
      </c>
      <c r="K2010" s="1" t="s">
        <v>163</v>
      </c>
      <c r="L2010" s="1" t="s">
        <v>450</v>
      </c>
      <c r="M2010" s="1" t="s">
        <v>30</v>
      </c>
      <c r="N2010" s="1" t="s">
        <v>31</v>
      </c>
      <c r="O2010" s="1" t="s">
        <v>52</v>
      </c>
      <c r="P2010" t="s">
        <v>344</v>
      </c>
      <c r="Q2010" s="1" t="s">
        <v>345</v>
      </c>
      <c r="R2010" s="1" t="s">
        <v>1141</v>
      </c>
      <c r="S2010" s="1" t="s">
        <v>5872</v>
      </c>
      <c r="T2010" s="1" t="s">
        <v>14999</v>
      </c>
      <c r="U2010" s="1" t="s">
        <v>7351</v>
      </c>
      <c r="V2010" s="1" t="s">
        <v>6011</v>
      </c>
      <c r="W2010" s="1" t="s">
        <v>40</v>
      </c>
      <c r="X2010" t="str">
        <f t="shared" si="218"/>
        <v>Complete</v>
      </c>
      <c r="Y2010">
        <f>MAX(0,100-IF(G2010="Invalid",Config!$B$5,0)-IF(I2010="Invalid",Config!$B$6,0)-IF(X2010="Incomplete",Config!$B$7,0)-IF(AF2010="Yes",Config!$B$37,0))</f>
        <v>100</v>
      </c>
      <c r="Z2010" s="1">
        <f>IF(OR(TRIM(B2010)="",COUNTIF(Config!$B$15:$B$19,B2010)&gt;0),1,0)+IF(OR(TRIM(C2010)="",COUNTIF(Config!$B$15:$B$19,C2010)&gt;0),1,0)+IF(OR(TRIM(F2010)="",COUNTIF(Config!$B$15:$B$19,F2010)&gt;0),1,0)+IF(OR(TRIM(H2010)="",COUNTIF(Config!$B$15:$B$19,H2010)&gt;0),1,0)+IF(OR(TRIM(E2010)="",COUNTIF(Config!$B$15:$B$19,E2010)&gt;0),1,0)+IF(OR(TRIM(K2010)="",COUNTIF(Config!$B$15:$B$19,K2010)&gt;0),1,0)+IF(OR(TRIM(P2010)="",COUNTIF(Config!$B$15:$B$19,P2010)&gt;0),1,0)+IF(OR(TRIM(R2010)="",COUNTIF(Config!$B$15:$B$19,R2010)&gt;0),1,0)</f>
        <v>0</v>
      </c>
      <c r="AA2010" s="1" cm="1">
        <f t="array" ref="AA2010">SUMPRODUCT(LEN(H2010)-LEN(SUBSTITUTE(H2010,{"0";"1";"2";"3";"4";"5";"6";"7";"8";"9"},"")))</f>
        <v>11</v>
      </c>
      <c r="AC2010" t="str">
        <f t="shared" si="219"/>
        <v/>
      </c>
      <c r="AD2010">
        <f t="shared" si="220"/>
        <v>1</v>
      </c>
      <c r="AE2010">
        <f t="shared" si="221"/>
        <v>1</v>
      </c>
      <c r="AF2010" t="str">
        <f t="shared" si="222"/>
        <v>No</v>
      </c>
      <c r="AG2010">
        <f t="shared" ca="1" si="223"/>
        <v>356</v>
      </c>
      <c r="AH2010" t="str">
        <f ca="1">IF(OR(V2010="",AG2010=""),"Yes",IF(AG2010&gt;Config!$B$41,"Yes","No"))</f>
        <v>No</v>
      </c>
    </row>
    <row r="2011" spans="1:34" x14ac:dyDescent="0.25">
      <c r="A2011" s="1" t="s">
        <v>15000</v>
      </c>
      <c r="B2011" s="1" t="s">
        <v>33815</v>
      </c>
      <c r="C2011" s="1" t="s">
        <v>157</v>
      </c>
      <c r="D2011" s="1" t="s">
        <v>157</v>
      </c>
      <c r="E2011" s="1" t="s">
        <v>34890</v>
      </c>
      <c r="F2011" s="1" t="s">
        <v>15001</v>
      </c>
      <c r="G2011" t="str">
        <f t="shared" si="217"/>
        <v>Valid</v>
      </c>
      <c r="H2011" s="1" t="s">
        <v>15002</v>
      </c>
      <c r="I2011" t="str" cm="1">
        <f t="array" ref="I2011">IF(OR(TRIM(H2011)="",ISNUMBER(SEARCH("#",H2011)),AA2011&lt;Config!$B$8,SUMPRODUCT(--ISNUMBER(SEARCH({"a";"b";"c";"d";"e";"f";"g";"h";"i";"j";"k";"l";"m";"n";"o";"p";"q";"r";"s";"t";"u";"v";"w";"x";"y";"z"},H2011)))&gt;0),"Invalid","Valid")</f>
        <v>Valid</v>
      </c>
      <c r="J2011" s="1" t="s">
        <v>15003</v>
      </c>
      <c r="K2011" s="1" t="s">
        <v>1001</v>
      </c>
      <c r="L2011" s="1" t="s">
        <v>134</v>
      </c>
      <c r="M2011" s="1" t="s">
        <v>33825</v>
      </c>
      <c r="N2011" s="1" t="s">
        <v>51</v>
      </c>
      <c r="O2011" s="1" t="s">
        <v>32</v>
      </c>
      <c r="P2011" t="s">
        <v>328</v>
      </c>
      <c r="Q2011" s="1" t="s">
        <v>1046</v>
      </c>
      <c r="R2011" s="1" t="s">
        <v>392</v>
      </c>
      <c r="S2011" s="1" t="s">
        <v>15004</v>
      </c>
      <c r="T2011" s="1" t="s">
        <v>15005</v>
      </c>
      <c r="U2011" s="1" t="s">
        <v>15006</v>
      </c>
      <c r="V2011" s="1" t="s">
        <v>1676</v>
      </c>
      <c r="W2011" s="1" t="s">
        <v>40</v>
      </c>
      <c r="X2011" t="str">
        <f t="shared" si="218"/>
        <v>Incomplete</v>
      </c>
      <c r="Y2011">
        <f>MAX(0,100-IF(G2011="Invalid",Config!$B$5,0)-IF(I2011="Invalid",Config!$B$6,0)-IF(X2011="Incomplete",Config!$B$7,0)-IF(AF2011="Yes",Config!$B$37,0))</f>
        <v>60</v>
      </c>
      <c r="Z2011" s="1">
        <f>IF(OR(TRIM(B2011)="",COUNTIF(Config!$B$15:$B$19,B2011)&gt;0),1,0)+IF(OR(TRIM(C2011)="",COUNTIF(Config!$B$15:$B$19,C2011)&gt;0),1,0)+IF(OR(TRIM(F2011)="",COUNTIF(Config!$B$15:$B$19,F2011)&gt;0),1,0)+IF(OR(TRIM(H2011)="",COUNTIF(Config!$B$15:$B$19,H2011)&gt;0),1,0)+IF(OR(TRIM(E2011)="",COUNTIF(Config!$B$15:$B$19,E2011)&gt;0),1,0)+IF(OR(TRIM(K2011)="",COUNTIF(Config!$B$15:$B$19,K2011)&gt;0),1,0)+IF(OR(TRIM(P2011)="",COUNTIF(Config!$B$15:$B$19,P2011)&gt;0),1,0)+IF(OR(TRIM(R2011)="",COUNTIF(Config!$B$15:$B$19,R2011)&gt;0),1,0)</f>
        <v>1</v>
      </c>
      <c r="AA2011" s="1" cm="1">
        <f t="array" ref="AA2011">SUMPRODUCT(LEN(H2011)-LEN(SUBSTITUTE(H2011,{"0";"1";"2";"3";"4";"5";"6";"7";"8";"9"},"")))</f>
        <v>10</v>
      </c>
      <c r="AC2011" t="str">
        <f t="shared" si="219"/>
        <v>Incomplete Profile</v>
      </c>
      <c r="AD2011">
        <f t="shared" si="220"/>
        <v>1</v>
      </c>
      <c r="AE2011">
        <f t="shared" si="221"/>
        <v>1</v>
      </c>
      <c r="AF2011" t="str">
        <f t="shared" si="222"/>
        <v>No</v>
      </c>
      <c r="AG2011">
        <f t="shared" ca="1" si="223"/>
        <v>37</v>
      </c>
      <c r="AH2011" t="str">
        <f ca="1">IF(OR(V2011="",AG2011=""),"Yes",IF(AG2011&gt;Config!$B$41,"Yes","No"))</f>
        <v>No</v>
      </c>
    </row>
    <row r="2012" spans="1:34" x14ac:dyDescent="0.25">
      <c r="A2012" s="1" t="s">
        <v>15007</v>
      </c>
      <c r="B2012" s="1" t="s">
        <v>2033</v>
      </c>
      <c r="C2012" s="1" t="s">
        <v>33815</v>
      </c>
      <c r="D2012" s="1" t="s">
        <v>2033</v>
      </c>
      <c r="E2012" s="1" t="s">
        <v>34374</v>
      </c>
      <c r="F2012" s="1" t="s">
        <v>15008</v>
      </c>
      <c r="G2012" t="str">
        <f t="shared" si="217"/>
        <v>Valid</v>
      </c>
      <c r="H2012" s="1" t="s">
        <v>15009</v>
      </c>
      <c r="I2012" t="str" cm="1">
        <f t="array" ref="I2012">IF(OR(TRIM(H2012)="",ISNUMBER(SEARCH("#",H2012)),AA2012&lt;Config!$B$8,SUMPRODUCT(--ISNUMBER(SEARCH({"a";"b";"c";"d";"e";"f";"g";"h";"i";"j";"k";"l";"m";"n";"o";"p";"q";"r";"s";"t";"u";"v";"w";"x";"y";"z"},H2012)))&gt;0),"Invalid","Valid")</f>
        <v>Valid</v>
      </c>
      <c r="J2012" s="1" t="s">
        <v>15010</v>
      </c>
      <c r="K2012" s="1" t="s">
        <v>250</v>
      </c>
      <c r="L2012" s="1" t="s">
        <v>450</v>
      </c>
      <c r="M2012" s="1" t="s">
        <v>235</v>
      </c>
      <c r="N2012" s="1" t="s">
        <v>252</v>
      </c>
      <c r="O2012" s="1" t="s">
        <v>180</v>
      </c>
      <c r="P2012" t="s">
        <v>314</v>
      </c>
      <c r="Q2012" s="1" t="s">
        <v>663</v>
      </c>
      <c r="R2012" s="1" t="s">
        <v>315</v>
      </c>
      <c r="S2012" s="1" t="s">
        <v>15011</v>
      </c>
      <c r="T2012" s="1" t="s">
        <v>15012</v>
      </c>
      <c r="U2012" s="1" t="s">
        <v>1597</v>
      </c>
      <c r="V2012" s="1" t="s">
        <v>15013</v>
      </c>
      <c r="W2012" s="1" t="s">
        <v>94</v>
      </c>
      <c r="X2012" t="str">
        <f t="shared" si="218"/>
        <v>Incomplete</v>
      </c>
      <c r="Y2012">
        <f>MAX(0,100-IF(G2012="Invalid",Config!$B$5,0)-IF(I2012="Invalid",Config!$B$6,0)-IF(X2012="Incomplete",Config!$B$7,0)-IF(AF2012="Yes",Config!$B$37,0))</f>
        <v>60</v>
      </c>
      <c r="Z2012" s="1">
        <f>IF(OR(TRIM(B2012)="",COUNTIF(Config!$B$15:$B$19,B2012)&gt;0),1,0)+IF(OR(TRIM(C2012)="",COUNTIF(Config!$B$15:$B$19,C2012)&gt;0),1,0)+IF(OR(TRIM(F2012)="",COUNTIF(Config!$B$15:$B$19,F2012)&gt;0),1,0)+IF(OR(TRIM(H2012)="",COUNTIF(Config!$B$15:$B$19,H2012)&gt;0),1,0)+IF(OR(TRIM(E2012)="",COUNTIF(Config!$B$15:$B$19,E2012)&gt;0),1,0)+IF(OR(TRIM(K2012)="",COUNTIF(Config!$B$15:$B$19,K2012)&gt;0),1,0)+IF(OR(TRIM(P2012)="",COUNTIF(Config!$B$15:$B$19,P2012)&gt;0),1,0)+IF(OR(TRIM(R2012)="",COUNTIF(Config!$B$15:$B$19,R2012)&gt;0),1,0)</f>
        <v>1</v>
      </c>
      <c r="AA2012" s="1" cm="1">
        <f t="array" ref="AA2012">SUMPRODUCT(LEN(H2012)-LEN(SUBSTITUTE(H2012,{"0";"1";"2";"3";"4";"5";"6";"7";"8";"9"},"")))</f>
        <v>12</v>
      </c>
      <c r="AC2012" t="str">
        <f t="shared" si="219"/>
        <v>Incomplete Profile</v>
      </c>
      <c r="AD2012">
        <f t="shared" si="220"/>
        <v>1</v>
      </c>
      <c r="AE2012">
        <f t="shared" si="221"/>
        <v>1</v>
      </c>
      <c r="AF2012" t="str">
        <f t="shared" si="222"/>
        <v>No</v>
      </c>
      <c r="AG2012" t="str">
        <f t="shared" ca="1" si="223"/>
        <v/>
      </c>
      <c r="AH2012" t="str">
        <f ca="1">IF(OR(V2012="",AG2012=""),"Yes",IF(AG2012&gt;Config!$B$41,"Yes","No"))</f>
        <v>Yes</v>
      </c>
    </row>
    <row r="2013" spans="1:34" x14ac:dyDescent="0.25">
      <c r="A2013" s="1" t="s">
        <v>15014</v>
      </c>
      <c r="B2013" s="1" t="s">
        <v>1616</v>
      </c>
      <c r="C2013" s="1" t="s">
        <v>296</v>
      </c>
      <c r="D2013" s="1" t="s">
        <v>15015</v>
      </c>
      <c r="E2013" s="1" t="s">
        <v>33931</v>
      </c>
      <c r="F2013" s="1" t="s">
        <v>15016</v>
      </c>
      <c r="G2013" t="str">
        <f t="shared" si="217"/>
        <v>Valid</v>
      </c>
      <c r="H2013" s="1" t="s">
        <v>15017</v>
      </c>
      <c r="I2013" t="str" cm="1">
        <f t="array" ref="I2013">IF(OR(TRIM(H2013)="",ISNUMBER(SEARCH("#",H2013)),AA2013&lt;Config!$B$8,SUMPRODUCT(--ISNUMBER(SEARCH({"a";"b";"c";"d";"e";"f";"g";"h";"i";"j";"k";"l";"m";"n";"o";"p";"q";"r";"s";"t";"u";"v";"w";"x";"y";"z"},H2013)))&gt;0),"Invalid","Valid")</f>
        <v>Valid</v>
      </c>
      <c r="J2013" s="1" t="s">
        <v>15018</v>
      </c>
      <c r="K2013" s="1" t="s">
        <v>163</v>
      </c>
      <c r="L2013" s="1" t="s">
        <v>29</v>
      </c>
      <c r="M2013" s="1" t="s">
        <v>343</v>
      </c>
      <c r="N2013" s="1" t="s">
        <v>33819</v>
      </c>
      <c r="O2013" s="1" t="s">
        <v>69</v>
      </c>
      <c r="P2013" t="s">
        <v>104</v>
      </c>
      <c r="Q2013" s="1" t="s">
        <v>302</v>
      </c>
      <c r="R2013" s="1" t="s">
        <v>105</v>
      </c>
      <c r="S2013" s="1" t="s">
        <v>1527</v>
      </c>
      <c r="T2013" s="1" t="s">
        <v>15019</v>
      </c>
      <c r="U2013" s="1" t="s">
        <v>14924</v>
      </c>
      <c r="V2013" s="1" t="s">
        <v>474</v>
      </c>
      <c r="W2013" s="1" t="s">
        <v>293</v>
      </c>
      <c r="X2013" t="str">
        <f t="shared" si="218"/>
        <v>Complete</v>
      </c>
      <c r="Y2013">
        <f>MAX(0,100-IF(G2013="Invalid",Config!$B$5,0)-IF(I2013="Invalid",Config!$B$6,0)-IF(X2013="Incomplete",Config!$B$7,0)-IF(AF2013="Yes",Config!$B$37,0))</f>
        <v>100</v>
      </c>
      <c r="Z2013" s="1">
        <f>IF(OR(TRIM(B2013)="",COUNTIF(Config!$B$15:$B$19,B2013)&gt;0),1,0)+IF(OR(TRIM(C2013)="",COUNTIF(Config!$B$15:$B$19,C2013)&gt;0),1,0)+IF(OR(TRIM(F2013)="",COUNTIF(Config!$B$15:$B$19,F2013)&gt;0),1,0)+IF(OR(TRIM(H2013)="",COUNTIF(Config!$B$15:$B$19,H2013)&gt;0),1,0)+IF(OR(TRIM(E2013)="",COUNTIF(Config!$B$15:$B$19,E2013)&gt;0),1,0)+IF(OR(TRIM(K2013)="",COUNTIF(Config!$B$15:$B$19,K2013)&gt;0),1,0)+IF(OR(TRIM(P2013)="",COUNTIF(Config!$B$15:$B$19,P2013)&gt;0),1,0)+IF(OR(TRIM(R2013)="",COUNTIF(Config!$B$15:$B$19,R2013)&gt;0),1,0)</f>
        <v>0</v>
      </c>
      <c r="AA2013" s="1" cm="1">
        <f t="array" ref="AA2013">SUMPRODUCT(LEN(H2013)-LEN(SUBSTITUTE(H2013,{"0";"1";"2";"3";"4";"5";"6";"7";"8";"9"},"")))</f>
        <v>10</v>
      </c>
      <c r="AC2013" t="str">
        <f t="shared" si="219"/>
        <v/>
      </c>
      <c r="AD2013">
        <f t="shared" si="220"/>
        <v>1</v>
      </c>
      <c r="AE2013">
        <f t="shared" si="221"/>
        <v>1</v>
      </c>
      <c r="AF2013" t="str">
        <f t="shared" si="222"/>
        <v>No</v>
      </c>
      <c r="AG2013">
        <f t="shared" ca="1" si="223"/>
        <v>105</v>
      </c>
      <c r="AH2013" t="str">
        <f ca="1">IF(OR(V2013="",AG2013=""),"Yes",IF(AG2013&gt;Config!$B$41,"Yes","No"))</f>
        <v>No</v>
      </c>
    </row>
    <row r="2014" spans="1:34" x14ac:dyDescent="0.25">
      <c r="A2014" s="1" t="s">
        <v>15020</v>
      </c>
      <c r="B2014" s="1" t="s">
        <v>2778</v>
      </c>
      <c r="C2014" s="1" t="s">
        <v>620</v>
      </c>
      <c r="D2014" s="1" t="s">
        <v>7220</v>
      </c>
      <c r="E2014" s="1" t="s">
        <v>159</v>
      </c>
      <c r="F2014" s="1" t="s">
        <v>15021</v>
      </c>
      <c r="G2014" t="str">
        <f t="shared" si="217"/>
        <v>Valid</v>
      </c>
      <c r="H2014" s="1" t="s">
        <v>15022</v>
      </c>
      <c r="I2014" t="str" cm="1">
        <f t="array" ref="I2014">IF(OR(TRIM(H2014)="",ISNUMBER(SEARCH("#",H2014)),AA2014&lt;Config!$B$8,SUMPRODUCT(--ISNUMBER(SEARCH({"a";"b";"c";"d";"e";"f";"g";"h";"i";"j";"k";"l";"m";"n";"o";"p";"q";"r";"s";"t";"u";"v";"w";"x";"y";"z"},H2014)))&gt;0),"Invalid","Valid")</f>
        <v>Valid</v>
      </c>
      <c r="J2014" s="1" t="s">
        <v>15023</v>
      </c>
      <c r="K2014" s="1" t="s">
        <v>28</v>
      </c>
      <c r="L2014" s="1" t="s">
        <v>134</v>
      </c>
      <c r="M2014" s="1" t="s">
        <v>135</v>
      </c>
      <c r="N2014" s="1" t="s">
        <v>31</v>
      </c>
      <c r="O2014" s="1" t="s">
        <v>149</v>
      </c>
      <c r="P2014" t="s">
        <v>53</v>
      </c>
      <c r="Q2014" s="1" t="s">
        <v>54</v>
      </c>
      <c r="R2014" s="1" t="s">
        <v>198</v>
      </c>
      <c r="S2014" s="1" t="s">
        <v>15024</v>
      </c>
      <c r="T2014" s="1" t="s">
        <v>15025</v>
      </c>
      <c r="U2014" s="1" t="s">
        <v>3076</v>
      </c>
      <c r="V2014" s="1" t="s">
        <v>6446</v>
      </c>
      <c r="W2014" s="1" t="s">
        <v>186</v>
      </c>
      <c r="X2014" t="str">
        <f t="shared" si="218"/>
        <v>Complete</v>
      </c>
      <c r="Y2014">
        <f>MAX(0,100-IF(G2014="Invalid",Config!$B$5,0)-IF(I2014="Invalid",Config!$B$6,0)-IF(X2014="Incomplete",Config!$B$7,0)-IF(AF2014="Yes",Config!$B$37,0))</f>
        <v>100</v>
      </c>
      <c r="Z2014" s="1">
        <f>IF(OR(TRIM(B2014)="",COUNTIF(Config!$B$15:$B$19,B2014)&gt;0),1,0)+IF(OR(TRIM(C2014)="",COUNTIF(Config!$B$15:$B$19,C2014)&gt;0),1,0)+IF(OR(TRIM(F2014)="",COUNTIF(Config!$B$15:$B$19,F2014)&gt;0),1,0)+IF(OR(TRIM(H2014)="",COUNTIF(Config!$B$15:$B$19,H2014)&gt;0),1,0)+IF(OR(TRIM(E2014)="",COUNTIF(Config!$B$15:$B$19,E2014)&gt;0),1,0)+IF(OR(TRIM(K2014)="",COUNTIF(Config!$B$15:$B$19,K2014)&gt;0),1,0)+IF(OR(TRIM(P2014)="",COUNTIF(Config!$B$15:$B$19,P2014)&gt;0),1,0)+IF(OR(TRIM(R2014)="",COUNTIF(Config!$B$15:$B$19,R2014)&gt;0),1,0)</f>
        <v>0</v>
      </c>
      <c r="AA2014" s="1" cm="1">
        <f t="array" ref="AA2014">SUMPRODUCT(LEN(H2014)-LEN(SUBSTITUTE(H2014,{"0";"1";"2";"3";"4";"5";"6";"7";"8";"9"},"")))</f>
        <v>12</v>
      </c>
      <c r="AC2014" t="str">
        <f t="shared" si="219"/>
        <v/>
      </c>
      <c r="AD2014">
        <f t="shared" si="220"/>
        <v>1</v>
      </c>
      <c r="AE2014">
        <f t="shared" si="221"/>
        <v>1</v>
      </c>
      <c r="AF2014" t="str">
        <f t="shared" si="222"/>
        <v>No</v>
      </c>
      <c r="AG2014">
        <f t="shared" ca="1" si="223"/>
        <v>313</v>
      </c>
      <c r="AH2014" t="str">
        <f ca="1">IF(OR(V2014="",AG2014=""),"Yes",IF(AG2014&gt;Config!$B$41,"Yes","No"))</f>
        <v>No</v>
      </c>
    </row>
    <row r="2015" spans="1:34" x14ac:dyDescent="0.25">
      <c r="A2015" s="1" t="s">
        <v>15026</v>
      </c>
      <c r="B2015" s="1" t="s">
        <v>33815</v>
      </c>
      <c r="C2015" s="1" t="s">
        <v>956</v>
      </c>
      <c r="D2015" s="1" t="s">
        <v>956</v>
      </c>
      <c r="E2015" s="1" t="s">
        <v>33907</v>
      </c>
      <c r="F2015" s="1" t="s">
        <v>15027</v>
      </c>
      <c r="G2015" t="str">
        <f t="shared" si="217"/>
        <v>Valid</v>
      </c>
      <c r="H2015" s="1" t="s">
        <v>15028</v>
      </c>
      <c r="I2015" t="str" cm="1">
        <f t="array" ref="I2015">IF(OR(TRIM(H2015)="",ISNUMBER(SEARCH("#",H2015)),AA2015&lt;Config!$B$8,SUMPRODUCT(--ISNUMBER(SEARCH({"a";"b";"c";"d";"e";"f";"g";"h";"i";"j";"k";"l";"m";"n";"o";"p";"q";"r";"s";"t";"u";"v";"w";"x";"y";"z"},H2015)))&gt;0),"Invalid","Valid")</f>
        <v>Valid</v>
      </c>
      <c r="J2015" s="1" t="s">
        <v>15029</v>
      </c>
      <c r="K2015" s="1" t="s">
        <v>378</v>
      </c>
      <c r="L2015" s="1" t="s">
        <v>102</v>
      </c>
      <c r="M2015" s="1" t="s">
        <v>235</v>
      </c>
      <c r="N2015" s="1" t="s">
        <v>86</v>
      </c>
      <c r="O2015" s="1" t="s">
        <v>52</v>
      </c>
      <c r="P2015" t="s">
        <v>33</v>
      </c>
      <c r="Q2015" s="1" t="s">
        <v>119</v>
      </c>
      <c r="R2015" s="1" t="s">
        <v>35</v>
      </c>
      <c r="S2015" s="1" t="s">
        <v>2813</v>
      </c>
      <c r="T2015" s="1" t="s">
        <v>15030</v>
      </c>
      <c r="U2015" s="1" t="s">
        <v>657</v>
      </c>
      <c r="V2015" s="1" t="s">
        <v>15031</v>
      </c>
      <c r="W2015" s="1" t="s">
        <v>141</v>
      </c>
      <c r="X2015" t="str">
        <f t="shared" si="218"/>
        <v>Incomplete</v>
      </c>
      <c r="Y2015">
        <f>MAX(0,100-IF(G2015="Invalid",Config!$B$5,0)-IF(I2015="Invalid",Config!$B$6,0)-IF(X2015="Incomplete",Config!$B$7,0)-IF(AF2015="Yes",Config!$B$37,0))</f>
        <v>60</v>
      </c>
      <c r="Z2015" s="1">
        <f>IF(OR(TRIM(B2015)="",COUNTIF(Config!$B$15:$B$19,B2015)&gt;0),1,0)+IF(OR(TRIM(C2015)="",COUNTIF(Config!$B$15:$B$19,C2015)&gt;0),1,0)+IF(OR(TRIM(F2015)="",COUNTIF(Config!$B$15:$B$19,F2015)&gt;0),1,0)+IF(OR(TRIM(H2015)="",COUNTIF(Config!$B$15:$B$19,H2015)&gt;0),1,0)+IF(OR(TRIM(E2015)="",COUNTIF(Config!$B$15:$B$19,E2015)&gt;0),1,0)+IF(OR(TRIM(K2015)="",COUNTIF(Config!$B$15:$B$19,K2015)&gt;0),1,0)+IF(OR(TRIM(P2015)="",COUNTIF(Config!$B$15:$B$19,P2015)&gt;0),1,0)+IF(OR(TRIM(R2015)="",COUNTIF(Config!$B$15:$B$19,R2015)&gt;0),1,0)</f>
        <v>1</v>
      </c>
      <c r="AA2015" s="1" cm="1">
        <f t="array" ref="AA2015">SUMPRODUCT(LEN(H2015)-LEN(SUBSTITUTE(H2015,{"0";"1";"2";"3";"4";"5";"6";"7";"8";"9"},"")))</f>
        <v>10</v>
      </c>
      <c r="AC2015" t="str">
        <f t="shared" si="219"/>
        <v>Incomplete Profile</v>
      </c>
      <c r="AD2015">
        <f t="shared" si="220"/>
        <v>1</v>
      </c>
      <c r="AE2015">
        <f t="shared" si="221"/>
        <v>1</v>
      </c>
      <c r="AF2015" t="str">
        <f t="shared" si="222"/>
        <v>No</v>
      </c>
      <c r="AG2015">
        <f t="shared" ca="1" si="223"/>
        <v>156</v>
      </c>
      <c r="AH2015" t="str">
        <f ca="1">IF(OR(V2015="",AG2015=""),"Yes",IF(AG2015&gt;Config!$B$41,"Yes","No"))</f>
        <v>No</v>
      </c>
    </row>
    <row r="2016" spans="1:34" x14ac:dyDescent="0.25">
      <c r="A2016" s="1" t="s">
        <v>15032</v>
      </c>
      <c r="B2016" s="1" t="s">
        <v>1858</v>
      </c>
      <c r="C2016" s="1" t="s">
        <v>828</v>
      </c>
      <c r="D2016" s="1" t="s">
        <v>15033</v>
      </c>
      <c r="E2016" s="1" t="s">
        <v>298</v>
      </c>
      <c r="F2016" s="1" t="s">
        <v>15034</v>
      </c>
      <c r="G2016" t="str">
        <f t="shared" si="217"/>
        <v>Valid</v>
      </c>
      <c r="H2016" s="1" t="s">
        <v>15035</v>
      </c>
      <c r="I2016" t="str" cm="1">
        <f t="array" ref="I2016">IF(OR(TRIM(H2016)="",ISNUMBER(SEARCH("#",H2016)),AA2016&lt;Config!$B$8,SUMPRODUCT(--ISNUMBER(SEARCH({"a";"b";"c";"d";"e";"f";"g";"h";"i";"j";"k";"l";"m";"n";"o";"p";"q";"r";"s";"t";"u";"v";"w";"x";"y";"z"},H2016)))&gt;0),"Invalid","Valid")</f>
        <v>Valid</v>
      </c>
      <c r="J2016" s="1" t="s">
        <v>15036</v>
      </c>
      <c r="K2016" s="1" t="s">
        <v>625</v>
      </c>
      <c r="L2016" s="1" t="s">
        <v>179</v>
      </c>
      <c r="M2016" s="1" t="s">
        <v>103</v>
      </c>
      <c r="N2016" s="1" t="s">
        <v>713</v>
      </c>
      <c r="O2016" s="1" t="s">
        <v>196</v>
      </c>
      <c r="P2016" t="s">
        <v>104</v>
      </c>
      <c r="Q2016" s="1" t="s">
        <v>302</v>
      </c>
      <c r="R2016" s="1" t="s">
        <v>833</v>
      </c>
      <c r="S2016" s="1" t="s">
        <v>15037</v>
      </c>
      <c r="T2016" s="1" t="s">
        <v>15038</v>
      </c>
      <c r="U2016" s="1" t="s">
        <v>15039</v>
      </c>
      <c r="V2016" s="1" t="s">
        <v>140</v>
      </c>
      <c r="W2016" s="1" t="s">
        <v>94</v>
      </c>
      <c r="X2016" t="str">
        <f t="shared" si="218"/>
        <v>Complete</v>
      </c>
      <c r="Y2016">
        <f>MAX(0,100-IF(G2016="Invalid",Config!$B$5,0)-IF(I2016="Invalid",Config!$B$6,0)-IF(X2016="Incomplete",Config!$B$7,0)-IF(AF2016="Yes",Config!$B$37,0))</f>
        <v>100</v>
      </c>
      <c r="Z2016" s="1">
        <f>IF(OR(TRIM(B2016)="",COUNTIF(Config!$B$15:$B$19,B2016)&gt;0),1,0)+IF(OR(TRIM(C2016)="",COUNTIF(Config!$B$15:$B$19,C2016)&gt;0),1,0)+IF(OR(TRIM(F2016)="",COUNTIF(Config!$B$15:$B$19,F2016)&gt;0),1,0)+IF(OR(TRIM(H2016)="",COUNTIF(Config!$B$15:$B$19,H2016)&gt;0),1,0)+IF(OR(TRIM(E2016)="",COUNTIF(Config!$B$15:$B$19,E2016)&gt;0),1,0)+IF(OR(TRIM(K2016)="",COUNTIF(Config!$B$15:$B$19,K2016)&gt;0),1,0)+IF(OR(TRIM(P2016)="",COUNTIF(Config!$B$15:$B$19,P2016)&gt;0),1,0)+IF(OR(TRIM(R2016)="",COUNTIF(Config!$B$15:$B$19,R2016)&gt;0),1,0)</f>
        <v>0</v>
      </c>
      <c r="AA2016" s="1" cm="1">
        <f t="array" ref="AA2016">SUMPRODUCT(LEN(H2016)-LEN(SUBSTITUTE(H2016,{"0";"1";"2";"3";"4";"5";"6";"7";"8";"9"},"")))</f>
        <v>11</v>
      </c>
      <c r="AC2016" t="str">
        <f t="shared" si="219"/>
        <v/>
      </c>
      <c r="AD2016">
        <f t="shared" si="220"/>
        <v>1</v>
      </c>
      <c r="AE2016">
        <f t="shared" si="221"/>
        <v>1</v>
      </c>
      <c r="AF2016" t="str">
        <f t="shared" si="222"/>
        <v>No</v>
      </c>
      <c r="AG2016">
        <f t="shared" ca="1" si="223"/>
        <v>37</v>
      </c>
      <c r="AH2016" t="str">
        <f ca="1">IF(OR(V2016="",AG2016=""),"Yes",IF(AG2016&gt;Config!$B$41,"Yes","No"))</f>
        <v>No</v>
      </c>
    </row>
    <row r="2017" spans="1:34" x14ac:dyDescent="0.25">
      <c r="A2017" s="1" t="s">
        <v>15040</v>
      </c>
      <c r="B2017" s="1" t="s">
        <v>1231</v>
      </c>
      <c r="C2017" s="1" t="s">
        <v>861</v>
      </c>
      <c r="D2017" s="1" t="s">
        <v>15041</v>
      </c>
      <c r="E2017" s="1" t="s">
        <v>34861</v>
      </c>
      <c r="F2017" s="1" t="s">
        <v>15042</v>
      </c>
      <c r="G2017" t="str">
        <f t="shared" si="217"/>
        <v>Invalid</v>
      </c>
      <c r="H2017" s="1" t="s">
        <v>15043</v>
      </c>
      <c r="I2017" t="str" cm="1">
        <f t="array" ref="I2017">IF(OR(TRIM(H2017)="",ISNUMBER(SEARCH("#",H2017)),AA2017&lt;Config!$B$8,SUMPRODUCT(--ISNUMBER(SEARCH({"a";"b";"c";"d";"e";"f";"g";"h";"i";"j";"k";"l";"m";"n";"o";"p";"q";"r";"s";"t";"u";"v";"w";"x";"y";"z"},H2017)))&gt;0),"Invalid","Valid")</f>
        <v>Valid</v>
      </c>
      <c r="J2017" s="1" t="s">
        <v>15044</v>
      </c>
      <c r="K2017" s="1" t="s">
        <v>147</v>
      </c>
      <c r="L2017" s="1" t="s">
        <v>450</v>
      </c>
      <c r="M2017" s="1" t="s">
        <v>33827</v>
      </c>
      <c r="N2017" s="1" t="s">
        <v>148</v>
      </c>
      <c r="O2017" s="1" t="s">
        <v>180</v>
      </c>
      <c r="P2017" t="s">
        <v>33</v>
      </c>
      <c r="Q2017" s="1" t="s">
        <v>119</v>
      </c>
      <c r="R2017" s="1" t="s">
        <v>1716</v>
      </c>
      <c r="S2017" s="1" t="s">
        <v>15045</v>
      </c>
      <c r="T2017" s="1" t="s">
        <v>15046</v>
      </c>
      <c r="U2017" s="1" t="s">
        <v>3217</v>
      </c>
      <c r="V2017" s="1" t="s">
        <v>140</v>
      </c>
      <c r="W2017" s="1" t="s">
        <v>202</v>
      </c>
      <c r="X2017" t="str">
        <f t="shared" si="218"/>
        <v>Complete</v>
      </c>
      <c r="Y2017">
        <f>MAX(0,100-IF(G2017="Invalid",Config!$B$5,0)-IF(I2017="Invalid",Config!$B$6,0)-IF(X2017="Incomplete",Config!$B$7,0)-IF(AF2017="Yes",Config!$B$37,0))</f>
        <v>70</v>
      </c>
      <c r="Z2017" s="1">
        <f>IF(OR(TRIM(B2017)="",COUNTIF(Config!$B$15:$B$19,B2017)&gt;0),1,0)+IF(OR(TRIM(C2017)="",COUNTIF(Config!$B$15:$B$19,C2017)&gt;0),1,0)+IF(OR(TRIM(F2017)="",COUNTIF(Config!$B$15:$B$19,F2017)&gt;0),1,0)+IF(OR(TRIM(H2017)="",COUNTIF(Config!$B$15:$B$19,H2017)&gt;0),1,0)+IF(OR(TRIM(E2017)="",COUNTIF(Config!$B$15:$B$19,E2017)&gt;0),1,0)+IF(OR(TRIM(K2017)="",COUNTIF(Config!$B$15:$B$19,K2017)&gt;0),1,0)+IF(OR(TRIM(P2017)="",COUNTIF(Config!$B$15:$B$19,P2017)&gt;0),1,0)+IF(OR(TRIM(R2017)="",COUNTIF(Config!$B$15:$B$19,R2017)&gt;0),1,0)</f>
        <v>0</v>
      </c>
      <c r="AA2017" s="1" cm="1">
        <f t="array" ref="AA2017">SUMPRODUCT(LEN(H2017)-LEN(SUBSTITUTE(H2017,{"0";"1";"2";"3";"4";"5";"6";"7";"8";"9"},"")))</f>
        <v>10</v>
      </c>
      <c r="AC2017" t="str">
        <f t="shared" si="219"/>
        <v>Invalid Email</v>
      </c>
      <c r="AD2017">
        <f t="shared" si="220"/>
        <v>0</v>
      </c>
      <c r="AE2017">
        <f t="shared" si="221"/>
        <v>1</v>
      </c>
      <c r="AF2017" t="str">
        <f t="shared" si="222"/>
        <v>No</v>
      </c>
      <c r="AG2017">
        <f t="shared" ca="1" si="223"/>
        <v>37</v>
      </c>
      <c r="AH2017" t="str">
        <f ca="1">IF(OR(V2017="",AG2017=""),"Yes",IF(AG2017&gt;Config!$B$41,"Yes","No"))</f>
        <v>No</v>
      </c>
    </row>
    <row r="2018" spans="1:34" x14ac:dyDescent="0.25">
      <c r="A2018" s="1" t="s">
        <v>15047</v>
      </c>
      <c r="B2018" s="1" t="s">
        <v>1175</v>
      </c>
      <c r="C2018" s="1" t="s">
        <v>128</v>
      </c>
      <c r="D2018" s="1" t="s">
        <v>15048</v>
      </c>
      <c r="E2018" s="1" t="s">
        <v>34325</v>
      </c>
      <c r="F2018" s="1" t="s">
        <v>15049</v>
      </c>
      <c r="G2018" t="str">
        <f t="shared" si="217"/>
        <v>Valid</v>
      </c>
      <c r="H2018" s="1" t="s">
        <v>15050</v>
      </c>
      <c r="I2018" t="str" cm="1">
        <f t="array" ref="I2018">IF(OR(TRIM(H2018)="",ISNUMBER(SEARCH("#",H2018)),AA2018&lt;Config!$B$8,SUMPRODUCT(--ISNUMBER(SEARCH({"a";"b";"c";"d";"e";"f";"g";"h";"i";"j";"k";"l";"m";"n";"o";"p";"q";"r";"s";"t";"u";"v";"w";"x";"y";"z"},H2018)))&gt;0),"Invalid","Valid")</f>
        <v>Valid</v>
      </c>
      <c r="J2018" s="1" t="s">
        <v>15051</v>
      </c>
      <c r="K2018" s="1" t="s">
        <v>1001</v>
      </c>
      <c r="L2018" s="1" t="s">
        <v>164</v>
      </c>
      <c r="M2018" s="1" t="s">
        <v>33827</v>
      </c>
      <c r="N2018" s="1" t="s">
        <v>211</v>
      </c>
      <c r="O2018" s="1" t="s">
        <v>69</v>
      </c>
      <c r="P2018" t="s">
        <v>87</v>
      </c>
      <c r="Q2018" s="1" t="s">
        <v>438</v>
      </c>
      <c r="R2018" s="1" t="s">
        <v>550</v>
      </c>
      <c r="S2018" s="1" t="s">
        <v>15052</v>
      </c>
      <c r="T2018" s="1" t="s">
        <v>15053</v>
      </c>
      <c r="U2018" s="1" t="s">
        <v>15054</v>
      </c>
      <c r="V2018" s="1" t="s">
        <v>1972</v>
      </c>
      <c r="W2018" s="1" t="s">
        <v>186</v>
      </c>
      <c r="X2018" t="str">
        <f t="shared" si="218"/>
        <v>Complete</v>
      </c>
      <c r="Y2018">
        <f>MAX(0,100-IF(G2018="Invalid",Config!$B$5,0)-IF(I2018="Invalid",Config!$B$6,0)-IF(X2018="Incomplete",Config!$B$7,0)-IF(AF2018="Yes",Config!$B$37,0))</f>
        <v>75</v>
      </c>
      <c r="Z2018" s="1">
        <f>IF(OR(TRIM(B2018)="",COUNTIF(Config!$B$15:$B$19,B2018)&gt;0),1,0)+IF(OR(TRIM(C2018)="",COUNTIF(Config!$B$15:$B$19,C2018)&gt;0),1,0)+IF(OR(TRIM(F2018)="",COUNTIF(Config!$B$15:$B$19,F2018)&gt;0),1,0)+IF(OR(TRIM(H2018)="",COUNTIF(Config!$B$15:$B$19,H2018)&gt;0),1,0)+IF(OR(TRIM(E2018)="",COUNTIF(Config!$B$15:$B$19,E2018)&gt;0),1,0)+IF(OR(TRIM(K2018)="",COUNTIF(Config!$B$15:$B$19,K2018)&gt;0),1,0)+IF(OR(TRIM(P2018)="",COUNTIF(Config!$B$15:$B$19,P2018)&gt;0),1,0)+IF(OR(TRIM(R2018)="",COUNTIF(Config!$B$15:$B$19,R2018)&gt;0),1,0)</f>
        <v>0</v>
      </c>
      <c r="AA2018" s="1" cm="1">
        <f t="array" ref="AA2018">SUMPRODUCT(LEN(H2018)-LEN(SUBSTITUTE(H2018,{"0";"1";"2";"3";"4";"5";"6";"7";"8";"9"},"")))</f>
        <v>12</v>
      </c>
      <c r="AC2018" t="str">
        <f t="shared" si="219"/>
        <v>Potential Duplicate</v>
      </c>
      <c r="AD2018">
        <f t="shared" si="220"/>
        <v>1</v>
      </c>
      <c r="AE2018">
        <f t="shared" si="221"/>
        <v>2</v>
      </c>
      <c r="AF2018" t="str">
        <f t="shared" si="222"/>
        <v>Yes</v>
      </c>
      <c r="AG2018">
        <f t="shared" ca="1" si="223"/>
        <v>337</v>
      </c>
      <c r="AH2018" t="str">
        <f ca="1">IF(OR(V2018="",AG2018=""),"Yes",IF(AG2018&gt;Config!$B$41,"Yes","No"))</f>
        <v>No</v>
      </c>
    </row>
    <row r="2019" spans="1:34" x14ac:dyDescent="0.25">
      <c r="A2019" s="1" t="s">
        <v>15055</v>
      </c>
      <c r="B2019" s="1" t="s">
        <v>397</v>
      </c>
      <c r="C2019" s="1" t="s">
        <v>364</v>
      </c>
      <c r="D2019" s="1" t="s">
        <v>15056</v>
      </c>
      <c r="E2019" s="1" t="s">
        <v>33986</v>
      </c>
      <c r="F2019" s="1" t="s">
        <v>15057</v>
      </c>
      <c r="G2019" t="str">
        <f t="shared" si="217"/>
        <v>Valid</v>
      </c>
      <c r="H2019" s="1" t="s">
        <v>15058</v>
      </c>
      <c r="I2019" t="str" cm="1">
        <f t="array" ref="I2019">IF(OR(TRIM(H2019)="",ISNUMBER(SEARCH("#",H2019)),AA2019&lt;Config!$B$8,SUMPRODUCT(--ISNUMBER(SEARCH({"a";"b";"c";"d";"e";"f";"g";"h";"i";"j";"k";"l";"m";"n";"o";"p";"q";"r";"s";"t";"u";"v";"w";"x";"y";"z"},H2019)))&gt;0),"Invalid","Valid")</f>
        <v>Valid</v>
      </c>
      <c r="J2019" s="1" t="s">
        <v>15059</v>
      </c>
      <c r="K2019" s="1" t="s">
        <v>250</v>
      </c>
      <c r="L2019" s="1" t="s">
        <v>84</v>
      </c>
      <c r="M2019" s="1" t="s">
        <v>103</v>
      </c>
      <c r="N2019" s="1" t="s">
        <v>86</v>
      </c>
      <c r="O2019" s="1" t="s">
        <v>196</v>
      </c>
      <c r="P2019" t="s">
        <v>328</v>
      </c>
      <c r="Q2019" s="1" t="s">
        <v>33838</v>
      </c>
      <c r="R2019" s="1" t="s">
        <v>392</v>
      </c>
      <c r="S2019" s="1" t="s">
        <v>15060</v>
      </c>
      <c r="T2019" s="1" t="s">
        <v>15061</v>
      </c>
      <c r="U2019" s="1" t="s">
        <v>5526</v>
      </c>
      <c r="V2019" s="1" t="s">
        <v>1493</v>
      </c>
      <c r="W2019" s="1" t="s">
        <v>75</v>
      </c>
      <c r="X2019" t="str">
        <f t="shared" si="218"/>
        <v>Complete</v>
      </c>
      <c r="Y2019">
        <f>MAX(0,100-IF(G2019="Invalid",Config!$B$5,0)-IF(I2019="Invalid",Config!$B$6,0)-IF(X2019="Incomplete",Config!$B$7,0)-IF(AF2019="Yes",Config!$B$37,0))</f>
        <v>100</v>
      </c>
      <c r="Z2019" s="1">
        <f>IF(OR(TRIM(B2019)="",COUNTIF(Config!$B$15:$B$19,B2019)&gt;0),1,0)+IF(OR(TRIM(C2019)="",COUNTIF(Config!$B$15:$B$19,C2019)&gt;0),1,0)+IF(OR(TRIM(F2019)="",COUNTIF(Config!$B$15:$B$19,F2019)&gt;0),1,0)+IF(OR(TRIM(H2019)="",COUNTIF(Config!$B$15:$B$19,H2019)&gt;0),1,0)+IF(OR(TRIM(E2019)="",COUNTIF(Config!$B$15:$B$19,E2019)&gt;0),1,0)+IF(OR(TRIM(K2019)="",COUNTIF(Config!$B$15:$B$19,K2019)&gt;0),1,0)+IF(OR(TRIM(P2019)="",COUNTIF(Config!$B$15:$B$19,P2019)&gt;0),1,0)+IF(OR(TRIM(R2019)="",COUNTIF(Config!$B$15:$B$19,R2019)&gt;0),1,0)</f>
        <v>0</v>
      </c>
      <c r="AA2019" s="1" cm="1">
        <f t="array" ref="AA2019">SUMPRODUCT(LEN(H2019)-LEN(SUBSTITUTE(H2019,{"0";"1";"2";"3";"4";"5";"6";"7";"8";"9"},"")))</f>
        <v>11</v>
      </c>
      <c r="AC2019" t="str">
        <f t="shared" si="219"/>
        <v/>
      </c>
      <c r="AD2019">
        <f t="shared" si="220"/>
        <v>1</v>
      </c>
      <c r="AE2019">
        <f t="shared" si="221"/>
        <v>1</v>
      </c>
      <c r="AF2019" t="str">
        <f t="shared" si="222"/>
        <v>No</v>
      </c>
      <c r="AG2019">
        <f t="shared" ca="1" si="223"/>
        <v>111</v>
      </c>
      <c r="AH2019" t="str">
        <f ca="1">IF(OR(V2019="",AG2019=""),"Yes",IF(AG2019&gt;Config!$B$41,"Yes","No"))</f>
        <v>No</v>
      </c>
    </row>
    <row r="2020" spans="1:34" x14ac:dyDescent="0.25">
      <c r="A2020" s="1" t="s">
        <v>15062</v>
      </c>
      <c r="B2020" s="1" t="s">
        <v>609</v>
      </c>
      <c r="C2020" s="1" t="s">
        <v>1400</v>
      </c>
      <c r="D2020" s="1" t="s">
        <v>15063</v>
      </c>
      <c r="E2020" s="1" t="s">
        <v>34591</v>
      </c>
      <c r="F2020" s="1" t="s">
        <v>15064</v>
      </c>
      <c r="G2020" t="str">
        <f t="shared" si="217"/>
        <v>Valid</v>
      </c>
      <c r="H2020" s="1" t="s">
        <v>15065</v>
      </c>
      <c r="I2020" t="str" cm="1">
        <f t="array" ref="I2020">IF(OR(TRIM(H2020)="",ISNUMBER(SEARCH("#",H2020)),AA2020&lt;Config!$B$8,SUMPRODUCT(--ISNUMBER(SEARCH({"a";"b";"c";"d";"e";"f";"g";"h";"i";"j";"k";"l";"m";"n";"o";"p";"q";"r";"s";"t";"u";"v";"w";"x";"y";"z"},H2020)))&gt;0),"Invalid","Valid")</f>
        <v>Valid</v>
      </c>
      <c r="J2020" s="1" t="s">
        <v>15066</v>
      </c>
      <c r="K2020" s="1" t="s">
        <v>481</v>
      </c>
      <c r="L2020" s="1" t="s">
        <v>179</v>
      </c>
      <c r="M2020" s="1" t="s">
        <v>135</v>
      </c>
      <c r="N2020" s="1" t="s">
        <v>358</v>
      </c>
      <c r="O2020" s="1" t="s">
        <v>32</v>
      </c>
      <c r="P2020" t="s">
        <v>33</v>
      </c>
      <c r="Q2020" s="1" t="s">
        <v>1664</v>
      </c>
      <c r="R2020" s="1" t="s">
        <v>120</v>
      </c>
      <c r="S2020" s="1" t="s">
        <v>15067</v>
      </c>
      <c r="T2020" s="1" t="s">
        <v>15068</v>
      </c>
      <c r="U2020" s="1" t="s">
        <v>15069</v>
      </c>
      <c r="V2020" s="1" t="s">
        <v>5098</v>
      </c>
      <c r="W2020" s="1" t="s">
        <v>293</v>
      </c>
      <c r="X2020" t="str">
        <f t="shared" si="218"/>
        <v>Complete</v>
      </c>
      <c r="Y2020">
        <f>MAX(0,100-IF(G2020="Invalid",Config!$B$5,0)-IF(I2020="Invalid",Config!$B$6,0)-IF(X2020="Incomplete",Config!$B$7,0)-IF(AF2020="Yes",Config!$B$37,0))</f>
        <v>100</v>
      </c>
      <c r="Z2020" s="1">
        <f>IF(OR(TRIM(B2020)="",COUNTIF(Config!$B$15:$B$19,B2020)&gt;0),1,0)+IF(OR(TRIM(C2020)="",COUNTIF(Config!$B$15:$B$19,C2020)&gt;0),1,0)+IF(OR(TRIM(F2020)="",COUNTIF(Config!$B$15:$B$19,F2020)&gt;0),1,0)+IF(OR(TRIM(H2020)="",COUNTIF(Config!$B$15:$B$19,H2020)&gt;0),1,0)+IF(OR(TRIM(E2020)="",COUNTIF(Config!$B$15:$B$19,E2020)&gt;0),1,0)+IF(OR(TRIM(K2020)="",COUNTIF(Config!$B$15:$B$19,K2020)&gt;0),1,0)+IF(OR(TRIM(P2020)="",COUNTIF(Config!$B$15:$B$19,P2020)&gt;0),1,0)+IF(OR(TRIM(R2020)="",COUNTIF(Config!$B$15:$B$19,R2020)&gt;0),1,0)</f>
        <v>0</v>
      </c>
      <c r="AA2020" s="1" cm="1">
        <f t="array" ref="AA2020">SUMPRODUCT(LEN(H2020)-LEN(SUBSTITUTE(H2020,{"0";"1";"2";"3";"4";"5";"6";"7";"8";"9"},"")))</f>
        <v>10</v>
      </c>
      <c r="AC2020" t="str">
        <f t="shared" si="219"/>
        <v/>
      </c>
      <c r="AD2020">
        <f t="shared" si="220"/>
        <v>1</v>
      </c>
      <c r="AE2020">
        <f t="shared" si="221"/>
        <v>1</v>
      </c>
      <c r="AF2020" t="str">
        <f t="shared" si="222"/>
        <v>No</v>
      </c>
      <c r="AG2020">
        <f t="shared" ca="1" si="223"/>
        <v>418</v>
      </c>
      <c r="AH2020" t="str">
        <f ca="1">IF(OR(V2020="",AG2020=""),"Yes",IF(AG2020&gt;Config!$B$41,"Yes","No"))</f>
        <v>Yes</v>
      </c>
    </row>
    <row r="2021" spans="1:34" x14ac:dyDescent="0.25">
      <c r="A2021" s="1" t="s">
        <v>15070</v>
      </c>
      <c r="B2021" s="1" t="s">
        <v>544</v>
      </c>
      <c r="C2021" s="1" t="s">
        <v>33815</v>
      </c>
      <c r="D2021" s="1" t="s">
        <v>544</v>
      </c>
      <c r="E2021" s="1" t="s">
        <v>2178</v>
      </c>
      <c r="F2021" s="1" t="s">
        <v>15071</v>
      </c>
      <c r="G2021" t="str">
        <f t="shared" si="217"/>
        <v>Valid</v>
      </c>
      <c r="H2021" s="1" t="s">
        <v>15072</v>
      </c>
      <c r="I2021" t="str" cm="1">
        <f t="array" ref="I2021">IF(OR(TRIM(H2021)="",ISNUMBER(SEARCH("#",H2021)),AA2021&lt;Config!$B$8,SUMPRODUCT(--ISNUMBER(SEARCH({"a";"b";"c";"d";"e";"f";"g";"h";"i";"j";"k";"l";"m";"n";"o";"p";"q";"r";"s";"t";"u";"v";"w";"x";"y";"z"},H2021)))&gt;0),"Invalid","Valid")</f>
        <v>Valid</v>
      </c>
      <c r="J2021" s="1" t="s">
        <v>15073</v>
      </c>
      <c r="K2021" s="1" t="s">
        <v>117</v>
      </c>
      <c r="L2021" s="1" t="s">
        <v>265</v>
      </c>
      <c r="M2021" s="1" t="s">
        <v>33827</v>
      </c>
      <c r="N2021" s="1" t="s">
        <v>211</v>
      </c>
      <c r="O2021" s="1" t="s">
        <v>32</v>
      </c>
      <c r="P2021" t="s">
        <v>53</v>
      </c>
      <c r="Q2021" s="1" t="s">
        <v>197</v>
      </c>
      <c r="R2021" s="1" t="s">
        <v>415</v>
      </c>
      <c r="S2021" s="1" t="s">
        <v>4692</v>
      </c>
      <c r="T2021" s="1" t="s">
        <v>15074</v>
      </c>
      <c r="U2021" s="1" t="s">
        <v>15075</v>
      </c>
      <c r="V2021" s="1" t="s">
        <v>11518</v>
      </c>
      <c r="W2021" s="1" t="s">
        <v>293</v>
      </c>
      <c r="X2021" t="str">
        <f t="shared" si="218"/>
        <v>Incomplete</v>
      </c>
      <c r="Y2021">
        <f>MAX(0,100-IF(G2021="Invalid",Config!$B$5,0)-IF(I2021="Invalid",Config!$B$6,0)-IF(X2021="Incomplete",Config!$B$7,0)-IF(AF2021="Yes",Config!$B$37,0))</f>
        <v>60</v>
      </c>
      <c r="Z2021" s="1">
        <f>IF(OR(TRIM(B2021)="",COUNTIF(Config!$B$15:$B$19,B2021)&gt;0),1,0)+IF(OR(TRIM(C2021)="",COUNTIF(Config!$B$15:$B$19,C2021)&gt;0),1,0)+IF(OR(TRIM(F2021)="",COUNTIF(Config!$B$15:$B$19,F2021)&gt;0),1,0)+IF(OR(TRIM(H2021)="",COUNTIF(Config!$B$15:$B$19,H2021)&gt;0),1,0)+IF(OR(TRIM(E2021)="",COUNTIF(Config!$B$15:$B$19,E2021)&gt;0),1,0)+IF(OR(TRIM(K2021)="",COUNTIF(Config!$B$15:$B$19,K2021)&gt;0),1,0)+IF(OR(TRIM(P2021)="",COUNTIF(Config!$B$15:$B$19,P2021)&gt;0),1,0)+IF(OR(TRIM(R2021)="",COUNTIF(Config!$B$15:$B$19,R2021)&gt;0),1,0)</f>
        <v>1</v>
      </c>
      <c r="AA2021" s="1" cm="1">
        <f t="array" ref="AA2021">SUMPRODUCT(LEN(H2021)-LEN(SUBSTITUTE(H2021,{"0";"1";"2";"3";"4";"5";"6";"7";"8";"9"},"")))</f>
        <v>10</v>
      </c>
      <c r="AC2021" t="str">
        <f t="shared" si="219"/>
        <v>Incomplete Profile</v>
      </c>
      <c r="AD2021">
        <f t="shared" si="220"/>
        <v>1</v>
      </c>
      <c r="AE2021">
        <f t="shared" si="221"/>
        <v>1</v>
      </c>
      <c r="AF2021" t="str">
        <f t="shared" si="222"/>
        <v>No</v>
      </c>
      <c r="AG2021">
        <f t="shared" ca="1" si="223"/>
        <v>170</v>
      </c>
      <c r="AH2021" t="str">
        <f ca="1">IF(OR(V2021="",AG2021=""),"Yes",IF(AG2021&gt;Config!$B$41,"Yes","No"))</f>
        <v>No</v>
      </c>
    </row>
    <row r="2022" spans="1:34" x14ac:dyDescent="0.25">
      <c r="A2022" s="1" t="s">
        <v>15076</v>
      </c>
      <c r="B2022" s="1" t="s">
        <v>5122</v>
      </c>
      <c r="C2022" s="1" t="s">
        <v>524</v>
      </c>
      <c r="D2022" s="1" t="s">
        <v>15077</v>
      </c>
      <c r="E2022" s="1" t="s">
        <v>34891</v>
      </c>
      <c r="F2022" s="1" t="s">
        <v>15078</v>
      </c>
      <c r="G2022" t="str">
        <f t="shared" si="217"/>
        <v>Valid</v>
      </c>
      <c r="H2022" s="1" t="s">
        <v>15079</v>
      </c>
      <c r="I2022" t="str" cm="1">
        <f t="array" ref="I2022">IF(OR(TRIM(H2022)="",ISNUMBER(SEARCH("#",H2022)),AA2022&lt;Config!$B$8,SUMPRODUCT(--ISNUMBER(SEARCH({"a";"b";"c";"d";"e";"f";"g";"h";"i";"j";"k";"l";"m";"n";"o";"p";"q";"r";"s";"t";"u";"v";"w";"x";"y";"z"},H2022)))&gt;0),"Invalid","Valid")</f>
        <v>Valid</v>
      </c>
      <c r="J2022" s="1" t="s">
        <v>15080</v>
      </c>
      <c r="K2022" s="1" t="s">
        <v>264</v>
      </c>
      <c r="L2022" s="1" t="s">
        <v>179</v>
      </c>
      <c r="M2022" s="1" t="s">
        <v>103</v>
      </c>
      <c r="N2022" s="1" t="s">
        <v>148</v>
      </c>
      <c r="O2022" s="1" t="s">
        <v>266</v>
      </c>
      <c r="P2022" t="s">
        <v>104</v>
      </c>
      <c r="Q2022" s="1" t="s">
        <v>302</v>
      </c>
      <c r="R2022" s="1" t="s">
        <v>833</v>
      </c>
      <c r="S2022" s="1" t="s">
        <v>3584</v>
      </c>
      <c r="T2022" s="1" t="s">
        <v>15081</v>
      </c>
      <c r="U2022" s="1" t="s">
        <v>14204</v>
      </c>
      <c r="V2022" s="1" t="s">
        <v>13449</v>
      </c>
      <c r="W2022" s="1" t="s">
        <v>384</v>
      </c>
      <c r="X2022" t="str">
        <f t="shared" si="218"/>
        <v>Complete</v>
      </c>
      <c r="Y2022">
        <f>MAX(0,100-IF(G2022="Invalid",Config!$B$5,0)-IF(I2022="Invalid",Config!$B$6,0)-IF(X2022="Incomplete",Config!$B$7,0)-IF(AF2022="Yes",Config!$B$37,0))</f>
        <v>100</v>
      </c>
      <c r="Z2022" s="1">
        <f>IF(OR(TRIM(B2022)="",COUNTIF(Config!$B$15:$B$19,B2022)&gt;0),1,0)+IF(OR(TRIM(C2022)="",COUNTIF(Config!$B$15:$B$19,C2022)&gt;0),1,0)+IF(OR(TRIM(F2022)="",COUNTIF(Config!$B$15:$B$19,F2022)&gt;0),1,0)+IF(OR(TRIM(H2022)="",COUNTIF(Config!$B$15:$B$19,H2022)&gt;0),1,0)+IF(OR(TRIM(E2022)="",COUNTIF(Config!$B$15:$B$19,E2022)&gt;0),1,0)+IF(OR(TRIM(K2022)="",COUNTIF(Config!$B$15:$B$19,K2022)&gt;0),1,0)+IF(OR(TRIM(P2022)="",COUNTIF(Config!$B$15:$B$19,P2022)&gt;0),1,0)+IF(OR(TRIM(R2022)="",COUNTIF(Config!$B$15:$B$19,R2022)&gt;0),1,0)</f>
        <v>0</v>
      </c>
      <c r="AA2022" s="1" cm="1">
        <f t="array" ref="AA2022">SUMPRODUCT(LEN(H2022)-LEN(SUBSTITUTE(H2022,{"0";"1";"2";"3";"4";"5";"6";"7";"8";"9"},"")))</f>
        <v>11</v>
      </c>
      <c r="AC2022" t="str">
        <f t="shared" si="219"/>
        <v/>
      </c>
      <c r="AD2022">
        <f t="shared" si="220"/>
        <v>1</v>
      </c>
      <c r="AE2022">
        <f t="shared" si="221"/>
        <v>1</v>
      </c>
      <c r="AF2022" t="str">
        <f t="shared" si="222"/>
        <v>No</v>
      </c>
      <c r="AG2022" t="str">
        <f t="shared" ca="1" si="223"/>
        <v/>
      </c>
      <c r="AH2022" t="str">
        <f ca="1">IF(OR(V2022="",AG2022=""),"Yes",IF(AG2022&gt;Config!$B$41,"Yes","No"))</f>
        <v>Yes</v>
      </c>
    </row>
    <row r="2023" spans="1:34" x14ac:dyDescent="0.25">
      <c r="A2023" s="1" t="s">
        <v>15082</v>
      </c>
      <c r="B2023" s="1" t="s">
        <v>917</v>
      </c>
      <c r="C2023" s="1" t="s">
        <v>748</v>
      </c>
      <c r="D2023" s="1" t="s">
        <v>15083</v>
      </c>
      <c r="E2023" s="1" t="s">
        <v>34892</v>
      </c>
      <c r="F2023" s="1" t="s">
        <v>15084</v>
      </c>
      <c r="G2023" t="str">
        <f t="shared" si="217"/>
        <v>Valid</v>
      </c>
      <c r="H2023" s="1" t="s">
        <v>15085</v>
      </c>
      <c r="I2023" t="str" cm="1">
        <f t="array" ref="I2023">IF(OR(TRIM(H2023)="",ISNUMBER(SEARCH("#",H2023)),AA2023&lt;Config!$B$8,SUMPRODUCT(--ISNUMBER(SEARCH({"a";"b";"c";"d";"e";"f";"g";"h";"i";"j";"k";"l";"m";"n";"o";"p";"q";"r";"s";"t";"u";"v";"w";"x";"y";"z"},H2023)))&gt;0),"Invalid","Valid")</f>
        <v>Valid</v>
      </c>
      <c r="J2023" s="1" t="s">
        <v>15086</v>
      </c>
      <c r="K2023" s="1" t="s">
        <v>210</v>
      </c>
      <c r="L2023" s="1" t="s">
        <v>265</v>
      </c>
      <c r="M2023" s="1" t="s">
        <v>462</v>
      </c>
      <c r="N2023" s="1" t="s">
        <v>437</v>
      </c>
      <c r="O2023" s="1" t="s">
        <v>69</v>
      </c>
      <c r="P2023" t="s">
        <v>33</v>
      </c>
      <c r="Q2023" s="1" t="s">
        <v>1664</v>
      </c>
      <c r="R2023" s="1" t="s">
        <v>120</v>
      </c>
      <c r="S2023" s="1" t="s">
        <v>15087</v>
      </c>
      <c r="T2023" s="1" t="s">
        <v>15088</v>
      </c>
      <c r="U2023" s="1" t="s">
        <v>974</v>
      </c>
      <c r="V2023" s="1" t="s">
        <v>8225</v>
      </c>
      <c r="W2023" s="1" t="s">
        <v>60</v>
      </c>
      <c r="X2023" t="str">
        <f t="shared" si="218"/>
        <v>Complete</v>
      </c>
      <c r="Y2023">
        <f>MAX(0,100-IF(G2023="Invalid",Config!$B$5,0)-IF(I2023="Invalid",Config!$B$6,0)-IF(X2023="Incomplete",Config!$B$7,0)-IF(AF2023="Yes",Config!$B$37,0))</f>
        <v>100</v>
      </c>
      <c r="Z2023" s="1">
        <f>IF(OR(TRIM(B2023)="",COUNTIF(Config!$B$15:$B$19,B2023)&gt;0),1,0)+IF(OR(TRIM(C2023)="",COUNTIF(Config!$B$15:$B$19,C2023)&gt;0),1,0)+IF(OR(TRIM(F2023)="",COUNTIF(Config!$B$15:$B$19,F2023)&gt;0),1,0)+IF(OR(TRIM(H2023)="",COUNTIF(Config!$B$15:$B$19,H2023)&gt;0),1,0)+IF(OR(TRIM(E2023)="",COUNTIF(Config!$B$15:$B$19,E2023)&gt;0),1,0)+IF(OR(TRIM(K2023)="",COUNTIF(Config!$B$15:$B$19,K2023)&gt;0),1,0)+IF(OR(TRIM(P2023)="",COUNTIF(Config!$B$15:$B$19,P2023)&gt;0),1,0)+IF(OR(TRIM(R2023)="",COUNTIF(Config!$B$15:$B$19,R2023)&gt;0),1,0)</f>
        <v>0</v>
      </c>
      <c r="AA2023" s="1" cm="1">
        <f t="array" ref="AA2023">SUMPRODUCT(LEN(H2023)-LEN(SUBSTITUTE(H2023,{"0";"1";"2";"3";"4";"5";"6";"7";"8";"9"},"")))</f>
        <v>10</v>
      </c>
      <c r="AC2023" t="str">
        <f t="shared" si="219"/>
        <v/>
      </c>
      <c r="AD2023">
        <f t="shared" si="220"/>
        <v>1</v>
      </c>
      <c r="AE2023">
        <f t="shared" si="221"/>
        <v>1</v>
      </c>
      <c r="AF2023" t="str">
        <f t="shared" si="222"/>
        <v>No</v>
      </c>
      <c r="AG2023">
        <f t="shared" ca="1" si="223"/>
        <v>84</v>
      </c>
      <c r="AH2023" t="str">
        <f ca="1">IF(OR(V2023="",AG2023=""),"Yes",IF(AG2023&gt;Config!$B$41,"Yes","No"))</f>
        <v>No</v>
      </c>
    </row>
    <row r="2024" spans="1:34" x14ac:dyDescent="0.25">
      <c r="A2024" s="1" t="s">
        <v>15089</v>
      </c>
      <c r="B2024" s="1" t="s">
        <v>295</v>
      </c>
      <c r="C2024" s="1" t="s">
        <v>245</v>
      </c>
      <c r="D2024" s="1" t="s">
        <v>15090</v>
      </c>
      <c r="E2024" s="1" t="s">
        <v>34332</v>
      </c>
      <c r="F2024" s="1" t="s">
        <v>15091</v>
      </c>
      <c r="G2024" t="str">
        <f t="shared" si="217"/>
        <v>Valid</v>
      </c>
      <c r="H2024" s="1" t="s">
        <v>15092</v>
      </c>
      <c r="I2024" t="str" cm="1">
        <f t="array" ref="I2024">IF(OR(TRIM(H2024)="",ISNUMBER(SEARCH("#",H2024)),AA2024&lt;Config!$B$8,SUMPRODUCT(--ISNUMBER(SEARCH({"a";"b";"c";"d";"e";"f";"g";"h";"i";"j";"k";"l";"m";"n";"o";"p";"q";"r";"s";"t";"u";"v";"w";"x";"y";"z"},H2024)))&gt;0),"Invalid","Valid")</f>
        <v>Valid</v>
      </c>
      <c r="J2024" s="1" t="s">
        <v>15093</v>
      </c>
      <c r="K2024" s="1" t="s">
        <v>625</v>
      </c>
      <c r="L2024" s="1" t="s">
        <v>49</v>
      </c>
      <c r="M2024" s="1" t="s">
        <v>85</v>
      </c>
      <c r="N2024" s="1" t="s">
        <v>713</v>
      </c>
      <c r="O2024" s="1" t="s">
        <v>69</v>
      </c>
      <c r="P2024" t="s">
        <v>53</v>
      </c>
      <c r="Q2024" s="1" t="s">
        <v>54</v>
      </c>
      <c r="R2024" s="1" t="s">
        <v>55</v>
      </c>
      <c r="S2024" s="1" t="s">
        <v>15094</v>
      </c>
      <c r="T2024" s="1" t="s">
        <v>15095</v>
      </c>
      <c r="U2024" s="1" t="s">
        <v>15096</v>
      </c>
      <c r="V2024" s="1" t="s">
        <v>15097</v>
      </c>
      <c r="W2024" s="1" t="s">
        <v>186</v>
      </c>
      <c r="X2024" t="str">
        <f t="shared" si="218"/>
        <v>Complete</v>
      </c>
      <c r="Y2024">
        <f>MAX(0,100-IF(G2024="Invalid",Config!$B$5,0)-IF(I2024="Invalid",Config!$B$6,0)-IF(X2024="Incomplete",Config!$B$7,0)-IF(AF2024="Yes",Config!$B$37,0))</f>
        <v>100</v>
      </c>
      <c r="Z2024" s="1">
        <f>IF(OR(TRIM(B2024)="",COUNTIF(Config!$B$15:$B$19,B2024)&gt;0),1,0)+IF(OR(TRIM(C2024)="",COUNTIF(Config!$B$15:$B$19,C2024)&gt;0),1,0)+IF(OR(TRIM(F2024)="",COUNTIF(Config!$B$15:$B$19,F2024)&gt;0),1,0)+IF(OR(TRIM(H2024)="",COUNTIF(Config!$B$15:$B$19,H2024)&gt;0),1,0)+IF(OR(TRIM(E2024)="",COUNTIF(Config!$B$15:$B$19,E2024)&gt;0),1,0)+IF(OR(TRIM(K2024)="",COUNTIF(Config!$B$15:$B$19,K2024)&gt;0),1,0)+IF(OR(TRIM(P2024)="",COUNTIF(Config!$B$15:$B$19,P2024)&gt;0),1,0)+IF(OR(TRIM(R2024)="",COUNTIF(Config!$B$15:$B$19,R2024)&gt;0),1,0)</f>
        <v>0</v>
      </c>
      <c r="AA2024" s="1" cm="1">
        <f t="array" ref="AA2024">SUMPRODUCT(LEN(H2024)-LEN(SUBSTITUTE(H2024,{"0";"1";"2";"3";"4";"5";"6";"7";"8";"9"},"")))</f>
        <v>12</v>
      </c>
      <c r="AC2024" t="str">
        <f t="shared" si="219"/>
        <v/>
      </c>
      <c r="AD2024">
        <f t="shared" si="220"/>
        <v>1</v>
      </c>
      <c r="AE2024">
        <f t="shared" si="221"/>
        <v>1</v>
      </c>
      <c r="AF2024" t="str">
        <f t="shared" si="222"/>
        <v>No</v>
      </c>
      <c r="AG2024" t="str">
        <f t="shared" ca="1" si="223"/>
        <v/>
      </c>
      <c r="AH2024" t="str">
        <f ca="1">IF(OR(V2024="",AG2024=""),"Yes",IF(AG2024&gt;Config!$B$41,"Yes","No"))</f>
        <v>Yes</v>
      </c>
    </row>
    <row r="2025" spans="1:34" x14ac:dyDescent="0.25">
      <c r="A2025" s="1" t="s">
        <v>15098</v>
      </c>
      <c r="B2025" s="1" t="s">
        <v>1293</v>
      </c>
      <c r="C2025" s="1" t="s">
        <v>1389</v>
      </c>
      <c r="D2025" s="1" t="s">
        <v>15099</v>
      </c>
      <c r="E2025" s="1" t="s">
        <v>34893</v>
      </c>
      <c r="F2025" s="1" t="s">
        <v>15100</v>
      </c>
      <c r="G2025" t="str">
        <f t="shared" si="217"/>
        <v>Invalid</v>
      </c>
      <c r="H2025" s="1" t="s">
        <v>15101</v>
      </c>
      <c r="I2025" t="str" cm="1">
        <f t="array" ref="I2025">IF(OR(TRIM(H2025)="",ISNUMBER(SEARCH("#",H2025)),AA2025&lt;Config!$B$8,SUMPRODUCT(--ISNUMBER(SEARCH({"a";"b";"c";"d";"e";"f";"g";"h";"i";"j";"k";"l";"m";"n";"o";"p";"q";"r";"s";"t";"u";"v";"w";"x";"y";"z"},H2025)))&gt;0),"Invalid","Valid")</f>
        <v>Valid</v>
      </c>
      <c r="J2025" s="1" t="s">
        <v>15102</v>
      </c>
      <c r="K2025" s="1" t="s">
        <v>28</v>
      </c>
      <c r="L2025" s="1" t="s">
        <v>29</v>
      </c>
      <c r="M2025" s="1" t="s">
        <v>30</v>
      </c>
      <c r="N2025" s="1" t="s">
        <v>86</v>
      </c>
      <c r="O2025" s="1" t="s">
        <v>149</v>
      </c>
      <c r="P2025" t="s">
        <v>590</v>
      </c>
      <c r="Q2025" s="1" t="s">
        <v>591</v>
      </c>
      <c r="R2025" s="1" t="s">
        <v>845</v>
      </c>
      <c r="S2025" s="1" t="s">
        <v>15103</v>
      </c>
      <c r="T2025" s="1" t="s">
        <v>15104</v>
      </c>
      <c r="U2025" s="1" t="s">
        <v>11434</v>
      </c>
      <c r="V2025" s="1" t="s">
        <v>140</v>
      </c>
      <c r="W2025" s="1" t="s">
        <v>125</v>
      </c>
      <c r="X2025" t="str">
        <f t="shared" si="218"/>
        <v>Complete</v>
      </c>
      <c r="Y2025">
        <f>MAX(0,100-IF(G2025="Invalid",Config!$B$5,0)-IF(I2025="Invalid",Config!$B$6,0)-IF(X2025="Incomplete",Config!$B$7,0)-IF(AF2025="Yes",Config!$B$37,0))</f>
        <v>70</v>
      </c>
      <c r="Z2025" s="1">
        <f>IF(OR(TRIM(B2025)="",COUNTIF(Config!$B$15:$B$19,B2025)&gt;0),1,0)+IF(OR(TRIM(C2025)="",COUNTIF(Config!$B$15:$B$19,C2025)&gt;0),1,0)+IF(OR(TRIM(F2025)="",COUNTIF(Config!$B$15:$B$19,F2025)&gt;0),1,0)+IF(OR(TRIM(H2025)="",COUNTIF(Config!$B$15:$B$19,H2025)&gt;0),1,0)+IF(OR(TRIM(E2025)="",COUNTIF(Config!$B$15:$B$19,E2025)&gt;0),1,0)+IF(OR(TRIM(K2025)="",COUNTIF(Config!$B$15:$B$19,K2025)&gt;0),1,0)+IF(OR(TRIM(P2025)="",COUNTIF(Config!$B$15:$B$19,P2025)&gt;0),1,0)+IF(OR(TRIM(R2025)="",COUNTIF(Config!$B$15:$B$19,R2025)&gt;0),1,0)</f>
        <v>0</v>
      </c>
      <c r="AA2025" s="1" cm="1">
        <f t="array" ref="AA2025">SUMPRODUCT(LEN(H2025)-LEN(SUBSTITUTE(H2025,{"0";"1";"2";"3";"4";"5";"6";"7";"8";"9"},"")))</f>
        <v>12</v>
      </c>
      <c r="AC2025" t="str">
        <f t="shared" si="219"/>
        <v>Invalid Email</v>
      </c>
      <c r="AD2025">
        <f t="shared" si="220"/>
        <v>0</v>
      </c>
      <c r="AE2025">
        <f t="shared" si="221"/>
        <v>1</v>
      </c>
      <c r="AF2025" t="str">
        <f t="shared" si="222"/>
        <v>No</v>
      </c>
      <c r="AG2025">
        <f t="shared" ca="1" si="223"/>
        <v>37</v>
      </c>
      <c r="AH2025" t="str">
        <f ca="1">IF(OR(V2025="",AG2025=""),"Yes",IF(AG2025&gt;Config!$B$41,"Yes","No"))</f>
        <v>No</v>
      </c>
    </row>
    <row r="2026" spans="1:34" x14ac:dyDescent="0.25">
      <c r="A2026" s="1" t="s">
        <v>15105</v>
      </c>
      <c r="B2026" s="1" t="s">
        <v>2085</v>
      </c>
      <c r="C2026" s="1" t="s">
        <v>1400</v>
      </c>
      <c r="D2026" s="1" t="s">
        <v>13051</v>
      </c>
      <c r="E2026" s="1" t="s">
        <v>33907</v>
      </c>
      <c r="F2026" s="1" t="s">
        <v>15106</v>
      </c>
      <c r="G2026" t="str">
        <f t="shared" si="217"/>
        <v>Valid</v>
      </c>
      <c r="H2026" s="1" t="s">
        <v>4350</v>
      </c>
      <c r="I2026" t="str" cm="1">
        <f t="array" ref="I2026">IF(OR(TRIM(H2026)="",ISNUMBER(SEARCH("#",H2026)),AA2026&lt;Config!$B$8,SUMPRODUCT(--ISNUMBER(SEARCH({"a";"b";"c";"d";"e";"f";"g";"h";"i";"j";"k";"l";"m";"n";"o";"p";"q";"r";"s";"t";"u";"v";"w";"x";"y";"z"},H2026)))&gt;0),"Invalid","Valid")</f>
        <v>Valid</v>
      </c>
      <c r="J2026" s="1" t="s">
        <v>15107</v>
      </c>
      <c r="K2026" s="1" t="s">
        <v>866</v>
      </c>
      <c r="L2026" s="1" t="s">
        <v>84</v>
      </c>
      <c r="M2026" s="1" t="s">
        <v>235</v>
      </c>
      <c r="N2026" s="1" t="s">
        <v>358</v>
      </c>
      <c r="O2026" s="1" t="s">
        <v>69</v>
      </c>
      <c r="P2026" t="s">
        <v>53</v>
      </c>
      <c r="Q2026" s="1" t="s">
        <v>181</v>
      </c>
      <c r="R2026" s="1" t="s">
        <v>198</v>
      </c>
      <c r="S2026" s="1" t="s">
        <v>15108</v>
      </c>
      <c r="T2026" s="1" t="s">
        <v>15109</v>
      </c>
      <c r="U2026" s="1" t="s">
        <v>9408</v>
      </c>
      <c r="V2026" s="1" t="s">
        <v>140</v>
      </c>
      <c r="W2026" s="1" t="s">
        <v>141</v>
      </c>
      <c r="X2026" t="str">
        <f t="shared" si="218"/>
        <v>Complete</v>
      </c>
      <c r="Y2026">
        <f>MAX(0,100-IF(G2026="Invalid",Config!$B$5,0)-IF(I2026="Invalid",Config!$B$6,0)-IF(X2026="Incomplete",Config!$B$7,0)-IF(AF2026="Yes",Config!$B$37,0))</f>
        <v>75</v>
      </c>
      <c r="Z2026" s="1">
        <f>IF(OR(TRIM(B2026)="",COUNTIF(Config!$B$15:$B$19,B2026)&gt;0),1,0)+IF(OR(TRIM(C2026)="",COUNTIF(Config!$B$15:$B$19,C2026)&gt;0),1,0)+IF(OR(TRIM(F2026)="",COUNTIF(Config!$B$15:$B$19,F2026)&gt;0),1,0)+IF(OR(TRIM(H2026)="",COUNTIF(Config!$B$15:$B$19,H2026)&gt;0),1,0)+IF(OR(TRIM(E2026)="",COUNTIF(Config!$B$15:$B$19,E2026)&gt;0),1,0)+IF(OR(TRIM(K2026)="",COUNTIF(Config!$B$15:$B$19,K2026)&gt;0),1,0)+IF(OR(TRIM(P2026)="",COUNTIF(Config!$B$15:$B$19,P2026)&gt;0),1,0)+IF(OR(TRIM(R2026)="",COUNTIF(Config!$B$15:$B$19,R2026)&gt;0),1,0)</f>
        <v>0</v>
      </c>
      <c r="AA2026" s="1" cm="1">
        <f t="array" ref="AA2026">SUMPRODUCT(LEN(H2026)-LEN(SUBSTITUTE(H2026,{"0";"1";"2";"3";"4";"5";"6";"7";"8";"9"},"")))</f>
        <v>11</v>
      </c>
      <c r="AC2026" t="str">
        <f t="shared" si="219"/>
        <v>Potential Duplicate</v>
      </c>
      <c r="AD2026">
        <f t="shared" si="220"/>
        <v>1</v>
      </c>
      <c r="AE2026">
        <f t="shared" si="221"/>
        <v>2</v>
      </c>
      <c r="AF2026" t="str">
        <f t="shared" si="222"/>
        <v>Yes</v>
      </c>
      <c r="AG2026">
        <f t="shared" ca="1" si="223"/>
        <v>37</v>
      </c>
      <c r="AH2026" t="str">
        <f ca="1">IF(OR(V2026="",AG2026=""),"Yes",IF(AG2026&gt;Config!$B$41,"Yes","No"))</f>
        <v>No</v>
      </c>
    </row>
    <row r="2027" spans="1:34" x14ac:dyDescent="0.25">
      <c r="A2027" s="1" t="s">
        <v>15110</v>
      </c>
      <c r="B2027" s="1" t="s">
        <v>77</v>
      </c>
      <c r="C2027" s="1" t="s">
        <v>97</v>
      </c>
      <c r="D2027" s="1" t="s">
        <v>15111</v>
      </c>
      <c r="E2027" s="1" t="s">
        <v>34894</v>
      </c>
      <c r="F2027" s="1" t="s">
        <v>15112</v>
      </c>
      <c r="G2027" t="str">
        <f t="shared" si="217"/>
        <v>Valid</v>
      </c>
      <c r="H2027" s="1" t="s">
        <v>15113</v>
      </c>
      <c r="I2027" t="str" cm="1">
        <f t="array" ref="I2027">IF(OR(TRIM(H2027)="",ISNUMBER(SEARCH("#",H2027)),AA2027&lt;Config!$B$8,SUMPRODUCT(--ISNUMBER(SEARCH({"a";"b";"c";"d";"e";"f";"g";"h";"i";"j";"k";"l";"m";"n";"o";"p";"q";"r";"s";"t";"u";"v";"w";"x";"y";"z"},H2027)))&gt;0),"Invalid","Valid")</f>
        <v>Valid</v>
      </c>
      <c r="J2027" s="1" t="s">
        <v>15114</v>
      </c>
      <c r="K2027" s="1" t="s">
        <v>378</v>
      </c>
      <c r="L2027" s="1" t="s">
        <v>450</v>
      </c>
      <c r="M2027" s="1" t="s">
        <v>85</v>
      </c>
      <c r="N2027" s="1" t="s">
        <v>252</v>
      </c>
      <c r="O2027" s="1" t="s">
        <v>196</v>
      </c>
      <c r="P2027" t="s">
        <v>328</v>
      </c>
      <c r="Q2027" s="1" t="s">
        <v>33838</v>
      </c>
      <c r="R2027" s="1" t="s">
        <v>392</v>
      </c>
      <c r="S2027" s="1" t="s">
        <v>380</v>
      </c>
      <c r="T2027" s="1" t="s">
        <v>15115</v>
      </c>
      <c r="U2027" s="1" t="s">
        <v>15116</v>
      </c>
      <c r="V2027" s="1" t="s">
        <v>8509</v>
      </c>
      <c r="W2027" s="1" t="s">
        <v>186</v>
      </c>
      <c r="X2027" t="str">
        <f t="shared" si="218"/>
        <v>Complete</v>
      </c>
      <c r="Y2027">
        <f>MAX(0,100-IF(G2027="Invalid",Config!$B$5,0)-IF(I2027="Invalid",Config!$B$6,0)-IF(X2027="Incomplete",Config!$B$7,0)-IF(AF2027="Yes",Config!$B$37,0))</f>
        <v>75</v>
      </c>
      <c r="Z2027" s="1">
        <f>IF(OR(TRIM(B2027)="",COUNTIF(Config!$B$15:$B$19,B2027)&gt;0),1,0)+IF(OR(TRIM(C2027)="",COUNTIF(Config!$B$15:$B$19,C2027)&gt;0),1,0)+IF(OR(TRIM(F2027)="",COUNTIF(Config!$B$15:$B$19,F2027)&gt;0),1,0)+IF(OR(TRIM(H2027)="",COUNTIF(Config!$B$15:$B$19,H2027)&gt;0),1,0)+IF(OR(TRIM(E2027)="",COUNTIF(Config!$B$15:$B$19,E2027)&gt;0),1,0)+IF(OR(TRIM(K2027)="",COUNTIF(Config!$B$15:$B$19,K2027)&gt;0),1,0)+IF(OR(TRIM(P2027)="",COUNTIF(Config!$B$15:$B$19,P2027)&gt;0),1,0)+IF(OR(TRIM(R2027)="",COUNTIF(Config!$B$15:$B$19,R2027)&gt;0),1,0)</f>
        <v>0</v>
      </c>
      <c r="AA2027" s="1" cm="1">
        <f t="array" ref="AA2027">SUMPRODUCT(LEN(H2027)-LEN(SUBSTITUTE(H2027,{"0";"1";"2";"3";"4";"5";"6";"7";"8";"9"},"")))</f>
        <v>11</v>
      </c>
      <c r="AC2027" t="str">
        <f t="shared" si="219"/>
        <v>Potential Duplicate</v>
      </c>
      <c r="AD2027">
        <f t="shared" si="220"/>
        <v>2</v>
      </c>
      <c r="AE2027">
        <f t="shared" si="221"/>
        <v>1</v>
      </c>
      <c r="AF2027" t="str">
        <f t="shared" si="222"/>
        <v>Yes</v>
      </c>
      <c r="AG2027">
        <f t="shared" ca="1" si="223"/>
        <v>250</v>
      </c>
      <c r="AH2027" t="str">
        <f ca="1">IF(OR(V2027="",AG2027=""),"Yes",IF(AG2027&gt;Config!$B$41,"Yes","No"))</f>
        <v>No</v>
      </c>
    </row>
    <row r="2028" spans="1:34" x14ac:dyDescent="0.25">
      <c r="A2028" s="1" t="s">
        <v>15117</v>
      </c>
      <c r="B2028" s="1" t="s">
        <v>431</v>
      </c>
      <c r="C2028" s="1" t="s">
        <v>323</v>
      </c>
      <c r="D2028" s="1" t="s">
        <v>15118</v>
      </c>
      <c r="E2028" s="1" t="s">
        <v>34297</v>
      </c>
      <c r="F2028" s="1" t="s">
        <v>15119</v>
      </c>
      <c r="G2028" t="str">
        <f t="shared" si="217"/>
        <v>Valid</v>
      </c>
      <c r="H2028" s="1" t="s">
        <v>15120</v>
      </c>
      <c r="I2028" t="str" cm="1">
        <f t="array" ref="I2028">IF(OR(TRIM(H2028)="",ISNUMBER(SEARCH("#",H2028)),AA2028&lt;Config!$B$8,SUMPRODUCT(--ISNUMBER(SEARCH({"a";"b";"c";"d";"e";"f";"g";"h";"i";"j";"k";"l";"m";"n";"o";"p";"q";"r";"s";"t";"u";"v";"w";"x";"y";"z"},H2028)))&gt;0),"Invalid","Valid")</f>
        <v>Valid</v>
      </c>
      <c r="J2028" s="1" t="s">
        <v>15121</v>
      </c>
      <c r="K2028" s="1" t="s">
        <v>264</v>
      </c>
      <c r="L2028" s="1" t="s">
        <v>49</v>
      </c>
      <c r="M2028" s="1" t="s">
        <v>235</v>
      </c>
      <c r="N2028" s="1" t="s">
        <v>211</v>
      </c>
      <c r="O2028" s="1" t="s">
        <v>69</v>
      </c>
      <c r="P2028" t="s">
        <v>87</v>
      </c>
      <c r="Q2028" s="1" t="s">
        <v>88</v>
      </c>
      <c r="R2028" s="1" t="s">
        <v>379</v>
      </c>
      <c r="S2028" s="1" t="s">
        <v>15122</v>
      </c>
      <c r="T2028" s="1" t="s">
        <v>15123</v>
      </c>
      <c r="U2028" s="1" t="s">
        <v>4162</v>
      </c>
      <c r="V2028" s="1" t="s">
        <v>983</v>
      </c>
      <c r="W2028" s="1" t="s">
        <v>202</v>
      </c>
      <c r="X2028" t="str">
        <f t="shared" si="218"/>
        <v>Complete</v>
      </c>
      <c r="Y2028">
        <f>MAX(0,100-IF(G2028="Invalid",Config!$B$5,0)-IF(I2028="Invalid",Config!$B$6,0)-IF(X2028="Incomplete",Config!$B$7,0)-IF(AF2028="Yes",Config!$B$37,0))</f>
        <v>100</v>
      </c>
      <c r="Z2028" s="1">
        <f>IF(OR(TRIM(B2028)="",COUNTIF(Config!$B$15:$B$19,B2028)&gt;0),1,0)+IF(OR(TRIM(C2028)="",COUNTIF(Config!$B$15:$B$19,C2028)&gt;0),1,0)+IF(OR(TRIM(F2028)="",COUNTIF(Config!$B$15:$B$19,F2028)&gt;0),1,0)+IF(OR(TRIM(H2028)="",COUNTIF(Config!$B$15:$B$19,H2028)&gt;0),1,0)+IF(OR(TRIM(E2028)="",COUNTIF(Config!$B$15:$B$19,E2028)&gt;0),1,0)+IF(OR(TRIM(K2028)="",COUNTIF(Config!$B$15:$B$19,K2028)&gt;0),1,0)+IF(OR(TRIM(P2028)="",COUNTIF(Config!$B$15:$B$19,P2028)&gt;0),1,0)+IF(OR(TRIM(R2028)="",COUNTIF(Config!$B$15:$B$19,R2028)&gt;0),1,0)</f>
        <v>0</v>
      </c>
      <c r="AA2028" s="1" cm="1">
        <f t="array" ref="AA2028">SUMPRODUCT(LEN(H2028)-LEN(SUBSTITUTE(H2028,{"0";"1";"2";"3";"4";"5";"6";"7";"8";"9"},"")))</f>
        <v>11</v>
      </c>
      <c r="AC2028" t="str">
        <f t="shared" si="219"/>
        <v/>
      </c>
      <c r="AD2028">
        <f t="shared" si="220"/>
        <v>1</v>
      </c>
      <c r="AE2028">
        <f t="shared" si="221"/>
        <v>1</v>
      </c>
      <c r="AF2028" t="str">
        <f t="shared" si="222"/>
        <v>No</v>
      </c>
      <c r="AG2028">
        <f t="shared" ca="1" si="223"/>
        <v>311</v>
      </c>
      <c r="AH2028" t="str">
        <f ca="1">IF(OR(V2028="",AG2028=""),"Yes",IF(AG2028&gt;Config!$B$41,"Yes","No"))</f>
        <v>No</v>
      </c>
    </row>
    <row r="2029" spans="1:34" x14ac:dyDescent="0.25">
      <c r="A2029" s="1" t="s">
        <v>15124</v>
      </c>
      <c r="B2029" s="1" t="s">
        <v>33815</v>
      </c>
      <c r="C2029" s="1" t="s">
        <v>1166</v>
      </c>
      <c r="D2029" s="1" t="s">
        <v>1166</v>
      </c>
      <c r="E2029" s="1" t="s">
        <v>642</v>
      </c>
      <c r="F2029" s="1" t="s">
        <v>15125</v>
      </c>
      <c r="G2029" t="str">
        <f t="shared" si="217"/>
        <v>Valid</v>
      </c>
      <c r="H2029" s="1" t="s">
        <v>15126</v>
      </c>
      <c r="I2029" t="str" cm="1">
        <f t="array" ref="I2029">IF(OR(TRIM(H2029)="",ISNUMBER(SEARCH("#",H2029)),AA2029&lt;Config!$B$8,SUMPRODUCT(--ISNUMBER(SEARCH({"a";"b";"c";"d";"e";"f";"g";"h";"i";"j";"k";"l";"m";"n";"o";"p";"q";"r";"s";"t";"u";"v";"w";"x";"y";"z"},H2029)))&gt;0),"Invalid","Valid")</f>
        <v>Valid</v>
      </c>
      <c r="J2029" s="1" t="s">
        <v>15127</v>
      </c>
      <c r="K2029" s="1" t="s">
        <v>516</v>
      </c>
      <c r="L2029" s="1" t="s">
        <v>67</v>
      </c>
      <c r="M2029" s="1" t="s">
        <v>517</v>
      </c>
      <c r="N2029" s="1" t="s">
        <v>224</v>
      </c>
      <c r="O2029" s="1" t="s">
        <v>69</v>
      </c>
      <c r="P2029" t="s">
        <v>87</v>
      </c>
      <c r="Q2029" s="1" t="s">
        <v>88</v>
      </c>
      <c r="R2029" s="1" t="s">
        <v>89</v>
      </c>
      <c r="S2029" s="1" t="s">
        <v>15128</v>
      </c>
      <c r="T2029" s="1" t="s">
        <v>15129</v>
      </c>
      <c r="U2029" s="1" t="s">
        <v>15130</v>
      </c>
      <c r="V2029" s="1" t="s">
        <v>140</v>
      </c>
      <c r="W2029" s="1" t="s">
        <v>141</v>
      </c>
      <c r="X2029" t="str">
        <f t="shared" si="218"/>
        <v>Incomplete</v>
      </c>
      <c r="Y2029">
        <f>MAX(0,100-IF(G2029="Invalid",Config!$B$5,0)-IF(I2029="Invalid",Config!$B$6,0)-IF(X2029="Incomplete",Config!$B$7,0)-IF(AF2029="Yes",Config!$B$37,0))</f>
        <v>60</v>
      </c>
      <c r="Z2029" s="1">
        <f>IF(OR(TRIM(B2029)="",COUNTIF(Config!$B$15:$B$19,B2029)&gt;0),1,0)+IF(OR(TRIM(C2029)="",COUNTIF(Config!$B$15:$B$19,C2029)&gt;0),1,0)+IF(OR(TRIM(F2029)="",COUNTIF(Config!$B$15:$B$19,F2029)&gt;0),1,0)+IF(OR(TRIM(H2029)="",COUNTIF(Config!$B$15:$B$19,H2029)&gt;0),1,0)+IF(OR(TRIM(E2029)="",COUNTIF(Config!$B$15:$B$19,E2029)&gt;0),1,0)+IF(OR(TRIM(K2029)="",COUNTIF(Config!$B$15:$B$19,K2029)&gt;0),1,0)+IF(OR(TRIM(P2029)="",COUNTIF(Config!$B$15:$B$19,P2029)&gt;0),1,0)+IF(OR(TRIM(R2029)="",COUNTIF(Config!$B$15:$B$19,R2029)&gt;0),1,0)</f>
        <v>1</v>
      </c>
      <c r="AA2029" s="1" cm="1">
        <f t="array" ref="AA2029">SUMPRODUCT(LEN(H2029)-LEN(SUBSTITUTE(H2029,{"0";"1";"2";"3";"4";"5";"6";"7";"8";"9"},"")))</f>
        <v>11</v>
      </c>
      <c r="AC2029" t="str">
        <f t="shared" si="219"/>
        <v>Incomplete Profile</v>
      </c>
      <c r="AD2029">
        <f t="shared" si="220"/>
        <v>1</v>
      </c>
      <c r="AE2029">
        <f t="shared" si="221"/>
        <v>1</v>
      </c>
      <c r="AF2029" t="str">
        <f t="shared" si="222"/>
        <v>No</v>
      </c>
      <c r="AG2029">
        <f t="shared" ca="1" si="223"/>
        <v>37</v>
      </c>
      <c r="AH2029" t="str">
        <f ca="1">IF(OR(V2029="",AG2029=""),"Yes",IF(AG2029&gt;Config!$B$41,"Yes","No"))</f>
        <v>No</v>
      </c>
    </row>
    <row r="2030" spans="1:34" x14ac:dyDescent="0.25">
      <c r="A2030" s="1" t="s">
        <v>15131</v>
      </c>
      <c r="B2030" s="1" t="s">
        <v>1982</v>
      </c>
      <c r="C2030" s="1" t="s">
        <v>219</v>
      </c>
      <c r="D2030" s="1" t="s">
        <v>15132</v>
      </c>
      <c r="E2030" s="1" t="s">
        <v>33858</v>
      </c>
      <c r="F2030" s="1" t="s">
        <v>15133</v>
      </c>
      <c r="G2030" t="str">
        <f t="shared" si="217"/>
        <v>Valid</v>
      </c>
      <c r="H2030" s="1" t="s">
        <v>15134</v>
      </c>
      <c r="I2030" t="str" cm="1">
        <f t="array" ref="I2030">IF(OR(TRIM(H2030)="",ISNUMBER(SEARCH("#",H2030)),AA2030&lt;Config!$B$8,SUMPRODUCT(--ISNUMBER(SEARCH({"a";"b";"c";"d";"e";"f";"g";"h";"i";"j";"k";"l";"m";"n";"o";"p";"q";"r";"s";"t";"u";"v";"w";"x";"y";"z"},H2030)))&gt;0),"Invalid","Valid")</f>
        <v>Valid</v>
      </c>
      <c r="J2030" s="1" t="s">
        <v>15135</v>
      </c>
      <c r="K2030" s="1" t="s">
        <v>28</v>
      </c>
      <c r="L2030" s="1" t="s">
        <v>49</v>
      </c>
      <c r="M2030" s="1" t="s">
        <v>33827</v>
      </c>
      <c r="N2030" s="1" t="s">
        <v>252</v>
      </c>
      <c r="O2030" s="1" t="s">
        <v>196</v>
      </c>
      <c r="P2030" t="s">
        <v>33</v>
      </c>
      <c r="Q2030" s="1" t="s">
        <v>1099</v>
      </c>
      <c r="R2030" s="1" t="s">
        <v>35</v>
      </c>
      <c r="S2030" s="1" t="s">
        <v>13535</v>
      </c>
      <c r="T2030" s="1" t="s">
        <v>15136</v>
      </c>
      <c r="U2030" s="1" t="s">
        <v>2258</v>
      </c>
      <c r="V2030" s="1" t="s">
        <v>15137</v>
      </c>
      <c r="W2030" s="1" t="s">
        <v>94</v>
      </c>
      <c r="X2030" t="str">
        <f t="shared" si="218"/>
        <v>Complete</v>
      </c>
      <c r="Y2030">
        <f>MAX(0,100-IF(G2030="Invalid",Config!$B$5,0)-IF(I2030="Invalid",Config!$B$6,0)-IF(X2030="Incomplete",Config!$B$7,0)-IF(AF2030="Yes",Config!$B$37,0))</f>
        <v>75</v>
      </c>
      <c r="Z2030" s="1">
        <f>IF(OR(TRIM(B2030)="",COUNTIF(Config!$B$15:$B$19,B2030)&gt;0),1,0)+IF(OR(TRIM(C2030)="",COUNTIF(Config!$B$15:$B$19,C2030)&gt;0),1,0)+IF(OR(TRIM(F2030)="",COUNTIF(Config!$B$15:$B$19,F2030)&gt;0),1,0)+IF(OR(TRIM(H2030)="",COUNTIF(Config!$B$15:$B$19,H2030)&gt;0),1,0)+IF(OR(TRIM(E2030)="",COUNTIF(Config!$B$15:$B$19,E2030)&gt;0),1,0)+IF(OR(TRIM(K2030)="",COUNTIF(Config!$B$15:$B$19,K2030)&gt;0),1,0)+IF(OR(TRIM(P2030)="",COUNTIF(Config!$B$15:$B$19,P2030)&gt;0),1,0)+IF(OR(TRIM(R2030)="",COUNTIF(Config!$B$15:$B$19,R2030)&gt;0),1,0)</f>
        <v>0</v>
      </c>
      <c r="AA2030" s="1" cm="1">
        <f t="array" ref="AA2030">SUMPRODUCT(LEN(H2030)-LEN(SUBSTITUTE(H2030,{"0";"1";"2";"3";"4";"5";"6";"7";"8";"9"},"")))</f>
        <v>12</v>
      </c>
      <c r="AC2030" t="str">
        <f t="shared" si="219"/>
        <v>Potential Duplicate</v>
      </c>
      <c r="AD2030">
        <f t="shared" si="220"/>
        <v>2</v>
      </c>
      <c r="AE2030">
        <f t="shared" si="221"/>
        <v>2</v>
      </c>
      <c r="AF2030" t="str">
        <f t="shared" si="222"/>
        <v>Yes</v>
      </c>
      <c r="AG2030">
        <f t="shared" ca="1" si="223"/>
        <v>89</v>
      </c>
      <c r="AH2030" t="str">
        <f ca="1">IF(OR(V2030="",AG2030=""),"Yes",IF(AG2030&gt;Config!$B$41,"Yes","No"))</f>
        <v>No</v>
      </c>
    </row>
    <row r="2031" spans="1:34" x14ac:dyDescent="0.25">
      <c r="A2031" s="1" t="s">
        <v>15138</v>
      </c>
      <c r="B2031" s="1" t="s">
        <v>1006</v>
      </c>
      <c r="C2031" s="1" t="s">
        <v>598</v>
      </c>
      <c r="D2031" s="1" t="s">
        <v>15139</v>
      </c>
      <c r="E2031" s="1" t="s">
        <v>34895</v>
      </c>
      <c r="F2031" s="1" t="s">
        <v>15140</v>
      </c>
      <c r="G2031" t="str">
        <f t="shared" si="217"/>
        <v>Valid</v>
      </c>
      <c r="H2031" s="1" t="s">
        <v>15141</v>
      </c>
      <c r="I2031" t="str" cm="1">
        <f t="array" ref="I2031">IF(OR(TRIM(H2031)="",ISNUMBER(SEARCH("#",H2031)),AA2031&lt;Config!$B$8,SUMPRODUCT(--ISNUMBER(SEARCH({"a";"b";"c";"d";"e";"f";"g";"h";"i";"j";"k";"l";"m";"n";"o";"p";"q";"r";"s";"t";"u";"v";"w";"x";"y";"z"},H2031)))&gt;0),"Invalid","Valid")</f>
        <v>Valid</v>
      </c>
      <c r="J2031" s="1" t="s">
        <v>15142</v>
      </c>
      <c r="K2031" s="1" t="s">
        <v>625</v>
      </c>
      <c r="L2031" s="1" t="s">
        <v>265</v>
      </c>
      <c r="M2031" s="1" t="s">
        <v>85</v>
      </c>
      <c r="N2031" s="1" t="s">
        <v>224</v>
      </c>
      <c r="O2031" s="1" t="s">
        <v>69</v>
      </c>
      <c r="P2031" t="s">
        <v>53</v>
      </c>
      <c r="Q2031" s="1" t="s">
        <v>197</v>
      </c>
      <c r="R2031" s="1" t="s">
        <v>150</v>
      </c>
      <c r="S2031" s="1" t="s">
        <v>15143</v>
      </c>
      <c r="T2031" s="1" t="s">
        <v>15144</v>
      </c>
      <c r="U2031" s="1" t="s">
        <v>2854</v>
      </c>
      <c r="V2031" s="1" t="s">
        <v>1050</v>
      </c>
      <c r="W2031" s="1" t="s">
        <v>60</v>
      </c>
      <c r="X2031" t="str">
        <f t="shared" si="218"/>
        <v>Complete</v>
      </c>
      <c r="Y2031">
        <f>MAX(0,100-IF(G2031="Invalid",Config!$B$5,0)-IF(I2031="Invalid",Config!$B$6,0)-IF(X2031="Incomplete",Config!$B$7,0)-IF(AF2031="Yes",Config!$B$37,0))</f>
        <v>100</v>
      </c>
      <c r="Z2031" s="1">
        <f>IF(OR(TRIM(B2031)="",COUNTIF(Config!$B$15:$B$19,B2031)&gt;0),1,0)+IF(OR(TRIM(C2031)="",COUNTIF(Config!$B$15:$B$19,C2031)&gt;0),1,0)+IF(OR(TRIM(F2031)="",COUNTIF(Config!$B$15:$B$19,F2031)&gt;0),1,0)+IF(OR(TRIM(H2031)="",COUNTIF(Config!$B$15:$B$19,H2031)&gt;0),1,0)+IF(OR(TRIM(E2031)="",COUNTIF(Config!$B$15:$B$19,E2031)&gt;0),1,0)+IF(OR(TRIM(K2031)="",COUNTIF(Config!$B$15:$B$19,K2031)&gt;0),1,0)+IF(OR(TRIM(P2031)="",COUNTIF(Config!$B$15:$B$19,P2031)&gt;0),1,0)+IF(OR(TRIM(R2031)="",COUNTIF(Config!$B$15:$B$19,R2031)&gt;0),1,0)</f>
        <v>0</v>
      </c>
      <c r="AA2031" s="1" cm="1">
        <f t="array" ref="AA2031">SUMPRODUCT(LEN(H2031)-LEN(SUBSTITUTE(H2031,{"0";"1";"2";"3";"4";"5";"6";"7";"8";"9"},"")))</f>
        <v>12</v>
      </c>
      <c r="AC2031" t="str">
        <f t="shared" si="219"/>
        <v/>
      </c>
      <c r="AD2031">
        <f t="shared" si="220"/>
        <v>1</v>
      </c>
      <c r="AE2031">
        <f t="shared" si="221"/>
        <v>1</v>
      </c>
      <c r="AF2031" t="str">
        <f t="shared" si="222"/>
        <v>No</v>
      </c>
      <c r="AG2031">
        <f t="shared" ca="1" si="223"/>
        <v>37</v>
      </c>
      <c r="AH2031" t="str">
        <f ca="1">IF(OR(V2031="",AG2031=""),"Yes",IF(AG2031&gt;Config!$B$41,"Yes","No"))</f>
        <v>No</v>
      </c>
    </row>
    <row r="2032" spans="1:34" x14ac:dyDescent="0.25">
      <c r="A2032" s="1" t="s">
        <v>15145</v>
      </c>
      <c r="B2032" s="1" t="s">
        <v>1165</v>
      </c>
      <c r="C2032" s="1" t="s">
        <v>336</v>
      </c>
      <c r="D2032" s="1" t="s">
        <v>15146</v>
      </c>
      <c r="E2032" s="1" t="s">
        <v>477</v>
      </c>
      <c r="F2032" s="1" t="s">
        <v>15147</v>
      </c>
      <c r="G2032" t="str">
        <f t="shared" si="217"/>
        <v>Valid</v>
      </c>
      <c r="H2032" s="1" t="s">
        <v>15148</v>
      </c>
      <c r="I2032" t="str" cm="1">
        <f t="array" ref="I2032">IF(OR(TRIM(H2032)="",ISNUMBER(SEARCH("#",H2032)),AA2032&lt;Config!$B$8,SUMPRODUCT(--ISNUMBER(SEARCH({"a";"b";"c";"d";"e";"f";"g";"h";"i";"j";"k";"l";"m";"n";"o";"p";"q";"r";"s";"t";"u";"v";"w";"x";"y";"z"},H2032)))&gt;0),"Invalid","Valid")</f>
        <v>Valid</v>
      </c>
      <c r="J2032" s="1" t="s">
        <v>15149</v>
      </c>
      <c r="K2032" s="1" t="s">
        <v>66</v>
      </c>
      <c r="L2032" s="1" t="s">
        <v>265</v>
      </c>
      <c r="M2032" s="1" t="s">
        <v>50</v>
      </c>
      <c r="N2032" s="1" t="s">
        <v>33819</v>
      </c>
      <c r="O2032" s="1" t="s">
        <v>69</v>
      </c>
      <c r="P2032" t="s">
        <v>87</v>
      </c>
      <c r="Q2032" s="1" t="s">
        <v>88</v>
      </c>
      <c r="R2032" s="1" t="s">
        <v>89</v>
      </c>
      <c r="S2032" s="1" t="s">
        <v>15150</v>
      </c>
      <c r="T2032" s="1" t="s">
        <v>15151</v>
      </c>
      <c r="U2032" s="1" t="s">
        <v>7010</v>
      </c>
      <c r="V2032" s="1" t="s">
        <v>1676</v>
      </c>
      <c r="W2032" s="1" t="s">
        <v>125</v>
      </c>
      <c r="X2032" t="str">
        <f t="shared" si="218"/>
        <v>Complete</v>
      </c>
      <c r="Y2032">
        <f>MAX(0,100-IF(G2032="Invalid",Config!$B$5,0)-IF(I2032="Invalid",Config!$B$6,0)-IF(X2032="Incomplete",Config!$B$7,0)-IF(AF2032="Yes",Config!$B$37,0))</f>
        <v>100</v>
      </c>
      <c r="Z2032" s="1">
        <f>IF(OR(TRIM(B2032)="",COUNTIF(Config!$B$15:$B$19,B2032)&gt;0),1,0)+IF(OR(TRIM(C2032)="",COUNTIF(Config!$B$15:$B$19,C2032)&gt;0),1,0)+IF(OR(TRIM(F2032)="",COUNTIF(Config!$B$15:$B$19,F2032)&gt;0),1,0)+IF(OR(TRIM(H2032)="",COUNTIF(Config!$B$15:$B$19,H2032)&gt;0),1,0)+IF(OR(TRIM(E2032)="",COUNTIF(Config!$B$15:$B$19,E2032)&gt;0),1,0)+IF(OR(TRIM(K2032)="",COUNTIF(Config!$B$15:$B$19,K2032)&gt;0),1,0)+IF(OR(TRIM(P2032)="",COUNTIF(Config!$B$15:$B$19,P2032)&gt;0),1,0)+IF(OR(TRIM(R2032)="",COUNTIF(Config!$B$15:$B$19,R2032)&gt;0),1,0)</f>
        <v>0</v>
      </c>
      <c r="AA2032" s="1" cm="1">
        <f t="array" ref="AA2032">SUMPRODUCT(LEN(H2032)-LEN(SUBSTITUTE(H2032,{"0";"1";"2";"3";"4";"5";"6";"7";"8";"9"},"")))</f>
        <v>10</v>
      </c>
      <c r="AC2032" t="str">
        <f t="shared" si="219"/>
        <v/>
      </c>
      <c r="AD2032">
        <f t="shared" si="220"/>
        <v>1</v>
      </c>
      <c r="AE2032">
        <f t="shared" si="221"/>
        <v>1</v>
      </c>
      <c r="AF2032" t="str">
        <f t="shared" si="222"/>
        <v>No</v>
      </c>
      <c r="AG2032">
        <f t="shared" ca="1" si="223"/>
        <v>37</v>
      </c>
      <c r="AH2032" t="str">
        <f ca="1">IF(OR(V2032="",AG2032=""),"Yes",IF(AG2032&gt;Config!$B$41,"Yes","No"))</f>
        <v>No</v>
      </c>
    </row>
    <row r="2033" spans="1:34" x14ac:dyDescent="0.25">
      <c r="A2033" s="1" t="s">
        <v>15152</v>
      </c>
      <c r="B2033" s="1" t="s">
        <v>1557</v>
      </c>
      <c r="C2033" s="1" t="s">
        <v>946</v>
      </c>
      <c r="D2033" s="1" t="s">
        <v>15153</v>
      </c>
      <c r="E2033" s="1" t="s">
        <v>34896</v>
      </c>
      <c r="F2033" s="1" t="s">
        <v>15154</v>
      </c>
      <c r="G2033" t="str">
        <f t="shared" si="217"/>
        <v>Valid</v>
      </c>
      <c r="H2033" s="1" t="s">
        <v>15155</v>
      </c>
      <c r="I2033" t="str" cm="1">
        <f t="array" ref="I2033">IF(OR(TRIM(H2033)="",ISNUMBER(SEARCH("#",H2033)),AA2033&lt;Config!$B$8,SUMPRODUCT(--ISNUMBER(SEARCH({"a";"b";"c";"d";"e";"f";"g";"h";"i";"j";"k";"l";"m";"n";"o";"p";"q";"r";"s";"t";"u";"v";"w";"x";"y";"z"},H2033)))&gt;0),"Invalid","Valid")</f>
        <v>Valid</v>
      </c>
      <c r="J2033" s="1" t="s">
        <v>15156</v>
      </c>
      <c r="K2033" s="1" t="s">
        <v>250</v>
      </c>
      <c r="L2033" s="1" t="s">
        <v>67</v>
      </c>
      <c r="M2033" s="1" t="s">
        <v>462</v>
      </c>
      <c r="N2033" s="1" t="s">
        <v>713</v>
      </c>
      <c r="O2033" s="1" t="s">
        <v>69</v>
      </c>
      <c r="P2033" t="s">
        <v>236</v>
      </c>
      <c r="Q2033" s="1" t="s">
        <v>237</v>
      </c>
      <c r="R2033" s="1" t="s">
        <v>961</v>
      </c>
      <c r="S2033" s="1" t="s">
        <v>15157</v>
      </c>
      <c r="T2033" s="1" t="s">
        <v>15158</v>
      </c>
      <c r="U2033" s="1" t="s">
        <v>1905</v>
      </c>
      <c r="V2033" s="1" t="s">
        <v>10027</v>
      </c>
      <c r="W2033" s="1" t="s">
        <v>33823</v>
      </c>
      <c r="X2033" t="str">
        <f t="shared" si="218"/>
        <v>Complete</v>
      </c>
      <c r="Y2033">
        <f>MAX(0,100-IF(G2033="Invalid",Config!$B$5,0)-IF(I2033="Invalid",Config!$B$6,0)-IF(X2033="Incomplete",Config!$B$7,0)-IF(AF2033="Yes",Config!$B$37,0))</f>
        <v>100</v>
      </c>
      <c r="Z2033" s="1">
        <f>IF(OR(TRIM(B2033)="",COUNTIF(Config!$B$15:$B$19,B2033)&gt;0),1,0)+IF(OR(TRIM(C2033)="",COUNTIF(Config!$B$15:$B$19,C2033)&gt;0),1,0)+IF(OR(TRIM(F2033)="",COUNTIF(Config!$B$15:$B$19,F2033)&gt;0),1,0)+IF(OR(TRIM(H2033)="",COUNTIF(Config!$B$15:$B$19,H2033)&gt;0),1,0)+IF(OR(TRIM(E2033)="",COUNTIF(Config!$B$15:$B$19,E2033)&gt;0),1,0)+IF(OR(TRIM(K2033)="",COUNTIF(Config!$B$15:$B$19,K2033)&gt;0),1,0)+IF(OR(TRIM(P2033)="",COUNTIF(Config!$B$15:$B$19,P2033)&gt;0),1,0)+IF(OR(TRIM(R2033)="",COUNTIF(Config!$B$15:$B$19,R2033)&gt;0),1,0)</f>
        <v>0</v>
      </c>
      <c r="AA2033" s="1" cm="1">
        <f t="array" ref="AA2033">SUMPRODUCT(LEN(H2033)-LEN(SUBSTITUTE(H2033,{"0";"1";"2";"3";"4";"5";"6";"7";"8";"9"},"")))</f>
        <v>12</v>
      </c>
      <c r="AC2033" t="str">
        <f t="shared" si="219"/>
        <v/>
      </c>
      <c r="AD2033">
        <f t="shared" si="220"/>
        <v>1</v>
      </c>
      <c r="AE2033">
        <f t="shared" si="221"/>
        <v>1</v>
      </c>
      <c r="AF2033" t="str">
        <f t="shared" si="222"/>
        <v>No</v>
      </c>
      <c r="AG2033">
        <f t="shared" ca="1" si="223"/>
        <v>101</v>
      </c>
      <c r="AH2033" t="str">
        <f ca="1">IF(OR(V2033="",AG2033=""),"Yes",IF(AG2033&gt;Config!$B$41,"Yes","No"))</f>
        <v>No</v>
      </c>
    </row>
    <row r="2034" spans="1:34" x14ac:dyDescent="0.25">
      <c r="A2034" s="1" t="s">
        <v>15159</v>
      </c>
      <c r="B2034" s="1" t="s">
        <v>1495</v>
      </c>
      <c r="C2034" s="1" t="s">
        <v>398</v>
      </c>
      <c r="D2034" s="1" t="s">
        <v>15160</v>
      </c>
      <c r="E2034" s="1" t="s">
        <v>34897</v>
      </c>
      <c r="F2034" s="1" t="s">
        <v>15161</v>
      </c>
      <c r="G2034" t="str">
        <f t="shared" si="217"/>
        <v>Valid</v>
      </c>
      <c r="H2034" s="1" t="s">
        <v>15162</v>
      </c>
      <c r="I2034" t="str" cm="1">
        <f t="array" ref="I2034">IF(OR(TRIM(H2034)="",ISNUMBER(SEARCH("#",H2034)),AA2034&lt;Config!$B$8,SUMPRODUCT(--ISNUMBER(SEARCH({"a";"b";"c";"d";"e";"f";"g";"h";"i";"j";"k";"l";"m";"n";"o";"p";"q";"r";"s";"t";"u";"v";"w";"x";"y";"z"},H2034)))&gt;0),"Invalid","Valid")</f>
        <v>Valid</v>
      </c>
      <c r="J2034" s="1" t="s">
        <v>15163</v>
      </c>
      <c r="K2034" s="1" t="s">
        <v>210</v>
      </c>
      <c r="L2034" s="1" t="s">
        <v>102</v>
      </c>
      <c r="M2034" s="1" t="s">
        <v>103</v>
      </c>
      <c r="N2034" s="1" t="s">
        <v>86</v>
      </c>
      <c r="O2034" s="1" t="s">
        <v>52</v>
      </c>
      <c r="P2034" t="s">
        <v>53</v>
      </c>
      <c r="Q2034" s="1" t="s">
        <v>150</v>
      </c>
      <c r="R2034" s="1" t="s">
        <v>197</v>
      </c>
      <c r="S2034" s="1" t="s">
        <v>15164</v>
      </c>
      <c r="T2034" s="1" t="s">
        <v>15165</v>
      </c>
      <c r="U2034" s="1" t="s">
        <v>5997</v>
      </c>
      <c r="V2034" s="1" t="s">
        <v>10825</v>
      </c>
      <c r="W2034" s="1" t="s">
        <v>94</v>
      </c>
      <c r="X2034" t="str">
        <f t="shared" si="218"/>
        <v>Complete</v>
      </c>
      <c r="Y2034">
        <f>MAX(0,100-IF(G2034="Invalid",Config!$B$5,0)-IF(I2034="Invalid",Config!$B$6,0)-IF(X2034="Incomplete",Config!$B$7,0)-IF(AF2034="Yes",Config!$B$37,0))</f>
        <v>100</v>
      </c>
      <c r="Z2034" s="1">
        <f>IF(OR(TRIM(B2034)="",COUNTIF(Config!$B$15:$B$19,B2034)&gt;0),1,0)+IF(OR(TRIM(C2034)="",COUNTIF(Config!$B$15:$B$19,C2034)&gt;0),1,0)+IF(OR(TRIM(F2034)="",COUNTIF(Config!$B$15:$B$19,F2034)&gt;0),1,0)+IF(OR(TRIM(H2034)="",COUNTIF(Config!$B$15:$B$19,H2034)&gt;0),1,0)+IF(OR(TRIM(E2034)="",COUNTIF(Config!$B$15:$B$19,E2034)&gt;0),1,0)+IF(OR(TRIM(K2034)="",COUNTIF(Config!$B$15:$B$19,K2034)&gt;0),1,0)+IF(OR(TRIM(P2034)="",COUNTIF(Config!$B$15:$B$19,P2034)&gt;0),1,0)+IF(OR(TRIM(R2034)="",COUNTIF(Config!$B$15:$B$19,R2034)&gt;0),1,0)</f>
        <v>0</v>
      </c>
      <c r="AA2034" s="1" cm="1">
        <f t="array" ref="AA2034">SUMPRODUCT(LEN(H2034)-LEN(SUBSTITUTE(H2034,{"0";"1";"2";"3";"4";"5";"6";"7";"8";"9"},"")))</f>
        <v>12</v>
      </c>
      <c r="AC2034" t="str">
        <f t="shared" si="219"/>
        <v/>
      </c>
      <c r="AD2034">
        <f t="shared" si="220"/>
        <v>1</v>
      </c>
      <c r="AE2034">
        <f t="shared" si="221"/>
        <v>1</v>
      </c>
      <c r="AF2034" t="str">
        <f t="shared" si="222"/>
        <v>No</v>
      </c>
      <c r="AG2034">
        <f t="shared" ca="1" si="223"/>
        <v>80</v>
      </c>
      <c r="AH2034" t="str">
        <f ca="1">IF(OR(V2034="",AG2034=""),"Yes",IF(AG2034&gt;Config!$B$41,"Yes","No"))</f>
        <v>No</v>
      </c>
    </row>
    <row r="2035" spans="1:34" x14ac:dyDescent="0.25">
      <c r="A2035" s="1" t="s">
        <v>15166</v>
      </c>
      <c r="B2035" s="1" t="s">
        <v>678</v>
      </c>
      <c r="C2035" s="1" t="s">
        <v>43</v>
      </c>
      <c r="D2035" s="1" t="s">
        <v>11575</v>
      </c>
      <c r="E2035" s="1" t="s">
        <v>34677</v>
      </c>
      <c r="F2035" s="1" t="s">
        <v>11576</v>
      </c>
      <c r="G2035" t="str">
        <f t="shared" si="217"/>
        <v>Valid</v>
      </c>
      <c r="H2035" s="1" t="s">
        <v>11577</v>
      </c>
      <c r="I2035" t="str" cm="1">
        <f t="array" ref="I2035">IF(OR(TRIM(H2035)="",ISNUMBER(SEARCH("#",H2035)),AA2035&lt;Config!$B$8,SUMPRODUCT(--ISNUMBER(SEARCH({"a";"b";"c";"d";"e";"f";"g";"h";"i";"j";"k";"l";"m";"n";"o";"p";"q";"r";"s";"t";"u";"v";"w";"x";"y";"z"},H2035)))&gt;0),"Invalid","Valid")</f>
        <v>Valid</v>
      </c>
      <c r="J2035" s="1" t="s">
        <v>11578</v>
      </c>
      <c r="K2035" s="1" t="s">
        <v>625</v>
      </c>
      <c r="L2035" s="1" t="s">
        <v>29</v>
      </c>
      <c r="M2035" s="1" t="s">
        <v>517</v>
      </c>
      <c r="N2035" s="1" t="s">
        <v>148</v>
      </c>
      <c r="O2035" s="1" t="s">
        <v>149</v>
      </c>
      <c r="P2035" t="s">
        <v>328</v>
      </c>
      <c r="Q2035" s="1" t="s">
        <v>329</v>
      </c>
      <c r="R2035" s="1" t="s">
        <v>392</v>
      </c>
      <c r="S2035" s="1" t="s">
        <v>10766</v>
      </c>
      <c r="T2035" s="1" t="s">
        <v>11579</v>
      </c>
      <c r="U2035" s="1" t="s">
        <v>486</v>
      </c>
      <c r="V2035" s="1" t="s">
        <v>5367</v>
      </c>
      <c r="W2035" s="1" t="s">
        <v>94</v>
      </c>
      <c r="X2035" t="str">
        <f t="shared" si="218"/>
        <v>Complete</v>
      </c>
      <c r="Y2035">
        <f>MAX(0,100-IF(G2035="Invalid",Config!$B$5,0)-IF(I2035="Invalid",Config!$B$6,0)-IF(X2035="Incomplete",Config!$B$7,0)-IF(AF2035="Yes",Config!$B$37,0))</f>
        <v>75</v>
      </c>
      <c r="Z2035" s="1">
        <f>IF(OR(TRIM(B2035)="",COUNTIF(Config!$B$15:$B$19,B2035)&gt;0),1,0)+IF(OR(TRIM(C2035)="",COUNTIF(Config!$B$15:$B$19,C2035)&gt;0),1,0)+IF(OR(TRIM(F2035)="",COUNTIF(Config!$B$15:$B$19,F2035)&gt;0),1,0)+IF(OR(TRIM(H2035)="",COUNTIF(Config!$B$15:$B$19,H2035)&gt;0),1,0)+IF(OR(TRIM(E2035)="",COUNTIF(Config!$B$15:$B$19,E2035)&gt;0),1,0)+IF(OR(TRIM(K2035)="",COUNTIF(Config!$B$15:$B$19,K2035)&gt;0),1,0)+IF(OR(TRIM(P2035)="",COUNTIF(Config!$B$15:$B$19,P2035)&gt;0),1,0)+IF(OR(TRIM(R2035)="",COUNTIF(Config!$B$15:$B$19,R2035)&gt;0),1,0)</f>
        <v>0</v>
      </c>
      <c r="AA2035" s="1" cm="1">
        <f t="array" ref="AA2035">SUMPRODUCT(LEN(H2035)-LEN(SUBSTITUTE(H2035,{"0";"1";"2";"3";"4";"5";"6";"7";"8";"9"},"")))</f>
        <v>11</v>
      </c>
      <c r="AC2035" t="str">
        <f t="shared" si="219"/>
        <v>Potential Duplicate</v>
      </c>
      <c r="AD2035">
        <f t="shared" si="220"/>
        <v>2</v>
      </c>
      <c r="AE2035">
        <f t="shared" si="221"/>
        <v>2</v>
      </c>
      <c r="AF2035" t="str">
        <f t="shared" si="222"/>
        <v>Yes</v>
      </c>
      <c r="AG2035">
        <f t="shared" ca="1" si="223"/>
        <v>90</v>
      </c>
      <c r="AH2035" t="str">
        <f ca="1">IF(OR(V2035="",AG2035=""),"Yes",IF(AG2035&gt;Config!$B$41,"Yes","No"))</f>
        <v>No</v>
      </c>
    </row>
    <row r="2036" spans="1:34" x14ac:dyDescent="0.25">
      <c r="A2036" s="1" t="s">
        <v>15167</v>
      </c>
      <c r="B2036" s="1" t="s">
        <v>2431</v>
      </c>
      <c r="C2036" s="1" t="s">
        <v>33938</v>
      </c>
      <c r="D2036" s="1" t="s">
        <v>34898</v>
      </c>
      <c r="E2036" s="1" t="s">
        <v>34899</v>
      </c>
      <c r="F2036" s="1" t="s">
        <v>15168</v>
      </c>
      <c r="G2036" t="str">
        <f t="shared" si="217"/>
        <v>Valid</v>
      </c>
      <c r="H2036" s="1" t="s">
        <v>15169</v>
      </c>
      <c r="I2036" t="str" cm="1">
        <f t="array" ref="I2036">IF(OR(TRIM(H2036)="",ISNUMBER(SEARCH("#",H2036)),AA2036&lt;Config!$B$8,SUMPRODUCT(--ISNUMBER(SEARCH({"a";"b";"c";"d";"e";"f";"g";"h";"i";"j";"k";"l";"m";"n";"o";"p";"q";"r";"s";"t";"u";"v";"w";"x";"y";"z"},H2036)))&gt;0),"Invalid","Valid")</f>
        <v>Valid</v>
      </c>
      <c r="J2036" s="1" t="s">
        <v>15170</v>
      </c>
      <c r="K2036" s="1" t="s">
        <v>83</v>
      </c>
      <c r="L2036" s="1" t="s">
        <v>164</v>
      </c>
      <c r="M2036" s="1" t="s">
        <v>85</v>
      </c>
      <c r="N2036" s="1" t="s">
        <v>252</v>
      </c>
      <c r="O2036" s="1" t="s">
        <v>180</v>
      </c>
      <c r="P2036" t="s">
        <v>53</v>
      </c>
      <c r="Q2036" s="1" t="s">
        <v>197</v>
      </c>
      <c r="R2036" s="1" t="s">
        <v>150</v>
      </c>
      <c r="S2036" s="1" t="s">
        <v>15171</v>
      </c>
      <c r="T2036" s="1" t="s">
        <v>15172</v>
      </c>
      <c r="U2036" s="1" t="s">
        <v>6298</v>
      </c>
      <c r="V2036" s="1" t="s">
        <v>1145</v>
      </c>
      <c r="W2036" s="1" t="s">
        <v>141</v>
      </c>
      <c r="X2036" t="str">
        <f t="shared" si="218"/>
        <v>Complete</v>
      </c>
      <c r="Y2036">
        <f>MAX(0,100-IF(G2036="Invalid",Config!$B$5,0)-IF(I2036="Invalid",Config!$B$6,0)-IF(X2036="Incomplete",Config!$B$7,0)-IF(AF2036="Yes",Config!$B$37,0))</f>
        <v>100</v>
      </c>
      <c r="Z2036" s="1">
        <f>IF(OR(TRIM(B2036)="",COUNTIF(Config!$B$15:$B$19,B2036)&gt;0),1,0)+IF(OR(TRIM(C2036)="",COUNTIF(Config!$B$15:$B$19,C2036)&gt;0),1,0)+IF(OR(TRIM(F2036)="",COUNTIF(Config!$B$15:$B$19,F2036)&gt;0),1,0)+IF(OR(TRIM(H2036)="",COUNTIF(Config!$B$15:$B$19,H2036)&gt;0),1,0)+IF(OR(TRIM(E2036)="",COUNTIF(Config!$B$15:$B$19,E2036)&gt;0),1,0)+IF(OR(TRIM(K2036)="",COUNTIF(Config!$B$15:$B$19,K2036)&gt;0),1,0)+IF(OR(TRIM(P2036)="",COUNTIF(Config!$B$15:$B$19,P2036)&gt;0),1,0)+IF(OR(TRIM(R2036)="",COUNTIF(Config!$B$15:$B$19,R2036)&gt;0),1,0)</f>
        <v>0</v>
      </c>
      <c r="AA2036" s="1" cm="1">
        <f t="array" ref="AA2036">SUMPRODUCT(LEN(H2036)-LEN(SUBSTITUTE(H2036,{"0";"1";"2";"3";"4";"5";"6";"7";"8";"9"},"")))</f>
        <v>10</v>
      </c>
      <c r="AC2036" t="str">
        <f t="shared" si="219"/>
        <v/>
      </c>
      <c r="AD2036">
        <f t="shared" si="220"/>
        <v>1</v>
      </c>
      <c r="AE2036">
        <f t="shared" si="221"/>
        <v>1</v>
      </c>
      <c r="AF2036" t="str">
        <f t="shared" si="222"/>
        <v>No</v>
      </c>
      <c r="AG2036">
        <f t="shared" ca="1" si="223"/>
        <v>37</v>
      </c>
      <c r="AH2036" t="str">
        <f ca="1">IF(OR(V2036="",AG2036=""),"Yes",IF(AG2036&gt;Config!$B$41,"Yes","No"))</f>
        <v>No</v>
      </c>
    </row>
    <row r="2037" spans="1:34" x14ac:dyDescent="0.25">
      <c r="A2037" s="1" t="s">
        <v>15173</v>
      </c>
      <c r="B2037" s="1" t="s">
        <v>397</v>
      </c>
      <c r="C2037" s="1" t="s">
        <v>353</v>
      </c>
      <c r="D2037" s="1" t="s">
        <v>15174</v>
      </c>
      <c r="E2037" s="1" t="s">
        <v>33907</v>
      </c>
      <c r="F2037" s="1" t="s">
        <v>15175</v>
      </c>
      <c r="G2037" t="str">
        <f t="shared" si="217"/>
        <v>Valid</v>
      </c>
      <c r="H2037" s="1" t="s">
        <v>15176</v>
      </c>
      <c r="I2037" t="str" cm="1">
        <f t="array" ref="I2037">IF(OR(TRIM(H2037)="",ISNUMBER(SEARCH("#",H2037)),AA2037&lt;Config!$B$8,SUMPRODUCT(--ISNUMBER(SEARCH({"a";"b";"c";"d";"e";"f";"g";"h";"i";"j";"k";"l";"m";"n";"o";"p";"q";"r";"s";"t";"u";"v";"w";"x";"y";"z"},H2037)))&gt;0),"Invalid","Valid")</f>
        <v>Valid</v>
      </c>
      <c r="J2037" s="1" t="s">
        <v>15177</v>
      </c>
      <c r="K2037" s="1" t="s">
        <v>195</v>
      </c>
      <c r="L2037" s="1" t="s">
        <v>29</v>
      </c>
      <c r="M2037" s="1" t="s">
        <v>33827</v>
      </c>
      <c r="N2037" s="1" t="s">
        <v>68</v>
      </c>
      <c r="O2037" s="1" t="s">
        <v>196</v>
      </c>
      <c r="P2037" t="s">
        <v>53</v>
      </c>
      <c r="Q2037" s="1" t="s">
        <v>54</v>
      </c>
      <c r="R2037" s="1" t="s">
        <v>197</v>
      </c>
      <c r="S2037" s="1" t="s">
        <v>15178</v>
      </c>
      <c r="T2037" s="1" t="s">
        <v>15179</v>
      </c>
      <c r="U2037" s="1" t="s">
        <v>10392</v>
      </c>
      <c r="V2037" s="1" t="s">
        <v>15180</v>
      </c>
      <c r="W2037" s="1" t="s">
        <v>75</v>
      </c>
      <c r="X2037" t="str">
        <f t="shared" si="218"/>
        <v>Complete</v>
      </c>
      <c r="Y2037">
        <f>MAX(0,100-IF(G2037="Invalid",Config!$B$5,0)-IF(I2037="Invalid",Config!$B$6,0)-IF(X2037="Incomplete",Config!$B$7,0)-IF(AF2037="Yes",Config!$B$37,0))</f>
        <v>100</v>
      </c>
      <c r="Z2037" s="1">
        <f>IF(OR(TRIM(B2037)="",COUNTIF(Config!$B$15:$B$19,B2037)&gt;0),1,0)+IF(OR(TRIM(C2037)="",COUNTIF(Config!$B$15:$B$19,C2037)&gt;0),1,0)+IF(OR(TRIM(F2037)="",COUNTIF(Config!$B$15:$B$19,F2037)&gt;0),1,0)+IF(OR(TRIM(H2037)="",COUNTIF(Config!$B$15:$B$19,H2037)&gt;0),1,0)+IF(OR(TRIM(E2037)="",COUNTIF(Config!$B$15:$B$19,E2037)&gt;0),1,0)+IF(OR(TRIM(K2037)="",COUNTIF(Config!$B$15:$B$19,K2037)&gt;0),1,0)+IF(OR(TRIM(P2037)="",COUNTIF(Config!$B$15:$B$19,P2037)&gt;0),1,0)+IF(OR(TRIM(R2037)="",COUNTIF(Config!$B$15:$B$19,R2037)&gt;0),1,0)</f>
        <v>0</v>
      </c>
      <c r="AA2037" s="1" cm="1">
        <f t="array" ref="AA2037">SUMPRODUCT(LEN(H2037)-LEN(SUBSTITUTE(H2037,{"0";"1";"2";"3";"4";"5";"6";"7";"8";"9"},"")))</f>
        <v>10</v>
      </c>
      <c r="AC2037" t="str">
        <f t="shared" si="219"/>
        <v/>
      </c>
      <c r="AD2037">
        <f t="shared" si="220"/>
        <v>1</v>
      </c>
      <c r="AE2037">
        <f t="shared" si="221"/>
        <v>1</v>
      </c>
      <c r="AF2037" t="str">
        <f t="shared" si="222"/>
        <v>No</v>
      </c>
      <c r="AG2037">
        <f t="shared" ca="1" si="223"/>
        <v>125</v>
      </c>
      <c r="AH2037" t="str">
        <f ca="1">IF(OR(V2037="",AG2037=""),"Yes",IF(AG2037&gt;Config!$B$41,"Yes","No"))</f>
        <v>No</v>
      </c>
    </row>
    <row r="2038" spans="1:34" x14ac:dyDescent="0.25">
      <c r="A2038" s="1" t="s">
        <v>15181</v>
      </c>
      <c r="B2038" s="1" t="s">
        <v>690</v>
      </c>
      <c r="C2038" s="1" t="s">
        <v>353</v>
      </c>
      <c r="D2038" s="1" t="s">
        <v>9120</v>
      </c>
      <c r="E2038" s="1" t="s">
        <v>34900</v>
      </c>
      <c r="F2038" s="1" t="s">
        <v>9121</v>
      </c>
      <c r="G2038" t="str">
        <f t="shared" si="217"/>
        <v>Valid</v>
      </c>
      <c r="H2038" s="1" t="s">
        <v>15182</v>
      </c>
      <c r="I2038" t="str" cm="1">
        <f t="array" ref="I2038">IF(OR(TRIM(H2038)="",ISNUMBER(SEARCH("#",H2038)),AA2038&lt;Config!$B$8,SUMPRODUCT(--ISNUMBER(SEARCH({"a";"b";"c";"d";"e";"f";"g";"h";"i";"j";"k";"l";"m";"n";"o";"p";"q";"r";"s";"t";"u";"v";"w";"x";"y";"z"},H2038)))&gt;0),"Invalid","Valid")</f>
        <v>Valid</v>
      </c>
      <c r="J2038" s="1" t="s">
        <v>15183</v>
      </c>
      <c r="K2038" s="1" t="s">
        <v>287</v>
      </c>
      <c r="L2038" s="1" t="s">
        <v>29</v>
      </c>
      <c r="M2038" s="1" t="s">
        <v>118</v>
      </c>
      <c r="N2038" s="1" t="s">
        <v>33819</v>
      </c>
      <c r="O2038" s="1" t="s">
        <v>180</v>
      </c>
      <c r="P2038" t="s">
        <v>314</v>
      </c>
      <c r="Q2038" s="1" t="s">
        <v>316</v>
      </c>
      <c r="R2038" s="1" t="s">
        <v>315</v>
      </c>
      <c r="S2038" s="1" t="s">
        <v>14881</v>
      </c>
      <c r="T2038" s="1" t="s">
        <v>15184</v>
      </c>
      <c r="U2038" s="1" t="s">
        <v>4921</v>
      </c>
      <c r="V2038" s="1" t="s">
        <v>15185</v>
      </c>
      <c r="W2038" s="1" t="s">
        <v>94</v>
      </c>
      <c r="X2038" t="str">
        <f t="shared" si="218"/>
        <v>Complete</v>
      </c>
      <c r="Y2038">
        <f>MAX(0,100-IF(G2038="Invalid",Config!$B$5,0)-IF(I2038="Invalid",Config!$B$6,0)-IF(X2038="Incomplete",Config!$B$7,0)-IF(AF2038="Yes",Config!$B$37,0))</f>
        <v>75</v>
      </c>
      <c r="Z2038" s="1">
        <f>IF(OR(TRIM(B2038)="",COUNTIF(Config!$B$15:$B$19,B2038)&gt;0),1,0)+IF(OR(TRIM(C2038)="",COUNTIF(Config!$B$15:$B$19,C2038)&gt;0),1,0)+IF(OR(TRIM(F2038)="",COUNTIF(Config!$B$15:$B$19,F2038)&gt;0),1,0)+IF(OR(TRIM(H2038)="",COUNTIF(Config!$B$15:$B$19,H2038)&gt;0),1,0)+IF(OR(TRIM(E2038)="",COUNTIF(Config!$B$15:$B$19,E2038)&gt;0),1,0)+IF(OR(TRIM(K2038)="",COUNTIF(Config!$B$15:$B$19,K2038)&gt;0),1,0)+IF(OR(TRIM(P2038)="",COUNTIF(Config!$B$15:$B$19,P2038)&gt;0),1,0)+IF(OR(TRIM(R2038)="",COUNTIF(Config!$B$15:$B$19,R2038)&gt;0),1,0)</f>
        <v>0</v>
      </c>
      <c r="AA2038" s="1" cm="1">
        <f t="array" ref="AA2038">SUMPRODUCT(LEN(H2038)-LEN(SUBSTITUTE(H2038,{"0";"1";"2";"3";"4";"5";"6";"7";"8";"9"},"")))</f>
        <v>12</v>
      </c>
      <c r="AC2038" t="str">
        <f t="shared" si="219"/>
        <v>Potential Duplicate</v>
      </c>
      <c r="AD2038">
        <f t="shared" si="220"/>
        <v>2</v>
      </c>
      <c r="AE2038">
        <f t="shared" si="221"/>
        <v>1</v>
      </c>
      <c r="AF2038" t="str">
        <f t="shared" si="222"/>
        <v>Yes</v>
      </c>
      <c r="AG2038">
        <f t="shared" ca="1" si="223"/>
        <v>573</v>
      </c>
      <c r="AH2038" t="str">
        <f ca="1">IF(OR(V2038="",AG2038=""),"Yes",IF(AG2038&gt;Config!$B$41,"Yes","No"))</f>
        <v>Yes</v>
      </c>
    </row>
    <row r="2039" spans="1:34" x14ac:dyDescent="0.25">
      <c r="A2039" s="1" t="s">
        <v>15186</v>
      </c>
      <c r="B2039" s="1" t="s">
        <v>1582</v>
      </c>
      <c r="C2039" s="1" t="s">
        <v>230</v>
      </c>
      <c r="D2039" s="1" t="s">
        <v>15187</v>
      </c>
      <c r="E2039" s="1" t="s">
        <v>33901</v>
      </c>
      <c r="F2039" s="1" t="s">
        <v>15188</v>
      </c>
      <c r="G2039" t="str">
        <f t="shared" si="217"/>
        <v>Valid</v>
      </c>
      <c r="H2039" s="1" t="s">
        <v>15189</v>
      </c>
      <c r="I2039" t="str" cm="1">
        <f t="array" ref="I2039">IF(OR(TRIM(H2039)="",ISNUMBER(SEARCH("#",H2039)),AA2039&lt;Config!$B$8,SUMPRODUCT(--ISNUMBER(SEARCH({"a";"b";"c";"d";"e";"f";"g";"h";"i";"j";"k";"l";"m";"n";"o";"p";"q";"r";"s";"t";"u";"v";"w";"x";"y";"z"},H2039)))&gt;0),"Invalid","Valid")</f>
        <v>Valid</v>
      </c>
      <c r="J2039" s="1" t="s">
        <v>15190</v>
      </c>
      <c r="K2039" s="1" t="s">
        <v>625</v>
      </c>
      <c r="L2039" s="1" t="s">
        <v>450</v>
      </c>
      <c r="M2039" s="1" t="s">
        <v>517</v>
      </c>
      <c r="N2039" s="1" t="s">
        <v>33819</v>
      </c>
      <c r="O2039" s="1" t="s">
        <v>69</v>
      </c>
      <c r="P2039" t="s">
        <v>328</v>
      </c>
      <c r="Q2039" s="1" t="s">
        <v>329</v>
      </c>
      <c r="R2039" s="1" t="s">
        <v>571</v>
      </c>
      <c r="S2039" s="1" t="s">
        <v>15191</v>
      </c>
      <c r="T2039" s="1" t="s">
        <v>15192</v>
      </c>
      <c r="U2039" s="1" t="s">
        <v>1083</v>
      </c>
      <c r="V2039" s="1" t="s">
        <v>473</v>
      </c>
      <c r="W2039" s="1" t="s">
        <v>141</v>
      </c>
      <c r="X2039" t="str">
        <f t="shared" si="218"/>
        <v>Complete</v>
      </c>
      <c r="Y2039">
        <f>MAX(0,100-IF(G2039="Invalid",Config!$B$5,0)-IF(I2039="Invalid",Config!$B$6,0)-IF(X2039="Incomplete",Config!$B$7,0)-IF(AF2039="Yes",Config!$B$37,0))</f>
        <v>100</v>
      </c>
      <c r="Z2039" s="1">
        <f>IF(OR(TRIM(B2039)="",COUNTIF(Config!$B$15:$B$19,B2039)&gt;0),1,0)+IF(OR(TRIM(C2039)="",COUNTIF(Config!$B$15:$B$19,C2039)&gt;0),1,0)+IF(OR(TRIM(F2039)="",COUNTIF(Config!$B$15:$B$19,F2039)&gt;0),1,0)+IF(OR(TRIM(H2039)="",COUNTIF(Config!$B$15:$B$19,H2039)&gt;0),1,0)+IF(OR(TRIM(E2039)="",COUNTIF(Config!$B$15:$B$19,E2039)&gt;0),1,0)+IF(OR(TRIM(K2039)="",COUNTIF(Config!$B$15:$B$19,K2039)&gt;0),1,0)+IF(OR(TRIM(P2039)="",COUNTIF(Config!$B$15:$B$19,P2039)&gt;0),1,0)+IF(OR(TRIM(R2039)="",COUNTIF(Config!$B$15:$B$19,R2039)&gt;0),1,0)</f>
        <v>0</v>
      </c>
      <c r="AA2039" s="1" cm="1">
        <f t="array" ref="AA2039">SUMPRODUCT(LEN(H2039)-LEN(SUBSTITUTE(H2039,{"0";"1";"2";"3";"4";"5";"6";"7";"8";"9"},"")))</f>
        <v>10</v>
      </c>
      <c r="AC2039" t="str">
        <f t="shared" si="219"/>
        <v/>
      </c>
      <c r="AD2039">
        <f t="shared" si="220"/>
        <v>1</v>
      </c>
      <c r="AE2039">
        <f t="shared" si="221"/>
        <v>1</v>
      </c>
      <c r="AF2039" t="str">
        <f t="shared" si="222"/>
        <v>No</v>
      </c>
      <c r="AG2039">
        <f t="shared" ca="1" si="223"/>
        <v>208</v>
      </c>
      <c r="AH2039" t="str">
        <f ca="1">IF(OR(V2039="",AG2039=""),"Yes",IF(AG2039&gt;Config!$B$41,"Yes","No"))</f>
        <v>No</v>
      </c>
    </row>
    <row r="2040" spans="1:34" x14ac:dyDescent="0.25">
      <c r="A2040" s="1" t="s">
        <v>15193</v>
      </c>
      <c r="B2040" s="1" t="s">
        <v>1032</v>
      </c>
      <c r="C2040" s="1" t="s">
        <v>245</v>
      </c>
      <c r="D2040" s="1" t="s">
        <v>15194</v>
      </c>
      <c r="E2040" s="1" t="s">
        <v>34901</v>
      </c>
      <c r="F2040" s="1" t="s">
        <v>15195</v>
      </c>
      <c r="G2040" t="str">
        <f t="shared" si="217"/>
        <v>Valid</v>
      </c>
      <c r="H2040" s="1" t="s">
        <v>884</v>
      </c>
      <c r="I2040" t="str" cm="1">
        <f t="array" ref="I2040">IF(OR(TRIM(H2040)="",ISNUMBER(SEARCH("#",H2040)),AA2040&lt;Config!$B$8,SUMPRODUCT(--ISNUMBER(SEARCH({"a";"b";"c";"d";"e";"f";"g";"h";"i";"j";"k";"l";"m";"n";"o";"p";"q";"r";"s";"t";"u";"v";"w";"x";"y";"z"},H2040)))&gt;0),"Invalid","Valid")</f>
        <v>Invalid</v>
      </c>
      <c r="J2040" s="1" t="s">
        <v>15196</v>
      </c>
      <c r="K2040" s="1" t="s">
        <v>481</v>
      </c>
      <c r="L2040" s="1" t="s">
        <v>164</v>
      </c>
      <c r="M2040" s="1" t="s">
        <v>165</v>
      </c>
      <c r="N2040" s="1" t="s">
        <v>33819</v>
      </c>
      <c r="O2040" s="1" t="s">
        <v>69</v>
      </c>
      <c r="P2040" t="s">
        <v>87</v>
      </c>
      <c r="Q2040" s="1" t="s">
        <v>88</v>
      </c>
      <c r="R2040" s="1" t="s">
        <v>379</v>
      </c>
      <c r="S2040" s="1" t="s">
        <v>15197</v>
      </c>
      <c r="T2040" s="1" t="s">
        <v>15198</v>
      </c>
      <c r="U2040" s="1" t="s">
        <v>15199</v>
      </c>
      <c r="V2040" s="1" t="s">
        <v>3293</v>
      </c>
      <c r="W2040" s="1" t="s">
        <v>293</v>
      </c>
      <c r="X2040" t="str">
        <f t="shared" si="218"/>
        <v>Complete</v>
      </c>
      <c r="Y2040">
        <f>MAX(0,100-IF(G2040="Invalid",Config!$B$5,0)-IF(I2040="Invalid",Config!$B$6,0)-IF(X2040="Incomplete",Config!$B$7,0)-IF(AF2040="Yes",Config!$B$37,0))</f>
        <v>80</v>
      </c>
      <c r="Z2040" s="1">
        <f>IF(OR(TRIM(B2040)="",COUNTIF(Config!$B$15:$B$19,B2040)&gt;0),1,0)+IF(OR(TRIM(C2040)="",COUNTIF(Config!$B$15:$B$19,C2040)&gt;0),1,0)+IF(OR(TRIM(F2040)="",COUNTIF(Config!$B$15:$B$19,F2040)&gt;0),1,0)+IF(OR(TRIM(H2040)="",COUNTIF(Config!$B$15:$B$19,H2040)&gt;0),1,0)+IF(OR(TRIM(E2040)="",COUNTIF(Config!$B$15:$B$19,E2040)&gt;0),1,0)+IF(OR(TRIM(K2040)="",COUNTIF(Config!$B$15:$B$19,K2040)&gt;0),1,0)+IF(OR(TRIM(P2040)="",COUNTIF(Config!$B$15:$B$19,P2040)&gt;0),1,0)+IF(OR(TRIM(R2040)="",COUNTIF(Config!$B$15:$B$19,R2040)&gt;0),1,0)</f>
        <v>0</v>
      </c>
      <c r="AA2040" s="1" cm="1">
        <f t="array" ref="AA2040">SUMPRODUCT(LEN(H2040)-LEN(SUBSTITUTE(H2040,{"0";"1";"2";"3";"4";"5";"6";"7";"8";"9"},"")))</f>
        <v>3</v>
      </c>
      <c r="AC2040" t="str">
        <f t="shared" si="219"/>
        <v>Invalid Phone</v>
      </c>
      <c r="AD2040">
        <f t="shared" si="220"/>
        <v>1</v>
      </c>
      <c r="AE2040">
        <f t="shared" si="221"/>
        <v>0</v>
      </c>
      <c r="AF2040" t="str">
        <f t="shared" si="222"/>
        <v>No</v>
      </c>
      <c r="AG2040">
        <f t="shared" ca="1" si="223"/>
        <v>500</v>
      </c>
      <c r="AH2040" t="str">
        <f ca="1">IF(OR(V2040="",AG2040=""),"Yes",IF(AG2040&gt;Config!$B$41,"Yes","No"))</f>
        <v>Yes</v>
      </c>
    </row>
    <row r="2041" spans="1:34" x14ac:dyDescent="0.25">
      <c r="A2041" s="1" t="s">
        <v>15200</v>
      </c>
      <c r="B2041" s="1" t="s">
        <v>851</v>
      </c>
      <c r="C2041" s="1" t="s">
        <v>489</v>
      </c>
      <c r="D2041" s="1" t="s">
        <v>15201</v>
      </c>
      <c r="E2041" s="1" t="s">
        <v>33901</v>
      </c>
      <c r="F2041" s="1" t="s">
        <v>11924</v>
      </c>
      <c r="G2041" t="str">
        <f t="shared" si="217"/>
        <v>Valid</v>
      </c>
      <c r="H2041" s="1" t="s">
        <v>15202</v>
      </c>
      <c r="I2041" t="str" cm="1">
        <f t="array" ref="I2041">IF(OR(TRIM(H2041)="",ISNUMBER(SEARCH("#",H2041)),AA2041&lt;Config!$B$8,SUMPRODUCT(--ISNUMBER(SEARCH({"a";"b";"c";"d";"e";"f";"g";"h";"i";"j";"k";"l";"m";"n";"o";"p";"q";"r";"s";"t";"u";"v";"w";"x";"y";"z"},H2041)))&gt;0),"Invalid","Valid")</f>
        <v>Valid</v>
      </c>
      <c r="J2041" s="1" t="s">
        <v>15203</v>
      </c>
      <c r="K2041" s="1" t="s">
        <v>722</v>
      </c>
      <c r="L2041" s="1" t="s">
        <v>179</v>
      </c>
      <c r="M2041" s="1" t="s">
        <v>165</v>
      </c>
      <c r="N2041" s="1" t="s">
        <v>51</v>
      </c>
      <c r="O2041" s="1" t="s">
        <v>69</v>
      </c>
      <c r="P2041" t="s">
        <v>33</v>
      </c>
      <c r="Q2041" s="1" t="s">
        <v>1099</v>
      </c>
      <c r="R2041" s="1" t="s">
        <v>120</v>
      </c>
      <c r="S2041" s="1" t="s">
        <v>15204</v>
      </c>
      <c r="T2041" s="1" t="s">
        <v>15205</v>
      </c>
      <c r="U2041" s="1" t="s">
        <v>4153</v>
      </c>
      <c r="V2041" s="1" t="s">
        <v>10505</v>
      </c>
      <c r="W2041" s="1" t="s">
        <v>60</v>
      </c>
      <c r="X2041" t="str">
        <f t="shared" si="218"/>
        <v>Complete</v>
      </c>
      <c r="Y2041">
        <f>MAX(0,100-IF(G2041="Invalid",Config!$B$5,0)-IF(I2041="Invalid",Config!$B$6,0)-IF(X2041="Incomplete",Config!$B$7,0)-IF(AF2041="Yes",Config!$B$37,0))</f>
        <v>75</v>
      </c>
      <c r="Z2041" s="1">
        <f>IF(OR(TRIM(B2041)="",COUNTIF(Config!$B$15:$B$19,B2041)&gt;0),1,0)+IF(OR(TRIM(C2041)="",COUNTIF(Config!$B$15:$B$19,C2041)&gt;0),1,0)+IF(OR(TRIM(F2041)="",COUNTIF(Config!$B$15:$B$19,F2041)&gt;0),1,0)+IF(OR(TRIM(H2041)="",COUNTIF(Config!$B$15:$B$19,H2041)&gt;0),1,0)+IF(OR(TRIM(E2041)="",COUNTIF(Config!$B$15:$B$19,E2041)&gt;0),1,0)+IF(OR(TRIM(K2041)="",COUNTIF(Config!$B$15:$B$19,K2041)&gt;0),1,0)+IF(OR(TRIM(P2041)="",COUNTIF(Config!$B$15:$B$19,P2041)&gt;0),1,0)+IF(OR(TRIM(R2041)="",COUNTIF(Config!$B$15:$B$19,R2041)&gt;0),1,0)</f>
        <v>0</v>
      </c>
      <c r="AA2041" s="1" cm="1">
        <f t="array" ref="AA2041">SUMPRODUCT(LEN(H2041)-LEN(SUBSTITUTE(H2041,{"0";"1";"2";"3";"4";"5";"6";"7";"8";"9"},"")))</f>
        <v>10</v>
      </c>
      <c r="AC2041" t="str">
        <f t="shared" si="219"/>
        <v>Potential Duplicate</v>
      </c>
      <c r="AD2041">
        <f t="shared" si="220"/>
        <v>2</v>
      </c>
      <c r="AE2041">
        <f t="shared" si="221"/>
        <v>1</v>
      </c>
      <c r="AF2041" t="str">
        <f t="shared" si="222"/>
        <v>Yes</v>
      </c>
      <c r="AG2041">
        <f t="shared" ca="1" si="223"/>
        <v>262</v>
      </c>
      <c r="AH2041" t="str">
        <f ca="1">IF(OR(V2041="",AG2041=""),"Yes",IF(AG2041&gt;Config!$B$41,"Yes","No"))</f>
        <v>No</v>
      </c>
    </row>
    <row r="2042" spans="1:34" x14ac:dyDescent="0.25">
      <c r="A2042" s="1" t="s">
        <v>15206</v>
      </c>
      <c r="B2042" s="1" t="s">
        <v>1816</v>
      </c>
      <c r="C2042" s="1" t="s">
        <v>219</v>
      </c>
      <c r="D2042" s="1" t="s">
        <v>15207</v>
      </c>
      <c r="E2042" s="1" t="s">
        <v>34640</v>
      </c>
      <c r="F2042" s="1" t="s">
        <v>15208</v>
      </c>
      <c r="G2042" t="str">
        <f t="shared" si="217"/>
        <v>Valid</v>
      </c>
      <c r="H2042" s="1" t="s">
        <v>15209</v>
      </c>
      <c r="I2042" t="str" cm="1">
        <f t="array" ref="I2042">IF(OR(TRIM(H2042)="",ISNUMBER(SEARCH("#",H2042)),AA2042&lt;Config!$B$8,SUMPRODUCT(--ISNUMBER(SEARCH({"a";"b";"c";"d";"e";"f";"g";"h";"i";"j";"k";"l";"m";"n";"o";"p";"q";"r";"s";"t";"u";"v";"w";"x";"y";"z"},H2042)))&gt;0),"Invalid","Valid")</f>
        <v>Valid</v>
      </c>
      <c r="J2042" s="1" t="s">
        <v>15210</v>
      </c>
      <c r="K2042" s="1" t="s">
        <v>195</v>
      </c>
      <c r="L2042" s="1" t="s">
        <v>164</v>
      </c>
      <c r="M2042" s="1" t="s">
        <v>391</v>
      </c>
      <c r="N2042" s="1" t="s">
        <v>68</v>
      </c>
      <c r="O2042" s="1" t="s">
        <v>52</v>
      </c>
      <c r="P2042" t="s">
        <v>53</v>
      </c>
      <c r="Q2042" s="1" t="s">
        <v>55</v>
      </c>
      <c r="R2042" s="1" t="s">
        <v>55</v>
      </c>
      <c r="S2042" s="1" t="s">
        <v>15211</v>
      </c>
      <c r="T2042" s="1" t="s">
        <v>15212</v>
      </c>
      <c r="U2042" s="1" t="s">
        <v>11024</v>
      </c>
      <c r="V2042" s="1" t="s">
        <v>15213</v>
      </c>
      <c r="W2042" s="1" t="s">
        <v>75</v>
      </c>
      <c r="X2042" t="str">
        <f t="shared" si="218"/>
        <v>Complete</v>
      </c>
      <c r="Y2042">
        <f>MAX(0,100-IF(G2042="Invalid",Config!$B$5,0)-IF(I2042="Invalid",Config!$B$6,0)-IF(X2042="Incomplete",Config!$B$7,0)-IF(AF2042="Yes",Config!$B$37,0))</f>
        <v>75</v>
      </c>
      <c r="Z2042" s="1">
        <f>IF(OR(TRIM(B2042)="",COUNTIF(Config!$B$15:$B$19,B2042)&gt;0),1,0)+IF(OR(TRIM(C2042)="",COUNTIF(Config!$B$15:$B$19,C2042)&gt;0),1,0)+IF(OR(TRIM(F2042)="",COUNTIF(Config!$B$15:$B$19,F2042)&gt;0),1,0)+IF(OR(TRIM(H2042)="",COUNTIF(Config!$B$15:$B$19,H2042)&gt;0),1,0)+IF(OR(TRIM(E2042)="",COUNTIF(Config!$B$15:$B$19,E2042)&gt;0),1,0)+IF(OR(TRIM(K2042)="",COUNTIF(Config!$B$15:$B$19,K2042)&gt;0),1,0)+IF(OR(TRIM(P2042)="",COUNTIF(Config!$B$15:$B$19,P2042)&gt;0),1,0)+IF(OR(TRIM(R2042)="",COUNTIF(Config!$B$15:$B$19,R2042)&gt;0),1,0)</f>
        <v>0</v>
      </c>
      <c r="AA2042" s="1" cm="1">
        <f t="array" ref="AA2042">SUMPRODUCT(LEN(H2042)-LEN(SUBSTITUTE(H2042,{"0";"1";"2";"3";"4";"5";"6";"7";"8";"9"},"")))</f>
        <v>10</v>
      </c>
      <c r="AC2042" t="str">
        <f t="shared" si="219"/>
        <v>Potential Duplicate</v>
      </c>
      <c r="AD2042">
        <f t="shared" si="220"/>
        <v>1</v>
      </c>
      <c r="AE2042">
        <f t="shared" si="221"/>
        <v>2</v>
      </c>
      <c r="AF2042" t="str">
        <f t="shared" si="222"/>
        <v>Yes</v>
      </c>
      <c r="AG2042">
        <f t="shared" ca="1" si="223"/>
        <v>633</v>
      </c>
      <c r="AH2042" t="str">
        <f ca="1">IF(OR(V2042="",AG2042=""),"Yes",IF(AG2042&gt;Config!$B$41,"Yes","No"))</f>
        <v>Yes</v>
      </c>
    </row>
    <row r="2043" spans="1:34" x14ac:dyDescent="0.25">
      <c r="A2043" s="1" t="s">
        <v>15214</v>
      </c>
      <c r="B2043" s="1" t="s">
        <v>898</v>
      </c>
      <c r="C2043" s="1" t="s">
        <v>2104</v>
      </c>
      <c r="D2043" s="1" t="s">
        <v>15215</v>
      </c>
      <c r="E2043" s="1" t="s">
        <v>191</v>
      </c>
      <c r="F2043" s="1" t="s">
        <v>15216</v>
      </c>
      <c r="G2043" t="str">
        <f t="shared" si="217"/>
        <v>Valid</v>
      </c>
      <c r="H2043" s="1" t="s">
        <v>15217</v>
      </c>
      <c r="I2043" t="str" cm="1">
        <f t="array" ref="I2043">IF(OR(TRIM(H2043)="",ISNUMBER(SEARCH("#",H2043)),AA2043&lt;Config!$B$8,SUMPRODUCT(--ISNUMBER(SEARCH({"a";"b";"c";"d";"e";"f";"g";"h";"i";"j";"k";"l";"m";"n";"o";"p";"q";"r";"s";"t";"u";"v";"w";"x";"y";"z"},H2043)))&gt;0),"Invalid","Valid")</f>
        <v>Valid</v>
      </c>
      <c r="J2043" s="1" t="s">
        <v>15218</v>
      </c>
      <c r="K2043" s="1" t="s">
        <v>264</v>
      </c>
      <c r="L2043" s="1" t="s">
        <v>179</v>
      </c>
      <c r="M2043" s="1" t="s">
        <v>517</v>
      </c>
      <c r="N2043" s="1" t="s">
        <v>211</v>
      </c>
      <c r="O2043" s="1" t="s">
        <v>266</v>
      </c>
      <c r="P2043" t="s">
        <v>53</v>
      </c>
      <c r="Q2043" s="1" t="s">
        <v>55</v>
      </c>
      <c r="R2043" s="1" t="s">
        <v>70</v>
      </c>
      <c r="S2043" s="1" t="s">
        <v>11227</v>
      </c>
      <c r="T2043" s="1" t="s">
        <v>15219</v>
      </c>
      <c r="U2043" s="1" t="s">
        <v>4851</v>
      </c>
      <c r="V2043" s="1" t="s">
        <v>1676</v>
      </c>
      <c r="W2043" s="1" t="s">
        <v>202</v>
      </c>
      <c r="X2043" t="str">
        <f t="shared" si="218"/>
        <v>Complete</v>
      </c>
      <c r="Y2043">
        <f>MAX(0,100-IF(G2043="Invalid",Config!$B$5,0)-IF(I2043="Invalid",Config!$B$6,0)-IF(X2043="Incomplete",Config!$B$7,0)-IF(AF2043="Yes",Config!$B$37,0))</f>
        <v>100</v>
      </c>
      <c r="Z2043" s="1">
        <f>IF(OR(TRIM(B2043)="",COUNTIF(Config!$B$15:$B$19,B2043)&gt;0),1,0)+IF(OR(TRIM(C2043)="",COUNTIF(Config!$B$15:$B$19,C2043)&gt;0),1,0)+IF(OR(TRIM(F2043)="",COUNTIF(Config!$B$15:$B$19,F2043)&gt;0),1,0)+IF(OR(TRIM(H2043)="",COUNTIF(Config!$B$15:$B$19,H2043)&gt;0),1,0)+IF(OR(TRIM(E2043)="",COUNTIF(Config!$B$15:$B$19,E2043)&gt;0),1,0)+IF(OR(TRIM(K2043)="",COUNTIF(Config!$B$15:$B$19,K2043)&gt;0),1,0)+IF(OR(TRIM(P2043)="",COUNTIF(Config!$B$15:$B$19,P2043)&gt;0),1,0)+IF(OR(TRIM(R2043)="",COUNTIF(Config!$B$15:$B$19,R2043)&gt;0),1,0)</f>
        <v>0</v>
      </c>
      <c r="AA2043" s="1" cm="1">
        <f t="array" ref="AA2043">SUMPRODUCT(LEN(H2043)-LEN(SUBSTITUTE(H2043,{"0";"1";"2";"3";"4";"5";"6";"7";"8";"9"},"")))</f>
        <v>12</v>
      </c>
      <c r="AC2043" t="str">
        <f t="shared" si="219"/>
        <v/>
      </c>
      <c r="AD2043">
        <f t="shared" si="220"/>
        <v>1</v>
      </c>
      <c r="AE2043">
        <f t="shared" si="221"/>
        <v>1</v>
      </c>
      <c r="AF2043" t="str">
        <f t="shared" si="222"/>
        <v>No</v>
      </c>
      <c r="AG2043">
        <f t="shared" ca="1" si="223"/>
        <v>37</v>
      </c>
      <c r="AH2043" t="str">
        <f ca="1">IF(OR(V2043="",AG2043=""),"Yes",IF(AG2043&gt;Config!$B$41,"Yes","No"))</f>
        <v>No</v>
      </c>
    </row>
    <row r="2044" spans="1:34" x14ac:dyDescent="0.25">
      <c r="A2044" s="1" t="s">
        <v>15220</v>
      </c>
      <c r="B2044" s="1" t="s">
        <v>1157</v>
      </c>
      <c r="C2044" s="1" t="s">
        <v>1389</v>
      </c>
      <c r="D2044" s="1" t="s">
        <v>12880</v>
      </c>
      <c r="E2044" s="1" t="s">
        <v>33926</v>
      </c>
      <c r="F2044" s="1" t="s">
        <v>15221</v>
      </c>
      <c r="G2044" t="str">
        <f t="shared" si="217"/>
        <v>Valid</v>
      </c>
      <c r="H2044" s="1" t="s">
        <v>15222</v>
      </c>
      <c r="I2044" t="str" cm="1">
        <f t="array" ref="I2044">IF(OR(TRIM(H2044)="",ISNUMBER(SEARCH("#",H2044)),AA2044&lt;Config!$B$8,SUMPRODUCT(--ISNUMBER(SEARCH({"a";"b";"c";"d";"e";"f";"g";"h";"i";"j";"k";"l";"m";"n";"o";"p";"q";"r";"s";"t";"u";"v";"w";"x";"y";"z"},H2044)))&gt;0),"Invalid","Valid")</f>
        <v>Valid</v>
      </c>
      <c r="J2044" s="1" t="s">
        <v>15223</v>
      </c>
      <c r="K2044" s="1" t="s">
        <v>369</v>
      </c>
      <c r="L2044" s="1" t="s">
        <v>102</v>
      </c>
      <c r="M2044" s="1" t="s">
        <v>391</v>
      </c>
      <c r="N2044" s="1" t="s">
        <v>33819</v>
      </c>
      <c r="O2044" s="1" t="s">
        <v>196</v>
      </c>
      <c r="P2044" t="s">
        <v>104</v>
      </c>
      <c r="Q2044" s="1" t="s">
        <v>732</v>
      </c>
      <c r="R2044" s="1" t="s">
        <v>833</v>
      </c>
      <c r="S2044" s="1" t="s">
        <v>11942</v>
      </c>
      <c r="T2044" s="1" t="s">
        <v>15224</v>
      </c>
      <c r="U2044" s="1" t="s">
        <v>6880</v>
      </c>
      <c r="V2044" s="1" t="s">
        <v>140</v>
      </c>
      <c r="W2044" s="1" t="s">
        <v>125</v>
      </c>
      <c r="X2044" t="str">
        <f t="shared" si="218"/>
        <v>Complete</v>
      </c>
      <c r="Y2044">
        <f>MAX(0,100-IF(G2044="Invalid",Config!$B$5,0)-IF(I2044="Invalid",Config!$B$6,0)-IF(X2044="Incomplete",Config!$B$7,0)-IF(AF2044="Yes",Config!$B$37,0))</f>
        <v>100</v>
      </c>
      <c r="Z2044" s="1">
        <f>IF(OR(TRIM(B2044)="",COUNTIF(Config!$B$15:$B$19,B2044)&gt;0),1,0)+IF(OR(TRIM(C2044)="",COUNTIF(Config!$B$15:$B$19,C2044)&gt;0),1,0)+IF(OR(TRIM(F2044)="",COUNTIF(Config!$B$15:$B$19,F2044)&gt;0),1,0)+IF(OR(TRIM(H2044)="",COUNTIF(Config!$B$15:$B$19,H2044)&gt;0),1,0)+IF(OR(TRIM(E2044)="",COUNTIF(Config!$B$15:$B$19,E2044)&gt;0),1,0)+IF(OR(TRIM(K2044)="",COUNTIF(Config!$B$15:$B$19,K2044)&gt;0),1,0)+IF(OR(TRIM(P2044)="",COUNTIF(Config!$B$15:$B$19,P2044)&gt;0),1,0)+IF(OR(TRIM(R2044)="",COUNTIF(Config!$B$15:$B$19,R2044)&gt;0),1,0)</f>
        <v>0</v>
      </c>
      <c r="AA2044" s="1" cm="1">
        <f t="array" ref="AA2044">SUMPRODUCT(LEN(H2044)-LEN(SUBSTITUTE(H2044,{"0";"1";"2";"3";"4";"5";"6";"7";"8";"9"},"")))</f>
        <v>11</v>
      </c>
      <c r="AC2044" t="str">
        <f t="shared" si="219"/>
        <v/>
      </c>
      <c r="AD2044">
        <f t="shared" si="220"/>
        <v>1</v>
      </c>
      <c r="AE2044">
        <f t="shared" si="221"/>
        <v>1</v>
      </c>
      <c r="AF2044" t="str">
        <f t="shared" si="222"/>
        <v>No</v>
      </c>
      <c r="AG2044">
        <f t="shared" ca="1" si="223"/>
        <v>37</v>
      </c>
      <c r="AH2044" t="str">
        <f ca="1">IF(OR(V2044="",AG2044=""),"Yes",IF(AG2044&gt;Config!$B$41,"Yes","No"))</f>
        <v>No</v>
      </c>
    </row>
    <row r="2045" spans="1:34" x14ac:dyDescent="0.25">
      <c r="A2045" s="1" t="s">
        <v>15225</v>
      </c>
      <c r="B2045" s="1" t="s">
        <v>1241</v>
      </c>
      <c r="C2045" s="1" t="s">
        <v>296</v>
      </c>
      <c r="D2045" s="1" t="s">
        <v>15226</v>
      </c>
      <c r="E2045" s="1" t="s">
        <v>34173</v>
      </c>
      <c r="F2045" s="1" t="s">
        <v>15227</v>
      </c>
      <c r="G2045" t="str">
        <f t="shared" si="217"/>
        <v>Valid</v>
      </c>
      <c r="H2045" s="1" t="s">
        <v>131</v>
      </c>
      <c r="I2045" t="str" cm="1">
        <f t="array" ref="I2045">IF(OR(TRIM(H2045)="",ISNUMBER(SEARCH("#",H2045)),AA2045&lt;Config!$B$8,SUMPRODUCT(--ISNUMBER(SEARCH({"a";"b";"c";"d";"e";"f";"g";"h";"i";"j";"k";"l";"m";"n";"o";"p";"q";"r";"s";"t";"u";"v";"w";"x";"y";"z"},H2045)))&gt;0),"Invalid","Valid")</f>
        <v>Invalid</v>
      </c>
      <c r="J2045" s="1" t="s">
        <v>15228</v>
      </c>
      <c r="K2045" s="1" t="s">
        <v>133</v>
      </c>
      <c r="L2045" s="1" t="s">
        <v>29</v>
      </c>
      <c r="M2045" s="1" t="s">
        <v>251</v>
      </c>
      <c r="N2045" s="1" t="s">
        <v>252</v>
      </c>
      <c r="O2045" s="1" t="s">
        <v>69</v>
      </c>
      <c r="P2045" t="s">
        <v>33</v>
      </c>
      <c r="Q2045" s="1" t="s">
        <v>1664</v>
      </c>
      <c r="R2045" s="1" t="s">
        <v>2361</v>
      </c>
      <c r="S2045" s="1" t="s">
        <v>15229</v>
      </c>
      <c r="T2045" s="1" t="s">
        <v>15230</v>
      </c>
      <c r="U2045" s="1" t="s">
        <v>15231</v>
      </c>
      <c r="V2045" s="1" t="s">
        <v>1050</v>
      </c>
      <c r="W2045" s="1" t="s">
        <v>141</v>
      </c>
      <c r="X2045" t="str">
        <f t="shared" si="218"/>
        <v>Complete</v>
      </c>
      <c r="Y2045">
        <f>MAX(0,100-IF(G2045="Invalid",Config!$B$5,0)-IF(I2045="Invalid",Config!$B$6,0)-IF(X2045="Incomplete",Config!$B$7,0)-IF(AF2045="Yes",Config!$B$37,0))</f>
        <v>80</v>
      </c>
      <c r="Z2045" s="1">
        <f>IF(OR(TRIM(B2045)="",COUNTIF(Config!$B$15:$B$19,B2045)&gt;0),1,0)+IF(OR(TRIM(C2045)="",COUNTIF(Config!$B$15:$B$19,C2045)&gt;0),1,0)+IF(OR(TRIM(F2045)="",COUNTIF(Config!$B$15:$B$19,F2045)&gt;0),1,0)+IF(OR(TRIM(H2045)="",COUNTIF(Config!$B$15:$B$19,H2045)&gt;0),1,0)+IF(OR(TRIM(E2045)="",COUNTIF(Config!$B$15:$B$19,E2045)&gt;0),1,0)+IF(OR(TRIM(K2045)="",COUNTIF(Config!$B$15:$B$19,K2045)&gt;0),1,0)+IF(OR(TRIM(P2045)="",COUNTIF(Config!$B$15:$B$19,P2045)&gt;0),1,0)+IF(OR(TRIM(R2045)="",COUNTIF(Config!$B$15:$B$19,R2045)&gt;0),1,0)</f>
        <v>0</v>
      </c>
      <c r="AA2045" s="1" cm="1">
        <f t="array" ref="AA2045">SUMPRODUCT(LEN(H2045)-LEN(SUBSTITUTE(H2045,{"0";"1";"2";"3";"4";"5";"6";"7";"8";"9"},"")))</f>
        <v>3</v>
      </c>
      <c r="AC2045" t="str">
        <f t="shared" si="219"/>
        <v>Invalid Phone</v>
      </c>
      <c r="AD2045">
        <f t="shared" si="220"/>
        <v>1</v>
      </c>
      <c r="AE2045">
        <f t="shared" si="221"/>
        <v>0</v>
      </c>
      <c r="AF2045" t="str">
        <f t="shared" si="222"/>
        <v>No</v>
      </c>
      <c r="AG2045">
        <f t="shared" ca="1" si="223"/>
        <v>37</v>
      </c>
      <c r="AH2045" t="str">
        <f ca="1">IF(OR(V2045="",AG2045=""),"Yes",IF(AG2045&gt;Config!$B$41,"Yes","No"))</f>
        <v>No</v>
      </c>
    </row>
    <row r="2046" spans="1:34" x14ac:dyDescent="0.25">
      <c r="A2046" s="1" t="s">
        <v>15232</v>
      </c>
      <c r="B2046" s="1" t="s">
        <v>631</v>
      </c>
      <c r="C2046" s="1" t="s">
        <v>398</v>
      </c>
      <c r="D2046" s="1" t="s">
        <v>16354</v>
      </c>
      <c r="E2046" s="1" t="s">
        <v>34859</v>
      </c>
      <c r="F2046" s="1" t="s">
        <v>15233</v>
      </c>
      <c r="G2046" t="str">
        <f t="shared" si="217"/>
        <v>Valid</v>
      </c>
      <c r="H2046" s="1" t="s">
        <v>15234</v>
      </c>
      <c r="I2046" t="str" cm="1">
        <f t="array" ref="I2046">IF(OR(TRIM(H2046)="",ISNUMBER(SEARCH("#",H2046)),AA2046&lt;Config!$B$8,SUMPRODUCT(--ISNUMBER(SEARCH({"a";"b";"c";"d";"e";"f";"g";"h";"i";"j";"k";"l";"m";"n";"o";"p";"q";"r";"s";"t";"u";"v";"w";"x";"y";"z"},H2046)))&gt;0),"Invalid","Valid")</f>
        <v>Valid</v>
      </c>
      <c r="J2046" s="1" t="s">
        <v>15235</v>
      </c>
      <c r="K2046" s="1" t="s">
        <v>83</v>
      </c>
      <c r="L2046" s="1" t="s">
        <v>29</v>
      </c>
      <c r="M2046" s="1" t="s">
        <v>391</v>
      </c>
      <c r="N2046" s="1" t="s">
        <v>252</v>
      </c>
      <c r="O2046" s="1" t="s">
        <v>180</v>
      </c>
      <c r="P2046" t="s">
        <v>344</v>
      </c>
      <c r="Q2046" s="1" t="s">
        <v>1199</v>
      </c>
      <c r="R2046" s="1" t="s">
        <v>1141</v>
      </c>
      <c r="S2046" s="1" t="s">
        <v>5617</v>
      </c>
      <c r="T2046" s="1" t="s">
        <v>15236</v>
      </c>
      <c r="U2046" s="1" t="s">
        <v>1650</v>
      </c>
      <c r="V2046" s="1" t="s">
        <v>140</v>
      </c>
      <c r="W2046" s="1" t="s">
        <v>384</v>
      </c>
      <c r="X2046" t="str">
        <f t="shared" si="218"/>
        <v>Complete</v>
      </c>
      <c r="Y2046">
        <f>MAX(0,100-IF(G2046="Invalid",Config!$B$5,0)-IF(I2046="Invalid",Config!$B$6,0)-IF(X2046="Incomplete",Config!$B$7,0)-IF(AF2046="Yes",Config!$B$37,0))</f>
        <v>100</v>
      </c>
      <c r="Z2046" s="1">
        <f>IF(OR(TRIM(B2046)="",COUNTIF(Config!$B$15:$B$19,B2046)&gt;0),1,0)+IF(OR(TRIM(C2046)="",COUNTIF(Config!$B$15:$B$19,C2046)&gt;0),1,0)+IF(OR(TRIM(F2046)="",COUNTIF(Config!$B$15:$B$19,F2046)&gt;0),1,0)+IF(OR(TRIM(H2046)="",COUNTIF(Config!$B$15:$B$19,H2046)&gt;0),1,0)+IF(OR(TRIM(E2046)="",COUNTIF(Config!$B$15:$B$19,E2046)&gt;0),1,0)+IF(OR(TRIM(K2046)="",COUNTIF(Config!$B$15:$B$19,K2046)&gt;0),1,0)+IF(OR(TRIM(P2046)="",COUNTIF(Config!$B$15:$B$19,P2046)&gt;0),1,0)+IF(OR(TRIM(R2046)="",COUNTIF(Config!$B$15:$B$19,R2046)&gt;0),1,0)</f>
        <v>0</v>
      </c>
      <c r="AA2046" s="1" cm="1">
        <f t="array" ref="AA2046">SUMPRODUCT(LEN(H2046)-LEN(SUBSTITUTE(H2046,{"0";"1";"2";"3";"4";"5";"6";"7";"8";"9"},"")))</f>
        <v>11</v>
      </c>
      <c r="AC2046" t="str">
        <f t="shared" si="219"/>
        <v/>
      </c>
      <c r="AD2046">
        <f t="shared" si="220"/>
        <v>1</v>
      </c>
      <c r="AE2046">
        <f t="shared" si="221"/>
        <v>1</v>
      </c>
      <c r="AF2046" t="str">
        <f t="shared" si="222"/>
        <v>No</v>
      </c>
      <c r="AG2046">
        <f t="shared" ca="1" si="223"/>
        <v>37</v>
      </c>
      <c r="AH2046" t="str">
        <f ca="1">IF(OR(V2046="",AG2046=""),"Yes",IF(AG2046&gt;Config!$B$41,"Yes","No"))</f>
        <v>No</v>
      </c>
    </row>
    <row r="2047" spans="1:34" x14ac:dyDescent="0.25">
      <c r="A2047" s="1" t="s">
        <v>15237</v>
      </c>
      <c r="B2047" s="1" t="s">
        <v>2033</v>
      </c>
      <c r="C2047" s="1" t="s">
        <v>398</v>
      </c>
      <c r="D2047" s="1" t="s">
        <v>15238</v>
      </c>
      <c r="E2047" s="1" t="s">
        <v>33866</v>
      </c>
      <c r="F2047" s="1" t="s">
        <v>15239</v>
      </c>
      <c r="G2047" t="str">
        <f t="shared" si="217"/>
        <v>Valid</v>
      </c>
      <c r="H2047" s="1" t="s">
        <v>15240</v>
      </c>
      <c r="I2047" t="str" cm="1">
        <f t="array" ref="I2047">IF(OR(TRIM(H2047)="",ISNUMBER(SEARCH("#",H2047)),AA2047&lt;Config!$B$8,SUMPRODUCT(--ISNUMBER(SEARCH({"a";"b";"c";"d";"e";"f";"g";"h";"i";"j";"k";"l";"m";"n";"o";"p";"q";"r";"s";"t";"u";"v";"w";"x";"y";"z"},H2047)))&gt;0),"Invalid","Valid")</f>
        <v>Valid</v>
      </c>
      <c r="J2047" s="1" t="s">
        <v>15241</v>
      </c>
      <c r="K2047" s="1" t="s">
        <v>425</v>
      </c>
      <c r="L2047" s="1" t="s">
        <v>265</v>
      </c>
      <c r="M2047" s="1" t="s">
        <v>30</v>
      </c>
      <c r="N2047" s="1" t="s">
        <v>211</v>
      </c>
      <c r="O2047" s="1" t="s">
        <v>69</v>
      </c>
      <c r="P2047" t="s">
        <v>53</v>
      </c>
      <c r="Q2047" s="1" t="s">
        <v>55</v>
      </c>
      <c r="R2047" s="1" t="s">
        <v>288</v>
      </c>
      <c r="S2047" s="1" t="s">
        <v>15242</v>
      </c>
      <c r="T2047" s="1" t="s">
        <v>15243</v>
      </c>
      <c r="U2047" s="1" t="s">
        <v>1873</v>
      </c>
      <c r="V2047" s="1" t="s">
        <v>6865</v>
      </c>
      <c r="W2047" s="1" t="s">
        <v>40</v>
      </c>
      <c r="X2047" t="str">
        <f t="shared" si="218"/>
        <v>Complete</v>
      </c>
      <c r="Y2047">
        <f>MAX(0,100-IF(G2047="Invalid",Config!$B$5,0)-IF(I2047="Invalid",Config!$B$6,0)-IF(X2047="Incomplete",Config!$B$7,0)-IF(AF2047="Yes",Config!$B$37,0))</f>
        <v>100</v>
      </c>
      <c r="Z2047" s="1">
        <f>IF(OR(TRIM(B2047)="",COUNTIF(Config!$B$15:$B$19,B2047)&gt;0),1,0)+IF(OR(TRIM(C2047)="",COUNTIF(Config!$B$15:$B$19,C2047)&gt;0),1,0)+IF(OR(TRIM(F2047)="",COUNTIF(Config!$B$15:$B$19,F2047)&gt;0),1,0)+IF(OR(TRIM(H2047)="",COUNTIF(Config!$B$15:$B$19,H2047)&gt;0),1,0)+IF(OR(TRIM(E2047)="",COUNTIF(Config!$B$15:$B$19,E2047)&gt;0),1,0)+IF(OR(TRIM(K2047)="",COUNTIF(Config!$B$15:$B$19,K2047)&gt;0),1,0)+IF(OR(TRIM(P2047)="",COUNTIF(Config!$B$15:$B$19,P2047)&gt;0),1,0)+IF(OR(TRIM(R2047)="",COUNTIF(Config!$B$15:$B$19,R2047)&gt;0),1,0)</f>
        <v>0</v>
      </c>
      <c r="AA2047" s="1" cm="1">
        <f t="array" ref="AA2047">SUMPRODUCT(LEN(H2047)-LEN(SUBSTITUTE(H2047,{"0";"1";"2";"3";"4";"5";"6";"7";"8";"9"},"")))</f>
        <v>10</v>
      </c>
      <c r="AC2047" t="str">
        <f t="shared" si="219"/>
        <v/>
      </c>
      <c r="AD2047">
        <f t="shared" si="220"/>
        <v>1</v>
      </c>
      <c r="AE2047">
        <f t="shared" si="221"/>
        <v>1</v>
      </c>
      <c r="AF2047" t="str">
        <f t="shared" si="222"/>
        <v>No</v>
      </c>
      <c r="AG2047">
        <f t="shared" ca="1" si="223"/>
        <v>329</v>
      </c>
      <c r="AH2047" t="str">
        <f ca="1">IF(OR(V2047="",AG2047=""),"Yes",IF(AG2047&gt;Config!$B$41,"Yes","No"))</f>
        <v>No</v>
      </c>
    </row>
    <row r="2048" spans="1:34" x14ac:dyDescent="0.25">
      <c r="A2048" s="1" t="s">
        <v>15244</v>
      </c>
      <c r="B2048" s="1" t="s">
        <v>2392</v>
      </c>
      <c r="C2048" s="1" t="s">
        <v>489</v>
      </c>
      <c r="D2048" s="1" t="s">
        <v>5249</v>
      </c>
      <c r="E2048" s="1" t="s">
        <v>33841</v>
      </c>
      <c r="F2048" s="1" t="s">
        <v>15245</v>
      </c>
      <c r="G2048" t="str">
        <f t="shared" si="217"/>
        <v>Valid</v>
      </c>
      <c r="H2048" s="1" t="s">
        <v>131</v>
      </c>
      <c r="I2048" t="str" cm="1">
        <f t="array" ref="I2048">IF(OR(TRIM(H2048)="",ISNUMBER(SEARCH("#",H2048)),AA2048&lt;Config!$B$8,SUMPRODUCT(--ISNUMBER(SEARCH({"a";"b";"c";"d";"e";"f";"g";"h";"i";"j";"k";"l";"m";"n";"o";"p";"q";"r";"s";"t";"u";"v";"w";"x";"y";"z"},H2048)))&gt;0),"Invalid","Valid")</f>
        <v>Invalid</v>
      </c>
      <c r="J2048" s="1" t="s">
        <v>15246</v>
      </c>
      <c r="K2048" s="1" t="s">
        <v>117</v>
      </c>
      <c r="L2048" s="1" t="s">
        <v>102</v>
      </c>
      <c r="M2048" s="1" t="s">
        <v>30</v>
      </c>
      <c r="N2048" s="1" t="s">
        <v>358</v>
      </c>
      <c r="O2048" s="1" t="s">
        <v>69</v>
      </c>
      <c r="P2048" t="s">
        <v>328</v>
      </c>
      <c r="Q2048" s="1" t="s">
        <v>1046</v>
      </c>
      <c r="R2048" s="1" t="s">
        <v>614</v>
      </c>
      <c r="S2048" s="1" t="s">
        <v>15247</v>
      </c>
      <c r="T2048" s="1" t="s">
        <v>15248</v>
      </c>
      <c r="U2048" s="1" t="s">
        <v>8377</v>
      </c>
      <c r="V2048" s="1" t="s">
        <v>8369</v>
      </c>
      <c r="W2048" s="1" t="s">
        <v>125</v>
      </c>
      <c r="X2048" t="str">
        <f t="shared" si="218"/>
        <v>Complete</v>
      </c>
      <c r="Y2048">
        <f>MAX(0,100-IF(G2048="Invalid",Config!$B$5,0)-IF(I2048="Invalid",Config!$B$6,0)-IF(X2048="Incomplete",Config!$B$7,0)-IF(AF2048="Yes",Config!$B$37,0))</f>
        <v>55</v>
      </c>
      <c r="Z2048" s="1">
        <f>IF(OR(TRIM(B2048)="",COUNTIF(Config!$B$15:$B$19,B2048)&gt;0),1,0)+IF(OR(TRIM(C2048)="",COUNTIF(Config!$B$15:$B$19,C2048)&gt;0),1,0)+IF(OR(TRIM(F2048)="",COUNTIF(Config!$B$15:$B$19,F2048)&gt;0),1,0)+IF(OR(TRIM(H2048)="",COUNTIF(Config!$B$15:$B$19,H2048)&gt;0),1,0)+IF(OR(TRIM(E2048)="",COUNTIF(Config!$B$15:$B$19,E2048)&gt;0),1,0)+IF(OR(TRIM(K2048)="",COUNTIF(Config!$B$15:$B$19,K2048)&gt;0),1,0)+IF(OR(TRIM(P2048)="",COUNTIF(Config!$B$15:$B$19,P2048)&gt;0),1,0)+IF(OR(TRIM(R2048)="",COUNTIF(Config!$B$15:$B$19,R2048)&gt;0),1,0)</f>
        <v>0</v>
      </c>
      <c r="AA2048" s="1" cm="1">
        <f t="array" ref="AA2048">SUMPRODUCT(LEN(H2048)-LEN(SUBSTITUTE(H2048,{"0";"1";"2";"3";"4";"5";"6";"7";"8";"9"},"")))</f>
        <v>3</v>
      </c>
      <c r="AC2048" t="str">
        <f t="shared" si="219"/>
        <v>Invalid Phone; Potential Duplicate</v>
      </c>
      <c r="AD2048">
        <f t="shared" si="220"/>
        <v>2</v>
      </c>
      <c r="AE2048">
        <f t="shared" si="221"/>
        <v>0</v>
      </c>
      <c r="AF2048" t="str">
        <f t="shared" si="222"/>
        <v>Yes</v>
      </c>
      <c r="AG2048">
        <f t="shared" ca="1" si="223"/>
        <v>192</v>
      </c>
      <c r="AH2048" t="str">
        <f ca="1">IF(OR(V2048="",AG2048=""),"Yes",IF(AG2048&gt;Config!$B$41,"Yes","No"))</f>
        <v>No</v>
      </c>
    </row>
    <row r="2049" spans="1:34" x14ac:dyDescent="0.25">
      <c r="A2049" s="1" t="s">
        <v>15249</v>
      </c>
      <c r="B2049" s="1" t="s">
        <v>1833</v>
      </c>
      <c r="C2049" s="1" t="s">
        <v>157</v>
      </c>
      <c r="D2049" s="1" t="s">
        <v>15250</v>
      </c>
      <c r="E2049" s="1" t="s">
        <v>33858</v>
      </c>
      <c r="F2049" s="1" t="s">
        <v>15251</v>
      </c>
      <c r="G2049" t="str">
        <f t="shared" si="217"/>
        <v>Valid</v>
      </c>
      <c r="H2049" s="1" t="s">
        <v>15252</v>
      </c>
      <c r="I2049" t="str" cm="1">
        <f t="array" ref="I2049">IF(OR(TRIM(H2049)="",ISNUMBER(SEARCH("#",H2049)),AA2049&lt;Config!$B$8,SUMPRODUCT(--ISNUMBER(SEARCH({"a";"b";"c";"d";"e";"f";"g";"h";"i";"j";"k";"l";"m";"n";"o";"p";"q";"r";"s";"t";"u";"v";"w";"x";"y";"z"},H2049)))&gt;0),"Invalid","Valid")</f>
        <v>Valid</v>
      </c>
      <c r="J2049" s="1" t="s">
        <v>15253</v>
      </c>
      <c r="K2049" s="1" t="s">
        <v>250</v>
      </c>
      <c r="L2049" s="1" t="s">
        <v>164</v>
      </c>
      <c r="M2049" s="1" t="s">
        <v>33827</v>
      </c>
      <c r="N2049" s="1" t="s">
        <v>252</v>
      </c>
      <c r="O2049" s="1" t="s">
        <v>149</v>
      </c>
      <c r="P2049" t="s">
        <v>87</v>
      </c>
      <c r="Q2049" s="1" t="s">
        <v>438</v>
      </c>
      <c r="R2049" s="1" t="s">
        <v>559</v>
      </c>
      <c r="S2049" s="1" t="s">
        <v>15254</v>
      </c>
      <c r="T2049" s="1" t="s">
        <v>15255</v>
      </c>
      <c r="U2049" s="1" t="s">
        <v>4530</v>
      </c>
      <c r="V2049" s="1" t="s">
        <v>698</v>
      </c>
      <c r="W2049" s="1" t="s">
        <v>60</v>
      </c>
      <c r="X2049" t="str">
        <f t="shared" si="218"/>
        <v>Complete</v>
      </c>
      <c r="Y2049">
        <f>MAX(0,100-IF(G2049="Invalid",Config!$B$5,0)-IF(I2049="Invalid",Config!$B$6,0)-IF(X2049="Incomplete",Config!$B$7,0)-IF(AF2049="Yes",Config!$B$37,0))</f>
        <v>100</v>
      </c>
      <c r="Z2049" s="1">
        <f>IF(OR(TRIM(B2049)="",COUNTIF(Config!$B$15:$B$19,B2049)&gt;0),1,0)+IF(OR(TRIM(C2049)="",COUNTIF(Config!$B$15:$B$19,C2049)&gt;0),1,0)+IF(OR(TRIM(F2049)="",COUNTIF(Config!$B$15:$B$19,F2049)&gt;0),1,0)+IF(OR(TRIM(H2049)="",COUNTIF(Config!$B$15:$B$19,H2049)&gt;0),1,0)+IF(OR(TRIM(E2049)="",COUNTIF(Config!$B$15:$B$19,E2049)&gt;0),1,0)+IF(OR(TRIM(K2049)="",COUNTIF(Config!$B$15:$B$19,K2049)&gt;0),1,0)+IF(OR(TRIM(P2049)="",COUNTIF(Config!$B$15:$B$19,P2049)&gt;0),1,0)+IF(OR(TRIM(R2049)="",COUNTIF(Config!$B$15:$B$19,R2049)&gt;0),1,0)</f>
        <v>0</v>
      </c>
      <c r="AA2049" s="1" cm="1">
        <f t="array" ref="AA2049">SUMPRODUCT(LEN(H2049)-LEN(SUBSTITUTE(H2049,{"0";"1";"2";"3";"4";"5";"6";"7";"8";"9"},"")))</f>
        <v>11</v>
      </c>
      <c r="AC2049" t="str">
        <f t="shared" si="219"/>
        <v/>
      </c>
      <c r="AD2049">
        <f t="shared" si="220"/>
        <v>1</v>
      </c>
      <c r="AE2049">
        <f t="shared" si="221"/>
        <v>1</v>
      </c>
      <c r="AF2049" t="str">
        <f t="shared" si="222"/>
        <v>No</v>
      </c>
      <c r="AG2049">
        <f t="shared" ca="1" si="223"/>
        <v>393</v>
      </c>
      <c r="AH2049" t="str">
        <f ca="1">IF(OR(V2049="",AG2049=""),"Yes",IF(AG2049&gt;Config!$B$41,"Yes","No"))</f>
        <v>Yes</v>
      </c>
    </row>
    <row r="2050" spans="1:34" x14ac:dyDescent="0.25">
      <c r="A2050" s="1" t="s">
        <v>15256</v>
      </c>
      <c r="B2050" s="1" t="s">
        <v>444</v>
      </c>
      <c r="C2050" s="1" t="s">
        <v>2104</v>
      </c>
      <c r="D2050" s="1" t="s">
        <v>15257</v>
      </c>
      <c r="E2050" s="1" t="s">
        <v>34902</v>
      </c>
      <c r="F2050" s="1" t="s">
        <v>15258</v>
      </c>
      <c r="G2050" t="str">
        <f t="shared" si="217"/>
        <v>Invalid</v>
      </c>
      <c r="H2050" s="1" t="s">
        <v>15259</v>
      </c>
      <c r="I2050" t="str" cm="1">
        <f t="array" ref="I2050">IF(OR(TRIM(H2050)="",ISNUMBER(SEARCH("#",H2050)),AA2050&lt;Config!$B$8,SUMPRODUCT(--ISNUMBER(SEARCH({"a";"b";"c";"d";"e";"f";"g";"h";"i";"j";"k";"l";"m";"n";"o";"p";"q";"r";"s";"t";"u";"v";"w";"x";"y";"z"},H2050)))&gt;0),"Invalid","Valid")</f>
        <v>Valid</v>
      </c>
      <c r="J2050" s="1" t="s">
        <v>15260</v>
      </c>
      <c r="K2050" s="1" t="s">
        <v>163</v>
      </c>
      <c r="L2050" s="1" t="s">
        <v>102</v>
      </c>
      <c r="M2050" s="1" t="s">
        <v>85</v>
      </c>
      <c r="N2050" s="1" t="s">
        <v>86</v>
      </c>
      <c r="O2050" s="1" t="s">
        <v>180</v>
      </c>
      <c r="P2050" t="s">
        <v>87</v>
      </c>
      <c r="Q2050" s="1" t="s">
        <v>166</v>
      </c>
      <c r="R2050" s="1" t="s">
        <v>550</v>
      </c>
      <c r="S2050" s="1" t="s">
        <v>15261</v>
      </c>
      <c r="T2050" s="1" t="s">
        <v>15262</v>
      </c>
      <c r="U2050" s="1" t="s">
        <v>3950</v>
      </c>
      <c r="V2050" s="1" t="s">
        <v>3187</v>
      </c>
      <c r="W2050" s="1" t="s">
        <v>186</v>
      </c>
      <c r="X2050" t="str">
        <f t="shared" si="218"/>
        <v>Complete</v>
      </c>
      <c r="Y2050">
        <f>MAX(0,100-IF(G2050="Invalid",Config!$B$5,0)-IF(I2050="Invalid",Config!$B$6,0)-IF(X2050="Incomplete",Config!$B$7,0)-IF(AF2050="Yes",Config!$B$37,0))</f>
        <v>70</v>
      </c>
      <c r="Z2050" s="1">
        <f>IF(OR(TRIM(B2050)="",COUNTIF(Config!$B$15:$B$19,B2050)&gt;0),1,0)+IF(OR(TRIM(C2050)="",COUNTIF(Config!$B$15:$B$19,C2050)&gt;0),1,0)+IF(OR(TRIM(F2050)="",COUNTIF(Config!$B$15:$B$19,F2050)&gt;0),1,0)+IF(OR(TRIM(H2050)="",COUNTIF(Config!$B$15:$B$19,H2050)&gt;0),1,0)+IF(OR(TRIM(E2050)="",COUNTIF(Config!$B$15:$B$19,E2050)&gt;0),1,0)+IF(OR(TRIM(K2050)="",COUNTIF(Config!$B$15:$B$19,K2050)&gt;0),1,0)+IF(OR(TRIM(P2050)="",COUNTIF(Config!$B$15:$B$19,P2050)&gt;0),1,0)+IF(OR(TRIM(R2050)="",COUNTIF(Config!$B$15:$B$19,R2050)&gt;0),1,0)</f>
        <v>0</v>
      </c>
      <c r="AA2050" s="1" cm="1">
        <f t="array" ref="AA2050">SUMPRODUCT(LEN(H2050)-LEN(SUBSTITUTE(H2050,{"0";"1";"2";"3";"4";"5";"6";"7";"8";"9"},"")))</f>
        <v>11</v>
      </c>
      <c r="AC2050" t="str">
        <f t="shared" si="219"/>
        <v>Invalid Email</v>
      </c>
      <c r="AD2050">
        <f t="shared" si="220"/>
        <v>0</v>
      </c>
      <c r="AE2050">
        <f t="shared" si="221"/>
        <v>1</v>
      </c>
      <c r="AF2050" t="str">
        <f t="shared" si="222"/>
        <v>No</v>
      </c>
      <c r="AG2050">
        <f t="shared" ca="1" si="223"/>
        <v>298</v>
      </c>
      <c r="AH2050" t="str">
        <f ca="1">IF(OR(V2050="",AG2050=""),"Yes",IF(AG2050&gt;Config!$B$41,"Yes","No"))</f>
        <v>No</v>
      </c>
    </row>
    <row r="2051" spans="1:34" x14ac:dyDescent="0.25">
      <c r="A2051" s="1" t="s">
        <v>15263</v>
      </c>
      <c r="B2051" s="1" t="s">
        <v>336</v>
      </c>
      <c r="C2051" s="1" t="s">
        <v>78</v>
      </c>
      <c r="D2051" s="1" t="s">
        <v>11259</v>
      </c>
      <c r="E2051" s="1" t="s">
        <v>34839</v>
      </c>
      <c r="F2051" s="1" t="s">
        <v>15264</v>
      </c>
      <c r="G2051" t="str">
        <f t="shared" ref="G2051:G2114" si="224">IFERROR(IF(OR(TRIM(F2051)="",LEN(F2051)-LEN(SUBSTITUTE(F2051,"@",""))&lt;&gt;1,FIND("@",F2051)=1,RIGHT(F2051,1)=".",ISNUMBER(SEARCH(" ",F2051)),ISERROR(FIND(".",F2051,FIND("@",F2051)+2))),"Invalid","Valid"),"Invalid")</f>
        <v>Valid</v>
      </c>
      <c r="H2051" s="1" t="s">
        <v>15265</v>
      </c>
      <c r="I2051" t="str" cm="1">
        <f t="array" ref="I2051">IF(OR(TRIM(H2051)="",ISNUMBER(SEARCH("#",H2051)),AA2051&lt;Config!$B$8,SUMPRODUCT(--ISNUMBER(SEARCH({"a";"b";"c";"d";"e";"f";"g";"h";"i";"j";"k";"l";"m";"n";"o";"p";"q";"r";"s";"t";"u";"v";"w";"x";"y";"z"},H2051)))&gt;0),"Invalid","Valid")</f>
        <v>Valid</v>
      </c>
      <c r="J2051" s="1" t="s">
        <v>15266</v>
      </c>
      <c r="K2051" s="1" t="s">
        <v>425</v>
      </c>
      <c r="L2051" s="1" t="s">
        <v>134</v>
      </c>
      <c r="M2051" s="1" t="s">
        <v>103</v>
      </c>
      <c r="N2051" s="1" t="s">
        <v>31</v>
      </c>
      <c r="O2051" s="1" t="s">
        <v>266</v>
      </c>
      <c r="P2051" t="s">
        <v>33</v>
      </c>
      <c r="Q2051" s="1" t="s">
        <v>119</v>
      </c>
      <c r="R2051" s="1" t="s">
        <v>482</v>
      </c>
      <c r="S2051" s="1" t="s">
        <v>15267</v>
      </c>
      <c r="T2051" s="1" t="s">
        <v>15268</v>
      </c>
      <c r="U2051" s="1" t="s">
        <v>13252</v>
      </c>
      <c r="V2051" s="1" t="s">
        <v>2065</v>
      </c>
      <c r="W2051" s="1" t="s">
        <v>186</v>
      </c>
      <c r="X2051" t="str">
        <f t="shared" ref="X2051:X2114" si="225">IF(Z2051=0,"Complete","Incomplete")</f>
        <v>Complete</v>
      </c>
      <c r="Y2051">
        <f>MAX(0,100-IF(G2051="Invalid",Config!$B$5,0)-IF(I2051="Invalid",Config!$B$6,0)-IF(X2051="Incomplete",Config!$B$7,0)-IF(AF2051="Yes",Config!$B$37,0))</f>
        <v>100</v>
      </c>
      <c r="Z2051" s="1">
        <f>IF(OR(TRIM(B2051)="",COUNTIF(Config!$B$15:$B$19,B2051)&gt;0),1,0)+IF(OR(TRIM(C2051)="",COUNTIF(Config!$B$15:$B$19,C2051)&gt;0),1,0)+IF(OR(TRIM(F2051)="",COUNTIF(Config!$B$15:$B$19,F2051)&gt;0),1,0)+IF(OR(TRIM(H2051)="",COUNTIF(Config!$B$15:$B$19,H2051)&gt;0),1,0)+IF(OR(TRIM(E2051)="",COUNTIF(Config!$B$15:$B$19,E2051)&gt;0),1,0)+IF(OR(TRIM(K2051)="",COUNTIF(Config!$B$15:$B$19,K2051)&gt;0),1,0)+IF(OR(TRIM(P2051)="",COUNTIF(Config!$B$15:$B$19,P2051)&gt;0),1,0)+IF(OR(TRIM(R2051)="",COUNTIF(Config!$B$15:$B$19,R2051)&gt;0),1,0)</f>
        <v>0</v>
      </c>
      <c r="AA2051" s="1" cm="1">
        <f t="array" ref="AA2051">SUMPRODUCT(LEN(H2051)-LEN(SUBSTITUTE(H2051,{"0";"1";"2";"3";"4";"5";"6";"7";"8";"9"},"")))</f>
        <v>10</v>
      </c>
      <c r="AC2051" t="str">
        <f t="shared" ref="AC2051:AC2114" si="226">_xlfn.TEXTJOIN("; ",TRUE,IF(G2051="Invalid","Invalid Email",""),IF(I2051="Invalid","Invalid Phone",""),IF(X2051="Incomplete","Incomplete Profile",""),IF(AF2051="Yes","Potential Duplicate",""))</f>
        <v/>
      </c>
      <c r="AD2051">
        <f t="shared" ref="AD2051:AD2114" si="227">IF(OR(TRIM(F2051)="",G2051="Invalid"),0,COUNTIF($F$2:$F$5131,F2051))</f>
        <v>1</v>
      </c>
      <c r="AE2051">
        <f t="shared" ref="AE2051:AE2114" si="228">IF(OR(TRIM(H2051)="",I2051="Invalid"),0,COUNTIF($H$2:$H$5131,H2051))</f>
        <v>1</v>
      </c>
      <c r="AF2051" t="str">
        <f t="shared" ref="AF2051:AF2114" si="229">IF(OR(AD2051&gt;1,AE2051&gt;1),"Yes","No")</f>
        <v>No</v>
      </c>
      <c r="AG2051">
        <f t="shared" ref="AG2051:AG2114" ca="1" si="230">IFERROR(TODAY()-DATEVALUE(V2051),IFERROR(TODAY()-DATE(VALUE(RIGHT(V2051,4)),VALUE(MID(V2051,FIND("/",V2051)+1,FIND("/",V2051,FIND("/",V2051)+1)-FIND("/",V2051)-1)),VALUE(LEFT(V2051,FIND("/",V2051)-1))),""))</f>
        <v>553</v>
      </c>
      <c r="AH2051" t="str">
        <f ca="1">IF(OR(V2051="",AG2051=""),"Yes",IF(AG2051&gt;Config!$B$41,"Yes","No"))</f>
        <v>Yes</v>
      </c>
    </row>
    <row r="2052" spans="1:34" x14ac:dyDescent="0.25">
      <c r="A2052" s="1" t="s">
        <v>15269</v>
      </c>
      <c r="B2052" s="1" t="s">
        <v>1032</v>
      </c>
      <c r="C2052" s="1" t="s">
        <v>353</v>
      </c>
      <c r="D2052" s="1" t="s">
        <v>15270</v>
      </c>
      <c r="E2052" s="1" t="s">
        <v>642</v>
      </c>
      <c r="F2052" s="1" t="s">
        <v>15271</v>
      </c>
      <c r="G2052" t="str">
        <f t="shared" si="224"/>
        <v>Valid</v>
      </c>
      <c r="H2052" s="1" t="s">
        <v>10196</v>
      </c>
      <c r="I2052" t="str" cm="1">
        <f t="array" ref="I2052">IF(OR(TRIM(H2052)="",ISNUMBER(SEARCH("#",H2052)),AA2052&lt;Config!$B$8,SUMPRODUCT(--ISNUMBER(SEARCH({"a";"b";"c";"d";"e";"f";"g";"h";"i";"j";"k";"l";"m";"n";"o";"p";"q";"r";"s";"t";"u";"v";"w";"x";"y";"z"},H2052)))&gt;0),"Invalid","Valid")</f>
        <v>Valid</v>
      </c>
      <c r="J2052" s="1" t="s">
        <v>15272</v>
      </c>
      <c r="K2052" s="1" t="s">
        <v>28</v>
      </c>
      <c r="L2052" s="1" t="s">
        <v>179</v>
      </c>
      <c r="M2052" s="1" t="s">
        <v>85</v>
      </c>
      <c r="N2052" s="1" t="s">
        <v>68</v>
      </c>
      <c r="O2052" s="1" t="s">
        <v>180</v>
      </c>
      <c r="P2052" t="s">
        <v>328</v>
      </c>
      <c r="Q2052" s="1" t="s">
        <v>33838</v>
      </c>
      <c r="R2052" s="1" t="s">
        <v>392</v>
      </c>
      <c r="S2052" s="1" t="s">
        <v>9289</v>
      </c>
      <c r="T2052" s="1" t="s">
        <v>15273</v>
      </c>
      <c r="U2052" s="1" t="s">
        <v>15274</v>
      </c>
      <c r="V2052" s="1" t="s">
        <v>1676</v>
      </c>
      <c r="W2052" s="1" t="s">
        <v>384</v>
      </c>
      <c r="X2052" t="str">
        <f t="shared" si="225"/>
        <v>Complete</v>
      </c>
      <c r="Y2052">
        <f>MAX(0,100-IF(G2052="Invalid",Config!$B$5,0)-IF(I2052="Invalid",Config!$B$6,0)-IF(X2052="Incomplete",Config!$B$7,0)-IF(AF2052="Yes",Config!$B$37,0))</f>
        <v>75</v>
      </c>
      <c r="Z2052" s="1">
        <f>IF(OR(TRIM(B2052)="",COUNTIF(Config!$B$15:$B$19,B2052)&gt;0),1,0)+IF(OR(TRIM(C2052)="",COUNTIF(Config!$B$15:$B$19,C2052)&gt;0),1,0)+IF(OR(TRIM(F2052)="",COUNTIF(Config!$B$15:$B$19,F2052)&gt;0),1,0)+IF(OR(TRIM(H2052)="",COUNTIF(Config!$B$15:$B$19,H2052)&gt;0),1,0)+IF(OR(TRIM(E2052)="",COUNTIF(Config!$B$15:$B$19,E2052)&gt;0),1,0)+IF(OR(TRIM(K2052)="",COUNTIF(Config!$B$15:$B$19,K2052)&gt;0),1,0)+IF(OR(TRIM(P2052)="",COUNTIF(Config!$B$15:$B$19,P2052)&gt;0),1,0)+IF(OR(TRIM(R2052)="",COUNTIF(Config!$B$15:$B$19,R2052)&gt;0),1,0)</f>
        <v>0</v>
      </c>
      <c r="AA2052" s="1" cm="1">
        <f t="array" ref="AA2052">SUMPRODUCT(LEN(H2052)-LEN(SUBSTITUTE(H2052,{"0";"1";"2";"3";"4";"5";"6";"7";"8";"9"},"")))</f>
        <v>11</v>
      </c>
      <c r="AC2052" t="str">
        <f t="shared" si="226"/>
        <v>Potential Duplicate</v>
      </c>
      <c r="AD2052">
        <f t="shared" si="227"/>
        <v>1</v>
      </c>
      <c r="AE2052">
        <f t="shared" si="228"/>
        <v>2</v>
      </c>
      <c r="AF2052" t="str">
        <f t="shared" si="229"/>
        <v>Yes</v>
      </c>
      <c r="AG2052">
        <f t="shared" ca="1" si="230"/>
        <v>37</v>
      </c>
      <c r="AH2052" t="str">
        <f ca="1">IF(OR(V2052="",AG2052=""),"Yes",IF(AG2052&gt;Config!$B$41,"Yes","No"))</f>
        <v>No</v>
      </c>
    </row>
    <row r="2053" spans="1:34" x14ac:dyDescent="0.25">
      <c r="A2053" s="1" t="s">
        <v>15275</v>
      </c>
      <c r="B2053" s="1" t="s">
        <v>1616</v>
      </c>
      <c r="C2053" s="1" t="s">
        <v>43</v>
      </c>
      <c r="D2053" s="1" t="s">
        <v>3203</v>
      </c>
      <c r="E2053" s="1" t="s">
        <v>34903</v>
      </c>
      <c r="F2053" s="1" t="s">
        <v>15276</v>
      </c>
      <c r="G2053" t="str">
        <f t="shared" si="224"/>
        <v>Valid</v>
      </c>
      <c r="H2053" s="1" t="s">
        <v>15277</v>
      </c>
      <c r="I2053" t="str" cm="1">
        <f t="array" ref="I2053">IF(OR(TRIM(H2053)="",ISNUMBER(SEARCH("#",H2053)),AA2053&lt;Config!$B$8,SUMPRODUCT(--ISNUMBER(SEARCH({"a";"b";"c";"d";"e";"f";"g";"h";"i";"j";"k";"l";"m";"n";"o";"p";"q";"r";"s";"t";"u";"v";"w";"x";"y";"z"},H2053)))&gt;0),"Invalid","Valid")</f>
        <v>Valid</v>
      </c>
      <c r="J2053" s="1" t="s">
        <v>15278</v>
      </c>
      <c r="K2053" s="1" t="s">
        <v>28</v>
      </c>
      <c r="L2053" s="1" t="s">
        <v>84</v>
      </c>
      <c r="M2053" s="1" t="s">
        <v>462</v>
      </c>
      <c r="N2053" s="1" t="s">
        <v>224</v>
      </c>
      <c r="O2053" s="1" t="s">
        <v>32</v>
      </c>
      <c r="P2053" t="s">
        <v>53</v>
      </c>
      <c r="Q2053" s="1" t="s">
        <v>54</v>
      </c>
      <c r="R2053" s="1" t="s">
        <v>288</v>
      </c>
      <c r="S2053" s="1" t="s">
        <v>3984</v>
      </c>
      <c r="T2053" s="1" t="s">
        <v>15279</v>
      </c>
      <c r="U2053" s="1" t="s">
        <v>15280</v>
      </c>
      <c r="V2053" s="1" t="s">
        <v>140</v>
      </c>
      <c r="W2053" s="1" t="s">
        <v>186</v>
      </c>
      <c r="X2053" t="str">
        <f t="shared" si="225"/>
        <v>Complete</v>
      </c>
      <c r="Y2053">
        <f>MAX(0,100-IF(G2053="Invalid",Config!$B$5,0)-IF(I2053="Invalid",Config!$B$6,0)-IF(X2053="Incomplete",Config!$B$7,0)-IF(AF2053="Yes",Config!$B$37,0))</f>
        <v>100</v>
      </c>
      <c r="Z2053" s="1">
        <f>IF(OR(TRIM(B2053)="",COUNTIF(Config!$B$15:$B$19,B2053)&gt;0),1,0)+IF(OR(TRIM(C2053)="",COUNTIF(Config!$B$15:$B$19,C2053)&gt;0),1,0)+IF(OR(TRIM(F2053)="",COUNTIF(Config!$B$15:$B$19,F2053)&gt;0),1,0)+IF(OR(TRIM(H2053)="",COUNTIF(Config!$B$15:$B$19,H2053)&gt;0),1,0)+IF(OR(TRIM(E2053)="",COUNTIF(Config!$B$15:$B$19,E2053)&gt;0),1,0)+IF(OR(TRIM(K2053)="",COUNTIF(Config!$B$15:$B$19,K2053)&gt;0),1,0)+IF(OR(TRIM(P2053)="",COUNTIF(Config!$B$15:$B$19,P2053)&gt;0),1,0)+IF(OR(TRIM(R2053)="",COUNTIF(Config!$B$15:$B$19,R2053)&gt;0),1,0)</f>
        <v>0</v>
      </c>
      <c r="AA2053" s="1" cm="1">
        <f t="array" ref="AA2053">SUMPRODUCT(LEN(H2053)-LEN(SUBSTITUTE(H2053,{"0";"1";"2";"3";"4";"5";"6";"7";"8";"9"},"")))</f>
        <v>12</v>
      </c>
      <c r="AC2053" t="str">
        <f t="shared" si="226"/>
        <v/>
      </c>
      <c r="AD2053">
        <f t="shared" si="227"/>
        <v>1</v>
      </c>
      <c r="AE2053">
        <f t="shared" si="228"/>
        <v>1</v>
      </c>
      <c r="AF2053" t="str">
        <f t="shared" si="229"/>
        <v>No</v>
      </c>
      <c r="AG2053">
        <f t="shared" ca="1" si="230"/>
        <v>37</v>
      </c>
      <c r="AH2053" t="str">
        <f ca="1">IF(OR(V2053="",AG2053=""),"Yes",IF(AG2053&gt;Config!$B$41,"Yes","No"))</f>
        <v>No</v>
      </c>
    </row>
    <row r="2054" spans="1:34" x14ac:dyDescent="0.25">
      <c r="A2054" s="1" t="s">
        <v>15281</v>
      </c>
      <c r="B2054" s="1" t="s">
        <v>2159</v>
      </c>
      <c r="C2054" s="1" t="s">
        <v>996</v>
      </c>
      <c r="D2054" s="1" t="s">
        <v>15282</v>
      </c>
      <c r="E2054" s="1" t="s">
        <v>2178</v>
      </c>
      <c r="F2054" s="1" t="s">
        <v>15283</v>
      </c>
      <c r="G2054" t="str">
        <f t="shared" si="224"/>
        <v>Valid</v>
      </c>
      <c r="H2054" s="1" t="s">
        <v>15284</v>
      </c>
      <c r="I2054" t="str" cm="1">
        <f t="array" ref="I2054">IF(OR(TRIM(H2054)="",ISNUMBER(SEARCH("#",H2054)),AA2054&lt;Config!$B$8,SUMPRODUCT(--ISNUMBER(SEARCH({"a";"b";"c";"d";"e";"f";"g";"h";"i";"j";"k";"l";"m";"n";"o";"p";"q";"r";"s";"t";"u";"v";"w";"x";"y";"z"},H2054)))&gt;0),"Invalid","Valid")</f>
        <v>Valid</v>
      </c>
      <c r="J2054" s="1" t="s">
        <v>15285</v>
      </c>
      <c r="K2054" s="1" t="s">
        <v>625</v>
      </c>
      <c r="L2054" s="1" t="s">
        <v>450</v>
      </c>
      <c r="M2054" s="1" t="s">
        <v>391</v>
      </c>
      <c r="N2054" s="1" t="s">
        <v>31</v>
      </c>
      <c r="O2054" s="1" t="s">
        <v>180</v>
      </c>
      <c r="P2054" t="s">
        <v>53</v>
      </c>
      <c r="Q2054" s="1" t="s">
        <v>181</v>
      </c>
      <c r="R2054" s="1" t="s">
        <v>150</v>
      </c>
      <c r="S2054" s="1" t="s">
        <v>15286</v>
      </c>
      <c r="T2054" s="1" t="s">
        <v>15287</v>
      </c>
      <c r="U2054" s="1" t="s">
        <v>5997</v>
      </c>
      <c r="V2054" s="1" t="s">
        <v>2470</v>
      </c>
      <c r="W2054" s="1" t="s">
        <v>384</v>
      </c>
      <c r="X2054" t="str">
        <f t="shared" si="225"/>
        <v>Complete</v>
      </c>
      <c r="Y2054">
        <f>MAX(0,100-IF(G2054="Invalid",Config!$B$5,0)-IF(I2054="Invalid",Config!$B$6,0)-IF(X2054="Incomplete",Config!$B$7,0)-IF(AF2054="Yes",Config!$B$37,0))</f>
        <v>100</v>
      </c>
      <c r="Z2054" s="1">
        <f>IF(OR(TRIM(B2054)="",COUNTIF(Config!$B$15:$B$19,B2054)&gt;0),1,0)+IF(OR(TRIM(C2054)="",COUNTIF(Config!$B$15:$B$19,C2054)&gt;0),1,0)+IF(OR(TRIM(F2054)="",COUNTIF(Config!$B$15:$B$19,F2054)&gt;0),1,0)+IF(OR(TRIM(H2054)="",COUNTIF(Config!$B$15:$B$19,H2054)&gt;0),1,0)+IF(OR(TRIM(E2054)="",COUNTIF(Config!$B$15:$B$19,E2054)&gt;0),1,0)+IF(OR(TRIM(K2054)="",COUNTIF(Config!$B$15:$B$19,K2054)&gt;0),1,0)+IF(OR(TRIM(P2054)="",COUNTIF(Config!$B$15:$B$19,P2054)&gt;0),1,0)+IF(OR(TRIM(R2054)="",COUNTIF(Config!$B$15:$B$19,R2054)&gt;0),1,0)</f>
        <v>0</v>
      </c>
      <c r="AA2054" s="1" cm="1">
        <f t="array" ref="AA2054">SUMPRODUCT(LEN(H2054)-LEN(SUBSTITUTE(H2054,{"0";"1";"2";"3";"4";"5";"6";"7";"8";"9"},"")))</f>
        <v>10</v>
      </c>
      <c r="AC2054" t="str">
        <f t="shared" si="226"/>
        <v/>
      </c>
      <c r="AD2054">
        <f t="shared" si="227"/>
        <v>1</v>
      </c>
      <c r="AE2054">
        <f t="shared" si="228"/>
        <v>1</v>
      </c>
      <c r="AF2054" t="str">
        <f t="shared" si="229"/>
        <v>No</v>
      </c>
      <c r="AG2054">
        <f t="shared" ca="1" si="230"/>
        <v>181</v>
      </c>
      <c r="AH2054" t="str">
        <f ca="1">IF(OR(V2054="",AG2054=""),"Yes",IF(AG2054&gt;Config!$B$41,"Yes","No"))</f>
        <v>No</v>
      </c>
    </row>
    <row r="2055" spans="1:34" x14ac:dyDescent="0.25">
      <c r="A2055" s="1" t="s">
        <v>15288</v>
      </c>
      <c r="B2055" s="1" t="s">
        <v>839</v>
      </c>
      <c r="C2055" s="1" t="s">
        <v>1496</v>
      </c>
      <c r="D2055" s="1" t="s">
        <v>15289</v>
      </c>
      <c r="E2055" s="1" t="s">
        <v>34904</v>
      </c>
      <c r="F2055" s="1" t="s">
        <v>15290</v>
      </c>
      <c r="G2055" t="str">
        <f t="shared" si="224"/>
        <v>Valid</v>
      </c>
      <c r="H2055" s="1" t="s">
        <v>15291</v>
      </c>
      <c r="I2055" t="str" cm="1">
        <f t="array" ref="I2055">IF(OR(TRIM(H2055)="",ISNUMBER(SEARCH("#",H2055)),AA2055&lt;Config!$B$8,SUMPRODUCT(--ISNUMBER(SEARCH({"a";"b";"c";"d";"e";"f";"g";"h";"i";"j";"k";"l";"m";"n";"o";"p";"q";"r";"s";"t";"u";"v";"w";"x";"y";"z"},H2055)))&gt;0),"Invalid","Valid")</f>
        <v>Valid</v>
      </c>
      <c r="J2055" s="1" t="s">
        <v>15292</v>
      </c>
      <c r="K2055" s="1" t="s">
        <v>516</v>
      </c>
      <c r="L2055" s="1" t="s">
        <v>265</v>
      </c>
      <c r="M2055" s="1" t="s">
        <v>251</v>
      </c>
      <c r="N2055" s="1" t="s">
        <v>68</v>
      </c>
      <c r="O2055" s="1" t="s">
        <v>149</v>
      </c>
      <c r="P2055" t="s">
        <v>33</v>
      </c>
      <c r="Q2055" s="1" t="s">
        <v>1099</v>
      </c>
      <c r="R2055" s="1" t="s">
        <v>120</v>
      </c>
      <c r="S2055" s="1" t="s">
        <v>12109</v>
      </c>
      <c r="T2055" s="1" t="s">
        <v>15293</v>
      </c>
      <c r="U2055" s="1" t="s">
        <v>3957</v>
      </c>
      <c r="V2055" s="1" t="s">
        <v>1650</v>
      </c>
      <c r="W2055" s="1" t="s">
        <v>202</v>
      </c>
      <c r="X2055" t="str">
        <f t="shared" si="225"/>
        <v>Complete</v>
      </c>
      <c r="Y2055">
        <f>MAX(0,100-IF(G2055="Invalid",Config!$B$5,0)-IF(I2055="Invalid",Config!$B$6,0)-IF(X2055="Incomplete",Config!$B$7,0)-IF(AF2055="Yes",Config!$B$37,0))</f>
        <v>100</v>
      </c>
      <c r="Z2055" s="1">
        <f>IF(OR(TRIM(B2055)="",COUNTIF(Config!$B$15:$B$19,B2055)&gt;0),1,0)+IF(OR(TRIM(C2055)="",COUNTIF(Config!$B$15:$B$19,C2055)&gt;0),1,0)+IF(OR(TRIM(F2055)="",COUNTIF(Config!$B$15:$B$19,F2055)&gt;0),1,0)+IF(OR(TRIM(H2055)="",COUNTIF(Config!$B$15:$B$19,H2055)&gt;0),1,0)+IF(OR(TRIM(E2055)="",COUNTIF(Config!$B$15:$B$19,E2055)&gt;0),1,0)+IF(OR(TRIM(K2055)="",COUNTIF(Config!$B$15:$B$19,K2055)&gt;0),1,0)+IF(OR(TRIM(P2055)="",COUNTIF(Config!$B$15:$B$19,P2055)&gt;0),1,0)+IF(OR(TRIM(R2055)="",COUNTIF(Config!$B$15:$B$19,R2055)&gt;0),1,0)</f>
        <v>0</v>
      </c>
      <c r="AA2055" s="1" cm="1">
        <f t="array" ref="AA2055">SUMPRODUCT(LEN(H2055)-LEN(SUBSTITUTE(H2055,{"0";"1";"2";"3";"4";"5";"6";"7";"8";"9"},"")))</f>
        <v>10</v>
      </c>
      <c r="AC2055" t="str">
        <f t="shared" si="226"/>
        <v/>
      </c>
      <c r="AD2055">
        <f t="shared" si="227"/>
        <v>1</v>
      </c>
      <c r="AE2055">
        <f t="shared" si="228"/>
        <v>1</v>
      </c>
      <c r="AF2055" t="str">
        <f t="shared" si="229"/>
        <v>No</v>
      </c>
      <c r="AG2055">
        <f t="shared" ca="1" si="230"/>
        <v>119</v>
      </c>
      <c r="AH2055" t="str">
        <f ca="1">IF(OR(V2055="",AG2055=""),"Yes",IF(AG2055&gt;Config!$B$41,"Yes","No"))</f>
        <v>No</v>
      </c>
    </row>
    <row r="2056" spans="1:34" x14ac:dyDescent="0.25">
      <c r="A2056" s="1" t="s">
        <v>15294</v>
      </c>
      <c r="B2056" s="1" t="s">
        <v>565</v>
      </c>
      <c r="C2056" s="1" t="s">
        <v>296</v>
      </c>
      <c r="D2056" s="1" t="s">
        <v>15295</v>
      </c>
      <c r="E2056" s="1" t="s">
        <v>298</v>
      </c>
      <c r="F2056" s="1" t="s">
        <v>15296</v>
      </c>
      <c r="G2056" t="str">
        <f t="shared" si="224"/>
        <v>Invalid</v>
      </c>
      <c r="H2056" s="1" t="s">
        <v>15297</v>
      </c>
      <c r="I2056" t="str" cm="1">
        <f t="array" ref="I2056">IF(OR(TRIM(H2056)="",ISNUMBER(SEARCH("#",H2056)),AA2056&lt;Config!$B$8,SUMPRODUCT(--ISNUMBER(SEARCH({"a";"b";"c";"d";"e";"f";"g";"h";"i";"j";"k";"l";"m";"n";"o";"p";"q";"r";"s";"t";"u";"v";"w";"x";"y";"z"},H2056)))&gt;0),"Invalid","Valid")</f>
        <v>Valid</v>
      </c>
      <c r="J2056" s="1" t="s">
        <v>15298</v>
      </c>
      <c r="K2056" s="1" t="s">
        <v>250</v>
      </c>
      <c r="L2056" s="1" t="s">
        <v>164</v>
      </c>
      <c r="M2056" s="1" t="s">
        <v>462</v>
      </c>
      <c r="N2056" s="1" t="s">
        <v>252</v>
      </c>
      <c r="O2056" s="1" t="s">
        <v>32</v>
      </c>
      <c r="P2056" t="s">
        <v>236</v>
      </c>
      <c r="Q2056" s="1" t="s">
        <v>253</v>
      </c>
      <c r="R2056" s="1" t="s">
        <v>253</v>
      </c>
      <c r="S2056" s="1" t="s">
        <v>15299</v>
      </c>
      <c r="T2056" s="1" t="s">
        <v>15300</v>
      </c>
      <c r="U2056" s="1" t="s">
        <v>15301</v>
      </c>
      <c r="V2056" s="1" t="s">
        <v>1273</v>
      </c>
      <c r="W2056" s="1" t="s">
        <v>75</v>
      </c>
      <c r="X2056" t="str">
        <f t="shared" si="225"/>
        <v>Complete</v>
      </c>
      <c r="Y2056">
        <f>MAX(0,100-IF(G2056="Invalid",Config!$B$5,0)-IF(I2056="Invalid",Config!$B$6,0)-IF(X2056="Incomplete",Config!$B$7,0)-IF(AF2056="Yes",Config!$B$37,0))</f>
        <v>70</v>
      </c>
      <c r="Z2056" s="1">
        <f>IF(OR(TRIM(B2056)="",COUNTIF(Config!$B$15:$B$19,B2056)&gt;0),1,0)+IF(OR(TRIM(C2056)="",COUNTIF(Config!$B$15:$B$19,C2056)&gt;0),1,0)+IF(OR(TRIM(F2056)="",COUNTIF(Config!$B$15:$B$19,F2056)&gt;0),1,0)+IF(OR(TRIM(H2056)="",COUNTIF(Config!$B$15:$B$19,H2056)&gt;0),1,0)+IF(OR(TRIM(E2056)="",COUNTIF(Config!$B$15:$B$19,E2056)&gt;0),1,0)+IF(OR(TRIM(K2056)="",COUNTIF(Config!$B$15:$B$19,K2056)&gt;0),1,0)+IF(OR(TRIM(P2056)="",COUNTIF(Config!$B$15:$B$19,P2056)&gt;0),1,0)+IF(OR(TRIM(R2056)="",COUNTIF(Config!$B$15:$B$19,R2056)&gt;0),1,0)</f>
        <v>0</v>
      </c>
      <c r="AA2056" s="1" cm="1">
        <f t="array" ref="AA2056">SUMPRODUCT(LEN(H2056)-LEN(SUBSTITUTE(H2056,{"0";"1";"2";"3";"4";"5";"6";"7";"8";"9"},"")))</f>
        <v>12</v>
      </c>
      <c r="AC2056" t="str">
        <f t="shared" si="226"/>
        <v>Invalid Email</v>
      </c>
      <c r="AD2056">
        <f t="shared" si="227"/>
        <v>0</v>
      </c>
      <c r="AE2056">
        <f t="shared" si="228"/>
        <v>1</v>
      </c>
      <c r="AF2056" t="str">
        <f t="shared" si="229"/>
        <v>No</v>
      </c>
      <c r="AG2056" t="str">
        <f t="shared" ca="1" si="230"/>
        <v/>
      </c>
      <c r="AH2056" t="str">
        <f ca="1">IF(OR(V2056="",AG2056=""),"Yes",IF(AG2056&gt;Config!$B$41,"Yes","No"))</f>
        <v>Yes</v>
      </c>
    </row>
    <row r="2057" spans="1:34" x14ac:dyDescent="0.25">
      <c r="A2057" s="1" t="s">
        <v>15302</v>
      </c>
      <c r="B2057" s="1" t="s">
        <v>917</v>
      </c>
      <c r="C2057" s="1" t="s">
        <v>748</v>
      </c>
      <c r="D2057" s="1" t="s">
        <v>15083</v>
      </c>
      <c r="E2057" s="1" t="s">
        <v>34905</v>
      </c>
      <c r="F2057" s="1" t="s">
        <v>15303</v>
      </c>
      <c r="G2057" t="str">
        <f t="shared" si="224"/>
        <v>Valid</v>
      </c>
      <c r="H2057" s="1" t="s">
        <v>15304</v>
      </c>
      <c r="I2057" t="str" cm="1">
        <f t="array" ref="I2057">IF(OR(TRIM(H2057)="",ISNUMBER(SEARCH("#",H2057)),AA2057&lt;Config!$B$8,SUMPRODUCT(--ISNUMBER(SEARCH({"a";"b";"c";"d";"e";"f";"g";"h";"i";"j";"k";"l";"m";"n";"o";"p";"q";"r";"s";"t";"u";"v";"w";"x";"y";"z"},H2057)))&gt;0),"Invalid","Valid")</f>
        <v>Valid</v>
      </c>
      <c r="J2057" s="1" t="s">
        <v>15305</v>
      </c>
      <c r="K2057" s="1" t="s">
        <v>210</v>
      </c>
      <c r="L2057" s="1" t="s">
        <v>49</v>
      </c>
      <c r="M2057" s="1" t="s">
        <v>50</v>
      </c>
      <c r="N2057" s="1" t="s">
        <v>224</v>
      </c>
      <c r="O2057" s="1" t="s">
        <v>180</v>
      </c>
      <c r="P2057" t="s">
        <v>87</v>
      </c>
      <c r="Q2057" s="1" t="s">
        <v>88</v>
      </c>
      <c r="R2057" s="1" t="s">
        <v>136</v>
      </c>
      <c r="S2057" s="1" t="s">
        <v>15306</v>
      </c>
      <c r="T2057" s="1" t="s">
        <v>15307</v>
      </c>
      <c r="U2057" s="1" t="s">
        <v>15308</v>
      </c>
      <c r="V2057" s="1" t="s">
        <v>3734</v>
      </c>
      <c r="W2057" s="1" t="s">
        <v>186</v>
      </c>
      <c r="X2057" t="str">
        <f t="shared" si="225"/>
        <v>Complete</v>
      </c>
      <c r="Y2057">
        <f>MAX(0,100-IF(G2057="Invalid",Config!$B$5,0)-IF(I2057="Invalid",Config!$B$6,0)-IF(X2057="Incomplete",Config!$B$7,0)-IF(AF2057="Yes",Config!$B$37,0))</f>
        <v>100</v>
      </c>
      <c r="Z2057" s="1">
        <f>IF(OR(TRIM(B2057)="",COUNTIF(Config!$B$15:$B$19,B2057)&gt;0),1,0)+IF(OR(TRIM(C2057)="",COUNTIF(Config!$B$15:$B$19,C2057)&gt;0),1,0)+IF(OR(TRIM(F2057)="",COUNTIF(Config!$B$15:$B$19,F2057)&gt;0),1,0)+IF(OR(TRIM(H2057)="",COUNTIF(Config!$B$15:$B$19,H2057)&gt;0),1,0)+IF(OR(TRIM(E2057)="",COUNTIF(Config!$B$15:$B$19,E2057)&gt;0),1,0)+IF(OR(TRIM(K2057)="",COUNTIF(Config!$B$15:$B$19,K2057)&gt;0),1,0)+IF(OR(TRIM(P2057)="",COUNTIF(Config!$B$15:$B$19,P2057)&gt;0),1,0)+IF(OR(TRIM(R2057)="",COUNTIF(Config!$B$15:$B$19,R2057)&gt;0),1,0)</f>
        <v>0</v>
      </c>
      <c r="AA2057" s="1" cm="1">
        <f t="array" ref="AA2057">SUMPRODUCT(LEN(H2057)-LEN(SUBSTITUTE(H2057,{"0";"1";"2";"3";"4";"5";"6";"7";"8";"9"},"")))</f>
        <v>11</v>
      </c>
      <c r="AC2057" t="str">
        <f t="shared" si="226"/>
        <v/>
      </c>
      <c r="AD2057">
        <f t="shared" si="227"/>
        <v>1</v>
      </c>
      <c r="AE2057">
        <f t="shared" si="228"/>
        <v>1</v>
      </c>
      <c r="AF2057" t="str">
        <f t="shared" si="229"/>
        <v>No</v>
      </c>
      <c r="AG2057">
        <f t="shared" ca="1" si="230"/>
        <v>384</v>
      </c>
      <c r="AH2057" t="str">
        <f ca="1">IF(OR(V2057="",AG2057=""),"Yes",IF(AG2057&gt;Config!$B$41,"Yes","No"))</f>
        <v>Yes</v>
      </c>
    </row>
    <row r="2058" spans="1:34" x14ac:dyDescent="0.25">
      <c r="A2058" s="1" t="s">
        <v>15309</v>
      </c>
      <c r="B2058" s="1" t="s">
        <v>1085</v>
      </c>
      <c r="C2058" s="1" t="s">
        <v>511</v>
      </c>
      <c r="D2058" s="1" t="s">
        <v>15310</v>
      </c>
      <c r="E2058" s="1" t="s">
        <v>2178</v>
      </c>
      <c r="F2058" s="1" t="s">
        <v>15311</v>
      </c>
      <c r="G2058" t="str">
        <f t="shared" si="224"/>
        <v>Valid</v>
      </c>
      <c r="H2058" s="1" t="s">
        <v>15312</v>
      </c>
      <c r="I2058" t="str" cm="1">
        <f t="array" ref="I2058">IF(OR(TRIM(H2058)="",ISNUMBER(SEARCH("#",H2058)),AA2058&lt;Config!$B$8,SUMPRODUCT(--ISNUMBER(SEARCH({"a";"b";"c";"d";"e";"f";"g";"h";"i";"j";"k";"l";"m";"n";"o";"p";"q";"r";"s";"t";"u";"v";"w";"x";"y";"z"},H2058)))&gt;0),"Invalid","Valid")</f>
        <v>Valid</v>
      </c>
      <c r="J2058" s="1" t="s">
        <v>15313</v>
      </c>
      <c r="K2058" s="1" t="s">
        <v>378</v>
      </c>
      <c r="L2058" s="1" t="s">
        <v>29</v>
      </c>
      <c r="M2058" s="1" t="s">
        <v>462</v>
      </c>
      <c r="N2058" s="1" t="s">
        <v>33819</v>
      </c>
      <c r="O2058" s="1" t="s">
        <v>69</v>
      </c>
      <c r="P2058" t="s">
        <v>344</v>
      </c>
      <c r="Q2058" s="1" t="s">
        <v>971</v>
      </c>
      <c r="R2058" s="1" t="s">
        <v>1200</v>
      </c>
      <c r="S2058" s="1" t="s">
        <v>15314</v>
      </c>
      <c r="T2058" s="1" t="s">
        <v>15315</v>
      </c>
      <c r="U2058" s="1" t="s">
        <v>11033</v>
      </c>
      <c r="V2058" s="1" t="s">
        <v>140</v>
      </c>
      <c r="W2058" s="1" t="s">
        <v>60</v>
      </c>
      <c r="X2058" t="str">
        <f t="shared" si="225"/>
        <v>Complete</v>
      </c>
      <c r="Y2058">
        <f>MAX(0,100-IF(G2058="Invalid",Config!$B$5,0)-IF(I2058="Invalid",Config!$B$6,0)-IF(X2058="Incomplete",Config!$B$7,0)-IF(AF2058="Yes",Config!$B$37,0))</f>
        <v>100</v>
      </c>
      <c r="Z2058" s="1">
        <f>IF(OR(TRIM(B2058)="",COUNTIF(Config!$B$15:$B$19,B2058)&gt;0),1,0)+IF(OR(TRIM(C2058)="",COUNTIF(Config!$B$15:$B$19,C2058)&gt;0),1,0)+IF(OR(TRIM(F2058)="",COUNTIF(Config!$B$15:$B$19,F2058)&gt;0),1,0)+IF(OR(TRIM(H2058)="",COUNTIF(Config!$B$15:$B$19,H2058)&gt;0),1,0)+IF(OR(TRIM(E2058)="",COUNTIF(Config!$B$15:$B$19,E2058)&gt;0),1,0)+IF(OR(TRIM(K2058)="",COUNTIF(Config!$B$15:$B$19,K2058)&gt;0),1,0)+IF(OR(TRIM(P2058)="",COUNTIF(Config!$B$15:$B$19,P2058)&gt;0),1,0)+IF(OR(TRIM(R2058)="",COUNTIF(Config!$B$15:$B$19,R2058)&gt;0),1,0)</f>
        <v>0</v>
      </c>
      <c r="AA2058" s="1" cm="1">
        <f t="array" ref="AA2058">SUMPRODUCT(LEN(H2058)-LEN(SUBSTITUTE(H2058,{"0";"1";"2";"3";"4";"5";"6";"7";"8";"9"},"")))</f>
        <v>10</v>
      </c>
      <c r="AC2058" t="str">
        <f t="shared" si="226"/>
        <v/>
      </c>
      <c r="AD2058">
        <f t="shared" si="227"/>
        <v>1</v>
      </c>
      <c r="AE2058">
        <f t="shared" si="228"/>
        <v>1</v>
      </c>
      <c r="AF2058" t="str">
        <f t="shared" si="229"/>
        <v>No</v>
      </c>
      <c r="AG2058">
        <f t="shared" ca="1" si="230"/>
        <v>37</v>
      </c>
      <c r="AH2058" t="str">
        <f ca="1">IF(OR(V2058="",AG2058=""),"Yes",IF(AG2058&gt;Config!$B$41,"Yes","No"))</f>
        <v>No</v>
      </c>
    </row>
    <row r="2059" spans="1:34" x14ac:dyDescent="0.25">
      <c r="A2059" s="1" t="s">
        <v>15316</v>
      </c>
      <c r="B2059" s="1" t="s">
        <v>112</v>
      </c>
      <c r="C2059" s="1" t="s">
        <v>598</v>
      </c>
      <c r="D2059" s="1" t="s">
        <v>15317</v>
      </c>
      <c r="E2059" s="1" t="s">
        <v>34905</v>
      </c>
      <c r="F2059" s="1" t="s">
        <v>15318</v>
      </c>
      <c r="G2059" t="str">
        <f t="shared" si="224"/>
        <v>Valid</v>
      </c>
      <c r="H2059" s="1" t="s">
        <v>15319</v>
      </c>
      <c r="I2059" t="str" cm="1">
        <f t="array" ref="I2059">IF(OR(TRIM(H2059)="",ISNUMBER(SEARCH("#",H2059)),AA2059&lt;Config!$B$8,SUMPRODUCT(--ISNUMBER(SEARCH({"a";"b";"c";"d";"e";"f";"g";"h";"i";"j";"k";"l";"m";"n";"o";"p";"q";"r";"s";"t";"u";"v";"w";"x";"y";"z"},H2059)))&gt;0),"Invalid","Valid")</f>
        <v>Valid</v>
      </c>
      <c r="J2059" s="1" t="s">
        <v>15320</v>
      </c>
      <c r="K2059" s="1" t="s">
        <v>264</v>
      </c>
      <c r="L2059" s="1" t="s">
        <v>179</v>
      </c>
      <c r="M2059" s="1" t="s">
        <v>391</v>
      </c>
      <c r="N2059" s="1" t="s">
        <v>252</v>
      </c>
      <c r="O2059" s="1" t="s">
        <v>149</v>
      </c>
      <c r="P2059" t="s">
        <v>590</v>
      </c>
      <c r="Q2059" s="1" t="s">
        <v>844</v>
      </c>
      <c r="R2059" s="1" t="s">
        <v>592</v>
      </c>
      <c r="S2059" s="1" t="s">
        <v>15321</v>
      </c>
      <c r="T2059" s="1" t="s">
        <v>15322</v>
      </c>
      <c r="U2059" s="1" t="s">
        <v>7351</v>
      </c>
      <c r="V2059" s="1" t="s">
        <v>15323</v>
      </c>
      <c r="W2059" s="1" t="s">
        <v>141</v>
      </c>
      <c r="X2059" t="str">
        <f t="shared" si="225"/>
        <v>Complete</v>
      </c>
      <c r="Y2059">
        <f>MAX(0,100-IF(G2059="Invalid",Config!$B$5,0)-IF(I2059="Invalid",Config!$B$6,0)-IF(X2059="Incomplete",Config!$B$7,0)-IF(AF2059="Yes",Config!$B$37,0))</f>
        <v>100</v>
      </c>
      <c r="Z2059" s="1">
        <f>IF(OR(TRIM(B2059)="",COUNTIF(Config!$B$15:$B$19,B2059)&gt;0),1,0)+IF(OR(TRIM(C2059)="",COUNTIF(Config!$B$15:$B$19,C2059)&gt;0),1,0)+IF(OR(TRIM(F2059)="",COUNTIF(Config!$B$15:$B$19,F2059)&gt;0),1,0)+IF(OR(TRIM(H2059)="",COUNTIF(Config!$B$15:$B$19,H2059)&gt;0),1,0)+IF(OR(TRIM(E2059)="",COUNTIF(Config!$B$15:$B$19,E2059)&gt;0),1,0)+IF(OR(TRIM(K2059)="",COUNTIF(Config!$B$15:$B$19,K2059)&gt;0),1,0)+IF(OR(TRIM(P2059)="",COUNTIF(Config!$B$15:$B$19,P2059)&gt;0),1,0)+IF(OR(TRIM(R2059)="",COUNTIF(Config!$B$15:$B$19,R2059)&gt;0),1,0)</f>
        <v>0</v>
      </c>
      <c r="AA2059" s="1" cm="1">
        <f t="array" ref="AA2059">SUMPRODUCT(LEN(H2059)-LEN(SUBSTITUTE(H2059,{"0";"1";"2";"3";"4";"5";"6";"7";"8";"9"},"")))</f>
        <v>10</v>
      </c>
      <c r="AC2059" t="str">
        <f t="shared" si="226"/>
        <v/>
      </c>
      <c r="AD2059">
        <f t="shared" si="227"/>
        <v>1</v>
      </c>
      <c r="AE2059">
        <f t="shared" si="228"/>
        <v>1</v>
      </c>
      <c r="AF2059" t="str">
        <f t="shared" si="229"/>
        <v>No</v>
      </c>
      <c r="AG2059">
        <f t="shared" ca="1" si="230"/>
        <v>471</v>
      </c>
      <c r="AH2059" t="str">
        <f ca="1">IF(OR(V2059="",AG2059=""),"Yes",IF(AG2059&gt;Config!$B$41,"Yes","No"))</f>
        <v>Yes</v>
      </c>
    </row>
    <row r="2060" spans="1:34" x14ac:dyDescent="0.25">
      <c r="A2060" s="1" t="s">
        <v>15324</v>
      </c>
      <c r="B2060" s="1" t="s">
        <v>3522</v>
      </c>
      <c r="C2060" s="1" t="s">
        <v>1806</v>
      </c>
      <c r="D2060" s="1" t="s">
        <v>15325</v>
      </c>
      <c r="E2060" s="1" t="s">
        <v>34906</v>
      </c>
      <c r="F2060" s="1" t="s">
        <v>15326</v>
      </c>
      <c r="G2060" t="str">
        <f t="shared" si="224"/>
        <v>Valid</v>
      </c>
      <c r="H2060" s="1" t="s">
        <v>15327</v>
      </c>
      <c r="I2060" t="str" cm="1">
        <f t="array" ref="I2060">IF(OR(TRIM(H2060)="",ISNUMBER(SEARCH("#",H2060)),AA2060&lt;Config!$B$8,SUMPRODUCT(--ISNUMBER(SEARCH({"a";"b";"c";"d";"e";"f";"g";"h";"i";"j";"k";"l";"m";"n";"o";"p";"q";"r";"s";"t";"u";"v";"w";"x";"y";"z"},H2060)))&gt;0),"Invalid","Valid")</f>
        <v>Valid</v>
      </c>
      <c r="J2060" s="1" t="s">
        <v>15328</v>
      </c>
      <c r="K2060" s="1" t="s">
        <v>264</v>
      </c>
      <c r="L2060" s="1" t="s">
        <v>29</v>
      </c>
      <c r="M2060" s="1" t="s">
        <v>33825</v>
      </c>
      <c r="N2060" s="1" t="s">
        <v>211</v>
      </c>
      <c r="O2060" s="1" t="s">
        <v>69</v>
      </c>
      <c r="P2060" t="s">
        <v>33</v>
      </c>
      <c r="Q2060" s="1" t="s">
        <v>1099</v>
      </c>
      <c r="R2060" s="1" t="s">
        <v>35</v>
      </c>
      <c r="S2060" s="1" t="s">
        <v>15329</v>
      </c>
      <c r="T2060" s="1" t="s">
        <v>15330</v>
      </c>
      <c r="U2060" s="1" t="s">
        <v>1598</v>
      </c>
      <c r="V2060" s="1" t="s">
        <v>5367</v>
      </c>
      <c r="W2060" s="1" t="s">
        <v>75</v>
      </c>
      <c r="X2060" t="str">
        <f t="shared" si="225"/>
        <v>Complete</v>
      </c>
      <c r="Y2060">
        <f>MAX(0,100-IF(G2060="Invalid",Config!$B$5,0)-IF(I2060="Invalid",Config!$B$6,0)-IF(X2060="Incomplete",Config!$B$7,0)-IF(AF2060="Yes",Config!$B$37,0))</f>
        <v>100</v>
      </c>
      <c r="Z2060" s="1">
        <f>IF(OR(TRIM(B2060)="",COUNTIF(Config!$B$15:$B$19,B2060)&gt;0),1,0)+IF(OR(TRIM(C2060)="",COUNTIF(Config!$B$15:$B$19,C2060)&gt;0),1,0)+IF(OR(TRIM(F2060)="",COUNTIF(Config!$B$15:$B$19,F2060)&gt;0),1,0)+IF(OR(TRIM(H2060)="",COUNTIF(Config!$B$15:$B$19,H2060)&gt;0),1,0)+IF(OR(TRIM(E2060)="",COUNTIF(Config!$B$15:$B$19,E2060)&gt;0),1,0)+IF(OR(TRIM(K2060)="",COUNTIF(Config!$B$15:$B$19,K2060)&gt;0),1,0)+IF(OR(TRIM(P2060)="",COUNTIF(Config!$B$15:$B$19,P2060)&gt;0),1,0)+IF(OR(TRIM(R2060)="",COUNTIF(Config!$B$15:$B$19,R2060)&gt;0),1,0)</f>
        <v>0</v>
      </c>
      <c r="AA2060" s="1" cm="1">
        <f t="array" ref="AA2060">SUMPRODUCT(LEN(H2060)-LEN(SUBSTITUTE(H2060,{"0";"1";"2";"3";"4";"5";"6";"7";"8";"9"},"")))</f>
        <v>10</v>
      </c>
      <c r="AC2060" t="str">
        <f t="shared" si="226"/>
        <v/>
      </c>
      <c r="AD2060">
        <f t="shared" si="227"/>
        <v>1</v>
      </c>
      <c r="AE2060">
        <f t="shared" si="228"/>
        <v>1</v>
      </c>
      <c r="AF2060" t="str">
        <f t="shared" si="229"/>
        <v>No</v>
      </c>
      <c r="AG2060">
        <f t="shared" ca="1" si="230"/>
        <v>90</v>
      </c>
      <c r="AH2060" t="str">
        <f ca="1">IF(OR(V2060="",AG2060=""),"Yes",IF(AG2060&gt;Config!$B$41,"Yes","No"))</f>
        <v>No</v>
      </c>
    </row>
    <row r="2061" spans="1:34" x14ac:dyDescent="0.25">
      <c r="A2061" s="1" t="s">
        <v>15331</v>
      </c>
      <c r="B2061" s="1" t="s">
        <v>6040</v>
      </c>
      <c r="C2061" s="1" t="s">
        <v>33815</v>
      </c>
      <c r="D2061" s="1" t="s">
        <v>6040</v>
      </c>
      <c r="E2061" s="1" t="s">
        <v>298</v>
      </c>
      <c r="F2061" s="1" t="s">
        <v>15332</v>
      </c>
      <c r="G2061" t="str">
        <f t="shared" si="224"/>
        <v>Valid</v>
      </c>
      <c r="H2061" s="1" t="s">
        <v>15333</v>
      </c>
      <c r="I2061" t="str" cm="1">
        <f t="array" ref="I2061">IF(OR(TRIM(H2061)="",ISNUMBER(SEARCH("#",H2061)),AA2061&lt;Config!$B$8,SUMPRODUCT(--ISNUMBER(SEARCH({"a";"b";"c";"d";"e";"f";"g";"h";"i";"j";"k";"l";"m";"n";"o";"p";"q";"r";"s";"t";"u";"v";"w";"x";"y";"z"},H2061)))&gt;0),"Invalid","Valid")</f>
        <v>Valid</v>
      </c>
      <c r="J2061" s="1" t="s">
        <v>15334</v>
      </c>
      <c r="K2061" s="1" t="s">
        <v>210</v>
      </c>
      <c r="L2061" s="1" t="s">
        <v>134</v>
      </c>
      <c r="M2061" s="1" t="s">
        <v>135</v>
      </c>
      <c r="N2061" s="1" t="s">
        <v>51</v>
      </c>
      <c r="O2061" s="1" t="s">
        <v>196</v>
      </c>
      <c r="P2061" t="s">
        <v>344</v>
      </c>
      <c r="Q2061" s="1" t="s">
        <v>1199</v>
      </c>
      <c r="R2061" s="1" t="s">
        <v>1141</v>
      </c>
      <c r="S2061" s="1" t="s">
        <v>15335</v>
      </c>
      <c r="T2061" s="1" t="s">
        <v>15336</v>
      </c>
      <c r="U2061" s="1" t="s">
        <v>1407</v>
      </c>
      <c r="V2061" s="1" t="s">
        <v>4482</v>
      </c>
      <c r="W2061" s="1" t="s">
        <v>94</v>
      </c>
      <c r="X2061" t="str">
        <f t="shared" si="225"/>
        <v>Incomplete</v>
      </c>
      <c r="Y2061">
        <f>MAX(0,100-IF(G2061="Invalid",Config!$B$5,0)-IF(I2061="Invalid",Config!$B$6,0)-IF(X2061="Incomplete",Config!$B$7,0)-IF(AF2061="Yes",Config!$B$37,0))</f>
        <v>60</v>
      </c>
      <c r="Z2061" s="1">
        <f>IF(OR(TRIM(B2061)="",COUNTIF(Config!$B$15:$B$19,B2061)&gt;0),1,0)+IF(OR(TRIM(C2061)="",COUNTIF(Config!$B$15:$B$19,C2061)&gt;0),1,0)+IF(OR(TRIM(F2061)="",COUNTIF(Config!$B$15:$B$19,F2061)&gt;0),1,0)+IF(OR(TRIM(H2061)="",COUNTIF(Config!$B$15:$B$19,H2061)&gt;0),1,0)+IF(OR(TRIM(E2061)="",COUNTIF(Config!$B$15:$B$19,E2061)&gt;0),1,0)+IF(OR(TRIM(K2061)="",COUNTIF(Config!$B$15:$B$19,K2061)&gt;0),1,0)+IF(OR(TRIM(P2061)="",COUNTIF(Config!$B$15:$B$19,P2061)&gt;0),1,0)+IF(OR(TRIM(R2061)="",COUNTIF(Config!$B$15:$B$19,R2061)&gt;0),1,0)</f>
        <v>1</v>
      </c>
      <c r="AA2061" s="1" cm="1">
        <f t="array" ref="AA2061">SUMPRODUCT(LEN(H2061)-LEN(SUBSTITUTE(H2061,{"0";"1";"2";"3";"4";"5";"6";"7";"8";"9"},"")))</f>
        <v>10</v>
      </c>
      <c r="AC2061" t="str">
        <f t="shared" si="226"/>
        <v>Incomplete Profile</v>
      </c>
      <c r="AD2061">
        <f t="shared" si="227"/>
        <v>1</v>
      </c>
      <c r="AE2061">
        <f t="shared" si="228"/>
        <v>1</v>
      </c>
      <c r="AF2061" t="str">
        <f t="shared" si="229"/>
        <v>No</v>
      </c>
      <c r="AG2061">
        <f t="shared" ca="1" si="230"/>
        <v>522</v>
      </c>
      <c r="AH2061" t="str">
        <f ca="1">IF(OR(V2061="",AG2061=""),"Yes",IF(AG2061&gt;Config!$B$41,"Yes","No"))</f>
        <v>Yes</v>
      </c>
    </row>
    <row r="2062" spans="1:34" x14ac:dyDescent="0.25">
      <c r="A2062" s="1" t="s">
        <v>15337</v>
      </c>
      <c r="B2062" s="1" t="s">
        <v>397</v>
      </c>
      <c r="C2062" s="1" t="s">
        <v>659</v>
      </c>
      <c r="D2062" s="1" t="s">
        <v>15338</v>
      </c>
      <c r="E2062" s="1" t="s">
        <v>477</v>
      </c>
      <c r="F2062" s="1" t="s">
        <v>15339</v>
      </c>
      <c r="G2062" t="str">
        <f t="shared" si="224"/>
        <v>Valid</v>
      </c>
      <c r="H2062" s="1" t="s">
        <v>15340</v>
      </c>
      <c r="I2062" t="str" cm="1">
        <f t="array" ref="I2062">IF(OR(TRIM(H2062)="",ISNUMBER(SEARCH("#",H2062)),AA2062&lt;Config!$B$8,SUMPRODUCT(--ISNUMBER(SEARCH({"a";"b";"c";"d";"e";"f";"g";"h";"i";"j";"k";"l";"m";"n";"o";"p";"q";"r";"s";"t";"u";"v";"w";"x";"y";"z"},H2062)))&gt;0),"Invalid","Valid")</f>
        <v>Valid</v>
      </c>
      <c r="J2062" s="1" t="s">
        <v>15341</v>
      </c>
      <c r="K2062" s="1" t="s">
        <v>83</v>
      </c>
      <c r="L2062" s="1" t="s">
        <v>265</v>
      </c>
      <c r="M2062" s="1" t="s">
        <v>251</v>
      </c>
      <c r="N2062" s="1" t="s">
        <v>148</v>
      </c>
      <c r="O2062" s="1" t="s">
        <v>149</v>
      </c>
      <c r="P2062" t="s">
        <v>87</v>
      </c>
      <c r="Q2062" s="1" t="s">
        <v>88</v>
      </c>
      <c r="R2062" s="1" t="s">
        <v>550</v>
      </c>
      <c r="S2062" s="1" t="s">
        <v>1464</v>
      </c>
      <c r="T2062" s="1" t="s">
        <v>15342</v>
      </c>
      <c r="U2062" s="1" t="s">
        <v>11747</v>
      </c>
      <c r="V2062" s="1" t="s">
        <v>1831</v>
      </c>
      <c r="W2062" s="1" t="s">
        <v>384</v>
      </c>
      <c r="X2062" t="str">
        <f t="shared" si="225"/>
        <v>Complete</v>
      </c>
      <c r="Y2062">
        <f>MAX(0,100-IF(G2062="Invalid",Config!$B$5,0)-IF(I2062="Invalid",Config!$B$6,0)-IF(X2062="Incomplete",Config!$B$7,0)-IF(AF2062="Yes",Config!$B$37,0))</f>
        <v>100</v>
      </c>
      <c r="Z2062" s="1">
        <f>IF(OR(TRIM(B2062)="",COUNTIF(Config!$B$15:$B$19,B2062)&gt;0),1,0)+IF(OR(TRIM(C2062)="",COUNTIF(Config!$B$15:$B$19,C2062)&gt;0),1,0)+IF(OR(TRIM(F2062)="",COUNTIF(Config!$B$15:$B$19,F2062)&gt;0),1,0)+IF(OR(TRIM(H2062)="",COUNTIF(Config!$B$15:$B$19,H2062)&gt;0),1,0)+IF(OR(TRIM(E2062)="",COUNTIF(Config!$B$15:$B$19,E2062)&gt;0),1,0)+IF(OR(TRIM(K2062)="",COUNTIF(Config!$B$15:$B$19,K2062)&gt;0),1,0)+IF(OR(TRIM(P2062)="",COUNTIF(Config!$B$15:$B$19,P2062)&gt;0),1,0)+IF(OR(TRIM(R2062)="",COUNTIF(Config!$B$15:$B$19,R2062)&gt;0),1,0)</f>
        <v>0</v>
      </c>
      <c r="AA2062" s="1" cm="1">
        <f t="array" ref="AA2062">SUMPRODUCT(LEN(H2062)-LEN(SUBSTITUTE(H2062,{"0";"1";"2";"3";"4";"5";"6";"7";"8";"9"},"")))</f>
        <v>11</v>
      </c>
      <c r="AC2062" t="str">
        <f t="shared" si="226"/>
        <v/>
      </c>
      <c r="AD2062">
        <f t="shared" si="227"/>
        <v>1</v>
      </c>
      <c r="AE2062">
        <f t="shared" si="228"/>
        <v>1</v>
      </c>
      <c r="AF2062" t="str">
        <f t="shared" si="229"/>
        <v>No</v>
      </c>
      <c r="AG2062">
        <f t="shared" ca="1" si="230"/>
        <v>200</v>
      </c>
      <c r="AH2062" t="str">
        <f ca="1">IF(OR(V2062="",AG2062=""),"Yes",IF(AG2062&gt;Config!$B$41,"Yes","No"))</f>
        <v>No</v>
      </c>
    </row>
    <row r="2063" spans="1:34" x14ac:dyDescent="0.25">
      <c r="A2063" s="1" t="s">
        <v>15343</v>
      </c>
      <c r="B2063" s="1" t="s">
        <v>1006</v>
      </c>
      <c r="C2063" s="1" t="s">
        <v>792</v>
      </c>
      <c r="D2063" s="1" t="s">
        <v>5069</v>
      </c>
      <c r="E2063" s="1" t="s">
        <v>34907</v>
      </c>
      <c r="F2063" s="1" t="s">
        <v>15344</v>
      </c>
      <c r="G2063" t="str">
        <f t="shared" si="224"/>
        <v>Valid</v>
      </c>
      <c r="H2063" s="1" t="s">
        <v>15345</v>
      </c>
      <c r="I2063" t="str" cm="1">
        <f t="array" ref="I2063">IF(OR(TRIM(H2063)="",ISNUMBER(SEARCH("#",H2063)),AA2063&lt;Config!$B$8,SUMPRODUCT(--ISNUMBER(SEARCH({"a";"b";"c";"d";"e";"f";"g";"h";"i";"j";"k";"l";"m";"n";"o";"p";"q";"r";"s";"t";"u";"v";"w";"x";"y";"z"},H2063)))&gt;0),"Invalid","Valid")</f>
        <v>Valid</v>
      </c>
      <c r="J2063" s="1" t="s">
        <v>15346</v>
      </c>
      <c r="K2063" s="1" t="s">
        <v>28</v>
      </c>
      <c r="L2063" s="1" t="s">
        <v>179</v>
      </c>
      <c r="M2063" s="1" t="s">
        <v>251</v>
      </c>
      <c r="N2063" s="1" t="s">
        <v>358</v>
      </c>
      <c r="O2063" s="1" t="s">
        <v>180</v>
      </c>
      <c r="P2063" t="s">
        <v>53</v>
      </c>
      <c r="Q2063" s="1" t="s">
        <v>55</v>
      </c>
      <c r="R2063" s="1" t="s">
        <v>55</v>
      </c>
      <c r="S2063" s="1" t="s">
        <v>15347</v>
      </c>
      <c r="T2063" s="1" t="s">
        <v>15348</v>
      </c>
      <c r="U2063" s="1" t="s">
        <v>1457</v>
      </c>
      <c r="V2063" s="1" t="s">
        <v>2258</v>
      </c>
      <c r="W2063" s="1" t="s">
        <v>202</v>
      </c>
      <c r="X2063" t="str">
        <f t="shared" si="225"/>
        <v>Complete</v>
      </c>
      <c r="Y2063">
        <f>MAX(0,100-IF(G2063="Invalid",Config!$B$5,0)-IF(I2063="Invalid",Config!$B$6,0)-IF(X2063="Incomplete",Config!$B$7,0)-IF(AF2063="Yes",Config!$B$37,0))</f>
        <v>75</v>
      </c>
      <c r="Z2063" s="1">
        <f>IF(OR(TRIM(B2063)="",COUNTIF(Config!$B$15:$B$19,B2063)&gt;0),1,0)+IF(OR(TRIM(C2063)="",COUNTIF(Config!$B$15:$B$19,C2063)&gt;0),1,0)+IF(OR(TRIM(F2063)="",COUNTIF(Config!$B$15:$B$19,F2063)&gt;0),1,0)+IF(OR(TRIM(H2063)="",COUNTIF(Config!$B$15:$B$19,H2063)&gt;0),1,0)+IF(OR(TRIM(E2063)="",COUNTIF(Config!$B$15:$B$19,E2063)&gt;0),1,0)+IF(OR(TRIM(K2063)="",COUNTIF(Config!$B$15:$B$19,K2063)&gt;0),1,0)+IF(OR(TRIM(P2063)="",COUNTIF(Config!$B$15:$B$19,P2063)&gt;0),1,0)+IF(OR(TRIM(R2063)="",COUNTIF(Config!$B$15:$B$19,R2063)&gt;0),1,0)</f>
        <v>0</v>
      </c>
      <c r="AA2063" s="1" cm="1">
        <f t="array" ref="AA2063">SUMPRODUCT(LEN(H2063)-LEN(SUBSTITUTE(H2063,{"0";"1";"2";"3";"4";"5";"6";"7";"8";"9"},"")))</f>
        <v>12</v>
      </c>
      <c r="AC2063" t="str">
        <f t="shared" si="226"/>
        <v>Potential Duplicate</v>
      </c>
      <c r="AD2063">
        <f t="shared" si="227"/>
        <v>2</v>
      </c>
      <c r="AE2063">
        <f t="shared" si="228"/>
        <v>1</v>
      </c>
      <c r="AF2063" t="str">
        <f t="shared" si="229"/>
        <v>Yes</v>
      </c>
      <c r="AG2063">
        <f t="shared" ca="1" si="230"/>
        <v>294</v>
      </c>
      <c r="AH2063" t="str">
        <f ca="1">IF(OR(V2063="",AG2063=""),"Yes",IF(AG2063&gt;Config!$B$41,"Yes","No"))</f>
        <v>No</v>
      </c>
    </row>
    <row r="2064" spans="1:34" x14ac:dyDescent="0.25">
      <c r="A2064" s="1" t="s">
        <v>15349</v>
      </c>
      <c r="B2064" s="1" t="s">
        <v>272</v>
      </c>
      <c r="C2064" s="1" t="s">
        <v>1007</v>
      </c>
      <c r="D2064" s="1" t="s">
        <v>15350</v>
      </c>
      <c r="E2064" s="1" t="s">
        <v>34908</v>
      </c>
      <c r="F2064" s="1" t="s">
        <v>15351</v>
      </c>
      <c r="G2064" t="str">
        <f t="shared" si="224"/>
        <v>Valid</v>
      </c>
      <c r="H2064" s="1" t="s">
        <v>8268</v>
      </c>
      <c r="I2064" t="str" cm="1">
        <f t="array" ref="I2064">IF(OR(TRIM(H2064)="",ISNUMBER(SEARCH("#",H2064)),AA2064&lt;Config!$B$8,SUMPRODUCT(--ISNUMBER(SEARCH({"a";"b";"c";"d";"e";"f";"g";"h";"i";"j";"k";"l";"m";"n";"o";"p";"q";"r";"s";"t";"u";"v";"w";"x";"y";"z"},H2064)))&gt;0),"Invalid","Valid")</f>
        <v>Valid</v>
      </c>
      <c r="J2064" s="1" t="s">
        <v>15352</v>
      </c>
      <c r="K2064" s="1" t="s">
        <v>178</v>
      </c>
      <c r="L2064" s="1" t="s">
        <v>49</v>
      </c>
      <c r="M2064" s="1" t="s">
        <v>235</v>
      </c>
      <c r="N2064" s="1" t="s">
        <v>358</v>
      </c>
      <c r="O2064" s="1" t="s">
        <v>196</v>
      </c>
      <c r="P2064" t="s">
        <v>87</v>
      </c>
      <c r="Q2064" s="1" t="s">
        <v>88</v>
      </c>
      <c r="R2064" s="1" t="s">
        <v>379</v>
      </c>
      <c r="S2064" s="1" t="s">
        <v>9083</v>
      </c>
      <c r="T2064" s="1" t="s">
        <v>15353</v>
      </c>
      <c r="U2064" s="1" t="s">
        <v>15354</v>
      </c>
      <c r="V2064" s="1" t="s">
        <v>15355</v>
      </c>
      <c r="W2064" s="1" t="s">
        <v>40</v>
      </c>
      <c r="X2064" t="str">
        <f t="shared" si="225"/>
        <v>Complete</v>
      </c>
      <c r="Y2064">
        <f>MAX(0,100-IF(G2064="Invalid",Config!$B$5,0)-IF(I2064="Invalid",Config!$B$6,0)-IF(X2064="Incomplete",Config!$B$7,0)-IF(AF2064="Yes",Config!$B$37,0))</f>
        <v>75</v>
      </c>
      <c r="Z2064" s="1">
        <f>IF(OR(TRIM(B2064)="",COUNTIF(Config!$B$15:$B$19,B2064)&gt;0),1,0)+IF(OR(TRIM(C2064)="",COUNTIF(Config!$B$15:$B$19,C2064)&gt;0),1,0)+IF(OR(TRIM(F2064)="",COUNTIF(Config!$B$15:$B$19,F2064)&gt;0),1,0)+IF(OR(TRIM(H2064)="",COUNTIF(Config!$B$15:$B$19,H2064)&gt;0),1,0)+IF(OR(TRIM(E2064)="",COUNTIF(Config!$B$15:$B$19,E2064)&gt;0),1,0)+IF(OR(TRIM(K2064)="",COUNTIF(Config!$B$15:$B$19,K2064)&gt;0),1,0)+IF(OR(TRIM(P2064)="",COUNTIF(Config!$B$15:$B$19,P2064)&gt;0),1,0)+IF(OR(TRIM(R2064)="",COUNTIF(Config!$B$15:$B$19,R2064)&gt;0),1,0)</f>
        <v>0</v>
      </c>
      <c r="AA2064" s="1" cm="1">
        <f t="array" ref="AA2064">SUMPRODUCT(LEN(H2064)-LEN(SUBSTITUTE(H2064,{"0";"1";"2";"3";"4";"5";"6";"7";"8";"9"},"")))</f>
        <v>11</v>
      </c>
      <c r="AC2064" t="str">
        <f t="shared" si="226"/>
        <v>Potential Duplicate</v>
      </c>
      <c r="AD2064">
        <f t="shared" si="227"/>
        <v>1</v>
      </c>
      <c r="AE2064">
        <f t="shared" si="228"/>
        <v>2</v>
      </c>
      <c r="AF2064" t="str">
        <f t="shared" si="229"/>
        <v>Yes</v>
      </c>
      <c r="AG2064">
        <f t="shared" ca="1" si="230"/>
        <v>186</v>
      </c>
      <c r="AH2064" t="str">
        <f ca="1">IF(OR(V2064="",AG2064=""),"Yes",IF(AG2064&gt;Config!$B$41,"Yes","No"))</f>
        <v>No</v>
      </c>
    </row>
    <row r="2065" spans="1:34" x14ac:dyDescent="0.25">
      <c r="A2065" s="1" t="s">
        <v>15356</v>
      </c>
      <c r="B2065" s="1" t="s">
        <v>1241</v>
      </c>
      <c r="C2065" s="1" t="s">
        <v>828</v>
      </c>
      <c r="D2065" s="1" t="s">
        <v>15357</v>
      </c>
      <c r="E2065" s="1" t="s">
        <v>681</v>
      </c>
      <c r="F2065" s="1" t="s">
        <v>15358</v>
      </c>
      <c r="G2065" t="str">
        <f t="shared" si="224"/>
        <v>Valid</v>
      </c>
      <c r="H2065" s="1" t="s">
        <v>15359</v>
      </c>
      <c r="I2065" t="str" cm="1">
        <f t="array" ref="I2065">IF(OR(TRIM(H2065)="",ISNUMBER(SEARCH("#",H2065)),AA2065&lt;Config!$B$8,SUMPRODUCT(--ISNUMBER(SEARCH({"a";"b";"c";"d";"e";"f";"g";"h";"i";"j";"k";"l";"m";"n";"o";"p";"q";"r";"s";"t";"u";"v";"w";"x";"y";"z"},H2065)))&gt;0),"Invalid","Valid")</f>
        <v>Valid</v>
      </c>
      <c r="J2065" s="1" t="s">
        <v>15360</v>
      </c>
      <c r="K2065" s="1" t="s">
        <v>516</v>
      </c>
      <c r="L2065" s="1" t="s">
        <v>67</v>
      </c>
      <c r="M2065" s="1" t="s">
        <v>517</v>
      </c>
      <c r="N2065" s="1" t="s">
        <v>33819</v>
      </c>
      <c r="O2065" s="1" t="s">
        <v>149</v>
      </c>
      <c r="P2065" t="s">
        <v>53</v>
      </c>
      <c r="Q2065" s="1" t="s">
        <v>150</v>
      </c>
      <c r="R2065" s="1" t="s">
        <v>150</v>
      </c>
      <c r="S2065" s="1" t="s">
        <v>15361</v>
      </c>
      <c r="T2065" s="1" t="s">
        <v>15362</v>
      </c>
      <c r="U2065" s="1" t="s">
        <v>1692</v>
      </c>
      <c r="V2065" s="1" t="s">
        <v>1972</v>
      </c>
      <c r="W2065" s="1" t="s">
        <v>40</v>
      </c>
      <c r="X2065" t="str">
        <f t="shared" si="225"/>
        <v>Complete</v>
      </c>
      <c r="Y2065">
        <f>MAX(0,100-IF(G2065="Invalid",Config!$B$5,0)-IF(I2065="Invalid",Config!$B$6,0)-IF(X2065="Incomplete",Config!$B$7,0)-IF(AF2065="Yes",Config!$B$37,0))</f>
        <v>100</v>
      </c>
      <c r="Z2065" s="1">
        <f>IF(OR(TRIM(B2065)="",COUNTIF(Config!$B$15:$B$19,B2065)&gt;0),1,0)+IF(OR(TRIM(C2065)="",COUNTIF(Config!$B$15:$B$19,C2065)&gt;0),1,0)+IF(OR(TRIM(F2065)="",COUNTIF(Config!$B$15:$B$19,F2065)&gt;0),1,0)+IF(OR(TRIM(H2065)="",COUNTIF(Config!$B$15:$B$19,H2065)&gt;0),1,0)+IF(OR(TRIM(E2065)="",COUNTIF(Config!$B$15:$B$19,E2065)&gt;0),1,0)+IF(OR(TRIM(K2065)="",COUNTIF(Config!$B$15:$B$19,K2065)&gt;0),1,0)+IF(OR(TRIM(P2065)="",COUNTIF(Config!$B$15:$B$19,P2065)&gt;0),1,0)+IF(OR(TRIM(R2065)="",COUNTIF(Config!$B$15:$B$19,R2065)&gt;0),1,0)</f>
        <v>0</v>
      </c>
      <c r="AA2065" s="1" cm="1">
        <f t="array" ref="AA2065">SUMPRODUCT(LEN(H2065)-LEN(SUBSTITUTE(H2065,{"0";"1";"2";"3";"4";"5";"6";"7";"8";"9"},"")))</f>
        <v>12</v>
      </c>
      <c r="AC2065" t="str">
        <f t="shared" si="226"/>
        <v/>
      </c>
      <c r="AD2065">
        <f t="shared" si="227"/>
        <v>1</v>
      </c>
      <c r="AE2065">
        <f t="shared" si="228"/>
        <v>1</v>
      </c>
      <c r="AF2065" t="str">
        <f t="shared" si="229"/>
        <v>No</v>
      </c>
      <c r="AG2065">
        <f t="shared" ca="1" si="230"/>
        <v>337</v>
      </c>
      <c r="AH2065" t="str">
        <f ca="1">IF(OR(V2065="",AG2065=""),"Yes",IF(AG2065&gt;Config!$B$41,"Yes","No"))</f>
        <v>No</v>
      </c>
    </row>
    <row r="2066" spans="1:34" x14ac:dyDescent="0.25">
      <c r="A2066" s="1" t="s">
        <v>15363</v>
      </c>
      <c r="B2066" s="1" t="s">
        <v>1085</v>
      </c>
      <c r="C2066" s="1" t="s">
        <v>828</v>
      </c>
      <c r="D2066" s="1" t="s">
        <v>15364</v>
      </c>
      <c r="E2066" s="1" t="s">
        <v>34440</v>
      </c>
      <c r="F2066" s="1" t="s">
        <v>15365</v>
      </c>
      <c r="G2066" t="str">
        <f t="shared" si="224"/>
        <v>Valid</v>
      </c>
      <c r="H2066" s="1" t="s">
        <v>15366</v>
      </c>
      <c r="I2066" t="str" cm="1">
        <f t="array" ref="I2066">IF(OR(TRIM(H2066)="",ISNUMBER(SEARCH("#",H2066)),AA2066&lt;Config!$B$8,SUMPRODUCT(--ISNUMBER(SEARCH({"a";"b";"c";"d";"e";"f";"g";"h";"i";"j";"k";"l";"m";"n";"o";"p";"q";"r";"s";"t";"u";"v";"w";"x";"y";"z"},H2066)))&gt;0),"Invalid","Valid")</f>
        <v>Valid</v>
      </c>
      <c r="J2066" s="1" t="s">
        <v>15367</v>
      </c>
      <c r="K2066" s="1" t="s">
        <v>1001</v>
      </c>
      <c r="L2066" s="1" t="s">
        <v>265</v>
      </c>
      <c r="M2066" s="1" t="s">
        <v>517</v>
      </c>
      <c r="N2066" s="1" t="s">
        <v>31</v>
      </c>
      <c r="O2066" s="1" t="s">
        <v>149</v>
      </c>
      <c r="P2066" t="s">
        <v>53</v>
      </c>
      <c r="Q2066" s="1" t="s">
        <v>181</v>
      </c>
      <c r="R2066" s="1" t="s">
        <v>197</v>
      </c>
      <c r="S2066" s="1" t="s">
        <v>5790</v>
      </c>
      <c r="T2066" s="1" t="s">
        <v>15368</v>
      </c>
      <c r="U2066" s="1" t="s">
        <v>2622</v>
      </c>
      <c r="V2066" s="1" t="s">
        <v>4458</v>
      </c>
      <c r="W2066" s="1" t="s">
        <v>40</v>
      </c>
      <c r="X2066" t="str">
        <f t="shared" si="225"/>
        <v>Complete</v>
      </c>
      <c r="Y2066">
        <f>MAX(0,100-IF(G2066="Invalid",Config!$B$5,0)-IF(I2066="Invalid",Config!$B$6,0)-IF(X2066="Incomplete",Config!$B$7,0)-IF(AF2066="Yes",Config!$B$37,0))</f>
        <v>100</v>
      </c>
      <c r="Z2066" s="1">
        <f>IF(OR(TRIM(B2066)="",COUNTIF(Config!$B$15:$B$19,B2066)&gt;0),1,0)+IF(OR(TRIM(C2066)="",COUNTIF(Config!$B$15:$B$19,C2066)&gt;0),1,0)+IF(OR(TRIM(F2066)="",COUNTIF(Config!$B$15:$B$19,F2066)&gt;0),1,0)+IF(OR(TRIM(H2066)="",COUNTIF(Config!$B$15:$B$19,H2066)&gt;0),1,0)+IF(OR(TRIM(E2066)="",COUNTIF(Config!$B$15:$B$19,E2066)&gt;0),1,0)+IF(OR(TRIM(K2066)="",COUNTIF(Config!$B$15:$B$19,K2066)&gt;0),1,0)+IF(OR(TRIM(P2066)="",COUNTIF(Config!$B$15:$B$19,P2066)&gt;0),1,0)+IF(OR(TRIM(R2066)="",COUNTIF(Config!$B$15:$B$19,R2066)&gt;0),1,0)</f>
        <v>0</v>
      </c>
      <c r="AA2066" s="1" cm="1">
        <f t="array" ref="AA2066">SUMPRODUCT(LEN(H2066)-LEN(SUBSTITUTE(H2066,{"0";"1";"2";"3";"4";"5";"6";"7";"8";"9"},"")))</f>
        <v>12</v>
      </c>
      <c r="AC2066" t="str">
        <f t="shared" si="226"/>
        <v/>
      </c>
      <c r="AD2066">
        <f t="shared" si="227"/>
        <v>1</v>
      </c>
      <c r="AE2066">
        <f t="shared" si="228"/>
        <v>1</v>
      </c>
      <c r="AF2066" t="str">
        <f t="shared" si="229"/>
        <v>No</v>
      </c>
      <c r="AG2066">
        <f t="shared" ca="1" si="230"/>
        <v>289</v>
      </c>
      <c r="AH2066" t="str">
        <f ca="1">IF(OR(V2066="",AG2066=""),"Yes",IF(AG2066&gt;Config!$B$41,"Yes","No"))</f>
        <v>No</v>
      </c>
    </row>
    <row r="2067" spans="1:34" x14ac:dyDescent="0.25">
      <c r="A2067" s="1" t="s">
        <v>15369</v>
      </c>
      <c r="B2067" s="1" t="s">
        <v>188</v>
      </c>
      <c r="C2067" s="1" t="s">
        <v>1007</v>
      </c>
      <c r="D2067" s="1" t="s">
        <v>14627</v>
      </c>
      <c r="E2067" s="1" t="s">
        <v>34909</v>
      </c>
      <c r="F2067" s="1" t="s">
        <v>15370</v>
      </c>
      <c r="G2067" t="str">
        <f t="shared" si="224"/>
        <v>Valid</v>
      </c>
      <c r="H2067" s="1" t="s">
        <v>15371</v>
      </c>
      <c r="I2067" t="str" cm="1">
        <f t="array" ref="I2067">IF(OR(TRIM(H2067)="",ISNUMBER(SEARCH("#",H2067)),AA2067&lt;Config!$B$8,SUMPRODUCT(--ISNUMBER(SEARCH({"a";"b";"c";"d";"e";"f";"g";"h";"i";"j";"k";"l";"m";"n";"o";"p";"q";"r";"s";"t";"u";"v";"w";"x";"y";"z"},H2067)))&gt;0),"Invalid","Valid")</f>
        <v>Valid</v>
      </c>
      <c r="J2067" s="1" t="s">
        <v>15372</v>
      </c>
      <c r="K2067" s="1" t="s">
        <v>250</v>
      </c>
      <c r="L2067" s="1" t="s">
        <v>134</v>
      </c>
      <c r="M2067" s="1" t="s">
        <v>343</v>
      </c>
      <c r="N2067" s="1" t="s">
        <v>148</v>
      </c>
      <c r="O2067" s="1" t="s">
        <v>69</v>
      </c>
      <c r="P2067" t="s">
        <v>87</v>
      </c>
      <c r="Q2067" s="1" t="s">
        <v>88</v>
      </c>
      <c r="R2067" s="1" t="s">
        <v>379</v>
      </c>
      <c r="S2067" s="1" t="s">
        <v>11515</v>
      </c>
      <c r="T2067" s="1" t="s">
        <v>15373</v>
      </c>
      <c r="U2067" s="1" t="s">
        <v>15374</v>
      </c>
      <c r="V2067" s="1" t="s">
        <v>2776</v>
      </c>
      <c r="W2067" s="1" t="s">
        <v>186</v>
      </c>
      <c r="X2067" t="str">
        <f t="shared" si="225"/>
        <v>Complete</v>
      </c>
      <c r="Y2067">
        <f>MAX(0,100-IF(G2067="Invalid",Config!$B$5,0)-IF(I2067="Invalid",Config!$B$6,0)-IF(X2067="Incomplete",Config!$B$7,0)-IF(AF2067="Yes",Config!$B$37,0))</f>
        <v>100</v>
      </c>
      <c r="Z2067" s="1">
        <f>IF(OR(TRIM(B2067)="",COUNTIF(Config!$B$15:$B$19,B2067)&gt;0),1,0)+IF(OR(TRIM(C2067)="",COUNTIF(Config!$B$15:$B$19,C2067)&gt;0),1,0)+IF(OR(TRIM(F2067)="",COUNTIF(Config!$B$15:$B$19,F2067)&gt;0),1,0)+IF(OR(TRIM(H2067)="",COUNTIF(Config!$B$15:$B$19,H2067)&gt;0),1,0)+IF(OR(TRIM(E2067)="",COUNTIF(Config!$B$15:$B$19,E2067)&gt;0),1,0)+IF(OR(TRIM(K2067)="",COUNTIF(Config!$B$15:$B$19,K2067)&gt;0),1,0)+IF(OR(TRIM(P2067)="",COUNTIF(Config!$B$15:$B$19,P2067)&gt;0),1,0)+IF(OR(TRIM(R2067)="",COUNTIF(Config!$B$15:$B$19,R2067)&gt;0),1,0)</f>
        <v>0</v>
      </c>
      <c r="AA2067" s="1" cm="1">
        <f t="array" ref="AA2067">SUMPRODUCT(LEN(H2067)-LEN(SUBSTITUTE(H2067,{"0";"1";"2";"3";"4";"5";"6";"7";"8";"9"},"")))</f>
        <v>10</v>
      </c>
      <c r="AC2067" t="str">
        <f t="shared" si="226"/>
        <v/>
      </c>
      <c r="AD2067">
        <f t="shared" si="227"/>
        <v>1</v>
      </c>
      <c r="AE2067">
        <f t="shared" si="228"/>
        <v>1</v>
      </c>
      <c r="AF2067" t="str">
        <f t="shared" si="229"/>
        <v>No</v>
      </c>
      <c r="AG2067">
        <f t="shared" ca="1" si="230"/>
        <v>139</v>
      </c>
      <c r="AH2067" t="str">
        <f ca="1">IF(OR(V2067="",AG2067=""),"Yes",IF(AG2067&gt;Config!$B$41,"Yes","No"))</f>
        <v>No</v>
      </c>
    </row>
    <row r="2068" spans="1:34" x14ac:dyDescent="0.25">
      <c r="A2068" s="1" t="s">
        <v>15375</v>
      </c>
      <c r="B2068" s="1" t="s">
        <v>2033</v>
      </c>
      <c r="C2068" s="1" t="s">
        <v>323</v>
      </c>
      <c r="D2068" s="1" t="s">
        <v>2034</v>
      </c>
      <c r="E2068" s="1" t="s">
        <v>578</v>
      </c>
      <c r="F2068" s="1" t="s">
        <v>15376</v>
      </c>
      <c r="G2068" t="str">
        <f t="shared" si="224"/>
        <v>Valid</v>
      </c>
      <c r="H2068" s="1" t="s">
        <v>15377</v>
      </c>
      <c r="I2068" t="str" cm="1">
        <f t="array" ref="I2068">IF(OR(TRIM(H2068)="",ISNUMBER(SEARCH("#",H2068)),AA2068&lt;Config!$B$8,SUMPRODUCT(--ISNUMBER(SEARCH({"a";"b";"c";"d";"e";"f";"g";"h";"i";"j";"k";"l";"m";"n";"o";"p";"q";"r";"s";"t";"u";"v";"w";"x";"y";"z"},H2068)))&gt;0),"Invalid","Valid")</f>
        <v>Valid</v>
      </c>
      <c r="J2068" s="1" t="s">
        <v>15378</v>
      </c>
      <c r="K2068" s="1" t="s">
        <v>378</v>
      </c>
      <c r="L2068" s="1" t="s">
        <v>179</v>
      </c>
      <c r="M2068" s="1" t="s">
        <v>33825</v>
      </c>
      <c r="N2068" s="1" t="s">
        <v>68</v>
      </c>
      <c r="O2068" s="1" t="s">
        <v>149</v>
      </c>
      <c r="P2068" t="s">
        <v>33</v>
      </c>
      <c r="Q2068" s="1" t="s">
        <v>34</v>
      </c>
      <c r="R2068" s="1" t="s">
        <v>120</v>
      </c>
      <c r="S2068" s="1" t="s">
        <v>15379</v>
      </c>
      <c r="T2068" s="1" t="s">
        <v>15380</v>
      </c>
      <c r="U2068" s="1" t="s">
        <v>109</v>
      </c>
      <c r="V2068" s="1" t="s">
        <v>2768</v>
      </c>
      <c r="W2068" s="1" t="s">
        <v>293</v>
      </c>
      <c r="X2068" t="str">
        <f t="shared" si="225"/>
        <v>Complete</v>
      </c>
      <c r="Y2068">
        <f>MAX(0,100-IF(G2068="Invalid",Config!$B$5,0)-IF(I2068="Invalid",Config!$B$6,0)-IF(X2068="Incomplete",Config!$B$7,0)-IF(AF2068="Yes",Config!$B$37,0))</f>
        <v>100</v>
      </c>
      <c r="Z2068" s="1">
        <f>IF(OR(TRIM(B2068)="",COUNTIF(Config!$B$15:$B$19,B2068)&gt;0),1,0)+IF(OR(TRIM(C2068)="",COUNTIF(Config!$B$15:$B$19,C2068)&gt;0),1,0)+IF(OR(TRIM(F2068)="",COUNTIF(Config!$B$15:$B$19,F2068)&gt;0),1,0)+IF(OR(TRIM(H2068)="",COUNTIF(Config!$B$15:$B$19,H2068)&gt;0),1,0)+IF(OR(TRIM(E2068)="",COUNTIF(Config!$B$15:$B$19,E2068)&gt;0),1,0)+IF(OR(TRIM(K2068)="",COUNTIF(Config!$B$15:$B$19,K2068)&gt;0),1,0)+IF(OR(TRIM(P2068)="",COUNTIF(Config!$B$15:$B$19,P2068)&gt;0),1,0)+IF(OR(TRIM(R2068)="",COUNTIF(Config!$B$15:$B$19,R2068)&gt;0),1,0)</f>
        <v>0</v>
      </c>
      <c r="AA2068" s="1" cm="1">
        <f t="array" ref="AA2068">SUMPRODUCT(LEN(H2068)-LEN(SUBSTITUTE(H2068,{"0";"1";"2";"3";"4";"5";"6";"7";"8";"9"},"")))</f>
        <v>10</v>
      </c>
      <c r="AC2068" t="str">
        <f t="shared" si="226"/>
        <v/>
      </c>
      <c r="AD2068">
        <f t="shared" si="227"/>
        <v>1</v>
      </c>
      <c r="AE2068">
        <f t="shared" si="228"/>
        <v>1</v>
      </c>
      <c r="AF2068" t="str">
        <f t="shared" si="229"/>
        <v>No</v>
      </c>
      <c r="AG2068">
        <f t="shared" ca="1" si="230"/>
        <v>553</v>
      </c>
      <c r="AH2068" t="str">
        <f ca="1">IF(OR(V2068="",AG2068=""),"Yes",IF(AG2068&gt;Config!$B$41,"Yes","No"))</f>
        <v>Yes</v>
      </c>
    </row>
    <row r="2069" spans="1:34" x14ac:dyDescent="0.25">
      <c r="A2069" s="1" t="s">
        <v>15381</v>
      </c>
      <c r="B2069" s="1" t="s">
        <v>112</v>
      </c>
      <c r="C2069" s="1" t="s">
        <v>219</v>
      </c>
      <c r="D2069" s="1" t="s">
        <v>15382</v>
      </c>
      <c r="E2069" s="1" t="s">
        <v>34910</v>
      </c>
      <c r="F2069" s="1" t="s">
        <v>15383</v>
      </c>
      <c r="G2069" t="str">
        <f t="shared" si="224"/>
        <v>Valid</v>
      </c>
      <c r="H2069" s="1" t="s">
        <v>15384</v>
      </c>
      <c r="I2069" t="str" cm="1">
        <f t="array" ref="I2069">IF(OR(TRIM(H2069)="",ISNUMBER(SEARCH("#",H2069)),AA2069&lt;Config!$B$8,SUMPRODUCT(--ISNUMBER(SEARCH({"a";"b";"c";"d";"e";"f";"g";"h";"i";"j";"k";"l";"m";"n";"o";"p";"q";"r";"s";"t";"u";"v";"w";"x";"y";"z"},H2069)))&gt;0),"Invalid","Valid")</f>
        <v>Valid</v>
      </c>
      <c r="J2069" s="1" t="s">
        <v>15385</v>
      </c>
      <c r="K2069" s="1" t="s">
        <v>866</v>
      </c>
      <c r="L2069" s="1" t="s">
        <v>49</v>
      </c>
      <c r="M2069" s="1" t="s">
        <v>343</v>
      </c>
      <c r="N2069" s="1" t="s">
        <v>33819</v>
      </c>
      <c r="O2069" s="1" t="s">
        <v>69</v>
      </c>
      <c r="P2069" t="s">
        <v>33</v>
      </c>
      <c r="Q2069" s="1" t="s">
        <v>119</v>
      </c>
      <c r="R2069" s="1" t="s">
        <v>1716</v>
      </c>
      <c r="S2069" s="1" t="s">
        <v>3000</v>
      </c>
      <c r="T2069" s="1" t="s">
        <v>15386</v>
      </c>
      <c r="U2069" s="1" t="s">
        <v>4788</v>
      </c>
      <c r="V2069" s="1" t="s">
        <v>4361</v>
      </c>
      <c r="W2069" s="1" t="s">
        <v>60</v>
      </c>
      <c r="X2069" t="str">
        <f t="shared" si="225"/>
        <v>Complete</v>
      </c>
      <c r="Y2069">
        <f>MAX(0,100-IF(G2069="Invalid",Config!$B$5,0)-IF(I2069="Invalid",Config!$B$6,0)-IF(X2069="Incomplete",Config!$B$7,0)-IF(AF2069="Yes",Config!$B$37,0))</f>
        <v>100</v>
      </c>
      <c r="Z2069" s="1">
        <f>IF(OR(TRIM(B2069)="",COUNTIF(Config!$B$15:$B$19,B2069)&gt;0),1,0)+IF(OR(TRIM(C2069)="",COUNTIF(Config!$B$15:$B$19,C2069)&gt;0),1,0)+IF(OR(TRIM(F2069)="",COUNTIF(Config!$B$15:$B$19,F2069)&gt;0),1,0)+IF(OR(TRIM(H2069)="",COUNTIF(Config!$B$15:$B$19,H2069)&gt;0),1,0)+IF(OR(TRIM(E2069)="",COUNTIF(Config!$B$15:$B$19,E2069)&gt;0),1,0)+IF(OR(TRIM(K2069)="",COUNTIF(Config!$B$15:$B$19,K2069)&gt;0),1,0)+IF(OR(TRIM(P2069)="",COUNTIF(Config!$B$15:$B$19,P2069)&gt;0),1,0)+IF(OR(TRIM(R2069)="",COUNTIF(Config!$B$15:$B$19,R2069)&gt;0),1,0)</f>
        <v>0</v>
      </c>
      <c r="AA2069" s="1" cm="1">
        <f t="array" ref="AA2069">SUMPRODUCT(LEN(H2069)-LEN(SUBSTITUTE(H2069,{"0";"1";"2";"3";"4";"5";"6";"7";"8";"9"},"")))</f>
        <v>10</v>
      </c>
      <c r="AC2069" t="str">
        <f t="shared" si="226"/>
        <v/>
      </c>
      <c r="AD2069">
        <f t="shared" si="227"/>
        <v>1</v>
      </c>
      <c r="AE2069">
        <f t="shared" si="228"/>
        <v>1</v>
      </c>
      <c r="AF2069" t="str">
        <f t="shared" si="229"/>
        <v>No</v>
      </c>
      <c r="AG2069">
        <f t="shared" ca="1" si="230"/>
        <v>609</v>
      </c>
      <c r="AH2069" t="str">
        <f ca="1">IF(OR(V2069="",AG2069=""),"Yes",IF(AG2069&gt;Config!$B$41,"Yes","No"))</f>
        <v>Yes</v>
      </c>
    </row>
    <row r="2070" spans="1:34" x14ac:dyDescent="0.25">
      <c r="A2070" s="1" t="s">
        <v>15387</v>
      </c>
      <c r="B2070" s="1" t="s">
        <v>352</v>
      </c>
      <c r="C2070" s="1" t="s">
        <v>598</v>
      </c>
      <c r="D2070" s="1" t="s">
        <v>15388</v>
      </c>
      <c r="E2070" s="1" t="s">
        <v>33855</v>
      </c>
      <c r="F2070" s="1" t="s">
        <v>15389</v>
      </c>
      <c r="G2070" t="str">
        <f t="shared" si="224"/>
        <v>Valid</v>
      </c>
      <c r="H2070" s="1" t="s">
        <v>15390</v>
      </c>
      <c r="I2070" t="str" cm="1">
        <f t="array" ref="I2070">IF(OR(TRIM(H2070)="",ISNUMBER(SEARCH("#",H2070)),AA2070&lt;Config!$B$8,SUMPRODUCT(--ISNUMBER(SEARCH({"a";"b";"c";"d";"e";"f";"g";"h";"i";"j";"k";"l";"m";"n";"o";"p";"q";"r";"s";"t";"u";"v";"w";"x";"y";"z"},H2070)))&gt;0),"Invalid","Valid")</f>
        <v>Valid</v>
      </c>
      <c r="J2070" s="1" t="s">
        <v>15391</v>
      </c>
      <c r="K2070" s="1" t="s">
        <v>117</v>
      </c>
      <c r="L2070" s="1" t="s">
        <v>29</v>
      </c>
      <c r="M2070" s="1" t="s">
        <v>33825</v>
      </c>
      <c r="N2070" s="1" t="s">
        <v>31</v>
      </c>
      <c r="O2070" s="1" t="s">
        <v>69</v>
      </c>
      <c r="P2070" t="s">
        <v>53</v>
      </c>
      <c r="Q2070" s="1" t="s">
        <v>55</v>
      </c>
      <c r="R2070" s="1" t="s">
        <v>150</v>
      </c>
      <c r="S2070" s="1" t="s">
        <v>11326</v>
      </c>
      <c r="T2070" s="1" t="s">
        <v>15392</v>
      </c>
      <c r="U2070" s="1" t="s">
        <v>5446</v>
      </c>
      <c r="V2070" s="1" t="s">
        <v>15393</v>
      </c>
      <c r="W2070" s="1" t="s">
        <v>141</v>
      </c>
      <c r="X2070" t="str">
        <f t="shared" si="225"/>
        <v>Complete</v>
      </c>
      <c r="Y2070">
        <f>MAX(0,100-IF(G2070="Invalid",Config!$B$5,0)-IF(I2070="Invalid",Config!$B$6,0)-IF(X2070="Incomplete",Config!$B$7,0)-IF(AF2070="Yes",Config!$B$37,0))</f>
        <v>75</v>
      </c>
      <c r="Z2070" s="1">
        <f>IF(OR(TRIM(B2070)="",COUNTIF(Config!$B$15:$B$19,B2070)&gt;0),1,0)+IF(OR(TRIM(C2070)="",COUNTIF(Config!$B$15:$B$19,C2070)&gt;0),1,0)+IF(OR(TRIM(F2070)="",COUNTIF(Config!$B$15:$B$19,F2070)&gt;0),1,0)+IF(OR(TRIM(H2070)="",COUNTIF(Config!$B$15:$B$19,H2070)&gt;0),1,0)+IF(OR(TRIM(E2070)="",COUNTIF(Config!$B$15:$B$19,E2070)&gt;0),1,0)+IF(OR(TRIM(K2070)="",COUNTIF(Config!$B$15:$B$19,K2070)&gt;0),1,0)+IF(OR(TRIM(P2070)="",COUNTIF(Config!$B$15:$B$19,P2070)&gt;0),1,0)+IF(OR(TRIM(R2070)="",COUNTIF(Config!$B$15:$B$19,R2070)&gt;0),1,0)</f>
        <v>0</v>
      </c>
      <c r="AA2070" s="1" cm="1">
        <f t="array" ref="AA2070">SUMPRODUCT(LEN(H2070)-LEN(SUBSTITUTE(H2070,{"0";"1";"2";"3";"4";"5";"6";"7";"8";"9"},"")))</f>
        <v>12</v>
      </c>
      <c r="AC2070" t="str">
        <f t="shared" si="226"/>
        <v>Potential Duplicate</v>
      </c>
      <c r="AD2070">
        <f t="shared" si="227"/>
        <v>2</v>
      </c>
      <c r="AE2070">
        <f t="shared" si="228"/>
        <v>1</v>
      </c>
      <c r="AF2070" t="str">
        <f t="shared" si="229"/>
        <v>Yes</v>
      </c>
      <c r="AG2070">
        <f t="shared" ca="1" si="230"/>
        <v>321</v>
      </c>
      <c r="AH2070" t="str">
        <f ca="1">IF(OR(V2070="",AG2070=""),"Yes",IF(AG2070&gt;Config!$B$41,"Yes","No"))</f>
        <v>No</v>
      </c>
    </row>
    <row r="2071" spans="1:34" x14ac:dyDescent="0.25">
      <c r="A2071" s="1" t="s">
        <v>15394</v>
      </c>
      <c r="B2071" s="1" t="s">
        <v>1015</v>
      </c>
      <c r="C2071" s="1" t="s">
        <v>899</v>
      </c>
      <c r="D2071" s="1" t="s">
        <v>15395</v>
      </c>
      <c r="E2071" s="1" t="s">
        <v>34911</v>
      </c>
      <c r="F2071" s="1" t="s">
        <v>15396</v>
      </c>
      <c r="G2071" t="str">
        <f t="shared" si="224"/>
        <v>Valid</v>
      </c>
      <c r="H2071" s="1" t="s">
        <v>15397</v>
      </c>
      <c r="I2071" t="str" cm="1">
        <f t="array" ref="I2071">IF(OR(TRIM(H2071)="",ISNUMBER(SEARCH("#",H2071)),AA2071&lt;Config!$B$8,SUMPRODUCT(--ISNUMBER(SEARCH({"a";"b";"c";"d";"e";"f";"g";"h";"i";"j";"k";"l";"m";"n";"o";"p";"q";"r";"s";"t";"u";"v";"w";"x";"y";"z"},H2071)))&gt;0),"Invalid","Valid")</f>
        <v>Valid</v>
      </c>
      <c r="J2071" s="1" t="s">
        <v>15398</v>
      </c>
      <c r="K2071" s="1" t="s">
        <v>66</v>
      </c>
      <c r="L2071" s="1" t="s">
        <v>84</v>
      </c>
      <c r="M2071" s="1" t="s">
        <v>343</v>
      </c>
      <c r="N2071" s="1" t="s">
        <v>437</v>
      </c>
      <c r="O2071" s="1" t="s">
        <v>180</v>
      </c>
      <c r="P2071" t="s">
        <v>53</v>
      </c>
      <c r="Q2071" s="1" t="s">
        <v>150</v>
      </c>
      <c r="R2071" s="1" t="s">
        <v>198</v>
      </c>
      <c r="S2071" s="1" t="s">
        <v>15399</v>
      </c>
      <c r="T2071" s="1" t="s">
        <v>15400</v>
      </c>
      <c r="U2071" s="1" t="s">
        <v>11377</v>
      </c>
      <c r="V2071" s="1" t="s">
        <v>2400</v>
      </c>
      <c r="W2071" s="1" t="s">
        <v>75</v>
      </c>
      <c r="X2071" t="str">
        <f t="shared" si="225"/>
        <v>Complete</v>
      </c>
      <c r="Y2071">
        <f>MAX(0,100-IF(G2071="Invalid",Config!$B$5,0)-IF(I2071="Invalid",Config!$B$6,0)-IF(X2071="Incomplete",Config!$B$7,0)-IF(AF2071="Yes",Config!$B$37,0))</f>
        <v>100</v>
      </c>
      <c r="Z2071" s="1">
        <f>IF(OR(TRIM(B2071)="",COUNTIF(Config!$B$15:$B$19,B2071)&gt;0),1,0)+IF(OR(TRIM(C2071)="",COUNTIF(Config!$B$15:$B$19,C2071)&gt;0),1,0)+IF(OR(TRIM(F2071)="",COUNTIF(Config!$B$15:$B$19,F2071)&gt;0),1,0)+IF(OR(TRIM(H2071)="",COUNTIF(Config!$B$15:$B$19,H2071)&gt;0),1,0)+IF(OR(TRIM(E2071)="",COUNTIF(Config!$B$15:$B$19,E2071)&gt;0),1,0)+IF(OR(TRIM(K2071)="",COUNTIF(Config!$B$15:$B$19,K2071)&gt;0),1,0)+IF(OR(TRIM(P2071)="",COUNTIF(Config!$B$15:$B$19,P2071)&gt;0),1,0)+IF(OR(TRIM(R2071)="",COUNTIF(Config!$B$15:$B$19,R2071)&gt;0),1,0)</f>
        <v>0</v>
      </c>
      <c r="AA2071" s="1" cm="1">
        <f t="array" ref="AA2071">SUMPRODUCT(LEN(H2071)-LEN(SUBSTITUTE(H2071,{"0";"1";"2";"3";"4";"5";"6";"7";"8";"9"},"")))</f>
        <v>12</v>
      </c>
      <c r="AC2071" t="str">
        <f t="shared" si="226"/>
        <v/>
      </c>
      <c r="AD2071">
        <f t="shared" si="227"/>
        <v>1</v>
      </c>
      <c r="AE2071">
        <f t="shared" si="228"/>
        <v>1</v>
      </c>
      <c r="AF2071" t="str">
        <f t="shared" si="229"/>
        <v>No</v>
      </c>
      <c r="AG2071">
        <f t="shared" ca="1" si="230"/>
        <v>266</v>
      </c>
      <c r="AH2071" t="str">
        <f ca="1">IF(OR(V2071="",AG2071=""),"Yes",IF(AG2071&gt;Config!$B$41,"Yes","No"))</f>
        <v>No</v>
      </c>
    </row>
    <row r="2072" spans="1:34" x14ac:dyDescent="0.25">
      <c r="A2072" s="1" t="s">
        <v>15401</v>
      </c>
      <c r="B2072" s="1" t="s">
        <v>2033</v>
      </c>
      <c r="C2072" s="1" t="s">
        <v>445</v>
      </c>
      <c r="D2072" s="1" t="s">
        <v>15402</v>
      </c>
      <c r="E2072" s="1" t="s">
        <v>633</v>
      </c>
      <c r="F2072" s="1" t="s">
        <v>15403</v>
      </c>
      <c r="G2072" t="str">
        <f t="shared" si="224"/>
        <v>Valid</v>
      </c>
      <c r="H2072" s="1" t="s">
        <v>15404</v>
      </c>
      <c r="I2072" t="str" cm="1">
        <f t="array" ref="I2072">IF(OR(TRIM(H2072)="",ISNUMBER(SEARCH("#",H2072)),AA2072&lt;Config!$B$8,SUMPRODUCT(--ISNUMBER(SEARCH({"a";"b";"c";"d";"e";"f";"g";"h";"i";"j";"k";"l";"m";"n";"o";"p";"q";"r";"s";"t";"u";"v";"w";"x";"y";"z"},H2072)))&gt;0),"Invalid","Valid")</f>
        <v>Valid</v>
      </c>
      <c r="J2072" s="1" t="s">
        <v>15405</v>
      </c>
      <c r="K2072" s="1" t="s">
        <v>147</v>
      </c>
      <c r="L2072" s="1" t="s">
        <v>102</v>
      </c>
      <c r="M2072" s="1" t="s">
        <v>251</v>
      </c>
      <c r="N2072" s="1" t="s">
        <v>68</v>
      </c>
      <c r="O2072" s="1" t="s">
        <v>52</v>
      </c>
      <c r="P2072" t="s">
        <v>33</v>
      </c>
      <c r="Q2072" s="1" t="s">
        <v>1664</v>
      </c>
      <c r="R2072" s="1" t="s">
        <v>482</v>
      </c>
      <c r="S2072" s="1" t="s">
        <v>15406</v>
      </c>
      <c r="T2072" s="1" t="s">
        <v>15407</v>
      </c>
      <c r="U2072" s="1" t="s">
        <v>5769</v>
      </c>
      <c r="V2072" s="1" t="s">
        <v>15408</v>
      </c>
      <c r="W2072" s="1" t="s">
        <v>141</v>
      </c>
      <c r="X2072" t="str">
        <f t="shared" si="225"/>
        <v>Complete</v>
      </c>
      <c r="Y2072">
        <f>MAX(0,100-IF(G2072="Invalid",Config!$B$5,0)-IF(I2072="Invalid",Config!$B$6,0)-IF(X2072="Incomplete",Config!$B$7,0)-IF(AF2072="Yes",Config!$B$37,0))</f>
        <v>100</v>
      </c>
      <c r="Z2072" s="1">
        <f>IF(OR(TRIM(B2072)="",COUNTIF(Config!$B$15:$B$19,B2072)&gt;0),1,0)+IF(OR(TRIM(C2072)="",COUNTIF(Config!$B$15:$B$19,C2072)&gt;0),1,0)+IF(OR(TRIM(F2072)="",COUNTIF(Config!$B$15:$B$19,F2072)&gt;0),1,0)+IF(OR(TRIM(H2072)="",COUNTIF(Config!$B$15:$B$19,H2072)&gt;0),1,0)+IF(OR(TRIM(E2072)="",COUNTIF(Config!$B$15:$B$19,E2072)&gt;0),1,0)+IF(OR(TRIM(K2072)="",COUNTIF(Config!$B$15:$B$19,K2072)&gt;0),1,0)+IF(OR(TRIM(P2072)="",COUNTIF(Config!$B$15:$B$19,P2072)&gt;0),1,0)+IF(OR(TRIM(R2072)="",COUNTIF(Config!$B$15:$B$19,R2072)&gt;0),1,0)</f>
        <v>0</v>
      </c>
      <c r="AA2072" s="1" cm="1">
        <f t="array" ref="AA2072">SUMPRODUCT(LEN(H2072)-LEN(SUBSTITUTE(H2072,{"0";"1";"2";"3";"4";"5";"6";"7";"8";"9"},"")))</f>
        <v>10</v>
      </c>
      <c r="AC2072" t="str">
        <f t="shared" si="226"/>
        <v/>
      </c>
      <c r="AD2072">
        <f t="shared" si="227"/>
        <v>1</v>
      </c>
      <c r="AE2072">
        <f t="shared" si="228"/>
        <v>1</v>
      </c>
      <c r="AF2072" t="str">
        <f t="shared" si="229"/>
        <v>No</v>
      </c>
      <c r="AG2072">
        <f t="shared" ca="1" si="230"/>
        <v>237</v>
      </c>
      <c r="AH2072" t="str">
        <f ca="1">IF(OR(V2072="",AG2072=""),"Yes",IF(AG2072&gt;Config!$B$41,"Yes","No"))</f>
        <v>No</v>
      </c>
    </row>
    <row r="2073" spans="1:34" x14ac:dyDescent="0.25">
      <c r="A2073" s="1" t="s">
        <v>15409</v>
      </c>
      <c r="B2073" s="1" t="s">
        <v>1957</v>
      </c>
      <c r="C2073" s="1" t="s">
        <v>946</v>
      </c>
      <c r="D2073" s="1" t="s">
        <v>10015</v>
      </c>
      <c r="E2073" s="1" t="s">
        <v>34912</v>
      </c>
      <c r="F2073" s="1" t="s">
        <v>15410</v>
      </c>
      <c r="G2073" t="str">
        <f t="shared" si="224"/>
        <v>Valid</v>
      </c>
      <c r="H2073" s="1" t="s">
        <v>15411</v>
      </c>
      <c r="I2073" t="str" cm="1">
        <f t="array" ref="I2073">IF(OR(TRIM(H2073)="",ISNUMBER(SEARCH("#",H2073)),AA2073&lt;Config!$B$8,SUMPRODUCT(--ISNUMBER(SEARCH({"a";"b";"c";"d";"e";"f";"g";"h";"i";"j";"k";"l";"m";"n";"o";"p";"q";"r";"s";"t";"u";"v";"w";"x";"y";"z"},H2073)))&gt;0),"Invalid","Valid")</f>
        <v>Valid</v>
      </c>
      <c r="J2073" s="1" t="s">
        <v>15412</v>
      </c>
      <c r="K2073" s="1" t="s">
        <v>264</v>
      </c>
      <c r="L2073" s="1" t="s">
        <v>164</v>
      </c>
      <c r="M2073" s="1" t="s">
        <v>462</v>
      </c>
      <c r="N2073" s="1" t="s">
        <v>252</v>
      </c>
      <c r="O2073" s="1" t="s">
        <v>149</v>
      </c>
      <c r="P2073" t="s">
        <v>53</v>
      </c>
      <c r="Q2073" s="1" t="s">
        <v>197</v>
      </c>
      <c r="R2073" s="1" t="s">
        <v>197</v>
      </c>
      <c r="S2073" s="1" t="s">
        <v>15413</v>
      </c>
      <c r="T2073" s="1" t="s">
        <v>15414</v>
      </c>
      <c r="U2073" s="1" t="s">
        <v>3634</v>
      </c>
      <c r="V2073" s="1" t="s">
        <v>15415</v>
      </c>
      <c r="W2073" s="1" t="s">
        <v>75</v>
      </c>
      <c r="X2073" t="str">
        <f t="shared" si="225"/>
        <v>Complete</v>
      </c>
      <c r="Y2073">
        <f>MAX(0,100-IF(G2073="Invalid",Config!$B$5,0)-IF(I2073="Invalid",Config!$B$6,0)-IF(X2073="Incomplete",Config!$B$7,0)-IF(AF2073="Yes",Config!$B$37,0))</f>
        <v>100</v>
      </c>
      <c r="Z2073" s="1">
        <f>IF(OR(TRIM(B2073)="",COUNTIF(Config!$B$15:$B$19,B2073)&gt;0),1,0)+IF(OR(TRIM(C2073)="",COUNTIF(Config!$B$15:$B$19,C2073)&gt;0),1,0)+IF(OR(TRIM(F2073)="",COUNTIF(Config!$B$15:$B$19,F2073)&gt;0),1,0)+IF(OR(TRIM(H2073)="",COUNTIF(Config!$B$15:$B$19,H2073)&gt;0),1,0)+IF(OR(TRIM(E2073)="",COUNTIF(Config!$B$15:$B$19,E2073)&gt;0),1,0)+IF(OR(TRIM(K2073)="",COUNTIF(Config!$B$15:$B$19,K2073)&gt;0),1,0)+IF(OR(TRIM(P2073)="",COUNTIF(Config!$B$15:$B$19,P2073)&gt;0),1,0)+IF(OR(TRIM(R2073)="",COUNTIF(Config!$B$15:$B$19,R2073)&gt;0),1,0)</f>
        <v>0</v>
      </c>
      <c r="AA2073" s="1" cm="1">
        <f t="array" ref="AA2073">SUMPRODUCT(LEN(H2073)-LEN(SUBSTITUTE(H2073,{"0";"1";"2";"3";"4";"5";"6";"7";"8";"9"},"")))</f>
        <v>10</v>
      </c>
      <c r="AC2073" t="str">
        <f t="shared" si="226"/>
        <v/>
      </c>
      <c r="AD2073">
        <f t="shared" si="227"/>
        <v>1</v>
      </c>
      <c r="AE2073">
        <f t="shared" si="228"/>
        <v>1</v>
      </c>
      <c r="AF2073" t="str">
        <f t="shared" si="229"/>
        <v>No</v>
      </c>
      <c r="AG2073" t="str">
        <f t="shared" ca="1" si="230"/>
        <v/>
      </c>
      <c r="AH2073" t="str">
        <f ca="1">IF(OR(V2073="",AG2073=""),"Yes",IF(AG2073&gt;Config!$B$41,"Yes","No"))</f>
        <v>Yes</v>
      </c>
    </row>
    <row r="2074" spans="1:34" x14ac:dyDescent="0.25">
      <c r="A2074" s="1" t="s">
        <v>15416</v>
      </c>
      <c r="B2074" s="1" t="s">
        <v>33815</v>
      </c>
      <c r="C2074" s="1" t="s">
        <v>323</v>
      </c>
      <c r="D2074" s="1" t="s">
        <v>323</v>
      </c>
      <c r="E2074" s="1" t="s">
        <v>34913</v>
      </c>
      <c r="F2074" s="1" t="s">
        <v>15417</v>
      </c>
      <c r="G2074" t="str">
        <f t="shared" si="224"/>
        <v>Valid</v>
      </c>
      <c r="H2074" s="1" t="s">
        <v>15418</v>
      </c>
      <c r="I2074" t="str" cm="1">
        <f t="array" ref="I2074">IF(OR(TRIM(H2074)="",ISNUMBER(SEARCH("#",H2074)),AA2074&lt;Config!$B$8,SUMPRODUCT(--ISNUMBER(SEARCH({"a";"b";"c";"d";"e";"f";"g";"h";"i";"j";"k";"l";"m";"n";"o";"p";"q";"r";"s";"t";"u";"v";"w";"x";"y";"z"},H2074)))&gt;0),"Invalid","Valid")</f>
        <v>Valid</v>
      </c>
      <c r="J2074" s="1" t="s">
        <v>15419</v>
      </c>
      <c r="K2074" s="1" t="s">
        <v>133</v>
      </c>
      <c r="L2074" s="1" t="s">
        <v>49</v>
      </c>
      <c r="M2074" s="1" t="s">
        <v>517</v>
      </c>
      <c r="N2074" s="1" t="s">
        <v>358</v>
      </c>
      <c r="O2074" s="1" t="s">
        <v>266</v>
      </c>
      <c r="P2074" t="s">
        <v>328</v>
      </c>
      <c r="Q2074" s="1" t="s">
        <v>33838</v>
      </c>
      <c r="R2074" s="1" t="s">
        <v>571</v>
      </c>
      <c r="S2074" s="1" t="s">
        <v>11362</v>
      </c>
      <c r="T2074" s="1" t="s">
        <v>15420</v>
      </c>
      <c r="U2074" s="1" t="s">
        <v>4635</v>
      </c>
      <c r="V2074" s="1" t="s">
        <v>473</v>
      </c>
      <c r="W2074" s="1" t="s">
        <v>75</v>
      </c>
      <c r="X2074" t="str">
        <f t="shared" si="225"/>
        <v>Incomplete</v>
      </c>
      <c r="Y2074">
        <f>MAX(0,100-IF(G2074="Invalid",Config!$B$5,0)-IF(I2074="Invalid",Config!$B$6,0)-IF(X2074="Incomplete",Config!$B$7,0)-IF(AF2074="Yes",Config!$B$37,0))</f>
        <v>60</v>
      </c>
      <c r="Z2074" s="1">
        <f>IF(OR(TRIM(B2074)="",COUNTIF(Config!$B$15:$B$19,B2074)&gt;0),1,0)+IF(OR(TRIM(C2074)="",COUNTIF(Config!$B$15:$B$19,C2074)&gt;0),1,0)+IF(OR(TRIM(F2074)="",COUNTIF(Config!$B$15:$B$19,F2074)&gt;0),1,0)+IF(OR(TRIM(H2074)="",COUNTIF(Config!$B$15:$B$19,H2074)&gt;0),1,0)+IF(OR(TRIM(E2074)="",COUNTIF(Config!$B$15:$B$19,E2074)&gt;0),1,0)+IF(OR(TRIM(K2074)="",COUNTIF(Config!$B$15:$B$19,K2074)&gt;0),1,0)+IF(OR(TRIM(P2074)="",COUNTIF(Config!$B$15:$B$19,P2074)&gt;0),1,0)+IF(OR(TRIM(R2074)="",COUNTIF(Config!$B$15:$B$19,R2074)&gt;0),1,0)</f>
        <v>1</v>
      </c>
      <c r="AA2074" s="1" cm="1">
        <f t="array" ref="AA2074">SUMPRODUCT(LEN(H2074)-LEN(SUBSTITUTE(H2074,{"0";"1";"2";"3";"4";"5";"6";"7";"8";"9"},"")))</f>
        <v>11</v>
      </c>
      <c r="AC2074" t="str">
        <f t="shared" si="226"/>
        <v>Incomplete Profile</v>
      </c>
      <c r="AD2074">
        <f t="shared" si="227"/>
        <v>1</v>
      </c>
      <c r="AE2074">
        <f t="shared" si="228"/>
        <v>1</v>
      </c>
      <c r="AF2074" t="str">
        <f t="shared" si="229"/>
        <v>No</v>
      </c>
      <c r="AG2074">
        <f t="shared" ca="1" si="230"/>
        <v>208</v>
      </c>
      <c r="AH2074" t="str">
        <f ca="1">IF(OR(V2074="",AG2074=""),"Yes",IF(AG2074&gt;Config!$B$41,"Yes","No"))</f>
        <v>No</v>
      </c>
    </row>
    <row r="2075" spans="1:34" x14ac:dyDescent="0.25">
      <c r="A2075" s="1" t="s">
        <v>15421</v>
      </c>
      <c r="B2075" s="1" t="s">
        <v>1147</v>
      </c>
      <c r="C2075" s="1" t="s">
        <v>398</v>
      </c>
      <c r="D2075" s="1" t="s">
        <v>15422</v>
      </c>
      <c r="E2075" s="1" t="s">
        <v>34201</v>
      </c>
      <c r="F2075" s="1" t="s">
        <v>15423</v>
      </c>
      <c r="G2075" t="str">
        <f t="shared" si="224"/>
        <v>Valid</v>
      </c>
      <c r="H2075" s="1" t="s">
        <v>15424</v>
      </c>
      <c r="I2075" t="str" cm="1">
        <f t="array" ref="I2075">IF(OR(TRIM(H2075)="",ISNUMBER(SEARCH("#",H2075)),AA2075&lt;Config!$B$8,SUMPRODUCT(--ISNUMBER(SEARCH({"a";"b";"c";"d";"e";"f";"g";"h";"i";"j";"k";"l";"m";"n";"o";"p";"q";"r";"s";"t";"u";"v";"w";"x";"y";"z"},H2075)))&gt;0),"Invalid","Valid")</f>
        <v>Valid</v>
      </c>
      <c r="J2075" s="1" t="s">
        <v>15425</v>
      </c>
      <c r="K2075" s="1" t="s">
        <v>83</v>
      </c>
      <c r="L2075" s="1" t="s">
        <v>67</v>
      </c>
      <c r="M2075" s="1" t="s">
        <v>462</v>
      </c>
      <c r="N2075" s="1" t="s">
        <v>148</v>
      </c>
      <c r="O2075" s="1" t="s">
        <v>180</v>
      </c>
      <c r="P2075" t="s">
        <v>344</v>
      </c>
      <c r="Q2075" s="1" t="s">
        <v>971</v>
      </c>
      <c r="R2075" s="1" t="s">
        <v>971</v>
      </c>
      <c r="S2075" s="1" t="s">
        <v>15426</v>
      </c>
      <c r="T2075" s="1" t="s">
        <v>15427</v>
      </c>
      <c r="U2075" s="1" t="s">
        <v>2191</v>
      </c>
      <c r="V2075" s="1" t="s">
        <v>140</v>
      </c>
      <c r="W2075" s="1" t="s">
        <v>384</v>
      </c>
      <c r="X2075" t="str">
        <f t="shared" si="225"/>
        <v>Complete</v>
      </c>
      <c r="Y2075">
        <f>MAX(0,100-IF(G2075="Invalid",Config!$B$5,0)-IF(I2075="Invalid",Config!$B$6,0)-IF(X2075="Incomplete",Config!$B$7,0)-IF(AF2075="Yes",Config!$B$37,0))</f>
        <v>100</v>
      </c>
      <c r="Z2075" s="1">
        <f>IF(OR(TRIM(B2075)="",COUNTIF(Config!$B$15:$B$19,B2075)&gt;0),1,0)+IF(OR(TRIM(C2075)="",COUNTIF(Config!$B$15:$B$19,C2075)&gt;0),1,0)+IF(OR(TRIM(F2075)="",COUNTIF(Config!$B$15:$B$19,F2075)&gt;0),1,0)+IF(OR(TRIM(H2075)="",COUNTIF(Config!$B$15:$B$19,H2075)&gt;0),1,0)+IF(OR(TRIM(E2075)="",COUNTIF(Config!$B$15:$B$19,E2075)&gt;0),1,0)+IF(OR(TRIM(K2075)="",COUNTIF(Config!$B$15:$B$19,K2075)&gt;0),1,0)+IF(OR(TRIM(P2075)="",COUNTIF(Config!$B$15:$B$19,P2075)&gt;0),1,0)+IF(OR(TRIM(R2075)="",COUNTIF(Config!$B$15:$B$19,R2075)&gt;0),1,0)</f>
        <v>0</v>
      </c>
      <c r="AA2075" s="1" cm="1">
        <f t="array" ref="AA2075">SUMPRODUCT(LEN(H2075)-LEN(SUBSTITUTE(H2075,{"0";"1";"2";"3";"4";"5";"6";"7";"8";"9"},"")))</f>
        <v>10</v>
      </c>
      <c r="AC2075" t="str">
        <f t="shared" si="226"/>
        <v/>
      </c>
      <c r="AD2075">
        <f t="shared" si="227"/>
        <v>1</v>
      </c>
      <c r="AE2075">
        <f t="shared" si="228"/>
        <v>1</v>
      </c>
      <c r="AF2075" t="str">
        <f t="shared" si="229"/>
        <v>No</v>
      </c>
      <c r="AG2075">
        <f t="shared" ca="1" si="230"/>
        <v>37</v>
      </c>
      <c r="AH2075" t="str">
        <f ca="1">IF(OR(V2075="",AG2075=""),"Yes",IF(AG2075&gt;Config!$B$41,"Yes","No"))</f>
        <v>No</v>
      </c>
    </row>
    <row r="2076" spans="1:34" x14ac:dyDescent="0.25">
      <c r="A2076" s="1" t="s">
        <v>15428</v>
      </c>
      <c r="B2076" s="1" t="s">
        <v>818</v>
      </c>
      <c r="C2076" s="1" t="s">
        <v>748</v>
      </c>
      <c r="D2076" s="1" t="s">
        <v>12065</v>
      </c>
      <c r="E2076" s="1" t="s">
        <v>34914</v>
      </c>
      <c r="F2076" s="1" t="s">
        <v>15429</v>
      </c>
      <c r="G2076" t="str">
        <f t="shared" si="224"/>
        <v>Invalid</v>
      </c>
      <c r="H2076" s="1" t="s">
        <v>15430</v>
      </c>
      <c r="I2076" t="str" cm="1">
        <f t="array" ref="I2076">IF(OR(TRIM(H2076)="",ISNUMBER(SEARCH("#",H2076)),AA2076&lt;Config!$B$8,SUMPRODUCT(--ISNUMBER(SEARCH({"a";"b";"c";"d";"e";"f";"g";"h";"i";"j";"k";"l";"m";"n";"o";"p";"q";"r";"s";"t";"u";"v";"w";"x";"y";"z"},H2076)))&gt;0),"Invalid","Valid")</f>
        <v>Valid</v>
      </c>
      <c r="J2076" s="1" t="s">
        <v>15431</v>
      </c>
      <c r="K2076" s="1" t="s">
        <v>866</v>
      </c>
      <c r="L2076" s="1" t="s">
        <v>134</v>
      </c>
      <c r="M2076" s="1" t="s">
        <v>391</v>
      </c>
      <c r="N2076" s="1" t="s">
        <v>33819</v>
      </c>
      <c r="O2076" s="1" t="s">
        <v>180</v>
      </c>
      <c r="P2076" t="s">
        <v>53</v>
      </c>
      <c r="Q2076" s="1" t="s">
        <v>197</v>
      </c>
      <c r="R2076" s="1" t="s">
        <v>55</v>
      </c>
      <c r="S2076" s="1" t="s">
        <v>3783</v>
      </c>
      <c r="T2076" s="1" t="s">
        <v>15432</v>
      </c>
      <c r="U2076" s="1" t="s">
        <v>1631</v>
      </c>
      <c r="V2076" s="1" t="s">
        <v>15433</v>
      </c>
      <c r="W2076" s="1" t="s">
        <v>186</v>
      </c>
      <c r="X2076" t="str">
        <f t="shared" si="225"/>
        <v>Complete</v>
      </c>
      <c r="Y2076">
        <f>MAX(0,100-IF(G2076="Invalid",Config!$B$5,0)-IF(I2076="Invalid",Config!$B$6,0)-IF(X2076="Incomplete",Config!$B$7,0)-IF(AF2076="Yes",Config!$B$37,0))</f>
        <v>70</v>
      </c>
      <c r="Z2076" s="1">
        <f>IF(OR(TRIM(B2076)="",COUNTIF(Config!$B$15:$B$19,B2076)&gt;0),1,0)+IF(OR(TRIM(C2076)="",COUNTIF(Config!$B$15:$B$19,C2076)&gt;0),1,0)+IF(OR(TRIM(F2076)="",COUNTIF(Config!$B$15:$B$19,F2076)&gt;0),1,0)+IF(OR(TRIM(H2076)="",COUNTIF(Config!$B$15:$B$19,H2076)&gt;0),1,0)+IF(OR(TRIM(E2076)="",COUNTIF(Config!$B$15:$B$19,E2076)&gt;0),1,0)+IF(OR(TRIM(K2076)="",COUNTIF(Config!$B$15:$B$19,K2076)&gt;0),1,0)+IF(OR(TRIM(P2076)="",COUNTIF(Config!$B$15:$B$19,P2076)&gt;0),1,0)+IF(OR(TRIM(R2076)="",COUNTIF(Config!$B$15:$B$19,R2076)&gt;0),1,0)</f>
        <v>0</v>
      </c>
      <c r="AA2076" s="1" cm="1">
        <f t="array" ref="AA2076">SUMPRODUCT(LEN(H2076)-LEN(SUBSTITUTE(H2076,{"0";"1";"2";"3";"4";"5";"6";"7";"8";"9"},"")))</f>
        <v>10</v>
      </c>
      <c r="AC2076" t="str">
        <f t="shared" si="226"/>
        <v>Invalid Email</v>
      </c>
      <c r="AD2076">
        <f t="shared" si="227"/>
        <v>0</v>
      </c>
      <c r="AE2076">
        <f t="shared" si="228"/>
        <v>1</v>
      </c>
      <c r="AF2076" t="str">
        <f t="shared" si="229"/>
        <v>No</v>
      </c>
      <c r="AG2076">
        <f t="shared" ca="1" si="230"/>
        <v>549</v>
      </c>
      <c r="AH2076" t="str">
        <f ca="1">IF(OR(V2076="",AG2076=""),"Yes",IF(AG2076&gt;Config!$B$41,"Yes","No"))</f>
        <v>Yes</v>
      </c>
    </row>
    <row r="2077" spans="1:34" x14ac:dyDescent="0.25">
      <c r="A2077" s="1" t="s">
        <v>15434</v>
      </c>
      <c r="B2077" s="1" t="s">
        <v>4687</v>
      </c>
      <c r="C2077" s="1" t="s">
        <v>33815</v>
      </c>
      <c r="D2077" s="1" t="s">
        <v>4687</v>
      </c>
      <c r="E2077" s="1" t="s">
        <v>34179</v>
      </c>
      <c r="F2077" s="1" t="s">
        <v>15435</v>
      </c>
      <c r="G2077" t="str">
        <f t="shared" si="224"/>
        <v>Valid</v>
      </c>
      <c r="H2077" s="1" t="s">
        <v>15436</v>
      </c>
      <c r="I2077" t="str" cm="1">
        <f t="array" ref="I2077">IF(OR(TRIM(H2077)="",ISNUMBER(SEARCH("#",H2077)),AA2077&lt;Config!$B$8,SUMPRODUCT(--ISNUMBER(SEARCH({"a";"b";"c";"d";"e";"f";"g";"h";"i";"j";"k";"l";"m";"n";"o";"p";"q";"r";"s";"t";"u";"v";"w";"x";"y";"z"},H2077)))&gt;0),"Invalid","Valid")</f>
        <v>Valid</v>
      </c>
      <c r="J2077" s="1" t="s">
        <v>15437</v>
      </c>
      <c r="K2077" s="1" t="s">
        <v>250</v>
      </c>
      <c r="L2077" s="1" t="s">
        <v>29</v>
      </c>
      <c r="M2077" s="1" t="s">
        <v>462</v>
      </c>
      <c r="N2077" s="1" t="s">
        <v>211</v>
      </c>
      <c r="O2077" s="1" t="s">
        <v>196</v>
      </c>
      <c r="P2077" t="s">
        <v>53</v>
      </c>
      <c r="Q2077" s="1" t="s">
        <v>197</v>
      </c>
      <c r="R2077" s="1" t="s">
        <v>415</v>
      </c>
      <c r="S2077" s="1" t="s">
        <v>3155</v>
      </c>
      <c r="T2077" s="1" t="s">
        <v>15438</v>
      </c>
      <c r="U2077" s="1" t="s">
        <v>1380</v>
      </c>
      <c r="V2077" s="1" t="s">
        <v>140</v>
      </c>
      <c r="W2077" s="1" t="s">
        <v>141</v>
      </c>
      <c r="X2077" t="str">
        <f t="shared" si="225"/>
        <v>Incomplete</v>
      </c>
      <c r="Y2077">
        <f>MAX(0,100-IF(G2077="Invalid",Config!$B$5,0)-IF(I2077="Invalid",Config!$B$6,0)-IF(X2077="Incomplete",Config!$B$7,0)-IF(AF2077="Yes",Config!$B$37,0))</f>
        <v>60</v>
      </c>
      <c r="Z2077" s="1">
        <f>IF(OR(TRIM(B2077)="",COUNTIF(Config!$B$15:$B$19,B2077)&gt;0),1,0)+IF(OR(TRIM(C2077)="",COUNTIF(Config!$B$15:$B$19,C2077)&gt;0),1,0)+IF(OR(TRIM(F2077)="",COUNTIF(Config!$B$15:$B$19,F2077)&gt;0),1,0)+IF(OR(TRIM(H2077)="",COUNTIF(Config!$B$15:$B$19,H2077)&gt;0),1,0)+IF(OR(TRIM(E2077)="",COUNTIF(Config!$B$15:$B$19,E2077)&gt;0),1,0)+IF(OR(TRIM(K2077)="",COUNTIF(Config!$B$15:$B$19,K2077)&gt;0),1,0)+IF(OR(TRIM(P2077)="",COUNTIF(Config!$B$15:$B$19,P2077)&gt;0),1,0)+IF(OR(TRIM(R2077)="",COUNTIF(Config!$B$15:$B$19,R2077)&gt;0),1,0)</f>
        <v>1</v>
      </c>
      <c r="AA2077" s="1" cm="1">
        <f t="array" ref="AA2077">SUMPRODUCT(LEN(H2077)-LEN(SUBSTITUTE(H2077,{"0";"1";"2";"3";"4";"5";"6";"7";"8";"9"},"")))</f>
        <v>12</v>
      </c>
      <c r="AC2077" t="str">
        <f t="shared" si="226"/>
        <v>Incomplete Profile</v>
      </c>
      <c r="AD2077">
        <f t="shared" si="227"/>
        <v>1</v>
      </c>
      <c r="AE2077">
        <f t="shared" si="228"/>
        <v>1</v>
      </c>
      <c r="AF2077" t="str">
        <f t="shared" si="229"/>
        <v>No</v>
      </c>
      <c r="AG2077">
        <f t="shared" ca="1" si="230"/>
        <v>37</v>
      </c>
      <c r="AH2077" t="str">
        <f ca="1">IF(OR(V2077="",AG2077=""),"Yes",IF(AG2077&gt;Config!$B$41,"Yes","No"))</f>
        <v>No</v>
      </c>
    </row>
    <row r="2078" spans="1:34" x14ac:dyDescent="0.25">
      <c r="A2078" s="1" t="s">
        <v>15439</v>
      </c>
      <c r="B2078" s="1" t="s">
        <v>4638</v>
      </c>
      <c r="C2078" s="1" t="s">
        <v>659</v>
      </c>
      <c r="D2078" s="1" t="s">
        <v>15440</v>
      </c>
      <c r="E2078" s="1" t="s">
        <v>633</v>
      </c>
      <c r="F2078" s="1" t="s">
        <v>15441</v>
      </c>
      <c r="G2078" t="str">
        <f t="shared" si="224"/>
        <v>Valid</v>
      </c>
      <c r="H2078" s="1" t="s">
        <v>15442</v>
      </c>
      <c r="I2078" t="str" cm="1">
        <f t="array" ref="I2078">IF(OR(TRIM(H2078)="",ISNUMBER(SEARCH("#",H2078)),AA2078&lt;Config!$B$8,SUMPRODUCT(--ISNUMBER(SEARCH({"a";"b";"c";"d";"e";"f";"g";"h";"i";"j";"k";"l";"m";"n";"o";"p";"q";"r";"s";"t";"u";"v";"w";"x";"y";"z"},H2078)))&gt;0),"Invalid","Valid")</f>
        <v>Valid</v>
      </c>
      <c r="J2078" s="1" t="s">
        <v>15443</v>
      </c>
      <c r="K2078" s="1" t="s">
        <v>178</v>
      </c>
      <c r="L2078" s="1" t="s">
        <v>49</v>
      </c>
      <c r="M2078" s="1" t="s">
        <v>343</v>
      </c>
      <c r="N2078" s="1" t="s">
        <v>437</v>
      </c>
      <c r="O2078" s="1" t="s">
        <v>266</v>
      </c>
      <c r="P2078" t="s">
        <v>87</v>
      </c>
      <c r="Q2078" s="1" t="s">
        <v>88</v>
      </c>
      <c r="R2078" s="1" t="s">
        <v>559</v>
      </c>
      <c r="S2078" s="1" t="s">
        <v>7941</v>
      </c>
      <c r="T2078" s="1" t="s">
        <v>15444</v>
      </c>
      <c r="U2078" s="1" t="s">
        <v>15445</v>
      </c>
      <c r="V2078" s="1" t="s">
        <v>2863</v>
      </c>
      <c r="W2078" s="1" t="s">
        <v>75</v>
      </c>
      <c r="X2078" t="str">
        <f t="shared" si="225"/>
        <v>Complete</v>
      </c>
      <c r="Y2078">
        <f>MAX(0,100-IF(G2078="Invalid",Config!$B$5,0)-IF(I2078="Invalid",Config!$B$6,0)-IF(X2078="Incomplete",Config!$B$7,0)-IF(AF2078="Yes",Config!$B$37,0))</f>
        <v>100</v>
      </c>
      <c r="Z2078" s="1">
        <f>IF(OR(TRIM(B2078)="",COUNTIF(Config!$B$15:$B$19,B2078)&gt;0),1,0)+IF(OR(TRIM(C2078)="",COUNTIF(Config!$B$15:$B$19,C2078)&gt;0),1,0)+IF(OR(TRIM(F2078)="",COUNTIF(Config!$B$15:$B$19,F2078)&gt;0),1,0)+IF(OR(TRIM(H2078)="",COUNTIF(Config!$B$15:$B$19,H2078)&gt;0),1,0)+IF(OR(TRIM(E2078)="",COUNTIF(Config!$B$15:$B$19,E2078)&gt;0),1,0)+IF(OR(TRIM(K2078)="",COUNTIF(Config!$B$15:$B$19,K2078)&gt;0),1,0)+IF(OR(TRIM(P2078)="",COUNTIF(Config!$B$15:$B$19,P2078)&gt;0),1,0)+IF(OR(TRIM(R2078)="",COUNTIF(Config!$B$15:$B$19,R2078)&gt;0),1,0)</f>
        <v>0</v>
      </c>
      <c r="AA2078" s="1" cm="1">
        <f t="array" ref="AA2078">SUMPRODUCT(LEN(H2078)-LEN(SUBSTITUTE(H2078,{"0";"1";"2";"3";"4";"5";"6";"7";"8";"9"},"")))</f>
        <v>11</v>
      </c>
      <c r="AC2078" t="str">
        <f t="shared" si="226"/>
        <v/>
      </c>
      <c r="AD2078">
        <f t="shared" si="227"/>
        <v>1</v>
      </c>
      <c r="AE2078">
        <f t="shared" si="228"/>
        <v>1</v>
      </c>
      <c r="AF2078" t="str">
        <f t="shared" si="229"/>
        <v>No</v>
      </c>
      <c r="AG2078">
        <f t="shared" ca="1" si="230"/>
        <v>137</v>
      </c>
      <c r="AH2078" t="str">
        <f ca="1">IF(OR(V2078="",AG2078=""),"Yes",IF(AG2078&gt;Config!$B$41,"Yes","No"))</f>
        <v>No</v>
      </c>
    </row>
    <row r="2079" spans="1:34" x14ac:dyDescent="0.25">
      <c r="A2079" s="1" t="s">
        <v>15446</v>
      </c>
      <c r="B2079" s="1" t="s">
        <v>565</v>
      </c>
      <c r="C2079" s="1" t="s">
        <v>43</v>
      </c>
      <c r="D2079" s="1" t="s">
        <v>4130</v>
      </c>
      <c r="E2079" s="1" t="s">
        <v>34915</v>
      </c>
      <c r="F2079" s="1" t="s">
        <v>15447</v>
      </c>
      <c r="G2079" t="str">
        <f t="shared" si="224"/>
        <v>Invalid</v>
      </c>
      <c r="H2079" s="1" t="s">
        <v>15448</v>
      </c>
      <c r="I2079" t="str" cm="1">
        <f t="array" ref="I2079">IF(OR(TRIM(H2079)="",ISNUMBER(SEARCH("#",H2079)),AA2079&lt;Config!$B$8,SUMPRODUCT(--ISNUMBER(SEARCH({"a";"b";"c";"d";"e";"f";"g";"h";"i";"j";"k";"l";"m";"n";"o";"p";"q";"r";"s";"t";"u";"v";"w";"x";"y";"z"},H2079)))&gt;0),"Invalid","Valid")</f>
        <v>Valid</v>
      </c>
      <c r="J2079" s="1" t="s">
        <v>15449</v>
      </c>
      <c r="K2079" s="1" t="s">
        <v>178</v>
      </c>
      <c r="L2079" s="1" t="s">
        <v>164</v>
      </c>
      <c r="M2079" s="1" t="s">
        <v>343</v>
      </c>
      <c r="N2079" s="1" t="s">
        <v>358</v>
      </c>
      <c r="O2079" s="1" t="s">
        <v>196</v>
      </c>
      <c r="P2079" t="s">
        <v>53</v>
      </c>
      <c r="Q2079" s="1" t="s">
        <v>150</v>
      </c>
      <c r="R2079" s="1" t="s">
        <v>150</v>
      </c>
      <c r="S2079" s="1" t="s">
        <v>15314</v>
      </c>
      <c r="T2079" s="1" t="s">
        <v>15450</v>
      </c>
      <c r="U2079" s="1" t="s">
        <v>5314</v>
      </c>
      <c r="V2079" s="1" t="s">
        <v>59</v>
      </c>
      <c r="W2079" s="1" t="s">
        <v>75</v>
      </c>
      <c r="X2079" t="str">
        <f t="shared" si="225"/>
        <v>Complete</v>
      </c>
      <c r="Y2079">
        <f>MAX(0,100-IF(G2079="Invalid",Config!$B$5,0)-IF(I2079="Invalid",Config!$B$6,0)-IF(X2079="Incomplete",Config!$B$7,0)-IF(AF2079="Yes",Config!$B$37,0))</f>
        <v>70</v>
      </c>
      <c r="Z2079" s="1">
        <f>IF(OR(TRIM(B2079)="",COUNTIF(Config!$B$15:$B$19,B2079)&gt;0),1,0)+IF(OR(TRIM(C2079)="",COUNTIF(Config!$B$15:$B$19,C2079)&gt;0),1,0)+IF(OR(TRIM(F2079)="",COUNTIF(Config!$B$15:$B$19,F2079)&gt;0),1,0)+IF(OR(TRIM(H2079)="",COUNTIF(Config!$B$15:$B$19,H2079)&gt;0),1,0)+IF(OR(TRIM(E2079)="",COUNTIF(Config!$B$15:$B$19,E2079)&gt;0),1,0)+IF(OR(TRIM(K2079)="",COUNTIF(Config!$B$15:$B$19,K2079)&gt;0),1,0)+IF(OR(TRIM(P2079)="",COUNTIF(Config!$B$15:$B$19,P2079)&gt;0),1,0)+IF(OR(TRIM(R2079)="",COUNTIF(Config!$B$15:$B$19,R2079)&gt;0),1,0)</f>
        <v>0</v>
      </c>
      <c r="AA2079" s="1" cm="1">
        <f t="array" ref="AA2079">SUMPRODUCT(LEN(H2079)-LEN(SUBSTITUTE(H2079,{"0";"1";"2";"3";"4";"5";"6";"7";"8";"9"},"")))</f>
        <v>10</v>
      </c>
      <c r="AC2079" t="str">
        <f t="shared" si="226"/>
        <v>Invalid Email</v>
      </c>
      <c r="AD2079">
        <f t="shared" si="227"/>
        <v>0</v>
      </c>
      <c r="AE2079">
        <f t="shared" si="228"/>
        <v>1</v>
      </c>
      <c r="AF2079" t="str">
        <f t="shared" si="229"/>
        <v>No</v>
      </c>
      <c r="AG2079">
        <f t="shared" ca="1" si="230"/>
        <v>469</v>
      </c>
      <c r="AH2079" t="str">
        <f ca="1">IF(OR(V2079="",AG2079=""),"Yes",IF(AG2079&gt;Config!$B$41,"Yes","No"))</f>
        <v>Yes</v>
      </c>
    </row>
    <row r="2080" spans="1:34" x14ac:dyDescent="0.25">
      <c r="A2080" s="1" t="s">
        <v>15451</v>
      </c>
      <c r="B2080" s="1" t="s">
        <v>6040</v>
      </c>
      <c r="C2080" s="1" t="s">
        <v>792</v>
      </c>
      <c r="D2080" s="1" t="s">
        <v>15452</v>
      </c>
      <c r="E2080" s="1" t="s">
        <v>34916</v>
      </c>
      <c r="F2080" s="1" t="s">
        <v>15453</v>
      </c>
      <c r="G2080" t="str">
        <f t="shared" si="224"/>
        <v>Valid</v>
      </c>
      <c r="H2080" s="1" t="s">
        <v>15454</v>
      </c>
      <c r="I2080" t="str" cm="1">
        <f t="array" ref="I2080">IF(OR(TRIM(H2080)="",ISNUMBER(SEARCH("#",H2080)),AA2080&lt;Config!$B$8,SUMPRODUCT(--ISNUMBER(SEARCH({"a";"b";"c";"d";"e";"f";"g";"h";"i";"j";"k";"l";"m";"n";"o";"p";"q";"r";"s";"t";"u";"v";"w";"x";"y";"z"},H2080)))&gt;0),"Invalid","Valid")</f>
        <v>Valid</v>
      </c>
      <c r="J2080" s="1" t="s">
        <v>15455</v>
      </c>
      <c r="K2080" s="1" t="s">
        <v>425</v>
      </c>
      <c r="L2080" s="1" t="s">
        <v>29</v>
      </c>
      <c r="M2080" s="1" t="s">
        <v>165</v>
      </c>
      <c r="N2080" s="1" t="s">
        <v>86</v>
      </c>
      <c r="O2080" s="1" t="s">
        <v>149</v>
      </c>
      <c r="P2080" t="s">
        <v>236</v>
      </c>
      <c r="Q2080" s="1" t="s">
        <v>237</v>
      </c>
      <c r="R2080" s="1" t="s">
        <v>238</v>
      </c>
      <c r="S2080" s="1" t="s">
        <v>1518</v>
      </c>
      <c r="T2080" s="1" t="s">
        <v>15456</v>
      </c>
      <c r="U2080" s="1" t="s">
        <v>9333</v>
      </c>
      <c r="V2080" s="1" t="s">
        <v>140</v>
      </c>
      <c r="W2080" s="1" t="s">
        <v>293</v>
      </c>
      <c r="X2080" t="str">
        <f t="shared" si="225"/>
        <v>Complete</v>
      </c>
      <c r="Y2080">
        <f>MAX(0,100-IF(G2080="Invalid",Config!$B$5,0)-IF(I2080="Invalid",Config!$B$6,0)-IF(X2080="Incomplete",Config!$B$7,0)-IF(AF2080="Yes",Config!$B$37,0))</f>
        <v>100</v>
      </c>
      <c r="Z2080" s="1">
        <f>IF(OR(TRIM(B2080)="",COUNTIF(Config!$B$15:$B$19,B2080)&gt;0),1,0)+IF(OR(TRIM(C2080)="",COUNTIF(Config!$B$15:$B$19,C2080)&gt;0),1,0)+IF(OR(TRIM(F2080)="",COUNTIF(Config!$B$15:$B$19,F2080)&gt;0),1,0)+IF(OR(TRIM(H2080)="",COUNTIF(Config!$B$15:$B$19,H2080)&gt;0),1,0)+IF(OR(TRIM(E2080)="",COUNTIF(Config!$B$15:$B$19,E2080)&gt;0),1,0)+IF(OR(TRIM(K2080)="",COUNTIF(Config!$B$15:$B$19,K2080)&gt;0),1,0)+IF(OR(TRIM(P2080)="",COUNTIF(Config!$B$15:$B$19,P2080)&gt;0),1,0)+IF(OR(TRIM(R2080)="",COUNTIF(Config!$B$15:$B$19,R2080)&gt;0),1,0)</f>
        <v>0</v>
      </c>
      <c r="AA2080" s="1" cm="1">
        <f t="array" ref="AA2080">SUMPRODUCT(LEN(H2080)-LEN(SUBSTITUTE(H2080,{"0";"1";"2";"3";"4";"5";"6";"7";"8";"9"},"")))</f>
        <v>10</v>
      </c>
      <c r="AC2080" t="str">
        <f t="shared" si="226"/>
        <v/>
      </c>
      <c r="AD2080">
        <f t="shared" si="227"/>
        <v>1</v>
      </c>
      <c r="AE2080">
        <f t="shared" si="228"/>
        <v>1</v>
      </c>
      <c r="AF2080" t="str">
        <f t="shared" si="229"/>
        <v>No</v>
      </c>
      <c r="AG2080">
        <f t="shared" ca="1" si="230"/>
        <v>37</v>
      </c>
      <c r="AH2080" t="str">
        <f ca="1">IF(OR(V2080="",AG2080=""),"Yes",IF(AG2080&gt;Config!$B$41,"Yes","No"))</f>
        <v>No</v>
      </c>
    </row>
    <row r="2081" spans="1:34" x14ac:dyDescent="0.25">
      <c r="A2081" s="1" t="s">
        <v>15457</v>
      </c>
      <c r="B2081" s="1" t="s">
        <v>534</v>
      </c>
      <c r="C2081" s="1" t="s">
        <v>205</v>
      </c>
      <c r="D2081" s="1" t="s">
        <v>12413</v>
      </c>
      <c r="E2081" s="1" t="s">
        <v>159</v>
      </c>
      <c r="F2081" s="1" t="s">
        <v>9197</v>
      </c>
      <c r="G2081" t="str">
        <f t="shared" si="224"/>
        <v>Valid</v>
      </c>
      <c r="H2081" s="1" t="s">
        <v>15458</v>
      </c>
      <c r="I2081" t="str" cm="1">
        <f t="array" ref="I2081">IF(OR(TRIM(H2081)="",ISNUMBER(SEARCH("#",H2081)),AA2081&lt;Config!$B$8,SUMPRODUCT(--ISNUMBER(SEARCH({"a";"b";"c";"d";"e";"f";"g";"h";"i";"j";"k";"l";"m";"n";"o";"p";"q";"r";"s";"t";"u";"v";"w";"x";"y";"z"},H2081)))&gt;0),"Invalid","Valid")</f>
        <v>Valid</v>
      </c>
      <c r="J2081" s="1" t="s">
        <v>15459</v>
      </c>
      <c r="K2081" s="1" t="s">
        <v>369</v>
      </c>
      <c r="L2081" s="1" t="s">
        <v>102</v>
      </c>
      <c r="M2081" s="1" t="s">
        <v>165</v>
      </c>
      <c r="N2081" s="1" t="s">
        <v>358</v>
      </c>
      <c r="O2081" s="1" t="s">
        <v>149</v>
      </c>
      <c r="P2081" t="s">
        <v>53</v>
      </c>
      <c r="Q2081" s="1" t="s">
        <v>181</v>
      </c>
      <c r="R2081" s="1" t="s">
        <v>150</v>
      </c>
      <c r="S2081" s="1" t="s">
        <v>15460</v>
      </c>
      <c r="T2081" s="1" t="s">
        <v>15461</v>
      </c>
      <c r="U2081" s="1" t="s">
        <v>15462</v>
      </c>
      <c r="V2081" s="1" t="s">
        <v>140</v>
      </c>
      <c r="W2081" s="1" t="s">
        <v>384</v>
      </c>
      <c r="X2081" t="str">
        <f t="shared" si="225"/>
        <v>Complete</v>
      </c>
      <c r="Y2081">
        <f>MAX(0,100-IF(G2081="Invalid",Config!$B$5,0)-IF(I2081="Invalid",Config!$B$6,0)-IF(X2081="Incomplete",Config!$B$7,0)-IF(AF2081="Yes",Config!$B$37,0))</f>
        <v>75</v>
      </c>
      <c r="Z2081" s="1">
        <f>IF(OR(TRIM(B2081)="",COUNTIF(Config!$B$15:$B$19,B2081)&gt;0),1,0)+IF(OR(TRIM(C2081)="",COUNTIF(Config!$B$15:$B$19,C2081)&gt;0),1,0)+IF(OR(TRIM(F2081)="",COUNTIF(Config!$B$15:$B$19,F2081)&gt;0),1,0)+IF(OR(TRIM(H2081)="",COUNTIF(Config!$B$15:$B$19,H2081)&gt;0),1,0)+IF(OR(TRIM(E2081)="",COUNTIF(Config!$B$15:$B$19,E2081)&gt;0),1,0)+IF(OR(TRIM(K2081)="",COUNTIF(Config!$B$15:$B$19,K2081)&gt;0),1,0)+IF(OR(TRIM(P2081)="",COUNTIF(Config!$B$15:$B$19,P2081)&gt;0),1,0)+IF(OR(TRIM(R2081)="",COUNTIF(Config!$B$15:$B$19,R2081)&gt;0),1,0)</f>
        <v>0</v>
      </c>
      <c r="AA2081" s="1" cm="1">
        <f t="array" ref="AA2081">SUMPRODUCT(LEN(H2081)-LEN(SUBSTITUTE(H2081,{"0";"1";"2";"3";"4";"5";"6";"7";"8";"9"},"")))</f>
        <v>10</v>
      </c>
      <c r="AC2081" t="str">
        <f t="shared" si="226"/>
        <v>Potential Duplicate</v>
      </c>
      <c r="AD2081">
        <f t="shared" si="227"/>
        <v>3</v>
      </c>
      <c r="AE2081">
        <f t="shared" si="228"/>
        <v>1</v>
      </c>
      <c r="AF2081" t="str">
        <f t="shared" si="229"/>
        <v>Yes</v>
      </c>
      <c r="AG2081">
        <f t="shared" ca="1" si="230"/>
        <v>37</v>
      </c>
      <c r="AH2081" t="str">
        <f ca="1">IF(OR(V2081="",AG2081=""),"Yes",IF(AG2081&gt;Config!$B$41,"Yes","No"))</f>
        <v>No</v>
      </c>
    </row>
    <row r="2082" spans="1:34" x14ac:dyDescent="0.25">
      <c r="A2082" s="1" t="s">
        <v>15463</v>
      </c>
      <c r="B2082" s="1" t="s">
        <v>322</v>
      </c>
      <c r="C2082" s="1" t="s">
        <v>336</v>
      </c>
      <c r="D2082" s="1" t="s">
        <v>15464</v>
      </c>
      <c r="E2082" s="1" t="s">
        <v>34917</v>
      </c>
      <c r="F2082" s="1" t="s">
        <v>15465</v>
      </c>
      <c r="G2082" t="str">
        <f t="shared" si="224"/>
        <v>Valid</v>
      </c>
      <c r="H2082" s="1" t="s">
        <v>15466</v>
      </c>
      <c r="I2082" t="str" cm="1">
        <f t="array" ref="I2082">IF(OR(TRIM(H2082)="",ISNUMBER(SEARCH("#",H2082)),AA2082&lt;Config!$B$8,SUMPRODUCT(--ISNUMBER(SEARCH({"a";"b";"c";"d";"e";"f";"g";"h";"i";"j";"k";"l";"m";"n";"o";"p";"q";"r";"s";"t";"u";"v";"w";"x";"y";"z"},H2082)))&gt;0),"Invalid","Valid")</f>
        <v>Valid</v>
      </c>
      <c r="J2082" s="1" t="s">
        <v>15467</v>
      </c>
      <c r="K2082" s="1" t="s">
        <v>425</v>
      </c>
      <c r="L2082" s="1" t="s">
        <v>102</v>
      </c>
      <c r="M2082" s="1" t="s">
        <v>235</v>
      </c>
      <c r="N2082" s="1" t="s">
        <v>33819</v>
      </c>
      <c r="O2082" s="1" t="s">
        <v>180</v>
      </c>
      <c r="P2082" t="s">
        <v>104</v>
      </c>
      <c r="Q2082" s="1" t="s">
        <v>732</v>
      </c>
      <c r="R2082" s="1" t="s">
        <v>922</v>
      </c>
      <c r="S2082" s="1" t="s">
        <v>5168</v>
      </c>
      <c r="T2082" s="1" t="s">
        <v>15468</v>
      </c>
      <c r="U2082" s="1" t="s">
        <v>3217</v>
      </c>
      <c r="V2082" s="1" t="s">
        <v>2463</v>
      </c>
      <c r="W2082" s="1" t="s">
        <v>141</v>
      </c>
      <c r="X2082" t="str">
        <f t="shared" si="225"/>
        <v>Complete</v>
      </c>
      <c r="Y2082">
        <f>MAX(0,100-IF(G2082="Invalid",Config!$B$5,0)-IF(I2082="Invalid",Config!$B$6,0)-IF(X2082="Incomplete",Config!$B$7,0)-IF(AF2082="Yes",Config!$B$37,0))</f>
        <v>100</v>
      </c>
      <c r="Z2082" s="1">
        <f>IF(OR(TRIM(B2082)="",COUNTIF(Config!$B$15:$B$19,B2082)&gt;0),1,0)+IF(OR(TRIM(C2082)="",COUNTIF(Config!$B$15:$B$19,C2082)&gt;0),1,0)+IF(OR(TRIM(F2082)="",COUNTIF(Config!$B$15:$B$19,F2082)&gt;0),1,0)+IF(OR(TRIM(H2082)="",COUNTIF(Config!$B$15:$B$19,H2082)&gt;0),1,0)+IF(OR(TRIM(E2082)="",COUNTIF(Config!$B$15:$B$19,E2082)&gt;0),1,0)+IF(OR(TRIM(K2082)="",COUNTIF(Config!$B$15:$B$19,K2082)&gt;0),1,0)+IF(OR(TRIM(P2082)="",COUNTIF(Config!$B$15:$B$19,P2082)&gt;0),1,0)+IF(OR(TRIM(R2082)="",COUNTIF(Config!$B$15:$B$19,R2082)&gt;0),1,0)</f>
        <v>0</v>
      </c>
      <c r="AA2082" s="1" cm="1">
        <f t="array" ref="AA2082">SUMPRODUCT(LEN(H2082)-LEN(SUBSTITUTE(H2082,{"0";"1";"2";"3";"4";"5";"6";"7";"8";"9"},"")))</f>
        <v>11</v>
      </c>
      <c r="AC2082" t="str">
        <f t="shared" si="226"/>
        <v/>
      </c>
      <c r="AD2082">
        <f t="shared" si="227"/>
        <v>1</v>
      </c>
      <c r="AE2082">
        <f t="shared" si="228"/>
        <v>1</v>
      </c>
      <c r="AF2082" t="str">
        <f t="shared" si="229"/>
        <v>No</v>
      </c>
      <c r="AG2082">
        <f t="shared" ca="1" si="230"/>
        <v>76</v>
      </c>
      <c r="AH2082" t="str">
        <f ca="1">IF(OR(V2082="",AG2082=""),"Yes",IF(AG2082&gt;Config!$B$41,"Yes","No"))</f>
        <v>No</v>
      </c>
    </row>
    <row r="2083" spans="1:34" x14ac:dyDescent="0.25">
      <c r="A2083" s="1" t="s">
        <v>15469</v>
      </c>
      <c r="B2083" s="1" t="s">
        <v>1833</v>
      </c>
      <c r="C2083" s="1" t="s">
        <v>78</v>
      </c>
      <c r="D2083" s="1" t="s">
        <v>15470</v>
      </c>
      <c r="E2083" s="1" t="s">
        <v>298</v>
      </c>
      <c r="F2083" s="1" t="s">
        <v>1925</v>
      </c>
      <c r="G2083" t="str">
        <f t="shared" si="224"/>
        <v>Valid</v>
      </c>
      <c r="H2083" s="1" t="s">
        <v>15471</v>
      </c>
      <c r="I2083" t="str" cm="1">
        <f t="array" ref="I2083">IF(OR(TRIM(H2083)="",ISNUMBER(SEARCH("#",H2083)),AA2083&lt;Config!$B$8,SUMPRODUCT(--ISNUMBER(SEARCH({"a";"b";"c";"d";"e";"f";"g";"h";"i";"j";"k";"l";"m";"n";"o";"p";"q";"r";"s";"t";"u";"v";"w";"x";"y";"z"},H2083)))&gt;0),"Invalid","Valid")</f>
        <v>Valid</v>
      </c>
      <c r="J2083" s="1" t="s">
        <v>15472</v>
      </c>
      <c r="K2083" s="1" t="s">
        <v>28</v>
      </c>
      <c r="L2083" s="1" t="s">
        <v>179</v>
      </c>
      <c r="M2083" s="1" t="s">
        <v>33827</v>
      </c>
      <c r="N2083" s="1" t="s">
        <v>148</v>
      </c>
      <c r="O2083" s="1" t="s">
        <v>69</v>
      </c>
      <c r="P2083" t="s">
        <v>53</v>
      </c>
      <c r="Q2083" s="1" t="s">
        <v>197</v>
      </c>
      <c r="R2083" s="1" t="s">
        <v>55</v>
      </c>
      <c r="S2083" s="1" t="s">
        <v>7629</v>
      </c>
      <c r="T2083" s="1" t="s">
        <v>15473</v>
      </c>
      <c r="U2083" s="1" t="s">
        <v>3725</v>
      </c>
      <c r="V2083" s="1" t="s">
        <v>1667</v>
      </c>
      <c r="W2083" s="1" t="s">
        <v>75</v>
      </c>
      <c r="X2083" t="str">
        <f t="shared" si="225"/>
        <v>Complete</v>
      </c>
      <c r="Y2083">
        <f>MAX(0,100-IF(G2083="Invalid",Config!$B$5,0)-IF(I2083="Invalid",Config!$B$6,0)-IF(X2083="Incomplete",Config!$B$7,0)-IF(AF2083="Yes",Config!$B$37,0))</f>
        <v>75</v>
      </c>
      <c r="Z2083" s="1">
        <f>IF(OR(TRIM(B2083)="",COUNTIF(Config!$B$15:$B$19,B2083)&gt;0),1,0)+IF(OR(TRIM(C2083)="",COUNTIF(Config!$B$15:$B$19,C2083)&gt;0),1,0)+IF(OR(TRIM(F2083)="",COUNTIF(Config!$B$15:$B$19,F2083)&gt;0),1,0)+IF(OR(TRIM(H2083)="",COUNTIF(Config!$B$15:$B$19,H2083)&gt;0),1,0)+IF(OR(TRIM(E2083)="",COUNTIF(Config!$B$15:$B$19,E2083)&gt;0),1,0)+IF(OR(TRIM(K2083)="",COUNTIF(Config!$B$15:$B$19,K2083)&gt;0),1,0)+IF(OR(TRIM(P2083)="",COUNTIF(Config!$B$15:$B$19,P2083)&gt;0),1,0)+IF(OR(TRIM(R2083)="",COUNTIF(Config!$B$15:$B$19,R2083)&gt;0),1,0)</f>
        <v>0</v>
      </c>
      <c r="AA2083" s="1" cm="1">
        <f t="array" ref="AA2083">SUMPRODUCT(LEN(H2083)-LEN(SUBSTITUTE(H2083,{"0";"1";"2";"3";"4";"5";"6";"7";"8";"9"},"")))</f>
        <v>12</v>
      </c>
      <c r="AC2083" t="str">
        <f t="shared" si="226"/>
        <v>Potential Duplicate</v>
      </c>
      <c r="AD2083">
        <f t="shared" si="227"/>
        <v>2</v>
      </c>
      <c r="AE2083">
        <f t="shared" si="228"/>
        <v>1</v>
      </c>
      <c r="AF2083" t="str">
        <f t="shared" si="229"/>
        <v>Yes</v>
      </c>
      <c r="AG2083">
        <f t="shared" ca="1" si="230"/>
        <v>233</v>
      </c>
      <c r="AH2083" t="str">
        <f ca="1">IF(OR(V2083="",AG2083=""),"Yes",IF(AG2083&gt;Config!$B$41,"Yes","No"))</f>
        <v>No</v>
      </c>
    </row>
    <row r="2084" spans="1:34" x14ac:dyDescent="0.25">
      <c r="A2084" s="1" t="s">
        <v>15474</v>
      </c>
      <c r="B2084" s="1" t="s">
        <v>619</v>
      </c>
      <c r="C2084" s="1" t="s">
        <v>386</v>
      </c>
      <c r="D2084" s="1" t="s">
        <v>1024</v>
      </c>
      <c r="E2084" s="1" t="s">
        <v>34856</v>
      </c>
      <c r="F2084" s="1" t="s">
        <v>15475</v>
      </c>
      <c r="G2084" t="str">
        <f t="shared" si="224"/>
        <v>Valid</v>
      </c>
      <c r="H2084" s="1" t="s">
        <v>15476</v>
      </c>
      <c r="I2084" t="str" cm="1">
        <f t="array" ref="I2084">IF(OR(TRIM(H2084)="",ISNUMBER(SEARCH("#",H2084)),AA2084&lt;Config!$B$8,SUMPRODUCT(--ISNUMBER(SEARCH({"a";"b";"c";"d";"e";"f";"g";"h";"i";"j";"k";"l";"m";"n";"o";"p";"q";"r";"s";"t";"u";"v";"w";"x";"y";"z"},H2084)))&gt;0),"Invalid","Valid")</f>
        <v>Valid</v>
      </c>
      <c r="J2084" s="1" t="s">
        <v>15477</v>
      </c>
      <c r="K2084" s="1" t="s">
        <v>66</v>
      </c>
      <c r="L2084" s="1" t="s">
        <v>102</v>
      </c>
      <c r="M2084" s="1" t="s">
        <v>391</v>
      </c>
      <c r="N2084" s="1" t="s">
        <v>86</v>
      </c>
      <c r="O2084" s="1" t="s">
        <v>196</v>
      </c>
      <c r="P2084" t="s">
        <v>590</v>
      </c>
      <c r="Q2084" s="1" t="s">
        <v>591</v>
      </c>
      <c r="R2084" s="1" t="s">
        <v>1774</v>
      </c>
      <c r="S2084" s="1" t="s">
        <v>15478</v>
      </c>
      <c r="T2084" s="1" t="s">
        <v>15479</v>
      </c>
      <c r="U2084" s="1" t="s">
        <v>628</v>
      </c>
      <c r="V2084" s="1" t="s">
        <v>15480</v>
      </c>
      <c r="W2084" s="1" t="s">
        <v>125</v>
      </c>
      <c r="X2084" t="str">
        <f t="shared" si="225"/>
        <v>Complete</v>
      </c>
      <c r="Y2084">
        <f>MAX(0,100-IF(G2084="Invalid",Config!$B$5,0)-IF(I2084="Invalid",Config!$B$6,0)-IF(X2084="Incomplete",Config!$B$7,0)-IF(AF2084="Yes",Config!$B$37,0))</f>
        <v>100</v>
      </c>
      <c r="Z2084" s="1">
        <f>IF(OR(TRIM(B2084)="",COUNTIF(Config!$B$15:$B$19,B2084)&gt;0),1,0)+IF(OR(TRIM(C2084)="",COUNTIF(Config!$B$15:$B$19,C2084)&gt;0),1,0)+IF(OR(TRIM(F2084)="",COUNTIF(Config!$B$15:$B$19,F2084)&gt;0),1,0)+IF(OR(TRIM(H2084)="",COUNTIF(Config!$B$15:$B$19,H2084)&gt;0),1,0)+IF(OR(TRIM(E2084)="",COUNTIF(Config!$B$15:$B$19,E2084)&gt;0),1,0)+IF(OR(TRIM(K2084)="",COUNTIF(Config!$B$15:$B$19,K2084)&gt;0),1,0)+IF(OR(TRIM(P2084)="",COUNTIF(Config!$B$15:$B$19,P2084)&gt;0),1,0)+IF(OR(TRIM(R2084)="",COUNTIF(Config!$B$15:$B$19,R2084)&gt;0),1,0)</f>
        <v>0</v>
      </c>
      <c r="AA2084" s="1" cm="1">
        <f t="array" ref="AA2084">SUMPRODUCT(LEN(H2084)-LEN(SUBSTITUTE(H2084,{"0";"1";"2";"3";"4";"5";"6";"7";"8";"9"},"")))</f>
        <v>12</v>
      </c>
      <c r="AC2084" t="str">
        <f t="shared" si="226"/>
        <v/>
      </c>
      <c r="AD2084">
        <f t="shared" si="227"/>
        <v>1</v>
      </c>
      <c r="AE2084">
        <f t="shared" si="228"/>
        <v>1</v>
      </c>
      <c r="AF2084" t="str">
        <f t="shared" si="229"/>
        <v>No</v>
      </c>
      <c r="AG2084">
        <f t="shared" ca="1" si="230"/>
        <v>258</v>
      </c>
      <c r="AH2084" t="str">
        <f ca="1">IF(OR(V2084="",AG2084=""),"Yes",IF(AG2084&gt;Config!$B$41,"Yes","No"))</f>
        <v>No</v>
      </c>
    </row>
    <row r="2085" spans="1:34" x14ac:dyDescent="0.25">
      <c r="A2085" s="1" t="s">
        <v>15481</v>
      </c>
      <c r="B2085" s="1" t="s">
        <v>1329</v>
      </c>
      <c r="C2085" s="1" t="s">
        <v>545</v>
      </c>
      <c r="D2085" s="1" t="s">
        <v>12665</v>
      </c>
      <c r="E2085" s="1" t="s">
        <v>34490</v>
      </c>
      <c r="F2085" s="1" t="s">
        <v>15482</v>
      </c>
      <c r="G2085" t="str">
        <f t="shared" si="224"/>
        <v>Valid</v>
      </c>
      <c r="H2085" s="1" t="s">
        <v>15483</v>
      </c>
      <c r="I2085" t="str" cm="1">
        <f t="array" ref="I2085">IF(OR(TRIM(H2085)="",ISNUMBER(SEARCH("#",H2085)),AA2085&lt;Config!$B$8,SUMPRODUCT(--ISNUMBER(SEARCH({"a";"b";"c";"d";"e";"f";"g";"h";"i";"j";"k";"l";"m";"n";"o";"p";"q";"r";"s";"t";"u";"v";"w";"x";"y";"z"},H2085)))&gt;0),"Invalid","Valid")</f>
        <v>Valid</v>
      </c>
      <c r="J2085" s="1" t="s">
        <v>15484</v>
      </c>
      <c r="K2085" s="1" t="s">
        <v>722</v>
      </c>
      <c r="L2085" s="1" t="s">
        <v>265</v>
      </c>
      <c r="M2085" s="1" t="s">
        <v>33827</v>
      </c>
      <c r="N2085" s="1" t="s">
        <v>31</v>
      </c>
      <c r="O2085" s="1" t="s">
        <v>196</v>
      </c>
      <c r="P2085" t="s">
        <v>236</v>
      </c>
      <c r="Q2085" s="1" t="s">
        <v>237</v>
      </c>
      <c r="R2085" s="1" t="s">
        <v>961</v>
      </c>
      <c r="S2085" s="1" t="s">
        <v>15485</v>
      </c>
      <c r="T2085" s="1" t="s">
        <v>15486</v>
      </c>
      <c r="U2085" s="1" t="s">
        <v>15487</v>
      </c>
      <c r="V2085" s="1" t="s">
        <v>1220</v>
      </c>
      <c r="W2085" s="1" t="s">
        <v>40</v>
      </c>
      <c r="X2085" t="str">
        <f t="shared" si="225"/>
        <v>Complete</v>
      </c>
      <c r="Y2085">
        <f>MAX(0,100-IF(G2085="Invalid",Config!$B$5,0)-IF(I2085="Invalid",Config!$B$6,0)-IF(X2085="Incomplete",Config!$B$7,0)-IF(AF2085="Yes",Config!$B$37,0))</f>
        <v>100</v>
      </c>
      <c r="Z2085" s="1">
        <f>IF(OR(TRIM(B2085)="",COUNTIF(Config!$B$15:$B$19,B2085)&gt;0),1,0)+IF(OR(TRIM(C2085)="",COUNTIF(Config!$B$15:$B$19,C2085)&gt;0),1,0)+IF(OR(TRIM(F2085)="",COUNTIF(Config!$B$15:$B$19,F2085)&gt;0),1,0)+IF(OR(TRIM(H2085)="",COUNTIF(Config!$B$15:$B$19,H2085)&gt;0),1,0)+IF(OR(TRIM(E2085)="",COUNTIF(Config!$B$15:$B$19,E2085)&gt;0),1,0)+IF(OR(TRIM(K2085)="",COUNTIF(Config!$B$15:$B$19,K2085)&gt;0),1,0)+IF(OR(TRIM(P2085)="",COUNTIF(Config!$B$15:$B$19,P2085)&gt;0),1,0)+IF(OR(TRIM(R2085)="",COUNTIF(Config!$B$15:$B$19,R2085)&gt;0),1,0)</f>
        <v>0</v>
      </c>
      <c r="AA2085" s="1" cm="1">
        <f t="array" ref="AA2085">SUMPRODUCT(LEN(H2085)-LEN(SUBSTITUTE(H2085,{"0";"1";"2";"3";"4";"5";"6";"7";"8";"9"},"")))</f>
        <v>12</v>
      </c>
      <c r="AC2085" t="str">
        <f t="shared" si="226"/>
        <v/>
      </c>
      <c r="AD2085">
        <f t="shared" si="227"/>
        <v>1</v>
      </c>
      <c r="AE2085">
        <f t="shared" si="228"/>
        <v>1</v>
      </c>
      <c r="AF2085" t="str">
        <f t="shared" si="229"/>
        <v>No</v>
      </c>
      <c r="AG2085">
        <f t="shared" ca="1" si="230"/>
        <v>317</v>
      </c>
      <c r="AH2085" t="str">
        <f ca="1">IF(OR(V2085="",AG2085=""),"Yes",IF(AG2085&gt;Config!$B$41,"Yes","No"))</f>
        <v>No</v>
      </c>
    </row>
    <row r="2086" spans="1:34" x14ac:dyDescent="0.25">
      <c r="A2086" s="1" t="s">
        <v>15488</v>
      </c>
      <c r="B2086" s="1" t="s">
        <v>2408</v>
      </c>
      <c r="C2086" s="1" t="s">
        <v>445</v>
      </c>
      <c r="D2086" s="1" t="s">
        <v>15489</v>
      </c>
      <c r="E2086" s="1" t="s">
        <v>33866</v>
      </c>
      <c r="F2086" s="1" t="s">
        <v>15490</v>
      </c>
      <c r="G2086" t="str">
        <f t="shared" si="224"/>
        <v>Valid</v>
      </c>
      <c r="H2086" s="1" t="s">
        <v>15491</v>
      </c>
      <c r="I2086" t="str" cm="1">
        <f t="array" ref="I2086">IF(OR(TRIM(H2086)="",ISNUMBER(SEARCH("#",H2086)),AA2086&lt;Config!$B$8,SUMPRODUCT(--ISNUMBER(SEARCH({"a";"b";"c";"d";"e";"f";"g";"h";"i";"j";"k";"l";"m";"n";"o";"p";"q";"r";"s";"t";"u";"v";"w";"x";"y";"z"},H2086)))&gt;0),"Invalid","Valid")</f>
        <v>Valid</v>
      </c>
      <c r="J2086" s="1" t="s">
        <v>15492</v>
      </c>
      <c r="K2086" s="1" t="s">
        <v>369</v>
      </c>
      <c r="L2086" s="1" t="s">
        <v>134</v>
      </c>
      <c r="M2086" s="1" t="s">
        <v>251</v>
      </c>
      <c r="N2086" s="1" t="s">
        <v>713</v>
      </c>
      <c r="O2086" s="1" t="s">
        <v>196</v>
      </c>
      <c r="P2086" t="s">
        <v>236</v>
      </c>
      <c r="Q2086" s="1" t="s">
        <v>238</v>
      </c>
      <c r="R2086" s="1" t="s">
        <v>253</v>
      </c>
      <c r="S2086" s="1" t="s">
        <v>15493</v>
      </c>
      <c r="T2086" s="1" t="s">
        <v>15494</v>
      </c>
      <c r="U2086" s="1" t="s">
        <v>4930</v>
      </c>
      <c r="V2086" s="1" t="s">
        <v>3394</v>
      </c>
      <c r="W2086" s="1" t="s">
        <v>33823</v>
      </c>
      <c r="X2086" t="str">
        <f t="shared" si="225"/>
        <v>Complete</v>
      </c>
      <c r="Y2086">
        <f>MAX(0,100-IF(G2086="Invalid",Config!$B$5,0)-IF(I2086="Invalid",Config!$B$6,0)-IF(X2086="Incomplete",Config!$B$7,0)-IF(AF2086="Yes",Config!$B$37,0))</f>
        <v>100</v>
      </c>
      <c r="Z2086" s="1">
        <f>IF(OR(TRIM(B2086)="",COUNTIF(Config!$B$15:$B$19,B2086)&gt;0),1,0)+IF(OR(TRIM(C2086)="",COUNTIF(Config!$B$15:$B$19,C2086)&gt;0),1,0)+IF(OR(TRIM(F2086)="",COUNTIF(Config!$B$15:$B$19,F2086)&gt;0),1,0)+IF(OR(TRIM(H2086)="",COUNTIF(Config!$B$15:$B$19,H2086)&gt;0),1,0)+IF(OR(TRIM(E2086)="",COUNTIF(Config!$B$15:$B$19,E2086)&gt;0),1,0)+IF(OR(TRIM(K2086)="",COUNTIF(Config!$B$15:$B$19,K2086)&gt;0),1,0)+IF(OR(TRIM(P2086)="",COUNTIF(Config!$B$15:$B$19,P2086)&gt;0),1,0)+IF(OR(TRIM(R2086)="",COUNTIF(Config!$B$15:$B$19,R2086)&gt;0),1,0)</f>
        <v>0</v>
      </c>
      <c r="AA2086" s="1" cm="1">
        <f t="array" ref="AA2086">SUMPRODUCT(LEN(H2086)-LEN(SUBSTITUTE(H2086,{"0";"1";"2";"3";"4";"5";"6";"7";"8";"9"},"")))</f>
        <v>12</v>
      </c>
      <c r="AC2086" t="str">
        <f t="shared" si="226"/>
        <v/>
      </c>
      <c r="AD2086">
        <f t="shared" si="227"/>
        <v>1</v>
      </c>
      <c r="AE2086">
        <f t="shared" si="228"/>
        <v>1</v>
      </c>
      <c r="AF2086" t="str">
        <f t="shared" si="229"/>
        <v>No</v>
      </c>
      <c r="AG2086">
        <f t="shared" ca="1" si="230"/>
        <v>496</v>
      </c>
      <c r="AH2086" t="str">
        <f ca="1">IF(OR(V2086="",AG2086=""),"Yes",IF(AG2086&gt;Config!$B$41,"Yes","No"))</f>
        <v>Yes</v>
      </c>
    </row>
    <row r="2087" spans="1:34" x14ac:dyDescent="0.25">
      <c r="A2087" s="1" t="s">
        <v>15495</v>
      </c>
      <c r="B2087" s="1" t="s">
        <v>444</v>
      </c>
      <c r="C2087" s="1" t="s">
        <v>308</v>
      </c>
      <c r="D2087" s="1" t="s">
        <v>7128</v>
      </c>
      <c r="E2087" s="1" t="s">
        <v>34918</v>
      </c>
      <c r="F2087" s="1" t="s">
        <v>15496</v>
      </c>
      <c r="G2087" t="str">
        <f t="shared" si="224"/>
        <v>Valid</v>
      </c>
      <c r="H2087" s="1" t="s">
        <v>15497</v>
      </c>
      <c r="I2087" t="str" cm="1">
        <f t="array" ref="I2087">IF(OR(TRIM(H2087)="",ISNUMBER(SEARCH("#",H2087)),AA2087&lt;Config!$B$8,SUMPRODUCT(--ISNUMBER(SEARCH({"a";"b";"c";"d";"e";"f";"g";"h";"i";"j";"k";"l";"m";"n";"o";"p";"q";"r";"s";"t";"u";"v";"w";"x";"y";"z"},H2087)))&gt;0),"Invalid","Valid")</f>
        <v>Valid</v>
      </c>
      <c r="J2087" s="1" t="s">
        <v>15498</v>
      </c>
      <c r="K2087" s="1" t="s">
        <v>504</v>
      </c>
      <c r="L2087" s="1" t="s">
        <v>450</v>
      </c>
      <c r="M2087" s="1" t="s">
        <v>85</v>
      </c>
      <c r="N2087" s="1" t="s">
        <v>224</v>
      </c>
      <c r="O2087" s="1" t="s">
        <v>180</v>
      </c>
      <c r="P2087" t="s">
        <v>53</v>
      </c>
      <c r="Q2087" s="1" t="s">
        <v>55</v>
      </c>
      <c r="R2087" s="1" t="s">
        <v>150</v>
      </c>
      <c r="S2087" s="1" t="s">
        <v>10965</v>
      </c>
      <c r="T2087" s="1" t="s">
        <v>15499</v>
      </c>
      <c r="U2087" s="1" t="s">
        <v>5815</v>
      </c>
      <c r="V2087" s="1" t="s">
        <v>2234</v>
      </c>
      <c r="W2087" s="1" t="s">
        <v>202</v>
      </c>
      <c r="X2087" t="str">
        <f t="shared" si="225"/>
        <v>Complete</v>
      </c>
      <c r="Y2087">
        <f>MAX(0,100-IF(G2087="Invalid",Config!$B$5,0)-IF(I2087="Invalid",Config!$B$6,0)-IF(X2087="Incomplete",Config!$B$7,0)-IF(AF2087="Yes",Config!$B$37,0))</f>
        <v>100</v>
      </c>
      <c r="Z2087" s="1">
        <f>IF(OR(TRIM(B2087)="",COUNTIF(Config!$B$15:$B$19,B2087)&gt;0),1,0)+IF(OR(TRIM(C2087)="",COUNTIF(Config!$B$15:$B$19,C2087)&gt;0),1,0)+IF(OR(TRIM(F2087)="",COUNTIF(Config!$B$15:$B$19,F2087)&gt;0),1,0)+IF(OR(TRIM(H2087)="",COUNTIF(Config!$B$15:$B$19,H2087)&gt;0),1,0)+IF(OR(TRIM(E2087)="",COUNTIF(Config!$B$15:$B$19,E2087)&gt;0),1,0)+IF(OR(TRIM(K2087)="",COUNTIF(Config!$B$15:$B$19,K2087)&gt;0),1,0)+IF(OR(TRIM(P2087)="",COUNTIF(Config!$B$15:$B$19,P2087)&gt;0),1,0)+IF(OR(TRIM(R2087)="",COUNTIF(Config!$B$15:$B$19,R2087)&gt;0),1,0)</f>
        <v>0</v>
      </c>
      <c r="AA2087" s="1" cm="1">
        <f t="array" ref="AA2087">SUMPRODUCT(LEN(H2087)-LEN(SUBSTITUTE(H2087,{"0";"1";"2";"3";"4";"5";"6";"7";"8";"9"},"")))</f>
        <v>12</v>
      </c>
      <c r="AC2087" t="str">
        <f t="shared" si="226"/>
        <v/>
      </c>
      <c r="AD2087">
        <f t="shared" si="227"/>
        <v>1</v>
      </c>
      <c r="AE2087">
        <f t="shared" si="228"/>
        <v>1</v>
      </c>
      <c r="AF2087" t="str">
        <f t="shared" si="229"/>
        <v>No</v>
      </c>
      <c r="AG2087">
        <f t="shared" ca="1" si="230"/>
        <v>396</v>
      </c>
      <c r="AH2087" t="str">
        <f ca="1">IF(OR(V2087="",AG2087=""),"Yes",IF(AG2087&gt;Config!$B$41,"Yes","No"))</f>
        <v>Yes</v>
      </c>
    </row>
    <row r="2088" spans="1:34" x14ac:dyDescent="0.25">
      <c r="A2088" s="1" t="s">
        <v>15500</v>
      </c>
      <c r="B2088" s="1" t="s">
        <v>3888</v>
      </c>
      <c r="C2088" s="1" t="s">
        <v>792</v>
      </c>
      <c r="D2088" s="1" t="s">
        <v>12025</v>
      </c>
      <c r="E2088" s="1" t="s">
        <v>33931</v>
      </c>
      <c r="F2088" s="1" t="s">
        <v>15501</v>
      </c>
      <c r="G2088" t="str">
        <f t="shared" si="224"/>
        <v>Valid</v>
      </c>
      <c r="H2088" s="1" t="s">
        <v>15502</v>
      </c>
      <c r="I2088" t="str" cm="1">
        <f t="array" ref="I2088">IF(OR(TRIM(H2088)="",ISNUMBER(SEARCH("#",H2088)),AA2088&lt;Config!$B$8,SUMPRODUCT(--ISNUMBER(SEARCH({"a";"b";"c";"d";"e";"f";"g";"h";"i";"j";"k";"l";"m";"n";"o";"p";"q";"r";"s";"t";"u";"v";"w";"x";"y";"z"},H2088)))&gt;0),"Invalid","Valid")</f>
        <v>Valid</v>
      </c>
      <c r="J2088" s="1" t="s">
        <v>15503</v>
      </c>
      <c r="K2088" s="1" t="s">
        <v>250</v>
      </c>
      <c r="L2088" s="1" t="s">
        <v>179</v>
      </c>
      <c r="M2088" s="1" t="s">
        <v>85</v>
      </c>
      <c r="N2088" s="1" t="s">
        <v>437</v>
      </c>
      <c r="O2088" s="1" t="s">
        <v>32</v>
      </c>
      <c r="P2088" t="s">
        <v>53</v>
      </c>
      <c r="Q2088" s="1" t="s">
        <v>197</v>
      </c>
      <c r="R2088" s="1" t="s">
        <v>197</v>
      </c>
      <c r="S2088" s="1" t="s">
        <v>13774</v>
      </c>
      <c r="T2088" s="1" t="s">
        <v>15504</v>
      </c>
      <c r="U2088" s="1" t="s">
        <v>292</v>
      </c>
      <c r="V2088" s="1" t="s">
        <v>1103</v>
      </c>
      <c r="W2088" s="1" t="s">
        <v>75</v>
      </c>
      <c r="X2088" t="str">
        <f t="shared" si="225"/>
        <v>Complete</v>
      </c>
      <c r="Y2088">
        <f>MAX(0,100-IF(G2088="Invalid",Config!$B$5,0)-IF(I2088="Invalid",Config!$B$6,0)-IF(X2088="Incomplete",Config!$B$7,0)-IF(AF2088="Yes",Config!$B$37,0))</f>
        <v>75</v>
      </c>
      <c r="Z2088" s="1">
        <f>IF(OR(TRIM(B2088)="",COUNTIF(Config!$B$15:$B$19,B2088)&gt;0),1,0)+IF(OR(TRIM(C2088)="",COUNTIF(Config!$B$15:$B$19,C2088)&gt;0),1,0)+IF(OR(TRIM(F2088)="",COUNTIF(Config!$B$15:$B$19,F2088)&gt;0),1,0)+IF(OR(TRIM(H2088)="",COUNTIF(Config!$B$15:$B$19,H2088)&gt;0),1,0)+IF(OR(TRIM(E2088)="",COUNTIF(Config!$B$15:$B$19,E2088)&gt;0),1,0)+IF(OR(TRIM(K2088)="",COUNTIF(Config!$B$15:$B$19,K2088)&gt;0),1,0)+IF(OR(TRIM(P2088)="",COUNTIF(Config!$B$15:$B$19,P2088)&gt;0),1,0)+IF(OR(TRIM(R2088)="",COUNTIF(Config!$B$15:$B$19,R2088)&gt;0),1,0)</f>
        <v>0</v>
      </c>
      <c r="AA2088" s="1" cm="1">
        <f t="array" ref="AA2088">SUMPRODUCT(LEN(H2088)-LEN(SUBSTITUTE(H2088,{"0";"1";"2";"3";"4";"5";"6";"7";"8";"9"},"")))</f>
        <v>12</v>
      </c>
      <c r="AC2088" t="str">
        <f t="shared" si="226"/>
        <v>Potential Duplicate</v>
      </c>
      <c r="AD2088">
        <f t="shared" si="227"/>
        <v>2</v>
      </c>
      <c r="AE2088">
        <f t="shared" si="228"/>
        <v>2</v>
      </c>
      <c r="AF2088" t="str">
        <f t="shared" si="229"/>
        <v>Yes</v>
      </c>
      <c r="AG2088">
        <f t="shared" ca="1" si="230"/>
        <v>47</v>
      </c>
      <c r="AH2088" t="str">
        <f ca="1">IF(OR(V2088="",AG2088=""),"Yes",IF(AG2088&gt;Config!$B$41,"Yes","No"))</f>
        <v>No</v>
      </c>
    </row>
    <row r="2089" spans="1:34" x14ac:dyDescent="0.25">
      <c r="A2089" s="1" t="s">
        <v>15505</v>
      </c>
      <c r="B2089" s="1" t="s">
        <v>765</v>
      </c>
      <c r="C2089" s="1" t="s">
        <v>1441</v>
      </c>
      <c r="D2089" s="1" t="s">
        <v>5808</v>
      </c>
      <c r="E2089" s="1" t="s">
        <v>34697</v>
      </c>
      <c r="F2089" s="1" t="s">
        <v>11977</v>
      </c>
      <c r="G2089" t="str">
        <f t="shared" si="224"/>
        <v>Valid</v>
      </c>
      <c r="H2089" s="1" t="s">
        <v>1215</v>
      </c>
      <c r="I2089" t="str" cm="1">
        <f t="array" ref="I2089">IF(OR(TRIM(H2089)="",ISNUMBER(SEARCH("#",H2089)),AA2089&lt;Config!$B$8,SUMPRODUCT(--ISNUMBER(SEARCH({"a";"b";"c";"d";"e";"f";"g";"h";"i";"j";"k";"l";"m";"n";"o";"p";"q";"r";"s";"t";"u";"v";"w";"x";"y";"z"},H2089)))&gt;0),"Invalid","Valid")</f>
        <v>Invalid</v>
      </c>
      <c r="J2089" s="1" t="s">
        <v>11978</v>
      </c>
      <c r="K2089" s="1" t="s">
        <v>425</v>
      </c>
      <c r="L2089" s="1" t="s">
        <v>450</v>
      </c>
      <c r="M2089" s="1" t="s">
        <v>33825</v>
      </c>
      <c r="N2089" s="1" t="s">
        <v>437</v>
      </c>
      <c r="O2089" s="1" t="s">
        <v>180</v>
      </c>
      <c r="P2089" t="s">
        <v>53</v>
      </c>
      <c r="Q2089" s="1" t="s">
        <v>181</v>
      </c>
      <c r="R2089" s="1" t="s">
        <v>198</v>
      </c>
      <c r="S2089" s="1" t="s">
        <v>11979</v>
      </c>
      <c r="T2089" s="1" t="s">
        <v>11980</v>
      </c>
      <c r="U2089" s="1" t="s">
        <v>11981</v>
      </c>
      <c r="V2089" s="1" t="s">
        <v>8571</v>
      </c>
      <c r="W2089" s="1" t="s">
        <v>293</v>
      </c>
      <c r="X2089" t="str">
        <f t="shared" si="225"/>
        <v>Complete</v>
      </c>
      <c r="Y2089">
        <f>MAX(0,100-IF(G2089="Invalid",Config!$B$5,0)-IF(I2089="Invalid",Config!$B$6,0)-IF(X2089="Incomplete",Config!$B$7,0)-IF(AF2089="Yes",Config!$B$37,0))</f>
        <v>55</v>
      </c>
      <c r="Z2089" s="1">
        <f>IF(OR(TRIM(B2089)="",COUNTIF(Config!$B$15:$B$19,B2089)&gt;0),1,0)+IF(OR(TRIM(C2089)="",COUNTIF(Config!$B$15:$B$19,C2089)&gt;0),1,0)+IF(OR(TRIM(F2089)="",COUNTIF(Config!$B$15:$B$19,F2089)&gt;0),1,0)+IF(OR(TRIM(H2089)="",COUNTIF(Config!$B$15:$B$19,H2089)&gt;0),1,0)+IF(OR(TRIM(E2089)="",COUNTIF(Config!$B$15:$B$19,E2089)&gt;0),1,0)+IF(OR(TRIM(K2089)="",COUNTIF(Config!$B$15:$B$19,K2089)&gt;0),1,0)+IF(OR(TRIM(P2089)="",COUNTIF(Config!$B$15:$B$19,P2089)&gt;0),1,0)+IF(OR(TRIM(R2089)="",COUNTIF(Config!$B$15:$B$19,R2089)&gt;0),1,0)</f>
        <v>0</v>
      </c>
      <c r="AA2089" s="1" cm="1">
        <f t="array" ref="AA2089">SUMPRODUCT(LEN(H2089)-LEN(SUBSTITUTE(H2089,{"0";"1";"2";"3";"4";"5";"6";"7";"8";"9"},"")))</f>
        <v>0</v>
      </c>
      <c r="AC2089" t="str">
        <f t="shared" si="226"/>
        <v>Invalid Phone; Potential Duplicate</v>
      </c>
      <c r="AD2089">
        <f t="shared" si="227"/>
        <v>2</v>
      </c>
      <c r="AE2089">
        <f t="shared" si="228"/>
        <v>0</v>
      </c>
      <c r="AF2089" t="str">
        <f t="shared" si="229"/>
        <v>Yes</v>
      </c>
      <c r="AG2089">
        <f t="shared" ca="1" si="230"/>
        <v>689</v>
      </c>
      <c r="AH2089" t="str">
        <f ca="1">IF(OR(V2089="",AG2089=""),"Yes",IF(AG2089&gt;Config!$B$41,"Yes","No"))</f>
        <v>Yes</v>
      </c>
    </row>
    <row r="2090" spans="1:34" x14ac:dyDescent="0.25">
      <c r="A2090" s="1" t="s">
        <v>15506</v>
      </c>
      <c r="B2090" s="1" t="s">
        <v>1339</v>
      </c>
      <c r="C2090" s="1" t="s">
        <v>398</v>
      </c>
      <c r="D2090" s="1" t="s">
        <v>15507</v>
      </c>
      <c r="E2090" s="1" t="s">
        <v>34919</v>
      </c>
      <c r="F2090" s="1" t="s">
        <v>15508</v>
      </c>
      <c r="G2090" t="str">
        <f t="shared" si="224"/>
        <v>Valid</v>
      </c>
      <c r="H2090" s="1" t="s">
        <v>15509</v>
      </c>
      <c r="I2090" t="str" cm="1">
        <f t="array" ref="I2090">IF(OR(TRIM(H2090)="",ISNUMBER(SEARCH("#",H2090)),AA2090&lt;Config!$B$8,SUMPRODUCT(--ISNUMBER(SEARCH({"a";"b";"c";"d";"e";"f";"g";"h";"i";"j";"k";"l";"m";"n";"o";"p";"q";"r";"s";"t";"u";"v";"w";"x";"y";"z"},H2090)))&gt;0),"Invalid","Valid")</f>
        <v>Valid</v>
      </c>
      <c r="J2090" s="1" t="s">
        <v>15510</v>
      </c>
      <c r="K2090" s="1" t="s">
        <v>378</v>
      </c>
      <c r="L2090" s="1" t="s">
        <v>84</v>
      </c>
      <c r="M2090" s="1" t="s">
        <v>165</v>
      </c>
      <c r="N2090" s="1" t="s">
        <v>713</v>
      </c>
      <c r="O2090" s="1" t="s">
        <v>180</v>
      </c>
      <c r="P2090" t="s">
        <v>314</v>
      </c>
      <c r="Q2090" s="1" t="s">
        <v>316</v>
      </c>
      <c r="R2090" s="1" t="s">
        <v>315</v>
      </c>
      <c r="S2090" s="1" t="s">
        <v>15511</v>
      </c>
      <c r="T2090" s="1" t="s">
        <v>15512</v>
      </c>
      <c r="U2090" s="1" t="s">
        <v>441</v>
      </c>
      <c r="V2090" s="1" t="s">
        <v>15513</v>
      </c>
      <c r="W2090" s="1" t="s">
        <v>186</v>
      </c>
      <c r="X2090" t="str">
        <f t="shared" si="225"/>
        <v>Complete</v>
      </c>
      <c r="Y2090">
        <f>MAX(0,100-IF(G2090="Invalid",Config!$B$5,0)-IF(I2090="Invalid",Config!$B$6,0)-IF(X2090="Incomplete",Config!$B$7,0)-IF(AF2090="Yes",Config!$B$37,0))</f>
        <v>100</v>
      </c>
      <c r="Z2090" s="1">
        <f>IF(OR(TRIM(B2090)="",COUNTIF(Config!$B$15:$B$19,B2090)&gt;0),1,0)+IF(OR(TRIM(C2090)="",COUNTIF(Config!$B$15:$B$19,C2090)&gt;0),1,0)+IF(OR(TRIM(F2090)="",COUNTIF(Config!$B$15:$B$19,F2090)&gt;0),1,0)+IF(OR(TRIM(H2090)="",COUNTIF(Config!$B$15:$B$19,H2090)&gt;0),1,0)+IF(OR(TRIM(E2090)="",COUNTIF(Config!$B$15:$B$19,E2090)&gt;0),1,0)+IF(OR(TRIM(K2090)="",COUNTIF(Config!$B$15:$B$19,K2090)&gt;0),1,0)+IF(OR(TRIM(P2090)="",COUNTIF(Config!$B$15:$B$19,P2090)&gt;0),1,0)+IF(OR(TRIM(R2090)="",COUNTIF(Config!$B$15:$B$19,R2090)&gt;0),1,0)</f>
        <v>0</v>
      </c>
      <c r="AA2090" s="1" cm="1">
        <f t="array" ref="AA2090">SUMPRODUCT(LEN(H2090)-LEN(SUBSTITUTE(H2090,{"0";"1";"2";"3";"4";"5";"6";"7";"8";"9"},"")))</f>
        <v>12</v>
      </c>
      <c r="AC2090" t="str">
        <f t="shared" si="226"/>
        <v/>
      </c>
      <c r="AD2090">
        <f t="shared" si="227"/>
        <v>1</v>
      </c>
      <c r="AE2090">
        <f t="shared" si="228"/>
        <v>1</v>
      </c>
      <c r="AF2090" t="str">
        <f t="shared" si="229"/>
        <v>No</v>
      </c>
      <c r="AG2090">
        <f t="shared" ca="1" si="230"/>
        <v>603</v>
      </c>
      <c r="AH2090" t="str">
        <f ca="1">IF(OR(V2090="",AG2090=""),"Yes",IF(AG2090&gt;Config!$B$41,"Yes","No"))</f>
        <v>Yes</v>
      </c>
    </row>
    <row r="2091" spans="1:34" x14ac:dyDescent="0.25">
      <c r="A2091" s="1" t="s">
        <v>15514</v>
      </c>
      <c r="B2091" s="1" t="s">
        <v>597</v>
      </c>
      <c r="C2091" s="1" t="s">
        <v>679</v>
      </c>
      <c r="D2091" s="1" t="s">
        <v>15515</v>
      </c>
      <c r="E2091" s="1" t="s">
        <v>33879</v>
      </c>
      <c r="F2091" s="1" t="s">
        <v>2077</v>
      </c>
      <c r="G2091" t="str">
        <f t="shared" si="224"/>
        <v>Valid</v>
      </c>
      <c r="H2091" s="1" t="s">
        <v>15516</v>
      </c>
      <c r="I2091" t="str" cm="1">
        <f t="array" ref="I2091">IF(OR(TRIM(H2091)="",ISNUMBER(SEARCH("#",H2091)),AA2091&lt;Config!$B$8,SUMPRODUCT(--ISNUMBER(SEARCH({"a";"b";"c";"d";"e";"f";"g";"h";"i";"j";"k";"l";"m";"n";"o";"p";"q";"r";"s";"t";"u";"v";"w";"x";"y";"z"},H2091)))&gt;0),"Invalid","Valid")</f>
        <v>Valid</v>
      </c>
      <c r="J2091" s="1" t="s">
        <v>15517</v>
      </c>
      <c r="K2091" s="1" t="s">
        <v>178</v>
      </c>
      <c r="L2091" s="1" t="s">
        <v>134</v>
      </c>
      <c r="M2091" s="1" t="s">
        <v>33825</v>
      </c>
      <c r="N2091" s="1" t="s">
        <v>358</v>
      </c>
      <c r="O2091" s="1" t="s">
        <v>69</v>
      </c>
      <c r="P2091" t="s">
        <v>328</v>
      </c>
      <c r="Q2091" s="1" t="s">
        <v>1046</v>
      </c>
      <c r="R2091" s="1" t="s">
        <v>614</v>
      </c>
      <c r="S2091" s="1" t="s">
        <v>12513</v>
      </c>
      <c r="T2091" s="1" t="s">
        <v>15518</v>
      </c>
      <c r="U2091" s="1" t="s">
        <v>8327</v>
      </c>
      <c r="V2091" s="1" t="s">
        <v>109</v>
      </c>
      <c r="W2091" s="1" t="s">
        <v>33823</v>
      </c>
      <c r="X2091" t="str">
        <f t="shared" si="225"/>
        <v>Complete</v>
      </c>
      <c r="Y2091">
        <f>MAX(0,100-IF(G2091="Invalid",Config!$B$5,0)-IF(I2091="Invalid",Config!$B$6,0)-IF(X2091="Incomplete",Config!$B$7,0)-IF(AF2091="Yes",Config!$B$37,0))</f>
        <v>75</v>
      </c>
      <c r="Z2091" s="1">
        <f>IF(OR(TRIM(B2091)="",COUNTIF(Config!$B$15:$B$19,B2091)&gt;0),1,0)+IF(OR(TRIM(C2091)="",COUNTIF(Config!$B$15:$B$19,C2091)&gt;0),1,0)+IF(OR(TRIM(F2091)="",COUNTIF(Config!$B$15:$B$19,F2091)&gt;0),1,0)+IF(OR(TRIM(H2091)="",COUNTIF(Config!$B$15:$B$19,H2091)&gt;0),1,0)+IF(OR(TRIM(E2091)="",COUNTIF(Config!$B$15:$B$19,E2091)&gt;0),1,0)+IF(OR(TRIM(K2091)="",COUNTIF(Config!$B$15:$B$19,K2091)&gt;0),1,0)+IF(OR(TRIM(P2091)="",COUNTIF(Config!$B$15:$B$19,P2091)&gt;0),1,0)+IF(OR(TRIM(R2091)="",COUNTIF(Config!$B$15:$B$19,R2091)&gt;0),1,0)</f>
        <v>0</v>
      </c>
      <c r="AA2091" s="1" cm="1">
        <f t="array" ref="AA2091">SUMPRODUCT(LEN(H2091)-LEN(SUBSTITUTE(H2091,{"0";"1";"2";"3";"4";"5";"6";"7";"8";"9"},"")))</f>
        <v>11</v>
      </c>
      <c r="AC2091" t="str">
        <f t="shared" si="226"/>
        <v>Potential Duplicate</v>
      </c>
      <c r="AD2091">
        <f t="shared" si="227"/>
        <v>2</v>
      </c>
      <c r="AE2091">
        <f t="shared" si="228"/>
        <v>1</v>
      </c>
      <c r="AF2091" t="str">
        <f t="shared" si="229"/>
        <v>Yes</v>
      </c>
      <c r="AG2091">
        <f t="shared" ca="1" si="230"/>
        <v>557</v>
      </c>
      <c r="AH2091" t="str">
        <f ca="1">IF(OR(V2091="",AG2091=""),"Yes",IF(AG2091&gt;Config!$B$41,"Yes","No"))</f>
        <v>Yes</v>
      </c>
    </row>
    <row r="2092" spans="1:34" x14ac:dyDescent="0.25">
      <c r="A2092" s="1" t="s">
        <v>15519</v>
      </c>
      <c r="B2092" s="1" t="s">
        <v>565</v>
      </c>
      <c r="C2092" s="1" t="s">
        <v>432</v>
      </c>
      <c r="D2092" s="1" t="s">
        <v>15520</v>
      </c>
      <c r="E2092" s="1" t="s">
        <v>1331</v>
      </c>
      <c r="F2092" s="1" t="s">
        <v>11282</v>
      </c>
      <c r="G2092" t="str">
        <f t="shared" si="224"/>
        <v>Valid</v>
      </c>
      <c r="H2092" s="1" t="s">
        <v>15521</v>
      </c>
      <c r="I2092" t="str" cm="1">
        <f t="array" ref="I2092">IF(OR(TRIM(H2092)="",ISNUMBER(SEARCH("#",H2092)),AA2092&lt;Config!$B$8,SUMPRODUCT(--ISNUMBER(SEARCH({"a";"b";"c";"d";"e";"f";"g";"h";"i";"j";"k";"l";"m";"n";"o";"p";"q";"r";"s";"t";"u";"v";"w";"x";"y";"z"},H2092)))&gt;0),"Invalid","Valid")</f>
        <v>Valid</v>
      </c>
      <c r="J2092" s="1" t="s">
        <v>15522</v>
      </c>
      <c r="K2092" s="1" t="s">
        <v>369</v>
      </c>
      <c r="L2092" s="1" t="s">
        <v>49</v>
      </c>
      <c r="M2092" s="1" t="s">
        <v>103</v>
      </c>
      <c r="N2092" s="1" t="s">
        <v>86</v>
      </c>
      <c r="O2092" s="1" t="s">
        <v>180</v>
      </c>
      <c r="P2092" t="s">
        <v>53</v>
      </c>
      <c r="Q2092" s="1" t="s">
        <v>55</v>
      </c>
      <c r="R2092" s="1" t="s">
        <v>55</v>
      </c>
      <c r="S2092" s="1" t="s">
        <v>15523</v>
      </c>
      <c r="T2092" s="1" t="s">
        <v>15524</v>
      </c>
      <c r="U2092" s="1" t="s">
        <v>15525</v>
      </c>
      <c r="V2092" s="1" t="s">
        <v>1813</v>
      </c>
      <c r="W2092" s="1" t="s">
        <v>33823</v>
      </c>
      <c r="X2092" t="str">
        <f t="shared" si="225"/>
        <v>Complete</v>
      </c>
      <c r="Y2092">
        <f>MAX(0,100-IF(G2092="Invalid",Config!$B$5,0)-IF(I2092="Invalid",Config!$B$6,0)-IF(X2092="Incomplete",Config!$B$7,0)-IF(AF2092="Yes",Config!$B$37,0))</f>
        <v>75</v>
      </c>
      <c r="Z2092" s="1">
        <f>IF(OR(TRIM(B2092)="",COUNTIF(Config!$B$15:$B$19,B2092)&gt;0),1,0)+IF(OR(TRIM(C2092)="",COUNTIF(Config!$B$15:$B$19,C2092)&gt;0),1,0)+IF(OR(TRIM(F2092)="",COUNTIF(Config!$B$15:$B$19,F2092)&gt;0),1,0)+IF(OR(TRIM(H2092)="",COUNTIF(Config!$B$15:$B$19,H2092)&gt;0),1,0)+IF(OR(TRIM(E2092)="",COUNTIF(Config!$B$15:$B$19,E2092)&gt;0),1,0)+IF(OR(TRIM(K2092)="",COUNTIF(Config!$B$15:$B$19,K2092)&gt;0),1,0)+IF(OR(TRIM(P2092)="",COUNTIF(Config!$B$15:$B$19,P2092)&gt;0),1,0)+IF(OR(TRIM(R2092)="",COUNTIF(Config!$B$15:$B$19,R2092)&gt;0),1,0)</f>
        <v>0</v>
      </c>
      <c r="AA2092" s="1" cm="1">
        <f t="array" ref="AA2092">SUMPRODUCT(LEN(H2092)-LEN(SUBSTITUTE(H2092,{"0";"1";"2";"3";"4";"5";"6";"7";"8";"9"},"")))</f>
        <v>10</v>
      </c>
      <c r="AC2092" t="str">
        <f t="shared" si="226"/>
        <v>Potential Duplicate</v>
      </c>
      <c r="AD2092">
        <f t="shared" si="227"/>
        <v>2</v>
      </c>
      <c r="AE2092">
        <f t="shared" si="228"/>
        <v>1</v>
      </c>
      <c r="AF2092" t="str">
        <f t="shared" si="229"/>
        <v>Yes</v>
      </c>
      <c r="AG2092">
        <f t="shared" ca="1" si="230"/>
        <v>480</v>
      </c>
      <c r="AH2092" t="str">
        <f ca="1">IF(OR(V2092="",AG2092=""),"Yes",IF(AG2092&gt;Config!$B$41,"Yes","No"))</f>
        <v>Yes</v>
      </c>
    </row>
    <row r="2093" spans="1:34" x14ac:dyDescent="0.25">
      <c r="A2093" s="1" t="s">
        <v>15526</v>
      </c>
      <c r="B2093" s="1" t="s">
        <v>765</v>
      </c>
      <c r="C2093" s="1" t="s">
        <v>273</v>
      </c>
      <c r="D2093" s="1" t="s">
        <v>909</v>
      </c>
      <c r="E2093" s="1" t="s">
        <v>681</v>
      </c>
      <c r="F2093" s="1" t="s">
        <v>15527</v>
      </c>
      <c r="G2093" t="str">
        <f t="shared" si="224"/>
        <v>Valid</v>
      </c>
      <c r="H2093" s="1" t="s">
        <v>15528</v>
      </c>
      <c r="I2093" t="str" cm="1">
        <f t="array" ref="I2093">IF(OR(TRIM(H2093)="",ISNUMBER(SEARCH("#",H2093)),AA2093&lt;Config!$B$8,SUMPRODUCT(--ISNUMBER(SEARCH({"a";"b";"c";"d";"e";"f";"g";"h";"i";"j";"k";"l";"m";"n";"o";"p";"q";"r";"s";"t";"u";"v";"w";"x";"y";"z"},H2093)))&gt;0),"Invalid","Valid")</f>
        <v>Valid</v>
      </c>
      <c r="J2093" s="1" t="s">
        <v>15529</v>
      </c>
      <c r="K2093" s="1" t="s">
        <v>66</v>
      </c>
      <c r="L2093" s="1" t="s">
        <v>450</v>
      </c>
      <c r="M2093" s="1" t="s">
        <v>85</v>
      </c>
      <c r="N2093" s="1" t="s">
        <v>31</v>
      </c>
      <c r="O2093" s="1" t="s">
        <v>196</v>
      </c>
      <c r="P2093" t="s">
        <v>314</v>
      </c>
      <c r="Q2093" s="1" t="s">
        <v>315</v>
      </c>
      <c r="R2093" s="1" t="s">
        <v>316</v>
      </c>
      <c r="S2093" s="1" t="s">
        <v>15530</v>
      </c>
      <c r="T2093" s="1" t="s">
        <v>15531</v>
      </c>
      <c r="U2093" s="1" t="s">
        <v>10392</v>
      </c>
      <c r="V2093" s="1" t="s">
        <v>15532</v>
      </c>
      <c r="W2093" s="1" t="s">
        <v>141</v>
      </c>
      <c r="X2093" t="str">
        <f t="shared" si="225"/>
        <v>Complete</v>
      </c>
      <c r="Y2093">
        <f>MAX(0,100-IF(G2093="Invalid",Config!$B$5,0)-IF(I2093="Invalid",Config!$B$6,0)-IF(X2093="Incomplete",Config!$B$7,0)-IF(AF2093="Yes",Config!$B$37,0))</f>
        <v>100</v>
      </c>
      <c r="Z2093" s="1">
        <f>IF(OR(TRIM(B2093)="",COUNTIF(Config!$B$15:$B$19,B2093)&gt;0),1,0)+IF(OR(TRIM(C2093)="",COUNTIF(Config!$B$15:$B$19,C2093)&gt;0),1,0)+IF(OR(TRIM(F2093)="",COUNTIF(Config!$B$15:$B$19,F2093)&gt;0),1,0)+IF(OR(TRIM(H2093)="",COUNTIF(Config!$B$15:$B$19,H2093)&gt;0),1,0)+IF(OR(TRIM(E2093)="",COUNTIF(Config!$B$15:$B$19,E2093)&gt;0),1,0)+IF(OR(TRIM(K2093)="",COUNTIF(Config!$B$15:$B$19,K2093)&gt;0),1,0)+IF(OR(TRIM(P2093)="",COUNTIF(Config!$B$15:$B$19,P2093)&gt;0),1,0)+IF(OR(TRIM(R2093)="",COUNTIF(Config!$B$15:$B$19,R2093)&gt;0),1,0)</f>
        <v>0</v>
      </c>
      <c r="AA2093" s="1" cm="1">
        <f t="array" ref="AA2093">SUMPRODUCT(LEN(H2093)-LEN(SUBSTITUTE(H2093,{"0";"1";"2";"3";"4";"5";"6";"7";"8";"9"},"")))</f>
        <v>12</v>
      </c>
      <c r="AC2093" t="str">
        <f t="shared" si="226"/>
        <v/>
      </c>
      <c r="AD2093">
        <f t="shared" si="227"/>
        <v>1</v>
      </c>
      <c r="AE2093">
        <f t="shared" si="228"/>
        <v>1</v>
      </c>
      <c r="AF2093" t="str">
        <f t="shared" si="229"/>
        <v>No</v>
      </c>
      <c r="AG2093" t="str">
        <f t="shared" ca="1" si="230"/>
        <v/>
      </c>
      <c r="AH2093" t="str">
        <f ca="1">IF(OR(V2093="",AG2093=""),"Yes",IF(AG2093&gt;Config!$B$41,"Yes","No"))</f>
        <v>Yes</v>
      </c>
    </row>
    <row r="2094" spans="1:34" x14ac:dyDescent="0.25">
      <c r="A2094" s="1" t="s">
        <v>15533</v>
      </c>
      <c r="B2094" s="1" t="s">
        <v>554</v>
      </c>
      <c r="C2094" s="1" t="s">
        <v>78</v>
      </c>
      <c r="D2094" s="1" t="s">
        <v>15534</v>
      </c>
      <c r="E2094" s="1" t="s">
        <v>34695</v>
      </c>
      <c r="F2094" s="1" t="s">
        <v>15535</v>
      </c>
      <c r="G2094" t="str">
        <f t="shared" si="224"/>
        <v>Valid</v>
      </c>
      <c r="H2094" s="1" t="s">
        <v>15536</v>
      </c>
      <c r="I2094" t="str" cm="1">
        <f t="array" ref="I2094">IF(OR(TRIM(H2094)="",ISNUMBER(SEARCH("#",H2094)),AA2094&lt;Config!$B$8,SUMPRODUCT(--ISNUMBER(SEARCH({"a";"b";"c";"d";"e";"f";"g";"h";"i";"j";"k";"l";"m";"n";"o";"p";"q";"r";"s";"t";"u";"v";"w";"x";"y";"z"},H2094)))&gt;0),"Invalid","Valid")</f>
        <v>Valid</v>
      </c>
      <c r="J2094" s="1" t="s">
        <v>15537</v>
      </c>
      <c r="K2094" s="1" t="s">
        <v>378</v>
      </c>
      <c r="L2094" s="1" t="s">
        <v>265</v>
      </c>
      <c r="M2094" s="1" t="s">
        <v>462</v>
      </c>
      <c r="N2094" s="1" t="s">
        <v>68</v>
      </c>
      <c r="O2094" s="1" t="s">
        <v>69</v>
      </c>
      <c r="P2094" t="s">
        <v>87</v>
      </c>
      <c r="Q2094" s="1" t="s">
        <v>438</v>
      </c>
      <c r="R2094" s="1" t="s">
        <v>212</v>
      </c>
      <c r="S2094" s="1" t="s">
        <v>15538</v>
      </c>
      <c r="T2094" s="1" t="s">
        <v>15539</v>
      </c>
      <c r="U2094" s="1" t="s">
        <v>4338</v>
      </c>
      <c r="V2094" s="1" t="s">
        <v>170</v>
      </c>
      <c r="W2094" s="1" t="s">
        <v>60</v>
      </c>
      <c r="X2094" t="str">
        <f t="shared" si="225"/>
        <v>Complete</v>
      </c>
      <c r="Y2094">
        <f>MAX(0,100-IF(G2094="Invalid",Config!$B$5,0)-IF(I2094="Invalid",Config!$B$6,0)-IF(X2094="Incomplete",Config!$B$7,0)-IF(AF2094="Yes",Config!$B$37,0))</f>
        <v>100</v>
      </c>
      <c r="Z2094" s="1">
        <f>IF(OR(TRIM(B2094)="",COUNTIF(Config!$B$15:$B$19,B2094)&gt;0),1,0)+IF(OR(TRIM(C2094)="",COUNTIF(Config!$B$15:$B$19,C2094)&gt;0),1,0)+IF(OR(TRIM(F2094)="",COUNTIF(Config!$B$15:$B$19,F2094)&gt;0),1,0)+IF(OR(TRIM(H2094)="",COUNTIF(Config!$B$15:$B$19,H2094)&gt;0),1,0)+IF(OR(TRIM(E2094)="",COUNTIF(Config!$B$15:$B$19,E2094)&gt;0),1,0)+IF(OR(TRIM(K2094)="",COUNTIF(Config!$B$15:$B$19,K2094)&gt;0),1,0)+IF(OR(TRIM(P2094)="",COUNTIF(Config!$B$15:$B$19,P2094)&gt;0),1,0)+IF(OR(TRIM(R2094)="",COUNTIF(Config!$B$15:$B$19,R2094)&gt;0),1,0)</f>
        <v>0</v>
      </c>
      <c r="AA2094" s="1" cm="1">
        <f t="array" ref="AA2094">SUMPRODUCT(LEN(H2094)-LEN(SUBSTITUTE(H2094,{"0";"1";"2";"3";"4";"5";"6";"7";"8";"9"},"")))</f>
        <v>11</v>
      </c>
      <c r="AC2094" t="str">
        <f t="shared" si="226"/>
        <v/>
      </c>
      <c r="AD2094">
        <f t="shared" si="227"/>
        <v>1</v>
      </c>
      <c r="AE2094">
        <f t="shared" si="228"/>
        <v>1</v>
      </c>
      <c r="AF2094" t="str">
        <f t="shared" si="229"/>
        <v>No</v>
      </c>
      <c r="AG2094">
        <f t="shared" ca="1" si="230"/>
        <v>394</v>
      </c>
      <c r="AH2094" t="str">
        <f ca="1">IF(OR(V2094="",AG2094=""),"Yes",IF(AG2094&gt;Config!$B$41,"Yes","No"))</f>
        <v>Yes</v>
      </c>
    </row>
    <row r="2095" spans="1:34" x14ac:dyDescent="0.25">
      <c r="A2095" s="1" t="s">
        <v>15540</v>
      </c>
      <c r="B2095" s="1" t="s">
        <v>3863</v>
      </c>
      <c r="C2095" s="1" t="s">
        <v>364</v>
      </c>
      <c r="D2095" s="1" t="s">
        <v>15541</v>
      </c>
      <c r="E2095" s="1" t="s">
        <v>34808</v>
      </c>
      <c r="F2095" s="1" t="s">
        <v>15542</v>
      </c>
      <c r="G2095" t="str">
        <f t="shared" si="224"/>
        <v>Valid</v>
      </c>
      <c r="H2095" s="1" t="s">
        <v>15543</v>
      </c>
      <c r="I2095" t="str" cm="1">
        <f t="array" ref="I2095">IF(OR(TRIM(H2095)="",ISNUMBER(SEARCH("#",H2095)),AA2095&lt;Config!$B$8,SUMPRODUCT(--ISNUMBER(SEARCH({"a";"b";"c";"d";"e";"f";"g";"h";"i";"j";"k";"l";"m";"n";"o";"p";"q";"r";"s";"t";"u";"v";"w";"x";"y";"z"},H2095)))&gt;0),"Invalid","Valid")</f>
        <v>Valid</v>
      </c>
      <c r="J2095" s="1" t="s">
        <v>1215</v>
      </c>
      <c r="K2095" s="1" t="s">
        <v>178</v>
      </c>
      <c r="L2095" s="1" t="s">
        <v>450</v>
      </c>
      <c r="M2095" s="1" t="s">
        <v>118</v>
      </c>
      <c r="N2095" s="1" t="s">
        <v>224</v>
      </c>
      <c r="O2095" s="1" t="s">
        <v>52</v>
      </c>
      <c r="P2095" t="s">
        <v>314</v>
      </c>
      <c r="Q2095" s="1" t="s">
        <v>315</v>
      </c>
      <c r="R2095" s="1" t="s">
        <v>315</v>
      </c>
      <c r="S2095" s="1" t="s">
        <v>15544</v>
      </c>
      <c r="T2095" s="1" t="s">
        <v>15545</v>
      </c>
      <c r="U2095" s="1" t="s">
        <v>15546</v>
      </c>
      <c r="V2095" s="1" t="s">
        <v>216</v>
      </c>
      <c r="W2095" s="1" t="s">
        <v>75</v>
      </c>
      <c r="X2095" t="str">
        <f t="shared" si="225"/>
        <v>Complete</v>
      </c>
      <c r="Y2095">
        <f>MAX(0,100-IF(G2095="Invalid",Config!$B$5,0)-IF(I2095="Invalid",Config!$B$6,0)-IF(X2095="Incomplete",Config!$B$7,0)-IF(AF2095="Yes",Config!$B$37,0))</f>
        <v>100</v>
      </c>
      <c r="Z2095" s="1">
        <f>IF(OR(TRIM(B2095)="",COUNTIF(Config!$B$15:$B$19,B2095)&gt;0),1,0)+IF(OR(TRIM(C2095)="",COUNTIF(Config!$B$15:$B$19,C2095)&gt;0),1,0)+IF(OR(TRIM(F2095)="",COUNTIF(Config!$B$15:$B$19,F2095)&gt;0),1,0)+IF(OR(TRIM(H2095)="",COUNTIF(Config!$B$15:$B$19,H2095)&gt;0),1,0)+IF(OR(TRIM(E2095)="",COUNTIF(Config!$B$15:$B$19,E2095)&gt;0),1,0)+IF(OR(TRIM(K2095)="",COUNTIF(Config!$B$15:$B$19,K2095)&gt;0),1,0)+IF(OR(TRIM(P2095)="",COUNTIF(Config!$B$15:$B$19,P2095)&gt;0),1,0)+IF(OR(TRIM(R2095)="",COUNTIF(Config!$B$15:$B$19,R2095)&gt;0),1,0)</f>
        <v>0</v>
      </c>
      <c r="AA2095" s="1" cm="1">
        <f t="array" ref="AA2095">SUMPRODUCT(LEN(H2095)-LEN(SUBSTITUTE(H2095,{"0";"1";"2";"3";"4";"5";"6";"7";"8";"9"},"")))</f>
        <v>12</v>
      </c>
      <c r="AC2095" t="str">
        <f t="shared" si="226"/>
        <v/>
      </c>
      <c r="AD2095">
        <f t="shared" si="227"/>
        <v>1</v>
      </c>
      <c r="AE2095">
        <f t="shared" si="228"/>
        <v>1</v>
      </c>
      <c r="AF2095" t="str">
        <f t="shared" si="229"/>
        <v>No</v>
      </c>
      <c r="AG2095">
        <f t="shared" ca="1" si="230"/>
        <v>174</v>
      </c>
      <c r="AH2095" t="str">
        <f ca="1">IF(OR(V2095="",AG2095=""),"Yes",IF(AG2095&gt;Config!$B$41,"Yes","No"))</f>
        <v>No</v>
      </c>
    </row>
    <row r="2096" spans="1:34" x14ac:dyDescent="0.25">
      <c r="A2096" s="1" t="s">
        <v>15547</v>
      </c>
      <c r="B2096" s="1" t="s">
        <v>1833</v>
      </c>
      <c r="C2096" s="1" t="s">
        <v>323</v>
      </c>
      <c r="D2096" s="1" t="s">
        <v>15548</v>
      </c>
      <c r="E2096" s="1" t="s">
        <v>310</v>
      </c>
      <c r="F2096" s="1" t="s">
        <v>15549</v>
      </c>
      <c r="G2096" t="str">
        <f t="shared" si="224"/>
        <v>Valid</v>
      </c>
      <c r="H2096" s="1" t="s">
        <v>15550</v>
      </c>
      <c r="I2096" t="str" cm="1">
        <f t="array" ref="I2096">IF(OR(TRIM(H2096)="",ISNUMBER(SEARCH("#",H2096)),AA2096&lt;Config!$B$8,SUMPRODUCT(--ISNUMBER(SEARCH({"a";"b";"c";"d";"e";"f";"g";"h";"i";"j";"k";"l";"m";"n";"o";"p";"q";"r";"s";"t";"u";"v";"w";"x";"y";"z"},H2096)))&gt;0),"Invalid","Valid")</f>
        <v>Valid</v>
      </c>
      <c r="J2096" s="1" t="s">
        <v>15551</v>
      </c>
      <c r="K2096" s="1" t="s">
        <v>264</v>
      </c>
      <c r="L2096" s="1" t="s">
        <v>49</v>
      </c>
      <c r="M2096" s="1" t="s">
        <v>33827</v>
      </c>
      <c r="N2096" s="1" t="s">
        <v>148</v>
      </c>
      <c r="O2096" s="1" t="s">
        <v>69</v>
      </c>
      <c r="P2096" t="s">
        <v>344</v>
      </c>
      <c r="Q2096" s="1" t="s">
        <v>345</v>
      </c>
      <c r="R2096" s="1" t="s">
        <v>1200</v>
      </c>
      <c r="S2096" s="1" t="s">
        <v>15552</v>
      </c>
      <c r="T2096" s="1" t="s">
        <v>15553</v>
      </c>
      <c r="U2096" s="1" t="s">
        <v>508</v>
      </c>
      <c r="V2096" s="1" t="s">
        <v>4170</v>
      </c>
      <c r="W2096" s="1" t="s">
        <v>40</v>
      </c>
      <c r="X2096" t="str">
        <f t="shared" si="225"/>
        <v>Complete</v>
      </c>
      <c r="Y2096">
        <f>MAX(0,100-IF(G2096="Invalid",Config!$B$5,0)-IF(I2096="Invalid",Config!$B$6,0)-IF(X2096="Incomplete",Config!$B$7,0)-IF(AF2096="Yes",Config!$B$37,0))</f>
        <v>100</v>
      </c>
      <c r="Z2096" s="1">
        <f>IF(OR(TRIM(B2096)="",COUNTIF(Config!$B$15:$B$19,B2096)&gt;0),1,0)+IF(OR(TRIM(C2096)="",COUNTIF(Config!$B$15:$B$19,C2096)&gt;0),1,0)+IF(OR(TRIM(F2096)="",COUNTIF(Config!$B$15:$B$19,F2096)&gt;0),1,0)+IF(OR(TRIM(H2096)="",COUNTIF(Config!$B$15:$B$19,H2096)&gt;0),1,0)+IF(OR(TRIM(E2096)="",COUNTIF(Config!$B$15:$B$19,E2096)&gt;0),1,0)+IF(OR(TRIM(K2096)="",COUNTIF(Config!$B$15:$B$19,K2096)&gt;0),1,0)+IF(OR(TRIM(P2096)="",COUNTIF(Config!$B$15:$B$19,P2096)&gt;0),1,0)+IF(OR(TRIM(R2096)="",COUNTIF(Config!$B$15:$B$19,R2096)&gt;0),1,0)</f>
        <v>0</v>
      </c>
      <c r="AA2096" s="1" cm="1">
        <f t="array" ref="AA2096">SUMPRODUCT(LEN(H2096)-LEN(SUBSTITUTE(H2096,{"0";"1";"2";"3";"4";"5";"6";"7";"8";"9"},"")))</f>
        <v>11</v>
      </c>
      <c r="AC2096" t="str">
        <f t="shared" si="226"/>
        <v/>
      </c>
      <c r="AD2096">
        <f t="shared" si="227"/>
        <v>1</v>
      </c>
      <c r="AE2096">
        <f t="shared" si="228"/>
        <v>1</v>
      </c>
      <c r="AF2096" t="str">
        <f t="shared" si="229"/>
        <v>No</v>
      </c>
      <c r="AG2096">
        <f t="shared" ca="1" si="230"/>
        <v>39</v>
      </c>
      <c r="AH2096" t="str">
        <f ca="1">IF(OR(V2096="",AG2096=""),"Yes",IF(AG2096&gt;Config!$B$41,"Yes","No"))</f>
        <v>No</v>
      </c>
    </row>
    <row r="2097" spans="1:34" x14ac:dyDescent="0.25">
      <c r="A2097" s="1" t="s">
        <v>15554</v>
      </c>
      <c r="B2097" s="1" t="s">
        <v>2408</v>
      </c>
      <c r="C2097" s="1" t="s">
        <v>985</v>
      </c>
      <c r="D2097" s="1" t="s">
        <v>15555</v>
      </c>
      <c r="E2097" s="1" t="s">
        <v>2178</v>
      </c>
      <c r="F2097" s="1" t="s">
        <v>15556</v>
      </c>
      <c r="G2097" t="str">
        <f t="shared" si="224"/>
        <v>Valid</v>
      </c>
      <c r="H2097" s="1" t="s">
        <v>15557</v>
      </c>
      <c r="I2097" t="str" cm="1">
        <f t="array" ref="I2097">IF(OR(TRIM(H2097)="",ISNUMBER(SEARCH("#",H2097)),AA2097&lt;Config!$B$8,SUMPRODUCT(--ISNUMBER(SEARCH({"a";"b";"c";"d";"e";"f";"g";"h";"i";"j";"k";"l";"m";"n";"o";"p";"q";"r";"s";"t";"u";"v";"w";"x";"y";"z"},H2097)))&gt;0),"Invalid","Valid")</f>
        <v>Valid</v>
      </c>
      <c r="J2097" s="1" t="s">
        <v>15558</v>
      </c>
      <c r="K2097" s="1" t="s">
        <v>287</v>
      </c>
      <c r="L2097" s="1" t="s">
        <v>134</v>
      </c>
      <c r="M2097" s="1" t="s">
        <v>50</v>
      </c>
      <c r="N2097" s="1" t="s">
        <v>31</v>
      </c>
      <c r="O2097" s="1" t="s">
        <v>180</v>
      </c>
      <c r="P2097" t="s">
        <v>53</v>
      </c>
      <c r="Q2097" s="1" t="s">
        <v>55</v>
      </c>
      <c r="R2097" s="1" t="s">
        <v>55</v>
      </c>
      <c r="S2097" s="1" t="s">
        <v>15559</v>
      </c>
      <c r="T2097" s="1" t="s">
        <v>15560</v>
      </c>
      <c r="U2097" s="1" t="s">
        <v>6211</v>
      </c>
      <c r="V2097" s="1" t="s">
        <v>140</v>
      </c>
      <c r="W2097" s="1" t="s">
        <v>202</v>
      </c>
      <c r="X2097" t="str">
        <f t="shared" si="225"/>
        <v>Complete</v>
      </c>
      <c r="Y2097">
        <f>MAX(0,100-IF(G2097="Invalid",Config!$B$5,0)-IF(I2097="Invalid",Config!$B$6,0)-IF(X2097="Incomplete",Config!$B$7,0)-IF(AF2097="Yes",Config!$B$37,0))</f>
        <v>100</v>
      </c>
      <c r="Z2097" s="1">
        <f>IF(OR(TRIM(B2097)="",COUNTIF(Config!$B$15:$B$19,B2097)&gt;0),1,0)+IF(OR(TRIM(C2097)="",COUNTIF(Config!$B$15:$B$19,C2097)&gt;0),1,0)+IF(OR(TRIM(F2097)="",COUNTIF(Config!$B$15:$B$19,F2097)&gt;0),1,0)+IF(OR(TRIM(H2097)="",COUNTIF(Config!$B$15:$B$19,H2097)&gt;0),1,0)+IF(OR(TRIM(E2097)="",COUNTIF(Config!$B$15:$B$19,E2097)&gt;0),1,0)+IF(OR(TRIM(K2097)="",COUNTIF(Config!$B$15:$B$19,K2097)&gt;0),1,0)+IF(OR(TRIM(P2097)="",COUNTIF(Config!$B$15:$B$19,P2097)&gt;0),1,0)+IF(OR(TRIM(R2097)="",COUNTIF(Config!$B$15:$B$19,R2097)&gt;0),1,0)</f>
        <v>0</v>
      </c>
      <c r="AA2097" s="1" cm="1">
        <f t="array" ref="AA2097">SUMPRODUCT(LEN(H2097)-LEN(SUBSTITUTE(H2097,{"0";"1";"2";"3";"4";"5";"6";"7";"8";"9"},"")))</f>
        <v>10</v>
      </c>
      <c r="AC2097" t="str">
        <f t="shared" si="226"/>
        <v/>
      </c>
      <c r="AD2097">
        <f t="shared" si="227"/>
        <v>1</v>
      </c>
      <c r="AE2097">
        <f t="shared" si="228"/>
        <v>1</v>
      </c>
      <c r="AF2097" t="str">
        <f t="shared" si="229"/>
        <v>No</v>
      </c>
      <c r="AG2097">
        <f t="shared" ca="1" si="230"/>
        <v>37</v>
      </c>
      <c r="AH2097" t="str">
        <f ca="1">IF(OR(V2097="",AG2097=""),"Yes",IF(AG2097&gt;Config!$B$41,"Yes","No"))</f>
        <v>No</v>
      </c>
    </row>
    <row r="2098" spans="1:34" x14ac:dyDescent="0.25">
      <c r="A2098" s="1" t="s">
        <v>15561</v>
      </c>
      <c r="B2098" s="1" t="s">
        <v>1339</v>
      </c>
      <c r="C2098" s="1" t="s">
        <v>219</v>
      </c>
      <c r="D2098" s="1" t="s">
        <v>15562</v>
      </c>
      <c r="E2098" s="1" t="s">
        <v>34920</v>
      </c>
      <c r="F2098" s="1" t="s">
        <v>15563</v>
      </c>
      <c r="G2098" t="str">
        <f t="shared" si="224"/>
        <v>Invalid</v>
      </c>
      <c r="H2098" s="1" t="s">
        <v>15564</v>
      </c>
      <c r="I2098" t="str" cm="1">
        <f t="array" ref="I2098">IF(OR(TRIM(H2098)="",ISNUMBER(SEARCH("#",H2098)),AA2098&lt;Config!$B$8,SUMPRODUCT(--ISNUMBER(SEARCH({"a";"b";"c";"d";"e";"f";"g";"h";"i";"j";"k";"l";"m";"n";"o";"p";"q";"r";"s";"t";"u";"v";"w";"x";"y";"z"},H2098)))&gt;0),"Invalid","Valid")</f>
        <v>Valid</v>
      </c>
      <c r="J2098" s="1" t="s">
        <v>15565</v>
      </c>
      <c r="K2098" s="1" t="s">
        <v>1001</v>
      </c>
      <c r="L2098" s="1" t="s">
        <v>164</v>
      </c>
      <c r="M2098" s="1" t="s">
        <v>135</v>
      </c>
      <c r="N2098" s="1" t="s">
        <v>358</v>
      </c>
      <c r="O2098" s="1" t="s">
        <v>149</v>
      </c>
      <c r="P2098" t="s">
        <v>104</v>
      </c>
      <c r="Q2098" s="1" t="s">
        <v>105</v>
      </c>
      <c r="R2098" s="1" t="s">
        <v>105</v>
      </c>
      <c r="S2098" s="1" t="s">
        <v>15566</v>
      </c>
      <c r="T2098" s="1" t="s">
        <v>15567</v>
      </c>
      <c r="U2098" s="1" t="s">
        <v>2943</v>
      </c>
      <c r="V2098" s="1" t="s">
        <v>15568</v>
      </c>
      <c r="W2098" s="1" t="s">
        <v>186</v>
      </c>
      <c r="X2098" t="str">
        <f t="shared" si="225"/>
        <v>Complete</v>
      </c>
      <c r="Y2098">
        <f>MAX(0,100-IF(G2098="Invalid",Config!$B$5,0)-IF(I2098="Invalid",Config!$B$6,0)-IF(X2098="Incomplete",Config!$B$7,0)-IF(AF2098="Yes",Config!$B$37,0))</f>
        <v>70</v>
      </c>
      <c r="Z2098" s="1">
        <f>IF(OR(TRIM(B2098)="",COUNTIF(Config!$B$15:$B$19,B2098)&gt;0),1,0)+IF(OR(TRIM(C2098)="",COUNTIF(Config!$B$15:$B$19,C2098)&gt;0),1,0)+IF(OR(TRIM(F2098)="",COUNTIF(Config!$B$15:$B$19,F2098)&gt;0),1,0)+IF(OR(TRIM(H2098)="",COUNTIF(Config!$B$15:$B$19,H2098)&gt;0),1,0)+IF(OR(TRIM(E2098)="",COUNTIF(Config!$B$15:$B$19,E2098)&gt;0),1,0)+IF(OR(TRIM(K2098)="",COUNTIF(Config!$B$15:$B$19,K2098)&gt;0),1,0)+IF(OR(TRIM(P2098)="",COUNTIF(Config!$B$15:$B$19,P2098)&gt;0),1,0)+IF(OR(TRIM(R2098)="",COUNTIF(Config!$B$15:$B$19,R2098)&gt;0),1,0)</f>
        <v>0</v>
      </c>
      <c r="AA2098" s="1" cm="1">
        <f t="array" ref="AA2098">SUMPRODUCT(LEN(H2098)-LEN(SUBSTITUTE(H2098,{"0";"1";"2";"3";"4";"5";"6";"7";"8";"9"},"")))</f>
        <v>11</v>
      </c>
      <c r="AC2098" t="str">
        <f t="shared" si="226"/>
        <v>Invalid Email</v>
      </c>
      <c r="AD2098">
        <f t="shared" si="227"/>
        <v>0</v>
      </c>
      <c r="AE2098">
        <f t="shared" si="228"/>
        <v>1</v>
      </c>
      <c r="AF2098" t="str">
        <f t="shared" si="229"/>
        <v>No</v>
      </c>
      <c r="AG2098">
        <f t="shared" ca="1" si="230"/>
        <v>334</v>
      </c>
      <c r="AH2098" t="str">
        <f ca="1">IF(OR(V2098="",AG2098=""),"Yes",IF(AG2098&gt;Config!$B$41,"Yes","No"))</f>
        <v>No</v>
      </c>
    </row>
    <row r="2099" spans="1:34" x14ac:dyDescent="0.25">
      <c r="A2099" s="1" t="s">
        <v>15569</v>
      </c>
      <c r="B2099" s="1" t="s">
        <v>995</v>
      </c>
      <c r="C2099" s="1" t="s">
        <v>43</v>
      </c>
      <c r="D2099" s="1" t="s">
        <v>12473</v>
      </c>
      <c r="E2099" s="1" t="s">
        <v>34422</v>
      </c>
      <c r="F2099" s="1" t="s">
        <v>15570</v>
      </c>
      <c r="G2099" t="str">
        <f t="shared" si="224"/>
        <v>Valid</v>
      </c>
      <c r="H2099" s="1" t="s">
        <v>15571</v>
      </c>
      <c r="I2099" t="str" cm="1">
        <f t="array" ref="I2099">IF(OR(TRIM(H2099)="",ISNUMBER(SEARCH("#",H2099)),AA2099&lt;Config!$B$8,SUMPRODUCT(--ISNUMBER(SEARCH({"a";"b";"c";"d";"e";"f";"g";"h";"i";"j";"k";"l";"m";"n";"o";"p";"q";"r";"s";"t";"u";"v";"w";"x";"y";"z"},H2099)))&gt;0),"Invalid","Valid")</f>
        <v>Valid</v>
      </c>
      <c r="J2099" s="1" t="s">
        <v>15572</v>
      </c>
      <c r="K2099" s="1" t="s">
        <v>250</v>
      </c>
      <c r="L2099" s="1" t="s">
        <v>29</v>
      </c>
      <c r="M2099" s="1" t="s">
        <v>103</v>
      </c>
      <c r="N2099" s="1" t="s">
        <v>33819</v>
      </c>
      <c r="O2099" s="1" t="s">
        <v>69</v>
      </c>
      <c r="P2099" t="s">
        <v>53</v>
      </c>
      <c r="Q2099" s="1" t="s">
        <v>55</v>
      </c>
      <c r="R2099" s="1" t="s">
        <v>150</v>
      </c>
      <c r="S2099" s="1" t="s">
        <v>15573</v>
      </c>
      <c r="T2099" s="1" t="s">
        <v>15574</v>
      </c>
      <c r="U2099" s="1" t="s">
        <v>15575</v>
      </c>
      <c r="V2099" s="1" t="s">
        <v>5875</v>
      </c>
      <c r="W2099" s="1" t="s">
        <v>60</v>
      </c>
      <c r="X2099" t="str">
        <f t="shared" si="225"/>
        <v>Complete</v>
      </c>
      <c r="Y2099">
        <f>MAX(0,100-IF(G2099="Invalid",Config!$B$5,0)-IF(I2099="Invalid",Config!$B$6,0)-IF(X2099="Incomplete",Config!$B$7,0)-IF(AF2099="Yes",Config!$B$37,0))</f>
        <v>100</v>
      </c>
      <c r="Z2099" s="1">
        <f>IF(OR(TRIM(B2099)="",COUNTIF(Config!$B$15:$B$19,B2099)&gt;0),1,0)+IF(OR(TRIM(C2099)="",COUNTIF(Config!$B$15:$B$19,C2099)&gt;0),1,0)+IF(OR(TRIM(F2099)="",COUNTIF(Config!$B$15:$B$19,F2099)&gt;0),1,0)+IF(OR(TRIM(H2099)="",COUNTIF(Config!$B$15:$B$19,H2099)&gt;0),1,0)+IF(OR(TRIM(E2099)="",COUNTIF(Config!$B$15:$B$19,E2099)&gt;0),1,0)+IF(OR(TRIM(K2099)="",COUNTIF(Config!$B$15:$B$19,K2099)&gt;0),1,0)+IF(OR(TRIM(P2099)="",COUNTIF(Config!$B$15:$B$19,P2099)&gt;0),1,0)+IF(OR(TRIM(R2099)="",COUNTIF(Config!$B$15:$B$19,R2099)&gt;0),1,0)</f>
        <v>0</v>
      </c>
      <c r="AA2099" s="1" cm="1">
        <f t="array" ref="AA2099">SUMPRODUCT(LEN(H2099)-LEN(SUBSTITUTE(H2099,{"0";"1";"2";"3";"4";"5";"6";"7";"8";"9"},"")))</f>
        <v>10</v>
      </c>
      <c r="AC2099" t="str">
        <f t="shared" si="226"/>
        <v/>
      </c>
      <c r="AD2099">
        <f t="shared" si="227"/>
        <v>1</v>
      </c>
      <c r="AE2099">
        <f t="shared" si="228"/>
        <v>1</v>
      </c>
      <c r="AF2099" t="str">
        <f t="shared" si="229"/>
        <v>No</v>
      </c>
      <c r="AG2099">
        <f t="shared" ca="1" si="230"/>
        <v>429</v>
      </c>
      <c r="AH2099" t="str">
        <f ca="1">IF(OR(V2099="",AG2099=""),"Yes",IF(AG2099&gt;Config!$B$41,"Yes","No"))</f>
        <v>Yes</v>
      </c>
    </row>
    <row r="2100" spans="1:34" x14ac:dyDescent="0.25">
      <c r="A2100" s="1" t="s">
        <v>9459</v>
      </c>
      <c r="B2100" s="1" t="s">
        <v>1957</v>
      </c>
      <c r="C2100" s="1" t="s">
        <v>308</v>
      </c>
      <c r="D2100" s="1" t="s">
        <v>15576</v>
      </c>
      <c r="E2100" s="1" t="s">
        <v>34921</v>
      </c>
      <c r="F2100" s="1" t="s">
        <v>15577</v>
      </c>
      <c r="G2100" t="str">
        <f t="shared" si="224"/>
        <v>Valid</v>
      </c>
      <c r="H2100" s="1" t="s">
        <v>15578</v>
      </c>
      <c r="I2100" t="str" cm="1">
        <f t="array" ref="I2100">IF(OR(TRIM(H2100)="",ISNUMBER(SEARCH("#",H2100)),AA2100&lt;Config!$B$8,SUMPRODUCT(--ISNUMBER(SEARCH({"a";"b";"c";"d";"e";"f";"g";"h";"i";"j";"k";"l";"m";"n";"o";"p";"q";"r";"s";"t";"u";"v";"w";"x";"y";"z"},H2100)))&gt;0),"Invalid","Valid")</f>
        <v>Valid</v>
      </c>
      <c r="J2100" s="1" t="s">
        <v>15579</v>
      </c>
      <c r="K2100" s="1" t="s">
        <v>48</v>
      </c>
      <c r="L2100" s="1" t="s">
        <v>134</v>
      </c>
      <c r="M2100" s="1" t="s">
        <v>85</v>
      </c>
      <c r="N2100" s="1" t="s">
        <v>224</v>
      </c>
      <c r="O2100" s="1" t="s">
        <v>69</v>
      </c>
      <c r="P2100" t="s">
        <v>344</v>
      </c>
      <c r="Q2100" s="1" t="s">
        <v>971</v>
      </c>
      <c r="R2100" s="1" t="s">
        <v>346</v>
      </c>
      <c r="S2100" s="1" t="s">
        <v>15580</v>
      </c>
      <c r="T2100" s="1" t="s">
        <v>15581</v>
      </c>
      <c r="U2100" s="1" t="s">
        <v>2111</v>
      </c>
      <c r="V2100" s="1" t="s">
        <v>15582</v>
      </c>
      <c r="W2100" s="1" t="s">
        <v>141</v>
      </c>
      <c r="X2100" t="str">
        <f t="shared" si="225"/>
        <v>Complete</v>
      </c>
      <c r="Y2100">
        <f>MAX(0,100-IF(G2100="Invalid",Config!$B$5,0)-IF(I2100="Invalid",Config!$B$6,0)-IF(X2100="Incomplete",Config!$B$7,0)-IF(AF2100="Yes",Config!$B$37,0))</f>
        <v>100</v>
      </c>
      <c r="Z2100" s="1">
        <f>IF(OR(TRIM(B2100)="",COUNTIF(Config!$B$15:$B$19,B2100)&gt;0),1,0)+IF(OR(TRIM(C2100)="",COUNTIF(Config!$B$15:$B$19,C2100)&gt;0),1,0)+IF(OR(TRIM(F2100)="",COUNTIF(Config!$B$15:$B$19,F2100)&gt;0),1,0)+IF(OR(TRIM(H2100)="",COUNTIF(Config!$B$15:$B$19,H2100)&gt;0),1,0)+IF(OR(TRIM(E2100)="",COUNTIF(Config!$B$15:$B$19,E2100)&gt;0),1,0)+IF(OR(TRIM(K2100)="",COUNTIF(Config!$B$15:$B$19,K2100)&gt;0),1,0)+IF(OR(TRIM(P2100)="",COUNTIF(Config!$B$15:$B$19,P2100)&gt;0),1,0)+IF(OR(TRIM(R2100)="",COUNTIF(Config!$B$15:$B$19,R2100)&gt;0),1,0)</f>
        <v>0</v>
      </c>
      <c r="AA2100" s="1" cm="1">
        <f t="array" ref="AA2100">SUMPRODUCT(LEN(H2100)-LEN(SUBSTITUTE(H2100,{"0";"1";"2";"3";"4";"5";"6";"7";"8";"9"},"")))</f>
        <v>11</v>
      </c>
      <c r="AC2100" t="str">
        <f t="shared" si="226"/>
        <v/>
      </c>
      <c r="AD2100">
        <f t="shared" si="227"/>
        <v>1</v>
      </c>
      <c r="AE2100">
        <f t="shared" si="228"/>
        <v>1</v>
      </c>
      <c r="AF2100" t="str">
        <f t="shared" si="229"/>
        <v>No</v>
      </c>
      <c r="AG2100">
        <f t="shared" ca="1" si="230"/>
        <v>236</v>
      </c>
      <c r="AH2100" t="str">
        <f ca="1">IF(OR(V2100="",AG2100=""),"Yes",IF(AG2100&gt;Config!$B$41,"Yes","No"))</f>
        <v>No</v>
      </c>
    </row>
    <row r="2101" spans="1:34" x14ac:dyDescent="0.25">
      <c r="A2101" s="1" t="s">
        <v>15583</v>
      </c>
      <c r="B2101" s="1" t="s">
        <v>1032</v>
      </c>
      <c r="C2101" s="1" t="s">
        <v>946</v>
      </c>
      <c r="D2101" s="1" t="s">
        <v>13778</v>
      </c>
      <c r="E2101" s="1" t="s">
        <v>34316</v>
      </c>
      <c r="F2101" s="1" t="s">
        <v>15584</v>
      </c>
      <c r="G2101" t="str">
        <f t="shared" si="224"/>
        <v>Valid</v>
      </c>
      <c r="H2101" s="1" t="s">
        <v>15585</v>
      </c>
      <c r="I2101" t="str" cm="1">
        <f t="array" ref="I2101">IF(OR(TRIM(H2101)="",ISNUMBER(SEARCH("#",H2101)),AA2101&lt;Config!$B$8,SUMPRODUCT(--ISNUMBER(SEARCH({"a";"b";"c";"d";"e";"f";"g";"h";"i";"j";"k";"l";"m";"n";"o";"p";"q";"r";"s";"t";"u";"v";"w";"x";"y";"z"},H2101)))&gt;0),"Invalid","Valid")</f>
        <v>Valid</v>
      </c>
      <c r="J2101" s="1" t="s">
        <v>15586</v>
      </c>
      <c r="K2101" s="1" t="s">
        <v>369</v>
      </c>
      <c r="L2101" s="1" t="s">
        <v>164</v>
      </c>
      <c r="M2101" s="1" t="s">
        <v>33827</v>
      </c>
      <c r="N2101" s="1" t="s">
        <v>437</v>
      </c>
      <c r="O2101" s="1" t="s">
        <v>69</v>
      </c>
      <c r="P2101" t="s">
        <v>53</v>
      </c>
      <c r="Q2101" s="1" t="s">
        <v>54</v>
      </c>
      <c r="R2101" s="1" t="s">
        <v>198</v>
      </c>
      <c r="S2101" s="1" t="s">
        <v>11638</v>
      </c>
      <c r="T2101" s="1" t="s">
        <v>15587</v>
      </c>
      <c r="U2101" s="1" t="s">
        <v>4162</v>
      </c>
      <c r="V2101" s="1" t="s">
        <v>915</v>
      </c>
      <c r="W2101" s="1" t="s">
        <v>75</v>
      </c>
      <c r="X2101" t="str">
        <f t="shared" si="225"/>
        <v>Complete</v>
      </c>
      <c r="Y2101">
        <f>MAX(0,100-IF(G2101="Invalid",Config!$B$5,0)-IF(I2101="Invalid",Config!$B$6,0)-IF(X2101="Incomplete",Config!$B$7,0)-IF(AF2101="Yes",Config!$B$37,0))</f>
        <v>75</v>
      </c>
      <c r="Z2101" s="1">
        <f>IF(OR(TRIM(B2101)="",COUNTIF(Config!$B$15:$B$19,B2101)&gt;0),1,0)+IF(OR(TRIM(C2101)="",COUNTIF(Config!$B$15:$B$19,C2101)&gt;0),1,0)+IF(OR(TRIM(F2101)="",COUNTIF(Config!$B$15:$B$19,F2101)&gt;0),1,0)+IF(OR(TRIM(H2101)="",COUNTIF(Config!$B$15:$B$19,H2101)&gt;0),1,0)+IF(OR(TRIM(E2101)="",COUNTIF(Config!$B$15:$B$19,E2101)&gt;0),1,0)+IF(OR(TRIM(K2101)="",COUNTIF(Config!$B$15:$B$19,K2101)&gt;0),1,0)+IF(OR(TRIM(P2101)="",COUNTIF(Config!$B$15:$B$19,P2101)&gt;0),1,0)+IF(OR(TRIM(R2101)="",COUNTIF(Config!$B$15:$B$19,R2101)&gt;0),1,0)</f>
        <v>0</v>
      </c>
      <c r="AA2101" s="1" cm="1">
        <f t="array" ref="AA2101">SUMPRODUCT(LEN(H2101)-LEN(SUBSTITUTE(H2101,{"0";"1";"2";"3";"4";"5";"6";"7";"8";"9"},"")))</f>
        <v>10</v>
      </c>
      <c r="AC2101" t="str">
        <f t="shared" si="226"/>
        <v>Potential Duplicate</v>
      </c>
      <c r="AD2101">
        <f t="shared" si="227"/>
        <v>2</v>
      </c>
      <c r="AE2101">
        <f t="shared" si="228"/>
        <v>1</v>
      </c>
      <c r="AF2101" t="str">
        <f t="shared" si="229"/>
        <v>Yes</v>
      </c>
      <c r="AG2101">
        <f t="shared" ca="1" si="230"/>
        <v>446</v>
      </c>
      <c r="AH2101" t="str">
        <f ca="1">IF(OR(V2101="",AG2101=""),"Yes",IF(AG2101&gt;Config!$B$41,"Yes","No"))</f>
        <v>Yes</v>
      </c>
    </row>
    <row r="2102" spans="1:34" x14ac:dyDescent="0.25">
      <c r="A2102" s="1" t="s">
        <v>15588</v>
      </c>
      <c r="B2102" s="1" t="s">
        <v>2374</v>
      </c>
      <c r="C2102" s="1" t="s">
        <v>2104</v>
      </c>
      <c r="D2102" s="1" t="s">
        <v>5686</v>
      </c>
      <c r="E2102" s="1" t="s">
        <v>33824</v>
      </c>
      <c r="F2102" s="1" t="s">
        <v>15589</v>
      </c>
      <c r="G2102" t="str">
        <f t="shared" si="224"/>
        <v>Valid</v>
      </c>
      <c r="H2102" s="1" t="s">
        <v>15590</v>
      </c>
      <c r="I2102" t="str" cm="1">
        <f t="array" ref="I2102">IF(OR(TRIM(H2102)="",ISNUMBER(SEARCH("#",H2102)),AA2102&lt;Config!$B$8,SUMPRODUCT(--ISNUMBER(SEARCH({"a";"b";"c";"d";"e";"f";"g";"h";"i";"j";"k";"l";"m";"n";"o";"p";"q";"r";"s";"t";"u";"v";"w";"x";"y";"z"},H2102)))&gt;0),"Invalid","Valid")</f>
        <v>Valid</v>
      </c>
      <c r="J2102" s="1" t="s">
        <v>15591</v>
      </c>
      <c r="K2102" s="1" t="s">
        <v>83</v>
      </c>
      <c r="L2102" s="1" t="s">
        <v>67</v>
      </c>
      <c r="M2102" s="1" t="s">
        <v>118</v>
      </c>
      <c r="N2102" s="1" t="s">
        <v>68</v>
      </c>
      <c r="O2102" s="1" t="s">
        <v>69</v>
      </c>
      <c r="P2102" t="s">
        <v>53</v>
      </c>
      <c r="Q2102" s="1" t="s">
        <v>55</v>
      </c>
      <c r="R2102" s="1" t="s">
        <v>70</v>
      </c>
      <c r="S2102" s="1" t="s">
        <v>1028</v>
      </c>
      <c r="T2102" s="1" t="s">
        <v>15592</v>
      </c>
      <c r="U2102" s="1" t="s">
        <v>706</v>
      </c>
      <c r="V2102" s="1" t="s">
        <v>1291</v>
      </c>
      <c r="W2102" s="1" t="s">
        <v>94</v>
      </c>
      <c r="X2102" t="str">
        <f t="shared" si="225"/>
        <v>Complete</v>
      </c>
      <c r="Y2102">
        <f>MAX(0,100-IF(G2102="Invalid",Config!$B$5,0)-IF(I2102="Invalid",Config!$B$6,0)-IF(X2102="Incomplete",Config!$B$7,0)-IF(AF2102="Yes",Config!$B$37,0))</f>
        <v>100</v>
      </c>
      <c r="Z2102" s="1">
        <f>IF(OR(TRIM(B2102)="",COUNTIF(Config!$B$15:$B$19,B2102)&gt;0),1,0)+IF(OR(TRIM(C2102)="",COUNTIF(Config!$B$15:$B$19,C2102)&gt;0),1,0)+IF(OR(TRIM(F2102)="",COUNTIF(Config!$B$15:$B$19,F2102)&gt;0),1,0)+IF(OR(TRIM(H2102)="",COUNTIF(Config!$B$15:$B$19,H2102)&gt;0),1,0)+IF(OR(TRIM(E2102)="",COUNTIF(Config!$B$15:$B$19,E2102)&gt;0),1,0)+IF(OR(TRIM(K2102)="",COUNTIF(Config!$B$15:$B$19,K2102)&gt;0),1,0)+IF(OR(TRIM(P2102)="",COUNTIF(Config!$B$15:$B$19,P2102)&gt;0),1,0)+IF(OR(TRIM(R2102)="",COUNTIF(Config!$B$15:$B$19,R2102)&gt;0),1,0)</f>
        <v>0</v>
      </c>
      <c r="AA2102" s="1" cm="1">
        <f t="array" ref="AA2102">SUMPRODUCT(LEN(H2102)-LEN(SUBSTITUTE(H2102,{"0";"1";"2";"3";"4";"5";"6";"7";"8";"9"},"")))</f>
        <v>10</v>
      </c>
      <c r="AC2102" t="str">
        <f t="shared" si="226"/>
        <v/>
      </c>
      <c r="AD2102">
        <f t="shared" si="227"/>
        <v>1</v>
      </c>
      <c r="AE2102">
        <f t="shared" si="228"/>
        <v>1</v>
      </c>
      <c r="AF2102" t="str">
        <f t="shared" si="229"/>
        <v>No</v>
      </c>
      <c r="AG2102">
        <f t="shared" ca="1" si="230"/>
        <v>45</v>
      </c>
      <c r="AH2102" t="str">
        <f ca="1">IF(OR(V2102="",AG2102=""),"Yes",IF(AG2102&gt;Config!$B$41,"Yes","No"))</f>
        <v>No</v>
      </c>
    </row>
    <row r="2103" spans="1:34" x14ac:dyDescent="0.25">
      <c r="A2103" s="1" t="s">
        <v>15593</v>
      </c>
      <c r="B2103" s="1" t="s">
        <v>3888</v>
      </c>
      <c r="C2103" s="1" t="s">
        <v>33815</v>
      </c>
      <c r="D2103" s="1" t="s">
        <v>3888</v>
      </c>
      <c r="E2103" s="1" t="s">
        <v>33858</v>
      </c>
      <c r="F2103" s="1" t="s">
        <v>15594</v>
      </c>
      <c r="G2103" t="str">
        <f t="shared" si="224"/>
        <v>Valid</v>
      </c>
      <c r="H2103" s="1" t="s">
        <v>15595</v>
      </c>
      <c r="I2103" t="str" cm="1">
        <f t="array" ref="I2103">IF(OR(TRIM(H2103)="",ISNUMBER(SEARCH("#",H2103)),AA2103&lt;Config!$B$8,SUMPRODUCT(--ISNUMBER(SEARCH({"a";"b";"c";"d";"e";"f";"g";"h";"i";"j";"k";"l";"m";"n";"o";"p";"q";"r";"s";"t";"u";"v";"w";"x";"y";"z"},H2103)))&gt;0),"Invalid","Valid")</f>
        <v>Valid</v>
      </c>
      <c r="J2103" s="1" t="s">
        <v>15596</v>
      </c>
      <c r="K2103" s="1" t="s">
        <v>425</v>
      </c>
      <c r="L2103" s="1" t="s">
        <v>102</v>
      </c>
      <c r="M2103" s="1" t="s">
        <v>462</v>
      </c>
      <c r="N2103" s="1" t="s">
        <v>713</v>
      </c>
      <c r="O2103" s="1" t="s">
        <v>149</v>
      </c>
      <c r="P2103" t="s">
        <v>53</v>
      </c>
      <c r="Q2103" s="1" t="s">
        <v>55</v>
      </c>
      <c r="R2103" s="1" t="s">
        <v>198</v>
      </c>
      <c r="S2103" s="1" t="s">
        <v>3901</v>
      </c>
      <c r="T2103" s="1" t="s">
        <v>15597</v>
      </c>
      <c r="U2103" s="1" t="s">
        <v>241</v>
      </c>
      <c r="V2103" s="1" t="s">
        <v>15598</v>
      </c>
      <c r="W2103" s="1" t="s">
        <v>293</v>
      </c>
      <c r="X2103" t="str">
        <f t="shared" si="225"/>
        <v>Incomplete</v>
      </c>
      <c r="Y2103">
        <f>MAX(0,100-IF(G2103="Invalid",Config!$B$5,0)-IF(I2103="Invalid",Config!$B$6,0)-IF(X2103="Incomplete",Config!$B$7,0)-IF(AF2103="Yes",Config!$B$37,0))</f>
        <v>60</v>
      </c>
      <c r="Z2103" s="1">
        <f>IF(OR(TRIM(B2103)="",COUNTIF(Config!$B$15:$B$19,B2103)&gt;0),1,0)+IF(OR(TRIM(C2103)="",COUNTIF(Config!$B$15:$B$19,C2103)&gt;0),1,0)+IF(OR(TRIM(F2103)="",COUNTIF(Config!$B$15:$B$19,F2103)&gt;0),1,0)+IF(OR(TRIM(H2103)="",COUNTIF(Config!$B$15:$B$19,H2103)&gt;0),1,0)+IF(OR(TRIM(E2103)="",COUNTIF(Config!$B$15:$B$19,E2103)&gt;0),1,0)+IF(OR(TRIM(K2103)="",COUNTIF(Config!$B$15:$B$19,K2103)&gt;0),1,0)+IF(OR(TRIM(P2103)="",COUNTIF(Config!$B$15:$B$19,P2103)&gt;0),1,0)+IF(OR(TRIM(R2103)="",COUNTIF(Config!$B$15:$B$19,R2103)&gt;0),1,0)</f>
        <v>1</v>
      </c>
      <c r="AA2103" s="1" cm="1">
        <f t="array" ref="AA2103">SUMPRODUCT(LEN(H2103)-LEN(SUBSTITUTE(H2103,{"0";"1";"2";"3";"4";"5";"6";"7";"8";"9"},"")))</f>
        <v>12</v>
      </c>
      <c r="AC2103" t="str">
        <f t="shared" si="226"/>
        <v>Incomplete Profile</v>
      </c>
      <c r="AD2103">
        <f t="shared" si="227"/>
        <v>1</v>
      </c>
      <c r="AE2103">
        <f t="shared" si="228"/>
        <v>1</v>
      </c>
      <c r="AF2103" t="str">
        <f t="shared" si="229"/>
        <v>No</v>
      </c>
      <c r="AG2103">
        <f t="shared" ca="1" si="230"/>
        <v>550</v>
      </c>
      <c r="AH2103" t="str">
        <f ca="1">IF(OR(V2103="",AG2103=""),"Yes",IF(AG2103&gt;Config!$B$41,"Yes","No"))</f>
        <v>Yes</v>
      </c>
    </row>
    <row r="2104" spans="1:34" x14ac:dyDescent="0.25">
      <c r="A2104" s="1" t="s">
        <v>15599</v>
      </c>
      <c r="B2104" s="1" t="s">
        <v>112</v>
      </c>
      <c r="C2104" s="1" t="s">
        <v>679</v>
      </c>
      <c r="D2104" s="1" t="s">
        <v>15600</v>
      </c>
      <c r="E2104" s="1" t="s">
        <v>34922</v>
      </c>
      <c r="F2104" s="1" t="s">
        <v>15601</v>
      </c>
      <c r="G2104" t="str">
        <f t="shared" si="224"/>
        <v>Valid</v>
      </c>
      <c r="H2104" s="1" t="s">
        <v>15602</v>
      </c>
      <c r="I2104" t="str" cm="1">
        <f t="array" ref="I2104">IF(OR(TRIM(H2104)="",ISNUMBER(SEARCH("#",H2104)),AA2104&lt;Config!$B$8,SUMPRODUCT(--ISNUMBER(SEARCH({"a";"b";"c";"d";"e";"f";"g";"h";"i";"j";"k";"l";"m";"n";"o";"p";"q";"r";"s";"t";"u";"v";"w";"x";"y";"z"},H2104)))&gt;0),"Invalid","Valid")</f>
        <v>Valid</v>
      </c>
      <c r="J2104" s="1" t="s">
        <v>15603</v>
      </c>
      <c r="K2104" s="1" t="s">
        <v>722</v>
      </c>
      <c r="L2104" s="1" t="s">
        <v>164</v>
      </c>
      <c r="M2104" s="1" t="s">
        <v>103</v>
      </c>
      <c r="N2104" s="1" t="s">
        <v>148</v>
      </c>
      <c r="O2104" s="1" t="s">
        <v>149</v>
      </c>
      <c r="P2104" t="s">
        <v>314</v>
      </c>
      <c r="Q2104" s="1" t="s">
        <v>663</v>
      </c>
      <c r="R2104" s="1" t="s">
        <v>315</v>
      </c>
      <c r="S2104" s="1" t="s">
        <v>10134</v>
      </c>
      <c r="T2104" s="1" t="s">
        <v>15604</v>
      </c>
      <c r="U2104" s="1" t="s">
        <v>15605</v>
      </c>
      <c r="V2104" s="1" t="s">
        <v>6483</v>
      </c>
      <c r="W2104" s="1" t="s">
        <v>202</v>
      </c>
      <c r="X2104" t="str">
        <f t="shared" si="225"/>
        <v>Complete</v>
      </c>
      <c r="Y2104">
        <f>MAX(0,100-IF(G2104="Invalid",Config!$B$5,0)-IF(I2104="Invalid",Config!$B$6,0)-IF(X2104="Incomplete",Config!$B$7,0)-IF(AF2104="Yes",Config!$B$37,0))</f>
        <v>100</v>
      </c>
      <c r="Z2104" s="1">
        <f>IF(OR(TRIM(B2104)="",COUNTIF(Config!$B$15:$B$19,B2104)&gt;0),1,0)+IF(OR(TRIM(C2104)="",COUNTIF(Config!$B$15:$B$19,C2104)&gt;0),1,0)+IF(OR(TRIM(F2104)="",COUNTIF(Config!$B$15:$B$19,F2104)&gt;0),1,0)+IF(OR(TRIM(H2104)="",COUNTIF(Config!$B$15:$B$19,H2104)&gt;0),1,0)+IF(OR(TRIM(E2104)="",COUNTIF(Config!$B$15:$B$19,E2104)&gt;0),1,0)+IF(OR(TRIM(K2104)="",COUNTIF(Config!$B$15:$B$19,K2104)&gt;0),1,0)+IF(OR(TRIM(P2104)="",COUNTIF(Config!$B$15:$B$19,P2104)&gt;0),1,0)+IF(OR(TRIM(R2104)="",COUNTIF(Config!$B$15:$B$19,R2104)&gt;0),1,0)</f>
        <v>0</v>
      </c>
      <c r="AA2104" s="1" cm="1">
        <f t="array" ref="AA2104">SUMPRODUCT(LEN(H2104)-LEN(SUBSTITUTE(H2104,{"0";"1";"2";"3";"4";"5";"6";"7";"8";"9"},"")))</f>
        <v>12</v>
      </c>
      <c r="AC2104" t="str">
        <f t="shared" si="226"/>
        <v/>
      </c>
      <c r="AD2104">
        <f t="shared" si="227"/>
        <v>1</v>
      </c>
      <c r="AE2104">
        <f t="shared" si="228"/>
        <v>1</v>
      </c>
      <c r="AF2104" t="str">
        <f t="shared" si="229"/>
        <v>No</v>
      </c>
      <c r="AG2104">
        <f t="shared" ca="1" si="230"/>
        <v>499</v>
      </c>
      <c r="AH2104" t="str">
        <f ca="1">IF(OR(V2104="",AG2104=""),"Yes",IF(AG2104&gt;Config!$B$41,"Yes","No"))</f>
        <v>Yes</v>
      </c>
    </row>
    <row r="2105" spans="1:34" x14ac:dyDescent="0.25">
      <c r="A2105" s="1" t="s">
        <v>15606</v>
      </c>
      <c r="B2105" s="1" t="s">
        <v>2159</v>
      </c>
      <c r="C2105" s="1" t="s">
        <v>173</v>
      </c>
      <c r="D2105" s="1" t="s">
        <v>15607</v>
      </c>
      <c r="E2105" s="1" t="s">
        <v>33907</v>
      </c>
      <c r="F2105" s="1" t="s">
        <v>15608</v>
      </c>
      <c r="G2105" t="str">
        <f t="shared" si="224"/>
        <v>Valid</v>
      </c>
      <c r="H2105" s="1" t="s">
        <v>15609</v>
      </c>
      <c r="I2105" t="str" cm="1">
        <f t="array" ref="I2105">IF(OR(TRIM(H2105)="",ISNUMBER(SEARCH("#",H2105)),AA2105&lt;Config!$B$8,SUMPRODUCT(--ISNUMBER(SEARCH({"a";"b";"c";"d";"e";"f";"g";"h";"i";"j";"k";"l";"m";"n";"o";"p";"q";"r";"s";"t";"u";"v";"w";"x";"y";"z"},H2105)))&gt;0),"Invalid","Valid")</f>
        <v>Valid</v>
      </c>
      <c r="J2105" s="1" t="s">
        <v>15610</v>
      </c>
      <c r="K2105" s="1" t="s">
        <v>147</v>
      </c>
      <c r="L2105" s="1" t="s">
        <v>179</v>
      </c>
      <c r="M2105" s="1" t="s">
        <v>85</v>
      </c>
      <c r="N2105" s="1" t="s">
        <v>211</v>
      </c>
      <c r="O2105" s="1" t="s">
        <v>266</v>
      </c>
      <c r="P2105" t="s">
        <v>53</v>
      </c>
      <c r="Q2105" s="1" t="s">
        <v>197</v>
      </c>
      <c r="R2105" s="1" t="s">
        <v>288</v>
      </c>
      <c r="S2105" s="1" t="s">
        <v>9992</v>
      </c>
      <c r="T2105" s="1" t="s">
        <v>15611</v>
      </c>
      <c r="U2105" s="1" t="s">
        <v>4677</v>
      </c>
      <c r="V2105" s="1" t="s">
        <v>2621</v>
      </c>
      <c r="W2105" s="1" t="s">
        <v>202</v>
      </c>
      <c r="X2105" t="str">
        <f t="shared" si="225"/>
        <v>Complete</v>
      </c>
      <c r="Y2105">
        <f>MAX(0,100-IF(G2105="Invalid",Config!$B$5,0)-IF(I2105="Invalid",Config!$B$6,0)-IF(X2105="Incomplete",Config!$B$7,0)-IF(AF2105="Yes",Config!$B$37,0))</f>
        <v>100</v>
      </c>
      <c r="Z2105" s="1">
        <f>IF(OR(TRIM(B2105)="",COUNTIF(Config!$B$15:$B$19,B2105)&gt;0),1,0)+IF(OR(TRIM(C2105)="",COUNTIF(Config!$B$15:$B$19,C2105)&gt;0),1,0)+IF(OR(TRIM(F2105)="",COUNTIF(Config!$B$15:$B$19,F2105)&gt;0),1,0)+IF(OR(TRIM(H2105)="",COUNTIF(Config!$B$15:$B$19,H2105)&gt;0),1,0)+IF(OR(TRIM(E2105)="",COUNTIF(Config!$B$15:$B$19,E2105)&gt;0),1,0)+IF(OR(TRIM(K2105)="",COUNTIF(Config!$B$15:$B$19,K2105)&gt;0),1,0)+IF(OR(TRIM(P2105)="",COUNTIF(Config!$B$15:$B$19,P2105)&gt;0),1,0)+IF(OR(TRIM(R2105)="",COUNTIF(Config!$B$15:$B$19,R2105)&gt;0),1,0)</f>
        <v>0</v>
      </c>
      <c r="AA2105" s="1" cm="1">
        <f t="array" ref="AA2105">SUMPRODUCT(LEN(H2105)-LEN(SUBSTITUTE(H2105,{"0";"1";"2";"3";"4";"5";"6";"7";"8";"9"},"")))</f>
        <v>10</v>
      </c>
      <c r="AC2105" t="str">
        <f t="shared" si="226"/>
        <v/>
      </c>
      <c r="AD2105">
        <f t="shared" si="227"/>
        <v>1</v>
      </c>
      <c r="AE2105">
        <f t="shared" si="228"/>
        <v>1</v>
      </c>
      <c r="AF2105" t="str">
        <f t="shared" si="229"/>
        <v>No</v>
      </c>
      <c r="AG2105">
        <f t="shared" ca="1" si="230"/>
        <v>722</v>
      </c>
      <c r="AH2105" t="str">
        <f ca="1">IF(OR(V2105="",AG2105=""),"Yes",IF(AG2105&gt;Config!$B$41,"Yes","No"))</f>
        <v>Yes</v>
      </c>
    </row>
    <row r="2106" spans="1:34" x14ac:dyDescent="0.25">
      <c r="A2106" s="1" t="s">
        <v>15612</v>
      </c>
      <c r="B2106" s="1" t="s">
        <v>188</v>
      </c>
      <c r="C2106" s="1" t="s">
        <v>792</v>
      </c>
      <c r="D2106" s="1" t="s">
        <v>15613</v>
      </c>
      <c r="E2106" s="1" t="s">
        <v>33901</v>
      </c>
      <c r="F2106" s="1" t="s">
        <v>15614</v>
      </c>
      <c r="G2106" t="str">
        <f t="shared" si="224"/>
        <v>Valid</v>
      </c>
      <c r="H2106" s="1" t="s">
        <v>15615</v>
      </c>
      <c r="I2106" t="str" cm="1">
        <f t="array" ref="I2106">IF(OR(TRIM(H2106)="",ISNUMBER(SEARCH("#",H2106)),AA2106&lt;Config!$B$8,SUMPRODUCT(--ISNUMBER(SEARCH({"a";"b";"c";"d";"e";"f";"g";"h";"i";"j";"k";"l";"m";"n";"o";"p";"q";"r";"s";"t";"u";"v";"w";"x";"y";"z"},H2106)))&gt;0),"Invalid","Valid")</f>
        <v>Valid</v>
      </c>
      <c r="J2106" s="1" t="s">
        <v>15616</v>
      </c>
      <c r="K2106" s="1" t="s">
        <v>133</v>
      </c>
      <c r="L2106" s="1" t="s">
        <v>134</v>
      </c>
      <c r="M2106" s="1" t="s">
        <v>235</v>
      </c>
      <c r="N2106" s="1" t="s">
        <v>713</v>
      </c>
      <c r="O2106" s="1" t="s">
        <v>69</v>
      </c>
      <c r="P2106" t="s">
        <v>53</v>
      </c>
      <c r="Q2106" s="1" t="s">
        <v>54</v>
      </c>
      <c r="R2106" s="1" t="s">
        <v>415</v>
      </c>
      <c r="S2106" s="1" t="s">
        <v>15617</v>
      </c>
      <c r="T2106" s="1" t="s">
        <v>15618</v>
      </c>
      <c r="U2106" s="1" t="s">
        <v>6491</v>
      </c>
      <c r="V2106" s="1" t="s">
        <v>7413</v>
      </c>
      <c r="W2106" s="1" t="s">
        <v>60</v>
      </c>
      <c r="X2106" t="str">
        <f t="shared" si="225"/>
        <v>Complete</v>
      </c>
      <c r="Y2106">
        <f>MAX(0,100-IF(G2106="Invalid",Config!$B$5,0)-IF(I2106="Invalid",Config!$B$6,0)-IF(X2106="Incomplete",Config!$B$7,0)-IF(AF2106="Yes",Config!$B$37,0))</f>
        <v>75</v>
      </c>
      <c r="Z2106" s="1">
        <f>IF(OR(TRIM(B2106)="",COUNTIF(Config!$B$15:$B$19,B2106)&gt;0),1,0)+IF(OR(TRIM(C2106)="",COUNTIF(Config!$B$15:$B$19,C2106)&gt;0),1,0)+IF(OR(TRIM(F2106)="",COUNTIF(Config!$B$15:$B$19,F2106)&gt;0),1,0)+IF(OR(TRIM(H2106)="",COUNTIF(Config!$B$15:$B$19,H2106)&gt;0),1,0)+IF(OR(TRIM(E2106)="",COUNTIF(Config!$B$15:$B$19,E2106)&gt;0),1,0)+IF(OR(TRIM(K2106)="",COUNTIF(Config!$B$15:$B$19,K2106)&gt;0),1,0)+IF(OR(TRIM(P2106)="",COUNTIF(Config!$B$15:$B$19,P2106)&gt;0),1,0)+IF(OR(TRIM(R2106)="",COUNTIF(Config!$B$15:$B$19,R2106)&gt;0),1,0)</f>
        <v>0</v>
      </c>
      <c r="AA2106" s="1" cm="1">
        <f t="array" ref="AA2106">SUMPRODUCT(LEN(H2106)-LEN(SUBSTITUTE(H2106,{"0";"1";"2";"3";"4";"5";"6";"7";"8";"9"},"")))</f>
        <v>11</v>
      </c>
      <c r="AC2106" t="str">
        <f t="shared" si="226"/>
        <v>Potential Duplicate</v>
      </c>
      <c r="AD2106">
        <f t="shared" si="227"/>
        <v>1</v>
      </c>
      <c r="AE2106">
        <f t="shared" si="228"/>
        <v>2</v>
      </c>
      <c r="AF2106" t="str">
        <f t="shared" si="229"/>
        <v>Yes</v>
      </c>
      <c r="AG2106">
        <f t="shared" ca="1" si="230"/>
        <v>249</v>
      </c>
      <c r="AH2106" t="str">
        <f ca="1">IF(OR(V2106="",AG2106=""),"Yes",IF(AG2106&gt;Config!$B$41,"Yes","No"))</f>
        <v>No</v>
      </c>
    </row>
    <row r="2107" spans="1:34" x14ac:dyDescent="0.25">
      <c r="A2107" s="1" t="s">
        <v>15619</v>
      </c>
      <c r="B2107" s="1" t="s">
        <v>77</v>
      </c>
      <c r="C2107" s="1" t="s">
        <v>189</v>
      </c>
      <c r="D2107" s="1" t="s">
        <v>15620</v>
      </c>
      <c r="E2107" s="1" t="s">
        <v>33927</v>
      </c>
      <c r="F2107" s="1" t="s">
        <v>15621</v>
      </c>
      <c r="G2107" t="str">
        <f t="shared" si="224"/>
        <v>Valid</v>
      </c>
      <c r="H2107" s="1" t="s">
        <v>1215</v>
      </c>
      <c r="I2107" t="str" cm="1">
        <f t="array" ref="I2107">IF(OR(TRIM(H2107)="",ISNUMBER(SEARCH("#",H2107)),AA2107&lt;Config!$B$8,SUMPRODUCT(--ISNUMBER(SEARCH({"a";"b";"c";"d";"e";"f";"g";"h";"i";"j";"k";"l";"m";"n";"o";"p";"q";"r";"s";"t";"u";"v";"w";"x";"y";"z"},H2107)))&gt;0),"Invalid","Valid")</f>
        <v>Invalid</v>
      </c>
      <c r="J2107" s="1" t="s">
        <v>15622</v>
      </c>
      <c r="K2107" s="1" t="s">
        <v>66</v>
      </c>
      <c r="L2107" s="1" t="s">
        <v>84</v>
      </c>
      <c r="M2107" s="1" t="s">
        <v>165</v>
      </c>
      <c r="N2107" s="1" t="s">
        <v>437</v>
      </c>
      <c r="O2107" s="1" t="s">
        <v>32</v>
      </c>
      <c r="P2107" t="s">
        <v>87</v>
      </c>
      <c r="Q2107" s="1" t="s">
        <v>438</v>
      </c>
      <c r="R2107" s="1" t="s">
        <v>212</v>
      </c>
      <c r="S2107" s="1" t="s">
        <v>4488</v>
      </c>
      <c r="T2107" s="1" t="s">
        <v>15623</v>
      </c>
      <c r="U2107" s="1" t="s">
        <v>2372</v>
      </c>
      <c r="V2107" s="1" t="s">
        <v>756</v>
      </c>
      <c r="W2107" s="1" t="s">
        <v>186</v>
      </c>
      <c r="X2107" t="str">
        <f t="shared" si="225"/>
        <v>Complete</v>
      </c>
      <c r="Y2107">
        <f>MAX(0,100-IF(G2107="Invalid",Config!$B$5,0)-IF(I2107="Invalid",Config!$B$6,0)-IF(X2107="Incomplete",Config!$B$7,0)-IF(AF2107="Yes",Config!$B$37,0))</f>
        <v>80</v>
      </c>
      <c r="Z2107" s="1">
        <f>IF(OR(TRIM(B2107)="",COUNTIF(Config!$B$15:$B$19,B2107)&gt;0),1,0)+IF(OR(TRIM(C2107)="",COUNTIF(Config!$B$15:$B$19,C2107)&gt;0),1,0)+IF(OR(TRIM(F2107)="",COUNTIF(Config!$B$15:$B$19,F2107)&gt;0),1,0)+IF(OR(TRIM(H2107)="",COUNTIF(Config!$B$15:$B$19,H2107)&gt;0),1,0)+IF(OR(TRIM(E2107)="",COUNTIF(Config!$B$15:$B$19,E2107)&gt;0),1,0)+IF(OR(TRIM(K2107)="",COUNTIF(Config!$B$15:$B$19,K2107)&gt;0),1,0)+IF(OR(TRIM(P2107)="",COUNTIF(Config!$B$15:$B$19,P2107)&gt;0),1,0)+IF(OR(TRIM(R2107)="",COUNTIF(Config!$B$15:$B$19,R2107)&gt;0),1,0)</f>
        <v>0</v>
      </c>
      <c r="AA2107" s="1" cm="1">
        <f t="array" ref="AA2107">SUMPRODUCT(LEN(H2107)-LEN(SUBSTITUTE(H2107,{"0";"1";"2";"3";"4";"5";"6";"7";"8";"9"},"")))</f>
        <v>0</v>
      </c>
      <c r="AC2107" t="str">
        <f t="shared" si="226"/>
        <v>Invalid Phone</v>
      </c>
      <c r="AD2107">
        <f t="shared" si="227"/>
        <v>1</v>
      </c>
      <c r="AE2107">
        <f t="shared" si="228"/>
        <v>0</v>
      </c>
      <c r="AF2107" t="str">
        <f t="shared" si="229"/>
        <v>No</v>
      </c>
      <c r="AG2107">
        <f t="shared" ca="1" si="230"/>
        <v>310</v>
      </c>
      <c r="AH2107" t="str">
        <f ca="1">IF(OR(V2107="",AG2107=""),"Yes",IF(AG2107&gt;Config!$B$41,"Yes","No"))</f>
        <v>No</v>
      </c>
    </row>
    <row r="2108" spans="1:34" x14ac:dyDescent="0.25">
      <c r="A2108" s="1" t="s">
        <v>15624</v>
      </c>
      <c r="B2108" s="1" t="s">
        <v>5122</v>
      </c>
      <c r="C2108" s="1" t="s">
        <v>566</v>
      </c>
      <c r="D2108" s="1" t="s">
        <v>6365</v>
      </c>
      <c r="E2108" s="1" t="s">
        <v>34780</v>
      </c>
      <c r="F2108" s="1" t="s">
        <v>15625</v>
      </c>
      <c r="G2108" t="str">
        <f t="shared" si="224"/>
        <v>Valid</v>
      </c>
      <c r="H2108" s="1" t="s">
        <v>15626</v>
      </c>
      <c r="I2108" t="str" cm="1">
        <f t="array" ref="I2108">IF(OR(TRIM(H2108)="",ISNUMBER(SEARCH("#",H2108)),AA2108&lt;Config!$B$8,SUMPRODUCT(--ISNUMBER(SEARCH({"a";"b";"c";"d";"e";"f";"g";"h";"i";"j";"k";"l";"m";"n";"o";"p";"q";"r";"s";"t";"u";"v";"w";"x";"y";"z"},H2108)))&gt;0),"Invalid","Valid")</f>
        <v>Valid</v>
      </c>
      <c r="J2108" s="1" t="s">
        <v>15627</v>
      </c>
      <c r="K2108" s="1" t="s">
        <v>147</v>
      </c>
      <c r="L2108" s="1" t="s">
        <v>102</v>
      </c>
      <c r="M2108" s="1" t="s">
        <v>251</v>
      </c>
      <c r="N2108" s="1" t="s">
        <v>713</v>
      </c>
      <c r="O2108" s="1" t="s">
        <v>180</v>
      </c>
      <c r="P2108" t="s">
        <v>590</v>
      </c>
      <c r="Q2108" s="1" t="s">
        <v>1481</v>
      </c>
      <c r="R2108" s="1" t="s">
        <v>1774</v>
      </c>
      <c r="S2108" s="1" t="s">
        <v>8546</v>
      </c>
      <c r="T2108" s="1" t="s">
        <v>15628</v>
      </c>
      <c r="U2108" s="1" t="s">
        <v>3602</v>
      </c>
      <c r="V2108" s="1" t="s">
        <v>3800</v>
      </c>
      <c r="W2108" s="1" t="s">
        <v>94</v>
      </c>
      <c r="X2108" t="str">
        <f t="shared" si="225"/>
        <v>Complete</v>
      </c>
      <c r="Y2108">
        <f>MAX(0,100-IF(G2108="Invalid",Config!$B$5,0)-IF(I2108="Invalid",Config!$B$6,0)-IF(X2108="Incomplete",Config!$B$7,0)-IF(AF2108="Yes",Config!$B$37,0))</f>
        <v>100</v>
      </c>
      <c r="Z2108" s="1">
        <f>IF(OR(TRIM(B2108)="",COUNTIF(Config!$B$15:$B$19,B2108)&gt;0),1,0)+IF(OR(TRIM(C2108)="",COUNTIF(Config!$B$15:$B$19,C2108)&gt;0),1,0)+IF(OR(TRIM(F2108)="",COUNTIF(Config!$B$15:$B$19,F2108)&gt;0),1,0)+IF(OR(TRIM(H2108)="",COUNTIF(Config!$B$15:$B$19,H2108)&gt;0),1,0)+IF(OR(TRIM(E2108)="",COUNTIF(Config!$B$15:$B$19,E2108)&gt;0),1,0)+IF(OR(TRIM(K2108)="",COUNTIF(Config!$B$15:$B$19,K2108)&gt;0),1,0)+IF(OR(TRIM(P2108)="",COUNTIF(Config!$B$15:$B$19,P2108)&gt;0),1,0)+IF(OR(TRIM(R2108)="",COUNTIF(Config!$B$15:$B$19,R2108)&gt;0),1,0)</f>
        <v>0</v>
      </c>
      <c r="AA2108" s="1" cm="1">
        <f t="array" ref="AA2108">SUMPRODUCT(LEN(H2108)-LEN(SUBSTITUTE(H2108,{"0";"1";"2";"3";"4";"5";"6";"7";"8";"9"},"")))</f>
        <v>12</v>
      </c>
      <c r="AC2108" t="str">
        <f t="shared" si="226"/>
        <v/>
      </c>
      <c r="AD2108">
        <f t="shared" si="227"/>
        <v>1</v>
      </c>
      <c r="AE2108">
        <f t="shared" si="228"/>
        <v>1</v>
      </c>
      <c r="AF2108" t="str">
        <f t="shared" si="229"/>
        <v>No</v>
      </c>
      <c r="AG2108">
        <f t="shared" ca="1" si="230"/>
        <v>404</v>
      </c>
      <c r="AH2108" t="str">
        <f ca="1">IF(OR(V2108="",AG2108=""),"Yes",IF(AG2108&gt;Config!$B$41,"Yes","No"))</f>
        <v>Yes</v>
      </c>
    </row>
    <row r="2109" spans="1:34" x14ac:dyDescent="0.25">
      <c r="A2109" s="1" t="s">
        <v>15629</v>
      </c>
      <c r="B2109" s="1" t="s">
        <v>510</v>
      </c>
      <c r="C2109" s="1" t="s">
        <v>511</v>
      </c>
      <c r="D2109" s="1" t="s">
        <v>512</v>
      </c>
      <c r="E2109" s="1" t="s">
        <v>34923</v>
      </c>
      <c r="F2109" s="1" t="s">
        <v>15630</v>
      </c>
      <c r="G2109" t="str">
        <f t="shared" si="224"/>
        <v>Valid</v>
      </c>
      <c r="H2109" s="1" t="s">
        <v>15631</v>
      </c>
      <c r="I2109" t="str" cm="1">
        <f t="array" ref="I2109">IF(OR(TRIM(H2109)="",ISNUMBER(SEARCH("#",H2109)),AA2109&lt;Config!$B$8,SUMPRODUCT(--ISNUMBER(SEARCH({"a";"b";"c";"d";"e";"f";"g";"h";"i";"j";"k";"l";"m";"n";"o";"p";"q";"r";"s";"t";"u";"v";"w";"x";"y";"z"},H2109)))&gt;0),"Invalid","Valid")</f>
        <v>Valid</v>
      </c>
      <c r="J2109" s="1" t="s">
        <v>15632</v>
      </c>
      <c r="K2109" s="1" t="s">
        <v>1001</v>
      </c>
      <c r="L2109" s="1" t="s">
        <v>164</v>
      </c>
      <c r="M2109" s="1" t="s">
        <v>118</v>
      </c>
      <c r="N2109" s="1" t="s">
        <v>211</v>
      </c>
      <c r="O2109" s="1" t="s">
        <v>32</v>
      </c>
      <c r="P2109" t="s">
        <v>33</v>
      </c>
      <c r="Q2109" s="1" t="s">
        <v>1099</v>
      </c>
      <c r="R2109" s="1" t="s">
        <v>120</v>
      </c>
      <c r="S2109" s="1" t="s">
        <v>15633</v>
      </c>
      <c r="T2109" s="1" t="s">
        <v>15634</v>
      </c>
      <c r="U2109" s="1" t="s">
        <v>13585</v>
      </c>
      <c r="V2109" s="1" t="s">
        <v>8217</v>
      </c>
      <c r="W2109" s="1" t="s">
        <v>186</v>
      </c>
      <c r="X2109" t="str">
        <f t="shared" si="225"/>
        <v>Complete</v>
      </c>
      <c r="Y2109">
        <f>MAX(0,100-IF(G2109="Invalid",Config!$B$5,0)-IF(I2109="Invalid",Config!$B$6,0)-IF(X2109="Incomplete",Config!$B$7,0)-IF(AF2109="Yes",Config!$B$37,0))</f>
        <v>100</v>
      </c>
      <c r="Z2109" s="1">
        <f>IF(OR(TRIM(B2109)="",COUNTIF(Config!$B$15:$B$19,B2109)&gt;0),1,0)+IF(OR(TRIM(C2109)="",COUNTIF(Config!$B$15:$B$19,C2109)&gt;0),1,0)+IF(OR(TRIM(F2109)="",COUNTIF(Config!$B$15:$B$19,F2109)&gt;0),1,0)+IF(OR(TRIM(H2109)="",COUNTIF(Config!$B$15:$B$19,H2109)&gt;0),1,0)+IF(OR(TRIM(E2109)="",COUNTIF(Config!$B$15:$B$19,E2109)&gt;0),1,0)+IF(OR(TRIM(K2109)="",COUNTIF(Config!$B$15:$B$19,K2109)&gt;0),1,0)+IF(OR(TRIM(P2109)="",COUNTIF(Config!$B$15:$B$19,P2109)&gt;0),1,0)+IF(OR(TRIM(R2109)="",COUNTIF(Config!$B$15:$B$19,R2109)&gt;0),1,0)</f>
        <v>0</v>
      </c>
      <c r="AA2109" s="1" cm="1">
        <f t="array" ref="AA2109">SUMPRODUCT(LEN(H2109)-LEN(SUBSTITUTE(H2109,{"0";"1";"2";"3";"4";"5";"6";"7";"8";"9"},"")))</f>
        <v>10</v>
      </c>
      <c r="AC2109" t="str">
        <f t="shared" si="226"/>
        <v/>
      </c>
      <c r="AD2109">
        <f t="shared" si="227"/>
        <v>1</v>
      </c>
      <c r="AE2109">
        <f t="shared" si="228"/>
        <v>1</v>
      </c>
      <c r="AF2109" t="str">
        <f t="shared" si="229"/>
        <v>No</v>
      </c>
      <c r="AG2109">
        <f t="shared" ca="1" si="230"/>
        <v>123</v>
      </c>
      <c r="AH2109" t="str">
        <f ca="1">IF(OR(V2109="",AG2109=""),"Yes",IF(AG2109&gt;Config!$B$41,"Yes","No"))</f>
        <v>No</v>
      </c>
    </row>
    <row r="2110" spans="1:34" x14ac:dyDescent="0.25">
      <c r="A2110" s="1" t="s">
        <v>15635</v>
      </c>
      <c r="B2110" s="1" t="s">
        <v>3863</v>
      </c>
      <c r="C2110" s="1" t="s">
        <v>364</v>
      </c>
      <c r="D2110" s="1" t="s">
        <v>15541</v>
      </c>
      <c r="E2110" s="1" t="s">
        <v>633</v>
      </c>
      <c r="F2110" s="1" t="s">
        <v>15636</v>
      </c>
      <c r="G2110" t="str">
        <f t="shared" si="224"/>
        <v>Valid</v>
      </c>
      <c r="H2110" s="1" t="s">
        <v>15637</v>
      </c>
      <c r="I2110" t="str" cm="1">
        <f t="array" ref="I2110">IF(OR(TRIM(H2110)="",ISNUMBER(SEARCH("#",H2110)),AA2110&lt;Config!$B$8,SUMPRODUCT(--ISNUMBER(SEARCH({"a";"b";"c";"d";"e";"f";"g";"h";"i";"j";"k";"l";"m";"n";"o";"p";"q";"r";"s";"t";"u";"v";"w";"x";"y";"z"},H2110)))&gt;0),"Invalid","Valid")</f>
        <v>Valid</v>
      </c>
      <c r="J2110" s="1" t="s">
        <v>15638</v>
      </c>
      <c r="K2110" s="1" t="s">
        <v>48</v>
      </c>
      <c r="L2110" s="1" t="s">
        <v>49</v>
      </c>
      <c r="M2110" s="1" t="s">
        <v>33825</v>
      </c>
      <c r="N2110" s="1" t="s">
        <v>33819</v>
      </c>
      <c r="O2110" s="1" t="s">
        <v>149</v>
      </c>
      <c r="P2110" t="s">
        <v>33</v>
      </c>
      <c r="Q2110" s="1" t="s">
        <v>1664</v>
      </c>
      <c r="R2110" s="1" t="s">
        <v>1716</v>
      </c>
      <c r="S2110" s="1" t="s">
        <v>15639</v>
      </c>
      <c r="T2110" s="1" t="s">
        <v>15640</v>
      </c>
      <c r="U2110" s="1" t="s">
        <v>1726</v>
      </c>
      <c r="V2110" s="1" t="s">
        <v>140</v>
      </c>
      <c r="W2110" s="1" t="s">
        <v>33823</v>
      </c>
      <c r="X2110" t="str">
        <f t="shared" si="225"/>
        <v>Complete</v>
      </c>
      <c r="Y2110">
        <f>MAX(0,100-IF(G2110="Invalid",Config!$B$5,0)-IF(I2110="Invalid",Config!$B$6,0)-IF(X2110="Incomplete",Config!$B$7,0)-IF(AF2110="Yes",Config!$B$37,0))</f>
        <v>100</v>
      </c>
      <c r="Z2110" s="1">
        <f>IF(OR(TRIM(B2110)="",COUNTIF(Config!$B$15:$B$19,B2110)&gt;0),1,0)+IF(OR(TRIM(C2110)="",COUNTIF(Config!$B$15:$B$19,C2110)&gt;0),1,0)+IF(OR(TRIM(F2110)="",COUNTIF(Config!$B$15:$B$19,F2110)&gt;0),1,0)+IF(OR(TRIM(H2110)="",COUNTIF(Config!$B$15:$B$19,H2110)&gt;0),1,0)+IF(OR(TRIM(E2110)="",COUNTIF(Config!$B$15:$B$19,E2110)&gt;0),1,0)+IF(OR(TRIM(K2110)="",COUNTIF(Config!$B$15:$B$19,K2110)&gt;0),1,0)+IF(OR(TRIM(P2110)="",COUNTIF(Config!$B$15:$B$19,P2110)&gt;0),1,0)+IF(OR(TRIM(R2110)="",COUNTIF(Config!$B$15:$B$19,R2110)&gt;0),1,0)</f>
        <v>0</v>
      </c>
      <c r="AA2110" s="1" cm="1">
        <f t="array" ref="AA2110">SUMPRODUCT(LEN(H2110)-LEN(SUBSTITUTE(H2110,{"0";"1";"2";"3";"4";"5";"6";"7";"8";"9"},"")))</f>
        <v>10</v>
      </c>
      <c r="AC2110" t="str">
        <f t="shared" si="226"/>
        <v/>
      </c>
      <c r="AD2110">
        <f t="shared" si="227"/>
        <v>1</v>
      </c>
      <c r="AE2110">
        <f t="shared" si="228"/>
        <v>1</v>
      </c>
      <c r="AF2110" t="str">
        <f t="shared" si="229"/>
        <v>No</v>
      </c>
      <c r="AG2110">
        <f t="shared" ca="1" si="230"/>
        <v>37</v>
      </c>
      <c r="AH2110" t="str">
        <f ca="1">IF(OR(V2110="",AG2110=""),"Yes",IF(AG2110&gt;Config!$B$41,"Yes","No"))</f>
        <v>No</v>
      </c>
    </row>
    <row r="2111" spans="1:34" x14ac:dyDescent="0.25">
      <c r="A2111" s="1" t="s">
        <v>15641</v>
      </c>
      <c r="B2111" s="1" t="s">
        <v>1257</v>
      </c>
      <c r="C2111" s="1" t="s">
        <v>398</v>
      </c>
      <c r="D2111" s="1" t="s">
        <v>3711</v>
      </c>
      <c r="E2111" s="1" t="s">
        <v>34656</v>
      </c>
      <c r="F2111" s="1" t="s">
        <v>15642</v>
      </c>
      <c r="G2111" t="str">
        <f t="shared" si="224"/>
        <v>Valid</v>
      </c>
      <c r="H2111" s="1" t="s">
        <v>15643</v>
      </c>
      <c r="I2111" t="str" cm="1">
        <f t="array" ref="I2111">IF(OR(TRIM(H2111)="",ISNUMBER(SEARCH("#",H2111)),AA2111&lt;Config!$B$8,SUMPRODUCT(--ISNUMBER(SEARCH({"a";"b";"c";"d";"e";"f";"g";"h";"i";"j";"k";"l";"m";"n";"o";"p";"q";"r";"s";"t";"u";"v";"w";"x";"y";"z"},H2111)))&gt;0),"Invalid","Valid")</f>
        <v>Valid</v>
      </c>
      <c r="J2111" s="1" t="s">
        <v>15644</v>
      </c>
      <c r="K2111" s="1" t="s">
        <v>722</v>
      </c>
      <c r="L2111" s="1" t="s">
        <v>29</v>
      </c>
      <c r="M2111" s="1" t="s">
        <v>235</v>
      </c>
      <c r="N2111" s="1" t="s">
        <v>252</v>
      </c>
      <c r="O2111" s="1" t="s">
        <v>180</v>
      </c>
      <c r="P2111" t="s">
        <v>33</v>
      </c>
      <c r="Q2111" s="1" t="s">
        <v>1099</v>
      </c>
      <c r="R2111" s="1" t="s">
        <v>120</v>
      </c>
      <c r="S2111" s="1" t="s">
        <v>15645</v>
      </c>
      <c r="T2111" s="1" t="s">
        <v>15646</v>
      </c>
      <c r="U2111" s="1" t="s">
        <v>8624</v>
      </c>
      <c r="V2111" s="1" t="s">
        <v>15647</v>
      </c>
      <c r="W2111" s="1" t="s">
        <v>60</v>
      </c>
      <c r="X2111" t="str">
        <f t="shared" si="225"/>
        <v>Complete</v>
      </c>
      <c r="Y2111">
        <f>MAX(0,100-IF(G2111="Invalid",Config!$B$5,0)-IF(I2111="Invalid",Config!$B$6,0)-IF(X2111="Incomplete",Config!$B$7,0)-IF(AF2111="Yes",Config!$B$37,0))</f>
        <v>100</v>
      </c>
      <c r="Z2111" s="1">
        <f>IF(OR(TRIM(B2111)="",COUNTIF(Config!$B$15:$B$19,B2111)&gt;0),1,0)+IF(OR(TRIM(C2111)="",COUNTIF(Config!$B$15:$B$19,C2111)&gt;0),1,0)+IF(OR(TRIM(F2111)="",COUNTIF(Config!$B$15:$B$19,F2111)&gt;0),1,0)+IF(OR(TRIM(H2111)="",COUNTIF(Config!$B$15:$B$19,H2111)&gt;0),1,0)+IF(OR(TRIM(E2111)="",COUNTIF(Config!$B$15:$B$19,E2111)&gt;0),1,0)+IF(OR(TRIM(K2111)="",COUNTIF(Config!$B$15:$B$19,K2111)&gt;0),1,0)+IF(OR(TRIM(P2111)="",COUNTIF(Config!$B$15:$B$19,P2111)&gt;0),1,0)+IF(OR(TRIM(R2111)="",COUNTIF(Config!$B$15:$B$19,R2111)&gt;0),1,0)</f>
        <v>0</v>
      </c>
      <c r="AA2111" s="1" cm="1">
        <f t="array" ref="AA2111">SUMPRODUCT(LEN(H2111)-LEN(SUBSTITUTE(H2111,{"0";"1";"2";"3";"4";"5";"6";"7";"8";"9"},"")))</f>
        <v>10</v>
      </c>
      <c r="AC2111" t="str">
        <f t="shared" si="226"/>
        <v/>
      </c>
      <c r="AD2111">
        <f t="shared" si="227"/>
        <v>1</v>
      </c>
      <c r="AE2111">
        <f t="shared" si="228"/>
        <v>1</v>
      </c>
      <c r="AF2111" t="str">
        <f t="shared" si="229"/>
        <v>No</v>
      </c>
      <c r="AG2111">
        <f t="shared" ca="1" si="230"/>
        <v>190</v>
      </c>
      <c r="AH2111" t="str">
        <f ca="1">IF(OR(V2111="",AG2111=""),"Yes",IF(AG2111&gt;Config!$B$41,"Yes","No"))</f>
        <v>No</v>
      </c>
    </row>
    <row r="2112" spans="1:34" x14ac:dyDescent="0.25">
      <c r="A2112" s="1" t="s">
        <v>15648</v>
      </c>
      <c r="B2112" s="1" t="s">
        <v>917</v>
      </c>
      <c r="C2112" s="1" t="s">
        <v>33938</v>
      </c>
      <c r="D2112" s="1" t="s">
        <v>34924</v>
      </c>
      <c r="E2112" s="1" t="s">
        <v>34664</v>
      </c>
      <c r="F2112" s="1" t="s">
        <v>15649</v>
      </c>
      <c r="G2112" t="str">
        <f t="shared" si="224"/>
        <v>Valid</v>
      </c>
      <c r="H2112" s="1" t="s">
        <v>15650</v>
      </c>
      <c r="I2112" t="str" cm="1">
        <f t="array" ref="I2112">IF(OR(TRIM(H2112)="",ISNUMBER(SEARCH("#",H2112)),AA2112&lt;Config!$B$8,SUMPRODUCT(--ISNUMBER(SEARCH({"a";"b";"c";"d";"e";"f";"g";"h";"i";"j";"k";"l";"m";"n";"o";"p";"q";"r";"s";"t";"u";"v";"w";"x";"y";"z"},H2112)))&gt;0),"Invalid","Valid")</f>
        <v>Valid</v>
      </c>
      <c r="J2112" s="1" t="s">
        <v>15651</v>
      </c>
      <c r="K2112" s="1" t="s">
        <v>516</v>
      </c>
      <c r="L2112" s="1" t="s">
        <v>179</v>
      </c>
      <c r="M2112" s="1" t="s">
        <v>85</v>
      </c>
      <c r="N2112" s="1" t="s">
        <v>224</v>
      </c>
      <c r="O2112" s="1" t="s">
        <v>149</v>
      </c>
      <c r="P2112" t="s">
        <v>87</v>
      </c>
      <c r="Q2112" s="1" t="s">
        <v>88</v>
      </c>
      <c r="R2112" s="1" t="s">
        <v>136</v>
      </c>
      <c r="S2112" s="1" t="s">
        <v>5365</v>
      </c>
      <c r="T2112" s="1" t="s">
        <v>15652</v>
      </c>
      <c r="U2112" s="1" t="s">
        <v>698</v>
      </c>
      <c r="V2112" s="1" t="s">
        <v>3505</v>
      </c>
      <c r="W2112" s="1" t="s">
        <v>293</v>
      </c>
      <c r="X2112" t="str">
        <f t="shared" si="225"/>
        <v>Complete</v>
      </c>
      <c r="Y2112">
        <f>MAX(0,100-IF(G2112="Invalid",Config!$B$5,0)-IF(I2112="Invalid",Config!$B$6,0)-IF(X2112="Incomplete",Config!$B$7,0)-IF(AF2112="Yes",Config!$B$37,0))</f>
        <v>100</v>
      </c>
      <c r="Z2112" s="1">
        <f>IF(OR(TRIM(B2112)="",COUNTIF(Config!$B$15:$B$19,B2112)&gt;0),1,0)+IF(OR(TRIM(C2112)="",COUNTIF(Config!$B$15:$B$19,C2112)&gt;0),1,0)+IF(OR(TRIM(F2112)="",COUNTIF(Config!$B$15:$B$19,F2112)&gt;0),1,0)+IF(OR(TRIM(H2112)="",COUNTIF(Config!$B$15:$B$19,H2112)&gt;0),1,0)+IF(OR(TRIM(E2112)="",COUNTIF(Config!$B$15:$B$19,E2112)&gt;0),1,0)+IF(OR(TRIM(K2112)="",COUNTIF(Config!$B$15:$B$19,K2112)&gt;0),1,0)+IF(OR(TRIM(P2112)="",COUNTIF(Config!$B$15:$B$19,P2112)&gt;0),1,0)+IF(OR(TRIM(R2112)="",COUNTIF(Config!$B$15:$B$19,R2112)&gt;0),1,0)</f>
        <v>0</v>
      </c>
      <c r="AA2112" s="1" cm="1">
        <f t="array" ref="AA2112">SUMPRODUCT(LEN(H2112)-LEN(SUBSTITUTE(H2112,{"0";"1";"2";"3";"4";"5";"6";"7";"8";"9"},"")))</f>
        <v>11</v>
      </c>
      <c r="AC2112" t="str">
        <f t="shared" si="226"/>
        <v/>
      </c>
      <c r="AD2112">
        <f t="shared" si="227"/>
        <v>1</v>
      </c>
      <c r="AE2112">
        <f t="shared" si="228"/>
        <v>1</v>
      </c>
      <c r="AF2112" t="str">
        <f t="shared" si="229"/>
        <v>No</v>
      </c>
      <c r="AG2112">
        <f t="shared" ca="1" si="230"/>
        <v>379</v>
      </c>
      <c r="AH2112" t="str">
        <f ca="1">IF(OR(V2112="",AG2112=""),"Yes",IF(AG2112&gt;Config!$B$41,"Yes","No"))</f>
        <v>Yes</v>
      </c>
    </row>
    <row r="2113" spans="1:34" x14ac:dyDescent="0.25">
      <c r="A2113" s="1" t="s">
        <v>15653</v>
      </c>
      <c r="B2113" s="1" t="s">
        <v>1858</v>
      </c>
      <c r="C2113" s="1" t="s">
        <v>985</v>
      </c>
      <c r="D2113" s="1" t="s">
        <v>15654</v>
      </c>
      <c r="E2113" s="1" t="s">
        <v>34604</v>
      </c>
      <c r="F2113" s="1" t="s">
        <v>15655</v>
      </c>
      <c r="G2113" t="str">
        <f t="shared" si="224"/>
        <v>Valid</v>
      </c>
      <c r="H2113" s="1" t="s">
        <v>15656</v>
      </c>
      <c r="I2113" t="str" cm="1">
        <f t="array" ref="I2113">IF(OR(TRIM(H2113)="",ISNUMBER(SEARCH("#",H2113)),AA2113&lt;Config!$B$8,SUMPRODUCT(--ISNUMBER(SEARCH({"a";"b";"c";"d";"e";"f";"g";"h";"i";"j";"k";"l";"m";"n";"o";"p";"q";"r";"s";"t";"u";"v";"w";"x";"y";"z"},H2113)))&gt;0),"Invalid","Valid")</f>
        <v>Valid</v>
      </c>
      <c r="J2113" s="1" t="s">
        <v>15657</v>
      </c>
      <c r="K2113" s="1" t="s">
        <v>178</v>
      </c>
      <c r="L2113" s="1" t="s">
        <v>102</v>
      </c>
      <c r="M2113" s="1" t="s">
        <v>517</v>
      </c>
      <c r="N2113" s="1" t="s">
        <v>713</v>
      </c>
      <c r="O2113" s="1" t="s">
        <v>32</v>
      </c>
      <c r="P2113" t="s">
        <v>53</v>
      </c>
      <c r="Q2113" s="1" t="s">
        <v>197</v>
      </c>
      <c r="R2113" s="1" t="s">
        <v>197</v>
      </c>
      <c r="S2113" s="1" t="s">
        <v>15658</v>
      </c>
      <c r="T2113" s="1" t="s">
        <v>15659</v>
      </c>
      <c r="U2113" s="1" t="s">
        <v>2400</v>
      </c>
      <c r="V2113" s="1" t="s">
        <v>1795</v>
      </c>
      <c r="W2113" s="1" t="s">
        <v>125</v>
      </c>
      <c r="X2113" t="str">
        <f t="shared" si="225"/>
        <v>Complete</v>
      </c>
      <c r="Y2113">
        <f>MAX(0,100-IF(G2113="Invalid",Config!$B$5,0)-IF(I2113="Invalid",Config!$B$6,0)-IF(X2113="Incomplete",Config!$B$7,0)-IF(AF2113="Yes",Config!$B$37,0))</f>
        <v>100</v>
      </c>
      <c r="Z2113" s="1">
        <f>IF(OR(TRIM(B2113)="",COUNTIF(Config!$B$15:$B$19,B2113)&gt;0),1,0)+IF(OR(TRIM(C2113)="",COUNTIF(Config!$B$15:$B$19,C2113)&gt;0),1,0)+IF(OR(TRIM(F2113)="",COUNTIF(Config!$B$15:$B$19,F2113)&gt;0),1,0)+IF(OR(TRIM(H2113)="",COUNTIF(Config!$B$15:$B$19,H2113)&gt;0),1,0)+IF(OR(TRIM(E2113)="",COUNTIF(Config!$B$15:$B$19,E2113)&gt;0),1,0)+IF(OR(TRIM(K2113)="",COUNTIF(Config!$B$15:$B$19,K2113)&gt;0),1,0)+IF(OR(TRIM(P2113)="",COUNTIF(Config!$B$15:$B$19,P2113)&gt;0),1,0)+IF(OR(TRIM(R2113)="",COUNTIF(Config!$B$15:$B$19,R2113)&gt;0),1,0)</f>
        <v>0</v>
      </c>
      <c r="AA2113" s="1" cm="1">
        <f t="array" ref="AA2113">SUMPRODUCT(LEN(H2113)-LEN(SUBSTITUTE(H2113,{"0";"1";"2";"3";"4";"5";"6";"7";"8";"9"},"")))</f>
        <v>12</v>
      </c>
      <c r="AC2113" t="str">
        <f t="shared" si="226"/>
        <v/>
      </c>
      <c r="AD2113">
        <f t="shared" si="227"/>
        <v>1</v>
      </c>
      <c r="AE2113">
        <f t="shared" si="228"/>
        <v>1</v>
      </c>
      <c r="AF2113" t="str">
        <f t="shared" si="229"/>
        <v>No</v>
      </c>
      <c r="AG2113">
        <f t="shared" ca="1" si="230"/>
        <v>223</v>
      </c>
      <c r="AH2113" t="str">
        <f ca="1">IF(OR(V2113="",AG2113=""),"Yes",IF(AG2113&gt;Config!$B$41,"Yes","No"))</f>
        <v>No</v>
      </c>
    </row>
    <row r="2114" spans="1:34" x14ac:dyDescent="0.25">
      <c r="A2114" s="1" t="s">
        <v>15660</v>
      </c>
      <c r="B2114" s="1" t="s">
        <v>1283</v>
      </c>
      <c r="C2114" s="1" t="s">
        <v>946</v>
      </c>
      <c r="D2114" s="1" t="s">
        <v>7019</v>
      </c>
      <c r="E2114" s="1" t="s">
        <v>34299</v>
      </c>
      <c r="F2114" s="1" t="s">
        <v>15112</v>
      </c>
      <c r="G2114" t="str">
        <f t="shared" si="224"/>
        <v>Valid</v>
      </c>
      <c r="H2114" s="1" t="s">
        <v>15661</v>
      </c>
      <c r="I2114" t="str" cm="1">
        <f t="array" ref="I2114">IF(OR(TRIM(H2114)="",ISNUMBER(SEARCH("#",H2114)),AA2114&lt;Config!$B$8,SUMPRODUCT(--ISNUMBER(SEARCH({"a";"b";"c";"d";"e";"f";"g";"h";"i";"j";"k";"l";"m";"n";"o";"p";"q";"r";"s";"t";"u";"v";"w";"x";"y";"z"},H2114)))&gt;0),"Invalid","Valid")</f>
        <v>Valid</v>
      </c>
      <c r="J2114" s="1" t="s">
        <v>15662</v>
      </c>
      <c r="K2114" s="1" t="s">
        <v>516</v>
      </c>
      <c r="L2114" s="1" t="s">
        <v>450</v>
      </c>
      <c r="M2114" s="1" t="s">
        <v>33827</v>
      </c>
      <c r="N2114" s="1" t="s">
        <v>68</v>
      </c>
      <c r="O2114" s="1" t="s">
        <v>149</v>
      </c>
      <c r="P2114" t="s">
        <v>87</v>
      </c>
      <c r="Q2114" s="1" t="s">
        <v>88</v>
      </c>
      <c r="R2114" s="1" t="s">
        <v>379</v>
      </c>
      <c r="S2114" s="1" t="s">
        <v>9011</v>
      </c>
      <c r="T2114" s="1" t="s">
        <v>15663</v>
      </c>
      <c r="U2114" s="1" t="s">
        <v>15664</v>
      </c>
      <c r="V2114" s="1" t="s">
        <v>140</v>
      </c>
      <c r="W2114" s="1" t="s">
        <v>75</v>
      </c>
      <c r="X2114" t="str">
        <f t="shared" si="225"/>
        <v>Complete</v>
      </c>
      <c r="Y2114">
        <f>MAX(0,100-IF(G2114="Invalid",Config!$B$5,0)-IF(I2114="Invalid",Config!$B$6,0)-IF(X2114="Incomplete",Config!$B$7,0)-IF(AF2114="Yes",Config!$B$37,0))</f>
        <v>75</v>
      </c>
      <c r="Z2114" s="1">
        <f>IF(OR(TRIM(B2114)="",COUNTIF(Config!$B$15:$B$19,B2114)&gt;0),1,0)+IF(OR(TRIM(C2114)="",COUNTIF(Config!$B$15:$B$19,C2114)&gt;0),1,0)+IF(OR(TRIM(F2114)="",COUNTIF(Config!$B$15:$B$19,F2114)&gt;0),1,0)+IF(OR(TRIM(H2114)="",COUNTIF(Config!$B$15:$B$19,H2114)&gt;0),1,0)+IF(OR(TRIM(E2114)="",COUNTIF(Config!$B$15:$B$19,E2114)&gt;0),1,0)+IF(OR(TRIM(K2114)="",COUNTIF(Config!$B$15:$B$19,K2114)&gt;0),1,0)+IF(OR(TRIM(P2114)="",COUNTIF(Config!$B$15:$B$19,P2114)&gt;0),1,0)+IF(OR(TRIM(R2114)="",COUNTIF(Config!$B$15:$B$19,R2114)&gt;0),1,0)</f>
        <v>0</v>
      </c>
      <c r="AA2114" s="1" cm="1">
        <f t="array" ref="AA2114">SUMPRODUCT(LEN(H2114)-LEN(SUBSTITUTE(H2114,{"0";"1";"2";"3";"4";"5";"6";"7";"8";"9"},"")))</f>
        <v>10</v>
      </c>
      <c r="AC2114" t="str">
        <f t="shared" si="226"/>
        <v>Potential Duplicate</v>
      </c>
      <c r="AD2114">
        <f t="shared" si="227"/>
        <v>2</v>
      </c>
      <c r="AE2114">
        <f t="shared" si="228"/>
        <v>2</v>
      </c>
      <c r="AF2114" t="str">
        <f t="shared" si="229"/>
        <v>Yes</v>
      </c>
      <c r="AG2114">
        <f t="shared" ca="1" si="230"/>
        <v>37</v>
      </c>
      <c r="AH2114" t="str">
        <f ca="1">IF(OR(V2114="",AG2114=""),"Yes",IF(AG2114&gt;Config!$B$41,"Yes","No"))</f>
        <v>No</v>
      </c>
    </row>
    <row r="2115" spans="1:34" x14ac:dyDescent="0.25">
      <c r="A2115" s="1" t="s">
        <v>15665</v>
      </c>
      <c r="B2115" s="1" t="s">
        <v>1085</v>
      </c>
      <c r="C2115" s="1" t="s">
        <v>545</v>
      </c>
      <c r="D2115" s="1" t="s">
        <v>15666</v>
      </c>
      <c r="E2115" s="1" t="s">
        <v>34925</v>
      </c>
      <c r="F2115" s="1" t="s">
        <v>15667</v>
      </c>
      <c r="G2115" t="str">
        <f t="shared" ref="G2115:G2178" si="231">IFERROR(IF(OR(TRIM(F2115)="",LEN(F2115)-LEN(SUBSTITUTE(F2115,"@",""))&lt;&gt;1,FIND("@",F2115)=1,RIGHT(F2115,1)=".",ISNUMBER(SEARCH(" ",F2115)),ISERROR(FIND(".",F2115,FIND("@",F2115)+2))),"Invalid","Valid"),"Invalid")</f>
        <v>Valid</v>
      </c>
      <c r="H2115" s="1" t="s">
        <v>15668</v>
      </c>
      <c r="I2115" t="str" cm="1">
        <f t="array" ref="I2115">IF(OR(TRIM(H2115)="",ISNUMBER(SEARCH("#",H2115)),AA2115&lt;Config!$B$8,SUMPRODUCT(--ISNUMBER(SEARCH({"a";"b";"c";"d";"e";"f";"g";"h";"i";"j";"k";"l";"m";"n";"o";"p";"q";"r";"s";"t";"u";"v";"w";"x";"y";"z"},H2115)))&gt;0),"Invalid","Valid")</f>
        <v>Valid</v>
      </c>
      <c r="J2115" s="1" t="s">
        <v>15669</v>
      </c>
      <c r="K2115" s="1" t="s">
        <v>287</v>
      </c>
      <c r="L2115" s="1" t="s">
        <v>450</v>
      </c>
      <c r="M2115" s="1" t="s">
        <v>343</v>
      </c>
      <c r="N2115" s="1" t="s">
        <v>252</v>
      </c>
      <c r="O2115" s="1" t="s">
        <v>266</v>
      </c>
      <c r="P2115" t="s">
        <v>53</v>
      </c>
      <c r="Q2115" s="1" t="s">
        <v>54</v>
      </c>
      <c r="R2115" s="1" t="s">
        <v>197</v>
      </c>
      <c r="S2115" s="1" t="s">
        <v>13782</v>
      </c>
      <c r="T2115" s="1" t="s">
        <v>15670</v>
      </c>
      <c r="U2115" s="1" t="s">
        <v>4605</v>
      </c>
      <c r="V2115" s="1" t="s">
        <v>5218</v>
      </c>
      <c r="W2115" s="1" t="s">
        <v>94</v>
      </c>
      <c r="X2115" t="str">
        <f t="shared" ref="X2115:X2178" si="232">IF(Z2115=0,"Complete","Incomplete")</f>
        <v>Complete</v>
      </c>
      <c r="Y2115">
        <f>MAX(0,100-IF(G2115="Invalid",Config!$B$5,0)-IF(I2115="Invalid",Config!$B$6,0)-IF(X2115="Incomplete",Config!$B$7,0)-IF(AF2115="Yes",Config!$B$37,0))</f>
        <v>100</v>
      </c>
      <c r="Z2115" s="1">
        <f>IF(OR(TRIM(B2115)="",COUNTIF(Config!$B$15:$B$19,B2115)&gt;0),1,0)+IF(OR(TRIM(C2115)="",COUNTIF(Config!$B$15:$B$19,C2115)&gt;0),1,0)+IF(OR(TRIM(F2115)="",COUNTIF(Config!$B$15:$B$19,F2115)&gt;0),1,0)+IF(OR(TRIM(H2115)="",COUNTIF(Config!$B$15:$B$19,H2115)&gt;0),1,0)+IF(OR(TRIM(E2115)="",COUNTIF(Config!$B$15:$B$19,E2115)&gt;0),1,0)+IF(OR(TRIM(K2115)="",COUNTIF(Config!$B$15:$B$19,K2115)&gt;0),1,0)+IF(OR(TRIM(P2115)="",COUNTIF(Config!$B$15:$B$19,P2115)&gt;0),1,0)+IF(OR(TRIM(R2115)="",COUNTIF(Config!$B$15:$B$19,R2115)&gt;0),1,0)</f>
        <v>0</v>
      </c>
      <c r="AA2115" s="1" cm="1">
        <f t="array" ref="AA2115">SUMPRODUCT(LEN(H2115)-LEN(SUBSTITUTE(H2115,{"0";"1";"2";"3";"4";"5";"6";"7";"8";"9"},"")))</f>
        <v>12</v>
      </c>
      <c r="AC2115" t="str">
        <f t="shared" ref="AC2115:AC2178" si="233">_xlfn.TEXTJOIN("; ",TRUE,IF(G2115="Invalid","Invalid Email",""),IF(I2115="Invalid","Invalid Phone",""),IF(X2115="Incomplete","Incomplete Profile",""),IF(AF2115="Yes","Potential Duplicate",""))</f>
        <v/>
      </c>
      <c r="AD2115">
        <f t="shared" ref="AD2115:AD2178" si="234">IF(OR(TRIM(F2115)="",G2115="Invalid"),0,COUNTIF($F$2:$F$5131,F2115))</f>
        <v>1</v>
      </c>
      <c r="AE2115">
        <f t="shared" ref="AE2115:AE2178" si="235">IF(OR(TRIM(H2115)="",I2115="Invalid"),0,COUNTIF($H$2:$H$5131,H2115))</f>
        <v>1</v>
      </c>
      <c r="AF2115" t="str">
        <f t="shared" ref="AF2115:AF2178" si="236">IF(OR(AD2115&gt;1,AE2115&gt;1),"Yes","No")</f>
        <v>No</v>
      </c>
      <c r="AG2115">
        <f t="shared" ref="AG2115:AG2178" ca="1" si="237">IFERROR(TODAY()-DATEVALUE(V2115),IFERROR(TODAY()-DATE(VALUE(RIGHT(V2115,4)),VALUE(MID(V2115,FIND("/",V2115)+1,FIND("/",V2115,FIND("/",V2115)+1)-FIND("/",V2115)-1)),VALUE(LEFT(V2115,FIND("/",V2115)-1))),""))</f>
        <v>472</v>
      </c>
      <c r="AH2115" t="str">
        <f ca="1">IF(OR(V2115="",AG2115=""),"Yes",IF(AG2115&gt;Config!$B$41,"Yes","No"))</f>
        <v>Yes</v>
      </c>
    </row>
    <row r="2116" spans="1:34" x14ac:dyDescent="0.25">
      <c r="A2116" s="1" t="s">
        <v>15671</v>
      </c>
      <c r="B2116" s="1" t="s">
        <v>3522</v>
      </c>
      <c r="C2116" s="1" t="s">
        <v>1441</v>
      </c>
      <c r="D2116" s="1" t="s">
        <v>15672</v>
      </c>
      <c r="E2116" s="1" t="s">
        <v>34926</v>
      </c>
      <c r="F2116" s="1" t="s">
        <v>15673</v>
      </c>
      <c r="G2116" t="str">
        <f t="shared" si="231"/>
        <v>Valid</v>
      </c>
      <c r="H2116" s="1" t="s">
        <v>15674</v>
      </c>
      <c r="I2116" t="str" cm="1">
        <f t="array" ref="I2116">IF(OR(TRIM(H2116)="",ISNUMBER(SEARCH("#",H2116)),AA2116&lt;Config!$B$8,SUMPRODUCT(--ISNUMBER(SEARCH({"a";"b";"c";"d";"e";"f";"g";"h";"i";"j";"k";"l";"m";"n";"o";"p";"q";"r";"s";"t";"u";"v";"w";"x";"y";"z"},H2116)))&gt;0),"Invalid","Valid")</f>
        <v>Valid</v>
      </c>
      <c r="J2116" s="1" t="s">
        <v>15675</v>
      </c>
      <c r="K2116" s="1" t="s">
        <v>83</v>
      </c>
      <c r="L2116" s="1" t="s">
        <v>102</v>
      </c>
      <c r="M2116" s="1" t="s">
        <v>135</v>
      </c>
      <c r="N2116" s="1" t="s">
        <v>211</v>
      </c>
      <c r="O2116" s="1" t="s">
        <v>32</v>
      </c>
      <c r="P2116" t="s">
        <v>328</v>
      </c>
      <c r="Q2116" s="1" t="s">
        <v>329</v>
      </c>
      <c r="R2116" s="1" t="s">
        <v>614</v>
      </c>
      <c r="S2116" s="1" t="s">
        <v>15676</v>
      </c>
      <c r="T2116" s="1" t="s">
        <v>15677</v>
      </c>
      <c r="U2116" s="1" t="s">
        <v>15678</v>
      </c>
      <c r="V2116" s="1" t="s">
        <v>15679</v>
      </c>
      <c r="W2116" s="1" t="s">
        <v>125</v>
      </c>
      <c r="X2116" t="str">
        <f t="shared" si="232"/>
        <v>Complete</v>
      </c>
      <c r="Y2116">
        <f>MAX(0,100-IF(G2116="Invalid",Config!$B$5,0)-IF(I2116="Invalid",Config!$B$6,0)-IF(X2116="Incomplete",Config!$B$7,0)-IF(AF2116="Yes",Config!$B$37,0))</f>
        <v>100</v>
      </c>
      <c r="Z2116" s="1">
        <f>IF(OR(TRIM(B2116)="",COUNTIF(Config!$B$15:$B$19,B2116)&gt;0),1,0)+IF(OR(TRIM(C2116)="",COUNTIF(Config!$B$15:$B$19,C2116)&gt;0),1,0)+IF(OR(TRIM(F2116)="",COUNTIF(Config!$B$15:$B$19,F2116)&gt;0),1,0)+IF(OR(TRIM(H2116)="",COUNTIF(Config!$B$15:$B$19,H2116)&gt;0),1,0)+IF(OR(TRIM(E2116)="",COUNTIF(Config!$B$15:$B$19,E2116)&gt;0),1,0)+IF(OR(TRIM(K2116)="",COUNTIF(Config!$B$15:$B$19,K2116)&gt;0),1,0)+IF(OR(TRIM(P2116)="",COUNTIF(Config!$B$15:$B$19,P2116)&gt;0),1,0)+IF(OR(TRIM(R2116)="",COUNTIF(Config!$B$15:$B$19,R2116)&gt;0),1,0)</f>
        <v>0</v>
      </c>
      <c r="AA2116" s="1" cm="1">
        <f t="array" ref="AA2116">SUMPRODUCT(LEN(H2116)-LEN(SUBSTITUTE(H2116,{"0";"1";"2";"3";"4";"5";"6";"7";"8";"9"},"")))</f>
        <v>11</v>
      </c>
      <c r="AC2116" t="str">
        <f t="shared" si="233"/>
        <v/>
      </c>
      <c r="AD2116">
        <f t="shared" si="234"/>
        <v>1</v>
      </c>
      <c r="AE2116">
        <f t="shared" si="235"/>
        <v>1</v>
      </c>
      <c r="AF2116" t="str">
        <f t="shared" si="236"/>
        <v>No</v>
      </c>
      <c r="AG2116">
        <f t="shared" ca="1" si="237"/>
        <v>129</v>
      </c>
      <c r="AH2116" t="str">
        <f ca="1">IF(OR(V2116="",AG2116=""),"Yes",IF(AG2116&gt;Config!$B$41,"Yes","No"))</f>
        <v>No</v>
      </c>
    </row>
    <row r="2117" spans="1:34" x14ac:dyDescent="0.25">
      <c r="A2117" s="1" t="s">
        <v>15680</v>
      </c>
      <c r="B2117" s="1" t="s">
        <v>2159</v>
      </c>
      <c r="C2117" s="1" t="s">
        <v>353</v>
      </c>
      <c r="D2117" s="1" t="s">
        <v>15681</v>
      </c>
      <c r="E2117" s="1" t="s">
        <v>34549</v>
      </c>
      <c r="F2117" s="1" t="s">
        <v>15682</v>
      </c>
      <c r="G2117" t="str">
        <f t="shared" si="231"/>
        <v>Valid</v>
      </c>
      <c r="H2117" s="1" t="s">
        <v>15683</v>
      </c>
      <c r="I2117" t="str" cm="1">
        <f t="array" ref="I2117">IF(OR(TRIM(H2117)="",ISNUMBER(SEARCH("#",H2117)),AA2117&lt;Config!$B$8,SUMPRODUCT(--ISNUMBER(SEARCH({"a";"b";"c";"d";"e";"f";"g";"h";"i";"j";"k";"l";"m";"n";"o";"p";"q";"r";"s";"t";"u";"v";"w";"x";"y";"z"},H2117)))&gt;0),"Invalid","Valid")</f>
        <v>Valid</v>
      </c>
      <c r="J2117" s="1" t="s">
        <v>15684</v>
      </c>
      <c r="K2117" s="1" t="s">
        <v>722</v>
      </c>
      <c r="L2117" s="1" t="s">
        <v>102</v>
      </c>
      <c r="M2117" s="1" t="s">
        <v>235</v>
      </c>
      <c r="N2117" s="1" t="s">
        <v>68</v>
      </c>
      <c r="O2117" s="1" t="s">
        <v>32</v>
      </c>
      <c r="P2117" t="s">
        <v>87</v>
      </c>
      <c r="Q2117" s="1" t="s">
        <v>166</v>
      </c>
      <c r="R2117" s="1" t="s">
        <v>212</v>
      </c>
      <c r="S2117" s="1" t="s">
        <v>1928</v>
      </c>
      <c r="T2117" s="1" t="s">
        <v>15685</v>
      </c>
      <c r="U2117" s="1" t="s">
        <v>2768</v>
      </c>
      <c r="V2117" s="1" t="s">
        <v>15686</v>
      </c>
      <c r="W2117" s="1" t="s">
        <v>33823</v>
      </c>
      <c r="X2117" t="str">
        <f t="shared" si="232"/>
        <v>Complete</v>
      </c>
      <c r="Y2117">
        <f>MAX(0,100-IF(G2117="Invalid",Config!$B$5,0)-IF(I2117="Invalid",Config!$B$6,0)-IF(X2117="Incomplete",Config!$B$7,0)-IF(AF2117="Yes",Config!$B$37,0))</f>
        <v>100</v>
      </c>
      <c r="Z2117" s="1">
        <f>IF(OR(TRIM(B2117)="",COUNTIF(Config!$B$15:$B$19,B2117)&gt;0),1,0)+IF(OR(TRIM(C2117)="",COUNTIF(Config!$B$15:$B$19,C2117)&gt;0),1,0)+IF(OR(TRIM(F2117)="",COUNTIF(Config!$B$15:$B$19,F2117)&gt;0),1,0)+IF(OR(TRIM(H2117)="",COUNTIF(Config!$B$15:$B$19,H2117)&gt;0),1,0)+IF(OR(TRIM(E2117)="",COUNTIF(Config!$B$15:$B$19,E2117)&gt;0),1,0)+IF(OR(TRIM(K2117)="",COUNTIF(Config!$B$15:$B$19,K2117)&gt;0),1,0)+IF(OR(TRIM(P2117)="",COUNTIF(Config!$B$15:$B$19,P2117)&gt;0),1,0)+IF(OR(TRIM(R2117)="",COUNTIF(Config!$B$15:$B$19,R2117)&gt;0),1,0)</f>
        <v>0</v>
      </c>
      <c r="AA2117" s="1" cm="1">
        <f t="array" ref="AA2117">SUMPRODUCT(LEN(H2117)-LEN(SUBSTITUTE(H2117,{"0";"1";"2";"3";"4";"5";"6";"7";"8";"9"},"")))</f>
        <v>11</v>
      </c>
      <c r="AC2117" t="str">
        <f t="shared" si="233"/>
        <v/>
      </c>
      <c r="AD2117">
        <f t="shared" si="234"/>
        <v>1</v>
      </c>
      <c r="AE2117">
        <f t="shared" si="235"/>
        <v>1</v>
      </c>
      <c r="AF2117" t="str">
        <f t="shared" si="236"/>
        <v>No</v>
      </c>
      <c r="AG2117">
        <f t="shared" ca="1" si="237"/>
        <v>492</v>
      </c>
      <c r="AH2117" t="str">
        <f ca="1">IF(OR(V2117="",AG2117=""),"Yes",IF(AG2117&gt;Config!$B$41,"Yes","No"))</f>
        <v>Yes</v>
      </c>
    </row>
    <row r="2118" spans="1:34" x14ac:dyDescent="0.25">
      <c r="A2118" s="1" t="s">
        <v>15687</v>
      </c>
      <c r="B2118" s="1" t="s">
        <v>295</v>
      </c>
      <c r="C2118" s="1" t="s">
        <v>1441</v>
      </c>
      <c r="D2118" s="1" t="s">
        <v>15688</v>
      </c>
      <c r="E2118" s="1" t="s">
        <v>34927</v>
      </c>
      <c r="F2118" s="1" t="s">
        <v>15689</v>
      </c>
      <c r="G2118" t="str">
        <f t="shared" si="231"/>
        <v>Valid</v>
      </c>
      <c r="H2118" s="1" t="s">
        <v>15690</v>
      </c>
      <c r="I2118" t="str" cm="1">
        <f t="array" ref="I2118">IF(OR(TRIM(H2118)="",ISNUMBER(SEARCH("#",H2118)),AA2118&lt;Config!$B$8,SUMPRODUCT(--ISNUMBER(SEARCH({"a";"b";"c";"d";"e";"f";"g";"h";"i";"j";"k";"l";"m";"n";"o";"p";"q";"r";"s";"t";"u";"v";"w";"x";"y";"z"},H2118)))&gt;0),"Invalid","Valid")</f>
        <v>Valid</v>
      </c>
      <c r="J2118" s="1" t="s">
        <v>15691</v>
      </c>
      <c r="K2118" s="1" t="s">
        <v>378</v>
      </c>
      <c r="L2118" s="1" t="s">
        <v>265</v>
      </c>
      <c r="M2118" s="1" t="s">
        <v>33825</v>
      </c>
      <c r="N2118" s="1" t="s">
        <v>51</v>
      </c>
      <c r="O2118" s="1" t="s">
        <v>149</v>
      </c>
      <c r="P2118" t="s">
        <v>590</v>
      </c>
      <c r="Q2118" s="1" t="s">
        <v>1481</v>
      </c>
      <c r="R2118" s="1" t="s">
        <v>845</v>
      </c>
      <c r="S2118" s="1" t="s">
        <v>15692</v>
      </c>
      <c r="T2118" s="1" t="s">
        <v>15693</v>
      </c>
      <c r="U2118" s="1" t="s">
        <v>1538</v>
      </c>
      <c r="V2118" s="1" t="s">
        <v>3246</v>
      </c>
      <c r="W2118" s="1" t="s">
        <v>293</v>
      </c>
      <c r="X2118" t="str">
        <f t="shared" si="232"/>
        <v>Complete</v>
      </c>
      <c r="Y2118">
        <f>MAX(0,100-IF(G2118="Invalid",Config!$B$5,0)-IF(I2118="Invalid",Config!$B$6,0)-IF(X2118="Incomplete",Config!$B$7,0)-IF(AF2118="Yes",Config!$B$37,0))</f>
        <v>100</v>
      </c>
      <c r="Z2118" s="1">
        <f>IF(OR(TRIM(B2118)="",COUNTIF(Config!$B$15:$B$19,B2118)&gt;0),1,0)+IF(OR(TRIM(C2118)="",COUNTIF(Config!$B$15:$B$19,C2118)&gt;0),1,0)+IF(OR(TRIM(F2118)="",COUNTIF(Config!$B$15:$B$19,F2118)&gt;0),1,0)+IF(OR(TRIM(H2118)="",COUNTIF(Config!$B$15:$B$19,H2118)&gt;0),1,0)+IF(OR(TRIM(E2118)="",COUNTIF(Config!$B$15:$B$19,E2118)&gt;0),1,0)+IF(OR(TRIM(K2118)="",COUNTIF(Config!$B$15:$B$19,K2118)&gt;0),1,0)+IF(OR(TRIM(P2118)="",COUNTIF(Config!$B$15:$B$19,P2118)&gt;0),1,0)+IF(OR(TRIM(R2118)="",COUNTIF(Config!$B$15:$B$19,R2118)&gt;0),1,0)</f>
        <v>0</v>
      </c>
      <c r="AA2118" s="1" cm="1">
        <f t="array" ref="AA2118">SUMPRODUCT(LEN(H2118)-LEN(SUBSTITUTE(H2118,{"0";"1";"2";"3";"4";"5";"6";"7";"8";"9"},"")))</f>
        <v>12</v>
      </c>
      <c r="AC2118" t="str">
        <f t="shared" si="233"/>
        <v/>
      </c>
      <c r="AD2118">
        <f t="shared" si="234"/>
        <v>1</v>
      </c>
      <c r="AE2118">
        <f t="shared" si="235"/>
        <v>1</v>
      </c>
      <c r="AF2118" t="str">
        <f t="shared" si="236"/>
        <v>No</v>
      </c>
      <c r="AG2118">
        <f t="shared" ca="1" si="237"/>
        <v>503</v>
      </c>
      <c r="AH2118" t="str">
        <f ca="1">IF(OR(V2118="",AG2118=""),"Yes",IF(AG2118&gt;Config!$B$41,"Yes","No"))</f>
        <v>Yes</v>
      </c>
    </row>
    <row r="2119" spans="1:34" x14ac:dyDescent="0.25">
      <c r="A2119" s="1" t="s">
        <v>15694</v>
      </c>
      <c r="B2119" s="1" t="s">
        <v>2392</v>
      </c>
      <c r="C2119" s="1" t="s">
        <v>748</v>
      </c>
      <c r="D2119" s="1" t="s">
        <v>15695</v>
      </c>
      <c r="E2119" s="1" t="s">
        <v>34864</v>
      </c>
      <c r="F2119" s="1" t="s">
        <v>15696</v>
      </c>
      <c r="G2119" t="str">
        <f t="shared" si="231"/>
        <v>Invalid</v>
      </c>
      <c r="H2119" s="1" t="s">
        <v>15697</v>
      </c>
      <c r="I2119" t="str" cm="1">
        <f t="array" ref="I2119">IF(OR(TRIM(H2119)="",ISNUMBER(SEARCH("#",H2119)),AA2119&lt;Config!$B$8,SUMPRODUCT(--ISNUMBER(SEARCH({"a";"b";"c";"d";"e";"f";"g";"h";"i";"j";"k";"l";"m";"n";"o";"p";"q";"r";"s";"t";"u";"v";"w";"x";"y";"z"},H2119)))&gt;0),"Invalid","Valid")</f>
        <v>Valid</v>
      </c>
      <c r="J2119" s="1" t="s">
        <v>15698</v>
      </c>
      <c r="K2119" s="1" t="s">
        <v>264</v>
      </c>
      <c r="L2119" s="1" t="s">
        <v>67</v>
      </c>
      <c r="M2119" s="1" t="s">
        <v>103</v>
      </c>
      <c r="N2119" s="1" t="s">
        <v>713</v>
      </c>
      <c r="O2119" s="1" t="s">
        <v>69</v>
      </c>
      <c r="P2119" t="s">
        <v>104</v>
      </c>
      <c r="Q2119" s="1" t="s">
        <v>105</v>
      </c>
      <c r="R2119" s="1" t="s">
        <v>105</v>
      </c>
      <c r="S2119" s="1" t="s">
        <v>15699</v>
      </c>
      <c r="T2119" s="1" t="s">
        <v>15700</v>
      </c>
      <c r="U2119" s="1" t="s">
        <v>281</v>
      </c>
      <c r="V2119" s="1" t="s">
        <v>3318</v>
      </c>
      <c r="W2119" s="1" t="s">
        <v>40</v>
      </c>
      <c r="X2119" t="str">
        <f t="shared" si="232"/>
        <v>Complete</v>
      </c>
      <c r="Y2119">
        <f>MAX(0,100-IF(G2119="Invalid",Config!$B$5,0)-IF(I2119="Invalid",Config!$B$6,0)-IF(X2119="Incomplete",Config!$B$7,0)-IF(AF2119="Yes",Config!$B$37,0))</f>
        <v>70</v>
      </c>
      <c r="Z2119" s="1">
        <f>IF(OR(TRIM(B2119)="",COUNTIF(Config!$B$15:$B$19,B2119)&gt;0),1,0)+IF(OR(TRIM(C2119)="",COUNTIF(Config!$B$15:$B$19,C2119)&gt;0),1,0)+IF(OR(TRIM(F2119)="",COUNTIF(Config!$B$15:$B$19,F2119)&gt;0),1,0)+IF(OR(TRIM(H2119)="",COUNTIF(Config!$B$15:$B$19,H2119)&gt;0),1,0)+IF(OR(TRIM(E2119)="",COUNTIF(Config!$B$15:$B$19,E2119)&gt;0),1,0)+IF(OR(TRIM(K2119)="",COUNTIF(Config!$B$15:$B$19,K2119)&gt;0),1,0)+IF(OR(TRIM(P2119)="",COUNTIF(Config!$B$15:$B$19,P2119)&gt;0),1,0)+IF(OR(TRIM(R2119)="",COUNTIF(Config!$B$15:$B$19,R2119)&gt;0),1,0)</f>
        <v>0</v>
      </c>
      <c r="AA2119" s="1" cm="1">
        <f t="array" ref="AA2119">SUMPRODUCT(LEN(H2119)-LEN(SUBSTITUTE(H2119,{"0";"1";"2";"3";"4";"5";"6";"7";"8";"9"},"")))</f>
        <v>10</v>
      </c>
      <c r="AC2119" t="str">
        <f t="shared" si="233"/>
        <v>Invalid Email</v>
      </c>
      <c r="AD2119">
        <f t="shared" si="234"/>
        <v>0</v>
      </c>
      <c r="AE2119">
        <f t="shared" si="235"/>
        <v>1</v>
      </c>
      <c r="AF2119" t="str">
        <f t="shared" si="236"/>
        <v>No</v>
      </c>
      <c r="AG2119">
        <f t="shared" ca="1" si="237"/>
        <v>53</v>
      </c>
      <c r="AH2119" t="str">
        <f ca="1">IF(OR(V2119="",AG2119=""),"Yes",IF(AG2119&gt;Config!$B$41,"Yes","No"))</f>
        <v>No</v>
      </c>
    </row>
    <row r="2120" spans="1:34" x14ac:dyDescent="0.25">
      <c r="A2120" s="1" t="s">
        <v>15701</v>
      </c>
      <c r="B2120" s="1" t="s">
        <v>4752</v>
      </c>
      <c r="C2120" s="1" t="s">
        <v>308</v>
      </c>
      <c r="D2120" s="1" t="s">
        <v>9823</v>
      </c>
      <c r="E2120" s="1" t="s">
        <v>34170</v>
      </c>
      <c r="F2120" s="1" t="s">
        <v>15702</v>
      </c>
      <c r="G2120" t="str">
        <f t="shared" si="231"/>
        <v>Valid</v>
      </c>
      <c r="H2120" s="1" t="s">
        <v>15703</v>
      </c>
      <c r="I2120" t="str" cm="1">
        <f t="array" ref="I2120">IF(OR(TRIM(H2120)="",ISNUMBER(SEARCH("#",H2120)),AA2120&lt;Config!$B$8,SUMPRODUCT(--ISNUMBER(SEARCH({"a";"b";"c";"d";"e";"f";"g";"h";"i";"j";"k";"l";"m";"n";"o";"p";"q";"r";"s";"t";"u";"v";"w";"x";"y";"z"},H2120)))&gt;0),"Invalid","Valid")</f>
        <v>Valid</v>
      </c>
      <c r="J2120" s="1" t="s">
        <v>15704</v>
      </c>
      <c r="K2120" s="1" t="s">
        <v>264</v>
      </c>
      <c r="L2120" s="1" t="s">
        <v>164</v>
      </c>
      <c r="M2120" s="1" t="s">
        <v>50</v>
      </c>
      <c r="N2120" s="1" t="s">
        <v>148</v>
      </c>
      <c r="O2120" s="1" t="s">
        <v>69</v>
      </c>
      <c r="P2120" t="s">
        <v>344</v>
      </c>
      <c r="Q2120" s="1" t="s">
        <v>971</v>
      </c>
      <c r="R2120" s="1" t="s">
        <v>15705</v>
      </c>
      <c r="S2120" s="1" t="s">
        <v>3519</v>
      </c>
      <c r="T2120" s="1" t="s">
        <v>15706</v>
      </c>
      <c r="U2120" s="1" t="s">
        <v>15707</v>
      </c>
      <c r="V2120" s="1" t="s">
        <v>3432</v>
      </c>
      <c r="W2120" s="1" t="s">
        <v>384</v>
      </c>
      <c r="X2120" t="str">
        <f t="shared" si="232"/>
        <v>Complete</v>
      </c>
      <c r="Y2120">
        <f>MAX(0,100-IF(G2120="Invalid",Config!$B$5,0)-IF(I2120="Invalid",Config!$B$6,0)-IF(X2120="Incomplete",Config!$B$7,0)-IF(AF2120="Yes",Config!$B$37,0))</f>
        <v>100</v>
      </c>
      <c r="Z2120" s="1">
        <f>IF(OR(TRIM(B2120)="",COUNTIF(Config!$B$15:$B$19,B2120)&gt;0),1,0)+IF(OR(TRIM(C2120)="",COUNTIF(Config!$B$15:$B$19,C2120)&gt;0),1,0)+IF(OR(TRIM(F2120)="",COUNTIF(Config!$B$15:$B$19,F2120)&gt;0),1,0)+IF(OR(TRIM(H2120)="",COUNTIF(Config!$B$15:$B$19,H2120)&gt;0),1,0)+IF(OR(TRIM(E2120)="",COUNTIF(Config!$B$15:$B$19,E2120)&gt;0),1,0)+IF(OR(TRIM(K2120)="",COUNTIF(Config!$B$15:$B$19,K2120)&gt;0),1,0)+IF(OR(TRIM(P2120)="",COUNTIF(Config!$B$15:$B$19,P2120)&gt;0),1,0)+IF(OR(TRIM(R2120)="",COUNTIF(Config!$B$15:$B$19,R2120)&gt;0),1,0)</f>
        <v>0</v>
      </c>
      <c r="AA2120" s="1" cm="1">
        <f t="array" ref="AA2120">SUMPRODUCT(LEN(H2120)-LEN(SUBSTITUTE(H2120,{"0";"1";"2";"3";"4";"5";"6";"7";"8";"9"},"")))</f>
        <v>11</v>
      </c>
      <c r="AC2120" t="str">
        <f t="shared" si="233"/>
        <v/>
      </c>
      <c r="AD2120">
        <f t="shared" si="234"/>
        <v>1</v>
      </c>
      <c r="AE2120">
        <f t="shared" si="235"/>
        <v>1</v>
      </c>
      <c r="AF2120" t="str">
        <f t="shared" si="236"/>
        <v>No</v>
      </c>
      <c r="AG2120">
        <f t="shared" ca="1" si="237"/>
        <v>113</v>
      </c>
      <c r="AH2120" t="str">
        <f ca="1">IF(OR(V2120="",AG2120=""),"Yes",IF(AG2120&gt;Config!$B$41,"Yes","No"))</f>
        <v>No</v>
      </c>
    </row>
    <row r="2121" spans="1:34" x14ac:dyDescent="0.25">
      <c r="A2121" s="1" t="s">
        <v>15708</v>
      </c>
      <c r="B2121" s="1" t="s">
        <v>2085</v>
      </c>
      <c r="C2121" s="1" t="s">
        <v>946</v>
      </c>
      <c r="D2121" s="1" t="s">
        <v>15709</v>
      </c>
      <c r="E2121" s="1" t="s">
        <v>33866</v>
      </c>
      <c r="F2121" s="1" t="s">
        <v>15710</v>
      </c>
      <c r="G2121" t="str">
        <f t="shared" si="231"/>
        <v>Valid</v>
      </c>
      <c r="H2121" s="1" t="s">
        <v>15711</v>
      </c>
      <c r="I2121" t="str" cm="1">
        <f t="array" ref="I2121">IF(OR(TRIM(H2121)="",ISNUMBER(SEARCH("#",H2121)),AA2121&lt;Config!$B$8,SUMPRODUCT(--ISNUMBER(SEARCH({"a";"b";"c";"d";"e";"f";"g";"h";"i";"j";"k";"l";"m";"n";"o";"p";"q";"r";"s";"t";"u";"v";"w";"x";"y";"z"},H2121)))&gt;0),"Invalid","Valid")</f>
        <v>Valid</v>
      </c>
      <c r="J2121" s="1" t="s">
        <v>15712</v>
      </c>
      <c r="K2121" s="1" t="s">
        <v>195</v>
      </c>
      <c r="L2121" s="1" t="s">
        <v>84</v>
      </c>
      <c r="M2121" s="1" t="s">
        <v>462</v>
      </c>
      <c r="N2121" s="1" t="s">
        <v>33819</v>
      </c>
      <c r="O2121" s="1" t="s">
        <v>196</v>
      </c>
      <c r="P2121" t="s">
        <v>328</v>
      </c>
      <c r="Q2121" s="1" t="s">
        <v>329</v>
      </c>
      <c r="R2121" s="1" t="s">
        <v>330</v>
      </c>
      <c r="S2121" s="1" t="s">
        <v>10175</v>
      </c>
      <c r="T2121" s="1" t="s">
        <v>15713</v>
      </c>
      <c r="U2121" s="1" t="s">
        <v>12486</v>
      </c>
      <c r="V2121" s="1" t="s">
        <v>140</v>
      </c>
      <c r="W2121" s="1" t="s">
        <v>186</v>
      </c>
      <c r="X2121" t="str">
        <f t="shared" si="232"/>
        <v>Complete</v>
      </c>
      <c r="Y2121">
        <f>MAX(0,100-IF(G2121="Invalid",Config!$B$5,0)-IF(I2121="Invalid",Config!$B$6,0)-IF(X2121="Incomplete",Config!$B$7,0)-IF(AF2121="Yes",Config!$B$37,0))</f>
        <v>75</v>
      </c>
      <c r="Z2121" s="1">
        <f>IF(OR(TRIM(B2121)="",COUNTIF(Config!$B$15:$B$19,B2121)&gt;0),1,0)+IF(OR(TRIM(C2121)="",COUNTIF(Config!$B$15:$B$19,C2121)&gt;0),1,0)+IF(OR(TRIM(F2121)="",COUNTIF(Config!$B$15:$B$19,F2121)&gt;0),1,0)+IF(OR(TRIM(H2121)="",COUNTIF(Config!$B$15:$B$19,H2121)&gt;0),1,0)+IF(OR(TRIM(E2121)="",COUNTIF(Config!$B$15:$B$19,E2121)&gt;0),1,0)+IF(OR(TRIM(K2121)="",COUNTIF(Config!$B$15:$B$19,K2121)&gt;0),1,0)+IF(OR(TRIM(P2121)="",COUNTIF(Config!$B$15:$B$19,P2121)&gt;0),1,0)+IF(OR(TRIM(R2121)="",COUNTIF(Config!$B$15:$B$19,R2121)&gt;0),1,0)</f>
        <v>0</v>
      </c>
      <c r="AA2121" s="1" cm="1">
        <f t="array" ref="AA2121">SUMPRODUCT(LEN(H2121)-LEN(SUBSTITUTE(H2121,{"0";"1";"2";"3";"4";"5";"6";"7";"8";"9"},"")))</f>
        <v>11</v>
      </c>
      <c r="AC2121" t="str">
        <f t="shared" si="233"/>
        <v>Potential Duplicate</v>
      </c>
      <c r="AD2121">
        <f t="shared" si="234"/>
        <v>2</v>
      </c>
      <c r="AE2121">
        <f t="shared" si="235"/>
        <v>1</v>
      </c>
      <c r="AF2121" t="str">
        <f t="shared" si="236"/>
        <v>Yes</v>
      </c>
      <c r="AG2121">
        <f t="shared" ca="1" si="237"/>
        <v>37</v>
      </c>
      <c r="AH2121" t="str">
        <f ca="1">IF(OR(V2121="",AG2121=""),"Yes",IF(AG2121&gt;Config!$B$41,"Yes","No"))</f>
        <v>No</v>
      </c>
    </row>
    <row r="2122" spans="1:34" x14ac:dyDescent="0.25">
      <c r="A2122" s="1" t="s">
        <v>15714</v>
      </c>
      <c r="B2122" s="1" t="s">
        <v>2127</v>
      </c>
      <c r="C2122" s="1" t="s">
        <v>1806</v>
      </c>
      <c r="D2122" s="1" t="s">
        <v>21441</v>
      </c>
      <c r="E2122" s="1" t="s">
        <v>34826</v>
      </c>
      <c r="F2122" s="1" t="s">
        <v>15715</v>
      </c>
      <c r="G2122" t="str">
        <f t="shared" si="231"/>
        <v>Valid</v>
      </c>
      <c r="H2122" s="1" t="s">
        <v>15716</v>
      </c>
      <c r="I2122" t="str" cm="1">
        <f t="array" ref="I2122">IF(OR(TRIM(H2122)="",ISNUMBER(SEARCH("#",H2122)),AA2122&lt;Config!$B$8,SUMPRODUCT(--ISNUMBER(SEARCH({"a";"b";"c";"d";"e";"f";"g";"h";"i";"j";"k";"l";"m";"n";"o";"p";"q";"r";"s";"t";"u";"v";"w";"x";"y";"z"},H2122)))&gt;0),"Invalid","Valid")</f>
        <v>Valid</v>
      </c>
      <c r="J2122" s="1" t="s">
        <v>15717</v>
      </c>
      <c r="K2122" s="1" t="s">
        <v>147</v>
      </c>
      <c r="L2122" s="1" t="s">
        <v>164</v>
      </c>
      <c r="M2122" s="1" t="s">
        <v>30</v>
      </c>
      <c r="N2122" s="1" t="s">
        <v>252</v>
      </c>
      <c r="O2122" s="1" t="s">
        <v>196</v>
      </c>
      <c r="P2122" t="s">
        <v>53</v>
      </c>
      <c r="Q2122" s="1" t="s">
        <v>150</v>
      </c>
      <c r="R2122" s="1" t="s">
        <v>198</v>
      </c>
      <c r="S2122" s="1" t="s">
        <v>7065</v>
      </c>
      <c r="T2122" s="1" t="s">
        <v>15718</v>
      </c>
      <c r="U2122" s="1" t="s">
        <v>15719</v>
      </c>
      <c r="V2122" s="1" t="s">
        <v>140</v>
      </c>
      <c r="W2122" s="1" t="s">
        <v>40</v>
      </c>
      <c r="X2122" t="str">
        <f t="shared" si="232"/>
        <v>Complete</v>
      </c>
      <c r="Y2122">
        <f>MAX(0,100-IF(G2122="Invalid",Config!$B$5,0)-IF(I2122="Invalid",Config!$B$6,0)-IF(X2122="Incomplete",Config!$B$7,0)-IF(AF2122="Yes",Config!$B$37,0))</f>
        <v>100</v>
      </c>
      <c r="Z2122" s="1">
        <f>IF(OR(TRIM(B2122)="",COUNTIF(Config!$B$15:$B$19,B2122)&gt;0),1,0)+IF(OR(TRIM(C2122)="",COUNTIF(Config!$B$15:$B$19,C2122)&gt;0),1,0)+IF(OR(TRIM(F2122)="",COUNTIF(Config!$B$15:$B$19,F2122)&gt;0),1,0)+IF(OR(TRIM(H2122)="",COUNTIF(Config!$B$15:$B$19,H2122)&gt;0),1,0)+IF(OR(TRIM(E2122)="",COUNTIF(Config!$B$15:$B$19,E2122)&gt;0),1,0)+IF(OR(TRIM(K2122)="",COUNTIF(Config!$B$15:$B$19,K2122)&gt;0),1,0)+IF(OR(TRIM(P2122)="",COUNTIF(Config!$B$15:$B$19,P2122)&gt;0),1,0)+IF(OR(TRIM(R2122)="",COUNTIF(Config!$B$15:$B$19,R2122)&gt;0),1,0)</f>
        <v>0</v>
      </c>
      <c r="AA2122" s="1" cm="1">
        <f t="array" ref="AA2122">SUMPRODUCT(LEN(H2122)-LEN(SUBSTITUTE(H2122,{"0";"1";"2";"3";"4";"5";"6";"7";"8";"9"},"")))</f>
        <v>12</v>
      </c>
      <c r="AC2122" t="str">
        <f t="shared" si="233"/>
        <v/>
      </c>
      <c r="AD2122">
        <f t="shared" si="234"/>
        <v>1</v>
      </c>
      <c r="AE2122">
        <f t="shared" si="235"/>
        <v>1</v>
      </c>
      <c r="AF2122" t="str">
        <f t="shared" si="236"/>
        <v>No</v>
      </c>
      <c r="AG2122">
        <f t="shared" ca="1" si="237"/>
        <v>37</v>
      </c>
      <c r="AH2122" t="str">
        <f ca="1">IF(OR(V2122="",AG2122=""),"Yes",IF(AG2122&gt;Config!$B$41,"Yes","No"))</f>
        <v>No</v>
      </c>
    </row>
    <row r="2123" spans="1:34" x14ac:dyDescent="0.25">
      <c r="A2123" s="1" t="s">
        <v>15720</v>
      </c>
      <c r="B2123" s="1" t="s">
        <v>352</v>
      </c>
      <c r="C2123" s="1" t="s">
        <v>353</v>
      </c>
      <c r="D2123" s="1" t="s">
        <v>354</v>
      </c>
      <c r="E2123" s="1" t="s">
        <v>739</v>
      </c>
      <c r="F2123" s="1" t="s">
        <v>15721</v>
      </c>
      <c r="G2123" t="str">
        <f t="shared" si="231"/>
        <v>Valid</v>
      </c>
      <c r="H2123" s="1" t="s">
        <v>15722</v>
      </c>
      <c r="I2123" t="str" cm="1">
        <f t="array" ref="I2123">IF(OR(TRIM(H2123)="",ISNUMBER(SEARCH("#",H2123)),AA2123&lt;Config!$B$8,SUMPRODUCT(--ISNUMBER(SEARCH({"a";"b";"c";"d";"e";"f";"g";"h";"i";"j";"k";"l";"m";"n";"o";"p";"q";"r";"s";"t";"u";"v";"w";"x";"y";"z"},H2123)))&gt;0),"Invalid","Valid")</f>
        <v>Valid</v>
      </c>
      <c r="J2123" s="1" t="s">
        <v>15723</v>
      </c>
      <c r="K2123" s="1" t="s">
        <v>625</v>
      </c>
      <c r="L2123" s="1" t="s">
        <v>102</v>
      </c>
      <c r="M2123" s="1" t="s">
        <v>33825</v>
      </c>
      <c r="N2123" s="1" t="s">
        <v>437</v>
      </c>
      <c r="O2123" s="1" t="s">
        <v>180</v>
      </c>
      <c r="P2123" t="s">
        <v>33</v>
      </c>
      <c r="Q2123" s="1" t="s">
        <v>34</v>
      </c>
      <c r="R2123" s="1" t="s">
        <v>120</v>
      </c>
      <c r="S2123" s="1" t="s">
        <v>15724</v>
      </c>
      <c r="T2123" s="1" t="s">
        <v>15725</v>
      </c>
      <c r="U2123" s="1" t="s">
        <v>6350</v>
      </c>
      <c r="V2123" s="1" t="s">
        <v>140</v>
      </c>
      <c r="W2123" s="1" t="s">
        <v>202</v>
      </c>
      <c r="X2123" t="str">
        <f t="shared" si="232"/>
        <v>Complete</v>
      </c>
      <c r="Y2123">
        <f>MAX(0,100-IF(G2123="Invalid",Config!$B$5,0)-IF(I2123="Invalid",Config!$B$6,0)-IF(X2123="Incomplete",Config!$B$7,0)-IF(AF2123="Yes",Config!$B$37,0))</f>
        <v>100</v>
      </c>
      <c r="Z2123" s="1">
        <f>IF(OR(TRIM(B2123)="",COUNTIF(Config!$B$15:$B$19,B2123)&gt;0),1,0)+IF(OR(TRIM(C2123)="",COUNTIF(Config!$B$15:$B$19,C2123)&gt;0),1,0)+IF(OR(TRIM(F2123)="",COUNTIF(Config!$B$15:$B$19,F2123)&gt;0),1,0)+IF(OR(TRIM(H2123)="",COUNTIF(Config!$B$15:$B$19,H2123)&gt;0),1,0)+IF(OR(TRIM(E2123)="",COUNTIF(Config!$B$15:$B$19,E2123)&gt;0),1,0)+IF(OR(TRIM(K2123)="",COUNTIF(Config!$B$15:$B$19,K2123)&gt;0),1,0)+IF(OR(TRIM(P2123)="",COUNTIF(Config!$B$15:$B$19,P2123)&gt;0),1,0)+IF(OR(TRIM(R2123)="",COUNTIF(Config!$B$15:$B$19,R2123)&gt;0),1,0)</f>
        <v>0</v>
      </c>
      <c r="AA2123" s="1" cm="1">
        <f t="array" ref="AA2123">SUMPRODUCT(LEN(H2123)-LEN(SUBSTITUTE(H2123,{"0";"1";"2";"3";"4";"5";"6";"7";"8";"9"},"")))</f>
        <v>10</v>
      </c>
      <c r="AC2123" t="str">
        <f t="shared" si="233"/>
        <v/>
      </c>
      <c r="AD2123">
        <f t="shared" si="234"/>
        <v>1</v>
      </c>
      <c r="AE2123">
        <f t="shared" si="235"/>
        <v>1</v>
      </c>
      <c r="AF2123" t="str">
        <f t="shared" si="236"/>
        <v>No</v>
      </c>
      <c r="AG2123">
        <f t="shared" ca="1" si="237"/>
        <v>37</v>
      </c>
      <c r="AH2123" t="str">
        <f ca="1">IF(OR(V2123="",AG2123=""),"Yes",IF(AG2123&gt;Config!$B$41,"Yes","No"))</f>
        <v>No</v>
      </c>
    </row>
    <row r="2124" spans="1:34" x14ac:dyDescent="0.25">
      <c r="A2124" s="1" t="s">
        <v>15726</v>
      </c>
      <c r="B2124" s="1" t="s">
        <v>678</v>
      </c>
      <c r="C2124" s="1" t="s">
        <v>308</v>
      </c>
      <c r="D2124" s="1" t="s">
        <v>15727</v>
      </c>
      <c r="E2124" s="1" t="s">
        <v>34423</v>
      </c>
      <c r="F2124" s="1" t="s">
        <v>15728</v>
      </c>
      <c r="G2124" t="str">
        <f t="shared" si="231"/>
        <v>Valid</v>
      </c>
      <c r="H2124" s="1" t="s">
        <v>15729</v>
      </c>
      <c r="I2124" t="str" cm="1">
        <f t="array" ref="I2124">IF(OR(TRIM(H2124)="",ISNUMBER(SEARCH("#",H2124)),AA2124&lt;Config!$B$8,SUMPRODUCT(--ISNUMBER(SEARCH({"a";"b";"c";"d";"e";"f";"g";"h";"i";"j";"k";"l";"m";"n";"o";"p";"q";"r";"s";"t";"u";"v";"w";"x";"y";"z"},H2124)))&gt;0),"Invalid","Valid")</f>
        <v>Valid</v>
      </c>
      <c r="J2124" s="1" t="s">
        <v>15730</v>
      </c>
      <c r="K2124" s="1" t="s">
        <v>722</v>
      </c>
      <c r="L2124" s="1" t="s">
        <v>179</v>
      </c>
      <c r="M2124" s="1" t="s">
        <v>343</v>
      </c>
      <c r="N2124" s="1" t="s">
        <v>68</v>
      </c>
      <c r="O2124" s="1" t="s">
        <v>196</v>
      </c>
      <c r="P2124" t="s">
        <v>87</v>
      </c>
      <c r="Q2124" s="1" t="s">
        <v>88</v>
      </c>
      <c r="R2124" s="1" t="s">
        <v>379</v>
      </c>
      <c r="S2124" s="1" t="s">
        <v>15731</v>
      </c>
      <c r="T2124" s="1" t="s">
        <v>15732</v>
      </c>
      <c r="U2124" s="1" t="s">
        <v>8225</v>
      </c>
      <c r="V2124" s="1" t="s">
        <v>140</v>
      </c>
      <c r="W2124" s="1" t="s">
        <v>94</v>
      </c>
      <c r="X2124" t="str">
        <f t="shared" si="232"/>
        <v>Complete</v>
      </c>
      <c r="Y2124">
        <f>MAX(0,100-IF(G2124="Invalid",Config!$B$5,0)-IF(I2124="Invalid",Config!$B$6,0)-IF(X2124="Incomplete",Config!$B$7,0)-IF(AF2124="Yes",Config!$B$37,0))</f>
        <v>100</v>
      </c>
      <c r="Z2124" s="1">
        <f>IF(OR(TRIM(B2124)="",COUNTIF(Config!$B$15:$B$19,B2124)&gt;0),1,0)+IF(OR(TRIM(C2124)="",COUNTIF(Config!$B$15:$B$19,C2124)&gt;0),1,0)+IF(OR(TRIM(F2124)="",COUNTIF(Config!$B$15:$B$19,F2124)&gt;0),1,0)+IF(OR(TRIM(H2124)="",COUNTIF(Config!$B$15:$B$19,H2124)&gt;0),1,0)+IF(OR(TRIM(E2124)="",COUNTIF(Config!$B$15:$B$19,E2124)&gt;0),1,0)+IF(OR(TRIM(K2124)="",COUNTIF(Config!$B$15:$B$19,K2124)&gt;0),1,0)+IF(OR(TRIM(P2124)="",COUNTIF(Config!$B$15:$B$19,P2124)&gt;0),1,0)+IF(OR(TRIM(R2124)="",COUNTIF(Config!$B$15:$B$19,R2124)&gt;0),1,0)</f>
        <v>0</v>
      </c>
      <c r="AA2124" s="1" cm="1">
        <f t="array" ref="AA2124">SUMPRODUCT(LEN(H2124)-LEN(SUBSTITUTE(H2124,{"0";"1";"2";"3";"4";"5";"6";"7";"8";"9"},"")))</f>
        <v>10</v>
      </c>
      <c r="AC2124" t="str">
        <f t="shared" si="233"/>
        <v/>
      </c>
      <c r="AD2124">
        <f t="shared" si="234"/>
        <v>1</v>
      </c>
      <c r="AE2124">
        <f t="shared" si="235"/>
        <v>1</v>
      </c>
      <c r="AF2124" t="str">
        <f t="shared" si="236"/>
        <v>No</v>
      </c>
      <c r="AG2124">
        <f t="shared" ca="1" si="237"/>
        <v>37</v>
      </c>
      <c r="AH2124" t="str">
        <f ca="1">IF(OR(V2124="",AG2124=""),"Yes",IF(AG2124&gt;Config!$B$41,"Yes","No"))</f>
        <v>No</v>
      </c>
    </row>
    <row r="2125" spans="1:34" x14ac:dyDescent="0.25">
      <c r="A2125" s="1" t="s">
        <v>15733</v>
      </c>
      <c r="B2125" s="1" t="s">
        <v>6047</v>
      </c>
      <c r="C2125" s="1" t="s">
        <v>1339</v>
      </c>
      <c r="D2125" s="1" t="s">
        <v>15734</v>
      </c>
      <c r="E2125" s="1" t="s">
        <v>34928</v>
      </c>
      <c r="F2125" s="1" t="s">
        <v>15735</v>
      </c>
      <c r="G2125" t="str">
        <f t="shared" si="231"/>
        <v>Valid</v>
      </c>
      <c r="H2125" s="1" t="s">
        <v>15736</v>
      </c>
      <c r="I2125" t="str" cm="1">
        <f t="array" ref="I2125">IF(OR(TRIM(H2125)="",ISNUMBER(SEARCH("#",H2125)),AA2125&lt;Config!$B$8,SUMPRODUCT(--ISNUMBER(SEARCH({"a";"b";"c";"d";"e";"f";"g";"h";"i";"j";"k";"l";"m";"n";"o";"p";"q";"r";"s";"t";"u";"v";"w";"x";"y";"z"},H2125)))&gt;0),"Invalid","Valid")</f>
        <v>Valid</v>
      </c>
      <c r="J2125" s="1" t="s">
        <v>15737</v>
      </c>
      <c r="K2125" s="1" t="s">
        <v>866</v>
      </c>
      <c r="L2125" s="1" t="s">
        <v>49</v>
      </c>
      <c r="M2125" s="1" t="s">
        <v>33827</v>
      </c>
      <c r="N2125" s="1" t="s">
        <v>211</v>
      </c>
      <c r="O2125" s="1" t="s">
        <v>180</v>
      </c>
      <c r="P2125" t="s">
        <v>53</v>
      </c>
      <c r="Q2125" s="1" t="s">
        <v>150</v>
      </c>
      <c r="R2125" s="1" t="s">
        <v>150</v>
      </c>
      <c r="S2125" s="1" t="s">
        <v>3827</v>
      </c>
      <c r="T2125" s="1" t="s">
        <v>15738</v>
      </c>
      <c r="U2125" s="1" t="s">
        <v>2243</v>
      </c>
      <c r="V2125" s="1" t="s">
        <v>140</v>
      </c>
      <c r="W2125" s="1" t="s">
        <v>141</v>
      </c>
      <c r="X2125" t="str">
        <f t="shared" si="232"/>
        <v>Complete</v>
      </c>
      <c r="Y2125">
        <f>MAX(0,100-IF(G2125="Invalid",Config!$B$5,0)-IF(I2125="Invalid",Config!$B$6,0)-IF(X2125="Incomplete",Config!$B$7,0)-IF(AF2125="Yes",Config!$B$37,0))</f>
        <v>100</v>
      </c>
      <c r="Z2125" s="1">
        <f>IF(OR(TRIM(B2125)="",COUNTIF(Config!$B$15:$B$19,B2125)&gt;0),1,0)+IF(OR(TRIM(C2125)="",COUNTIF(Config!$B$15:$B$19,C2125)&gt;0),1,0)+IF(OR(TRIM(F2125)="",COUNTIF(Config!$B$15:$B$19,F2125)&gt;0),1,0)+IF(OR(TRIM(H2125)="",COUNTIF(Config!$B$15:$B$19,H2125)&gt;0),1,0)+IF(OR(TRIM(E2125)="",COUNTIF(Config!$B$15:$B$19,E2125)&gt;0),1,0)+IF(OR(TRIM(K2125)="",COUNTIF(Config!$B$15:$B$19,K2125)&gt;0),1,0)+IF(OR(TRIM(P2125)="",COUNTIF(Config!$B$15:$B$19,P2125)&gt;0),1,0)+IF(OR(TRIM(R2125)="",COUNTIF(Config!$B$15:$B$19,R2125)&gt;0),1,0)</f>
        <v>0</v>
      </c>
      <c r="AA2125" s="1" cm="1">
        <f t="array" ref="AA2125">SUMPRODUCT(LEN(H2125)-LEN(SUBSTITUTE(H2125,{"0";"1";"2";"3";"4";"5";"6";"7";"8";"9"},"")))</f>
        <v>12</v>
      </c>
      <c r="AC2125" t="str">
        <f t="shared" si="233"/>
        <v/>
      </c>
      <c r="AD2125">
        <f t="shared" si="234"/>
        <v>1</v>
      </c>
      <c r="AE2125">
        <f t="shared" si="235"/>
        <v>1</v>
      </c>
      <c r="AF2125" t="str">
        <f t="shared" si="236"/>
        <v>No</v>
      </c>
      <c r="AG2125">
        <f t="shared" ca="1" si="237"/>
        <v>37</v>
      </c>
      <c r="AH2125" t="str">
        <f ca="1">IF(OR(V2125="",AG2125=""),"Yes",IF(AG2125&gt;Config!$B$41,"Yes","No"))</f>
        <v>No</v>
      </c>
    </row>
    <row r="2126" spans="1:34" x14ac:dyDescent="0.25">
      <c r="A2126" s="1" t="s">
        <v>15739</v>
      </c>
      <c r="B2126" s="1" t="s">
        <v>409</v>
      </c>
      <c r="C2126" s="1" t="s">
        <v>775</v>
      </c>
      <c r="D2126" s="1" t="s">
        <v>3596</v>
      </c>
      <c r="E2126" s="1" t="s">
        <v>33829</v>
      </c>
      <c r="F2126" s="1" t="s">
        <v>15740</v>
      </c>
      <c r="G2126" t="str">
        <f t="shared" si="231"/>
        <v>Valid</v>
      </c>
      <c r="H2126" s="1" t="s">
        <v>15741</v>
      </c>
      <c r="I2126" t="str" cm="1">
        <f t="array" ref="I2126">IF(OR(TRIM(H2126)="",ISNUMBER(SEARCH("#",H2126)),AA2126&lt;Config!$B$8,SUMPRODUCT(--ISNUMBER(SEARCH({"a";"b";"c";"d";"e";"f";"g";"h";"i";"j";"k";"l";"m";"n";"o";"p";"q";"r";"s";"t";"u";"v";"w";"x";"y";"z"},H2126)))&gt;0),"Invalid","Valid")</f>
        <v>Valid</v>
      </c>
      <c r="J2126" s="1" t="s">
        <v>15742</v>
      </c>
      <c r="K2126" s="1" t="s">
        <v>287</v>
      </c>
      <c r="L2126" s="1" t="s">
        <v>164</v>
      </c>
      <c r="M2126" s="1" t="s">
        <v>33827</v>
      </c>
      <c r="N2126" s="1" t="s">
        <v>31</v>
      </c>
      <c r="O2126" s="1" t="s">
        <v>196</v>
      </c>
      <c r="P2126" t="s">
        <v>87</v>
      </c>
      <c r="Q2126" s="1" t="s">
        <v>438</v>
      </c>
      <c r="R2126" s="1" t="s">
        <v>212</v>
      </c>
      <c r="S2126" s="1" t="s">
        <v>743</v>
      </c>
      <c r="T2126" s="1" t="s">
        <v>15743</v>
      </c>
      <c r="U2126" s="1" t="s">
        <v>676</v>
      </c>
      <c r="V2126" s="1" t="s">
        <v>3919</v>
      </c>
      <c r="W2126" s="1" t="s">
        <v>75</v>
      </c>
      <c r="X2126" t="str">
        <f t="shared" si="232"/>
        <v>Incomplete</v>
      </c>
      <c r="Y2126">
        <f>MAX(0,100-IF(G2126="Invalid",Config!$B$5,0)-IF(I2126="Invalid",Config!$B$6,0)-IF(X2126="Incomplete",Config!$B$7,0)-IF(AF2126="Yes",Config!$B$37,0))</f>
        <v>60</v>
      </c>
      <c r="Z2126" s="1">
        <f>IF(OR(TRIM(B2126)="",COUNTIF(Config!$B$15:$B$19,B2126)&gt;0),1,0)+IF(OR(TRIM(C2126)="",COUNTIF(Config!$B$15:$B$19,C2126)&gt;0),1,0)+IF(OR(TRIM(F2126)="",COUNTIF(Config!$B$15:$B$19,F2126)&gt;0),1,0)+IF(OR(TRIM(H2126)="",COUNTIF(Config!$B$15:$B$19,H2126)&gt;0),1,0)+IF(OR(TRIM(E2126)="",COUNTIF(Config!$B$15:$B$19,E2126)&gt;0),1,0)+IF(OR(TRIM(K2126)="",COUNTIF(Config!$B$15:$B$19,K2126)&gt;0),1,0)+IF(OR(TRIM(P2126)="",COUNTIF(Config!$B$15:$B$19,P2126)&gt;0),1,0)+IF(OR(TRIM(R2126)="",COUNTIF(Config!$B$15:$B$19,R2126)&gt;0),1,0)</f>
        <v>1</v>
      </c>
      <c r="AA2126" s="1" cm="1">
        <f t="array" ref="AA2126">SUMPRODUCT(LEN(H2126)-LEN(SUBSTITUTE(H2126,{"0";"1";"2";"3";"4";"5";"6";"7";"8";"9"},"")))</f>
        <v>11</v>
      </c>
      <c r="AC2126" t="str">
        <f t="shared" si="233"/>
        <v>Incomplete Profile</v>
      </c>
      <c r="AD2126">
        <f t="shared" si="234"/>
        <v>1</v>
      </c>
      <c r="AE2126">
        <f t="shared" si="235"/>
        <v>1</v>
      </c>
      <c r="AF2126" t="str">
        <f t="shared" si="236"/>
        <v>No</v>
      </c>
      <c r="AG2126">
        <f t="shared" ca="1" si="237"/>
        <v>299</v>
      </c>
      <c r="AH2126" t="str">
        <f ca="1">IF(OR(V2126="",AG2126=""),"Yes",IF(AG2126&gt;Config!$B$41,"Yes","No"))</f>
        <v>No</v>
      </c>
    </row>
    <row r="2127" spans="1:34" x14ac:dyDescent="0.25">
      <c r="A2127" s="1" t="s">
        <v>15744</v>
      </c>
      <c r="B2127" s="1" t="s">
        <v>22</v>
      </c>
      <c r="C2127" s="1" t="s">
        <v>23</v>
      </c>
      <c r="D2127" s="1" t="s">
        <v>24</v>
      </c>
      <c r="E2127" s="1" t="s">
        <v>34845</v>
      </c>
      <c r="F2127" s="1" t="s">
        <v>15745</v>
      </c>
      <c r="G2127" t="str">
        <f t="shared" si="231"/>
        <v>Valid</v>
      </c>
      <c r="H2127" s="1" t="s">
        <v>15746</v>
      </c>
      <c r="I2127" t="str" cm="1">
        <f t="array" ref="I2127">IF(OR(TRIM(H2127)="",ISNUMBER(SEARCH("#",H2127)),AA2127&lt;Config!$B$8,SUMPRODUCT(--ISNUMBER(SEARCH({"a";"b";"c";"d";"e";"f";"g";"h";"i";"j";"k";"l";"m";"n";"o";"p";"q";"r";"s";"t";"u";"v";"w";"x";"y";"z"},H2127)))&gt;0),"Invalid","Valid")</f>
        <v>Valid</v>
      </c>
      <c r="J2127" s="1" t="s">
        <v>15747</v>
      </c>
      <c r="K2127" s="1" t="s">
        <v>163</v>
      </c>
      <c r="L2127" s="1" t="s">
        <v>49</v>
      </c>
      <c r="M2127" s="1" t="s">
        <v>165</v>
      </c>
      <c r="N2127" s="1" t="s">
        <v>437</v>
      </c>
      <c r="O2127" s="1" t="s">
        <v>149</v>
      </c>
      <c r="P2127" t="s">
        <v>53</v>
      </c>
      <c r="Q2127" s="1" t="s">
        <v>54</v>
      </c>
      <c r="R2127" s="1" t="s">
        <v>415</v>
      </c>
      <c r="S2127" s="1" t="s">
        <v>15748</v>
      </c>
      <c r="T2127" s="1" t="s">
        <v>15749</v>
      </c>
      <c r="U2127" s="1" t="s">
        <v>15750</v>
      </c>
      <c r="V2127" s="1" t="s">
        <v>15751</v>
      </c>
      <c r="W2127" s="1" t="s">
        <v>186</v>
      </c>
      <c r="X2127" t="str">
        <f t="shared" si="232"/>
        <v>Complete</v>
      </c>
      <c r="Y2127">
        <f>MAX(0,100-IF(G2127="Invalid",Config!$B$5,0)-IF(I2127="Invalid",Config!$B$6,0)-IF(X2127="Incomplete",Config!$B$7,0)-IF(AF2127="Yes",Config!$B$37,0))</f>
        <v>100</v>
      </c>
      <c r="Z2127" s="1">
        <f>IF(OR(TRIM(B2127)="",COUNTIF(Config!$B$15:$B$19,B2127)&gt;0),1,0)+IF(OR(TRIM(C2127)="",COUNTIF(Config!$B$15:$B$19,C2127)&gt;0),1,0)+IF(OR(TRIM(F2127)="",COUNTIF(Config!$B$15:$B$19,F2127)&gt;0),1,0)+IF(OR(TRIM(H2127)="",COUNTIF(Config!$B$15:$B$19,H2127)&gt;0),1,0)+IF(OR(TRIM(E2127)="",COUNTIF(Config!$B$15:$B$19,E2127)&gt;0),1,0)+IF(OR(TRIM(K2127)="",COUNTIF(Config!$B$15:$B$19,K2127)&gt;0),1,0)+IF(OR(TRIM(P2127)="",COUNTIF(Config!$B$15:$B$19,P2127)&gt;0),1,0)+IF(OR(TRIM(R2127)="",COUNTIF(Config!$B$15:$B$19,R2127)&gt;0),1,0)</f>
        <v>0</v>
      </c>
      <c r="AA2127" s="1" cm="1">
        <f t="array" ref="AA2127">SUMPRODUCT(LEN(H2127)-LEN(SUBSTITUTE(H2127,{"0";"1";"2";"3";"4";"5";"6";"7";"8";"9"},"")))</f>
        <v>12</v>
      </c>
      <c r="AC2127" t="str">
        <f t="shared" si="233"/>
        <v/>
      </c>
      <c r="AD2127">
        <f t="shared" si="234"/>
        <v>1</v>
      </c>
      <c r="AE2127">
        <f t="shared" si="235"/>
        <v>1</v>
      </c>
      <c r="AF2127" t="str">
        <f t="shared" si="236"/>
        <v>No</v>
      </c>
      <c r="AG2127">
        <f t="shared" ca="1" si="237"/>
        <v>583</v>
      </c>
      <c r="AH2127" t="str">
        <f ca="1">IF(OR(V2127="",AG2127=""),"Yes",IF(AG2127&gt;Config!$B$41,"Yes","No"))</f>
        <v>Yes</v>
      </c>
    </row>
    <row r="2128" spans="1:34" x14ac:dyDescent="0.25">
      <c r="A2128" s="1" t="s">
        <v>15752</v>
      </c>
      <c r="B2128" s="1" t="s">
        <v>609</v>
      </c>
      <c r="C2128" s="1" t="s">
        <v>353</v>
      </c>
      <c r="D2128" s="1" t="s">
        <v>15753</v>
      </c>
      <c r="E2128" s="1" t="s">
        <v>33829</v>
      </c>
      <c r="F2128" s="1" t="s">
        <v>15754</v>
      </c>
      <c r="G2128" t="str">
        <f t="shared" si="231"/>
        <v>Valid</v>
      </c>
      <c r="H2128" s="1" t="s">
        <v>15755</v>
      </c>
      <c r="I2128" t="str" cm="1">
        <f t="array" ref="I2128">IF(OR(TRIM(H2128)="",ISNUMBER(SEARCH("#",H2128)),AA2128&lt;Config!$B$8,SUMPRODUCT(--ISNUMBER(SEARCH({"a";"b";"c";"d";"e";"f";"g";"h";"i";"j";"k";"l";"m";"n";"o";"p";"q";"r";"s";"t";"u";"v";"w";"x";"y";"z"},H2128)))&gt;0),"Invalid","Valid")</f>
        <v>Valid</v>
      </c>
      <c r="J2128" s="1" t="s">
        <v>15756</v>
      </c>
      <c r="K2128" s="1" t="s">
        <v>722</v>
      </c>
      <c r="L2128" s="1" t="s">
        <v>102</v>
      </c>
      <c r="M2128" s="1" t="s">
        <v>343</v>
      </c>
      <c r="N2128" s="1" t="s">
        <v>51</v>
      </c>
      <c r="O2128" s="1" t="s">
        <v>266</v>
      </c>
      <c r="P2128" t="s">
        <v>87</v>
      </c>
      <c r="Q2128" s="1" t="s">
        <v>166</v>
      </c>
      <c r="R2128" s="1" t="s">
        <v>89</v>
      </c>
      <c r="S2128" s="1" t="s">
        <v>15757</v>
      </c>
      <c r="T2128" s="1" t="s">
        <v>15758</v>
      </c>
      <c r="U2128" s="1" t="s">
        <v>1066</v>
      </c>
      <c r="V2128" s="1" t="s">
        <v>1521</v>
      </c>
      <c r="W2128" s="1" t="s">
        <v>125</v>
      </c>
      <c r="X2128" t="str">
        <f t="shared" si="232"/>
        <v>Incomplete</v>
      </c>
      <c r="Y2128">
        <f>MAX(0,100-IF(G2128="Invalid",Config!$B$5,0)-IF(I2128="Invalid",Config!$B$6,0)-IF(X2128="Incomplete",Config!$B$7,0)-IF(AF2128="Yes",Config!$B$37,0))</f>
        <v>60</v>
      </c>
      <c r="Z2128" s="1">
        <f>IF(OR(TRIM(B2128)="",COUNTIF(Config!$B$15:$B$19,B2128)&gt;0),1,0)+IF(OR(TRIM(C2128)="",COUNTIF(Config!$B$15:$B$19,C2128)&gt;0),1,0)+IF(OR(TRIM(F2128)="",COUNTIF(Config!$B$15:$B$19,F2128)&gt;0),1,0)+IF(OR(TRIM(H2128)="",COUNTIF(Config!$B$15:$B$19,H2128)&gt;0),1,0)+IF(OR(TRIM(E2128)="",COUNTIF(Config!$B$15:$B$19,E2128)&gt;0),1,0)+IF(OR(TRIM(K2128)="",COUNTIF(Config!$B$15:$B$19,K2128)&gt;0),1,0)+IF(OR(TRIM(P2128)="",COUNTIF(Config!$B$15:$B$19,P2128)&gt;0),1,0)+IF(OR(TRIM(R2128)="",COUNTIF(Config!$B$15:$B$19,R2128)&gt;0),1,0)</f>
        <v>1</v>
      </c>
      <c r="AA2128" s="1" cm="1">
        <f t="array" ref="AA2128">SUMPRODUCT(LEN(H2128)-LEN(SUBSTITUTE(H2128,{"0";"1";"2";"3";"4";"5";"6";"7";"8";"9"},"")))</f>
        <v>11</v>
      </c>
      <c r="AC2128" t="str">
        <f t="shared" si="233"/>
        <v>Incomplete Profile</v>
      </c>
      <c r="AD2128">
        <f t="shared" si="234"/>
        <v>1</v>
      </c>
      <c r="AE2128">
        <f t="shared" si="235"/>
        <v>1</v>
      </c>
      <c r="AF2128" t="str">
        <f t="shared" si="236"/>
        <v>No</v>
      </c>
      <c r="AG2128">
        <f t="shared" ca="1" si="237"/>
        <v>37</v>
      </c>
      <c r="AH2128" t="str">
        <f ca="1">IF(OR(V2128="",AG2128=""),"Yes",IF(AG2128&gt;Config!$B$41,"Yes","No"))</f>
        <v>No</v>
      </c>
    </row>
    <row r="2129" spans="1:34" x14ac:dyDescent="0.25">
      <c r="A2129" s="1" t="s">
        <v>15759</v>
      </c>
      <c r="B2129" s="1" t="s">
        <v>397</v>
      </c>
      <c r="C2129" s="1" t="s">
        <v>273</v>
      </c>
      <c r="D2129" s="1" t="s">
        <v>34929</v>
      </c>
      <c r="E2129" s="1" t="s">
        <v>33866</v>
      </c>
      <c r="F2129" s="1" t="s">
        <v>15760</v>
      </c>
      <c r="G2129" t="str">
        <f t="shared" si="231"/>
        <v>Valid</v>
      </c>
      <c r="H2129" s="1" t="s">
        <v>15761</v>
      </c>
      <c r="I2129" t="str" cm="1">
        <f t="array" ref="I2129">IF(OR(TRIM(H2129)="",ISNUMBER(SEARCH("#",H2129)),AA2129&lt;Config!$B$8,SUMPRODUCT(--ISNUMBER(SEARCH({"a";"b";"c";"d";"e";"f";"g";"h";"i";"j";"k";"l";"m";"n";"o";"p";"q";"r";"s";"t";"u";"v";"w";"x";"y";"z"},H2129)))&gt;0),"Invalid","Valid")</f>
        <v>Valid</v>
      </c>
      <c r="J2129" s="1" t="s">
        <v>15762</v>
      </c>
      <c r="K2129" s="1" t="s">
        <v>625</v>
      </c>
      <c r="L2129" s="1" t="s">
        <v>179</v>
      </c>
      <c r="M2129" s="1" t="s">
        <v>135</v>
      </c>
      <c r="N2129" s="1" t="s">
        <v>33819</v>
      </c>
      <c r="O2129" s="1" t="s">
        <v>180</v>
      </c>
      <c r="P2129" t="s">
        <v>328</v>
      </c>
      <c r="Q2129" s="1" t="s">
        <v>1046</v>
      </c>
      <c r="R2129" s="1" t="s">
        <v>571</v>
      </c>
      <c r="S2129" s="1" t="s">
        <v>15763</v>
      </c>
      <c r="T2129" s="1" t="s">
        <v>15764</v>
      </c>
      <c r="U2129" s="1" t="s">
        <v>2622</v>
      </c>
      <c r="V2129" s="1" t="s">
        <v>3043</v>
      </c>
      <c r="W2129" s="1" t="s">
        <v>293</v>
      </c>
      <c r="X2129" t="str">
        <f t="shared" si="232"/>
        <v>Complete</v>
      </c>
      <c r="Y2129">
        <f>MAX(0,100-IF(G2129="Invalid",Config!$B$5,0)-IF(I2129="Invalid",Config!$B$6,0)-IF(X2129="Incomplete",Config!$B$7,0)-IF(AF2129="Yes",Config!$B$37,0))</f>
        <v>100</v>
      </c>
      <c r="Z2129" s="1">
        <f>IF(OR(TRIM(B2129)="",COUNTIF(Config!$B$15:$B$19,B2129)&gt;0),1,0)+IF(OR(TRIM(C2129)="",COUNTIF(Config!$B$15:$B$19,C2129)&gt;0),1,0)+IF(OR(TRIM(F2129)="",COUNTIF(Config!$B$15:$B$19,F2129)&gt;0),1,0)+IF(OR(TRIM(H2129)="",COUNTIF(Config!$B$15:$B$19,H2129)&gt;0),1,0)+IF(OR(TRIM(E2129)="",COUNTIF(Config!$B$15:$B$19,E2129)&gt;0),1,0)+IF(OR(TRIM(K2129)="",COUNTIF(Config!$B$15:$B$19,K2129)&gt;0),1,0)+IF(OR(TRIM(P2129)="",COUNTIF(Config!$B$15:$B$19,P2129)&gt;0),1,0)+IF(OR(TRIM(R2129)="",COUNTIF(Config!$B$15:$B$19,R2129)&gt;0),1,0)</f>
        <v>0</v>
      </c>
      <c r="AA2129" s="1" cm="1">
        <f t="array" ref="AA2129">SUMPRODUCT(LEN(H2129)-LEN(SUBSTITUTE(H2129,{"0";"1";"2";"3";"4";"5";"6";"7";"8";"9"},"")))</f>
        <v>11</v>
      </c>
      <c r="AC2129" t="str">
        <f t="shared" si="233"/>
        <v/>
      </c>
      <c r="AD2129">
        <f t="shared" si="234"/>
        <v>1</v>
      </c>
      <c r="AE2129">
        <f t="shared" si="235"/>
        <v>1</v>
      </c>
      <c r="AF2129" t="str">
        <f t="shared" si="236"/>
        <v>No</v>
      </c>
      <c r="AG2129">
        <f t="shared" ca="1" si="237"/>
        <v>414</v>
      </c>
      <c r="AH2129" t="str">
        <f ca="1">IF(OR(V2129="",AG2129=""),"Yes",IF(AG2129&gt;Config!$B$41,"Yes","No"))</f>
        <v>Yes</v>
      </c>
    </row>
    <row r="2130" spans="1:34" x14ac:dyDescent="0.25">
      <c r="A2130" s="1" t="s">
        <v>15765</v>
      </c>
      <c r="B2130" s="1" t="s">
        <v>995</v>
      </c>
      <c r="C2130" s="1" t="s">
        <v>1736</v>
      </c>
      <c r="D2130" s="1" t="s">
        <v>15766</v>
      </c>
      <c r="E2130" s="1" t="s">
        <v>34930</v>
      </c>
      <c r="F2130" s="1" t="s">
        <v>15767</v>
      </c>
      <c r="G2130" t="str">
        <f t="shared" si="231"/>
        <v>Valid</v>
      </c>
      <c r="H2130" s="1" t="s">
        <v>15768</v>
      </c>
      <c r="I2130" t="str" cm="1">
        <f t="array" ref="I2130">IF(OR(TRIM(H2130)="",ISNUMBER(SEARCH("#",H2130)),AA2130&lt;Config!$B$8,SUMPRODUCT(--ISNUMBER(SEARCH({"a";"b";"c";"d";"e";"f";"g";"h";"i";"j";"k";"l";"m";"n";"o";"p";"q";"r";"s";"t";"u";"v";"w";"x";"y";"z"},H2130)))&gt;0),"Invalid","Valid")</f>
        <v>Valid</v>
      </c>
      <c r="J2130" s="1" t="s">
        <v>15769</v>
      </c>
      <c r="K2130" s="1" t="s">
        <v>1001</v>
      </c>
      <c r="L2130" s="1" t="s">
        <v>179</v>
      </c>
      <c r="M2130" s="1" t="s">
        <v>391</v>
      </c>
      <c r="N2130" s="1" t="s">
        <v>713</v>
      </c>
      <c r="O2130" s="1" t="s">
        <v>69</v>
      </c>
      <c r="P2130" t="s">
        <v>344</v>
      </c>
      <c r="Q2130" s="1" t="s">
        <v>1199</v>
      </c>
      <c r="R2130" s="1" t="s">
        <v>1200</v>
      </c>
      <c r="S2130" s="1" t="s">
        <v>15770</v>
      </c>
      <c r="T2130" s="1" t="s">
        <v>15771</v>
      </c>
      <c r="U2130" s="1" t="s">
        <v>15772</v>
      </c>
      <c r="V2130" s="1" t="s">
        <v>140</v>
      </c>
      <c r="W2130" s="1" t="s">
        <v>94</v>
      </c>
      <c r="X2130" t="str">
        <f t="shared" si="232"/>
        <v>Complete</v>
      </c>
      <c r="Y2130">
        <f>MAX(0,100-IF(G2130="Invalid",Config!$B$5,0)-IF(I2130="Invalid",Config!$B$6,0)-IF(X2130="Incomplete",Config!$B$7,0)-IF(AF2130="Yes",Config!$B$37,0))</f>
        <v>100</v>
      </c>
      <c r="Z2130" s="1">
        <f>IF(OR(TRIM(B2130)="",COUNTIF(Config!$B$15:$B$19,B2130)&gt;0),1,0)+IF(OR(TRIM(C2130)="",COUNTIF(Config!$B$15:$B$19,C2130)&gt;0),1,0)+IF(OR(TRIM(F2130)="",COUNTIF(Config!$B$15:$B$19,F2130)&gt;0),1,0)+IF(OR(TRIM(H2130)="",COUNTIF(Config!$B$15:$B$19,H2130)&gt;0),1,0)+IF(OR(TRIM(E2130)="",COUNTIF(Config!$B$15:$B$19,E2130)&gt;0),1,0)+IF(OR(TRIM(K2130)="",COUNTIF(Config!$B$15:$B$19,K2130)&gt;0),1,0)+IF(OR(TRIM(P2130)="",COUNTIF(Config!$B$15:$B$19,P2130)&gt;0),1,0)+IF(OR(TRIM(R2130)="",COUNTIF(Config!$B$15:$B$19,R2130)&gt;0),1,0)</f>
        <v>0</v>
      </c>
      <c r="AA2130" s="1" cm="1">
        <f t="array" ref="AA2130">SUMPRODUCT(LEN(H2130)-LEN(SUBSTITUTE(H2130,{"0";"1";"2";"3";"4";"5";"6";"7";"8";"9"},"")))</f>
        <v>11</v>
      </c>
      <c r="AC2130" t="str">
        <f t="shared" si="233"/>
        <v/>
      </c>
      <c r="AD2130">
        <f t="shared" si="234"/>
        <v>1</v>
      </c>
      <c r="AE2130">
        <f t="shared" si="235"/>
        <v>1</v>
      </c>
      <c r="AF2130" t="str">
        <f t="shared" si="236"/>
        <v>No</v>
      </c>
      <c r="AG2130">
        <f t="shared" ca="1" si="237"/>
        <v>37</v>
      </c>
      <c r="AH2130" t="str">
        <f ca="1">IF(OR(V2130="",AG2130=""),"Yes",IF(AG2130&gt;Config!$B$41,"Yes","No"))</f>
        <v>No</v>
      </c>
    </row>
    <row r="2131" spans="1:34" x14ac:dyDescent="0.25">
      <c r="A2131" s="1" t="s">
        <v>15773</v>
      </c>
      <c r="B2131" s="1" t="s">
        <v>431</v>
      </c>
      <c r="C2131" s="1" t="s">
        <v>1068</v>
      </c>
      <c r="D2131" s="1" t="s">
        <v>15774</v>
      </c>
      <c r="E2131" s="1" t="s">
        <v>33858</v>
      </c>
      <c r="F2131" s="1" t="s">
        <v>15775</v>
      </c>
      <c r="G2131" t="str">
        <f t="shared" si="231"/>
        <v>Valid</v>
      </c>
      <c r="H2131" s="1" t="s">
        <v>15776</v>
      </c>
      <c r="I2131" t="str" cm="1">
        <f t="array" ref="I2131">IF(OR(TRIM(H2131)="",ISNUMBER(SEARCH("#",H2131)),AA2131&lt;Config!$B$8,SUMPRODUCT(--ISNUMBER(SEARCH({"a";"b";"c";"d";"e";"f";"g";"h";"i";"j";"k";"l";"m";"n";"o";"p";"q";"r";"s";"t";"u";"v";"w";"x";"y";"z"},H2131)))&gt;0),"Invalid","Valid")</f>
        <v>Valid</v>
      </c>
      <c r="J2131" s="1" t="s">
        <v>15777</v>
      </c>
      <c r="K2131" s="1" t="s">
        <v>866</v>
      </c>
      <c r="L2131" s="1" t="s">
        <v>29</v>
      </c>
      <c r="M2131" s="1" t="s">
        <v>165</v>
      </c>
      <c r="N2131" s="1" t="s">
        <v>148</v>
      </c>
      <c r="O2131" s="1" t="s">
        <v>180</v>
      </c>
      <c r="P2131" t="s">
        <v>344</v>
      </c>
      <c r="Q2131" s="1" t="s">
        <v>971</v>
      </c>
      <c r="R2131" s="1" t="s">
        <v>346</v>
      </c>
      <c r="S2131" s="1" t="s">
        <v>15778</v>
      </c>
      <c r="T2131" s="1" t="s">
        <v>15779</v>
      </c>
      <c r="U2131" s="1" t="s">
        <v>907</v>
      </c>
      <c r="V2131" s="1" t="s">
        <v>11768</v>
      </c>
      <c r="W2131" s="1" t="s">
        <v>202</v>
      </c>
      <c r="X2131" t="str">
        <f t="shared" si="232"/>
        <v>Complete</v>
      </c>
      <c r="Y2131">
        <f>MAX(0,100-IF(G2131="Invalid",Config!$B$5,0)-IF(I2131="Invalid",Config!$B$6,0)-IF(X2131="Incomplete",Config!$B$7,0)-IF(AF2131="Yes",Config!$B$37,0))</f>
        <v>100</v>
      </c>
      <c r="Z2131" s="1">
        <f>IF(OR(TRIM(B2131)="",COUNTIF(Config!$B$15:$B$19,B2131)&gt;0),1,0)+IF(OR(TRIM(C2131)="",COUNTIF(Config!$B$15:$B$19,C2131)&gt;0),1,0)+IF(OR(TRIM(F2131)="",COUNTIF(Config!$B$15:$B$19,F2131)&gt;0),1,0)+IF(OR(TRIM(H2131)="",COUNTIF(Config!$B$15:$B$19,H2131)&gt;0),1,0)+IF(OR(TRIM(E2131)="",COUNTIF(Config!$B$15:$B$19,E2131)&gt;0),1,0)+IF(OR(TRIM(K2131)="",COUNTIF(Config!$B$15:$B$19,K2131)&gt;0),1,0)+IF(OR(TRIM(P2131)="",COUNTIF(Config!$B$15:$B$19,P2131)&gt;0),1,0)+IF(OR(TRIM(R2131)="",COUNTIF(Config!$B$15:$B$19,R2131)&gt;0),1,0)</f>
        <v>0</v>
      </c>
      <c r="AA2131" s="1" cm="1">
        <f t="array" ref="AA2131">SUMPRODUCT(LEN(H2131)-LEN(SUBSTITUTE(H2131,{"0";"1";"2";"3";"4";"5";"6";"7";"8";"9"},"")))</f>
        <v>10</v>
      </c>
      <c r="AC2131" t="str">
        <f t="shared" si="233"/>
        <v/>
      </c>
      <c r="AD2131">
        <f t="shared" si="234"/>
        <v>1</v>
      </c>
      <c r="AE2131">
        <f t="shared" si="235"/>
        <v>1</v>
      </c>
      <c r="AF2131" t="str">
        <f t="shared" si="236"/>
        <v>No</v>
      </c>
      <c r="AG2131">
        <f t="shared" ca="1" si="237"/>
        <v>289</v>
      </c>
      <c r="AH2131" t="str">
        <f ca="1">IF(OR(V2131="",AG2131=""),"Yes",IF(AG2131&gt;Config!$B$41,"Yes","No"))</f>
        <v>No</v>
      </c>
    </row>
    <row r="2132" spans="1:34" x14ac:dyDescent="0.25">
      <c r="A2132" s="1" t="s">
        <v>15720</v>
      </c>
      <c r="B2132" s="1" t="s">
        <v>2431</v>
      </c>
      <c r="C2132" s="1" t="s">
        <v>1389</v>
      </c>
      <c r="D2132" s="1" t="s">
        <v>15780</v>
      </c>
      <c r="E2132" s="1" t="s">
        <v>34931</v>
      </c>
      <c r="F2132" s="1" t="s">
        <v>15781</v>
      </c>
      <c r="G2132" t="str">
        <f t="shared" si="231"/>
        <v>Valid</v>
      </c>
      <c r="H2132" s="1" t="s">
        <v>15782</v>
      </c>
      <c r="I2132" t="str" cm="1">
        <f t="array" ref="I2132">IF(OR(TRIM(H2132)="",ISNUMBER(SEARCH("#",H2132)),AA2132&lt;Config!$B$8,SUMPRODUCT(--ISNUMBER(SEARCH({"a";"b";"c";"d";"e";"f";"g";"h";"i";"j";"k";"l";"m";"n";"o";"p";"q";"r";"s";"t";"u";"v";"w";"x";"y";"z"},H2132)))&gt;0),"Invalid","Valid")</f>
        <v>Valid</v>
      </c>
      <c r="J2132" s="1" t="s">
        <v>15783</v>
      </c>
      <c r="K2132" s="1" t="s">
        <v>133</v>
      </c>
      <c r="L2132" s="1" t="s">
        <v>49</v>
      </c>
      <c r="M2132" s="1" t="s">
        <v>165</v>
      </c>
      <c r="N2132" s="1" t="s">
        <v>358</v>
      </c>
      <c r="O2132" s="1" t="s">
        <v>266</v>
      </c>
      <c r="P2132" t="s">
        <v>53</v>
      </c>
      <c r="Q2132" s="1" t="s">
        <v>54</v>
      </c>
      <c r="R2132" s="1" t="s">
        <v>198</v>
      </c>
      <c r="S2132" s="1" t="s">
        <v>15784</v>
      </c>
      <c r="T2132" s="1" t="s">
        <v>15785</v>
      </c>
      <c r="U2132" s="1" t="s">
        <v>6298</v>
      </c>
      <c r="V2132" s="1" t="s">
        <v>140</v>
      </c>
      <c r="W2132" s="1" t="s">
        <v>202</v>
      </c>
      <c r="X2132" t="str">
        <f t="shared" si="232"/>
        <v>Complete</v>
      </c>
      <c r="Y2132">
        <f>MAX(0,100-IF(G2132="Invalid",Config!$B$5,0)-IF(I2132="Invalid",Config!$B$6,0)-IF(X2132="Incomplete",Config!$B$7,0)-IF(AF2132="Yes",Config!$B$37,0))</f>
        <v>100</v>
      </c>
      <c r="Z2132" s="1">
        <f>IF(OR(TRIM(B2132)="",COUNTIF(Config!$B$15:$B$19,B2132)&gt;0),1,0)+IF(OR(TRIM(C2132)="",COUNTIF(Config!$B$15:$B$19,C2132)&gt;0),1,0)+IF(OR(TRIM(F2132)="",COUNTIF(Config!$B$15:$B$19,F2132)&gt;0),1,0)+IF(OR(TRIM(H2132)="",COUNTIF(Config!$B$15:$B$19,H2132)&gt;0),1,0)+IF(OR(TRIM(E2132)="",COUNTIF(Config!$B$15:$B$19,E2132)&gt;0),1,0)+IF(OR(TRIM(K2132)="",COUNTIF(Config!$B$15:$B$19,K2132)&gt;0),1,0)+IF(OR(TRIM(P2132)="",COUNTIF(Config!$B$15:$B$19,P2132)&gt;0),1,0)+IF(OR(TRIM(R2132)="",COUNTIF(Config!$B$15:$B$19,R2132)&gt;0),1,0)</f>
        <v>0</v>
      </c>
      <c r="AA2132" s="1" cm="1">
        <f t="array" ref="AA2132">SUMPRODUCT(LEN(H2132)-LEN(SUBSTITUTE(H2132,{"0";"1";"2";"3";"4";"5";"6";"7";"8";"9"},"")))</f>
        <v>12</v>
      </c>
      <c r="AC2132" t="str">
        <f t="shared" si="233"/>
        <v/>
      </c>
      <c r="AD2132">
        <f t="shared" si="234"/>
        <v>1</v>
      </c>
      <c r="AE2132">
        <f t="shared" si="235"/>
        <v>1</v>
      </c>
      <c r="AF2132" t="str">
        <f t="shared" si="236"/>
        <v>No</v>
      </c>
      <c r="AG2132">
        <f t="shared" ca="1" si="237"/>
        <v>37</v>
      </c>
      <c r="AH2132" t="str">
        <f ca="1">IF(OR(V2132="",AG2132=""),"Yes",IF(AG2132&gt;Config!$B$41,"Yes","No"))</f>
        <v>No</v>
      </c>
    </row>
    <row r="2133" spans="1:34" x14ac:dyDescent="0.25">
      <c r="A2133" s="1" t="s">
        <v>15786</v>
      </c>
      <c r="B2133" s="1" t="s">
        <v>650</v>
      </c>
      <c r="C2133" s="1" t="s">
        <v>432</v>
      </c>
      <c r="D2133" s="1" t="s">
        <v>651</v>
      </c>
      <c r="E2133" s="1" t="s">
        <v>33907</v>
      </c>
      <c r="F2133" s="1" t="s">
        <v>15787</v>
      </c>
      <c r="G2133" t="str">
        <f t="shared" si="231"/>
        <v>Valid</v>
      </c>
      <c r="H2133" s="1" t="s">
        <v>15788</v>
      </c>
      <c r="I2133" t="str" cm="1">
        <f t="array" ref="I2133">IF(OR(TRIM(H2133)="",ISNUMBER(SEARCH("#",H2133)),AA2133&lt;Config!$B$8,SUMPRODUCT(--ISNUMBER(SEARCH({"a";"b";"c";"d";"e";"f";"g";"h";"i";"j";"k";"l";"m";"n";"o";"p";"q";"r";"s";"t";"u";"v";"w";"x";"y";"z"},H2133)))&gt;0),"Invalid","Valid")</f>
        <v>Valid</v>
      </c>
      <c r="J2133" s="1" t="s">
        <v>15789</v>
      </c>
      <c r="K2133" s="1" t="s">
        <v>481</v>
      </c>
      <c r="L2133" s="1" t="s">
        <v>67</v>
      </c>
      <c r="M2133" s="1" t="s">
        <v>85</v>
      </c>
      <c r="N2133" s="1" t="s">
        <v>224</v>
      </c>
      <c r="O2133" s="1" t="s">
        <v>196</v>
      </c>
      <c r="P2133" t="s">
        <v>236</v>
      </c>
      <c r="Q2133" s="1" t="s">
        <v>253</v>
      </c>
      <c r="R2133" s="1" t="s">
        <v>961</v>
      </c>
      <c r="S2133" s="1" t="s">
        <v>15790</v>
      </c>
      <c r="T2133" s="1" t="s">
        <v>15791</v>
      </c>
      <c r="U2133" s="1" t="s">
        <v>2512</v>
      </c>
      <c r="V2133" s="1" t="s">
        <v>15792</v>
      </c>
      <c r="W2133" s="1" t="s">
        <v>293</v>
      </c>
      <c r="X2133" t="str">
        <f t="shared" si="232"/>
        <v>Complete</v>
      </c>
      <c r="Y2133">
        <f>MAX(0,100-IF(G2133="Invalid",Config!$B$5,0)-IF(I2133="Invalid",Config!$B$6,0)-IF(X2133="Incomplete",Config!$B$7,0)-IF(AF2133="Yes",Config!$B$37,0))</f>
        <v>100</v>
      </c>
      <c r="Z2133" s="1">
        <f>IF(OR(TRIM(B2133)="",COUNTIF(Config!$B$15:$B$19,B2133)&gt;0),1,0)+IF(OR(TRIM(C2133)="",COUNTIF(Config!$B$15:$B$19,C2133)&gt;0),1,0)+IF(OR(TRIM(F2133)="",COUNTIF(Config!$B$15:$B$19,F2133)&gt;0),1,0)+IF(OR(TRIM(H2133)="",COUNTIF(Config!$B$15:$B$19,H2133)&gt;0),1,0)+IF(OR(TRIM(E2133)="",COUNTIF(Config!$B$15:$B$19,E2133)&gt;0),1,0)+IF(OR(TRIM(K2133)="",COUNTIF(Config!$B$15:$B$19,K2133)&gt;0),1,0)+IF(OR(TRIM(P2133)="",COUNTIF(Config!$B$15:$B$19,P2133)&gt;0),1,0)+IF(OR(TRIM(R2133)="",COUNTIF(Config!$B$15:$B$19,R2133)&gt;0),1,0)</f>
        <v>0</v>
      </c>
      <c r="AA2133" s="1" cm="1">
        <f t="array" ref="AA2133">SUMPRODUCT(LEN(H2133)-LEN(SUBSTITUTE(H2133,{"0";"1";"2";"3";"4";"5";"6";"7";"8";"9"},"")))</f>
        <v>10</v>
      </c>
      <c r="AC2133" t="str">
        <f t="shared" si="233"/>
        <v/>
      </c>
      <c r="AD2133">
        <f t="shared" si="234"/>
        <v>1</v>
      </c>
      <c r="AE2133">
        <f t="shared" si="235"/>
        <v>1</v>
      </c>
      <c r="AF2133" t="str">
        <f t="shared" si="236"/>
        <v>No</v>
      </c>
      <c r="AG2133">
        <f t="shared" ca="1" si="237"/>
        <v>56</v>
      </c>
      <c r="AH2133" t="str">
        <f ca="1">IF(OR(V2133="",AG2133=""),"Yes",IF(AG2133&gt;Config!$B$41,"Yes","No"))</f>
        <v>No</v>
      </c>
    </row>
    <row r="2134" spans="1:34" x14ac:dyDescent="0.25">
      <c r="A2134" s="1" t="s">
        <v>15793</v>
      </c>
      <c r="B2134" s="1" t="s">
        <v>2159</v>
      </c>
      <c r="C2134" s="1" t="s">
        <v>43</v>
      </c>
      <c r="D2134" s="1" t="s">
        <v>15794</v>
      </c>
      <c r="E2134" s="1" t="s">
        <v>578</v>
      </c>
      <c r="F2134" s="1" t="s">
        <v>15795</v>
      </c>
      <c r="G2134" t="str">
        <f t="shared" si="231"/>
        <v>Valid</v>
      </c>
      <c r="H2134" s="1" t="s">
        <v>15796</v>
      </c>
      <c r="I2134" t="str" cm="1">
        <f t="array" ref="I2134">IF(OR(TRIM(H2134)="",ISNUMBER(SEARCH("#",H2134)),AA2134&lt;Config!$B$8,SUMPRODUCT(--ISNUMBER(SEARCH({"a";"b";"c";"d";"e";"f";"g";"h";"i";"j";"k";"l";"m";"n";"o";"p";"q";"r";"s";"t";"u";"v";"w";"x";"y";"z"},H2134)))&gt;0),"Invalid","Valid")</f>
        <v>Valid</v>
      </c>
      <c r="J2134" s="1" t="s">
        <v>15797</v>
      </c>
      <c r="K2134" s="1" t="s">
        <v>425</v>
      </c>
      <c r="L2134" s="1" t="s">
        <v>134</v>
      </c>
      <c r="M2134" s="1" t="s">
        <v>33825</v>
      </c>
      <c r="N2134" s="1" t="s">
        <v>713</v>
      </c>
      <c r="O2134" s="1" t="s">
        <v>196</v>
      </c>
      <c r="P2134" t="s">
        <v>87</v>
      </c>
      <c r="Q2134" s="1" t="s">
        <v>166</v>
      </c>
      <c r="R2134" s="1" t="s">
        <v>550</v>
      </c>
      <c r="S2134" s="1" t="s">
        <v>4352</v>
      </c>
      <c r="T2134" s="1" t="s">
        <v>15798</v>
      </c>
      <c r="U2134" s="1" t="s">
        <v>109</v>
      </c>
      <c r="V2134" s="1" t="s">
        <v>5429</v>
      </c>
      <c r="W2134" s="1" t="s">
        <v>384</v>
      </c>
      <c r="X2134" t="str">
        <f t="shared" si="232"/>
        <v>Complete</v>
      </c>
      <c r="Y2134">
        <f>MAX(0,100-IF(G2134="Invalid",Config!$B$5,0)-IF(I2134="Invalid",Config!$B$6,0)-IF(X2134="Incomplete",Config!$B$7,0)-IF(AF2134="Yes",Config!$B$37,0))</f>
        <v>100</v>
      </c>
      <c r="Z2134" s="1">
        <f>IF(OR(TRIM(B2134)="",COUNTIF(Config!$B$15:$B$19,B2134)&gt;0),1,0)+IF(OR(TRIM(C2134)="",COUNTIF(Config!$B$15:$B$19,C2134)&gt;0),1,0)+IF(OR(TRIM(F2134)="",COUNTIF(Config!$B$15:$B$19,F2134)&gt;0),1,0)+IF(OR(TRIM(H2134)="",COUNTIF(Config!$B$15:$B$19,H2134)&gt;0),1,0)+IF(OR(TRIM(E2134)="",COUNTIF(Config!$B$15:$B$19,E2134)&gt;0),1,0)+IF(OR(TRIM(K2134)="",COUNTIF(Config!$B$15:$B$19,K2134)&gt;0),1,0)+IF(OR(TRIM(P2134)="",COUNTIF(Config!$B$15:$B$19,P2134)&gt;0),1,0)+IF(OR(TRIM(R2134)="",COUNTIF(Config!$B$15:$B$19,R2134)&gt;0),1,0)</f>
        <v>0</v>
      </c>
      <c r="AA2134" s="1" cm="1">
        <f t="array" ref="AA2134">SUMPRODUCT(LEN(H2134)-LEN(SUBSTITUTE(H2134,{"0";"1";"2";"3";"4";"5";"6";"7";"8";"9"},"")))</f>
        <v>11</v>
      </c>
      <c r="AC2134" t="str">
        <f t="shared" si="233"/>
        <v/>
      </c>
      <c r="AD2134">
        <f t="shared" si="234"/>
        <v>1</v>
      </c>
      <c r="AE2134">
        <f t="shared" si="235"/>
        <v>1</v>
      </c>
      <c r="AF2134" t="str">
        <f t="shared" si="236"/>
        <v>No</v>
      </c>
      <c r="AG2134">
        <f t="shared" ca="1" si="237"/>
        <v>537</v>
      </c>
      <c r="AH2134" t="str">
        <f ca="1">IF(OR(V2134="",AG2134=""),"Yes",IF(AG2134&gt;Config!$B$41,"Yes","No"))</f>
        <v>Yes</v>
      </c>
    </row>
    <row r="2135" spans="1:34" x14ac:dyDescent="0.25">
      <c r="A2135" s="1" t="s">
        <v>15799</v>
      </c>
      <c r="B2135" s="1" t="s">
        <v>2911</v>
      </c>
      <c r="C2135" s="1" t="s">
        <v>230</v>
      </c>
      <c r="D2135" s="1" t="s">
        <v>15800</v>
      </c>
      <c r="E2135" s="1" t="s">
        <v>33901</v>
      </c>
      <c r="F2135" s="1" t="s">
        <v>15801</v>
      </c>
      <c r="G2135" t="str">
        <f t="shared" si="231"/>
        <v>Valid</v>
      </c>
      <c r="H2135" s="1" t="s">
        <v>15802</v>
      </c>
      <c r="I2135" t="str" cm="1">
        <f t="array" ref="I2135">IF(OR(TRIM(H2135)="",ISNUMBER(SEARCH("#",H2135)),AA2135&lt;Config!$B$8,SUMPRODUCT(--ISNUMBER(SEARCH({"a";"b";"c";"d";"e";"f";"g";"h";"i";"j";"k";"l";"m";"n";"o";"p";"q";"r";"s";"t";"u";"v";"w";"x";"y";"z"},H2135)))&gt;0),"Invalid","Valid")</f>
        <v>Valid</v>
      </c>
      <c r="J2135" s="1" t="s">
        <v>15803</v>
      </c>
      <c r="K2135" s="1" t="s">
        <v>48</v>
      </c>
      <c r="L2135" s="1" t="s">
        <v>265</v>
      </c>
      <c r="M2135" s="1" t="s">
        <v>103</v>
      </c>
      <c r="N2135" s="1" t="s">
        <v>68</v>
      </c>
      <c r="O2135" s="1" t="s">
        <v>69</v>
      </c>
      <c r="P2135" t="s">
        <v>328</v>
      </c>
      <c r="Q2135" s="1" t="s">
        <v>329</v>
      </c>
      <c r="R2135" s="1" t="s">
        <v>392</v>
      </c>
      <c r="S2135" s="1" t="s">
        <v>4003</v>
      </c>
      <c r="T2135" s="1" t="s">
        <v>15804</v>
      </c>
      <c r="U2135" s="1" t="s">
        <v>15805</v>
      </c>
      <c r="V2135" s="1" t="s">
        <v>15806</v>
      </c>
      <c r="W2135" s="1" t="s">
        <v>186</v>
      </c>
      <c r="X2135" t="str">
        <f t="shared" si="232"/>
        <v>Complete</v>
      </c>
      <c r="Y2135">
        <f>MAX(0,100-IF(G2135="Invalid",Config!$B$5,0)-IF(I2135="Invalid",Config!$B$6,0)-IF(X2135="Incomplete",Config!$B$7,0)-IF(AF2135="Yes",Config!$B$37,0))</f>
        <v>75</v>
      </c>
      <c r="Z2135" s="1">
        <f>IF(OR(TRIM(B2135)="",COUNTIF(Config!$B$15:$B$19,B2135)&gt;0),1,0)+IF(OR(TRIM(C2135)="",COUNTIF(Config!$B$15:$B$19,C2135)&gt;0),1,0)+IF(OR(TRIM(F2135)="",COUNTIF(Config!$B$15:$B$19,F2135)&gt;0),1,0)+IF(OR(TRIM(H2135)="",COUNTIF(Config!$B$15:$B$19,H2135)&gt;0),1,0)+IF(OR(TRIM(E2135)="",COUNTIF(Config!$B$15:$B$19,E2135)&gt;0),1,0)+IF(OR(TRIM(K2135)="",COUNTIF(Config!$B$15:$B$19,K2135)&gt;0),1,0)+IF(OR(TRIM(P2135)="",COUNTIF(Config!$B$15:$B$19,P2135)&gt;0),1,0)+IF(OR(TRIM(R2135)="",COUNTIF(Config!$B$15:$B$19,R2135)&gt;0),1,0)</f>
        <v>0</v>
      </c>
      <c r="AA2135" s="1" cm="1">
        <f t="array" ref="AA2135">SUMPRODUCT(LEN(H2135)-LEN(SUBSTITUTE(H2135,{"0";"1";"2";"3";"4";"5";"6";"7";"8";"9"},"")))</f>
        <v>11</v>
      </c>
      <c r="AC2135" t="str">
        <f t="shared" si="233"/>
        <v>Potential Duplicate</v>
      </c>
      <c r="AD2135">
        <f t="shared" si="234"/>
        <v>2</v>
      </c>
      <c r="AE2135">
        <f t="shared" si="235"/>
        <v>1</v>
      </c>
      <c r="AF2135" t="str">
        <f t="shared" si="236"/>
        <v>Yes</v>
      </c>
      <c r="AG2135">
        <f t="shared" ca="1" si="237"/>
        <v>136</v>
      </c>
      <c r="AH2135" t="str">
        <f ca="1">IF(OR(V2135="",AG2135=""),"Yes",IF(AG2135&gt;Config!$B$41,"Yes","No"))</f>
        <v>No</v>
      </c>
    </row>
    <row r="2136" spans="1:34" x14ac:dyDescent="0.25">
      <c r="A2136" s="1" t="s">
        <v>15807</v>
      </c>
      <c r="B2136" s="1" t="s">
        <v>534</v>
      </c>
      <c r="C2136" s="1" t="s">
        <v>775</v>
      </c>
      <c r="D2136" s="1" t="s">
        <v>15808</v>
      </c>
      <c r="E2136" s="1" t="s">
        <v>34458</v>
      </c>
      <c r="F2136" s="1" t="s">
        <v>15809</v>
      </c>
      <c r="G2136" t="str">
        <f t="shared" si="231"/>
        <v>Valid</v>
      </c>
      <c r="H2136" s="1" t="s">
        <v>15810</v>
      </c>
      <c r="I2136" t="str" cm="1">
        <f t="array" ref="I2136">IF(OR(TRIM(H2136)="",ISNUMBER(SEARCH("#",H2136)),AA2136&lt;Config!$B$8,SUMPRODUCT(--ISNUMBER(SEARCH({"a";"b";"c";"d";"e";"f";"g";"h";"i";"j";"k";"l";"m";"n";"o";"p";"q";"r";"s";"t";"u";"v";"w";"x";"y";"z"},H2136)))&gt;0),"Invalid","Valid")</f>
        <v>Valid</v>
      </c>
      <c r="J2136" s="1" t="s">
        <v>15811</v>
      </c>
      <c r="K2136" s="1" t="s">
        <v>264</v>
      </c>
      <c r="L2136" s="1" t="s">
        <v>450</v>
      </c>
      <c r="M2136" s="1" t="s">
        <v>462</v>
      </c>
      <c r="N2136" s="1" t="s">
        <v>86</v>
      </c>
      <c r="O2136" s="1" t="s">
        <v>149</v>
      </c>
      <c r="P2136" t="s">
        <v>53</v>
      </c>
      <c r="Q2136" s="1" t="s">
        <v>55</v>
      </c>
      <c r="R2136" s="1" t="s">
        <v>70</v>
      </c>
      <c r="S2136" s="1" t="s">
        <v>15812</v>
      </c>
      <c r="T2136" s="1" t="s">
        <v>15813</v>
      </c>
      <c r="U2136" s="1" t="s">
        <v>4427</v>
      </c>
      <c r="V2136" s="1" t="s">
        <v>382</v>
      </c>
      <c r="W2136" s="1" t="s">
        <v>202</v>
      </c>
      <c r="X2136" t="str">
        <f t="shared" si="232"/>
        <v>Complete</v>
      </c>
      <c r="Y2136">
        <f>MAX(0,100-IF(G2136="Invalid",Config!$B$5,0)-IF(I2136="Invalid",Config!$B$6,0)-IF(X2136="Incomplete",Config!$B$7,0)-IF(AF2136="Yes",Config!$B$37,0))</f>
        <v>100</v>
      </c>
      <c r="Z2136" s="1">
        <f>IF(OR(TRIM(B2136)="",COUNTIF(Config!$B$15:$B$19,B2136)&gt;0),1,0)+IF(OR(TRIM(C2136)="",COUNTIF(Config!$B$15:$B$19,C2136)&gt;0),1,0)+IF(OR(TRIM(F2136)="",COUNTIF(Config!$B$15:$B$19,F2136)&gt;0),1,0)+IF(OR(TRIM(H2136)="",COUNTIF(Config!$B$15:$B$19,H2136)&gt;0),1,0)+IF(OR(TRIM(E2136)="",COUNTIF(Config!$B$15:$B$19,E2136)&gt;0),1,0)+IF(OR(TRIM(K2136)="",COUNTIF(Config!$B$15:$B$19,K2136)&gt;0),1,0)+IF(OR(TRIM(P2136)="",COUNTIF(Config!$B$15:$B$19,P2136)&gt;0),1,0)+IF(OR(TRIM(R2136)="",COUNTIF(Config!$B$15:$B$19,R2136)&gt;0),1,0)</f>
        <v>0</v>
      </c>
      <c r="AA2136" s="1" cm="1">
        <f t="array" ref="AA2136">SUMPRODUCT(LEN(H2136)-LEN(SUBSTITUTE(H2136,{"0";"1";"2";"3";"4";"5";"6";"7";"8";"9"},"")))</f>
        <v>12</v>
      </c>
      <c r="AC2136" t="str">
        <f t="shared" si="233"/>
        <v/>
      </c>
      <c r="AD2136">
        <f t="shared" si="234"/>
        <v>1</v>
      </c>
      <c r="AE2136">
        <f t="shared" si="235"/>
        <v>1</v>
      </c>
      <c r="AF2136" t="str">
        <f t="shared" si="236"/>
        <v>No</v>
      </c>
      <c r="AG2136">
        <f t="shared" ca="1" si="237"/>
        <v>402</v>
      </c>
      <c r="AH2136" t="str">
        <f ca="1">IF(OR(V2136="",AG2136=""),"Yes",IF(AG2136&gt;Config!$B$41,"Yes","No"))</f>
        <v>Yes</v>
      </c>
    </row>
    <row r="2137" spans="1:34" x14ac:dyDescent="0.25">
      <c r="A2137" s="1" t="s">
        <v>15814</v>
      </c>
      <c r="B2137" s="1" t="s">
        <v>765</v>
      </c>
      <c r="C2137" s="1" t="s">
        <v>432</v>
      </c>
      <c r="D2137" s="1" t="s">
        <v>15815</v>
      </c>
      <c r="E2137" s="1" t="s">
        <v>34932</v>
      </c>
      <c r="F2137" s="1" t="s">
        <v>15816</v>
      </c>
      <c r="G2137" t="str">
        <f t="shared" si="231"/>
        <v>Valid</v>
      </c>
      <c r="H2137" s="1" t="s">
        <v>15817</v>
      </c>
      <c r="I2137" t="str" cm="1">
        <f t="array" ref="I2137">IF(OR(TRIM(H2137)="",ISNUMBER(SEARCH("#",H2137)),AA2137&lt;Config!$B$8,SUMPRODUCT(--ISNUMBER(SEARCH({"a";"b";"c";"d";"e";"f";"g";"h";"i";"j";"k";"l";"m";"n";"o";"p";"q";"r";"s";"t";"u";"v";"w";"x";"y";"z"},H2137)))&gt;0),"Invalid","Valid")</f>
        <v>Valid</v>
      </c>
      <c r="J2137" s="1" t="s">
        <v>15818</v>
      </c>
      <c r="K2137" s="1" t="s">
        <v>722</v>
      </c>
      <c r="L2137" s="1" t="s">
        <v>450</v>
      </c>
      <c r="M2137" s="1" t="s">
        <v>235</v>
      </c>
      <c r="N2137" s="1" t="s">
        <v>224</v>
      </c>
      <c r="O2137" s="1" t="s">
        <v>180</v>
      </c>
      <c r="P2137" t="s">
        <v>344</v>
      </c>
      <c r="Q2137" s="1" t="s">
        <v>1199</v>
      </c>
      <c r="R2137" s="1" t="s">
        <v>971</v>
      </c>
      <c r="S2137" s="1" t="s">
        <v>3584</v>
      </c>
      <c r="T2137" s="1" t="s">
        <v>15819</v>
      </c>
      <c r="U2137" s="1" t="s">
        <v>15820</v>
      </c>
      <c r="V2137" s="1" t="s">
        <v>15821</v>
      </c>
      <c r="W2137" s="1" t="s">
        <v>384</v>
      </c>
      <c r="X2137" t="str">
        <f t="shared" si="232"/>
        <v>Complete</v>
      </c>
      <c r="Y2137">
        <f>MAX(0,100-IF(G2137="Invalid",Config!$B$5,0)-IF(I2137="Invalid",Config!$B$6,0)-IF(X2137="Incomplete",Config!$B$7,0)-IF(AF2137="Yes",Config!$B$37,0))</f>
        <v>100</v>
      </c>
      <c r="Z2137" s="1">
        <f>IF(OR(TRIM(B2137)="",COUNTIF(Config!$B$15:$B$19,B2137)&gt;0),1,0)+IF(OR(TRIM(C2137)="",COUNTIF(Config!$B$15:$B$19,C2137)&gt;0),1,0)+IF(OR(TRIM(F2137)="",COUNTIF(Config!$B$15:$B$19,F2137)&gt;0),1,0)+IF(OR(TRIM(H2137)="",COUNTIF(Config!$B$15:$B$19,H2137)&gt;0),1,0)+IF(OR(TRIM(E2137)="",COUNTIF(Config!$B$15:$B$19,E2137)&gt;0),1,0)+IF(OR(TRIM(K2137)="",COUNTIF(Config!$B$15:$B$19,K2137)&gt;0),1,0)+IF(OR(TRIM(P2137)="",COUNTIF(Config!$B$15:$B$19,P2137)&gt;0),1,0)+IF(OR(TRIM(R2137)="",COUNTIF(Config!$B$15:$B$19,R2137)&gt;0),1,0)</f>
        <v>0</v>
      </c>
      <c r="AA2137" s="1" cm="1">
        <f t="array" ref="AA2137">SUMPRODUCT(LEN(H2137)-LEN(SUBSTITUTE(H2137,{"0";"1";"2";"3";"4";"5";"6";"7";"8";"9"},"")))</f>
        <v>10</v>
      </c>
      <c r="AC2137" t="str">
        <f t="shared" si="233"/>
        <v/>
      </c>
      <c r="AD2137">
        <f t="shared" si="234"/>
        <v>1</v>
      </c>
      <c r="AE2137">
        <f t="shared" si="235"/>
        <v>1</v>
      </c>
      <c r="AF2137" t="str">
        <f t="shared" si="236"/>
        <v>No</v>
      </c>
      <c r="AG2137">
        <f t="shared" ca="1" si="237"/>
        <v>266</v>
      </c>
      <c r="AH2137" t="str">
        <f ca="1">IF(OR(V2137="",AG2137=""),"Yes",IF(AG2137&gt;Config!$B$41,"Yes","No"))</f>
        <v>No</v>
      </c>
    </row>
    <row r="2138" spans="1:34" x14ac:dyDescent="0.25">
      <c r="A2138" s="1" t="s">
        <v>15822</v>
      </c>
      <c r="B2138" s="1" t="s">
        <v>928</v>
      </c>
      <c r="C2138" s="1" t="s">
        <v>296</v>
      </c>
      <c r="D2138" s="1" t="s">
        <v>12925</v>
      </c>
      <c r="E2138" s="1" t="s">
        <v>34933</v>
      </c>
      <c r="F2138" s="1" t="s">
        <v>15823</v>
      </c>
      <c r="G2138" t="str">
        <f t="shared" si="231"/>
        <v>Valid</v>
      </c>
      <c r="H2138" s="1" t="s">
        <v>15661</v>
      </c>
      <c r="I2138" t="str" cm="1">
        <f t="array" ref="I2138">IF(OR(TRIM(H2138)="",ISNUMBER(SEARCH("#",H2138)),AA2138&lt;Config!$B$8,SUMPRODUCT(--ISNUMBER(SEARCH({"a";"b";"c";"d";"e";"f";"g";"h";"i";"j";"k";"l";"m";"n";"o";"p";"q";"r";"s";"t";"u";"v";"w";"x";"y";"z"},H2138)))&gt;0),"Invalid","Valid")</f>
        <v>Valid</v>
      </c>
      <c r="J2138" s="1" t="s">
        <v>15824</v>
      </c>
      <c r="K2138" s="1" t="s">
        <v>210</v>
      </c>
      <c r="L2138" s="1" t="s">
        <v>450</v>
      </c>
      <c r="M2138" s="1" t="s">
        <v>50</v>
      </c>
      <c r="N2138" s="1" t="s">
        <v>358</v>
      </c>
      <c r="O2138" s="1" t="s">
        <v>69</v>
      </c>
      <c r="P2138" t="s">
        <v>344</v>
      </c>
      <c r="Q2138" s="1" t="s">
        <v>345</v>
      </c>
      <c r="R2138" s="1" t="s">
        <v>346</v>
      </c>
      <c r="S2138" s="1" t="s">
        <v>15825</v>
      </c>
      <c r="T2138" s="1" t="s">
        <v>15826</v>
      </c>
      <c r="U2138" s="1" t="s">
        <v>2880</v>
      </c>
      <c r="V2138" s="1" t="s">
        <v>124</v>
      </c>
      <c r="W2138" s="1" t="s">
        <v>60</v>
      </c>
      <c r="X2138" t="str">
        <f t="shared" si="232"/>
        <v>Complete</v>
      </c>
      <c r="Y2138">
        <f>MAX(0,100-IF(G2138="Invalid",Config!$B$5,0)-IF(I2138="Invalid",Config!$B$6,0)-IF(X2138="Incomplete",Config!$B$7,0)-IF(AF2138="Yes",Config!$B$37,0))</f>
        <v>75</v>
      </c>
      <c r="Z2138" s="1">
        <f>IF(OR(TRIM(B2138)="",COUNTIF(Config!$B$15:$B$19,B2138)&gt;0),1,0)+IF(OR(TRIM(C2138)="",COUNTIF(Config!$B$15:$B$19,C2138)&gt;0),1,0)+IF(OR(TRIM(F2138)="",COUNTIF(Config!$B$15:$B$19,F2138)&gt;0),1,0)+IF(OR(TRIM(H2138)="",COUNTIF(Config!$B$15:$B$19,H2138)&gt;0),1,0)+IF(OR(TRIM(E2138)="",COUNTIF(Config!$B$15:$B$19,E2138)&gt;0),1,0)+IF(OR(TRIM(K2138)="",COUNTIF(Config!$B$15:$B$19,K2138)&gt;0),1,0)+IF(OR(TRIM(P2138)="",COUNTIF(Config!$B$15:$B$19,P2138)&gt;0),1,0)+IF(OR(TRIM(R2138)="",COUNTIF(Config!$B$15:$B$19,R2138)&gt;0),1,0)</f>
        <v>0</v>
      </c>
      <c r="AA2138" s="1" cm="1">
        <f t="array" ref="AA2138">SUMPRODUCT(LEN(H2138)-LEN(SUBSTITUTE(H2138,{"0";"1";"2";"3";"4";"5";"6";"7";"8";"9"},"")))</f>
        <v>10</v>
      </c>
      <c r="AC2138" t="str">
        <f t="shared" si="233"/>
        <v>Potential Duplicate</v>
      </c>
      <c r="AD2138">
        <f t="shared" si="234"/>
        <v>1</v>
      </c>
      <c r="AE2138">
        <f t="shared" si="235"/>
        <v>2</v>
      </c>
      <c r="AF2138" t="str">
        <f t="shared" si="236"/>
        <v>Yes</v>
      </c>
      <c r="AG2138">
        <f t="shared" ca="1" si="237"/>
        <v>435</v>
      </c>
      <c r="AH2138" t="str">
        <f ca="1">IF(OR(V2138="",AG2138=""),"Yes",IF(AG2138&gt;Config!$B$41,"Yes","No"))</f>
        <v>Yes</v>
      </c>
    </row>
    <row r="2139" spans="1:34" x14ac:dyDescent="0.25">
      <c r="A2139" s="1" t="s">
        <v>15827</v>
      </c>
      <c r="B2139" s="1" t="s">
        <v>1816</v>
      </c>
      <c r="C2139" s="1" t="s">
        <v>410</v>
      </c>
      <c r="D2139" s="1" t="s">
        <v>15828</v>
      </c>
      <c r="E2139" s="1" t="s">
        <v>34114</v>
      </c>
      <c r="F2139" s="1" t="s">
        <v>15829</v>
      </c>
      <c r="G2139" t="str">
        <f t="shared" si="231"/>
        <v>Valid</v>
      </c>
      <c r="H2139" s="1" t="s">
        <v>8973</v>
      </c>
      <c r="I2139" t="str" cm="1">
        <f t="array" ref="I2139">IF(OR(TRIM(H2139)="",ISNUMBER(SEARCH("#",H2139)),AA2139&lt;Config!$B$8,SUMPRODUCT(--ISNUMBER(SEARCH({"a";"b";"c";"d";"e";"f";"g";"h";"i";"j";"k";"l";"m";"n";"o";"p";"q";"r";"s";"t";"u";"v";"w";"x";"y";"z"},H2139)))&gt;0),"Invalid","Valid")</f>
        <v>Valid</v>
      </c>
      <c r="J2139" s="1" t="s">
        <v>15830</v>
      </c>
      <c r="K2139" s="1" t="s">
        <v>250</v>
      </c>
      <c r="L2139" s="1" t="s">
        <v>179</v>
      </c>
      <c r="M2139" s="1" t="s">
        <v>30</v>
      </c>
      <c r="N2139" s="1" t="s">
        <v>68</v>
      </c>
      <c r="O2139" s="1" t="s">
        <v>149</v>
      </c>
      <c r="P2139" t="s">
        <v>53</v>
      </c>
      <c r="Q2139" s="1" t="s">
        <v>150</v>
      </c>
      <c r="R2139" s="1" t="s">
        <v>55</v>
      </c>
      <c r="S2139" s="1" t="s">
        <v>7137</v>
      </c>
      <c r="T2139" s="1" t="s">
        <v>15831</v>
      </c>
      <c r="U2139" s="1" t="s">
        <v>7413</v>
      </c>
      <c r="V2139" s="1" t="s">
        <v>10059</v>
      </c>
      <c r="W2139" s="1" t="s">
        <v>293</v>
      </c>
      <c r="X2139" t="str">
        <f t="shared" si="232"/>
        <v>Complete</v>
      </c>
      <c r="Y2139">
        <f>MAX(0,100-IF(G2139="Invalid",Config!$B$5,0)-IF(I2139="Invalid",Config!$B$6,0)-IF(X2139="Incomplete",Config!$B$7,0)-IF(AF2139="Yes",Config!$B$37,0))</f>
        <v>75</v>
      </c>
      <c r="Z2139" s="1">
        <f>IF(OR(TRIM(B2139)="",COUNTIF(Config!$B$15:$B$19,B2139)&gt;0),1,0)+IF(OR(TRIM(C2139)="",COUNTIF(Config!$B$15:$B$19,C2139)&gt;0),1,0)+IF(OR(TRIM(F2139)="",COUNTIF(Config!$B$15:$B$19,F2139)&gt;0),1,0)+IF(OR(TRIM(H2139)="",COUNTIF(Config!$B$15:$B$19,H2139)&gt;0),1,0)+IF(OR(TRIM(E2139)="",COUNTIF(Config!$B$15:$B$19,E2139)&gt;0),1,0)+IF(OR(TRIM(K2139)="",COUNTIF(Config!$B$15:$B$19,K2139)&gt;0),1,0)+IF(OR(TRIM(P2139)="",COUNTIF(Config!$B$15:$B$19,P2139)&gt;0),1,0)+IF(OR(TRIM(R2139)="",COUNTIF(Config!$B$15:$B$19,R2139)&gt;0),1,0)</f>
        <v>0</v>
      </c>
      <c r="AA2139" s="1" cm="1">
        <f t="array" ref="AA2139">SUMPRODUCT(LEN(H2139)-LEN(SUBSTITUTE(H2139,{"0";"1";"2";"3";"4";"5";"6";"7";"8";"9"},"")))</f>
        <v>11</v>
      </c>
      <c r="AC2139" t="str">
        <f t="shared" si="233"/>
        <v>Potential Duplicate</v>
      </c>
      <c r="AD2139">
        <f t="shared" si="234"/>
        <v>1</v>
      </c>
      <c r="AE2139">
        <f t="shared" si="235"/>
        <v>2</v>
      </c>
      <c r="AF2139" t="str">
        <f t="shared" si="236"/>
        <v>Yes</v>
      </c>
      <c r="AG2139">
        <f t="shared" ca="1" si="237"/>
        <v>69</v>
      </c>
      <c r="AH2139" t="str">
        <f ca="1">IF(OR(V2139="",AG2139=""),"Yes",IF(AG2139&gt;Config!$B$41,"Yes","No"))</f>
        <v>No</v>
      </c>
    </row>
    <row r="2140" spans="1:34" x14ac:dyDescent="0.25">
      <c r="A2140" s="1" t="s">
        <v>15832</v>
      </c>
      <c r="B2140" s="1" t="s">
        <v>322</v>
      </c>
      <c r="C2140" s="1" t="s">
        <v>364</v>
      </c>
      <c r="D2140" s="1" t="s">
        <v>34934</v>
      </c>
      <c r="E2140" s="1" t="s">
        <v>34935</v>
      </c>
      <c r="F2140" s="1" t="s">
        <v>15833</v>
      </c>
      <c r="G2140" t="str">
        <f t="shared" si="231"/>
        <v>Valid</v>
      </c>
      <c r="H2140" s="1" t="s">
        <v>15834</v>
      </c>
      <c r="I2140" t="str" cm="1">
        <f t="array" ref="I2140">IF(OR(TRIM(H2140)="",ISNUMBER(SEARCH("#",H2140)),AA2140&lt;Config!$B$8,SUMPRODUCT(--ISNUMBER(SEARCH({"a";"b";"c";"d";"e";"f";"g";"h";"i";"j";"k";"l";"m";"n";"o";"p";"q";"r";"s";"t";"u";"v";"w";"x";"y";"z"},H2140)))&gt;0),"Invalid","Valid")</f>
        <v>Valid</v>
      </c>
      <c r="J2140" s="1" t="s">
        <v>15835</v>
      </c>
      <c r="K2140" s="1" t="s">
        <v>516</v>
      </c>
      <c r="L2140" s="1" t="s">
        <v>265</v>
      </c>
      <c r="M2140" s="1" t="s">
        <v>391</v>
      </c>
      <c r="N2140" s="1" t="s">
        <v>358</v>
      </c>
      <c r="O2140" s="1" t="s">
        <v>266</v>
      </c>
      <c r="P2140" t="s">
        <v>87</v>
      </c>
      <c r="Q2140" s="1" t="s">
        <v>88</v>
      </c>
      <c r="R2140" s="1" t="s">
        <v>212</v>
      </c>
      <c r="S2140" s="1" t="s">
        <v>15836</v>
      </c>
      <c r="T2140" s="1" t="s">
        <v>15837</v>
      </c>
      <c r="U2140" s="1" t="s">
        <v>15707</v>
      </c>
      <c r="V2140" s="1" t="s">
        <v>6903</v>
      </c>
      <c r="W2140" s="1" t="s">
        <v>75</v>
      </c>
      <c r="X2140" t="str">
        <f t="shared" si="232"/>
        <v>Complete</v>
      </c>
      <c r="Y2140">
        <f>MAX(0,100-IF(G2140="Invalid",Config!$B$5,0)-IF(I2140="Invalid",Config!$B$6,0)-IF(X2140="Incomplete",Config!$B$7,0)-IF(AF2140="Yes",Config!$B$37,0))</f>
        <v>100</v>
      </c>
      <c r="Z2140" s="1">
        <f>IF(OR(TRIM(B2140)="",COUNTIF(Config!$B$15:$B$19,B2140)&gt;0),1,0)+IF(OR(TRIM(C2140)="",COUNTIF(Config!$B$15:$B$19,C2140)&gt;0),1,0)+IF(OR(TRIM(F2140)="",COUNTIF(Config!$B$15:$B$19,F2140)&gt;0),1,0)+IF(OR(TRIM(H2140)="",COUNTIF(Config!$B$15:$B$19,H2140)&gt;0),1,0)+IF(OR(TRIM(E2140)="",COUNTIF(Config!$B$15:$B$19,E2140)&gt;0),1,0)+IF(OR(TRIM(K2140)="",COUNTIF(Config!$B$15:$B$19,K2140)&gt;0),1,0)+IF(OR(TRIM(P2140)="",COUNTIF(Config!$B$15:$B$19,P2140)&gt;0),1,0)+IF(OR(TRIM(R2140)="",COUNTIF(Config!$B$15:$B$19,R2140)&gt;0),1,0)</f>
        <v>0</v>
      </c>
      <c r="AA2140" s="1" cm="1">
        <f t="array" ref="AA2140">SUMPRODUCT(LEN(H2140)-LEN(SUBSTITUTE(H2140,{"0";"1";"2";"3";"4";"5";"6";"7";"8";"9"},"")))</f>
        <v>10</v>
      </c>
      <c r="AC2140" t="str">
        <f t="shared" si="233"/>
        <v/>
      </c>
      <c r="AD2140">
        <f t="shared" si="234"/>
        <v>1</v>
      </c>
      <c r="AE2140">
        <f t="shared" si="235"/>
        <v>1</v>
      </c>
      <c r="AF2140" t="str">
        <f t="shared" si="236"/>
        <v>No</v>
      </c>
      <c r="AG2140">
        <f t="shared" ca="1" si="237"/>
        <v>126</v>
      </c>
      <c r="AH2140" t="str">
        <f ca="1">IF(OR(V2140="",AG2140=""),"Yes",IF(AG2140&gt;Config!$B$41,"Yes","No"))</f>
        <v>No</v>
      </c>
    </row>
    <row r="2141" spans="1:34" x14ac:dyDescent="0.25">
      <c r="A2141" s="1" t="s">
        <v>15838</v>
      </c>
      <c r="B2141" s="1" t="s">
        <v>3863</v>
      </c>
      <c r="C2141" s="1" t="s">
        <v>410</v>
      </c>
      <c r="D2141" s="1" t="s">
        <v>12325</v>
      </c>
      <c r="E2141" s="1" t="s">
        <v>34722</v>
      </c>
      <c r="F2141" s="1" t="s">
        <v>12326</v>
      </c>
      <c r="G2141" t="str">
        <f t="shared" si="231"/>
        <v>Valid</v>
      </c>
      <c r="H2141" s="1" t="s">
        <v>12327</v>
      </c>
      <c r="I2141" t="str" cm="1">
        <f t="array" ref="I2141">IF(OR(TRIM(H2141)="",ISNUMBER(SEARCH("#",H2141)),AA2141&lt;Config!$B$8,SUMPRODUCT(--ISNUMBER(SEARCH({"a";"b";"c";"d";"e";"f";"g";"h";"i";"j";"k";"l";"m";"n";"o";"p";"q";"r";"s";"t";"u";"v";"w";"x";"y";"z"},H2141)))&gt;0),"Invalid","Valid")</f>
        <v>Valid</v>
      </c>
      <c r="J2141" s="1" t="s">
        <v>12328</v>
      </c>
      <c r="K2141" s="1" t="s">
        <v>66</v>
      </c>
      <c r="L2141" s="1" t="s">
        <v>164</v>
      </c>
      <c r="M2141" s="1" t="s">
        <v>103</v>
      </c>
      <c r="N2141" s="1" t="s">
        <v>252</v>
      </c>
      <c r="O2141" s="1" t="s">
        <v>69</v>
      </c>
      <c r="P2141" t="s">
        <v>328</v>
      </c>
      <c r="Q2141" s="1" t="s">
        <v>329</v>
      </c>
      <c r="R2141" s="1" t="s">
        <v>392</v>
      </c>
      <c r="S2141" s="1" t="s">
        <v>12329</v>
      </c>
      <c r="T2141" s="1" t="s">
        <v>12330</v>
      </c>
      <c r="U2141" s="1" t="s">
        <v>4058</v>
      </c>
      <c r="V2141" s="1" t="s">
        <v>4153</v>
      </c>
      <c r="W2141" s="1" t="s">
        <v>40</v>
      </c>
      <c r="X2141" t="str">
        <f t="shared" si="232"/>
        <v>Complete</v>
      </c>
      <c r="Y2141">
        <f>MAX(0,100-IF(G2141="Invalid",Config!$B$5,0)-IF(I2141="Invalid",Config!$B$6,0)-IF(X2141="Incomplete",Config!$B$7,0)-IF(AF2141="Yes",Config!$B$37,0))</f>
        <v>75</v>
      </c>
      <c r="Z2141" s="1">
        <f>IF(OR(TRIM(B2141)="",COUNTIF(Config!$B$15:$B$19,B2141)&gt;0),1,0)+IF(OR(TRIM(C2141)="",COUNTIF(Config!$B$15:$B$19,C2141)&gt;0),1,0)+IF(OR(TRIM(F2141)="",COUNTIF(Config!$B$15:$B$19,F2141)&gt;0),1,0)+IF(OR(TRIM(H2141)="",COUNTIF(Config!$B$15:$B$19,H2141)&gt;0),1,0)+IF(OR(TRIM(E2141)="",COUNTIF(Config!$B$15:$B$19,E2141)&gt;0),1,0)+IF(OR(TRIM(K2141)="",COUNTIF(Config!$B$15:$B$19,K2141)&gt;0),1,0)+IF(OR(TRIM(P2141)="",COUNTIF(Config!$B$15:$B$19,P2141)&gt;0),1,0)+IF(OR(TRIM(R2141)="",COUNTIF(Config!$B$15:$B$19,R2141)&gt;0),1,0)</f>
        <v>0</v>
      </c>
      <c r="AA2141" s="1" cm="1">
        <f t="array" ref="AA2141">SUMPRODUCT(LEN(H2141)-LEN(SUBSTITUTE(H2141,{"0";"1";"2";"3";"4";"5";"6";"7";"8";"9"},"")))</f>
        <v>12</v>
      </c>
      <c r="AC2141" t="str">
        <f t="shared" si="233"/>
        <v>Potential Duplicate</v>
      </c>
      <c r="AD2141">
        <f t="shared" si="234"/>
        <v>2</v>
      </c>
      <c r="AE2141">
        <f t="shared" si="235"/>
        <v>3</v>
      </c>
      <c r="AF2141" t="str">
        <f t="shared" si="236"/>
        <v>Yes</v>
      </c>
      <c r="AG2141">
        <f t="shared" ca="1" si="237"/>
        <v>344</v>
      </c>
      <c r="AH2141" t="str">
        <f ca="1">IF(OR(V2141="",AG2141=""),"Yes",IF(AG2141&gt;Config!$B$41,"Yes","No"))</f>
        <v>No</v>
      </c>
    </row>
    <row r="2142" spans="1:34" x14ac:dyDescent="0.25">
      <c r="A2142" s="1" t="s">
        <v>15839</v>
      </c>
      <c r="B2142" s="1" t="s">
        <v>172</v>
      </c>
      <c r="C2142" s="1" t="s">
        <v>1166</v>
      </c>
      <c r="D2142" s="1" t="s">
        <v>14268</v>
      </c>
      <c r="E2142" s="1" t="s">
        <v>739</v>
      </c>
      <c r="F2142" s="1" t="s">
        <v>15840</v>
      </c>
      <c r="G2142" t="str">
        <f t="shared" si="231"/>
        <v>Valid</v>
      </c>
      <c r="H2142" s="1" t="s">
        <v>15841</v>
      </c>
      <c r="I2142" t="str" cm="1">
        <f t="array" ref="I2142">IF(OR(TRIM(H2142)="",ISNUMBER(SEARCH("#",H2142)),AA2142&lt;Config!$B$8,SUMPRODUCT(--ISNUMBER(SEARCH({"a";"b";"c";"d";"e";"f";"g";"h";"i";"j";"k";"l";"m";"n";"o";"p";"q";"r";"s";"t";"u";"v";"w";"x";"y";"z"},H2142)))&gt;0),"Invalid","Valid")</f>
        <v>Valid</v>
      </c>
      <c r="J2142" s="1" t="s">
        <v>15842</v>
      </c>
      <c r="K2142" s="1" t="s">
        <v>722</v>
      </c>
      <c r="L2142" s="1" t="s">
        <v>179</v>
      </c>
      <c r="M2142" s="1" t="s">
        <v>135</v>
      </c>
      <c r="N2142" s="1" t="s">
        <v>86</v>
      </c>
      <c r="O2142" s="1" t="s">
        <v>69</v>
      </c>
      <c r="P2142" t="s">
        <v>236</v>
      </c>
      <c r="Q2142" s="1" t="s">
        <v>238</v>
      </c>
      <c r="R2142" s="1" t="s">
        <v>238</v>
      </c>
      <c r="S2142" s="1" t="s">
        <v>9869</v>
      </c>
      <c r="T2142" s="1" t="s">
        <v>15843</v>
      </c>
      <c r="U2142" s="1" t="s">
        <v>11600</v>
      </c>
      <c r="V2142" s="1" t="s">
        <v>15844</v>
      </c>
      <c r="W2142" s="1" t="s">
        <v>40</v>
      </c>
      <c r="X2142" t="str">
        <f t="shared" si="232"/>
        <v>Complete</v>
      </c>
      <c r="Y2142">
        <f>MAX(0,100-IF(G2142="Invalid",Config!$B$5,0)-IF(I2142="Invalid",Config!$B$6,0)-IF(X2142="Incomplete",Config!$B$7,0)-IF(AF2142="Yes",Config!$B$37,0))</f>
        <v>100</v>
      </c>
      <c r="Z2142" s="1">
        <f>IF(OR(TRIM(B2142)="",COUNTIF(Config!$B$15:$B$19,B2142)&gt;0),1,0)+IF(OR(TRIM(C2142)="",COUNTIF(Config!$B$15:$B$19,C2142)&gt;0),1,0)+IF(OR(TRIM(F2142)="",COUNTIF(Config!$B$15:$B$19,F2142)&gt;0),1,0)+IF(OR(TRIM(H2142)="",COUNTIF(Config!$B$15:$B$19,H2142)&gt;0),1,0)+IF(OR(TRIM(E2142)="",COUNTIF(Config!$B$15:$B$19,E2142)&gt;0),1,0)+IF(OR(TRIM(K2142)="",COUNTIF(Config!$B$15:$B$19,K2142)&gt;0),1,0)+IF(OR(TRIM(P2142)="",COUNTIF(Config!$B$15:$B$19,P2142)&gt;0),1,0)+IF(OR(TRIM(R2142)="",COUNTIF(Config!$B$15:$B$19,R2142)&gt;0),1,0)</f>
        <v>0</v>
      </c>
      <c r="AA2142" s="1" cm="1">
        <f t="array" ref="AA2142">SUMPRODUCT(LEN(H2142)-LEN(SUBSTITUTE(H2142,{"0";"1";"2";"3";"4";"5";"6";"7";"8";"9"},"")))</f>
        <v>12</v>
      </c>
      <c r="AC2142" t="str">
        <f t="shared" si="233"/>
        <v/>
      </c>
      <c r="AD2142">
        <f t="shared" si="234"/>
        <v>1</v>
      </c>
      <c r="AE2142">
        <f t="shared" si="235"/>
        <v>1</v>
      </c>
      <c r="AF2142" t="str">
        <f t="shared" si="236"/>
        <v>No</v>
      </c>
      <c r="AG2142">
        <f t="shared" ca="1" si="237"/>
        <v>369</v>
      </c>
      <c r="AH2142" t="str">
        <f ca="1">IF(OR(V2142="",AG2142=""),"Yes",IF(AG2142&gt;Config!$B$41,"Yes","No"))</f>
        <v>Yes</v>
      </c>
    </row>
    <row r="2143" spans="1:34" x14ac:dyDescent="0.25">
      <c r="A2143" s="1" t="s">
        <v>15845</v>
      </c>
      <c r="B2143" s="1" t="s">
        <v>2374</v>
      </c>
      <c r="C2143" s="1" t="s">
        <v>499</v>
      </c>
      <c r="D2143" s="1" t="s">
        <v>8503</v>
      </c>
      <c r="E2143" s="1" t="s">
        <v>34936</v>
      </c>
      <c r="F2143" s="1" t="s">
        <v>15846</v>
      </c>
      <c r="G2143" t="str">
        <f t="shared" si="231"/>
        <v>Valid</v>
      </c>
      <c r="H2143" s="1" t="s">
        <v>15847</v>
      </c>
      <c r="I2143" t="str" cm="1">
        <f t="array" ref="I2143">IF(OR(TRIM(H2143)="",ISNUMBER(SEARCH("#",H2143)),AA2143&lt;Config!$B$8,SUMPRODUCT(--ISNUMBER(SEARCH({"a";"b";"c";"d";"e";"f";"g";"h";"i";"j";"k";"l";"m";"n";"o";"p";"q";"r";"s";"t";"u";"v";"w";"x";"y";"z"},H2143)))&gt;0),"Invalid","Valid")</f>
        <v>Valid</v>
      </c>
      <c r="J2143" s="1" t="s">
        <v>15848</v>
      </c>
      <c r="K2143" s="1" t="s">
        <v>147</v>
      </c>
      <c r="L2143" s="1" t="s">
        <v>49</v>
      </c>
      <c r="M2143" s="1" t="s">
        <v>50</v>
      </c>
      <c r="N2143" s="1" t="s">
        <v>252</v>
      </c>
      <c r="O2143" s="1" t="s">
        <v>32</v>
      </c>
      <c r="P2143" t="s">
        <v>314</v>
      </c>
      <c r="Q2143" s="1" t="s">
        <v>316</v>
      </c>
      <c r="R2143" s="1" t="s">
        <v>316</v>
      </c>
      <c r="S2143" s="1" t="s">
        <v>15849</v>
      </c>
      <c r="T2143" s="1" t="s">
        <v>15850</v>
      </c>
      <c r="U2143" s="1" t="s">
        <v>640</v>
      </c>
      <c r="V2143" s="1" t="s">
        <v>2590</v>
      </c>
      <c r="W2143" s="1" t="s">
        <v>141</v>
      </c>
      <c r="X2143" t="str">
        <f t="shared" si="232"/>
        <v>Complete</v>
      </c>
      <c r="Y2143">
        <f>MAX(0,100-IF(G2143="Invalid",Config!$B$5,0)-IF(I2143="Invalid",Config!$B$6,0)-IF(X2143="Incomplete",Config!$B$7,0)-IF(AF2143="Yes",Config!$B$37,0))</f>
        <v>100</v>
      </c>
      <c r="Z2143" s="1">
        <f>IF(OR(TRIM(B2143)="",COUNTIF(Config!$B$15:$B$19,B2143)&gt;0),1,0)+IF(OR(TRIM(C2143)="",COUNTIF(Config!$B$15:$B$19,C2143)&gt;0),1,0)+IF(OR(TRIM(F2143)="",COUNTIF(Config!$B$15:$B$19,F2143)&gt;0),1,0)+IF(OR(TRIM(H2143)="",COUNTIF(Config!$B$15:$B$19,H2143)&gt;0),1,0)+IF(OR(TRIM(E2143)="",COUNTIF(Config!$B$15:$B$19,E2143)&gt;0),1,0)+IF(OR(TRIM(K2143)="",COUNTIF(Config!$B$15:$B$19,K2143)&gt;0),1,0)+IF(OR(TRIM(P2143)="",COUNTIF(Config!$B$15:$B$19,P2143)&gt;0),1,0)+IF(OR(TRIM(R2143)="",COUNTIF(Config!$B$15:$B$19,R2143)&gt;0),1,0)</f>
        <v>0</v>
      </c>
      <c r="AA2143" s="1" cm="1">
        <f t="array" ref="AA2143">SUMPRODUCT(LEN(H2143)-LEN(SUBSTITUTE(H2143,{"0";"1";"2";"3";"4";"5";"6";"7";"8";"9"},"")))</f>
        <v>12</v>
      </c>
      <c r="AC2143" t="str">
        <f t="shared" si="233"/>
        <v/>
      </c>
      <c r="AD2143">
        <f t="shared" si="234"/>
        <v>1</v>
      </c>
      <c r="AE2143">
        <f t="shared" si="235"/>
        <v>1</v>
      </c>
      <c r="AF2143" t="str">
        <f t="shared" si="236"/>
        <v>No</v>
      </c>
      <c r="AG2143">
        <f t="shared" ca="1" si="237"/>
        <v>339</v>
      </c>
      <c r="AH2143" t="str">
        <f ca="1">IF(OR(V2143="",AG2143=""),"Yes",IF(AG2143&gt;Config!$B$41,"Yes","No"))</f>
        <v>No</v>
      </c>
    </row>
    <row r="2144" spans="1:34" x14ac:dyDescent="0.25">
      <c r="A2144" s="1" t="s">
        <v>15851</v>
      </c>
      <c r="B2144" s="1" t="s">
        <v>1175</v>
      </c>
      <c r="C2144" s="1" t="s">
        <v>33938</v>
      </c>
      <c r="D2144" s="1" t="s">
        <v>34937</v>
      </c>
      <c r="E2144" s="1" t="s">
        <v>34938</v>
      </c>
      <c r="F2144" s="1" t="s">
        <v>34939</v>
      </c>
      <c r="G2144" t="str">
        <f t="shared" si="231"/>
        <v>Valid</v>
      </c>
      <c r="H2144" s="1" t="s">
        <v>15852</v>
      </c>
      <c r="I2144" t="str" cm="1">
        <f t="array" ref="I2144">IF(OR(TRIM(H2144)="",ISNUMBER(SEARCH("#",H2144)),AA2144&lt;Config!$B$8,SUMPRODUCT(--ISNUMBER(SEARCH({"a";"b";"c";"d";"e";"f";"g";"h";"i";"j";"k";"l";"m";"n";"o";"p";"q";"r";"s";"t";"u";"v";"w";"x";"y";"z"},H2144)))&gt;0),"Invalid","Valid")</f>
        <v>Valid</v>
      </c>
      <c r="J2144" s="1" t="s">
        <v>15853</v>
      </c>
      <c r="K2144" s="1" t="s">
        <v>1001</v>
      </c>
      <c r="L2144" s="1" t="s">
        <v>179</v>
      </c>
      <c r="M2144" s="1" t="s">
        <v>118</v>
      </c>
      <c r="N2144" s="1" t="s">
        <v>211</v>
      </c>
      <c r="O2144" s="1" t="s">
        <v>196</v>
      </c>
      <c r="P2144" t="s">
        <v>53</v>
      </c>
      <c r="Q2144" s="1" t="s">
        <v>181</v>
      </c>
      <c r="R2144" s="1" t="s">
        <v>197</v>
      </c>
      <c r="S2144" s="1" t="s">
        <v>15854</v>
      </c>
      <c r="T2144" s="1" t="s">
        <v>15855</v>
      </c>
      <c r="U2144" s="1" t="s">
        <v>3884</v>
      </c>
      <c r="V2144" s="1" t="s">
        <v>140</v>
      </c>
      <c r="W2144" s="1" t="s">
        <v>293</v>
      </c>
      <c r="X2144" t="str">
        <f t="shared" si="232"/>
        <v>Complete</v>
      </c>
      <c r="Y2144">
        <f>MAX(0,100-IF(G2144="Invalid",Config!$B$5,0)-IF(I2144="Invalid",Config!$B$6,0)-IF(X2144="Incomplete",Config!$B$7,0)-IF(AF2144="Yes",Config!$B$37,0))</f>
        <v>100</v>
      </c>
      <c r="Z2144" s="1">
        <f>IF(OR(TRIM(B2144)="",COUNTIF(Config!$B$15:$B$19,B2144)&gt;0),1,0)+IF(OR(TRIM(C2144)="",COUNTIF(Config!$B$15:$B$19,C2144)&gt;0),1,0)+IF(OR(TRIM(F2144)="",COUNTIF(Config!$B$15:$B$19,F2144)&gt;0),1,0)+IF(OR(TRIM(H2144)="",COUNTIF(Config!$B$15:$B$19,H2144)&gt;0),1,0)+IF(OR(TRIM(E2144)="",COUNTIF(Config!$B$15:$B$19,E2144)&gt;0),1,0)+IF(OR(TRIM(K2144)="",COUNTIF(Config!$B$15:$B$19,K2144)&gt;0),1,0)+IF(OR(TRIM(P2144)="",COUNTIF(Config!$B$15:$B$19,P2144)&gt;0),1,0)+IF(OR(TRIM(R2144)="",COUNTIF(Config!$B$15:$B$19,R2144)&gt;0),1,0)</f>
        <v>0</v>
      </c>
      <c r="AA2144" s="1" cm="1">
        <f t="array" ref="AA2144">SUMPRODUCT(LEN(H2144)-LEN(SUBSTITUTE(H2144,{"0";"1";"2";"3";"4";"5";"6";"7";"8";"9"},"")))</f>
        <v>12</v>
      </c>
      <c r="AC2144" t="str">
        <f t="shared" si="233"/>
        <v/>
      </c>
      <c r="AD2144">
        <f t="shared" si="234"/>
        <v>1</v>
      </c>
      <c r="AE2144">
        <f t="shared" si="235"/>
        <v>1</v>
      </c>
      <c r="AF2144" t="str">
        <f t="shared" si="236"/>
        <v>No</v>
      </c>
      <c r="AG2144">
        <f t="shared" ca="1" si="237"/>
        <v>37</v>
      </c>
      <c r="AH2144" t="str">
        <f ca="1">IF(OR(V2144="",AG2144=""),"Yes",IF(AG2144&gt;Config!$B$41,"Yes","No"))</f>
        <v>No</v>
      </c>
    </row>
    <row r="2145" spans="1:34" x14ac:dyDescent="0.25">
      <c r="A2145" s="1" t="s">
        <v>15856</v>
      </c>
      <c r="B2145" s="1" t="s">
        <v>678</v>
      </c>
      <c r="C2145" s="1" t="s">
        <v>386</v>
      </c>
      <c r="D2145" s="1" t="s">
        <v>15857</v>
      </c>
      <c r="E2145" s="1" t="s">
        <v>34940</v>
      </c>
      <c r="F2145" s="1" t="s">
        <v>34941</v>
      </c>
      <c r="G2145" t="str">
        <f t="shared" si="231"/>
        <v>Valid</v>
      </c>
      <c r="H2145" s="1" t="s">
        <v>15858</v>
      </c>
      <c r="I2145" t="str" cm="1">
        <f t="array" ref="I2145">IF(OR(TRIM(H2145)="",ISNUMBER(SEARCH("#",H2145)),AA2145&lt;Config!$B$8,SUMPRODUCT(--ISNUMBER(SEARCH({"a";"b";"c";"d";"e";"f";"g";"h";"i";"j";"k";"l";"m";"n";"o";"p";"q";"r";"s";"t";"u";"v";"w";"x";"y";"z"},H2145)))&gt;0),"Invalid","Valid")</f>
        <v>Valid</v>
      </c>
      <c r="J2145" s="1" t="s">
        <v>15859</v>
      </c>
      <c r="K2145" s="1" t="s">
        <v>516</v>
      </c>
      <c r="L2145" s="1" t="s">
        <v>164</v>
      </c>
      <c r="M2145" s="1" t="s">
        <v>85</v>
      </c>
      <c r="N2145" s="1" t="s">
        <v>51</v>
      </c>
      <c r="O2145" s="1" t="s">
        <v>149</v>
      </c>
      <c r="P2145" t="s">
        <v>33</v>
      </c>
      <c r="Q2145" s="1" t="s">
        <v>34</v>
      </c>
      <c r="R2145" s="1" t="s">
        <v>120</v>
      </c>
      <c r="S2145" s="1" t="s">
        <v>5191</v>
      </c>
      <c r="T2145" s="1" t="s">
        <v>15860</v>
      </c>
      <c r="U2145" s="1" t="s">
        <v>15861</v>
      </c>
      <c r="V2145" s="1" t="s">
        <v>140</v>
      </c>
      <c r="W2145" s="1" t="s">
        <v>125</v>
      </c>
      <c r="X2145" t="str">
        <f t="shared" si="232"/>
        <v>Complete</v>
      </c>
      <c r="Y2145">
        <f>MAX(0,100-IF(G2145="Invalid",Config!$B$5,0)-IF(I2145="Invalid",Config!$B$6,0)-IF(X2145="Incomplete",Config!$B$7,0)-IF(AF2145="Yes",Config!$B$37,0))</f>
        <v>100</v>
      </c>
      <c r="Z2145" s="1">
        <f>IF(OR(TRIM(B2145)="",COUNTIF(Config!$B$15:$B$19,B2145)&gt;0),1,0)+IF(OR(TRIM(C2145)="",COUNTIF(Config!$B$15:$B$19,C2145)&gt;0),1,0)+IF(OR(TRIM(F2145)="",COUNTIF(Config!$B$15:$B$19,F2145)&gt;0),1,0)+IF(OR(TRIM(H2145)="",COUNTIF(Config!$B$15:$B$19,H2145)&gt;0),1,0)+IF(OR(TRIM(E2145)="",COUNTIF(Config!$B$15:$B$19,E2145)&gt;0),1,0)+IF(OR(TRIM(K2145)="",COUNTIF(Config!$B$15:$B$19,K2145)&gt;0),1,0)+IF(OR(TRIM(P2145)="",COUNTIF(Config!$B$15:$B$19,P2145)&gt;0),1,0)+IF(OR(TRIM(R2145)="",COUNTIF(Config!$B$15:$B$19,R2145)&gt;0),1,0)</f>
        <v>0</v>
      </c>
      <c r="AA2145" s="1" cm="1">
        <f t="array" ref="AA2145">SUMPRODUCT(LEN(H2145)-LEN(SUBSTITUTE(H2145,{"0";"1";"2";"3";"4";"5";"6";"7";"8";"9"},"")))</f>
        <v>10</v>
      </c>
      <c r="AC2145" t="str">
        <f t="shared" si="233"/>
        <v/>
      </c>
      <c r="AD2145">
        <f t="shared" si="234"/>
        <v>1</v>
      </c>
      <c r="AE2145">
        <f t="shared" si="235"/>
        <v>1</v>
      </c>
      <c r="AF2145" t="str">
        <f t="shared" si="236"/>
        <v>No</v>
      </c>
      <c r="AG2145">
        <f t="shared" ca="1" si="237"/>
        <v>37</v>
      </c>
      <c r="AH2145" t="str">
        <f ca="1">IF(OR(V2145="",AG2145=""),"Yes",IF(AG2145&gt;Config!$B$41,"Yes","No"))</f>
        <v>No</v>
      </c>
    </row>
    <row r="2146" spans="1:34" x14ac:dyDescent="0.25">
      <c r="A2146" s="1" t="s">
        <v>15862</v>
      </c>
      <c r="B2146" s="1" t="s">
        <v>1441</v>
      </c>
      <c r="C2146" s="1" t="s">
        <v>566</v>
      </c>
      <c r="D2146" s="1" t="s">
        <v>15863</v>
      </c>
      <c r="E2146" s="1" t="s">
        <v>34942</v>
      </c>
      <c r="F2146" s="1" t="s">
        <v>15864</v>
      </c>
      <c r="G2146" t="str">
        <f t="shared" si="231"/>
        <v>Valid</v>
      </c>
      <c r="H2146" s="1" t="s">
        <v>15865</v>
      </c>
      <c r="I2146" t="str" cm="1">
        <f t="array" ref="I2146">IF(OR(TRIM(H2146)="",ISNUMBER(SEARCH("#",H2146)),AA2146&lt;Config!$B$8,SUMPRODUCT(--ISNUMBER(SEARCH({"a";"b";"c";"d";"e";"f";"g";"h";"i";"j";"k";"l";"m";"n";"o";"p";"q";"r";"s";"t";"u";"v";"w";"x";"y";"z"},H2146)))&gt;0),"Invalid","Valid")</f>
        <v>Valid</v>
      </c>
      <c r="J2146" s="1" t="s">
        <v>15866</v>
      </c>
      <c r="K2146" s="1" t="s">
        <v>83</v>
      </c>
      <c r="L2146" s="1" t="s">
        <v>134</v>
      </c>
      <c r="M2146" s="1" t="s">
        <v>165</v>
      </c>
      <c r="N2146" s="1" t="s">
        <v>31</v>
      </c>
      <c r="O2146" s="1" t="s">
        <v>52</v>
      </c>
      <c r="P2146" t="s">
        <v>33</v>
      </c>
      <c r="Q2146" s="1" t="s">
        <v>119</v>
      </c>
      <c r="R2146" s="1" t="s">
        <v>120</v>
      </c>
      <c r="S2146" s="1" t="s">
        <v>15867</v>
      </c>
      <c r="T2146" s="1" t="s">
        <v>15868</v>
      </c>
      <c r="U2146" s="1" t="s">
        <v>1874</v>
      </c>
      <c r="V2146" s="1" t="s">
        <v>10557</v>
      </c>
      <c r="W2146" s="1" t="s">
        <v>202</v>
      </c>
      <c r="X2146" t="str">
        <f t="shared" si="232"/>
        <v>Complete</v>
      </c>
      <c r="Y2146">
        <f>MAX(0,100-IF(G2146="Invalid",Config!$B$5,0)-IF(I2146="Invalid",Config!$B$6,0)-IF(X2146="Incomplete",Config!$B$7,0)-IF(AF2146="Yes",Config!$B$37,0))</f>
        <v>100</v>
      </c>
      <c r="Z2146" s="1">
        <f>IF(OR(TRIM(B2146)="",COUNTIF(Config!$B$15:$B$19,B2146)&gt;0),1,0)+IF(OR(TRIM(C2146)="",COUNTIF(Config!$B$15:$B$19,C2146)&gt;0),1,0)+IF(OR(TRIM(F2146)="",COUNTIF(Config!$B$15:$B$19,F2146)&gt;0),1,0)+IF(OR(TRIM(H2146)="",COUNTIF(Config!$B$15:$B$19,H2146)&gt;0),1,0)+IF(OR(TRIM(E2146)="",COUNTIF(Config!$B$15:$B$19,E2146)&gt;0),1,0)+IF(OR(TRIM(K2146)="",COUNTIF(Config!$B$15:$B$19,K2146)&gt;0),1,0)+IF(OR(TRIM(P2146)="",COUNTIF(Config!$B$15:$B$19,P2146)&gt;0),1,0)+IF(OR(TRIM(R2146)="",COUNTIF(Config!$B$15:$B$19,R2146)&gt;0),1,0)</f>
        <v>0</v>
      </c>
      <c r="AA2146" s="1" cm="1">
        <f t="array" ref="AA2146">SUMPRODUCT(LEN(H2146)-LEN(SUBSTITUTE(H2146,{"0";"1";"2";"3";"4";"5";"6";"7";"8";"9"},"")))</f>
        <v>10</v>
      </c>
      <c r="AC2146" t="str">
        <f t="shared" si="233"/>
        <v/>
      </c>
      <c r="AD2146">
        <f t="shared" si="234"/>
        <v>1</v>
      </c>
      <c r="AE2146">
        <f t="shared" si="235"/>
        <v>1</v>
      </c>
      <c r="AF2146" t="str">
        <f t="shared" si="236"/>
        <v>No</v>
      </c>
      <c r="AG2146">
        <f t="shared" ca="1" si="237"/>
        <v>62</v>
      </c>
      <c r="AH2146" t="str">
        <f ca="1">IF(OR(V2146="",AG2146=""),"Yes",IF(AG2146&gt;Config!$B$41,"Yes","No"))</f>
        <v>No</v>
      </c>
    </row>
    <row r="2147" spans="1:34" x14ac:dyDescent="0.25">
      <c r="A2147" s="1" t="s">
        <v>15869</v>
      </c>
      <c r="B2147" s="1" t="s">
        <v>917</v>
      </c>
      <c r="C2147" s="1" t="s">
        <v>337</v>
      </c>
      <c r="D2147" s="1" t="s">
        <v>15870</v>
      </c>
      <c r="E2147" s="1" t="s">
        <v>34943</v>
      </c>
      <c r="F2147" s="1" t="s">
        <v>15871</v>
      </c>
      <c r="G2147" t="str">
        <f t="shared" si="231"/>
        <v>Valid</v>
      </c>
      <c r="H2147" s="1" t="s">
        <v>15872</v>
      </c>
      <c r="I2147" t="str" cm="1">
        <f t="array" ref="I2147">IF(OR(TRIM(H2147)="",ISNUMBER(SEARCH("#",H2147)),AA2147&lt;Config!$B$8,SUMPRODUCT(--ISNUMBER(SEARCH({"a";"b";"c";"d";"e";"f";"g";"h";"i";"j";"k";"l";"m";"n";"o";"p";"q";"r";"s";"t";"u";"v";"w";"x";"y";"z"},H2147)))&gt;0),"Invalid","Valid")</f>
        <v>Valid</v>
      </c>
      <c r="J2147" s="1" t="s">
        <v>15873</v>
      </c>
      <c r="K2147" s="1" t="s">
        <v>369</v>
      </c>
      <c r="L2147" s="1" t="s">
        <v>102</v>
      </c>
      <c r="M2147" s="1" t="s">
        <v>391</v>
      </c>
      <c r="N2147" s="1" t="s">
        <v>211</v>
      </c>
      <c r="O2147" s="1" t="s">
        <v>69</v>
      </c>
      <c r="P2147" t="s">
        <v>87</v>
      </c>
      <c r="Q2147" s="1" t="s">
        <v>438</v>
      </c>
      <c r="R2147" s="1" t="s">
        <v>89</v>
      </c>
      <c r="S2147" s="1" t="s">
        <v>15874</v>
      </c>
      <c r="T2147" s="1" t="s">
        <v>15875</v>
      </c>
      <c r="U2147" s="1" t="s">
        <v>4482</v>
      </c>
      <c r="V2147" s="1" t="s">
        <v>3109</v>
      </c>
      <c r="W2147" s="1" t="s">
        <v>293</v>
      </c>
      <c r="X2147" t="str">
        <f t="shared" si="232"/>
        <v>Complete</v>
      </c>
      <c r="Y2147">
        <f>MAX(0,100-IF(G2147="Invalid",Config!$B$5,0)-IF(I2147="Invalid",Config!$B$6,0)-IF(X2147="Incomplete",Config!$B$7,0)-IF(AF2147="Yes",Config!$B$37,0))</f>
        <v>100</v>
      </c>
      <c r="Z2147" s="1">
        <f>IF(OR(TRIM(B2147)="",COUNTIF(Config!$B$15:$B$19,B2147)&gt;0),1,0)+IF(OR(TRIM(C2147)="",COUNTIF(Config!$B$15:$B$19,C2147)&gt;0),1,0)+IF(OR(TRIM(F2147)="",COUNTIF(Config!$B$15:$B$19,F2147)&gt;0),1,0)+IF(OR(TRIM(H2147)="",COUNTIF(Config!$B$15:$B$19,H2147)&gt;0),1,0)+IF(OR(TRIM(E2147)="",COUNTIF(Config!$B$15:$B$19,E2147)&gt;0),1,0)+IF(OR(TRIM(K2147)="",COUNTIF(Config!$B$15:$B$19,K2147)&gt;0),1,0)+IF(OR(TRIM(P2147)="",COUNTIF(Config!$B$15:$B$19,P2147)&gt;0),1,0)+IF(OR(TRIM(R2147)="",COUNTIF(Config!$B$15:$B$19,R2147)&gt;0),1,0)</f>
        <v>0</v>
      </c>
      <c r="AA2147" s="1" cm="1">
        <f t="array" ref="AA2147">SUMPRODUCT(LEN(H2147)-LEN(SUBSTITUTE(H2147,{"0";"1";"2";"3";"4";"5";"6";"7";"8";"9"},"")))</f>
        <v>11</v>
      </c>
      <c r="AC2147" t="str">
        <f t="shared" si="233"/>
        <v/>
      </c>
      <c r="AD2147">
        <f t="shared" si="234"/>
        <v>1</v>
      </c>
      <c r="AE2147">
        <f t="shared" si="235"/>
        <v>1</v>
      </c>
      <c r="AF2147" t="str">
        <f t="shared" si="236"/>
        <v>No</v>
      </c>
      <c r="AG2147">
        <f t="shared" ca="1" si="237"/>
        <v>392</v>
      </c>
      <c r="AH2147" t="str">
        <f ca="1">IF(OR(V2147="",AG2147=""),"Yes",IF(AG2147&gt;Config!$B$41,"Yes","No"))</f>
        <v>Yes</v>
      </c>
    </row>
    <row r="2148" spans="1:34" x14ac:dyDescent="0.25">
      <c r="A2148" s="1" t="s">
        <v>15876</v>
      </c>
      <c r="B2148" s="1" t="s">
        <v>322</v>
      </c>
      <c r="C2148" s="1" t="s">
        <v>78</v>
      </c>
      <c r="D2148" s="1" t="s">
        <v>9342</v>
      </c>
      <c r="E2148" s="1" t="s">
        <v>33927</v>
      </c>
      <c r="F2148" s="1" t="s">
        <v>9343</v>
      </c>
      <c r="G2148" t="str">
        <f t="shared" si="231"/>
        <v>Valid</v>
      </c>
      <c r="H2148" s="1" t="s">
        <v>15877</v>
      </c>
      <c r="I2148" t="str" cm="1">
        <f t="array" ref="I2148">IF(OR(TRIM(H2148)="",ISNUMBER(SEARCH("#",H2148)),AA2148&lt;Config!$B$8,SUMPRODUCT(--ISNUMBER(SEARCH({"a";"b";"c";"d";"e";"f";"g";"h";"i";"j";"k";"l";"m";"n";"o";"p";"q";"r";"s";"t";"u";"v";"w";"x";"y";"z"},H2148)))&gt;0),"Invalid","Valid")</f>
        <v>Valid</v>
      </c>
      <c r="J2148" s="1" t="s">
        <v>9345</v>
      </c>
      <c r="K2148" s="1" t="s">
        <v>48</v>
      </c>
      <c r="L2148" s="1" t="s">
        <v>29</v>
      </c>
      <c r="M2148" s="1" t="s">
        <v>30</v>
      </c>
      <c r="N2148" s="1" t="s">
        <v>713</v>
      </c>
      <c r="O2148" s="1" t="s">
        <v>149</v>
      </c>
      <c r="P2148" t="s">
        <v>53</v>
      </c>
      <c r="Q2148" s="1" t="s">
        <v>150</v>
      </c>
      <c r="R2148" s="1" t="s">
        <v>198</v>
      </c>
      <c r="S2148" s="1" t="s">
        <v>9346</v>
      </c>
      <c r="T2148" s="1" t="s">
        <v>9347</v>
      </c>
      <c r="U2148" s="1" t="s">
        <v>9348</v>
      </c>
      <c r="V2148" s="1" t="s">
        <v>5240</v>
      </c>
      <c r="W2148" s="1" t="s">
        <v>94</v>
      </c>
      <c r="X2148" t="str">
        <f t="shared" si="232"/>
        <v>Complete</v>
      </c>
      <c r="Y2148">
        <f>MAX(0,100-IF(G2148="Invalid",Config!$B$5,0)-IF(I2148="Invalid",Config!$B$6,0)-IF(X2148="Incomplete",Config!$B$7,0)-IF(AF2148="Yes",Config!$B$37,0))</f>
        <v>75</v>
      </c>
      <c r="Z2148" s="1">
        <f>IF(OR(TRIM(B2148)="",COUNTIF(Config!$B$15:$B$19,B2148)&gt;0),1,0)+IF(OR(TRIM(C2148)="",COUNTIF(Config!$B$15:$B$19,C2148)&gt;0),1,0)+IF(OR(TRIM(F2148)="",COUNTIF(Config!$B$15:$B$19,F2148)&gt;0),1,0)+IF(OR(TRIM(H2148)="",COUNTIF(Config!$B$15:$B$19,H2148)&gt;0),1,0)+IF(OR(TRIM(E2148)="",COUNTIF(Config!$B$15:$B$19,E2148)&gt;0),1,0)+IF(OR(TRIM(K2148)="",COUNTIF(Config!$B$15:$B$19,K2148)&gt;0),1,0)+IF(OR(TRIM(P2148)="",COUNTIF(Config!$B$15:$B$19,P2148)&gt;0),1,0)+IF(OR(TRIM(R2148)="",COUNTIF(Config!$B$15:$B$19,R2148)&gt;0),1,0)</f>
        <v>0</v>
      </c>
      <c r="AA2148" s="1" cm="1">
        <f t="array" ref="AA2148">SUMPRODUCT(LEN(H2148)-LEN(SUBSTITUTE(H2148,{"0";"1";"2";"3";"4";"5";"6";"7";"8";"9"},"")))</f>
        <v>12</v>
      </c>
      <c r="AC2148" t="str">
        <f t="shared" si="233"/>
        <v>Potential Duplicate</v>
      </c>
      <c r="AD2148">
        <f t="shared" si="234"/>
        <v>2</v>
      </c>
      <c r="AE2148">
        <f t="shared" si="235"/>
        <v>1</v>
      </c>
      <c r="AF2148" t="str">
        <f t="shared" si="236"/>
        <v>Yes</v>
      </c>
      <c r="AG2148">
        <f t="shared" ca="1" si="237"/>
        <v>347</v>
      </c>
      <c r="AH2148" t="str">
        <f ca="1">IF(OR(V2148="",AG2148=""),"Yes",IF(AG2148&gt;Config!$B$41,"Yes","No"))</f>
        <v>No</v>
      </c>
    </row>
    <row r="2149" spans="1:34" x14ac:dyDescent="0.25">
      <c r="A2149" s="1" t="s">
        <v>15878</v>
      </c>
      <c r="B2149" s="1" t="s">
        <v>96</v>
      </c>
      <c r="C2149" s="1" t="s">
        <v>1166</v>
      </c>
      <c r="D2149" s="1" t="s">
        <v>15879</v>
      </c>
      <c r="E2149" s="1" t="s">
        <v>33940</v>
      </c>
      <c r="F2149" s="1" t="s">
        <v>15880</v>
      </c>
      <c r="G2149" t="str">
        <f t="shared" si="231"/>
        <v>Valid</v>
      </c>
      <c r="H2149" s="1" t="s">
        <v>15881</v>
      </c>
      <c r="I2149" t="str" cm="1">
        <f t="array" ref="I2149">IF(OR(TRIM(H2149)="",ISNUMBER(SEARCH("#",H2149)),AA2149&lt;Config!$B$8,SUMPRODUCT(--ISNUMBER(SEARCH({"a";"b";"c";"d";"e";"f";"g";"h";"i";"j";"k";"l";"m";"n";"o";"p";"q";"r";"s";"t";"u";"v";"w";"x";"y";"z"},H2149)))&gt;0),"Invalid","Valid")</f>
        <v>Valid</v>
      </c>
      <c r="J2149" s="1" t="s">
        <v>15882</v>
      </c>
      <c r="K2149" s="1" t="s">
        <v>625</v>
      </c>
      <c r="L2149" s="1" t="s">
        <v>84</v>
      </c>
      <c r="M2149" s="1" t="s">
        <v>165</v>
      </c>
      <c r="N2149" s="1" t="s">
        <v>148</v>
      </c>
      <c r="O2149" s="1" t="s">
        <v>266</v>
      </c>
      <c r="P2149" t="s">
        <v>104</v>
      </c>
      <c r="Q2149" s="1" t="s">
        <v>302</v>
      </c>
      <c r="R2149" s="1" t="s">
        <v>105</v>
      </c>
      <c r="S2149" s="1" t="s">
        <v>7161</v>
      </c>
      <c r="T2149" s="1" t="s">
        <v>15883</v>
      </c>
      <c r="U2149" s="1" t="s">
        <v>2346</v>
      </c>
      <c r="V2149" s="1" t="s">
        <v>1050</v>
      </c>
      <c r="W2149" s="1" t="s">
        <v>125</v>
      </c>
      <c r="X2149" t="str">
        <f t="shared" si="232"/>
        <v>Complete</v>
      </c>
      <c r="Y2149">
        <f>MAX(0,100-IF(G2149="Invalid",Config!$B$5,0)-IF(I2149="Invalid",Config!$B$6,0)-IF(X2149="Incomplete",Config!$B$7,0)-IF(AF2149="Yes",Config!$B$37,0))</f>
        <v>100</v>
      </c>
      <c r="Z2149" s="1">
        <f>IF(OR(TRIM(B2149)="",COUNTIF(Config!$B$15:$B$19,B2149)&gt;0),1,0)+IF(OR(TRIM(C2149)="",COUNTIF(Config!$B$15:$B$19,C2149)&gt;0),1,0)+IF(OR(TRIM(F2149)="",COUNTIF(Config!$B$15:$B$19,F2149)&gt;0),1,0)+IF(OR(TRIM(H2149)="",COUNTIF(Config!$B$15:$B$19,H2149)&gt;0),1,0)+IF(OR(TRIM(E2149)="",COUNTIF(Config!$B$15:$B$19,E2149)&gt;0),1,0)+IF(OR(TRIM(K2149)="",COUNTIF(Config!$B$15:$B$19,K2149)&gt;0),1,0)+IF(OR(TRIM(P2149)="",COUNTIF(Config!$B$15:$B$19,P2149)&gt;0),1,0)+IF(OR(TRIM(R2149)="",COUNTIF(Config!$B$15:$B$19,R2149)&gt;0),1,0)</f>
        <v>0</v>
      </c>
      <c r="AA2149" s="1" cm="1">
        <f t="array" ref="AA2149">SUMPRODUCT(LEN(H2149)-LEN(SUBSTITUTE(H2149,{"0";"1";"2";"3";"4";"5";"6";"7";"8";"9"},"")))</f>
        <v>11</v>
      </c>
      <c r="AC2149" t="str">
        <f t="shared" si="233"/>
        <v/>
      </c>
      <c r="AD2149">
        <f t="shared" si="234"/>
        <v>1</v>
      </c>
      <c r="AE2149">
        <f t="shared" si="235"/>
        <v>1</v>
      </c>
      <c r="AF2149" t="str">
        <f t="shared" si="236"/>
        <v>No</v>
      </c>
      <c r="AG2149">
        <f t="shared" ca="1" si="237"/>
        <v>37</v>
      </c>
      <c r="AH2149" t="str">
        <f ca="1">IF(OR(V2149="",AG2149=""),"Yes",IF(AG2149&gt;Config!$B$41,"Yes","No"))</f>
        <v>No</v>
      </c>
    </row>
    <row r="2150" spans="1:34" x14ac:dyDescent="0.25">
      <c r="A2150" s="1" t="s">
        <v>15884</v>
      </c>
      <c r="B2150" s="1" t="s">
        <v>3863</v>
      </c>
      <c r="C2150" s="1" t="s">
        <v>566</v>
      </c>
      <c r="D2150" s="1" t="s">
        <v>15885</v>
      </c>
      <c r="E2150" s="1" t="s">
        <v>34419</v>
      </c>
      <c r="F2150" s="1" t="s">
        <v>6241</v>
      </c>
      <c r="G2150" t="str">
        <f t="shared" si="231"/>
        <v>Valid</v>
      </c>
      <c r="H2150" s="1" t="s">
        <v>15886</v>
      </c>
      <c r="I2150" t="str" cm="1">
        <f t="array" ref="I2150">IF(OR(TRIM(H2150)="",ISNUMBER(SEARCH("#",H2150)),AA2150&lt;Config!$B$8,SUMPRODUCT(--ISNUMBER(SEARCH({"a";"b";"c";"d";"e";"f";"g";"h";"i";"j";"k";"l";"m";"n";"o";"p";"q";"r";"s";"t";"u";"v";"w";"x";"y";"z"},H2150)))&gt;0),"Invalid","Valid")</f>
        <v>Valid</v>
      </c>
      <c r="J2150" s="1" t="s">
        <v>15887</v>
      </c>
      <c r="K2150" s="1" t="s">
        <v>147</v>
      </c>
      <c r="L2150" s="1" t="s">
        <v>49</v>
      </c>
      <c r="M2150" s="1" t="s">
        <v>33827</v>
      </c>
      <c r="N2150" s="1" t="s">
        <v>148</v>
      </c>
      <c r="O2150" s="1" t="s">
        <v>149</v>
      </c>
      <c r="P2150" t="s">
        <v>33</v>
      </c>
      <c r="Q2150" s="1" t="s">
        <v>1099</v>
      </c>
      <c r="R2150" s="1" t="s">
        <v>1716</v>
      </c>
      <c r="S2150" s="1" t="s">
        <v>15888</v>
      </c>
      <c r="T2150" s="1" t="s">
        <v>15889</v>
      </c>
      <c r="U2150" s="1" t="s">
        <v>2233</v>
      </c>
      <c r="V2150" s="1" t="s">
        <v>8983</v>
      </c>
      <c r="W2150" s="1" t="s">
        <v>94</v>
      </c>
      <c r="X2150" t="str">
        <f t="shared" si="232"/>
        <v>Complete</v>
      </c>
      <c r="Y2150">
        <f>MAX(0,100-IF(G2150="Invalid",Config!$B$5,0)-IF(I2150="Invalid",Config!$B$6,0)-IF(X2150="Incomplete",Config!$B$7,0)-IF(AF2150="Yes",Config!$B$37,0))</f>
        <v>75</v>
      </c>
      <c r="Z2150" s="1">
        <f>IF(OR(TRIM(B2150)="",COUNTIF(Config!$B$15:$B$19,B2150)&gt;0),1,0)+IF(OR(TRIM(C2150)="",COUNTIF(Config!$B$15:$B$19,C2150)&gt;0),1,0)+IF(OR(TRIM(F2150)="",COUNTIF(Config!$B$15:$B$19,F2150)&gt;0),1,0)+IF(OR(TRIM(H2150)="",COUNTIF(Config!$B$15:$B$19,H2150)&gt;0),1,0)+IF(OR(TRIM(E2150)="",COUNTIF(Config!$B$15:$B$19,E2150)&gt;0),1,0)+IF(OR(TRIM(K2150)="",COUNTIF(Config!$B$15:$B$19,K2150)&gt;0),1,0)+IF(OR(TRIM(P2150)="",COUNTIF(Config!$B$15:$B$19,P2150)&gt;0),1,0)+IF(OR(TRIM(R2150)="",COUNTIF(Config!$B$15:$B$19,R2150)&gt;0),1,0)</f>
        <v>0</v>
      </c>
      <c r="AA2150" s="1" cm="1">
        <f t="array" ref="AA2150">SUMPRODUCT(LEN(H2150)-LEN(SUBSTITUTE(H2150,{"0";"1";"2";"3";"4";"5";"6";"7";"8";"9"},"")))</f>
        <v>10</v>
      </c>
      <c r="AC2150" t="str">
        <f t="shared" si="233"/>
        <v>Potential Duplicate</v>
      </c>
      <c r="AD2150">
        <f t="shared" si="234"/>
        <v>2</v>
      </c>
      <c r="AE2150">
        <f t="shared" si="235"/>
        <v>1</v>
      </c>
      <c r="AF2150" t="str">
        <f t="shared" si="236"/>
        <v>Yes</v>
      </c>
      <c r="AG2150">
        <f t="shared" ca="1" si="237"/>
        <v>348</v>
      </c>
      <c r="AH2150" t="str">
        <f ca="1">IF(OR(V2150="",AG2150=""),"Yes",IF(AG2150&gt;Config!$B$41,"Yes","No"))</f>
        <v>No</v>
      </c>
    </row>
    <row r="2151" spans="1:34" x14ac:dyDescent="0.25">
      <c r="A2151" s="1" t="s">
        <v>15890</v>
      </c>
      <c r="B2151" s="1" t="s">
        <v>1283</v>
      </c>
      <c r="C2151" s="1" t="s">
        <v>78</v>
      </c>
      <c r="D2151" s="1" t="s">
        <v>15891</v>
      </c>
      <c r="E2151" s="1" t="s">
        <v>642</v>
      </c>
      <c r="F2151" s="1" t="s">
        <v>15892</v>
      </c>
      <c r="G2151" t="str">
        <f t="shared" si="231"/>
        <v>Valid</v>
      </c>
      <c r="H2151" s="1" t="s">
        <v>950</v>
      </c>
      <c r="I2151" t="str" cm="1">
        <f t="array" ref="I2151">IF(OR(TRIM(H2151)="",ISNUMBER(SEARCH("#",H2151)),AA2151&lt;Config!$B$8,SUMPRODUCT(--ISNUMBER(SEARCH({"a";"b";"c";"d";"e";"f";"g";"h";"i";"j";"k";"l";"m";"n";"o";"p";"q";"r";"s";"t";"u";"v";"w";"x";"y";"z"},H2151)))&gt;0),"Invalid","Valid")</f>
        <v>Invalid</v>
      </c>
      <c r="J2151" s="1" t="s">
        <v>15893</v>
      </c>
      <c r="K2151" s="1" t="s">
        <v>504</v>
      </c>
      <c r="L2151" s="1" t="s">
        <v>164</v>
      </c>
      <c r="M2151" s="1" t="s">
        <v>462</v>
      </c>
      <c r="N2151" s="1" t="s">
        <v>33819</v>
      </c>
      <c r="O2151" s="1" t="s">
        <v>180</v>
      </c>
      <c r="P2151" t="s">
        <v>53</v>
      </c>
      <c r="Q2151" s="1" t="s">
        <v>55</v>
      </c>
      <c r="R2151" s="1" t="s">
        <v>198</v>
      </c>
      <c r="S2151" s="1" t="s">
        <v>13085</v>
      </c>
      <c r="T2151" s="1" t="s">
        <v>15894</v>
      </c>
      <c r="U2151" s="1" t="s">
        <v>1511</v>
      </c>
      <c r="V2151" s="1" t="s">
        <v>522</v>
      </c>
      <c r="W2151" s="1" t="s">
        <v>384</v>
      </c>
      <c r="X2151" t="str">
        <f t="shared" si="232"/>
        <v>Complete</v>
      </c>
      <c r="Y2151">
        <f>MAX(0,100-IF(G2151="Invalid",Config!$B$5,0)-IF(I2151="Invalid",Config!$B$6,0)-IF(X2151="Incomplete",Config!$B$7,0)-IF(AF2151="Yes",Config!$B$37,0))</f>
        <v>80</v>
      </c>
      <c r="Z2151" s="1">
        <f>IF(OR(TRIM(B2151)="",COUNTIF(Config!$B$15:$B$19,B2151)&gt;0),1,0)+IF(OR(TRIM(C2151)="",COUNTIF(Config!$B$15:$B$19,C2151)&gt;0),1,0)+IF(OR(TRIM(F2151)="",COUNTIF(Config!$B$15:$B$19,F2151)&gt;0),1,0)+IF(OR(TRIM(H2151)="",COUNTIF(Config!$B$15:$B$19,H2151)&gt;0),1,0)+IF(OR(TRIM(E2151)="",COUNTIF(Config!$B$15:$B$19,E2151)&gt;0),1,0)+IF(OR(TRIM(K2151)="",COUNTIF(Config!$B$15:$B$19,K2151)&gt;0),1,0)+IF(OR(TRIM(P2151)="",COUNTIF(Config!$B$15:$B$19,P2151)&gt;0),1,0)+IF(OR(TRIM(R2151)="",COUNTIF(Config!$B$15:$B$19,R2151)&gt;0),1,0)</f>
        <v>0</v>
      </c>
      <c r="AA2151" s="1" cm="1">
        <f t="array" ref="AA2151">SUMPRODUCT(LEN(H2151)-LEN(SUBSTITUTE(H2151,{"0";"1";"2";"3";"4";"5";"6";"7";"8";"9"},"")))</f>
        <v>5</v>
      </c>
      <c r="AC2151" t="str">
        <f t="shared" si="233"/>
        <v>Invalid Phone</v>
      </c>
      <c r="AD2151">
        <f t="shared" si="234"/>
        <v>1</v>
      </c>
      <c r="AE2151">
        <f t="shared" si="235"/>
        <v>0</v>
      </c>
      <c r="AF2151" t="str">
        <f t="shared" si="236"/>
        <v>No</v>
      </c>
      <c r="AG2151">
        <f t="shared" ca="1" si="237"/>
        <v>516</v>
      </c>
      <c r="AH2151" t="str">
        <f ca="1">IF(OR(V2151="",AG2151=""),"Yes",IF(AG2151&gt;Config!$B$41,"Yes","No"))</f>
        <v>Yes</v>
      </c>
    </row>
    <row r="2152" spans="1:34" x14ac:dyDescent="0.25">
      <c r="A2152" s="1" t="s">
        <v>15895</v>
      </c>
      <c r="B2152" s="1" t="s">
        <v>544</v>
      </c>
      <c r="C2152" s="1" t="s">
        <v>489</v>
      </c>
      <c r="D2152" s="1" t="s">
        <v>15896</v>
      </c>
      <c r="E2152" s="1" t="s">
        <v>34944</v>
      </c>
      <c r="F2152" s="1" t="s">
        <v>15897</v>
      </c>
      <c r="G2152" t="str">
        <f t="shared" si="231"/>
        <v>Valid</v>
      </c>
      <c r="H2152" s="1" t="s">
        <v>15898</v>
      </c>
      <c r="I2152" t="str" cm="1">
        <f t="array" ref="I2152">IF(OR(TRIM(H2152)="",ISNUMBER(SEARCH("#",H2152)),AA2152&lt;Config!$B$8,SUMPRODUCT(--ISNUMBER(SEARCH({"a";"b";"c";"d";"e";"f";"g";"h";"i";"j";"k";"l";"m";"n";"o";"p";"q";"r";"s";"t";"u";"v";"w";"x";"y";"z"},H2152)))&gt;0),"Invalid","Valid")</f>
        <v>Valid</v>
      </c>
      <c r="J2152" s="1" t="s">
        <v>15899</v>
      </c>
      <c r="K2152" s="1" t="s">
        <v>722</v>
      </c>
      <c r="L2152" s="1" t="s">
        <v>67</v>
      </c>
      <c r="M2152" s="1" t="s">
        <v>30</v>
      </c>
      <c r="N2152" s="1" t="s">
        <v>713</v>
      </c>
      <c r="O2152" s="1" t="s">
        <v>180</v>
      </c>
      <c r="P2152" t="s">
        <v>344</v>
      </c>
      <c r="Q2152" s="1" t="s">
        <v>345</v>
      </c>
      <c r="R2152" s="1" t="s">
        <v>346</v>
      </c>
      <c r="S2152" s="1" t="s">
        <v>15900</v>
      </c>
      <c r="T2152" s="1" t="s">
        <v>15901</v>
      </c>
      <c r="U2152" s="1" t="s">
        <v>7896</v>
      </c>
      <c r="V2152" s="1" t="s">
        <v>3101</v>
      </c>
      <c r="W2152" s="1" t="s">
        <v>60</v>
      </c>
      <c r="X2152" t="str">
        <f t="shared" si="232"/>
        <v>Complete</v>
      </c>
      <c r="Y2152">
        <f>MAX(0,100-IF(G2152="Invalid",Config!$B$5,0)-IF(I2152="Invalid",Config!$B$6,0)-IF(X2152="Incomplete",Config!$B$7,0)-IF(AF2152="Yes",Config!$B$37,0))</f>
        <v>75</v>
      </c>
      <c r="Z2152" s="1">
        <f>IF(OR(TRIM(B2152)="",COUNTIF(Config!$B$15:$B$19,B2152)&gt;0),1,0)+IF(OR(TRIM(C2152)="",COUNTIF(Config!$B$15:$B$19,C2152)&gt;0),1,0)+IF(OR(TRIM(F2152)="",COUNTIF(Config!$B$15:$B$19,F2152)&gt;0),1,0)+IF(OR(TRIM(H2152)="",COUNTIF(Config!$B$15:$B$19,H2152)&gt;0),1,0)+IF(OR(TRIM(E2152)="",COUNTIF(Config!$B$15:$B$19,E2152)&gt;0),1,0)+IF(OR(TRIM(K2152)="",COUNTIF(Config!$B$15:$B$19,K2152)&gt;0),1,0)+IF(OR(TRIM(P2152)="",COUNTIF(Config!$B$15:$B$19,P2152)&gt;0),1,0)+IF(OR(TRIM(R2152)="",COUNTIF(Config!$B$15:$B$19,R2152)&gt;0),1,0)</f>
        <v>0</v>
      </c>
      <c r="AA2152" s="1" cm="1">
        <f t="array" ref="AA2152">SUMPRODUCT(LEN(H2152)-LEN(SUBSTITUTE(H2152,{"0";"1";"2";"3";"4";"5";"6";"7";"8";"9"},"")))</f>
        <v>11</v>
      </c>
      <c r="AC2152" t="str">
        <f t="shared" si="233"/>
        <v>Potential Duplicate</v>
      </c>
      <c r="AD2152">
        <f t="shared" si="234"/>
        <v>2</v>
      </c>
      <c r="AE2152">
        <f t="shared" si="235"/>
        <v>1</v>
      </c>
      <c r="AF2152" t="str">
        <f t="shared" si="236"/>
        <v>Yes</v>
      </c>
      <c r="AG2152">
        <f t="shared" ca="1" si="237"/>
        <v>118</v>
      </c>
      <c r="AH2152" t="str">
        <f ca="1">IF(OR(V2152="",AG2152=""),"Yes",IF(AG2152&gt;Config!$B$41,"Yes","No"))</f>
        <v>No</v>
      </c>
    </row>
    <row r="2153" spans="1:34" x14ac:dyDescent="0.25">
      <c r="A2153" s="1" t="s">
        <v>15902</v>
      </c>
      <c r="B2153" s="1" t="s">
        <v>880</v>
      </c>
      <c r="C2153" s="1" t="s">
        <v>432</v>
      </c>
      <c r="D2153" s="1" t="s">
        <v>15903</v>
      </c>
      <c r="E2153" s="1" t="s">
        <v>34945</v>
      </c>
      <c r="F2153" s="1" t="s">
        <v>15904</v>
      </c>
      <c r="G2153" t="str">
        <f t="shared" si="231"/>
        <v>Valid</v>
      </c>
      <c r="H2153" s="1" t="s">
        <v>15905</v>
      </c>
      <c r="I2153" t="str" cm="1">
        <f t="array" ref="I2153">IF(OR(TRIM(H2153)="",ISNUMBER(SEARCH("#",H2153)),AA2153&lt;Config!$B$8,SUMPRODUCT(--ISNUMBER(SEARCH({"a";"b";"c";"d";"e";"f";"g";"h";"i";"j";"k";"l";"m";"n";"o";"p";"q";"r";"s";"t";"u";"v";"w";"x";"y";"z"},H2153)))&gt;0),"Invalid","Valid")</f>
        <v>Valid</v>
      </c>
      <c r="J2153" s="1" t="s">
        <v>15906</v>
      </c>
      <c r="K2153" s="1" t="s">
        <v>83</v>
      </c>
      <c r="L2153" s="1" t="s">
        <v>102</v>
      </c>
      <c r="M2153" s="1" t="s">
        <v>517</v>
      </c>
      <c r="N2153" s="1" t="s">
        <v>211</v>
      </c>
      <c r="O2153" s="1" t="s">
        <v>69</v>
      </c>
      <c r="P2153" t="s">
        <v>314</v>
      </c>
      <c r="Q2153" s="1" t="s">
        <v>316</v>
      </c>
      <c r="R2153" s="1" t="s">
        <v>315</v>
      </c>
      <c r="S2153" s="1" t="s">
        <v>4290</v>
      </c>
      <c r="T2153" s="1" t="s">
        <v>15907</v>
      </c>
      <c r="U2153" s="1" t="s">
        <v>15908</v>
      </c>
      <c r="V2153" s="1" t="s">
        <v>1145</v>
      </c>
      <c r="W2153" s="1" t="s">
        <v>60</v>
      </c>
      <c r="X2153" t="str">
        <f t="shared" si="232"/>
        <v>Complete</v>
      </c>
      <c r="Y2153">
        <f>MAX(0,100-IF(G2153="Invalid",Config!$B$5,0)-IF(I2153="Invalid",Config!$B$6,0)-IF(X2153="Incomplete",Config!$B$7,0)-IF(AF2153="Yes",Config!$B$37,0))</f>
        <v>100</v>
      </c>
      <c r="Z2153" s="1">
        <f>IF(OR(TRIM(B2153)="",COUNTIF(Config!$B$15:$B$19,B2153)&gt;0),1,0)+IF(OR(TRIM(C2153)="",COUNTIF(Config!$B$15:$B$19,C2153)&gt;0),1,0)+IF(OR(TRIM(F2153)="",COUNTIF(Config!$B$15:$B$19,F2153)&gt;0),1,0)+IF(OR(TRIM(H2153)="",COUNTIF(Config!$B$15:$B$19,H2153)&gt;0),1,0)+IF(OR(TRIM(E2153)="",COUNTIF(Config!$B$15:$B$19,E2153)&gt;0),1,0)+IF(OR(TRIM(K2153)="",COUNTIF(Config!$B$15:$B$19,K2153)&gt;0),1,0)+IF(OR(TRIM(P2153)="",COUNTIF(Config!$B$15:$B$19,P2153)&gt;0),1,0)+IF(OR(TRIM(R2153)="",COUNTIF(Config!$B$15:$B$19,R2153)&gt;0),1,0)</f>
        <v>0</v>
      </c>
      <c r="AA2153" s="1" cm="1">
        <f t="array" ref="AA2153">SUMPRODUCT(LEN(H2153)-LEN(SUBSTITUTE(H2153,{"0";"1";"2";"3";"4";"5";"6";"7";"8";"9"},"")))</f>
        <v>12</v>
      </c>
      <c r="AC2153" t="str">
        <f t="shared" si="233"/>
        <v/>
      </c>
      <c r="AD2153">
        <f t="shared" si="234"/>
        <v>1</v>
      </c>
      <c r="AE2153">
        <f t="shared" si="235"/>
        <v>1</v>
      </c>
      <c r="AF2153" t="str">
        <f t="shared" si="236"/>
        <v>No</v>
      </c>
      <c r="AG2153">
        <f t="shared" ca="1" si="237"/>
        <v>37</v>
      </c>
      <c r="AH2153" t="str">
        <f ca="1">IF(OR(V2153="",AG2153=""),"Yes",IF(AG2153&gt;Config!$B$41,"Yes","No"))</f>
        <v>No</v>
      </c>
    </row>
    <row r="2154" spans="1:34" x14ac:dyDescent="0.25">
      <c r="A2154" s="1" t="s">
        <v>15909</v>
      </c>
      <c r="B2154" s="1" t="s">
        <v>127</v>
      </c>
      <c r="C2154" s="1" t="s">
        <v>748</v>
      </c>
      <c r="D2154" s="1" t="s">
        <v>15910</v>
      </c>
      <c r="E2154" s="1" t="s">
        <v>33901</v>
      </c>
      <c r="F2154" s="1" t="s">
        <v>15911</v>
      </c>
      <c r="G2154" t="str">
        <f t="shared" si="231"/>
        <v>Valid</v>
      </c>
      <c r="H2154" s="1" t="s">
        <v>15912</v>
      </c>
      <c r="I2154" t="str" cm="1">
        <f t="array" ref="I2154">IF(OR(TRIM(H2154)="",ISNUMBER(SEARCH("#",H2154)),AA2154&lt;Config!$B$8,SUMPRODUCT(--ISNUMBER(SEARCH({"a";"b";"c";"d";"e";"f";"g";"h";"i";"j";"k";"l";"m";"n";"o";"p";"q";"r";"s";"t";"u";"v";"w";"x";"y";"z"},H2154)))&gt;0),"Invalid","Valid")</f>
        <v>Valid</v>
      </c>
      <c r="J2154" s="1" t="s">
        <v>15913</v>
      </c>
      <c r="K2154" s="1" t="s">
        <v>378</v>
      </c>
      <c r="L2154" s="1" t="s">
        <v>67</v>
      </c>
      <c r="M2154" s="1" t="s">
        <v>103</v>
      </c>
      <c r="N2154" s="1" t="s">
        <v>252</v>
      </c>
      <c r="O2154" s="1" t="s">
        <v>69</v>
      </c>
      <c r="P2154" t="s">
        <v>236</v>
      </c>
      <c r="Q2154" s="1" t="s">
        <v>237</v>
      </c>
      <c r="R2154" s="1" t="s">
        <v>961</v>
      </c>
      <c r="S2154" s="1" t="s">
        <v>15914</v>
      </c>
      <c r="T2154" s="1" t="s">
        <v>15915</v>
      </c>
      <c r="U2154" s="1" t="s">
        <v>2572</v>
      </c>
      <c r="V2154" s="1" t="s">
        <v>10441</v>
      </c>
      <c r="W2154" s="1" t="s">
        <v>384</v>
      </c>
      <c r="X2154" t="str">
        <f t="shared" si="232"/>
        <v>Complete</v>
      </c>
      <c r="Y2154">
        <f>MAX(0,100-IF(G2154="Invalid",Config!$B$5,0)-IF(I2154="Invalid",Config!$B$6,0)-IF(X2154="Incomplete",Config!$B$7,0)-IF(AF2154="Yes",Config!$B$37,0))</f>
        <v>100</v>
      </c>
      <c r="Z2154" s="1">
        <f>IF(OR(TRIM(B2154)="",COUNTIF(Config!$B$15:$B$19,B2154)&gt;0),1,0)+IF(OR(TRIM(C2154)="",COUNTIF(Config!$B$15:$B$19,C2154)&gt;0),1,0)+IF(OR(TRIM(F2154)="",COUNTIF(Config!$B$15:$B$19,F2154)&gt;0),1,0)+IF(OR(TRIM(H2154)="",COUNTIF(Config!$B$15:$B$19,H2154)&gt;0),1,0)+IF(OR(TRIM(E2154)="",COUNTIF(Config!$B$15:$B$19,E2154)&gt;0),1,0)+IF(OR(TRIM(K2154)="",COUNTIF(Config!$B$15:$B$19,K2154)&gt;0),1,0)+IF(OR(TRIM(P2154)="",COUNTIF(Config!$B$15:$B$19,P2154)&gt;0),1,0)+IF(OR(TRIM(R2154)="",COUNTIF(Config!$B$15:$B$19,R2154)&gt;0),1,0)</f>
        <v>0</v>
      </c>
      <c r="AA2154" s="1" cm="1">
        <f t="array" ref="AA2154">SUMPRODUCT(LEN(H2154)-LEN(SUBSTITUTE(H2154,{"0";"1";"2";"3";"4";"5";"6";"7";"8";"9"},"")))</f>
        <v>12</v>
      </c>
      <c r="AC2154" t="str">
        <f t="shared" si="233"/>
        <v/>
      </c>
      <c r="AD2154">
        <f t="shared" si="234"/>
        <v>1</v>
      </c>
      <c r="AE2154">
        <f t="shared" si="235"/>
        <v>1</v>
      </c>
      <c r="AF2154" t="str">
        <f t="shared" si="236"/>
        <v>No</v>
      </c>
      <c r="AG2154">
        <f t="shared" ca="1" si="237"/>
        <v>639</v>
      </c>
      <c r="AH2154" t="str">
        <f ca="1">IF(OR(V2154="",AG2154=""),"Yes",IF(AG2154&gt;Config!$B$41,"Yes","No"))</f>
        <v>Yes</v>
      </c>
    </row>
    <row r="2155" spans="1:34" x14ac:dyDescent="0.25">
      <c r="A2155" s="1" t="s">
        <v>15916</v>
      </c>
      <c r="B2155" s="1" t="s">
        <v>1231</v>
      </c>
      <c r="C2155" s="1" t="s">
        <v>157</v>
      </c>
      <c r="D2155" s="1" t="s">
        <v>15917</v>
      </c>
      <c r="E2155" s="1" t="s">
        <v>33829</v>
      </c>
      <c r="F2155" s="1" t="s">
        <v>15918</v>
      </c>
      <c r="G2155" t="str">
        <f t="shared" si="231"/>
        <v>Valid</v>
      </c>
      <c r="H2155" s="1" t="s">
        <v>15919</v>
      </c>
      <c r="I2155" t="str" cm="1">
        <f t="array" ref="I2155">IF(OR(TRIM(H2155)="",ISNUMBER(SEARCH("#",H2155)),AA2155&lt;Config!$B$8,SUMPRODUCT(--ISNUMBER(SEARCH({"a";"b";"c";"d";"e";"f";"g";"h";"i";"j";"k";"l";"m";"n";"o";"p";"q";"r";"s";"t";"u";"v";"w";"x";"y";"z"},H2155)))&gt;0),"Invalid","Valid")</f>
        <v>Valid</v>
      </c>
      <c r="J2155" s="1" t="s">
        <v>15920</v>
      </c>
      <c r="K2155" s="1" t="s">
        <v>625</v>
      </c>
      <c r="L2155" s="1" t="s">
        <v>179</v>
      </c>
      <c r="M2155" s="1" t="s">
        <v>517</v>
      </c>
      <c r="N2155" s="1" t="s">
        <v>51</v>
      </c>
      <c r="O2155" s="1" t="s">
        <v>196</v>
      </c>
      <c r="P2155" t="s">
        <v>53</v>
      </c>
      <c r="Q2155" s="1" t="s">
        <v>181</v>
      </c>
      <c r="R2155" s="1" t="s">
        <v>415</v>
      </c>
      <c r="S2155" s="1" t="s">
        <v>15921</v>
      </c>
      <c r="T2155" s="1" t="s">
        <v>15922</v>
      </c>
      <c r="U2155" s="1" t="s">
        <v>15923</v>
      </c>
      <c r="V2155" s="1" t="s">
        <v>2555</v>
      </c>
      <c r="W2155" s="1" t="s">
        <v>60</v>
      </c>
      <c r="X2155" t="str">
        <f t="shared" si="232"/>
        <v>Incomplete</v>
      </c>
      <c r="Y2155">
        <f>MAX(0,100-IF(G2155="Invalid",Config!$B$5,0)-IF(I2155="Invalid",Config!$B$6,0)-IF(X2155="Incomplete",Config!$B$7,0)-IF(AF2155="Yes",Config!$B$37,0))</f>
        <v>60</v>
      </c>
      <c r="Z2155" s="1">
        <f>IF(OR(TRIM(B2155)="",COUNTIF(Config!$B$15:$B$19,B2155)&gt;0),1,0)+IF(OR(TRIM(C2155)="",COUNTIF(Config!$B$15:$B$19,C2155)&gt;0),1,0)+IF(OR(TRIM(F2155)="",COUNTIF(Config!$B$15:$B$19,F2155)&gt;0),1,0)+IF(OR(TRIM(H2155)="",COUNTIF(Config!$B$15:$B$19,H2155)&gt;0),1,0)+IF(OR(TRIM(E2155)="",COUNTIF(Config!$B$15:$B$19,E2155)&gt;0),1,0)+IF(OR(TRIM(K2155)="",COUNTIF(Config!$B$15:$B$19,K2155)&gt;0),1,0)+IF(OR(TRIM(P2155)="",COUNTIF(Config!$B$15:$B$19,P2155)&gt;0),1,0)+IF(OR(TRIM(R2155)="",COUNTIF(Config!$B$15:$B$19,R2155)&gt;0),1,0)</f>
        <v>1</v>
      </c>
      <c r="AA2155" s="1" cm="1">
        <f t="array" ref="AA2155">SUMPRODUCT(LEN(H2155)-LEN(SUBSTITUTE(H2155,{"0";"1";"2";"3";"4";"5";"6";"7";"8";"9"},"")))</f>
        <v>10</v>
      </c>
      <c r="AC2155" t="str">
        <f t="shared" si="233"/>
        <v>Incomplete Profile</v>
      </c>
      <c r="AD2155">
        <f t="shared" si="234"/>
        <v>1</v>
      </c>
      <c r="AE2155">
        <f t="shared" si="235"/>
        <v>1</v>
      </c>
      <c r="AF2155" t="str">
        <f t="shared" si="236"/>
        <v>No</v>
      </c>
      <c r="AG2155">
        <f t="shared" ca="1" si="237"/>
        <v>504</v>
      </c>
      <c r="AH2155" t="str">
        <f ca="1">IF(OR(V2155="",AG2155=""),"Yes",IF(AG2155&gt;Config!$B$41,"Yes","No"))</f>
        <v>Yes</v>
      </c>
    </row>
    <row r="2156" spans="1:34" x14ac:dyDescent="0.25">
      <c r="A2156" s="1" t="s">
        <v>15924</v>
      </c>
      <c r="B2156" s="1" t="s">
        <v>259</v>
      </c>
      <c r="C2156" s="1" t="s">
        <v>1736</v>
      </c>
      <c r="D2156" s="1" t="s">
        <v>15925</v>
      </c>
      <c r="E2156" s="1" t="s">
        <v>33866</v>
      </c>
      <c r="F2156" s="1" t="s">
        <v>15926</v>
      </c>
      <c r="G2156" t="str">
        <f t="shared" si="231"/>
        <v>Valid</v>
      </c>
      <c r="H2156" s="1" t="s">
        <v>15927</v>
      </c>
      <c r="I2156" t="str" cm="1">
        <f t="array" ref="I2156">IF(OR(TRIM(H2156)="",ISNUMBER(SEARCH("#",H2156)),AA2156&lt;Config!$B$8,SUMPRODUCT(--ISNUMBER(SEARCH({"a";"b";"c";"d";"e";"f";"g";"h";"i";"j";"k";"l";"m";"n";"o";"p";"q";"r";"s";"t";"u";"v";"w";"x";"y";"z"},H2156)))&gt;0),"Invalid","Valid")</f>
        <v>Valid</v>
      </c>
      <c r="J2156" s="1" t="s">
        <v>15928</v>
      </c>
      <c r="K2156" s="1" t="s">
        <v>369</v>
      </c>
      <c r="L2156" s="1" t="s">
        <v>29</v>
      </c>
      <c r="M2156" s="1" t="s">
        <v>50</v>
      </c>
      <c r="N2156" s="1" t="s">
        <v>358</v>
      </c>
      <c r="O2156" s="1" t="s">
        <v>149</v>
      </c>
      <c r="P2156" t="s">
        <v>33</v>
      </c>
      <c r="Q2156" s="1" t="s">
        <v>1664</v>
      </c>
      <c r="R2156" s="1" t="s">
        <v>35</v>
      </c>
      <c r="S2156" s="1" t="s">
        <v>9331</v>
      </c>
      <c r="T2156" s="1" t="s">
        <v>15929</v>
      </c>
      <c r="U2156" s="1" t="s">
        <v>15930</v>
      </c>
      <c r="V2156" s="1" t="s">
        <v>2661</v>
      </c>
      <c r="W2156" s="1" t="s">
        <v>186</v>
      </c>
      <c r="X2156" t="str">
        <f t="shared" si="232"/>
        <v>Complete</v>
      </c>
      <c r="Y2156">
        <f>MAX(0,100-IF(G2156="Invalid",Config!$B$5,0)-IF(I2156="Invalid",Config!$B$6,0)-IF(X2156="Incomplete",Config!$B$7,0)-IF(AF2156="Yes",Config!$B$37,0))</f>
        <v>100</v>
      </c>
      <c r="Z2156" s="1">
        <f>IF(OR(TRIM(B2156)="",COUNTIF(Config!$B$15:$B$19,B2156)&gt;0),1,0)+IF(OR(TRIM(C2156)="",COUNTIF(Config!$B$15:$B$19,C2156)&gt;0),1,0)+IF(OR(TRIM(F2156)="",COUNTIF(Config!$B$15:$B$19,F2156)&gt;0),1,0)+IF(OR(TRIM(H2156)="",COUNTIF(Config!$B$15:$B$19,H2156)&gt;0),1,0)+IF(OR(TRIM(E2156)="",COUNTIF(Config!$B$15:$B$19,E2156)&gt;0),1,0)+IF(OR(TRIM(K2156)="",COUNTIF(Config!$B$15:$B$19,K2156)&gt;0),1,0)+IF(OR(TRIM(P2156)="",COUNTIF(Config!$B$15:$B$19,P2156)&gt;0),1,0)+IF(OR(TRIM(R2156)="",COUNTIF(Config!$B$15:$B$19,R2156)&gt;0),1,0)</f>
        <v>0</v>
      </c>
      <c r="AA2156" s="1" cm="1">
        <f t="array" ref="AA2156">SUMPRODUCT(LEN(H2156)-LEN(SUBSTITUTE(H2156,{"0";"1";"2";"3";"4";"5";"6";"7";"8";"9"},"")))</f>
        <v>10</v>
      </c>
      <c r="AC2156" t="str">
        <f t="shared" si="233"/>
        <v/>
      </c>
      <c r="AD2156">
        <f t="shared" si="234"/>
        <v>1</v>
      </c>
      <c r="AE2156">
        <f t="shared" si="235"/>
        <v>1</v>
      </c>
      <c r="AF2156" t="str">
        <f t="shared" si="236"/>
        <v>No</v>
      </c>
      <c r="AG2156">
        <f t="shared" ca="1" si="237"/>
        <v>261</v>
      </c>
      <c r="AH2156" t="str">
        <f ca="1">IF(OR(V2156="",AG2156=""),"Yes",IF(AG2156&gt;Config!$B$41,"Yes","No"))</f>
        <v>No</v>
      </c>
    </row>
    <row r="2157" spans="1:34" x14ac:dyDescent="0.25">
      <c r="A2157" s="1" t="s">
        <v>15931</v>
      </c>
      <c r="B2157" s="1" t="s">
        <v>456</v>
      </c>
      <c r="C2157" s="1" t="s">
        <v>1806</v>
      </c>
      <c r="D2157" s="1" t="s">
        <v>13233</v>
      </c>
      <c r="E2157" s="1" t="s">
        <v>34946</v>
      </c>
      <c r="F2157" s="1" t="s">
        <v>15932</v>
      </c>
      <c r="G2157" t="str">
        <f t="shared" si="231"/>
        <v>Valid</v>
      </c>
      <c r="H2157" s="1" t="s">
        <v>15933</v>
      </c>
      <c r="I2157" t="str" cm="1">
        <f t="array" ref="I2157">IF(OR(TRIM(H2157)="",ISNUMBER(SEARCH("#",H2157)),AA2157&lt;Config!$B$8,SUMPRODUCT(--ISNUMBER(SEARCH({"a";"b";"c";"d";"e";"f";"g";"h";"i";"j";"k";"l";"m";"n";"o";"p";"q";"r";"s";"t";"u";"v";"w";"x";"y";"z"},H2157)))&gt;0),"Invalid","Valid")</f>
        <v>Valid</v>
      </c>
      <c r="J2157" s="1" t="s">
        <v>15934</v>
      </c>
      <c r="K2157" s="1" t="s">
        <v>378</v>
      </c>
      <c r="L2157" s="1" t="s">
        <v>179</v>
      </c>
      <c r="M2157" s="1" t="s">
        <v>462</v>
      </c>
      <c r="N2157" s="1" t="s">
        <v>358</v>
      </c>
      <c r="O2157" s="1" t="s">
        <v>196</v>
      </c>
      <c r="P2157" t="s">
        <v>33</v>
      </c>
      <c r="Q2157" s="1" t="s">
        <v>119</v>
      </c>
      <c r="R2157" s="1" t="s">
        <v>482</v>
      </c>
      <c r="S2157" s="1" t="s">
        <v>4864</v>
      </c>
      <c r="T2157" s="1" t="s">
        <v>15935</v>
      </c>
      <c r="U2157" s="1" t="s">
        <v>12828</v>
      </c>
      <c r="V2157" s="1" t="s">
        <v>5701</v>
      </c>
      <c r="W2157" s="1" t="s">
        <v>384</v>
      </c>
      <c r="X2157" t="str">
        <f t="shared" si="232"/>
        <v>Complete</v>
      </c>
      <c r="Y2157">
        <f>MAX(0,100-IF(G2157="Invalid",Config!$B$5,0)-IF(I2157="Invalid",Config!$B$6,0)-IF(X2157="Incomplete",Config!$B$7,0)-IF(AF2157="Yes",Config!$B$37,0))</f>
        <v>100</v>
      </c>
      <c r="Z2157" s="1">
        <f>IF(OR(TRIM(B2157)="",COUNTIF(Config!$B$15:$B$19,B2157)&gt;0),1,0)+IF(OR(TRIM(C2157)="",COUNTIF(Config!$B$15:$B$19,C2157)&gt;0),1,0)+IF(OR(TRIM(F2157)="",COUNTIF(Config!$B$15:$B$19,F2157)&gt;0),1,0)+IF(OR(TRIM(H2157)="",COUNTIF(Config!$B$15:$B$19,H2157)&gt;0),1,0)+IF(OR(TRIM(E2157)="",COUNTIF(Config!$B$15:$B$19,E2157)&gt;0),1,0)+IF(OR(TRIM(K2157)="",COUNTIF(Config!$B$15:$B$19,K2157)&gt;0),1,0)+IF(OR(TRIM(P2157)="",COUNTIF(Config!$B$15:$B$19,P2157)&gt;0),1,0)+IF(OR(TRIM(R2157)="",COUNTIF(Config!$B$15:$B$19,R2157)&gt;0),1,0)</f>
        <v>0</v>
      </c>
      <c r="AA2157" s="1" cm="1">
        <f t="array" ref="AA2157">SUMPRODUCT(LEN(H2157)-LEN(SUBSTITUTE(H2157,{"0";"1";"2";"3";"4";"5";"6";"7";"8";"9"},"")))</f>
        <v>10</v>
      </c>
      <c r="AC2157" t="str">
        <f t="shared" si="233"/>
        <v/>
      </c>
      <c r="AD2157">
        <f t="shared" si="234"/>
        <v>1</v>
      </c>
      <c r="AE2157">
        <f t="shared" si="235"/>
        <v>1</v>
      </c>
      <c r="AF2157" t="str">
        <f t="shared" si="236"/>
        <v>No</v>
      </c>
      <c r="AG2157">
        <f t="shared" ca="1" si="237"/>
        <v>193</v>
      </c>
      <c r="AH2157" t="str">
        <f ca="1">IF(OR(V2157="",AG2157=""),"Yes",IF(AG2157&gt;Config!$B$41,"Yes","No"))</f>
        <v>No</v>
      </c>
    </row>
    <row r="2158" spans="1:34" x14ac:dyDescent="0.25">
      <c r="A2158" s="1" t="s">
        <v>15936</v>
      </c>
      <c r="B2158" s="1" t="s">
        <v>774</v>
      </c>
      <c r="C2158" s="1" t="s">
        <v>659</v>
      </c>
      <c r="D2158" s="1" t="s">
        <v>15937</v>
      </c>
      <c r="E2158" s="1" t="s">
        <v>34947</v>
      </c>
      <c r="F2158" s="1" t="s">
        <v>15938</v>
      </c>
      <c r="G2158" t="str">
        <f t="shared" si="231"/>
        <v>Valid</v>
      </c>
      <c r="H2158" s="1" t="s">
        <v>15939</v>
      </c>
      <c r="I2158" t="str" cm="1">
        <f t="array" ref="I2158">IF(OR(TRIM(H2158)="",ISNUMBER(SEARCH("#",H2158)),AA2158&lt;Config!$B$8,SUMPRODUCT(--ISNUMBER(SEARCH({"a";"b";"c";"d";"e";"f";"g";"h";"i";"j";"k";"l";"m";"n";"o";"p";"q";"r";"s";"t";"u";"v";"w";"x";"y";"z"},H2158)))&gt;0),"Invalid","Valid")</f>
        <v>Valid</v>
      </c>
      <c r="J2158" s="1" t="s">
        <v>15940</v>
      </c>
      <c r="K2158" s="1" t="s">
        <v>264</v>
      </c>
      <c r="L2158" s="1" t="s">
        <v>67</v>
      </c>
      <c r="M2158" s="1" t="s">
        <v>118</v>
      </c>
      <c r="N2158" s="1" t="s">
        <v>33819</v>
      </c>
      <c r="O2158" s="1" t="s">
        <v>52</v>
      </c>
      <c r="P2158" t="s">
        <v>236</v>
      </c>
      <c r="Q2158" s="1" t="s">
        <v>254</v>
      </c>
      <c r="R2158" s="1" t="s">
        <v>254</v>
      </c>
      <c r="S2158" s="1" t="s">
        <v>15941</v>
      </c>
      <c r="T2158" s="1" t="s">
        <v>15942</v>
      </c>
      <c r="U2158" s="1" t="s">
        <v>15943</v>
      </c>
      <c r="V2158" s="1" t="s">
        <v>9676</v>
      </c>
      <c r="W2158" s="1" t="s">
        <v>141</v>
      </c>
      <c r="X2158" t="str">
        <f t="shared" si="232"/>
        <v>Complete</v>
      </c>
      <c r="Y2158">
        <f>MAX(0,100-IF(G2158="Invalid",Config!$B$5,0)-IF(I2158="Invalid",Config!$B$6,0)-IF(X2158="Incomplete",Config!$B$7,0)-IF(AF2158="Yes",Config!$B$37,0))</f>
        <v>100</v>
      </c>
      <c r="Z2158" s="1">
        <f>IF(OR(TRIM(B2158)="",COUNTIF(Config!$B$15:$B$19,B2158)&gt;0),1,0)+IF(OR(TRIM(C2158)="",COUNTIF(Config!$B$15:$B$19,C2158)&gt;0),1,0)+IF(OR(TRIM(F2158)="",COUNTIF(Config!$B$15:$B$19,F2158)&gt;0),1,0)+IF(OR(TRIM(H2158)="",COUNTIF(Config!$B$15:$B$19,H2158)&gt;0),1,0)+IF(OR(TRIM(E2158)="",COUNTIF(Config!$B$15:$B$19,E2158)&gt;0),1,0)+IF(OR(TRIM(K2158)="",COUNTIF(Config!$B$15:$B$19,K2158)&gt;0),1,0)+IF(OR(TRIM(P2158)="",COUNTIF(Config!$B$15:$B$19,P2158)&gt;0),1,0)+IF(OR(TRIM(R2158)="",COUNTIF(Config!$B$15:$B$19,R2158)&gt;0),1,0)</f>
        <v>0</v>
      </c>
      <c r="AA2158" s="1" cm="1">
        <f t="array" ref="AA2158">SUMPRODUCT(LEN(H2158)-LEN(SUBSTITUTE(H2158,{"0";"1";"2";"3";"4";"5";"6";"7";"8";"9"},"")))</f>
        <v>10</v>
      </c>
      <c r="AC2158" t="str">
        <f t="shared" si="233"/>
        <v/>
      </c>
      <c r="AD2158">
        <f t="shared" si="234"/>
        <v>1</v>
      </c>
      <c r="AE2158">
        <f t="shared" si="235"/>
        <v>1</v>
      </c>
      <c r="AF2158" t="str">
        <f t="shared" si="236"/>
        <v>No</v>
      </c>
      <c r="AG2158">
        <f t="shared" ca="1" si="237"/>
        <v>256</v>
      </c>
      <c r="AH2158" t="str">
        <f ca="1">IF(OR(V2158="",AG2158=""),"Yes",IF(AG2158&gt;Config!$B$41,"Yes","No"))</f>
        <v>No</v>
      </c>
    </row>
    <row r="2159" spans="1:34" x14ac:dyDescent="0.25">
      <c r="A2159" s="1" t="s">
        <v>15944</v>
      </c>
      <c r="B2159" s="1" t="s">
        <v>4752</v>
      </c>
      <c r="C2159" s="1" t="s">
        <v>337</v>
      </c>
      <c r="D2159" s="1" t="s">
        <v>15945</v>
      </c>
      <c r="E2159" s="1" t="s">
        <v>34948</v>
      </c>
      <c r="F2159" s="1" t="s">
        <v>15946</v>
      </c>
      <c r="G2159" t="str">
        <f t="shared" si="231"/>
        <v>Valid</v>
      </c>
      <c r="H2159" s="1" t="s">
        <v>15947</v>
      </c>
      <c r="I2159" t="str" cm="1">
        <f t="array" ref="I2159">IF(OR(TRIM(H2159)="",ISNUMBER(SEARCH("#",H2159)),AA2159&lt;Config!$B$8,SUMPRODUCT(--ISNUMBER(SEARCH({"a";"b";"c";"d";"e";"f";"g";"h";"i";"j";"k";"l";"m";"n";"o";"p";"q";"r";"s";"t";"u";"v";"w";"x";"y";"z"},H2159)))&gt;0),"Invalid","Valid")</f>
        <v>Valid</v>
      </c>
      <c r="J2159" s="1" t="s">
        <v>15948</v>
      </c>
      <c r="K2159" s="1" t="s">
        <v>722</v>
      </c>
      <c r="L2159" s="1" t="s">
        <v>84</v>
      </c>
      <c r="M2159" s="1" t="s">
        <v>50</v>
      </c>
      <c r="N2159" s="1" t="s">
        <v>437</v>
      </c>
      <c r="O2159" s="1" t="s">
        <v>32</v>
      </c>
      <c r="P2159" t="s">
        <v>590</v>
      </c>
      <c r="Q2159" s="1" t="s">
        <v>844</v>
      </c>
      <c r="R2159" s="1" t="s">
        <v>1846</v>
      </c>
      <c r="S2159" s="1" t="s">
        <v>15949</v>
      </c>
      <c r="T2159" s="1" t="s">
        <v>15950</v>
      </c>
      <c r="U2159" s="1" t="s">
        <v>15951</v>
      </c>
      <c r="V2159" s="1" t="s">
        <v>3286</v>
      </c>
      <c r="W2159" s="1" t="s">
        <v>141</v>
      </c>
      <c r="X2159" t="str">
        <f t="shared" si="232"/>
        <v>Complete</v>
      </c>
      <c r="Y2159">
        <f>MAX(0,100-IF(G2159="Invalid",Config!$B$5,0)-IF(I2159="Invalid",Config!$B$6,0)-IF(X2159="Incomplete",Config!$B$7,0)-IF(AF2159="Yes",Config!$B$37,0))</f>
        <v>100</v>
      </c>
      <c r="Z2159" s="1">
        <f>IF(OR(TRIM(B2159)="",COUNTIF(Config!$B$15:$B$19,B2159)&gt;0),1,0)+IF(OR(TRIM(C2159)="",COUNTIF(Config!$B$15:$B$19,C2159)&gt;0),1,0)+IF(OR(TRIM(F2159)="",COUNTIF(Config!$B$15:$B$19,F2159)&gt;0),1,0)+IF(OR(TRIM(H2159)="",COUNTIF(Config!$B$15:$B$19,H2159)&gt;0),1,0)+IF(OR(TRIM(E2159)="",COUNTIF(Config!$B$15:$B$19,E2159)&gt;0),1,0)+IF(OR(TRIM(K2159)="",COUNTIF(Config!$B$15:$B$19,K2159)&gt;0),1,0)+IF(OR(TRIM(P2159)="",COUNTIF(Config!$B$15:$B$19,P2159)&gt;0),1,0)+IF(OR(TRIM(R2159)="",COUNTIF(Config!$B$15:$B$19,R2159)&gt;0),1,0)</f>
        <v>0</v>
      </c>
      <c r="AA2159" s="1" cm="1">
        <f t="array" ref="AA2159">SUMPRODUCT(LEN(H2159)-LEN(SUBSTITUTE(H2159,{"0";"1";"2";"3";"4";"5";"6";"7";"8";"9"},"")))</f>
        <v>12</v>
      </c>
      <c r="AC2159" t="str">
        <f t="shared" si="233"/>
        <v/>
      </c>
      <c r="AD2159">
        <f t="shared" si="234"/>
        <v>1</v>
      </c>
      <c r="AE2159">
        <f t="shared" si="235"/>
        <v>1</v>
      </c>
      <c r="AF2159" t="str">
        <f t="shared" si="236"/>
        <v>No</v>
      </c>
      <c r="AG2159">
        <f t="shared" ca="1" si="237"/>
        <v>88</v>
      </c>
      <c r="AH2159" t="str">
        <f ca="1">IF(OR(V2159="",AG2159=""),"Yes",IF(AG2159&gt;Config!$B$41,"Yes","No"))</f>
        <v>No</v>
      </c>
    </row>
    <row r="2160" spans="1:34" x14ac:dyDescent="0.25">
      <c r="A2160" s="1" t="s">
        <v>15952</v>
      </c>
      <c r="B2160" s="1" t="s">
        <v>336</v>
      </c>
      <c r="C2160" s="1" t="s">
        <v>386</v>
      </c>
      <c r="D2160" s="1" t="s">
        <v>15953</v>
      </c>
      <c r="E2160" s="1" t="s">
        <v>33927</v>
      </c>
      <c r="F2160" s="1" t="s">
        <v>15954</v>
      </c>
      <c r="G2160" t="str">
        <f t="shared" si="231"/>
        <v>Valid</v>
      </c>
      <c r="H2160" s="1" t="s">
        <v>15955</v>
      </c>
      <c r="I2160" t="str" cm="1">
        <f t="array" ref="I2160">IF(OR(TRIM(H2160)="",ISNUMBER(SEARCH("#",H2160)),AA2160&lt;Config!$B$8,SUMPRODUCT(--ISNUMBER(SEARCH({"a";"b";"c";"d";"e";"f";"g";"h";"i";"j";"k";"l";"m";"n";"o";"p";"q";"r";"s";"t";"u";"v";"w";"x";"y";"z"},H2160)))&gt;0),"Invalid","Valid")</f>
        <v>Valid</v>
      </c>
      <c r="J2160" s="1" t="s">
        <v>15956</v>
      </c>
      <c r="K2160" s="1" t="s">
        <v>287</v>
      </c>
      <c r="L2160" s="1" t="s">
        <v>164</v>
      </c>
      <c r="M2160" s="1" t="s">
        <v>103</v>
      </c>
      <c r="N2160" s="1" t="s">
        <v>224</v>
      </c>
      <c r="O2160" s="1" t="s">
        <v>180</v>
      </c>
      <c r="P2160" t="s">
        <v>236</v>
      </c>
      <c r="Q2160" s="1" t="s">
        <v>237</v>
      </c>
      <c r="R2160" s="1" t="s">
        <v>254</v>
      </c>
      <c r="S2160" s="1" t="s">
        <v>813</v>
      </c>
      <c r="T2160" s="1" t="s">
        <v>15957</v>
      </c>
      <c r="U2160" s="1" t="s">
        <v>4513</v>
      </c>
      <c r="V2160" s="1" t="s">
        <v>1135</v>
      </c>
      <c r="W2160" s="1" t="s">
        <v>94</v>
      </c>
      <c r="X2160" t="str">
        <f t="shared" si="232"/>
        <v>Complete</v>
      </c>
      <c r="Y2160">
        <f>MAX(0,100-IF(G2160="Invalid",Config!$B$5,0)-IF(I2160="Invalid",Config!$B$6,0)-IF(X2160="Incomplete",Config!$B$7,0)-IF(AF2160="Yes",Config!$B$37,0))</f>
        <v>100</v>
      </c>
      <c r="Z2160" s="1">
        <f>IF(OR(TRIM(B2160)="",COUNTIF(Config!$B$15:$B$19,B2160)&gt;0),1,0)+IF(OR(TRIM(C2160)="",COUNTIF(Config!$B$15:$B$19,C2160)&gt;0),1,0)+IF(OR(TRIM(F2160)="",COUNTIF(Config!$B$15:$B$19,F2160)&gt;0),1,0)+IF(OR(TRIM(H2160)="",COUNTIF(Config!$B$15:$B$19,H2160)&gt;0),1,0)+IF(OR(TRIM(E2160)="",COUNTIF(Config!$B$15:$B$19,E2160)&gt;0),1,0)+IF(OR(TRIM(K2160)="",COUNTIF(Config!$B$15:$B$19,K2160)&gt;0),1,0)+IF(OR(TRIM(P2160)="",COUNTIF(Config!$B$15:$B$19,P2160)&gt;0),1,0)+IF(OR(TRIM(R2160)="",COUNTIF(Config!$B$15:$B$19,R2160)&gt;0),1,0)</f>
        <v>0</v>
      </c>
      <c r="AA2160" s="1" cm="1">
        <f t="array" ref="AA2160">SUMPRODUCT(LEN(H2160)-LEN(SUBSTITUTE(H2160,{"0";"1";"2";"3";"4";"5";"6";"7";"8";"9"},"")))</f>
        <v>12</v>
      </c>
      <c r="AC2160" t="str">
        <f t="shared" si="233"/>
        <v/>
      </c>
      <c r="AD2160">
        <f t="shared" si="234"/>
        <v>1</v>
      </c>
      <c r="AE2160">
        <f t="shared" si="235"/>
        <v>1</v>
      </c>
      <c r="AF2160" t="str">
        <f t="shared" si="236"/>
        <v>No</v>
      </c>
      <c r="AG2160">
        <f t="shared" ca="1" si="237"/>
        <v>292</v>
      </c>
      <c r="AH2160" t="str">
        <f ca="1">IF(OR(V2160="",AG2160=""),"Yes",IF(AG2160&gt;Config!$B$41,"Yes","No"))</f>
        <v>No</v>
      </c>
    </row>
    <row r="2161" spans="1:34" x14ac:dyDescent="0.25">
      <c r="A2161" s="1" t="s">
        <v>15958</v>
      </c>
      <c r="B2161" s="1" t="s">
        <v>544</v>
      </c>
      <c r="C2161" s="1" t="s">
        <v>1400</v>
      </c>
      <c r="D2161" s="1" t="s">
        <v>15959</v>
      </c>
      <c r="E2161" s="1" t="s">
        <v>34381</v>
      </c>
      <c r="F2161" s="1" t="s">
        <v>15960</v>
      </c>
      <c r="G2161" t="str">
        <f t="shared" si="231"/>
        <v>Valid</v>
      </c>
      <c r="H2161" s="1" t="s">
        <v>15961</v>
      </c>
      <c r="I2161" t="str" cm="1">
        <f t="array" ref="I2161">IF(OR(TRIM(H2161)="",ISNUMBER(SEARCH("#",H2161)),AA2161&lt;Config!$B$8,SUMPRODUCT(--ISNUMBER(SEARCH({"a";"b";"c";"d";"e";"f";"g";"h";"i";"j";"k";"l";"m";"n";"o";"p";"q";"r";"s";"t";"u";"v";"w";"x";"y";"z"},H2161)))&gt;0),"Invalid","Valid")</f>
        <v>Valid</v>
      </c>
      <c r="J2161" s="1" t="s">
        <v>15962</v>
      </c>
      <c r="K2161" s="1" t="s">
        <v>195</v>
      </c>
      <c r="L2161" s="1" t="s">
        <v>265</v>
      </c>
      <c r="M2161" s="1" t="s">
        <v>118</v>
      </c>
      <c r="N2161" s="1" t="s">
        <v>252</v>
      </c>
      <c r="O2161" s="1" t="s">
        <v>196</v>
      </c>
      <c r="P2161" t="s">
        <v>53</v>
      </c>
      <c r="Q2161" s="1" t="s">
        <v>150</v>
      </c>
      <c r="R2161" s="1" t="s">
        <v>55</v>
      </c>
      <c r="S2161" s="1" t="s">
        <v>9346</v>
      </c>
      <c r="T2161" s="1" t="s">
        <v>15963</v>
      </c>
      <c r="U2161" s="1" t="s">
        <v>15964</v>
      </c>
      <c r="V2161" s="1" t="s">
        <v>4670</v>
      </c>
      <c r="W2161" s="1" t="s">
        <v>293</v>
      </c>
      <c r="X2161" t="str">
        <f t="shared" si="232"/>
        <v>Complete</v>
      </c>
      <c r="Y2161">
        <f>MAX(0,100-IF(G2161="Invalid",Config!$B$5,0)-IF(I2161="Invalid",Config!$B$6,0)-IF(X2161="Incomplete",Config!$B$7,0)-IF(AF2161="Yes",Config!$B$37,0))</f>
        <v>100</v>
      </c>
      <c r="Z2161" s="1">
        <f>IF(OR(TRIM(B2161)="",COUNTIF(Config!$B$15:$B$19,B2161)&gt;0),1,0)+IF(OR(TRIM(C2161)="",COUNTIF(Config!$B$15:$B$19,C2161)&gt;0),1,0)+IF(OR(TRIM(F2161)="",COUNTIF(Config!$B$15:$B$19,F2161)&gt;0),1,0)+IF(OR(TRIM(H2161)="",COUNTIF(Config!$B$15:$B$19,H2161)&gt;0),1,0)+IF(OR(TRIM(E2161)="",COUNTIF(Config!$B$15:$B$19,E2161)&gt;0),1,0)+IF(OR(TRIM(K2161)="",COUNTIF(Config!$B$15:$B$19,K2161)&gt;0),1,0)+IF(OR(TRIM(P2161)="",COUNTIF(Config!$B$15:$B$19,P2161)&gt;0),1,0)+IF(OR(TRIM(R2161)="",COUNTIF(Config!$B$15:$B$19,R2161)&gt;0),1,0)</f>
        <v>0</v>
      </c>
      <c r="AA2161" s="1" cm="1">
        <f t="array" ref="AA2161">SUMPRODUCT(LEN(H2161)-LEN(SUBSTITUTE(H2161,{"0";"1";"2";"3";"4";"5";"6";"7";"8";"9"},"")))</f>
        <v>12</v>
      </c>
      <c r="AC2161" t="str">
        <f t="shared" si="233"/>
        <v/>
      </c>
      <c r="AD2161">
        <f t="shared" si="234"/>
        <v>1</v>
      </c>
      <c r="AE2161">
        <f t="shared" si="235"/>
        <v>1</v>
      </c>
      <c r="AF2161" t="str">
        <f t="shared" si="236"/>
        <v>No</v>
      </c>
      <c r="AG2161">
        <f t="shared" ca="1" si="237"/>
        <v>371</v>
      </c>
      <c r="AH2161" t="str">
        <f ca="1">IF(OR(V2161="",AG2161=""),"Yes",IF(AG2161&gt;Config!$B$41,"Yes","No"))</f>
        <v>Yes</v>
      </c>
    </row>
    <row r="2162" spans="1:34" x14ac:dyDescent="0.25">
      <c r="A2162" s="1" t="s">
        <v>15965</v>
      </c>
      <c r="B2162" s="1" t="s">
        <v>2374</v>
      </c>
      <c r="C2162" s="1" t="s">
        <v>337</v>
      </c>
      <c r="D2162" s="1" t="s">
        <v>15966</v>
      </c>
      <c r="E2162" s="1" t="s">
        <v>34949</v>
      </c>
      <c r="F2162" s="1" t="s">
        <v>15967</v>
      </c>
      <c r="G2162" t="str">
        <f t="shared" si="231"/>
        <v>Valid</v>
      </c>
      <c r="H2162" s="1" t="s">
        <v>15968</v>
      </c>
      <c r="I2162" t="str" cm="1">
        <f t="array" ref="I2162">IF(OR(TRIM(H2162)="",ISNUMBER(SEARCH("#",H2162)),AA2162&lt;Config!$B$8,SUMPRODUCT(--ISNUMBER(SEARCH({"a";"b";"c";"d";"e";"f";"g";"h";"i";"j";"k";"l";"m";"n";"o";"p";"q";"r";"s";"t";"u";"v";"w";"x";"y";"z"},H2162)))&gt;0),"Invalid","Valid")</f>
        <v>Valid</v>
      </c>
      <c r="J2162" s="1" t="s">
        <v>950</v>
      </c>
      <c r="K2162" s="1" t="s">
        <v>1001</v>
      </c>
      <c r="L2162" s="1" t="s">
        <v>134</v>
      </c>
      <c r="M2162" s="1" t="s">
        <v>30</v>
      </c>
      <c r="N2162" s="1" t="s">
        <v>31</v>
      </c>
      <c r="O2162" s="1" t="s">
        <v>52</v>
      </c>
      <c r="P2162" t="s">
        <v>328</v>
      </c>
      <c r="Q2162" s="1" t="s">
        <v>1046</v>
      </c>
      <c r="R2162" s="1" t="s">
        <v>614</v>
      </c>
      <c r="S2162" s="1" t="s">
        <v>4816</v>
      </c>
      <c r="T2162" s="1" t="s">
        <v>15969</v>
      </c>
      <c r="U2162" s="1" t="s">
        <v>5955</v>
      </c>
      <c r="V2162" s="1" t="s">
        <v>15970</v>
      </c>
      <c r="W2162" s="1" t="s">
        <v>60</v>
      </c>
      <c r="X2162" t="str">
        <f t="shared" si="232"/>
        <v>Complete</v>
      </c>
      <c r="Y2162">
        <f>MAX(0,100-IF(G2162="Invalid",Config!$B$5,0)-IF(I2162="Invalid",Config!$B$6,0)-IF(X2162="Incomplete",Config!$B$7,0)-IF(AF2162="Yes",Config!$B$37,0))</f>
        <v>100</v>
      </c>
      <c r="Z2162" s="1">
        <f>IF(OR(TRIM(B2162)="",COUNTIF(Config!$B$15:$B$19,B2162)&gt;0),1,0)+IF(OR(TRIM(C2162)="",COUNTIF(Config!$B$15:$B$19,C2162)&gt;0),1,0)+IF(OR(TRIM(F2162)="",COUNTIF(Config!$B$15:$B$19,F2162)&gt;0),1,0)+IF(OR(TRIM(H2162)="",COUNTIF(Config!$B$15:$B$19,H2162)&gt;0),1,0)+IF(OR(TRIM(E2162)="",COUNTIF(Config!$B$15:$B$19,E2162)&gt;0),1,0)+IF(OR(TRIM(K2162)="",COUNTIF(Config!$B$15:$B$19,K2162)&gt;0),1,0)+IF(OR(TRIM(P2162)="",COUNTIF(Config!$B$15:$B$19,P2162)&gt;0),1,0)+IF(OR(TRIM(R2162)="",COUNTIF(Config!$B$15:$B$19,R2162)&gt;0),1,0)</f>
        <v>0</v>
      </c>
      <c r="AA2162" s="1" cm="1">
        <f t="array" ref="AA2162">SUMPRODUCT(LEN(H2162)-LEN(SUBSTITUTE(H2162,{"0";"1";"2";"3";"4";"5";"6";"7";"8";"9"},"")))</f>
        <v>11</v>
      </c>
      <c r="AC2162" t="str">
        <f t="shared" si="233"/>
        <v/>
      </c>
      <c r="AD2162">
        <f t="shared" si="234"/>
        <v>1</v>
      </c>
      <c r="AE2162">
        <f t="shared" si="235"/>
        <v>1</v>
      </c>
      <c r="AF2162" t="str">
        <f t="shared" si="236"/>
        <v>No</v>
      </c>
      <c r="AG2162">
        <f t="shared" ca="1" si="237"/>
        <v>360</v>
      </c>
      <c r="AH2162" t="str">
        <f ca="1">IF(OR(V2162="",AG2162=""),"Yes",IF(AG2162&gt;Config!$B$41,"Yes","No"))</f>
        <v>No</v>
      </c>
    </row>
    <row r="2163" spans="1:34" x14ac:dyDescent="0.25">
      <c r="A2163" s="1" t="s">
        <v>15971</v>
      </c>
      <c r="B2163" s="1" t="s">
        <v>62</v>
      </c>
      <c r="C2163" s="1" t="s">
        <v>230</v>
      </c>
      <c r="D2163" s="1" t="s">
        <v>15972</v>
      </c>
      <c r="E2163" s="1" t="s">
        <v>633</v>
      </c>
      <c r="F2163" s="1" t="s">
        <v>15973</v>
      </c>
      <c r="G2163" t="str">
        <f t="shared" si="231"/>
        <v>Valid</v>
      </c>
      <c r="H2163" s="1" t="s">
        <v>15974</v>
      </c>
      <c r="I2163" t="str" cm="1">
        <f t="array" ref="I2163">IF(OR(TRIM(H2163)="",ISNUMBER(SEARCH("#",H2163)),AA2163&lt;Config!$B$8,SUMPRODUCT(--ISNUMBER(SEARCH({"a";"b";"c";"d";"e";"f";"g";"h";"i";"j";"k";"l";"m";"n";"o";"p";"q";"r";"s";"t";"u";"v";"w";"x";"y";"z"},H2163)))&gt;0),"Invalid","Valid")</f>
        <v>Valid</v>
      </c>
      <c r="J2163" s="1" t="s">
        <v>15975</v>
      </c>
      <c r="K2163" s="1" t="s">
        <v>722</v>
      </c>
      <c r="L2163" s="1" t="s">
        <v>102</v>
      </c>
      <c r="M2163" s="1" t="s">
        <v>30</v>
      </c>
      <c r="N2163" s="1" t="s">
        <v>224</v>
      </c>
      <c r="O2163" s="1" t="s">
        <v>69</v>
      </c>
      <c r="P2163" t="s">
        <v>87</v>
      </c>
      <c r="Q2163" s="1" t="s">
        <v>438</v>
      </c>
      <c r="R2163" s="1" t="s">
        <v>136</v>
      </c>
      <c r="S2163" s="1" t="s">
        <v>15976</v>
      </c>
      <c r="T2163" s="1" t="s">
        <v>15977</v>
      </c>
      <c r="U2163" s="1" t="s">
        <v>15978</v>
      </c>
      <c r="V2163" s="1" t="s">
        <v>140</v>
      </c>
      <c r="W2163" s="1" t="s">
        <v>40</v>
      </c>
      <c r="X2163" t="str">
        <f t="shared" si="232"/>
        <v>Complete</v>
      </c>
      <c r="Y2163">
        <f>MAX(0,100-IF(G2163="Invalid",Config!$B$5,0)-IF(I2163="Invalid",Config!$B$6,0)-IF(X2163="Incomplete",Config!$B$7,0)-IF(AF2163="Yes",Config!$B$37,0))</f>
        <v>100</v>
      </c>
      <c r="Z2163" s="1">
        <f>IF(OR(TRIM(B2163)="",COUNTIF(Config!$B$15:$B$19,B2163)&gt;0),1,0)+IF(OR(TRIM(C2163)="",COUNTIF(Config!$B$15:$B$19,C2163)&gt;0),1,0)+IF(OR(TRIM(F2163)="",COUNTIF(Config!$B$15:$B$19,F2163)&gt;0),1,0)+IF(OR(TRIM(H2163)="",COUNTIF(Config!$B$15:$B$19,H2163)&gt;0),1,0)+IF(OR(TRIM(E2163)="",COUNTIF(Config!$B$15:$B$19,E2163)&gt;0),1,0)+IF(OR(TRIM(K2163)="",COUNTIF(Config!$B$15:$B$19,K2163)&gt;0),1,0)+IF(OR(TRIM(P2163)="",COUNTIF(Config!$B$15:$B$19,P2163)&gt;0),1,0)+IF(OR(TRIM(R2163)="",COUNTIF(Config!$B$15:$B$19,R2163)&gt;0),1,0)</f>
        <v>0</v>
      </c>
      <c r="AA2163" s="1" cm="1">
        <f t="array" ref="AA2163">SUMPRODUCT(LEN(H2163)-LEN(SUBSTITUTE(H2163,{"0";"1";"2";"3";"4";"5";"6";"7";"8";"9"},"")))</f>
        <v>11</v>
      </c>
      <c r="AC2163" t="str">
        <f t="shared" si="233"/>
        <v/>
      </c>
      <c r="AD2163">
        <f t="shared" si="234"/>
        <v>1</v>
      </c>
      <c r="AE2163">
        <f t="shared" si="235"/>
        <v>1</v>
      </c>
      <c r="AF2163" t="str">
        <f t="shared" si="236"/>
        <v>No</v>
      </c>
      <c r="AG2163">
        <f t="shared" ca="1" si="237"/>
        <v>37</v>
      </c>
      <c r="AH2163" t="str">
        <f ca="1">IF(OR(V2163="",AG2163=""),"Yes",IF(AG2163&gt;Config!$B$41,"Yes","No"))</f>
        <v>No</v>
      </c>
    </row>
    <row r="2164" spans="1:34" x14ac:dyDescent="0.25">
      <c r="A2164" s="1" t="s">
        <v>15979</v>
      </c>
      <c r="B2164" s="1" t="s">
        <v>1339</v>
      </c>
      <c r="C2164" s="1" t="s">
        <v>157</v>
      </c>
      <c r="D2164" s="1" t="s">
        <v>5587</v>
      </c>
      <c r="E2164" s="1" t="s">
        <v>34226</v>
      </c>
      <c r="F2164" s="1" t="s">
        <v>5588</v>
      </c>
      <c r="G2164" t="str">
        <f t="shared" si="231"/>
        <v>Valid</v>
      </c>
      <c r="H2164" s="1" t="s">
        <v>5589</v>
      </c>
      <c r="I2164" t="str" cm="1">
        <f t="array" ref="I2164">IF(OR(TRIM(H2164)="",ISNUMBER(SEARCH("#",H2164)),AA2164&lt;Config!$B$8,SUMPRODUCT(--ISNUMBER(SEARCH({"a";"b";"c";"d";"e";"f";"g";"h";"i";"j";"k";"l";"m";"n";"o";"p";"q";"r";"s";"t";"u";"v";"w";"x";"y";"z"},H2164)))&gt;0),"Invalid","Valid")</f>
        <v>Valid</v>
      </c>
      <c r="J2164" s="1" t="s">
        <v>5590</v>
      </c>
      <c r="K2164" s="1" t="s">
        <v>66</v>
      </c>
      <c r="L2164" s="1" t="s">
        <v>265</v>
      </c>
      <c r="M2164" s="1" t="s">
        <v>165</v>
      </c>
      <c r="N2164" s="1" t="s">
        <v>211</v>
      </c>
      <c r="O2164" s="1" t="s">
        <v>266</v>
      </c>
      <c r="P2164" t="s">
        <v>236</v>
      </c>
      <c r="Q2164" s="1" t="s">
        <v>238</v>
      </c>
      <c r="R2164" s="1" t="s">
        <v>253</v>
      </c>
      <c r="S2164" s="1" t="s">
        <v>5591</v>
      </c>
      <c r="T2164" s="1" t="s">
        <v>5592</v>
      </c>
      <c r="U2164" s="1" t="s">
        <v>5593</v>
      </c>
      <c r="V2164" s="1" t="s">
        <v>5594</v>
      </c>
      <c r="W2164" s="1" t="s">
        <v>384</v>
      </c>
      <c r="X2164" t="str">
        <f t="shared" si="232"/>
        <v>Complete</v>
      </c>
      <c r="Y2164">
        <f>MAX(0,100-IF(G2164="Invalid",Config!$B$5,0)-IF(I2164="Invalid",Config!$B$6,0)-IF(X2164="Incomplete",Config!$B$7,0)-IF(AF2164="Yes",Config!$B$37,0))</f>
        <v>75</v>
      </c>
      <c r="Z2164" s="1">
        <f>IF(OR(TRIM(B2164)="",COUNTIF(Config!$B$15:$B$19,B2164)&gt;0),1,0)+IF(OR(TRIM(C2164)="",COUNTIF(Config!$B$15:$B$19,C2164)&gt;0),1,0)+IF(OR(TRIM(F2164)="",COUNTIF(Config!$B$15:$B$19,F2164)&gt;0),1,0)+IF(OR(TRIM(H2164)="",COUNTIF(Config!$B$15:$B$19,H2164)&gt;0),1,0)+IF(OR(TRIM(E2164)="",COUNTIF(Config!$B$15:$B$19,E2164)&gt;0),1,0)+IF(OR(TRIM(K2164)="",COUNTIF(Config!$B$15:$B$19,K2164)&gt;0),1,0)+IF(OR(TRIM(P2164)="",COUNTIF(Config!$B$15:$B$19,P2164)&gt;0),1,0)+IF(OR(TRIM(R2164)="",COUNTIF(Config!$B$15:$B$19,R2164)&gt;0),1,0)</f>
        <v>0</v>
      </c>
      <c r="AA2164" s="1" cm="1">
        <f t="array" ref="AA2164">SUMPRODUCT(LEN(H2164)-LEN(SUBSTITUTE(H2164,{"0";"1";"2";"3";"4";"5";"6";"7";"8";"9"},"")))</f>
        <v>12</v>
      </c>
      <c r="AC2164" t="str">
        <f t="shared" si="233"/>
        <v>Potential Duplicate</v>
      </c>
      <c r="AD2164">
        <f t="shared" si="234"/>
        <v>2</v>
      </c>
      <c r="AE2164">
        <f t="shared" si="235"/>
        <v>2</v>
      </c>
      <c r="AF2164" t="str">
        <f t="shared" si="236"/>
        <v>Yes</v>
      </c>
      <c r="AG2164">
        <f t="shared" ca="1" si="237"/>
        <v>620</v>
      </c>
      <c r="AH2164" t="str">
        <f ca="1">IF(OR(V2164="",AG2164=""),"Yes",IF(AG2164&gt;Config!$B$41,"Yes","No"))</f>
        <v>Yes</v>
      </c>
    </row>
    <row r="2165" spans="1:34" x14ac:dyDescent="0.25">
      <c r="A2165" s="1" t="s">
        <v>15980</v>
      </c>
      <c r="B2165" s="1" t="s">
        <v>3863</v>
      </c>
      <c r="C2165" s="1" t="s">
        <v>128</v>
      </c>
      <c r="D2165" s="1" t="s">
        <v>11999</v>
      </c>
      <c r="E2165" s="1" t="s">
        <v>33932</v>
      </c>
      <c r="F2165" s="1" t="s">
        <v>15981</v>
      </c>
      <c r="G2165" t="str">
        <f t="shared" si="231"/>
        <v>Valid</v>
      </c>
      <c r="H2165" s="1" t="s">
        <v>15982</v>
      </c>
      <c r="I2165" t="str" cm="1">
        <f t="array" ref="I2165">IF(OR(TRIM(H2165)="",ISNUMBER(SEARCH("#",H2165)),AA2165&lt;Config!$B$8,SUMPRODUCT(--ISNUMBER(SEARCH({"a";"b";"c";"d";"e";"f";"g";"h";"i";"j";"k";"l";"m";"n";"o";"p";"q";"r";"s";"t";"u";"v";"w";"x";"y";"z"},H2165)))&gt;0),"Invalid","Valid")</f>
        <v>Valid</v>
      </c>
      <c r="J2165" s="1" t="s">
        <v>15983</v>
      </c>
      <c r="K2165" s="1" t="s">
        <v>722</v>
      </c>
      <c r="L2165" s="1" t="s">
        <v>84</v>
      </c>
      <c r="M2165" s="1" t="s">
        <v>462</v>
      </c>
      <c r="N2165" s="1" t="s">
        <v>86</v>
      </c>
      <c r="O2165" s="1" t="s">
        <v>149</v>
      </c>
      <c r="P2165" t="s">
        <v>344</v>
      </c>
      <c r="Q2165" s="1" t="s">
        <v>971</v>
      </c>
      <c r="R2165" s="1" t="s">
        <v>971</v>
      </c>
      <c r="S2165" s="1" t="s">
        <v>5042</v>
      </c>
      <c r="T2165" s="1" t="s">
        <v>15984</v>
      </c>
      <c r="U2165" s="1" t="s">
        <v>6872</v>
      </c>
      <c r="V2165" s="1" t="s">
        <v>140</v>
      </c>
      <c r="W2165" s="1" t="s">
        <v>75</v>
      </c>
      <c r="X2165" t="str">
        <f t="shared" si="232"/>
        <v>Complete</v>
      </c>
      <c r="Y2165">
        <f>MAX(0,100-IF(G2165="Invalid",Config!$B$5,0)-IF(I2165="Invalid",Config!$B$6,0)-IF(X2165="Incomplete",Config!$B$7,0)-IF(AF2165="Yes",Config!$B$37,0))</f>
        <v>100</v>
      </c>
      <c r="Z2165" s="1">
        <f>IF(OR(TRIM(B2165)="",COUNTIF(Config!$B$15:$B$19,B2165)&gt;0),1,0)+IF(OR(TRIM(C2165)="",COUNTIF(Config!$B$15:$B$19,C2165)&gt;0),1,0)+IF(OR(TRIM(F2165)="",COUNTIF(Config!$B$15:$B$19,F2165)&gt;0),1,0)+IF(OR(TRIM(H2165)="",COUNTIF(Config!$B$15:$B$19,H2165)&gt;0),1,0)+IF(OR(TRIM(E2165)="",COUNTIF(Config!$B$15:$B$19,E2165)&gt;0),1,0)+IF(OR(TRIM(K2165)="",COUNTIF(Config!$B$15:$B$19,K2165)&gt;0),1,0)+IF(OR(TRIM(P2165)="",COUNTIF(Config!$B$15:$B$19,P2165)&gt;0),1,0)+IF(OR(TRIM(R2165)="",COUNTIF(Config!$B$15:$B$19,R2165)&gt;0),1,0)</f>
        <v>0</v>
      </c>
      <c r="AA2165" s="1" cm="1">
        <f t="array" ref="AA2165">SUMPRODUCT(LEN(H2165)-LEN(SUBSTITUTE(H2165,{"0";"1";"2";"3";"4";"5";"6";"7";"8";"9"},"")))</f>
        <v>11</v>
      </c>
      <c r="AC2165" t="str">
        <f t="shared" si="233"/>
        <v/>
      </c>
      <c r="AD2165">
        <f t="shared" si="234"/>
        <v>1</v>
      </c>
      <c r="AE2165">
        <f t="shared" si="235"/>
        <v>1</v>
      </c>
      <c r="AF2165" t="str">
        <f t="shared" si="236"/>
        <v>No</v>
      </c>
      <c r="AG2165">
        <f t="shared" ca="1" si="237"/>
        <v>37</v>
      </c>
      <c r="AH2165" t="str">
        <f ca="1">IF(OR(V2165="",AG2165=""),"Yes",IF(AG2165&gt;Config!$B$41,"Yes","No"))</f>
        <v>No</v>
      </c>
    </row>
    <row r="2166" spans="1:34" x14ac:dyDescent="0.25">
      <c r="A2166" s="1" t="s">
        <v>15985</v>
      </c>
      <c r="B2166" s="1" t="s">
        <v>1982</v>
      </c>
      <c r="C2166" s="1" t="s">
        <v>23</v>
      </c>
      <c r="D2166" s="1" t="s">
        <v>2801</v>
      </c>
      <c r="E2166" s="1" t="s">
        <v>34552</v>
      </c>
      <c r="F2166" s="1" t="s">
        <v>15986</v>
      </c>
      <c r="G2166" t="str">
        <f t="shared" si="231"/>
        <v>Valid</v>
      </c>
      <c r="H2166" s="1" t="s">
        <v>15987</v>
      </c>
      <c r="I2166" t="str" cm="1">
        <f t="array" ref="I2166">IF(OR(TRIM(H2166)="",ISNUMBER(SEARCH("#",H2166)),AA2166&lt;Config!$B$8,SUMPRODUCT(--ISNUMBER(SEARCH({"a";"b";"c";"d";"e";"f";"g";"h";"i";"j";"k";"l";"m";"n";"o";"p";"q";"r";"s";"t";"u";"v";"w";"x";"y";"z"},H2166)))&gt;0),"Invalid","Valid")</f>
        <v>Valid</v>
      </c>
      <c r="J2166" s="1" t="s">
        <v>15988</v>
      </c>
      <c r="K2166" s="1" t="s">
        <v>83</v>
      </c>
      <c r="L2166" s="1" t="s">
        <v>164</v>
      </c>
      <c r="M2166" s="1" t="s">
        <v>30</v>
      </c>
      <c r="N2166" s="1" t="s">
        <v>211</v>
      </c>
      <c r="O2166" s="1" t="s">
        <v>149</v>
      </c>
      <c r="P2166" t="s">
        <v>328</v>
      </c>
      <c r="Q2166" s="1" t="s">
        <v>33838</v>
      </c>
      <c r="R2166" s="1" t="s">
        <v>571</v>
      </c>
      <c r="S2166" s="1" t="s">
        <v>10439</v>
      </c>
      <c r="T2166" s="1" t="s">
        <v>15989</v>
      </c>
      <c r="U2166" s="1" t="s">
        <v>15990</v>
      </c>
      <c r="V2166" s="1" t="s">
        <v>15991</v>
      </c>
      <c r="W2166" s="1" t="s">
        <v>384</v>
      </c>
      <c r="X2166" t="str">
        <f t="shared" si="232"/>
        <v>Complete</v>
      </c>
      <c r="Y2166">
        <f>MAX(0,100-IF(G2166="Invalid",Config!$B$5,0)-IF(I2166="Invalid",Config!$B$6,0)-IF(X2166="Incomplete",Config!$B$7,0)-IF(AF2166="Yes",Config!$B$37,0))</f>
        <v>100</v>
      </c>
      <c r="Z2166" s="1">
        <f>IF(OR(TRIM(B2166)="",COUNTIF(Config!$B$15:$B$19,B2166)&gt;0),1,0)+IF(OR(TRIM(C2166)="",COUNTIF(Config!$B$15:$B$19,C2166)&gt;0),1,0)+IF(OR(TRIM(F2166)="",COUNTIF(Config!$B$15:$B$19,F2166)&gt;0),1,0)+IF(OR(TRIM(H2166)="",COUNTIF(Config!$B$15:$B$19,H2166)&gt;0),1,0)+IF(OR(TRIM(E2166)="",COUNTIF(Config!$B$15:$B$19,E2166)&gt;0),1,0)+IF(OR(TRIM(K2166)="",COUNTIF(Config!$B$15:$B$19,K2166)&gt;0),1,0)+IF(OR(TRIM(P2166)="",COUNTIF(Config!$B$15:$B$19,P2166)&gt;0),1,0)+IF(OR(TRIM(R2166)="",COUNTIF(Config!$B$15:$B$19,R2166)&gt;0),1,0)</f>
        <v>0</v>
      </c>
      <c r="AA2166" s="1" cm="1">
        <f t="array" ref="AA2166">SUMPRODUCT(LEN(H2166)-LEN(SUBSTITUTE(H2166,{"0";"1";"2";"3";"4";"5";"6";"7";"8";"9"},"")))</f>
        <v>11</v>
      </c>
      <c r="AC2166" t="str">
        <f t="shared" si="233"/>
        <v/>
      </c>
      <c r="AD2166">
        <f t="shared" si="234"/>
        <v>1</v>
      </c>
      <c r="AE2166">
        <f t="shared" si="235"/>
        <v>1</v>
      </c>
      <c r="AF2166" t="str">
        <f t="shared" si="236"/>
        <v>No</v>
      </c>
      <c r="AG2166">
        <f t="shared" ca="1" si="237"/>
        <v>751</v>
      </c>
      <c r="AH2166" t="str">
        <f ca="1">IF(OR(V2166="",AG2166=""),"Yes",IF(AG2166&gt;Config!$B$41,"Yes","No"))</f>
        <v>Yes</v>
      </c>
    </row>
    <row r="2167" spans="1:34" x14ac:dyDescent="0.25">
      <c r="A2167" s="1" t="s">
        <v>15992</v>
      </c>
      <c r="B2167" s="1" t="s">
        <v>1339</v>
      </c>
      <c r="C2167" s="1" t="s">
        <v>336</v>
      </c>
      <c r="D2167" s="1" t="s">
        <v>15993</v>
      </c>
      <c r="E2167" s="1" t="s">
        <v>33901</v>
      </c>
      <c r="F2167" s="1" t="s">
        <v>15994</v>
      </c>
      <c r="G2167" t="str">
        <f t="shared" si="231"/>
        <v>Valid</v>
      </c>
      <c r="H2167" s="1" t="s">
        <v>15995</v>
      </c>
      <c r="I2167" t="str" cm="1">
        <f t="array" ref="I2167">IF(OR(TRIM(H2167)="",ISNUMBER(SEARCH("#",H2167)),AA2167&lt;Config!$B$8,SUMPRODUCT(--ISNUMBER(SEARCH({"a";"b";"c";"d";"e";"f";"g";"h";"i";"j";"k";"l";"m";"n";"o";"p";"q";"r";"s";"t";"u";"v";"w";"x";"y";"z"},H2167)))&gt;0),"Invalid","Valid")</f>
        <v>Valid</v>
      </c>
      <c r="J2167" s="1" t="s">
        <v>15996</v>
      </c>
      <c r="K2167" s="1" t="s">
        <v>66</v>
      </c>
      <c r="L2167" s="1" t="s">
        <v>450</v>
      </c>
      <c r="M2167" s="1" t="s">
        <v>33827</v>
      </c>
      <c r="N2167" s="1" t="s">
        <v>252</v>
      </c>
      <c r="O2167" s="1" t="s">
        <v>52</v>
      </c>
      <c r="P2167" t="s">
        <v>33</v>
      </c>
      <c r="Q2167" s="1" t="s">
        <v>1099</v>
      </c>
      <c r="R2167" s="1" t="s">
        <v>482</v>
      </c>
      <c r="S2167" s="1" t="s">
        <v>15997</v>
      </c>
      <c r="T2167" s="1" t="s">
        <v>15998</v>
      </c>
      <c r="U2167" s="1" t="s">
        <v>9535</v>
      </c>
      <c r="V2167" s="1" t="s">
        <v>508</v>
      </c>
      <c r="W2167" s="1" t="s">
        <v>202</v>
      </c>
      <c r="X2167" t="str">
        <f t="shared" si="232"/>
        <v>Complete</v>
      </c>
      <c r="Y2167">
        <f>MAX(0,100-IF(G2167="Invalid",Config!$B$5,0)-IF(I2167="Invalid",Config!$B$6,0)-IF(X2167="Incomplete",Config!$B$7,0)-IF(AF2167="Yes",Config!$B$37,0))</f>
        <v>100</v>
      </c>
      <c r="Z2167" s="1">
        <f>IF(OR(TRIM(B2167)="",COUNTIF(Config!$B$15:$B$19,B2167)&gt;0),1,0)+IF(OR(TRIM(C2167)="",COUNTIF(Config!$B$15:$B$19,C2167)&gt;0),1,0)+IF(OR(TRIM(F2167)="",COUNTIF(Config!$B$15:$B$19,F2167)&gt;0),1,0)+IF(OR(TRIM(H2167)="",COUNTIF(Config!$B$15:$B$19,H2167)&gt;0),1,0)+IF(OR(TRIM(E2167)="",COUNTIF(Config!$B$15:$B$19,E2167)&gt;0),1,0)+IF(OR(TRIM(K2167)="",COUNTIF(Config!$B$15:$B$19,K2167)&gt;0),1,0)+IF(OR(TRIM(P2167)="",COUNTIF(Config!$B$15:$B$19,P2167)&gt;0),1,0)+IF(OR(TRIM(R2167)="",COUNTIF(Config!$B$15:$B$19,R2167)&gt;0),1,0)</f>
        <v>0</v>
      </c>
      <c r="AA2167" s="1" cm="1">
        <f t="array" ref="AA2167">SUMPRODUCT(LEN(H2167)-LEN(SUBSTITUTE(H2167,{"0";"1";"2";"3";"4";"5";"6";"7";"8";"9"},"")))</f>
        <v>10</v>
      </c>
      <c r="AC2167" t="str">
        <f t="shared" si="233"/>
        <v/>
      </c>
      <c r="AD2167">
        <f t="shared" si="234"/>
        <v>1</v>
      </c>
      <c r="AE2167">
        <f t="shared" si="235"/>
        <v>1</v>
      </c>
      <c r="AF2167" t="str">
        <f t="shared" si="236"/>
        <v>No</v>
      </c>
      <c r="AG2167">
        <f t="shared" ca="1" si="237"/>
        <v>275</v>
      </c>
      <c r="AH2167" t="str">
        <f ca="1">IF(OR(V2167="",AG2167=""),"Yes",IF(AG2167&gt;Config!$B$41,"Yes","No"))</f>
        <v>No</v>
      </c>
    </row>
    <row r="2168" spans="1:34" x14ac:dyDescent="0.25">
      <c r="A2168" s="1" t="s">
        <v>15999</v>
      </c>
      <c r="B2168" s="1" t="s">
        <v>4687</v>
      </c>
      <c r="C2168" s="1" t="s">
        <v>23</v>
      </c>
      <c r="D2168" s="1" t="s">
        <v>16000</v>
      </c>
      <c r="E2168" s="1" t="s">
        <v>33858</v>
      </c>
      <c r="F2168" s="1" t="s">
        <v>16001</v>
      </c>
      <c r="G2168" t="str">
        <f t="shared" si="231"/>
        <v>Valid</v>
      </c>
      <c r="H2168" s="1" t="s">
        <v>16002</v>
      </c>
      <c r="I2168" t="str" cm="1">
        <f t="array" ref="I2168">IF(OR(TRIM(H2168)="",ISNUMBER(SEARCH("#",H2168)),AA2168&lt;Config!$B$8,SUMPRODUCT(--ISNUMBER(SEARCH({"a";"b";"c";"d";"e";"f";"g";"h";"i";"j";"k";"l";"m";"n";"o";"p";"q";"r";"s";"t";"u";"v";"w";"x";"y";"z"},H2168)))&gt;0),"Invalid","Valid")</f>
        <v>Valid</v>
      </c>
      <c r="J2168" s="1" t="s">
        <v>16003</v>
      </c>
      <c r="K2168" s="1" t="s">
        <v>264</v>
      </c>
      <c r="L2168" s="1" t="s">
        <v>265</v>
      </c>
      <c r="M2168" s="1" t="s">
        <v>33827</v>
      </c>
      <c r="N2168" s="1" t="s">
        <v>224</v>
      </c>
      <c r="O2168" s="1" t="s">
        <v>69</v>
      </c>
      <c r="P2168" t="s">
        <v>314</v>
      </c>
      <c r="Q2168" s="1" t="s">
        <v>315</v>
      </c>
      <c r="R2168" s="1" t="s">
        <v>663</v>
      </c>
      <c r="S2168" s="1" t="s">
        <v>16004</v>
      </c>
      <c r="T2168" s="1" t="s">
        <v>16005</v>
      </c>
      <c r="U2168" s="1" t="s">
        <v>1787</v>
      </c>
      <c r="V2168" s="1" t="s">
        <v>140</v>
      </c>
      <c r="W2168" s="1" t="s">
        <v>40</v>
      </c>
      <c r="X2168" t="str">
        <f t="shared" si="232"/>
        <v>Complete</v>
      </c>
      <c r="Y2168">
        <f>MAX(0,100-IF(G2168="Invalid",Config!$B$5,0)-IF(I2168="Invalid",Config!$B$6,0)-IF(X2168="Incomplete",Config!$B$7,0)-IF(AF2168="Yes",Config!$B$37,0))</f>
        <v>100</v>
      </c>
      <c r="Z2168" s="1">
        <f>IF(OR(TRIM(B2168)="",COUNTIF(Config!$B$15:$B$19,B2168)&gt;0),1,0)+IF(OR(TRIM(C2168)="",COUNTIF(Config!$B$15:$B$19,C2168)&gt;0),1,0)+IF(OR(TRIM(F2168)="",COUNTIF(Config!$B$15:$B$19,F2168)&gt;0),1,0)+IF(OR(TRIM(H2168)="",COUNTIF(Config!$B$15:$B$19,H2168)&gt;0),1,0)+IF(OR(TRIM(E2168)="",COUNTIF(Config!$B$15:$B$19,E2168)&gt;0),1,0)+IF(OR(TRIM(K2168)="",COUNTIF(Config!$B$15:$B$19,K2168)&gt;0),1,0)+IF(OR(TRIM(P2168)="",COUNTIF(Config!$B$15:$B$19,P2168)&gt;0),1,0)+IF(OR(TRIM(R2168)="",COUNTIF(Config!$B$15:$B$19,R2168)&gt;0),1,0)</f>
        <v>0</v>
      </c>
      <c r="AA2168" s="1" cm="1">
        <f t="array" ref="AA2168">SUMPRODUCT(LEN(H2168)-LEN(SUBSTITUTE(H2168,{"0";"1";"2";"3";"4";"5";"6";"7";"8";"9"},"")))</f>
        <v>12</v>
      </c>
      <c r="AC2168" t="str">
        <f t="shared" si="233"/>
        <v/>
      </c>
      <c r="AD2168">
        <f t="shared" si="234"/>
        <v>1</v>
      </c>
      <c r="AE2168">
        <f t="shared" si="235"/>
        <v>1</v>
      </c>
      <c r="AF2168" t="str">
        <f t="shared" si="236"/>
        <v>No</v>
      </c>
      <c r="AG2168">
        <f t="shared" ca="1" si="237"/>
        <v>37</v>
      </c>
      <c r="AH2168" t="str">
        <f ca="1">IF(OR(V2168="",AG2168=""),"Yes",IF(AG2168&gt;Config!$B$41,"Yes","No"))</f>
        <v>No</v>
      </c>
    </row>
    <row r="2169" spans="1:34" x14ac:dyDescent="0.25">
      <c r="A2169" s="1" t="s">
        <v>16006</v>
      </c>
      <c r="B2169" s="1" t="s">
        <v>619</v>
      </c>
      <c r="C2169" s="1" t="s">
        <v>2104</v>
      </c>
      <c r="D2169" s="1" t="s">
        <v>16007</v>
      </c>
      <c r="E2169" s="1" t="s">
        <v>34950</v>
      </c>
      <c r="F2169" s="1" t="s">
        <v>16008</v>
      </c>
      <c r="G2169" t="str">
        <f t="shared" si="231"/>
        <v>Valid</v>
      </c>
      <c r="H2169" s="1" t="s">
        <v>16009</v>
      </c>
      <c r="I2169" t="str" cm="1">
        <f t="array" ref="I2169">IF(OR(TRIM(H2169)="",ISNUMBER(SEARCH("#",H2169)),AA2169&lt;Config!$B$8,SUMPRODUCT(--ISNUMBER(SEARCH({"a";"b";"c";"d";"e";"f";"g";"h";"i";"j";"k";"l";"m";"n";"o";"p";"q";"r";"s";"t";"u";"v";"w";"x";"y";"z"},H2169)))&gt;0),"Invalid","Valid")</f>
        <v>Valid</v>
      </c>
      <c r="J2169" s="1" t="s">
        <v>16010</v>
      </c>
      <c r="K2169" s="1" t="s">
        <v>117</v>
      </c>
      <c r="L2169" s="1" t="s">
        <v>29</v>
      </c>
      <c r="M2169" s="1" t="s">
        <v>343</v>
      </c>
      <c r="N2169" s="1" t="s">
        <v>211</v>
      </c>
      <c r="O2169" s="1" t="s">
        <v>196</v>
      </c>
      <c r="P2169" t="s">
        <v>87</v>
      </c>
      <c r="Q2169" s="1" t="s">
        <v>438</v>
      </c>
      <c r="R2169" s="1" t="s">
        <v>89</v>
      </c>
      <c r="S2169" s="1" t="s">
        <v>16011</v>
      </c>
      <c r="T2169" s="1" t="s">
        <v>16012</v>
      </c>
      <c r="U2169" s="1" t="s">
        <v>3270</v>
      </c>
      <c r="V2169" s="1" t="s">
        <v>1273</v>
      </c>
      <c r="W2169" s="1" t="s">
        <v>293</v>
      </c>
      <c r="X2169" t="str">
        <f t="shared" si="232"/>
        <v>Complete</v>
      </c>
      <c r="Y2169">
        <f>MAX(0,100-IF(G2169="Invalid",Config!$B$5,0)-IF(I2169="Invalid",Config!$B$6,0)-IF(X2169="Incomplete",Config!$B$7,0)-IF(AF2169="Yes",Config!$B$37,0))</f>
        <v>100</v>
      </c>
      <c r="Z2169" s="1">
        <f>IF(OR(TRIM(B2169)="",COUNTIF(Config!$B$15:$B$19,B2169)&gt;0),1,0)+IF(OR(TRIM(C2169)="",COUNTIF(Config!$B$15:$B$19,C2169)&gt;0),1,0)+IF(OR(TRIM(F2169)="",COUNTIF(Config!$B$15:$B$19,F2169)&gt;0),1,0)+IF(OR(TRIM(H2169)="",COUNTIF(Config!$B$15:$B$19,H2169)&gt;0),1,0)+IF(OR(TRIM(E2169)="",COUNTIF(Config!$B$15:$B$19,E2169)&gt;0),1,0)+IF(OR(TRIM(K2169)="",COUNTIF(Config!$B$15:$B$19,K2169)&gt;0),1,0)+IF(OR(TRIM(P2169)="",COUNTIF(Config!$B$15:$B$19,P2169)&gt;0),1,0)+IF(OR(TRIM(R2169)="",COUNTIF(Config!$B$15:$B$19,R2169)&gt;0),1,0)</f>
        <v>0</v>
      </c>
      <c r="AA2169" s="1" cm="1">
        <f t="array" ref="AA2169">SUMPRODUCT(LEN(H2169)-LEN(SUBSTITUTE(H2169,{"0";"1";"2";"3";"4";"5";"6";"7";"8";"9"},"")))</f>
        <v>10</v>
      </c>
      <c r="AC2169" t="str">
        <f t="shared" si="233"/>
        <v/>
      </c>
      <c r="AD2169">
        <f t="shared" si="234"/>
        <v>1</v>
      </c>
      <c r="AE2169">
        <f t="shared" si="235"/>
        <v>1</v>
      </c>
      <c r="AF2169" t="str">
        <f t="shared" si="236"/>
        <v>No</v>
      </c>
      <c r="AG2169" t="str">
        <f t="shared" ca="1" si="237"/>
        <v/>
      </c>
      <c r="AH2169" t="str">
        <f ca="1">IF(OR(V2169="",AG2169=""),"Yes",IF(AG2169&gt;Config!$B$41,"Yes","No"))</f>
        <v>Yes</v>
      </c>
    </row>
    <row r="2170" spans="1:34" x14ac:dyDescent="0.25">
      <c r="A2170" s="1" t="s">
        <v>16013</v>
      </c>
      <c r="B2170" s="1" t="s">
        <v>1339</v>
      </c>
      <c r="C2170" s="1" t="s">
        <v>1441</v>
      </c>
      <c r="D2170" s="1" t="s">
        <v>10138</v>
      </c>
      <c r="E2170" s="1" t="s">
        <v>34320</v>
      </c>
      <c r="F2170" s="1" t="s">
        <v>16014</v>
      </c>
      <c r="G2170" t="str">
        <f t="shared" si="231"/>
        <v>Valid</v>
      </c>
      <c r="H2170" s="1" t="s">
        <v>16015</v>
      </c>
      <c r="I2170" t="str" cm="1">
        <f t="array" ref="I2170">IF(OR(TRIM(H2170)="",ISNUMBER(SEARCH("#",H2170)),AA2170&lt;Config!$B$8,SUMPRODUCT(--ISNUMBER(SEARCH({"a";"b";"c";"d";"e";"f";"g";"h";"i";"j";"k";"l";"m";"n";"o";"p";"q";"r";"s";"t";"u";"v";"w";"x";"y";"z"},H2170)))&gt;0),"Invalid","Valid")</f>
        <v>Valid</v>
      </c>
      <c r="J2170" s="1" t="s">
        <v>16016</v>
      </c>
      <c r="K2170" s="1" t="s">
        <v>28</v>
      </c>
      <c r="L2170" s="1" t="s">
        <v>29</v>
      </c>
      <c r="M2170" s="1" t="s">
        <v>118</v>
      </c>
      <c r="N2170" s="1" t="s">
        <v>437</v>
      </c>
      <c r="O2170" s="1" t="s">
        <v>149</v>
      </c>
      <c r="P2170" t="s">
        <v>87</v>
      </c>
      <c r="Q2170" s="1" t="s">
        <v>166</v>
      </c>
      <c r="R2170" s="1" t="s">
        <v>212</v>
      </c>
      <c r="S2170" s="1" t="s">
        <v>16017</v>
      </c>
      <c r="T2170" s="1" t="s">
        <v>16018</v>
      </c>
      <c r="U2170" s="1" t="s">
        <v>15568</v>
      </c>
      <c r="V2170" s="1" t="s">
        <v>16019</v>
      </c>
      <c r="W2170" s="1" t="s">
        <v>202</v>
      </c>
      <c r="X2170" t="str">
        <f t="shared" si="232"/>
        <v>Complete</v>
      </c>
      <c r="Y2170">
        <f>MAX(0,100-IF(G2170="Invalid",Config!$B$5,0)-IF(I2170="Invalid",Config!$B$6,0)-IF(X2170="Incomplete",Config!$B$7,0)-IF(AF2170="Yes",Config!$B$37,0))</f>
        <v>100</v>
      </c>
      <c r="Z2170" s="1">
        <f>IF(OR(TRIM(B2170)="",COUNTIF(Config!$B$15:$B$19,B2170)&gt;0),1,0)+IF(OR(TRIM(C2170)="",COUNTIF(Config!$B$15:$B$19,C2170)&gt;0),1,0)+IF(OR(TRIM(F2170)="",COUNTIF(Config!$B$15:$B$19,F2170)&gt;0),1,0)+IF(OR(TRIM(H2170)="",COUNTIF(Config!$B$15:$B$19,H2170)&gt;0),1,0)+IF(OR(TRIM(E2170)="",COUNTIF(Config!$B$15:$B$19,E2170)&gt;0),1,0)+IF(OR(TRIM(K2170)="",COUNTIF(Config!$B$15:$B$19,K2170)&gt;0),1,0)+IF(OR(TRIM(P2170)="",COUNTIF(Config!$B$15:$B$19,P2170)&gt;0),1,0)+IF(OR(TRIM(R2170)="",COUNTIF(Config!$B$15:$B$19,R2170)&gt;0),1,0)</f>
        <v>0</v>
      </c>
      <c r="AA2170" s="1" cm="1">
        <f t="array" ref="AA2170">SUMPRODUCT(LEN(H2170)-LEN(SUBSTITUTE(H2170,{"0";"1";"2";"3";"4";"5";"6";"7";"8";"9"},"")))</f>
        <v>11</v>
      </c>
      <c r="AC2170" t="str">
        <f t="shared" si="233"/>
        <v/>
      </c>
      <c r="AD2170">
        <f t="shared" si="234"/>
        <v>1</v>
      </c>
      <c r="AE2170">
        <f t="shared" si="235"/>
        <v>1</v>
      </c>
      <c r="AF2170" t="str">
        <f t="shared" si="236"/>
        <v>No</v>
      </c>
      <c r="AG2170">
        <f t="shared" ca="1" si="237"/>
        <v>253</v>
      </c>
      <c r="AH2170" t="str">
        <f ca="1">IF(OR(V2170="",AG2170=""),"Yes",IF(AG2170&gt;Config!$B$41,"Yes","No"))</f>
        <v>No</v>
      </c>
    </row>
    <row r="2171" spans="1:34" x14ac:dyDescent="0.25">
      <c r="A2171" s="1" t="s">
        <v>16020</v>
      </c>
      <c r="B2171" s="1" t="s">
        <v>1399</v>
      </c>
      <c r="C2171" s="1" t="s">
        <v>432</v>
      </c>
      <c r="D2171" s="1" t="s">
        <v>16021</v>
      </c>
      <c r="E2171" s="1" t="s">
        <v>34951</v>
      </c>
      <c r="F2171" s="1" t="s">
        <v>16022</v>
      </c>
      <c r="G2171" t="str">
        <f t="shared" si="231"/>
        <v>Valid</v>
      </c>
      <c r="H2171" s="1" t="s">
        <v>16023</v>
      </c>
      <c r="I2171" t="str" cm="1">
        <f t="array" ref="I2171">IF(OR(TRIM(H2171)="",ISNUMBER(SEARCH("#",H2171)),AA2171&lt;Config!$B$8,SUMPRODUCT(--ISNUMBER(SEARCH({"a";"b";"c";"d";"e";"f";"g";"h";"i";"j";"k";"l";"m";"n";"o";"p";"q";"r";"s";"t";"u";"v";"w";"x";"y";"z"},H2171)))&gt;0),"Invalid","Valid")</f>
        <v>Valid</v>
      </c>
      <c r="J2171" s="1" t="s">
        <v>16024</v>
      </c>
      <c r="K2171" s="1" t="s">
        <v>163</v>
      </c>
      <c r="L2171" s="1" t="s">
        <v>49</v>
      </c>
      <c r="M2171" s="1" t="s">
        <v>50</v>
      </c>
      <c r="N2171" s="1" t="s">
        <v>33819</v>
      </c>
      <c r="O2171" s="1" t="s">
        <v>32</v>
      </c>
      <c r="P2171" t="s">
        <v>104</v>
      </c>
      <c r="Q2171" s="1" t="s">
        <v>105</v>
      </c>
      <c r="R2171" s="1" t="s">
        <v>105</v>
      </c>
      <c r="S2171" s="1" t="s">
        <v>9628</v>
      </c>
      <c r="T2171" s="1" t="s">
        <v>16025</v>
      </c>
      <c r="U2171" s="1" t="s">
        <v>16026</v>
      </c>
      <c r="V2171" s="1" t="s">
        <v>6903</v>
      </c>
      <c r="W2171" s="1" t="s">
        <v>94</v>
      </c>
      <c r="X2171" t="str">
        <f t="shared" si="232"/>
        <v>Complete</v>
      </c>
      <c r="Y2171">
        <f>MAX(0,100-IF(G2171="Invalid",Config!$B$5,0)-IF(I2171="Invalid",Config!$B$6,0)-IF(X2171="Incomplete",Config!$B$7,0)-IF(AF2171="Yes",Config!$B$37,0))</f>
        <v>100</v>
      </c>
      <c r="Z2171" s="1">
        <f>IF(OR(TRIM(B2171)="",COUNTIF(Config!$B$15:$B$19,B2171)&gt;0),1,0)+IF(OR(TRIM(C2171)="",COUNTIF(Config!$B$15:$B$19,C2171)&gt;0),1,0)+IF(OR(TRIM(F2171)="",COUNTIF(Config!$B$15:$B$19,F2171)&gt;0),1,0)+IF(OR(TRIM(H2171)="",COUNTIF(Config!$B$15:$B$19,H2171)&gt;0),1,0)+IF(OR(TRIM(E2171)="",COUNTIF(Config!$B$15:$B$19,E2171)&gt;0),1,0)+IF(OR(TRIM(K2171)="",COUNTIF(Config!$B$15:$B$19,K2171)&gt;0),1,0)+IF(OR(TRIM(P2171)="",COUNTIF(Config!$B$15:$B$19,P2171)&gt;0),1,0)+IF(OR(TRIM(R2171)="",COUNTIF(Config!$B$15:$B$19,R2171)&gt;0),1,0)</f>
        <v>0</v>
      </c>
      <c r="AA2171" s="1" cm="1">
        <f t="array" ref="AA2171">SUMPRODUCT(LEN(H2171)-LEN(SUBSTITUTE(H2171,{"0";"1";"2";"3";"4";"5";"6";"7";"8";"9"},"")))</f>
        <v>11</v>
      </c>
      <c r="AC2171" t="str">
        <f t="shared" si="233"/>
        <v/>
      </c>
      <c r="AD2171">
        <f t="shared" si="234"/>
        <v>1</v>
      </c>
      <c r="AE2171">
        <f t="shared" si="235"/>
        <v>1</v>
      </c>
      <c r="AF2171" t="str">
        <f t="shared" si="236"/>
        <v>No</v>
      </c>
      <c r="AG2171">
        <f t="shared" ca="1" si="237"/>
        <v>126</v>
      </c>
      <c r="AH2171" t="str">
        <f ca="1">IF(OR(V2171="",AG2171=""),"Yes",IF(AG2171&gt;Config!$B$41,"Yes","No"))</f>
        <v>No</v>
      </c>
    </row>
    <row r="2172" spans="1:34" x14ac:dyDescent="0.25">
      <c r="A2172" s="1" t="s">
        <v>16027</v>
      </c>
      <c r="B2172" s="1" t="s">
        <v>544</v>
      </c>
      <c r="C2172" s="1" t="s">
        <v>620</v>
      </c>
      <c r="D2172" s="1" t="s">
        <v>16028</v>
      </c>
      <c r="E2172" s="1" t="s">
        <v>33927</v>
      </c>
      <c r="F2172" s="1" t="s">
        <v>16029</v>
      </c>
      <c r="G2172" t="str">
        <f t="shared" si="231"/>
        <v>Valid</v>
      </c>
      <c r="H2172" s="1" t="s">
        <v>16030</v>
      </c>
      <c r="I2172" t="str" cm="1">
        <f t="array" ref="I2172">IF(OR(TRIM(H2172)="",ISNUMBER(SEARCH("#",H2172)),AA2172&lt;Config!$B$8,SUMPRODUCT(--ISNUMBER(SEARCH({"a";"b";"c";"d";"e";"f";"g";"h";"i";"j";"k";"l";"m";"n";"o";"p";"q";"r";"s";"t";"u";"v";"w";"x";"y";"z"},H2172)))&gt;0),"Invalid","Valid")</f>
        <v>Valid</v>
      </c>
      <c r="J2172" s="1" t="s">
        <v>16031</v>
      </c>
      <c r="K2172" s="1" t="s">
        <v>163</v>
      </c>
      <c r="L2172" s="1" t="s">
        <v>164</v>
      </c>
      <c r="M2172" s="1" t="s">
        <v>462</v>
      </c>
      <c r="N2172" s="1" t="s">
        <v>211</v>
      </c>
      <c r="O2172" s="1" t="s">
        <v>149</v>
      </c>
      <c r="P2172" t="s">
        <v>314</v>
      </c>
      <c r="Q2172" s="1" t="s">
        <v>315</v>
      </c>
      <c r="R2172" s="1" t="s">
        <v>315</v>
      </c>
      <c r="S2172" s="1" t="s">
        <v>2265</v>
      </c>
      <c r="T2172" s="1" t="s">
        <v>16032</v>
      </c>
      <c r="U2172" s="1" t="s">
        <v>628</v>
      </c>
      <c r="V2172" s="1" t="s">
        <v>1193</v>
      </c>
      <c r="W2172" s="1" t="s">
        <v>33823</v>
      </c>
      <c r="X2172" t="str">
        <f t="shared" si="232"/>
        <v>Complete</v>
      </c>
      <c r="Y2172">
        <f>MAX(0,100-IF(G2172="Invalid",Config!$B$5,0)-IF(I2172="Invalid",Config!$B$6,0)-IF(X2172="Incomplete",Config!$B$7,0)-IF(AF2172="Yes",Config!$B$37,0))</f>
        <v>75</v>
      </c>
      <c r="Z2172" s="1">
        <f>IF(OR(TRIM(B2172)="",COUNTIF(Config!$B$15:$B$19,B2172)&gt;0),1,0)+IF(OR(TRIM(C2172)="",COUNTIF(Config!$B$15:$B$19,C2172)&gt;0),1,0)+IF(OR(TRIM(F2172)="",COUNTIF(Config!$B$15:$B$19,F2172)&gt;0),1,0)+IF(OR(TRIM(H2172)="",COUNTIF(Config!$B$15:$B$19,H2172)&gt;0),1,0)+IF(OR(TRIM(E2172)="",COUNTIF(Config!$B$15:$B$19,E2172)&gt;0),1,0)+IF(OR(TRIM(K2172)="",COUNTIF(Config!$B$15:$B$19,K2172)&gt;0),1,0)+IF(OR(TRIM(P2172)="",COUNTIF(Config!$B$15:$B$19,P2172)&gt;0),1,0)+IF(OR(TRIM(R2172)="",COUNTIF(Config!$B$15:$B$19,R2172)&gt;0),1,0)</f>
        <v>0</v>
      </c>
      <c r="AA2172" s="1" cm="1">
        <f t="array" ref="AA2172">SUMPRODUCT(LEN(H2172)-LEN(SUBSTITUTE(H2172,{"0";"1";"2";"3";"4";"5";"6";"7";"8";"9"},"")))</f>
        <v>12</v>
      </c>
      <c r="AC2172" t="str">
        <f t="shared" si="233"/>
        <v>Potential Duplicate</v>
      </c>
      <c r="AD2172">
        <f t="shared" si="234"/>
        <v>1</v>
      </c>
      <c r="AE2172">
        <f t="shared" si="235"/>
        <v>2</v>
      </c>
      <c r="AF2172" t="str">
        <f t="shared" si="236"/>
        <v>Yes</v>
      </c>
      <c r="AG2172">
        <f t="shared" ca="1" si="237"/>
        <v>417</v>
      </c>
      <c r="AH2172" t="str">
        <f ca="1">IF(OR(V2172="",AG2172=""),"Yes",IF(AG2172&gt;Config!$B$41,"Yes","No"))</f>
        <v>Yes</v>
      </c>
    </row>
    <row r="2173" spans="1:34" x14ac:dyDescent="0.25">
      <c r="A2173" s="1" t="s">
        <v>16033</v>
      </c>
      <c r="B2173" s="1" t="s">
        <v>62</v>
      </c>
      <c r="C2173" s="1" t="s">
        <v>545</v>
      </c>
      <c r="D2173" s="1" t="s">
        <v>16034</v>
      </c>
      <c r="E2173" s="1" t="s">
        <v>34489</v>
      </c>
      <c r="F2173" s="1" t="s">
        <v>16035</v>
      </c>
      <c r="G2173" t="str">
        <f t="shared" si="231"/>
        <v>Valid</v>
      </c>
      <c r="H2173" s="1" t="s">
        <v>16036</v>
      </c>
      <c r="I2173" t="str" cm="1">
        <f t="array" ref="I2173">IF(OR(TRIM(H2173)="",ISNUMBER(SEARCH("#",H2173)),AA2173&lt;Config!$B$8,SUMPRODUCT(--ISNUMBER(SEARCH({"a";"b";"c";"d";"e";"f";"g";"h";"i";"j";"k";"l";"m";"n";"o";"p";"q";"r";"s";"t";"u";"v";"w";"x";"y";"z"},H2173)))&gt;0),"Invalid","Valid")</f>
        <v>Valid</v>
      </c>
      <c r="J2173" s="1" t="s">
        <v>16037</v>
      </c>
      <c r="K2173" s="1" t="s">
        <v>425</v>
      </c>
      <c r="L2173" s="1" t="s">
        <v>179</v>
      </c>
      <c r="M2173" s="1" t="s">
        <v>85</v>
      </c>
      <c r="N2173" s="1" t="s">
        <v>358</v>
      </c>
      <c r="O2173" s="1" t="s">
        <v>32</v>
      </c>
      <c r="P2173" t="s">
        <v>87</v>
      </c>
      <c r="Q2173" s="1" t="s">
        <v>438</v>
      </c>
      <c r="R2173" s="1" t="s">
        <v>212</v>
      </c>
      <c r="S2173" s="1" t="s">
        <v>1438</v>
      </c>
      <c r="T2173" s="1" t="s">
        <v>16038</v>
      </c>
      <c r="U2173" s="1" t="s">
        <v>11878</v>
      </c>
      <c r="V2173" s="1" t="s">
        <v>16039</v>
      </c>
      <c r="W2173" s="1" t="s">
        <v>384</v>
      </c>
      <c r="X2173" t="str">
        <f t="shared" si="232"/>
        <v>Complete</v>
      </c>
      <c r="Y2173">
        <f>MAX(0,100-IF(G2173="Invalid",Config!$B$5,0)-IF(I2173="Invalid",Config!$B$6,0)-IF(X2173="Incomplete",Config!$B$7,0)-IF(AF2173="Yes",Config!$B$37,0))</f>
        <v>100</v>
      </c>
      <c r="Z2173" s="1">
        <f>IF(OR(TRIM(B2173)="",COUNTIF(Config!$B$15:$B$19,B2173)&gt;0),1,0)+IF(OR(TRIM(C2173)="",COUNTIF(Config!$B$15:$B$19,C2173)&gt;0),1,0)+IF(OR(TRIM(F2173)="",COUNTIF(Config!$B$15:$B$19,F2173)&gt;0),1,0)+IF(OR(TRIM(H2173)="",COUNTIF(Config!$B$15:$B$19,H2173)&gt;0),1,0)+IF(OR(TRIM(E2173)="",COUNTIF(Config!$B$15:$B$19,E2173)&gt;0),1,0)+IF(OR(TRIM(K2173)="",COUNTIF(Config!$B$15:$B$19,K2173)&gt;0),1,0)+IF(OR(TRIM(P2173)="",COUNTIF(Config!$B$15:$B$19,P2173)&gt;0),1,0)+IF(OR(TRIM(R2173)="",COUNTIF(Config!$B$15:$B$19,R2173)&gt;0),1,0)</f>
        <v>0</v>
      </c>
      <c r="AA2173" s="1" cm="1">
        <f t="array" ref="AA2173">SUMPRODUCT(LEN(H2173)-LEN(SUBSTITUTE(H2173,{"0";"1";"2";"3";"4";"5";"6";"7";"8";"9"},"")))</f>
        <v>10</v>
      </c>
      <c r="AC2173" t="str">
        <f t="shared" si="233"/>
        <v/>
      </c>
      <c r="AD2173">
        <f t="shared" si="234"/>
        <v>1</v>
      </c>
      <c r="AE2173">
        <f t="shared" si="235"/>
        <v>1</v>
      </c>
      <c r="AF2173" t="str">
        <f t="shared" si="236"/>
        <v>No</v>
      </c>
      <c r="AG2173">
        <f t="shared" ca="1" si="237"/>
        <v>-26</v>
      </c>
      <c r="AH2173" t="str">
        <f ca="1">IF(OR(V2173="",AG2173=""),"Yes",IF(AG2173&gt;Config!$B$41,"Yes","No"))</f>
        <v>No</v>
      </c>
    </row>
    <row r="2174" spans="1:34" x14ac:dyDescent="0.25">
      <c r="A2174" s="1" t="s">
        <v>16040</v>
      </c>
      <c r="B2174" s="1" t="s">
        <v>1399</v>
      </c>
      <c r="C2174" s="1" t="s">
        <v>43</v>
      </c>
      <c r="D2174" s="1" t="s">
        <v>16041</v>
      </c>
      <c r="E2174" s="1" t="s">
        <v>681</v>
      </c>
      <c r="F2174" s="1" t="s">
        <v>16042</v>
      </c>
      <c r="G2174" t="str">
        <f t="shared" si="231"/>
        <v>Valid</v>
      </c>
      <c r="H2174" s="1" t="s">
        <v>16043</v>
      </c>
      <c r="I2174" t="str" cm="1">
        <f t="array" ref="I2174">IF(OR(TRIM(H2174)="",ISNUMBER(SEARCH("#",H2174)),AA2174&lt;Config!$B$8,SUMPRODUCT(--ISNUMBER(SEARCH({"a";"b";"c";"d";"e";"f";"g";"h";"i";"j";"k";"l";"m";"n";"o";"p";"q";"r";"s";"t";"u";"v";"w";"x";"y";"z"},H2174)))&gt;0),"Invalid","Valid")</f>
        <v>Valid</v>
      </c>
      <c r="J2174" s="1" t="s">
        <v>16044</v>
      </c>
      <c r="K2174" s="1" t="s">
        <v>722</v>
      </c>
      <c r="L2174" s="1" t="s">
        <v>179</v>
      </c>
      <c r="M2174" s="1" t="s">
        <v>50</v>
      </c>
      <c r="N2174" s="1" t="s">
        <v>51</v>
      </c>
      <c r="O2174" s="1" t="s">
        <v>69</v>
      </c>
      <c r="P2174" t="s">
        <v>53</v>
      </c>
      <c r="Q2174" s="1" t="s">
        <v>54</v>
      </c>
      <c r="R2174" s="1" t="s">
        <v>55</v>
      </c>
      <c r="S2174" s="1" t="s">
        <v>16045</v>
      </c>
      <c r="T2174" s="1" t="s">
        <v>16046</v>
      </c>
      <c r="U2174" s="1" t="s">
        <v>334</v>
      </c>
      <c r="V2174" s="1" t="s">
        <v>8264</v>
      </c>
      <c r="W2174" s="1" t="s">
        <v>60</v>
      </c>
      <c r="X2174" t="str">
        <f t="shared" si="232"/>
        <v>Complete</v>
      </c>
      <c r="Y2174">
        <f>MAX(0,100-IF(G2174="Invalid",Config!$B$5,0)-IF(I2174="Invalid",Config!$B$6,0)-IF(X2174="Incomplete",Config!$B$7,0)-IF(AF2174="Yes",Config!$B$37,0))</f>
        <v>100</v>
      </c>
      <c r="Z2174" s="1">
        <f>IF(OR(TRIM(B2174)="",COUNTIF(Config!$B$15:$B$19,B2174)&gt;0),1,0)+IF(OR(TRIM(C2174)="",COUNTIF(Config!$B$15:$B$19,C2174)&gt;0),1,0)+IF(OR(TRIM(F2174)="",COUNTIF(Config!$B$15:$B$19,F2174)&gt;0),1,0)+IF(OR(TRIM(H2174)="",COUNTIF(Config!$B$15:$B$19,H2174)&gt;0),1,0)+IF(OR(TRIM(E2174)="",COUNTIF(Config!$B$15:$B$19,E2174)&gt;0),1,0)+IF(OR(TRIM(K2174)="",COUNTIF(Config!$B$15:$B$19,K2174)&gt;0),1,0)+IF(OR(TRIM(P2174)="",COUNTIF(Config!$B$15:$B$19,P2174)&gt;0),1,0)+IF(OR(TRIM(R2174)="",COUNTIF(Config!$B$15:$B$19,R2174)&gt;0),1,0)</f>
        <v>0</v>
      </c>
      <c r="AA2174" s="1" cm="1">
        <f t="array" ref="AA2174">SUMPRODUCT(LEN(H2174)-LEN(SUBSTITUTE(H2174,{"0";"1";"2";"3";"4";"5";"6";"7";"8";"9"},"")))</f>
        <v>12</v>
      </c>
      <c r="AC2174" t="str">
        <f t="shared" si="233"/>
        <v/>
      </c>
      <c r="AD2174">
        <f t="shared" si="234"/>
        <v>1</v>
      </c>
      <c r="AE2174">
        <f t="shared" si="235"/>
        <v>1</v>
      </c>
      <c r="AF2174" t="str">
        <f t="shared" si="236"/>
        <v>No</v>
      </c>
      <c r="AG2174">
        <f t="shared" ca="1" si="237"/>
        <v>110</v>
      </c>
      <c r="AH2174" t="str">
        <f ca="1">IF(OR(V2174="",AG2174=""),"Yes",IF(AG2174&gt;Config!$B$41,"Yes","No"))</f>
        <v>No</v>
      </c>
    </row>
    <row r="2175" spans="1:34" x14ac:dyDescent="0.25">
      <c r="A2175" s="1" t="s">
        <v>16047</v>
      </c>
      <c r="B2175" s="1" t="s">
        <v>272</v>
      </c>
      <c r="C2175" s="1" t="s">
        <v>33815</v>
      </c>
      <c r="D2175" s="1" t="s">
        <v>272</v>
      </c>
      <c r="E2175" s="1" t="s">
        <v>310</v>
      </c>
      <c r="F2175" s="1" t="s">
        <v>16048</v>
      </c>
      <c r="G2175" t="str">
        <f t="shared" si="231"/>
        <v>Valid</v>
      </c>
      <c r="H2175" s="1" t="s">
        <v>16049</v>
      </c>
      <c r="I2175" t="str" cm="1">
        <f t="array" ref="I2175">IF(OR(TRIM(H2175)="",ISNUMBER(SEARCH("#",H2175)),AA2175&lt;Config!$B$8,SUMPRODUCT(--ISNUMBER(SEARCH({"a";"b";"c";"d";"e";"f";"g";"h";"i";"j";"k";"l";"m";"n";"o";"p";"q";"r";"s";"t";"u";"v";"w";"x";"y";"z"},H2175)))&gt;0),"Invalid","Valid")</f>
        <v>Valid</v>
      </c>
      <c r="J2175" s="1" t="s">
        <v>16050</v>
      </c>
      <c r="K2175" s="1" t="s">
        <v>481</v>
      </c>
      <c r="L2175" s="1" t="s">
        <v>102</v>
      </c>
      <c r="M2175" s="1" t="s">
        <v>30</v>
      </c>
      <c r="N2175" s="1" t="s">
        <v>358</v>
      </c>
      <c r="O2175" s="1" t="s">
        <v>32</v>
      </c>
      <c r="P2175" t="s">
        <v>344</v>
      </c>
      <c r="Q2175" s="1" t="s">
        <v>1199</v>
      </c>
      <c r="R2175" s="1" t="s">
        <v>346</v>
      </c>
      <c r="S2175" s="1" t="s">
        <v>16051</v>
      </c>
      <c r="T2175" s="1" t="s">
        <v>16052</v>
      </c>
      <c r="U2175" s="1" t="s">
        <v>16053</v>
      </c>
      <c r="V2175" s="1" t="s">
        <v>140</v>
      </c>
      <c r="W2175" s="1" t="s">
        <v>125</v>
      </c>
      <c r="X2175" t="str">
        <f t="shared" si="232"/>
        <v>Incomplete</v>
      </c>
      <c r="Y2175">
        <f>MAX(0,100-IF(G2175="Invalid",Config!$B$5,0)-IF(I2175="Invalid",Config!$B$6,0)-IF(X2175="Incomplete",Config!$B$7,0)-IF(AF2175="Yes",Config!$B$37,0))</f>
        <v>60</v>
      </c>
      <c r="Z2175" s="1">
        <f>IF(OR(TRIM(B2175)="",COUNTIF(Config!$B$15:$B$19,B2175)&gt;0),1,0)+IF(OR(TRIM(C2175)="",COUNTIF(Config!$B$15:$B$19,C2175)&gt;0),1,0)+IF(OR(TRIM(F2175)="",COUNTIF(Config!$B$15:$B$19,F2175)&gt;0),1,0)+IF(OR(TRIM(H2175)="",COUNTIF(Config!$B$15:$B$19,H2175)&gt;0),1,0)+IF(OR(TRIM(E2175)="",COUNTIF(Config!$B$15:$B$19,E2175)&gt;0),1,0)+IF(OR(TRIM(K2175)="",COUNTIF(Config!$B$15:$B$19,K2175)&gt;0),1,0)+IF(OR(TRIM(P2175)="",COUNTIF(Config!$B$15:$B$19,P2175)&gt;0),1,0)+IF(OR(TRIM(R2175)="",COUNTIF(Config!$B$15:$B$19,R2175)&gt;0),1,0)</f>
        <v>1</v>
      </c>
      <c r="AA2175" s="1" cm="1">
        <f t="array" ref="AA2175">SUMPRODUCT(LEN(H2175)-LEN(SUBSTITUTE(H2175,{"0";"1";"2";"3";"4";"5";"6";"7";"8";"9"},"")))</f>
        <v>11</v>
      </c>
      <c r="AC2175" t="str">
        <f t="shared" si="233"/>
        <v>Incomplete Profile</v>
      </c>
      <c r="AD2175">
        <f t="shared" si="234"/>
        <v>1</v>
      </c>
      <c r="AE2175">
        <f t="shared" si="235"/>
        <v>1</v>
      </c>
      <c r="AF2175" t="str">
        <f t="shared" si="236"/>
        <v>No</v>
      </c>
      <c r="AG2175">
        <f t="shared" ca="1" si="237"/>
        <v>37</v>
      </c>
      <c r="AH2175" t="str">
        <f ca="1">IF(OR(V2175="",AG2175=""),"Yes",IF(AG2175&gt;Config!$B$41,"Yes","No"))</f>
        <v>No</v>
      </c>
    </row>
    <row r="2176" spans="1:34" x14ac:dyDescent="0.25">
      <c r="A2176" s="1" t="s">
        <v>16054</v>
      </c>
      <c r="B2176" s="1" t="s">
        <v>1085</v>
      </c>
      <c r="C2176" s="1" t="s">
        <v>219</v>
      </c>
      <c r="D2176" s="1" t="s">
        <v>16055</v>
      </c>
      <c r="E2176" s="1" t="s">
        <v>34952</v>
      </c>
      <c r="F2176" s="1" t="s">
        <v>16056</v>
      </c>
      <c r="G2176" t="str">
        <f t="shared" si="231"/>
        <v>Valid</v>
      </c>
      <c r="H2176" s="1" t="s">
        <v>16057</v>
      </c>
      <c r="I2176" t="str" cm="1">
        <f t="array" ref="I2176">IF(OR(TRIM(H2176)="",ISNUMBER(SEARCH("#",H2176)),AA2176&lt;Config!$B$8,SUMPRODUCT(--ISNUMBER(SEARCH({"a";"b";"c";"d";"e";"f";"g";"h";"i";"j";"k";"l";"m";"n";"o";"p";"q";"r";"s";"t";"u";"v";"w";"x";"y";"z"},H2176)))&gt;0),"Invalid","Valid")</f>
        <v>Valid</v>
      </c>
      <c r="J2176" s="1" t="s">
        <v>16058</v>
      </c>
      <c r="K2176" s="1" t="s">
        <v>625</v>
      </c>
      <c r="L2176" s="1" t="s">
        <v>265</v>
      </c>
      <c r="M2176" s="1" t="s">
        <v>85</v>
      </c>
      <c r="N2176" s="1" t="s">
        <v>224</v>
      </c>
      <c r="O2176" s="1" t="s">
        <v>32</v>
      </c>
      <c r="P2176" t="s">
        <v>344</v>
      </c>
      <c r="Q2176" s="1" t="s">
        <v>1199</v>
      </c>
      <c r="R2176" s="1" t="s">
        <v>346</v>
      </c>
      <c r="S2176" s="1" t="s">
        <v>16059</v>
      </c>
      <c r="T2176" s="1" t="s">
        <v>16060</v>
      </c>
      <c r="U2176" s="1" t="s">
        <v>5170</v>
      </c>
      <c r="V2176" s="1" t="s">
        <v>2737</v>
      </c>
      <c r="W2176" s="1" t="s">
        <v>186</v>
      </c>
      <c r="X2176" t="str">
        <f t="shared" si="232"/>
        <v>Complete</v>
      </c>
      <c r="Y2176">
        <f>MAX(0,100-IF(G2176="Invalid",Config!$B$5,0)-IF(I2176="Invalid",Config!$B$6,0)-IF(X2176="Incomplete",Config!$B$7,0)-IF(AF2176="Yes",Config!$B$37,0))</f>
        <v>100</v>
      </c>
      <c r="Z2176" s="1">
        <f>IF(OR(TRIM(B2176)="",COUNTIF(Config!$B$15:$B$19,B2176)&gt;0),1,0)+IF(OR(TRIM(C2176)="",COUNTIF(Config!$B$15:$B$19,C2176)&gt;0),1,0)+IF(OR(TRIM(F2176)="",COUNTIF(Config!$B$15:$B$19,F2176)&gt;0),1,0)+IF(OR(TRIM(H2176)="",COUNTIF(Config!$B$15:$B$19,H2176)&gt;0),1,0)+IF(OR(TRIM(E2176)="",COUNTIF(Config!$B$15:$B$19,E2176)&gt;0),1,0)+IF(OR(TRIM(K2176)="",COUNTIF(Config!$B$15:$B$19,K2176)&gt;0),1,0)+IF(OR(TRIM(P2176)="",COUNTIF(Config!$B$15:$B$19,P2176)&gt;0),1,0)+IF(OR(TRIM(R2176)="",COUNTIF(Config!$B$15:$B$19,R2176)&gt;0),1,0)</f>
        <v>0</v>
      </c>
      <c r="AA2176" s="1" cm="1">
        <f t="array" ref="AA2176">SUMPRODUCT(LEN(H2176)-LEN(SUBSTITUTE(H2176,{"0";"1";"2";"3";"4";"5";"6";"7";"8";"9"},"")))</f>
        <v>11</v>
      </c>
      <c r="AC2176" t="str">
        <f t="shared" si="233"/>
        <v/>
      </c>
      <c r="AD2176">
        <f t="shared" si="234"/>
        <v>1</v>
      </c>
      <c r="AE2176">
        <f t="shared" si="235"/>
        <v>1</v>
      </c>
      <c r="AF2176" t="str">
        <f t="shared" si="236"/>
        <v>No</v>
      </c>
      <c r="AG2176">
        <f t="shared" ca="1" si="237"/>
        <v>257</v>
      </c>
      <c r="AH2176" t="str">
        <f ca="1">IF(OR(V2176="",AG2176=""),"Yes",IF(AG2176&gt;Config!$B$41,"Yes","No"))</f>
        <v>No</v>
      </c>
    </row>
    <row r="2177" spans="1:34" x14ac:dyDescent="0.25">
      <c r="A2177" s="1" t="s">
        <v>16061</v>
      </c>
      <c r="B2177" s="1" t="s">
        <v>2033</v>
      </c>
      <c r="C2177" s="1" t="s">
        <v>432</v>
      </c>
      <c r="D2177" s="1" t="s">
        <v>8414</v>
      </c>
      <c r="E2177" s="1" t="s">
        <v>159</v>
      </c>
      <c r="F2177" s="1" t="s">
        <v>16062</v>
      </c>
      <c r="G2177" t="str">
        <f t="shared" si="231"/>
        <v>Valid</v>
      </c>
      <c r="H2177" s="1" t="s">
        <v>16063</v>
      </c>
      <c r="I2177" t="str" cm="1">
        <f t="array" ref="I2177">IF(OR(TRIM(H2177)="",ISNUMBER(SEARCH("#",H2177)),AA2177&lt;Config!$B$8,SUMPRODUCT(--ISNUMBER(SEARCH({"a";"b";"c";"d";"e";"f";"g";"h";"i";"j";"k";"l";"m";"n";"o";"p";"q";"r";"s";"t";"u";"v";"w";"x";"y";"z"},H2177)))&gt;0),"Invalid","Valid")</f>
        <v>Valid</v>
      </c>
      <c r="J2177" s="1" t="s">
        <v>16064</v>
      </c>
      <c r="K2177" s="1" t="s">
        <v>722</v>
      </c>
      <c r="L2177" s="1" t="s">
        <v>164</v>
      </c>
      <c r="M2177" s="1" t="s">
        <v>50</v>
      </c>
      <c r="N2177" s="1" t="s">
        <v>68</v>
      </c>
      <c r="O2177" s="1" t="s">
        <v>266</v>
      </c>
      <c r="P2177" t="s">
        <v>53</v>
      </c>
      <c r="Q2177" s="1" t="s">
        <v>54</v>
      </c>
      <c r="R2177" s="1" t="s">
        <v>198</v>
      </c>
      <c r="S2177" s="1" t="s">
        <v>16065</v>
      </c>
      <c r="T2177" s="1" t="s">
        <v>16066</v>
      </c>
      <c r="U2177" s="1" t="s">
        <v>1598</v>
      </c>
      <c r="V2177" s="1" t="s">
        <v>140</v>
      </c>
      <c r="W2177" s="1" t="s">
        <v>60</v>
      </c>
      <c r="X2177" t="str">
        <f t="shared" si="232"/>
        <v>Complete</v>
      </c>
      <c r="Y2177">
        <f>MAX(0,100-IF(G2177="Invalid",Config!$B$5,0)-IF(I2177="Invalid",Config!$B$6,0)-IF(X2177="Incomplete",Config!$B$7,0)-IF(AF2177="Yes",Config!$B$37,0))</f>
        <v>100</v>
      </c>
      <c r="Z2177" s="1">
        <f>IF(OR(TRIM(B2177)="",COUNTIF(Config!$B$15:$B$19,B2177)&gt;0),1,0)+IF(OR(TRIM(C2177)="",COUNTIF(Config!$B$15:$B$19,C2177)&gt;0),1,0)+IF(OR(TRIM(F2177)="",COUNTIF(Config!$B$15:$B$19,F2177)&gt;0),1,0)+IF(OR(TRIM(H2177)="",COUNTIF(Config!$B$15:$B$19,H2177)&gt;0),1,0)+IF(OR(TRIM(E2177)="",COUNTIF(Config!$B$15:$B$19,E2177)&gt;0),1,0)+IF(OR(TRIM(K2177)="",COUNTIF(Config!$B$15:$B$19,K2177)&gt;0),1,0)+IF(OR(TRIM(P2177)="",COUNTIF(Config!$B$15:$B$19,P2177)&gt;0),1,0)+IF(OR(TRIM(R2177)="",COUNTIF(Config!$B$15:$B$19,R2177)&gt;0),1,0)</f>
        <v>0</v>
      </c>
      <c r="AA2177" s="1" cm="1">
        <f t="array" ref="AA2177">SUMPRODUCT(LEN(H2177)-LEN(SUBSTITUTE(H2177,{"0";"1";"2";"3";"4";"5";"6";"7";"8";"9"},"")))</f>
        <v>12</v>
      </c>
      <c r="AC2177" t="str">
        <f t="shared" si="233"/>
        <v/>
      </c>
      <c r="AD2177">
        <f t="shared" si="234"/>
        <v>1</v>
      </c>
      <c r="AE2177">
        <f t="shared" si="235"/>
        <v>1</v>
      </c>
      <c r="AF2177" t="str">
        <f t="shared" si="236"/>
        <v>No</v>
      </c>
      <c r="AG2177">
        <f t="shared" ca="1" si="237"/>
        <v>37</v>
      </c>
      <c r="AH2177" t="str">
        <f ca="1">IF(OR(V2177="",AG2177=""),"Yes",IF(AG2177&gt;Config!$B$41,"Yes","No"))</f>
        <v>No</v>
      </c>
    </row>
    <row r="2178" spans="1:34" x14ac:dyDescent="0.25">
      <c r="A2178" s="1" t="s">
        <v>16067</v>
      </c>
      <c r="B2178" s="1" t="s">
        <v>1231</v>
      </c>
      <c r="C2178" s="1" t="s">
        <v>353</v>
      </c>
      <c r="D2178" s="1" t="s">
        <v>16068</v>
      </c>
      <c r="E2178" s="1" t="s">
        <v>33949</v>
      </c>
      <c r="F2178" s="1" t="s">
        <v>16069</v>
      </c>
      <c r="G2178" t="str">
        <f t="shared" si="231"/>
        <v>Valid</v>
      </c>
      <c r="H2178" s="1" t="s">
        <v>16070</v>
      </c>
      <c r="I2178" t="str" cm="1">
        <f t="array" ref="I2178">IF(OR(TRIM(H2178)="",ISNUMBER(SEARCH("#",H2178)),AA2178&lt;Config!$B$8,SUMPRODUCT(--ISNUMBER(SEARCH({"a";"b";"c";"d";"e";"f";"g";"h";"i";"j";"k";"l";"m";"n";"o";"p";"q";"r";"s";"t";"u";"v";"w";"x";"y";"z"},H2178)))&gt;0),"Invalid","Valid")</f>
        <v>Valid</v>
      </c>
      <c r="J2178" s="1" t="s">
        <v>16071</v>
      </c>
      <c r="K2178" s="1" t="s">
        <v>178</v>
      </c>
      <c r="L2178" s="1" t="s">
        <v>134</v>
      </c>
      <c r="M2178" s="1" t="s">
        <v>118</v>
      </c>
      <c r="N2178" s="1" t="s">
        <v>51</v>
      </c>
      <c r="O2178" s="1" t="s">
        <v>180</v>
      </c>
      <c r="P2178" t="s">
        <v>87</v>
      </c>
      <c r="Q2178" s="1" t="s">
        <v>166</v>
      </c>
      <c r="R2178" s="1" t="s">
        <v>550</v>
      </c>
      <c r="S2178" s="1" t="s">
        <v>16072</v>
      </c>
      <c r="T2178" s="1" t="s">
        <v>16073</v>
      </c>
      <c r="U2178" s="1" t="s">
        <v>2776</v>
      </c>
      <c r="V2178" s="1" t="s">
        <v>140</v>
      </c>
      <c r="W2178" s="1" t="s">
        <v>40</v>
      </c>
      <c r="X2178" t="str">
        <f t="shared" si="232"/>
        <v>Complete</v>
      </c>
      <c r="Y2178">
        <f>MAX(0,100-IF(G2178="Invalid",Config!$B$5,0)-IF(I2178="Invalid",Config!$B$6,0)-IF(X2178="Incomplete",Config!$B$7,0)-IF(AF2178="Yes",Config!$B$37,0))</f>
        <v>100</v>
      </c>
      <c r="Z2178" s="1">
        <f>IF(OR(TRIM(B2178)="",COUNTIF(Config!$B$15:$B$19,B2178)&gt;0),1,0)+IF(OR(TRIM(C2178)="",COUNTIF(Config!$B$15:$B$19,C2178)&gt;0),1,0)+IF(OR(TRIM(F2178)="",COUNTIF(Config!$B$15:$B$19,F2178)&gt;0),1,0)+IF(OR(TRIM(H2178)="",COUNTIF(Config!$B$15:$B$19,H2178)&gt;0),1,0)+IF(OR(TRIM(E2178)="",COUNTIF(Config!$B$15:$B$19,E2178)&gt;0),1,0)+IF(OR(TRIM(K2178)="",COUNTIF(Config!$B$15:$B$19,K2178)&gt;0),1,0)+IF(OR(TRIM(P2178)="",COUNTIF(Config!$B$15:$B$19,P2178)&gt;0),1,0)+IF(OR(TRIM(R2178)="",COUNTIF(Config!$B$15:$B$19,R2178)&gt;0),1,0)</f>
        <v>0</v>
      </c>
      <c r="AA2178" s="1" cm="1">
        <f t="array" ref="AA2178">SUMPRODUCT(LEN(H2178)-LEN(SUBSTITUTE(H2178,{"0";"1";"2";"3";"4";"5";"6";"7";"8";"9"},"")))</f>
        <v>11</v>
      </c>
      <c r="AC2178" t="str">
        <f t="shared" si="233"/>
        <v/>
      </c>
      <c r="AD2178">
        <f t="shared" si="234"/>
        <v>1</v>
      </c>
      <c r="AE2178">
        <f t="shared" si="235"/>
        <v>1</v>
      </c>
      <c r="AF2178" t="str">
        <f t="shared" si="236"/>
        <v>No</v>
      </c>
      <c r="AG2178">
        <f t="shared" ca="1" si="237"/>
        <v>37</v>
      </c>
      <c r="AH2178" t="str">
        <f ca="1">IF(OR(V2178="",AG2178=""),"Yes",IF(AG2178&gt;Config!$B$41,"Yes","No"))</f>
        <v>No</v>
      </c>
    </row>
    <row r="2179" spans="1:34" x14ac:dyDescent="0.25">
      <c r="A2179" s="1" t="s">
        <v>16074</v>
      </c>
      <c r="B2179" s="1" t="s">
        <v>2127</v>
      </c>
      <c r="C2179" s="1" t="s">
        <v>308</v>
      </c>
      <c r="D2179" s="1" t="s">
        <v>16075</v>
      </c>
      <c r="E2179" s="1" t="s">
        <v>477</v>
      </c>
      <c r="F2179" s="1" t="s">
        <v>16076</v>
      </c>
      <c r="G2179" t="str">
        <f t="shared" ref="G2179:G2242" si="238">IFERROR(IF(OR(TRIM(F2179)="",LEN(F2179)-LEN(SUBSTITUTE(F2179,"@",""))&lt;&gt;1,FIND("@",F2179)=1,RIGHT(F2179,1)=".",ISNUMBER(SEARCH(" ",F2179)),ISERROR(FIND(".",F2179,FIND("@",F2179)+2))),"Invalid","Valid"),"Invalid")</f>
        <v>Valid</v>
      </c>
      <c r="H2179" s="1" t="s">
        <v>16077</v>
      </c>
      <c r="I2179" t="str" cm="1">
        <f t="array" ref="I2179">IF(OR(TRIM(H2179)="",ISNUMBER(SEARCH("#",H2179)),AA2179&lt;Config!$B$8,SUMPRODUCT(--ISNUMBER(SEARCH({"a";"b";"c";"d";"e";"f";"g";"h";"i";"j";"k";"l";"m";"n";"o";"p";"q";"r";"s";"t";"u";"v";"w";"x";"y";"z"},H2179)))&gt;0),"Invalid","Valid")</f>
        <v>Valid</v>
      </c>
      <c r="J2179" s="1" t="s">
        <v>16078</v>
      </c>
      <c r="K2179" s="1" t="s">
        <v>66</v>
      </c>
      <c r="L2179" s="1" t="s">
        <v>164</v>
      </c>
      <c r="M2179" s="1" t="s">
        <v>251</v>
      </c>
      <c r="N2179" s="1" t="s">
        <v>68</v>
      </c>
      <c r="O2179" s="1" t="s">
        <v>149</v>
      </c>
      <c r="P2179" t="s">
        <v>236</v>
      </c>
      <c r="Q2179" s="1" t="s">
        <v>237</v>
      </c>
      <c r="R2179" s="1" t="s">
        <v>961</v>
      </c>
      <c r="S2179" s="1" t="s">
        <v>3416</v>
      </c>
      <c r="T2179" s="1" t="s">
        <v>16079</v>
      </c>
      <c r="U2179" s="1" t="s">
        <v>16080</v>
      </c>
      <c r="V2179" s="1" t="s">
        <v>5585</v>
      </c>
      <c r="W2179" s="1" t="s">
        <v>293</v>
      </c>
      <c r="X2179" t="str">
        <f t="shared" ref="X2179:X2242" si="239">IF(Z2179=0,"Complete","Incomplete")</f>
        <v>Complete</v>
      </c>
      <c r="Y2179">
        <f>MAX(0,100-IF(G2179="Invalid",Config!$B$5,0)-IF(I2179="Invalid",Config!$B$6,0)-IF(X2179="Incomplete",Config!$B$7,0)-IF(AF2179="Yes",Config!$B$37,0))</f>
        <v>100</v>
      </c>
      <c r="Z2179" s="1">
        <f>IF(OR(TRIM(B2179)="",COUNTIF(Config!$B$15:$B$19,B2179)&gt;0),1,0)+IF(OR(TRIM(C2179)="",COUNTIF(Config!$B$15:$B$19,C2179)&gt;0),1,0)+IF(OR(TRIM(F2179)="",COUNTIF(Config!$B$15:$B$19,F2179)&gt;0),1,0)+IF(OR(TRIM(H2179)="",COUNTIF(Config!$B$15:$B$19,H2179)&gt;0),1,0)+IF(OR(TRIM(E2179)="",COUNTIF(Config!$B$15:$B$19,E2179)&gt;0),1,0)+IF(OR(TRIM(K2179)="",COUNTIF(Config!$B$15:$B$19,K2179)&gt;0),1,0)+IF(OR(TRIM(P2179)="",COUNTIF(Config!$B$15:$B$19,P2179)&gt;0),1,0)+IF(OR(TRIM(R2179)="",COUNTIF(Config!$B$15:$B$19,R2179)&gt;0),1,0)</f>
        <v>0</v>
      </c>
      <c r="AA2179" s="1" cm="1">
        <f t="array" ref="AA2179">SUMPRODUCT(LEN(H2179)-LEN(SUBSTITUTE(H2179,{"0";"1";"2";"3";"4";"5";"6";"7";"8";"9"},"")))</f>
        <v>12</v>
      </c>
      <c r="AC2179" t="str">
        <f t="shared" ref="AC2179:AC2242" si="240">_xlfn.TEXTJOIN("; ",TRUE,IF(G2179="Invalid","Invalid Email",""),IF(I2179="Invalid","Invalid Phone",""),IF(X2179="Incomplete","Incomplete Profile",""),IF(AF2179="Yes","Potential Duplicate",""))</f>
        <v/>
      </c>
      <c r="AD2179">
        <f t="shared" ref="AD2179:AD2242" si="241">IF(OR(TRIM(F2179)="",G2179="Invalid"),0,COUNTIF($F$2:$F$5131,F2179))</f>
        <v>1</v>
      </c>
      <c r="AE2179">
        <f t="shared" ref="AE2179:AE2242" si="242">IF(OR(TRIM(H2179)="",I2179="Invalid"),0,COUNTIF($H$2:$H$5131,H2179))</f>
        <v>1</v>
      </c>
      <c r="AF2179" t="str">
        <f t="shared" ref="AF2179:AF2242" si="243">IF(OR(AD2179&gt;1,AE2179&gt;1),"Yes","No")</f>
        <v>No</v>
      </c>
      <c r="AG2179">
        <f t="shared" ref="AG2179:AG2242" ca="1" si="244">IFERROR(TODAY()-DATEVALUE(V2179),IFERROR(TODAY()-DATE(VALUE(RIGHT(V2179,4)),VALUE(MID(V2179,FIND("/",V2179)+1,FIND("/",V2179,FIND("/",V2179)+1)-FIND("/",V2179)-1)),VALUE(LEFT(V2179,FIND("/",V2179)-1))),""))</f>
        <v>206</v>
      </c>
      <c r="AH2179" t="str">
        <f ca="1">IF(OR(V2179="",AG2179=""),"Yes",IF(AG2179&gt;Config!$B$41,"Yes","No"))</f>
        <v>No</v>
      </c>
    </row>
    <row r="2180" spans="1:34" x14ac:dyDescent="0.25">
      <c r="A2180" s="1" t="s">
        <v>16081</v>
      </c>
      <c r="B2180" s="1" t="s">
        <v>444</v>
      </c>
      <c r="C2180" s="1" t="s">
        <v>1339</v>
      </c>
      <c r="D2180" s="1" t="s">
        <v>16082</v>
      </c>
      <c r="E2180" s="1" t="s">
        <v>458</v>
      </c>
      <c r="F2180" s="1" t="s">
        <v>16083</v>
      </c>
      <c r="G2180" t="str">
        <f t="shared" si="238"/>
        <v>Valid</v>
      </c>
      <c r="H2180" s="1" t="s">
        <v>16084</v>
      </c>
      <c r="I2180" t="str" cm="1">
        <f t="array" ref="I2180">IF(OR(TRIM(H2180)="",ISNUMBER(SEARCH("#",H2180)),AA2180&lt;Config!$B$8,SUMPRODUCT(--ISNUMBER(SEARCH({"a";"b";"c";"d";"e";"f";"g";"h";"i";"j";"k";"l";"m";"n";"o";"p";"q";"r";"s";"t";"u";"v";"w";"x";"y";"z"},H2180)))&gt;0),"Invalid","Valid")</f>
        <v>Valid</v>
      </c>
      <c r="J2180" s="1" t="s">
        <v>16085</v>
      </c>
      <c r="K2180" s="1" t="s">
        <v>722</v>
      </c>
      <c r="L2180" s="1" t="s">
        <v>164</v>
      </c>
      <c r="M2180" s="1" t="s">
        <v>251</v>
      </c>
      <c r="N2180" s="1" t="s">
        <v>211</v>
      </c>
      <c r="O2180" s="1" t="s">
        <v>196</v>
      </c>
      <c r="P2180" t="s">
        <v>33</v>
      </c>
      <c r="Q2180" s="1" t="s">
        <v>34</v>
      </c>
      <c r="R2180" s="1" t="s">
        <v>35</v>
      </c>
      <c r="S2180" s="1" t="s">
        <v>16086</v>
      </c>
      <c r="T2180" s="1" t="s">
        <v>16087</v>
      </c>
      <c r="U2180" s="1" t="s">
        <v>5830</v>
      </c>
      <c r="V2180" s="1" t="s">
        <v>6645</v>
      </c>
      <c r="W2180" s="1" t="s">
        <v>40</v>
      </c>
      <c r="X2180" t="str">
        <f t="shared" si="239"/>
        <v>Complete</v>
      </c>
      <c r="Y2180">
        <f>MAX(0,100-IF(G2180="Invalid",Config!$B$5,0)-IF(I2180="Invalid",Config!$B$6,0)-IF(X2180="Incomplete",Config!$B$7,0)-IF(AF2180="Yes",Config!$B$37,0))</f>
        <v>100</v>
      </c>
      <c r="Z2180" s="1">
        <f>IF(OR(TRIM(B2180)="",COUNTIF(Config!$B$15:$B$19,B2180)&gt;0),1,0)+IF(OR(TRIM(C2180)="",COUNTIF(Config!$B$15:$B$19,C2180)&gt;0),1,0)+IF(OR(TRIM(F2180)="",COUNTIF(Config!$B$15:$B$19,F2180)&gt;0),1,0)+IF(OR(TRIM(H2180)="",COUNTIF(Config!$B$15:$B$19,H2180)&gt;0),1,0)+IF(OR(TRIM(E2180)="",COUNTIF(Config!$B$15:$B$19,E2180)&gt;0),1,0)+IF(OR(TRIM(K2180)="",COUNTIF(Config!$B$15:$B$19,K2180)&gt;0),1,0)+IF(OR(TRIM(P2180)="",COUNTIF(Config!$B$15:$B$19,P2180)&gt;0),1,0)+IF(OR(TRIM(R2180)="",COUNTIF(Config!$B$15:$B$19,R2180)&gt;0),1,0)</f>
        <v>0</v>
      </c>
      <c r="AA2180" s="1" cm="1">
        <f t="array" ref="AA2180">SUMPRODUCT(LEN(H2180)-LEN(SUBSTITUTE(H2180,{"0";"1";"2";"3";"4";"5";"6";"7";"8";"9"},"")))</f>
        <v>10</v>
      </c>
      <c r="AC2180" t="str">
        <f t="shared" si="240"/>
        <v/>
      </c>
      <c r="AD2180">
        <f t="shared" si="241"/>
        <v>1</v>
      </c>
      <c r="AE2180">
        <f t="shared" si="242"/>
        <v>1</v>
      </c>
      <c r="AF2180" t="str">
        <f t="shared" si="243"/>
        <v>No</v>
      </c>
      <c r="AG2180">
        <f t="shared" ca="1" si="244"/>
        <v>-117</v>
      </c>
      <c r="AH2180" t="str">
        <f ca="1">IF(OR(V2180="",AG2180=""),"Yes",IF(AG2180&gt;Config!$B$41,"Yes","No"))</f>
        <v>No</v>
      </c>
    </row>
    <row r="2181" spans="1:34" x14ac:dyDescent="0.25">
      <c r="A2181" s="1" t="s">
        <v>16088</v>
      </c>
      <c r="B2181" s="1" t="s">
        <v>397</v>
      </c>
      <c r="C2181" s="1" t="s">
        <v>2104</v>
      </c>
      <c r="D2181" s="1" t="s">
        <v>7708</v>
      </c>
      <c r="E2181" s="1" t="s">
        <v>159</v>
      </c>
      <c r="F2181" s="1" t="s">
        <v>16089</v>
      </c>
      <c r="G2181" t="str">
        <f t="shared" si="238"/>
        <v>Valid</v>
      </c>
      <c r="H2181" s="1" t="s">
        <v>16090</v>
      </c>
      <c r="I2181" t="str" cm="1">
        <f t="array" ref="I2181">IF(OR(TRIM(H2181)="",ISNUMBER(SEARCH("#",H2181)),AA2181&lt;Config!$B$8,SUMPRODUCT(--ISNUMBER(SEARCH({"a";"b";"c";"d";"e";"f";"g";"h";"i";"j";"k";"l";"m";"n";"o";"p";"q";"r";"s";"t";"u";"v";"w";"x";"y";"z"},H2181)))&gt;0),"Invalid","Valid")</f>
        <v>Valid</v>
      </c>
      <c r="J2181" s="1" t="s">
        <v>16091</v>
      </c>
      <c r="K2181" s="1" t="s">
        <v>378</v>
      </c>
      <c r="L2181" s="1" t="s">
        <v>164</v>
      </c>
      <c r="M2181" s="1" t="s">
        <v>462</v>
      </c>
      <c r="N2181" s="1" t="s">
        <v>437</v>
      </c>
      <c r="O2181" s="1" t="s">
        <v>52</v>
      </c>
      <c r="P2181" t="s">
        <v>314</v>
      </c>
      <c r="Q2181" s="1" t="s">
        <v>663</v>
      </c>
      <c r="R2181" s="1" t="s">
        <v>663</v>
      </c>
      <c r="S2181" s="1" t="s">
        <v>16092</v>
      </c>
      <c r="T2181" s="1" t="s">
        <v>16093</v>
      </c>
      <c r="U2181" s="1" t="s">
        <v>16094</v>
      </c>
      <c r="V2181" s="1" t="s">
        <v>3860</v>
      </c>
      <c r="W2181" s="1" t="s">
        <v>293</v>
      </c>
      <c r="X2181" t="str">
        <f t="shared" si="239"/>
        <v>Complete</v>
      </c>
      <c r="Y2181">
        <f>MAX(0,100-IF(G2181="Invalid",Config!$B$5,0)-IF(I2181="Invalid",Config!$B$6,0)-IF(X2181="Incomplete",Config!$B$7,0)-IF(AF2181="Yes",Config!$B$37,0))</f>
        <v>100</v>
      </c>
      <c r="Z2181" s="1">
        <f>IF(OR(TRIM(B2181)="",COUNTIF(Config!$B$15:$B$19,B2181)&gt;0),1,0)+IF(OR(TRIM(C2181)="",COUNTIF(Config!$B$15:$B$19,C2181)&gt;0),1,0)+IF(OR(TRIM(F2181)="",COUNTIF(Config!$B$15:$B$19,F2181)&gt;0),1,0)+IF(OR(TRIM(H2181)="",COUNTIF(Config!$B$15:$B$19,H2181)&gt;0),1,0)+IF(OR(TRIM(E2181)="",COUNTIF(Config!$B$15:$B$19,E2181)&gt;0),1,0)+IF(OR(TRIM(K2181)="",COUNTIF(Config!$B$15:$B$19,K2181)&gt;0),1,0)+IF(OR(TRIM(P2181)="",COUNTIF(Config!$B$15:$B$19,P2181)&gt;0),1,0)+IF(OR(TRIM(R2181)="",COUNTIF(Config!$B$15:$B$19,R2181)&gt;0),1,0)</f>
        <v>0</v>
      </c>
      <c r="AA2181" s="1" cm="1">
        <f t="array" ref="AA2181">SUMPRODUCT(LEN(H2181)-LEN(SUBSTITUTE(H2181,{"0";"1";"2";"3";"4";"5";"6";"7";"8";"9"},"")))</f>
        <v>10</v>
      </c>
      <c r="AC2181" t="str">
        <f t="shared" si="240"/>
        <v/>
      </c>
      <c r="AD2181">
        <f t="shared" si="241"/>
        <v>1</v>
      </c>
      <c r="AE2181">
        <f t="shared" si="242"/>
        <v>1</v>
      </c>
      <c r="AF2181" t="str">
        <f t="shared" si="243"/>
        <v>No</v>
      </c>
      <c r="AG2181">
        <f t="shared" ca="1" si="244"/>
        <v>369</v>
      </c>
      <c r="AH2181" t="str">
        <f ca="1">IF(OR(V2181="",AG2181=""),"Yes",IF(AG2181&gt;Config!$B$41,"Yes","No"))</f>
        <v>Yes</v>
      </c>
    </row>
    <row r="2182" spans="1:34" x14ac:dyDescent="0.25">
      <c r="A2182" s="1" t="s">
        <v>16095</v>
      </c>
      <c r="B2182" s="1" t="s">
        <v>880</v>
      </c>
      <c r="C2182" s="1" t="s">
        <v>1339</v>
      </c>
      <c r="D2182" s="1" t="s">
        <v>16096</v>
      </c>
      <c r="E2182" s="1" t="s">
        <v>34953</v>
      </c>
      <c r="F2182" s="1" t="s">
        <v>16097</v>
      </c>
      <c r="G2182" t="str">
        <f t="shared" si="238"/>
        <v>Valid</v>
      </c>
      <c r="H2182" s="1" t="s">
        <v>16098</v>
      </c>
      <c r="I2182" t="str" cm="1">
        <f t="array" ref="I2182">IF(OR(TRIM(H2182)="",ISNUMBER(SEARCH("#",H2182)),AA2182&lt;Config!$B$8,SUMPRODUCT(--ISNUMBER(SEARCH({"a";"b";"c";"d";"e";"f";"g";"h";"i";"j";"k";"l";"m";"n";"o";"p";"q";"r";"s";"t";"u";"v";"w";"x";"y";"z"},H2182)))&gt;0),"Invalid","Valid")</f>
        <v>Valid</v>
      </c>
      <c r="J2182" s="1" t="s">
        <v>16099</v>
      </c>
      <c r="K2182" s="1" t="s">
        <v>264</v>
      </c>
      <c r="L2182" s="1" t="s">
        <v>67</v>
      </c>
      <c r="M2182" s="1" t="s">
        <v>251</v>
      </c>
      <c r="N2182" s="1" t="s">
        <v>437</v>
      </c>
      <c r="O2182" s="1" t="s">
        <v>32</v>
      </c>
      <c r="P2182" t="s">
        <v>590</v>
      </c>
      <c r="Q2182" s="1" t="s">
        <v>1481</v>
      </c>
      <c r="R2182" s="1" t="s">
        <v>592</v>
      </c>
      <c r="S2182" s="1" t="s">
        <v>2766</v>
      </c>
      <c r="T2182" s="1" t="s">
        <v>16100</v>
      </c>
      <c r="U2182" s="1" t="s">
        <v>10732</v>
      </c>
      <c r="V2182" s="1" t="s">
        <v>140</v>
      </c>
      <c r="W2182" s="1" t="s">
        <v>141</v>
      </c>
      <c r="X2182" t="str">
        <f t="shared" si="239"/>
        <v>Complete</v>
      </c>
      <c r="Y2182">
        <f>MAX(0,100-IF(G2182="Invalid",Config!$B$5,0)-IF(I2182="Invalid",Config!$B$6,0)-IF(X2182="Incomplete",Config!$B$7,0)-IF(AF2182="Yes",Config!$B$37,0))</f>
        <v>100</v>
      </c>
      <c r="Z2182" s="1">
        <f>IF(OR(TRIM(B2182)="",COUNTIF(Config!$B$15:$B$19,B2182)&gt;0),1,0)+IF(OR(TRIM(C2182)="",COUNTIF(Config!$B$15:$B$19,C2182)&gt;0),1,0)+IF(OR(TRIM(F2182)="",COUNTIF(Config!$B$15:$B$19,F2182)&gt;0),1,0)+IF(OR(TRIM(H2182)="",COUNTIF(Config!$B$15:$B$19,H2182)&gt;0),1,0)+IF(OR(TRIM(E2182)="",COUNTIF(Config!$B$15:$B$19,E2182)&gt;0),1,0)+IF(OR(TRIM(K2182)="",COUNTIF(Config!$B$15:$B$19,K2182)&gt;0),1,0)+IF(OR(TRIM(P2182)="",COUNTIF(Config!$B$15:$B$19,P2182)&gt;0),1,0)+IF(OR(TRIM(R2182)="",COUNTIF(Config!$B$15:$B$19,R2182)&gt;0),1,0)</f>
        <v>0</v>
      </c>
      <c r="AA2182" s="1" cm="1">
        <f t="array" ref="AA2182">SUMPRODUCT(LEN(H2182)-LEN(SUBSTITUTE(H2182,{"0";"1";"2";"3";"4";"5";"6";"7";"8";"9"},"")))</f>
        <v>10</v>
      </c>
      <c r="AC2182" t="str">
        <f t="shared" si="240"/>
        <v/>
      </c>
      <c r="AD2182">
        <f t="shared" si="241"/>
        <v>1</v>
      </c>
      <c r="AE2182">
        <f t="shared" si="242"/>
        <v>1</v>
      </c>
      <c r="AF2182" t="str">
        <f t="shared" si="243"/>
        <v>No</v>
      </c>
      <c r="AG2182">
        <f t="shared" ca="1" si="244"/>
        <v>37</v>
      </c>
      <c r="AH2182" t="str">
        <f ca="1">IF(OR(V2182="",AG2182=""),"Yes",IF(AG2182&gt;Config!$B$41,"Yes","No"))</f>
        <v>No</v>
      </c>
    </row>
    <row r="2183" spans="1:34" x14ac:dyDescent="0.25">
      <c r="A2183" s="1" t="s">
        <v>16101</v>
      </c>
      <c r="B2183" s="1" t="s">
        <v>565</v>
      </c>
      <c r="C2183" s="1" t="s">
        <v>97</v>
      </c>
      <c r="D2183" s="1" t="s">
        <v>16102</v>
      </c>
      <c r="E2183" s="1" t="s">
        <v>642</v>
      </c>
      <c r="F2183" s="1" t="s">
        <v>16103</v>
      </c>
      <c r="G2183" t="str">
        <f t="shared" si="238"/>
        <v>Valid</v>
      </c>
      <c r="H2183" s="1" t="s">
        <v>16104</v>
      </c>
      <c r="I2183" t="str" cm="1">
        <f t="array" ref="I2183">IF(OR(TRIM(H2183)="",ISNUMBER(SEARCH("#",H2183)),AA2183&lt;Config!$B$8,SUMPRODUCT(--ISNUMBER(SEARCH({"a";"b";"c";"d";"e";"f";"g";"h";"i";"j";"k";"l";"m";"n";"o";"p";"q";"r";"s";"t";"u";"v";"w";"x";"y";"z"},H2183)))&gt;0),"Invalid","Valid")</f>
        <v>Valid</v>
      </c>
      <c r="J2183" s="1" t="s">
        <v>16105</v>
      </c>
      <c r="K2183" s="1" t="s">
        <v>147</v>
      </c>
      <c r="L2183" s="1" t="s">
        <v>49</v>
      </c>
      <c r="M2183" s="1" t="s">
        <v>33827</v>
      </c>
      <c r="N2183" s="1" t="s">
        <v>713</v>
      </c>
      <c r="O2183" s="1" t="s">
        <v>149</v>
      </c>
      <c r="P2183" t="s">
        <v>236</v>
      </c>
      <c r="Q2183" s="1" t="s">
        <v>238</v>
      </c>
      <c r="R2183" s="1" t="s">
        <v>238</v>
      </c>
      <c r="S2183" s="1" t="s">
        <v>16106</v>
      </c>
      <c r="T2183" s="1" t="s">
        <v>16107</v>
      </c>
      <c r="U2183" s="1" t="s">
        <v>815</v>
      </c>
      <c r="V2183" s="1" t="s">
        <v>1768</v>
      </c>
      <c r="W2183" s="1" t="s">
        <v>384</v>
      </c>
      <c r="X2183" t="str">
        <f t="shared" si="239"/>
        <v>Complete</v>
      </c>
      <c r="Y2183">
        <f>MAX(0,100-IF(G2183="Invalid",Config!$B$5,0)-IF(I2183="Invalid",Config!$B$6,0)-IF(X2183="Incomplete",Config!$B$7,0)-IF(AF2183="Yes",Config!$B$37,0))</f>
        <v>100</v>
      </c>
      <c r="Z2183" s="1">
        <f>IF(OR(TRIM(B2183)="",COUNTIF(Config!$B$15:$B$19,B2183)&gt;0),1,0)+IF(OR(TRIM(C2183)="",COUNTIF(Config!$B$15:$B$19,C2183)&gt;0),1,0)+IF(OR(TRIM(F2183)="",COUNTIF(Config!$B$15:$B$19,F2183)&gt;0),1,0)+IF(OR(TRIM(H2183)="",COUNTIF(Config!$B$15:$B$19,H2183)&gt;0),1,0)+IF(OR(TRIM(E2183)="",COUNTIF(Config!$B$15:$B$19,E2183)&gt;0),1,0)+IF(OR(TRIM(K2183)="",COUNTIF(Config!$B$15:$B$19,K2183)&gt;0),1,0)+IF(OR(TRIM(P2183)="",COUNTIF(Config!$B$15:$B$19,P2183)&gt;0),1,0)+IF(OR(TRIM(R2183)="",COUNTIF(Config!$B$15:$B$19,R2183)&gt;0),1,0)</f>
        <v>0</v>
      </c>
      <c r="AA2183" s="1" cm="1">
        <f t="array" ref="AA2183">SUMPRODUCT(LEN(H2183)-LEN(SUBSTITUTE(H2183,{"0";"1";"2";"3";"4";"5";"6";"7";"8";"9"},"")))</f>
        <v>12</v>
      </c>
      <c r="AC2183" t="str">
        <f t="shared" si="240"/>
        <v/>
      </c>
      <c r="AD2183">
        <f t="shared" si="241"/>
        <v>1</v>
      </c>
      <c r="AE2183">
        <f t="shared" si="242"/>
        <v>1</v>
      </c>
      <c r="AF2183" t="str">
        <f t="shared" si="243"/>
        <v>No</v>
      </c>
      <c r="AG2183">
        <f t="shared" ca="1" si="244"/>
        <v>50</v>
      </c>
      <c r="AH2183" t="str">
        <f ca="1">IF(OR(V2183="",AG2183=""),"Yes",IF(AG2183&gt;Config!$B$41,"Yes","No"))</f>
        <v>No</v>
      </c>
    </row>
    <row r="2184" spans="1:34" x14ac:dyDescent="0.25">
      <c r="A2184" s="1" t="s">
        <v>16108</v>
      </c>
      <c r="B2184" s="1" t="s">
        <v>2095</v>
      </c>
      <c r="C2184" s="1" t="s">
        <v>946</v>
      </c>
      <c r="D2184" s="1" t="s">
        <v>6964</v>
      </c>
      <c r="E2184" s="1" t="s">
        <v>578</v>
      </c>
      <c r="F2184" s="1" t="s">
        <v>16109</v>
      </c>
      <c r="G2184" t="str">
        <f t="shared" si="238"/>
        <v>Valid</v>
      </c>
      <c r="H2184" s="1" t="s">
        <v>16110</v>
      </c>
      <c r="I2184" t="str" cm="1">
        <f t="array" ref="I2184">IF(OR(TRIM(H2184)="",ISNUMBER(SEARCH("#",H2184)),AA2184&lt;Config!$B$8,SUMPRODUCT(--ISNUMBER(SEARCH({"a";"b";"c";"d";"e";"f";"g";"h";"i";"j";"k";"l";"m";"n";"o";"p";"q";"r";"s";"t";"u";"v";"w";"x";"y";"z"},H2184)))&gt;0),"Invalid","Valid")</f>
        <v>Valid</v>
      </c>
      <c r="J2184" s="1" t="s">
        <v>16111</v>
      </c>
      <c r="K2184" s="1" t="s">
        <v>210</v>
      </c>
      <c r="L2184" s="1" t="s">
        <v>179</v>
      </c>
      <c r="M2184" s="1" t="s">
        <v>235</v>
      </c>
      <c r="N2184" s="1" t="s">
        <v>86</v>
      </c>
      <c r="O2184" s="1" t="s">
        <v>196</v>
      </c>
      <c r="P2184" t="s">
        <v>518</v>
      </c>
      <c r="Q2184" s="1" t="s">
        <v>591</v>
      </c>
      <c r="R2184" s="1" t="s">
        <v>1774</v>
      </c>
      <c r="S2184" s="1" t="s">
        <v>16112</v>
      </c>
      <c r="T2184" s="1" t="s">
        <v>16113</v>
      </c>
      <c r="U2184" s="1" t="s">
        <v>9649</v>
      </c>
      <c r="V2184" s="1" t="s">
        <v>6595</v>
      </c>
      <c r="W2184" s="1" t="s">
        <v>75</v>
      </c>
      <c r="X2184" t="str">
        <f t="shared" si="239"/>
        <v>Complete</v>
      </c>
      <c r="Y2184">
        <f>MAX(0,100-IF(G2184="Invalid",Config!$B$5,0)-IF(I2184="Invalid",Config!$B$6,0)-IF(X2184="Incomplete",Config!$B$7,0)-IF(AF2184="Yes",Config!$B$37,0))</f>
        <v>100</v>
      </c>
      <c r="Z2184" s="1">
        <f>IF(OR(TRIM(B2184)="",COUNTIF(Config!$B$15:$B$19,B2184)&gt;0),1,0)+IF(OR(TRIM(C2184)="",COUNTIF(Config!$B$15:$B$19,C2184)&gt;0),1,0)+IF(OR(TRIM(F2184)="",COUNTIF(Config!$B$15:$B$19,F2184)&gt;0),1,0)+IF(OR(TRIM(H2184)="",COUNTIF(Config!$B$15:$B$19,H2184)&gt;0),1,0)+IF(OR(TRIM(E2184)="",COUNTIF(Config!$B$15:$B$19,E2184)&gt;0),1,0)+IF(OR(TRIM(K2184)="",COUNTIF(Config!$B$15:$B$19,K2184)&gt;0),1,0)+IF(OR(TRIM(P2184)="",COUNTIF(Config!$B$15:$B$19,P2184)&gt;0),1,0)+IF(OR(TRIM(R2184)="",COUNTIF(Config!$B$15:$B$19,R2184)&gt;0),1,0)</f>
        <v>0</v>
      </c>
      <c r="AA2184" s="1" cm="1">
        <f t="array" ref="AA2184">SUMPRODUCT(LEN(H2184)-LEN(SUBSTITUTE(H2184,{"0";"1";"2";"3";"4";"5";"6";"7";"8";"9"},"")))</f>
        <v>12</v>
      </c>
      <c r="AC2184" t="str">
        <f t="shared" si="240"/>
        <v/>
      </c>
      <c r="AD2184">
        <f t="shared" si="241"/>
        <v>1</v>
      </c>
      <c r="AE2184">
        <f t="shared" si="242"/>
        <v>1</v>
      </c>
      <c r="AF2184" t="str">
        <f t="shared" si="243"/>
        <v>No</v>
      </c>
      <c r="AG2184">
        <f t="shared" ca="1" si="244"/>
        <v>162</v>
      </c>
      <c r="AH2184" t="str">
        <f ca="1">IF(OR(V2184="",AG2184=""),"Yes",IF(AG2184&gt;Config!$B$41,"Yes","No"))</f>
        <v>No</v>
      </c>
    </row>
    <row r="2185" spans="1:34" x14ac:dyDescent="0.25">
      <c r="A2185" s="1" t="s">
        <v>16114</v>
      </c>
      <c r="B2185" s="1" t="s">
        <v>577</v>
      </c>
      <c r="C2185" s="1" t="s">
        <v>1166</v>
      </c>
      <c r="D2185" s="1" t="s">
        <v>16115</v>
      </c>
      <c r="E2185" s="1" t="s">
        <v>310</v>
      </c>
      <c r="F2185" s="1" t="s">
        <v>16116</v>
      </c>
      <c r="G2185" t="str">
        <f t="shared" si="238"/>
        <v>Valid</v>
      </c>
      <c r="H2185" s="1" t="s">
        <v>16117</v>
      </c>
      <c r="I2185" t="str" cm="1">
        <f t="array" ref="I2185">IF(OR(TRIM(H2185)="",ISNUMBER(SEARCH("#",H2185)),AA2185&lt;Config!$B$8,SUMPRODUCT(--ISNUMBER(SEARCH({"a";"b";"c";"d";"e";"f";"g";"h";"i";"j";"k";"l";"m";"n";"o";"p";"q";"r";"s";"t";"u";"v";"w";"x";"y";"z"},H2185)))&gt;0),"Invalid","Valid")</f>
        <v>Valid</v>
      </c>
      <c r="J2185" s="1" t="s">
        <v>16118</v>
      </c>
      <c r="K2185" s="1" t="s">
        <v>378</v>
      </c>
      <c r="L2185" s="1" t="s">
        <v>49</v>
      </c>
      <c r="M2185" s="1" t="s">
        <v>118</v>
      </c>
      <c r="N2185" s="1" t="s">
        <v>31</v>
      </c>
      <c r="O2185" s="1" t="s">
        <v>196</v>
      </c>
      <c r="P2185" t="s">
        <v>87</v>
      </c>
      <c r="Q2185" s="1" t="s">
        <v>438</v>
      </c>
      <c r="R2185" s="1" t="s">
        <v>136</v>
      </c>
      <c r="S2185" s="1" t="s">
        <v>16119</v>
      </c>
      <c r="T2185" s="1" t="s">
        <v>16120</v>
      </c>
      <c r="U2185" s="1" t="s">
        <v>3317</v>
      </c>
      <c r="V2185" s="1" t="s">
        <v>1347</v>
      </c>
      <c r="W2185" s="1" t="s">
        <v>40</v>
      </c>
      <c r="X2185" t="str">
        <f t="shared" si="239"/>
        <v>Complete</v>
      </c>
      <c r="Y2185">
        <f>MAX(0,100-IF(G2185="Invalid",Config!$B$5,0)-IF(I2185="Invalid",Config!$B$6,0)-IF(X2185="Incomplete",Config!$B$7,0)-IF(AF2185="Yes",Config!$B$37,0))</f>
        <v>100</v>
      </c>
      <c r="Z2185" s="1">
        <f>IF(OR(TRIM(B2185)="",COUNTIF(Config!$B$15:$B$19,B2185)&gt;0),1,0)+IF(OR(TRIM(C2185)="",COUNTIF(Config!$B$15:$B$19,C2185)&gt;0),1,0)+IF(OR(TRIM(F2185)="",COUNTIF(Config!$B$15:$B$19,F2185)&gt;0),1,0)+IF(OR(TRIM(H2185)="",COUNTIF(Config!$B$15:$B$19,H2185)&gt;0),1,0)+IF(OR(TRIM(E2185)="",COUNTIF(Config!$B$15:$B$19,E2185)&gt;0),1,0)+IF(OR(TRIM(K2185)="",COUNTIF(Config!$B$15:$B$19,K2185)&gt;0),1,0)+IF(OR(TRIM(P2185)="",COUNTIF(Config!$B$15:$B$19,P2185)&gt;0),1,0)+IF(OR(TRIM(R2185)="",COUNTIF(Config!$B$15:$B$19,R2185)&gt;0),1,0)</f>
        <v>0</v>
      </c>
      <c r="AA2185" s="1" cm="1">
        <f t="array" ref="AA2185">SUMPRODUCT(LEN(H2185)-LEN(SUBSTITUTE(H2185,{"0";"1";"2";"3";"4";"5";"6";"7";"8";"9"},"")))</f>
        <v>11</v>
      </c>
      <c r="AC2185" t="str">
        <f t="shared" si="240"/>
        <v/>
      </c>
      <c r="AD2185">
        <f t="shared" si="241"/>
        <v>1</v>
      </c>
      <c r="AE2185">
        <f t="shared" si="242"/>
        <v>1</v>
      </c>
      <c r="AF2185" t="str">
        <f t="shared" si="243"/>
        <v>No</v>
      </c>
      <c r="AG2185">
        <f t="shared" ca="1" si="244"/>
        <v>37</v>
      </c>
      <c r="AH2185" t="str">
        <f ca="1">IF(OR(V2185="",AG2185=""),"Yes",IF(AG2185&gt;Config!$B$41,"Yes","No"))</f>
        <v>No</v>
      </c>
    </row>
    <row r="2186" spans="1:34" x14ac:dyDescent="0.25">
      <c r="A2186" s="1" t="s">
        <v>16121</v>
      </c>
      <c r="B2186" s="1" t="s">
        <v>851</v>
      </c>
      <c r="C2186" s="1" t="s">
        <v>1496</v>
      </c>
      <c r="D2186" s="1" t="s">
        <v>13403</v>
      </c>
      <c r="E2186" s="1" t="s">
        <v>477</v>
      </c>
      <c r="F2186" s="1" t="s">
        <v>16122</v>
      </c>
      <c r="G2186" t="str">
        <f t="shared" si="238"/>
        <v>Valid</v>
      </c>
      <c r="H2186" s="1" t="s">
        <v>16123</v>
      </c>
      <c r="I2186" t="str" cm="1">
        <f t="array" ref="I2186">IF(OR(TRIM(H2186)="",ISNUMBER(SEARCH("#",H2186)),AA2186&lt;Config!$B$8,SUMPRODUCT(--ISNUMBER(SEARCH({"a";"b";"c";"d";"e";"f";"g";"h";"i";"j";"k";"l";"m";"n";"o";"p";"q";"r";"s";"t";"u";"v";"w";"x";"y";"z"},H2186)))&gt;0),"Invalid","Valid")</f>
        <v>Valid</v>
      </c>
      <c r="J2186" s="1" t="s">
        <v>16124</v>
      </c>
      <c r="K2186" s="1" t="s">
        <v>195</v>
      </c>
      <c r="L2186" s="1" t="s">
        <v>164</v>
      </c>
      <c r="M2186" s="1" t="s">
        <v>251</v>
      </c>
      <c r="N2186" s="1" t="s">
        <v>86</v>
      </c>
      <c r="O2186" s="1" t="s">
        <v>52</v>
      </c>
      <c r="P2186" t="s">
        <v>328</v>
      </c>
      <c r="Q2186" s="1" t="s">
        <v>1046</v>
      </c>
      <c r="R2186" s="1" t="s">
        <v>614</v>
      </c>
      <c r="S2186" s="1" t="s">
        <v>16125</v>
      </c>
      <c r="T2186" s="1" t="s">
        <v>16126</v>
      </c>
      <c r="U2186" s="1" t="s">
        <v>4859</v>
      </c>
      <c r="V2186" s="1" t="s">
        <v>3209</v>
      </c>
      <c r="W2186" s="1" t="s">
        <v>60</v>
      </c>
      <c r="X2186" t="str">
        <f t="shared" si="239"/>
        <v>Complete</v>
      </c>
      <c r="Y2186">
        <f>MAX(0,100-IF(G2186="Invalid",Config!$B$5,0)-IF(I2186="Invalid",Config!$B$6,0)-IF(X2186="Incomplete",Config!$B$7,0)-IF(AF2186="Yes",Config!$B$37,0))</f>
        <v>75</v>
      </c>
      <c r="Z2186" s="1">
        <f>IF(OR(TRIM(B2186)="",COUNTIF(Config!$B$15:$B$19,B2186)&gt;0),1,0)+IF(OR(TRIM(C2186)="",COUNTIF(Config!$B$15:$B$19,C2186)&gt;0),1,0)+IF(OR(TRIM(F2186)="",COUNTIF(Config!$B$15:$B$19,F2186)&gt;0),1,0)+IF(OR(TRIM(H2186)="",COUNTIF(Config!$B$15:$B$19,H2186)&gt;0),1,0)+IF(OR(TRIM(E2186)="",COUNTIF(Config!$B$15:$B$19,E2186)&gt;0),1,0)+IF(OR(TRIM(K2186)="",COUNTIF(Config!$B$15:$B$19,K2186)&gt;0),1,0)+IF(OR(TRIM(P2186)="",COUNTIF(Config!$B$15:$B$19,P2186)&gt;0),1,0)+IF(OR(TRIM(R2186)="",COUNTIF(Config!$B$15:$B$19,R2186)&gt;0),1,0)</f>
        <v>0</v>
      </c>
      <c r="AA2186" s="1" cm="1">
        <f t="array" ref="AA2186">SUMPRODUCT(LEN(H2186)-LEN(SUBSTITUTE(H2186,{"0";"1";"2";"3";"4";"5";"6";"7";"8";"9"},"")))</f>
        <v>11</v>
      </c>
      <c r="AC2186" t="str">
        <f t="shared" si="240"/>
        <v>Potential Duplicate</v>
      </c>
      <c r="AD2186">
        <f t="shared" si="241"/>
        <v>2</v>
      </c>
      <c r="AE2186">
        <f t="shared" si="242"/>
        <v>1</v>
      </c>
      <c r="AF2186" t="str">
        <f t="shared" si="243"/>
        <v>Yes</v>
      </c>
      <c r="AG2186">
        <f t="shared" ca="1" si="244"/>
        <v>58</v>
      </c>
      <c r="AH2186" t="str">
        <f ca="1">IF(OR(V2186="",AG2186=""),"Yes",IF(AG2186&gt;Config!$B$41,"Yes","No"))</f>
        <v>No</v>
      </c>
    </row>
    <row r="2187" spans="1:34" x14ac:dyDescent="0.25">
      <c r="A2187" s="1" t="s">
        <v>8172</v>
      </c>
      <c r="B2187" s="1" t="s">
        <v>156</v>
      </c>
      <c r="C2187" s="1" t="s">
        <v>420</v>
      </c>
      <c r="D2187" s="1" t="s">
        <v>476</v>
      </c>
      <c r="E2187" s="1" t="s">
        <v>33956</v>
      </c>
      <c r="F2187" s="1" t="s">
        <v>16127</v>
      </c>
      <c r="G2187" t="str">
        <f t="shared" si="238"/>
        <v>Valid</v>
      </c>
      <c r="H2187" s="1" t="s">
        <v>16128</v>
      </c>
      <c r="I2187" t="str" cm="1">
        <f t="array" ref="I2187">IF(OR(TRIM(H2187)="",ISNUMBER(SEARCH("#",H2187)),AA2187&lt;Config!$B$8,SUMPRODUCT(--ISNUMBER(SEARCH({"a";"b";"c";"d";"e";"f";"g";"h";"i";"j";"k";"l";"m";"n";"o";"p";"q";"r";"s";"t";"u";"v";"w";"x";"y";"z"},H2187)))&gt;0),"Invalid","Valid")</f>
        <v>Valid</v>
      </c>
      <c r="J2187" s="1" t="s">
        <v>16129</v>
      </c>
      <c r="K2187" s="1" t="s">
        <v>425</v>
      </c>
      <c r="L2187" s="1" t="s">
        <v>164</v>
      </c>
      <c r="M2187" s="1" t="s">
        <v>462</v>
      </c>
      <c r="N2187" s="1" t="s">
        <v>68</v>
      </c>
      <c r="O2187" s="1" t="s">
        <v>69</v>
      </c>
      <c r="P2187" t="s">
        <v>53</v>
      </c>
      <c r="Q2187" s="1" t="s">
        <v>54</v>
      </c>
      <c r="R2187" s="1" t="s">
        <v>198</v>
      </c>
      <c r="S2187" s="1" t="s">
        <v>16130</v>
      </c>
      <c r="T2187" s="1" t="s">
        <v>16131</v>
      </c>
      <c r="U2187" s="1" t="s">
        <v>1650</v>
      </c>
      <c r="V2187" s="1" t="s">
        <v>1273</v>
      </c>
      <c r="W2187" s="1" t="s">
        <v>94</v>
      </c>
      <c r="X2187" t="str">
        <f t="shared" si="239"/>
        <v>Complete</v>
      </c>
      <c r="Y2187">
        <f>MAX(0,100-IF(G2187="Invalid",Config!$B$5,0)-IF(I2187="Invalid",Config!$B$6,0)-IF(X2187="Incomplete",Config!$B$7,0)-IF(AF2187="Yes",Config!$B$37,0))</f>
        <v>100</v>
      </c>
      <c r="Z2187" s="1">
        <f>IF(OR(TRIM(B2187)="",COUNTIF(Config!$B$15:$B$19,B2187)&gt;0),1,0)+IF(OR(TRIM(C2187)="",COUNTIF(Config!$B$15:$B$19,C2187)&gt;0),1,0)+IF(OR(TRIM(F2187)="",COUNTIF(Config!$B$15:$B$19,F2187)&gt;0),1,0)+IF(OR(TRIM(H2187)="",COUNTIF(Config!$B$15:$B$19,H2187)&gt;0),1,0)+IF(OR(TRIM(E2187)="",COUNTIF(Config!$B$15:$B$19,E2187)&gt;0),1,0)+IF(OR(TRIM(K2187)="",COUNTIF(Config!$B$15:$B$19,K2187)&gt;0),1,0)+IF(OR(TRIM(P2187)="",COUNTIF(Config!$B$15:$B$19,P2187)&gt;0),1,0)+IF(OR(TRIM(R2187)="",COUNTIF(Config!$B$15:$B$19,R2187)&gt;0),1,0)</f>
        <v>0</v>
      </c>
      <c r="AA2187" s="1" cm="1">
        <f t="array" ref="AA2187">SUMPRODUCT(LEN(H2187)-LEN(SUBSTITUTE(H2187,{"0";"1";"2";"3";"4";"5";"6";"7";"8";"9"},"")))</f>
        <v>12</v>
      </c>
      <c r="AC2187" t="str">
        <f t="shared" si="240"/>
        <v/>
      </c>
      <c r="AD2187">
        <f t="shared" si="241"/>
        <v>1</v>
      </c>
      <c r="AE2187">
        <f t="shared" si="242"/>
        <v>1</v>
      </c>
      <c r="AF2187" t="str">
        <f t="shared" si="243"/>
        <v>No</v>
      </c>
      <c r="AG2187" t="str">
        <f t="shared" ca="1" si="244"/>
        <v/>
      </c>
      <c r="AH2187" t="str">
        <f ca="1">IF(OR(V2187="",AG2187=""),"Yes",IF(AG2187&gt;Config!$B$41,"Yes","No"))</f>
        <v>Yes</v>
      </c>
    </row>
    <row r="2188" spans="1:34" x14ac:dyDescent="0.25">
      <c r="A2188" s="1" t="s">
        <v>16132</v>
      </c>
      <c r="B2188" s="1" t="s">
        <v>295</v>
      </c>
      <c r="C2188" s="1" t="s">
        <v>230</v>
      </c>
      <c r="D2188" s="1" t="s">
        <v>16133</v>
      </c>
      <c r="E2188" s="1" t="s">
        <v>34954</v>
      </c>
      <c r="F2188" s="1" t="s">
        <v>16134</v>
      </c>
      <c r="G2188" t="str">
        <f t="shared" si="238"/>
        <v>Valid</v>
      </c>
      <c r="H2188" s="1" t="s">
        <v>16135</v>
      </c>
      <c r="I2188" t="str" cm="1">
        <f t="array" ref="I2188">IF(OR(TRIM(H2188)="",ISNUMBER(SEARCH("#",H2188)),AA2188&lt;Config!$B$8,SUMPRODUCT(--ISNUMBER(SEARCH({"a";"b";"c";"d";"e";"f";"g";"h";"i";"j";"k";"l";"m";"n";"o";"p";"q";"r";"s";"t";"u";"v";"w";"x";"y";"z"},H2188)))&gt;0),"Invalid","Valid")</f>
        <v>Valid</v>
      </c>
      <c r="J2188" s="1" t="s">
        <v>16136</v>
      </c>
      <c r="K2188" s="1" t="s">
        <v>264</v>
      </c>
      <c r="L2188" s="1" t="s">
        <v>67</v>
      </c>
      <c r="M2188" s="1" t="s">
        <v>343</v>
      </c>
      <c r="N2188" s="1" t="s">
        <v>358</v>
      </c>
      <c r="O2188" s="1" t="s">
        <v>266</v>
      </c>
      <c r="P2188" t="s">
        <v>87</v>
      </c>
      <c r="Q2188" s="1" t="s">
        <v>438</v>
      </c>
      <c r="R2188" s="1" t="s">
        <v>379</v>
      </c>
      <c r="S2188" s="1" t="s">
        <v>16137</v>
      </c>
      <c r="T2188" s="1" t="s">
        <v>16138</v>
      </c>
      <c r="U2188" s="1" t="s">
        <v>16139</v>
      </c>
      <c r="V2188" s="1" t="s">
        <v>745</v>
      </c>
      <c r="W2188" s="1" t="s">
        <v>94</v>
      </c>
      <c r="X2188" t="str">
        <f t="shared" si="239"/>
        <v>Complete</v>
      </c>
      <c r="Y2188">
        <f>MAX(0,100-IF(G2188="Invalid",Config!$B$5,0)-IF(I2188="Invalid",Config!$B$6,0)-IF(X2188="Incomplete",Config!$B$7,0)-IF(AF2188="Yes",Config!$B$37,0))</f>
        <v>100</v>
      </c>
      <c r="Z2188" s="1">
        <f>IF(OR(TRIM(B2188)="",COUNTIF(Config!$B$15:$B$19,B2188)&gt;0),1,0)+IF(OR(TRIM(C2188)="",COUNTIF(Config!$B$15:$B$19,C2188)&gt;0),1,0)+IF(OR(TRIM(F2188)="",COUNTIF(Config!$B$15:$B$19,F2188)&gt;0),1,0)+IF(OR(TRIM(H2188)="",COUNTIF(Config!$B$15:$B$19,H2188)&gt;0),1,0)+IF(OR(TRIM(E2188)="",COUNTIF(Config!$B$15:$B$19,E2188)&gt;0),1,0)+IF(OR(TRIM(K2188)="",COUNTIF(Config!$B$15:$B$19,K2188)&gt;0),1,0)+IF(OR(TRIM(P2188)="",COUNTIF(Config!$B$15:$B$19,P2188)&gt;0),1,0)+IF(OR(TRIM(R2188)="",COUNTIF(Config!$B$15:$B$19,R2188)&gt;0),1,0)</f>
        <v>0</v>
      </c>
      <c r="AA2188" s="1" cm="1">
        <f t="array" ref="AA2188">SUMPRODUCT(LEN(H2188)-LEN(SUBSTITUTE(H2188,{"0";"1";"2";"3";"4";"5";"6";"7";"8";"9"},"")))</f>
        <v>11</v>
      </c>
      <c r="AC2188" t="str">
        <f t="shared" si="240"/>
        <v/>
      </c>
      <c r="AD2188">
        <f t="shared" si="241"/>
        <v>1</v>
      </c>
      <c r="AE2188">
        <f t="shared" si="242"/>
        <v>1</v>
      </c>
      <c r="AF2188" t="str">
        <f t="shared" si="243"/>
        <v>No</v>
      </c>
      <c r="AG2188">
        <f t="shared" ca="1" si="244"/>
        <v>217</v>
      </c>
      <c r="AH2188" t="str">
        <f ca="1">IF(OR(V2188="",AG2188=""),"Yes",IF(AG2188&gt;Config!$B$41,"Yes","No"))</f>
        <v>No</v>
      </c>
    </row>
    <row r="2189" spans="1:34" x14ac:dyDescent="0.25">
      <c r="A2189" s="1" t="s">
        <v>16140</v>
      </c>
      <c r="B2189" s="1" t="s">
        <v>1982</v>
      </c>
      <c r="C2189" s="1" t="s">
        <v>1068</v>
      </c>
      <c r="D2189" s="1" t="s">
        <v>16141</v>
      </c>
      <c r="E2189" s="1" t="s">
        <v>34529</v>
      </c>
      <c r="F2189" s="1" t="s">
        <v>16142</v>
      </c>
      <c r="G2189" t="str">
        <f t="shared" si="238"/>
        <v>Valid</v>
      </c>
      <c r="H2189" s="1" t="s">
        <v>16143</v>
      </c>
      <c r="I2189" t="str" cm="1">
        <f t="array" ref="I2189">IF(OR(TRIM(H2189)="",ISNUMBER(SEARCH("#",H2189)),AA2189&lt;Config!$B$8,SUMPRODUCT(--ISNUMBER(SEARCH({"a";"b";"c";"d";"e";"f";"g";"h";"i";"j";"k";"l";"m";"n";"o";"p";"q";"r";"s";"t";"u";"v";"w";"x";"y";"z"},H2189)))&gt;0),"Invalid","Valid")</f>
        <v>Valid</v>
      </c>
      <c r="J2189" s="1" t="s">
        <v>16144</v>
      </c>
      <c r="K2189" s="1" t="s">
        <v>117</v>
      </c>
      <c r="L2189" s="1" t="s">
        <v>134</v>
      </c>
      <c r="M2189" s="1" t="s">
        <v>33825</v>
      </c>
      <c r="N2189" s="1" t="s">
        <v>437</v>
      </c>
      <c r="O2189" s="1" t="s">
        <v>196</v>
      </c>
      <c r="P2189" t="s">
        <v>53</v>
      </c>
      <c r="Q2189" s="1" t="s">
        <v>54</v>
      </c>
      <c r="R2189" s="1" t="s">
        <v>55</v>
      </c>
      <c r="S2189" s="1" t="s">
        <v>16145</v>
      </c>
      <c r="T2189" s="1" t="s">
        <v>16146</v>
      </c>
      <c r="U2189" s="1" t="s">
        <v>5875</v>
      </c>
      <c r="V2189" s="1" t="s">
        <v>3695</v>
      </c>
      <c r="W2189" s="1" t="s">
        <v>293</v>
      </c>
      <c r="X2189" t="str">
        <f t="shared" si="239"/>
        <v>Complete</v>
      </c>
      <c r="Y2189">
        <f>MAX(0,100-IF(G2189="Invalid",Config!$B$5,0)-IF(I2189="Invalid",Config!$B$6,0)-IF(X2189="Incomplete",Config!$B$7,0)-IF(AF2189="Yes",Config!$B$37,0))</f>
        <v>100</v>
      </c>
      <c r="Z2189" s="1">
        <f>IF(OR(TRIM(B2189)="",COUNTIF(Config!$B$15:$B$19,B2189)&gt;0),1,0)+IF(OR(TRIM(C2189)="",COUNTIF(Config!$B$15:$B$19,C2189)&gt;0),1,0)+IF(OR(TRIM(F2189)="",COUNTIF(Config!$B$15:$B$19,F2189)&gt;0),1,0)+IF(OR(TRIM(H2189)="",COUNTIF(Config!$B$15:$B$19,H2189)&gt;0),1,0)+IF(OR(TRIM(E2189)="",COUNTIF(Config!$B$15:$B$19,E2189)&gt;0),1,0)+IF(OR(TRIM(K2189)="",COUNTIF(Config!$B$15:$B$19,K2189)&gt;0),1,0)+IF(OR(TRIM(P2189)="",COUNTIF(Config!$B$15:$B$19,P2189)&gt;0),1,0)+IF(OR(TRIM(R2189)="",COUNTIF(Config!$B$15:$B$19,R2189)&gt;0),1,0)</f>
        <v>0</v>
      </c>
      <c r="AA2189" s="1" cm="1">
        <f t="array" ref="AA2189">SUMPRODUCT(LEN(H2189)-LEN(SUBSTITUTE(H2189,{"0";"1";"2";"3";"4";"5";"6";"7";"8";"9"},"")))</f>
        <v>12</v>
      </c>
      <c r="AC2189" t="str">
        <f t="shared" si="240"/>
        <v/>
      </c>
      <c r="AD2189">
        <f t="shared" si="241"/>
        <v>1</v>
      </c>
      <c r="AE2189">
        <f t="shared" si="242"/>
        <v>1</v>
      </c>
      <c r="AF2189" t="str">
        <f t="shared" si="243"/>
        <v>No</v>
      </c>
      <c r="AG2189">
        <f t="shared" ca="1" si="244"/>
        <v>225</v>
      </c>
      <c r="AH2189" t="str">
        <f ca="1">IF(OR(V2189="",AG2189=""),"Yes",IF(AG2189&gt;Config!$B$41,"Yes","No"))</f>
        <v>No</v>
      </c>
    </row>
    <row r="2190" spans="1:34" x14ac:dyDescent="0.25">
      <c r="A2190" s="1" t="s">
        <v>16147</v>
      </c>
      <c r="B2190" s="1" t="s">
        <v>565</v>
      </c>
      <c r="C2190" s="1" t="s">
        <v>1068</v>
      </c>
      <c r="D2190" s="1" t="s">
        <v>16148</v>
      </c>
      <c r="E2190" s="1" t="s">
        <v>34100</v>
      </c>
      <c r="F2190" s="1" t="s">
        <v>16149</v>
      </c>
      <c r="G2190" t="str">
        <f t="shared" si="238"/>
        <v>Valid</v>
      </c>
      <c r="H2190" s="1" t="s">
        <v>7070</v>
      </c>
      <c r="I2190" t="str" cm="1">
        <f t="array" ref="I2190">IF(OR(TRIM(H2190)="",ISNUMBER(SEARCH("#",H2190)),AA2190&lt;Config!$B$8,SUMPRODUCT(--ISNUMBER(SEARCH({"a";"b";"c";"d";"e";"f";"g";"h";"i";"j";"k";"l";"m";"n";"o";"p";"q";"r";"s";"t";"u";"v";"w";"x";"y";"z"},H2190)))&gt;0),"Invalid","Valid")</f>
        <v>Valid</v>
      </c>
      <c r="J2190" s="1" t="s">
        <v>16150</v>
      </c>
      <c r="K2190" s="1" t="s">
        <v>504</v>
      </c>
      <c r="L2190" s="1" t="s">
        <v>265</v>
      </c>
      <c r="M2190" s="1" t="s">
        <v>33827</v>
      </c>
      <c r="N2190" s="1" t="s">
        <v>252</v>
      </c>
      <c r="O2190" s="1" t="s">
        <v>149</v>
      </c>
      <c r="P2190" t="s">
        <v>236</v>
      </c>
      <c r="Q2190" s="1" t="s">
        <v>238</v>
      </c>
      <c r="R2190" s="1" t="s">
        <v>237</v>
      </c>
      <c r="S2190" s="1" t="s">
        <v>16151</v>
      </c>
      <c r="T2190" s="1" t="s">
        <v>16152</v>
      </c>
      <c r="U2190" s="1" t="s">
        <v>6579</v>
      </c>
      <c r="V2190" s="1" t="s">
        <v>140</v>
      </c>
      <c r="W2190" s="1" t="s">
        <v>293</v>
      </c>
      <c r="X2190" t="str">
        <f t="shared" si="239"/>
        <v>Complete</v>
      </c>
      <c r="Y2190">
        <f>MAX(0,100-IF(G2190="Invalid",Config!$B$5,0)-IF(I2190="Invalid",Config!$B$6,0)-IF(X2190="Incomplete",Config!$B$7,0)-IF(AF2190="Yes",Config!$B$37,0))</f>
        <v>75</v>
      </c>
      <c r="Z2190" s="1">
        <f>IF(OR(TRIM(B2190)="",COUNTIF(Config!$B$15:$B$19,B2190)&gt;0),1,0)+IF(OR(TRIM(C2190)="",COUNTIF(Config!$B$15:$B$19,C2190)&gt;0),1,0)+IF(OR(TRIM(F2190)="",COUNTIF(Config!$B$15:$B$19,F2190)&gt;0),1,0)+IF(OR(TRIM(H2190)="",COUNTIF(Config!$B$15:$B$19,H2190)&gt;0),1,0)+IF(OR(TRIM(E2190)="",COUNTIF(Config!$B$15:$B$19,E2190)&gt;0),1,0)+IF(OR(TRIM(K2190)="",COUNTIF(Config!$B$15:$B$19,K2190)&gt;0),1,0)+IF(OR(TRIM(P2190)="",COUNTIF(Config!$B$15:$B$19,P2190)&gt;0),1,0)+IF(OR(TRIM(R2190)="",COUNTIF(Config!$B$15:$B$19,R2190)&gt;0),1,0)</f>
        <v>0</v>
      </c>
      <c r="AA2190" s="1" cm="1">
        <f t="array" ref="AA2190">SUMPRODUCT(LEN(H2190)-LEN(SUBSTITUTE(H2190,{"0";"1";"2";"3";"4";"5";"6";"7";"8";"9"},"")))</f>
        <v>12</v>
      </c>
      <c r="AC2190" t="str">
        <f t="shared" si="240"/>
        <v>Potential Duplicate</v>
      </c>
      <c r="AD2190">
        <f t="shared" si="241"/>
        <v>1</v>
      </c>
      <c r="AE2190">
        <f t="shared" si="242"/>
        <v>2</v>
      </c>
      <c r="AF2190" t="str">
        <f t="shared" si="243"/>
        <v>Yes</v>
      </c>
      <c r="AG2190">
        <f t="shared" ca="1" si="244"/>
        <v>37</v>
      </c>
      <c r="AH2190" t="str">
        <f ca="1">IF(OR(V2190="",AG2190=""),"Yes",IF(AG2190&gt;Config!$B$41,"Yes","No"))</f>
        <v>No</v>
      </c>
    </row>
    <row r="2191" spans="1:34" x14ac:dyDescent="0.25">
      <c r="A2191" s="1" t="s">
        <v>16153</v>
      </c>
      <c r="B2191" s="1" t="s">
        <v>1165</v>
      </c>
      <c r="C2191" s="1" t="s">
        <v>679</v>
      </c>
      <c r="D2191" s="1" t="s">
        <v>16154</v>
      </c>
      <c r="E2191" s="1" t="s">
        <v>34445</v>
      </c>
      <c r="F2191" s="1" t="s">
        <v>34955</v>
      </c>
      <c r="G2191" t="str">
        <f t="shared" si="238"/>
        <v>Valid</v>
      </c>
      <c r="H2191" s="1" t="s">
        <v>16155</v>
      </c>
      <c r="I2191" t="str" cm="1">
        <f t="array" ref="I2191">IF(OR(TRIM(H2191)="",ISNUMBER(SEARCH("#",H2191)),AA2191&lt;Config!$B$8,SUMPRODUCT(--ISNUMBER(SEARCH({"a";"b";"c";"d";"e";"f";"g";"h";"i";"j";"k";"l";"m";"n";"o";"p";"q";"r";"s";"t";"u";"v";"w";"x";"y";"z"},H2191)))&gt;0),"Invalid","Valid")</f>
        <v>Valid</v>
      </c>
      <c r="J2191" s="1" t="s">
        <v>16156</v>
      </c>
      <c r="K2191" s="1" t="s">
        <v>117</v>
      </c>
      <c r="L2191" s="1" t="s">
        <v>265</v>
      </c>
      <c r="M2191" s="1" t="s">
        <v>30</v>
      </c>
      <c r="N2191" s="1" t="s">
        <v>31</v>
      </c>
      <c r="O2191" s="1" t="s">
        <v>266</v>
      </c>
      <c r="P2191" t="s">
        <v>236</v>
      </c>
      <c r="Q2191" s="1" t="s">
        <v>238</v>
      </c>
      <c r="R2191" s="1" t="s">
        <v>253</v>
      </c>
      <c r="S2191" s="1" t="s">
        <v>16157</v>
      </c>
      <c r="T2191" s="1" t="s">
        <v>16158</v>
      </c>
      <c r="U2191" s="1" t="s">
        <v>7176</v>
      </c>
      <c r="V2191" s="1" t="s">
        <v>3957</v>
      </c>
      <c r="W2191" s="1" t="s">
        <v>75</v>
      </c>
      <c r="X2191" t="str">
        <f t="shared" si="239"/>
        <v>Complete</v>
      </c>
      <c r="Y2191">
        <f>MAX(0,100-IF(G2191="Invalid",Config!$B$5,0)-IF(I2191="Invalid",Config!$B$6,0)-IF(X2191="Incomplete",Config!$B$7,0)-IF(AF2191="Yes",Config!$B$37,0))</f>
        <v>75</v>
      </c>
      <c r="Z2191" s="1">
        <f>IF(OR(TRIM(B2191)="",COUNTIF(Config!$B$15:$B$19,B2191)&gt;0),1,0)+IF(OR(TRIM(C2191)="",COUNTIF(Config!$B$15:$B$19,C2191)&gt;0),1,0)+IF(OR(TRIM(F2191)="",COUNTIF(Config!$B$15:$B$19,F2191)&gt;0),1,0)+IF(OR(TRIM(H2191)="",COUNTIF(Config!$B$15:$B$19,H2191)&gt;0),1,0)+IF(OR(TRIM(E2191)="",COUNTIF(Config!$B$15:$B$19,E2191)&gt;0),1,0)+IF(OR(TRIM(K2191)="",COUNTIF(Config!$B$15:$B$19,K2191)&gt;0),1,0)+IF(OR(TRIM(P2191)="",COUNTIF(Config!$B$15:$B$19,P2191)&gt;0),1,0)+IF(OR(TRIM(R2191)="",COUNTIF(Config!$B$15:$B$19,R2191)&gt;0),1,0)</f>
        <v>0</v>
      </c>
      <c r="AA2191" s="1" cm="1">
        <f t="array" ref="AA2191">SUMPRODUCT(LEN(H2191)-LEN(SUBSTITUTE(H2191,{"0";"1";"2";"3";"4";"5";"6";"7";"8";"9"},"")))</f>
        <v>12</v>
      </c>
      <c r="AC2191" t="str">
        <f t="shared" si="240"/>
        <v>Potential Duplicate</v>
      </c>
      <c r="AD2191">
        <f t="shared" si="241"/>
        <v>1</v>
      </c>
      <c r="AE2191">
        <f t="shared" si="242"/>
        <v>2</v>
      </c>
      <c r="AF2191" t="str">
        <f t="shared" si="243"/>
        <v>Yes</v>
      </c>
      <c r="AG2191">
        <f t="shared" ca="1" si="244"/>
        <v>125</v>
      </c>
      <c r="AH2191" t="str">
        <f ca="1">IF(OR(V2191="",AG2191=""),"Yes",IF(AG2191&gt;Config!$B$41,"Yes","No"))</f>
        <v>No</v>
      </c>
    </row>
    <row r="2192" spans="1:34" x14ac:dyDescent="0.25">
      <c r="A2192" s="1" t="s">
        <v>16159</v>
      </c>
      <c r="B2192" s="1" t="s">
        <v>431</v>
      </c>
      <c r="C2192" s="1" t="s">
        <v>308</v>
      </c>
      <c r="D2192" s="1" t="s">
        <v>13614</v>
      </c>
      <c r="E2192" s="1" t="s">
        <v>1331</v>
      </c>
      <c r="F2192" s="1" t="s">
        <v>16160</v>
      </c>
      <c r="G2192" t="str">
        <f t="shared" si="238"/>
        <v>Valid</v>
      </c>
      <c r="H2192" s="1" t="s">
        <v>16161</v>
      </c>
      <c r="I2192" t="str" cm="1">
        <f t="array" ref="I2192">IF(OR(TRIM(H2192)="",ISNUMBER(SEARCH("#",H2192)),AA2192&lt;Config!$B$8,SUMPRODUCT(--ISNUMBER(SEARCH({"a";"b";"c";"d";"e";"f";"g";"h";"i";"j";"k";"l";"m";"n";"o";"p";"q";"r";"s";"t";"u";"v";"w";"x";"y";"z"},H2192)))&gt;0),"Invalid","Valid")</f>
        <v>Valid</v>
      </c>
      <c r="J2192" s="1" t="s">
        <v>16162</v>
      </c>
      <c r="K2192" s="1" t="s">
        <v>133</v>
      </c>
      <c r="L2192" s="1" t="s">
        <v>164</v>
      </c>
      <c r="M2192" s="1" t="s">
        <v>103</v>
      </c>
      <c r="N2192" s="1" t="s">
        <v>86</v>
      </c>
      <c r="O2192" s="1" t="s">
        <v>180</v>
      </c>
      <c r="P2192" t="s">
        <v>104</v>
      </c>
      <c r="Q2192" s="1" t="s">
        <v>105</v>
      </c>
      <c r="R2192" s="1" t="s">
        <v>833</v>
      </c>
      <c r="S2192" s="1" t="s">
        <v>16163</v>
      </c>
      <c r="T2192" s="1" t="s">
        <v>16164</v>
      </c>
      <c r="U2192" s="1" t="s">
        <v>3903</v>
      </c>
      <c r="V2192" s="1" t="s">
        <v>140</v>
      </c>
      <c r="W2192" s="1" t="s">
        <v>60</v>
      </c>
      <c r="X2192" t="str">
        <f t="shared" si="239"/>
        <v>Complete</v>
      </c>
      <c r="Y2192">
        <f>MAX(0,100-IF(G2192="Invalid",Config!$B$5,0)-IF(I2192="Invalid",Config!$B$6,0)-IF(X2192="Incomplete",Config!$B$7,0)-IF(AF2192="Yes",Config!$B$37,0))</f>
        <v>100</v>
      </c>
      <c r="Z2192" s="1">
        <f>IF(OR(TRIM(B2192)="",COUNTIF(Config!$B$15:$B$19,B2192)&gt;0),1,0)+IF(OR(TRIM(C2192)="",COUNTIF(Config!$B$15:$B$19,C2192)&gt;0),1,0)+IF(OR(TRIM(F2192)="",COUNTIF(Config!$B$15:$B$19,F2192)&gt;0),1,0)+IF(OR(TRIM(H2192)="",COUNTIF(Config!$B$15:$B$19,H2192)&gt;0),1,0)+IF(OR(TRIM(E2192)="",COUNTIF(Config!$B$15:$B$19,E2192)&gt;0),1,0)+IF(OR(TRIM(K2192)="",COUNTIF(Config!$B$15:$B$19,K2192)&gt;0),1,0)+IF(OR(TRIM(P2192)="",COUNTIF(Config!$B$15:$B$19,P2192)&gt;0),1,0)+IF(OR(TRIM(R2192)="",COUNTIF(Config!$B$15:$B$19,R2192)&gt;0),1,0)</f>
        <v>0</v>
      </c>
      <c r="AA2192" s="1" cm="1">
        <f t="array" ref="AA2192">SUMPRODUCT(LEN(H2192)-LEN(SUBSTITUTE(H2192,{"0";"1";"2";"3";"4";"5";"6";"7";"8";"9"},"")))</f>
        <v>11</v>
      </c>
      <c r="AC2192" t="str">
        <f t="shared" si="240"/>
        <v/>
      </c>
      <c r="AD2192">
        <f t="shared" si="241"/>
        <v>1</v>
      </c>
      <c r="AE2192">
        <f t="shared" si="242"/>
        <v>1</v>
      </c>
      <c r="AF2192" t="str">
        <f t="shared" si="243"/>
        <v>No</v>
      </c>
      <c r="AG2192">
        <f t="shared" ca="1" si="244"/>
        <v>37</v>
      </c>
      <c r="AH2192" t="str">
        <f ca="1">IF(OR(V2192="",AG2192=""),"Yes",IF(AG2192&gt;Config!$B$41,"Yes","No"))</f>
        <v>No</v>
      </c>
    </row>
    <row r="2193" spans="1:34" x14ac:dyDescent="0.25">
      <c r="A2193" s="1" t="s">
        <v>16165</v>
      </c>
      <c r="B2193" s="1" t="s">
        <v>2095</v>
      </c>
      <c r="C2193" s="1" t="s">
        <v>946</v>
      </c>
      <c r="D2193" s="1" t="s">
        <v>6964</v>
      </c>
      <c r="E2193" s="1" t="s">
        <v>34254</v>
      </c>
      <c r="F2193" s="1" t="s">
        <v>16166</v>
      </c>
      <c r="G2193" t="str">
        <f t="shared" si="238"/>
        <v>Valid</v>
      </c>
      <c r="H2193" s="1" t="s">
        <v>16167</v>
      </c>
      <c r="I2193" t="str" cm="1">
        <f t="array" ref="I2193">IF(OR(TRIM(H2193)="",ISNUMBER(SEARCH("#",H2193)),AA2193&lt;Config!$B$8,SUMPRODUCT(--ISNUMBER(SEARCH({"a";"b";"c";"d";"e";"f";"g";"h";"i";"j";"k";"l";"m";"n";"o";"p";"q";"r";"s";"t";"u";"v";"w";"x";"y";"z"},H2193)))&gt;0),"Invalid","Valid")</f>
        <v>Valid</v>
      </c>
      <c r="J2193" s="1" t="s">
        <v>16168</v>
      </c>
      <c r="K2193" s="1" t="s">
        <v>117</v>
      </c>
      <c r="L2193" s="1" t="s">
        <v>84</v>
      </c>
      <c r="M2193" s="1" t="s">
        <v>50</v>
      </c>
      <c r="N2193" s="1" t="s">
        <v>358</v>
      </c>
      <c r="O2193" s="1" t="s">
        <v>149</v>
      </c>
      <c r="P2193" t="s">
        <v>328</v>
      </c>
      <c r="Q2193" s="1" t="s">
        <v>1046</v>
      </c>
      <c r="R2193" s="1" t="s">
        <v>571</v>
      </c>
      <c r="S2193" s="1" t="s">
        <v>12492</v>
      </c>
      <c r="T2193" s="1" t="s">
        <v>16169</v>
      </c>
      <c r="U2193" s="1" t="s">
        <v>4201</v>
      </c>
      <c r="V2193" s="1" t="s">
        <v>9649</v>
      </c>
      <c r="W2193" s="1" t="s">
        <v>202</v>
      </c>
      <c r="X2193" t="str">
        <f t="shared" si="239"/>
        <v>Complete</v>
      </c>
      <c r="Y2193">
        <f>MAX(0,100-IF(G2193="Invalid",Config!$B$5,0)-IF(I2193="Invalid",Config!$B$6,0)-IF(X2193="Incomplete",Config!$B$7,0)-IF(AF2193="Yes",Config!$B$37,0))</f>
        <v>100</v>
      </c>
      <c r="Z2193" s="1">
        <f>IF(OR(TRIM(B2193)="",COUNTIF(Config!$B$15:$B$19,B2193)&gt;0),1,0)+IF(OR(TRIM(C2193)="",COUNTIF(Config!$B$15:$B$19,C2193)&gt;0),1,0)+IF(OR(TRIM(F2193)="",COUNTIF(Config!$B$15:$B$19,F2193)&gt;0),1,0)+IF(OR(TRIM(H2193)="",COUNTIF(Config!$B$15:$B$19,H2193)&gt;0),1,0)+IF(OR(TRIM(E2193)="",COUNTIF(Config!$B$15:$B$19,E2193)&gt;0),1,0)+IF(OR(TRIM(K2193)="",COUNTIF(Config!$B$15:$B$19,K2193)&gt;0),1,0)+IF(OR(TRIM(P2193)="",COUNTIF(Config!$B$15:$B$19,P2193)&gt;0),1,0)+IF(OR(TRIM(R2193)="",COUNTIF(Config!$B$15:$B$19,R2193)&gt;0),1,0)</f>
        <v>0</v>
      </c>
      <c r="AA2193" s="1" cm="1">
        <f t="array" ref="AA2193">SUMPRODUCT(LEN(H2193)-LEN(SUBSTITUTE(H2193,{"0";"1";"2";"3";"4";"5";"6";"7";"8";"9"},"")))</f>
        <v>10</v>
      </c>
      <c r="AC2193" t="str">
        <f t="shared" si="240"/>
        <v/>
      </c>
      <c r="AD2193">
        <f t="shared" si="241"/>
        <v>1</v>
      </c>
      <c r="AE2193">
        <f t="shared" si="242"/>
        <v>1</v>
      </c>
      <c r="AF2193" t="str">
        <f t="shared" si="243"/>
        <v>No</v>
      </c>
      <c r="AG2193">
        <f t="shared" ca="1" si="244"/>
        <v>164</v>
      </c>
      <c r="AH2193" t="str">
        <f ca="1">IF(OR(V2193="",AG2193=""),"Yes",IF(AG2193&gt;Config!$B$41,"Yes","No"))</f>
        <v>No</v>
      </c>
    </row>
    <row r="2194" spans="1:34" x14ac:dyDescent="0.25">
      <c r="A2194" s="1" t="s">
        <v>16170</v>
      </c>
      <c r="B2194" s="1" t="s">
        <v>534</v>
      </c>
      <c r="C2194" s="1" t="s">
        <v>1339</v>
      </c>
      <c r="D2194" s="1" t="s">
        <v>7550</v>
      </c>
      <c r="E2194" s="1" t="s">
        <v>34915</v>
      </c>
      <c r="F2194" s="1" t="s">
        <v>16171</v>
      </c>
      <c r="G2194" t="str">
        <f t="shared" si="238"/>
        <v>Valid</v>
      </c>
      <c r="H2194" s="1" t="s">
        <v>16172</v>
      </c>
      <c r="I2194" t="str" cm="1">
        <f t="array" ref="I2194">IF(OR(TRIM(H2194)="",ISNUMBER(SEARCH("#",H2194)),AA2194&lt;Config!$B$8,SUMPRODUCT(--ISNUMBER(SEARCH({"a";"b";"c";"d";"e";"f";"g";"h";"i";"j";"k";"l";"m";"n";"o";"p";"q";"r";"s";"t";"u";"v";"w";"x";"y";"z"},H2194)))&gt;0),"Invalid","Valid")</f>
        <v>Valid</v>
      </c>
      <c r="J2194" s="1" t="s">
        <v>16173</v>
      </c>
      <c r="K2194" s="1" t="s">
        <v>250</v>
      </c>
      <c r="L2194" s="1" t="s">
        <v>164</v>
      </c>
      <c r="M2194" s="1" t="s">
        <v>391</v>
      </c>
      <c r="N2194" s="1" t="s">
        <v>148</v>
      </c>
      <c r="O2194" s="1" t="s">
        <v>32</v>
      </c>
      <c r="P2194" t="s">
        <v>53</v>
      </c>
      <c r="Q2194" s="1" t="s">
        <v>54</v>
      </c>
      <c r="R2194" s="1" t="s">
        <v>198</v>
      </c>
      <c r="S2194" s="1" t="s">
        <v>16174</v>
      </c>
      <c r="T2194" s="1" t="s">
        <v>16175</v>
      </c>
      <c r="U2194" s="1" t="s">
        <v>1447</v>
      </c>
      <c r="V2194" s="1" t="s">
        <v>16176</v>
      </c>
      <c r="W2194" s="1" t="s">
        <v>40</v>
      </c>
      <c r="X2194" t="str">
        <f t="shared" si="239"/>
        <v>Complete</v>
      </c>
      <c r="Y2194">
        <f>MAX(0,100-IF(G2194="Invalid",Config!$B$5,0)-IF(I2194="Invalid",Config!$B$6,0)-IF(X2194="Incomplete",Config!$B$7,0)-IF(AF2194="Yes",Config!$B$37,0))</f>
        <v>100</v>
      </c>
      <c r="Z2194" s="1">
        <f>IF(OR(TRIM(B2194)="",COUNTIF(Config!$B$15:$B$19,B2194)&gt;0),1,0)+IF(OR(TRIM(C2194)="",COUNTIF(Config!$B$15:$B$19,C2194)&gt;0),1,0)+IF(OR(TRIM(F2194)="",COUNTIF(Config!$B$15:$B$19,F2194)&gt;0),1,0)+IF(OR(TRIM(H2194)="",COUNTIF(Config!$B$15:$B$19,H2194)&gt;0),1,0)+IF(OR(TRIM(E2194)="",COUNTIF(Config!$B$15:$B$19,E2194)&gt;0),1,0)+IF(OR(TRIM(K2194)="",COUNTIF(Config!$B$15:$B$19,K2194)&gt;0),1,0)+IF(OR(TRIM(P2194)="",COUNTIF(Config!$B$15:$B$19,P2194)&gt;0),1,0)+IF(OR(TRIM(R2194)="",COUNTIF(Config!$B$15:$B$19,R2194)&gt;0),1,0)</f>
        <v>0</v>
      </c>
      <c r="AA2194" s="1" cm="1">
        <f t="array" ref="AA2194">SUMPRODUCT(LEN(H2194)-LEN(SUBSTITUTE(H2194,{"0";"1";"2";"3";"4";"5";"6";"7";"8";"9"},"")))</f>
        <v>10</v>
      </c>
      <c r="AC2194" t="str">
        <f t="shared" si="240"/>
        <v/>
      </c>
      <c r="AD2194">
        <f t="shared" si="241"/>
        <v>1</v>
      </c>
      <c r="AE2194">
        <f t="shared" si="242"/>
        <v>1</v>
      </c>
      <c r="AF2194" t="str">
        <f t="shared" si="243"/>
        <v>No</v>
      </c>
      <c r="AG2194">
        <f t="shared" ca="1" si="244"/>
        <v>549</v>
      </c>
      <c r="AH2194" t="str">
        <f ca="1">IF(OR(V2194="",AG2194=""),"Yes",IF(AG2194&gt;Config!$B$41,"Yes","No"))</f>
        <v>Yes</v>
      </c>
    </row>
    <row r="2195" spans="1:34" x14ac:dyDescent="0.25">
      <c r="A2195" s="1" t="s">
        <v>16177</v>
      </c>
      <c r="B2195" s="1" t="s">
        <v>678</v>
      </c>
      <c r="C2195" s="1" t="s">
        <v>336</v>
      </c>
      <c r="D2195" s="1" t="s">
        <v>3750</v>
      </c>
      <c r="E2195" s="1" t="s">
        <v>33901</v>
      </c>
      <c r="F2195" s="1" t="s">
        <v>16178</v>
      </c>
      <c r="G2195" t="str">
        <f t="shared" si="238"/>
        <v>Valid</v>
      </c>
      <c r="H2195" s="1" t="s">
        <v>16179</v>
      </c>
      <c r="I2195" t="str" cm="1">
        <f t="array" ref="I2195">IF(OR(TRIM(H2195)="",ISNUMBER(SEARCH("#",H2195)),AA2195&lt;Config!$B$8,SUMPRODUCT(--ISNUMBER(SEARCH({"a";"b";"c";"d";"e";"f";"g";"h";"i";"j";"k";"l";"m";"n";"o";"p";"q";"r";"s";"t";"u";"v";"w";"x";"y";"z"},H2195)))&gt;0),"Invalid","Valid")</f>
        <v>Valid</v>
      </c>
      <c r="J2195" s="1" t="s">
        <v>16180</v>
      </c>
      <c r="K2195" s="1" t="s">
        <v>133</v>
      </c>
      <c r="L2195" s="1" t="s">
        <v>49</v>
      </c>
      <c r="M2195" s="1" t="s">
        <v>33825</v>
      </c>
      <c r="N2195" s="1" t="s">
        <v>252</v>
      </c>
      <c r="O2195" s="1" t="s">
        <v>69</v>
      </c>
      <c r="P2195" t="s">
        <v>236</v>
      </c>
      <c r="Q2195" s="1" t="s">
        <v>238</v>
      </c>
      <c r="R2195" s="1" t="s">
        <v>5581</v>
      </c>
      <c r="S2195" s="1" t="s">
        <v>16181</v>
      </c>
      <c r="T2195" s="1" t="s">
        <v>16182</v>
      </c>
      <c r="U2195" s="1" t="s">
        <v>4467</v>
      </c>
      <c r="V2195" s="1" t="s">
        <v>8449</v>
      </c>
      <c r="W2195" s="1" t="s">
        <v>202</v>
      </c>
      <c r="X2195" t="str">
        <f t="shared" si="239"/>
        <v>Complete</v>
      </c>
      <c r="Y2195">
        <f>MAX(0,100-IF(G2195="Invalid",Config!$B$5,0)-IF(I2195="Invalid",Config!$B$6,0)-IF(X2195="Incomplete",Config!$B$7,0)-IF(AF2195="Yes",Config!$B$37,0))</f>
        <v>100</v>
      </c>
      <c r="Z2195" s="1">
        <f>IF(OR(TRIM(B2195)="",COUNTIF(Config!$B$15:$B$19,B2195)&gt;0),1,0)+IF(OR(TRIM(C2195)="",COUNTIF(Config!$B$15:$B$19,C2195)&gt;0),1,0)+IF(OR(TRIM(F2195)="",COUNTIF(Config!$B$15:$B$19,F2195)&gt;0),1,0)+IF(OR(TRIM(H2195)="",COUNTIF(Config!$B$15:$B$19,H2195)&gt;0),1,0)+IF(OR(TRIM(E2195)="",COUNTIF(Config!$B$15:$B$19,E2195)&gt;0),1,0)+IF(OR(TRIM(K2195)="",COUNTIF(Config!$B$15:$B$19,K2195)&gt;0),1,0)+IF(OR(TRIM(P2195)="",COUNTIF(Config!$B$15:$B$19,P2195)&gt;0),1,0)+IF(OR(TRIM(R2195)="",COUNTIF(Config!$B$15:$B$19,R2195)&gt;0),1,0)</f>
        <v>0</v>
      </c>
      <c r="AA2195" s="1" cm="1">
        <f t="array" ref="AA2195">SUMPRODUCT(LEN(H2195)-LEN(SUBSTITUTE(H2195,{"0";"1";"2";"3";"4";"5";"6";"7";"8";"9"},"")))</f>
        <v>10</v>
      </c>
      <c r="AC2195" t="str">
        <f t="shared" si="240"/>
        <v/>
      </c>
      <c r="AD2195">
        <f t="shared" si="241"/>
        <v>1</v>
      </c>
      <c r="AE2195">
        <f t="shared" si="242"/>
        <v>1</v>
      </c>
      <c r="AF2195" t="str">
        <f t="shared" si="243"/>
        <v>No</v>
      </c>
      <c r="AG2195">
        <f t="shared" ca="1" si="244"/>
        <v>305</v>
      </c>
      <c r="AH2195" t="str">
        <f ca="1">IF(OR(V2195="",AG2195=""),"Yes",IF(AG2195&gt;Config!$B$41,"Yes","No"))</f>
        <v>No</v>
      </c>
    </row>
    <row r="2196" spans="1:34" x14ac:dyDescent="0.25">
      <c r="A2196" s="1" t="s">
        <v>16183</v>
      </c>
      <c r="B2196" s="1" t="s">
        <v>6047</v>
      </c>
      <c r="C2196" s="1" t="s">
        <v>157</v>
      </c>
      <c r="D2196" s="1" t="s">
        <v>16184</v>
      </c>
      <c r="E2196" s="1" t="s">
        <v>34956</v>
      </c>
      <c r="F2196" s="1" t="s">
        <v>16185</v>
      </c>
      <c r="G2196" t="str">
        <f t="shared" si="238"/>
        <v>Valid</v>
      </c>
      <c r="H2196" s="1" t="s">
        <v>16186</v>
      </c>
      <c r="I2196" t="str" cm="1">
        <f t="array" ref="I2196">IF(OR(TRIM(H2196)="",ISNUMBER(SEARCH("#",H2196)),AA2196&lt;Config!$B$8,SUMPRODUCT(--ISNUMBER(SEARCH({"a";"b";"c";"d";"e";"f";"g";"h";"i";"j";"k";"l";"m";"n";"o";"p";"q";"r";"s";"t";"u";"v";"w";"x";"y";"z"},H2196)))&gt;0),"Invalid","Valid")</f>
        <v>Valid</v>
      </c>
      <c r="J2196" s="1" t="s">
        <v>16187</v>
      </c>
      <c r="K2196" s="1" t="s">
        <v>210</v>
      </c>
      <c r="L2196" s="1" t="s">
        <v>179</v>
      </c>
      <c r="M2196" s="1" t="s">
        <v>343</v>
      </c>
      <c r="N2196" s="1" t="s">
        <v>224</v>
      </c>
      <c r="O2196" s="1" t="s">
        <v>69</v>
      </c>
      <c r="P2196" t="s">
        <v>104</v>
      </c>
      <c r="Q2196" s="1" t="s">
        <v>105</v>
      </c>
      <c r="R2196" s="1" t="s">
        <v>105</v>
      </c>
      <c r="S2196" s="1" t="s">
        <v>16188</v>
      </c>
      <c r="T2196" s="1" t="s">
        <v>16189</v>
      </c>
      <c r="U2196" s="1" t="s">
        <v>16190</v>
      </c>
      <c r="V2196" s="1" t="s">
        <v>140</v>
      </c>
      <c r="W2196" s="1" t="s">
        <v>125</v>
      </c>
      <c r="X2196" t="str">
        <f t="shared" si="239"/>
        <v>Complete</v>
      </c>
      <c r="Y2196">
        <f>MAX(0,100-IF(G2196="Invalid",Config!$B$5,0)-IF(I2196="Invalid",Config!$B$6,0)-IF(X2196="Incomplete",Config!$B$7,0)-IF(AF2196="Yes",Config!$B$37,0))</f>
        <v>100</v>
      </c>
      <c r="Z2196" s="1">
        <f>IF(OR(TRIM(B2196)="",COUNTIF(Config!$B$15:$B$19,B2196)&gt;0),1,0)+IF(OR(TRIM(C2196)="",COUNTIF(Config!$B$15:$B$19,C2196)&gt;0),1,0)+IF(OR(TRIM(F2196)="",COUNTIF(Config!$B$15:$B$19,F2196)&gt;0),1,0)+IF(OR(TRIM(H2196)="",COUNTIF(Config!$B$15:$B$19,H2196)&gt;0),1,0)+IF(OR(TRIM(E2196)="",COUNTIF(Config!$B$15:$B$19,E2196)&gt;0),1,0)+IF(OR(TRIM(K2196)="",COUNTIF(Config!$B$15:$B$19,K2196)&gt;0),1,0)+IF(OR(TRIM(P2196)="",COUNTIF(Config!$B$15:$B$19,P2196)&gt;0),1,0)+IF(OR(TRIM(R2196)="",COUNTIF(Config!$B$15:$B$19,R2196)&gt;0),1,0)</f>
        <v>0</v>
      </c>
      <c r="AA2196" s="1" cm="1">
        <f t="array" ref="AA2196">SUMPRODUCT(LEN(H2196)-LEN(SUBSTITUTE(H2196,{"0";"1";"2";"3";"4";"5";"6";"7";"8";"9"},"")))</f>
        <v>10</v>
      </c>
      <c r="AC2196" t="str">
        <f t="shared" si="240"/>
        <v/>
      </c>
      <c r="AD2196">
        <f t="shared" si="241"/>
        <v>1</v>
      </c>
      <c r="AE2196">
        <f t="shared" si="242"/>
        <v>1</v>
      </c>
      <c r="AF2196" t="str">
        <f t="shared" si="243"/>
        <v>No</v>
      </c>
      <c r="AG2196">
        <f t="shared" ca="1" si="244"/>
        <v>37</v>
      </c>
      <c r="AH2196" t="str">
        <f ca="1">IF(OR(V2196="",AG2196=""),"Yes",IF(AG2196&gt;Config!$B$41,"Yes","No"))</f>
        <v>No</v>
      </c>
    </row>
    <row r="2197" spans="1:34" x14ac:dyDescent="0.25">
      <c r="A2197" s="1" t="s">
        <v>16191</v>
      </c>
      <c r="B2197" s="1" t="s">
        <v>488</v>
      </c>
      <c r="C2197" s="1" t="s">
        <v>946</v>
      </c>
      <c r="D2197" s="1" t="s">
        <v>16192</v>
      </c>
      <c r="E2197" s="1" t="s">
        <v>33829</v>
      </c>
      <c r="F2197" s="1" t="s">
        <v>16193</v>
      </c>
      <c r="G2197" t="str">
        <f t="shared" si="238"/>
        <v>Valid</v>
      </c>
      <c r="H2197" s="1" t="s">
        <v>16194</v>
      </c>
      <c r="I2197" t="str" cm="1">
        <f t="array" ref="I2197">IF(OR(TRIM(H2197)="",ISNUMBER(SEARCH("#",H2197)),AA2197&lt;Config!$B$8,SUMPRODUCT(--ISNUMBER(SEARCH({"a";"b";"c";"d";"e";"f";"g";"h";"i";"j";"k";"l";"m";"n";"o";"p";"q";"r";"s";"t";"u";"v";"w";"x";"y";"z"},H2197)))&gt;0),"Invalid","Valid")</f>
        <v>Valid</v>
      </c>
      <c r="J2197" s="1" t="s">
        <v>16195</v>
      </c>
      <c r="K2197" s="1" t="s">
        <v>133</v>
      </c>
      <c r="L2197" s="1" t="s">
        <v>164</v>
      </c>
      <c r="M2197" s="1" t="s">
        <v>103</v>
      </c>
      <c r="N2197" s="1" t="s">
        <v>224</v>
      </c>
      <c r="O2197" s="1" t="s">
        <v>196</v>
      </c>
      <c r="P2197" t="s">
        <v>87</v>
      </c>
      <c r="Q2197" s="1" t="s">
        <v>166</v>
      </c>
      <c r="R2197" s="1" t="s">
        <v>212</v>
      </c>
      <c r="S2197" s="1" t="s">
        <v>16196</v>
      </c>
      <c r="T2197" s="1" t="s">
        <v>16197</v>
      </c>
      <c r="U2197" s="1" t="s">
        <v>11336</v>
      </c>
      <c r="V2197" s="1" t="s">
        <v>3448</v>
      </c>
      <c r="W2197" s="1" t="s">
        <v>186</v>
      </c>
      <c r="X2197" t="str">
        <f t="shared" si="239"/>
        <v>Incomplete</v>
      </c>
      <c r="Y2197">
        <f>MAX(0,100-IF(G2197="Invalid",Config!$B$5,0)-IF(I2197="Invalid",Config!$B$6,0)-IF(X2197="Incomplete",Config!$B$7,0)-IF(AF2197="Yes",Config!$B$37,0))</f>
        <v>60</v>
      </c>
      <c r="Z2197" s="1">
        <f>IF(OR(TRIM(B2197)="",COUNTIF(Config!$B$15:$B$19,B2197)&gt;0),1,0)+IF(OR(TRIM(C2197)="",COUNTIF(Config!$B$15:$B$19,C2197)&gt;0),1,0)+IF(OR(TRIM(F2197)="",COUNTIF(Config!$B$15:$B$19,F2197)&gt;0),1,0)+IF(OR(TRIM(H2197)="",COUNTIF(Config!$B$15:$B$19,H2197)&gt;0),1,0)+IF(OR(TRIM(E2197)="",COUNTIF(Config!$B$15:$B$19,E2197)&gt;0),1,0)+IF(OR(TRIM(K2197)="",COUNTIF(Config!$B$15:$B$19,K2197)&gt;0),1,0)+IF(OR(TRIM(P2197)="",COUNTIF(Config!$B$15:$B$19,P2197)&gt;0),1,0)+IF(OR(TRIM(R2197)="",COUNTIF(Config!$B$15:$B$19,R2197)&gt;0),1,0)</f>
        <v>1</v>
      </c>
      <c r="AA2197" s="1" cm="1">
        <f t="array" ref="AA2197">SUMPRODUCT(LEN(H2197)-LEN(SUBSTITUTE(H2197,{"0";"1";"2";"3";"4";"5";"6";"7";"8";"9"},"")))</f>
        <v>11</v>
      </c>
      <c r="AC2197" t="str">
        <f t="shared" si="240"/>
        <v>Incomplete Profile</v>
      </c>
      <c r="AD2197">
        <f t="shared" si="241"/>
        <v>1</v>
      </c>
      <c r="AE2197">
        <f t="shared" si="242"/>
        <v>1</v>
      </c>
      <c r="AF2197" t="str">
        <f t="shared" si="243"/>
        <v>No</v>
      </c>
      <c r="AG2197">
        <f t="shared" ca="1" si="244"/>
        <v>106</v>
      </c>
      <c r="AH2197" t="str">
        <f ca="1">IF(OR(V2197="",AG2197=""),"Yes",IF(AG2197&gt;Config!$B$41,"Yes","No"))</f>
        <v>No</v>
      </c>
    </row>
    <row r="2198" spans="1:34" x14ac:dyDescent="0.25">
      <c r="A2198" s="1" t="s">
        <v>16198</v>
      </c>
      <c r="B2198" s="1" t="s">
        <v>747</v>
      </c>
      <c r="C2198" s="1" t="s">
        <v>956</v>
      </c>
      <c r="D2198" s="1" t="s">
        <v>16199</v>
      </c>
      <c r="E2198" s="1" t="s">
        <v>34957</v>
      </c>
      <c r="F2198" s="1" t="s">
        <v>16200</v>
      </c>
      <c r="G2198" t="str">
        <f t="shared" si="238"/>
        <v>Valid</v>
      </c>
      <c r="H2198" s="1" t="s">
        <v>16201</v>
      </c>
      <c r="I2198" t="str" cm="1">
        <f t="array" ref="I2198">IF(OR(TRIM(H2198)="",ISNUMBER(SEARCH("#",H2198)),AA2198&lt;Config!$B$8,SUMPRODUCT(--ISNUMBER(SEARCH({"a";"b";"c";"d";"e";"f";"g";"h";"i";"j";"k";"l";"m";"n";"o";"p";"q";"r";"s";"t";"u";"v";"w";"x";"y";"z"},H2198)))&gt;0),"Invalid","Valid")</f>
        <v>Valid</v>
      </c>
      <c r="J2198" s="1" t="s">
        <v>16202</v>
      </c>
      <c r="K2198" s="1" t="s">
        <v>625</v>
      </c>
      <c r="L2198" s="1" t="s">
        <v>265</v>
      </c>
      <c r="M2198" s="1" t="s">
        <v>235</v>
      </c>
      <c r="N2198" s="1" t="s">
        <v>224</v>
      </c>
      <c r="O2198" s="1" t="s">
        <v>69</v>
      </c>
      <c r="P2198" t="s">
        <v>328</v>
      </c>
      <c r="Q2198" s="1" t="s">
        <v>1046</v>
      </c>
      <c r="R2198" s="1" t="s">
        <v>614</v>
      </c>
      <c r="S2198" s="1" t="s">
        <v>16203</v>
      </c>
      <c r="T2198" s="1" t="s">
        <v>16204</v>
      </c>
      <c r="U2198" s="1" t="s">
        <v>2862</v>
      </c>
      <c r="V2198" s="1" t="s">
        <v>8653</v>
      </c>
      <c r="W2198" s="1" t="s">
        <v>186</v>
      </c>
      <c r="X2198" t="str">
        <f t="shared" si="239"/>
        <v>Complete</v>
      </c>
      <c r="Y2198">
        <f>MAX(0,100-IF(G2198="Invalid",Config!$B$5,0)-IF(I2198="Invalid",Config!$B$6,0)-IF(X2198="Incomplete",Config!$B$7,0)-IF(AF2198="Yes",Config!$B$37,0))</f>
        <v>100</v>
      </c>
      <c r="Z2198" s="1">
        <f>IF(OR(TRIM(B2198)="",COUNTIF(Config!$B$15:$B$19,B2198)&gt;0),1,0)+IF(OR(TRIM(C2198)="",COUNTIF(Config!$B$15:$B$19,C2198)&gt;0),1,0)+IF(OR(TRIM(F2198)="",COUNTIF(Config!$B$15:$B$19,F2198)&gt;0),1,0)+IF(OR(TRIM(H2198)="",COUNTIF(Config!$B$15:$B$19,H2198)&gt;0),1,0)+IF(OR(TRIM(E2198)="",COUNTIF(Config!$B$15:$B$19,E2198)&gt;0),1,0)+IF(OR(TRIM(K2198)="",COUNTIF(Config!$B$15:$B$19,K2198)&gt;0),1,0)+IF(OR(TRIM(P2198)="",COUNTIF(Config!$B$15:$B$19,P2198)&gt;0),1,0)+IF(OR(TRIM(R2198)="",COUNTIF(Config!$B$15:$B$19,R2198)&gt;0),1,0)</f>
        <v>0</v>
      </c>
      <c r="AA2198" s="1" cm="1">
        <f t="array" ref="AA2198">SUMPRODUCT(LEN(H2198)-LEN(SUBSTITUTE(H2198,{"0";"1";"2";"3";"4";"5";"6";"7";"8";"9"},"")))</f>
        <v>11</v>
      </c>
      <c r="AC2198" t="str">
        <f t="shared" si="240"/>
        <v/>
      </c>
      <c r="AD2198">
        <f t="shared" si="241"/>
        <v>1</v>
      </c>
      <c r="AE2198">
        <f t="shared" si="242"/>
        <v>1</v>
      </c>
      <c r="AF2198" t="str">
        <f t="shared" si="243"/>
        <v>No</v>
      </c>
      <c r="AG2198">
        <f t="shared" ca="1" si="244"/>
        <v>165</v>
      </c>
      <c r="AH2198" t="str">
        <f ca="1">IF(OR(V2198="",AG2198=""),"Yes",IF(AG2198&gt;Config!$B$41,"Yes","No"))</f>
        <v>No</v>
      </c>
    </row>
    <row r="2199" spans="1:34" x14ac:dyDescent="0.25">
      <c r="A2199" s="1" t="s">
        <v>16205</v>
      </c>
      <c r="B2199" s="1" t="s">
        <v>1634</v>
      </c>
      <c r="C2199" s="1" t="s">
        <v>489</v>
      </c>
      <c r="D2199" s="1" t="s">
        <v>16206</v>
      </c>
      <c r="E2199" s="1" t="s">
        <v>34958</v>
      </c>
      <c r="F2199" s="1" t="s">
        <v>16207</v>
      </c>
      <c r="G2199" t="str">
        <f t="shared" si="238"/>
        <v>Valid</v>
      </c>
      <c r="H2199" s="1" t="s">
        <v>16208</v>
      </c>
      <c r="I2199" t="str" cm="1">
        <f t="array" ref="I2199">IF(OR(TRIM(H2199)="",ISNUMBER(SEARCH("#",H2199)),AA2199&lt;Config!$B$8,SUMPRODUCT(--ISNUMBER(SEARCH({"a";"b";"c";"d";"e";"f";"g";"h";"i";"j";"k";"l";"m";"n";"o";"p";"q";"r";"s";"t";"u";"v";"w";"x";"y";"z"},H2199)))&gt;0),"Invalid","Valid")</f>
        <v>Valid</v>
      </c>
      <c r="J2199" s="1" t="s">
        <v>16209</v>
      </c>
      <c r="K2199" s="1" t="s">
        <v>1001</v>
      </c>
      <c r="L2199" s="1" t="s">
        <v>265</v>
      </c>
      <c r="M2199" s="1" t="s">
        <v>343</v>
      </c>
      <c r="N2199" s="1" t="s">
        <v>211</v>
      </c>
      <c r="O2199" s="1" t="s">
        <v>180</v>
      </c>
      <c r="P2199" t="s">
        <v>53</v>
      </c>
      <c r="Q2199" s="1" t="s">
        <v>197</v>
      </c>
      <c r="R2199" s="1" t="s">
        <v>197</v>
      </c>
      <c r="S2199" s="1" t="s">
        <v>16210</v>
      </c>
      <c r="T2199" s="1" t="s">
        <v>16211</v>
      </c>
      <c r="U2199" s="1" t="s">
        <v>11711</v>
      </c>
      <c r="V2199" s="1" t="s">
        <v>1193</v>
      </c>
      <c r="W2199" s="1" t="s">
        <v>94</v>
      </c>
      <c r="X2199" t="str">
        <f t="shared" si="239"/>
        <v>Complete</v>
      </c>
      <c r="Y2199">
        <f>MAX(0,100-IF(G2199="Invalid",Config!$B$5,0)-IF(I2199="Invalid",Config!$B$6,0)-IF(X2199="Incomplete",Config!$B$7,0)-IF(AF2199="Yes",Config!$B$37,0))</f>
        <v>100</v>
      </c>
      <c r="Z2199" s="1">
        <f>IF(OR(TRIM(B2199)="",COUNTIF(Config!$B$15:$B$19,B2199)&gt;0),1,0)+IF(OR(TRIM(C2199)="",COUNTIF(Config!$B$15:$B$19,C2199)&gt;0),1,0)+IF(OR(TRIM(F2199)="",COUNTIF(Config!$B$15:$B$19,F2199)&gt;0),1,0)+IF(OR(TRIM(H2199)="",COUNTIF(Config!$B$15:$B$19,H2199)&gt;0),1,0)+IF(OR(TRIM(E2199)="",COUNTIF(Config!$B$15:$B$19,E2199)&gt;0),1,0)+IF(OR(TRIM(K2199)="",COUNTIF(Config!$B$15:$B$19,K2199)&gt;0),1,0)+IF(OR(TRIM(P2199)="",COUNTIF(Config!$B$15:$B$19,P2199)&gt;0),1,0)+IF(OR(TRIM(R2199)="",COUNTIF(Config!$B$15:$B$19,R2199)&gt;0),1,0)</f>
        <v>0</v>
      </c>
      <c r="AA2199" s="1" cm="1">
        <f t="array" ref="AA2199">SUMPRODUCT(LEN(H2199)-LEN(SUBSTITUTE(H2199,{"0";"1";"2";"3";"4";"5";"6";"7";"8";"9"},"")))</f>
        <v>12</v>
      </c>
      <c r="AC2199" t="str">
        <f t="shared" si="240"/>
        <v/>
      </c>
      <c r="AD2199">
        <f t="shared" si="241"/>
        <v>1</v>
      </c>
      <c r="AE2199">
        <f t="shared" si="242"/>
        <v>1</v>
      </c>
      <c r="AF2199" t="str">
        <f t="shared" si="243"/>
        <v>No</v>
      </c>
      <c r="AG2199">
        <f t="shared" ca="1" si="244"/>
        <v>417</v>
      </c>
      <c r="AH2199" t="str">
        <f ca="1">IF(OR(V2199="",AG2199=""),"Yes",IF(AG2199&gt;Config!$B$41,"Yes","No"))</f>
        <v>Yes</v>
      </c>
    </row>
    <row r="2200" spans="1:34" x14ac:dyDescent="0.25">
      <c r="A2200" s="1" t="s">
        <v>16212</v>
      </c>
      <c r="B2200" s="1" t="s">
        <v>1339</v>
      </c>
      <c r="C2200" s="1" t="s">
        <v>524</v>
      </c>
      <c r="D2200" s="1" t="s">
        <v>5885</v>
      </c>
      <c r="E2200" s="1" t="s">
        <v>298</v>
      </c>
      <c r="F2200" s="1" t="s">
        <v>16213</v>
      </c>
      <c r="G2200" t="str">
        <f t="shared" si="238"/>
        <v>Valid</v>
      </c>
      <c r="H2200" s="1" t="s">
        <v>16214</v>
      </c>
      <c r="I2200" t="str" cm="1">
        <f t="array" ref="I2200">IF(OR(TRIM(H2200)="",ISNUMBER(SEARCH("#",H2200)),AA2200&lt;Config!$B$8,SUMPRODUCT(--ISNUMBER(SEARCH({"a";"b";"c";"d";"e";"f";"g";"h";"i";"j";"k";"l";"m";"n";"o";"p";"q";"r";"s";"t";"u";"v";"w";"x";"y";"z"},H2200)))&gt;0),"Invalid","Valid")</f>
        <v>Valid</v>
      </c>
      <c r="J2200" s="1" t="s">
        <v>16215</v>
      </c>
      <c r="K2200" s="1" t="s">
        <v>48</v>
      </c>
      <c r="L2200" s="1" t="s">
        <v>67</v>
      </c>
      <c r="M2200" s="1" t="s">
        <v>118</v>
      </c>
      <c r="N2200" s="1" t="s">
        <v>252</v>
      </c>
      <c r="O2200" s="1" t="s">
        <v>180</v>
      </c>
      <c r="P2200" t="s">
        <v>53</v>
      </c>
      <c r="Q2200" s="1" t="s">
        <v>181</v>
      </c>
      <c r="R2200" s="1" t="s">
        <v>198</v>
      </c>
      <c r="S2200" s="1" t="s">
        <v>16216</v>
      </c>
      <c r="T2200" s="1" t="s">
        <v>16217</v>
      </c>
      <c r="U2200" s="1" t="s">
        <v>6550</v>
      </c>
      <c r="V2200" s="1" t="s">
        <v>4194</v>
      </c>
      <c r="W2200" s="1" t="s">
        <v>94</v>
      </c>
      <c r="X2200" t="str">
        <f t="shared" si="239"/>
        <v>Complete</v>
      </c>
      <c r="Y2200">
        <f>MAX(0,100-IF(G2200="Invalid",Config!$B$5,0)-IF(I2200="Invalid",Config!$B$6,0)-IF(X2200="Incomplete",Config!$B$7,0)-IF(AF2200="Yes",Config!$B$37,0))</f>
        <v>100</v>
      </c>
      <c r="Z2200" s="1">
        <f>IF(OR(TRIM(B2200)="",COUNTIF(Config!$B$15:$B$19,B2200)&gt;0),1,0)+IF(OR(TRIM(C2200)="",COUNTIF(Config!$B$15:$B$19,C2200)&gt;0),1,0)+IF(OR(TRIM(F2200)="",COUNTIF(Config!$B$15:$B$19,F2200)&gt;0),1,0)+IF(OR(TRIM(H2200)="",COUNTIF(Config!$B$15:$B$19,H2200)&gt;0),1,0)+IF(OR(TRIM(E2200)="",COUNTIF(Config!$B$15:$B$19,E2200)&gt;0),1,0)+IF(OR(TRIM(K2200)="",COUNTIF(Config!$B$15:$B$19,K2200)&gt;0),1,0)+IF(OR(TRIM(P2200)="",COUNTIF(Config!$B$15:$B$19,P2200)&gt;0),1,0)+IF(OR(TRIM(R2200)="",COUNTIF(Config!$B$15:$B$19,R2200)&gt;0),1,0)</f>
        <v>0</v>
      </c>
      <c r="AA2200" s="1" cm="1">
        <f t="array" ref="AA2200">SUMPRODUCT(LEN(H2200)-LEN(SUBSTITUTE(H2200,{"0";"1";"2";"3";"4";"5";"6";"7";"8";"9"},"")))</f>
        <v>10</v>
      </c>
      <c r="AC2200" t="str">
        <f t="shared" si="240"/>
        <v/>
      </c>
      <c r="AD2200">
        <f t="shared" si="241"/>
        <v>1</v>
      </c>
      <c r="AE2200">
        <f t="shared" si="242"/>
        <v>1</v>
      </c>
      <c r="AF2200" t="str">
        <f t="shared" si="243"/>
        <v>No</v>
      </c>
      <c r="AG2200">
        <f t="shared" ca="1" si="244"/>
        <v>248</v>
      </c>
      <c r="AH2200" t="str">
        <f ca="1">IF(OR(V2200="",AG2200=""),"Yes",IF(AG2200&gt;Config!$B$41,"Yes","No"))</f>
        <v>No</v>
      </c>
    </row>
    <row r="2201" spans="1:34" x14ac:dyDescent="0.25">
      <c r="A2201" s="1" t="s">
        <v>16218</v>
      </c>
      <c r="B2201" s="1" t="s">
        <v>352</v>
      </c>
      <c r="C2201" s="1" t="s">
        <v>1806</v>
      </c>
      <c r="D2201" s="1" t="s">
        <v>8682</v>
      </c>
      <c r="E2201" s="1" t="s">
        <v>33927</v>
      </c>
      <c r="F2201" s="1" t="s">
        <v>16219</v>
      </c>
      <c r="G2201" t="str">
        <f t="shared" si="238"/>
        <v>Invalid</v>
      </c>
      <c r="H2201" s="1" t="s">
        <v>16220</v>
      </c>
      <c r="I2201" t="str" cm="1">
        <f t="array" ref="I2201">IF(OR(TRIM(H2201)="",ISNUMBER(SEARCH("#",H2201)),AA2201&lt;Config!$B$8,SUMPRODUCT(--ISNUMBER(SEARCH({"a";"b";"c";"d";"e";"f";"g";"h";"i";"j";"k";"l";"m";"n";"o";"p";"q";"r";"s";"t";"u";"v";"w";"x";"y";"z"},H2201)))&gt;0),"Invalid","Valid")</f>
        <v>Valid</v>
      </c>
      <c r="J2201" s="1" t="s">
        <v>16221</v>
      </c>
      <c r="K2201" s="1" t="s">
        <v>163</v>
      </c>
      <c r="L2201" s="1" t="s">
        <v>102</v>
      </c>
      <c r="M2201" s="1" t="s">
        <v>391</v>
      </c>
      <c r="N2201" s="1" t="s">
        <v>86</v>
      </c>
      <c r="O2201" s="1" t="s">
        <v>196</v>
      </c>
      <c r="P2201" t="s">
        <v>87</v>
      </c>
      <c r="Q2201" s="1" t="s">
        <v>88</v>
      </c>
      <c r="R2201" s="1" t="s">
        <v>212</v>
      </c>
      <c r="S2201" s="1" t="s">
        <v>11849</v>
      </c>
      <c r="T2201" s="1" t="s">
        <v>16222</v>
      </c>
      <c r="U2201" s="1" t="s">
        <v>3561</v>
      </c>
      <c r="V2201" s="1" t="s">
        <v>16223</v>
      </c>
      <c r="W2201" s="1" t="s">
        <v>202</v>
      </c>
      <c r="X2201" t="str">
        <f t="shared" si="239"/>
        <v>Complete</v>
      </c>
      <c r="Y2201">
        <f>MAX(0,100-IF(G2201="Invalid",Config!$B$5,0)-IF(I2201="Invalid",Config!$B$6,0)-IF(X2201="Incomplete",Config!$B$7,0)-IF(AF2201="Yes",Config!$B$37,0))</f>
        <v>70</v>
      </c>
      <c r="Z2201" s="1">
        <f>IF(OR(TRIM(B2201)="",COUNTIF(Config!$B$15:$B$19,B2201)&gt;0),1,0)+IF(OR(TRIM(C2201)="",COUNTIF(Config!$B$15:$B$19,C2201)&gt;0),1,0)+IF(OR(TRIM(F2201)="",COUNTIF(Config!$B$15:$B$19,F2201)&gt;0),1,0)+IF(OR(TRIM(H2201)="",COUNTIF(Config!$B$15:$B$19,H2201)&gt;0),1,0)+IF(OR(TRIM(E2201)="",COUNTIF(Config!$B$15:$B$19,E2201)&gt;0),1,0)+IF(OR(TRIM(K2201)="",COUNTIF(Config!$B$15:$B$19,K2201)&gt;0),1,0)+IF(OR(TRIM(P2201)="",COUNTIF(Config!$B$15:$B$19,P2201)&gt;0),1,0)+IF(OR(TRIM(R2201)="",COUNTIF(Config!$B$15:$B$19,R2201)&gt;0),1,0)</f>
        <v>0</v>
      </c>
      <c r="AA2201" s="1" cm="1">
        <f t="array" ref="AA2201">SUMPRODUCT(LEN(H2201)-LEN(SUBSTITUTE(H2201,{"0";"1";"2";"3";"4";"5";"6";"7";"8";"9"},"")))</f>
        <v>11</v>
      </c>
      <c r="AC2201" t="str">
        <f t="shared" si="240"/>
        <v>Invalid Email</v>
      </c>
      <c r="AD2201">
        <f t="shared" si="241"/>
        <v>0</v>
      </c>
      <c r="AE2201">
        <f t="shared" si="242"/>
        <v>1</v>
      </c>
      <c r="AF2201" t="str">
        <f t="shared" si="243"/>
        <v>No</v>
      </c>
      <c r="AG2201">
        <f t="shared" ca="1" si="244"/>
        <v>512</v>
      </c>
      <c r="AH2201" t="str">
        <f ca="1">IF(OR(V2201="",AG2201=""),"Yes",IF(AG2201&gt;Config!$B$41,"Yes","No"))</f>
        <v>Yes</v>
      </c>
    </row>
    <row r="2202" spans="1:34" x14ac:dyDescent="0.25">
      <c r="A2202" s="1" t="s">
        <v>16224</v>
      </c>
      <c r="B2202" s="1" t="s">
        <v>352</v>
      </c>
      <c r="C2202" s="1" t="s">
        <v>545</v>
      </c>
      <c r="D2202" s="1" t="s">
        <v>16225</v>
      </c>
      <c r="E2202" s="1" t="s">
        <v>34959</v>
      </c>
      <c r="F2202" s="1" t="s">
        <v>16226</v>
      </c>
      <c r="G2202" t="str">
        <f t="shared" si="238"/>
        <v>Invalid</v>
      </c>
      <c r="H2202" s="1" t="s">
        <v>16227</v>
      </c>
      <c r="I2202" t="str" cm="1">
        <f t="array" ref="I2202">IF(OR(TRIM(H2202)="",ISNUMBER(SEARCH("#",H2202)),AA2202&lt;Config!$B$8,SUMPRODUCT(--ISNUMBER(SEARCH({"a";"b";"c";"d";"e";"f";"g";"h";"i";"j";"k";"l";"m";"n";"o";"p";"q";"r";"s";"t";"u";"v";"w";"x";"y";"z"},H2202)))&gt;0),"Invalid","Valid")</f>
        <v>Valid</v>
      </c>
      <c r="J2202" s="1" t="s">
        <v>16228</v>
      </c>
      <c r="K2202" s="1" t="s">
        <v>66</v>
      </c>
      <c r="L2202" s="1" t="s">
        <v>84</v>
      </c>
      <c r="M2202" s="1" t="s">
        <v>33827</v>
      </c>
      <c r="N2202" s="1" t="s">
        <v>86</v>
      </c>
      <c r="O2202" s="1" t="s">
        <v>69</v>
      </c>
      <c r="P2202" t="s">
        <v>328</v>
      </c>
      <c r="Q2202" s="1" t="s">
        <v>329</v>
      </c>
      <c r="R2202" s="1" t="s">
        <v>392</v>
      </c>
      <c r="S2202" s="1" t="s">
        <v>11883</v>
      </c>
      <c r="T2202" s="1" t="s">
        <v>16229</v>
      </c>
      <c r="U2202" s="1" t="s">
        <v>16230</v>
      </c>
      <c r="V2202" s="1" t="s">
        <v>16231</v>
      </c>
      <c r="W2202" s="1" t="s">
        <v>384</v>
      </c>
      <c r="X2202" t="str">
        <f t="shared" si="239"/>
        <v>Complete</v>
      </c>
      <c r="Y2202">
        <f>MAX(0,100-IF(G2202="Invalid",Config!$B$5,0)-IF(I2202="Invalid",Config!$B$6,0)-IF(X2202="Incomplete",Config!$B$7,0)-IF(AF2202="Yes",Config!$B$37,0))</f>
        <v>70</v>
      </c>
      <c r="Z2202" s="1">
        <f>IF(OR(TRIM(B2202)="",COUNTIF(Config!$B$15:$B$19,B2202)&gt;0),1,0)+IF(OR(TRIM(C2202)="",COUNTIF(Config!$B$15:$B$19,C2202)&gt;0),1,0)+IF(OR(TRIM(F2202)="",COUNTIF(Config!$B$15:$B$19,F2202)&gt;0),1,0)+IF(OR(TRIM(H2202)="",COUNTIF(Config!$B$15:$B$19,H2202)&gt;0),1,0)+IF(OR(TRIM(E2202)="",COUNTIF(Config!$B$15:$B$19,E2202)&gt;0),1,0)+IF(OR(TRIM(K2202)="",COUNTIF(Config!$B$15:$B$19,K2202)&gt;0),1,0)+IF(OR(TRIM(P2202)="",COUNTIF(Config!$B$15:$B$19,P2202)&gt;0),1,0)+IF(OR(TRIM(R2202)="",COUNTIF(Config!$B$15:$B$19,R2202)&gt;0),1,0)</f>
        <v>0</v>
      </c>
      <c r="AA2202" s="1" cm="1">
        <f t="array" ref="AA2202">SUMPRODUCT(LEN(H2202)-LEN(SUBSTITUTE(H2202,{"0";"1";"2";"3";"4";"5";"6";"7";"8";"9"},"")))</f>
        <v>11</v>
      </c>
      <c r="AC2202" t="str">
        <f t="shared" si="240"/>
        <v>Invalid Email</v>
      </c>
      <c r="AD2202">
        <f t="shared" si="241"/>
        <v>0</v>
      </c>
      <c r="AE2202">
        <f t="shared" si="242"/>
        <v>1</v>
      </c>
      <c r="AF2202" t="str">
        <f t="shared" si="243"/>
        <v>No</v>
      </c>
      <c r="AG2202" t="str">
        <f t="shared" ca="1" si="244"/>
        <v/>
      </c>
      <c r="AH2202" t="str">
        <f ca="1">IF(OR(V2202="",AG2202=""),"Yes",IF(AG2202&gt;Config!$B$41,"Yes","No"))</f>
        <v>Yes</v>
      </c>
    </row>
    <row r="2203" spans="1:34" x14ac:dyDescent="0.25">
      <c r="A2203" s="1" t="s">
        <v>16232</v>
      </c>
      <c r="B2203" s="1" t="s">
        <v>1185</v>
      </c>
      <c r="C2203" s="1" t="s">
        <v>97</v>
      </c>
      <c r="D2203" s="1" t="s">
        <v>16233</v>
      </c>
      <c r="E2203" s="1" t="s">
        <v>34960</v>
      </c>
      <c r="F2203" s="1" t="s">
        <v>16234</v>
      </c>
      <c r="G2203" t="str">
        <f t="shared" si="238"/>
        <v>Valid</v>
      </c>
      <c r="H2203" s="1" t="s">
        <v>16235</v>
      </c>
      <c r="I2203" t="str" cm="1">
        <f t="array" ref="I2203">IF(OR(TRIM(H2203)="",ISNUMBER(SEARCH("#",H2203)),AA2203&lt;Config!$B$8,SUMPRODUCT(--ISNUMBER(SEARCH({"a";"b";"c";"d";"e";"f";"g";"h";"i";"j";"k";"l";"m";"n";"o";"p";"q";"r";"s";"t";"u";"v";"w";"x";"y";"z"},H2203)))&gt;0),"Invalid","Valid")</f>
        <v>Valid</v>
      </c>
      <c r="J2203" s="1" t="s">
        <v>16236</v>
      </c>
      <c r="K2203" s="1" t="s">
        <v>28</v>
      </c>
      <c r="L2203" s="1" t="s">
        <v>179</v>
      </c>
      <c r="M2203" s="1" t="s">
        <v>118</v>
      </c>
      <c r="N2203" s="1" t="s">
        <v>33819</v>
      </c>
      <c r="O2203" s="1" t="s">
        <v>196</v>
      </c>
      <c r="P2203" t="s">
        <v>87</v>
      </c>
      <c r="Q2203" s="1" t="s">
        <v>438</v>
      </c>
      <c r="R2203" s="1" t="s">
        <v>136</v>
      </c>
      <c r="S2203" s="1" t="s">
        <v>1394</v>
      </c>
      <c r="T2203" s="1" t="s">
        <v>16237</v>
      </c>
      <c r="U2203" s="1" t="s">
        <v>9269</v>
      </c>
      <c r="V2203" s="1" t="s">
        <v>3843</v>
      </c>
      <c r="W2203" s="1" t="s">
        <v>33823</v>
      </c>
      <c r="X2203" t="str">
        <f t="shared" si="239"/>
        <v>Complete</v>
      </c>
      <c r="Y2203">
        <f>MAX(0,100-IF(G2203="Invalid",Config!$B$5,0)-IF(I2203="Invalid",Config!$B$6,0)-IF(X2203="Incomplete",Config!$B$7,0)-IF(AF2203="Yes",Config!$B$37,0))</f>
        <v>100</v>
      </c>
      <c r="Z2203" s="1">
        <f>IF(OR(TRIM(B2203)="",COUNTIF(Config!$B$15:$B$19,B2203)&gt;0),1,0)+IF(OR(TRIM(C2203)="",COUNTIF(Config!$B$15:$B$19,C2203)&gt;0),1,0)+IF(OR(TRIM(F2203)="",COUNTIF(Config!$B$15:$B$19,F2203)&gt;0),1,0)+IF(OR(TRIM(H2203)="",COUNTIF(Config!$B$15:$B$19,H2203)&gt;0),1,0)+IF(OR(TRIM(E2203)="",COUNTIF(Config!$B$15:$B$19,E2203)&gt;0),1,0)+IF(OR(TRIM(K2203)="",COUNTIF(Config!$B$15:$B$19,K2203)&gt;0),1,0)+IF(OR(TRIM(P2203)="",COUNTIF(Config!$B$15:$B$19,P2203)&gt;0),1,0)+IF(OR(TRIM(R2203)="",COUNTIF(Config!$B$15:$B$19,R2203)&gt;0),1,0)</f>
        <v>0</v>
      </c>
      <c r="AA2203" s="1" cm="1">
        <f t="array" ref="AA2203">SUMPRODUCT(LEN(H2203)-LEN(SUBSTITUTE(H2203,{"0";"1";"2";"3";"4";"5";"6";"7";"8";"9"},"")))</f>
        <v>11</v>
      </c>
      <c r="AC2203" t="str">
        <f t="shared" si="240"/>
        <v/>
      </c>
      <c r="AD2203">
        <f t="shared" si="241"/>
        <v>1</v>
      </c>
      <c r="AE2203">
        <f t="shared" si="242"/>
        <v>1</v>
      </c>
      <c r="AF2203" t="str">
        <f t="shared" si="243"/>
        <v>No</v>
      </c>
      <c r="AG2203">
        <f t="shared" ca="1" si="244"/>
        <v>438</v>
      </c>
      <c r="AH2203" t="str">
        <f ca="1">IF(OR(V2203="",AG2203=""),"Yes",IF(AG2203&gt;Config!$B$41,"Yes","No"))</f>
        <v>Yes</v>
      </c>
    </row>
    <row r="2204" spans="1:34" x14ac:dyDescent="0.25">
      <c r="A2204" s="1" t="s">
        <v>16238</v>
      </c>
      <c r="B2204" s="1" t="s">
        <v>1165</v>
      </c>
      <c r="C2204" s="1" t="s">
        <v>566</v>
      </c>
      <c r="D2204" s="1" t="s">
        <v>16239</v>
      </c>
      <c r="E2204" s="1" t="s">
        <v>642</v>
      </c>
      <c r="F2204" s="1" t="s">
        <v>16240</v>
      </c>
      <c r="G2204" t="str">
        <f t="shared" si="238"/>
        <v>Valid</v>
      </c>
      <c r="H2204" s="1" t="s">
        <v>16241</v>
      </c>
      <c r="I2204" t="str" cm="1">
        <f t="array" ref="I2204">IF(OR(TRIM(H2204)="",ISNUMBER(SEARCH("#",H2204)),AA2204&lt;Config!$B$8,SUMPRODUCT(--ISNUMBER(SEARCH({"a";"b";"c";"d";"e";"f";"g";"h";"i";"j";"k";"l";"m";"n";"o";"p";"q";"r";"s";"t";"u";"v";"w";"x";"y";"z"},H2204)))&gt;0),"Invalid","Valid")</f>
        <v>Valid</v>
      </c>
      <c r="J2204" s="1" t="s">
        <v>16242</v>
      </c>
      <c r="K2204" s="1" t="s">
        <v>210</v>
      </c>
      <c r="L2204" s="1" t="s">
        <v>179</v>
      </c>
      <c r="M2204" s="1" t="s">
        <v>85</v>
      </c>
      <c r="N2204" s="1" t="s">
        <v>33819</v>
      </c>
      <c r="O2204" s="1" t="s">
        <v>32</v>
      </c>
      <c r="P2204" t="s">
        <v>518</v>
      </c>
      <c r="Q2204" s="1" t="s">
        <v>197</v>
      </c>
      <c r="R2204" s="1" t="s">
        <v>198</v>
      </c>
      <c r="S2204" s="1" t="s">
        <v>9162</v>
      </c>
      <c r="T2204" s="1" t="s">
        <v>16243</v>
      </c>
      <c r="U2204" s="1" t="s">
        <v>8653</v>
      </c>
      <c r="V2204" s="1" t="s">
        <v>140</v>
      </c>
      <c r="W2204" s="1" t="s">
        <v>141</v>
      </c>
      <c r="X2204" t="str">
        <f t="shared" si="239"/>
        <v>Complete</v>
      </c>
      <c r="Y2204">
        <f>MAX(0,100-IF(G2204="Invalid",Config!$B$5,0)-IF(I2204="Invalid",Config!$B$6,0)-IF(X2204="Incomplete",Config!$B$7,0)-IF(AF2204="Yes",Config!$B$37,0))</f>
        <v>100</v>
      </c>
      <c r="Z2204" s="1">
        <f>IF(OR(TRIM(B2204)="",COUNTIF(Config!$B$15:$B$19,B2204)&gt;0),1,0)+IF(OR(TRIM(C2204)="",COUNTIF(Config!$B$15:$B$19,C2204)&gt;0),1,0)+IF(OR(TRIM(F2204)="",COUNTIF(Config!$B$15:$B$19,F2204)&gt;0),1,0)+IF(OR(TRIM(H2204)="",COUNTIF(Config!$B$15:$B$19,H2204)&gt;0),1,0)+IF(OR(TRIM(E2204)="",COUNTIF(Config!$B$15:$B$19,E2204)&gt;0),1,0)+IF(OR(TRIM(K2204)="",COUNTIF(Config!$B$15:$B$19,K2204)&gt;0),1,0)+IF(OR(TRIM(P2204)="",COUNTIF(Config!$B$15:$B$19,P2204)&gt;0),1,0)+IF(OR(TRIM(R2204)="",COUNTIF(Config!$B$15:$B$19,R2204)&gt;0),1,0)</f>
        <v>0</v>
      </c>
      <c r="AA2204" s="1" cm="1">
        <f t="array" ref="AA2204">SUMPRODUCT(LEN(H2204)-LEN(SUBSTITUTE(H2204,{"0";"1";"2";"3";"4";"5";"6";"7";"8";"9"},"")))</f>
        <v>12</v>
      </c>
      <c r="AC2204" t="str">
        <f t="shared" si="240"/>
        <v/>
      </c>
      <c r="AD2204">
        <f t="shared" si="241"/>
        <v>1</v>
      </c>
      <c r="AE2204">
        <f t="shared" si="242"/>
        <v>1</v>
      </c>
      <c r="AF2204" t="str">
        <f t="shared" si="243"/>
        <v>No</v>
      </c>
      <c r="AG2204">
        <f t="shared" ca="1" si="244"/>
        <v>37</v>
      </c>
      <c r="AH2204" t="str">
        <f ca="1">IF(OR(V2204="",AG2204=""),"Yes",IF(AG2204&gt;Config!$B$41,"Yes","No"))</f>
        <v>No</v>
      </c>
    </row>
    <row r="2205" spans="1:34" x14ac:dyDescent="0.25">
      <c r="A2205" s="1" t="s">
        <v>16244</v>
      </c>
      <c r="B2205" s="1" t="s">
        <v>62</v>
      </c>
      <c r="C2205" s="1" t="s">
        <v>1068</v>
      </c>
      <c r="D2205" s="1" t="s">
        <v>1789</v>
      </c>
      <c r="E2205" s="1" t="s">
        <v>33829</v>
      </c>
      <c r="F2205" s="1" t="s">
        <v>16245</v>
      </c>
      <c r="G2205" t="str">
        <f t="shared" si="238"/>
        <v>Valid</v>
      </c>
      <c r="H2205" s="1" t="s">
        <v>16246</v>
      </c>
      <c r="I2205" t="str" cm="1">
        <f t="array" ref="I2205">IF(OR(TRIM(H2205)="",ISNUMBER(SEARCH("#",H2205)),AA2205&lt;Config!$B$8,SUMPRODUCT(--ISNUMBER(SEARCH({"a";"b";"c";"d";"e";"f";"g";"h";"i";"j";"k";"l";"m";"n";"o";"p";"q";"r";"s";"t";"u";"v";"w";"x";"y";"z"},H2205)))&gt;0),"Invalid","Valid")</f>
        <v>Valid</v>
      </c>
      <c r="J2205" s="1" t="s">
        <v>16247</v>
      </c>
      <c r="K2205" s="1" t="s">
        <v>504</v>
      </c>
      <c r="L2205" s="1" t="s">
        <v>67</v>
      </c>
      <c r="M2205" s="1" t="s">
        <v>391</v>
      </c>
      <c r="N2205" s="1" t="s">
        <v>86</v>
      </c>
      <c r="O2205" s="1" t="s">
        <v>69</v>
      </c>
      <c r="P2205" t="s">
        <v>87</v>
      </c>
      <c r="Q2205" s="1" t="s">
        <v>438</v>
      </c>
      <c r="R2205" s="1" t="s">
        <v>379</v>
      </c>
      <c r="S2205" s="1" t="s">
        <v>16248</v>
      </c>
      <c r="T2205" s="1" t="s">
        <v>16249</v>
      </c>
      <c r="U2205" s="1" t="s">
        <v>6505</v>
      </c>
      <c r="V2205" s="1" t="s">
        <v>16250</v>
      </c>
      <c r="W2205" s="1" t="s">
        <v>40</v>
      </c>
      <c r="X2205" t="str">
        <f t="shared" si="239"/>
        <v>Incomplete</v>
      </c>
      <c r="Y2205">
        <f>MAX(0,100-IF(G2205="Invalid",Config!$B$5,0)-IF(I2205="Invalid",Config!$B$6,0)-IF(X2205="Incomplete",Config!$B$7,0)-IF(AF2205="Yes",Config!$B$37,0))</f>
        <v>60</v>
      </c>
      <c r="Z2205" s="1">
        <f>IF(OR(TRIM(B2205)="",COUNTIF(Config!$B$15:$B$19,B2205)&gt;0),1,0)+IF(OR(TRIM(C2205)="",COUNTIF(Config!$B$15:$B$19,C2205)&gt;0),1,0)+IF(OR(TRIM(F2205)="",COUNTIF(Config!$B$15:$B$19,F2205)&gt;0),1,0)+IF(OR(TRIM(H2205)="",COUNTIF(Config!$B$15:$B$19,H2205)&gt;0),1,0)+IF(OR(TRIM(E2205)="",COUNTIF(Config!$B$15:$B$19,E2205)&gt;0),1,0)+IF(OR(TRIM(K2205)="",COUNTIF(Config!$B$15:$B$19,K2205)&gt;0),1,0)+IF(OR(TRIM(P2205)="",COUNTIF(Config!$B$15:$B$19,P2205)&gt;0),1,0)+IF(OR(TRIM(R2205)="",COUNTIF(Config!$B$15:$B$19,R2205)&gt;0),1,0)</f>
        <v>1</v>
      </c>
      <c r="AA2205" s="1" cm="1">
        <f t="array" ref="AA2205">SUMPRODUCT(LEN(H2205)-LEN(SUBSTITUTE(H2205,{"0";"1";"2";"3";"4";"5";"6";"7";"8";"9"},"")))</f>
        <v>11</v>
      </c>
      <c r="AC2205" t="str">
        <f t="shared" si="240"/>
        <v>Incomplete Profile</v>
      </c>
      <c r="AD2205">
        <f t="shared" si="241"/>
        <v>1</v>
      </c>
      <c r="AE2205">
        <f t="shared" si="242"/>
        <v>1</v>
      </c>
      <c r="AF2205" t="str">
        <f t="shared" si="243"/>
        <v>No</v>
      </c>
      <c r="AG2205">
        <f t="shared" ca="1" si="244"/>
        <v>332</v>
      </c>
      <c r="AH2205" t="str">
        <f ca="1">IF(OR(V2205="",AG2205=""),"Yes",IF(AG2205&gt;Config!$B$41,"Yes","No"))</f>
        <v>No</v>
      </c>
    </row>
    <row r="2206" spans="1:34" x14ac:dyDescent="0.25">
      <c r="A2206" s="1" t="s">
        <v>16251</v>
      </c>
      <c r="B2206" s="1" t="s">
        <v>774</v>
      </c>
      <c r="C2206" s="1" t="s">
        <v>157</v>
      </c>
      <c r="D2206" s="1" t="s">
        <v>8435</v>
      </c>
      <c r="E2206" s="1" t="s">
        <v>298</v>
      </c>
      <c r="F2206" s="1" t="s">
        <v>16252</v>
      </c>
      <c r="G2206" t="str">
        <f t="shared" si="238"/>
        <v>Valid</v>
      </c>
      <c r="H2206" s="1" t="s">
        <v>16253</v>
      </c>
      <c r="I2206" t="str" cm="1">
        <f t="array" ref="I2206">IF(OR(TRIM(H2206)="",ISNUMBER(SEARCH("#",H2206)),AA2206&lt;Config!$B$8,SUMPRODUCT(--ISNUMBER(SEARCH({"a";"b";"c";"d";"e";"f";"g";"h";"i";"j";"k";"l";"m";"n";"o";"p";"q";"r";"s";"t";"u";"v";"w";"x";"y";"z"},H2206)))&gt;0),"Invalid","Valid")</f>
        <v>Valid</v>
      </c>
      <c r="J2206" s="1" t="s">
        <v>16254</v>
      </c>
      <c r="K2206" s="1" t="s">
        <v>117</v>
      </c>
      <c r="L2206" s="1" t="s">
        <v>164</v>
      </c>
      <c r="M2206" s="1" t="s">
        <v>33827</v>
      </c>
      <c r="N2206" s="1" t="s">
        <v>252</v>
      </c>
      <c r="O2206" s="1" t="s">
        <v>266</v>
      </c>
      <c r="P2206" t="s">
        <v>53</v>
      </c>
      <c r="Q2206" s="1" t="s">
        <v>181</v>
      </c>
      <c r="R2206" s="1" t="s">
        <v>197</v>
      </c>
      <c r="S2206" s="1" t="s">
        <v>16255</v>
      </c>
      <c r="T2206" s="1" t="s">
        <v>16256</v>
      </c>
      <c r="U2206" s="1" t="s">
        <v>4162</v>
      </c>
      <c r="V2206" s="1" t="s">
        <v>7676</v>
      </c>
      <c r="W2206" s="1" t="s">
        <v>94</v>
      </c>
      <c r="X2206" t="str">
        <f t="shared" si="239"/>
        <v>Complete</v>
      </c>
      <c r="Y2206">
        <f>MAX(0,100-IF(G2206="Invalid",Config!$B$5,0)-IF(I2206="Invalid",Config!$B$6,0)-IF(X2206="Incomplete",Config!$B$7,0)-IF(AF2206="Yes",Config!$B$37,0))</f>
        <v>75</v>
      </c>
      <c r="Z2206" s="1">
        <f>IF(OR(TRIM(B2206)="",COUNTIF(Config!$B$15:$B$19,B2206)&gt;0),1,0)+IF(OR(TRIM(C2206)="",COUNTIF(Config!$B$15:$B$19,C2206)&gt;0),1,0)+IF(OR(TRIM(F2206)="",COUNTIF(Config!$B$15:$B$19,F2206)&gt;0),1,0)+IF(OR(TRIM(H2206)="",COUNTIF(Config!$B$15:$B$19,H2206)&gt;0),1,0)+IF(OR(TRIM(E2206)="",COUNTIF(Config!$B$15:$B$19,E2206)&gt;0),1,0)+IF(OR(TRIM(K2206)="",COUNTIF(Config!$B$15:$B$19,K2206)&gt;0),1,0)+IF(OR(TRIM(P2206)="",COUNTIF(Config!$B$15:$B$19,P2206)&gt;0),1,0)+IF(OR(TRIM(R2206)="",COUNTIF(Config!$B$15:$B$19,R2206)&gt;0),1,0)</f>
        <v>0</v>
      </c>
      <c r="AA2206" s="1" cm="1">
        <f t="array" ref="AA2206">SUMPRODUCT(LEN(H2206)-LEN(SUBSTITUTE(H2206,{"0";"1";"2";"3";"4";"5";"6";"7";"8";"9"},"")))</f>
        <v>10</v>
      </c>
      <c r="AC2206" t="str">
        <f t="shared" si="240"/>
        <v>Potential Duplicate</v>
      </c>
      <c r="AD2206">
        <f t="shared" si="241"/>
        <v>1</v>
      </c>
      <c r="AE2206">
        <f t="shared" si="242"/>
        <v>2</v>
      </c>
      <c r="AF2206" t="str">
        <f t="shared" si="243"/>
        <v>Yes</v>
      </c>
      <c r="AG2206">
        <f t="shared" ca="1" si="244"/>
        <v>345</v>
      </c>
      <c r="AH2206" t="str">
        <f ca="1">IF(OR(V2206="",AG2206=""),"Yes",IF(AG2206&gt;Config!$B$41,"Yes","No"))</f>
        <v>No</v>
      </c>
    </row>
    <row r="2207" spans="1:34" x14ac:dyDescent="0.25">
      <c r="A2207" s="1" t="s">
        <v>16257</v>
      </c>
      <c r="B2207" s="1" t="s">
        <v>3087</v>
      </c>
      <c r="C2207" s="1" t="s">
        <v>1339</v>
      </c>
      <c r="D2207" s="1" t="s">
        <v>16258</v>
      </c>
      <c r="E2207" s="1" t="s">
        <v>34748</v>
      </c>
      <c r="F2207" s="1" t="s">
        <v>16259</v>
      </c>
      <c r="G2207" t="str">
        <f t="shared" si="238"/>
        <v>Valid</v>
      </c>
      <c r="H2207" s="1" t="s">
        <v>16260</v>
      </c>
      <c r="I2207" t="str" cm="1">
        <f t="array" ref="I2207">IF(OR(TRIM(H2207)="",ISNUMBER(SEARCH("#",H2207)),AA2207&lt;Config!$B$8,SUMPRODUCT(--ISNUMBER(SEARCH({"a";"b";"c";"d";"e";"f";"g";"h";"i";"j";"k";"l";"m";"n";"o";"p";"q";"r";"s";"t";"u";"v";"w";"x";"y";"z"},H2207)))&gt;0),"Invalid","Valid")</f>
        <v>Valid</v>
      </c>
      <c r="J2207" s="1" t="s">
        <v>16261</v>
      </c>
      <c r="K2207" s="1" t="s">
        <v>28</v>
      </c>
      <c r="L2207" s="1" t="s">
        <v>164</v>
      </c>
      <c r="M2207" s="1" t="s">
        <v>50</v>
      </c>
      <c r="N2207" s="1" t="s">
        <v>211</v>
      </c>
      <c r="O2207" s="1" t="s">
        <v>266</v>
      </c>
      <c r="P2207" t="s">
        <v>33</v>
      </c>
      <c r="Q2207" s="1" t="s">
        <v>1099</v>
      </c>
      <c r="R2207" s="1" t="s">
        <v>120</v>
      </c>
      <c r="S2207" s="1" t="s">
        <v>16262</v>
      </c>
      <c r="T2207" s="1" t="s">
        <v>16263</v>
      </c>
      <c r="U2207" s="1" t="s">
        <v>14475</v>
      </c>
      <c r="V2207" s="1" t="s">
        <v>2970</v>
      </c>
      <c r="W2207" s="1" t="s">
        <v>94</v>
      </c>
      <c r="X2207" t="str">
        <f t="shared" si="239"/>
        <v>Complete</v>
      </c>
      <c r="Y2207">
        <f>MAX(0,100-IF(G2207="Invalid",Config!$B$5,0)-IF(I2207="Invalid",Config!$B$6,0)-IF(X2207="Incomplete",Config!$B$7,0)-IF(AF2207="Yes",Config!$B$37,0))</f>
        <v>100</v>
      </c>
      <c r="Z2207" s="1">
        <f>IF(OR(TRIM(B2207)="",COUNTIF(Config!$B$15:$B$19,B2207)&gt;0),1,0)+IF(OR(TRIM(C2207)="",COUNTIF(Config!$B$15:$B$19,C2207)&gt;0),1,0)+IF(OR(TRIM(F2207)="",COUNTIF(Config!$B$15:$B$19,F2207)&gt;0),1,0)+IF(OR(TRIM(H2207)="",COUNTIF(Config!$B$15:$B$19,H2207)&gt;0),1,0)+IF(OR(TRIM(E2207)="",COUNTIF(Config!$B$15:$B$19,E2207)&gt;0),1,0)+IF(OR(TRIM(K2207)="",COUNTIF(Config!$B$15:$B$19,K2207)&gt;0),1,0)+IF(OR(TRIM(P2207)="",COUNTIF(Config!$B$15:$B$19,P2207)&gt;0),1,0)+IF(OR(TRIM(R2207)="",COUNTIF(Config!$B$15:$B$19,R2207)&gt;0),1,0)</f>
        <v>0</v>
      </c>
      <c r="AA2207" s="1" cm="1">
        <f t="array" ref="AA2207">SUMPRODUCT(LEN(H2207)-LEN(SUBSTITUTE(H2207,{"0";"1";"2";"3";"4";"5";"6";"7";"8";"9"},"")))</f>
        <v>10</v>
      </c>
      <c r="AC2207" t="str">
        <f t="shared" si="240"/>
        <v/>
      </c>
      <c r="AD2207">
        <f t="shared" si="241"/>
        <v>1</v>
      </c>
      <c r="AE2207">
        <f t="shared" si="242"/>
        <v>1</v>
      </c>
      <c r="AF2207" t="str">
        <f t="shared" si="243"/>
        <v>No</v>
      </c>
      <c r="AG2207">
        <f t="shared" ca="1" si="244"/>
        <v>576</v>
      </c>
      <c r="AH2207" t="str">
        <f ca="1">IF(OR(V2207="",AG2207=""),"Yes",IF(AG2207&gt;Config!$B$41,"Yes","No"))</f>
        <v>Yes</v>
      </c>
    </row>
    <row r="2208" spans="1:34" x14ac:dyDescent="0.25">
      <c r="A2208" s="1" t="s">
        <v>16264</v>
      </c>
      <c r="B2208" s="1" t="s">
        <v>456</v>
      </c>
      <c r="C2208" s="1" t="s">
        <v>659</v>
      </c>
      <c r="D2208" s="1" t="s">
        <v>11113</v>
      </c>
      <c r="E2208" s="1" t="s">
        <v>33870</v>
      </c>
      <c r="F2208" s="1" t="s">
        <v>16265</v>
      </c>
      <c r="G2208" t="str">
        <f t="shared" si="238"/>
        <v>Valid</v>
      </c>
      <c r="H2208" s="1" t="s">
        <v>16266</v>
      </c>
      <c r="I2208" t="str" cm="1">
        <f t="array" ref="I2208">IF(OR(TRIM(H2208)="",ISNUMBER(SEARCH("#",H2208)),AA2208&lt;Config!$B$8,SUMPRODUCT(--ISNUMBER(SEARCH({"a";"b";"c";"d";"e";"f";"g";"h";"i";"j";"k";"l";"m";"n";"o";"p";"q";"r";"s";"t";"u";"v";"w";"x";"y";"z"},H2208)))&gt;0),"Invalid","Valid")</f>
        <v>Valid</v>
      </c>
      <c r="J2208" s="1" t="s">
        <v>16267</v>
      </c>
      <c r="K2208" s="1" t="s">
        <v>1001</v>
      </c>
      <c r="L2208" s="1" t="s">
        <v>49</v>
      </c>
      <c r="M2208" s="1" t="s">
        <v>462</v>
      </c>
      <c r="N2208" s="1" t="s">
        <v>33819</v>
      </c>
      <c r="O2208" s="1" t="s">
        <v>69</v>
      </c>
      <c r="P2208" t="s">
        <v>236</v>
      </c>
      <c r="Q2208" s="1" t="s">
        <v>238</v>
      </c>
      <c r="R2208" s="1" t="s">
        <v>237</v>
      </c>
      <c r="S2208" s="1" t="s">
        <v>16268</v>
      </c>
      <c r="T2208" s="1" t="s">
        <v>16269</v>
      </c>
      <c r="U2208" s="1" t="s">
        <v>3163</v>
      </c>
      <c r="V2208" s="1" t="s">
        <v>8893</v>
      </c>
      <c r="W2208" s="1" t="s">
        <v>293</v>
      </c>
      <c r="X2208" t="str">
        <f t="shared" si="239"/>
        <v>Complete</v>
      </c>
      <c r="Y2208">
        <f>MAX(0,100-IF(G2208="Invalid",Config!$B$5,0)-IF(I2208="Invalid",Config!$B$6,0)-IF(X2208="Incomplete",Config!$B$7,0)-IF(AF2208="Yes",Config!$B$37,0))</f>
        <v>100</v>
      </c>
      <c r="Z2208" s="1">
        <f>IF(OR(TRIM(B2208)="",COUNTIF(Config!$B$15:$B$19,B2208)&gt;0),1,0)+IF(OR(TRIM(C2208)="",COUNTIF(Config!$B$15:$B$19,C2208)&gt;0),1,0)+IF(OR(TRIM(F2208)="",COUNTIF(Config!$B$15:$B$19,F2208)&gt;0),1,0)+IF(OR(TRIM(H2208)="",COUNTIF(Config!$B$15:$B$19,H2208)&gt;0),1,0)+IF(OR(TRIM(E2208)="",COUNTIF(Config!$B$15:$B$19,E2208)&gt;0),1,0)+IF(OR(TRIM(K2208)="",COUNTIF(Config!$B$15:$B$19,K2208)&gt;0),1,0)+IF(OR(TRIM(P2208)="",COUNTIF(Config!$B$15:$B$19,P2208)&gt;0),1,0)+IF(OR(TRIM(R2208)="",COUNTIF(Config!$B$15:$B$19,R2208)&gt;0),1,0)</f>
        <v>0</v>
      </c>
      <c r="AA2208" s="1" cm="1">
        <f t="array" ref="AA2208">SUMPRODUCT(LEN(H2208)-LEN(SUBSTITUTE(H2208,{"0";"1";"2";"3";"4";"5";"6";"7";"8";"9"},"")))</f>
        <v>12</v>
      </c>
      <c r="AC2208" t="str">
        <f t="shared" si="240"/>
        <v/>
      </c>
      <c r="AD2208">
        <f t="shared" si="241"/>
        <v>1</v>
      </c>
      <c r="AE2208">
        <f t="shared" si="242"/>
        <v>1</v>
      </c>
      <c r="AF2208" t="str">
        <f t="shared" si="243"/>
        <v>No</v>
      </c>
      <c r="AG2208">
        <f t="shared" ca="1" si="244"/>
        <v>92</v>
      </c>
      <c r="AH2208" t="str">
        <f ca="1">IF(OR(V2208="",AG2208=""),"Yes",IF(AG2208&gt;Config!$B$41,"Yes","No"))</f>
        <v>No</v>
      </c>
    </row>
    <row r="2209" spans="1:34" x14ac:dyDescent="0.25">
      <c r="A2209" s="1" t="s">
        <v>16270</v>
      </c>
      <c r="B2209" s="1" t="s">
        <v>444</v>
      </c>
      <c r="C2209" s="1" t="s">
        <v>545</v>
      </c>
      <c r="D2209" s="1" t="s">
        <v>16271</v>
      </c>
      <c r="E2209" s="1" t="s">
        <v>34552</v>
      </c>
      <c r="F2209" s="1" t="s">
        <v>16272</v>
      </c>
      <c r="G2209" t="str">
        <f t="shared" si="238"/>
        <v>Valid</v>
      </c>
      <c r="H2209" s="1" t="s">
        <v>16273</v>
      </c>
      <c r="I2209" t="str" cm="1">
        <f t="array" ref="I2209">IF(OR(TRIM(H2209)="",ISNUMBER(SEARCH("#",H2209)),AA2209&lt;Config!$B$8,SUMPRODUCT(--ISNUMBER(SEARCH({"a";"b";"c";"d";"e";"f";"g";"h";"i";"j";"k";"l";"m";"n";"o";"p";"q";"r";"s";"t";"u";"v";"w";"x";"y";"z"},H2209)))&gt;0),"Invalid","Valid")</f>
        <v>Valid</v>
      </c>
      <c r="J2209" s="1" t="s">
        <v>16274</v>
      </c>
      <c r="K2209" s="1" t="s">
        <v>504</v>
      </c>
      <c r="L2209" s="1" t="s">
        <v>450</v>
      </c>
      <c r="M2209" s="1" t="s">
        <v>391</v>
      </c>
      <c r="N2209" s="1" t="s">
        <v>86</v>
      </c>
      <c r="O2209" s="1" t="s">
        <v>69</v>
      </c>
      <c r="P2209" t="s">
        <v>344</v>
      </c>
      <c r="Q2209" s="1" t="s">
        <v>1199</v>
      </c>
      <c r="R2209" s="1" t="s">
        <v>346</v>
      </c>
      <c r="S2209" s="1" t="s">
        <v>16275</v>
      </c>
      <c r="T2209" s="1" t="s">
        <v>16276</v>
      </c>
      <c r="U2209" s="1" t="s">
        <v>1264</v>
      </c>
      <c r="V2209" s="1" t="s">
        <v>6903</v>
      </c>
      <c r="W2209" s="1" t="s">
        <v>75</v>
      </c>
      <c r="X2209" t="str">
        <f t="shared" si="239"/>
        <v>Complete</v>
      </c>
      <c r="Y2209">
        <f>MAX(0,100-IF(G2209="Invalid",Config!$B$5,0)-IF(I2209="Invalid",Config!$B$6,0)-IF(X2209="Incomplete",Config!$B$7,0)-IF(AF2209="Yes",Config!$B$37,0))</f>
        <v>100</v>
      </c>
      <c r="Z2209" s="1">
        <f>IF(OR(TRIM(B2209)="",COUNTIF(Config!$B$15:$B$19,B2209)&gt;0),1,0)+IF(OR(TRIM(C2209)="",COUNTIF(Config!$B$15:$B$19,C2209)&gt;0),1,0)+IF(OR(TRIM(F2209)="",COUNTIF(Config!$B$15:$B$19,F2209)&gt;0),1,0)+IF(OR(TRIM(H2209)="",COUNTIF(Config!$B$15:$B$19,H2209)&gt;0),1,0)+IF(OR(TRIM(E2209)="",COUNTIF(Config!$B$15:$B$19,E2209)&gt;0),1,0)+IF(OR(TRIM(K2209)="",COUNTIF(Config!$B$15:$B$19,K2209)&gt;0),1,0)+IF(OR(TRIM(P2209)="",COUNTIF(Config!$B$15:$B$19,P2209)&gt;0),1,0)+IF(OR(TRIM(R2209)="",COUNTIF(Config!$B$15:$B$19,R2209)&gt;0),1,0)</f>
        <v>0</v>
      </c>
      <c r="AA2209" s="1" cm="1">
        <f t="array" ref="AA2209">SUMPRODUCT(LEN(H2209)-LEN(SUBSTITUTE(H2209,{"0";"1";"2";"3";"4";"5";"6";"7";"8";"9"},"")))</f>
        <v>11</v>
      </c>
      <c r="AC2209" t="str">
        <f t="shared" si="240"/>
        <v/>
      </c>
      <c r="AD2209">
        <f t="shared" si="241"/>
        <v>1</v>
      </c>
      <c r="AE2209">
        <f t="shared" si="242"/>
        <v>1</v>
      </c>
      <c r="AF2209" t="str">
        <f t="shared" si="243"/>
        <v>No</v>
      </c>
      <c r="AG2209">
        <f t="shared" ca="1" si="244"/>
        <v>126</v>
      </c>
      <c r="AH2209" t="str">
        <f ca="1">IF(OR(V2209="",AG2209=""),"Yes",IF(AG2209&gt;Config!$B$41,"Yes","No"))</f>
        <v>No</v>
      </c>
    </row>
    <row r="2210" spans="1:34" x14ac:dyDescent="0.25">
      <c r="A2210" s="1" t="s">
        <v>1883</v>
      </c>
      <c r="B2210" s="1" t="s">
        <v>1006</v>
      </c>
      <c r="C2210" s="1" t="s">
        <v>545</v>
      </c>
      <c r="D2210" s="1" t="s">
        <v>7760</v>
      </c>
      <c r="E2210" s="1" t="s">
        <v>33858</v>
      </c>
      <c r="F2210" s="1" t="s">
        <v>16277</v>
      </c>
      <c r="G2210" t="str">
        <f t="shared" si="238"/>
        <v>Valid</v>
      </c>
      <c r="H2210" s="1" t="s">
        <v>16278</v>
      </c>
      <c r="I2210" t="str" cm="1">
        <f t="array" ref="I2210">IF(OR(TRIM(H2210)="",ISNUMBER(SEARCH("#",H2210)),AA2210&lt;Config!$B$8,SUMPRODUCT(--ISNUMBER(SEARCH({"a";"b";"c";"d";"e";"f";"g";"h";"i";"j";"k";"l";"m";"n";"o";"p";"q";"r";"s";"t";"u";"v";"w";"x";"y";"z"},H2210)))&gt;0),"Invalid","Valid")</f>
        <v>Valid</v>
      </c>
      <c r="J2210" s="1" t="s">
        <v>16279</v>
      </c>
      <c r="K2210" s="1" t="s">
        <v>516</v>
      </c>
      <c r="L2210" s="1" t="s">
        <v>29</v>
      </c>
      <c r="M2210" s="1" t="s">
        <v>165</v>
      </c>
      <c r="N2210" s="1" t="s">
        <v>252</v>
      </c>
      <c r="O2210" s="1" t="s">
        <v>149</v>
      </c>
      <c r="P2210" t="s">
        <v>53</v>
      </c>
      <c r="Q2210" s="1" t="s">
        <v>150</v>
      </c>
      <c r="R2210" s="1" t="s">
        <v>415</v>
      </c>
      <c r="S2210" s="1" t="s">
        <v>6489</v>
      </c>
      <c r="T2210" s="1" t="s">
        <v>16280</v>
      </c>
      <c r="U2210" s="1" t="s">
        <v>5193</v>
      </c>
      <c r="V2210" s="1" t="s">
        <v>16281</v>
      </c>
      <c r="W2210" s="1" t="s">
        <v>75</v>
      </c>
      <c r="X2210" t="str">
        <f t="shared" si="239"/>
        <v>Complete</v>
      </c>
      <c r="Y2210">
        <f>MAX(0,100-IF(G2210="Invalid",Config!$B$5,0)-IF(I2210="Invalid",Config!$B$6,0)-IF(X2210="Incomplete",Config!$B$7,0)-IF(AF2210="Yes",Config!$B$37,0))</f>
        <v>100</v>
      </c>
      <c r="Z2210" s="1">
        <f>IF(OR(TRIM(B2210)="",COUNTIF(Config!$B$15:$B$19,B2210)&gt;0),1,0)+IF(OR(TRIM(C2210)="",COUNTIF(Config!$B$15:$B$19,C2210)&gt;0),1,0)+IF(OR(TRIM(F2210)="",COUNTIF(Config!$B$15:$B$19,F2210)&gt;0),1,0)+IF(OR(TRIM(H2210)="",COUNTIF(Config!$B$15:$B$19,H2210)&gt;0),1,0)+IF(OR(TRIM(E2210)="",COUNTIF(Config!$B$15:$B$19,E2210)&gt;0),1,0)+IF(OR(TRIM(K2210)="",COUNTIF(Config!$B$15:$B$19,K2210)&gt;0),1,0)+IF(OR(TRIM(P2210)="",COUNTIF(Config!$B$15:$B$19,P2210)&gt;0),1,0)+IF(OR(TRIM(R2210)="",COUNTIF(Config!$B$15:$B$19,R2210)&gt;0),1,0)</f>
        <v>0</v>
      </c>
      <c r="AA2210" s="1" cm="1">
        <f t="array" ref="AA2210">SUMPRODUCT(LEN(H2210)-LEN(SUBSTITUTE(H2210,{"0";"1";"2";"3";"4";"5";"6";"7";"8";"9"},"")))</f>
        <v>10</v>
      </c>
      <c r="AC2210" t="str">
        <f t="shared" si="240"/>
        <v/>
      </c>
      <c r="AD2210">
        <f t="shared" si="241"/>
        <v>1</v>
      </c>
      <c r="AE2210">
        <f t="shared" si="242"/>
        <v>1</v>
      </c>
      <c r="AF2210" t="str">
        <f t="shared" si="243"/>
        <v>No</v>
      </c>
      <c r="AG2210" t="str">
        <f t="shared" ca="1" si="244"/>
        <v/>
      </c>
      <c r="AH2210" t="str">
        <f ca="1">IF(OR(V2210="",AG2210=""),"Yes",IF(AG2210&gt;Config!$B$41,"Yes","No"))</f>
        <v>Yes</v>
      </c>
    </row>
    <row r="2211" spans="1:34" x14ac:dyDescent="0.25">
      <c r="A2211" s="1" t="s">
        <v>16282</v>
      </c>
      <c r="B2211" s="1" t="s">
        <v>42</v>
      </c>
      <c r="C2211" s="1" t="s">
        <v>1496</v>
      </c>
      <c r="D2211" s="1" t="s">
        <v>2865</v>
      </c>
      <c r="E2211" s="1" t="s">
        <v>34961</v>
      </c>
      <c r="F2211" s="1" t="s">
        <v>16283</v>
      </c>
      <c r="G2211" t="str">
        <f t="shared" si="238"/>
        <v>Valid</v>
      </c>
      <c r="H2211" s="1" t="s">
        <v>16284</v>
      </c>
      <c r="I2211" t="str" cm="1">
        <f t="array" ref="I2211">IF(OR(TRIM(H2211)="",ISNUMBER(SEARCH("#",H2211)),AA2211&lt;Config!$B$8,SUMPRODUCT(--ISNUMBER(SEARCH({"a";"b";"c";"d";"e";"f";"g";"h";"i";"j";"k";"l";"m";"n";"o";"p";"q";"r";"s";"t";"u";"v";"w";"x";"y";"z"},H2211)))&gt;0),"Invalid","Valid")</f>
        <v>Valid</v>
      </c>
      <c r="J2211" s="1" t="s">
        <v>16285</v>
      </c>
      <c r="K2211" s="1" t="s">
        <v>28</v>
      </c>
      <c r="L2211" s="1" t="s">
        <v>102</v>
      </c>
      <c r="M2211" s="1" t="s">
        <v>118</v>
      </c>
      <c r="N2211" s="1" t="s">
        <v>211</v>
      </c>
      <c r="O2211" s="1" t="s">
        <v>180</v>
      </c>
      <c r="P2211" t="s">
        <v>53</v>
      </c>
      <c r="Q2211" s="1" t="s">
        <v>55</v>
      </c>
      <c r="R2211" s="1" t="s">
        <v>197</v>
      </c>
      <c r="S2211" s="1" t="s">
        <v>7224</v>
      </c>
      <c r="T2211" s="1" t="s">
        <v>16286</v>
      </c>
      <c r="U2211" s="1" t="s">
        <v>5010</v>
      </c>
      <c r="V2211" s="1" t="s">
        <v>2093</v>
      </c>
      <c r="W2211" s="1" t="s">
        <v>94</v>
      </c>
      <c r="X2211" t="str">
        <f t="shared" si="239"/>
        <v>Complete</v>
      </c>
      <c r="Y2211">
        <f>MAX(0,100-IF(G2211="Invalid",Config!$B$5,0)-IF(I2211="Invalid",Config!$B$6,0)-IF(X2211="Incomplete",Config!$B$7,0)-IF(AF2211="Yes",Config!$B$37,0))</f>
        <v>75</v>
      </c>
      <c r="Z2211" s="1">
        <f>IF(OR(TRIM(B2211)="",COUNTIF(Config!$B$15:$B$19,B2211)&gt;0),1,0)+IF(OR(TRIM(C2211)="",COUNTIF(Config!$B$15:$B$19,C2211)&gt;0),1,0)+IF(OR(TRIM(F2211)="",COUNTIF(Config!$B$15:$B$19,F2211)&gt;0),1,0)+IF(OR(TRIM(H2211)="",COUNTIF(Config!$B$15:$B$19,H2211)&gt;0),1,0)+IF(OR(TRIM(E2211)="",COUNTIF(Config!$B$15:$B$19,E2211)&gt;0),1,0)+IF(OR(TRIM(K2211)="",COUNTIF(Config!$B$15:$B$19,K2211)&gt;0),1,0)+IF(OR(TRIM(P2211)="",COUNTIF(Config!$B$15:$B$19,P2211)&gt;0),1,0)+IF(OR(TRIM(R2211)="",COUNTIF(Config!$B$15:$B$19,R2211)&gt;0),1,0)</f>
        <v>0</v>
      </c>
      <c r="AA2211" s="1" cm="1">
        <f t="array" ref="AA2211">SUMPRODUCT(LEN(H2211)-LEN(SUBSTITUTE(H2211,{"0";"1";"2";"3";"4";"5";"6";"7";"8";"9"},"")))</f>
        <v>12</v>
      </c>
      <c r="AC2211" t="str">
        <f t="shared" si="240"/>
        <v>Potential Duplicate</v>
      </c>
      <c r="AD2211">
        <f t="shared" si="241"/>
        <v>2</v>
      </c>
      <c r="AE2211">
        <f t="shared" si="242"/>
        <v>1</v>
      </c>
      <c r="AF2211" t="str">
        <f t="shared" si="243"/>
        <v>Yes</v>
      </c>
      <c r="AG2211">
        <f t="shared" ca="1" si="244"/>
        <v>243</v>
      </c>
      <c r="AH2211" t="str">
        <f ca="1">IF(OR(V2211="",AG2211=""),"Yes",IF(AG2211&gt;Config!$B$41,"Yes","No"))</f>
        <v>No</v>
      </c>
    </row>
    <row r="2212" spans="1:34" x14ac:dyDescent="0.25">
      <c r="A2212" s="1" t="s">
        <v>16287</v>
      </c>
      <c r="B2212" s="1" t="s">
        <v>1957</v>
      </c>
      <c r="C2212" s="1" t="s">
        <v>1400</v>
      </c>
      <c r="D2212" s="1" t="s">
        <v>16288</v>
      </c>
      <c r="E2212" s="1" t="s">
        <v>34962</v>
      </c>
      <c r="F2212" s="1" t="s">
        <v>16289</v>
      </c>
      <c r="G2212" t="str">
        <f t="shared" si="238"/>
        <v>Valid</v>
      </c>
      <c r="H2212" s="1" t="s">
        <v>16290</v>
      </c>
      <c r="I2212" t="str" cm="1">
        <f t="array" ref="I2212">IF(OR(TRIM(H2212)="",ISNUMBER(SEARCH("#",H2212)),AA2212&lt;Config!$B$8,SUMPRODUCT(--ISNUMBER(SEARCH({"a";"b";"c";"d";"e";"f";"g";"h";"i";"j";"k";"l";"m";"n";"o";"p";"q";"r";"s";"t";"u";"v";"w";"x";"y";"z"},H2212)))&gt;0),"Invalid","Valid")</f>
        <v>Valid</v>
      </c>
      <c r="J2212" s="1" t="s">
        <v>16291</v>
      </c>
      <c r="K2212" s="1" t="s">
        <v>133</v>
      </c>
      <c r="L2212" s="1" t="s">
        <v>102</v>
      </c>
      <c r="M2212" s="1" t="s">
        <v>462</v>
      </c>
      <c r="N2212" s="1" t="s">
        <v>252</v>
      </c>
      <c r="O2212" s="1" t="s">
        <v>180</v>
      </c>
      <c r="P2212" t="s">
        <v>53</v>
      </c>
      <c r="Q2212" s="1" t="s">
        <v>181</v>
      </c>
      <c r="R2212" s="1" t="s">
        <v>197</v>
      </c>
      <c r="S2212" s="1" t="s">
        <v>16292</v>
      </c>
      <c r="T2212" s="1" t="s">
        <v>16293</v>
      </c>
      <c r="U2212" s="1" t="s">
        <v>16294</v>
      </c>
      <c r="V2212" s="1" t="s">
        <v>3734</v>
      </c>
      <c r="W2212" s="1" t="s">
        <v>75</v>
      </c>
      <c r="X2212" t="str">
        <f t="shared" si="239"/>
        <v>Complete</v>
      </c>
      <c r="Y2212">
        <f>MAX(0,100-IF(G2212="Invalid",Config!$B$5,0)-IF(I2212="Invalid",Config!$B$6,0)-IF(X2212="Incomplete",Config!$B$7,0)-IF(AF2212="Yes",Config!$B$37,0))</f>
        <v>100</v>
      </c>
      <c r="Z2212" s="1">
        <f>IF(OR(TRIM(B2212)="",COUNTIF(Config!$B$15:$B$19,B2212)&gt;0),1,0)+IF(OR(TRIM(C2212)="",COUNTIF(Config!$B$15:$B$19,C2212)&gt;0),1,0)+IF(OR(TRIM(F2212)="",COUNTIF(Config!$B$15:$B$19,F2212)&gt;0),1,0)+IF(OR(TRIM(H2212)="",COUNTIF(Config!$B$15:$B$19,H2212)&gt;0),1,0)+IF(OR(TRIM(E2212)="",COUNTIF(Config!$B$15:$B$19,E2212)&gt;0),1,0)+IF(OR(TRIM(K2212)="",COUNTIF(Config!$B$15:$B$19,K2212)&gt;0),1,0)+IF(OR(TRIM(P2212)="",COUNTIF(Config!$B$15:$B$19,P2212)&gt;0),1,0)+IF(OR(TRIM(R2212)="",COUNTIF(Config!$B$15:$B$19,R2212)&gt;0),1,0)</f>
        <v>0</v>
      </c>
      <c r="AA2212" s="1" cm="1">
        <f t="array" ref="AA2212">SUMPRODUCT(LEN(H2212)-LEN(SUBSTITUTE(H2212,{"0";"1";"2";"3";"4";"5";"6";"7";"8";"9"},"")))</f>
        <v>12</v>
      </c>
      <c r="AC2212" t="str">
        <f t="shared" si="240"/>
        <v/>
      </c>
      <c r="AD2212">
        <f t="shared" si="241"/>
        <v>1</v>
      </c>
      <c r="AE2212">
        <f t="shared" si="242"/>
        <v>1</v>
      </c>
      <c r="AF2212" t="str">
        <f t="shared" si="243"/>
        <v>No</v>
      </c>
      <c r="AG2212">
        <f t="shared" ca="1" si="244"/>
        <v>384</v>
      </c>
      <c r="AH2212" t="str">
        <f ca="1">IF(OR(V2212="",AG2212=""),"Yes",IF(AG2212&gt;Config!$B$41,"Yes","No"))</f>
        <v>Yes</v>
      </c>
    </row>
    <row r="2213" spans="1:34" x14ac:dyDescent="0.25">
      <c r="A2213" s="1" t="s">
        <v>16295</v>
      </c>
      <c r="B2213" s="1" t="s">
        <v>1283</v>
      </c>
      <c r="C2213" s="1" t="s">
        <v>410</v>
      </c>
      <c r="D2213" s="1" t="s">
        <v>2227</v>
      </c>
      <c r="E2213" s="1" t="s">
        <v>33858</v>
      </c>
      <c r="F2213" s="1" t="s">
        <v>16296</v>
      </c>
      <c r="G2213" t="str">
        <f t="shared" si="238"/>
        <v>Valid</v>
      </c>
      <c r="H2213" s="1" t="s">
        <v>16297</v>
      </c>
      <c r="I2213" t="str" cm="1">
        <f t="array" ref="I2213">IF(OR(TRIM(H2213)="",ISNUMBER(SEARCH("#",H2213)),AA2213&lt;Config!$B$8,SUMPRODUCT(--ISNUMBER(SEARCH({"a";"b";"c";"d";"e";"f";"g";"h";"i";"j";"k";"l";"m";"n";"o";"p";"q";"r";"s";"t";"u";"v";"w";"x";"y";"z"},H2213)))&gt;0),"Invalid","Valid")</f>
        <v>Valid</v>
      </c>
      <c r="J2213" s="1" t="s">
        <v>16298</v>
      </c>
      <c r="K2213" s="1" t="s">
        <v>504</v>
      </c>
      <c r="L2213" s="1" t="s">
        <v>67</v>
      </c>
      <c r="M2213" s="1" t="s">
        <v>462</v>
      </c>
      <c r="N2213" s="1" t="s">
        <v>713</v>
      </c>
      <c r="O2213" s="1" t="s">
        <v>69</v>
      </c>
      <c r="P2213" t="s">
        <v>53</v>
      </c>
      <c r="Q2213" s="1" t="s">
        <v>55</v>
      </c>
      <c r="R2213" s="1" t="s">
        <v>70</v>
      </c>
      <c r="S2213" s="1" t="s">
        <v>9216</v>
      </c>
      <c r="T2213" s="1" t="s">
        <v>16299</v>
      </c>
      <c r="U2213" s="1" t="s">
        <v>16300</v>
      </c>
      <c r="V2213" s="1" t="s">
        <v>16301</v>
      </c>
      <c r="W2213" s="1" t="s">
        <v>141</v>
      </c>
      <c r="X2213" t="str">
        <f t="shared" si="239"/>
        <v>Complete</v>
      </c>
      <c r="Y2213">
        <f>MAX(0,100-IF(G2213="Invalid",Config!$B$5,0)-IF(I2213="Invalid",Config!$B$6,0)-IF(X2213="Incomplete",Config!$B$7,0)-IF(AF2213="Yes",Config!$B$37,0))</f>
        <v>100</v>
      </c>
      <c r="Z2213" s="1">
        <f>IF(OR(TRIM(B2213)="",COUNTIF(Config!$B$15:$B$19,B2213)&gt;0),1,0)+IF(OR(TRIM(C2213)="",COUNTIF(Config!$B$15:$B$19,C2213)&gt;0),1,0)+IF(OR(TRIM(F2213)="",COUNTIF(Config!$B$15:$B$19,F2213)&gt;0),1,0)+IF(OR(TRIM(H2213)="",COUNTIF(Config!$B$15:$B$19,H2213)&gt;0),1,0)+IF(OR(TRIM(E2213)="",COUNTIF(Config!$B$15:$B$19,E2213)&gt;0),1,0)+IF(OR(TRIM(K2213)="",COUNTIF(Config!$B$15:$B$19,K2213)&gt;0),1,0)+IF(OR(TRIM(P2213)="",COUNTIF(Config!$B$15:$B$19,P2213)&gt;0),1,0)+IF(OR(TRIM(R2213)="",COUNTIF(Config!$B$15:$B$19,R2213)&gt;0),1,0)</f>
        <v>0</v>
      </c>
      <c r="AA2213" s="1" cm="1">
        <f t="array" ref="AA2213">SUMPRODUCT(LEN(H2213)-LEN(SUBSTITUTE(H2213,{"0";"1";"2";"3";"4";"5";"6";"7";"8";"9"},"")))</f>
        <v>12</v>
      </c>
      <c r="AC2213" t="str">
        <f t="shared" si="240"/>
        <v/>
      </c>
      <c r="AD2213">
        <f t="shared" si="241"/>
        <v>1</v>
      </c>
      <c r="AE2213">
        <f t="shared" si="242"/>
        <v>1</v>
      </c>
      <c r="AF2213" t="str">
        <f t="shared" si="243"/>
        <v>No</v>
      </c>
      <c r="AG2213" t="str">
        <f t="shared" ca="1" si="244"/>
        <v/>
      </c>
      <c r="AH2213" t="str">
        <f ca="1">IF(OR(V2213="",AG2213=""),"Yes",IF(AG2213&gt;Config!$B$41,"Yes","No"))</f>
        <v>Yes</v>
      </c>
    </row>
    <row r="2214" spans="1:34" x14ac:dyDescent="0.25">
      <c r="A2214" s="1" t="s">
        <v>16302</v>
      </c>
      <c r="B2214" s="1" t="s">
        <v>1450</v>
      </c>
      <c r="C2214" s="1" t="s">
        <v>337</v>
      </c>
      <c r="D2214" s="1" t="s">
        <v>16303</v>
      </c>
      <c r="E2214" s="1" t="s">
        <v>34963</v>
      </c>
      <c r="F2214" s="1" t="s">
        <v>10976</v>
      </c>
      <c r="G2214" t="str">
        <f t="shared" si="238"/>
        <v>Valid</v>
      </c>
      <c r="H2214" s="1" t="s">
        <v>16304</v>
      </c>
      <c r="I2214" t="str" cm="1">
        <f t="array" ref="I2214">IF(OR(TRIM(H2214)="",ISNUMBER(SEARCH("#",H2214)),AA2214&lt;Config!$B$8,SUMPRODUCT(--ISNUMBER(SEARCH({"a";"b";"c";"d";"e";"f";"g";"h";"i";"j";"k";"l";"m";"n";"o";"p";"q";"r";"s";"t";"u";"v";"w";"x";"y";"z"},H2214)))&gt;0),"Invalid","Valid")</f>
        <v>Valid</v>
      </c>
      <c r="J2214" s="1" t="s">
        <v>16305</v>
      </c>
      <c r="K2214" s="1" t="s">
        <v>287</v>
      </c>
      <c r="L2214" s="1" t="s">
        <v>67</v>
      </c>
      <c r="M2214" s="1" t="s">
        <v>165</v>
      </c>
      <c r="N2214" s="1" t="s">
        <v>437</v>
      </c>
      <c r="O2214" s="1" t="s">
        <v>69</v>
      </c>
      <c r="P2214" t="s">
        <v>53</v>
      </c>
      <c r="Q2214" s="1" t="s">
        <v>54</v>
      </c>
      <c r="R2214" s="1" t="s">
        <v>198</v>
      </c>
      <c r="S2214" s="1" t="s">
        <v>16306</v>
      </c>
      <c r="T2214" s="1" t="s">
        <v>16307</v>
      </c>
      <c r="U2214" s="1" t="s">
        <v>1777</v>
      </c>
      <c r="V2214" s="1" t="s">
        <v>11843</v>
      </c>
      <c r="W2214" s="1" t="s">
        <v>60</v>
      </c>
      <c r="X2214" t="str">
        <f t="shared" si="239"/>
        <v>Complete</v>
      </c>
      <c r="Y2214">
        <f>MAX(0,100-IF(G2214="Invalid",Config!$B$5,0)-IF(I2214="Invalid",Config!$B$6,0)-IF(X2214="Incomplete",Config!$B$7,0)-IF(AF2214="Yes",Config!$B$37,0))</f>
        <v>75</v>
      </c>
      <c r="Z2214" s="1">
        <f>IF(OR(TRIM(B2214)="",COUNTIF(Config!$B$15:$B$19,B2214)&gt;0),1,0)+IF(OR(TRIM(C2214)="",COUNTIF(Config!$B$15:$B$19,C2214)&gt;0),1,0)+IF(OR(TRIM(F2214)="",COUNTIF(Config!$B$15:$B$19,F2214)&gt;0),1,0)+IF(OR(TRIM(H2214)="",COUNTIF(Config!$B$15:$B$19,H2214)&gt;0),1,0)+IF(OR(TRIM(E2214)="",COUNTIF(Config!$B$15:$B$19,E2214)&gt;0),1,0)+IF(OR(TRIM(K2214)="",COUNTIF(Config!$B$15:$B$19,K2214)&gt;0),1,0)+IF(OR(TRIM(P2214)="",COUNTIF(Config!$B$15:$B$19,P2214)&gt;0),1,0)+IF(OR(TRIM(R2214)="",COUNTIF(Config!$B$15:$B$19,R2214)&gt;0),1,0)</f>
        <v>0</v>
      </c>
      <c r="AA2214" s="1" cm="1">
        <f t="array" ref="AA2214">SUMPRODUCT(LEN(H2214)-LEN(SUBSTITUTE(H2214,{"0";"1";"2";"3";"4";"5";"6";"7";"8";"9"},"")))</f>
        <v>12</v>
      </c>
      <c r="AC2214" t="str">
        <f t="shared" si="240"/>
        <v>Potential Duplicate</v>
      </c>
      <c r="AD2214">
        <f t="shared" si="241"/>
        <v>2</v>
      </c>
      <c r="AE2214">
        <f t="shared" si="242"/>
        <v>1</v>
      </c>
      <c r="AF2214" t="str">
        <f t="shared" si="243"/>
        <v>Yes</v>
      </c>
      <c r="AG2214">
        <f t="shared" ca="1" si="244"/>
        <v>43</v>
      </c>
      <c r="AH2214" t="str">
        <f ca="1">IF(OR(V2214="",AG2214=""),"Yes",IF(AG2214&gt;Config!$B$41,"Yes","No"))</f>
        <v>No</v>
      </c>
    </row>
    <row r="2215" spans="1:34" x14ac:dyDescent="0.25">
      <c r="A2215" s="1" t="s">
        <v>16308</v>
      </c>
      <c r="B2215" s="1" t="s">
        <v>534</v>
      </c>
      <c r="C2215" s="1" t="s">
        <v>353</v>
      </c>
      <c r="D2215" s="1" t="s">
        <v>16309</v>
      </c>
      <c r="E2215" s="1" t="s">
        <v>34964</v>
      </c>
      <c r="F2215" s="1" t="s">
        <v>16310</v>
      </c>
      <c r="G2215" t="str">
        <f t="shared" si="238"/>
        <v>Valid</v>
      </c>
      <c r="H2215" s="1" t="s">
        <v>16311</v>
      </c>
      <c r="I2215" t="str" cm="1">
        <f t="array" ref="I2215">IF(OR(TRIM(H2215)="",ISNUMBER(SEARCH("#",H2215)),AA2215&lt;Config!$B$8,SUMPRODUCT(--ISNUMBER(SEARCH({"a";"b";"c";"d";"e";"f";"g";"h";"i";"j";"k";"l";"m";"n";"o";"p";"q";"r";"s";"t";"u";"v";"w";"x";"y";"z"},H2215)))&gt;0),"Invalid","Valid")</f>
        <v>Valid</v>
      </c>
      <c r="J2215" s="1" t="s">
        <v>16312</v>
      </c>
      <c r="K2215" s="1" t="s">
        <v>117</v>
      </c>
      <c r="L2215" s="1" t="s">
        <v>179</v>
      </c>
      <c r="M2215" s="1" t="s">
        <v>235</v>
      </c>
      <c r="N2215" s="1" t="s">
        <v>33819</v>
      </c>
      <c r="O2215" s="1" t="s">
        <v>32</v>
      </c>
      <c r="P2215" t="s">
        <v>344</v>
      </c>
      <c r="Q2215" s="1" t="s">
        <v>971</v>
      </c>
      <c r="R2215" s="1" t="s">
        <v>971</v>
      </c>
      <c r="S2215" s="1" t="s">
        <v>16313</v>
      </c>
      <c r="T2215" s="1" t="s">
        <v>16314</v>
      </c>
      <c r="U2215" s="1" t="s">
        <v>992</v>
      </c>
      <c r="V2215" s="1" t="s">
        <v>3544</v>
      </c>
      <c r="W2215" s="1" t="s">
        <v>125</v>
      </c>
      <c r="X2215" t="str">
        <f t="shared" si="239"/>
        <v>Complete</v>
      </c>
      <c r="Y2215">
        <f>MAX(0,100-IF(G2215="Invalid",Config!$B$5,0)-IF(I2215="Invalid",Config!$B$6,0)-IF(X2215="Incomplete",Config!$B$7,0)-IF(AF2215="Yes",Config!$B$37,0))</f>
        <v>100</v>
      </c>
      <c r="Z2215" s="1">
        <f>IF(OR(TRIM(B2215)="",COUNTIF(Config!$B$15:$B$19,B2215)&gt;0),1,0)+IF(OR(TRIM(C2215)="",COUNTIF(Config!$B$15:$B$19,C2215)&gt;0),1,0)+IF(OR(TRIM(F2215)="",COUNTIF(Config!$B$15:$B$19,F2215)&gt;0),1,0)+IF(OR(TRIM(H2215)="",COUNTIF(Config!$B$15:$B$19,H2215)&gt;0),1,0)+IF(OR(TRIM(E2215)="",COUNTIF(Config!$B$15:$B$19,E2215)&gt;0),1,0)+IF(OR(TRIM(K2215)="",COUNTIF(Config!$B$15:$B$19,K2215)&gt;0),1,0)+IF(OR(TRIM(P2215)="",COUNTIF(Config!$B$15:$B$19,P2215)&gt;0),1,0)+IF(OR(TRIM(R2215)="",COUNTIF(Config!$B$15:$B$19,R2215)&gt;0),1,0)</f>
        <v>0</v>
      </c>
      <c r="AA2215" s="1" cm="1">
        <f t="array" ref="AA2215">SUMPRODUCT(LEN(H2215)-LEN(SUBSTITUTE(H2215,{"0";"1";"2";"3";"4";"5";"6";"7";"8";"9"},"")))</f>
        <v>11</v>
      </c>
      <c r="AC2215" t="str">
        <f t="shared" si="240"/>
        <v/>
      </c>
      <c r="AD2215">
        <f t="shared" si="241"/>
        <v>1</v>
      </c>
      <c r="AE2215">
        <f t="shared" si="242"/>
        <v>1</v>
      </c>
      <c r="AF2215" t="str">
        <f t="shared" si="243"/>
        <v>No</v>
      </c>
      <c r="AG2215">
        <f t="shared" ca="1" si="244"/>
        <v>380</v>
      </c>
      <c r="AH2215" t="str">
        <f ca="1">IF(OR(V2215="",AG2215=""),"Yes",IF(AG2215&gt;Config!$B$41,"Yes","No"))</f>
        <v>Yes</v>
      </c>
    </row>
    <row r="2216" spans="1:34" x14ac:dyDescent="0.25">
      <c r="A2216" s="1" t="s">
        <v>16315</v>
      </c>
      <c r="B2216" s="1" t="s">
        <v>1085</v>
      </c>
      <c r="C2216" s="1" t="s">
        <v>956</v>
      </c>
      <c r="D2216" s="1" t="s">
        <v>14422</v>
      </c>
      <c r="E2216" s="1" t="s">
        <v>34965</v>
      </c>
      <c r="F2216" s="1" t="s">
        <v>16316</v>
      </c>
      <c r="G2216" t="str">
        <f t="shared" si="238"/>
        <v>Valid</v>
      </c>
      <c r="H2216" s="1" t="s">
        <v>16317</v>
      </c>
      <c r="I2216" t="str" cm="1">
        <f t="array" ref="I2216">IF(OR(TRIM(H2216)="",ISNUMBER(SEARCH("#",H2216)),AA2216&lt;Config!$B$8,SUMPRODUCT(--ISNUMBER(SEARCH({"a";"b";"c";"d";"e";"f";"g";"h";"i";"j";"k";"l";"m";"n";"o";"p";"q";"r";"s";"t";"u";"v";"w";"x";"y";"z"},H2216)))&gt;0),"Invalid","Valid")</f>
        <v>Valid</v>
      </c>
      <c r="J2216" s="1" t="s">
        <v>16318</v>
      </c>
      <c r="K2216" s="1" t="s">
        <v>722</v>
      </c>
      <c r="L2216" s="1" t="s">
        <v>164</v>
      </c>
      <c r="M2216" s="1" t="s">
        <v>517</v>
      </c>
      <c r="N2216" s="1" t="s">
        <v>437</v>
      </c>
      <c r="O2216" s="1" t="s">
        <v>266</v>
      </c>
      <c r="P2216" t="s">
        <v>328</v>
      </c>
      <c r="Q2216" s="1" t="s">
        <v>1046</v>
      </c>
      <c r="R2216" s="1" t="s">
        <v>571</v>
      </c>
      <c r="S2216" s="1" t="s">
        <v>16319</v>
      </c>
      <c r="T2216" s="1" t="s">
        <v>16320</v>
      </c>
      <c r="U2216" s="1" t="s">
        <v>2251</v>
      </c>
      <c r="V2216" s="1" t="s">
        <v>16321</v>
      </c>
      <c r="W2216" s="1" t="s">
        <v>202</v>
      </c>
      <c r="X2216" t="str">
        <f t="shared" si="239"/>
        <v>Complete</v>
      </c>
      <c r="Y2216">
        <f>MAX(0,100-IF(G2216="Invalid",Config!$B$5,0)-IF(I2216="Invalid",Config!$B$6,0)-IF(X2216="Incomplete",Config!$B$7,0)-IF(AF2216="Yes",Config!$B$37,0))</f>
        <v>100</v>
      </c>
      <c r="Z2216" s="1">
        <f>IF(OR(TRIM(B2216)="",COUNTIF(Config!$B$15:$B$19,B2216)&gt;0),1,0)+IF(OR(TRIM(C2216)="",COUNTIF(Config!$B$15:$B$19,C2216)&gt;0),1,0)+IF(OR(TRIM(F2216)="",COUNTIF(Config!$B$15:$B$19,F2216)&gt;0),1,0)+IF(OR(TRIM(H2216)="",COUNTIF(Config!$B$15:$B$19,H2216)&gt;0),1,0)+IF(OR(TRIM(E2216)="",COUNTIF(Config!$B$15:$B$19,E2216)&gt;0),1,0)+IF(OR(TRIM(K2216)="",COUNTIF(Config!$B$15:$B$19,K2216)&gt;0),1,0)+IF(OR(TRIM(P2216)="",COUNTIF(Config!$B$15:$B$19,P2216)&gt;0),1,0)+IF(OR(TRIM(R2216)="",COUNTIF(Config!$B$15:$B$19,R2216)&gt;0),1,0)</f>
        <v>0</v>
      </c>
      <c r="AA2216" s="1" cm="1">
        <f t="array" ref="AA2216">SUMPRODUCT(LEN(H2216)-LEN(SUBSTITUTE(H2216,{"0";"1";"2";"3";"4";"5";"6";"7";"8";"9"},"")))</f>
        <v>10</v>
      </c>
      <c r="AC2216" t="str">
        <f t="shared" si="240"/>
        <v/>
      </c>
      <c r="AD2216">
        <f t="shared" si="241"/>
        <v>1</v>
      </c>
      <c r="AE2216">
        <f t="shared" si="242"/>
        <v>1</v>
      </c>
      <c r="AF2216" t="str">
        <f t="shared" si="243"/>
        <v>No</v>
      </c>
      <c r="AG2216">
        <f t="shared" ca="1" si="244"/>
        <v>450</v>
      </c>
      <c r="AH2216" t="str">
        <f ca="1">IF(OR(V2216="",AG2216=""),"Yes",IF(AG2216&gt;Config!$B$41,"Yes","No"))</f>
        <v>Yes</v>
      </c>
    </row>
    <row r="2217" spans="1:34" x14ac:dyDescent="0.25">
      <c r="A2217" s="1" t="s">
        <v>16322</v>
      </c>
      <c r="B2217" s="1" t="s">
        <v>488</v>
      </c>
      <c r="C2217" s="1" t="s">
        <v>985</v>
      </c>
      <c r="D2217" s="1" t="s">
        <v>16323</v>
      </c>
      <c r="E2217" s="1" t="s">
        <v>2178</v>
      </c>
      <c r="F2217" s="1" t="s">
        <v>16324</v>
      </c>
      <c r="G2217" t="str">
        <f t="shared" si="238"/>
        <v>Valid</v>
      </c>
      <c r="H2217" s="1" t="s">
        <v>16325</v>
      </c>
      <c r="I2217" t="str" cm="1">
        <f t="array" ref="I2217">IF(OR(TRIM(H2217)="",ISNUMBER(SEARCH("#",H2217)),AA2217&lt;Config!$B$8,SUMPRODUCT(--ISNUMBER(SEARCH({"a";"b";"c";"d";"e";"f";"g";"h";"i";"j";"k";"l";"m";"n";"o";"p";"q";"r";"s";"t";"u";"v";"w";"x";"y";"z"},H2217)))&gt;0),"Invalid","Valid")</f>
        <v>Valid</v>
      </c>
      <c r="J2217" s="1" t="s">
        <v>16326</v>
      </c>
      <c r="K2217" s="1" t="s">
        <v>369</v>
      </c>
      <c r="L2217" s="1" t="s">
        <v>29</v>
      </c>
      <c r="M2217" s="1" t="s">
        <v>462</v>
      </c>
      <c r="N2217" s="1" t="s">
        <v>51</v>
      </c>
      <c r="O2217" s="1" t="s">
        <v>266</v>
      </c>
      <c r="P2217" t="s">
        <v>53</v>
      </c>
      <c r="Q2217" s="1" t="s">
        <v>197</v>
      </c>
      <c r="R2217" s="1" t="s">
        <v>70</v>
      </c>
      <c r="S2217" s="1" t="s">
        <v>16327</v>
      </c>
      <c r="T2217" s="1" t="s">
        <v>16328</v>
      </c>
      <c r="U2217" s="1" t="s">
        <v>5692</v>
      </c>
      <c r="V2217" s="1" t="s">
        <v>3664</v>
      </c>
      <c r="W2217" s="1" t="s">
        <v>186</v>
      </c>
      <c r="X2217" t="str">
        <f t="shared" si="239"/>
        <v>Complete</v>
      </c>
      <c r="Y2217">
        <f>MAX(0,100-IF(G2217="Invalid",Config!$B$5,0)-IF(I2217="Invalid",Config!$B$6,0)-IF(X2217="Incomplete",Config!$B$7,0)-IF(AF2217="Yes",Config!$B$37,0))</f>
        <v>100</v>
      </c>
      <c r="Z2217" s="1">
        <f>IF(OR(TRIM(B2217)="",COUNTIF(Config!$B$15:$B$19,B2217)&gt;0),1,0)+IF(OR(TRIM(C2217)="",COUNTIF(Config!$B$15:$B$19,C2217)&gt;0),1,0)+IF(OR(TRIM(F2217)="",COUNTIF(Config!$B$15:$B$19,F2217)&gt;0),1,0)+IF(OR(TRIM(H2217)="",COUNTIF(Config!$B$15:$B$19,H2217)&gt;0),1,0)+IF(OR(TRIM(E2217)="",COUNTIF(Config!$B$15:$B$19,E2217)&gt;0),1,0)+IF(OR(TRIM(K2217)="",COUNTIF(Config!$B$15:$B$19,K2217)&gt;0),1,0)+IF(OR(TRIM(P2217)="",COUNTIF(Config!$B$15:$B$19,P2217)&gt;0),1,0)+IF(OR(TRIM(R2217)="",COUNTIF(Config!$B$15:$B$19,R2217)&gt;0),1,0)</f>
        <v>0</v>
      </c>
      <c r="AA2217" s="1" cm="1">
        <f t="array" ref="AA2217">SUMPRODUCT(LEN(H2217)-LEN(SUBSTITUTE(H2217,{"0";"1";"2";"3";"4";"5";"6";"7";"8";"9"},"")))</f>
        <v>12</v>
      </c>
      <c r="AC2217" t="str">
        <f t="shared" si="240"/>
        <v/>
      </c>
      <c r="AD2217">
        <f t="shared" si="241"/>
        <v>1</v>
      </c>
      <c r="AE2217">
        <f t="shared" si="242"/>
        <v>1</v>
      </c>
      <c r="AF2217" t="str">
        <f t="shared" si="243"/>
        <v>No</v>
      </c>
      <c r="AG2217">
        <f t="shared" ca="1" si="244"/>
        <v>674</v>
      </c>
      <c r="AH2217" t="str">
        <f ca="1">IF(OR(V2217="",AG2217=""),"Yes",IF(AG2217&gt;Config!$B$41,"Yes","No"))</f>
        <v>Yes</v>
      </c>
    </row>
    <row r="2218" spans="1:34" x14ac:dyDescent="0.25">
      <c r="A2218" s="1" t="s">
        <v>16329</v>
      </c>
      <c r="B2218" s="1" t="s">
        <v>2408</v>
      </c>
      <c r="C2218" s="1" t="s">
        <v>792</v>
      </c>
      <c r="D2218" s="1" t="s">
        <v>16330</v>
      </c>
      <c r="E2218" s="1" t="s">
        <v>458</v>
      </c>
      <c r="F2218" s="1" t="s">
        <v>16331</v>
      </c>
      <c r="G2218" t="str">
        <f t="shared" si="238"/>
        <v>Valid</v>
      </c>
      <c r="H2218" s="1" t="s">
        <v>16332</v>
      </c>
      <c r="I2218" t="str" cm="1">
        <f t="array" ref="I2218">IF(OR(TRIM(H2218)="",ISNUMBER(SEARCH("#",H2218)),AA2218&lt;Config!$B$8,SUMPRODUCT(--ISNUMBER(SEARCH({"a";"b";"c";"d";"e";"f";"g";"h";"i";"j";"k";"l";"m";"n";"o";"p";"q";"r";"s";"t";"u";"v";"w";"x";"y";"z"},H2218)))&gt;0),"Invalid","Valid")</f>
        <v>Valid</v>
      </c>
      <c r="J2218" s="1" t="s">
        <v>16333</v>
      </c>
      <c r="K2218" s="1" t="s">
        <v>378</v>
      </c>
      <c r="L2218" s="1" t="s">
        <v>84</v>
      </c>
      <c r="M2218" s="1" t="s">
        <v>135</v>
      </c>
      <c r="N2218" s="1" t="s">
        <v>358</v>
      </c>
      <c r="O2218" s="1" t="s">
        <v>180</v>
      </c>
      <c r="P2218" t="s">
        <v>53</v>
      </c>
      <c r="Q2218" s="1" t="s">
        <v>181</v>
      </c>
      <c r="R2218" s="1" t="s">
        <v>198</v>
      </c>
      <c r="S2218" s="1" t="s">
        <v>16334</v>
      </c>
      <c r="T2218" s="1" t="s">
        <v>16335</v>
      </c>
      <c r="U2218" s="1" t="s">
        <v>9736</v>
      </c>
      <c r="V2218" s="1" t="s">
        <v>140</v>
      </c>
      <c r="W2218" s="1" t="s">
        <v>125</v>
      </c>
      <c r="X2218" t="str">
        <f t="shared" si="239"/>
        <v>Complete</v>
      </c>
      <c r="Y2218">
        <f>MAX(0,100-IF(G2218="Invalid",Config!$B$5,0)-IF(I2218="Invalid",Config!$B$6,0)-IF(X2218="Incomplete",Config!$B$7,0)-IF(AF2218="Yes",Config!$B$37,0))</f>
        <v>100</v>
      </c>
      <c r="Z2218" s="1">
        <f>IF(OR(TRIM(B2218)="",COUNTIF(Config!$B$15:$B$19,B2218)&gt;0),1,0)+IF(OR(TRIM(C2218)="",COUNTIF(Config!$B$15:$B$19,C2218)&gt;0),1,0)+IF(OR(TRIM(F2218)="",COUNTIF(Config!$B$15:$B$19,F2218)&gt;0),1,0)+IF(OR(TRIM(H2218)="",COUNTIF(Config!$B$15:$B$19,H2218)&gt;0),1,0)+IF(OR(TRIM(E2218)="",COUNTIF(Config!$B$15:$B$19,E2218)&gt;0),1,0)+IF(OR(TRIM(K2218)="",COUNTIF(Config!$B$15:$B$19,K2218)&gt;0),1,0)+IF(OR(TRIM(P2218)="",COUNTIF(Config!$B$15:$B$19,P2218)&gt;0),1,0)+IF(OR(TRIM(R2218)="",COUNTIF(Config!$B$15:$B$19,R2218)&gt;0),1,0)</f>
        <v>0</v>
      </c>
      <c r="AA2218" s="1" cm="1">
        <f t="array" ref="AA2218">SUMPRODUCT(LEN(H2218)-LEN(SUBSTITUTE(H2218,{"0";"1";"2";"3";"4";"5";"6";"7";"8";"9"},"")))</f>
        <v>12</v>
      </c>
      <c r="AC2218" t="str">
        <f t="shared" si="240"/>
        <v/>
      </c>
      <c r="AD2218">
        <f t="shared" si="241"/>
        <v>1</v>
      </c>
      <c r="AE2218">
        <f t="shared" si="242"/>
        <v>1</v>
      </c>
      <c r="AF2218" t="str">
        <f t="shared" si="243"/>
        <v>No</v>
      </c>
      <c r="AG2218">
        <f t="shared" ca="1" si="244"/>
        <v>37</v>
      </c>
      <c r="AH2218" t="str">
        <f ca="1">IF(OR(V2218="",AG2218=""),"Yes",IF(AG2218&gt;Config!$B$41,"Yes","No"))</f>
        <v>No</v>
      </c>
    </row>
    <row r="2219" spans="1:34" x14ac:dyDescent="0.25">
      <c r="A2219" s="1" t="s">
        <v>16336</v>
      </c>
      <c r="B2219" s="1" t="s">
        <v>1231</v>
      </c>
      <c r="C2219" s="1" t="s">
        <v>432</v>
      </c>
      <c r="D2219" s="1" t="s">
        <v>16337</v>
      </c>
      <c r="E2219" s="1" t="s">
        <v>34966</v>
      </c>
      <c r="F2219" s="1" t="s">
        <v>16338</v>
      </c>
      <c r="G2219" t="str">
        <f t="shared" si="238"/>
        <v>Valid</v>
      </c>
      <c r="H2219" s="1" t="s">
        <v>16339</v>
      </c>
      <c r="I2219" t="str" cm="1">
        <f t="array" ref="I2219">IF(OR(TRIM(H2219)="",ISNUMBER(SEARCH("#",H2219)),AA2219&lt;Config!$B$8,SUMPRODUCT(--ISNUMBER(SEARCH({"a";"b";"c";"d";"e";"f";"g";"h";"i";"j";"k";"l";"m";"n";"o";"p";"q";"r";"s";"t";"u";"v";"w";"x";"y";"z"},H2219)))&gt;0),"Invalid","Valid")</f>
        <v>Valid</v>
      </c>
      <c r="J2219" s="1" t="s">
        <v>16340</v>
      </c>
      <c r="K2219" s="1" t="s">
        <v>117</v>
      </c>
      <c r="L2219" s="1" t="s">
        <v>67</v>
      </c>
      <c r="M2219" s="1" t="s">
        <v>517</v>
      </c>
      <c r="N2219" s="1" t="s">
        <v>33819</v>
      </c>
      <c r="O2219" s="1" t="s">
        <v>266</v>
      </c>
      <c r="P2219" t="s">
        <v>53</v>
      </c>
      <c r="Q2219" s="1" t="s">
        <v>181</v>
      </c>
      <c r="R2219" s="1" t="s">
        <v>197</v>
      </c>
      <c r="S2219" s="1" t="s">
        <v>14881</v>
      </c>
      <c r="T2219" s="1" t="s">
        <v>16341</v>
      </c>
      <c r="U2219" s="1" t="s">
        <v>1930</v>
      </c>
      <c r="V2219" s="1" t="s">
        <v>3028</v>
      </c>
      <c r="W2219" s="1" t="s">
        <v>75</v>
      </c>
      <c r="X2219" t="str">
        <f t="shared" si="239"/>
        <v>Complete</v>
      </c>
      <c r="Y2219">
        <f>MAX(0,100-IF(G2219="Invalid",Config!$B$5,0)-IF(I2219="Invalid",Config!$B$6,0)-IF(X2219="Incomplete",Config!$B$7,0)-IF(AF2219="Yes",Config!$B$37,0))</f>
        <v>75</v>
      </c>
      <c r="Z2219" s="1">
        <f>IF(OR(TRIM(B2219)="",COUNTIF(Config!$B$15:$B$19,B2219)&gt;0),1,0)+IF(OR(TRIM(C2219)="",COUNTIF(Config!$B$15:$B$19,C2219)&gt;0),1,0)+IF(OR(TRIM(F2219)="",COUNTIF(Config!$B$15:$B$19,F2219)&gt;0),1,0)+IF(OR(TRIM(H2219)="",COUNTIF(Config!$B$15:$B$19,H2219)&gt;0),1,0)+IF(OR(TRIM(E2219)="",COUNTIF(Config!$B$15:$B$19,E2219)&gt;0),1,0)+IF(OR(TRIM(K2219)="",COUNTIF(Config!$B$15:$B$19,K2219)&gt;0),1,0)+IF(OR(TRIM(P2219)="",COUNTIF(Config!$B$15:$B$19,P2219)&gt;0),1,0)+IF(OR(TRIM(R2219)="",COUNTIF(Config!$B$15:$B$19,R2219)&gt;0),1,0)</f>
        <v>0</v>
      </c>
      <c r="AA2219" s="1" cm="1">
        <f t="array" ref="AA2219">SUMPRODUCT(LEN(H2219)-LEN(SUBSTITUTE(H2219,{"0";"1";"2";"3";"4";"5";"6";"7";"8";"9"},"")))</f>
        <v>11</v>
      </c>
      <c r="AC2219" t="str">
        <f t="shared" si="240"/>
        <v>Potential Duplicate</v>
      </c>
      <c r="AD2219">
        <f t="shared" si="241"/>
        <v>1</v>
      </c>
      <c r="AE2219">
        <f t="shared" si="242"/>
        <v>2</v>
      </c>
      <c r="AF2219" t="str">
        <f t="shared" si="243"/>
        <v>Yes</v>
      </c>
      <c r="AG2219">
        <f t="shared" ca="1" si="244"/>
        <v>268</v>
      </c>
      <c r="AH2219" t="str">
        <f ca="1">IF(OR(V2219="",AG2219=""),"Yes",IF(AG2219&gt;Config!$B$41,"Yes","No"))</f>
        <v>No</v>
      </c>
    </row>
    <row r="2220" spans="1:34" x14ac:dyDescent="0.25">
      <c r="A2220" s="1" t="s">
        <v>16342</v>
      </c>
      <c r="B2220" s="1" t="s">
        <v>1582</v>
      </c>
      <c r="C2220" s="1" t="s">
        <v>775</v>
      </c>
      <c r="D2220" s="1" t="s">
        <v>16343</v>
      </c>
      <c r="E2220" s="1" t="s">
        <v>34967</v>
      </c>
      <c r="F2220" s="1" t="s">
        <v>16344</v>
      </c>
      <c r="G2220" t="str">
        <f t="shared" si="238"/>
        <v>Valid</v>
      </c>
      <c r="H2220" s="1" t="s">
        <v>16345</v>
      </c>
      <c r="I2220" t="str" cm="1">
        <f t="array" ref="I2220">IF(OR(TRIM(H2220)="",ISNUMBER(SEARCH("#",H2220)),AA2220&lt;Config!$B$8,SUMPRODUCT(--ISNUMBER(SEARCH({"a";"b";"c";"d";"e";"f";"g";"h";"i";"j";"k";"l";"m";"n";"o";"p";"q";"r";"s";"t";"u";"v";"w";"x";"y";"z"},H2220)))&gt;0),"Invalid","Valid")</f>
        <v>Valid</v>
      </c>
      <c r="J2220" s="1" t="s">
        <v>16346</v>
      </c>
      <c r="K2220" s="1" t="s">
        <v>28</v>
      </c>
      <c r="L2220" s="1" t="s">
        <v>49</v>
      </c>
      <c r="M2220" s="1" t="s">
        <v>517</v>
      </c>
      <c r="N2220" s="1" t="s">
        <v>252</v>
      </c>
      <c r="O2220" s="1" t="s">
        <v>196</v>
      </c>
      <c r="P2220" t="s">
        <v>104</v>
      </c>
      <c r="Q2220" s="1" t="s">
        <v>302</v>
      </c>
      <c r="R2220" s="1" t="s">
        <v>106</v>
      </c>
      <c r="S2220" s="1" t="s">
        <v>11630</v>
      </c>
      <c r="T2220" s="1" t="s">
        <v>16347</v>
      </c>
      <c r="U2220" s="1" t="s">
        <v>4703</v>
      </c>
      <c r="V2220" s="1" t="s">
        <v>13401</v>
      </c>
      <c r="W2220" s="1" t="s">
        <v>125</v>
      </c>
      <c r="X2220" t="str">
        <f t="shared" si="239"/>
        <v>Complete</v>
      </c>
      <c r="Y2220">
        <f>MAX(0,100-IF(G2220="Invalid",Config!$B$5,0)-IF(I2220="Invalid",Config!$B$6,0)-IF(X2220="Incomplete",Config!$B$7,0)-IF(AF2220="Yes",Config!$B$37,0))</f>
        <v>100</v>
      </c>
      <c r="Z2220" s="1">
        <f>IF(OR(TRIM(B2220)="",COUNTIF(Config!$B$15:$B$19,B2220)&gt;0),1,0)+IF(OR(TRIM(C2220)="",COUNTIF(Config!$B$15:$B$19,C2220)&gt;0),1,0)+IF(OR(TRIM(F2220)="",COUNTIF(Config!$B$15:$B$19,F2220)&gt;0),1,0)+IF(OR(TRIM(H2220)="",COUNTIF(Config!$B$15:$B$19,H2220)&gt;0),1,0)+IF(OR(TRIM(E2220)="",COUNTIF(Config!$B$15:$B$19,E2220)&gt;0),1,0)+IF(OR(TRIM(K2220)="",COUNTIF(Config!$B$15:$B$19,K2220)&gt;0),1,0)+IF(OR(TRIM(P2220)="",COUNTIF(Config!$B$15:$B$19,P2220)&gt;0),1,0)+IF(OR(TRIM(R2220)="",COUNTIF(Config!$B$15:$B$19,R2220)&gt;0),1,0)</f>
        <v>0</v>
      </c>
      <c r="AA2220" s="1" cm="1">
        <f t="array" ref="AA2220">SUMPRODUCT(LEN(H2220)-LEN(SUBSTITUTE(H2220,{"0";"1";"2";"3";"4";"5";"6";"7";"8";"9"},"")))</f>
        <v>11</v>
      </c>
      <c r="AC2220" t="str">
        <f t="shared" si="240"/>
        <v/>
      </c>
      <c r="AD2220">
        <f t="shared" si="241"/>
        <v>1</v>
      </c>
      <c r="AE2220">
        <f t="shared" si="242"/>
        <v>1</v>
      </c>
      <c r="AF2220" t="str">
        <f t="shared" si="243"/>
        <v>No</v>
      </c>
      <c r="AG2220">
        <f t="shared" ca="1" si="244"/>
        <v>209</v>
      </c>
      <c r="AH2220" t="str">
        <f ca="1">IF(OR(V2220="",AG2220=""),"Yes",IF(AG2220&gt;Config!$B$41,"Yes","No"))</f>
        <v>No</v>
      </c>
    </row>
    <row r="2221" spans="1:34" x14ac:dyDescent="0.25">
      <c r="A2221" s="1" t="s">
        <v>16348</v>
      </c>
      <c r="B2221" s="1" t="s">
        <v>1858</v>
      </c>
      <c r="C2221" s="1" t="s">
        <v>1068</v>
      </c>
      <c r="D2221" s="1" t="s">
        <v>13247</v>
      </c>
      <c r="E2221" s="1" t="s">
        <v>34908</v>
      </c>
      <c r="F2221" s="1" t="s">
        <v>13248</v>
      </c>
      <c r="G2221" t="str">
        <f t="shared" si="238"/>
        <v>Valid</v>
      </c>
      <c r="H2221" s="1" t="s">
        <v>16349</v>
      </c>
      <c r="I2221" t="str" cm="1">
        <f t="array" ref="I2221">IF(OR(TRIM(H2221)="",ISNUMBER(SEARCH("#",H2221)),AA2221&lt;Config!$B$8,SUMPRODUCT(--ISNUMBER(SEARCH({"a";"b";"c";"d";"e";"f";"g";"h";"i";"j";"k";"l";"m";"n";"o";"p";"q";"r";"s";"t";"u";"v";"w";"x";"y";"z"},H2221)))&gt;0),"Invalid","Valid")</f>
        <v>Valid</v>
      </c>
      <c r="J2221" s="1" t="s">
        <v>16350</v>
      </c>
      <c r="K2221" s="1" t="s">
        <v>625</v>
      </c>
      <c r="L2221" s="1" t="s">
        <v>265</v>
      </c>
      <c r="M2221" s="1" t="s">
        <v>135</v>
      </c>
      <c r="N2221" s="1" t="s">
        <v>86</v>
      </c>
      <c r="O2221" s="1" t="s">
        <v>266</v>
      </c>
      <c r="P2221" t="s">
        <v>314</v>
      </c>
      <c r="Q2221" s="1" t="s">
        <v>316</v>
      </c>
      <c r="R2221" s="1" t="s">
        <v>316</v>
      </c>
      <c r="S2221" s="1" t="s">
        <v>13048</v>
      </c>
      <c r="T2221" s="1" t="s">
        <v>16351</v>
      </c>
      <c r="U2221" s="1" t="s">
        <v>59</v>
      </c>
      <c r="V2221" s="1" t="s">
        <v>16352</v>
      </c>
      <c r="W2221" s="1" t="s">
        <v>60</v>
      </c>
      <c r="X2221" t="str">
        <f t="shared" si="239"/>
        <v>Complete</v>
      </c>
      <c r="Y2221">
        <f>MAX(0,100-IF(G2221="Invalid",Config!$B$5,0)-IF(I2221="Invalid",Config!$B$6,0)-IF(X2221="Incomplete",Config!$B$7,0)-IF(AF2221="Yes",Config!$B$37,0))</f>
        <v>75</v>
      </c>
      <c r="Z2221" s="1">
        <f>IF(OR(TRIM(B2221)="",COUNTIF(Config!$B$15:$B$19,B2221)&gt;0),1,0)+IF(OR(TRIM(C2221)="",COUNTIF(Config!$B$15:$B$19,C2221)&gt;0),1,0)+IF(OR(TRIM(F2221)="",COUNTIF(Config!$B$15:$B$19,F2221)&gt;0),1,0)+IF(OR(TRIM(H2221)="",COUNTIF(Config!$B$15:$B$19,H2221)&gt;0),1,0)+IF(OR(TRIM(E2221)="",COUNTIF(Config!$B$15:$B$19,E2221)&gt;0),1,0)+IF(OR(TRIM(K2221)="",COUNTIF(Config!$B$15:$B$19,K2221)&gt;0),1,0)+IF(OR(TRIM(P2221)="",COUNTIF(Config!$B$15:$B$19,P2221)&gt;0),1,0)+IF(OR(TRIM(R2221)="",COUNTIF(Config!$B$15:$B$19,R2221)&gt;0),1,0)</f>
        <v>0</v>
      </c>
      <c r="AA2221" s="1" cm="1">
        <f t="array" ref="AA2221">SUMPRODUCT(LEN(H2221)-LEN(SUBSTITUTE(H2221,{"0";"1";"2";"3";"4";"5";"6";"7";"8";"9"},"")))</f>
        <v>12</v>
      </c>
      <c r="AC2221" t="str">
        <f t="shared" si="240"/>
        <v>Potential Duplicate</v>
      </c>
      <c r="AD2221">
        <f t="shared" si="241"/>
        <v>2</v>
      </c>
      <c r="AE2221">
        <f t="shared" si="242"/>
        <v>1</v>
      </c>
      <c r="AF2221" t="str">
        <f t="shared" si="243"/>
        <v>Yes</v>
      </c>
      <c r="AG2221" t="str">
        <f t="shared" ca="1" si="244"/>
        <v/>
      </c>
      <c r="AH2221" t="str">
        <f ca="1">IF(OR(V2221="",AG2221=""),"Yes",IF(AG2221&gt;Config!$B$41,"Yes","No"))</f>
        <v>Yes</v>
      </c>
    </row>
    <row r="2222" spans="1:34" x14ac:dyDescent="0.25">
      <c r="A2222" s="1" t="s">
        <v>16353</v>
      </c>
      <c r="B2222" s="1" t="s">
        <v>631</v>
      </c>
      <c r="C2222" s="1" t="s">
        <v>398</v>
      </c>
      <c r="D2222" s="1" t="s">
        <v>16354</v>
      </c>
      <c r="E2222" s="1" t="s">
        <v>739</v>
      </c>
      <c r="F2222" s="1" t="s">
        <v>16355</v>
      </c>
      <c r="G2222" t="str">
        <f t="shared" si="238"/>
        <v>Valid</v>
      </c>
      <c r="H2222" s="1" t="s">
        <v>16356</v>
      </c>
      <c r="I2222" t="str" cm="1">
        <f t="array" ref="I2222">IF(OR(TRIM(H2222)="",ISNUMBER(SEARCH("#",H2222)),AA2222&lt;Config!$B$8,SUMPRODUCT(--ISNUMBER(SEARCH({"a";"b";"c";"d";"e";"f";"g";"h";"i";"j";"k";"l";"m";"n";"o";"p";"q";"r";"s";"t";"u";"v";"w";"x";"y";"z"},H2222)))&gt;0),"Invalid","Valid")</f>
        <v>Valid</v>
      </c>
      <c r="J2222" s="1" t="s">
        <v>16357</v>
      </c>
      <c r="K2222" s="1" t="s">
        <v>133</v>
      </c>
      <c r="L2222" s="1" t="s">
        <v>67</v>
      </c>
      <c r="M2222" s="1" t="s">
        <v>462</v>
      </c>
      <c r="N2222" s="1" t="s">
        <v>51</v>
      </c>
      <c r="O2222" s="1" t="s">
        <v>69</v>
      </c>
      <c r="P2222" t="s">
        <v>236</v>
      </c>
      <c r="Q2222" s="1" t="s">
        <v>254</v>
      </c>
      <c r="R2222" s="1" t="s">
        <v>254</v>
      </c>
      <c r="S2222" s="1" t="s">
        <v>16358</v>
      </c>
      <c r="T2222" s="1" t="s">
        <v>16359</v>
      </c>
      <c r="U2222" s="1" t="s">
        <v>8156</v>
      </c>
      <c r="V2222" s="1" t="s">
        <v>648</v>
      </c>
      <c r="W2222" s="1" t="s">
        <v>186</v>
      </c>
      <c r="X2222" t="str">
        <f t="shared" si="239"/>
        <v>Complete</v>
      </c>
      <c r="Y2222">
        <f>MAX(0,100-IF(G2222="Invalid",Config!$B$5,0)-IF(I2222="Invalid",Config!$B$6,0)-IF(X2222="Incomplete",Config!$B$7,0)-IF(AF2222="Yes",Config!$B$37,0))</f>
        <v>100</v>
      </c>
      <c r="Z2222" s="1">
        <f>IF(OR(TRIM(B2222)="",COUNTIF(Config!$B$15:$B$19,B2222)&gt;0),1,0)+IF(OR(TRIM(C2222)="",COUNTIF(Config!$B$15:$B$19,C2222)&gt;0),1,0)+IF(OR(TRIM(F2222)="",COUNTIF(Config!$B$15:$B$19,F2222)&gt;0),1,0)+IF(OR(TRIM(H2222)="",COUNTIF(Config!$B$15:$B$19,H2222)&gt;0),1,0)+IF(OR(TRIM(E2222)="",COUNTIF(Config!$B$15:$B$19,E2222)&gt;0),1,0)+IF(OR(TRIM(K2222)="",COUNTIF(Config!$B$15:$B$19,K2222)&gt;0),1,0)+IF(OR(TRIM(P2222)="",COUNTIF(Config!$B$15:$B$19,P2222)&gt;0),1,0)+IF(OR(TRIM(R2222)="",COUNTIF(Config!$B$15:$B$19,R2222)&gt;0),1,0)</f>
        <v>0</v>
      </c>
      <c r="AA2222" s="1" cm="1">
        <f t="array" ref="AA2222">SUMPRODUCT(LEN(H2222)-LEN(SUBSTITUTE(H2222,{"0";"1";"2";"3";"4";"5";"6";"7";"8";"9"},"")))</f>
        <v>10</v>
      </c>
      <c r="AC2222" t="str">
        <f t="shared" si="240"/>
        <v/>
      </c>
      <c r="AD2222">
        <f t="shared" si="241"/>
        <v>1</v>
      </c>
      <c r="AE2222">
        <f t="shared" si="242"/>
        <v>1</v>
      </c>
      <c r="AF2222" t="str">
        <f t="shared" si="243"/>
        <v>No</v>
      </c>
      <c r="AG2222">
        <f t="shared" ca="1" si="244"/>
        <v>156</v>
      </c>
      <c r="AH2222" t="str">
        <f ca="1">IF(OR(V2222="",AG2222=""),"Yes",IF(AG2222&gt;Config!$B$41,"Yes","No"))</f>
        <v>No</v>
      </c>
    </row>
    <row r="2223" spans="1:34" x14ac:dyDescent="0.25">
      <c r="A2223" s="1" t="s">
        <v>16360</v>
      </c>
      <c r="B2223" s="1" t="s">
        <v>928</v>
      </c>
      <c r="C2223" s="1" t="s">
        <v>2104</v>
      </c>
      <c r="D2223" s="1" t="s">
        <v>16361</v>
      </c>
      <c r="E2223" s="1" t="s">
        <v>34168</v>
      </c>
      <c r="F2223" s="1" t="s">
        <v>16362</v>
      </c>
      <c r="G2223" t="str">
        <f t="shared" si="238"/>
        <v>Valid</v>
      </c>
      <c r="H2223" s="1" t="s">
        <v>16363</v>
      </c>
      <c r="I2223" t="str" cm="1">
        <f t="array" ref="I2223">IF(OR(TRIM(H2223)="",ISNUMBER(SEARCH("#",H2223)),AA2223&lt;Config!$B$8,SUMPRODUCT(--ISNUMBER(SEARCH({"a";"b";"c";"d";"e";"f";"g";"h";"i";"j";"k";"l";"m";"n";"o";"p";"q";"r";"s";"t";"u";"v";"w";"x";"y";"z"},H2223)))&gt;0),"Invalid","Valid")</f>
        <v>Valid</v>
      </c>
      <c r="J2223" s="1" t="s">
        <v>16364</v>
      </c>
      <c r="K2223" s="1" t="s">
        <v>722</v>
      </c>
      <c r="L2223" s="1" t="s">
        <v>179</v>
      </c>
      <c r="M2223" s="1" t="s">
        <v>462</v>
      </c>
      <c r="N2223" s="1" t="s">
        <v>437</v>
      </c>
      <c r="O2223" s="1" t="s">
        <v>52</v>
      </c>
      <c r="P2223" t="s">
        <v>33</v>
      </c>
      <c r="Q2223" s="1" t="s">
        <v>34</v>
      </c>
      <c r="R2223" s="1" t="s">
        <v>120</v>
      </c>
      <c r="S2223" s="1" t="s">
        <v>16365</v>
      </c>
      <c r="T2223" s="1" t="s">
        <v>16366</v>
      </c>
      <c r="U2223" s="1" t="s">
        <v>16367</v>
      </c>
      <c r="V2223" s="1" t="s">
        <v>1145</v>
      </c>
      <c r="W2223" s="1" t="s">
        <v>186</v>
      </c>
      <c r="X2223" t="str">
        <f t="shared" si="239"/>
        <v>Complete</v>
      </c>
      <c r="Y2223">
        <f>MAX(0,100-IF(G2223="Invalid",Config!$B$5,0)-IF(I2223="Invalid",Config!$B$6,0)-IF(X2223="Incomplete",Config!$B$7,0)-IF(AF2223="Yes",Config!$B$37,0))</f>
        <v>100</v>
      </c>
      <c r="Z2223" s="1">
        <f>IF(OR(TRIM(B2223)="",COUNTIF(Config!$B$15:$B$19,B2223)&gt;0),1,0)+IF(OR(TRIM(C2223)="",COUNTIF(Config!$B$15:$B$19,C2223)&gt;0),1,0)+IF(OR(TRIM(F2223)="",COUNTIF(Config!$B$15:$B$19,F2223)&gt;0),1,0)+IF(OR(TRIM(H2223)="",COUNTIF(Config!$B$15:$B$19,H2223)&gt;0),1,0)+IF(OR(TRIM(E2223)="",COUNTIF(Config!$B$15:$B$19,E2223)&gt;0),1,0)+IF(OR(TRIM(K2223)="",COUNTIF(Config!$B$15:$B$19,K2223)&gt;0),1,0)+IF(OR(TRIM(P2223)="",COUNTIF(Config!$B$15:$B$19,P2223)&gt;0),1,0)+IF(OR(TRIM(R2223)="",COUNTIF(Config!$B$15:$B$19,R2223)&gt;0),1,0)</f>
        <v>0</v>
      </c>
      <c r="AA2223" s="1" cm="1">
        <f t="array" ref="AA2223">SUMPRODUCT(LEN(H2223)-LEN(SUBSTITUTE(H2223,{"0";"1";"2";"3";"4";"5";"6";"7";"8";"9"},"")))</f>
        <v>10</v>
      </c>
      <c r="AC2223" t="str">
        <f t="shared" si="240"/>
        <v/>
      </c>
      <c r="AD2223">
        <f t="shared" si="241"/>
        <v>1</v>
      </c>
      <c r="AE2223">
        <f t="shared" si="242"/>
        <v>1</v>
      </c>
      <c r="AF2223" t="str">
        <f t="shared" si="243"/>
        <v>No</v>
      </c>
      <c r="AG2223">
        <f t="shared" ca="1" si="244"/>
        <v>37</v>
      </c>
      <c r="AH2223" t="str">
        <f ca="1">IF(OR(V2223="",AG2223=""),"Yes",IF(AG2223&gt;Config!$B$41,"Yes","No"))</f>
        <v>No</v>
      </c>
    </row>
    <row r="2224" spans="1:34" x14ac:dyDescent="0.25">
      <c r="A2224" s="1" t="s">
        <v>16368</v>
      </c>
      <c r="B2224" s="1" t="s">
        <v>4752</v>
      </c>
      <c r="C2224" s="1" t="s">
        <v>33815</v>
      </c>
      <c r="D2224" s="1" t="s">
        <v>4752</v>
      </c>
      <c r="E2224" s="1" t="s">
        <v>34560</v>
      </c>
      <c r="F2224" s="1" t="s">
        <v>16369</v>
      </c>
      <c r="G2224" t="str">
        <f t="shared" si="238"/>
        <v>Valid</v>
      </c>
      <c r="H2224" s="1" t="s">
        <v>16370</v>
      </c>
      <c r="I2224" t="str" cm="1">
        <f t="array" ref="I2224">IF(OR(TRIM(H2224)="",ISNUMBER(SEARCH("#",H2224)),AA2224&lt;Config!$B$8,SUMPRODUCT(--ISNUMBER(SEARCH({"a";"b";"c";"d";"e";"f";"g";"h";"i";"j";"k";"l";"m";"n";"o";"p";"q";"r";"s";"t";"u";"v";"w";"x";"y";"z"},H2224)))&gt;0),"Invalid","Valid")</f>
        <v>Valid</v>
      </c>
      <c r="J2224" s="1" t="s">
        <v>16371</v>
      </c>
      <c r="K2224" s="1" t="s">
        <v>481</v>
      </c>
      <c r="L2224" s="1" t="s">
        <v>164</v>
      </c>
      <c r="M2224" s="1" t="s">
        <v>343</v>
      </c>
      <c r="N2224" s="1" t="s">
        <v>252</v>
      </c>
      <c r="O2224" s="1" t="s">
        <v>52</v>
      </c>
      <c r="P2224" t="s">
        <v>53</v>
      </c>
      <c r="Q2224" s="1" t="s">
        <v>54</v>
      </c>
      <c r="R2224" s="1" t="s">
        <v>415</v>
      </c>
      <c r="S2224" s="1" t="s">
        <v>16372</v>
      </c>
      <c r="T2224" s="1" t="s">
        <v>16373</v>
      </c>
      <c r="U2224" s="1" t="s">
        <v>406</v>
      </c>
      <c r="V2224" s="1" t="s">
        <v>1204</v>
      </c>
      <c r="W2224" s="1" t="s">
        <v>40</v>
      </c>
      <c r="X2224" t="str">
        <f t="shared" si="239"/>
        <v>Incomplete</v>
      </c>
      <c r="Y2224">
        <f>MAX(0,100-IF(G2224="Invalid",Config!$B$5,0)-IF(I2224="Invalid",Config!$B$6,0)-IF(X2224="Incomplete",Config!$B$7,0)-IF(AF2224="Yes",Config!$B$37,0))</f>
        <v>60</v>
      </c>
      <c r="Z2224" s="1">
        <f>IF(OR(TRIM(B2224)="",COUNTIF(Config!$B$15:$B$19,B2224)&gt;0),1,0)+IF(OR(TRIM(C2224)="",COUNTIF(Config!$B$15:$B$19,C2224)&gt;0),1,0)+IF(OR(TRIM(F2224)="",COUNTIF(Config!$B$15:$B$19,F2224)&gt;0),1,0)+IF(OR(TRIM(H2224)="",COUNTIF(Config!$B$15:$B$19,H2224)&gt;0),1,0)+IF(OR(TRIM(E2224)="",COUNTIF(Config!$B$15:$B$19,E2224)&gt;0),1,0)+IF(OR(TRIM(K2224)="",COUNTIF(Config!$B$15:$B$19,K2224)&gt;0),1,0)+IF(OR(TRIM(P2224)="",COUNTIF(Config!$B$15:$B$19,P2224)&gt;0),1,0)+IF(OR(TRIM(R2224)="",COUNTIF(Config!$B$15:$B$19,R2224)&gt;0),1,0)</f>
        <v>1</v>
      </c>
      <c r="AA2224" s="1" cm="1">
        <f t="array" ref="AA2224">SUMPRODUCT(LEN(H2224)-LEN(SUBSTITUTE(H2224,{"0";"1";"2";"3";"4";"5";"6";"7";"8";"9"},"")))</f>
        <v>12</v>
      </c>
      <c r="AC2224" t="str">
        <f t="shared" si="240"/>
        <v>Incomplete Profile</v>
      </c>
      <c r="AD2224">
        <f t="shared" si="241"/>
        <v>1</v>
      </c>
      <c r="AE2224">
        <f t="shared" si="242"/>
        <v>1</v>
      </c>
      <c r="AF2224" t="str">
        <f t="shared" si="243"/>
        <v>No</v>
      </c>
      <c r="AG2224">
        <f t="shared" ca="1" si="244"/>
        <v>636</v>
      </c>
      <c r="AH2224" t="str">
        <f ca="1">IF(OR(V2224="",AG2224=""),"Yes",IF(AG2224&gt;Config!$B$41,"Yes","No"))</f>
        <v>Yes</v>
      </c>
    </row>
    <row r="2225" spans="1:34" x14ac:dyDescent="0.25">
      <c r="A2225" s="1" t="s">
        <v>16374</v>
      </c>
      <c r="B2225" s="1" t="s">
        <v>631</v>
      </c>
      <c r="C2225" s="1" t="s">
        <v>445</v>
      </c>
      <c r="D2225" s="1" t="s">
        <v>16375</v>
      </c>
      <c r="E2225" s="1" t="s">
        <v>310</v>
      </c>
      <c r="F2225" s="1" t="s">
        <v>16376</v>
      </c>
      <c r="G2225" t="str">
        <f t="shared" si="238"/>
        <v>Valid</v>
      </c>
      <c r="H2225" s="1" t="s">
        <v>16377</v>
      </c>
      <c r="I2225" t="str" cm="1">
        <f t="array" ref="I2225">IF(OR(TRIM(H2225)="",ISNUMBER(SEARCH("#",H2225)),AA2225&lt;Config!$B$8,SUMPRODUCT(--ISNUMBER(SEARCH({"a";"b";"c";"d";"e";"f";"g";"h";"i";"j";"k";"l";"m";"n";"o";"p";"q";"r";"s";"t";"u";"v";"w";"x";"y";"z"},H2225)))&gt;0),"Invalid","Valid")</f>
        <v>Valid</v>
      </c>
      <c r="J2225" s="1" t="s">
        <v>16378</v>
      </c>
      <c r="K2225" s="1" t="s">
        <v>210</v>
      </c>
      <c r="L2225" s="1" t="s">
        <v>29</v>
      </c>
      <c r="M2225" s="1" t="s">
        <v>235</v>
      </c>
      <c r="N2225" s="1" t="s">
        <v>252</v>
      </c>
      <c r="O2225" s="1" t="s">
        <v>196</v>
      </c>
      <c r="P2225" t="s">
        <v>590</v>
      </c>
      <c r="Q2225" s="1" t="s">
        <v>591</v>
      </c>
      <c r="R2225" s="1" t="s">
        <v>845</v>
      </c>
      <c r="S2225" s="1" t="s">
        <v>16379</v>
      </c>
      <c r="T2225" s="1" t="s">
        <v>16380</v>
      </c>
      <c r="U2225" s="1" t="s">
        <v>16381</v>
      </c>
      <c r="V2225" s="1" t="s">
        <v>13649</v>
      </c>
      <c r="W2225" s="1" t="s">
        <v>75</v>
      </c>
      <c r="X2225" t="str">
        <f t="shared" si="239"/>
        <v>Complete</v>
      </c>
      <c r="Y2225">
        <f>MAX(0,100-IF(G2225="Invalid",Config!$B$5,0)-IF(I2225="Invalid",Config!$B$6,0)-IF(X2225="Incomplete",Config!$B$7,0)-IF(AF2225="Yes",Config!$B$37,0))</f>
        <v>100</v>
      </c>
      <c r="Z2225" s="1">
        <f>IF(OR(TRIM(B2225)="",COUNTIF(Config!$B$15:$B$19,B2225)&gt;0),1,0)+IF(OR(TRIM(C2225)="",COUNTIF(Config!$B$15:$B$19,C2225)&gt;0),1,0)+IF(OR(TRIM(F2225)="",COUNTIF(Config!$B$15:$B$19,F2225)&gt;0),1,0)+IF(OR(TRIM(H2225)="",COUNTIF(Config!$B$15:$B$19,H2225)&gt;0),1,0)+IF(OR(TRIM(E2225)="",COUNTIF(Config!$B$15:$B$19,E2225)&gt;0),1,0)+IF(OR(TRIM(K2225)="",COUNTIF(Config!$B$15:$B$19,K2225)&gt;0),1,0)+IF(OR(TRIM(P2225)="",COUNTIF(Config!$B$15:$B$19,P2225)&gt;0),1,0)+IF(OR(TRIM(R2225)="",COUNTIF(Config!$B$15:$B$19,R2225)&gt;0),1,0)</f>
        <v>0</v>
      </c>
      <c r="AA2225" s="1" cm="1">
        <f t="array" ref="AA2225">SUMPRODUCT(LEN(H2225)-LEN(SUBSTITUTE(H2225,{"0";"1";"2";"3";"4";"5";"6";"7";"8";"9"},"")))</f>
        <v>12</v>
      </c>
      <c r="AC2225" t="str">
        <f t="shared" si="240"/>
        <v/>
      </c>
      <c r="AD2225">
        <f t="shared" si="241"/>
        <v>1</v>
      </c>
      <c r="AE2225">
        <f t="shared" si="242"/>
        <v>1</v>
      </c>
      <c r="AF2225" t="str">
        <f t="shared" si="243"/>
        <v>No</v>
      </c>
      <c r="AG2225">
        <f t="shared" ca="1" si="244"/>
        <v>433</v>
      </c>
      <c r="AH2225" t="str">
        <f ca="1">IF(OR(V2225="",AG2225=""),"Yes",IF(AG2225&gt;Config!$B$41,"Yes","No"))</f>
        <v>Yes</v>
      </c>
    </row>
    <row r="2226" spans="1:34" x14ac:dyDescent="0.25">
      <c r="A2226" s="1" t="s">
        <v>16382</v>
      </c>
      <c r="B2226" s="1" t="s">
        <v>6040</v>
      </c>
      <c r="C2226" s="1" t="s">
        <v>33815</v>
      </c>
      <c r="D2226" s="1" t="s">
        <v>6040</v>
      </c>
      <c r="E2226" s="1" t="s">
        <v>34968</v>
      </c>
      <c r="F2226" s="1" t="s">
        <v>16383</v>
      </c>
      <c r="G2226" t="str">
        <f t="shared" si="238"/>
        <v>Valid</v>
      </c>
      <c r="H2226" s="1" t="s">
        <v>16384</v>
      </c>
      <c r="I2226" t="str" cm="1">
        <f t="array" ref="I2226">IF(OR(TRIM(H2226)="",ISNUMBER(SEARCH("#",H2226)),AA2226&lt;Config!$B$8,SUMPRODUCT(--ISNUMBER(SEARCH({"a";"b";"c";"d";"e";"f";"g";"h";"i";"j";"k";"l";"m";"n";"o";"p";"q";"r";"s";"t";"u";"v";"w";"x";"y";"z"},H2226)))&gt;0),"Invalid","Valid")</f>
        <v>Valid</v>
      </c>
      <c r="J2226" s="1" t="s">
        <v>16385</v>
      </c>
      <c r="K2226" s="1" t="s">
        <v>504</v>
      </c>
      <c r="L2226" s="1" t="s">
        <v>450</v>
      </c>
      <c r="M2226" s="1" t="s">
        <v>251</v>
      </c>
      <c r="N2226" s="1" t="s">
        <v>31</v>
      </c>
      <c r="O2226" s="1" t="s">
        <v>266</v>
      </c>
      <c r="P2226" t="s">
        <v>53</v>
      </c>
      <c r="Q2226" s="1" t="s">
        <v>54</v>
      </c>
      <c r="R2226" s="1" t="s">
        <v>288</v>
      </c>
      <c r="S2226" s="1" t="s">
        <v>16386</v>
      </c>
      <c r="T2226" s="1" t="s">
        <v>16387</v>
      </c>
      <c r="U2226" s="1" t="s">
        <v>2943</v>
      </c>
      <c r="V2226" s="1" t="s">
        <v>16388</v>
      </c>
      <c r="W2226" s="1" t="s">
        <v>40</v>
      </c>
      <c r="X2226" t="str">
        <f t="shared" si="239"/>
        <v>Incomplete</v>
      </c>
      <c r="Y2226">
        <f>MAX(0,100-IF(G2226="Invalid",Config!$B$5,0)-IF(I2226="Invalid",Config!$B$6,0)-IF(X2226="Incomplete",Config!$B$7,0)-IF(AF2226="Yes",Config!$B$37,0))</f>
        <v>60</v>
      </c>
      <c r="Z2226" s="1">
        <f>IF(OR(TRIM(B2226)="",COUNTIF(Config!$B$15:$B$19,B2226)&gt;0),1,0)+IF(OR(TRIM(C2226)="",COUNTIF(Config!$B$15:$B$19,C2226)&gt;0),1,0)+IF(OR(TRIM(F2226)="",COUNTIF(Config!$B$15:$B$19,F2226)&gt;0),1,0)+IF(OR(TRIM(H2226)="",COUNTIF(Config!$B$15:$B$19,H2226)&gt;0),1,0)+IF(OR(TRIM(E2226)="",COUNTIF(Config!$B$15:$B$19,E2226)&gt;0),1,0)+IF(OR(TRIM(K2226)="",COUNTIF(Config!$B$15:$B$19,K2226)&gt;0),1,0)+IF(OR(TRIM(P2226)="",COUNTIF(Config!$B$15:$B$19,P2226)&gt;0),1,0)+IF(OR(TRIM(R2226)="",COUNTIF(Config!$B$15:$B$19,R2226)&gt;0),1,0)</f>
        <v>1</v>
      </c>
      <c r="AA2226" s="1" cm="1">
        <f t="array" ref="AA2226">SUMPRODUCT(LEN(H2226)-LEN(SUBSTITUTE(H2226,{"0";"1";"2";"3";"4";"5";"6";"7";"8";"9"},"")))</f>
        <v>12</v>
      </c>
      <c r="AC2226" t="str">
        <f t="shared" si="240"/>
        <v>Incomplete Profile</v>
      </c>
      <c r="AD2226">
        <f t="shared" si="241"/>
        <v>1</v>
      </c>
      <c r="AE2226">
        <f t="shared" si="242"/>
        <v>1</v>
      </c>
      <c r="AF2226" t="str">
        <f t="shared" si="243"/>
        <v>No</v>
      </c>
      <c r="AG2226" t="str">
        <f t="shared" ca="1" si="244"/>
        <v/>
      </c>
      <c r="AH2226" t="str">
        <f ca="1">IF(OR(V2226="",AG2226=""),"Yes",IF(AG2226&gt;Config!$B$41,"Yes","No"))</f>
        <v>Yes</v>
      </c>
    </row>
    <row r="2227" spans="1:34" x14ac:dyDescent="0.25">
      <c r="A2227" s="1" t="s">
        <v>16389</v>
      </c>
      <c r="B2227" s="1" t="s">
        <v>678</v>
      </c>
      <c r="C2227" s="1" t="s">
        <v>205</v>
      </c>
      <c r="D2227" s="1" t="s">
        <v>34969</v>
      </c>
      <c r="E2227" s="1" t="s">
        <v>33927</v>
      </c>
      <c r="F2227" s="1" t="s">
        <v>16390</v>
      </c>
      <c r="G2227" t="str">
        <f t="shared" si="238"/>
        <v>Valid</v>
      </c>
      <c r="H2227" s="1" t="s">
        <v>16391</v>
      </c>
      <c r="I2227" t="str" cm="1">
        <f t="array" ref="I2227">IF(OR(TRIM(H2227)="",ISNUMBER(SEARCH("#",H2227)),AA2227&lt;Config!$B$8,SUMPRODUCT(--ISNUMBER(SEARCH({"a";"b";"c";"d";"e";"f";"g";"h";"i";"j";"k";"l";"m";"n";"o";"p";"q";"r";"s";"t";"u";"v";"w";"x";"y";"z"},H2227)))&gt;0),"Invalid","Valid")</f>
        <v>Valid</v>
      </c>
      <c r="J2227" s="1" t="s">
        <v>16392</v>
      </c>
      <c r="K2227" s="1" t="s">
        <v>378</v>
      </c>
      <c r="L2227" s="1" t="s">
        <v>450</v>
      </c>
      <c r="M2227" s="1" t="s">
        <v>391</v>
      </c>
      <c r="N2227" s="1" t="s">
        <v>31</v>
      </c>
      <c r="O2227" s="1" t="s">
        <v>180</v>
      </c>
      <c r="P2227" t="s">
        <v>328</v>
      </c>
      <c r="Q2227" s="1" t="s">
        <v>1046</v>
      </c>
      <c r="R2227" s="1" t="s">
        <v>392</v>
      </c>
      <c r="S2227" s="1" t="s">
        <v>5752</v>
      </c>
      <c r="T2227" s="1" t="s">
        <v>16393</v>
      </c>
      <c r="U2227" s="1" t="s">
        <v>2952</v>
      </c>
      <c r="V2227" s="1" t="s">
        <v>1905</v>
      </c>
      <c r="W2227" s="1" t="s">
        <v>293</v>
      </c>
      <c r="X2227" t="str">
        <f t="shared" si="239"/>
        <v>Complete</v>
      </c>
      <c r="Y2227">
        <f>MAX(0,100-IF(G2227="Invalid",Config!$B$5,0)-IF(I2227="Invalid",Config!$B$6,0)-IF(X2227="Incomplete",Config!$B$7,0)-IF(AF2227="Yes",Config!$B$37,0))</f>
        <v>100</v>
      </c>
      <c r="Z2227" s="1">
        <f>IF(OR(TRIM(B2227)="",COUNTIF(Config!$B$15:$B$19,B2227)&gt;0),1,0)+IF(OR(TRIM(C2227)="",COUNTIF(Config!$B$15:$B$19,C2227)&gt;0),1,0)+IF(OR(TRIM(F2227)="",COUNTIF(Config!$B$15:$B$19,F2227)&gt;0),1,0)+IF(OR(TRIM(H2227)="",COUNTIF(Config!$B$15:$B$19,H2227)&gt;0),1,0)+IF(OR(TRIM(E2227)="",COUNTIF(Config!$B$15:$B$19,E2227)&gt;0),1,0)+IF(OR(TRIM(K2227)="",COUNTIF(Config!$B$15:$B$19,K2227)&gt;0),1,0)+IF(OR(TRIM(P2227)="",COUNTIF(Config!$B$15:$B$19,P2227)&gt;0),1,0)+IF(OR(TRIM(R2227)="",COUNTIF(Config!$B$15:$B$19,R2227)&gt;0),1,0)</f>
        <v>0</v>
      </c>
      <c r="AA2227" s="1" cm="1">
        <f t="array" ref="AA2227">SUMPRODUCT(LEN(H2227)-LEN(SUBSTITUTE(H2227,{"0";"1";"2";"3";"4";"5";"6";"7";"8";"9"},"")))</f>
        <v>11</v>
      </c>
      <c r="AC2227" t="str">
        <f t="shared" si="240"/>
        <v/>
      </c>
      <c r="AD2227">
        <f t="shared" si="241"/>
        <v>1</v>
      </c>
      <c r="AE2227">
        <f t="shared" si="242"/>
        <v>1</v>
      </c>
      <c r="AF2227" t="str">
        <f t="shared" si="243"/>
        <v>No</v>
      </c>
      <c r="AG2227">
        <f t="shared" ca="1" si="244"/>
        <v>382</v>
      </c>
      <c r="AH2227" t="str">
        <f ca="1">IF(OR(V2227="",AG2227=""),"Yes",IF(AG2227&gt;Config!$B$41,"Yes","No"))</f>
        <v>Yes</v>
      </c>
    </row>
    <row r="2228" spans="1:34" x14ac:dyDescent="0.25">
      <c r="A2228" s="1" t="s">
        <v>16394</v>
      </c>
      <c r="B2228" s="1" t="s">
        <v>577</v>
      </c>
      <c r="C2228" s="1" t="s">
        <v>946</v>
      </c>
      <c r="D2228" s="1" t="s">
        <v>16395</v>
      </c>
      <c r="E2228" s="1" t="s">
        <v>34927</v>
      </c>
      <c r="F2228" s="1" t="s">
        <v>16396</v>
      </c>
      <c r="G2228" t="str">
        <f t="shared" si="238"/>
        <v>Valid</v>
      </c>
      <c r="H2228" s="1" t="s">
        <v>16397</v>
      </c>
      <c r="I2228" t="str" cm="1">
        <f t="array" ref="I2228">IF(OR(TRIM(H2228)="",ISNUMBER(SEARCH("#",H2228)),AA2228&lt;Config!$B$8,SUMPRODUCT(--ISNUMBER(SEARCH({"a";"b";"c";"d";"e";"f";"g";"h";"i";"j";"k";"l";"m";"n";"o";"p";"q";"r";"s";"t";"u";"v";"w";"x";"y";"z"},H2228)))&gt;0),"Invalid","Valid")</f>
        <v>Valid</v>
      </c>
      <c r="J2228" s="1" t="s">
        <v>16398</v>
      </c>
      <c r="K2228" s="1" t="s">
        <v>178</v>
      </c>
      <c r="L2228" s="1" t="s">
        <v>49</v>
      </c>
      <c r="M2228" s="1" t="s">
        <v>165</v>
      </c>
      <c r="N2228" s="1" t="s">
        <v>224</v>
      </c>
      <c r="O2228" s="1" t="s">
        <v>149</v>
      </c>
      <c r="P2228" t="s">
        <v>33</v>
      </c>
      <c r="Q2228" s="1" t="s">
        <v>1664</v>
      </c>
      <c r="R2228" s="1" t="s">
        <v>120</v>
      </c>
      <c r="S2228" s="1" t="s">
        <v>6171</v>
      </c>
      <c r="T2228" s="1" t="s">
        <v>16399</v>
      </c>
      <c r="U2228" s="1" t="s">
        <v>185</v>
      </c>
      <c r="V2228" s="1" t="s">
        <v>9676</v>
      </c>
      <c r="W2228" s="1" t="s">
        <v>33823</v>
      </c>
      <c r="X2228" t="str">
        <f t="shared" si="239"/>
        <v>Complete</v>
      </c>
      <c r="Y2228">
        <f>MAX(0,100-IF(G2228="Invalid",Config!$B$5,0)-IF(I2228="Invalid",Config!$B$6,0)-IF(X2228="Incomplete",Config!$B$7,0)-IF(AF2228="Yes",Config!$B$37,0))</f>
        <v>100</v>
      </c>
      <c r="Z2228" s="1">
        <f>IF(OR(TRIM(B2228)="",COUNTIF(Config!$B$15:$B$19,B2228)&gt;0),1,0)+IF(OR(TRIM(C2228)="",COUNTIF(Config!$B$15:$B$19,C2228)&gt;0),1,0)+IF(OR(TRIM(F2228)="",COUNTIF(Config!$B$15:$B$19,F2228)&gt;0),1,0)+IF(OR(TRIM(H2228)="",COUNTIF(Config!$B$15:$B$19,H2228)&gt;0),1,0)+IF(OR(TRIM(E2228)="",COUNTIF(Config!$B$15:$B$19,E2228)&gt;0),1,0)+IF(OR(TRIM(K2228)="",COUNTIF(Config!$B$15:$B$19,K2228)&gt;0),1,0)+IF(OR(TRIM(P2228)="",COUNTIF(Config!$B$15:$B$19,P2228)&gt;0),1,0)+IF(OR(TRIM(R2228)="",COUNTIF(Config!$B$15:$B$19,R2228)&gt;0),1,0)</f>
        <v>0</v>
      </c>
      <c r="AA2228" s="1" cm="1">
        <f t="array" ref="AA2228">SUMPRODUCT(LEN(H2228)-LEN(SUBSTITUTE(H2228,{"0";"1";"2";"3";"4";"5";"6";"7";"8";"9"},"")))</f>
        <v>10</v>
      </c>
      <c r="AC2228" t="str">
        <f t="shared" si="240"/>
        <v/>
      </c>
      <c r="AD2228">
        <f t="shared" si="241"/>
        <v>1</v>
      </c>
      <c r="AE2228">
        <f t="shared" si="242"/>
        <v>1</v>
      </c>
      <c r="AF2228" t="str">
        <f t="shared" si="243"/>
        <v>No</v>
      </c>
      <c r="AG2228">
        <f t="shared" ca="1" si="244"/>
        <v>256</v>
      </c>
      <c r="AH2228" t="str">
        <f ca="1">IF(OR(V2228="",AG2228=""),"Yes",IF(AG2228&gt;Config!$B$41,"Yes","No"))</f>
        <v>No</v>
      </c>
    </row>
    <row r="2229" spans="1:34" x14ac:dyDescent="0.25">
      <c r="A2229" s="1" t="s">
        <v>16400</v>
      </c>
      <c r="B2229" s="1" t="s">
        <v>218</v>
      </c>
      <c r="C2229" s="1" t="s">
        <v>1339</v>
      </c>
      <c r="D2229" s="1" t="s">
        <v>16401</v>
      </c>
      <c r="E2229" s="1" t="s">
        <v>34970</v>
      </c>
      <c r="F2229" s="1" t="s">
        <v>16402</v>
      </c>
      <c r="G2229" t="str">
        <f t="shared" si="238"/>
        <v>Valid</v>
      </c>
      <c r="H2229" s="1" t="s">
        <v>16403</v>
      </c>
      <c r="I2229" t="str" cm="1">
        <f t="array" ref="I2229">IF(OR(TRIM(H2229)="",ISNUMBER(SEARCH("#",H2229)),AA2229&lt;Config!$B$8,SUMPRODUCT(--ISNUMBER(SEARCH({"a";"b";"c";"d";"e";"f";"g";"h";"i";"j";"k";"l";"m";"n";"o";"p";"q";"r";"s";"t";"u";"v";"w";"x";"y";"z"},H2229)))&gt;0),"Invalid","Valid")</f>
        <v>Valid</v>
      </c>
      <c r="J2229" s="1" t="s">
        <v>16404</v>
      </c>
      <c r="K2229" s="1" t="s">
        <v>178</v>
      </c>
      <c r="L2229" s="1" t="s">
        <v>164</v>
      </c>
      <c r="M2229" s="1" t="s">
        <v>33825</v>
      </c>
      <c r="N2229" s="1" t="s">
        <v>148</v>
      </c>
      <c r="O2229" s="1" t="s">
        <v>32</v>
      </c>
      <c r="P2229" t="s">
        <v>87</v>
      </c>
      <c r="Q2229" s="1" t="s">
        <v>438</v>
      </c>
      <c r="R2229" s="1" t="s">
        <v>212</v>
      </c>
      <c r="S2229" s="1" t="s">
        <v>2924</v>
      </c>
      <c r="T2229" s="1" t="s">
        <v>16405</v>
      </c>
      <c r="U2229" s="1" t="s">
        <v>454</v>
      </c>
      <c r="V2229" s="1" t="s">
        <v>10406</v>
      </c>
      <c r="W2229" s="1" t="s">
        <v>186</v>
      </c>
      <c r="X2229" t="str">
        <f t="shared" si="239"/>
        <v>Complete</v>
      </c>
      <c r="Y2229">
        <f>MAX(0,100-IF(G2229="Invalid",Config!$B$5,0)-IF(I2229="Invalid",Config!$B$6,0)-IF(X2229="Incomplete",Config!$B$7,0)-IF(AF2229="Yes",Config!$B$37,0))</f>
        <v>100</v>
      </c>
      <c r="Z2229" s="1">
        <f>IF(OR(TRIM(B2229)="",COUNTIF(Config!$B$15:$B$19,B2229)&gt;0),1,0)+IF(OR(TRIM(C2229)="",COUNTIF(Config!$B$15:$B$19,C2229)&gt;0),1,0)+IF(OR(TRIM(F2229)="",COUNTIF(Config!$B$15:$B$19,F2229)&gt;0),1,0)+IF(OR(TRIM(H2229)="",COUNTIF(Config!$B$15:$B$19,H2229)&gt;0),1,0)+IF(OR(TRIM(E2229)="",COUNTIF(Config!$B$15:$B$19,E2229)&gt;0),1,0)+IF(OR(TRIM(K2229)="",COUNTIF(Config!$B$15:$B$19,K2229)&gt;0),1,0)+IF(OR(TRIM(P2229)="",COUNTIF(Config!$B$15:$B$19,P2229)&gt;0),1,0)+IF(OR(TRIM(R2229)="",COUNTIF(Config!$B$15:$B$19,R2229)&gt;0),1,0)</f>
        <v>0</v>
      </c>
      <c r="AA2229" s="1" cm="1">
        <f t="array" ref="AA2229">SUMPRODUCT(LEN(H2229)-LEN(SUBSTITUTE(H2229,{"0";"1";"2";"3";"4";"5";"6";"7";"8";"9"},"")))</f>
        <v>11</v>
      </c>
      <c r="AC2229" t="str">
        <f t="shared" si="240"/>
        <v/>
      </c>
      <c r="AD2229">
        <f t="shared" si="241"/>
        <v>1</v>
      </c>
      <c r="AE2229">
        <f t="shared" si="242"/>
        <v>1</v>
      </c>
      <c r="AF2229" t="str">
        <f t="shared" si="243"/>
        <v>No</v>
      </c>
      <c r="AG2229">
        <f t="shared" ca="1" si="244"/>
        <v>75</v>
      </c>
      <c r="AH2229" t="str">
        <f ca="1">IF(OR(V2229="",AG2229=""),"Yes",IF(AG2229&gt;Config!$B$41,"Yes","No"))</f>
        <v>No</v>
      </c>
    </row>
    <row r="2230" spans="1:34" x14ac:dyDescent="0.25">
      <c r="A2230" s="1" t="s">
        <v>16406</v>
      </c>
      <c r="B2230" s="1" t="s">
        <v>1032</v>
      </c>
      <c r="C2230" s="1" t="s">
        <v>1068</v>
      </c>
      <c r="D2230" s="1" t="s">
        <v>11535</v>
      </c>
      <c r="E2230" s="1" t="s">
        <v>34971</v>
      </c>
      <c r="F2230" s="1" t="s">
        <v>16407</v>
      </c>
      <c r="G2230" t="str">
        <f t="shared" si="238"/>
        <v>Valid</v>
      </c>
      <c r="H2230" s="1" t="s">
        <v>16408</v>
      </c>
      <c r="I2230" t="str" cm="1">
        <f t="array" ref="I2230">IF(OR(TRIM(H2230)="",ISNUMBER(SEARCH("#",H2230)),AA2230&lt;Config!$B$8,SUMPRODUCT(--ISNUMBER(SEARCH({"a";"b";"c";"d";"e";"f";"g";"h";"i";"j";"k";"l";"m";"n";"o";"p";"q";"r";"s";"t";"u";"v";"w";"x";"y";"z"},H2230)))&gt;0),"Invalid","Valid")</f>
        <v>Valid</v>
      </c>
      <c r="J2230" s="1" t="s">
        <v>16409</v>
      </c>
      <c r="K2230" s="1" t="s">
        <v>287</v>
      </c>
      <c r="L2230" s="1" t="s">
        <v>450</v>
      </c>
      <c r="M2230" s="1" t="s">
        <v>235</v>
      </c>
      <c r="N2230" s="1" t="s">
        <v>224</v>
      </c>
      <c r="O2230" s="1" t="s">
        <v>180</v>
      </c>
      <c r="P2230" t="s">
        <v>53</v>
      </c>
      <c r="Q2230" s="1" t="s">
        <v>54</v>
      </c>
      <c r="R2230" s="1" t="s">
        <v>197</v>
      </c>
      <c r="S2230" s="1" t="s">
        <v>16410</v>
      </c>
      <c r="T2230" s="1" t="s">
        <v>16411</v>
      </c>
      <c r="U2230" s="1" t="s">
        <v>3028</v>
      </c>
      <c r="V2230" s="1" t="s">
        <v>3869</v>
      </c>
      <c r="W2230" s="1" t="s">
        <v>33823</v>
      </c>
      <c r="X2230" t="str">
        <f t="shared" si="239"/>
        <v>Complete</v>
      </c>
      <c r="Y2230">
        <f>MAX(0,100-IF(G2230="Invalid",Config!$B$5,0)-IF(I2230="Invalid",Config!$B$6,0)-IF(X2230="Incomplete",Config!$B$7,0)-IF(AF2230="Yes",Config!$B$37,0))</f>
        <v>100</v>
      </c>
      <c r="Z2230" s="1">
        <f>IF(OR(TRIM(B2230)="",COUNTIF(Config!$B$15:$B$19,B2230)&gt;0),1,0)+IF(OR(TRIM(C2230)="",COUNTIF(Config!$B$15:$B$19,C2230)&gt;0),1,0)+IF(OR(TRIM(F2230)="",COUNTIF(Config!$B$15:$B$19,F2230)&gt;0),1,0)+IF(OR(TRIM(H2230)="",COUNTIF(Config!$B$15:$B$19,H2230)&gt;0),1,0)+IF(OR(TRIM(E2230)="",COUNTIF(Config!$B$15:$B$19,E2230)&gt;0),1,0)+IF(OR(TRIM(K2230)="",COUNTIF(Config!$B$15:$B$19,K2230)&gt;0),1,0)+IF(OR(TRIM(P2230)="",COUNTIF(Config!$B$15:$B$19,P2230)&gt;0),1,0)+IF(OR(TRIM(R2230)="",COUNTIF(Config!$B$15:$B$19,R2230)&gt;0),1,0)</f>
        <v>0</v>
      </c>
      <c r="AA2230" s="1" cm="1">
        <f t="array" ref="AA2230">SUMPRODUCT(LEN(H2230)-LEN(SUBSTITUTE(H2230,{"0";"1";"2";"3";"4";"5";"6";"7";"8";"9"},"")))</f>
        <v>10</v>
      </c>
      <c r="AC2230" t="str">
        <f t="shared" si="240"/>
        <v/>
      </c>
      <c r="AD2230">
        <f t="shared" si="241"/>
        <v>1</v>
      </c>
      <c r="AE2230">
        <f t="shared" si="242"/>
        <v>1</v>
      </c>
      <c r="AF2230" t="str">
        <f t="shared" si="243"/>
        <v>No</v>
      </c>
      <c r="AG2230">
        <f t="shared" ca="1" si="244"/>
        <v>135</v>
      </c>
      <c r="AH2230" t="str">
        <f ca="1">IF(OR(V2230="",AG2230=""),"Yes",IF(AG2230&gt;Config!$B$41,"Yes","No"))</f>
        <v>No</v>
      </c>
    </row>
    <row r="2231" spans="1:34" x14ac:dyDescent="0.25">
      <c r="A2231" s="1" t="s">
        <v>16412</v>
      </c>
      <c r="B2231" s="1" t="s">
        <v>2911</v>
      </c>
      <c r="C2231" s="1" t="s">
        <v>189</v>
      </c>
      <c r="D2231" s="1" t="s">
        <v>16413</v>
      </c>
      <c r="E2231" s="1" t="s">
        <v>34822</v>
      </c>
      <c r="F2231" s="1" t="s">
        <v>16414</v>
      </c>
      <c r="G2231" t="str">
        <f t="shared" si="238"/>
        <v>Invalid</v>
      </c>
      <c r="H2231" s="1" t="s">
        <v>16415</v>
      </c>
      <c r="I2231" t="str" cm="1">
        <f t="array" ref="I2231">IF(OR(TRIM(H2231)="",ISNUMBER(SEARCH("#",H2231)),AA2231&lt;Config!$B$8,SUMPRODUCT(--ISNUMBER(SEARCH({"a";"b";"c";"d";"e";"f";"g";"h";"i";"j";"k";"l";"m";"n";"o";"p";"q";"r";"s";"t";"u";"v";"w";"x";"y";"z"},H2231)))&gt;0),"Invalid","Valid")</f>
        <v>Valid</v>
      </c>
      <c r="J2231" s="1" t="s">
        <v>16416</v>
      </c>
      <c r="K2231" s="1" t="s">
        <v>264</v>
      </c>
      <c r="L2231" s="1" t="s">
        <v>179</v>
      </c>
      <c r="M2231" s="1" t="s">
        <v>50</v>
      </c>
      <c r="N2231" s="1" t="s">
        <v>358</v>
      </c>
      <c r="O2231" s="1" t="s">
        <v>196</v>
      </c>
      <c r="P2231" t="s">
        <v>87</v>
      </c>
      <c r="Q2231" s="1" t="s">
        <v>88</v>
      </c>
      <c r="R2231" s="1" t="s">
        <v>550</v>
      </c>
      <c r="S2231" s="1" t="s">
        <v>16417</v>
      </c>
      <c r="T2231" s="1" t="s">
        <v>16418</v>
      </c>
      <c r="U2231" s="1" t="s">
        <v>4490</v>
      </c>
      <c r="V2231" s="1" t="s">
        <v>2399</v>
      </c>
      <c r="W2231" s="1" t="s">
        <v>60</v>
      </c>
      <c r="X2231" t="str">
        <f t="shared" si="239"/>
        <v>Complete</v>
      </c>
      <c r="Y2231">
        <f>MAX(0,100-IF(G2231="Invalid",Config!$B$5,0)-IF(I2231="Invalid",Config!$B$6,0)-IF(X2231="Incomplete",Config!$B$7,0)-IF(AF2231="Yes",Config!$B$37,0))</f>
        <v>70</v>
      </c>
      <c r="Z2231" s="1">
        <f>IF(OR(TRIM(B2231)="",COUNTIF(Config!$B$15:$B$19,B2231)&gt;0),1,0)+IF(OR(TRIM(C2231)="",COUNTIF(Config!$B$15:$B$19,C2231)&gt;0),1,0)+IF(OR(TRIM(F2231)="",COUNTIF(Config!$B$15:$B$19,F2231)&gt;0),1,0)+IF(OR(TRIM(H2231)="",COUNTIF(Config!$B$15:$B$19,H2231)&gt;0),1,0)+IF(OR(TRIM(E2231)="",COUNTIF(Config!$B$15:$B$19,E2231)&gt;0),1,0)+IF(OR(TRIM(K2231)="",COUNTIF(Config!$B$15:$B$19,K2231)&gt;0),1,0)+IF(OR(TRIM(P2231)="",COUNTIF(Config!$B$15:$B$19,P2231)&gt;0),1,0)+IF(OR(TRIM(R2231)="",COUNTIF(Config!$B$15:$B$19,R2231)&gt;0),1,0)</f>
        <v>0</v>
      </c>
      <c r="AA2231" s="1" cm="1">
        <f t="array" ref="AA2231">SUMPRODUCT(LEN(H2231)-LEN(SUBSTITUTE(H2231,{"0";"1";"2";"3";"4";"5";"6";"7";"8";"9"},"")))</f>
        <v>11</v>
      </c>
      <c r="AC2231" t="str">
        <f t="shared" si="240"/>
        <v>Invalid Email</v>
      </c>
      <c r="AD2231">
        <f t="shared" si="241"/>
        <v>0</v>
      </c>
      <c r="AE2231">
        <f t="shared" si="242"/>
        <v>1</v>
      </c>
      <c r="AF2231" t="str">
        <f t="shared" si="243"/>
        <v>No</v>
      </c>
      <c r="AG2231">
        <f t="shared" ca="1" si="244"/>
        <v>409</v>
      </c>
      <c r="AH2231" t="str">
        <f ca="1">IF(OR(V2231="",AG2231=""),"Yes",IF(AG2231&gt;Config!$B$41,"Yes","No"))</f>
        <v>Yes</v>
      </c>
    </row>
    <row r="2232" spans="1:34" x14ac:dyDescent="0.25">
      <c r="A2232" s="1" t="s">
        <v>16419</v>
      </c>
      <c r="B2232" s="1" t="s">
        <v>2431</v>
      </c>
      <c r="C2232" s="1" t="s">
        <v>273</v>
      </c>
      <c r="D2232" s="1" t="s">
        <v>16420</v>
      </c>
      <c r="E2232" s="1" t="s">
        <v>33902</v>
      </c>
      <c r="F2232" s="1" t="s">
        <v>16421</v>
      </c>
      <c r="G2232" t="str">
        <f t="shared" si="238"/>
        <v>Valid</v>
      </c>
      <c r="H2232" s="1" t="s">
        <v>16422</v>
      </c>
      <c r="I2232" t="str" cm="1">
        <f t="array" ref="I2232">IF(OR(TRIM(H2232)="",ISNUMBER(SEARCH("#",H2232)),AA2232&lt;Config!$B$8,SUMPRODUCT(--ISNUMBER(SEARCH({"a";"b";"c";"d";"e";"f";"g";"h";"i";"j";"k";"l";"m";"n";"o";"p";"q";"r";"s";"t";"u";"v";"w";"x";"y";"z"},H2232)))&gt;0),"Invalid","Valid")</f>
        <v>Valid</v>
      </c>
      <c r="J2232" s="1" t="s">
        <v>16423</v>
      </c>
      <c r="K2232" s="1" t="s">
        <v>264</v>
      </c>
      <c r="L2232" s="1" t="s">
        <v>265</v>
      </c>
      <c r="M2232" s="1" t="s">
        <v>462</v>
      </c>
      <c r="N2232" s="1" t="s">
        <v>437</v>
      </c>
      <c r="O2232" s="1" t="s">
        <v>69</v>
      </c>
      <c r="P2232" t="s">
        <v>87</v>
      </c>
      <c r="Q2232" s="1" t="s">
        <v>438</v>
      </c>
      <c r="R2232" s="1" t="s">
        <v>136</v>
      </c>
      <c r="S2232" s="1" t="s">
        <v>16424</v>
      </c>
      <c r="T2232" s="1" t="s">
        <v>16425</v>
      </c>
      <c r="U2232" s="1" t="s">
        <v>925</v>
      </c>
      <c r="V2232" s="1" t="s">
        <v>2023</v>
      </c>
      <c r="W2232" s="1" t="s">
        <v>94</v>
      </c>
      <c r="X2232" t="str">
        <f t="shared" si="239"/>
        <v>Complete</v>
      </c>
      <c r="Y2232">
        <f>MAX(0,100-IF(G2232="Invalid",Config!$B$5,0)-IF(I2232="Invalid",Config!$B$6,0)-IF(X2232="Incomplete",Config!$B$7,0)-IF(AF2232="Yes",Config!$B$37,0))</f>
        <v>100</v>
      </c>
      <c r="Z2232" s="1">
        <f>IF(OR(TRIM(B2232)="",COUNTIF(Config!$B$15:$B$19,B2232)&gt;0),1,0)+IF(OR(TRIM(C2232)="",COUNTIF(Config!$B$15:$B$19,C2232)&gt;0),1,0)+IF(OR(TRIM(F2232)="",COUNTIF(Config!$B$15:$B$19,F2232)&gt;0),1,0)+IF(OR(TRIM(H2232)="",COUNTIF(Config!$B$15:$B$19,H2232)&gt;0),1,0)+IF(OR(TRIM(E2232)="",COUNTIF(Config!$B$15:$B$19,E2232)&gt;0),1,0)+IF(OR(TRIM(K2232)="",COUNTIF(Config!$B$15:$B$19,K2232)&gt;0),1,0)+IF(OR(TRIM(P2232)="",COUNTIF(Config!$B$15:$B$19,P2232)&gt;0),1,0)+IF(OR(TRIM(R2232)="",COUNTIF(Config!$B$15:$B$19,R2232)&gt;0),1,0)</f>
        <v>0</v>
      </c>
      <c r="AA2232" s="1" cm="1">
        <f t="array" ref="AA2232">SUMPRODUCT(LEN(H2232)-LEN(SUBSTITUTE(H2232,{"0";"1";"2";"3";"4";"5";"6";"7";"8";"9"},"")))</f>
        <v>10</v>
      </c>
      <c r="AC2232" t="str">
        <f t="shared" si="240"/>
        <v/>
      </c>
      <c r="AD2232">
        <f t="shared" si="241"/>
        <v>1</v>
      </c>
      <c r="AE2232">
        <f t="shared" si="242"/>
        <v>1</v>
      </c>
      <c r="AF2232" t="str">
        <f t="shared" si="243"/>
        <v>No</v>
      </c>
      <c r="AG2232">
        <f t="shared" ca="1" si="244"/>
        <v>124</v>
      </c>
      <c r="AH2232" t="str">
        <f ca="1">IF(OR(V2232="",AG2232=""),"Yes",IF(AG2232&gt;Config!$B$41,"Yes","No"))</f>
        <v>No</v>
      </c>
    </row>
    <row r="2233" spans="1:34" x14ac:dyDescent="0.25">
      <c r="A2233" s="1" t="s">
        <v>16426</v>
      </c>
      <c r="B2233" s="1" t="s">
        <v>1257</v>
      </c>
      <c r="C2233" s="1" t="s">
        <v>410</v>
      </c>
      <c r="D2233" s="1" t="s">
        <v>16427</v>
      </c>
      <c r="E2233" s="1" t="s">
        <v>34972</v>
      </c>
      <c r="F2233" s="1" t="s">
        <v>16428</v>
      </c>
      <c r="G2233" t="str">
        <f t="shared" si="238"/>
        <v>Valid</v>
      </c>
      <c r="H2233" s="1" t="s">
        <v>16429</v>
      </c>
      <c r="I2233" t="str" cm="1">
        <f t="array" ref="I2233">IF(OR(TRIM(H2233)="",ISNUMBER(SEARCH("#",H2233)),AA2233&lt;Config!$B$8,SUMPRODUCT(--ISNUMBER(SEARCH({"a";"b";"c";"d";"e";"f";"g";"h";"i";"j";"k";"l";"m";"n";"o";"p";"q";"r";"s";"t";"u";"v";"w";"x";"y";"z"},H2233)))&gt;0),"Invalid","Valid")</f>
        <v>Valid</v>
      </c>
      <c r="J2233" s="1" t="s">
        <v>16430</v>
      </c>
      <c r="K2233" s="1" t="s">
        <v>516</v>
      </c>
      <c r="L2233" s="1" t="s">
        <v>29</v>
      </c>
      <c r="M2233" s="1" t="s">
        <v>33825</v>
      </c>
      <c r="N2233" s="1" t="s">
        <v>224</v>
      </c>
      <c r="O2233" s="1" t="s">
        <v>32</v>
      </c>
      <c r="P2233" t="s">
        <v>53</v>
      </c>
      <c r="Q2233" s="1" t="s">
        <v>197</v>
      </c>
      <c r="R2233" s="1" t="s">
        <v>55</v>
      </c>
      <c r="S2233" s="1" t="s">
        <v>16431</v>
      </c>
      <c r="T2233" s="1" t="s">
        <v>16432</v>
      </c>
      <c r="U2233" s="1" t="s">
        <v>1272</v>
      </c>
      <c r="V2233" s="1" t="s">
        <v>1676</v>
      </c>
      <c r="W2233" s="1" t="s">
        <v>141</v>
      </c>
      <c r="X2233" t="str">
        <f t="shared" si="239"/>
        <v>Complete</v>
      </c>
      <c r="Y2233">
        <f>MAX(0,100-IF(G2233="Invalid",Config!$B$5,0)-IF(I2233="Invalid",Config!$B$6,0)-IF(X2233="Incomplete",Config!$B$7,0)-IF(AF2233="Yes",Config!$B$37,0))</f>
        <v>100</v>
      </c>
      <c r="Z2233" s="1">
        <f>IF(OR(TRIM(B2233)="",COUNTIF(Config!$B$15:$B$19,B2233)&gt;0),1,0)+IF(OR(TRIM(C2233)="",COUNTIF(Config!$B$15:$B$19,C2233)&gt;0),1,0)+IF(OR(TRIM(F2233)="",COUNTIF(Config!$B$15:$B$19,F2233)&gt;0),1,0)+IF(OR(TRIM(H2233)="",COUNTIF(Config!$B$15:$B$19,H2233)&gt;0),1,0)+IF(OR(TRIM(E2233)="",COUNTIF(Config!$B$15:$B$19,E2233)&gt;0),1,0)+IF(OR(TRIM(K2233)="",COUNTIF(Config!$B$15:$B$19,K2233)&gt;0),1,0)+IF(OR(TRIM(P2233)="",COUNTIF(Config!$B$15:$B$19,P2233)&gt;0),1,0)+IF(OR(TRIM(R2233)="",COUNTIF(Config!$B$15:$B$19,R2233)&gt;0),1,0)</f>
        <v>0</v>
      </c>
      <c r="AA2233" s="1" cm="1">
        <f t="array" ref="AA2233">SUMPRODUCT(LEN(H2233)-LEN(SUBSTITUTE(H2233,{"0";"1";"2";"3";"4";"5";"6";"7";"8";"9"},"")))</f>
        <v>12</v>
      </c>
      <c r="AC2233" t="str">
        <f t="shared" si="240"/>
        <v/>
      </c>
      <c r="AD2233">
        <f t="shared" si="241"/>
        <v>1</v>
      </c>
      <c r="AE2233">
        <f t="shared" si="242"/>
        <v>1</v>
      </c>
      <c r="AF2233" t="str">
        <f t="shared" si="243"/>
        <v>No</v>
      </c>
      <c r="AG2233">
        <f t="shared" ca="1" si="244"/>
        <v>37</v>
      </c>
      <c r="AH2233" t="str">
        <f ca="1">IF(OR(V2233="",AG2233=""),"Yes",IF(AG2233&gt;Config!$B$41,"Yes","No"))</f>
        <v>No</v>
      </c>
    </row>
    <row r="2234" spans="1:34" x14ac:dyDescent="0.25">
      <c r="A2234" s="1" t="s">
        <v>16433</v>
      </c>
      <c r="B2234" s="1" t="s">
        <v>352</v>
      </c>
      <c r="C2234" s="1" t="s">
        <v>353</v>
      </c>
      <c r="D2234" s="1" t="s">
        <v>354</v>
      </c>
      <c r="E2234" s="1" t="s">
        <v>33834</v>
      </c>
      <c r="F2234" s="1" t="s">
        <v>355</v>
      </c>
      <c r="G2234" t="str">
        <f t="shared" si="238"/>
        <v>Valid</v>
      </c>
      <c r="H2234" s="1" t="s">
        <v>16434</v>
      </c>
      <c r="I2234" t="str" cm="1">
        <f t="array" ref="I2234">IF(OR(TRIM(H2234)="",ISNUMBER(SEARCH("#",H2234)),AA2234&lt;Config!$B$8,SUMPRODUCT(--ISNUMBER(SEARCH({"a";"b";"c";"d";"e";"f";"g";"h";"i";"j";"k";"l";"m";"n";"o";"p";"q";"r";"s";"t";"u";"v";"w";"x";"y";"z"},H2234)))&gt;0),"Invalid","Valid")</f>
        <v>Valid</v>
      </c>
      <c r="J2234" s="1" t="s">
        <v>357</v>
      </c>
      <c r="K2234" s="1" t="s">
        <v>133</v>
      </c>
      <c r="L2234" s="1" t="s">
        <v>134</v>
      </c>
      <c r="M2234" s="1" t="s">
        <v>251</v>
      </c>
      <c r="N2234" s="1" t="s">
        <v>358</v>
      </c>
      <c r="O2234" s="1" t="s">
        <v>149</v>
      </c>
      <c r="P2234" t="s">
        <v>33</v>
      </c>
      <c r="Q2234" s="1" t="s">
        <v>119</v>
      </c>
      <c r="R2234" s="1" t="s">
        <v>35</v>
      </c>
      <c r="S2234" s="1" t="s">
        <v>359</v>
      </c>
      <c r="T2234" s="1" t="s">
        <v>360</v>
      </c>
      <c r="U2234" s="1" t="s">
        <v>361</v>
      </c>
      <c r="V2234" s="1" t="s">
        <v>362</v>
      </c>
      <c r="W2234" s="1" t="s">
        <v>293</v>
      </c>
      <c r="X2234" t="str">
        <f t="shared" si="239"/>
        <v>Complete</v>
      </c>
      <c r="Y2234">
        <f>MAX(0,100-IF(G2234="Invalid",Config!$B$5,0)-IF(I2234="Invalid",Config!$B$6,0)-IF(X2234="Incomplete",Config!$B$7,0)-IF(AF2234="Yes",Config!$B$37,0))</f>
        <v>75</v>
      </c>
      <c r="Z2234" s="1">
        <f>IF(OR(TRIM(B2234)="",COUNTIF(Config!$B$15:$B$19,B2234)&gt;0),1,0)+IF(OR(TRIM(C2234)="",COUNTIF(Config!$B$15:$B$19,C2234)&gt;0),1,0)+IF(OR(TRIM(F2234)="",COUNTIF(Config!$B$15:$B$19,F2234)&gt;0),1,0)+IF(OR(TRIM(H2234)="",COUNTIF(Config!$B$15:$B$19,H2234)&gt;0),1,0)+IF(OR(TRIM(E2234)="",COUNTIF(Config!$B$15:$B$19,E2234)&gt;0),1,0)+IF(OR(TRIM(K2234)="",COUNTIF(Config!$B$15:$B$19,K2234)&gt;0),1,0)+IF(OR(TRIM(P2234)="",COUNTIF(Config!$B$15:$B$19,P2234)&gt;0),1,0)+IF(OR(TRIM(R2234)="",COUNTIF(Config!$B$15:$B$19,R2234)&gt;0),1,0)</f>
        <v>0</v>
      </c>
      <c r="AA2234" s="1" cm="1">
        <f t="array" ref="AA2234">SUMPRODUCT(LEN(H2234)-LEN(SUBSTITUTE(H2234,{"0";"1";"2";"3";"4";"5";"6";"7";"8";"9"},"")))</f>
        <v>10</v>
      </c>
      <c r="AC2234" t="str">
        <f t="shared" si="240"/>
        <v>Potential Duplicate</v>
      </c>
      <c r="AD2234">
        <f t="shared" si="241"/>
        <v>2</v>
      </c>
      <c r="AE2234">
        <f t="shared" si="242"/>
        <v>1</v>
      </c>
      <c r="AF2234" t="str">
        <f t="shared" si="243"/>
        <v>Yes</v>
      </c>
      <c r="AG2234">
        <f t="shared" ca="1" si="244"/>
        <v>284</v>
      </c>
      <c r="AH2234" t="str">
        <f ca="1">IF(OR(V2234="",AG2234=""),"Yes",IF(AG2234&gt;Config!$B$41,"Yes","No"))</f>
        <v>No</v>
      </c>
    </row>
    <row r="2235" spans="1:34" x14ac:dyDescent="0.25">
      <c r="A2235" s="1" t="s">
        <v>16435</v>
      </c>
      <c r="B2235" s="1" t="s">
        <v>774</v>
      </c>
      <c r="C2235" s="1" t="s">
        <v>946</v>
      </c>
      <c r="D2235" s="1" t="s">
        <v>16436</v>
      </c>
      <c r="E2235" s="1" t="s">
        <v>458</v>
      </c>
      <c r="F2235" s="1" t="s">
        <v>16437</v>
      </c>
      <c r="G2235" t="str">
        <f t="shared" si="238"/>
        <v>Valid</v>
      </c>
      <c r="H2235" s="1" t="s">
        <v>16438</v>
      </c>
      <c r="I2235" t="str" cm="1">
        <f t="array" ref="I2235">IF(OR(TRIM(H2235)="",ISNUMBER(SEARCH("#",H2235)),AA2235&lt;Config!$B$8,SUMPRODUCT(--ISNUMBER(SEARCH({"a";"b";"c";"d";"e";"f";"g";"h";"i";"j";"k";"l";"m";"n";"o";"p";"q";"r";"s";"t";"u";"v";"w";"x";"y";"z"},H2235)))&gt;0),"Invalid","Valid")</f>
        <v>Valid</v>
      </c>
      <c r="J2235" s="1" t="s">
        <v>16439</v>
      </c>
      <c r="K2235" s="1" t="s">
        <v>516</v>
      </c>
      <c r="L2235" s="1" t="s">
        <v>49</v>
      </c>
      <c r="M2235" s="1" t="s">
        <v>135</v>
      </c>
      <c r="N2235" s="1" t="s">
        <v>358</v>
      </c>
      <c r="O2235" s="1" t="s">
        <v>180</v>
      </c>
      <c r="P2235" t="s">
        <v>53</v>
      </c>
      <c r="Q2235" s="1" t="s">
        <v>54</v>
      </c>
      <c r="R2235" s="1" t="s">
        <v>197</v>
      </c>
      <c r="S2235" s="1" t="s">
        <v>16440</v>
      </c>
      <c r="T2235" s="1" t="s">
        <v>16441</v>
      </c>
      <c r="U2235" s="1" t="s">
        <v>7513</v>
      </c>
      <c r="V2235" s="1" t="s">
        <v>140</v>
      </c>
      <c r="W2235" s="1" t="s">
        <v>33823</v>
      </c>
      <c r="X2235" t="str">
        <f t="shared" si="239"/>
        <v>Complete</v>
      </c>
      <c r="Y2235">
        <f>MAX(0,100-IF(G2235="Invalid",Config!$B$5,0)-IF(I2235="Invalid",Config!$B$6,0)-IF(X2235="Incomplete",Config!$B$7,0)-IF(AF2235="Yes",Config!$B$37,0))</f>
        <v>100</v>
      </c>
      <c r="Z2235" s="1">
        <f>IF(OR(TRIM(B2235)="",COUNTIF(Config!$B$15:$B$19,B2235)&gt;0),1,0)+IF(OR(TRIM(C2235)="",COUNTIF(Config!$B$15:$B$19,C2235)&gt;0),1,0)+IF(OR(TRIM(F2235)="",COUNTIF(Config!$B$15:$B$19,F2235)&gt;0),1,0)+IF(OR(TRIM(H2235)="",COUNTIF(Config!$B$15:$B$19,H2235)&gt;0),1,0)+IF(OR(TRIM(E2235)="",COUNTIF(Config!$B$15:$B$19,E2235)&gt;0),1,0)+IF(OR(TRIM(K2235)="",COUNTIF(Config!$B$15:$B$19,K2235)&gt;0),1,0)+IF(OR(TRIM(P2235)="",COUNTIF(Config!$B$15:$B$19,P2235)&gt;0),1,0)+IF(OR(TRIM(R2235)="",COUNTIF(Config!$B$15:$B$19,R2235)&gt;0),1,0)</f>
        <v>0</v>
      </c>
      <c r="AA2235" s="1" cm="1">
        <f t="array" ref="AA2235">SUMPRODUCT(LEN(H2235)-LEN(SUBSTITUTE(H2235,{"0";"1";"2";"3";"4";"5";"6";"7";"8";"9"},"")))</f>
        <v>12</v>
      </c>
      <c r="AC2235" t="str">
        <f t="shared" si="240"/>
        <v/>
      </c>
      <c r="AD2235">
        <f t="shared" si="241"/>
        <v>1</v>
      </c>
      <c r="AE2235">
        <f t="shared" si="242"/>
        <v>1</v>
      </c>
      <c r="AF2235" t="str">
        <f t="shared" si="243"/>
        <v>No</v>
      </c>
      <c r="AG2235">
        <f t="shared" ca="1" si="244"/>
        <v>37</v>
      </c>
      <c r="AH2235" t="str">
        <f ca="1">IF(OR(V2235="",AG2235=""),"Yes",IF(AG2235&gt;Config!$B$41,"Yes","No"))</f>
        <v>No</v>
      </c>
    </row>
    <row r="2236" spans="1:34" x14ac:dyDescent="0.25">
      <c r="A2236" s="1" t="s">
        <v>16442</v>
      </c>
      <c r="B2236" s="1" t="s">
        <v>1241</v>
      </c>
      <c r="C2236" s="1" t="s">
        <v>323</v>
      </c>
      <c r="D2236" s="1" t="s">
        <v>4845</v>
      </c>
      <c r="E2236" s="1" t="s">
        <v>191</v>
      </c>
      <c r="F2236" s="1" t="s">
        <v>10172</v>
      </c>
      <c r="G2236" t="str">
        <f t="shared" si="238"/>
        <v>Valid</v>
      </c>
      <c r="H2236" s="1" t="s">
        <v>16443</v>
      </c>
      <c r="I2236" t="str" cm="1">
        <f t="array" ref="I2236">IF(OR(TRIM(H2236)="",ISNUMBER(SEARCH("#",H2236)),AA2236&lt;Config!$B$8,SUMPRODUCT(--ISNUMBER(SEARCH({"a";"b";"c";"d";"e";"f";"g";"h";"i";"j";"k";"l";"m";"n";"o";"p";"q";"r";"s";"t";"u";"v";"w";"x";"y";"z"},H2236)))&gt;0),"Invalid","Valid")</f>
        <v>Valid</v>
      </c>
      <c r="J2236" s="1" t="s">
        <v>10174</v>
      </c>
      <c r="K2236" s="1" t="s">
        <v>378</v>
      </c>
      <c r="L2236" s="1" t="s">
        <v>134</v>
      </c>
      <c r="M2236" s="1" t="s">
        <v>30</v>
      </c>
      <c r="N2236" s="1" t="s">
        <v>437</v>
      </c>
      <c r="O2236" s="1" t="s">
        <v>69</v>
      </c>
      <c r="P2236" t="s">
        <v>53</v>
      </c>
      <c r="Q2236" s="1" t="s">
        <v>55</v>
      </c>
      <c r="R2236" s="1" t="s">
        <v>70</v>
      </c>
      <c r="S2236" s="1" t="s">
        <v>10175</v>
      </c>
      <c r="T2236" s="1" t="s">
        <v>10176</v>
      </c>
      <c r="U2236" s="1" t="s">
        <v>10177</v>
      </c>
      <c r="V2236" s="1" t="s">
        <v>8652</v>
      </c>
      <c r="W2236" s="1" t="s">
        <v>293</v>
      </c>
      <c r="X2236" t="str">
        <f t="shared" si="239"/>
        <v>Complete</v>
      </c>
      <c r="Y2236">
        <f>MAX(0,100-IF(G2236="Invalid",Config!$B$5,0)-IF(I2236="Invalid",Config!$B$6,0)-IF(X2236="Incomplete",Config!$B$7,0)-IF(AF2236="Yes",Config!$B$37,0))</f>
        <v>75</v>
      </c>
      <c r="Z2236" s="1">
        <f>IF(OR(TRIM(B2236)="",COUNTIF(Config!$B$15:$B$19,B2236)&gt;0),1,0)+IF(OR(TRIM(C2236)="",COUNTIF(Config!$B$15:$B$19,C2236)&gt;0),1,0)+IF(OR(TRIM(F2236)="",COUNTIF(Config!$B$15:$B$19,F2236)&gt;0),1,0)+IF(OR(TRIM(H2236)="",COUNTIF(Config!$B$15:$B$19,H2236)&gt;0),1,0)+IF(OR(TRIM(E2236)="",COUNTIF(Config!$B$15:$B$19,E2236)&gt;0),1,0)+IF(OR(TRIM(K2236)="",COUNTIF(Config!$B$15:$B$19,K2236)&gt;0),1,0)+IF(OR(TRIM(P2236)="",COUNTIF(Config!$B$15:$B$19,P2236)&gt;0),1,0)+IF(OR(TRIM(R2236)="",COUNTIF(Config!$B$15:$B$19,R2236)&gt;0),1,0)</f>
        <v>0</v>
      </c>
      <c r="AA2236" s="1" cm="1">
        <f t="array" ref="AA2236">SUMPRODUCT(LEN(H2236)-LEN(SUBSTITUTE(H2236,{"0";"1";"2";"3";"4";"5";"6";"7";"8";"9"},"")))</f>
        <v>12</v>
      </c>
      <c r="AC2236" t="str">
        <f t="shared" si="240"/>
        <v>Potential Duplicate</v>
      </c>
      <c r="AD2236">
        <f t="shared" si="241"/>
        <v>2</v>
      </c>
      <c r="AE2236">
        <f t="shared" si="242"/>
        <v>1</v>
      </c>
      <c r="AF2236" t="str">
        <f t="shared" si="243"/>
        <v>Yes</v>
      </c>
      <c r="AG2236">
        <f t="shared" ca="1" si="244"/>
        <v>481</v>
      </c>
      <c r="AH2236" t="str">
        <f ca="1">IF(OR(V2236="",AG2236=""),"Yes",IF(AG2236&gt;Config!$B$41,"Yes","No"))</f>
        <v>Yes</v>
      </c>
    </row>
    <row r="2237" spans="1:34" x14ac:dyDescent="0.25">
      <c r="A2237" s="1" t="s">
        <v>16444</v>
      </c>
      <c r="B2237" s="1" t="s">
        <v>3087</v>
      </c>
      <c r="C2237" s="1" t="s">
        <v>97</v>
      </c>
      <c r="D2237" s="1" t="s">
        <v>16445</v>
      </c>
      <c r="E2237" s="1" t="s">
        <v>34973</v>
      </c>
      <c r="F2237" s="1" t="s">
        <v>16446</v>
      </c>
      <c r="G2237" t="str">
        <f t="shared" si="238"/>
        <v>Valid</v>
      </c>
      <c r="H2237" s="1" t="s">
        <v>16447</v>
      </c>
      <c r="I2237" t="str" cm="1">
        <f t="array" ref="I2237">IF(OR(TRIM(H2237)="",ISNUMBER(SEARCH("#",H2237)),AA2237&lt;Config!$B$8,SUMPRODUCT(--ISNUMBER(SEARCH({"a";"b";"c";"d";"e";"f";"g";"h";"i";"j";"k";"l";"m";"n";"o";"p";"q";"r";"s";"t";"u";"v";"w";"x";"y";"z"},H2237)))&gt;0),"Invalid","Valid")</f>
        <v>Valid</v>
      </c>
      <c r="J2237" s="1" t="s">
        <v>16448</v>
      </c>
      <c r="K2237" s="1" t="s">
        <v>250</v>
      </c>
      <c r="L2237" s="1" t="s">
        <v>49</v>
      </c>
      <c r="M2237" s="1" t="s">
        <v>118</v>
      </c>
      <c r="N2237" s="1" t="s">
        <v>211</v>
      </c>
      <c r="O2237" s="1" t="s">
        <v>32</v>
      </c>
      <c r="P2237" t="s">
        <v>87</v>
      </c>
      <c r="Q2237" s="1" t="s">
        <v>88</v>
      </c>
      <c r="R2237" s="1" t="s">
        <v>89</v>
      </c>
      <c r="S2237" s="1" t="s">
        <v>16449</v>
      </c>
      <c r="T2237" s="1" t="s">
        <v>16450</v>
      </c>
      <c r="U2237" s="1" t="s">
        <v>16451</v>
      </c>
      <c r="V2237" s="1" t="s">
        <v>1873</v>
      </c>
      <c r="W2237" s="1" t="s">
        <v>202</v>
      </c>
      <c r="X2237" t="str">
        <f t="shared" si="239"/>
        <v>Complete</v>
      </c>
      <c r="Y2237">
        <f>MAX(0,100-IF(G2237="Invalid",Config!$B$5,0)-IF(I2237="Invalid",Config!$B$6,0)-IF(X2237="Incomplete",Config!$B$7,0)-IF(AF2237="Yes",Config!$B$37,0))</f>
        <v>75</v>
      </c>
      <c r="Z2237" s="1">
        <f>IF(OR(TRIM(B2237)="",COUNTIF(Config!$B$15:$B$19,B2237)&gt;0),1,0)+IF(OR(TRIM(C2237)="",COUNTIF(Config!$B$15:$B$19,C2237)&gt;0),1,0)+IF(OR(TRIM(F2237)="",COUNTIF(Config!$B$15:$B$19,F2237)&gt;0),1,0)+IF(OR(TRIM(H2237)="",COUNTIF(Config!$B$15:$B$19,H2237)&gt;0),1,0)+IF(OR(TRIM(E2237)="",COUNTIF(Config!$B$15:$B$19,E2237)&gt;0),1,0)+IF(OR(TRIM(K2237)="",COUNTIF(Config!$B$15:$B$19,K2237)&gt;0),1,0)+IF(OR(TRIM(P2237)="",COUNTIF(Config!$B$15:$B$19,P2237)&gt;0),1,0)+IF(OR(TRIM(R2237)="",COUNTIF(Config!$B$15:$B$19,R2237)&gt;0),1,0)</f>
        <v>0</v>
      </c>
      <c r="AA2237" s="1" cm="1">
        <f t="array" ref="AA2237">SUMPRODUCT(LEN(H2237)-LEN(SUBSTITUTE(H2237,{"0";"1";"2";"3";"4";"5";"6";"7";"8";"9"},"")))</f>
        <v>11</v>
      </c>
      <c r="AC2237" t="str">
        <f t="shared" si="240"/>
        <v>Potential Duplicate</v>
      </c>
      <c r="AD2237">
        <f t="shared" si="241"/>
        <v>2</v>
      </c>
      <c r="AE2237">
        <f t="shared" si="242"/>
        <v>1</v>
      </c>
      <c r="AF2237" t="str">
        <f t="shared" si="243"/>
        <v>Yes</v>
      </c>
      <c r="AG2237">
        <f t="shared" ca="1" si="244"/>
        <v>389</v>
      </c>
      <c r="AH2237" t="str">
        <f ca="1">IF(OR(V2237="",AG2237=""),"Yes",IF(AG2237&gt;Config!$B$41,"Yes","No"))</f>
        <v>Yes</v>
      </c>
    </row>
    <row r="2238" spans="1:34" x14ac:dyDescent="0.25">
      <c r="A2238" s="1" t="s">
        <v>16452</v>
      </c>
      <c r="B2238" s="1" t="s">
        <v>534</v>
      </c>
      <c r="C2238" s="1" t="s">
        <v>398</v>
      </c>
      <c r="D2238" s="1" t="s">
        <v>16453</v>
      </c>
      <c r="E2238" s="1" t="s">
        <v>34193</v>
      </c>
      <c r="F2238" s="1" t="s">
        <v>13417</v>
      </c>
      <c r="G2238" t="str">
        <f t="shared" si="238"/>
        <v>Valid</v>
      </c>
      <c r="H2238" s="1" t="s">
        <v>16454</v>
      </c>
      <c r="I2238" t="str" cm="1">
        <f t="array" ref="I2238">IF(OR(TRIM(H2238)="",ISNUMBER(SEARCH("#",H2238)),AA2238&lt;Config!$B$8,SUMPRODUCT(--ISNUMBER(SEARCH({"a";"b";"c";"d";"e";"f";"g";"h";"i";"j";"k";"l";"m";"n";"o";"p";"q";"r";"s";"t";"u";"v";"w";"x";"y";"z"},H2238)))&gt;0),"Invalid","Valid")</f>
        <v>Valid</v>
      </c>
      <c r="J2238" s="1" t="s">
        <v>16455</v>
      </c>
      <c r="K2238" s="1" t="s">
        <v>163</v>
      </c>
      <c r="L2238" s="1" t="s">
        <v>164</v>
      </c>
      <c r="M2238" s="1" t="s">
        <v>103</v>
      </c>
      <c r="N2238" s="1" t="s">
        <v>252</v>
      </c>
      <c r="O2238" s="1" t="s">
        <v>196</v>
      </c>
      <c r="P2238" t="s">
        <v>53</v>
      </c>
      <c r="Q2238" s="1" t="s">
        <v>55</v>
      </c>
      <c r="R2238" s="1" t="s">
        <v>70</v>
      </c>
      <c r="S2238" s="1" t="s">
        <v>16145</v>
      </c>
      <c r="T2238" s="1" t="s">
        <v>16456</v>
      </c>
      <c r="U2238" s="1" t="s">
        <v>3194</v>
      </c>
      <c r="V2238" s="1" t="s">
        <v>698</v>
      </c>
      <c r="W2238" s="1" t="s">
        <v>202</v>
      </c>
      <c r="X2238" t="str">
        <f t="shared" si="239"/>
        <v>Complete</v>
      </c>
      <c r="Y2238">
        <f>MAX(0,100-IF(G2238="Invalid",Config!$B$5,0)-IF(I2238="Invalid",Config!$B$6,0)-IF(X2238="Incomplete",Config!$B$7,0)-IF(AF2238="Yes",Config!$B$37,0))</f>
        <v>75</v>
      </c>
      <c r="Z2238" s="1">
        <f>IF(OR(TRIM(B2238)="",COUNTIF(Config!$B$15:$B$19,B2238)&gt;0),1,0)+IF(OR(TRIM(C2238)="",COUNTIF(Config!$B$15:$B$19,C2238)&gt;0),1,0)+IF(OR(TRIM(F2238)="",COUNTIF(Config!$B$15:$B$19,F2238)&gt;0),1,0)+IF(OR(TRIM(H2238)="",COUNTIF(Config!$B$15:$B$19,H2238)&gt;0),1,0)+IF(OR(TRIM(E2238)="",COUNTIF(Config!$B$15:$B$19,E2238)&gt;0),1,0)+IF(OR(TRIM(K2238)="",COUNTIF(Config!$B$15:$B$19,K2238)&gt;0),1,0)+IF(OR(TRIM(P2238)="",COUNTIF(Config!$B$15:$B$19,P2238)&gt;0),1,0)+IF(OR(TRIM(R2238)="",COUNTIF(Config!$B$15:$B$19,R2238)&gt;0),1,0)</f>
        <v>0</v>
      </c>
      <c r="AA2238" s="1" cm="1">
        <f t="array" ref="AA2238">SUMPRODUCT(LEN(H2238)-LEN(SUBSTITUTE(H2238,{"0";"1";"2";"3";"4";"5";"6";"7";"8";"9"},"")))</f>
        <v>12</v>
      </c>
      <c r="AC2238" t="str">
        <f t="shared" si="240"/>
        <v>Potential Duplicate</v>
      </c>
      <c r="AD2238">
        <f t="shared" si="241"/>
        <v>3</v>
      </c>
      <c r="AE2238">
        <f t="shared" si="242"/>
        <v>1</v>
      </c>
      <c r="AF2238" t="str">
        <f t="shared" si="243"/>
        <v>Yes</v>
      </c>
      <c r="AG2238">
        <f t="shared" ca="1" si="244"/>
        <v>393</v>
      </c>
      <c r="AH2238" t="str">
        <f ca="1">IF(OR(V2238="",AG2238=""),"Yes",IF(AG2238&gt;Config!$B$41,"Yes","No"))</f>
        <v>Yes</v>
      </c>
    </row>
    <row r="2239" spans="1:34" x14ac:dyDescent="0.25">
      <c r="A2239" s="1" t="s">
        <v>16457</v>
      </c>
      <c r="B2239" s="1" t="s">
        <v>336</v>
      </c>
      <c r="C2239" s="1" t="s">
        <v>157</v>
      </c>
      <c r="D2239" s="1" t="s">
        <v>16458</v>
      </c>
      <c r="E2239" s="1" t="s">
        <v>34974</v>
      </c>
      <c r="F2239" s="1" t="s">
        <v>16459</v>
      </c>
      <c r="G2239" t="str">
        <f t="shared" si="238"/>
        <v>Valid</v>
      </c>
      <c r="H2239" s="1" t="s">
        <v>16460</v>
      </c>
      <c r="I2239" t="str" cm="1">
        <f t="array" ref="I2239">IF(OR(TRIM(H2239)="",ISNUMBER(SEARCH("#",H2239)),AA2239&lt;Config!$B$8,SUMPRODUCT(--ISNUMBER(SEARCH({"a";"b";"c";"d";"e";"f";"g";"h";"i";"j";"k";"l";"m";"n";"o";"p";"q";"r";"s";"t";"u";"v";"w";"x";"y";"z"},H2239)))&gt;0),"Invalid","Valid")</f>
        <v>Valid</v>
      </c>
      <c r="J2239" s="1" t="s">
        <v>16461</v>
      </c>
      <c r="K2239" s="1" t="s">
        <v>178</v>
      </c>
      <c r="L2239" s="1" t="s">
        <v>450</v>
      </c>
      <c r="M2239" s="1" t="s">
        <v>33827</v>
      </c>
      <c r="N2239" s="1" t="s">
        <v>33819</v>
      </c>
      <c r="O2239" s="1" t="s">
        <v>149</v>
      </c>
      <c r="P2239" t="s">
        <v>87</v>
      </c>
      <c r="Q2239" s="1" t="s">
        <v>88</v>
      </c>
      <c r="R2239" s="1" t="s">
        <v>559</v>
      </c>
      <c r="S2239" s="1" t="s">
        <v>16462</v>
      </c>
      <c r="T2239" s="1" t="s">
        <v>16463</v>
      </c>
      <c r="U2239" s="1" t="s">
        <v>2880</v>
      </c>
      <c r="V2239" s="1" t="s">
        <v>895</v>
      </c>
      <c r="W2239" s="1" t="s">
        <v>384</v>
      </c>
      <c r="X2239" t="str">
        <f t="shared" si="239"/>
        <v>Complete</v>
      </c>
      <c r="Y2239">
        <f>MAX(0,100-IF(G2239="Invalid",Config!$B$5,0)-IF(I2239="Invalid",Config!$B$6,0)-IF(X2239="Incomplete",Config!$B$7,0)-IF(AF2239="Yes",Config!$B$37,0))</f>
        <v>100</v>
      </c>
      <c r="Z2239" s="1">
        <f>IF(OR(TRIM(B2239)="",COUNTIF(Config!$B$15:$B$19,B2239)&gt;0),1,0)+IF(OR(TRIM(C2239)="",COUNTIF(Config!$B$15:$B$19,C2239)&gt;0),1,0)+IF(OR(TRIM(F2239)="",COUNTIF(Config!$B$15:$B$19,F2239)&gt;0),1,0)+IF(OR(TRIM(H2239)="",COUNTIF(Config!$B$15:$B$19,H2239)&gt;0),1,0)+IF(OR(TRIM(E2239)="",COUNTIF(Config!$B$15:$B$19,E2239)&gt;0),1,0)+IF(OR(TRIM(K2239)="",COUNTIF(Config!$B$15:$B$19,K2239)&gt;0),1,0)+IF(OR(TRIM(P2239)="",COUNTIF(Config!$B$15:$B$19,P2239)&gt;0),1,0)+IF(OR(TRIM(R2239)="",COUNTIF(Config!$B$15:$B$19,R2239)&gt;0),1,0)</f>
        <v>0</v>
      </c>
      <c r="AA2239" s="1" cm="1">
        <f t="array" ref="AA2239">SUMPRODUCT(LEN(H2239)-LEN(SUBSTITUTE(H2239,{"0";"1";"2";"3";"4";"5";"6";"7";"8";"9"},"")))</f>
        <v>11</v>
      </c>
      <c r="AC2239" t="str">
        <f t="shared" si="240"/>
        <v/>
      </c>
      <c r="AD2239">
        <f t="shared" si="241"/>
        <v>1</v>
      </c>
      <c r="AE2239">
        <f t="shared" si="242"/>
        <v>1</v>
      </c>
      <c r="AF2239" t="str">
        <f t="shared" si="243"/>
        <v>No</v>
      </c>
      <c r="AG2239">
        <f t="shared" ca="1" si="244"/>
        <v>323</v>
      </c>
      <c r="AH2239" t="str">
        <f ca="1">IF(OR(V2239="",AG2239=""),"Yes",IF(AG2239&gt;Config!$B$41,"Yes","No"))</f>
        <v>No</v>
      </c>
    </row>
    <row r="2240" spans="1:34" x14ac:dyDescent="0.25">
      <c r="A2240" s="1" t="s">
        <v>16464</v>
      </c>
      <c r="B2240" s="1" t="s">
        <v>1068</v>
      </c>
      <c r="C2240" s="1" t="s">
        <v>273</v>
      </c>
      <c r="D2240" s="1" t="s">
        <v>1899</v>
      </c>
      <c r="E2240" s="1" t="s">
        <v>159</v>
      </c>
      <c r="F2240" s="1" t="s">
        <v>16465</v>
      </c>
      <c r="G2240" t="str">
        <f t="shared" si="238"/>
        <v>Valid</v>
      </c>
      <c r="H2240" s="1" t="s">
        <v>16466</v>
      </c>
      <c r="I2240" t="str" cm="1">
        <f t="array" ref="I2240">IF(OR(TRIM(H2240)="",ISNUMBER(SEARCH("#",H2240)),AA2240&lt;Config!$B$8,SUMPRODUCT(--ISNUMBER(SEARCH({"a";"b";"c";"d";"e";"f";"g";"h";"i";"j";"k";"l";"m";"n";"o";"p";"q";"r";"s";"t";"u";"v";"w";"x";"y";"z"},H2240)))&gt;0),"Invalid","Valid")</f>
        <v>Valid</v>
      </c>
      <c r="J2240" s="1" t="s">
        <v>16467</v>
      </c>
      <c r="K2240" s="1" t="s">
        <v>369</v>
      </c>
      <c r="L2240" s="1" t="s">
        <v>134</v>
      </c>
      <c r="M2240" s="1" t="s">
        <v>343</v>
      </c>
      <c r="N2240" s="1" t="s">
        <v>68</v>
      </c>
      <c r="O2240" s="1" t="s">
        <v>69</v>
      </c>
      <c r="P2240" t="s">
        <v>53</v>
      </c>
      <c r="Q2240" s="1" t="s">
        <v>55</v>
      </c>
      <c r="R2240" s="1" t="s">
        <v>197</v>
      </c>
      <c r="S2240" s="1" t="s">
        <v>16468</v>
      </c>
      <c r="T2240" s="1" t="s">
        <v>16469</v>
      </c>
      <c r="U2240" s="1" t="s">
        <v>11307</v>
      </c>
      <c r="V2240" s="1" t="s">
        <v>11600</v>
      </c>
      <c r="W2240" s="1" t="s">
        <v>125</v>
      </c>
      <c r="X2240" t="str">
        <f t="shared" si="239"/>
        <v>Complete</v>
      </c>
      <c r="Y2240">
        <f>MAX(0,100-IF(G2240="Invalid",Config!$B$5,0)-IF(I2240="Invalid",Config!$B$6,0)-IF(X2240="Incomplete",Config!$B$7,0)-IF(AF2240="Yes",Config!$B$37,0))</f>
        <v>100</v>
      </c>
      <c r="Z2240" s="1">
        <f>IF(OR(TRIM(B2240)="",COUNTIF(Config!$B$15:$B$19,B2240)&gt;0),1,0)+IF(OR(TRIM(C2240)="",COUNTIF(Config!$B$15:$B$19,C2240)&gt;0),1,0)+IF(OR(TRIM(F2240)="",COUNTIF(Config!$B$15:$B$19,F2240)&gt;0),1,0)+IF(OR(TRIM(H2240)="",COUNTIF(Config!$B$15:$B$19,H2240)&gt;0),1,0)+IF(OR(TRIM(E2240)="",COUNTIF(Config!$B$15:$B$19,E2240)&gt;0),1,0)+IF(OR(TRIM(K2240)="",COUNTIF(Config!$B$15:$B$19,K2240)&gt;0),1,0)+IF(OR(TRIM(P2240)="",COUNTIF(Config!$B$15:$B$19,P2240)&gt;0),1,0)+IF(OR(TRIM(R2240)="",COUNTIF(Config!$B$15:$B$19,R2240)&gt;0),1,0)</f>
        <v>0</v>
      </c>
      <c r="AA2240" s="1" cm="1">
        <f t="array" ref="AA2240">SUMPRODUCT(LEN(H2240)-LEN(SUBSTITUTE(H2240,{"0";"1";"2";"3";"4";"5";"6";"7";"8";"9"},"")))</f>
        <v>10</v>
      </c>
      <c r="AC2240" t="str">
        <f t="shared" si="240"/>
        <v/>
      </c>
      <c r="AD2240">
        <f t="shared" si="241"/>
        <v>1</v>
      </c>
      <c r="AE2240">
        <f t="shared" si="242"/>
        <v>1</v>
      </c>
      <c r="AF2240" t="str">
        <f t="shared" si="243"/>
        <v>No</v>
      </c>
      <c r="AG2240">
        <f t="shared" ca="1" si="244"/>
        <v>579</v>
      </c>
      <c r="AH2240" t="str">
        <f ca="1">IF(OR(V2240="",AG2240=""),"Yes",IF(AG2240&gt;Config!$B$41,"Yes","No"))</f>
        <v>Yes</v>
      </c>
    </row>
    <row r="2241" spans="1:34" x14ac:dyDescent="0.25">
      <c r="A2241" s="1" t="s">
        <v>16470</v>
      </c>
      <c r="B2241" s="1" t="s">
        <v>631</v>
      </c>
      <c r="C2241" s="1" t="s">
        <v>353</v>
      </c>
      <c r="D2241" s="1" t="s">
        <v>16471</v>
      </c>
      <c r="E2241" s="1" t="s">
        <v>34245</v>
      </c>
      <c r="F2241" s="1" t="s">
        <v>16472</v>
      </c>
      <c r="G2241" t="str">
        <f t="shared" si="238"/>
        <v>Valid</v>
      </c>
      <c r="H2241" s="1" t="s">
        <v>16473</v>
      </c>
      <c r="I2241" t="str" cm="1">
        <f t="array" ref="I2241">IF(OR(TRIM(H2241)="",ISNUMBER(SEARCH("#",H2241)),AA2241&lt;Config!$B$8,SUMPRODUCT(--ISNUMBER(SEARCH({"a";"b";"c";"d";"e";"f";"g";"h";"i";"j";"k";"l";"m";"n";"o";"p";"q";"r";"s";"t";"u";"v";"w";"x";"y";"z"},H2241)))&gt;0),"Invalid","Valid")</f>
        <v>Valid</v>
      </c>
      <c r="J2241" s="1" t="s">
        <v>16474</v>
      </c>
      <c r="K2241" s="1" t="s">
        <v>287</v>
      </c>
      <c r="L2241" s="1" t="s">
        <v>179</v>
      </c>
      <c r="M2241" s="1" t="s">
        <v>165</v>
      </c>
      <c r="N2241" s="1" t="s">
        <v>252</v>
      </c>
      <c r="O2241" s="1" t="s">
        <v>32</v>
      </c>
      <c r="P2241" t="s">
        <v>590</v>
      </c>
      <c r="Q2241" s="1" t="s">
        <v>591</v>
      </c>
      <c r="R2241" s="1" t="s">
        <v>845</v>
      </c>
      <c r="S2241" s="1" t="s">
        <v>16475</v>
      </c>
      <c r="T2241" s="1" t="s">
        <v>16476</v>
      </c>
      <c r="U2241" s="1" t="s">
        <v>16477</v>
      </c>
      <c r="V2241" s="1" t="s">
        <v>140</v>
      </c>
      <c r="W2241" s="1" t="s">
        <v>141</v>
      </c>
      <c r="X2241" t="str">
        <f t="shared" si="239"/>
        <v>Complete</v>
      </c>
      <c r="Y2241">
        <f>MAX(0,100-IF(G2241="Invalid",Config!$B$5,0)-IF(I2241="Invalid",Config!$B$6,0)-IF(X2241="Incomplete",Config!$B$7,0)-IF(AF2241="Yes",Config!$B$37,0))</f>
        <v>100</v>
      </c>
      <c r="Z2241" s="1">
        <f>IF(OR(TRIM(B2241)="",COUNTIF(Config!$B$15:$B$19,B2241)&gt;0),1,0)+IF(OR(TRIM(C2241)="",COUNTIF(Config!$B$15:$B$19,C2241)&gt;0),1,0)+IF(OR(TRIM(F2241)="",COUNTIF(Config!$B$15:$B$19,F2241)&gt;0),1,0)+IF(OR(TRIM(H2241)="",COUNTIF(Config!$B$15:$B$19,H2241)&gt;0),1,0)+IF(OR(TRIM(E2241)="",COUNTIF(Config!$B$15:$B$19,E2241)&gt;0),1,0)+IF(OR(TRIM(K2241)="",COUNTIF(Config!$B$15:$B$19,K2241)&gt;0),1,0)+IF(OR(TRIM(P2241)="",COUNTIF(Config!$B$15:$B$19,P2241)&gt;0),1,0)+IF(OR(TRIM(R2241)="",COUNTIF(Config!$B$15:$B$19,R2241)&gt;0),1,0)</f>
        <v>0</v>
      </c>
      <c r="AA2241" s="1" cm="1">
        <f t="array" ref="AA2241">SUMPRODUCT(LEN(H2241)-LEN(SUBSTITUTE(H2241,{"0";"1";"2";"3";"4";"5";"6";"7";"8";"9"},"")))</f>
        <v>10</v>
      </c>
      <c r="AC2241" t="str">
        <f t="shared" si="240"/>
        <v/>
      </c>
      <c r="AD2241">
        <f t="shared" si="241"/>
        <v>1</v>
      </c>
      <c r="AE2241">
        <f t="shared" si="242"/>
        <v>1</v>
      </c>
      <c r="AF2241" t="str">
        <f t="shared" si="243"/>
        <v>No</v>
      </c>
      <c r="AG2241">
        <f t="shared" ca="1" si="244"/>
        <v>37</v>
      </c>
      <c r="AH2241" t="str">
        <f ca="1">IF(OR(V2241="",AG2241=""),"Yes",IF(AG2241&gt;Config!$B$41,"Yes","No"))</f>
        <v>No</v>
      </c>
    </row>
    <row r="2242" spans="1:34" x14ac:dyDescent="0.25">
      <c r="A2242" s="1" t="s">
        <v>16478</v>
      </c>
      <c r="B2242" s="1" t="s">
        <v>6047</v>
      </c>
      <c r="C2242" s="1" t="s">
        <v>511</v>
      </c>
      <c r="D2242" s="1" t="s">
        <v>16479</v>
      </c>
      <c r="E2242" s="1" t="s">
        <v>34975</v>
      </c>
      <c r="F2242" s="1" t="s">
        <v>16480</v>
      </c>
      <c r="G2242" t="str">
        <f t="shared" si="238"/>
        <v>Valid</v>
      </c>
      <c r="H2242" s="1" t="s">
        <v>16481</v>
      </c>
      <c r="I2242" t="str" cm="1">
        <f t="array" ref="I2242">IF(OR(TRIM(H2242)="",ISNUMBER(SEARCH("#",H2242)),AA2242&lt;Config!$B$8,SUMPRODUCT(--ISNUMBER(SEARCH({"a";"b";"c";"d";"e";"f";"g";"h";"i";"j";"k";"l";"m";"n";"o";"p";"q";"r";"s";"t";"u";"v";"w";"x";"y";"z"},H2242)))&gt;0),"Invalid","Valid")</f>
        <v>Valid</v>
      </c>
      <c r="J2242" s="1" t="s">
        <v>16482</v>
      </c>
      <c r="K2242" s="1" t="s">
        <v>625</v>
      </c>
      <c r="L2242" s="1" t="s">
        <v>84</v>
      </c>
      <c r="M2242" s="1" t="s">
        <v>135</v>
      </c>
      <c r="N2242" s="1" t="s">
        <v>33819</v>
      </c>
      <c r="O2242" s="1" t="s">
        <v>69</v>
      </c>
      <c r="P2242" t="s">
        <v>104</v>
      </c>
      <c r="Q2242" s="1" t="s">
        <v>302</v>
      </c>
      <c r="R2242" s="1" t="s">
        <v>833</v>
      </c>
      <c r="S2242" s="1" t="s">
        <v>14794</v>
      </c>
      <c r="T2242" s="1" t="s">
        <v>16483</v>
      </c>
      <c r="U2242" s="1" t="s">
        <v>8893</v>
      </c>
      <c r="V2242" s="1" t="s">
        <v>140</v>
      </c>
      <c r="W2242" s="1" t="s">
        <v>40</v>
      </c>
      <c r="X2242" t="str">
        <f t="shared" si="239"/>
        <v>Complete</v>
      </c>
      <c r="Y2242">
        <f>MAX(0,100-IF(G2242="Invalid",Config!$B$5,0)-IF(I2242="Invalid",Config!$B$6,0)-IF(X2242="Incomplete",Config!$B$7,0)-IF(AF2242="Yes",Config!$B$37,0))</f>
        <v>100</v>
      </c>
      <c r="Z2242" s="1">
        <f>IF(OR(TRIM(B2242)="",COUNTIF(Config!$B$15:$B$19,B2242)&gt;0),1,0)+IF(OR(TRIM(C2242)="",COUNTIF(Config!$B$15:$B$19,C2242)&gt;0),1,0)+IF(OR(TRIM(F2242)="",COUNTIF(Config!$B$15:$B$19,F2242)&gt;0),1,0)+IF(OR(TRIM(H2242)="",COUNTIF(Config!$B$15:$B$19,H2242)&gt;0),1,0)+IF(OR(TRIM(E2242)="",COUNTIF(Config!$B$15:$B$19,E2242)&gt;0),1,0)+IF(OR(TRIM(K2242)="",COUNTIF(Config!$B$15:$B$19,K2242)&gt;0),1,0)+IF(OR(TRIM(P2242)="",COUNTIF(Config!$B$15:$B$19,P2242)&gt;0),1,0)+IF(OR(TRIM(R2242)="",COUNTIF(Config!$B$15:$B$19,R2242)&gt;0),1,0)</f>
        <v>0</v>
      </c>
      <c r="AA2242" s="1" cm="1">
        <f t="array" ref="AA2242">SUMPRODUCT(LEN(H2242)-LEN(SUBSTITUTE(H2242,{"0";"1";"2";"3";"4";"5";"6";"7";"8";"9"},"")))</f>
        <v>11</v>
      </c>
      <c r="AC2242" t="str">
        <f t="shared" si="240"/>
        <v/>
      </c>
      <c r="AD2242">
        <f t="shared" si="241"/>
        <v>1</v>
      </c>
      <c r="AE2242">
        <f t="shared" si="242"/>
        <v>1</v>
      </c>
      <c r="AF2242" t="str">
        <f t="shared" si="243"/>
        <v>No</v>
      </c>
      <c r="AG2242">
        <f t="shared" ca="1" si="244"/>
        <v>37</v>
      </c>
      <c r="AH2242" t="str">
        <f ca="1">IF(OR(V2242="",AG2242=""),"Yes",IF(AG2242&gt;Config!$B$41,"Yes","No"))</f>
        <v>No</v>
      </c>
    </row>
    <row r="2243" spans="1:34" x14ac:dyDescent="0.25">
      <c r="A2243" s="1" t="s">
        <v>16484</v>
      </c>
      <c r="B2243" s="1" t="s">
        <v>1858</v>
      </c>
      <c r="C2243" s="1" t="s">
        <v>97</v>
      </c>
      <c r="D2243" s="1" t="s">
        <v>16485</v>
      </c>
      <c r="E2243" s="1" t="s">
        <v>34959</v>
      </c>
      <c r="F2243" s="1" t="s">
        <v>16486</v>
      </c>
      <c r="G2243" t="str">
        <f t="shared" ref="G2243:G2306" si="245">IFERROR(IF(OR(TRIM(F2243)="",LEN(F2243)-LEN(SUBSTITUTE(F2243,"@",""))&lt;&gt;1,FIND("@",F2243)=1,RIGHT(F2243,1)=".",ISNUMBER(SEARCH(" ",F2243)),ISERROR(FIND(".",F2243,FIND("@",F2243)+2))),"Invalid","Valid"),"Invalid")</f>
        <v>Valid</v>
      </c>
      <c r="H2243" s="1" t="s">
        <v>16487</v>
      </c>
      <c r="I2243" t="str" cm="1">
        <f t="array" ref="I2243">IF(OR(TRIM(H2243)="",ISNUMBER(SEARCH("#",H2243)),AA2243&lt;Config!$B$8,SUMPRODUCT(--ISNUMBER(SEARCH({"a";"b";"c";"d";"e";"f";"g";"h";"i";"j";"k";"l";"m";"n";"o";"p";"q";"r";"s";"t";"u";"v";"w";"x";"y";"z"},H2243)))&gt;0),"Invalid","Valid")</f>
        <v>Valid</v>
      </c>
      <c r="J2243" s="1" t="s">
        <v>16488</v>
      </c>
      <c r="K2243" s="1" t="s">
        <v>66</v>
      </c>
      <c r="L2243" s="1" t="s">
        <v>49</v>
      </c>
      <c r="M2243" s="1" t="s">
        <v>462</v>
      </c>
      <c r="N2243" s="1" t="s">
        <v>148</v>
      </c>
      <c r="O2243" s="1" t="s">
        <v>180</v>
      </c>
      <c r="P2243" t="s">
        <v>53</v>
      </c>
      <c r="Q2243" s="1" t="s">
        <v>54</v>
      </c>
      <c r="R2243" s="1" t="s">
        <v>198</v>
      </c>
      <c r="S2243" s="1" t="s">
        <v>1133</v>
      </c>
      <c r="T2243" s="1" t="s">
        <v>16489</v>
      </c>
      <c r="U2243" s="1" t="s">
        <v>1520</v>
      </c>
      <c r="V2243" s="1" t="s">
        <v>140</v>
      </c>
      <c r="W2243" s="1" t="s">
        <v>125</v>
      </c>
      <c r="X2243" t="str">
        <f t="shared" ref="X2243:X2306" si="246">IF(Z2243=0,"Complete","Incomplete")</f>
        <v>Complete</v>
      </c>
      <c r="Y2243">
        <f>MAX(0,100-IF(G2243="Invalid",Config!$B$5,0)-IF(I2243="Invalid",Config!$B$6,0)-IF(X2243="Incomplete",Config!$B$7,0)-IF(AF2243="Yes",Config!$B$37,0))</f>
        <v>100</v>
      </c>
      <c r="Z2243" s="1">
        <f>IF(OR(TRIM(B2243)="",COUNTIF(Config!$B$15:$B$19,B2243)&gt;0),1,0)+IF(OR(TRIM(C2243)="",COUNTIF(Config!$B$15:$B$19,C2243)&gt;0),1,0)+IF(OR(TRIM(F2243)="",COUNTIF(Config!$B$15:$B$19,F2243)&gt;0),1,0)+IF(OR(TRIM(H2243)="",COUNTIF(Config!$B$15:$B$19,H2243)&gt;0),1,0)+IF(OR(TRIM(E2243)="",COUNTIF(Config!$B$15:$B$19,E2243)&gt;0),1,0)+IF(OR(TRIM(K2243)="",COUNTIF(Config!$B$15:$B$19,K2243)&gt;0),1,0)+IF(OR(TRIM(P2243)="",COUNTIF(Config!$B$15:$B$19,P2243)&gt;0),1,0)+IF(OR(TRIM(R2243)="",COUNTIF(Config!$B$15:$B$19,R2243)&gt;0),1,0)</f>
        <v>0</v>
      </c>
      <c r="AA2243" s="1" cm="1">
        <f t="array" ref="AA2243">SUMPRODUCT(LEN(H2243)-LEN(SUBSTITUTE(H2243,{"0";"1";"2";"3";"4";"5";"6";"7";"8";"9"},"")))</f>
        <v>10</v>
      </c>
      <c r="AC2243" t="str">
        <f t="shared" ref="AC2243:AC2306" si="247">_xlfn.TEXTJOIN("; ",TRUE,IF(G2243="Invalid","Invalid Email",""),IF(I2243="Invalid","Invalid Phone",""),IF(X2243="Incomplete","Incomplete Profile",""),IF(AF2243="Yes","Potential Duplicate",""))</f>
        <v/>
      </c>
      <c r="AD2243">
        <f t="shared" ref="AD2243:AD2306" si="248">IF(OR(TRIM(F2243)="",G2243="Invalid"),0,COUNTIF($F$2:$F$5131,F2243))</f>
        <v>1</v>
      </c>
      <c r="AE2243">
        <f t="shared" ref="AE2243:AE2306" si="249">IF(OR(TRIM(H2243)="",I2243="Invalid"),0,COUNTIF($H$2:$H$5131,H2243))</f>
        <v>1</v>
      </c>
      <c r="AF2243" t="str">
        <f t="shared" ref="AF2243:AF2306" si="250">IF(OR(AD2243&gt;1,AE2243&gt;1),"Yes","No")</f>
        <v>No</v>
      </c>
      <c r="AG2243">
        <f t="shared" ref="AG2243:AG2306" ca="1" si="251">IFERROR(TODAY()-DATEVALUE(V2243),IFERROR(TODAY()-DATE(VALUE(RIGHT(V2243,4)),VALUE(MID(V2243,FIND("/",V2243)+1,FIND("/",V2243,FIND("/",V2243)+1)-FIND("/",V2243)-1)),VALUE(LEFT(V2243,FIND("/",V2243)-1))),""))</f>
        <v>37</v>
      </c>
      <c r="AH2243" t="str">
        <f ca="1">IF(OR(V2243="",AG2243=""),"Yes",IF(AG2243&gt;Config!$B$41,"Yes","No"))</f>
        <v>No</v>
      </c>
    </row>
    <row r="2244" spans="1:34" x14ac:dyDescent="0.25">
      <c r="A2244" s="1" t="s">
        <v>16490</v>
      </c>
      <c r="B2244" s="1" t="s">
        <v>4752</v>
      </c>
      <c r="C2244" s="1" t="s">
        <v>230</v>
      </c>
      <c r="D2244" s="1" t="s">
        <v>16491</v>
      </c>
      <c r="E2244" s="1" t="s">
        <v>159</v>
      </c>
      <c r="F2244" s="1" t="s">
        <v>16492</v>
      </c>
      <c r="G2244" t="str">
        <f t="shared" si="245"/>
        <v>Valid</v>
      </c>
      <c r="H2244" s="1" t="s">
        <v>16493</v>
      </c>
      <c r="I2244" t="str" cm="1">
        <f t="array" ref="I2244">IF(OR(TRIM(H2244)="",ISNUMBER(SEARCH("#",H2244)),AA2244&lt;Config!$B$8,SUMPRODUCT(--ISNUMBER(SEARCH({"a";"b";"c";"d";"e";"f";"g";"h";"i";"j";"k";"l";"m";"n";"o";"p";"q";"r";"s";"t";"u";"v";"w";"x";"y";"z"},H2244)))&gt;0),"Invalid","Valid")</f>
        <v>Valid</v>
      </c>
      <c r="J2244" s="1" t="s">
        <v>16494</v>
      </c>
      <c r="K2244" s="1" t="s">
        <v>516</v>
      </c>
      <c r="L2244" s="1" t="s">
        <v>29</v>
      </c>
      <c r="M2244" s="1" t="s">
        <v>251</v>
      </c>
      <c r="N2244" s="1" t="s">
        <v>252</v>
      </c>
      <c r="O2244" s="1" t="s">
        <v>69</v>
      </c>
      <c r="P2244" t="s">
        <v>87</v>
      </c>
      <c r="Q2244" s="1" t="s">
        <v>438</v>
      </c>
      <c r="R2244" s="1" t="s">
        <v>212</v>
      </c>
      <c r="S2244" s="1" t="s">
        <v>1117</v>
      </c>
      <c r="T2244" s="1" t="s">
        <v>16495</v>
      </c>
      <c r="U2244" s="1" t="s">
        <v>6491</v>
      </c>
      <c r="V2244" s="1" t="s">
        <v>140</v>
      </c>
      <c r="W2244" s="1" t="s">
        <v>94</v>
      </c>
      <c r="X2244" t="str">
        <f t="shared" si="246"/>
        <v>Complete</v>
      </c>
      <c r="Y2244">
        <f>MAX(0,100-IF(G2244="Invalid",Config!$B$5,0)-IF(I2244="Invalid",Config!$B$6,0)-IF(X2244="Incomplete",Config!$B$7,0)-IF(AF2244="Yes",Config!$B$37,0))</f>
        <v>100</v>
      </c>
      <c r="Z2244" s="1">
        <f>IF(OR(TRIM(B2244)="",COUNTIF(Config!$B$15:$B$19,B2244)&gt;0),1,0)+IF(OR(TRIM(C2244)="",COUNTIF(Config!$B$15:$B$19,C2244)&gt;0),1,0)+IF(OR(TRIM(F2244)="",COUNTIF(Config!$B$15:$B$19,F2244)&gt;0),1,0)+IF(OR(TRIM(H2244)="",COUNTIF(Config!$B$15:$B$19,H2244)&gt;0),1,0)+IF(OR(TRIM(E2244)="",COUNTIF(Config!$B$15:$B$19,E2244)&gt;0),1,0)+IF(OR(TRIM(K2244)="",COUNTIF(Config!$B$15:$B$19,K2244)&gt;0),1,0)+IF(OR(TRIM(P2244)="",COUNTIF(Config!$B$15:$B$19,P2244)&gt;0),1,0)+IF(OR(TRIM(R2244)="",COUNTIF(Config!$B$15:$B$19,R2244)&gt;0),1,0)</f>
        <v>0</v>
      </c>
      <c r="AA2244" s="1" cm="1">
        <f t="array" ref="AA2244">SUMPRODUCT(LEN(H2244)-LEN(SUBSTITUTE(H2244,{"0";"1";"2";"3";"4";"5";"6";"7";"8";"9"},"")))</f>
        <v>10</v>
      </c>
      <c r="AC2244" t="str">
        <f t="shared" si="247"/>
        <v/>
      </c>
      <c r="AD2244">
        <f t="shared" si="248"/>
        <v>1</v>
      </c>
      <c r="AE2244">
        <f t="shared" si="249"/>
        <v>1</v>
      </c>
      <c r="AF2244" t="str">
        <f t="shared" si="250"/>
        <v>No</v>
      </c>
      <c r="AG2244">
        <f t="shared" ca="1" si="251"/>
        <v>37</v>
      </c>
      <c r="AH2244" t="str">
        <f ca="1">IF(OR(V2244="",AG2244=""),"Yes",IF(AG2244&gt;Config!$B$41,"Yes","No"))</f>
        <v>No</v>
      </c>
    </row>
    <row r="2245" spans="1:34" x14ac:dyDescent="0.25">
      <c r="A2245" s="1" t="s">
        <v>16496</v>
      </c>
      <c r="B2245" s="1" t="s">
        <v>1165</v>
      </c>
      <c r="C2245" s="1" t="s">
        <v>432</v>
      </c>
      <c r="D2245" s="1" t="s">
        <v>16497</v>
      </c>
      <c r="E2245" s="1" t="s">
        <v>34717</v>
      </c>
      <c r="F2245" s="1" t="s">
        <v>16498</v>
      </c>
      <c r="G2245" t="str">
        <f t="shared" si="245"/>
        <v>Valid</v>
      </c>
      <c r="H2245" s="1" t="s">
        <v>16499</v>
      </c>
      <c r="I2245" t="str" cm="1">
        <f t="array" ref="I2245">IF(OR(TRIM(H2245)="",ISNUMBER(SEARCH("#",H2245)),AA2245&lt;Config!$B$8,SUMPRODUCT(--ISNUMBER(SEARCH({"a";"b";"c";"d";"e";"f";"g";"h";"i";"j";"k";"l";"m";"n";"o";"p";"q";"r";"s";"t";"u";"v";"w";"x";"y";"z"},H2245)))&gt;0),"Invalid","Valid")</f>
        <v>Valid</v>
      </c>
      <c r="J2245" s="1" t="s">
        <v>16500</v>
      </c>
      <c r="K2245" s="1" t="s">
        <v>287</v>
      </c>
      <c r="L2245" s="1" t="s">
        <v>102</v>
      </c>
      <c r="M2245" s="1" t="s">
        <v>462</v>
      </c>
      <c r="N2245" s="1" t="s">
        <v>148</v>
      </c>
      <c r="O2245" s="1" t="s">
        <v>180</v>
      </c>
      <c r="P2245" t="s">
        <v>236</v>
      </c>
      <c r="Q2245" s="1" t="s">
        <v>238</v>
      </c>
      <c r="R2245" s="1" t="s">
        <v>253</v>
      </c>
      <c r="S2245" s="1" t="s">
        <v>14404</v>
      </c>
      <c r="T2245" s="1" t="s">
        <v>16501</v>
      </c>
      <c r="U2245" s="1" t="s">
        <v>1564</v>
      </c>
      <c r="V2245" s="1" t="s">
        <v>140</v>
      </c>
      <c r="W2245" s="1" t="s">
        <v>125</v>
      </c>
      <c r="X2245" t="str">
        <f t="shared" si="246"/>
        <v>Complete</v>
      </c>
      <c r="Y2245">
        <f>MAX(0,100-IF(G2245="Invalid",Config!$B$5,0)-IF(I2245="Invalid",Config!$B$6,0)-IF(X2245="Incomplete",Config!$B$7,0)-IF(AF2245="Yes",Config!$B$37,0))</f>
        <v>100</v>
      </c>
      <c r="Z2245" s="1">
        <f>IF(OR(TRIM(B2245)="",COUNTIF(Config!$B$15:$B$19,B2245)&gt;0),1,0)+IF(OR(TRIM(C2245)="",COUNTIF(Config!$B$15:$B$19,C2245)&gt;0),1,0)+IF(OR(TRIM(F2245)="",COUNTIF(Config!$B$15:$B$19,F2245)&gt;0),1,0)+IF(OR(TRIM(H2245)="",COUNTIF(Config!$B$15:$B$19,H2245)&gt;0),1,0)+IF(OR(TRIM(E2245)="",COUNTIF(Config!$B$15:$B$19,E2245)&gt;0),1,0)+IF(OR(TRIM(K2245)="",COUNTIF(Config!$B$15:$B$19,K2245)&gt;0),1,0)+IF(OR(TRIM(P2245)="",COUNTIF(Config!$B$15:$B$19,P2245)&gt;0),1,0)+IF(OR(TRIM(R2245)="",COUNTIF(Config!$B$15:$B$19,R2245)&gt;0),1,0)</f>
        <v>0</v>
      </c>
      <c r="AA2245" s="1" cm="1">
        <f t="array" ref="AA2245">SUMPRODUCT(LEN(H2245)-LEN(SUBSTITUTE(H2245,{"0";"1";"2";"3";"4";"5";"6";"7";"8";"9"},"")))</f>
        <v>10</v>
      </c>
      <c r="AC2245" t="str">
        <f t="shared" si="247"/>
        <v/>
      </c>
      <c r="AD2245">
        <f t="shared" si="248"/>
        <v>1</v>
      </c>
      <c r="AE2245">
        <f t="shared" si="249"/>
        <v>1</v>
      </c>
      <c r="AF2245" t="str">
        <f t="shared" si="250"/>
        <v>No</v>
      </c>
      <c r="AG2245">
        <f t="shared" ca="1" si="251"/>
        <v>37</v>
      </c>
      <c r="AH2245" t="str">
        <f ca="1">IF(OR(V2245="",AG2245=""),"Yes",IF(AG2245&gt;Config!$B$41,"Yes","No"))</f>
        <v>No</v>
      </c>
    </row>
    <row r="2246" spans="1:34" x14ac:dyDescent="0.25">
      <c r="A2246" s="1" t="s">
        <v>16502</v>
      </c>
      <c r="B2246" s="1" t="s">
        <v>2374</v>
      </c>
      <c r="C2246" s="1" t="s">
        <v>956</v>
      </c>
      <c r="D2246" s="1" t="s">
        <v>16503</v>
      </c>
      <c r="E2246" s="1" t="s">
        <v>33849</v>
      </c>
      <c r="F2246" s="1" t="s">
        <v>16504</v>
      </c>
      <c r="G2246" t="str">
        <f t="shared" si="245"/>
        <v>Valid</v>
      </c>
      <c r="H2246" s="1" t="s">
        <v>16505</v>
      </c>
      <c r="I2246" t="str" cm="1">
        <f t="array" ref="I2246">IF(OR(TRIM(H2246)="",ISNUMBER(SEARCH("#",H2246)),AA2246&lt;Config!$B$8,SUMPRODUCT(--ISNUMBER(SEARCH({"a";"b";"c";"d";"e";"f";"g";"h";"i";"j";"k";"l";"m";"n";"o";"p";"q";"r";"s";"t";"u";"v";"w";"x";"y";"z"},H2246)))&gt;0),"Invalid","Valid")</f>
        <v>Valid</v>
      </c>
      <c r="J2246" s="1" t="s">
        <v>16506</v>
      </c>
      <c r="K2246" s="1" t="s">
        <v>504</v>
      </c>
      <c r="L2246" s="1" t="s">
        <v>29</v>
      </c>
      <c r="M2246" s="1" t="s">
        <v>251</v>
      </c>
      <c r="N2246" s="1" t="s">
        <v>358</v>
      </c>
      <c r="O2246" s="1" t="s">
        <v>149</v>
      </c>
      <c r="P2246" t="s">
        <v>53</v>
      </c>
      <c r="Q2246" s="1" t="s">
        <v>150</v>
      </c>
      <c r="R2246" s="1" t="s">
        <v>197</v>
      </c>
      <c r="S2246" s="1" t="s">
        <v>13661</v>
      </c>
      <c r="T2246" s="1" t="s">
        <v>16507</v>
      </c>
      <c r="U2246" s="1" t="s">
        <v>666</v>
      </c>
      <c r="V2246" s="1" t="s">
        <v>140</v>
      </c>
      <c r="W2246" s="1" t="s">
        <v>40</v>
      </c>
      <c r="X2246" t="str">
        <f t="shared" si="246"/>
        <v>Complete</v>
      </c>
      <c r="Y2246">
        <f>MAX(0,100-IF(G2246="Invalid",Config!$B$5,0)-IF(I2246="Invalid",Config!$B$6,0)-IF(X2246="Incomplete",Config!$B$7,0)-IF(AF2246="Yes",Config!$B$37,0))</f>
        <v>100</v>
      </c>
      <c r="Z2246" s="1">
        <f>IF(OR(TRIM(B2246)="",COUNTIF(Config!$B$15:$B$19,B2246)&gt;0),1,0)+IF(OR(TRIM(C2246)="",COUNTIF(Config!$B$15:$B$19,C2246)&gt;0),1,0)+IF(OR(TRIM(F2246)="",COUNTIF(Config!$B$15:$B$19,F2246)&gt;0),1,0)+IF(OR(TRIM(H2246)="",COUNTIF(Config!$B$15:$B$19,H2246)&gt;0),1,0)+IF(OR(TRIM(E2246)="",COUNTIF(Config!$B$15:$B$19,E2246)&gt;0),1,0)+IF(OR(TRIM(K2246)="",COUNTIF(Config!$B$15:$B$19,K2246)&gt;0),1,0)+IF(OR(TRIM(P2246)="",COUNTIF(Config!$B$15:$B$19,P2246)&gt;0),1,0)+IF(OR(TRIM(R2246)="",COUNTIF(Config!$B$15:$B$19,R2246)&gt;0),1,0)</f>
        <v>0</v>
      </c>
      <c r="AA2246" s="1" cm="1">
        <f t="array" ref="AA2246">SUMPRODUCT(LEN(H2246)-LEN(SUBSTITUTE(H2246,{"0";"1";"2";"3";"4";"5";"6";"7";"8";"9"},"")))</f>
        <v>10</v>
      </c>
      <c r="AC2246" t="str">
        <f t="shared" si="247"/>
        <v/>
      </c>
      <c r="AD2246">
        <f t="shared" si="248"/>
        <v>1</v>
      </c>
      <c r="AE2246">
        <f t="shared" si="249"/>
        <v>1</v>
      </c>
      <c r="AF2246" t="str">
        <f t="shared" si="250"/>
        <v>No</v>
      </c>
      <c r="AG2246">
        <f t="shared" ca="1" si="251"/>
        <v>37</v>
      </c>
      <c r="AH2246" t="str">
        <f ca="1">IF(OR(V2246="",AG2246=""),"Yes",IF(AG2246&gt;Config!$B$41,"Yes","No"))</f>
        <v>No</v>
      </c>
    </row>
    <row r="2247" spans="1:34" x14ac:dyDescent="0.25">
      <c r="A2247" s="1" t="s">
        <v>16508</v>
      </c>
      <c r="B2247" s="1" t="s">
        <v>1068</v>
      </c>
      <c r="C2247" s="1" t="s">
        <v>956</v>
      </c>
      <c r="D2247" s="1" t="s">
        <v>16509</v>
      </c>
      <c r="E2247" s="1" t="s">
        <v>34557</v>
      </c>
      <c r="F2247" s="1" t="s">
        <v>16510</v>
      </c>
      <c r="G2247" t="str">
        <f t="shared" si="245"/>
        <v>Valid</v>
      </c>
      <c r="H2247" s="1" t="s">
        <v>16511</v>
      </c>
      <c r="I2247" t="str" cm="1">
        <f t="array" ref="I2247">IF(OR(TRIM(H2247)="",ISNUMBER(SEARCH("#",H2247)),AA2247&lt;Config!$B$8,SUMPRODUCT(--ISNUMBER(SEARCH({"a";"b";"c";"d";"e";"f";"g";"h";"i";"j";"k";"l";"m";"n";"o";"p";"q";"r";"s";"t";"u";"v";"w";"x";"y";"z"},H2247)))&gt;0),"Invalid","Valid")</f>
        <v>Valid</v>
      </c>
      <c r="J2247" s="1" t="s">
        <v>16512</v>
      </c>
      <c r="K2247" s="1" t="s">
        <v>481</v>
      </c>
      <c r="L2247" s="1" t="s">
        <v>29</v>
      </c>
      <c r="M2247" s="1" t="s">
        <v>85</v>
      </c>
      <c r="N2247" s="1" t="s">
        <v>33819</v>
      </c>
      <c r="O2247" s="1" t="s">
        <v>196</v>
      </c>
      <c r="P2247" t="s">
        <v>33</v>
      </c>
      <c r="Q2247" s="1" t="s">
        <v>1664</v>
      </c>
      <c r="R2247" s="1" t="s">
        <v>120</v>
      </c>
      <c r="S2247" s="1" t="s">
        <v>7865</v>
      </c>
      <c r="T2247" s="1" t="s">
        <v>16513</v>
      </c>
      <c r="U2247" s="1" t="s">
        <v>3505</v>
      </c>
      <c r="V2247" s="1" t="s">
        <v>140</v>
      </c>
      <c r="W2247" s="1" t="s">
        <v>33823</v>
      </c>
      <c r="X2247" t="str">
        <f t="shared" si="246"/>
        <v>Complete</v>
      </c>
      <c r="Y2247">
        <f>MAX(0,100-IF(G2247="Invalid",Config!$B$5,0)-IF(I2247="Invalid",Config!$B$6,0)-IF(X2247="Incomplete",Config!$B$7,0)-IF(AF2247="Yes",Config!$B$37,0))</f>
        <v>100</v>
      </c>
      <c r="Z2247" s="1">
        <f>IF(OR(TRIM(B2247)="",COUNTIF(Config!$B$15:$B$19,B2247)&gt;0),1,0)+IF(OR(TRIM(C2247)="",COUNTIF(Config!$B$15:$B$19,C2247)&gt;0),1,0)+IF(OR(TRIM(F2247)="",COUNTIF(Config!$B$15:$B$19,F2247)&gt;0),1,0)+IF(OR(TRIM(H2247)="",COUNTIF(Config!$B$15:$B$19,H2247)&gt;0),1,0)+IF(OR(TRIM(E2247)="",COUNTIF(Config!$B$15:$B$19,E2247)&gt;0),1,0)+IF(OR(TRIM(K2247)="",COUNTIF(Config!$B$15:$B$19,K2247)&gt;0),1,0)+IF(OR(TRIM(P2247)="",COUNTIF(Config!$B$15:$B$19,P2247)&gt;0),1,0)+IF(OR(TRIM(R2247)="",COUNTIF(Config!$B$15:$B$19,R2247)&gt;0),1,0)</f>
        <v>0</v>
      </c>
      <c r="AA2247" s="1" cm="1">
        <f t="array" ref="AA2247">SUMPRODUCT(LEN(H2247)-LEN(SUBSTITUTE(H2247,{"0";"1";"2";"3";"4";"5";"6";"7";"8";"9"},"")))</f>
        <v>10</v>
      </c>
      <c r="AC2247" t="str">
        <f t="shared" si="247"/>
        <v/>
      </c>
      <c r="AD2247">
        <f t="shared" si="248"/>
        <v>1</v>
      </c>
      <c r="AE2247">
        <f t="shared" si="249"/>
        <v>1</v>
      </c>
      <c r="AF2247" t="str">
        <f t="shared" si="250"/>
        <v>No</v>
      </c>
      <c r="AG2247">
        <f t="shared" ca="1" si="251"/>
        <v>37</v>
      </c>
      <c r="AH2247" t="str">
        <f ca="1">IF(OR(V2247="",AG2247=""),"Yes",IF(AG2247&gt;Config!$B$41,"Yes","No"))</f>
        <v>No</v>
      </c>
    </row>
    <row r="2248" spans="1:34" x14ac:dyDescent="0.25">
      <c r="A2248" s="1" t="s">
        <v>16514</v>
      </c>
      <c r="B2248" s="1" t="s">
        <v>1624</v>
      </c>
      <c r="C2248" s="1" t="s">
        <v>33815</v>
      </c>
      <c r="D2248" s="1" t="s">
        <v>1624</v>
      </c>
      <c r="E2248" s="1" t="s">
        <v>34976</v>
      </c>
      <c r="F2248" s="1" t="s">
        <v>16515</v>
      </c>
      <c r="G2248" t="str">
        <f t="shared" si="245"/>
        <v>Valid</v>
      </c>
      <c r="H2248" s="1" t="s">
        <v>16516</v>
      </c>
      <c r="I2248" t="str" cm="1">
        <f t="array" ref="I2248">IF(OR(TRIM(H2248)="",ISNUMBER(SEARCH("#",H2248)),AA2248&lt;Config!$B$8,SUMPRODUCT(--ISNUMBER(SEARCH({"a";"b";"c";"d";"e";"f";"g";"h";"i";"j";"k";"l";"m";"n";"o";"p";"q";"r";"s";"t";"u";"v";"w";"x";"y";"z"},H2248)))&gt;0),"Invalid","Valid")</f>
        <v>Valid</v>
      </c>
      <c r="J2248" s="1" t="s">
        <v>16517</v>
      </c>
      <c r="K2248" s="1" t="s">
        <v>178</v>
      </c>
      <c r="L2248" s="1" t="s">
        <v>450</v>
      </c>
      <c r="M2248" s="1" t="s">
        <v>391</v>
      </c>
      <c r="N2248" s="1" t="s">
        <v>713</v>
      </c>
      <c r="O2248" s="1" t="s">
        <v>52</v>
      </c>
      <c r="P2248" t="s">
        <v>314</v>
      </c>
      <c r="Q2248" s="1" t="s">
        <v>316</v>
      </c>
      <c r="R2248" s="1" t="s">
        <v>315</v>
      </c>
      <c r="S2248" s="1" t="s">
        <v>16518</v>
      </c>
      <c r="T2248" s="1" t="s">
        <v>16519</v>
      </c>
      <c r="U2248" s="1" t="s">
        <v>816</v>
      </c>
      <c r="V2248" s="1" t="s">
        <v>12750</v>
      </c>
      <c r="W2248" s="1" t="s">
        <v>40</v>
      </c>
      <c r="X2248" t="str">
        <f t="shared" si="246"/>
        <v>Incomplete</v>
      </c>
      <c r="Y2248">
        <f>MAX(0,100-IF(G2248="Invalid",Config!$B$5,0)-IF(I2248="Invalid",Config!$B$6,0)-IF(X2248="Incomplete",Config!$B$7,0)-IF(AF2248="Yes",Config!$B$37,0))</f>
        <v>60</v>
      </c>
      <c r="Z2248" s="1">
        <f>IF(OR(TRIM(B2248)="",COUNTIF(Config!$B$15:$B$19,B2248)&gt;0),1,0)+IF(OR(TRIM(C2248)="",COUNTIF(Config!$B$15:$B$19,C2248)&gt;0),1,0)+IF(OR(TRIM(F2248)="",COUNTIF(Config!$B$15:$B$19,F2248)&gt;0),1,0)+IF(OR(TRIM(H2248)="",COUNTIF(Config!$B$15:$B$19,H2248)&gt;0),1,0)+IF(OR(TRIM(E2248)="",COUNTIF(Config!$B$15:$B$19,E2248)&gt;0),1,0)+IF(OR(TRIM(K2248)="",COUNTIF(Config!$B$15:$B$19,K2248)&gt;0),1,0)+IF(OR(TRIM(P2248)="",COUNTIF(Config!$B$15:$B$19,P2248)&gt;0),1,0)+IF(OR(TRIM(R2248)="",COUNTIF(Config!$B$15:$B$19,R2248)&gt;0),1,0)</f>
        <v>1</v>
      </c>
      <c r="AA2248" s="1" cm="1">
        <f t="array" ref="AA2248">SUMPRODUCT(LEN(H2248)-LEN(SUBSTITUTE(H2248,{"0";"1";"2";"3";"4";"5";"6";"7";"8";"9"},"")))</f>
        <v>10</v>
      </c>
      <c r="AC2248" t="str">
        <f t="shared" si="247"/>
        <v>Incomplete Profile</v>
      </c>
      <c r="AD2248">
        <f t="shared" si="248"/>
        <v>1</v>
      </c>
      <c r="AE2248">
        <f t="shared" si="249"/>
        <v>1</v>
      </c>
      <c r="AF2248" t="str">
        <f t="shared" si="250"/>
        <v>No</v>
      </c>
      <c r="AG2248" t="str">
        <f t="shared" ca="1" si="251"/>
        <v/>
      </c>
      <c r="AH2248" t="str">
        <f ca="1">IF(OR(V2248="",AG2248=""),"Yes",IF(AG2248&gt;Config!$B$41,"Yes","No"))</f>
        <v>Yes</v>
      </c>
    </row>
    <row r="2249" spans="1:34" x14ac:dyDescent="0.25">
      <c r="A2249" s="1" t="s">
        <v>16520</v>
      </c>
      <c r="B2249" s="1" t="s">
        <v>1982</v>
      </c>
      <c r="C2249" s="1" t="s">
        <v>23</v>
      </c>
      <c r="D2249" s="1" t="s">
        <v>2801</v>
      </c>
      <c r="E2249" s="1" t="s">
        <v>33949</v>
      </c>
      <c r="F2249" s="1" t="s">
        <v>16521</v>
      </c>
      <c r="G2249" t="str">
        <f t="shared" si="245"/>
        <v>Valid</v>
      </c>
      <c r="H2249" s="1" t="s">
        <v>16522</v>
      </c>
      <c r="I2249" t="str" cm="1">
        <f t="array" ref="I2249">IF(OR(TRIM(H2249)="",ISNUMBER(SEARCH("#",H2249)),AA2249&lt;Config!$B$8,SUMPRODUCT(--ISNUMBER(SEARCH({"a";"b";"c";"d";"e";"f";"g";"h";"i";"j";"k";"l";"m";"n";"o";"p";"q";"r";"s";"t";"u";"v";"w";"x";"y";"z"},H2249)))&gt;0),"Invalid","Valid")</f>
        <v>Valid</v>
      </c>
      <c r="J2249" s="1" t="s">
        <v>16523</v>
      </c>
      <c r="K2249" s="1" t="s">
        <v>83</v>
      </c>
      <c r="L2249" s="1" t="s">
        <v>134</v>
      </c>
      <c r="M2249" s="1" t="s">
        <v>235</v>
      </c>
      <c r="N2249" s="1" t="s">
        <v>68</v>
      </c>
      <c r="O2249" s="1" t="s">
        <v>52</v>
      </c>
      <c r="P2249" t="s">
        <v>236</v>
      </c>
      <c r="Q2249" s="1" t="s">
        <v>253</v>
      </c>
      <c r="R2249" s="1" t="s">
        <v>961</v>
      </c>
      <c r="S2249" s="1" t="s">
        <v>16524</v>
      </c>
      <c r="T2249" s="1" t="s">
        <v>16525</v>
      </c>
      <c r="U2249" s="1" t="s">
        <v>407</v>
      </c>
      <c r="V2249" s="1" t="s">
        <v>816</v>
      </c>
      <c r="W2249" s="1" t="s">
        <v>384</v>
      </c>
      <c r="X2249" t="str">
        <f t="shared" si="246"/>
        <v>Complete</v>
      </c>
      <c r="Y2249">
        <f>MAX(0,100-IF(G2249="Invalid",Config!$B$5,0)-IF(I2249="Invalid",Config!$B$6,0)-IF(X2249="Incomplete",Config!$B$7,0)-IF(AF2249="Yes",Config!$B$37,0))</f>
        <v>100</v>
      </c>
      <c r="Z2249" s="1">
        <f>IF(OR(TRIM(B2249)="",COUNTIF(Config!$B$15:$B$19,B2249)&gt;0),1,0)+IF(OR(TRIM(C2249)="",COUNTIF(Config!$B$15:$B$19,C2249)&gt;0),1,0)+IF(OR(TRIM(F2249)="",COUNTIF(Config!$B$15:$B$19,F2249)&gt;0),1,0)+IF(OR(TRIM(H2249)="",COUNTIF(Config!$B$15:$B$19,H2249)&gt;0),1,0)+IF(OR(TRIM(E2249)="",COUNTIF(Config!$B$15:$B$19,E2249)&gt;0),1,0)+IF(OR(TRIM(K2249)="",COUNTIF(Config!$B$15:$B$19,K2249)&gt;0),1,0)+IF(OR(TRIM(P2249)="",COUNTIF(Config!$B$15:$B$19,P2249)&gt;0),1,0)+IF(OR(TRIM(R2249)="",COUNTIF(Config!$B$15:$B$19,R2249)&gt;0),1,0)</f>
        <v>0</v>
      </c>
      <c r="AA2249" s="1" cm="1">
        <f t="array" ref="AA2249">SUMPRODUCT(LEN(H2249)-LEN(SUBSTITUTE(H2249,{"0";"1";"2";"3";"4";"5";"6";"7";"8";"9"},"")))</f>
        <v>12</v>
      </c>
      <c r="AC2249" t="str">
        <f t="shared" si="247"/>
        <v/>
      </c>
      <c r="AD2249">
        <f t="shared" si="248"/>
        <v>1</v>
      </c>
      <c r="AE2249">
        <f t="shared" si="249"/>
        <v>1</v>
      </c>
      <c r="AF2249" t="str">
        <f t="shared" si="250"/>
        <v>No</v>
      </c>
      <c r="AG2249">
        <f t="shared" ca="1" si="251"/>
        <v>365</v>
      </c>
      <c r="AH2249" t="str">
        <f ca="1">IF(OR(V2249="",AG2249=""),"Yes",IF(AG2249&gt;Config!$B$41,"Yes","No"))</f>
        <v>No</v>
      </c>
    </row>
    <row r="2250" spans="1:34" x14ac:dyDescent="0.25">
      <c r="A2250" s="1" t="s">
        <v>16526</v>
      </c>
      <c r="B2250" s="1" t="s">
        <v>851</v>
      </c>
      <c r="C2250" s="1" t="s">
        <v>598</v>
      </c>
      <c r="D2250" s="1" t="s">
        <v>16527</v>
      </c>
      <c r="E2250" s="1" t="s">
        <v>34977</v>
      </c>
      <c r="F2250" s="1" t="s">
        <v>16528</v>
      </c>
      <c r="G2250" t="str">
        <f t="shared" si="245"/>
        <v>Valid</v>
      </c>
      <c r="H2250" s="1" t="s">
        <v>16529</v>
      </c>
      <c r="I2250" t="str" cm="1">
        <f t="array" ref="I2250">IF(OR(TRIM(H2250)="",ISNUMBER(SEARCH("#",H2250)),AA2250&lt;Config!$B$8,SUMPRODUCT(--ISNUMBER(SEARCH({"a";"b";"c";"d";"e";"f";"g";"h";"i";"j";"k";"l";"m";"n";"o";"p";"q";"r";"s";"t";"u";"v";"w";"x";"y";"z"},H2250)))&gt;0),"Invalid","Valid")</f>
        <v>Valid</v>
      </c>
      <c r="J2250" s="1" t="s">
        <v>16530</v>
      </c>
      <c r="K2250" s="1" t="s">
        <v>178</v>
      </c>
      <c r="L2250" s="1" t="s">
        <v>134</v>
      </c>
      <c r="M2250" s="1" t="s">
        <v>462</v>
      </c>
      <c r="N2250" s="1" t="s">
        <v>713</v>
      </c>
      <c r="O2250" s="1" t="s">
        <v>149</v>
      </c>
      <c r="P2250" t="s">
        <v>53</v>
      </c>
      <c r="Q2250" s="1" t="s">
        <v>150</v>
      </c>
      <c r="R2250" s="1" t="s">
        <v>415</v>
      </c>
      <c r="S2250" s="1" t="s">
        <v>16531</v>
      </c>
      <c r="T2250" s="1" t="s">
        <v>16532</v>
      </c>
      <c r="U2250" s="1" t="s">
        <v>3997</v>
      </c>
      <c r="V2250" s="1" t="s">
        <v>1521</v>
      </c>
      <c r="W2250" s="1" t="s">
        <v>384</v>
      </c>
      <c r="X2250" t="str">
        <f t="shared" si="246"/>
        <v>Complete</v>
      </c>
      <c r="Y2250">
        <f>MAX(0,100-IF(G2250="Invalid",Config!$B$5,0)-IF(I2250="Invalid",Config!$B$6,0)-IF(X2250="Incomplete",Config!$B$7,0)-IF(AF2250="Yes",Config!$B$37,0))</f>
        <v>100</v>
      </c>
      <c r="Z2250" s="1">
        <f>IF(OR(TRIM(B2250)="",COUNTIF(Config!$B$15:$B$19,B2250)&gt;0),1,0)+IF(OR(TRIM(C2250)="",COUNTIF(Config!$B$15:$B$19,C2250)&gt;0),1,0)+IF(OR(TRIM(F2250)="",COUNTIF(Config!$B$15:$B$19,F2250)&gt;0),1,0)+IF(OR(TRIM(H2250)="",COUNTIF(Config!$B$15:$B$19,H2250)&gt;0),1,0)+IF(OR(TRIM(E2250)="",COUNTIF(Config!$B$15:$B$19,E2250)&gt;0),1,0)+IF(OR(TRIM(K2250)="",COUNTIF(Config!$B$15:$B$19,K2250)&gt;0),1,0)+IF(OR(TRIM(P2250)="",COUNTIF(Config!$B$15:$B$19,P2250)&gt;0),1,0)+IF(OR(TRIM(R2250)="",COUNTIF(Config!$B$15:$B$19,R2250)&gt;0),1,0)</f>
        <v>0</v>
      </c>
      <c r="AA2250" s="1" cm="1">
        <f t="array" ref="AA2250">SUMPRODUCT(LEN(H2250)-LEN(SUBSTITUTE(H2250,{"0";"1";"2";"3";"4";"5";"6";"7";"8";"9"},"")))</f>
        <v>12</v>
      </c>
      <c r="AC2250" t="str">
        <f t="shared" si="247"/>
        <v/>
      </c>
      <c r="AD2250">
        <f t="shared" si="248"/>
        <v>1</v>
      </c>
      <c r="AE2250">
        <f t="shared" si="249"/>
        <v>1</v>
      </c>
      <c r="AF2250" t="str">
        <f t="shared" si="250"/>
        <v>No</v>
      </c>
      <c r="AG2250">
        <f t="shared" ca="1" si="251"/>
        <v>37</v>
      </c>
      <c r="AH2250" t="str">
        <f ca="1">IF(OR(V2250="",AG2250=""),"Yes",IF(AG2250&gt;Config!$B$41,"Yes","No"))</f>
        <v>No</v>
      </c>
    </row>
    <row r="2251" spans="1:34" x14ac:dyDescent="0.25">
      <c r="A2251" s="1" t="s">
        <v>16533</v>
      </c>
      <c r="B2251" s="1" t="s">
        <v>609</v>
      </c>
      <c r="C2251" s="1" t="s">
        <v>410</v>
      </c>
      <c r="D2251" s="1" t="s">
        <v>16534</v>
      </c>
      <c r="E2251" s="1" t="s">
        <v>681</v>
      </c>
      <c r="F2251" s="1" t="s">
        <v>16535</v>
      </c>
      <c r="G2251" t="str">
        <f t="shared" si="245"/>
        <v>Invalid</v>
      </c>
      <c r="H2251" s="1" t="s">
        <v>16536</v>
      </c>
      <c r="I2251" t="str" cm="1">
        <f t="array" ref="I2251">IF(OR(TRIM(H2251)="",ISNUMBER(SEARCH("#",H2251)),AA2251&lt;Config!$B$8,SUMPRODUCT(--ISNUMBER(SEARCH({"a";"b";"c";"d";"e";"f";"g";"h";"i";"j";"k";"l";"m";"n";"o";"p";"q";"r";"s";"t";"u";"v";"w";"x";"y";"z"},H2251)))&gt;0),"Invalid","Valid")</f>
        <v>Valid</v>
      </c>
      <c r="J2251" s="1" t="s">
        <v>16537</v>
      </c>
      <c r="K2251" s="1" t="s">
        <v>250</v>
      </c>
      <c r="L2251" s="1" t="s">
        <v>179</v>
      </c>
      <c r="M2251" s="1" t="s">
        <v>118</v>
      </c>
      <c r="N2251" s="1" t="s">
        <v>148</v>
      </c>
      <c r="O2251" s="1" t="s">
        <v>266</v>
      </c>
      <c r="P2251" t="s">
        <v>53</v>
      </c>
      <c r="Q2251" s="1" t="s">
        <v>197</v>
      </c>
      <c r="R2251" s="1" t="s">
        <v>288</v>
      </c>
      <c r="S2251" s="1" t="s">
        <v>16538</v>
      </c>
      <c r="T2251" s="1" t="s">
        <v>16539</v>
      </c>
      <c r="U2251" s="1" t="s">
        <v>5859</v>
      </c>
      <c r="V2251" s="1" t="s">
        <v>5733</v>
      </c>
      <c r="W2251" s="1" t="s">
        <v>125</v>
      </c>
      <c r="X2251" t="str">
        <f t="shared" si="246"/>
        <v>Complete</v>
      </c>
      <c r="Y2251">
        <f>MAX(0,100-IF(G2251="Invalid",Config!$B$5,0)-IF(I2251="Invalid",Config!$B$6,0)-IF(X2251="Incomplete",Config!$B$7,0)-IF(AF2251="Yes",Config!$B$37,0))</f>
        <v>70</v>
      </c>
      <c r="Z2251" s="1">
        <f>IF(OR(TRIM(B2251)="",COUNTIF(Config!$B$15:$B$19,B2251)&gt;0),1,0)+IF(OR(TRIM(C2251)="",COUNTIF(Config!$B$15:$B$19,C2251)&gt;0),1,0)+IF(OR(TRIM(F2251)="",COUNTIF(Config!$B$15:$B$19,F2251)&gt;0),1,0)+IF(OR(TRIM(H2251)="",COUNTIF(Config!$B$15:$B$19,H2251)&gt;0),1,0)+IF(OR(TRIM(E2251)="",COUNTIF(Config!$B$15:$B$19,E2251)&gt;0),1,0)+IF(OR(TRIM(K2251)="",COUNTIF(Config!$B$15:$B$19,K2251)&gt;0),1,0)+IF(OR(TRIM(P2251)="",COUNTIF(Config!$B$15:$B$19,P2251)&gt;0),1,0)+IF(OR(TRIM(R2251)="",COUNTIF(Config!$B$15:$B$19,R2251)&gt;0),1,0)</f>
        <v>0</v>
      </c>
      <c r="AA2251" s="1" cm="1">
        <f t="array" ref="AA2251">SUMPRODUCT(LEN(H2251)-LEN(SUBSTITUTE(H2251,{"0";"1";"2";"3";"4";"5";"6";"7";"8";"9"},"")))</f>
        <v>12</v>
      </c>
      <c r="AC2251" t="str">
        <f t="shared" si="247"/>
        <v>Invalid Email</v>
      </c>
      <c r="AD2251">
        <f t="shared" si="248"/>
        <v>0</v>
      </c>
      <c r="AE2251">
        <f t="shared" si="249"/>
        <v>1</v>
      </c>
      <c r="AF2251" t="str">
        <f t="shared" si="250"/>
        <v>No</v>
      </c>
      <c r="AG2251">
        <f t="shared" ca="1" si="251"/>
        <v>521</v>
      </c>
      <c r="AH2251" t="str">
        <f ca="1">IF(OR(V2251="",AG2251=""),"Yes",IF(AG2251&gt;Config!$B$41,"Yes","No"))</f>
        <v>Yes</v>
      </c>
    </row>
    <row r="2252" spans="1:34" x14ac:dyDescent="0.25">
      <c r="A2252" s="1" t="s">
        <v>16540</v>
      </c>
      <c r="B2252" s="1" t="s">
        <v>2431</v>
      </c>
      <c r="C2252" s="1" t="s">
        <v>33815</v>
      </c>
      <c r="D2252" s="1" t="s">
        <v>2431</v>
      </c>
      <c r="E2252" s="1" t="s">
        <v>34978</v>
      </c>
      <c r="F2252" s="1" t="s">
        <v>16541</v>
      </c>
      <c r="G2252" t="str">
        <f t="shared" si="245"/>
        <v>Valid</v>
      </c>
      <c r="H2252" s="1" t="s">
        <v>16542</v>
      </c>
      <c r="I2252" t="str" cm="1">
        <f t="array" ref="I2252">IF(OR(TRIM(H2252)="",ISNUMBER(SEARCH("#",H2252)),AA2252&lt;Config!$B$8,SUMPRODUCT(--ISNUMBER(SEARCH({"a";"b";"c";"d";"e";"f";"g";"h";"i";"j";"k";"l";"m";"n";"o";"p";"q";"r";"s";"t";"u";"v";"w";"x";"y";"z"},H2252)))&gt;0),"Invalid","Valid")</f>
        <v>Valid</v>
      </c>
      <c r="J2252" s="1" t="s">
        <v>16543</v>
      </c>
      <c r="K2252" s="1" t="s">
        <v>210</v>
      </c>
      <c r="L2252" s="1" t="s">
        <v>164</v>
      </c>
      <c r="M2252" s="1" t="s">
        <v>85</v>
      </c>
      <c r="N2252" s="1" t="s">
        <v>224</v>
      </c>
      <c r="O2252" s="1" t="s">
        <v>266</v>
      </c>
      <c r="P2252" t="s">
        <v>87</v>
      </c>
      <c r="Q2252" s="1" t="s">
        <v>166</v>
      </c>
      <c r="R2252" s="1" t="s">
        <v>550</v>
      </c>
      <c r="S2252" s="1" t="s">
        <v>16544</v>
      </c>
      <c r="T2252" s="1" t="s">
        <v>16545</v>
      </c>
      <c r="U2252" s="1" t="s">
        <v>15568</v>
      </c>
      <c r="V2252" s="1" t="s">
        <v>3271</v>
      </c>
      <c r="W2252" s="1" t="s">
        <v>293</v>
      </c>
      <c r="X2252" t="str">
        <f t="shared" si="246"/>
        <v>Incomplete</v>
      </c>
      <c r="Y2252">
        <f>MAX(0,100-IF(G2252="Invalid",Config!$B$5,0)-IF(I2252="Invalid",Config!$B$6,0)-IF(X2252="Incomplete",Config!$B$7,0)-IF(AF2252="Yes",Config!$B$37,0))</f>
        <v>60</v>
      </c>
      <c r="Z2252" s="1">
        <f>IF(OR(TRIM(B2252)="",COUNTIF(Config!$B$15:$B$19,B2252)&gt;0),1,0)+IF(OR(TRIM(C2252)="",COUNTIF(Config!$B$15:$B$19,C2252)&gt;0),1,0)+IF(OR(TRIM(F2252)="",COUNTIF(Config!$B$15:$B$19,F2252)&gt;0),1,0)+IF(OR(TRIM(H2252)="",COUNTIF(Config!$B$15:$B$19,H2252)&gt;0),1,0)+IF(OR(TRIM(E2252)="",COUNTIF(Config!$B$15:$B$19,E2252)&gt;0),1,0)+IF(OR(TRIM(K2252)="",COUNTIF(Config!$B$15:$B$19,K2252)&gt;0),1,0)+IF(OR(TRIM(P2252)="",COUNTIF(Config!$B$15:$B$19,P2252)&gt;0),1,0)+IF(OR(TRIM(R2252)="",COUNTIF(Config!$B$15:$B$19,R2252)&gt;0),1,0)</f>
        <v>1</v>
      </c>
      <c r="AA2252" s="1" cm="1">
        <f t="array" ref="AA2252">SUMPRODUCT(LEN(H2252)-LEN(SUBSTITUTE(H2252,{"0";"1";"2";"3";"4";"5";"6";"7";"8";"9"},"")))</f>
        <v>11</v>
      </c>
      <c r="AC2252" t="str">
        <f t="shared" si="247"/>
        <v>Incomplete Profile</v>
      </c>
      <c r="AD2252">
        <f t="shared" si="248"/>
        <v>1</v>
      </c>
      <c r="AE2252">
        <f t="shared" si="249"/>
        <v>1</v>
      </c>
      <c r="AF2252" t="str">
        <f t="shared" si="250"/>
        <v>No</v>
      </c>
      <c r="AG2252">
        <f t="shared" ca="1" si="251"/>
        <v>161</v>
      </c>
      <c r="AH2252" t="str">
        <f ca="1">IF(OR(V2252="",AG2252=""),"Yes",IF(AG2252&gt;Config!$B$41,"Yes","No"))</f>
        <v>No</v>
      </c>
    </row>
    <row r="2253" spans="1:34" x14ac:dyDescent="0.25">
      <c r="A2253" s="1" t="s">
        <v>16546</v>
      </c>
      <c r="B2253" s="1" t="s">
        <v>1982</v>
      </c>
      <c r="C2253" s="1" t="s">
        <v>353</v>
      </c>
      <c r="D2253" s="1" t="s">
        <v>16547</v>
      </c>
      <c r="E2253" s="1" t="s">
        <v>33934</v>
      </c>
      <c r="F2253" s="1" t="s">
        <v>16548</v>
      </c>
      <c r="G2253" t="str">
        <f t="shared" si="245"/>
        <v>Valid</v>
      </c>
      <c r="H2253" s="1" t="s">
        <v>16549</v>
      </c>
      <c r="I2253" t="str" cm="1">
        <f t="array" ref="I2253">IF(OR(TRIM(H2253)="",ISNUMBER(SEARCH("#",H2253)),AA2253&lt;Config!$B$8,SUMPRODUCT(--ISNUMBER(SEARCH({"a";"b";"c";"d";"e";"f";"g";"h";"i";"j";"k";"l";"m";"n";"o";"p";"q";"r";"s";"t";"u";"v";"w";"x";"y";"z"},H2253)))&gt;0),"Invalid","Valid")</f>
        <v>Valid</v>
      </c>
      <c r="J2253" s="1" t="s">
        <v>16550</v>
      </c>
      <c r="K2253" s="1" t="s">
        <v>66</v>
      </c>
      <c r="L2253" s="1" t="s">
        <v>102</v>
      </c>
      <c r="M2253" s="1" t="s">
        <v>165</v>
      </c>
      <c r="N2253" s="1" t="s">
        <v>31</v>
      </c>
      <c r="O2253" s="1" t="s">
        <v>149</v>
      </c>
      <c r="P2253" t="s">
        <v>314</v>
      </c>
      <c r="Q2253" s="1" t="s">
        <v>316</v>
      </c>
      <c r="R2253" s="1" t="s">
        <v>663</v>
      </c>
      <c r="S2253" s="1" t="s">
        <v>16551</v>
      </c>
      <c r="T2253" s="1" t="s">
        <v>16552</v>
      </c>
      <c r="U2253" s="1" t="s">
        <v>13042</v>
      </c>
      <c r="V2253" s="1" t="s">
        <v>628</v>
      </c>
      <c r="W2253" s="1" t="s">
        <v>40</v>
      </c>
      <c r="X2253" t="str">
        <f t="shared" si="246"/>
        <v>Complete</v>
      </c>
      <c r="Y2253">
        <f>MAX(0,100-IF(G2253="Invalid",Config!$B$5,0)-IF(I2253="Invalid",Config!$B$6,0)-IF(X2253="Incomplete",Config!$B$7,0)-IF(AF2253="Yes",Config!$B$37,0))</f>
        <v>75</v>
      </c>
      <c r="Z2253" s="1">
        <f>IF(OR(TRIM(B2253)="",COUNTIF(Config!$B$15:$B$19,B2253)&gt;0),1,0)+IF(OR(TRIM(C2253)="",COUNTIF(Config!$B$15:$B$19,C2253)&gt;0),1,0)+IF(OR(TRIM(F2253)="",COUNTIF(Config!$B$15:$B$19,F2253)&gt;0),1,0)+IF(OR(TRIM(H2253)="",COUNTIF(Config!$B$15:$B$19,H2253)&gt;0),1,0)+IF(OR(TRIM(E2253)="",COUNTIF(Config!$B$15:$B$19,E2253)&gt;0),1,0)+IF(OR(TRIM(K2253)="",COUNTIF(Config!$B$15:$B$19,K2253)&gt;0),1,0)+IF(OR(TRIM(P2253)="",COUNTIF(Config!$B$15:$B$19,P2253)&gt;0),1,0)+IF(OR(TRIM(R2253)="",COUNTIF(Config!$B$15:$B$19,R2253)&gt;0),1,0)</f>
        <v>0</v>
      </c>
      <c r="AA2253" s="1" cm="1">
        <f t="array" ref="AA2253">SUMPRODUCT(LEN(H2253)-LEN(SUBSTITUTE(H2253,{"0";"1";"2";"3";"4";"5";"6";"7";"8";"9"},"")))</f>
        <v>12</v>
      </c>
      <c r="AC2253" t="str">
        <f t="shared" si="247"/>
        <v>Potential Duplicate</v>
      </c>
      <c r="AD2253">
        <f t="shared" si="248"/>
        <v>2</v>
      </c>
      <c r="AE2253">
        <f t="shared" si="249"/>
        <v>2</v>
      </c>
      <c r="AF2253" t="str">
        <f t="shared" si="250"/>
        <v>Yes</v>
      </c>
      <c r="AG2253">
        <f t="shared" ca="1" si="251"/>
        <v>560</v>
      </c>
      <c r="AH2253" t="str">
        <f ca="1">IF(OR(V2253="",AG2253=""),"Yes",IF(AG2253&gt;Config!$B$41,"Yes","No"))</f>
        <v>Yes</v>
      </c>
    </row>
    <row r="2254" spans="1:34" x14ac:dyDescent="0.25">
      <c r="A2254" s="1" t="s">
        <v>16553</v>
      </c>
      <c r="B2254" s="1" t="s">
        <v>2392</v>
      </c>
      <c r="C2254" s="1" t="s">
        <v>230</v>
      </c>
      <c r="D2254" s="1" t="s">
        <v>16554</v>
      </c>
      <c r="E2254" s="1" t="s">
        <v>34170</v>
      </c>
      <c r="F2254" s="1" t="s">
        <v>16555</v>
      </c>
      <c r="G2254" t="str">
        <f t="shared" si="245"/>
        <v>Valid</v>
      </c>
      <c r="H2254" s="1" t="s">
        <v>16556</v>
      </c>
      <c r="I2254" t="str" cm="1">
        <f t="array" ref="I2254">IF(OR(TRIM(H2254)="",ISNUMBER(SEARCH("#",H2254)),AA2254&lt;Config!$B$8,SUMPRODUCT(--ISNUMBER(SEARCH({"a";"b";"c";"d";"e";"f";"g";"h";"i";"j";"k";"l";"m";"n";"o";"p";"q";"r";"s";"t";"u";"v";"w";"x";"y";"z"},H2254)))&gt;0),"Invalid","Valid")</f>
        <v>Valid</v>
      </c>
      <c r="J2254" s="1" t="s">
        <v>16557</v>
      </c>
      <c r="K2254" s="1" t="s">
        <v>66</v>
      </c>
      <c r="L2254" s="1" t="s">
        <v>84</v>
      </c>
      <c r="M2254" s="1" t="s">
        <v>103</v>
      </c>
      <c r="N2254" s="1" t="s">
        <v>31</v>
      </c>
      <c r="O2254" s="1" t="s">
        <v>196</v>
      </c>
      <c r="P2254" t="s">
        <v>344</v>
      </c>
      <c r="Q2254" s="1" t="s">
        <v>1199</v>
      </c>
      <c r="R2254" s="1" t="s">
        <v>971</v>
      </c>
      <c r="S2254" s="1" t="s">
        <v>16558</v>
      </c>
      <c r="T2254" s="1" t="s">
        <v>16559</v>
      </c>
      <c r="U2254" s="1" t="s">
        <v>16560</v>
      </c>
      <c r="V2254" s="1" t="s">
        <v>7126</v>
      </c>
      <c r="W2254" s="1" t="s">
        <v>186</v>
      </c>
      <c r="X2254" t="str">
        <f t="shared" si="246"/>
        <v>Complete</v>
      </c>
      <c r="Y2254">
        <f>MAX(0,100-IF(G2254="Invalid",Config!$B$5,0)-IF(I2254="Invalid",Config!$B$6,0)-IF(X2254="Incomplete",Config!$B$7,0)-IF(AF2254="Yes",Config!$B$37,0))</f>
        <v>100</v>
      </c>
      <c r="Z2254" s="1">
        <f>IF(OR(TRIM(B2254)="",COUNTIF(Config!$B$15:$B$19,B2254)&gt;0),1,0)+IF(OR(TRIM(C2254)="",COUNTIF(Config!$B$15:$B$19,C2254)&gt;0),1,0)+IF(OR(TRIM(F2254)="",COUNTIF(Config!$B$15:$B$19,F2254)&gt;0),1,0)+IF(OR(TRIM(H2254)="",COUNTIF(Config!$B$15:$B$19,H2254)&gt;0),1,0)+IF(OR(TRIM(E2254)="",COUNTIF(Config!$B$15:$B$19,E2254)&gt;0),1,0)+IF(OR(TRIM(K2254)="",COUNTIF(Config!$B$15:$B$19,K2254)&gt;0),1,0)+IF(OR(TRIM(P2254)="",COUNTIF(Config!$B$15:$B$19,P2254)&gt;0),1,0)+IF(OR(TRIM(R2254)="",COUNTIF(Config!$B$15:$B$19,R2254)&gt;0),1,0)</f>
        <v>0</v>
      </c>
      <c r="AA2254" s="1" cm="1">
        <f t="array" ref="AA2254">SUMPRODUCT(LEN(H2254)-LEN(SUBSTITUTE(H2254,{"0";"1";"2";"3";"4";"5";"6";"7";"8";"9"},"")))</f>
        <v>10</v>
      </c>
      <c r="AC2254" t="str">
        <f t="shared" si="247"/>
        <v/>
      </c>
      <c r="AD2254">
        <f t="shared" si="248"/>
        <v>1</v>
      </c>
      <c r="AE2254">
        <f t="shared" si="249"/>
        <v>1</v>
      </c>
      <c r="AF2254" t="str">
        <f t="shared" si="250"/>
        <v>No</v>
      </c>
      <c r="AG2254">
        <f t="shared" ca="1" si="251"/>
        <v>255</v>
      </c>
      <c r="AH2254" t="str">
        <f ca="1">IF(OR(V2254="",AG2254=""),"Yes",IF(AG2254&gt;Config!$B$41,"Yes","No"))</f>
        <v>No</v>
      </c>
    </row>
    <row r="2255" spans="1:34" x14ac:dyDescent="0.25">
      <c r="A2255" s="1" t="s">
        <v>16561</v>
      </c>
      <c r="B2255" s="1" t="s">
        <v>456</v>
      </c>
      <c r="C2255" s="1" t="s">
        <v>386</v>
      </c>
      <c r="D2255" s="1" t="s">
        <v>16562</v>
      </c>
      <c r="E2255" s="1" t="s">
        <v>33936</v>
      </c>
      <c r="F2255" s="1" t="s">
        <v>16563</v>
      </c>
      <c r="G2255" t="str">
        <f t="shared" si="245"/>
        <v>Valid</v>
      </c>
      <c r="H2255" s="1" t="s">
        <v>16564</v>
      </c>
      <c r="I2255" t="str" cm="1">
        <f t="array" ref="I2255">IF(OR(TRIM(H2255)="",ISNUMBER(SEARCH("#",H2255)),AA2255&lt;Config!$B$8,SUMPRODUCT(--ISNUMBER(SEARCH({"a";"b";"c";"d";"e";"f";"g";"h";"i";"j";"k";"l";"m";"n";"o";"p";"q";"r";"s";"t";"u";"v";"w";"x";"y";"z"},H2255)))&gt;0),"Invalid","Valid")</f>
        <v>Valid</v>
      </c>
      <c r="J2255" s="1" t="s">
        <v>16565</v>
      </c>
      <c r="K2255" s="1" t="s">
        <v>481</v>
      </c>
      <c r="L2255" s="1" t="s">
        <v>67</v>
      </c>
      <c r="M2255" s="1" t="s">
        <v>50</v>
      </c>
      <c r="N2255" s="1" t="s">
        <v>713</v>
      </c>
      <c r="O2255" s="1" t="s">
        <v>149</v>
      </c>
      <c r="P2255" t="s">
        <v>328</v>
      </c>
      <c r="Q2255" s="1" t="s">
        <v>329</v>
      </c>
      <c r="R2255" s="1" t="s">
        <v>392</v>
      </c>
      <c r="S2255" s="1" t="s">
        <v>5467</v>
      </c>
      <c r="T2255" s="1" t="s">
        <v>16566</v>
      </c>
      <c r="U2255" s="1" t="s">
        <v>6187</v>
      </c>
      <c r="V2255" s="1" t="s">
        <v>5240</v>
      </c>
      <c r="W2255" s="1" t="s">
        <v>40</v>
      </c>
      <c r="X2255" t="str">
        <f t="shared" si="246"/>
        <v>Complete</v>
      </c>
      <c r="Y2255">
        <f>MAX(0,100-IF(G2255="Invalid",Config!$B$5,0)-IF(I2255="Invalid",Config!$B$6,0)-IF(X2255="Incomplete",Config!$B$7,0)-IF(AF2255="Yes",Config!$B$37,0))</f>
        <v>100</v>
      </c>
      <c r="Z2255" s="1">
        <f>IF(OR(TRIM(B2255)="",COUNTIF(Config!$B$15:$B$19,B2255)&gt;0),1,0)+IF(OR(TRIM(C2255)="",COUNTIF(Config!$B$15:$B$19,C2255)&gt;0),1,0)+IF(OR(TRIM(F2255)="",COUNTIF(Config!$B$15:$B$19,F2255)&gt;0),1,0)+IF(OR(TRIM(H2255)="",COUNTIF(Config!$B$15:$B$19,H2255)&gt;0),1,0)+IF(OR(TRIM(E2255)="",COUNTIF(Config!$B$15:$B$19,E2255)&gt;0),1,0)+IF(OR(TRIM(K2255)="",COUNTIF(Config!$B$15:$B$19,K2255)&gt;0),1,0)+IF(OR(TRIM(P2255)="",COUNTIF(Config!$B$15:$B$19,P2255)&gt;0),1,0)+IF(OR(TRIM(R2255)="",COUNTIF(Config!$B$15:$B$19,R2255)&gt;0),1,0)</f>
        <v>0</v>
      </c>
      <c r="AA2255" s="1" cm="1">
        <f t="array" ref="AA2255">SUMPRODUCT(LEN(H2255)-LEN(SUBSTITUTE(H2255,{"0";"1";"2";"3";"4";"5";"6";"7";"8";"9"},"")))</f>
        <v>11</v>
      </c>
      <c r="AC2255" t="str">
        <f t="shared" si="247"/>
        <v/>
      </c>
      <c r="AD2255">
        <f t="shared" si="248"/>
        <v>1</v>
      </c>
      <c r="AE2255">
        <f t="shared" si="249"/>
        <v>1</v>
      </c>
      <c r="AF2255" t="str">
        <f t="shared" si="250"/>
        <v>No</v>
      </c>
      <c r="AG2255">
        <f t="shared" ca="1" si="251"/>
        <v>347</v>
      </c>
      <c r="AH2255" t="str">
        <f ca="1">IF(OR(V2255="",AG2255=""),"Yes",IF(AG2255&gt;Config!$B$41,"Yes","No"))</f>
        <v>No</v>
      </c>
    </row>
    <row r="2256" spans="1:34" x14ac:dyDescent="0.25">
      <c r="A2256" s="1" t="s">
        <v>16567</v>
      </c>
      <c r="B2256" s="1" t="s">
        <v>774</v>
      </c>
      <c r="C2256" s="1" t="s">
        <v>23</v>
      </c>
      <c r="D2256" s="1" t="s">
        <v>16568</v>
      </c>
      <c r="E2256" s="1" t="s">
        <v>477</v>
      </c>
      <c r="F2256" s="1" t="s">
        <v>16569</v>
      </c>
      <c r="G2256" t="str">
        <f t="shared" si="245"/>
        <v>Valid</v>
      </c>
      <c r="H2256" s="1" t="s">
        <v>16570</v>
      </c>
      <c r="I2256" t="str" cm="1">
        <f t="array" ref="I2256">IF(OR(TRIM(H2256)="",ISNUMBER(SEARCH("#",H2256)),AA2256&lt;Config!$B$8,SUMPRODUCT(--ISNUMBER(SEARCH({"a";"b";"c";"d";"e";"f";"g";"h";"i";"j";"k";"l";"m";"n";"o";"p";"q";"r";"s";"t";"u";"v";"w";"x";"y";"z"},H2256)))&gt;0),"Invalid","Valid")</f>
        <v>Valid</v>
      </c>
      <c r="J2256" s="1" t="s">
        <v>16571</v>
      </c>
      <c r="K2256" s="1" t="s">
        <v>1001</v>
      </c>
      <c r="L2256" s="1" t="s">
        <v>164</v>
      </c>
      <c r="M2256" s="1" t="s">
        <v>235</v>
      </c>
      <c r="N2256" s="1" t="s">
        <v>437</v>
      </c>
      <c r="O2256" s="1" t="s">
        <v>149</v>
      </c>
      <c r="P2256" t="s">
        <v>87</v>
      </c>
      <c r="Q2256" s="1" t="s">
        <v>88</v>
      </c>
      <c r="R2256" s="1" t="s">
        <v>136</v>
      </c>
      <c r="S2256" s="1" t="s">
        <v>16572</v>
      </c>
      <c r="T2256" s="1" t="s">
        <v>16573</v>
      </c>
      <c r="U2256" s="1" t="s">
        <v>896</v>
      </c>
      <c r="V2256" s="1" t="s">
        <v>16574</v>
      </c>
      <c r="W2256" s="1" t="s">
        <v>40</v>
      </c>
      <c r="X2256" t="str">
        <f t="shared" si="246"/>
        <v>Complete</v>
      </c>
      <c r="Y2256">
        <f>MAX(0,100-IF(G2256="Invalid",Config!$B$5,0)-IF(I2256="Invalid",Config!$B$6,0)-IF(X2256="Incomplete",Config!$B$7,0)-IF(AF2256="Yes",Config!$B$37,0))</f>
        <v>100</v>
      </c>
      <c r="Z2256" s="1">
        <f>IF(OR(TRIM(B2256)="",COUNTIF(Config!$B$15:$B$19,B2256)&gt;0),1,0)+IF(OR(TRIM(C2256)="",COUNTIF(Config!$B$15:$B$19,C2256)&gt;0),1,0)+IF(OR(TRIM(F2256)="",COUNTIF(Config!$B$15:$B$19,F2256)&gt;0),1,0)+IF(OR(TRIM(H2256)="",COUNTIF(Config!$B$15:$B$19,H2256)&gt;0),1,0)+IF(OR(TRIM(E2256)="",COUNTIF(Config!$B$15:$B$19,E2256)&gt;0),1,0)+IF(OR(TRIM(K2256)="",COUNTIF(Config!$B$15:$B$19,K2256)&gt;0),1,0)+IF(OR(TRIM(P2256)="",COUNTIF(Config!$B$15:$B$19,P2256)&gt;0),1,0)+IF(OR(TRIM(R2256)="",COUNTIF(Config!$B$15:$B$19,R2256)&gt;0),1,0)</f>
        <v>0</v>
      </c>
      <c r="AA2256" s="1" cm="1">
        <f t="array" ref="AA2256">SUMPRODUCT(LEN(H2256)-LEN(SUBSTITUTE(H2256,{"0";"1";"2";"3";"4";"5";"6";"7";"8";"9"},"")))</f>
        <v>11</v>
      </c>
      <c r="AC2256" t="str">
        <f t="shared" si="247"/>
        <v/>
      </c>
      <c r="AD2256">
        <f t="shared" si="248"/>
        <v>1</v>
      </c>
      <c r="AE2256">
        <f t="shared" si="249"/>
        <v>1</v>
      </c>
      <c r="AF2256" t="str">
        <f t="shared" si="250"/>
        <v>No</v>
      </c>
      <c r="AG2256">
        <f t="shared" ca="1" si="251"/>
        <v>103</v>
      </c>
      <c r="AH2256" t="str">
        <f ca="1">IF(OR(V2256="",AG2256=""),"Yes",IF(AG2256&gt;Config!$B$41,"Yes","No"))</f>
        <v>No</v>
      </c>
    </row>
    <row r="2257" spans="1:34" x14ac:dyDescent="0.25">
      <c r="A2257" s="1" t="s">
        <v>16575</v>
      </c>
      <c r="B2257" s="1" t="s">
        <v>295</v>
      </c>
      <c r="C2257" s="1" t="s">
        <v>445</v>
      </c>
      <c r="D2257" s="1" t="s">
        <v>16576</v>
      </c>
      <c r="E2257" s="1" t="s">
        <v>34246</v>
      </c>
      <c r="F2257" s="1" t="s">
        <v>16577</v>
      </c>
      <c r="G2257" t="str">
        <f t="shared" si="245"/>
        <v>Valid</v>
      </c>
      <c r="H2257" s="1" t="s">
        <v>16578</v>
      </c>
      <c r="I2257" t="str" cm="1">
        <f t="array" ref="I2257">IF(OR(TRIM(H2257)="",ISNUMBER(SEARCH("#",H2257)),AA2257&lt;Config!$B$8,SUMPRODUCT(--ISNUMBER(SEARCH({"a";"b";"c";"d";"e";"f";"g";"h";"i";"j";"k";"l";"m";"n";"o";"p";"q";"r";"s";"t";"u";"v";"w";"x";"y";"z"},H2257)))&gt;0),"Invalid","Valid")</f>
        <v>Valid</v>
      </c>
      <c r="J2257" s="1" t="s">
        <v>16579</v>
      </c>
      <c r="K2257" s="1" t="s">
        <v>378</v>
      </c>
      <c r="L2257" s="1" t="s">
        <v>134</v>
      </c>
      <c r="M2257" s="1" t="s">
        <v>103</v>
      </c>
      <c r="N2257" s="1" t="s">
        <v>148</v>
      </c>
      <c r="O2257" s="1" t="s">
        <v>69</v>
      </c>
      <c r="P2257" t="s">
        <v>344</v>
      </c>
      <c r="Q2257" s="1" t="s">
        <v>971</v>
      </c>
      <c r="R2257" s="1" t="s">
        <v>1200</v>
      </c>
      <c r="S2257" s="1" t="s">
        <v>15770</v>
      </c>
      <c r="T2257" s="1" t="s">
        <v>16580</v>
      </c>
      <c r="U2257" s="1" t="s">
        <v>1424</v>
      </c>
      <c r="V2257" s="1" t="s">
        <v>1173</v>
      </c>
      <c r="W2257" s="1" t="s">
        <v>186</v>
      </c>
      <c r="X2257" t="str">
        <f t="shared" si="246"/>
        <v>Complete</v>
      </c>
      <c r="Y2257">
        <f>MAX(0,100-IF(G2257="Invalid",Config!$B$5,0)-IF(I2257="Invalid",Config!$B$6,0)-IF(X2257="Incomplete",Config!$B$7,0)-IF(AF2257="Yes",Config!$B$37,0))</f>
        <v>100</v>
      </c>
      <c r="Z2257" s="1">
        <f>IF(OR(TRIM(B2257)="",COUNTIF(Config!$B$15:$B$19,B2257)&gt;0),1,0)+IF(OR(TRIM(C2257)="",COUNTIF(Config!$B$15:$B$19,C2257)&gt;0),1,0)+IF(OR(TRIM(F2257)="",COUNTIF(Config!$B$15:$B$19,F2257)&gt;0),1,0)+IF(OR(TRIM(H2257)="",COUNTIF(Config!$B$15:$B$19,H2257)&gt;0),1,0)+IF(OR(TRIM(E2257)="",COUNTIF(Config!$B$15:$B$19,E2257)&gt;0),1,0)+IF(OR(TRIM(K2257)="",COUNTIF(Config!$B$15:$B$19,K2257)&gt;0),1,0)+IF(OR(TRIM(P2257)="",COUNTIF(Config!$B$15:$B$19,P2257)&gt;0),1,0)+IF(OR(TRIM(R2257)="",COUNTIF(Config!$B$15:$B$19,R2257)&gt;0),1,0)</f>
        <v>0</v>
      </c>
      <c r="AA2257" s="1" cm="1">
        <f t="array" ref="AA2257">SUMPRODUCT(LEN(H2257)-LEN(SUBSTITUTE(H2257,{"0";"1";"2";"3";"4";"5";"6";"7";"8";"9"},"")))</f>
        <v>10</v>
      </c>
      <c r="AC2257" t="str">
        <f t="shared" si="247"/>
        <v/>
      </c>
      <c r="AD2257">
        <f t="shared" si="248"/>
        <v>1</v>
      </c>
      <c r="AE2257">
        <f t="shared" si="249"/>
        <v>1</v>
      </c>
      <c r="AF2257" t="str">
        <f t="shared" si="250"/>
        <v>No</v>
      </c>
      <c r="AG2257">
        <f t="shared" ca="1" si="251"/>
        <v>120</v>
      </c>
      <c r="AH2257" t="str">
        <f ca="1">IF(OR(V2257="",AG2257=""),"Yes",IF(AG2257&gt;Config!$B$41,"Yes","No"))</f>
        <v>No</v>
      </c>
    </row>
    <row r="2258" spans="1:34" x14ac:dyDescent="0.25">
      <c r="A2258" s="1" t="s">
        <v>16581</v>
      </c>
      <c r="B2258" s="1" t="s">
        <v>818</v>
      </c>
      <c r="C2258" s="1" t="s">
        <v>996</v>
      </c>
      <c r="D2258" s="1" t="s">
        <v>12672</v>
      </c>
      <c r="E2258" s="1" t="s">
        <v>34979</v>
      </c>
      <c r="F2258" s="1" t="s">
        <v>16582</v>
      </c>
      <c r="G2258" t="str">
        <f t="shared" si="245"/>
        <v>Valid</v>
      </c>
      <c r="H2258" s="1" t="s">
        <v>16583</v>
      </c>
      <c r="I2258" t="str" cm="1">
        <f t="array" ref="I2258">IF(OR(TRIM(H2258)="",ISNUMBER(SEARCH("#",H2258)),AA2258&lt;Config!$B$8,SUMPRODUCT(--ISNUMBER(SEARCH({"a";"b";"c";"d";"e";"f";"g";"h";"i";"j";"k";"l";"m";"n";"o";"p";"q";"r";"s";"t";"u";"v";"w";"x";"y";"z"},H2258)))&gt;0),"Invalid","Valid")</f>
        <v>Valid</v>
      </c>
      <c r="J2258" s="1" t="s">
        <v>16584</v>
      </c>
      <c r="K2258" s="1" t="s">
        <v>133</v>
      </c>
      <c r="L2258" s="1" t="s">
        <v>102</v>
      </c>
      <c r="M2258" s="1" t="s">
        <v>85</v>
      </c>
      <c r="N2258" s="1" t="s">
        <v>33819</v>
      </c>
      <c r="O2258" s="1" t="s">
        <v>196</v>
      </c>
      <c r="P2258" t="s">
        <v>87</v>
      </c>
      <c r="Q2258" s="1" t="s">
        <v>438</v>
      </c>
      <c r="R2258" s="1" t="s">
        <v>550</v>
      </c>
      <c r="S2258" s="1" t="s">
        <v>11524</v>
      </c>
      <c r="T2258" s="1" t="s">
        <v>16585</v>
      </c>
      <c r="U2258" s="1" t="s">
        <v>3553</v>
      </c>
      <c r="V2258" s="1" t="s">
        <v>7498</v>
      </c>
      <c r="W2258" s="1" t="s">
        <v>202</v>
      </c>
      <c r="X2258" t="str">
        <f t="shared" si="246"/>
        <v>Complete</v>
      </c>
      <c r="Y2258">
        <f>MAX(0,100-IF(G2258="Invalid",Config!$B$5,0)-IF(I2258="Invalid",Config!$B$6,0)-IF(X2258="Incomplete",Config!$B$7,0)-IF(AF2258="Yes",Config!$B$37,0))</f>
        <v>75</v>
      </c>
      <c r="Z2258" s="1">
        <f>IF(OR(TRIM(B2258)="",COUNTIF(Config!$B$15:$B$19,B2258)&gt;0),1,0)+IF(OR(TRIM(C2258)="",COUNTIF(Config!$B$15:$B$19,C2258)&gt;0),1,0)+IF(OR(TRIM(F2258)="",COUNTIF(Config!$B$15:$B$19,F2258)&gt;0),1,0)+IF(OR(TRIM(H2258)="",COUNTIF(Config!$B$15:$B$19,H2258)&gt;0),1,0)+IF(OR(TRIM(E2258)="",COUNTIF(Config!$B$15:$B$19,E2258)&gt;0),1,0)+IF(OR(TRIM(K2258)="",COUNTIF(Config!$B$15:$B$19,K2258)&gt;0),1,0)+IF(OR(TRIM(P2258)="",COUNTIF(Config!$B$15:$B$19,P2258)&gt;0),1,0)+IF(OR(TRIM(R2258)="",COUNTIF(Config!$B$15:$B$19,R2258)&gt;0),1,0)</f>
        <v>0</v>
      </c>
      <c r="AA2258" s="1" cm="1">
        <f t="array" ref="AA2258">SUMPRODUCT(LEN(H2258)-LEN(SUBSTITUTE(H2258,{"0";"1";"2";"3";"4";"5";"6";"7";"8";"9"},"")))</f>
        <v>11</v>
      </c>
      <c r="AC2258" t="str">
        <f t="shared" si="247"/>
        <v>Potential Duplicate</v>
      </c>
      <c r="AD2258">
        <f t="shared" si="248"/>
        <v>2</v>
      </c>
      <c r="AE2258">
        <f t="shared" si="249"/>
        <v>1</v>
      </c>
      <c r="AF2258" t="str">
        <f t="shared" si="250"/>
        <v>Yes</v>
      </c>
      <c r="AG2258">
        <f t="shared" ca="1" si="251"/>
        <v>108</v>
      </c>
      <c r="AH2258" t="str">
        <f ca="1">IF(OR(V2258="",AG2258=""),"Yes",IF(AG2258&gt;Config!$B$41,"Yes","No"))</f>
        <v>No</v>
      </c>
    </row>
    <row r="2259" spans="1:34" x14ac:dyDescent="0.25">
      <c r="A2259" s="1" t="s">
        <v>16586</v>
      </c>
      <c r="B2259" s="1" t="s">
        <v>1241</v>
      </c>
      <c r="C2259" s="1" t="s">
        <v>946</v>
      </c>
      <c r="D2259" s="1" t="s">
        <v>3651</v>
      </c>
      <c r="E2259" s="1" t="s">
        <v>34072</v>
      </c>
      <c r="F2259" s="1" t="s">
        <v>3652</v>
      </c>
      <c r="G2259" t="str">
        <f t="shared" si="245"/>
        <v>Valid</v>
      </c>
      <c r="H2259" s="1" t="s">
        <v>3653</v>
      </c>
      <c r="I2259" t="str" cm="1">
        <f t="array" ref="I2259">IF(OR(TRIM(H2259)="",ISNUMBER(SEARCH("#",H2259)),AA2259&lt;Config!$B$8,SUMPRODUCT(--ISNUMBER(SEARCH({"a";"b";"c";"d";"e";"f";"g";"h";"i";"j";"k";"l";"m";"n";"o";"p";"q";"r";"s";"t";"u";"v";"w";"x";"y";"z"},H2259)))&gt;0),"Invalid","Valid")</f>
        <v>Valid</v>
      </c>
      <c r="J2259" s="1" t="s">
        <v>3654</v>
      </c>
      <c r="K2259" s="1" t="s">
        <v>163</v>
      </c>
      <c r="L2259" s="1" t="s">
        <v>179</v>
      </c>
      <c r="M2259" s="1" t="s">
        <v>85</v>
      </c>
      <c r="N2259" s="1" t="s">
        <v>437</v>
      </c>
      <c r="O2259" s="1" t="s">
        <v>196</v>
      </c>
      <c r="P2259" t="s">
        <v>104</v>
      </c>
      <c r="Q2259" s="1" t="s">
        <v>105</v>
      </c>
      <c r="R2259" s="1" t="s">
        <v>106</v>
      </c>
      <c r="S2259" s="1" t="s">
        <v>2476</v>
      </c>
      <c r="T2259" s="1" t="s">
        <v>3655</v>
      </c>
      <c r="U2259" s="1" t="s">
        <v>935</v>
      </c>
      <c r="V2259" s="1" t="s">
        <v>3656</v>
      </c>
      <c r="W2259" s="1" t="s">
        <v>384</v>
      </c>
      <c r="X2259" t="str">
        <f t="shared" si="246"/>
        <v>Complete</v>
      </c>
      <c r="Y2259">
        <f>MAX(0,100-IF(G2259="Invalid",Config!$B$5,0)-IF(I2259="Invalid",Config!$B$6,0)-IF(X2259="Incomplete",Config!$B$7,0)-IF(AF2259="Yes",Config!$B$37,0))</f>
        <v>75</v>
      </c>
      <c r="Z2259" s="1">
        <f>IF(OR(TRIM(B2259)="",COUNTIF(Config!$B$15:$B$19,B2259)&gt;0),1,0)+IF(OR(TRIM(C2259)="",COUNTIF(Config!$B$15:$B$19,C2259)&gt;0),1,0)+IF(OR(TRIM(F2259)="",COUNTIF(Config!$B$15:$B$19,F2259)&gt;0),1,0)+IF(OR(TRIM(H2259)="",COUNTIF(Config!$B$15:$B$19,H2259)&gt;0),1,0)+IF(OR(TRIM(E2259)="",COUNTIF(Config!$B$15:$B$19,E2259)&gt;0),1,0)+IF(OR(TRIM(K2259)="",COUNTIF(Config!$B$15:$B$19,K2259)&gt;0),1,0)+IF(OR(TRIM(P2259)="",COUNTIF(Config!$B$15:$B$19,P2259)&gt;0),1,0)+IF(OR(TRIM(R2259)="",COUNTIF(Config!$B$15:$B$19,R2259)&gt;0),1,0)</f>
        <v>0</v>
      </c>
      <c r="AA2259" s="1" cm="1">
        <f t="array" ref="AA2259">SUMPRODUCT(LEN(H2259)-LEN(SUBSTITUTE(H2259,{"0";"1";"2";"3";"4";"5";"6";"7";"8";"9"},"")))</f>
        <v>10</v>
      </c>
      <c r="AC2259" t="str">
        <f t="shared" si="247"/>
        <v>Potential Duplicate</v>
      </c>
      <c r="AD2259">
        <f t="shared" si="248"/>
        <v>2</v>
      </c>
      <c r="AE2259">
        <f t="shared" si="249"/>
        <v>2</v>
      </c>
      <c r="AF2259" t="str">
        <f t="shared" si="250"/>
        <v>Yes</v>
      </c>
      <c r="AG2259">
        <f t="shared" ca="1" si="251"/>
        <v>106</v>
      </c>
      <c r="AH2259" t="str">
        <f ca="1">IF(OR(V2259="",AG2259=""),"Yes",IF(AG2259&gt;Config!$B$41,"Yes","No"))</f>
        <v>No</v>
      </c>
    </row>
    <row r="2260" spans="1:34" x14ac:dyDescent="0.25">
      <c r="A2260" s="1" t="s">
        <v>16587</v>
      </c>
      <c r="B2260" s="1" t="s">
        <v>1165</v>
      </c>
      <c r="C2260" s="1" t="s">
        <v>861</v>
      </c>
      <c r="D2260" s="1" t="s">
        <v>14763</v>
      </c>
      <c r="E2260" s="1" t="s">
        <v>34881</v>
      </c>
      <c r="F2260" s="1" t="s">
        <v>14764</v>
      </c>
      <c r="G2260" t="str">
        <f t="shared" si="245"/>
        <v>Valid</v>
      </c>
      <c r="H2260" s="1" t="s">
        <v>14765</v>
      </c>
      <c r="I2260" t="str" cm="1">
        <f t="array" ref="I2260">IF(OR(TRIM(H2260)="",ISNUMBER(SEARCH("#",H2260)),AA2260&lt;Config!$B$8,SUMPRODUCT(--ISNUMBER(SEARCH({"a";"b";"c";"d";"e";"f";"g";"h";"i";"j";"k";"l";"m";"n";"o";"p";"q";"r";"s";"t";"u";"v";"w";"x";"y";"z"},H2260)))&gt;0),"Invalid","Valid")</f>
        <v>Valid</v>
      </c>
      <c r="J2260" s="1" t="s">
        <v>14766</v>
      </c>
      <c r="K2260" s="1" t="s">
        <v>369</v>
      </c>
      <c r="L2260" s="1" t="s">
        <v>265</v>
      </c>
      <c r="M2260" s="1" t="s">
        <v>33825</v>
      </c>
      <c r="N2260" s="1" t="s">
        <v>51</v>
      </c>
      <c r="O2260" s="1" t="s">
        <v>180</v>
      </c>
      <c r="P2260" t="s">
        <v>236</v>
      </c>
      <c r="Q2260" s="1" t="s">
        <v>253</v>
      </c>
      <c r="R2260" s="1" t="s">
        <v>238</v>
      </c>
      <c r="S2260" s="1" t="s">
        <v>14767</v>
      </c>
      <c r="T2260" s="1" t="s">
        <v>14768</v>
      </c>
      <c r="U2260" s="1" t="s">
        <v>2504</v>
      </c>
      <c r="V2260" s="1" t="s">
        <v>140</v>
      </c>
      <c r="W2260" s="1" t="s">
        <v>293</v>
      </c>
      <c r="X2260" t="str">
        <f t="shared" si="246"/>
        <v>Complete</v>
      </c>
      <c r="Y2260">
        <f>MAX(0,100-IF(G2260="Invalid",Config!$B$5,0)-IF(I2260="Invalid",Config!$B$6,0)-IF(X2260="Incomplete",Config!$B$7,0)-IF(AF2260="Yes",Config!$B$37,0))</f>
        <v>75</v>
      </c>
      <c r="Z2260" s="1">
        <f>IF(OR(TRIM(B2260)="",COUNTIF(Config!$B$15:$B$19,B2260)&gt;0),1,0)+IF(OR(TRIM(C2260)="",COUNTIF(Config!$B$15:$B$19,C2260)&gt;0),1,0)+IF(OR(TRIM(F2260)="",COUNTIF(Config!$B$15:$B$19,F2260)&gt;0),1,0)+IF(OR(TRIM(H2260)="",COUNTIF(Config!$B$15:$B$19,H2260)&gt;0),1,0)+IF(OR(TRIM(E2260)="",COUNTIF(Config!$B$15:$B$19,E2260)&gt;0),1,0)+IF(OR(TRIM(K2260)="",COUNTIF(Config!$B$15:$B$19,K2260)&gt;0),1,0)+IF(OR(TRIM(P2260)="",COUNTIF(Config!$B$15:$B$19,P2260)&gt;0),1,0)+IF(OR(TRIM(R2260)="",COUNTIF(Config!$B$15:$B$19,R2260)&gt;0),1,0)</f>
        <v>0</v>
      </c>
      <c r="AA2260" s="1" cm="1">
        <f t="array" ref="AA2260">SUMPRODUCT(LEN(H2260)-LEN(SUBSTITUTE(H2260,{"0";"1";"2";"3";"4";"5";"6";"7";"8";"9"},"")))</f>
        <v>10</v>
      </c>
      <c r="AC2260" t="str">
        <f t="shared" si="247"/>
        <v>Potential Duplicate</v>
      </c>
      <c r="AD2260">
        <f t="shared" si="248"/>
        <v>2</v>
      </c>
      <c r="AE2260">
        <f t="shared" si="249"/>
        <v>2</v>
      </c>
      <c r="AF2260" t="str">
        <f t="shared" si="250"/>
        <v>Yes</v>
      </c>
      <c r="AG2260">
        <f t="shared" ca="1" si="251"/>
        <v>37</v>
      </c>
      <c r="AH2260" t="str">
        <f ca="1">IF(OR(V2260="",AG2260=""),"Yes",IF(AG2260&gt;Config!$B$41,"Yes","No"))</f>
        <v>No</v>
      </c>
    </row>
    <row r="2261" spans="1:34" x14ac:dyDescent="0.25">
      <c r="A2261" s="1" t="s">
        <v>16588</v>
      </c>
      <c r="B2261" s="1" t="s">
        <v>322</v>
      </c>
      <c r="C2261" s="1" t="s">
        <v>410</v>
      </c>
      <c r="D2261" s="1" t="s">
        <v>16589</v>
      </c>
      <c r="E2261" s="1" t="s">
        <v>283</v>
      </c>
      <c r="F2261" s="1" t="s">
        <v>16590</v>
      </c>
      <c r="G2261" t="str">
        <f t="shared" si="245"/>
        <v>Valid</v>
      </c>
      <c r="H2261" s="1" t="s">
        <v>16591</v>
      </c>
      <c r="I2261" t="str" cm="1">
        <f t="array" ref="I2261">IF(OR(TRIM(H2261)="",ISNUMBER(SEARCH("#",H2261)),AA2261&lt;Config!$B$8,SUMPRODUCT(--ISNUMBER(SEARCH({"a";"b";"c";"d";"e";"f";"g";"h";"i";"j";"k";"l";"m";"n";"o";"p";"q";"r";"s";"t";"u";"v";"w";"x";"y";"z"},H2261)))&gt;0),"Invalid","Valid")</f>
        <v>Valid</v>
      </c>
      <c r="J2261" s="1" t="s">
        <v>16592</v>
      </c>
      <c r="K2261" s="1" t="s">
        <v>1001</v>
      </c>
      <c r="L2261" s="1" t="s">
        <v>164</v>
      </c>
      <c r="M2261" s="1" t="s">
        <v>235</v>
      </c>
      <c r="N2261" s="1" t="s">
        <v>68</v>
      </c>
      <c r="O2261" s="1" t="s">
        <v>196</v>
      </c>
      <c r="P2261" t="s">
        <v>344</v>
      </c>
      <c r="Q2261" s="1" t="s">
        <v>345</v>
      </c>
      <c r="R2261" s="1" t="s">
        <v>1141</v>
      </c>
      <c r="S2261" s="1" t="s">
        <v>16593</v>
      </c>
      <c r="T2261" s="1" t="s">
        <v>16594</v>
      </c>
      <c r="U2261" s="1" t="s">
        <v>3387</v>
      </c>
      <c r="V2261" s="1" t="s">
        <v>3455</v>
      </c>
      <c r="W2261" s="1" t="s">
        <v>60</v>
      </c>
      <c r="X2261" t="str">
        <f t="shared" si="246"/>
        <v>Complete</v>
      </c>
      <c r="Y2261">
        <f>MAX(0,100-IF(G2261="Invalid",Config!$B$5,0)-IF(I2261="Invalid",Config!$B$6,0)-IF(X2261="Incomplete",Config!$B$7,0)-IF(AF2261="Yes",Config!$B$37,0))</f>
        <v>100</v>
      </c>
      <c r="Z2261" s="1">
        <f>IF(OR(TRIM(B2261)="",COUNTIF(Config!$B$15:$B$19,B2261)&gt;0),1,0)+IF(OR(TRIM(C2261)="",COUNTIF(Config!$B$15:$B$19,C2261)&gt;0),1,0)+IF(OR(TRIM(F2261)="",COUNTIF(Config!$B$15:$B$19,F2261)&gt;0),1,0)+IF(OR(TRIM(H2261)="",COUNTIF(Config!$B$15:$B$19,H2261)&gt;0),1,0)+IF(OR(TRIM(E2261)="",COUNTIF(Config!$B$15:$B$19,E2261)&gt;0),1,0)+IF(OR(TRIM(K2261)="",COUNTIF(Config!$B$15:$B$19,K2261)&gt;0),1,0)+IF(OR(TRIM(P2261)="",COUNTIF(Config!$B$15:$B$19,P2261)&gt;0),1,0)+IF(OR(TRIM(R2261)="",COUNTIF(Config!$B$15:$B$19,R2261)&gt;0),1,0)</f>
        <v>0</v>
      </c>
      <c r="AA2261" s="1" cm="1">
        <f t="array" ref="AA2261">SUMPRODUCT(LEN(H2261)-LEN(SUBSTITUTE(H2261,{"0";"1";"2";"3";"4";"5";"6";"7";"8";"9"},"")))</f>
        <v>11</v>
      </c>
      <c r="AC2261" t="str">
        <f t="shared" si="247"/>
        <v/>
      </c>
      <c r="AD2261">
        <f t="shared" si="248"/>
        <v>1</v>
      </c>
      <c r="AE2261">
        <f t="shared" si="249"/>
        <v>1</v>
      </c>
      <c r="AF2261" t="str">
        <f t="shared" si="250"/>
        <v>No</v>
      </c>
      <c r="AG2261">
        <f t="shared" ca="1" si="251"/>
        <v>287</v>
      </c>
      <c r="AH2261" t="str">
        <f ca="1">IF(OR(V2261="",AG2261=""),"Yes",IF(AG2261&gt;Config!$B$41,"Yes","No"))</f>
        <v>No</v>
      </c>
    </row>
    <row r="2262" spans="1:34" x14ac:dyDescent="0.25">
      <c r="A2262" s="1" t="s">
        <v>16595</v>
      </c>
      <c r="B2262" s="1" t="s">
        <v>678</v>
      </c>
      <c r="C2262" s="1" t="s">
        <v>1166</v>
      </c>
      <c r="D2262" s="1" t="s">
        <v>16596</v>
      </c>
      <c r="E2262" s="1" t="s">
        <v>34593</v>
      </c>
      <c r="F2262" s="1" t="s">
        <v>16597</v>
      </c>
      <c r="G2262" t="str">
        <f t="shared" si="245"/>
        <v>Valid</v>
      </c>
      <c r="H2262" s="1" t="s">
        <v>16598</v>
      </c>
      <c r="I2262" t="str" cm="1">
        <f t="array" ref="I2262">IF(OR(TRIM(H2262)="",ISNUMBER(SEARCH("#",H2262)),AA2262&lt;Config!$B$8,SUMPRODUCT(--ISNUMBER(SEARCH({"a";"b";"c";"d";"e";"f";"g";"h";"i";"j";"k";"l";"m";"n";"o";"p";"q";"r";"s";"t";"u";"v";"w";"x";"y";"z"},H2262)))&gt;0),"Invalid","Valid")</f>
        <v>Valid</v>
      </c>
      <c r="J2262" s="1" t="s">
        <v>16599</v>
      </c>
      <c r="K2262" s="1" t="s">
        <v>369</v>
      </c>
      <c r="L2262" s="1" t="s">
        <v>29</v>
      </c>
      <c r="M2262" s="1" t="s">
        <v>118</v>
      </c>
      <c r="N2262" s="1" t="s">
        <v>713</v>
      </c>
      <c r="O2262" s="1" t="s">
        <v>69</v>
      </c>
      <c r="P2262" t="s">
        <v>53</v>
      </c>
      <c r="Q2262" s="1" t="s">
        <v>54</v>
      </c>
      <c r="R2262" s="1" t="s">
        <v>288</v>
      </c>
      <c r="S2262" s="1" t="s">
        <v>16600</v>
      </c>
      <c r="T2262" s="1" t="s">
        <v>16601</v>
      </c>
      <c r="U2262" s="1" t="s">
        <v>3861</v>
      </c>
      <c r="V2262" s="1" t="s">
        <v>140</v>
      </c>
      <c r="W2262" s="1" t="s">
        <v>60</v>
      </c>
      <c r="X2262" t="str">
        <f t="shared" si="246"/>
        <v>Complete</v>
      </c>
      <c r="Y2262">
        <f>MAX(0,100-IF(G2262="Invalid",Config!$B$5,0)-IF(I2262="Invalid",Config!$B$6,0)-IF(X2262="Incomplete",Config!$B$7,0)-IF(AF2262="Yes",Config!$B$37,0))</f>
        <v>100</v>
      </c>
      <c r="Z2262" s="1">
        <f>IF(OR(TRIM(B2262)="",COUNTIF(Config!$B$15:$B$19,B2262)&gt;0),1,0)+IF(OR(TRIM(C2262)="",COUNTIF(Config!$B$15:$B$19,C2262)&gt;0),1,0)+IF(OR(TRIM(F2262)="",COUNTIF(Config!$B$15:$B$19,F2262)&gt;0),1,0)+IF(OR(TRIM(H2262)="",COUNTIF(Config!$B$15:$B$19,H2262)&gt;0),1,0)+IF(OR(TRIM(E2262)="",COUNTIF(Config!$B$15:$B$19,E2262)&gt;0),1,0)+IF(OR(TRIM(K2262)="",COUNTIF(Config!$B$15:$B$19,K2262)&gt;0),1,0)+IF(OR(TRIM(P2262)="",COUNTIF(Config!$B$15:$B$19,P2262)&gt;0),1,0)+IF(OR(TRIM(R2262)="",COUNTIF(Config!$B$15:$B$19,R2262)&gt;0),1,0)</f>
        <v>0</v>
      </c>
      <c r="AA2262" s="1" cm="1">
        <f t="array" ref="AA2262">SUMPRODUCT(LEN(H2262)-LEN(SUBSTITUTE(H2262,{"0";"1";"2";"3";"4";"5";"6";"7";"8";"9"},"")))</f>
        <v>12</v>
      </c>
      <c r="AC2262" t="str">
        <f t="shared" si="247"/>
        <v/>
      </c>
      <c r="AD2262">
        <f t="shared" si="248"/>
        <v>1</v>
      </c>
      <c r="AE2262">
        <f t="shared" si="249"/>
        <v>1</v>
      </c>
      <c r="AF2262" t="str">
        <f t="shared" si="250"/>
        <v>No</v>
      </c>
      <c r="AG2262">
        <f t="shared" ca="1" si="251"/>
        <v>37</v>
      </c>
      <c r="AH2262" t="str">
        <f ca="1">IF(OR(V2262="",AG2262=""),"Yes",IF(AG2262&gt;Config!$B$41,"Yes","No"))</f>
        <v>No</v>
      </c>
    </row>
    <row r="2263" spans="1:34" x14ac:dyDescent="0.25">
      <c r="A2263" s="1" t="s">
        <v>16602</v>
      </c>
      <c r="B2263" s="1" t="s">
        <v>1085</v>
      </c>
      <c r="C2263" s="1" t="s">
        <v>1441</v>
      </c>
      <c r="D2263" s="1" t="s">
        <v>16603</v>
      </c>
      <c r="E2263" s="1" t="s">
        <v>33927</v>
      </c>
      <c r="F2263" s="1" t="s">
        <v>16604</v>
      </c>
      <c r="G2263" t="str">
        <f t="shared" si="245"/>
        <v>Valid</v>
      </c>
      <c r="H2263" s="1" t="s">
        <v>16605</v>
      </c>
      <c r="I2263" t="str" cm="1">
        <f t="array" ref="I2263">IF(OR(TRIM(H2263)="",ISNUMBER(SEARCH("#",H2263)),AA2263&lt;Config!$B$8,SUMPRODUCT(--ISNUMBER(SEARCH({"a";"b";"c";"d";"e";"f";"g";"h";"i";"j";"k";"l";"m";"n";"o";"p";"q";"r";"s";"t";"u";"v";"w";"x";"y";"z"},H2263)))&gt;0),"Invalid","Valid")</f>
        <v>Valid</v>
      </c>
      <c r="J2263" s="1" t="s">
        <v>16606</v>
      </c>
      <c r="K2263" s="1" t="s">
        <v>250</v>
      </c>
      <c r="L2263" s="1" t="s">
        <v>102</v>
      </c>
      <c r="M2263" s="1" t="s">
        <v>165</v>
      </c>
      <c r="N2263" s="1" t="s">
        <v>33819</v>
      </c>
      <c r="O2263" s="1" t="s">
        <v>196</v>
      </c>
      <c r="P2263" t="s">
        <v>53</v>
      </c>
      <c r="Q2263" s="1" t="s">
        <v>150</v>
      </c>
      <c r="R2263" s="1" t="s">
        <v>70</v>
      </c>
      <c r="S2263" s="1" t="s">
        <v>13796</v>
      </c>
      <c r="T2263" s="1" t="s">
        <v>16607</v>
      </c>
      <c r="U2263" s="1" t="s">
        <v>3395</v>
      </c>
      <c r="V2263" s="1" t="s">
        <v>4907</v>
      </c>
      <c r="W2263" s="1" t="s">
        <v>60</v>
      </c>
      <c r="X2263" t="str">
        <f t="shared" si="246"/>
        <v>Complete</v>
      </c>
      <c r="Y2263">
        <f>MAX(0,100-IF(G2263="Invalid",Config!$B$5,0)-IF(I2263="Invalid",Config!$B$6,0)-IF(X2263="Incomplete",Config!$B$7,0)-IF(AF2263="Yes",Config!$B$37,0))</f>
        <v>100</v>
      </c>
      <c r="Z2263" s="1">
        <f>IF(OR(TRIM(B2263)="",COUNTIF(Config!$B$15:$B$19,B2263)&gt;0),1,0)+IF(OR(TRIM(C2263)="",COUNTIF(Config!$B$15:$B$19,C2263)&gt;0),1,0)+IF(OR(TRIM(F2263)="",COUNTIF(Config!$B$15:$B$19,F2263)&gt;0),1,0)+IF(OR(TRIM(H2263)="",COUNTIF(Config!$B$15:$B$19,H2263)&gt;0),1,0)+IF(OR(TRIM(E2263)="",COUNTIF(Config!$B$15:$B$19,E2263)&gt;0),1,0)+IF(OR(TRIM(K2263)="",COUNTIF(Config!$B$15:$B$19,K2263)&gt;0),1,0)+IF(OR(TRIM(P2263)="",COUNTIF(Config!$B$15:$B$19,P2263)&gt;0),1,0)+IF(OR(TRIM(R2263)="",COUNTIF(Config!$B$15:$B$19,R2263)&gt;0),1,0)</f>
        <v>0</v>
      </c>
      <c r="AA2263" s="1" cm="1">
        <f t="array" ref="AA2263">SUMPRODUCT(LEN(H2263)-LEN(SUBSTITUTE(H2263,{"0";"1";"2";"3";"4";"5";"6";"7";"8";"9"},"")))</f>
        <v>12</v>
      </c>
      <c r="AC2263" t="str">
        <f t="shared" si="247"/>
        <v/>
      </c>
      <c r="AD2263">
        <f t="shared" si="248"/>
        <v>1</v>
      </c>
      <c r="AE2263">
        <f t="shared" si="249"/>
        <v>1</v>
      </c>
      <c r="AF2263" t="str">
        <f t="shared" si="250"/>
        <v>No</v>
      </c>
      <c r="AG2263">
        <f t="shared" ca="1" si="251"/>
        <v>96</v>
      </c>
      <c r="AH2263" t="str">
        <f ca="1">IF(OR(V2263="",AG2263=""),"Yes",IF(AG2263&gt;Config!$B$41,"Yes","No"))</f>
        <v>No</v>
      </c>
    </row>
    <row r="2264" spans="1:34" x14ac:dyDescent="0.25">
      <c r="A2264" s="1" t="s">
        <v>16608</v>
      </c>
      <c r="B2264" s="1" t="s">
        <v>22</v>
      </c>
      <c r="C2264" s="1" t="s">
        <v>792</v>
      </c>
      <c r="D2264" s="1" t="s">
        <v>16609</v>
      </c>
      <c r="E2264" s="1" t="s">
        <v>34656</v>
      </c>
      <c r="F2264" s="1" t="s">
        <v>3175</v>
      </c>
      <c r="G2264" t="str">
        <f t="shared" si="245"/>
        <v>Valid</v>
      </c>
      <c r="H2264" s="1" t="s">
        <v>16610</v>
      </c>
      <c r="I2264" t="str" cm="1">
        <f t="array" ref="I2264">IF(OR(TRIM(H2264)="",ISNUMBER(SEARCH("#",H2264)),AA2264&lt;Config!$B$8,SUMPRODUCT(--ISNUMBER(SEARCH({"a";"b";"c";"d";"e";"f";"g";"h";"i";"j";"k";"l";"m";"n";"o";"p";"q";"r";"s";"t";"u";"v";"w";"x";"y";"z"},H2264)))&gt;0),"Invalid","Valid")</f>
        <v>Valid</v>
      </c>
      <c r="J2264" s="1" t="s">
        <v>16611</v>
      </c>
      <c r="K2264" s="1" t="s">
        <v>147</v>
      </c>
      <c r="L2264" s="1" t="s">
        <v>49</v>
      </c>
      <c r="M2264" s="1" t="s">
        <v>343</v>
      </c>
      <c r="N2264" s="1" t="s">
        <v>68</v>
      </c>
      <c r="O2264" s="1" t="s">
        <v>196</v>
      </c>
      <c r="P2264" t="s">
        <v>314</v>
      </c>
      <c r="Q2264" s="1" t="s">
        <v>663</v>
      </c>
      <c r="R2264" s="1" t="s">
        <v>315</v>
      </c>
      <c r="S2264" s="1" t="s">
        <v>12760</v>
      </c>
      <c r="T2264" s="1" t="s">
        <v>16612</v>
      </c>
      <c r="U2264" s="1" t="s">
        <v>4143</v>
      </c>
      <c r="V2264" s="1" t="s">
        <v>1347</v>
      </c>
      <c r="W2264" s="1" t="s">
        <v>75</v>
      </c>
      <c r="X2264" t="str">
        <f t="shared" si="246"/>
        <v>Complete</v>
      </c>
      <c r="Y2264">
        <f>MAX(0,100-IF(G2264="Invalid",Config!$B$5,0)-IF(I2264="Invalid",Config!$B$6,0)-IF(X2264="Incomplete",Config!$B$7,0)-IF(AF2264="Yes",Config!$B$37,0))</f>
        <v>75</v>
      </c>
      <c r="Z2264" s="1">
        <f>IF(OR(TRIM(B2264)="",COUNTIF(Config!$B$15:$B$19,B2264)&gt;0),1,0)+IF(OR(TRIM(C2264)="",COUNTIF(Config!$B$15:$B$19,C2264)&gt;0),1,0)+IF(OR(TRIM(F2264)="",COUNTIF(Config!$B$15:$B$19,F2264)&gt;0),1,0)+IF(OR(TRIM(H2264)="",COUNTIF(Config!$B$15:$B$19,H2264)&gt;0),1,0)+IF(OR(TRIM(E2264)="",COUNTIF(Config!$B$15:$B$19,E2264)&gt;0),1,0)+IF(OR(TRIM(K2264)="",COUNTIF(Config!$B$15:$B$19,K2264)&gt;0),1,0)+IF(OR(TRIM(P2264)="",COUNTIF(Config!$B$15:$B$19,P2264)&gt;0),1,0)+IF(OR(TRIM(R2264)="",COUNTIF(Config!$B$15:$B$19,R2264)&gt;0),1,0)</f>
        <v>0</v>
      </c>
      <c r="AA2264" s="1" cm="1">
        <f t="array" ref="AA2264">SUMPRODUCT(LEN(H2264)-LEN(SUBSTITUTE(H2264,{"0";"1";"2";"3";"4";"5";"6";"7";"8";"9"},"")))</f>
        <v>12</v>
      </c>
      <c r="AC2264" t="str">
        <f t="shared" si="247"/>
        <v>Potential Duplicate</v>
      </c>
      <c r="AD2264">
        <f t="shared" si="248"/>
        <v>2</v>
      </c>
      <c r="AE2264">
        <f t="shared" si="249"/>
        <v>1</v>
      </c>
      <c r="AF2264" t="str">
        <f t="shared" si="250"/>
        <v>Yes</v>
      </c>
      <c r="AG2264">
        <f t="shared" ca="1" si="251"/>
        <v>37</v>
      </c>
      <c r="AH2264" t="str">
        <f ca="1">IF(OR(V2264="",AG2264=""),"Yes",IF(AG2264&gt;Config!$B$41,"Yes","No"))</f>
        <v>No</v>
      </c>
    </row>
    <row r="2265" spans="1:34" x14ac:dyDescent="0.25">
      <c r="A2265" s="1" t="s">
        <v>16613</v>
      </c>
      <c r="B2265" s="1" t="s">
        <v>172</v>
      </c>
      <c r="C2265" s="1" t="s">
        <v>296</v>
      </c>
      <c r="D2265" s="1" t="s">
        <v>16614</v>
      </c>
      <c r="E2265" s="1" t="s">
        <v>34444</v>
      </c>
      <c r="F2265" s="1" t="s">
        <v>16615</v>
      </c>
      <c r="G2265" t="str">
        <f t="shared" si="245"/>
        <v>Valid</v>
      </c>
      <c r="H2265" s="1" t="s">
        <v>16616</v>
      </c>
      <c r="I2265" t="str" cm="1">
        <f t="array" ref="I2265">IF(OR(TRIM(H2265)="",ISNUMBER(SEARCH("#",H2265)),AA2265&lt;Config!$B$8,SUMPRODUCT(--ISNUMBER(SEARCH({"a";"b";"c";"d";"e";"f";"g";"h";"i";"j";"k";"l";"m";"n";"o";"p";"q";"r";"s";"t";"u";"v";"w";"x";"y";"z"},H2265)))&gt;0),"Invalid","Valid")</f>
        <v>Valid</v>
      </c>
      <c r="J2265" s="1" t="s">
        <v>16617</v>
      </c>
      <c r="K2265" s="1" t="s">
        <v>195</v>
      </c>
      <c r="L2265" s="1" t="s">
        <v>450</v>
      </c>
      <c r="M2265" s="1" t="s">
        <v>165</v>
      </c>
      <c r="N2265" s="1" t="s">
        <v>437</v>
      </c>
      <c r="O2265" s="1" t="s">
        <v>180</v>
      </c>
      <c r="P2265" t="s">
        <v>518</v>
      </c>
      <c r="Q2265" s="1" t="s">
        <v>329</v>
      </c>
      <c r="R2265" s="1" t="s">
        <v>392</v>
      </c>
      <c r="S2265" s="1" t="s">
        <v>8231</v>
      </c>
      <c r="T2265" s="1" t="s">
        <v>16618</v>
      </c>
      <c r="U2265" s="1" t="s">
        <v>10392</v>
      </c>
      <c r="V2265" s="1" t="s">
        <v>6880</v>
      </c>
      <c r="W2265" s="1" t="s">
        <v>384</v>
      </c>
      <c r="X2265" t="str">
        <f t="shared" si="246"/>
        <v>Complete</v>
      </c>
      <c r="Y2265">
        <f>MAX(0,100-IF(G2265="Invalid",Config!$B$5,0)-IF(I2265="Invalid",Config!$B$6,0)-IF(X2265="Incomplete",Config!$B$7,0)-IF(AF2265="Yes",Config!$B$37,0))</f>
        <v>100</v>
      </c>
      <c r="Z2265" s="1">
        <f>IF(OR(TRIM(B2265)="",COUNTIF(Config!$B$15:$B$19,B2265)&gt;0),1,0)+IF(OR(TRIM(C2265)="",COUNTIF(Config!$B$15:$B$19,C2265)&gt;0),1,0)+IF(OR(TRIM(F2265)="",COUNTIF(Config!$B$15:$B$19,F2265)&gt;0),1,0)+IF(OR(TRIM(H2265)="",COUNTIF(Config!$B$15:$B$19,H2265)&gt;0),1,0)+IF(OR(TRIM(E2265)="",COUNTIF(Config!$B$15:$B$19,E2265)&gt;0),1,0)+IF(OR(TRIM(K2265)="",COUNTIF(Config!$B$15:$B$19,K2265)&gt;0),1,0)+IF(OR(TRIM(P2265)="",COUNTIF(Config!$B$15:$B$19,P2265)&gt;0),1,0)+IF(OR(TRIM(R2265)="",COUNTIF(Config!$B$15:$B$19,R2265)&gt;0),1,0)</f>
        <v>0</v>
      </c>
      <c r="AA2265" s="1" cm="1">
        <f t="array" ref="AA2265">SUMPRODUCT(LEN(H2265)-LEN(SUBSTITUTE(H2265,{"0";"1";"2";"3";"4";"5";"6";"7";"8";"9"},"")))</f>
        <v>10</v>
      </c>
      <c r="AC2265" t="str">
        <f t="shared" si="247"/>
        <v/>
      </c>
      <c r="AD2265">
        <f t="shared" si="248"/>
        <v>1</v>
      </c>
      <c r="AE2265">
        <f t="shared" si="249"/>
        <v>1</v>
      </c>
      <c r="AF2265" t="str">
        <f t="shared" si="250"/>
        <v>No</v>
      </c>
      <c r="AG2265">
        <f t="shared" ca="1" si="251"/>
        <v>79</v>
      </c>
      <c r="AH2265" t="str">
        <f ca="1">IF(OR(V2265="",AG2265=""),"Yes",IF(AG2265&gt;Config!$B$41,"Yes","No"))</f>
        <v>No</v>
      </c>
    </row>
    <row r="2266" spans="1:34" x14ac:dyDescent="0.25">
      <c r="A2266" s="1" t="s">
        <v>16619</v>
      </c>
      <c r="B2266" s="1" t="s">
        <v>1441</v>
      </c>
      <c r="C2266" s="1" t="s">
        <v>205</v>
      </c>
      <c r="D2266" s="1" t="s">
        <v>33354</v>
      </c>
      <c r="E2266" s="1" t="s">
        <v>34980</v>
      </c>
      <c r="F2266" s="1" t="s">
        <v>16620</v>
      </c>
      <c r="G2266" t="str">
        <f t="shared" si="245"/>
        <v>Valid</v>
      </c>
      <c r="H2266" s="1" t="s">
        <v>16621</v>
      </c>
      <c r="I2266" t="str" cm="1">
        <f t="array" ref="I2266">IF(OR(TRIM(H2266)="",ISNUMBER(SEARCH("#",H2266)),AA2266&lt;Config!$B$8,SUMPRODUCT(--ISNUMBER(SEARCH({"a";"b";"c";"d";"e";"f";"g";"h";"i";"j";"k";"l";"m";"n";"o";"p";"q";"r";"s";"t";"u";"v";"w";"x";"y";"z"},H2266)))&gt;0),"Invalid","Valid")</f>
        <v>Valid</v>
      </c>
      <c r="J2266" s="1" t="s">
        <v>16622</v>
      </c>
      <c r="K2266" s="1" t="s">
        <v>504</v>
      </c>
      <c r="L2266" s="1" t="s">
        <v>265</v>
      </c>
      <c r="M2266" s="1" t="s">
        <v>251</v>
      </c>
      <c r="N2266" s="1" t="s">
        <v>148</v>
      </c>
      <c r="O2266" s="1" t="s">
        <v>196</v>
      </c>
      <c r="P2266" t="s">
        <v>344</v>
      </c>
      <c r="Q2266" s="1" t="s">
        <v>1199</v>
      </c>
      <c r="R2266" s="1" t="s">
        <v>1200</v>
      </c>
      <c r="S2266" s="1" t="s">
        <v>16623</v>
      </c>
      <c r="T2266" s="1" t="s">
        <v>16624</v>
      </c>
      <c r="U2266" s="1" t="s">
        <v>5982</v>
      </c>
      <c r="V2266" s="1" t="s">
        <v>4922</v>
      </c>
      <c r="W2266" s="1" t="s">
        <v>186</v>
      </c>
      <c r="X2266" t="str">
        <f t="shared" si="246"/>
        <v>Complete</v>
      </c>
      <c r="Y2266">
        <f>MAX(0,100-IF(G2266="Invalid",Config!$B$5,0)-IF(I2266="Invalid",Config!$B$6,0)-IF(X2266="Incomplete",Config!$B$7,0)-IF(AF2266="Yes",Config!$B$37,0))</f>
        <v>100</v>
      </c>
      <c r="Z2266" s="1">
        <f>IF(OR(TRIM(B2266)="",COUNTIF(Config!$B$15:$B$19,B2266)&gt;0),1,0)+IF(OR(TRIM(C2266)="",COUNTIF(Config!$B$15:$B$19,C2266)&gt;0),1,0)+IF(OR(TRIM(F2266)="",COUNTIF(Config!$B$15:$B$19,F2266)&gt;0),1,0)+IF(OR(TRIM(H2266)="",COUNTIF(Config!$B$15:$B$19,H2266)&gt;0),1,0)+IF(OR(TRIM(E2266)="",COUNTIF(Config!$B$15:$B$19,E2266)&gt;0),1,0)+IF(OR(TRIM(K2266)="",COUNTIF(Config!$B$15:$B$19,K2266)&gt;0),1,0)+IF(OR(TRIM(P2266)="",COUNTIF(Config!$B$15:$B$19,P2266)&gt;0),1,0)+IF(OR(TRIM(R2266)="",COUNTIF(Config!$B$15:$B$19,R2266)&gt;0),1,0)</f>
        <v>0</v>
      </c>
      <c r="AA2266" s="1" cm="1">
        <f t="array" ref="AA2266">SUMPRODUCT(LEN(H2266)-LEN(SUBSTITUTE(H2266,{"0";"1";"2";"3";"4";"5";"6";"7";"8";"9"},"")))</f>
        <v>11</v>
      </c>
      <c r="AC2266" t="str">
        <f t="shared" si="247"/>
        <v/>
      </c>
      <c r="AD2266">
        <f t="shared" si="248"/>
        <v>1</v>
      </c>
      <c r="AE2266">
        <f t="shared" si="249"/>
        <v>1</v>
      </c>
      <c r="AF2266" t="str">
        <f t="shared" si="250"/>
        <v>No</v>
      </c>
      <c r="AG2266" t="str">
        <f t="shared" ca="1" si="251"/>
        <v/>
      </c>
      <c r="AH2266" t="str">
        <f ca="1">IF(OR(V2266="",AG2266=""),"Yes",IF(AG2266&gt;Config!$B$41,"Yes","No"))</f>
        <v>Yes</v>
      </c>
    </row>
    <row r="2267" spans="1:34" x14ac:dyDescent="0.25">
      <c r="A2267" s="1" t="s">
        <v>16625</v>
      </c>
      <c r="B2267" s="1" t="s">
        <v>928</v>
      </c>
      <c r="C2267" s="1" t="s">
        <v>78</v>
      </c>
      <c r="D2267" s="1" t="s">
        <v>16626</v>
      </c>
      <c r="E2267" s="1" t="s">
        <v>34981</v>
      </c>
      <c r="F2267" s="1" t="s">
        <v>16627</v>
      </c>
      <c r="G2267" t="str">
        <f t="shared" si="245"/>
        <v>Invalid</v>
      </c>
      <c r="H2267" s="1" t="s">
        <v>16628</v>
      </c>
      <c r="I2267" t="str" cm="1">
        <f t="array" ref="I2267">IF(OR(TRIM(H2267)="",ISNUMBER(SEARCH("#",H2267)),AA2267&lt;Config!$B$8,SUMPRODUCT(--ISNUMBER(SEARCH({"a";"b";"c";"d";"e";"f";"g";"h";"i";"j";"k";"l";"m";"n";"o";"p";"q";"r";"s";"t";"u";"v";"w";"x";"y";"z"},H2267)))&gt;0),"Invalid","Valid")</f>
        <v>Valid</v>
      </c>
      <c r="J2267" s="1" t="s">
        <v>16629</v>
      </c>
      <c r="K2267" s="1" t="s">
        <v>210</v>
      </c>
      <c r="L2267" s="1" t="s">
        <v>49</v>
      </c>
      <c r="M2267" s="1" t="s">
        <v>251</v>
      </c>
      <c r="N2267" s="1" t="s">
        <v>437</v>
      </c>
      <c r="O2267" s="1" t="s">
        <v>266</v>
      </c>
      <c r="P2267" t="s">
        <v>53</v>
      </c>
      <c r="Q2267" s="1" t="s">
        <v>55</v>
      </c>
      <c r="R2267" s="1" t="s">
        <v>55</v>
      </c>
      <c r="S2267" s="1" t="s">
        <v>16630</v>
      </c>
      <c r="T2267" s="1" t="s">
        <v>16631</v>
      </c>
      <c r="U2267" s="1" t="s">
        <v>1484</v>
      </c>
      <c r="V2267" s="1" t="s">
        <v>4276</v>
      </c>
      <c r="W2267" s="1" t="s">
        <v>141</v>
      </c>
      <c r="X2267" t="str">
        <f t="shared" si="246"/>
        <v>Complete</v>
      </c>
      <c r="Y2267">
        <f>MAX(0,100-IF(G2267="Invalid",Config!$B$5,0)-IF(I2267="Invalid",Config!$B$6,0)-IF(X2267="Incomplete",Config!$B$7,0)-IF(AF2267="Yes",Config!$B$37,0))</f>
        <v>70</v>
      </c>
      <c r="Z2267" s="1">
        <f>IF(OR(TRIM(B2267)="",COUNTIF(Config!$B$15:$B$19,B2267)&gt;0),1,0)+IF(OR(TRIM(C2267)="",COUNTIF(Config!$B$15:$B$19,C2267)&gt;0),1,0)+IF(OR(TRIM(F2267)="",COUNTIF(Config!$B$15:$B$19,F2267)&gt;0),1,0)+IF(OR(TRIM(H2267)="",COUNTIF(Config!$B$15:$B$19,H2267)&gt;0),1,0)+IF(OR(TRIM(E2267)="",COUNTIF(Config!$B$15:$B$19,E2267)&gt;0),1,0)+IF(OR(TRIM(K2267)="",COUNTIF(Config!$B$15:$B$19,K2267)&gt;0),1,0)+IF(OR(TRIM(P2267)="",COUNTIF(Config!$B$15:$B$19,P2267)&gt;0),1,0)+IF(OR(TRIM(R2267)="",COUNTIF(Config!$B$15:$B$19,R2267)&gt;0),1,0)</f>
        <v>0</v>
      </c>
      <c r="AA2267" s="1" cm="1">
        <f t="array" ref="AA2267">SUMPRODUCT(LEN(H2267)-LEN(SUBSTITUTE(H2267,{"0";"1";"2";"3";"4";"5";"6";"7";"8";"9"},"")))</f>
        <v>10</v>
      </c>
      <c r="AC2267" t="str">
        <f t="shared" si="247"/>
        <v>Invalid Email</v>
      </c>
      <c r="AD2267">
        <f t="shared" si="248"/>
        <v>0</v>
      </c>
      <c r="AE2267">
        <f t="shared" si="249"/>
        <v>1</v>
      </c>
      <c r="AF2267" t="str">
        <f t="shared" si="250"/>
        <v>No</v>
      </c>
      <c r="AG2267">
        <f t="shared" ca="1" si="251"/>
        <v>49</v>
      </c>
      <c r="AH2267" t="str">
        <f ca="1">IF(OR(V2267="",AG2267=""),"Yes",IF(AG2267&gt;Config!$B$41,"Yes","No"))</f>
        <v>No</v>
      </c>
    </row>
    <row r="2268" spans="1:34" x14ac:dyDescent="0.25">
      <c r="A2268" s="1" t="s">
        <v>16632</v>
      </c>
      <c r="B2268" s="1" t="s">
        <v>2033</v>
      </c>
      <c r="C2268" s="1" t="s">
        <v>2104</v>
      </c>
      <c r="D2268" s="1" t="s">
        <v>16633</v>
      </c>
      <c r="E2268" s="1" t="s">
        <v>34982</v>
      </c>
      <c r="F2268" s="1" t="s">
        <v>5180</v>
      </c>
      <c r="G2268" t="str">
        <f t="shared" si="245"/>
        <v>Invalid</v>
      </c>
      <c r="H2268" s="1" t="s">
        <v>16634</v>
      </c>
      <c r="I2268" t="str" cm="1">
        <f t="array" ref="I2268">IF(OR(TRIM(H2268)="",ISNUMBER(SEARCH("#",H2268)),AA2268&lt;Config!$B$8,SUMPRODUCT(--ISNUMBER(SEARCH({"a";"b";"c";"d";"e";"f";"g";"h";"i";"j";"k";"l";"m";"n";"o";"p";"q";"r";"s";"t";"u";"v";"w";"x";"y";"z"},H2268)))&gt;0),"Invalid","Valid")</f>
        <v>Valid</v>
      </c>
      <c r="J2268" s="1" t="s">
        <v>16635</v>
      </c>
      <c r="K2268" s="1" t="s">
        <v>866</v>
      </c>
      <c r="L2268" s="1" t="s">
        <v>67</v>
      </c>
      <c r="M2268" s="1" t="s">
        <v>33827</v>
      </c>
      <c r="N2268" s="1" t="s">
        <v>68</v>
      </c>
      <c r="O2268" s="1" t="s">
        <v>180</v>
      </c>
      <c r="P2268" t="s">
        <v>53</v>
      </c>
      <c r="Q2268" s="1" t="s">
        <v>150</v>
      </c>
      <c r="R2268" s="1" t="s">
        <v>150</v>
      </c>
      <c r="S2268" s="1" t="s">
        <v>3874</v>
      </c>
      <c r="T2268" s="1" t="s">
        <v>16636</v>
      </c>
      <c r="U2268" s="1" t="s">
        <v>350</v>
      </c>
      <c r="V2268" s="1" t="s">
        <v>16637</v>
      </c>
      <c r="W2268" s="1" t="s">
        <v>125</v>
      </c>
      <c r="X2268" t="str">
        <f t="shared" si="246"/>
        <v>Complete</v>
      </c>
      <c r="Y2268">
        <f>MAX(0,100-IF(G2268="Invalid",Config!$B$5,0)-IF(I2268="Invalid",Config!$B$6,0)-IF(X2268="Incomplete",Config!$B$7,0)-IF(AF2268="Yes",Config!$B$37,0))</f>
        <v>70</v>
      </c>
      <c r="Z2268" s="1">
        <f>IF(OR(TRIM(B2268)="",COUNTIF(Config!$B$15:$B$19,B2268)&gt;0),1,0)+IF(OR(TRIM(C2268)="",COUNTIF(Config!$B$15:$B$19,C2268)&gt;0),1,0)+IF(OR(TRIM(F2268)="",COUNTIF(Config!$B$15:$B$19,F2268)&gt;0),1,0)+IF(OR(TRIM(H2268)="",COUNTIF(Config!$B$15:$B$19,H2268)&gt;0),1,0)+IF(OR(TRIM(E2268)="",COUNTIF(Config!$B$15:$B$19,E2268)&gt;0),1,0)+IF(OR(TRIM(K2268)="",COUNTIF(Config!$B$15:$B$19,K2268)&gt;0),1,0)+IF(OR(TRIM(P2268)="",COUNTIF(Config!$B$15:$B$19,P2268)&gt;0),1,0)+IF(OR(TRIM(R2268)="",COUNTIF(Config!$B$15:$B$19,R2268)&gt;0),1,0)</f>
        <v>0</v>
      </c>
      <c r="AA2268" s="1" cm="1">
        <f t="array" ref="AA2268">SUMPRODUCT(LEN(H2268)-LEN(SUBSTITUTE(H2268,{"0";"1";"2";"3";"4";"5";"6";"7";"8";"9"},"")))</f>
        <v>12</v>
      </c>
      <c r="AC2268" t="str">
        <f t="shared" si="247"/>
        <v>Invalid Email</v>
      </c>
      <c r="AD2268">
        <f t="shared" si="248"/>
        <v>0</v>
      </c>
      <c r="AE2268">
        <f t="shared" si="249"/>
        <v>1</v>
      </c>
      <c r="AF2268" t="str">
        <f t="shared" si="250"/>
        <v>No</v>
      </c>
      <c r="AG2268">
        <f t="shared" ca="1" si="251"/>
        <v>130</v>
      </c>
      <c r="AH2268" t="str">
        <f ca="1">IF(OR(V2268="",AG2268=""),"Yes",IF(AG2268&gt;Config!$B$41,"Yes","No"))</f>
        <v>No</v>
      </c>
    </row>
    <row r="2269" spans="1:34" x14ac:dyDescent="0.25">
      <c r="A2269" s="1" t="s">
        <v>16638</v>
      </c>
      <c r="B2269" s="1" t="s">
        <v>1283</v>
      </c>
      <c r="C2269" s="1" t="s">
        <v>173</v>
      </c>
      <c r="D2269" s="1" t="s">
        <v>4714</v>
      </c>
      <c r="E2269" s="1" t="s">
        <v>34983</v>
      </c>
      <c r="F2269" s="1" t="s">
        <v>16639</v>
      </c>
      <c r="G2269" t="str">
        <f t="shared" si="245"/>
        <v>Valid</v>
      </c>
      <c r="H2269" s="1" t="s">
        <v>16640</v>
      </c>
      <c r="I2269" t="str" cm="1">
        <f t="array" ref="I2269">IF(OR(TRIM(H2269)="",ISNUMBER(SEARCH("#",H2269)),AA2269&lt;Config!$B$8,SUMPRODUCT(--ISNUMBER(SEARCH({"a";"b";"c";"d";"e";"f";"g";"h";"i";"j";"k";"l";"m";"n";"o";"p";"q";"r";"s";"t";"u";"v";"w";"x";"y";"z"},H2269)))&gt;0),"Invalid","Valid")</f>
        <v>Valid</v>
      </c>
      <c r="J2269" s="1" t="s">
        <v>16641</v>
      </c>
      <c r="K2269" s="1" t="s">
        <v>83</v>
      </c>
      <c r="L2269" s="1" t="s">
        <v>164</v>
      </c>
      <c r="M2269" s="1" t="s">
        <v>85</v>
      </c>
      <c r="N2269" s="1" t="s">
        <v>713</v>
      </c>
      <c r="O2269" s="1" t="s">
        <v>69</v>
      </c>
      <c r="P2269" t="s">
        <v>53</v>
      </c>
      <c r="Q2269" s="1" t="s">
        <v>150</v>
      </c>
      <c r="R2269" s="1" t="s">
        <v>70</v>
      </c>
      <c r="S2269" s="1" t="s">
        <v>2123</v>
      </c>
      <c r="T2269" s="1" t="s">
        <v>16642</v>
      </c>
      <c r="U2269" s="1" t="s">
        <v>2308</v>
      </c>
      <c r="V2269" s="1" t="s">
        <v>3925</v>
      </c>
      <c r="W2269" s="1" t="s">
        <v>186</v>
      </c>
      <c r="X2269" t="str">
        <f t="shared" si="246"/>
        <v>Complete</v>
      </c>
      <c r="Y2269">
        <f>MAX(0,100-IF(G2269="Invalid",Config!$B$5,0)-IF(I2269="Invalid",Config!$B$6,0)-IF(X2269="Incomplete",Config!$B$7,0)-IF(AF2269="Yes",Config!$B$37,0))</f>
        <v>100</v>
      </c>
      <c r="Z2269" s="1">
        <f>IF(OR(TRIM(B2269)="",COUNTIF(Config!$B$15:$B$19,B2269)&gt;0),1,0)+IF(OR(TRIM(C2269)="",COUNTIF(Config!$B$15:$B$19,C2269)&gt;0),1,0)+IF(OR(TRIM(F2269)="",COUNTIF(Config!$B$15:$B$19,F2269)&gt;0),1,0)+IF(OR(TRIM(H2269)="",COUNTIF(Config!$B$15:$B$19,H2269)&gt;0),1,0)+IF(OR(TRIM(E2269)="",COUNTIF(Config!$B$15:$B$19,E2269)&gt;0),1,0)+IF(OR(TRIM(K2269)="",COUNTIF(Config!$B$15:$B$19,K2269)&gt;0),1,0)+IF(OR(TRIM(P2269)="",COUNTIF(Config!$B$15:$B$19,P2269)&gt;0),1,0)+IF(OR(TRIM(R2269)="",COUNTIF(Config!$B$15:$B$19,R2269)&gt;0),1,0)</f>
        <v>0</v>
      </c>
      <c r="AA2269" s="1" cm="1">
        <f t="array" ref="AA2269">SUMPRODUCT(LEN(H2269)-LEN(SUBSTITUTE(H2269,{"0";"1";"2";"3";"4";"5";"6";"7";"8";"9"},"")))</f>
        <v>12</v>
      </c>
      <c r="AC2269" t="str">
        <f t="shared" si="247"/>
        <v/>
      </c>
      <c r="AD2269">
        <f t="shared" si="248"/>
        <v>1</v>
      </c>
      <c r="AE2269">
        <f t="shared" si="249"/>
        <v>1</v>
      </c>
      <c r="AF2269" t="str">
        <f t="shared" si="250"/>
        <v>No</v>
      </c>
      <c r="AG2269">
        <f t="shared" ca="1" si="251"/>
        <v>82</v>
      </c>
      <c r="AH2269" t="str">
        <f ca="1">IF(OR(V2269="",AG2269=""),"Yes",IF(AG2269&gt;Config!$B$41,"Yes","No"))</f>
        <v>No</v>
      </c>
    </row>
    <row r="2270" spans="1:34" x14ac:dyDescent="0.25">
      <c r="A2270" s="1" t="s">
        <v>16643</v>
      </c>
      <c r="B2270" s="1" t="s">
        <v>765</v>
      </c>
      <c r="C2270" s="1" t="s">
        <v>1496</v>
      </c>
      <c r="D2270" s="1" t="s">
        <v>16644</v>
      </c>
      <c r="E2270" s="1" t="s">
        <v>34002</v>
      </c>
      <c r="F2270" s="1" t="s">
        <v>16645</v>
      </c>
      <c r="G2270" t="str">
        <f t="shared" si="245"/>
        <v>Valid</v>
      </c>
      <c r="H2270" s="1" t="s">
        <v>16646</v>
      </c>
      <c r="I2270" t="str" cm="1">
        <f t="array" ref="I2270">IF(OR(TRIM(H2270)="",ISNUMBER(SEARCH("#",H2270)),AA2270&lt;Config!$B$8,SUMPRODUCT(--ISNUMBER(SEARCH({"a";"b";"c";"d";"e";"f";"g";"h";"i";"j";"k";"l";"m";"n";"o";"p";"q";"r";"s";"t";"u";"v";"w";"x";"y";"z"},H2270)))&gt;0),"Invalid","Valid")</f>
        <v>Valid</v>
      </c>
      <c r="J2270" s="1" t="s">
        <v>16647</v>
      </c>
      <c r="K2270" s="1" t="s">
        <v>117</v>
      </c>
      <c r="L2270" s="1" t="s">
        <v>102</v>
      </c>
      <c r="M2270" s="1" t="s">
        <v>251</v>
      </c>
      <c r="N2270" s="1" t="s">
        <v>713</v>
      </c>
      <c r="O2270" s="1" t="s">
        <v>180</v>
      </c>
      <c r="P2270" t="s">
        <v>53</v>
      </c>
      <c r="Q2270" s="1" t="s">
        <v>54</v>
      </c>
      <c r="R2270" s="1" t="s">
        <v>70</v>
      </c>
      <c r="S2270" s="1" t="s">
        <v>16648</v>
      </c>
      <c r="T2270" s="1" t="s">
        <v>16649</v>
      </c>
      <c r="U2270" s="1" t="s">
        <v>16650</v>
      </c>
      <c r="V2270" s="1" t="s">
        <v>16651</v>
      </c>
      <c r="W2270" s="1" t="s">
        <v>75</v>
      </c>
      <c r="X2270" t="str">
        <f t="shared" si="246"/>
        <v>Complete</v>
      </c>
      <c r="Y2270">
        <f>MAX(0,100-IF(G2270="Invalid",Config!$B$5,0)-IF(I2270="Invalid",Config!$B$6,0)-IF(X2270="Incomplete",Config!$B$7,0)-IF(AF2270="Yes",Config!$B$37,0))</f>
        <v>100</v>
      </c>
      <c r="Z2270" s="1">
        <f>IF(OR(TRIM(B2270)="",COUNTIF(Config!$B$15:$B$19,B2270)&gt;0),1,0)+IF(OR(TRIM(C2270)="",COUNTIF(Config!$B$15:$B$19,C2270)&gt;0),1,0)+IF(OR(TRIM(F2270)="",COUNTIF(Config!$B$15:$B$19,F2270)&gt;0),1,0)+IF(OR(TRIM(H2270)="",COUNTIF(Config!$B$15:$B$19,H2270)&gt;0),1,0)+IF(OR(TRIM(E2270)="",COUNTIF(Config!$B$15:$B$19,E2270)&gt;0),1,0)+IF(OR(TRIM(K2270)="",COUNTIF(Config!$B$15:$B$19,K2270)&gt;0),1,0)+IF(OR(TRIM(P2270)="",COUNTIF(Config!$B$15:$B$19,P2270)&gt;0),1,0)+IF(OR(TRIM(R2270)="",COUNTIF(Config!$B$15:$B$19,R2270)&gt;0),1,0)</f>
        <v>0</v>
      </c>
      <c r="AA2270" s="1" cm="1">
        <f t="array" ref="AA2270">SUMPRODUCT(LEN(H2270)-LEN(SUBSTITUTE(H2270,{"0";"1";"2";"3";"4";"5";"6";"7";"8";"9"},"")))</f>
        <v>12</v>
      </c>
      <c r="AC2270" t="str">
        <f t="shared" si="247"/>
        <v/>
      </c>
      <c r="AD2270">
        <f t="shared" si="248"/>
        <v>1</v>
      </c>
      <c r="AE2270">
        <f t="shared" si="249"/>
        <v>1</v>
      </c>
      <c r="AF2270" t="str">
        <f t="shared" si="250"/>
        <v>No</v>
      </c>
      <c r="AG2270">
        <f t="shared" ca="1" si="251"/>
        <v>195</v>
      </c>
      <c r="AH2270" t="str">
        <f ca="1">IF(OR(V2270="",AG2270=""),"Yes",IF(AG2270&gt;Config!$B$41,"Yes","No"))</f>
        <v>No</v>
      </c>
    </row>
    <row r="2271" spans="1:34" x14ac:dyDescent="0.25">
      <c r="A2271" s="1" t="s">
        <v>16652</v>
      </c>
      <c r="B2271" s="1" t="s">
        <v>409</v>
      </c>
      <c r="C2271" s="1" t="s">
        <v>336</v>
      </c>
      <c r="D2271" s="1" t="s">
        <v>16653</v>
      </c>
      <c r="E2271" s="1" t="s">
        <v>34626</v>
      </c>
      <c r="F2271" s="1" t="s">
        <v>16654</v>
      </c>
      <c r="G2271" t="str">
        <f t="shared" si="245"/>
        <v>Valid</v>
      </c>
      <c r="H2271" s="1" t="s">
        <v>16655</v>
      </c>
      <c r="I2271" t="str" cm="1">
        <f t="array" ref="I2271">IF(OR(TRIM(H2271)="",ISNUMBER(SEARCH("#",H2271)),AA2271&lt;Config!$B$8,SUMPRODUCT(--ISNUMBER(SEARCH({"a";"b";"c";"d";"e";"f";"g";"h";"i";"j";"k";"l";"m";"n";"o";"p";"q";"r";"s";"t";"u";"v";"w";"x";"y";"z"},H2271)))&gt;0),"Invalid","Valid")</f>
        <v>Valid</v>
      </c>
      <c r="J2271" s="1" t="s">
        <v>16656</v>
      </c>
      <c r="K2271" s="1" t="s">
        <v>28</v>
      </c>
      <c r="L2271" s="1" t="s">
        <v>450</v>
      </c>
      <c r="M2271" s="1" t="s">
        <v>462</v>
      </c>
      <c r="N2271" s="1" t="s">
        <v>31</v>
      </c>
      <c r="O2271" s="1" t="s">
        <v>180</v>
      </c>
      <c r="P2271" t="s">
        <v>344</v>
      </c>
      <c r="Q2271" s="1" t="s">
        <v>345</v>
      </c>
      <c r="R2271" s="1" t="s">
        <v>971</v>
      </c>
      <c r="S2271" s="1" t="s">
        <v>10159</v>
      </c>
      <c r="T2271" s="1" t="s">
        <v>16657</v>
      </c>
      <c r="U2271" s="1" t="s">
        <v>2455</v>
      </c>
      <c r="V2271" s="1" t="s">
        <v>140</v>
      </c>
      <c r="W2271" s="1" t="s">
        <v>75</v>
      </c>
      <c r="X2271" t="str">
        <f t="shared" si="246"/>
        <v>Complete</v>
      </c>
      <c r="Y2271">
        <f>MAX(0,100-IF(G2271="Invalid",Config!$B$5,0)-IF(I2271="Invalid",Config!$B$6,0)-IF(X2271="Incomplete",Config!$B$7,0)-IF(AF2271="Yes",Config!$B$37,0))</f>
        <v>100</v>
      </c>
      <c r="Z2271" s="1">
        <f>IF(OR(TRIM(B2271)="",COUNTIF(Config!$B$15:$B$19,B2271)&gt;0),1,0)+IF(OR(TRIM(C2271)="",COUNTIF(Config!$B$15:$B$19,C2271)&gt;0),1,0)+IF(OR(TRIM(F2271)="",COUNTIF(Config!$B$15:$B$19,F2271)&gt;0),1,0)+IF(OR(TRIM(H2271)="",COUNTIF(Config!$B$15:$B$19,H2271)&gt;0),1,0)+IF(OR(TRIM(E2271)="",COUNTIF(Config!$B$15:$B$19,E2271)&gt;0),1,0)+IF(OR(TRIM(K2271)="",COUNTIF(Config!$B$15:$B$19,K2271)&gt;0),1,0)+IF(OR(TRIM(P2271)="",COUNTIF(Config!$B$15:$B$19,P2271)&gt;0),1,0)+IF(OR(TRIM(R2271)="",COUNTIF(Config!$B$15:$B$19,R2271)&gt;0),1,0)</f>
        <v>0</v>
      </c>
      <c r="AA2271" s="1" cm="1">
        <f t="array" ref="AA2271">SUMPRODUCT(LEN(H2271)-LEN(SUBSTITUTE(H2271,{"0";"1";"2";"3";"4";"5";"6";"7";"8";"9"},"")))</f>
        <v>10</v>
      </c>
      <c r="AC2271" t="str">
        <f t="shared" si="247"/>
        <v/>
      </c>
      <c r="AD2271">
        <f t="shared" si="248"/>
        <v>1</v>
      </c>
      <c r="AE2271">
        <f t="shared" si="249"/>
        <v>1</v>
      </c>
      <c r="AF2271" t="str">
        <f t="shared" si="250"/>
        <v>No</v>
      </c>
      <c r="AG2271">
        <f t="shared" ca="1" si="251"/>
        <v>37</v>
      </c>
      <c r="AH2271" t="str">
        <f ca="1">IF(OR(V2271="",AG2271=""),"Yes",IF(AG2271&gt;Config!$B$41,"Yes","No"))</f>
        <v>No</v>
      </c>
    </row>
    <row r="2272" spans="1:34" x14ac:dyDescent="0.25">
      <c r="A2272" s="1" t="s">
        <v>16658</v>
      </c>
      <c r="B2272" s="1" t="s">
        <v>1557</v>
      </c>
      <c r="C2272" s="1" t="s">
        <v>173</v>
      </c>
      <c r="D2272" s="1" t="s">
        <v>16659</v>
      </c>
      <c r="E2272" s="1" t="s">
        <v>34984</v>
      </c>
      <c r="F2272" s="1" t="s">
        <v>16660</v>
      </c>
      <c r="G2272" t="str">
        <f t="shared" si="245"/>
        <v>Valid</v>
      </c>
      <c r="H2272" s="1" t="s">
        <v>16661</v>
      </c>
      <c r="I2272" t="str" cm="1">
        <f t="array" ref="I2272">IF(OR(TRIM(H2272)="",ISNUMBER(SEARCH("#",H2272)),AA2272&lt;Config!$B$8,SUMPRODUCT(--ISNUMBER(SEARCH({"a";"b";"c";"d";"e";"f";"g";"h";"i";"j";"k";"l";"m";"n";"o";"p";"q";"r";"s";"t";"u";"v";"w";"x";"y";"z"},H2272)))&gt;0),"Invalid","Valid")</f>
        <v>Valid</v>
      </c>
      <c r="J2272" s="1" t="s">
        <v>16662</v>
      </c>
      <c r="K2272" s="1" t="s">
        <v>147</v>
      </c>
      <c r="L2272" s="1" t="s">
        <v>67</v>
      </c>
      <c r="M2272" s="1" t="s">
        <v>235</v>
      </c>
      <c r="N2272" s="1" t="s">
        <v>358</v>
      </c>
      <c r="O2272" s="1" t="s">
        <v>196</v>
      </c>
      <c r="P2272" t="s">
        <v>236</v>
      </c>
      <c r="Q2272" s="1" t="s">
        <v>238</v>
      </c>
      <c r="R2272" s="1" t="s">
        <v>237</v>
      </c>
      <c r="S2272" s="1" t="s">
        <v>11110</v>
      </c>
      <c r="T2272" s="1" t="s">
        <v>16663</v>
      </c>
      <c r="U2272" s="1" t="s">
        <v>16664</v>
      </c>
      <c r="V2272" s="1" t="s">
        <v>8257</v>
      </c>
      <c r="W2272" s="1" t="s">
        <v>141</v>
      </c>
      <c r="X2272" t="str">
        <f t="shared" si="246"/>
        <v>Complete</v>
      </c>
      <c r="Y2272">
        <f>MAX(0,100-IF(G2272="Invalid",Config!$B$5,0)-IF(I2272="Invalid",Config!$B$6,0)-IF(X2272="Incomplete",Config!$B$7,0)-IF(AF2272="Yes",Config!$B$37,0))</f>
        <v>100</v>
      </c>
      <c r="Z2272" s="1">
        <f>IF(OR(TRIM(B2272)="",COUNTIF(Config!$B$15:$B$19,B2272)&gt;0),1,0)+IF(OR(TRIM(C2272)="",COUNTIF(Config!$B$15:$B$19,C2272)&gt;0),1,0)+IF(OR(TRIM(F2272)="",COUNTIF(Config!$B$15:$B$19,F2272)&gt;0),1,0)+IF(OR(TRIM(H2272)="",COUNTIF(Config!$B$15:$B$19,H2272)&gt;0),1,0)+IF(OR(TRIM(E2272)="",COUNTIF(Config!$B$15:$B$19,E2272)&gt;0),1,0)+IF(OR(TRIM(K2272)="",COUNTIF(Config!$B$15:$B$19,K2272)&gt;0),1,0)+IF(OR(TRIM(P2272)="",COUNTIF(Config!$B$15:$B$19,P2272)&gt;0),1,0)+IF(OR(TRIM(R2272)="",COUNTIF(Config!$B$15:$B$19,R2272)&gt;0),1,0)</f>
        <v>0</v>
      </c>
      <c r="AA2272" s="1" cm="1">
        <f t="array" ref="AA2272">SUMPRODUCT(LEN(H2272)-LEN(SUBSTITUTE(H2272,{"0";"1";"2";"3";"4";"5";"6";"7";"8";"9"},"")))</f>
        <v>12</v>
      </c>
      <c r="AC2272" t="str">
        <f t="shared" si="247"/>
        <v/>
      </c>
      <c r="AD2272">
        <f t="shared" si="248"/>
        <v>1</v>
      </c>
      <c r="AE2272">
        <f t="shared" si="249"/>
        <v>1</v>
      </c>
      <c r="AF2272" t="str">
        <f t="shared" si="250"/>
        <v>No</v>
      </c>
      <c r="AG2272">
        <f t="shared" ca="1" si="251"/>
        <v>107</v>
      </c>
      <c r="AH2272" t="str">
        <f ca="1">IF(OR(V2272="",AG2272=""),"Yes",IF(AG2272&gt;Config!$B$41,"Yes","No"))</f>
        <v>No</v>
      </c>
    </row>
    <row r="2273" spans="1:34" x14ac:dyDescent="0.25">
      <c r="A2273" s="1" t="s">
        <v>16665</v>
      </c>
      <c r="B2273" s="1" t="s">
        <v>880</v>
      </c>
      <c r="C2273" s="1" t="s">
        <v>420</v>
      </c>
      <c r="D2273" s="1" t="s">
        <v>16666</v>
      </c>
      <c r="E2273" s="1" t="s">
        <v>1331</v>
      </c>
      <c r="F2273" s="1" t="s">
        <v>16667</v>
      </c>
      <c r="G2273" t="str">
        <f t="shared" si="245"/>
        <v>Valid</v>
      </c>
      <c r="H2273" s="1" t="s">
        <v>16668</v>
      </c>
      <c r="I2273" t="str" cm="1">
        <f t="array" ref="I2273">IF(OR(TRIM(H2273)="",ISNUMBER(SEARCH("#",H2273)),AA2273&lt;Config!$B$8,SUMPRODUCT(--ISNUMBER(SEARCH({"a";"b";"c";"d";"e";"f";"g";"h";"i";"j";"k";"l";"m";"n";"o";"p";"q";"r";"s";"t";"u";"v";"w";"x";"y";"z"},H2273)))&gt;0),"Invalid","Valid")</f>
        <v>Valid</v>
      </c>
      <c r="J2273" s="1" t="s">
        <v>16669</v>
      </c>
      <c r="K2273" s="1" t="s">
        <v>163</v>
      </c>
      <c r="L2273" s="1" t="s">
        <v>164</v>
      </c>
      <c r="M2273" s="1" t="s">
        <v>391</v>
      </c>
      <c r="N2273" s="1" t="s">
        <v>252</v>
      </c>
      <c r="O2273" s="1" t="s">
        <v>196</v>
      </c>
      <c r="P2273" t="s">
        <v>590</v>
      </c>
      <c r="Q2273" s="1" t="s">
        <v>844</v>
      </c>
      <c r="R2273" s="1" t="s">
        <v>592</v>
      </c>
      <c r="S2273" s="1" t="s">
        <v>4561</v>
      </c>
      <c r="T2273" s="1" t="s">
        <v>16670</v>
      </c>
      <c r="U2273" s="1" t="s">
        <v>453</v>
      </c>
      <c r="V2273" s="1" t="s">
        <v>7059</v>
      </c>
      <c r="W2273" s="1" t="s">
        <v>40</v>
      </c>
      <c r="X2273" t="str">
        <f t="shared" si="246"/>
        <v>Complete</v>
      </c>
      <c r="Y2273">
        <f>MAX(0,100-IF(G2273="Invalid",Config!$B$5,0)-IF(I2273="Invalid",Config!$B$6,0)-IF(X2273="Incomplete",Config!$B$7,0)-IF(AF2273="Yes",Config!$B$37,0))</f>
        <v>100</v>
      </c>
      <c r="Z2273" s="1">
        <f>IF(OR(TRIM(B2273)="",COUNTIF(Config!$B$15:$B$19,B2273)&gt;0),1,0)+IF(OR(TRIM(C2273)="",COUNTIF(Config!$B$15:$B$19,C2273)&gt;0),1,0)+IF(OR(TRIM(F2273)="",COUNTIF(Config!$B$15:$B$19,F2273)&gt;0),1,0)+IF(OR(TRIM(H2273)="",COUNTIF(Config!$B$15:$B$19,H2273)&gt;0),1,0)+IF(OR(TRIM(E2273)="",COUNTIF(Config!$B$15:$B$19,E2273)&gt;0),1,0)+IF(OR(TRIM(K2273)="",COUNTIF(Config!$B$15:$B$19,K2273)&gt;0),1,0)+IF(OR(TRIM(P2273)="",COUNTIF(Config!$B$15:$B$19,P2273)&gt;0),1,0)+IF(OR(TRIM(R2273)="",COUNTIF(Config!$B$15:$B$19,R2273)&gt;0),1,0)</f>
        <v>0</v>
      </c>
      <c r="AA2273" s="1" cm="1">
        <f t="array" ref="AA2273">SUMPRODUCT(LEN(H2273)-LEN(SUBSTITUTE(H2273,{"0";"1";"2";"3";"4";"5";"6";"7";"8";"9"},"")))</f>
        <v>12</v>
      </c>
      <c r="AC2273" t="str">
        <f t="shared" si="247"/>
        <v/>
      </c>
      <c r="AD2273">
        <f t="shared" si="248"/>
        <v>1</v>
      </c>
      <c r="AE2273">
        <f t="shared" si="249"/>
        <v>1</v>
      </c>
      <c r="AF2273" t="str">
        <f t="shared" si="250"/>
        <v>No</v>
      </c>
      <c r="AG2273">
        <f t="shared" ca="1" si="251"/>
        <v>306</v>
      </c>
      <c r="AH2273" t="str">
        <f ca="1">IF(OR(V2273="",AG2273=""),"Yes",IF(AG2273&gt;Config!$B$41,"Yes","No"))</f>
        <v>No</v>
      </c>
    </row>
    <row r="2274" spans="1:34" x14ac:dyDescent="0.25">
      <c r="A2274" s="1" t="s">
        <v>16671</v>
      </c>
      <c r="B2274" s="1" t="s">
        <v>1858</v>
      </c>
      <c r="C2274" s="1" t="s">
        <v>1496</v>
      </c>
      <c r="D2274" s="1" t="s">
        <v>16672</v>
      </c>
      <c r="E2274" s="1" t="s">
        <v>34901</v>
      </c>
      <c r="F2274" s="1" t="s">
        <v>34985</v>
      </c>
      <c r="G2274" t="str">
        <f t="shared" si="245"/>
        <v>Valid</v>
      </c>
      <c r="H2274" s="1" t="s">
        <v>2534</v>
      </c>
      <c r="I2274" t="str" cm="1">
        <f t="array" ref="I2274">IF(OR(TRIM(H2274)="",ISNUMBER(SEARCH("#",H2274)),AA2274&lt;Config!$B$8,SUMPRODUCT(--ISNUMBER(SEARCH({"a";"b";"c";"d";"e";"f";"g";"h";"i";"j";"k";"l";"m";"n";"o";"p";"q";"r";"s";"t";"u";"v";"w";"x";"y";"z"},H2274)))&gt;0),"Invalid","Valid")</f>
        <v>Valid</v>
      </c>
      <c r="J2274" s="1" t="s">
        <v>16673</v>
      </c>
      <c r="K2274" s="1" t="s">
        <v>378</v>
      </c>
      <c r="L2274" s="1" t="s">
        <v>49</v>
      </c>
      <c r="M2274" s="1" t="s">
        <v>251</v>
      </c>
      <c r="N2274" s="1" t="s">
        <v>224</v>
      </c>
      <c r="O2274" s="1" t="s">
        <v>69</v>
      </c>
      <c r="P2274" t="s">
        <v>328</v>
      </c>
      <c r="Q2274" s="1" t="s">
        <v>33838</v>
      </c>
      <c r="R2274" s="1" t="s">
        <v>614</v>
      </c>
      <c r="S2274" s="1" t="s">
        <v>16674</v>
      </c>
      <c r="T2274" s="1" t="s">
        <v>16675</v>
      </c>
      <c r="U2274" s="1" t="s">
        <v>16664</v>
      </c>
      <c r="V2274" s="1" t="s">
        <v>6379</v>
      </c>
      <c r="W2274" s="1" t="s">
        <v>384</v>
      </c>
      <c r="X2274" t="str">
        <f t="shared" si="246"/>
        <v>Complete</v>
      </c>
      <c r="Y2274">
        <f>MAX(0,100-IF(G2274="Invalid",Config!$B$5,0)-IF(I2274="Invalid",Config!$B$6,0)-IF(X2274="Incomplete",Config!$B$7,0)-IF(AF2274="Yes",Config!$B$37,0))</f>
        <v>75</v>
      </c>
      <c r="Z2274" s="1">
        <f>IF(OR(TRIM(B2274)="",COUNTIF(Config!$B$15:$B$19,B2274)&gt;0),1,0)+IF(OR(TRIM(C2274)="",COUNTIF(Config!$B$15:$B$19,C2274)&gt;0),1,0)+IF(OR(TRIM(F2274)="",COUNTIF(Config!$B$15:$B$19,F2274)&gt;0),1,0)+IF(OR(TRIM(H2274)="",COUNTIF(Config!$B$15:$B$19,H2274)&gt;0),1,0)+IF(OR(TRIM(E2274)="",COUNTIF(Config!$B$15:$B$19,E2274)&gt;0),1,0)+IF(OR(TRIM(K2274)="",COUNTIF(Config!$B$15:$B$19,K2274)&gt;0),1,0)+IF(OR(TRIM(P2274)="",COUNTIF(Config!$B$15:$B$19,P2274)&gt;0),1,0)+IF(OR(TRIM(R2274)="",COUNTIF(Config!$B$15:$B$19,R2274)&gt;0),1,0)</f>
        <v>0</v>
      </c>
      <c r="AA2274" s="1" cm="1">
        <f t="array" ref="AA2274">SUMPRODUCT(LEN(H2274)-LEN(SUBSTITUTE(H2274,{"0";"1";"2";"3";"4";"5";"6";"7";"8";"9"},"")))</f>
        <v>11</v>
      </c>
      <c r="AC2274" t="str">
        <f t="shared" si="247"/>
        <v>Potential Duplicate</v>
      </c>
      <c r="AD2274">
        <f t="shared" si="248"/>
        <v>1</v>
      </c>
      <c r="AE2274">
        <f t="shared" si="249"/>
        <v>2</v>
      </c>
      <c r="AF2274" t="str">
        <f t="shared" si="250"/>
        <v>Yes</v>
      </c>
      <c r="AG2274">
        <f t="shared" ca="1" si="251"/>
        <v>260</v>
      </c>
      <c r="AH2274" t="str">
        <f ca="1">IF(OR(V2274="",AG2274=""),"Yes",IF(AG2274&gt;Config!$B$41,"Yes","No"))</f>
        <v>No</v>
      </c>
    </row>
    <row r="2275" spans="1:34" x14ac:dyDescent="0.25">
      <c r="A2275" s="1" t="s">
        <v>16676</v>
      </c>
      <c r="B2275" s="1" t="s">
        <v>690</v>
      </c>
      <c r="C2275" s="1" t="s">
        <v>308</v>
      </c>
      <c r="D2275" s="1" t="s">
        <v>16677</v>
      </c>
      <c r="E2275" s="1" t="s">
        <v>681</v>
      </c>
      <c r="F2275" s="1" t="s">
        <v>16678</v>
      </c>
      <c r="G2275" t="str">
        <f t="shared" si="245"/>
        <v>Valid</v>
      </c>
      <c r="H2275" s="1" t="s">
        <v>131</v>
      </c>
      <c r="I2275" t="str" cm="1">
        <f t="array" ref="I2275">IF(OR(TRIM(H2275)="",ISNUMBER(SEARCH("#",H2275)),AA2275&lt;Config!$B$8,SUMPRODUCT(--ISNUMBER(SEARCH({"a";"b";"c";"d";"e";"f";"g";"h";"i";"j";"k";"l";"m";"n";"o";"p";"q";"r";"s";"t";"u";"v";"w";"x";"y";"z"},H2275)))&gt;0),"Invalid","Valid")</f>
        <v>Invalid</v>
      </c>
      <c r="J2275" s="1" t="s">
        <v>16679</v>
      </c>
      <c r="K2275" s="1" t="s">
        <v>83</v>
      </c>
      <c r="L2275" s="1" t="s">
        <v>134</v>
      </c>
      <c r="M2275" s="1" t="s">
        <v>135</v>
      </c>
      <c r="N2275" s="1" t="s">
        <v>252</v>
      </c>
      <c r="O2275" s="1" t="s">
        <v>180</v>
      </c>
      <c r="P2275" t="s">
        <v>53</v>
      </c>
      <c r="Q2275" s="1" t="s">
        <v>150</v>
      </c>
      <c r="R2275" s="1" t="s">
        <v>198</v>
      </c>
      <c r="S2275" s="1" t="s">
        <v>8100</v>
      </c>
      <c r="T2275" s="1" t="s">
        <v>16680</v>
      </c>
      <c r="U2275" s="1" t="s">
        <v>11711</v>
      </c>
      <c r="V2275" s="1" t="s">
        <v>16681</v>
      </c>
      <c r="W2275" s="1" t="s">
        <v>125</v>
      </c>
      <c r="X2275" t="str">
        <f t="shared" si="246"/>
        <v>Complete</v>
      </c>
      <c r="Y2275">
        <f>MAX(0,100-IF(G2275="Invalid",Config!$B$5,0)-IF(I2275="Invalid",Config!$B$6,0)-IF(X2275="Incomplete",Config!$B$7,0)-IF(AF2275="Yes",Config!$B$37,0))</f>
        <v>80</v>
      </c>
      <c r="Z2275" s="1">
        <f>IF(OR(TRIM(B2275)="",COUNTIF(Config!$B$15:$B$19,B2275)&gt;0),1,0)+IF(OR(TRIM(C2275)="",COUNTIF(Config!$B$15:$B$19,C2275)&gt;0),1,0)+IF(OR(TRIM(F2275)="",COUNTIF(Config!$B$15:$B$19,F2275)&gt;0),1,0)+IF(OR(TRIM(H2275)="",COUNTIF(Config!$B$15:$B$19,H2275)&gt;0),1,0)+IF(OR(TRIM(E2275)="",COUNTIF(Config!$B$15:$B$19,E2275)&gt;0),1,0)+IF(OR(TRIM(K2275)="",COUNTIF(Config!$B$15:$B$19,K2275)&gt;0),1,0)+IF(OR(TRIM(P2275)="",COUNTIF(Config!$B$15:$B$19,P2275)&gt;0),1,0)+IF(OR(TRIM(R2275)="",COUNTIF(Config!$B$15:$B$19,R2275)&gt;0),1,0)</f>
        <v>0</v>
      </c>
      <c r="AA2275" s="1" cm="1">
        <f t="array" ref="AA2275">SUMPRODUCT(LEN(H2275)-LEN(SUBSTITUTE(H2275,{"0";"1";"2";"3";"4";"5";"6";"7";"8";"9"},"")))</f>
        <v>3</v>
      </c>
      <c r="AC2275" t="str">
        <f t="shared" si="247"/>
        <v>Invalid Phone</v>
      </c>
      <c r="AD2275">
        <f t="shared" si="248"/>
        <v>1</v>
      </c>
      <c r="AE2275">
        <f t="shared" si="249"/>
        <v>0</v>
      </c>
      <c r="AF2275" t="str">
        <f t="shared" si="250"/>
        <v>No</v>
      </c>
      <c r="AG2275">
        <f t="shared" ca="1" si="251"/>
        <v>284</v>
      </c>
      <c r="AH2275" t="str">
        <f ca="1">IF(OR(V2275="",AG2275=""),"Yes",IF(AG2275&gt;Config!$B$41,"Yes","No"))</f>
        <v>No</v>
      </c>
    </row>
    <row r="2276" spans="1:34" x14ac:dyDescent="0.25">
      <c r="A2276" s="1" t="s">
        <v>16682</v>
      </c>
      <c r="B2276" s="1" t="s">
        <v>1068</v>
      </c>
      <c r="C2276" s="1" t="s">
        <v>219</v>
      </c>
      <c r="D2276" s="1" t="s">
        <v>16683</v>
      </c>
      <c r="E2276" s="1" t="s">
        <v>33866</v>
      </c>
      <c r="F2276" s="1" t="s">
        <v>16684</v>
      </c>
      <c r="G2276" t="str">
        <f t="shared" si="245"/>
        <v>Valid</v>
      </c>
      <c r="H2276" s="1" t="s">
        <v>16685</v>
      </c>
      <c r="I2276" t="str" cm="1">
        <f t="array" ref="I2276">IF(OR(TRIM(H2276)="",ISNUMBER(SEARCH("#",H2276)),AA2276&lt;Config!$B$8,SUMPRODUCT(--ISNUMBER(SEARCH({"a";"b";"c";"d";"e";"f";"g";"h";"i";"j";"k";"l";"m";"n";"o";"p";"q";"r";"s";"t";"u";"v";"w";"x";"y";"z"},H2276)))&gt;0),"Invalid","Valid")</f>
        <v>Valid</v>
      </c>
      <c r="J2276" s="1" t="s">
        <v>16686</v>
      </c>
      <c r="K2276" s="1" t="s">
        <v>210</v>
      </c>
      <c r="L2276" s="1" t="s">
        <v>102</v>
      </c>
      <c r="M2276" s="1" t="s">
        <v>135</v>
      </c>
      <c r="N2276" s="1" t="s">
        <v>51</v>
      </c>
      <c r="O2276" s="1" t="s">
        <v>180</v>
      </c>
      <c r="P2276" t="s">
        <v>53</v>
      </c>
      <c r="Q2276" s="1" t="s">
        <v>181</v>
      </c>
      <c r="R2276" s="1" t="s">
        <v>55</v>
      </c>
      <c r="S2276" s="1" t="s">
        <v>15197</v>
      </c>
      <c r="T2276" s="1" t="s">
        <v>16687</v>
      </c>
      <c r="U2276" s="1" t="s">
        <v>4953</v>
      </c>
      <c r="V2276" s="1" t="s">
        <v>1058</v>
      </c>
      <c r="W2276" s="1" t="s">
        <v>384</v>
      </c>
      <c r="X2276" t="str">
        <f t="shared" si="246"/>
        <v>Complete</v>
      </c>
      <c r="Y2276">
        <f>MAX(0,100-IF(G2276="Invalid",Config!$B$5,0)-IF(I2276="Invalid",Config!$B$6,0)-IF(X2276="Incomplete",Config!$B$7,0)-IF(AF2276="Yes",Config!$B$37,0))</f>
        <v>100</v>
      </c>
      <c r="Z2276" s="1">
        <f>IF(OR(TRIM(B2276)="",COUNTIF(Config!$B$15:$B$19,B2276)&gt;0),1,0)+IF(OR(TRIM(C2276)="",COUNTIF(Config!$B$15:$B$19,C2276)&gt;0),1,0)+IF(OR(TRIM(F2276)="",COUNTIF(Config!$B$15:$B$19,F2276)&gt;0),1,0)+IF(OR(TRIM(H2276)="",COUNTIF(Config!$B$15:$B$19,H2276)&gt;0),1,0)+IF(OR(TRIM(E2276)="",COUNTIF(Config!$B$15:$B$19,E2276)&gt;0),1,0)+IF(OR(TRIM(K2276)="",COUNTIF(Config!$B$15:$B$19,K2276)&gt;0),1,0)+IF(OR(TRIM(P2276)="",COUNTIF(Config!$B$15:$B$19,P2276)&gt;0),1,0)+IF(OR(TRIM(R2276)="",COUNTIF(Config!$B$15:$B$19,R2276)&gt;0),1,0)</f>
        <v>0</v>
      </c>
      <c r="AA2276" s="1" cm="1">
        <f t="array" ref="AA2276">SUMPRODUCT(LEN(H2276)-LEN(SUBSTITUTE(H2276,{"0";"1";"2";"3";"4";"5";"6";"7";"8";"9"},"")))</f>
        <v>12</v>
      </c>
      <c r="AC2276" t="str">
        <f t="shared" si="247"/>
        <v/>
      </c>
      <c r="AD2276">
        <f t="shared" si="248"/>
        <v>1</v>
      </c>
      <c r="AE2276">
        <f t="shared" si="249"/>
        <v>1</v>
      </c>
      <c r="AF2276" t="str">
        <f t="shared" si="250"/>
        <v>No</v>
      </c>
      <c r="AG2276">
        <f t="shared" ca="1" si="251"/>
        <v>128</v>
      </c>
      <c r="AH2276" t="str">
        <f ca="1">IF(OR(V2276="",AG2276=""),"Yes",IF(AG2276&gt;Config!$B$41,"Yes","No"))</f>
        <v>No</v>
      </c>
    </row>
    <row r="2277" spans="1:34" x14ac:dyDescent="0.25">
      <c r="A2277" s="1" t="s">
        <v>16688</v>
      </c>
      <c r="B2277" s="1" t="s">
        <v>1982</v>
      </c>
      <c r="C2277" s="1" t="s">
        <v>545</v>
      </c>
      <c r="D2277" s="1" t="s">
        <v>2001</v>
      </c>
      <c r="E2277" s="1" t="s">
        <v>34986</v>
      </c>
      <c r="F2277" s="1" t="s">
        <v>16689</v>
      </c>
      <c r="G2277" t="str">
        <f t="shared" si="245"/>
        <v>Valid</v>
      </c>
      <c r="H2277" s="1" t="s">
        <v>16690</v>
      </c>
      <c r="I2277" t="str" cm="1">
        <f t="array" ref="I2277">IF(OR(TRIM(H2277)="",ISNUMBER(SEARCH("#",H2277)),AA2277&lt;Config!$B$8,SUMPRODUCT(--ISNUMBER(SEARCH({"a";"b";"c";"d";"e";"f";"g";"h";"i";"j";"k";"l";"m";"n";"o";"p";"q";"r";"s";"t";"u";"v";"w";"x";"y";"z"},H2277)))&gt;0),"Invalid","Valid")</f>
        <v>Valid</v>
      </c>
      <c r="J2277" s="1" t="s">
        <v>16691</v>
      </c>
      <c r="K2277" s="1" t="s">
        <v>83</v>
      </c>
      <c r="L2277" s="1" t="s">
        <v>84</v>
      </c>
      <c r="M2277" s="1" t="s">
        <v>391</v>
      </c>
      <c r="N2277" s="1" t="s">
        <v>68</v>
      </c>
      <c r="O2277" s="1" t="s">
        <v>32</v>
      </c>
      <c r="P2277" t="s">
        <v>33</v>
      </c>
      <c r="Q2277" s="1" t="s">
        <v>1664</v>
      </c>
      <c r="R2277" s="1" t="s">
        <v>1716</v>
      </c>
      <c r="S2277" s="1" t="s">
        <v>16692</v>
      </c>
      <c r="T2277" s="1" t="s">
        <v>16693</v>
      </c>
      <c r="U2277" s="1" t="s">
        <v>16694</v>
      </c>
      <c r="V2277" s="1" t="s">
        <v>16695</v>
      </c>
      <c r="W2277" s="1" t="s">
        <v>384</v>
      </c>
      <c r="X2277" t="str">
        <f t="shared" si="246"/>
        <v>Complete</v>
      </c>
      <c r="Y2277">
        <f>MAX(0,100-IF(G2277="Invalid",Config!$B$5,0)-IF(I2277="Invalid",Config!$B$6,0)-IF(X2277="Incomplete",Config!$B$7,0)-IF(AF2277="Yes",Config!$B$37,0))</f>
        <v>100</v>
      </c>
      <c r="Z2277" s="1">
        <f>IF(OR(TRIM(B2277)="",COUNTIF(Config!$B$15:$B$19,B2277)&gt;0),1,0)+IF(OR(TRIM(C2277)="",COUNTIF(Config!$B$15:$B$19,C2277)&gt;0),1,0)+IF(OR(TRIM(F2277)="",COUNTIF(Config!$B$15:$B$19,F2277)&gt;0),1,0)+IF(OR(TRIM(H2277)="",COUNTIF(Config!$B$15:$B$19,H2277)&gt;0),1,0)+IF(OR(TRIM(E2277)="",COUNTIF(Config!$B$15:$B$19,E2277)&gt;0),1,0)+IF(OR(TRIM(K2277)="",COUNTIF(Config!$B$15:$B$19,K2277)&gt;0),1,0)+IF(OR(TRIM(P2277)="",COUNTIF(Config!$B$15:$B$19,P2277)&gt;0),1,0)+IF(OR(TRIM(R2277)="",COUNTIF(Config!$B$15:$B$19,R2277)&gt;0),1,0)</f>
        <v>0</v>
      </c>
      <c r="AA2277" s="1" cm="1">
        <f t="array" ref="AA2277">SUMPRODUCT(LEN(H2277)-LEN(SUBSTITUTE(H2277,{"0";"1";"2";"3";"4";"5";"6";"7";"8";"9"},"")))</f>
        <v>10</v>
      </c>
      <c r="AC2277" t="str">
        <f t="shared" si="247"/>
        <v/>
      </c>
      <c r="AD2277">
        <f t="shared" si="248"/>
        <v>1</v>
      </c>
      <c r="AE2277">
        <f t="shared" si="249"/>
        <v>1</v>
      </c>
      <c r="AF2277" t="str">
        <f t="shared" si="250"/>
        <v>No</v>
      </c>
      <c r="AG2277" t="str">
        <f t="shared" ca="1" si="251"/>
        <v/>
      </c>
      <c r="AH2277" t="str">
        <f ca="1">IF(OR(V2277="",AG2277=""),"Yes",IF(AG2277&gt;Config!$B$41,"Yes","No"))</f>
        <v>Yes</v>
      </c>
    </row>
    <row r="2278" spans="1:34" x14ac:dyDescent="0.25">
      <c r="A2278" s="1" t="s">
        <v>16696</v>
      </c>
      <c r="B2278" s="1" t="s">
        <v>678</v>
      </c>
      <c r="C2278" s="1" t="s">
        <v>353</v>
      </c>
      <c r="D2278" s="1" t="s">
        <v>16697</v>
      </c>
      <c r="E2278" s="1" t="s">
        <v>34111</v>
      </c>
      <c r="F2278" s="1" t="s">
        <v>34987</v>
      </c>
      <c r="G2278" t="str">
        <f t="shared" si="245"/>
        <v>Valid</v>
      </c>
      <c r="H2278" s="1" t="s">
        <v>16698</v>
      </c>
      <c r="I2278" t="str" cm="1">
        <f t="array" ref="I2278">IF(OR(TRIM(H2278)="",ISNUMBER(SEARCH("#",H2278)),AA2278&lt;Config!$B$8,SUMPRODUCT(--ISNUMBER(SEARCH({"a";"b";"c";"d";"e";"f";"g";"h";"i";"j";"k";"l";"m";"n";"o";"p";"q";"r";"s";"t";"u";"v";"w";"x";"y";"z"},H2278)))&gt;0),"Invalid","Valid")</f>
        <v>Valid</v>
      </c>
      <c r="J2278" s="1" t="s">
        <v>16699</v>
      </c>
      <c r="K2278" s="1" t="s">
        <v>1001</v>
      </c>
      <c r="L2278" s="1" t="s">
        <v>102</v>
      </c>
      <c r="M2278" s="1" t="s">
        <v>343</v>
      </c>
      <c r="N2278" s="1" t="s">
        <v>148</v>
      </c>
      <c r="O2278" s="1" t="s">
        <v>69</v>
      </c>
      <c r="P2278" t="s">
        <v>344</v>
      </c>
      <c r="Q2278" s="1" t="s">
        <v>1199</v>
      </c>
      <c r="R2278" s="1" t="s">
        <v>346</v>
      </c>
      <c r="S2278" s="1" t="s">
        <v>16700</v>
      </c>
      <c r="T2278" s="1" t="s">
        <v>16701</v>
      </c>
      <c r="U2278" s="1" t="s">
        <v>11711</v>
      </c>
      <c r="V2278" s="1" t="s">
        <v>16702</v>
      </c>
      <c r="W2278" s="1" t="s">
        <v>40</v>
      </c>
      <c r="X2278" t="str">
        <f t="shared" si="246"/>
        <v>Complete</v>
      </c>
      <c r="Y2278">
        <f>MAX(0,100-IF(G2278="Invalid",Config!$B$5,0)-IF(I2278="Invalid",Config!$B$6,0)-IF(X2278="Incomplete",Config!$B$7,0)-IF(AF2278="Yes",Config!$B$37,0))</f>
        <v>75</v>
      </c>
      <c r="Z2278" s="1">
        <f>IF(OR(TRIM(B2278)="",COUNTIF(Config!$B$15:$B$19,B2278)&gt;0),1,0)+IF(OR(TRIM(C2278)="",COUNTIF(Config!$B$15:$B$19,C2278)&gt;0),1,0)+IF(OR(TRIM(F2278)="",COUNTIF(Config!$B$15:$B$19,F2278)&gt;0),1,0)+IF(OR(TRIM(H2278)="",COUNTIF(Config!$B$15:$B$19,H2278)&gt;0),1,0)+IF(OR(TRIM(E2278)="",COUNTIF(Config!$B$15:$B$19,E2278)&gt;0),1,0)+IF(OR(TRIM(K2278)="",COUNTIF(Config!$B$15:$B$19,K2278)&gt;0),1,0)+IF(OR(TRIM(P2278)="",COUNTIF(Config!$B$15:$B$19,P2278)&gt;0),1,0)+IF(OR(TRIM(R2278)="",COUNTIF(Config!$B$15:$B$19,R2278)&gt;0),1,0)</f>
        <v>0</v>
      </c>
      <c r="AA2278" s="1" cm="1">
        <f t="array" ref="AA2278">SUMPRODUCT(LEN(H2278)-LEN(SUBSTITUTE(H2278,{"0";"1";"2";"3";"4";"5";"6";"7";"8";"9"},"")))</f>
        <v>11</v>
      </c>
      <c r="AC2278" t="str">
        <f t="shared" si="247"/>
        <v>Potential Duplicate</v>
      </c>
      <c r="AD2278">
        <f t="shared" si="248"/>
        <v>2</v>
      </c>
      <c r="AE2278">
        <f t="shared" si="249"/>
        <v>1</v>
      </c>
      <c r="AF2278" t="str">
        <f t="shared" si="250"/>
        <v>Yes</v>
      </c>
      <c r="AG2278">
        <f t="shared" ca="1" si="251"/>
        <v>-88</v>
      </c>
      <c r="AH2278" t="str">
        <f ca="1">IF(OR(V2278="",AG2278=""),"Yes",IF(AG2278&gt;Config!$B$41,"Yes","No"))</f>
        <v>No</v>
      </c>
    </row>
    <row r="2279" spans="1:34" x14ac:dyDescent="0.25">
      <c r="A2279" s="1" t="s">
        <v>16703</v>
      </c>
      <c r="B2279" s="1" t="s">
        <v>851</v>
      </c>
      <c r="C2279" s="1" t="s">
        <v>189</v>
      </c>
      <c r="D2279" s="1" t="s">
        <v>16704</v>
      </c>
      <c r="E2279" s="1" t="s">
        <v>34181</v>
      </c>
      <c r="F2279" s="1" t="s">
        <v>16705</v>
      </c>
      <c r="G2279" t="str">
        <f t="shared" si="245"/>
        <v>Valid</v>
      </c>
      <c r="H2279" s="1" t="s">
        <v>16706</v>
      </c>
      <c r="I2279" t="str" cm="1">
        <f t="array" ref="I2279">IF(OR(TRIM(H2279)="",ISNUMBER(SEARCH("#",H2279)),AA2279&lt;Config!$B$8,SUMPRODUCT(--ISNUMBER(SEARCH({"a";"b";"c";"d";"e";"f";"g";"h";"i";"j";"k";"l";"m";"n";"o";"p";"q";"r";"s";"t";"u";"v";"w";"x";"y";"z"},H2279)))&gt;0),"Invalid","Valid")</f>
        <v>Valid</v>
      </c>
      <c r="J2279" s="1" t="s">
        <v>16707</v>
      </c>
      <c r="K2279" s="1" t="s">
        <v>28</v>
      </c>
      <c r="L2279" s="1" t="s">
        <v>102</v>
      </c>
      <c r="M2279" s="1" t="s">
        <v>50</v>
      </c>
      <c r="N2279" s="1" t="s">
        <v>224</v>
      </c>
      <c r="O2279" s="1" t="s">
        <v>180</v>
      </c>
      <c r="P2279" t="s">
        <v>590</v>
      </c>
      <c r="Q2279" s="1" t="s">
        <v>1481</v>
      </c>
      <c r="R2279" s="1" t="s">
        <v>1774</v>
      </c>
      <c r="S2279" s="1" t="s">
        <v>16708</v>
      </c>
      <c r="T2279" s="1" t="s">
        <v>16709</v>
      </c>
      <c r="U2279" s="1" t="s">
        <v>8509</v>
      </c>
      <c r="V2279" s="1" t="s">
        <v>16710</v>
      </c>
      <c r="W2279" s="1" t="s">
        <v>384</v>
      </c>
      <c r="X2279" t="str">
        <f t="shared" si="246"/>
        <v>Complete</v>
      </c>
      <c r="Y2279">
        <f>MAX(0,100-IF(G2279="Invalid",Config!$B$5,0)-IF(I2279="Invalid",Config!$B$6,0)-IF(X2279="Incomplete",Config!$B$7,0)-IF(AF2279="Yes",Config!$B$37,0))</f>
        <v>100</v>
      </c>
      <c r="Z2279" s="1">
        <f>IF(OR(TRIM(B2279)="",COUNTIF(Config!$B$15:$B$19,B2279)&gt;0),1,0)+IF(OR(TRIM(C2279)="",COUNTIF(Config!$B$15:$B$19,C2279)&gt;0),1,0)+IF(OR(TRIM(F2279)="",COUNTIF(Config!$B$15:$B$19,F2279)&gt;0),1,0)+IF(OR(TRIM(H2279)="",COUNTIF(Config!$B$15:$B$19,H2279)&gt;0),1,0)+IF(OR(TRIM(E2279)="",COUNTIF(Config!$B$15:$B$19,E2279)&gt;0),1,0)+IF(OR(TRIM(K2279)="",COUNTIF(Config!$B$15:$B$19,K2279)&gt;0),1,0)+IF(OR(TRIM(P2279)="",COUNTIF(Config!$B$15:$B$19,P2279)&gt;0),1,0)+IF(OR(TRIM(R2279)="",COUNTIF(Config!$B$15:$B$19,R2279)&gt;0),1,0)</f>
        <v>0</v>
      </c>
      <c r="AA2279" s="1" cm="1">
        <f t="array" ref="AA2279">SUMPRODUCT(LEN(H2279)-LEN(SUBSTITUTE(H2279,{"0";"1";"2";"3";"4";"5";"6";"7";"8";"9"},"")))</f>
        <v>10</v>
      </c>
      <c r="AC2279" t="str">
        <f t="shared" si="247"/>
        <v/>
      </c>
      <c r="AD2279">
        <f t="shared" si="248"/>
        <v>1</v>
      </c>
      <c r="AE2279">
        <f t="shared" si="249"/>
        <v>1</v>
      </c>
      <c r="AF2279" t="str">
        <f t="shared" si="250"/>
        <v>No</v>
      </c>
      <c r="AG2279" t="str">
        <f t="shared" ca="1" si="251"/>
        <v/>
      </c>
      <c r="AH2279" t="str">
        <f ca="1">IF(OR(V2279="",AG2279=""),"Yes",IF(AG2279&gt;Config!$B$41,"Yes","No"))</f>
        <v>Yes</v>
      </c>
    </row>
    <row r="2280" spans="1:34" x14ac:dyDescent="0.25">
      <c r="A2280" s="1" t="s">
        <v>16711</v>
      </c>
      <c r="B2280" s="1" t="s">
        <v>259</v>
      </c>
      <c r="C2280" s="1" t="s">
        <v>1339</v>
      </c>
      <c r="D2280" s="1" t="s">
        <v>6552</v>
      </c>
      <c r="E2280" s="1" t="s">
        <v>633</v>
      </c>
      <c r="F2280" s="1" t="s">
        <v>16712</v>
      </c>
      <c r="G2280" t="str">
        <f t="shared" si="245"/>
        <v>Valid</v>
      </c>
      <c r="H2280" s="1" t="s">
        <v>16713</v>
      </c>
      <c r="I2280" t="str" cm="1">
        <f t="array" ref="I2280">IF(OR(TRIM(H2280)="",ISNUMBER(SEARCH("#",H2280)),AA2280&lt;Config!$B$8,SUMPRODUCT(--ISNUMBER(SEARCH({"a";"b";"c";"d";"e";"f";"g";"h";"i";"j";"k";"l";"m";"n";"o";"p";"q";"r";"s";"t";"u";"v";"w";"x";"y";"z"},H2280)))&gt;0),"Invalid","Valid")</f>
        <v>Valid</v>
      </c>
      <c r="J2280" s="1" t="s">
        <v>16714</v>
      </c>
      <c r="K2280" s="1" t="s">
        <v>250</v>
      </c>
      <c r="L2280" s="1" t="s">
        <v>67</v>
      </c>
      <c r="M2280" s="1" t="s">
        <v>251</v>
      </c>
      <c r="N2280" s="1" t="s">
        <v>437</v>
      </c>
      <c r="O2280" s="1" t="s">
        <v>196</v>
      </c>
      <c r="P2280" t="s">
        <v>104</v>
      </c>
      <c r="Q2280" s="1" t="s">
        <v>105</v>
      </c>
      <c r="R2280" s="1" t="s">
        <v>922</v>
      </c>
      <c r="S2280" s="1" t="s">
        <v>6340</v>
      </c>
      <c r="T2280" s="1" t="s">
        <v>16715</v>
      </c>
      <c r="U2280" s="1" t="s">
        <v>3387</v>
      </c>
      <c r="V2280" s="1" t="s">
        <v>735</v>
      </c>
      <c r="W2280" s="1" t="s">
        <v>33823</v>
      </c>
      <c r="X2280" t="str">
        <f t="shared" si="246"/>
        <v>Complete</v>
      </c>
      <c r="Y2280">
        <f>MAX(0,100-IF(G2280="Invalid",Config!$B$5,0)-IF(I2280="Invalid",Config!$B$6,0)-IF(X2280="Incomplete",Config!$B$7,0)-IF(AF2280="Yes",Config!$B$37,0))</f>
        <v>100</v>
      </c>
      <c r="Z2280" s="1">
        <f>IF(OR(TRIM(B2280)="",COUNTIF(Config!$B$15:$B$19,B2280)&gt;0),1,0)+IF(OR(TRIM(C2280)="",COUNTIF(Config!$B$15:$B$19,C2280)&gt;0),1,0)+IF(OR(TRIM(F2280)="",COUNTIF(Config!$B$15:$B$19,F2280)&gt;0),1,0)+IF(OR(TRIM(H2280)="",COUNTIF(Config!$B$15:$B$19,H2280)&gt;0),1,0)+IF(OR(TRIM(E2280)="",COUNTIF(Config!$B$15:$B$19,E2280)&gt;0),1,0)+IF(OR(TRIM(K2280)="",COUNTIF(Config!$B$15:$B$19,K2280)&gt;0),1,0)+IF(OR(TRIM(P2280)="",COUNTIF(Config!$B$15:$B$19,P2280)&gt;0),1,0)+IF(OR(TRIM(R2280)="",COUNTIF(Config!$B$15:$B$19,R2280)&gt;0),1,0)</f>
        <v>0</v>
      </c>
      <c r="AA2280" s="1" cm="1">
        <f t="array" ref="AA2280">SUMPRODUCT(LEN(H2280)-LEN(SUBSTITUTE(H2280,{"0";"1";"2";"3";"4";"5";"6";"7";"8";"9"},"")))</f>
        <v>11</v>
      </c>
      <c r="AC2280" t="str">
        <f t="shared" si="247"/>
        <v/>
      </c>
      <c r="AD2280">
        <f t="shared" si="248"/>
        <v>1</v>
      </c>
      <c r="AE2280">
        <f t="shared" si="249"/>
        <v>1</v>
      </c>
      <c r="AF2280" t="str">
        <f t="shared" si="250"/>
        <v>No</v>
      </c>
      <c r="AG2280">
        <f t="shared" ca="1" si="251"/>
        <v>242</v>
      </c>
      <c r="AH2280" t="str">
        <f ca="1">IF(OR(V2280="",AG2280=""),"Yes",IF(AG2280&gt;Config!$B$41,"Yes","No"))</f>
        <v>No</v>
      </c>
    </row>
    <row r="2281" spans="1:34" x14ac:dyDescent="0.25">
      <c r="A2281" s="1" t="s">
        <v>16716</v>
      </c>
      <c r="B2281" s="1" t="s">
        <v>259</v>
      </c>
      <c r="C2281" s="1" t="s">
        <v>1400</v>
      </c>
      <c r="D2281" s="1" t="s">
        <v>9686</v>
      </c>
      <c r="E2281" s="1" t="s">
        <v>34988</v>
      </c>
      <c r="F2281" s="1" t="s">
        <v>16717</v>
      </c>
      <c r="G2281" t="str">
        <f t="shared" si="245"/>
        <v>Valid</v>
      </c>
      <c r="H2281" s="1" t="s">
        <v>16718</v>
      </c>
      <c r="I2281" t="str" cm="1">
        <f t="array" ref="I2281">IF(OR(TRIM(H2281)="",ISNUMBER(SEARCH("#",H2281)),AA2281&lt;Config!$B$8,SUMPRODUCT(--ISNUMBER(SEARCH({"a";"b";"c";"d";"e";"f";"g";"h";"i";"j";"k";"l";"m";"n";"o";"p";"q";"r";"s";"t";"u";"v";"w";"x";"y";"z"},H2281)))&gt;0),"Invalid","Valid")</f>
        <v>Valid</v>
      </c>
      <c r="J2281" s="1" t="s">
        <v>16719</v>
      </c>
      <c r="K2281" s="1" t="s">
        <v>83</v>
      </c>
      <c r="L2281" s="1" t="s">
        <v>84</v>
      </c>
      <c r="M2281" s="1" t="s">
        <v>391</v>
      </c>
      <c r="N2281" s="1" t="s">
        <v>713</v>
      </c>
      <c r="O2281" s="1" t="s">
        <v>196</v>
      </c>
      <c r="P2281" t="s">
        <v>314</v>
      </c>
      <c r="Q2281" s="1" t="s">
        <v>316</v>
      </c>
      <c r="R2281" s="1" t="s">
        <v>34014</v>
      </c>
      <c r="S2281" s="1" t="s">
        <v>10439</v>
      </c>
      <c r="T2281" s="1" t="s">
        <v>16720</v>
      </c>
      <c r="U2281" s="1" t="s">
        <v>406</v>
      </c>
      <c r="V2281" s="1" t="s">
        <v>16721</v>
      </c>
      <c r="W2281" s="1" t="s">
        <v>60</v>
      </c>
      <c r="X2281" t="str">
        <f t="shared" si="246"/>
        <v>Complete</v>
      </c>
      <c r="Y2281">
        <f>MAX(0,100-IF(G2281="Invalid",Config!$B$5,0)-IF(I2281="Invalid",Config!$B$6,0)-IF(X2281="Incomplete",Config!$B$7,0)-IF(AF2281="Yes",Config!$B$37,0))</f>
        <v>100</v>
      </c>
      <c r="Z2281" s="1">
        <f>IF(OR(TRIM(B2281)="",COUNTIF(Config!$B$15:$B$19,B2281)&gt;0),1,0)+IF(OR(TRIM(C2281)="",COUNTIF(Config!$B$15:$B$19,C2281)&gt;0),1,0)+IF(OR(TRIM(F2281)="",COUNTIF(Config!$B$15:$B$19,F2281)&gt;0),1,0)+IF(OR(TRIM(H2281)="",COUNTIF(Config!$B$15:$B$19,H2281)&gt;0),1,0)+IF(OR(TRIM(E2281)="",COUNTIF(Config!$B$15:$B$19,E2281)&gt;0),1,0)+IF(OR(TRIM(K2281)="",COUNTIF(Config!$B$15:$B$19,K2281)&gt;0),1,0)+IF(OR(TRIM(P2281)="",COUNTIF(Config!$B$15:$B$19,P2281)&gt;0),1,0)+IF(OR(TRIM(R2281)="",COUNTIF(Config!$B$15:$B$19,R2281)&gt;0),1,0)</f>
        <v>0</v>
      </c>
      <c r="AA2281" s="1" cm="1">
        <f t="array" ref="AA2281">SUMPRODUCT(LEN(H2281)-LEN(SUBSTITUTE(H2281,{"0";"1";"2";"3";"4";"5";"6";"7";"8";"9"},"")))</f>
        <v>12</v>
      </c>
      <c r="AC2281" t="str">
        <f t="shared" si="247"/>
        <v/>
      </c>
      <c r="AD2281">
        <f t="shared" si="248"/>
        <v>1</v>
      </c>
      <c r="AE2281">
        <f t="shared" si="249"/>
        <v>1</v>
      </c>
      <c r="AF2281" t="str">
        <f t="shared" si="250"/>
        <v>No</v>
      </c>
      <c r="AG2281" t="str">
        <f t="shared" ca="1" si="251"/>
        <v/>
      </c>
      <c r="AH2281" t="str">
        <f ca="1">IF(OR(V2281="",AG2281=""),"Yes",IF(AG2281&gt;Config!$B$41,"Yes","No"))</f>
        <v>Yes</v>
      </c>
    </row>
    <row r="2282" spans="1:34" x14ac:dyDescent="0.25">
      <c r="A2282" s="1" t="s">
        <v>16722</v>
      </c>
      <c r="B2282" s="1" t="s">
        <v>2033</v>
      </c>
      <c r="C2282" s="1" t="s">
        <v>828</v>
      </c>
      <c r="D2282" s="1" t="s">
        <v>9045</v>
      </c>
      <c r="E2282" s="1" t="s">
        <v>633</v>
      </c>
      <c r="F2282" s="1" t="s">
        <v>16723</v>
      </c>
      <c r="G2282" t="str">
        <f t="shared" si="245"/>
        <v>Valid</v>
      </c>
      <c r="H2282" s="1" t="s">
        <v>16724</v>
      </c>
      <c r="I2282" t="str" cm="1">
        <f t="array" ref="I2282">IF(OR(TRIM(H2282)="",ISNUMBER(SEARCH("#",H2282)),AA2282&lt;Config!$B$8,SUMPRODUCT(--ISNUMBER(SEARCH({"a";"b";"c";"d";"e";"f";"g";"h";"i";"j";"k";"l";"m";"n";"o";"p";"q";"r";"s";"t";"u";"v";"w";"x";"y";"z"},H2282)))&gt;0),"Invalid","Valid")</f>
        <v>Valid</v>
      </c>
      <c r="J2282" s="1" t="s">
        <v>16725</v>
      </c>
      <c r="K2282" s="1" t="s">
        <v>195</v>
      </c>
      <c r="L2282" s="1" t="s">
        <v>179</v>
      </c>
      <c r="M2282" s="1" t="s">
        <v>118</v>
      </c>
      <c r="N2282" s="1" t="s">
        <v>68</v>
      </c>
      <c r="O2282" s="1" t="s">
        <v>69</v>
      </c>
      <c r="P2282" t="s">
        <v>314</v>
      </c>
      <c r="Q2282" s="1" t="s">
        <v>316</v>
      </c>
      <c r="R2282" s="1" t="s">
        <v>315</v>
      </c>
      <c r="S2282" s="1" t="s">
        <v>16726</v>
      </c>
      <c r="T2282" s="1" t="s">
        <v>16727</v>
      </c>
      <c r="U2282" s="1" t="s">
        <v>8449</v>
      </c>
      <c r="V2282" s="1" t="s">
        <v>1083</v>
      </c>
      <c r="W2282" s="1" t="s">
        <v>125</v>
      </c>
      <c r="X2282" t="str">
        <f t="shared" si="246"/>
        <v>Complete</v>
      </c>
      <c r="Y2282">
        <f>MAX(0,100-IF(G2282="Invalid",Config!$B$5,0)-IF(I2282="Invalid",Config!$B$6,0)-IF(X2282="Incomplete",Config!$B$7,0)-IF(AF2282="Yes",Config!$B$37,0))</f>
        <v>100</v>
      </c>
      <c r="Z2282" s="1">
        <f>IF(OR(TRIM(B2282)="",COUNTIF(Config!$B$15:$B$19,B2282)&gt;0),1,0)+IF(OR(TRIM(C2282)="",COUNTIF(Config!$B$15:$B$19,C2282)&gt;0),1,0)+IF(OR(TRIM(F2282)="",COUNTIF(Config!$B$15:$B$19,F2282)&gt;0),1,0)+IF(OR(TRIM(H2282)="",COUNTIF(Config!$B$15:$B$19,H2282)&gt;0),1,0)+IF(OR(TRIM(E2282)="",COUNTIF(Config!$B$15:$B$19,E2282)&gt;0),1,0)+IF(OR(TRIM(K2282)="",COUNTIF(Config!$B$15:$B$19,K2282)&gt;0),1,0)+IF(OR(TRIM(P2282)="",COUNTIF(Config!$B$15:$B$19,P2282)&gt;0),1,0)+IF(OR(TRIM(R2282)="",COUNTIF(Config!$B$15:$B$19,R2282)&gt;0),1,0)</f>
        <v>0</v>
      </c>
      <c r="AA2282" s="1" cm="1">
        <f t="array" ref="AA2282">SUMPRODUCT(LEN(H2282)-LEN(SUBSTITUTE(H2282,{"0";"1";"2";"3";"4";"5";"6";"7";"8";"9"},"")))</f>
        <v>12</v>
      </c>
      <c r="AC2282" t="str">
        <f t="shared" si="247"/>
        <v/>
      </c>
      <c r="AD2282">
        <f t="shared" si="248"/>
        <v>1</v>
      </c>
      <c r="AE2282">
        <f t="shared" si="249"/>
        <v>1</v>
      </c>
      <c r="AF2282" t="str">
        <f t="shared" si="250"/>
        <v>No</v>
      </c>
      <c r="AG2282">
        <f t="shared" ca="1" si="251"/>
        <v>247</v>
      </c>
      <c r="AH2282" t="str">
        <f ca="1">IF(OR(V2282="",AG2282=""),"Yes",IF(AG2282&gt;Config!$B$41,"Yes","No"))</f>
        <v>No</v>
      </c>
    </row>
    <row r="2283" spans="1:34" x14ac:dyDescent="0.25">
      <c r="A2283" s="1" t="s">
        <v>16728</v>
      </c>
      <c r="B2283" s="1" t="s">
        <v>409</v>
      </c>
      <c r="C2283" s="1" t="s">
        <v>398</v>
      </c>
      <c r="D2283" s="1" t="s">
        <v>16729</v>
      </c>
      <c r="E2283" s="1" t="s">
        <v>34108</v>
      </c>
      <c r="F2283" s="1" t="s">
        <v>16730</v>
      </c>
      <c r="G2283" t="str">
        <f t="shared" si="245"/>
        <v>Valid</v>
      </c>
      <c r="H2283" s="1" t="s">
        <v>16731</v>
      </c>
      <c r="I2283" t="str" cm="1">
        <f t="array" ref="I2283">IF(OR(TRIM(H2283)="",ISNUMBER(SEARCH("#",H2283)),AA2283&lt;Config!$B$8,SUMPRODUCT(--ISNUMBER(SEARCH({"a";"b";"c";"d";"e";"f";"g";"h";"i";"j";"k";"l";"m";"n";"o";"p";"q";"r";"s";"t";"u";"v";"w";"x";"y";"z"},H2283)))&gt;0),"Invalid","Valid")</f>
        <v>Valid</v>
      </c>
      <c r="J2283" s="1" t="s">
        <v>16732</v>
      </c>
      <c r="K2283" s="1" t="s">
        <v>195</v>
      </c>
      <c r="L2283" s="1" t="s">
        <v>84</v>
      </c>
      <c r="M2283" s="1" t="s">
        <v>462</v>
      </c>
      <c r="N2283" s="1" t="s">
        <v>33819</v>
      </c>
      <c r="O2283" s="1" t="s">
        <v>180</v>
      </c>
      <c r="P2283" t="s">
        <v>344</v>
      </c>
      <c r="Q2283" s="1" t="s">
        <v>1199</v>
      </c>
      <c r="R2283" s="1" t="s">
        <v>1141</v>
      </c>
      <c r="S2283" s="1" t="s">
        <v>11398</v>
      </c>
      <c r="T2283" s="1" t="s">
        <v>16733</v>
      </c>
      <c r="U2283" s="1" t="s">
        <v>974</v>
      </c>
      <c r="V2283" s="1" t="s">
        <v>3919</v>
      </c>
      <c r="W2283" s="1" t="s">
        <v>293</v>
      </c>
      <c r="X2283" t="str">
        <f t="shared" si="246"/>
        <v>Complete</v>
      </c>
      <c r="Y2283">
        <f>MAX(0,100-IF(G2283="Invalid",Config!$B$5,0)-IF(I2283="Invalid",Config!$B$6,0)-IF(X2283="Incomplete",Config!$B$7,0)-IF(AF2283="Yes",Config!$B$37,0))</f>
        <v>75</v>
      </c>
      <c r="Z2283" s="1">
        <f>IF(OR(TRIM(B2283)="",COUNTIF(Config!$B$15:$B$19,B2283)&gt;0),1,0)+IF(OR(TRIM(C2283)="",COUNTIF(Config!$B$15:$B$19,C2283)&gt;0),1,0)+IF(OR(TRIM(F2283)="",COUNTIF(Config!$B$15:$B$19,F2283)&gt;0),1,0)+IF(OR(TRIM(H2283)="",COUNTIF(Config!$B$15:$B$19,H2283)&gt;0),1,0)+IF(OR(TRIM(E2283)="",COUNTIF(Config!$B$15:$B$19,E2283)&gt;0),1,0)+IF(OR(TRIM(K2283)="",COUNTIF(Config!$B$15:$B$19,K2283)&gt;0),1,0)+IF(OR(TRIM(P2283)="",COUNTIF(Config!$B$15:$B$19,P2283)&gt;0),1,0)+IF(OR(TRIM(R2283)="",COUNTIF(Config!$B$15:$B$19,R2283)&gt;0),1,0)</f>
        <v>0</v>
      </c>
      <c r="AA2283" s="1" cm="1">
        <f t="array" ref="AA2283">SUMPRODUCT(LEN(H2283)-LEN(SUBSTITUTE(H2283,{"0";"1";"2";"3";"4";"5";"6";"7";"8";"9"},"")))</f>
        <v>11</v>
      </c>
      <c r="AC2283" t="str">
        <f t="shared" si="247"/>
        <v>Potential Duplicate</v>
      </c>
      <c r="AD2283">
        <f t="shared" si="248"/>
        <v>2</v>
      </c>
      <c r="AE2283">
        <f t="shared" si="249"/>
        <v>1</v>
      </c>
      <c r="AF2283" t="str">
        <f t="shared" si="250"/>
        <v>Yes</v>
      </c>
      <c r="AG2283">
        <f t="shared" ca="1" si="251"/>
        <v>299</v>
      </c>
      <c r="AH2283" t="str">
        <f ca="1">IF(OR(V2283="",AG2283=""),"Yes",IF(AG2283&gt;Config!$B$41,"Yes","No"))</f>
        <v>No</v>
      </c>
    </row>
    <row r="2284" spans="1:34" x14ac:dyDescent="0.25">
      <c r="A2284" s="1" t="s">
        <v>16734</v>
      </c>
      <c r="B2284" s="1" t="s">
        <v>534</v>
      </c>
      <c r="C2284" s="1" t="s">
        <v>679</v>
      </c>
      <c r="D2284" s="1" t="s">
        <v>16735</v>
      </c>
      <c r="E2284" s="1" t="s">
        <v>33824</v>
      </c>
      <c r="F2284" s="1" t="s">
        <v>16736</v>
      </c>
      <c r="G2284" t="str">
        <f t="shared" si="245"/>
        <v>Valid</v>
      </c>
      <c r="H2284" s="1" t="s">
        <v>16737</v>
      </c>
      <c r="I2284" t="str" cm="1">
        <f t="array" ref="I2284">IF(OR(TRIM(H2284)="",ISNUMBER(SEARCH("#",H2284)),AA2284&lt;Config!$B$8,SUMPRODUCT(--ISNUMBER(SEARCH({"a";"b";"c";"d";"e";"f";"g";"h";"i";"j";"k";"l";"m";"n";"o";"p";"q";"r";"s";"t";"u";"v";"w";"x";"y";"z"},H2284)))&gt;0),"Invalid","Valid")</f>
        <v>Valid</v>
      </c>
      <c r="J2284" s="1" t="s">
        <v>16738</v>
      </c>
      <c r="K2284" s="1" t="s">
        <v>48</v>
      </c>
      <c r="L2284" s="1" t="s">
        <v>49</v>
      </c>
      <c r="M2284" s="1" t="s">
        <v>462</v>
      </c>
      <c r="N2284" s="1" t="s">
        <v>86</v>
      </c>
      <c r="O2284" s="1" t="s">
        <v>149</v>
      </c>
      <c r="P2284" t="s">
        <v>328</v>
      </c>
      <c r="Q2284" s="1" t="s">
        <v>33838</v>
      </c>
      <c r="R2284" s="1" t="s">
        <v>614</v>
      </c>
      <c r="S2284" s="1" t="s">
        <v>16739</v>
      </c>
      <c r="T2284" s="1" t="s">
        <v>16740</v>
      </c>
      <c r="U2284" s="1" t="s">
        <v>3489</v>
      </c>
      <c r="V2284" s="1" t="s">
        <v>2829</v>
      </c>
      <c r="W2284" s="1" t="s">
        <v>60</v>
      </c>
      <c r="X2284" t="str">
        <f t="shared" si="246"/>
        <v>Complete</v>
      </c>
      <c r="Y2284">
        <f>MAX(0,100-IF(G2284="Invalid",Config!$B$5,0)-IF(I2284="Invalid",Config!$B$6,0)-IF(X2284="Incomplete",Config!$B$7,0)-IF(AF2284="Yes",Config!$B$37,0))</f>
        <v>100</v>
      </c>
      <c r="Z2284" s="1">
        <f>IF(OR(TRIM(B2284)="",COUNTIF(Config!$B$15:$B$19,B2284)&gt;0),1,0)+IF(OR(TRIM(C2284)="",COUNTIF(Config!$B$15:$B$19,C2284)&gt;0),1,0)+IF(OR(TRIM(F2284)="",COUNTIF(Config!$B$15:$B$19,F2284)&gt;0),1,0)+IF(OR(TRIM(H2284)="",COUNTIF(Config!$B$15:$B$19,H2284)&gt;0),1,0)+IF(OR(TRIM(E2284)="",COUNTIF(Config!$B$15:$B$19,E2284)&gt;0),1,0)+IF(OR(TRIM(K2284)="",COUNTIF(Config!$B$15:$B$19,K2284)&gt;0),1,0)+IF(OR(TRIM(P2284)="",COUNTIF(Config!$B$15:$B$19,P2284)&gt;0),1,0)+IF(OR(TRIM(R2284)="",COUNTIF(Config!$B$15:$B$19,R2284)&gt;0),1,0)</f>
        <v>0</v>
      </c>
      <c r="AA2284" s="1" cm="1">
        <f t="array" ref="AA2284">SUMPRODUCT(LEN(H2284)-LEN(SUBSTITUTE(H2284,{"0";"1";"2";"3";"4";"5";"6";"7";"8";"9"},"")))</f>
        <v>11</v>
      </c>
      <c r="AC2284" t="str">
        <f t="shared" si="247"/>
        <v/>
      </c>
      <c r="AD2284">
        <f t="shared" si="248"/>
        <v>1</v>
      </c>
      <c r="AE2284">
        <f t="shared" si="249"/>
        <v>1</v>
      </c>
      <c r="AF2284" t="str">
        <f t="shared" si="250"/>
        <v>No</v>
      </c>
      <c r="AG2284">
        <f t="shared" ca="1" si="251"/>
        <v>474</v>
      </c>
      <c r="AH2284" t="str">
        <f ca="1">IF(OR(V2284="",AG2284=""),"Yes",IF(AG2284&gt;Config!$B$41,"Yes","No"))</f>
        <v>Yes</v>
      </c>
    </row>
    <row r="2285" spans="1:34" x14ac:dyDescent="0.25">
      <c r="A2285" s="1" t="s">
        <v>16741</v>
      </c>
      <c r="B2285" s="1" t="s">
        <v>1032</v>
      </c>
      <c r="C2285" s="1" t="s">
        <v>1441</v>
      </c>
      <c r="D2285" s="1" t="s">
        <v>14227</v>
      </c>
      <c r="E2285" s="1" t="s">
        <v>34989</v>
      </c>
      <c r="F2285" s="1" t="s">
        <v>16742</v>
      </c>
      <c r="G2285" t="str">
        <f t="shared" si="245"/>
        <v>Valid</v>
      </c>
      <c r="H2285" s="1" t="s">
        <v>16743</v>
      </c>
      <c r="I2285" t="str" cm="1">
        <f t="array" ref="I2285">IF(OR(TRIM(H2285)="",ISNUMBER(SEARCH("#",H2285)),AA2285&lt;Config!$B$8,SUMPRODUCT(--ISNUMBER(SEARCH({"a";"b";"c";"d";"e";"f";"g";"h";"i";"j";"k";"l";"m";"n";"o";"p";"q";"r";"s";"t";"u";"v";"w";"x";"y";"z"},H2285)))&gt;0),"Invalid","Valid")</f>
        <v>Valid</v>
      </c>
      <c r="J2285" s="1" t="s">
        <v>16744</v>
      </c>
      <c r="K2285" s="1" t="s">
        <v>369</v>
      </c>
      <c r="L2285" s="1" t="s">
        <v>164</v>
      </c>
      <c r="M2285" s="1" t="s">
        <v>103</v>
      </c>
      <c r="N2285" s="1" t="s">
        <v>224</v>
      </c>
      <c r="O2285" s="1" t="s">
        <v>196</v>
      </c>
      <c r="P2285" t="s">
        <v>236</v>
      </c>
      <c r="Q2285" s="1" t="s">
        <v>253</v>
      </c>
      <c r="R2285" s="1" t="s">
        <v>253</v>
      </c>
      <c r="S2285" s="1" t="s">
        <v>16745</v>
      </c>
      <c r="T2285" s="1" t="s">
        <v>16746</v>
      </c>
      <c r="U2285" s="1" t="s">
        <v>507</v>
      </c>
      <c r="V2285" s="1" t="s">
        <v>139</v>
      </c>
      <c r="W2285" s="1" t="s">
        <v>94</v>
      </c>
      <c r="X2285" t="str">
        <f t="shared" si="246"/>
        <v>Complete</v>
      </c>
      <c r="Y2285">
        <f>MAX(0,100-IF(G2285="Invalid",Config!$B$5,0)-IF(I2285="Invalid",Config!$B$6,0)-IF(X2285="Incomplete",Config!$B$7,0)-IF(AF2285="Yes",Config!$B$37,0))</f>
        <v>100</v>
      </c>
      <c r="Z2285" s="1">
        <f>IF(OR(TRIM(B2285)="",COUNTIF(Config!$B$15:$B$19,B2285)&gt;0),1,0)+IF(OR(TRIM(C2285)="",COUNTIF(Config!$B$15:$B$19,C2285)&gt;0),1,0)+IF(OR(TRIM(F2285)="",COUNTIF(Config!$B$15:$B$19,F2285)&gt;0),1,0)+IF(OR(TRIM(H2285)="",COUNTIF(Config!$B$15:$B$19,H2285)&gt;0),1,0)+IF(OR(TRIM(E2285)="",COUNTIF(Config!$B$15:$B$19,E2285)&gt;0),1,0)+IF(OR(TRIM(K2285)="",COUNTIF(Config!$B$15:$B$19,K2285)&gt;0),1,0)+IF(OR(TRIM(P2285)="",COUNTIF(Config!$B$15:$B$19,P2285)&gt;0),1,0)+IF(OR(TRIM(R2285)="",COUNTIF(Config!$B$15:$B$19,R2285)&gt;0),1,0)</f>
        <v>0</v>
      </c>
      <c r="AA2285" s="1" cm="1">
        <f t="array" ref="AA2285">SUMPRODUCT(LEN(H2285)-LEN(SUBSTITUTE(H2285,{"0";"1";"2";"3";"4";"5";"6";"7";"8";"9"},"")))</f>
        <v>12</v>
      </c>
      <c r="AC2285" t="str">
        <f t="shared" si="247"/>
        <v/>
      </c>
      <c r="AD2285">
        <f t="shared" si="248"/>
        <v>1</v>
      </c>
      <c r="AE2285">
        <f t="shared" si="249"/>
        <v>1</v>
      </c>
      <c r="AF2285" t="str">
        <f t="shared" si="250"/>
        <v>No</v>
      </c>
      <c r="AG2285">
        <f t="shared" ca="1" si="251"/>
        <v>387</v>
      </c>
      <c r="AH2285" t="str">
        <f ca="1">IF(OR(V2285="",AG2285=""),"Yes",IF(AG2285&gt;Config!$B$41,"Yes","No"))</f>
        <v>Yes</v>
      </c>
    </row>
    <row r="2286" spans="1:34" x14ac:dyDescent="0.25">
      <c r="A2286" s="1" t="s">
        <v>16747</v>
      </c>
      <c r="B2286" s="1" t="s">
        <v>1582</v>
      </c>
      <c r="C2286" s="1" t="s">
        <v>489</v>
      </c>
      <c r="D2286" s="1" t="s">
        <v>16748</v>
      </c>
      <c r="E2286" s="1" t="s">
        <v>458</v>
      </c>
      <c r="F2286" s="1" t="s">
        <v>16749</v>
      </c>
      <c r="G2286" t="str">
        <f t="shared" si="245"/>
        <v>Valid</v>
      </c>
      <c r="H2286" s="1" t="s">
        <v>16750</v>
      </c>
      <c r="I2286" t="str" cm="1">
        <f t="array" ref="I2286">IF(OR(TRIM(H2286)="",ISNUMBER(SEARCH("#",H2286)),AA2286&lt;Config!$B$8,SUMPRODUCT(--ISNUMBER(SEARCH({"a";"b";"c";"d";"e";"f";"g";"h";"i";"j";"k";"l";"m";"n";"o";"p";"q";"r";"s";"t";"u";"v";"w";"x";"y";"z"},H2286)))&gt;0),"Invalid","Valid")</f>
        <v>Valid</v>
      </c>
      <c r="J2286" s="1" t="s">
        <v>16751</v>
      </c>
      <c r="K2286" s="1" t="s">
        <v>250</v>
      </c>
      <c r="L2286" s="1" t="s">
        <v>179</v>
      </c>
      <c r="M2286" s="1" t="s">
        <v>235</v>
      </c>
      <c r="N2286" s="1" t="s">
        <v>33819</v>
      </c>
      <c r="O2286" s="1" t="s">
        <v>32</v>
      </c>
      <c r="P2286" t="s">
        <v>53</v>
      </c>
      <c r="Q2286" s="1" t="s">
        <v>54</v>
      </c>
      <c r="R2286" s="1" t="s">
        <v>415</v>
      </c>
      <c r="S2286" s="1" t="s">
        <v>16752</v>
      </c>
      <c r="T2286" s="1" t="s">
        <v>16753</v>
      </c>
      <c r="U2286" s="1" t="s">
        <v>7951</v>
      </c>
      <c r="V2286" s="1" t="s">
        <v>140</v>
      </c>
      <c r="W2286" s="1" t="s">
        <v>33823</v>
      </c>
      <c r="X2286" t="str">
        <f t="shared" si="246"/>
        <v>Complete</v>
      </c>
      <c r="Y2286">
        <f>MAX(0,100-IF(G2286="Invalid",Config!$B$5,0)-IF(I2286="Invalid",Config!$B$6,0)-IF(X2286="Incomplete",Config!$B$7,0)-IF(AF2286="Yes",Config!$B$37,0))</f>
        <v>100</v>
      </c>
      <c r="Z2286" s="1">
        <f>IF(OR(TRIM(B2286)="",COUNTIF(Config!$B$15:$B$19,B2286)&gt;0),1,0)+IF(OR(TRIM(C2286)="",COUNTIF(Config!$B$15:$B$19,C2286)&gt;0),1,0)+IF(OR(TRIM(F2286)="",COUNTIF(Config!$B$15:$B$19,F2286)&gt;0),1,0)+IF(OR(TRIM(H2286)="",COUNTIF(Config!$B$15:$B$19,H2286)&gt;0),1,0)+IF(OR(TRIM(E2286)="",COUNTIF(Config!$B$15:$B$19,E2286)&gt;0),1,0)+IF(OR(TRIM(K2286)="",COUNTIF(Config!$B$15:$B$19,K2286)&gt;0),1,0)+IF(OR(TRIM(P2286)="",COUNTIF(Config!$B$15:$B$19,P2286)&gt;0),1,0)+IF(OR(TRIM(R2286)="",COUNTIF(Config!$B$15:$B$19,R2286)&gt;0),1,0)</f>
        <v>0</v>
      </c>
      <c r="AA2286" s="1" cm="1">
        <f t="array" ref="AA2286">SUMPRODUCT(LEN(H2286)-LEN(SUBSTITUTE(H2286,{"0";"1";"2";"3";"4";"5";"6";"7";"8";"9"},"")))</f>
        <v>12</v>
      </c>
      <c r="AC2286" t="str">
        <f t="shared" si="247"/>
        <v/>
      </c>
      <c r="AD2286">
        <f t="shared" si="248"/>
        <v>1</v>
      </c>
      <c r="AE2286">
        <f t="shared" si="249"/>
        <v>1</v>
      </c>
      <c r="AF2286" t="str">
        <f t="shared" si="250"/>
        <v>No</v>
      </c>
      <c r="AG2286">
        <f t="shared" ca="1" si="251"/>
        <v>37</v>
      </c>
      <c r="AH2286" t="str">
        <f ca="1">IF(OR(V2286="",AG2286=""),"Yes",IF(AG2286&gt;Config!$B$41,"Yes","No"))</f>
        <v>No</v>
      </c>
    </row>
    <row r="2287" spans="1:34" x14ac:dyDescent="0.25">
      <c r="A2287" s="1" t="s">
        <v>16754</v>
      </c>
      <c r="B2287" s="1" t="s">
        <v>1399</v>
      </c>
      <c r="C2287" s="1" t="s">
        <v>410</v>
      </c>
      <c r="D2287" s="1" t="s">
        <v>16755</v>
      </c>
      <c r="E2287" s="1" t="s">
        <v>34286</v>
      </c>
      <c r="F2287" s="1" t="s">
        <v>16756</v>
      </c>
      <c r="G2287" t="str">
        <f t="shared" si="245"/>
        <v>Valid</v>
      </c>
      <c r="H2287" s="1" t="s">
        <v>16757</v>
      </c>
      <c r="I2287" t="str" cm="1">
        <f t="array" ref="I2287">IF(OR(TRIM(H2287)="",ISNUMBER(SEARCH("#",H2287)),AA2287&lt;Config!$B$8,SUMPRODUCT(--ISNUMBER(SEARCH({"a";"b";"c";"d";"e";"f";"g";"h";"i";"j";"k";"l";"m";"n";"o";"p";"q";"r";"s";"t";"u";"v";"w";"x";"y";"z"},H2287)))&gt;0),"Invalid","Valid")</f>
        <v>Valid</v>
      </c>
      <c r="J2287" s="1" t="s">
        <v>16758</v>
      </c>
      <c r="K2287" s="1" t="s">
        <v>83</v>
      </c>
      <c r="L2287" s="1" t="s">
        <v>450</v>
      </c>
      <c r="M2287" s="1" t="s">
        <v>135</v>
      </c>
      <c r="N2287" s="1" t="s">
        <v>68</v>
      </c>
      <c r="O2287" s="1" t="s">
        <v>69</v>
      </c>
      <c r="P2287" t="s">
        <v>236</v>
      </c>
      <c r="Q2287" s="1" t="s">
        <v>237</v>
      </c>
      <c r="R2287" s="1" t="s">
        <v>253</v>
      </c>
      <c r="S2287" s="1" t="s">
        <v>16759</v>
      </c>
      <c r="T2287" s="1" t="s">
        <v>16760</v>
      </c>
      <c r="U2287" s="1" t="s">
        <v>4788</v>
      </c>
      <c r="V2287" s="1" t="s">
        <v>5594</v>
      </c>
      <c r="W2287" s="1" t="s">
        <v>384</v>
      </c>
      <c r="X2287" t="str">
        <f t="shared" si="246"/>
        <v>Complete</v>
      </c>
      <c r="Y2287">
        <f>MAX(0,100-IF(G2287="Invalid",Config!$B$5,0)-IF(I2287="Invalid",Config!$B$6,0)-IF(X2287="Incomplete",Config!$B$7,0)-IF(AF2287="Yes",Config!$B$37,0))</f>
        <v>100</v>
      </c>
      <c r="Z2287" s="1">
        <f>IF(OR(TRIM(B2287)="",COUNTIF(Config!$B$15:$B$19,B2287)&gt;0),1,0)+IF(OR(TRIM(C2287)="",COUNTIF(Config!$B$15:$B$19,C2287)&gt;0),1,0)+IF(OR(TRIM(F2287)="",COUNTIF(Config!$B$15:$B$19,F2287)&gt;0),1,0)+IF(OR(TRIM(H2287)="",COUNTIF(Config!$B$15:$B$19,H2287)&gt;0),1,0)+IF(OR(TRIM(E2287)="",COUNTIF(Config!$B$15:$B$19,E2287)&gt;0),1,0)+IF(OR(TRIM(K2287)="",COUNTIF(Config!$B$15:$B$19,K2287)&gt;0),1,0)+IF(OR(TRIM(P2287)="",COUNTIF(Config!$B$15:$B$19,P2287)&gt;0),1,0)+IF(OR(TRIM(R2287)="",COUNTIF(Config!$B$15:$B$19,R2287)&gt;0),1,0)</f>
        <v>0</v>
      </c>
      <c r="AA2287" s="1" cm="1">
        <f t="array" ref="AA2287">SUMPRODUCT(LEN(H2287)-LEN(SUBSTITUTE(H2287,{"0";"1";"2";"3";"4";"5";"6";"7";"8";"9"},"")))</f>
        <v>12</v>
      </c>
      <c r="AC2287" t="str">
        <f t="shared" si="247"/>
        <v/>
      </c>
      <c r="AD2287">
        <f t="shared" si="248"/>
        <v>1</v>
      </c>
      <c r="AE2287">
        <f t="shared" si="249"/>
        <v>1</v>
      </c>
      <c r="AF2287" t="str">
        <f t="shared" si="250"/>
        <v>No</v>
      </c>
      <c r="AG2287">
        <f t="shared" ca="1" si="251"/>
        <v>620</v>
      </c>
      <c r="AH2287" t="str">
        <f ca="1">IF(OR(V2287="",AG2287=""),"Yes",IF(AG2287&gt;Config!$B$41,"Yes","No"))</f>
        <v>Yes</v>
      </c>
    </row>
    <row r="2288" spans="1:34" x14ac:dyDescent="0.25">
      <c r="A2288" s="1" t="s">
        <v>16761</v>
      </c>
      <c r="B2288" s="1" t="s">
        <v>352</v>
      </c>
      <c r="C2288" s="1" t="s">
        <v>219</v>
      </c>
      <c r="D2288" s="1" t="s">
        <v>16762</v>
      </c>
      <c r="E2288" s="1" t="s">
        <v>34830</v>
      </c>
      <c r="F2288" s="1" t="s">
        <v>16763</v>
      </c>
      <c r="G2288" t="str">
        <f t="shared" si="245"/>
        <v>Valid</v>
      </c>
      <c r="H2288" s="1" t="s">
        <v>16764</v>
      </c>
      <c r="I2288" t="str" cm="1">
        <f t="array" ref="I2288">IF(OR(TRIM(H2288)="",ISNUMBER(SEARCH("#",H2288)),AA2288&lt;Config!$B$8,SUMPRODUCT(--ISNUMBER(SEARCH({"a";"b";"c";"d";"e";"f";"g";"h";"i";"j";"k";"l";"m";"n";"o";"p";"q";"r";"s";"t";"u";"v";"w";"x";"y";"z"},H2288)))&gt;0),"Invalid","Valid")</f>
        <v>Valid</v>
      </c>
      <c r="J2288" s="1" t="s">
        <v>16765</v>
      </c>
      <c r="K2288" s="1" t="s">
        <v>210</v>
      </c>
      <c r="L2288" s="1" t="s">
        <v>29</v>
      </c>
      <c r="M2288" s="1" t="s">
        <v>235</v>
      </c>
      <c r="N2288" s="1" t="s">
        <v>713</v>
      </c>
      <c r="O2288" s="1" t="s">
        <v>52</v>
      </c>
      <c r="P2288" t="s">
        <v>53</v>
      </c>
      <c r="Q2288" s="1" t="s">
        <v>54</v>
      </c>
      <c r="R2288" s="1" t="s">
        <v>415</v>
      </c>
      <c r="S2288" s="1" t="s">
        <v>16766</v>
      </c>
      <c r="T2288" s="1" t="s">
        <v>16767</v>
      </c>
      <c r="U2288" s="1" t="s">
        <v>5875</v>
      </c>
      <c r="V2288" s="1" t="s">
        <v>2737</v>
      </c>
      <c r="W2288" s="1" t="s">
        <v>125</v>
      </c>
      <c r="X2288" t="str">
        <f t="shared" si="246"/>
        <v>Complete</v>
      </c>
      <c r="Y2288">
        <f>MAX(0,100-IF(G2288="Invalid",Config!$B$5,0)-IF(I2288="Invalid",Config!$B$6,0)-IF(X2288="Incomplete",Config!$B$7,0)-IF(AF2288="Yes",Config!$B$37,0))</f>
        <v>100</v>
      </c>
      <c r="Z2288" s="1">
        <f>IF(OR(TRIM(B2288)="",COUNTIF(Config!$B$15:$B$19,B2288)&gt;0),1,0)+IF(OR(TRIM(C2288)="",COUNTIF(Config!$B$15:$B$19,C2288)&gt;0),1,0)+IF(OR(TRIM(F2288)="",COUNTIF(Config!$B$15:$B$19,F2288)&gt;0),1,0)+IF(OR(TRIM(H2288)="",COUNTIF(Config!$B$15:$B$19,H2288)&gt;0),1,0)+IF(OR(TRIM(E2288)="",COUNTIF(Config!$B$15:$B$19,E2288)&gt;0),1,0)+IF(OR(TRIM(K2288)="",COUNTIF(Config!$B$15:$B$19,K2288)&gt;0),1,0)+IF(OR(TRIM(P2288)="",COUNTIF(Config!$B$15:$B$19,P2288)&gt;0),1,0)+IF(OR(TRIM(R2288)="",COUNTIF(Config!$B$15:$B$19,R2288)&gt;0),1,0)</f>
        <v>0</v>
      </c>
      <c r="AA2288" s="1" cm="1">
        <f t="array" ref="AA2288">SUMPRODUCT(LEN(H2288)-LEN(SUBSTITUTE(H2288,{"0";"1";"2";"3";"4";"5";"6";"7";"8";"9"},"")))</f>
        <v>12</v>
      </c>
      <c r="AC2288" t="str">
        <f t="shared" si="247"/>
        <v/>
      </c>
      <c r="AD2288">
        <f t="shared" si="248"/>
        <v>1</v>
      </c>
      <c r="AE2288">
        <f t="shared" si="249"/>
        <v>1</v>
      </c>
      <c r="AF2288" t="str">
        <f t="shared" si="250"/>
        <v>No</v>
      </c>
      <c r="AG2288">
        <f t="shared" ca="1" si="251"/>
        <v>257</v>
      </c>
      <c r="AH2288" t="str">
        <f ca="1">IF(OR(V2288="",AG2288=""),"Yes",IF(AG2288&gt;Config!$B$41,"Yes","No"))</f>
        <v>No</v>
      </c>
    </row>
    <row r="2289" spans="1:34" x14ac:dyDescent="0.25">
      <c r="A2289" s="1" t="s">
        <v>16768</v>
      </c>
      <c r="B2289" s="1" t="s">
        <v>5122</v>
      </c>
      <c r="C2289" s="1" t="s">
        <v>598</v>
      </c>
      <c r="D2289" s="1" t="s">
        <v>16769</v>
      </c>
      <c r="E2289" s="1" t="s">
        <v>34990</v>
      </c>
      <c r="F2289" s="1" t="s">
        <v>16770</v>
      </c>
      <c r="G2289" t="str">
        <f t="shared" si="245"/>
        <v>Valid</v>
      </c>
      <c r="H2289" s="1" t="s">
        <v>16771</v>
      </c>
      <c r="I2289" t="str" cm="1">
        <f t="array" ref="I2289">IF(OR(TRIM(H2289)="",ISNUMBER(SEARCH("#",H2289)),AA2289&lt;Config!$B$8,SUMPRODUCT(--ISNUMBER(SEARCH({"a";"b";"c";"d";"e";"f";"g";"h";"i";"j";"k";"l";"m";"n";"o";"p";"q";"r";"s";"t";"u";"v";"w";"x";"y";"z"},H2289)))&gt;0),"Invalid","Valid")</f>
        <v>Valid</v>
      </c>
      <c r="J2289" s="1" t="s">
        <v>16772</v>
      </c>
      <c r="K2289" s="1" t="s">
        <v>481</v>
      </c>
      <c r="L2289" s="1" t="s">
        <v>49</v>
      </c>
      <c r="M2289" s="1" t="s">
        <v>462</v>
      </c>
      <c r="N2289" s="1" t="s">
        <v>148</v>
      </c>
      <c r="O2289" s="1" t="s">
        <v>69</v>
      </c>
      <c r="P2289" t="s">
        <v>87</v>
      </c>
      <c r="Q2289" s="1" t="s">
        <v>438</v>
      </c>
      <c r="R2289" s="1" t="s">
        <v>136</v>
      </c>
      <c r="S2289" s="1" t="s">
        <v>9304</v>
      </c>
      <c r="T2289" s="1" t="s">
        <v>16773</v>
      </c>
      <c r="U2289" s="1" t="s">
        <v>16774</v>
      </c>
      <c r="V2289" s="1" t="s">
        <v>4635</v>
      </c>
      <c r="W2289" s="1" t="s">
        <v>384</v>
      </c>
      <c r="X2289" t="str">
        <f t="shared" si="246"/>
        <v>Complete</v>
      </c>
      <c r="Y2289">
        <f>MAX(0,100-IF(G2289="Invalid",Config!$B$5,0)-IF(I2289="Invalid",Config!$B$6,0)-IF(X2289="Incomplete",Config!$B$7,0)-IF(AF2289="Yes",Config!$B$37,0))</f>
        <v>100</v>
      </c>
      <c r="Z2289" s="1">
        <f>IF(OR(TRIM(B2289)="",COUNTIF(Config!$B$15:$B$19,B2289)&gt;0),1,0)+IF(OR(TRIM(C2289)="",COUNTIF(Config!$B$15:$B$19,C2289)&gt;0),1,0)+IF(OR(TRIM(F2289)="",COUNTIF(Config!$B$15:$B$19,F2289)&gt;0),1,0)+IF(OR(TRIM(H2289)="",COUNTIF(Config!$B$15:$B$19,H2289)&gt;0),1,0)+IF(OR(TRIM(E2289)="",COUNTIF(Config!$B$15:$B$19,E2289)&gt;0),1,0)+IF(OR(TRIM(K2289)="",COUNTIF(Config!$B$15:$B$19,K2289)&gt;0),1,0)+IF(OR(TRIM(P2289)="",COUNTIF(Config!$B$15:$B$19,P2289)&gt;0),1,0)+IF(OR(TRIM(R2289)="",COUNTIF(Config!$B$15:$B$19,R2289)&gt;0),1,0)</f>
        <v>0</v>
      </c>
      <c r="AA2289" s="1" cm="1">
        <f t="array" ref="AA2289">SUMPRODUCT(LEN(H2289)-LEN(SUBSTITUTE(H2289,{"0";"1";"2";"3";"4";"5";"6";"7";"8";"9"},"")))</f>
        <v>10</v>
      </c>
      <c r="AC2289" t="str">
        <f t="shared" si="247"/>
        <v/>
      </c>
      <c r="AD2289">
        <f t="shared" si="248"/>
        <v>1</v>
      </c>
      <c r="AE2289">
        <f t="shared" si="249"/>
        <v>1</v>
      </c>
      <c r="AF2289" t="str">
        <f t="shared" si="250"/>
        <v>No</v>
      </c>
      <c r="AG2289">
        <f t="shared" ca="1" si="251"/>
        <v>600</v>
      </c>
      <c r="AH2289" t="str">
        <f ca="1">IF(OR(V2289="",AG2289=""),"Yes",IF(AG2289&gt;Config!$B$41,"Yes","No"))</f>
        <v>Yes</v>
      </c>
    </row>
    <row r="2290" spans="1:34" x14ac:dyDescent="0.25">
      <c r="A2290" s="1" t="s">
        <v>16775</v>
      </c>
      <c r="B2290" s="1" t="s">
        <v>1982</v>
      </c>
      <c r="C2290" s="1" t="s">
        <v>1736</v>
      </c>
      <c r="D2290" s="1" t="s">
        <v>11555</v>
      </c>
      <c r="E2290" s="1" t="s">
        <v>1331</v>
      </c>
      <c r="F2290" s="1" t="s">
        <v>16776</v>
      </c>
      <c r="G2290" t="str">
        <f t="shared" si="245"/>
        <v>Valid</v>
      </c>
      <c r="H2290" s="1" t="s">
        <v>16777</v>
      </c>
      <c r="I2290" t="str" cm="1">
        <f t="array" ref="I2290">IF(OR(TRIM(H2290)="",ISNUMBER(SEARCH("#",H2290)),AA2290&lt;Config!$B$8,SUMPRODUCT(--ISNUMBER(SEARCH({"a";"b";"c";"d";"e";"f";"g";"h";"i";"j";"k";"l";"m";"n";"o";"p";"q";"r";"s";"t";"u";"v";"w";"x";"y";"z"},H2290)))&gt;0),"Invalid","Valid")</f>
        <v>Valid</v>
      </c>
      <c r="J2290" s="1" t="s">
        <v>16778</v>
      </c>
      <c r="K2290" s="1" t="s">
        <v>195</v>
      </c>
      <c r="L2290" s="1" t="s">
        <v>67</v>
      </c>
      <c r="M2290" s="1" t="s">
        <v>135</v>
      </c>
      <c r="N2290" s="1" t="s">
        <v>31</v>
      </c>
      <c r="O2290" s="1" t="s">
        <v>196</v>
      </c>
      <c r="P2290" t="s">
        <v>87</v>
      </c>
      <c r="Q2290" s="1" t="s">
        <v>166</v>
      </c>
      <c r="R2290" s="1" t="s">
        <v>89</v>
      </c>
      <c r="S2290" s="1" t="s">
        <v>16779</v>
      </c>
      <c r="T2290" s="1" t="s">
        <v>16780</v>
      </c>
      <c r="U2290" s="1" t="s">
        <v>1309</v>
      </c>
      <c r="V2290" s="1" t="s">
        <v>5718</v>
      </c>
      <c r="W2290" s="1" t="s">
        <v>60</v>
      </c>
      <c r="X2290" t="str">
        <f t="shared" si="246"/>
        <v>Complete</v>
      </c>
      <c r="Y2290">
        <f>MAX(0,100-IF(G2290="Invalid",Config!$B$5,0)-IF(I2290="Invalid",Config!$B$6,0)-IF(X2290="Incomplete",Config!$B$7,0)-IF(AF2290="Yes",Config!$B$37,0))</f>
        <v>100</v>
      </c>
      <c r="Z2290" s="1">
        <f>IF(OR(TRIM(B2290)="",COUNTIF(Config!$B$15:$B$19,B2290)&gt;0),1,0)+IF(OR(TRIM(C2290)="",COUNTIF(Config!$B$15:$B$19,C2290)&gt;0),1,0)+IF(OR(TRIM(F2290)="",COUNTIF(Config!$B$15:$B$19,F2290)&gt;0),1,0)+IF(OR(TRIM(H2290)="",COUNTIF(Config!$B$15:$B$19,H2290)&gt;0),1,0)+IF(OR(TRIM(E2290)="",COUNTIF(Config!$B$15:$B$19,E2290)&gt;0),1,0)+IF(OR(TRIM(K2290)="",COUNTIF(Config!$B$15:$B$19,K2290)&gt;0),1,0)+IF(OR(TRIM(P2290)="",COUNTIF(Config!$B$15:$B$19,P2290)&gt;0),1,0)+IF(OR(TRIM(R2290)="",COUNTIF(Config!$B$15:$B$19,R2290)&gt;0),1,0)</f>
        <v>0</v>
      </c>
      <c r="AA2290" s="1" cm="1">
        <f t="array" ref="AA2290">SUMPRODUCT(LEN(H2290)-LEN(SUBSTITUTE(H2290,{"0";"1";"2";"3";"4";"5";"6";"7";"8";"9"},"")))</f>
        <v>11</v>
      </c>
      <c r="AC2290" t="str">
        <f t="shared" si="247"/>
        <v/>
      </c>
      <c r="AD2290">
        <f t="shared" si="248"/>
        <v>1</v>
      </c>
      <c r="AE2290">
        <f t="shared" si="249"/>
        <v>1</v>
      </c>
      <c r="AF2290" t="str">
        <f t="shared" si="250"/>
        <v>No</v>
      </c>
      <c r="AG2290">
        <f t="shared" ca="1" si="251"/>
        <v>314</v>
      </c>
      <c r="AH2290" t="str">
        <f ca="1">IF(OR(V2290="",AG2290=""),"Yes",IF(AG2290&gt;Config!$B$41,"Yes","No"))</f>
        <v>No</v>
      </c>
    </row>
    <row r="2291" spans="1:34" x14ac:dyDescent="0.25">
      <c r="A2291" s="1" t="s">
        <v>16781</v>
      </c>
      <c r="B2291" s="1" t="s">
        <v>1266</v>
      </c>
      <c r="C2291" s="1" t="s">
        <v>205</v>
      </c>
      <c r="D2291" s="1" t="s">
        <v>16782</v>
      </c>
      <c r="E2291" s="1" t="s">
        <v>1331</v>
      </c>
      <c r="F2291" s="1" t="s">
        <v>16783</v>
      </c>
      <c r="G2291" t="str">
        <f t="shared" si="245"/>
        <v>Valid</v>
      </c>
      <c r="H2291" s="1" t="s">
        <v>16784</v>
      </c>
      <c r="I2291" t="str" cm="1">
        <f t="array" ref="I2291">IF(OR(TRIM(H2291)="",ISNUMBER(SEARCH("#",H2291)),AA2291&lt;Config!$B$8,SUMPRODUCT(--ISNUMBER(SEARCH({"a";"b";"c";"d";"e";"f";"g";"h";"i";"j";"k";"l";"m";"n";"o";"p";"q";"r";"s";"t";"u";"v";"w";"x";"y";"z"},H2291)))&gt;0),"Invalid","Valid")</f>
        <v>Valid</v>
      </c>
      <c r="J2291" s="1" t="s">
        <v>16785</v>
      </c>
      <c r="K2291" s="1" t="s">
        <v>117</v>
      </c>
      <c r="L2291" s="1" t="s">
        <v>179</v>
      </c>
      <c r="M2291" s="1" t="s">
        <v>135</v>
      </c>
      <c r="N2291" s="1" t="s">
        <v>33819</v>
      </c>
      <c r="O2291" s="1" t="s">
        <v>52</v>
      </c>
      <c r="P2291" t="s">
        <v>53</v>
      </c>
      <c r="Q2291" s="1" t="s">
        <v>55</v>
      </c>
      <c r="R2291" s="1" t="s">
        <v>198</v>
      </c>
      <c r="S2291" s="1" t="s">
        <v>9998</v>
      </c>
      <c r="T2291" s="1" t="s">
        <v>16786</v>
      </c>
      <c r="U2291" s="1" t="s">
        <v>2400</v>
      </c>
      <c r="V2291" s="1" t="s">
        <v>1050</v>
      </c>
      <c r="W2291" s="1" t="s">
        <v>202</v>
      </c>
      <c r="X2291" t="str">
        <f t="shared" si="246"/>
        <v>Complete</v>
      </c>
      <c r="Y2291">
        <f>MAX(0,100-IF(G2291="Invalid",Config!$B$5,0)-IF(I2291="Invalid",Config!$B$6,0)-IF(X2291="Incomplete",Config!$B$7,0)-IF(AF2291="Yes",Config!$B$37,0))</f>
        <v>100</v>
      </c>
      <c r="Z2291" s="1">
        <f>IF(OR(TRIM(B2291)="",COUNTIF(Config!$B$15:$B$19,B2291)&gt;0),1,0)+IF(OR(TRIM(C2291)="",COUNTIF(Config!$B$15:$B$19,C2291)&gt;0),1,0)+IF(OR(TRIM(F2291)="",COUNTIF(Config!$B$15:$B$19,F2291)&gt;0),1,0)+IF(OR(TRIM(H2291)="",COUNTIF(Config!$B$15:$B$19,H2291)&gt;0),1,0)+IF(OR(TRIM(E2291)="",COUNTIF(Config!$B$15:$B$19,E2291)&gt;0),1,0)+IF(OR(TRIM(K2291)="",COUNTIF(Config!$B$15:$B$19,K2291)&gt;0),1,0)+IF(OR(TRIM(P2291)="",COUNTIF(Config!$B$15:$B$19,P2291)&gt;0),1,0)+IF(OR(TRIM(R2291)="",COUNTIF(Config!$B$15:$B$19,R2291)&gt;0),1,0)</f>
        <v>0</v>
      </c>
      <c r="AA2291" s="1" cm="1">
        <f t="array" ref="AA2291">SUMPRODUCT(LEN(H2291)-LEN(SUBSTITUTE(H2291,{"0";"1";"2";"3";"4";"5";"6";"7";"8";"9"},"")))</f>
        <v>10</v>
      </c>
      <c r="AC2291" t="str">
        <f t="shared" si="247"/>
        <v/>
      </c>
      <c r="AD2291">
        <f t="shared" si="248"/>
        <v>1</v>
      </c>
      <c r="AE2291">
        <f t="shared" si="249"/>
        <v>1</v>
      </c>
      <c r="AF2291" t="str">
        <f t="shared" si="250"/>
        <v>No</v>
      </c>
      <c r="AG2291">
        <f t="shared" ca="1" si="251"/>
        <v>37</v>
      </c>
      <c r="AH2291" t="str">
        <f ca="1">IF(OR(V2291="",AG2291=""),"Yes",IF(AG2291&gt;Config!$B$41,"Yes","No"))</f>
        <v>No</v>
      </c>
    </row>
    <row r="2292" spans="1:34" x14ac:dyDescent="0.25">
      <c r="A2292" s="1" t="s">
        <v>16787</v>
      </c>
      <c r="B2292" s="1" t="s">
        <v>4638</v>
      </c>
      <c r="C2292" s="1" t="s">
        <v>985</v>
      </c>
      <c r="D2292" s="1" t="s">
        <v>5332</v>
      </c>
      <c r="E2292" s="1" t="s">
        <v>34991</v>
      </c>
      <c r="F2292" s="1" t="s">
        <v>16788</v>
      </c>
      <c r="G2292" t="str">
        <f t="shared" si="245"/>
        <v>Valid</v>
      </c>
      <c r="H2292" s="1" t="s">
        <v>16789</v>
      </c>
      <c r="I2292" t="str" cm="1">
        <f t="array" ref="I2292">IF(OR(TRIM(H2292)="",ISNUMBER(SEARCH("#",H2292)),AA2292&lt;Config!$B$8,SUMPRODUCT(--ISNUMBER(SEARCH({"a";"b";"c";"d";"e";"f";"g";"h";"i";"j";"k";"l";"m";"n";"o";"p";"q";"r";"s";"t";"u";"v";"w";"x";"y";"z"},H2292)))&gt;0),"Invalid","Valid")</f>
        <v>Valid</v>
      </c>
      <c r="J2292" s="1" t="s">
        <v>16790</v>
      </c>
      <c r="K2292" s="1" t="s">
        <v>147</v>
      </c>
      <c r="L2292" s="1" t="s">
        <v>179</v>
      </c>
      <c r="M2292" s="1" t="s">
        <v>235</v>
      </c>
      <c r="N2292" s="1" t="s">
        <v>211</v>
      </c>
      <c r="O2292" s="1" t="s">
        <v>52</v>
      </c>
      <c r="P2292" t="s">
        <v>53</v>
      </c>
      <c r="Q2292" s="1" t="s">
        <v>150</v>
      </c>
      <c r="R2292" s="1" t="s">
        <v>415</v>
      </c>
      <c r="S2292" s="1" t="s">
        <v>16791</v>
      </c>
      <c r="T2292" s="1" t="s">
        <v>16792</v>
      </c>
      <c r="U2292" s="1" t="s">
        <v>382</v>
      </c>
      <c r="V2292" s="1" t="s">
        <v>657</v>
      </c>
      <c r="W2292" s="1" t="s">
        <v>60</v>
      </c>
      <c r="X2292" t="str">
        <f t="shared" si="246"/>
        <v>Complete</v>
      </c>
      <c r="Y2292">
        <f>MAX(0,100-IF(G2292="Invalid",Config!$B$5,0)-IF(I2292="Invalid",Config!$B$6,0)-IF(X2292="Incomplete",Config!$B$7,0)-IF(AF2292="Yes",Config!$B$37,0))</f>
        <v>100</v>
      </c>
      <c r="Z2292" s="1">
        <f>IF(OR(TRIM(B2292)="",COUNTIF(Config!$B$15:$B$19,B2292)&gt;0),1,0)+IF(OR(TRIM(C2292)="",COUNTIF(Config!$B$15:$B$19,C2292)&gt;0),1,0)+IF(OR(TRIM(F2292)="",COUNTIF(Config!$B$15:$B$19,F2292)&gt;0),1,0)+IF(OR(TRIM(H2292)="",COUNTIF(Config!$B$15:$B$19,H2292)&gt;0),1,0)+IF(OR(TRIM(E2292)="",COUNTIF(Config!$B$15:$B$19,E2292)&gt;0),1,0)+IF(OR(TRIM(K2292)="",COUNTIF(Config!$B$15:$B$19,K2292)&gt;0),1,0)+IF(OR(TRIM(P2292)="",COUNTIF(Config!$B$15:$B$19,P2292)&gt;0),1,0)+IF(OR(TRIM(R2292)="",COUNTIF(Config!$B$15:$B$19,R2292)&gt;0),1,0)</f>
        <v>0</v>
      </c>
      <c r="AA2292" s="1" cm="1">
        <f t="array" ref="AA2292">SUMPRODUCT(LEN(H2292)-LEN(SUBSTITUTE(H2292,{"0";"1";"2";"3";"4";"5";"6";"7";"8";"9"},"")))</f>
        <v>12</v>
      </c>
      <c r="AC2292" t="str">
        <f t="shared" si="247"/>
        <v/>
      </c>
      <c r="AD2292">
        <f t="shared" si="248"/>
        <v>1</v>
      </c>
      <c r="AE2292">
        <f t="shared" si="249"/>
        <v>1</v>
      </c>
      <c r="AF2292" t="str">
        <f t="shared" si="250"/>
        <v>No</v>
      </c>
      <c r="AG2292">
        <f t="shared" ca="1" si="251"/>
        <v>185</v>
      </c>
      <c r="AH2292" t="str">
        <f ca="1">IF(OR(V2292="",AG2292=""),"Yes",IF(AG2292&gt;Config!$B$41,"Yes","No"))</f>
        <v>No</v>
      </c>
    </row>
    <row r="2293" spans="1:34" x14ac:dyDescent="0.25">
      <c r="A2293" s="1" t="s">
        <v>16793</v>
      </c>
      <c r="B2293" s="1" t="s">
        <v>1231</v>
      </c>
      <c r="C2293" s="1" t="s">
        <v>499</v>
      </c>
      <c r="D2293" s="1" t="s">
        <v>14172</v>
      </c>
      <c r="E2293" s="1" t="s">
        <v>159</v>
      </c>
      <c r="F2293" s="1" t="s">
        <v>16794</v>
      </c>
      <c r="G2293" t="str">
        <f t="shared" si="245"/>
        <v>Valid</v>
      </c>
      <c r="H2293" s="1" t="s">
        <v>884</v>
      </c>
      <c r="I2293" t="str" cm="1">
        <f t="array" ref="I2293">IF(OR(TRIM(H2293)="",ISNUMBER(SEARCH("#",H2293)),AA2293&lt;Config!$B$8,SUMPRODUCT(--ISNUMBER(SEARCH({"a";"b";"c";"d";"e";"f";"g";"h";"i";"j";"k";"l";"m";"n";"o";"p";"q";"r";"s";"t";"u";"v";"w";"x";"y";"z"},H2293)))&gt;0),"Invalid","Valid")</f>
        <v>Invalid</v>
      </c>
      <c r="J2293" s="1" t="s">
        <v>16795</v>
      </c>
      <c r="K2293" s="1" t="s">
        <v>504</v>
      </c>
      <c r="L2293" s="1" t="s">
        <v>67</v>
      </c>
      <c r="M2293" s="1" t="s">
        <v>343</v>
      </c>
      <c r="N2293" s="1" t="s">
        <v>86</v>
      </c>
      <c r="O2293" s="1" t="s">
        <v>180</v>
      </c>
      <c r="P2293" t="s">
        <v>87</v>
      </c>
      <c r="Q2293" s="1" t="s">
        <v>166</v>
      </c>
      <c r="R2293" s="1" t="s">
        <v>550</v>
      </c>
      <c r="S2293" s="1" t="s">
        <v>12245</v>
      </c>
      <c r="T2293" s="1" t="s">
        <v>16796</v>
      </c>
      <c r="U2293" s="1" t="s">
        <v>6491</v>
      </c>
      <c r="V2293" s="1" t="s">
        <v>140</v>
      </c>
      <c r="W2293" s="1" t="s">
        <v>293</v>
      </c>
      <c r="X2293" t="str">
        <f t="shared" si="246"/>
        <v>Complete</v>
      </c>
      <c r="Y2293">
        <f>MAX(0,100-IF(G2293="Invalid",Config!$B$5,0)-IF(I2293="Invalid",Config!$B$6,0)-IF(X2293="Incomplete",Config!$B$7,0)-IF(AF2293="Yes",Config!$B$37,0))</f>
        <v>80</v>
      </c>
      <c r="Z2293" s="1">
        <f>IF(OR(TRIM(B2293)="",COUNTIF(Config!$B$15:$B$19,B2293)&gt;0),1,0)+IF(OR(TRIM(C2293)="",COUNTIF(Config!$B$15:$B$19,C2293)&gt;0),1,0)+IF(OR(TRIM(F2293)="",COUNTIF(Config!$B$15:$B$19,F2293)&gt;0),1,0)+IF(OR(TRIM(H2293)="",COUNTIF(Config!$B$15:$B$19,H2293)&gt;0),1,0)+IF(OR(TRIM(E2293)="",COUNTIF(Config!$B$15:$B$19,E2293)&gt;0),1,0)+IF(OR(TRIM(K2293)="",COUNTIF(Config!$B$15:$B$19,K2293)&gt;0),1,0)+IF(OR(TRIM(P2293)="",COUNTIF(Config!$B$15:$B$19,P2293)&gt;0),1,0)+IF(OR(TRIM(R2293)="",COUNTIF(Config!$B$15:$B$19,R2293)&gt;0),1,0)</f>
        <v>0</v>
      </c>
      <c r="AA2293" s="1" cm="1">
        <f t="array" ref="AA2293">SUMPRODUCT(LEN(H2293)-LEN(SUBSTITUTE(H2293,{"0";"1";"2";"3";"4";"5";"6";"7";"8";"9"},"")))</f>
        <v>3</v>
      </c>
      <c r="AC2293" t="str">
        <f t="shared" si="247"/>
        <v>Invalid Phone</v>
      </c>
      <c r="AD2293">
        <f t="shared" si="248"/>
        <v>1</v>
      </c>
      <c r="AE2293">
        <f t="shared" si="249"/>
        <v>0</v>
      </c>
      <c r="AF2293" t="str">
        <f t="shared" si="250"/>
        <v>No</v>
      </c>
      <c r="AG2293">
        <f t="shared" ca="1" si="251"/>
        <v>37</v>
      </c>
      <c r="AH2293" t="str">
        <f ca="1">IF(OR(V2293="",AG2293=""),"Yes",IF(AG2293&gt;Config!$B$41,"Yes","No"))</f>
        <v>No</v>
      </c>
    </row>
    <row r="2294" spans="1:34" x14ac:dyDescent="0.25">
      <c r="A2294" s="1" t="s">
        <v>16797</v>
      </c>
      <c r="B2294" s="1" t="s">
        <v>96</v>
      </c>
      <c r="C2294" s="1" t="s">
        <v>33815</v>
      </c>
      <c r="D2294" s="1" t="s">
        <v>96</v>
      </c>
      <c r="E2294" s="1" t="s">
        <v>34992</v>
      </c>
      <c r="F2294" s="1" t="s">
        <v>16798</v>
      </c>
      <c r="G2294" t="str">
        <f t="shared" si="245"/>
        <v>Valid</v>
      </c>
      <c r="H2294" s="1" t="s">
        <v>16799</v>
      </c>
      <c r="I2294" t="str" cm="1">
        <f t="array" ref="I2294">IF(OR(TRIM(H2294)="",ISNUMBER(SEARCH("#",H2294)),AA2294&lt;Config!$B$8,SUMPRODUCT(--ISNUMBER(SEARCH({"a";"b";"c";"d";"e";"f";"g";"h";"i";"j";"k";"l";"m";"n";"o";"p";"q";"r";"s";"t";"u";"v";"w";"x";"y";"z"},H2294)))&gt;0),"Invalid","Valid")</f>
        <v>Valid</v>
      </c>
      <c r="J2294" s="1" t="s">
        <v>16800</v>
      </c>
      <c r="K2294" s="1" t="s">
        <v>117</v>
      </c>
      <c r="L2294" s="1" t="s">
        <v>102</v>
      </c>
      <c r="M2294" s="1" t="s">
        <v>103</v>
      </c>
      <c r="N2294" s="1" t="s">
        <v>31</v>
      </c>
      <c r="O2294" s="1" t="s">
        <v>32</v>
      </c>
      <c r="P2294" t="s">
        <v>53</v>
      </c>
      <c r="Q2294" s="1" t="s">
        <v>150</v>
      </c>
      <c r="R2294" s="1" t="s">
        <v>55</v>
      </c>
      <c r="S2294" s="1" t="s">
        <v>13811</v>
      </c>
      <c r="T2294" s="1" t="s">
        <v>16801</v>
      </c>
      <c r="U2294" s="1" t="s">
        <v>606</v>
      </c>
      <c r="V2294" s="1" t="s">
        <v>8572</v>
      </c>
      <c r="W2294" s="1" t="s">
        <v>384</v>
      </c>
      <c r="X2294" t="str">
        <f t="shared" si="246"/>
        <v>Incomplete</v>
      </c>
      <c r="Y2294">
        <f>MAX(0,100-IF(G2294="Invalid",Config!$B$5,0)-IF(I2294="Invalid",Config!$B$6,0)-IF(X2294="Incomplete",Config!$B$7,0)-IF(AF2294="Yes",Config!$B$37,0))</f>
        <v>60</v>
      </c>
      <c r="Z2294" s="1">
        <f>IF(OR(TRIM(B2294)="",COUNTIF(Config!$B$15:$B$19,B2294)&gt;0),1,0)+IF(OR(TRIM(C2294)="",COUNTIF(Config!$B$15:$B$19,C2294)&gt;0),1,0)+IF(OR(TRIM(F2294)="",COUNTIF(Config!$B$15:$B$19,F2294)&gt;0),1,0)+IF(OR(TRIM(H2294)="",COUNTIF(Config!$B$15:$B$19,H2294)&gt;0),1,0)+IF(OR(TRIM(E2294)="",COUNTIF(Config!$B$15:$B$19,E2294)&gt;0),1,0)+IF(OR(TRIM(K2294)="",COUNTIF(Config!$B$15:$B$19,K2294)&gt;0),1,0)+IF(OR(TRIM(P2294)="",COUNTIF(Config!$B$15:$B$19,P2294)&gt;0),1,0)+IF(OR(TRIM(R2294)="",COUNTIF(Config!$B$15:$B$19,R2294)&gt;0),1,0)</f>
        <v>1</v>
      </c>
      <c r="AA2294" s="1" cm="1">
        <f t="array" ref="AA2294">SUMPRODUCT(LEN(H2294)-LEN(SUBSTITUTE(H2294,{"0";"1";"2";"3";"4";"5";"6";"7";"8";"9"},"")))</f>
        <v>12</v>
      </c>
      <c r="AC2294" t="str">
        <f t="shared" si="247"/>
        <v>Incomplete Profile</v>
      </c>
      <c r="AD2294">
        <f t="shared" si="248"/>
        <v>1</v>
      </c>
      <c r="AE2294">
        <f t="shared" si="249"/>
        <v>1</v>
      </c>
      <c r="AF2294" t="str">
        <f t="shared" si="250"/>
        <v>No</v>
      </c>
      <c r="AG2294">
        <f t="shared" ca="1" si="251"/>
        <v>437</v>
      </c>
      <c r="AH2294" t="str">
        <f ca="1">IF(OR(V2294="",AG2294=""),"Yes",IF(AG2294&gt;Config!$B$41,"Yes","No"))</f>
        <v>Yes</v>
      </c>
    </row>
    <row r="2295" spans="1:34" x14ac:dyDescent="0.25">
      <c r="A2295" s="1" t="s">
        <v>16802</v>
      </c>
      <c r="B2295" s="1" t="s">
        <v>1616</v>
      </c>
      <c r="C2295" s="1" t="s">
        <v>219</v>
      </c>
      <c r="D2295" s="1" t="s">
        <v>16803</v>
      </c>
      <c r="E2295" s="1" t="s">
        <v>34993</v>
      </c>
      <c r="F2295" s="1" t="s">
        <v>16804</v>
      </c>
      <c r="G2295" t="str">
        <f t="shared" si="245"/>
        <v>Valid</v>
      </c>
      <c r="H2295" s="1" t="s">
        <v>16805</v>
      </c>
      <c r="I2295" t="str" cm="1">
        <f t="array" ref="I2295">IF(OR(TRIM(H2295)="",ISNUMBER(SEARCH("#",H2295)),AA2295&lt;Config!$B$8,SUMPRODUCT(--ISNUMBER(SEARCH({"a";"b";"c";"d";"e";"f";"g";"h";"i";"j";"k";"l";"m";"n";"o";"p";"q";"r";"s";"t";"u";"v";"w";"x";"y";"z"},H2295)))&gt;0),"Invalid","Valid")</f>
        <v>Valid</v>
      </c>
      <c r="J2295" s="1" t="s">
        <v>16806</v>
      </c>
      <c r="K2295" s="1" t="s">
        <v>369</v>
      </c>
      <c r="L2295" s="1" t="s">
        <v>164</v>
      </c>
      <c r="M2295" s="1" t="s">
        <v>33827</v>
      </c>
      <c r="N2295" s="1" t="s">
        <v>86</v>
      </c>
      <c r="O2295" s="1" t="s">
        <v>266</v>
      </c>
      <c r="P2295" t="s">
        <v>87</v>
      </c>
      <c r="Q2295" s="1" t="s">
        <v>166</v>
      </c>
      <c r="R2295" s="1" t="s">
        <v>379</v>
      </c>
      <c r="S2295" s="1" t="s">
        <v>16807</v>
      </c>
      <c r="T2295" s="1" t="s">
        <v>16808</v>
      </c>
      <c r="U2295" s="1" t="s">
        <v>3799</v>
      </c>
      <c r="V2295" s="1" t="s">
        <v>1905</v>
      </c>
      <c r="W2295" s="1" t="s">
        <v>293</v>
      </c>
      <c r="X2295" t="str">
        <f t="shared" si="246"/>
        <v>Complete</v>
      </c>
      <c r="Y2295">
        <f>MAX(0,100-IF(G2295="Invalid",Config!$B$5,0)-IF(I2295="Invalid",Config!$B$6,0)-IF(X2295="Incomplete",Config!$B$7,0)-IF(AF2295="Yes",Config!$B$37,0))</f>
        <v>100</v>
      </c>
      <c r="Z2295" s="1">
        <f>IF(OR(TRIM(B2295)="",COUNTIF(Config!$B$15:$B$19,B2295)&gt;0),1,0)+IF(OR(TRIM(C2295)="",COUNTIF(Config!$B$15:$B$19,C2295)&gt;0),1,0)+IF(OR(TRIM(F2295)="",COUNTIF(Config!$B$15:$B$19,F2295)&gt;0),1,0)+IF(OR(TRIM(H2295)="",COUNTIF(Config!$B$15:$B$19,H2295)&gt;0),1,0)+IF(OR(TRIM(E2295)="",COUNTIF(Config!$B$15:$B$19,E2295)&gt;0),1,0)+IF(OR(TRIM(K2295)="",COUNTIF(Config!$B$15:$B$19,K2295)&gt;0),1,0)+IF(OR(TRIM(P2295)="",COUNTIF(Config!$B$15:$B$19,P2295)&gt;0),1,0)+IF(OR(TRIM(R2295)="",COUNTIF(Config!$B$15:$B$19,R2295)&gt;0),1,0)</f>
        <v>0</v>
      </c>
      <c r="AA2295" s="1" cm="1">
        <f t="array" ref="AA2295">SUMPRODUCT(LEN(H2295)-LEN(SUBSTITUTE(H2295,{"0";"1";"2";"3";"4";"5";"6";"7";"8";"9"},"")))</f>
        <v>11</v>
      </c>
      <c r="AC2295" t="str">
        <f t="shared" si="247"/>
        <v/>
      </c>
      <c r="AD2295">
        <f t="shared" si="248"/>
        <v>1</v>
      </c>
      <c r="AE2295">
        <f t="shared" si="249"/>
        <v>1</v>
      </c>
      <c r="AF2295" t="str">
        <f t="shared" si="250"/>
        <v>No</v>
      </c>
      <c r="AG2295">
        <f t="shared" ca="1" si="251"/>
        <v>382</v>
      </c>
      <c r="AH2295" t="str">
        <f ca="1">IF(OR(V2295="",AG2295=""),"Yes",IF(AG2295&gt;Config!$B$41,"Yes","No"))</f>
        <v>Yes</v>
      </c>
    </row>
    <row r="2296" spans="1:34" x14ac:dyDescent="0.25">
      <c r="A2296" s="1" t="s">
        <v>16809</v>
      </c>
      <c r="B2296" s="1" t="s">
        <v>2033</v>
      </c>
      <c r="C2296" s="1" t="s">
        <v>775</v>
      </c>
      <c r="D2296" s="1" t="s">
        <v>7852</v>
      </c>
      <c r="E2296" s="1" t="s">
        <v>34994</v>
      </c>
      <c r="F2296" s="1" t="s">
        <v>16810</v>
      </c>
      <c r="G2296" t="str">
        <f t="shared" si="245"/>
        <v>Valid</v>
      </c>
      <c r="H2296" s="1" t="s">
        <v>16811</v>
      </c>
      <c r="I2296" t="str" cm="1">
        <f t="array" ref="I2296">IF(OR(TRIM(H2296)="",ISNUMBER(SEARCH("#",H2296)),AA2296&lt;Config!$B$8,SUMPRODUCT(--ISNUMBER(SEARCH({"a";"b";"c";"d";"e";"f";"g";"h";"i";"j";"k";"l";"m";"n";"o";"p";"q";"r";"s";"t";"u";"v";"w";"x";"y";"z"},H2296)))&gt;0),"Invalid","Valid")</f>
        <v>Valid</v>
      </c>
      <c r="J2296" s="1" t="s">
        <v>16812</v>
      </c>
      <c r="K2296" s="1" t="s">
        <v>133</v>
      </c>
      <c r="L2296" s="1" t="s">
        <v>84</v>
      </c>
      <c r="M2296" s="1" t="s">
        <v>251</v>
      </c>
      <c r="N2296" s="1" t="s">
        <v>148</v>
      </c>
      <c r="O2296" s="1" t="s">
        <v>69</v>
      </c>
      <c r="P2296" t="s">
        <v>33</v>
      </c>
      <c r="Q2296" s="1" t="s">
        <v>1664</v>
      </c>
      <c r="R2296" s="1" t="s">
        <v>1716</v>
      </c>
      <c r="S2296" s="1" t="s">
        <v>16813</v>
      </c>
      <c r="T2296" s="1" t="s">
        <v>16814</v>
      </c>
      <c r="U2296" s="1" t="s">
        <v>3263</v>
      </c>
      <c r="V2296" s="1" t="s">
        <v>140</v>
      </c>
      <c r="W2296" s="1" t="s">
        <v>186</v>
      </c>
      <c r="X2296" t="str">
        <f t="shared" si="246"/>
        <v>Complete</v>
      </c>
      <c r="Y2296">
        <f>MAX(0,100-IF(G2296="Invalid",Config!$B$5,0)-IF(I2296="Invalid",Config!$B$6,0)-IF(X2296="Incomplete",Config!$B$7,0)-IF(AF2296="Yes",Config!$B$37,0))</f>
        <v>100</v>
      </c>
      <c r="Z2296" s="1">
        <f>IF(OR(TRIM(B2296)="",COUNTIF(Config!$B$15:$B$19,B2296)&gt;0),1,0)+IF(OR(TRIM(C2296)="",COUNTIF(Config!$B$15:$B$19,C2296)&gt;0),1,0)+IF(OR(TRIM(F2296)="",COUNTIF(Config!$B$15:$B$19,F2296)&gt;0),1,0)+IF(OR(TRIM(H2296)="",COUNTIF(Config!$B$15:$B$19,H2296)&gt;0),1,0)+IF(OR(TRIM(E2296)="",COUNTIF(Config!$B$15:$B$19,E2296)&gt;0),1,0)+IF(OR(TRIM(K2296)="",COUNTIF(Config!$B$15:$B$19,K2296)&gt;0),1,0)+IF(OR(TRIM(P2296)="",COUNTIF(Config!$B$15:$B$19,P2296)&gt;0),1,0)+IF(OR(TRIM(R2296)="",COUNTIF(Config!$B$15:$B$19,R2296)&gt;0),1,0)</f>
        <v>0</v>
      </c>
      <c r="AA2296" s="1" cm="1">
        <f t="array" ref="AA2296">SUMPRODUCT(LEN(H2296)-LEN(SUBSTITUTE(H2296,{"0";"1";"2";"3";"4";"5";"6";"7";"8";"9"},"")))</f>
        <v>10</v>
      </c>
      <c r="AC2296" t="str">
        <f t="shared" si="247"/>
        <v/>
      </c>
      <c r="AD2296">
        <f t="shared" si="248"/>
        <v>1</v>
      </c>
      <c r="AE2296">
        <f t="shared" si="249"/>
        <v>1</v>
      </c>
      <c r="AF2296" t="str">
        <f t="shared" si="250"/>
        <v>No</v>
      </c>
      <c r="AG2296">
        <f t="shared" ca="1" si="251"/>
        <v>37</v>
      </c>
      <c r="AH2296" t="str">
        <f ca="1">IF(OR(V2296="",AG2296=""),"Yes",IF(AG2296&gt;Config!$B$41,"Yes","No"))</f>
        <v>No</v>
      </c>
    </row>
    <row r="2297" spans="1:34" x14ac:dyDescent="0.25">
      <c r="A2297" s="1" t="s">
        <v>16815</v>
      </c>
      <c r="B2297" s="1" t="s">
        <v>631</v>
      </c>
      <c r="C2297" s="1" t="s">
        <v>1496</v>
      </c>
      <c r="D2297" s="1" t="s">
        <v>16816</v>
      </c>
      <c r="E2297" s="1" t="s">
        <v>34367</v>
      </c>
      <c r="F2297" s="1" t="s">
        <v>16817</v>
      </c>
      <c r="G2297" t="str">
        <f t="shared" si="245"/>
        <v>Valid</v>
      </c>
      <c r="H2297" s="1" t="s">
        <v>16818</v>
      </c>
      <c r="I2297" t="str" cm="1">
        <f t="array" ref="I2297">IF(OR(TRIM(H2297)="",ISNUMBER(SEARCH("#",H2297)),AA2297&lt;Config!$B$8,SUMPRODUCT(--ISNUMBER(SEARCH({"a";"b";"c";"d";"e";"f";"g";"h";"i";"j";"k";"l";"m";"n";"o";"p";"q";"r";"s";"t";"u";"v";"w";"x";"y";"z"},H2297)))&gt;0),"Invalid","Valid")</f>
        <v>Valid</v>
      </c>
      <c r="J2297" s="1" t="s">
        <v>16819</v>
      </c>
      <c r="K2297" s="1" t="s">
        <v>83</v>
      </c>
      <c r="L2297" s="1" t="s">
        <v>84</v>
      </c>
      <c r="M2297" s="1" t="s">
        <v>103</v>
      </c>
      <c r="N2297" s="1" t="s">
        <v>437</v>
      </c>
      <c r="O2297" s="1" t="s">
        <v>52</v>
      </c>
      <c r="P2297" t="s">
        <v>590</v>
      </c>
      <c r="Q2297" s="1" t="s">
        <v>591</v>
      </c>
      <c r="R2297" s="1" t="s">
        <v>845</v>
      </c>
      <c r="S2297" s="1" t="s">
        <v>16820</v>
      </c>
      <c r="T2297" s="1" t="s">
        <v>16821</v>
      </c>
      <c r="U2297" s="1" t="s">
        <v>3843</v>
      </c>
      <c r="V2297" s="1" t="s">
        <v>1135</v>
      </c>
      <c r="W2297" s="1" t="s">
        <v>186</v>
      </c>
      <c r="X2297" t="str">
        <f t="shared" si="246"/>
        <v>Complete</v>
      </c>
      <c r="Y2297">
        <f>MAX(0,100-IF(G2297="Invalid",Config!$B$5,0)-IF(I2297="Invalid",Config!$B$6,0)-IF(X2297="Incomplete",Config!$B$7,0)-IF(AF2297="Yes",Config!$B$37,0))</f>
        <v>100</v>
      </c>
      <c r="Z2297" s="1">
        <f>IF(OR(TRIM(B2297)="",COUNTIF(Config!$B$15:$B$19,B2297)&gt;0),1,0)+IF(OR(TRIM(C2297)="",COUNTIF(Config!$B$15:$B$19,C2297)&gt;0),1,0)+IF(OR(TRIM(F2297)="",COUNTIF(Config!$B$15:$B$19,F2297)&gt;0),1,0)+IF(OR(TRIM(H2297)="",COUNTIF(Config!$B$15:$B$19,H2297)&gt;0),1,0)+IF(OR(TRIM(E2297)="",COUNTIF(Config!$B$15:$B$19,E2297)&gt;0),1,0)+IF(OR(TRIM(K2297)="",COUNTIF(Config!$B$15:$B$19,K2297)&gt;0),1,0)+IF(OR(TRIM(P2297)="",COUNTIF(Config!$B$15:$B$19,P2297)&gt;0),1,0)+IF(OR(TRIM(R2297)="",COUNTIF(Config!$B$15:$B$19,R2297)&gt;0),1,0)</f>
        <v>0</v>
      </c>
      <c r="AA2297" s="1" cm="1">
        <f t="array" ref="AA2297">SUMPRODUCT(LEN(H2297)-LEN(SUBSTITUTE(H2297,{"0";"1";"2";"3";"4";"5";"6";"7";"8";"9"},"")))</f>
        <v>12</v>
      </c>
      <c r="AC2297" t="str">
        <f t="shared" si="247"/>
        <v/>
      </c>
      <c r="AD2297">
        <f t="shared" si="248"/>
        <v>1</v>
      </c>
      <c r="AE2297">
        <f t="shared" si="249"/>
        <v>1</v>
      </c>
      <c r="AF2297" t="str">
        <f t="shared" si="250"/>
        <v>No</v>
      </c>
      <c r="AG2297">
        <f t="shared" ca="1" si="251"/>
        <v>292</v>
      </c>
      <c r="AH2297" t="str">
        <f ca="1">IF(OR(V2297="",AG2297=""),"Yes",IF(AG2297&gt;Config!$B$41,"Yes","No"))</f>
        <v>No</v>
      </c>
    </row>
    <row r="2298" spans="1:34" x14ac:dyDescent="0.25">
      <c r="A2298" s="1" t="s">
        <v>16822</v>
      </c>
      <c r="B2298" s="1" t="s">
        <v>3087</v>
      </c>
      <c r="C2298" s="1" t="s">
        <v>410</v>
      </c>
      <c r="D2298" s="1" t="s">
        <v>16823</v>
      </c>
      <c r="E2298" s="1" t="s">
        <v>339</v>
      </c>
      <c r="F2298" s="1" t="s">
        <v>16824</v>
      </c>
      <c r="G2298" t="str">
        <f t="shared" si="245"/>
        <v>Valid</v>
      </c>
      <c r="H2298" s="1" t="s">
        <v>16825</v>
      </c>
      <c r="I2298" t="str" cm="1">
        <f t="array" ref="I2298">IF(OR(TRIM(H2298)="",ISNUMBER(SEARCH("#",H2298)),AA2298&lt;Config!$B$8,SUMPRODUCT(--ISNUMBER(SEARCH({"a";"b";"c";"d";"e";"f";"g";"h";"i";"j";"k";"l";"m";"n";"o";"p";"q";"r";"s";"t";"u";"v";"w";"x";"y";"z"},H2298)))&gt;0),"Invalid","Valid")</f>
        <v>Valid</v>
      </c>
      <c r="J2298" s="1" t="s">
        <v>16826</v>
      </c>
      <c r="K2298" s="1" t="s">
        <v>866</v>
      </c>
      <c r="L2298" s="1" t="s">
        <v>450</v>
      </c>
      <c r="M2298" s="1" t="s">
        <v>462</v>
      </c>
      <c r="N2298" s="1" t="s">
        <v>148</v>
      </c>
      <c r="O2298" s="1" t="s">
        <v>69</v>
      </c>
      <c r="P2298" t="s">
        <v>33</v>
      </c>
      <c r="Q2298" s="1" t="s">
        <v>119</v>
      </c>
      <c r="R2298" s="1" t="s">
        <v>120</v>
      </c>
      <c r="S2298" s="1" t="s">
        <v>16827</v>
      </c>
      <c r="T2298" s="1" t="s">
        <v>16828</v>
      </c>
      <c r="U2298" s="1" t="s">
        <v>16829</v>
      </c>
      <c r="V2298" s="1" t="s">
        <v>3294</v>
      </c>
      <c r="W2298" s="1" t="s">
        <v>40</v>
      </c>
      <c r="X2298" t="str">
        <f t="shared" si="246"/>
        <v>Complete</v>
      </c>
      <c r="Y2298">
        <f>MAX(0,100-IF(G2298="Invalid",Config!$B$5,0)-IF(I2298="Invalid",Config!$B$6,0)-IF(X2298="Incomplete",Config!$B$7,0)-IF(AF2298="Yes",Config!$B$37,0))</f>
        <v>100</v>
      </c>
      <c r="Z2298" s="1">
        <f>IF(OR(TRIM(B2298)="",COUNTIF(Config!$B$15:$B$19,B2298)&gt;0),1,0)+IF(OR(TRIM(C2298)="",COUNTIF(Config!$B$15:$B$19,C2298)&gt;0),1,0)+IF(OR(TRIM(F2298)="",COUNTIF(Config!$B$15:$B$19,F2298)&gt;0),1,0)+IF(OR(TRIM(H2298)="",COUNTIF(Config!$B$15:$B$19,H2298)&gt;0),1,0)+IF(OR(TRIM(E2298)="",COUNTIF(Config!$B$15:$B$19,E2298)&gt;0),1,0)+IF(OR(TRIM(K2298)="",COUNTIF(Config!$B$15:$B$19,K2298)&gt;0),1,0)+IF(OR(TRIM(P2298)="",COUNTIF(Config!$B$15:$B$19,P2298)&gt;0),1,0)+IF(OR(TRIM(R2298)="",COUNTIF(Config!$B$15:$B$19,R2298)&gt;0),1,0)</f>
        <v>0</v>
      </c>
      <c r="AA2298" s="1" cm="1">
        <f t="array" ref="AA2298">SUMPRODUCT(LEN(H2298)-LEN(SUBSTITUTE(H2298,{"0";"1";"2";"3";"4";"5";"6";"7";"8";"9"},"")))</f>
        <v>10</v>
      </c>
      <c r="AC2298" t="str">
        <f t="shared" si="247"/>
        <v/>
      </c>
      <c r="AD2298">
        <f t="shared" si="248"/>
        <v>1</v>
      </c>
      <c r="AE2298">
        <f t="shared" si="249"/>
        <v>1</v>
      </c>
      <c r="AF2298" t="str">
        <f t="shared" si="250"/>
        <v>No</v>
      </c>
      <c r="AG2298">
        <f t="shared" ca="1" si="251"/>
        <v>395</v>
      </c>
      <c r="AH2298" t="str">
        <f ca="1">IF(OR(V2298="",AG2298=""),"Yes",IF(AG2298&gt;Config!$B$41,"Yes","No"))</f>
        <v>Yes</v>
      </c>
    </row>
    <row r="2299" spans="1:34" x14ac:dyDescent="0.25">
      <c r="A2299" s="1" t="s">
        <v>16830</v>
      </c>
      <c r="B2299" s="1" t="s">
        <v>33815</v>
      </c>
      <c r="C2299" s="1" t="s">
        <v>245</v>
      </c>
      <c r="D2299" s="1" t="s">
        <v>245</v>
      </c>
      <c r="E2299" s="1" t="s">
        <v>34292</v>
      </c>
      <c r="F2299" s="1" t="s">
        <v>16831</v>
      </c>
      <c r="G2299" t="str">
        <f t="shared" si="245"/>
        <v>Valid</v>
      </c>
      <c r="H2299" s="1" t="s">
        <v>16832</v>
      </c>
      <c r="I2299" t="str" cm="1">
        <f t="array" ref="I2299">IF(OR(TRIM(H2299)="",ISNUMBER(SEARCH("#",H2299)),AA2299&lt;Config!$B$8,SUMPRODUCT(--ISNUMBER(SEARCH({"a";"b";"c";"d";"e";"f";"g";"h";"i";"j";"k";"l";"m";"n";"o";"p";"q";"r";"s";"t";"u";"v";"w";"x";"y";"z"},H2299)))&gt;0),"Invalid","Valid")</f>
        <v>Valid</v>
      </c>
      <c r="J2299" s="1" t="s">
        <v>16833</v>
      </c>
      <c r="K2299" s="1" t="s">
        <v>866</v>
      </c>
      <c r="L2299" s="1" t="s">
        <v>179</v>
      </c>
      <c r="M2299" s="1" t="s">
        <v>30</v>
      </c>
      <c r="N2299" s="1" t="s">
        <v>358</v>
      </c>
      <c r="O2299" s="1" t="s">
        <v>180</v>
      </c>
      <c r="P2299" t="s">
        <v>344</v>
      </c>
      <c r="Q2299" s="1" t="s">
        <v>971</v>
      </c>
      <c r="R2299" s="1" t="s">
        <v>971</v>
      </c>
      <c r="S2299" s="1" t="s">
        <v>16834</v>
      </c>
      <c r="T2299" s="1" t="s">
        <v>16835</v>
      </c>
      <c r="U2299" s="1" t="s">
        <v>16836</v>
      </c>
      <c r="V2299" s="1" t="s">
        <v>5437</v>
      </c>
      <c r="W2299" s="1" t="s">
        <v>94</v>
      </c>
      <c r="X2299" t="str">
        <f t="shared" si="246"/>
        <v>Incomplete</v>
      </c>
      <c r="Y2299">
        <f>MAX(0,100-IF(G2299="Invalid",Config!$B$5,0)-IF(I2299="Invalid",Config!$B$6,0)-IF(X2299="Incomplete",Config!$B$7,0)-IF(AF2299="Yes",Config!$B$37,0))</f>
        <v>60</v>
      </c>
      <c r="Z2299" s="1">
        <f>IF(OR(TRIM(B2299)="",COUNTIF(Config!$B$15:$B$19,B2299)&gt;0),1,0)+IF(OR(TRIM(C2299)="",COUNTIF(Config!$B$15:$B$19,C2299)&gt;0),1,0)+IF(OR(TRIM(F2299)="",COUNTIF(Config!$B$15:$B$19,F2299)&gt;0),1,0)+IF(OR(TRIM(H2299)="",COUNTIF(Config!$B$15:$B$19,H2299)&gt;0),1,0)+IF(OR(TRIM(E2299)="",COUNTIF(Config!$B$15:$B$19,E2299)&gt;0),1,0)+IF(OR(TRIM(K2299)="",COUNTIF(Config!$B$15:$B$19,K2299)&gt;0),1,0)+IF(OR(TRIM(P2299)="",COUNTIF(Config!$B$15:$B$19,P2299)&gt;0),1,0)+IF(OR(TRIM(R2299)="",COUNTIF(Config!$B$15:$B$19,R2299)&gt;0),1,0)</f>
        <v>1</v>
      </c>
      <c r="AA2299" s="1" cm="1">
        <f t="array" ref="AA2299">SUMPRODUCT(LEN(H2299)-LEN(SUBSTITUTE(H2299,{"0";"1";"2";"3";"4";"5";"6";"7";"8";"9"},"")))</f>
        <v>11</v>
      </c>
      <c r="AC2299" t="str">
        <f t="shared" si="247"/>
        <v>Incomplete Profile</v>
      </c>
      <c r="AD2299">
        <f t="shared" si="248"/>
        <v>1</v>
      </c>
      <c r="AE2299">
        <f t="shared" si="249"/>
        <v>1</v>
      </c>
      <c r="AF2299" t="str">
        <f t="shared" si="250"/>
        <v>No</v>
      </c>
      <c r="AG2299">
        <f t="shared" ca="1" si="251"/>
        <v>159</v>
      </c>
      <c r="AH2299" t="str">
        <f ca="1">IF(OR(V2299="",AG2299=""),"Yes",IF(AG2299&gt;Config!$B$41,"Yes","No"))</f>
        <v>No</v>
      </c>
    </row>
    <row r="2300" spans="1:34" x14ac:dyDescent="0.25">
      <c r="A2300" s="1" t="s">
        <v>16837</v>
      </c>
      <c r="B2300" s="1" t="s">
        <v>33815</v>
      </c>
      <c r="C2300" s="1" t="s">
        <v>1166</v>
      </c>
      <c r="D2300" s="1" t="s">
        <v>1166</v>
      </c>
      <c r="E2300" s="1" t="s">
        <v>283</v>
      </c>
      <c r="F2300" s="1" t="s">
        <v>16838</v>
      </c>
      <c r="G2300" t="str">
        <f t="shared" si="245"/>
        <v>Valid</v>
      </c>
      <c r="H2300" s="1" t="s">
        <v>16839</v>
      </c>
      <c r="I2300" t="str" cm="1">
        <f t="array" ref="I2300">IF(OR(TRIM(H2300)="",ISNUMBER(SEARCH("#",H2300)),AA2300&lt;Config!$B$8,SUMPRODUCT(--ISNUMBER(SEARCH({"a";"b";"c";"d";"e";"f";"g";"h";"i";"j";"k";"l";"m";"n";"o";"p";"q";"r";"s";"t";"u";"v";"w";"x";"y";"z"},H2300)))&gt;0),"Invalid","Valid")</f>
        <v>Valid</v>
      </c>
      <c r="J2300" s="1" t="s">
        <v>16840</v>
      </c>
      <c r="K2300" s="1" t="s">
        <v>48</v>
      </c>
      <c r="L2300" s="1" t="s">
        <v>134</v>
      </c>
      <c r="M2300" s="1" t="s">
        <v>462</v>
      </c>
      <c r="N2300" s="1" t="s">
        <v>148</v>
      </c>
      <c r="O2300" s="1" t="s">
        <v>32</v>
      </c>
      <c r="P2300" t="s">
        <v>104</v>
      </c>
      <c r="Q2300" s="1" t="s">
        <v>105</v>
      </c>
      <c r="R2300" s="1" t="s">
        <v>922</v>
      </c>
      <c r="S2300" s="1" t="s">
        <v>2013</v>
      </c>
      <c r="T2300" s="1" t="s">
        <v>16841</v>
      </c>
      <c r="U2300" s="1" t="s">
        <v>9864</v>
      </c>
      <c r="V2300" s="1" t="s">
        <v>5098</v>
      </c>
      <c r="W2300" s="1" t="s">
        <v>293</v>
      </c>
      <c r="X2300" t="str">
        <f t="shared" si="246"/>
        <v>Incomplete</v>
      </c>
      <c r="Y2300">
        <f>MAX(0,100-IF(G2300="Invalid",Config!$B$5,0)-IF(I2300="Invalid",Config!$B$6,0)-IF(X2300="Incomplete",Config!$B$7,0)-IF(AF2300="Yes",Config!$B$37,0))</f>
        <v>60</v>
      </c>
      <c r="Z2300" s="1">
        <f>IF(OR(TRIM(B2300)="",COUNTIF(Config!$B$15:$B$19,B2300)&gt;0),1,0)+IF(OR(TRIM(C2300)="",COUNTIF(Config!$B$15:$B$19,C2300)&gt;0),1,0)+IF(OR(TRIM(F2300)="",COUNTIF(Config!$B$15:$B$19,F2300)&gt;0),1,0)+IF(OR(TRIM(H2300)="",COUNTIF(Config!$B$15:$B$19,H2300)&gt;0),1,0)+IF(OR(TRIM(E2300)="",COUNTIF(Config!$B$15:$B$19,E2300)&gt;0),1,0)+IF(OR(TRIM(K2300)="",COUNTIF(Config!$B$15:$B$19,K2300)&gt;0),1,0)+IF(OR(TRIM(P2300)="",COUNTIF(Config!$B$15:$B$19,P2300)&gt;0),1,0)+IF(OR(TRIM(R2300)="",COUNTIF(Config!$B$15:$B$19,R2300)&gt;0),1,0)</f>
        <v>1</v>
      </c>
      <c r="AA2300" s="1" cm="1">
        <f t="array" ref="AA2300">SUMPRODUCT(LEN(H2300)-LEN(SUBSTITUTE(H2300,{"0";"1";"2";"3";"4";"5";"6";"7";"8";"9"},"")))</f>
        <v>11</v>
      </c>
      <c r="AC2300" t="str">
        <f t="shared" si="247"/>
        <v>Incomplete Profile</v>
      </c>
      <c r="AD2300">
        <f t="shared" si="248"/>
        <v>1</v>
      </c>
      <c r="AE2300">
        <f t="shared" si="249"/>
        <v>1</v>
      </c>
      <c r="AF2300" t="str">
        <f t="shared" si="250"/>
        <v>No</v>
      </c>
      <c r="AG2300">
        <f t="shared" ca="1" si="251"/>
        <v>418</v>
      </c>
      <c r="AH2300" t="str">
        <f ca="1">IF(OR(V2300="",AG2300=""),"Yes",IF(AG2300&gt;Config!$B$41,"Yes","No"))</f>
        <v>Yes</v>
      </c>
    </row>
    <row r="2301" spans="1:34" x14ac:dyDescent="0.25">
      <c r="A2301" s="1" t="s">
        <v>16842</v>
      </c>
      <c r="B2301" s="1" t="s">
        <v>917</v>
      </c>
      <c r="C2301" s="1" t="s">
        <v>1400</v>
      </c>
      <c r="D2301" s="1" t="s">
        <v>16843</v>
      </c>
      <c r="E2301" s="1" t="s">
        <v>34995</v>
      </c>
      <c r="F2301" s="1" t="s">
        <v>16844</v>
      </c>
      <c r="G2301" t="str">
        <f t="shared" si="245"/>
        <v>Valid</v>
      </c>
      <c r="H2301" s="1" t="s">
        <v>16845</v>
      </c>
      <c r="I2301" t="str" cm="1">
        <f t="array" ref="I2301">IF(OR(TRIM(H2301)="",ISNUMBER(SEARCH("#",H2301)),AA2301&lt;Config!$B$8,SUMPRODUCT(--ISNUMBER(SEARCH({"a";"b";"c";"d";"e";"f";"g";"h";"i";"j";"k";"l";"m";"n";"o";"p";"q";"r";"s";"t";"u";"v";"w";"x";"y";"z"},H2301)))&gt;0),"Invalid","Valid")</f>
        <v>Valid</v>
      </c>
      <c r="J2301" s="1" t="s">
        <v>950</v>
      </c>
      <c r="K2301" s="1" t="s">
        <v>1001</v>
      </c>
      <c r="L2301" s="1" t="s">
        <v>49</v>
      </c>
      <c r="M2301" s="1" t="s">
        <v>251</v>
      </c>
      <c r="N2301" s="1" t="s">
        <v>252</v>
      </c>
      <c r="O2301" s="1" t="s">
        <v>52</v>
      </c>
      <c r="P2301" t="s">
        <v>53</v>
      </c>
      <c r="Q2301" s="1" t="s">
        <v>197</v>
      </c>
      <c r="R2301" s="1" t="s">
        <v>198</v>
      </c>
      <c r="S2301" s="1" t="s">
        <v>16846</v>
      </c>
      <c r="T2301" s="1" t="s">
        <v>16847</v>
      </c>
      <c r="U2301" s="1" t="s">
        <v>1173</v>
      </c>
      <c r="V2301" s="1" t="s">
        <v>140</v>
      </c>
      <c r="W2301" s="1" t="s">
        <v>125</v>
      </c>
      <c r="X2301" t="str">
        <f t="shared" si="246"/>
        <v>Complete</v>
      </c>
      <c r="Y2301">
        <f>MAX(0,100-IF(G2301="Invalid",Config!$B$5,0)-IF(I2301="Invalid",Config!$B$6,0)-IF(X2301="Incomplete",Config!$B$7,0)-IF(AF2301="Yes",Config!$B$37,0))</f>
        <v>100</v>
      </c>
      <c r="Z2301" s="1">
        <f>IF(OR(TRIM(B2301)="",COUNTIF(Config!$B$15:$B$19,B2301)&gt;0),1,0)+IF(OR(TRIM(C2301)="",COUNTIF(Config!$B$15:$B$19,C2301)&gt;0),1,0)+IF(OR(TRIM(F2301)="",COUNTIF(Config!$B$15:$B$19,F2301)&gt;0),1,0)+IF(OR(TRIM(H2301)="",COUNTIF(Config!$B$15:$B$19,H2301)&gt;0),1,0)+IF(OR(TRIM(E2301)="",COUNTIF(Config!$B$15:$B$19,E2301)&gt;0),1,0)+IF(OR(TRIM(K2301)="",COUNTIF(Config!$B$15:$B$19,K2301)&gt;0),1,0)+IF(OR(TRIM(P2301)="",COUNTIF(Config!$B$15:$B$19,P2301)&gt;0),1,0)+IF(OR(TRIM(R2301)="",COUNTIF(Config!$B$15:$B$19,R2301)&gt;0),1,0)</f>
        <v>0</v>
      </c>
      <c r="AA2301" s="1" cm="1">
        <f t="array" ref="AA2301">SUMPRODUCT(LEN(H2301)-LEN(SUBSTITUTE(H2301,{"0";"1";"2";"3";"4";"5";"6";"7";"8";"9"},"")))</f>
        <v>10</v>
      </c>
      <c r="AC2301" t="str">
        <f t="shared" si="247"/>
        <v/>
      </c>
      <c r="AD2301">
        <f t="shared" si="248"/>
        <v>1</v>
      </c>
      <c r="AE2301">
        <f t="shared" si="249"/>
        <v>1</v>
      </c>
      <c r="AF2301" t="str">
        <f t="shared" si="250"/>
        <v>No</v>
      </c>
      <c r="AG2301">
        <f t="shared" ca="1" si="251"/>
        <v>37</v>
      </c>
      <c r="AH2301" t="str">
        <f ca="1">IF(OR(V2301="",AG2301=""),"Yes",IF(AG2301&gt;Config!$B$41,"Yes","No"))</f>
        <v>No</v>
      </c>
    </row>
    <row r="2302" spans="1:34" x14ac:dyDescent="0.25">
      <c r="A2302" s="1" t="s">
        <v>16848</v>
      </c>
      <c r="B2302" s="1" t="s">
        <v>851</v>
      </c>
      <c r="C2302" s="1" t="s">
        <v>1806</v>
      </c>
      <c r="D2302" s="1" t="s">
        <v>16849</v>
      </c>
      <c r="E2302" s="1" t="s">
        <v>34320</v>
      </c>
      <c r="F2302" s="1" t="s">
        <v>16850</v>
      </c>
      <c r="G2302" t="str">
        <f t="shared" si="245"/>
        <v>Valid</v>
      </c>
      <c r="H2302" s="1" t="s">
        <v>16851</v>
      </c>
      <c r="I2302" t="str" cm="1">
        <f t="array" ref="I2302">IF(OR(TRIM(H2302)="",ISNUMBER(SEARCH("#",H2302)),AA2302&lt;Config!$B$8,SUMPRODUCT(--ISNUMBER(SEARCH({"a";"b";"c";"d";"e";"f";"g";"h";"i";"j";"k";"l";"m";"n";"o";"p";"q";"r";"s";"t";"u";"v";"w";"x";"y";"z"},H2302)))&gt;0),"Invalid","Valid")</f>
        <v>Valid</v>
      </c>
      <c r="J2302" s="1" t="s">
        <v>16852</v>
      </c>
      <c r="K2302" s="1" t="s">
        <v>481</v>
      </c>
      <c r="L2302" s="1" t="s">
        <v>49</v>
      </c>
      <c r="M2302" s="1" t="s">
        <v>33827</v>
      </c>
      <c r="N2302" s="1" t="s">
        <v>211</v>
      </c>
      <c r="O2302" s="1" t="s">
        <v>69</v>
      </c>
      <c r="P2302" t="s">
        <v>53</v>
      </c>
      <c r="Q2302" s="1" t="s">
        <v>197</v>
      </c>
      <c r="R2302" s="1" t="s">
        <v>150</v>
      </c>
      <c r="S2302" s="1" t="s">
        <v>16853</v>
      </c>
      <c r="T2302" s="1" t="s">
        <v>16854</v>
      </c>
      <c r="U2302" s="1" t="s">
        <v>1485</v>
      </c>
      <c r="V2302" s="1" t="s">
        <v>8217</v>
      </c>
      <c r="W2302" s="1" t="s">
        <v>33823</v>
      </c>
      <c r="X2302" t="str">
        <f t="shared" si="246"/>
        <v>Complete</v>
      </c>
      <c r="Y2302">
        <f>MAX(0,100-IF(G2302="Invalid",Config!$B$5,0)-IF(I2302="Invalid",Config!$B$6,0)-IF(X2302="Incomplete",Config!$B$7,0)-IF(AF2302="Yes",Config!$B$37,0))</f>
        <v>100</v>
      </c>
      <c r="Z2302" s="1">
        <f>IF(OR(TRIM(B2302)="",COUNTIF(Config!$B$15:$B$19,B2302)&gt;0),1,0)+IF(OR(TRIM(C2302)="",COUNTIF(Config!$B$15:$B$19,C2302)&gt;0),1,0)+IF(OR(TRIM(F2302)="",COUNTIF(Config!$B$15:$B$19,F2302)&gt;0),1,0)+IF(OR(TRIM(H2302)="",COUNTIF(Config!$B$15:$B$19,H2302)&gt;0),1,0)+IF(OR(TRIM(E2302)="",COUNTIF(Config!$B$15:$B$19,E2302)&gt;0),1,0)+IF(OR(TRIM(K2302)="",COUNTIF(Config!$B$15:$B$19,K2302)&gt;0),1,0)+IF(OR(TRIM(P2302)="",COUNTIF(Config!$B$15:$B$19,P2302)&gt;0),1,0)+IF(OR(TRIM(R2302)="",COUNTIF(Config!$B$15:$B$19,R2302)&gt;0),1,0)</f>
        <v>0</v>
      </c>
      <c r="AA2302" s="1" cm="1">
        <f t="array" ref="AA2302">SUMPRODUCT(LEN(H2302)-LEN(SUBSTITUTE(H2302,{"0";"1";"2";"3";"4";"5";"6";"7";"8";"9"},"")))</f>
        <v>10</v>
      </c>
      <c r="AC2302" t="str">
        <f t="shared" si="247"/>
        <v/>
      </c>
      <c r="AD2302">
        <f t="shared" si="248"/>
        <v>1</v>
      </c>
      <c r="AE2302">
        <f t="shared" si="249"/>
        <v>1</v>
      </c>
      <c r="AF2302" t="str">
        <f t="shared" si="250"/>
        <v>No</v>
      </c>
      <c r="AG2302">
        <f t="shared" ca="1" si="251"/>
        <v>123</v>
      </c>
      <c r="AH2302" t="str">
        <f ca="1">IF(OR(V2302="",AG2302=""),"Yes",IF(AG2302&gt;Config!$B$41,"Yes","No"))</f>
        <v>No</v>
      </c>
    </row>
    <row r="2303" spans="1:34" x14ac:dyDescent="0.25">
      <c r="A2303" s="1" t="s">
        <v>16855</v>
      </c>
      <c r="B2303" s="1" t="s">
        <v>295</v>
      </c>
      <c r="C2303" s="1" t="s">
        <v>792</v>
      </c>
      <c r="D2303" s="1" t="s">
        <v>16856</v>
      </c>
      <c r="E2303" s="1" t="s">
        <v>34907</v>
      </c>
      <c r="F2303" s="1" t="s">
        <v>16857</v>
      </c>
      <c r="G2303" t="str">
        <f t="shared" si="245"/>
        <v>Valid</v>
      </c>
      <c r="H2303" s="1" t="s">
        <v>16858</v>
      </c>
      <c r="I2303" t="str" cm="1">
        <f t="array" ref="I2303">IF(OR(TRIM(H2303)="",ISNUMBER(SEARCH("#",H2303)),AA2303&lt;Config!$B$8,SUMPRODUCT(--ISNUMBER(SEARCH({"a";"b";"c";"d";"e";"f";"g";"h";"i";"j";"k";"l";"m";"n";"o";"p";"q";"r";"s";"t";"u";"v";"w";"x";"y";"z"},H2303)))&gt;0),"Invalid","Valid")</f>
        <v>Valid</v>
      </c>
      <c r="J2303" s="1" t="s">
        <v>16859</v>
      </c>
      <c r="K2303" s="1" t="s">
        <v>625</v>
      </c>
      <c r="L2303" s="1" t="s">
        <v>49</v>
      </c>
      <c r="M2303" s="1" t="s">
        <v>33827</v>
      </c>
      <c r="N2303" s="1" t="s">
        <v>33819</v>
      </c>
      <c r="O2303" s="1" t="s">
        <v>149</v>
      </c>
      <c r="P2303" t="s">
        <v>87</v>
      </c>
      <c r="Q2303" s="1" t="s">
        <v>166</v>
      </c>
      <c r="R2303" s="1" t="s">
        <v>379</v>
      </c>
      <c r="S2303" s="1" t="s">
        <v>16860</v>
      </c>
      <c r="T2303" s="1" t="s">
        <v>16861</v>
      </c>
      <c r="U2303" s="1" t="s">
        <v>16862</v>
      </c>
      <c r="V2303" s="1" t="s">
        <v>109</v>
      </c>
      <c r="W2303" s="1" t="s">
        <v>40</v>
      </c>
      <c r="X2303" t="str">
        <f t="shared" si="246"/>
        <v>Complete</v>
      </c>
      <c r="Y2303">
        <f>MAX(0,100-IF(G2303="Invalid",Config!$B$5,0)-IF(I2303="Invalid",Config!$B$6,0)-IF(X2303="Incomplete",Config!$B$7,0)-IF(AF2303="Yes",Config!$B$37,0))</f>
        <v>75</v>
      </c>
      <c r="Z2303" s="1">
        <f>IF(OR(TRIM(B2303)="",COUNTIF(Config!$B$15:$B$19,B2303)&gt;0),1,0)+IF(OR(TRIM(C2303)="",COUNTIF(Config!$B$15:$B$19,C2303)&gt;0),1,0)+IF(OR(TRIM(F2303)="",COUNTIF(Config!$B$15:$B$19,F2303)&gt;0),1,0)+IF(OR(TRIM(H2303)="",COUNTIF(Config!$B$15:$B$19,H2303)&gt;0),1,0)+IF(OR(TRIM(E2303)="",COUNTIF(Config!$B$15:$B$19,E2303)&gt;0),1,0)+IF(OR(TRIM(K2303)="",COUNTIF(Config!$B$15:$B$19,K2303)&gt;0),1,0)+IF(OR(TRIM(P2303)="",COUNTIF(Config!$B$15:$B$19,P2303)&gt;0),1,0)+IF(OR(TRIM(R2303)="",COUNTIF(Config!$B$15:$B$19,R2303)&gt;0),1,0)</f>
        <v>0</v>
      </c>
      <c r="AA2303" s="1" cm="1">
        <f t="array" ref="AA2303">SUMPRODUCT(LEN(H2303)-LEN(SUBSTITUTE(H2303,{"0";"1";"2";"3";"4";"5";"6";"7";"8";"9"},"")))</f>
        <v>10</v>
      </c>
      <c r="AC2303" t="str">
        <f t="shared" si="247"/>
        <v>Potential Duplicate</v>
      </c>
      <c r="AD2303">
        <f t="shared" si="248"/>
        <v>2</v>
      </c>
      <c r="AE2303">
        <f t="shared" si="249"/>
        <v>1</v>
      </c>
      <c r="AF2303" t="str">
        <f t="shared" si="250"/>
        <v>Yes</v>
      </c>
      <c r="AG2303">
        <f t="shared" ca="1" si="251"/>
        <v>557</v>
      </c>
      <c r="AH2303" t="str">
        <f ca="1">IF(OR(V2303="",AG2303=""),"Yes",IF(AG2303&gt;Config!$B$41,"Yes","No"))</f>
        <v>Yes</v>
      </c>
    </row>
    <row r="2304" spans="1:34" x14ac:dyDescent="0.25">
      <c r="A2304" s="1" t="s">
        <v>16863</v>
      </c>
      <c r="B2304" s="1" t="s">
        <v>1157</v>
      </c>
      <c r="C2304" s="1" t="s">
        <v>545</v>
      </c>
      <c r="D2304" s="1" t="s">
        <v>16864</v>
      </c>
      <c r="E2304" s="1" t="s">
        <v>33955</v>
      </c>
      <c r="F2304" s="1" t="s">
        <v>16865</v>
      </c>
      <c r="G2304" t="str">
        <f t="shared" si="245"/>
        <v>Valid</v>
      </c>
      <c r="H2304" s="1" t="s">
        <v>16866</v>
      </c>
      <c r="I2304" t="str" cm="1">
        <f t="array" ref="I2304">IF(OR(TRIM(H2304)="",ISNUMBER(SEARCH("#",H2304)),AA2304&lt;Config!$B$8,SUMPRODUCT(--ISNUMBER(SEARCH({"a";"b";"c";"d";"e";"f";"g";"h";"i";"j";"k";"l";"m";"n";"o";"p";"q";"r";"s";"t";"u";"v";"w";"x";"y";"z"},H2304)))&gt;0),"Invalid","Valid")</f>
        <v>Valid</v>
      </c>
      <c r="J2304" s="1" t="s">
        <v>16867</v>
      </c>
      <c r="K2304" s="1" t="s">
        <v>48</v>
      </c>
      <c r="L2304" s="1" t="s">
        <v>179</v>
      </c>
      <c r="M2304" s="1" t="s">
        <v>85</v>
      </c>
      <c r="N2304" s="1" t="s">
        <v>68</v>
      </c>
      <c r="O2304" s="1" t="s">
        <v>149</v>
      </c>
      <c r="P2304" t="s">
        <v>53</v>
      </c>
      <c r="Q2304" s="1" t="s">
        <v>150</v>
      </c>
      <c r="R2304" s="1" t="s">
        <v>197</v>
      </c>
      <c r="S2304" s="1" t="s">
        <v>16868</v>
      </c>
      <c r="T2304" s="1" t="s">
        <v>16869</v>
      </c>
      <c r="U2304" s="1" t="s">
        <v>16870</v>
      </c>
      <c r="V2304" s="1" t="s">
        <v>3925</v>
      </c>
      <c r="W2304" s="1" t="s">
        <v>186</v>
      </c>
      <c r="X2304" t="str">
        <f t="shared" si="246"/>
        <v>Complete</v>
      </c>
      <c r="Y2304">
        <f>MAX(0,100-IF(G2304="Invalid",Config!$B$5,0)-IF(I2304="Invalid",Config!$B$6,0)-IF(X2304="Incomplete",Config!$B$7,0)-IF(AF2304="Yes",Config!$B$37,0))</f>
        <v>100</v>
      </c>
      <c r="Z2304" s="1">
        <f>IF(OR(TRIM(B2304)="",COUNTIF(Config!$B$15:$B$19,B2304)&gt;0),1,0)+IF(OR(TRIM(C2304)="",COUNTIF(Config!$B$15:$B$19,C2304)&gt;0),1,0)+IF(OR(TRIM(F2304)="",COUNTIF(Config!$B$15:$B$19,F2304)&gt;0),1,0)+IF(OR(TRIM(H2304)="",COUNTIF(Config!$B$15:$B$19,H2304)&gt;0),1,0)+IF(OR(TRIM(E2304)="",COUNTIF(Config!$B$15:$B$19,E2304)&gt;0),1,0)+IF(OR(TRIM(K2304)="",COUNTIF(Config!$B$15:$B$19,K2304)&gt;0),1,0)+IF(OR(TRIM(P2304)="",COUNTIF(Config!$B$15:$B$19,P2304)&gt;0),1,0)+IF(OR(TRIM(R2304)="",COUNTIF(Config!$B$15:$B$19,R2304)&gt;0),1,0)</f>
        <v>0</v>
      </c>
      <c r="AA2304" s="1" cm="1">
        <f t="array" ref="AA2304">SUMPRODUCT(LEN(H2304)-LEN(SUBSTITUTE(H2304,{"0";"1";"2";"3";"4";"5";"6";"7";"8";"9"},"")))</f>
        <v>12</v>
      </c>
      <c r="AC2304" t="str">
        <f t="shared" si="247"/>
        <v/>
      </c>
      <c r="AD2304">
        <f t="shared" si="248"/>
        <v>1</v>
      </c>
      <c r="AE2304">
        <f t="shared" si="249"/>
        <v>1</v>
      </c>
      <c r="AF2304" t="str">
        <f t="shared" si="250"/>
        <v>No</v>
      </c>
      <c r="AG2304">
        <f t="shared" ca="1" si="251"/>
        <v>82</v>
      </c>
      <c r="AH2304" t="str">
        <f ca="1">IF(OR(V2304="",AG2304=""),"Yes",IF(AG2304&gt;Config!$B$41,"Yes","No"))</f>
        <v>No</v>
      </c>
    </row>
    <row r="2305" spans="1:34" x14ac:dyDescent="0.25">
      <c r="A2305" s="1" t="s">
        <v>16871</v>
      </c>
      <c r="B2305" s="1" t="s">
        <v>6040</v>
      </c>
      <c r="C2305" s="1" t="s">
        <v>792</v>
      </c>
      <c r="D2305" s="1" t="s">
        <v>15452</v>
      </c>
      <c r="E2305" s="1" t="s">
        <v>34996</v>
      </c>
      <c r="F2305" s="1" t="s">
        <v>16872</v>
      </c>
      <c r="G2305" t="str">
        <f t="shared" si="245"/>
        <v>Valid</v>
      </c>
      <c r="H2305" s="1" t="s">
        <v>16873</v>
      </c>
      <c r="I2305" t="str" cm="1">
        <f t="array" ref="I2305">IF(OR(TRIM(H2305)="",ISNUMBER(SEARCH("#",H2305)),AA2305&lt;Config!$B$8,SUMPRODUCT(--ISNUMBER(SEARCH({"a";"b";"c";"d";"e";"f";"g";"h";"i";"j";"k";"l";"m";"n";"o";"p";"q";"r";"s";"t";"u";"v";"w";"x";"y";"z"},H2305)))&gt;0),"Invalid","Valid")</f>
        <v>Valid</v>
      </c>
      <c r="J2305" s="1" t="s">
        <v>16874</v>
      </c>
      <c r="K2305" s="1" t="s">
        <v>48</v>
      </c>
      <c r="L2305" s="1" t="s">
        <v>102</v>
      </c>
      <c r="M2305" s="1" t="s">
        <v>118</v>
      </c>
      <c r="N2305" s="1" t="s">
        <v>51</v>
      </c>
      <c r="O2305" s="1" t="s">
        <v>180</v>
      </c>
      <c r="P2305" t="s">
        <v>33</v>
      </c>
      <c r="Q2305" s="1" t="s">
        <v>1099</v>
      </c>
      <c r="R2305" s="1" t="s">
        <v>2361</v>
      </c>
      <c r="S2305" s="1" t="s">
        <v>16875</v>
      </c>
      <c r="T2305" s="1" t="s">
        <v>16876</v>
      </c>
      <c r="U2305" s="1" t="s">
        <v>16877</v>
      </c>
      <c r="V2305" s="1" t="s">
        <v>7431</v>
      </c>
      <c r="W2305" s="1" t="s">
        <v>125</v>
      </c>
      <c r="X2305" t="str">
        <f t="shared" si="246"/>
        <v>Complete</v>
      </c>
      <c r="Y2305">
        <f>MAX(0,100-IF(G2305="Invalid",Config!$B$5,0)-IF(I2305="Invalid",Config!$B$6,0)-IF(X2305="Incomplete",Config!$B$7,0)-IF(AF2305="Yes",Config!$B$37,0))</f>
        <v>75</v>
      </c>
      <c r="Z2305" s="1">
        <f>IF(OR(TRIM(B2305)="",COUNTIF(Config!$B$15:$B$19,B2305)&gt;0),1,0)+IF(OR(TRIM(C2305)="",COUNTIF(Config!$B$15:$B$19,C2305)&gt;0),1,0)+IF(OR(TRIM(F2305)="",COUNTIF(Config!$B$15:$B$19,F2305)&gt;0),1,0)+IF(OR(TRIM(H2305)="",COUNTIF(Config!$B$15:$B$19,H2305)&gt;0),1,0)+IF(OR(TRIM(E2305)="",COUNTIF(Config!$B$15:$B$19,E2305)&gt;0),1,0)+IF(OR(TRIM(K2305)="",COUNTIF(Config!$B$15:$B$19,K2305)&gt;0),1,0)+IF(OR(TRIM(P2305)="",COUNTIF(Config!$B$15:$B$19,P2305)&gt;0),1,0)+IF(OR(TRIM(R2305)="",COUNTIF(Config!$B$15:$B$19,R2305)&gt;0),1,0)</f>
        <v>0</v>
      </c>
      <c r="AA2305" s="1" cm="1">
        <f t="array" ref="AA2305">SUMPRODUCT(LEN(H2305)-LEN(SUBSTITUTE(H2305,{"0";"1";"2";"3";"4";"5";"6";"7";"8";"9"},"")))</f>
        <v>11</v>
      </c>
      <c r="AC2305" t="str">
        <f t="shared" si="247"/>
        <v>Potential Duplicate</v>
      </c>
      <c r="AD2305">
        <f t="shared" si="248"/>
        <v>1</v>
      </c>
      <c r="AE2305">
        <f t="shared" si="249"/>
        <v>2</v>
      </c>
      <c r="AF2305" t="str">
        <f t="shared" si="250"/>
        <v>Yes</v>
      </c>
      <c r="AG2305">
        <f t="shared" ca="1" si="251"/>
        <v>176</v>
      </c>
      <c r="AH2305" t="str">
        <f ca="1">IF(OR(V2305="",AG2305=""),"Yes",IF(AG2305&gt;Config!$B$41,"Yes","No"))</f>
        <v>No</v>
      </c>
    </row>
    <row r="2306" spans="1:34" x14ac:dyDescent="0.25">
      <c r="A2306" s="1" t="s">
        <v>16878</v>
      </c>
      <c r="B2306" s="1" t="s">
        <v>22</v>
      </c>
      <c r="C2306" s="1" t="s">
        <v>445</v>
      </c>
      <c r="D2306" s="1" t="s">
        <v>16879</v>
      </c>
      <c r="E2306" s="1" t="s">
        <v>34997</v>
      </c>
      <c r="F2306" s="1" t="s">
        <v>16880</v>
      </c>
      <c r="G2306" t="str">
        <f t="shared" si="245"/>
        <v>Valid</v>
      </c>
      <c r="H2306" s="1" t="s">
        <v>16881</v>
      </c>
      <c r="I2306" t="str" cm="1">
        <f t="array" ref="I2306">IF(OR(TRIM(H2306)="",ISNUMBER(SEARCH("#",H2306)),AA2306&lt;Config!$B$8,SUMPRODUCT(--ISNUMBER(SEARCH({"a";"b";"c";"d";"e";"f";"g";"h";"i";"j";"k";"l";"m";"n";"o";"p";"q";"r";"s";"t";"u";"v";"w";"x";"y";"z"},H2306)))&gt;0),"Invalid","Valid")</f>
        <v>Valid</v>
      </c>
      <c r="J2306" s="1" t="s">
        <v>16882</v>
      </c>
      <c r="K2306" s="1" t="s">
        <v>481</v>
      </c>
      <c r="L2306" s="1" t="s">
        <v>67</v>
      </c>
      <c r="M2306" s="1" t="s">
        <v>33825</v>
      </c>
      <c r="N2306" s="1" t="s">
        <v>437</v>
      </c>
      <c r="O2306" s="1" t="s">
        <v>149</v>
      </c>
      <c r="P2306" t="s">
        <v>53</v>
      </c>
      <c r="Q2306" s="1" t="s">
        <v>197</v>
      </c>
      <c r="R2306" s="1" t="s">
        <v>198</v>
      </c>
      <c r="S2306" s="1" t="s">
        <v>16883</v>
      </c>
      <c r="T2306" s="1" t="s">
        <v>16884</v>
      </c>
      <c r="U2306" s="1" t="s">
        <v>2669</v>
      </c>
      <c r="V2306" s="1" t="s">
        <v>8652</v>
      </c>
      <c r="W2306" s="1" t="s">
        <v>33823</v>
      </c>
      <c r="X2306" t="str">
        <f t="shared" si="246"/>
        <v>Complete</v>
      </c>
      <c r="Y2306">
        <f>MAX(0,100-IF(G2306="Invalid",Config!$B$5,0)-IF(I2306="Invalid",Config!$B$6,0)-IF(X2306="Incomplete",Config!$B$7,0)-IF(AF2306="Yes",Config!$B$37,0))</f>
        <v>100</v>
      </c>
      <c r="Z2306" s="1">
        <f>IF(OR(TRIM(B2306)="",COUNTIF(Config!$B$15:$B$19,B2306)&gt;0),1,0)+IF(OR(TRIM(C2306)="",COUNTIF(Config!$B$15:$B$19,C2306)&gt;0),1,0)+IF(OR(TRIM(F2306)="",COUNTIF(Config!$B$15:$B$19,F2306)&gt;0),1,0)+IF(OR(TRIM(H2306)="",COUNTIF(Config!$B$15:$B$19,H2306)&gt;0),1,0)+IF(OR(TRIM(E2306)="",COUNTIF(Config!$B$15:$B$19,E2306)&gt;0),1,0)+IF(OR(TRIM(K2306)="",COUNTIF(Config!$B$15:$B$19,K2306)&gt;0),1,0)+IF(OR(TRIM(P2306)="",COUNTIF(Config!$B$15:$B$19,P2306)&gt;0),1,0)+IF(OR(TRIM(R2306)="",COUNTIF(Config!$B$15:$B$19,R2306)&gt;0),1,0)</f>
        <v>0</v>
      </c>
      <c r="AA2306" s="1" cm="1">
        <f t="array" ref="AA2306">SUMPRODUCT(LEN(H2306)-LEN(SUBSTITUTE(H2306,{"0";"1";"2";"3";"4";"5";"6";"7";"8";"9"},"")))</f>
        <v>12</v>
      </c>
      <c r="AC2306" t="str">
        <f t="shared" si="247"/>
        <v/>
      </c>
      <c r="AD2306">
        <f t="shared" si="248"/>
        <v>1</v>
      </c>
      <c r="AE2306">
        <f t="shared" si="249"/>
        <v>1</v>
      </c>
      <c r="AF2306" t="str">
        <f t="shared" si="250"/>
        <v>No</v>
      </c>
      <c r="AG2306">
        <f t="shared" ca="1" si="251"/>
        <v>481</v>
      </c>
      <c r="AH2306" t="str">
        <f ca="1">IF(OR(V2306="",AG2306=""),"Yes",IF(AG2306&gt;Config!$B$41,"Yes","No"))</f>
        <v>Yes</v>
      </c>
    </row>
    <row r="2307" spans="1:34" x14ac:dyDescent="0.25">
      <c r="A2307" s="1" t="s">
        <v>16885</v>
      </c>
      <c r="B2307" s="1" t="s">
        <v>2778</v>
      </c>
      <c r="C2307" s="1" t="s">
        <v>33815</v>
      </c>
      <c r="D2307" s="1" t="s">
        <v>2778</v>
      </c>
      <c r="E2307" s="1" t="s">
        <v>159</v>
      </c>
      <c r="F2307" s="1" t="s">
        <v>16886</v>
      </c>
      <c r="G2307" t="str">
        <f t="shared" ref="G2307:G2370" si="252">IFERROR(IF(OR(TRIM(F2307)="",LEN(F2307)-LEN(SUBSTITUTE(F2307,"@",""))&lt;&gt;1,FIND("@",F2307)=1,RIGHT(F2307,1)=".",ISNUMBER(SEARCH(" ",F2307)),ISERROR(FIND(".",F2307,FIND("@",F2307)+2))),"Invalid","Valid"),"Invalid")</f>
        <v>Valid</v>
      </c>
      <c r="H2307" s="1" t="s">
        <v>16887</v>
      </c>
      <c r="I2307" t="str" cm="1">
        <f t="array" ref="I2307">IF(OR(TRIM(H2307)="",ISNUMBER(SEARCH("#",H2307)),AA2307&lt;Config!$B$8,SUMPRODUCT(--ISNUMBER(SEARCH({"a";"b";"c";"d";"e";"f";"g";"h";"i";"j";"k";"l";"m";"n";"o";"p";"q";"r";"s";"t";"u";"v";"w";"x";"y";"z"},H2307)))&gt;0),"Invalid","Valid")</f>
        <v>Valid</v>
      </c>
      <c r="J2307" s="1" t="s">
        <v>16888</v>
      </c>
      <c r="K2307" s="1" t="s">
        <v>163</v>
      </c>
      <c r="L2307" s="1" t="s">
        <v>29</v>
      </c>
      <c r="M2307" s="1" t="s">
        <v>517</v>
      </c>
      <c r="N2307" s="1" t="s">
        <v>31</v>
      </c>
      <c r="O2307" s="1" t="s">
        <v>180</v>
      </c>
      <c r="P2307" t="s">
        <v>87</v>
      </c>
      <c r="Q2307" s="1" t="s">
        <v>166</v>
      </c>
      <c r="R2307" s="1" t="s">
        <v>559</v>
      </c>
      <c r="S2307" s="1" t="s">
        <v>16889</v>
      </c>
      <c r="T2307" s="1" t="s">
        <v>16890</v>
      </c>
      <c r="U2307" s="1" t="s">
        <v>2364</v>
      </c>
      <c r="V2307" s="1" t="s">
        <v>2987</v>
      </c>
      <c r="W2307" s="1" t="s">
        <v>141</v>
      </c>
      <c r="X2307" t="str">
        <f t="shared" ref="X2307:X2370" si="253">IF(Z2307=0,"Complete","Incomplete")</f>
        <v>Incomplete</v>
      </c>
      <c r="Y2307">
        <f>MAX(0,100-IF(G2307="Invalid",Config!$B$5,0)-IF(I2307="Invalid",Config!$B$6,0)-IF(X2307="Incomplete",Config!$B$7,0)-IF(AF2307="Yes",Config!$B$37,0))</f>
        <v>60</v>
      </c>
      <c r="Z2307" s="1">
        <f>IF(OR(TRIM(B2307)="",COUNTIF(Config!$B$15:$B$19,B2307)&gt;0),1,0)+IF(OR(TRIM(C2307)="",COUNTIF(Config!$B$15:$B$19,C2307)&gt;0),1,0)+IF(OR(TRIM(F2307)="",COUNTIF(Config!$B$15:$B$19,F2307)&gt;0),1,0)+IF(OR(TRIM(H2307)="",COUNTIF(Config!$B$15:$B$19,H2307)&gt;0),1,0)+IF(OR(TRIM(E2307)="",COUNTIF(Config!$B$15:$B$19,E2307)&gt;0),1,0)+IF(OR(TRIM(K2307)="",COUNTIF(Config!$B$15:$B$19,K2307)&gt;0),1,0)+IF(OR(TRIM(P2307)="",COUNTIF(Config!$B$15:$B$19,P2307)&gt;0),1,0)+IF(OR(TRIM(R2307)="",COUNTIF(Config!$B$15:$B$19,R2307)&gt;0),1,0)</f>
        <v>1</v>
      </c>
      <c r="AA2307" s="1" cm="1">
        <f t="array" ref="AA2307">SUMPRODUCT(LEN(H2307)-LEN(SUBSTITUTE(H2307,{"0";"1";"2";"3";"4";"5";"6";"7";"8";"9"},"")))</f>
        <v>11</v>
      </c>
      <c r="AC2307" t="str">
        <f t="shared" ref="AC2307:AC2370" si="254">_xlfn.TEXTJOIN("; ",TRUE,IF(G2307="Invalid","Invalid Email",""),IF(I2307="Invalid","Invalid Phone",""),IF(X2307="Incomplete","Incomplete Profile",""),IF(AF2307="Yes","Potential Duplicate",""))</f>
        <v>Incomplete Profile</v>
      </c>
      <c r="AD2307">
        <f t="shared" ref="AD2307:AD2370" si="255">IF(OR(TRIM(F2307)="",G2307="Invalid"),0,COUNTIF($F$2:$F$5131,F2307))</f>
        <v>1</v>
      </c>
      <c r="AE2307">
        <f t="shared" ref="AE2307:AE2370" si="256">IF(OR(TRIM(H2307)="",I2307="Invalid"),0,COUNTIF($H$2:$H$5131,H2307))</f>
        <v>1</v>
      </c>
      <c r="AF2307" t="str">
        <f t="shared" ref="AF2307:AF2370" si="257">IF(OR(AD2307&gt;1,AE2307&gt;1),"Yes","No")</f>
        <v>No</v>
      </c>
      <c r="AG2307">
        <f t="shared" ref="AG2307:AG2370" ca="1" si="258">IFERROR(TODAY()-DATEVALUE(V2307),IFERROR(TODAY()-DATE(VALUE(RIGHT(V2307,4)),VALUE(MID(V2307,FIND("/",V2307)+1,FIND("/",V2307,FIND("/",V2307)+1)-FIND("/",V2307)-1)),VALUE(LEFT(V2307,FIND("/",V2307)-1))),""))</f>
        <v>48</v>
      </c>
      <c r="AH2307" t="str">
        <f ca="1">IF(OR(V2307="",AG2307=""),"Yes",IF(AG2307&gt;Config!$B$41,"Yes","No"))</f>
        <v>No</v>
      </c>
    </row>
    <row r="2308" spans="1:34" x14ac:dyDescent="0.25">
      <c r="A2308" s="1" t="s">
        <v>16891</v>
      </c>
      <c r="B2308" s="1" t="s">
        <v>172</v>
      </c>
      <c r="C2308" s="1" t="s">
        <v>985</v>
      </c>
      <c r="D2308" s="1" t="s">
        <v>16892</v>
      </c>
      <c r="E2308" s="1" t="s">
        <v>34761</v>
      </c>
      <c r="F2308" s="1" t="s">
        <v>16893</v>
      </c>
      <c r="G2308" t="str">
        <f t="shared" si="252"/>
        <v>Valid</v>
      </c>
      <c r="H2308" s="1" t="s">
        <v>16894</v>
      </c>
      <c r="I2308" t="str" cm="1">
        <f t="array" ref="I2308">IF(OR(TRIM(H2308)="",ISNUMBER(SEARCH("#",H2308)),AA2308&lt;Config!$B$8,SUMPRODUCT(--ISNUMBER(SEARCH({"a";"b";"c";"d";"e";"f";"g";"h";"i";"j";"k";"l";"m";"n";"o";"p";"q";"r";"s";"t";"u";"v";"w";"x";"y";"z"},H2308)))&gt;0),"Invalid","Valid")</f>
        <v>Valid</v>
      </c>
      <c r="J2308" s="1" t="s">
        <v>16895</v>
      </c>
      <c r="K2308" s="1" t="s">
        <v>195</v>
      </c>
      <c r="L2308" s="1" t="s">
        <v>102</v>
      </c>
      <c r="M2308" s="1" t="s">
        <v>462</v>
      </c>
      <c r="N2308" s="1" t="s">
        <v>31</v>
      </c>
      <c r="O2308" s="1" t="s">
        <v>180</v>
      </c>
      <c r="P2308" t="s">
        <v>53</v>
      </c>
      <c r="Q2308" s="1" t="s">
        <v>150</v>
      </c>
      <c r="R2308" s="1" t="s">
        <v>70</v>
      </c>
      <c r="S2308" s="1" t="s">
        <v>16896</v>
      </c>
      <c r="T2308" s="1" t="s">
        <v>16897</v>
      </c>
      <c r="U2308" s="1" t="s">
        <v>16898</v>
      </c>
      <c r="V2308" s="1" t="s">
        <v>4152</v>
      </c>
      <c r="W2308" s="1" t="s">
        <v>94</v>
      </c>
      <c r="X2308" t="str">
        <f t="shared" si="253"/>
        <v>Complete</v>
      </c>
      <c r="Y2308">
        <f>MAX(0,100-IF(G2308="Invalid",Config!$B$5,0)-IF(I2308="Invalid",Config!$B$6,0)-IF(X2308="Incomplete",Config!$B$7,0)-IF(AF2308="Yes",Config!$B$37,0))</f>
        <v>100</v>
      </c>
      <c r="Z2308" s="1">
        <f>IF(OR(TRIM(B2308)="",COUNTIF(Config!$B$15:$B$19,B2308)&gt;0),1,0)+IF(OR(TRIM(C2308)="",COUNTIF(Config!$B$15:$B$19,C2308)&gt;0),1,0)+IF(OR(TRIM(F2308)="",COUNTIF(Config!$B$15:$B$19,F2308)&gt;0),1,0)+IF(OR(TRIM(H2308)="",COUNTIF(Config!$B$15:$B$19,H2308)&gt;0),1,0)+IF(OR(TRIM(E2308)="",COUNTIF(Config!$B$15:$B$19,E2308)&gt;0),1,0)+IF(OR(TRIM(K2308)="",COUNTIF(Config!$B$15:$B$19,K2308)&gt;0),1,0)+IF(OR(TRIM(P2308)="",COUNTIF(Config!$B$15:$B$19,P2308)&gt;0),1,0)+IF(OR(TRIM(R2308)="",COUNTIF(Config!$B$15:$B$19,R2308)&gt;0),1,0)</f>
        <v>0</v>
      </c>
      <c r="AA2308" s="1" cm="1">
        <f t="array" ref="AA2308">SUMPRODUCT(LEN(H2308)-LEN(SUBSTITUTE(H2308,{"0";"1";"2";"3";"4";"5";"6";"7";"8";"9"},"")))</f>
        <v>10</v>
      </c>
      <c r="AC2308" t="str">
        <f t="shared" si="254"/>
        <v/>
      </c>
      <c r="AD2308">
        <f t="shared" si="255"/>
        <v>1</v>
      </c>
      <c r="AE2308">
        <f t="shared" si="256"/>
        <v>1</v>
      </c>
      <c r="AF2308" t="str">
        <f t="shared" si="257"/>
        <v>No</v>
      </c>
      <c r="AG2308">
        <f t="shared" ca="1" si="258"/>
        <v>483</v>
      </c>
      <c r="AH2308" t="str">
        <f ca="1">IF(OR(V2308="",AG2308=""),"Yes",IF(AG2308&gt;Config!$B$41,"Yes","No"))</f>
        <v>Yes</v>
      </c>
    </row>
    <row r="2309" spans="1:34" x14ac:dyDescent="0.25">
      <c r="A2309" s="1" t="s">
        <v>16899</v>
      </c>
      <c r="B2309" s="1" t="s">
        <v>1175</v>
      </c>
      <c r="C2309" s="1" t="s">
        <v>748</v>
      </c>
      <c r="D2309" s="1" t="s">
        <v>16900</v>
      </c>
      <c r="E2309" s="1" t="s">
        <v>34467</v>
      </c>
      <c r="F2309" s="1" t="s">
        <v>16901</v>
      </c>
      <c r="G2309" t="str">
        <f t="shared" si="252"/>
        <v>Valid</v>
      </c>
      <c r="H2309" s="1" t="s">
        <v>16902</v>
      </c>
      <c r="I2309" t="str" cm="1">
        <f t="array" ref="I2309">IF(OR(TRIM(H2309)="",ISNUMBER(SEARCH("#",H2309)),AA2309&lt;Config!$B$8,SUMPRODUCT(--ISNUMBER(SEARCH({"a";"b";"c";"d";"e";"f";"g";"h";"i";"j";"k";"l";"m";"n";"o";"p";"q";"r";"s";"t";"u";"v";"w";"x";"y";"z"},H2309)))&gt;0),"Invalid","Valid")</f>
        <v>Valid</v>
      </c>
      <c r="J2309" s="1" t="s">
        <v>16903</v>
      </c>
      <c r="K2309" s="1" t="s">
        <v>48</v>
      </c>
      <c r="L2309" s="1" t="s">
        <v>179</v>
      </c>
      <c r="M2309" s="1" t="s">
        <v>135</v>
      </c>
      <c r="N2309" s="1" t="s">
        <v>86</v>
      </c>
      <c r="O2309" s="1" t="s">
        <v>149</v>
      </c>
      <c r="P2309" t="s">
        <v>87</v>
      </c>
      <c r="Q2309" s="1" t="s">
        <v>88</v>
      </c>
      <c r="R2309" s="1" t="s">
        <v>379</v>
      </c>
      <c r="S2309" s="1" t="s">
        <v>16904</v>
      </c>
      <c r="T2309" s="1" t="s">
        <v>16905</v>
      </c>
      <c r="U2309" s="1" t="s">
        <v>2251</v>
      </c>
      <c r="V2309" s="1" t="s">
        <v>4412</v>
      </c>
      <c r="W2309" s="1" t="s">
        <v>60</v>
      </c>
      <c r="X2309" t="str">
        <f t="shared" si="253"/>
        <v>Complete</v>
      </c>
      <c r="Y2309">
        <f>MAX(0,100-IF(G2309="Invalid",Config!$B$5,0)-IF(I2309="Invalid",Config!$B$6,0)-IF(X2309="Incomplete",Config!$B$7,0)-IF(AF2309="Yes",Config!$B$37,0))</f>
        <v>100</v>
      </c>
      <c r="Z2309" s="1">
        <f>IF(OR(TRIM(B2309)="",COUNTIF(Config!$B$15:$B$19,B2309)&gt;0),1,0)+IF(OR(TRIM(C2309)="",COUNTIF(Config!$B$15:$B$19,C2309)&gt;0),1,0)+IF(OR(TRIM(F2309)="",COUNTIF(Config!$B$15:$B$19,F2309)&gt;0),1,0)+IF(OR(TRIM(H2309)="",COUNTIF(Config!$B$15:$B$19,H2309)&gt;0),1,0)+IF(OR(TRIM(E2309)="",COUNTIF(Config!$B$15:$B$19,E2309)&gt;0),1,0)+IF(OR(TRIM(K2309)="",COUNTIF(Config!$B$15:$B$19,K2309)&gt;0),1,0)+IF(OR(TRIM(P2309)="",COUNTIF(Config!$B$15:$B$19,P2309)&gt;0),1,0)+IF(OR(TRIM(R2309)="",COUNTIF(Config!$B$15:$B$19,R2309)&gt;0),1,0)</f>
        <v>0</v>
      </c>
      <c r="AA2309" s="1" cm="1">
        <f t="array" ref="AA2309">SUMPRODUCT(LEN(H2309)-LEN(SUBSTITUTE(H2309,{"0";"1";"2";"3";"4";"5";"6";"7";"8";"9"},"")))</f>
        <v>11</v>
      </c>
      <c r="AC2309" t="str">
        <f t="shared" si="254"/>
        <v/>
      </c>
      <c r="AD2309">
        <f t="shared" si="255"/>
        <v>1</v>
      </c>
      <c r="AE2309">
        <f t="shared" si="256"/>
        <v>1</v>
      </c>
      <c r="AF2309" t="str">
        <f t="shared" si="257"/>
        <v>No</v>
      </c>
      <c r="AG2309">
        <f t="shared" ca="1" si="258"/>
        <v>187</v>
      </c>
      <c r="AH2309" t="str">
        <f ca="1">IF(OR(V2309="",AG2309=""),"Yes",IF(AG2309&gt;Config!$B$41,"Yes","No"))</f>
        <v>No</v>
      </c>
    </row>
    <row r="2310" spans="1:34" x14ac:dyDescent="0.25">
      <c r="A2310" s="1" t="s">
        <v>16906</v>
      </c>
      <c r="B2310" s="1" t="s">
        <v>3087</v>
      </c>
      <c r="C2310" s="1" t="s">
        <v>566</v>
      </c>
      <c r="D2310" s="1" t="s">
        <v>16907</v>
      </c>
      <c r="E2310" s="1" t="s">
        <v>33866</v>
      </c>
      <c r="F2310" s="1" t="s">
        <v>16908</v>
      </c>
      <c r="G2310" t="str">
        <f t="shared" si="252"/>
        <v>Valid</v>
      </c>
      <c r="H2310" s="1" t="s">
        <v>16909</v>
      </c>
      <c r="I2310" t="str" cm="1">
        <f t="array" ref="I2310">IF(OR(TRIM(H2310)="",ISNUMBER(SEARCH("#",H2310)),AA2310&lt;Config!$B$8,SUMPRODUCT(--ISNUMBER(SEARCH({"a";"b";"c";"d";"e";"f";"g";"h";"i";"j";"k";"l";"m";"n";"o";"p";"q";"r";"s";"t";"u";"v";"w";"x";"y";"z"},H2310)))&gt;0),"Invalid","Valid")</f>
        <v>Valid</v>
      </c>
      <c r="J2310" s="1" t="s">
        <v>16910</v>
      </c>
      <c r="K2310" s="1" t="s">
        <v>369</v>
      </c>
      <c r="L2310" s="1" t="s">
        <v>102</v>
      </c>
      <c r="M2310" s="1" t="s">
        <v>118</v>
      </c>
      <c r="N2310" s="1" t="s">
        <v>252</v>
      </c>
      <c r="O2310" s="1" t="s">
        <v>196</v>
      </c>
      <c r="P2310" t="s">
        <v>344</v>
      </c>
      <c r="Q2310" s="1" t="s">
        <v>971</v>
      </c>
      <c r="R2310" s="1" t="s">
        <v>971</v>
      </c>
      <c r="S2310" s="1" t="s">
        <v>2976</v>
      </c>
      <c r="T2310" s="1" t="s">
        <v>16911</v>
      </c>
      <c r="U2310" s="1" t="s">
        <v>16912</v>
      </c>
      <c r="V2310" s="1" t="s">
        <v>8893</v>
      </c>
      <c r="W2310" s="1" t="s">
        <v>75</v>
      </c>
      <c r="X2310" t="str">
        <f t="shared" si="253"/>
        <v>Complete</v>
      </c>
      <c r="Y2310">
        <f>MAX(0,100-IF(G2310="Invalid",Config!$B$5,0)-IF(I2310="Invalid",Config!$B$6,0)-IF(X2310="Incomplete",Config!$B$7,0)-IF(AF2310="Yes",Config!$B$37,0))</f>
        <v>100</v>
      </c>
      <c r="Z2310" s="1">
        <f>IF(OR(TRIM(B2310)="",COUNTIF(Config!$B$15:$B$19,B2310)&gt;0),1,0)+IF(OR(TRIM(C2310)="",COUNTIF(Config!$B$15:$B$19,C2310)&gt;0),1,0)+IF(OR(TRIM(F2310)="",COUNTIF(Config!$B$15:$B$19,F2310)&gt;0),1,0)+IF(OR(TRIM(H2310)="",COUNTIF(Config!$B$15:$B$19,H2310)&gt;0),1,0)+IF(OR(TRIM(E2310)="",COUNTIF(Config!$B$15:$B$19,E2310)&gt;0),1,0)+IF(OR(TRIM(K2310)="",COUNTIF(Config!$B$15:$B$19,K2310)&gt;0),1,0)+IF(OR(TRIM(P2310)="",COUNTIF(Config!$B$15:$B$19,P2310)&gt;0),1,0)+IF(OR(TRIM(R2310)="",COUNTIF(Config!$B$15:$B$19,R2310)&gt;0),1,0)</f>
        <v>0</v>
      </c>
      <c r="AA2310" s="1" cm="1">
        <f t="array" ref="AA2310">SUMPRODUCT(LEN(H2310)-LEN(SUBSTITUTE(H2310,{"0";"1";"2";"3";"4";"5";"6";"7";"8";"9"},"")))</f>
        <v>11</v>
      </c>
      <c r="AC2310" t="str">
        <f t="shared" si="254"/>
        <v/>
      </c>
      <c r="AD2310">
        <f t="shared" si="255"/>
        <v>1</v>
      </c>
      <c r="AE2310">
        <f t="shared" si="256"/>
        <v>1</v>
      </c>
      <c r="AF2310" t="str">
        <f t="shared" si="257"/>
        <v>No</v>
      </c>
      <c r="AG2310">
        <f t="shared" ca="1" si="258"/>
        <v>92</v>
      </c>
      <c r="AH2310" t="str">
        <f ca="1">IF(OR(V2310="",AG2310=""),"Yes",IF(AG2310&gt;Config!$B$41,"Yes","No"))</f>
        <v>No</v>
      </c>
    </row>
    <row r="2311" spans="1:34" x14ac:dyDescent="0.25">
      <c r="A2311" s="1" t="s">
        <v>16913</v>
      </c>
      <c r="B2311" s="1" t="s">
        <v>336</v>
      </c>
      <c r="C2311" s="1" t="s">
        <v>566</v>
      </c>
      <c r="D2311" s="1" t="s">
        <v>16914</v>
      </c>
      <c r="E2311" s="1" t="s">
        <v>34998</v>
      </c>
      <c r="F2311" s="1" t="s">
        <v>16915</v>
      </c>
      <c r="G2311" t="str">
        <f t="shared" si="252"/>
        <v>Valid</v>
      </c>
      <c r="H2311" s="1" t="s">
        <v>884</v>
      </c>
      <c r="I2311" t="str" cm="1">
        <f t="array" ref="I2311">IF(OR(TRIM(H2311)="",ISNUMBER(SEARCH("#",H2311)),AA2311&lt;Config!$B$8,SUMPRODUCT(--ISNUMBER(SEARCH({"a";"b";"c";"d";"e";"f";"g";"h";"i";"j";"k";"l";"m";"n";"o";"p";"q";"r";"s";"t";"u";"v";"w";"x";"y";"z"},H2311)))&gt;0),"Invalid","Valid")</f>
        <v>Invalid</v>
      </c>
      <c r="J2311" s="1" t="s">
        <v>16916</v>
      </c>
      <c r="K2311" s="1" t="s">
        <v>1001</v>
      </c>
      <c r="L2311" s="1" t="s">
        <v>102</v>
      </c>
      <c r="M2311" s="1" t="s">
        <v>391</v>
      </c>
      <c r="N2311" s="1" t="s">
        <v>211</v>
      </c>
      <c r="O2311" s="1" t="s">
        <v>180</v>
      </c>
      <c r="P2311" t="s">
        <v>104</v>
      </c>
      <c r="Q2311" s="1" t="s">
        <v>105</v>
      </c>
      <c r="R2311" s="1" t="s">
        <v>922</v>
      </c>
      <c r="S2311" s="1" t="s">
        <v>16917</v>
      </c>
      <c r="T2311" s="1" t="s">
        <v>16918</v>
      </c>
      <c r="U2311" s="1" t="s">
        <v>9649</v>
      </c>
      <c r="V2311" s="1" t="s">
        <v>1145</v>
      </c>
      <c r="W2311" s="1" t="s">
        <v>141</v>
      </c>
      <c r="X2311" t="str">
        <f t="shared" si="253"/>
        <v>Complete</v>
      </c>
      <c r="Y2311">
        <f>MAX(0,100-IF(G2311="Invalid",Config!$B$5,0)-IF(I2311="Invalid",Config!$B$6,0)-IF(X2311="Incomplete",Config!$B$7,0)-IF(AF2311="Yes",Config!$B$37,0))</f>
        <v>55</v>
      </c>
      <c r="Z2311" s="1">
        <f>IF(OR(TRIM(B2311)="",COUNTIF(Config!$B$15:$B$19,B2311)&gt;0),1,0)+IF(OR(TRIM(C2311)="",COUNTIF(Config!$B$15:$B$19,C2311)&gt;0),1,0)+IF(OR(TRIM(F2311)="",COUNTIF(Config!$B$15:$B$19,F2311)&gt;0),1,0)+IF(OR(TRIM(H2311)="",COUNTIF(Config!$B$15:$B$19,H2311)&gt;0),1,0)+IF(OR(TRIM(E2311)="",COUNTIF(Config!$B$15:$B$19,E2311)&gt;0),1,0)+IF(OR(TRIM(K2311)="",COUNTIF(Config!$B$15:$B$19,K2311)&gt;0),1,0)+IF(OR(TRIM(P2311)="",COUNTIF(Config!$B$15:$B$19,P2311)&gt;0),1,0)+IF(OR(TRIM(R2311)="",COUNTIF(Config!$B$15:$B$19,R2311)&gt;0),1,0)</f>
        <v>0</v>
      </c>
      <c r="AA2311" s="1" cm="1">
        <f t="array" ref="AA2311">SUMPRODUCT(LEN(H2311)-LEN(SUBSTITUTE(H2311,{"0";"1";"2";"3";"4";"5";"6";"7";"8";"9"},"")))</f>
        <v>3</v>
      </c>
      <c r="AC2311" t="str">
        <f t="shared" si="254"/>
        <v>Invalid Phone; Potential Duplicate</v>
      </c>
      <c r="AD2311">
        <f t="shared" si="255"/>
        <v>2</v>
      </c>
      <c r="AE2311">
        <f t="shared" si="256"/>
        <v>0</v>
      </c>
      <c r="AF2311" t="str">
        <f t="shared" si="257"/>
        <v>Yes</v>
      </c>
      <c r="AG2311">
        <f t="shared" ca="1" si="258"/>
        <v>37</v>
      </c>
      <c r="AH2311" t="str">
        <f ca="1">IF(OR(V2311="",AG2311=""),"Yes",IF(AG2311&gt;Config!$B$41,"Yes","No"))</f>
        <v>No</v>
      </c>
    </row>
    <row r="2312" spans="1:34" x14ac:dyDescent="0.25">
      <c r="A2312" s="1" t="s">
        <v>16919</v>
      </c>
      <c r="B2312" s="1" t="s">
        <v>1302</v>
      </c>
      <c r="C2312" s="1" t="s">
        <v>1806</v>
      </c>
      <c r="D2312" s="1" t="s">
        <v>16920</v>
      </c>
      <c r="E2312" s="1" t="s">
        <v>681</v>
      </c>
      <c r="F2312" s="1" t="s">
        <v>16921</v>
      </c>
      <c r="G2312" t="str">
        <f t="shared" si="252"/>
        <v>Valid</v>
      </c>
      <c r="H2312" s="1" t="s">
        <v>16922</v>
      </c>
      <c r="I2312" t="str" cm="1">
        <f t="array" ref="I2312">IF(OR(TRIM(H2312)="",ISNUMBER(SEARCH("#",H2312)),AA2312&lt;Config!$B$8,SUMPRODUCT(--ISNUMBER(SEARCH({"a";"b";"c";"d";"e";"f";"g";"h";"i";"j";"k";"l";"m";"n";"o";"p";"q";"r";"s";"t";"u";"v";"w";"x";"y";"z"},H2312)))&gt;0),"Invalid","Valid")</f>
        <v>Valid</v>
      </c>
      <c r="J2312" s="1" t="s">
        <v>16923</v>
      </c>
      <c r="K2312" s="1" t="s">
        <v>481</v>
      </c>
      <c r="L2312" s="1" t="s">
        <v>67</v>
      </c>
      <c r="M2312" s="1" t="s">
        <v>235</v>
      </c>
      <c r="N2312" s="1" t="s">
        <v>86</v>
      </c>
      <c r="O2312" s="1" t="s">
        <v>180</v>
      </c>
      <c r="P2312" t="s">
        <v>344</v>
      </c>
      <c r="Q2312" s="1" t="s">
        <v>345</v>
      </c>
      <c r="R2312" s="1" t="s">
        <v>346</v>
      </c>
      <c r="S2312" s="1" t="s">
        <v>16924</v>
      </c>
      <c r="T2312" s="1" t="s">
        <v>16925</v>
      </c>
      <c r="U2312" s="1" t="s">
        <v>10505</v>
      </c>
      <c r="V2312" s="1" t="s">
        <v>140</v>
      </c>
      <c r="W2312" s="1" t="s">
        <v>141</v>
      </c>
      <c r="X2312" t="str">
        <f t="shared" si="253"/>
        <v>Complete</v>
      </c>
      <c r="Y2312">
        <f>MAX(0,100-IF(G2312="Invalid",Config!$B$5,0)-IF(I2312="Invalid",Config!$B$6,0)-IF(X2312="Incomplete",Config!$B$7,0)-IF(AF2312="Yes",Config!$B$37,0))</f>
        <v>100</v>
      </c>
      <c r="Z2312" s="1">
        <f>IF(OR(TRIM(B2312)="",COUNTIF(Config!$B$15:$B$19,B2312)&gt;0),1,0)+IF(OR(TRIM(C2312)="",COUNTIF(Config!$B$15:$B$19,C2312)&gt;0),1,0)+IF(OR(TRIM(F2312)="",COUNTIF(Config!$B$15:$B$19,F2312)&gt;0),1,0)+IF(OR(TRIM(H2312)="",COUNTIF(Config!$B$15:$B$19,H2312)&gt;0),1,0)+IF(OR(TRIM(E2312)="",COUNTIF(Config!$B$15:$B$19,E2312)&gt;0),1,0)+IF(OR(TRIM(K2312)="",COUNTIF(Config!$B$15:$B$19,K2312)&gt;0),1,0)+IF(OR(TRIM(P2312)="",COUNTIF(Config!$B$15:$B$19,P2312)&gt;0),1,0)+IF(OR(TRIM(R2312)="",COUNTIF(Config!$B$15:$B$19,R2312)&gt;0),1,0)</f>
        <v>0</v>
      </c>
      <c r="AA2312" s="1" cm="1">
        <f t="array" ref="AA2312">SUMPRODUCT(LEN(H2312)-LEN(SUBSTITUTE(H2312,{"0";"1";"2";"3";"4";"5";"6";"7";"8";"9"},"")))</f>
        <v>11</v>
      </c>
      <c r="AC2312" t="str">
        <f t="shared" si="254"/>
        <v/>
      </c>
      <c r="AD2312">
        <f t="shared" si="255"/>
        <v>1</v>
      </c>
      <c r="AE2312">
        <f t="shared" si="256"/>
        <v>1</v>
      </c>
      <c r="AF2312" t="str">
        <f t="shared" si="257"/>
        <v>No</v>
      </c>
      <c r="AG2312">
        <f t="shared" ca="1" si="258"/>
        <v>37</v>
      </c>
      <c r="AH2312" t="str">
        <f ca="1">IF(OR(V2312="",AG2312=""),"Yes",IF(AG2312&gt;Config!$B$41,"Yes","No"))</f>
        <v>No</v>
      </c>
    </row>
    <row r="2313" spans="1:34" x14ac:dyDescent="0.25">
      <c r="A2313" s="1" t="s">
        <v>16926</v>
      </c>
      <c r="B2313" s="1" t="s">
        <v>112</v>
      </c>
      <c r="C2313" s="1" t="s">
        <v>2104</v>
      </c>
      <c r="D2313" s="1" t="s">
        <v>8393</v>
      </c>
      <c r="E2313" s="1" t="s">
        <v>191</v>
      </c>
      <c r="F2313" s="1" t="s">
        <v>16927</v>
      </c>
      <c r="G2313" t="str">
        <f t="shared" si="252"/>
        <v>Invalid</v>
      </c>
      <c r="H2313" s="1" t="s">
        <v>16928</v>
      </c>
      <c r="I2313" t="str" cm="1">
        <f t="array" ref="I2313">IF(OR(TRIM(H2313)="",ISNUMBER(SEARCH("#",H2313)),AA2313&lt;Config!$B$8,SUMPRODUCT(--ISNUMBER(SEARCH({"a";"b";"c";"d";"e";"f";"g";"h";"i";"j";"k";"l";"m";"n";"o";"p";"q";"r";"s";"t";"u";"v";"w";"x";"y";"z"},H2313)))&gt;0),"Invalid","Valid")</f>
        <v>Valid</v>
      </c>
      <c r="J2313" s="1" t="s">
        <v>16929</v>
      </c>
      <c r="K2313" s="1" t="s">
        <v>264</v>
      </c>
      <c r="L2313" s="1" t="s">
        <v>67</v>
      </c>
      <c r="M2313" s="1" t="s">
        <v>235</v>
      </c>
      <c r="N2313" s="1" t="s">
        <v>31</v>
      </c>
      <c r="O2313" s="1" t="s">
        <v>180</v>
      </c>
      <c r="P2313" t="s">
        <v>53</v>
      </c>
      <c r="Q2313" s="1" t="s">
        <v>54</v>
      </c>
      <c r="R2313" s="1" t="s">
        <v>55</v>
      </c>
      <c r="S2313" s="1" t="s">
        <v>2306</v>
      </c>
      <c r="T2313" s="1" t="s">
        <v>16930</v>
      </c>
      <c r="U2313" s="1" t="s">
        <v>9676</v>
      </c>
      <c r="V2313" s="1" t="s">
        <v>1273</v>
      </c>
      <c r="W2313" s="1" t="s">
        <v>75</v>
      </c>
      <c r="X2313" t="str">
        <f t="shared" si="253"/>
        <v>Complete</v>
      </c>
      <c r="Y2313">
        <f>MAX(0,100-IF(G2313="Invalid",Config!$B$5,0)-IF(I2313="Invalid",Config!$B$6,0)-IF(X2313="Incomplete",Config!$B$7,0)-IF(AF2313="Yes",Config!$B$37,0))</f>
        <v>70</v>
      </c>
      <c r="Z2313" s="1">
        <f>IF(OR(TRIM(B2313)="",COUNTIF(Config!$B$15:$B$19,B2313)&gt;0),1,0)+IF(OR(TRIM(C2313)="",COUNTIF(Config!$B$15:$B$19,C2313)&gt;0),1,0)+IF(OR(TRIM(F2313)="",COUNTIF(Config!$B$15:$B$19,F2313)&gt;0),1,0)+IF(OR(TRIM(H2313)="",COUNTIF(Config!$B$15:$B$19,H2313)&gt;0),1,0)+IF(OR(TRIM(E2313)="",COUNTIF(Config!$B$15:$B$19,E2313)&gt;0),1,0)+IF(OR(TRIM(K2313)="",COUNTIF(Config!$B$15:$B$19,K2313)&gt;0),1,0)+IF(OR(TRIM(P2313)="",COUNTIF(Config!$B$15:$B$19,P2313)&gt;0),1,0)+IF(OR(TRIM(R2313)="",COUNTIF(Config!$B$15:$B$19,R2313)&gt;0),1,0)</f>
        <v>0</v>
      </c>
      <c r="AA2313" s="1" cm="1">
        <f t="array" ref="AA2313">SUMPRODUCT(LEN(H2313)-LEN(SUBSTITUTE(H2313,{"0";"1";"2";"3";"4";"5";"6";"7";"8";"9"},"")))</f>
        <v>10</v>
      </c>
      <c r="AC2313" t="str">
        <f t="shared" si="254"/>
        <v>Invalid Email</v>
      </c>
      <c r="AD2313">
        <f t="shared" si="255"/>
        <v>0</v>
      </c>
      <c r="AE2313">
        <f t="shared" si="256"/>
        <v>1</v>
      </c>
      <c r="AF2313" t="str">
        <f t="shared" si="257"/>
        <v>No</v>
      </c>
      <c r="AG2313" t="str">
        <f t="shared" ca="1" si="258"/>
        <v/>
      </c>
      <c r="AH2313" t="str">
        <f ca="1">IF(OR(V2313="",AG2313=""),"Yes",IF(AG2313&gt;Config!$B$41,"Yes","No"))</f>
        <v>Yes</v>
      </c>
    </row>
    <row r="2314" spans="1:34" x14ac:dyDescent="0.25">
      <c r="A2314" s="1" t="s">
        <v>16931</v>
      </c>
      <c r="B2314" s="1" t="s">
        <v>995</v>
      </c>
      <c r="C2314" s="1" t="s">
        <v>23</v>
      </c>
      <c r="D2314" s="1" t="s">
        <v>5299</v>
      </c>
      <c r="E2314" s="1" t="s">
        <v>34999</v>
      </c>
      <c r="F2314" s="1" t="s">
        <v>16932</v>
      </c>
      <c r="G2314" t="str">
        <f t="shared" si="252"/>
        <v>Valid</v>
      </c>
      <c r="H2314" s="1" t="s">
        <v>16933</v>
      </c>
      <c r="I2314" t="str" cm="1">
        <f t="array" ref="I2314">IF(OR(TRIM(H2314)="",ISNUMBER(SEARCH("#",H2314)),AA2314&lt;Config!$B$8,SUMPRODUCT(--ISNUMBER(SEARCH({"a";"b";"c";"d";"e";"f";"g";"h";"i";"j";"k";"l";"m";"n";"o";"p";"q";"r";"s";"t";"u";"v";"w";"x";"y";"z"},H2314)))&gt;0),"Invalid","Valid")</f>
        <v>Valid</v>
      </c>
      <c r="J2314" s="1" t="s">
        <v>16934</v>
      </c>
      <c r="K2314" s="1" t="s">
        <v>83</v>
      </c>
      <c r="L2314" s="1" t="s">
        <v>84</v>
      </c>
      <c r="M2314" s="1" t="s">
        <v>30</v>
      </c>
      <c r="N2314" s="1" t="s">
        <v>148</v>
      </c>
      <c r="O2314" s="1" t="s">
        <v>266</v>
      </c>
      <c r="P2314" t="s">
        <v>104</v>
      </c>
      <c r="Q2314" s="1" t="s">
        <v>105</v>
      </c>
      <c r="R2314" s="1" t="s">
        <v>833</v>
      </c>
      <c r="S2314" s="1" t="s">
        <v>16935</v>
      </c>
      <c r="T2314" s="1" t="s">
        <v>16936</v>
      </c>
      <c r="U2314" s="1" t="s">
        <v>1204</v>
      </c>
      <c r="V2314" s="1" t="s">
        <v>16937</v>
      </c>
      <c r="W2314" s="1" t="s">
        <v>33823</v>
      </c>
      <c r="X2314" t="str">
        <f t="shared" si="253"/>
        <v>Complete</v>
      </c>
      <c r="Y2314">
        <f>MAX(0,100-IF(G2314="Invalid",Config!$B$5,0)-IF(I2314="Invalid",Config!$B$6,0)-IF(X2314="Incomplete",Config!$B$7,0)-IF(AF2314="Yes",Config!$B$37,0))</f>
        <v>100</v>
      </c>
      <c r="Z2314" s="1">
        <f>IF(OR(TRIM(B2314)="",COUNTIF(Config!$B$15:$B$19,B2314)&gt;0),1,0)+IF(OR(TRIM(C2314)="",COUNTIF(Config!$B$15:$B$19,C2314)&gt;0),1,0)+IF(OR(TRIM(F2314)="",COUNTIF(Config!$B$15:$B$19,F2314)&gt;0),1,0)+IF(OR(TRIM(H2314)="",COUNTIF(Config!$B$15:$B$19,H2314)&gt;0),1,0)+IF(OR(TRIM(E2314)="",COUNTIF(Config!$B$15:$B$19,E2314)&gt;0),1,0)+IF(OR(TRIM(K2314)="",COUNTIF(Config!$B$15:$B$19,K2314)&gt;0),1,0)+IF(OR(TRIM(P2314)="",COUNTIF(Config!$B$15:$B$19,P2314)&gt;0),1,0)+IF(OR(TRIM(R2314)="",COUNTIF(Config!$B$15:$B$19,R2314)&gt;0),1,0)</f>
        <v>0</v>
      </c>
      <c r="AA2314" s="1" cm="1">
        <f t="array" ref="AA2314">SUMPRODUCT(LEN(H2314)-LEN(SUBSTITUTE(H2314,{"0";"1";"2";"3";"4";"5";"6";"7";"8";"9"},"")))</f>
        <v>10</v>
      </c>
      <c r="AC2314" t="str">
        <f t="shared" si="254"/>
        <v/>
      </c>
      <c r="AD2314">
        <f t="shared" si="255"/>
        <v>1</v>
      </c>
      <c r="AE2314">
        <f t="shared" si="256"/>
        <v>1</v>
      </c>
      <c r="AF2314" t="str">
        <f t="shared" si="257"/>
        <v>No</v>
      </c>
      <c r="AG2314">
        <f t="shared" ca="1" si="258"/>
        <v>623</v>
      </c>
      <c r="AH2314" t="str">
        <f ca="1">IF(OR(V2314="",AG2314=""),"Yes",IF(AG2314&gt;Config!$B$41,"Yes","No"))</f>
        <v>Yes</v>
      </c>
    </row>
    <row r="2315" spans="1:34" x14ac:dyDescent="0.25">
      <c r="A2315" s="1" t="s">
        <v>16938</v>
      </c>
      <c r="B2315" s="1" t="s">
        <v>1624</v>
      </c>
      <c r="C2315" s="1" t="s">
        <v>775</v>
      </c>
      <c r="D2315" s="1" t="s">
        <v>16939</v>
      </c>
      <c r="E2315" s="1" t="s">
        <v>33867</v>
      </c>
      <c r="F2315" s="1" t="s">
        <v>4014</v>
      </c>
      <c r="G2315" t="str">
        <f t="shared" si="252"/>
        <v>Valid</v>
      </c>
      <c r="H2315" s="1" t="s">
        <v>16940</v>
      </c>
      <c r="I2315" t="str" cm="1">
        <f t="array" ref="I2315">IF(OR(TRIM(H2315)="",ISNUMBER(SEARCH("#",H2315)),AA2315&lt;Config!$B$8,SUMPRODUCT(--ISNUMBER(SEARCH({"a";"b";"c";"d";"e";"f";"g";"h";"i";"j";"k";"l";"m";"n";"o";"p";"q";"r";"s";"t";"u";"v";"w";"x";"y";"z"},H2315)))&gt;0),"Invalid","Valid")</f>
        <v>Valid</v>
      </c>
      <c r="J2315" s="1" t="s">
        <v>16941</v>
      </c>
      <c r="K2315" s="1" t="s">
        <v>147</v>
      </c>
      <c r="L2315" s="1" t="s">
        <v>134</v>
      </c>
      <c r="M2315" s="1" t="s">
        <v>118</v>
      </c>
      <c r="N2315" s="1" t="s">
        <v>211</v>
      </c>
      <c r="O2315" s="1" t="s">
        <v>180</v>
      </c>
      <c r="P2315" t="s">
        <v>104</v>
      </c>
      <c r="Q2315" s="1" t="s">
        <v>105</v>
      </c>
      <c r="R2315" s="1" t="s">
        <v>833</v>
      </c>
      <c r="S2315" s="1" t="s">
        <v>5253</v>
      </c>
      <c r="T2315" s="1" t="s">
        <v>16942</v>
      </c>
      <c r="U2315" s="1" t="s">
        <v>3957</v>
      </c>
      <c r="V2315" s="1" t="s">
        <v>140</v>
      </c>
      <c r="W2315" s="1" t="s">
        <v>384</v>
      </c>
      <c r="X2315" t="str">
        <f t="shared" si="253"/>
        <v>Complete</v>
      </c>
      <c r="Y2315">
        <f>MAX(0,100-IF(G2315="Invalid",Config!$B$5,0)-IF(I2315="Invalid",Config!$B$6,0)-IF(X2315="Incomplete",Config!$B$7,0)-IF(AF2315="Yes",Config!$B$37,0))</f>
        <v>75</v>
      </c>
      <c r="Z2315" s="1">
        <f>IF(OR(TRIM(B2315)="",COUNTIF(Config!$B$15:$B$19,B2315)&gt;0),1,0)+IF(OR(TRIM(C2315)="",COUNTIF(Config!$B$15:$B$19,C2315)&gt;0),1,0)+IF(OR(TRIM(F2315)="",COUNTIF(Config!$B$15:$B$19,F2315)&gt;0),1,0)+IF(OR(TRIM(H2315)="",COUNTIF(Config!$B$15:$B$19,H2315)&gt;0),1,0)+IF(OR(TRIM(E2315)="",COUNTIF(Config!$B$15:$B$19,E2315)&gt;0),1,0)+IF(OR(TRIM(K2315)="",COUNTIF(Config!$B$15:$B$19,K2315)&gt;0),1,0)+IF(OR(TRIM(P2315)="",COUNTIF(Config!$B$15:$B$19,P2315)&gt;0),1,0)+IF(OR(TRIM(R2315)="",COUNTIF(Config!$B$15:$B$19,R2315)&gt;0),1,0)</f>
        <v>0</v>
      </c>
      <c r="AA2315" s="1" cm="1">
        <f t="array" ref="AA2315">SUMPRODUCT(LEN(H2315)-LEN(SUBSTITUTE(H2315,{"0";"1";"2";"3";"4";"5";"6";"7";"8";"9"},"")))</f>
        <v>11</v>
      </c>
      <c r="AC2315" t="str">
        <f t="shared" si="254"/>
        <v>Potential Duplicate</v>
      </c>
      <c r="AD2315">
        <f t="shared" si="255"/>
        <v>2</v>
      </c>
      <c r="AE2315">
        <f t="shared" si="256"/>
        <v>1</v>
      </c>
      <c r="AF2315" t="str">
        <f t="shared" si="257"/>
        <v>Yes</v>
      </c>
      <c r="AG2315">
        <f t="shared" ca="1" si="258"/>
        <v>37</v>
      </c>
      <c r="AH2315" t="str">
        <f ca="1">IF(OR(V2315="",AG2315=""),"Yes",IF(AG2315&gt;Config!$B$41,"Yes","No"))</f>
        <v>No</v>
      </c>
    </row>
    <row r="2316" spans="1:34" x14ac:dyDescent="0.25">
      <c r="A2316" s="1" t="s">
        <v>16943</v>
      </c>
      <c r="B2316" s="1" t="s">
        <v>409</v>
      </c>
      <c r="C2316" s="1" t="s">
        <v>432</v>
      </c>
      <c r="D2316" s="1" t="s">
        <v>16944</v>
      </c>
      <c r="E2316" s="1" t="s">
        <v>283</v>
      </c>
      <c r="F2316" s="1" t="s">
        <v>16945</v>
      </c>
      <c r="G2316" t="str">
        <f t="shared" si="252"/>
        <v>Valid</v>
      </c>
      <c r="H2316" s="1" t="s">
        <v>16946</v>
      </c>
      <c r="I2316" t="str" cm="1">
        <f t="array" ref="I2316">IF(OR(TRIM(H2316)="",ISNUMBER(SEARCH("#",H2316)),AA2316&lt;Config!$B$8,SUMPRODUCT(--ISNUMBER(SEARCH({"a";"b";"c";"d";"e";"f";"g";"h";"i";"j";"k";"l";"m";"n";"o";"p";"q";"r";"s";"t";"u";"v";"w";"x";"y";"z"},H2316)))&gt;0),"Invalid","Valid")</f>
        <v>Valid</v>
      </c>
      <c r="J2316" s="1" t="s">
        <v>16947</v>
      </c>
      <c r="K2316" s="1" t="s">
        <v>83</v>
      </c>
      <c r="L2316" s="1" t="s">
        <v>49</v>
      </c>
      <c r="M2316" s="1" t="s">
        <v>165</v>
      </c>
      <c r="N2316" s="1" t="s">
        <v>68</v>
      </c>
      <c r="O2316" s="1" t="s">
        <v>149</v>
      </c>
      <c r="P2316" t="s">
        <v>53</v>
      </c>
      <c r="Q2316" s="1" t="s">
        <v>55</v>
      </c>
      <c r="R2316" s="1" t="s">
        <v>150</v>
      </c>
      <c r="S2316" s="1" t="s">
        <v>16948</v>
      </c>
      <c r="T2316" s="1" t="s">
        <v>16949</v>
      </c>
      <c r="U2316" s="1" t="s">
        <v>574</v>
      </c>
      <c r="V2316" s="1" t="s">
        <v>4475</v>
      </c>
      <c r="W2316" s="1" t="s">
        <v>60</v>
      </c>
      <c r="X2316" t="str">
        <f t="shared" si="253"/>
        <v>Complete</v>
      </c>
      <c r="Y2316">
        <f>MAX(0,100-IF(G2316="Invalid",Config!$B$5,0)-IF(I2316="Invalid",Config!$B$6,0)-IF(X2316="Incomplete",Config!$B$7,0)-IF(AF2316="Yes",Config!$B$37,0))</f>
        <v>100</v>
      </c>
      <c r="Z2316" s="1">
        <f>IF(OR(TRIM(B2316)="",COUNTIF(Config!$B$15:$B$19,B2316)&gt;0),1,0)+IF(OR(TRIM(C2316)="",COUNTIF(Config!$B$15:$B$19,C2316)&gt;0),1,0)+IF(OR(TRIM(F2316)="",COUNTIF(Config!$B$15:$B$19,F2316)&gt;0),1,0)+IF(OR(TRIM(H2316)="",COUNTIF(Config!$B$15:$B$19,H2316)&gt;0),1,0)+IF(OR(TRIM(E2316)="",COUNTIF(Config!$B$15:$B$19,E2316)&gt;0),1,0)+IF(OR(TRIM(K2316)="",COUNTIF(Config!$B$15:$B$19,K2316)&gt;0),1,0)+IF(OR(TRIM(P2316)="",COUNTIF(Config!$B$15:$B$19,P2316)&gt;0),1,0)+IF(OR(TRIM(R2316)="",COUNTIF(Config!$B$15:$B$19,R2316)&gt;0),1,0)</f>
        <v>0</v>
      </c>
      <c r="AA2316" s="1" cm="1">
        <f t="array" ref="AA2316">SUMPRODUCT(LEN(H2316)-LEN(SUBSTITUTE(H2316,{"0";"1";"2";"3";"4";"5";"6";"7";"8";"9"},"")))</f>
        <v>10</v>
      </c>
      <c r="AC2316" t="str">
        <f t="shared" si="254"/>
        <v/>
      </c>
      <c r="AD2316">
        <f t="shared" si="255"/>
        <v>1</v>
      </c>
      <c r="AE2316">
        <f t="shared" si="256"/>
        <v>1</v>
      </c>
      <c r="AF2316" t="str">
        <f t="shared" si="257"/>
        <v>No</v>
      </c>
      <c r="AG2316">
        <f t="shared" ca="1" si="258"/>
        <v>473</v>
      </c>
      <c r="AH2316" t="str">
        <f ca="1">IF(OR(V2316="",AG2316=""),"Yes",IF(AG2316&gt;Config!$B$41,"Yes","No"))</f>
        <v>Yes</v>
      </c>
    </row>
    <row r="2317" spans="1:34" x14ac:dyDescent="0.25">
      <c r="A2317" s="1" t="s">
        <v>16950</v>
      </c>
      <c r="B2317" s="1" t="s">
        <v>995</v>
      </c>
      <c r="C2317" s="1" t="s">
        <v>946</v>
      </c>
      <c r="D2317" s="1" t="s">
        <v>9429</v>
      </c>
      <c r="E2317" s="1" t="s">
        <v>33829</v>
      </c>
      <c r="F2317" s="1" t="s">
        <v>16951</v>
      </c>
      <c r="G2317" t="str">
        <f t="shared" si="252"/>
        <v>Valid</v>
      </c>
      <c r="H2317" s="1" t="s">
        <v>16952</v>
      </c>
      <c r="I2317" t="str" cm="1">
        <f t="array" ref="I2317">IF(OR(TRIM(H2317)="",ISNUMBER(SEARCH("#",H2317)),AA2317&lt;Config!$B$8,SUMPRODUCT(--ISNUMBER(SEARCH({"a";"b";"c";"d";"e";"f";"g";"h";"i";"j";"k";"l";"m";"n";"o";"p";"q";"r";"s";"t";"u";"v";"w";"x";"y";"z"},H2317)))&gt;0),"Invalid","Valid")</f>
        <v>Valid</v>
      </c>
      <c r="J2317" s="1" t="s">
        <v>16953</v>
      </c>
      <c r="K2317" s="1" t="s">
        <v>1001</v>
      </c>
      <c r="L2317" s="1" t="s">
        <v>179</v>
      </c>
      <c r="M2317" s="1" t="s">
        <v>85</v>
      </c>
      <c r="N2317" s="1" t="s">
        <v>713</v>
      </c>
      <c r="O2317" s="1" t="s">
        <v>180</v>
      </c>
      <c r="P2317" t="s">
        <v>87</v>
      </c>
      <c r="Q2317" s="1" t="s">
        <v>88</v>
      </c>
      <c r="R2317" s="1" t="s">
        <v>379</v>
      </c>
      <c r="S2317" s="1" t="s">
        <v>16954</v>
      </c>
      <c r="T2317" s="1" t="s">
        <v>16955</v>
      </c>
      <c r="U2317" s="1" t="s">
        <v>16956</v>
      </c>
      <c r="V2317" s="1" t="s">
        <v>5619</v>
      </c>
      <c r="W2317" s="1" t="s">
        <v>384</v>
      </c>
      <c r="X2317" t="str">
        <f t="shared" si="253"/>
        <v>Incomplete</v>
      </c>
      <c r="Y2317">
        <f>MAX(0,100-IF(G2317="Invalid",Config!$B$5,0)-IF(I2317="Invalid",Config!$B$6,0)-IF(X2317="Incomplete",Config!$B$7,0)-IF(AF2317="Yes",Config!$B$37,0))</f>
        <v>60</v>
      </c>
      <c r="Z2317" s="1">
        <f>IF(OR(TRIM(B2317)="",COUNTIF(Config!$B$15:$B$19,B2317)&gt;0),1,0)+IF(OR(TRIM(C2317)="",COUNTIF(Config!$B$15:$B$19,C2317)&gt;0),1,0)+IF(OR(TRIM(F2317)="",COUNTIF(Config!$B$15:$B$19,F2317)&gt;0),1,0)+IF(OR(TRIM(H2317)="",COUNTIF(Config!$B$15:$B$19,H2317)&gt;0),1,0)+IF(OR(TRIM(E2317)="",COUNTIF(Config!$B$15:$B$19,E2317)&gt;0),1,0)+IF(OR(TRIM(K2317)="",COUNTIF(Config!$B$15:$B$19,K2317)&gt;0),1,0)+IF(OR(TRIM(P2317)="",COUNTIF(Config!$B$15:$B$19,P2317)&gt;0),1,0)+IF(OR(TRIM(R2317)="",COUNTIF(Config!$B$15:$B$19,R2317)&gt;0),1,0)</f>
        <v>1</v>
      </c>
      <c r="AA2317" s="1" cm="1">
        <f t="array" ref="AA2317">SUMPRODUCT(LEN(H2317)-LEN(SUBSTITUTE(H2317,{"0";"1";"2";"3";"4";"5";"6";"7";"8";"9"},"")))</f>
        <v>11</v>
      </c>
      <c r="AC2317" t="str">
        <f t="shared" si="254"/>
        <v>Incomplete Profile</v>
      </c>
      <c r="AD2317">
        <f t="shared" si="255"/>
        <v>1</v>
      </c>
      <c r="AE2317">
        <f t="shared" si="256"/>
        <v>1</v>
      </c>
      <c r="AF2317" t="str">
        <f t="shared" si="257"/>
        <v>No</v>
      </c>
      <c r="AG2317">
        <f t="shared" ca="1" si="258"/>
        <v>213</v>
      </c>
      <c r="AH2317" t="str">
        <f ca="1">IF(OR(V2317="",AG2317=""),"Yes",IF(AG2317&gt;Config!$B$41,"Yes","No"))</f>
        <v>No</v>
      </c>
    </row>
    <row r="2318" spans="1:34" x14ac:dyDescent="0.25">
      <c r="A2318" s="1" t="s">
        <v>16957</v>
      </c>
      <c r="B2318" s="1" t="s">
        <v>62</v>
      </c>
      <c r="C2318" s="1" t="s">
        <v>659</v>
      </c>
      <c r="D2318" s="1" t="s">
        <v>16958</v>
      </c>
      <c r="E2318" s="1" t="s">
        <v>642</v>
      </c>
      <c r="F2318" s="1" t="s">
        <v>16959</v>
      </c>
      <c r="G2318" t="str">
        <f t="shared" si="252"/>
        <v>Valid</v>
      </c>
      <c r="H2318" s="1" t="s">
        <v>16960</v>
      </c>
      <c r="I2318" t="str" cm="1">
        <f t="array" ref="I2318">IF(OR(TRIM(H2318)="",ISNUMBER(SEARCH("#",H2318)),AA2318&lt;Config!$B$8,SUMPRODUCT(--ISNUMBER(SEARCH({"a";"b";"c";"d";"e";"f";"g";"h";"i";"j";"k";"l";"m";"n";"o";"p";"q";"r";"s";"t";"u";"v";"w";"x";"y";"z"},H2318)))&gt;0),"Invalid","Valid")</f>
        <v>Valid</v>
      </c>
      <c r="J2318" s="1" t="s">
        <v>16961</v>
      </c>
      <c r="K2318" s="1" t="s">
        <v>481</v>
      </c>
      <c r="L2318" s="1" t="s">
        <v>450</v>
      </c>
      <c r="M2318" s="1" t="s">
        <v>85</v>
      </c>
      <c r="N2318" s="1" t="s">
        <v>31</v>
      </c>
      <c r="O2318" s="1" t="s">
        <v>69</v>
      </c>
      <c r="P2318" t="s">
        <v>87</v>
      </c>
      <c r="Q2318" s="1" t="s">
        <v>166</v>
      </c>
      <c r="R2318" s="1" t="s">
        <v>212</v>
      </c>
      <c r="S2318" s="1" t="s">
        <v>16962</v>
      </c>
      <c r="T2318" s="1" t="s">
        <v>16963</v>
      </c>
      <c r="U2318" s="1" t="s">
        <v>1239</v>
      </c>
      <c r="V2318" s="1" t="s">
        <v>4194</v>
      </c>
      <c r="W2318" s="1" t="s">
        <v>125</v>
      </c>
      <c r="X2318" t="str">
        <f t="shared" si="253"/>
        <v>Complete</v>
      </c>
      <c r="Y2318">
        <f>MAX(0,100-IF(G2318="Invalid",Config!$B$5,0)-IF(I2318="Invalid",Config!$B$6,0)-IF(X2318="Incomplete",Config!$B$7,0)-IF(AF2318="Yes",Config!$B$37,0))</f>
        <v>100</v>
      </c>
      <c r="Z2318" s="1">
        <f>IF(OR(TRIM(B2318)="",COUNTIF(Config!$B$15:$B$19,B2318)&gt;0),1,0)+IF(OR(TRIM(C2318)="",COUNTIF(Config!$B$15:$B$19,C2318)&gt;0),1,0)+IF(OR(TRIM(F2318)="",COUNTIF(Config!$B$15:$B$19,F2318)&gt;0),1,0)+IF(OR(TRIM(H2318)="",COUNTIF(Config!$B$15:$B$19,H2318)&gt;0),1,0)+IF(OR(TRIM(E2318)="",COUNTIF(Config!$B$15:$B$19,E2318)&gt;0),1,0)+IF(OR(TRIM(K2318)="",COUNTIF(Config!$B$15:$B$19,K2318)&gt;0),1,0)+IF(OR(TRIM(P2318)="",COUNTIF(Config!$B$15:$B$19,P2318)&gt;0),1,0)+IF(OR(TRIM(R2318)="",COUNTIF(Config!$B$15:$B$19,R2318)&gt;0),1,0)</f>
        <v>0</v>
      </c>
      <c r="AA2318" s="1" cm="1">
        <f t="array" ref="AA2318">SUMPRODUCT(LEN(H2318)-LEN(SUBSTITUTE(H2318,{"0";"1";"2";"3";"4";"5";"6";"7";"8";"9"},"")))</f>
        <v>11</v>
      </c>
      <c r="AC2318" t="str">
        <f t="shared" si="254"/>
        <v/>
      </c>
      <c r="AD2318">
        <f t="shared" si="255"/>
        <v>1</v>
      </c>
      <c r="AE2318">
        <f t="shared" si="256"/>
        <v>1</v>
      </c>
      <c r="AF2318" t="str">
        <f t="shared" si="257"/>
        <v>No</v>
      </c>
      <c r="AG2318">
        <f t="shared" ca="1" si="258"/>
        <v>248</v>
      </c>
      <c r="AH2318" t="str">
        <f ca="1">IF(OR(V2318="",AG2318=""),"Yes",IF(AG2318&gt;Config!$B$41,"Yes","No"))</f>
        <v>No</v>
      </c>
    </row>
    <row r="2319" spans="1:34" x14ac:dyDescent="0.25">
      <c r="A2319" s="1" t="s">
        <v>16964</v>
      </c>
      <c r="B2319" s="1" t="s">
        <v>554</v>
      </c>
      <c r="C2319" s="1" t="s">
        <v>189</v>
      </c>
      <c r="D2319" s="1" t="s">
        <v>16965</v>
      </c>
      <c r="E2319" s="1" t="s">
        <v>33829</v>
      </c>
      <c r="F2319" s="1" t="s">
        <v>16966</v>
      </c>
      <c r="G2319" t="str">
        <f t="shared" si="252"/>
        <v>Valid</v>
      </c>
      <c r="H2319" s="1" t="s">
        <v>16967</v>
      </c>
      <c r="I2319" t="str" cm="1">
        <f t="array" ref="I2319">IF(OR(TRIM(H2319)="",ISNUMBER(SEARCH("#",H2319)),AA2319&lt;Config!$B$8,SUMPRODUCT(--ISNUMBER(SEARCH({"a";"b";"c";"d";"e";"f";"g";"h";"i";"j";"k";"l";"m";"n";"o";"p";"q";"r";"s";"t";"u";"v";"w";"x";"y";"z"},H2319)))&gt;0),"Invalid","Valid")</f>
        <v>Valid</v>
      </c>
      <c r="J2319" s="1" t="s">
        <v>16968</v>
      </c>
      <c r="K2319" s="1" t="s">
        <v>866</v>
      </c>
      <c r="L2319" s="1" t="s">
        <v>29</v>
      </c>
      <c r="M2319" s="1" t="s">
        <v>165</v>
      </c>
      <c r="N2319" s="1" t="s">
        <v>358</v>
      </c>
      <c r="O2319" s="1" t="s">
        <v>149</v>
      </c>
      <c r="P2319" t="s">
        <v>87</v>
      </c>
      <c r="Q2319" s="1" t="s">
        <v>88</v>
      </c>
      <c r="R2319" s="1" t="s">
        <v>89</v>
      </c>
      <c r="S2319" s="1" t="s">
        <v>16969</v>
      </c>
      <c r="T2319" s="1" t="s">
        <v>16970</v>
      </c>
      <c r="U2319" s="1" t="s">
        <v>4035</v>
      </c>
      <c r="V2319" s="1" t="s">
        <v>4194</v>
      </c>
      <c r="W2319" s="1" t="s">
        <v>141</v>
      </c>
      <c r="X2319" t="str">
        <f t="shared" si="253"/>
        <v>Incomplete</v>
      </c>
      <c r="Y2319">
        <f>MAX(0,100-IF(G2319="Invalid",Config!$B$5,0)-IF(I2319="Invalid",Config!$B$6,0)-IF(X2319="Incomplete",Config!$B$7,0)-IF(AF2319="Yes",Config!$B$37,0))</f>
        <v>60</v>
      </c>
      <c r="Z2319" s="1">
        <f>IF(OR(TRIM(B2319)="",COUNTIF(Config!$B$15:$B$19,B2319)&gt;0),1,0)+IF(OR(TRIM(C2319)="",COUNTIF(Config!$B$15:$B$19,C2319)&gt;0),1,0)+IF(OR(TRIM(F2319)="",COUNTIF(Config!$B$15:$B$19,F2319)&gt;0),1,0)+IF(OR(TRIM(H2319)="",COUNTIF(Config!$B$15:$B$19,H2319)&gt;0),1,0)+IF(OR(TRIM(E2319)="",COUNTIF(Config!$B$15:$B$19,E2319)&gt;0),1,0)+IF(OR(TRIM(K2319)="",COUNTIF(Config!$B$15:$B$19,K2319)&gt;0),1,0)+IF(OR(TRIM(P2319)="",COUNTIF(Config!$B$15:$B$19,P2319)&gt;0),1,0)+IF(OR(TRIM(R2319)="",COUNTIF(Config!$B$15:$B$19,R2319)&gt;0),1,0)</f>
        <v>1</v>
      </c>
      <c r="AA2319" s="1" cm="1">
        <f t="array" ref="AA2319">SUMPRODUCT(LEN(H2319)-LEN(SUBSTITUTE(H2319,{"0";"1";"2";"3";"4";"5";"6";"7";"8";"9"},"")))</f>
        <v>10</v>
      </c>
      <c r="AC2319" t="str">
        <f t="shared" si="254"/>
        <v>Incomplete Profile</v>
      </c>
      <c r="AD2319">
        <f t="shared" si="255"/>
        <v>1</v>
      </c>
      <c r="AE2319">
        <f t="shared" si="256"/>
        <v>1</v>
      </c>
      <c r="AF2319" t="str">
        <f t="shared" si="257"/>
        <v>No</v>
      </c>
      <c r="AG2319">
        <f t="shared" ca="1" si="258"/>
        <v>248</v>
      </c>
      <c r="AH2319" t="str">
        <f ca="1">IF(OR(V2319="",AG2319=""),"Yes",IF(AG2319&gt;Config!$B$41,"Yes","No"))</f>
        <v>No</v>
      </c>
    </row>
    <row r="2320" spans="1:34" x14ac:dyDescent="0.25">
      <c r="A2320" s="1" t="s">
        <v>16971</v>
      </c>
      <c r="B2320" s="1" t="s">
        <v>1816</v>
      </c>
      <c r="C2320" s="1" t="s">
        <v>33938</v>
      </c>
      <c r="D2320" s="1" t="s">
        <v>35000</v>
      </c>
      <c r="E2320" s="1" t="s">
        <v>34498</v>
      </c>
      <c r="F2320" s="1" t="s">
        <v>16972</v>
      </c>
      <c r="G2320" t="str">
        <f t="shared" si="252"/>
        <v>Valid</v>
      </c>
      <c r="H2320" s="1" t="s">
        <v>16973</v>
      </c>
      <c r="I2320" t="str" cm="1">
        <f t="array" ref="I2320">IF(OR(TRIM(H2320)="",ISNUMBER(SEARCH("#",H2320)),AA2320&lt;Config!$B$8,SUMPRODUCT(--ISNUMBER(SEARCH({"a";"b";"c";"d";"e";"f";"g";"h";"i";"j";"k";"l";"m";"n";"o";"p";"q";"r";"s";"t";"u";"v";"w";"x";"y";"z"},H2320)))&gt;0),"Invalid","Valid")</f>
        <v>Valid</v>
      </c>
      <c r="J2320" s="1" t="s">
        <v>16974</v>
      </c>
      <c r="K2320" s="1" t="s">
        <v>28</v>
      </c>
      <c r="L2320" s="1" t="s">
        <v>84</v>
      </c>
      <c r="M2320" s="1" t="s">
        <v>235</v>
      </c>
      <c r="N2320" s="1" t="s">
        <v>68</v>
      </c>
      <c r="O2320" s="1" t="s">
        <v>196</v>
      </c>
      <c r="P2320" t="s">
        <v>344</v>
      </c>
      <c r="Q2320" s="1" t="s">
        <v>345</v>
      </c>
      <c r="R2320" s="1" t="s">
        <v>971</v>
      </c>
      <c r="S2320" s="1" t="s">
        <v>16975</v>
      </c>
      <c r="T2320" s="1" t="s">
        <v>16976</v>
      </c>
      <c r="U2320" s="1" t="s">
        <v>11711</v>
      </c>
      <c r="V2320" s="1" t="s">
        <v>7729</v>
      </c>
      <c r="W2320" s="1" t="s">
        <v>94</v>
      </c>
      <c r="X2320" t="str">
        <f t="shared" si="253"/>
        <v>Complete</v>
      </c>
      <c r="Y2320">
        <f>MAX(0,100-IF(G2320="Invalid",Config!$B$5,0)-IF(I2320="Invalid",Config!$B$6,0)-IF(X2320="Incomplete",Config!$B$7,0)-IF(AF2320="Yes",Config!$B$37,0))</f>
        <v>100</v>
      </c>
      <c r="Z2320" s="1">
        <f>IF(OR(TRIM(B2320)="",COUNTIF(Config!$B$15:$B$19,B2320)&gt;0),1,0)+IF(OR(TRIM(C2320)="",COUNTIF(Config!$B$15:$B$19,C2320)&gt;0),1,0)+IF(OR(TRIM(F2320)="",COUNTIF(Config!$B$15:$B$19,F2320)&gt;0),1,0)+IF(OR(TRIM(H2320)="",COUNTIF(Config!$B$15:$B$19,H2320)&gt;0),1,0)+IF(OR(TRIM(E2320)="",COUNTIF(Config!$B$15:$B$19,E2320)&gt;0),1,0)+IF(OR(TRIM(K2320)="",COUNTIF(Config!$B$15:$B$19,K2320)&gt;0),1,0)+IF(OR(TRIM(P2320)="",COUNTIF(Config!$B$15:$B$19,P2320)&gt;0),1,0)+IF(OR(TRIM(R2320)="",COUNTIF(Config!$B$15:$B$19,R2320)&gt;0),1,0)</f>
        <v>0</v>
      </c>
      <c r="AA2320" s="1" cm="1">
        <f t="array" ref="AA2320">SUMPRODUCT(LEN(H2320)-LEN(SUBSTITUTE(H2320,{"0";"1";"2";"3";"4";"5";"6";"7";"8";"9"},"")))</f>
        <v>11</v>
      </c>
      <c r="AC2320" t="str">
        <f t="shared" si="254"/>
        <v/>
      </c>
      <c r="AD2320">
        <f t="shared" si="255"/>
        <v>1</v>
      </c>
      <c r="AE2320">
        <f t="shared" si="256"/>
        <v>1</v>
      </c>
      <c r="AF2320" t="str">
        <f t="shared" si="257"/>
        <v>No</v>
      </c>
      <c r="AG2320" t="str">
        <f t="shared" ca="1" si="258"/>
        <v/>
      </c>
      <c r="AH2320" t="str">
        <f ca="1">IF(OR(V2320="",AG2320=""),"Yes",IF(AG2320&gt;Config!$B$41,"Yes","No"))</f>
        <v>Yes</v>
      </c>
    </row>
    <row r="2321" spans="1:34" x14ac:dyDescent="0.25">
      <c r="A2321" s="1" t="s">
        <v>16977</v>
      </c>
      <c r="B2321" s="1" t="s">
        <v>851</v>
      </c>
      <c r="C2321" s="1" t="s">
        <v>386</v>
      </c>
      <c r="D2321" s="1" t="s">
        <v>2823</v>
      </c>
      <c r="E2321" s="1" t="s">
        <v>33829</v>
      </c>
      <c r="F2321" s="1" t="s">
        <v>2824</v>
      </c>
      <c r="G2321" t="str">
        <f t="shared" si="252"/>
        <v>Valid</v>
      </c>
      <c r="H2321" s="1" t="s">
        <v>16978</v>
      </c>
      <c r="I2321" t="str" cm="1">
        <f t="array" ref="I2321">IF(OR(TRIM(H2321)="",ISNUMBER(SEARCH("#",H2321)),AA2321&lt;Config!$B$8,SUMPRODUCT(--ISNUMBER(SEARCH({"a";"b";"c";"d";"e";"f";"g";"h";"i";"j";"k";"l";"m";"n";"o";"p";"q";"r";"s";"t";"u";"v";"w";"x";"y";"z"},H2321)))&gt;0),"Invalid","Valid")</f>
        <v>Valid</v>
      </c>
      <c r="J2321" s="1" t="s">
        <v>16979</v>
      </c>
      <c r="K2321" s="1" t="s">
        <v>504</v>
      </c>
      <c r="L2321" s="1" t="s">
        <v>84</v>
      </c>
      <c r="M2321" s="1" t="s">
        <v>118</v>
      </c>
      <c r="N2321" s="1" t="s">
        <v>713</v>
      </c>
      <c r="O2321" s="1" t="s">
        <v>196</v>
      </c>
      <c r="P2321" t="s">
        <v>590</v>
      </c>
      <c r="Q2321" s="1" t="s">
        <v>591</v>
      </c>
      <c r="R2321" s="1" t="s">
        <v>592</v>
      </c>
      <c r="S2321" s="1" t="s">
        <v>16980</v>
      </c>
      <c r="T2321" s="1" t="s">
        <v>16981</v>
      </c>
      <c r="U2321" s="1" t="s">
        <v>1318</v>
      </c>
      <c r="V2321" s="1" t="s">
        <v>3270</v>
      </c>
      <c r="W2321" s="1" t="s">
        <v>141</v>
      </c>
      <c r="X2321" t="str">
        <f t="shared" si="253"/>
        <v>Incomplete</v>
      </c>
      <c r="Y2321">
        <f>MAX(0,100-IF(G2321="Invalid",Config!$B$5,0)-IF(I2321="Invalid",Config!$B$6,0)-IF(X2321="Incomplete",Config!$B$7,0)-IF(AF2321="Yes",Config!$B$37,0))</f>
        <v>35</v>
      </c>
      <c r="Z2321" s="1">
        <f>IF(OR(TRIM(B2321)="",COUNTIF(Config!$B$15:$B$19,B2321)&gt;0),1,0)+IF(OR(TRIM(C2321)="",COUNTIF(Config!$B$15:$B$19,C2321)&gt;0),1,0)+IF(OR(TRIM(F2321)="",COUNTIF(Config!$B$15:$B$19,F2321)&gt;0),1,0)+IF(OR(TRIM(H2321)="",COUNTIF(Config!$B$15:$B$19,H2321)&gt;0),1,0)+IF(OR(TRIM(E2321)="",COUNTIF(Config!$B$15:$B$19,E2321)&gt;0),1,0)+IF(OR(TRIM(K2321)="",COUNTIF(Config!$B$15:$B$19,K2321)&gt;0),1,0)+IF(OR(TRIM(P2321)="",COUNTIF(Config!$B$15:$B$19,P2321)&gt;0),1,0)+IF(OR(TRIM(R2321)="",COUNTIF(Config!$B$15:$B$19,R2321)&gt;0),1,0)</f>
        <v>1</v>
      </c>
      <c r="AA2321" s="1" cm="1">
        <f t="array" ref="AA2321">SUMPRODUCT(LEN(H2321)-LEN(SUBSTITUTE(H2321,{"0";"1";"2";"3";"4";"5";"6";"7";"8";"9"},"")))</f>
        <v>12</v>
      </c>
      <c r="AC2321" t="str">
        <f t="shared" si="254"/>
        <v>Incomplete Profile; Potential Duplicate</v>
      </c>
      <c r="AD2321">
        <f t="shared" si="255"/>
        <v>3</v>
      </c>
      <c r="AE2321">
        <f t="shared" si="256"/>
        <v>2</v>
      </c>
      <c r="AF2321" t="str">
        <f t="shared" si="257"/>
        <v>Yes</v>
      </c>
      <c r="AG2321">
        <f t="shared" ca="1" si="258"/>
        <v>303</v>
      </c>
      <c r="AH2321" t="str">
        <f ca="1">IF(OR(V2321="",AG2321=""),"Yes",IF(AG2321&gt;Config!$B$41,"Yes","No"))</f>
        <v>No</v>
      </c>
    </row>
    <row r="2322" spans="1:34" x14ac:dyDescent="0.25">
      <c r="A2322" s="1" t="s">
        <v>16982</v>
      </c>
      <c r="B2322" s="1" t="s">
        <v>219</v>
      </c>
      <c r="C2322" s="1" t="s">
        <v>899</v>
      </c>
      <c r="D2322" s="1" t="s">
        <v>3427</v>
      </c>
      <c r="E2322" s="1" t="s">
        <v>35001</v>
      </c>
      <c r="F2322" s="1" t="s">
        <v>16983</v>
      </c>
      <c r="G2322" t="str">
        <f t="shared" si="252"/>
        <v>Valid</v>
      </c>
      <c r="H2322" s="1" t="s">
        <v>16984</v>
      </c>
      <c r="I2322" t="str" cm="1">
        <f t="array" ref="I2322">IF(OR(TRIM(H2322)="",ISNUMBER(SEARCH("#",H2322)),AA2322&lt;Config!$B$8,SUMPRODUCT(--ISNUMBER(SEARCH({"a";"b";"c";"d";"e";"f";"g";"h";"i";"j";"k";"l";"m";"n";"o";"p";"q";"r";"s";"t";"u";"v";"w";"x";"y";"z"},H2322)))&gt;0),"Invalid","Valid")</f>
        <v>Valid</v>
      </c>
      <c r="J2322" s="1" t="s">
        <v>16985</v>
      </c>
      <c r="K2322" s="1" t="s">
        <v>369</v>
      </c>
      <c r="L2322" s="1" t="s">
        <v>265</v>
      </c>
      <c r="M2322" s="1" t="s">
        <v>391</v>
      </c>
      <c r="N2322" s="1" t="s">
        <v>252</v>
      </c>
      <c r="O2322" s="1" t="s">
        <v>180</v>
      </c>
      <c r="P2322" t="s">
        <v>87</v>
      </c>
      <c r="Q2322" s="1" t="s">
        <v>166</v>
      </c>
      <c r="R2322" s="1" t="s">
        <v>379</v>
      </c>
      <c r="S2322" s="1" t="s">
        <v>9819</v>
      </c>
      <c r="T2322" s="1" t="s">
        <v>16986</v>
      </c>
      <c r="U2322" s="1" t="s">
        <v>925</v>
      </c>
      <c r="V2322" s="1" t="s">
        <v>5830</v>
      </c>
      <c r="W2322" s="1" t="s">
        <v>384</v>
      </c>
      <c r="X2322" t="str">
        <f t="shared" si="253"/>
        <v>Complete</v>
      </c>
      <c r="Y2322">
        <f>MAX(0,100-IF(G2322="Invalid",Config!$B$5,0)-IF(I2322="Invalid",Config!$B$6,0)-IF(X2322="Incomplete",Config!$B$7,0)-IF(AF2322="Yes",Config!$B$37,0))</f>
        <v>100</v>
      </c>
      <c r="Z2322" s="1">
        <f>IF(OR(TRIM(B2322)="",COUNTIF(Config!$B$15:$B$19,B2322)&gt;0),1,0)+IF(OR(TRIM(C2322)="",COUNTIF(Config!$B$15:$B$19,C2322)&gt;0),1,0)+IF(OR(TRIM(F2322)="",COUNTIF(Config!$B$15:$B$19,F2322)&gt;0),1,0)+IF(OR(TRIM(H2322)="",COUNTIF(Config!$B$15:$B$19,H2322)&gt;0),1,0)+IF(OR(TRIM(E2322)="",COUNTIF(Config!$B$15:$B$19,E2322)&gt;0),1,0)+IF(OR(TRIM(K2322)="",COUNTIF(Config!$B$15:$B$19,K2322)&gt;0),1,0)+IF(OR(TRIM(P2322)="",COUNTIF(Config!$B$15:$B$19,P2322)&gt;0),1,0)+IF(OR(TRIM(R2322)="",COUNTIF(Config!$B$15:$B$19,R2322)&gt;0),1,0)</f>
        <v>0</v>
      </c>
      <c r="AA2322" s="1" cm="1">
        <f t="array" ref="AA2322">SUMPRODUCT(LEN(H2322)-LEN(SUBSTITUTE(H2322,{"0";"1";"2";"3";"4";"5";"6";"7";"8";"9"},"")))</f>
        <v>10</v>
      </c>
      <c r="AC2322" t="str">
        <f t="shared" si="254"/>
        <v/>
      </c>
      <c r="AD2322">
        <f t="shared" si="255"/>
        <v>1</v>
      </c>
      <c r="AE2322">
        <f t="shared" si="256"/>
        <v>1</v>
      </c>
      <c r="AF2322" t="str">
        <f t="shared" si="257"/>
        <v>No</v>
      </c>
      <c r="AG2322">
        <f t="shared" ca="1" si="258"/>
        <v>234</v>
      </c>
      <c r="AH2322" t="str">
        <f ca="1">IF(OR(V2322="",AG2322=""),"Yes",IF(AG2322&gt;Config!$B$41,"Yes","No"))</f>
        <v>No</v>
      </c>
    </row>
    <row r="2323" spans="1:34" x14ac:dyDescent="0.25">
      <c r="A2323" s="1" t="s">
        <v>16987</v>
      </c>
      <c r="B2323" s="1" t="s">
        <v>4638</v>
      </c>
      <c r="C2323" s="1" t="s">
        <v>420</v>
      </c>
      <c r="D2323" s="1" t="s">
        <v>16988</v>
      </c>
      <c r="E2323" s="1" t="s">
        <v>477</v>
      </c>
      <c r="F2323" s="1" t="s">
        <v>16989</v>
      </c>
      <c r="G2323" t="str">
        <f t="shared" si="252"/>
        <v>Valid</v>
      </c>
      <c r="H2323" s="1" t="s">
        <v>16990</v>
      </c>
      <c r="I2323" t="str" cm="1">
        <f t="array" ref="I2323">IF(OR(TRIM(H2323)="",ISNUMBER(SEARCH("#",H2323)),AA2323&lt;Config!$B$8,SUMPRODUCT(--ISNUMBER(SEARCH({"a";"b";"c";"d";"e";"f";"g";"h";"i";"j";"k";"l";"m";"n";"o";"p";"q";"r";"s";"t";"u";"v";"w";"x";"y";"z"},H2323)))&gt;0),"Invalid","Valid")</f>
        <v>Valid</v>
      </c>
      <c r="J2323" s="1" t="s">
        <v>16991</v>
      </c>
      <c r="K2323" s="1" t="s">
        <v>48</v>
      </c>
      <c r="L2323" s="1" t="s">
        <v>179</v>
      </c>
      <c r="M2323" s="1" t="s">
        <v>33827</v>
      </c>
      <c r="N2323" s="1" t="s">
        <v>33819</v>
      </c>
      <c r="O2323" s="1" t="s">
        <v>180</v>
      </c>
      <c r="P2323" t="s">
        <v>590</v>
      </c>
      <c r="Q2323" s="1" t="s">
        <v>591</v>
      </c>
      <c r="R2323" s="1" t="s">
        <v>845</v>
      </c>
      <c r="S2323" s="1" t="s">
        <v>16992</v>
      </c>
      <c r="T2323" s="1" t="s">
        <v>16993</v>
      </c>
      <c r="U2323" s="1" t="s">
        <v>8420</v>
      </c>
      <c r="V2323" s="1" t="s">
        <v>8249</v>
      </c>
      <c r="W2323" s="1" t="s">
        <v>60</v>
      </c>
      <c r="X2323" t="str">
        <f t="shared" si="253"/>
        <v>Complete</v>
      </c>
      <c r="Y2323">
        <f>MAX(0,100-IF(G2323="Invalid",Config!$B$5,0)-IF(I2323="Invalid",Config!$B$6,0)-IF(X2323="Incomplete",Config!$B$7,0)-IF(AF2323="Yes",Config!$B$37,0))</f>
        <v>100</v>
      </c>
      <c r="Z2323" s="1">
        <f>IF(OR(TRIM(B2323)="",COUNTIF(Config!$B$15:$B$19,B2323)&gt;0),1,0)+IF(OR(TRIM(C2323)="",COUNTIF(Config!$B$15:$B$19,C2323)&gt;0),1,0)+IF(OR(TRIM(F2323)="",COUNTIF(Config!$B$15:$B$19,F2323)&gt;0),1,0)+IF(OR(TRIM(H2323)="",COUNTIF(Config!$B$15:$B$19,H2323)&gt;0),1,0)+IF(OR(TRIM(E2323)="",COUNTIF(Config!$B$15:$B$19,E2323)&gt;0),1,0)+IF(OR(TRIM(K2323)="",COUNTIF(Config!$B$15:$B$19,K2323)&gt;0),1,0)+IF(OR(TRIM(P2323)="",COUNTIF(Config!$B$15:$B$19,P2323)&gt;0),1,0)+IF(OR(TRIM(R2323)="",COUNTIF(Config!$B$15:$B$19,R2323)&gt;0),1,0)</f>
        <v>0</v>
      </c>
      <c r="AA2323" s="1" cm="1">
        <f t="array" ref="AA2323">SUMPRODUCT(LEN(H2323)-LEN(SUBSTITUTE(H2323,{"0";"1";"2";"3";"4";"5";"6";"7";"8";"9"},"")))</f>
        <v>12</v>
      </c>
      <c r="AC2323" t="str">
        <f t="shared" si="254"/>
        <v/>
      </c>
      <c r="AD2323">
        <f t="shared" si="255"/>
        <v>1</v>
      </c>
      <c r="AE2323">
        <f t="shared" si="256"/>
        <v>1</v>
      </c>
      <c r="AF2323" t="str">
        <f t="shared" si="257"/>
        <v>No</v>
      </c>
      <c r="AG2323">
        <f t="shared" ca="1" si="258"/>
        <v>207</v>
      </c>
      <c r="AH2323" t="str">
        <f ca="1">IF(OR(V2323="",AG2323=""),"Yes",IF(AG2323&gt;Config!$B$41,"Yes","No"))</f>
        <v>No</v>
      </c>
    </row>
    <row r="2324" spans="1:34" x14ac:dyDescent="0.25">
      <c r="A2324" s="1" t="s">
        <v>16994</v>
      </c>
      <c r="B2324" s="1" t="s">
        <v>188</v>
      </c>
      <c r="C2324" s="1" t="s">
        <v>792</v>
      </c>
      <c r="D2324" s="1" t="s">
        <v>15613</v>
      </c>
      <c r="E2324" s="1" t="s">
        <v>159</v>
      </c>
      <c r="F2324" s="1" t="s">
        <v>16995</v>
      </c>
      <c r="G2324" t="str">
        <f t="shared" si="252"/>
        <v>Valid</v>
      </c>
      <c r="H2324" s="1" t="s">
        <v>16996</v>
      </c>
      <c r="I2324" t="str" cm="1">
        <f t="array" ref="I2324">IF(OR(TRIM(H2324)="",ISNUMBER(SEARCH("#",H2324)),AA2324&lt;Config!$B$8,SUMPRODUCT(--ISNUMBER(SEARCH({"a";"b";"c";"d";"e";"f";"g";"h";"i";"j";"k";"l";"m";"n";"o";"p";"q";"r";"s";"t";"u";"v";"w";"x";"y";"z"},H2324)))&gt;0),"Invalid","Valid")</f>
        <v>Valid</v>
      </c>
      <c r="J2324" s="1" t="s">
        <v>16997</v>
      </c>
      <c r="K2324" s="1" t="s">
        <v>481</v>
      </c>
      <c r="L2324" s="1" t="s">
        <v>29</v>
      </c>
      <c r="M2324" s="1" t="s">
        <v>517</v>
      </c>
      <c r="N2324" s="1" t="s">
        <v>211</v>
      </c>
      <c r="O2324" s="1" t="s">
        <v>32</v>
      </c>
      <c r="P2324" t="s">
        <v>344</v>
      </c>
      <c r="Q2324" s="1" t="s">
        <v>345</v>
      </c>
      <c r="R2324" s="1" t="s">
        <v>971</v>
      </c>
      <c r="S2324" s="1" t="s">
        <v>7301</v>
      </c>
      <c r="T2324" s="1" t="s">
        <v>16998</v>
      </c>
      <c r="U2324" s="1" t="s">
        <v>5561</v>
      </c>
      <c r="V2324" s="1" t="s">
        <v>12863</v>
      </c>
      <c r="W2324" s="1" t="s">
        <v>94</v>
      </c>
      <c r="X2324" t="str">
        <f t="shared" si="253"/>
        <v>Complete</v>
      </c>
      <c r="Y2324">
        <f>MAX(0,100-IF(G2324="Invalid",Config!$B$5,0)-IF(I2324="Invalid",Config!$B$6,0)-IF(X2324="Incomplete",Config!$B$7,0)-IF(AF2324="Yes",Config!$B$37,0))</f>
        <v>100</v>
      </c>
      <c r="Z2324" s="1">
        <f>IF(OR(TRIM(B2324)="",COUNTIF(Config!$B$15:$B$19,B2324)&gt;0),1,0)+IF(OR(TRIM(C2324)="",COUNTIF(Config!$B$15:$B$19,C2324)&gt;0),1,0)+IF(OR(TRIM(F2324)="",COUNTIF(Config!$B$15:$B$19,F2324)&gt;0),1,0)+IF(OR(TRIM(H2324)="",COUNTIF(Config!$B$15:$B$19,H2324)&gt;0),1,0)+IF(OR(TRIM(E2324)="",COUNTIF(Config!$B$15:$B$19,E2324)&gt;0),1,0)+IF(OR(TRIM(K2324)="",COUNTIF(Config!$B$15:$B$19,K2324)&gt;0),1,0)+IF(OR(TRIM(P2324)="",COUNTIF(Config!$B$15:$B$19,P2324)&gt;0),1,0)+IF(OR(TRIM(R2324)="",COUNTIF(Config!$B$15:$B$19,R2324)&gt;0),1,0)</f>
        <v>0</v>
      </c>
      <c r="AA2324" s="1" cm="1">
        <f t="array" ref="AA2324">SUMPRODUCT(LEN(H2324)-LEN(SUBSTITUTE(H2324,{"0";"1";"2";"3";"4";"5";"6";"7";"8";"9"},"")))</f>
        <v>10</v>
      </c>
      <c r="AC2324" t="str">
        <f t="shared" si="254"/>
        <v/>
      </c>
      <c r="AD2324">
        <f t="shared" si="255"/>
        <v>1</v>
      </c>
      <c r="AE2324">
        <f t="shared" si="256"/>
        <v>1</v>
      </c>
      <c r="AF2324" t="str">
        <f t="shared" si="257"/>
        <v>No</v>
      </c>
      <c r="AG2324">
        <f t="shared" ca="1" si="258"/>
        <v>297</v>
      </c>
      <c r="AH2324" t="str">
        <f ca="1">IF(OR(V2324="",AG2324=""),"Yes",IF(AG2324&gt;Config!$B$41,"Yes","No"))</f>
        <v>No</v>
      </c>
    </row>
    <row r="2325" spans="1:34" x14ac:dyDescent="0.25">
      <c r="A2325" s="1" t="s">
        <v>16999</v>
      </c>
      <c r="B2325" s="1" t="s">
        <v>534</v>
      </c>
      <c r="C2325" s="1" t="s">
        <v>2104</v>
      </c>
      <c r="D2325" s="1" t="s">
        <v>17000</v>
      </c>
      <c r="E2325" s="1" t="s">
        <v>339</v>
      </c>
      <c r="F2325" s="1" t="s">
        <v>17001</v>
      </c>
      <c r="G2325" t="str">
        <f t="shared" si="252"/>
        <v>Valid</v>
      </c>
      <c r="H2325" s="1" t="s">
        <v>17002</v>
      </c>
      <c r="I2325" t="str" cm="1">
        <f t="array" ref="I2325">IF(OR(TRIM(H2325)="",ISNUMBER(SEARCH("#",H2325)),AA2325&lt;Config!$B$8,SUMPRODUCT(--ISNUMBER(SEARCH({"a";"b";"c";"d";"e";"f";"g";"h";"i";"j";"k";"l";"m";"n";"o";"p";"q";"r";"s";"t";"u";"v";"w";"x";"y";"z"},H2325)))&gt;0),"Invalid","Valid")</f>
        <v>Valid</v>
      </c>
      <c r="J2325" s="1" t="s">
        <v>17003</v>
      </c>
      <c r="K2325" s="1" t="s">
        <v>163</v>
      </c>
      <c r="L2325" s="1" t="s">
        <v>49</v>
      </c>
      <c r="M2325" s="1" t="s">
        <v>103</v>
      </c>
      <c r="N2325" s="1" t="s">
        <v>437</v>
      </c>
      <c r="O2325" s="1" t="s">
        <v>180</v>
      </c>
      <c r="P2325" t="s">
        <v>87</v>
      </c>
      <c r="Q2325" s="1" t="s">
        <v>438</v>
      </c>
      <c r="R2325" s="1" t="s">
        <v>136</v>
      </c>
      <c r="S2325" s="1" t="s">
        <v>14169</v>
      </c>
      <c r="T2325" s="1" t="s">
        <v>17004</v>
      </c>
      <c r="U2325" s="1" t="s">
        <v>16019</v>
      </c>
      <c r="V2325" s="1" t="s">
        <v>1347</v>
      </c>
      <c r="W2325" s="1" t="s">
        <v>202</v>
      </c>
      <c r="X2325" t="str">
        <f t="shared" si="253"/>
        <v>Complete</v>
      </c>
      <c r="Y2325">
        <f>MAX(0,100-IF(G2325="Invalid",Config!$B$5,0)-IF(I2325="Invalid",Config!$B$6,0)-IF(X2325="Incomplete",Config!$B$7,0)-IF(AF2325="Yes",Config!$B$37,0))</f>
        <v>100</v>
      </c>
      <c r="Z2325" s="1">
        <f>IF(OR(TRIM(B2325)="",COUNTIF(Config!$B$15:$B$19,B2325)&gt;0),1,0)+IF(OR(TRIM(C2325)="",COUNTIF(Config!$B$15:$B$19,C2325)&gt;0),1,0)+IF(OR(TRIM(F2325)="",COUNTIF(Config!$B$15:$B$19,F2325)&gt;0),1,0)+IF(OR(TRIM(H2325)="",COUNTIF(Config!$B$15:$B$19,H2325)&gt;0),1,0)+IF(OR(TRIM(E2325)="",COUNTIF(Config!$B$15:$B$19,E2325)&gt;0),1,0)+IF(OR(TRIM(K2325)="",COUNTIF(Config!$B$15:$B$19,K2325)&gt;0),1,0)+IF(OR(TRIM(P2325)="",COUNTIF(Config!$B$15:$B$19,P2325)&gt;0),1,0)+IF(OR(TRIM(R2325)="",COUNTIF(Config!$B$15:$B$19,R2325)&gt;0),1,0)</f>
        <v>0</v>
      </c>
      <c r="AA2325" s="1" cm="1">
        <f t="array" ref="AA2325">SUMPRODUCT(LEN(H2325)-LEN(SUBSTITUTE(H2325,{"0";"1";"2";"3";"4";"5";"6";"7";"8";"9"},"")))</f>
        <v>11</v>
      </c>
      <c r="AC2325" t="str">
        <f t="shared" si="254"/>
        <v/>
      </c>
      <c r="AD2325">
        <f t="shared" si="255"/>
        <v>1</v>
      </c>
      <c r="AE2325">
        <f t="shared" si="256"/>
        <v>1</v>
      </c>
      <c r="AF2325" t="str">
        <f t="shared" si="257"/>
        <v>No</v>
      </c>
      <c r="AG2325">
        <f t="shared" ca="1" si="258"/>
        <v>37</v>
      </c>
      <c r="AH2325" t="str">
        <f ca="1">IF(OR(V2325="",AG2325=""),"Yes",IF(AG2325&gt;Config!$B$41,"Yes","No"))</f>
        <v>No</v>
      </c>
    </row>
    <row r="2326" spans="1:34" x14ac:dyDescent="0.25">
      <c r="A2326" s="1" t="s">
        <v>17005</v>
      </c>
      <c r="B2326" s="1" t="s">
        <v>431</v>
      </c>
      <c r="C2326" s="1" t="s">
        <v>535</v>
      </c>
      <c r="D2326" s="1" t="s">
        <v>17006</v>
      </c>
      <c r="E2326" s="1" t="s">
        <v>310</v>
      </c>
      <c r="F2326" s="1" t="s">
        <v>17007</v>
      </c>
      <c r="G2326" t="str">
        <f t="shared" si="252"/>
        <v>Valid</v>
      </c>
      <c r="H2326" s="1" t="s">
        <v>17008</v>
      </c>
      <c r="I2326" t="str" cm="1">
        <f t="array" ref="I2326">IF(OR(TRIM(H2326)="",ISNUMBER(SEARCH("#",H2326)),AA2326&lt;Config!$B$8,SUMPRODUCT(--ISNUMBER(SEARCH({"a";"b";"c";"d";"e";"f";"g";"h";"i";"j";"k";"l";"m";"n";"o";"p";"q";"r";"s";"t";"u";"v";"w";"x";"y";"z"},H2326)))&gt;0),"Invalid","Valid")</f>
        <v>Valid</v>
      </c>
      <c r="J2326" s="1" t="s">
        <v>17009</v>
      </c>
      <c r="K2326" s="1" t="s">
        <v>66</v>
      </c>
      <c r="L2326" s="1" t="s">
        <v>84</v>
      </c>
      <c r="M2326" s="1" t="s">
        <v>343</v>
      </c>
      <c r="N2326" s="1" t="s">
        <v>86</v>
      </c>
      <c r="O2326" s="1" t="s">
        <v>52</v>
      </c>
      <c r="P2326" t="s">
        <v>53</v>
      </c>
      <c r="Q2326" s="1" t="s">
        <v>181</v>
      </c>
      <c r="R2326" s="1" t="s">
        <v>197</v>
      </c>
      <c r="S2326" s="1" t="s">
        <v>8012</v>
      </c>
      <c r="T2326" s="1" t="s">
        <v>17010</v>
      </c>
      <c r="U2326" s="1" t="s">
        <v>362</v>
      </c>
      <c r="V2326" s="1" t="s">
        <v>5911</v>
      </c>
      <c r="W2326" s="1" t="s">
        <v>60</v>
      </c>
      <c r="X2326" t="str">
        <f t="shared" si="253"/>
        <v>Complete</v>
      </c>
      <c r="Y2326">
        <f>MAX(0,100-IF(G2326="Invalid",Config!$B$5,0)-IF(I2326="Invalid",Config!$B$6,0)-IF(X2326="Incomplete",Config!$B$7,0)-IF(AF2326="Yes",Config!$B$37,0))</f>
        <v>100</v>
      </c>
      <c r="Z2326" s="1">
        <f>IF(OR(TRIM(B2326)="",COUNTIF(Config!$B$15:$B$19,B2326)&gt;0),1,0)+IF(OR(TRIM(C2326)="",COUNTIF(Config!$B$15:$B$19,C2326)&gt;0),1,0)+IF(OR(TRIM(F2326)="",COUNTIF(Config!$B$15:$B$19,F2326)&gt;0),1,0)+IF(OR(TRIM(H2326)="",COUNTIF(Config!$B$15:$B$19,H2326)&gt;0),1,0)+IF(OR(TRIM(E2326)="",COUNTIF(Config!$B$15:$B$19,E2326)&gt;0),1,0)+IF(OR(TRIM(K2326)="",COUNTIF(Config!$B$15:$B$19,K2326)&gt;0),1,0)+IF(OR(TRIM(P2326)="",COUNTIF(Config!$B$15:$B$19,P2326)&gt;0),1,0)+IF(OR(TRIM(R2326)="",COUNTIF(Config!$B$15:$B$19,R2326)&gt;0),1,0)</f>
        <v>0</v>
      </c>
      <c r="AA2326" s="1" cm="1">
        <f t="array" ref="AA2326">SUMPRODUCT(LEN(H2326)-LEN(SUBSTITUTE(H2326,{"0";"1";"2";"3";"4";"5";"6";"7";"8";"9"},"")))</f>
        <v>10</v>
      </c>
      <c r="AC2326" t="str">
        <f t="shared" si="254"/>
        <v/>
      </c>
      <c r="AD2326">
        <f t="shared" si="255"/>
        <v>1</v>
      </c>
      <c r="AE2326">
        <f t="shared" si="256"/>
        <v>1</v>
      </c>
      <c r="AF2326" t="str">
        <f t="shared" si="257"/>
        <v>No</v>
      </c>
      <c r="AG2326">
        <f t="shared" ca="1" si="258"/>
        <v>254</v>
      </c>
      <c r="AH2326" t="str">
        <f ca="1">IF(OR(V2326="",AG2326=""),"Yes",IF(AG2326&gt;Config!$B$41,"Yes","No"))</f>
        <v>No</v>
      </c>
    </row>
    <row r="2327" spans="1:34" x14ac:dyDescent="0.25">
      <c r="A2327" s="1" t="s">
        <v>12509</v>
      </c>
      <c r="B2327" s="1" t="s">
        <v>219</v>
      </c>
      <c r="C2327" s="1" t="s">
        <v>173</v>
      </c>
      <c r="D2327" s="1" t="s">
        <v>17011</v>
      </c>
      <c r="E2327" s="1" t="s">
        <v>34613</v>
      </c>
      <c r="F2327" s="1" t="s">
        <v>17012</v>
      </c>
      <c r="G2327" t="str">
        <f t="shared" si="252"/>
        <v>Valid</v>
      </c>
      <c r="H2327" s="1" t="s">
        <v>17013</v>
      </c>
      <c r="I2327" t="str" cm="1">
        <f t="array" ref="I2327">IF(OR(TRIM(H2327)="",ISNUMBER(SEARCH("#",H2327)),AA2327&lt;Config!$B$8,SUMPRODUCT(--ISNUMBER(SEARCH({"a";"b";"c";"d";"e";"f";"g";"h";"i";"j";"k";"l";"m";"n";"o";"p";"q";"r";"s";"t";"u";"v";"w";"x";"y";"z"},H2327)))&gt;0),"Invalid","Valid")</f>
        <v>Valid</v>
      </c>
      <c r="J2327" s="1" t="s">
        <v>17014</v>
      </c>
      <c r="K2327" s="1" t="s">
        <v>722</v>
      </c>
      <c r="L2327" s="1" t="s">
        <v>450</v>
      </c>
      <c r="M2327" s="1" t="s">
        <v>462</v>
      </c>
      <c r="N2327" s="1" t="s">
        <v>148</v>
      </c>
      <c r="O2327" s="1" t="s">
        <v>196</v>
      </c>
      <c r="P2327" t="s">
        <v>53</v>
      </c>
      <c r="Q2327" s="1" t="s">
        <v>55</v>
      </c>
      <c r="R2327" s="1" t="s">
        <v>55</v>
      </c>
      <c r="S2327" s="1" t="s">
        <v>17015</v>
      </c>
      <c r="T2327" s="1" t="s">
        <v>17016</v>
      </c>
      <c r="U2327" s="1" t="s">
        <v>17017</v>
      </c>
      <c r="V2327" s="1" t="s">
        <v>7816</v>
      </c>
      <c r="W2327" s="1" t="s">
        <v>141</v>
      </c>
      <c r="X2327" t="str">
        <f t="shared" si="253"/>
        <v>Complete</v>
      </c>
      <c r="Y2327">
        <f>MAX(0,100-IF(G2327="Invalid",Config!$B$5,0)-IF(I2327="Invalid",Config!$B$6,0)-IF(X2327="Incomplete",Config!$B$7,0)-IF(AF2327="Yes",Config!$B$37,0))</f>
        <v>100</v>
      </c>
      <c r="Z2327" s="1">
        <f>IF(OR(TRIM(B2327)="",COUNTIF(Config!$B$15:$B$19,B2327)&gt;0),1,0)+IF(OR(TRIM(C2327)="",COUNTIF(Config!$B$15:$B$19,C2327)&gt;0),1,0)+IF(OR(TRIM(F2327)="",COUNTIF(Config!$B$15:$B$19,F2327)&gt;0),1,0)+IF(OR(TRIM(H2327)="",COUNTIF(Config!$B$15:$B$19,H2327)&gt;0),1,0)+IF(OR(TRIM(E2327)="",COUNTIF(Config!$B$15:$B$19,E2327)&gt;0),1,0)+IF(OR(TRIM(K2327)="",COUNTIF(Config!$B$15:$B$19,K2327)&gt;0),1,0)+IF(OR(TRIM(P2327)="",COUNTIF(Config!$B$15:$B$19,P2327)&gt;0),1,0)+IF(OR(TRIM(R2327)="",COUNTIF(Config!$B$15:$B$19,R2327)&gt;0),1,0)</f>
        <v>0</v>
      </c>
      <c r="AA2327" s="1" cm="1">
        <f t="array" ref="AA2327">SUMPRODUCT(LEN(H2327)-LEN(SUBSTITUTE(H2327,{"0";"1";"2";"3";"4";"5";"6";"7";"8";"9"},"")))</f>
        <v>12</v>
      </c>
      <c r="AC2327" t="str">
        <f t="shared" si="254"/>
        <v/>
      </c>
      <c r="AD2327">
        <f t="shared" si="255"/>
        <v>1</v>
      </c>
      <c r="AE2327">
        <f t="shared" si="256"/>
        <v>1</v>
      </c>
      <c r="AF2327" t="str">
        <f t="shared" si="257"/>
        <v>No</v>
      </c>
      <c r="AG2327">
        <f t="shared" ca="1" si="258"/>
        <v>541</v>
      </c>
      <c r="AH2327" t="str">
        <f ca="1">IF(OR(V2327="",AG2327=""),"Yes",IF(AG2327&gt;Config!$B$41,"Yes","No"))</f>
        <v>Yes</v>
      </c>
    </row>
    <row r="2328" spans="1:34" x14ac:dyDescent="0.25">
      <c r="A2328" s="1" t="s">
        <v>17018</v>
      </c>
      <c r="B2328" s="1" t="s">
        <v>690</v>
      </c>
      <c r="C2328" s="1" t="s">
        <v>524</v>
      </c>
      <c r="D2328" s="1" t="s">
        <v>17019</v>
      </c>
      <c r="E2328" s="1" t="s">
        <v>35002</v>
      </c>
      <c r="F2328" s="1" t="s">
        <v>17020</v>
      </c>
      <c r="G2328" t="str">
        <f t="shared" si="252"/>
        <v>Valid</v>
      </c>
      <c r="H2328" s="1" t="s">
        <v>17021</v>
      </c>
      <c r="I2328" t="str" cm="1">
        <f t="array" ref="I2328">IF(OR(TRIM(H2328)="",ISNUMBER(SEARCH("#",H2328)),AA2328&lt;Config!$B$8,SUMPRODUCT(--ISNUMBER(SEARCH({"a";"b";"c";"d";"e";"f";"g";"h";"i";"j";"k";"l";"m";"n";"o";"p";"q";"r";"s";"t";"u";"v";"w";"x";"y";"z"},H2328)))&gt;0),"Invalid","Valid")</f>
        <v>Valid</v>
      </c>
      <c r="J2328" s="1" t="s">
        <v>17022</v>
      </c>
      <c r="K2328" s="1" t="s">
        <v>504</v>
      </c>
      <c r="L2328" s="1" t="s">
        <v>265</v>
      </c>
      <c r="M2328" s="1" t="s">
        <v>30</v>
      </c>
      <c r="N2328" s="1" t="s">
        <v>33819</v>
      </c>
      <c r="O2328" s="1" t="s">
        <v>196</v>
      </c>
      <c r="P2328" t="s">
        <v>53</v>
      </c>
      <c r="Q2328" s="1" t="s">
        <v>54</v>
      </c>
      <c r="R2328" s="1" t="s">
        <v>415</v>
      </c>
      <c r="S2328" s="1" t="s">
        <v>17023</v>
      </c>
      <c r="T2328" s="1" t="s">
        <v>17024</v>
      </c>
      <c r="U2328" s="1" t="s">
        <v>10605</v>
      </c>
      <c r="V2328" s="1" t="s">
        <v>1050</v>
      </c>
      <c r="W2328" s="1" t="s">
        <v>125</v>
      </c>
      <c r="X2328" t="str">
        <f t="shared" si="253"/>
        <v>Complete</v>
      </c>
      <c r="Y2328">
        <f>MAX(0,100-IF(G2328="Invalid",Config!$B$5,0)-IF(I2328="Invalid",Config!$B$6,0)-IF(X2328="Incomplete",Config!$B$7,0)-IF(AF2328="Yes",Config!$B$37,0))</f>
        <v>100</v>
      </c>
      <c r="Z2328" s="1">
        <f>IF(OR(TRIM(B2328)="",COUNTIF(Config!$B$15:$B$19,B2328)&gt;0),1,0)+IF(OR(TRIM(C2328)="",COUNTIF(Config!$B$15:$B$19,C2328)&gt;0),1,0)+IF(OR(TRIM(F2328)="",COUNTIF(Config!$B$15:$B$19,F2328)&gt;0),1,0)+IF(OR(TRIM(H2328)="",COUNTIF(Config!$B$15:$B$19,H2328)&gt;0),1,0)+IF(OR(TRIM(E2328)="",COUNTIF(Config!$B$15:$B$19,E2328)&gt;0),1,0)+IF(OR(TRIM(K2328)="",COUNTIF(Config!$B$15:$B$19,K2328)&gt;0),1,0)+IF(OR(TRIM(P2328)="",COUNTIF(Config!$B$15:$B$19,P2328)&gt;0),1,0)+IF(OR(TRIM(R2328)="",COUNTIF(Config!$B$15:$B$19,R2328)&gt;0),1,0)</f>
        <v>0</v>
      </c>
      <c r="AA2328" s="1" cm="1">
        <f t="array" ref="AA2328">SUMPRODUCT(LEN(H2328)-LEN(SUBSTITUTE(H2328,{"0";"1";"2";"3";"4";"5";"6";"7";"8";"9"},"")))</f>
        <v>12</v>
      </c>
      <c r="AC2328" t="str">
        <f t="shared" si="254"/>
        <v/>
      </c>
      <c r="AD2328">
        <f t="shared" si="255"/>
        <v>1</v>
      </c>
      <c r="AE2328">
        <f t="shared" si="256"/>
        <v>1</v>
      </c>
      <c r="AF2328" t="str">
        <f t="shared" si="257"/>
        <v>No</v>
      </c>
      <c r="AG2328">
        <f t="shared" ca="1" si="258"/>
        <v>37</v>
      </c>
      <c r="AH2328" t="str">
        <f ca="1">IF(OR(V2328="",AG2328=""),"Yes",IF(AG2328&gt;Config!$B$41,"Yes","No"))</f>
        <v>No</v>
      </c>
    </row>
    <row r="2329" spans="1:34" x14ac:dyDescent="0.25">
      <c r="A2329" s="1" t="s">
        <v>17025</v>
      </c>
      <c r="B2329" s="1" t="s">
        <v>386</v>
      </c>
      <c r="C2329" s="1" t="s">
        <v>323</v>
      </c>
      <c r="D2329" s="1" t="s">
        <v>17026</v>
      </c>
      <c r="E2329" s="1" t="s">
        <v>35003</v>
      </c>
      <c r="F2329" s="1" t="s">
        <v>17027</v>
      </c>
      <c r="G2329" t="str">
        <f t="shared" si="252"/>
        <v>Valid</v>
      </c>
      <c r="H2329" s="1" t="s">
        <v>131</v>
      </c>
      <c r="I2329" t="str" cm="1">
        <f t="array" ref="I2329">IF(OR(TRIM(H2329)="",ISNUMBER(SEARCH("#",H2329)),AA2329&lt;Config!$B$8,SUMPRODUCT(--ISNUMBER(SEARCH({"a";"b";"c";"d";"e";"f";"g";"h";"i";"j";"k";"l";"m";"n";"o";"p";"q";"r";"s";"t";"u";"v";"w";"x";"y";"z"},H2329)))&gt;0),"Invalid","Valid")</f>
        <v>Invalid</v>
      </c>
      <c r="J2329" s="1" t="s">
        <v>17028</v>
      </c>
      <c r="K2329" s="1" t="s">
        <v>378</v>
      </c>
      <c r="L2329" s="1" t="s">
        <v>450</v>
      </c>
      <c r="M2329" s="1" t="s">
        <v>30</v>
      </c>
      <c r="N2329" s="1" t="s">
        <v>51</v>
      </c>
      <c r="O2329" s="1" t="s">
        <v>69</v>
      </c>
      <c r="P2329" t="s">
        <v>328</v>
      </c>
      <c r="Q2329" s="1" t="s">
        <v>1046</v>
      </c>
      <c r="R2329" s="1" t="s">
        <v>392</v>
      </c>
      <c r="S2329" s="1" t="s">
        <v>9898</v>
      </c>
      <c r="T2329" s="1" t="s">
        <v>17029</v>
      </c>
      <c r="U2329" s="1" t="s">
        <v>15213</v>
      </c>
      <c r="V2329" s="1" t="s">
        <v>1760</v>
      </c>
      <c r="W2329" s="1" t="s">
        <v>75</v>
      </c>
      <c r="X2329" t="str">
        <f t="shared" si="253"/>
        <v>Complete</v>
      </c>
      <c r="Y2329">
        <f>MAX(0,100-IF(G2329="Invalid",Config!$B$5,0)-IF(I2329="Invalid",Config!$B$6,0)-IF(X2329="Incomplete",Config!$B$7,0)-IF(AF2329="Yes",Config!$B$37,0))</f>
        <v>80</v>
      </c>
      <c r="Z2329" s="1">
        <f>IF(OR(TRIM(B2329)="",COUNTIF(Config!$B$15:$B$19,B2329)&gt;0),1,0)+IF(OR(TRIM(C2329)="",COUNTIF(Config!$B$15:$B$19,C2329)&gt;0),1,0)+IF(OR(TRIM(F2329)="",COUNTIF(Config!$B$15:$B$19,F2329)&gt;0),1,0)+IF(OR(TRIM(H2329)="",COUNTIF(Config!$B$15:$B$19,H2329)&gt;0),1,0)+IF(OR(TRIM(E2329)="",COUNTIF(Config!$B$15:$B$19,E2329)&gt;0),1,0)+IF(OR(TRIM(K2329)="",COUNTIF(Config!$B$15:$B$19,K2329)&gt;0),1,0)+IF(OR(TRIM(P2329)="",COUNTIF(Config!$B$15:$B$19,P2329)&gt;0),1,0)+IF(OR(TRIM(R2329)="",COUNTIF(Config!$B$15:$B$19,R2329)&gt;0),1,0)</f>
        <v>0</v>
      </c>
      <c r="AA2329" s="1" cm="1">
        <f t="array" ref="AA2329">SUMPRODUCT(LEN(H2329)-LEN(SUBSTITUTE(H2329,{"0";"1";"2";"3";"4";"5";"6";"7";"8";"9"},"")))</f>
        <v>3</v>
      </c>
      <c r="AC2329" t="str">
        <f t="shared" si="254"/>
        <v>Invalid Phone</v>
      </c>
      <c r="AD2329">
        <f t="shared" si="255"/>
        <v>1</v>
      </c>
      <c r="AE2329">
        <f t="shared" si="256"/>
        <v>0</v>
      </c>
      <c r="AF2329" t="str">
        <f t="shared" si="257"/>
        <v>No</v>
      </c>
      <c r="AG2329">
        <f t="shared" ca="1" si="258"/>
        <v>263</v>
      </c>
      <c r="AH2329" t="str">
        <f ca="1">IF(OR(V2329="",AG2329=""),"Yes",IF(AG2329&gt;Config!$B$41,"Yes","No"))</f>
        <v>No</v>
      </c>
    </row>
    <row r="2330" spans="1:34" x14ac:dyDescent="0.25">
      <c r="A2330" s="1" t="s">
        <v>17030</v>
      </c>
      <c r="B2330" s="1" t="s">
        <v>1982</v>
      </c>
      <c r="C2330" s="1" t="s">
        <v>308</v>
      </c>
      <c r="D2330" s="1" t="s">
        <v>17031</v>
      </c>
      <c r="E2330" s="1" t="s">
        <v>34910</v>
      </c>
      <c r="F2330" s="1" t="s">
        <v>17032</v>
      </c>
      <c r="G2330" t="str">
        <f t="shared" si="252"/>
        <v>Valid</v>
      </c>
      <c r="H2330" s="1" t="s">
        <v>17033</v>
      </c>
      <c r="I2330" t="str" cm="1">
        <f t="array" ref="I2330">IF(OR(TRIM(H2330)="",ISNUMBER(SEARCH("#",H2330)),AA2330&lt;Config!$B$8,SUMPRODUCT(--ISNUMBER(SEARCH({"a";"b";"c";"d";"e";"f";"g";"h";"i";"j";"k";"l";"m";"n";"o";"p";"q";"r";"s";"t";"u";"v";"w";"x";"y";"z"},H2330)))&gt;0),"Invalid","Valid")</f>
        <v>Valid</v>
      </c>
      <c r="J2330" s="1" t="s">
        <v>17034</v>
      </c>
      <c r="K2330" s="1" t="s">
        <v>250</v>
      </c>
      <c r="L2330" s="1" t="s">
        <v>67</v>
      </c>
      <c r="M2330" s="1" t="s">
        <v>103</v>
      </c>
      <c r="N2330" s="1" t="s">
        <v>252</v>
      </c>
      <c r="O2330" s="1" t="s">
        <v>180</v>
      </c>
      <c r="P2330" t="s">
        <v>53</v>
      </c>
      <c r="Q2330" s="1" t="s">
        <v>55</v>
      </c>
      <c r="R2330" s="1" t="s">
        <v>70</v>
      </c>
      <c r="S2330" s="1" t="s">
        <v>6527</v>
      </c>
      <c r="T2330" s="1" t="s">
        <v>17035</v>
      </c>
      <c r="U2330" s="1" t="s">
        <v>2300</v>
      </c>
      <c r="V2330" s="1" t="s">
        <v>1676</v>
      </c>
      <c r="W2330" s="1" t="s">
        <v>40</v>
      </c>
      <c r="X2330" t="str">
        <f t="shared" si="253"/>
        <v>Complete</v>
      </c>
      <c r="Y2330">
        <f>MAX(0,100-IF(G2330="Invalid",Config!$B$5,0)-IF(I2330="Invalid",Config!$B$6,0)-IF(X2330="Incomplete",Config!$B$7,0)-IF(AF2330="Yes",Config!$B$37,0))</f>
        <v>100</v>
      </c>
      <c r="Z2330" s="1">
        <f>IF(OR(TRIM(B2330)="",COUNTIF(Config!$B$15:$B$19,B2330)&gt;0),1,0)+IF(OR(TRIM(C2330)="",COUNTIF(Config!$B$15:$B$19,C2330)&gt;0),1,0)+IF(OR(TRIM(F2330)="",COUNTIF(Config!$B$15:$B$19,F2330)&gt;0),1,0)+IF(OR(TRIM(H2330)="",COUNTIF(Config!$B$15:$B$19,H2330)&gt;0),1,0)+IF(OR(TRIM(E2330)="",COUNTIF(Config!$B$15:$B$19,E2330)&gt;0),1,0)+IF(OR(TRIM(K2330)="",COUNTIF(Config!$B$15:$B$19,K2330)&gt;0),1,0)+IF(OR(TRIM(P2330)="",COUNTIF(Config!$B$15:$B$19,P2330)&gt;0),1,0)+IF(OR(TRIM(R2330)="",COUNTIF(Config!$B$15:$B$19,R2330)&gt;0),1,0)</f>
        <v>0</v>
      </c>
      <c r="AA2330" s="1" cm="1">
        <f t="array" ref="AA2330">SUMPRODUCT(LEN(H2330)-LEN(SUBSTITUTE(H2330,{"0";"1";"2";"3";"4";"5";"6";"7";"8";"9"},"")))</f>
        <v>10</v>
      </c>
      <c r="AC2330" t="str">
        <f t="shared" si="254"/>
        <v/>
      </c>
      <c r="AD2330">
        <f t="shared" si="255"/>
        <v>1</v>
      </c>
      <c r="AE2330">
        <f t="shared" si="256"/>
        <v>1</v>
      </c>
      <c r="AF2330" t="str">
        <f t="shared" si="257"/>
        <v>No</v>
      </c>
      <c r="AG2330">
        <f t="shared" ca="1" si="258"/>
        <v>37</v>
      </c>
      <c r="AH2330" t="str">
        <f ca="1">IF(OR(V2330="",AG2330=""),"Yes",IF(AG2330&gt;Config!$B$41,"Yes","No"))</f>
        <v>No</v>
      </c>
    </row>
    <row r="2331" spans="1:34" x14ac:dyDescent="0.25">
      <c r="A2331" s="1" t="s">
        <v>17036</v>
      </c>
      <c r="B2331" s="1" t="s">
        <v>4752</v>
      </c>
      <c r="C2331" s="1" t="s">
        <v>1389</v>
      </c>
      <c r="D2331" s="1" t="s">
        <v>17037</v>
      </c>
      <c r="E2331" s="1" t="s">
        <v>35004</v>
      </c>
      <c r="F2331" s="1" t="s">
        <v>17038</v>
      </c>
      <c r="G2331" t="str">
        <f t="shared" si="252"/>
        <v>Valid</v>
      </c>
      <c r="H2331" s="1" t="s">
        <v>17039</v>
      </c>
      <c r="I2331" t="str" cm="1">
        <f t="array" ref="I2331">IF(OR(TRIM(H2331)="",ISNUMBER(SEARCH("#",H2331)),AA2331&lt;Config!$B$8,SUMPRODUCT(--ISNUMBER(SEARCH({"a";"b";"c";"d";"e";"f";"g";"h";"i";"j";"k";"l";"m";"n";"o";"p";"q";"r";"s";"t";"u";"v";"w";"x";"y";"z"},H2331)))&gt;0),"Invalid","Valid")</f>
        <v>Valid</v>
      </c>
      <c r="J2331" s="1" t="s">
        <v>17040</v>
      </c>
      <c r="K2331" s="1" t="s">
        <v>117</v>
      </c>
      <c r="L2331" s="1" t="s">
        <v>179</v>
      </c>
      <c r="M2331" s="1" t="s">
        <v>103</v>
      </c>
      <c r="N2331" s="1" t="s">
        <v>252</v>
      </c>
      <c r="O2331" s="1" t="s">
        <v>149</v>
      </c>
      <c r="P2331" t="s">
        <v>328</v>
      </c>
      <c r="Q2331" s="1" t="s">
        <v>33838</v>
      </c>
      <c r="R2331" s="1" t="s">
        <v>614</v>
      </c>
      <c r="S2331" s="1" t="s">
        <v>17041</v>
      </c>
      <c r="T2331" s="1" t="s">
        <v>17042</v>
      </c>
      <c r="U2331" s="1" t="s">
        <v>39</v>
      </c>
      <c r="V2331" s="1" t="s">
        <v>4098</v>
      </c>
      <c r="W2331" s="1" t="s">
        <v>94</v>
      </c>
      <c r="X2331" t="str">
        <f t="shared" si="253"/>
        <v>Complete</v>
      </c>
      <c r="Y2331">
        <f>MAX(0,100-IF(G2331="Invalid",Config!$B$5,0)-IF(I2331="Invalid",Config!$B$6,0)-IF(X2331="Incomplete",Config!$B$7,0)-IF(AF2331="Yes",Config!$B$37,0))</f>
        <v>100</v>
      </c>
      <c r="Z2331" s="1">
        <f>IF(OR(TRIM(B2331)="",COUNTIF(Config!$B$15:$B$19,B2331)&gt;0),1,0)+IF(OR(TRIM(C2331)="",COUNTIF(Config!$B$15:$B$19,C2331)&gt;0),1,0)+IF(OR(TRIM(F2331)="",COUNTIF(Config!$B$15:$B$19,F2331)&gt;0),1,0)+IF(OR(TRIM(H2331)="",COUNTIF(Config!$B$15:$B$19,H2331)&gt;0),1,0)+IF(OR(TRIM(E2331)="",COUNTIF(Config!$B$15:$B$19,E2331)&gt;0),1,0)+IF(OR(TRIM(K2331)="",COUNTIF(Config!$B$15:$B$19,K2331)&gt;0),1,0)+IF(OR(TRIM(P2331)="",COUNTIF(Config!$B$15:$B$19,P2331)&gt;0),1,0)+IF(OR(TRIM(R2331)="",COUNTIF(Config!$B$15:$B$19,R2331)&gt;0),1,0)</f>
        <v>0</v>
      </c>
      <c r="AA2331" s="1" cm="1">
        <f t="array" ref="AA2331">SUMPRODUCT(LEN(H2331)-LEN(SUBSTITUTE(H2331,{"0";"1";"2";"3";"4";"5";"6";"7";"8";"9"},"")))</f>
        <v>11</v>
      </c>
      <c r="AC2331" t="str">
        <f t="shared" si="254"/>
        <v/>
      </c>
      <c r="AD2331">
        <f t="shared" si="255"/>
        <v>1</v>
      </c>
      <c r="AE2331">
        <f t="shared" si="256"/>
        <v>1</v>
      </c>
      <c r="AF2331" t="str">
        <f t="shared" si="257"/>
        <v>No</v>
      </c>
      <c r="AG2331">
        <f t="shared" ca="1" si="258"/>
        <v>186</v>
      </c>
      <c r="AH2331" t="str">
        <f ca="1">IF(OR(V2331="",AG2331=""),"Yes",IF(AG2331&gt;Config!$B$41,"Yes","No"))</f>
        <v>No</v>
      </c>
    </row>
    <row r="2332" spans="1:34" x14ac:dyDescent="0.25">
      <c r="A2332" s="1" t="s">
        <v>17043</v>
      </c>
      <c r="B2332" s="1" t="s">
        <v>774</v>
      </c>
      <c r="C2332" s="1" t="s">
        <v>511</v>
      </c>
      <c r="D2332" s="1" t="s">
        <v>29383</v>
      </c>
      <c r="E2332" s="1" t="s">
        <v>35005</v>
      </c>
      <c r="F2332" s="1" t="s">
        <v>17044</v>
      </c>
      <c r="G2332" t="str">
        <f t="shared" si="252"/>
        <v>Valid</v>
      </c>
      <c r="H2332" s="1" t="s">
        <v>17045</v>
      </c>
      <c r="I2332" t="str" cm="1">
        <f t="array" ref="I2332">IF(OR(TRIM(H2332)="",ISNUMBER(SEARCH("#",H2332)),AA2332&lt;Config!$B$8,SUMPRODUCT(--ISNUMBER(SEARCH({"a";"b";"c";"d";"e";"f";"g";"h";"i";"j";"k";"l";"m";"n";"o";"p";"q";"r";"s";"t";"u";"v";"w";"x";"y";"z"},H2332)))&gt;0),"Invalid","Valid")</f>
        <v>Valid</v>
      </c>
      <c r="J2332" s="1" t="s">
        <v>17046</v>
      </c>
      <c r="K2332" s="1" t="s">
        <v>147</v>
      </c>
      <c r="L2332" s="1" t="s">
        <v>84</v>
      </c>
      <c r="M2332" s="1" t="s">
        <v>85</v>
      </c>
      <c r="N2332" s="1" t="s">
        <v>68</v>
      </c>
      <c r="O2332" s="1" t="s">
        <v>266</v>
      </c>
      <c r="P2332" t="s">
        <v>344</v>
      </c>
      <c r="Q2332" s="1" t="s">
        <v>971</v>
      </c>
      <c r="R2332" s="1" t="s">
        <v>1200</v>
      </c>
      <c r="S2332" s="1" t="s">
        <v>11805</v>
      </c>
      <c r="T2332" s="1" t="s">
        <v>17047</v>
      </c>
      <c r="U2332" s="1" t="s">
        <v>2463</v>
      </c>
      <c r="V2332" s="1" t="s">
        <v>140</v>
      </c>
      <c r="W2332" s="1" t="s">
        <v>40</v>
      </c>
      <c r="X2332" t="str">
        <f t="shared" si="253"/>
        <v>Complete</v>
      </c>
      <c r="Y2332">
        <f>MAX(0,100-IF(G2332="Invalid",Config!$B$5,0)-IF(I2332="Invalid",Config!$B$6,0)-IF(X2332="Incomplete",Config!$B$7,0)-IF(AF2332="Yes",Config!$B$37,0))</f>
        <v>100</v>
      </c>
      <c r="Z2332" s="1">
        <f>IF(OR(TRIM(B2332)="",COUNTIF(Config!$B$15:$B$19,B2332)&gt;0),1,0)+IF(OR(TRIM(C2332)="",COUNTIF(Config!$B$15:$B$19,C2332)&gt;0),1,0)+IF(OR(TRIM(F2332)="",COUNTIF(Config!$B$15:$B$19,F2332)&gt;0),1,0)+IF(OR(TRIM(H2332)="",COUNTIF(Config!$B$15:$B$19,H2332)&gt;0),1,0)+IF(OR(TRIM(E2332)="",COUNTIF(Config!$B$15:$B$19,E2332)&gt;0),1,0)+IF(OR(TRIM(K2332)="",COUNTIF(Config!$B$15:$B$19,K2332)&gt;0),1,0)+IF(OR(TRIM(P2332)="",COUNTIF(Config!$B$15:$B$19,P2332)&gt;0),1,0)+IF(OR(TRIM(R2332)="",COUNTIF(Config!$B$15:$B$19,R2332)&gt;0),1,0)</f>
        <v>0</v>
      </c>
      <c r="AA2332" s="1" cm="1">
        <f t="array" ref="AA2332">SUMPRODUCT(LEN(H2332)-LEN(SUBSTITUTE(H2332,{"0";"1";"2";"3";"4";"5";"6";"7";"8";"9"},"")))</f>
        <v>11</v>
      </c>
      <c r="AC2332" t="str">
        <f t="shared" si="254"/>
        <v/>
      </c>
      <c r="AD2332">
        <f t="shared" si="255"/>
        <v>1</v>
      </c>
      <c r="AE2332">
        <f t="shared" si="256"/>
        <v>1</v>
      </c>
      <c r="AF2332" t="str">
        <f t="shared" si="257"/>
        <v>No</v>
      </c>
      <c r="AG2332">
        <f t="shared" ca="1" si="258"/>
        <v>37</v>
      </c>
      <c r="AH2332" t="str">
        <f ca="1">IF(OR(V2332="",AG2332=""),"Yes",IF(AG2332&gt;Config!$B$41,"Yes","No"))</f>
        <v>No</v>
      </c>
    </row>
    <row r="2333" spans="1:34" x14ac:dyDescent="0.25">
      <c r="A2333" s="1" t="s">
        <v>17048</v>
      </c>
      <c r="B2333" s="1" t="s">
        <v>1582</v>
      </c>
      <c r="C2333" s="1" t="s">
        <v>620</v>
      </c>
      <c r="D2333" s="1" t="s">
        <v>17049</v>
      </c>
      <c r="E2333" s="1" t="s">
        <v>283</v>
      </c>
      <c r="F2333" s="1" t="s">
        <v>17050</v>
      </c>
      <c r="G2333" t="str">
        <f t="shared" si="252"/>
        <v>Valid</v>
      </c>
      <c r="H2333" s="1" t="s">
        <v>17051</v>
      </c>
      <c r="I2333" t="str" cm="1">
        <f t="array" ref="I2333">IF(OR(TRIM(H2333)="",ISNUMBER(SEARCH("#",H2333)),AA2333&lt;Config!$B$8,SUMPRODUCT(--ISNUMBER(SEARCH({"a";"b";"c";"d";"e";"f";"g";"h";"i";"j";"k";"l";"m";"n";"o";"p";"q";"r";"s";"t";"u";"v";"w";"x";"y";"z"},H2333)))&gt;0),"Invalid","Valid")</f>
        <v>Valid</v>
      </c>
      <c r="J2333" s="1" t="s">
        <v>17052</v>
      </c>
      <c r="K2333" s="1" t="s">
        <v>28</v>
      </c>
      <c r="L2333" s="1" t="s">
        <v>134</v>
      </c>
      <c r="M2333" s="1" t="s">
        <v>165</v>
      </c>
      <c r="N2333" s="1" t="s">
        <v>437</v>
      </c>
      <c r="O2333" s="1" t="s">
        <v>32</v>
      </c>
      <c r="P2333" t="s">
        <v>53</v>
      </c>
      <c r="Q2333" s="1" t="s">
        <v>197</v>
      </c>
      <c r="R2333" s="1" t="s">
        <v>415</v>
      </c>
      <c r="S2333" s="1" t="s">
        <v>6650</v>
      </c>
      <c r="T2333" s="1" t="s">
        <v>17053</v>
      </c>
      <c r="U2333" s="1" t="s">
        <v>9333</v>
      </c>
      <c r="V2333" s="1" t="s">
        <v>140</v>
      </c>
      <c r="W2333" s="1" t="s">
        <v>60</v>
      </c>
      <c r="X2333" t="str">
        <f t="shared" si="253"/>
        <v>Complete</v>
      </c>
      <c r="Y2333">
        <f>MAX(0,100-IF(G2333="Invalid",Config!$B$5,0)-IF(I2333="Invalid",Config!$B$6,0)-IF(X2333="Incomplete",Config!$B$7,0)-IF(AF2333="Yes",Config!$B$37,0))</f>
        <v>100</v>
      </c>
      <c r="Z2333" s="1">
        <f>IF(OR(TRIM(B2333)="",COUNTIF(Config!$B$15:$B$19,B2333)&gt;0),1,0)+IF(OR(TRIM(C2333)="",COUNTIF(Config!$B$15:$B$19,C2333)&gt;0),1,0)+IF(OR(TRIM(F2333)="",COUNTIF(Config!$B$15:$B$19,F2333)&gt;0),1,0)+IF(OR(TRIM(H2333)="",COUNTIF(Config!$B$15:$B$19,H2333)&gt;0),1,0)+IF(OR(TRIM(E2333)="",COUNTIF(Config!$B$15:$B$19,E2333)&gt;0),1,0)+IF(OR(TRIM(K2333)="",COUNTIF(Config!$B$15:$B$19,K2333)&gt;0),1,0)+IF(OR(TRIM(P2333)="",COUNTIF(Config!$B$15:$B$19,P2333)&gt;0),1,0)+IF(OR(TRIM(R2333)="",COUNTIF(Config!$B$15:$B$19,R2333)&gt;0),1,0)</f>
        <v>0</v>
      </c>
      <c r="AA2333" s="1" cm="1">
        <f t="array" ref="AA2333">SUMPRODUCT(LEN(H2333)-LEN(SUBSTITUTE(H2333,{"0";"1";"2";"3";"4";"5";"6";"7";"8";"9"},"")))</f>
        <v>12</v>
      </c>
      <c r="AC2333" t="str">
        <f t="shared" si="254"/>
        <v/>
      </c>
      <c r="AD2333">
        <f t="shared" si="255"/>
        <v>1</v>
      </c>
      <c r="AE2333">
        <f t="shared" si="256"/>
        <v>1</v>
      </c>
      <c r="AF2333" t="str">
        <f t="shared" si="257"/>
        <v>No</v>
      </c>
      <c r="AG2333">
        <f t="shared" ca="1" si="258"/>
        <v>37</v>
      </c>
      <c r="AH2333" t="str">
        <f ca="1">IF(OR(V2333="",AG2333=""),"Yes",IF(AG2333&gt;Config!$B$41,"Yes","No"))</f>
        <v>No</v>
      </c>
    </row>
    <row r="2334" spans="1:34" x14ac:dyDescent="0.25">
      <c r="A2334" s="1" t="s">
        <v>17054</v>
      </c>
      <c r="B2334" s="1" t="s">
        <v>1957</v>
      </c>
      <c r="C2334" s="1" t="s">
        <v>323</v>
      </c>
      <c r="D2334" s="1" t="s">
        <v>17055</v>
      </c>
      <c r="E2334" s="1" t="s">
        <v>633</v>
      </c>
      <c r="F2334" s="1" t="s">
        <v>12037</v>
      </c>
      <c r="G2334" t="str">
        <f t="shared" si="252"/>
        <v>Valid</v>
      </c>
      <c r="H2334" s="1" t="s">
        <v>17056</v>
      </c>
      <c r="I2334" t="str" cm="1">
        <f t="array" ref="I2334">IF(OR(TRIM(H2334)="",ISNUMBER(SEARCH("#",H2334)),AA2334&lt;Config!$B$8,SUMPRODUCT(--ISNUMBER(SEARCH({"a";"b";"c";"d";"e";"f";"g";"h";"i";"j";"k";"l";"m";"n";"o";"p";"q";"r";"s";"t";"u";"v";"w";"x";"y";"z"},H2334)))&gt;0),"Invalid","Valid")</f>
        <v>Valid</v>
      </c>
      <c r="J2334" s="1" t="s">
        <v>17057</v>
      </c>
      <c r="K2334" s="1" t="s">
        <v>866</v>
      </c>
      <c r="L2334" s="1" t="s">
        <v>84</v>
      </c>
      <c r="M2334" s="1" t="s">
        <v>118</v>
      </c>
      <c r="N2334" s="1" t="s">
        <v>31</v>
      </c>
      <c r="O2334" s="1" t="s">
        <v>69</v>
      </c>
      <c r="P2334" t="s">
        <v>87</v>
      </c>
      <c r="Q2334" s="1" t="s">
        <v>438</v>
      </c>
      <c r="R2334" s="1" t="s">
        <v>379</v>
      </c>
      <c r="S2334" s="1" t="s">
        <v>17058</v>
      </c>
      <c r="T2334" s="1" t="s">
        <v>17059</v>
      </c>
      <c r="U2334" s="1" t="s">
        <v>474</v>
      </c>
      <c r="V2334" s="1" t="s">
        <v>11434</v>
      </c>
      <c r="W2334" s="1" t="s">
        <v>94</v>
      </c>
      <c r="X2334" t="str">
        <f t="shared" si="253"/>
        <v>Complete</v>
      </c>
      <c r="Y2334">
        <f>MAX(0,100-IF(G2334="Invalid",Config!$B$5,0)-IF(I2334="Invalid",Config!$B$6,0)-IF(X2334="Incomplete",Config!$B$7,0)-IF(AF2334="Yes",Config!$B$37,0))</f>
        <v>75</v>
      </c>
      <c r="Z2334" s="1">
        <f>IF(OR(TRIM(B2334)="",COUNTIF(Config!$B$15:$B$19,B2334)&gt;0),1,0)+IF(OR(TRIM(C2334)="",COUNTIF(Config!$B$15:$B$19,C2334)&gt;0),1,0)+IF(OR(TRIM(F2334)="",COUNTIF(Config!$B$15:$B$19,F2334)&gt;0),1,0)+IF(OR(TRIM(H2334)="",COUNTIF(Config!$B$15:$B$19,H2334)&gt;0),1,0)+IF(OR(TRIM(E2334)="",COUNTIF(Config!$B$15:$B$19,E2334)&gt;0),1,0)+IF(OR(TRIM(K2334)="",COUNTIF(Config!$B$15:$B$19,K2334)&gt;0),1,0)+IF(OR(TRIM(P2334)="",COUNTIF(Config!$B$15:$B$19,P2334)&gt;0),1,0)+IF(OR(TRIM(R2334)="",COUNTIF(Config!$B$15:$B$19,R2334)&gt;0),1,0)</f>
        <v>0</v>
      </c>
      <c r="AA2334" s="1" cm="1">
        <f t="array" ref="AA2334">SUMPRODUCT(LEN(H2334)-LEN(SUBSTITUTE(H2334,{"0";"1";"2";"3";"4";"5";"6";"7";"8";"9"},"")))</f>
        <v>11</v>
      </c>
      <c r="AC2334" t="str">
        <f t="shared" si="254"/>
        <v>Potential Duplicate</v>
      </c>
      <c r="AD2334">
        <f t="shared" si="255"/>
        <v>2</v>
      </c>
      <c r="AE2334">
        <f t="shared" si="256"/>
        <v>1</v>
      </c>
      <c r="AF2334" t="str">
        <f t="shared" si="257"/>
        <v>Yes</v>
      </c>
      <c r="AG2334">
        <f t="shared" ca="1" si="258"/>
        <v>102</v>
      </c>
      <c r="AH2334" t="str">
        <f ca="1">IF(OR(V2334="",AG2334=""),"Yes",IF(AG2334&gt;Config!$B$41,"Yes","No"))</f>
        <v>No</v>
      </c>
    </row>
    <row r="2335" spans="1:34" x14ac:dyDescent="0.25">
      <c r="A2335" s="1" t="s">
        <v>17060</v>
      </c>
      <c r="B2335" s="1" t="s">
        <v>3522</v>
      </c>
      <c r="C2335" s="1" t="s">
        <v>33815</v>
      </c>
      <c r="D2335" s="1" t="s">
        <v>3522</v>
      </c>
      <c r="E2335" s="1" t="s">
        <v>34082</v>
      </c>
      <c r="F2335" s="1" t="s">
        <v>17061</v>
      </c>
      <c r="G2335" t="str">
        <f t="shared" si="252"/>
        <v>Valid</v>
      </c>
      <c r="H2335" s="1" t="s">
        <v>17062</v>
      </c>
      <c r="I2335" t="str" cm="1">
        <f t="array" ref="I2335">IF(OR(TRIM(H2335)="",ISNUMBER(SEARCH("#",H2335)),AA2335&lt;Config!$B$8,SUMPRODUCT(--ISNUMBER(SEARCH({"a";"b";"c";"d";"e";"f";"g";"h";"i";"j";"k";"l";"m";"n";"o";"p";"q";"r";"s";"t";"u";"v";"w";"x";"y";"z"},H2335)))&gt;0),"Invalid","Valid")</f>
        <v>Valid</v>
      </c>
      <c r="J2335" s="1" t="s">
        <v>17063</v>
      </c>
      <c r="K2335" s="1" t="s">
        <v>133</v>
      </c>
      <c r="L2335" s="1" t="s">
        <v>84</v>
      </c>
      <c r="M2335" s="1" t="s">
        <v>235</v>
      </c>
      <c r="N2335" s="1" t="s">
        <v>31</v>
      </c>
      <c r="O2335" s="1" t="s">
        <v>32</v>
      </c>
      <c r="P2335" t="s">
        <v>236</v>
      </c>
      <c r="Q2335" s="1" t="s">
        <v>253</v>
      </c>
      <c r="R2335" s="1" t="s">
        <v>237</v>
      </c>
      <c r="S2335" s="1" t="s">
        <v>14867</v>
      </c>
      <c r="T2335" s="1" t="s">
        <v>17064</v>
      </c>
      <c r="U2335" s="1" t="s">
        <v>17065</v>
      </c>
      <c r="V2335" s="1" t="s">
        <v>17066</v>
      </c>
      <c r="W2335" s="1" t="s">
        <v>60</v>
      </c>
      <c r="X2335" t="str">
        <f t="shared" si="253"/>
        <v>Incomplete</v>
      </c>
      <c r="Y2335">
        <f>MAX(0,100-IF(G2335="Invalid",Config!$B$5,0)-IF(I2335="Invalid",Config!$B$6,0)-IF(X2335="Incomplete",Config!$B$7,0)-IF(AF2335="Yes",Config!$B$37,0))</f>
        <v>60</v>
      </c>
      <c r="Z2335" s="1">
        <f>IF(OR(TRIM(B2335)="",COUNTIF(Config!$B$15:$B$19,B2335)&gt;0),1,0)+IF(OR(TRIM(C2335)="",COUNTIF(Config!$B$15:$B$19,C2335)&gt;0),1,0)+IF(OR(TRIM(F2335)="",COUNTIF(Config!$B$15:$B$19,F2335)&gt;0),1,0)+IF(OR(TRIM(H2335)="",COUNTIF(Config!$B$15:$B$19,H2335)&gt;0),1,0)+IF(OR(TRIM(E2335)="",COUNTIF(Config!$B$15:$B$19,E2335)&gt;0),1,0)+IF(OR(TRIM(K2335)="",COUNTIF(Config!$B$15:$B$19,K2335)&gt;0),1,0)+IF(OR(TRIM(P2335)="",COUNTIF(Config!$B$15:$B$19,P2335)&gt;0),1,0)+IF(OR(TRIM(R2335)="",COUNTIF(Config!$B$15:$B$19,R2335)&gt;0),1,0)</f>
        <v>1</v>
      </c>
      <c r="AA2335" s="1" cm="1">
        <f t="array" ref="AA2335">SUMPRODUCT(LEN(H2335)-LEN(SUBSTITUTE(H2335,{"0";"1";"2";"3";"4";"5";"6";"7";"8";"9"},"")))</f>
        <v>10</v>
      </c>
      <c r="AC2335" t="str">
        <f t="shared" si="254"/>
        <v>Incomplete Profile</v>
      </c>
      <c r="AD2335">
        <f t="shared" si="255"/>
        <v>1</v>
      </c>
      <c r="AE2335">
        <f t="shared" si="256"/>
        <v>1</v>
      </c>
      <c r="AF2335" t="str">
        <f t="shared" si="257"/>
        <v>No</v>
      </c>
      <c r="AG2335">
        <f t="shared" ca="1" si="258"/>
        <v>641</v>
      </c>
      <c r="AH2335" t="str">
        <f ca="1">IF(OR(V2335="",AG2335=""),"Yes",IF(AG2335&gt;Config!$B$41,"Yes","No"))</f>
        <v>Yes</v>
      </c>
    </row>
    <row r="2336" spans="1:34" x14ac:dyDescent="0.25">
      <c r="A2336" s="1" t="s">
        <v>17067</v>
      </c>
      <c r="B2336" s="1" t="s">
        <v>1157</v>
      </c>
      <c r="C2336" s="1" t="s">
        <v>336</v>
      </c>
      <c r="D2336" s="1" t="s">
        <v>17068</v>
      </c>
      <c r="E2336" s="1" t="s">
        <v>35006</v>
      </c>
      <c r="F2336" s="1" t="s">
        <v>17069</v>
      </c>
      <c r="G2336" t="str">
        <f t="shared" si="252"/>
        <v>Valid</v>
      </c>
      <c r="H2336" s="1" t="s">
        <v>17070</v>
      </c>
      <c r="I2336" t="str" cm="1">
        <f t="array" ref="I2336">IF(OR(TRIM(H2336)="",ISNUMBER(SEARCH("#",H2336)),AA2336&lt;Config!$B$8,SUMPRODUCT(--ISNUMBER(SEARCH({"a";"b";"c";"d";"e";"f";"g";"h";"i";"j";"k";"l";"m";"n";"o";"p";"q";"r";"s";"t";"u";"v";"w";"x";"y";"z"},H2336)))&gt;0),"Invalid","Valid")</f>
        <v>Valid</v>
      </c>
      <c r="J2336" s="1" t="s">
        <v>17071</v>
      </c>
      <c r="K2336" s="1" t="s">
        <v>83</v>
      </c>
      <c r="L2336" s="1" t="s">
        <v>29</v>
      </c>
      <c r="M2336" s="1" t="s">
        <v>343</v>
      </c>
      <c r="N2336" s="1" t="s">
        <v>252</v>
      </c>
      <c r="O2336" s="1" t="s">
        <v>149</v>
      </c>
      <c r="P2336" t="s">
        <v>344</v>
      </c>
      <c r="Q2336" s="1" t="s">
        <v>1199</v>
      </c>
      <c r="R2336" s="1" t="s">
        <v>1200</v>
      </c>
      <c r="S2336" s="1" t="s">
        <v>17072</v>
      </c>
      <c r="T2336" s="1" t="s">
        <v>17073</v>
      </c>
      <c r="U2336" s="1" t="s">
        <v>3246</v>
      </c>
      <c r="V2336" s="1" t="s">
        <v>2276</v>
      </c>
      <c r="W2336" s="1" t="s">
        <v>75</v>
      </c>
      <c r="X2336" t="str">
        <f t="shared" si="253"/>
        <v>Complete</v>
      </c>
      <c r="Y2336">
        <f>MAX(0,100-IF(G2336="Invalid",Config!$B$5,0)-IF(I2336="Invalid",Config!$B$6,0)-IF(X2336="Incomplete",Config!$B$7,0)-IF(AF2336="Yes",Config!$B$37,0))</f>
        <v>100</v>
      </c>
      <c r="Z2336" s="1">
        <f>IF(OR(TRIM(B2336)="",COUNTIF(Config!$B$15:$B$19,B2336)&gt;0),1,0)+IF(OR(TRIM(C2336)="",COUNTIF(Config!$B$15:$B$19,C2336)&gt;0),1,0)+IF(OR(TRIM(F2336)="",COUNTIF(Config!$B$15:$B$19,F2336)&gt;0),1,0)+IF(OR(TRIM(H2336)="",COUNTIF(Config!$B$15:$B$19,H2336)&gt;0),1,0)+IF(OR(TRIM(E2336)="",COUNTIF(Config!$B$15:$B$19,E2336)&gt;0),1,0)+IF(OR(TRIM(K2336)="",COUNTIF(Config!$B$15:$B$19,K2336)&gt;0),1,0)+IF(OR(TRIM(P2336)="",COUNTIF(Config!$B$15:$B$19,P2336)&gt;0),1,0)+IF(OR(TRIM(R2336)="",COUNTIF(Config!$B$15:$B$19,R2336)&gt;0),1,0)</f>
        <v>0</v>
      </c>
      <c r="AA2336" s="1" cm="1">
        <f t="array" ref="AA2336">SUMPRODUCT(LEN(H2336)-LEN(SUBSTITUTE(H2336,{"0";"1";"2";"3";"4";"5";"6";"7";"8";"9"},"")))</f>
        <v>11</v>
      </c>
      <c r="AC2336" t="str">
        <f t="shared" si="254"/>
        <v/>
      </c>
      <c r="AD2336">
        <f t="shared" si="255"/>
        <v>1</v>
      </c>
      <c r="AE2336">
        <f t="shared" si="256"/>
        <v>1</v>
      </c>
      <c r="AF2336" t="str">
        <f t="shared" si="257"/>
        <v>No</v>
      </c>
      <c r="AG2336">
        <f t="shared" ca="1" si="258"/>
        <v>121</v>
      </c>
      <c r="AH2336" t="str">
        <f ca="1">IF(OR(V2336="",AG2336=""),"Yes",IF(AG2336&gt;Config!$B$41,"Yes","No"))</f>
        <v>No</v>
      </c>
    </row>
    <row r="2337" spans="1:34" x14ac:dyDescent="0.25">
      <c r="A2337" s="1" t="s">
        <v>17074</v>
      </c>
      <c r="B2337" s="1" t="s">
        <v>204</v>
      </c>
      <c r="C2337" s="1" t="s">
        <v>511</v>
      </c>
      <c r="D2337" s="1" t="s">
        <v>17075</v>
      </c>
      <c r="E2337" s="1" t="s">
        <v>34198</v>
      </c>
      <c r="F2337" s="1" t="s">
        <v>17076</v>
      </c>
      <c r="G2337" t="str">
        <f t="shared" si="252"/>
        <v>Valid</v>
      </c>
      <c r="H2337" s="1" t="s">
        <v>17077</v>
      </c>
      <c r="I2337" t="str" cm="1">
        <f t="array" ref="I2337">IF(OR(TRIM(H2337)="",ISNUMBER(SEARCH("#",H2337)),AA2337&lt;Config!$B$8,SUMPRODUCT(--ISNUMBER(SEARCH({"a";"b";"c";"d";"e";"f";"g";"h";"i";"j";"k";"l";"m";"n";"o";"p";"q";"r";"s";"t";"u";"v";"w";"x";"y";"z"},H2337)))&gt;0),"Invalid","Valid")</f>
        <v>Valid</v>
      </c>
      <c r="J2337" s="1" t="s">
        <v>17078</v>
      </c>
      <c r="K2337" s="1" t="s">
        <v>264</v>
      </c>
      <c r="L2337" s="1" t="s">
        <v>265</v>
      </c>
      <c r="M2337" s="1" t="s">
        <v>118</v>
      </c>
      <c r="N2337" s="1" t="s">
        <v>51</v>
      </c>
      <c r="O2337" s="1" t="s">
        <v>149</v>
      </c>
      <c r="P2337" t="s">
        <v>104</v>
      </c>
      <c r="Q2337" s="1" t="s">
        <v>302</v>
      </c>
      <c r="R2337" s="1" t="s">
        <v>105</v>
      </c>
      <c r="S2337" s="1" t="s">
        <v>17079</v>
      </c>
      <c r="T2337" s="1" t="s">
        <v>17080</v>
      </c>
      <c r="U2337" s="1" t="s">
        <v>17081</v>
      </c>
      <c r="V2337" s="1" t="s">
        <v>1786</v>
      </c>
      <c r="W2337" s="1" t="s">
        <v>33823</v>
      </c>
      <c r="X2337" t="str">
        <f t="shared" si="253"/>
        <v>Complete</v>
      </c>
      <c r="Y2337">
        <f>MAX(0,100-IF(G2337="Invalid",Config!$B$5,0)-IF(I2337="Invalid",Config!$B$6,0)-IF(X2337="Incomplete",Config!$B$7,0)-IF(AF2337="Yes",Config!$B$37,0))</f>
        <v>100</v>
      </c>
      <c r="Z2337" s="1">
        <f>IF(OR(TRIM(B2337)="",COUNTIF(Config!$B$15:$B$19,B2337)&gt;0),1,0)+IF(OR(TRIM(C2337)="",COUNTIF(Config!$B$15:$B$19,C2337)&gt;0),1,0)+IF(OR(TRIM(F2337)="",COUNTIF(Config!$B$15:$B$19,F2337)&gt;0),1,0)+IF(OR(TRIM(H2337)="",COUNTIF(Config!$B$15:$B$19,H2337)&gt;0),1,0)+IF(OR(TRIM(E2337)="",COUNTIF(Config!$B$15:$B$19,E2337)&gt;0),1,0)+IF(OR(TRIM(K2337)="",COUNTIF(Config!$B$15:$B$19,K2337)&gt;0),1,0)+IF(OR(TRIM(P2337)="",COUNTIF(Config!$B$15:$B$19,P2337)&gt;0),1,0)+IF(OR(TRIM(R2337)="",COUNTIF(Config!$B$15:$B$19,R2337)&gt;0),1,0)</f>
        <v>0</v>
      </c>
      <c r="AA2337" s="1" cm="1">
        <f t="array" ref="AA2337">SUMPRODUCT(LEN(H2337)-LEN(SUBSTITUTE(H2337,{"0";"1";"2";"3";"4";"5";"6";"7";"8";"9"},"")))</f>
        <v>10</v>
      </c>
      <c r="AC2337" t="str">
        <f t="shared" si="254"/>
        <v/>
      </c>
      <c r="AD2337">
        <f t="shared" si="255"/>
        <v>1</v>
      </c>
      <c r="AE2337">
        <f t="shared" si="256"/>
        <v>1</v>
      </c>
      <c r="AF2337" t="str">
        <f t="shared" si="257"/>
        <v>No</v>
      </c>
      <c r="AG2337">
        <f t="shared" ca="1" si="258"/>
        <v>665</v>
      </c>
      <c r="AH2337" t="str">
        <f ca="1">IF(OR(V2337="",AG2337=""),"Yes",IF(AG2337&gt;Config!$B$41,"Yes","No"))</f>
        <v>Yes</v>
      </c>
    </row>
    <row r="2338" spans="1:34" x14ac:dyDescent="0.25">
      <c r="A2338" s="1" t="s">
        <v>17082</v>
      </c>
      <c r="B2338" s="1" t="s">
        <v>1441</v>
      </c>
      <c r="C2338" s="1" t="s">
        <v>956</v>
      </c>
      <c r="D2338" s="1" t="s">
        <v>17083</v>
      </c>
      <c r="E2338" s="1" t="s">
        <v>33918</v>
      </c>
      <c r="F2338" s="1" t="s">
        <v>17084</v>
      </c>
      <c r="G2338" t="str">
        <f t="shared" si="252"/>
        <v>Invalid</v>
      </c>
      <c r="H2338" s="1" t="s">
        <v>17085</v>
      </c>
      <c r="I2338" t="str" cm="1">
        <f t="array" ref="I2338">IF(OR(TRIM(H2338)="",ISNUMBER(SEARCH("#",H2338)),AA2338&lt;Config!$B$8,SUMPRODUCT(--ISNUMBER(SEARCH({"a";"b";"c";"d";"e";"f";"g";"h";"i";"j";"k";"l";"m";"n";"o";"p";"q";"r";"s";"t";"u";"v";"w";"x";"y";"z"},H2338)))&gt;0),"Invalid","Valid")</f>
        <v>Valid</v>
      </c>
      <c r="J2338" s="1" t="s">
        <v>17086</v>
      </c>
      <c r="K2338" s="1" t="s">
        <v>147</v>
      </c>
      <c r="L2338" s="1" t="s">
        <v>450</v>
      </c>
      <c r="M2338" s="1" t="s">
        <v>165</v>
      </c>
      <c r="N2338" s="1" t="s">
        <v>224</v>
      </c>
      <c r="O2338" s="1" t="s">
        <v>180</v>
      </c>
      <c r="P2338" t="s">
        <v>53</v>
      </c>
      <c r="Q2338" s="1" t="s">
        <v>181</v>
      </c>
      <c r="R2338" s="1" t="s">
        <v>70</v>
      </c>
      <c r="S2338" s="1" t="s">
        <v>17087</v>
      </c>
      <c r="T2338" s="1" t="s">
        <v>17088</v>
      </c>
      <c r="U2338" s="1" t="s">
        <v>8138</v>
      </c>
      <c r="V2338" s="1" t="s">
        <v>93</v>
      </c>
      <c r="W2338" s="1" t="s">
        <v>186</v>
      </c>
      <c r="X2338" t="str">
        <f t="shared" si="253"/>
        <v>Complete</v>
      </c>
      <c r="Y2338">
        <f>MAX(0,100-IF(G2338="Invalid",Config!$B$5,0)-IF(I2338="Invalid",Config!$B$6,0)-IF(X2338="Incomplete",Config!$B$7,0)-IF(AF2338="Yes",Config!$B$37,0))</f>
        <v>70</v>
      </c>
      <c r="Z2338" s="1">
        <f>IF(OR(TRIM(B2338)="",COUNTIF(Config!$B$15:$B$19,B2338)&gt;0),1,0)+IF(OR(TRIM(C2338)="",COUNTIF(Config!$B$15:$B$19,C2338)&gt;0),1,0)+IF(OR(TRIM(F2338)="",COUNTIF(Config!$B$15:$B$19,F2338)&gt;0),1,0)+IF(OR(TRIM(H2338)="",COUNTIF(Config!$B$15:$B$19,H2338)&gt;0),1,0)+IF(OR(TRIM(E2338)="",COUNTIF(Config!$B$15:$B$19,E2338)&gt;0),1,0)+IF(OR(TRIM(K2338)="",COUNTIF(Config!$B$15:$B$19,K2338)&gt;0),1,0)+IF(OR(TRIM(P2338)="",COUNTIF(Config!$B$15:$B$19,P2338)&gt;0),1,0)+IF(OR(TRIM(R2338)="",COUNTIF(Config!$B$15:$B$19,R2338)&gt;0),1,0)</f>
        <v>0</v>
      </c>
      <c r="AA2338" s="1" cm="1">
        <f t="array" ref="AA2338">SUMPRODUCT(LEN(H2338)-LEN(SUBSTITUTE(H2338,{"0";"1";"2";"3";"4";"5";"6";"7";"8";"9"},"")))</f>
        <v>12</v>
      </c>
      <c r="AC2338" t="str">
        <f t="shared" si="254"/>
        <v>Invalid Email</v>
      </c>
      <c r="AD2338">
        <f t="shared" si="255"/>
        <v>0</v>
      </c>
      <c r="AE2338">
        <f t="shared" si="256"/>
        <v>1</v>
      </c>
      <c r="AF2338" t="str">
        <f t="shared" si="257"/>
        <v>No</v>
      </c>
      <c r="AG2338">
        <f t="shared" ca="1" si="258"/>
        <v>226</v>
      </c>
      <c r="AH2338" t="str">
        <f ca="1">IF(OR(V2338="",AG2338=""),"Yes",IF(AG2338&gt;Config!$B$41,"Yes","No"))</f>
        <v>No</v>
      </c>
    </row>
    <row r="2339" spans="1:34" x14ac:dyDescent="0.25">
      <c r="A2339" s="1" t="s">
        <v>17089</v>
      </c>
      <c r="B2339" s="1" t="s">
        <v>3888</v>
      </c>
      <c r="C2339" s="1" t="s">
        <v>1166</v>
      </c>
      <c r="D2339" s="1" t="s">
        <v>17090</v>
      </c>
      <c r="E2339" s="1" t="s">
        <v>35007</v>
      </c>
      <c r="F2339" s="1" t="s">
        <v>17091</v>
      </c>
      <c r="G2339" t="str">
        <f t="shared" si="252"/>
        <v>Valid</v>
      </c>
      <c r="H2339" s="1" t="s">
        <v>17092</v>
      </c>
      <c r="I2339" t="str" cm="1">
        <f t="array" ref="I2339">IF(OR(TRIM(H2339)="",ISNUMBER(SEARCH("#",H2339)),AA2339&lt;Config!$B$8,SUMPRODUCT(--ISNUMBER(SEARCH({"a";"b";"c";"d";"e";"f";"g";"h";"i";"j";"k";"l";"m";"n";"o";"p";"q";"r";"s";"t";"u";"v";"w";"x";"y";"z"},H2339)))&gt;0),"Invalid","Valid")</f>
        <v>Valid</v>
      </c>
      <c r="J2339" s="1" t="s">
        <v>17093</v>
      </c>
      <c r="K2339" s="1" t="s">
        <v>163</v>
      </c>
      <c r="L2339" s="1" t="s">
        <v>102</v>
      </c>
      <c r="M2339" s="1" t="s">
        <v>165</v>
      </c>
      <c r="N2339" s="1" t="s">
        <v>358</v>
      </c>
      <c r="O2339" s="1" t="s">
        <v>149</v>
      </c>
      <c r="P2339" t="s">
        <v>314</v>
      </c>
      <c r="Q2339" s="1" t="s">
        <v>316</v>
      </c>
      <c r="R2339" s="1" t="s">
        <v>315</v>
      </c>
      <c r="S2339" s="1" t="s">
        <v>5995</v>
      </c>
      <c r="T2339" s="1" t="s">
        <v>17094</v>
      </c>
      <c r="U2339" s="1" t="s">
        <v>17095</v>
      </c>
      <c r="V2339" s="1" t="s">
        <v>2073</v>
      </c>
      <c r="W2339" s="1" t="s">
        <v>293</v>
      </c>
      <c r="X2339" t="str">
        <f t="shared" si="253"/>
        <v>Complete</v>
      </c>
      <c r="Y2339">
        <f>MAX(0,100-IF(G2339="Invalid",Config!$B$5,0)-IF(I2339="Invalid",Config!$B$6,0)-IF(X2339="Incomplete",Config!$B$7,0)-IF(AF2339="Yes",Config!$B$37,0))</f>
        <v>75</v>
      </c>
      <c r="Z2339" s="1">
        <f>IF(OR(TRIM(B2339)="",COUNTIF(Config!$B$15:$B$19,B2339)&gt;0),1,0)+IF(OR(TRIM(C2339)="",COUNTIF(Config!$B$15:$B$19,C2339)&gt;0),1,0)+IF(OR(TRIM(F2339)="",COUNTIF(Config!$B$15:$B$19,F2339)&gt;0),1,0)+IF(OR(TRIM(H2339)="",COUNTIF(Config!$B$15:$B$19,H2339)&gt;0),1,0)+IF(OR(TRIM(E2339)="",COUNTIF(Config!$B$15:$B$19,E2339)&gt;0),1,0)+IF(OR(TRIM(K2339)="",COUNTIF(Config!$B$15:$B$19,K2339)&gt;0),1,0)+IF(OR(TRIM(P2339)="",COUNTIF(Config!$B$15:$B$19,P2339)&gt;0),1,0)+IF(OR(TRIM(R2339)="",COUNTIF(Config!$B$15:$B$19,R2339)&gt;0),1,0)</f>
        <v>0</v>
      </c>
      <c r="AA2339" s="1" cm="1">
        <f t="array" ref="AA2339">SUMPRODUCT(LEN(H2339)-LEN(SUBSTITUTE(H2339,{"0";"1";"2";"3";"4";"5";"6";"7";"8";"9"},"")))</f>
        <v>10</v>
      </c>
      <c r="AC2339" t="str">
        <f t="shared" si="254"/>
        <v>Potential Duplicate</v>
      </c>
      <c r="AD2339">
        <f t="shared" si="255"/>
        <v>2</v>
      </c>
      <c r="AE2339">
        <f t="shared" si="256"/>
        <v>1</v>
      </c>
      <c r="AF2339" t="str">
        <f t="shared" si="257"/>
        <v>Yes</v>
      </c>
      <c r="AG2339">
        <f t="shared" ca="1" si="258"/>
        <v>582</v>
      </c>
      <c r="AH2339" t="str">
        <f ca="1">IF(OR(V2339="",AG2339=""),"Yes",IF(AG2339&gt;Config!$B$41,"Yes","No"))</f>
        <v>Yes</v>
      </c>
    </row>
    <row r="2340" spans="1:34" x14ac:dyDescent="0.25">
      <c r="A2340" s="1" t="s">
        <v>17096</v>
      </c>
      <c r="B2340" s="1" t="s">
        <v>259</v>
      </c>
      <c r="C2340" s="1" t="s">
        <v>410</v>
      </c>
      <c r="D2340" s="1" t="s">
        <v>17097</v>
      </c>
      <c r="E2340" s="1" t="s">
        <v>33903</v>
      </c>
      <c r="F2340" s="1" t="s">
        <v>17098</v>
      </c>
      <c r="G2340" t="str">
        <f t="shared" si="252"/>
        <v>Valid</v>
      </c>
      <c r="H2340" s="1" t="s">
        <v>17099</v>
      </c>
      <c r="I2340" t="str" cm="1">
        <f t="array" ref="I2340">IF(OR(TRIM(H2340)="",ISNUMBER(SEARCH("#",H2340)),AA2340&lt;Config!$B$8,SUMPRODUCT(--ISNUMBER(SEARCH({"a";"b";"c";"d";"e";"f";"g";"h";"i";"j";"k";"l";"m";"n";"o";"p";"q";"r";"s";"t";"u";"v";"w";"x";"y";"z"},H2340)))&gt;0),"Invalid","Valid")</f>
        <v>Valid</v>
      </c>
      <c r="J2340" s="1" t="s">
        <v>17100</v>
      </c>
      <c r="K2340" s="1" t="s">
        <v>1001</v>
      </c>
      <c r="L2340" s="1" t="s">
        <v>49</v>
      </c>
      <c r="M2340" s="1" t="s">
        <v>50</v>
      </c>
      <c r="N2340" s="1" t="s">
        <v>211</v>
      </c>
      <c r="O2340" s="1" t="s">
        <v>149</v>
      </c>
      <c r="P2340" t="s">
        <v>53</v>
      </c>
      <c r="Q2340" s="1" t="s">
        <v>54</v>
      </c>
      <c r="R2340" s="1" t="s">
        <v>288</v>
      </c>
      <c r="S2340" s="1" t="s">
        <v>17101</v>
      </c>
      <c r="T2340" s="1" t="s">
        <v>17102</v>
      </c>
      <c r="U2340" s="1" t="s">
        <v>17103</v>
      </c>
      <c r="V2340" s="1" t="s">
        <v>140</v>
      </c>
      <c r="W2340" s="1" t="s">
        <v>33823</v>
      </c>
      <c r="X2340" t="str">
        <f t="shared" si="253"/>
        <v>Complete</v>
      </c>
      <c r="Y2340">
        <f>MAX(0,100-IF(G2340="Invalid",Config!$B$5,0)-IF(I2340="Invalid",Config!$B$6,0)-IF(X2340="Incomplete",Config!$B$7,0)-IF(AF2340="Yes",Config!$B$37,0))</f>
        <v>100</v>
      </c>
      <c r="Z2340" s="1">
        <f>IF(OR(TRIM(B2340)="",COUNTIF(Config!$B$15:$B$19,B2340)&gt;0),1,0)+IF(OR(TRIM(C2340)="",COUNTIF(Config!$B$15:$B$19,C2340)&gt;0),1,0)+IF(OR(TRIM(F2340)="",COUNTIF(Config!$B$15:$B$19,F2340)&gt;0),1,0)+IF(OR(TRIM(H2340)="",COUNTIF(Config!$B$15:$B$19,H2340)&gt;0),1,0)+IF(OR(TRIM(E2340)="",COUNTIF(Config!$B$15:$B$19,E2340)&gt;0),1,0)+IF(OR(TRIM(K2340)="",COUNTIF(Config!$B$15:$B$19,K2340)&gt;0),1,0)+IF(OR(TRIM(P2340)="",COUNTIF(Config!$B$15:$B$19,P2340)&gt;0),1,0)+IF(OR(TRIM(R2340)="",COUNTIF(Config!$B$15:$B$19,R2340)&gt;0),1,0)</f>
        <v>0</v>
      </c>
      <c r="AA2340" s="1" cm="1">
        <f t="array" ref="AA2340">SUMPRODUCT(LEN(H2340)-LEN(SUBSTITUTE(H2340,{"0";"1";"2";"3";"4";"5";"6";"7";"8";"9"},"")))</f>
        <v>10</v>
      </c>
      <c r="AC2340" t="str">
        <f t="shared" si="254"/>
        <v/>
      </c>
      <c r="AD2340">
        <f t="shared" si="255"/>
        <v>1</v>
      </c>
      <c r="AE2340">
        <f t="shared" si="256"/>
        <v>1</v>
      </c>
      <c r="AF2340" t="str">
        <f t="shared" si="257"/>
        <v>No</v>
      </c>
      <c r="AG2340">
        <f t="shared" ca="1" si="258"/>
        <v>37</v>
      </c>
      <c r="AH2340" t="str">
        <f ca="1">IF(OR(V2340="",AG2340=""),"Yes",IF(AG2340&gt;Config!$B$41,"Yes","No"))</f>
        <v>No</v>
      </c>
    </row>
    <row r="2341" spans="1:34" x14ac:dyDescent="0.25">
      <c r="A2341" s="1" t="s">
        <v>17104</v>
      </c>
      <c r="B2341" s="1" t="s">
        <v>1582</v>
      </c>
      <c r="C2341" s="1" t="s">
        <v>353</v>
      </c>
      <c r="D2341" s="1" t="s">
        <v>17105</v>
      </c>
      <c r="E2341" s="1" t="s">
        <v>35008</v>
      </c>
      <c r="F2341" s="1" t="s">
        <v>17106</v>
      </c>
      <c r="G2341" t="str">
        <f t="shared" si="252"/>
        <v>Valid</v>
      </c>
      <c r="H2341" s="1" t="s">
        <v>17107</v>
      </c>
      <c r="I2341" t="str" cm="1">
        <f t="array" ref="I2341">IF(OR(TRIM(H2341)="",ISNUMBER(SEARCH("#",H2341)),AA2341&lt;Config!$B$8,SUMPRODUCT(--ISNUMBER(SEARCH({"a";"b";"c";"d";"e";"f";"g";"h";"i";"j";"k";"l";"m";"n";"o";"p";"q";"r";"s";"t";"u";"v";"w";"x";"y";"z"},H2341)))&gt;0),"Invalid","Valid")</f>
        <v>Valid</v>
      </c>
      <c r="J2341" s="1" t="s">
        <v>17108</v>
      </c>
      <c r="K2341" s="1" t="s">
        <v>250</v>
      </c>
      <c r="L2341" s="1" t="s">
        <v>67</v>
      </c>
      <c r="M2341" s="1" t="s">
        <v>50</v>
      </c>
      <c r="N2341" s="1" t="s">
        <v>358</v>
      </c>
      <c r="O2341" s="1" t="s">
        <v>149</v>
      </c>
      <c r="P2341" t="s">
        <v>53</v>
      </c>
      <c r="Q2341" s="1" t="s">
        <v>55</v>
      </c>
      <c r="R2341" s="1" t="s">
        <v>55</v>
      </c>
      <c r="S2341" s="1" t="s">
        <v>17109</v>
      </c>
      <c r="T2341" s="1" t="s">
        <v>17110</v>
      </c>
      <c r="U2341" s="1" t="s">
        <v>1173</v>
      </c>
      <c r="V2341" s="1" t="s">
        <v>17111</v>
      </c>
      <c r="W2341" s="1" t="s">
        <v>33823</v>
      </c>
      <c r="X2341" t="str">
        <f t="shared" si="253"/>
        <v>Complete</v>
      </c>
      <c r="Y2341">
        <f>MAX(0,100-IF(G2341="Invalid",Config!$B$5,0)-IF(I2341="Invalid",Config!$B$6,0)-IF(X2341="Incomplete",Config!$B$7,0)-IF(AF2341="Yes",Config!$B$37,0))</f>
        <v>100</v>
      </c>
      <c r="Z2341" s="1">
        <f>IF(OR(TRIM(B2341)="",COUNTIF(Config!$B$15:$B$19,B2341)&gt;0),1,0)+IF(OR(TRIM(C2341)="",COUNTIF(Config!$B$15:$B$19,C2341)&gt;0),1,0)+IF(OR(TRIM(F2341)="",COUNTIF(Config!$B$15:$B$19,F2341)&gt;0),1,0)+IF(OR(TRIM(H2341)="",COUNTIF(Config!$B$15:$B$19,H2341)&gt;0),1,0)+IF(OR(TRIM(E2341)="",COUNTIF(Config!$B$15:$B$19,E2341)&gt;0),1,0)+IF(OR(TRIM(K2341)="",COUNTIF(Config!$B$15:$B$19,K2341)&gt;0),1,0)+IF(OR(TRIM(P2341)="",COUNTIF(Config!$B$15:$B$19,P2341)&gt;0),1,0)+IF(OR(TRIM(R2341)="",COUNTIF(Config!$B$15:$B$19,R2341)&gt;0),1,0)</f>
        <v>0</v>
      </c>
      <c r="AA2341" s="1" cm="1">
        <f t="array" ref="AA2341">SUMPRODUCT(LEN(H2341)-LEN(SUBSTITUTE(H2341,{"0";"1";"2";"3";"4";"5";"6";"7";"8";"9"},"")))</f>
        <v>12</v>
      </c>
      <c r="AC2341" t="str">
        <f t="shared" si="254"/>
        <v/>
      </c>
      <c r="AD2341">
        <f t="shared" si="255"/>
        <v>1</v>
      </c>
      <c r="AE2341">
        <f t="shared" si="256"/>
        <v>1</v>
      </c>
      <c r="AF2341" t="str">
        <f t="shared" si="257"/>
        <v>No</v>
      </c>
      <c r="AG2341" t="str">
        <f t="shared" ca="1" si="258"/>
        <v/>
      </c>
      <c r="AH2341" t="str">
        <f ca="1">IF(OR(V2341="",AG2341=""),"Yes",IF(AG2341&gt;Config!$B$41,"Yes","No"))</f>
        <v>Yes</v>
      </c>
    </row>
    <row r="2342" spans="1:34" x14ac:dyDescent="0.25">
      <c r="A2342" s="1" t="s">
        <v>17112</v>
      </c>
      <c r="B2342" s="1" t="s">
        <v>818</v>
      </c>
      <c r="C2342" s="1" t="s">
        <v>1400</v>
      </c>
      <c r="D2342" s="1" t="s">
        <v>17113</v>
      </c>
      <c r="E2342" s="1" t="s">
        <v>35009</v>
      </c>
      <c r="F2342" s="1" t="s">
        <v>34987</v>
      </c>
      <c r="G2342" t="str">
        <f t="shared" si="252"/>
        <v>Valid</v>
      </c>
      <c r="H2342" s="1" t="s">
        <v>17114</v>
      </c>
      <c r="I2342" t="str" cm="1">
        <f t="array" ref="I2342">IF(OR(TRIM(H2342)="",ISNUMBER(SEARCH("#",H2342)),AA2342&lt;Config!$B$8,SUMPRODUCT(--ISNUMBER(SEARCH({"a";"b";"c";"d";"e";"f";"g";"h";"i";"j";"k";"l";"m";"n";"o";"p";"q";"r";"s";"t";"u";"v";"w";"x";"y";"z"},H2342)))&gt;0),"Invalid","Valid")</f>
        <v>Valid</v>
      </c>
      <c r="J2342" s="1" t="s">
        <v>17115</v>
      </c>
      <c r="K2342" s="1" t="s">
        <v>195</v>
      </c>
      <c r="L2342" s="1" t="s">
        <v>265</v>
      </c>
      <c r="M2342" s="1" t="s">
        <v>343</v>
      </c>
      <c r="N2342" s="1" t="s">
        <v>148</v>
      </c>
      <c r="O2342" s="1" t="s">
        <v>149</v>
      </c>
      <c r="P2342" t="s">
        <v>344</v>
      </c>
      <c r="Q2342" s="1" t="s">
        <v>345</v>
      </c>
      <c r="R2342" s="1" t="s">
        <v>971</v>
      </c>
      <c r="S2342" s="1" t="s">
        <v>17116</v>
      </c>
      <c r="T2342" s="1" t="s">
        <v>17117</v>
      </c>
      <c r="U2342" s="1" t="s">
        <v>10498</v>
      </c>
      <c r="V2342" s="1" t="s">
        <v>407</v>
      </c>
      <c r="W2342" s="1" t="s">
        <v>75</v>
      </c>
      <c r="X2342" t="str">
        <f t="shared" si="253"/>
        <v>Complete</v>
      </c>
      <c r="Y2342">
        <f>MAX(0,100-IF(G2342="Invalid",Config!$B$5,0)-IF(I2342="Invalid",Config!$B$6,0)-IF(X2342="Incomplete",Config!$B$7,0)-IF(AF2342="Yes",Config!$B$37,0))</f>
        <v>75</v>
      </c>
      <c r="Z2342" s="1">
        <f>IF(OR(TRIM(B2342)="",COUNTIF(Config!$B$15:$B$19,B2342)&gt;0),1,0)+IF(OR(TRIM(C2342)="",COUNTIF(Config!$B$15:$B$19,C2342)&gt;0),1,0)+IF(OR(TRIM(F2342)="",COUNTIF(Config!$B$15:$B$19,F2342)&gt;0),1,0)+IF(OR(TRIM(H2342)="",COUNTIF(Config!$B$15:$B$19,H2342)&gt;0),1,0)+IF(OR(TRIM(E2342)="",COUNTIF(Config!$B$15:$B$19,E2342)&gt;0),1,0)+IF(OR(TRIM(K2342)="",COUNTIF(Config!$B$15:$B$19,K2342)&gt;0),1,0)+IF(OR(TRIM(P2342)="",COUNTIF(Config!$B$15:$B$19,P2342)&gt;0),1,0)+IF(OR(TRIM(R2342)="",COUNTIF(Config!$B$15:$B$19,R2342)&gt;0),1,0)</f>
        <v>0</v>
      </c>
      <c r="AA2342" s="1" cm="1">
        <f t="array" ref="AA2342">SUMPRODUCT(LEN(H2342)-LEN(SUBSTITUTE(H2342,{"0";"1";"2";"3";"4";"5";"6";"7";"8";"9"},"")))</f>
        <v>11</v>
      </c>
      <c r="AC2342" t="str">
        <f t="shared" si="254"/>
        <v>Potential Duplicate</v>
      </c>
      <c r="AD2342">
        <f t="shared" si="255"/>
        <v>2</v>
      </c>
      <c r="AE2342">
        <f t="shared" si="256"/>
        <v>1</v>
      </c>
      <c r="AF2342" t="str">
        <f t="shared" si="257"/>
        <v>Yes</v>
      </c>
      <c r="AG2342">
        <f t="shared" ca="1" si="258"/>
        <v>424</v>
      </c>
      <c r="AH2342" t="str">
        <f ca="1">IF(OR(V2342="",AG2342=""),"Yes",IF(AG2342&gt;Config!$B$41,"Yes","No"))</f>
        <v>Yes</v>
      </c>
    </row>
    <row r="2343" spans="1:34" x14ac:dyDescent="0.25">
      <c r="A2343" s="1" t="s">
        <v>17118</v>
      </c>
      <c r="B2343" s="1" t="s">
        <v>219</v>
      </c>
      <c r="C2343" s="1" t="s">
        <v>1068</v>
      </c>
      <c r="D2343" s="1" t="s">
        <v>7289</v>
      </c>
      <c r="E2343" s="1" t="s">
        <v>34370</v>
      </c>
      <c r="F2343" s="1" t="s">
        <v>7290</v>
      </c>
      <c r="G2343" t="str">
        <f t="shared" si="252"/>
        <v>Valid</v>
      </c>
      <c r="H2343" s="1" t="s">
        <v>7291</v>
      </c>
      <c r="I2343" t="str" cm="1">
        <f t="array" ref="I2343">IF(OR(TRIM(H2343)="",ISNUMBER(SEARCH("#",H2343)),AA2343&lt;Config!$B$8,SUMPRODUCT(--ISNUMBER(SEARCH({"a";"b";"c";"d";"e";"f";"g";"h";"i";"j";"k";"l";"m";"n";"o";"p";"q";"r";"s";"t";"u";"v";"w";"x";"y";"z"},H2343)))&gt;0),"Invalid","Valid")</f>
        <v>Valid</v>
      </c>
      <c r="J2343" s="1" t="s">
        <v>7292</v>
      </c>
      <c r="K2343" s="1" t="s">
        <v>481</v>
      </c>
      <c r="L2343" s="1" t="s">
        <v>265</v>
      </c>
      <c r="M2343" s="1" t="s">
        <v>85</v>
      </c>
      <c r="N2343" s="1" t="s">
        <v>33819</v>
      </c>
      <c r="O2343" s="1" t="s">
        <v>52</v>
      </c>
      <c r="P2343" t="s">
        <v>53</v>
      </c>
      <c r="Q2343" s="1" t="s">
        <v>150</v>
      </c>
      <c r="R2343" s="1" t="s">
        <v>198</v>
      </c>
      <c r="S2343" s="1" t="s">
        <v>7293</v>
      </c>
      <c r="T2343" s="1" t="s">
        <v>7294</v>
      </c>
      <c r="U2343" s="1" t="s">
        <v>2590</v>
      </c>
      <c r="V2343" s="1" t="s">
        <v>7295</v>
      </c>
      <c r="W2343" s="1" t="s">
        <v>33823</v>
      </c>
      <c r="X2343" t="str">
        <f t="shared" si="253"/>
        <v>Complete</v>
      </c>
      <c r="Y2343">
        <f>MAX(0,100-IF(G2343="Invalid",Config!$B$5,0)-IF(I2343="Invalid",Config!$B$6,0)-IF(X2343="Incomplete",Config!$B$7,0)-IF(AF2343="Yes",Config!$B$37,0))</f>
        <v>75</v>
      </c>
      <c r="Z2343" s="1">
        <f>IF(OR(TRIM(B2343)="",COUNTIF(Config!$B$15:$B$19,B2343)&gt;0),1,0)+IF(OR(TRIM(C2343)="",COUNTIF(Config!$B$15:$B$19,C2343)&gt;0),1,0)+IF(OR(TRIM(F2343)="",COUNTIF(Config!$B$15:$B$19,F2343)&gt;0),1,0)+IF(OR(TRIM(H2343)="",COUNTIF(Config!$B$15:$B$19,H2343)&gt;0),1,0)+IF(OR(TRIM(E2343)="",COUNTIF(Config!$B$15:$B$19,E2343)&gt;0),1,0)+IF(OR(TRIM(K2343)="",COUNTIF(Config!$B$15:$B$19,K2343)&gt;0),1,0)+IF(OR(TRIM(P2343)="",COUNTIF(Config!$B$15:$B$19,P2343)&gt;0),1,0)+IF(OR(TRIM(R2343)="",COUNTIF(Config!$B$15:$B$19,R2343)&gt;0),1,0)</f>
        <v>0</v>
      </c>
      <c r="AA2343" s="1" cm="1">
        <f t="array" ref="AA2343">SUMPRODUCT(LEN(H2343)-LEN(SUBSTITUTE(H2343,{"0";"1";"2";"3";"4";"5";"6";"7";"8";"9"},"")))</f>
        <v>12</v>
      </c>
      <c r="AC2343" t="str">
        <f t="shared" si="254"/>
        <v>Potential Duplicate</v>
      </c>
      <c r="AD2343">
        <f t="shared" si="255"/>
        <v>2</v>
      </c>
      <c r="AE2343">
        <f t="shared" si="256"/>
        <v>2</v>
      </c>
      <c r="AF2343" t="str">
        <f t="shared" si="257"/>
        <v>Yes</v>
      </c>
      <c r="AG2343">
        <f t="shared" ca="1" si="258"/>
        <v>111</v>
      </c>
      <c r="AH2343" t="str">
        <f ca="1">IF(OR(V2343="",AG2343=""),"Yes",IF(AG2343&gt;Config!$B$41,"Yes","No"))</f>
        <v>No</v>
      </c>
    </row>
    <row r="2344" spans="1:34" x14ac:dyDescent="0.25">
      <c r="A2344" s="1" t="s">
        <v>17119</v>
      </c>
      <c r="B2344" s="1" t="s">
        <v>510</v>
      </c>
      <c r="C2344" s="1" t="s">
        <v>323</v>
      </c>
      <c r="D2344" s="1" t="s">
        <v>17120</v>
      </c>
      <c r="E2344" s="1" t="s">
        <v>33927</v>
      </c>
      <c r="F2344" s="1" t="s">
        <v>17121</v>
      </c>
      <c r="G2344" t="str">
        <f t="shared" si="252"/>
        <v>Valid</v>
      </c>
      <c r="H2344" s="1" t="s">
        <v>17122</v>
      </c>
      <c r="I2344" t="str" cm="1">
        <f t="array" ref="I2344">IF(OR(TRIM(H2344)="",ISNUMBER(SEARCH("#",H2344)),AA2344&lt;Config!$B$8,SUMPRODUCT(--ISNUMBER(SEARCH({"a";"b";"c";"d";"e";"f";"g";"h";"i";"j";"k";"l";"m";"n";"o";"p";"q";"r";"s";"t";"u";"v";"w";"x";"y";"z"},H2344)))&gt;0),"Invalid","Valid")</f>
        <v>Valid</v>
      </c>
      <c r="J2344" s="1" t="s">
        <v>17123</v>
      </c>
      <c r="K2344" s="1" t="s">
        <v>287</v>
      </c>
      <c r="L2344" s="1" t="s">
        <v>49</v>
      </c>
      <c r="M2344" s="1" t="s">
        <v>235</v>
      </c>
      <c r="N2344" s="1" t="s">
        <v>148</v>
      </c>
      <c r="O2344" s="1" t="s">
        <v>180</v>
      </c>
      <c r="P2344" t="s">
        <v>328</v>
      </c>
      <c r="Q2344" s="1" t="s">
        <v>33838</v>
      </c>
      <c r="R2344" s="1" t="s">
        <v>571</v>
      </c>
      <c r="S2344" s="1" t="s">
        <v>17124</v>
      </c>
      <c r="T2344" s="1" t="s">
        <v>17125</v>
      </c>
      <c r="U2344" s="1" t="s">
        <v>2986</v>
      </c>
      <c r="V2344" s="1" t="s">
        <v>140</v>
      </c>
      <c r="W2344" s="1" t="s">
        <v>186</v>
      </c>
      <c r="X2344" t="str">
        <f t="shared" si="253"/>
        <v>Complete</v>
      </c>
      <c r="Y2344">
        <f>MAX(0,100-IF(G2344="Invalid",Config!$B$5,0)-IF(I2344="Invalid",Config!$B$6,0)-IF(X2344="Incomplete",Config!$B$7,0)-IF(AF2344="Yes",Config!$B$37,0))</f>
        <v>100</v>
      </c>
      <c r="Z2344" s="1">
        <f>IF(OR(TRIM(B2344)="",COUNTIF(Config!$B$15:$B$19,B2344)&gt;0),1,0)+IF(OR(TRIM(C2344)="",COUNTIF(Config!$B$15:$B$19,C2344)&gt;0),1,0)+IF(OR(TRIM(F2344)="",COUNTIF(Config!$B$15:$B$19,F2344)&gt;0),1,0)+IF(OR(TRIM(H2344)="",COUNTIF(Config!$B$15:$B$19,H2344)&gt;0),1,0)+IF(OR(TRIM(E2344)="",COUNTIF(Config!$B$15:$B$19,E2344)&gt;0),1,0)+IF(OR(TRIM(K2344)="",COUNTIF(Config!$B$15:$B$19,K2344)&gt;0),1,0)+IF(OR(TRIM(P2344)="",COUNTIF(Config!$B$15:$B$19,P2344)&gt;0),1,0)+IF(OR(TRIM(R2344)="",COUNTIF(Config!$B$15:$B$19,R2344)&gt;0),1,0)</f>
        <v>0</v>
      </c>
      <c r="AA2344" s="1" cm="1">
        <f t="array" ref="AA2344">SUMPRODUCT(LEN(H2344)-LEN(SUBSTITUTE(H2344,{"0";"1";"2";"3";"4";"5";"6";"7";"8";"9"},"")))</f>
        <v>11</v>
      </c>
      <c r="AC2344" t="str">
        <f t="shared" si="254"/>
        <v/>
      </c>
      <c r="AD2344">
        <f t="shared" si="255"/>
        <v>1</v>
      </c>
      <c r="AE2344">
        <f t="shared" si="256"/>
        <v>1</v>
      </c>
      <c r="AF2344" t="str">
        <f t="shared" si="257"/>
        <v>No</v>
      </c>
      <c r="AG2344">
        <f t="shared" ca="1" si="258"/>
        <v>37</v>
      </c>
      <c r="AH2344" t="str">
        <f ca="1">IF(OR(V2344="",AG2344=""),"Yes",IF(AG2344&gt;Config!$B$41,"Yes","No"))</f>
        <v>No</v>
      </c>
    </row>
    <row r="2345" spans="1:34" x14ac:dyDescent="0.25">
      <c r="A2345" s="1" t="s">
        <v>17126</v>
      </c>
      <c r="B2345" s="1" t="s">
        <v>534</v>
      </c>
      <c r="C2345" s="1" t="s">
        <v>219</v>
      </c>
      <c r="D2345" s="1" t="s">
        <v>17127</v>
      </c>
      <c r="E2345" s="1" t="s">
        <v>34644</v>
      </c>
      <c r="F2345" s="1" t="s">
        <v>17128</v>
      </c>
      <c r="G2345" t="str">
        <f t="shared" si="252"/>
        <v>Valid</v>
      </c>
      <c r="H2345" s="1" t="s">
        <v>17129</v>
      </c>
      <c r="I2345" t="str" cm="1">
        <f t="array" ref="I2345">IF(OR(TRIM(H2345)="",ISNUMBER(SEARCH("#",H2345)),AA2345&lt;Config!$B$8,SUMPRODUCT(--ISNUMBER(SEARCH({"a";"b";"c";"d";"e";"f";"g";"h";"i";"j";"k";"l";"m";"n";"o";"p";"q";"r";"s";"t";"u";"v";"w";"x";"y";"z"},H2345)))&gt;0),"Invalid","Valid")</f>
        <v>Valid</v>
      </c>
      <c r="J2345" s="1" t="s">
        <v>17130</v>
      </c>
      <c r="K2345" s="1" t="s">
        <v>481</v>
      </c>
      <c r="L2345" s="1" t="s">
        <v>450</v>
      </c>
      <c r="M2345" s="1" t="s">
        <v>103</v>
      </c>
      <c r="N2345" s="1" t="s">
        <v>437</v>
      </c>
      <c r="O2345" s="1" t="s">
        <v>180</v>
      </c>
      <c r="P2345" t="s">
        <v>87</v>
      </c>
      <c r="Q2345" s="1" t="s">
        <v>166</v>
      </c>
      <c r="R2345" s="1" t="s">
        <v>559</v>
      </c>
      <c r="S2345" s="1" t="s">
        <v>17131</v>
      </c>
      <c r="T2345" s="1" t="s">
        <v>17132</v>
      </c>
      <c r="U2345" s="1" t="s">
        <v>16053</v>
      </c>
      <c r="V2345" s="1" t="s">
        <v>4703</v>
      </c>
      <c r="W2345" s="1" t="s">
        <v>33823</v>
      </c>
      <c r="X2345" t="str">
        <f t="shared" si="253"/>
        <v>Complete</v>
      </c>
      <c r="Y2345">
        <f>MAX(0,100-IF(G2345="Invalid",Config!$B$5,0)-IF(I2345="Invalid",Config!$B$6,0)-IF(X2345="Incomplete",Config!$B$7,0)-IF(AF2345="Yes",Config!$B$37,0))</f>
        <v>100</v>
      </c>
      <c r="Z2345" s="1">
        <f>IF(OR(TRIM(B2345)="",COUNTIF(Config!$B$15:$B$19,B2345)&gt;0),1,0)+IF(OR(TRIM(C2345)="",COUNTIF(Config!$B$15:$B$19,C2345)&gt;0),1,0)+IF(OR(TRIM(F2345)="",COUNTIF(Config!$B$15:$B$19,F2345)&gt;0),1,0)+IF(OR(TRIM(H2345)="",COUNTIF(Config!$B$15:$B$19,H2345)&gt;0),1,0)+IF(OR(TRIM(E2345)="",COUNTIF(Config!$B$15:$B$19,E2345)&gt;0),1,0)+IF(OR(TRIM(K2345)="",COUNTIF(Config!$B$15:$B$19,K2345)&gt;0),1,0)+IF(OR(TRIM(P2345)="",COUNTIF(Config!$B$15:$B$19,P2345)&gt;0),1,0)+IF(OR(TRIM(R2345)="",COUNTIF(Config!$B$15:$B$19,R2345)&gt;0),1,0)</f>
        <v>0</v>
      </c>
      <c r="AA2345" s="1" cm="1">
        <f t="array" ref="AA2345">SUMPRODUCT(LEN(H2345)-LEN(SUBSTITUTE(H2345,{"0";"1";"2";"3";"4";"5";"6";"7";"8";"9"},"")))</f>
        <v>11</v>
      </c>
      <c r="AC2345" t="str">
        <f t="shared" si="254"/>
        <v/>
      </c>
      <c r="AD2345">
        <f t="shared" si="255"/>
        <v>1</v>
      </c>
      <c r="AE2345">
        <f t="shared" si="256"/>
        <v>1</v>
      </c>
      <c r="AF2345" t="str">
        <f t="shared" si="257"/>
        <v>No</v>
      </c>
      <c r="AG2345">
        <f t="shared" ca="1" si="258"/>
        <v>398</v>
      </c>
      <c r="AH2345" t="str">
        <f ca="1">IF(OR(V2345="",AG2345=""),"Yes",IF(AG2345&gt;Config!$B$41,"Yes","No"))</f>
        <v>Yes</v>
      </c>
    </row>
    <row r="2346" spans="1:34" x14ac:dyDescent="0.25">
      <c r="A2346" s="1" t="s">
        <v>17133</v>
      </c>
      <c r="B2346" s="1" t="s">
        <v>1441</v>
      </c>
      <c r="C2346" s="1" t="s">
        <v>386</v>
      </c>
      <c r="D2346" s="1" t="s">
        <v>17134</v>
      </c>
      <c r="E2346" s="1" t="s">
        <v>578</v>
      </c>
      <c r="F2346" s="1" t="s">
        <v>17135</v>
      </c>
      <c r="G2346" t="str">
        <f t="shared" si="252"/>
        <v>Valid</v>
      </c>
      <c r="H2346" s="1" t="s">
        <v>17136</v>
      </c>
      <c r="I2346" t="str" cm="1">
        <f t="array" ref="I2346">IF(OR(TRIM(H2346)="",ISNUMBER(SEARCH("#",H2346)),AA2346&lt;Config!$B$8,SUMPRODUCT(--ISNUMBER(SEARCH({"a";"b";"c";"d";"e";"f";"g";"h";"i";"j";"k";"l";"m";"n";"o";"p";"q";"r";"s";"t";"u";"v";"w";"x";"y";"z"},H2346)))&gt;0),"Invalid","Valid")</f>
        <v>Valid</v>
      </c>
      <c r="J2346" s="1" t="s">
        <v>17137</v>
      </c>
      <c r="K2346" s="1" t="s">
        <v>163</v>
      </c>
      <c r="L2346" s="1" t="s">
        <v>450</v>
      </c>
      <c r="M2346" s="1" t="s">
        <v>85</v>
      </c>
      <c r="N2346" s="1" t="s">
        <v>713</v>
      </c>
      <c r="O2346" s="1" t="s">
        <v>180</v>
      </c>
      <c r="P2346" t="s">
        <v>87</v>
      </c>
      <c r="Q2346" s="1" t="s">
        <v>166</v>
      </c>
      <c r="R2346" s="1" t="s">
        <v>379</v>
      </c>
      <c r="S2346" s="1" t="s">
        <v>4298</v>
      </c>
      <c r="T2346" s="1" t="s">
        <v>17138</v>
      </c>
      <c r="U2346" s="1" t="s">
        <v>3360</v>
      </c>
      <c r="V2346" s="1" t="s">
        <v>140</v>
      </c>
      <c r="W2346" s="1" t="s">
        <v>202</v>
      </c>
      <c r="X2346" t="str">
        <f t="shared" si="253"/>
        <v>Complete</v>
      </c>
      <c r="Y2346">
        <f>MAX(0,100-IF(G2346="Invalid",Config!$B$5,0)-IF(I2346="Invalid",Config!$B$6,0)-IF(X2346="Incomplete",Config!$B$7,0)-IF(AF2346="Yes",Config!$B$37,0))</f>
        <v>75</v>
      </c>
      <c r="Z2346" s="1">
        <f>IF(OR(TRIM(B2346)="",COUNTIF(Config!$B$15:$B$19,B2346)&gt;0),1,0)+IF(OR(TRIM(C2346)="",COUNTIF(Config!$B$15:$B$19,C2346)&gt;0),1,0)+IF(OR(TRIM(F2346)="",COUNTIF(Config!$B$15:$B$19,F2346)&gt;0),1,0)+IF(OR(TRIM(H2346)="",COUNTIF(Config!$B$15:$B$19,H2346)&gt;0),1,0)+IF(OR(TRIM(E2346)="",COUNTIF(Config!$B$15:$B$19,E2346)&gt;0),1,0)+IF(OR(TRIM(K2346)="",COUNTIF(Config!$B$15:$B$19,K2346)&gt;0),1,0)+IF(OR(TRIM(P2346)="",COUNTIF(Config!$B$15:$B$19,P2346)&gt;0),1,0)+IF(OR(TRIM(R2346)="",COUNTIF(Config!$B$15:$B$19,R2346)&gt;0),1,0)</f>
        <v>0</v>
      </c>
      <c r="AA2346" s="1" cm="1">
        <f t="array" ref="AA2346">SUMPRODUCT(LEN(H2346)-LEN(SUBSTITUTE(H2346,{"0";"1";"2";"3";"4";"5";"6";"7";"8";"9"},"")))</f>
        <v>11</v>
      </c>
      <c r="AC2346" t="str">
        <f t="shared" si="254"/>
        <v>Potential Duplicate</v>
      </c>
      <c r="AD2346">
        <f t="shared" si="255"/>
        <v>1</v>
      </c>
      <c r="AE2346">
        <f t="shared" si="256"/>
        <v>2</v>
      </c>
      <c r="AF2346" t="str">
        <f t="shared" si="257"/>
        <v>Yes</v>
      </c>
      <c r="AG2346">
        <f t="shared" ca="1" si="258"/>
        <v>37</v>
      </c>
      <c r="AH2346" t="str">
        <f ca="1">IF(OR(V2346="",AG2346=""),"Yes",IF(AG2346&gt;Config!$B$41,"Yes","No"))</f>
        <v>No</v>
      </c>
    </row>
    <row r="2347" spans="1:34" x14ac:dyDescent="0.25">
      <c r="A2347" s="1" t="s">
        <v>17139</v>
      </c>
      <c r="B2347" s="1" t="s">
        <v>1495</v>
      </c>
      <c r="C2347" s="1" t="s">
        <v>97</v>
      </c>
      <c r="D2347" s="1" t="s">
        <v>17140</v>
      </c>
      <c r="E2347" s="1" t="s">
        <v>34261</v>
      </c>
      <c r="F2347" s="1" t="s">
        <v>17141</v>
      </c>
      <c r="G2347" t="str">
        <f t="shared" si="252"/>
        <v>Valid</v>
      </c>
      <c r="H2347" s="1" t="s">
        <v>17142</v>
      </c>
      <c r="I2347" t="str" cm="1">
        <f t="array" ref="I2347">IF(OR(TRIM(H2347)="",ISNUMBER(SEARCH("#",H2347)),AA2347&lt;Config!$B$8,SUMPRODUCT(--ISNUMBER(SEARCH({"a";"b";"c";"d";"e";"f";"g";"h";"i";"j";"k";"l";"m";"n";"o";"p";"q";"r";"s";"t";"u";"v";"w";"x";"y";"z"},H2347)))&gt;0),"Invalid","Valid")</f>
        <v>Valid</v>
      </c>
      <c r="J2347" s="1" t="s">
        <v>17143</v>
      </c>
      <c r="K2347" s="1" t="s">
        <v>481</v>
      </c>
      <c r="L2347" s="1" t="s">
        <v>179</v>
      </c>
      <c r="M2347" s="1" t="s">
        <v>50</v>
      </c>
      <c r="N2347" s="1" t="s">
        <v>148</v>
      </c>
      <c r="O2347" s="1" t="s">
        <v>149</v>
      </c>
      <c r="P2347" t="s">
        <v>87</v>
      </c>
      <c r="Q2347" s="1" t="s">
        <v>438</v>
      </c>
      <c r="R2347" s="1" t="s">
        <v>89</v>
      </c>
      <c r="S2347" s="1" t="s">
        <v>17144</v>
      </c>
      <c r="T2347" s="1" t="s">
        <v>17145</v>
      </c>
      <c r="U2347" s="1" t="s">
        <v>372</v>
      </c>
      <c r="V2347" s="1" t="s">
        <v>4231</v>
      </c>
      <c r="W2347" s="1" t="s">
        <v>384</v>
      </c>
      <c r="X2347" t="str">
        <f t="shared" si="253"/>
        <v>Complete</v>
      </c>
      <c r="Y2347">
        <f>MAX(0,100-IF(G2347="Invalid",Config!$B$5,0)-IF(I2347="Invalid",Config!$B$6,0)-IF(X2347="Incomplete",Config!$B$7,0)-IF(AF2347="Yes",Config!$B$37,0))</f>
        <v>100</v>
      </c>
      <c r="Z2347" s="1">
        <f>IF(OR(TRIM(B2347)="",COUNTIF(Config!$B$15:$B$19,B2347)&gt;0),1,0)+IF(OR(TRIM(C2347)="",COUNTIF(Config!$B$15:$B$19,C2347)&gt;0),1,0)+IF(OR(TRIM(F2347)="",COUNTIF(Config!$B$15:$B$19,F2347)&gt;0),1,0)+IF(OR(TRIM(H2347)="",COUNTIF(Config!$B$15:$B$19,H2347)&gt;0),1,0)+IF(OR(TRIM(E2347)="",COUNTIF(Config!$B$15:$B$19,E2347)&gt;0),1,0)+IF(OR(TRIM(K2347)="",COUNTIF(Config!$B$15:$B$19,K2347)&gt;0),1,0)+IF(OR(TRIM(P2347)="",COUNTIF(Config!$B$15:$B$19,P2347)&gt;0),1,0)+IF(OR(TRIM(R2347)="",COUNTIF(Config!$B$15:$B$19,R2347)&gt;0),1,0)</f>
        <v>0</v>
      </c>
      <c r="AA2347" s="1" cm="1">
        <f t="array" ref="AA2347">SUMPRODUCT(LEN(H2347)-LEN(SUBSTITUTE(H2347,{"0";"1";"2";"3";"4";"5";"6";"7";"8";"9"},"")))</f>
        <v>10</v>
      </c>
      <c r="AC2347" t="str">
        <f t="shared" si="254"/>
        <v/>
      </c>
      <c r="AD2347">
        <f t="shared" si="255"/>
        <v>1</v>
      </c>
      <c r="AE2347">
        <f t="shared" si="256"/>
        <v>1</v>
      </c>
      <c r="AF2347" t="str">
        <f t="shared" si="257"/>
        <v>No</v>
      </c>
      <c r="AG2347">
        <f t="shared" ca="1" si="258"/>
        <v>228</v>
      </c>
      <c r="AH2347" t="str">
        <f ca="1">IF(OR(V2347="",AG2347=""),"Yes",IF(AG2347&gt;Config!$B$41,"Yes","No"))</f>
        <v>No</v>
      </c>
    </row>
    <row r="2348" spans="1:34" x14ac:dyDescent="0.25">
      <c r="A2348" s="1" t="s">
        <v>17146</v>
      </c>
      <c r="B2348" s="1" t="s">
        <v>1032</v>
      </c>
      <c r="C2348" s="1" t="s">
        <v>545</v>
      </c>
      <c r="D2348" s="1" t="s">
        <v>17147</v>
      </c>
      <c r="E2348" s="1" t="s">
        <v>34707</v>
      </c>
      <c r="F2348" s="1" t="s">
        <v>17148</v>
      </c>
      <c r="G2348" t="str">
        <f t="shared" si="252"/>
        <v>Valid</v>
      </c>
      <c r="H2348" s="1" t="s">
        <v>17149</v>
      </c>
      <c r="I2348" t="str" cm="1">
        <f t="array" ref="I2348">IF(OR(TRIM(H2348)="",ISNUMBER(SEARCH("#",H2348)),AA2348&lt;Config!$B$8,SUMPRODUCT(--ISNUMBER(SEARCH({"a";"b";"c";"d";"e";"f";"g";"h";"i";"j";"k";"l";"m";"n";"o";"p";"q";"r";"s";"t";"u";"v";"w";"x";"y";"z"},H2348)))&gt;0),"Invalid","Valid")</f>
        <v>Valid</v>
      </c>
      <c r="J2348" s="1" t="s">
        <v>17150</v>
      </c>
      <c r="K2348" s="1" t="s">
        <v>133</v>
      </c>
      <c r="L2348" s="1" t="s">
        <v>84</v>
      </c>
      <c r="M2348" s="1" t="s">
        <v>462</v>
      </c>
      <c r="N2348" s="1" t="s">
        <v>211</v>
      </c>
      <c r="O2348" s="1" t="s">
        <v>196</v>
      </c>
      <c r="P2348" t="s">
        <v>328</v>
      </c>
      <c r="Q2348" s="1" t="s">
        <v>1046</v>
      </c>
      <c r="R2348" s="1" t="s">
        <v>571</v>
      </c>
      <c r="S2348" s="1" t="s">
        <v>17151</v>
      </c>
      <c r="T2348" s="1" t="s">
        <v>17152</v>
      </c>
      <c r="U2348" s="1" t="s">
        <v>9712</v>
      </c>
      <c r="V2348" s="1" t="s">
        <v>3709</v>
      </c>
      <c r="W2348" s="1" t="s">
        <v>40</v>
      </c>
      <c r="X2348" t="str">
        <f t="shared" si="253"/>
        <v>Complete</v>
      </c>
      <c r="Y2348">
        <f>MAX(0,100-IF(G2348="Invalid",Config!$B$5,0)-IF(I2348="Invalid",Config!$B$6,0)-IF(X2348="Incomplete",Config!$B$7,0)-IF(AF2348="Yes",Config!$B$37,0))</f>
        <v>100</v>
      </c>
      <c r="Z2348" s="1">
        <f>IF(OR(TRIM(B2348)="",COUNTIF(Config!$B$15:$B$19,B2348)&gt;0),1,0)+IF(OR(TRIM(C2348)="",COUNTIF(Config!$B$15:$B$19,C2348)&gt;0),1,0)+IF(OR(TRIM(F2348)="",COUNTIF(Config!$B$15:$B$19,F2348)&gt;0),1,0)+IF(OR(TRIM(H2348)="",COUNTIF(Config!$B$15:$B$19,H2348)&gt;0),1,0)+IF(OR(TRIM(E2348)="",COUNTIF(Config!$B$15:$B$19,E2348)&gt;0),1,0)+IF(OR(TRIM(K2348)="",COUNTIF(Config!$B$15:$B$19,K2348)&gt;0),1,0)+IF(OR(TRIM(P2348)="",COUNTIF(Config!$B$15:$B$19,P2348)&gt;0),1,0)+IF(OR(TRIM(R2348)="",COUNTIF(Config!$B$15:$B$19,R2348)&gt;0),1,0)</f>
        <v>0</v>
      </c>
      <c r="AA2348" s="1" cm="1">
        <f t="array" ref="AA2348">SUMPRODUCT(LEN(H2348)-LEN(SUBSTITUTE(H2348,{"0";"1";"2";"3";"4";"5";"6";"7";"8";"9"},"")))</f>
        <v>10</v>
      </c>
      <c r="AC2348" t="str">
        <f t="shared" si="254"/>
        <v/>
      </c>
      <c r="AD2348">
        <f t="shared" si="255"/>
        <v>1</v>
      </c>
      <c r="AE2348">
        <f t="shared" si="256"/>
        <v>1</v>
      </c>
      <c r="AF2348" t="str">
        <f t="shared" si="257"/>
        <v>No</v>
      </c>
      <c r="AG2348">
        <f t="shared" ca="1" si="258"/>
        <v>443</v>
      </c>
      <c r="AH2348" t="str">
        <f ca="1">IF(OR(V2348="",AG2348=""),"Yes",IF(AG2348&gt;Config!$B$41,"Yes","No"))</f>
        <v>Yes</v>
      </c>
    </row>
    <row r="2349" spans="1:34" x14ac:dyDescent="0.25">
      <c r="A2349" s="1" t="s">
        <v>17153</v>
      </c>
      <c r="B2349" s="1" t="s">
        <v>1957</v>
      </c>
      <c r="C2349" s="1" t="s">
        <v>1806</v>
      </c>
      <c r="D2349" s="1" t="s">
        <v>12605</v>
      </c>
      <c r="E2349" s="1" t="s">
        <v>35010</v>
      </c>
      <c r="F2349" s="1" t="s">
        <v>17154</v>
      </c>
      <c r="G2349" t="str">
        <f t="shared" si="252"/>
        <v>Valid</v>
      </c>
      <c r="H2349" s="1" t="s">
        <v>17155</v>
      </c>
      <c r="I2349" t="str" cm="1">
        <f t="array" ref="I2349">IF(OR(TRIM(H2349)="",ISNUMBER(SEARCH("#",H2349)),AA2349&lt;Config!$B$8,SUMPRODUCT(--ISNUMBER(SEARCH({"a";"b";"c";"d";"e";"f";"g";"h";"i";"j";"k";"l";"m";"n";"o";"p";"q";"r";"s";"t";"u";"v";"w";"x";"y";"z"},H2349)))&gt;0),"Invalid","Valid")</f>
        <v>Valid</v>
      </c>
      <c r="J2349" s="1" t="s">
        <v>17156</v>
      </c>
      <c r="K2349" s="1" t="s">
        <v>133</v>
      </c>
      <c r="L2349" s="1" t="s">
        <v>265</v>
      </c>
      <c r="M2349" s="1" t="s">
        <v>343</v>
      </c>
      <c r="N2349" s="1" t="s">
        <v>252</v>
      </c>
      <c r="O2349" s="1" t="s">
        <v>69</v>
      </c>
      <c r="P2349" t="s">
        <v>53</v>
      </c>
      <c r="Q2349" s="1" t="s">
        <v>181</v>
      </c>
      <c r="R2349" s="1" t="s">
        <v>70</v>
      </c>
      <c r="S2349" s="1" t="s">
        <v>17157</v>
      </c>
      <c r="T2349" s="1" t="s">
        <v>17158</v>
      </c>
      <c r="U2349" s="1" t="s">
        <v>698</v>
      </c>
      <c r="V2349" s="1" t="s">
        <v>4907</v>
      </c>
      <c r="W2349" s="1" t="s">
        <v>125</v>
      </c>
      <c r="X2349" t="str">
        <f t="shared" si="253"/>
        <v>Complete</v>
      </c>
      <c r="Y2349">
        <f>MAX(0,100-IF(G2349="Invalid",Config!$B$5,0)-IF(I2349="Invalid",Config!$B$6,0)-IF(X2349="Incomplete",Config!$B$7,0)-IF(AF2349="Yes",Config!$B$37,0))</f>
        <v>100</v>
      </c>
      <c r="Z2349" s="1">
        <f>IF(OR(TRIM(B2349)="",COUNTIF(Config!$B$15:$B$19,B2349)&gt;0),1,0)+IF(OR(TRIM(C2349)="",COUNTIF(Config!$B$15:$B$19,C2349)&gt;0),1,0)+IF(OR(TRIM(F2349)="",COUNTIF(Config!$B$15:$B$19,F2349)&gt;0),1,0)+IF(OR(TRIM(H2349)="",COUNTIF(Config!$B$15:$B$19,H2349)&gt;0),1,0)+IF(OR(TRIM(E2349)="",COUNTIF(Config!$B$15:$B$19,E2349)&gt;0),1,0)+IF(OR(TRIM(K2349)="",COUNTIF(Config!$B$15:$B$19,K2349)&gt;0),1,0)+IF(OR(TRIM(P2349)="",COUNTIF(Config!$B$15:$B$19,P2349)&gt;0),1,0)+IF(OR(TRIM(R2349)="",COUNTIF(Config!$B$15:$B$19,R2349)&gt;0),1,0)</f>
        <v>0</v>
      </c>
      <c r="AA2349" s="1" cm="1">
        <f t="array" ref="AA2349">SUMPRODUCT(LEN(H2349)-LEN(SUBSTITUTE(H2349,{"0";"1";"2";"3";"4";"5";"6";"7";"8";"9"},"")))</f>
        <v>12</v>
      </c>
      <c r="AC2349" t="str">
        <f t="shared" si="254"/>
        <v/>
      </c>
      <c r="AD2349">
        <f t="shared" si="255"/>
        <v>1</v>
      </c>
      <c r="AE2349">
        <f t="shared" si="256"/>
        <v>1</v>
      </c>
      <c r="AF2349" t="str">
        <f t="shared" si="257"/>
        <v>No</v>
      </c>
      <c r="AG2349">
        <f t="shared" ca="1" si="258"/>
        <v>96</v>
      </c>
      <c r="AH2349" t="str">
        <f ca="1">IF(OR(V2349="",AG2349=""),"Yes",IF(AG2349&gt;Config!$B$41,"Yes","No"))</f>
        <v>No</v>
      </c>
    </row>
    <row r="2350" spans="1:34" x14ac:dyDescent="0.25">
      <c r="A2350" s="1" t="s">
        <v>17159</v>
      </c>
      <c r="B2350" s="1" t="s">
        <v>631</v>
      </c>
      <c r="C2350" s="1" t="s">
        <v>1400</v>
      </c>
      <c r="D2350" s="1" t="s">
        <v>10478</v>
      </c>
      <c r="E2350" s="1" t="s">
        <v>33927</v>
      </c>
      <c r="F2350" s="1" t="s">
        <v>17160</v>
      </c>
      <c r="G2350" t="str">
        <f t="shared" si="252"/>
        <v>Valid</v>
      </c>
      <c r="H2350" s="1" t="s">
        <v>17161</v>
      </c>
      <c r="I2350" t="str" cm="1">
        <f t="array" ref="I2350">IF(OR(TRIM(H2350)="",ISNUMBER(SEARCH("#",H2350)),AA2350&lt;Config!$B$8,SUMPRODUCT(--ISNUMBER(SEARCH({"a";"b";"c";"d";"e";"f";"g";"h";"i";"j";"k";"l";"m";"n";"o";"p";"q";"r";"s";"t";"u";"v";"w";"x";"y";"z"},H2350)))&gt;0),"Invalid","Valid")</f>
        <v>Valid</v>
      </c>
      <c r="J2350" s="1" t="s">
        <v>17162</v>
      </c>
      <c r="K2350" s="1" t="s">
        <v>210</v>
      </c>
      <c r="L2350" s="1" t="s">
        <v>164</v>
      </c>
      <c r="M2350" s="1" t="s">
        <v>103</v>
      </c>
      <c r="N2350" s="1" t="s">
        <v>86</v>
      </c>
      <c r="O2350" s="1" t="s">
        <v>32</v>
      </c>
      <c r="P2350" t="s">
        <v>314</v>
      </c>
      <c r="Q2350" s="1" t="s">
        <v>315</v>
      </c>
      <c r="R2350" s="1" t="s">
        <v>315</v>
      </c>
      <c r="S2350" s="1" t="s">
        <v>17163</v>
      </c>
      <c r="T2350" s="1" t="s">
        <v>17164</v>
      </c>
      <c r="U2350" s="1" t="s">
        <v>895</v>
      </c>
      <c r="V2350" s="1" t="s">
        <v>15393</v>
      </c>
      <c r="W2350" s="1" t="s">
        <v>40</v>
      </c>
      <c r="X2350" t="str">
        <f t="shared" si="253"/>
        <v>Complete</v>
      </c>
      <c r="Y2350">
        <f>MAX(0,100-IF(G2350="Invalid",Config!$B$5,0)-IF(I2350="Invalid",Config!$B$6,0)-IF(X2350="Incomplete",Config!$B$7,0)-IF(AF2350="Yes",Config!$B$37,0))</f>
        <v>100</v>
      </c>
      <c r="Z2350" s="1">
        <f>IF(OR(TRIM(B2350)="",COUNTIF(Config!$B$15:$B$19,B2350)&gt;0),1,0)+IF(OR(TRIM(C2350)="",COUNTIF(Config!$B$15:$B$19,C2350)&gt;0),1,0)+IF(OR(TRIM(F2350)="",COUNTIF(Config!$B$15:$B$19,F2350)&gt;0),1,0)+IF(OR(TRIM(H2350)="",COUNTIF(Config!$B$15:$B$19,H2350)&gt;0),1,0)+IF(OR(TRIM(E2350)="",COUNTIF(Config!$B$15:$B$19,E2350)&gt;0),1,0)+IF(OR(TRIM(K2350)="",COUNTIF(Config!$B$15:$B$19,K2350)&gt;0),1,0)+IF(OR(TRIM(P2350)="",COUNTIF(Config!$B$15:$B$19,P2350)&gt;0),1,0)+IF(OR(TRIM(R2350)="",COUNTIF(Config!$B$15:$B$19,R2350)&gt;0),1,0)</f>
        <v>0</v>
      </c>
      <c r="AA2350" s="1" cm="1">
        <f t="array" ref="AA2350">SUMPRODUCT(LEN(H2350)-LEN(SUBSTITUTE(H2350,{"0";"1";"2";"3";"4";"5";"6";"7";"8";"9"},"")))</f>
        <v>12</v>
      </c>
      <c r="AC2350" t="str">
        <f t="shared" si="254"/>
        <v/>
      </c>
      <c r="AD2350">
        <f t="shared" si="255"/>
        <v>1</v>
      </c>
      <c r="AE2350">
        <f t="shared" si="256"/>
        <v>1</v>
      </c>
      <c r="AF2350" t="str">
        <f t="shared" si="257"/>
        <v>No</v>
      </c>
      <c r="AG2350">
        <f t="shared" ca="1" si="258"/>
        <v>321</v>
      </c>
      <c r="AH2350" t="str">
        <f ca="1">IF(OR(V2350="",AG2350=""),"Yes",IF(AG2350&gt;Config!$B$41,"Yes","No"))</f>
        <v>No</v>
      </c>
    </row>
    <row r="2351" spans="1:34" x14ac:dyDescent="0.25">
      <c r="A2351" s="1" t="s">
        <v>17165</v>
      </c>
      <c r="B2351" s="1" t="s">
        <v>1399</v>
      </c>
      <c r="C2351" s="1" t="s">
        <v>353</v>
      </c>
      <c r="D2351" s="1" t="s">
        <v>17166</v>
      </c>
      <c r="E2351" s="1" t="s">
        <v>33829</v>
      </c>
      <c r="F2351" s="1" t="s">
        <v>17167</v>
      </c>
      <c r="G2351" t="str">
        <f t="shared" si="252"/>
        <v>Valid</v>
      </c>
      <c r="H2351" s="1" t="s">
        <v>17168</v>
      </c>
      <c r="I2351" t="str" cm="1">
        <f t="array" ref="I2351">IF(OR(TRIM(H2351)="",ISNUMBER(SEARCH("#",H2351)),AA2351&lt;Config!$B$8,SUMPRODUCT(--ISNUMBER(SEARCH({"a";"b";"c";"d";"e";"f";"g";"h";"i";"j";"k";"l";"m";"n";"o";"p";"q";"r";"s";"t";"u";"v";"w";"x";"y";"z"},H2351)))&gt;0),"Invalid","Valid")</f>
        <v>Valid</v>
      </c>
      <c r="J2351" s="1" t="s">
        <v>17169</v>
      </c>
      <c r="K2351" s="1" t="s">
        <v>722</v>
      </c>
      <c r="L2351" s="1" t="s">
        <v>134</v>
      </c>
      <c r="M2351" s="1" t="s">
        <v>391</v>
      </c>
      <c r="N2351" s="1" t="s">
        <v>86</v>
      </c>
      <c r="O2351" s="1" t="s">
        <v>149</v>
      </c>
      <c r="P2351" t="s">
        <v>236</v>
      </c>
      <c r="Q2351" s="1" t="s">
        <v>253</v>
      </c>
      <c r="R2351" s="1" t="s">
        <v>238</v>
      </c>
      <c r="S2351" s="1" t="s">
        <v>17170</v>
      </c>
      <c r="T2351" s="1" t="s">
        <v>17171</v>
      </c>
      <c r="U2351" s="1" t="s">
        <v>4230</v>
      </c>
      <c r="V2351" s="1" t="s">
        <v>17172</v>
      </c>
      <c r="W2351" s="1" t="s">
        <v>186</v>
      </c>
      <c r="X2351" t="str">
        <f t="shared" si="253"/>
        <v>Incomplete</v>
      </c>
      <c r="Y2351">
        <f>MAX(0,100-IF(G2351="Invalid",Config!$B$5,0)-IF(I2351="Invalid",Config!$B$6,0)-IF(X2351="Incomplete",Config!$B$7,0)-IF(AF2351="Yes",Config!$B$37,0))</f>
        <v>60</v>
      </c>
      <c r="Z2351" s="1">
        <f>IF(OR(TRIM(B2351)="",COUNTIF(Config!$B$15:$B$19,B2351)&gt;0),1,0)+IF(OR(TRIM(C2351)="",COUNTIF(Config!$B$15:$B$19,C2351)&gt;0),1,0)+IF(OR(TRIM(F2351)="",COUNTIF(Config!$B$15:$B$19,F2351)&gt;0),1,0)+IF(OR(TRIM(H2351)="",COUNTIF(Config!$B$15:$B$19,H2351)&gt;0),1,0)+IF(OR(TRIM(E2351)="",COUNTIF(Config!$B$15:$B$19,E2351)&gt;0),1,0)+IF(OR(TRIM(K2351)="",COUNTIF(Config!$B$15:$B$19,K2351)&gt;0),1,0)+IF(OR(TRIM(P2351)="",COUNTIF(Config!$B$15:$B$19,P2351)&gt;0),1,0)+IF(OR(TRIM(R2351)="",COUNTIF(Config!$B$15:$B$19,R2351)&gt;0),1,0)</f>
        <v>1</v>
      </c>
      <c r="AA2351" s="1" cm="1">
        <f t="array" ref="AA2351">SUMPRODUCT(LEN(H2351)-LEN(SUBSTITUTE(H2351,{"0";"1";"2";"3";"4";"5";"6";"7";"8";"9"},"")))</f>
        <v>12</v>
      </c>
      <c r="AC2351" t="str">
        <f t="shared" si="254"/>
        <v>Incomplete Profile</v>
      </c>
      <c r="AD2351">
        <f t="shared" si="255"/>
        <v>1</v>
      </c>
      <c r="AE2351">
        <f t="shared" si="256"/>
        <v>1</v>
      </c>
      <c r="AF2351" t="str">
        <f t="shared" si="257"/>
        <v>No</v>
      </c>
      <c r="AG2351">
        <f t="shared" ca="1" si="258"/>
        <v>105</v>
      </c>
      <c r="AH2351" t="str">
        <f ca="1">IF(OR(V2351="",AG2351=""),"Yes",IF(AG2351&gt;Config!$B$41,"Yes","No"))</f>
        <v>No</v>
      </c>
    </row>
    <row r="2352" spans="1:34" x14ac:dyDescent="0.25">
      <c r="A2352" s="1" t="s">
        <v>17173</v>
      </c>
      <c r="B2352" s="1" t="s">
        <v>204</v>
      </c>
      <c r="C2352" s="1" t="s">
        <v>445</v>
      </c>
      <c r="D2352" s="1" t="s">
        <v>17174</v>
      </c>
      <c r="E2352" s="1" t="s">
        <v>458</v>
      </c>
      <c r="F2352" s="1" t="s">
        <v>17175</v>
      </c>
      <c r="G2352" t="str">
        <f t="shared" si="252"/>
        <v>Valid</v>
      </c>
      <c r="H2352" s="1" t="s">
        <v>17176</v>
      </c>
      <c r="I2352" t="str" cm="1">
        <f t="array" ref="I2352">IF(OR(TRIM(H2352)="",ISNUMBER(SEARCH("#",H2352)),AA2352&lt;Config!$B$8,SUMPRODUCT(--ISNUMBER(SEARCH({"a";"b";"c";"d";"e";"f";"g";"h";"i";"j";"k";"l";"m";"n";"o";"p";"q";"r";"s";"t";"u";"v";"w";"x";"y";"z"},H2352)))&gt;0),"Invalid","Valid")</f>
        <v>Valid</v>
      </c>
      <c r="J2352" s="1" t="s">
        <v>17177</v>
      </c>
      <c r="K2352" s="1" t="s">
        <v>504</v>
      </c>
      <c r="L2352" s="1" t="s">
        <v>29</v>
      </c>
      <c r="M2352" s="1" t="s">
        <v>33827</v>
      </c>
      <c r="N2352" s="1" t="s">
        <v>252</v>
      </c>
      <c r="O2352" s="1" t="s">
        <v>180</v>
      </c>
      <c r="P2352" t="s">
        <v>53</v>
      </c>
      <c r="Q2352" s="1" t="s">
        <v>197</v>
      </c>
      <c r="R2352" s="1" t="s">
        <v>198</v>
      </c>
      <c r="S2352" s="1" t="s">
        <v>17178</v>
      </c>
      <c r="T2352" s="1" t="s">
        <v>17179</v>
      </c>
      <c r="U2352" s="1" t="s">
        <v>1327</v>
      </c>
      <c r="V2352" s="1" t="s">
        <v>429</v>
      </c>
      <c r="W2352" s="1" t="s">
        <v>125</v>
      </c>
      <c r="X2352" t="str">
        <f t="shared" si="253"/>
        <v>Complete</v>
      </c>
      <c r="Y2352">
        <f>MAX(0,100-IF(G2352="Invalid",Config!$B$5,0)-IF(I2352="Invalid",Config!$B$6,0)-IF(X2352="Incomplete",Config!$B$7,0)-IF(AF2352="Yes",Config!$B$37,0))</f>
        <v>100</v>
      </c>
      <c r="Z2352" s="1">
        <f>IF(OR(TRIM(B2352)="",COUNTIF(Config!$B$15:$B$19,B2352)&gt;0),1,0)+IF(OR(TRIM(C2352)="",COUNTIF(Config!$B$15:$B$19,C2352)&gt;0),1,0)+IF(OR(TRIM(F2352)="",COUNTIF(Config!$B$15:$B$19,F2352)&gt;0),1,0)+IF(OR(TRIM(H2352)="",COUNTIF(Config!$B$15:$B$19,H2352)&gt;0),1,0)+IF(OR(TRIM(E2352)="",COUNTIF(Config!$B$15:$B$19,E2352)&gt;0),1,0)+IF(OR(TRIM(K2352)="",COUNTIF(Config!$B$15:$B$19,K2352)&gt;0),1,0)+IF(OR(TRIM(P2352)="",COUNTIF(Config!$B$15:$B$19,P2352)&gt;0),1,0)+IF(OR(TRIM(R2352)="",COUNTIF(Config!$B$15:$B$19,R2352)&gt;0),1,0)</f>
        <v>0</v>
      </c>
      <c r="AA2352" s="1" cm="1">
        <f t="array" ref="AA2352">SUMPRODUCT(LEN(H2352)-LEN(SUBSTITUTE(H2352,{"0";"1";"2";"3";"4";"5";"6";"7";"8";"9"},"")))</f>
        <v>10</v>
      </c>
      <c r="AC2352" t="str">
        <f t="shared" si="254"/>
        <v/>
      </c>
      <c r="AD2352">
        <f t="shared" si="255"/>
        <v>1</v>
      </c>
      <c r="AE2352">
        <f t="shared" si="256"/>
        <v>1</v>
      </c>
      <c r="AF2352" t="str">
        <f t="shared" si="257"/>
        <v>No</v>
      </c>
      <c r="AG2352">
        <f t="shared" ca="1" si="258"/>
        <v>160</v>
      </c>
      <c r="AH2352" t="str">
        <f ca="1">IF(OR(V2352="",AG2352=""),"Yes",IF(AG2352&gt;Config!$B$41,"Yes","No"))</f>
        <v>No</v>
      </c>
    </row>
    <row r="2353" spans="1:34" x14ac:dyDescent="0.25">
      <c r="A2353" s="1" t="s">
        <v>17180</v>
      </c>
      <c r="B2353" s="1" t="s">
        <v>456</v>
      </c>
      <c r="C2353" s="1" t="s">
        <v>511</v>
      </c>
      <c r="D2353" s="1" t="s">
        <v>4924</v>
      </c>
      <c r="E2353" s="1" t="s">
        <v>34265</v>
      </c>
      <c r="F2353" s="1" t="s">
        <v>17181</v>
      </c>
      <c r="G2353" t="str">
        <f t="shared" si="252"/>
        <v>Valid</v>
      </c>
      <c r="H2353" s="1" t="s">
        <v>17182</v>
      </c>
      <c r="I2353" t="str" cm="1">
        <f t="array" ref="I2353">IF(OR(TRIM(H2353)="",ISNUMBER(SEARCH("#",H2353)),AA2353&lt;Config!$B$8,SUMPRODUCT(--ISNUMBER(SEARCH({"a";"b";"c";"d";"e";"f";"g";"h";"i";"j";"k";"l";"m";"n";"o";"p";"q";"r";"s";"t";"u";"v";"w";"x";"y";"z"},H2353)))&gt;0),"Invalid","Valid")</f>
        <v>Valid</v>
      </c>
      <c r="J2353" s="1" t="s">
        <v>17183</v>
      </c>
      <c r="K2353" s="1" t="s">
        <v>210</v>
      </c>
      <c r="L2353" s="1" t="s">
        <v>84</v>
      </c>
      <c r="M2353" s="1" t="s">
        <v>103</v>
      </c>
      <c r="N2353" s="1" t="s">
        <v>224</v>
      </c>
      <c r="O2353" s="1" t="s">
        <v>52</v>
      </c>
      <c r="P2353" t="s">
        <v>53</v>
      </c>
      <c r="Q2353" s="1" t="s">
        <v>197</v>
      </c>
      <c r="R2353" s="1" t="s">
        <v>198</v>
      </c>
      <c r="S2353" s="1" t="s">
        <v>17184</v>
      </c>
      <c r="T2353" s="1" t="s">
        <v>17185</v>
      </c>
      <c r="U2353" s="1" t="s">
        <v>2463</v>
      </c>
      <c r="V2353" s="1" t="s">
        <v>140</v>
      </c>
      <c r="W2353" s="1" t="s">
        <v>60</v>
      </c>
      <c r="X2353" t="str">
        <f t="shared" si="253"/>
        <v>Complete</v>
      </c>
      <c r="Y2353">
        <f>MAX(0,100-IF(G2353="Invalid",Config!$B$5,0)-IF(I2353="Invalid",Config!$B$6,0)-IF(X2353="Incomplete",Config!$B$7,0)-IF(AF2353="Yes",Config!$B$37,0))</f>
        <v>100</v>
      </c>
      <c r="Z2353" s="1">
        <f>IF(OR(TRIM(B2353)="",COUNTIF(Config!$B$15:$B$19,B2353)&gt;0),1,0)+IF(OR(TRIM(C2353)="",COUNTIF(Config!$B$15:$B$19,C2353)&gt;0),1,0)+IF(OR(TRIM(F2353)="",COUNTIF(Config!$B$15:$B$19,F2353)&gt;0),1,0)+IF(OR(TRIM(H2353)="",COUNTIF(Config!$B$15:$B$19,H2353)&gt;0),1,0)+IF(OR(TRIM(E2353)="",COUNTIF(Config!$B$15:$B$19,E2353)&gt;0),1,0)+IF(OR(TRIM(K2353)="",COUNTIF(Config!$B$15:$B$19,K2353)&gt;0),1,0)+IF(OR(TRIM(P2353)="",COUNTIF(Config!$B$15:$B$19,P2353)&gt;0),1,0)+IF(OR(TRIM(R2353)="",COUNTIF(Config!$B$15:$B$19,R2353)&gt;0),1,0)</f>
        <v>0</v>
      </c>
      <c r="AA2353" s="1" cm="1">
        <f t="array" ref="AA2353">SUMPRODUCT(LEN(H2353)-LEN(SUBSTITUTE(H2353,{"0";"1";"2";"3";"4";"5";"6";"7";"8";"9"},"")))</f>
        <v>12</v>
      </c>
      <c r="AC2353" t="str">
        <f t="shared" si="254"/>
        <v/>
      </c>
      <c r="AD2353">
        <f t="shared" si="255"/>
        <v>1</v>
      </c>
      <c r="AE2353">
        <f t="shared" si="256"/>
        <v>1</v>
      </c>
      <c r="AF2353" t="str">
        <f t="shared" si="257"/>
        <v>No</v>
      </c>
      <c r="AG2353">
        <f t="shared" ca="1" si="258"/>
        <v>37</v>
      </c>
      <c r="AH2353" t="str">
        <f ca="1">IF(OR(V2353="",AG2353=""),"Yes",IF(AG2353&gt;Config!$B$41,"Yes","No"))</f>
        <v>No</v>
      </c>
    </row>
    <row r="2354" spans="1:34" x14ac:dyDescent="0.25">
      <c r="A2354" s="1" t="s">
        <v>17186</v>
      </c>
      <c r="B2354" s="1" t="s">
        <v>77</v>
      </c>
      <c r="C2354" s="1" t="s">
        <v>1806</v>
      </c>
      <c r="D2354" s="1" t="s">
        <v>17187</v>
      </c>
      <c r="E2354" s="1" t="s">
        <v>33901</v>
      </c>
      <c r="F2354" s="1" t="s">
        <v>17188</v>
      </c>
      <c r="G2354" t="str">
        <f t="shared" si="252"/>
        <v>Valid</v>
      </c>
      <c r="H2354" s="1" t="s">
        <v>17189</v>
      </c>
      <c r="I2354" t="str" cm="1">
        <f t="array" ref="I2354">IF(OR(TRIM(H2354)="",ISNUMBER(SEARCH("#",H2354)),AA2354&lt;Config!$B$8,SUMPRODUCT(--ISNUMBER(SEARCH({"a";"b";"c";"d";"e";"f";"g";"h";"i";"j";"k";"l";"m";"n";"o";"p";"q";"r";"s";"t";"u";"v";"w";"x";"y";"z"},H2354)))&gt;0),"Invalid","Valid")</f>
        <v>Valid</v>
      </c>
      <c r="J2354" s="1" t="s">
        <v>17190</v>
      </c>
      <c r="K2354" s="1" t="s">
        <v>481</v>
      </c>
      <c r="L2354" s="1" t="s">
        <v>134</v>
      </c>
      <c r="M2354" s="1" t="s">
        <v>135</v>
      </c>
      <c r="N2354" s="1" t="s">
        <v>86</v>
      </c>
      <c r="O2354" s="1" t="s">
        <v>32</v>
      </c>
      <c r="P2354" t="s">
        <v>344</v>
      </c>
      <c r="Q2354" s="1" t="s">
        <v>971</v>
      </c>
      <c r="R2354" s="1" t="s">
        <v>1200</v>
      </c>
      <c r="S2354" s="1" t="s">
        <v>17191</v>
      </c>
      <c r="T2354" s="1" t="s">
        <v>17192</v>
      </c>
      <c r="U2354" s="1" t="s">
        <v>17193</v>
      </c>
      <c r="V2354" s="1" t="s">
        <v>825</v>
      </c>
      <c r="W2354" s="1" t="s">
        <v>384</v>
      </c>
      <c r="X2354" t="str">
        <f t="shared" si="253"/>
        <v>Complete</v>
      </c>
      <c r="Y2354">
        <f>MAX(0,100-IF(G2354="Invalid",Config!$B$5,0)-IF(I2354="Invalid",Config!$B$6,0)-IF(X2354="Incomplete",Config!$B$7,0)-IF(AF2354="Yes",Config!$B$37,0))</f>
        <v>100</v>
      </c>
      <c r="Z2354" s="1">
        <f>IF(OR(TRIM(B2354)="",COUNTIF(Config!$B$15:$B$19,B2354)&gt;0),1,0)+IF(OR(TRIM(C2354)="",COUNTIF(Config!$B$15:$B$19,C2354)&gt;0),1,0)+IF(OR(TRIM(F2354)="",COUNTIF(Config!$B$15:$B$19,F2354)&gt;0),1,0)+IF(OR(TRIM(H2354)="",COUNTIF(Config!$B$15:$B$19,H2354)&gt;0),1,0)+IF(OR(TRIM(E2354)="",COUNTIF(Config!$B$15:$B$19,E2354)&gt;0),1,0)+IF(OR(TRIM(K2354)="",COUNTIF(Config!$B$15:$B$19,K2354)&gt;0),1,0)+IF(OR(TRIM(P2354)="",COUNTIF(Config!$B$15:$B$19,P2354)&gt;0),1,0)+IF(OR(TRIM(R2354)="",COUNTIF(Config!$B$15:$B$19,R2354)&gt;0),1,0)</f>
        <v>0</v>
      </c>
      <c r="AA2354" s="1" cm="1">
        <f t="array" ref="AA2354">SUMPRODUCT(LEN(H2354)-LEN(SUBSTITUTE(H2354,{"0";"1";"2";"3";"4";"5";"6";"7";"8";"9"},"")))</f>
        <v>10</v>
      </c>
      <c r="AC2354" t="str">
        <f t="shared" si="254"/>
        <v/>
      </c>
      <c r="AD2354">
        <f t="shared" si="255"/>
        <v>1</v>
      </c>
      <c r="AE2354">
        <f t="shared" si="256"/>
        <v>1</v>
      </c>
      <c r="AF2354" t="str">
        <f t="shared" si="257"/>
        <v>No</v>
      </c>
      <c r="AG2354">
        <f t="shared" ca="1" si="258"/>
        <v>149</v>
      </c>
      <c r="AH2354" t="str">
        <f ca="1">IF(OR(V2354="",AG2354=""),"Yes",IF(AG2354&gt;Config!$B$41,"Yes","No"))</f>
        <v>No</v>
      </c>
    </row>
    <row r="2355" spans="1:34" x14ac:dyDescent="0.25">
      <c r="A2355" s="1" t="s">
        <v>17194</v>
      </c>
      <c r="B2355" s="1" t="s">
        <v>2408</v>
      </c>
      <c r="C2355" s="1" t="s">
        <v>545</v>
      </c>
      <c r="D2355" s="1" t="s">
        <v>17195</v>
      </c>
      <c r="E2355" s="1" t="s">
        <v>191</v>
      </c>
      <c r="F2355" s="1" t="s">
        <v>17196</v>
      </c>
      <c r="G2355" t="str">
        <f t="shared" si="252"/>
        <v>Invalid</v>
      </c>
      <c r="H2355" s="1" t="s">
        <v>17197</v>
      </c>
      <c r="I2355" t="str" cm="1">
        <f t="array" ref="I2355">IF(OR(TRIM(H2355)="",ISNUMBER(SEARCH("#",H2355)),AA2355&lt;Config!$B$8,SUMPRODUCT(--ISNUMBER(SEARCH({"a";"b";"c";"d";"e";"f";"g";"h";"i";"j";"k";"l";"m";"n";"o";"p";"q";"r";"s";"t";"u";"v";"w";"x";"y";"z"},H2355)))&gt;0),"Invalid","Valid")</f>
        <v>Valid</v>
      </c>
      <c r="J2355" s="1" t="s">
        <v>17198</v>
      </c>
      <c r="K2355" s="1" t="s">
        <v>504</v>
      </c>
      <c r="L2355" s="1" t="s">
        <v>29</v>
      </c>
      <c r="M2355" s="1" t="s">
        <v>235</v>
      </c>
      <c r="N2355" s="1" t="s">
        <v>437</v>
      </c>
      <c r="O2355" s="1" t="s">
        <v>52</v>
      </c>
      <c r="P2355" t="s">
        <v>53</v>
      </c>
      <c r="Q2355" s="1" t="s">
        <v>55</v>
      </c>
      <c r="R2355" s="1" t="s">
        <v>197</v>
      </c>
      <c r="S2355" s="1" t="s">
        <v>17199</v>
      </c>
      <c r="T2355" s="1" t="s">
        <v>17200</v>
      </c>
      <c r="U2355" s="1" t="s">
        <v>17201</v>
      </c>
      <c r="V2355" s="1" t="s">
        <v>2399</v>
      </c>
      <c r="W2355" s="1" t="s">
        <v>186</v>
      </c>
      <c r="X2355" t="str">
        <f t="shared" si="253"/>
        <v>Complete</v>
      </c>
      <c r="Y2355">
        <f>MAX(0,100-IF(G2355="Invalid",Config!$B$5,0)-IF(I2355="Invalid",Config!$B$6,0)-IF(X2355="Incomplete",Config!$B$7,0)-IF(AF2355="Yes",Config!$B$37,0))</f>
        <v>70</v>
      </c>
      <c r="Z2355" s="1">
        <f>IF(OR(TRIM(B2355)="",COUNTIF(Config!$B$15:$B$19,B2355)&gt;0),1,0)+IF(OR(TRIM(C2355)="",COUNTIF(Config!$B$15:$B$19,C2355)&gt;0),1,0)+IF(OR(TRIM(F2355)="",COUNTIF(Config!$B$15:$B$19,F2355)&gt;0),1,0)+IF(OR(TRIM(H2355)="",COUNTIF(Config!$B$15:$B$19,H2355)&gt;0),1,0)+IF(OR(TRIM(E2355)="",COUNTIF(Config!$B$15:$B$19,E2355)&gt;0),1,0)+IF(OR(TRIM(K2355)="",COUNTIF(Config!$B$15:$B$19,K2355)&gt;0),1,0)+IF(OR(TRIM(P2355)="",COUNTIF(Config!$B$15:$B$19,P2355)&gt;0),1,0)+IF(OR(TRIM(R2355)="",COUNTIF(Config!$B$15:$B$19,R2355)&gt;0),1,0)</f>
        <v>0</v>
      </c>
      <c r="AA2355" s="1" cm="1">
        <f t="array" ref="AA2355">SUMPRODUCT(LEN(H2355)-LEN(SUBSTITUTE(H2355,{"0";"1";"2";"3";"4";"5";"6";"7";"8";"9"},"")))</f>
        <v>10</v>
      </c>
      <c r="AC2355" t="str">
        <f t="shared" si="254"/>
        <v>Invalid Email</v>
      </c>
      <c r="AD2355">
        <f t="shared" si="255"/>
        <v>0</v>
      </c>
      <c r="AE2355">
        <f t="shared" si="256"/>
        <v>1</v>
      </c>
      <c r="AF2355" t="str">
        <f t="shared" si="257"/>
        <v>No</v>
      </c>
      <c r="AG2355">
        <f t="shared" ca="1" si="258"/>
        <v>409</v>
      </c>
      <c r="AH2355" t="str">
        <f ca="1">IF(OR(V2355="",AG2355=""),"Yes",IF(AG2355&gt;Config!$B$41,"Yes","No"))</f>
        <v>Yes</v>
      </c>
    </row>
    <row r="2356" spans="1:34" x14ac:dyDescent="0.25">
      <c r="A2356" s="1" t="s">
        <v>17202</v>
      </c>
      <c r="B2356" s="1" t="s">
        <v>3087</v>
      </c>
      <c r="C2356" s="1" t="s">
        <v>219</v>
      </c>
      <c r="D2356" s="1" t="s">
        <v>17203</v>
      </c>
      <c r="E2356" s="1" t="s">
        <v>191</v>
      </c>
      <c r="F2356" s="1" t="s">
        <v>17204</v>
      </c>
      <c r="G2356" t="str">
        <f t="shared" si="252"/>
        <v>Valid</v>
      </c>
      <c r="H2356" s="1" t="s">
        <v>17205</v>
      </c>
      <c r="I2356" t="str" cm="1">
        <f t="array" ref="I2356">IF(OR(TRIM(H2356)="",ISNUMBER(SEARCH("#",H2356)),AA2356&lt;Config!$B$8,SUMPRODUCT(--ISNUMBER(SEARCH({"a";"b";"c";"d";"e";"f";"g";"h";"i";"j";"k";"l";"m";"n";"o";"p";"q";"r";"s";"t";"u";"v";"w";"x";"y";"z"},H2356)))&gt;0),"Invalid","Valid")</f>
        <v>Valid</v>
      </c>
      <c r="J2356" s="1" t="s">
        <v>17206</v>
      </c>
      <c r="K2356" s="1" t="s">
        <v>163</v>
      </c>
      <c r="L2356" s="1" t="s">
        <v>102</v>
      </c>
      <c r="M2356" s="1" t="s">
        <v>33825</v>
      </c>
      <c r="N2356" s="1" t="s">
        <v>148</v>
      </c>
      <c r="O2356" s="1" t="s">
        <v>196</v>
      </c>
      <c r="P2356" t="s">
        <v>344</v>
      </c>
      <c r="Q2356" s="1" t="s">
        <v>971</v>
      </c>
      <c r="R2356" s="1" t="s">
        <v>971</v>
      </c>
      <c r="S2356" s="1" t="s">
        <v>17207</v>
      </c>
      <c r="T2356" s="1" t="s">
        <v>17208</v>
      </c>
      <c r="U2356" s="1" t="s">
        <v>10257</v>
      </c>
      <c r="V2356" s="1" t="s">
        <v>8517</v>
      </c>
      <c r="W2356" s="1" t="s">
        <v>75</v>
      </c>
      <c r="X2356" t="str">
        <f t="shared" si="253"/>
        <v>Complete</v>
      </c>
      <c r="Y2356">
        <f>MAX(0,100-IF(G2356="Invalid",Config!$B$5,0)-IF(I2356="Invalid",Config!$B$6,0)-IF(X2356="Incomplete",Config!$B$7,0)-IF(AF2356="Yes",Config!$B$37,0))</f>
        <v>100</v>
      </c>
      <c r="Z2356" s="1">
        <f>IF(OR(TRIM(B2356)="",COUNTIF(Config!$B$15:$B$19,B2356)&gt;0),1,0)+IF(OR(TRIM(C2356)="",COUNTIF(Config!$B$15:$B$19,C2356)&gt;0),1,0)+IF(OR(TRIM(F2356)="",COUNTIF(Config!$B$15:$B$19,F2356)&gt;0),1,0)+IF(OR(TRIM(H2356)="",COUNTIF(Config!$B$15:$B$19,H2356)&gt;0),1,0)+IF(OR(TRIM(E2356)="",COUNTIF(Config!$B$15:$B$19,E2356)&gt;0),1,0)+IF(OR(TRIM(K2356)="",COUNTIF(Config!$B$15:$B$19,K2356)&gt;0),1,0)+IF(OR(TRIM(P2356)="",COUNTIF(Config!$B$15:$B$19,P2356)&gt;0),1,0)+IF(OR(TRIM(R2356)="",COUNTIF(Config!$B$15:$B$19,R2356)&gt;0),1,0)</f>
        <v>0</v>
      </c>
      <c r="AA2356" s="1" cm="1">
        <f t="array" ref="AA2356">SUMPRODUCT(LEN(H2356)-LEN(SUBSTITUTE(H2356,{"0";"1";"2";"3";"4";"5";"6";"7";"8";"9"},"")))</f>
        <v>11</v>
      </c>
      <c r="AC2356" t="str">
        <f t="shared" si="254"/>
        <v/>
      </c>
      <c r="AD2356">
        <f t="shared" si="255"/>
        <v>1</v>
      </c>
      <c r="AE2356">
        <f t="shared" si="256"/>
        <v>1</v>
      </c>
      <c r="AF2356" t="str">
        <f t="shared" si="257"/>
        <v>No</v>
      </c>
      <c r="AG2356">
        <f t="shared" ca="1" si="258"/>
        <v>183</v>
      </c>
      <c r="AH2356" t="str">
        <f ca="1">IF(OR(V2356="",AG2356=""),"Yes",IF(AG2356&gt;Config!$B$41,"Yes","No"))</f>
        <v>No</v>
      </c>
    </row>
    <row r="2357" spans="1:34" x14ac:dyDescent="0.25">
      <c r="A2357" s="1" t="s">
        <v>17209</v>
      </c>
      <c r="B2357" s="1" t="s">
        <v>2085</v>
      </c>
      <c r="C2357" s="1" t="s">
        <v>245</v>
      </c>
      <c r="D2357" s="1" t="s">
        <v>17210</v>
      </c>
      <c r="E2357" s="1" t="s">
        <v>33927</v>
      </c>
      <c r="F2357" s="1" t="s">
        <v>35011</v>
      </c>
      <c r="G2357" t="str">
        <f t="shared" si="252"/>
        <v>Valid</v>
      </c>
      <c r="H2357" s="1" t="s">
        <v>17211</v>
      </c>
      <c r="I2357" t="str" cm="1">
        <f t="array" ref="I2357">IF(OR(TRIM(H2357)="",ISNUMBER(SEARCH("#",H2357)),AA2357&lt;Config!$B$8,SUMPRODUCT(--ISNUMBER(SEARCH({"a";"b";"c";"d";"e";"f";"g";"h";"i";"j";"k";"l";"m";"n";"o";"p";"q";"r";"s";"t";"u";"v";"w";"x";"y";"z"},H2357)))&gt;0),"Invalid","Valid")</f>
        <v>Valid</v>
      </c>
      <c r="J2357" s="1" t="s">
        <v>17212</v>
      </c>
      <c r="K2357" s="1" t="s">
        <v>481</v>
      </c>
      <c r="L2357" s="1" t="s">
        <v>84</v>
      </c>
      <c r="M2357" s="1" t="s">
        <v>118</v>
      </c>
      <c r="N2357" s="1" t="s">
        <v>713</v>
      </c>
      <c r="O2357" s="1" t="s">
        <v>266</v>
      </c>
      <c r="P2357" t="s">
        <v>236</v>
      </c>
      <c r="Q2357" s="1" t="s">
        <v>253</v>
      </c>
      <c r="R2357" s="1" t="s">
        <v>254</v>
      </c>
      <c r="S2357" s="1" t="s">
        <v>9622</v>
      </c>
      <c r="T2357" s="1" t="s">
        <v>17213</v>
      </c>
      <c r="U2357" s="1" t="s">
        <v>8217</v>
      </c>
      <c r="V2357" s="1" t="s">
        <v>140</v>
      </c>
      <c r="W2357" s="1" t="s">
        <v>60</v>
      </c>
      <c r="X2357" t="str">
        <f t="shared" si="253"/>
        <v>Complete</v>
      </c>
      <c r="Y2357">
        <f>MAX(0,100-IF(G2357="Invalid",Config!$B$5,0)-IF(I2357="Invalid",Config!$B$6,0)-IF(X2357="Incomplete",Config!$B$7,0)-IF(AF2357="Yes",Config!$B$37,0))</f>
        <v>100</v>
      </c>
      <c r="Z2357" s="1">
        <f>IF(OR(TRIM(B2357)="",COUNTIF(Config!$B$15:$B$19,B2357)&gt;0),1,0)+IF(OR(TRIM(C2357)="",COUNTIF(Config!$B$15:$B$19,C2357)&gt;0),1,0)+IF(OR(TRIM(F2357)="",COUNTIF(Config!$B$15:$B$19,F2357)&gt;0),1,0)+IF(OR(TRIM(H2357)="",COUNTIF(Config!$B$15:$B$19,H2357)&gt;0),1,0)+IF(OR(TRIM(E2357)="",COUNTIF(Config!$B$15:$B$19,E2357)&gt;0),1,0)+IF(OR(TRIM(K2357)="",COUNTIF(Config!$B$15:$B$19,K2357)&gt;0),1,0)+IF(OR(TRIM(P2357)="",COUNTIF(Config!$B$15:$B$19,P2357)&gt;0),1,0)+IF(OR(TRIM(R2357)="",COUNTIF(Config!$B$15:$B$19,R2357)&gt;0),1,0)</f>
        <v>0</v>
      </c>
      <c r="AA2357" s="1" cm="1">
        <f t="array" ref="AA2357">SUMPRODUCT(LEN(H2357)-LEN(SUBSTITUTE(H2357,{"0";"1";"2";"3";"4";"5";"6";"7";"8";"9"},"")))</f>
        <v>10</v>
      </c>
      <c r="AC2357" t="str">
        <f t="shared" si="254"/>
        <v/>
      </c>
      <c r="AD2357">
        <f t="shared" si="255"/>
        <v>1</v>
      </c>
      <c r="AE2357">
        <f t="shared" si="256"/>
        <v>1</v>
      </c>
      <c r="AF2357" t="str">
        <f t="shared" si="257"/>
        <v>No</v>
      </c>
      <c r="AG2357">
        <f t="shared" ca="1" si="258"/>
        <v>37</v>
      </c>
      <c r="AH2357" t="str">
        <f ca="1">IF(OR(V2357="",AG2357=""),"Yes",IF(AG2357&gt;Config!$B$41,"Yes","No"))</f>
        <v>No</v>
      </c>
    </row>
    <row r="2358" spans="1:34" x14ac:dyDescent="0.25">
      <c r="A2358" s="1" t="s">
        <v>17214</v>
      </c>
      <c r="B2358" s="1" t="s">
        <v>1982</v>
      </c>
      <c r="C2358" s="1" t="s">
        <v>43</v>
      </c>
      <c r="D2358" s="1" t="s">
        <v>17215</v>
      </c>
      <c r="E2358" s="1" t="s">
        <v>34336</v>
      </c>
      <c r="F2358" s="1" t="s">
        <v>17216</v>
      </c>
      <c r="G2358" t="str">
        <f t="shared" si="252"/>
        <v>Invalid</v>
      </c>
      <c r="H2358" s="1" t="s">
        <v>17217</v>
      </c>
      <c r="I2358" t="str" cm="1">
        <f t="array" ref="I2358">IF(OR(TRIM(H2358)="",ISNUMBER(SEARCH("#",H2358)),AA2358&lt;Config!$B$8,SUMPRODUCT(--ISNUMBER(SEARCH({"a";"b";"c";"d";"e";"f";"g";"h";"i";"j";"k";"l";"m";"n";"o";"p";"q";"r";"s";"t";"u";"v";"w";"x";"y";"z"},H2358)))&gt;0),"Invalid","Valid")</f>
        <v>Valid</v>
      </c>
      <c r="J2358" s="1" t="s">
        <v>17218</v>
      </c>
      <c r="K2358" s="1" t="s">
        <v>722</v>
      </c>
      <c r="L2358" s="1" t="s">
        <v>67</v>
      </c>
      <c r="M2358" s="1" t="s">
        <v>33827</v>
      </c>
      <c r="N2358" s="1" t="s">
        <v>68</v>
      </c>
      <c r="O2358" s="1" t="s">
        <v>180</v>
      </c>
      <c r="P2358" t="s">
        <v>33</v>
      </c>
      <c r="Q2358" s="1" t="s">
        <v>119</v>
      </c>
      <c r="R2358" s="1" t="s">
        <v>482</v>
      </c>
      <c r="S2358" s="1" t="s">
        <v>13197</v>
      </c>
      <c r="T2358" s="1" t="s">
        <v>17219</v>
      </c>
      <c r="U2358" s="1" t="s">
        <v>3869</v>
      </c>
      <c r="V2358" s="1" t="s">
        <v>140</v>
      </c>
      <c r="W2358" s="1" t="s">
        <v>60</v>
      </c>
      <c r="X2358" t="str">
        <f t="shared" si="253"/>
        <v>Complete</v>
      </c>
      <c r="Y2358">
        <f>MAX(0,100-IF(G2358="Invalid",Config!$B$5,0)-IF(I2358="Invalid",Config!$B$6,0)-IF(X2358="Incomplete",Config!$B$7,0)-IF(AF2358="Yes",Config!$B$37,0))</f>
        <v>70</v>
      </c>
      <c r="Z2358" s="1">
        <f>IF(OR(TRIM(B2358)="",COUNTIF(Config!$B$15:$B$19,B2358)&gt;0),1,0)+IF(OR(TRIM(C2358)="",COUNTIF(Config!$B$15:$B$19,C2358)&gt;0),1,0)+IF(OR(TRIM(F2358)="",COUNTIF(Config!$B$15:$B$19,F2358)&gt;0),1,0)+IF(OR(TRIM(H2358)="",COUNTIF(Config!$B$15:$B$19,H2358)&gt;0),1,0)+IF(OR(TRIM(E2358)="",COUNTIF(Config!$B$15:$B$19,E2358)&gt;0),1,0)+IF(OR(TRIM(K2358)="",COUNTIF(Config!$B$15:$B$19,K2358)&gt;0),1,0)+IF(OR(TRIM(P2358)="",COUNTIF(Config!$B$15:$B$19,P2358)&gt;0),1,0)+IF(OR(TRIM(R2358)="",COUNTIF(Config!$B$15:$B$19,R2358)&gt;0),1,0)</f>
        <v>0</v>
      </c>
      <c r="AA2358" s="1" cm="1">
        <f t="array" ref="AA2358">SUMPRODUCT(LEN(H2358)-LEN(SUBSTITUTE(H2358,{"0";"1";"2";"3";"4";"5";"6";"7";"8";"9"},"")))</f>
        <v>10</v>
      </c>
      <c r="AC2358" t="str">
        <f t="shared" si="254"/>
        <v>Invalid Email</v>
      </c>
      <c r="AD2358">
        <f t="shared" si="255"/>
        <v>0</v>
      </c>
      <c r="AE2358">
        <f t="shared" si="256"/>
        <v>1</v>
      </c>
      <c r="AF2358" t="str">
        <f t="shared" si="257"/>
        <v>No</v>
      </c>
      <c r="AG2358">
        <f t="shared" ca="1" si="258"/>
        <v>37</v>
      </c>
      <c r="AH2358" t="str">
        <f ca="1">IF(OR(V2358="",AG2358=""),"Yes",IF(AG2358&gt;Config!$B$41,"Yes","No"))</f>
        <v>No</v>
      </c>
    </row>
    <row r="2359" spans="1:34" x14ac:dyDescent="0.25">
      <c r="A2359" s="1" t="s">
        <v>17220</v>
      </c>
      <c r="B2359" s="1" t="s">
        <v>272</v>
      </c>
      <c r="C2359" s="1" t="s">
        <v>996</v>
      </c>
      <c r="D2359" s="1" t="s">
        <v>17221</v>
      </c>
      <c r="E2359" s="1" t="s">
        <v>34190</v>
      </c>
      <c r="F2359" s="1" t="s">
        <v>17222</v>
      </c>
      <c r="G2359" t="str">
        <f t="shared" si="252"/>
        <v>Valid</v>
      </c>
      <c r="H2359" s="1" t="s">
        <v>17223</v>
      </c>
      <c r="I2359" t="str" cm="1">
        <f t="array" ref="I2359">IF(OR(TRIM(H2359)="",ISNUMBER(SEARCH("#",H2359)),AA2359&lt;Config!$B$8,SUMPRODUCT(--ISNUMBER(SEARCH({"a";"b";"c";"d";"e";"f";"g";"h";"i";"j";"k";"l";"m";"n";"o";"p";"q";"r";"s";"t";"u";"v";"w";"x";"y";"z"},H2359)))&gt;0),"Invalid","Valid")</f>
        <v>Valid</v>
      </c>
      <c r="J2359" s="1" t="s">
        <v>17224</v>
      </c>
      <c r="K2359" s="1" t="s">
        <v>147</v>
      </c>
      <c r="L2359" s="1" t="s">
        <v>164</v>
      </c>
      <c r="M2359" s="1" t="s">
        <v>251</v>
      </c>
      <c r="N2359" s="1" t="s">
        <v>713</v>
      </c>
      <c r="O2359" s="1" t="s">
        <v>69</v>
      </c>
      <c r="P2359" t="s">
        <v>87</v>
      </c>
      <c r="Q2359" s="1" t="s">
        <v>438</v>
      </c>
      <c r="R2359" s="1" t="s">
        <v>550</v>
      </c>
      <c r="S2359" s="1" t="s">
        <v>17225</v>
      </c>
      <c r="T2359" s="1" t="s">
        <v>17226</v>
      </c>
      <c r="U2359" s="1" t="s">
        <v>965</v>
      </c>
      <c r="V2359" s="1" t="s">
        <v>10825</v>
      </c>
      <c r="W2359" s="1" t="s">
        <v>60</v>
      </c>
      <c r="X2359" t="str">
        <f t="shared" si="253"/>
        <v>Complete</v>
      </c>
      <c r="Y2359">
        <f>MAX(0,100-IF(G2359="Invalid",Config!$B$5,0)-IF(I2359="Invalid",Config!$B$6,0)-IF(X2359="Incomplete",Config!$B$7,0)-IF(AF2359="Yes",Config!$B$37,0))</f>
        <v>100</v>
      </c>
      <c r="Z2359" s="1">
        <f>IF(OR(TRIM(B2359)="",COUNTIF(Config!$B$15:$B$19,B2359)&gt;0),1,0)+IF(OR(TRIM(C2359)="",COUNTIF(Config!$B$15:$B$19,C2359)&gt;0),1,0)+IF(OR(TRIM(F2359)="",COUNTIF(Config!$B$15:$B$19,F2359)&gt;0),1,0)+IF(OR(TRIM(H2359)="",COUNTIF(Config!$B$15:$B$19,H2359)&gt;0),1,0)+IF(OR(TRIM(E2359)="",COUNTIF(Config!$B$15:$B$19,E2359)&gt;0),1,0)+IF(OR(TRIM(K2359)="",COUNTIF(Config!$B$15:$B$19,K2359)&gt;0),1,0)+IF(OR(TRIM(P2359)="",COUNTIF(Config!$B$15:$B$19,P2359)&gt;0),1,0)+IF(OR(TRIM(R2359)="",COUNTIF(Config!$B$15:$B$19,R2359)&gt;0),1,0)</f>
        <v>0</v>
      </c>
      <c r="AA2359" s="1" cm="1">
        <f t="array" ref="AA2359">SUMPRODUCT(LEN(H2359)-LEN(SUBSTITUTE(H2359,{"0";"1";"2";"3";"4";"5";"6";"7";"8";"9"},"")))</f>
        <v>11</v>
      </c>
      <c r="AC2359" t="str">
        <f t="shared" si="254"/>
        <v/>
      </c>
      <c r="AD2359">
        <f t="shared" si="255"/>
        <v>1</v>
      </c>
      <c r="AE2359">
        <f t="shared" si="256"/>
        <v>1</v>
      </c>
      <c r="AF2359" t="str">
        <f t="shared" si="257"/>
        <v>No</v>
      </c>
      <c r="AG2359">
        <f t="shared" ca="1" si="258"/>
        <v>80</v>
      </c>
      <c r="AH2359" t="str">
        <f ca="1">IF(OR(V2359="",AG2359=""),"Yes",IF(AG2359&gt;Config!$B$41,"Yes","No"))</f>
        <v>No</v>
      </c>
    </row>
    <row r="2360" spans="1:34" x14ac:dyDescent="0.25">
      <c r="A2360" s="1" t="s">
        <v>17227</v>
      </c>
      <c r="B2360" s="1" t="s">
        <v>244</v>
      </c>
      <c r="C2360" s="1" t="s">
        <v>128</v>
      </c>
      <c r="D2360" s="1" t="s">
        <v>7382</v>
      </c>
      <c r="E2360" s="1" t="s">
        <v>298</v>
      </c>
      <c r="F2360" s="1" t="s">
        <v>17228</v>
      </c>
      <c r="G2360" t="str">
        <f t="shared" si="252"/>
        <v>Valid</v>
      </c>
      <c r="H2360" s="1" t="s">
        <v>17229</v>
      </c>
      <c r="I2360" t="str" cm="1">
        <f t="array" ref="I2360">IF(OR(TRIM(H2360)="",ISNUMBER(SEARCH("#",H2360)),AA2360&lt;Config!$B$8,SUMPRODUCT(--ISNUMBER(SEARCH({"a";"b";"c";"d";"e";"f";"g";"h";"i";"j";"k";"l";"m";"n";"o";"p";"q";"r";"s";"t";"u";"v";"w";"x";"y";"z"},H2360)))&gt;0),"Invalid","Valid")</f>
        <v>Valid</v>
      </c>
      <c r="J2360" s="1" t="s">
        <v>17230</v>
      </c>
      <c r="K2360" s="1" t="s">
        <v>147</v>
      </c>
      <c r="L2360" s="1" t="s">
        <v>179</v>
      </c>
      <c r="M2360" s="1" t="s">
        <v>517</v>
      </c>
      <c r="N2360" s="1" t="s">
        <v>86</v>
      </c>
      <c r="O2360" s="1" t="s">
        <v>149</v>
      </c>
      <c r="P2360" t="s">
        <v>590</v>
      </c>
      <c r="Q2360" s="1" t="s">
        <v>591</v>
      </c>
      <c r="R2360" s="1" t="s">
        <v>592</v>
      </c>
      <c r="S2360" s="1" t="s">
        <v>1162</v>
      </c>
      <c r="T2360" s="1" t="s">
        <v>17231</v>
      </c>
      <c r="U2360" s="1" t="s">
        <v>4035</v>
      </c>
      <c r="V2360" s="1" t="s">
        <v>16912</v>
      </c>
      <c r="W2360" s="1" t="s">
        <v>75</v>
      </c>
      <c r="X2360" t="str">
        <f t="shared" si="253"/>
        <v>Complete</v>
      </c>
      <c r="Y2360">
        <f>MAX(0,100-IF(G2360="Invalid",Config!$B$5,0)-IF(I2360="Invalid",Config!$B$6,0)-IF(X2360="Incomplete",Config!$B$7,0)-IF(AF2360="Yes",Config!$B$37,0))</f>
        <v>100</v>
      </c>
      <c r="Z2360" s="1">
        <f>IF(OR(TRIM(B2360)="",COUNTIF(Config!$B$15:$B$19,B2360)&gt;0),1,0)+IF(OR(TRIM(C2360)="",COUNTIF(Config!$B$15:$B$19,C2360)&gt;0),1,0)+IF(OR(TRIM(F2360)="",COUNTIF(Config!$B$15:$B$19,F2360)&gt;0),1,0)+IF(OR(TRIM(H2360)="",COUNTIF(Config!$B$15:$B$19,H2360)&gt;0),1,0)+IF(OR(TRIM(E2360)="",COUNTIF(Config!$B$15:$B$19,E2360)&gt;0),1,0)+IF(OR(TRIM(K2360)="",COUNTIF(Config!$B$15:$B$19,K2360)&gt;0),1,0)+IF(OR(TRIM(P2360)="",COUNTIF(Config!$B$15:$B$19,P2360)&gt;0),1,0)+IF(OR(TRIM(R2360)="",COUNTIF(Config!$B$15:$B$19,R2360)&gt;0),1,0)</f>
        <v>0</v>
      </c>
      <c r="AA2360" s="1" cm="1">
        <f t="array" ref="AA2360">SUMPRODUCT(LEN(H2360)-LEN(SUBSTITUTE(H2360,{"0";"1";"2";"3";"4";"5";"6";"7";"8";"9"},"")))</f>
        <v>12</v>
      </c>
      <c r="AC2360" t="str">
        <f t="shared" si="254"/>
        <v/>
      </c>
      <c r="AD2360">
        <f t="shared" si="255"/>
        <v>1</v>
      </c>
      <c r="AE2360">
        <f t="shared" si="256"/>
        <v>1</v>
      </c>
      <c r="AF2360" t="str">
        <f t="shared" si="257"/>
        <v>No</v>
      </c>
      <c r="AG2360">
        <f t="shared" ca="1" si="258"/>
        <v>280</v>
      </c>
      <c r="AH2360" t="str">
        <f ca="1">IF(OR(V2360="",AG2360=""),"Yes",IF(AG2360&gt;Config!$B$41,"Yes","No"))</f>
        <v>No</v>
      </c>
    </row>
    <row r="2361" spans="1:34" x14ac:dyDescent="0.25">
      <c r="A2361" s="1" t="s">
        <v>17232</v>
      </c>
      <c r="B2361" s="1" t="s">
        <v>631</v>
      </c>
      <c r="C2361" s="1" t="s">
        <v>308</v>
      </c>
      <c r="D2361" s="1" t="s">
        <v>35012</v>
      </c>
      <c r="E2361" s="1" t="s">
        <v>739</v>
      </c>
      <c r="F2361" s="1" t="s">
        <v>17233</v>
      </c>
      <c r="G2361" t="str">
        <f t="shared" si="252"/>
        <v>Valid</v>
      </c>
      <c r="H2361" s="1" t="s">
        <v>17234</v>
      </c>
      <c r="I2361" t="str" cm="1">
        <f t="array" ref="I2361">IF(OR(TRIM(H2361)="",ISNUMBER(SEARCH("#",H2361)),AA2361&lt;Config!$B$8,SUMPRODUCT(--ISNUMBER(SEARCH({"a";"b";"c";"d";"e";"f";"g";"h";"i";"j";"k";"l";"m";"n";"o";"p";"q";"r";"s";"t";"u";"v";"w";"x";"y";"z"},H2361)))&gt;0),"Invalid","Valid")</f>
        <v>Valid</v>
      </c>
      <c r="J2361" s="1" t="s">
        <v>17235</v>
      </c>
      <c r="K2361" s="1" t="s">
        <v>210</v>
      </c>
      <c r="L2361" s="1" t="s">
        <v>29</v>
      </c>
      <c r="M2361" s="1" t="s">
        <v>391</v>
      </c>
      <c r="N2361" s="1" t="s">
        <v>211</v>
      </c>
      <c r="O2361" s="1" t="s">
        <v>52</v>
      </c>
      <c r="P2361" t="s">
        <v>53</v>
      </c>
      <c r="Q2361" s="1" t="s">
        <v>54</v>
      </c>
      <c r="R2361" s="1" t="s">
        <v>55</v>
      </c>
      <c r="S2361" s="1" t="s">
        <v>17236</v>
      </c>
      <c r="T2361" s="1" t="s">
        <v>17237</v>
      </c>
      <c r="U2361" s="1" t="s">
        <v>1767</v>
      </c>
      <c r="V2361" s="1" t="s">
        <v>140</v>
      </c>
      <c r="W2361" s="1" t="s">
        <v>384</v>
      </c>
      <c r="X2361" t="str">
        <f t="shared" si="253"/>
        <v>Complete</v>
      </c>
      <c r="Y2361">
        <f>MAX(0,100-IF(G2361="Invalid",Config!$B$5,0)-IF(I2361="Invalid",Config!$B$6,0)-IF(X2361="Incomplete",Config!$B$7,0)-IF(AF2361="Yes",Config!$B$37,0))</f>
        <v>100</v>
      </c>
      <c r="Z2361" s="1">
        <f>IF(OR(TRIM(B2361)="",COUNTIF(Config!$B$15:$B$19,B2361)&gt;0),1,0)+IF(OR(TRIM(C2361)="",COUNTIF(Config!$B$15:$B$19,C2361)&gt;0),1,0)+IF(OR(TRIM(F2361)="",COUNTIF(Config!$B$15:$B$19,F2361)&gt;0),1,0)+IF(OR(TRIM(H2361)="",COUNTIF(Config!$B$15:$B$19,H2361)&gt;0),1,0)+IF(OR(TRIM(E2361)="",COUNTIF(Config!$B$15:$B$19,E2361)&gt;0),1,0)+IF(OR(TRIM(K2361)="",COUNTIF(Config!$B$15:$B$19,K2361)&gt;0),1,0)+IF(OR(TRIM(P2361)="",COUNTIF(Config!$B$15:$B$19,P2361)&gt;0),1,0)+IF(OR(TRIM(R2361)="",COUNTIF(Config!$B$15:$B$19,R2361)&gt;0),1,0)</f>
        <v>0</v>
      </c>
      <c r="AA2361" s="1" cm="1">
        <f t="array" ref="AA2361">SUMPRODUCT(LEN(H2361)-LEN(SUBSTITUTE(H2361,{"0";"1";"2";"3";"4";"5";"6";"7";"8";"9"},"")))</f>
        <v>10</v>
      </c>
      <c r="AC2361" t="str">
        <f t="shared" si="254"/>
        <v/>
      </c>
      <c r="AD2361">
        <f t="shared" si="255"/>
        <v>1</v>
      </c>
      <c r="AE2361">
        <f t="shared" si="256"/>
        <v>1</v>
      </c>
      <c r="AF2361" t="str">
        <f t="shared" si="257"/>
        <v>No</v>
      </c>
      <c r="AG2361">
        <f t="shared" ca="1" si="258"/>
        <v>37</v>
      </c>
      <c r="AH2361" t="str">
        <f ca="1">IF(OR(V2361="",AG2361=""),"Yes",IF(AG2361&gt;Config!$B$41,"Yes","No"))</f>
        <v>No</v>
      </c>
    </row>
    <row r="2362" spans="1:34" x14ac:dyDescent="0.25">
      <c r="A2362" s="1" t="s">
        <v>17238</v>
      </c>
      <c r="B2362" s="1" t="s">
        <v>33815</v>
      </c>
      <c r="C2362" s="1" t="s">
        <v>353</v>
      </c>
      <c r="D2362" s="1" t="s">
        <v>353</v>
      </c>
      <c r="E2362" s="1" t="s">
        <v>477</v>
      </c>
      <c r="F2362" s="1" t="s">
        <v>17239</v>
      </c>
      <c r="G2362" t="str">
        <f t="shared" si="252"/>
        <v>Valid</v>
      </c>
      <c r="H2362" s="1" t="s">
        <v>17240</v>
      </c>
      <c r="I2362" t="str" cm="1">
        <f t="array" ref="I2362">IF(OR(TRIM(H2362)="",ISNUMBER(SEARCH("#",H2362)),AA2362&lt;Config!$B$8,SUMPRODUCT(--ISNUMBER(SEARCH({"a";"b";"c";"d";"e";"f";"g";"h";"i";"j";"k";"l";"m";"n";"o";"p";"q";"r";"s";"t";"u";"v";"w";"x";"y";"z"},H2362)))&gt;0),"Invalid","Valid")</f>
        <v>Valid</v>
      </c>
      <c r="J2362" s="1" t="s">
        <v>17241</v>
      </c>
      <c r="K2362" s="1" t="s">
        <v>625</v>
      </c>
      <c r="L2362" s="1" t="s">
        <v>179</v>
      </c>
      <c r="M2362" s="1" t="s">
        <v>33827</v>
      </c>
      <c r="N2362" s="1" t="s">
        <v>224</v>
      </c>
      <c r="O2362" s="1" t="s">
        <v>149</v>
      </c>
      <c r="P2362" t="s">
        <v>328</v>
      </c>
      <c r="Q2362" s="1" t="s">
        <v>33838</v>
      </c>
      <c r="R2362" s="1" t="s">
        <v>614</v>
      </c>
      <c r="S2362" s="1" t="s">
        <v>17242</v>
      </c>
      <c r="T2362" s="1" t="s">
        <v>17243</v>
      </c>
      <c r="U2362" s="1" t="s">
        <v>2711</v>
      </c>
      <c r="V2362" s="1" t="s">
        <v>1503</v>
      </c>
      <c r="W2362" s="1" t="s">
        <v>60</v>
      </c>
      <c r="X2362" t="str">
        <f t="shared" si="253"/>
        <v>Incomplete</v>
      </c>
      <c r="Y2362">
        <f>MAX(0,100-IF(G2362="Invalid",Config!$B$5,0)-IF(I2362="Invalid",Config!$B$6,0)-IF(X2362="Incomplete",Config!$B$7,0)-IF(AF2362="Yes",Config!$B$37,0))</f>
        <v>60</v>
      </c>
      <c r="Z2362" s="1">
        <f>IF(OR(TRIM(B2362)="",COUNTIF(Config!$B$15:$B$19,B2362)&gt;0),1,0)+IF(OR(TRIM(C2362)="",COUNTIF(Config!$B$15:$B$19,C2362)&gt;0),1,0)+IF(OR(TRIM(F2362)="",COUNTIF(Config!$B$15:$B$19,F2362)&gt;0),1,0)+IF(OR(TRIM(H2362)="",COUNTIF(Config!$B$15:$B$19,H2362)&gt;0),1,0)+IF(OR(TRIM(E2362)="",COUNTIF(Config!$B$15:$B$19,E2362)&gt;0),1,0)+IF(OR(TRIM(K2362)="",COUNTIF(Config!$B$15:$B$19,K2362)&gt;0),1,0)+IF(OR(TRIM(P2362)="",COUNTIF(Config!$B$15:$B$19,P2362)&gt;0),1,0)+IF(OR(TRIM(R2362)="",COUNTIF(Config!$B$15:$B$19,R2362)&gt;0),1,0)</f>
        <v>1</v>
      </c>
      <c r="AA2362" s="1" cm="1">
        <f t="array" ref="AA2362">SUMPRODUCT(LEN(H2362)-LEN(SUBSTITUTE(H2362,{"0";"1";"2";"3";"4";"5";"6";"7";"8";"9"},"")))</f>
        <v>11</v>
      </c>
      <c r="AC2362" t="str">
        <f t="shared" si="254"/>
        <v>Incomplete Profile</v>
      </c>
      <c r="AD2362">
        <f t="shared" si="255"/>
        <v>1</v>
      </c>
      <c r="AE2362">
        <f t="shared" si="256"/>
        <v>1</v>
      </c>
      <c r="AF2362" t="str">
        <f t="shared" si="257"/>
        <v>No</v>
      </c>
      <c r="AG2362">
        <f t="shared" ca="1" si="258"/>
        <v>109</v>
      </c>
      <c r="AH2362" t="str">
        <f ca="1">IF(OR(V2362="",AG2362=""),"Yes",IF(AG2362&gt;Config!$B$41,"Yes","No"))</f>
        <v>No</v>
      </c>
    </row>
    <row r="2363" spans="1:34" x14ac:dyDescent="0.25">
      <c r="A2363" s="1" t="s">
        <v>7978</v>
      </c>
      <c r="B2363" s="1" t="s">
        <v>2911</v>
      </c>
      <c r="C2363" s="1" t="s">
        <v>23</v>
      </c>
      <c r="D2363" s="1" t="s">
        <v>2912</v>
      </c>
      <c r="E2363" s="1" t="s">
        <v>33858</v>
      </c>
      <c r="F2363" s="1" t="s">
        <v>17244</v>
      </c>
      <c r="G2363" t="str">
        <f t="shared" si="252"/>
        <v>Valid</v>
      </c>
      <c r="H2363" s="1" t="s">
        <v>17245</v>
      </c>
      <c r="I2363" t="str" cm="1">
        <f t="array" ref="I2363">IF(OR(TRIM(H2363)="",ISNUMBER(SEARCH("#",H2363)),AA2363&lt;Config!$B$8,SUMPRODUCT(--ISNUMBER(SEARCH({"a";"b";"c";"d";"e";"f";"g";"h";"i";"j";"k";"l";"m";"n";"o";"p";"q";"r";"s";"t";"u";"v";"w";"x";"y";"z"},H2363)))&gt;0),"Invalid","Valid")</f>
        <v>Valid</v>
      </c>
      <c r="J2363" s="1" t="s">
        <v>17246</v>
      </c>
      <c r="K2363" s="1" t="s">
        <v>147</v>
      </c>
      <c r="L2363" s="1" t="s">
        <v>265</v>
      </c>
      <c r="M2363" s="1" t="s">
        <v>517</v>
      </c>
      <c r="N2363" s="1" t="s">
        <v>437</v>
      </c>
      <c r="O2363" s="1" t="s">
        <v>196</v>
      </c>
      <c r="P2363" t="s">
        <v>236</v>
      </c>
      <c r="Q2363" s="1" t="s">
        <v>237</v>
      </c>
      <c r="R2363" s="1" t="s">
        <v>253</v>
      </c>
      <c r="S2363" s="1" t="s">
        <v>17247</v>
      </c>
      <c r="T2363" s="1" t="s">
        <v>17248</v>
      </c>
      <c r="U2363" s="1" t="s">
        <v>1337</v>
      </c>
      <c r="V2363" s="1" t="s">
        <v>17249</v>
      </c>
      <c r="W2363" s="1" t="s">
        <v>75</v>
      </c>
      <c r="X2363" t="str">
        <f t="shared" si="253"/>
        <v>Complete</v>
      </c>
      <c r="Y2363">
        <f>MAX(0,100-IF(G2363="Invalid",Config!$B$5,0)-IF(I2363="Invalid",Config!$B$6,0)-IF(X2363="Incomplete",Config!$B$7,0)-IF(AF2363="Yes",Config!$B$37,0))</f>
        <v>100</v>
      </c>
      <c r="Z2363" s="1">
        <f>IF(OR(TRIM(B2363)="",COUNTIF(Config!$B$15:$B$19,B2363)&gt;0),1,0)+IF(OR(TRIM(C2363)="",COUNTIF(Config!$B$15:$B$19,C2363)&gt;0),1,0)+IF(OR(TRIM(F2363)="",COUNTIF(Config!$B$15:$B$19,F2363)&gt;0),1,0)+IF(OR(TRIM(H2363)="",COUNTIF(Config!$B$15:$B$19,H2363)&gt;0),1,0)+IF(OR(TRIM(E2363)="",COUNTIF(Config!$B$15:$B$19,E2363)&gt;0),1,0)+IF(OR(TRIM(K2363)="",COUNTIF(Config!$B$15:$B$19,K2363)&gt;0),1,0)+IF(OR(TRIM(P2363)="",COUNTIF(Config!$B$15:$B$19,P2363)&gt;0),1,0)+IF(OR(TRIM(R2363)="",COUNTIF(Config!$B$15:$B$19,R2363)&gt;0),1,0)</f>
        <v>0</v>
      </c>
      <c r="AA2363" s="1" cm="1">
        <f t="array" ref="AA2363">SUMPRODUCT(LEN(H2363)-LEN(SUBSTITUTE(H2363,{"0";"1";"2";"3";"4";"5";"6";"7";"8";"9"},"")))</f>
        <v>10</v>
      </c>
      <c r="AC2363" t="str">
        <f t="shared" si="254"/>
        <v/>
      </c>
      <c r="AD2363">
        <f t="shared" si="255"/>
        <v>1</v>
      </c>
      <c r="AE2363">
        <f t="shared" si="256"/>
        <v>1</v>
      </c>
      <c r="AF2363" t="str">
        <f t="shared" si="257"/>
        <v>No</v>
      </c>
      <c r="AG2363">
        <f t="shared" ca="1" si="258"/>
        <v>364</v>
      </c>
      <c r="AH2363" t="str">
        <f ca="1">IF(OR(V2363="",AG2363=""),"Yes",IF(AG2363&gt;Config!$B$41,"Yes","No"))</f>
        <v>No</v>
      </c>
    </row>
    <row r="2364" spans="1:34" x14ac:dyDescent="0.25">
      <c r="A2364" s="1" t="s">
        <v>17250</v>
      </c>
      <c r="B2364" s="1" t="s">
        <v>352</v>
      </c>
      <c r="C2364" s="1" t="s">
        <v>420</v>
      </c>
      <c r="D2364" s="1" t="s">
        <v>17251</v>
      </c>
      <c r="E2364" s="1" t="s">
        <v>34965</v>
      </c>
      <c r="F2364" s="1" t="s">
        <v>17252</v>
      </c>
      <c r="G2364" t="str">
        <f t="shared" si="252"/>
        <v>Valid</v>
      </c>
      <c r="H2364" s="1" t="s">
        <v>17253</v>
      </c>
      <c r="I2364" t="str" cm="1">
        <f t="array" ref="I2364">IF(OR(TRIM(H2364)="",ISNUMBER(SEARCH("#",H2364)),AA2364&lt;Config!$B$8,SUMPRODUCT(--ISNUMBER(SEARCH({"a";"b";"c";"d";"e";"f";"g";"h";"i";"j";"k";"l";"m";"n";"o";"p";"q";"r";"s";"t";"u";"v";"w";"x";"y";"z"},H2364)))&gt;0),"Invalid","Valid")</f>
        <v>Valid</v>
      </c>
      <c r="J2364" s="1" t="s">
        <v>17254</v>
      </c>
      <c r="K2364" s="1" t="s">
        <v>117</v>
      </c>
      <c r="L2364" s="1" t="s">
        <v>265</v>
      </c>
      <c r="M2364" s="1" t="s">
        <v>235</v>
      </c>
      <c r="N2364" s="1" t="s">
        <v>148</v>
      </c>
      <c r="O2364" s="1" t="s">
        <v>69</v>
      </c>
      <c r="P2364" t="s">
        <v>87</v>
      </c>
      <c r="Q2364" s="1" t="s">
        <v>88</v>
      </c>
      <c r="R2364" s="1" t="s">
        <v>212</v>
      </c>
      <c r="S2364" s="1" t="s">
        <v>17255</v>
      </c>
      <c r="T2364" s="1" t="s">
        <v>17256</v>
      </c>
      <c r="U2364" s="1" t="s">
        <v>3101</v>
      </c>
      <c r="V2364" s="1" t="s">
        <v>1521</v>
      </c>
      <c r="W2364" s="1" t="s">
        <v>94</v>
      </c>
      <c r="X2364" t="str">
        <f t="shared" si="253"/>
        <v>Complete</v>
      </c>
      <c r="Y2364">
        <f>MAX(0,100-IF(G2364="Invalid",Config!$B$5,0)-IF(I2364="Invalid",Config!$B$6,0)-IF(X2364="Incomplete",Config!$B$7,0)-IF(AF2364="Yes",Config!$B$37,0))</f>
        <v>100</v>
      </c>
      <c r="Z2364" s="1">
        <f>IF(OR(TRIM(B2364)="",COUNTIF(Config!$B$15:$B$19,B2364)&gt;0),1,0)+IF(OR(TRIM(C2364)="",COUNTIF(Config!$B$15:$B$19,C2364)&gt;0),1,0)+IF(OR(TRIM(F2364)="",COUNTIF(Config!$B$15:$B$19,F2364)&gt;0),1,0)+IF(OR(TRIM(H2364)="",COUNTIF(Config!$B$15:$B$19,H2364)&gt;0),1,0)+IF(OR(TRIM(E2364)="",COUNTIF(Config!$B$15:$B$19,E2364)&gt;0),1,0)+IF(OR(TRIM(K2364)="",COUNTIF(Config!$B$15:$B$19,K2364)&gt;0),1,0)+IF(OR(TRIM(P2364)="",COUNTIF(Config!$B$15:$B$19,P2364)&gt;0),1,0)+IF(OR(TRIM(R2364)="",COUNTIF(Config!$B$15:$B$19,R2364)&gt;0),1,0)</f>
        <v>0</v>
      </c>
      <c r="AA2364" s="1" cm="1">
        <f t="array" ref="AA2364">SUMPRODUCT(LEN(H2364)-LEN(SUBSTITUTE(H2364,{"0";"1";"2";"3";"4";"5";"6";"7";"8";"9"},"")))</f>
        <v>11</v>
      </c>
      <c r="AC2364" t="str">
        <f t="shared" si="254"/>
        <v/>
      </c>
      <c r="AD2364">
        <f t="shared" si="255"/>
        <v>1</v>
      </c>
      <c r="AE2364">
        <f t="shared" si="256"/>
        <v>1</v>
      </c>
      <c r="AF2364" t="str">
        <f t="shared" si="257"/>
        <v>No</v>
      </c>
      <c r="AG2364">
        <f t="shared" ca="1" si="258"/>
        <v>37</v>
      </c>
      <c r="AH2364" t="str">
        <f ca="1">IF(OR(V2364="",AG2364=""),"Yes",IF(AG2364&gt;Config!$B$41,"Yes","No"))</f>
        <v>No</v>
      </c>
    </row>
    <row r="2365" spans="1:34" x14ac:dyDescent="0.25">
      <c r="A2365" s="1" t="s">
        <v>17257</v>
      </c>
      <c r="B2365" s="1" t="s">
        <v>597</v>
      </c>
      <c r="C2365" s="1" t="s">
        <v>1441</v>
      </c>
      <c r="D2365" s="1" t="s">
        <v>17258</v>
      </c>
      <c r="E2365" s="1" t="s">
        <v>35013</v>
      </c>
      <c r="F2365" s="1" t="s">
        <v>17259</v>
      </c>
      <c r="G2365" t="str">
        <f t="shared" si="252"/>
        <v>Valid</v>
      </c>
      <c r="H2365" s="1" t="s">
        <v>17260</v>
      </c>
      <c r="I2365" t="str" cm="1">
        <f t="array" ref="I2365">IF(OR(TRIM(H2365)="",ISNUMBER(SEARCH("#",H2365)),AA2365&lt;Config!$B$8,SUMPRODUCT(--ISNUMBER(SEARCH({"a";"b";"c";"d";"e";"f";"g";"h";"i";"j";"k";"l";"m";"n";"o";"p";"q";"r";"s";"t";"u";"v";"w";"x";"y";"z"},H2365)))&gt;0),"Invalid","Valid")</f>
        <v>Valid</v>
      </c>
      <c r="J2365" s="1" t="s">
        <v>17261</v>
      </c>
      <c r="K2365" s="1" t="s">
        <v>866</v>
      </c>
      <c r="L2365" s="1" t="s">
        <v>179</v>
      </c>
      <c r="M2365" s="1" t="s">
        <v>50</v>
      </c>
      <c r="N2365" s="1" t="s">
        <v>68</v>
      </c>
      <c r="O2365" s="1" t="s">
        <v>69</v>
      </c>
      <c r="P2365" t="s">
        <v>53</v>
      </c>
      <c r="Q2365" s="1" t="s">
        <v>197</v>
      </c>
      <c r="R2365" s="1" t="s">
        <v>17262</v>
      </c>
      <c r="S2365" s="1" t="s">
        <v>5008</v>
      </c>
      <c r="T2365" s="1" t="s">
        <v>17263</v>
      </c>
      <c r="U2365" s="1" t="s">
        <v>9922</v>
      </c>
      <c r="V2365" s="1" t="s">
        <v>17264</v>
      </c>
      <c r="W2365" s="1" t="s">
        <v>94</v>
      </c>
      <c r="X2365" t="str">
        <f t="shared" si="253"/>
        <v>Complete</v>
      </c>
      <c r="Y2365">
        <f>MAX(0,100-IF(G2365="Invalid",Config!$B$5,0)-IF(I2365="Invalid",Config!$B$6,0)-IF(X2365="Incomplete",Config!$B$7,0)-IF(AF2365="Yes",Config!$B$37,0))</f>
        <v>100</v>
      </c>
      <c r="Z2365" s="1">
        <f>IF(OR(TRIM(B2365)="",COUNTIF(Config!$B$15:$B$19,B2365)&gt;0),1,0)+IF(OR(TRIM(C2365)="",COUNTIF(Config!$B$15:$B$19,C2365)&gt;0),1,0)+IF(OR(TRIM(F2365)="",COUNTIF(Config!$B$15:$B$19,F2365)&gt;0),1,0)+IF(OR(TRIM(H2365)="",COUNTIF(Config!$B$15:$B$19,H2365)&gt;0),1,0)+IF(OR(TRIM(E2365)="",COUNTIF(Config!$B$15:$B$19,E2365)&gt;0),1,0)+IF(OR(TRIM(K2365)="",COUNTIF(Config!$B$15:$B$19,K2365)&gt;0),1,0)+IF(OR(TRIM(P2365)="",COUNTIF(Config!$B$15:$B$19,P2365)&gt;0),1,0)+IF(OR(TRIM(R2365)="",COUNTIF(Config!$B$15:$B$19,R2365)&gt;0),1,0)</f>
        <v>0</v>
      </c>
      <c r="AA2365" s="1" cm="1">
        <f t="array" ref="AA2365">SUMPRODUCT(LEN(H2365)-LEN(SUBSTITUTE(H2365,{"0";"1";"2";"3";"4";"5";"6";"7";"8";"9"},"")))</f>
        <v>12</v>
      </c>
      <c r="AC2365" t="str">
        <f t="shared" si="254"/>
        <v/>
      </c>
      <c r="AD2365">
        <f t="shared" si="255"/>
        <v>1</v>
      </c>
      <c r="AE2365">
        <f t="shared" si="256"/>
        <v>1</v>
      </c>
      <c r="AF2365" t="str">
        <f t="shared" si="257"/>
        <v>No</v>
      </c>
      <c r="AG2365">
        <f t="shared" ca="1" si="258"/>
        <v>635</v>
      </c>
      <c r="AH2365" t="str">
        <f ca="1">IF(OR(V2365="",AG2365=""),"Yes",IF(AG2365&gt;Config!$B$41,"Yes","No"))</f>
        <v>Yes</v>
      </c>
    </row>
    <row r="2366" spans="1:34" x14ac:dyDescent="0.25">
      <c r="A2366" s="1" t="s">
        <v>17265</v>
      </c>
      <c r="B2366" s="1" t="s">
        <v>218</v>
      </c>
      <c r="C2366" s="1" t="s">
        <v>364</v>
      </c>
      <c r="D2366" s="1" t="s">
        <v>17266</v>
      </c>
      <c r="E2366" s="1" t="s">
        <v>33868</v>
      </c>
      <c r="F2366" s="1" t="s">
        <v>17267</v>
      </c>
      <c r="G2366" t="str">
        <f t="shared" si="252"/>
        <v>Valid</v>
      </c>
      <c r="H2366" s="1" t="s">
        <v>17268</v>
      </c>
      <c r="I2366" t="str" cm="1">
        <f t="array" ref="I2366">IF(OR(TRIM(H2366)="",ISNUMBER(SEARCH("#",H2366)),AA2366&lt;Config!$B$8,SUMPRODUCT(--ISNUMBER(SEARCH({"a";"b";"c";"d";"e";"f";"g";"h";"i";"j";"k";"l";"m";"n";"o";"p";"q";"r";"s";"t";"u";"v";"w";"x";"y";"z"},H2366)))&gt;0),"Invalid","Valid")</f>
        <v>Valid</v>
      </c>
      <c r="J2366" s="1" t="s">
        <v>17269</v>
      </c>
      <c r="K2366" s="1" t="s">
        <v>866</v>
      </c>
      <c r="L2366" s="1" t="s">
        <v>49</v>
      </c>
      <c r="M2366" s="1" t="s">
        <v>391</v>
      </c>
      <c r="N2366" s="1" t="s">
        <v>252</v>
      </c>
      <c r="O2366" s="1" t="s">
        <v>196</v>
      </c>
      <c r="P2366" t="s">
        <v>87</v>
      </c>
      <c r="Q2366" s="1" t="s">
        <v>88</v>
      </c>
      <c r="R2366" s="1" t="s">
        <v>136</v>
      </c>
      <c r="S2366" s="1" t="s">
        <v>17270</v>
      </c>
      <c r="T2366" s="1" t="s">
        <v>17271</v>
      </c>
      <c r="U2366" s="1" t="s">
        <v>3618</v>
      </c>
      <c r="V2366" s="1" t="s">
        <v>3317</v>
      </c>
      <c r="W2366" s="1" t="s">
        <v>384</v>
      </c>
      <c r="X2366" t="str">
        <f t="shared" si="253"/>
        <v>Complete</v>
      </c>
      <c r="Y2366">
        <f>MAX(0,100-IF(G2366="Invalid",Config!$B$5,0)-IF(I2366="Invalid",Config!$B$6,0)-IF(X2366="Incomplete",Config!$B$7,0)-IF(AF2366="Yes",Config!$B$37,0))</f>
        <v>100</v>
      </c>
      <c r="Z2366" s="1">
        <f>IF(OR(TRIM(B2366)="",COUNTIF(Config!$B$15:$B$19,B2366)&gt;0),1,0)+IF(OR(TRIM(C2366)="",COUNTIF(Config!$B$15:$B$19,C2366)&gt;0),1,0)+IF(OR(TRIM(F2366)="",COUNTIF(Config!$B$15:$B$19,F2366)&gt;0),1,0)+IF(OR(TRIM(H2366)="",COUNTIF(Config!$B$15:$B$19,H2366)&gt;0),1,0)+IF(OR(TRIM(E2366)="",COUNTIF(Config!$B$15:$B$19,E2366)&gt;0),1,0)+IF(OR(TRIM(K2366)="",COUNTIF(Config!$B$15:$B$19,K2366)&gt;0),1,0)+IF(OR(TRIM(P2366)="",COUNTIF(Config!$B$15:$B$19,P2366)&gt;0),1,0)+IF(OR(TRIM(R2366)="",COUNTIF(Config!$B$15:$B$19,R2366)&gt;0),1,0)</f>
        <v>0</v>
      </c>
      <c r="AA2366" s="1" cm="1">
        <f t="array" ref="AA2366">SUMPRODUCT(LEN(H2366)-LEN(SUBSTITUTE(H2366,{"0";"1";"2";"3";"4";"5";"6";"7";"8";"9"},"")))</f>
        <v>11</v>
      </c>
      <c r="AC2366" t="str">
        <f t="shared" si="254"/>
        <v/>
      </c>
      <c r="AD2366">
        <f t="shared" si="255"/>
        <v>1</v>
      </c>
      <c r="AE2366">
        <f t="shared" si="256"/>
        <v>1</v>
      </c>
      <c r="AF2366" t="str">
        <f t="shared" si="257"/>
        <v>No</v>
      </c>
      <c r="AG2366">
        <f t="shared" ca="1" si="258"/>
        <v>146</v>
      </c>
      <c r="AH2366" t="str">
        <f ca="1">IF(OR(V2366="",AG2366=""),"Yes",IF(AG2366&gt;Config!$B$41,"Yes","No"))</f>
        <v>No</v>
      </c>
    </row>
    <row r="2367" spans="1:34" x14ac:dyDescent="0.25">
      <c r="A2367" s="1" t="s">
        <v>17272</v>
      </c>
      <c r="B2367" s="1" t="s">
        <v>6040</v>
      </c>
      <c r="C2367" s="1" t="s">
        <v>1441</v>
      </c>
      <c r="D2367" s="1" t="s">
        <v>17273</v>
      </c>
      <c r="E2367" s="1" t="s">
        <v>35014</v>
      </c>
      <c r="F2367" s="1" t="s">
        <v>17274</v>
      </c>
      <c r="G2367" t="str">
        <f t="shared" si="252"/>
        <v>Valid</v>
      </c>
      <c r="H2367" s="1" t="s">
        <v>17275</v>
      </c>
      <c r="I2367" t="str" cm="1">
        <f t="array" ref="I2367">IF(OR(TRIM(H2367)="",ISNUMBER(SEARCH("#",H2367)),AA2367&lt;Config!$B$8,SUMPRODUCT(--ISNUMBER(SEARCH({"a";"b";"c";"d";"e";"f";"g";"h";"i";"j";"k";"l";"m";"n";"o";"p";"q";"r";"s";"t";"u";"v";"w";"x";"y";"z"},H2367)))&gt;0),"Invalid","Valid")</f>
        <v>Valid</v>
      </c>
      <c r="J2367" s="1" t="s">
        <v>17276</v>
      </c>
      <c r="K2367" s="1" t="s">
        <v>425</v>
      </c>
      <c r="L2367" s="1" t="s">
        <v>179</v>
      </c>
      <c r="M2367" s="1" t="s">
        <v>50</v>
      </c>
      <c r="N2367" s="1" t="s">
        <v>713</v>
      </c>
      <c r="O2367" s="1" t="s">
        <v>69</v>
      </c>
      <c r="P2367" t="s">
        <v>33</v>
      </c>
      <c r="Q2367" s="1" t="s">
        <v>1099</v>
      </c>
      <c r="R2367" s="1" t="s">
        <v>482</v>
      </c>
      <c r="S2367" s="1" t="s">
        <v>17277</v>
      </c>
      <c r="T2367" s="1" t="s">
        <v>17278</v>
      </c>
      <c r="U2367" s="1" t="s">
        <v>10441</v>
      </c>
      <c r="V2367" s="1" t="s">
        <v>2074</v>
      </c>
      <c r="W2367" s="1" t="s">
        <v>384</v>
      </c>
      <c r="X2367" t="str">
        <f t="shared" si="253"/>
        <v>Complete</v>
      </c>
      <c r="Y2367">
        <f>MAX(0,100-IF(G2367="Invalid",Config!$B$5,0)-IF(I2367="Invalid",Config!$B$6,0)-IF(X2367="Incomplete",Config!$B$7,0)-IF(AF2367="Yes",Config!$B$37,0))</f>
        <v>100</v>
      </c>
      <c r="Z2367" s="1">
        <f>IF(OR(TRIM(B2367)="",COUNTIF(Config!$B$15:$B$19,B2367)&gt;0),1,0)+IF(OR(TRIM(C2367)="",COUNTIF(Config!$B$15:$B$19,C2367)&gt;0),1,0)+IF(OR(TRIM(F2367)="",COUNTIF(Config!$B$15:$B$19,F2367)&gt;0),1,0)+IF(OR(TRIM(H2367)="",COUNTIF(Config!$B$15:$B$19,H2367)&gt;0),1,0)+IF(OR(TRIM(E2367)="",COUNTIF(Config!$B$15:$B$19,E2367)&gt;0),1,0)+IF(OR(TRIM(K2367)="",COUNTIF(Config!$B$15:$B$19,K2367)&gt;0),1,0)+IF(OR(TRIM(P2367)="",COUNTIF(Config!$B$15:$B$19,P2367)&gt;0),1,0)+IF(OR(TRIM(R2367)="",COUNTIF(Config!$B$15:$B$19,R2367)&gt;0),1,0)</f>
        <v>0</v>
      </c>
      <c r="AA2367" s="1" cm="1">
        <f t="array" ref="AA2367">SUMPRODUCT(LEN(H2367)-LEN(SUBSTITUTE(H2367,{"0";"1";"2";"3";"4";"5";"6";"7";"8";"9"},"")))</f>
        <v>10</v>
      </c>
      <c r="AC2367" t="str">
        <f t="shared" si="254"/>
        <v/>
      </c>
      <c r="AD2367">
        <f t="shared" si="255"/>
        <v>1</v>
      </c>
      <c r="AE2367">
        <f t="shared" si="256"/>
        <v>1</v>
      </c>
      <c r="AF2367" t="str">
        <f t="shared" si="257"/>
        <v>No</v>
      </c>
      <c r="AG2367">
        <f t="shared" ca="1" si="258"/>
        <v>318</v>
      </c>
      <c r="AH2367" t="str">
        <f ca="1">IF(OR(V2367="",AG2367=""),"Yes",IF(AG2367&gt;Config!$B$41,"Yes","No"))</f>
        <v>No</v>
      </c>
    </row>
    <row r="2368" spans="1:34" x14ac:dyDescent="0.25">
      <c r="A2368" s="1" t="s">
        <v>17279</v>
      </c>
      <c r="B2368" s="1" t="s">
        <v>3863</v>
      </c>
      <c r="C2368" s="1" t="s">
        <v>1068</v>
      </c>
      <c r="D2368" s="1" t="s">
        <v>14129</v>
      </c>
      <c r="E2368" s="1" t="s">
        <v>310</v>
      </c>
      <c r="F2368" s="1" t="s">
        <v>35015</v>
      </c>
      <c r="G2368" t="str">
        <f t="shared" si="252"/>
        <v>Valid</v>
      </c>
      <c r="H2368" s="1" t="s">
        <v>17280</v>
      </c>
      <c r="I2368" t="str" cm="1">
        <f t="array" ref="I2368">IF(OR(TRIM(H2368)="",ISNUMBER(SEARCH("#",H2368)),AA2368&lt;Config!$B$8,SUMPRODUCT(--ISNUMBER(SEARCH({"a";"b";"c";"d";"e";"f";"g";"h";"i";"j";"k";"l";"m";"n";"o";"p";"q";"r";"s";"t";"u";"v";"w";"x";"y";"z"},H2368)))&gt;0),"Invalid","Valid")</f>
        <v>Valid</v>
      </c>
      <c r="J2368" s="1" t="s">
        <v>17281</v>
      </c>
      <c r="K2368" s="1" t="s">
        <v>66</v>
      </c>
      <c r="L2368" s="1" t="s">
        <v>164</v>
      </c>
      <c r="M2368" s="1" t="s">
        <v>33825</v>
      </c>
      <c r="N2368" s="1" t="s">
        <v>33819</v>
      </c>
      <c r="O2368" s="1" t="s">
        <v>32</v>
      </c>
      <c r="P2368" t="s">
        <v>53</v>
      </c>
      <c r="Q2368" s="1" t="s">
        <v>55</v>
      </c>
      <c r="R2368" s="1" t="s">
        <v>150</v>
      </c>
      <c r="S2368" s="1" t="s">
        <v>753</v>
      </c>
      <c r="T2368" s="1" t="s">
        <v>17282</v>
      </c>
      <c r="U2368" s="1" t="s">
        <v>993</v>
      </c>
      <c r="V2368" s="1" t="s">
        <v>3387</v>
      </c>
      <c r="W2368" s="1" t="s">
        <v>202</v>
      </c>
      <c r="X2368" t="str">
        <f t="shared" si="253"/>
        <v>Complete</v>
      </c>
      <c r="Y2368">
        <f>MAX(0,100-IF(G2368="Invalid",Config!$B$5,0)-IF(I2368="Invalid",Config!$B$6,0)-IF(X2368="Incomplete",Config!$B$7,0)-IF(AF2368="Yes",Config!$B$37,0))</f>
        <v>100</v>
      </c>
      <c r="Z2368" s="1">
        <f>IF(OR(TRIM(B2368)="",COUNTIF(Config!$B$15:$B$19,B2368)&gt;0),1,0)+IF(OR(TRIM(C2368)="",COUNTIF(Config!$B$15:$B$19,C2368)&gt;0),1,0)+IF(OR(TRIM(F2368)="",COUNTIF(Config!$B$15:$B$19,F2368)&gt;0),1,0)+IF(OR(TRIM(H2368)="",COUNTIF(Config!$B$15:$B$19,H2368)&gt;0),1,0)+IF(OR(TRIM(E2368)="",COUNTIF(Config!$B$15:$B$19,E2368)&gt;0),1,0)+IF(OR(TRIM(K2368)="",COUNTIF(Config!$B$15:$B$19,K2368)&gt;0),1,0)+IF(OR(TRIM(P2368)="",COUNTIF(Config!$B$15:$B$19,P2368)&gt;0),1,0)+IF(OR(TRIM(R2368)="",COUNTIF(Config!$B$15:$B$19,R2368)&gt;0),1,0)</f>
        <v>0</v>
      </c>
      <c r="AA2368" s="1" cm="1">
        <f t="array" ref="AA2368">SUMPRODUCT(LEN(H2368)-LEN(SUBSTITUTE(H2368,{"0";"1";"2";"3";"4";"5";"6";"7";"8";"9"},"")))</f>
        <v>12</v>
      </c>
      <c r="AC2368" t="str">
        <f t="shared" si="254"/>
        <v/>
      </c>
      <c r="AD2368">
        <f t="shared" si="255"/>
        <v>1</v>
      </c>
      <c r="AE2368">
        <f t="shared" si="256"/>
        <v>1</v>
      </c>
      <c r="AF2368" t="str">
        <f t="shared" si="257"/>
        <v>No</v>
      </c>
      <c r="AG2368">
        <f t="shared" ca="1" si="258"/>
        <v>390</v>
      </c>
      <c r="AH2368" t="str">
        <f ca="1">IF(OR(V2368="",AG2368=""),"Yes",IF(AG2368&gt;Config!$B$41,"Yes","No"))</f>
        <v>Yes</v>
      </c>
    </row>
    <row r="2369" spans="1:34" x14ac:dyDescent="0.25">
      <c r="A2369" s="1" t="s">
        <v>17283</v>
      </c>
      <c r="B2369" s="1" t="s">
        <v>6040</v>
      </c>
      <c r="C2369" s="1" t="s">
        <v>323</v>
      </c>
      <c r="D2369" s="1" t="s">
        <v>17284</v>
      </c>
      <c r="E2369" s="1" t="s">
        <v>642</v>
      </c>
      <c r="F2369" s="1" t="s">
        <v>15344</v>
      </c>
      <c r="G2369" t="str">
        <f t="shared" si="252"/>
        <v>Valid</v>
      </c>
      <c r="H2369" s="1" t="s">
        <v>17285</v>
      </c>
      <c r="I2369" t="str" cm="1">
        <f t="array" ref="I2369">IF(OR(TRIM(H2369)="",ISNUMBER(SEARCH("#",H2369)),AA2369&lt;Config!$B$8,SUMPRODUCT(--ISNUMBER(SEARCH({"a";"b";"c";"d";"e";"f";"g";"h";"i";"j";"k";"l";"m";"n";"o";"p";"q";"r";"s";"t";"u";"v";"w";"x";"y";"z"},H2369)))&gt;0),"Invalid","Valid")</f>
        <v>Valid</v>
      </c>
      <c r="J2369" s="1" t="s">
        <v>17286</v>
      </c>
      <c r="K2369" s="1" t="s">
        <v>378</v>
      </c>
      <c r="L2369" s="1" t="s">
        <v>164</v>
      </c>
      <c r="M2369" s="1" t="s">
        <v>343</v>
      </c>
      <c r="N2369" s="1" t="s">
        <v>713</v>
      </c>
      <c r="O2369" s="1" t="s">
        <v>69</v>
      </c>
      <c r="P2369" t="s">
        <v>236</v>
      </c>
      <c r="Q2369" s="1" t="s">
        <v>254</v>
      </c>
      <c r="R2369" s="1" t="s">
        <v>237</v>
      </c>
      <c r="S2369" s="1" t="s">
        <v>17287</v>
      </c>
      <c r="T2369" s="1" t="s">
        <v>17288</v>
      </c>
      <c r="U2369" s="1" t="s">
        <v>1281</v>
      </c>
      <c r="V2369" s="1" t="s">
        <v>1760</v>
      </c>
      <c r="W2369" s="1" t="s">
        <v>33823</v>
      </c>
      <c r="X2369" t="str">
        <f t="shared" si="253"/>
        <v>Complete</v>
      </c>
      <c r="Y2369">
        <f>MAX(0,100-IF(G2369="Invalid",Config!$B$5,0)-IF(I2369="Invalid",Config!$B$6,0)-IF(X2369="Incomplete",Config!$B$7,0)-IF(AF2369="Yes",Config!$B$37,0))</f>
        <v>75</v>
      </c>
      <c r="Z2369" s="1">
        <f>IF(OR(TRIM(B2369)="",COUNTIF(Config!$B$15:$B$19,B2369)&gt;0),1,0)+IF(OR(TRIM(C2369)="",COUNTIF(Config!$B$15:$B$19,C2369)&gt;0),1,0)+IF(OR(TRIM(F2369)="",COUNTIF(Config!$B$15:$B$19,F2369)&gt;0),1,0)+IF(OR(TRIM(H2369)="",COUNTIF(Config!$B$15:$B$19,H2369)&gt;0),1,0)+IF(OR(TRIM(E2369)="",COUNTIF(Config!$B$15:$B$19,E2369)&gt;0),1,0)+IF(OR(TRIM(K2369)="",COUNTIF(Config!$B$15:$B$19,K2369)&gt;0),1,0)+IF(OR(TRIM(P2369)="",COUNTIF(Config!$B$15:$B$19,P2369)&gt;0),1,0)+IF(OR(TRIM(R2369)="",COUNTIF(Config!$B$15:$B$19,R2369)&gt;0),1,0)</f>
        <v>0</v>
      </c>
      <c r="AA2369" s="1" cm="1">
        <f t="array" ref="AA2369">SUMPRODUCT(LEN(H2369)-LEN(SUBSTITUTE(H2369,{"0";"1";"2";"3";"4";"5";"6";"7";"8";"9"},"")))</f>
        <v>12</v>
      </c>
      <c r="AC2369" t="str">
        <f t="shared" si="254"/>
        <v>Potential Duplicate</v>
      </c>
      <c r="AD2369">
        <f t="shared" si="255"/>
        <v>2</v>
      </c>
      <c r="AE2369">
        <f t="shared" si="256"/>
        <v>1</v>
      </c>
      <c r="AF2369" t="str">
        <f t="shared" si="257"/>
        <v>Yes</v>
      </c>
      <c r="AG2369">
        <f t="shared" ca="1" si="258"/>
        <v>263</v>
      </c>
      <c r="AH2369" t="str">
        <f ca="1">IF(OR(V2369="",AG2369=""),"Yes",IF(AG2369&gt;Config!$B$41,"Yes","No"))</f>
        <v>No</v>
      </c>
    </row>
    <row r="2370" spans="1:34" x14ac:dyDescent="0.25">
      <c r="A2370" s="1" t="s">
        <v>17289</v>
      </c>
      <c r="B2370" s="1" t="s">
        <v>1833</v>
      </c>
      <c r="C2370" s="1" t="s">
        <v>792</v>
      </c>
      <c r="D2370" s="1" t="s">
        <v>7150</v>
      </c>
      <c r="E2370" s="1" t="s">
        <v>159</v>
      </c>
      <c r="F2370" s="1" t="s">
        <v>17290</v>
      </c>
      <c r="G2370" t="str">
        <f t="shared" si="252"/>
        <v>Valid</v>
      </c>
      <c r="H2370" s="1" t="s">
        <v>17291</v>
      </c>
      <c r="I2370" t="str" cm="1">
        <f t="array" ref="I2370">IF(OR(TRIM(H2370)="",ISNUMBER(SEARCH("#",H2370)),AA2370&lt;Config!$B$8,SUMPRODUCT(--ISNUMBER(SEARCH({"a";"b";"c";"d";"e";"f";"g";"h";"i";"j";"k";"l";"m";"n";"o";"p";"q";"r";"s";"t";"u";"v";"w";"x";"y";"z"},H2370)))&gt;0),"Invalid","Valid")</f>
        <v>Valid</v>
      </c>
      <c r="J2370" s="1" t="s">
        <v>17292</v>
      </c>
      <c r="K2370" s="1" t="s">
        <v>481</v>
      </c>
      <c r="L2370" s="1" t="s">
        <v>84</v>
      </c>
      <c r="M2370" s="1" t="s">
        <v>235</v>
      </c>
      <c r="N2370" s="1" t="s">
        <v>148</v>
      </c>
      <c r="O2370" s="1" t="s">
        <v>149</v>
      </c>
      <c r="P2370" t="s">
        <v>314</v>
      </c>
      <c r="Q2370" s="1" t="s">
        <v>316</v>
      </c>
      <c r="R2370" s="1" t="s">
        <v>315</v>
      </c>
      <c r="S2370" s="1" t="s">
        <v>3438</v>
      </c>
      <c r="T2370" s="1" t="s">
        <v>17293</v>
      </c>
      <c r="U2370" s="1" t="s">
        <v>169</v>
      </c>
      <c r="V2370" s="1" t="s">
        <v>6739</v>
      </c>
      <c r="W2370" s="1" t="s">
        <v>384</v>
      </c>
      <c r="X2370" t="str">
        <f t="shared" si="253"/>
        <v>Complete</v>
      </c>
      <c r="Y2370">
        <f>MAX(0,100-IF(G2370="Invalid",Config!$B$5,0)-IF(I2370="Invalid",Config!$B$6,0)-IF(X2370="Incomplete",Config!$B$7,0)-IF(AF2370="Yes",Config!$B$37,0))</f>
        <v>100</v>
      </c>
      <c r="Z2370" s="1">
        <f>IF(OR(TRIM(B2370)="",COUNTIF(Config!$B$15:$B$19,B2370)&gt;0),1,0)+IF(OR(TRIM(C2370)="",COUNTIF(Config!$B$15:$B$19,C2370)&gt;0),1,0)+IF(OR(TRIM(F2370)="",COUNTIF(Config!$B$15:$B$19,F2370)&gt;0),1,0)+IF(OR(TRIM(H2370)="",COUNTIF(Config!$B$15:$B$19,H2370)&gt;0),1,0)+IF(OR(TRIM(E2370)="",COUNTIF(Config!$B$15:$B$19,E2370)&gt;0),1,0)+IF(OR(TRIM(K2370)="",COUNTIF(Config!$B$15:$B$19,K2370)&gt;0),1,0)+IF(OR(TRIM(P2370)="",COUNTIF(Config!$B$15:$B$19,P2370)&gt;0),1,0)+IF(OR(TRIM(R2370)="",COUNTIF(Config!$B$15:$B$19,R2370)&gt;0),1,0)</f>
        <v>0</v>
      </c>
      <c r="AA2370" s="1" cm="1">
        <f t="array" ref="AA2370">SUMPRODUCT(LEN(H2370)-LEN(SUBSTITUTE(H2370,{"0";"1";"2";"3";"4";"5";"6";"7";"8";"9"},"")))</f>
        <v>10</v>
      </c>
      <c r="AC2370" t="str">
        <f t="shared" si="254"/>
        <v/>
      </c>
      <c r="AD2370">
        <f t="shared" si="255"/>
        <v>1</v>
      </c>
      <c r="AE2370">
        <f t="shared" si="256"/>
        <v>1</v>
      </c>
      <c r="AF2370" t="str">
        <f t="shared" si="257"/>
        <v>No</v>
      </c>
      <c r="AG2370">
        <f t="shared" ca="1" si="258"/>
        <v>514</v>
      </c>
      <c r="AH2370" t="str">
        <f ca="1">IF(OR(V2370="",AG2370=""),"Yes",IF(AG2370&gt;Config!$B$41,"Yes","No"))</f>
        <v>Yes</v>
      </c>
    </row>
    <row r="2371" spans="1:34" x14ac:dyDescent="0.25">
      <c r="A2371" s="1" t="s">
        <v>17294</v>
      </c>
      <c r="B2371" s="1" t="s">
        <v>2911</v>
      </c>
      <c r="C2371" s="1" t="s">
        <v>956</v>
      </c>
      <c r="D2371" s="1" t="s">
        <v>17295</v>
      </c>
      <c r="E2371" s="1" t="s">
        <v>35016</v>
      </c>
      <c r="F2371" s="1" t="s">
        <v>17296</v>
      </c>
      <c r="G2371" t="str">
        <f t="shared" ref="G2371:G2434" si="259">IFERROR(IF(OR(TRIM(F2371)="",LEN(F2371)-LEN(SUBSTITUTE(F2371,"@",""))&lt;&gt;1,FIND("@",F2371)=1,RIGHT(F2371,1)=".",ISNUMBER(SEARCH(" ",F2371)),ISERROR(FIND(".",F2371,FIND("@",F2371)+2))),"Invalid","Valid"),"Invalid")</f>
        <v>Valid</v>
      </c>
      <c r="H2371" s="1" t="s">
        <v>17297</v>
      </c>
      <c r="I2371" t="str" cm="1">
        <f t="array" ref="I2371">IF(OR(TRIM(H2371)="",ISNUMBER(SEARCH("#",H2371)),AA2371&lt;Config!$B$8,SUMPRODUCT(--ISNUMBER(SEARCH({"a";"b";"c";"d";"e";"f";"g";"h";"i";"j";"k";"l";"m";"n";"o";"p";"q";"r";"s";"t";"u";"v";"w";"x";"y";"z"},H2371)))&gt;0),"Invalid","Valid")</f>
        <v>Valid</v>
      </c>
      <c r="J2371" s="1" t="s">
        <v>17298</v>
      </c>
      <c r="K2371" s="1" t="s">
        <v>287</v>
      </c>
      <c r="L2371" s="1" t="s">
        <v>49</v>
      </c>
      <c r="M2371" s="1" t="s">
        <v>343</v>
      </c>
      <c r="N2371" s="1" t="s">
        <v>713</v>
      </c>
      <c r="O2371" s="1" t="s">
        <v>266</v>
      </c>
      <c r="P2371" t="s">
        <v>236</v>
      </c>
      <c r="Q2371" s="1" t="s">
        <v>254</v>
      </c>
      <c r="R2371" s="1" t="s">
        <v>238</v>
      </c>
      <c r="S2371" s="1" t="s">
        <v>17299</v>
      </c>
      <c r="T2371" s="1" t="s">
        <v>17300</v>
      </c>
      <c r="U2371" s="1" t="s">
        <v>1220</v>
      </c>
      <c r="V2371" s="1" t="s">
        <v>140</v>
      </c>
      <c r="W2371" s="1" t="s">
        <v>384</v>
      </c>
      <c r="X2371" t="str">
        <f t="shared" ref="X2371:X2434" si="260">IF(Z2371=0,"Complete","Incomplete")</f>
        <v>Complete</v>
      </c>
      <c r="Y2371">
        <f>MAX(0,100-IF(G2371="Invalid",Config!$B$5,0)-IF(I2371="Invalid",Config!$B$6,0)-IF(X2371="Incomplete",Config!$B$7,0)-IF(AF2371="Yes",Config!$B$37,0))</f>
        <v>100</v>
      </c>
      <c r="Z2371" s="1">
        <f>IF(OR(TRIM(B2371)="",COUNTIF(Config!$B$15:$B$19,B2371)&gt;0),1,0)+IF(OR(TRIM(C2371)="",COUNTIF(Config!$B$15:$B$19,C2371)&gt;0),1,0)+IF(OR(TRIM(F2371)="",COUNTIF(Config!$B$15:$B$19,F2371)&gt;0),1,0)+IF(OR(TRIM(H2371)="",COUNTIF(Config!$B$15:$B$19,H2371)&gt;0),1,0)+IF(OR(TRIM(E2371)="",COUNTIF(Config!$B$15:$B$19,E2371)&gt;0),1,0)+IF(OR(TRIM(K2371)="",COUNTIF(Config!$B$15:$B$19,K2371)&gt;0),1,0)+IF(OR(TRIM(P2371)="",COUNTIF(Config!$B$15:$B$19,P2371)&gt;0),1,0)+IF(OR(TRIM(R2371)="",COUNTIF(Config!$B$15:$B$19,R2371)&gt;0),1,0)</f>
        <v>0</v>
      </c>
      <c r="AA2371" s="1" cm="1">
        <f t="array" ref="AA2371">SUMPRODUCT(LEN(H2371)-LEN(SUBSTITUTE(H2371,{"0";"1";"2";"3";"4";"5";"6";"7";"8";"9"},"")))</f>
        <v>12</v>
      </c>
      <c r="AC2371" t="str">
        <f t="shared" ref="AC2371:AC2434" si="261">_xlfn.TEXTJOIN("; ",TRUE,IF(G2371="Invalid","Invalid Email",""),IF(I2371="Invalid","Invalid Phone",""),IF(X2371="Incomplete","Incomplete Profile",""),IF(AF2371="Yes","Potential Duplicate",""))</f>
        <v/>
      </c>
      <c r="AD2371">
        <f t="shared" ref="AD2371:AD2434" si="262">IF(OR(TRIM(F2371)="",G2371="Invalid"),0,COUNTIF($F$2:$F$5131,F2371))</f>
        <v>1</v>
      </c>
      <c r="AE2371">
        <f t="shared" ref="AE2371:AE2434" si="263">IF(OR(TRIM(H2371)="",I2371="Invalid"),0,COUNTIF($H$2:$H$5131,H2371))</f>
        <v>1</v>
      </c>
      <c r="AF2371" t="str">
        <f t="shared" ref="AF2371:AF2434" si="264">IF(OR(AD2371&gt;1,AE2371&gt;1),"Yes","No")</f>
        <v>No</v>
      </c>
      <c r="AG2371">
        <f t="shared" ref="AG2371:AG2434" ca="1" si="265">IFERROR(TODAY()-DATEVALUE(V2371),IFERROR(TODAY()-DATE(VALUE(RIGHT(V2371,4)),VALUE(MID(V2371,FIND("/",V2371)+1,FIND("/",V2371,FIND("/",V2371)+1)-FIND("/",V2371)-1)),VALUE(LEFT(V2371,FIND("/",V2371)-1))),""))</f>
        <v>37</v>
      </c>
      <c r="AH2371" t="str">
        <f ca="1">IF(OR(V2371="",AG2371=""),"Yes",IF(AG2371&gt;Config!$B$41,"Yes","No"))</f>
        <v>No</v>
      </c>
    </row>
    <row r="2372" spans="1:34" x14ac:dyDescent="0.25">
      <c r="A2372" s="1" t="s">
        <v>17301</v>
      </c>
      <c r="B2372" s="1" t="s">
        <v>22</v>
      </c>
      <c r="C2372" s="1" t="s">
        <v>296</v>
      </c>
      <c r="D2372" s="1" t="s">
        <v>2119</v>
      </c>
      <c r="E2372" s="1" t="s">
        <v>34871</v>
      </c>
      <c r="F2372" s="1" t="s">
        <v>17302</v>
      </c>
      <c r="G2372" t="str">
        <f t="shared" si="259"/>
        <v>Valid</v>
      </c>
      <c r="H2372" s="1" t="s">
        <v>17303</v>
      </c>
      <c r="I2372" t="str" cm="1">
        <f t="array" ref="I2372">IF(OR(TRIM(H2372)="",ISNUMBER(SEARCH("#",H2372)),AA2372&lt;Config!$B$8,SUMPRODUCT(--ISNUMBER(SEARCH({"a";"b";"c";"d";"e";"f";"g";"h";"i";"j";"k";"l";"m";"n";"o";"p";"q";"r";"s";"t";"u";"v";"w";"x";"y";"z"},H2372)))&gt;0),"Invalid","Valid")</f>
        <v>Valid</v>
      </c>
      <c r="J2372" s="1" t="s">
        <v>17304</v>
      </c>
      <c r="K2372" s="1" t="s">
        <v>722</v>
      </c>
      <c r="L2372" s="1" t="s">
        <v>265</v>
      </c>
      <c r="M2372" s="1" t="s">
        <v>85</v>
      </c>
      <c r="N2372" s="1" t="s">
        <v>31</v>
      </c>
      <c r="O2372" s="1" t="s">
        <v>196</v>
      </c>
      <c r="P2372" t="s">
        <v>33</v>
      </c>
      <c r="Q2372" s="1" t="s">
        <v>1099</v>
      </c>
      <c r="R2372" s="1" t="s">
        <v>120</v>
      </c>
      <c r="S2372" s="1" t="s">
        <v>17305</v>
      </c>
      <c r="T2372" s="1" t="s">
        <v>17306</v>
      </c>
      <c r="U2372" s="1" t="s">
        <v>3618</v>
      </c>
      <c r="V2372" s="1" t="s">
        <v>1239</v>
      </c>
      <c r="W2372" s="1" t="s">
        <v>94</v>
      </c>
      <c r="X2372" t="str">
        <f t="shared" si="260"/>
        <v>Complete</v>
      </c>
      <c r="Y2372">
        <f>MAX(0,100-IF(G2372="Invalid",Config!$B$5,0)-IF(I2372="Invalid",Config!$B$6,0)-IF(X2372="Incomplete",Config!$B$7,0)-IF(AF2372="Yes",Config!$B$37,0))</f>
        <v>100</v>
      </c>
      <c r="Z2372" s="1">
        <f>IF(OR(TRIM(B2372)="",COUNTIF(Config!$B$15:$B$19,B2372)&gt;0),1,0)+IF(OR(TRIM(C2372)="",COUNTIF(Config!$B$15:$B$19,C2372)&gt;0),1,0)+IF(OR(TRIM(F2372)="",COUNTIF(Config!$B$15:$B$19,F2372)&gt;0),1,0)+IF(OR(TRIM(H2372)="",COUNTIF(Config!$B$15:$B$19,H2372)&gt;0),1,0)+IF(OR(TRIM(E2372)="",COUNTIF(Config!$B$15:$B$19,E2372)&gt;0),1,0)+IF(OR(TRIM(K2372)="",COUNTIF(Config!$B$15:$B$19,K2372)&gt;0),1,0)+IF(OR(TRIM(P2372)="",COUNTIF(Config!$B$15:$B$19,P2372)&gt;0),1,0)+IF(OR(TRIM(R2372)="",COUNTIF(Config!$B$15:$B$19,R2372)&gt;0),1,0)</f>
        <v>0</v>
      </c>
      <c r="AA2372" s="1" cm="1">
        <f t="array" ref="AA2372">SUMPRODUCT(LEN(H2372)-LEN(SUBSTITUTE(H2372,{"0";"1";"2";"3";"4";"5";"6";"7";"8";"9"},"")))</f>
        <v>10</v>
      </c>
      <c r="AC2372" t="str">
        <f t="shared" si="261"/>
        <v/>
      </c>
      <c r="AD2372">
        <f t="shared" si="262"/>
        <v>1</v>
      </c>
      <c r="AE2372">
        <f t="shared" si="263"/>
        <v>1</v>
      </c>
      <c r="AF2372" t="str">
        <f t="shared" si="264"/>
        <v>No</v>
      </c>
      <c r="AG2372">
        <f t="shared" ca="1" si="265"/>
        <v>470</v>
      </c>
      <c r="AH2372" t="str">
        <f ca="1">IF(OR(V2372="",AG2372=""),"Yes",IF(AG2372&gt;Config!$B$41,"Yes","No"))</f>
        <v>Yes</v>
      </c>
    </row>
    <row r="2373" spans="1:34" x14ac:dyDescent="0.25">
      <c r="A2373" s="1" t="s">
        <v>17307</v>
      </c>
      <c r="B2373" s="1" t="s">
        <v>295</v>
      </c>
      <c r="C2373" s="1" t="s">
        <v>173</v>
      </c>
      <c r="D2373" s="1" t="s">
        <v>17308</v>
      </c>
      <c r="E2373" s="1" t="s">
        <v>33863</v>
      </c>
      <c r="F2373" s="1" t="s">
        <v>17309</v>
      </c>
      <c r="G2373" t="str">
        <f t="shared" si="259"/>
        <v>Valid</v>
      </c>
      <c r="H2373" s="1" t="s">
        <v>17310</v>
      </c>
      <c r="I2373" t="str" cm="1">
        <f t="array" ref="I2373">IF(OR(TRIM(H2373)="",ISNUMBER(SEARCH("#",H2373)),AA2373&lt;Config!$B$8,SUMPRODUCT(--ISNUMBER(SEARCH({"a";"b";"c";"d";"e";"f";"g";"h";"i";"j";"k";"l";"m";"n";"o";"p";"q";"r";"s";"t";"u";"v";"w";"x";"y";"z"},H2373)))&gt;0),"Invalid","Valid")</f>
        <v>Valid</v>
      </c>
      <c r="J2373" s="1" t="s">
        <v>17311</v>
      </c>
      <c r="K2373" s="1" t="s">
        <v>369</v>
      </c>
      <c r="L2373" s="1" t="s">
        <v>49</v>
      </c>
      <c r="M2373" s="1" t="s">
        <v>30</v>
      </c>
      <c r="N2373" s="1" t="s">
        <v>51</v>
      </c>
      <c r="O2373" s="1" t="s">
        <v>149</v>
      </c>
      <c r="P2373" t="s">
        <v>87</v>
      </c>
      <c r="Q2373" s="1" t="s">
        <v>88</v>
      </c>
      <c r="R2373" s="1" t="s">
        <v>89</v>
      </c>
      <c r="S2373" s="1" t="s">
        <v>17312</v>
      </c>
      <c r="T2373" s="1" t="s">
        <v>17313</v>
      </c>
      <c r="U2373" s="1" t="s">
        <v>17314</v>
      </c>
      <c r="V2373" s="1" t="s">
        <v>9064</v>
      </c>
      <c r="W2373" s="1" t="s">
        <v>202</v>
      </c>
      <c r="X2373" t="str">
        <f t="shared" si="260"/>
        <v>Complete</v>
      </c>
      <c r="Y2373">
        <f>MAX(0,100-IF(G2373="Invalid",Config!$B$5,0)-IF(I2373="Invalid",Config!$B$6,0)-IF(X2373="Incomplete",Config!$B$7,0)-IF(AF2373="Yes",Config!$B$37,0))</f>
        <v>100</v>
      </c>
      <c r="Z2373" s="1">
        <f>IF(OR(TRIM(B2373)="",COUNTIF(Config!$B$15:$B$19,B2373)&gt;0),1,0)+IF(OR(TRIM(C2373)="",COUNTIF(Config!$B$15:$B$19,C2373)&gt;0),1,0)+IF(OR(TRIM(F2373)="",COUNTIF(Config!$B$15:$B$19,F2373)&gt;0),1,0)+IF(OR(TRIM(H2373)="",COUNTIF(Config!$B$15:$B$19,H2373)&gt;0),1,0)+IF(OR(TRIM(E2373)="",COUNTIF(Config!$B$15:$B$19,E2373)&gt;0),1,0)+IF(OR(TRIM(K2373)="",COUNTIF(Config!$B$15:$B$19,K2373)&gt;0),1,0)+IF(OR(TRIM(P2373)="",COUNTIF(Config!$B$15:$B$19,P2373)&gt;0),1,0)+IF(OR(TRIM(R2373)="",COUNTIF(Config!$B$15:$B$19,R2373)&gt;0),1,0)</f>
        <v>0</v>
      </c>
      <c r="AA2373" s="1" cm="1">
        <f t="array" ref="AA2373">SUMPRODUCT(LEN(H2373)-LEN(SUBSTITUTE(H2373,{"0";"1";"2";"3";"4";"5";"6";"7";"8";"9"},"")))</f>
        <v>11</v>
      </c>
      <c r="AC2373" t="str">
        <f t="shared" si="261"/>
        <v/>
      </c>
      <c r="AD2373">
        <f t="shared" si="262"/>
        <v>1</v>
      </c>
      <c r="AE2373">
        <f t="shared" si="263"/>
        <v>1</v>
      </c>
      <c r="AF2373" t="str">
        <f t="shared" si="264"/>
        <v>No</v>
      </c>
      <c r="AG2373">
        <f t="shared" ca="1" si="265"/>
        <v>452</v>
      </c>
      <c r="AH2373" t="str">
        <f ca="1">IF(OR(V2373="",AG2373=""),"Yes",IF(AG2373&gt;Config!$B$41,"Yes","No"))</f>
        <v>Yes</v>
      </c>
    </row>
    <row r="2374" spans="1:34" x14ac:dyDescent="0.25">
      <c r="A2374" s="1" t="s">
        <v>17315</v>
      </c>
      <c r="B2374" s="1" t="s">
        <v>917</v>
      </c>
      <c r="C2374" s="1" t="s">
        <v>308</v>
      </c>
      <c r="D2374" s="1" t="s">
        <v>17316</v>
      </c>
      <c r="E2374" s="1" t="s">
        <v>35017</v>
      </c>
      <c r="F2374" s="1" t="s">
        <v>17317</v>
      </c>
      <c r="G2374" t="str">
        <f t="shared" si="259"/>
        <v>Valid</v>
      </c>
      <c r="H2374" s="1" t="s">
        <v>17318</v>
      </c>
      <c r="I2374" t="str" cm="1">
        <f t="array" ref="I2374">IF(OR(TRIM(H2374)="",ISNUMBER(SEARCH("#",H2374)),AA2374&lt;Config!$B$8,SUMPRODUCT(--ISNUMBER(SEARCH({"a";"b";"c";"d";"e";"f";"g";"h";"i";"j";"k";"l";"m";"n";"o";"p";"q";"r";"s";"t";"u";"v";"w";"x";"y";"z"},H2374)))&gt;0),"Invalid","Valid")</f>
        <v>Valid</v>
      </c>
      <c r="J2374" s="1" t="s">
        <v>17319</v>
      </c>
      <c r="K2374" s="1" t="s">
        <v>504</v>
      </c>
      <c r="L2374" s="1" t="s">
        <v>265</v>
      </c>
      <c r="M2374" s="1" t="s">
        <v>85</v>
      </c>
      <c r="N2374" s="1" t="s">
        <v>358</v>
      </c>
      <c r="O2374" s="1" t="s">
        <v>69</v>
      </c>
      <c r="P2374" t="s">
        <v>314</v>
      </c>
      <c r="Q2374" s="1" t="s">
        <v>316</v>
      </c>
      <c r="R2374" s="1" t="s">
        <v>663</v>
      </c>
      <c r="S2374" s="1" t="s">
        <v>17320</v>
      </c>
      <c r="T2374" s="1" t="s">
        <v>17321</v>
      </c>
      <c r="U2374" s="1" t="s">
        <v>1691</v>
      </c>
      <c r="V2374" s="1" t="s">
        <v>3860</v>
      </c>
      <c r="W2374" s="1" t="s">
        <v>60</v>
      </c>
      <c r="X2374" t="str">
        <f t="shared" si="260"/>
        <v>Complete</v>
      </c>
      <c r="Y2374">
        <f>MAX(0,100-IF(G2374="Invalid",Config!$B$5,0)-IF(I2374="Invalid",Config!$B$6,0)-IF(X2374="Incomplete",Config!$B$7,0)-IF(AF2374="Yes",Config!$B$37,0))</f>
        <v>100</v>
      </c>
      <c r="Z2374" s="1">
        <f>IF(OR(TRIM(B2374)="",COUNTIF(Config!$B$15:$B$19,B2374)&gt;0),1,0)+IF(OR(TRIM(C2374)="",COUNTIF(Config!$B$15:$B$19,C2374)&gt;0),1,0)+IF(OR(TRIM(F2374)="",COUNTIF(Config!$B$15:$B$19,F2374)&gt;0),1,0)+IF(OR(TRIM(H2374)="",COUNTIF(Config!$B$15:$B$19,H2374)&gt;0),1,0)+IF(OR(TRIM(E2374)="",COUNTIF(Config!$B$15:$B$19,E2374)&gt;0),1,0)+IF(OR(TRIM(K2374)="",COUNTIF(Config!$B$15:$B$19,K2374)&gt;0),1,0)+IF(OR(TRIM(P2374)="",COUNTIF(Config!$B$15:$B$19,P2374)&gt;0),1,0)+IF(OR(TRIM(R2374)="",COUNTIF(Config!$B$15:$B$19,R2374)&gt;0),1,0)</f>
        <v>0</v>
      </c>
      <c r="AA2374" s="1" cm="1">
        <f t="array" ref="AA2374">SUMPRODUCT(LEN(H2374)-LEN(SUBSTITUTE(H2374,{"0";"1";"2";"3";"4";"5";"6";"7";"8";"9"},"")))</f>
        <v>12</v>
      </c>
      <c r="AC2374" t="str">
        <f t="shared" si="261"/>
        <v/>
      </c>
      <c r="AD2374">
        <f t="shared" si="262"/>
        <v>1</v>
      </c>
      <c r="AE2374">
        <f t="shared" si="263"/>
        <v>1</v>
      </c>
      <c r="AF2374" t="str">
        <f t="shared" si="264"/>
        <v>No</v>
      </c>
      <c r="AG2374">
        <f t="shared" ca="1" si="265"/>
        <v>369</v>
      </c>
      <c r="AH2374" t="str">
        <f ca="1">IF(OR(V2374="",AG2374=""),"Yes",IF(AG2374&gt;Config!$B$41,"Yes","No"))</f>
        <v>Yes</v>
      </c>
    </row>
    <row r="2375" spans="1:34" x14ac:dyDescent="0.25">
      <c r="A2375" s="1" t="s">
        <v>17322</v>
      </c>
      <c r="B2375" s="1" t="s">
        <v>272</v>
      </c>
      <c r="C2375" s="1" t="s">
        <v>985</v>
      </c>
      <c r="D2375" s="1" t="s">
        <v>17323</v>
      </c>
      <c r="E2375" s="1" t="s">
        <v>739</v>
      </c>
      <c r="F2375" s="1" t="s">
        <v>17324</v>
      </c>
      <c r="G2375" t="str">
        <f t="shared" si="259"/>
        <v>Valid</v>
      </c>
      <c r="H2375" s="1" t="s">
        <v>17325</v>
      </c>
      <c r="I2375" t="str" cm="1">
        <f t="array" ref="I2375">IF(OR(TRIM(H2375)="",ISNUMBER(SEARCH("#",H2375)),AA2375&lt;Config!$B$8,SUMPRODUCT(--ISNUMBER(SEARCH({"a";"b";"c";"d";"e";"f";"g";"h";"i";"j";"k";"l";"m";"n";"o";"p";"q";"r";"s";"t";"u";"v";"w";"x";"y";"z"},H2375)))&gt;0),"Invalid","Valid")</f>
        <v>Valid</v>
      </c>
      <c r="J2375" s="1" t="s">
        <v>17326</v>
      </c>
      <c r="K2375" s="1" t="s">
        <v>195</v>
      </c>
      <c r="L2375" s="1" t="s">
        <v>179</v>
      </c>
      <c r="M2375" s="1" t="s">
        <v>33827</v>
      </c>
      <c r="N2375" s="1" t="s">
        <v>358</v>
      </c>
      <c r="O2375" s="1" t="s">
        <v>266</v>
      </c>
      <c r="P2375" t="s">
        <v>328</v>
      </c>
      <c r="Q2375" s="1" t="s">
        <v>329</v>
      </c>
      <c r="R2375" s="1" t="s">
        <v>330</v>
      </c>
      <c r="S2375" s="1" t="s">
        <v>17327</v>
      </c>
      <c r="T2375" s="1" t="s">
        <v>17328</v>
      </c>
      <c r="U2375" s="1" t="s">
        <v>9543</v>
      </c>
      <c r="V2375" s="1" t="s">
        <v>9527</v>
      </c>
      <c r="W2375" s="1" t="s">
        <v>384</v>
      </c>
      <c r="X2375" t="str">
        <f t="shared" si="260"/>
        <v>Complete</v>
      </c>
      <c r="Y2375">
        <f>MAX(0,100-IF(G2375="Invalid",Config!$B$5,0)-IF(I2375="Invalid",Config!$B$6,0)-IF(X2375="Incomplete",Config!$B$7,0)-IF(AF2375="Yes",Config!$B$37,0))</f>
        <v>100</v>
      </c>
      <c r="Z2375" s="1">
        <f>IF(OR(TRIM(B2375)="",COUNTIF(Config!$B$15:$B$19,B2375)&gt;0),1,0)+IF(OR(TRIM(C2375)="",COUNTIF(Config!$B$15:$B$19,C2375)&gt;0),1,0)+IF(OR(TRIM(F2375)="",COUNTIF(Config!$B$15:$B$19,F2375)&gt;0),1,0)+IF(OR(TRIM(H2375)="",COUNTIF(Config!$B$15:$B$19,H2375)&gt;0),1,0)+IF(OR(TRIM(E2375)="",COUNTIF(Config!$B$15:$B$19,E2375)&gt;0),1,0)+IF(OR(TRIM(K2375)="",COUNTIF(Config!$B$15:$B$19,K2375)&gt;0),1,0)+IF(OR(TRIM(P2375)="",COUNTIF(Config!$B$15:$B$19,P2375)&gt;0),1,0)+IF(OR(TRIM(R2375)="",COUNTIF(Config!$B$15:$B$19,R2375)&gt;0),1,0)</f>
        <v>0</v>
      </c>
      <c r="AA2375" s="1" cm="1">
        <f t="array" ref="AA2375">SUMPRODUCT(LEN(H2375)-LEN(SUBSTITUTE(H2375,{"0";"1";"2";"3";"4";"5";"6";"7";"8";"9"},"")))</f>
        <v>11</v>
      </c>
      <c r="AC2375" t="str">
        <f t="shared" si="261"/>
        <v/>
      </c>
      <c r="AD2375">
        <f t="shared" si="262"/>
        <v>1</v>
      </c>
      <c r="AE2375">
        <f t="shared" si="263"/>
        <v>1</v>
      </c>
      <c r="AF2375" t="str">
        <f t="shared" si="264"/>
        <v>No</v>
      </c>
      <c r="AG2375">
        <f t="shared" ca="1" si="265"/>
        <v>198</v>
      </c>
      <c r="AH2375" t="str">
        <f ca="1">IF(OR(V2375="",AG2375=""),"Yes",IF(AG2375&gt;Config!$B$41,"Yes","No"))</f>
        <v>No</v>
      </c>
    </row>
    <row r="2376" spans="1:34" x14ac:dyDescent="0.25">
      <c r="A2376" s="1" t="s">
        <v>17329</v>
      </c>
      <c r="B2376" s="1" t="s">
        <v>2392</v>
      </c>
      <c r="C2376" s="1" t="s">
        <v>511</v>
      </c>
      <c r="D2376" s="1" t="s">
        <v>7691</v>
      </c>
      <c r="E2376" s="1" t="s">
        <v>33866</v>
      </c>
      <c r="F2376" s="1" t="s">
        <v>17330</v>
      </c>
      <c r="G2376" t="str">
        <f t="shared" si="259"/>
        <v>Valid</v>
      </c>
      <c r="H2376" s="1" t="s">
        <v>17331</v>
      </c>
      <c r="I2376" t="str" cm="1">
        <f t="array" ref="I2376">IF(OR(TRIM(H2376)="",ISNUMBER(SEARCH("#",H2376)),AA2376&lt;Config!$B$8,SUMPRODUCT(--ISNUMBER(SEARCH({"a";"b";"c";"d";"e";"f";"g";"h";"i";"j";"k";"l";"m";"n";"o";"p";"q";"r";"s";"t";"u";"v";"w";"x";"y";"z"},H2376)))&gt;0),"Invalid","Valid")</f>
        <v>Valid</v>
      </c>
      <c r="J2376" s="1" t="s">
        <v>17332</v>
      </c>
      <c r="K2376" s="1" t="s">
        <v>147</v>
      </c>
      <c r="L2376" s="1" t="s">
        <v>265</v>
      </c>
      <c r="M2376" s="1" t="s">
        <v>50</v>
      </c>
      <c r="N2376" s="1" t="s">
        <v>31</v>
      </c>
      <c r="O2376" s="1" t="s">
        <v>180</v>
      </c>
      <c r="P2376" t="s">
        <v>87</v>
      </c>
      <c r="Q2376" s="1" t="s">
        <v>166</v>
      </c>
      <c r="R2376" s="1" t="s">
        <v>89</v>
      </c>
      <c r="S2376" s="1" t="s">
        <v>17333</v>
      </c>
      <c r="T2376" s="1" t="s">
        <v>17334</v>
      </c>
      <c r="U2376" s="1" t="s">
        <v>9535</v>
      </c>
      <c r="V2376" s="1" t="s">
        <v>140</v>
      </c>
      <c r="W2376" s="1" t="s">
        <v>384</v>
      </c>
      <c r="X2376" t="str">
        <f t="shared" si="260"/>
        <v>Complete</v>
      </c>
      <c r="Y2376">
        <f>MAX(0,100-IF(G2376="Invalid",Config!$B$5,0)-IF(I2376="Invalid",Config!$B$6,0)-IF(X2376="Incomplete",Config!$B$7,0)-IF(AF2376="Yes",Config!$B$37,0))</f>
        <v>100</v>
      </c>
      <c r="Z2376" s="1">
        <f>IF(OR(TRIM(B2376)="",COUNTIF(Config!$B$15:$B$19,B2376)&gt;0),1,0)+IF(OR(TRIM(C2376)="",COUNTIF(Config!$B$15:$B$19,C2376)&gt;0),1,0)+IF(OR(TRIM(F2376)="",COUNTIF(Config!$B$15:$B$19,F2376)&gt;0),1,0)+IF(OR(TRIM(H2376)="",COUNTIF(Config!$B$15:$B$19,H2376)&gt;0),1,0)+IF(OR(TRIM(E2376)="",COUNTIF(Config!$B$15:$B$19,E2376)&gt;0),1,0)+IF(OR(TRIM(K2376)="",COUNTIF(Config!$B$15:$B$19,K2376)&gt;0),1,0)+IF(OR(TRIM(P2376)="",COUNTIF(Config!$B$15:$B$19,P2376)&gt;0),1,0)+IF(OR(TRIM(R2376)="",COUNTIF(Config!$B$15:$B$19,R2376)&gt;0),1,0)</f>
        <v>0</v>
      </c>
      <c r="AA2376" s="1" cm="1">
        <f t="array" ref="AA2376">SUMPRODUCT(LEN(H2376)-LEN(SUBSTITUTE(H2376,{"0";"1";"2";"3";"4";"5";"6";"7";"8";"9"},"")))</f>
        <v>10</v>
      </c>
      <c r="AC2376" t="str">
        <f t="shared" si="261"/>
        <v/>
      </c>
      <c r="AD2376">
        <f t="shared" si="262"/>
        <v>1</v>
      </c>
      <c r="AE2376">
        <f t="shared" si="263"/>
        <v>1</v>
      </c>
      <c r="AF2376" t="str">
        <f t="shared" si="264"/>
        <v>No</v>
      </c>
      <c r="AG2376">
        <f t="shared" ca="1" si="265"/>
        <v>37</v>
      </c>
      <c r="AH2376" t="str">
        <f ca="1">IF(OR(V2376="",AG2376=""),"Yes",IF(AG2376&gt;Config!$B$41,"Yes","No"))</f>
        <v>No</v>
      </c>
    </row>
    <row r="2377" spans="1:34" x14ac:dyDescent="0.25">
      <c r="A2377" s="1" t="s">
        <v>17335</v>
      </c>
      <c r="B2377" s="1" t="s">
        <v>1624</v>
      </c>
      <c r="C2377" s="1" t="s">
        <v>1068</v>
      </c>
      <c r="D2377" s="1" t="s">
        <v>17336</v>
      </c>
      <c r="E2377" s="1" t="s">
        <v>34313</v>
      </c>
      <c r="F2377" s="1" t="s">
        <v>17337</v>
      </c>
      <c r="G2377" t="str">
        <f t="shared" si="259"/>
        <v>Valid</v>
      </c>
      <c r="H2377" s="1" t="s">
        <v>17338</v>
      </c>
      <c r="I2377" t="str" cm="1">
        <f t="array" ref="I2377">IF(OR(TRIM(H2377)="",ISNUMBER(SEARCH("#",H2377)),AA2377&lt;Config!$B$8,SUMPRODUCT(--ISNUMBER(SEARCH({"a";"b";"c";"d";"e";"f";"g";"h";"i";"j";"k";"l";"m";"n";"o";"p";"q";"r";"s";"t";"u";"v";"w";"x";"y";"z"},H2377)))&gt;0),"Invalid","Valid")</f>
        <v>Valid</v>
      </c>
      <c r="J2377" s="1" t="s">
        <v>17339</v>
      </c>
      <c r="K2377" s="1" t="s">
        <v>117</v>
      </c>
      <c r="L2377" s="1" t="s">
        <v>265</v>
      </c>
      <c r="M2377" s="1" t="s">
        <v>343</v>
      </c>
      <c r="N2377" s="1" t="s">
        <v>31</v>
      </c>
      <c r="O2377" s="1" t="s">
        <v>196</v>
      </c>
      <c r="P2377" t="s">
        <v>53</v>
      </c>
      <c r="Q2377" s="1" t="s">
        <v>55</v>
      </c>
      <c r="R2377" s="1" t="s">
        <v>288</v>
      </c>
      <c r="S2377" s="1" t="s">
        <v>17340</v>
      </c>
      <c r="T2377" s="1" t="s">
        <v>17341</v>
      </c>
      <c r="U2377" s="1" t="s">
        <v>17342</v>
      </c>
      <c r="V2377" s="1" t="s">
        <v>17343</v>
      </c>
      <c r="W2377" s="1" t="s">
        <v>384</v>
      </c>
      <c r="X2377" t="str">
        <f t="shared" si="260"/>
        <v>Complete</v>
      </c>
      <c r="Y2377">
        <f>MAX(0,100-IF(G2377="Invalid",Config!$B$5,0)-IF(I2377="Invalid",Config!$B$6,0)-IF(X2377="Incomplete",Config!$B$7,0)-IF(AF2377="Yes",Config!$B$37,0))</f>
        <v>100</v>
      </c>
      <c r="Z2377" s="1">
        <f>IF(OR(TRIM(B2377)="",COUNTIF(Config!$B$15:$B$19,B2377)&gt;0),1,0)+IF(OR(TRIM(C2377)="",COUNTIF(Config!$B$15:$B$19,C2377)&gt;0),1,0)+IF(OR(TRIM(F2377)="",COUNTIF(Config!$B$15:$B$19,F2377)&gt;0),1,0)+IF(OR(TRIM(H2377)="",COUNTIF(Config!$B$15:$B$19,H2377)&gt;0),1,0)+IF(OR(TRIM(E2377)="",COUNTIF(Config!$B$15:$B$19,E2377)&gt;0),1,0)+IF(OR(TRIM(K2377)="",COUNTIF(Config!$B$15:$B$19,K2377)&gt;0),1,0)+IF(OR(TRIM(P2377)="",COUNTIF(Config!$B$15:$B$19,P2377)&gt;0),1,0)+IF(OR(TRIM(R2377)="",COUNTIF(Config!$B$15:$B$19,R2377)&gt;0),1,0)</f>
        <v>0</v>
      </c>
      <c r="AA2377" s="1" cm="1">
        <f t="array" ref="AA2377">SUMPRODUCT(LEN(H2377)-LEN(SUBSTITUTE(H2377,{"0";"1";"2";"3";"4";"5";"6";"7";"8";"9"},"")))</f>
        <v>10</v>
      </c>
      <c r="AC2377" t="str">
        <f t="shared" si="261"/>
        <v/>
      </c>
      <c r="AD2377">
        <f t="shared" si="262"/>
        <v>1</v>
      </c>
      <c r="AE2377">
        <f t="shared" si="263"/>
        <v>1</v>
      </c>
      <c r="AF2377" t="str">
        <f t="shared" si="264"/>
        <v>No</v>
      </c>
      <c r="AG2377">
        <f t="shared" ca="1" si="265"/>
        <v>323</v>
      </c>
      <c r="AH2377" t="str">
        <f ca="1">IF(OR(V2377="",AG2377=""),"Yes",IF(AG2377&gt;Config!$B$41,"Yes","No"))</f>
        <v>No</v>
      </c>
    </row>
    <row r="2378" spans="1:34" x14ac:dyDescent="0.25">
      <c r="A2378" s="1" t="s">
        <v>17344</v>
      </c>
      <c r="B2378" s="1" t="s">
        <v>1833</v>
      </c>
      <c r="C2378" s="1" t="s">
        <v>1441</v>
      </c>
      <c r="D2378" s="1" t="s">
        <v>1834</v>
      </c>
      <c r="E2378" s="1" t="s">
        <v>633</v>
      </c>
      <c r="F2378" s="1" t="s">
        <v>17345</v>
      </c>
      <c r="G2378" t="str">
        <f t="shared" si="259"/>
        <v>Valid</v>
      </c>
      <c r="H2378" s="1" t="s">
        <v>17346</v>
      </c>
      <c r="I2378" t="str" cm="1">
        <f t="array" ref="I2378">IF(OR(TRIM(H2378)="",ISNUMBER(SEARCH("#",H2378)),AA2378&lt;Config!$B$8,SUMPRODUCT(--ISNUMBER(SEARCH({"a";"b";"c";"d";"e";"f";"g";"h";"i";"j";"k";"l";"m";"n";"o";"p";"q";"r";"s";"t";"u";"v";"w";"x";"y";"z"},H2378)))&gt;0),"Invalid","Valid")</f>
        <v>Valid</v>
      </c>
      <c r="J2378" s="1" t="s">
        <v>17347</v>
      </c>
      <c r="K2378" s="1" t="s">
        <v>66</v>
      </c>
      <c r="L2378" s="1" t="s">
        <v>29</v>
      </c>
      <c r="M2378" s="1" t="s">
        <v>30</v>
      </c>
      <c r="N2378" s="1" t="s">
        <v>68</v>
      </c>
      <c r="O2378" s="1" t="s">
        <v>32</v>
      </c>
      <c r="P2378" t="s">
        <v>53</v>
      </c>
      <c r="Q2378" s="1" t="s">
        <v>181</v>
      </c>
      <c r="R2378" s="1" t="s">
        <v>198</v>
      </c>
      <c r="S2378" s="1" t="s">
        <v>17348</v>
      </c>
      <c r="T2378" s="1" t="s">
        <v>17349</v>
      </c>
      <c r="U2378" s="1" t="s">
        <v>17350</v>
      </c>
      <c r="V2378" s="1" t="s">
        <v>140</v>
      </c>
      <c r="W2378" s="1" t="s">
        <v>125</v>
      </c>
      <c r="X2378" t="str">
        <f t="shared" si="260"/>
        <v>Complete</v>
      </c>
      <c r="Y2378">
        <f>MAX(0,100-IF(G2378="Invalid",Config!$B$5,0)-IF(I2378="Invalid",Config!$B$6,0)-IF(X2378="Incomplete",Config!$B$7,0)-IF(AF2378="Yes",Config!$B$37,0))</f>
        <v>100</v>
      </c>
      <c r="Z2378" s="1">
        <f>IF(OR(TRIM(B2378)="",COUNTIF(Config!$B$15:$B$19,B2378)&gt;0),1,0)+IF(OR(TRIM(C2378)="",COUNTIF(Config!$B$15:$B$19,C2378)&gt;0),1,0)+IF(OR(TRIM(F2378)="",COUNTIF(Config!$B$15:$B$19,F2378)&gt;0),1,0)+IF(OR(TRIM(H2378)="",COUNTIF(Config!$B$15:$B$19,H2378)&gt;0),1,0)+IF(OR(TRIM(E2378)="",COUNTIF(Config!$B$15:$B$19,E2378)&gt;0),1,0)+IF(OR(TRIM(K2378)="",COUNTIF(Config!$B$15:$B$19,K2378)&gt;0),1,0)+IF(OR(TRIM(P2378)="",COUNTIF(Config!$B$15:$B$19,P2378)&gt;0),1,0)+IF(OR(TRIM(R2378)="",COUNTIF(Config!$B$15:$B$19,R2378)&gt;0),1,0)</f>
        <v>0</v>
      </c>
      <c r="AA2378" s="1" cm="1">
        <f t="array" ref="AA2378">SUMPRODUCT(LEN(H2378)-LEN(SUBSTITUTE(H2378,{"0";"1";"2";"3";"4";"5";"6";"7";"8";"9"},"")))</f>
        <v>12</v>
      </c>
      <c r="AC2378" t="str">
        <f t="shared" si="261"/>
        <v/>
      </c>
      <c r="AD2378">
        <f t="shared" si="262"/>
        <v>1</v>
      </c>
      <c r="AE2378">
        <f t="shared" si="263"/>
        <v>1</v>
      </c>
      <c r="AF2378" t="str">
        <f t="shared" si="264"/>
        <v>No</v>
      </c>
      <c r="AG2378">
        <f t="shared" ca="1" si="265"/>
        <v>37</v>
      </c>
      <c r="AH2378" t="str">
        <f ca="1">IF(OR(V2378="",AG2378=""),"Yes",IF(AG2378&gt;Config!$B$41,"Yes","No"))</f>
        <v>No</v>
      </c>
    </row>
    <row r="2379" spans="1:34" x14ac:dyDescent="0.25">
      <c r="A2379" s="1" t="s">
        <v>17351</v>
      </c>
      <c r="B2379" s="1" t="s">
        <v>322</v>
      </c>
      <c r="C2379" s="1" t="s">
        <v>748</v>
      </c>
      <c r="D2379" s="1" t="s">
        <v>17352</v>
      </c>
      <c r="E2379" s="1" t="s">
        <v>33927</v>
      </c>
      <c r="F2379" s="1" t="s">
        <v>17353</v>
      </c>
      <c r="G2379" t="str">
        <f t="shared" si="259"/>
        <v>Valid</v>
      </c>
      <c r="H2379" s="1" t="s">
        <v>17354</v>
      </c>
      <c r="I2379" t="str" cm="1">
        <f t="array" ref="I2379">IF(OR(TRIM(H2379)="",ISNUMBER(SEARCH("#",H2379)),AA2379&lt;Config!$B$8,SUMPRODUCT(--ISNUMBER(SEARCH({"a";"b";"c";"d";"e";"f";"g";"h";"i";"j";"k";"l";"m";"n";"o";"p";"q";"r";"s";"t";"u";"v";"w";"x";"y";"z"},H2379)))&gt;0),"Invalid","Valid")</f>
        <v>Valid</v>
      </c>
      <c r="J2379" s="1" t="s">
        <v>17355</v>
      </c>
      <c r="K2379" s="1" t="s">
        <v>504</v>
      </c>
      <c r="L2379" s="1" t="s">
        <v>49</v>
      </c>
      <c r="M2379" s="1" t="s">
        <v>343</v>
      </c>
      <c r="N2379" s="1" t="s">
        <v>31</v>
      </c>
      <c r="O2379" s="1" t="s">
        <v>180</v>
      </c>
      <c r="P2379" t="s">
        <v>344</v>
      </c>
      <c r="Q2379" s="1" t="s">
        <v>1199</v>
      </c>
      <c r="R2379" s="1" t="s">
        <v>1200</v>
      </c>
      <c r="S2379" s="1" t="s">
        <v>3366</v>
      </c>
      <c r="T2379" s="1" t="s">
        <v>17356</v>
      </c>
      <c r="U2379" s="1" t="s">
        <v>406</v>
      </c>
      <c r="V2379" s="1" t="s">
        <v>4621</v>
      </c>
      <c r="W2379" s="1" t="s">
        <v>60</v>
      </c>
      <c r="X2379" t="str">
        <f t="shared" si="260"/>
        <v>Complete</v>
      </c>
      <c r="Y2379">
        <f>MAX(0,100-IF(G2379="Invalid",Config!$B$5,0)-IF(I2379="Invalid",Config!$B$6,0)-IF(X2379="Incomplete",Config!$B$7,0)-IF(AF2379="Yes",Config!$B$37,0))</f>
        <v>75</v>
      </c>
      <c r="Z2379" s="1">
        <f>IF(OR(TRIM(B2379)="",COUNTIF(Config!$B$15:$B$19,B2379)&gt;0),1,0)+IF(OR(TRIM(C2379)="",COUNTIF(Config!$B$15:$B$19,C2379)&gt;0),1,0)+IF(OR(TRIM(F2379)="",COUNTIF(Config!$B$15:$B$19,F2379)&gt;0),1,0)+IF(OR(TRIM(H2379)="",COUNTIF(Config!$B$15:$B$19,H2379)&gt;0),1,0)+IF(OR(TRIM(E2379)="",COUNTIF(Config!$B$15:$B$19,E2379)&gt;0),1,0)+IF(OR(TRIM(K2379)="",COUNTIF(Config!$B$15:$B$19,K2379)&gt;0),1,0)+IF(OR(TRIM(P2379)="",COUNTIF(Config!$B$15:$B$19,P2379)&gt;0),1,0)+IF(OR(TRIM(R2379)="",COUNTIF(Config!$B$15:$B$19,R2379)&gt;0),1,0)</f>
        <v>0</v>
      </c>
      <c r="AA2379" s="1" cm="1">
        <f t="array" ref="AA2379">SUMPRODUCT(LEN(H2379)-LEN(SUBSTITUTE(H2379,{"0";"1";"2";"3";"4";"5";"6";"7";"8";"9"},"")))</f>
        <v>11</v>
      </c>
      <c r="AC2379" t="str">
        <f t="shared" si="261"/>
        <v>Potential Duplicate</v>
      </c>
      <c r="AD2379">
        <f t="shared" si="262"/>
        <v>2</v>
      </c>
      <c r="AE2379">
        <f t="shared" si="263"/>
        <v>1</v>
      </c>
      <c r="AF2379" t="str">
        <f t="shared" si="264"/>
        <v>Yes</v>
      </c>
      <c r="AG2379">
        <f t="shared" ca="1" si="265"/>
        <v>449</v>
      </c>
      <c r="AH2379" t="str">
        <f ca="1">IF(OR(V2379="",AG2379=""),"Yes",IF(AG2379&gt;Config!$B$41,"Yes","No"))</f>
        <v>Yes</v>
      </c>
    </row>
    <row r="2380" spans="1:34" x14ac:dyDescent="0.25">
      <c r="A2380" s="1" t="s">
        <v>17357</v>
      </c>
      <c r="B2380" s="1" t="s">
        <v>4638</v>
      </c>
      <c r="C2380" s="1" t="s">
        <v>511</v>
      </c>
      <c r="D2380" s="1" t="s">
        <v>17358</v>
      </c>
      <c r="E2380" s="1" t="s">
        <v>458</v>
      </c>
      <c r="F2380" s="1" t="s">
        <v>35018</v>
      </c>
      <c r="G2380" t="str">
        <f t="shared" si="259"/>
        <v>Valid</v>
      </c>
      <c r="H2380" s="1" t="s">
        <v>17359</v>
      </c>
      <c r="I2380" t="str" cm="1">
        <f t="array" ref="I2380">IF(OR(TRIM(H2380)="",ISNUMBER(SEARCH("#",H2380)),AA2380&lt;Config!$B$8,SUMPRODUCT(--ISNUMBER(SEARCH({"a";"b";"c";"d";"e";"f";"g";"h";"i";"j";"k";"l";"m";"n";"o";"p";"q";"r";"s";"t";"u";"v";"w";"x";"y";"z"},H2380)))&gt;0),"Invalid","Valid")</f>
        <v>Valid</v>
      </c>
      <c r="J2380" s="1" t="s">
        <v>17360</v>
      </c>
      <c r="K2380" s="1" t="s">
        <v>178</v>
      </c>
      <c r="L2380" s="1" t="s">
        <v>179</v>
      </c>
      <c r="M2380" s="1" t="s">
        <v>462</v>
      </c>
      <c r="N2380" s="1" t="s">
        <v>86</v>
      </c>
      <c r="O2380" s="1" t="s">
        <v>180</v>
      </c>
      <c r="P2380" t="s">
        <v>53</v>
      </c>
      <c r="Q2380" s="1" t="s">
        <v>54</v>
      </c>
      <c r="R2380" s="1" t="s">
        <v>55</v>
      </c>
      <c r="S2380" s="1" t="s">
        <v>17361</v>
      </c>
      <c r="T2380" s="1" t="s">
        <v>17362</v>
      </c>
      <c r="U2380" s="1" t="s">
        <v>17363</v>
      </c>
      <c r="V2380" s="1" t="s">
        <v>140</v>
      </c>
      <c r="W2380" s="1" t="s">
        <v>75</v>
      </c>
      <c r="X2380" t="str">
        <f t="shared" si="260"/>
        <v>Complete</v>
      </c>
      <c r="Y2380">
        <f>MAX(0,100-IF(G2380="Invalid",Config!$B$5,0)-IF(I2380="Invalid",Config!$B$6,0)-IF(X2380="Incomplete",Config!$B$7,0)-IF(AF2380="Yes",Config!$B$37,0))</f>
        <v>100</v>
      </c>
      <c r="Z2380" s="1">
        <f>IF(OR(TRIM(B2380)="",COUNTIF(Config!$B$15:$B$19,B2380)&gt;0),1,0)+IF(OR(TRIM(C2380)="",COUNTIF(Config!$B$15:$B$19,C2380)&gt;0),1,0)+IF(OR(TRIM(F2380)="",COUNTIF(Config!$B$15:$B$19,F2380)&gt;0),1,0)+IF(OR(TRIM(H2380)="",COUNTIF(Config!$B$15:$B$19,H2380)&gt;0),1,0)+IF(OR(TRIM(E2380)="",COUNTIF(Config!$B$15:$B$19,E2380)&gt;0),1,0)+IF(OR(TRIM(K2380)="",COUNTIF(Config!$B$15:$B$19,K2380)&gt;0),1,0)+IF(OR(TRIM(P2380)="",COUNTIF(Config!$B$15:$B$19,P2380)&gt;0),1,0)+IF(OR(TRIM(R2380)="",COUNTIF(Config!$B$15:$B$19,R2380)&gt;0),1,0)</f>
        <v>0</v>
      </c>
      <c r="AA2380" s="1" cm="1">
        <f t="array" ref="AA2380">SUMPRODUCT(LEN(H2380)-LEN(SUBSTITUTE(H2380,{"0";"1";"2";"3";"4";"5";"6";"7";"8";"9"},"")))</f>
        <v>12</v>
      </c>
      <c r="AC2380" t="str">
        <f t="shared" si="261"/>
        <v/>
      </c>
      <c r="AD2380">
        <f t="shared" si="262"/>
        <v>1</v>
      </c>
      <c r="AE2380">
        <f t="shared" si="263"/>
        <v>1</v>
      </c>
      <c r="AF2380" t="str">
        <f t="shared" si="264"/>
        <v>No</v>
      </c>
      <c r="AG2380">
        <f t="shared" ca="1" si="265"/>
        <v>37</v>
      </c>
      <c r="AH2380" t="str">
        <f ca="1">IF(OR(V2380="",AG2380=""),"Yes",IF(AG2380&gt;Config!$B$41,"Yes","No"))</f>
        <v>No</v>
      </c>
    </row>
    <row r="2381" spans="1:34" x14ac:dyDescent="0.25">
      <c r="A2381" s="1" t="s">
        <v>17364</v>
      </c>
      <c r="B2381" s="1" t="s">
        <v>3522</v>
      </c>
      <c r="C2381" s="1" t="s">
        <v>33938</v>
      </c>
      <c r="D2381" s="1" t="s">
        <v>35019</v>
      </c>
      <c r="E2381" s="1" t="s">
        <v>642</v>
      </c>
      <c r="F2381" s="1" t="s">
        <v>17365</v>
      </c>
      <c r="G2381" t="str">
        <f t="shared" si="259"/>
        <v>Valid</v>
      </c>
      <c r="H2381" s="1" t="s">
        <v>17366</v>
      </c>
      <c r="I2381" t="str" cm="1">
        <f t="array" ref="I2381">IF(OR(TRIM(H2381)="",ISNUMBER(SEARCH("#",H2381)),AA2381&lt;Config!$B$8,SUMPRODUCT(--ISNUMBER(SEARCH({"a";"b";"c";"d";"e";"f";"g";"h";"i";"j";"k";"l";"m";"n";"o";"p";"q";"r";"s";"t";"u";"v";"w";"x";"y";"z"},H2381)))&gt;0),"Invalid","Valid")</f>
        <v>Valid</v>
      </c>
      <c r="J2381" s="1" t="s">
        <v>17367</v>
      </c>
      <c r="K2381" s="1" t="s">
        <v>1001</v>
      </c>
      <c r="L2381" s="1" t="s">
        <v>102</v>
      </c>
      <c r="M2381" s="1" t="s">
        <v>118</v>
      </c>
      <c r="N2381" s="1" t="s">
        <v>31</v>
      </c>
      <c r="O2381" s="1" t="s">
        <v>69</v>
      </c>
      <c r="P2381" t="s">
        <v>87</v>
      </c>
      <c r="Q2381" s="1" t="s">
        <v>88</v>
      </c>
      <c r="R2381" s="1" t="s">
        <v>559</v>
      </c>
      <c r="S2381" s="1" t="s">
        <v>17368</v>
      </c>
      <c r="T2381" s="1" t="s">
        <v>17369</v>
      </c>
      <c r="U2381" s="1" t="s">
        <v>4143</v>
      </c>
      <c r="V2381" s="1" t="s">
        <v>140</v>
      </c>
      <c r="W2381" s="1" t="s">
        <v>125</v>
      </c>
      <c r="X2381" t="str">
        <f t="shared" si="260"/>
        <v>Complete</v>
      </c>
      <c r="Y2381">
        <f>MAX(0,100-IF(G2381="Invalid",Config!$B$5,0)-IF(I2381="Invalid",Config!$B$6,0)-IF(X2381="Incomplete",Config!$B$7,0)-IF(AF2381="Yes",Config!$B$37,0))</f>
        <v>75</v>
      </c>
      <c r="Z2381" s="1">
        <f>IF(OR(TRIM(B2381)="",COUNTIF(Config!$B$15:$B$19,B2381)&gt;0),1,0)+IF(OR(TRIM(C2381)="",COUNTIF(Config!$B$15:$B$19,C2381)&gt;0),1,0)+IF(OR(TRIM(F2381)="",COUNTIF(Config!$B$15:$B$19,F2381)&gt;0),1,0)+IF(OR(TRIM(H2381)="",COUNTIF(Config!$B$15:$B$19,H2381)&gt;0),1,0)+IF(OR(TRIM(E2381)="",COUNTIF(Config!$B$15:$B$19,E2381)&gt;0),1,0)+IF(OR(TRIM(K2381)="",COUNTIF(Config!$B$15:$B$19,K2381)&gt;0),1,0)+IF(OR(TRIM(P2381)="",COUNTIF(Config!$B$15:$B$19,P2381)&gt;0),1,0)+IF(OR(TRIM(R2381)="",COUNTIF(Config!$B$15:$B$19,R2381)&gt;0),1,0)</f>
        <v>0</v>
      </c>
      <c r="AA2381" s="1" cm="1">
        <f t="array" ref="AA2381">SUMPRODUCT(LEN(H2381)-LEN(SUBSTITUTE(H2381,{"0";"1";"2";"3";"4";"5";"6";"7";"8";"9"},"")))</f>
        <v>11</v>
      </c>
      <c r="AC2381" t="str">
        <f t="shared" si="261"/>
        <v>Potential Duplicate</v>
      </c>
      <c r="AD2381">
        <f t="shared" si="262"/>
        <v>1</v>
      </c>
      <c r="AE2381">
        <f t="shared" si="263"/>
        <v>2</v>
      </c>
      <c r="AF2381" t="str">
        <f t="shared" si="264"/>
        <v>Yes</v>
      </c>
      <c r="AG2381">
        <f t="shared" ca="1" si="265"/>
        <v>37</v>
      </c>
      <c r="AH2381" t="str">
        <f ca="1">IF(OR(V2381="",AG2381=""),"Yes",IF(AG2381&gt;Config!$B$41,"Yes","No"))</f>
        <v>No</v>
      </c>
    </row>
    <row r="2382" spans="1:34" x14ac:dyDescent="0.25">
      <c r="A2382" s="1" t="s">
        <v>17370</v>
      </c>
      <c r="B2382" s="1" t="s">
        <v>4752</v>
      </c>
      <c r="C2382" s="1" t="s">
        <v>535</v>
      </c>
      <c r="D2382" s="1" t="s">
        <v>17371</v>
      </c>
      <c r="E2382" s="1" t="s">
        <v>34771</v>
      </c>
      <c r="F2382" s="1" t="s">
        <v>17372</v>
      </c>
      <c r="G2382" t="str">
        <f t="shared" si="259"/>
        <v>Valid</v>
      </c>
      <c r="H2382" s="1" t="s">
        <v>17373</v>
      </c>
      <c r="I2382" t="str" cm="1">
        <f t="array" ref="I2382">IF(OR(TRIM(H2382)="",ISNUMBER(SEARCH("#",H2382)),AA2382&lt;Config!$B$8,SUMPRODUCT(--ISNUMBER(SEARCH({"a";"b";"c";"d";"e";"f";"g";"h";"i";"j";"k";"l";"m";"n";"o";"p";"q";"r";"s";"t";"u";"v";"w";"x";"y";"z"},H2382)))&gt;0),"Invalid","Valid")</f>
        <v>Valid</v>
      </c>
      <c r="J2382" s="1" t="s">
        <v>17374</v>
      </c>
      <c r="K2382" s="1" t="s">
        <v>250</v>
      </c>
      <c r="L2382" s="1" t="s">
        <v>67</v>
      </c>
      <c r="M2382" s="1" t="s">
        <v>103</v>
      </c>
      <c r="N2382" s="1" t="s">
        <v>358</v>
      </c>
      <c r="O2382" s="1" t="s">
        <v>52</v>
      </c>
      <c r="P2382" t="s">
        <v>344</v>
      </c>
      <c r="Q2382" s="1" t="s">
        <v>345</v>
      </c>
      <c r="R2382" s="1" t="s">
        <v>1141</v>
      </c>
      <c r="S2382" s="1" t="s">
        <v>17375</v>
      </c>
      <c r="T2382" s="1" t="s">
        <v>17376</v>
      </c>
      <c r="U2382" s="1" t="s">
        <v>1058</v>
      </c>
      <c r="V2382" s="1" t="s">
        <v>140</v>
      </c>
      <c r="W2382" s="1" t="s">
        <v>202</v>
      </c>
      <c r="X2382" t="str">
        <f t="shared" si="260"/>
        <v>Complete</v>
      </c>
      <c r="Y2382">
        <f>MAX(0,100-IF(G2382="Invalid",Config!$B$5,0)-IF(I2382="Invalid",Config!$B$6,0)-IF(X2382="Incomplete",Config!$B$7,0)-IF(AF2382="Yes",Config!$B$37,0))</f>
        <v>100</v>
      </c>
      <c r="Z2382" s="1">
        <f>IF(OR(TRIM(B2382)="",COUNTIF(Config!$B$15:$B$19,B2382)&gt;0),1,0)+IF(OR(TRIM(C2382)="",COUNTIF(Config!$B$15:$B$19,C2382)&gt;0),1,0)+IF(OR(TRIM(F2382)="",COUNTIF(Config!$B$15:$B$19,F2382)&gt;0),1,0)+IF(OR(TRIM(H2382)="",COUNTIF(Config!$B$15:$B$19,H2382)&gt;0),1,0)+IF(OR(TRIM(E2382)="",COUNTIF(Config!$B$15:$B$19,E2382)&gt;0),1,0)+IF(OR(TRIM(K2382)="",COUNTIF(Config!$B$15:$B$19,K2382)&gt;0),1,0)+IF(OR(TRIM(P2382)="",COUNTIF(Config!$B$15:$B$19,P2382)&gt;0),1,0)+IF(OR(TRIM(R2382)="",COUNTIF(Config!$B$15:$B$19,R2382)&gt;0),1,0)</f>
        <v>0</v>
      </c>
      <c r="AA2382" s="1" cm="1">
        <f t="array" ref="AA2382">SUMPRODUCT(LEN(H2382)-LEN(SUBSTITUTE(H2382,{"0";"1";"2";"3";"4";"5";"6";"7";"8";"9"},"")))</f>
        <v>11</v>
      </c>
      <c r="AC2382" t="str">
        <f t="shared" si="261"/>
        <v/>
      </c>
      <c r="AD2382">
        <f t="shared" si="262"/>
        <v>1</v>
      </c>
      <c r="AE2382">
        <f t="shared" si="263"/>
        <v>1</v>
      </c>
      <c r="AF2382" t="str">
        <f t="shared" si="264"/>
        <v>No</v>
      </c>
      <c r="AG2382">
        <f t="shared" ca="1" si="265"/>
        <v>37</v>
      </c>
      <c r="AH2382" t="str">
        <f ca="1">IF(OR(V2382="",AG2382=""),"Yes",IF(AG2382&gt;Config!$B$41,"Yes","No"))</f>
        <v>No</v>
      </c>
    </row>
    <row r="2383" spans="1:34" x14ac:dyDescent="0.25">
      <c r="A2383" s="1" t="s">
        <v>17377</v>
      </c>
      <c r="B2383" s="1" t="s">
        <v>1399</v>
      </c>
      <c r="C2383" s="1" t="s">
        <v>524</v>
      </c>
      <c r="D2383" s="1" t="s">
        <v>5385</v>
      </c>
      <c r="E2383" s="1" t="s">
        <v>35020</v>
      </c>
      <c r="F2383" s="1" t="s">
        <v>17378</v>
      </c>
      <c r="G2383" t="str">
        <f t="shared" si="259"/>
        <v>Invalid</v>
      </c>
      <c r="H2383" s="1" t="s">
        <v>17379</v>
      </c>
      <c r="I2383" t="str" cm="1">
        <f t="array" ref="I2383">IF(OR(TRIM(H2383)="",ISNUMBER(SEARCH("#",H2383)),AA2383&lt;Config!$B$8,SUMPRODUCT(--ISNUMBER(SEARCH({"a";"b";"c";"d";"e";"f";"g";"h";"i";"j";"k";"l";"m";"n";"o";"p";"q";"r";"s";"t";"u";"v";"w";"x";"y";"z"},H2383)))&gt;0),"Invalid","Valid")</f>
        <v>Valid</v>
      </c>
      <c r="J2383" s="1" t="s">
        <v>17380</v>
      </c>
      <c r="K2383" s="1" t="s">
        <v>1001</v>
      </c>
      <c r="L2383" s="1" t="s">
        <v>84</v>
      </c>
      <c r="M2383" s="1" t="s">
        <v>235</v>
      </c>
      <c r="N2383" s="1" t="s">
        <v>211</v>
      </c>
      <c r="O2383" s="1" t="s">
        <v>196</v>
      </c>
      <c r="P2383" t="s">
        <v>344</v>
      </c>
      <c r="Q2383" s="1" t="s">
        <v>971</v>
      </c>
      <c r="R2383" s="1" t="s">
        <v>1200</v>
      </c>
      <c r="S2383" s="1" t="s">
        <v>17381</v>
      </c>
      <c r="T2383" s="1" t="s">
        <v>17382</v>
      </c>
      <c r="U2383" s="1" t="s">
        <v>4284</v>
      </c>
      <c r="V2383" s="1" t="s">
        <v>1692</v>
      </c>
      <c r="W2383" s="1" t="s">
        <v>94</v>
      </c>
      <c r="X2383" t="str">
        <f t="shared" si="260"/>
        <v>Complete</v>
      </c>
      <c r="Y2383">
        <f>MAX(0,100-IF(G2383="Invalid",Config!$B$5,0)-IF(I2383="Invalid",Config!$B$6,0)-IF(X2383="Incomplete",Config!$B$7,0)-IF(AF2383="Yes",Config!$B$37,0))</f>
        <v>70</v>
      </c>
      <c r="Z2383" s="1">
        <f>IF(OR(TRIM(B2383)="",COUNTIF(Config!$B$15:$B$19,B2383)&gt;0),1,0)+IF(OR(TRIM(C2383)="",COUNTIF(Config!$B$15:$B$19,C2383)&gt;0),1,0)+IF(OR(TRIM(F2383)="",COUNTIF(Config!$B$15:$B$19,F2383)&gt;0),1,0)+IF(OR(TRIM(H2383)="",COUNTIF(Config!$B$15:$B$19,H2383)&gt;0),1,0)+IF(OR(TRIM(E2383)="",COUNTIF(Config!$B$15:$B$19,E2383)&gt;0),1,0)+IF(OR(TRIM(K2383)="",COUNTIF(Config!$B$15:$B$19,K2383)&gt;0),1,0)+IF(OR(TRIM(P2383)="",COUNTIF(Config!$B$15:$B$19,P2383)&gt;0),1,0)+IF(OR(TRIM(R2383)="",COUNTIF(Config!$B$15:$B$19,R2383)&gt;0),1,0)</f>
        <v>0</v>
      </c>
      <c r="AA2383" s="1" cm="1">
        <f t="array" ref="AA2383">SUMPRODUCT(LEN(H2383)-LEN(SUBSTITUTE(H2383,{"0";"1";"2";"3";"4";"5";"6";"7";"8";"9"},"")))</f>
        <v>10</v>
      </c>
      <c r="AC2383" t="str">
        <f t="shared" si="261"/>
        <v>Invalid Email</v>
      </c>
      <c r="AD2383">
        <f t="shared" si="262"/>
        <v>0</v>
      </c>
      <c r="AE2383">
        <f t="shared" si="263"/>
        <v>1</v>
      </c>
      <c r="AF2383" t="str">
        <f t="shared" si="264"/>
        <v>No</v>
      </c>
      <c r="AG2383">
        <f t="shared" ca="1" si="265"/>
        <v>412</v>
      </c>
      <c r="AH2383" t="str">
        <f ca="1">IF(OR(V2383="",AG2383=""),"Yes",IF(AG2383&gt;Config!$B$41,"Yes","No"))</f>
        <v>Yes</v>
      </c>
    </row>
    <row r="2384" spans="1:34" x14ac:dyDescent="0.25">
      <c r="A2384" s="1" t="s">
        <v>17383</v>
      </c>
      <c r="B2384" s="1" t="s">
        <v>2085</v>
      </c>
      <c r="C2384" s="1" t="s">
        <v>398</v>
      </c>
      <c r="D2384" s="1" t="s">
        <v>17384</v>
      </c>
      <c r="E2384" s="1" t="s">
        <v>35021</v>
      </c>
      <c r="F2384" s="1" t="s">
        <v>17385</v>
      </c>
      <c r="G2384" t="str">
        <f t="shared" si="259"/>
        <v>Valid</v>
      </c>
      <c r="H2384" s="1" t="s">
        <v>17386</v>
      </c>
      <c r="I2384" t="str" cm="1">
        <f t="array" ref="I2384">IF(OR(TRIM(H2384)="",ISNUMBER(SEARCH("#",H2384)),AA2384&lt;Config!$B$8,SUMPRODUCT(--ISNUMBER(SEARCH({"a";"b";"c";"d";"e";"f";"g";"h";"i";"j";"k";"l";"m";"n";"o";"p";"q";"r";"s";"t";"u";"v";"w";"x";"y";"z"},H2384)))&gt;0),"Invalid","Valid")</f>
        <v>Valid</v>
      </c>
      <c r="J2384" s="1" t="s">
        <v>17387</v>
      </c>
      <c r="K2384" s="1" t="s">
        <v>117</v>
      </c>
      <c r="L2384" s="1" t="s">
        <v>450</v>
      </c>
      <c r="M2384" s="1" t="s">
        <v>85</v>
      </c>
      <c r="N2384" s="1" t="s">
        <v>252</v>
      </c>
      <c r="O2384" s="1" t="s">
        <v>69</v>
      </c>
      <c r="P2384" t="s">
        <v>104</v>
      </c>
      <c r="Q2384" s="1" t="s">
        <v>302</v>
      </c>
      <c r="R2384" s="1" t="s">
        <v>105</v>
      </c>
      <c r="S2384" s="1" t="s">
        <v>13892</v>
      </c>
      <c r="T2384" s="1" t="s">
        <v>17388</v>
      </c>
      <c r="U2384" s="1" t="s">
        <v>2041</v>
      </c>
      <c r="V2384" s="1" t="s">
        <v>140</v>
      </c>
      <c r="W2384" s="1" t="s">
        <v>40</v>
      </c>
      <c r="X2384" t="str">
        <f t="shared" si="260"/>
        <v>Complete</v>
      </c>
      <c r="Y2384">
        <f>MAX(0,100-IF(G2384="Invalid",Config!$B$5,0)-IF(I2384="Invalid",Config!$B$6,0)-IF(X2384="Incomplete",Config!$B$7,0)-IF(AF2384="Yes",Config!$B$37,0))</f>
        <v>100</v>
      </c>
      <c r="Z2384" s="1">
        <f>IF(OR(TRIM(B2384)="",COUNTIF(Config!$B$15:$B$19,B2384)&gt;0),1,0)+IF(OR(TRIM(C2384)="",COUNTIF(Config!$B$15:$B$19,C2384)&gt;0),1,0)+IF(OR(TRIM(F2384)="",COUNTIF(Config!$B$15:$B$19,F2384)&gt;0),1,0)+IF(OR(TRIM(H2384)="",COUNTIF(Config!$B$15:$B$19,H2384)&gt;0),1,0)+IF(OR(TRIM(E2384)="",COUNTIF(Config!$B$15:$B$19,E2384)&gt;0),1,0)+IF(OR(TRIM(K2384)="",COUNTIF(Config!$B$15:$B$19,K2384)&gt;0),1,0)+IF(OR(TRIM(P2384)="",COUNTIF(Config!$B$15:$B$19,P2384)&gt;0),1,0)+IF(OR(TRIM(R2384)="",COUNTIF(Config!$B$15:$B$19,R2384)&gt;0),1,0)</f>
        <v>0</v>
      </c>
      <c r="AA2384" s="1" cm="1">
        <f t="array" ref="AA2384">SUMPRODUCT(LEN(H2384)-LEN(SUBSTITUTE(H2384,{"0";"1";"2";"3";"4";"5";"6";"7";"8";"9"},"")))</f>
        <v>11</v>
      </c>
      <c r="AC2384" t="str">
        <f t="shared" si="261"/>
        <v/>
      </c>
      <c r="AD2384">
        <f t="shared" si="262"/>
        <v>1</v>
      </c>
      <c r="AE2384">
        <f t="shared" si="263"/>
        <v>1</v>
      </c>
      <c r="AF2384" t="str">
        <f t="shared" si="264"/>
        <v>No</v>
      </c>
      <c r="AG2384">
        <f t="shared" ca="1" si="265"/>
        <v>37</v>
      </c>
      <c r="AH2384" t="str">
        <f ca="1">IF(OR(V2384="",AG2384=""),"Yes",IF(AG2384&gt;Config!$B$41,"Yes","No"))</f>
        <v>No</v>
      </c>
    </row>
    <row r="2385" spans="1:34" x14ac:dyDescent="0.25">
      <c r="A2385" s="1" t="s">
        <v>17389</v>
      </c>
      <c r="B2385" s="1" t="s">
        <v>2095</v>
      </c>
      <c r="C2385" s="1" t="s">
        <v>432</v>
      </c>
      <c r="D2385" s="1" t="s">
        <v>2440</v>
      </c>
      <c r="E2385" s="1" t="s">
        <v>477</v>
      </c>
      <c r="F2385" s="1" t="s">
        <v>17390</v>
      </c>
      <c r="G2385" t="str">
        <f t="shared" si="259"/>
        <v>Valid</v>
      </c>
      <c r="H2385" s="1" t="s">
        <v>17391</v>
      </c>
      <c r="I2385" t="str" cm="1">
        <f t="array" ref="I2385">IF(OR(TRIM(H2385)="",ISNUMBER(SEARCH("#",H2385)),AA2385&lt;Config!$B$8,SUMPRODUCT(--ISNUMBER(SEARCH({"a";"b";"c";"d";"e";"f";"g";"h";"i";"j";"k";"l";"m";"n";"o";"p";"q";"r";"s";"t";"u";"v";"w";"x";"y";"z"},H2385)))&gt;0),"Invalid","Valid")</f>
        <v>Valid</v>
      </c>
      <c r="J2385" s="1" t="s">
        <v>17392</v>
      </c>
      <c r="K2385" s="1" t="s">
        <v>369</v>
      </c>
      <c r="L2385" s="1" t="s">
        <v>49</v>
      </c>
      <c r="M2385" s="1" t="s">
        <v>85</v>
      </c>
      <c r="N2385" s="1" t="s">
        <v>148</v>
      </c>
      <c r="O2385" s="1" t="s">
        <v>69</v>
      </c>
      <c r="P2385" t="s">
        <v>104</v>
      </c>
      <c r="Q2385" s="1" t="s">
        <v>732</v>
      </c>
      <c r="R2385" s="1" t="s">
        <v>833</v>
      </c>
      <c r="S2385" s="1" t="s">
        <v>17393</v>
      </c>
      <c r="T2385" s="1" t="s">
        <v>17394</v>
      </c>
      <c r="U2385" s="1" t="s">
        <v>11539</v>
      </c>
      <c r="V2385" s="1" t="s">
        <v>17395</v>
      </c>
      <c r="W2385" s="1" t="s">
        <v>141</v>
      </c>
      <c r="X2385" t="str">
        <f t="shared" si="260"/>
        <v>Complete</v>
      </c>
      <c r="Y2385">
        <f>MAX(0,100-IF(G2385="Invalid",Config!$B$5,0)-IF(I2385="Invalid",Config!$B$6,0)-IF(X2385="Incomplete",Config!$B$7,0)-IF(AF2385="Yes",Config!$B$37,0))</f>
        <v>100</v>
      </c>
      <c r="Z2385" s="1">
        <f>IF(OR(TRIM(B2385)="",COUNTIF(Config!$B$15:$B$19,B2385)&gt;0),1,0)+IF(OR(TRIM(C2385)="",COUNTIF(Config!$B$15:$B$19,C2385)&gt;0),1,0)+IF(OR(TRIM(F2385)="",COUNTIF(Config!$B$15:$B$19,F2385)&gt;0),1,0)+IF(OR(TRIM(H2385)="",COUNTIF(Config!$B$15:$B$19,H2385)&gt;0),1,0)+IF(OR(TRIM(E2385)="",COUNTIF(Config!$B$15:$B$19,E2385)&gt;0),1,0)+IF(OR(TRIM(K2385)="",COUNTIF(Config!$B$15:$B$19,K2385)&gt;0),1,0)+IF(OR(TRIM(P2385)="",COUNTIF(Config!$B$15:$B$19,P2385)&gt;0),1,0)+IF(OR(TRIM(R2385)="",COUNTIF(Config!$B$15:$B$19,R2385)&gt;0),1,0)</f>
        <v>0</v>
      </c>
      <c r="AA2385" s="1" cm="1">
        <f t="array" ref="AA2385">SUMPRODUCT(LEN(H2385)-LEN(SUBSTITUTE(H2385,{"0";"1";"2";"3";"4";"5";"6";"7";"8";"9"},"")))</f>
        <v>11</v>
      </c>
      <c r="AC2385" t="str">
        <f t="shared" si="261"/>
        <v/>
      </c>
      <c r="AD2385">
        <f t="shared" si="262"/>
        <v>1</v>
      </c>
      <c r="AE2385">
        <f t="shared" si="263"/>
        <v>1</v>
      </c>
      <c r="AF2385" t="str">
        <f t="shared" si="264"/>
        <v>No</v>
      </c>
      <c r="AG2385">
        <f t="shared" ca="1" si="265"/>
        <v>568</v>
      </c>
      <c r="AH2385" t="str">
        <f ca="1">IF(OR(V2385="",AG2385=""),"Yes",IF(AG2385&gt;Config!$B$41,"Yes","No"))</f>
        <v>Yes</v>
      </c>
    </row>
    <row r="2386" spans="1:34" x14ac:dyDescent="0.25">
      <c r="A2386" s="1" t="s">
        <v>17396</v>
      </c>
      <c r="B2386" s="1" t="s">
        <v>4752</v>
      </c>
      <c r="C2386" s="1" t="s">
        <v>598</v>
      </c>
      <c r="D2386" s="1" t="s">
        <v>17397</v>
      </c>
      <c r="E2386" s="1" t="s">
        <v>642</v>
      </c>
      <c r="F2386" s="1" t="s">
        <v>17398</v>
      </c>
      <c r="G2386" t="str">
        <f t="shared" si="259"/>
        <v>Valid</v>
      </c>
      <c r="H2386" s="1" t="s">
        <v>17399</v>
      </c>
      <c r="I2386" t="str" cm="1">
        <f t="array" ref="I2386">IF(OR(TRIM(H2386)="",ISNUMBER(SEARCH("#",H2386)),AA2386&lt;Config!$B$8,SUMPRODUCT(--ISNUMBER(SEARCH({"a";"b";"c";"d";"e";"f";"g";"h";"i";"j";"k";"l";"m";"n";"o";"p";"q";"r";"s";"t";"u";"v";"w";"x";"y";"z"},H2386)))&gt;0),"Invalid","Valid")</f>
        <v>Valid</v>
      </c>
      <c r="J2386" s="1" t="s">
        <v>17400</v>
      </c>
      <c r="K2386" s="1" t="s">
        <v>163</v>
      </c>
      <c r="L2386" s="1" t="s">
        <v>164</v>
      </c>
      <c r="M2386" s="1" t="s">
        <v>118</v>
      </c>
      <c r="N2386" s="1" t="s">
        <v>68</v>
      </c>
      <c r="O2386" s="1" t="s">
        <v>196</v>
      </c>
      <c r="P2386" t="s">
        <v>87</v>
      </c>
      <c r="Q2386" s="1" t="s">
        <v>438</v>
      </c>
      <c r="R2386" s="1" t="s">
        <v>136</v>
      </c>
      <c r="S2386" s="1" t="s">
        <v>17401</v>
      </c>
      <c r="T2386" s="1" t="s">
        <v>17402</v>
      </c>
      <c r="U2386" s="1" t="s">
        <v>10406</v>
      </c>
      <c r="V2386" s="1" t="s">
        <v>140</v>
      </c>
      <c r="W2386" s="1" t="s">
        <v>94</v>
      </c>
      <c r="X2386" t="str">
        <f t="shared" si="260"/>
        <v>Complete</v>
      </c>
      <c r="Y2386">
        <f>MAX(0,100-IF(G2386="Invalid",Config!$B$5,0)-IF(I2386="Invalid",Config!$B$6,0)-IF(X2386="Incomplete",Config!$B$7,0)-IF(AF2386="Yes",Config!$B$37,0))</f>
        <v>100</v>
      </c>
      <c r="Z2386" s="1">
        <f>IF(OR(TRIM(B2386)="",COUNTIF(Config!$B$15:$B$19,B2386)&gt;0),1,0)+IF(OR(TRIM(C2386)="",COUNTIF(Config!$B$15:$B$19,C2386)&gt;0),1,0)+IF(OR(TRIM(F2386)="",COUNTIF(Config!$B$15:$B$19,F2386)&gt;0),1,0)+IF(OR(TRIM(H2386)="",COUNTIF(Config!$B$15:$B$19,H2386)&gt;0),1,0)+IF(OR(TRIM(E2386)="",COUNTIF(Config!$B$15:$B$19,E2386)&gt;0),1,0)+IF(OR(TRIM(K2386)="",COUNTIF(Config!$B$15:$B$19,K2386)&gt;0),1,0)+IF(OR(TRIM(P2386)="",COUNTIF(Config!$B$15:$B$19,P2386)&gt;0),1,0)+IF(OR(TRIM(R2386)="",COUNTIF(Config!$B$15:$B$19,R2386)&gt;0),1,0)</f>
        <v>0</v>
      </c>
      <c r="AA2386" s="1" cm="1">
        <f t="array" ref="AA2386">SUMPRODUCT(LEN(H2386)-LEN(SUBSTITUTE(H2386,{"0";"1";"2";"3";"4";"5";"6";"7";"8";"9"},"")))</f>
        <v>11</v>
      </c>
      <c r="AC2386" t="str">
        <f t="shared" si="261"/>
        <v/>
      </c>
      <c r="AD2386">
        <f t="shared" si="262"/>
        <v>1</v>
      </c>
      <c r="AE2386">
        <f t="shared" si="263"/>
        <v>1</v>
      </c>
      <c r="AF2386" t="str">
        <f t="shared" si="264"/>
        <v>No</v>
      </c>
      <c r="AG2386">
        <f t="shared" ca="1" si="265"/>
        <v>37</v>
      </c>
      <c r="AH2386" t="str">
        <f ca="1">IF(OR(V2386="",AG2386=""),"Yes",IF(AG2386&gt;Config!$B$41,"Yes","No"))</f>
        <v>No</v>
      </c>
    </row>
    <row r="2387" spans="1:34" x14ac:dyDescent="0.25">
      <c r="A2387" s="1" t="s">
        <v>17403</v>
      </c>
      <c r="B2387" s="1" t="s">
        <v>42</v>
      </c>
      <c r="C2387" s="1" t="s">
        <v>1389</v>
      </c>
      <c r="D2387" s="1" t="s">
        <v>17404</v>
      </c>
      <c r="E2387" s="1" t="s">
        <v>33829</v>
      </c>
      <c r="F2387" s="1" t="s">
        <v>17405</v>
      </c>
      <c r="G2387" t="str">
        <f t="shared" si="259"/>
        <v>Valid</v>
      </c>
      <c r="H2387" s="1" t="s">
        <v>17406</v>
      </c>
      <c r="I2387" t="str" cm="1">
        <f t="array" ref="I2387">IF(OR(TRIM(H2387)="",ISNUMBER(SEARCH("#",H2387)),AA2387&lt;Config!$B$8,SUMPRODUCT(--ISNUMBER(SEARCH({"a";"b";"c";"d";"e";"f";"g";"h";"i";"j";"k";"l";"m";"n";"o";"p";"q";"r";"s";"t";"u";"v";"w";"x";"y";"z"},H2387)))&gt;0),"Invalid","Valid")</f>
        <v>Valid</v>
      </c>
      <c r="J2387" s="1" t="s">
        <v>17407</v>
      </c>
      <c r="K2387" s="1" t="s">
        <v>28</v>
      </c>
      <c r="L2387" s="1" t="s">
        <v>265</v>
      </c>
      <c r="M2387" s="1" t="s">
        <v>391</v>
      </c>
      <c r="N2387" s="1" t="s">
        <v>211</v>
      </c>
      <c r="O2387" s="1" t="s">
        <v>266</v>
      </c>
      <c r="P2387" t="s">
        <v>33</v>
      </c>
      <c r="Q2387" s="1" t="s">
        <v>119</v>
      </c>
      <c r="R2387" s="1" t="s">
        <v>482</v>
      </c>
      <c r="S2387" s="1" t="s">
        <v>17408</v>
      </c>
      <c r="T2387" s="1" t="s">
        <v>17409</v>
      </c>
      <c r="U2387" s="1" t="s">
        <v>2268</v>
      </c>
      <c r="V2387" s="1" t="s">
        <v>140</v>
      </c>
      <c r="W2387" s="1" t="s">
        <v>384</v>
      </c>
      <c r="X2387" t="str">
        <f t="shared" si="260"/>
        <v>Incomplete</v>
      </c>
      <c r="Y2387">
        <f>MAX(0,100-IF(G2387="Invalid",Config!$B$5,0)-IF(I2387="Invalid",Config!$B$6,0)-IF(X2387="Incomplete",Config!$B$7,0)-IF(AF2387="Yes",Config!$B$37,0))</f>
        <v>60</v>
      </c>
      <c r="Z2387" s="1">
        <f>IF(OR(TRIM(B2387)="",COUNTIF(Config!$B$15:$B$19,B2387)&gt;0),1,0)+IF(OR(TRIM(C2387)="",COUNTIF(Config!$B$15:$B$19,C2387)&gt;0),1,0)+IF(OR(TRIM(F2387)="",COUNTIF(Config!$B$15:$B$19,F2387)&gt;0),1,0)+IF(OR(TRIM(H2387)="",COUNTIF(Config!$B$15:$B$19,H2387)&gt;0),1,0)+IF(OR(TRIM(E2387)="",COUNTIF(Config!$B$15:$B$19,E2387)&gt;0),1,0)+IF(OR(TRIM(K2387)="",COUNTIF(Config!$B$15:$B$19,K2387)&gt;0),1,0)+IF(OR(TRIM(P2387)="",COUNTIF(Config!$B$15:$B$19,P2387)&gt;0),1,0)+IF(OR(TRIM(R2387)="",COUNTIF(Config!$B$15:$B$19,R2387)&gt;0),1,0)</f>
        <v>1</v>
      </c>
      <c r="AA2387" s="1" cm="1">
        <f t="array" ref="AA2387">SUMPRODUCT(LEN(H2387)-LEN(SUBSTITUTE(H2387,{"0";"1";"2";"3";"4";"5";"6";"7";"8";"9"},"")))</f>
        <v>10</v>
      </c>
      <c r="AC2387" t="str">
        <f t="shared" si="261"/>
        <v>Incomplete Profile</v>
      </c>
      <c r="AD2387">
        <f t="shared" si="262"/>
        <v>1</v>
      </c>
      <c r="AE2387">
        <f t="shared" si="263"/>
        <v>1</v>
      </c>
      <c r="AF2387" t="str">
        <f t="shared" si="264"/>
        <v>No</v>
      </c>
      <c r="AG2387">
        <f t="shared" ca="1" si="265"/>
        <v>37</v>
      </c>
      <c r="AH2387" t="str">
        <f ca="1">IF(OR(V2387="",AG2387=""),"Yes",IF(AG2387&gt;Config!$B$41,"Yes","No"))</f>
        <v>No</v>
      </c>
    </row>
    <row r="2388" spans="1:34" x14ac:dyDescent="0.25">
      <c r="A2388" s="1" t="s">
        <v>14441</v>
      </c>
      <c r="B2388" s="1" t="s">
        <v>245</v>
      </c>
      <c r="C2388" s="1" t="s">
        <v>1441</v>
      </c>
      <c r="D2388" s="1" t="s">
        <v>17410</v>
      </c>
      <c r="E2388" s="1" t="s">
        <v>33927</v>
      </c>
      <c r="F2388" s="1" t="s">
        <v>17411</v>
      </c>
      <c r="G2388" t="str">
        <f t="shared" si="259"/>
        <v>Valid</v>
      </c>
      <c r="H2388" s="1" t="s">
        <v>17412</v>
      </c>
      <c r="I2388" t="str" cm="1">
        <f t="array" ref="I2388">IF(OR(TRIM(H2388)="",ISNUMBER(SEARCH("#",H2388)),AA2388&lt;Config!$B$8,SUMPRODUCT(--ISNUMBER(SEARCH({"a";"b";"c";"d";"e";"f";"g";"h";"i";"j";"k";"l";"m";"n";"o";"p";"q";"r";"s";"t";"u";"v";"w";"x";"y";"z"},H2388)))&gt;0),"Invalid","Valid")</f>
        <v>Valid</v>
      </c>
      <c r="J2388" s="1" t="s">
        <v>17413</v>
      </c>
      <c r="K2388" s="1" t="s">
        <v>866</v>
      </c>
      <c r="L2388" s="1" t="s">
        <v>164</v>
      </c>
      <c r="M2388" s="1" t="s">
        <v>517</v>
      </c>
      <c r="N2388" s="1" t="s">
        <v>211</v>
      </c>
      <c r="O2388" s="1" t="s">
        <v>149</v>
      </c>
      <c r="P2388" t="s">
        <v>53</v>
      </c>
      <c r="Q2388" s="1" t="s">
        <v>55</v>
      </c>
      <c r="R2388" s="1" t="s">
        <v>415</v>
      </c>
      <c r="S2388" s="1" t="s">
        <v>8812</v>
      </c>
      <c r="T2388" s="1" t="s">
        <v>17414</v>
      </c>
      <c r="U2388" s="1" t="s">
        <v>9972</v>
      </c>
      <c r="V2388" s="1" t="s">
        <v>1692</v>
      </c>
      <c r="W2388" s="1" t="s">
        <v>33823</v>
      </c>
      <c r="X2388" t="str">
        <f t="shared" si="260"/>
        <v>Complete</v>
      </c>
      <c r="Y2388">
        <f>MAX(0,100-IF(G2388="Invalid",Config!$B$5,0)-IF(I2388="Invalid",Config!$B$6,0)-IF(X2388="Incomplete",Config!$B$7,0)-IF(AF2388="Yes",Config!$B$37,0))</f>
        <v>100</v>
      </c>
      <c r="Z2388" s="1">
        <f>IF(OR(TRIM(B2388)="",COUNTIF(Config!$B$15:$B$19,B2388)&gt;0),1,0)+IF(OR(TRIM(C2388)="",COUNTIF(Config!$B$15:$B$19,C2388)&gt;0),1,0)+IF(OR(TRIM(F2388)="",COUNTIF(Config!$B$15:$B$19,F2388)&gt;0),1,0)+IF(OR(TRIM(H2388)="",COUNTIF(Config!$B$15:$B$19,H2388)&gt;0),1,0)+IF(OR(TRIM(E2388)="",COUNTIF(Config!$B$15:$B$19,E2388)&gt;0),1,0)+IF(OR(TRIM(K2388)="",COUNTIF(Config!$B$15:$B$19,K2388)&gt;0),1,0)+IF(OR(TRIM(P2388)="",COUNTIF(Config!$B$15:$B$19,P2388)&gt;0),1,0)+IF(OR(TRIM(R2388)="",COUNTIF(Config!$B$15:$B$19,R2388)&gt;0),1,0)</f>
        <v>0</v>
      </c>
      <c r="AA2388" s="1" cm="1">
        <f t="array" ref="AA2388">SUMPRODUCT(LEN(H2388)-LEN(SUBSTITUTE(H2388,{"0";"1";"2";"3";"4";"5";"6";"7";"8";"9"},"")))</f>
        <v>12</v>
      </c>
      <c r="AC2388" t="str">
        <f t="shared" si="261"/>
        <v/>
      </c>
      <c r="AD2388">
        <f t="shared" si="262"/>
        <v>1</v>
      </c>
      <c r="AE2388">
        <f t="shared" si="263"/>
        <v>1</v>
      </c>
      <c r="AF2388" t="str">
        <f t="shared" si="264"/>
        <v>No</v>
      </c>
      <c r="AG2388">
        <f t="shared" ca="1" si="265"/>
        <v>412</v>
      </c>
      <c r="AH2388" t="str">
        <f ca="1">IF(OR(V2388="",AG2388=""),"Yes",IF(AG2388&gt;Config!$B$41,"Yes","No"))</f>
        <v>Yes</v>
      </c>
    </row>
    <row r="2389" spans="1:34" x14ac:dyDescent="0.25">
      <c r="A2389" s="1" t="s">
        <v>17415</v>
      </c>
      <c r="B2389" s="1" t="s">
        <v>1231</v>
      </c>
      <c r="C2389" s="1" t="s">
        <v>33815</v>
      </c>
      <c r="D2389" s="1" t="s">
        <v>1231</v>
      </c>
      <c r="E2389" s="1" t="s">
        <v>35022</v>
      </c>
      <c r="F2389" s="1" t="s">
        <v>17416</v>
      </c>
      <c r="G2389" t="str">
        <f t="shared" si="259"/>
        <v>Valid</v>
      </c>
      <c r="H2389" s="1" t="s">
        <v>17417</v>
      </c>
      <c r="I2389" t="str" cm="1">
        <f t="array" ref="I2389">IF(OR(TRIM(H2389)="",ISNUMBER(SEARCH("#",H2389)),AA2389&lt;Config!$B$8,SUMPRODUCT(--ISNUMBER(SEARCH({"a";"b";"c";"d";"e";"f";"g";"h";"i";"j";"k";"l";"m";"n";"o";"p";"q";"r";"s";"t";"u";"v";"w";"x";"y";"z"},H2389)))&gt;0),"Invalid","Valid")</f>
        <v>Valid</v>
      </c>
      <c r="J2389" s="1" t="s">
        <v>17418</v>
      </c>
      <c r="K2389" s="1" t="s">
        <v>287</v>
      </c>
      <c r="L2389" s="1" t="s">
        <v>164</v>
      </c>
      <c r="M2389" s="1" t="s">
        <v>251</v>
      </c>
      <c r="N2389" s="1" t="s">
        <v>68</v>
      </c>
      <c r="O2389" s="1" t="s">
        <v>180</v>
      </c>
      <c r="P2389" t="s">
        <v>328</v>
      </c>
      <c r="Q2389" s="1" t="s">
        <v>329</v>
      </c>
      <c r="R2389" s="1" t="s">
        <v>571</v>
      </c>
      <c r="S2389" s="1" t="s">
        <v>17419</v>
      </c>
      <c r="T2389" s="1" t="s">
        <v>17420</v>
      </c>
      <c r="U2389" s="1" t="s">
        <v>10498</v>
      </c>
      <c r="V2389" s="1" t="s">
        <v>1882</v>
      </c>
      <c r="W2389" s="1" t="s">
        <v>384</v>
      </c>
      <c r="X2389" t="str">
        <f t="shared" si="260"/>
        <v>Incomplete</v>
      </c>
      <c r="Y2389">
        <f>MAX(0,100-IF(G2389="Invalid",Config!$B$5,0)-IF(I2389="Invalid",Config!$B$6,0)-IF(X2389="Incomplete",Config!$B$7,0)-IF(AF2389="Yes",Config!$B$37,0))</f>
        <v>60</v>
      </c>
      <c r="Z2389" s="1">
        <f>IF(OR(TRIM(B2389)="",COUNTIF(Config!$B$15:$B$19,B2389)&gt;0),1,0)+IF(OR(TRIM(C2389)="",COUNTIF(Config!$B$15:$B$19,C2389)&gt;0),1,0)+IF(OR(TRIM(F2389)="",COUNTIF(Config!$B$15:$B$19,F2389)&gt;0),1,0)+IF(OR(TRIM(H2389)="",COUNTIF(Config!$B$15:$B$19,H2389)&gt;0),1,0)+IF(OR(TRIM(E2389)="",COUNTIF(Config!$B$15:$B$19,E2389)&gt;0),1,0)+IF(OR(TRIM(K2389)="",COUNTIF(Config!$B$15:$B$19,K2389)&gt;0),1,0)+IF(OR(TRIM(P2389)="",COUNTIF(Config!$B$15:$B$19,P2389)&gt;0),1,0)+IF(OR(TRIM(R2389)="",COUNTIF(Config!$B$15:$B$19,R2389)&gt;0),1,0)</f>
        <v>1</v>
      </c>
      <c r="AA2389" s="1" cm="1">
        <f t="array" ref="AA2389">SUMPRODUCT(LEN(H2389)-LEN(SUBSTITUTE(H2389,{"0";"1";"2";"3";"4";"5";"6";"7";"8";"9"},"")))</f>
        <v>11</v>
      </c>
      <c r="AC2389" t="str">
        <f t="shared" si="261"/>
        <v>Incomplete Profile</v>
      </c>
      <c r="AD2389">
        <f t="shared" si="262"/>
        <v>1</v>
      </c>
      <c r="AE2389">
        <f t="shared" si="263"/>
        <v>1</v>
      </c>
      <c r="AF2389" t="str">
        <f t="shared" si="264"/>
        <v>No</v>
      </c>
      <c r="AG2389">
        <f t="shared" ca="1" si="265"/>
        <v>422</v>
      </c>
      <c r="AH2389" t="str">
        <f ca="1">IF(OR(V2389="",AG2389=""),"Yes",IF(AG2389&gt;Config!$B$41,"Yes","No"))</f>
        <v>Yes</v>
      </c>
    </row>
    <row r="2390" spans="1:34" x14ac:dyDescent="0.25">
      <c r="A2390" s="1" t="s">
        <v>17421</v>
      </c>
      <c r="B2390" s="1" t="s">
        <v>1165</v>
      </c>
      <c r="C2390" s="1" t="s">
        <v>33815</v>
      </c>
      <c r="D2390" s="1" t="s">
        <v>1165</v>
      </c>
      <c r="E2390" s="1" t="s">
        <v>681</v>
      </c>
      <c r="F2390" s="1" t="s">
        <v>17422</v>
      </c>
      <c r="G2390" t="str">
        <f t="shared" si="259"/>
        <v>Valid</v>
      </c>
      <c r="H2390" s="1" t="s">
        <v>17423</v>
      </c>
      <c r="I2390" t="str" cm="1">
        <f t="array" ref="I2390">IF(OR(TRIM(H2390)="",ISNUMBER(SEARCH("#",H2390)),AA2390&lt;Config!$B$8,SUMPRODUCT(--ISNUMBER(SEARCH({"a";"b";"c";"d";"e";"f";"g";"h";"i";"j";"k";"l";"m";"n";"o";"p";"q";"r";"s";"t";"u";"v";"w";"x";"y";"z"},H2390)))&gt;0),"Invalid","Valid")</f>
        <v>Valid</v>
      </c>
      <c r="J2390" s="1" t="s">
        <v>17424</v>
      </c>
      <c r="K2390" s="1" t="s">
        <v>66</v>
      </c>
      <c r="L2390" s="1" t="s">
        <v>134</v>
      </c>
      <c r="M2390" s="1" t="s">
        <v>118</v>
      </c>
      <c r="N2390" s="1" t="s">
        <v>86</v>
      </c>
      <c r="O2390" s="1" t="s">
        <v>196</v>
      </c>
      <c r="P2390" t="s">
        <v>53</v>
      </c>
      <c r="Q2390" s="1" t="s">
        <v>197</v>
      </c>
      <c r="R2390" s="1" t="s">
        <v>198</v>
      </c>
      <c r="S2390" s="1" t="s">
        <v>17425</v>
      </c>
      <c r="T2390" s="1" t="s">
        <v>17426</v>
      </c>
      <c r="U2390" s="1" t="s">
        <v>906</v>
      </c>
      <c r="V2390" s="1" t="s">
        <v>382</v>
      </c>
      <c r="W2390" s="1" t="s">
        <v>186</v>
      </c>
      <c r="X2390" t="str">
        <f t="shared" si="260"/>
        <v>Incomplete</v>
      </c>
      <c r="Y2390">
        <f>MAX(0,100-IF(G2390="Invalid",Config!$B$5,0)-IF(I2390="Invalid",Config!$B$6,0)-IF(X2390="Incomplete",Config!$B$7,0)-IF(AF2390="Yes",Config!$B$37,0))</f>
        <v>60</v>
      </c>
      <c r="Z2390" s="1">
        <f>IF(OR(TRIM(B2390)="",COUNTIF(Config!$B$15:$B$19,B2390)&gt;0),1,0)+IF(OR(TRIM(C2390)="",COUNTIF(Config!$B$15:$B$19,C2390)&gt;0),1,0)+IF(OR(TRIM(F2390)="",COUNTIF(Config!$B$15:$B$19,F2390)&gt;0),1,0)+IF(OR(TRIM(H2390)="",COUNTIF(Config!$B$15:$B$19,H2390)&gt;0),1,0)+IF(OR(TRIM(E2390)="",COUNTIF(Config!$B$15:$B$19,E2390)&gt;0),1,0)+IF(OR(TRIM(K2390)="",COUNTIF(Config!$B$15:$B$19,K2390)&gt;0),1,0)+IF(OR(TRIM(P2390)="",COUNTIF(Config!$B$15:$B$19,P2390)&gt;0),1,0)+IF(OR(TRIM(R2390)="",COUNTIF(Config!$B$15:$B$19,R2390)&gt;0),1,0)</f>
        <v>1</v>
      </c>
      <c r="AA2390" s="1" cm="1">
        <f t="array" ref="AA2390">SUMPRODUCT(LEN(H2390)-LEN(SUBSTITUTE(H2390,{"0";"1";"2";"3";"4";"5";"6";"7";"8";"9"},"")))</f>
        <v>10</v>
      </c>
      <c r="AC2390" t="str">
        <f t="shared" si="261"/>
        <v>Incomplete Profile</v>
      </c>
      <c r="AD2390">
        <f t="shared" si="262"/>
        <v>1</v>
      </c>
      <c r="AE2390">
        <f t="shared" si="263"/>
        <v>1</v>
      </c>
      <c r="AF2390" t="str">
        <f t="shared" si="264"/>
        <v>No</v>
      </c>
      <c r="AG2390">
        <f t="shared" ca="1" si="265"/>
        <v>402</v>
      </c>
      <c r="AH2390" t="str">
        <f ca="1">IF(OR(V2390="",AG2390=""),"Yes",IF(AG2390&gt;Config!$B$41,"Yes","No"))</f>
        <v>Yes</v>
      </c>
    </row>
    <row r="2391" spans="1:34" x14ac:dyDescent="0.25">
      <c r="A2391" s="1" t="s">
        <v>17427</v>
      </c>
      <c r="B2391" s="1" t="s">
        <v>456</v>
      </c>
      <c r="C2391" s="1" t="s">
        <v>173</v>
      </c>
      <c r="D2391" s="1" t="s">
        <v>17428</v>
      </c>
      <c r="E2391" s="1" t="s">
        <v>35023</v>
      </c>
      <c r="F2391" s="1" t="s">
        <v>35024</v>
      </c>
      <c r="G2391" t="str">
        <f t="shared" si="259"/>
        <v>Valid</v>
      </c>
      <c r="H2391" s="1" t="s">
        <v>17429</v>
      </c>
      <c r="I2391" t="str" cm="1">
        <f t="array" ref="I2391">IF(OR(TRIM(H2391)="",ISNUMBER(SEARCH("#",H2391)),AA2391&lt;Config!$B$8,SUMPRODUCT(--ISNUMBER(SEARCH({"a";"b";"c";"d";"e";"f";"g";"h";"i";"j";"k";"l";"m";"n";"o";"p";"q";"r";"s";"t";"u";"v";"w";"x";"y";"z"},H2391)))&gt;0),"Invalid","Valid")</f>
        <v>Valid</v>
      </c>
      <c r="J2391" s="1" t="s">
        <v>17430</v>
      </c>
      <c r="K2391" s="1" t="s">
        <v>264</v>
      </c>
      <c r="L2391" s="1" t="s">
        <v>450</v>
      </c>
      <c r="M2391" s="1" t="s">
        <v>50</v>
      </c>
      <c r="N2391" s="1" t="s">
        <v>358</v>
      </c>
      <c r="O2391" s="1" t="s">
        <v>69</v>
      </c>
      <c r="P2391" t="s">
        <v>53</v>
      </c>
      <c r="Q2391" s="1" t="s">
        <v>181</v>
      </c>
      <c r="R2391" s="1" t="s">
        <v>415</v>
      </c>
      <c r="S2391" s="1" t="s">
        <v>17431</v>
      </c>
      <c r="T2391" s="1" t="s">
        <v>17432</v>
      </c>
      <c r="U2391" s="1" t="s">
        <v>14369</v>
      </c>
      <c r="V2391" s="1" t="s">
        <v>2111</v>
      </c>
      <c r="W2391" s="1" t="s">
        <v>186</v>
      </c>
      <c r="X2391" t="str">
        <f t="shared" si="260"/>
        <v>Complete</v>
      </c>
      <c r="Y2391">
        <f>MAX(0,100-IF(G2391="Invalid",Config!$B$5,0)-IF(I2391="Invalid",Config!$B$6,0)-IF(X2391="Incomplete",Config!$B$7,0)-IF(AF2391="Yes",Config!$B$37,0))</f>
        <v>100</v>
      </c>
      <c r="Z2391" s="1">
        <f>IF(OR(TRIM(B2391)="",COUNTIF(Config!$B$15:$B$19,B2391)&gt;0),1,0)+IF(OR(TRIM(C2391)="",COUNTIF(Config!$B$15:$B$19,C2391)&gt;0),1,0)+IF(OR(TRIM(F2391)="",COUNTIF(Config!$B$15:$B$19,F2391)&gt;0),1,0)+IF(OR(TRIM(H2391)="",COUNTIF(Config!$B$15:$B$19,H2391)&gt;0),1,0)+IF(OR(TRIM(E2391)="",COUNTIF(Config!$B$15:$B$19,E2391)&gt;0),1,0)+IF(OR(TRIM(K2391)="",COUNTIF(Config!$B$15:$B$19,K2391)&gt;0),1,0)+IF(OR(TRIM(P2391)="",COUNTIF(Config!$B$15:$B$19,P2391)&gt;0),1,0)+IF(OR(TRIM(R2391)="",COUNTIF(Config!$B$15:$B$19,R2391)&gt;0),1,0)</f>
        <v>0</v>
      </c>
      <c r="AA2391" s="1" cm="1">
        <f t="array" ref="AA2391">SUMPRODUCT(LEN(H2391)-LEN(SUBSTITUTE(H2391,{"0";"1";"2";"3";"4";"5";"6";"7";"8";"9"},"")))</f>
        <v>12</v>
      </c>
      <c r="AC2391" t="str">
        <f t="shared" si="261"/>
        <v/>
      </c>
      <c r="AD2391">
        <f t="shared" si="262"/>
        <v>1</v>
      </c>
      <c r="AE2391">
        <f t="shared" si="263"/>
        <v>1</v>
      </c>
      <c r="AF2391" t="str">
        <f t="shared" si="264"/>
        <v>No</v>
      </c>
      <c r="AG2391">
        <f t="shared" ca="1" si="265"/>
        <v>252</v>
      </c>
      <c r="AH2391" t="str">
        <f ca="1">IF(OR(V2391="",AG2391=""),"Yes",IF(AG2391&gt;Config!$B$41,"Yes","No"))</f>
        <v>No</v>
      </c>
    </row>
    <row r="2392" spans="1:34" x14ac:dyDescent="0.25">
      <c r="A2392" s="1" t="s">
        <v>17433</v>
      </c>
      <c r="B2392" s="1" t="s">
        <v>597</v>
      </c>
      <c r="C2392" s="1" t="s">
        <v>432</v>
      </c>
      <c r="D2392" s="1" t="s">
        <v>12488</v>
      </c>
      <c r="E2392" s="1" t="s">
        <v>35025</v>
      </c>
      <c r="F2392" s="1" t="s">
        <v>17434</v>
      </c>
      <c r="G2392" t="str">
        <f t="shared" si="259"/>
        <v>Valid</v>
      </c>
      <c r="H2392" s="1" t="s">
        <v>17435</v>
      </c>
      <c r="I2392" t="str" cm="1">
        <f t="array" ref="I2392">IF(OR(TRIM(H2392)="",ISNUMBER(SEARCH("#",H2392)),AA2392&lt;Config!$B$8,SUMPRODUCT(--ISNUMBER(SEARCH({"a";"b";"c";"d";"e";"f";"g";"h";"i";"j";"k";"l";"m";"n";"o";"p";"q";"r";"s";"t";"u";"v";"w";"x";"y";"z"},H2392)))&gt;0),"Invalid","Valid")</f>
        <v>Valid</v>
      </c>
      <c r="J2392" s="1" t="s">
        <v>17436</v>
      </c>
      <c r="K2392" s="1" t="s">
        <v>133</v>
      </c>
      <c r="L2392" s="1" t="s">
        <v>102</v>
      </c>
      <c r="M2392" s="1" t="s">
        <v>251</v>
      </c>
      <c r="N2392" s="1" t="s">
        <v>31</v>
      </c>
      <c r="O2392" s="1" t="s">
        <v>149</v>
      </c>
      <c r="P2392" t="s">
        <v>87</v>
      </c>
      <c r="Q2392" s="1" t="s">
        <v>438</v>
      </c>
      <c r="R2392" s="1" t="s">
        <v>136</v>
      </c>
      <c r="S2392" s="1" t="s">
        <v>9018</v>
      </c>
      <c r="T2392" s="1" t="s">
        <v>17437</v>
      </c>
      <c r="U2392" s="1" t="s">
        <v>17438</v>
      </c>
      <c r="V2392" s="1" t="s">
        <v>140</v>
      </c>
      <c r="W2392" s="1" t="s">
        <v>384</v>
      </c>
      <c r="X2392" t="str">
        <f t="shared" si="260"/>
        <v>Complete</v>
      </c>
      <c r="Y2392">
        <f>MAX(0,100-IF(G2392="Invalid",Config!$B$5,0)-IF(I2392="Invalid",Config!$B$6,0)-IF(X2392="Incomplete",Config!$B$7,0)-IF(AF2392="Yes",Config!$B$37,0))</f>
        <v>100</v>
      </c>
      <c r="Z2392" s="1">
        <f>IF(OR(TRIM(B2392)="",COUNTIF(Config!$B$15:$B$19,B2392)&gt;0),1,0)+IF(OR(TRIM(C2392)="",COUNTIF(Config!$B$15:$B$19,C2392)&gt;0),1,0)+IF(OR(TRIM(F2392)="",COUNTIF(Config!$B$15:$B$19,F2392)&gt;0),1,0)+IF(OR(TRIM(H2392)="",COUNTIF(Config!$B$15:$B$19,H2392)&gt;0),1,0)+IF(OR(TRIM(E2392)="",COUNTIF(Config!$B$15:$B$19,E2392)&gt;0),1,0)+IF(OR(TRIM(K2392)="",COUNTIF(Config!$B$15:$B$19,K2392)&gt;0),1,0)+IF(OR(TRIM(P2392)="",COUNTIF(Config!$B$15:$B$19,P2392)&gt;0),1,0)+IF(OR(TRIM(R2392)="",COUNTIF(Config!$B$15:$B$19,R2392)&gt;0),1,0)</f>
        <v>0</v>
      </c>
      <c r="AA2392" s="1" cm="1">
        <f t="array" ref="AA2392">SUMPRODUCT(LEN(H2392)-LEN(SUBSTITUTE(H2392,{"0";"1";"2";"3";"4";"5";"6";"7";"8";"9"},"")))</f>
        <v>11</v>
      </c>
      <c r="AC2392" t="str">
        <f t="shared" si="261"/>
        <v/>
      </c>
      <c r="AD2392">
        <f t="shared" si="262"/>
        <v>1</v>
      </c>
      <c r="AE2392">
        <f t="shared" si="263"/>
        <v>1</v>
      </c>
      <c r="AF2392" t="str">
        <f t="shared" si="264"/>
        <v>No</v>
      </c>
      <c r="AG2392">
        <f t="shared" ca="1" si="265"/>
        <v>37</v>
      </c>
      <c r="AH2392" t="str">
        <f ca="1">IF(OR(V2392="",AG2392=""),"Yes",IF(AG2392&gt;Config!$B$41,"Yes","No"))</f>
        <v>No</v>
      </c>
    </row>
    <row r="2393" spans="1:34" x14ac:dyDescent="0.25">
      <c r="A2393" s="1" t="s">
        <v>17439</v>
      </c>
      <c r="B2393" s="1" t="s">
        <v>898</v>
      </c>
      <c r="C2393" s="1" t="s">
        <v>336</v>
      </c>
      <c r="D2393" s="1" t="s">
        <v>17440</v>
      </c>
      <c r="E2393" s="1" t="s">
        <v>34527</v>
      </c>
      <c r="F2393" s="1" t="s">
        <v>17441</v>
      </c>
      <c r="G2393" t="str">
        <f t="shared" si="259"/>
        <v>Valid</v>
      </c>
      <c r="H2393" s="1" t="s">
        <v>17442</v>
      </c>
      <c r="I2393" t="str" cm="1">
        <f t="array" ref="I2393">IF(OR(TRIM(H2393)="",ISNUMBER(SEARCH("#",H2393)),AA2393&lt;Config!$B$8,SUMPRODUCT(--ISNUMBER(SEARCH({"a";"b";"c";"d";"e";"f";"g";"h";"i";"j";"k";"l";"m";"n";"o";"p";"q";"r";"s";"t";"u";"v";"w";"x";"y";"z"},H2393)))&gt;0),"Invalid","Valid")</f>
        <v>Valid</v>
      </c>
      <c r="J2393" s="1" t="s">
        <v>17443</v>
      </c>
      <c r="K2393" s="1" t="s">
        <v>504</v>
      </c>
      <c r="L2393" s="1" t="s">
        <v>450</v>
      </c>
      <c r="M2393" s="1" t="s">
        <v>462</v>
      </c>
      <c r="N2393" s="1" t="s">
        <v>358</v>
      </c>
      <c r="O2393" s="1" t="s">
        <v>196</v>
      </c>
      <c r="P2393" t="s">
        <v>53</v>
      </c>
      <c r="Q2393" s="1" t="s">
        <v>54</v>
      </c>
      <c r="R2393" s="1" t="s">
        <v>288</v>
      </c>
      <c r="S2393" s="1" t="s">
        <v>17444</v>
      </c>
      <c r="T2393" s="1" t="s">
        <v>17445</v>
      </c>
      <c r="U2393" s="1" t="s">
        <v>8791</v>
      </c>
      <c r="V2393" s="1" t="s">
        <v>1247</v>
      </c>
      <c r="W2393" s="1" t="s">
        <v>186</v>
      </c>
      <c r="X2393" t="str">
        <f t="shared" si="260"/>
        <v>Complete</v>
      </c>
      <c r="Y2393">
        <f>MAX(0,100-IF(G2393="Invalid",Config!$B$5,0)-IF(I2393="Invalid",Config!$B$6,0)-IF(X2393="Incomplete",Config!$B$7,0)-IF(AF2393="Yes",Config!$B$37,0))</f>
        <v>75</v>
      </c>
      <c r="Z2393" s="1">
        <f>IF(OR(TRIM(B2393)="",COUNTIF(Config!$B$15:$B$19,B2393)&gt;0),1,0)+IF(OR(TRIM(C2393)="",COUNTIF(Config!$B$15:$B$19,C2393)&gt;0),1,0)+IF(OR(TRIM(F2393)="",COUNTIF(Config!$B$15:$B$19,F2393)&gt;0),1,0)+IF(OR(TRIM(H2393)="",COUNTIF(Config!$B$15:$B$19,H2393)&gt;0),1,0)+IF(OR(TRIM(E2393)="",COUNTIF(Config!$B$15:$B$19,E2393)&gt;0),1,0)+IF(OR(TRIM(K2393)="",COUNTIF(Config!$B$15:$B$19,K2393)&gt;0),1,0)+IF(OR(TRIM(P2393)="",COUNTIF(Config!$B$15:$B$19,P2393)&gt;0),1,0)+IF(OR(TRIM(R2393)="",COUNTIF(Config!$B$15:$B$19,R2393)&gt;0),1,0)</f>
        <v>0</v>
      </c>
      <c r="AA2393" s="1" cm="1">
        <f t="array" ref="AA2393">SUMPRODUCT(LEN(H2393)-LEN(SUBSTITUTE(H2393,{"0";"1";"2";"3";"4";"5";"6";"7";"8";"9"},"")))</f>
        <v>12</v>
      </c>
      <c r="AC2393" t="str">
        <f t="shared" si="261"/>
        <v>Potential Duplicate</v>
      </c>
      <c r="AD2393">
        <f t="shared" si="262"/>
        <v>2</v>
      </c>
      <c r="AE2393">
        <f t="shared" si="263"/>
        <v>1</v>
      </c>
      <c r="AF2393" t="str">
        <f t="shared" si="264"/>
        <v>Yes</v>
      </c>
      <c r="AG2393">
        <f t="shared" ca="1" si="265"/>
        <v>425</v>
      </c>
      <c r="AH2393" t="str">
        <f ca="1">IF(OR(V2393="",AG2393=""),"Yes",IF(AG2393&gt;Config!$B$41,"Yes","No"))</f>
        <v>Yes</v>
      </c>
    </row>
    <row r="2394" spans="1:34" x14ac:dyDescent="0.25">
      <c r="A2394" s="1" t="s">
        <v>17446</v>
      </c>
      <c r="B2394" s="1" t="s">
        <v>204</v>
      </c>
      <c r="C2394" s="1" t="s">
        <v>33815</v>
      </c>
      <c r="D2394" s="1" t="s">
        <v>204</v>
      </c>
      <c r="E2394" s="1" t="s">
        <v>34430</v>
      </c>
      <c r="F2394" s="1" t="s">
        <v>17447</v>
      </c>
      <c r="G2394" t="str">
        <f t="shared" si="259"/>
        <v>Valid</v>
      </c>
      <c r="H2394" s="1" t="s">
        <v>17448</v>
      </c>
      <c r="I2394" t="str" cm="1">
        <f t="array" ref="I2394">IF(OR(TRIM(H2394)="",ISNUMBER(SEARCH("#",H2394)),AA2394&lt;Config!$B$8,SUMPRODUCT(--ISNUMBER(SEARCH({"a";"b";"c";"d";"e";"f";"g";"h";"i";"j";"k";"l";"m";"n";"o";"p";"q";"r";"s";"t";"u";"v";"w";"x";"y";"z"},H2394)))&gt;0),"Invalid","Valid")</f>
        <v>Valid</v>
      </c>
      <c r="J2394" s="1" t="s">
        <v>17449</v>
      </c>
      <c r="K2394" s="1" t="s">
        <v>250</v>
      </c>
      <c r="L2394" s="1" t="s">
        <v>67</v>
      </c>
      <c r="M2394" s="1" t="s">
        <v>251</v>
      </c>
      <c r="N2394" s="1" t="s">
        <v>86</v>
      </c>
      <c r="O2394" s="1" t="s">
        <v>69</v>
      </c>
      <c r="P2394" t="s">
        <v>33</v>
      </c>
      <c r="Q2394" s="1" t="s">
        <v>119</v>
      </c>
      <c r="R2394" s="1" t="s">
        <v>1716</v>
      </c>
      <c r="S2394" s="1" t="s">
        <v>9471</v>
      </c>
      <c r="T2394" s="1" t="s">
        <v>17450</v>
      </c>
      <c r="U2394" s="1" t="s">
        <v>3271</v>
      </c>
      <c r="V2394" s="1" t="s">
        <v>896</v>
      </c>
      <c r="W2394" s="1" t="s">
        <v>293</v>
      </c>
      <c r="X2394" t="str">
        <f t="shared" si="260"/>
        <v>Incomplete</v>
      </c>
      <c r="Y2394">
        <f>MAX(0,100-IF(G2394="Invalid",Config!$B$5,0)-IF(I2394="Invalid",Config!$B$6,0)-IF(X2394="Incomplete",Config!$B$7,0)-IF(AF2394="Yes",Config!$B$37,0))</f>
        <v>35</v>
      </c>
      <c r="Z2394" s="1">
        <f>IF(OR(TRIM(B2394)="",COUNTIF(Config!$B$15:$B$19,B2394)&gt;0),1,0)+IF(OR(TRIM(C2394)="",COUNTIF(Config!$B$15:$B$19,C2394)&gt;0),1,0)+IF(OR(TRIM(F2394)="",COUNTIF(Config!$B$15:$B$19,F2394)&gt;0),1,0)+IF(OR(TRIM(H2394)="",COUNTIF(Config!$B$15:$B$19,H2394)&gt;0),1,0)+IF(OR(TRIM(E2394)="",COUNTIF(Config!$B$15:$B$19,E2394)&gt;0),1,0)+IF(OR(TRIM(K2394)="",COUNTIF(Config!$B$15:$B$19,K2394)&gt;0),1,0)+IF(OR(TRIM(P2394)="",COUNTIF(Config!$B$15:$B$19,P2394)&gt;0),1,0)+IF(OR(TRIM(R2394)="",COUNTIF(Config!$B$15:$B$19,R2394)&gt;0),1,0)</f>
        <v>1</v>
      </c>
      <c r="AA2394" s="1" cm="1">
        <f t="array" ref="AA2394">SUMPRODUCT(LEN(H2394)-LEN(SUBSTITUTE(H2394,{"0";"1";"2";"3";"4";"5";"6";"7";"8";"9"},"")))</f>
        <v>10</v>
      </c>
      <c r="AC2394" t="str">
        <f t="shared" si="261"/>
        <v>Incomplete Profile; Potential Duplicate</v>
      </c>
      <c r="AD2394">
        <f t="shared" si="262"/>
        <v>2</v>
      </c>
      <c r="AE2394">
        <f t="shared" si="263"/>
        <v>2</v>
      </c>
      <c r="AF2394" t="str">
        <f t="shared" si="264"/>
        <v>Yes</v>
      </c>
      <c r="AG2394">
        <f t="shared" ca="1" si="265"/>
        <v>141</v>
      </c>
      <c r="AH2394" t="str">
        <f ca="1">IF(OR(V2394="",AG2394=""),"Yes",IF(AG2394&gt;Config!$B$41,"Yes","No"))</f>
        <v>No</v>
      </c>
    </row>
    <row r="2395" spans="1:34" x14ac:dyDescent="0.25">
      <c r="A2395" s="1" t="s">
        <v>17451</v>
      </c>
      <c r="B2395" s="1" t="s">
        <v>774</v>
      </c>
      <c r="C2395" s="1" t="s">
        <v>956</v>
      </c>
      <c r="D2395" s="1" t="s">
        <v>17452</v>
      </c>
      <c r="E2395" s="1" t="s">
        <v>1331</v>
      </c>
      <c r="F2395" s="1" t="s">
        <v>17453</v>
      </c>
      <c r="G2395" t="str">
        <f t="shared" si="259"/>
        <v>Valid</v>
      </c>
      <c r="H2395" s="1" t="s">
        <v>131</v>
      </c>
      <c r="I2395" t="str" cm="1">
        <f t="array" ref="I2395">IF(OR(TRIM(H2395)="",ISNUMBER(SEARCH("#",H2395)),AA2395&lt;Config!$B$8,SUMPRODUCT(--ISNUMBER(SEARCH({"a";"b";"c";"d";"e";"f";"g";"h";"i";"j";"k";"l";"m";"n";"o";"p";"q";"r";"s";"t";"u";"v";"w";"x";"y";"z"},H2395)))&gt;0),"Invalid","Valid")</f>
        <v>Invalid</v>
      </c>
      <c r="J2395" s="1" t="s">
        <v>17454</v>
      </c>
      <c r="K2395" s="1" t="s">
        <v>66</v>
      </c>
      <c r="L2395" s="1" t="s">
        <v>164</v>
      </c>
      <c r="M2395" s="1" t="s">
        <v>85</v>
      </c>
      <c r="N2395" s="1" t="s">
        <v>437</v>
      </c>
      <c r="O2395" s="1" t="s">
        <v>52</v>
      </c>
      <c r="P2395" t="s">
        <v>314</v>
      </c>
      <c r="Q2395" s="1" t="s">
        <v>316</v>
      </c>
      <c r="R2395" s="1" t="s">
        <v>663</v>
      </c>
      <c r="S2395" s="1" t="s">
        <v>17455</v>
      </c>
      <c r="T2395" s="1" t="s">
        <v>17456</v>
      </c>
      <c r="U2395" s="1" t="s">
        <v>2093</v>
      </c>
      <c r="V2395" s="1" t="s">
        <v>140</v>
      </c>
      <c r="W2395" s="1" t="s">
        <v>186</v>
      </c>
      <c r="X2395" t="str">
        <f t="shared" si="260"/>
        <v>Complete</v>
      </c>
      <c r="Y2395">
        <f>MAX(0,100-IF(G2395="Invalid",Config!$B$5,0)-IF(I2395="Invalid",Config!$B$6,0)-IF(X2395="Incomplete",Config!$B$7,0)-IF(AF2395="Yes",Config!$B$37,0))</f>
        <v>80</v>
      </c>
      <c r="Z2395" s="1">
        <f>IF(OR(TRIM(B2395)="",COUNTIF(Config!$B$15:$B$19,B2395)&gt;0),1,0)+IF(OR(TRIM(C2395)="",COUNTIF(Config!$B$15:$B$19,C2395)&gt;0),1,0)+IF(OR(TRIM(F2395)="",COUNTIF(Config!$B$15:$B$19,F2395)&gt;0),1,0)+IF(OR(TRIM(H2395)="",COUNTIF(Config!$B$15:$B$19,H2395)&gt;0),1,0)+IF(OR(TRIM(E2395)="",COUNTIF(Config!$B$15:$B$19,E2395)&gt;0),1,0)+IF(OR(TRIM(K2395)="",COUNTIF(Config!$B$15:$B$19,K2395)&gt;0),1,0)+IF(OR(TRIM(P2395)="",COUNTIF(Config!$B$15:$B$19,P2395)&gt;0),1,0)+IF(OR(TRIM(R2395)="",COUNTIF(Config!$B$15:$B$19,R2395)&gt;0),1,0)</f>
        <v>0</v>
      </c>
      <c r="AA2395" s="1" cm="1">
        <f t="array" ref="AA2395">SUMPRODUCT(LEN(H2395)-LEN(SUBSTITUTE(H2395,{"0";"1";"2";"3";"4";"5";"6";"7";"8";"9"},"")))</f>
        <v>3</v>
      </c>
      <c r="AC2395" t="str">
        <f t="shared" si="261"/>
        <v>Invalid Phone</v>
      </c>
      <c r="AD2395">
        <f t="shared" si="262"/>
        <v>1</v>
      </c>
      <c r="AE2395">
        <f t="shared" si="263"/>
        <v>0</v>
      </c>
      <c r="AF2395" t="str">
        <f t="shared" si="264"/>
        <v>No</v>
      </c>
      <c r="AG2395">
        <f t="shared" ca="1" si="265"/>
        <v>37</v>
      </c>
      <c r="AH2395" t="str">
        <f ca="1">IF(OR(V2395="",AG2395=""),"Yes",IF(AG2395&gt;Config!$B$41,"Yes","No"))</f>
        <v>No</v>
      </c>
    </row>
    <row r="2396" spans="1:34" x14ac:dyDescent="0.25">
      <c r="A2396" s="1" t="s">
        <v>17457</v>
      </c>
      <c r="B2396" s="1" t="s">
        <v>1816</v>
      </c>
      <c r="C2396" s="1" t="s">
        <v>679</v>
      </c>
      <c r="D2396" s="1" t="s">
        <v>11164</v>
      </c>
      <c r="E2396" s="1" t="s">
        <v>2178</v>
      </c>
      <c r="F2396" s="1" t="s">
        <v>17458</v>
      </c>
      <c r="G2396" t="str">
        <f t="shared" si="259"/>
        <v>Valid</v>
      </c>
      <c r="H2396" s="1" t="s">
        <v>17459</v>
      </c>
      <c r="I2396" t="str" cm="1">
        <f t="array" ref="I2396">IF(OR(TRIM(H2396)="",ISNUMBER(SEARCH("#",H2396)),AA2396&lt;Config!$B$8,SUMPRODUCT(--ISNUMBER(SEARCH({"a";"b";"c";"d";"e";"f";"g";"h";"i";"j";"k";"l";"m";"n";"o";"p";"q";"r";"s";"t";"u";"v";"w";"x";"y";"z"},H2396)))&gt;0),"Invalid","Valid")</f>
        <v>Valid</v>
      </c>
      <c r="J2396" s="1" t="s">
        <v>17460</v>
      </c>
      <c r="K2396" s="1" t="s">
        <v>504</v>
      </c>
      <c r="L2396" s="1" t="s">
        <v>134</v>
      </c>
      <c r="M2396" s="1" t="s">
        <v>343</v>
      </c>
      <c r="N2396" s="1" t="s">
        <v>713</v>
      </c>
      <c r="O2396" s="1" t="s">
        <v>69</v>
      </c>
      <c r="P2396" t="s">
        <v>53</v>
      </c>
      <c r="Q2396" s="1" t="s">
        <v>55</v>
      </c>
      <c r="R2396" s="1" t="s">
        <v>70</v>
      </c>
      <c r="S2396" s="1" t="s">
        <v>17461</v>
      </c>
      <c r="T2396" s="1" t="s">
        <v>17462</v>
      </c>
      <c r="U2396" s="1" t="s">
        <v>4143</v>
      </c>
      <c r="V2396" s="1" t="s">
        <v>140</v>
      </c>
      <c r="W2396" s="1" t="s">
        <v>293</v>
      </c>
      <c r="X2396" t="str">
        <f t="shared" si="260"/>
        <v>Complete</v>
      </c>
      <c r="Y2396">
        <f>MAX(0,100-IF(G2396="Invalid",Config!$B$5,0)-IF(I2396="Invalid",Config!$B$6,0)-IF(X2396="Incomplete",Config!$B$7,0)-IF(AF2396="Yes",Config!$B$37,0))</f>
        <v>100</v>
      </c>
      <c r="Z2396" s="1">
        <f>IF(OR(TRIM(B2396)="",COUNTIF(Config!$B$15:$B$19,B2396)&gt;0),1,0)+IF(OR(TRIM(C2396)="",COUNTIF(Config!$B$15:$B$19,C2396)&gt;0),1,0)+IF(OR(TRIM(F2396)="",COUNTIF(Config!$B$15:$B$19,F2396)&gt;0),1,0)+IF(OR(TRIM(H2396)="",COUNTIF(Config!$B$15:$B$19,H2396)&gt;0),1,0)+IF(OR(TRIM(E2396)="",COUNTIF(Config!$B$15:$B$19,E2396)&gt;0),1,0)+IF(OR(TRIM(K2396)="",COUNTIF(Config!$B$15:$B$19,K2396)&gt;0),1,0)+IF(OR(TRIM(P2396)="",COUNTIF(Config!$B$15:$B$19,P2396)&gt;0),1,0)+IF(OR(TRIM(R2396)="",COUNTIF(Config!$B$15:$B$19,R2396)&gt;0),1,0)</f>
        <v>0</v>
      </c>
      <c r="AA2396" s="1" cm="1">
        <f t="array" ref="AA2396">SUMPRODUCT(LEN(H2396)-LEN(SUBSTITUTE(H2396,{"0";"1";"2";"3";"4";"5";"6";"7";"8";"9"},"")))</f>
        <v>12</v>
      </c>
      <c r="AC2396" t="str">
        <f t="shared" si="261"/>
        <v/>
      </c>
      <c r="AD2396">
        <f t="shared" si="262"/>
        <v>1</v>
      </c>
      <c r="AE2396">
        <f t="shared" si="263"/>
        <v>1</v>
      </c>
      <c r="AF2396" t="str">
        <f t="shared" si="264"/>
        <v>No</v>
      </c>
      <c r="AG2396">
        <f t="shared" ca="1" si="265"/>
        <v>37</v>
      </c>
      <c r="AH2396" t="str">
        <f ca="1">IF(OR(V2396="",AG2396=""),"Yes",IF(AG2396&gt;Config!$B$41,"Yes","No"))</f>
        <v>No</v>
      </c>
    </row>
    <row r="2397" spans="1:34" x14ac:dyDescent="0.25">
      <c r="A2397" s="1" t="s">
        <v>17463</v>
      </c>
      <c r="B2397" s="1" t="s">
        <v>488</v>
      </c>
      <c r="C2397" s="1" t="s">
        <v>43</v>
      </c>
      <c r="D2397" s="1" t="s">
        <v>12823</v>
      </c>
      <c r="E2397" s="1" t="s">
        <v>33901</v>
      </c>
      <c r="F2397" s="1" t="s">
        <v>17464</v>
      </c>
      <c r="G2397" t="str">
        <f t="shared" si="259"/>
        <v>Valid</v>
      </c>
      <c r="H2397" s="1" t="s">
        <v>17465</v>
      </c>
      <c r="I2397" t="str" cm="1">
        <f t="array" ref="I2397">IF(OR(TRIM(H2397)="",ISNUMBER(SEARCH("#",H2397)),AA2397&lt;Config!$B$8,SUMPRODUCT(--ISNUMBER(SEARCH({"a";"b";"c";"d";"e";"f";"g";"h";"i";"j";"k";"l";"m";"n";"o";"p";"q";"r";"s";"t";"u";"v";"w";"x";"y";"z"},H2397)))&gt;0),"Invalid","Valid")</f>
        <v>Valid</v>
      </c>
      <c r="J2397" s="1" t="s">
        <v>17466</v>
      </c>
      <c r="K2397" s="1" t="s">
        <v>264</v>
      </c>
      <c r="L2397" s="1" t="s">
        <v>265</v>
      </c>
      <c r="M2397" s="1" t="s">
        <v>462</v>
      </c>
      <c r="N2397" s="1" t="s">
        <v>713</v>
      </c>
      <c r="O2397" s="1" t="s">
        <v>266</v>
      </c>
      <c r="P2397" t="s">
        <v>53</v>
      </c>
      <c r="Q2397" s="1" t="s">
        <v>54</v>
      </c>
      <c r="R2397" s="1" t="s">
        <v>198</v>
      </c>
      <c r="S2397" s="1" t="s">
        <v>17467</v>
      </c>
      <c r="T2397" s="1" t="s">
        <v>17468</v>
      </c>
      <c r="U2397" s="1" t="s">
        <v>17469</v>
      </c>
      <c r="V2397" s="1" t="s">
        <v>140</v>
      </c>
      <c r="W2397" s="1" t="s">
        <v>75</v>
      </c>
      <c r="X2397" t="str">
        <f t="shared" si="260"/>
        <v>Complete</v>
      </c>
      <c r="Y2397">
        <f>MAX(0,100-IF(G2397="Invalid",Config!$B$5,0)-IF(I2397="Invalid",Config!$B$6,0)-IF(X2397="Incomplete",Config!$B$7,0)-IF(AF2397="Yes",Config!$B$37,0))</f>
        <v>75</v>
      </c>
      <c r="Z2397" s="1">
        <f>IF(OR(TRIM(B2397)="",COUNTIF(Config!$B$15:$B$19,B2397)&gt;0),1,0)+IF(OR(TRIM(C2397)="",COUNTIF(Config!$B$15:$B$19,C2397)&gt;0),1,0)+IF(OR(TRIM(F2397)="",COUNTIF(Config!$B$15:$B$19,F2397)&gt;0),1,0)+IF(OR(TRIM(H2397)="",COUNTIF(Config!$B$15:$B$19,H2397)&gt;0),1,0)+IF(OR(TRIM(E2397)="",COUNTIF(Config!$B$15:$B$19,E2397)&gt;0),1,0)+IF(OR(TRIM(K2397)="",COUNTIF(Config!$B$15:$B$19,K2397)&gt;0),1,0)+IF(OR(TRIM(P2397)="",COUNTIF(Config!$B$15:$B$19,P2397)&gt;0),1,0)+IF(OR(TRIM(R2397)="",COUNTIF(Config!$B$15:$B$19,R2397)&gt;0),1,0)</f>
        <v>0</v>
      </c>
      <c r="AA2397" s="1" cm="1">
        <f t="array" ref="AA2397">SUMPRODUCT(LEN(H2397)-LEN(SUBSTITUTE(H2397,{"0";"1";"2";"3";"4";"5";"6";"7";"8";"9"},"")))</f>
        <v>12</v>
      </c>
      <c r="AC2397" t="str">
        <f t="shared" si="261"/>
        <v>Potential Duplicate</v>
      </c>
      <c r="AD2397">
        <f t="shared" si="262"/>
        <v>2</v>
      </c>
      <c r="AE2397">
        <f t="shared" si="263"/>
        <v>2</v>
      </c>
      <c r="AF2397" t="str">
        <f t="shared" si="264"/>
        <v>Yes</v>
      </c>
      <c r="AG2397">
        <f t="shared" ca="1" si="265"/>
        <v>37</v>
      </c>
      <c r="AH2397" t="str">
        <f ca="1">IF(OR(V2397="",AG2397=""),"Yes",IF(AG2397&gt;Config!$B$41,"Yes","No"))</f>
        <v>No</v>
      </c>
    </row>
    <row r="2398" spans="1:34" x14ac:dyDescent="0.25">
      <c r="A2398" s="1" t="s">
        <v>17470</v>
      </c>
      <c r="B2398" s="1" t="s">
        <v>1015</v>
      </c>
      <c r="C2398" s="1" t="s">
        <v>679</v>
      </c>
      <c r="D2398" s="1" t="s">
        <v>17471</v>
      </c>
      <c r="E2398" s="1" t="s">
        <v>35026</v>
      </c>
      <c r="F2398" s="1" t="s">
        <v>17472</v>
      </c>
      <c r="G2398" t="str">
        <f t="shared" si="259"/>
        <v>Valid</v>
      </c>
      <c r="H2398" s="1" t="s">
        <v>16030</v>
      </c>
      <c r="I2398" t="str" cm="1">
        <f t="array" ref="I2398">IF(OR(TRIM(H2398)="",ISNUMBER(SEARCH("#",H2398)),AA2398&lt;Config!$B$8,SUMPRODUCT(--ISNUMBER(SEARCH({"a";"b";"c";"d";"e";"f";"g";"h";"i";"j";"k";"l";"m";"n";"o";"p";"q";"r";"s";"t";"u";"v";"w";"x";"y";"z"},H2398)))&gt;0),"Invalid","Valid")</f>
        <v>Valid</v>
      </c>
      <c r="J2398" s="1" t="s">
        <v>17473</v>
      </c>
      <c r="K2398" s="1" t="s">
        <v>722</v>
      </c>
      <c r="L2398" s="1" t="s">
        <v>84</v>
      </c>
      <c r="M2398" s="1" t="s">
        <v>85</v>
      </c>
      <c r="N2398" s="1" t="s">
        <v>148</v>
      </c>
      <c r="O2398" s="1" t="s">
        <v>180</v>
      </c>
      <c r="P2398" t="s">
        <v>328</v>
      </c>
      <c r="Q2398" s="1" t="s">
        <v>33838</v>
      </c>
      <c r="R2398" s="1" t="s">
        <v>571</v>
      </c>
      <c r="S2398" s="1" t="s">
        <v>17474</v>
      </c>
      <c r="T2398" s="1" t="s">
        <v>17475</v>
      </c>
      <c r="U2398" s="1" t="s">
        <v>11206</v>
      </c>
      <c r="V2398" s="1" t="s">
        <v>2040</v>
      </c>
      <c r="W2398" s="1" t="s">
        <v>293</v>
      </c>
      <c r="X2398" t="str">
        <f t="shared" si="260"/>
        <v>Complete</v>
      </c>
      <c r="Y2398">
        <f>MAX(0,100-IF(G2398="Invalid",Config!$B$5,0)-IF(I2398="Invalid",Config!$B$6,0)-IF(X2398="Incomplete",Config!$B$7,0)-IF(AF2398="Yes",Config!$B$37,0))</f>
        <v>75</v>
      </c>
      <c r="Z2398" s="1">
        <f>IF(OR(TRIM(B2398)="",COUNTIF(Config!$B$15:$B$19,B2398)&gt;0),1,0)+IF(OR(TRIM(C2398)="",COUNTIF(Config!$B$15:$B$19,C2398)&gt;0),1,0)+IF(OR(TRIM(F2398)="",COUNTIF(Config!$B$15:$B$19,F2398)&gt;0),1,0)+IF(OR(TRIM(H2398)="",COUNTIF(Config!$B$15:$B$19,H2398)&gt;0),1,0)+IF(OR(TRIM(E2398)="",COUNTIF(Config!$B$15:$B$19,E2398)&gt;0),1,0)+IF(OR(TRIM(K2398)="",COUNTIF(Config!$B$15:$B$19,K2398)&gt;0),1,0)+IF(OR(TRIM(P2398)="",COUNTIF(Config!$B$15:$B$19,P2398)&gt;0),1,0)+IF(OR(TRIM(R2398)="",COUNTIF(Config!$B$15:$B$19,R2398)&gt;0),1,0)</f>
        <v>0</v>
      </c>
      <c r="AA2398" s="1" cm="1">
        <f t="array" ref="AA2398">SUMPRODUCT(LEN(H2398)-LEN(SUBSTITUTE(H2398,{"0";"1";"2";"3";"4";"5";"6";"7";"8";"9"},"")))</f>
        <v>12</v>
      </c>
      <c r="AC2398" t="str">
        <f t="shared" si="261"/>
        <v>Potential Duplicate</v>
      </c>
      <c r="AD2398">
        <f t="shared" si="262"/>
        <v>2</v>
      </c>
      <c r="AE2398">
        <f t="shared" si="263"/>
        <v>2</v>
      </c>
      <c r="AF2398" t="str">
        <f t="shared" si="264"/>
        <v>Yes</v>
      </c>
      <c r="AG2398">
        <f t="shared" ca="1" si="265"/>
        <v>461</v>
      </c>
      <c r="AH2398" t="str">
        <f ca="1">IF(OR(V2398="",AG2398=""),"Yes",IF(AG2398&gt;Config!$B$41,"Yes","No"))</f>
        <v>Yes</v>
      </c>
    </row>
    <row r="2399" spans="1:34" x14ac:dyDescent="0.25">
      <c r="A2399" s="1" t="s">
        <v>17476</v>
      </c>
      <c r="B2399" s="1" t="s">
        <v>1147</v>
      </c>
      <c r="C2399" s="1" t="s">
        <v>1400</v>
      </c>
      <c r="D2399" s="1" t="s">
        <v>17477</v>
      </c>
      <c r="E2399" s="1" t="s">
        <v>35027</v>
      </c>
      <c r="F2399" s="1" t="s">
        <v>17478</v>
      </c>
      <c r="G2399" t="str">
        <f t="shared" si="259"/>
        <v>Valid</v>
      </c>
      <c r="H2399" s="1" t="s">
        <v>17479</v>
      </c>
      <c r="I2399" t="str" cm="1">
        <f t="array" ref="I2399">IF(OR(TRIM(H2399)="",ISNUMBER(SEARCH("#",H2399)),AA2399&lt;Config!$B$8,SUMPRODUCT(--ISNUMBER(SEARCH({"a";"b";"c";"d";"e";"f";"g";"h";"i";"j";"k";"l";"m";"n";"o";"p";"q";"r";"s";"t";"u";"v";"w";"x";"y";"z"},H2399)))&gt;0),"Invalid","Valid")</f>
        <v>Valid</v>
      </c>
      <c r="J2399" s="1" t="s">
        <v>17480</v>
      </c>
      <c r="K2399" s="1" t="s">
        <v>178</v>
      </c>
      <c r="L2399" s="1" t="s">
        <v>450</v>
      </c>
      <c r="M2399" s="1" t="s">
        <v>135</v>
      </c>
      <c r="N2399" s="1" t="s">
        <v>51</v>
      </c>
      <c r="O2399" s="1" t="s">
        <v>149</v>
      </c>
      <c r="P2399" t="s">
        <v>590</v>
      </c>
      <c r="Q2399" s="1" t="s">
        <v>844</v>
      </c>
      <c r="R2399" s="1" t="s">
        <v>1774</v>
      </c>
      <c r="S2399" s="1" t="s">
        <v>6643</v>
      </c>
      <c r="T2399" s="1" t="s">
        <v>17481</v>
      </c>
      <c r="U2399" s="1" t="s">
        <v>13649</v>
      </c>
      <c r="V2399" s="1" t="s">
        <v>17482</v>
      </c>
      <c r="W2399" s="1" t="s">
        <v>293</v>
      </c>
      <c r="X2399" t="str">
        <f t="shared" si="260"/>
        <v>Complete</v>
      </c>
      <c r="Y2399">
        <f>MAX(0,100-IF(G2399="Invalid",Config!$B$5,0)-IF(I2399="Invalid",Config!$B$6,0)-IF(X2399="Incomplete",Config!$B$7,0)-IF(AF2399="Yes",Config!$B$37,0))</f>
        <v>100</v>
      </c>
      <c r="Z2399" s="1">
        <f>IF(OR(TRIM(B2399)="",COUNTIF(Config!$B$15:$B$19,B2399)&gt;0),1,0)+IF(OR(TRIM(C2399)="",COUNTIF(Config!$B$15:$B$19,C2399)&gt;0),1,0)+IF(OR(TRIM(F2399)="",COUNTIF(Config!$B$15:$B$19,F2399)&gt;0),1,0)+IF(OR(TRIM(H2399)="",COUNTIF(Config!$B$15:$B$19,H2399)&gt;0),1,0)+IF(OR(TRIM(E2399)="",COUNTIF(Config!$B$15:$B$19,E2399)&gt;0),1,0)+IF(OR(TRIM(K2399)="",COUNTIF(Config!$B$15:$B$19,K2399)&gt;0),1,0)+IF(OR(TRIM(P2399)="",COUNTIF(Config!$B$15:$B$19,P2399)&gt;0),1,0)+IF(OR(TRIM(R2399)="",COUNTIF(Config!$B$15:$B$19,R2399)&gt;0),1,0)</f>
        <v>0</v>
      </c>
      <c r="AA2399" s="1" cm="1">
        <f t="array" ref="AA2399">SUMPRODUCT(LEN(H2399)-LEN(SUBSTITUTE(H2399,{"0";"1";"2";"3";"4";"5";"6";"7";"8";"9"},"")))</f>
        <v>12</v>
      </c>
      <c r="AC2399" t="str">
        <f t="shared" si="261"/>
        <v/>
      </c>
      <c r="AD2399">
        <f t="shared" si="262"/>
        <v>1</v>
      </c>
      <c r="AE2399">
        <f t="shared" si="263"/>
        <v>1</v>
      </c>
      <c r="AF2399" t="str">
        <f t="shared" si="264"/>
        <v>No</v>
      </c>
      <c r="AG2399">
        <f t="shared" ca="1" si="265"/>
        <v>269</v>
      </c>
      <c r="AH2399" t="str">
        <f ca="1">IF(OR(V2399="",AG2399=""),"Yes",IF(AG2399&gt;Config!$B$41,"Yes","No"))</f>
        <v>No</v>
      </c>
    </row>
    <row r="2400" spans="1:34" x14ac:dyDescent="0.25">
      <c r="A2400" s="1" t="s">
        <v>17483</v>
      </c>
      <c r="B2400" s="1" t="s">
        <v>839</v>
      </c>
      <c r="C2400" s="1" t="s">
        <v>78</v>
      </c>
      <c r="D2400" s="1" t="s">
        <v>17484</v>
      </c>
      <c r="E2400" s="1" t="s">
        <v>35028</v>
      </c>
      <c r="F2400" s="1" t="s">
        <v>17485</v>
      </c>
      <c r="G2400" t="str">
        <f t="shared" si="259"/>
        <v>Valid</v>
      </c>
      <c r="H2400" s="1" t="s">
        <v>17486</v>
      </c>
      <c r="I2400" t="str" cm="1">
        <f t="array" ref="I2400">IF(OR(TRIM(H2400)="",ISNUMBER(SEARCH("#",H2400)),AA2400&lt;Config!$B$8,SUMPRODUCT(--ISNUMBER(SEARCH({"a";"b";"c";"d";"e";"f";"g";"h";"i";"j";"k";"l";"m";"n";"o";"p";"q";"r";"s";"t";"u";"v";"w";"x";"y";"z"},H2400)))&gt;0),"Invalid","Valid")</f>
        <v>Valid</v>
      </c>
      <c r="J2400" s="1" t="s">
        <v>17487</v>
      </c>
      <c r="K2400" s="1" t="s">
        <v>1001</v>
      </c>
      <c r="L2400" s="1" t="s">
        <v>265</v>
      </c>
      <c r="M2400" s="1" t="s">
        <v>30</v>
      </c>
      <c r="N2400" s="1" t="s">
        <v>252</v>
      </c>
      <c r="O2400" s="1" t="s">
        <v>180</v>
      </c>
      <c r="P2400" t="s">
        <v>87</v>
      </c>
      <c r="Q2400" s="1" t="s">
        <v>438</v>
      </c>
      <c r="R2400" s="1" t="s">
        <v>550</v>
      </c>
      <c r="S2400" s="1" t="s">
        <v>8318</v>
      </c>
      <c r="T2400" s="1" t="s">
        <v>17488</v>
      </c>
      <c r="U2400" s="1" t="s">
        <v>17017</v>
      </c>
      <c r="V2400" s="1" t="s">
        <v>4442</v>
      </c>
      <c r="W2400" s="1" t="s">
        <v>33823</v>
      </c>
      <c r="X2400" t="str">
        <f t="shared" si="260"/>
        <v>Complete</v>
      </c>
      <c r="Y2400">
        <f>MAX(0,100-IF(G2400="Invalid",Config!$B$5,0)-IF(I2400="Invalid",Config!$B$6,0)-IF(X2400="Incomplete",Config!$B$7,0)-IF(AF2400="Yes",Config!$B$37,0))</f>
        <v>75</v>
      </c>
      <c r="Z2400" s="1">
        <f>IF(OR(TRIM(B2400)="",COUNTIF(Config!$B$15:$B$19,B2400)&gt;0),1,0)+IF(OR(TRIM(C2400)="",COUNTIF(Config!$B$15:$B$19,C2400)&gt;0),1,0)+IF(OR(TRIM(F2400)="",COUNTIF(Config!$B$15:$B$19,F2400)&gt;0),1,0)+IF(OR(TRIM(H2400)="",COUNTIF(Config!$B$15:$B$19,H2400)&gt;0),1,0)+IF(OR(TRIM(E2400)="",COUNTIF(Config!$B$15:$B$19,E2400)&gt;0),1,0)+IF(OR(TRIM(K2400)="",COUNTIF(Config!$B$15:$B$19,K2400)&gt;0),1,0)+IF(OR(TRIM(P2400)="",COUNTIF(Config!$B$15:$B$19,P2400)&gt;0),1,0)+IF(OR(TRIM(R2400)="",COUNTIF(Config!$B$15:$B$19,R2400)&gt;0),1,0)</f>
        <v>0</v>
      </c>
      <c r="AA2400" s="1" cm="1">
        <f t="array" ref="AA2400">SUMPRODUCT(LEN(H2400)-LEN(SUBSTITUTE(H2400,{"0";"1";"2";"3";"4";"5";"6";"7";"8";"9"},"")))</f>
        <v>11</v>
      </c>
      <c r="AC2400" t="str">
        <f t="shared" si="261"/>
        <v>Potential Duplicate</v>
      </c>
      <c r="AD2400">
        <f t="shared" si="262"/>
        <v>2</v>
      </c>
      <c r="AE2400">
        <f t="shared" si="263"/>
        <v>1</v>
      </c>
      <c r="AF2400" t="str">
        <f t="shared" si="264"/>
        <v>Yes</v>
      </c>
      <c r="AG2400">
        <f t="shared" ca="1" si="265"/>
        <v>322</v>
      </c>
      <c r="AH2400" t="str">
        <f ca="1">IF(OR(V2400="",AG2400=""),"Yes",IF(AG2400&gt;Config!$B$41,"Yes","No"))</f>
        <v>No</v>
      </c>
    </row>
    <row r="2401" spans="1:34" x14ac:dyDescent="0.25">
      <c r="A2401" s="1" t="s">
        <v>17489</v>
      </c>
      <c r="B2401" s="1" t="s">
        <v>747</v>
      </c>
      <c r="C2401" s="1" t="s">
        <v>296</v>
      </c>
      <c r="D2401" s="1" t="s">
        <v>17490</v>
      </c>
      <c r="E2401" s="1" t="s">
        <v>35029</v>
      </c>
      <c r="F2401" s="1" t="s">
        <v>17491</v>
      </c>
      <c r="G2401" t="str">
        <f t="shared" si="259"/>
        <v>Valid</v>
      </c>
      <c r="H2401" s="1" t="s">
        <v>17492</v>
      </c>
      <c r="I2401" t="str" cm="1">
        <f t="array" ref="I2401">IF(OR(TRIM(H2401)="",ISNUMBER(SEARCH("#",H2401)),AA2401&lt;Config!$B$8,SUMPRODUCT(--ISNUMBER(SEARCH({"a";"b";"c";"d";"e";"f";"g";"h";"i";"j";"k";"l";"m";"n";"o";"p";"q";"r";"s";"t";"u";"v";"w";"x";"y";"z"},H2401)))&gt;0),"Invalid","Valid")</f>
        <v>Valid</v>
      </c>
      <c r="J2401" s="1" t="s">
        <v>17493</v>
      </c>
      <c r="K2401" s="1" t="s">
        <v>66</v>
      </c>
      <c r="L2401" s="1" t="s">
        <v>265</v>
      </c>
      <c r="M2401" s="1" t="s">
        <v>30</v>
      </c>
      <c r="N2401" s="1" t="s">
        <v>224</v>
      </c>
      <c r="O2401" s="1" t="s">
        <v>52</v>
      </c>
      <c r="P2401" t="s">
        <v>53</v>
      </c>
      <c r="Q2401" s="1" t="s">
        <v>181</v>
      </c>
      <c r="R2401" s="1" t="s">
        <v>197</v>
      </c>
      <c r="S2401" s="1" t="s">
        <v>6658</v>
      </c>
      <c r="T2401" s="1" t="s">
        <v>17494</v>
      </c>
      <c r="U2401" s="1" t="s">
        <v>406</v>
      </c>
      <c r="V2401" s="1" t="s">
        <v>17495</v>
      </c>
      <c r="W2401" s="1" t="s">
        <v>186</v>
      </c>
      <c r="X2401" t="str">
        <f t="shared" si="260"/>
        <v>Complete</v>
      </c>
      <c r="Y2401">
        <f>MAX(0,100-IF(G2401="Invalid",Config!$B$5,0)-IF(I2401="Invalid",Config!$B$6,0)-IF(X2401="Incomplete",Config!$B$7,0)-IF(AF2401="Yes",Config!$B$37,0))</f>
        <v>100</v>
      </c>
      <c r="Z2401" s="1">
        <f>IF(OR(TRIM(B2401)="",COUNTIF(Config!$B$15:$B$19,B2401)&gt;0),1,0)+IF(OR(TRIM(C2401)="",COUNTIF(Config!$B$15:$B$19,C2401)&gt;0),1,0)+IF(OR(TRIM(F2401)="",COUNTIF(Config!$B$15:$B$19,F2401)&gt;0),1,0)+IF(OR(TRIM(H2401)="",COUNTIF(Config!$B$15:$B$19,H2401)&gt;0),1,0)+IF(OR(TRIM(E2401)="",COUNTIF(Config!$B$15:$B$19,E2401)&gt;0),1,0)+IF(OR(TRIM(K2401)="",COUNTIF(Config!$B$15:$B$19,K2401)&gt;0),1,0)+IF(OR(TRIM(P2401)="",COUNTIF(Config!$B$15:$B$19,P2401)&gt;0),1,0)+IF(OR(TRIM(R2401)="",COUNTIF(Config!$B$15:$B$19,R2401)&gt;0),1,0)</f>
        <v>0</v>
      </c>
      <c r="AA2401" s="1" cm="1">
        <f t="array" ref="AA2401">SUMPRODUCT(LEN(H2401)-LEN(SUBSTITUTE(H2401,{"0";"1";"2";"3";"4";"5";"6";"7";"8";"9"},"")))</f>
        <v>12</v>
      </c>
      <c r="AC2401" t="str">
        <f t="shared" si="261"/>
        <v/>
      </c>
      <c r="AD2401">
        <f t="shared" si="262"/>
        <v>1</v>
      </c>
      <c r="AE2401">
        <f t="shared" si="263"/>
        <v>1</v>
      </c>
      <c r="AF2401" t="str">
        <f t="shared" si="264"/>
        <v>No</v>
      </c>
      <c r="AG2401">
        <f t="shared" ca="1" si="265"/>
        <v>716</v>
      </c>
      <c r="AH2401" t="str">
        <f ca="1">IF(OR(V2401="",AG2401=""),"Yes",IF(AG2401&gt;Config!$B$41,"Yes","No"))</f>
        <v>Yes</v>
      </c>
    </row>
    <row r="2402" spans="1:34" x14ac:dyDescent="0.25">
      <c r="A2402" s="1" t="s">
        <v>17496</v>
      </c>
      <c r="B2402" s="1" t="s">
        <v>1185</v>
      </c>
      <c r="C2402" s="1" t="s">
        <v>432</v>
      </c>
      <c r="D2402" s="1" t="s">
        <v>17497</v>
      </c>
      <c r="E2402" s="1" t="s">
        <v>35030</v>
      </c>
      <c r="F2402" s="1" t="s">
        <v>17498</v>
      </c>
      <c r="G2402" t="str">
        <f t="shared" si="259"/>
        <v>Valid</v>
      </c>
      <c r="H2402" s="1" t="s">
        <v>17499</v>
      </c>
      <c r="I2402" t="str" cm="1">
        <f t="array" ref="I2402">IF(OR(TRIM(H2402)="",ISNUMBER(SEARCH("#",H2402)),AA2402&lt;Config!$B$8,SUMPRODUCT(--ISNUMBER(SEARCH({"a";"b";"c";"d";"e";"f";"g";"h";"i";"j";"k";"l";"m";"n";"o";"p";"q";"r";"s";"t";"u";"v";"w";"x";"y";"z"},H2402)))&gt;0),"Invalid","Valid")</f>
        <v>Valid</v>
      </c>
      <c r="J2402" s="1" t="s">
        <v>17500</v>
      </c>
      <c r="K2402" s="1" t="s">
        <v>210</v>
      </c>
      <c r="L2402" s="1" t="s">
        <v>84</v>
      </c>
      <c r="M2402" s="1" t="s">
        <v>251</v>
      </c>
      <c r="N2402" s="1" t="s">
        <v>211</v>
      </c>
      <c r="O2402" s="1" t="s">
        <v>32</v>
      </c>
      <c r="P2402" t="s">
        <v>344</v>
      </c>
      <c r="Q2402" s="1" t="s">
        <v>345</v>
      </c>
      <c r="R2402" s="1" t="s">
        <v>1141</v>
      </c>
      <c r="S2402" s="1" t="s">
        <v>17501</v>
      </c>
      <c r="T2402" s="1" t="s">
        <v>17502</v>
      </c>
      <c r="U2402" s="1" t="s">
        <v>8623</v>
      </c>
      <c r="V2402" s="1" t="s">
        <v>3432</v>
      </c>
      <c r="W2402" s="1" t="s">
        <v>94</v>
      </c>
      <c r="X2402" t="str">
        <f t="shared" si="260"/>
        <v>Complete</v>
      </c>
      <c r="Y2402">
        <f>MAX(0,100-IF(G2402="Invalid",Config!$B$5,0)-IF(I2402="Invalid",Config!$B$6,0)-IF(X2402="Incomplete",Config!$B$7,0)-IF(AF2402="Yes",Config!$B$37,0))</f>
        <v>100</v>
      </c>
      <c r="Z2402" s="1">
        <f>IF(OR(TRIM(B2402)="",COUNTIF(Config!$B$15:$B$19,B2402)&gt;0),1,0)+IF(OR(TRIM(C2402)="",COUNTIF(Config!$B$15:$B$19,C2402)&gt;0),1,0)+IF(OR(TRIM(F2402)="",COUNTIF(Config!$B$15:$B$19,F2402)&gt;0),1,0)+IF(OR(TRIM(H2402)="",COUNTIF(Config!$B$15:$B$19,H2402)&gt;0),1,0)+IF(OR(TRIM(E2402)="",COUNTIF(Config!$B$15:$B$19,E2402)&gt;0),1,0)+IF(OR(TRIM(K2402)="",COUNTIF(Config!$B$15:$B$19,K2402)&gt;0),1,0)+IF(OR(TRIM(P2402)="",COUNTIF(Config!$B$15:$B$19,P2402)&gt;0),1,0)+IF(OR(TRIM(R2402)="",COUNTIF(Config!$B$15:$B$19,R2402)&gt;0),1,0)</f>
        <v>0</v>
      </c>
      <c r="AA2402" s="1" cm="1">
        <f t="array" ref="AA2402">SUMPRODUCT(LEN(H2402)-LEN(SUBSTITUTE(H2402,{"0";"1";"2";"3";"4";"5";"6";"7";"8";"9"},"")))</f>
        <v>11</v>
      </c>
      <c r="AC2402" t="str">
        <f t="shared" si="261"/>
        <v/>
      </c>
      <c r="AD2402">
        <f t="shared" si="262"/>
        <v>1</v>
      </c>
      <c r="AE2402">
        <f t="shared" si="263"/>
        <v>1</v>
      </c>
      <c r="AF2402" t="str">
        <f t="shared" si="264"/>
        <v>No</v>
      </c>
      <c r="AG2402">
        <f t="shared" ca="1" si="265"/>
        <v>113</v>
      </c>
      <c r="AH2402" t="str">
        <f ca="1">IF(OR(V2402="",AG2402=""),"Yes",IF(AG2402&gt;Config!$B$41,"Yes","No"))</f>
        <v>No</v>
      </c>
    </row>
    <row r="2403" spans="1:34" x14ac:dyDescent="0.25">
      <c r="A2403" s="1" t="s">
        <v>17503</v>
      </c>
      <c r="B2403" s="1" t="s">
        <v>1339</v>
      </c>
      <c r="C2403" s="1" t="s">
        <v>308</v>
      </c>
      <c r="D2403" s="1" t="s">
        <v>17504</v>
      </c>
      <c r="E2403" s="1" t="s">
        <v>34949</v>
      </c>
      <c r="F2403" s="1" t="s">
        <v>17505</v>
      </c>
      <c r="G2403" t="str">
        <f t="shared" si="259"/>
        <v>Valid</v>
      </c>
      <c r="H2403" s="1" t="s">
        <v>17506</v>
      </c>
      <c r="I2403" t="str" cm="1">
        <f t="array" ref="I2403">IF(OR(TRIM(H2403)="",ISNUMBER(SEARCH("#",H2403)),AA2403&lt;Config!$B$8,SUMPRODUCT(--ISNUMBER(SEARCH({"a";"b";"c";"d";"e";"f";"g";"h";"i";"j";"k";"l";"m";"n";"o";"p";"q";"r";"s";"t";"u";"v";"w";"x";"y";"z"},H2403)))&gt;0),"Invalid","Valid")</f>
        <v>Valid</v>
      </c>
      <c r="J2403" s="1" t="s">
        <v>17507</v>
      </c>
      <c r="K2403" s="1" t="s">
        <v>369</v>
      </c>
      <c r="L2403" s="1" t="s">
        <v>265</v>
      </c>
      <c r="M2403" s="1" t="s">
        <v>103</v>
      </c>
      <c r="N2403" s="1" t="s">
        <v>437</v>
      </c>
      <c r="O2403" s="1" t="s">
        <v>196</v>
      </c>
      <c r="P2403" t="s">
        <v>314</v>
      </c>
      <c r="Q2403" s="1" t="s">
        <v>316</v>
      </c>
      <c r="R2403" s="1" t="s">
        <v>316</v>
      </c>
      <c r="S2403" s="1" t="s">
        <v>16572</v>
      </c>
      <c r="T2403" s="1" t="s">
        <v>17508</v>
      </c>
      <c r="U2403" s="1" t="s">
        <v>1493</v>
      </c>
      <c r="V2403" s="1" t="s">
        <v>140</v>
      </c>
      <c r="W2403" s="1" t="s">
        <v>33823</v>
      </c>
      <c r="X2403" t="str">
        <f t="shared" si="260"/>
        <v>Complete</v>
      </c>
      <c r="Y2403">
        <f>MAX(0,100-IF(G2403="Invalid",Config!$B$5,0)-IF(I2403="Invalid",Config!$B$6,0)-IF(X2403="Incomplete",Config!$B$7,0)-IF(AF2403="Yes",Config!$B$37,0))</f>
        <v>100</v>
      </c>
      <c r="Z2403" s="1">
        <f>IF(OR(TRIM(B2403)="",COUNTIF(Config!$B$15:$B$19,B2403)&gt;0),1,0)+IF(OR(TRIM(C2403)="",COUNTIF(Config!$B$15:$B$19,C2403)&gt;0),1,0)+IF(OR(TRIM(F2403)="",COUNTIF(Config!$B$15:$B$19,F2403)&gt;0),1,0)+IF(OR(TRIM(H2403)="",COUNTIF(Config!$B$15:$B$19,H2403)&gt;0),1,0)+IF(OR(TRIM(E2403)="",COUNTIF(Config!$B$15:$B$19,E2403)&gt;0),1,0)+IF(OR(TRIM(K2403)="",COUNTIF(Config!$B$15:$B$19,K2403)&gt;0),1,0)+IF(OR(TRIM(P2403)="",COUNTIF(Config!$B$15:$B$19,P2403)&gt;0),1,0)+IF(OR(TRIM(R2403)="",COUNTIF(Config!$B$15:$B$19,R2403)&gt;0),1,0)</f>
        <v>0</v>
      </c>
      <c r="AA2403" s="1" cm="1">
        <f t="array" ref="AA2403">SUMPRODUCT(LEN(H2403)-LEN(SUBSTITUTE(H2403,{"0";"1";"2";"3";"4";"5";"6";"7";"8";"9"},"")))</f>
        <v>12</v>
      </c>
      <c r="AC2403" t="str">
        <f t="shared" si="261"/>
        <v/>
      </c>
      <c r="AD2403">
        <f t="shared" si="262"/>
        <v>1</v>
      </c>
      <c r="AE2403">
        <f t="shared" si="263"/>
        <v>1</v>
      </c>
      <c r="AF2403" t="str">
        <f t="shared" si="264"/>
        <v>No</v>
      </c>
      <c r="AG2403">
        <f t="shared" ca="1" si="265"/>
        <v>37</v>
      </c>
      <c r="AH2403" t="str">
        <f ca="1">IF(OR(V2403="",AG2403=""),"Yes",IF(AG2403&gt;Config!$B$41,"Yes","No"))</f>
        <v>No</v>
      </c>
    </row>
    <row r="2404" spans="1:34" x14ac:dyDescent="0.25">
      <c r="A2404" s="1" t="s">
        <v>17509</v>
      </c>
      <c r="B2404" s="1" t="s">
        <v>818</v>
      </c>
      <c r="C2404" s="1" t="s">
        <v>1736</v>
      </c>
      <c r="D2404" s="1" t="s">
        <v>4940</v>
      </c>
      <c r="E2404" s="1" t="s">
        <v>35031</v>
      </c>
      <c r="F2404" s="1" t="s">
        <v>17510</v>
      </c>
      <c r="G2404" t="str">
        <f t="shared" si="259"/>
        <v>Valid</v>
      </c>
      <c r="H2404" s="1" t="s">
        <v>17511</v>
      </c>
      <c r="I2404" t="str" cm="1">
        <f t="array" ref="I2404">IF(OR(TRIM(H2404)="",ISNUMBER(SEARCH("#",H2404)),AA2404&lt;Config!$B$8,SUMPRODUCT(--ISNUMBER(SEARCH({"a";"b";"c";"d";"e";"f";"g";"h";"i";"j";"k";"l";"m";"n";"o";"p";"q";"r";"s";"t";"u";"v";"w";"x";"y";"z"},H2404)))&gt;0),"Invalid","Valid")</f>
        <v>Valid</v>
      </c>
      <c r="J2404" s="1" t="s">
        <v>17512</v>
      </c>
      <c r="K2404" s="1" t="s">
        <v>866</v>
      </c>
      <c r="L2404" s="1" t="s">
        <v>49</v>
      </c>
      <c r="M2404" s="1" t="s">
        <v>33827</v>
      </c>
      <c r="N2404" s="1" t="s">
        <v>224</v>
      </c>
      <c r="O2404" s="1" t="s">
        <v>149</v>
      </c>
      <c r="P2404" t="s">
        <v>53</v>
      </c>
      <c r="Q2404" s="1" t="s">
        <v>150</v>
      </c>
      <c r="R2404" s="1" t="s">
        <v>55</v>
      </c>
      <c r="S2404" s="1" t="s">
        <v>3215</v>
      </c>
      <c r="T2404" s="1" t="s">
        <v>17513</v>
      </c>
      <c r="U2404" s="1" t="s">
        <v>6784</v>
      </c>
      <c r="V2404" s="1" t="s">
        <v>1039</v>
      </c>
      <c r="W2404" s="1" t="s">
        <v>186</v>
      </c>
      <c r="X2404" t="str">
        <f t="shared" si="260"/>
        <v>Complete</v>
      </c>
      <c r="Y2404">
        <f>MAX(0,100-IF(G2404="Invalid",Config!$B$5,0)-IF(I2404="Invalid",Config!$B$6,0)-IF(X2404="Incomplete",Config!$B$7,0)-IF(AF2404="Yes",Config!$B$37,0))</f>
        <v>75</v>
      </c>
      <c r="Z2404" s="1">
        <f>IF(OR(TRIM(B2404)="",COUNTIF(Config!$B$15:$B$19,B2404)&gt;0),1,0)+IF(OR(TRIM(C2404)="",COUNTIF(Config!$B$15:$B$19,C2404)&gt;0),1,0)+IF(OR(TRIM(F2404)="",COUNTIF(Config!$B$15:$B$19,F2404)&gt;0),1,0)+IF(OR(TRIM(H2404)="",COUNTIF(Config!$B$15:$B$19,H2404)&gt;0),1,0)+IF(OR(TRIM(E2404)="",COUNTIF(Config!$B$15:$B$19,E2404)&gt;0),1,0)+IF(OR(TRIM(K2404)="",COUNTIF(Config!$B$15:$B$19,K2404)&gt;0),1,0)+IF(OR(TRIM(P2404)="",COUNTIF(Config!$B$15:$B$19,P2404)&gt;0),1,0)+IF(OR(TRIM(R2404)="",COUNTIF(Config!$B$15:$B$19,R2404)&gt;0),1,0)</f>
        <v>0</v>
      </c>
      <c r="AA2404" s="1" cm="1">
        <f t="array" ref="AA2404">SUMPRODUCT(LEN(H2404)-LEN(SUBSTITUTE(H2404,{"0";"1";"2";"3";"4";"5";"6";"7";"8";"9"},"")))</f>
        <v>12</v>
      </c>
      <c r="AC2404" t="str">
        <f t="shared" si="261"/>
        <v>Potential Duplicate</v>
      </c>
      <c r="AD2404">
        <f t="shared" si="262"/>
        <v>2</v>
      </c>
      <c r="AE2404">
        <f t="shared" si="263"/>
        <v>2</v>
      </c>
      <c r="AF2404" t="str">
        <f t="shared" si="264"/>
        <v>Yes</v>
      </c>
      <c r="AG2404">
        <f t="shared" ca="1" si="265"/>
        <v>363</v>
      </c>
      <c r="AH2404" t="str">
        <f ca="1">IF(OR(V2404="",AG2404=""),"Yes",IF(AG2404&gt;Config!$B$41,"Yes","No"))</f>
        <v>No</v>
      </c>
    </row>
    <row r="2405" spans="1:34" x14ac:dyDescent="0.25">
      <c r="A2405" s="1" t="s">
        <v>17514</v>
      </c>
      <c r="B2405" s="1" t="s">
        <v>1147</v>
      </c>
      <c r="C2405" s="1" t="s">
        <v>1389</v>
      </c>
      <c r="D2405" s="1" t="s">
        <v>17515</v>
      </c>
      <c r="E2405" s="1" t="s">
        <v>310</v>
      </c>
      <c r="F2405" s="1" t="s">
        <v>17516</v>
      </c>
      <c r="G2405" t="str">
        <f t="shared" si="259"/>
        <v>Valid</v>
      </c>
      <c r="H2405" s="1" t="s">
        <v>17517</v>
      </c>
      <c r="I2405" t="str" cm="1">
        <f t="array" ref="I2405">IF(OR(TRIM(H2405)="",ISNUMBER(SEARCH("#",H2405)),AA2405&lt;Config!$B$8,SUMPRODUCT(--ISNUMBER(SEARCH({"a";"b";"c";"d";"e";"f";"g";"h";"i";"j";"k";"l";"m";"n";"o";"p";"q";"r";"s";"t";"u";"v";"w";"x";"y";"z"},H2405)))&gt;0),"Invalid","Valid")</f>
        <v>Valid</v>
      </c>
      <c r="J2405" s="1" t="s">
        <v>17518</v>
      </c>
      <c r="K2405" s="1" t="s">
        <v>83</v>
      </c>
      <c r="L2405" s="1" t="s">
        <v>265</v>
      </c>
      <c r="M2405" s="1" t="s">
        <v>391</v>
      </c>
      <c r="N2405" s="1" t="s">
        <v>86</v>
      </c>
      <c r="O2405" s="1" t="s">
        <v>149</v>
      </c>
      <c r="P2405" t="s">
        <v>53</v>
      </c>
      <c r="Q2405" s="1" t="s">
        <v>54</v>
      </c>
      <c r="R2405" s="1" t="s">
        <v>198</v>
      </c>
      <c r="S2405" s="1" t="s">
        <v>17519</v>
      </c>
      <c r="T2405" s="1" t="s">
        <v>17520</v>
      </c>
      <c r="U2405" s="1" t="s">
        <v>4513</v>
      </c>
      <c r="V2405" s="1" t="s">
        <v>790</v>
      </c>
      <c r="W2405" s="1" t="s">
        <v>125</v>
      </c>
      <c r="X2405" t="str">
        <f t="shared" si="260"/>
        <v>Complete</v>
      </c>
      <c r="Y2405">
        <f>MAX(0,100-IF(G2405="Invalid",Config!$B$5,0)-IF(I2405="Invalid",Config!$B$6,0)-IF(X2405="Incomplete",Config!$B$7,0)-IF(AF2405="Yes",Config!$B$37,0))</f>
        <v>100</v>
      </c>
      <c r="Z2405" s="1">
        <f>IF(OR(TRIM(B2405)="",COUNTIF(Config!$B$15:$B$19,B2405)&gt;0),1,0)+IF(OR(TRIM(C2405)="",COUNTIF(Config!$B$15:$B$19,C2405)&gt;0),1,0)+IF(OR(TRIM(F2405)="",COUNTIF(Config!$B$15:$B$19,F2405)&gt;0),1,0)+IF(OR(TRIM(H2405)="",COUNTIF(Config!$B$15:$B$19,H2405)&gt;0),1,0)+IF(OR(TRIM(E2405)="",COUNTIF(Config!$B$15:$B$19,E2405)&gt;0),1,0)+IF(OR(TRIM(K2405)="",COUNTIF(Config!$B$15:$B$19,K2405)&gt;0),1,0)+IF(OR(TRIM(P2405)="",COUNTIF(Config!$B$15:$B$19,P2405)&gt;0),1,0)+IF(OR(TRIM(R2405)="",COUNTIF(Config!$B$15:$B$19,R2405)&gt;0),1,0)</f>
        <v>0</v>
      </c>
      <c r="AA2405" s="1" cm="1">
        <f t="array" ref="AA2405">SUMPRODUCT(LEN(H2405)-LEN(SUBSTITUTE(H2405,{"0";"1";"2";"3";"4";"5";"6";"7";"8";"9"},"")))</f>
        <v>12</v>
      </c>
      <c r="AC2405" t="str">
        <f t="shared" si="261"/>
        <v/>
      </c>
      <c r="AD2405">
        <f t="shared" si="262"/>
        <v>1</v>
      </c>
      <c r="AE2405">
        <f t="shared" si="263"/>
        <v>1</v>
      </c>
      <c r="AF2405" t="str">
        <f t="shared" si="264"/>
        <v>No</v>
      </c>
      <c r="AG2405">
        <f t="shared" ca="1" si="265"/>
        <v>72</v>
      </c>
      <c r="AH2405" t="str">
        <f ca="1">IF(OR(V2405="",AG2405=""),"Yes",IF(AG2405&gt;Config!$B$41,"Yes","No"))</f>
        <v>No</v>
      </c>
    </row>
    <row r="2406" spans="1:34" x14ac:dyDescent="0.25">
      <c r="A2406" s="1" t="s">
        <v>17521</v>
      </c>
      <c r="B2406" s="1" t="s">
        <v>156</v>
      </c>
      <c r="C2406" s="1" t="s">
        <v>33815</v>
      </c>
      <c r="D2406" s="1" t="s">
        <v>156</v>
      </c>
      <c r="E2406" s="1" t="s">
        <v>35032</v>
      </c>
      <c r="F2406" s="1" t="s">
        <v>17522</v>
      </c>
      <c r="G2406" t="str">
        <f t="shared" si="259"/>
        <v>Valid</v>
      </c>
      <c r="H2406" s="1" t="s">
        <v>17523</v>
      </c>
      <c r="I2406" t="str" cm="1">
        <f t="array" ref="I2406">IF(OR(TRIM(H2406)="",ISNUMBER(SEARCH("#",H2406)),AA2406&lt;Config!$B$8,SUMPRODUCT(--ISNUMBER(SEARCH({"a";"b";"c";"d";"e";"f";"g";"h";"i";"j";"k";"l";"m";"n";"o";"p";"q";"r";"s";"t";"u";"v";"w";"x";"y";"z"},H2406)))&gt;0),"Invalid","Valid")</f>
        <v>Valid</v>
      </c>
      <c r="J2406" s="1" t="s">
        <v>17524</v>
      </c>
      <c r="K2406" s="1" t="s">
        <v>178</v>
      </c>
      <c r="L2406" s="1" t="s">
        <v>29</v>
      </c>
      <c r="M2406" s="1" t="s">
        <v>135</v>
      </c>
      <c r="N2406" s="1" t="s">
        <v>211</v>
      </c>
      <c r="O2406" s="1" t="s">
        <v>266</v>
      </c>
      <c r="P2406" t="s">
        <v>53</v>
      </c>
      <c r="Q2406" s="1" t="s">
        <v>197</v>
      </c>
      <c r="R2406" s="1" t="s">
        <v>70</v>
      </c>
      <c r="S2406" s="1" t="s">
        <v>17525</v>
      </c>
      <c r="T2406" s="1" t="s">
        <v>17526</v>
      </c>
      <c r="U2406" s="1" t="s">
        <v>3194</v>
      </c>
      <c r="V2406" s="1" t="s">
        <v>17527</v>
      </c>
      <c r="W2406" s="1" t="s">
        <v>202</v>
      </c>
      <c r="X2406" t="str">
        <f t="shared" si="260"/>
        <v>Incomplete</v>
      </c>
      <c r="Y2406">
        <f>MAX(0,100-IF(G2406="Invalid",Config!$B$5,0)-IF(I2406="Invalid",Config!$B$6,0)-IF(X2406="Incomplete",Config!$B$7,0)-IF(AF2406="Yes",Config!$B$37,0))</f>
        <v>60</v>
      </c>
      <c r="Z2406" s="1">
        <f>IF(OR(TRIM(B2406)="",COUNTIF(Config!$B$15:$B$19,B2406)&gt;0),1,0)+IF(OR(TRIM(C2406)="",COUNTIF(Config!$B$15:$B$19,C2406)&gt;0),1,0)+IF(OR(TRIM(F2406)="",COUNTIF(Config!$B$15:$B$19,F2406)&gt;0),1,0)+IF(OR(TRIM(H2406)="",COUNTIF(Config!$B$15:$B$19,H2406)&gt;0),1,0)+IF(OR(TRIM(E2406)="",COUNTIF(Config!$B$15:$B$19,E2406)&gt;0),1,0)+IF(OR(TRIM(K2406)="",COUNTIF(Config!$B$15:$B$19,K2406)&gt;0),1,0)+IF(OR(TRIM(P2406)="",COUNTIF(Config!$B$15:$B$19,P2406)&gt;0),1,0)+IF(OR(TRIM(R2406)="",COUNTIF(Config!$B$15:$B$19,R2406)&gt;0),1,0)</f>
        <v>1</v>
      </c>
      <c r="AA2406" s="1" cm="1">
        <f t="array" ref="AA2406">SUMPRODUCT(LEN(H2406)-LEN(SUBSTITUTE(H2406,{"0";"1";"2";"3";"4";"5";"6";"7";"8";"9"},"")))</f>
        <v>12</v>
      </c>
      <c r="AC2406" t="str">
        <f t="shared" si="261"/>
        <v>Incomplete Profile</v>
      </c>
      <c r="AD2406">
        <f t="shared" si="262"/>
        <v>1</v>
      </c>
      <c r="AE2406">
        <f t="shared" si="263"/>
        <v>1</v>
      </c>
      <c r="AF2406" t="str">
        <f t="shared" si="264"/>
        <v>No</v>
      </c>
      <c r="AG2406">
        <f t="shared" ca="1" si="265"/>
        <v>418</v>
      </c>
      <c r="AH2406" t="str">
        <f ca="1">IF(OR(V2406="",AG2406=""),"Yes",IF(AG2406&gt;Config!$B$41,"Yes","No"))</f>
        <v>Yes</v>
      </c>
    </row>
    <row r="2407" spans="1:34" x14ac:dyDescent="0.25">
      <c r="A2407" s="1" t="s">
        <v>17528</v>
      </c>
      <c r="B2407" s="1" t="s">
        <v>397</v>
      </c>
      <c r="C2407" s="1" t="s">
        <v>336</v>
      </c>
      <c r="D2407" s="1" t="s">
        <v>17529</v>
      </c>
      <c r="E2407" s="1" t="s">
        <v>33835</v>
      </c>
      <c r="F2407" s="1" t="s">
        <v>17530</v>
      </c>
      <c r="G2407" t="str">
        <f t="shared" si="259"/>
        <v>Valid</v>
      </c>
      <c r="H2407" s="1" t="s">
        <v>17531</v>
      </c>
      <c r="I2407" t="str" cm="1">
        <f t="array" ref="I2407">IF(OR(TRIM(H2407)="",ISNUMBER(SEARCH("#",H2407)),AA2407&lt;Config!$B$8,SUMPRODUCT(--ISNUMBER(SEARCH({"a";"b";"c";"d";"e";"f";"g";"h";"i";"j";"k";"l";"m";"n";"o";"p";"q";"r";"s";"t";"u";"v";"w";"x";"y";"z"},H2407)))&gt;0),"Invalid","Valid")</f>
        <v>Valid</v>
      </c>
      <c r="J2407" s="1" t="s">
        <v>17532</v>
      </c>
      <c r="K2407" s="1" t="s">
        <v>66</v>
      </c>
      <c r="L2407" s="1" t="s">
        <v>29</v>
      </c>
      <c r="M2407" s="1" t="s">
        <v>135</v>
      </c>
      <c r="N2407" s="1" t="s">
        <v>86</v>
      </c>
      <c r="O2407" s="1" t="s">
        <v>149</v>
      </c>
      <c r="P2407" t="s">
        <v>344</v>
      </c>
      <c r="Q2407" s="1" t="s">
        <v>345</v>
      </c>
      <c r="R2407" s="1" t="s">
        <v>971</v>
      </c>
      <c r="S2407" s="1" t="s">
        <v>17533</v>
      </c>
      <c r="T2407" s="1" t="s">
        <v>17534</v>
      </c>
      <c r="U2407" s="1" t="s">
        <v>6371</v>
      </c>
      <c r="V2407" s="1" t="s">
        <v>4703</v>
      </c>
      <c r="W2407" s="1" t="s">
        <v>202</v>
      </c>
      <c r="X2407" t="str">
        <f t="shared" si="260"/>
        <v>Complete</v>
      </c>
      <c r="Y2407">
        <f>MAX(0,100-IF(G2407="Invalid",Config!$B$5,0)-IF(I2407="Invalid",Config!$B$6,0)-IF(X2407="Incomplete",Config!$B$7,0)-IF(AF2407="Yes",Config!$B$37,0))</f>
        <v>100</v>
      </c>
      <c r="Z2407" s="1">
        <f>IF(OR(TRIM(B2407)="",COUNTIF(Config!$B$15:$B$19,B2407)&gt;0),1,0)+IF(OR(TRIM(C2407)="",COUNTIF(Config!$B$15:$B$19,C2407)&gt;0),1,0)+IF(OR(TRIM(F2407)="",COUNTIF(Config!$B$15:$B$19,F2407)&gt;0),1,0)+IF(OR(TRIM(H2407)="",COUNTIF(Config!$B$15:$B$19,H2407)&gt;0),1,0)+IF(OR(TRIM(E2407)="",COUNTIF(Config!$B$15:$B$19,E2407)&gt;0),1,0)+IF(OR(TRIM(K2407)="",COUNTIF(Config!$B$15:$B$19,K2407)&gt;0),1,0)+IF(OR(TRIM(P2407)="",COUNTIF(Config!$B$15:$B$19,P2407)&gt;0),1,0)+IF(OR(TRIM(R2407)="",COUNTIF(Config!$B$15:$B$19,R2407)&gt;0),1,0)</f>
        <v>0</v>
      </c>
      <c r="AA2407" s="1" cm="1">
        <f t="array" ref="AA2407">SUMPRODUCT(LEN(H2407)-LEN(SUBSTITUTE(H2407,{"0";"1";"2";"3";"4";"5";"6";"7";"8";"9"},"")))</f>
        <v>11</v>
      </c>
      <c r="AC2407" t="str">
        <f t="shared" si="261"/>
        <v/>
      </c>
      <c r="AD2407">
        <f t="shared" si="262"/>
        <v>1</v>
      </c>
      <c r="AE2407">
        <f t="shared" si="263"/>
        <v>1</v>
      </c>
      <c r="AF2407" t="str">
        <f t="shared" si="264"/>
        <v>No</v>
      </c>
      <c r="AG2407">
        <f t="shared" ca="1" si="265"/>
        <v>398</v>
      </c>
      <c r="AH2407" t="str">
        <f ca="1">IF(OR(V2407="",AG2407=""),"Yes",IF(AG2407&gt;Config!$B$41,"Yes","No"))</f>
        <v>Yes</v>
      </c>
    </row>
    <row r="2408" spans="1:34" x14ac:dyDescent="0.25">
      <c r="A2408" s="1" t="s">
        <v>17535</v>
      </c>
      <c r="B2408" s="1" t="s">
        <v>1085</v>
      </c>
      <c r="C2408" s="1" t="s">
        <v>748</v>
      </c>
      <c r="D2408" s="1" t="s">
        <v>2541</v>
      </c>
      <c r="E2408" s="1" t="s">
        <v>33996</v>
      </c>
      <c r="F2408" s="1" t="s">
        <v>2542</v>
      </c>
      <c r="G2408" t="str">
        <f t="shared" si="259"/>
        <v>Valid</v>
      </c>
      <c r="H2408" s="1" t="s">
        <v>17536</v>
      </c>
      <c r="I2408" t="str" cm="1">
        <f t="array" ref="I2408">IF(OR(TRIM(H2408)="",ISNUMBER(SEARCH("#",H2408)),AA2408&lt;Config!$B$8,SUMPRODUCT(--ISNUMBER(SEARCH({"a";"b";"c";"d";"e";"f";"g";"h";"i";"j";"k";"l";"m";"n";"o";"p";"q";"r";"s";"t";"u";"v";"w";"x";"y";"z"},H2408)))&gt;0),"Invalid","Valid")</f>
        <v>Valid</v>
      </c>
      <c r="J2408" s="1" t="s">
        <v>2544</v>
      </c>
      <c r="K2408" s="1" t="s">
        <v>425</v>
      </c>
      <c r="L2408" s="1" t="s">
        <v>49</v>
      </c>
      <c r="M2408" s="1" t="s">
        <v>85</v>
      </c>
      <c r="N2408" s="1" t="s">
        <v>86</v>
      </c>
      <c r="O2408" s="1" t="s">
        <v>149</v>
      </c>
      <c r="P2408" t="s">
        <v>53</v>
      </c>
      <c r="Q2408" s="1" t="s">
        <v>181</v>
      </c>
      <c r="R2408" s="1" t="s">
        <v>150</v>
      </c>
      <c r="S2408" s="1" t="s">
        <v>2545</v>
      </c>
      <c r="T2408" s="1" t="s">
        <v>2546</v>
      </c>
      <c r="U2408" s="1" t="s">
        <v>2547</v>
      </c>
      <c r="V2408" s="1" t="s">
        <v>2548</v>
      </c>
      <c r="W2408" s="1" t="s">
        <v>186</v>
      </c>
      <c r="X2408" t="str">
        <f t="shared" si="260"/>
        <v>Complete</v>
      </c>
      <c r="Y2408">
        <f>MAX(0,100-IF(G2408="Invalid",Config!$B$5,0)-IF(I2408="Invalid",Config!$B$6,0)-IF(X2408="Incomplete",Config!$B$7,0)-IF(AF2408="Yes",Config!$B$37,0))</f>
        <v>75</v>
      </c>
      <c r="Z2408" s="1">
        <f>IF(OR(TRIM(B2408)="",COUNTIF(Config!$B$15:$B$19,B2408)&gt;0),1,0)+IF(OR(TRIM(C2408)="",COUNTIF(Config!$B$15:$B$19,C2408)&gt;0),1,0)+IF(OR(TRIM(F2408)="",COUNTIF(Config!$B$15:$B$19,F2408)&gt;0),1,0)+IF(OR(TRIM(H2408)="",COUNTIF(Config!$B$15:$B$19,H2408)&gt;0),1,0)+IF(OR(TRIM(E2408)="",COUNTIF(Config!$B$15:$B$19,E2408)&gt;0),1,0)+IF(OR(TRIM(K2408)="",COUNTIF(Config!$B$15:$B$19,K2408)&gt;0),1,0)+IF(OR(TRIM(P2408)="",COUNTIF(Config!$B$15:$B$19,P2408)&gt;0),1,0)+IF(OR(TRIM(R2408)="",COUNTIF(Config!$B$15:$B$19,R2408)&gt;0),1,0)</f>
        <v>0</v>
      </c>
      <c r="AA2408" s="1" cm="1">
        <f t="array" ref="AA2408">SUMPRODUCT(LEN(H2408)-LEN(SUBSTITUTE(H2408,{"0";"1";"2";"3";"4";"5";"6";"7";"8";"9"},"")))</f>
        <v>12</v>
      </c>
      <c r="AC2408" t="str">
        <f t="shared" si="261"/>
        <v>Potential Duplicate</v>
      </c>
      <c r="AD2408">
        <f t="shared" si="262"/>
        <v>2</v>
      </c>
      <c r="AE2408">
        <f t="shared" si="263"/>
        <v>1</v>
      </c>
      <c r="AF2408" t="str">
        <f t="shared" si="264"/>
        <v>Yes</v>
      </c>
      <c r="AG2408">
        <f t="shared" ca="1" si="265"/>
        <v>223</v>
      </c>
      <c r="AH2408" t="str">
        <f ca="1">IF(OR(V2408="",AG2408=""),"Yes",IF(AG2408&gt;Config!$B$41,"Yes","No"))</f>
        <v>No</v>
      </c>
    </row>
    <row r="2409" spans="1:34" x14ac:dyDescent="0.25">
      <c r="A2409" s="1" t="s">
        <v>17537</v>
      </c>
      <c r="B2409" s="1" t="s">
        <v>77</v>
      </c>
      <c r="C2409" s="1" t="s">
        <v>1166</v>
      </c>
      <c r="D2409" s="1" t="s">
        <v>17538</v>
      </c>
      <c r="E2409" s="1" t="s">
        <v>681</v>
      </c>
      <c r="F2409" s="1" t="s">
        <v>17539</v>
      </c>
      <c r="G2409" t="str">
        <f t="shared" si="259"/>
        <v>Valid</v>
      </c>
      <c r="H2409" s="1" t="s">
        <v>17540</v>
      </c>
      <c r="I2409" t="str" cm="1">
        <f t="array" ref="I2409">IF(OR(TRIM(H2409)="",ISNUMBER(SEARCH("#",H2409)),AA2409&lt;Config!$B$8,SUMPRODUCT(--ISNUMBER(SEARCH({"a";"b";"c";"d";"e";"f";"g";"h";"i";"j";"k";"l";"m";"n";"o";"p";"q";"r";"s";"t";"u";"v";"w";"x";"y";"z"},H2409)))&gt;0),"Invalid","Valid")</f>
        <v>Valid</v>
      </c>
      <c r="J2409" s="1" t="s">
        <v>17541</v>
      </c>
      <c r="K2409" s="1" t="s">
        <v>210</v>
      </c>
      <c r="L2409" s="1" t="s">
        <v>29</v>
      </c>
      <c r="M2409" s="1" t="s">
        <v>251</v>
      </c>
      <c r="N2409" s="1" t="s">
        <v>252</v>
      </c>
      <c r="O2409" s="1" t="s">
        <v>196</v>
      </c>
      <c r="P2409" t="s">
        <v>53</v>
      </c>
      <c r="Q2409" s="1" t="s">
        <v>55</v>
      </c>
      <c r="R2409" s="1" t="s">
        <v>198</v>
      </c>
      <c r="S2409" s="1" t="s">
        <v>17542</v>
      </c>
      <c r="T2409" s="1" t="s">
        <v>17543</v>
      </c>
      <c r="U2409" s="1" t="s">
        <v>14805</v>
      </c>
      <c r="V2409" s="1" t="s">
        <v>925</v>
      </c>
      <c r="W2409" s="1" t="s">
        <v>202</v>
      </c>
      <c r="X2409" t="str">
        <f t="shared" si="260"/>
        <v>Complete</v>
      </c>
      <c r="Y2409">
        <f>MAX(0,100-IF(G2409="Invalid",Config!$B$5,0)-IF(I2409="Invalid",Config!$B$6,0)-IF(X2409="Incomplete",Config!$B$7,0)-IF(AF2409="Yes",Config!$B$37,0))</f>
        <v>100</v>
      </c>
      <c r="Z2409" s="1">
        <f>IF(OR(TRIM(B2409)="",COUNTIF(Config!$B$15:$B$19,B2409)&gt;0),1,0)+IF(OR(TRIM(C2409)="",COUNTIF(Config!$B$15:$B$19,C2409)&gt;0),1,0)+IF(OR(TRIM(F2409)="",COUNTIF(Config!$B$15:$B$19,F2409)&gt;0),1,0)+IF(OR(TRIM(H2409)="",COUNTIF(Config!$B$15:$B$19,H2409)&gt;0),1,0)+IF(OR(TRIM(E2409)="",COUNTIF(Config!$B$15:$B$19,E2409)&gt;0),1,0)+IF(OR(TRIM(K2409)="",COUNTIF(Config!$B$15:$B$19,K2409)&gt;0),1,0)+IF(OR(TRIM(P2409)="",COUNTIF(Config!$B$15:$B$19,P2409)&gt;0),1,0)+IF(OR(TRIM(R2409)="",COUNTIF(Config!$B$15:$B$19,R2409)&gt;0),1,0)</f>
        <v>0</v>
      </c>
      <c r="AA2409" s="1" cm="1">
        <f t="array" ref="AA2409">SUMPRODUCT(LEN(H2409)-LEN(SUBSTITUTE(H2409,{"0";"1";"2";"3";"4";"5";"6";"7";"8";"9"},"")))</f>
        <v>12</v>
      </c>
      <c r="AC2409" t="str">
        <f t="shared" si="261"/>
        <v/>
      </c>
      <c r="AD2409">
        <f t="shared" si="262"/>
        <v>1</v>
      </c>
      <c r="AE2409">
        <f t="shared" si="263"/>
        <v>1</v>
      </c>
      <c r="AF2409" t="str">
        <f t="shared" si="264"/>
        <v>No</v>
      </c>
      <c r="AG2409">
        <f t="shared" ca="1" si="265"/>
        <v>267</v>
      </c>
      <c r="AH2409" t="str">
        <f ca="1">IF(OR(V2409="",AG2409=""),"Yes",IF(AG2409&gt;Config!$B$41,"Yes","No"))</f>
        <v>No</v>
      </c>
    </row>
    <row r="2410" spans="1:34" x14ac:dyDescent="0.25">
      <c r="A2410" s="1" t="s">
        <v>17544</v>
      </c>
      <c r="B2410" s="1" t="s">
        <v>851</v>
      </c>
      <c r="C2410" s="1" t="s">
        <v>432</v>
      </c>
      <c r="D2410" s="1" t="s">
        <v>17545</v>
      </c>
      <c r="E2410" s="1" t="s">
        <v>35033</v>
      </c>
      <c r="F2410" s="1" t="s">
        <v>17546</v>
      </c>
      <c r="G2410" t="str">
        <f t="shared" si="259"/>
        <v>Valid</v>
      </c>
      <c r="H2410" s="1" t="s">
        <v>17547</v>
      </c>
      <c r="I2410" t="str" cm="1">
        <f t="array" ref="I2410">IF(OR(TRIM(H2410)="",ISNUMBER(SEARCH("#",H2410)),AA2410&lt;Config!$B$8,SUMPRODUCT(--ISNUMBER(SEARCH({"a";"b";"c";"d";"e";"f";"g";"h";"i";"j";"k";"l";"m";"n";"o";"p";"q";"r";"s";"t";"u";"v";"w";"x";"y";"z"},H2410)))&gt;0),"Invalid","Valid")</f>
        <v>Valid</v>
      </c>
      <c r="J2410" s="1" t="s">
        <v>17548</v>
      </c>
      <c r="K2410" s="1" t="s">
        <v>28</v>
      </c>
      <c r="L2410" s="1" t="s">
        <v>450</v>
      </c>
      <c r="M2410" s="1" t="s">
        <v>517</v>
      </c>
      <c r="N2410" s="1" t="s">
        <v>211</v>
      </c>
      <c r="O2410" s="1" t="s">
        <v>149</v>
      </c>
      <c r="P2410" t="s">
        <v>53</v>
      </c>
      <c r="Q2410" s="1" t="s">
        <v>54</v>
      </c>
      <c r="R2410" s="1" t="s">
        <v>288</v>
      </c>
      <c r="S2410" s="1" t="s">
        <v>17549</v>
      </c>
      <c r="T2410" s="1" t="s">
        <v>17550</v>
      </c>
      <c r="U2410" s="1" t="s">
        <v>2776</v>
      </c>
      <c r="V2410" s="1" t="s">
        <v>140</v>
      </c>
      <c r="W2410" s="1" t="s">
        <v>75</v>
      </c>
      <c r="X2410" t="str">
        <f t="shared" si="260"/>
        <v>Complete</v>
      </c>
      <c r="Y2410">
        <f>MAX(0,100-IF(G2410="Invalid",Config!$B$5,0)-IF(I2410="Invalid",Config!$B$6,0)-IF(X2410="Incomplete",Config!$B$7,0)-IF(AF2410="Yes",Config!$B$37,0))</f>
        <v>100</v>
      </c>
      <c r="Z2410" s="1">
        <f>IF(OR(TRIM(B2410)="",COUNTIF(Config!$B$15:$B$19,B2410)&gt;0),1,0)+IF(OR(TRIM(C2410)="",COUNTIF(Config!$B$15:$B$19,C2410)&gt;0),1,0)+IF(OR(TRIM(F2410)="",COUNTIF(Config!$B$15:$B$19,F2410)&gt;0),1,0)+IF(OR(TRIM(H2410)="",COUNTIF(Config!$B$15:$B$19,H2410)&gt;0),1,0)+IF(OR(TRIM(E2410)="",COUNTIF(Config!$B$15:$B$19,E2410)&gt;0),1,0)+IF(OR(TRIM(K2410)="",COUNTIF(Config!$B$15:$B$19,K2410)&gt;0),1,0)+IF(OR(TRIM(P2410)="",COUNTIF(Config!$B$15:$B$19,P2410)&gt;0),1,0)+IF(OR(TRIM(R2410)="",COUNTIF(Config!$B$15:$B$19,R2410)&gt;0),1,0)</f>
        <v>0</v>
      </c>
      <c r="AA2410" s="1" cm="1">
        <f t="array" ref="AA2410">SUMPRODUCT(LEN(H2410)-LEN(SUBSTITUTE(H2410,{"0";"1";"2";"3";"4";"5";"6";"7";"8";"9"},"")))</f>
        <v>12</v>
      </c>
      <c r="AC2410" t="str">
        <f t="shared" si="261"/>
        <v/>
      </c>
      <c r="AD2410">
        <f t="shared" si="262"/>
        <v>1</v>
      </c>
      <c r="AE2410">
        <f t="shared" si="263"/>
        <v>1</v>
      </c>
      <c r="AF2410" t="str">
        <f t="shared" si="264"/>
        <v>No</v>
      </c>
      <c r="AG2410">
        <f t="shared" ca="1" si="265"/>
        <v>37</v>
      </c>
      <c r="AH2410" t="str">
        <f ca="1">IF(OR(V2410="",AG2410=""),"Yes",IF(AG2410&gt;Config!$B$41,"Yes","No"))</f>
        <v>No</v>
      </c>
    </row>
    <row r="2411" spans="1:34" x14ac:dyDescent="0.25">
      <c r="A2411" s="1" t="s">
        <v>17551</v>
      </c>
      <c r="B2411" s="1" t="s">
        <v>1616</v>
      </c>
      <c r="C2411" s="1" t="s">
        <v>620</v>
      </c>
      <c r="D2411" s="1" t="s">
        <v>17552</v>
      </c>
      <c r="E2411" s="1" t="s">
        <v>34023</v>
      </c>
      <c r="F2411" s="1" t="s">
        <v>17553</v>
      </c>
      <c r="G2411" t="str">
        <f t="shared" si="259"/>
        <v>Valid</v>
      </c>
      <c r="H2411" s="1" t="s">
        <v>17554</v>
      </c>
      <c r="I2411" t="str" cm="1">
        <f t="array" ref="I2411">IF(OR(TRIM(H2411)="",ISNUMBER(SEARCH("#",H2411)),AA2411&lt;Config!$B$8,SUMPRODUCT(--ISNUMBER(SEARCH({"a";"b";"c";"d";"e";"f";"g";"h";"i";"j";"k";"l";"m";"n";"o";"p";"q";"r";"s";"t";"u";"v";"w";"x";"y";"z"},H2411)))&gt;0),"Invalid","Valid")</f>
        <v>Valid</v>
      </c>
      <c r="J2411" s="1" t="s">
        <v>17555</v>
      </c>
      <c r="K2411" s="1" t="s">
        <v>425</v>
      </c>
      <c r="L2411" s="1" t="s">
        <v>29</v>
      </c>
      <c r="M2411" s="1" t="s">
        <v>462</v>
      </c>
      <c r="N2411" s="1" t="s">
        <v>51</v>
      </c>
      <c r="O2411" s="1" t="s">
        <v>69</v>
      </c>
      <c r="P2411" t="s">
        <v>104</v>
      </c>
      <c r="Q2411" s="1" t="s">
        <v>732</v>
      </c>
      <c r="R2411" s="1" t="s">
        <v>922</v>
      </c>
      <c r="S2411" s="1" t="s">
        <v>17556</v>
      </c>
      <c r="T2411" s="1" t="s">
        <v>17557</v>
      </c>
      <c r="U2411" s="1" t="s">
        <v>17558</v>
      </c>
      <c r="V2411" s="1" t="s">
        <v>2258</v>
      </c>
      <c r="W2411" s="1" t="s">
        <v>186</v>
      </c>
      <c r="X2411" t="str">
        <f t="shared" si="260"/>
        <v>Complete</v>
      </c>
      <c r="Y2411">
        <f>MAX(0,100-IF(G2411="Invalid",Config!$B$5,0)-IF(I2411="Invalid",Config!$B$6,0)-IF(X2411="Incomplete",Config!$B$7,0)-IF(AF2411="Yes",Config!$B$37,0))</f>
        <v>100</v>
      </c>
      <c r="Z2411" s="1">
        <f>IF(OR(TRIM(B2411)="",COUNTIF(Config!$B$15:$B$19,B2411)&gt;0),1,0)+IF(OR(TRIM(C2411)="",COUNTIF(Config!$B$15:$B$19,C2411)&gt;0),1,0)+IF(OR(TRIM(F2411)="",COUNTIF(Config!$B$15:$B$19,F2411)&gt;0),1,0)+IF(OR(TRIM(H2411)="",COUNTIF(Config!$B$15:$B$19,H2411)&gt;0),1,0)+IF(OR(TRIM(E2411)="",COUNTIF(Config!$B$15:$B$19,E2411)&gt;0),1,0)+IF(OR(TRIM(K2411)="",COUNTIF(Config!$B$15:$B$19,K2411)&gt;0),1,0)+IF(OR(TRIM(P2411)="",COUNTIF(Config!$B$15:$B$19,P2411)&gt;0),1,0)+IF(OR(TRIM(R2411)="",COUNTIF(Config!$B$15:$B$19,R2411)&gt;0),1,0)</f>
        <v>0</v>
      </c>
      <c r="AA2411" s="1" cm="1">
        <f t="array" ref="AA2411">SUMPRODUCT(LEN(H2411)-LEN(SUBSTITUTE(H2411,{"0";"1";"2";"3";"4";"5";"6";"7";"8";"9"},"")))</f>
        <v>11</v>
      </c>
      <c r="AC2411" t="str">
        <f t="shared" si="261"/>
        <v/>
      </c>
      <c r="AD2411">
        <f t="shared" si="262"/>
        <v>1</v>
      </c>
      <c r="AE2411">
        <f t="shared" si="263"/>
        <v>1</v>
      </c>
      <c r="AF2411" t="str">
        <f t="shared" si="264"/>
        <v>No</v>
      </c>
      <c r="AG2411">
        <f t="shared" ca="1" si="265"/>
        <v>294</v>
      </c>
      <c r="AH2411" t="str">
        <f ca="1">IF(OR(V2411="",AG2411=""),"Yes",IF(AG2411&gt;Config!$B$41,"Yes","No"))</f>
        <v>No</v>
      </c>
    </row>
    <row r="2412" spans="1:34" x14ac:dyDescent="0.25">
      <c r="A2412" s="1" t="s">
        <v>17559</v>
      </c>
      <c r="B2412" s="1" t="s">
        <v>1015</v>
      </c>
      <c r="C2412" s="1" t="s">
        <v>386</v>
      </c>
      <c r="D2412" s="1" t="s">
        <v>10718</v>
      </c>
      <c r="E2412" s="1" t="s">
        <v>33901</v>
      </c>
      <c r="F2412" s="1" t="s">
        <v>17560</v>
      </c>
      <c r="G2412" t="str">
        <f t="shared" si="259"/>
        <v>Valid</v>
      </c>
      <c r="H2412" s="1" t="s">
        <v>17561</v>
      </c>
      <c r="I2412" t="str" cm="1">
        <f t="array" ref="I2412">IF(OR(TRIM(H2412)="",ISNUMBER(SEARCH("#",H2412)),AA2412&lt;Config!$B$8,SUMPRODUCT(--ISNUMBER(SEARCH({"a";"b";"c";"d";"e";"f";"g";"h";"i";"j";"k";"l";"m";"n";"o";"p";"q";"r";"s";"t";"u";"v";"w";"x";"y";"z"},H2412)))&gt;0),"Invalid","Valid")</f>
        <v>Valid</v>
      </c>
      <c r="J2412" s="1" t="s">
        <v>17562</v>
      </c>
      <c r="K2412" s="1" t="s">
        <v>178</v>
      </c>
      <c r="L2412" s="1" t="s">
        <v>450</v>
      </c>
      <c r="M2412" s="1" t="s">
        <v>165</v>
      </c>
      <c r="N2412" s="1" t="s">
        <v>358</v>
      </c>
      <c r="O2412" s="1" t="s">
        <v>196</v>
      </c>
      <c r="P2412" t="s">
        <v>87</v>
      </c>
      <c r="Q2412" s="1" t="s">
        <v>438</v>
      </c>
      <c r="R2412" s="1" t="s">
        <v>379</v>
      </c>
      <c r="S2412" s="1" t="s">
        <v>17563</v>
      </c>
      <c r="T2412" s="1" t="s">
        <v>17564</v>
      </c>
      <c r="U2412" s="1" t="s">
        <v>17565</v>
      </c>
      <c r="V2412" s="1" t="s">
        <v>3271</v>
      </c>
      <c r="W2412" s="1" t="s">
        <v>33823</v>
      </c>
      <c r="X2412" t="str">
        <f t="shared" si="260"/>
        <v>Complete</v>
      </c>
      <c r="Y2412">
        <f>MAX(0,100-IF(G2412="Invalid",Config!$B$5,0)-IF(I2412="Invalid",Config!$B$6,0)-IF(X2412="Incomplete",Config!$B$7,0)-IF(AF2412="Yes",Config!$B$37,0))</f>
        <v>100</v>
      </c>
      <c r="Z2412" s="1">
        <f>IF(OR(TRIM(B2412)="",COUNTIF(Config!$B$15:$B$19,B2412)&gt;0),1,0)+IF(OR(TRIM(C2412)="",COUNTIF(Config!$B$15:$B$19,C2412)&gt;0),1,0)+IF(OR(TRIM(F2412)="",COUNTIF(Config!$B$15:$B$19,F2412)&gt;0),1,0)+IF(OR(TRIM(H2412)="",COUNTIF(Config!$B$15:$B$19,H2412)&gt;0),1,0)+IF(OR(TRIM(E2412)="",COUNTIF(Config!$B$15:$B$19,E2412)&gt;0),1,0)+IF(OR(TRIM(K2412)="",COUNTIF(Config!$B$15:$B$19,K2412)&gt;0),1,0)+IF(OR(TRIM(P2412)="",COUNTIF(Config!$B$15:$B$19,P2412)&gt;0),1,0)+IF(OR(TRIM(R2412)="",COUNTIF(Config!$B$15:$B$19,R2412)&gt;0),1,0)</f>
        <v>0</v>
      </c>
      <c r="AA2412" s="1" cm="1">
        <f t="array" ref="AA2412">SUMPRODUCT(LEN(H2412)-LEN(SUBSTITUTE(H2412,{"0";"1";"2";"3";"4";"5";"6";"7";"8";"9"},"")))</f>
        <v>11</v>
      </c>
      <c r="AC2412" t="str">
        <f t="shared" si="261"/>
        <v/>
      </c>
      <c r="AD2412">
        <f t="shared" si="262"/>
        <v>1</v>
      </c>
      <c r="AE2412">
        <f t="shared" si="263"/>
        <v>1</v>
      </c>
      <c r="AF2412" t="str">
        <f t="shared" si="264"/>
        <v>No</v>
      </c>
      <c r="AG2412">
        <f t="shared" ca="1" si="265"/>
        <v>161</v>
      </c>
      <c r="AH2412" t="str">
        <f ca="1">IF(OR(V2412="",AG2412=""),"Yes",IF(AG2412&gt;Config!$B$41,"Yes","No"))</f>
        <v>No</v>
      </c>
    </row>
    <row r="2413" spans="1:34" x14ac:dyDescent="0.25">
      <c r="A2413" s="1" t="s">
        <v>17566</v>
      </c>
      <c r="B2413" s="1" t="s">
        <v>1165</v>
      </c>
      <c r="C2413" s="1" t="s">
        <v>386</v>
      </c>
      <c r="D2413" s="1" t="s">
        <v>17567</v>
      </c>
      <c r="E2413" s="1" t="s">
        <v>34002</v>
      </c>
      <c r="F2413" s="1" t="s">
        <v>17568</v>
      </c>
      <c r="G2413" t="str">
        <f t="shared" si="259"/>
        <v>Valid</v>
      </c>
      <c r="H2413" s="1" t="s">
        <v>17569</v>
      </c>
      <c r="I2413" t="str" cm="1">
        <f t="array" ref="I2413">IF(OR(TRIM(H2413)="",ISNUMBER(SEARCH("#",H2413)),AA2413&lt;Config!$B$8,SUMPRODUCT(--ISNUMBER(SEARCH({"a";"b";"c";"d";"e";"f";"g";"h";"i";"j";"k";"l";"m";"n";"o";"p";"q";"r";"s";"t";"u";"v";"w";"x";"y";"z"},H2413)))&gt;0),"Invalid","Valid")</f>
        <v>Valid</v>
      </c>
      <c r="J2413" s="1" t="s">
        <v>17570</v>
      </c>
      <c r="K2413" s="1" t="s">
        <v>195</v>
      </c>
      <c r="L2413" s="1" t="s">
        <v>84</v>
      </c>
      <c r="M2413" s="1" t="s">
        <v>85</v>
      </c>
      <c r="N2413" s="1" t="s">
        <v>33819</v>
      </c>
      <c r="O2413" s="1" t="s">
        <v>266</v>
      </c>
      <c r="P2413" t="s">
        <v>87</v>
      </c>
      <c r="Q2413" s="1" t="s">
        <v>438</v>
      </c>
      <c r="R2413" s="1" t="s">
        <v>89</v>
      </c>
      <c r="S2413" s="1" t="s">
        <v>17571</v>
      </c>
      <c r="T2413" s="1" t="s">
        <v>17572</v>
      </c>
      <c r="U2413" s="1" t="s">
        <v>3163</v>
      </c>
      <c r="V2413" s="1" t="s">
        <v>1273</v>
      </c>
      <c r="W2413" s="1" t="s">
        <v>141</v>
      </c>
      <c r="X2413" t="str">
        <f t="shared" si="260"/>
        <v>Complete</v>
      </c>
      <c r="Y2413">
        <f>MAX(0,100-IF(G2413="Invalid",Config!$B$5,0)-IF(I2413="Invalid",Config!$B$6,0)-IF(X2413="Incomplete",Config!$B$7,0)-IF(AF2413="Yes",Config!$B$37,0))</f>
        <v>100</v>
      </c>
      <c r="Z2413" s="1">
        <f>IF(OR(TRIM(B2413)="",COUNTIF(Config!$B$15:$B$19,B2413)&gt;0),1,0)+IF(OR(TRIM(C2413)="",COUNTIF(Config!$B$15:$B$19,C2413)&gt;0),1,0)+IF(OR(TRIM(F2413)="",COUNTIF(Config!$B$15:$B$19,F2413)&gt;0),1,0)+IF(OR(TRIM(H2413)="",COUNTIF(Config!$B$15:$B$19,H2413)&gt;0),1,0)+IF(OR(TRIM(E2413)="",COUNTIF(Config!$B$15:$B$19,E2413)&gt;0),1,0)+IF(OR(TRIM(K2413)="",COUNTIF(Config!$B$15:$B$19,K2413)&gt;0),1,0)+IF(OR(TRIM(P2413)="",COUNTIF(Config!$B$15:$B$19,P2413)&gt;0),1,0)+IF(OR(TRIM(R2413)="",COUNTIF(Config!$B$15:$B$19,R2413)&gt;0),1,0)</f>
        <v>0</v>
      </c>
      <c r="AA2413" s="1" cm="1">
        <f t="array" ref="AA2413">SUMPRODUCT(LEN(H2413)-LEN(SUBSTITUTE(H2413,{"0";"1";"2";"3";"4";"5";"6";"7";"8";"9"},"")))</f>
        <v>11</v>
      </c>
      <c r="AC2413" t="str">
        <f t="shared" si="261"/>
        <v/>
      </c>
      <c r="AD2413">
        <f t="shared" si="262"/>
        <v>1</v>
      </c>
      <c r="AE2413">
        <f t="shared" si="263"/>
        <v>1</v>
      </c>
      <c r="AF2413" t="str">
        <f t="shared" si="264"/>
        <v>No</v>
      </c>
      <c r="AG2413" t="str">
        <f t="shared" ca="1" si="265"/>
        <v/>
      </c>
      <c r="AH2413" t="str">
        <f ca="1">IF(OR(V2413="",AG2413=""),"Yes",IF(AG2413&gt;Config!$B$41,"Yes","No"))</f>
        <v>Yes</v>
      </c>
    </row>
    <row r="2414" spans="1:34" x14ac:dyDescent="0.25">
      <c r="A2414" s="1" t="s">
        <v>17573</v>
      </c>
      <c r="B2414" s="1" t="s">
        <v>336</v>
      </c>
      <c r="C2414" s="1" t="s">
        <v>308</v>
      </c>
      <c r="D2414" s="1" t="s">
        <v>6507</v>
      </c>
      <c r="E2414" s="1" t="s">
        <v>34915</v>
      </c>
      <c r="F2414" s="1" t="s">
        <v>17574</v>
      </c>
      <c r="G2414" t="str">
        <f t="shared" si="259"/>
        <v>Valid</v>
      </c>
      <c r="H2414" s="1" t="s">
        <v>17575</v>
      </c>
      <c r="I2414" t="str" cm="1">
        <f t="array" ref="I2414">IF(OR(TRIM(H2414)="",ISNUMBER(SEARCH("#",H2414)),AA2414&lt;Config!$B$8,SUMPRODUCT(--ISNUMBER(SEARCH({"a";"b";"c";"d";"e";"f";"g";"h";"i";"j";"k";"l";"m";"n";"o";"p";"q";"r";"s";"t";"u";"v";"w";"x";"y";"z"},H2414)))&gt;0),"Invalid","Valid")</f>
        <v>Valid</v>
      </c>
      <c r="J2414" s="1" t="s">
        <v>17576</v>
      </c>
      <c r="K2414" s="1" t="s">
        <v>210</v>
      </c>
      <c r="L2414" s="1" t="s">
        <v>84</v>
      </c>
      <c r="M2414" s="1" t="s">
        <v>343</v>
      </c>
      <c r="N2414" s="1" t="s">
        <v>68</v>
      </c>
      <c r="O2414" s="1" t="s">
        <v>180</v>
      </c>
      <c r="P2414" t="s">
        <v>53</v>
      </c>
      <c r="Q2414" s="1" t="s">
        <v>197</v>
      </c>
      <c r="R2414" s="1" t="s">
        <v>198</v>
      </c>
      <c r="S2414" s="1" t="s">
        <v>7621</v>
      </c>
      <c r="T2414" s="1" t="s">
        <v>17577</v>
      </c>
      <c r="U2414" s="1" t="s">
        <v>9356</v>
      </c>
      <c r="V2414" s="1" t="s">
        <v>7676</v>
      </c>
      <c r="W2414" s="1" t="s">
        <v>40</v>
      </c>
      <c r="X2414" t="str">
        <f t="shared" si="260"/>
        <v>Complete</v>
      </c>
      <c r="Y2414">
        <f>MAX(0,100-IF(G2414="Invalid",Config!$B$5,0)-IF(I2414="Invalid",Config!$B$6,0)-IF(X2414="Incomplete",Config!$B$7,0)-IF(AF2414="Yes",Config!$B$37,0))</f>
        <v>100</v>
      </c>
      <c r="Z2414" s="1">
        <f>IF(OR(TRIM(B2414)="",COUNTIF(Config!$B$15:$B$19,B2414)&gt;0),1,0)+IF(OR(TRIM(C2414)="",COUNTIF(Config!$B$15:$B$19,C2414)&gt;0),1,0)+IF(OR(TRIM(F2414)="",COUNTIF(Config!$B$15:$B$19,F2414)&gt;0),1,0)+IF(OR(TRIM(H2414)="",COUNTIF(Config!$B$15:$B$19,H2414)&gt;0),1,0)+IF(OR(TRIM(E2414)="",COUNTIF(Config!$B$15:$B$19,E2414)&gt;0),1,0)+IF(OR(TRIM(K2414)="",COUNTIF(Config!$B$15:$B$19,K2414)&gt;0),1,0)+IF(OR(TRIM(P2414)="",COUNTIF(Config!$B$15:$B$19,P2414)&gt;0),1,0)+IF(OR(TRIM(R2414)="",COUNTIF(Config!$B$15:$B$19,R2414)&gt;0),1,0)</f>
        <v>0</v>
      </c>
      <c r="AA2414" s="1" cm="1">
        <f t="array" ref="AA2414">SUMPRODUCT(LEN(H2414)-LEN(SUBSTITUTE(H2414,{"0";"1";"2";"3";"4";"5";"6";"7";"8";"9"},"")))</f>
        <v>12</v>
      </c>
      <c r="AC2414" t="str">
        <f t="shared" si="261"/>
        <v/>
      </c>
      <c r="AD2414">
        <f t="shared" si="262"/>
        <v>1</v>
      </c>
      <c r="AE2414">
        <f t="shared" si="263"/>
        <v>1</v>
      </c>
      <c r="AF2414" t="str">
        <f t="shared" si="264"/>
        <v>No</v>
      </c>
      <c r="AG2414">
        <f t="shared" ca="1" si="265"/>
        <v>345</v>
      </c>
      <c r="AH2414" t="str">
        <f ca="1">IF(OR(V2414="",AG2414=""),"Yes",IF(AG2414&gt;Config!$B$41,"Yes","No"))</f>
        <v>No</v>
      </c>
    </row>
    <row r="2415" spans="1:34" x14ac:dyDescent="0.25">
      <c r="A2415" s="1" t="s">
        <v>17578</v>
      </c>
      <c r="B2415" s="1" t="s">
        <v>1982</v>
      </c>
      <c r="C2415" s="1" t="s">
        <v>1496</v>
      </c>
      <c r="D2415" s="1" t="s">
        <v>10841</v>
      </c>
      <c r="E2415" s="1" t="s">
        <v>33839</v>
      </c>
      <c r="F2415" s="1" t="s">
        <v>17579</v>
      </c>
      <c r="G2415" t="str">
        <f t="shared" si="259"/>
        <v>Valid</v>
      </c>
      <c r="H2415" s="1" t="s">
        <v>17580</v>
      </c>
      <c r="I2415" t="str" cm="1">
        <f t="array" ref="I2415">IF(OR(TRIM(H2415)="",ISNUMBER(SEARCH("#",H2415)),AA2415&lt;Config!$B$8,SUMPRODUCT(--ISNUMBER(SEARCH({"a";"b";"c";"d";"e";"f";"g";"h";"i";"j";"k";"l";"m";"n";"o";"p";"q";"r";"s";"t";"u";"v";"w";"x";"y";"z"},H2415)))&gt;0),"Invalid","Valid")</f>
        <v>Valid</v>
      </c>
      <c r="J2415" s="1" t="s">
        <v>17581</v>
      </c>
      <c r="K2415" s="1" t="s">
        <v>369</v>
      </c>
      <c r="L2415" s="1" t="s">
        <v>134</v>
      </c>
      <c r="M2415" s="1" t="s">
        <v>165</v>
      </c>
      <c r="N2415" s="1" t="s">
        <v>68</v>
      </c>
      <c r="O2415" s="1" t="s">
        <v>52</v>
      </c>
      <c r="P2415" t="s">
        <v>344</v>
      </c>
      <c r="Q2415" s="1" t="s">
        <v>1199</v>
      </c>
      <c r="R2415" s="1" t="s">
        <v>1200</v>
      </c>
      <c r="S2415" s="1" t="s">
        <v>13237</v>
      </c>
      <c r="T2415" s="1" t="s">
        <v>17582</v>
      </c>
      <c r="U2415" s="1" t="s">
        <v>983</v>
      </c>
      <c r="V2415" s="1" t="s">
        <v>790</v>
      </c>
      <c r="W2415" s="1" t="s">
        <v>60</v>
      </c>
      <c r="X2415" t="str">
        <f t="shared" si="260"/>
        <v>Complete</v>
      </c>
      <c r="Y2415">
        <f>MAX(0,100-IF(G2415="Invalid",Config!$B$5,0)-IF(I2415="Invalid",Config!$B$6,0)-IF(X2415="Incomplete",Config!$B$7,0)-IF(AF2415="Yes",Config!$B$37,0))</f>
        <v>100</v>
      </c>
      <c r="Z2415" s="1">
        <f>IF(OR(TRIM(B2415)="",COUNTIF(Config!$B$15:$B$19,B2415)&gt;0),1,0)+IF(OR(TRIM(C2415)="",COUNTIF(Config!$B$15:$B$19,C2415)&gt;0),1,0)+IF(OR(TRIM(F2415)="",COUNTIF(Config!$B$15:$B$19,F2415)&gt;0),1,0)+IF(OR(TRIM(H2415)="",COUNTIF(Config!$B$15:$B$19,H2415)&gt;0),1,0)+IF(OR(TRIM(E2415)="",COUNTIF(Config!$B$15:$B$19,E2415)&gt;0),1,0)+IF(OR(TRIM(K2415)="",COUNTIF(Config!$B$15:$B$19,K2415)&gt;0),1,0)+IF(OR(TRIM(P2415)="",COUNTIF(Config!$B$15:$B$19,P2415)&gt;0),1,0)+IF(OR(TRIM(R2415)="",COUNTIF(Config!$B$15:$B$19,R2415)&gt;0),1,0)</f>
        <v>0</v>
      </c>
      <c r="AA2415" s="1" cm="1">
        <f t="array" ref="AA2415">SUMPRODUCT(LEN(H2415)-LEN(SUBSTITUTE(H2415,{"0";"1";"2";"3";"4";"5";"6";"7";"8";"9"},"")))</f>
        <v>11</v>
      </c>
      <c r="AC2415" t="str">
        <f t="shared" si="261"/>
        <v/>
      </c>
      <c r="AD2415">
        <f t="shared" si="262"/>
        <v>1</v>
      </c>
      <c r="AE2415">
        <f t="shared" si="263"/>
        <v>1</v>
      </c>
      <c r="AF2415" t="str">
        <f t="shared" si="264"/>
        <v>No</v>
      </c>
      <c r="AG2415">
        <f t="shared" ca="1" si="265"/>
        <v>72</v>
      </c>
      <c r="AH2415" t="str">
        <f ca="1">IF(OR(V2415="",AG2415=""),"Yes",IF(AG2415&gt;Config!$B$41,"Yes","No"))</f>
        <v>No</v>
      </c>
    </row>
    <row r="2416" spans="1:34" x14ac:dyDescent="0.25">
      <c r="A2416" s="1" t="s">
        <v>17583</v>
      </c>
      <c r="B2416" s="1" t="s">
        <v>1339</v>
      </c>
      <c r="C2416" s="1" t="s">
        <v>1339</v>
      </c>
      <c r="D2416" s="1" t="s">
        <v>17584</v>
      </c>
      <c r="E2416" s="1" t="s">
        <v>35034</v>
      </c>
      <c r="F2416" s="1" t="s">
        <v>17585</v>
      </c>
      <c r="G2416" t="str">
        <f t="shared" si="259"/>
        <v>Valid</v>
      </c>
      <c r="H2416" s="1" t="s">
        <v>17586</v>
      </c>
      <c r="I2416" t="str" cm="1">
        <f t="array" ref="I2416">IF(OR(TRIM(H2416)="",ISNUMBER(SEARCH("#",H2416)),AA2416&lt;Config!$B$8,SUMPRODUCT(--ISNUMBER(SEARCH({"a";"b";"c";"d";"e";"f";"g";"h";"i";"j";"k";"l";"m";"n";"o";"p";"q";"r";"s";"t";"u";"v";"w";"x";"y";"z"},H2416)))&gt;0),"Invalid","Valid")</f>
        <v>Valid</v>
      </c>
      <c r="J2416" s="1" t="s">
        <v>17587</v>
      </c>
      <c r="K2416" s="1" t="s">
        <v>210</v>
      </c>
      <c r="L2416" s="1" t="s">
        <v>29</v>
      </c>
      <c r="M2416" s="1" t="s">
        <v>165</v>
      </c>
      <c r="N2416" s="1" t="s">
        <v>224</v>
      </c>
      <c r="O2416" s="1" t="s">
        <v>180</v>
      </c>
      <c r="P2416" t="s">
        <v>53</v>
      </c>
      <c r="Q2416" s="1" t="s">
        <v>197</v>
      </c>
      <c r="R2416" s="1" t="s">
        <v>198</v>
      </c>
      <c r="S2416" s="1" t="s">
        <v>17588</v>
      </c>
      <c r="T2416" s="1" t="s">
        <v>17589</v>
      </c>
      <c r="U2416" s="1" t="s">
        <v>3950</v>
      </c>
      <c r="V2416" s="1" t="s">
        <v>17590</v>
      </c>
      <c r="W2416" s="1" t="s">
        <v>141</v>
      </c>
      <c r="X2416" t="str">
        <f t="shared" si="260"/>
        <v>Complete</v>
      </c>
      <c r="Y2416">
        <f>MAX(0,100-IF(G2416="Invalid",Config!$B$5,0)-IF(I2416="Invalid",Config!$B$6,0)-IF(X2416="Incomplete",Config!$B$7,0)-IF(AF2416="Yes",Config!$B$37,0))</f>
        <v>100</v>
      </c>
      <c r="Z2416" s="1">
        <f>IF(OR(TRIM(B2416)="",COUNTIF(Config!$B$15:$B$19,B2416)&gt;0),1,0)+IF(OR(TRIM(C2416)="",COUNTIF(Config!$B$15:$B$19,C2416)&gt;0),1,0)+IF(OR(TRIM(F2416)="",COUNTIF(Config!$B$15:$B$19,F2416)&gt;0),1,0)+IF(OR(TRIM(H2416)="",COUNTIF(Config!$B$15:$B$19,H2416)&gt;0),1,0)+IF(OR(TRIM(E2416)="",COUNTIF(Config!$B$15:$B$19,E2416)&gt;0),1,0)+IF(OR(TRIM(K2416)="",COUNTIF(Config!$B$15:$B$19,K2416)&gt;0),1,0)+IF(OR(TRIM(P2416)="",COUNTIF(Config!$B$15:$B$19,P2416)&gt;0),1,0)+IF(OR(TRIM(R2416)="",COUNTIF(Config!$B$15:$B$19,R2416)&gt;0),1,0)</f>
        <v>0</v>
      </c>
      <c r="AA2416" s="1" cm="1">
        <f t="array" ref="AA2416">SUMPRODUCT(LEN(H2416)-LEN(SUBSTITUTE(H2416,{"0";"1";"2";"3";"4";"5";"6";"7";"8";"9"},"")))</f>
        <v>10</v>
      </c>
      <c r="AC2416" t="str">
        <f t="shared" si="261"/>
        <v/>
      </c>
      <c r="AD2416">
        <f t="shared" si="262"/>
        <v>1</v>
      </c>
      <c r="AE2416">
        <f t="shared" si="263"/>
        <v>1</v>
      </c>
      <c r="AF2416" t="str">
        <f t="shared" si="264"/>
        <v>No</v>
      </c>
      <c r="AG2416">
        <f t="shared" ca="1" si="265"/>
        <v>99</v>
      </c>
      <c r="AH2416" t="str">
        <f ca="1">IF(OR(V2416="",AG2416=""),"Yes",IF(AG2416&gt;Config!$B$41,"Yes","No"))</f>
        <v>No</v>
      </c>
    </row>
    <row r="2417" spans="1:34" x14ac:dyDescent="0.25">
      <c r="A2417" s="1" t="s">
        <v>17591</v>
      </c>
      <c r="B2417" s="1" t="s">
        <v>1032</v>
      </c>
      <c r="C2417" s="1" t="s">
        <v>189</v>
      </c>
      <c r="D2417" s="1" t="s">
        <v>17592</v>
      </c>
      <c r="E2417" s="1" t="s">
        <v>34953</v>
      </c>
      <c r="F2417" s="1" t="s">
        <v>17593</v>
      </c>
      <c r="G2417" t="str">
        <f t="shared" si="259"/>
        <v>Valid</v>
      </c>
      <c r="H2417" s="1" t="s">
        <v>17594</v>
      </c>
      <c r="I2417" t="str" cm="1">
        <f t="array" ref="I2417">IF(OR(TRIM(H2417)="",ISNUMBER(SEARCH("#",H2417)),AA2417&lt;Config!$B$8,SUMPRODUCT(--ISNUMBER(SEARCH({"a";"b";"c";"d";"e";"f";"g";"h";"i";"j";"k";"l";"m";"n";"o";"p";"q";"r";"s";"t";"u";"v";"w";"x";"y";"z"},H2417)))&gt;0),"Invalid","Valid")</f>
        <v>Valid</v>
      </c>
      <c r="J2417" s="1" t="s">
        <v>17595</v>
      </c>
      <c r="K2417" s="1" t="s">
        <v>378</v>
      </c>
      <c r="L2417" s="1" t="s">
        <v>164</v>
      </c>
      <c r="M2417" s="1" t="s">
        <v>251</v>
      </c>
      <c r="N2417" s="1" t="s">
        <v>148</v>
      </c>
      <c r="O2417" s="1" t="s">
        <v>69</v>
      </c>
      <c r="P2417" t="s">
        <v>236</v>
      </c>
      <c r="Q2417" s="1" t="s">
        <v>253</v>
      </c>
      <c r="R2417" s="1" t="s">
        <v>238</v>
      </c>
      <c r="S2417" s="1" t="s">
        <v>16203</v>
      </c>
      <c r="T2417" s="1" t="s">
        <v>17596</v>
      </c>
      <c r="U2417" s="1" t="s">
        <v>17597</v>
      </c>
      <c r="V2417" s="1" t="s">
        <v>12974</v>
      </c>
      <c r="W2417" s="1" t="s">
        <v>141</v>
      </c>
      <c r="X2417" t="str">
        <f t="shared" si="260"/>
        <v>Complete</v>
      </c>
      <c r="Y2417">
        <f>MAX(0,100-IF(G2417="Invalid",Config!$B$5,0)-IF(I2417="Invalid",Config!$B$6,0)-IF(X2417="Incomplete",Config!$B$7,0)-IF(AF2417="Yes",Config!$B$37,0))</f>
        <v>100</v>
      </c>
      <c r="Z2417" s="1">
        <f>IF(OR(TRIM(B2417)="",COUNTIF(Config!$B$15:$B$19,B2417)&gt;0),1,0)+IF(OR(TRIM(C2417)="",COUNTIF(Config!$B$15:$B$19,C2417)&gt;0),1,0)+IF(OR(TRIM(F2417)="",COUNTIF(Config!$B$15:$B$19,F2417)&gt;0),1,0)+IF(OR(TRIM(H2417)="",COUNTIF(Config!$B$15:$B$19,H2417)&gt;0),1,0)+IF(OR(TRIM(E2417)="",COUNTIF(Config!$B$15:$B$19,E2417)&gt;0),1,0)+IF(OR(TRIM(K2417)="",COUNTIF(Config!$B$15:$B$19,K2417)&gt;0),1,0)+IF(OR(TRIM(P2417)="",COUNTIF(Config!$B$15:$B$19,P2417)&gt;0),1,0)+IF(OR(TRIM(R2417)="",COUNTIF(Config!$B$15:$B$19,R2417)&gt;0),1,0)</f>
        <v>0</v>
      </c>
      <c r="AA2417" s="1" cm="1">
        <f t="array" ref="AA2417">SUMPRODUCT(LEN(H2417)-LEN(SUBSTITUTE(H2417,{"0";"1";"2";"3";"4";"5";"6";"7";"8";"9"},"")))</f>
        <v>12</v>
      </c>
      <c r="AC2417" t="str">
        <f t="shared" si="261"/>
        <v/>
      </c>
      <c r="AD2417">
        <f t="shared" si="262"/>
        <v>1</v>
      </c>
      <c r="AE2417">
        <f t="shared" si="263"/>
        <v>1</v>
      </c>
      <c r="AF2417" t="str">
        <f t="shared" si="264"/>
        <v>No</v>
      </c>
      <c r="AG2417">
        <f t="shared" ca="1" si="265"/>
        <v>564</v>
      </c>
      <c r="AH2417" t="str">
        <f ca="1">IF(OR(V2417="",AG2417=""),"Yes",IF(AG2417&gt;Config!$B$41,"Yes","No"))</f>
        <v>Yes</v>
      </c>
    </row>
    <row r="2418" spans="1:34" x14ac:dyDescent="0.25">
      <c r="A2418" s="1" t="s">
        <v>17598</v>
      </c>
      <c r="B2418" s="1" t="s">
        <v>3087</v>
      </c>
      <c r="C2418" s="1" t="s">
        <v>157</v>
      </c>
      <c r="D2418" s="1" t="s">
        <v>12303</v>
      </c>
      <c r="E2418" s="1" t="s">
        <v>35035</v>
      </c>
      <c r="F2418" s="1" t="s">
        <v>17599</v>
      </c>
      <c r="G2418" t="str">
        <f t="shared" si="259"/>
        <v>Valid</v>
      </c>
      <c r="H2418" s="1" t="s">
        <v>17600</v>
      </c>
      <c r="I2418" t="str" cm="1">
        <f t="array" ref="I2418">IF(OR(TRIM(H2418)="",ISNUMBER(SEARCH("#",H2418)),AA2418&lt;Config!$B$8,SUMPRODUCT(--ISNUMBER(SEARCH({"a";"b";"c";"d";"e";"f";"g";"h";"i";"j";"k";"l";"m";"n";"o";"p";"q";"r";"s";"t";"u";"v";"w";"x";"y";"z"},H2418)))&gt;0),"Invalid","Valid")</f>
        <v>Valid</v>
      </c>
      <c r="J2418" s="1" t="s">
        <v>17601</v>
      </c>
      <c r="K2418" s="1" t="s">
        <v>866</v>
      </c>
      <c r="L2418" s="1" t="s">
        <v>29</v>
      </c>
      <c r="M2418" s="1" t="s">
        <v>517</v>
      </c>
      <c r="N2418" s="1" t="s">
        <v>224</v>
      </c>
      <c r="O2418" s="1" t="s">
        <v>149</v>
      </c>
      <c r="P2418" t="s">
        <v>328</v>
      </c>
      <c r="Q2418" s="1" t="s">
        <v>1046</v>
      </c>
      <c r="R2418" s="1" t="s">
        <v>392</v>
      </c>
      <c r="S2418" s="1" t="s">
        <v>17602</v>
      </c>
      <c r="T2418" s="1" t="s">
        <v>17603</v>
      </c>
      <c r="U2418" s="1" t="s">
        <v>17604</v>
      </c>
      <c r="V2418" s="1" t="s">
        <v>17605</v>
      </c>
      <c r="W2418" s="1" t="s">
        <v>202</v>
      </c>
      <c r="X2418" t="str">
        <f t="shared" si="260"/>
        <v>Complete</v>
      </c>
      <c r="Y2418">
        <f>MAX(0,100-IF(G2418="Invalid",Config!$B$5,0)-IF(I2418="Invalid",Config!$B$6,0)-IF(X2418="Incomplete",Config!$B$7,0)-IF(AF2418="Yes",Config!$B$37,0))</f>
        <v>75</v>
      </c>
      <c r="Z2418" s="1">
        <f>IF(OR(TRIM(B2418)="",COUNTIF(Config!$B$15:$B$19,B2418)&gt;0),1,0)+IF(OR(TRIM(C2418)="",COUNTIF(Config!$B$15:$B$19,C2418)&gt;0),1,0)+IF(OR(TRIM(F2418)="",COUNTIF(Config!$B$15:$B$19,F2418)&gt;0),1,0)+IF(OR(TRIM(H2418)="",COUNTIF(Config!$B$15:$B$19,H2418)&gt;0),1,0)+IF(OR(TRIM(E2418)="",COUNTIF(Config!$B$15:$B$19,E2418)&gt;0),1,0)+IF(OR(TRIM(K2418)="",COUNTIF(Config!$B$15:$B$19,K2418)&gt;0),1,0)+IF(OR(TRIM(P2418)="",COUNTIF(Config!$B$15:$B$19,P2418)&gt;0),1,0)+IF(OR(TRIM(R2418)="",COUNTIF(Config!$B$15:$B$19,R2418)&gt;0),1,0)</f>
        <v>0</v>
      </c>
      <c r="AA2418" s="1" cm="1">
        <f t="array" ref="AA2418">SUMPRODUCT(LEN(H2418)-LEN(SUBSTITUTE(H2418,{"0";"1";"2";"3";"4";"5";"6";"7";"8";"9"},"")))</f>
        <v>10</v>
      </c>
      <c r="AC2418" t="str">
        <f t="shared" si="261"/>
        <v>Potential Duplicate</v>
      </c>
      <c r="AD2418">
        <f t="shared" si="262"/>
        <v>1</v>
      </c>
      <c r="AE2418">
        <f t="shared" si="263"/>
        <v>2</v>
      </c>
      <c r="AF2418" t="str">
        <f t="shared" si="264"/>
        <v>Yes</v>
      </c>
      <c r="AG2418">
        <f t="shared" ca="1" si="265"/>
        <v>466</v>
      </c>
      <c r="AH2418" t="str">
        <f ca="1">IF(OR(V2418="",AG2418=""),"Yes",IF(AG2418&gt;Config!$B$41,"Yes","No"))</f>
        <v>Yes</v>
      </c>
    </row>
    <row r="2419" spans="1:34" x14ac:dyDescent="0.25">
      <c r="A2419" s="1" t="s">
        <v>17606</v>
      </c>
      <c r="B2419" s="1" t="s">
        <v>1957</v>
      </c>
      <c r="C2419" s="1" t="s">
        <v>128</v>
      </c>
      <c r="D2419" s="1" t="s">
        <v>17607</v>
      </c>
      <c r="E2419" s="1" t="s">
        <v>33829</v>
      </c>
      <c r="F2419" s="1" t="s">
        <v>17608</v>
      </c>
      <c r="G2419" t="str">
        <f t="shared" si="259"/>
        <v>Valid</v>
      </c>
      <c r="H2419" s="1" t="s">
        <v>17609</v>
      </c>
      <c r="I2419" t="str" cm="1">
        <f t="array" ref="I2419">IF(OR(TRIM(H2419)="",ISNUMBER(SEARCH("#",H2419)),AA2419&lt;Config!$B$8,SUMPRODUCT(--ISNUMBER(SEARCH({"a";"b";"c";"d";"e";"f";"g";"h";"i";"j";"k";"l";"m";"n";"o";"p";"q";"r";"s";"t";"u";"v";"w";"x";"y";"z"},H2419)))&gt;0),"Invalid","Valid")</f>
        <v>Valid</v>
      </c>
      <c r="J2419" s="1" t="s">
        <v>17610</v>
      </c>
      <c r="K2419" s="1" t="s">
        <v>210</v>
      </c>
      <c r="L2419" s="1" t="s">
        <v>102</v>
      </c>
      <c r="M2419" s="1" t="s">
        <v>135</v>
      </c>
      <c r="N2419" s="1" t="s">
        <v>51</v>
      </c>
      <c r="O2419" s="1" t="s">
        <v>69</v>
      </c>
      <c r="P2419" t="s">
        <v>53</v>
      </c>
      <c r="Q2419" s="1" t="s">
        <v>181</v>
      </c>
      <c r="R2419" s="1" t="s">
        <v>150</v>
      </c>
      <c r="S2419" s="1" t="s">
        <v>17611</v>
      </c>
      <c r="T2419" s="1" t="s">
        <v>17612</v>
      </c>
      <c r="U2419" s="1" t="s">
        <v>3359</v>
      </c>
      <c r="V2419" s="1" t="s">
        <v>6476</v>
      </c>
      <c r="W2419" s="1" t="s">
        <v>384</v>
      </c>
      <c r="X2419" t="str">
        <f t="shared" si="260"/>
        <v>Incomplete</v>
      </c>
      <c r="Y2419">
        <f>MAX(0,100-IF(G2419="Invalid",Config!$B$5,0)-IF(I2419="Invalid",Config!$B$6,0)-IF(X2419="Incomplete",Config!$B$7,0)-IF(AF2419="Yes",Config!$B$37,0))</f>
        <v>35</v>
      </c>
      <c r="Z2419" s="1">
        <f>IF(OR(TRIM(B2419)="",COUNTIF(Config!$B$15:$B$19,B2419)&gt;0),1,0)+IF(OR(TRIM(C2419)="",COUNTIF(Config!$B$15:$B$19,C2419)&gt;0),1,0)+IF(OR(TRIM(F2419)="",COUNTIF(Config!$B$15:$B$19,F2419)&gt;0),1,0)+IF(OR(TRIM(H2419)="",COUNTIF(Config!$B$15:$B$19,H2419)&gt;0),1,0)+IF(OR(TRIM(E2419)="",COUNTIF(Config!$B$15:$B$19,E2419)&gt;0),1,0)+IF(OR(TRIM(K2419)="",COUNTIF(Config!$B$15:$B$19,K2419)&gt;0),1,0)+IF(OR(TRIM(P2419)="",COUNTIF(Config!$B$15:$B$19,P2419)&gt;0),1,0)+IF(OR(TRIM(R2419)="",COUNTIF(Config!$B$15:$B$19,R2419)&gt;0),1,0)</f>
        <v>1</v>
      </c>
      <c r="AA2419" s="1" cm="1">
        <f t="array" ref="AA2419">SUMPRODUCT(LEN(H2419)-LEN(SUBSTITUTE(H2419,{"0";"1";"2";"3";"4";"5";"6";"7";"8";"9"},"")))</f>
        <v>12</v>
      </c>
      <c r="AC2419" t="str">
        <f t="shared" si="261"/>
        <v>Incomplete Profile; Potential Duplicate</v>
      </c>
      <c r="AD2419">
        <f t="shared" si="262"/>
        <v>2</v>
      </c>
      <c r="AE2419">
        <f t="shared" si="263"/>
        <v>1</v>
      </c>
      <c r="AF2419" t="str">
        <f t="shared" si="264"/>
        <v>Yes</v>
      </c>
      <c r="AG2419">
        <f t="shared" ca="1" si="265"/>
        <v>330</v>
      </c>
      <c r="AH2419" t="str">
        <f ca="1">IF(OR(V2419="",AG2419=""),"Yes",IF(AG2419&gt;Config!$B$41,"Yes","No"))</f>
        <v>No</v>
      </c>
    </row>
    <row r="2420" spans="1:34" x14ac:dyDescent="0.25">
      <c r="A2420" s="1" t="s">
        <v>17613</v>
      </c>
      <c r="B2420" s="1" t="s">
        <v>1329</v>
      </c>
      <c r="C2420" s="1" t="s">
        <v>499</v>
      </c>
      <c r="D2420" s="1" t="s">
        <v>17614</v>
      </c>
      <c r="E2420" s="1" t="s">
        <v>35036</v>
      </c>
      <c r="F2420" s="1" t="s">
        <v>17615</v>
      </c>
      <c r="G2420" t="str">
        <f t="shared" si="259"/>
        <v>Valid</v>
      </c>
      <c r="H2420" s="1" t="s">
        <v>17616</v>
      </c>
      <c r="I2420" t="str" cm="1">
        <f t="array" ref="I2420">IF(OR(TRIM(H2420)="",ISNUMBER(SEARCH("#",H2420)),AA2420&lt;Config!$B$8,SUMPRODUCT(--ISNUMBER(SEARCH({"a";"b";"c";"d";"e";"f";"g";"h";"i";"j";"k";"l";"m";"n";"o";"p";"q";"r";"s";"t";"u";"v";"w";"x";"y";"z"},H2420)))&gt;0),"Invalid","Valid")</f>
        <v>Valid</v>
      </c>
      <c r="J2420" s="1" t="s">
        <v>17617</v>
      </c>
      <c r="K2420" s="1" t="s">
        <v>195</v>
      </c>
      <c r="L2420" s="1" t="s">
        <v>450</v>
      </c>
      <c r="M2420" s="1" t="s">
        <v>85</v>
      </c>
      <c r="N2420" s="1" t="s">
        <v>33819</v>
      </c>
      <c r="O2420" s="1" t="s">
        <v>149</v>
      </c>
      <c r="P2420" t="s">
        <v>87</v>
      </c>
      <c r="Q2420" s="1" t="s">
        <v>166</v>
      </c>
      <c r="R2420" s="1" t="s">
        <v>550</v>
      </c>
      <c r="S2420" s="1" t="s">
        <v>17618</v>
      </c>
      <c r="T2420" s="1" t="s">
        <v>17619</v>
      </c>
      <c r="U2420" s="1" t="s">
        <v>8052</v>
      </c>
      <c r="V2420" s="1" t="s">
        <v>17620</v>
      </c>
      <c r="W2420" s="1" t="s">
        <v>125</v>
      </c>
      <c r="X2420" t="str">
        <f t="shared" si="260"/>
        <v>Complete</v>
      </c>
      <c r="Y2420">
        <f>MAX(0,100-IF(G2420="Invalid",Config!$B$5,0)-IF(I2420="Invalid",Config!$B$6,0)-IF(X2420="Incomplete",Config!$B$7,0)-IF(AF2420="Yes",Config!$B$37,0))</f>
        <v>75</v>
      </c>
      <c r="Z2420" s="1">
        <f>IF(OR(TRIM(B2420)="",COUNTIF(Config!$B$15:$B$19,B2420)&gt;0),1,0)+IF(OR(TRIM(C2420)="",COUNTIF(Config!$B$15:$B$19,C2420)&gt;0),1,0)+IF(OR(TRIM(F2420)="",COUNTIF(Config!$B$15:$B$19,F2420)&gt;0),1,0)+IF(OR(TRIM(H2420)="",COUNTIF(Config!$B$15:$B$19,H2420)&gt;0),1,0)+IF(OR(TRIM(E2420)="",COUNTIF(Config!$B$15:$B$19,E2420)&gt;0),1,0)+IF(OR(TRIM(K2420)="",COUNTIF(Config!$B$15:$B$19,K2420)&gt;0),1,0)+IF(OR(TRIM(P2420)="",COUNTIF(Config!$B$15:$B$19,P2420)&gt;0),1,0)+IF(OR(TRIM(R2420)="",COUNTIF(Config!$B$15:$B$19,R2420)&gt;0),1,0)</f>
        <v>0</v>
      </c>
      <c r="AA2420" s="1" cm="1">
        <f t="array" ref="AA2420">SUMPRODUCT(LEN(H2420)-LEN(SUBSTITUTE(H2420,{"0";"1";"2";"3";"4";"5";"6";"7";"8";"9"},"")))</f>
        <v>11</v>
      </c>
      <c r="AC2420" t="str">
        <f t="shared" si="261"/>
        <v>Potential Duplicate</v>
      </c>
      <c r="AD2420">
        <f t="shared" si="262"/>
        <v>2</v>
      </c>
      <c r="AE2420">
        <f t="shared" si="263"/>
        <v>1</v>
      </c>
      <c r="AF2420" t="str">
        <f t="shared" si="264"/>
        <v>Yes</v>
      </c>
      <c r="AG2420">
        <f t="shared" ca="1" si="265"/>
        <v>231</v>
      </c>
      <c r="AH2420" t="str">
        <f ca="1">IF(OR(V2420="",AG2420=""),"Yes",IF(AG2420&gt;Config!$B$41,"Yes","No"))</f>
        <v>No</v>
      </c>
    </row>
    <row r="2421" spans="1:34" x14ac:dyDescent="0.25">
      <c r="A2421" s="1" t="s">
        <v>17621</v>
      </c>
      <c r="B2421" s="1" t="s">
        <v>1241</v>
      </c>
      <c r="C2421" s="1" t="s">
        <v>1736</v>
      </c>
      <c r="D2421" s="1" t="s">
        <v>9497</v>
      </c>
      <c r="E2421" s="1" t="s">
        <v>33818</v>
      </c>
      <c r="F2421" s="1" t="s">
        <v>17622</v>
      </c>
      <c r="G2421" t="str">
        <f t="shared" si="259"/>
        <v>Valid</v>
      </c>
      <c r="H2421" s="1" t="s">
        <v>17623</v>
      </c>
      <c r="I2421" t="str" cm="1">
        <f t="array" ref="I2421">IF(OR(TRIM(H2421)="",ISNUMBER(SEARCH("#",H2421)),AA2421&lt;Config!$B$8,SUMPRODUCT(--ISNUMBER(SEARCH({"a";"b";"c";"d";"e";"f";"g";"h";"i";"j";"k";"l";"m";"n";"o";"p";"q";"r";"s";"t";"u";"v";"w";"x";"y";"z"},H2421)))&gt;0),"Invalid","Valid")</f>
        <v>Valid</v>
      </c>
      <c r="J2421" s="1" t="s">
        <v>17624</v>
      </c>
      <c r="K2421" s="1" t="s">
        <v>147</v>
      </c>
      <c r="L2421" s="1" t="s">
        <v>265</v>
      </c>
      <c r="M2421" s="1" t="s">
        <v>103</v>
      </c>
      <c r="N2421" s="1" t="s">
        <v>31</v>
      </c>
      <c r="O2421" s="1" t="s">
        <v>196</v>
      </c>
      <c r="P2421" t="s">
        <v>328</v>
      </c>
      <c r="Q2421" s="1" t="s">
        <v>1046</v>
      </c>
      <c r="R2421" s="1" t="s">
        <v>392</v>
      </c>
      <c r="S2421" s="1" t="s">
        <v>3366</v>
      </c>
      <c r="T2421" s="1" t="s">
        <v>17625</v>
      </c>
      <c r="U2421" s="1" t="s">
        <v>687</v>
      </c>
      <c r="V2421" s="1" t="s">
        <v>9133</v>
      </c>
      <c r="W2421" s="1" t="s">
        <v>186</v>
      </c>
      <c r="X2421" t="str">
        <f t="shared" si="260"/>
        <v>Complete</v>
      </c>
      <c r="Y2421">
        <f>MAX(0,100-IF(G2421="Invalid",Config!$B$5,0)-IF(I2421="Invalid",Config!$B$6,0)-IF(X2421="Incomplete",Config!$B$7,0)-IF(AF2421="Yes",Config!$B$37,0))</f>
        <v>100</v>
      </c>
      <c r="Z2421" s="1">
        <f>IF(OR(TRIM(B2421)="",COUNTIF(Config!$B$15:$B$19,B2421)&gt;0),1,0)+IF(OR(TRIM(C2421)="",COUNTIF(Config!$B$15:$B$19,C2421)&gt;0),1,0)+IF(OR(TRIM(F2421)="",COUNTIF(Config!$B$15:$B$19,F2421)&gt;0),1,0)+IF(OR(TRIM(H2421)="",COUNTIF(Config!$B$15:$B$19,H2421)&gt;0),1,0)+IF(OR(TRIM(E2421)="",COUNTIF(Config!$B$15:$B$19,E2421)&gt;0),1,0)+IF(OR(TRIM(K2421)="",COUNTIF(Config!$B$15:$B$19,K2421)&gt;0),1,0)+IF(OR(TRIM(P2421)="",COUNTIF(Config!$B$15:$B$19,P2421)&gt;0),1,0)+IF(OR(TRIM(R2421)="",COUNTIF(Config!$B$15:$B$19,R2421)&gt;0),1,0)</f>
        <v>0</v>
      </c>
      <c r="AA2421" s="1" cm="1">
        <f t="array" ref="AA2421">SUMPRODUCT(LEN(H2421)-LEN(SUBSTITUTE(H2421,{"0";"1";"2";"3";"4";"5";"6";"7";"8";"9"},"")))</f>
        <v>11</v>
      </c>
      <c r="AC2421" t="str">
        <f t="shared" si="261"/>
        <v/>
      </c>
      <c r="AD2421">
        <f t="shared" si="262"/>
        <v>1</v>
      </c>
      <c r="AE2421">
        <f t="shared" si="263"/>
        <v>1</v>
      </c>
      <c r="AF2421" t="str">
        <f t="shared" si="264"/>
        <v>No</v>
      </c>
      <c r="AG2421">
        <f t="shared" ca="1" si="265"/>
        <v>442</v>
      </c>
      <c r="AH2421" t="str">
        <f ca="1">IF(OR(V2421="",AG2421=""),"Yes",IF(AG2421&gt;Config!$B$41,"Yes","No"))</f>
        <v>Yes</v>
      </c>
    </row>
    <row r="2422" spans="1:34" x14ac:dyDescent="0.25">
      <c r="A2422" s="1" t="s">
        <v>17626</v>
      </c>
      <c r="B2422" s="1" t="s">
        <v>1241</v>
      </c>
      <c r="C2422" s="1" t="s">
        <v>489</v>
      </c>
      <c r="D2422" s="1" t="s">
        <v>17627</v>
      </c>
      <c r="E2422" s="1" t="s">
        <v>35021</v>
      </c>
      <c r="F2422" s="1" t="s">
        <v>17628</v>
      </c>
      <c r="G2422" t="str">
        <f t="shared" si="259"/>
        <v>Valid</v>
      </c>
      <c r="H2422" s="1" t="s">
        <v>17629</v>
      </c>
      <c r="I2422" t="str" cm="1">
        <f t="array" ref="I2422">IF(OR(TRIM(H2422)="",ISNUMBER(SEARCH("#",H2422)),AA2422&lt;Config!$B$8,SUMPRODUCT(--ISNUMBER(SEARCH({"a";"b";"c";"d";"e";"f";"g";"h";"i";"j";"k";"l";"m";"n";"o";"p";"q";"r";"s";"t";"u";"v";"w";"x";"y";"z"},H2422)))&gt;0),"Invalid","Valid")</f>
        <v>Valid</v>
      </c>
      <c r="J2422" s="1" t="s">
        <v>17630</v>
      </c>
      <c r="K2422" s="1" t="s">
        <v>516</v>
      </c>
      <c r="L2422" s="1" t="s">
        <v>29</v>
      </c>
      <c r="M2422" s="1" t="s">
        <v>135</v>
      </c>
      <c r="N2422" s="1" t="s">
        <v>51</v>
      </c>
      <c r="O2422" s="1" t="s">
        <v>52</v>
      </c>
      <c r="P2422" t="s">
        <v>33</v>
      </c>
      <c r="Q2422" s="1" t="s">
        <v>34</v>
      </c>
      <c r="R2422" s="1" t="s">
        <v>120</v>
      </c>
      <c r="S2422" s="1" t="s">
        <v>17631</v>
      </c>
      <c r="T2422" s="1" t="s">
        <v>17632</v>
      </c>
      <c r="U2422" s="1" t="s">
        <v>3350</v>
      </c>
      <c r="V2422" s="1" t="s">
        <v>2217</v>
      </c>
      <c r="W2422" s="1" t="s">
        <v>186</v>
      </c>
      <c r="X2422" t="str">
        <f t="shared" si="260"/>
        <v>Complete</v>
      </c>
      <c r="Y2422">
        <f>MAX(0,100-IF(G2422="Invalid",Config!$B$5,0)-IF(I2422="Invalid",Config!$B$6,0)-IF(X2422="Incomplete",Config!$B$7,0)-IF(AF2422="Yes",Config!$B$37,0))</f>
        <v>100</v>
      </c>
      <c r="Z2422" s="1">
        <f>IF(OR(TRIM(B2422)="",COUNTIF(Config!$B$15:$B$19,B2422)&gt;0),1,0)+IF(OR(TRIM(C2422)="",COUNTIF(Config!$B$15:$B$19,C2422)&gt;0),1,0)+IF(OR(TRIM(F2422)="",COUNTIF(Config!$B$15:$B$19,F2422)&gt;0),1,0)+IF(OR(TRIM(H2422)="",COUNTIF(Config!$B$15:$B$19,H2422)&gt;0),1,0)+IF(OR(TRIM(E2422)="",COUNTIF(Config!$B$15:$B$19,E2422)&gt;0),1,0)+IF(OR(TRIM(K2422)="",COUNTIF(Config!$B$15:$B$19,K2422)&gt;0),1,0)+IF(OR(TRIM(P2422)="",COUNTIF(Config!$B$15:$B$19,P2422)&gt;0),1,0)+IF(OR(TRIM(R2422)="",COUNTIF(Config!$B$15:$B$19,R2422)&gt;0),1,0)</f>
        <v>0</v>
      </c>
      <c r="AA2422" s="1" cm="1">
        <f t="array" ref="AA2422">SUMPRODUCT(LEN(H2422)-LEN(SUBSTITUTE(H2422,{"0";"1";"2";"3";"4";"5";"6";"7";"8";"9"},"")))</f>
        <v>10</v>
      </c>
      <c r="AC2422" t="str">
        <f t="shared" si="261"/>
        <v/>
      </c>
      <c r="AD2422">
        <f t="shared" si="262"/>
        <v>1</v>
      </c>
      <c r="AE2422">
        <f t="shared" si="263"/>
        <v>1</v>
      </c>
      <c r="AF2422" t="str">
        <f t="shared" si="264"/>
        <v>No</v>
      </c>
      <c r="AG2422">
        <f t="shared" ca="1" si="265"/>
        <v>628</v>
      </c>
      <c r="AH2422" t="str">
        <f ca="1">IF(OR(V2422="",AG2422=""),"Yes",IF(AG2422&gt;Config!$B$41,"Yes","No"))</f>
        <v>Yes</v>
      </c>
    </row>
    <row r="2423" spans="1:34" x14ac:dyDescent="0.25">
      <c r="A2423" s="1" t="s">
        <v>17633</v>
      </c>
      <c r="B2423" s="1" t="s">
        <v>1557</v>
      </c>
      <c r="C2423" s="1" t="s">
        <v>230</v>
      </c>
      <c r="D2423" s="1" t="s">
        <v>17634</v>
      </c>
      <c r="E2423" s="1" t="s">
        <v>35037</v>
      </c>
      <c r="F2423" s="1" t="s">
        <v>17635</v>
      </c>
      <c r="G2423" t="str">
        <f t="shared" si="259"/>
        <v>Valid</v>
      </c>
      <c r="H2423" s="1" t="s">
        <v>17636</v>
      </c>
      <c r="I2423" t="str" cm="1">
        <f t="array" ref="I2423">IF(OR(TRIM(H2423)="",ISNUMBER(SEARCH("#",H2423)),AA2423&lt;Config!$B$8,SUMPRODUCT(--ISNUMBER(SEARCH({"a";"b";"c";"d";"e";"f";"g";"h";"i";"j";"k";"l";"m";"n";"o";"p";"q";"r";"s";"t";"u";"v";"w";"x";"y";"z"},H2423)))&gt;0),"Invalid","Valid")</f>
        <v>Valid</v>
      </c>
      <c r="J2423" s="1" t="s">
        <v>17637</v>
      </c>
      <c r="K2423" s="1" t="s">
        <v>133</v>
      </c>
      <c r="L2423" s="1" t="s">
        <v>179</v>
      </c>
      <c r="M2423" s="1" t="s">
        <v>33827</v>
      </c>
      <c r="N2423" s="1" t="s">
        <v>713</v>
      </c>
      <c r="O2423" s="1" t="s">
        <v>69</v>
      </c>
      <c r="P2423" t="s">
        <v>87</v>
      </c>
      <c r="Q2423" s="1" t="s">
        <v>166</v>
      </c>
      <c r="R2423" s="1" t="s">
        <v>136</v>
      </c>
      <c r="S2423" s="1" t="s">
        <v>17638</v>
      </c>
      <c r="T2423" s="1" t="s">
        <v>17639</v>
      </c>
      <c r="U2423" s="1" t="s">
        <v>1337</v>
      </c>
      <c r="V2423" s="1" t="s">
        <v>395</v>
      </c>
      <c r="W2423" s="1" t="s">
        <v>202</v>
      </c>
      <c r="X2423" t="str">
        <f t="shared" si="260"/>
        <v>Complete</v>
      </c>
      <c r="Y2423">
        <f>MAX(0,100-IF(G2423="Invalid",Config!$B$5,0)-IF(I2423="Invalid",Config!$B$6,0)-IF(X2423="Incomplete",Config!$B$7,0)-IF(AF2423="Yes",Config!$B$37,0))</f>
        <v>100</v>
      </c>
      <c r="Z2423" s="1">
        <f>IF(OR(TRIM(B2423)="",COUNTIF(Config!$B$15:$B$19,B2423)&gt;0),1,0)+IF(OR(TRIM(C2423)="",COUNTIF(Config!$B$15:$B$19,C2423)&gt;0),1,0)+IF(OR(TRIM(F2423)="",COUNTIF(Config!$B$15:$B$19,F2423)&gt;0),1,0)+IF(OR(TRIM(H2423)="",COUNTIF(Config!$B$15:$B$19,H2423)&gt;0),1,0)+IF(OR(TRIM(E2423)="",COUNTIF(Config!$B$15:$B$19,E2423)&gt;0),1,0)+IF(OR(TRIM(K2423)="",COUNTIF(Config!$B$15:$B$19,K2423)&gt;0),1,0)+IF(OR(TRIM(P2423)="",COUNTIF(Config!$B$15:$B$19,P2423)&gt;0),1,0)+IF(OR(TRIM(R2423)="",COUNTIF(Config!$B$15:$B$19,R2423)&gt;0),1,0)</f>
        <v>0</v>
      </c>
      <c r="AA2423" s="1" cm="1">
        <f t="array" ref="AA2423">SUMPRODUCT(LEN(H2423)-LEN(SUBSTITUTE(H2423,{"0";"1";"2";"3";"4";"5";"6";"7";"8";"9"},"")))</f>
        <v>11</v>
      </c>
      <c r="AC2423" t="str">
        <f t="shared" si="261"/>
        <v/>
      </c>
      <c r="AD2423">
        <f t="shared" si="262"/>
        <v>1</v>
      </c>
      <c r="AE2423">
        <f t="shared" si="263"/>
        <v>1</v>
      </c>
      <c r="AF2423" t="str">
        <f t="shared" si="264"/>
        <v>No</v>
      </c>
      <c r="AG2423">
        <f t="shared" ca="1" si="265"/>
        <v>325</v>
      </c>
      <c r="AH2423" t="str">
        <f ca="1">IF(OR(V2423="",AG2423=""),"Yes",IF(AG2423&gt;Config!$B$41,"Yes","No"))</f>
        <v>No</v>
      </c>
    </row>
    <row r="2424" spans="1:34" x14ac:dyDescent="0.25">
      <c r="A2424" s="1" t="s">
        <v>17640</v>
      </c>
      <c r="B2424" s="1" t="s">
        <v>295</v>
      </c>
      <c r="C2424" s="1" t="s">
        <v>679</v>
      </c>
      <c r="D2424" s="1" t="s">
        <v>13221</v>
      </c>
      <c r="E2424" s="1" t="s">
        <v>35038</v>
      </c>
      <c r="F2424" s="1" t="s">
        <v>17641</v>
      </c>
      <c r="G2424" t="str">
        <f t="shared" si="259"/>
        <v>Valid</v>
      </c>
      <c r="H2424" s="1" t="s">
        <v>17642</v>
      </c>
      <c r="I2424" t="str" cm="1">
        <f t="array" ref="I2424">IF(OR(TRIM(H2424)="",ISNUMBER(SEARCH("#",H2424)),AA2424&lt;Config!$B$8,SUMPRODUCT(--ISNUMBER(SEARCH({"a";"b";"c";"d";"e";"f";"g";"h";"i";"j";"k";"l";"m";"n";"o";"p";"q";"r";"s";"t";"u";"v";"w";"x";"y";"z"},H2424)))&gt;0),"Invalid","Valid")</f>
        <v>Valid</v>
      </c>
      <c r="J2424" s="1" t="s">
        <v>17643</v>
      </c>
      <c r="K2424" s="1" t="s">
        <v>369</v>
      </c>
      <c r="L2424" s="1" t="s">
        <v>67</v>
      </c>
      <c r="M2424" s="1" t="s">
        <v>165</v>
      </c>
      <c r="N2424" s="1" t="s">
        <v>148</v>
      </c>
      <c r="O2424" s="1" t="s">
        <v>149</v>
      </c>
      <c r="P2424" t="s">
        <v>53</v>
      </c>
      <c r="Q2424" s="1" t="s">
        <v>54</v>
      </c>
      <c r="R2424" s="1" t="s">
        <v>55</v>
      </c>
      <c r="S2424" s="1" t="s">
        <v>17644</v>
      </c>
      <c r="T2424" s="1" t="s">
        <v>17645</v>
      </c>
      <c r="U2424" s="1" t="s">
        <v>17646</v>
      </c>
      <c r="V2424" s="1" t="s">
        <v>1273</v>
      </c>
      <c r="W2424" s="1" t="s">
        <v>94</v>
      </c>
      <c r="X2424" t="str">
        <f t="shared" si="260"/>
        <v>Complete</v>
      </c>
      <c r="Y2424">
        <f>MAX(0,100-IF(G2424="Invalid",Config!$B$5,0)-IF(I2424="Invalid",Config!$B$6,0)-IF(X2424="Incomplete",Config!$B$7,0)-IF(AF2424="Yes",Config!$B$37,0))</f>
        <v>100</v>
      </c>
      <c r="Z2424" s="1">
        <f>IF(OR(TRIM(B2424)="",COUNTIF(Config!$B$15:$B$19,B2424)&gt;0),1,0)+IF(OR(TRIM(C2424)="",COUNTIF(Config!$B$15:$B$19,C2424)&gt;0),1,0)+IF(OR(TRIM(F2424)="",COUNTIF(Config!$B$15:$B$19,F2424)&gt;0),1,0)+IF(OR(TRIM(H2424)="",COUNTIF(Config!$B$15:$B$19,H2424)&gt;0),1,0)+IF(OR(TRIM(E2424)="",COUNTIF(Config!$B$15:$B$19,E2424)&gt;0),1,0)+IF(OR(TRIM(K2424)="",COUNTIF(Config!$B$15:$B$19,K2424)&gt;0),1,0)+IF(OR(TRIM(P2424)="",COUNTIF(Config!$B$15:$B$19,P2424)&gt;0),1,0)+IF(OR(TRIM(R2424)="",COUNTIF(Config!$B$15:$B$19,R2424)&gt;0),1,0)</f>
        <v>0</v>
      </c>
      <c r="AA2424" s="1" cm="1">
        <f t="array" ref="AA2424">SUMPRODUCT(LEN(H2424)-LEN(SUBSTITUTE(H2424,{"0";"1";"2";"3";"4";"5";"6";"7";"8";"9"},"")))</f>
        <v>10</v>
      </c>
      <c r="AC2424" t="str">
        <f t="shared" si="261"/>
        <v/>
      </c>
      <c r="AD2424">
        <f t="shared" si="262"/>
        <v>1</v>
      </c>
      <c r="AE2424">
        <f t="shared" si="263"/>
        <v>1</v>
      </c>
      <c r="AF2424" t="str">
        <f t="shared" si="264"/>
        <v>No</v>
      </c>
      <c r="AG2424" t="str">
        <f t="shared" ca="1" si="265"/>
        <v/>
      </c>
      <c r="AH2424" t="str">
        <f ca="1">IF(OR(V2424="",AG2424=""),"Yes",IF(AG2424&gt;Config!$B$41,"Yes","No"))</f>
        <v>Yes</v>
      </c>
    </row>
    <row r="2425" spans="1:34" x14ac:dyDescent="0.25">
      <c r="A2425" s="1" t="s">
        <v>17647</v>
      </c>
      <c r="B2425" s="1" t="s">
        <v>1293</v>
      </c>
      <c r="C2425" s="1" t="s">
        <v>386</v>
      </c>
      <c r="D2425" s="1" t="s">
        <v>17648</v>
      </c>
      <c r="E2425" s="1" t="s">
        <v>35039</v>
      </c>
      <c r="F2425" s="1" t="s">
        <v>17649</v>
      </c>
      <c r="G2425" t="str">
        <f t="shared" si="259"/>
        <v>Valid</v>
      </c>
      <c r="H2425" s="1" t="s">
        <v>17650</v>
      </c>
      <c r="I2425" t="str" cm="1">
        <f t="array" ref="I2425">IF(OR(TRIM(H2425)="",ISNUMBER(SEARCH("#",H2425)),AA2425&lt;Config!$B$8,SUMPRODUCT(--ISNUMBER(SEARCH({"a";"b";"c";"d";"e";"f";"g";"h";"i";"j";"k";"l";"m";"n";"o";"p";"q";"r";"s";"t";"u";"v";"w";"x";"y";"z"},H2425)))&gt;0),"Invalid","Valid")</f>
        <v>Valid</v>
      </c>
      <c r="J2425" s="1" t="s">
        <v>17651</v>
      </c>
      <c r="K2425" s="1" t="s">
        <v>516</v>
      </c>
      <c r="L2425" s="1" t="s">
        <v>102</v>
      </c>
      <c r="M2425" s="1" t="s">
        <v>462</v>
      </c>
      <c r="N2425" s="1" t="s">
        <v>51</v>
      </c>
      <c r="O2425" s="1" t="s">
        <v>149</v>
      </c>
      <c r="P2425" t="s">
        <v>87</v>
      </c>
      <c r="Q2425" s="1" t="s">
        <v>166</v>
      </c>
      <c r="R2425" s="1" t="s">
        <v>550</v>
      </c>
      <c r="S2425" s="1" t="s">
        <v>17652</v>
      </c>
      <c r="T2425" s="1" t="s">
        <v>17653</v>
      </c>
      <c r="U2425" s="1" t="s">
        <v>3217</v>
      </c>
      <c r="V2425" s="1" t="s">
        <v>140</v>
      </c>
      <c r="W2425" s="1" t="s">
        <v>125</v>
      </c>
      <c r="X2425" t="str">
        <f t="shared" si="260"/>
        <v>Complete</v>
      </c>
      <c r="Y2425">
        <f>MAX(0,100-IF(G2425="Invalid",Config!$B$5,0)-IF(I2425="Invalid",Config!$B$6,0)-IF(X2425="Incomplete",Config!$B$7,0)-IF(AF2425="Yes",Config!$B$37,0))</f>
        <v>100</v>
      </c>
      <c r="Z2425" s="1">
        <f>IF(OR(TRIM(B2425)="",COUNTIF(Config!$B$15:$B$19,B2425)&gt;0),1,0)+IF(OR(TRIM(C2425)="",COUNTIF(Config!$B$15:$B$19,C2425)&gt;0),1,0)+IF(OR(TRIM(F2425)="",COUNTIF(Config!$B$15:$B$19,F2425)&gt;0),1,0)+IF(OR(TRIM(H2425)="",COUNTIF(Config!$B$15:$B$19,H2425)&gt;0),1,0)+IF(OR(TRIM(E2425)="",COUNTIF(Config!$B$15:$B$19,E2425)&gt;0),1,0)+IF(OR(TRIM(K2425)="",COUNTIF(Config!$B$15:$B$19,K2425)&gt;0),1,0)+IF(OR(TRIM(P2425)="",COUNTIF(Config!$B$15:$B$19,P2425)&gt;0),1,0)+IF(OR(TRIM(R2425)="",COUNTIF(Config!$B$15:$B$19,R2425)&gt;0),1,0)</f>
        <v>0</v>
      </c>
      <c r="AA2425" s="1" cm="1">
        <f t="array" ref="AA2425">SUMPRODUCT(LEN(H2425)-LEN(SUBSTITUTE(H2425,{"0";"1";"2";"3";"4";"5";"6";"7";"8";"9"},"")))</f>
        <v>10</v>
      </c>
      <c r="AC2425" t="str">
        <f t="shared" si="261"/>
        <v/>
      </c>
      <c r="AD2425">
        <f t="shared" si="262"/>
        <v>1</v>
      </c>
      <c r="AE2425">
        <f t="shared" si="263"/>
        <v>1</v>
      </c>
      <c r="AF2425" t="str">
        <f t="shared" si="264"/>
        <v>No</v>
      </c>
      <c r="AG2425">
        <f t="shared" ca="1" si="265"/>
        <v>37</v>
      </c>
      <c r="AH2425" t="str">
        <f ca="1">IF(OR(V2425="",AG2425=""),"Yes",IF(AG2425&gt;Config!$B$41,"Yes","No"))</f>
        <v>No</v>
      </c>
    </row>
    <row r="2426" spans="1:34" x14ac:dyDescent="0.25">
      <c r="A2426" s="1" t="s">
        <v>17654</v>
      </c>
      <c r="B2426" s="1" t="s">
        <v>2127</v>
      </c>
      <c r="C2426" s="1" t="s">
        <v>899</v>
      </c>
      <c r="D2426" s="1" t="s">
        <v>17655</v>
      </c>
      <c r="E2426" s="1" t="s">
        <v>35029</v>
      </c>
      <c r="F2426" s="1" t="s">
        <v>17656</v>
      </c>
      <c r="G2426" t="str">
        <f t="shared" si="259"/>
        <v>Valid</v>
      </c>
      <c r="H2426" s="1" t="s">
        <v>17657</v>
      </c>
      <c r="I2426" t="str" cm="1">
        <f t="array" ref="I2426">IF(OR(TRIM(H2426)="",ISNUMBER(SEARCH("#",H2426)),AA2426&lt;Config!$B$8,SUMPRODUCT(--ISNUMBER(SEARCH({"a";"b";"c";"d";"e";"f";"g";"h";"i";"j";"k";"l";"m";"n";"o";"p";"q";"r";"s";"t";"u";"v";"w";"x";"y";"z"},H2426)))&gt;0),"Invalid","Valid")</f>
        <v>Valid</v>
      </c>
      <c r="J2426" s="1" t="s">
        <v>131</v>
      </c>
      <c r="K2426" s="1" t="s">
        <v>66</v>
      </c>
      <c r="L2426" s="1" t="s">
        <v>102</v>
      </c>
      <c r="M2426" s="1" t="s">
        <v>33825</v>
      </c>
      <c r="N2426" s="1" t="s">
        <v>224</v>
      </c>
      <c r="O2426" s="1" t="s">
        <v>180</v>
      </c>
      <c r="P2426" t="s">
        <v>53</v>
      </c>
      <c r="Q2426" s="1" t="s">
        <v>54</v>
      </c>
      <c r="R2426" s="1" t="s">
        <v>55</v>
      </c>
      <c r="S2426" s="1" t="s">
        <v>17658</v>
      </c>
      <c r="T2426" s="1" t="s">
        <v>17659</v>
      </c>
      <c r="U2426" s="1" t="s">
        <v>3411</v>
      </c>
      <c r="V2426" s="1" t="s">
        <v>17660</v>
      </c>
      <c r="W2426" s="1" t="s">
        <v>94</v>
      </c>
      <c r="X2426" t="str">
        <f t="shared" si="260"/>
        <v>Complete</v>
      </c>
      <c r="Y2426">
        <f>MAX(0,100-IF(G2426="Invalid",Config!$B$5,0)-IF(I2426="Invalid",Config!$B$6,0)-IF(X2426="Incomplete",Config!$B$7,0)-IF(AF2426="Yes",Config!$B$37,0))</f>
        <v>75</v>
      </c>
      <c r="Z2426" s="1">
        <f>IF(OR(TRIM(B2426)="",COUNTIF(Config!$B$15:$B$19,B2426)&gt;0),1,0)+IF(OR(TRIM(C2426)="",COUNTIF(Config!$B$15:$B$19,C2426)&gt;0),1,0)+IF(OR(TRIM(F2426)="",COUNTIF(Config!$B$15:$B$19,F2426)&gt;0),1,0)+IF(OR(TRIM(H2426)="",COUNTIF(Config!$B$15:$B$19,H2426)&gt;0),1,0)+IF(OR(TRIM(E2426)="",COUNTIF(Config!$B$15:$B$19,E2426)&gt;0),1,0)+IF(OR(TRIM(K2426)="",COUNTIF(Config!$B$15:$B$19,K2426)&gt;0),1,0)+IF(OR(TRIM(P2426)="",COUNTIF(Config!$B$15:$B$19,P2426)&gt;0),1,0)+IF(OR(TRIM(R2426)="",COUNTIF(Config!$B$15:$B$19,R2426)&gt;0),1,0)</f>
        <v>0</v>
      </c>
      <c r="AA2426" s="1" cm="1">
        <f t="array" ref="AA2426">SUMPRODUCT(LEN(H2426)-LEN(SUBSTITUTE(H2426,{"0";"1";"2";"3";"4";"5";"6";"7";"8";"9"},"")))</f>
        <v>10</v>
      </c>
      <c r="AC2426" t="str">
        <f t="shared" si="261"/>
        <v>Potential Duplicate</v>
      </c>
      <c r="AD2426">
        <f t="shared" si="262"/>
        <v>1</v>
      </c>
      <c r="AE2426">
        <f t="shared" si="263"/>
        <v>2</v>
      </c>
      <c r="AF2426" t="str">
        <f t="shared" si="264"/>
        <v>Yes</v>
      </c>
      <c r="AG2426">
        <f t="shared" ca="1" si="265"/>
        <v>118</v>
      </c>
      <c r="AH2426" t="str">
        <f ca="1">IF(OR(V2426="",AG2426=""),"Yes",IF(AG2426&gt;Config!$B$41,"Yes","No"))</f>
        <v>No</v>
      </c>
    </row>
    <row r="2427" spans="1:34" x14ac:dyDescent="0.25">
      <c r="A2427" s="1" t="s">
        <v>17661</v>
      </c>
      <c r="B2427" s="1" t="s">
        <v>488</v>
      </c>
      <c r="C2427" s="1" t="s">
        <v>1389</v>
      </c>
      <c r="D2427" s="1" t="s">
        <v>17662</v>
      </c>
      <c r="E2427" s="1" t="s">
        <v>2178</v>
      </c>
      <c r="F2427" s="1" t="s">
        <v>17663</v>
      </c>
      <c r="G2427" t="str">
        <f t="shared" si="259"/>
        <v>Valid</v>
      </c>
      <c r="H2427" s="1" t="s">
        <v>17664</v>
      </c>
      <c r="I2427" t="str" cm="1">
        <f t="array" ref="I2427">IF(OR(TRIM(H2427)="",ISNUMBER(SEARCH("#",H2427)),AA2427&lt;Config!$B$8,SUMPRODUCT(--ISNUMBER(SEARCH({"a";"b";"c";"d";"e";"f";"g";"h";"i";"j";"k";"l";"m";"n";"o";"p";"q";"r";"s";"t";"u";"v";"w";"x";"y";"z"},H2427)))&gt;0),"Invalid","Valid")</f>
        <v>Valid</v>
      </c>
      <c r="J2427" s="1" t="s">
        <v>17665</v>
      </c>
      <c r="K2427" s="1" t="s">
        <v>866</v>
      </c>
      <c r="L2427" s="1" t="s">
        <v>84</v>
      </c>
      <c r="M2427" s="1" t="s">
        <v>251</v>
      </c>
      <c r="N2427" s="1" t="s">
        <v>33819</v>
      </c>
      <c r="O2427" s="1" t="s">
        <v>266</v>
      </c>
      <c r="P2427" t="s">
        <v>53</v>
      </c>
      <c r="Q2427" s="1" t="s">
        <v>55</v>
      </c>
      <c r="R2427" s="1" t="s">
        <v>198</v>
      </c>
      <c r="S2427" s="1" t="s">
        <v>9697</v>
      </c>
      <c r="T2427" s="1" t="s">
        <v>17666</v>
      </c>
      <c r="U2427" s="1" t="s">
        <v>10825</v>
      </c>
      <c r="V2427" s="1" t="s">
        <v>140</v>
      </c>
      <c r="W2427" s="1" t="s">
        <v>125</v>
      </c>
      <c r="X2427" t="str">
        <f t="shared" si="260"/>
        <v>Complete</v>
      </c>
      <c r="Y2427">
        <f>MAX(0,100-IF(G2427="Invalid",Config!$B$5,0)-IF(I2427="Invalid",Config!$B$6,0)-IF(X2427="Incomplete",Config!$B$7,0)-IF(AF2427="Yes",Config!$B$37,0))</f>
        <v>100</v>
      </c>
      <c r="Z2427" s="1">
        <f>IF(OR(TRIM(B2427)="",COUNTIF(Config!$B$15:$B$19,B2427)&gt;0),1,0)+IF(OR(TRIM(C2427)="",COUNTIF(Config!$B$15:$B$19,C2427)&gt;0),1,0)+IF(OR(TRIM(F2427)="",COUNTIF(Config!$B$15:$B$19,F2427)&gt;0),1,0)+IF(OR(TRIM(H2427)="",COUNTIF(Config!$B$15:$B$19,H2427)&gt;0),1,0)+IF(OR(TRIM(E2427)="",COUNTIF(Config!$B$15:$B$19,E2427)&gt;0),1,0)+IF(OR(TRIM(K2427)="",COUNTIF(Config!$B$15:$B$19,K2427)&gt;0),1,0)+IF(OR(TRIM(P2427)="",COUNTIF(Config!$B$15:$B$19,P2427)&gt;0),1,0)+IF(OR(TRIM(R2427)="",COUNTIF(Config!$B$15:$B$19,R2427)&gt;0),1,0)</f>
        <v>0</v>
      </c>
      <c r="AA2427" s="1" cm="1">
        <f t="array" ref="AA2427">SUMPRODUCT(LEN(H2427)-LEN(SUBSTITUTE(H2427,{"0";"1";"2";"3";"4";"5";"6";"7";"8";"9"},"")))</f>
        <v>12</v>
      </c>
      <c r="AC2427" t="str">
        <f t="shared" si="261"/>
        <v/>
      </c>
      <c r="AD2427">
        <f t="shared" si="262"/>
        <v>1</v>
      </c>
      <c r="AE2427">
        <f t="shared" si="263"/>
        <v>1</v>
      </c>
      <c r="AF2427" t="str">
        <f t="shared" si="264"/>
        <v>No</v>
      </c>
      <c r="AG2427">
        <f t="shared" ca="1" si="265"/>
        <v>37</v>
      </c>
      <c r="AH2427" t="str">
        <f ca="1">IF(OR(V2427="",AG2427=""),"Yes",IF(AG2427&gt;Config!$B$41,"Yes","No"))</f>
        <v>No</v>
      </c>
    </row>
    <row r="2428" spans="1:34" x14ac:dyDescent="0.25">
      <c r="A2428" s="1" t="s">
        <v>17667</v>
      </c>
      <c r="B2428" s="1" t="s">
        <v>1339</v>
      </c>
      <c r="C2428" s="1" t="s">
        <v>985</v>
      </c>
      <c r="D2428" s="1" t="s">
        <v>17668</v>
      </c>
      <c r="E2428" s="1" t="s">
        <v>35040</v>
      </c>
      <c r="F2428" s="1" t="s">
        <v>17669</v>
      </c>
      <c r="G2428" t="str">
        <f t="shared" si="259"/>
        <v>Valid</v>
      </c>
      <c r="H2428" s="1" t="s">
        <v>17670</v>
      </c>
      <c r="I2428" t="str" cm="1">
        <f t="array" ref="I2428">IF(OR(TRIM(H2428)="",ISNUMBER(SEARCH("#",H2428)),AA2428&lt;Config!$B$8,SUMPRODUCT(--ISNUMBER(SEARCH({"a";"b";"c";"d";"e";"f";"g";"h";"i";"j";"k";"l";"m";"n";"o";"p";"q";"r";"s";"t";"u";"v";"w";"x";"y";"z"},H2428)))&gt;0),"Invalid","Valid")</f>
        <v>Valid</v>
      </c>
      <c r="J2428" s="1" t="s">
        <v>17671</v>
      </c>
      <c r="K2428" s="1" t="s">
        <v>264</v>
      </c>
      <c r="L2428" s="1" t="s">
        <v>67</v>
      </c>
      <c r="M2428" s="1" t="s">
        <v>462</v>
      </c>
      <c r="N2428" s="1" t="s">
        <v>252</v>
      </c>
      <c r="O2428" s="1" t="s">
        <v>266</v>
      </c>
      <c r="P2428" t="s">
        <v>33</v>
      </c>
      <c r="Q2428" s="1" t="s">
        <v>34</v>
      </c>
      <c r="R2428" s="1" t="s">
        <v>2361</v>
      </c>
      <c r="S2428" s="1" t="s">
        <v>8650</v>
      </c>
      <c r="T2428" s="1" t="s">
        <v>17672</v>
      </c>
      <c r="U2428" s="1" t="s">
        <v>3058</v>
      </c>
      <c r="V2428" s="1" t="s">
        <v>5733</v>
      </c>
      <c r="W2428" s="1" t="s">
        <v>60</v>
      </c>
      <c r="X2428" t="str">
        <f t="shared" si="260"/>
        <v>Complete</v>
      </c>
      <c r="Y2428">
        <f>MAX(0,100-IF(G2428="Invalid",Config!$B$5,0)-IF(I2428="Invalid",Config!$B$6,0)-IF(X2428="Incomplete",Config!$B$7,0)-IF(AF2428="Yes",Config!$B$37,0))</f>
        <v>100</v>
      </c>
      <c r="Z2428" s="1">
        <f>IF(OR(TRIM(B2428)="",COUNTIF(Config!$B$15:$B$19,B2428)&gt;0),1,0)+IF(OR(TRIM(C2428)="",COUNTIF(Config!$B$15:$B$19,C2428)&gt;0),1,0)+IF(OR(TRIM(F2428)="",COUNTIF(Config!$B$15:$B$19,F2428)&gt;0),1,0)+IF(OR(TRIM(H2428)="",COUNTIF(Config!$B$15:$B$19,H2428)&gt;0),1,0)+IF(OR(TRIM(E2428)="",COUNTIF(Config!$B$15:$B$19,E2428)&gt;0),1,0)+IF(OR(TRIM(K2428)="",COUNTIF(Config!$B$15:$B$19,K2428)&gt;0),1,0)+IF(OR(TRIM(P2428)="",COUNTIF(Config!$B$15:$B$19,P2428)&gt;0),1,0)+IF(OR(TRIM(R2428)="",COUNTIF(Config!$B$15:$B$19,R2428)&gt;0),1,0)</f>
        <v>0</v>
      </c>
      <c r="AA2428" s="1" cm="1">
        <f t="array" ref="AA2428">SUMPRODUCT(LEN(H2428)-LEN(SUBSTITUTE(H2428,{"0";"1";"2";"3";"4";"5";"6";"7";"8";"9"},"")))</f>
        <v>10</v>
      </c>
      <c r="AC2428" t="str">
        <f t="shared" si="261"/>
        <v/>
      </c>
      <c r="AD2428">
        <f t="shared" si="262"/>
        <v>1</v>
      </c>
      <c r="AE2428">
        <f t="shared" si="263"/>
        <v>1</v>
      </c>
      <c r="AF2428" t="str">
        <f t="shared" si="264"/>
        <v>No</v>
      </c>
      <c r="AG2428">
        <f t="shared" ca="1" si="265"/>
        <v>521</v>
      </c>
      <c r="AH2428" t="str">
        <f ca="1">IF(OR(V2428="",AG2428=""),"Yes",IF(AG2428&gt;Config!$B$41,"Yes","No"))</f>
        <v>Yes</v>
      </c>
    </row>
    <row r="2429" spans="1:34" x14ac:dyDescent="0.25">
      <c r="A2429" s="1" t="s">
        <v>17673</v>
      </c>
      <c r="B2429" s="1" t="s">
        <v>3522</v>
      </c>
      <c r="C2429" s="1" t="s">
        <v>1496</v>
      </c>
      <c r="D2429" s="1" t="s">
        <v>17674</v>
      </c>
      <c r="E2429" s="1" t="s">
        <v>33858</v>
      </c>
      <c r="F2429" s="1" t="s">
        <v>17675</v>
      </c>
      <c r="G2429" t="str">
        <f t="shared" si="259"/>
        <v>Invalid</v>
      </c>
      <c r="H2429" s="1" t="s">
        <v>17676</v>
      </c>
      <c r="I2429" t="str" cm="1">
        <f t="array" ref="I2429">IF(OR(TRIM(H2429)="",ISNUMBER(SEARCH("#",H2429)),AA2429&lt;Config!$B$8,SUMPRODUCT(--ISNUMBER(SEARCH({"a";"b";"c";"d";"e";"f";"g";"h";"i";"j";"k";"l";"m";"n";"o";"p";"q";"r";"s";"t";"u";"v";"w";"x";"y";"z"},H2429)))&gt;0),"Invalid","Valid")</f>
        <v>Valid</v>
      </c>
      <c r="J2429" s="1" t="s">
        <v>17677</v>
      </c>
      <c r="K2429" s="1" t="s">
        <v>369</v>
      </c>
      <c r="L2429" s="1" t="s">
        <v>450</v>
      </c>
      <c r="M2429" s="1" t="s">
        <v>50</v>
      </c>
      <c r="N2429" s="1" t="s">
        <v>252</v>
      </c>
      <c r="O2429" s="1" t="s">
        <v>180</v>
      </c>
      <c r="P2429" t="s">
        <v>104</v>
      </c>
      <c r="Q2429" s="1" t="s">
        <v>732</v>
      </c>
      <c r="R2429" s="1" t="s">
        <v>106</v>
      </c>
      <c r="S2429" s="1" t="s">
        <v>17678</v>
      </c>
      <c r="T2429" s="1" t="s">
        <v>17679</v>
      </c>
      <c r="U2429" s="1" t="s">
        <v>3843</v>
      </c>
      <c r="V2429" s="1" t="s">
        <v>7644</v>
      </c>
      <c r="W2429" s="1" t="s">
        <v>94</v>
      </c>
      <c r="X2429" t="str">
        <f t="shared" si="260"/>
        <v>Complete</v>
      </c>
      <c r="Y2429">
        <f>MAX(0,100-IF(G2429="Invalid",Config!$B$5,0)-IF(I2429="Invalid",Config!$B$6,0)-IF(X2429="Incomplete",Config!$B$7,0)-IF(AF2429="Yes",Config!$B$37,0))</f>
        <v>70</v>
      </c>
      <c r="Z2429" s="1">
        <f>IF(OR(TRIM(B2429)="",COUNTIF(Config!$B$15:$B$19,B2429)&gt;0),1,0)+IF(OR(TRIM(C2429)="",COUNTIF(Config!$B$15:$B$19,C2429)&gt;0),1,0)+IF(OR(TRIM(F2429)="",COUNTIF(Config!$B$15:$B$19,F2429)&gt;0),1,0)+IF(OR(TRIM(H2429)="",COUNTIF(Config!$B$15:$B$19,H2429)&gt;0),1,0)+IF(OR(TRIM(E2429)="",COUNTIF(Config!$B$15:$B$19,E2429)&gt;0),1,0)+IF(OR(TRIM(K2429)="",COUNTIF(Config!$B$15:$B$19,K2429)&gt;0),1,0)+IF(OR(TRIM(P2429)="",COUNTIF(Config!$B$15:$B$19,P2429)&gt;0),1,0)+IF(OR(TRIM(R2429)="",COUNTIF(Config!$B$15:$B$19,R2429)&gt;0),1,0)</f>
        <v>0</v>
      </c>
      <c r="AA2429" s="1" cm="1">
        <f t="array" ref="AA2429">SUMPRODUCT(LEN(H2429)-LEN(SUBSTITUTE(H2429,{"0";"1";"2";"3";"4";"5";"6";"7";"8";"9"},"")))</f>
        <v>10</v>
      </c>
      <c r="AC2429" t="str">
        <f t="shared" si="261"/>
        <v>Invalid Email</v>
      </c>
      <c r="AD2429">
        <f t="shared" si="262"/>
        <v>0</v>
      </c>
      <c r="AE2429">
        <f t="shared" si="263"/>
        <v>1</v>
      </c>
      <c r="AF2429" t="str">
        <f t="shared" si="264"/>
        <v>No</v>
      </c>
      <c r="AG2429">
        <f t="shared" ca="1" si="265"/>
        <v>229</v>
      </c>
      <c r="AH2429" t="str">
        <f ca="1">IF(OR(V2429="",AG2429=""),"Yes",IF(AG2429&gt;Config!$B$41,"Yes","No"))</f>
        <v>No</v>
      </c>
    </row>
    <row r="2430" spans="1:34" x14ac:dyDescent="0.25">
      <c r="A2430" s="1" t="s">
        <v>17680</v>
      </c>
      <c r="B2430" s="1" t="s">
        <v>2159</v>
      </c>
      <c r="C2430" s="1" t="s">
        <v>308</v>
      </c>
      <c r="D2430" s="1" t="s">
        <v>9624</v>
      </c>
      <c r="E2430" s="1" t="s">
        <v>283</v>
      </c>
      <c r="F2430" s="1" t="s">
        <v>17681</v>
      </c>
      <c r="G2430" t="str">
        <f t="shared" si="259"/>
        <v>Valid</v>
      </c>
      <c r="H2430" s="1" t="s">
        <v>17682</v>
      </c>
      <c r="I2430" t="str" cm="1">
        <f t="array" ref="I2430">IF(OR(TRIM(H2430)="",ISNUMBER(SEARCH("#",H2430)),AA2430&lt;Config!$B$8,SUMPRODUCT(--ISNUMBER(SEARCH({"a";"b";"c";"d";"e";"f";"g";"h";"i";"j";"k";"l";"m";"n";"o";"p";"q";"r";"s";"t";"u";"v";"w";"x";"y";"z"},H2430)))&gt;0),"Invalid","Valid")</f>
        <v>Valid</v>
      </c>
      <c r="J2430" s="1" t="s">
        <v>17683</v>
      </c>
      <c r="K2430" s="1" t="s">
        <v>722</v>
      </c>
      <c r="L2430" s="1" t="s">
        <v>450</v>
      </c>
      <c r="M2430" s="1" t="s">
        <v>517</v>
      </c>
      <c r="N2430" s="1" t="s">
        <v>437</v>
      </c>
      <c r="O2430" s="1" t="s">
        <v>180</v>
      </c>
      <c r="P2430" t="s">
        <v>53</v>
      </c>
      <c r="Q2430" s="1" t="s">
        <v>150</v>
      </c>
      <c r="R2430" s="1" t="s">
        <v>197</v>
      </c>
      <c r="S2430" s="1" t="s">
        <v>17684</v>
      </c>
      <c r="T2430" s="1" t="s">
        <v>17685</v>
      </c>
      <c r="U2430" s="1" t="s">
        <v>17686</v>
      </c>
      <c r="V2430" s="1" t="s">
        <v>216</v>
      </c>
      <c r="W2430" s="1" t="s">
        <v>141</v>
      </c>
      <c r="X2430" t="str">
        <f t="shared" si="260"/>
        <v>Complete</v>
      </c>
      <c r="Y2430">
        <f>MAX(0,100-IF(G2430="Invalid",Config!$B$5,0)-IF(I2430="Invalid",Config!$B$6,0)-IF(X2430="Incomplete",Config!$B$7,0)-IF(AF2430="Yes",Config!$B$37,0))</f>
        <v>75</v>
      </c>
      <c r="Z2430" s="1">
        <f>IF(OR(TRIM(B2430)="",COUNTIF(Config!$B$15:$B$19,B2430)&gt;0),1,0)+IF(OR(TRIM(C2430)="",COUNTIF(Config!$B$15:$B$19,C2430)&gt;0),1,0)+IF(OR(TRIM(F2430)="",COUNTIF(Config!$B$15:$B$19,F2430)&gt;0),1,0)+IF(OR(TRIM(H2430)="",COUNTIF(Config!$B$15:$B$19,H2430)&gt;0),1,0)+IF(OR(TRIM(E2430)="",COUNTIF(Config!$B$15:$B$19,E2430)&gt;0),1,0)+IF(OR(TRIM(K2430)="",COUNTIF(Config!$B$15:$B$19,K2430)&gt;0),1,0)+IF(OR(TRIM(P2430)="",COUNTIF(Config!$B$15:$B$19,P2430)&gt;0),1,0)+IF(OR(TRIM(R2430)="",COUNTIF(Config!$B$15:$B$19,R2430)&gt;0),1,0)</f>
        <v>0</v>
      </c>
      <c r="AA2430" s="1" cm="1">
        <f t="array" ref="AA2430">SUMPRODUCT(LEN(H2430)-LEN(SUBSTITUTE(H2430,{"0";"1";"2";"3";"4";"5";"6";"7";"8";"9"},"")))</f>
        <v>12</v>
      </c>
      <c r="AC2430" t="str">
        <f t="shared" si="261"/>
        <v>Potential Duplicate</v>
      </c>
      <c r="AD2430">
        <f t="shared" si="262"/>
        <v>2</v>
      </c>
      <c r="AE2430">
        <f t="shared" si="263"/>
        <v>1</v>
      </c>
      <c r="AF2430" t="str">
        <f t="shared" si="264"/>
        <v>Yes</v>
      </c>
      <c r="AG2430">
        <f t="shared" ca="1" si="265"/>
        <v>174</v>
      </c>
      <c r="AH2430" t="str">
        <f ca="1">IF(OR(V2430="",AG2430=""),"Yes",IF(AG2430&gt;Config!$B$41,"Yes","No"))</f>
        <v>No</v>
      </c>
    </row>
    <row r="2431" spans="1:34" x14ac:dyDescent="0.25">
      <c r="A2431" s="1" t="s">
        <v>17687</v>
      </c>
      <c r="B2431" s="1" t="s">
        <v>127</v>
      </c>
      <c r="C2431" s="1" t="s">
        <v>33938</v>
      </c>
      <c r="D2431" s="1" t="s">
        <v>35041</v>
      </c>
      <c r="E2431" s="1" t="s">
        <v>578</v>
      </c>
      <c r="F2431" s="1" t="s">
        <v>17688</v>
      </c>
      <c r="G2431" t="str">
        <f t="shared" si="259"/>
        <v>Invalid</v>
      </c>
      <c r="H2431" s="1" t="s">
        <v>17689</v>
      </c>
      <c r="I2431" t="str" cm="1">
        <f t="array" ref="I2431">IF(OR(TRIM(H2431)="",ISNUMBER(SEARCH("#",H2431)),AA2431&lt;Config!$B$8,SUMPRODUCT(--ISNUMBER(SEARCH({"a";"b";"c";"d";"e";"f";"g";"h";"i";"j";"k";"l";"m";"n";"o";"p";"q";"r";"s";"t";"u";"v";"w";"x";"y";"z"},H2431)))&gt;0),"Invalid","Valid")</f>
        <v>Valid</v>
      </c>
      <c r="J2431" s="1" t="s">
        <v>17690</v>
      </c>
      <c r="K2431" s="1" t="s">
        <v>48</v>
      </c>
      <c r="L2431" s="1" t="s">
        <v>164</v>
      </c>
      <c r="M2431" s="1" t="s">
        <v>33825</v>
      </c>
      <c r="N2431" s="1" t="s">
        <v>86</v>
      </c>
      <c r="O2431" s="1" t="s">
        <v>69</v>
      </c>
      <c r="P2431" t="s">
        <v>344</v>
      </c>
      <c r="Q2431" s="1" t="s">
        <v>345</v>
      </c>
      <c r="R2431" s="1" t="s">
        <v>346</v>
      </c>
      <c r="S2431" s="1" t="s">
        <v>17691</v>
      </c>
      <c r="T2431" s="1" t="s">
        <v>17692</v>
      </c>
      <c r="U2431" s="1" t="s">
        <v>4283</v>
      </c>
      <c r="V2431" s="1" t="s">
        <v>2952</v>
      </c>
      <c r="W2431" s="1" t="s">
        <v>186</v>
      </c>
      <c r="X2431" t="str">
        <f t="shared" si="260"/>
        <v>Complete</v>
      </c>
      <c r="Y2431">
        <f>MAX(0,100-IF(G2431="Invalid",Config!$B$5,0)-IF(I2431="Invalid",Config!$B$6,0)-IF(X2431="Incomplete",Config!$B$7,0)-IF(AF2431="Yes",Config!$B$37,0))</f>
        <v>70</v>
      </c>
      <c r="Z2431" s="1">
        <f>IF(OR(TRIM(B2431)="",COUNTIF(Config!$B$15:$B$19,B2431)&gt;0),1,0)+IF(OR(TRIM(C2431)="",COUNTIF(Config!$B$15:$B$19,C2431)&gt;0),1,0)+IF(OR(TRIM(F2431)="",COUNTIF(Config!$B$15:$B$19,F2431)&gt;0),1,0)+IF(OR(TRIM(H2431)="",COUNTIF(Config!$B$15:$B$19,H2431)&gt;0),1,0)+IF(OR(TRIM(E2431)="",COUNTIF(Config!$B$15:$B$19,E2431)&gt;0),1,0)+IF(OR(TRIM(K2431)="",COUNTIF(Config!$B$15:$B$19,K2431)&gt;0),1,0)+IF(OR(TRIM(P2431)="",COUNTIF(Config!$B$15:$B$19,P2431)&gt;0),1,0)+IF(OR(TRIM(R2431)="",COUNTIF(Config!$B$15:$B$19,R2431)&gt;0),1,0)</f>
        <v>0</v>
      </c>
      <c r="AA2431" s="1" cm="1">
        <f t="array" ref="AA2431">SUMPRODUCT(LEN(H2431)-LEN(SUBSTITUTE(H2431,{"0";"1";"2";"3";"4";"5";"6";"7";"8";"9"},"")))</f>
        <v>11</v>
      </c>
      <c r="AC2431" t="str">
        <f t="shared" si="261"/>
        <v>Invalid Email</v>
      </c>
      <c r="AD2431">
        <f t="shared" si="262"/>
        <v>0</v>
      </c>
      <c r="AE2431">
        <f t="shared" si="263"/>
        <v>1</v>
      </c>
      <c r="AF2431" t="str">
        <f t="shared" si="264"/>
        <v>No</v>
      </c>
      <c r="AG2431">
        <f t="shared" ca="1" si="265"/>
        <v>539</v>
      </c>
      <c r="AH2431" t="str">
        <f ca="1">IF(OR(V2431="",AG2431=""),"Yes",IF(AG2431&gt;Config!$B$41,"Yes","No"))</f>
        <v>Yes</v>
      </c>
    </row>
    <row r="2432" spans="1:34" x14ac:dyDescent="0.25">
      <c r="A2432" s="1" t="s">
        <v>17693</v>
      </c>
      <c r="B2432" s="1" t="s">
        <v>577</v>
      </c>
      <c r="C2432" s="1" t="s">
        <v>598</v>
      </c>
      <c r="D2432" s="1" t="s">
        <v>17694</v>
      </c>
      <c r="E2432" s="1" t="s">
        <v>33927</v>
      </c>
      <c r="F2432" s="1" t="s">
        <v>17695</v>
      </c>
      <c r="G2432" t="str">
        <f t="shared" si="259"/>
        <v>Valid</v>
      </c>
      <c r="H2432" s="1" t="s">
        <v>17696</v>
      </c>
      <c r="I2432" t="str" cm="1">
        <f t="array" ref="I2432">IF(OR(TRIM(H2432)="",ISNUMBER(SEARCH("#",H2432)),AA2432&lt;Config!$B$8,SUMPRODUCT(--ISNUMBER(SEARCH({"a";"b";"c";"d";"e";"f";"g";"h";"i";"j";"k";"l";"m";"n";"o";"p";"q";"r";"s";"t";"u";"v";"w";"x";"y";"z"},H2432)))&gt;0),"Invalid","Valid")</f>
        <v>Valid</v>
      </c>
      <c r="J2432" s="1" t="s">
        <v>17697</v>
      </c>
      <c r="K2432" s="1" t="s">
        <v>516</v>
      </c>
      <c r="L2432" s="1" t="s">
        <v>164</v>
      </c>
      <c r="M2432" s="1" t="s">
        <v>343</v>
      </c>
      <c r="N2432" s="1" t="s">
        <v>358</v>
      </c>
      <c r="O2432" s="1" t="s">
        <v>149</v>
      </c>
      <c r="P2432" t="s">
        <v>590</v>
      </c>
      <c r="Q2432" s="1" t="s">
        <v>591</v>
      </c>
      <c r="R2432" s="1" t="s">
        <v>1774</v>
      </c>
      <c r="S2432" s="1" t="s">
        <v>3401</v>
      </c>
      <c r="T2432" s="1" t="s">
        <v>17698</v>
      </c>
      <c r="U2432" s="1" t="s">
        <v>17699</v>
      </c>
      <c r="V2432" s="1" t="s">
        <v>14295</v>
      </c>
      <c r="W2432" s="1" t="s">
        <v>125</v>
      </c>
      <c r="X2432" t="str">
        <f t="shared" si="260"/>
        <v>Complete</v>
      </c>
      <c r="Y2432">
        <f>MAX(0,100-IF(G2432="Invalid",Config!$B$5,0)-IF(I2432="Invalid",Config!$B$6,0)-IF(X2432="Incomplete",Config!$B$7,0)-IF(AF2432="Yes",Config!$B$37,0))</f>
        <v>100</v>
      </c>
      <c r="Z2432" s="1">
        <f>IF(OR(TRIM(B2432)="",COUNTIF(Config!$B$15:$B$19,B2432)&gt;0),1,0)+IF(OR(TRIM(C2432)="",COUNTIF(Config!$B$15:$B$19,C2432)&gt;0),1,0)+IF(OR(TRIM(F2432)="",COUNTIF(Config!$B$15:$B$19,F2432)&gt;0),1,0)+IF(OR(TRIM(H2432)="",COUNTIF(Config!$B$15:$B$19,H2432)&gt;0),1,0)+IF(OR(TRIM(E2432)="",COUNTIF(Config!$B$15:$B$19,E2432)&gt;0),1,0)+IF(OR(TRIM(K2432)="",COUNTIF(Config!$B$15:$B$19,K2432)&gt;0),1,0)+IF(OR(TRIM(P2432)="",COUNTIF(Config!$B$15:$B$19,P2432)&gt;0),1,0)+IF(OR(TRIM(R2432)="",COUNTIF(Config!$B$15:$B$19,R2432)&gt;0),1,0)</f>
        <v>0</v>
      </c>
      <c r="AA2432" s="1" cm="1">
        <f t="array" ref="AA2432">SUMPRODUCT(LEN(H2432)-LEN(SUBSTITUTE(H2432,{"0";"1";"2";"3";"4";"5";"6";"7";"8";"9"},"")))</f>
        <v>12</v>
      </c>
      <c r="AC2432" t="str">
        <f t="shared" si="261"/>
        <v/>
      </c>
      <c r="AD2432">
        <f t="shared" si="262"/>
        <v>1</v>
      </c>
      <c r="AE2432">
        <f t="shared" si="263"/>
        <v>1</v>
      </c>
      <c r="AF2432" t="str">
        <f t="shared" si="264"/>
        <v>No</v>
      </c>
      <c r="AG2432">
        <f t="shared" ca="1" si="265"/>
        <v>532</v>
      </c>
      <c r="AH2432" t="str">
        <f ca="1">IF(OR(V2432="",AG2432=""),"Yes",IF(AG2432&gt;Config!$B$41,"Yes","No"))</f>
        <v>Yes</v>
      </c>
    </row>
    <row r="2433" spans="1:34" x14ac:dyDescent="0.25">
      <c r="A2433" s="1" t="s">
        <v>17700</v>
      </c>
      <c r="B2433" s="1" t="s">
        <v>747</v>
      </c>
      <c r="C2433" s="1" t="s">
        <v>205</v>
      </c>
      <c r="D2433" s="1" t="s">
        <v>17701</v>
      </c>
      <c r="E2433" s="1" t="s">
        <v>681</v>
      </c>
      <c r="F2433" s="1" t="s">
        <v>17702</v>
      </c>
      <c r="G2433" t="str">
        <f t="shared" si="259"/>
        <v>Valid</v>
      </c>
      <c r="H2433" s="1" t="s">
        <v>17703</v>
      </c>
      <c r="I2433" t="str" cm="1">
        <f t="array" ref="I2433">IF(OR(TRIM(H2433)="",ISNUMBER(SEARCH("#",H2433)),AA2433&lt;Config!$B$8,SUMPRODUCT(--ISNUMBER(SEARCH({"a";"b";"c";"d";"e";"f";"g";"h";"i";"j";"k";"l";"m";"n";"o";"p";"q";"r";"s";"t";"u";"v";"w";"x";"y";"z"},H2433)))&gt;0),"Invalid","Valid")</f>
        <v>Valid</v>
      </c>
      <c r="J2433" s="1" t="s">
        <v>17704</v>
      </c>
      <c r="K2433" s="1" t="s">
        <v>1001</v>
      </c>
      <c r="L2433" s="1" t="s">
        <v>164</v>
      </c>
      <c r="M2433" s="1" t="s">
        <v>517</v>
      </c>
      <c r="N2433" s="1" t="s">
        <v>86</v>
      </c>
      <c r="O2433" s="1" t="s">
        <v>149</v>
      </c>
      <c r="P2433" t="s">
        <v>87</v>
      </c>
      <c r="Q2433" s="1" t="s">
        <v>438</v>
      </c>
      <c r="R2433" s="1" t="s">
        <v>559</v>
      </c>
      <c r="S2433" s="1" t="s">
        <v>17312</v>
      </c>
      <c r="T2433" s="1" t="s">
        <v>17705</v>
      </c>
      <c r="U2433" s="1" t="s">
        <v>5982</v>
      </c>
      <c r="V2433" s="1" t="s">
        <v>17706</v>
      </c>
      <c r="W2433" s="1" t="s">
        <v>202</v>
      </c>
      <c r="X2433" t="str">
        <f t="shared" si="260"/>
        <v>Complete</v>
      </c>
      <c r="Y2433">
        <f>MAX(0,100-IF(G2433="Invalid",Config!$B$5,0)-IF(I2433="Invalid",Config!$B$6,0)-IF(X2433="Incomplete",Config!$B$7,0)-IF(AF2433="Yes",Config!$B$37,0))</f>
        <v>100</v>
      </c>
      <c r="Z2433" s="1">
        <f>IF(OR(TRIM(B2433)="",COUNTIF(Config!$B$15:$B$19,B2433)&gt;0),1,0)+IF(OR(TRIM(C2433)="",COUNTIF(Config!$B$15:$B$19,C2433)&gt;0),1,0)+IF(OR(TRIM(F2433)="",COUNTIF(Config!$B$15:$B$19,F2433)&gt;0),1,0)+IF(OR(TRIM(H2433)="",COUNTIF(Config!$B$15:$B$19,H2433)&gt;0),1,0)+IF(OR(TRIM(E2433)="",COUNTIF(Config!$B$15:$B$19,E2433)&gt;0),1,0)+IF(OR(TRIM(K2433)="",COUNTIF(Config!$B$15:$B$19,K2433)&gt;0),1,0)+IF(OR(TRIM(P2433)="",COUNTIF(Config!$B$15:$B$19,P2433)&gt;0),1,0)+IF(OR(TRIM(R2433)="",COUNTIF(Config!$B$15:$B$19,R2433)&gt;0),1,0)</f>
        <v>0</v>
      </c>
      <c r="AA2433" s="1" cm="1">
        <f t="array" ref="AA2433">SUMPRODUCT(LEN(H2433)-LEN(SUBSTITUTE(H2433,{"0";"1";"2";"3";"4";"5";"6";"7";"8";"9"},"")))</f>
        <v>11</v>
      </c>
      <c r="AC2433" t="str">
        <f t="shared" si="261"/>
        <v/>
      </c>
      <c r="AD2433">
        <f t="shared" si="262"/>
        <v>1</v>
      </c>
      <c r="AE2433">
        <f t="shared" si="263"/>
        <v>1</v>
      </c>
      <c r="AF2433" t="str">
        <f t="shared" si="264"/>
        <v>No</v>
      </c>
      <c r="AG2433">
        <f t="shared" ca="1" si="265"/>
        <v>0</v>
      </c>
      <c r="AH2433" t="str">
        <f ca="1">IF(OR(V2433="",AG2433=""),"Yes",IF(AG2433&gt;Config!$B$41,"Yes","No"))</f>
        <v>No</v>
      </c>
    </row>
    <row r="2434" spans="1:34" x14ac:dyDescent="0.25">
      <c r="A2434" s="1" t="s">
        <v>17707</v>
      </c>
      <c r="B2434" s="1" t="s">
        <v>1283</v>
      </c>
      <c r="C2434" s="1" t="s">
        <v>499</v>
      </c>
      <c r="D2434" s="1" t="s">
        <v>12146</v>
      </c>
      <c r="E2434" s="1" t="s">
        <v>35042</v>
      </c>
      <c r="F2434" s="1" t="s">
        <v>17708</v>
      </c>
      <c r="G2434" t="str">
        <f t="shared" si="259"/>
        <v>Valid</v>
      </c>
      <c r="H2434" s="1" t="s">
        <v>17709</v>
      </c>
      <c r="I2434" t="str" cm="1">
        <f t="array" ref="I2434">IF(OR(TRIM(H2434)="",ISNUMBER(SEARCH("#",H2434)),AA2434&lt;Config!$B$8,SUMPRODUCT(--ISNUMBER(SEARCH({"a";"b";"c";"d";"e";"f";"g";"h";"i";"j";"k";"l";"m";"n";"o";"p";"q";"r";"s";"t";"u";"v";"w";"x";"y";"z"},H2434)))&gt;0),"Invalid","Valid")</f>
        <v>Valid</v>
      </c>
      <c r="J2434" s="1" t="s">
        <v>17710</v>
      </c>
      <c r="K2434" s="1" t="s">
        <v>66</v>
      </c>
      <c r="L2434" s="1" t="s">
        <v>84</v>
      </c>
      <c r="M2434" s="1" t="s">
        <v>135</v>
      </c>
      <c r="N2434" s="1" t="s">
        <v>211</v>
      </c>
      <c r="O2434" s="1" t="s">
        <v>69</v>
      </c>
      <c r="P2434" t="s">
        <v>344</v>
      </c>
      <c r="Q2434" s="1" t="s">
        <v>345</v>
      </c>
      <c r="R2434" s="1" t="s">
        <v>346</v>
      </c>
      <c r="S2434" s="1" t="s">
        <v>17711</v>
      </c>
      <c r="T2434" s="1" t="s">
        <v>17712</v>
      </c>
      <c r="U2434" s="1" t="s">
        <v>17713</v>
      </c>
      <c r="V2434" s="1" t="s">
        <v>140</v>
      </c>
      <c r="W2434" s="1" t="s">
        <v>202</v>
      </c>
      <c r="X2434" t="str">
        <f t="shared" si="260"/>
        <v>Complete</v>
      </c>
      <c r="Y2434">
        <f>MAX(0,100-IF(G2434="Invalid",Config!$B$5,0)-IF(I2434="Invalid",Config!$B$6,0)-IF(X2434="Incomplete",Config!$B$7,0)-IF(AF2434="Yes",Config!$B$37,0))</f>
        <v>75</v>
      </c>
      <c r="Z2434" s="1">
        <f>IF(OR(TRIM(B2434)="",COUNTIF(Config!$B$15:$B$19,B2434)&gt;0),1,0)+IF(OR(TRIM(C2434)="",COUNTIF(Config!$B$15:$B$19,C2434)&gt;0),1,0)+IF(OR(TRIM(F2434)="",COUNTIF(Config!$B$15:$B$19,F2434)&gt;0),1,0)+IF(OR(TRIM(H2434)="",COUNTIF(Config!$B$15:$B$19,H2434)&gt;0),1,0)+IF(OR(TRIM(E2434)="",COUNTIF(Config!$B$15:$B$19,E2434)&gt;0),1,0)+IF(OR(TRIM(K2434)="",COUNTIF(Config!$B$15:$B$19,K2434)&gt;0),1,0)+IF(OR(TRIM(P2434)="",COUNTIF(Config!$B$15:$B$19,P2434)&gt;0),1,0)+IF(OR(TRIM(R2434)="",COUNTIF(Config!$B$15:$B$19,R2434)&gt;0),1,0)</f>
        <v>0</v>
      </c>
      <c r="AA2434" s="1" cm="1">
        <f t="array" ref="AA2434">SUMPRODUCT(LEN(H2434)-LEN(SUBSTITUTE(H2434,{"0";"1";"2";"3";"4";"5";"6";"7";"8";"9"},"")))</f>
        <v>10</v>
      </c>
      <c r="AC2434" t="str">
        <f t="shared" si="261"/>
        <v>Potential Duplicate</v>
      </c>
      <c r="AD2434">
        <f t="shared" si="262"/>
        <v>2</v>
      </c>
      <c r="AE2434">
        <f t="shared" si="263"/>
        <v>1</v>
      </c>
      <c r="AF2434" t="str">
        <f t="shared" si="264"/>
        <v>Yes</v>
      </c>
      <c r="AG2434">
        <f t="shared" ca="1" si="265"/>
        <v>37</v>
      </c>
      <c r="AH2434" t="str">
        <f ca="1">IF(OR(V2434="",AG2434=""),"Yes",IF(AG2434&gt;Config!$B$41,"Yes","No"))</f>
        <v>No</v>
      </c>
    </row>
    <row r="2435" spans="1:34" x14ac:dyDescent="0.25">
      <c r="A2435" s="1" t="s">
        <v>17714</v>
      </c>
      <c r="B2435" s="1" t="s">
        <v>33815</v>
      </c>
      <c r="C2435" s="1" t="s">
        <v>511</v>
      </c>
      <c r="D2435" s="1" t="s">
        <v>511</v>
      </c>
      <c r="E2435" s="1" t="s">
        <v>34926</v>
      </c>
      <c r="F2435" s="1" t="s">
        <v>17715</v>
      </c>
      <c r="G2435" t="str">
        <f t="shared" ref="G2435:G2498" si="266">IFERROR(IF(OR(TRIM(F2435)="",LEN(F2435)-LEN(SUBSTITUTE(F2435,"@",""))&lt;&gt;1,FIND("@",F2435)=1,RIGHT(F2435,1)=".",ISNUMBER(SEARCH(" ",F2435)),ISERROR(FIND(".",F2435,FIND("@",F2435)+2))),"Invalid","Valid"),"Invalid")</f>
        <v>Valid</v>
      </c>
      <c r="H2435" s="1" t="s">
        <v>17716</v>
      </c>
      <c r="I2435" t="str" cm="1">
        <f t="array" ref="I2435">IF(OR(TRIM(H2435)="",ISNUMBER(SEARCH("#",H2435)),AA2435&lt;Config!$B$8,SUMPRODUCT(--ISNUMBER(SEARCH({"a";"b";"c";"d";"e";"f";"g";"h";"i";"j";"k";"l";"m";"n";"o";"p";"q";"r";"s";"t";"u";"v";"w";"x";"y";"z"},H2435)))&gt;0),"Invalid","Valid")</f>
        <v>Valid</v>
      </c>
      <c r="J2435" s="1" t="s">
        <v>17717</v>
      </c>
      <c r="K2435" s="1" t="s">
        <v>83</v>
      </c>
      <c r="L2435" s="1" t="s">
        <v>164</v>
      </c>
      <c r="M2435" s="1" t="s">
        <v>33825</v>
      </c>
      <c r="N2435" s="1" t="s">
        <v>713</v>
      </c>
      <c r="O2435" s="1" t="s">
        <v>32</v>
      </c>
      <c r="P2435" t="s">
        <v>87</v>
      </c>
      <c r="Q2435" s="1" t="s">
        <v>438</v>
      </c>
      <c r="R2435" s="1" t="s">
        <v>136</v>
      </c>
      <c r="S2435" s="1" t="s">
        <v>17718</v>
      </c>
      <c r="T2435" s="1" t="s">
        <v>17719</v>
      </c>
      <c r="U2435" s="1" t="s">
        <v>7241</v>
      </c>
      <c r="V2435" s="1" t="s">
        <v>140</v>
      </c>
      <c r="W2435" s="1" t="s">
        <v>94</v>
      </c>
      <c r="X2435" t="str">
        <f t="shared" ref="X2435:X2498" si="267">IF(Z2435=0,"Complete","Incomplete")</f>
        <v>Incomplete</v>
      </c>
      <c r="Y2435">
        <f>MAX(0,100-IF(G2435="Invalid",Config!$B$5,0)-IF(I2435="Invalid",Config!$B$6,0)-IF(X2435="Incomplete",Config!$B$7,0)-IF(AF2435="Yes",Config!$B$37,0))</f>
        <v>60</v>
      </c>
      <c r="Z2435" s="1">
        <f>IF(OR(TRIM(B2435)="",COUNTIF(Config!$B$15:$B$19,B2435)&gt;0),1,0)+IF(OR(TRIM(C2435)="",COUNTIF(Config!$B$15:$B$19,C2435)&gt;0),1,0)+IF(OR(TRIM(F2435)="",COUNTIF(Config!$B$15:$B$19,F2435)&gt;0),1,0)+IF(OR(TRIM(H2435)="",COUNTIF(Config!$B$15:$B$19,H2435)&gt;0),1,0)+IF(OR(TRIM(E2435)="",COUNTIF(Config!$B$15:$B$19,E2435)&gt;0),1,0)+IF(OR(TRIM(K2435)="",COUNTIF(Config!$B$15:$B$19,K2435)&gt;0),1,0)+IF(OR(TRIM(P2435)="",COUNTIF(Config!$B$15:$B$19,P2435)&gt;0),1,0)+IF(OR(TRIM(R2435)="",COUNTIF(Config!$B$15:$B$19,R2435)&gt;0),1,0)</f>
        <v>1</v>
      </c>
      <c r="AA2435" s="1" cm="1">
        <f t="array" ref="AA2435">SUMPRODUCT(LEN(H2435)-LEN(SUBSTITUTE(H2435,{"0";"1";"2";"3";"4";"5";"6";"7";"8";"9"},"")))</f>
        <v>11</v>
      </c>
      <c r="AC2435" t="str">
        <f t="shared" ref="AC2435:AC2498" si="268">_xlfn.TEXTJOIN("; ",TRUE,IF(G2435="Invalid","Invalid Email",""),IF(I2435="Invalid","Invalid Phone",""),IF(X2435="Incomplete","Incomplete Profile",""),IF(AF2435="Yes","Potential Duplicate",""))</f>
        <v>Incomplete Profile</v>
      </c>
      <c r="AD2435">
        <f t="shared" ref="AD2435:AD2498" si="269">IF(OR(TRIM(F2435)="",G2435="Invalid"),0,COUNTIF($F$2:$F$5131,F2435))</f>
        <v>1</v>
      </c>
      <c r="AE2435">
        <f t="shared" ref="AE2435:AE2498" si="270">IF(OR(TRIM(H2435)="",I2435="Invalid"),0,COUNTIF($H$2:$H$5131,H2435))</f>
        <v>1</v>
      </c>
      <c r="AF2435" t="str">
        <f t="shared" ref="AF2435:AF2498" si="271">IF(OR(AD2435&gt;1,AE2435&gt;1),"Yes","No")</f>
        <v>No</v>
      </c>
      <c r="AG2435">
        <f t="shared" ref="AG2435:AG2498" ca="1" si="272">IFERROR(TODAY()-DATEVALUE(V2435),IFERROR(TODAY()-DATE(VALUE(RIGHT(V2435,4)),VALUE(MID(V2435,FIND("/",V2435)+1,FIND("/",V2435,FIND("/",V2435)+1)-FIND("/",V2435)-1)),VALUE(LEFT(V2435,FIND("/",V2435)-1))),""))</f>
        <v>37</v>
      </c>
      <c r="AH2435" t="str">
        <f ca="1">IF(OR(V2435="",AG2435=""),"Yes",IF(AG2435&gt;Config!$B$41,"Yes","No"))</f>
        <v>No</v>
      </c>
    </row>
    <row r="2436" spans="1:34" x14ac:dyDescent="0.25">
      <c r="A2436" s="1" t="s">
        <v>17720</v>
      </c>
      <c r="B2436" s="1" t="s">
        <v>409</v>
      </c>
      <c r="C2436" s="1" t="s">
        <v>97</v>
      </c>
      <c r="D2436" s="1" t="s">
        <v>17721</v>
      </c>
      <c r="E2436" s="1" t="s">
        <v>33926</v>
      </c>
      <c r="F2436" s="1" t="s">
        <v>17722</v>
      </c>
      <c r="G2436" t="str">
        <f t="shared" si="266"/>
        <v>Valid</v>
      </c>
      <c r="H2436" s="1" t="s">
        <v>17723</v>
      </c>
      <c r="I2436" t="str" cm="1">
        <f t="array" ref="I2436">IF(OR(TRIM(H2436)="",ISNUMBER(SEARCH("#",H2436)),AA2436&lt;Config!$B$8,SUMPRODUCT(--ISNUMBER(SEARCH({"a";"b";"c";"d";"e";"f";"g";"h";"i";"j";"k";"l";"m";"n";"o";"p";"q";"r";"s";"t";"u";"v";"w";"x";"y";"z"},H2436)))&gt;0),"Invalid","Valid")</f>
        <v>Valid</v>
      </c>
      <c r="J2436" s="1" t="s">
        <v>17724</v>
      </c>
      <c r="K2436" s="1" t="s">
        <v>722</v>
      </c>
      <c r="L2436" s="1" t="s">
        <v>29</v>
      </c>
      <c r="M2436" s="1" t="s">
        <v>251</v>
      </c>
      <c r="N2436" s="1" t="s">
        <v>51</v>
      </c>
      <c r="O2436" s="1" t="s">
        <v>69</v>
      </c>
      <c r="P2436" t="s">
        <v>314</v>
      </c>
      <c r="Q2436" s="1" t="s">
        <v>316</v>
      </c>
      <c r="R2436" s="1" t="s">
        <v>315</v>
      </c>
      <c r="S2436" s="1" t="s">
        <v>17725</v>
      </c>
      <c r="T2436" s="1" t="s">
        <v>17726</v>
      </c>
      <c r="U2436" s="1" t="s">
        <v>1485</v>
      </c>
      <c r="V2436" s="1" t="s">
        <v>1347</v>
      </c>
      <c r="W2436" s="1" t="s">
        <v>33823</v>
      </c>
      <c r="X2436" t="str">
        <f t="shared" si="267"/>
        <v>Complete</v>
      </c>
      <c r="Y2436">
        <f>MAX(0,100-IF(G2436="Invalid",Config!$B$5,0)-IF(I2436="Invalid",Config!$B$6,0)-IF(X2436="Incomplete",Config!$B$7,0)-IF(AF2436="Yes",Config!$B$37,0))</f>
        <v>100</v>
      </c>
      <c r="Z2436" s="1">
        <f>IF(OR(TRIM(B2436)="",COUNTIF(Config!$B$15:$B$19,B2436)&gt;0),1,0)+IF(OR(TRIM(C2436)="",COUNTIF(Config!$B$15:$B$19,C2436)&gt;0),1,0)+IF(OR(TRIM(F2436)="",COUNTIF(Config!$B$15:$B$19,F2436)&gt;0),1,0)+IF(OR(TRIM(H2436)="",COUNTIF(Config!$B$15:$B$19,H2436)&gt;0),1,0)+IF(OR(TRIM(E2436)="",COUNTIF(Config!$B$15:$B$19,E2436)&gt;0),1,0)+IF(OR(TRIM(K2436)="",COUNTIF(Config!$B$15:$B$19,K2436)&gt;0),1,0)+IF(OR(TRIM(P2436)="",COUNTIF(Config!$B$15:$B$19,P2436)&gt;0),1,0)+IF(OR(TRIM(R2436)="",COUNTIF(Config!$B$15:$B$19,R2436)&gt;0),1,0)</f>
        <v>0</v>
      </c>
      <c r="AA2436" s="1" cm="1">
        <f t="array" ref="AA2436">SUMPRODUCT(LEN(H2436)-LEN(SUBSTITUTE(H2436,{"0";"1";"2";"3";"4";"5";"6";"7";"8";"9"},"")))</f>
        <v>12</v>
      </c>
      <c r="AC2436" t="str">
        <f t="shared" si="268"/>
        <v/>
      </c>
      <c r="AD2436">
        <f t="shared" si="269"/>
        <v>1</v>
      </c>
      <c r="AE2436">
        <f t="shared" si="270"/>
        <v>1</v>
      </c>
      <c r="AF2436" t="str">
        <f t="shared" si="271"/>
        <v>No</v>
      </c>
      <c r="AG2436">
        <f t="shared" ca="1" si="272"/>
        <v>37</v>
      </c>
      <c r="AH2436" t="str">
        <f ca="1">IF(OR(V2436="",AG2436=""),"Yes",IF(AG2436&gt;Config!$B$41,"Yes","No"))</f>
        <v>No</v>
      </c>
    </row>
    <row r="2437" spans="1:34" x14ac:dyDescent="0.25">
      <c r="A2437" s="1" t="s">
        <v>17727</v>
      </c>
      <c r="B2437" s="1" t="s">
        <v>619</v>
      </c>
      <c r="C2437" s="1" t="s">
        <v>1389</v>
      </c>
      <c r="D2437" s="1" t="s">
        <v>9787</v>
      </c>
      <c r="E2437" s="1" t="s">
        <v>35043</v>
      </c>
      <c r="F2437" s="1" t="s">
        <v>17728</v>
      </c>
      <c r="G2437" t="str">
        <f t="shared" si="266"/>
        <v>Valid</v>
      </c>
      <c r="H2437" s="1" t="s">
        <v>17729</v>
      </c>
      <c r="I2437" t="str" cm="1">
        <f t="array" ref="I2437">IF(OR(TRIM(H2437)="",ISNUMBER(SEARCH("#",H2437)),AA2437&lt;Config!$B$8,SUMPRODUCT(--ISNUMBER(SEARCH({"a";"b";"c";"d";"e";"f";"g";"h";"i";"j";"k";"l";"m";"n";"o";"p";"q";"r";"s";"t";"u";"v";"w";"x";"y";"z"},H2437)))&gt;0),"Invalid","Valid")</f>
        <v>Valid</v>
      </c>
      <c r="J2437" s="1" t="s">
        <v>17730</v>
      </c>
      <c r="K2437" s="1" t="s">
        <v>163</v>
      </c>
      <c r="L2437" s="1" t="s">
        <v>164</v>
      </c>
      <c r="M2437" s="1" t="s">
        <v>251</v>
      </c>
      <c r="N2437" s="1" t="s">
        <v>437</v>
      </c>
      <c r="O2437" s="1" t="s">
        <v>69</v>
      </c>
      <c r="P2437" t="s">
        <v>87</v>
      </c>
      <c r="Q2437" s="1" t="s">
        <v>88</v>
      </c>
      <c r="R2437" s="1" t="s">
        <v>550</v>
      </c>
      <c r="S2437" s="1" t="s">
        <v>4944</v>
      </c>
      <c r="T2437" s="1" t="s">
        <v>17731</v>
      </c>
      <c r="U2437" s="1" t="s">
        <v>4383</v>
      </c>
      <c r="V2437" s="1" t="s">
        <v>11465</v>
      </c>
      <c r="W2437" s="1" t="s">
        <v>94</v>
      </c>
      <c r="X2437" t="str">
        <f t="shared" si="267"/>
        <v>Complete</v>
      </c>
      <c r="Y2437">
        <f>MAX(0,100-IF(G2437="Invalid",Config!$B$5,0)-IF(I2437="Invalid",Config!$B$6,0)-IF(X2437="Incomplete",Config!$B$7,0)-IF(AF2437="Yes",Config!$B$37,0))</f>
        <v>100</v>
      </c>
      <c r="Z2437" s="1">
        <f>IF(OR(TRIM(B2437)="",COUNTIF(Config!$B$15:$B$19,B2437)&gt;0),1,0)+IF(OR(TRIM(C2437)="",COUNTIF(Config!$B$15:$B$19,C2437)&gt;0),1,0)+IF(OR(TRIM(F2437)="",COUNTIF(Config!$B$15:$B$19,F2437)&gt;0),1,0)+IF(OR(TRIM(H2437)="",COUNTIF(Config!$B$15:$B$19,H2437)&gt;0),1,0)+IF(OR(TRIM(E2437)="",COUNTIF(Config!$B$15:$B$19,E2437)&gt;0),1,0)+IF(OR(TRIM(K2437)="",COUNTIF(Config!$B$15:$B$19,K2437)&gt;0),1,0)+IF(OR(TRIM(P2437)="",COUNTIF(Config!$B$15:$B$19,P2437)&gt;0),1,0)+IF(OR(TRIM(R2437)="",COUNTIF(Config!$B$15:$B$19,R2437)&gt;0),1,0)</f>
        <v>0</v>
      </c>
      <c r="AA2437" s="1" cm="1">
        <f t="array" ref="AA2437">SUMPRODUCT(LEN(H2437)-LEN(SUBSTITUTE(H2437,{"0";"1";"2";"3";"4";"5";"6";"7";"8";"9"},"")))</f>
        <v>10</v>
      </c>
      <c r="AC2437" t="str">
        <f t="shared" si="268"/>
        <v/>
      </c>
      <c r="AD2437">
        <f t="shared" si="269"/>
        <v>1</v>
      </c>
      <c r="AE2437">
        <f t="shared" si="270"/>
        <v>1</v>
      </c>
      <c r="AF2437" t="str">
        <f t="shared" si="271"/>
        <v>No</v>
      </c>
      <c r="AG2437">
        <f t="shared" ca="1" si="272"/>
        <v>83</v>
      </c>
      <c r="AH2437" t="str">
        <f ca="1">IF(OR(V2437="",AG2437=""),"Yes",IF(AG2437&gt;Config!$B$41,"Yes","No"))</f>
        <v>No</v>
      </c>
    </row>
    <row r="2438" spans="1:34" x14ac:dyDescent="0.25">
      <c r="A2438" s="1" t="s">
        <v>17732</v>
      </c>
      <c r="B2438" s="1" t="s">
        <v>2085</v>
      </c>
      <c r="C2438" s="1" t="s">
        <v>524</v>
      </c>
      <c r="D2438" s="1" t="s">
        <v>17733</v>
      </c>
      <c r="E2438" s="1" t="s">
        <v>35044</v>
      </c>
      <c r="F2438" s="1" t="s">
        <v>17734</v>
      </c>
      <c r="G2438" t="str">
        <f t="shared" si="266"/>
        <v>Valid</v>
      </c>
      <c r="H2438" s="1" t="s">
        <v>17735</v>
      </c>
      <c r="I2438" t="str" cm="1">
        <f t="array" ref="I2438">IF(OR(TRIM(H2438)="",ISNUMBER(SEARCH("#",H2438)),AA2438&lt;Config!$B$8,SUMPRODUCT(--ISNUMBER(SEARCH({"a";"b";"c";"d";"e";"f";"g";"h";"i";"j";"k";"l";"m";"n";"o";"p";"q";"r";"s";"t";"u";"v";"w";"x";"y";"z"},H2438)))&gt;0),"Invalid","Valid")</f>
        <v>Valid</v>
      </c>
      <c r="J2438" s="1" t="s">
        <v>17736</v>
      </c>
      <c r="K2438" s="1" t="s">
        <v>48</v>
      </c>
      <c r="L2438" s="1" t="s">
        <v>49</v>
      </c>
      <c r="M2438" s="1" t="s">
        <v>251</v>
      </c>
      <c r="N2438" s="1" t="s">
        <v>358</v>
      </c>
      <c r="O2438" s="1" t="s">
        <v>69</v>
      </c>
      <c r="P2438" t="s">
        <v>236</v>
      </c>
      <c r="Q2438" s="1" t="s">
        <v>253</v>
      </c>
      <c r="R2438" s="1" t="s">
        <v>253</v>
      </c>
      <c r="S2438" s="1" t="s">
        <v>16151</v>
      </c>
      <c r="T2438" s="1" t="s">
        <v>17737</v>
      </c>
      <c r="U2438" s="1" t="s">
        <v>17738</v>
      </c>
      <c r="V2438" s="1" t="s">
        <v>12057</v>
      </c>
      <c r="W2438" s="1" t="s">
        <v>94</v>
      </c>
      <c r="X2438" t="str">
        <f t="shared" si="267"/>
        <v>Complete</v>
      </c>
      <c r="Y2438">
        <f>MAX(0,100-IF(G2438="Invalid",Config!$B$5,0)-IF(I2438="Invalid",Config!$B$6,0)-IF(X2438="Incomplete",Config!$B$7,0)-IF(AF2438="Yes",Config!$B$37,0))</f>
        <v>100</v>
      </c>
      <c r="Z2438" s="1">
        <f>IF(OR(TRIM(B2438)="",COUNTIF(Config!$B$15:$B$19,B2438)&gt;0),1,0)+IF(OR(TRIM(C2438)="",COUNTIF(Config!$B$15:$B$19,C2438)&gt;0),1,0)+IF(OR(TRIM(F2438)="",COUNTIF(Config!$B$15:$B$19,F2438)&gt;0),1,0)+IF(OR(TRIM(H2438)="",COUNTIF(Config!$B$15:$B$19,H2438)&gt;0),1,0)+IF(OR(TRIM(E2438)="",COUNTIF(Config!$B$15:$B$19,E2438)&gt;0),1,0)+IF(OR(TRIM(K2438)="",COUNTIF(Config!$B$15:$B$19,K2438)&gt;0),1,0)+IF(OR(TRIM(P2438)="",COUNTIF(Config!$B$15:$B$19,P2438)&gt;0),1,0)+IF(OR(TRIM(R2438)="",COUNTIF(Config!$B$15:$B$19,R2438)&gt;0),1,0)</f>
        <v>0</v>
      </c>
      <c r="AA2438" s="1" cm="1">
        <f t="array" ref="AA2438">SUMPRODUCT(LEN(H2438)-LEN(SUBSTITUTE(H2438,{"0";"1";"2";"3";"4";"5";"6";"7";"8";"9"},"")))</f>
        <v>12</v>
      </c>
      <c r="AC2438" t="str">
        <f t="shared" si="268"/>
        <v/>
      </c>
      <c r="AD2438">
        <f t="shared" si="269"/>
        <v>1</v>
      </c>
      <c r="AE2438">
        <f t="shared" si="270"/>
        <v>1</v>
      </c>
      <c r="AF2438" t="str">
        <f t="shared" si="271"/>
        <v>No</v>
      </c>
      <c r="AG2438">
        <f t="shared" ca="1" si="272"/>
        <v>626</v>
      </c>
      <c r="AH2438" t="str">
        <f ca="1">IF(OR(V2438="",AG2438=""),"Yes",IF(AG2438&gt;Config!$B$41,"Yes","No"))</f>
        <v>Yes</v>
      </c>
    </row>
    <row r="2439" spans="1:34" x14ac:dyDescent="0.25">
      <c r="A2439" s="1" t="s">
        <v>17739</v>
      </c>
      <c r="B2439" s="1" t="s">
        <v>851</v>
      </c>
      <c r="C2439" s="1" t="s">
        <v>828</v>
      </c>
      <c r="D2439" s="1" t="s">
        <v>17740</v>
      </c>
      <c r="E2439" s="1" t="s">
        <v>33829</v>
      </c>
      <c r="F2439" s="1" t="s">
        <v>17741</v>
      </c>
      <c r="G2439" t="str">
        <f t="shared" si="266"/>
        <v>Valid</v>
      </c>
      <c r="H2439" s="1" t="s">
        <v>17742</v>
      </c>
      <c r="I2439" t="str" cm="1">
        <f t="array" ref="I2439">IF(OR(TRIM(H2439)="",ISNUMBER(SEARCH("#",H2439)),AA2439&lt;Config!$B$8,SUMPRODUCT(--ISNUMBER(SEARCH({"a";"b";"c";"d";"e";"f";"g";"h";"i";"j";"k";"l";"m";"n";"o";"p";"q";"r";"s";"t";"u";"v";"w";"x";"y";"z"},H2439)))&gt;0),"Invalid","Valid")</f>
        <v>Valid</v>
      </c>
      <c r="J2439" s="1" t="s">
        <v>17743</v>
      </c>
      <c r="K2439" s="1" t="s">
        <v>504</v>
      </c>
      <c r="L2439" s="1" t="s">
        <v>265</v>
      </c>
      <c r="M2439" s="1" t="s">
        <v>50</v>
      </c>
      <c r="N2439" s="1" t="s">
        <v>51</v>
      </c>
      <c r="O2439" s="1" t="s">
        <v>69</v>
      </c>
      <c r="P2439" t="s">
        <v>236</v>
      </c>
      <c r="Q2439" s="1" t="s">
        <v>237</v>
      </c>
      <c r="R2439" s="1" t="s">
        <v>238</v>
      </c>
      <c r="S2439" s="1" t="s">
        <v>17744</v>
      </c>
      <c r="T2439" s="1" t="s">
        <v>17745</v>
      </c>
      <c r="U2439" s="1" t="s">
        <v>1692</v>
      </c>
      <c r="V2439" s="1" t="s">
        <v>3101</v>
      </c>
      <c r="W2439" s="1" t="s">
        <v>60</v>
      </c>
      <c r="X2439" t="str">
        <f t="shared" si="267"/>
        <v>Incomplete</v>
      </c>
      <c r="Y2439">
        <f>MAX(0,100-IF(G2439="Invalid",Config!$B$5,0)-IF(I2439="Invalid",Config!$B$6,0)-IF(X2439="Incomplete",Config!$B$7,0)-IF(AF2439="Yes",Config!$B$37,0))</f>
        <v>60</v>
      </c>
      <c r="Z2439" s="1">
        <f>IF(OR(TRIM(B2439)="",COUNTIF(Config!$B$15:$B$19,B2439)&gt;0),1,0)+IF(OR(TRIM(C2439)="",COUNTIF(Config!$B$15:$B$19,C2439)&gt;0),1,0)+IF(OR(TRIM(F2439)="",COUNTIF(Config!$B$15:$B$19,F2439)&gt;0),1,0)+IF(OR(TRIM(H2439)="",COUNTIF(Config!$B$15:$B$19,H2439)&gt;0),1,0)+IF(OR(TRIM(E2439)="",COUNTIF(Config!$B$15:$B$19,E2439)&gt;0),1,0)+IF(OR(TRIM(K2439)="",COUNTIF(Config!$B$15:$B$19,K2439)&gt;0),1,0)+IF(OR(TRIM(P2439)="",COUNTIF(Config!$B$15:$B$19,P2439)&gt;0),1,0)+IF(OR(TRIM(R2439)="",COUNTIF(Config!$B$15:$B$19,R2439)&gt;0),1,0)</f>
        <v>1</v>
      </c>
      <c r="AA2439" s="1" cm="1">
        <f t="array" ref="AA2439">SUMPRODUCT(LEN(H2439)-LEN(SUBSTITUTE(H2439,{"0";"1";"2";"3";"4";"5";"6";"7";"8";"9"},"")))</f>
        <v>12</v>
      </c>
      <c r="AC2439" t="str">
        <f t="shared" si="268"/>
        <v>Incomplete Profile</v>
      </c>
      <c r="AD2439">
        <f t="shared" si="269"/>
        <v>1</v>
      </c>
      <c r="AE2439">
        <f t="shared" si="270"/>
        <v>1</v>
      </c>
      <c r="AF2439" t="str">
        <f t="shared" si="271"/>
        <v>No</v>
      </c>
      <c r="AG2439">
        <f t="shared" ca="1" si="272"/>
        <v>118</v>
      </c>
      <c r="AH2439" t="str">
        <f ca="1">IF(OR(V2439="",AG2439=""),"Yes",IF(AG2439&gt;Config!$B$41,"Yes","No"))</f>
        <v>No</v>
      </c>
    </row>
    <row r="2440" spans="1:34" x14ac:dyDescent="0.25">
      <c r="A2440" s="1" t="s">
        <v>17746</v>
      </c>
      <c r="B2440" s="1" t="s">
        <v>22</v>
      </c>
      <c r="C2440" s="1" t="s">
        <v>956</v>
      </c>
      <c r="D2440" s="1" t="s">
        <v>17747</v>
      </c>
      <c r="E2440" s="1" t="s">
        <v>34500</v>
      </c>
      <c r="F2440" s="1" t="s">
        <v>17748</v>
      </c>
      <c r="G2440" t="str">
        <f t="shared" si="266"/>
        <v>Valid</v>
      </c>
      <c r="H2440" s="1" t="s">
        <v>17749</v>
      </c>
      <c r="I2440" t="str" cm="1">
        <f t="array" ref="I2440">IF(OR(TRIM(H2440)="",ISNUMBER(SEARCH("#",H2440)),AA2440&lt;Config!$B$8,SUMPRODUCT(--ISNUMBER(SEARCH({"a";"b";"c";"d";"e";"f";"g";"h";"i";"j";"k";"l";"m";"n";"o";"p";"q";"r";"s";"t";"u";"v";"w";"x";"y";"z"},H2440)))&gt;0),"Invalid","Valid")</f>
        <v>Valid</v>
      </c>
      <c r="J2440" s="1" t="s">
        <v>1215</v>
      </c>
      <c r="K2440" s="1" t="s">
        <v>625</v>
      </c>
      <c r="L2440" s="1" t="s">
        <v>179</v>
      </c>
      <c r="M2440" s="1" t="s">
        <v>517</v>
      </c>
      <c r="N2440" s="1" t="s">
        <v>86</v>
      </c>
      <c r="O2440" s="1" t="s">
        <v>52</v>
      </c>
      <c r="P2440" t="s">
        <v>104</v>
      </c>
      <c r="Q2440" s="1" t="s">
        <v>732</v>
      </c>
      <c r="R2440" s="1" t="s">
        <v>106</v>
      </c>
      <c r="S2440" s="1" t="s">
        <v>17750</v>
      </c>
      <c r="T2440" s="1" t="s">
        <v>17751</v>
      </c>
      <c r="U2440" s="1" t="s">
        <v>3861</v>
      </c>
      <c r="V2440" s="1" t="s">
        <v>140</v>
      </c>
      <c r="W2440" s="1" t="s">
        <v>202</v>
      </c>
      <c r="X2440" t="str">
        <f t="shared" si="267"/>
        <v>Complete</v>
      </c>
      <c r="Y2440">
        <f>MAX(0,100-IF(G2440="Invalid",Config!$B$5,0)-IF(I2440="Invalid",Config!$B$6,0)-IF(X2440="Incomplete",Config!$B$7,0)-IF(AF2440="Yes",Config!$B$37,0))</f>
        <v>100</v>
      </c>
      <c r="Z2440" s="1">
        <f>IF(OR(TRIM(B2440)="",COUNTIF(Config!$B$15:$B$19,B2440)&gt;0),1,0)+IF(OR(TRIM(C2440)="",COUNTIF(Config!$B$15:$B$19,C2440)&gt;0),1,0)+IF(OR(TRIM(F2440)="",COUNTIF(Config!$B$15:$B$19,F2440)&gt;0),1,0)+IF(OR(TRIM(H2440)="",COUNTIF(Config!$B$15:$B$19,H2440)&gt;0),1,0)+IF(OR(TRIM(E2440)="",COUNTIF(Config!$B$15:$B$19,E2440)&gt;0),1,0)+IF(OR(TRIM(K2440)="",COUNTIF(Config!$B$15:$B$19,K2440)&gt;0),1,0)+IF(OR(TRIM(P2440)="",COUNTIF(Config!$B$15:$B$19,P2440)&gt;0),1,0)+IF(OR(TRIM(R2440)="",COUNTIF(Config!$B$15:$B$19,R2440)&gt;0),1,0)</f>
        <v>0</v>
      </c>
      <c r="AA2440" s="1" cm="1">
        <f t="array" ref="AA2440">SUMPRODUCT(LEN(H2440)-LEN(SUBSTITUTE(H2440,{"0";"1";"2";"3";"4";"5";"6";"7";"8";"9"},"")))</f>
        <v>11</v>
      </c>
      <c r="AC2440" t="str">
        <f t="shared" si="268"/>
        <v/>
      </c>
      <c r="AD2440">
        <f t="shared" si="269"/>
        <v>1</v>
      </c>
      <c r="AE2440">
        <f t="shared" si="270"/>
        <v>1</v>
      </c>
      <c r="AF2440" t="str">
        <f t="shared" si="271"/>
        <v>No</v>
      </c>
      <c r="AG2440">
        <f t="shared" ca="1" si="272"/>
        <v>37</v>
      </c>
      <c r="AH2440" t="str">
        <f ca="1">IF(OR(V2440="",AG2440=""),"Yes",IF(AG2440&gt;Config!$B$41,"Yes","No"))</f>
        <v>No</v>
      </c>
    </row>
    <row r="2441" spans="1:34" x14ac:dyDescent="0.25">
      <c r="A2441" s="1" t="s">
        <v>17752</v>
      </c>
      <c r="B2441" s="1" t="s">
        <v>1399</v>
      </c>
      <c r="C2441" s="1" t="s">
        <v>899</v>
      </c>
      <c r="D2441" s="1" t="s">
        <v>17753</v>
      </c>
      <c r="E2441" s="1" t="s">
        <v>35045</v>
      </c>
      <c r="F2441" s="1" t="s">
        <v>17754</v>
      </c>
      <c r="G2441" t="str">
        <f t="shared" si="266"/>
        <v>Valid</v>
      </c>
      <c r="H2441" s="1" t="s">
        <v>17755</v>
      </c>
      <c r="I2441" t="str" cm="1">
        <f t="array" ref="I2441">IF(OR(TRIM(H2441)="",ISNUMBER(SEARCH("#",H2441)),AA2441&lt;Config!$B$8,SUMPRODUCT(--ISNUMBER(SEARCH({"a";"b";"c";"d";"e";"f";"g";"h";"i";"j";"k";"l";"m";"n";"o";"p";"q";"r";"s";"t";"u";"v";"w";"x";"y";"z"},H2441)))&gt;0),"Invalid","Valid")</f>
        <v>Valid</v>
      </c>
      <c r="J2441" s="1" t="s">
        <v>17756</v>
      </c>
      <c r="K2441" s="1" t="s">
        <v>1001</v>
      </c>
      <c r="L2441" s="1" t="s">
        <v>49</v>
      </c>
      <c r="M2441" s="1" t="s">
        <v>118</v>
      </c>
      <c r="N2441" s="1" t="s">
        <v>437</v>
      </c>
      <c r="O2441" s="1" t="s">
        <v>266</v>
      </c>
      <c r="P2441" t="s">
        <v>344</v>
      </c>
      <c r="Q2441" s="1" t="s">
        <v>1199</v>
      </c>
      <c r="R2441" s="1" t="s">
        <v>17757</v>
      </c>
      <c r="S2441" s="1" t="s">
        <v>17758</v>
      </c>
      <c r="T2441" s="1" t="s">
        <v>17759</v>
      </c>
      <c r="U2441" s="1" t="s">
        <v>17760</v>
      </c>
      <c r="V2441" s="1" t="s">
        <v>140</v>
      </c>
      <c r="W2441" s="1" t="s">
        <v>186</v>
      </c>
      <c r="X2441" t="str">
        <f t="shared" si="267"/>
        <v>Complete</v>
      </c>
      <c r="Y2441">
        <f>MAX(0,100-IF(G2441="Invalid",Config!$B$5,0)-IF(I2441="Invalid",Config!$B$6,0)-IF(X2441="Incomplete",Config!$B$7,0)-IF(AF2441="Yes",Config!$B$37,0))</f>
        <v>100</v>
      </c>
      <c r="Z2441" s="1">
        <f>IF(OR(TRIM(B2441)="",COUNTIF(Config!$B$15:$B$19,B2441)&gt;0),1,0)+IF(OR(TRIM(C2441)="",COUNTIF(Config!$B$15:$B$19,C2441)&gt;0),1,0)+IF(OR(TRIM(F2441)="",COUNTIF(Config!$B$15:$B$19,F2441)&gt;0),1,0)+IF(OR(TRIM(H2441)="",COUNTIF(Config!$B$15:$B$19,H2441)&gt;0),1,0)+IF(OR(TRIM(E2441)="",COUNTIF(Config!$B$15:$B$19,E2441)&gt;0),1,0)+IF(OR(TRIM(K2441)="",COUNTIF(Config!$B$15:$B$19,K2441)&gt;0),1,0)+IF(OR(TRIM(P2441)="",COUNTIF(Config!$B$15:$B$19,P2441)&gt;0),1,0)+IF(OR(TRIM(R2441)="",COUNTIF(Config!$B$15:$B$19,R2441)&gt;0),1,0)</f>
        <v>0</v>
      </c>
      <c r="AA2441" s="1" cm="1">
        <f t="array" ref="AA2441">SUMPRODUCT(LEN(H2441)-LEN(SUBSTITUTE(H2441,{"0";"1";"2";"3";"4";"5";"6";"7";"8";"9"},"")))</f>
        <v>10</v>
      </c>
      <c r="AC2441" t="str">
        <f t="shared" si="268"/>
        <v/>
      </c>
      <c r="AD2441">
        <f t="shared" si="269"/>
        <v>1</v>
      </c>
      <c r="AE2441">
        <f t="shared" si="270"/>
        <v>1</v>
      </c>
      <c r="AF2441" t="str">
        <f t="shared" si="271"/>
        <v>No</v>
      </c>
      <c r="AG2441">
        <f t="shared" ca="1" si="272"/>
        <v>37</v>
      </c>
      <c r="AH2441" t="str">
        <f ca="1">IF(OR(V2441="",AG2441=""),"Yes",IF(AG2441&gt;Config!$B$41,"Yes","No"))</f>
        <v>No</v>
      </c>
    </row>
    <row r="2442" spans="1:34" x14ac:dyDescent="0.25">
      <c r="A2442" s="1" t="s">
        <v>17761</v>
      </c>
      <c r="B2442" s="1" t="s">
        <v>409</v>
      </c>
      <c r="C2442" s="1" t="s">
        <v>946</v>
      </c>
      <c r="D2442" s="1" t="s">
        <v>17762</v>
      </c>
      <c r="E2442" s="1" t="s">
        <v>633</v>
      </c>
      <c r="F2442" s="1" t="s">
        <v>17763</v>
      </c>
      <c r="G2442" t="str">
        <f t="shared" si="266"/>
        <v>Valid</v>
      </c>
      <c r="H2442" s="1" t="s">
        <v>17764</v>
      </c>
      <c r="I2442" t="str" cm="1">
        <f t="array" ref="I2442">IF(OR(TRIM(H2442)="",ISNUMBER(SEARCH("#",H2442)),AA2442&lt;Config!$B$8,SUMPRODUCT(--ISNUMBER(SEARCH({"a";"b";"c";"d";"e";"f";"g";"h";"i";"j";"k";"l";"m";"n";"o";"p";"q";"r";"s";"t";"u";"v";"w";"x";"y";"z"},H2442)))&gt;0),"Invalid","Valid")</f>
        <v>Valid</v>
      </c>
      <c r="J2442" s="1" t="s">
        <v>17765</v>
      </c>
      <c r="K2442" s="1" t="s">
        <v>133</v>
      </c>
      <c r="L2442" s="1" t="s">
        <v>450</v>
      </c>
      <c r="M2442" s="1" t="s">
        <v>30</v>
      </c>
      <c r="N2442" s="1" t="s">
        <v>224</v>
      </c>
      <c r="O2442" s="1" t="s">
        <v>149</v>
      </c>
      <c r="P2442" t="s">
        <v>87</v>
      </c>
      <c r="Q2442" s="1" t="s">
        <v>438</v>
      </c>
      <c r="R2442" s="1" t="s">
        <v>379</v>
      </c>
      <c r="S2442" s="1" t="s">
        <v>17766</v>
      </c>
      <c r="T2442" s="1" t="s">
        <v>17767</v>
      </c>
      <c r="U2442" s="1" t="s">
        <v>3377</v>
      </c>
      <c r="V2442" s="1" t="s">
        <v>394</v>
      </c>
      <c r="W2442" s="1" t="s">
        <v>202</v>
      </c>
      <c r="X2442" t="str">
        <f t="shared" si="267"/>
        <v>Complete</v>
      </c>
      <c r="Y2442">
        <f>MAX(0,100-IF(G2442="Invalid",Config!$B$5,0)-IF(I2442="Invalid",Config!$B$6,0)-IF(X2442="Incomplete",Config!$B$7,0)-IF(AF2442="Yes",Config!$B$37,0))</f>
        <v>100</v>
      </c>
      <c r="Z2442" s="1">
        <f>IF(OR(TRIM(B2442)="",COUNTIF(Config!$B$15:$B$19,B2442)&gt;0),1,0)+IF(OR(TRIM(C2442)="",COUNTIF(Config!$B$15:$B$19,C2442)&gt;0),1,0)+IF(OR(TRIM(F2442)="",COUNTIF(Config!$B$15:$B$19,F2442)&gt;0),1,0)+IF(OR(TRIM(H2442)="",COUNTIF(Config!$B$15:$B$19,H2442)&gt;0),1,0)+IF(OR(TRIM(E2442)="",COUNTIF(Config!$B$15:$B$19,E2442)&gt;0),1,0)+IF(OR(TRIM(K2442)="",COUNTIF(Config!$B$15:$B$19,K2442)&gt;0),1,0)+IF(OR(TRIM(P2442)="",COUNTIF(Config!$B$15:$B$19,P2442)&gt;0),1,0)+IF(OR(TRIM(R2442)="",COUNTIF(Config!$B$15:$B$19,R2442)&gt;0),1,0)</f>
        <v>0</v>
      </c>
      <c r="AA2442" s="1" cm="1">
        <f t="array" ref="AA2442">SUMPRODUCT(LEN(H2442)-LEN(SUBSTITUTE(H2442,{"0";"1";"2";"3";"4";"5";"6";"7";"8";"9"},"")))</f>
        <v>10</v>
      </c>
      <c r="AC2442" t="str">
        <f t="shared" si="268"/>
        <v/>
      </c>
      <c r="AD2442">
        <f t="shared" si="269"/>
        <v>1</v>
      </c>
      <c r="AE2442">
        <f t="shared" si="270"/>
        <v>1</v>
      </c>
      <c r="AF2442" t="str">
        <f t="shared" si="271"/>
        <v>No</v>
      </c>
      <c r="AG2442">
        <f t="shared" ca="1" si="272"/>
        <v>470</v>
      </c>
      <c r="AH2442" t="str">
        <f ca="1">IF(OR(V2442="",AG2442=""),"Yes",IF(AG2442&gt;Config!$B$41,"Yes","No"))</f>
        <v>Yes</v>
      </c>
    </row>
    <row r="2443" spans="1:34" x14ac:dyDescent="0.25">
      <c r="A2443" s="1" t="s">
        <v>17768</v>
      </c>
      <c r="B2443" s="1" t="s">
        <v>456</v>
      </c>
      <c r="C2443" s="1" t="s">
        <v>2104</v>
      </c>
      <c r="D2443" s="1" t="s">
        <v>17769</v>
      </c>
      <c r="E2443" s="1" t="s">
        <v>2178</v>
      </c>
      <c r="F2443" s="1" t="s">
        <v>17770</v>
      </c>
      <c r="G2443" t="str">
        <f t="shared" si="266"/>
        <v>Valid</v>
      </c>
      <c r="H2443" s="1" t="s">
        <v>17771</v>
      </c>
      <c r="I2443" t="str" cm="1">
        <f t="array" ref="I2443">IF(OR(TRIM(H2443)="",ISNUMBER(SEARCH("#",H2443)),AA2443&lt;Config!$B$8,SUMPRODUCT(--ISNUMBER(SEARCH({"a";"b";"c";"d";"e";"f";"g";"h";"i";"j";"k";"l";"m";"n";"o";"p";"q";"r";"s";"t";"u";"v";"w";"x";"y";"z"},H2443)))&gt;0),"Invalid","Valid")</f>
        <v>Valid</v>
      </c>
      <c r="J2443" s="1" t="s">
        <v>17772</v>
      </c>
      <c r="K2443" s="1" t="s">
        <v>287</v>
      </c>
      <c r="L2443" s="1" t="s">
        <v>265</v>
      </c>
      <c r="M2443" s="1" t="s">
        <v>30</v>
      </c>
      <c r="N2443" s="1" t="s">
        <v>86</v>
      </c>
      <c r="O2443" s="1" t="s">
        <v>180</v>
      </c>
      <c r="P2443" t="s">
        <v>53</v>
      </c>
      <c r="Q2443" s="1" t="s">
        <v>54</v>
      </c>
      <c r="R2443" s="1" t="s">
        <v>55</v>
      </c>
      <c r="S2443" s="1" t="s">
        <v>16868</v>
      </c>
      <c r="T2443" s="1" t="s">
        <v>17773</v>
      </c>
      <c r="U2443" s="1" t="s">
        <v>13730</v>
      </c>
      <c r="V2443" s="1" t="s">
        <v>17774</v>
      </c>
      <c r="W2443" s="1" t="s">
        <v>384</v>
      </c>
      <c r="X2443" t="str">
        <f t="shared" si="267"/>
        <v>Complete</v>
      </c>
      <c r="Y2443">
        <f>MAX(0,100-IF(G2443="Invalid",Config!$B$5,0)-IF(I2443="Invalid",Config!$B$6,0)-IF(X2443="Incomplete",Config!$B$7,0)-IF(AF2443="Yes",Config!$B$37,0))</f>
        <v>100</v>
      </c>
      <c r="Z2443" s="1">
        <f>IF(OR(TRIM(B2443)="",COUNTIF(Config!$B$15:$B$19,B2443)&gt;0),1,0)+IF(OR(TRIM(C2443)="",COUNTIF(Config!$B$15:$B$19,C2443)&gt;0),1,0)+IF(OR(TRIM(F2443)="",COUNTIF(Config!$B$15:$B$19,F2443)&gt;0),1,0)+IF(OR(TRIM(H2443)="",COUNTIF(Config!$B$15:$B$19,H2443)&gt;0),1,0)+IF(OR(TRIM(E2443)="",COUNTIF(Config!$B$15:$B$19,E2443)&gt;0),1,0)+IF(OR(TRIM(K2443)="",COUNTIF(Config!$B$15:$B$19,K2443)&gt;0),1,0)+IF(OR(TRIM(P2443)="",COUNTIF(Config!$B$15:$B$19,P2443)&gt;0),1,0)+IF(OR(TRIM(R2443)="",COUNTIF(Config!$B$15:$B$19,R2443)&gt;0),1,0)</f>
        <v>0</v>
      </c>
      <c r="AA2443" s="1" cm="1">
        <f t="array" ref="AA2443">SUMPRODUCT(LEN(H2443)-LEN(SUBSTITUTE(H2443,{"0";"1";"2";"3";"4";"5";"6";"7";"8";"9"},"")))</f>
        <v>12</v>
      </c>
      <c r="AC2443" t="str">
        <f t="shared" si="268"/>
        <v/>
      </c>
      <c r="AD2443">
        <f t="shared" si="269"/>
        <v>1</v>
      </c>
      <c r="AE2443">
        <f t="shared" si="270"/>
        <v>1</v>
      </c>
      <c r="AF2443" t="str">
        <f t="shared" si="271"/>
        <v>No</v>
      </c>
      <c r="AG2443">
        <f t="shared" ca="1" si="272"/>
        <v>414</v>
      </c>
      <c r="AH2443" t="str">
        <f ca="1">IF(OR(V2443="",AG2443=""),"Yes",IF(AG2443&gt;Config!$B$41,"Yes","No"))</f>
        <v>Yes</v>
      </c>
    </row>
    <row r="2444" spans="1:34" x14ac:dyDescent="0.25">
      <c r="A2444" s="1" t="s">
        <v>17775</v>
      </c>
      <c r="B2444" s="1" t="s">
        <v>1157</v>
      </c>
      <c r="C2444" s="1" t="s">
        <v>445</v>
      </c>
      <c r="D2444" s="1" t="s">
        <v>14102</v>
      </c>
      <c r="E2444" s="1" t="s">
        <v>33907</v>
      </c>
      <c r="F2444" s="1" t="s">
        <v>17776</v>
      </c>
      <c r="G2444" t="str">
        <f t="shared" si="266"/>
        <v>Valid</v>
      </c>
      <c r="H2444" s="1" t="s">
        <v>17777</v>
      </c>
      <c r="I2444" t="str" cm="1">
        <f t="array" ref="I2444">IF(OR(TRIM(H2444)="",ISNUMBER(SEARCH("#",H2444)),AA2444&lt;Config!$B$8,SUMPRODUCT(--ISNUMBER(SEARCH({"a";"b";"c";"d";"e";"f";"g";"h";"i";"j";"k";"l";"m";"n";"o";"p";"q";"r";"s";"t";"u";"v";"w";"x";"y";"z"},H2444)))&gt;0),"Invalid","Valid")</f>
        <v>Valid</v>
      </c>
      <c r="J2444" s="1" t="s">
        <v>17778</v>
      </c>
      <c r="K2444" s="1" t="s">
        <v>28</v>
      </c>
      <c r="L2444" s="1" t="s">
        <v>102</v>
      </c>
      <c r="M2444" s="1" t="s">
        <v>391</v>
      </c>
      <c r="N2444" s="1" t="s">
        <v>713</v>
      </c>
      <c r="O2444" s="1" t="s">
        <v>149</v>
      </c>
      <c r="P2444" t="s">
        <v>104</v>
      </c>
      <c r="Q2444" s="1" t="s">
        <v>732</v>
      </c>
      <c r="R2444" s="1" t="s">
        <v>922</v>
      </c>
      <c r="S2444" s="1" t="s">
        <v>14106</v>
      </c>
      <c r="T2444" s="1" t="s">
        <v>17779</v>
      </c>
      <c r="U2444" s="1" t="s">
        <v>1692</v>
      </c>
      <c r="V2444" s="1" t="s">
        <v>3553</v>
      </c>
      <c r="W2444" s="1" t="s">
        <v>60</v>
      </c>
      <c r="X2444" t="str">
        <f t="shared" si="267"/>
        <v>Complete</v>
      </c>
      <c r="Y2444">
        <f>MAX(0,100-IF(G2444="Invalid",Config!$B$5,0)-IF(I2444="Invalid",Config!$B$6,0)-IF(X2444="Incomplete",Config!$B$7,0)-IF(AF2444="Yes",Config!$B$37,0))</f>
        <v>100</v>
      </c>
      <c r="Z2444" s="1">
        <f>IF(OR(TRIM(B2444)="",COUNTIF(Config!$B$15:$B$19,B2444)&gt;0),1,0)+IF(OR(TRIM(C2444)="",COUNTIF(Config!$B$15:$B$19,C2444)&gt;0),1,0)+IF(OR(TRIM(F2444)="",COUNTIF(Config!$B$15:$B$19,F2444)&gt;0),1,0)+IF(OR(TRIM(H2444)="",COUNTIF(Config!$B$15:$B$19,H2444)&gt;0),1,0)+IF(OR(TRIM(E2444)="",COUNTIF(Config!$B$15:$B$19,E2444)&gt;0),1,0)+IF(OR(TRIM(K2444)="",COUNTIF(Config!$B$15:$B$19,K2444)&gt;0),1,0)+IF(OR(TRIM(P2444)="",COUNTIF(Config!$B$15:$B$19,P2444)&gt;0),1,0)+IF(OR(TRIM(R2444)="",COUNTIF(Config!$B$15:$B$19,R2444)&gt;0),1,0)</f>
        <v>0</v>
      </c>
      <c r="AA2444" s="1" cm="1">
        <f t="array" ref="AA2444">SUMPRODUCT(LEN(H2444)-LEN(SUBSTITUTE(H2444,{"0";"1";"2";"3";"4";"5";"6";"7";"8";"9"},"")))</f>
        <v>11</v>
      </c>
      <c r="AC2444" t="str">
        <f t="shared" si="268"/>
        <v/>
      </c>
      <c r="AD2444">
        <f t="shared" si="269"/>
        <v>1</v>
      </c>
      <c r="AE2444">
        <f t="shared" si="270"/>
        <v>1</v>
      </c>
      <c r="AF2444" t="str">
        <f t="shared" si="271"/>
        <v>No</v>
      </c>
      <c r="AG2444">
        <f t="shared" ca="1" si="272"/>
        <v>316</v>
      </c>
      <c r="AH2444" t="str">
        <f ca="1">IF(OR(V2444="",AG2444=""),"Yes",IF(AG2444&gt;Config!$B$41,"Yes","No"))</f>
        <v>No</v>
      </c>
    </row>
    <row r="2445" spans="1:34" x14ac:dyDescent="0.25">
      <c r="A2445" s="1" t="s">
        <v>17780</v>
      </c>
      <c r="B2445" s="1" t="s">
        <v>1283</v>
      </c>
      <c r="C2445" s="1" t="s">
        <v>128</v>
      </c>
      <c r="D2445" s="1" t="s">
        <v>17781</v>
      </c>
      <c r="E2445" s="1" t="s">
        <v>35046</v>
      </c>
      <c r="F2445" s="1" t="s">
        <v>17782</v>
      </c>
      <c r="G2445" t="str">
        <f t="shared" si="266"/>
        <v>Valid</v>
      </c>
      <c r="H2445" s="1" t="s">
        <v>17783</v>
      </c>
      <c r="I2445" t="str" cm="1">
        <f t="array" ref="I2445">IF(OR(TRIM(H2445)="",ISNUMBER(SEARCH("#",H2445)),AA2445&lt;Config!$B$8,SUMPRODUCT(--ISNUMBER(SEARCH({"a";"b";"c";"d";"e";"f";"g";"h";"i";"j";"k";"l";"m";"n";"o";"p";"q";"r";"s";"t";"u";"v";"w";"x";"y";"z"},H2445)))&gt;0),"Invalid","Valid")</f>
        <v>Valid</v>
      </c>
      <c r="J2445" s="1" t="s">
        <v>17784</v>
      </c>
      <c r="K2445" s="1" t="s">
        <v>425</v>
      </c>
      <c r="L2445" s="1" t="s">
        <v>84</v>
      </c>
      <c r="M2445" s="1" t="s">
        <v>33825</v>
      </c>
      <c r="N2445" s="1" t="s">
        <v>51</v>
      </c>
      <c r="O2445" s="1" t="s">
        <v>180</v>
      </c>
      <c r="P2445" t="s">
        <v>344</v>
      </c>
      <c r="Q2445" s="1" t="s">
        <v>345</v>
      </c>
      <c r="R2445" s="1" t="s">
        <v>1141</v>
      </c>
      <c r="S2445" s="1" t="s">
        <v>17785</v>
      </c>
      <c r="T2445" s="1" t="s">
        <v>17786</v>
      </c>
      <c r="U2445" s="1" t="s">
        <v>17787</v>
      </c>
      <c r="V2445" s="1" t="s">
        <v>5799</v>
      </c>
      <c r="W2445" s="1" t="s">
        <v>75</v>
      </c>
      <c r="X2445" t="str">
        <f t="shared" si="267"/>
        <v>Complete</v>
      </c>
      <c r="Y2445">
        <f>MAX(0,100-IF(G2445="Invalid",Config!$B$5,0)-IF(I2445="Invalid",Config!$B$6,0)-IF(X2445="Incomplete",Config!$B$7,0)-IF(AF2445="Yes",Config!$B$37,0))</f>
        <v>100</v>
      </c>
      <c r="Z2445" s="1">
        <f>IF(OR(TRIM(B2445)="",COUNTIF(Config!$B$15:$B$19,B2445)&gt;0),1,0)+IF(OR(TRIM(C2445)="",COUNTIF(Config!$B$15:$B$19,C2445)&gt;0),1,0)+IF(OR(TRIM(F2445)="",COUNTIF(Config!$B$15:$B$19,F2445)&gt;0),1,0)+IF(OR(TRIM(H2445)="",COUNTIF(Config!$B$15:$B$19,H2445)&gt;0),1,0)+IF(OR(TRIM(E2445)="",COUNTIF(Config!$B$15:$B$19,E2445)&gt;0),1,0)+IF(OR(TRIM(K2445)="",COUNTIF(Config!$B$15:$B$19,K2445)&gt;0),1,0)+IF(OR(TRIM(P2445)="",COUNTIF(Config!$B$15:$B$19,P2445)&gt;0),1,0)+IF(OR(TRIM(R2445)="",COUNTIF(Config!$B$15:$B$19,R2445)&gt;0),1,0)</f>
        <v>0</v>
      </c>
      <c r="AA2445" s="1" cm="1">
        <f t="array" ref="AA2445">SUMPRODUCT(LEN(H2445)-LEN(SUBSTITUTE(H2445,{"0";"1";"2";"3";"4";"5";"6";"7";"8";"9"},"")))</f>
        <v>11</v>
      </c>
      <c r="AC2445" t="str">
        <f t="shared" si="268"/>
        <v/>
      </c>
      <c r="AD2445">
        <f t="shared" si="269"/>
        <v>1</v>
      </c>
      <c r="AE2445">
        <f t="shared" si="270"/>
        <v>1</v>
      </c>
      <c r="AF2445" t="str">
        <f t="shared" si="271"/>
        <v>No</v>
      </c>
      <c r="AG2445">
        <f t="shared" ca="1" si="272"/>
        <v>624</v>
      </c>
      <c r="AH2445" t="str">
        <f ca="1">IF(OR(V2445="",AG2445=""),"Yes",IF(AG2445&gt;Config!$B$41,"Yes","No"))</f>
        <v>Yes</v>
      </c>
    </row>
    <row r="2446" spans="1:34" x14ac:dyDescent="0.25">
      <c r="A2446" s="1" t="s">
        <v>17788</v>
      </c>
      <c r="B2446" s="1" t="s">
        <v>172</v>
      </c>
      <c r="C2446" s="1" t="s">
        <v>432</v>
      </c>
      <c r="D2446" s="1" t="s">
        <v>5991</v>
      </c>
      <c r="E2446" s="1" t="s">
        <v>35047</v>
      </c>
      <c r="F2446" s="1" t="s">
        <v>17789</v>
      </c>
      <c r="G2446" t="str">
        <f t="shared" si="266"/>
        <v>Valid</v>
      </c>
      <c r="H2446" s="1" t="s">
        <v>17790</v>
      </c>
      <c r="I2446" t="str" cm="1">
        <f t="array" ref="I2446">IF(OR(TRIM(H2446)="",ISNUMBER(SEARCH("#",H2446)),AA2446&lt;Config!$B$8,SUMPRODUCT(--ISNUMBER(SEARCH({"a";"b";"c";"d";"e";"f";"g";"h";"i";"j";"k";"l";"m";"n";"o";"p";"q";"r";"s";"t";"u";"v";"w";"x";"y";"z"},H2446)))&gt;0),"Invalid","Valid")</f>
        <v>Valid</v>
      </c>
      <c r="J2446" s="1" t="s">
        <v>17791</v>
      </c>
      <c r="K2446" s="1" t="s">
        <v>264</v>
      </c>
      <c r="L2446" s="1" t="s">
        <v>84</v>
      </c>
      <c r="M2446" s="1" t="s">
        <v>103</v>
      </c>
      <c r="N2446" s="1" t="s">
        <v>252</v>
      </c>
      <c r="O2446" s="1" t="s">
        <v>69</v>
      </c>
      <c r="P2446" t="s">
        <v>314</v>
      </c>
      <c r="Q2446" s="1" t="s">
        <v>315</v>
      </c>
      <c r="R2446" s="1" t="s">
        <v>663</v>
      </c>
      <c r="S2446" s="1" t="s">
        <v>8849</v>
      </c>
      <c r="T2446" s="1" t="s">
        <v>17792</v>
      </c>
      <c r="U2446" s="1" t="s">
        <v>17793</v>
      </c>
      <c r="V2446" s="1" t="s">
        <v>17794</v>
      </c>
      <c r="W2446" s="1" t="s">
        <v>94</v>
      </c>
      <c r="X2446" t="str">
        <f t="shared" si="267"/>
        <v>Complete</v>
      </c>
      <c r="Y2446">
        <f>MAX(0,100-IF(G2446="Invalid",Config!$B$5,0)-IF(I2446="Invalid",Config!$B$6,0)-IF(X2446="Incomplete",Config!$B$7,0)-IF(AF2446="Yes",Config!$B$37,0))</f>
        <v>75</v>
      </c>
      <c r="Z2446" s="1">
        <f>IF(OR(TRIM(B2446)="",COUNTIF(Config!$B$15:$B$19,B2446)&gt;0),1,0)+IF(OR(TRIM(C2446)="",COUNTIF(Config!$B$15:$B$19,C2446)&gt;0),1,0)+IF(OR(TRIM(F2446)="",COUNTIF(Config!$B$15:$B$19,F2446)&gt;0),1,0)+IF(OR(TRIM(H2446)="",COUNTIF(Config!$B$15:$B$19,H2446)&gt;0),1,0)+IF(OR(TRIM(E2446)="",COUNTIF(Config!$B$15:$B$19,E2446)&gt;0),1,0)+IF(OR(TRIM(K2446)="",COUNTIF(Config!$B$15:$B$19,K2446)&gt;0),1,0)+IF(OR(TRIM(P2446)="",COUNTIF(Config!$B$15:$B$19,P2446)&gt;0),1,0)+IF(OR(TRIM(R2446)="",COUNTIF(Config!$B$15:$B$19,R2446)&gt;0),1,0)</f>
        <v>0</v>
      </c>
      <c r="AA2446" s="1" cm="1">
        <f t="array" ref="AA2446">SUMPRODUCT(LEN(H2446)-LEN(SUBSTITUTE(H2446,{"0";"1";"2";"3";"4";"5";"6";"7";"8";"9"},"")))</f>
        <v>10</v>
      </c>
      <c r="AC2446" t="str">
        <f t="shared" si="268"/>
        <v>Potential Duplicate</v>
      </c>
      <c r="AD2446">
        <f t="shared" si="269"/>
        <v>2</v>
      </c>
      <c r="AE2446">
        <f t="shared" si="270"/>
        <v>1</v>
      </c>
      <c r="AF2446" t="str">
        <f t="shared" si="271"/>
        <v>Yes</v>
      </c>
      <c r="AG2446">
        <f t="shared" ca="1" si="272"/>
        <v>343</v>
      </c>
      <c r="AH2446" t="str">
        <f ca="1">IF(OR(V2446="",AG2446=""),"Yes",IF(AG2446&gt;Config!$B$41,"Yes","No"))</f>
        <v>No</v>
      </c>
    </row>
    <row r="2447" spans="1:34" x14ac:dyDescent="0.25">
      <c r="A2447" s="1" t="s">
        <v>17795</v>
      </c>
      <c r="B2447" s="1" t="s">
        <v>1495</v>
      </c>
      <c r="C2447" s="1" t="s">
        <v>775</v>
      </c>
      <c r="D2447" s="1" t="s">
        <v>35048</v>
      </c>
      <c r="E2447" s="1" t="s">
        <v>35049</v>
      </c>
      <c r="F2447" s="1" t="s">
        <v>17796</v>
      </c>
      <c r="G2447" t="str">
        <f t="shared" si="266"/>
        <v>Valid</v>
      </c>
      <c r="H2447" s="1" t="s">
        <v>17797</v>
      </c>
      <c r="I2447" t="str" cm="1">
        <f t="array" ref="I2447">IF(OR(TRIM(H2447)="",ISNUMBER(SEARCH("#",H2447)),AA2447&lt;Config!$B$8,SUMPRODUCT(--ISNUMBER(SEARCH({"a";"b";"c";"d";"e";"f";"g";"h";"i";"j";"k";"l";"m";"n";"o";"p";"q";"r";"s";"t";"u";"v";"w";"x";"y";"z"},H2447)))&gt;0),"Invalid","Valid")</f>
        <v>Valid</v>
      </c>
      <c r="J2447" s="1" t="s">
        <v>17798</v>
      </c>
      <c r="K2447" s="1" t="s">
        <v>210</v>
      </c>
      <c r="L2447" s="1" t="s">
        <v>67</v>
      </c>
      <c r="M2447" s="1" t="s">
        <v>135</v>
      </c>
      <c r="N2447" s="1" t="s">
        <v>358</v>
      </c>
      <c r="O2447" s="1" t="s">
        <v>180</v>
      </c>
      <c r="P2447" t="s">
        <v>53</v>
      </c>
      <c r="Q2447" s="1" t="s">
        <v>54</v>
      </c>
      <c r="R2447" s="1" t="s">
        <v>198</v>
      </c>
      <c r="S2447" s="1" t="s">
        <v>17799</v>
      </c>
      <c r="T2447" s="1" t="s">
        <v>17800</v>
      </c>
      <c r="U2447" s="1" t="s">
        <v>542</v>
      </c>
      <c r="V2447" s="1" t="s">
        <v>3286</v>
      </c>
      <c r="W2447" s="1" t="s">
        <v>60</v>
      </c>
      <c r="X2447" t="str">
        <f t="shared" si="267"/>
        <v>Complete</v>
      </c>
      <c r="Y2447">
        <f>MAX(0,100-IF(G2447="Invalid",Config!$B$5,0)-IF(I2447="Invalid",Config!$B$6,0)-IF(X2447="Incomplete",Config!$B$7,0)-IF(AF2447="Yes",Config!$B$37,0))</f>
        <v>100</v>
      </c>
      <c r="Z2447" s="1">
        <f>IF(OR(TRIM(B2447)="",COUNTIF(Config!$B$15:$B$19,B2447)&gt;0),1,0)+IF(OR(TRIM(C2447)="",COUNTIF(Config!$B$15:$B$19,C2447)&gt;0),1,0)+IF(OR(TRIM(F2447)="",COUNTIF(Config!$B$15:$B$19,F2447)&gt;0),1,0)+IF(OR(TRIM(H2447)="",COUNTIF(Config!$B$15:$B$19,H2447)&gt;0),1,0)+IF(OR(TRIM(E2447)="",COUNTIF(Config!$B$15:$B$19,E2447)&gt;0),1,0)+IF(OR(TRIM(K2447)="",COUNTIF(Config!$B$15:$B$19,K2447)&gt;0),1,0)+IF(OR(TRIM(P2447)="",COUNTIF(Config!$B$15:$B$19,P2447)&gt;0),1,0)+IF(OR(TRIM(R2447)="",COUNTIF(Config!$B$15:$B$19,R2447)&gt;0),1,0)</f>
        <v>0</v>
      </c>
      <c r="AA2447" s="1" cm="1">
        <f t="array" ref="AA2447">SUMPRODUCT(LEN(H2447)-LEN(SUBSTITUTE(H2447,{"0";"1";"2";"3";"4";"5";"6";"7";"8";"9"},"")))</f>
        <v>10</v>
      </c>
      <c r="AC2447" t="str">
        <f t="shared" si="268"/>
        <v/>
      </c>
      <c r="AD2447">
        <f t="shared" si="269"/>
        <v>1</v>
      </c>
      <c r="AE2447">
        <f t="shared" si="270"/>
        <v>1</v>
      </c>
      <c r="AF2447" t="str">
        <f t="shared" si="271"/>
        <v>No</v>
      </c>
      <c r="AG2447">
        <f t="shared" ca="1" si="272"/>
        <v>88</v>
      </c>
      <c r="AH2447" t="str">
        <f ca="1">IF(OR(V2447="",AG2447=""),"Yes",IF(AG2447&gt;Config!$B$41,"Yes","No"))</f>
        <v>No</v>
      </c>
    </row>
    <row r="2448" spans="1:34" x14ac:dyDescent="0.25">
      <c r="A2448" s="1" t="s">
        <v>17801</v>
      </c>
      <c r="B2448" s="1" t="s">
        <v>1157</v>
      </c>
      <c r="C2448" s="1" t="s">
        <v>535</v>
      </c>
      <c r="D2448" s="1" t="s">
        <v>6748</v>
      </c>
      <c r="E2448" s="1" t="s">
        <v>35050</v>
      </c>
      <c r="F2448" s="1" t="s">
        <v>17802</v>
      </c>
      <c r="G2448" t="str">
        <f t="shared" si="266"/>
        <v>Valid</v>
      </c>
      <c r="H2448" s="1" t="s">
        <v>17803</v>
      </c>
      <c r="I2448" t="str" cm="1">
        <f t="array" ref="I2448">IF(OR(TRIM(H2448)="",ISNUMBER(SEARCH("#",H2448)),AA2448&lt;Config!$B$8,SUMPRODUCT(--ISNUMBER(SEARCH({"a";"b";"c";"d";"e";"f";"g";"h";"i";"j";"k";"l";"m";"n";"o";"p";"q";"r";"s";"t";"u";"v";"w";"x";"y";"z"},H2448)))&gt;0),"Invalid","Valid")</f>
        <v>Valid</v>
      </c>
      <c r="J2448" s="1" t="s">
        <v>17804</v>
      </c>
      <c r="K2448" s="1" t="s">
        <v>210</v>
      </c>
      <c r="L2448" s="1" t="s">
        <v>164</v>
      </c>
      <c r="M2448" s="1" t="s">
        <v>135</v>
      </c>
      <c r="N2448" s="1" t="s">
        <v>211</v>
      </c>
      <c r="O2448" s="1" t="s">
        <v>266</v>
      </c>
      <c r="P2448" t="s">
        <v>236</v>
      </c>
      <c r="Q2448" s="1" t="s">
        <v>238</v>
      </c>
      <c r="R2448" s="1" t="s">
        <v>254</v>
      </c>
      <c r="S2448" s="1" t="s">
        <v>17805</v>
      </c>
      <c r="T2448" s="1" t="s">
        <v>17806</v>
      </c>
      <c r="U2448" s="1" t="s">
        <v>6754</v>
      </c>
      <c r="V2448" s="1" t="s">
        <v>17807</v>
      </c>
      <c r="W2448" s="1" t="s">
        <v>60</v>
      </c>
      <c r="X2448" t="str">
        <f t="shared" si="267"/>
        <v>Complete</v>
      </c>
      <c r="Y2448">
        <f>MAX(0,100-IF(G2448="Invalid",Config!$B$5,0)-IF(I2448="Invalid",Config!$B$6,0)-IF(X2448="Incomplete",Config!$B$7,0)-IF(AF2448="Yes",Config!$B$37,0))</f>
        <v>100</v>
      </c>
      <c r="Z2448" s="1">
        <f>IF(OR(TRIM(B2448)="",COUNTIF(Config!$B$15:$B$19,B2448)&gt;0),1,0)+IF(OR(TRIM(C2448)="",COUNTIF(Config!$B$15:$B$19,C2448)&gt;0),1,0)+IF(OR(TRIM(F2448)="",COUNTIF(Config!$B$15:$B$19,F2448)&gt;0),1,0)+IF(OR(TRIM(H2448)="",COUNTIF(Config!$B$15:$B$19,H2448)&gt;0),1,0)+IF(OR(TRIM(E2448)="",COUNTIF(Config!$B$15:$B$19,E2448)&gt;0),1,0)+IF(OR(TRIM(K2448)="",COUNTIF(Config!$B$15:$B$19,K2448)&gt;0),1,0)+IF(OR(TRIM(P2448)="",COUNTIF(Config!$B$15:$B$19,P2448)&gt;0),1,0)+IF(OR(TRIM(R2448)="",COUNTIF(Config!$B$15:$B$19,R2448)&gt;0),1,0)</f>
        <v>0</v>
      </c>
      <c r="AA2448" s="1" cm="1">
        <f t="array" ref="AA2448">SUMPRODUCT(LEN(H2448)-LEN(SUBSTITUTE(H2448,{"0";"1";"2";"3";"4";"5";"6";"7";"8";"9"},"")))</f>
        <v>12</v>
      </c>
      <c r="AC2448" t="str">
        <f t="shared" si="268"/>
        <v/>
      </c>
      <c r="AD2448">
        <f t="shared" si="269"/>
        <v>1</v>
      </c>
      <c r="AE2448">
        <f t="shared" si="270"/>
        <v>1</v>
      </c>
      <c r="AF2448" t="str">
        <f t="shared" si="271"/>
        <v>No</v>
      </c>
      <c r="AG2448" t="str">
        <f t="shared" ca="1" si="272"/>
        <v/>
      </c>
      <c r="AH2448" t="str">
        <f ca="1">IF(OR(V2448="",AG2448=""),"Yes",IF(AG2448&gt;Config!$B$41,"Yes","No"))</f>
        <v>Yes</v>
      </c>
    </row>
    <row r="2449" spans="1:34" x14ac:dyDescent="0.25">
      <c r="A2449" s="1" t="s">
        <v>17808</v>
      </c>
      <c r="B2449" s="1" t="s">
        <v>898</v>
      </c>
      <c r="C2449" s="1" t="s">
        <v>2104</v>
      </c>
      <c r="D2449" s="1" t="s">
        <v>15215</v>
      </c>
      <c r="E2449" s="1" t="s">
        <v>33829</v>
      </c>
      <c r="F2449" s="1" t="s">
        <v>17809</v>
      </c>
      <c r="G2449" t="str">
        <f t="shared" si="266"/>
        <v>Valid</v>
      </c>
      <c r="H2449" s="1" t="s">
        <v>17810</v>
      </c>
      <c r="I2449" t="str" cm="1">
        <f t="array" ref="I2449">IF(OR(TRIM(H2449)="",ISNUMBER(SEARCH("#",H2449)),AA2449&lt;Config!$B$8,SUMPRODUCT(--ISNUMBER(SEARCH({"a";"b";"c";"d";"e";"f";"g";"h";"i";"j";"k";"l";"m";"n";"o";"p";"q";"r";"s";"t";"u";"v";"w";"x";"y";"z"},H2449)))&gt;0),"Invalid","Valid")</f>
        <v>Valid</v>
      </c>
      <c r="J2449" s="1" t="s">
        <v>17811</v>
      </c>
      <c r="K2449" s="1" t="s">
        <v>264</v>
      </c>
      <c r="L2449" s="1" t="s">
        <v>164</v>
      </c>
      <c r="M2449" s="1" t="s">
        <v>33825</v>
      </c>
      <c r="N2449" s="1" t="s">
        <v>211</v>
      </c>
      <c r="O2449" s="1" t="s">
        <v>180</v>
      </c>
      <c r="P2449" t="s">
        <v>87</v>
      </c>
      <c r="Q2449" s="1" t="s">
        <v>88</v>
      </c>
      <c r="R2449" s="1" t="s">
        <v>379</v>
      </c>
      <c r="S2449" s="1" t="s">
        <v>17812</v>
      </c>
      <c r="T2449" s="1" t="s">
        <v>17813</v>
      </c>
      <c r="U2449" s="1" t="s">
        <v>563</v>
      </c>
      <c r="V2449" s="1" t="s">
        <v>140</v>
      </c>
      <c r="W2449" s="1" t="s">
        <v>75</v>
      </c>
      <c r="X2449" t="str">
        <f t="shared" si="267"/>
        <v>Incomplete</v>
      </c>
      <c r="Y2449">
        <f>MAX(0,100-IF(G2449="Invalid",Config!$B$5,0)-IF(I2449="Invalid",Config!$B$6,0)-IF(X2449="Incomplete",Config!$B$7,0)-IF(AF2449="Yes",Config!$B$37,0))</f>
        <v>35</v>
      </c>
      <c r="Z2449" s="1">
        <f>IF(OR(TRIM(B2449)="",COUNTIF(Config!$B$15:$B$19,B2449)&gt;0),1,0)+IF(OR(TRIM(C2449)="",COUNTIF(Config!$B$15:$B$19,C2449)&gt;0),1,0)+IF(OR(TRIM(F2449)="",COUNTIF(Config!$B$15:$B$19,F2449)&gt;0),1,0)+IF(OR(TRIM(H2449)="",COUNTIF(Config!$B$15:$B$19,H2449)&gt;0),1,0)+IF(OR(TRIM(E2449)="",COUNTIF(Config!$B$15:$B$19,E2449)&gt;0),1,0)+IF(OR(TRIM(K2449)="",COUNTIF(Config!$B$15:$B$19,K2449)&gt;0),1,0)+IF(OR(TRIM(P2449)="",COUNTIF(Config!$B$15:$B$19,P2449)&gt;0),1,0)+IF(OR(TRIM(R2449)="",COUNTIF(Config!$B$15:$B$19,R2449)&gt;0),1,0)</f>
        <v>1</v>
      </c>
      <c r="AA2449" s="1" cm="1">
        <f t="array" ref="AA2449">SUMPRODUCT(LEN(H2449)-LEN(SUBSTITUTE(H2449,{"0";"1";"2";"3";"4";"5";"6";"7";"8";"9"},"")))</f>
        <v>10</v>
      </c>
      <c r="AC2449" t="str">
        <f t="shared" si="268"/>
        <v>Incomplete Profile; Potential Duplicate</v>
      </c>
      <c r="AD2449">
        <f t="shared" si="269"/>
        <v>2</v>
      </c>
      <c r="AE2449">
        <f t="shared" si="270"/>
        <v>1</v>
      </c>
      <c r="AF2449" t="str">
        <f t="shared" si="271"/>
        <v>Yes</v>
      </c>
      <c r="AG2449">
        <f t="shared" ca="1" si="272"/>
        <v>37</v>
      </c>
      <c r="AH2449" t="str">
        <f ca="1">IF(OR(V2449="",AG2449=""),"Yes",IF(AG2449&gt;Config!$B$41,"Yes","No"))</f>
        <v>No</v>
      </c>
    </row>
    <row r="2450" spans="1:34" x14ac:dyDescent="0.25">
      <c r="A2450" s="1" t="s">
        <v>17814</v>
      </c>
      <c r="B2450" s="1" t="s">
        <v>747</v>
      </c>
      <c r="C2450" s="1" t="s">
        <v>679</v>
      </c>
      <c r="D2450" s="1" t="s">
        <v>17815</v>
      </c>
      <c r="E2450" s="1" t="s">
        <v>642</v>
      </c>
      <c r="F2450" s="1" t="s">
        <v>17816</v>
      </c>
      <c r="G2450" t="str">
        <f t="shared" si="266"/>
        <v>Valid</v>
      </c>
      <c r="H2450" s="1" t="s">
        <v>17817</v>
      </c>
      <c r="I2450" t="str" cm="1">
        <f t="array" ref="I2450">IF(OR(TRIM(H2450)="",ISNUMBER(SEARCH("#",H2450)),AA2450&lt;Config!$B$8,SUMPRODUCT(--ISNUMBER(SEARCH({"a";"b";"c";"d";"e";"f";"g";"h";"i";"j";"k";"l";"m";"n";"o";"p";"q";"r";"s";"t";"u";"v";"w";"x";"y";"z"},H2450)))&gt;0),"Invalid","Valid")</f>
        <v>Valid</v>
      </c>
      <c r="J2450" s="1" t="s">
        <v>17818</v>
      </c>
      <c r="K2450" s="1" t="s">
        <v>1001</v>
      </c>
      <c r="L2450" s="1" t="s">
        <v>179</v>
      </c>
      <c r="M2450" s="1" t="s">
        <v>462</v>
      </c>
      <c r="N2450" s="1" t="s">
        <v>358</v>
      </c>
      <c r="O2450" s="1" t="s">
        <v>180</v>
      </c>
      <c r="P2450" t="s">
        <v>53</v>
      </c>
      <c r="Q2450" s="1" t="s">
        <v>181</v>
      </c>
      <c r="R2450" s="1" t="s">
        <v>198</v>
      </c>
      <c r="S2450" s="1" t="s">
        <v>17819</v>
      </c>
      <c r="T2450" s="1" t="s">
        <v>17820</v>
      </c>
      <c r="U2450" s="1" t="s">
        <v>7644</v>
      </c>
      <c r="V2450" s="1" t="s">
        <v>140</v>
      </c>
      <c r="W2450" s="1" t="s">
        <v>384</v>
      </c>
      <c r="X2450" t="str">
        <f t="shared" si="267"/>
        <v>Complete</v>
      </c>
      <c r="Y2450">
        <f>MAX(0,100-IF(G2450="Invalid",Config!$B$5,0)-IF(I2450="Invalid",Config!$B$6,0)-IF(X2450="Incomplete",Config!$B$7,0)-IF(AF2450="Yes",Config!$B$37,0))</f>
        <v>100</v>
      </c>
      <c r="Z2450" s="1">
        <f>IF(OR(TRIM(B2450)="",COUNTIF(Config!$B$15:$B$19,B2450)&gt;0),1,0)+IF(OR(TRIM(C2450)="",COUNTIF(Config!$B$15:$B$19,C2450)&gt;0),1,0)+IF(OR(TRIM(F2450)="",COUNTIF(Config!$B$15:$B$19,F2450)&gt;0),1,0)+IF(OR(TRIM(H2450)="",COUNTIF(Config!$B$15:$B$19,H2450)&gt;0),1,0)+IF(OR(TRIM(E2450)="",COUNTIF(Config!$B$15:$B$19,E2450)&gt;0),1,0)+IF(OR(TRIM(K2450)="",COUNTIF(Config!$B$15:$B$19,K2450)&gt;0),1,0)+IF(OR(TRIM(P2450)="",COUNTIF(Config!$B$15:$B$19,P2450)&gt;0),1,0)+IF(OR(TRIM(R2450)="",COUNTIF(Config!$B$15:$B$19,R2450)&gt;0),1,0)</f>
        <v>0</v>
      </c>
      <c r="AA2450" s="1" cm="1">
        <f t="array" ref="AA2450">SUMPRODUCT(LEN(H2450)-LEN(SUBSTITUTE(H2450,{"0";"1";"2";"3";"4";"5";"6";"7";"8";"9"},"")))</f>
        <v>12</v>
      </c>
      <c r="AC2450" t="str">
        <f t="shared" si="268"/>
        <v/>
      </c>
      <c r="AD2450">
        <f t="shared" si="269"/>
        <v>1</v>
      </c>
      <c r="AE2450">
        <f t="shared" si="270"/>
        <v>1</v>
      </c>
      <c r="AF2450" t="str">
        <f t="shared" si="271"/>
        <v>No</v>
      </c>
      <c r="AG2450">
        <f t="shared" ca="1" si="272"/>
        <v>37</v>
      </c>
      <c r="AH2450" t="str">
        <f ca="1">IF(OR(V2450="",AG2450=""),"Yes",IF(AG2450&gt;Config!$B$41,"Yes","No"))</f>
        <v>No</v>
      </c>
    </row>
    <row r="2451" spans="1:34" x14ac:dyDescent="0.25">
      <c r="A2451" s="1" t="s">
        <v>17821</v>
      </c>
      <c r="B2451" s="1" t="s">
        <v>112</v>
      </c>
      <c r="C2451" s="1" t="s">
        <v>946</v>
      </c>
      <c r="D2451" s="1" t="s">
        <v>17822</v>
      </c>
      <c r="E2451" s="1" t="s">
        <v>283</v>
      </c>
      <c r="F2451" s="1" t="s">
        <v>17823</v>
      </c>
      <c r="G2451" t="str">
        <f t="shared" si="266"/>
        <v>Invalid</v>
      </c>
      <c r="H2451" s="1" t="s">
        <v>17824</v>
      </c>
      <c r="I2451" t="str" cm="1">
        <f t="array" ref="I2451">IF(OR(TRIM(H2451)="",ISNUMBER(SEARCH("#",H2451)),AA2451&lt;Config!$B$8,SUMPRODUCT(--ISNUMBER(SEARCH({"a";"b";"c";"d";"e";"f";"g";"h";"i";"j";"k";"l";"m";"n";"o";"p";"q";"r";"s";"t";"u";"v";"w";"x";"y";"z"},H2451)))&gt;0),"Invalid","Valid")</f>
        <v>Valid</v>
      </c>
      <c r="J2451" s="1" t="s">
        <v>17825</v>
      </c>
      <c r="K2451" s="1" t="s">
        <v>287</v>
      </c>
      <c r="L2451" s="1" t="s">
        <v>450</v>
      </c>
      <c r="M2451" s="1" t="s">
        <v>343</v>
      </c>
      <c r="N2451" s="1" t="s">
        <v>713</v>
      </c>
      <c r="O2451" s="1" t="s">
        <v>266</v>
      </c>
      <c r="P2451" t="s">
        <v>236</v>
      </c>
      <c r="Q2451" s="1" t="s">
        <v>254</v>
      </c>
      <c r="R2451" s="1" t="s">
        <v>238</v>
      </c>
      <c r="S2451" s="1" t="s">
        <v>17826</v>
      </c>
      <c r="T2451" s="1" t="s">
        <v>17827</v>
      </c>
      <c r="U2451" s="1" t="s">
        <v>5391</v>
      </c>
      <c r="V2451" s="1" t="s">
        <v>4209</v>
      </c>
      <c r="W2451" s="1" t="s">
        <v>40</v>
      </c>
      <c r="X2451" t="str">
        <f t="shared" si="267"/>
        <v>Complete</v>
      </c>
      <c r="Y2451">
        <f>MAX(0,100-IF(G2451="Invalid",Config!$B$5,0)-IF(I2451="Invalid",Config!$B$6,0)-IF(X2451="Incomplete",Config!$B$7,0)-IF(AF2451="Yes",Config!$B$37,0))</f>
        <v>70</v>
      </c>
      <c r="Z2451" s="1">
        <f>IF(OR(TRIM(B2451)="",COUNTIF(Config!$B$15:$B$19,B2451)&gt;0),1,0)+IF(OR(TRIM(C2451)="",COUNTIF(Config!$B$15:$B$19,C2451)&gt;0),1,0)+IF(OR(TRIM(F2451)="",COUNTIF(Config!$B$15:$B$19,F2451)&gt;0),1,0)+IF(OR(TRIM(H2451)="",COUNTIF(Config!$B$15:$B$19,H2451)&gt;0),1,0)+IF(OR(TRIM(E2451)="",COUNTIF(Config!$B$15:$B$19,E2451)&gt;0),1,0)+IF(OR(TRIM(K2451)="",COUNTIF(Config!$B$15:$B$19,K2451)&gt;0),1,0)+IF(OR(TRIM(P2451)="",COUNTIF(Config!$B$15:$B$19,P2451)&gt;0),1,0)+IF(OR(TRIM(R2451)="",COUNTIF(Config!$B$15:$B$19,R2451)&gt;0),1,0)</f>
        <v>0</v>
      </c>
      <c r="AA2451" s="1" cm="1">
        <f t="array" ref="AA2451">SUMPRODUCT(LEN(H2451)-LEN(SUBSTITUTE(H2451,{"0";"1";"2";"3";"4";"5";"6";"7";"8";"9"},"")))</f>
        <v>12</v>
      </c>
      <c r="AC2451" t="str">
        <f t="shared" si="268"/>
        <v>Invalid Email</v>
      </c>
      <c r="AD2451">
        <f t="shared" si="269"/>
        <v>0</v>
      </c>
      <c r="AE2451">
        <f t="shared" si="270"/>
        <v>1</v>
      </c>
      <c r="AF2451" t="str">
        <f t="shared" si="271"/>
        <v>No</v>
      </c>
      <c r="AG2451">
        <f t="shared" ca="1" si="272"/>
        <v>613</v>
      </c>
      <c r="AH2451" t="str">
        <f ca="1">IF(OR(V2451="",AG2451=""),"Yes",IF(AG2451&gt;Config!$B$41,"Yes","No"))</f>
        <v>Yes</v>
      </c>
    </row>
    <row r="2452" spans="1:34" x14ac:dyDescent="0.25">
      <c r="A2452" s="1" t="s">
        <v>17828</v>
      </c>
      <c r="B2452" s="1" t="s">
        <v>272</v>
      </c>
      <c r="C2452" s="1" t="s">
        <v>511</v>
      </c>
      <c r="D2452" s="1" t="s">
        <v>9730</v>
      </c>
      <c r="E2452" s="1" t="s">
        <v>34133</v>
      </c>
      <c r="F2452" s="1" t="s">
        <v>17829</v>
      </c>
      <c r="G2452" t="str">
        <f t="shared" si="266"/>
        <v>Valid</v>
      </c>
      <c r="H2452" s="1" t="s">
        <v>17830</v>
      </c>
      <c r="I2452" t="str" cm="1">
        <f t="array" ref="I2452">IF(OR(TRIM(H2452)="",ISNUMBER(SEARCH("#",H2452)),AA2452&lt;Config!$B$8,SUMPRODUCT(--ISNUMBER(SEARCH({"a";"b";"c";"d";"e";"f";"g";"h";"i";"j";"k";"l";"m";"n";"o";"p";"q";"r";"s";"t";"u";"v";"w";"x";"y";"z"},H2452)))&gt;0),"Invalid","Valid")</f>
        <v>Valid</v>
      </c>
      <c r="J2452" s="1" t="s">
        <v>17831</v>
      </c>
      <c r="K2452" s="1" t="s">
        <v>117</v>
      </c>
      <c r="L2452" s="1" t="s">
        <v>179</v>
      </c>
      <c r="M2452" s="1" t="s">
        <v>33827</v>
      </c>
      <c r="N2452" s="1" t="s">
        <v>211</v>
      </c>
      <c r="O2452" s="1" t="s">
        <v>196</v>
      </c>
      <c r="P2452" t="s">
        <v>344</v>
      </c>
      <c r="Q2452" s="1" t="s">
        <v>345</v>
      </c>
      <c r="R2452" s="1" t="s">
        <v>971</v>
      </c>
      <c r="S2452" s="1" t="s">
        <v>17832</v>
      </c>
      <c r="T2452" s="1" t="s">
        <v>17833</v>
      </c>
      <c r="U2452" s="1" t="s">
        <v>7843</v>
      </c>
      <c r="V2452" s="1" t="s">
        <v>140</v>
      </c>
      <c r="W2452" s="1" t="s">
        <v>384</v>
      </c>
      <c r="X2452" t="str">
        <f t="shared" si="267"/>
        <v>Complete</v>
      </c>
      <c r="Y2452">
        <f>MAX(0,100-IF(G2452="Invalid",Config!$B$5,0)-IF(I2452="Invalid",Config!$B$6,0)-IF(X2452="Incomplete",Config!$B$7,0)-IF(AF2452="Yes",Config!$B$37,0))</f>
        <v>100</v>
      </c>
      <c r="Z2452" s="1">
        <f>IF(OR(TRIM(B2452)="",COUNTIF(Config!$B$15:$B$19,B2452)&gt;0),1,0)+IF(OR(TRIM(C2452)="",COUNTIF(Config!$B$15:$B$19,C2452)&gt;0),1,0)+IF(OR(TRIM(F2452)="",COUNTIF(Config!$B$15:$B$19,F2452)&gt;0),1,0)+IF(OR(TRIM(H2452)="",COUNTIF(Config!$B$15:$B$19,H2452)&gt;0),1,0)+IF(OR(TRIM(E2452)="",COUNTIF(Config!$B$15:$B$19,E2452)&gt;0),1,0)+IF(OR(TRIM(K2452)="",COUNTIF(Config!$B$15:$B$19,K2452)&gt;0),1,0)+IF(OR(TRIM(P2452)="",COUNTIF(Config!$B$15:$B$19,P2452)&gt;0),1,0)+IF(OR(TRIM(R2452)="",COUNTIF(Config!$B$15:$B$19,R2452)&gt;0),1,0)</f>
        <v>0</v>
      </c>
      <c r="AA2452" s="1" cm="1">
        <f t="array" ref="AA2452">SUMPRODUCT(LEN(H2452)-LEN(SUBSTITUTE(H2452,{"0";"1";"2";"3";"4";"5";"6";"7";"8";"9"},"")))</f>
        <v>11</v>
      </c>
      <c r="AC2452" t="str">
        <f t="shared" si="268"/>
        <v/>
      </c>
      <c r="AD2452">
        <f t="shared" si="269"/>
        <v>1</v>
      </c>
      <c r="AE2452">
        <f t="shared" si="270"/>
        <v>1</v>
      </c>
      <c r="AF2452" t="str">
        <f t="shared" si="271"/>
        <v>No</v>
      </c>
      <c r="AG2452">
        <f t="shared" ca="1" si="272"/>
        <v>37</v>
      </c>
      <c r="AH2452" t="str">
        <f ca="1">IF(OR(V2452="",AG2452=""),"Yes",IF(AG2452&gt;Config!$B$41,"Yes","No"))</f>
        <v>No</v>
      </c>
    </row>
    <row r="2453" spans="1:34" x14ac:dyDescent="0.25">
      <c r="A2453" s="1" t="s">
        <v>17834</v>
      </c>
      <c r="B2453" s="1" t="s">
        <v>1833</v>
      </c>
      <c r="C2453" s="1" t="s">
        <v>97</v>
      </c>
      <c r="D2453" s="1" t="s">
        <v>17835</v>
      </c>
      <c r="E2453" s="1" t="s">
        <v>298</v>
      </c>
      <c r="F2453" s="1" t="s">
        <v>17836</v>
      </c>
      <c r="G2453" t="str">
        <f t="shared" si="266"/>
        <v>Valid</v>
      </c>
      <c r="H2453" s="1" t="s">
        <v>17837</v>
      </c>
      <c r="I2453" t="str" cm="1">
        <f t="array" ref="I2453">IF(OR(TRIM(H2453)="",ISNUMBER(SEARCH("#",H2453)),AA2453&lt;Config!$B$8,SUMPRODUCT(--ISNUMBER(SEARCH({"a";"b";"c";"d";"e";"f";"g";"h";"i";"j";"k";"l";"m";"n";"o";"p";"q";"r";"s";"t";"u";"v";"w";"x";"y";"z"},H2453)))&gt;0),"Invalid","Valid")</f>
        <v>Valid</v>
      </c>
      <c r="J2453" s="1" t="s">
        <v>17838</v>
      </c>
      <c r="K2453" s="1" t="s">
        <v>516</v>
      </c>
      <c r="L2453" s="1" t="s">
        <v>134</v>
      </c>
      <c r="M2453" s="1" t="s">
        <v>165</v>
      </c>
      <c r="N2453" s="1" t="s">
        <v>437</v>
      </c>
      <c r="O2453" s="1" t="s">
        <v>52</v>
      </c>
      <c r="P2453" t="s">
        <v>87</v>
      </c>
      <c r="Q2453" s="1" t="s">
        <v>166</v>
      </c>
      <c r="R2453" s="1" t="s">
        <v>212</v>
      </c>
      <c r="S2453" s="1" t="s">
        <v>17839</v>
      </c>
      <c r="T2453" s="1" t="s">
        <v>17840</v>
      </c>
      <c r="U2453" s="1" t="s">
        <v>9527</v>
      </c>
      <c r="V2453" s="1" t="s">
        <v>140</v>
      </c>
      <c r="W2453" s="1" t="s">
        <v>125</v>
      </c>
      <c r="X2453" t="str">
        <f t="shared" si="267"/>
        <v>Complete</v>
      </c>
      <c r="Y2453">
        <f>MAX(0,100-IF(G2453="Invalid",Config!$B$5,0)-IF(I2453="Invalid",Config!$B$6,0)-IF(X2453="Incomplete",Config!$B$7,0)-IF(AF2453="Yes",Config!$B$37,0))</f>
        <v>75</v>
      </c>
      <c r="Z2453" s="1">
        <f>IF(OR(TRIM(B2453)="",COUNTIF(Config!$B$15:$B$19,B2453)&gt;0),1,0)+IF(OR(TRIM(C2453)="",COUNTIF(Config!$B$15:$B$19,C2453)&gt;0),1,0)+IF(OR(TRIM(F2453)="",COUNTIF(Config!$B$15:$B$19,F2453)&gt;0),1,0)+IF(OR(TRIM(H2453)="",COUNTIF(Config!$B$15:$B$19,H2453)&gt;0),1,0)+IF(OR(TRIM(E2453)="",COUNTIF(Config!$B$15:$B$19,E2453)&gt;0),1,0)+IF(OR(TRIM(K2453)="",COUNTIF(Config!$B$15:$B$19,K2453)&gt;0),1,0)+IF(OR(TRIM(P2453)="",COUNTIF(Config!$B$15:$B$19,P2453)&gt;0),1,0)+IF(OR(TRIM(R2453)="",COUNTIF(Config!$B$15:$B$19,R2453)&gt;0),1,0)</f>
        <v>0</v>
      </c>
      <c r="AA2453" s="1" cm="1">
        <f t="array" ref="AA2453">SUMPRODUCT(LEN(H2453)-LEN(SUBSTITUTE(H2453,{"0";"1";"2";"3";"4";"5";"6";"7";"8";"9"},"")))</f>
        <v>11</v>
      </c>
      <c r="AC2453" t="str">
        <f t="shared" si="268"/>
        <v>Potential Duplicate</v>
      </c>
      <c r="AD2453">
        <f t="shared" si="269"/>
        <v>2</v>
      </c>
      <c r="AE2453">
        <f t="shared" si="270"/>
        <v>1</v>
      </c>
      <c r="AF2453" t="str">
        <f t="shared" si="271"/>
        <v>Yes</v>
      </c>
      <c r="AG2453">
        <f t="shared" ca="1" si="272"/>
        <v>37</v>
      </c>
      <c r="AH2453" t="str">
        <f ca="1">IF(OR(V2453="",AG2453=""),"Yes",IF(AG2453&gt;Config!$B$41,"Yes","No"))</f>
        <v>No</v>
      </c>
    </row>
    <row r="2454" spans="1:34" x14ac:dyDescent="0.25">
      <c r="A2454" s="1" t="s">
        <v>17841</v>
      </c>
      <c r="B2454" s="1" t="s">
        <v>1266</v>
      </c>
      <c r="C2454" s="1" t="s">
        <v>410</v>
      </c>
      <c r="D2454" s="1" t="s">
        <v>17842</v>
      </c>
      <c r="E2454" s="1" t="s">
        <v>33907</v>
      </c>
      <c r="F2454" s="1" t="s">
        <v>17843</v>
      </c>
      <c r="G2454" t="str">
        <f t="shared" si="266"/>
        <v>Valid</v>
      </c>
      <c r="H2454" s="1" t="s">
        <v>17844</v>
      </c>
      <c r="I2454" t="str" cm="1">
        <f t="array" ref="I2454">IF(OR(TRIM(H2454)="",ISNUMBER(SEARCH("#",H2454)),AA2454&lt;Config!$B$8,SUMPRODUCT(--ISNUMBER(SEARCH({"a";"b";"c";"d";"e";"f";"g";"h";"i";"j";"k";"l";"m";"n";"o";"p";"q";"r";"s";"t";"u";"v";"w";"x";"y";"z"},H2454)))&gt;0),"Invalid","Valid")</f>
        <v>Valid</v>
      </c>
      <c r="J2454" s="1" t="s">
        <v>17845</v>
      </c>
      <c r="K2454" s="1" t="s">
        <v>195</v>
      </c>
      <c r="L2454" s="1" t="s">
        <v>134</v>
      </c>
      <c r="M2454" s="1" t="s">
        <v>50</v>
      </c>
      <c r="N2454" s="1" t="s">
        <v>211</v>
      </c>
      <c r="O2454" s="1" t="s">
        <v>69</v>
      </c>
      <c r="P2454" t="s">
        <v>344</v>
      </c>
      <c r="Q2454" s="1" t="s">
        <v>1199</v>
      </c>
      <c r="R2454" s="1" t="s">
        <v>346</v>
      </c>
      <c r="S2454" s="1" t="s">
        <v>17846</v>
      </c>
      <c r="T2454" s="1" t="s">
        <v>17847</v>
      </c>
      <c r="U2454" s="1" t="s">
        <v>3043</v>
      </c>
      <c r="V2454" s="1" t="s">
        <v>3270</v>
      </c>
      <c r="W2454" s="1" t="s">
        <v>186</v>
      </c>
      <c r="X2454" t="str">
        <f t="shared" si="267"/>
        <v>Complete</v>
      </c>
      <c r="Y2454">
        <f>MAX(0,100-IF(G2454="Invalid",Config!$B$5,0)-IF(I2454="Invalid",Config!$B$6,0)-IF(X2454="Incomplete",Config!$B$7,0)-IF(AF2454="Yes",Config!$B$37,0))</f>
        <v>100</v>
      </c>
      <c r="Z2454" s="1">
        <f>IF(OR(TRIM(B2454)="",COUNTIF(Config!$B$15:$B$19,B2454)&gt;0),1,0)+IF(OR(TRIM(C2454)="",COUNTIF(Config!$B$15:$B$19,C2454)&gt;0),1,0)+IF(OR(TRIM(F2454)="",COUNTIF(Config!$B$15:$B$19,F2454)&gt;0),1,0)+IF(OR(TRIM(H2454)="",COUNTIF(Config!$B$15:$B$19,H2454)&gt;0),1,0)+IF(OR(TRIM(E2454)="",COUNTIF(Config!$B$15:$B$19,E2454)&gt;0),1,0)+IF(OR(TRIM(K2454)="",COUNTIF(Config!$B$15:$B$19,K2454)&gt;0),1,0)+IF(OR(TRIM(P2454)="",COUNTIF(Config!$B$15:$B$19,P2454)&gt;0),1,0)+IF(OR(TRIM(R2454)="",COUNTIF(Config!$B$15:$B$19,R2454)&gt;0),1,0)</f>
        <v>0</v>
      </c>
      <c r="AA2454" s="1" cm="1">
        <f t="array" ref="AA2454">SUMPRODUCT(LEN(H2454)-LEN(SUBSTITUTE(H2454,{"0";"1";"2";"3";"4";"5";"6";"7";"8";"9"},"")))</f>
        <v>10</v>
      </c>
      <c r="AC2454" t="str">
        <f t="shared" si="268"/>
        <v/>
      </c>
      <c r="AD2454">
        <f t="shared" si="269"/>
        <v>1</v>
      </c>
      <c r="AE2454">
        <f t="shared" si="270"/>
        <v>1</v>
      </c>
      <c r="AF2454" t="str">
        <f t="shared" si="271"/>
        <v>No</v>
      </c>
      <c r="AG2454">
        <f t="shared" ca="1" si="272"/>
        <v>303</v>
      </c>
      <c r="AH2454" t="str">
        <f ca="1">IF(OR(V2454="",AG2454=""),"Yes",IF(AG2454&gt;Config!$B$41,"Yes","No"))</f>
        <v>No</v>
      </c>
    </row>
    <row r="2455" spans="1:34" x14ac:dyDescent="0.25">
      <c r="A2455" s="1" t="s">
        <v>17848</v>
      </c>
      <c r="B2455" s="1" t="s">
        <v>1231</v>
      </c>
      <c r="C2455" s="1" t="s">
        <v>157</v>
      </c>
      <c r="D2455" s="1" t="s">
        <v>15917</v>
      </c>
      <c r="E2455" s="1" t="s">
        <v>35051</v>
      </c>
      <c r="F2455" s="1" t="s">
        <v>17849</v>
      </c>
      <c r="G2455" t="str">
        <f t="shared" si="266"/>
        <v>Valid</v>
      </c>
      <c r="H2455" s="1" t="s">
        <v>17850</v>
      </c>
      <c r="I2455" t="str" cm="1">
        <f t="array" ref="I2455">IF(OR(TRIM(H2455)="",ISNUMBER(SEARCH("#",H2455)),AA2455&lt;Config!$B$8,SUMPRODUCT(--ISNUMBER(SEARCH({"a";"b";"c";"d";"e";"f";"g";"h";"i";"j";"k";"l";"m";"n";"o";"p";"q";"r";"s";"t";"u";"v";"w";"x";"y";"z"},H2455)))&gt;0),"Invalid","Valid")</f>
        <v>Valid</v>
      </c>
      <c r="J2455" s="1" t="s">
        <v>17851</v>
      </c>
      <c r="K2455" s="1" t="s">
        <v>83</v>
      </c>
      <c r="L2455" s="1" t="s">
        <v>29</v>
      </c>
      <c r="M2455" s="1" t="s">
        <v>30</v>
      </c>
      <c r="N2455" s="1" t="s">
        <v>33819</v>
      </c>
      <c r="O2455" s="1" t="s">
        <v>149</v>
      </c>
      <c r="P2455" t="s">
        <v>236</v>
      </c>
      <c r="Q2455" s="1" t="s">
        <v>253</v>
      </c>
      <c r="R2455" s="1" t="s">
        <v>237</v>
      </c>
      <c r="S2455" s="1" t="s">
        <v>17852</v>
      </c>
      <c r="T2455" s="1" t="s">
        <v>17853</v>
      </c>
      <c r="U2455" s="1" t="s">
        <v>1247</v>
      </c>
      <c r="V2455" s="1" t="s">
        <v>7139</v>
      </c>
      <c r="W2455" s="1" t="s">
        <v>293</v>
      </c>
      <c r="X2455" t="str">
        <f t="shared" si="267"/>
        <v>Complete</v>
      </c>
      <c r="Y2455">
        <f>MAX(0,100-IF(G2455="Invalid",Config!$B$5,0)-IF(I2455="Invalid",Config!$B$6,0)-IF(X2455="Incomplete",Config!$B$7,0)-IF(AF2455="Yes",Config!$B$37,0))</f>
        <v>100</v>
      </c>
      <c r="Z2455" s="1">
        <f>IF(OR(TRIM(B2455)="",COUNTIF(Config!$B$15:$B$19,B2455)&gt;0),1,0)+IF(OR(TRIM(C2455)="",COUNTIF(Config!$B$15:$B$19,C2455)&gt;0),1,0)+IF(OR(TRIM(F2455)="",COUNTIF(Config!$B$15:$B$19,F2455)&gt;0),1,0)+IF(OR(TRIM(H2455)="",COUNTIF(Config!$B$15:$B$19,H2455)&gt;0),1,0)+IF(OR(TRIM(E2455)="",COUNTIF(Config!$B$15:$B$19,E2455)&gt;0),1,0)+IF(OR(TRIM(K2455)="",COUNTIF(Config!$B$15:$B$19,K2455)&gt;0),1,0)+IF(OR(TRIM(P2455)="",COUNTIF(Config!$B$15:$B$19,P2455)&gt;0),1,0)+IF(OR(TRIM(R2455)="",COUNTIF(Config!$B$15:$B$19,R2455)&gt;0),1,0)</f>
        <v>0</v>
      </c>
      <c r="AA2455" s="1" cm="1">
        <f t="array" ref="AA2455">SUMPRODUCT(LEN(H2455)-LEN(SUBSTITUTE(H2455,{"0";"1";"2";"3";"4";"5";"6";"7";"8";"9"},"")))</f>
        <v>12</v>
      </c>
      <c r="AC2455" t="str">
        <f t="shared" si="268"/>
        <v/>
      </c>
      <c r="AD2455">
        <f t="shared" si="269"/>
        <v>1</v>
      </c>
      <c r="AE2455">
        <f t="shared" si="270"/>
        <v>1</v>
      </c>
      <c r="AF2455" t="str">
        <f t="shared" si="271"/>
        <v>No</v>
      </c>
      <c r="AG2455">
        <f t="shared" ca="1" si="272"/>
        <v>245</v>
      </c>
      <c r="AH2455" t="str">
        <f ca="1">IF(OR(V2455="",AG2455=""),"Yes",IF(AG2455&gt;Config!$B$41,"Yes","No"))</f>
        <v>No</v>
      </c>
    </row>
    <row r="2456" spans="1:34" x14ac:dyDescent="0.25">
      <c r="A2456" s="1" t="s">
        <v>17854</v>
      </c>
      <c r="B2456" s="1" t="s">
        <v>1241</v>
      </c>
      <c r="C2456" s="1" t="s">
        <v>2104</v>
      </c>
      <c r="D2456" s="1" t="s">
        <v>17855</v>
      </c>
      <c r="E2456" s="1" t="s">
        <v>298</v>
      </c>
      <c r="F2456" s="1" t="s">
        <v>17856</v>
      </c>
      <c r="G2456" t="str">
        <f t="shared" si="266"/>
        <v>Valid</v>
      </c>
      <c r="H2456" s="1" t="s">
        <v>950</v>
      </c>
      <c r="I2456" t="str" cm="1">
        <f t="array" ref="I2456">IF(OR(TRIM(H2456)="",ISNUMBER(SEARCH("#",H2456)),AA2456&lt;Config!$B$8,SUMPRODUCT(--ISNUMBER(SEARCH({"a";"b";"c";"d";"e";"f";"g";"h";"i";"j";"k";"l";"m";"n";"o";"p";"q";"r";"s";"t";"u";"v";"w";"x";"y";"z"},H2456)))&gt;0),"Invalid","Valid")</f>
        <v>Invalid</v>
      </c>
      <c r="J2456" s="1" t="s">
        <v>17857</v>
      </c>
      <c r="K2456" s="1" t="s">
        <v>133</v>
      </c>
      <c r="L2456" s="1" t="s">
        <v>102</v>
      </c>
      <c r="M2456" s="1" t="s">
        <v>33827</v>
      </c>
      <c r="N2456" s="1" t="s">
        <v>68</v>
      </c>
      <c r="O2456" s="1" t="s">
        <v>196</v>
      </c>
      <c r="P2456" t="s">
        <v>104</v>
      </c>
      <c r="Q2456" s="1" t="s">
        <v>302</v>
      </c>
      <c r="R2456" s="1" t="s">
        <v>922</v>
      </c>
      <c r="S2456" s="1" t="s">
        <v>17858</v>
      </c>
      <c r="T2456" s="1" t="s">
        <v>17859</v>
      </c>
      <c r="U2456" s="1" t="s">
        <v>17860</v>
      </c>
      <c r="V2456" s="1" t="s">
        <v>17861</v>
      </c>
      <c r="W2456" s="1" t="s">
        <v>384</v>
      </c>
      <c r="X2456" t="str">
        <f t="shared" si="267"/>
        <v>Complete</v>
      </c>
      <c r="Y2456">
        <f>MAX(0,100-IF(G2456="Invalid",Config!$B$5,0)-IF(I2456="Invalid",Config!$B$6,0)-IF(X2456="Incomplete",Config!$B$7,0)-IF(AF2456="Yes",Config!$B$37,0))</f>
        <v>80</v>
      </c>
      <c r="Z2456" s="1">
        <f>IF(OR(TRIM(B2456)="",COUNTIF(Config!$B$15:$B$19,B2456)&gt;0),1,0)+IF(OR(TRIM(C2456)="",COUNTIF(Config!$B$15:$B$19,C2456)&gt;0),1,0)+IF(OR(TRIM(F2456)="",COUNTIF(Config!$B$15:$B$19,F2456)&gt;0),1,0)+IF(OR(TRIM(H2456)="",COUNTIF(Config!$B$15:$B$19,H2456)&gt;0),1,0)+IF(OR(TRIM(E2456)="",COUNTIF(Config!$B$15:$B$19,E2456)&gt;0),1,0)+IF(OR(TRIM(K2456)="",COUNTIF(Config!$B$15:$B$19,K2456)&gt;0),1,0)+IF(OR(TRIM(P2456)="",COUNTIF(Config!$B$15:$B$19,P2456)&gt;0),1,0)+IF(OR(TRIM(R2456)="",COUNTIF(Config!$B$15:$B$19,R2456)&gt;0),1,0)</f>
        <v>0</v>
      </c>
      <c r="AA2456" s="1" cm="1">
        <f t="array" ref="AA2456">SUMPRODUCT(LEN(H2456)-LEN(SUBSTITUTE(H2456,{"0";"1";"2";"3";"4";"5";"6";"7";"8";"9"},"")))</f>
        <v>5</v>
      </c>
      <c r="AC2456" t="str">
        <f t="shared" si="268"/>
        <v>Invalid Phone</v>
      </c>
      <c r="AD2456">
        <f t="shared" si="269"/>
        <v>1</v>
      </c>
      <c r="AE2456">
        <f t="shared" si="270"/>
        <v>0</v>
      </c>
      <c r="AF2456" t="str">
        <f t="shared" si="271"/>
        <v>No</v>
      </c>
      <c r="AG2456">
        <f t="shared" ca="1" si="272"/>
        <v>695</v>
      </c>
      <c r="AH2456" t="str">
        <f ca="1">IF(OR(V2456="",AG2456=""),"Yes",IF(AG2456&gt;Config!$B$41,"Yes","No"))</f>
        <v>Yes</v>
      </c>
    </row>
    <row r="2457" spans="1:34" x14ac:dyDescent="0.25">
      <c r="A2457" s="1" t="s">
        <v>17862</v>
      </c>
      <c r="B2457" s="1" t="s">
        <v>1302</v>
      </c>
      <c r="C2457" s="1" t="s">
        <v>33815</v>
      </c>
      <c r="D2457" s="1" t="s">
        <v>1302</v>
      </c>
      <c r="E2457" s="1" t="s">
        <v>1331</v>
      </c>
      <c r="F2457" s="1" t="s">
        <v>17863</v>
      </c>
      <c r="G2457" t="str">
        <f t="shared" si="266"/>
        <v>Valid</v>
      </c>
      <c r="H2457" s="1" t="s">
        <v>17864</v>
      </c>
      <c r="I2457" t="str" cm="1">
        <f t="array" ref="I2457">IF(OR(TRIM(H2457)="",ISNUMBER(SEARCH("#",H2457)),AA2457&lt;Config!$B$8,SUMPRODUCT(--ISNUMBER(SEARCH({"a";"b";"c";"d";"e";"f";"g";"h";"i";"j";"k";"l";"m";"n";"o";"p";"q";"r";"s";"t";"u";"v";"w";"x";"y";"z"},H2457)))&gt;0),"Invalid","Valid")</f>
        <v>Valid</v>
      </c>
      <c r="J2457" s="1" t="s">
        <v>17865</v>
      </c>
      <c r="K2457" s="1" t="s">
        <v>481</v>
      </c>
      <c r="L2457" s="1" t="s">
        <v>49</v>
      </c>
      <c r="M2457" s="1" t="s">
        <v>33827</v>
      </c>
      <c r="N2457" s="1" t="s">
        <v>211</v>
      </c>
      <c r="O2457" s="1" t="s">
        <v>69</v>
      </c>
      <c r="P2457" t="s">
        <v>53</v>
      </c>
      <c r="Q2457" s="1" t="s">
        <v>181</v>
      </c>
      <c r="R2457" s="1" t="s">
        <v>150</v>
      </c>
      <c r="S2457" s="1" t="s">
        <v>6274</v>
      </c>
      <c r="T2457" s="1" t="s">
        <v>17866</v>
      </c>
      <c r="U2457" s="1" t="s">
        <v>3973</v>
      </c>
      <c r="V2457" s="1" t="s">
        <v>2438</v>
      </c>
      <c r="W2457" s="1" t="s">
        <v>384</v>
      </c>
      <c r="X2457" t="str">
        <f t="shared" si="267"/>
        <v>Incomplete</v>
      </c>
      <c r="Y2457">
        <f>MAX(0,100-IF(G2457="Invalid",Config!$B$5,0)-IF(I2457="Invalid",Config!$B$6,0)-IF(X2457="Incomplete",Config!$B$7,0)-IF(AF2457="Yes",Config!$B$37,0))</f>
        <v>60</v>
      </c>
      <c r="Z2457" s="1">
        <f>IF(OR(TRIM(B2457)="",COUNTIF(Config!$B$15:$B$19,B2457)&gt;0),1,0)+IF(OR(TRIM(C2457)="",COUNTIF(Config!$B$15:$B$19,C2457)&gt;0),1,0)+IF(OR(TRIM(F2457)="",COUNTIF(Config!$B$15:$B$19,F2457)&gt;0),1,0)+IF(OR(TRIM(H2457)="",COUNTIF(Config!$B$15:$B$19,H2457)&gt;0),1,0)+IF(OR(TRIM(E2457)="",COUNTIF(Config!$B$15:$B$19,E2457)&gt;0),1,0)+IF(OR(TRIM(K2457)="",COUNTIF(Config!$B$15:$B$19,K2457)&gt;0),1,0)+IF(OR(TRIM(P2457)="",COUNTIF(Config!$B$15:$B$19,P2457)&gt;0),1,0)+IF(OR(TRIM(R2457)="",COUNTIF(Config!$B$15:$B$19,R2457)&gt;0),1,0)</f>
        <v>1</v>
      </c>
      <c r="AA2457" s="1" cm="1">
        <f t="array" ref="AA2457">SUMPRODUCT(LEN(H2457)-LEN(SUBSTITUTE(H2457,{"0";"1";"2";"3";"4";"5";"6";"7";"8";"9"},"")))</f>
        <v>10</v>
      </c>
      <c r="AC2457" t="str">
        <f t="shared" si="268"/>
        <v>Incomplete Profile</v>
      </c>
      <c r="AD2457">
        <f t="shared" si="269"/>
        <v>1</v>
      </c>
      <c r="AE2457">
        <f t="shared" si="270"/>
        <v>1</v>
      </c>
      <c r="AF2457" t="str">
        <f t="shared" si="271"/>
        <v>No</v>
      </c>
      <c r="AG2457">
        <f t="shared" ca="1" si="272"/>
        <v>133</v>
      </c>
      <c r="AH2457" t="str">
        <f ca="1">IF(OR(V2457="",AG2457=""),"Yes",IF(AG2457&gt;Config!$B$41,"Yes","No"))</f>
        <v>No</v>
      </c>
    </row>
    <row r="2458" spans="1:34" x14ac:dyDescent="0.25">
      <c r="A2458" s="1" t="s">
        <v>17867</v>
      </c>
      <c r="B2458" s="1" t="s">
        <v>1582</v>
      </c>
      <c r="C2458" s="1" t="s">
        <v>620</v>
      </c>
      <c r="D2458" s="1" t="s">
        <v>17049</v>
      </c>
      <c r="E2458" s="1" t="s">
        <v>35052</v>
      </c>
      <c r="F2458" s="1" t="s">
        <v>17868</v>
      </c>
      <c r="G2458" t="str">
        <f t="shared" si="266"/>
        <v>Valid</v>
      </c>
      <c r="H2458" s="1" t="s">
        <v>17869</v>
      </c>
      <c r="I2458" t="str" cm="1">
        <f t="array" ref="I2458">IF(OR(TRIM(H2458)="",ISNUMBER(SEARCH("#",H2458)),AA2458&lt;Config!$B$8,SUMPRODUCT(--ISNUMBER(SEARCH({"a";"b";"c";"d";"e";"f";"g";"h";"i";"j";"k";"l";"m";"n";"o";"p";"q";"r";"s";"t";"u";"v";"w";"x";"y";"z"},H2458)))&gt;0),"Invalid","Valid")</f>
        <v>Valid</v>
      </c>
      <c r="J2458" s="1" t="s">
        <v>17870</v>
      </c>
      <c r="K2458" s="1" t="s">
        <v>378</v>
      </c>
      <c r="L2458" s="1" t="s">
        <v>164</v>
      </c>
      <c r="M2458" s="1" t="s">
        <v>85</v>
      </c>
      <c r="N2458" s="1" t="s">
        <v>713</v>
      </c>
      <c r="O2458" s="1" t="s">
        <v>69</v>
      </c>
      <c r="P2458" t="s">
        <v>87</v>
      </c>
      <c r="Q2458" s="1" t="s">
        <v>166</v>
      </c>
      <c r="R2458" s="1" t="s">
        <v>559</v>
      </c>
      <c r="S2458" s="1" t="s">
        <v>7871</v>
      </c>
      <c r="T2458" s="1" t="s">
        <v>17871</v>
      </c>
      <c r="U2458" s="1" t="s">
        <v>17872</v>
      </c>
      <c r="V2458" s="1" t="s">
        <v>17873</v>
      </c>
      <c r="W2458" s="1" t="s">
        <v>60</v>
      </c>
      <c r="X2458" t="str">
        <f t="shared" si="267"/>
        <v>Complete</v>
      </c>
      <c r="Y2458">
        <f>MAX(0,100-IF(G2458="Invalid",Config!$B$5,0)-IF(I2458="Invalid",Config!$B$6,0)-IF(X2458="Incomplete",Config!$B$7,0)-IF(AF2458="Yes",Config!$B$37,0))</f>
        <v>100</v>
      </c>
      <c r="Z2458" s="1">
        <f>IF(OR(TRIM(B2458)="",COUNTIF(Config!$B$15:$B$19,B2458)&gt;0),1,0)+IF(OR(TRIM(C2458)="",COUNTIF(Config!$B$15:$B$19,C2458)&gt;0),1,0)+IF(OR(TRIM(F2458)="",COUNTIF(Config!$B$15:$B$19,F2458)&gt;0),1,0)+IF(OR(TRIM(H2458)="",COUNTIF(Config!$B$15:$B$19,H2458)&gt;0),1,0)+IF(OR(TRIM(E2458)="",COUNTIF(Config!$B$15:$B$19,E2458)&gt;0),1,0)+IF(OR(TRIM(K2458)="",COUNTIF(Config!$B$15:$B$19,K2458)&gt;0),1,0)+IF(OR(TRIM(P2458)="",COUNTIF(Config!$B$15:$B$19,P2458)&gt;0),1,0)+IF(OR(TRIM(R2458)="",COUNTIF(Config!$B$15:$B$19,R2458)&gt;0),1,0)</f>
        <v>0</v>
      </c>
      <c r="AA2458" s="1" cm="1">
        <f t="array" ref="AA2458">SUMPRODUCT(LEN(H2458)-LEN(SUBSTITUTE(H2458,{"0";"1";"2";"3";"4";"5";"6";"7";"8";"9"},"")))</f>
        <v>10</v>
      </c>
      <c r="AC2458" t="str">
        <f t="shared" si="268"/>
        <v/>
      </c>
      <c r="AD2458">
        <f t="shared" si="269"/>
        <v>1</v>
      </c>
      <c r="AE2458">
        <f t="shared" si="270"/>
        <v>1</v>
      </c>
      <c r="AF2458" t="str">
        <f t="shared" si="271"/>
        <v>No</v>
      </c>
      <c r="AG2458">
        <f t="shared" ca="1" si="272"/>
        <v>527</v>
      </c>
      <c r="AH2458" t="str">
        <f ca="1">IF(OR(V2458="",AG2458=""),"Yes",IF(AG2458&gt;Config!$B$41,"Yes","No"))</f>
        <v>Yes</v>
      </c>
    </row>
    <row r="2459" spans="1:34" x14ac:dyDescent="0.25">
      <c r="A2459" s="1" t="s">
        <v>17874</v>
      </c>
      <c r="B2459" s="1" t="s">
        <v>244</v>
      </c>
      <c r="C2459" s="1" t="s">
        <v>43</v>
      </c>
      <c r="D2459" s="1" t="s">
        <v>668</v>
      </c>
      <c r="E2459" s="1" t="s">
        <v>34325</v>
      </c>
      <c r="F2459" s="1" t="s">
        <v>6764</v>
      </c>
      <c r="G2459" t="str">
        <f t="shared" si="266"/>
        <v>Valid</v>
      </c>
      <c r="H2459" s="1" t="s">
        <v>6765</v>
      </c>
      <c r="I2459" t="str" cm="1">
        <f t="array" ref="I2459">IF(OR(TRIM(H2459)="",ISNUMBER(SEARCH("#",H2459)),AA2459&lt;Config!$B$8,SUMPRODUCT(--ISNUMBER(SEARCH({"a";"b";"c";"d";"e";"f";"g";"h";"i";"j";"k";"l";"m";"n";"o";"p";"q";"r";"s";"t";"u";"v";"w";"x";"y";"z"},H2459)))&gt;0),"Invalid","Valid")</f>
        <v>Valid</v>
      </c>
      <c r="J2459" s="1" t="s">
        <v>6766</v>
      </c>
      <c r="K2459" s="1" t="s">
        <v>210</v>
      </c>
      <c r="L2459" s="1" t="s">
        <v>134</v>
      </c>
      <c r="M2459" s="1" t="s">
        <v>462</v>
      </c>
      <c r="N2459" s="1" t="s">
        <v>252</v>
      </c>
      <c r="O2459" s="1" t="s">
        <v>149</v>
      </c>
      <c r="P2459" t="s">
        <v>344</v>
      </c>
      <c r="Q2459" s="1" t="s">
        <v>1199</v>
      </c>
      <c r="R2459" s="1" t="s">
        <v>346</v>
      </c>
      <c r="S2459" s="1" t="s">
        <v>6767</v>
      </c>
      <c r="T2459" s="1" t="s">
        <v>6768</v>
      </c>
      <c r="U2459" s="1" t="s">
        <v>1874</v>
      </c>
      <c r="V2459" s="1" t="s">
        <v>5112</v>
      </c>
      <c r="W2459" s="1" t="s">
        <v>141</v>
      </c>
      <c r="X2459" t="str">
        <f t="shared" si="267"/>
        <v>Complete</v>
      </c>
      <c r="Y2459">
        <f>MAX(0,100-IF(G2459="Invalid",Config!$B$5,0)-IF(I2459="Invalid",Config!$B$6,0)-IF(X2459="Incomplete",Config!$B$7,0)-IF(AF2459="Yes",Config!$B$37,0))</f>
        <v>75</v>
      </c>
      <c r="Z2459" s="1">
        <f>IF(OR(TRIM(B2459)="",COUNTIF(Config!$B$15:$B$19,B2459)&gt;0),1,0)+IF(OR(TRIM(C2459)="",COUNTIF(Config!$B$15:$B$19,C2459)&gt;0),1,0)+IF(OR(TRIM(F2459)="",COUNTIF(Config!$B$15:$B$19,F2459)&gt;0),1,0)+IF(OR(TRIM(H2459)="",COUNTIF(Config!$B$15:$B$19,H2459)&gt;0),1,0)+IF(OR(TRIM(E2459)="",COUNTIF(Config!$B$15:$B$19,E2459)&gt;0),1,0)+IF(OR(TRIM(K2459)="",COUNTIF(Config!$B$15:$B$19,K2459)&gt;0),1,0)+IF(OR(TRIM(P2459)="",COUNTIF(Config!$B$15:$B$19,P2459)&gt;0),1,0)+IF(OR(TRIM(R2459)="",COUNTIF(Config!$B$15:$B$19,R2459)&gt;0),1,0)</f>
        <v>0</v>
      </c>
      <c r="AA2459" s="1" cm="1">
        <f t="array" ref="AA2459">SUMPRODUCT(LEN(H2459)-LEN(SUBSTITUTE(H2459,{"0";"1";"2";"3";"4";"5";"6";"7";"8";"9"},"")))</f>
        <v>11</v>
      </c>
      <c r="AC2459" t="str">
        <f t="shared" si="268"/>
        <v>Potential Duplicate</v>
      </c>
      <c r="AD2459">
        <f t="shared" si="269"/>
        <v>2</v>
      </c>
      <c r="AE2459">
        <f t="shared" si="270"/>
        <v>2</v>
      </c>
      <c r="AF2459" t="str">
        <f t="shared" si="271"/>
        <v>Yes</v>
      </c>
      <c r="AG2459">
        <f t="shared" ca="1" si="272"/>
        <v>288</v>
      </c>
      <c r="AH2459" t="str">
        <f ca="1">IF(OR(V2459="",AG2459=""),"Yes",IF(AG2459&gt;Config!$B$41,"Yes","No"))</f>
        <v>No</v>
      </c>
    </row>
    <row r="2460" spans="1:34" x14ac:dyDescent="0.25">
      <c r="A2460" s="1" t="s">
        <v>17875</v>
      </c>
      <c r="B2460" s="1" t="s">
        <v>6047</v>
      </c>
      <c r="C2460" s="1" t="s">
        <v>308</v>
      </c>
      <c r="D2460" s="1" t="s">
        <v>17876</v>
      </c>
      <c r="E2460" s="1" t="s">
        <v>35053</v>
      </c>
      <c r="F2460" s="1" t="s">
        <v>17877</v>
      </c>
      <c r="G2460" t="str">
        <f t="shared" si="266"/>
        <v>Valid</v>
      </c>
      <c r="H2460" s="1" t="s">
        <v>17878</v>
      </c>
      <c r="I2460" t="str" cm="1">
        <f t="array" ref="I2460">IF(OR(TRIM(H2460)="",ISNUMBER(SEARCH("#",H2460)),AA2460&lt;Config!$B$8,SUMPRODUCT(--ISNUMBER(SEARCH({"a";"b";"c";"d";"e";"f";"g";"h";"i";"j";"k";"l";"m";"n";"o";"p";"q";"r";"s";"t";"u";"v";"w";"x";"y";"z"},H2460)))&gt;0),"Invalid","Valid")</f>
        <v>Valid</v>
      </c>
      <c r="J2460" s="1" t="s">
        <v>17879</v>
      </c>
      <c r="K2460" s="1" t="s">
        <v>133</v>
      </c>
      <c r="L2460" s="1" t="s">
        <v>67</v>
      </c>
      <c r="M2460" s="1" t="s">
        <v>33827</v>
      </c>
      <c r="N2460" s="1" t="s">
        <v>252</v>
      </c>
      <c r="O2460" s="1" t="s">
        <v>149</v>
      </c>
      <c r="P2460" t="s">
        <v>33</v>
      </c>
      <c r="Q2460" s="1" t="s">
        <v>1664</v>
      </c>
      <c r="R2460" s="1" t="s">
        <v>1716</v>
      </c>
      <c r="S2460" s="1" t="s">
        <v>17880</v>
      </c>
      <c r="T2460" s="1" t="s">
        <v>17881</v>
      </c>
      <c r="U2460" s="1" t="s">
        <v>1173</v>
      </c>
      <c r="V2460" s="1" t="s">
        <v>1347</v>
      </c>
      <c r="W2460" s="1" t="s">
        <v>186</v>
      </c>
      <c r="X2460" t="str">
        <f t="shared" si="267"/>
        <v>Complete</v>
      </c>
      <c r="Y2460">
        <f>MAX(0,100-IF(G2460="Invalid",Config!$B$5,0)-IF(I2460="Invalid",Config!$B$6,0)-IF(X2460="Incomplete",Config!$B$7,0)-IF(AF2460="Yes",Config!$B$37,0))</f>
        <v>100</v>
      </c>
      <c r="Z2460" s="1">
        <f>IF(OR(TRIM(B2460)="",COUNTIF(Config!$B$15:$B$19,B2460)&gt;0),1,0)+IF(OR(TRIM(C2460)="",COUNTIF(Config!$B$15:$B$19,C2460)&gt;0),1,0)+IF(OR(TRIM(F2460)="",COUNTIF(Config!$B$15:$B$19,F2460)&gt;0),1,0)+IF(OR(TRIM(H2460)="",COUNTIF(Config!$B$15:$B$19,H2460)&gt;0),1,0)+IF(OR(TRIM(E2460)="",COUNTIF(Config!$B$15:$B$19,E2460)&gt;0),1,0)+IF(OR(TRIM(K2460)="",COUNTIF(Config!$B$15:$B$19,K2460)&gt;0),1,0)+IF(OR(TRIM(P2460)="",COUNTIF(Config!$B$15:$B$19,P2460)&gt;0),1,0)+IF(OR(TRIM(R2460)="",COUNTIF(Config!$B$15:$B$19,R2460)&gt;0),1,0)</f>
        <v>0</v>
      </c>
      <c r="AA2460" s="1" cm="1">
        <f t="array" ref="AA2460">SUMPRODUCT(LEN(H2460)-LEN(SUBSTITUTE(H2460,{"0";"1";"2";"3";"4";"5";"6";"7";"8";"9"},"")))</f>
        <v>10</v>
      </c>
      <c r="AC2460" t="str">
        <f t="shared" si="268"/>
        <v/>
      </c>
      <c r="AD2460">
        <f t="shared" si="269"/>
        <v>1</v>
      </c>
      <c r="AE2460">
        <f t="shared" si="270"/>
        <v>1</v>
      </c>
      <c r="AF2460" t="str">
        <f t="shared" si="271"/>
        <v>No</v>
      </c>
      <c r="AG2460">
        <f t="shared" ca="1" si="272"/>
        <v>37</v>
      </c>
      <c r="AH2460" t="str">
        <f ca="1">IF(OR(V2460="",AG2460=""),"Yes",IF(AG2460&gt;Config!$B$41,"Yes","No"))</f>
        <v>No</v>
      </c>
    </row>
    <row r="2461" spans="1:34" x14ac:dyDescent="0.25">
      <c r="A2461" s="1" t="s">
        <v>17882</v>
      </c>
      <c r="B2461" s="1" t="s">
        <v>1175</v>
      </c>
      <c r="C2461" s="1" t="s">
        <v>861</v>
      </c>
      <c r="D2461" s="1" t="s">
        <v>17883</v>
      </c>
      <c r="E2461" s="1" t="s">
        <v>34416</v>
      </c>
      <c r="F2461" s="1" t="s">
        <v>17884</v>
      </c>
      <c r="G2461" t="str">
        <f t="shared" si="266"/>
        <v>Valid</v>
      </c>
      <c r="H2461" s="1" t="s">
        <v>17885</v>
      </c>
      <c r="I2461" t="str" cm="1">
        <f t="array" ref="I2461">IF(OR(TRIM(H2461)="",ISNUMBER(SEARCH("#",H2461)),AA2461&lt;Config!$B$8,SUMPRODUCT(--ISNUMBER(SEARCH({"a";"b";"c";"d";"e";"f";"g";"h";"i";"j";"k";"l";"m";"n";"o";"p";"q";"r";"s";"t";"u";"v";"w";"x";"y";"z"},H2461)))&gt;0),"Invalid","Valid")</f>
        <v>Valid</v>
      </c>
      <c r="J2461" s="1" t="s">
        <v>17886</v>
      </c>
      <c r="K2461" s="1" t="s">
        <v>722</v>
      </c>
      <c r="L2461" s="1" t="s">
        <v>265</v>
      </c>
      <c r="M2461" s="1" t="s">
        <v>103</v>
      </c>
      <c r="N2461" s="1" t="s">
        <v>358</v>
      </c>
      <c r="O2461" s="1" t="s">
        <v>266</v>
      </c>
      <c r="P2461" t="s">
        <v>314</v>
      </c>
      <c r="Q2461" s="1" t="s">
        <v>316</v>
      </c>
      <c r="R2461" s="1" t="s">
        <v>663</v>
      </c>
      <c r="S2461" s="1" t="s">
        <v>17887</v>
      </c>
      <c r="T2461" s="1" t="s">
        <v>17888</v>
      </c>
      <c r="U2461" s="1" t="s">
        <v>17889</v>
      </c>
      <c r="V2461" s="1" t="s">
        <v>1650</v>
      </c>
      <c r="W2461" s="1" t="s">
        <v>186</v>
      </c>
      <c r="X2461" t="str">
        <f t="shared" si="267"/>
        <v>Complete</v>
      </c>
      <c r="Y2461">
        <f>MAX(0,100-IF(G2461="Invalid",Config!$B$5,0)-IF(I2461="Invalid",Config!$B$6,0)-IF(X2461="Incomplete",Config!$B$7,0)-IF(AF2461="Yes",Config!$B$37,0))</f>
        <v>100</v>
      </c>
      <c r="Z2461" s="1">
        <f>IF(OR(TRIM(B2461)="",COUNTIF(Config!$B$15:$B$19,B2461)&gt;0),1,0)+IF(OR(TRIM(C2461)="",COUNTIF(Config!$B$15:$B$19,C2461)&gt;0),1,0)+IF(OR(TRIM(F2461)="",COUNTIF(Config!$B$15:$B$19,F2461)&gt;0),1,0)+IF(OR(TRIM(H2461)="",COUNTIF(Config!$B$15:$B$19,H2461)&gt;0),1,0)+IF(OR(TRIM(E2461)="",COUNTIF(Config!$B$15:$B$19,E2461)&gt;0),1,0)+IF(OR(TRIM(K2461)="",COUNTIF(Config!$B$15:$B$19,K2461)&gt;0),1,0)+IF(OR(TRIM(P2461)="",COUNTIF(Config!$B$15:$B$19,P2461)&gt;0),1,0)+IF(OR(TRIM(R2461)="",COUNTIF(Config!$B$15:$B$19,R2461)&gt;0),1,0)</f>
        <v>0</v>
      </c>
      <c r="AA2461" s="1" cm="1">
        <f t="array" ref="AA2461">SUMPRODUCT(LEN(H2461)-LEN(SUBSTITUTE(H2461,{"0";"1";"2";"3";"4";"5";"6";"7";"8";"9"},"")))</f>
        <v>12</v>
      </c>
      <c r="AC2461" t="str">
        <f t="shared" si="268"/>
        <v/>
      </c>
      <c r="AD2461">
        <f t="shared" si="269"/>
        <v>1</v>
      </c>
      <c r="AE2461">
        <f t="shared" si="270"/>
        <v>1</v>
      </c>
      <c r="AF2461" t="str">
        <f t="shared" si="271"/>
        <v>No</v>
      </c>
      <c r="AG2461">
        <f t="shared" ca="1" si="272"/>
        <v>119</v>
      </c>
      <c r="AH2461" t="str">
        <f ca="1">IF(OR(V2461="",AG2461=""),"Yes",IF(AG2461&gt;Config!$B$41,"Yes","No"))</f>
        <v>No</v>
      </c>
    </row>
    <row r="2462" spans="1:34" x14ac:dyDescent="0.25">
      <c r="A2462" s="1" t="s">
        <v>17890</v>
      </c>
      <c r="B2462" s="1" t="s">
        <v>219</v>
      </c>
      <c r="C2462" s="1" t="s">
        <v>336</v>
      </c>
      <c r="D2462" s="1" t="s">
        <v>17891</v>
      </c>
      <c r="E2462" s="1" t="s">
        <v>35054</v>
      </c>
      <c r="F2462" s="1" t="s">
        <v>15897</v>
      </c>
      <c r="G2462" t="str">
        <f t="shared" si="266"/>
        <v>Valid</v>
      </c>
      <c r="H2462" s="1" t="s">
        <v>17892</v>
      </c>
      <c r="I2462" t="str" cm="1">
        <f t="array" ref="I2462">IF(OR(TRIM(H2462)="",ISNUMBER(SEARCH("#",H2462)),AA2462&lt;Config!$B$8,SUMPRODUCT(--ISNUMBER(SEARCH({"a";"b";"c";"d";"e";"f";"g";"h";"i";"j";"k";"l";"m";"n";"o";"p";"q";"r";"s";"t";"u";"v";"w";"x";"y";"z"},H2462)))&gt;0),"Invalid","Valid")</f>
        <v>Valid</v>
      </c>
      <c r="J2462" s="1" t="s">
        <v>17893</v>
      </c>
      <c r="K2462" s="1" t="s">
        <v>287</v>
      </c>
      <c r="L2462" s="1" t="s">
        <v>67</v>
      </c>
      <c r="M2462" s="1" t="s">
        <v>343</v>
      </c>
      <c r="N2462" s="1" t="s">
        <v>358</v>
      </c>
      <c r="O2462" s="1" t="s">
        <v>69</v>
      </c>
      <c r="P2462" t="s">
        <v>328</v>
      </c>
      <c r="Q2462" s="1" t="s">
        <v>1046</v>
      </c>
      <c r="R2462" s="1" t="s">
        <v>571</v>
      </c>
      <c r="S2462" s="1" t="s">
        <v>13157</v>
      </c>
      <c r="T2462" s="1" t="s">
        <v>17894</v>
      </c>
      <c r="U2462" s="1" t="s">
        <v>799</v>
      </c>
      <c r="V2462" s="1" t="s">
        <v>281</v>
      </c>
      <c r="W2462" s="1" t="s">
        <v>202</v>
      </c>
      <c r="X2462" t="str">
        <f t="shared" si="267"/>
        <v>Complete</v>
      </c>
      <c r="Y2462">
        <f>MAX(0,100-IF(G2462="Invalid",Config!$B$5,0)-IF(I2462="Invalid",Config!$B$6,0)-IF(X2462="Incomplete",Config!$B$7,0)-IF(AF2462="Yes",Config!$B$37,0))</f>
        <v>75</v>
      </c>
      <c r="Z2462" s="1">
        <f>IF(OR(TRIM(B2462)="",COUNTIF(Config!$B$15:$B$19,B2462)&gt;0),1,0)+IF(OR(TRIM(C2462)="",COUNTIF(Config!$B$15:$B$19,C2462)&gt;0),1,0)+IF(OR(TRIM(F2462)="",COUNTIF(Config!$B$15:$B$19,F2462)&gt;0),1,0)+IF(OR(TRIM(H2462)="",COUNTIF(Config!$B$15:$B$19,H2462)&gt;0),1,0)+IF(OR(TRIM(E2462)="",COUNTIF(Config!$B$15:$B$19,E2462)&gt;0),1,0)+IF(OR(TRIM(K2462)="",COUNTIF(Config!$B$15:$B$19,K2462)&gt;0),1,0)+IF(OR(TRIM(P2462)="",COUNTIF(Config!$B$15:$B$19,P2462)&gt;0),1,0)+IF(OR(TRIM(R2462)="",COUNTIF(Config!$B$15:$B$19,R2462)&gt;0),1,0)</f>
        <v>0</v>
      </c>
      <c r="AA2462" s="1" cm="1">
        <f t="array" ref="AA2462">SUMPRODUCT(LEN(H2462)-LEN(SUBSTITUTE(H2462,{"0";"1";"2";"3";"4";"5";"6";"7";"8";"9"},"")))</f>
        <v>11</v>
      </c>
      <c r="AC2462" t="str">
        <f t="shared" si="268"/>
        <v>Potential Duplicate</v>
      </c>
      <c r="AD2462">
        <f t="shared" si="269"/>
        <v>2</v>
      </c>
      <c r="AE2462">
        <f t="shared" si="270"/>
        <v>1</v>
      </c>
      <c r="AF2462" t="str">
        <f t="shared" si="271"/>
        <v>Yes</v>
      </c>
      <c r="AG2462">
        <f t="shared" ca="1" si="272"/>
        <v>335</v>
      </c>
      <c r="AH2462" t="str">
        <f ca="1">IF(OR(V2462="",AG2462=""),"Yes",IF(AG2462&gt;Config!$B$41,"Yes","No"))</f>
        <v>No</v>
      </c>
    </row>
    <row r="2463" spans="1:34" x14ac:dyDescent="0.25">
      <c r="A2463" s="1" t="s">
        <v>17895</v>
      </c>
      <c r="B2463" s="1" t="s">
        <v>1293</v>
      </c>
      <c r="C2463" s="1" t="s">
        <v>1441</v>
      </c>
      <c r="D2463" s="1" t="s">
        <v>7297</v>
      </c>
      <c r="E2463" s="1" t="s">
        <v>33927</v>
      </c>
      <c r="F2463" s="1" t="s">
        <v>17896</v>
      </c>
      <c r="G2463" t="str">
        <f t="shared" si="266"/>
        <v>Valid</v>
      </c>
      <c r="H2463" s="1" t="s">
        <v>17897</v>
      </c>
      <c r="I2463" t="str" cm="1">
        <f t="array" ref="I2463">IF(OR(TRIM(H2463)="",ISNUMBER(SEARCH("#",H2463)),AA2463&lt;Config!$B$8,SUMPRODUCT(--ISNUMBER(SEARCH({"a";"b";"c";"d";"e";"f";"g";"h";"i";"j";"k";"l";"m";"n";"o";"p";"q";"r";"s";"t";"u";"v";"w";"x";"y";"z"},H2463)))&gt;0),"Invalid","Valid")</f>
        <v>Valid</v>
      </c>
      <c r="J2463" s="1" t="s">
        <v>17898</v>
      </c>
      <c r="K2463" s="1" t="s">
        <v>83</v>
      </c>
      <c r="L2463" s="1" t="s">
        <v>84</v>
      </c>
      <c r="M2463" s="1" t="s">
        <v>462</v>
      </c>
      <c r="N2463" s="1" t="s">
        <v>68</v>
      </c>
      <c r="O2463" s="1" t="s">
        <v>180</v>
      </c>
      <c r="P2463" t="s">
        <v>314</v>
      </c>
      <c r="Q2463" s="1" t="s">
        <v>315</v>
      </c>
      <c r="R2463" s="1" t="s">
        <v>663</v>
      </c>
      <c r="S2463" s="1" t="s">
        <v>17899</v>
      </c>
      <c r="T2463" s="1" t="s">
        <v>17900</v>
      </c>
      <c r="U2463" s="1" t="s">
        <v>3709</v>
      </c>
      <c r="V2463" s="1" t="s">
        <v>2661</v>
      </c>
      <c r="W2463" s="1" t="s">
        <v>33823</v>
      </c>
      <c r="X2463" t="str">
        <f t="shared" si="267"/>
        <v>Complete</v>
      </c>
      <c r="Y2463">
        <f>MAX(0,100-IF(G2463="Invalid",Config!$B$5,0)-IF(I2463="Invalid",Config!$B$6,0)-IF(X2463="Incomplete",Config!$B$7,0)-IF(AF2463="Yes",Config!$B$37,0))</f>
        <v>100</v>
      </c>
      <c r="Z2463" s="1">
        <f>IF(OR(TRIM(B2463)="",COUNTIF(Config!$B$15:$B$19,B2463)&gt;0),1,0)+IF(OR(TRIM(C2463)="",COUNTIF(Config!$B$15:$B$19,C2463)&gt;0),1,0)+IF(OR(TRIM(F2463)="",COUNTIF(Config!$B$15:$B$19,F2463)&gt;0),1,0)+IF(OR(TRIM(H2463)="",COUNTIF(Config!$B$15:$B$19,H2463)&gt;0),1,0)+IF(OR(TRIM(E2463)="",COUNTIF(Config!$B$15:$B$19,E2463)&gt;0),1,0)+IF(OR(TRIM(K2463)="",COUNTIF(Config!$B$15:$B$19,K2463)&gt;0),1,0)+IF(OR(TRIM(P2463)="",COUNTIF(Config!$B$15:$B$19,P2463)&gt;0),1,0)+IF(OR(TRIM(R2463)="",COUNTIF(Config!$B$15:$B$19,R2463)&gt;0),1,0)</f>
        <v>0</v>
      </c>
      <c r="AA2463" s="1" cm="1">
        <f t="array" ref="AA2463">SUMPRODUCT(LEN(H2463)-LEN(SUBSTITUTE(H2463,{"0";"1";"2";"3";"4";"5";"6";"7";"8";"9"},"")))</f>
        <v>10</v>
      </c>
      <c r="AC2463" t="str">
        <f t="shared" si="268"/>
        <v/>
      </c>
      <c r="AD2463">
        <f t="shared" si="269"/>
        <v>1</v>
      </c>
      <c r="AE2463">
        <f t="shared" si="270"/>
        <v>1</v>
      </c>
      <c r="AF2463" t="str">
        <f t="shared" si="271"/>
        <v>No</v>
      </c>
      <c r="AG2463">
        <f t="shared" ca="1" si="272"/>
        <v>261</v>
      </c>
      <c r="AH2463" t="str">
        <f ca="1">IF(OR(V2463="",AG2463=""),"Yes",IF(AG2463&gt;Config!$B$41,"Yes","No"))</f>
        <v>No</v>
      </c>
    </row>
    <row r="2464" spans="1:34" x14ac:dyDescent="0.25">
      <c r="A2464" s="1" t="s">
        <v>17901</v>
      </c>
      <c r="B2464" s="1" t="s">
        <v>77</v>
      </c>
      <c r="C2464" s="1" t="s">
        <v>386</v>
      </c>
      <c r="D2464" s="1" t="s">
        <v>17902</v>
      </c>
      <c r="E2464" s="1" t="s">
        <v>35055</v>
      </c>
      <c r="F2464" s="1" t="s">
        <v>35056</v>
      </c>
      <c r="G2464" t="str">
        <f t="shared" si="266"/>
        <v>Valid</v>
      </c>
      <c r="H2464" s="1" t="s">
        <v>17903</v>
      </c>
      <c r="I2464" t="str" cm="1">
        <f t="array" ref="I2464">IF(OR(TRIM(H2464)="",ISNUMBER(SEARCH("#",H2464)),AA2464&lt;Config!$B$8,SUMPRODUCT(--ISNUMBER(SEARCH({"a";"b";"c";"d";"e";"f";"g";"h";"i";"j";"k";"l";"m";"n";"o";"p";"q";"r";"s";"t";"u";"v";"w";"x";"y";"z"},H2464)))&gt;0),"Invalid","Valid")</f>
        <v>Valid</v>
      </c>
      <c r="J2464" s="1" t="s">
        <v>17904</v>
      </c>
      <c r="K2464" s="1" t="s">
        <v>504</v>
      </c>
      <c r="L2464" s="1" t="s">
        <v>49</v>
      </c>
      <c r="M2464" s="1" t="s">
        <v>85</v>
      </c>
      <c r="N2464" s="1" t="s">
        <v>68</v>
      </c>
      <c r="O2464" s="1" t="s">
        <v>69</v>
      </c>
      <c r="P2464" t="s">
        <v>104</v>
      </c>
      <c r="Q2464" s="1" t="s">
        <v>105</v>
      </c>
      <c r="R2464" s="1" t="s">
        <v>833</v>
      </c>
      <c r="S2464" s="1" t="s">
        <v>17905</v>
      </c>
      <c r="T2464" s="1" t="s">
        <v>17906</v>
      </c>
      <c r="U2464" s="1" t="s">
        <v>6739</v>
      </c>
      <c r="V2464" s="1" t="s">
        <v>6483</v>
      </c>
      <c r="W2464" s="1" t="s">
        <v>293</v>
      </c>
      <c r="X2464" t="str">
        <f t="shared" si="267"/>
        <v>Complete</v>
      </c>
      <c r="Y2464">
        <f>MAX(0,100-IF(G2464="Invalid",Config!$B$5,0)-IF(I2464="Invalid",Config!$B$6,0)-IF(X2464="Incomplete",Config!$B$7,0)-IF(AF2464="Yes",Config!$B$37,0))</f>
        <v>100</v>
      </c>
      <c r="Z2464" s="1">
        <f>IF(OR(TRIM(B2464)="",COUNTIF(Config!$B$15:$B$19,B2464)&gt;0),1,0)+IF(OR(TRIM(C2464)="",COUNTIF(Config!$B$15:$B$19,C2464)&gt;0),1,0)+IF(OR(TRIM(F2464)="",COUNTIF(Config!$B$15:$B$19,F2464)&gt;0),1,0)+IF(OR(TRIM(H2464)="",COUNTIF(Config!$B$15:$B$19,H2464)&gt;0),1,0)+IF(OR(TRIM(E2464)="",COUNTIF(Config!$B$15:$B$19,E2464)&gt;0),1,0)+IF(OR(TRIM(K2464)="",COUNTIF(Config!$B$15:$B$19,K2464)&gt;0),1,0)+IF(OR(TRIM(P2464)="",COUNTIF(Config!$B$15:$B$19,P2464)&gt;0),1,0)+IF(OR(TRIM(R2464)="",COUNTIF(Config!$B$15:$B$19,R2464)&gt;0),1,0)</f>
        <v>0</v>
      </c>
      <c r="AA2464" s="1" cm="1">
        <f t="array" ref="AA2464">SUMPRODUCT(LEN(H2464)-LEN(SUBSTITUTE(H2464,{"0";"1";"2";"3";"4";"5";"6";"7";"8";"9"},"")))</f>
        <v>11</v>
      </c>
      <c r="AC2464" t="str">
        <f t="shared" si="268"/>
        <v/>
      </c>
      <c r="AD2464">
        <f t="shared" si="269"/>
        <v>1</v>
      </c>
      <c r="AE2464">
        <f t="shared" si="270"/>
        <v>1</v>
      </c>
      <c r="AF2464" t="str">
        <f t="shared" si="271"/>
        <v>No</v>
      </c>
      <c r="AG2464">
        <f t="shared" ca="1" si="272"/>
        <v>499</v>
      </c>
      <c r="AH2464" t="str">
        <f ca="1">IF(OR(V2464="",AG2464=""),"Yes",IF(AG2464&gt;Config!$B$41,"Yes","No"))</f>
        <v>Yes</v>
      </c>
    </row>
    <row r="2465" spans="1:34" x14ac:dyDescent="0.25">
      <c r="A2465" s="1" t="s">
        <v>4421</v>
      </c>
      <c r="B2465" s="1" t="s">
        <v>1068</v>
      </c>
      <c r="C2465" s="1" t="s">
        <v>659</v>
      </c>
      <c r="D2465" s="1" t="s">
        <v>17907</v>
      </c>
      <c r="E2465" s="1" t="s">
        <v>34338</v>
      </c>
      <c r="F2465" s="1" t="s">
        <v>17908</v>
      </c>
      <c r="G2465" t="str">
        <f t="shared" si="266"/>
        <v>Valid</v>
      </c>
      <c r="H2465" s="1" t="s">
        <v>17909</v>
      </c>
      <c r="I2465" t="str" cm="1">
        <f t="array" ref="I2465">IF(OR(TRIM(H2465)="",ISNUMBER(SEARCH("#",H2465)),AA2465&lt;Config!$B$8,SUMPRODUCT(--ISNUMBER(SEARCH({"a";"b";"c";"d";"e";"f";"g";"h";"i";"j";"k";"l";"m";"n";"o";"p";"q";"r";"s";"t";"u";"v";"w";"x";"y";"z"},H2465)))&gt;0),"Invalid","Valid")</f>
        <v>Valid</v>
      </c>
      <c r="J2465" s="1" t="s">
        <v>17910</v>
      </c>
      <c r="K2465" s="1" t="s">
        <v>425</v>
      </c>
      <c r="L2465" s="1" t="s">
        <v>49</v>
      </c>
      <c r="M2465" s="1" t="s">
        <v>33825</v>
      </c>
      <c r="N2465" s="1" t="s">
        <v>31</v>
      </c>
      <c r="O2465" s="1" t="s">
        <v>32</v>
      </c>
      <c r="P2465" t="s">
        <v>328</v>
      </c>
      <c r="Q2465" s="1" t="s">
        <v>1046</v>
      </c>
      <c r="R2465" s="1" t="s">
        <v>330</v>
      </c>
      <c r="S2465" s="1" t="s">
        <v>17911</v>
      </c>
      <c r="T2465" s="1" t="s">
        <v>17912</v>
      </c>
      <c r="U2465" s="1" t="s">
        <v>10498</v>
      </c>
      <c r="V2465" s="1" t="s">
        <v>17913</v>
      </c>
      <c r="W2465" s="1" t="s">
        <v>202</v>
      </c>
      <c r="X2465" t="str">
        <f t="shared" si="267"/>
        <v>Complete</v>
      </c>
      <c r="Y2465">
        <f>MAX(0,100-IF(G2465="Invalid",Config!$B$5,0)-IF(I2465="Invalid",Config!$B$6,0)-IF(X2465="Incomplete",Config!$B$7,0)-IF(AF2465="Yes",Config!$B$37,0))</f>
        <v>100</v>
      </c>
      <c r="Z2465" s="1">
        <f>IF(OR(TRIM(B2465)="",COUNTIF(Config!$B$15:$B$19,B2465)&gt;0),1,0)+IF(OR(TRIM(C2465)="",COUNTIF(Config!$B$15:$B$19,C2465)&gt;0),1,0)+IF(OR(TRIM(F2465)="",COUNTIF(Config!$B$15:$B$19,F2465)&gt;0),1,0)+IF(OR(TRIM(H2465)="",COUNTIF(Config!$B$15:$B$19,H2465)&gt;0),1,0)+IF(OR(TRIM(E2465)="",COUNTIF(Config!$B$15:$B$19,E2465)&gt;0),1,0)+IF(OR(TRIM(K2465)="",COUNTIF(Config!$B$15:$B$19,K2465)&gt;0),1,0)+IF(OR(TRIM(P2465)="",COUNTIF(Config!$B$15:$B$19,P2465)&gt;0),1,0)+IF(OR(TRIM(R2465)="",COUNTIF(Config!$B$15:$B$19,R2465)&gt;0),1,0)</f>
        <v>0</v>
      </c>
      <c r="AA2465" s="1" cm="1">
        <f t="array" ref="AA2465">SUMPRODUCT(LEN(H2465)-LEN(SUBSTITUTE(H2465,{"0";"1";"2";"3";"4";"5";"6";"7";"8";"9"},"")))</f>
        <v>11</v>
      </c>
      <c r="AC2465" t="str">
        <f t="shared" si="268"/>
        <v/>
      </c>
      <c r="AD2465">
        <f t="shared" si="269"/>
        <v>1</v>
      </c>
      <c r="AE2465">
        <f t="shared" si="270"/>
        <v>1</v>
      </c>
      <c r="AF2465" t="str">
        <f t="shared" si="271"/>
        <v>No</v>
      </c>
      <c r="AG2465">
        <f t="shared" ca="1" si="272"/>
        <v>560</v>
      </c>
      <c r="AH2465" t="str">
        <f ca="1">IF(OR(V2465="",AG2465=""),"Yes",IF(AG2465&gt;Config!$B$41,"Yes","No"))</f>
        <v>Yes</v>
      </c>
    </row>
    <row r="2466" spans="1:34" x14ac:dyDescent="0.25">
      <c r="A2466" s="1" t="s">
        <v>17914</v>
      </c>
      <c r="B2466" s="1" t="s">
        <v>678</v>
      </c>
      <c r="C2466" s="1" t="s">
        <v>792</v>
      </c>
      <c r="D2466" s="1" t="s">
        <v>9410</v>
      </c>
      <c r="E2466" s="1" t="s">
        <v>35057</v>
      </c>
      <c r="F2466" s="1" t="s">
        <v>17915</v>
      </c>
      <c r="G2466" t="str">
        <f t="shared" si="266"/>
        <v>Valid</v>
      </c>
      <c r="H2466" s="1" t="s">
        <v>17916</v>
      </c>
      <c r="I2466" t="str" cm="1">
        <f t="array" ref="I2466">IF(OR(TRIM(H2466)="",ISNUMBER(SEARCH("#",H2466)),AA2466&lt;Config!$B$8,SUMPRODUCT(--ISNUMBER(SEARCH({"a";"b";"c";"d";"e";"f";"g";"h";"i";"j";"k";"l";"m";"n";"o";"p";"q";"r";"s";"t";"u";"v";"w";"x";"y";"z"},H2466)))&gt;0),"Invalid","Valid")</f>
        <v>Valid</v>
      </c>
      <c r="J2466" s="1" t="s">
        <v>17917</v>
      </c>
      <c r="K2466" s="1" t="s">
        <v>117</v>
      </c>
      <c r="L2466" s="1" t="s">
        <v>29</v>
      </c>
      <c r="M2466" s="1" t="s">
        <v>33825</v>
      </c>
      <c r="N2466" s="1" t="s">
        <v>224</v>
      </c>
      <c r="O2466" s="1" t="s">
        <v>52</v>
      </c>
      <c r="P2466" t="s">
        <v>53</v>
      </c>
      <c r="Q2466" s="1" t="s">
        <v>181</v>
      </c>
      <c r="R2466" s="1" t="s">
        <v>150</v>
      </c>
      <c r="S2466" s="1" t="s">
        <v>3632</v>
      </c>
      <c r="T2466" s="1" t="s">
        <v>17918</v>
      </c>
      <c r="U2466" s="1" t="s">
        <v>17919</v>
      </c>
      <c r="V2466" s="1" t="s">
        <v>140</v>
      </c>
      <c r="W2466" s="1" t="s">
        <v>202</v>
      </c>
      <c r="X2466" t="str">
        <f t="shared" si="267"/>
        <v>Complete</v>
      </c>
      <c r="Y2466">
        <f>MAX(0,100-IF(G2466="Invalid",Config!$B$5,0)-IF(I2466="Invalid",Config!$B$6,0)-IF(X2466="Incomplete",Config!$B$7,0)-IF(AF2466="Yes",Config!$B$37,0))</f>
        <v>100</v>
      </c>
      <c r="Z2466" s="1">
        <f>IF(OR(TRIM(B2466)="",COUNTIF(Config!$B$15:$B$19,B2466)&gt;0),1,0)+IF(OR(TRIM(C2466)="",COUNTIF(Config!$B$15:$B$19,C2466)&gt;0),1,0)+IF(OR(TRIM(F2466)="",COUNTIF(Config!$B$15:$B$19,F2466)&gt;0),1,0)+IF(OR(TRIM(H2466)="",COUNTIF(Config!$B$15:$B$19,H2466)&gt;0),1,0)+IF(OR(TRIM(E2466)="",COUNTIF(Config!$B$15:$B$19,E2466)&gt;0),1,0)+IF(OR(TRIM(K2466)="",COUNTIF(Config!$B$15:$B$19,K2466)&gt;0),1,0)+IF(OR(TRIM(P2466)="",COUNTIF(Config!$B$15:$B$19,P2466)&gt;0),1,0)+IF(OR(TRIM(R2466)="",COUNTIF(Config!$B$15:$B$19,R2466)&gt;0),1,0)</f>
        <v>0</v>
      </c>
      <c r="AA2466" s="1" cm="1">
        <f t="array" ref="AA2466">SUMPRODUCT(LEN(H2466)-LEN(SUBSTITUTE(H2466,{"0";"1";"2";"3";"4";"5";"6";"7";"8";"9"},"")))</f>
        <v>10</v>
      </c>
      <c r="AC2466" t="str">
        <f t="shared" si="268"/>
        <v/>
      </c>
      <c r="AD2466">
        <f t="shared" si="269"/>
        <v>1</v>
      </c>
      <c r="AE2466">
        <f t="shared" si="270"/>
        <v>1</v>
      </c>
      <c r="AF2466" t="str">
        <f t="shared" si="271"/>
        <v>No</v>
      </c>
      <c r="AG2466">
        <f t="shared" ca="1" si="272"/>
        <v>37</v>
      </c>
      <c r="AH2466" t="str">
        <f ca="1">IF(OR(V2466="",AG2466=""),"Yes",IF(AG2466&gt;Config!$B$41,"Yes","No"))</f>
        <v>No</v>
      </c>
    </row>
    <row r="2467" spans="1:34" x14ac:dyDescent="0.25">
      <c r="A2467" s="1" t="s">
        <v>17920</v>
      </c>
      <c r="B2467" s="1" t="s">
        <v>1241</v>
      </c>
      <c r="C2467" s="1" t="s">
        <v>659</v>
      </c>
      <c r="D2467" s="1" t="s">
        <v>12051</v>
      </c>
      <c r="E2467" s="1" t="s">
        <v>310</v>
      </c>
      <c r="F2467" s="1" t="s">
        <v>17921</v>
      </c>
      <c r="G2467" t="str">
        <f t="shared" si="266"/>
        <v>Valid</v>
      </c>
      <c r="H2467" s="1" t="s">
        <v>17922</v>
      </c>
      <c r="I2467" t="str" cm="1">
        <f t="array" ref="I2467">IF(OR(TRIM(H2467)="",ISNUMBER(SEARCH("#",H2467)),AA2467&lt;Config!$B$8,SUMPRODUCT(--ISNUMBER(SEARCH({"a";"b";"c";"d";"e";"f";"g";"h";"i";"j";"k";"l";"m";"n";"o";"p";"q";"r";"s";"t";"u";"v";"w";"x";"y";"z"},H2467)))&gt;0),"Invalid","Valid")</f>
        <v>Valid</v>
      </c>
      <c r="J2467" s="1" t="s">
        <v>17923</v>
      </c>
      <c r="K2467" s="1" t="s">
        <v>866</v>
      </c>
      <c r="L2467" s="1" t="s">
        <v>450</v>
      </c>
      <c r="M2467" s="1" t="s">
        <v>165</v>
      </c>
      <c r="N2467" s="1" t="s">
        <v>148</v>
      </c>
      <c r="O2467" s="1" t="s">
        <v>149</v>
      </c>
      <c r="P2467" t="s">
        <v>53</v>
      </c>
      <c r="Q2467" s="1" t="s">
        <v>54</v>
      </c>
      <c r="R2467" s="1" t="s">
        <v>17924</v>
      </c>
      <c r="S2467" s="1" t="s">
        <v>6185</v>
      </c>
      <c r="T2467" s="1" t="s">
        <v>17925</v>
      </c>
      <c r="U2467" s="1" t="s">
        <v>6491</v>
      </c>
      <c r="V2467" s="1" t="s">
        <v>15462</v>
      </c>
      <c r="W2467" s="1" t="s">
        <v>141</v>
      </c>
      <c r="X2467" t="str">
        <f t="shared" si="267"/>
        <v>Complete</v>
      </c>
      <c r="Y2467">
        <f>MAX(0,100-IF(G2467="Invalid",Config!$B$5,0)-IF(I2467="Invalid",Config!$B$6,0)-IF(X2467="Incomplete",Config!$B$7,0)-IF(AF2467="Yes",Config!$B$37,0))</f>
        <v>100</v>
      </c>
      <c r="Z2467" s="1">
        <f>IF(OR(TRIM(B2467)="",COUNTIF(Config!$B$15:$B$19,B2467)&gt;0),1,0)+IF(OR(TRIM(C2467)="",COUNTIF(Config!$B$15:$B$19,C2467)&gt;0),1,0)+IF(OR(TRIM(F2467)="",COUNTIF(Config!$B$15:$B$19,F2467)&gt;0),1,0)+IF(OR(TRIM(H2467)="",COUNTIF(Config!$B$15:$B$19,H2467)&gt;0),1,0)+IF(OR(TRIM(E2467)="",COUNTIF(Config!$B$15:$B$19,E2467)&gt;0),1,0)+IF(OR(TRIM(K2467)="",COUNTIF(Config!$B$15:$B$19,K2467)&gt;0),1,0)+IF(OR(TRIM(P2467)="",COUNTIF(Config!$B$15:$B$19,P2467)&gt;0),1,0)+IF(OR(TRIM(R2467)="",COUNTIF(Config!$B$15:$B$19,R2467)&gt;0),1,0)</f>
        <v>0</v>
      </c>
      <c r="AA2467" s="1" cm="1">
        <f t="array" ref="AA2467">SUMPRODUCT(LEN(H2467)-LEN(SUBSTITUTE(H2467,{"0";"1";"2";"3";"4";"5";"6";"7";"8";"9"},"")))</f>
        <v>12</v>
      </c>
      <c r="AC2467" t="str">
        <f t="shared" si="268"/>
        <v/>
      </c>
      <c r="AD2467">
        <f t="shared" si="269"/>
        <v>1</v>
      </c>
      <c r="AE2467">
        <f t="shared" si="270"/>
        <v>1</v>
      </c>
      <c r="AF2467" t="str">
        <f t="shared" si="271"/>
        <v>No</v>
      </c>
      <c r="AG2467" t="str">
        <f t="shared" ca="1" si="272"/>
        <v/>
      </c>
      <c r="AH2467" t="str">
        <f ca="1">IF(OR(V2467="",AG2467=""),"Yes",IF(AG2467&gt;Config!$B$41,"Yes","No"))</f>
        <v>Yes</v>
      </c>
    </row>
    <row r="2468" spans="1:34" x14ac:dyDescent="0.25">
      <c r="A2468" s="1" t="s">
        <v>17926</v>
      </c>
      <c r="B2468" s="1" t="s">
        <v>839</v>
      </c>
      <c r="C2468" s="1" t="s">
        <v>566</v>
      </c>
      <c r="D2468" s="1" t="s">
        <v>17927</v>
      </c>
      <c r="E2468" s="1" t="s">
        <v>35058</v>
      </c>
      <c r="F2468" s="1" t="s">
        <v>17928</v>
      </c>
      <c r="G2468" t="str">
        <f t="shared" si="266"/>
        <v>Valid</v>
      </c>
      <c r="H2468" s="1" t="s">
        <v>17929</v>
      </c>
      <c r="I2468" t="str" cm="1">
        <f t="array" ref="I2468">IF(OR(TRIM(H2468)="",ISNUMBER(SEARCH("#",H2468)),AA2468&lt;Config!$B$8,SUMPRODUCT(--ISNUMBER(SEARCH({"a";"b";"c";"d";"e";"f";"g";"h";"i";"j";"k";"l";"m";"n";"o";"p";"q";"r";"s";"t";"u";"v";"w";"x";"y";"z"},H2468)))&gt;0),"Invalid","Valid")</f>
        <v>Valid</v>
      </c>
      <c r="J2468" s="1" t="s">
        <v>1215</v>
      </c>
      <c r="K2468" s="1" t="s">
        <v>163</v>
      </c>
      <c r="L2468" s="1" t="s">
        <v>164</v>
      </c>
      <c r="M2468" s="1" t="s">
        <v>165</v>
      </c>
      <c r="N2468" s="1" t="s">
        <v>211</v>
      </c>
      <c r="O2468" s="1" t="s">
        <v>180</v>
      </c>
      <c r="P2468" t="s">
        <v>314</v>
      </c>
      <c r="Q2468" s="1" t="s">
        <v>315</v>
      </c>
      <c r="R2468" s="1" t="s">
        <v>315</v>
      </c>
      <c r="S2468" s="1" t="s">
        <v>17930</v>
      </c>
      <c r="T2468" s="1" t="s">
        <v>17931</v>
      </c>
      <c r="U2468" s="1" t="s">
        <v>676</v>
      </c>
      <c r="V2468" s="1" t="s">
        <v>7059</v>
      </c>
      <c r="W2468" s="1" t="s">
        <v>293</v>
      </c>
      <c r="X2468" t="str">
        <f t="shared" si="267"/>
        <v>Complete</v>
      </c>
      <c r="Y2468">
        <f>MAX(0,100-IF(G2468="Invalid",Config!$B$5,0)-IF(I2468="Invalid",Config!$B$6,0)-IF(X2468="Incomplete",Config!$B$7,0)-IF(AF2468="Yes",Config!$B$37,0))</f>
        <v>100</v>
      </c>
      <c r="Z2468" s="1">
        <f>IF(OR(TRIM(B2468)="",COUNTIF(Config!$B$15:$B$19,B2468)&gt;0),1,0)+IF(OR(TRIM(C2468)="",COUNTIF(Config!$B$15:$B$19,C2468)&gt;0),1,0)+IF(OR(TRIM(F2468)="",COUNTIF(Config!$B$15:$B$19,F2468)&gt;0),1,0)+IF(OR(TRIM(H2468)="",COUNTIF(Config!$B$15:$B$19,H2468)&gt;0),1,0)+IF(OR(TRIM(E2468)="",COUNTIF(Config!$B$15:$B$19,E2468)&gt;0),1,0)+IF(OR(TRIM(K2468)="",COUNTIF(Config!$B$15:$B$19,K2468)&gt;0),1,0)+IF(OR(TRIM(P2468)="",COUNTIF(Config!$B$15:$B$19,P2468)&gt;0),1,0)+IF(OR(TRIM(R2468)="",COUNTIF(Config!$B$15:$B$19,R2468)&gt;0),1,0)</f>
        <v>0</v>
      </c>
      <c r="AA2468" s="1" cm="1">
        <f t="array" ref="AA2468">SUMPRODUCT(LEN(H2468)-LEN(SUBSTITUTE(H2468,{"0";"1";"2";"3";"4";"5";"6";"7";"8";"9"},"")))</f>
        <v>12</v>
      </c>
      <c r="AC2468" t="str">
        <f t="shared" si="268"/>
        <v/>
      </c>
      <c r="AD2468">
        <f t="shared" si="269"/>
        <v>1</v>
      </c>
      <c r="AE2468">
        <f t="shared" si="270"/>
        <v>1</v>
      </c>
      <c r="AF2468" t="str">
        <f t="shared" si="271"/>
        <v>No</v>
      </c>
      <c r="AG2468">
        <f t="shared" ca="1" si="272"/>
        <v>306</v>
      </c>
      <c r="AH2468" t="str">
        <f ca="1">IF(OR(V2468="",AG2468=""),"Yes",IF(AG2468&gt;Config!$B$41,"Yes","No"))</f>
        <v>No</v>
      </c>
    </row>
    <row r="2469" spans="1:34" x14ac:dyDescent="0.25">
      <c r="A2469" s="1" t="s">
        <v>17932</v>
      </c>
      <c r="B2469" s="1" t="s">
        <v>678</v>
      </c>
      <c r="C2469" s="1" t="s">
        <v>219</v>
      </c>
      <c r="D2469" s="1" t="s">
        <v>17933</v>
      </c>
      <c r="E2469" s="1" t="s">
        <v>33829</v>
      </c>
      <c r="F2469" s="1" t="s">
        <v>17934</v>
      </c>
      <c r="G2469" t="str">
        <f t="shared" si="266"/>
        <v>Valid</v>
      </c>
      <c r="H2469" s="1" t="s">
        <v>17935</v>
      </c>
      <c r="I2469" t="str" cm="1">
        <f t="array" ref="I2469">IF(OR(TRIM(H2469)="",ISNUMBER(SEARCH("#",H2469)),AA2469&lt;Config!$B$8,SUMPRODUCT(--ISNUMBER(SEARCH({"a";"b";"c";"d";"e";"f";"g";"h";"i";"j";"k";"l";"m";"n";"o";"p";"q";"r";"s";"t";"u";"v";"w";"x";"y";"z"},H2469)))&gt;0),"Invalid","Valid")</f>
        <v>Valid</v>
      </c>
      <c r="J2469" s="1" t="s">
        <v>17936</v>
      </c>
      <c r="K2469" s="1" t="s">
        <v>287</v>
      </c>
      <c r="L2469" s="1" t="s">
        <v>450</v>
      </c>
      <c r="M2469" s="1" t="s">
        <v>30</v>
      </c>
      <c r="N2469" s="1" t="s">
        <v>358</v>
      </c>
      <c r="O2469" s="1" t="s">
        <v>69</v>
      </c>
      <c r="P2469" t="s">
        <v>104</v>
      </c>
      <c r="Q2469" s="1" t="s">
        <v>105</v>
      </c>
      <c r="R2469" s="1" t="s">
        <v>105</v>
      </c>
      <c r="S2469" s="1" t="s">
        <v>17937</v>
      </c>
      <c r="T2469" s="1" t="s">
        <v>17938</v>
      </c>
      <c r="U2469" s="1" t="s">
        <v>17939</v>
      </c>
      <c r="V2469" s="1" t="s">
        <v>1337</v>
      </c>
      <c r="W2469" s="1" t="s">
        <v>125</v>
      </c>
      <c r="X2469" t="str">
        <f t="shared" si="267"/>
        <v>Incomplete</v>
      </c>
      <c r="Y2469">
        <f>MAX(0,100-IF(G2469="Invalid",Config!$B$5,0)-IF(I2469="Invalid",Config!$B$6,0)-IF(X2469="Incomplete",Config!$B$7,0)-IF(AF2469="Yes",Config!$B$37,0))</f>
        <v>60</v>
      </c>
      <c r="Z2469" s="1">
        <f>IF(OR(TRIM(B2469)="",COUNTIF(Config!$B$15:$B$19,B2469)&gt;0),1,0)+IF(OR(TRIM(C2469)="",COUNTIF(Config!$B$15:$B$19,C2469)&gt;0),1,0)+IF(OR(TRIM(F2469)="",COUNTIF(Config!$B$15:$B$19,F2469)&gt;0),1,0)+IF(OR(TRIM(H2469)="",COUNTIF(Config!$B$15:$B$19,H2469)&gt;0),1,0)+IF(OR(TRIM(E2469)="",COUNTIF(Config!$B$15:$B$19,E2469)&gt;0),1,0)+IF(OR(TRIM(K2469)="",COUNTIF(Config!$B$15:$B$19,K2469)&gt;0),1,0)+IF(OR(TRIM(P2469)="",COUNTIF(Config!$B$15:$B$19,P2469)&gt;0),1,0)+IF(OR(TRIM(R2469)="",COUNTIF(Config!$B$15:$B$19,R2469)&gt;0),1,0)</f>
        <v>1</v>
      </c>
      <c r="AA2469" s="1" cm="1">
        <f t="array" ref="AA2469">SUMPRODUCT(LEN(H2469)-LEN(SUBSTITUTE(H2469,{"0";"1";"2";"3";"4";"5";"6";"7";"8";"9"},"")))</f>
        <v>11</v>
      </c>
      <c r="AC2469" t="str">
        <f t="shared" si="268"/>
        <v>Incomplete Profile</v>
      </c>
      <c r="AD2469">
        <f t="shared" si="269"/>
        <v>1</v>
      </c>
      <c r="AE2469">
        <f t="shared" si="270"/>
        <v>1</v>
      </c>
      <c r="AF2469" t="str">
        <f t="shared" si="271"/>
        <v>No</v>
      </c>
      <c r="AG2469">
        <f t="shared" ca="1" si="272"/>
        <v>599</v>
      </c>
      <c r="AH2469" t="str">
        <f ca="1">IF(OR(V2469="",AG2469=""),"Yes",IF(AG2469&gt;Config!$B$41,"Yes","No"))</f>
        <v>Yes</v>
      </c>
    </row>
    <row r="2470" spans="1:34" x14ac:dyDescent="0.25">
      <c r="A2470" s="1" t="s">
        <v>17940</v>
      </c>
      <c r="B2470" s="1" t="s">
        <v>1157</v>
      </c>
      <c r="C2470" s="1" t="s">
        <v>511</v>
      </c>
      <c r="D2470" s="1" t="s">
        <v>17941</v>
      </c>
      <c r="E2470" s="1" t="s">
        <v>35059</v>
      </c>
      <c r="F2470" s="1" t="s">
        <v>35060</v>
      </c>
      <c r="G2470" t="str">
        <f t="shared" si="266"/>
        <v>Valid</v>
      </c>
      <c r="H2470" s="1" t="s">
        <v>17942</v>
      </c>
      <c r="I2470" t="str" cm="1">
        <f t="array" ref="I2470">IF(OR(TRIM(H2470)="",ISNUMBER(SEARCH("#",H2470)),AA2470&lt;Config!$B$8,SUMPRODUCT(--ISNUMBER(SEARCH({"a";"b";"c";"d";"e";"f";"g";"h";"i";"j";"k";"l";"m";"n";"o";"p";"q";"r";"s";"t";"u";"v";"w";"x";"y";"z"},H2470)))&gt;0),"Invalid","Valid")</f>
        <v>Valid</v>
      </c>
      <c r="J2470" s="1" t="s">
        <v>17943</v>
      </c>
      <c r="K2470" s="1" t="s">
        <v>504</v>
      </c>
      <c r="L2470" s="1" t="s">
        <v>265</v>
      </c>
      <c r="M2470" s="1" t="s">
        <v>85</v>
      </c>
      <c r="N2470" s="1" t="s">
        <v>86</v>
      </c>
      <c r="O2470" s="1" t="s">
        <v>180</v>
      </c>
      <c r="P2470" t="s">
        <v>53</v>
      </c>
      <c r="Q2470" s="1" t="s">
        <v>54</v>
      </c>
      <c r="R2470" s="1" t="s">
        <v>197</v>
      </c>
      <c r="S2470" s="1" t="s">
        <v>17944</v>
      </c>
      <c r="T2470" s="1" t="s">
        <v>17945</v>
      </c>
      <c r="U2470" s="1" t="s">
        <v>698</v>
      </c>
      <c r="V2470" s="1" t="s">
        <v>1547</v>
      </c>
      <c r="W2470" s="1" t="s">
        <v>384</v>
      </c>
      <c r="X2470" t="str">
        <f t="shared" si="267"/>
        <v>Complete</v>
      </c>
      <c r="Y2470">
        <f>MAX(0,100-IF(G2470="Invalid",Config!$B$5,0)-IF(I2470="Invalid",Config!$B$6,0)-IF(X2470="Incomplete",Config!$B$7,0)-IF(AF2470="Yes",Config!$B$37,0))</f>
        <v>100</v>
      </c>
      <c r="Z2470" s="1">
        <f>IF(OR(TRIM(B2470)="",COUNTIF(Config!$B$15:$B$19,B2470)&gt;0),1,0)+IF(OR(TRIM(C2470)="",COUNTIF(Config!$B$15:$B$19,C2470)&gt;0),1,0)+IF(OR(TRIM(F2470)="",COUNTIF(Config!$B$15:$B$19,F2470)&gt;0),1,0)+IF(OR(TRIM(H2470)="",COUNTIF(Config!$B$15:$B$19,H2470)&gt;0),1,0)+IF(OR(TRIM(E2470)="",COUNTIF(Config!$B$15:$B$19,E2470)&gt;0),1,0)+IF(OR(TRIM(K2470)="",COUNTIF(Config!$B$15:$B$19,K2470)&gt;0),1,0)+IF(OR(TRIM(P2470)="",COUNTIF(Config!$B$15:$B$19,P2470)&gt;0),1,0)+IF(OR(TRIM(R2470)="",COUNTIF(Config!$B$15:$B$19,R2470)&gt;0),1,0)</f>
        <v>0</v>
      </c>
      <c r="AA2470" s="1" cm="1">
        <f t="array" ref="AA2470">SUMPRODUCT(LEN(H2470)-LEN(SUBSTITUTE(H2470,{"0";"1";"2";"3";"4";"5";"6";"7";"8";"9"},"")))</f>
        <v>12</v>
      </c>
      <c r="AC2470" t="str">
        <f t="shared" si="268"/>
        <v/>
      </c>
      <c r="AD2470">
        <f t="shared" si="269"/>
        <v>1</v>
      </c>
      <c r="AE2470">
        <f t="shared" si="270"/>
        <v>1</v>
      </c>
      <c r="AF2470" t="str">
        <f t="shared" si="271"/>
        <v>No</v>
      </c>
      <c r="AG2470">
        <f t="shared" ca="1" si="272"/>
        <v>81</v>
      </c>
      <c r="AH2470" t="str">
        <f ca="1">IF(OR(V2470="",AG2470=""),"Yes",IF(AG2470&gt;Config!$B$41,"Yes","No"))</f>
        <v>No</v>
      </c>
    </row>
    <row r="2471" spans="1:34" x14ac:dyDescent="0.25">
      <c r="A2471" s="1" t="s">
        <v>17946</v>
      </c>
      <c r="B2471" s="1" t="s">
        <v>352</v>
      </c>
      <c r="C2471" s="1" t="s">
        <v>445</v>
      </c>
      <c r="D2471" s="1" t="s">
        <v>2202</v>
      </c>
      <c r="E2471" s="1" t="s">
        <v>34599</v>
      </c>
      <c r="F2471" s="1" t="s">
        <v>17947</v>
      </c>
      <c r="G2471" t="str">
        <f t="shared" si="266"/>
        <v>Valid</v>
      </c>
      <c r="H2471" s="1" t="s">
        <v>17948</v>
      </c>
      <c r="I2471" t="str" cm="1">
        <f t="array" ref="I2471">IF(OR(TRIM(H2471)="",ISNUMBER(SEARCH("#",H2471)),AA2471&lt;Config!$B$8,SUMPRODUCT(--ISNUMBER(SEARCH({"a";"b";"c";"d";"e";"f";"g";"h";"i";"j";"k";"l";"m";"n";"o";"p";"q";"r";"s";"t";"u";"v";"w";"x";"y";"z"},H2471)))&gt;0),"Invalid","Valid")</f>
        <v>Valid</v>
      </c>
      <c r="J2471" s="1" t="s">
        <v>17949</v>
      </c>
      <c r="K2471" s="1" t="s">
        <v>866</v>
      </c>
      <c r="L2471" s="1" t="s">
        <v>450</v>
      </c>
      <c r="M2471" s="1" t="s">
        <v>33827</v>
      </c>
      <c r="N2471" s="1" t="s">
        <v>148</v>
      </c>
      <c r="O2471" s="1" t="s">
        <v>266</v>
      </c>
      <c r="P2471" t="s">
        <v>314</v>
      </c>
      <c r="Q2471" s="1" t="s">
        <v>316</v>
      </c>
      <c r="R2471" s="1" t="s">
        <v>315</v>
      </c>
      <c r="S2471" s="1" t="s">
        <v>11271</v>
      </c>
      <c r="T2471" s="1" t="s">
        <v>17950</v>
      </c>
      <c r="U2471" s="1" t="s">
        <v>2083</v>
      </c>
      <c r="V2471" s="1" t="s">
        <v>2267</v>
      </c>
      <c r="W2471" s="1" t="s">
        <v>40</v>
      </c>
      <c r="X2471" t="str">
        <f t="shared" si="267"/>
        <v>Complete</v>
      </c>
      <c r="Y2471">
        <f>MAX(0,100-IF(G2471="Invalid",Config!$B$5,0)-IF(I2471="Invalid",Config!$B$6,0)-IF(X2471="Incomplete",Config!$B$7,0)-IF(AF2471="Yes",Config!$B$37,0))</f>
        <v>100</v>
      </c>
      <c r="Z2471" s="1">
        <f>IF(OR(TRIM(B2471)="",COUNTIF(Config!$B$15:$B$19,B2471)&gt;0),1,0)+IF(OR(TRIM(C2471)="",COUNTIF(Config!$B$15:$B$19,C2471)&gt;0),1,0)+IF(OR(TRIM(F2471)="",COUNTIF(Config!$B$15:$B$19,F2471)&gt;0),1,0)+IF(OR(TRIM(H2471)="",COUNTIF(Config!$B$15:$B$19,H2471)&gt;0),1,0)+IF(OR(TRIM(E2471)="",COUNTIF(Config!$B$15:$B$19,E2471)&gt;0),1,0)+IF(OR(TRIM(K2471)="",COUNTIF(Config!$B$15:$B$19,K2471)&gt;0),1,0)+IF(OR(TRIM(P2471)="",COUNTIF(Config!$B$15:$B$19,P2471)&gt;0),1,0)+IF(OR(TRIM(R2471)="",COUNTIF(Config!$B$15:$B$19,R2471)&gt;0),1,0)</f>
        <v>0</v>
      </c>
      <c r="AA2471" s="1" cm="1">
        <f t="array" ref="AA2471">SUMPRODUCT(LEN(H2471)-LEN(SUBSTITUTE(H2471,{"0";"1";"2";"3";"4";"5";"6";"7";"8";"9"},"")))</f>
        <v>10</v>
      </c>
      <c r="AC2471" t="str">
        <f t="shared" si="268"/>
        <v/>
      </c>
      <c r="AD2471">
        <f t="shared" si="269"/>
        <v>1</v>
      </c>
      <c r="AE2471">
        <f t="shared" si="270"/>
        <v>1</v>
      </c>
      <c r="AF2471" t="str">
        <f t="shared" si="271"/>
        <v>No</v>
      </c>
      <c r="AG2471">
        <f t="shared" ca="1" si="272"/>
        <v>259</v>
      </c>
      <c r="AH2471" t="str">
        <f ca="1">IF(OR(V2471="",AG2471=""),"Yes",IF(AG2471&gt;Config!$B$41,"Yes","No"))</f>
        <v>No</v>
      </c>
    </row>
    <row r="2472" spans="1:34" x14ac:dyDescent="0.25">
      <c r="A2472" s="1" t="s">
        <v>17951</v>
      </c>
      <c r="B2472" s="1" t="s">
        <v>229</v>
      </c>
      <c r="C2472" s="1" t="s">
        <v>33815</v>
      </c>
      <c r="D2472" s="1" t="s">
        <v>229</v>
      </c>
      <c r="E2472" s="1" t="s">
        <v>35061</v>
      </c>
      <c r="F2472" s="1" t="s">
        <v>17952</v>
      </c>
      <c r="G2472" t="str">
        <f t="shared" si="266"/>
        <v>Valid</v>
      </c>
      <c r="H2472" s="1" t="s">
        <v>17953</v>
      </c>
      <c r="I2472" t="str" cm="1">
        <f t="array" ref="I2472">IF(OR(TRIM(H2472)="",ISNUMBER(SEARCH("#",H2472)),AA2472&lt;Config!$B$8,SUMPRODUCT(--ISNUMBER(SEARCH({"a";"b";"c";"d";"e";"f";"g";"h";"i";"j";"k";"l";"m";"n";"o";"p";"q";"r";"s";"t";"u";"v";"w";"x";"y";"z"},H2472)))&gt;0),"Invalid","Valid")</f>
        <v>Valid</v>
      </c>
      <c r="J2472" s="1" t="s">
        <v>17954</v>
      </c>
      <c r="K2472" s="1" t="s">
        <v>48</v>
      </c>
      <c r="L2472" s="1" t="s">
        <v>49</v>
      </c>
      <c r="M2472" s="1" t="s">
        <v>85</v>
      </c>
      <c r="N2472" s="1" t="s">
        <v>31</v>
      </c>
      <c r="O2472" s="1" t="s">
        <v>149</v>
      </c>
      <c r="P2472" t="s">
        <v>87</v>
      </c>
      <c r="Q2472" s="1" t="s">
        <v>88</v>
      </c>
      <c r="R2472" s="1" t="s">
        <v>89</v>
      </c>
      <c r="S2472" s="1" t="s">
        <v>856</v>
      </c>
      <c r="T2472" s="1" t="s">
        <v>17955</v>
      </c>
      <c r="U2472" s="1" t="s">
        <v>17956</v>
      </c>
      <c r="V2472" s="1" t="s">
        <v>12772</v>
      </c>
      <c r="W2472" s="1" t="s">
        <v>40</v>
      </c>
      <c r="X2472" t="str">
        <f t="shared" si="267"/>
        <v>Incomplete</v>
      </c>
      <c r="Y2472">
        <f>MAX(0,100-IF(G2472="Invalid",Config!$B$5,0)-IF(I2472="Invalid",Config!$B$6,0)-IF(X2472="Incomplete",Config!$B$7,0)-IF(AF2472="Yes",Config!$B$37,0))</f>
        <v>60</v>
      </c>
      <c r="Z2472" s="1">
        <f>IF(OR(TRIM(B2472)="",COUNTIF(Config!$B$15:$B$19,B2472)&gt;0),1,0)+IF(OR(TRIM(C2472)="",COUNTIF(Config!$B$15:$B$19,C2472)&gt;0),1,0)+IF(OR(TRIM(F2472)="",COUNTIF(Config!$B$15:$B$19,F2472)&gt;0),1,0)+IF(OR(TRIM(H2472)="",COUNTIF(Config!$B$15:$B$19,H2472)&gt;0),1,0)+IF(OR(TRIM(E2472)="",COUNTIF(Config!$B$15:$B$19,E2472)&gt;0),1,0)+IF(OR(TRIM(K2472)="",COUNTIF(Config!$B$15:$B$19,K2472)&gt;0),1,0)+IF(OR(TRIM(P2472)="",COUNTIF(Config!$B$15:$B$19,P2472)&gt;0),1,0)+IF(OR(TRIM(R2472)="",COUNTIF(Config!$B$15:$B$19,R2472)&gt;0),1,0)</f>
        <v>1</v>
      </c>
      <c r="AA2472" s="1" cm="1">
        <f t="array" ref="AA2472">SUMPRODUCT(LEN(H2472)-LEN(SUBSTITUTE(H2472,{"0";"1";"2";"3";"4";"5";"6";"7";"8";"9"},"")))</f>
        <v>11</v>
      </c>
      <c r="AC2472" t="str">
        <f t="shared" si="268"/>
        <v>Incomplete Profile</v>
      </c>
      <c r="AD2472">
        <f t="shared" si="269"/>
        <v>1</v>
      </c>
      <c r="AE2472">
        <f t="shared" si="270"/>
        <v>1</v>
      </c>
      <c r="AF2472" t="str">
        <f t="shared" si="271"/>
        <v>No</v>
      </c>
      <c r="AG2472">
        <f t="shared" ca="1" si="272"/>
        <v>495</v>
      </c>
      <c r="AH2472" t="str">
        <f ca="1">IF(OR(V2472="",AG2472=""),"Yes",IF(AG2472&gt;Config!$B$41,"Yes","No"))</f>
        <v>Yes</v>
      </c>
    </row>
    <row r="2473" spans="1:34" x14ac:dyDescent="0.25">
      <c r="A2473" s="1" t="s">
        <v>17957</v>
      </c>
      <c r="B2473" s="1" t="s">
        <v>609</v>
      </c>
      <c r="C2473" s="1" t="s">
        <v>828</v>
      </c>
      <c r="D2473" s="1" t="s">
        <v>17958</v>
      </c>
      <c r="E2473" s="1" t="s">
        <v>35062</v>
      </c>
      <c r="F2473" s="1" t="s">
        <v>17959</v>
      </c>
      <c r="G2473" t="str">
        <f t="shared" si="266"/>
        <v>Valid</v>
      </c>
      <c r="H2473" s="1" t="s">
        <v>17960</v>
      </c>
      <c r="I2473" t="str" cm="1">
        <f t="array" ref="I2473">IF(OR(TRIM(H2473)="",ISNUMBER(SEARCH("#",H2473)),AA2473&lt;Config!$B$8,SUMPRODUCT(--ISNUMBER(SEARCH({"a";"b";"c";"d";"e";"f";"g";"h";"i";"j";"k";"l";"m";"n";"o";"p";"q";"r";"s";"t";"u";"v";"w";"x";"y";"z"},H2473)))&gt;0),"Invalid","Valid")</f>
        <v>Valid</v>
      </c>
      <c r="J2473" s="1" t="s">
        <v>17961</v>
      </c>
      <c r="K2473" s="1" t="s">
        <v>178</v>
      </c>
      <c r="L2473" s="1" t="s">
        <v>164</v>
      </c>
      <c r="M2473" s="1" t="s">
        <v>135</v>
      </c>
      <c r="N2473" s="1" t="s">
        <v>437</v>
      </c>
      <c r="O2473" s="1" t="s">
        <v>180</v>
      </c>
      <c r="P2473" t="s">
        <v>590</v>
      </c>
      <c r="Q2473" s="1" t="s">
        <v>1481</v>
      </c>
      <c r="R2473" s="1" t="s">
        <v>592</v>
      </c>
      <c r="S2473" s="1" t="s">
        <v>10416</v>
      </c>
      <c r="T2473" s="1" t="s">
        <v>17962</v>
      </c>
      <c r="U2473" s="1" t="s">
        <v>3395</v>
      </c>
      <c r="V2473" s="1" t="s">
        <v>140</v>
      </c>
      <c r="W2473" s="1" t="s">
        <v>60</v>
      </c>
      <c r="X2473" t="str">
        <f t="shared" si="267"/>
        <v>Complete</v>
      </c>
      <c r="Y2473">
        <f>MAX(0,100-IF(G2473="Invalid",Config!$B$5,0)-IF(I2473="Invalid",Config!$B$6,0)-IF(X2473="Incomplete",Config!$B$7,0)-IF(AF2473="Yes",Config!$B$37,0))</f>
        <v>100</v>
      </c>
      <c r="Z2473" s="1">
        <f>IF(OR(TRIM(B2473)="",COUNTIF(Config!$B$15:$B$19,B2473)&gt;0),1,0)+IF(OR(TRIM(C2473)="",COUNTIF(Config!$B$15:$B$19,C2473)&gt;0),1,0)+IF(OR(TRIM(F2473)="",COUNTIF(Config!$B$15:$B$19,F2473)&gt;0),1,0)+IF(OR(TRIM(H2473)="",COUNTIF(Config!$B$15:$B$19,H2473)&gt;0),1,0)+IF(OR(TRIM(E2473)="",COUNTIF(Config!$B$15:$B$19,E2473)&gt;0),1,0)+IF(OR(TRIM(K2473)="",COUNTIF(Config!$B$15:$B$19,K2473)&gt;0),1,0)+IF(OR(TRIM(P2473)="",COUNTIF(Config!$B$15:$B$19,P2473)&gt;0),1,0)+IF(OR(TRIM(R2473)="",COUNTIF(Config!$B$15:$B$19,R2473)&gt;0),1,0)</f>
        <v>0</v>
      </c>
      <c r="AA2473" s="1" cm="1">
        <f t="array" ref="AA2473">SUMPRODUCT(LEN(H2473)-LEN(SUBSTITUTE(H2473,{"0";"1";"2";"3";"4";"5";"6";"7";"8";"9"},"")))</f>
        <v>12</v>
      </c>
      <c r="AC2473" t="str">
        <f t="shared" si="268"/>
        <v/>
      </c>
      <c r="AD2473">
        <f t="shared" si="269"/>
        <v>1</v>
      </c>
      <c r="AE2473">
        <f t="shared" si="270"/>
        <v>1</v>
      </c>
      <c r="AF2473" t="str">
        <f t="shared" si="271"/>
        <v>No</v>
      </c>
      <c r="AG2473">
        <f t="shared" ca="1" si="272"/>
        <v>37</v>
      </c>
      <c r="AH2473" t="str">
        <f ca="1">IF(OR(V2473="",AG2473=""),"Yes",IF(AG2473&gt;Config!$B$41,"Yes","No"))</f>
        <v>No</v>
      </c>
    </row>
    <row r="2474" spans="1:34" x14ac:dyDescent="0.25">
      <c r="A2474" s="1" t="s">
        <v>17963</v>
      </c>
      <c r="B2474" s="1" t="s">
        <v>1266</v>
      </c>
      <c r="C2474" s="1" t="s">
        <v>2104</v>
      </c>
      <c r="D2474" s="1" t="s">
        <v>17964</v>
      </c>
      <c r="E2474" s="1" t="s">
        <v>33907</v>
      </c>
      <c r="F2474" s="1" t="s">
        <v>17965</v>
      </c>
      <c r="G2474" t="str">
        <f t="shared" si="266"/>
        <v>Valid</v>
      </c>
      <c r="H2474" s="1" t="s">
        <v>17966</v>
      </c>
      <c r="I2474" t="str" cm="1">
        <f t="array" ref="I2474">IF(OR(TRIM(H2474)="",ISNUMBER(SEARCH("#",H2474)),AA2474&lt;Config!$B$8,SUMPRODUCT(--ISNUMBER(SEARCH({"a";"b";"c";"d";"e";"f";"g";"h";"i";"j";"k";"l";"m";"n";"o";"p";"q";"r";"s";"t";"u";"v";"w";"x";"y";"z"},H2474)))&gt;0),"Invalid","Valid")</f>
        <v>Valid</v>
      </c>
      <c r="J2474" s="1" t="s">
        <v>17967</v>
      </c>
      <c r="K2474" s="1" t="s">
        <v>163</v>
      </c>
      <c r="L2474" s="1" t="s">
        <v>29</v>
      </c>
      <c r="M2474" s="1" t="s">
        <v>33827</v>
      </c>
      <c r="N2474" s="1" t="s">
        <v>148</v>
      </c>
      <c r="O2474" s="1" t="s">
        <v>32</v>
      </c>
      <c r="P2474" t="s">
        <v>236</v>
      </c>
      <c r="Q2474" s="1" t="s">
        <v>254</v>
      </c>
      <c r="R2474" s="1" t="s">
        <v>253</v>
      </c>
      <c r="S2474" s="1" t="s">
        <v>17968</v>
      </c>
      <c r="T2474" s="1" t="s">
        <v>17969</v>
      </c>
      <c r="U2474" s="1" t="s">
        <v>17970</v>
      </c>
      <c r="V2474" s="1" t="s">
        <v>3163</v>
      </c>
      <c r="W2474" s="1" t="s">
        <v>94</v>
      </c>
      <c r="X2474" t="str">
        <f t="shared" si="267"/>
        <v>Complete</v>
      </c>
      <c r="Y2474">
        <f>MAX(0,100-IF(G2474="Invalid",Config!$B$5,0)-IF(I2474="Invalid",Config!$B$6,0)-IF(X2474="Incomplete",Config!$B$7,0)-IF(AF2474="Yes",Config!$B$37,0))</f>
        <v>100</v>
      </c>
      <c r="Z2474" s="1">
        <f>IF(OR(TRIM(B2474)="",COUNTIF(Config!$B$15:$B$19,B2474)&gt;0),1,0)+IF(OR(TRIM(C2474)="",COUNTIF(Config!$B$15:$B$19,C2474)&gt;0),1,0)+IF(OR(TRIM(F2474)="",COUNTIF(Config!$B$15:$B$19,F2474)&gt;0),1,0)+IF(OR(TRIM(H2474)="",COUNTIF(Config!$B$15:$B$19,H2474)&gt;0),1,0)+IF(OR(TRIM(E2474)="",COUNTIF(Config!$B$15:$B$19,E2474)&gt;0),1,0)+IF(OR(TRIM(K2474)="",COUNTIF(Config!$B$15:$B$19,K2474)&gt;0),1,0)+IF(OR(TRIM(P2474)="",COUNTIF(Config!$B$15:$B$19,P2474)&gt;0),1,0)+IF(OR(TRIM(R2474)="",COUNTIF(Config!$B$15:$B$19,R2474)&gt;0),1,0)</f>
        <v>0</v>
      </c>
      <c r="AA2474" s="1" cm="1">
        <f t="array" ref="AA2474">SUMPRODUCT(LEN(H2474)-LEN(SUBSTITUTE(H2474,{"0";"1";"2";"3";"4";"5";"6";"7";"8";"9"},"")))</f>
        <v>12</v>
      </c>
      <c r="AC2474" t="str">
        <f t="shared" si="268"/>
        <v/>
      </c>
      <c r="AD2474">
        <f t="shared" si="269"/>
        <v>1</v>
      </c>
      <c r="AE2474">
        <f t="shared" si="270"/>
        <v>1</v>
      </c>
      <c r="AF2474" t="str">
        <f t="shared" si="271"/>
        <v>No</v>
      </c>
      <c r="AG2474">
        <f t="shared" ca="1" si="272"/>
        <v>147</v>
      </c>
      <c r="AH2474" t="str">
        <f ca="1">IF(OR(V2474="",AG2474=""),"Yes",IF(AG2474&gt;Config!$B$41,"Yes","No"))</f>
        <v>No</v>
      </c>
    </row>
    <row r="2475" spans="1:34" x14ac:dyDescent="0.25">
      <c r="A2475" s="1" t="s">
        <v>17971</v>
      </c>
      <c r="B2475" s="1" t="s">
        <v>156</v>
      </c>
      <c r="C2475" s="1" t="s">
        <v>792</v>
      </c>
      <c r="D2475" s="1" t="s">
        <v>17972</v>
      </c>
      <c r="E2475" s="1" t="s">
        <v>34558</v>
      </c>
      <c r="F2475" s="1" t="s">
        <v>17973</v>
      </c>
      <c r="G2475" t="str">
        <f t="shared" si="266"/>
        <v>Valid</v>
      </c>
      <c r="H2475" s="1" t="s">
        <v>17974</v>
      </c>
      <c r="I2475" t="str" cm="1">
        <f t="array" ref="I2475">IF(OR(TRIM(H2475)="",ISNUMBER(SEARCH("#",H2475)),AA2475&lt;Config!$B$8,SUMPRODUCT(--ISNUMBER(SEARCH({"a";"b";"c";"d";"e";"f";"g";"h";"i";"j";"k";"l";"m";"n";"o";"p";"q";"r";"s";"t";"u";"v";"w";"x";"y";"z"},H2475)))&gt;0),"Invalid","Valid")</f>
        <v>Valid</v>
      </c>
      <c r="J2475" s="1" t="s">
        <v>17975</v>
      </c>
      <c r="K2475" s="1" t="s">
        <v>210</v>
      </c>
      <c r="L2475" s="1" t="s">
        <v>84</v>
      </c>
      <c r="M2475" s="1" t="s">
        <v>30</v>
      </c>
      <c r="N2475" s="1" t="s">
        <v>437</v>
      </c>
      <c r="O2475" s="1" t="s">
        <v>149</v>
      </c>
      <c r="P2475" t="s">
        <v>87</v>
      </c>
      <c r="Q2475" s="1" t="s">
        <v>88</v>
      </c>
      <c r="R2475" s="1" t="s">
        <v>89</v>
      </c>
      <c r="S2475" s="1" t="s">
        <v>17976</v>
      </c>
      <c r="T2475" s="1" t="s">
        <v>17977</v>
      </c>
      <c r="U2475" s="1" t="s">
        <v>3885</v>
      </c>
      <c r="V2475" s="1" t="s">
        <v>1145</v>
      </c>
      <c r="W2475" s="1" t="s">
        <v>40</v>
      </c>
      <c r="X2475" t="str">
        <f t="shared" si="267"/>
        <v>Complete</v>
      </c>
      <c r="Y2475">
        <f>MAX(0,100-IF(G2475="Invalid",Config!$B$5,0)-IF(I2475="Invalid",Config!$B$6,0)-IF(X2475="Incomplete",Config!$B$7,0)-IF(AF2475="Yes",Config!$B$37,0))</f>
        <v>100</v>
      </c>
      <c r="Z2475" s="1">
        <f>IF(OR(TRIM(B2475)="",COUNTIF(Config!$B$15:$B$19,B2475)&gt;0),1,0)+IF(OR(TRIM(C2475)="",COUNTIF(Config!$B$15:$B$19,C2475)&gt;0),1,0)+IF(OR(TRIM(F2475)="",COUNTIF(Config!$B$15:$B$19,F2475)&gt;0),1,0)+IF(OR(TRIM(H2475)="",COUNTIF(Config!$B$15:$B$19,H2475)&gt;0),1,0)+IF(OR(TRIM(E2475)="",COUNTIF(Config!$B$15:$B$19,E2475)&gt;0),1,0)+IF(OR(TRIM(K2475)="",COUNTIF(Config!$B$15:$B$19,K2475)&gt;0),1,0)+IF(OR(TRIM(P2475)="",COUNTIF(Config!$B$15:$B$19,P2475)&gt;0),1,0)+IF(OR(TRIM(R2475)="",COUNTIF(Config!$B$15:$B$19,R2475)&gt;0),1,0)</f>
        <v>0</v>
      </c>
      <c r="AA2475" s="1" cm="1">
        <f t="array" ref="AA2475">SUMPRODUCT(LEN(H2475)-LEN(SUBSTITUTE(H2475,{"0";"1";"2";"3";"4";"5";"6";"7";"8";"9"},"")))</f>
        <v>11</v>
      </c>
      <c r="AC2475" t="str">
        <f t="shared" si="268"/>
        <v/>
      </c>
      <c r="AD2475">
        <f t="shared" si="269"/>
        <v>1</v>
      </c>
      <c r="AE2475">
        <f t="shared" si="270"/>
        <v>1</v>
      </c>
      <c r="AF2475" t="str">
        <f t="shared" si="271"/>
        <v>No</v>
      </c>
      <c r="AG2475">
        <f t="shared" ca="1" si="272"/>
        <v>37</v>
      </c>
      <c r="AH2475" t="str">
        <f ca="1">IF(OR(V2475="",AG2475=""),"Yes",IF(AG2475&gt;Config!$B$41,"Yes","No"))</f>
        <v>No</v>
      </c>
    </row>
    <row r="2476" spans="1:34" x14ac:dyDescent="0.25">
      <c r="A2476" s="1" t="s">
        <v>17978</v>
      </c>
      <c r="B2476" s="1" t="s">
        <v>1293</v>
      </c>
      <c r="C2476" s="1" t="s">
        <v>659</v>
      </c>
      <c r="D2476" s="1" t="s">
        <v>17979</v>
      </c>
      <c r="E2476" s="1" t="s">
        <v>35063</v>
      </c>
      <c r="F2476" s="1" t="s">
        <v>17980</v>
      </c>
      <c r="G2476" t="str">
        <f t="shared" si="266"/>
        <v>Valid</v>
      </c>
      <c r="H2476" s="1" t="s">
        <v>17981</v>
      </c>
      <c r="I2476" t="str" cm="1">
        <f t="array" ref="I2476">IF(OR(TRIM(H2476)="",ISNUMBER(SEARCH("#",H2476)),AA2476&lt;Config!$B$8,SUMPRODUCT(--ISNUMBER(SEARCH({"a";"b";"c";"d";"e";"f";"g";"h";"i";"j";"k";"l";"m";"n";"o";"p";"q";"r";"s";"t";"u";"v";"w";"x";"y";"z"},H2476)))&gt;0),"Invalid","Valid")</f>
        <v>Valid</v>
      </c>
      <c r="J2476" s="1" t="s">
        <v>17982</v>
      </c>
      <c r="K2476" s="1" t="s">
        <v>287</v>
      </c>
      <c r="L2476" s="1" t="s">
        <v>49</v>
      </c>
      <c r="M2476" s="1" t="s">
        <v>50</v>
      </c>
      <c r="N2476" s="1" t="s">
        <v>713</v>
      </c>
      <c r="O2476" s="1" t="s">
        <v>180</v>
      </c>
      <c r="P2476" t="s">
        <v>328</v>
      </c>
      <c r="Q2476" s="1" t="s">
        <v>33838</v>
      </c>
      <c r="R2476" s="1" t="s">
        <v>614</v>
      </c>
      <c r="S2476" s="1" t="s">
        <v>17983</v>
      </c>
      <c r="T2476" s="1" t="s">
        <v>17984</v>
      </c>
      <c r="U2476" s="1" t="s">
        <v>5218</v>
      </c>
      <c r="V2476" s="1" t="s">
        <v>17985</v>
      </c>
      <c r="W2476" s="1" t="s">
        <v>125</v>
      </c>
      <c r="X2476" t="str">
        <f t="shared" si="267"/>
        <v>Complete</v>
      </c>
      <c r="Y2476">
        <f>MAX(0,100-IF(G2476="Invalid",Config!$B$5,0)-IF(I2476="Invalid",Config!$B$6,0)-IF(X2476="Incomplete",Config!$B$7,0)-IF(AF2476="Yes",Config!$B$37,0))</f>
        <v>100</v>
      </c>
      <c r="Z2476" s="1">
        <f>IF(OR(TRIM(B2476)="",COUNTIF(Config!$B$15:$B$19,B2476)&gt;0),1,0)+IF(OR(TRIM(C2476)="",COUNTIF(Config!$B$15:$B$19,C2476)&gt;0),1,0)+IF(OR(TRIM(F2476)="",COUNTIF(Config!$B$15:$B$19,F2476)&gt;0),1,0)+IF(OR(TRIM(H2476)="",COUNTIF(Config!$B$15:$B$19,H2476)&gt;0),1,0)+IF(OR(TRIM(E2476)="",COUNTIF(Config!$B$15:$B$19,E2476)&gt;0),1,0)+IF(OR(TRIM(K2476)="",COUNTIF(Config!$B$15:$B$19,K2476)&gt;0),1,0)+IF(OR(TRIM(P2476)="",COUNTIF(Config!$B$15:$B$19,P2476)&gt;0),1,0)+IF(OR(TRIM(R2476)="",COUNTIF(Config!$B$15:$B$19,R2476)&gt;0),1,0)</f>
        <v>0</v>
      </c>
      <c r="AA2476" s="1" cm="1">
        <f t="array" ref="AA2476">SUMPRODUCT(LEN(H2476)-LEN(SUBSTITUTE(H2476,{"0";"1";"2";"3";"4";"5";"6";"7";"8";"9"},"")))</f>
        <v>11</v>
      </c>
      <c r="AC2476" t="str">
        <f t="shared" si="268"/>
        <v/>
      </c>
      <c r="AD2476">
        <f t="shared" si="269"/>
        <v>1</v>
      </c>
      <c r="AE2476">
        <f t="shared" si="270"/>
        <v>1</v>
      </c>
      <c r="AF2476" t="str">
        <f t="shared" si="271"/>
        <v>No</v>
      </c>
      <c r="AG2476">
        <f t="shared" ca="1" si="272"/>
        <v>154</v>
      </c>
      <c r="AH2476" t="str">
        <f ca="1">IF(OR(V2476="",AG2476=""),"Yes",IF(AG2476&gt;Config!$B$41,"Yes","No"))</f>
        <v>No</v>
      </c>
    </row>
    <row r="2477" spans="1:34" x14ac:dyDescent="0.25">
      <c r="A2477" s="1" t="s">
        <v>17986</v>
      </c>
      <c r="B2477" s="1" t="s">
        <v>33815</v>
      </c>
      <c r="C2477" s="1" t="s">
        <v>861</v>
      </c>
      <c r="D2477" s="1" t="s">
        <v>861</v>
      </c>
      <c r="E2477" s="1" t="s">
        <v>739</v>
      </c>
      <c r="F2477" s="1" t="s">
        <v>17987</v>
      </c>
      <c r="G2477" t="str">
        <f t="shared" si="266"/>
        <v>Valid</v>
      </c>
      <c r="H2477" s="1" t="s">
        <v>17988</v>
      </c>
      <c r="I2477" t="str" cm="1">
        <f t="array" ref="I2477">IF(OR(TRIM(H2477)="",ISNUMBER(SEARCH("#",H2477)),AA2477&lt;Config!$B$8,SUMPRODUCT(--ISNUMBER(SEARCH({"a";"b";"c";"d";"e";"f";"g";"h";"i";"j";"k";"l";"m";"n";"o";"p";"q";"r";"s";"t";"u";"v";"w";"x";"y";"z"},H2477)))&gt;0),"Invalid","Valid")</f>
        <v>Valid</v>
      </c>
      <c r="J2477" s="1" t="s">
        <v>17989</v>
      </c>
      <c r="K2477" s="1" t="s">
        <v>516</v>
      </c>
      <c r="L2477" s="1" t="s">
        <v>265</v>
      </c>
      <c r="M2477" s="1" t="s">
        <v>118</v>
      </c>
      <c r="N2477" s="1" t="s">
        <v>51</v>
      </c>
      <c r="O2477" s="1" t="s">
        <v>180</v>
      </c>
      <c r="P2477" t="s">
        <v>328</v>
      </c>
      <c r="Q2477" s="1" t="s">
        <v>33838</v>
      </c>
      <c r="R2477" s="1" t="s">
        <v>392</v>
      </c>
      <c r="S2477" s="1" t="s">
        <v>17305</v>
      </c>
      <c r="T2477" s="1" t="s">
        <v>17990</v>
      </c>
      <c r="U2477" s="1" t="s">
        <v>8652</v>
      </c>
      <c r="V2477" s="1" t="s">
        <v>666</v>
      </c>
      <c r="W2477" s="1" t="s">
        <v>125</v>
      </c>
      <c r="X2477" t="str">
        <f t="shared" si="267"/>
        <v>Incomplete</v>
      </c>
      <c r="Y2477">
        <f>MAX(0,100-IF(G2477="Invalid",Config!$B$5,0)-IF(I2477="Invalid",Config!$B$6,0)-IF(X2477="Incomplete",Config!$B$7,0)-IF(AF2477="Yes",Config!$B$37,0))</f>
        <v>60</v>
      </c>
      <c r="Z2477" s="1">
        <f>IF(OR(TRIM(B2477)="",COUNTIF(Config!$B$15:$B$19,B2477)&gt;0),1,0)+IF(OR(TRIM(C2477)="",COUNTIF(Config!$B$15:$B$19,C2477)&gt;0),1,0)+IF(OR(TRIM(F2477)="",COUNTIF(Config!$B$15:$B$19,F2477)&gt;0),1,0)+IF(OR(TRIM(H2477)="",COUNTIF(Config!$B$15:$B$19,H2477)&gt;0),1,0)+IF(OR(TRIM(E2477)="",COUNTIF(Config!$B$15:$B$19,E2477)&gt;0),1,0)+IF(OR(TRIM(K2477)="",COUNTIF(Config!$B$15:$B$19,K2477)&gt;0),1,0)+IF(OR(TRIM(P2477)="",COUNTIF(Config!$B$15:$B$19,P2477)&gt;0),1,0)+IF(OR(TRIM(R2477)="",COUNTIF(Config!$B$15:$B$19,R2477)&gt;0),1,0)</f>
        <v>1</v>
      </c>
      <c r="AA2477" s="1" cm="1">
        <f t="array" ref="AA2477">SUMPRODUCT(LEN(H2477)-LEN(SUBSTITUTE(H2477,{"0";"1";"2";"3";"4";"5";"6";"7";"8";"9"},"")))</f>
        <v>10</v>
      </c>
      <c r="AC2477" t="str">
        <f t="shared" si="268"/>
        <v>Incomplete Profile</v>
      </c>
      <c r="AD2477">
        <f t="shared" si="269"/>
        <v>1</v>
      </c>
      <c r="AE2477">
        <f t="shared" si="270"/>
        <v>1</v>
      </c>
      <c r="AF2477" t="str">
        <f t="shared" si="271"/>
        <v>No</v>
      </c>
      <c r="AG2477">
        <f t="shared" ca="1" si="272"/>
        <v>134</v>
      </c>
      <c r="AH2477" t="str">
        <f ca="1">IF(OR(V2477="",AG2477=""),"Yes",IF(AG2477&gt;Config!$B$41,"Yes","No"))</f>
        <v>No</v>
      </c>
    </row>
    <row r="2478" spans="1:34" x14ac:dyDescent="0.25">
      <c r="A2478" s="1" t="s">
        <v>17991</v>
      </c>
      <c r="B2478" s="1" t="s">
        <v>774</v>
      </c>
      <c r="C2478" s="1" t="s">
        <v>861</v>
      </c>
      <c r="D2478" s="1" t="s">
        <v>17992</v>
      </c>
      <c r="E2478" s="1" t="s">
        <v>298</v>
      </c>
      <c r="F2478" s="1" t="s">
        <v>17993</v>
      </c>
      <c r="G2478" t="str">
        <f t="shared" si="266"/>
        <v>Valid</v>
      </c>
      <c r="H2478" s="1" t="s">
        <v>17994</v>
      </c>
      <c r="I2478" t="str" cm="1">
        <f t="array" ref="I2478">IF(OR(TRIM(H2478)="",ISNUMBER(SEARCH("#",H2478)),AA2478&lt;Config!$B$8,SUMPRODUCT(--ISNUMBER(SEARCH({"a";"b";"c";"d";"e";"f";"g";"h";"i";"j";"k";"l";"m";"n";"o";"p";"q";"r";"s";"t";"u";"v";"w";"x";"y";"z"},H2478)))&gt;0),"Invalid","Valid")</f>
        <v>Valid</v>
      </c>
      <c r="J2478" s="1" t="s">
        <v>17995</v>
      </c>
      <c r="K2478" s="1" t="s">
        <v>287</v>
      </c>
      <c r="L2478" s="1" t="s">
        <v>164</v>
      </c>
      <c r="M2478" s="1" t="s">
        <v>50</v>
      </c>
      <c r="N2478" s="1" t="s">
        <v>31</v>
      </c>
      <c r="O2478" s="1" t="s">
        <v>149</v>
      </c>
      <c r="P2478" t="s">
        <v>87</v>
      </c>
      <c r="Q2478" s="1" t="s">
        <v>88</v>
      </c>
      <c r="R2478" s="1" t="s">
        <v>379</v>
      </c>
      <c r="S2478" s="1" t="s">
        <v>17996</v>
      </c>
      <c r="T2478" s="1" t="s">
        <v>17997</v>
      </c>
      <c r="U2478" s="1" t="s">
        <v>3317</v>
      </c>
      <c r="V2478" s="1" t="s">
        <v>140</v>
      </c>
      <c r="W2478" s="1" t="s">
        <v>186</v>
      </c>
      <c r="X2478" t="str">
        <f t="shared" si="267"/>
        <v>Complete</v>
      </c>
      <c r="Y2478">
        <f>MAX(0,100-IF(G2478="Invalid",Config!$B$5,0)-IF(I2478="Invalid",Config!$B$6,0)-IF(X2478="Incomplete",Config!$B$7,0)-IF(AF2478="Yes",Config!$B$37,0))</f>
        <v>100</v>
      </c>
      <c r="Z2478" s="1">
        <f>IF(OR(TRIM(B2478)="",COUNTIF(Config!$B$15:$B$19,B2478)&gt;0),1,0)+IF(OR(TRIM(C2478)="",COUNTIF(Config!$B$15:$B$19,C2478)&gt;0),1,0)+IF(OR(TRIM(F2478)="",COUNTIF(Config!$B$15:$B$19,F2478)&gt;0),1,0)+IF(OR(TRIM(H2478)="",COUNTIF(Config!$B$15:$B$19,H2478)&gt;0),1,0)+IF(OR(TRIM(E2478)="",COUNTIF(Config!$B$15:$B$19,E2478)&gt;0),1,0)+IF(OR(TRIM(K2478)="",COUNTIF(Config!$B$15:$B$19,K2478)&gt;0),1,0)+IF(OR(TRIM(P2478)="",COUNTIF(Config!$B$15:$B$19,P2478)&gt;0),1,0)+IF(OR(TRIM(R2478)="",COUNTIF(Config!$B$15:$B$19,R2478)&gt;0),1,0)</f>
        <v>0</v>
      </c>
      <c r="AA2478" s="1" cm="1">
        <f t="array" ref="AA2478">SUMPRODUCT(LEN(H2478)-LEN(SUBSTITUTE(H2478,{"0";"1";"2";"3";"4";"5";"6";"7";"8";"9"},"")))</f>
        <v>11</v>
      </c>
      <c r="AC2478" t="str">
        <f t="shared" si="268"/>
        <v/>
      </c>
      <c r="AD2478">
        <f t="shared" si="269"/>
        <v>1</v>
      </c>
      <c r="AE2478">
        <f t="shared" si="270"/>
        <v>1</v>
      </c>
      <c r="AF2478" t="str">
        <f t="shared" si="271"/>
        <v>No</v>
      </c>
      <c r="AG2478">
        <f t="shared" ca="1" si="272"/>
        <v>37</v>
      </c>
      <c r="AH2478" t="str">
        <f ca="1">IF(OR(V2478="",AG2478=""),"Yes",IF(AG2478&gt;Config!$B$41,"Yes","No"))</f>
        <v>No</v>
      </c>
    </row>
    <row r="2479" spans="1:34" x14ac:dyDescent="0.25">
      <c r="A2479" s="1" t="s">
        <v>7034</v>
      </c>
      <c r="B2479" s="1" t="s">
        <v>565</v>
      </c>
      <c r="C2479" s="1" t="s">
        <v>128</v>
      </c>
      <c r="D2479" s="1" t="s">
        <v>17998</v>
      </c>
      <c r="E2479" s="1" t="s">
        <v>35064</v>
      </c>
      <c r="F2479" s="1" t="s">
        <v>17999</v>
      </c>
      <c r="G2479" t="str">
        <f t="shared" si="266"/>
        <v>Valid</v>
      </c>
      <c r="H2479" s="1" t="s">
        <v>18000</v>
      </c>
      <c r="I2479" t="str" cm="1">
        <f t="array" ref="I2479">IF(OR(TRIM(H2479)="",ISNUMBER(SEARCH("#",H2479)),AA2479&lt;Config!$B$8,SUMPRODUCT(--ISNUMBER(SEARCH({"a";"b";"c";"d";"e";"f";"g";"h";"i";"j";"k";"l";"m";"n";"o";"p";"q";"r";"s";"t";"u";"v";"w";"x";"y";"z"},H2479)))&gt;0),"Invalid","Valid")</f>
        <v>Valid</v>
      </c>
      <c r="J2479" s="1" t="s">
        <v>18001</v>
      </c>
      <c r="K2479" s="1" t="s">
        <v>117</v>
      </c>
      <c r="L2479" s="1" t="s">
        <v>49</v>
      </c>
      <c r="M2479" s="1" t="s">
        <v>33827</v>
      </c>
      <c r="N2479" s="1" t="s">
        <v>211</v>
      </c>
      <c r="O2479" s="1" t="s">
        <v>180</v>
      </c>
      <c r="P2479" t="s">
        <v>328</v>
      </c>
      <c r="Q2479" s="1" t="s">
        <v>1046</v>
      </c>
      <c r="R2479" s="1" t="s">
        <v>330</v>
      </c>
      <c r="S2479" s="1" t="s">
        <v>7673</v>
      </c>
      <c r="T2479" s="1" t="s">
        <v>18002</v>
      </c>
      <c r="U2479" s="1" t="s">
        <v>2015</v>
      </c>
      <c r="V2479" s="1" t="s">
        <v>140</v>
      </c>
      <c r="W2479" s="1" t="s">
        <v>293</v>
      </c>
      <c r="X2479" t="str">
        <f t="shared" si="267"/>
        <v>Complete</v>
      </c>
      <c r="Y2479">
        <f>MAX(0,100-IF(G2479="Invalid",Config!$B$5,0)-IF(I2479="Invalid",Config!$B$6,0)-IF(X2479="Incomplete",Config!$B$7,0)-IF(AF2479="Yes",Config!$B$37,0))</f>
        <v>100</v>
      </c>
      <c r="Z2479" s="1">
        <f>IF(OR(TRIM(B2479)="",COUNTIF(Config!$B$15:$B$19,B2479)&gt;0),1,0)+IF(OR(TRIM(C2479)="",COUNTIF(Config!$B$15:$B$19,C2479)&gt;0),1,0)+IF(OR(TRIM(F2479)="",COUNTIF(Config!$B$15:$B$19,F2479)&gt;0),1,0)+IF(OR(TRIM(H2479)="",COUNTIF(Config!$B$15:$B$19,H2479)&gt;0),1,0)+IF(OR(TRIM(E2479)="",COUNTIF(Config!$B$15:$B$19,E2479)&gt;0),1,0)+IF(OR(TRIM(K2479)="",COUNTIF(Config!$B$15:$B$19,K2479)&gt;0),1,0)+IF(OR(TRIM(P2479)="",COUNTIF(Config!$B$15:$B$19,P2479)&gt;0),1,0)+IF(OR(TRIM(R2479)="",COUNTIF(Config!$B$15:$B$19,R2479)&gt;0),1,0)</f>
        <v>0</v>
      </c>
      <c r="AA2479" s="1" cm="1">
        <f t="array" ref="AA2479">SUMPRODUCT(LEN(H2479)-LEN(SUBSTITUTE(H2479,{"0";"1";"2";"3";"4";"5";"6";"7";"8";"9"},"")))</f>
        <v>11</v>
      </c>
      <c r="AC2479" t="str">
        <f t="shared" si="268"/>
        <v/>
      </c>
      <c r="AD2479">
        <f t="shared" si="269"/>
        <v>1</v>
      </c>
      <c r="AE2479">
        <f t="shared" si="270"/>
        <v>1</v>
      </c>
      <c r="AF2479" t="str">
        <f t="shared" si="271"/>
        <v>No</v>
      </c>
      <c r="AG2479">
        <f t="shared" ca="1" si="272"/>
        <v>37</v>
      </c>
      <c r="AH2479" t="str">
        <f ca="1">IF(OR(V2479="",AG2479=""),"Yes",IF(AG2479&gt;Config!$B$41,"Yes","No"))</f>
        <v>No</v>
      </c>
    </row>
    <row r="2480" spans="1:34" x14ac:dyDescent="0.25">
      <c r="A2480" s="1" t="s">
        <v>18003</v>
      </c>
      <c r="B2480" s="1" t="s">
        <v>6040</v>
      </c>
      <c r="C2480" s="1" t="s">
        <v>386</v>
      </c>
      <c r="D2480" s="1" t="s">
        <v>8489</v>
      </c>
      <c r="E2480" s="1" t="s">
        <v>35065</v>
      </c>
      <c r="F2480" s="1" t="s">
        <v>18004</v>
      </c>
      <c r="G2480" t="str">
        <f t="shared" si="266"/>
        <v>Valid</v>
      </c>
      <c r="H2480" s="1" t="s">
        <v>18005</v>
      </c>
      <c r="I2480" t="str" cm="1">
        <f t="array" ref="I2480">IF(OR(TRIM(H2480)="",ISNUMBER(SEARCH("#",H2480)),AA2480&lt;Config!$B$8,SUMPRODUCT(--ISNUMBER(SEARCH({"a";"b";"c";"d";"e";"f";"g";"h";"i";"j";"k";"l";"m";"n";"o";"p";"q";"r";"s";"t";"u";"v";"w";"x";"y";"z"},H2480)))&gt;0),"Invalid","Valid")</f>
        <v>Valid</v>
      </c>
      <c r="J2480" s="1" t="s">
        <v>18006</v>
      </c>
      <c r="K2480" s="1" t="s">
        <v>369</v>
      </c>
      <c r="L2480" s="1" t="s">
        <v>102</v>
      </c>
      <c r="M2480" s="1" t="s">
        <v>30</v>
      </c>
      <c r="N2480" s="1" t="s">
        <v>211</v>
      </c>
      <c r="O2480" s="1" t="s">
        <v>52</v>
      </c>
      <c r="P2480" t="s">
        <v>53</v>
      </c>
      <c r="Q2480" s="1" t="s">
        <v>150</v>
      </c>
      <c r="R2480" s="1" t="s">
        <v>150</v>
      </c>
      <c r="S2480" s="1" t="s">
        <v>18007</v>
      </c>
      <c r="T2480" s="1" t="s">
        <v>18008</v>
      </c>
      <c r="U2480" s="1" t="s">
        <v>11120</v>
      </c>
      <c r="V2480" s="1" t="s">
        <v>18009</v>
      </c>
      <c r="W2480" s="1" t="s">
        <v>384</v>
      </c>
      <c r="X2480" t="str">
        <f t="shared" si="267"/>
        <v>Complete</v>
      </c>
      <c r="Y2480">
        <f>MAX(0,100-IF(G2480="Invalid",Config!$B$5,0)-IF(I2480="Invalid",Config!$B$6,0)-IF(X2480="Incomplete",Config!$B$7,0)-IF(AF2480="Yes",Config!$B$37,0))</f>
        <v>100</v>
      </c>
      <c r="Z2480" s="1">
        <f>IF(OR(TRIM(B2480)="",COUNTIF(Config!$B$15:$B$19,B2480)&gt;0),1,0)+IF(OR(TRIM(C2480)="",COUNTIF(Config!$B$15:$B$19,C2480)&gt;0),1,0)+IF(OR(TRIM(F2480)="",COUNTIF(Config!$B$15:$B$19,F2480)&gt;0),1,0)+IF(OR(TRIM(H2480)="",COUNTIF(Config!$B$15:$B$19,H2480)&gt;0),1,0)+IF(OR(TRIM(E2480)="",COUNTIF(Config!$B$15:$B$19,E2480)&gt;0),1,0)+IF(OR(TRIM(K2480)="",COUNTIF(Config!$B$15:$B$19,K2480)&gt;0),1,0)+IF(OR(TRIM(P2480)="",COUNTIF(Config!$B$15:$B$19,P2480)&gt;0),1,0)+IF(OR(TRIM(R2480)="",COUNTIF(Config!$B$15:$B$19,R2480)&gt;0),1,0)</f>
        <v>0</v>
      </c>
      <c r="AA2480" s="1" cm="1">
        <f t="array" ref="AA2480">SUMPRODUCT(LEN(H2480)-LEN(SUBSTITUTE(H2480,{"0";"1";"2";"3";"4";"5";"6";"7";"8";"9"},"")))</f>
        <v>10</v>
      </c>
      <c r="AC2480" t="str">
        <f t="shared" si="268"/>
        <v/>
      </c>
      <c r="AD2480">
        <f t="shared" si="269"/>
        <v>1</v>
      </c>
      <c r="AE2480">
        <f t="shared" si="270"/>
        <v>1</v>
      </c>
      <c r="AF2480" t="str">
        <f t="shared" si="271"/>
        <v>No</v>
      </c>
      <c r="AG2480">
        <f t="shared" ca="1" si="272"/>
        <v>459</v>
      </c>
      <c r="AH2480" t="str">
        <f ca="1">IF(OR(V2480="",AG2480=""),"Yes",IF(AG2480&gt;Config!$B$41,"Yes","No"))</f>
        <v>Yes</v>
      </c>
    </row>
    <row r="2481" spans="1:34" x14ac:dyDescent="0.25">
      <c r="A2481" s="1" t="s">
        <v>18010</v>
      </c>
      <c r="B2481" s="1" t="s">
        <v>322</v>
      </c>
      <c r="C2481" s="1" t="s">
        <v>386</v>
      </c>
      <c r="D2481" s="1" t="s">
        <v>18011</v>
      </c>
      <c r="E2481" s="1" t="s">
        <v>642</v>
      </c>
      <c r="F2481" s="1" t="s">
        <v>8721</v>
      </c>
      <c r="G2481" t="str">
        <f t="shared" si="266"/>
        <v>Valid</v>
      </c>
      <c r="H2481" s="1" t="s">
        <v>18012</v>
      </c>
      <c r="I2481" t="str" cm="1">
        <f t="array" ref="I2481">IF(OR(TRIM(H2481)="",ISNUMBER(SEARCH("#",H2481)),AA2481&lt;Config!$B$8,SUMPRODUCT(--ISNUMBER(SEARCH({"a";"b";"c";"d";"e";"f";"g";"h";"i";"j";"k";"l";"m";"n";"o";"p";"q";"r";"s";"t";"u";"v";"w";"x";"y";"z"},H2481)))&gt;0),"Invalid","Valid")</f>
        <v>Valid</v>
      </c>
      <c r="J2481" s="1" t="s">
        <v>18013</v>
      </c>
      <c r="K2481" s="1" t="s">
        <v>210</v>
      </c>
      <c r="L2481" s="1" t="s">
        <v>179</v>
      </c>
      <c r="M2481" s="1" t="s">
        <v>251</v>
      </c>
      <c r="N2481" s="1" t="s">
        <v>252</v>
      </c>
      <c r="O2481" s="1" t="s">
        <v>69</v>
      </c>
      <c r="P2481" t="s">
        <v>87</v>
      </c>
      <c r="Q2481" s="1" t="s">
        <v>88</v>
      </c>
      <c r="R2481" s="1" t="s">
        <v>379</v>
      </c>
      <c r="S2481" s="1" t="s">
        <v>16410</v>
      </c>
      <c r="T2481" s="1" t="s">
        <v>18014</v>
      </c>
      <c r="U2481" s="1" t="s">
        <v>2994</v>
      </c>
      <c r="V2481" s="1" t="s">
        <v>12042</v>
      </c>
      <c r="W2481" s="1" t="s">
        <v>94</v>
      </c>
      <c r="X2481" t="str">
        <f t="shared" si="267"/>
        <v>Complete</v>
      </c>
      <c r="Y2481">
        <f>MAX(0,100-IF(G2481="Invalid",Config!$B$5,0)-IF(I2481="Invalid",Config!$B$6,0)-IF(X2481="Incomplete",Config!$B$7,0)-IF(AF2481="Yes",Config!$B$37,0))</f>
        <v>75</v>
      </c>
      <c r="Z2481" s="1">
        <f>IF(OR(TRIM(B2481)="",COUNTIF(Config!$B$15:$B$19,B2481)&gt;0),1,0)+IF(OR(TRIM(C2481)="",COUNTIF(Config!$B$15:$B$19,C2481)&gt;0),1,0)+IF(OR(TRIM(F2481)="",COUNTIF(Config!$B$15:$B$19,F2481)&gt;0),1,0)+IF(OR(TRIM(H2481)="",COUNTIF(Config!$B$15:$B$19,H2481)&gt;0),1,0)+IF(OR(TRIM(E2481)="",COUNTIF(Config!$B$15:$B$19,E2481)&gt;0),1,0)+IF(OR(TRIM(K2481)="",COUNTIF(Config!$B$15:$B$19,K2481)&gt;0),1,0)+IF(OR(TRIM(P2481)="",COUNTIF(Config!$B$15:$B$19,P2481)&gt;0),1,0)+IF(OR(TRIM(R2481)="",COUNTIF(Config!$B$15:$B$19,R2481)&gt;0),1,0)</f>
        <v>0</v>
      </c>
      <c r="AA2481" s="1" cm="1">
        <f t="array" ref="AA2481">SUMPRODUCT(LEN(H2481)-LEN(SUBSTITUTE(H2481,{"0";"1";"2";"3";"4";"5";"6";"7";"8";"9"},"")))</f>
        <v>11</v>
      </c>
      <c r="AC2481" t="str">
        <f t="shared" si="268"/>
        <v>Potential Duplicate</v>
      </c>
      <c r="AD2481">
        <f t="shared" si="269"/>
        <v>2</v>
      </c>
      <c r="AE2481">
        <f t="shared" si="270"/>
        <v>1</v>
      </c>
      <c r="AF2481" t="str">
        <f t="shared" si="271"/>
        <v>Yes</v>
      </c>
      <c r="AG2481">
        <f t="shared" ca="1" si="272"/>
        <v>656</v>
      </c>
      <c r="AH2481" t="str">
        <f ca="1">IF(OR(V2481="",AG2481=""),"Yes",IF(AG2481&gt;Config!$B$41,"Yes","No"))</f>
        <v>Yes</v>
      </c>
    </row>
    <row r="2482" spans="1:34" x14ac:dyDescent="0.25">
      <c r="A2482" s="1" t="s">
        <v>18015</v>
      </c>
      <c r="B2482" s="1" t="s">
        <v>898</v>
      </c>
      <c r="C2482" s="1" t="s">
        <v>985</v>
      </c>
      <c r="D2482" s="1" t="s">
        <v>9066</v>
      </c>
      <c r="E2482" s="1" t="s">
        <v>34588</v>
      </c>
      <c r="F2482" s="1" t="s">
        <v>18016</v>
      </c>
      <c r="G2482" t="str">
        <f t="shared" si="266"/>
        <v>Valid</v>
      </c>
      <c r="H2482" s="1" t="s">
        <v>18017</v>
      </c>
      <c r="I2482" t="str" cm="1">
        <f t="array" ref="I2482">IF(OR(TRIM(H2482)="",ISNUMBER(SEARCH("#",H2482)),AA2482&lt;Config!$B$8,SUMPRODUCT(--ISNUMBER(SEARCH({"a";"b";"c";"d";"e";"f";"g";"h";"i";"j";"k";"l";"m";"n";"o";"p";"q";"r";"s";"t";"u";"v";"w";"x";"y";"z"},H2482)))&gt;0),"Invalid","Valid")</f>
        <v>Valid</v>
      </c>
      <c r="J2482" s="1" t="s">
        <v>18018</v>
      </c>
      <c r="K2482" s="1" t="s">
        <v>147</v>
      </c>
      <c r="L2482" s="1" t="s">
        <v>29</v>
      </c>
      <c r="M2482" s="1" t="s">
        <v>85</v>
      </c>
      <c r="N2482" s="1" t="s">
        <v>148</v>
      </c>
      <c r="O2482" s="1" t="s">
        <v>196</v>
      </c>
      <c r="P2482" t="s">
        <v>53</v>
      </c>
      <c r="Q2482" s="1" t="s">
        <v>150</v>
      </c>
      <c r="R2482" s="1" t="s">
        <v>415</v>
      </c>
      <c r="S2482" s="1" t="s">
        <v>18019</v>
      </c>
      <c r="T2482" s="1" t="s">
        <v>18020</v>
      </c>
      <c r="U2482" s="1" t="s">
        <v>10027</v>
      </c>
      <c r="V2482" s="1" t="s">
        <v>1050</v>
      </c>
      <c r="W2482" s="1" t="s">
        <v>293</v>
      </c>
      <c r="X2482" t="str">
        <f t="shared" si="267"/>
        <v>Complete</v>
      </c>
      <c r="Y2482">
        <f>MAX(0,100-IF(G2482="Invalid",Config!$B$5,0)-IF(I2482="Invalid",Config!$B$6,0)-IF(X2482="Incomplete",Config!$B$7,0)-IF(AF2482="Yes",Config!$B$37,0))</f>
        <v>100</v>
      </c>
      <c r="Z2482" s="1">
        <f>IF(OR(TRIM(B2482)="",COUNTIF(Config!$B$15:$B$19,B2482)&gt;0),1,0)+IF(OR(TRIM(C2482)="",COUNTIF(Config!$B$15:$B$19,C2482)&gt;0),1,0)+IF(OR(TRIM(F2482)="",COUNTIF(Config!$B$15:$B$19,F2482)&gt;0),1,0)+IF(OR(TRIM(H2482)="",COUNTIF(Config!$B$15:$B$19,H2482)&gt;0),1,0)+IF(OR(TRIM(E2482)="",COUNTIF(Config!$B$15:$B$19,E2482)&gt;0),1,0)+IF(OR(TRIM(K2482)="",COUNTIF(Config!$B$15:$B$19,K2482)&gt;0),1,0)+IF(OR(TRIM(P2482)="",COUNTIF(Config!$B$15:$B$19,P2482)&gt;0),1,0)+IF(OR(TRIM(R2482)="",COUNTIF(Config!$B$15:$B$19,R2482)&gt;0),1,0)</f>
        <v>0</v>
      </c>
      <c r="AA2482" s="1" cm="1">
        <f t="array" ref="AA2482">SUMPRODUCT(LEN(H2482)-LEN(SUBSTITUTE(H2482,{"0";"1";"2";"3";"4";"5";"6";"7";"8";"9"},"")))</f>
        <v>10</v>
      </c>
      <c r="AC2482" t="str">
        <f t="shared" si="268"/>
        <v/>
      </c>
      <c r="AD2482">
        <f t="shared" si="269"/>
        <v>1</v>
      </c>
      <c r="AE2482">
        <f t="shared" si="270"/>
        <v>1</v>
      </c>
      <c r="AF2482" t="str">
        <f t="shared" si="271"/>
        <v>No</v>
      </c>
      <c r="AG2482">
        <f t="shared" ca="1" si="272"/>
        <v>37</v>
      </c>
      <c r="AH2482" t="str">
        <f ca="1">IF(OR(V2482="",AG2482=""),"Yes",IF(AG2482&gt;Config!$B$41,"Yes","No"))</f>
        <v>No</v>
      </c>
    </row>
    <row r="2483" spans="1:34" x14ac:dyDescent="0.25">
      <c r="A2483" s="1" t="s">
        <v>18021</v>
      </c>
      <c r="B2483" s="1" t="s">
        <v>1231</v>
      </c>
      <c r="C2483" s="1" t="s">
        <v>2104</v>
      </c>
      <c r="D2483" s="1" t="s">
        <v>18022</v>
      </c>
      <c r="E2483" s="1" t="s">
        <v>34619</v>
      </c>
      <c r="F2483" s="1" t="s">
        <v>12524</v>
      </c>
      <c r="G2483" t="str">
        <f t="shared" si="266"/>
        <v>Valid</v>
      </c>
      <c r="H2483" s="1" t="s">
        <v>18023</v>
      </c>
      <c r="I2483" t="str" cm="1">
        <f t="array" ref="I2483">IF(OR(TRIM(H2483)="",ISNUMBER(SEARCH("#",H2483)),AA2483&lt;Config!$B$8,SUMPRODUCT(--ISNUMBER(SEARCH({"a";"b";"c";"d";"e";"f";"g";"h";"i";"j";"k";"l";"m";"n";"o";"p";"q";"r";"s";"t";"u";"v";"w";"x";"y";"z"},H2483)))&gt;0),"Invalid","Valid")</f>
        <v>Valid</v>
      </c>
      <c r="J2483" s="1" t="s">
        <v>18024</v>
      </c>
      <c r="K2483" s="1" t="s">
        <v>117</v>
      </c>
      <c r="L2483" s="1" t="s">
        <v>84</v>
      </c>
      <c r="M2483" s="1" t="s">
        <v>118</v>
      </c>
      <c r="N2483" s="1" t="s">
        <v>252</v>
      </c>
      <c r="O2483" s="1" t="s">
        <v>69</v>
      </c>
      <c r="P2483" t="s">
        <v>87</v>
      </c>
      <c r="Q2483" s="1" t="s">
        <v>166</v>
      </c>
      <c r="R2483" s="1" t="s">
        <v>550</v>
      </c>
      <c r="S2483" s="1" t="s">
        <v>18025</v>
      </c>
      <c r="T2483" s="1" t="s">
        <v>18026</v>
      </c>
      <c r="U2483" s="1" t="s">
        <v>18027</v>
      </c>
      <c r="V2483" s="1" t="s">
        <v>18028</v>
      </c>
      <c r="W2483" s="1" t="s">
        <v>40</v>
      </c>
      <c r="X2483" t="str">
        <f t="shared" si="267"/>
        <v>Complete</v>
      </c>
      <c r="Y2483">
        <f>MAX(0,100-IF(G2483="Invalid",Config!$B$5,0)-IF(I2483="Invalid",Config!$B$6,0)-IF(X2483="Incomplete",Config!$B$7,0)-IF(AF2483="Yes",Config!$B$37,0))</f>
        <v>75</v>
      </c>
      <c r="Z2483" s="1">
        <f>IF(OR(TRIM(B2483)="",COUNTIF(Config!$B$15:$B$19,B2483)&gt;0),1,0)+IF(OR(TRIM(C2483)="",COUNTIF(Config!$B$15:$B$19,C2483)&gt;0),1,0)+IF(OR(TRIM(F2483)="",COUNTIF(Config!$B$15:$B$19,F2483)&gt;0),1,0)+IF(OR(TRIM(H2483)="",COUNTIF(Config!$B$15:$B$19,H2483)&gt;0),1,0)+IF(OR(TRIM(E2483)="",COUNTIF(Config!$B$15:$B$19,E2483)&gt;0),1,0)+IF(OR(TRIM(K2483)="",COUNTIF(Config!$B$15:$B$19,K2483)&gt;0),1,0)+IF(OR(TRIM(P2483)="",COUNTIF(Config!$B$15:$B$19,P2483)&gt;0),1,0)+IF(OR(TRIM(R2483)="",COUNTIF(Config!$B$15:$B$19,R2483)&gt;0),1,0)</f>
        <v>0</v>
      </c>
      <c r="AA2483" s="1" cm="1">
        <f t="array" ref="AA2483">SUMPRODUCT(LEN(H2483)-LEN(SUBSTITUTE(H2483,{"0";"1";"2";"3";"4";"5";"6";"7";"8";"9"},"")))</f>
        <v>11</v>
      </c>
      <c r="AC2483" t="str">
        <f t="shared" si="268"/>
        <v>Potential Duplicate</v>
      </c>
      <c r="AD2483">
        <f t="shared" si="269"/>
        <v>2</v>
      </c>
      <c r="AE2483">
        <f t="shared" si="270"/>
        <v>1</v>
      </c>
      <c r="AF2483" t="str">
        <f t="shared" si="271"/>
        <v>Yes</v>
      </c>
      <c r="AG2483">
        <f t="shared" ca="1" si="272"/>
        <v>292</v>
      </c>
      <c r="AH2483" t="str">
        <f ca="1">IF(OR(V2483="",AG2483=""),"Yes",IF(AG2483&gt;Config!$B$41,"Yes","No"))</f>
        <v>No</v>
      </c>
    </row>
    <row r="2484" spans="1:34" x14ac:dyDescent="0.25">
      <c r="A2484" s="1" t="s">
        <v>18029</v>
      </c>
      <c r="B2484" s="1" t="s">
        <v>631</v>
      </c>
      <c r="C2484" s="1" t="s">
        <v>1400</v>
      </c>
      <c r="D2484" s="1" t="s">
        <v>10478</v>
      </c>
      <c r="E2484" s="1" t="s">
        <v>33900</v>
      </c>
      <c r="F2484" s="1" t="s">
        <v>35066</v>
      </c>
      <c r="G2484" t="str">
        <f t="shared" si="266"/>
        <v>Valid</v>
      </c>
      <c r="H2484" s="1" t="s">
        <v>18030</v>
      </c>
      <c r="I2484" t="str" cm="1">
        <f t="array" ref="I2484">IF(OR(TRIM(H2484)="",ISNUMBER(SEARCH("#",H2484)),AA2484&lt;Config!$B$8,SUMPRODUCT(--ISNUMBER(SEARCH({"a";"b";"c";"d";"e";"f";"g";"h";"i";"j";"k";"l";"m";"n";"o";"p";"q";"r";"s";"t";"u";"v";"w";"x";"y";"z"},H2484)))&gt;0),"Invalid","Valid")</f>
        <v>Valid</v>
      </c>
      <c r="J2484" s="1" t="s">
        <v>18031</v>
      </c>
      <c r="K2484" s="1" t="s">
        <v>163</v>
      </c>
      <c r="L2484" s="1" t="s">
        <v>29</v>
      </c>
      <c r="M2484" s="1" t="s">
        <v>85</v>
      </c>
      <c r="N2484" s="1" t="s">
        <v>86</v>
      </c>
      <c r="O2484" s="1" t="s">
        <v>180</v>
      </c>
      <c r="P2484" t="s">
        <v>53</v>
      </c>
      <c r="Q2484" s="1" t="s">
        <v>55</v>
      </c>
      <c r="R2484" s="1" t="s">
        <v>415</v>
      </c>
      <c r="S2484" s="1" t="s">
        <v>18032</v>
      </c>
      <c r="T2484" s="1" t="s">
        <v>18033</v>
      </c>
      <c r="U2484" s="1" t="s">
        <v>18034</v>
      </c>
      <c r="V2484" s="1" t="s">
        <v>1804</v>
      </c>
      <c r="W2484" s="1" t="s">
        <v>125</v>
      </c>
      <c r="X2484" t="str">
        <f t="shared" si="267"/>
        <v>Complete</v>
      </c>
      <c r="Y2484">
        <f>MAX(0,100-IF(G2484="Invalid",Config!$B$5,0)-IF(I2484="Invalid",Config!$B$6,0)-IF(X2484="Incomplete",Config!$B$7,0)-IF(AF2484="Yes",Config!$B$37,0))</f>
        <v>100</v>
      </c>
      <c r="Z2484" s="1">
        <f>IF(OR(TRIM(B2484)="",COUNTIF(Config!$B$15:$B$19,B2484)&gt;0),1,0)+IF(OR(TRIM(C2484)="",COUNTIF(Config!$B$15:$B$19,C2484)&gt;0),1,0)+IF(OR(TRIM(F2484)="",COUNTIF(Config!$B$15:$B$19,F2484)&gt;0),1,0)+IF(OR(TRIM(H2484)="",COUNTIF(Config!$B$15:$B$19,H2484)&gt;0),1,0)+IF(OR(TRIM(E2484)="",COUNTIF(Config!$B$15:$B$19,E2484)&gt;0),1,0)+IF(OR(TRIM(K2484)="",COUNTIF(Config!$B$15:$B$19,K2484)&gt;0),1,0)+IF(OR(TRIM(P2484)="",COUNTIF(Config!$B$15:$B$19,P2484)&gt;0),1,0)+IF(OR(TRIM(R2484)="",COUNTIF(Config!$B$15:$B$19,R2484)&gt;0),1,0)</f>
        <v>0</v>
      </c>
      <c r="AA2484" s="1" cm="1">
        <f t="array" ref="AA2484">SUMPRODUCT(LEN(H2484)-LEN(SUBSTITUTE(H2484,{"0";"1";"2";"3";"4";"5";"6";"7";"8";"9"},"")))</f>
        <v>10</v>
      </c>
      <c r="AC2484" t="str">
        <f t="shared" si="268"/>
        <v/>
      </c>
      <c r="AD2484">
        <f t="shared" si="269"/>
        <v>1</v>
      </c>
      <c r="AE2484">
        <f t="shared" si="270"/>
        <v>1</v>
      </c>
      <c r="AF2484" t="str">
        <f t="shared" si="271"/>
        <v>No</v>
      </c>
      <c r="AG2484">
        <f t="shared" ca="1" si="272"/>
        <v>54</v>
      </c>
      <c r="AH2484" t="str">
        <f ca="1">IF(OR(V2484="",AG2484=""),"Yes",IF(AG2484&gt;Config!$B$41,"Yes","No"))</f>
        <v>No</v>
      </c>
    </row>
    <row r="2485" spans="1:34" x14ac:dyDescent="0.25">
      <c r="A2485" s="1" t="s">
        <v>18035</v>
      </c>
      <c r="B2485" s="1" t="s">
        <v>33815</v>
      </c>
      <c r="C2485" s="1" t="s">
        <v>336</v>
      </c>
      <c r="D2485" s="1" t="s">
        <v>336</v>
      </c>
      <c r="E2485" s="1" t="s">
        <v>681</v>
      </c>
      <c r="F2485" s="1" t="s">
        <v>18036</v>
      </c>
      <c r="G2485" t="str">
        <f t="shared" si="266"/>
        <v>Valid</v>
      </c>
      <c r="H2485" s="1" t="s">
        <v>18037</v>
      </c>
      <c r="I2485" t="str" cm="1">
        <f t="array" ref="I2485">IF(OR(TRIM(H2485)="",ISNUMBER(SEARCH("#",H2485)),AA2485&lt;Config!$B$8,SUMPRODUCT(--ISNUMBER(SEARCH({"a";"b";"c";"d";"e";"f";"g";"h";"i";"j";"k";"l";"m";"n";"o";"p";"q";"r";"s";"t";"u";"v";"w";"x";"y";"z"},H2485)))&gt;0),"Invalid","Valid")</f>
        <v>Valid</v>
      </c>
      <c r="J2485" s="1" t="s">
        <v>18038</v>
      </c>
      <c r="K2485" s="1" t="s">
        <v>210</v>
      </c>
      <c r="L2485" s="1" t="s">
        <v>134</v>
      </c>
      <c r="M2485" s="1" t="s">
        <v>235</v>
      </c>
      <c r="N2485" s="1" t="s">
        <v>211</v>
      </c>
      <c r="O2485" s="1" t="s">
        <v>196</v>
      </c>
      <c r="P2485" t="s">
        <v>104</v>
      </c>
      <c r="Q2485" s="1" t="s">
        <v>105</v>
      </c>
      <c r="R2485" s="1" t="s">
        <v>833</v>
      </c>
      <c r="S2485" s="1" t="s">
        <v>15538</v>
      </c>
      <c r="T2485" s="1" t="s">
        <v>18039</v>
      </c>
      <c r="U2485" s="1" t="s">
        <v>18040</v>
      </c>
      <c r="V2485" s="1" t="s">
        <v>1931</v>
      </c>
      <c r="W2485" s="1" t="s">
        <v>40</v>
      </c>
      <c r="X2485" t="str">
        <f t="shared" si="267"/>
        <v>Incomplete</v>
      </c>
      <c r="Y2485">
        <f>MAX(0,100-IF(G2485="Invalid",Config!$B$5,0)-IF(I2485="Invalid",Config!$B$6,0)-IF(X2485="Incomplete",Config!$B$7,0)-IF(AF2485="Yes",Config!$B$37,0))</f>
        <v>60</v>
      </c>
      <c r="Z2485" s="1">
        <f>IF(OR(TRIM(B2485)="",COUNTIF(Config!$B$15:$B$19,B2485)&gt;0),1,0)+IF(OR(TRIM(C2485)="",COUNTIF(Config!$B$15:$B$19,C2485)&gt;0),1,0)+IF(OR(TRIM(F2485)="",COUNTIF(Config!$B$15:$B$19,F2485)&gt;0),1,0)+IF(OR(TRIM(H2485)="",COUNTIF(Config!$B$15:$B$19,H2485)&gt;0),1,0)+IF(OR(TRIM(E2485)="",COUNTIF(Config!$B$15:$B$19,E2485)&gt;0),1,0)+IF(OR(TRIM(K2485)="",COUNTIF(Config!$B$15:$B$19,K2485)&gt;0),1,0)+IF(OR(TRIM(P2485)="",COUNTIF(Config!$B$15:$B$19,P2485)&gt;0),1,0)+IF(OR(TRIM(R2485)="",COUNTIF(Config!$B$15:$B$19,R2485)&gt;0),1,0)</f>
        <v>1</v>
      </c>
      <c r="AA2485" s="1" cm="1">
        <f t="array" ref="AA2485">SUMPRODUCT(LEN(H2485)-LEN(SUBSTITUTE(H2485,{"0";"1";"2";"3";"4";"5";"6";"7";"8";"9"},"")))</f>
        <v>11</v>
      </c>
      <c r="AC2485" t="str">
        <f t="shared" si="268"/>
        <v>Incomplete Profile</v>
      </c>
      <c r="AD2485">
        <f t="shared" si="269"/>
        <v>1</v>
      </c>
      <c r="AE2485">
        <f t="shared" si="270"/>
        <v>1</v>
      </c>
      <c r="AF2485" t="str">
        <f t="shared" si="271"/>
        <v>No</v>
      </c>
      <c r="AG2485">
        <f t="shared" ca="1" si="272"/>
        <v>96</v>
      </c>
      <c r="AH2485" t="str">
        <f ca="1">IF(OR(V2485="",AG2485=""),"Yes",IF(AG2485&gt;Config!$B$41,"Yes","No"))</f>
        <v>No</v>
      </c>
    </row>
    <row r="2486" spans="1:34" x14ac:dyDescent="0.25">
      <c r="A2486" s="1" t="s">
        <v>11540</v>
      </c>
      <c r="B2486" s="1" t="s">
        <v>678</v>
      </c>
      <c r="C2486" s="1" t="s">
        <v>828</v>
      </c>
      <c r="D2486" s="1" t="s">
        <v>18041</v>
      </c>
      <c r="E2486" s="1" t="s">
        <v>35067</v>
      </c>
      <c r="F2486" s="1" t="s">
        <v>18042</v>
      </c>
      <c r="G2486" t="str">
        <f t="shared" si="266"/>
        <v>Valid</v>
      </c>
      <c r="H2486" s="1" t="s">
        <v>18043</v>
      </c>
      <c r="I2486" t="str" cm="1">
        <f t="array" ref="I2486">IF(OR(TRIM(H2486)="",ISNUMBER(SEARCH("#",H2486)),AA2486&lt;Config!$B$8,SUMPRODUCT(--ISNUMBER(SEARCH({"a";"b";"c";"d";"e";"f";"g";"h";"i";"j";"k";"l";"m";"n";"o";"p";"q";"r";"s";"t";"u";"v";"w";"x";"y";"z"},H2486)))&gt;0),"Invalid","Valid")</f>
        <v>Valid</v>
      </c>
      <c r="J2486" s="1" t="s">
        <v>18044</v>
      </c>
      <c r="K2486" s="1" t="s">
        <v>481</v>
      </c>
      <c r="L2486" s="1" t="s">
        <v>265</v>
      </c>
      <c r="M2486" s="1" t="s">
        <v>343</v>
      </c>
      <c r="N2486" s="1" t="s">
        <v>358</v>
      </c>
      <c r="O2486" s="1" t="s">
        <v>69</v>
      </c>
      <c r="P2486" t="s">
        <v>314</v>
      </c>
      <c r="Q2486" s="1" t="s">
        <v>316</v>
      </c>
      <c r="R2486" s="1" t="s">
        <v>663</v>
      </c>
      <c r="S2486" s="1" t="s">
        <v>18045</v>
      </c>
      <c r="T2486" s="1" t="s">
        <v>18046</v>
      </c>
      <c r="U2486" s="1" t="s">
        <v>4209</v>
      </c>
      <c r="V2486" s="1" t="s">
        <v>10491</v>
      </c>
      <c r="W2486" s="1" t="s">
        <v>33823</v>
      </c>
      <c r="X2486" t="str">
        <f t="shared" si="267"/>
        <v>Complete</v>
      </c>
      <c r="Y2486">
        <f>MAX(0,100-IF(G2486="Invalid",Config!$B$5,0)-IF(I2486="Invalid",Config!$B$6,0)-IF(X2486="Incomplete",Config!$B$7,0)-IF(AF2486="Yes",Config!$B$37,0))</f>
        <v>100</v>
      </c>
      <c r="Z2486" s="1">
        <f>IF(OR(TRIM(B2486)="",COUNTIF(Config!$B$15:$B$19,B2486)&gt;0),1,0)+IF(OR(TRIM(C2486)="",COUNTIF(Config!$B$15:$B$19,C2486)&gt;0),1,0)+IF(OR(TRIM(F2486)="",COUNTIF(Config!$B$15:$B$19,F2486)&gt;0),1,0)+IF(OR(TRIM(H2486)="",COUNTIF(Config!$B$15:$B$19,H2486)&gt;0),1,0)+IF(OR(TRIM(E2486)="",COUNTIF(Config!$B$15:$B$19,E2486)&gt;0),1,0)+IF(OR(TRIM(K2486)="",COUNTIF(Config!$B$15:$B$19,K2486)&gt;0),1,0)+IF(OR(TRIM(P2486)="",COUNTIF(Config!$B$15:$B$19,P2486)&gt;0),1,0)+IF(OR(TRIM(R2486)="",COUNTIF(Config!$B$15:$B$19,R2486)&gt;0),1,0)</f>
        <v>0</v>
      </c>
      <c r="AA2486" s="1" cm="1">
        <f t="array" ref="AA2486">SUMPRODUCT(LEN(H2486)-LEN(SUBSTITUTE(H2486,{"0";"1";"2";"3";"4";"5";"6";"7";"8";"9"},"")))</f>
        <v>12</v>
      </c>
      <c r="AC2486" t="str">
        <f t="shared" si="268"/>
        <v/>
      </c>
      <c r="AD2486">
        <f t="shared" si="269"/>
        <v>1</v>
      </c>
      <c r="AE2486">
        <f t="shared" si="270"/>
        <v>1</v>
      </c>
      <c r="AF2486" t="str">
        <f t="shared" si="271"/>
        <v>No</v>
      </c>
      <c r="AG2486">
        <f t="shared" ca="1" si="272"/>
        <v>456</v>
      </c>
      <c r="AH2486" t="str">
        <f ca="1">IF(OR(V2486="",AG2486=""),"Yes",IF(AG2486&gt;Config!$B$41,"Yes","No"))</f>
        <v>Yes</v>
      </c>
    </row>
    <row r="2487" spans="1:34" x14ac:dyDescent="0.25">
      <c r="A2487" s="1" t="s">
        <v>18047</v>
      </c>
      <c r="B2487" s="1" t="s">
        <v>1085</v>
      </c>
      <c r="C2487" s="1" t="s">
        <v>308</v>
      </c>
      <c r="D2487" s="1" t="s">
        <v>2480</v>
      </c>
      <c r="E2487" s="1" t="s">
        <v>35068</v>
      </c>
      <c r="F2487" s="1" t="s">
        <v>18048</v>
      </c>
      <c r="G2487" t="str">
        <f t="shared" si="266"/>
        <v>Valid</v>
      </c>
      <c r="H2487" s="1" t="s">
        <v>18049</v>
      </c>
      <c r="I2487" t="str" cm="1">
        <f t="array" ref="I2487">IF(OR(TRIM(H2487)="",ISNUMBER(SEARCH("#",H2487)),AA2487&lt;Config!$B$8,SUMPRODUCT(--ISNUMBER(SEARCH({"a";"b";"c";"d";"e";"f";"g";"h";"i";"j";"k";"l";"m";"n";"o";"p";"q";"r";"s";"t";"u";"v";"w";"x";"y";"z"},H2487)))&gt;0),"Invalid","Valid")</f>
        <v>Valid</v>
      </c>
      <c r="J2487" s="1" t="s">
        <v>18050</v>
      </c>
      <c r="K2487" s="1" t="s">
        <v>28</v>
      </c>
      <c r="L2487" s="1" t="s">
        <v>134</v>
      </c>
      <c r="M2487" s="1" t="s">
        <v>391</v>
      </c>
      <c r="N2487" s="1" t="s">
        <v>33819</v>
      </c>
      <c r="O2487" s="1" t="s">
        <v>149</v>
      </c>
      <c r="P2487" t="s">
        <v>53</v>
      </c>
      <c r="Q2487" s="1" t="s">
        <v>197</v>
      </c>
      <c r="R2487" s="1" t="s">
        <v>198</v>
      </c>
      <c r="S2487" s="1" t="s">
        <v>18051</v>
      </c>
      <c r="T2487" s="1" t="s">
        <v>18052</v>
      </c>
      <c r="U2487" s="1" t="s">
        <v>18053</v>
      </c>
      <c r="V2487" s="1" t="s">
        <v>18054</v>
      </c>
      <c r="W2487" s="1" t="s">
        <v>60</v>
      </c>
      <c r="X2487" t="str">
        <f t="shared" si="267"/>
        <v>Complete</v>
      </c>
      <c r="Y2487">
        <f>MAX(0,100-IF(G2487="Invalid",Config!$B$5,0)-IF(I2487="Invalid",Config!$B$6,0)-IF(X2487="Incomplete",Config!$B$7,0)-IF(AF2487="Yes",Config!$B$37,0))</f>
        <v>100</v>
      </c>
      <c r="Z2487" s="1">
        <f>IF(OR(TRIM(B2487)="",COUNTIF(Config!$B$15:$B$19,B2487)&gt;0),1,0)+IF(OR(TRIM(C2487)="",COUNTIF(Config!$B$15:$B$19,C2487)&gt;0),1,0)+IF(OR(TRIM(F2487)="",COUNTIF(Config!$B$15:$B$19,F2487)&gt;0),1,0)+IF(OR(TRIM(H2487)="",COUNTIF(Config!$B$15:$B$19,H2487)&gt;0),1,0)+IF(OR(TRIM(E2487)="",COUNTIF(Config!$B$15:$B$19,E2487)&gt;0),1,0)+IF(OR(TRIM(K2487)="",COUNTIF(Config!$B$15:$B$19,K2487)&gt;0),1,0)+IF(OR(TRIM(P2487)="",COUNTIF(Config!$B$15:$B$19,P2487)&gt;0),1,0)+IF(OR(TRIM(R2487)="",COUNTIF(Config!$B$15:$B$19,R2487)&gt;0),1,0)</f>
        <v>0</v>
      </c>
      <c r="AA2487" s="1" cm="1">
        <f t="array" ref="AA2487">SUMPRODUCT(LEN(H2487)-LEN(SUBSTITUTE(H2487,{"0";"1";"2";"3";"4";"5";"6";"7";"8";"9"},"")))</f>
        <v>12</v>
      </c>
      <c r="AC2487" t="str">
        <f t="shared" si="268"/>
        <v/>
      </c>
      <c r="AD2487">
        <f t="shared" si="269"/>
        <v>1</v>
      </c>
      <c r="AE2487">
        <f t="shared" si="270"/>
        <v>1</v>
      </c>
      <c r="AF2487" t="str">
        <f t="shared" si="271"/>
        <v>No</v>
      </c>
      <c r="AG2487">
        <f t="shared" ca="1" si="272"/>
        <v>299</v>
      </c>
      <c r="AH2487" t="str">
        <f ca="1">IF(OR(V2487="",AG2487=""),"Yes",IF(AG2487&gt;Config!$B$41,"Yes","No"))</f>
        <v>No</v>
      </c>
    </row>
    <row r="2488" spans="1:34" x14ac:dyDescent="0.25">
      <c r="A2488" s="1" t="s">
        <v>18055</v>
      </c>
      <c r="B2488" s="1" t="s">
        <v>1085</v>
      </c>
      <c r="C2488" s="1" t="s">
        <v>524</v>
      </c>
      <c r="D2488" s="1" t="s">
        <v>18056</v>
      </c>
      <c r="E2488" s="1" t="s">
        <v>35069</v>
      </c>
      <c r="F2488" s="1" t="s">
        <v>18057</v>
      </c>
      <c r="G2488" t="str">
        <f t="shared" si="266"/>
        <v>Valid</v>
      </c>
      <c r="H2488" s="1" t="s">
        <v>18058</v>
      </c>
      <c r="I2488" t="str" cm="1">
        <f t="array" ref="I2488">IF(OR(TRIM(H2488)="",ISNUMBER(SEARCH("#",H2488)),AA2488&lt;Config!$B$8,SUMPRODUCT(--ISNUMBER(SEARCH({"a";"b";"c";"d";"e";"f";"g";"h";"i";"j";"k";"l";"m";"n";"o";"p";"q";"r";"s";"t";"u";"v";"w";"x";"y";"z"},H2488)))&gt;0),"Invalid","Valid")</f>
        <v>Valid</v>
      </c>
      <c r="J2488" s="1" t="s">
        <v>18059</v>
      </c>
      <c r="K2488" s="1" t="s">
        <v>133</v>
      </c>
      <c r="L2488" s="1" t="s">
        <v>164</v>
      </c>
      <c r="M2488" s="1" t="s">
        <v>30</v>
      </c>
      <c r="N2488" s="1" t="s">
        <v>713</v>
      </c>
      <c r="O2488" s="1" t="s">
        <v>32</v>
      </c>
      <c r="P2488" t="s">
        <v>590</v>
      </c>
      <c r="Q2488" s="1" t="s">
        <v>1481</v>
      </c>
      <c r="R2488" s="1" t="s">
        <v>1774</v>
      </c>
      <c r="S2488" s="1" t="s">
        <v>18060</v>
      </c>
      <c r="T2488" s="1" t="s">
        <v>18061</v>
      </c>
      <c r="U2488" s="1" t="s">
        <v>3395</v>
      </c>
      <c r="V2488" s="1" t="s">
        <v>140</v>
      </c>
      <c r="W2488" s="1" t="s">
        <v>40</v>
      </c>
      <c r="X2488" t="str">
        <f t="shared" si="267"/>
        <v>Complete</v>
      </c>
      <c r="Y2488">
        <f>MAX(0,100-IF(G2488="Invalid",Config!$B$5,0)-IF(I2488="Invalid",Config!$B$6,0)-IF(X2488="Incomplete",Config!$B$7,0)-IF(AF2488="Yes",Config!$B$37,0))</f>
        <v>100</v>
      </c>
      <c r="Z2488" s="1">
        <f>IF(OR(TRIM(B2488)="",COUNTIF(Config!$B$15:$B$19,B2488)&gt;0),1,0)+IF(OR(TRIM(C2488)="",COUNTIF(Config!$B$15:$B$19,C2488)&gt;0),1,0)+IF(OR(TRIM(F2488)="",COUNTIF(Config!$B$15:$B$19,F2488)&gt;0),1,0)+IF(OR(TRIM(H2488)="",COUNTIF(Config!$B$15:$B$19,H2488)&gt;0),1,0)+IF(OR(TRIM(E2488)="",COUNTIF(Config!$B$15:$B$19,E2488)&gt;0),1,0)+IF(OR(TRIM(K2488)="",COUNTIF(Config!$B$15:$B$19,K2488)&gt;0),1,0)+IF(OR(TRIM(P2488)="",COUNTIF(Config!$B$15:$B$19,P2488)&gt;0),1,0)+IF(OR(TRIM(R2488)="",COUNTIF(Config!$B$15:$B$19,R2488)&gt;0),1,0)</f>
        <v>0</v>
      </c>
      <c r="AA2488" s="1" cm="1">
        <f t="array" ref="AA2488">SUMPRODUCT(LEN(H2488)-LEN(SUBSTITUTE(H2488,{"0";"1";"2";"3";"4";"5";"6";"7";"8";"9"},"")))</f>
        <v>12</v>
      </c>
      <c r="AC2488" t="str">
        <f t="shared" si="268"/>
        <v/>
      </c>
      <c r="AD2488">
        <f t="shared" si="269"/>
        <v>1</v>
      </c>
      <c r="AE2488">
        <f t="shared" si="270"/>
        <v>1</v>
      </c>
      <c r="AF2488" t="str">
        <f t="shared" si="271"/>
        <v>No</v>
      </c>
      <c r="AG2488">
        <f t="shared" ca="1" si="272"/>
        <v>37</v>
      </c>
      <c r="AH2488" t="str">
        <f ca="1">IF(OR(V2488="",AG2488=""),"Yes",IF(AG2488&gt;Config!$B$41,"Yes","No"))</f>
        <v>No</v>
      </c>
    </row>
    <row r="2489" spans="1:34" x14ac:dyDescent="0.25">
      <c r="A2489" s="1" t="s">
        <v>18062</v>
      </c>
      <c r="B2489" s="1" t="s">
        <v>386</v>
      </c>
      <c r="C2489" s="1" t="s">
        <v>273</v>
      </c>
      <c r="D2489" s="1" t="s">
        <v>2058</v>
      </c>
      <c r="E2489" s="1" t="s">
        <v>33901</v>
      </c>
      <c r="F2489" s="1" t="s">
        <v>18063</v>
      </c>
      <c r="G2489" t="str">
        <f t="shared" si="266"/>
        <v>Valid</v>
      </c>
      <c r="H2489" s="1" t="s">
        <v>18064</v>
      </c>
      <c r="I2489" t="str" cm="1">
        <f t="array" ref="I2489">IF(OR(TRIM(H2489)="",ISNUMBER(SEARCH("#",H2489)),AA2489&lt;Config!$B$8,SUMPRODUCT(--ISNUMBER(SEARCH({"a";"b";"c";"d";"e";"f";"g";"h";"i";"j";"k";"l";"m";"n";"o";"p";"q";"r";"s";"t";"u";"v";"w";"x";"y";"z"},H2489)))&gt;0),"Invalid","Valid")</f>
        <v>Valid</v>
      </c>
      <c r="J2489" s="1" t="s">
        <v>18065</v>
      </c>
      <c r="K2489" s="1" t="s">
        <v>147</v>
      </c>
      <c r="L2489" s="1" t="s">
        <v>134</v>
      </c>
      <c r="M2489" s="1" t="s">
        <v>103</v>
      </c>
      <c r="N2489" s="1" t="s">
        <v>358</v>
      </c>
      <c r="O2489" s="1" t="s">
        <v>69</v>
      </c>
      <c r="P2489" t="s">
        <v>87</v>
      </c>
      <c r="Q2489" s="1" t="s">
        <v>166</v>
      </c>
      <c r="R2489" s="1" t="s">
        <v>559</v>
      </c>
      <c r="S2489" s="1" t="s">
        <v>18066</v>
      </c>
      <c r="T2489" s="1" t="s">
        <v>18067</v>
      </c>
      <c r="U2489" s="1" t="s">
        <v>1692</v>
      </c>
      <c r="V2489" s="1" t="s">
        <v>6476</v>
      </c>
      <c r="W2489" s="1" t="s">
        <v>384</v>
      </c>
      <c r="X2489" t="str">
        <f t="shared" si="267"/>
        <v>Complete</v>
      </c>
      <c r="Y2489">
        <f>MAX(0,100-IF(G2489="Invalid",Config!$B$5,0)-IF(I2489="Invalid",Config!$B$6,0)-IF(X2489="Incomplete",Config!$B$7,0)-IF(AF2489="Yes",Config!$B$37,0))</f>
        <v>100</v>
      </c>
      <c r="Z2489" s="1">
        <f>IF(OR(TRIM(B2489)="",COUNTIF(Config!$B$15:$B$19,B2489)&gt;0),1,0)+IF(OR(TRIM(C2489)="",COUNTIF(Config!$B$15:$B$19,C2489)&gt;0),1,0)+IF(OR(TRIM(F2489)="",COUNTIF(Config!$B$15:$B$19,F2489)&gt;0),1,0)+IF(OR(TRIM(H2489)="",COUNTIF(Config!$B$15:$B$19,H2489)&gt;0),1,0)+IF(OR(TRIM(E2489)="",COUNTIF(Config!$B$15:$B$19,E2489)&gt;0),1,0)+IF(OR(TRIM(K2489)="",COUNTIF(Config!$B$15:$B$19,K2489)&gt;0),1,0)+IF(OR(TRIM(P2489)="",COUNTIF(Config!$B$15:$B$19,P2489)&gt;0),1,0)+IF(OR(TRIM(R2489)="",COUNTIF(Config!$B$15:$B$19,R2489)&gt;0),1,0)</f>
        <v>0</v>
      </c>
      <c r="AA2489" s="1" cm="1">
        <f t="array" ref="AA2489">SUMPRODUCT(LEN(H2489)-LEN(SUBSTITUTE(H2489,{"0";"1";"2";"3";"4";"5";"6";"7";"8";"9"},"")))</f>
        <v>10</v>
      </c>
      <c r="AC2489" t="str">
        <f t="shared" si="268"/>
        <v/>
      </c>
      <c r="AD2489">
        <f t="shared" si="269"/>
        <v>1</v>
      </c>
      <c r="AE2489">
        <f t="shared" si="270"/>
        <v>1</v>
      </c>
      <c r="AF2489" t="str">
        <f t="shared" si="271"/>
        <v>No</v>
      </c>
      <c r="AG2489">
        <f t="shared" ca="1" si="272"/>
        <v>330</v>
      </c>
      <c r="AH2489" t="str">
        <f ca="1">IF(OR(V2489="",AG2489=""),"Yes",IF(AG2489&gt;Config!$B$41,"Yes","No"))</f>
        <v>No</v>
      </c>
    </row>
    <row r="2490" spans="1:34" x14ac:dyDescent="0.25">
      <c r="A2490" s="1" t="s">
        <v>18068</v>
      </c>
      <c r="B2490" s="1" t="s">
        <v>386</v>
      </c>
      <c r="C2490" s="1" t="s">
        <v>489</v>
      </c>
      <c r="D2490" s="1" t="s">
        <v>18069</v>
      </c>
      <c r="E2490" s="1" t="s">
        <v>35070</v>
      </c>
      <c r="F2490" s="1" t="s">
        <v>18070</v>
      </c>
      <c r="G2490" t="str">
        <f t="shared" si="266"/>
        <v>Valid</v>
      </c>
      <c r="H2490" s="1" t="s">
        <v>18071</v>
      </c>
      <c r="I2490" t="str" cm="1">
        <f t="array" ref="I2490">IF(OR(TRIM(H2490)="",ISNUMBER(SEARCH("#",H2490)),AA2490&lt;Config!$B$8,SUMPRODUCT(--ISNUMBER(SEARCH({"a";"b";"c";"d";"e";"f";"g";"h";"i";"j";"k";"l";"m";"n";"o";"p";"q";"r";"s";"t";"u";"v";"w";"x";"y";"z"},H2490)))&gt;0),"Invalid","Valid")</f>
        <v>Valid</v>
      </c>
      <c r="J2490" s="1" t="s">
        <v>18072</v>
      </c>
      <c r="K2490" s="1" t="s">
        <v>722</v>
      </c>
      <c r="L2490" s="1" t="s">
        <v>134</v>
      </c>
      <c r="M2490" s="1" t="s">
        <v>135</v>
      </c>
      <c r="N2490" s="1" t="s">
        <v>68</v>
      </c>
      <c r="O2490" s="1" t="s">
        <v>196</v>
      </c>
      <c r="P2490" t="s">
        <v>87</v>
      </c>
      <c r="Q2490" s="1" t="s">
        <v>438</v>
      </c>
      <c r="R2490" s="1" t="s">
        <v>136</v>
      </c>
      <c r="S2490" s="1" t="s">
        <v>1741</v>
      </c>
      <c r="T2490" s="1" t="s">
        <v>18073</v>
      </c>
      <c r="U2490" s="1" t="s">
        <v>5290</v>
      </c>
      <c r="V2490" s="1" t="s">
        <v>140</v>
      </c>
      <c r="W2490" s="1" t="s">
        <v>293</v>
      </c>
      <c r="X2490" t="str">
        <f t="shared" si="267"/>
        <v>Complete</v>
      </c>
      <c r="Y2490">
        <f>MAX(0,100-IF(G2490="Invalid",Config!$B$5,0)-IF(I2490="Invalid",Config!$B$6,0)-IF(X2490="Incomplete",Config!$B$7,0)-IF(AF2490="Yes",Config!$B$37,0))</f>
        <v>100</v>
      </c>
      <c r="Z2490" s="1">
        <f>IF(OR(TRIM(B2490)="",COUNTIF(Config!$B$15:$B$19,B2490)&gt;0),1,0)+IF(OR(TRIM(C2490)="",COUNTIF(Config!$B$15:$B$19,C2490)&gt;0),1,0)+IF(OR(TRIM(F2490)="",COUNTIF(Config!$B$15:$B$19,F2490)&gt;0),1,0)+IF(OR(TRIM(H2490)="",COUNTIF(Config!$B$15:$B$19,H2490)&gt;0),1,0)+IF(OR(TRIM(E2490)="",COUNTIF(Config!$B$15:$B$19,E2490)&gt;0),1,0)+IF(OR(TRIM(K2490)="",COUNTIF(Config!$B$15:$B$19,K2490)&gt;0),1,0)+IF(OR(TRIM(P2490)="",COUNTIF(Config!$B$15:$B$19,P2490)&gt;0),1,0)+IF(OR(TRIM(R2490)="",COUNTIF(Config!$B$15:$B$19,R2490)&gt;0),1,0)</f>
        <v>0</v>
      </c>
      <c r="AA2490" s="1" cm="1">
        <f t="array" ref="AA2490">SUMPRODUCT(LEN(H2490)-LEN(SUBSTITUTE(H2490,{"0";"1";"2";"3";"4";"5";"6";"7";"8";"9"},"")))</f>
        <v>10</v>
      </c>
      <c r="AC2490" t="str">
        <f t="shared" si="268"/>
        <v/>
      </c>
      <c r="AD2490">
        <f t="shared" si="269"/>
        <v>1</v>
      </c>
      <c r="AE2490">
        <f t="shared" si="270"/>
        <v>1</v>
      </c>
      <c r="AF2490" t="str">
        <f t="shared" si="271"/>
        <v>No</v>
      </c>
      <c r="AG2490">
        <f t="shared" ca="1" si="272"/>
        <v>37</v>
      </c>
      <c r="AH2490" t="str">
        <f ca="1">IF(OR(V2490="",AG2490=""),"Yes",IF(AG2490&gt;Config!$B$41,"Yes","No"))</f>
        <v>No</v>
      </c>
    </row>
    <row r="2491" spans="1:34" x14ac:dyDescent="0.25">
      <c r="A2491" s="1" t="s">
        <v>18074</v>
      </c>
      <c r="B2491" s="1" t="s">
        <v>33815</v>
      </c>
      <c r="C2491" s="1" t="s">
        <v>273</v>
      </c>
      <c r="D2491" s="1" t="s">
        <v>273</v>
      </c>
      <c r="E2491" s="1" t="s">
        <v>1331</v>
      </c>
      <c r="F2491" s="1" t="s">
        <v>18075</v>
      </c>
      <c r="G2491" t="str">
        <f t="shared" si="266"/>
        <v>Valid</v>
      </c>
      <c r="H2491" s="1" t="s">
        <v>18076</v>
      </c>
      <c r="I2491" t="str" cm="1">
        <f t="array" ref="I2491">IF(OR(TRIM(H2491)="",ISNUMBER(SEARCH("#",H2491)),AA2491&lt;Config!$B$8,SUMPRODUCT(--ISNUMBER(SEARCH({"a";"b";"c";"d";"e";"f";"g";"h";"i";"j";"k";"l";"m";"n";"o";"p";"q";"r";"s";"t";"u";"v";"w";"x";"y";"z"},H2491)))&gt;0),"Invalid","Valid")</f>
        <v>Valid</v>
      </c>
      <c r="J2491" s="1" t="s">
        <v>18077</v>
      </c>
      <c r="K2491" s="1" t="s">
        <v>1001</v>
      </c>
      <c r="L2491" s="1" t="s">
        <v>134</v>
      </c>
      <c r="M2491" s="1" t="s">
        <v>462</v>
      </c>
      <c r="N2491" s="1" t="s">
        <v>358</v>
      </c>
      <c r="O2491" s="1" t="s">
        <v>196</v>
      </c>
      <c r="P2491" t="s">
        <v>104</v>
      </c>
      <c r="Q2491" s="1" t="s">
        <v>302</v>
      </c>
      <c r="R2491" s="1" t="s">
        <v>106</v>
      </c>
      <c r="S2491" s="1" t="s">
        <v>18078</v>
      </c>
      <c r="T2491" s="1" t="s">
        <v>18079</v>
      </c>
      <c r="U2491" s="1" t="s">
        <v>5044</v>
      </c>
      <c r="V2491" s="1" t="s">
        <v>93</v>
      </c>
      <c r="W2491" s="1" t="s">
        <v>384</v>
      </c>
      <c r="X2491" t="str">
        <f t="shared" si="267"/>
        <v>Incomplete</v>
      </c>
      <c r="Y2491">
        <f>MAX(0,100-IF(G2491="Invalid",Config!$B$5,0)-IF(I2491="Invalid",Config!$B$6,0)-IF(X2491="Incomplete",Config!$B$7,0)-IF(AF2491="Yes",Config!$B$37,0))</f>
        <v>60</v>
      </c>
      <c r="Z2491" s="1">
        <f>IF(OR(TRIM(B2491)="",COUNTIF(Config!$B$15:$B$19,B2491)&gt;0),1,0)+IF(OR(TRIM(C2491)="",COUNTIF(Config!$B$15:$B$19,C2491)&gt;0),1,0)+IF(OR(TRIM(F2491)="",COUNTIF(Config!$B$15:$B$19,F2491)&gt;0),1,0)+IF(OR(TRIM(H2491)="",COUNTIF(Config!$B$15:$B$19,H2491)&gt;0),1,0)+IF(OR(TRIM(E2491)="",COUNTIF(Config!$B$15:$B$19,E2491)&gt;0),1,0)+IF(OR(TRIM(K2491)="",COUNTIF(Config!$B$15:$B$19,K2491)&gt;0),1,0)+IF(OR(TRIM(P2491)="",COUNTIF(Config!$B$15:$B$19,P2491)&gt;0),1,0)+IF(OR(TRIM(R2491)="",COUNTIF(Config!$B$15:$B$19,R2491)&gt;0),1,0)</f>
        <v>1</v>
      </c>
      <c r="AA2491" s="1" cm="1">
        <f t="array" ref="AA2491">SUMPRODUCT(LEN(H2491)-LEN(SUBSTITUTE(H2491,{"0";"1";"2";"3";"4";"5";"6";"7";"8";"9"},"")))</f>
        <v>11</v>
      </c>
      <c r="AC2491" t="str">
        <f t="shared" si="268"/>
        <v>Incomplete Profile</v>
      </c>
      <c r="AD2491">
        <f t="shared" si="269"/>
        <v>1</v>
      </c>
      <c r="AE2491">
        <f t="shared" si="270"/>
        <v>1</v>
      </c>
      <c r="AF2491" t="str">
        <f t="shared" si="271"/>
        <v>No</v>
      </c>
      <c r="AG2491">
        <f t="shared" ca="1" si="272"/>
        <v>226</v>
      </c>
      <c r="AH2491" t="str">
        <f ca="1">IF(OR(V2491="",AG2491=""),"Yes",IF(AG2491&gt;Config!$B$41,"Yes","No"))</f>
        <v>No</v>
      </c>
    </row>
    <row r="2492" spans="1:34" x14ac:dyDescent="0.25">
      <c r="A2492" s="1" t="s">
        <v>18080</v>
      </c>
      <c r="B2492" s="1" t="s">
        <v>2085</v>
      </c>
      <c r="C2492" s="1" t="s">
        <v>1166</v>
      </c>
      <c r="D2492" s="1" t="s">
        <v>18081</v>
      </c>
      <c r="E2492" s="1" t="s">
        <v>33858</v>
      </c>
      <c r="F2492" s="1" t="s">
        <v>18082</v>
      </c>
      <c r="G2492" t="str">
        <f t="shared" si="266"/>
        <v>Valid</v>
      </c>
      <c r="H2492" s="1" t="s">
        <v>18083</v>
      </c>
      <c r="I2492" t="str" cm="1">
        <f t="array" ref="I2492">IF(OR(TRIM(H2492)="",ISNUMBER(SEARCH("#",H2492)),AA2492&lt;Config!$B$8,SUMPRODUCT(--ISNUMBER(SEARCH({"a";"b";"c";"d";"e";"f";"g";"h";"i";"j";"k";"l";"m";"n";"o";"p";"q";"r";"s";"t";"u";"v";"w";"x";"y";"z"},H2492)))&gt;0),"Invalid","Valid")</f>
        <v>Valid</v>
      </c>
      <c r="J2492" s="1" t="s">
        <v>18084</v>
      </c>
      <c r="K2492" s="1" t="s">
        <v>147</v>
      </c>
      <c r="L2492" s="1" t="s">
        <v>67</v>
      </c>
      <c r="M2492" s="1" t="s">
        <v>462</v>
      </c>
      <c r="N2492" s="1" t="s">
        <v>68</v>
      </c>
      <c r="O2492" s="1" t="s">
        <v>69</v>
      </c>
      <c r="P2492" t="s">
        <v>328</v>
      </c>
      <c r="Q2492" s="1" t="s">
        <v>33838</v>
      </c>
      <c r="R2492" s="1" t="s">
        <v>614</v>
      </c>
      <c r="S2492" s="1" t="s">
        <v>7411</v>
      </c>
      <c r="T2492" s="1" t="s">
        <v>18085</v>
      </c>
      <c r="U2492" s="1" t="s">
        <v>4851</v>
      </c>
      <c r="V2492" s="1" t="s">
        <v>9649</v>
      </c>
      <c r="W2492" s="1" t="s">
        <v>94</v>
      </c>
      <c r="X2492" t="str">
        <f t="shared" si="267"/>
        <v>Complete</v>
      </c>
      <c r="Y2492">
        <f>MAX(0,100-IF(G2492="Invalid",Config!$B$5,0)-IF(I2492="Invalid",Config!$B$6,0)-IF(X2492="Incomplete",Config!$B$7,0)-IF(AF2492="Yes",Config!$B$37,0))</f>
        <v>100</v>
      </c>
      <c r="Z2492" s="1">
        <f>IF(OR(TRIM(B2492)="",COUNTIF(Config!$B$15:$B$19,B2492)&gt;0),1,0)+IF(OR(TRIM(C2492)="",COUNTIF(Config!$B$15:$B$19,C2492)&gt;0),1,0)+IF(OR(TRIM(F2492)="",COUNTIF(Config!$B$15:$B$19,F2492)&gt;0),1,0)+IF(OR(TRIM(H2492)="",COUNTIF(Config!$B$15:$B$19,H2492)&gt;0),1,0)+IF(OR(TRIM(E2492)="",COUNTIF(Config!$B$15:$B$19,E2492)&gt;0),1,0)+IF(OR(TRIM(K2492)="",COUNTIF(Config!$B$15:$B$19,K2492)&gt;0),1,0)+IF(OR(TRIM(P2492)="",COUNTIF(Config!$B$15:$B$19,P2492)&gt;0),1,0)+IF(OR(TRIM(R2492)="",COUNTIF(Config!$B$15:$B$19,R2492)&gt;0),1,0)</f>
        <v>0</v>
      </c>
      <c r="AA2492" s="1" cm="1">
        <f t="array" ref="AA2492">SUMPRODUCT(LEN(H2492)-LEN(SUBSTITUTE(H2492,{"0";"1";"2";"3";"4";"5";"6";"7";"8";"9"},"")))</f>
        <v>11</v>
      </c>
      <c r="AC2492" t="str">
        <f t="shared" si="268"/>
        <v/>
      </c>
      <c r="AD2492">
        <f t="shared" si="269"/>
        <v>1</v>
      </c>
      <c r="AE2492">
        <f t="shared" si="270"/>
        <v>1</v>
      </c>
      <c r="AF2492" t="str">
        <f t="shared" si="271"/>
        <v>No</v>
      </c>
      <c r="AG2492">
        <f t="shared" ca="1" si="272"/>
        <v>164</v>
      </c>
      <c r="AH2492" t="str">
        <f ca="1">IF(OR(V2492="",AG2492=""),"Yes",IF(AG2492&gt;Config!$B$41,"Yes","No"))</f>
        <v>No</v>
      </c>
    </row>
    <row r="2493" spans="1:34" x14ac:dyDescent="0.25">
      <c r="A2493" s="1" t="s">
        <v>18086</v>
      </c>
      <c r="B2493" s="1" t="s">
        <v>2778</v>
      </c>
      <c r="C2493" s="1" t="s">
        <v>308</v>
      </c>
      <c r="D2493" s="1" t="s">
        <v>18087</v>
      </c>
      <c r="E2493" s="1" t="s">
        <v>34179</v>
      </c>
      <c r="F2493" s="1" t="s">
        <v>18088</v>
      </c>
      <c r="G2493" t="str">
        <f t="shared" si="266"/>
        <v>Valid</v>
      </c>
      <c r="H2493" s="1" t="s">
        <v>18089</v>
      </c>
      <c r="I2493" t="str" cm="1">
        <f t="array" ref="I2493">IF(OR(TRIM(H2493)="",ISNUMBER(SEARCH("#",H2493)),AA2493&lt;Config!$B$8,SUMPRODUCT(--ISNUMBER(SEARCH({"a";"b";"c";"d";"e";"f";"g";"h";"i";"j";"k";"l";"m";"n";"o";"p";"q";"r";"s";"t";"u";"v";"w";"x";"y";"z"},H2493)))&gt;0),"Invalid","Valid")</f>
        <v>Valid</v>
      </c>
      <c r="J2493" s="1" t="s">
        <v>18090</v>
      </c>
      <c r="K2493" s="1" t="s">
        <v>28</v>
      </c>
      <c r="L2493" s="1" t="s">
        <v>67</v>
      </c>
      <c r="M2493" s="1" t="s">
        <v>50</v>
      </c>
      <c r="N2493" s="1" t="s">
        <v>68</v>
      </c>
      <c r="O2493" s="1" t="s">
        <v>180</v>
      </c>
      <c r="P2493" t="s">
        <v>87</v>
      </c>
      <c r="Q2493" s="1" t="s">
        <v>166</v>
      </c>
      <c r="R2493" s="1" t="s">
        <v>550</v>
      </c>
      <c r="S2493" s="1" t="s">
        <v>12906</v>
      </c>
      <c r="T2493" s="1" t="s">
        <v>18091</v>
      </c>
      <c r="U2493" s="1" t="s">
        <v>3286</v>
      </c>
      <c r="V2493" s="1" t="s">
        <v>4276</v>
      </c>
      <c r="W2493" s="1" t="s">
        <v>202</v>
      </c>
      <c r="X2493" t="str">
        <f t="shared" si="267"/>
        <v>Complete</v>
      </c>
      <c r="Y2493">
        <f>MAX(0,100-IF(G2493="Invalid",Config!$B$5,0)-IF(I2493="Invalid",Config!$B$6,0)-IF(X2493="Incomplete",Config!$B$7,0)-IF(AF2493="Yes",Config!$B$37,0))</f>
        <v>100</v>
      </c>
      <c r="Z2493" s="1">
        <f>IF(OR(TRIM(B2493)="",COUNTIF(Config!$B$15:$B$19,B2493)&gt;0),1,0)+IF(OR(TRIM(C2493)="",COUNTIF(Config!$B$15:$B$19,C2493)&gt;0),1,0)+IF(OR(TRIM(F2493)="",COUNTIF(Config!$B$15:$B$19,F2493)&gt;0),1,0)+IF(OR(TRIM(H2493)="",COUNTIF(Config!$B$15:$B$19,H2493)&gt;0),1,0)+IF(OR(TRIM(E2493)="",COUNTIF(Config!$B$15:$B$19,E2493)&gt;0),1,0)+IF(OR(TRIM(K2493)="",COUNTIF(Config!$B$15:$B$19,K2493)&gt;0),1,0)+IF(OR(TRIM(P2493)="",COUNTIF(Config!$B$15:$B$19,P2493)&gt;0),1,0)+IF(OR(TRIM(R2493)="",COUNTIF(Config!$B$15:$B$19,R2493)&gt;0),1,0)</f>
        <v>0</v>
      </c>
      <c r="AA2493" s="1" cm="1">
        <f t="array" ref="AA2493">SUMPRODUCT(LEN(H2493)-LEN(SUBSTITUTE(H2493,{"0";"1";"2";"3";"4";"5";"6";"7";"8";"9"},"")))</f>
        <v>11</v>
      </c>
      <c r="AC2493" t="str">
        <f t="shared" si="268"/>
        <v/>
      </c>
      <c r="AD2493">
        <f t="shared" si="269"/>
        <v>1</v>
      </c>
      <c r="AE2493">
        <f t="shared" si="270"/>
        <v>1</v>
      </c>
      <c r="AF2493" t="str">
        <f t="shared" si="271"/>
        <v>No</v>
      </c>
      <c r="AG2493">
        <f t="shared" ca="1" si="272"/>
        <v>49</v>
      </c>
      <c r="AH2493" t="str">
        <f ca="1">IF(OR(V2493="",AG2493=""),"Yes",IF(AG2493&gt;Config!$B$41,"Yes","No"))</f>
        <v>No</v>
      </c>
    </row>
    <row r="2494" spans="1:34" x14ac:dyDescent="0.25">
      <c r="A2494" s="1" t="s">
        <v>18092</v>
      </c>
      <c r="B2494" s="1" t="s">
        <v>488</v>
      </c>
      <c r="C2494" s="1" t="s">
        <v>566</v>
      </c>
      <c r="D2494" s="1" t="s">
        <v>18093</v>
      </c>
      <c r="E2494" s="1" t="s">
        <v>34797</v>
      </c>
      <c r="F2494" s="1" t="s">
        <v>18094</v>
      </c>
      <c r="G2494" t="str">
        <f t="shared" si="266"/>
        <v>Valid</v>
      </c>
      <c r="H2494" s="1" t="s">
        <v>18095</v>
      </c>
      <c r="I2494" t="str" cm="1">
        <f t="array" ref="I2494">IF(OR(TRIM(H2494)="",ISNUMBER(SEARCH("#",H2494)),AA2494&lt;Config!$B$8,SUMPRODUCT(--ISNUMBER(SEARCH({"a";"b";"c";"d";"e";"f";"g";"h";"i";"j";"k";"l";"m";"n";"o";"p";"q";"r";"s";"t";"u";"v";"w";"x";"y";"z"},H2494)))&gt;0),"Invalid","Valid")</f>
        <v>Valid</v>
      </c>
      <c r="J2494" s="1" t="s">
        <v>18096</v>
      </c>
      <c r="K2494" s="1" t="s">
        <v>516</v>
      </c>
      <c r="L2494" s="1" t="s">
        <v>450</v>
      </c>
      <c r="M2494" s="1" t="s">
        <v>103</v>
      </c>
      <c r="N2494" s="1" t="s">
        <v>437</v>
      </c>
      <c r="O2494" s="1" t="s">
        <v>52</v>
      </c>
      <c r="P2494" t="s">
        <v>104</v>
      </c>
      <c r="Q2494" s="1" t="s">
        <v>732</v>
      </c>
      <c r="R2494" s="1" t="s">
        <v>105</v>
      </c>
      <c r="S2494" s="1" t="s">
        <v>18097</v>
      </c>
      <c r="T2494" s="1" t="s">
        <v>18098</v>
      </c>
      <c r="U2494" s="1" t="s">
        <v>4261</v>
      </c>
      <c r="V2494" s="1" t="s">
        <v>140</v>
      </c>
      <c r="W2494" s="1" t="s">
        <v>33823</v>
      </c>
      <c r="X2494" t="str">
        <f t="shared" si="267"/>
        <v>Complete</v>
      </c>
      <c r="Y2494">
        <f>MAX(0,100-IF(G2494="Invalid",Config!$B$5,0)-IF(I2494="Invalid",Config!$B$6,0)-IF(X2494="Incomplete",Config!$B$7,0)-IF(AF2494="Yes",Config!$B$37,0))</f>
        <v>75</v>
      </c>
      <c r="Z2494" s="1">
        <f>IF(OR(TRIM(B2494)="",COUNTIF(Config!$B$15:$B$19,B2494)&gt;0),1,0)+IF(OR(TRIM(C2494)="",COUNTIF(Config!$B$15:$B$19,C2494)&gt;0),1,0)+IF(OR(TRIM(F2494)="",COUNTIF(Config!$B$15:$B$19,F2494)&gt;0),1,0)+IF(OR(TRIM(H2494)="",COUNTIF(Config!$B$15:$B$19,H2494)&gt;0),1,0)+IF(OR(TRIM(E2494)="",COUNTIF(Config!$B$15:$B$19,E2494)&gt;0),1,0)+IF(OR(TRIM(K2494)="",COUNTIF(Config!$B$15:$B$19,K2494)&gt;0),1,0)+IF(OR(TRIM(P2494)="",COUNTIF(Config!$B$15:$B$19,P2494)&gt;0),1,0)+IF(OR(TRIM(R2494)="",COUNTIF(Config!$B$15:$B$19,R2494)&gt;0),1,0)</f>
        <v>0</v>
      </c>
      <c r="AA2494" s="1" cm="1">
        <f t="array" ref="AA2494">SUMPRODUCT(LEN(H2494)-LEN(SUBSTITUTE(H2494,{"0";"1";"2";"3";"4";"5";"6";"7";"8";"9"},"")))</f>
        <v>11</v>
      </c>
      <c r="AC2494" t="str">
        <f t="shared" si="268"/>
        <v>Potential Duplicate</v>
      </c>
      <c r="AD2494">
        <f t="shared" si="269"/>
        <v>2</v>
      </c>
      <c r="AE2494">
        <f t="shared" si="270"/>
        <v>1</v>
      </c>
      <c r="AF2494" t="str">
        <f t="shared" si="271"/>
        <v>Yes</v>
      </c>
      <c r="AG2494">
        <f t="shared" ca="1" si="272"/>
        <v>37</v>
      </c>
      <c r="AH2494" t="str">
        <f ca="1">IF(OR(V2494="",AG2494=""),"Yes",IF(AG2494&gt;Config!$B$41,"Yes","No"))</f>
        <v>No</v>
      </c>
    </row>
    <row r="2495" spans="1:34" x14ac:dyDescent="0.25">
      <c r="A2495" s="1" t="s">
        <v>18099</v>
      </c>
      <c r="B2495" s="1" t="s">
        <v>544</v>
      </c>
      <c r="C2495" s="1" t="s">
        <v>1389</v>
      </c>
      <c r="D2495" s="1" t="s">
        <v>18100</v>
      </c>
      <c r="E2495" s="1" t="s">
        <v>34746</v>
      </c>
      <c r="F2495" s="1" t="s">
        <v>18101</v>
      </c>
      <c r="G2495" t="str">
        <f t="shared" si="266"/>
        <v>Valid</v>
      </c>
      <c r="H2495" s="1" t="s">
        <v>18102</v>
      </c>
      <c r="I2495" t="str" cm="1">
        <f t="array" ref="I2495">IF(OR(TRIM(H2495)="",ISNUMBER(SEARCH("#",H2495)),AA2495&lt;Config!$B$8,SUMPRODUCT(--ISNUMBER(SEARCH({"a";"b";"c";"d";"e";"f";"g";"h";"i";"j";"k";"l";"m";"n";"o";"p";"q";"r";"s";"t";"u";"v";"w";"x";"y";"z"},H2495)))&gt;0),"Invalid","Valid")</f>
        <v>Valid</v>
      </c>
      <c r="J2495" s="1" t="s">
        <v>18103</v>
      </c>
      <c r="K2495" s="1" t="s">
        <v>722</v>
      </c>
      <c r="L2495" s="1" t="s">
        <v>102</v>
      </c>
      <c r="M2495" s="1" t="s">
        <v>251</v>
      </c>
      <c r="N2495" s="1" t="s">
        <v>713</v>
      </c>
      <c r="O2495" s="1" t="s">
        <v>149</v>
      </c>
      <c r="P2495" t="s">
        <v>33</v>
      </c>
      <c r="Q2495" s="1" t="s">
        <v>1099</v>
      </c>
      <c r="R2495" s="1" t="s">
        <v>482</v>
      </c>
      <c r="S2495" s="1" t="s">
        <v>18104</v>
      </c>
      <c r="T2495" s="1" t="s">
        <v>18105</v>
      </c>
      <c r="U2495" s="1" t="s">
        <v>18106</v>
      </c>
      <c r="V2495" s="1" t="s">
        <v>18107</v>
      </c>
      <c r="W2495" s="1" t="s">
        <v>75</v>
      </c>
      <c r="X2495" t="str">
        <f t="shared" si="267"/>
        <v>Complete</v>
      </c>
      <c r="Y2495">
        <f>MAX(0,100-IF(G2495="Invalid",Config!$B$5,0)-IF(I2495="Invalid",Config!$B$6,0)-IF(X2495="Incomplete",Config!$B$7,0)-IF(AF2495="Yes",Config!$B$37,0))</f>
        <v>100</v>
      </c>
      <c r="Z2495" s="1">
        <f>IF(OR(TRIM(B2495)="",COUNTIF(Config!$B$15:$B$19,B2495)&gt;0),1,0)+IF(OR(TRIM(C2495)="",COUNTIF(Config!$B$15:$B$19,C2495)&gt;0),1,0)+IF(OR(TRIM(F2495)="",COUNTIF(Config!$B$15:$B$19,F2495)&gt;0),1,0)+IF(OR(TRIM(H2495)="",COUNTIF(Config!$B$15:$B$19,H2495)&gt;0),1,0)+IF(OR(TRIM(E2495)="",COUNTIF(Config!$B$15:$B$19,E2495)&gt;0),1,0)+IF(OR(TRIM(K2495)="",COUNTIF(Config!$B$15:$B$19,K2495)&gt;0),1,0)+IF(OR(TRIM(P2495)="",COUNTIF(Config!$B$15:$B$19,P2495)&gt;0),1,0)+IF(OR(TRIM(R2495)="",COUNTIF(Config!$B$15:$B$19,R2495)&gt;0),1,0)</f>
        <v>0</v>
      </c>
      <c r="AA2495" s="1" cm="1">
        <f t="array" ref="AA2495">SUMPRODUCT(LEN(H2495)-LEN(SUBSTITUTE(H2495,{"0";"1";"2";"3";"4";"5";"6";"7";"8";"9"},"")))</f>
        <v>10</v>
      </c>
      <c r="AC2495" t="str">
        <f t="shared" si="268"/>
        <v/>
      </c>
      <c r="AD2495">
        <f t="shared" si="269"/>
        <v>1</v>
      </c>
      <c r="AE2495">
        <f t="shared" si="270"/>
        <v>1</v>
      </c>
      <c r="AF2495" t="str">
        <f t="shared" si="271"/>
        <v>No</v>
      </c>
      <c r="AG2495">
        <f t="shared" ca="1" si="272"/>
        <v>257</v>
      </c>
      <c r="AH2495" t="str">
        <f ca="1">IF(OR(V2495="",AG2495=""),"Yes",IF(AG2495&gt;Config!$B$41,"Yes","No"))</f>
        <v>No</v>
      </c>
    </row>
    <row r="2496" spans="1:34" x14ac:dyDescent="0.25">
      <c r="A2496" s="1" t="s">
        <v>18108</v>
      </c>
      <c r="B2496" s="1" t="s">
        <v>244</v>
      </c>
      <c r="C2496" s="1" t="s">
        <v>1166</v>
      </c>
      <c r="D2496" s="1" t="s">
        <v>18109</v>
      </c>
      <c r="E2496" s="1" t="s">
        <v>34425</v>
      </c>
      <c r="F2496" s="1" t="s">
        <v>18110</v>
      </c>
      <c r="G2496" t="str">
        <f t="shared" si="266"/>
        <v>Valid</v>
      </c>
      <c r="H2496" s="1" t="s">
        <v>18111</v>
      </c>
      <c r="I2496" t="str" cm="1">
        <f t="array" ref="I2496">IF(OR(TRIM(H2496)="",ISNUMBER(SEARCH("#",H2496)),AA2496&lt;Config!$B$8,SUMPRODUCT(--ISNUMBER(SEARCH({"a";"b";"c";"d";"e";"f";"g";"h";"i";"j";"k";"l";"m";"n";"o";"p";"q";"r";"s";"t";"u";"v";"w";"x";"y";"z"},H2496)))&gt;0),"Invalid","Valid")</f>
        <v>Valid</v>
      </c>
      <c r="J2496" s="1" t="s">
        <v>18112</v>
      </c>
      <c r="K2496" s="1" t="s">
        <v>481</v>
      </c>
      <c r="L2496" s="1" t="s">
        <v>84</v>
      </c>
      <c r="M2496" s="1" t="s">
        <v>517</v>
      </c>
      <c r="N2496" s="1" t="s">
        <v>252</v>
      </c>
      <c r="O2496" s="1" t="s">
        <v>52</v>
      </c>
      <c r="P2496" t="s">
        <v>328</v>
      </c>
      <c r="Q2496" s="1" t="s">
        <v>33838</v>
      </c>
      <c r="R2496" s="1" t="s">
        <v>392</v>
      </c>
      <c r="S2496" s="1" t="s">
        <v>18113</v>
      </c>
      <c r="T2496" s="1" t="s">
        <v>18114</v>
      </c>
      <c r="U2496" s="1" t="s">
        <v>18115</v>
      </c>
      <c r="V2496" s="1" t="s">
        <v>936</v>
      </c>
      <c r="W2496" s="1" t="s">
        <v>75</v>
      </c>
      <c r="X2496" t="str">
        <f t="shared" si="267"/>
        <v>Complete</v>
      </c>
      <c r="Y2496">
        <f>MAX(0,100-IF(G2496="Invalid",Config!$B$5,0)-IF(I2496="Invalid",Config!$B$6,0)-IF(X2496="Incomplete",Config!$B$7,0)-IF(AF2496="Yes",Config!$B$37,0))</f>
        <v>100</v>
      </c>
      <c r="Z2496" s="1">
        <f>IF(OR(TRIM(B2496)="",COUNTIF(Config!$B$15:$B$19,B2496)&gt;0),1,0)+IF(OR(TRIM(C2496)="",COUNTIF(Config!$B$15:$B$19,C2496)&gt;0),1,0)+IF(OR(TRIM(F2496)="",COUNTIF(Config!$B$15:$B$19,F2496)&gt;0),1,0)+IF(OR(TRIM(H2496)="",COUNTIF(Config!$B$15:$B$19,H2496)&gt;0),1,0)+IF(OR(TRIM(E2496)="",COUNTIF(Config!$B$15:$B$19,E2496)&gt;0),1,0)+IF(OR(TRIM(K2496)="",COUNTIF(Config!$B$15:$B$19,K2496)&gt;0),1,0)+IF(OR(TRIM(P2496)="",COUNTIF(Config!$B$15:$B$19,P2496)&gt;0),1,0)+IF(OR(TRIM(R2496)="",COUNTIF(Config!$B$15:$B$19,R2496)&gt;0),1,0)</f>
        <v>0</v>
      </c>
      <c r="AA2496" s="1" cm="1">
        <f t="array" ref="AA2496">SUMPRODUCT(LEN(H2496)-LEN(SUBSTITUTE(H2496,{"0";"1";"2";"3";"4";"5";"6";"7";"8";"9"},"")))</f>
        <v>10</v>
      </c>
      <c r="AC2496" t="str">
        <f t="shared" si="268"/>
        <v/>
      </c>
      <c r="AD2496">
        <f t="shared" si="269"/>
        <v>1</v>
      </c>
      <c r="AE2496">
        <f t="shared" si="270"/>
        <v>1</v>
      </c>
      <c r="AF2496" t="str">
        <f t="shared" si="271"/>
        <v>No</v>
      </c>
      <c r="AG2496">
        <f t="shared" ca="1" si="272"/>
        <v>148</v>
      </c>
      <c r="AH2496" t="str">
        <f ca="1">IF(OR(V2496="",AG2496=""),"Yes",IF(AG2496&gt;Config!$B$41,"Yes","No"))</f>
        <v>No</v>
      </c>
    </row>
    <row r="2497" spans="1:34" x14ac:dyDescent="0.25">
      <c r="A2497" s="1" t="s">
        <v>7994</v>
      </c>
      <c r="B2497" s="1" t="s">
        <v>650</v>
      </c>
      <c r="C2497" s="1" t="s">
        <v>420</v>
      </c>
      <c r="D2497" s="1" t="s">
        <v>18116</v>
      </c>
      <c r="E2497" s="1" t="s">
        <v>35071</v>
      </c>
      <c r="F2497" s="1" t="s">
        <v>18117</v>
      </c>
      <c r="G2497" t="str">
        <f t="shared" si="266"/>
        <v>Valid</v>
      </c>
      <c r="H2497" s="1" t="s">
        <v>18118</v>
      </c>
      <c r="I2497" t="str" cm="1">
        <f t="array" ref="I2497">IF(OR(TRIM(H2497)="",ISNUMBER(SEARCH("#",H2497)),AA2497&lt;Config!$B$8,SUMPRODUCT(--ISNUMBER(SEARCH({"a";"b";"c";"d";"e";"f";"g";"h";"i";"j";"k";"l";"m";"n";"o";"p";"q";"r";"s";"t";"u";"v";"w";"x";"y";"z"},H2497)))&gt;0),"Invalid","Valid")</f>
        <v>Valid</v>
      </c>
      <c r="J2497" s="1" t="s">
        <v>18119</v>
      </c>
      <c r="K2497" s="1" t="s">
        <v>264</v>
      </c>
      <c r="L2497" s="1" t="s">
        <v>102</v>
      </c>
      <c r="M2497" s="1" t="s">
        <v>517</v>
      </c>
      <c r="N2497" s="1" t="s">
        <v>86</v>
      </c>
      <c r="O2497" s="1" t="s">
        <v>180</v>
      </c>
      <c r="P2497" t="s">
        <v>104</v>
      </c>
      <c r="Q2497" s="1" t="s">
        <v>105</v>
      </c>
      <c r="R2497" s="1" t="s">
        <v>106</v>
      </c>
      <c r="S2497" s="1" t="s">
        <v>5152</v>
      </c>
      <c r="T2497" s="1" t="s">
        <v>18120</v>
      </c>
      <c r="U2497" s="1" t="s">
        <v>11678</v>
      </c>
      <c r="V2497" s="1" t="s">
        <v>2521</v>
      </c>
      <c r="W2497" s="1" t="s">
        <v>94</v>
      </c>
      <c r="X2497" t="str">
        <f t="shared" si="267"/>
        <v>Complete</v>
      </c>
      <c r="Y2497">
        <f>MAX(0,100-IF(G2497="Invalid",Config!$B$5,0)-IF(I2497="Invalid",Config!$B$6,0)-IF(X2497="Incomplete",Config!$B$7,0)-IF(AF2497="Yes",Config!$B$37,0))</f>
        <v>100</v>
      </c>
      <c r="Z2497" s="1">
        <f>IF(OR(TRIM(B2497)="",COUNTIF(Config!$B$15:$B$19,B2497)&gt;0),1,0)+IF(OR(TRIM(C2497)="",COUNTIF(Config!$B$15:$B$19,C2497)&gt;0),1,0)+IF(OR(TRIM(F2497)="",COUNTIF(Config!$B$15:$B$19,F2497)&gt;0),1,0)+IF(OR(TRIM(H2497)="",COUNTIF(Config!$B$15:$B$19,H2497)&gt;0),1,0)+IF(OR(TRIM(E2497)="",COUNTIF(Config!$B$15:$B$19,E2497)&gt;0),1,0)+IF(OR(TRIM(K2497)="",COUNTIF(Config!$B$15:$B$19,K2497)&gt;0),1,0)+IF(OR(TRIM(P2497)="",COUNTIF(Config!$B$15:$B$19,P2497)&gt;0),1,0)+IF(OR(TRIM(R2497)="",COUNTIF(Config!$B$15:$B$19,R2497)&gt;0),1,0)</f>
        <v>0</v>
      </c>
      <c r="AA2497" s="1" cm="1">
        <f t="array" ref="AA2497">SUMPRODUCT(LEN(H2497)-LEN(SUBSTITUTE(H2497,{"0";"1";"2";"3";"4";"5";"6";"7";"8";"9"},"")))</f>
        <v>10</v>
      </c>
      <c r="AC2497" t="str">
        <f t="shared" si="268"/>
        <v/>
      </c>
      <c r="AD2497">
        <f t="shared" si="269"/>
        <v>1</v>
      </c>
      <c r="AE2497">
        <f t="shared" si="270"/>
        <v>1</v>
      </c>
      <c r="AF2497" t="str">
        <f t="shared" si="271"/>
        <v>No</v>
      </c>
      <c r="AG2497">
        <f t="shared" ca="1" si="272"/>
        <v>207</v>
      </c>
      <c r="AH2497" t="str">
        <f ca="1">IF(OR(V2497="",AG2497=""),"Yes",IF(AG2497&gt;Config!$B$41,"Yes","No"))</f>
        <v>No</v>
      </c>
    </row>
    <row r="2498" spans="1:34" x14ac:dyDescent="0.25">
      <c r="A2498" s="1" t="s">
        <v>18121</v>
      </c>
      <c r="B2498" s="1" t="s">
        <v>456</v>
      </c>
      <c r="C2498" s="1" t="s">
        <v>33815</v>
      </c>
      <c r="D2498" s="1" t="s">
        <v>456</v>
      </c>
      <c r="E2498" s="1" t="s">
        <v>35072</v>
      </c>
      <c r="F2498" s="1" t="s">
        <v>18122</v>
      </c>
      <c r="G2498" t="str">
        <f t="shared" si="266"/>
        <v>Valid</v>
      </c>
      <c r="H2498" s="1" t="s">
        <v>18123</v>
      </c>
      <c r="I2498" t="str" cm="1">
        <f t="array" ref="I2498">IF(OR(TRIM(H2498)="",ISNUMBER(SEARCH("#",H2498)),AA2498&lt;Config!$B$8,SUMPRODUCT(--ISNUMBER(SEARCH({"a";"b";"c";"d";"e";"f";"g";"h";"i";"j";"k";"l";"m";"n";"o";"p";"q";"r";"s";"t";"u";"v";"w";"x";"y";"z"},H2498)))&gt;0),"Invalid","Valid")</f>
        <v>Valid</v>
      </c>
      <c r="J2498" s="1" t="s">
        <v>18124</v>
      </c>
      <c r="K2498" s="1" t="s">
        <v>425</v>
      </c>
      <c r="L2498" s="1" t="s">
        <v>134</v>
      </c>
      <c r="M2498" s="1" t="s">
        <v>517</v>
      </c>
      <c r="N2498" s="1" t="s">
        <v>31</v>
      </c>
      <c r="O2498" s="1" t="s">
        <v>52</v>
      </c>
      <c r="P2498" t="s">
        <v>53</v>
      </c>
      <c r="Q2498" s="1" t="s">
        <v>54</v>
      </c>
      <c r="R2498" s="1" t="s">
        <v>288</v>
      </c>
      <c r="S2498" s="1" t="s">
        <v>18125</v>
      </c>
      <c r="T2498" s="1" t="s">
        <v>18126</v>
      </c>
      <c r="U2498" s="1" t="s">
        <v>1083</v>
      </c>
      <c r="V2498" s="1" t="s">
        <v>140</v>
      </c>
      <c r="W2498" s="1" t="s">
        <v>75</v>
      </c>
      <c r="X2498" t="str">
        <f t="shared" si="267"/>
        <v>Incomplete</v>
      </c>
      <c r="Y2498">
        <f>MAX(0,100-IF(G2498="Invalid",Config!$B$5,0)-IF(I2498="Invalid",Config!$B$6,0)-IF(X2498="Incomplete",Config!$B$7,0)-IF(AF2498="Yes",Config!$B$37,0))</f>
        <v>60</v>
      </c>
      <c r="Z2498" s="1">
        <f>IF(OR(TRIM(B2498)="",COUNTIF(Config!$B$15:$B$19,B2498)&gt;0),1,0)+IF(OR(TRIM(C2498)="",COUNTIF(Config!$B$15:$B$19,C2498)&gt;0),1,0)+IF(OR(TRIM(F2498)="",COUNTIF(Config!$B$15:$B$19,F2498)&gt;0),1,0)+IF(OR(TRIM(H2498)="",COUNTIF(Config!$B$15:$B$19,H2498)&gt;0),1,0)+IF(OR(TRIM(E2498)="",COUNTIF(Config!$B$15:$B$19,E2498)&gt;0),1,0)+IF(OR(TRIM(K2498)="",COUNTIF(Config!$B$15:$B$19,K2498)&gt;0),1,0)+IF(OR(TRIM(P2498)="",COUNTIF(Config!$B$15:$B$19,P2498)&gt;0),1,0)+IF(OR(TRIM(R2498)="",COUNTIF(Config!$B$15:$B$19,R2498)&gt;0),1,0)</f>
        <v>1</v>
      </c>
      <c r="AA2498" s="1" cm="1">
        <f t="array" ref="AA2498">SUMPRODUCT(LEN(H2498)-LEN(SUBSTITUTE(H2498,{"0";"1";"2";"3";"4";"5";"6";"7";"8";"9"},"")))</f>
        <v>12</v>
      </c>
      <c r="AC2498" t="str">
        <f t="shared" si="268"/>
        <v>Incomplete Profile</v>
      </c>
      <c r="AD2498">
        <f t="shared" si="269"/>
        <v>1</v>
      </c>
      <c r="AE2498">
        <f t="shared" si="270"/>
        <v>1</v>
      </c>
      <c r="AF2498" t="str">
        <f t="shared" si="271"/>
        <v>No</v>
      </c>
      <c r="AG2498">
        <f t="shared" ca="1" si="272"/>
        <v>37</v>
      </c>
      <c r="AH2498" t="str">
        <f ca="1">IF(OR(V2498="",AG2498=""),"Yes",IF(AG2498&gt;Config!$B$41,"Yes","No"))</f>
        <v>No</v>
      </c>
    </row>
    <row r="2499" spans="1:34" x14ac:dyDescent="0.25">
      <c r="A2499" s="1" t="s">
        <v>18127</v>
      </c>
      <c r="B2499" s="1" t="s">
        <v>1957</v>
      </c>
      <c r="C2499" s="1" t="s">
        <v>420</v>
      </c>
      <c r="D2499" s="1" t="s">
        <v>8743</v>
      </c>
      <c r="E2499" s="1" t="s">
        <v>33927</v>
      </c>
      <c r="F2499" s="1" t="s">
        <v>18128</v>
      </c>
      <c r="G2499" t="str">
        <f t="shared" ref="G2499:G2562" si="273">IFERROR(IF(OR(TRIM(F2499)="",LEN(F2499)-LEN(SUBSTITUTE(F2499,"@",""))&lt;&gt;1,FIND("@",F2499)=1,RIGHT(F2499,1)=".",ISNUMBER(SEARCH(" ",F2499)),ISERROR(FIND(".",F2499,FIND("@",F2499)+2))),"Invalid","Valid"),"Invalid")</f>
        <v>Valid</v>
      </c>
      <c r="H2499" s="1" t="s">
        <v>18129</v>
      </c>
      <c r="I2499" t="str" cm="1">
        <f t="array" ref="I2499">IF(OR(TRIM(H2499)="",ISNUMBER(SEARCH("#",H2499)),AA2499&lt;Config!$B$8,SUMPRODUCT(--ISNUMBER(SEARCH({"a";"b";"c";"d";"e";"f";"g";"h";"i";"j";"k";"l";"m";"n";"o";"p";"q";"r";"s";"t";"u";"v";"w";"x";"y";"z"},H2499)))&gt;0),"Invalid","Valid")</f>
        <v>Valid</v>
      </c>
      <c r="J2499" s="1" t="s">
        <v>18130</v>
      </c>
      <c r="K2499" s="1" t="s">
        <v>625</v>
      </c>
      <c r="L2499" s="1" t="s">
        <v>164</v>
      </c>
      <c r="M2499" s="1" t="s">
        <v>251</v>
      </c>
      <c r="N2499" s="1" t="s">
        <v>358</v>
      </c>
      <c r="O2499" s="1" t="s">
        <v>180</v>
      </c>
      <c r="P2499" t="s">
        <v>53</v>
      </c>
      <c r="Q2499" s="1" t="s">
        <v>150</v>
      </c>
      <c r="R2499" s="1" t="s">
        <v>55</v>
      </c>
      <c r="S2499" s="1" t="s">
        <v>18131</v>
      </c>
      <c r="T2499" s="1" t="s">
        <v>18132</v>
      </c>
      <c r="U2499" s="1" t="s">
        <v>18133</v>
      </c>
      <c r="V2499" s="1" t="s">
        <v>18134</v>
      </c>
      <c r="W2499" s="1" t="s">
        <v>125</v>
      </c>
      <c r="X2499" t="str">
        <f t="shared" ref="X2499:X2562" si="274">IF(Z2499=0,"Complete","Incomplete")</f>
        <v>Complete</v>
      </c>
      <c r="Y2499">
        <f>MAX(0,100-IF(G2499="Invalid",Config!$B$5,0)-IF(I2499="Invalid",Config!$B$6,0)-IF(X2499="Incomplete",Config!$B$7,0)-IF(AF2499="Yes",Config!$B$37,0))</f>
        <v>100</v>
      </c>
      <c r="Z2499" s="1">
        <f>IF(OR(TRIM(B2499)="",COUNTIF(Config!$B$15:$B$19,B2499)&gt;0),1,0)+IF(OR(TRIM(C2499)="",COUNTIF(Config!$B$15:$B$19,C2499)&gt;0),1,0)+IF(OR(TRIM(F2499)="",COUNTIF(Config!$B$15:$B$19,F2499)&gt;0),1,0)+IF(OR(TRIM(H2499)="",COUNTIF(Config!$B$15:$B$19,H2499)&gt;0),1,0)+IF(OR(TRIM(E2499)="",COUNTIF(Config!$B$15:$B$19,E2499)&gt;0),1,0)+IF(OR(TRIM(K2499)="",COUNTIF(Config!$B$15:$B$19,K2499)&gt;0),1,0)+IF(OR(TRIM(P2499)="",COUNTIF(Config!$B$15:$B$19,P2499)&gt;0),1,0)+IF(OR(TRIM(R2499)="",COUNTIF(Config!$B$15:$B$19,R2499)&gt;0),1,0)</f>
        <v>0</v>
      </c>
      <c r="AA2499" s="1" cm="1">
        <f t="array" ref="AA2499">SUMPRODUCT(LEN(H2499)-LEN(SUBSTITUTE(H2499,{"0";"1";"2";"3";"4";"5";"6";"7";"8";"9"},"")))</f>
        <v>10</v>
      </c>
      <c r="AC2499" t="str">
        <f t="shared" ref="AC2499:AC2562" si="275">_xlfn.TEXTJOIN("; ",TRUE,IF(G2499="Invalid","Invalid Email",""),IF(I2499="Invalid","Invalid Phone",""),IF(X2499="Incomplete","Incomplete Profile",""),IF(AF2499="Yes","Potential Duplicate",""))</f>
        <v/>
      </c>
      <c r="AD2499">
        <f t="shared" ref="AD2499:AD2562" si="276">IF(OR(TRIM(F2499)="",G2499="Invalid"),0,COUNTIF($F$2:$F$5131,F2499))</f>
        <v>1</v>
      </c>
      <c r="AE2499">
        <f t="shared" ref="AE2499:AE2562" si="277">IF(OR(TRIM(H2499)="",I2499="Invalid"),0,COUNTIF($H$2:$H$5131,H2499))</f>
        <v>1</v>
      </c>
      <c r="AF2499" t="str">
        <f t="shared" ref="AF2499:AF2562" si="278">IF(OR(AD2499&gt;1,AE2499&gt;1),"Yes","No")</f>
        <v>No</v>
      </c>
      <c r="AG2499">
        <f t="shared" ref="AG2499:AG2562" ca="1" si="279">IFERROR(TODAY()-DATEVALUE(V2499),IFERROR(TODAY()-DATE(VALUE(RIGHT(V2499,4)),VALUE(MID(V2499,FIND("/",V2499)+1,FIND("/",V2499,FIND("/",V2499)+1)-FIND("/",V2499)-1)),VALUE(LEFT(V2499,FIND("/",V2499)-1))),""))</f>
        <v>243</v>
      </c>
      <c r="AH2499" t="str">
        <f ca="1">IF(OR(V2499="",AG2499=""),"Yes",IF(AG2499&gt;Config!$B$41,"Yes","No"))</f>
        <v>No</v>
      </c>
    </row>
    <row r="2500" spans="1:34" x14ac:dyDescent="0.25">
      <c r="A2500" s="1" t="s">
        <v>18135</v>
      </c>
      <c r="B2500" s="1" t="s">
        <v>1241</v>
      </c>
      <c r="C2500" s="1" t="s">
        <v>337</v>
      </c>
      <c r="D2500" s="1" t="s">
        <v>10103</v>
      </c>
      <c r="E2500" s="1" t="s">
        <v>310</v>
      </c>
      <c r="F2500" s="1" t="s">
        <v>18136</v>
      </c>
      <c r="G2500" t="str">
        <f t="shared" si="273"/>
        <v>Valid</v>
      </c>
      <c r="H2500" s="1" t="s">
        <v>18137</v>
      </c>
      <c r="I2500" t="str" cm="1">
        <f t="array" ref="I2500">IF(OR(TRIM(H2500)="",ISNUMBER(SEARCH("#",H2500)),AA2500&lt;Config!$B$8,SUMPRODUCT(--ISNUMBER(SEARCH({"a";"b";"c";"d";"e";"f";"g";"h";"i";"j";"k";"l";"m";"n";"o";"p";"q";"r";"s";"t";"u";"v";"w";"x";"y";"z"},H2500)))&gt;0),"Invalid","Valid")</f>
        <v>Valid</v>
      </c>
      <c r="J2500" s="1" t="s">
        <v>18138</v>
      </c>
      <c r="K2500" s="1" t="s">
        <v>28</v>
      </c>
      <c r="L2500" s="1" t="s">
        <v>179</v>
      </c>
      <c r="M2500" s="1" t="s">
        <v>33827</v>
      </c>
      <c r="N2500" s="1" t="s">
        <v>148</v>
      </c>
      <c r="O2500" s="1" t="s">
        <v>149</v>
      </c>
      <c r="P2500" t="s">
        <v>236</v>
      </c>
      <c r="Q2500" s="1" t="s">
        <v>253</v>
      </c>
      <c r="R2500" s="1" t="s">
        <v>237</v>
      </c>
      <c r="S2500" s="1" t="s">
        <v>18139</v>
      </c>
      <c r="T2500" s="1" t="s">
        <v>18140</v>
      </c>
      <c r="U2500" s="1" t="s">
        <v>6872</v>
      </c>
      <c r="V2500" s="1" t="s">
        <v>6350</v>
      </c>
      <c r="W2500" s="1" t="s">
        <v>40</v>
      </c>
      <c r="X2500" t="str">
        <f t="shared" si="274"/>
        <v>Complete</v>
      </c>
      <c r="Y2500">
        <f>MAX(0,100-IF(G2500="Invalid",Config!$B$5,0)-IF(I2500="Invalid",Config!$B$6,0)-IF(X2500="Incomplete",Config!$B$7,0)-IF(AF2500="Yes",Config!$B$37,0))</f>
        <v>100</v>
      </c>
      <c r="Z2500" s="1">
        <f>IF(OR(TRIM(B2500)="",COUNTIF(Config!$B$15:$B$19,B2500)&gt;0),1,0)+IF(OR(TRIM(C2500)="",COUNTIF(Config!$B$15:$B$19,C2500)&gt;0),1,0)+IF(OR(TRIM(F2500)="",COUNTIF(Config!$B$15:$B$19,F2500)&gt;0),1,0)+IF(OR(TRIM(H2500)="",COUNTIF(Config!$B$15:$B$19,H2500)&gt;0),1,0)+IF(OR(TRIM(E2500)="",COUNTIF(Config!$B$15:$B$19,E2500)&gt;0),1,0)+IF(OR(TRIM(K2500)="",COUNTIF(Config!$B$15:$B$19,K2500)&gt;0),1,0)+IF(OR(TRIM(P2500)="",COUNTIF(Config!$B$15:$B$19,P2500)&gt;0),1,0)+IF(OR(TRIM(R2500)="",COUNTIF(Config!$B$15:$B$19,R2500)&gt;0),1,0)</f>
        <v>0</v>
      </c>
      <c r="AA2500" s="1" cm="1">
        <f t="array" ref="AA2500">SUMPRODUCT(LEN(H2500)-LEN(SUBSTITUTE(H2500,{"0";"1";"2";"3";"4";"5";"6";"7";"8";"9"},"")))</f>
        <v>10</v>
      </c>
      <c r="AC2500" t="str">
        <f t="shared" si="275"/>
        <v/>
      </c>
      <c r="AD2500">
        <f t="shared" si="276"/>
        <v>1</v>
      </c>
      <c r="AE2500">
        <f t="shared" si="277"/>
        <v>1</v>
      </c>
      <c r="AF2500" t="str">
        <f t="shared" si="278"/>
        <v>No</v>
      </c>
      <c r="AG2500">
        <f t="shared" ca="1" si="279"/>
        <v>197</v>
      </c>
      <c r="AH2500" t="str">
        <f ca="1">IF(OR(V2500="",AG2500=""),"Yes",IF(AG2500&gt;Config!$B$41,"Yes","No"))</f>
        <v>No</v>
      </c>
    </row>
    <row r="2501" spans="1:34" x14ac:dyDescent="0.25">
      <c r="A2501" s="1" t="s">
        <v>18141</v>
      </c>
      <c r="B2501" s="1" t="s">
        <v>353</v>
      </c>
      <c r="C2501" s="1" t="s">
        <v>985</v>
      </c>
      <c r="D2501" s="1" t="s">
        <v>18142</v>
      </c>
      <c r="E2501" s="1" t="s">
        <v>191</v>
      </c>
      <c r="F2501" s="1" t="s">
        <v>18143</v>
      </c>
      <c r="G2501" t="str">
        <f t="shared" si="273"/>
        <v>Valid</v>
      </c>
      <c r="H2501" s="1" t="s">
        <v>18144</v>
      </c>
      <c r="I2501" t="str" cm="1">
        <f t="array" ref="I2501">IF(OR(TRIM(H2501)="",ISNUMBER(SEARCH("#",H2501)),AA2501&lt;Config!$B$8,SUMPRODUCT(--ISNUMBER(SEARCH({"a";"b";"c";"d";"e";"f";"g";"h";"i";"j";"k";"l";"m";"n";"o";"p";"q";"r";"s";"t";"u";"v";"w";"x";"y";"z"},H2501)))&gt;0),"Invalid","Valid")</f>
        <v>Valid</v>
      </c>
      <c r="J2501" s="1" t="s">
        <v>18145</v>
      </c>
      <c r="K2501" s="1" t="s">
        <v>425</v>
      </c>
      <c r="L2501" s="1" t="s">
        <v>179</v>
      </c>
      <c r="M2501" s="1" t="s">
        <v>30</v>
      </c>
      <c r="N2501" s="1" t="s">
        <v>224</v>
      </c>
      <c r="O2501" s="1" t="s">
        <v>180</v>
      </c>
      <c r="P2501" t="s">
        <v>87</v>
      </c>
      <c r="Q2501" s="1" t="s">
        <v>438</v>
      </c>
      <c r="R2501" s="1" t="s">
        <v>550</v>
      </c>
      <c r="S2501" s="1" t="s">
        <v>18146</v>
      </c>
      <c r="T2501" s="1" t="s">
        <v>18147</v>
      </c>
      <c r="U2501" s="1" t="s">
        <v>6739</v>
      </c>
      <c r="V2501" s="1" t="s">
        <v>18148</v>
      </c>
      <c r="W2501" s="1" t="s">
        <v>125</v>
      </c>
      <c r="X2501" t="str">
        <f t="shared" si="274"/>
        <v>Complete</v>
      </c>
      <c r="Y2501">
        <f>MAX(0,100-IF(G2501="Invalid",Config!$B$5,0)-IF(I2501="Invalid",Config!$B$6,0)-IF(X2501="Incomplete",Config!$B$7,0)-IF(AF2501="Yes",Config!$B$37,0))</f>
        <v>75</v>
      </c>
      <c r="Z2501" s="1">
        <f>IF(OR(TRIM(B2501)="",COUNTIF(Config!$B$15:$B$19,B2501)&gt;0),1,0)+IF(OR(TRIM(C2501)="",COUNTIF(Config!$B$15:$B$19,C2501)&gt;0),1,0)+IF(OR(TRIM(F2501)="",COUNTIF(Config!$B$15:$B$19,F2501)&gt;0),1,0)+IF(OR(TRIM(H2501)="",COUNTIF(Config!$B$15:$B$19,H2501)&gt;0),1,0)+IF(OR(TRIM(E2501)="",COUNTIF(Config!$B$15:$B$19,E2501)&gt;0),1,0)+IF(OR(TRIM(K2501)="",COUNTIF(Config!$B$15:$B$19,K2501)&gt;0),1,0)+IF(OR(TRIM(P2501)="",COUNTIF(Config!$B$15:$B$19,P2501)&gt;0),1,0)+IF(OR(TRIM(R2501)="",COUNTIF(Config!$B$15:$B$19,R2501)&gt;0),1,0)</f>
        <v>0</v>
      </c>
      <c r="AA2501" s="1" cm="1">
        <f t="array" ref="AA2501">SUMPRODUCT(LEN(H2501)-LEN(SUBSTITUTE(H2501,{"0";"1";"2";"3";"4";"5";"6";"7";"8";"9"},"")))</f>
        <v>12</v>
      </c>
      <c r="AC2501" t="str">
        <f t="shared" si="275"/>
        <v>Potential Duplicate</v>
      </c>
      <c r="AD2501">
        <f t="shared" si="276"/>
        <v>1</v>
      </c>
      <c r="AE2501">
        <f t="shared" si="277"/>
        <v>2</v>
      </c>
      <c r="AF2501" t="str">
        <f t="shared" si="278"/>
        <v>Yes</v>
      </c>
      <c r="AG2501">
        <f t="shared" ca="1" si="279"/>
        <v>151</v>
      </c>
      <c r="AH2501" t="str">
        <f ca="1">IF(OR(V2501="",AG2501=""),"Yes",IF(AG2501&gt;Config!$B$41,"Yes","No"))</f>
        <v>No</v>
      </c>
    </row>
    <row r="2502" spans="1:34" x14ac:dyDescent="0.25">
      <c r="A2502" s="1" t="s">
        <v>18149</v>
      </c>
      <c r="B2502" s="1" t="s">
        <v>619</v>
      </c>
      <c r="C2502" s="1" t="s">
        <v>23</v>
      </c>
      <c r="D2502" s="1" t="s">
        <v>18150</v>
      </c>
      <c r="E2502" s="1" t="s">
        <v>33858</v>
      </c>
      <c r="F2502" s="1" t="s">
        <v>18151</v>
      </c>
      <c r="G2502" t="str">
        <f t="shared" si="273"/>
        <v>Invalid</v>
      </c>
      <c r="H2502" s="1" t="s">
        <v>18152</v>
      </c>
      <c r="I2502" t="str" cm="1">
        <f t="array" ref="I2502">IF(OR(TRIM(H2502)="",ISNUMBER(SEARCH("#",H2502)),AA2502&lt;Config!$B$8,SUMPRODUCT(--ISNUMBER(SEARCH({"a";"b";"c";"d";"e";"f";"g";"h";"i";"j";"k";"l";"m";"n";"o";"p";"q";"r";"s";"t";"u";"v";"w";"x";"y";"z"},H2502)))&gt;0),"Invalid","Valid")</f>
        <v>Valid</v>
      </c>
      <c r="J2502" s="1" t="s">
        <v>18153</v>
      </c>
      <c r="K2502" s="1" t="s">
        <v>83</v>
      </c>
      <c r="L2502" s="1" t="s">
        <v>84</v>
      </c>
      <c r="M2502" s="1" t="s">
        <v>462</v>
      </c>
      <c r="N2502" s="1" t="s">
        <v>358</v>
      </c>
      <c r="O2502" s="1" t="s">
        <v>180</v>
      </c>
      <c r="P2502" t="s">
        <v>104</v>
      </c>
      <c r="Q2502" s="1" t="s">
        <v>732</v>
      </c>
      <c r="R2502" s="1" t="s">
        <v>106</v>
      </c>
      <c r="S2502" s="1" t="s">
        <v>17501</v>
      </c>
      <c r="T2502" s="1" t="s">
        <v>18154</v>
      </c>
      <c r="U2502" s="1" t="s">
        <v>4953</v>
      </c>
      <c r="V2502" s="1" t="s">
        <v>1547</v>
      </c>
      <c r="W2502" s="1" t="s">
        <v>75</v>
      </c>
      <c r="X2502" t="str">
        <f t="shared" si="274"/>
        <v>Complete</v>
      </c>
      <c r="Y2502">
        <f>MAX(0,100-IF(G2502="Invalid",Config!$B$5,0)-IF(I2502="Invalid",Config!$B$6,0)-IF(X2502="Incomplete",Config!$B$7,0)-IF(AF2502="Yes",Config!$B$37,0))</f>
        <v>70</v>
      </c>
      <c r="Z2502" s="1">
        <f>IF(OR(TRIM(B2502)="",COUNTIF(Config!$B$15:$B$19,B2502)&gt;0),1,0)+IF(OR(TRIM(C2502)="",COUNTIF(Config!$B$15:$B$19,C2502)&gt;0),1,0)+IF(OR(TRIM(F2502)="",COUNTIF(Config!$B$15:$B$19,F2502)&gt;0),1,0)+IF(OR(TRIM(H2502)="",COUNTIF(Config!$B$15:$B$19,H2502)&gt;0),1,0)+IF(OR(TRIM(E2502)="",COUNTIF(Config!$B$15:$B$19,E2502)&gt;0),1,0)+IF(OR(TRIM(K2502)="",COUNTIF(Config!$B$15:$B$19,K2502)&gt;0),1,0)+IF(OR(TRIM(P2502)="",COUNTIF(Config!$B$15:$B$19,P2502)&gt;0),1,0)+IF(OR(TRIM(R2502)="",COUNTIF(Config!$B$15:$B$19,R2502)&gt;0),1,0)</f>
        <v>0</v>
      </c>
      <c r="AA2502" s="1" cm="1">
        <f t="array" ref="AA2502">SUMPRODUCT(LEN(H2502)-LEN(SUBSTITUTE(H2502,{"0";"1";"2";"3";"4";"5";"6";"7";"8";"9"},"")))</f>
        <v>10</v>
      </c>
      <c r="AC2502" t="str">
        <f t="shared" si="275"/>
        <v>Invalid Email</v>
      </c>
      <c r="AD2502">
        <f t="shared" si="276"/>
        <v>0</v>
      </c>
      <c r="AE2502">
        <f t="shared" si="277"/>
        <v>1</v>
      </c>
      <c r="AF2502" t="str">
        <f t="shared" si="278"/>
        <v>No</v>
      </c>
      <c r="AG2502">
        <f t="shared" ca="1" si="279"/>
        <v>81</v>
      </c>
      <c r="AH2502" t="str">
        <f ca="1">IF(OR(V2502="",AG2502=""),"Yes",IF(AG2502&gt;Config!$B$41,"Yes","No"))</f>
        <v>No</v>
      </c>
    </row>
    <row r="2503" spans="1:34" x14ac:dyDescent="0.25">
      <c r="A2503" s="1" t="s">
        <v>18155</v>
      </c>
      <c r="B2503" s="1" t="s">
        <v>577</v>
      </c>
      <c r="C2503" s="1" t="s">
        <v>245</v>
      </c>
      <c r="D2503" s="1" t="s">
        <v>18156</v>
      </c>
      <c r="E2503" s="1" t="s">
        <v>34413</v>
      </c>
      <c r="F2503" s="1" t="s">
        <v>18157</v>
      </c>
      <c r="G2503" t="str">
        <f t="shared" si="273"/>
        <v>Valid</v>
      </c>
      <c r="H2503" s="1" t="s">
        <v>18158</v>
      </c>
      <c r="I2503" t="str" cm="1">
        <f t="array" ref="I2503">IF(OR(TRIM(H2503)="",ISNUMBER(SEARCH("#",H2503)),AA2503&lt;Config!$B$8,SUMPRODUCT(--ISNUMBER(SEARCH({"a";"b";"c";"d";"e";"f";"g";"h";"i";"j";"k";"l";"m";"n";"o";"p";"q";"r";"s";"t";"u";"v";"w";"x";"y";"z"},H2503)))&gt;0),"Invalid","Valid")</f>
        <v>Valid</v>
      </c>
      <c r="J2503" s="1" t="s">
        <v>18159</v>
      </c>
      <c r="K2503" s="1" t="s">
        <v>481</v>
      </c>
      <c r="L2503" s="1" t="s">
        <v>102</v>
      </c>
      <c r="M2503" s="1" t="s">
        <v>462</v>
      </c>
      <c r="N2503" s="1" t="s">
        <v>31</v>
      </c>
      <c r="O2503" s="1" t="s">
        <v>180</v>
      </c>
      <c r="P2503" t="s">
        <v>314</v>
      </c>
      <c r="Q2503" s="1" t="s">
        <v>663</v>
      </c>
      <c r="R2503" s="1" t="s">
        <v>315</v>
      </c>
      <c r="S2503" s="1" t="s">
        <v>18160</v>
      </c>
      <c r="T2503" s="1" t="s">
        <v>18161</v>
      </c>
      <c r="U2503" s="1" t="s">
        <v>3860</v>
      </c>
      <c r="V2503" s="1" t="s">
        <v>140</v>
      </c>
      <c r="W2503" s="1" t="s">
        <v>186</v>
      </c>
      <c r="X2503" t="str">
        <f t="shared" si="274"/>
        <v>Complete</v>
      </c>
      <c r="Y2503">
        <f>MAX(0,100-IF(G2503="Invalid",Config!$B$5,0)-IF(I2503="Invalid",Config!$B$6,0)-IF(X2503="Incomplete",Config!$B$7,0)-IF(AF2503="Yes",Config!$B$37,0))</f>
        <v>100</v>
      </c>
      <c r="Z2503" s="1">
        <f>IF(OR(TRIM(B2503)="",COUNTIF(Config!$B$15:$B$19,B2503)&gt;0),1,0)+IF(OR(TRIM(C2503)="",COUNTIF(Config!$B$15:$B$19,C2503)&gt;0),1,0)+IF(OR(TRIM(F2503)="",COUNTIF(Config!$B$15:$B$19,F2503)&gt;0),1,0)+IF(OR(TRIM(H2503)="",COUNTIF(Config!$B$15:$B$19,H2503)&gt;0),1,0)+IF(OR(TRIM(E2503)="",COUNTIF(Config!$B$15:$B$19,E2503)&gt;0),1,0)+IF(OR(TRIM(K2503)="",COUNTIF(Config!$B$15:$B$19,K2503)&gt;0),1,0)+IF(OR(TRIM(P2503)="",COUNTIF(Config!$B$15:$B$19,P2503)&gt;0),1,0)+IF(OR(TRIM(R2503)="",COUNTIF(Config!$B$15:$B$19,R2503)&gt;0),1,0)</f>
        <v>0</v>
      </c>
      <c r="AA2503" s="1" cm="1">
        <f t="array" ref="AA2503">SUMPRODUCT(LEN(H2503)-LEN(SUBSTITUTE(H2503,{"0";"1";"2";"3";"4";"5";"6";"7";"8";"9"},"")))</f>
        <v>12</v>
      </c>
      <c r="AC2503" t="str">
        <f t="shared" si="275"/>
        <v/>
      </c>
      <c r="AD2503">
        <f t="shared" si="276"/>
        <v>1</v>
      </c>
      <c r="AE2503">
        <f t="shared" si="277"/>
        <v>1</v>
      </c>
      <c r="AF2503" t="str">
        <f t="shared" si="278"/>
        <v>No</v>
      </c>
      <c r="AG2503">
        <f t="shared" ca="1" si="279"/>
        <v>37</v>
      </c>
      <c r="AH2503" t="str">
        <f ca="1">IF(OR(V2503="",AG2503=""),"Yes",IF(AG2503&gt;Config!$B$41,"Yes","No"))</f>
        <v>No</v>
      </c>
    </row>
    <row r="2504" spans="1:34" x14ac:dyDescent="0.25">
      <c r="A2504" s="1" t="s">
        <v>18162</v>
      </c>
      <c r="B2504" s="1" t="s">
        <v>1982</v>
      </c>
      <c r="C2504" s="1" t="s">
        <v>1339</v>
      </c>
      <c r="D2504" s="1" t="s">
        <v>18163</v>
      </c>
      <c r="E2504" s="1" t="s">
        <v>33824</v>
      </c>
      <c r="F2504" s="1" t="s">
        <v>18164</v>
      </c>
      <c r="G2504" t="str">
        <f t="shared" si="273"/>
        <v>Valid</v>
      </c>
      <c r="H2504" s="1" t="s">
        <v>18165</v>
      </c>
      <c r="I2504" t="str" cm="1">
        <f t="array" ref="I2504">IF(OR(TRIM(H2504)="",ISNUMBER(SEARCH("#",H2504)),AA2504&lt;Config!$B$8,SUMPRODUCT(--ISNUMBER(SEARCH({"a";"b";"c";"d";"e";"f";"g";"h";"i";"j";"k";"l";"m";"n";"o";"p";"q";"r";"s";"t";"u";"v";"w";"x";"y";"z"},H2504)))&gt;0),"Invalid","Valid")</f>
        <v>Valid</v>
      </c>
      <c r="J2504" s="1" t="s">
        <v>18166</v>
      </c>
      <c r="K2504" s="1" t="s">
        <v>425</v>
      </c>
      <c r="L2504" s="1" t="s">
        <v>49</v>
      </c>
      <c r="M2504" s="1" t="s">
        <v>33825</v>
      </c>
      <c r="N2504" s="1" t="s">
        <v>33819</v>
      </c>
      <c r="O2504" s="1" t="s">
        <v>196</v>
      </c>
      <c r="P2504" t="s">
        <v>53</v>
      </c>
      <c r="Q2504" s="1" t="s">
        <v>197</v>
      </c>
      <c r="R2504" s="1" t="s">
        <v>415</v>
      </c>
      <c r="S2504" s="1" t="s">
        <v>4103</v>
      </c>
      <c r="T2504" s="1" t="s">
        <v>18167</v>
      </c>
      <c r="U2504" s="1" t="s">
        <v>12610</v>
      </c>
      <c r="V2504" s="1" t="s">
        <v>2604</v>
      </c>
      <c r="W2504" s="1" t="s">
        <v>40</v>
      </c>
      <c r="X2504" t="str">
        <f t="shared" si="274"/>
        <v>Complete</v>
      </c>
      <c r="Y2504">
        <f>MAX(0,100-IF(G2504="Invalid",Config!$B$5,0)-IF(I2504="Invalid",Config!$B$6,0)-IF(X2504="Incomplete",Config!$B$7,0)-IF(AF2504="Yes",Config!$B$37,0))</f>
        <v>100</v>
      </c>
      <c r="Z2504" s="1">
        <f>IF(OR(TRIM(B2504)="",COUNTIF(Config!$B$15:$B$19,B2504)&gt;0),1,0)+IF(OR(TRIM(C2504)="",COUNTIF(Config!$B$15:$B$19,C2504)&gt;0),1,0)+IF(OR(TRIM(F2504)="",COUNTIF(Config!$B$15:$B$19,F2504)&gt;0),1,0)+IF(OR(TRIM(H2504)="",COUNTIF(Config!$B$15:$B$19,H2504)&gt;0),1,0)+IF(OR(TRIM(E2504)="",COUNTIF(Config!$B$15:$B$19,E2504)&gt;0),1,0)+IF(OR(TRIM(K2504)="",COUNTIF(Config!$B$15:$B$19,K2504)&gt;0),1,0)+IF(OR(TRIM(P2504)="",COUNTIF(Config!$B$15:$B$19,P2504)&gt;0),1,0)+IF(OR(TRIM(R2504)="",COUNTIF(Config!$B$15:$B$19,R2504)&gt;0),1,0)</f>
        <v>0</v>
      </c>
      <c r="AA2504" s="1" cm="1">
        <f t="array" ref="AA2504">SUMPRODUCT(LEN(H2504)-LEN(SUBSTITUTE(H2504,{"0";"1";"2";"3";"4";"5";"6";"7";"8";"9"},"")))</f>
        <v>12</v>
      </c>
      <c r="AC2504" t="str">
        <f t="shared" si="275"/>
        <v/>
      </c>
      <c r="AD2504">
        <f t="shared" si="276"/>
        <v>1</v>
      </c>
      <c r="AE2504">
        <f t="shared" si="277"/>
        <v>1</v>
      </c>
      <c r="AF2504" t="str">
        <f t="shared" si="278"/>
        <v>No</v>
      </c>
      <c r="AG2504">
        <f t="shared" ca="1" si="279"/>
        <v>723</v>
      </c>
      <c r="AH2504" t="str">
        <f ca="1">IF(OR(V2504="",AG2504=""),"Yes",IF(AG2504&gt;Config!$B$41,"Yes","No"))</f>
        <v>Yes</v>
      </c>
    </row>
    <row r="2505" spans="1:34" x14ac:dyDescent="0.25">
      <c r="A2505" s="1" t="s">
        <v>18168</v>
      </c>
      <c r="B2505" s="1" t="s">
        <v>456</v>
      </c>
      <c r="C2505" s="1" t="s">
        <v>2104</v>
      </c>
      <c r="D2505" s="1" t="s">
        <v>17769</v>
      </c>
      <c r="E2505" s="1" t="s">
        <v>33907</v>
      </c>
      <c r="F2505" s="1" t="s">
        <v>18169</v>
      </c>
      <c r="G2505" t="str">
        <f t="shared" si="273"/>
        <v>Invalid</v>
      </c>
      <c r="H2505" s="1" t="s">
        <v>18170</v>
      </c>
      <c r="I2505" t="str" cm="1">
        <f t="array" ref="I2505">IF(OR(TRIM(H2505)="",ISNUMBER(SEARCH("#",H2505)),AA2505&lt;Config!$B$8,SUMPRODUCT(--ISNUMBER(SEARCH({"a";"b";"c";"d";"e";"f";"g";"h";"i";"j";"k";"l";"m";"n";"o";"p";"q";"r";"s";"t";"u";"v";"w";"x";"y";"z"},H2505)))&gt;0),"Invalid","Valid")</f>
        <v>Valid</v>
      </c>
      <c r="J2505" s="1" t="s">
        <v>18171</v>
      </c>
      <c r="K2505" s="1" t="s">
        <v>83</v>
      </c>
      <c r="L2505" s="1" t="s">
        <v>134</v>
      </c>
      <c r="M2505" s="1" t="s">
        <v>343</v>
      </c>
      <c r="N2505" s="1" t="s">
        <v>252</v>
      </c>
      <c r="O2505" s="1" t="s">
        <v>69</v>
      </c>
      <c r="P2505" t="s">
        <v>236</v>
      </c>
      <c r="Q2505" s="1" t="s">
        <v>237</v>
      </c>
      <c r="R2505" s="1" t="s">
        <v>254</v>
      </c>
      <c r="S2505" s="1" t="s">
        <v>18172</v>
      </c>
      <c r="T2505" s="1" t="s">
        <v>18173</v>
      </c>
      <c r="U2505" s="1" t="s">
        <v>10027</v>
      </c>
      <c r="V2505" s="1" t="s">
        <v>140</v>
      </c>
      <c r="W2505" s="1" t="s">
        <v>60</v>
      </c>
      <c r="X2505" t="str">
        <f t="shared" si="274"/>
        <v>Complete</v>
      </c>
      <c r="Y2505">
        <f>MAX(0,100-IF(G2505="Invalid",Config!$B$5,0)-IF(I2505="Invalid",Config!$B$6,0)-IF(X2505="Incomplete",Config!$B$7,0)-IF(AF2505="Yes",Config!$B$37,0))</f>
        <v>70</v>
      </c>
      <c r="Z2505" s="1">
        <f>IF(OR(TRIM(B2505)="",COUNTIF(Config!$B$15:$B$19,B2505)&gt;0),1,0)+IF(OR(TRIM(C2505)="",COUNTIF(Config!$B$15:$B$19,C2505)&gt;0),1,0)+IF(OR(TRIM(F2505)="",COUNTIF(Config!$B$15:$B$19,F2505)&gt;0),1,0)+IF(OR(TRIM(H2505)="",COUNTIF(Config!$B$15:$B$19,H2505)&gt;0),1,0)+IF(OR(TRIM(E2505)="",COUNTIF(Config!$B$15:$B$19,E2505)&gt;0),1,0)+IF(OR(TRIM(K2505)="",COUNTIF(Config!$B$15:$B$19,K2505)&gt;0),1,0)+IF(OR(TRIM(P2505)="",COUNTIF(Config!$B$15:$B$19,P2505)&gt;0),1,0)+IF(OR(TRIM(R2505)="",COUNTIF(Config!$B$15:$B$19,R2505)&gt;0),1,0)</f>
        <v>0</v>
      </c>
      <c r="AA2505" s="1" cm="1">
        <f t="array" ref="AA2505">SUMPRODUCT(LEN(H2505)-LEN(SUBSTITUTE(H2505,{"0";"1";"2";"3";"4";"5";"6";"7";"8";"9"},"")))</f>
        <v>12</v>
      </c>
      <c r="AC2505" t="str">
        <f t="shared" si="275"/>
        <v>Invalid Email</v>
      </c>
      <c r="AD2505">
        <f t="shared" si="276"/>
        <v>0</v>
      </c>
      <c r="AE2505">
        <f t="shared" si="277"/>
        <v>1</v>
      </c>
      <c r="AF2505" t="str">
        <f t="shared" si="278"/>
        <v>No</v>
      </c>
      <c r="AG2505">
        <f t="shared" ca="1" si="279"/>
        <v>37</v>
      </c>
      <c r="AH2505" t="str">
        <f ca="1">IF(OR(V2505="",AG2505=""),"Yes",IF(AG2505&gt;Config!$B$41,"Yes","No"))</f>
        <v>No</v>
      </c>
    </row>
    <row r="2506" spans="1:34" x14ac:dyDescent="0.25">
      <c r="A2506" s="1" t="s">
        <v>18174</v>
      </c>
      <c r="B2506" s="1" t="s">
        <v>188</v>
      </c>
      <c r="C2506" s="1" t="s">
        <v>1068</v>
      </c>
      <c r="D2506" s="1" t="s">
        <v>18175</v>
      </c>
      <c r="E2506" s="1" t="s">
        <v>33866</v>
      </c>
      <c r="F2506" s="1" t="s">
        <v>18176</v>
      </c>
      <c r="G2506" t="str">
        <f t="shared" si="273"/>
        <v>Valid</v>
      </c>
      <c r="H2506" s="1" t="s">
        <v>18177</v>
      </c>
      <c r="I2506" t="str" cm="1">
        <f t="array" ref="I2506">IF(OR(TRIM(H2506)="",ISNUMBER(SEARCH("#",H2506)),AA2506&lt;Config!$B$8,SUMPRODUCT(--ISNUMBER(SEARCH({"a";"b";"c";"d";"e";"f";"g";"h";"i";"j";"k";"l";"m";"n";"o";"p";"q";"r";"s";"t";"u";"v";"w";"x";"y";"z"},H2506)))&gt;0),"Invalid","Valid")</f>
        <v>Valid</v>
      </c>
      <c r="J2506" s="1" t="s">
        <v>18178</v>
      </c>
      <c r="K2506" s="1" t="s">
        <v>133</v>
      </c>
      <c r="L2506" s="1" t="s">
        <v>179</v>
      </c>
      <c r="M2506" s="1" t="s">
        <v>235</v>
      </c>
      <c r="N2506" s="1" t="s">
        <v>713</v>
      </c>
      <c r="O2506" s="1" t="s">
        <v>180</v>
      </c>
      <c r="P2506" t="s">
        <v>314</v>
      </c>
      <c r="Q2506" s="1" t="s">
        <v>316</v>
      </c>
      <c r="R2506" s="1" t="s">
        <v>663</v>
      </c>
      <c r="S2506" s="1" t="s">
        <v>18179</v>
      </c>
      <c r="T2506" s="1" t="s">
        <v>18180</v>
      </c>
      <c r="U2506" s="1" t="s">
        <v>3302</v>
      </c>
      <c r="V2506" s="1" t="s">
        <v>140</v>
      </c>
      <c r="W2506" s="1" t="s">
        <v>125</v>
      </c>
      <c r="X2506" t="str">
        <f t="shared" si="274"/>
        <v>Complete</v>
      </c>
      <c r="Y2506">
        <f>MAX(0,100-IF(G2506="Invalid",Config!$B$5,0)-IF(I2506="Invalid",Config!$B$6,0)-IF(X2506="Incomplete",Config!$B$7,0)-IF(AF2506="Yes",Config!$B$37,0))</f>
        <v>100</v>
      </c>
      <c r="Z2506" s="1">
        <f>IF(OR(TRIM(B2506)="",COUNTIF(Config!$B$15:$B$19,B2506)&gt;0),1,0)+IF(OR(TRIM(C2506)="",COUNTIF(Config!$B$15:$B$19,C2506)&gt;0),1,0)+IF(OR(TRIM(F2506)="",COUNTIF(Config!$B$15:$B$19,F2506)&gt;0),1,0)+IF(OR(TRIM(H2506)="",COUNTIF(Config!$B$15:$B$19,H2506)&gt;0),1,0)+IF(OR(TRIM(E2506)="",COUNTIF(Config!$B$15:$B$19,E2506)&gt;0),1,0)+IF(OR(TRIM(K2506)="",COUNTIF(Config!$B$15:$B$19,K2506)&gt;0),1,0)+IF(OR(TRIM(P2506)="",COUNTIF(Config!$B$15:$B$19,P2506)&gt;0),1,0)+IF(OR(TRIM(R2506)="",COUNTIF(Config!$B$15:$B$19,R2506)&gt;0),1,0)</f>
        <v>0</v>
      </c>
      <c r="AA2506" s="1" cm="1">
        <f t="array" ref="AA2506">SUMPRODUCT(LEN(H2506)-LEN(SUBSTITUTE(H2506,{"0";"1";"2";"3";"4";"5";"6";"7";"8";"9"},"")))</f>
        <v>12</v>
      </c>
      <c r="AC2506" t="str">
        <f t="shared" si="275"/>
        <v/>
      </c>
      <c r="AD2506">
        <f t="shared" si="276"/>
        <v>1</v>
      </c>
      <c r="AE2506">
        <f t="shared" si="277"/>
        <v>1</v>
      </c>
      <c r="AF2506" t="str">
        <f t="shared" si="278"/>
        <v>No</v>
      </c>
      <c r="AG2506">
        <f t="shared" ca="1" si="279"/>
        <v>37</v>
      </c>
      <c r="AH2506" t="str">
        <f ca="1">IF(OR(V2506="",AG2506=""),"Yes",IF(AG2506&gt;Config!$B$41,"Yes","No"))</f>
        <v>No</v>
      </c>
    </row>
    <row r="2507" spans="1:34" x14ac:dyDescent="0.25">
      <c r="A2507" s="1" t="s">
        <v>18181</v>
      </c>
      <c r="B2507" s="1" t="s">
        <v>1157</v>
      </c>
      <c r="C2507" s="1" t="s">
        <v>219</v>
      </c>
      <c r="D2507" s="1" t="s">
        <v>18182</v>
      </c>
      <c r="E2507" s="1" t="s">
        <v>477</v>
      </c>
      <c r="F2507" s="1" t="s">
        <v>18183</v>
      </c>
      <c r="G2507" t="str">
        <f t="shared" si="273"/>
        <v>Valid</v>
      </c>
      <c r="H2507" s="1" t="s">
        <v>18184</v>
      </c>
      <c r="I2507" t="str" cm="1">
        <f t="array" ref="I2507">IF(OR(TRIM(H2507)="",ISNUMBER(SEARCH("#",H2507)),AA2507&lt;Config!$B$8,SUMPRODUCT(--ISNUMBER(SEARCH({"a";"b";"c";"d";"e";"f";"g";"h";"i";"j";"k";"l";"m";"n";"o";"p";"q";"r";"s";"t";"u";"v";"w";"x";"y";"z"},H2507)))&gt;0),"Invalid","Valid")</f>
        <v>Valid</v>
      </c>
      <c r="J2507" s="1" t="s">
        <v>18185</v>
      </c>
      <c r="K2507" s="1" t="s">
        <v>264</v>
      </c>
      <c r="L2507" s="1" t="s">
        <v>164</v>
      </c>
      <c r="M2507" s="1" t="s">
        <v>517</v>
      </c>
      <c r="N2507" s="1" t="s">
        <v>68</v>
      </c>
      <c r="O2507" s="1" t="s">
        <v>69</v>
      </c>
      <c r="P2507" t="s">
        <v>53</v>
      </c>
      <c r="Q2507" s="1" t="s">
        <v>150</v>
      </c>
      <c r="R2507" s="1" t="s">
        <v>198</v>
      </c>
      <c r="S2507" s="1" t="s">
        <v>9834</v>
      </c>
      <c r="T2507" s="1" t="s">
        <v>18186</v>
      </c>
      <c r="U2507" s="1" t="s">
        <v>2041</v>
      </c>
      <c r="V2507" s="1" t="s">
        <v>140</v>
      </c>
      <c r="W2507" s="1" t="s">
        <v>293</v>
      </c>
      <c r="X2507" t="str">
        <f t="shared" si="274"/>
        <v>Complete</v>
      </c>
      <c r="Y2507">
        <f>MAX(0,100-IF(G2507="Invalid",Config!$B$5,0)-IF(I2507="Invalid",Config!$B$6,0)-IF(X2507="Incomplete",Config!$B$7,0)-IF(AF2507="Yes",Config!$B$37,0))</f>
        <v>100</v>
      </c>
      <c r="Z2507" s="1">
        <f>IF(OR(TRIM(B2507)="",COUNTIF(Config!$B$15:$B$19,B2507)&gt;0),1,0)+IF(OR(TRIM(C2507)="",COUNTIF(Config!$B$15:$B$19,C2507)&gt;0),1,0)+IF(OR(TRIM(F2507)="",COUNTIF(Config!$B$15:$B$19,F2507)&gt;0),1,0)+IF(OR(TRIM(H2507)="",COUNTIF(Config!$B$15:$B$19,H2507)&gt;0),1,0)+IF(OR(TRIM(E2507)="",COUNTIF(Config!$B$15:$B$19,E2507)&gt;0),1,0)+IF(OR(TRIM(K2507)="",COUNTIF(Config!$B$15:$B$19,K2507)&gt;0),1,0)+IF(OR(TRIM(P2507)="",COUNTIF(Config!$B$15:$B$19,P2507)&gt;0),1,0)+IF(OR(TRIM(R2507)="",COUNTIF(Config!$B$15:$B$19,R2507)&gt;0),1,0)</f>
        <v>0</v>
      </c>
      <c r="AA2507" s="1" cm="1">
        <f t="array" ref="AA2507">SUMPRODUCT(LEN(H2507)-LEN(SUBSTITUTE(H2507,{"0";"1";"2";"3";"4";"5";"6";"7";"8";"9"},"")))</f>
        <v>12</v>
      </c>
      <c r="AC2507" t="str">
        <f t="shared" si="275"/>
        <v/>
      </c>
      <c r="AD2507">
        <f t="shared" si="276"/>
        <v>1</v>
      </c>
      <c r="AE2507">
        <f t="shared" si="277"/>
        <v>1</v>
      </c>
      <c r="AF2507" t="str">
        <f t="shared" si="278"/>
        <v>No</v>
      </c>
      <c r="AG2507">
        <f t="shared" ca="1" si="279"/>
        <v>37</v>
      </c>
      <c r="AH2507" t="str">
        <f ca="1">IF(OR(V2507="",AG2507=""),"Yes",IF(AG2507&gt;Config!$B$41,"Yes","No"))</f>
        <v>No</v>
      </c>
    </row>
    <row r="2508" spans="1:34" x14ac:dyDescent="0.25">
      <c r="A2508" s="1" t="s">
        <v>18187</v>
      </c>
      <c r="B2508" s="1" t="s">
        <v>1302</v>
      </c>
      <c r="C2508" s="1" t="s">
        <v>1389</v>
      </c>
      <c r="D2508" s="1" t="s">
        <v>8823</v>
      </c>
      <c r="E2508" s="1" t="s">
        <v>35073</v>
      </c>
      <c r="F2508" s="1" t="s">
        <v>18188</v>
      </c>
      <c r="G2508" t="str">
        <f t="shared" si="273"/>
        <v>Valid</v>
      </c>
      <c r="H2508" s="1" t="s">
        <v>18189</v>
      </c>
      <c r="I2508" t="str" cm="1">
        <f t="array" ref="I2508">IF(OR(TRIM(H2508)="",ISNUMBER(SEARCH("#",H2508)),AA2508&lt;Config!$B$8,SUMPRODUCT(--ISNUMBER(SEARCH({"a";"b";"c";"d";"e";"f";"g";"h";"i";"j";"k";"l";"m";"n";"o";"p";"q";"r";"s";"t";"u";"v";"w";"x";"y";"z"},H2508)))&gt;0),"Invalid","Valid")</f>
        <v>Valid</v>
      </c>
      <c r="J2508" s="1" t="s">
        <v>18190</v>
      </c>
      <c r="K2508" s="1" t="s">
        <v>516</v>
      </c>
      <c r="L2508" s="1" t="s">
        <v>134</v>
      </c>
      <c r="M2508" s="1" t="s">
        <v>517</v>
      </c>
      <c r="N2508" s="1" t="s">
        <v>224</v>
      </c>
      <c r="O2508" s="1" t="s">
        <v>180</v>
      </c>
      <c r="P2508" t="s">
        <v>87</v>
      </c>
      <c r="Q2508" s="1" t="s">
        <v>166</v>
      </c>
      <c r="R2508" s="1" t="s">
        <v>379</v>
      </c>
      <c r="S2508" s="1" t="s">
        <v>18191</v>
      </c>
      <c r="T2508" s="1" t="s">
        <v>18192</v>
      </c>
      <c r="U2508" s="1" t="s">
        <v>18193</v>
      </c>
      <c r="V2508" s="1" t="s">
        <v>18194</v>
      </c>
      <c r="W2508" s="1" t="s">
        <v>384</v>
      </c>
      <c r="X2508" t="str">
        <f t="shared" si="274"/>
        <v>Complete</v>
      </c>
      <c r="Y2508">
        <f>MAX(0,100-IF(G2508="Invalid",Config!$B$5,0)-IF(I2508="Invalid",Config!$B$6,0)-IF(X2508="Incomplete",Config!$B$7,0)-IF(AF2508="Yes",Config!$B$37,0))</f>
        <v>75</v>
      </c>
      <c r="Z2508" s="1">
        <f>IF(OR(TRIM(B2508)="",COUNTIF(Config!$B$15:$B$19,B2508)&gt;0),1,0)+IF(OR(TRIM(C2508)="",COUNTIF(Config!$B$15:$B$19,C2508)&gt;0),1,0)+IF(OR(TRIM(F2508)="",COUNTIF(Config!$B$15:$B$19,F2508)&gt;0),1,0)+IF(OR(TRIM(H2508)="",COUNTIF(Config!$B$15:$B$19,H2508)&gt;0),1,0)+IF(OR(TRIM(E2508)="",COUNTIF(Config!$B$15:$B$19,E2508)&gt;0),1,0)+IF(OR(TRIM(K2508)="",COUNTIF(Config!$B$15:$B$19,K2508)&gt;0),1,0)+IF(OR(TRIM(P2508)="",COUNTIF(Config!$B$15:$B$19,P2508)&gt;0),1,0)+IF(OR(TRIM(R2508)="",COUNTIF(Config!$B$15:$B$19,R2508)&gt;0),1,0)</f>
        <v>0</v>
      </c>
      <c r="AA2508" s="1" cm="1">
        <f t="array" ref="AA2508">SUMPRODUCT(LEN(H2508)-LEN(SUBSTITUTE(H2508,{"0";"1";"2";"3";"4";"5";"6";"7";"8";"9"},"")))</f>
        <v>11</v>
      </c>
      <c r="AC2508" t="str">
        <f t="shared" si="275"/>
        <v>Potential Duplicate</v>
      </c>
      <c r="AD2508">
        <f t="shared" si="276"/>
        <v>2</v>
      </c>
      <c r="AE2508">
        <f t="shared" si="277"/>
        <v>1</v>
      </c>
      <c r="AF2508" t="str">
        <f t="shared" si="278"/>
        <v>Yes</v>
      </c>
      <c r="AG2508">
        <f t="shared" ca="1" si="279"/>
        <v>159</v>
      </c>
      <c r="AH2508" t="str">
        <f ca="1">IF(OR(V2508="",AG2508=""),"Yes",IF(AG2508&gt;Config!$B$41,"Yes","No"))</f>
        <v>No</v>
      </c>
    </row>
    <row r="2509" spans="1:34" x14ac:dyDescent="0.25">
      <c r="A2509" s="1" t="s">
        <v>18195</v>
      </c>
      <c r="B2509" s="1" t="s">
        <v>3888</v>
      </c>
      <c r="C2509" s="1" t="s">
        <v>386</v>
      </c>
      <c r="D2509" s="1" t="s">
        <v>18196</v>
      </c>
      <c r="E2509" s="1" t="s">
        <v>34762</v>
      </c>
      <c r="F2509" s="1" t="s">
        <v>18197</v>
      </c>
      <c r="G2509" t="str">
        <f t="shared" si="273"/>
        <v>Valid</v>
      </c>
      <c r="H2509" s="1" t="s">
        <v>16339</v>
      </c>
      <c r="I2509" t="str" cm="1">
        <f t="array" ref="I2509">IF(OR(TRIM(H2509)="",ISNUMBER(SEARCH("#",H2509)),AA2509&lt;Config!$B$8,SUMPRODUCT(--ISNUMBER(SEARCH({"a";"b";"c";"d";"e";"f";"g";"h";"i";"j";"k";"l";"m";"n";"o";"p";"q";"r";"s";"t";"u";"v";"w";"x";"y";"z"},H2509)))&gt;0),"Invalid","Valid")</f>
        <v>Valid</v>
      </c>
      <c r="J2509" s="1" t="s">
        <v>18198</v>
      </c>
      <c r="K2509" s="1" t="s">
        <v>504</v>
      </c>
      <c r="L2509" s="1" t="s">
        <v>134</v>
      </c>
      <c r="M2509" s="1" t="s">
        <v>85</v>
      </c>
      <c r="N2509" s="1" t="s">
        <v>51</v>
      </c>
      <c r="O2509" s="1" t="s">
        <v>69</v>
      </c>
      <c r="P2509" t="s">
        <v>344</v>
      </c>
      <c r="Q2509" s="1" t="s">
        <v>345</v>
      </c>
      <c r="R2509" s="1" t="s">
        <v>1141</v>
      </c>
      <c r="S2509" s="1" t="s">
        <v>18199</v>
      </c>
      <c r="T2509" s="1" t="s">
        <v>18200</v>
      </c>
      <c r="U2509" s="1" t="s">
        <v>2806</v>
      </c>
      <c r="V2509" s="1" t="s">
        <v>11878</v>
      </c>
      <c r="W2509" s="1" t="s">
        <v>202</v>
      </c>
      <c r="X2509" t="str">
        <f t="shared" si="274"/>
        <v>Complete</v>
      </c>
      <c r="Y2509">
        <f>MAX(0,100-IF(G2509="Invalid",Config!$B$5,0)-IF(I2509="Invalid",Config!$B$6,0)-IF(X2509="Incomplete",Config!$B$7,0)-IF(AF2509="Yes",Config!$B$37,0))</f>
        <v>75</v>
      </c>
      <c r="Z2509" s="1">
        <f>IF(OR(TRIM(B2509)="",COUNTIF(Config!$B$15:$B$19,B2509)&gt;0),1,0)+IF(OR(TRIM(C2509)="",COUNTIF(Config!$B$15:$B$19,C2509)&gt;0),1,0)+IF(OR(TRIM(F2509)="",COUNTIF(Config!$B$15:$B$19,F2509)&gt;0),1,0)+IF(OR(TRIM(H2509)="",COUNTIF(Config!$B$15:$B$19,H2509)&gt;0),1,0)+IF(OR(TRIM(E2509)="",COUNTIF(Config!$B$15:$B$19,E2509)&gt;0),1,0)+IF(OR(TRIM(K2509)="",COUNTIF(Config!$B$15:$B$19,K2509)&gt;0),1,0)+IF(OR(TRIM(P2509)="",COUNTIF(Config!$B$15:$B$19,P2509)&gt;0),1,0)+IF(OR(TRIM(R2509)="",COUNTIF(Config!$B$15:$B$19,R2509)&gt;0),1,0)</f>
        <v>0</v>
      </c>
      <c r="AA2509" s="1" cm="1">
        <f t="array" ref="AA2509">SUMPRODUCT(LEN(H2509)-LEN(SUBSTITUTE(H2509,{"0";"1";"2";"3";"4";"5";"6";"7";"8";"9"},"")))</f>
        <v>11</v>
      </c>
      <c r="AC2509" t="str">
        <f t="shared" si="275"/>
        <v>Potential Duplicate</v>
      </c>
      <c r="AD2509">
        <f t="shared" si="276"/>
        <v>1</v>
      </c>
      <c r="AE2509">
        <f t="shared" si="277"/>
        <v>2</v>
      </c>
      <c r="AF2509" t="str">
        <f t="shared" si="278"/>
        <v>Yes</v>
      </c>
      <c r="AG2509">
        <f t="shared" ca="1" si="279"/>
        <v>283</v>
      </c>
      <c r="AH2509" t="str">
        <f ca="1">IF(OR(V2509="",AG2509=""),"Yes",IF(AG2509&gt;Config!$B$41,"Yes","No"))</f>
        <v>No</v>
      </c>
    </row>
    <row r="2510" spans="1:34" x14ac:dyDescent="0.25">
      <c r="A2510" s="1" t="s">
        <v>18201</v>
      </c>
      <c r="B2510" s="1" t="s">
        <v>259</v>
      </c>
      <c r="C2510" s="1" t="s">
        <v>420</v>
      </c>
      <c r="D2510" s="1" t="s">
        <v>18202</v>
      </c>
      <c r="E2510" s="1" t="s">
        <v>739</v>
      </c>
      <c r="F2510" s="1" t="s">
        <v>18203</v>
      </c>
      <c r="G2510" t="str">
        <f t="shared" si="273"/>
        <v>Valid</v>
      </c>
      <c r="H2510" s="1" t="s">
        <v>18204</v>
      </c>
      <c r="I2510" t="str" cm="1">
        <f t="array" ref="I2510">IF(OR(TRIM(H2510)="",ISNUMBER(SEARCH("#",H2510)),AA2510&lt;Config!$B$8,SUMPRODUCT(--ISNUMBER(SEARCH({"a";"b";"c";"d";"e";"f";"g";"h";"i";"j";"k";"l";"m";"n";"o";"p";"q";"r";"s";"t";"u";"v";"w";"x";"y";"z"},H2510)))&gt;0),"Invalid","Valid")</f>
        <v>Valid</v>
      </c>
      <c r="J2510" s="1" t="s">
        <v>18205</v>
      </c>
      <c r="K2510" s="1" t="s">
        <v>264</v>
      </c>
      <c r="L2510" s="1" t="s">
        <v>265</v>
      </c>
      <c r="M2510" s="1" t="s">
        <v>135</v>
      </c>
      <c r="N2510" s="1" t="s">
        <v>148</v>
      </c>
      <c r="O2510" s="1" t="s">
        <v>196</v>
      </c>
      <c r="P2510" t="s">
        <v>53</v>
      </c>
      <c r="Q2510" s="1" t="s">
        <v>197</v>
      </c>
      <c r="R2510" s="1" t="s">
        <v>70</v>
      </c>
      <c r="S2510" s="1" t="s">
        <v>18206</v>
      </c>
      <c r="T2510" s="1" t="s">
        <v>18207</v>
      </c>
      <c r="U2510" s="1" t="s">
        <v>2470</v>
      </c>
      <c r="V2510" s="1" t="s">
        <v>140</v>
      </c>
      <c r="W2510" s="1" t="s">
        <v>141</v>
      </c>
      <c r="X2510" t="str">
        <f t="shared" si="274"/>
        <v>Complete</v>
      </c>
      <c r="Y2510">
        <f>MAX(0,100-IF(G2510="Invalid",Config!$B$5,0)-IF(I2510="Invalid",Config!$B$6,0)-IF(X2510="Incomplete",Config!$B$7,0)-IF(AF2510="Yes",Config!$B$37,0))</f>
        <v>100</v>
      </c>
      <c r="Z2510" s="1">
        <f>IF(OR(TRIM(B2510)="",COUNTIF(Config!$B$15:$B$19,B2510)&gt;0),1,0)+IF(OR(TRIM(C2510)="",COUNTIF(Config!$B$15:$B$19,C2510)&gt;0),1,0)+IF(OR(TRIM(F2510)="",COUNTIF(Config!$B$15:$B$19,F2510)&gt;0),1,0)+IF(OR(TRIM(H2510)="",COUNTIF(Config!$B$15:$B$19,H2510)&gt;0),1,0)+IF(OR(TRIM(E2510)="",COUNTIF(Config!$B$15:$B$19,E2510)&gt;0),1,0)+IF(OR(TRIM(K2510)="",COUNTIF(Config!$B$15:$B$19,K2510)&gt;0),1,0)+IF(OR(TRIM(P2510)="",COUNTIF(Config!$B$15:$B$19,P2510)&gt;0),1,0)+IF(OR(TRIM(R2510)="",COUNTIF(Config!$B$15:$B$19,R2510)&gt;0),1,0)</f>
        <v>0</v>
      </c>
      <c r="AA2510" s="1" cm="1">
        <f t="array" ref="AA2510">SUMPRODUCT(LEN(H2510)-LEN(SUBSTITUTE(H2510,{"0";"1";"2";"3";"4";"5";"6";"7";"8";"9"},"")))</f>
        <v>12</v>
      </c>
      <c r="AC2510" t="str">
        <f t="shared" si="275"/>
        <v/>
      </c>
      <c r="AD2510">
        <f t="shared" si="276"/>
        <v>1</v>
      </c>
      <c r="AE2510">
        <f t="shared" si="277"/>
        <v>1</v>
      </c>
      <c r="AF2510" t="str">
        <f t="shared" si="278"/>
        <v>No</v>
      </c>
      <c r="AG2510">
        <f t="shared" ca="1" si="279"/>
        <v>37</v>
      </c>
      <c r="AH2510" t="str">
        <f ca="1">IF(OR(V2510="",AG2510=""),"Yes",IF(AG2510&gt;Config!$B$41,"Yes","No"))</f>
        <v>No</v>
      </c>
    </row>
    <row r="2511" spans="1:34" x14ac:dyDescent="0.25">
      <c r="A2511" s="1" t="s">
        <v>18208</v>
      </c>
      <c r="B2511" s="1" t="s">
        <v>6040</v>
      </c>
      <c r="C2511" s="1" t="s">
        <v>173</v>
      </c>
      <c r="D2511" s="1" t="s">
        <v>7898</v>
      </c>
      <c r="E2511" s="1" t="s">
        <v>34671</v>
      </c>
      <c r="F2511" s="1" t="s">
        <v>7899</v>
      </c>
      <c r="G2511" t="str">
        <f t="shared" si="273"/>
        <v>Valid</v>
      </c>
      <c r="H2511" s="1" t="s">
        <v>18209</v>
      </c>
      <c r="I2511" t="str" cm="1">
        <f t="array" ref="I2511">IF(OR(TRIM(H2511)="",ISNUMBER(SEARCH("#",H2511)),AA2511&lt;Config!$B$8,SUMPRODUCT(--ISNUMBER(SEARCH({"a";"b";"c";"d";"e";"f";"g";"h";"i";"j";"k";"l";"m";"n";"o";"p";"q";"r";"s";"t";"u";"v";"w";"x";"y";"z"},H2511)))&gt;0),"Invalid","Valid")</f>
        <v>Valid</v>
      </c>
      <c r="J2511" s="1" t="s">
        <v>18210</v>
      </c>
      <c r="K2511" s="1" t="s">
        <v>369</v>
      </c>
      <c r="L2511" s="1" t="s">
        <v>67</v>
      </c>
      <c r="M2511" s="1" t="s">
        <v>343</v>
      </c>
      <c r="N2511" s="1" t="s">
        <v>33819</v>
      </c>
      <c r="O2511" s="1" t="s">
        <v>69</v>
      </c>
      <c r="P2511" t="s">
        <v>590</v>
      </c>
      <c r="Q2511" s="1" t="s">
        <v>844</v>
      </c>
      <c r="R2511" s="1" t="s">
        <v>1774</v>
      </c>
      <c r="S2511" s="1" t="s">
        <v>18211</v>
      </c>
      <c r="T2511" s="1" t="s">
        <v>18212</v>
      </c>
      <c r="U2511" s="1" t="s">
        <v>18213</v>
      </c>
      <c r="V2511" s="1" t="s">
        <v>1050</v>
      </c>
      <c r="W2511" s="1" t="s">
        <v>75</v>
      </c>
      <c r="X2511" t="str">
        <f t="shared" si="274"/>
        <v>Complete</v>
      </c>
      <c r="Y2511">
        <f>MAX(0,100-IF(G2511="Invalid",Config!$B$5,0)-IF(I2511="Invalid",Config!$B$6,0)-IF(X2511="Incomplete",Config!$B$7,0)-IF(AF2511="Yes",Config!$B$37,0))</f>
        <v>75</v>
      </c>
      <c r="Z2511" s="1">
        <f>IF(OR(TRIM(B2511)="",COUNTIF(Config!$B$15:$B$19,B2511)&gt;0),1,0)+IF(OR(TRIM(C2511)="",COUNTIF(Config!$B$15:$B$19,C2511)&gt;0),1,0)+IF(OR(TRIM(F2511)="",COUNTIF(Config!$B$15:$B$19,F2511)&gt;0),1,0)+IF(OR(TRIM(H2511)="",COUNTIF(Config!$B$15:$B$19,H2511)&gt;0),1,0)+IF(OR(TRIM(E2511)="",COUNTIF(Config!$B$15:$B$19,E2511)&gt;0),1,0)+IF(OR(TRIM(K2511)="",COUNTIF(Config!$B$15:$B$19,K2511)&gt;0),1,0)+IF(OR(TRIM(P2511)="",COUNTIF(Config!$B$15:$B$19,P2511)&gt;0),1,0)+IF(OR(TRIM(R2511)="",COUNTIF(Config!$B$15:$B$19,R2511)&gt;0),1,0)</f>
        <v>0</v>
      </c>
      <c r="AA2511" s="1" cm="1">
        <f t="array" ref="AA2511">SUMPRODUCT(LEN(H2511)-LEN(SUBSTITUTE(H2511,{"0";"1";"2";"3";"4";"5";"6";"7";"8";"9"},"")))</f>
        <v>10</v>
      </c>
      <c r="AC2511" t="str">
        <f t="shared" si="275"/>
        <v>Potential Duplicate</v>
      </c>
      <c r="AD2511">
        <f t="shared" si="276"/>
        <v>2</v>
      </c>
      <c r="AE2511">
        <f t="shared" si="277"/>
        <v>1</v>
      </c>
      <c r="AF2511" t="str">
        <f t="shared" si="278"/>
        <v>Yes</v>
      </c>
      <c r="AG2511">
        <f t="shared" ca="1" si="279"/>
        <v>37</v>
      </c>
      <c r="AH2511" t="str">
        <f ca="1">IF(OR(V2511="",AG2511=""),"Yes",IF(AG2511&gt;Config!$B$41,"Yes","No"))</f>
        <v>No</v>
      </c>
    </row>
    <row r="2512" spans="1:34" x14ac:dyDescent="0.25">
      <c r="A2512" s="1" t="s">
        <v>18214</v>
      </c>
      <c r="B2512" s="1" t="s">
        <v>678</v>
      </c>
      <c r="C2512" s="1" t="s">
        <v>273</v>
      </c>
      <c r="D2512" s="1" t="s">
        <v>18215</v>
      </c>
      <c r="E2512" s="1" t="s">
        <v>35074</v>
      </c>
      <c r="F2512" s="1" t="s">
        <v>34356</v>
      </c>
      <c r="G2512" t="str">
        <f t="shared" si="273"/>
        <v>Valid</v>
      </c>
      <c r="H2512" s="1" t="s">
        <v>18216</v>
      </c>
      <c r="I2512" t="str" cm="1">
        <f t="array" ref="I2512">IF(OR(TRIM(H2512)="",ISNUMBER(SEARCH("#",H2512)),AA2512&lt;Config!$B$8,SUMPRODUCT(--ISNUMBER(SEARCH({"a";"b";"c";"d";"e";"f";"g";"h";"i";"j";"k";"l";"m";"n";"o";"p";"q";"r";"s";"t";"u";"v";"w";"x";"y";"z"},H2512)))&gt;0),"Invalid","Valid")</f>
        <v>Valid</v>
      </c>
      <c r="J2512" s="1" t="s">
        <v>18217</v>
      </c>
      <c r="K2512" s="1" t="s">
        <v>48</v>
      </c>
      <c r="L2512" s="1" t="s">
        <v>49</v>
      </c>
      <c r="M2512" s="1" t="s">
        <v>235</v>
      </c>
      <c r="N2512" s="1" t="s">
        <v>713</v>
      </c>
      <c r="O2512" s="1" t="s">
        <v>266</v>
      </c>
      <c r="P2512" t="s">
        <v>344</v>
      </c>
      <c r="Q2512" s="1" t="s">
        <v>345</v>
      </c>
      <c r="R2512" s="1" t="s">
        <v>971</v>
      </c>
      <c r="S2512" s="1" t="s">
        <v>18218</v>
      </c>
      <c r="T2512" s="1" t="s">
        <v>18219</v>
      </c>
      <c r="U2512" s="1" t="s">
        <v>333</v>
      </c>
      <c r="V2512" s="1" t="s">
        <v>18220</v>
      </c>
      <c r="W2512" s="1" t="s">
        <v>293</v>
      </c>
      <c r="X2512" t="str">
        <f t="shared" si="274"/>
        <v>Complete</v>
      </c>
      <c r="Y2512">
        <f>MAX(0,100-IF(G2512="Invalid",Config!$B$5,0)-IF(I2512="Invalid",Config!$B$6,0)-IF(X2512="Incomplete",Config!$B$7,0)-IF(AF2512="Yes",Config!$B$37,0))</f>
        <v>75</v>
      </c>
      <c r="Z2512" s="1">
        <f>IF(OR(TRIM(B2512)="",COUNTIF(Config!$B$15:$B$19,B2512)&gt;0),1,0)+IF(OR(TRIM(C2512)="",COUNTIF(Config!$B$15:$B$19,C2512)&gt;0),1,0)+IF(OR(TRIM(F2512)="",COUNTIF(Config!$B$15:$B$19,F2512)&gt;0),1,0)+IF(OR(TRIM(H2512)="",COUNTIF(Config!$B$15:$B$19,H2512)&gt;0),1,0)+IF(OR(TRIM(E2512)="",COUNTIF(Config!$B$15:$B$19,E2512)&gt;0),1,0)+IF(OR(TRIM(K2512)="",COUNTIF(Config!$B$15:$B$19,K2512)&gt;0),1,0)+IF(OR(TRIM(P2512)="",COUNTIF(Config!$B$15:$B$19,P2512)&gt;0),1,0)+IF(OR(TRIM(R2512)="",COUNTIF(Config!$B$15:$B$19,R2512)&gt;0),1,0)</f>
        <v>0</v>
      </c>
      <c r="AA2512" s="1" cm="1">
        <f t="array" ref="AA2512">SUMPRODUCT(LEN(H2512)-LEN(SUBSTITUTE(H2512,{"0";"1";"2";"3";"4";"5";"6";"7";"8";"9"},"")))</f>
        <v>11</v>
      </c>
      <c r="AC2512" t="str">
        <f t="shared" si="275"/>
        <v>Potential Duplicate</v>
      </c>
      <c r="AD2512">
        <f t="shared" si="276"/>
        <v>2</v>
      </c>
      <c r="AE2512">
        <f t="shared" si="277"/>
        <v>1</v>
      </c>
      <c r="AF2512" t="str">
        <f t="shared" si="278"/>
        <v>Yes</v>
      </c>
      <c r="AG2512" t="str">
        <f t="shared" ca="1" si="279"/>
        <v/>
      </c>
      <c r="AH2512" t="str">
        <f ca="1">IF(OR(V2512="",AG2512=""),"Yes",IF(AG2512&gt;Config!$B$41,"Yes","No"))</f>
        <v>Yes</v>
      </c>
    </row>
    <row r="2513" spans="1:34" x14ac:dyDescent="0.25">
      <c r="A2513" s="1" t="s">
        <v>18221</v>
      </c>
      <c r="B2513" s="1" t="s">
        <v>1816</v>
      </c>
      <c r="C2513" s="1" t="s">
        <v>398</v>
      </c>
      <c r="D2513" s="1" t="s">
        <v>18222</v>
      </c>
      <c r="E2513" s="1" t="s">
        <v>33927</v>
      </c>
      <c r="F2513" s="1" t="s">
        <v>18223</v>
      </c>
      <c r="G2513" t="str">
        <f t="shared" si="273"/>
        <v>Valid</v>
      </c>
      <c r="H2513" s="1" t="s">
        <v>18224</v>
      </c>
      <c r="I2513" t="str" cm="1">
        <f t="array" ref="I2513">IF(OR(TRIM(H2513)="",ISNUMBER(SEARCH("#",H2513)),AA2513&lt;Config!$B$8,SUMPRODUCT(--ISNUMBER(SEARCH({"a";"b";"c";"d";"e";"f";"g";"h";"i";"j";"k";"l";"m";"n";"o";"p";"q";"r";"s";"t";"u";"v";"w";"x";"y";"z"},H2513)))&gt;0),"Invalid","Valid")</f>
        <v>Valid</v>
      </c>
      <c r="J2513" s="1" t="s">
        <v>18225</v>
      </c>
      <c r="K2513" s="1" t="s">
        <v>28</v>
      </c>
      <c r="L2513" s="1" t="s">
        <v>265</v>
      </c>
      <c r="M2513" s="1" t="s">
        <v>343</v>
      </c>
      <c r="N2513" s="1" t="s">
        <v>148</v>
      </c>
      <c r="O2513" s="1" t="s">
        <v>69</v>
      </c>
      <c r="P2513" t="s">
        <v>314</v>
      </c>
      <c r="Q2513" s="1" t="s">
        <v>316</v>
      </c>
      <c r="R2513" s="1" t="s">
        <v>316</v>
      </c>
      <c r="S2513" s="1" t="s">
        <v>18226</v>
      </c>
      <c r="T2513" s="1" t="s">
        <v>18227</v>
      </c>
      <c r="U2513" s="1" t="s">
        <v>362</v>
      </c>
      <c r="V2513" s="1" t="s">
        <v>140</v>
      </c>
      <c r="W2513" s="1" t="s">
        <v>60</v>
      </c>
      <c r="X2513" t="str">
        <f t="shared" si="274"/>
        <v>Complete</v>
      </c>
      <c r="Y2513">
        <f>MAX(0,100-IF(G2513="Invalid",Config!$B$5,0)-IF(I2513="Invalid",Config!$B$6,0)-IF(X2513="Incomplete",Config!$B$7,0)-IF(AF2513="Yes",Config!$B$37,0))</f>
        <v>100</v>
      </c>
      <c r="Z2513" s="1">
        <f>IF(OR(TRIM(B2513)="",COUNTIF(Config!$B$15:$B$19,B2513)&gt;0),1,0)+IF(OR(TRIM(C2513)="",COUNTIF(Config!$B$15:$B$19,C2513)&gt;0),1,0)+IF(OR(TRIM(F2513)="",COUNTIF(Config!$B$15:$B$19,F2513)&gt;0),1,0)+IF(OR(TRIM(H2513)="",COUNTIF(Config!$B$15:$B$19,H2513)&gt;0),1,0)+IF(OR(TRIM(E2513)="",COUNTIF(Config!$B$15:$B$19,E2513)&gt;0),1,0)+IF(OR(TRIM(K2513)="",COUNTIF(Config!$B$15:$B$19,K2513)&gt;0),1,0)+IF(OR(TRIM(P2513)="",COUNTIF(Config!$B$15:$B$19,P2513)&gt;0),1,0)+IF(OR(TRIM(R2513)="",COUNTIF(Config!$B$15:$B$19,R2513)&gt;0),1,0)</f>
        <v>0</v>
      </c>
      <c r="AA2513" s="1" cm="1">
        <f t="array" ref="AA2513">SUMPRODUCT(LEN(H2513)-LEN(SUBSTITUTE(H2513,{"0";"1";"2";"3";"4";"5";"6";"7";"8";"9"},"")))</f>
        <v>12</v>
      </c>
      <c r="AC2513" t="str">
        <f t="shared" si="275"/>
        <v/>
      </c>
      <c r="AD2513">
        <f t="shared" si="276"/>
        <v>1</v>
      </c>
      <c r="AE2513">
        <f t="shared" si="277"/>
        <v>1</v>
      </c>
      <c r="AF2513" t="str">
        <f t="shared" si="278"/>
        <v>No</v>
      </c>
      <c r="AG2513">
        <f t="shared" ca="1" si="279"/>
        <v>37</v>
      </c>
      <c r="AH2513" t="str">
        <f ca="1">IF(OR(V2513="",AG2513=""),"Yes",IF(AG2513&gt;Config!$B$41,"Yes","No"))</f>
        <v>No</v>
      </c>
    </row>
    <row r="2514" spans="1:34" x14ac:dyDescent="0.25">
      <c r="A2514" s="1" t="s">
        <v>18228</v>
      </c>
      <c r="B2514" s="1" t="s">
        <v>1257</v>
      </c>
      <c r="C2514" s="1" t="s">
        <v>445</v>
      </c>
      <c r="D2514" s="1" t="s">
        <v>18229</v>
      </c>
      <c r="E2514" s="1" t="s">
        <v>191</v>
      </c>
      <c r="F2514" s="1" t="s">
        <v>18230</v>
      </c>
      <c r="G2514" t="str">
        <f t="shared" si="273"/>
        <v>Valid</v>
      </c>
      <c r="H2514" s="1" t="s">
        <v>18231</v>
      </c>
      <c r="I2514" t="str" cm="1">
        <f t="array" ref="I2514">IF(OR(TRIM(H2514)="",ISNUMBER(SEARCH("#",H2514)),AA2514&lt;Config!$B$8,SUMPRODUCT(--ISNUMBER(SEARCH({"a";"b";"c";"d";"e";"f";"g";"h";"i";"j";"k";"l";"m";"n";"o";"p";"q";"r";"s";"t";"u";"v";"w";"x";"y";"z"},H2514)))&gt;0),"Invalid","Valid")</f>
        <v>Valid</v>
      </c>
      <c r="J2514" s="1" t="s">
        <v>18232</v>
      </c>
      <c r="K2514" s="1" t="s">
        <v>210</v>
      </c>
      <c r="L2514" s="1" t="s">
        <v>29</v>
      </c>
      <c r="M2514" s="1" t="s">
        <v>517</v>
      </c>
      <c r="N2514" s="1" t="s">
        <v>252</v>
      </c>
      <c r="O2514" s="1" t="s">
        <v>149</v>
      </c>
      <c r="P2514" t="s">
        <v>236</v>
      </c>
      <c r="Q2514" s="1" t="s">
        <v>238</v>
      </c>
      <c r="R2514" s="1" t="s">
        <v>237</v>
      </c>
      <c r="S2514" s="1" t="s">
        <v>5117</v>
      </c>
      <c r="T2514" s="1" t="s">
        <v>18233</v>
      </c>
      <c r="U2514" s="1" t="s">
        <v>13826</v>
      </c>
      <c r="V2514" s="1" t="s">
        <v>59</v>
      </c>
      <c r="W2514" s="1" t="s">
        <v>141</v>
      </c>
      <c r="X2514" t="str">
        <f t="shared" si="274"/>
        <v>Complete</v>
      </c>
      <c r="Y2514">
        <f>MAX(0,100-IF(G2514="Invalid",Config!$B$5,0)-IF(I2514="Invalid",Config!$B$6,0)-IF(X2514="Incomplete",Config!$B$7,0)-IF(AF2514="Yes",Config!$B$37,0))</f>
        <v>100</v>
      </c>
      <c r="Z2514" s="1">
        <f>IF(OR(TRIM(B2514)="",COUNTIF(Config!$B$15:$B$19,B2514)&gt;0),1,0)+IF(OR(TRIM(C2514)="",COUNTIF(Config!$B$15:$B$19,C2514)&gt;0),1,0)+IF(OR(TRIM(F2514)="",COUNTIF(Config!$B$15:$B$19,F2514)&gt;0),1,0)+IF(OR(TRIM(H2514)="",COUNTIF(Config!$B$15:$B$19,H2514)&gt;0),1,0)+IF(OR(TRIM(E2514)="",COUNTIF(Config!$B$15:$B$19,E2514)&gt;0),1,0)+IF(OR(TRIM(K2514)="",COUNTIF(Config!$B$15:$B$19,K2514)&gt;0),1,0)+IF(OR(TRIM(P2514)="",COUNTIF(Config!$B$15:$B$19,P2514)&gt;0),1,0)+IF(OR(TRIM(R2514)="",COUNTIF(Config!$B$15:$B$19,R2514)&gt;0),1,0)</f>
        <v>0</v>
      </c>
      <c r="AA2514" s="1" cm="1">
        <f t="array" ref="AA2514">SUMPRODUCT(LEN(H2514)-LEN(SUBSTITUTE(H2514,{"0";"1";"2";"3";"4";"5";"6";"7";"8";"9"},"")))</f>
        <v>12</v>
      </c>
      <c r="AC2514" t="str">
        <f t="shared" si="275"/>
        <v/>
      </c>
      <c r="AD2514">
        <f t="shared" si="276"/>
        <v>1</v>
      </c>
      <c r="AE2514">
        <f t="shared" si="277"/>
        <v>1</v>
      </c>
      <c r="AF2514" t="str">
        <f t="shared" si="278"/>
        <v>No</v>
      </c>
      <c r="AG2514">
        <f t="shared" ca="1" si="279"/>
        <v>469</v>
      </c>
      <c r="AH2514" t="str">
        <f ca="1">IF(OR(V2514="",AG2514=""),"Yes",IF(AG2514&gt;Config!$B$41,"Yes","No"))</f>
        <v>Yes</v>
      </c>
    </row>
    <row r="2515" spans="1:34" x14ac:dyDescent="0.25">
      <c r="A2515" s="1" t="s">
        <v>18234</v>
      </c>
      <c r="B2515" s="1" t="s">
        <v>2127</v>
      </c>
      <c r="C2515" s="1" t="s">
        <v>1007</v>
      </c>
      <c r="D2515" s="1" t="s">
        <v>18235</v>
      </c>
      <c r="E2515" s="1" t="s">
        <v>298</v>
      </c>
      <c r="F2515" s="1" t="s">
        <v>18236</v>
      </c>
      <c r="G2515" t="str">
        <f t="shared" si="273"/>
        <v>Valid</v>
      </c>
      <c r="H2515" s="1" t="s">
        <v>18237</v>
      </c>
      <c r="I2515" t="str" cm="1">
        <f t="array" ref="I2515">IF(OR(TRIM(H2515)="",ISNUMBER(SEARCH("#",H2515)),AA2515&lt;Config!$B$8,SUMPRODUCT(--ISNUMBER(SEARCH({"a";"b";"c";"d";"e";"f";"g";"h";"i";"j";"k";"l";"m";"n";"o";"p";"q";"r";"s";"t";"u";"v";"w";"x";"y";"z"},H2515)))&gt;0),"Invalid","Valid")</f>
        <v>Valid</v>
      </c>
      <c r="J2515" s="1" t="s">
        <v>18238</v>
      </c>
      <c r="K2515" s="1" t="s">
        <v>250</v>
      </c>
      <c r="L2515" s="1" t="s">
        <v>49</v>
      </c>
      <c r="M2515" s="1" t="s">
        <v>118</v>
      </c>
      <c r="N2515" s="1" t="s">
        <v>31</v>
      </c>
      <c r="O2515" s="1" t="s">
        <v>69</v>
      </c>
      <c r="P2515" t="s">
        <v>236</v>
      </c>
      <c r="Q2515" s="1" t="s">
        <v>237</v>
      </c>
      <c r="R2515" s="1" t="s">
        <v>961</v>
      </c>
      <c r="S2515" s="1" t="s">
        <v>18239</v>
      </c>
      <c r="T2515" s="1" t="s">
        <v>18240</v>
      </c>
      <c r="U2515" s="1" t="s">
        <v>6872</v>
      </c>
      <c r="V2515" s="1" t="s">
        <v>2093</v>
      </c>
      <c r="W2515" s="1" t="s">
        <v>293</v>
      </c>
      <c r="X2515" t="str">
        <f t="shared" si="274"/>
        <v>Complete</v>
      </c>
      <c r="Y2515">
        <f>MAX(0,100-IF(G2515="Invalid",Config!$B$5,0)-IF(I2515="Invalid",Config!$B$6,0)-IF(X2515="Incomplete",Config!$B$7,0)-IF(AF2515="Yes",Config!$B$37,0))</f>
        <v>100</v>
      </c>
      <c r="Z2515" s="1">
        <f>IF(OR(TRIM(B2515)="",COUNTIF(Config!$B$15:$B$19,B2515)&gt;0),1,0)+IF(OR(TRIM(C2515)="",COUNTIF(Config!$B$15:$B$19,C2515)&gt;0),1,0)+IF(OR(TRIM(F2515)="",COUNTIF(Config!$B$15:$B$19,F2515)&gt;0),1,0)+IF(OR(TRIM(H2515)="",COUNTIF(Config!$B$15:$B$19,H2515)&gt;0),1,0)+IF(OR(TRIM(E2515)="",COUNTIF(Config!$B$15:$B$19,E2515)&gt;0),1,0)+IF(OR(TRIM(K2515)="",COUNTIF(Config!$B$15:$B$19,K2515)&gt;0),1,0)+IF(OR(TRIM(P2515)="",COUNTIF(Config!$B$15:$B$19,P2515)&gt;0),1,0)+IF(OR(TRIM(R2515)="",COUNTIF(Config!$B$15:$B$19,R2515)&gt;0),1,0)</f>
        <v>0</v>
      </c>
      <c r="AA2515" s="1" cm="1">
        <f t="array" ref="AA2515">SUMPRODUCT(LEN(H2515)-LEN(SUBSTITUTE(H2515,{"0";"1";"2";"3";"4";"5";"6";"7";"8";"9"},"")))</f>
        <v>12</v>
      </c>
      <c r="AC2515" t="str">
        <f t="shared" si="275"/>
        <v/>
      </c>
      <c r="AD2515">
        <f t="shared" si="276"/>
        <v>1</v>
      </c>
      <c r="AE2515">
        <f t="shared" si="277"/>
        <v>1</v>
      </c>
      <c r="AF2515" t="str">
        <f t="shared" si="278"/>
        <v>No</v>
      </c>
      <c r="AG2515">
        <f t="shared" ca="1" si="279"/>
        <v>243</v>
      </c>
      <c r="AH2515" t="str">
        <f ca="1">IF(OR(V2515="",AG2515=""),"Yes",IF(AG2515&gt;Config!$B$41,"Yes","No"))</f>
        <v>No</v>
      </c>
    </row>
    <row r="2516" spans="1:34" x14ac:dyDescent="0.25">
      <c r="A2516" s="1" t="s">
        <v>18241</v>
      </c>
      <c r="B2516" s="1" t="s">
        <v>1015</v>
      </c>
      <c r="C2516" s="1" t="s">
        <v>679</v>
      </c>
      <c r="D2516" s="1" t="s">
        <v>17471</v>
      </c>
      <c r="E2516" s="1" t="s">
        <v>35075</v>
      </c>
      <c r="F2516" s="1" t="s">
        <v>18242</v>
      </c>
      <c r="G2516" t="str">
        <f t="shared" si="273"/>
        <v>Valid</v>
      </c>
      <c r="H2516" s="1" t="s">
        <v>18243</v>
      </c>
      <c r="I2516" t="str" cm="1">
        <f t="array" ref="I2516">IF(OR(TRIM(H2516)="",ISNUMBER(SEARCH("#",H2516)),AA2516&lt;Config!$B$8,SUMPRODUCT(--ISNUMBER(SEARCH({"a";"b";"c";"d";"e";"f";"g";"h";"i";"j";"k";"l";"m";"n";"o";"p";"q";"r";"s";"t";"u";"v";"w";"x";"y";"z"},H2516)))&gt;0),"Invalid","Valid")</f>
        <v>Valid</v>
      </c>
      <c r="J2516" s="1" t="s">
        <v>18244</v>
      </c>
      <c r="K2516" s="1" t="s">
        <v>369</v>
      </c>
      <c r="L2516" s="1" t="s">
        <v>265</v>
      </c>
      <c r="M2516" s="1" t="s">
        <v>462</v>
      </c>
      <c r="N2516" s="1" t="s">
        <v>31</v>
      </c>
      <c r="O2516" s="1" t="s">
        <v>196</v>
      </c>
      <c r="P2516" t="s">
        <v>590</v>
      </c>
      <c r="Q2516" s="1" t="s">
        <v>844</v>
      </c>
      <c r="R2516" s="1" t="s">
        <v>592</v>
      </c>
      <c r="S2516" s="1" t="s">
        <v>6116</v>
      </c>
      <c r="T2516" s="1" t="s">
        <v>18245</v>
      </c>
      <c r="U2516" s="1" t="s">
        <v>12207</v>
      </c>
      <c r="V2516" s="1" t="s">
        <v>3187</v>
      </c>
      <c r="W2516" s="1" t="s">
        <v>384</v>
      </c>
      <c r="X2516" t="str">
        <f t="shared" si="274"/>
        <v>Complete</v>
      </c>
      <c r="Y2516">
        <f>MAX(0,100-IF(G2516="Invalid",Config!$B$5,0)-IF(I2516="Invalid",Config!$B$6,0)-IF(X2516="Incomplete",Config!$B$7,0)-IF(AF2516="Yes",Config!$B$37,0))</f>
        <v>100</v>
      </c>
      <c r="Z2516" s="1">
        <f>IF(OR(TRIM(B2516)="",COUNTIF(Config!$B$15:$B$19,B2516)&gt;0),1,0)+IF(OR(TRIM(C2516)="",COUNTIF(Config!$B$15:$B$19,C2516)&gt;0),1,0)+IF(OR(TRIM(F2516)="",COUNTIF(Config!$B$15:$B$19,F2516)&gt;0),1,0)+IF(OR(TRIM(H2516)="",COUNTIF(Config!$B$15:$B$19,H2516)&gt;0),1,0)+IF(OR(TRIM(E2516)="",COUNTIF(Config!$B$15:$B$19,E2516)&gt;0),1,0)+IF(OR(TRIM(K2516)="",COUNTIF(Config!$B$15:$B$19,K2516)&gt;0),1,0)+IF(OR(TRIM(P2516)="",COUNTIF(Config!$B$15:$B$19,P2516)&gt;0),1,0)+IF(OR(TRIM(R2516)="",COUNTIF(Config!$B$15:$B$19,R2516)&gt;0),1,0)</f>
        <v>0</v>
      </c>
      <c r="AA2516" s="1" cm="1">
        <f t="array" ref="AA2516">SUMPRODUCT(LEN(H2516)-LEN(SUBSTITUTE(H2516,{"0";"1";"2";"3";"4";"5";"6";"7";"8";"9"},"")))</f>
        <v>12</v>
      </c>
      <c r="AC2516" t="str">
        <f t="shared" si="275"/>
        <v/>
      </c>
      <c r="AD2516">
        <f t="shared" si="276"/>
        <v>1</v>
      </c>
      <c r="AE2516">
        <f t="shared" si="277"/>
        <v>1</v>
      </c>
      <c r="AF2516" t="str">
        <f t="shared" si="278"/>
        <v>No</v>
      </c>
      <c r="AG2516">
        <f t="shared" ca="1" si="279"/>
        <v>298</v>
      </c>
      <c r="AH2516" t="str">
        <f ca="1">IF(OR(V2516="",AG2516=""),"Yes",IF(AG2516&gt;Config!$B$41,"Yes","No"))</f>
        <v>No</v>
      </c>
    </row>
    <row r="2517" spans="1:34" x14ac:dyDescent="0.25">
      <c r="A2517" s="1" t="s">
        <v>18246</v>
      </c>
      <c r="B2517" s="1" t="s">
        <v>2033</v>
      </c>
      <c r="C2517" s="1" t="s">
        <v>956</v>
      </c>
      <c r="D2517" s="1" t="s">
        <v>18247</v>
      </c>
      <c r="E2517" s="1" t="s">
        <v>283</v>
      </c>
      <c r="F2517" s="1" t="s">
        <v>18248</v>
      </c>
      <c r="G2517" t="str">
        <f t="shared" si="273"/>
        <v>Valid</v>
      </c>
      <c r="H2517" s="1" t="s">
        <v>18249</v>
      </c>
      <c r="I2517" t="str" cm="1">
        <f t="array" ref="I2517">IF(OR(TRIM(H2517)="",ISNUMBER(SEARCH("#",H2517)),AA2517&lt;Config!$B$8,SUMPRODUCT(--ISNUMBER(SEARCH({"a";"b";"c";"d";"e";"f";"g";"h";"i";"j";"k";"l";"m";"n";"o";"p";"q";"r";"s";"t";"u";"v";"w";"x";"y";"z"},H2517)))&gt;0),"Invalid","Valid")</f>
        <v>Valid</v>
      </c>
      <c r="J2517" s="1" t="s">
        <v>18250</v>
      </c>
      <c r="K2517" s="1" t="s">
        <v>481</v>
      </c>
      <c r="L2517" s="1" t="s">
        <v>49</v>
      </c>
      <c r="M2517" s="1" t="s">
        <v>391</v>
      </c>
      <c r="N2517" s="1" t="s">
        <v>358</v>
      </c>
      <c r="O2517" s="1" t="s">
        <v>149</v>
      </c>
      <c r="P2517" t="s">
        <v>33</v>
      </c>
      <c r="Q2517" s="1" t="s">
        <v>1664</v>
      </c>
      <c r="R2517" s="1" t="s">
        <v>120</v>
      </c>
      <c r="S2517" s="1" t="s">
        <v>18251</v>
      </c>
      <c r="T2517" s="1" t="s">
        <v>18252</v>
      </c>
      <c r="U2517" s="1" t="s">
        <v>4695</v>
      </c>
      <c r="V2517" s="1" t="s">
        <v>140</v>
      </c>
      <c r="W2517" s="1" t="s">
        <v>125</v>
      </c>
      <c r="X2517" t="str">
        <f t="shared" si="274"/>
        <v>Complete</v>
      </c>
      <c r="Y2517">
        <f>MAX(0,100-IF(G2517="Invalid",Config!$B$5,0)-IF(I2517="Invalid",Config!$B$6,0)-IF(X2517="Incomplete",Config!$B$7,0)-IF(AF2517="Yes",Config!$B$37,0))</f>
        <v>100</v>
      </c>
      <c r="Z2517" s="1">
        <f>IF(OR(TRIM(B2517)="",COUNTIF(Config!$B$15:$B$19,B2517)&gt;0),1,0)+IF(OR(TRIM(C2517)="",COUNTIF(Config!$B$15:$B$19,C2517)&gt;0),1,0)+IF(OR(TRIM(F2517)="",COUNTIF(Config!$B$15:$B$19,F2517)&gt;0),1,0)+IF(OR(TRIM(H2517)="",COUNTIF(Config!$B$15:$B$19,H2517)&gt;0),1,0)+IF(OR(TRIM(E2517)="",COUNTIF(Config!$B$15:$B$19,E2517)&gt;0),1,0)+IF(OR(TRIM(K2517)="",COUNTIF(Config!$B$15:$B$19,K2517)&gt;0),1,0)+IF(OR(TRIM(P2517)="",COUNTIF(Config!$B$15:$B$19,P2517)&gt;0),1,0)+IF(OR(TRIM(R2517)="",COUNTIF(Config!$B$15:$B$19,R2517)&gt;0),1,0)</f>
        <v>0</v>
      </c>
      <c r="AA2517" s="1" cm="1">
        <f t="array" ref="AA2517">SUMPRODUCT(LEN(H2517)-LEN(SUBSTITUTE(H2517,{"0";"1";"2";"3";"4";"5";"6";"7";"8";"9"},"")))</f>
        <v>10</v>
      </c>
      <c r="AC2517" t="str">
        <f t="shared" si="275"/>
        <v/>
      </c>
      <c r="AD2517">
        <f t="shared" si="276"/>
        <v>1</v>
      </c>
      <c r="AE2517">
        <f t="shared" si="277"/>
        <v>1</v>
      </c>
      <c r="AF2517" t="str">
        <f t="shared" si="278"/>
        <v>No</v>
      </c>
      <c r="AG2517">
        <f t="shared" ca="1" si="279"/>
        <v>37</v>
      </c>
      <c r="AH2517" t="str">
        <f ca="1">IF(OR(V2517="",AG2517=""),"Yes",IF(AG2517&gt;Config!$B$41,"Yes","No"))</f>
        <v>No</v>
      </c>
    </row>
    <row r="2518" spans="1:34" x14ac:dyDescent="0.25">
      <c r="A2518" s="1" t="s">
        <v>18253</v>
      </c>
      <c r="B2518" s="1" t="s">
        <v>112</v>
      </c>
      <c r="C2518" s="1" t="s">
        <v>996</v>
      </c>
      <c r="D2518" s="1" t="s">
        <v>18254</v>
      </c>
      <c r="E2518" s="1" t="s">
        <v>1331</v>
      </c>
      <c r="F2518" s="1" t="s">
        <v>18255</v>
      </c>
      <c r="G2518" t="str">
        <f t="shared" si="273"/>
        <v>Valid</v>
      </c>
      <c r="H2518" s="1" t="s">
        <v>18256</v>
      </c>
      <c r="I2518" t="str" cm="1">
        <f t="array" ref="I2518">IF(OR(TRIM(H2518)="",ISNUMBER(SEARCH("#",H2518)),AA2518&lt;Config!$B$8,SUMPRODUCT(--ISNUMBER(SEARCH({"a";"b";"c";"d";"e";"f";"g";"h";"i";"j";"k";"l";"m";"n";"o";"p";"q";"r";"s";"t";"u";"v";"w";"x";"y";"z"},H2518)))&gt;0),"Invalid","Valid")</f>
        <v>Valid</v>
      </c>
      <c r="J2518" s="1" t="s">
        <v>18257</v>
      </c>
      <c r="K2518" s="1" t="s">
        <v>250</v>
      </c>
      <c r="L2518" s="1" t="s">
        <v>102</v>
      </c>
      <c r="M2518" s="1" t="s">
        <v>235</v>
      </c>
      <c r="N2518" s="1" t="s">
        <v>211</v>
      </c>
      <c r="O2518" s="1" t="s">
        <v>180</v>
      </c>
      <c r="P2518" t="s">
        <v>87</v>
      </c>
      <c r="Q2518" s="1" t="s">
        <v>438</v>
      </c>
      <c r="R2518" s="1" t="s">
        <v>550</v>
      </c>
      <c r="S2518" s="1" t="s">
        <v>14956</v>
      </c>
      <c r="T2518" s="1" t="s">
        <v>18258</v>
      </c>
      <c r="U2518" s="1" t="s">
        <v>12216</v>
      </c>
      <c r="V2518" s="1" t="s">
        <v>1239</v>
      </c>
      <c r="W2518" s="1" t="s">
        <v>60</v>
      </c>
      <c r="X2518" t="str">
        <f t="shared" si="274"/>
        <v>Complete</v>
      </c>
      <c r="Y2518">
        <f>MAX(0,100-IF(G2518="Invalid",Config!$B$5,0)-IF(I2518="Invalid",Config!$B$6,0)-IF(X2518="Incomplete",Config!$B$7,0)-IF(AF2518="Yes",Config!$B$37,0))</f>
        <v>100</v>
      </c>
      <c r="Z2518" s="1">
        <f>IF(OR(TRIM(B2518)="",COUNTIF(Config!$B$15:$B$19,B2518)&gt;0),1,0)+IF(OR(TRIM(C2518)="",COUNTIF(Config!$B$15:$B$19,C2518)&gt;0),1,0)+IF(OR(TRIM(F2518)="",COUNTIF(Config!$B$15:$B$19,F2518)&gt;0),1,0)+IF(OR(TRIM(H2518)="",COUNTIF(Config!$B$15:$B$19,H2518)&gt;0),1,0)+IF(OR(TRIM(E2518)="",COUNTIF(Config!$B$15:$B$19,E2518)&gt;0),1,0)+IF(OR(TRIM(K2518)="",COUNTIF(Config!$B$15:$B$19,K2518)&gt;0),1,0)+IF(OR(TRIM(P2518)="",COUNTIF(Config!$B$15:$B$19,P2518)&gt;0),1,0)+IF(OR(TRIM(R2518)="",COUNTIF(Config!$B$15:$B$19,R2518)&gt;0),1,0)</f>
        <v>0</v>
      </c>
      <c r="AA2518" s="1" cm="1">
        <f t="array" ref="AA2518">SUMPRODUCT(LEN(H2518)-LEN(SUBSTITUTE(H2518,{"0";"1";"2";"3";"4";"5";"6";"7";"8";"9"},"")))</f>
        <v>10</v>
      </c>
      <c r="AC2518" t="str">
        <f t="shared" si="275"/>
        <v/>
      </c>
      <c r="AD2518">
        <f t="shared" si="276"/>
        <v>1</v>
      </c>
      <c r="AE2518">
        <f t="shared" si="277"/>
        <v>1</v>
      </c>
      <c r="AF2518" t="str">
        <f t="shared" si="278"/>
        <v>No</v>
      </c>
      <c r="AG2518">
        <f t="shared" ca="1" si="279"/>
        <v>470</v>
      </c>
      <c r="AH2518" t="str">
        <f ca="1">IF(OR(V2518="",AG2518=""),"Yes",IF(AG2518&gt;Config!$B$41,"Yes","No"))</f>
        <v>Yes</v>
      </c>
    </row>
    <row r="2519" spans="1:34" x14ac:dyDescent="0.25">
      <c r="A2519" s="1" t="s">
        <v>18259</v>
      </c>
      <c r="B2519" s="1" t="s">
        <v>3888</v>
      </c>
      <c r="C2519" s="1" t="s">
        <v>899</v>
      </c>
      <c r="D2519" s="1" t="s">
        <v>18260</v>
      </c>
      <c r="E2519" s="1" t="s">
        <v>33829</v>
      </c>
      <c r="F2519" s="1" t="s">
        <v>18261</v>
      </c>
      <c r="G2519" t="str">
        <f t="shared" si="273"/>
        <v>Valid</v>
      </c>
      <c r="H2519" s="1" t="s">
        <v>18262</v>
      </c>
      <c r="I2519" t="str" cm="1">
        <f t="array" ref="I2519">IF(OR(TRIM(H2519)="",ISNUMBER(SEARCH("#",H2519)),AA2519&lt;Config!$B$8,SUMPRODUCT(--ISNUMBER(SEARCH({"a";"b";"c";"d";"e";"f";"g";"h";"i";"j";"k";"l";"m";"n";"o";"p";"q";"r";"s";"t";"u";"v";"w";"x";"y";"z"},H2519)))&gt;0),"Invalid","Valid")</f>
        <v>Valid</v>
      </c>
      <c r="J2519" s="1" t="s">
        <v>18263</v>
      </c>
      <c r="K2519" s="1" t="s">
        <v>66</v>
      </c>
      <c r="L2519" s="1" t="s">
        <v>164</v>
      </c>
      <c r="M2519" s="1" t="s">
        <v>343</v>
      </c>
      <c r="N2519" s="1" t="s">
        <v>224</v>
      </c>
      <c r="O2519" s="1" t="s">
        <v>69</v>
      </c>
      <c r="P2519" t="s">
        <v>590</v>
      </c>
      <c r="Q2519" s="1" t="s">
        <v>591</v>
      </c>
      <c r="R2519" s="1" t="s">
        <v>1774</v>
      </c>
      <c r="S2519" s="1" t="s">
        <v>18264</v>
      </c>
      <c r="T2519" s="1" t="s">
        <v>18265</v>
      </c>
      <c r="U2519" s="1" t="s">
        <v>15568</v>
      </c>
      <c r="V2519" s="1" t="s">
        <v>3545</v>
      </c>
      <c r="W2519" s="1" t="s">
        <v>40</v>
      </c>
      <c r="X2519" t="str">
        <f t="shared" si="274"/>
        <v>Incomplete</v>
      </c>
      <c r="Y2519">
        <f>MAX(0,100-IF(G2519="Invalid",Config!$B$5,0)-IF(I2519="Invalid",Config!$B$6,0)-IF(X2519="Incomplete",Config!$B$7,0)-IF(AF2519="Yes",Config!$B$37,0))</f>
        <v>60</v>
      </c>
      <c r="Z2519" s="1">
        <f>IF(OR(TRIM(B2519)="",COUNTIF(Config!$B$15:$B$19,B2519)&gt;0),1,0)+IF(OR(TRIM(C2519)="",COUNTIF(Config!$B$15:$B$19,C2519)&gt;0),1,0)+IF(OR(TRIM(F2519)="",COUNTIF(Config!$B$15:$B$19,F2519)&gt;0),1,0)+IF(OR(TRIM(H2519)="",COUNTIF(Config!$B$15:$B$19,H2519)&gt;0),1,0)+IF(OR(TRIM(E2519)="",COUNTIF(Config!$B$15:$B$19,E2519)&gt;0),1,0)+IF(OR(TRIM(K2519)="",COUNTIF(Config!$B$15:$B$19,K2519)&gt;0),1,0)+IF(OR(TRIM(P2519)="",COUNTIF(Config!$B$15:$B$19,P2519)&gt;0),1,0)+IF(OR(TRIM(R2519)="",COUNTIF(Config!$B$15:$B$19,R2519)&gt;0),1,0)</f>
        <v>1</v>
      </c>
      <c r="AA2519" s="1" cm="1">
        <f t="array" ref="AA2519">SUMPRODUCT(LEN(H2519)-LEN(SUBSTITUTE(H2519,{"0";"1";"2";"3";"4";"5";"6";"7";"8";"9"},"")))</f>
        <v>12</v>
      </c>
      <c r="AC2519" t="str">
        <f t="shared" si="275"/>
        <v>Incomplete Profile</v>
      </c>
      <c r="AD2519">
        <f t="shared" si="276"/>
        <v>1</v>
      </c>
      <c r="AE2519">
        <f t="shared" si="277"/>
        <v>1</v>
      </c>
      <c r="AF2519" t="str">
        <f t="shared" si="278"/>
        <v>No</v>
      </c>
      <c r="AG2519" t="str">
        <f t="shared" ca="1" si="279"/>
        <v/>
      </c>
      <c r="AH2519" t="str">
        <f ca="1">IF(OR(V2519="",AG2519=""),"Yes",IF(AG2519&gt;Config!$B$41,"Yes","No"))</f>
        <v>Yes</v>
      </c>
    </row>
    <row r="2520" spans="1:34" x14ac:dyDescent="0.25">
      <c r="A2520" s="1" t="s">
        <v>18266</v>
      </c>
      <c r="B2520" s="1" t="s">
        <v>1175</v>
      </c>
      <c r="C2520" s="1" t="s">
        <v>828</v>
      </c>
      <c r="D2520" s="1" t="s">
        <v>18267</v>
      </c>
      <c r="E2520" s="1" t="s">
        <v>35076</v>
      </c>
      <c r="F2520" s="1" t="s">
        <v>18268</v>
      </c>
      <c r="G2520" t="str">
        <f t="shared" si="273"/>
        <v>Valid</v>
      </c>
      <c r="H2520" s="1" t="s">
        <v>18269</v>
      </c>
      <c r="I2520" t="str" cm="1">
        <f t="array" ref="I2520">IF(OR(TRIM(H2520)="",ISNUMBER(SEARCH("#",H2520)),AA2520&lt;Config!$B$8,SUMPRODUCT(--ISNUMBER(SEARCH({"a";"b";"c";"d";"e";"f";"g";"h";"i";"j";"k";"l";"m";"n";"o";"p";"q";"r";"s";"t";"u";"v";"w";"x";"y";"z"},H2520)))&gt;0),"Invalid","Valid")</f>
        <v>Valid</v>
      </c>
      <c r="J2520" s="1" t="s">
        <v>18270</v>
      </c>
      <c r="K2520" s="1" t="s">
        <v>163</v>
      </c>
      <c r="L2520" s="1" t="s">
        <v>102</v>
      </c>
      <c r="M2520" s="1" t="s">
        <v>50</v>
      </c>
      <c r="N2520" s="1" t="s">
        <v>51</v>
      </c>
      <c r="O2520" s="1" t="s">
        <v>52</v>
      </c>
      <c r="P2520" t="s">
        <v>87</v>
      </c>
      <c r="Q2520" s="1" t="s">
        <v>438</v>
      </c>
      <c r="R2520" s="1" t="s">
        <v>550</v>
      </c>
      <c r="S2520" s="1" t="s">
        <v>18271</v>
      </c>
      <c r="T2520" s="1" t="s">
        <v>18272</v>
      </c>
      <c r="U2520" s="1" t="s">
        <v>2661</v>
      </c>
      <c r="V2520" s="1" t="s">
        <v>10643</v>
      </c>
      <c r="W2520" s="1" t="s">
        <v>202</v>
      </c>
      <c r="X2520" t="str">
        <f t="shared" si="274"/>
        <v>Complete</v>
      </c>
      <c r="Y2520">
        <f>MAX(0,100-IF(G2520="Invalid",Config!$B$5,0)-IF(I2520="Invalid",Config!$B$6,0)-IF(X2520="Incomplete",Config!$B$7,0)-IF(AF2520="Yes",Config!$B$37,0))</f>
        <v>100</v>
      </c>
      <c r="Z2520" s="1">
        <f>IF(OR(TRIM(B2520)="",COUNTIF(Config!$B$15:$B$19,B2520)&gt;0),1,0)+IF(OR(TRIM(C2520)="",COUNTIF(Config!$B$15:$B$19,C2520)&gt;0),1,0)+IF(OR(TRIM(F2520)="",COUNTIF(Config!$B$15:$B$19,F2520)&gt;0),1,0)+IF(OR(TRIM(H2520)="",COUNTIF(Config!$B$15:$B$19,H2520)&gt;0),1,0)+IF(OR(TRIM(E2520)="",COUNTIF(Config!$B$15:$B$19,E2520)&gt;0),1,0)+IF(OR(TRIM(K2520)="",COUNTIF(Config!$B$15:$B$19,K2520)&gt;0),1,0)+IF(OR(TRIM(P2520)="",COUNTIF(Config!$B$15:$B$19,P2520)&gt;0),1,0)+IF(OR(TRIM(R2520)="",COUNTIF(Config!$B$15:$B$19,R2520)&gt;0),1,0)</f>
        <v>0</v>
      </c>
      <c r="AA2520" s="1" cm="1">
        <f t="array" ref="AA2520">SUMPRODUCT(LEN(H2520)-LEN(SUBSTITUTE(H2520,{"0";"1";"2";"3";"4";"5";"6";"7";"8";"9"},"")))</f>
        <v>11</v>
      </c>
      <c r="AC2520" t="str">
        <f t="shared" si="275"/>
        <v/>
      </c>
      <c r="AD2520">
        <f t="shared" si="276"/>
        <v>1</v>
      </c>
      <c r="AE2520">
        <f t="shared" si="277"/>
        <v>1</v>
      </c>
      <c r="AF2520" t="str">
        <f t="shared" si="278"/>
        <v>No</v>
      </c>
      <c r="AG2520">
        <f t="shared" ca="1" si="279"/>
        <v>138</v>
      </c>
      <c r="AH2520" t="str">
        <f ca="1">IF(OR(V2520="",AG2520=""),"Yes",IF(AG2520&gt;Config!$B$41,"Yes","No"))</f>
        <v>No</v>
      </c>
    </row>
    <row r="2521" spans="1:34" x14ac:dyDescent="0.25">
      <c r="A2521" s="1" t="s">
        <v>18273</v>
      </c>
      <c r="B2521" s="1" t="s">
        <v>1982</v>
      </c>
      <c r="C2521" s="1" t="s">
        <v>861</v>
      </c>
      <c r="D2521" s="1" t="s">
        <v>18274</v>
      </c>
      <c r="E2521" s="1" t="s">
        <v>339</v>
      </c>
      <c r="F2521" s="1" t="s">
        <v>18275</v>
      </c>
      <c r="G2521" t="str">
        <f t="shared" si="273"/>
        <v>Valid</v>
      </c>
      <c r="H2521" s="1" t="s">
        <v>18276</v>
      </c>
      <c r="I2521" t="str" cm="1">
        <f t="array" ref="I2521">IF(OR(TRIM(H2521)="",ISNUMBER(SEARCH("#",H2521)),AA2521&lt;Config!$B$8,SUMPRODUCT(--ISNUMBER(SEARCH({"a";"b";"c";"d";"e";"f";"g";"h";"i";"j";"k";"l";"m";"n";"o";"p";"q";"r";"s";"t";"u";"v";"w";"x";"y";"z"},H2521)))&gt;0),"Invalid","Valid")</f>
        <v>Valid</v>
      </c>
      <c r="J2521" s="1" t="s">
        <v>18277</v>
      </c>
      <c r="K2521" s="1" t="s">
        <v>250</v>
      </c>
      <c r="L2521" s="1" t="s">
        <v>164</v>
      </c>
      <c r="M2521" s="1" t="s">
        <v>343</v>
      </c>
      <c r="N2521" s="1" t="s">
        <v>51</v>
      </c>
      <c r="O2521" s="1" t="s">
        <v>149</v>
      </c>
      <c r="P2521" t="s">
        <v>53</v>
      </c>
      <c r="Q2521" s="1" t="s">
        <v>55</v>
      </c>
      <c r="R2521" s="1" t="s">
        <v>198</v>
      </c>
      <c r="S2521" s="1" t="s">
        <v>1109</v>
      </c>
      <c r="T2521" s="1" t="s">
        <v>18278</v>
      </c>
      <c r="U2521" s="1" t="s">
        <v>5010</v>
      </c>
      <c r="V2521" s="1" t="s">
        <v>18279</v>
      </c>
      <c r="W2521" s="1" t="s">
        <v>40</v>
      </c>
      <c r="X2521" t="str">
        <f t="shared" si="274"/>
        <v>Complete</v>
      </c>
      <c r="Y2521">
        <f>MAX(0,100-IF(G2521="Invalid",Config!$B$5,0)-IF(I2521="Invalid",Config!$B$6,0)-IF(X2521="Incomplete",Config!$B$7,0)-IF(AF2521="Yes",Config!$B$37,0))</f>
        <v>100</v>
      </c>
      <c r="Z2521" s="1">
        <f>IF(OR(TRIM(B2521)="",COUNTIF(Config!$B$15:$B$19,B2521)&gt;0),1,0)+IF(OR(TRIM(C2521)="",COUNTIF(Config!$B$15:$B$19,C2521)&gt;0),1,0)+IF(OR(TRIM(F2521)="",COUNTIF(Config!$B$15:$B$19,F2521)&gt;0),1,0)+IF(OR(TRIM(H2521)="",COUNTIF(Config!$B$15:$B$19,H2521)&gt;0),1,0)+IF(OR(TRIM(E2521)="",COUNTIF(Config!$B$15:$B$19,E2521)&gt;0),1,0)+IF(OR(TRIM(K2521)="",COUNTIF(Config!$B$15:$B$19,K2521)&gt;0),1,0)+IF(OR(TRIM(P2521)="",COUNTIF(Config!$B$15:$B$19,P2521)&gt;0),1,0)+IF(OR(TRIM(R2521)="",COUNTIF(Config!$B$15:$B$19,R2521)&gt;0),1,0)</f>
        <v>0</v>
      </c>
      <c r="AA2521" s="1" cm="1">
        <f t="array" ref="AA2521">SUMPRODUCT(LEN(H2521)-LEN(SUBSTITUTE(H2521,{"0";"1";"2";"3";"4";"5";"6";"7";"8";"9"},"")))</f>
        <v>12</v>
      </c>
      <c r="AC2521" t="str">
        <f t="shared" si="275"/>
        <v/>
      </c>
      <c r="AD2521">
        <f t="shared" si="276"/>
        <v>1</v>
      </c>
      <c r="AE2521">
        <f t="shared" si="277"/>
        <v>1</v>
      </c>
      <c r="AF2521" t="str">
        <f t="shared" si="278"/>
        <v>No</v>
      </c>
      <c r="AG2521">
        <f t="shared" ca="1" si="279"/>
        <v>394</v>
      </c>
      <c r="AH2521" t="str">
        <f ca="1">IF(OR(V2521="",AG2521=""),"Yes",IF(AG2521&gt;Config!$B$41,"Yes","No"))</f>
        <v>Yes</v>
      </c>
    </row>
    <row r="2522" spans="1:34" x14ac:dyDescent="0.25">
      <c r="A2522" s="1" t="s">
        <v>18280</v>
      </c>
      <c r="B2522" s="1" t="s">
        <v>619</v>
      </c>
      <c r="C2522" s="1" t="s">
        <v>489</v>
      </c>
      <c r="D2522" s="1" t="s">
        <v>18281</v>
      </c>
      <c r="E2522" s="1" t="s">
        <v>34024</v>
      </c>
      <c r="F2522" s="1" t="s">
        <v>18282</v>
      </c>
      <c r="G2522" t="str">
        <f t="shared" si="273"/>
        <v>Valid</v>
      </c>
      <c r="H2522" s="1" t="s">
        <v>18283</v>
      </c>
      <c r="I2522" t="str" cm="1">
        <f t="array" ref="I2522">IF(OR(TRIM(H2522)="",ISNUMBER(SEARCH("#",H2522)),AA2522&lt;Config!$B$8,SUMPRODUCT(--ISNUMBER(SEARCH({"a";"b";"c";"d";"e";"f";"g";"h";"i";"j";"k";"l";"m";"n";"o";"p";"q";"r";"s";"t";"u";"v";"w";"x";"y";"z"},H2522)))&gt;0),"Invalid","Valid")</f>
        <v>Valid</v>
      </c>
      <c r="J2522" s="1" t="s">
        <v>18284</v>
      </c>
      <c r="K2522" s="1" t="s">
        <v>147</v>
      </c>
      <c r="L2522" s="1" t="s">
        <v>450</v>
      </c>
      <c r="M2522" s="1" t="s">
        <v>517</v>
      </c>
      <c r="N2522" s="1" t="s">
        <v>252</v>
      </c>
      <c r="O2522" s="1" t="s">
        <v>69</v>
      </c>
      <c r="P2522" t="s">
        <v>314</v>
      </c>
      <c r="Q2522" s="1" t="s">
        <v>663</v>
      </c>
      <c r="R2522" s="1" t="s">
        <v>315</v>
      </c>
      <c r="S2522" s="1" t="s">
        <v>18285</v>
      </c>
      <c r="T2522" s="1" t="s">
        <v>18286</v>
      </c>
      <c r="U2522" s="1" t="s">
        <v>4670</v>
      </c>
      <c r="V2522" s="1" t="s">
        <v>5129</v>
      </c>
      <c r="W2522" s="1" t="s">
        <v>33823</v>
      </c>
      <c r="X2522" t="str">
        <f t="shared" si="274"/>
        <v>Complete</v>
      </c>
      <c r="Y2522">
        <f>MAX(0,100-IF(G2522="Invalid",Config!$B$5,0)-IF(I2522="Invalid",Config!$B$6,0)-IF(X2522="Incomplete",Config!$B$7,0)-IF(AF2522="Yes",Config!$B$37,0))</f>
        <v>100</v>
      </c>
      <c r="Z2522" s="1">
        <f>IF(OR(TRIM(B2522)="",COUNTIF(Config!$B$15:$B$19,B2522)&gt;0),1,0)+IF(OR(TRIM(C2522)="",COUNTIF(Config!$B$15:$B$19,C2522)&gt;0),1,0)+IF(OR(TRIM(F2522)="",COUNTIF(Config!$B$15:$B$19,F2522)&gt;0),1,0)+IF(OR(TRIM(H2522)="",COUNTIF(Config!$B$15:$B$19,H2522)&gt;0),1,0)+IF(OR(TRIM(E2522)="",COUNTIF(Config!$B$15:$B$19,E2522)&gt;0),1,0)+IF(OR(TRIM(K2522)="",COUNTIF(Config!$B$15:$B$19,K2522)&gt;0),1,0)+IF(OR(TRIM(P2522)="",COUNTIF(Config!$B$15:$B$19,P2522)&gt;0),1,0)+IF(OR(TRIM(R2522)="",COUNTIF(Config!$B$15:$B$19,R2522)&gt;0),1,0)</f>
        <v>0</v>
      </c>
      <c r="AA2522" s="1" cm="1">
        <f t="array" ref="AA2522">SUMPRODUCT(LEN(H2522)-LEN(SUBSTITUTE(H2522,{"0";"1";"2";"3";"4";"5";"6";"7";"8";"9"},"")))</f>
        <v>12</v>
      </c>
      <c r="AC2522" t="str">
        <f t="shared" si="275"/>
        <v/>
      </c>
      <c r="AD2522">
        <f t="shared" si="276"/>
        <v>1</v>
      </c>
      <c r="AE2522">
        <f t="shared" si="277"/>
        <v>1</v>
      </c>
      <c r="AF2522" t="str">
        <f t="shared" si="278"/>
        <v>No</v>
      </c>
      <c r="AG2522">
        <f t="shared" ca="1" si="279"/>
        <v>355</v>
      </c>
      <c r="AH2522" t="str">
        <f ca="1">IF(OR(V2522="",AG2522=""),"Yes",IF(AG2522&gt;Config!$B$41,"Yes","No"))</f>
        <v>No</v>
      </c>
    </row>
    <row r="2523" spans="1:34" x14ac:dyDescent="0.25">
      <c r="A2523" s="1" t="s">
        <v>18287</v>
      </c>
      <c r="B2523" s="1" t="s">
        <v>336</v>
      </c>
      <c r="C2523" s="1" t="s">
        <v>566</v>
      </c>
      <c r="D2523" s="1" t="s">
        <v>16914</v>
      </c>
      <c r="E2523" s="1" t="s">
        <v>34998</v>
      </c>
      <c r="F2523" s="1" t="s">
        <v>16915</v>
      </c>
      <c r="G2523" t="str">
        <f t="shared" si="273"/>
        <v>Valid</v>
      </c>
      <c r="H2523" s="1" t="s">
        <v>884</v>
      </c>
      <c r="I2523" t="str" cm="1">
        <f t="array" ref="I2523">IF(OR(TRIM(H2523)="",ISNUMBER(SEARCH("#",H2523)),AA2523&lt;Config!$B$8,SUMPRODUCT(--ISNUMBER(SEARCH({"a";"b";"c";"d";"e";"f";"g";"h";"i";"j";"k";"l";"m";"n";"o";"p";"q";"r";"s";"t";"u";"v";"w";"x";"y";"z"},H2523)))&gt;0),"Invalid","Valid")</f>
        <v>Invalid</v>
      </c>
      <c r="J2523" s="1" t="s">
        <v>16916</v>
      </c>
      <c r="K2523" s="1" t="s">
        <v>1001</v>
      </c>
      <c r="L2523" s="1" t="s">
        <v>102</v>
      </c>
      <c r="M2523" s="1" t="s">
        <v>391</v>
      </c>
      <c r="N2523" s="1" t="s">
        <v>211</v>
      </c>
      <c r="O2523" s="1" t="s">
        <v>180</v>
      </c>
      <c r="P2523" t="s">
        <v>104</v>
      </c>
      <c r="Q2523" s="1" t="s">
        <v>105</v>
      </c>
      <c r="R2523" s="1" t="s">
        <v>922</v>
      </c>
      <c r="S2523" s="1" t="s">
        <v>16917</v>
      </c>
      <c r="T2523" s="1" t="s">
        <v>16918</v>
      </c>
      <c r="U2523" s="1" t="s">
        <v>9649</v>
      </c>
      <c r="V2523" s="1" t="s">
        <v>1145</v>
      </c>
      <c r="W2523" s="1" t="s">
        <v>141</v>
      </c>
      <c r="X2523" t="str">
        <f t="shared" si="274"/>
        <v>Complete</v>
      </c>
      <c r="Y2523">
        <f>MAX(0,100-IF(G2523="Invalid",Config!$B$5,0)-IF(I2523="Invalid",Config!$B$6,0)-IF(X2523="Incomplete",Config!$B$7,0)-IF(AF2523="Yes",Config!$B$37,0))</f>
        <v>55</v>
      </c>
      <c r="Z2523" s="1">
        <f>IF(OR(TRIM(B2523)="",COUNTIF(Config!$B$15:$B$19,B2523)&gt;0),1,0)+IF(OR(TRIM(C2523)="",COUNTIF(Config!$B$15:$B$19,C2523)&gt;0),1,0)+IF(OR(TRIM(F2523)="",COUNTIF(Config!$B$15:$B$19,F2523)&gt;0),1,0)+IF(OR(TRIM(H2523)="",COUNTIF(Config!$B$15:$B$19,H2523)&gt;0),1,0)+IF(OR(TRIM(E2523)="",COUNTIF(Config!$B$15:$B$19,E2523)&gt;0),1,0)+IF(OR(TRIM(K2523)="",COUNTIF(Config!$B$15:$B$19,K2523)&gt;0),1,0)+IF(OR(TRIM(P2523)="",COUNTIF(Config!$B$15:$B$19,P2523)&gt;0),1,0)+IF(OR(TRIM(R2523)="",COUNTIF(Config!$B$15:$B$19,R2523)&gt;0),1,0)</f>
        <v>0</v>
      </c>
      <c r="AA2523" s="1" cm="1">
        <f t="array" ref="AA2523">SUMPRODUCT(LEN(H2523)-LEN(SUBSTITUTE(H2523,{"0";"1";"2";"3";"4";"5";"6";"7";"8";"9"},"")))</f>
        <v>3</v>
      </c>
      <c r="AC2523" t="str">
        <f t="shared" si="275"/>
        <v>Invalid Phone; Potential Duplicate</v>
      </c>
      <c r="AD2523">
        <f t="shared" si="276"/>
        <v>2</v>
      </c>
      <c r="AE2523">
        <f t="shared" si="277"/>
        <v>0</v>
      </c>
      <c r="AF2523" t="str">
        <f t="shared" si="278"/>
        <v>Yes</v>
      </c>
      <c r="AG2523">
        <f t="shared" ca="1" si="279"/>
        <v>37</v>
      </c>
      <c r="AH2523" t="str">
        <f ca="1">IF(OR(V2523="",AG2523=""),"Yes",IF(AG2523&gt;Config!$B$41,"Yes","No"))</f>
        <v>No</v>
      </c>
    </row>
    <row r="2524" spans="1:34" x14ac:dyDescent="0.25">
      <c r="A2524" s="1" t="s">
        <v>18288</v>
      </c>
      <c r="B2524" s="1" t="s">
        <v>3087</v>
      </c>
      <c r="C2524" s="1" t="s">
        <v>420</v>
      </c>
      <c r="D2524" s="1" t="s">
        <v>18289</v>
      </c>
      <c r="E2524" s="1" t="s">
        <v>34797</v>
      </c>
      <c r="F2524" s="1" t="s">
        <v>18290</v>
      </c>
      <c r="G2524" t="str">
        <f t="shared" si="273"/>
        <v>Valid</v>
      </c>
      <c r="H2524" s="1" t="s">
        <v>18291</v>
      </c>
      <c r="I2524" t="str" cm="1">
        <f t="array" ref="I2524">IF(OR(TRIM(H2524)="",ISNUMBER(SEARCH("#",H2524)),AA2524&lt;Config!$B$8,SUMPRODUCT(--ISNUMBER(SEARCH({"a";"b";"c";"d";"e";"f";"g";"h";"i";"j";"k";"l";"m";"n";"o";"p";"q";"r";"s";"t";"u";"v";"w";"x";"y";"z"},H2524)))&gt;0),"Invalid","Valid")</f>
        <v>Valid</v>
      </c>
      <c r="J2524" s="1" t="s">
        <v>18292</v>
      </c>
      <c r="K2524" s="1" t="s">
        <v>48</v>
      </c>
      <c r="L2524" s="1" t="s">
        <v>450</v>
      </c>
      <c r="M2524" s="1" t="s">
        <v>235</v>
      </c>
      <c r="N2524" s="1" t="s">
        <v>86</v>
      </c>
      <c r="O2524" s="1" t="s">
        <v>196</v>
      </c>
      <c r="P2524" t="s">
        <v>236</v>
      </c>
      <c r="Q2524" s="1" t="s">
        <v>237</v>
      </c>
      <c r="R2524" s="1" t="s">
        <v>238</v>
      </c>
      <c r="S2524" s="1" t="s">
        <v>18293</v>
      </c>
      <c r="T2524" s="1" t="s">
        <v>18294</v>
      </c>
      <c r="U2524" s="1" t="s">
        <v>3455</v>
      </c>
      <c r="V2524" s="1" t="s">
        <v>140</v>
      </c>
      <c r="W2524" s="1" t="s">
        <v>384</v>
      </c>
      <c r="X2524" t="str">
        <f t="shared" si="274"/>
        <v>Complete</v>
      </c>
      <c r="Y2524">
        <f>MAX(0,100-IF(G2524="Invalid",Config!$B$5,0)-IF(I2524="Invalid",Config!$B$6,0)-IF(X2524="Incomplete",Config!$B$7,0)-IF(AF2524="Yes",Config!$B$37,0))</f>
        <v>100</v>
      </c>
      <c r="Z2524" s="1">
        <f>IF(OR(TRIM(B2524)="",COUNTIF(Config!$B$15:$B$19,B2524)&gt;0),1,0)+IF(OR(TRIM(C2524)="",COUNTIF(Config!$B$15:$B$19,C2524)&gt;0),1,0)+IF(OR(TRIM(F2524)="",COUNTIF(Config!$B$15:$B$19,F2524)&gt;0),1,0)+IF(OR(TRIM(H2524)="",COUNTIF(Config!$B$15:$B$19,H2524)&gt;0),1,0)+IF(OR(TRIM(E2524)="",COUNTIF(Config!$B$15:$B$19,E2524)&gt;0),1,0)+IF(OR(TRIM(K2524)="",COUNTIF(Config!$B$15:$B$19,K2524)&gt;0),1,0)+IF(OR(TRIM(P2524)="",COUNTIF(Config!$B$15:$B$19,P2524)&gt;0),1,0)+IF(OR(TRIM(R2524)="",COUNTIF(Config!$B$15:$B$19,R2524)&gt;0),1,0)</f>
        <v>0</v>
      </c>
      <c r="AA2524" s="1" cm="1">
        <f t="array" ref="AA2524">SUMPRODUCT(LEN(H2524)-LEN(SUBSTITUTE(H2524,{"0";"1";"2";"3";"4";"5";"6";"7";"8";"9"},"")))</f>
        <v>12</v>
      </c>
      <c r="AC2524" t="str">
        <f t="shared" si="275"/>
        <v/>
      </c>
      <c r="AD2524">
        <f t="shared" si="276"/>
        <v>1</v>
      </c>
      <c r="AE2524">
        <f t="shared" si="277"/>
        <v>1</v>
      </c>
      <c r="AF2524" t="str">
        <f t="shared" si="278"/>
        <v>No</v>
      </c>
      <c r="AG2524">
        <f t="shared" ca="1" si="279"/>
        <v>37</v>
      </c>
      <c r="AH2524" t="str">
        <f ca="1">IF(OR(V2524="",AG2524=""),"Yes",IF(AG2524&gt;Config!$B$41,"Yes","No"))</f>
        <v>No</v>
      </c>
    </row>
    <row r="2525" spans="1:34" x14ac:dyDescent="0.25">
      <c r="A2525" s="1" t="s">
        <v>18295</v>
      </c>
      <c r="B2525" s="1" t="s">
        <v>353</v>
      </c>
      <c r="C2525" s="1" t="s">
        <v>245</v>
      </c>
      <c r="D2525" s="1" t="s">
        <v>18296</v>
      </c>
      <c r="E2525" s="1" t="s">
        <v>34414</v>
      </c>
      <c r="F2525" s="1" t="s">
        <v>18297</v>
      </c>
      <c r="G2525" t="str">
        <f t="shared" si="273"/>
        <v>Valid</v>
      </c>
      <c r="H2525" s="1" t="s">
        <v>18298</v>
      </c>
      <c r="I2525" t="str" cm="1">
        <f t="array" ref="I2525">IF(OR(TRIM(H2525)="",ISNUMBER(SEARCH("#",H2525)),AA2525&lt;Config!$B$8,SUMPRODUCT(--ISNUMBER(SEARCH({"a";"b";"c";"d";"e";"f";"g";"h";"i";"j";"k";"l";"m";"n";"o";"p";"q";"r";"s";"t";"u";"v";"w";"x";"y";"z"},H2525)))&gt;0),"Invalid","Valid")</f>
        <v>Valid</v>
      </c>
      <c r="J2525" s="1" t="s">
        <v>18299</v>
      </c>
      <c r="K2525" s="1" t="s">
        <v>147</v>
      </c>
      <c r="L2525" s="1" t="s">
        <v>179</v>
      </c>
      <c r="M2525" s="1" t="s">
        <v>165</v>
      </c>
      <c r="N2525" s="1" t="s">
        <v>31</v>
      </c>
      <c r="O2525" s="1" t="s">
        <v>149</v>
      </c>
      <c r="P2525" t="s">
        <v>53</v>
      </c>
      <c r="Q2525" s="1" t="s">
        <v>150</v>
      </c>
      <c r="R2525" s="1" t="s">
        <v>55</v>
      </c>
      <c r="S2525" s="1" t="s">
        <v>18300</v>
      </c>
      <c r="T2525" s="1" t="s">
        <v>18301</v>
      </c>
      <c r="U2525" s="1" t="s">
        <v>1204</v>
      </c>
      <c r="V2525" s="1" t="s">
        <v>8138</v>
      </c>
      <c r="W2525" s="1" t="s">
        <v>125</v>
      </c>
      <c r="X2525" t="str">
        <f t="shared" si="274"/>
        <v>Complete</v>
      </c>
      <c r="Y2525">
        <f>MAX(0,100-IF(G2525="Invalid",Config!$B$5,0)-IF(I2525="Invalid",Config!$B$6,0)-IF(X2525="Incomplete",Config!$B$7,0)-IF(AF2525="Yes",Config!$B$37,0))</f>
        <v>100</v>
      </c>
      <c r="Z2525" s="1">
        <f>IF(OR(TRIM(B2525)="",COUNTIF(Config!$B$15:$B$19,B2525)&gt;0),1,0)+IF(OR(TRIM(C2525)="",COUNTIF(Config!$B$15:$B$19,C2525)&gt;0),1,0)+IF(OR(TRIM(F2525)="",COUNTIF(Config!$B$15:$B$19,F2525)&gt;0),1,0)+IF(OR(TRIM(H2525)="",COUNTIF(Config!$B$15:$B$19,H2525)&gt;0),1,0)+IF(OR(TRIM(E2525)="",COUNTIF(Config!$B$15:$B$19,E2525)&gt;0),1,0)+IF(OR(TRIM(K2525)="",COUNTIF(Config!$B$15:$B$19,K2525)&gt;0),1,0)+IF(OR(TRIM(P2525)="",COUNTIF(Config!$B$15:$B$19,P2525)&gt;0),1,0)+IF(OR(TRIM(R2525)="",COUNTIF(Config!$B$15:$B$19,R2525)&gt;0),1,0)</f>
        <v>0</v>
      </c>
      <c r="AA2525" s="1" cm="1">
        <f t="array" ref="AA2525">SUMPRODUCT(LEN(H2525)-LEN(SUBSTITUTE(H2525,{"0";"1";"2";"3";"4";"5";"6";"7";"8";"9"},"")))</f>
        <v>12</v>
      </c>
      <c r="AC2525" t="str">
        <f t="shared" si="275"/>
        <v/>
      </c>
      <c r="AD2525">
        <f t="shared" si="276"/>
        <v>1</v>
      </c>
      <c r="AE2525">
        <f t="shared" si="277"/>
        <v>1</v>
      </c>
      <c r="AF2525" t="str">
        <f t="shared" si="278"/>
        <v>No</v>
      </c>
      <c r="AG2525">
        <f t="shared" ca="1" si="279"/>
        <v>338</v>
      </c>
      <c r="AH2525" t="str">
        <f ca="1">IF(OR(V2525="",AG2525=""),"Yes",IF(AG2525&gt;Config!$B$41,"Yes","No"))</f>
        <v>No</v>
      </c>
    </row>
    <row r="2526" spans="1:34" x14ac:dyDescent="0.25">
      <c r="A2526" s="1" t="s">
        <v>18302</v>
      </c>
      <c r="B2526" s="1" t="s">
        <v>42</v>
      </c>
      <c r="C2526" s="1" t="s">
        <v>499</v>
      </c>
      <c r="D2526" s="1" t="s">
        <v>18303</v>
      </c>
      <c r="E2526" s="1" t="s">
        <v>739</v>
      </c>
      <c r="F2526" s="1" t="s">
        <v>18304</v>
      </c>
      <c r="G2526" t="str">
        <f t="shared" si="273"/>
        <v>Valid</v>
      </c>
      <c r="H2526" s="1" t="s">
        <v>18305</v>
      </c>
      <c r="I2526" t="str" cm="1">
        <f t="array" ref="I2526">IF(OR(TRIM(H2526)="",ISNUMBER(SEARCH("#",H2526)),AA2526&lt;Config!$B$8,SUMPRODUCT(--ISNUMBER(SEARCH({"a";"b";"c";"d";"e";"f";"g";"h";"i";"j";"k";"l";"m";"n";"o";"p";"q";"r";"s";"t";"u";"v";"w";"x";"y";"z"},H2526)))&gt;0),"Invalid","Valid")</f>
        <v>Valid</v>
      </c>
      <c r="J2526" s="1" t="s">
        <v>18306</v>
      </c>
      <c r="K2526" s="1" t="s">
        <v>625</v>
      </c>
      <c r="L2526" s="1" t="s">
        <v>134</v>
      </c>
      <c r="M2526" s="1" t="s">
        <v>85</v>
      </c>
      <c r="N2526" s="1" t="s">
        <v>33819</v>
      </c>
      <c r="O2526" s="1" t="s">
        <v>196</v>
      </c>
      <c r="P2526" t="s">
        <v>590</v>
      </c>
      <c r="Q2526" s="1" t="s">
        <v>1481</v>
      </c>
      <c r="R2526" s="1" t="s">
        <v>592</v>
      </c>
      <c r="S2526" s="1" t="s">
        <v>4801</v>
      </c>
      <c r="T2526" s="1" t="s">
        <v>18307</v>
      </c>
      <c r="U2526" s="1" t="s">
        <v>3869</v>
      </c>
      <c r="V2526" s="1" t="s">
        <v>140</v>
      </c>
      <c r="W2526" s="1" t="s">
        <v>75</v>
      </c>
      <c r="X2526" t="str">
        <f t="shared" si="274"/>
        <v>Complete</v>
      </c>
      <c r="Y2526">
        <f>MAX(0,100-IF(G2526="Invalid",Config!$B$5,0)-IF(I2526="Invalid",Config!$B$6,0)-IF(X2526="Incomplete",Config!$B$7,0)-IF(AF2526="Yes",Config!$B$37,0))</f>
        <v>100</v>
      </c>
      <c r="Z2526" s="1">
        <f>IF(OR(TRIM(B2526)="",COUNTIF(Config!$B$15:$B$19,B2526)&gt;0),1,0)+IF(OR(TRIM(C2526)="",COUNTIF(Config!$B$15:$B$19,C2526)&gt;0),1,0)+IF(OR(TRIM(F2526)="",COUNTIF(Config!$B$15:$B$19,F2526)&gt;0),1,0)+IF(OR(TRIM(H2526)="",COUNTIF(Config!$B$15:$B$19,H2526)&gt;0),1,0)+IF(OR(TRIM(E2526)="",COUNTIF(Config!$B$15:$B$19,E2526)&gt;0),1,0)+IF(OR(TRIM(K2526)="",COUNTIF(Config!$B$15:$B$19,K2526)&gt;0),1,0)+IF(OR(TRIM(P2526)="",COUNTIF(Config!$B$15:$B$19,P2526)&gt;0),1,0)+IF(OR(TRIM(R2526)="",COUNTIF(Config!$B$15:$B$19,R2526)&gt;0),1,0)</f>
        <v>0</v>
      </c>
      <c r="AA2526" s="1" cm="1">
        <f t="array" ref="AA2526">SUMPRODUCT(LEN(H2526)-LEN(SUBSTITUTE(H2526,{"0";"1";"2";"3";"4";"5";"6";"7";"8";"9"},"")))</f>
        <v>10</v>
      </c>
      <c r="AC2526" t="str">
        <f t="shared" si="275"/>
        <v/>
      </c>
      <c r="AD2526">
        <f t="shared" si="276"/>
        <v>1</v>
      </c>
      <c r="AE2526">
        <f t="shared" si="277"/>
        <v>1</v>
      </c>
      <c r="AF2526" t="str">
        <f t="shared" si="278"/>
        <v>No</v>
      </c>
      <c r="AG2526">
        <f t="shared" ca="1" si="279"/>
        <v>37</v>
      </c>
      <c r="AH2526" t="str">
        <f ca="1">IF(OR(V2526="",AG2526=""),"Yes",IF(AG2526&gt;Config!$B$41,"Yes","No"))</f>
        <v>No</v>
      </c>
    </row>
    <row r="2527" spans="1:34" x14ac:dyDescent="0.25">
      <c r="A2527" s="1" t="s">
        <v>18308</v>
      </c>
      <c r="B2527" s="1" t="s">
        <v>322</v>
      </c>
      <c r="C2527" s="1" t="s">
        <v>432</v>
      </c>
      <c r="D2527" s="1" t="s">
        <v>18309</v>
      </c>
      <c r="E2527" s="1" t="s">
        <v>35077</v>
      </c>
      <c r="F2527" s="1" t="s">
        <v>18310</v>
      </c>
      <c r="G2527" t="str">
        <f t="shared" si="273"/>
        <v>Valid</v>
      </c>
      <c r="H2527" s="1" t="s">
        <v>18311</v>
      </c>
      <c r="I2527" t="str" cm="1">
        <f t="array" ref="I2527">IF(OR(TRIM(H2527)="",ISNUMBER(SEARCH("#",H2527)),AA2527&lt;Config!$B$8,SUMPRODUCT(--ISNUMBER(SEARCH({"a";"b";"c";"d";"e";"f";"g";"h";"i";"j";"k";"l";"m";"n";"o";"p";"q";"r";"s";"t";"u";"v";"w";"x";"y";"z"},H2527)))&gt;0),"Invalid","Valid")</f>
        <v>Valid</v>
      </c>
      <c r="J2527" s="1" t="s">
        <v>18312</v>
      </c>
      <c r="K2527" s="1" t="s">
        <v>866</v>
      </c>
      <c r="L2527" s="1" t="s">
        <v>164</v>
      </c>
      <c r="M2527" s="1" t="s">
        <v>343</v>
      </c>
      <c r="N2527" s="1" t="s">
        <v>358</v>
      </c>
      <c r="O2527" s="1" t="s">
        <v>149</v>
      </c>
      <c r="P2527" t="s">
        <v>53</v>
      </c>
      <c r="Q2527" s="1" t="s">
        <v>55</v>
      </c>
      <c r="R2527" s="1" t="s">
        <v>197</v>
      </c>
      <c r="S2527" s="1" t="s">
        <v>18313</v>
      </c>
      <c r="T2527" s="1" t="s">
        <v>18314</v>
      </c>
      <c r="U2527" s="1" t="s">
        <v>2744</v>
      </c>
      <c r="V2527" s="1" t="s">
        <v>1083</v>
      </c>
      <c r="W2527" s="1" t="s">
        <v>293</v>
      </c>
      <c r="X2527" t="str">
        <f t="shared" si="274"/>
        <v>Complete</v>
      </c>
      <c r="Y2527">
        <f>MAX(0,100-IF(G2527="Invalid",Config!$B$5,0)-IF(I2527="Invalid",Config!$B$6,0)-IF(X2527="Incomplete",Config!$B$7,0)-IF(AF2527="Yes",Config!$B$37,0))</f>
        <v>75</v>
      </c>
      <c r="Z2527" s="1">
        <f>IF(OR(TRIM(B2527)="",COUNTIF(Config!$B$15:$B$19,B2527)&gt;0),1,0)+IF(OR(TRIM(C2527)="",COUNTIF(Config!$B$15:$B$19,C2527)&gt;0),1,0)+IF(OR(TRIM(F2527)="",COUNTIF(Config!$B$15:$B$19,F2527)&gt;0),1,0)+IF(OR(TRIM(H2527)="",COUNTIF(Config!$B$15:$B$19,H2527)&gt;0),1,0)+IF(OR(TRIM(E2527)="",COUNTIF(Config!$B$15:$B$19,E2527)&gt;0),1,0)+IF(OR(TRIM(K2527)="",COUNTIF(Config!$B$15:$B$19,K2527)&gt;0),1,0)+IF(OR(TRIM(P2527)="",COUNTIF(Config!$B$15:$B$19,P2527)&gt;0),1,0)+IF(OR(TRIM(R2527)="",COUNTIF(Config!$B$15:$B$19,R2527)&gt;0),1,0)</f>
        <v>0</v>
      </c>
      <c r="AA2527" s="1" cm="1">
        <f t="array" ref="AA2527">SUMPRODUCT(LEN(H2527)-LEN(SUBSTITUTE(H2527,{"0";"1";"2";"3";"4";"5";"6";"7";"8";"9"},"")))</f>
        <v>11</v>
      </c>
      <c r="AC2527" t="str">
        <f t="shared" si="275"/>
        <v>Potential Duplicate</v>
      </c>
      <c r="AD2527">
        <f t="shared" si="276"/>
        <v>1</v>
      </c>
      <c r="AE2527">
        <f t="shared" si="277"/>
        <v>2</v>
      </c>
      <c r="AF2527" t="str">
        <f t="shared" si="278"/>
        <v>Yes</v>
      </c>
      <c r="AG2527">
        <f t="shared" ca="1" si="279"/>
        <v>247</v>
      </c>
      <c r="AH2527" t="str">
        <f ca="1">IF(OR(V2527="",AG2527=""),"Yes",IF(AG2527&gt;Config!$B$41,"Yes","No"))</f>
        <v>No</v>
      </c>
    </row>
    <row r="2528" spans="1:34" x14ac:dyDescent="0.25">
      <c r="A2528" s="1" t="s">
        <v>18315</v>
      </c>
      <c r="B2528" s="1" t="s">
        <v>33815</v>
      </c>
      <c r="C2528" s="1" t="s">
        <v>219</v>
      </c>
      <c r="D2528" s="1" t="s">
        <v>219</v>
      </c>
      <c r="E2528" s="1" t="s">
        <v>34967</v>
      </c>
      <c r="F2528" s="1" t="s">
        <v>18316</v>
      </c>
      <c r="G2528" t="str">
        <f t="shared" si="273"/>
        <v>Valid</v>
      </c>
      <c r="H2528" s="1" t="s">
        <v>18317</v>
      </c>
      <c r="I2528" t="str" cm="1">
        <f t="array" ref="I2528">IF(OR(TRIM(H2528)="",ISNUMBER(SEARCH("#",H2528)),AA2528&lt;Config!$B$8,SUMPRODUCT(--ISNUMBER(SEARCH({"a";"b";"c";"d";"e";"f";"g";"h";"i";"j";"k";"l";"m";"n";"o";"p";"q";"r";"s";"t";"u";"v";"w";"x";"y";"z"},H2528)))&gt;0),"Invalid","Valid")</f>
        <v>Valid</v>
      </c>
      <c r="J2528" s="1" t="s">
        <v>18318</v>
      </c>
      <c r="K2528" s="1" t="s">
        <v>369</v>
      </c>
      <c r="L2528" s="1" t="s">
        <v>102</v>
      </c>
      <c r="M2528" s="1" t="s">
        <v>50</v>
      </c>
      <c r="N2528" s="1" t="s">
        <v>211</v>
      </c>
      <c r="O2528" s="1" t="s">
        <v>32</v>
      </c>
      <c r="P2528" t="s">
        <v>590</v>
      </c>
      <c r="Q2528" s="1" t="s">
        <v>1481</v>
      </c>
      <c r="R2528" s="1" t="s">
        <v>1774</v>
      </c>
      <c r="S2528" s="1" t="s">
        <v>4951</v>
      </c>
      <c r="T2528" s="1" t="s">
        <v>18319</v>
      </c>
      <c r="U2528" s="1" t="s">
        <v>18320</v>
      </c>
      <c r="V2528" s="1" t="s">
        <v>6468</v>
      </c>
      <c r="W2528" s="1" t="s">
        <v>60</v>
      </c>
      <c r="X2528" t="str">
        <f t="shared" si="274"/>
        <v>Incomplete</v>
      </c>
      <c r="Y2528">
        <f>MAX(0,100-IF(G2528="Invalid",Config!$B$5,0)-IF(I2528="Invalid",Config!$B$6,0)-IF(X2528="Incomplete",Config!$B$7,0)-IF(AF2528="Yes",Config!$B$37,0))</f>
        <v>60</v>
      </c>
      <c r="Z2528" s="1">
        <f>IF(OR(TRIM(B2528)="",COUNTIF(Config!$B$15:$B$19,B2528)&gt;0),1,0)+IF(OR(TRIM(C2528)="",COUNTIF(Config!$B$15:$B$19,C2528)&gt;0),1,0)+IF(OR(TRIM(F2528)="",COUNTIF(Config!$B$15:$B$19,F2528)&gt;0),1,0)+IF(OR(TRIM(H2528)="",COUNTIF(Config!$B$15:$B$19,H2528)&gt;0),1,0)+IF(OR(TRIM(E2528)="",COUNTIF(Config!$B$15:$B$19,E2528)&gt;0),1,0)+IF(OR(TRIM(K2528)="",COUNTIF(Config!$B$15:$B$19,K2528)&gt;0),1,0)+IF(OR(TRIM(P2528)="",COUNTIF(Config!$B$15:$B$19,P2528)&gt;0),1,0)+IF(OR(TRIM(R2528)="",COUNTIF(Config!$B$15:$B$19,R2528)&gt;0),1,0)</f>
        <v>1</v>
      </c>
      <c r="AA2528" s="1" cm="1">
        <f t="array" ref="AA2528">SUMPRODUCT(LEN(H2528)-LEN(SUBSTITUTE(H2528,{"0";"1";"2";"3";"4";"5";"6";"7";"8";"9"},"")))</f>
        <v>10</v>
      </c>
      <c r="AC2528" t="str">
        <f t="shared" si="275"/>
        <v>Incomplete Profile</v>
      </c>
      <c r="AD2528">
        <f t="shared" si="276"/>
        <v>1</v>
      </c>
      <c r="AE2528">
        <f t="shared" si="277"/>
        <v>1</v>
      </c>
      <c r="AF2528" t="str">
        <f t="shared" si="278"/>
        <v>No</v>
      </c>
      <c r="AG2528">
        <f t="shared" ca="1" si="279"/>
        <v>98</v>
      </c>
      <c r="AH2528" t="str">
        <f ca="1">IF(OR(V2528="",AG2528=""),"Yes",IF(AG2528&gt;Config!$B$41,"Yes","No"))</f>
        <v>No</v>
      </c>
    </row>
    <row r="2529" spans="1:34" x14ac:dyDescent="0.25">
      <c r="A2529" s="1" t="s">
        <v>18321</v>
      </c>
      <c r="B2529" s="1" t="s">
        <v>1293</v>
      </c>
      <c r="C2529" s="1" t="s">
        <v>323</v>
      </c>
      <c r="D2529" s="1" t="s">
        <v>18322</v>
      </c>
      <c r="E2529" s="1" t="s">
        <v>34519</v>
      </c>
      <c r="F2529" s="1" t="s">
        <v>18323</v>
      </c>
      <c r="G2529" t="str">
        <f t="shared" si="273"/>
        <v>Invalid</v>
      </c>
      <c r="H2529" s="1" t="s">
        <v>18324</v>
      </c>
      <c r="I2529" t="str" cm="1">
        <f t="array" ref="I2529">IF(OR(TRIM(H2529)="",ISNUMBER(SEARCH("#",H2529)),AA2529&lt;Config!$B$8,SUMPRODUCT(--ISNUMBER(SEARCH({"a";"b";"c";"d";"e";"f";"g";"h";"i";"j";"k";"l";"m";"n";"o";"p";"q";"r";"s";"t";"u";"v";"w";"x";"y";"z"},H2529)))&gt;0),"Invalid","Valid")</f>
        <v>Valid</v>
      </c>
      <c r="J2529" s="1" t="s">
        <v>18325</v>
      </c>
      <c r="K2529" s="1" t="s">
        <v>287</v>
      </c>
      <c r="L2529" s="1" t="s">
        <v>29</v>
      </c>
      <c r="M2529" s="1" t="s">
        <v>118</v>
      </c>
      <c r="N2529" s="1" t="s">
        <v>211</v>
      </c>
      <c r="O2529" s="1" t="s">
        <v>196</v>
      </c>
      <c r="P2529" t="s">
        <v>53</v>
      </c>
      <c r="Q2529" s="1" t="s">
        <v>181</v>
      </c>
      <c r="R2529" s="1" t="s">
        <v>198</v>
      </c>
      <c r="S2529" s="1" t="s">
        <v>18326</v>
      </c>
      <c r="T2529" s="1" t="s">
        <v>18327</v>
      </c>
      <c r="U2529" s="1" t="s">
        <v>18328</v>
      </c>
      <c r="V2529" s="1" t="s">
        <v>1676</v>
      </c>
      <c r="W2529" s="1" t="s">
        <v>75</v>
      </c>
      <c r="X2529" t="str">
        <f t="shared" si="274"/>
        <v>Complete</v>
      </c>
      <c r="Y2529">
        <f>MAX(0,100-IF(G2529="Invalid",Config!$B$5,0)-IF(I2529="Invalid",Config!$B$6,0)-IF(X2529="Incomplete",Config!$B$7,0)-IF(AF2529="Yes",Config!$B$37,0))</f>
        <v>70</v>
      </c>
      <c r="Z2529" s="1">
        <f>IF(OR(TRIM(B2529)="",COUNTIF(Config!$B$15:$B$19,B2529)&gt;0),1,0)+IF(OR(TRIM(C2529)="",COUNTIF(Config!$B$15:$B$19,C2529)&gt;0),1,0)+IF(OR(TRIM(F2529)="",COUNTIF(Config!$B$15:$B$19,F2529)&gt;0),1,0)+IF(OR(TRIM(H2529)="",COUNTIF(Config!$B$15:$B$19,H2529)&gt;0),1,0)+IF(OR(TRIM(E2529)="",COUNTIF(Config!$B$15:$B$19,E2529)&gt;0),1,0)+IF(OR(TRIM(K2529)="",COUNTIF(Config!$B$15:$B$19,K2529)&gt;0),1,0)+IF(OR(TRIM(P2529)="",COUNTIF(Config!$B$15:$B$19,P2529)&gt;0),1,0)+IF(OR(TRIM(R2529)="",COUNTIF(Config!$B$15:$B$19,R2529)&gt;0),1,0)</f>
        <v>0</v>
      </c>
      <c r="AA2529" s="1" cm="1">
        <f t="array" ref="AA2529">SUMPRODUCT(LEN(H2529)-LEN(SUBSTITUTE(H2529,{"0";"1";"2";"3";"4";"5";"6";"7";"8";"9"},"")))</f>
        <v>10</v>
      </c>
      <c r="AC2529" t="str">
        <f t="shared" si="275"/>
        <v>Invalid Email</v>
      </c>
      <c r="AD2529">
        <f t="shared" si="276"/>
        <v>0</v>
      </c>
      <c r="AE2529">
        <f t="shared" si="277"/>
        <v>1</v>
      </c>
      <c r="AF2529" t="str">
        <f t="shared" si="278"/>
        <v>No</v>
      </c>
      <c r="AG2529">
        <f t="shared" ca="1" si="279"/>
        <v>37</v>
      </c>
      <c r="AH2529" t="str">
        <f ca="1">IF(OR(V2529="",AG2529=""),"Yes",IF(AG2529&gt;Config!$B$41,"Yes","No"))</f>
        <v>No</v>
      </c>
    </row>
    <row r="2530" spans="1:34" x14ac:dyDescent="0.25">
      <c r="A2530" s="1" t="s">
        <v>18329</v>
      </c>
      <c r="B2530" s="1" t="s">
        <v>1241</v>
      </c>
      <c r="C2530" s="1" t="s">
        <v>308</v>
      </c>
      <c r="D2530" s="1" t="s">
        <v>18330</v>
      </c>
      <c r="E2530" s="1" t="s">
        <v>33901</v>
      </c>
      <c r="F2530" s="1" t="s">
        <v>18331</v>
      </c>
      <c r="G2530" t="str">
        <f t="shared" si="273"/>
        <v>Valid</v>
      </c>
      <c r="H2530" s="1" t="s">
        <v>18332</v>
      </c>
      <c r="I2530" t="str" cm="1">
        <f t="array" ref="I2530">IF(OR(TRIM(H2530)="",ISNUMBER(SEARCH("#",H2530)),AA2530&lt;Config!$B$8,SUMPRODUCT(--ISNUMBER(SEARCH({"a";"b";"c";"d";"e";"f";"g";"h";"i";"j";"k";"l";"m";"n";"o";"p";"q";"r";"s";"t";"u";"v";"w";"x";"y";"z"},H2530)))&gt;0),"Invalid","Valid")</f>
        <v>Valid</v>
      </c>
      <c r="J2530" s="1" t="s">
        <v>18333</v>
      </c>
      <c r="K2530" s="1" t="s">
        <v>866</v>
      </c>
      <c r="L2530" s="1" t="s">
        <v>179</v>
      </c>
      <c r="M2530" s="1" t="s">
        <v>50</v>
      </c>
      <c r="N2530" s="1" t="s">
        <v>211</v>
      </c>
      <c r="O2530" s="1" t="s">
        <v>52</v>
      </c>
      <c r="P2530" t="s">
        <v>518</v>
      </c>
      <c r="Q2530" s="1" t="s">
        <v>150</v>
      </c>
      <c r="R2530" s="1" t="s">
        <v>288</v>
      </c>
      <c r="S2530" s="1" t="s">
        <v>8849</v>
      </c>
      <c r="T2530" s="1" t="s">
        <v>18334</v>
      </c>
      <c r="U2530" s="1" t="s">
        <v>18335</v>
      </c>
      <c r="V2530" s="1" t="s">
        <v>15054</v>
      </c>
      <c r="W2530" s="1" t="s">
        <v>40</v>
      </c>
      <c r="X2530" t="str">
        <f t="shared" si="274"/>
        <v>Complete</v>
      </c>
      <c r="Y2530">
        <f>MAX(0,100-IF(G2530="Invalid",Config!$B$5,0)-IF(I2530="Invalid",Config!$B$6,0)-IF(X2530="Incomplete",Config!$B$7,0)-IF(AF2530="Yes",Config!$B$37,0))</f>
        <v>100</v>
      </c>
      <c r="Z2530" s="1">
        <f>IF(OR(TRIM(B2530)="",COUNTIF(Config!$B$15:$B$19,B2530)&gt;0),1,0)+IF(OR(TRIM(C2530)="",COUNTIF(Config!$B$15:$B$19,C2530)&gt;0),1,0)+IF(OR(TRIM(F2530)="",COUNTIF(Config!$B$15:$B$19,F2530)&gt;0),1,0)+IF(OR(TRIM(H2530)="",COUNTIF(Config!$B$15:$B$19,H2530)&gt;0),1,0)+IF(OR(TRIM(E2530)="",COUNTIF(Config!$B$15:$B$19,E2530)&gt;0),1,0)+IF(OR(TRIM(K2530)="",COUNTIF(Config!$B$15:$B$19,K2530)&gt;0),1,0)+IF(OR(TRIM(P2530)="",COUNTIF(Config!$B$15:$B$19,P2530)&gt;0),1,0)+IF(OR(TRIM(R2530)="",COUNTIF(Config!$B$15:$B$19,R2530)&gt;0),1,0)</f>
        <v>0</v>
      </c>
      <c r="AA2530" s="1" cm="1">
        <f t="array" ref="AA2530">SUMPRODUCT(LEN(H2530)-LEN(SUBSTITUTE(H2530,{"0";"1";"2";"3";"4";"5";"6";"7";"8";"9"},"")))</f>
        <v>12</v>
      </c>
      <c r="AC2530" t="str">
        <f t="shared" si="275"/>
        <v/>
      </c>
      <c r="AD2530">
        <f t="shared" si="276"/>
        <v>1</v>
      </c>
      <c r="AE2530">
        <f t="shared" si="277"/>
        <v>1</v>
      </c>
      <c r="AF2530" t="str">
        <f t="shared" si="278"/>
        <v>No</v>
      </c>
      <c r="AG2530">
        <f t="shared" ca="1" si="279"/>
        <v>244</v>
      </c>
      <c r="AH2530" t="str">
        <f ca="1">IF(OR(V2530="",AG2530=""),"Yes",IF(AG2530&gt;Config!$B$41,"Yes","No"))</f>
        <v>No</v>
      </c>
    </row>
    <row r="2531" spans="1:34" x14ac:dyDescent="0.25">
      <c r="A2531" s="1" t="s">
        <v>18336</v>
      </c>
      <c r="B2531" s="1" t="s">
        <v>1283</v>
      </c>
      <c r="C2531" s="1" t="s">
        <v>410</v>
      </c>
      <c r="D2531" s="1" t="s">
        <v>2227</v>
      </c>
      <c r="E2531" s="1" t="s">
        <v>35078</v>
      </c>
      <c r="F2531" s="1" t="s">
        <v>2228</v>
      </c>
      <c r="G2531" t="str">
        <f t="shared" si="273"/>
        <v>Valid</v>
      </c>
      <c r="H2531" s="1" t="s">
        <v>18337</v>
      </c>
      <c r="I2531" t="str" cm="1">
        <f t="array" ref="I2531">IF(OR(TRIM(H2531)="",ISNUMBER(SEARCH("#",H2531)),AA2531&lt;Config!$B$8,SUMPRODUCT(--ISNUMBER(SEARCH({"a";"b";"c";"d";"e";"f";"g";"h";"i";"j";"k";"l";"m";"n";"o";"p";"q";"r";"s";"t";"u";"v";"w";"x";"y";"z"},H2531)))&gt;0),"Invalid","Valid")</f>
        <v>Valid</v>
      </c>
      <c r="J2531" s="1" t="s">
        <v>18338</v>
      </c>
      <c r="K2531" s="1" t="s">
        <v>83</v>
      </c>
      <c r="L2531" s="1" t="s">
        <v>134</v>
      </c>
      <c r="M2531" s="1" t="s">
        <v>85</v>
      </c>
      <c r="N2531" s="1" t="s">
        <v>33819</v>
      </c>
      <c r="O2531" s="1" t="s">
        <v>149</v>
      </c>
      <c r="P2531" t="s">
        <v>590</v>
      </c>
      <c r="Q2531" s="1" t="s">
        <v>844</v>
      </c>
      <c r="R2531" s="1" t="s">
        <v>845</v>
      </c>
      <c r="S2531" s="1" t="s">
        <v>18339</v>
      </c>
      <c r="T2531" s="1" t="s">
        <v>18340</v>
      </c>
      <c r="U2531" s="1" t="s">
        <v>4743</v>
      </c>
      <c r="V2531" s="1" t="s">
        <v>648</v>
      </c>
      <c r="W2531" s="1" t="s">
        <v>384</v>
      </c>
      <c r="X2531" t="str">
        <f t="shared" si="274"/>
        <v>Complete</v>
      </c>
      <c r="Y2531">
        <f>MAX(0,100-IF(G2531="Invalid",Config!$B$5,0)-IF(I2531="Invalid",Config!$B$6,0)-IF(X2531="Incomplete",Config!$B$7,0)-IF(AF2531="Yes",Config!$B$37,0))</f>
        <v>75</v>
      </c>
      <c r="Z2531" s="1">
        <f>IF(OR(TRIM(B2531)="",COUNTIF(Config!$B$15:$B$19,B2531)&gt;0),1,0)+IF(OR(TRIM(C2531)="",COUNTIF(Config!$B$15:$B$19,C2531)&gt;0),1,0)+IF(OR(TRIM(F2531)="",COUNTIF(Config!$B$15:$B$19,F2531)&gt;0),1,0)+IF(OR(TRIM(H2531)="",COUNTIF(Config!$B$15:$B$19,H2531)&gt;0),1,0)+IF(OR(TRIM(E2531)="",COUNTIF(Config!$B$15:$B$19,E2531)&gt;0),1,0)+IF(OR(TRIM(K2531)="",COUNTIF(Config!$B$15:$B$19,K2531)&gt;0),1,0)+IF(OR(TRIM(P2531)="",COUNTIF(Config!$B$15:$B$19,P2531)&gt;0),1,0)+IF(OR(TRIM(R2531)="",COUNTIF(Config!$B$15:$B$19,R2531)&gt;0),1,0)</f>
        <v>0</v>
      </c>
      <c r="AA2531" s="1" cm="1">
        <f t="array" ref="AA2531">SUMPRODUCT(LEN(H2531)-LEN(SUBSTITUTE(H2531,{"0";"1";"2";"3";"4";"5";"6";"7";"8";"9"},"")))</f>
        <v>12</v>
      </c>
      <c r="AC2531" t="str">
        <f t="shared" si="275"/>
        <v>Potential Duplicate</v>
      </c>
      <c r="AD2531">
        <f t="shared" si="276"/>
        <v>2</v>
      </c>
      <c r="AE2531">
        <f t="shared" si="277"/>
        <v>1</v>
      </c>
      <c r="AF2531" t="str">
        <f t="shared" si="278"/>
        <v>Yes</v>
      </c>
      <c r="AG2531">
        <f t="shared" ca="1" si="279"/>
        <v>156</v>
      </c>
      <c r="AH2531" t="str">
        <f ca="1">IF(OR(V2531="",AG2531=""),"Yes",IF(AG2531&gt;Config!$B$41,"Yes","No"))</f>
        <v>No</v>
      </c>
    </row>
    <row r="2532" spans="1:34" x14ac:dyDescent="0.25">
      <c r="A2532" s="1" t="s">
        <v>18341</v>
      </c>
      <c r="B2532" s="1" t="s">
        <v>386</v>
      </c>
      <c r="C2532" s="1" t="s">
        <v>128</v>
      </c>
      <c r="D2532" s="1" t="s">
        <v>18342</v>
      </c>
      <c r="E2532" s="1" t="s">
        <v>35079</v>
      </c>
      <c r="F2532" s="1" t="s">
        <v>18343</v>
      </c>
      <c r="G2532" t="str">
        <f t="shared" si="273"/>
        <v>Valid</v>
      </c>
      <c r="H2532" s="1" t="s">
        <v>18344</v>
      </c>
      <c r="I2532" t="str" cm="1">
        <f t="array" ref="I2532">IF(OR(TRIM(H2532)="",ISNUMBER(SEARCH("#",H2532)),AA2532&lt;Config!$B$8,SUMPRODUCT(--ISNUMBER(SEARCH({"a";"b";"c";"d";"e";"f";"g";"h";"i";"j";"k";"l";"m";"n";"o";"p";"q";"r";"s";"t";"u";"v";"w";"x";"y";"z"},H2532)))&gt;0),"Invalid","Valid")</f>
        <v>Valid</v>
      </c>
      <c r="J2532" s="1" t="s">
        <v>18345</v>
      </c>
      <c r="K2532" s="1" t="s">
        <v>163</v>
      </c>
      <c r="L2532" s="1" t="s">
        <v>179</v>
      </c>
      <c r="M2532" s="1" t="s">
        <v>235</v>
      </c>
      <c r="N2532" s="1" t="s">
        <v>437</v>
      </c>
      <c r="O2532" s="1" t="s">
        <v>69</v>
      </c>
      <c r="P2532" t="s">
        <v>236</v>
      </c>
      <c r="Q2532" s="1" t="s">
        <v>238</v>
      </c>
      <c r="R2532" s="1" t="s">
        <v>961</v>
      </c>
      <c r="S2532" s="1" t="s">
        <v>15573</v>
      </c>
      <c r="T2532" s="1" t="s">
        <v>18346</v>
      </c>
      <c r="U2532" s="1" t="s">
        <v>698</v>
      </c>
      <c r="V2532" s="1" t="s">
        <v>1050</v>
      </c>
      <c r="W2532" s="1" t="s">
        <v>293</v>
      </c>
      <c r="X2532" t="str">
        <f t="shared" si="274"/>
        <v>Complete</v>
      </c>
      <c r="Y2532">
        <f>MAX(0,100-IF(G2532="Invalid",Config!$B$5,0)-IF(I2532="Invalid",Config!$B$6,0)-IF(X2532="Incomplete",Config!$B$7,0)-IF(AF2532="Yes",Config!$B$37,0))</f>
        <v>100</v>
      </c>
      <c r="Z2532" s="1">
        <f>IF(OR(TRIM(B2532)="",COUNTIF(Config!$B$15:$B$19,B2532)&gt;0),1,0)+IF(OR(TRIM(C2532)="",COUNTIF(Config!$B$15:$B$19,C2532)&gt;0),1,0)+IF(OR(TRIM(F2532)="",COUNTIF(Config!$B$15:$B$19,F2532)&gt;0),1,0)+IF(OR(TRIM(H2532)="",COUNTIF(Config!$B$15:$B$19,H2532)&gt;0),1,0)+IF(OR(TRIM(E2532)="",COUNTIF(Config!$B$15:$B$19,E2532)&gt;0),1,0)+IF(OR(TRIM(K2532)="",COUNTIF(Config!$B$15:$B$19,K2532)&gt;0),1,0)+IF(OR(TRIM(P2532)="",COUNTIF(Config!$B$15:$B$19,P2532)&gt;0),1,0)+IF(OR(TRIM(R2532)="",COUNTIF(Config!$B$15:$B$19,R2532)&gt;0),1,0)</f>
        <v>0</v>
      </c>
      <c r="AA2532" s="1" cm="1">
        <f t="array" ref="AA2532">SUMPRODUCT(LEN(H2532)-LEN(SUBSTITUTE(H2532,{"0";"1";"2";"3";"4";"5";"6";"7";"8";"9"},"")))</f>
        <v>10</v>
      </c>
      <c r="AC2532" t="str">
        <f t="shared" si="275"/>
        <v/>
      </c>
      <c r="AD2532">
        <f t="shared" si="276"/>
        <v>1</v>
      </c>
      <c r="AE2532">
        <f t="shared" si="277"/>
        <v>1</v>
      </c>
      <c r="AF2532" t="str">
        <f t="shared" si="278"/>
        <v>No</v>
      </c>
      <c r="AG2532">
        <f t="shared" ca="1" si="279"/>
        <v>37</v>
      </c>
      <c r="AH2532" t="str">
        <f ca="1">IF(OR(V2532="",AG2532=""),"Yes",IF(AG2532&gt;Config!$B$41,"Yes","No"))</f>
        <v>No</v>
      </c>
    </row>
    <row r="2533" spans="1:34" x14ac:dyDescent="0.25">
      <c r="A2533" s="1" t="s">
        <v>18347</v>
      </c>
      <c r="B2533" s="1" t="s">
        <v>1165</v>
      </c>
      <c r="C2533" s="1" t="s">
        <v>337</v>
      </c>
      <c r="D2533" s="1" t="s">
        <v>18348</v>
      </c>
      <c r="E2533" s="1" t="s">
        <v>33912</v>
      </c>
      <c r="F2533" s="1" t="s">
        <v>18349</v>
      </c>
      <c r="G2533" t="str">
        <f t="shared" si="273"/>
        <v>Valid</v>
      </c>
      <c r="H2533" s="1" t="s">
        <v>18350</v>
      </c>
      <c r="I2533" t="str" cm="1">
        <f t="array" ref="I2533">IF(OR(TRIM(H2533)="",ISNUMBER(SEARCH("#",H2533)),AA2533&lt;Config!$B$8,SUMPRODUCT(--ISNUMBER(SEARCH({"a";"b";"c";"d";"e";"f";"g";"h";"i";"j";"k";"l";"m";"n";"o";"p";"q";"r";"s";"t";"u";"v";"w";"x";"y";"z"},H2533)))&gt;0),"Invalid","Valid")</f>
        <v>Valid</v>
      </c>
      <c r="J2533" s="1" t="s">
        <v>18351</v>
      </c>
      <c r="K2533" s="1" t="s">
        <v>117</v>
      </c>
      <c r="L2533" s="1" t="s">
        <v>49</v>
      </c>
      <c r="M2533" s="1" t="s">
        <v>103</v>
      </c>
      <c r="N2533" s="1" t="s">
        <v>51</v>
      </c>
      <c r="O2533" s="1" t="s">
        <v>69</v>
      </c>
      <c r="P2533" t="s">
        <v>53</v>
      </c>
      <c r="Q2533" s="1" t="s">
        <v>197</v>
      </c>
      <c r="R2533" s="1" t="s">
        <v>197</v>
      </c>
      <c r="S2533" s="1" t="s">
        <v>18352</v>
      </c>
      <c r="T2533" s="1" t="s">
        <v>18353</v>
      </c>
      <c r="U2533" s="1" t="s">
        <v>8623</v>
      </c>
      <c r="V2533" s="1" t="s">
        <v>140</v>
      </c>
      <c r="W2533" s="1" t="s">
        <v>293</v>
      </c>
      <c r="X2533" t="str">
        <f t="shared" si="274"/>
        <v>Complete</v>
      </c>
      <c r="Y2533">
        <f>MAX(0,100-IF(G2533="Invalid",Config!$B$5,0)-IF(I2533="Invalid",Config!$B$6,0)-IF(X2533="Incomplete",Config!$B$7,0)-IF(AF2533="Yes",Config!$B$37,0))</f>
        <v>100</v>
      </c>
      <c r="Z2533" s="1">
        <f>IF(OR(TRIM(B2533)="",COUNTIF(Config!$B$15:$B$19,B2533)&gt;0),1,0)+IF(OR(TRIM(C2533)="",COUNTIF(Config!$B$15:$B$19,C2533)&gt;0),1,0)+IF(OR(TRIM(F2533)="",COUNTIF(Config!$B$15:$B$19,F2533)&gt;0),1,0)+IF(OR(TRIM(H2533)="",COUNTIF(Config!$B$15:$B$19,H2533)&gt;0),1,0)+IF(OR(TRIM(E2533)="",COUNTIF(Config!$B$15:$B$19,E2533)&gt;0),1,0)+IF(OR(TRIM(K2533)="",COUNTIF(Config!$B$15:$B$19,K2533)&gt;0),1,0)+IF(OR(TRIM(P2533)="",COUNTIF(Config!$B$15:$B$19,P2533)&gt;0),1,0)+IF(OR(TRIM(R2533)="",COUNTIF(Config!$B$15:$B$19,R2533)&gt;0),1,0)</f>
        <v>0</v>
      </c>
      <c r="AA2533" s="1" cm="1">
        <f t="array" ref="AA2533">SUMPRODUCT(LEN(H2533)-LEN(SUBSTITUTE(H2533,{"0";"1";"2";"3";"4";"5";"6";"7";"8";"9"},"")))</f>
        <v>12</v>
      </c>
      <c r="AC2533" t="str">
        <f t="shared" si="275"/>
        <v/>
      </c>
      <c r="AD2533">
        <f t="shared" si="276"/>
        <v>1</v>
      </c>
      <c r="AE2533">
        <f t="shared" si="277"/>
        <v>1</v>
      </c>
      <c r="AF2533" t="str">
        <f t="shared" si="278"/>
        <v>No</v>
      </c>
      <c r="AG2533">
        <f t="shared" ca="1" si="279"/>
        <v>37</v>
      </c>
      <c r="AH2533" t="str">
        <f ca="1">IF(OR(V2533="",AG2533=""),"Yes",IF(AG2533&gt;Config!$B$41,"Yes","No"))</f>
        <v>No</v>
      </c>
    </row>
    <row r="2534" spans="1:34" x14ac:dyDescent="0.25">
      <c r="A2534" s="1" t="s">
        <v>12815</v>
      </c>
      <c r="B2534" s="1" t="s">
        <v>3522</v>
      </c>
      <c r="C2534" s="1" t="s">
        <v>33815</v>
      </c>
      <c r="D2534" s="1" t="s">
        <v>3522</v>
      </c>
      <c r="E2534" s="1" t="s">
        <v>34433</v>
      </c>
      <c r="F2534" s="1" t="s">
        <v>18354</v>
      </c>
      <c r="G2534" t="str">
        <f t="shared" si="273"/>
        <v>Valid</v>
      </c>
      <c r="H2534" s="1" t="s">
        <v>18355</v>
      </c>
      <c r="I2534" t="str" cm="1">
        <f t="array" ref="I2534">IF(OR(TRIM(H2534)="",ISNUMBER(SEARCH("#",H2534)),AA2534&lt;Config!$B$8,SUMPRODUCT(--ISNUMBER(SEARCH({"a";"b";"c";"d";"e";"f";"g";"h";"i";"j";"k";"l";"m";"n";"o";"p";"q";"r";"s";"t";"u";"v";"w";"x";"y";"z"},H2534)))&gt;0),"Invalid","Valid")</f>
        <v>Valid</v>
      </c>
      <c r="J2534" s="1" t="s">
        <v>18356</v>
      </c>
      <c r="K2534" s="1" t="s">
        <v>1001</v>
      </c>
      <c r="L2534" s="1" t="s">
        <v>49</v>
      </c>
      <c r="M2534" s="1" t="s">
        <v>33825</v>
      </c>
      <c r="N2534" s="1" t="s">
        <v>68</v>
      </c>
      <c r="O2534" s="1" t="s">
        <v>32</v>
      </c>
      <c r="P2534" t="s">
        <v>314</v>
      </c>
      <c r="Q2534" s="1" t="s">
        <v>316</v>
      </c>
      <c r="R2534" s="1" t="s">
        <v>316</v>
      </c>
      <c r="S2534" s="1" t="s">
        <v>18357</v>
      </c>
      <c r="T2534" s="1" t="s">
        <v>18358</v>
      </c>
      <c r="U2534" s="1" t="s">
        <v>6011</v>
      </c>
      <c r="V2534" s="1" t="s">
        <v>12871</v>
      </c>
      <c r="W2534" s="1" t="s">
        <v>75</v>
      </c>
      <c r="X2534" t="str">
        <f t="shared" si="274"/>
        <v>Incomplete</v>
      </c>
      <c r="Y2534">
        <f>MAX(0,100-IF(G2534="Invalid",Config!$B$5,0)-IF(I2534="Invalid",Config!$B$6,0)-IF(X2534="Incomplete",Config!$B$7,0)-IF(AF2534="Yes",Config!$B$37,0))</f>
        <v>60</v>
      </c>
      <c r="Z2534" s="1">
        <f>IF(OR(TRIM(B2534)="",COUNTIF(Config!$B$15:$B$19,B2534)&gt;0),1,0)+IF(OR(TRIM(C2534)="",COUNTIF(Config!$B$15:$B$19,C2534)&gt;0),1,0)+IF(OR(TRIM(F2534)="",COUNTIF(Config!$B$15:$B$19,F2534)&gt;0),1,0)+IF(OR(TRIM(H2534)="",COUNTIF(Config!$B$15:$B$19,H2534)&gt;0),1,0)+IF(OR(TRIM(E2534)="",COUNTIF(Config!$B$15:$B$19,E2534)&gt;0),1,0)+IF(OR(TRIM(K2534)="",COUNTIF(Config!$B$15:$B$19,K2534)&gt;0),1,0)+IF(OR(TRIM(P2534)="",COUNTIF(Config!$B$15:$B$19,P2534)&gt;0),1,0)+IF(OR(TRIM(R2534)="",COUNTIF(Config!$B$15:$B$19,R2534)&gt;0),1,0)</f>
        <v>1</v>
      </c>
      <c r="AA2534" s="1" cm="1">
        <f t="array" ref="AA2534">SUMPRODUCT(LEN(H2534)-LEN(SUBSTITUTE(H2534,{"0";"1";"2";"3";"4";"5";"6";"7";"8";"9"},"")))</f>
        <v>12</v>
      </c>
      <c r="AC2534" t="str">
        <f t="shared" si="275"/>
        <v>Incomplete Profile</v>
      </c>
      <c r="AD2534">
        <f t="shared" si="276"/>
        <v>1</v>
      </c>
      <c r="AE2534">
        <f t="shared" si="277"/>
        <v>1</v>
      </c>
      <c r="AF2534" t="str">
        <f t="shared" si="278"/>
        <v>No</v>
      </c>
      <c r="AG2534">
        <f t="shared" ca="1" si="279"/>
        <v>40</v>
      </c>
      <c r="AH2534" t="str">
        <f ca="1">IF(OR(V2534="",AG2534=""),"Yes",IF(AG2534&gt;Config!$B$41,"Yes","No"))</f>
        <v>No</v>
      </c>
    </row>
    <row r="2535" spans="1:34" x14ac:dyDescent="0.25">
      <c r="A2535" s="1" t="s">
        <v>18359</v>
      </c>
      <c r="B2535" s="1" t="s">
        <v>2778</v>
      </c>
      <c r="C2535" s="1" t="s">
        <v>43</v>
      </c>
      <c r="D2535" s="1" t="s">
        <v>18360</v>
      </c>
      <c r="E2535" s="1" t="s">
        <v>35080</v>
      </c>
      <c r="F2535" s="1" t="s">
        <v>18361</v>
      </c>
      <c r="G2535" t="str">
        <f t="shared" si="273"/>
        <v>Valid</v>
      </c>
      <c r="H2535" s="1" t="s">
        <v>950</v>
      </c>
      <c r="I2535" t="str" cm="1">
        <f t="array" ref="I2535">IF(OR(TRIM(H2535)="",ISNUMBER(SEARCH("#",H2535)),AA2535&lt;Config!$B$8,SUMPRODUCT(--ISNUMBER(SEARCH({"a";"b";"c";"d";"e";"f";"g";"h";"i";"j";"k";"l";"m";"n";"o";"p";"q";"r";"s";"t";"u";"v";"w";"x";"y";"z"},H2535)))&gt;0),"Invalid","Valid")</f>
        <v>Invalid</v>
      </c>
      <c r="J2535" s="1" t="s">
        <v>18362</v>
      </c>
      <c r="K2535" s="1" t="s">
        <v>178</v>
      </c>
      <c r="L2535" s="1" t="s">
        <v>49</v>
      </c>
      <c r="M2535" s="1" t="s">
        <v>85</v>
      </c>
      <c r="N2535" s="1" t="s">
        <v>358</v>
      </c>
      <c r="O2535" s="1" t="s">
        <v>180</v>
      </c>
      <c r="P2535" t="s">
        <v>33</v>
      </c>
      <c r="Q2535" s="1" t="s">
        <v>34</v>
      </c>
      <c r="R2535" s="1" t="s">
        <v>35</v>
      </c>
      <c r="S2535" s="1" t="s">
        <v>18363</v>
      </c>
      <c r="T2535" s="1" t="s">
        <v>18364</v>
      </c>
      <c r="U2535" s="1" t="s">
        <v>5710</v>
      </c>
      <c r="V2535" s="1" t="s">
        <v>1050</v>
      </c>
      <c r="W2535" s="1" t="s">
        <v>40</v>
      </c>
      <c r="X2535" t="str">
        <f t="shared" si="274"/>
        <v>Complete</v>
      </c>
      <c r="Y2535">
        <f>MAX(0,100-IF(G2535="Invalid",Config!$B$5,0)-IF(I2535="Invalid",Config!$B$6,0)-IF(X2535="Incomplete",Config!$B$7,0)-IF(AF2535="Yes",Config!$B$37,0))</f>
        <v>80</v>
      </c>
      <c r="Z2535" s="1">
        <f>IF(OR(TRIM(B2535)="",COUNTIF(Config!$B$15:$B$19,B2535)&gt;0),1,0)+IF(OR(TRIM(C2535)="",COUNTIF(Config!$B$15:$B$19,C2535)&gt;0),1,0)+IF(OR(TRIM(F2535)="",COUNTIF(Config!$B$15:$B$19,F2535)&gt;0),1,0)+IF(OR(TRIM(H2535)="",COUNTIF(Config!$B$15:$B$19,H2535)&gt;0),1,0)+IF(OR(TRIM(E2535)="",COUNTIF(Config!$B$15:$B$19,E2535)&gt;0),1,0)+IF(OR(TRIM(K2535)="",COUNTIF(Config!$B$15:$B$19,K2535)&gt;0),1,0)+IF(OR(TRIM(P2535)="",COUNTIF(Config!$B$15:$B$19,P2535)&gt;0),1,0)+IF(OR(TRIM(R2535)="",COUNTIF(Config!$B$15:$B$19,R2535)&gt;0),1,0)</f>
        <v>0</v>
      </c>
      <c r="AA2535" s="1" cm="1">
        <f t="array" ref="AA2535">SUMPRODUCT(LEN(H2535)-LEN(SUBSTITUTE(H2535,{"0";"1";"2";"3";"4";"5";"6";"7";"8";"9"},"")))</f>
        <v>5</v>
      </c>
      <c r="AC2535" t="str">
        <f t="shared" si="275"/>
        <v>Invalid Phone</v>
      </c>
      <c r="AD2535">
        <f t="shared" si="276"/>
        <v>1</v>
      </c>
      <c r="AE2535">
        <f t="shared" si="277"/>
        <v>0</v>
      </c>
      <c r="AF2535" t="str">
        <f t="shared" si="278"/>
        <v>No</v>
      </c>
      <c r="AG2535">
        <f t="shared" ca="1" si="279"/>
        <v>37</v>
      </c>
      <c r="AH2535" t="str">
        <f ca="1">IF(OR(V2535="",AG2535=""),"Yes",IF(AG2535&gt;Config!$B$41,"Yes","No"))</f>
        <v>No</v>
      </c>
    </row>
    <row r="2536" spans="1:34" x14ac:dyDescent="0.25">
      <c r="A2536" s="1" t="s">
        <v>18365</v>
      </c>
      <c r="B2536" s="1" t="s">
        <v>397</v>
      </c>
      <c r="C2536" s="1" t="s">
        <v>598</v>
      </c>
      <c r="D2536" s="1" t="s">
        <v>18366</v>
      </c>
      <c r="E2536" s="1" t="s">
        <v>191</v>
      </c>
      <c r="F2536" s="1" t="s">
        <v>18367</v>
      </c>
      <c r="G2536" t="str">
        <f t="shared" si="273"/>
        <v>Valid</v>
      </c>
      <c r="H2536" s="1" t="s">
        <v>17366</v>
      </c>
      <c r="I2536" t="str" cm="1">
        <f t="array" ref="I2536">IF(OR(TRIM(H2536)="",ISNUMBER(SEARCH("#",H2536)),AA2536&lt;Config!$B$8,SUMPRODUCT(--ISNUMBER(SEARCH({"a";"b";"c";"d";"e";"f";"g";"h";"i";"j";"k";"l";"m";"n";"o";"p";"q";"r";"s";"t";"u";"v";"w";"x";"y";"z"},H2536)))&gt;0),"Invalid","Valid")</f>
        <v>Valid</v>
      </c>
      <c r="J2536" s="1" t="s">
        <v>18368</v>
      </c>
      <c r="K2536" s="1" t="s">
        <v>250</v>
      </c>
      <c r="L2536" s="1" t="s">
        <v>67</v>
      </c>
      <c r="M2536" s="1" t="s">
        <v>118</v>
      </c>
      <c r="N2536" s="1" t="s">
        <v>31</v>
      </c>
      <c r="O2536" s="1" t="s">
        <v>196</v>
      </c>
      <c r="P2536" t="s">
        <v>344</v>
      </c>
      <c r="Q2536" s="1" t="s">
        <v>345</v>
      </c>
      <c r="R2536" s="1" t="s">
        <v>18369</v>
      </c>
      <c r="S2536" s="1" t="s">
        <v>18370</v>
      </c>
      <c r="T2536" s="1" t="s">
        <v>18371</v>
      </c>
      <c r="U2536" s="1" t="s">
        <v>2217</v>
      </c>
      <c r="V2536" s="1" t="s">
        <v>2400</v>
      </c>
      <c r="W2536" s="1" t="s">
        <v>293</v>
      </c>
      <c r="X2536" t="str">
        <f t="shared" si="274"/>
        <v>Complete</v>
      </c>
      <c r="Y2536">
        <f>MAX(0,100-IF(G2536="Invalid",Config!$B$5,0)-IF(I2536="Invalid",Config!$B$6,0)-IF(X2536="Incomplete",Config!$B$7,0)-IF(AF2536="Yes",Config!$B$37,0))</f>
        <v>75</v>
      </c>
      <c r="Z2536" s="1">
        <f>IF(OR(TRIM(B2536)="",COUNTIF(Config!$B$15:$B$19,B2536)&gt;0),1,0)+IF(OR(TRIM(C2536)="",COUNTIF(Config!$B$15:$B$19,C2536)&gt;0),1,0)+IF(OR(TRIM(F2536)="",COUNTIF(Config!$B$15:$B$19,F2536)&gt;0),1,0)+IF(OR(TRIM(H2536)="",COUNTIF(Config!$B$15:$B$19,H2536)&gt;0),1,0)+IF(OR(TRIM(E2536)="",COUNTIF(Config!$B$15:$B$19,E2536)&gt;0),1,0)+IF(OR(TRIM(K2536)="",COUNTIF(Config!$B$15:$B$19,K2536)&gt;0),1,0)+IF(OR(TRIM(P2536)="",COUNTIF(Config!$B$15:$B$19,P2536)&gt;0),1,0)+IF(OR(TRIM(R2536)="",COUNTIF(Config!$B$15:$B$19,R2536)&gt;0),1,0)</f>
        <v>0</v>
      </c>
      <c r="AA2536" s="1" cm="1">
        <f t="array" ref="AA2536">SUMPRODUCT(LEN(H2536)-LEN(SUBSTITUTE(H2536,{"0";"1";"2";"3";"4";"5";"6";"7";"8";"9"},"")))</f>
        <v>11</v>
      </c>
      <c r="AC2536" t="str">
        <f t="shared" si="275"/>
        <v>Potential Duplicate</v>
      </c>
      <c r="AD2536">
        <f t="shared" si="276"/>
        <v>1</v>
      </c>
      <c r="AE2536">
        <f t="shared" si="277"/>
        <v>2</v>
      </c>
      <c r="AF2536" t="str">
        <f t="shared" si="278"/>
        <v>Yes</v>
      </c>
      <c r="AG2536">
        <f t="shared" ca="1" si="279"/>
        <v>266</v>
      </c>
      <c r="AH2536" t="str">
        <f ca="1">IF(OR(V2536="",AG2536=""),"Yes",IF(AG2536&gt;Config!$B$41,"Yes","No"))</f>
        <v>No</v>
      </c>
    </row>
    <row r="2537" spans="1:34" x14ac:dyDescent="0.25">
      <c r="A2537" s="1" t="s">
        <v>18372</v>
      </c>
      <c r="B2537" s="1" t="s">
        <v>1858</v>
      </c>
      <c r="C2537" s="1" t="s">
        <v>1441</v>
      </c>
      <c r="D2537" s="1" t="s">
        <v>18373</v>
      </c>
      <c r="E2537" s="1" t="s">
        <v>339</v>
      </c>
      <c r="F2537" s="1" t="s">
        <v>18374</v>
      </c>
      <c r="G2537" t="str">
        <f t="shared" si="273"/>
        <v>Valid</v>
      </c>
      <c r="H2537" s="1" t="s">
        <v>18375</v>
      </c>
      <c r="I2537" t="str" cm="1">
        <f t="array" ref="I2537">IF(OR(TRIM(H2537)="",ISNUMBER(SEARCH("#",H2537)),AA2537&lt;Config!$B$8,SUMPRODUCT(--ISNUMBER(SEARCH({"a";"b";"c";"d";"e";"f";"g";"h";"i";"j";"k";"l";"m";"n";"o";"p";"q";"r";"s";"t";"u";"v";"w";"x";"y";"z"},H2537)))&gt;0),"Invalid","Valid")</f>
        <v>Valid</v>
      </c>
      <c r="J2537" s="1" t="s">
        <v>18376</v>
      </c>
      <c r="K2537" s="1" t="s">
        <v>1001</v>
      </c>
      <c r="L2537" s="1" t="s">
        <v>134</v>
      </c>
      <c r="M2537" s="1" t="s">
        <v>33825</v>
      </c>
      <c r="N2537" s="1" t="s">
        <v>713</v>
      </c>
      <c r="O2537" s="1" t="s">
        <v>149</v>
      </c>
      <c r="P2537" t="s">
        <v>344</v>
      </c>
      <c r="Q2537" s="1" t="s">
        <v>971</v>
      </c>
      <c r="R2537" s="1" t="s">
        <v>346</v>
      </c>
      <c r="S2537" s="1" t="s">
        <v>18377</v>
      </c>
      <c r="T2537" s="1" t="s">
        <v>18378</v>
      </c>
      <c r="U2537" s="1" t="s">
        <v>18379</v>
      </c>
      <c r="V2537" s="1" t="s">
        <v>7584</v>
      </c>
      <c r="W2537" s="1" t="s">
        <v>293</v>
      </c>
      <c r="X2537" t="str">
        <f t="shared" si="274"/>
        <v>Complete</v>
      </c>
      <c r="Y2537">
        <f>MAX(0,100-IF(G2537="Invalid",Config!$B$5,0)-IF(I2537="Invalid",Config!$B$6,0)-IF(X2537="Incomplete",Config!$B$7,0)-IF(AF2537="Yes",Config!$B$37,0))</f>
        <v>100</v>
      </c>
      <c r="Z2537" s="1">
        <f>IF(OR(TRIM(B2537)="",COUNTIF(Config!$B$15:$B$19,B2537)&gt;0),1,0)+IF(OR(TRIM(C2537)="",COUNTIF(Config!$B$15:$B$19,C2537)&gt;0),1,0)+IF(OR(TRIM(F2537)="",COUNTIF(Config!$B$15:$B$19,F2537)&gt;0),1,0)+IF(OR(TRIM(H2537)="",COUNTIF(Config!$B$15:$B$19,H2537)&gt;0),1,0)+IF(OR(TRIM(E2537)="",COUNTIF(Config!$B$15:$B$19,E2537)&gt;0),1,0)+IF(OR(TRIM(K2537)="",COUNTIF(Config!$B$15:$B$19,K2537)&gt;0),1,0)+IF(OR(TRIM(P2537)="",COUNTIF(Config!$B$15:$B$19,P2537)&gt;0),1,0)+IF(OR(TRIM(R2537)="",COUNTIF(Config!$B$15:$B$19,R2537)&gt;0),1,0)</f>
        <v>0</v>
      </c>
      <c r="AA2537" s="1" cm="1">
        <f t="array" ref="AA2537">SUMPRODUCT(LEN(H2537)-LEN(SUBSTITUTE(H2537,{"0";"1";"2";"3";"4";"5";"6";"7";"8";"9"},"")))</f>
        <v>11</v>
      </c>
      <c r="AC2537" t="str">
        <f t="shared" si="275"/>
        <v/>
      </c>
      <c r="AD2537">
        <f t="shared" si="276"/>
        <v>1</v>
      </c>
      <c r="AE2537">
        <f t="shared" si="277"/>
        <v>1</v>
      </c>
      <c r="AF2537" t="str">
        <f t="shared" si="278"/>
        <v>No</v>
      </c>
      <c r="AG2537">
        <f t="shared" ca="1" si="279"/>
        <v>280</v>
      </c>
      <c r="AH2537" t="str">
        <f ca="1">IF(OR(V2537="",AG2537=""),"Yes",IF(AG2537&gt;Config!$B$41,"Yes","No"))</f>
        <v>No</v>
      </c>
    </row>
    <row r="2538" spans="1:34" x14ac:dyDescent="0.25">
      <c r="A2538" s="1" t="s">
        <v>18380</v>
      </c>
      <c r="B2538" s="1" t="s">
        <v>22</v>
      </c>
      <c r="C2538" s="1" t="s">
        <v>1068</v>
      </c>
      <c r="D2538" s="1" t="s">
        <v>1069</v>
      </c>
      <c r="E2538" s="1" t="s">
        <v>35081</v>
      </c>
      <c r="F2538" s="1" t="s">
        <v>18381</v>
      </c>
      <c r="G2538" t="str">
        <f t="shared" si="273"/>
        <v>Valid</v>
      </c>
      <c r="H2538" s="1" t="s">
        <v>18382</v>
      </c>
      <c r="I2538" t="str" cm="1">
        <f t="array" ref="I2538">IF(OR(TRIM(H2538)="",ISNUMBER(SEARCH("#",H2538)),AA2538&lt;Config!$B$8,SUMPRODUCT(--ISNUMBER(SEARCH({"a";"b";"c";"d";"e";"f";"g";"h";"i";"j";"k";"l";"m";"n";"o";"p";"q";"r";"s";"t";"u";"v";"w";"x";"y";"z"},H2538)))&gt;0),"Invalid","Valid")</f>
        <v>Valid</v>
      </c>
      <c r="J2538" s="1" t="s">
        <v>18383</v>
      </c>
      <c r="K2538" s="1" t="s">
        <v>133</v>
      </c>
      <c r="L2538" s="1" t="s">
        <v>29</v>
      </c>
      <c r="M2538" s="1" t="s">
        <v>343</v>
      </c>
      <c r="N2538" s="1" t="s">
        <v>437</v>
      </c>
      <c r="O2538" s="1" t="s">
        <v>196</v>
      </c>
      <c r="P2538" t="s">
        <v>87</v>
      </c>
      <c r="Q2538" s="1" t="s">
        <v>166</v>
      </c>
      <c r="R2538" s="1" t="s">
        <v>212</v>
      </c>
      <c r="S2538" s="1" t="s">
        <v>18384</v>
      </c>
      <c r="T2538" s="1" t="s">
        <v>18385</v>
      </c>
      <c r="U2538" s="1" t="s">
        <v>4338</v>
      </c>
      <c r="V2538" s="1" t="s">
        <v>14309</v>
      </c>
      <c r="W2538" s="1" t="s">
        <v>33823</v>
      </c>
      <c r="X2538" t="str">
        <f t="shared" si="274"/>
        <v>Complete</v>
      </c>
      <c r="Y2538">
        <f>MAX(0,100-IF(G2538="Invalid",Config!$B$5,0)-IF(I2538="Invalid",Config!$B$6,0)-IF(X2538="Incomplete",Config!$B$7,0)-IF(AF2538="Yes",Config!$B$37,0))</f>
        <v>100</v>
      </c>
      <c r="Z2538" s="1">
        <f>IF(OR(TRIM(B2538)="",COUNTIF(Config!$B$15:$B$19,B2538)&gt;0),1,0)+IF(OR(TRIM(C2538)="",COUNTIF(Config!$B$15:$B$19,C2538)&gt;0),1,0)+IF(OR(TRIM(F2538)="",COUNTIF(Config!$B$15:$B$19,F2538)&gt;0),1,0)+IF(OR(TRIM(H2538)="",COUNTIF(Config!$B$15:$B$19,H2538)&gt;0),1,0)+IF(OR(TRIM(E2538)="",COUNTIF(Config!$B$15:$B$19,E2538)&gt;0),1,0)+IF(OR(TRIM(K2538)="",COUNTIF(Config!$B$15:$B$19,K2538)&gt;0),1,0)+IF(OR(TRIM(P2538)="",COUNTIF(Config!$B$15:$B$19,P2538)&gt;0),1,0)+IF(OR(TRIM(R2538)="",COUNTIF(Config!$B$15:$B$19,R2538)&gt;0),1,0)</f>
        <v>0</v>
      </c>
      <c r="AA2538" s="1" cm="1">
        <f t="array" ref="AA2538">SUMPRODUCT(LEN(H2538)-LEN(SUBSTITUTE(H2538,{"0";"1";"2";"3";"4";"5";"6";"7";"8";"9"},"")))</f>
        <v>10</v>
      </c>
      <c r="AC2538" t="str">
        <f t="shared" si="275"/>
        <v/>
      </c>
      <c r="AD2538">
        <f t="shared" si="276"/>
        <v>1</v>
      </c>
      <c r="AE2538">
        <f t="shared" si="277"/>
        <v>1</v>
      </c>
      <c r="AF2538" t="str">
        <f t="shared" si="278"/>
        <v>No</v>
      </c>
      <c r="AG2538">
        <f t="shared" ca="1" si="279"/>
        <v>440</v>
      </c>
      <c r="AH2538" t="str">
        <f ca="1">IF(OR(V2538="",AG2538=""),"Yes",IF(AG2538&gt;Config!$B$41,"Yes","No"))</f>
        <v>Yes</v>
      </c>
    </row>
    <row r="2539" spans="1:34" x14ac:dyDescent="0.25">
      <c r="A2539" s="1" t="s">
        <v>18386</v>
      </c>
      <c r="B2539" s="1" t="s">
        <v>534</v>
      </c>
      <c r="C2539" s="1" t="s">
        <v>33815</v>
      </c>
      <c r="D2539" s="1" t="s">
        <v>534</v>
      </c>
      <c r="E2539" s="1" t="s">
        <v>35082</v>
      </c>
      <c r="F2539" s="1" t="s">
        <v>18387</v>
      </c>
      <c r="G2539" t="str">
        <f t="shared" si="273"/>
        <v>Valid</v>
      </c>
      <c r="H2539" s="1" t="s">
        <v>18388</v>
      </c>
      <c r="I2539" t="str" cm="1">
        <f t="array" ref="I2539">IF(OR(TRIM(H2539)="",ISNUMBER(SEARCH("#",H2539)),AA2539&lt;Config!$B$8,SUMPRODUCT(--ISNUMBER(SEARCH({"a";"b";"c";"d";"e";"f";"g";"h";"i";"j";"k";"l";"m";"n";"o";"p";"q";"r";"s";"t";"u";"v";"w";"x";"y";"z"},H2539)))&gt;0),"Invalid","Valid")</f>
        <v>Valid</v>
      </c>
      <c r="J2539" s="1" t="s">
        <v>18389</v>
      </c>
      <c r="K2539" s="1" t="s">
        <v>425</v>
      </c>
      <c r="L2539" s="1" t="s">
        <v>265</v>
      </c>
      <c r="M2539" s="1" t="s">
        <v>343</v>
      </c>
      <c r="N2539" s="1" t="s">
        <v>437</v>
      </c>
      <c r="O2539" s="1" t="s">
        <v>196</v>
      </c>
      <c r="P2539" t="s">
        <v>33</v>
      </c>
      <c r="Q2539" s="1" t="s">
        <v>1664</v>
      </c>
      <c r="R2539" s="1" t="s">
        <v>2361</v>
      </c>
      <c r="S2539" s="1" t="s">
        <v>10993</v>
      </c>
      <c r="T2539" s="1" t="s">
        <v>18390</v>
      </c>
      <c r="U2539" s="1" t="s">
        <v>8217</v>
      </c>
      <c r="V2539" s="1" t="s">
        <v>140</v>
      </c>
      <c r="W2539" s="1" t="s">
        <v>125</v>
      </c>
      <c r="X2539" t="str">
        <f t="shared" si="274"/>
        <v>Incomplete</v>
      </c>
      <c r="Y2539">
        <f>MAX(0,100-IF(G2539="Invalid",Config!$B$5,0)-IF(I2539="Invalid",Config!$B$6,0)-IF(X2539="Incomplete",Config!$B$7,0)-IF(AF2539="Yes",Config!$B$37,0))</f>
        <v>60</v>
      </c>
      <c r="Z2539" s="1">
        <f>IF(OR(TRIM(B2539)="",COUNTIF(Config!$B$15:$B$19,B2539)&gt;0),1,0)+IF(OR(TRIM(C2539)="",COUNTIF(Config!$B$15:$B$19,C2539)&gt;0),1,0)+IF(OR(TRIM(F2539)="",COUNTIF(Config!$B$15:$B$19,F2539)&gt;0),1,0)+IF(OR(TRIM(H2539)="",COUNTIF(Config!$B$15:$B$19,H2539)&gt;0),1,0)+IF(OR(TRIM(E2539)="",COUNTIF(Config!$B$15:$B$19,E2539)&gt;0),1,0)+IF(OR(TRIM(K2539)="",COUNTIF(Config!$B$15:$B$19,K2539)&gt;0),1,0)+IF(OR(TRIM(P2539)="",COUNTIF(Config!$B$15:$B$19,P2539)&gt;0),1,0)+IF(OR(TRIM(R2539)="",COUNTIF(Config!$B$15:$B$19,R2539)&gt;0),1,0)</f>
        <v>1</v>
      </c>
      <c r="AA2539" s="1" cm="1">
        <f t="array" ref="AA2539">SUMPRODUCT(LEN(H2539)-LEN(SUBSTITUTE(H2539,{"0";"1";"2";"3";"4";"5";"6";"7";"8";"9"},"")))</f>
        <v>10</v>
      </c>
      <c r="AC2539" t="str">
        <f t="shared" si="275"/>
        <v>Incomplete Profile</v>
      </c>
      <c r="AD2539">
        <f t="shared" si="276"/>
        <v>1</v>
      </c>
      <c r="AE2539">
        <f t="shared" si="277"/>
        <v>1</v>
      </c>
      <c r="AF2539" t="str">
        <f t="shared" si="278"/>
        <v>No</v>
      </c>
      <c r="AG2539">
        <f t="shared" ca="1" si="279"/>
        <v>37</v>
      </c>
      <c r="AH2539" t="str">
        <f ca="1">IF(OR(V2539="",AG2539=""),"Yes",IF(AG2539&gt;Config!$B$41,"Yes","No"))</f>
        <v>No</v>
      </c>
    </row>
    <row r="2540" spans="1:34" x14ac:dyDescent="0.25">
      <c r="A2540" s="1" t="s">
        <v>18391</v>
      </c>
      <c r="B2540" s="1" t="s">
        <v>839</v>
      </c>
      <c r="C2540" s="1" t="s">
        <v>364</v>
      </c>
      <c r="D2540" s="1" t="s">
        <v>11873</v>
      </c>
      <c r="E2540" s="1" t="s">
        <v>35083</v>
      </c>
      <c r="F2540" s="1" t="s">
        <v>18392</v>
      </c>
      <c r="G2540" t="str">
        <f t="shared" si="273"/>
        <v>Valid</v>
      </c>
      <c r="H2540" s="1" t="s">
        <v>18393</v>
      </c>
      <c r="I2540" t="str" cm="1">
        <f t="array" ref="I2540">IF(OR(TRIM(H2540)="",ISNUMBER(SEARCH("#",H2540)),AA2540&lt;Config!$B$8,SUMPRODUCT(--ISNUMBER(SEARCH({"a";"b";"c";"d";"e";"f";"g";"h";"i";"j";"k";"l";"m";"n";"o";"p";"q";"r";"s";"t";"u";"v";"w";"x";"y";"z"},H2540)))&gt;0),"Invalid","Valid")</f>
        <v>Valid</v>
      </c>
      <c r="J2540" s="1" t="s">
        <v>18394</v>
      </c>
      <c r="K2540" s="1" t="s">
        <v>178</v>
      </c>
      <c r="L2540" s="1" t="s">
        <v>450</v>
      </c>
      <c r="M2540" s="1" t="s">
        <v>462</v>
      </c>
      <c r="N2540" s="1" t="s">
        <v>33819</v>
      </c>
      <c r="O2540" s="1" t="s">
        <v>196</v>
      </c>
      <c r="P2540" t="s">
        <v>328</v>
      </c>
      <c r="Q2540" s="1" t="s">
        <v>329</v>
      </c>
      <c r="R2540" s="1" t="s">
        <v>392</v>
      </c>
      <c r="S2540" s="1" t="s">
        <v>18395</v>
      </c>
      <c r="T2540" s="1" t="s">
        <v>18396</v>
      </c>
      <c r="U2540" s="1" t="s">
        <v>3028</v>
      </c>
      <c r="V2540" s="1" t="s">
        <v>8312</v>
      </c>
      <c r="W2540" s="1" t="s">
        <v>293</v>
      </c>
      <c r="X2540" t="str">
        <f t="shared" si="274"/>
        <v>Complete</v>
      </c>
      <c r="Y2540">
        <f>MAX(0,100-IF(G2540="Invalid",Config!$B$5,0)-IF(I2540="Invalid",Config!$B$6,0)-IF(X2540="Incomplete",Config!$B$7,0)-IF(AF2540="Yes",Config!$B$37,0))</f>
        <v>100</v>
      </c>
      <c r="Z2540" s="1">
        <f>IF(OR(TRIM(B2540)="",COUNTIF(Config!$B$15:$B$19,B2540)&gt;0),1,0)+IF(OR(TRIM(C2540)="",COUNTIF(Config!$B$15:$B$19,C2540)&gt;0),1,0)+IF(OR(TRIM(F2540)="",COUNTIF(Config!$B$15:$B$19,F2540)&gt;0),1,0)+IF(OR(TRIM(H2540)="",COUNTIF(Config!$B$15:$B$19,H2540)&gt;0),1,0)+IF(OR(TRIM(E2540)="",COUNTIF(Config!$B$15:$B$19,E2540)&gt;0),1,0)+IF(OR(TRIM(K2540)="",COUNTIF(Config!$B$15:$B$19,K2540)&gt;0),1,0)+IF(OR(TRIM(P2540)="",COUNTIF(Config!$B$15:$B$19,P2540)&gt;0),1,0)+IF(OR(TRIM(R2540)="",COUNTIF(Config!$B$15:$B$19,R2540)&gt;0),1,0)</f>
        <v>0</v>
      </c>
      <c r="AA2540" s="1" cm="1">
        <f t="array" ref="AA2540">SUMPRODUCT(LEN(H2540)-LEN(SUBSTITUTE(H2540,{"0";"1";"2";"3";"4";"5";"6";"7";"8";"9"},"")))</f>
        <v>11</v>
      </c>
      <c r="AC2540" t="str">
        <f t="shared" si="275"/>
        <v/>
      </c>
      <c r="AD2540">
        <f t="shared" si="276"/>
        <v>1</v>
      </c>
      <c r="AE2540">
        <f t="shared" si="277"/>
        <v>1</v>
      </c>
      <c r="AF2540" t="str">
        <f t="shared" si="278"/>
        <v>No</v>
      </c>
      <c r="AG2540">
        <f t="shared" ca="1" si="279"/>
        <v>204</v>
      </c>
      <c r="AH2540" t="str">
        <f ca="1">IF(OR(V2540="",AG2540=""),"Yes",IF(AG2540&gt;Config!$B$41,"Yes","No"))</f>
        <v>No</v>
      </c>
    </row>
    <row r="2541" spans="1:34" x14ac:dyDescent="0.25">
      <c r="A2541" s="1" t="s">
        <v>18397</v>
      </c>
      <c r="B2541" s="1" t="s">
        <v>2778</v>
      </c>
      <c r="C2541" s="1" t="s">
        <v>545</v>
      </c>
      <c r="D2541" s="1" t="s">
        <v>4203</v>
      </c>
      <c r="E2541" s="1" t="s">
        <v>34208</v>
      </c>
      <c r="F2541" s="1" t="s">
        <v>18398</v>
      </c>
      <c r="G2541" t="str">
        <f t="shared" si="273"/>
        <v>Valid</v>
      </c>
      <c r="H2541" s="1" t="s">
        <v>18399</v>
      </c>
      <c r="I2541" t="str" cm="1">
        <f t="array" ref="I2541">IF(OR(TRIM(H2541)="",ISNUMBER(SEARCH("#",H2541)),AA2541&lt;Config!$B$8,SUMPRODUCT(--ISNUMBER(SEARCH({"a";"b";"c";"d";"e";"f";"g";"h";"i";"j";"k";"l";"m";"n";"o";"p";"q";"r";"s";"t";"u";"v";"w";"x";"y";"z"},H2541)))&gt;0),"Invalid","Valid")</f>
        <v>Valid</v>
      </c>
      <c r="J2541" s="1" t="s">
        <v>18400</v>
      </c>
      <c r="K2541" s="1" t="s">
        <v>66</v>
      </c>
      <c r="L2541" s="1" t="s">
        <v>179</v>
      </c>
      <c r="M2541" s="1" t="s">
        <v>30</v>
      </c>
      <c r="N2541" s="1" t="s">
        <v>211</v>
      </c>
      <c r="O2541" s="1" t="s">
        <v>52</v>
      </c>
      <c r="P2541" t="s">
        <v>590</v>
      </c>
      <c r="Q2541" s="1" t="s">
        <v>844</v>
      </c>
      <c r="R2541" s="1" t="s">
        <v>1846</v>
      </c>
      <c r="S2541" s="1" t="s">
        <v>18401</v>
      </c>
      <c r="T2541" s="1" t="s">
        <v>18402</v>
      </c>
      <c r="U2541" s="1" t="s">
        <v>1865</v>
      </c>
      <c r="V2541" s="1" t="s">
        <v>7295</v>
      </c>
      <c r="W2541" s="1" t="s">
        <v>141</v>
      </c>
      <c r="X2541" t="str">
        <f t="shared" si="274"/>
        <v>Complete</v>
      </c>
      <c r="Y2541">
        <f>MAX(0,100-IF(G2541="Invalid",Config!$B$5,0)-IF(I2541="Invalid",Config!$B$6,0)-IF(X2541="Incomplete",Config!$B$7,0)-IF(AF2541="Yes",Config!$B$37,0))</f>
        <v>100</v>
      </c>
      <c r="Z2541" s="1">
        <f>IF(OR(TRIM(B2541)="",COUNTIF(Config!$B$15:$B$19,B2541)&gt;0),1,0)+IF(OR(TRIM(C2541)="",COUNTIF(Config!$B$15:$B$19,C2541)&gt;0),1,0)+IF(OR(TRIM(F2541)="",COUNTIF(Config!$B$15:$B$19,F2541)&gt;0),1,0)+IF(OR(TRIM(H2541)="",COUNTIF(Config!$B$15:$B$19,H2541)&gt;0),1,0)+IF(OR(TRIM(E2541)="",COUNTIF(Config!$B$15:$B$19,E2541)&gt;0),1,0)+IF(OR(TRIM(K2541)="",COUNTIF(Config!$B$15:$B$19,K2541)&gt;0),1,0)+IF(OR(TRIM(P2541)="",COUNTIF(Config!$B$15:$B$19,P2541)&gt;0),1,0)+IF(OR(TRIM(R2541)="",COUNTIF(Config!$B$15:$B$19,R2541)&gt;0),1,0)</f>
        <v>0</v>
      </c>
      <c r="AA2541" s="1" cm="1">
        <f t="array" ref="AA2541">SUMPRODUCT(LEN(H2541)-LEN(SUBSTITUTE(H2541,{"0";"1";"2";"3";"4";"5";"6";"7";"8";"9"},"")))</f>
        <v>12</v>
      </c>
      <c r="AC2541" t="str">
        <f t="shared" si="275"/>
        <v/>
      </c>
      <c r="AD2541">
        <f t="shared" si="276"/>
        <v>1</v>
      </c>
      <c r="AE2541">
        <f t="shared" si="277"/>
        <v>1</v>
      </c>
      <c r="AF2541" t="str">
        <f t="shared" si="278"/>
        <v>No</v>
      </c>
      <c r="AG2541">
        <f t="shared" ca="1" si="279"/>
        <v>111</v>
      </c>
      <c r="AH2541" t="str">
        <f ca="1">IF(OR(V2541="",AG2541=""),"Yes",IF(AG2541&gt;Config!$B$41,"Yes","No"))</f>
        <v>No</v>
      </c>
    </row>
    <row r="2542" spans="1:34" x14ac:dyDescent="0.25">
      <c r="A2542" s="1" t="s">
        <v>18403</v>
      </c>
      <c r="B2542" s="1" t="s">
        <v>4909</v>
      </c>
      <c r="C2542" s="1" t="s">
        <v>445</v>
      </c>
      <c r="D2542" s="1" t="s">
        <v>18404</v>
      </c>
      <c r="E2542" s="1" t="s">
        <v>35084</v>
      </c>
      <c r="F2542" s="1" t="s">
        <v>18405</v>
      </c>
      <c r="G2542" t="str">
        <f t="shared" si="273"/>
        <v>Valid</v>
      </c>
      <c r="H2542" s="1" t="s">
        <v>18406</v>
      </c>
      <c r="I2542" t="str" cm="1">
        <f t="array" ref="I2542">IF(OR(TRIM(H2542)="",ISNUMBER(SEARCH("#",H2542)),AA2542&lt;Config!$B$8,SUMPRODUCT(--ISNUMBER(SEARCH({"a";"b";"c";"d";"e";"f";"g";"h";"i";"j";"k";"l";"m";"n";"o";"p";"q";"r";"s";"t";"u";"v";"w";"x";"y";"z"},H2542)))&gt;0),"Invalid","Valid")</f>
        <v>Valid</v>
      </c>
      <c r="J2542" s="1" t="s">
        <v>18407</v>
      </c>
      <c r="K2542" s="1" t="s">
        <v>264</v>
      </c>
      <c r="L2542" s="1" t="s">
        <v>450</v>
      </c>
      <c r="M2542" s="1" t="s">
        <v>30</v>
      </c>
      <c r="N2542" s="1" t="s">
        <v>33819</v>
      </c>
      <c r="O2542" s="1" t="s">
        <v>180</v>
      </c>
      <c r="P2542" t="s">
        <v>590</v>
      </c>
      <c r="Q2542" s="1" t="s">
        <v>844</v>
      </c>
      <c r="R2542" s="1" t="s">
        <v>1846</v>
      </c>
      <c r="S2542" s="1" t="s">
        <v>5065</v>
      </c>
      <c r="T2542" s="1" t="s">
        <v>18408</v>
      </c>
      <c r="U2542" s="1" t="s">
        <v>12151</v>
      </c>
      <c r="V2542" s="1" t="s">
        <v>4898</v>
      </c>
      <c r="W2542" s="1" t="s">
        <v>141</v>
      </c>
      <c r="X2542" t="str">
        <f t="shared" si="274"/>
        <v>Complete</v>
      </c>
      <c r="Y2542">
        <f>MAX(0,100-IF(G2542="Invalid",Config!$B$5,0)-IF(I2542="Invalid",Config!$B$6,0)-IF(X2542="Incomplete",Config!$B$7,0)-IF(AF2542="Yes",Config!$B$37,0))</f>
        <v>100</v>
      </c>
      <c r="Z2542" s="1">
        <f>IF(OR(TRIM(B2542)="",COUNTIF(Config!$B$15:$B$19,B2542)&gt;0),1,0)+IF(OR(TRIM(C2542)="",COUNTIF(Config!$B$15:$B$19,C2542)&gt;0),1,0)+IF(OR(TRIM(F2542)="",COUNTIF(Config!$B$15:$B$19,F2542)&gt;0),1,0)+IF(OR(TRIM(H2542)="",COUNTIF(Config!$B$15:$B$19,H2542)&gt;0),1,0)+IF(OR(TRIM(E2542)="",COUNTIF(Config!$B$15:$B$19,E2542)&gt;0),1,0)+IF(OR(TRIM(K2542)="",COUNTIF(Config!$B$15:$B$19,K2542)&gt;0),1,0)+IF(OR(TRIM(P2542)="",COUNTIF(Config!$B$15:$B$19,P2542)&gt;0),1,0)+IF(OR(TRIM(R2542)="",COUNTIF(Config!$B$15:$B$19,R2542)&gt;0),1,0)</f>
        <v>0</v>
      </c>
      <c r="AA2542" s="1" cm="1">
        <f t="array" ref="AA2542">SUMPRODUCT(LEN(H2542)-LEN(SUBSTITUTE(H2542,{"0";"1";"2";"3";"4";"5";"6";"7";"8";"9"},"")))</f>
        <v>12</v>
      </c>
      <c r="AC2542" t="str">
        <f t="shared" si="275"/>
        <v/>
      </c>
      <c r="AD2542">
        <f t="shared" si="276"/>
        <v>1</v>
      </c>
      <c r="AE2542">
        <f t="shared" si="277"/>
        <v>1</v>
      </c>
      <c r="AF2542" t="str">
        <f t="shared" si="278"/>
        <v>No</v>
      </c>
      <c r="AG2542">
        <f t="shared" ca="1" si="279"/>
        <v>681</v>
      </c>
      <c r="AH2542" t="str">
        <f ca="1">IF(OR(V2542="",AG2542=""),"Yes",IF(AG2542&gt;Config!$B$41,"Yes","No"))</f>
        <v>Yes</v>
      </c>
    </row>
    <row r="2543" spans="1:34" x14ac:dyDescent="0.25">
      <c r="A2543" s="1" t="s">
        <v>18409</v>
      </c>
      <c r="B2543" s="1" t="s">
        <v>444</v>
      </c>
      <c r="C2543" s="1" t="s">
        <v>386</v>
      </c>
      <c r="D2543" s="1" t="s">
        <v>18410</v>
      </c>
      <c r="E2543" s="1" t="s">
        <v>33901</v>
      </c>
      <c r="F2543" s="1" t="s">
        <v>18411</v>
      </c>
      <c r="G2543" t="str">
        <f t="shared" si="273"/>
        <v>Valid</v>
      </c>
      <c r="H2543" s="1" t="s">
        <v>18412</v>
      </c>
      <c r="I2543" t="str" cm="1">
        <f t="array" ref="I2543">IF(OR(TRIM(H2543)="",ISNUMBER(SEARCH("#",H2543)),AA2543&lt;Config!$B$8,SUMPRODUCT(--ISNUMBER(SEARCH({"a";"b";"c";"d";"e";"f";"g";"h";"i";"j";"k";"l";"m";"n";"o";"p";"q";"r";"s";"t";"u";"v";"w";"x";"y";"z"},H2543)))&gt;0),"Invalid","Valid")</f>
        <v>Valid</v>
      </c>
      <c r="J2543" s="1" t="s">
        <v>18413</v>
      </c>
      <c r="K2543" s="1" t="s">
        <v>66</v>
      </c>
      <c r="L2543" s="1" t="s">
        <v>102</v>
      </c>
      <c r="M2543" s="1" t="s">
        <v>33825</v>
      </c>
      <c r="N2543" s="1" t="s">
        <v>86</v>
      </c>
      <c r="O2543" s="1" t="s">
        <v>149</v>
      </c>
      <c r="P2543" t="s">
        <v>328</v>
      </c>
      <c r="Q2543" s="1" t="s">
        <v>1046</v>
      </c>
      <c r="R2543" s="1" t="s">
        <v>614</v>
      </c>
      <c r="S2543" s="1" t="s">
        <v>8593</v>
      </c>
      <c r="T2543" s="1" t="s">
        <v>18414</v>
      </c>
      <c r="U2543" s="1" t="s">
        <v>2978</v>
      </c>
      <c r="V2543" s="1" t="s">
        <v>9450</v>
      </c>
      <c r="W2543" s="1" t="s">
        <v>186</v>
      </c>
      <c r="X2543" t="str">
        <f t="shared" si="274"/>
        <v>Complete</v>
      </c>
      <c r="Y2543">
        <f>MAX(0,100-IF(G2543="Invalid",Config!$B$5,0)-IF(I2543="Invalid",Config!$B$6,0)-IF(X2543="Incomplete",Config!$B$7,0)-IF(AF2543="Yes",Config!$B$37,0))</f>
        <v>100</v>
      </c>
      <c r="Z2543" s="1">
        <f>IF(OR(TRIM(B2543)="",COUNTIF(Config!$B$15:$B$19,B2543)&gt;0),1,0)+IF(OR(TRIM(C2543)="",COUNTIF(Config!$B$15:$B$19,C2543)&gt;0),1,0)+IF(OR(TRIM(F2543)="",COUNTIF(Config!$B$15:$B$19,F2543)&gt;0),1,0)+IF(OR(TRIM(H2543)="",COUNTIF(Config!$B$15:$B$19,H2543)&gt;0),1,0)+IF(OR(TRIM(E2543)="",COUNTIF(Config!$B$15:$B$19,E2543)&gt;0),1,0)+IF(OR(TRIM(K2543)="",COUNTIF(Config!$B$15:$B$19,K2543)&gt;0),1,0)+IF(OR(TRIM(P2543)="",COUNTIF(Config!$B$15:$B$19,P2543)&gt;0),1,0)+IF(OR(TRIM(R2543)="",COUNTIF(Config!$B$15:$B$19,R2543)&gt;0),1,0)</f>
        <v>0</v>
      </c>
      <c r="AA2543" s="1" cm="1">
        <f t="array" ref="AA2543">SUMPRODUCT(LEN(H2543)-LEN(SUBSTITUTE(H2543,{"0";"1";"2";"3";"4";"5";"6";"7";"8";"9"},"")))</f>
        <v>11</v>
      </c>
      <c r="AC2543" t="str">
        <f t="shared" si="275"/>
        <v/>
      </c>
      <c r="AD2543">
        <f t="shared" si="276"/>
        <v>1</v>
      </c>
      <c r="AE2543">
        <f t="shared" si="277"/>
        <v>1</v>
      </c>
      <c r="AF2543" t="str">
        <f t="shared" si="278"/>
        <v>No</v>
      </c>
      <c r="AG2543">
        <f t="shared" ca="1" si="279"/>
        <v>351</v>
      </c>
      <c r="AH2543" t="str">
        <f ca="1">IF(OR(V2543="",AG2543=""),"Yes",IF(AG2543&gt;Config!$B$41,"Yes","No"))</f>
        <v>No</v>
      </c>
    </row>
    <row r="2544" spans="1:34" x14ac:dyDescent="0.25">
      <c r="A2544" s="1" t="s">
        <v>18415</v>
      </c>
      <c r="B2544" s="1" t="s">
        <v>2911</v>
      </c>
      <c r="C2544" s="1" t="s">
        <v>748</v>
      </c>
      <c r="D2544" s="1" t="s">
        <v>5406</v>
      </c>
      <c r="E2544" s="1" t="s">
        <v>34204</v>
      </c>
      <c r="F2544" s="1" t="s">
        <v>18416</v>
      </c>
      <c r="G2544" t="str">
        <f t="shared" si="273"/>
        <v>Valid</v>
      </c>
      <c r="H2544" s="1" t="s">
        <v>18417</v>
      </c>
      <c r="I2544" t="str" cm="1">
        <f t="array" ref="I2544">IF(OR(TRIM(H2544)="",ISNUMBER(SEARCH("#",H2544)),AA2544&lt;Config!$B$8,SUMPRODUCT(--ISNUMBER(SEARCH({"a";"b";"c";"d";"e";"f";"g";"h";"i";"j";"k";"l";"m";"n";"o";"p";"q";"r";"s";"t";"u";"v";"w";"x";"y";"z"},H2544)))&gt;0),"Invalid","Valid")</f>
        <v>Valid</v>
      </c>
      <c r="J2544" s="1" t="s">
        <v>18418</v>
      </c>
      <c r="K2544" s="1" t="s">
        <v>195</v>
      </c>
      <c r="L2544" s="1" t="s">
        <v>134</v>
      </c>
      <c r="M2544" s="1" t="s">
        <v>165</v>
      </c>
      <c r="N2544" s="1" t="s">
        <v>31</v>
      </c>
      <c r="O2544" s="1" t="s">
        <v>196</v>
      </c>
      <c r="P2544" t="s">
        <v>33</v>
      </c>
      <c r="Q2544" s="1" t="s">
        <v>119</v>
      </c>
      <c r="R2544" s="1" t="s">
        <v>120</v>
      </c>
      <c r="S2544" s="1" t="s">
        <v>18419</v>
      </c>
      <c r="T2544" s="1" t="s">
        <v>18420</v>
      </c>
      <c r="U2544" s="1" t="s">
        <v>18421</v>
      </c>
      <c r="V2544" s="1" t="s">
        <v>1049</v>
      </c>
      <c r="W2544" s="1" t="s">
        <v>125</v>
      </c>
      <c r="X2544" t="str">
        <f t="shared" si="274"/>
        <v>Complete</v>
      </c>
      <c r="Y2544">
        <f>MAX(0,100-IF(G2544="Invalid",Config!$B$5,0)-IF(I2544="Invalid",Config!$B$6,0)-IF(X2544="Incomplete",Config!$B$7,0)-IF(AF2544="Yes",Config!$B$37,0))</f>
        <v>100</v>
      </c>
      <c r="Z2544" s="1">
        <f>IF(OR(TRIM(B2544)="",COUNTIF(Config!$B$15:$B$19,B2544)&gt;0),1,0)+IF(OR(TRIM(C2544)="",COUNTIF(Config!$B$15:$B$19,C2544)&gt;0),1,0)+IF(OR(TRIM(F2544)="",COUNTIF(Config!$B$15:$B$19,F2544)&gt;0),1,0)+IF(OR(TRIM(H2544)="",COUNTIF(Config!$B$15:$B$19,H2544)&gt;0),1,0)+IF(OR(TRIM(E2544)="",COUNTIF(Config!$B$15:$B$19,E2544)&gt;0),1,0)+IF(OR(TRIM(K2544)="",COUNTIF(Config!$B$15:$B$19,K2544)&gt;0),1,0)+IF(OR(TRIM(P2544)="",COUNTIF(Config!$B$15:$B$19,P2544)&gt;0),1,0)+IF(OR(TRIM(R2544)="",COUNTIF(Config!$B$15:$B$19,R2544)&gt;0),1,0)</f>
        <v>0</v>
      </c>
      <c r="AA2544" s="1" cm="1">
        <f t="array" ref="AA2544">SUMPRODUCT(LEN(H2544)-LEN(SUBSTITUTE(H2544,{"0";"1";"2";"3";"4";"5";"6";"7";"8";"9"},"")))</f>
        <v>10</v>
      </c>
      <c r="AC2544" t="str">
        <f t="shared" si="275"/>
        <v/>
      </c>
      <c r="AD2544">
        <f t="shared" si="276"/>
        <v>1</v>
      </c>
      <c r="AE2544">
        <f t="shared" si="277"/>
        <v>1</v>
      </c>
      <c r="AF2544" t="str">
        <f t="shared" si="278"/>
        <v>No</v>
      </c>
      <c r="AG2544">
        <f t="shared" ca="1" si="279"/>
        <v>131</v>
      </c>
      <c r="AH2544" t="str">
        <f ca="1">IF(OR(V2544="",AG2544=""),"Yes",IF(AG2544&gt;Config!$B$41,"Yes","No"))</f>
        <v>No</v>
      </c>
    </row>
    <row r="2545" spans="1:34" x14ac:dyDescent="0.25">
      <c r="A2545" s="1" t="s">
        <v>18422</v>
      </c>
      <c r="B2545" s="1" t="s">
        <v>259</v>
      </c>
      <c r="C2545" s="1" t="s">
        <v>748</v>
      </c>
      <c r="D2545" s="1" t="s">
        <v>18423</v>
      </c>
      <c r="E2545" s="1" t="s">
        <v>35085</v>
      </c>
      <c r="F2545" s="1" t="s">
        <v>18424</v>
      </c>
      <c r="G2545" t="str">
        <f t="shared" si="273"/>
        <v>Valid</v>
      </c>
      <c r="H2545" s="1" t="s">
        <v>18425</v>
      </c>
      <c r="I2545" t="str" cm="1">
        <f t="array" ref="I2545">IF(OR(TRIM(H2545)="",ISNUMBER(SEARCH("#",H2545)),AA2545&lt;Config!$B$8,SUMPRODUCT(--ISNUMBER(SEARCH({"a";"b";"c";"d";"e";"f";"g";"h";"i";"j";"k";"l";"m";"n";"o";"p";"q";"r";"s";"t";"u";"v";"w";"x";"y";"z"},H2545)))&gt;0),"Invalid","Valid")</f>
        <v>Valid</v>
      </c>
      <c r="J2545" s="1" t="s">
        <v>18426</v>
      </c>
      <c r="K2545" s="1" t="s">
        <v>163</v>
      </c>
      <c r="L2545" s="1" t="s">
        <v>102</v>
      </c>
      <c r="M2545" s="1" t="s">
        <v>30</v>
      </c>
      <c r="N2545" s="1" t="s">
        <v>437</v>
      </c>
      <c r="O2545" s="1" t="s">
        <v>32</v>
      </c>
      <c r="P2545" t="s">
        <v>53</v>
      </c>
      <c r="Q2545" s="1" t="s">
        <v>197</v>
      </c>
      <c r="R2545" s="1" t="s">
        <v>198</v>
      </c>
      <c r="S2545" s="1" t="s">
        <v>8732</v>
      </c>
      <c r="T2545" s="1" t="s">
        <v>18427</v>
      </c>
      <c r="U2545" s="1" t="s">
        <v>18428</v>
      </c>
      <c r="V2545" s="1" t="s">
        <v>140</v>
      </c>
      <c r="W2545" s="1" t="s">
        <v>40</v>
      </c>
      <c r="X2545" t="str">
        <f t="shared" si="274"/>
        <v>Complete</v>
      </c>
      <c r="Y2545">
        <f>MAX(0,100-IF(G2545="Invalid",Config!$B$5,0)-IF(I2545="Invalid",Config!$B$6,0)-IF(X2545="Incomplete",Config!$B$7,0)-IF(AF2545="Yes",Config!$B$37,0))</f>
        <v>100</v>
      </c>
      <c r="Z2545" s="1">
        <f>IF(OR(TRIM(B2545)="",COUNTIF(Config!$B$15:$B$19,B2545)&gt;0),1,0)+IF(OR(TRIM(C2545)="",COUNTIF(Config!$B$15:$B$19,C2545)&gt;0),1,0)+IF(OR(TRIM(F2545)="",COUNTIF(Config!$B$15:$B$19,F2545)&gt;0),1,0)+IF(OR(TRIM(H2545)="",COUNTIF(Config!$B$15:$B$19,H2545)&gt;0),1,0)+IF(OR(TRIM(E2545)="",COUNTIF(Config!$B$15:$B$19,E2545)&gt;0),1,0)+IF(OR(TRIM(K2545)="",COUNTIF(Config!$B$15:$B$19,K2545)&gt;0),1,0)+IF(OR(TRIM(P2545)="",COUNTIF(Config!$B$15:$B$19,P2545)&gt;0),1,0)+IF(OR(TRIM(R2545)="",COUNTIF(Config!$B$15:$B$19,R2545)&gt;0),1,0)</f>
        <v>0</v>
      </c>
      <c r="AA2545" s="1" cm="1">
        <f t="array" ref="AA2545">SUMPRODUCT(LEN(H2545)-LEN(SUBSTITUTE(H2545,{"0";"1";"2";"3";"4";"5";"6";"7";"8";"9"},"")))</f>
        <v>12</v>
      </c>
      <c r="AC2545" t="str">
        <f t="shared" si="275"/>
        <v/>
      </c>
      <c r="AD2545">
        <f t="shared" si="276"/>
        <v>1</v>
      </c>
      <c r="AE2545">
        <f t="shared" si="277"/>
        <v>1</v>
      </c>
      <c r="AF2545" t="str">
        <f t="shared" si="278"/>
        <v>No</v>
      </c>
      <c r="AG2545">
        <f t="shared" ca="1" si="279"/>
        <v>37</v>
      </c>
      <c r="AH2545" t="str">
        <f ca="1">IF(OR(V2545="",AG2545=""),"Yes",IF(AG2545&gt;Config!$B$41,"Yes","No"))</f>
        <v>No</v>
      </c>
    </row>
    <row r="2546" spans="1:34" x14ac:dyDescent="0.25">
      <c r="A2546" s="1" t="s">
        <v>18429</v>
      </c>
      <c r="B2546" s="1" t="s">
        <v>1616</v>
      </c>
      <c r="C2546" s="1" t="s">
        <v>499</v>
      </c>
      <c r="D2546" s="1" t="s">
        <v>12120</v>
      </c>
      <c r="E2546" s="1" t="s">
        <v>35086</v>
      </c>
      <c r="F2546" s="1" t="s">
        <v>18430</v>
      </c>
      <c r="G2546" t="str">
        <f t="shared" si="273"/>
        <v>Valid</v>
      </c>
      <c r="H2546" s="1" t="s">
        <v>18431</v>
      </c>
      <c r="I2546" t="str" cm="1">
        <f t="array" ref="I2546">IF(OR(TRIM(H2546)="",ISNUMBER(SEARCH("#",H2546)),AA2546&lt;Config!$B$8,SUMPRODUCT(--ISNUMBER(SEARCH({"a";"b";"c";"d";"e";"f";"g";"h";"i";"j";"k";"l";"m";"n";"o";"p";"q";"r";"s";"t";"u";"v";"w";"x";"y";"z"},H2546)))&gt;0),"Invalid","Valid")</f>
        <v>Valid</v>
      </c>
      <c r="J2546" s="1" t="s">
        <v>18432</v>
      </c>
      <c r="K2546" s="1" t="s">
        <v>425</v>
      </c>
      <c r="L2546" s="1" t="s">
        <v>29</v>
      </c>
      <c r="M2546" s="1" t="s">
        <v>462</v>
      </c>
      <c r="N2546" s="1" t="s">
        <v>211</v>
      </c>
      <c r="O2546" s="1" t="s">
        <v>180</v>
      </c>
      <c r="P2546" t="s">
        <v>236</v>
      </c>
      <c r="Q2546" s="1" t="s">
        <v>253</v>
      </c>
      <c r="R2546" s="1" t="s">
        <v>238</v>
      </c>
      <c r="S2546" s="1" t="s">
        <v>18433</v>
      </c>
      <c r="T2546" s="1" t="s">
        <v>18434</v>
      </c>
      <c r="U2546" s="1" t="s">
        <v>18435</v>
      </c>
      <c r="V2546" s="1" t="s">
        <v>7660</v>
      </c>
      <c r="W2546" s="1" t="s">
        <v>94</v>
      </c>
      <c r="X2546" t="str">
        <f t="shared" si="274"/>
        <v>Complete</v>
      </c>
      <c r="Y2546">
        <f>MAX(0,100-IF(G2546="Invalid",Config!$B$5,0)-IF(I2546="Invalid",Config!$B$6,0)-IF(X2546="Incomplete",Config!$B$7,0)-IF(AF2546="Yes",Config!$B$37,0))</f>
        <v>100</v>
      </c>
      <c r="Z2546" s="1">
        <f>IF(OR(TRIM(B2546)="",COUNTIF(Config!$B$15:$B$19,B2546)&gt;0),1,0)+IF(OR(TRIM(C2546)="",COUNTIF(Config!$B$15:$B$19,C2546)&gt;0),1,0)+IF(OR(TRIM(F2546)="",COUNTIF(Config!$B$15:$B$19,F2546)&gt;0),1,0)+IF(OR(TRIM(H2546)="",COUNTIF(Config!$B$15:$B$19,H2546)&gt;0),1,0)+IF(OR(TRIM(E2546)="",COUNTIF(Config!$B$15:$B$19,E2546)&gt;0),1,0)+IF(OR(TRIM(K2546)="",COUNTIF(Config!$B$15:$B$19,K2546)&gt;0),1,0)+IF(OR(TRIM(P2546)="",COUNTIF(Config!$B$15:$B$19,P2546)&gt;0),1,0)+IF(OR(TRIM(R2546)="",COUNTIF(Config!$B$15:$B$19,R2546)&gt;0),1,0)</f>
        <v>0</v>
      </c>
      <c r="AA2546" s="1" cm="1">
        <f t="array" ref="AA2546">SUMPRODUCT(LEN(H2546)-LEN(SUBSTITUTE(H2546,{"0";"1";"2";"3";"4";"5";"6";"7";"8";"9"},"")))</f>
        <v>12</v>
      </c>
      <c r="AC2546" t="str">
        <f t="shared" si="275"/>
        <v/>
      </c>
      <c r="AD2546">
        <f t="shared" si="276"/>
        <v>1</v>
      </c>
      <c r="AE2546">
        <f t="shared" si="277"/>
        <v>1</v>
      </c>
      <c r="AF2546" t="str">
        <f t="shared" si="278"/>
        <v>No</v>
      </c>
      <c r="AG2546">
        <f t="shared" ca="1" si="279"/>
        <v>307</v>
      </c>
      <c r="AH2546" t="str">
        <f ca="1">IF(OR(V2546="",AG2546=""),"Yes",IF(AG2546&gt;Config!$B$41,"Yes","No"))</f>
        <v>No</v>
      </c>
    </row>
    <row r="2547" spans="1:34" x14ac:dyDescent="0.25">
      <c r="A2547" s="1" t="s">
        <v>18436</v>
      </c>
      <c r="B2547" s="1" t="s">
        <v>33815</v>
      </c>
      <c r="C2547" s="1" t="s">
        <v>1400</v>
      </c>
      <c r="D2547" s="1" t="s">
        <v>1400</v>
      </c>
      <c r="E2547" s="1" t="s">
        <v>35087</v>
      </c>
      <c r="F2547" s="1" t="s">
        <v>18437</v>
      </c>
      <c r="G2547" t="str">
        <f t="shared" si="273"/>
        <v>Valid</v>
      </c>
      <c r="H2547" s="1" t="s">
        <v>18438</v>
      </c>
      <c r="I2547" t="str" cm="1">
        <f t="array" ref="I2547">IF(OR(TRIM(H2547)="",ISNUMBER(SEARCH("#",H2547)),AA2547&lt;Config!$B$8,SUMPRODUCT(--ISNUMBER(SEARCH({"a";"b";"c";"d";"e";"f";"g";"h";"i";"j";"k";"l";"m";"n";"o";"p";"q";"r";"s";"t";"u";"v";"w";"x";"y";"z"},H2547)))&gt;0),"Invalid","Valid")</f>
        <v>Valid</v>
      </c>
      <c r="J2547" s="1" t="s">
        <v>18439</v>
      </c>
      <c r="K2547" s="1" t="s">
        <v>178</v>
      </c>
      <c r="L2547" s="1" t="s">
        <v>29</v>
      </c>
      <c r="M2547" s="1" t="s">
        <v>30</v>
      </c>
      <c r="N2547" s="1" t="s">
        <v>51</v>
      </c>
      <c r="O2547" s="1" t="s">
        <v>69</v>
      </c>
      <c r="P2547" t="s">
        <v>53</v>
      </c>
      <c r="Q2547" s="1" t="s">
        <v>54</v>
      </c>
      <c r="R2547" s="1" t="s">
        <v>197</v>
      </c>
      <c r="S2547" s="1" t="s">
        <v>18440</v>
      </c>
      <c r="T2547" s="1" t="s">
        <v>18441</v>
      </c>
      <c r="U2547" s="1" t="s">
        <v>18442</v>
      </c>
      <c r="V2547" s="1" t="s">
        <v>1676</v>
      </c>
      <c r="W2547" s="1" t="s">
        <v>186</v>
      </c>
      <c r="X2547" t="str">
        <f t="shared" si="274"/>
        <v>Incomplete</v>
      </c>
      <c r="Y2547">
        <f>MAX(0,100-IF(G2547="Invalid",Config!$B$5,0)-IF(I2547="Invalid",Config!$B$6,0)-IF(X2547="Incomplete",Config!$B$7,0)-IF(AF2547="Yes",Config!$B$37,0))</f>
        <v>60</v>
      </c>
      <c r="Z2547" s="1">
        <f>IF(OR(TRIM(B2547)="",COUNTIF(Config!$B$15:$B$19,B2547)&gt;0),1,0)+IF(OR(TRIM(C2547)="",COUNTIF(Config!$B$15:$B$19,C2547)&gt;0),1,0)+IF(OR(TRIM(F2547)="",COUNTIF(Config!$B$15:$B$19,F2547)&gt;0),1,0)+IF(OR(TRIM(H2547)="",COUNTIF(Config!$B$15:$B$19,H2547)&gt;0),1,0)+IF(OR(TRIM(E2547)="",COUNTIF(Config!$B$15:$B$19,E2547)&gt;0),1,0)+IF(OR(TRIM(K2547)="",COUNTIF(Config!$B$15:$B$19,K2547)&gt;0),1,0)+IF(OR(TRIM(P2547)="",COUNTIF(Config!$B$15:$B$19,P2547)&gt;0),1,0)+IF(OR(TRIM(R2547)="",COUNTIF(Config!$B$15:$B$19,R2547)&gt;0),1,0)</f>
        <v>1</v>
      </c>
      <c r="AA2547" s="1" cm="1">
        <f t="array" ref="AA2547">SUMPRODUCT(LEN(H2547)-LEN(SUBSTITUTE(H2547,{"0";"1";"2";"3";"4";"5";"6";"7";"8";"9"},"")))</f>
        <v>12</v>
      </c>
      <c r="AC2547" t="str">
        <f t="shared" si="275"/>
        <v>Incomplete Profile</v>
      </c>
      <c r="AD2547">
        <f t="shared" si="276"/>
        <v>1</v>
      </c>
      <c r="AE2547">
        <f t="shared" si="277"/>
        <v>1</v>
      </c>
      <c r="AF2547" t="str">
        <f t="shared" si="278"/>
        <v>No</v>
      </c>
      <c r="AG2547">
        <f t="shared" ca="1" si="279"/>
        <v>37</v>
      </c>
      <c r="AH2547" t="str">
        <f ca="1">IF(OR(V2547="",AG2547=""),"Yes",IF(AG2547&gt;Config!$B$41,"Yes","No"))</f>
        <v>No</v>
      </c>
    </row>
    <row r="2548" spans="1:34" x14ac:dyDescent="0.25">
      <c r="A2548" s="1" t="s">
        <v>18443</v>
      </c>
      <c r="B2548" s="1" t="s">
        <v>1293</v>
      </c>
      <c r="C2548" s="1" t="s">
        <v>946</v>
      </c>
      <c r="D2548" s="1" t="s">
        <v>18444</v>
      </c>
      <c r="E2548" s="1" t="s">
        <v>33829</v>
      </c>
      <c r="F2548" s="1" t="s">
        <v>18445</v>
      </c>
      <c r="G2548" t="str">
        <f t="shared" si="273"/>
        <v>Valid</v>
      </c>
      <c r="H2548" s="1" t="s">
        <v>18446</v>
      </c>
      <c r="I2548" t="str" cm="1">
        <f t="array" ref="I2548">IF(OR(TRIM(H2548)="",ISNUMBER(SEARCH("#",H2548)),AA2548&lt;Config!$B$8,SUMPRODUCT(--ISNUMBER(SEARCH({"a";"b";"c";"d";"e";"f";"g";"h";"i";"j";"k";"l";"m";"n";"o";"p";"q";"r";"s";"t";"u";"v";"w";"x";"y";"z"},H2548)))&gt;0),"Invalid","Valid")</f>
        <v>Valid</v>
      </c>
      <c r="J2548" s="1" t="s">
        <v>18447</v>
      </c>
      <c r="K2548" s="1" t="s">
        <v>378</v>
      </c>
      <c r="L2548" s="1" t="s">
        <v>29</v>
      </c>
      <c r="M2548" s="1" t="s">
        <v>391</v>
      </c>
      <c r="N2548" s="1" t="s">
        <v>224</v>
      </c>
      <c r="O2548" s="1" t="s">
        <v>180</v>
      </c>
      <c r="P2548" t="s">
        <v>328</v>
      </c>
      <c r="Q2548" s="1" t="s">
        <v>1046</v>
      </c>
      <c r="R2548" s="1" t="s">
        <v>614</v>
      </c>
      <c r="S2548" s="1" t="s">
        <v>18448</v>
      </c>
      <c r="T2548" s="1" t="s">
        <v>18449</v>
      </c>
      <c r="U2548" s="1" t="s">
        <v>8217</v>
      </c>
      <c r="V2548" s="1" t="s">
        <v>140</v>
      </c>
      <c r="W2548" s="1" t="s">
        <v>40</v>
      </c>
      <c r="X2548" t="str">
        <f t="shared" si="274"/>
        <v>Incomplete</v>
      </c>
      <c r="Y2548">
        <f>MAX(0,100-IF(G2548="Invalid",Config!$B$5,0)-IF(I2548="Invalid",Config!$B$6,0)-IF(X2548="Incomplete",Config!$B$7,0)-IF(AF2548="Yes",Config!$B$37,0))</f>
        <v>60</v>
      </c>
      <c r="Z2548" s="1">
        <f>IF(OR(TRIM(B2548)="",COUNTIF(Config!$B$15:$B$19,B2548)&gt;0),1,0)+IF(OR(TRIM(C2548)="",COUNTIF(Config!$B$15:$B$19,C2548)&gt;0),1,0)+IF(OR(TRIM(F2548)="",COUNTIF(Config!$B$15:$B$19,F2548)&gt;0),1,0)+IF(OR(TRIM(H2548)="",COUNTIF(Config!$B$15:$B$19,H2548)&gt;0),1,0)+IF(OR(TRIM(E2548)="",COUNTIF(Config!$B$15:$B$19,E2548)&gt;0),1,0)+IF(OR(TRIM(K2548)="",COUNTIF(Config!$B$15:$B$19,K2548)&gt;0),1,0)+IF(OR(TRIM(P2548)="",COUNTIF(Config!$B$15:$B$19,P2548)&gt;0),1,0)+IF(OR(TRIM(R2548)="",COUNTIF(Config!$B$15:$B$19,R2548)&gt;0),1,0)</f>
        <v>1</v>
      </c>
      <c r="AA2548" s="1" cm="1">
        <f t="array" ref="AA2548">SUMPRODUCT(LEN(H2548)-LEN(SUBSTITUTE(H2548,{"0";"1";"2";"3";"4";"5";"6";"7";"8";"9"},"")))</f>
        <v>11</v>
      </c>
      <c r="AC2548" t="str">
        <f t="shared" si="275"/>
        <v>Incomplete Profile</v>
      </c>
      <c r="AD2548">
        <f t="shared" si="276"/>
        <v>1</v>
      </c>
      <c r="AE2548">
        <f t="shared" si="277"/>
        <v>1</v>
      </c>
      <c r="AF2548" t="str">
        <f t="shared" si="278"/>
        <v>No</v>
      </c>
      <c r="AG2548">
        <f t="shared" ca="1" si="279"/>
        <v>37</v>
      </c>
      <c r="AH2548" t="str">
        <f ca="1">IF(OR(V2548="",AG2548=""),"Yes",IF(AG2548&gt;Config!$B$41,"Yes","No"))</f>
        <v>No</v>
      </c>
    </row>
    <row r="2549" spans="1:34" x14ac:dyDescent="0.25">
      <c r="A2549" s="1" t="s">
        <v>18450</v>
      </c>
      <c r="B2549" s="1" t="s">
        <v>3087</v>
      </c>
      <c r="C2549" s="1" t="s">
        <v>1389</v>
      </c>
      <c r="D2549" s="1" t="s">
        <v>18451</v>
      </c>
      <c r="E2549" s="1" t="s">
        <v>34927</v>
      </c>
      <c r="F2549" s="1" t="s">
        <v>18452</v>
      </c>
      <c r="G2549" t="str">
        <f t="shared" si="273"/>
        <v>Valid</v>
      </c>
      <c r="H2549" s="1" t="s">
        <v>18453</v>
      </c>
      <c r="I2549" t="str" cm="1">
        <f t="array" ref="I2549">IF(OR(TRIM(H2549)="",ISNUMBER(SEARCH("#",H2549)),AA2549&lt;Config!$B$8,SUMPRODUCT(--ISNUMBER(SEARCH({"a";"b";"c";"d";"e";"f";"g";"h";"i";"j";"k";"l";"m";"n";"o";"p";"q";"r";"s";"t";"u";"v";"w";"x";"y";"z"},H2549)))&gt;0),"Invalid","Valid")</f>
        <v>Valid</v>
      </c>
      <c r="J2549" s="1" t="s">
        <v>18454</v>
      </c>
      <c r="K2549" s="1" t="s">
        <v>481</v>
      </c>
      <c r="L2549" s="1" t="s">
        <v>49</v>
      </c>
      <c r="M2549" s="1" t="s">
        <v>33827</v>
      </c>
      <c r="N2549" s="1" t="s">
        <v>211</v>
      </c>
      <c r="O2549" s="1" t="s">
        <v>180</v>
      </c>
      <c r="P2549" t="s">
        <v>236</v>
      </c>
      <c r="Q2549" s="1" t="s">
        <v>237</v>
      </c>
      <c r="R2549" s="1" t="s">
        <v>254</v>
      </c>
      <c r="S2549" s="1" t="s">
        <v>18455</v>
      </c>
      <c r="T2549" s="1" t="s">
        <v>18456</v>
      </c>
      <c r="U2549" s="1" t="s">
        <v>18457</v>
      </c>
      <c r="V2549" s="1" t="s">
        <v>140</v>
      </c>
      <c r="W2549" s="1" t="s">
        <v>40</v>
      </c>
      <c r="X2549" t="str">
        <f t="shared" si="274"/>
        <v>Complete</v>
      </c>
      <c r="Y2549">
        <f>MAX(0,100-IF(G2549="Invalid",Config!$B$5,0)-IF(I2549="Invalid",Config!$B$6,0)-IF(X2549="Incomplete",Config!$B$7,0)-IF(AF2549="Yes",Config!$B$37,0))</f>
        <v>100</v>
      </c>
      <c r="Z2549" s="1">
        <f>IF(OR(TRIM(B2549)="",COUNTIF(Config!$B$15:$B$19,B2549)&gt;0),1,0)+IF(OR(TRIM(C2549)="",COUNTIF(Config!$B$15:$B$19,C2549)&gt;0),1,0)+IF(OR(TRIM(F2549)="",COUNTIF(Config!$B$15:$B$19,F2549)&gt;0),1,0)+IF(OR(TRIM(H2549)="",COUNTIF(Config!$B$15:$B$19,H2549)&gt;0),1,0)+IF(OR(TRIM(E2549)="",COUNTIF(Config!$B$15:$B$19,E2549)&gt;0),1,0)+IF(OR(TRIM(K2549)="",COUNTIF(Config!$B$15:$B$19,K2549)&gt;0),1,0)+IF(OR(TRIM(P2549)="",COUNTIF(Config!$B$15:$B$19,P2549)&gt;0),1,0)+IF(OR(TRIM(R2549)="",COUNTIF(Config!$B$15:$B$19,R2549)&gt;0),1,0)</f>
        <v>0</v>
      </c>
      <c r="AA2549" s="1" cm="1">
        <f t="array" ref="AA2549">SUMPRODUCT(LEN(H2549)-LEN(SUBSTITUTE(H2549,{"0";"1";"2";"3";"4";"5";"6";"7";"8";"9"},"")))</f>
        <v>12</v>
      </c>
      <c r="AC2549" t="str">
        <f t="shared" si="275"/>
        <v/>
      </c>
      <c r="AD2549">
        <f t="shared" si="276"/>
        <v>1</v>
      </c>
      <c r="AE2549">
        <f t="shared" si="277"/>
        <v>1</v>
      </c>
      <c r="AF2549" t="str">
        <f t="shared" si="278"/>
        <v>No</v>
      </c>
      <c r="AG2549">
        <f t="shared" ca="1" si="279"/>
        <v>37</v>
      </c>
      <c r="AH2549" t="str">
        <f ca="1">IF(OR(V2549="",AG2549=""),"Yes",IF(AG2549&gt;Config!$B$41,"Yes","No"))</f>
        <v>No</v>
      </c>
    </row>
    <row r="2550" spans="1:34" x14ac:dyDescent="0.25">
      <c r="A2550" s="1" t="s">
        <v>18458</v>
      </c>
      <c r="B2550" s="1" t="s">
        <v>4752</v>
      </c>
      <c r="C2550" s="1" t="s">
        <v>511</v>
      </c>
      <c r="D2550" s="1" t="s">
        <v>18459</v>
      </c>
      <c r="E2550" s="1" t="s">
        <v>33927</v>
      </c>
      <c r="F2550" s="1" t="s">
        <v>18460</v>
      </c>
      <c r="G2550" t="str">
        <f t="shared" si="273"/>
        <v>Valid</v>
      </c>
      <c r="H2550" s="1" t="s">
        <v>18461</v>
      </c>
      <c r="I2550" t="str" cm="1">
        <f t="array" ref="I2550">IF(OR(TRIM(H2550)="",ISNUMBER(SEARCH("#",H2550)),AA2550&lt;Config!$B$8,SUMPRODUCT(--ISNUMBER(SEARCH({"a";"b";"c";"d";"e";"f";"g";"h";"i";"j";"k";"l";"m";"n";"o";"p";"q";"r";"s";"t";"u";"v";"w";"x";"y";"z"},H2550)))&gt;0),"Invalid","Valid")</f>
        <v>Valid</v>
      </c>
      <c r="J2550" s="1" t="s">
        <v>1215</v>
      </c>
      <c r="K2550" s="1" t="s">
        <v>425</v>
      </c>
      <c r="L2550" s="1" t="s">
        <v>265</v>
      </c>
      <c r="M2550" s="1" t="s">
        <v>50</v>
      </c>
      <c r="N2550" s="1" t="s">
        <v>148</v>
      </c>
      <c r="O2550" s="1" t="s">
        <v>52</v>
      </c>
      <c r="P2550" t="s">
        <v>53</v>
      </c>
      <c r="Q2550" s="1" t="s">
        <v>181</v>
      </c>
      <c r="R2550" s="1" t="s">
        <v>150</v>
      </c>
      <c r="S2550" s="1" t="s">
        <v>18462</v>
      </c>
      <c r="T2550" s="1" t="s">
        <v>18463</v>
      </c>
      <c r="U2550" s="1" t="s">
        <v>2422</v>
      </c>
      <c r="V2550" s="1" t="s">
        <v>227</v>
      </c>
      <c r="W2550" s="1" t="s">
        <v>202</v>
      </c>
      <c r="X2550" t="str">
        <f t="shared" si="274"/>
        <v>Complete</v>
      </c>
      <c r="Y2550">
        <f>MAX(0,100-IF(G2550="Invalid",Config!$B$5,0)-IF(I2550="Invalid",Config!$B$6,0)-IF(X2550="Incomplete",Config!$B$7,0)-IF(AF2550="Yes",Config!$B$37,0))</f>
        <v>100</v>
      </c>
      <c r="Z2550" s="1">
        <f>IF(OR(TRIM(B2550)="",COUNTIF(Config!$B$15:$B$19,B2550)&gt;0),1,0)+IF(OR(TRIM(C2550)="",COUNTIF(Config!$B$15:$B$19,C2550)&gt;0),1,0)+IF(OR(TRIM(F2550)="",COUNTIF(Config!$B$15:$B$19,F2550)&gt;0),1,0)+IF(OR(TRIM(H2550)="",COUNTIF(Config!$B$15:$B$19,H2550)&gt;0),1,0)+IF(OR(TRIM(E2550)="",COUNTIF(Config!$B$15:$B$19,E2550)&gt;0),1,0)+IF(OR(TRIM(K2550)="",COUNTIF(Config!$B$15:$B$19,K2550)&gt;0),1,0)+IF(OR(TRIM(P2550)="",COUNTIF(Config!$B$15:$B$19,P2550)&gt;0),1,0)+IF(OR(TRIM(R2550)="",COUNTIF(Config!$B$15:$B$19,R2550)&gt;0),1,0)</f>
        <v>0</v>
      </c>
      <c r="AA2550" s="1" cm="1">
        <f t="array" ref="AA2550">SUMPRODUCT(LEN(H2550)-LEN(SUBSTITUTE(H2550,{"0";"1";"2";"3";"4";"5";"6";"7";"8";"9"},"")))</f>
        <v>12</v>
      </c>
      <c r="AC2550" t="str">
        <f t="shared" si="275"/>
        <v/>
      </c>
      <c r="AD2550">
        <f t="shared" si="276"/>
        <v>1</v>
      </c>
      <c r="AE2550">
        <f t="shared" si="277"/>
        <v>1</v>
      </c>
      <c r="AF2550" t="str">
        <f t="shared" si="278"/>
        <v>No</v>
      </c>
      <c r="AG2550">
        <f t="shared" ca="1" si="279"/>
        <v>110</v>
      </c>
      <c r="AH2550" t="str">
        <f ca="1">IF(OR(V2550="",AG2550=""),"Yes",IF(AG2550&gt;Config!$B$41,"Yes","No"))</f>
        <v>No</v>
      </c>
    </row>
    <row r="2551" spans="1:34" x14ac:dyDescent="0.25">
      <c r="A2551" s="1" t="s">
        <v>18464</v>
      </c>
      <c r="B2551" s="1" t="s">
        <v>1302</v>
      </c>
      <c r="C2551" s="1" t="s">
        <v>499</v>
      </c>
      <c r="D2551" s="1" t="s">
        <v>18465</v>
      </c>
      <c r="E2551" s="1" t="s">
        <v>34714</v>
      </c>
      <c r="F2551" s="1" t="s">
        <v>18466</v>
      </c>
      <c r="G2551" t="str">
        <f t="shared" si="273"/>
        <v>Valid</v>
      </c>
      <c r="H2551" s="1" t="s">
        <v>18467</v>
      </c>
      <c r="I2551" t="str" cm="1">
        <f t="array" ref="I2551">IF(OR(TRIM(H2551)="",ISNUMBER(SEARCH("#",H2551)),AA2551&lt;Config!$B$8,SUMPRODUCT(--ISNUMBER(SEARCH({"a";"b";"c";"d";"e";"f";"g";"h";"i";"j";"k";"l";"m";"n";"o";"p";"q";"r";"s";"t";"u";"v";"w";"x";"y";"z"},H2551)))&gt;0),"Invalid","Valid")</f>
        <v>Valid</v>
      </c>
      <c r="J2551" s="1" t="s">
        <v>131</v>
      </c>
      <c r="K2551" s="1" t="s">
        <v>378</v>
      </c>
      <c r="L2551" s="1" t="s">
        <v>49</v>
      </c>
      <c r="M2551" s="1" t="s">
        <v>103</v>
      </c>
      <c r="N2551" s="1" t="s">
        <v>68</v>
      </c>
      <c r="O2551" s="1" t="s">
        <v>149</v>
      </c>
      <c r="P2551" t="s">
        <v>53</v>
      </c>
      <c r="Q2551" s="1" t="s">
        <v>197</v>
      </c>
      <c r="R2551" s="1" t="s">
        <v>55</v>
      </c>
      <c r="S2551" s="1" t="s">
        <v>13542</v>
      </c>
      <c r="T2551" s="1" t="s">
        <v>18468</v>
      </c>
      <c r="U2551" s="1" t="s">
        <v>5859</v>
      </c>
      <c r="V2551" s="1" t="s">
        <v>124</v>
      </c>
      <c r="W2551" s="1" t="s">
        <v>384</v>
      </c>
      <c r="X2551" t="str">
        <f t="shared" si="274"/>
        <v>Complete</v>
      </c>
      <c r="Y2551">
        <f>MAX(0,100-IF(G2551="Invalid",Config!$B$5,0)-IF(I2551="Invalid",Config!$B$6,0)-IF(X2551="Incomplete",Config!$B$7,0)-IF(AF2551="Yes",Config!$B$37,0))</f>
        <v>100</v>
      </c>
      <c r="Z2551" s="1">
        <f>IF(OR(TRIM(B2551)="",COUNTIF(Config!$B$15:$B$19,B2551)&gt;0),1,0)+IF(OR(TRIM(C2551)="",COUNTIF(Config!$B$15:$B$19,C2551)&gt;0),1,0)+IF(OR(TRIM(F2551)="",COUNTIF(Config!$B$15:$B$19,F2551)&gt;0),1,0)+IF(OR(TRIM(H2551)="",COUNTIF(Config!$B$15:$B$19,H2551)&gt;0),1,0)+IF(OR(TRIM(E2551)="",COUNTIF(Config!$B$15:$B$19,E2551)&gt;0),1,0)+IF(OR(TRIM(K2551)="",COUNTIF(Config!$B$15:$B$19,K2551)&gt;0),1,0)+IF(OR(TRIM(P2551)="",COUNTIF(Config!$B$15:$B$19,P2551)&gt;0),1,0)+IF(OR(TRIM(R2551)="",COUNTIF(Config!$B$15:$B$19,R2551)&gt;0),1,0)</f>
        <v>0</v>
      </c>
      <c r="AA2551" s="1" cm="1">
        <f t="array" ref="AA2551">SUMPRODUCT(LEN(H2551)-LEN(SUBSTITUTE(H2551,{"0";"1";"2";"3";"4";"5";"6";"7";"8";"9"},"")))</f>
        <v>12</v>
      </c>
      <c r="AC2551" t="str">
        <f t="shared" si="275"/>
        <v/>
      </c>
      <c r="AD2551">
        <f t="shared" si="276"/>
        <v>1</v>
      </c>
      <c r="AE2551">
        <f t="shared" si="277"/>
        <v>1</v>
      </c>
      <c r="AF2551" t="str">
        <f t="shared" si="278"/>
        <v>No</v>
      </c>
      <c r="AG2551">
        <f t="shared" ca="1" si="279"/>
        <v>435</v>
      </c>
      <c r="AH2551" t="str">
        <f ca="1">IF(OR(V2551="",AG2551=""),"Yes",IF(AG2551&gt;Config!$B$41,"Yes","No"))</f>
        <v>Yes</v>
      </c>
    </row>
    <row r="2552" spans="1:34" x14ac:dyDescent="0.25">
      <c r="A2552" s="1" t="s">
        <v>18469</v>
      </c>
      <c r="B2552" s="1" t="s">
        <v>1634</v>
      </c>
      <c r="C2552" s="1" t="s">
        <v>296</v>
      </c>
      <c r="D2552" s="1" t="s">
        <v>18470</v>
      </c>
      <c r="E2552" s="1" t="s">
        <v>681</v>
      </c>
      <c r="F2552" s="1" t="s">
        <v>18471</v>
      </c>
      <c r="G2552" t="str">
        <f t="shared" si="273"/>
        <v>Valid</v>
      </c>
      <c r="H2552" s="1" t="s">
        <v>18472</v>
      </c>
      <c r="I2552" t="str" cm="1">
        <f t="array" ref="I2552">IF(OR(TRIM(H2552)="",ISNUMBER(SEARCH("#",H2552)),AA2552&lt;Config!$B$8,SUMPRODUCT(--ISNUMBER(SEARCH({"a";"b";"c";"d";"e";"f";"g";"h";"i";"j";"k";"l";"m";"n";"o";"p";"q";"r";"s";"t";"u";"v";"w";"x";"y";"z"},H2552)))&gt;0),"Invalid","Valid")</f>
        <v>Valid</v>
      </c>
      <c r="J2552" s="1" t="s">
        <v>18473</v>
      </c>
      <c r="K2552" s="1" t="s">
        <v>722</v>
      </c>
      <c r="L2552" s="1" t="s">
        <v>49</v>
      </c>
      <c r="M2552" s="1" t="s">
        <v>103</v>
      </c>
      <c r="N2552" s="1" t="s">
        <v>713</v>
      </c>
      <c r="O2552" s="1" t="s">
        <v>196</v>
      </c>
      <c r="P2552" t="s">
        <v>53</v>
      </c>
      <c r="Q2552" s="1" t="s">
        <v>150</v>
      </c>
      <c r="R2552" s="1" t="s">
        <v>415</v>
      </c>
      <c r="S2552" s="1" t="s">
        <v>18474</v>
      </c>
      <c r="T2552" s="1" t="s">
        <v>18475</v>
      </c>
      <c r="U2552" s="1" t="s">
        <v>6865</v>
      </c>
      <c r="V2552" s="1" t="s">
        <v>3432</v>
      </c>
      <c r="W2552" s="1" t="s">
        <v>75</v>
      </c>
      <c r="X2552" t="str">
        <f t="shared" si="274"/>
        <v>Complete</v>
      </c>
      <c r="Y2552">
        <f>MAX(0,100-IF(G2552="Invalid",Config!$B$5,0)-IF(I2552="Invalid",Config!$B$6,0)-IF(X2552="Incomplete",Config!$B$7,0)-IF(AF2552="Yes",Config!$B$37,0))</f>
        <v>100</v>
      </c>
      <c r="Z2552" s="1">
        <f>IF(OR(TRIM(B2552)="",COUNTIF(Config!$B$15:$B$19,B2552)&gt;0),1,0)+IF(OR(TRIM(C2552)="",COUNTIF(Config!$B$15:$B$19,C2552)&gt;0),1,0)+IF(OR(TRIM(F2552)="",COUNTIF(Config!$B$15:$B$19,F2552)&gt;0),1,0)+IF(OR(TRIM(H2552)="",COUNTIF(Config!$B$15:$B$19,H2552)&gt;0),1,0)+IF(OR(TRIM(E2552)="",COUNTIF(Config!$B$15:$B$19,E2552)&gt;0),1,0)+IF(OR(TRIM(K2552)="",COUNTIF(Config!$B$15:$B$19,K2552)&gt;0),1,0)+IF(OR(TRIM(P2552)="",COUNTIF(Config!$B$15:$B$19,P2552)&gt;0),1,0)+IF(OR(TRIM(R2552)="",COUNTIF(Config!$B$15:$B$19,R2552)&gt;0),1,0)</f>
        <v>0</v>
      </c>
      <c r="AA2552" s="1" cm="1">
        <f t="array" ref="AA2552">SUMPRODUCT(LEN(H2552)-LEN(SUBSTITUTE(H2552,{"0";"1";"2";"3";"4";"5";"6";"7";"8";"9"},"")))</f>
        <v>12</v>
      </c>
      <c r="AC2552" t="str">
        <f t="shared" si="275"/>
        <v/>
      </c>
      <c r="AD2552">
        <f t="shared" si="276"/>
        <v>1</v>
      </c>
      <c r="AE2552">
        <f t="shared" si="277"/>
        <v>1</v>
      </c>
      <c r="AF2552" t="str">
        <f t="shared" si="278"/>
        <v>No</v>
      </c>
      <c r="AG2552">
        <f t="shared" ca="1" si="279"/>
        <v>113</v>
      </c>
      <c r="AH2552" t="str">
        <f ca="1">IF(OR(V2552="",AG2552=""),"Yes",IF(AG2552&gt;Config!$B$41,"Yes","No"))</f>
        <v>No</v>
      </c>
    </row>
    <row r="2553" spans="1:34" x14ac:dyDescent="0.25">
      <c r="A2553" s="1" t="s">
        <v>18476</v>
      </c>
      <c r="B2553" s="1" t="s">
        <v>172</v>
      </c>
      <c r="C2553" s="1" t="s">
        <v>985</v>
      </c>
      <c r="D2553" s="1" t="s">
        <v>16892</v>
      </c>
      <c r="E2553" s="1" t="s">
        <v>298</v>
      </c>
      <c r="F2553" s="1" t="s">
        <v>18477</v>
      </c>
      <c r="G2553" t="str">
        <f t="shared" si="273"/>
        <v>Valid</v>
      </c>
      <c r="H2553" s="1" t="s">
        <v>18478</v>
      </c>
      <c r="I2553" t="str" cm="1">
        <f t="array" ref="I2553">IF(OR(TRIM(H2553)="",ISNUMBER(SEARCH("#",H2553)),AA2553&lt;Config!$B$8,SUMPRODUCT(--ISNUMBER(SEARCH({"a";"b";"c";"d";"e";"f";"g";"h";"i";"j";"k";"l";"m";"n";"o";"p";"q";"r";"s";"t";"u";"v";"w";"x";"y";"z"},H2553)))&gt;0),"Invalid","Valid")</f>
        <v>Valid</v>
      </c>
      <c r="J2553" s="1" t="s">
        <v>18479</v>
      </c>
      <c r="K2553" s="1" t="s">
        <v>625</v>
      </c>
      <c r="L2553" s="1" t="s">
        <v>84</v>
      </c>
      <c r="M2553" s="1" t="s">
        <v>33827</v>
      </c>
      <c r="N2553" s="1" t="s">
        <v>31</v>
      </c>
      <c r="O2553" s="1" t="s">
        <v>149</v>
      </c>
      <c r="P2553" t="s">
        <v>314</v>
      </c>
      <c r="Q2553" s="1" t="s">
        <v>316</v>
      </c>
      <c r="R2553" s="1" t="s">
        <v>315</v>
      </c>
      <c r="S2553" s="1" t="s">
        <v>6540</v>
      </c>
      <c r="T2553" s="1" t="s">
        <v>18480</v>
      </c>
      <c r="U2553" s="1" t="s">
        <v>18481</v>
      </c>
      <c r="V2553" s="1" t="s">
        <v>18482</v>
      </c>
      <c r="W2553" s="1" t="s">
        <v>125</v>
      </c>
      <c r="X2553" t="str">
        <f t="shared" si="274"/>
        <v>Complete</v>
      </c>
      <c r="Y2553">
        <f>MAX(0,100-IF(G2553="Invalid",Config!$B$5,0)-IF(I2553="Invalid",Config!$B$6,0)-IF(X2553="Incomplete",Config!$B$7,0)-IF(AF2553="Yes",Config!$B$37,0))</f>
        <v>100</v>
      </c>
      <c r="Z2553" s="1">
        <f>IF(OR(TRIM(B2553)="",COUNTIF(Config!$B$15:$B$19,B2553)&gt;0),1,0)+IF(OR(TRIM(C2553)="",COUNTIF(Config!$B$15:$B$19,C2553)&gt;0),1,0)+IF(OR(TRIM(F2553)="",COUNTIF(Config!$B$15:$B$19,F2553)&gt;0),1,0)+IF(OR(TRIM(H2553)="",COUNTIF(Config!$B$15:$B$19,H2553)&gt;0),1,0)+IF(OR(TRIM(E2553)="",COUNTIF(Config!$B$15:$B$19,E2553)&gt;0),1,0)+IF(OR(TRIM(K2553)="",COUNTIF(Config!$B$15:$B$19,K2553)&gt;0),1,0)+IF(OR(TRIM(P2553)="",COUNTIF(Config!$B$15:$B$19,P2553)&gt;0),1,0)+IF(OR(TRIM(R2553)="",COUNTIF(Config!$B$15:$B$19,R2553)&gt;0),1,0)</f>
        <v>0</v>
      </c>
      <c r="AA2553" s="1" cm="1">
        <f t="array" ref="AA2553">SUMPRODUCT(LEN(H2553)-LEN(SUBSTITUTE(H2553,{"0";"1";"2";"3";"4";"5";"6";"7";"8";"9"},"")))</f>
        <v>12</v>
      </c>
      <c r="AC2553" t="str">
        <f t="shared" si="275"/>
        <v/>
      </c>
      <c r="AD2553">
        <f t="shared" si="276"/>
        <v>1</v>
      </c>
      <c r="AE2553">
        <f t="shared" si="277"/>
        <v>1</v>
      </c>
      <c r="AF2553" t="str">
        <f t="shared" si="278"/>
        <v>No</v>
      </c>
      <c r="AG2553">
        <f t="shared" ca="1" si="279"/>
        <v>-122</v>
      </c>
      <c r="AH2553" t="str">
        <f ca="1">IF(OR(V2553="",AG2553=""),"Yes",IF(AG2553&gt;Config!$B$41,"Yes","No"))</f>
        <v>No</v>
      </c>
    </row>
    <row r="2554" spans="1:34" x14ac:dyDescent="0.25">
      <c r="A2554" s="1" t="s">
        <v>18483</v>
      </c>
      <c r="B2554" s="1" t="s">
        <v>1241</v>
      </c>
      <c r="C2554" s="1" t="s">
        <v>545</v>
      </c>
      <c r="D2554" s="1" t="s">
        <v>5242</v>
      </c>
      <c r="E2554" s="1" t="s">
        <v>33927</v>
      </c>
      <c r="F2554" s="1" t="s">
        <v>18484</v>
      </c>
      <c r="G2554" t="str">
        <f t="shared" si="273"/>
        <v>Invalid</v>
      </c>
      <c r="H2554" s="1" t="s">
        <v>18485</v>
      </c>
      <c r="I2554" t="str" cm="1">
        <f t="array" ref="I2554">IF(OR(TRIM(H2554)="",ISNUMBER(SEARCH("#",H2554)),AA2554&lt;Config!$B$8,SUMPRODUCT(--ISNUMBER(SEARCH({"a";"b";"c";"d";"e";"f";"g";"h";"i";"j";"k";"l";"m";"n";"o";"p";"q";"r";"s";"t";"u";"v";"w";"x";"y";"z"},H2554)))&gt;0),"Invalid","Valid")</f>
        <v>Valid</v>
      </c>
      <c r="J2554" s="1" t="s">
        <v>18486</v>
      </c>
      <c r="K2554" s="1" t="s">
        <v>28</v>
      </c>
      <c r="L2554" s="1" t="s">
        <v>102</v>
      </c>
      <c r="M2554" s="1" t="s">
        <v>343</v>
      </c>
      <c r="N2554" s="1" t="s">
        <v>68</v>
      </c>
      <c r="O2554" s="1" t="s">
        <v>196</v>
      </c>
      <c r="P2554" t="s">
        <v>328</v>
      </c>
      <c r="Q2554" s="1" t="s">
        <v>33838</v>
      </c>
      <c r="R2554" s="1" t="s">
        <v>330</v>
      </c>
      <c r="S2554" s="1" t="s">
        <v>18487</v>
      </c>
      <c r="T2554" s="1" t="s">
        <v>18488</v>
      </c>
      <c r="U2554" s="1" t="s">
        <v>9543</v>
      </c>
      <c r="V2554" s="1" t="s">
        <v>6872</v>
      </c>
      <c r="W2554" s="1" t="s">
        <v>40</v>
      </c>
      <c r="X2554" t="str">
        <f t="shared" si="274"/>
        <v>Complete</v>
      </c>
      <c r="Y2554">
        <f>MAX(0,100-IF(G2554="Invalid",Config!$B$5,0)-IF(I2554="Invalid",Config!$B$6,0)-IF(X2554="Incomplete",Config!$B$7,0)-IF(AF2554="Yes",Config!$B$37,0))</f>
        <v>70</v>
      </c>
      <c r="Z2554" s="1">
        <f>IF(OR(TRIM(B2554)="",COUNTIF(Config!$B$15:$B$19,B2554)&gt;0),1,0)+IF(OR(TRIM(C2554)="",COUNTIF(Config!$B$15:$B$19,C2554)&gt;0),1,0)+IF(OR(TRIM(F2554)="",COUNTIF(Config!$B$15:$B$19,F2554)&gt;0),1,0)+IF(OR(TRIM(H2554)="",COUNTIF(Config!$B$15:$B$19,H2554)&gt;0),1,0)+IF(OR(TRIM(E2554)="",COUNTIF(Config!$B$15:$B$19,E2554)&gt;0),1,0)+IF(OR(TRIM(K2554)="",COUNTIF(Config!$B$15:$B$19,K2554)&gt;0),1,0)+IF(OR(TRIM(P2554)="",COUNTIF(Config!$B$15:$B$19,P2554)&gt;0),1,0)+IF(OR(TRIM(R2554)="",COUNTIF(Config!$B$15:$B$19,R2554)&gt;0),1,0)</f>
        <v>0</v>
      </c>
      <c r="AA2554" s="1" cm="1">
        <f t="array" ref="AA2554">SUMPRODUCT(LEN(H2554)-LEN(SUBSTITUTE(H2554,{"0";"1";"2";"3";"4";"5";"6";"7";"8";"9"},"")))</f>
        <v>10</v>
      </c>
      <c r="AC2554" t="str">
        <f t="shared" si="275"/>
        <v>Invalid Email</v>
      </c>
      <c r="AD2554">
        <f t="shared" si="276"/>
        <v>0</v>
      </c>
      <c r="AE2554">
        <f t="shared" si="277"/>
        <v>1</v>
      </c>
      <c r="AF2554" t="str">
        <f t="shared" si="278"/>
        <v>No</v>
      </c>
      <c r="AG2554">
        <f t="shared" ca="1" si="279"/>
        <v>269</v>
      </c>
      <c r="AH2554" t="str">
        <f ca="1">IF(OR(V2554="",AG2554=""),"Yes",IF(AG2554&gt;Config!$B$41,"Yes","No"))</f>
        <v>No</v>
      </c>
    </row>
    <row r="2555" spans="1:34" x14ac:dyDescent="0.25">
      <c r="A2555" s="1" t="s">
        <v>18489</v>
      </c>
      <c r="B2555" s="1" t="s">
        <v>386</v>
      </c>
      <c r="C2555" s="1" t="s">
        <v>1496</v>
      </c>
      <c r="D2555" s="1" t="s">
        <v>18490</v>
      </c>
      <c r="E2555" s="1" t="s">
        <v>35088</v>
      </c>
      <c r="F2555" s="1" t="s">
        <v>18491</v>
      </c>
      <c r="G2555" t="str">
        <f t="shared" si="273"/>
        <v>Valid</v>
      </c>
      <c r="H2555" s="1" t="s">
        <v>18492</v>
      </c>
      <c r="I2555" t="str" cm="1">
        <f t="array" ref="I2555">IF(OR(TRIM(H2555)="",ISNUMBER(SEARCH("#",H2555)),AA2555&lt;Config!$B$8,SUMPRODUCT(--ISNUMBER(SEARCH({"a";"b";"c";"d";"e";"f";"g";"h";"i";"j";"k";"l";"m";"n";"o";"p";"q";"r";"s";"t";"u";"v";"w";"x";"y";"z"},H2555)))&gt;0),"Invalid","Valid")</f>
        <v>Valid</v>
      </c>
      <c r="J2555" s="1" t="s">
        <v>18493</v>
      </c>
      <c r="K2555" s="1" t="s">
        <v>481</v>
      </c>
      <c r="L2555" s="1" t="s">
        <v>29</v>
      </c>
      <c r="M2555" s="1" t="s">
        <v>50</v>
      </c>
      <c r="N2555" s="1" t="s">
        <v>33819</v>
      </c>
      <c r="O2555" s="1" t="s">
        <v>180</v>
      </c>
      <c r="P2555" t="s">
        <v>33</v>
      </c>
      <c r="Q2555" s="1" t="s">
        <v>1664</v>
      </c>
      <c r="R2555" s="1" t="s">
        <v>482</v>
      </c>
      <c r="S2555" s="1" t="s">
        <v>2869</v>
      </c>
      <c r="T2555" s="1" t="s">
        <v>18494</v>
      </c>
      <c r="U2555" s="1" t="s">
        <v>18495</v>
      </c>
      <c r="V2555" s="1" t="s">
        <v>1050</v>
      </c>
      <c r="W2555" s="1" t="s">
        <v>293</v>
      </c>
      <c r="X2555" t="str">
        <f t="shared" si="274"/>
        <v>Complete</v>
      </c>
      <c r="Y2555">
        <f>MAX(0,100-IF(G2555="Invalid",Config!$B$5,0)-IF(I2555="Invalid",Config!$B$6,0)-IF(X2555="Incomplete",Config!$B$7,0)-IF(AF2555="Yes",Config!$B$37,0))</f>
        <v>100</v>
      </c>
      <c r="Z2555" s="1">
        <f>IF(OR(TRIM(B2555)="",COUNTIF(Config!$B$15:$B$19,B2555)&gt;0),1,0)+IF(OR(TRIM(C2555)="",COUNTIF(Config!$B$15:$B$19,C2555)&gt;0),1,0)+IF(OR(TRIM(F2555)="",COUNTIF(Config!$B$15:$B$19,F2555)&gt;0),1,0)+IF(OR(TRIM(H2555)="",COUNTIF(Config!$B$15:$B$19,H2555)&gt;0),1,0)+IF(OR(TRIM(E2555)="",COUNTIF(Config!$B$15:$B$19,E2555)&gt;0),1,0)+IF(OR(TRIM(K2555)="",COUNTIF(Config!$B$15:$B$19,K2555)&gt;0),1,0)+IF(OR(TRIM(P2555)="",COUNTIF(Config!$B$15:$B$19,P2555)&gt;0),1,0)+IF(OR(TRIM(R2555)="",COUNTIF(Config!$B$15:$B$19,R2555)&gt;0),1,0)</f>
        <v>0</v>
      </c>
      <c r="AA2555" s="1" cm="1">
        <f t="array" ref="AA2555">SUMPRODUCT(LEN(H2555)-LEN(SUBSTITUTE(H2555,{"0";"1";"2";"3";"4";"5";"6";"7";"8";"9"},"")))</f>
        <v>10</v>
      </c>
      <c r="AC2555" t="str">
        <f t="shared" si="275"/>
        <v/>
      </c>
      <c r="AD2555">
        <f t="shared" si="276"/>
        <v>1</v>
      </c>
      <c r="AE2555">
        <f t="shared" si="277"/>
        <v>1</v>
      </c>
      <c r="AF2555" t="str">
        <f t="shared" si="278"/>
        <v>No</v>
      </c>
      <c r="AG2555">
        <f t="shared" ca="1" si="279"/>
        <v>37</v>
      </c>
      <c r="AH2555" t="str">
        <f ca="1">IF(OR(V2555="",AG2555=""),"Yes",IF(AG2555&gt;Config!$B$41,"Yes","No"))</f>
        <v>No</v>
      </c>
    </row>
    <row r="2556" spans="1:34" x14ac:dyDescent="0.25">
      <c r="A2556" s="1" t="s">
        <v>18496</v>
      </c>
      <c r="B2556" s="1" t="s">
        <v>33815</v>
      </c>
      <c r="C2556" s="1" t="s">
        <v>1496</v>
      </c>
      <c r="D2556" s="1" t="s">
        <v>1496</v>
      </c>
      <c r="E2556" s="1" t="s">
        <v>35089</v>
      </c>
      <c r="F2556" s="1" t="s">
        <v>18497</v>
      </c>
      <c r="G2556" t="str">
        <f t="shared" si="273"/>
        <v>Valid</v>
      </c>
      <c r="H2556" s="1" t="s">
        <v>18498</v>
      </c>
      <c r="I2556" t="str" cm="1">
        <f t="array" ref="I2556">IF(OR(TRIM(H2556)="",ISNUMBER(SEARCH("#",H2556)),AA2556&lt;Config!$B$8,SUMPRODUCT(--ISNUMBER(SEARCH({"a";"b";"c";"d";"e";"f";"g";"h";"i";"j";"k";"l";"m";"n";"o";"p";"q";"r";"s";"t";"u";"v";"w";"x";"y";"z"},H2556)))&gt;0),"Invalid","Valid")</f>
        <v>Valid</v>
      </c>
      <c r="J2556" s="1" t="s">
        <v>18499</v>
      </c>
      <c r="K2556" s="1" t="s">
        <v>481</v>
      </c>
      <c r="L2556" s="1" t="s">
        <v>67</v>
      </c>
      <c r="M2556" s="1" t="s">
        <v>50</v>
      </c>
      <c r="N2556" s="1" t="s">
        <v>51</v>
      </c>
      <c r="O2556" s="1" t="s">
        <v>69</v>
      </c>
      <c r="P2556" t="s">
        <v>87</v>
      </c>
      <c r="Q2556" s="1" t="s">
        <v>88</v>
      </c>
      <c r="R2556" s="1" t="s">
        <v>89</v>
      </c>
      <c r="S2556" s="1" t="s">
        <v>18500</v>
      </c>
      <c r="T2556" s="1" t="s">
        <v>18501</v>
      </c>
      <c r="U2556" s="1" t="s">
        <v>2191</v>
      </c>
      <c r="V2556" s="1" t="s">
        <v>140</v>
      </c>
      <c r="W2556" s="1" t="s">
        <v>384</v>
      </c>
      <c r="X2556" t="str">
        <f t="shared" si="274"/>
        <v>Incomplete</v>
      </c>
      <c r="Y2556">
        <f>MAX(0,100-IF(G2556="Invalid",Config!$B$5,0)-IF(I2556="Invalid",Config!$B$6,0)-IF(X2556="Incomplete",Config!$B$7,0)-IF(AF2556="Yes",Config!$B$37,0))</f>
        <v>60</v>
      </c>
      <c r="Z2556" s="1">
        <f>IF(OR(TRIM(B2556)="",COUNTIF(Config!$B$15:$B$19,B2556)&gt;0),1,0)+IF(OR(TRIM(C2556)="",COUNTIF(Config!$B$15:$B$19,C2556)&gt;0),1,0)+IF(OR(TRIM(F2556)="",COUNTIF(Config!$B$15:$B$19,F2556)&gt;0),1,0)+IF(OR(TRIM(H2556)="",COUNTIF(Config!$B$15:$B$19,H2556)&gt;0),1,0)+IF(OR(TRIM(E2556)="",COUNTIF(Config!$B$15:$B$19,E2556)&gt;0),1,0)+IF(OR(TRIM(K2556)="",COUNTIF(Config!$B$15:$B$19,K2556)&gt;0),1,0)+IF(OR(TRIM(P2556)="",COUNTIF(Config!$B$15:$B$19,P2556)&gt;0),1,0)+IF(OR(TRIM(R2556)="",COUNTIF(Config!$B$15:$B$19,R2556)&gt;0),1,0)</f>
        <v>1</v>
      </c>
      <c r="AA2556" s="1" cm="1">
        <f t="array" ref="AA2556">SUMPRODUCT(LEN(H2556)-LEN(SUBSTITUTE(H2556,{"0";"1";"2";"3";"4";"5";"6";"7";"8";"9"},"")))</f>
        <v>10</v>
      </c>
      <c r="AC2556" t="str">
        <f t="shared" si="275"/>
        <v>Incomplete Profile</v>
      </c>
      <c r="AD2556">
        <f t="shared" si="276"/>
        <v>1</v>
      </c>
      <c r="AE2556">
        <f t="shared" si="277"/>
        <v>1</v>
      </c>
      <c r="AF2556" t="str">
        <f t="shared" si="278"/>
        <v>No</v>
      </c>
      <c r="AG2556">
        <f t="shared" ca="1" si="279"/>
        <v>37</v>
      </c>
      <c r="AH2556" t="str">
        <f ca="1">IF(OR(V2556="",AG2556=""),"Yes",IF(AG2556&gt;Config!$B$41,"Yes","No"))</f>
        <v>No</v>
      </c>
    </row>
    <row r="2557" spans="1:34" x14ac:dyDescent="0.25">
      <c r="A2557" s="1" t="s">
        <v>18502</v>
      </c>
      <c r="B2557" s="1" t="s">
        <v>880</v>
      </c>
      <c r="C2557" s="1" t="s">
        <v>323</v>
      </c>
      <c r="D2557" s="1" t="s">
        <v>18503</v>
      </c>
      <c r="E2557" s="1" t="s">
        <v>35090</v>
      </c>
      <c r="F2557" s="1" t="s">
        <v>18504</v>
      </c>
      <c r="G2557" t="str">
        <f t="shared" si="273"/>
        <v>Valid</v>
      </c>
      <c r="H2557" s="1" t="s">
        <v>18505</v>
      </c>
      <c r="I2557" t="str" cm="1">
        <f t="array" ref="I2557">IF(OR(TRIM(H2557)="",ISNUMBER(SEARCH("#",H2557)),AA2557&lt;Config!$B$8,SUMPRODUCT(--ISNUMBER(SEARCH({"a";"b";"c";"d";"e";"f";"g";"h";"i";"j";"k";"l";"m";"n";"o";"p";"q";"r";"s";"t";"u";"v";"w";"x";"y";"z"},H2557)))&gt;0),"Invalid","Valid")</f>
        <v>Valid</v>
      </c>
      <c r="J2557" s="1" t="s">
        <v>18506</v>
      </c>
      <c r="K2557" s="1" t="s">
        <v>1001</v>
      </c>
      <c r="L2557" s="1" t="s">
        <v>134</v>
      </c>
      <c r="M2557" s="1" t="s">
        <v>251</v>
      </c>
      <c r="N2557" s="1" t="s">
        <v>252</v>
      </c>
      <c r="O2557" s="1" t="s">
        <v>69</v>
      </c>
      <c r="P2557" t="s">
        <v>87</v>
      </c>
      <c r="Q2557" s="1" t="s">
        <v>438</v>
      </c>
      <c r="R2557" s="1" t="s">
        <v>559</v>
      </c>
      <c r="S2557" s="1" t="s">
        <v>18507</v>
      </c>
      <c r="T2557" s="1" t="s">
        <v>18508</v>
      </c>
      <c r="U2557" s="1" t="s">
        <v>4405</v>
      </c>
      <c r="V2557" s="1" t="s">
        <v>3271</v>
      </c>
      <c r="W2557" s="1" t="s">
        <v>75</v>
      </c>
      <c r="X2557" t="str">
        <f t="shared" si="274"/>
        <v>Complete</v>
      </c>
      <c r="Y2557">
        <f>MAX(0,100-IF(G2557="Invalid",Config!$B$5,0)-IF(I2557="Invalid",Config!$B$6,0)-IF(X2557="Incomplete",Config!$B$7,0)-IF(AF2557="Yes",Config!$B$37,0))</f>
        <v>75</v>
      </c>
      <c r="Z2557" s="1">
        <f>IF(OR(TRIM(B2557)="",COUNTIF(Config!$B$15:$B$19,B2557)&gt;0),1,0)+IF(OR(TRIM(C2557)="",COUNTIF(Config!$B$15:$B$19,C2557)&gt;0),1,0)+IF(OR(TRIM(F2557)="",COUNTIF(Config!$B$15:$B$19,F2557)&gt;0),1,0)+IF(OR(TRIM(H2557)="",COUNTIF(Config!$B$15:$B$19,H2557)&gt;0),1,0)+IF(OR(TRIM(E2557)="",COUNTIF(Config!$B$15:$B$19,E2557)&gt;0),1,0)+IF(OR(TRIM(K2557)="",COUNTIF(Config!$B$15:$B$19,K2557)&gt;0),1,0)+IF(OR(TRIM(P2557)="",COUNTIF(Config!$B$15:$B$19,P2557)&gt;0),1,0)+IF(OR(TRIM(R2557)="",COUNTIF(Config!$B$15:$B$19,R2557)&gt;0),1,0)</f>
        <v>0</v>
      </c>
      <c r="AA2557" s="1" cm="1">
        <f t="array" ref="AA2557">SUMPRODUCT(LEN(H2557)-LEN(SUBSTITUTE(H2557,{"0";"1";"2";"3";"4";"5";"6";"7";"8";"9"},"")))</f>
        <v>11</v>
      </c>
      <c r="AC2557" t="str">
        <f t="shared" si="275"/>
        <v>Potential Duplicate</v>
      </c>
      <c r="AD2557">
        <f t="shared" si="276"/>
        <v>2</v>
      </c>
      <c r="AE2557">
        <f t="shared" si="277"/>
        <v>1</v>
      </c>
      <c r="AF2557" t="str">
        <f t="shared" si="278"/>
        <v>Yes</v>
      </c>
      <c r="AG2557">
        <f t="shared" ca="1" si="279"/>
        <v>161</v>
      </c>
      <c r="AH2557" t="str">
        <f ca="1">IF(OR(V2557="",AG2557=""),"Yes",IF(AG2557&gt;Config!$B$41,"Yes","No"))</f>
        <v>No</v>
      </c>
    </row>
    <row r="2558" spans="1:34" x14ac:dyDescent="0.25">
      <c r="A2558" s="1" t="s">
        <v>18509</v>
      </c>
      <c r="B2558" s="1" t="s">
        <v>995</v>
      </c>
      <c r="C2558" s="1" t="s">
        <v>128</v>
      </c>
      <c r="D2558" s="1" t="s">
        <v>12590</v>
      </c>
      <c r="E2558" s="1" t="s">
        <v>283</v>
      </c>
      <c r="F2558" s="1" t="s">
        <v>18510</v>
      </c>
      <c r="G2558" t="str">
        <f t="shared" si="273"/>
        <v>Valid</v>
      </c>
      <c r="H2558" s="1" t="s">
        <v>18511</v>
      </c>
      <c r="I2558" t="str" cm="1">
        <f t="array" ref="I2558">IF(OR(TRIM(H2558)="",ISNUMBER(SEARCH("#",H2558)),AA2558&lt;Config!$B$8,SUMPRODUCT(--ISNUMBER(SEARCH({"a";"b";"c";"d";"e";"f";"g";"h";"i";"j";"k";"l";"m";"n";"o";"p";"q";"r";"s";"t";"u";"v";"w";"x";"y";"z"},H2558)))&gt;0),"Invalid","Valid")</f>
        <v>Valid</v>
      </c>
      <c r="J2558" s="1" t="s">
        <v>18512</v>
      </c>
      <c r="K2558" s="1" t="s">
        <v>117</v>
      </c>
      <c r="L2558" s="1" t="s">
        <v>84</v>
      </c>
      <c r="M2558" s="1" t="s">
        <v>391</v>
      </c>
      <c r="N2558" s="1" t="s">
        <v>86</v>
      </c>
      <c r="O2558" s="1" t="s">
        <v>52</v>
      </c>
      <c r="P2558" t="s">
        <v>328</v>
      </c>
      <c r="Q2558" s="1" t="s">
        <v>329</v>
      </c>
      <c r="R2558" s="1" t="s">
        <v>392</v>
      </c>
      <c r="S2558" s="1" t="s">
        <v>18513</v>
      </c>
      <c r="T2558" s="1" t="s">
        <v>18514</v>
      </c>
      <c r="U2558" s="1" t="s">
        <v>1796</v>
      </c>
      <c r="V2558" s="1" t="s">
        <v>140</v>
      </c>
      <c r="W2558" s="1" t="s">
        <v>202</v>
      </c>
      <c r="X2558" t="str">
        <f t="shared" si="274"/>
        <v>Complete</v>
      </c>
      <c r="Y2558">
        <f>MAX(0,100-IF(G2558="Invalid",Config!$B$5,0)-IF(I2558="Invalid",Config!$B$6,0)-IF(X2558="Incomplete",Config!$B$7,0)-IF(AF2558="Yes",Config!$B$37,0))</f>
        <v>100</v>
      </c>
      <c r="Z2558" s="1">
        <f>IF(OR(TRIM(B2558)="",COUNTIF(Config!$B$15:$B$19,B2558)&gt;0),1,0)+IF(OR(TRIM(C2558)="",COUNTIF(Config!$B$15:$B$19,C2558)&gt;0),1,0)+IF(OR(TRIM(F2558)="",COUNTIF(Config!$B$15:$B$19,F2558)&gt;0),1,0)+IF(OR(TRIM(H2558)="",COUNTIF(Config!$B$15:$B$19,H2558)&gt;0),1,0)+IF(OR(TRIM(E2558)="",COUNTIF(Config!$B$15:$B$19,E2558)&gt;0),1,0)+IF(OR(TRIM(K2558)="",COUNTIF(Config!$B$15:$B$19,K2558)&gt;0),1,0)+IF(OR(TRIM(P2558)="",COUNTIF(Config!$B$15:$B$19,P2558)&gt;0),1,0)+IF(OR(TRIM(R2558)="",COUNTIF(Config!$B$15:$B$19,R2558)&gt;0),1,0)</f>
        <v>0</v>
      </c>
      <c r="AA2558" s="1" cm="1">
        <f t="array" ref="AA2558">SUMPRODUCT(LEN(H2558)-LEN(SUBSTITUTE(H2558,{"0";"1";"2";"3";"4";"5";"6";"7";"8";"9"},"")))</f>
        <v>11</v>
      </c>
      <c r="AC2558" t="str">
        <f t="shared" si="275"/>
        <v/>
      </c>
      <c r="AD2558">
        <f t="shared" si="276"/>
        <v>1</v>
      </c>
      <c r="AE2558">
        <f t="shared" si="277"/>
        <v>1</v>
      </c>
      <c r="AF2558" t="str">
        <f t="shared" si="278"/>
        <v>No</v>
      </c>
      <c r="AG2558">
        <f t="shared" ca="1" si="279"/>
        <v>37</v>
      </c>
      <c r="AH2558" t="str">
        <f ca="1">IF(OR(V2558="",AG2558=""),"Yes",IF(AG2558&gt;Config!$B$41,"Yes","No"))</f>
        <v>No</v>
      </c>
    </row>
    <row r="2559" spans="1:34" x14ac:dyDescent="0.25">
      <c r="A2559" s="1" t="s">
        <v>18515</v>
      </c>
      <c r="B2559" s="1" t="s">
        <v>456</v>
      </c>
      <c r="C2559" s="1" t="s">
        <v>899</v>
      </c>
      <c r="D2559" s="1" t="s">
        <v>18516</v>
      </c>
      <c r="E2559" s="1" t="s">
        <v>35091</v>
      </c>
      <c r="F2559" s="1" t="s">
        <v>18517</v>
      </c>
      <c r="G2559" t="str">
        <f t="shared" si="273"/>
        <v>Valid</v>
      </c>
      <c r="H2559" s="1" t="s">
        <v>18518</v>
      </c>
      <c r="I2559" t="str" cm="1">
        <f t="array" ref="I2559">IF(OR(TRIM(H2559)="",ISNUMBER(SEARCH("#",H2559)),AA2559&lt;Config!$B$8,SUMPRODUCT(--ISNUMBER(SEARCH({"a";"b";"c";"d";"e";"f";"g";"h";"i";"j";"k";"l";"m";"n";"o";"p";"q";"r";"s";"t";"u";"v";"w";"x";"y";"z"},H2559)))&gt;0),"Invalid","Valid")</f>
        <v>Valid</v>
      </c>
      <c r="J2559" s="1" t="s">
        <v>18519</v>
      </c>
      <c r="K2559" s="1" t="s">
        <v>210</v>
      </c>
      <c r="L2559" s="1" t="s">
        <v>67</v>
      </c>
      <c r="M2559" s="1" t="s">
        <v>103</v>
      </c>
      <c r="N2559" s="1" t="s">
        <v>713</v>
      </c>
      <c r="O2559" s="1" t="s">
        <v>180</v>
      </c>
      <c r="P2559" t="s">
        <v>590</v>
      </c>
      <c r="Q2559" s="1" t="s">
        <v>1481</v>
      </c>
      <c r="R2559" s="1" t="s">
        <v>1774</v>
      </c>
      <c r="S2559" s="1" t="s">
        <v>18520</v>
      </c>
      <c r="T2559" s="1" t="s">
        <v>18521</v>
      </c>
      <c r="U2559" s="1" t="s">
        <v>18522</v>
      </c>
      <c r="V2559" s="1" t="s">
        <v>140</v>
      </c>
      <c r="W2559" s="1" t="s">
        <v>202</v>
      </c>
      <c r="X2559" t="str">
        <f t="shared" si="274"/>
        <v>Complete</v>
      </c>
      <c r="Y2559">
        <f>MAX(0,100-IF(G2559="Invalid",Config!$B$5,0)-IF(I2559="Invalid",Config!$B$6,0)-IF(X2559="Incomplete",Config!$B$7,0)-IF(AF2559="Yes",Config!$B$37,0))</f>
        <v>100</v>
      </c>
      <c r="Z2559" s="1">
        <f>IF(OR(TRIM(B2559)="",COUNTIF(Config!$B$15:$B$19,B2559)&gt;0),1,0)+IF(OR(TRIM(C2559)="",COUNTIF(Config!$B$15:$B$19,C2559)&gt;0),1,0)+IF(OR(TRIM(F2559)="",COUNTIF(Config!$B$15:$B$19,F2559)&gt;0),1,0)+IF(OR(TRIM(H2559)="",COUNTIF(Config!$B$15:$B$19,H2559)&gt;0),1,0)+IF(OR(TRIM(E2559)="",COUNTIF(Config!$B$15:$B$19,E2559)&gt;0),1,0)+IF(OR(TRIM(K2559)="",COUNTIF(Config!$B$15:$B$19,K2559)&gt;0),1,0)+IF(OR(TRIM(P2559)="",COUNTIF(Config!$B$15:$B$19,P2559)&gt;0),1,0)+IF(OR(TRIM(R2559)="",COUNTIF(Config!$B$15:$B$19,R2559)&gt;0),1,0)</f>
        <v>0</v>
      </c>
      <c r="AA2559" s="1" cm="1">
        <f t="array" ref="AA2559">SUMPRODUCT(LEN(H2559)-LEN(SUBSTITUTE(H2559,{"0";"1";"2";"3";"4";"5";"6";"7";"8";"9"},"")))</f>
        <v>12</v>
      </c>
      <c r="AC2559" t="str">
        <f t="shared" si="275"/>
        <v/>
      </c>
      <c r="AD2559">
        <f t="shared" si="276"/>
        <v>1</v>
      </c>
      <c r="AE2559">
        <f t="shared" si="277"/>
        <v>1</v>
      </c>
      <c r="AF2559" t="str">
        <f t="shared" si="278"/>
        <v>No</v>
      </c>
      <c r="AG2559">
        <f t="shared" ca="1" si="279"/>
        <v>37</v>
      </c>
      <c r="AH2559" t="str">
        <f ca="1">IF(OR(V2559="",AG2559=""),"Yes",IF(AG2559&gt;Config!$B$41,"Yes","No"))</f>
        <v>No</v>
      </c>
    </row>
    <row r="2560" spans="1:34" x14ac:dyDescent="0.25">
      <c r="A2560" s="1" t="s">
        <v>18523</v>
      </c>
      <c r="B2560" s="1" t="s">
        <v>62</v>
      </c>
      <c r="C2560" s="1" t="s">
        <v>679</v>
      </c>
      <c r="D2560" s="1" t="s">
        <v>18524</v>
      </c>
      <c r="E2560" s="1" t="s">
        <v>34917</v>
      </c>
      <c r="F2560" s="1" t="s">
        <v>18525</v>
      </c>
      <c r="G2560" t="str">
        <f t="shared" si="273"/>
        <v>Valid</v>
      </c>
      <c r="H2560" s="1" t="s">
        <v>18526</v>
      </c>
      <c r="I2560" t="str" cm="1">
        <f t="array" ref="I2560">IF(OR(TRIM(H2560)="",ISNUMBER(SEARCH("#",H2560)),AA2560&lt;Config!$B$8,SUMPRODUCT(--ISNUMBER(SEARCH({"a";"b";"c";"d";"e";"f";"g";"h";"i";"j";"k";"l";"m";"n";"o";"p";"q";"r";"s";"t";"u";"v";"w";"x";"y";"z"},H2560)))&gt;0),"Invalid","Valid")</f>
        <v>Valid</v>
      </c>
      <c r="J2560" s="1" t="s">
        <v>18527</v>
      </c>
      <c r="K2560" s="1" t="s">
        <v>481</v>
      </c>
      <c r="L2560" s="1" t="s">
        <v>450</v>
      </c>
      <c r="M2560" s="1" t="s">
        <v>165</v>
      </c>
      <c r="N2560" s="1" t="s">
        <v>148</v>
      </c>
      <c r="O2560" s="1" t="s">
        <v>180</v>
      </c>
      <c r="P2560" t="s">
        <v>87</v>
      </c>
      <c r="Q2560" s="1" t="s">
        <v>438</v>
      </c>
      <c r="R2560" s="1" t="s">
        <v>379</v>
      </c>
      <c r="S2560" s="1" t="s">
        <v>4328</v>
      </c>
      <c r="T2560" s="1" t="s">
        <v>18528</v>
      </c>
      <c r="U2560" s="1" t="s">
        <v>725</v>
      </c>
      <c r="V2560" s="1" t="s">
        <v>18529</v>
      </c>
      <c r="W2560" s="1" t="s">
        <v>60</v>
      </c>
      <c r="X2560" t="str">
        <f t="shared" si="274"/>
        <v>Complete</v>
      </c>
      <c r="Y2560">
        <f>MAX(0,100-IF(G2560="Invalid",Config!$B$5,0)-IF(I2560="Invalid",Config!$B$6,0)-IF(X2560="Incomplete",Config!$B$7,0)-IF(AF2560="Yes",Config!$B$37,0))</f>
        <v>100</v>
      </c>
      <c r="Z2560" s="1">
        <f>IF(OR(TRIM(B2560)="",COUNTIF(Config!$B$15:$B$19,B2560)&gt;0),1,0)+IF(OR(TRIM(C2560)="",COUNTIF(Config!$B$15:$B$19,C2560)&gt;0),1,0)+IF(OR(TRIM(F2560)="",COUNTIF(Config!$B$15:$B$19,F2560)&gt;0),1,0)+IF(OR(TRIM(H2560)="",COUNTIF(Config!$B$15:$B$19,H2560)&gt;0),1,0)+IF(OR(TRIM(E2560)="",COUNTIF(Config!$B$15:$B$19,E2560)&gt;0),1,0)+IF(OR(TRIM(K2560)="",COUNTIF(Config!$B$15:$B$19,K2560)&gt;0),1,0)+IF(OR(TRIM(P2560)="",COUNTIF(Config!$B$15:$B$19,P2560)&gt;0),1,0)+IF(OR(TRIM(R2560)="",COUNTIF(Config!$B$15:$B$19,R2560)&gt;0),1,0)</f>
        <v>0</v>
      </c>
      <c r="AA2560" s="1" cm="1">
        <f t="array" ref="AA2560">SUMPRODUCT(LEN(H2560)-LEN(SUBSTITUTE(H2560,{"0";"1";"2";"3";"4";"5";"6";"7";"8";"9"},"")))</f>
        <v>10</v>
      </c>
      <c r="AC2560" t="str">
        <f t="shared" si="275"/>
        <v/>
      </c>
      <c r="AD2560">
        <f t="shared" si="276"/>
        <v>1</v>
      </c>
      <c r="AE2560">
        <f t="shared" si="277"/>
        <v>1</v>
      </c>
      <c r="AF2560" t="str">
        <f t="shared" si="278"/>
        <v>No</v>
      </c>
      <c r="AG2560">
        <f t="shared" ca="1" si="279"/>
        <v>573</v>
      </c>
      <c r="AH2560" t="str">
        <f ca="1">IF(OR(V2560="",AG2560=""),"Yes",IF(AG2560&gt;Config!$B$41,"Yes","No"))</f>
        <v>Yes</v>
      </c>
    </row>
    <row r="2561" spans="1:34" x14ac:dyDescent="0.25">
      <c r="A2561" s="1" t="s">
        <v>18530</v>
      </c>
      <c r="B2561" s="1" t="s">
        <v>851</v>
      </c>
      <c r="C2561" s="1" t="s">
        <v>996</v>
      </c>
      <c r="D2561" s="1" t="s">
        <v>18531</v>
      </c>
      <c r="E2561" s="1" t="s">
        <v>458</v>
      </c>
      <c r="F2561" s="1" t="s">
        <v>18532</v>
      </c>
      <c r="G2561" t="str">
        <f t="shared" si="273"/>
        <v>Valid</v>
      </c>
      <c r="H2561" s="1" t="s">
        <v>18533</v>
      </c>
      <c r="I2561" t="str" cm="1">
        <f t="array" ref="I2561">IF(OR(TRIM(H2561)="",ISNUMBER(SEARCH("#",H2561)),AA2561&lt;Config!$B$8,SUMPRODUCT(--ISNUMBER(SEARCH({"a";"b";"c";"d";"e";"f";"g";"h";"i";"j";"k";"l";"m";"n";"o";"p";"q";"r";"s";"t";"u";"v";"w";"x";"y";"z"},H2561)))&gt;0),"Invalid","Valid")</f>
        <v>Valid</v>
      </c>
      <c r="J2561" s="1" t="s">
        <v>18534</v>
      </c>
      <c r="K2561" s="1" t="s">
        <v>195</v>
      </c>
      <c r="L2561" s="1" t="s">
        <v>29</v>
      </c>
      <c r="M2561" s="1" t="s">
        <v>517</v>
      </c>
      <c r="N2561" s="1" t="s">
        <v>148</v>
      </c>
      <c r="O2561" s="1" t="s">
        <v>52</v>
      </c>
      <c r="P2561" t="s">
        <v>53</v>
      </c>
      <c r="Q2561" s="1" t="s">
        <v>197</v>
      </c>
      <c r="R2561" s="1" t="s">
        <v>55</v>
      </c>
      <c r="S2561" s="1" t="s">
        <v>18535</v>
      </c>
      <c r="T2561" s="1" t="s">
        <v>18536</v>
      </c>
      <c r="U2561" s="1" t="s">
        <v>7606</v>
      </c>
      <c r="V2561" s="1" t="s">
        <v>4759</v>
      </c>
      <c r="W2561" s="1" t="s">
        <v>40</v>
      </c>
      <c r="X2561" t="str">
        <f t="shared" si="274"/>
        <v>Complete</v>
      </c>
      <c r="Y2561">
        <f>MAX(0,100-IF(G2561="Invalid",Config!$B$5,0)-IF(I2561="Invalid",Config!$B$6,0)-IF(X2561="Incomplete",Config!$B$7,0)-IF(AF2561="Yes",Config!$B$37,0))</f>
        <v>100</v>
      </c>
      <c r="Z2561" s="1">
        <f>IF(OR(TRIM(B2561)="",COUNTIF(Config!$B$15:$B$19,B2561)&gt;0),1,0)+IF(OR(TRIM(C2561)="",COUNTIF(Config!$B$15:$B$19,C2561)&gt;0),1,0)+IF(OR(TRIM(F2561)="",COUNTIF(Config!$B$15:$B$19,F2561)&gt;0),1,0)+IF(OR(TRIM(H2561)="",COUNTIF(Config!$B$15:$B$19,H2561)&gt;0),1,0)+IF(OR(TRIM(E2561)="",COUNTIF(Config!$B$15:$B$19,E2561)&gt;0),1,0)+IF(OR(TRIM(K2561)="",COUNTIF(Config!$B$15:$B$19,K2561)&gt;0),1,0)+IF(OR(TRIM(P2561)="",COUNTIF(Config!$B$15:$B$19,P2561)&gt;0),1,0)+IF(OR(TRIM(R2561)="",COUNTIF(Config!$B$15:$B$19,R2561)&gt;0),1,0)</f>
        <v>0</v>
      </c>
      <c r="AA2561" s="1" cm="1">
        <f t="array" ref="AA2561">SUMPRODUCT(LEN(H2561)-LEN(SUBSTITUTE(H2561,{"0";"1";"2";"3";"4";"5";"6";"7";"8";"9"},"")))</f>
        <v>12</v>
      </c>
      <c r="AC2561" t="str">
        <f t="shared" si="275"/>
        <v/>
      </c>
      <c r="AD2561">
        <f t="shared" si="276"/>
        <v>1</v>
      </c>
      <c r="AE2561">
        <f t="shared" si="277"/>
        <v>1</v>
      </c>
      <c r="AF2561" t="str">
        <f t="shared" si="278"/>
        <v>No</v>
      </c>
      <c r="AG2561">
        <f t="shared" ca="1" si="279"/>
        <v>572</v>
      </c>
      <c r="AH2561" t="str">
        <f ca="1">IF(OR(V2561="",AG2561=""),"Yes",IF(AG2561&gt;Config!$B$41,"Yes","No"))</f>
        <v>Yes</v>
      </c>
    </row>
    <row r="2562" spans="1:34" x14ac:dyDescent="0.25">
      <c r="A2562" s="1" t="s">
        <v>18537</v>
      </c>
      <c r="B2562" s="1" t="s">
        <v>2159</v>
      </c>
      <c r="C2562" s="1" t="s">
        <v>620</v>
      </c>
      <c r="D2562" s="1" t="s">
        <v>18538</v>
      </c>
      <c r="E2562" s="1" t="s">
        <v>35092</v>
      </c>
      <c r="F2562" s="1" t="s">
        <v>18539</v>
      </c>
      <c r="G2562" t="str">
        <f t="shared" si="273"/>
        <v>Valid</v>
      </c>
      <c r="H2562" s="1" t="s">
        <v>18540</v>
      </c>
      <c r="I2562" t="str" cm="1">
        <f t="array" ref="I2562">IF(OR(TRIM(H2562)="",ISNUMBER(SEARCH("#",H2562)),AA2562&lt;Config!$B$8,SUMPRODUCT(--ISNUMBER(SEARCH({"a";"b";"c";"d";"e";"f";"g";"h";"i";"j";"k";"l";"m";"n";"o";"p";"q";"r";"s";"t";"u";"v";"w";"x";"y";"z"},H2562)))&gt;0),"Invalid","Valid")</f>
        <v>Valid</v>
      </c>
      <c r="J2562" s="1" t="s">
        <v>18541</v>
      </c>
      <c r="K2562" s="1" t="s">
        <v>378</v>
      </c>
      <c r="L2562" s="1" t="s">
        <v>67</v>
      </c>
      <c r="M2562" s="1" t="s">
        <v>33827</v>
      </c>
      <c r="N2562" s="1" t="s">
        <v>51</v>
      </c>
      <c r="O2562" s="1" t="s">
        <v>32</v>
      </c>
      <c r="P2562" t="s">
        <v>53</v>
      </c>
      <c r="Q2562" s="1" t="s">
        <v>54</v>
      </c>
      <c r="R2562" s="1" t="s">
        <v>70</v>
      </c>
      <c r="S2562" s="1" t="s">
        <v>7835</v>
      </c>
      <c r="T2562" s="1" t="s">
        <v>18542</v>
      </c>
      <c r="U2562" s="1" t="s">
        <v>3085</v>
      </c>
      <c r="V2562" s="1" t="s">
        <v>1676</v>
      </c>
      <c r="W2562" s="1" t="s">
        <v>94</v>
      </c>
      <c r="X2562" t="str">
        <f t="shared" si="274"/>
        <v>Complete</v>
      </c>
      <c r="Y2562">
        <f>MAX(0,100-IF(G2562="Invalid",Config!$B$5,0)-IF(I2562="Invalid",Config!$B$6,0)-IF(X2562="Incomplete",Config!$B$7,0)-IF(AF2562="Yes",Config!$B$37,0))</f>
        <v>100</v>
      </c>
      <c r="Z2562" s="1">
        <f>IF(OR(TRIM(B2562)="",COUNTIF(Config!$B$15:$B$19,B2562)&gt;0),1,0)+IF(OR(TRIM(C2562)="",COUNTIF(Config!$B$15:$B$19,C2562)&gt;0),1,0)+IF(OR(TRIM(F2562)="",COUNTIF(Config!$B$15:$B$19,F2562)&gt;0),1,0)+IF(OR(TRIM(H2562)="",COUNTIF(Config!$B$15:$B$19,H2562)&gt;0),1,0)+IF(OR(TRIM(E2562)="",COUNTIF(Config!$B$15:$B$19,E2562)&gt;0),1,0)+IF(OR(TRIM(K2562)="",COUNTIF(Config!$B$15:$B$19,K2562)&gt;0),1,0)+IF(OR(TRIM(P2562)="",COUNTIF(Config!$B$15:$B$19,P2562)&gt;0),1,0)+IF(OR(TRIM(R2562)="",COUNTIF(Config!$B$15:$B$19,R2562)&gt;0),1,0)</f>
        <v>0</v>
      </c>
      <c r="AA2562" s="1" cm="1">
        <f t="array" ref="AA2562">SUMPRODUCT(LEN(H2562)-LEN(SUBSTITUTE(H2562,{"0";"1";"2";"3";"4";"5";"6";"7";"8";"9"},"")))</f>
        <v>12</v>
      </c>
      <c r="AC2562" t="str">
        <f t="shared" si="275"/>
        <v/>
      </c>
      <c r="AD2562">
        <f t="shared" si="276"/>
        <v>1</v>
      </c>
      <c r="AE2562">
        <f t="shared" si="277"/>
        <v>1</v>
      </c>
      <c r="AF2562" t="str">
        <f t="shared" si="278"/>
        <v>No</v>
      </c>
      <c r="AG2562">
        <f t="shared" ca="1" si="279"/>
        <v>37</v>
      </c>
      <c r="AH2562" t="str">
        <f ca="1">IF(OR(V2562="",AG2562=""),"Yes",IF(AG2562&gt;Config!$B$41,"Yes","No"))</f>
        <v>No</v>
      </c>
    </row>
    <row r="2563" spans="1:34" x14ac:dyDescent="0.25">
      <c r="A2563" s="1" t="s">
        <v>18543</v>
      </c>
      <c r="B2563" s="1" t="s">
        <v>22</v>
      </c>
      <c r="C2563" s="1" t="s">
        <v>432</v>
      </c>
      <c r="D2563" s="1" t="s">
        <v>12339</v>
      </c>
      <c r="E2563" s="1" t="s">
        <v>191</v>
      </c>
      <c r="F2563" s="1" t="s">
        <v>18544</v>
      </c>
      <c r="G2563" t="str">
        <f t="shared" ref="G2563:G2626" si="280">IFERROR(IF(OR(TRIM(F2563)="",LEN(F2563)-LEN(SUBSTITUTE(F2563,"@",""))&lt;&gt;1,FIND("@",F2563)=1,RIGHT(F2563,1)=".",ISNUMBER(SEARCH(" ",F2563)),ISERROR(FIND(".",F2563,FIND("@",F2563)+2))),"Invalid","Valid"),"Invalid")</f>
        <v>Valid</v>
      </c>
      <c r="H2563" s="1" t="s">
        <v>18545</v>
      </c>
      <c r="I2563" t="str" cm="1">
        <f t="array" ref="I2563">IF(OR(TRIM(H2563)="",ISNUMBER(SEARCH("#",H2563)),AA2563&lt;Config!$B$8,SUMPRODUCT(--ISNUMBER(SEARCH({"a";"b";"c";"d";"e";"f";"g";"h";"i";"j";"k";"l";"m";"n";"o";"p";"q";"r";"s";"t";"u";"v";"w";"x";"y";"z"},H2563)))&gt;0),"Invalid","Valid")</f>
        <v>Valid</v>
      </c>
      <c r="J2563" s="1" t="s">
        <v>18546</v>
      </c>
      <c r="K2563" s="1" t="s">
        <v>866</v>
      </c>
      <c r="L2563" s="1" t="s">
        <v>265</v>
      </c>
      <c r="M2563" s="1" t="s">
        <v>462</v>
      </c>
      <c r="N2563" s="1" t="s">
        <v>68</v>
      </c>
      <c r="O2563" s="1" t="s">
        <v>69</v>
      </c>
      <c r="P2563" t="s">
        <v>87</v>
      </c>
      <c r="Q2563" s="1" t="s">
        <v>438</v>
      </c>
      <c r="R2563" s="1" t="s">
        <v>559</v>
      </c>
      <c r="S2563" s="1" t="s">
        <v>18547</v>
      </c>
      <c r="T2563" s="1" t="s">
        <v>18548</v>
      </c>
      <c r="U2563" s="1" t="s">
        <v>11336</v>
      </c>
      <c r="V2563" s="1" t="s">
        <v>10257</v>
      </c>
      <c r="W2563" s="1" t="s">
        <v>60</v>
      </c>
      <c r="X2563" t="str">
        <f t="shared" ref="X2563:X2626" si="281">IF(Z2563=0,"Complete","Incomplete")</f>
        <v>Complete</v>
      </c>
      <c r="Y2563">
        <f>MAX(0,100-IF(G2563="Invalid",Config!$B$5,0)-IF(I2563="Invalid",Config!$B$6,0)-IF(X2563="Incomplete",Config!$B$7,0)-IF(AF2563="Yes",Config!$B$37,0))</f>
        <v>100</v>
      </c>
      <c r="Z2563" s="1">
        <f>IF(OR(TRIM(B2563)="",COUNTIF(Config!$B$15:$B$19,B2563)&gt;0),1,0)+IF(OR(TRIM(C2563)="",COUNTIF(Config!$B$15:$B$19,C2563)&gt;0),1,0)+IF(OR(TRIM(F2563)="",COUNTIF(Config!$B$15:$B$19,F2563)&gt;0),1,0)+IF(OR(TRIM(H2563)="",COUNTIF(Config!$B$15:$B$19,H2563)&gt;0),1,0)+IF(OR(TRIM(E2563)="",COUNTIF(Config!$B$15:$B$19,E2563)&gt;0),1,0)+IF(OR(TRIM(K2563)="",COUNTIF(Config!$B$15:$B$19,K2563)&gt;0),1,0)+IF(OR(TRIM(P2563)="",COUNTIF(Config!$B$15:$B$19,P2563)&gt;0),1,0)+IF(OR(TRIM(R2563)="",COUNTIF(Config!$B$15:$B$19,R2563)&gt;0),1,0)</f>
        <v>0</v>
      </c>
      <c r="AA2563" s="1" cm="1">
        <f t="array" ref="AA2563">SUMPRODUCT(LEN(H2563)-LEN(SUBSTITUTE(H2563,{"0";"1";"2";"3";"4";"5";"6";"7";"8";"9"},"")))</f>
        <v>11</v>
      </c>
      <c r="AC2563" t="str">
        <f t="shared" ref="AC2563:AC2626" si="282">_xlfn.TEXTJOIN("; ",TRUE,IF(G2563="Invalid","Invalid Email",""),IF(I2563="Invalid","Invalid Phone",""),IF(X2563="Incomplete","Incomplete Profile",""),IF(AF2563="Yes","Potential Duplicate",""))</f>
        <v/>
      </c>
      <c r="AD2563">
        <f t="shared" ref="AD2563:AD2626" si="283">IF(OR(TRIM(F2563)="",G2563="Invalid"),0,COUNTIF($F$2:$F$5131,F2563))</f>
        <v>1</v>
      </c>
      <c r="AE2563">
        <f t="shared" ref="AE2563:AE2626" si="284">IF(OR(TRIM(H2563)="",I2563="Invalid"),0,COUNTIF($H$2:$H$5131,H2563))</f>
        <v>1</v>
      </c>
      <c r="AF2563" t="str">
        <f t="shared" ref="AF2563:AF2626" si="285">IF(OR(AD2563&gt;1,AE2563&gt;1),"Yes","No")</f>
        <v>No</v>
      </c>
      <c r="AG2563">
        <f t="shared" ref="AG2563:AG2626" ca="1" si="286">IFERROR(TODAY()-DATEVALUE(V2563),IFERROR(TODAY()-DATE(VALUE(RIGHT(V2563,4)),VALUE(MID(V2563,FIND("/",V2563)+1,FIND("/",V2563,FIND("/",V2563)+1)-FIND("/",V2563)-1)),VALUE(LEFT(V2563,FIND("/",V2563)-1))),""))</f>
        <v>352</v>
      </c>
      <c r="AH2563" t="str">
        <f ca="1">IF(OR(V2563="",AG2563=""),"Yes",IF(AG2563&gt;Config!$B$41,"Yes","No"))</f>
        <v>No</v>
      </c>
    </row>
    <row r="2564" spans="1:34" x14ac:dyDescent="0.25">
      <c r="A2564" s="1" t="s">
        <v>18549</v>
      </c>
      <c r="B2564" s="1" t="s">
        <v>353</v>
      </c>
      <c r="C2564" s="1" t="s">
        <v>219</v>
      </c>
      <c r="D2564" s="1" t="s">
        <v>18550</v>
      </c>
      <c r="E2564" s="1" t="s">
        <v>33829</v>
      </c>
      <c r="F2564" s="1" t="s">
        <v>18551</v>
      </c>
      <c r="G2564" t="str">
        <f t="shared" si="280"/>
        <v>Valid</v>
      </c>
      <c r="H2564" s="1" t="s">
        <v>18552</v>
      </c>
      <c r="I2564" t="str" cm="1">
        <f t="array" ref="I2564">IF(OR(TRIM(H2564)="",ISNUMBER(SEARCH("#",H2564)),AA2564&lt;Config!$B$8,SUMPRODUCT(--ISNUMBER(SEARCH({"a";"b";"c";"d";"e";"f";"g";"h";"i";"j";"k";"l";"m";"n";"o";"p";"q";"r";"s";"t";"u";"v";"w";"x";"y";"z"},H2564)))&gt;0),"Invalid","Valid")</f>
        <v>Valid</v>
      </c>
      <c r="J2564" s="1" t="s">
        <v>18553</v>
      </c>
      <c r="K2564" s="1" t="s">
        <v>195</v>
      </c>
      <c r="L2564" s="1" t="s">
        <v>67</v>
      </c>
      <c r="M2564" s="1" t="s">
        <v>85</v>
      </c>
      <c r="N2564" s="1" t="s">
        <v>51</v>
      </c>
      <c r="O2564" s="1" t="s">
        <v>196</v>
      </c>
      <c r="P2564" t="s">
        <v>104</v>
      </c>
      <c r="Q2564" s="1" t="s">
        <v>732</v>
      </c>
      <c r="R2564" s="1" t="s">
        <v>833</v>
      </c>
      <c r="S2564" s="1" t="s">
        <v>8601</v>
      </c>
      <c r="T2564" s="1" t="s">
        <v>18554</v>
      </c>
      <c r="U2564" s="1" t="s">
        <v>18555</v>
      </c>
      <c r="V2564" s="1" t="s">
        <v>5925</v>
      </c>
      <c r="W2564" s="1" t="s">
        <v>202</v>
      </c>
      <c r="X2564" t="str">
        <f t="shared" si="281"/>
        <v>Incomplete</v>
      </c>
      <c r="Y2564">
        <f>MAX(0,100-IF(G2564="Invalid",Config!$B$5,0)-IF(I2564="Invalid",Config!$B$6,0)-IF(X2564="Incomplete",Config!$B$7,0)-IF(AF2564="Yes",Config!$B$37,0))</f>
        <v>60</v>
      </c>
      <c r="Z2564" s="1">
        <f>IF(OR(TRIM(B2564)="",COUNTIF(Config!$B$15:$B$19,B2564)&gt;0),1,0)+IF(OR(TRIM(C2564)="",COUNTIF(Config!$B$15:$B$19,C2564)&gt;0),1,0)+IF(OR(TRIM(F2564)="",COUNTIF(Config!$B$15:$B$19,F2564)&gt;0),1,0)+IF(OR(TRIM(H2564)="",COUNTIF(Config!$B$15:$B$19,H2564)&gt;0),1,0)+IF(OR(TRIM(E2564)="",COUNTIF(Config!$B$15:$B$19,E2564)&gt;0),1,0)+IF(OR(TRIM(K2564)="",COUNTIF(Config!$B$15:$B$19,K2564)&gt;0),1,0)+IF(OR(TRIM(P2564)="",COUNTIF(Config!$B$15:$B$19,P2564)&gt;0),1,0)+IF(OR(TRIM(R2564)="",COUNTIF(Config!$B$15:$B$19,R2564)&gt;0),1,0)</f>
        <v>1</v>
      </c>
      <c r="AA2564" s="1" cm="1">
        <f t="array" ref="AA2564">SUMPRODUCT(LEN(H2564)-LEN(SUBSTITUTE(H2564,{"0";"1";"2";"3";"4";"5";"6";"7";"8";"9"},"")))</f>
        <v>11</v>
      </c>
      <c r="AC2564" t="str">
        <f t="shared" si="282"/>
        <v>Incomplete Profile</v>
      </c>
      <c r="AD2564">
        <f t="shared" si="283"/>
        <v>1</v>
      </c>
      <c r="AE2564">
        <f t="shared" si="284"/>
        <v>1</v>
      </c>
      <c r="AF2564" t="str">
        <f t="shared" si="285"/>
        <v>No</v>
      </c>
      <c r="AG2564">
        <f t="shared" ca="1" si="286"/>
        <v>571</v>
      </c>
      <c r="AH2564" t="str">
        <f ca="1">IF(OR(V2564="",AG2564=""),"Yes",IF(AG2564&gt;Config!$B$41,"Yes","No"))</f>
        <v>Yes</v>
      </c>
    </row>
    <row r="2565" spans="1:34" x14ac:dyDescent="0.25">
      <c r="A2565" s="1" t="s">
        <v>18556</v>
      </c>
      <c r="B2565" s="1" t="s">
        <v>3522</v>
      </c>
      <c r="C2565" s="1" t="s">
        <v>1007</v>
      </c>
      <c r="D2565" s="1" t="s">
        <v>18557</v>
      </c>
      <c r="E2565" s="1" t="s">
        <v>33824</v>
      </c>
      <c r="F2565" s="1" t="s">
        <v>18558</v>
      </c>
      <c r="G2565" t="str">
        <f t="shared" si="280"/>
        <v>Valid</v>
      </c>
      <c r="H2565" s="1" t="s">
        <v>950</v>
      </c>
      <c r="I2565" t="str" cm="1">
        <f t="array" ref="I2565">IF(OR(TRIM(H2565)="",ISNUMBER(SEARCH("#",H2565)),AA2565&lt;Config!$B$8,SUMPRODUCT(--ISNUMBER(SEARCH({"a";"b";"c";"d";"e";"f";"g";"h";"i";"j";"k";"l";"m";"n";"o";"p";"q";"r";"s";"t";"u";"v";"w";"x";"y";"z"},H2565)))&gt;0),"Invalid","Valid")</f>
        <v>Invalid</v>
      </c>
      <c r="J2565" s="1" t="s">
        <v>18559</v>
      </c>
      <c r="K2565" s="1" t="s">
        <v>504</v>
      </c>
      <c r="L2565" s="1" t="s">
        <v>49</v>
      </c>
      <c r="M2565" s="1" t="s">
        <v>235</v>
      </c>
      <c r="N2565" s="1" t="s">
        <v>713</v>
      </c>
      <c r="O2565" s="1" t="s">
        <v>69</v>
      </c>
      <c r="P2565" t="s">
        <v>314</v>
      </c>
      <c r="Q2565" s="1" t="s">
        <v>315</v>
      </c>
      <c r="R2565" s="1" t="s">
        <v>663</v>
      </c>
      <c r="S2565" s="1" t="s">
        <v>18560</v>
      </c>
      <c r="T2565" s="1" t="s">
        <v>18561</v>
      </c>
      <c r="U2565" s="1" t="s">
        <v>18562</v>
      </c>
      <c r="V2565" s="1" t="s">
        <v>140</v>
      </c>
      <c r="W2565" s="1" t="s">
        <v>60</v>
      </c>
      <c r="X2565" t="str">
        <f t="shared" si="281"/>
        <v>Complete</v>
      </c>
      <c r="Y2565">
        <f>MAX(0,100-IF(G2565="Invalid",Config!$B$5,0)-IF(I2565="Invalid",Config!$B$6,0)-IF(X2565="Incomplete",Config!$B$7,0)-IF(AF2565="Yes",Config!$B$37,0))</f>
        <v>55</v>
      </c>
      <c r="Z2565" s="1">
        <f>IF(OR(TRIM(B2565)="",COUNTIF(Config!$B$15:$B$19,B2565)&gt;0),1,0)+IF(OR(TRIM(C2565)="",COUNTIF(Config!$B$15:$B$19,C2565)&gt;0),1,0)+IF(OR(TRIM(F2565)="",COUNTIF(Config!$B$15:$B$19,F2565)&gt;0),1,0)+IF(OR(TRIM(H2565)="",COUNTIF(Config!$B$15:$B$19,H2565)&gt;0),1,0)+IF(OR(TRIM(E2565)="",COUNTIF(Config!$B$15:$B$19,E2565)&gt;0),1,0)+IF(OR(TRIM(K2565)="",COUNTIF(Config!$B$15:$B$19,K2565)&gt;0),1,0)+IF(OR(TRIM(P2565)="",COUNTIF(Config!$B$15:$B$19,P2565)&gt;0),1,0)+IF(OR(TRIM(R2565)="",COUNTIF(Config!$B$15:$B$19,R2565)&gt;0),1,0)</f>
        <v>0</v>
      </c>
      <c r="AA2565" s="1" cm="1">
        <f t="array" ref="AA2565">SUMPRODUCT(LEN(H2565)-LEN(SUBSTITUTE(H2565,{"0";"1";"2";"3";"4";"5";"6";"7";"8";"9"},"")))</f>
        <v>5</v>
      </c>
      <c r="AC2565" t="str">
        <f t="shared" si="282"/>
        <v>Invalid Phone; Potential Duplicate</v>
      </c>
      <c r="AD2565">
        <f t="shared" si="283"/>
        <v>2</v>
      </c>
      <c r="AE2565">
        <f t="shared" si="284"/>
        <v>0</v>
      </c>
      <c r="AF2565" t="str">
        <f t="shared" si="285"/>
        <v>Yes</v>
      </c>
      <c r="AG2565">
        <f t="shared" ca="1" si="286"/>
        <v>37</v>
      </c>
      <c r="AH2565" t="str">
        <f ca="1">IF(OR(V2565="",AG2565=""),"Yes",IF(AG2565&gt;Config!$B$41,"Yes","No"))</f>
        <v>No</v>
      </c>
    </row>
    <row r="2566" spans="1:34" x14ac:dyDescent="0.25">
      <c r="A2566" s="1" t="s">
        <v>18563</v>
      </c>
      <c r="B2566" s="1" t="s">
        <v>353</v>
      </c>
      <c r="C2566" s="1" t="s">
        <v>157</v>
      </c>
      <c r="D2566" s="1" t="s">
        <v>18564</v>
      </c>
      <c r="E2566" s="1" t="s">
        <v>34976</v>
      </c>
      <c r="F2566" s="1" t="s">
        <v>7207</v>
      </c>
      <c r="G2566" t="str">
        <f t="shared" si="280"/>
        <v>Valid</v>
      </c>
      <c r="H2566" s="1" t="s">
        <v>18565</v>
      </c>
      <c r="I2566" t="str" cm="1">
        <f t="array" ref="I2566">IF(OR(TRIM(H2566)="",ISNUMBER(SEARCH("#",H2566)),AA2566&lt;Config!$B$8,SUMPRODUCT(--ISNUMBER(SEARCH({"a";"b";"c";"d";"e";"f";"g";"h";"i";"j";"k";"l";"m";"n";"o";"p";"q";"r";"s";"t";"u";"v";"w";"x";"y";"z"},H2566)))&gt;0),"Invalid","Valid")</f>
        <v>Valid</v>
      </c>
      <c r="J2566" s="1" t="s">
        <v>18566</v>
      </c>
      <c r="K2566" s="1" t="s">
        <v>83</v>
      </c>
      <c r="L2566" s="1" t="s">
        <v>102</v>
      </c>
      <c r="M2566" s="1" t="s">
        <v>30</v>
      </c>
      <c r="N2566" s="1" t="s">
        <v>33819</v>
      </c>
      <c r="O2566" s="1" t="s">
        <v>196</v>
      </c>
      <c r="P2566" t="s">
        <v>236</v>
      </c>
      <c r="Q2566" s="1" t="s">
        <v>253</v>
      </c>
      <c r="R2566" s="1" t="s">
        <v>254</v>
      </c>
      <c r="S2566" s="1" t="s">
        <v>14834</v>
      </c>
      <c r="T2566" s="1" t="s">
        <v>18567</v>
      </c>
      <c r="U2566" s="1" t="s">
        <v>2590</v>
      </c>
      <c r="V2566" s="1" t="s">
        <v>5112</v>
      </c>
      <c r="W2566" s="1" t="s">
        <v>40</v>
      </c>
      <c r="X2566" t="str">
        <f t="shared" si="281"/>
        <v>Complete</v>
      </c>
      <c r="Y2566">
        <f>MAX(0,100-IF(G2566="Invalid",Config!$B$5,0)-IF(I2566="Invalid",Config!$B$6,0)-IF(X2566="Incomplete",Config!$B$7,0)-IF(AF2566="Yes",Config!$B$37,0))</f>
        <v>75</v>
      </c>
      <c r="Z2566" s="1">
        <f>IF(OR(TRIM(B2566)="",COUNTIF(Config!$B$15:$B$19,B2566)&gt;0),1,0)+IF(OR(TRIM(C2566)="",COUNTIF(Config!$B$15:$B$19,C2566)&gt;0),1,0)+IF(OR(TRIM(F2566)="",COUNTIF(Config!$B$15:$B$19,F2566)&gt;0),1,0)+IF(OR(TRIM(H2566)="",COUNTIF(Config!$B$15:$B$19,H2566)&gt;0),1,0)+IF(OR(TRIM(E2566)="",COUNTIF(Config!$B$15:$B$19,E2566)&gt;0),1,0)+IF(OR(TRIM(K2566)="",COUNTIF(Config!$B$15:$B$19,K2566)&gt;0),1,0)+IF(OR(TRIM(P2566)="",COUNTIF(Config!$B$15:$B$19,P2566)&gt;0),1,0)+IF(OR(TRIM(R2566)="",COUNTIF(Config!$B$15:$B$19,R2566)&gt;0),1,0)</f>
        <v>0</v>
      </c>
      <c r="AA2566" s="1" cm="1">
        <f t="array" ref="AA2566">SUMPRODUCT(LEN(H2566)-LEN(SUBSTITUTE(H2566,{"0";"1";"2";"3";"4";"5";"6";"7";"8";"9"},"")))</f>
        <v>12</v>
      </c>
      <c r="AC2566" t="str">
        <f t="shared" si="282"/>
        <v>Potential Duplicate</v>
      </c>
      <c r="AD2566">
        <f t="shared" si="283"/>
        <v>2</v>
      </c>
      <c r="AE2566">
        <f t="shared" si="284"/>
        <v>1</v>
      </c>
      <c r="AF2566" t="str">
        <f t="shared" si="285"/>
        <v>Yes</v>
      </c>
      <c r="AG2566">
        <f t="shared" ca="1" si="286"/>
        <v>288</v>
      </c>
      <c r="AH2566" t="str">
        <f ca="1">IF(OR(V2566="",AG2566=""),"Yes",IF(AG2566&gt;Config!$B$41,"Yes","No"))</f>
        <v>No</v>
      </c>
    </row>
    <row r="2567" spans="1:34" x14ac:dyDescent="0.25">
      <c r="A2567" s="1" t="s">
        <v>18568</v>
      </c>
      <c r="B2567" s="1" t="s">
        <v>3087</v>
      </c>
      <c r="C2567" s="1" t="s">
        <v>1007</v>
      </c>
      <c r="D2567" s="1" t="s">
        <v>18569</v>
      </c>
      <c r="E2567" s="1" t="s">
        <v>34265</v>
      </c>
      <c r="F2567" s="1" t="s">
        <v>18570</v>
      </c>
      <c r="G2567" t="str">
        <f t="shared" si="280"/>
        <v>Valid</v>
      </c>
      <c r="H2567" s="1" t="s">
        <v>18571</v>
      </c>
      <c r="I2567" t="str" cm="1">
        <f t="array" ref="I2567">IF(OR(TRIM(H2567)="",ISNUMBER(SEARCH("#",H2567)),AA2567&lt;Config!$B$8,SUMPRODUCT(--ISNUMBER(SEARCH({"a";"b";"c";"d";"e";"f";"g";"h";"i";"j";"k";"l";"m";"n";"o";"p";"q";"r";"s";"t";"u";"v";"w";"x";"y";"z"},H2567)))&gt;0),"Invalid","Valid")</f>
        <v>Valid</v>
      </c>
      <c r="J2567" s="1" t="s">
        <v>18572</v>
      </c>
      <c r="K2567" s="1" t="s">
        <v>147</v>
      </c>
      <c r="L2567" s="1" t="s">
        <v>67</v>
      </c>
      <c r="M2567" s="1" t="s">
        <v>85</v>
      </c>
      <c r="N2567" s="1" t="s">
        <v>437</v>
      </c>
      <c r="O2567" s="1" t="s">
        <v>196</v>
      </c>
      <c r="P2567" t="s">
        <v>104</v>
      </c>
      <c r="Q2567" s="1" t="s">
        <v>302</v>
      </c>
      <c r="R2567" s="1" t="s">
        <v>106</v>
      </c>
      <c r="S2567" s="1" t="s">
        <v>18573</v>
      </c>
      <c r="T2567" s="1" t="s">
        <v>18574</v>
      </c>
      <c r="U2567" s="1" t="s">
        <v>6031</v>
      </c>
      <c r="V2567" s="1" t="s">
        <v>2639</v>
      </c>
      <c r="W2567" s="1" t="s">
        <v>293</v>
      </c>
      <c r="X2567" t="str">
        <f t="shared" si="281"/>
        <v>Complete</v>
      </c>
      <c r="Y2567">
        <f>MAX(0,100-IF(G2567="Invalid",Config!$B$5,0)-IF(I2567="Invalid",Config!$B$6,0)-IF(X2567="Incomplete",Config!$B$7,0)-IF(AF2567="Yes",Config!$B$37,0))</f>
        <v>75</v>
      </c>
      <c r="Z2567" s="1">
        <f>IF(OR(TRIM(B2567)="",COUNTIF(Config!$B$15:$B$19,B2567)&gt;0),1,0)+IF(OR(TRIM(C2567)="",COUNTIF(Config!$B$15:$B$19,C2567)&gt;0),1,0)+IF(OR(TRIM(F2567)="",COUNTIF(Config!$B$15:$B$19,F2567)&gt;0),1,0)+IF(OR(TRIM(H2567)="",COUNTIF(Config!$B$15:$B$19,H2567)&gt;0),1,0)+IF(OR(TRIM(E2567)="",COUNTIF(Config!$B$15:$B$19,E2567)&gt;0),1,0)+IF(OR(TRIM(K2567)="",COUNTIF(Config!$B$15:$B$19,K2567)&gt;0),1,0)+IF(OR(TRIM(P2567)="",COUNTIF(Config!$B$15:$B$19,P2567)&gt;0),1,0)+IF(OR(TRIM(R2567)="",COUNTIF(Config!$B$15:$B$19,R2567)&gt;0),1,0)</f>
        <v>0</v>
      </c>
      <c r="AA2567" s="1" cm="1">
        <f t="array" ref="AA2567">SUMPRODUCT(LEN(H2567)-LEN(SUBSTITUTE(H2567,{"0";"1";"2";"3";"4";"5";"6";"7";"8";"9"},"")))</f>
        <v>11</v>
      </c>
      <c r="AC2567" t="str">
        <f t="shared" si="282"/>
        <v>Potential Duplicate</v>
      </c>
      <c r="AD2567">
        <f t="shared" si="283"/>
        <v>2</v>
      </c>
      <c r="AE2567">
        <f t="shared" si="284"/>
        <v>1</v>
      </c>
      <c r="AF2567" t="str">
        <f t="shared" si="285"/>
        <v>Yes</v>
      </c>
      <c r="AG2567">
        <f t="shared" ca="1" si="286"/>
        <v>416</v>
      </c>
      <c r="AH2567" t="str">
        <f ca="1">IF(OR(V2567="",AG2567=""),"Yes",IF(AG2567&gt;Config!$B$41,"Yes","No"))</f>
        <v>Yes</v>
      </c>
    </row>
    <row r="2568" spans="1:34" x14ac:dyDescent="0.25">
      <c r="A2568" s="1" t="s">
        <v>18575</v>
      </c>
      <c r="B2568" s="1" t="s">
        <v>6040</v>
      </c>
      <c r="C2568" s="1" t="s">
        <v>33938</v>
      </c>
      <c r="D2568" s="1" t="s">
        <v>35093</v>
      </c>
      <c r="E2568" s="1" t="s">
        <v>33829</v>
      </c>
      <c r="F2568" s="1" t="s">
        <v>18576</v>
      </c>
      <c r="G2568" t="str">
        <f t="shared" si="280"/>
        <v>Valid</v>
      </c>
      <c r="H2568" s="1" t="s">
        <v>18577</v>
      </c>
      <c r="I2568" t="str" cm="1">
        <f t="array" ref="I2568">IF(OR(TRIM(H2568)="",ISNUMBER(SEARCH("#",H2568)),AA2568&lt;Config!$B$8,SUMPRODUCT(--ISNUMBER(SEARCH({"a";"b";"c";"d";"e";"f";"g";"h";"i";"j";"k";"l";"m";"n";"o";"p";"q";"r";"s";"t";"u";"v";"w";"x";"y";"z"},H2568)))&gt;0),"Invalid","Valid")</f>
        <v>Valid</v>
      </c>
      <c r="J2568" s="1" t="s">
        <v>18578</v>
      </c>
      <c r="K2568" s="1" t="s">
        <v>504</v>
      </c>
      <c r="L2568" s="1" t="s">
        <v>49</v>
      </c>
      <c r="M2568" s="1" t="s">
        <v>30</v>
      </c>
      <c r="N2568" s="1" t="s">
        <v>31</v>
      </c>
      <c r="O2568" s="1" t="s">
        <v>149</v>
      </c>
      <c r="P2568" t="s">
        <v>87</v>
      </c>
      <c r="Q2568" s="1" t="s">
        <v>438</v>
      </c>
      <c r="R2568" s="1" t="s">
        <v>212</v>
      </c>
      <c r="S2568" s="1" t="s">
        <v>13296</v>
      </c>
      <c r="T2568" s="1" t="s">
        <v>18579</v>
      </c>
      <c r="U2568" s="1" t="s">
        <v>319</v>
      </c>
      <c r="V2568" s="1" t="s">
        <v>2268</v>
      </c>
      <c r="W2568" s="1" t="s">
        <v>125</v>
      </c>
      <c r="X2568" t="str">
        <f t="shared" si="281"/>
        <v>Incomplete</v>
      </c>
      <c r="Y2568">
        <f>MAX(0,100-IF(G2568="Invalid",Config!$B$5,0)-IF(I2568="Invalid",Config!$B$6,0)-IF(X2568="Incomplete",Config!$B$7,0)-IF(AF2568="Yes",Config!$B$37,0))</f>
        <v>60</v>
      </c>
      <c r="Z2568" s="1">
        <f>IF(OR(TRIM(B2568)="",COUNTIF(Config!$B$15:$B$19,B2568)&gt;0),1,0)+IF(OR(TRIM(C2568)="",COUNTIF(Config!$B$15:$B$19,C2568)&gt;0),1,0)+IF(OR(TRIM(F2568)="",COUNTIF(Config!$B$15:$B$19,F2568)&gt;0),1,0)+IF(OR(TRIM(H2568)="",COUNTIF(Config!$B$15:$B$19,H2568)&gt;0),1,0)+IF(OR(TRIM(E2568)="",COUNTIF(Config!$B$15:$B$19,E2568)&gt;0),1,0)+IF(OR(TRIM(K2568)="",COUNTIF(Config!$B$15:$B$19,K2568)&gt;0),1,0)+IF(OR(TRIM(P2568)="",COUNTIF(Config!$B$15:$B$19,P2568)&gt;0),1,0)+IF(OR(TRIM(R2568)="",COUNTIF(Config!$B$15:$B$19,R2568)&gt;0),1,0)</f>
        <v>1</v>
      </c>
      <c r="AA2568" s="1" cm="1">
        <f t="array" ref="AA2568">SUMPRODUCT(LEN(H2568)-LEN(SUBSTITUTE(H2568,{"0";"1";"2";"3";"4";"5";"6";"7";"8";"9"},"")))</f>
        <v>10</v>
      </c>
      <c r="AC2568" t="str">
        <f t="shared" si="282"/>
        <v>Incomplete Profile</v>
      </c>
      <c r="AD2568">
        <f t="shared" si="283"/>
        <v>1</v>
      </c>
      <c r="AE2568">
        <f t="shared" si="284"/>
        <v>1</v>
      </c>
      <c r="AF2568" t="str">
        <f t="shared" si="285"/>
        <v>No</v>
      </c>
      <c r="AG2568">
        <f t="shared" ca="1" si="286"/>
        <v>209</v>
      </c>
      <c r="AH2568" t="str">
        <f ca="1">IF(OR(V2568="",AG2568=""),"Yes",IF(AG2568&gt;Config!$B$41,"Yes","No"))</f>
        <v>No</v>
      </c>
    </row>
    <row r="2569" spans="1:34" x14ac:dyDescent="0.25">
      <c r="A2569" s="1" t="s">
        <v>18580</v>
      </c>
      <c r="B2569" s="1" t="s">
        <v>565</v>
      </c>
      <c r="C2569" s="1" t="s">
        <v>420</v>
      </c>
      <c r="D2569" s="1" t="s">
        <v>18581</v>
      </c>
      <c r="E2569" s="1" t="s">
        <v>34395</v>
      </c>
      <c r="F2569" s="1" t="s">
        <v>9974</v>
      </c>
      <c r="G2569" t="str">
        <f t="shared" si="280"/>
        <v>Valid</v>
      </c>
      <c r="H2569" s="1" t="s">
        <v>18582</v>
      </c>
      <c r="I2569" t="str" cm="1">
        <f t="array" ref="I2569">IF(OR(TRIM(H2569)="",ISNUMBER(SEARCH("#",H2569)),AA2569&lt;Config!$B$8,SUMPRODUCT(--ISNUMBER(SEARCH({"a";"b";"c";"d";"e";"f";"g";"h";"i";"j";"k";"l";"m";"n";"o";"p";"q";"r";"s";"t";"u";"v";"w";"x";"y";"z"},H2569)))&gt;0),"Invalid","Valid")</f>
        <v>Valid</v>
      </c>
      <c r="J2569" s="1" t="s">
        <v>18583</v>
      </c>
      <c r="K2569" s="1" t="s">
        <v>378</v>
      </c>
      <c r="L2569" s="1" t="s">
        <v>29</v>
      </c>
      <c r="M2569" s="1" t="s">
        <v>251</v>
      </c>
      <c r="N2569" s="1" t="s">
        <v>86</v>
      </c>
      <c r="O2569" s="1" t="s">
        <v>69</v>
      </c>
      <c r="P2569" t="s">
        <v>344</v>
      </c>
      <c r="Q2569" s="1" t="s">
        <v>345</v>
      </c>
      <c r="R2569" s="1" t="s">
        <v>1200</v>
      </c>
      <c r="S2569" s="1" t="s">
        <v>4718</v>
      </c>
      <c r="T2569" s="1" t="s">
        <v>18584</v>
      </c>
      <c r="U2569" s="1" t="s">
        <v>6032</v>
      </c>
      <c r="V2569" s="1" t="s">
        <v>6996</v>
      </c>
      <c r="W2569" s="1" t="s">
        <v>94</v>
      </c>
      <c r="X2569" t="str">
        <f t="shared" si="281"/>
        <v>Complete</v>
      </c>
      <c r="Y2569">
        <f>MAX(0,100-IF(G2569="Invalid",Config!$B$5,0)-IF(I2569="Invalid",Config!$B$6,0)-IF(X2569="Incomplete",Config!$B$7,0)-IF(AF2569="Yes",Config!$B$37,0))</f>
        <v>75</v>
      </c>
      <c r="Z2569" s="1">
        <f>IF(OR(TRIM(B2569)="",COUNTIF(Config!$B$15:$B$19,B2569)&gt;0),1,0)+IF(OR(TRIM(C2569)="",COUNTIF(Config!$B$15:$B$19,C2569)&gt;0),1,0)+IF(OR(TRIM(F2569)="",COUNTIF(Config!$B$15:$B$19,F2569)&gt;0),1,0)+IF(OR(TRIM(H2569)="",COUNTIF(Config!$B$15:$B$19,H2569)&gt;0),1,0)+IF(OR(TRIM(E2569)="",COUNTIF(Config!$B$15:$B$19,E2569)&gt;0),1,0)+IF(OR(TRIM(K2569)="",COUNTIF(Config!$B$15:$B$19,K2569)&gt;0),1,0)+IF(OR(TRIM(P2569)="",COUNTIF(Config!$B$15:$B$19,P2569)&gt;0),1,0)+IF(OR(TRIM(R2569)="",COUNTIF(Config!$B$15:$B$19,R2569)&gt;0),1,0)</f>
        <v>0</v>
      </c>
      <c r="AA2569" s="1" cm="1">
        <f t="array" ref="AA2569">SUMPRODUCT(LEN(H2569)-LEN(SUBSTITUTE(H2569,{"0";"1";"2";"3";"4";"5";"6";"7";"8";"9"},"")))</f>
        <v>11</v>
      </c>
      <c r="AC2569" t="str">
        <f t="shared" si="282"/>
        <v>Potential Duplicate</v>
      </c>
      <c r="AD2569">
        <f t="shared" si="283"/>
        <v>2</v>
      </c>
      <c r="AE2569">
        <f t="shared" si="284"/>
        <v>1</v>
      </c>
      <c r="AF2569" t="str">
        <f t="shared" si="285"/>
        <v>Yes</v>
      </c>
      <c r="AG2569">
        <f t="shared" ca="1" si="286"/>
        <v>300</v>
      </c>
      <c r="AH2569" t="str">
        <f ca="1">IF(OR(V2569="",AG2569=""),"Yes",IF(AG2569&gt;Config!$B$41,"Yes","No"))</f>
        <v>No</v>
      </c>
    </row>
    <row r="2570" spans="1:34" x14ac:dyDescent="0.25">
      <c r="A2570" s="1" t="s">
        <v>18585</v>
      </c>
      <c r="B2570" s="1" t="s">
        <v>397</v>
      </c>
      <c r="C2570" s="1" t="s">
        <v>946</v>
      </c>
      <c r="D2570" s="1" t="s">
        <v>18586</v>
      </c>
      <c r="E2570" s="1" t="s">
        <v>35094</v>
      </c>
      <c r="F2570" s="1" t="s">
        <v>18587</v>
      </c>
      <c r="G2570" t="str">
        <f t="shared" si="280"/>
        <v>Valid</v>
      </c>
      <c r="H2570" s="1" t="s">
        <v>18588</v>
      </c>
      <c r="I2570" t="str" cm="1">
        <f t="array" ref="I2570">IF(OR(TRIM(H2570)="",ISNUMBER(SEARCH("#",H2570)),AA2570&lt;Config!$B$8,SUMPRODUCT(--ISNUMBER(SEARCH({"a";"b";"c";"d";"e";"f";"g";"h";"i";"j";"k";"l";"m";"n";"o";"p";"q";"r";"s";"t";"u";"v";"w";"x";"y";"z"},H2570)))&gt;0),"Invalid","Valid")</f>
        <v>Valid</v>
      </c>
      <c r="J2570" s="1" t="s">
        <v>18589</v>
      </c>
      <c r="K2570" s="1" t="s">
        <v>378</v>
      </c>
      <c r="L2570" s="1" t="s">
        <v>164</v>
      </c>
      <c r="M2570" s="1" t="s">
        <v>462</v>
      </c>
      <c r="N2570" s="1" t="s">
        <v>148</v>
      </c>
      <c r="O2570" s="1" t="s">
        <v>180</v>
      </c>
      <c r="P2570" t="s">
        <v>104</v>
      </c>
      <c r="Q2570" s="1" t="s">
        <v>732</v>
      </c>
      <c r="R2570" s="1" t="s">
        <v>106</v>
      </c>
      <c r="S2570" s="1" t="s">
        <v>17684</v>
      </c>
      <c r="T2570" s="1" t="s">
        <v>18590</v>
      </c>
      <c r="U2570" s="1" t="s">
        <v>4898</v>
      </c>
      <c r="V2570" s="1" t="s">
        <v>5282</v>
      </c>
      <c r="W2570" s="1" t="s">
        <v>141</v>
      </c>
      <c r="X2570" t="str">
        <f t="shared" si="281"/>
        <v>Complete</v>
      </c>
      <c r="Y2570">
        <f>MAX(0,100-IF(G2570="Invalid",Config!$B$5,0)-IF(I2570="Invalid",Config!$B$6,0)-IF(X2570="Incomplete",Config!$B$7,0)-IF(AF2570="Yes",Config!$B$37,0))</f>
        <v>100</v>
      </c>
      <c r="Z2570" s="1">
        <f>IF(OR(TRIM(B2570)="",COUNTIF(Config!$B$15:$B$19,B2570)&gt;0),1,0)+IF(OR(TRIM(C2570)="",COUNTIF(Config!$B$15:$B$19,C2570)&gt;0),1,0)+IF(OR(TRIM(F2570)="",COUNTIF(Config!$B$15:$B$19,F2570)&gt;0),1,0)+IF(OR(TRIM(H2570)="",COUNTIF(Config!$B$15:$B$19,H2570)&gt;0),1,0)+IF(OR(TRIM(E2570)="",COUNTIF(Config!$B$15:$B$19,E2570)&gt;0),1,0)+IF(OR(TRIM(K2570)="",COUNTIF(Config!$B$15:$B$19,K2570)&gt;0),1,0)+IF(OR(TRIM(P2570)="",COUNTIF(Config!$B$15:$B$19,P2570)&gt;0),1,0)+IF(OR(TRIM(R2570)="",COUNTIF(Config!$B$15:$B$19,R2570)&gt;0),1,0)</f>
        <v>0</v>
      </c>
      <c r="AA2570" s="1" cm="1">
        <f t="array" ref="AA2570">SUMPRODUCT(LEN(H2570)-LEN(SUBSTITUTE(H2570,{"0";"1";"2";"3";"4";"5";"6";"7";"8";"9"},"")))</f>
        <v>10</v>
      </c>
      <c r="AC2570" t="str">
        <f t="shared" si="282"/>
        <v/>
      </c>
      <c r="AD2570">
        <f t="shared" si="283"/>
        <v>1</v>
      </c>
      <c r="AE2570">
        <f t="shared" si="284"/>
        <v>1</v>
      </c>
      <c r="AF2570" t="str">
        <f t="shared" si="285"/>
        <v>No</v>
      </c>
      <c r="AG2570">
        <f t="shared" ca="1" si="286"/>
        <v>328</v>
      </c>
      <c r="AH2570" t="str">
        <f ca="1">IF(OR(V2570="",AG2570=""),"Yes",IF(AG2570&gt;Config!$B$41,"Yes","No"))</f>
        <v>No</v>
      </c>
    </row>
    <row r="2571" spans="1:34" x14ac:dyDescent="0.25">
      <c r="A2571" s="1" t="s">
        <v>18591</v>
      </c>
      <c r="B2571" s="1" t="s">
        <v>917</v>
      </c>
      <c r="C2571" s="1" t="s">
        <v>1389</v>
      </c>
      <c r="D2571" s="1" t="s">
        <v>18592</v>
      </c>
      <c r="E2571" s="1" t="s">
        <v>33866</v>
      </c>
      <c r="F2571" s="1" t="s">
        <v>18593</v>
      </c>
      <c r="G2571" t="str">
        <f t="shared" si="280"/>
        <v>Valid</v>
      </c>
      <c r="H2571" s="1" t="s">
        <v>18594</v>
      </c>
      <c r="I2571" t="str" cm="1">
        <f t="array" ref="I2571">IF(OR(TRIM(H2571)="",ISNUMBER(SEARCH("#",H2571)),AA2571&lt;Config!$B$8,SUMPRODUCT(--ISNUMBER(SEARCH({"a";"b";"c";"d";"e";"f";"g";"h";"i";"j";"k";"l";"m";"n";"o";"p";"q";"r";"s";"t";"u";"v";"w";"x";"y";"z"},H2571)))&gt;0),"Invalid","Valid")</f>
        <v>Valid</v>
      </c>
      <c r="J2571" s="1" t="s">
        <v>18595</v>
      </c>
      <c r="K2571" s="1" t="s">
        <v>481</v>
      </c>
      <c r="L2571" s="1" t="s">
        <v>164</v>
      </c>
      <c r="M2571" s="1" t="s">
        <v>462</v>
      </c>
      <c r="N2571" s="1" t="s">
        <v>148</v>
      </c>
      <c r="O2571" s="1" t="s">
        <v>52</v>
      </c>
      <c r="P2571" t="s">
        <v>236</v>
      </c>
      <c r="Q2571" s="1" t="s">
        <v>237</v>
      </c>
      <c r="R2571" s="1" t="s">
        <v>237</v>
      </c>
      <c r="S2571" s="1" t="s">
        <v>18596</v>
      </c>
      <c r="T2571" s="1" t="s">
        <v>18597</v>
      </c>
      <c r="U2571" s="1" t="s">
        <v>123</v>
      </c>
      <c r="V2571" s="1" t="s">
        <v>2364</v>
      </c>
      <c r="W2571" s="1" t="s">
        <v>94</v>
      </c>
      <c r="X2571" t="str">
        <f t="shared" si="281"/>
        <v>Complete</v>
      </c>
      <c r="Y2571">
        <f>MAX(0,100-IF(G2571="Invalid",Config!$B$5,0)-IF(I2571="Invalid",Config!$B$6,0)-IF(X2571="Incomplete",Config!$B$7,0)-IF(AF2571="Yes",Config!$B$37,0))</f>
        <v>100</v>
      </c>
      <c r="Z2571" s="1">
        <f>IF(OR(TRIM(B2571)="",COUNTIF(Config!$B$15:$B$19,B2571)&gt;0),1,0)+IF(OR(TRIM(C2571)="",COUNTIF(Config!$B$15:$B$19,C2571)&gt;0),1,0)+IF(OR(TRIM(F2571)="",COUNTIF(Config!$B$15:$B$19,F2571)&gt;0),1,0)+IF(OR(TRIM(H2571)="",COUNTIF(Config!$B$15:$B$19,H2571)&gt;0),1,0)+IF(OR(TRIM(E2571)="",COUNTIF(Config!$B$15:$B$19,E2571)&gt;0),1,0)+IF(OR(TRIM(K2571)="",COUNTIF(Config!$B$15:$B$19,K2571)&gt;0),1,0)+IF(OR(TRIM(P2571)="",COUNTIF(Config!$B$15:$B$19,P2571)&gt;0),1,0)+IF(OR(TRIM(R2571)="",COUNTIF(Config!$B$15:$B$19,R2571)&gt;0),1,0)</f>
        <v>0</v>
      </c>
      <c r="AA2571" s="1" cm="1">
        <f t="array" ref="AA2571">SUMPRODUCT(LEN(H2571)-LEN(SUBSTITUTE(H2571,{"0";"1";"2";"3";"4";"5";"6";"7";"8";"9"},"")))</f>
        <v>10</v>
      </c>
      <c r="AC2571" t="str">
        <f t="shared" si="282"/>
        <v/>
      </c>
      <c r="AD2571">
        <f t="shared" si="283"/>
        <v>1</v>
      </c>
      <c r="AE2571">
        <f t="shared" si="284"/>
        <v>1</v>
      </c>
      <c r="AF2571" t="str">
        <f t="shared" si="285"/>
        <v>No</v>
      </c>
      <c r="AG2571">
        <f t="shared" ca="1" si="286"/>
        <v>397</v>
      </c>
      <c r="AH2571" t="str">
        <f ca="1">IF(OR(V2571="",AG2571=""),"Yes",IF(AG2571&gt;Config!$B$41,"Yes","No"))</f>
        <v>Yes</v>
      </c>
    </row>
    <row r="2572" spans="1:34" x14ac:dyDescent="0.25">
      <c r="A2572" s="1" t="s">
        <v>18598</v>
      </c>
      <c r="B2572" s="1" t="s">
        <v>96</v>
      </c>
      <c r="C2572" s="1" t="s">
        <v>189</v>
      </c>
      <c r="D2572" s="1" t="s">
        <v>18599</v>
      </c>
      <c r="E2572" s="1" t="s">
        <v>34526</v>
      </c>
      <c r="F2572" s="1" t="s">
        <v>18600</v>
      </c>
      <c r="G2572" t="str">
        <f t="shared" si="280"/>
        <v>Valid</v>
      </c>
      <c r="H2572" s="1" t="s">
        <v>18601</v>
      </c>
      <c r="I2572" t="str" cm="1">
        <f t="array" ref="I2572">IF(OR(TRIM(H2572)="",ISNUMBER(SEARCH("#",H2572)),AA2572&lt;Config!$B$8,SUMPRODUCT(--ISNUMBER(SEARCH({"a";"b";"c";"d";"e";"f";"g";"h";"i";"j";"k";"l";"m";"n";"o";"p";"q";"r";"s";"t";"u";"v";"w";"x";"y";"z"},H2572)))&gt;0),"Invalid","Valid")</f>
        <v>Valid</v>
      </c>
      <c r="J2572" s="1" t="s">
        <v>18602</v>
      </c>
      <c r="K2572" s="1" t="s">
        <v>264</v>
      </c>
      <c r="L2572" s="1" t="s">
        <v>265</v>
      </c>
      <c r="M2572" s="1" t="s">
        <v>517</v>
      </c>
      <c r="N2572" s="1" t="s">
        <v>86</v>
      </c>
      <c r="O2572" s="1" t="s">
        <v>69</v>
      </c>
      <c r="P2572" t="s">
        <v>328</v>
      </c>
      <c r="Q2572" s="1" t="s">
        <v>329</v>
      </c>
      <c r="R2572" s="1" t="s">
        <v>330</v>
      </c>
      <c r="S2572" s="1" t="s">
        <v>18603</v>
      </c>
      <c r="T2572" s="1" t="s">
        <v>18604</v>
      </c>
      <c r="U2572" s="1" t="s">
        <v>18605</v>
      </c>
      <c r="V2572" s="1" t="s">
        <v>429</v>
      </c>
      <c r="W2572" s="1" t="s">
        <v>40</v>
      </c>
      <c r="X2572" t="str">
        <f t="shared" si="281"/>
        <v>Complete</v>
      </c>
      <c r="Y2572">
        <f>MAX(0,100-IF(G2572="Invalid",Config!$B$5,0)-IF(I2572="Invalid",Config!$B$6,0)-IF(X2572="Incomplete",Config!$B$7,0)-IF(AF2572="Yes",Config!$B$37,0))</f>
        <v>100</v>
      </c>
      <c r="Z2572" s="1">
        <f>IF(OR(TRIM(B2572)="",COUNTIF(Config!$B$15:$B$19,B2572)&gt;0),1,0)+IF(OR(TRIM(C2572)="",COUNTIF(Config!$B$15:$B$19,C2572)&gt;0),1,0)+IF(OR(TRIM(F2572)="",COUNTIF(Config!$B$15:$B$19,F2572)&gt;0),1,0)+IF(OR(TRIM(H2572)="",COUNTIF(Config!$B$15:$B$19,H2572)&gt;0),1,0)+IF(OR(TRIM(E2572)="",COUNTIF(Config!$B$15:$B$19,E2572)&gt;0),1,0)+IF(OR(TRIM(K2572)="",COUNTIF(Config!$B$15:$B$19,K2572)&gt;0),1,0)+IF(OR(TRIM(P2572)="",COUNTIF(Config!$B$15:$B$19,P2572)&gt;0),1,0)+IF(OR(TRIM(R2572)="",COUNTIF(Config!$B$15:$B$19,R2572)&gt;0),1,0)</f>
        <v>0</v>
      </c>
      <c r="AA2572" s="1" cm="1">
        <f t="array" ref="AA2572">SUMPRODUCT(LEN(H2572)-LEN(SUBSTITUTE(H2572,{"0";"1";"2";"3";"4";"5";"6";"7";"8";"9"},"")))</f>
        <v>11</v>
      </c>
      <c r="AC2572" t="str">
        <f t="shared" si="282"/>
        <v/>
      </c>
      <c r="AD2572">
        <f t="shared" si="283"/>
        <v>1</v>
      </c>
      <c r="AE2572">
        <f t="shared" si="284"/>
        <v>1</v>
      </c>
      <c r="AF2572" t="str">
        <f t="shared" si="285"/>
        <v>No</v>
      </c>
      <c r="AG2572">
        <f t="shared" ca="1" si="286"/>
        <v>160</v>
      </c>
      <c r="AH2572" t="str">
        <f ca="1">IF(OR(V2572="",AG2572=""),"Yes",IF(AG2572&gt;Config!$B$41,"Yes","No"))</f>
        <v>No</v>
      </c>
    </row>
    <row r="2573" spans="1:34" x14ac:dyDescent="0.25">
      <c r="A2573" s="1" t="s">
        <v>18606</v>
      </c>
      <c r="B2573" s="1" t="s">
        <v>1241</v>
      </c>
      <c r="C2573" s="1" t="s">
        <v>386</v>
      </c>
      <c r="D2573" s="1" t="s">
        <v>18607</v>
      </c>
      <c r="E2573" s="1" t="s">
        <v>633</v>
      </c>
      <c r="F2573" s="1" t="s">
        <v>18608</v>
      </c>
      <c r="G2573" t="str">
        <f t="shared" si="280"/>
        <v>Valid</v>
      </c>
      <c r="H2573" s="1" t="s">
        <v>18609</v>
      </c>
      <c r="I2573" t="str" cm="1">
        <f t="array" ref="I2573">IF(OR(TRIM(H2573)="",ISNUMBER(SEARCH("#",H2573)),AA2573&lt;Config!$B$8,SUMPRODUCT(--ISNUMBER(SEARCH({"a";"b";"c";"d";"e";"f";"g";"h";"i";"j";"k";"l";"m";"n";"o";"p";"q";"r";"s";"t";"u";"v";"w";"x";"y";"z"},H2573)))&gt;0),"Invalid","Valid")</f>
        <v>Valid</v>
      </c>
      <c r="J2573" s="1" t="s">
        <v>18610</v>
      </c>
      <c r="K2573" s="1" t="s">
        <v>178</v>
      </c>
      <c r="L2573" s="1" t="s">
        <v>102</v>
      </c>
      <c r="M2573" s="1" t="s">
        <v>462</v>
      </c>
      <c r="N2573" s="1" t="s">
        <v>31</v>
      </c>
      <c r="O2573" s="1" t="s">
        <v>180</v>
      </c>
      <c r="P2573" t="s">
        <v>344</v>
      </c>
      <c r="Q2573" s="1" t="s">
        <v>345</v>
      </c>
      <c r="R2573" s="1" t="s">
        <v>1141</v>
      </c>
      <c r="S2573" s="1" t="s">
        <v>18611</v>
      </c>
      <c r="T2573" s="1" t="s">
        <v>18612</v>
      </c>
      <c r="U2573" s="1" t="s">
        <v>18613</v>
      </c>
      <c r="V2573" s="1" t="s">
        <v>140</v>
      </c>
      <c r="W2573" s="1" t="s">
        <v>293</v>
      </c>
      <c r="X2573" t="str">
        <f t="shared" si="281"/>
        <v>Complete</v>
      </c>
      <c r="Y2573">
        <f>MAX(0,100-IF(G2573="Invalid",Config!$B$5,0)-IF(I2573="Invalid",Config!$B$6,0)-IF(X2573="Incomplete",Config!$B$7,0)-IF(AF2573="Yes",Config!$B$37,0))</f>
        <v>100</v>
      </c>
      <c r="Z2573" s="1">
        <f>IF(OR(TRIM(B2573)="",COUNTIF(Config!$B$15:$B$19,B2573)&gt;0),1,0)+IF(OR(TRIM(C2573)="",COUNTIF(Config!$B$15:$B$19,C2573)&gt;0),1,0)+IF(OR(TRIM(F2573)="",COUNTIF(Config!$B$15:$B$19,F2573)&gt;0),1,0)+IF(OR(TRIM(H2573)="",COUNTIF(Config!$B$15:$B$19,H2573)&gt;0),1,0)+IF(OR(TRIM(E2573)="",COUNTIF(Config!$B$15:$B$19,E2573)&gt;0),1,0)+IF(OR(TRIM(K2573)="",COUNTIF(Config!$B$15:$B$19,K2573)&gt;0),1,0)+IF(OR(TRIM(P2573)="",COUNTIF(Config!$B$15:$B$19,P2573)&gt;0),1,0)+IF(OR(TRIM(R2573)="",COUNTIF(Config!$B$15:$B$19,R2573)&gt;0),1,0)</f>
        <v>0</v>
      </c>
      <c r="AA2573" s="1" cm="1">
        <f t="array" ref="AA2573">SUMPRODUCT(LEN(H2573)-LEN(SUBSTITUTE(H2573,{"0";"1";"2";"3";"4";"5";"6";"7";"8";"9"},"")))</f>
        <v>11</v>
      </c>
      <c r="AC2573" t="str">
        <f t="shared" si="282"/>
        <v/>
      </c>
      <c r="AD2573">
        <f t="shared" si="283"/>
        <v>1</v>
      </c>
      <c r="AE2573">
        <f t="shared" si="284"/>
        <v>1</v>
      </c>
      <c r="AF2573" t="str">
        <f t="shared" si="285"/>
        <v>No</v>
      </c>
      <c r="AG2573">
        <f t="shared" ca="1" si="286"/>
        <v>37</v>
      </c>
      <c r="AH2573" t="str">
        <f ca="1">IF(OR(V2573="",AG2573=""),"Yes",IF(AG2573&gt;Config!$B$41,"Yes","No"))</f>
        <v>No</v>
      </c>
    </row>
    <row r="2574" spans="1:34" x14ac:dyDescent="0.25">
      <c r="A2574" s="1" t="s">
        <v>18614</v>
      </c>
      <c r="B2574" s="1" t="s">
        <v>1283</v>
      </c>
      <c r="C2574" s="1" t="s">
        <v>219</v>
      </c>
      <c r="D2574" s="1" t="s">
        <v>18615</v>
      </c>
      <c r="E2574" s="1" t="s">
        <v>35095</v>
      </c>
      <c r="F2574" s="1" t="s">
        <v>18616</v>
      </c>
      <c r="G2574" t="str">
        <f t="shared" si="280"/>
        <v>Valid</v>
      </c>
      <c r="H2574" s="1" t="s">
        <v>18617</v>
      </c>
      <c r="I2574" t="str" cm="1">
        <f t="array" ref="I2574">IF(OR(TRIM(H2574)="",ISNUMBER(SEARCH("#",H2574)),AA2574&lt;Config!$B$8,SUMPRODUCT(--ISNUMBER(SEARCH({"a";"b";"c";"d";"e";"f";"g";"h";"i";"j";"k";"l";"m";"n";"o";"p";"q";"r";"s";"t";"u";"v";"w";"x";"y";"z"},H2574)))&gt;0),"Invalid","Valid")</f>
        <v>Valid</v>
      </c>
      <c r="J2574" s="1" t="s">
        <v>18618</v>
      </c>
      <c r="K2574" s="1" t="s">
        <v>481</v>
      </c>
      <c r="L2574" s="1" t="s">
        <v>179</v>
      </c>
      <c r="M2574" s="1" t="s">
        <v>343</v>
      </c>
      <c r="N2574" s="1" t="s">
        <v>224</v>
      </c>
      <c r="O2574" s="1" t="s">
        <v>180</v>
      </c>
      <c r="P2574" t="s">
        <v>314</v>
      </c>
      <c r="Q2574" s="1" t="s">
        <v>663</v>
      </c>
      <c r="R2574" s="1" t="s">
        <v>315</v>
      </c>
      <c r="S2574" s="1" t="s">
        <v>9647</v>
      </c>
      <c r="T2574" s="1" t="s">
        <v>18619</v>
      </c>
      <c r="U2574" s="1" t="s">
        <v>4482</v>
      </c>
      <c r="V2574" s="1" t="s">
        <v>6350</v>
      </c>
      <c r="W2574" s="1" t="s">
        <v>125</v>
      </c>
      <c r="X2574" t="str">
        <f t="shared" si="281"/>
        <v>Complete</v>
      </c>
      <c r="Y2574">
        <f>MAX(0,100-IF(G2574="Invalid",Config!$B$5,0)-IF(I2574="Invalid",Config!$B$6,0)-IF(X2574="Incomplete",Config!$B$7,0)-IF(AF2574="Yes",Config!$B$37,0))</f>
        <v>100</v>
      </c>
      <c r="Z2574" s="1">
        <f>IF(OR(TRIM(B2574)="",COUNTIF(Config!$B$15:$B$19,B2574)&gt;0),1,0)+IF(OR(TRIM(C2574)="",COUNTIF(Config!$B$15:$B$19,C2574)&gt;0),1,0)+IF(OR(TRIM(F2574)="",COUNTIF(Config!$B$15:$B$19,F2574)&gt;0),1,0)+IF(OR(TRIM(H2574)="",COUNTIF(Config!$B$15:$B$19,H2574)&gt;0),1,0)+IF(OR(TRIM(E2574)="",COUNTIF(Config!$B$15:$B$19,E2574)&gt;0),1,0)+IF(OR(TRIM(K2574)="",COUNTIF(Config!$B$15:$B$19,K2574)&gt;0),1,0)+IF(OR(TRIM(P2574)="",COUNTIF(Config!$B$15:$B$19,P2574)&gt;0),1,0)+IF(OR(TRIM(R2574)="",COUNTIF(Config!$B$15:$B$19,R2574)&gt;0),1,0)</f>
        <v>0</v>
      </c>
      <c r="AA2574" s="1" cm="1">
        <f t="array" ref="AA2574">SUMPRODUCT(LEN(H2574)-LEN(SUBSTITUTE(H2574,{"0";"1";"2";"3";"4";"5";"6";"7";"8";"9"},"")))</f>
        <v>12</v>
      </c>
      <c r="AC2574" t="str">
        <f t="shared" si="282"/>
        <v/>
      </c>
      <c r="AD2574">
        <f t="shared" si="283"/>
        <v>1</v>
      </c>
      <c r="AE2574">
        <f t="shared" si="284"/>
        <v>1</v>
      </c>
      <c r="AF2574" t="str">
        <f t="shared" si="285"/>
        <v>No</v>
      </c>
      <c r="AG2574">
        <f t="shared" ca="1" si="286"/>
        <v>197</v>
      </c>
      <c r="AH2574" t="str">
        <f ca="1">IF(OR(V2574="",AG2574=""),"Yes",IF(AG2574&gt;Config!$B$41,"Yes","No"))</f>
        <v>No</v>
      </c>
    </row>
    <row r="2575" spans="1:34" x14ac:dyDescent="0.25">
      <c r="A2575" s="1" t="s">
        <v>18620</v>
      </c>
      <c r="B2575" s="1" t="s">
        <v>456</v>
      </c>
      <c r="C2575" s="1" t="s">
        <v>245</v>
      </c>
      <c r="D2575" s="1" t="s">
        <v>18621</v>
      </c>
      <c r="E2575" s="1" t="s">
        <v>33927</v>
      </c>
      <c r="F2575" s="1" t="s">
        <v>18622</v>
      </c>
      <c r="G2575" t="str">
        <f t="shared" si="280"/>
        <v>Valid</v>
      </c>
      <c r="H2575" s="1" t="s">
        <v>18623</v>
      </c>
      <c r="I2575" t="str" cm="1">
        <f t="array" ref="I2575">IF(OR(TRIM(H2575)="",ISNUMBER(SEARCH("#",H2575)),AA2575&lt;Config!$B$8,SUMPRODUCT(--ISNUMBER(SEARCH({"a";"b";"c";"d";"e";"f";"g";"h";"i";"j";"k";"l";"m";"n";"o";"p";"q";"r";"s";"t";"u";"v";"w";"x";"y";"z"},H2575)))&gt;0),"Invalid","Valid")</f>
        <v>Valid</v>
      </c>
      <c r="J2575" s="1" t="s">
        <v>18624</v>
      </c>
      <c r="K2575" s="1" t="s">
        <v>378</v>
      </c>
      <c r="L2575" s="1" t="s">
        <v>179</v>
      </c>
      <c r="M2575" s="1" t="s">
        <v>343</v>
      </c>
      <c r="N2575" s="1" t="s">
        <v>211</v>
      </c>
      <c r="O2575" s="1" t="s">
        <v>180</v>
      </c>
      <c r="P2575" t="s">
        <v>328</v>
      </c>
      <c r="Q2575" s="1" t="s">
        <v>1046</v>
      </c>
      <c r="R2575" s="1" t="s">
        <v>18625</v>
      </c>
      <c r="S2575" s="1" t="s">
        <v>15914</v>
      </c>
      <c r="T2575" s="1" t="s">
        <v>18626</v>
      </c>
      <c r="U2575" s="1" t="s">
        <v>18627</v>
      </c>
      <c r="V2575" s="1" t="s">
        <v>18628</v>
      </c>
      <c r="W2575" s="1" t="s">
        <v>75</v>
      </c>
      <c r="X2575" t="str">
        <f t="shared" si="281"/>
        <v>Complete</v>
      </c>
      <c r="Y2575">
        <f>MAX(0,100-IF(G2575="Invalid",Config!$B$5,0)-IF(I2575="Invalid",Config!$B$6,0)-IF(X2575="Incomplete",Config!$B$7,0)-IF(AF2575="Yes",Config!$B$37,0))</f>
        <v>100</v>
      </c>
      <c r="Z2575" s="1">
        <f>IF(OR(TRIM(B2575)="",COUNTIF(Config!$B$15:$B$19,B2575)&gt;0),1,0)+IF(OR(TRIM(C2575)="",COUNTIF(Config!$B$15:$B$19,C2575)&gt;0),1,0)+IF(OR(TRIM(F2575)="",COUNTIF(Config!$B$15:$B$19,F2575)&gt;0),1,0)+IF(OR(TRIM(H2575)="",COUNTIF(Config!$B$15:$B$19,H2575)&gt;0),1,0)+IF(OR(TRIM(E2575)="",COUNTIF(Config!$B$15:$B$19,E2575)&gt;0),1,0)+IF(OR(TRIM(K2575)="",COUNTIF(Config!$B$15:$B$19,K2575)&gt;0),1,0)+IF(OR(TRIM(P2575)="",COUNTIF(Config!$B$15:$B$19,P2575)&gt;0),1,0)+IF(OR(TRIM(R2575)="",COUNTIF(Config!$B$15:$B$19,R2575)&gt;0),1,0)</f>
        <v>0</v>
      </c>
      <c r="AA2575" s="1" cm="1">
        <f t="array" ref="AA2575">SUMPRODUCT(LEN(H2575)-LEN(SUBSTITUTE(H2575,{"0";"1";"2";"3";"4";"5";"6";"7";"8";"9"},"")))</f>
        <v>10</v>
      </c>
      <c r="AC2575" t="str">
        <f t="shared" si="282"/>
        <v/>
      </c>
      <c r="AD2575">
        <f t="shared" si="283"/>
        <v>1</v>
      </c>
      <c r="AE2575">
        <f t="shared" si="284"/>
        <v>1</v>
      </c>
      <c r="AF2575" t="str">
        <f t="shared" si="285"/>
        <v>No</v>
      </c>
      <c r="AG2575">
        <f t="shared" ca="1" si="286"/>
        <v>357</v>
      </c>
      <c r="AH2575" t="str">
        <f ca="1">IF(OR(V2575="",AG2575=""),"Yes",IF(AG2575&gt;Config!$B$41,"Yes","No"))</f>
        <v>No</v>
      </c>
    </row>
    <row r="2576" spans="1:34" x14ac:dyDescent="0.25">
      <c r="A2576" s="1" t="s">
        <v>18629</v>
      </c>
      <c r="B2576" s="1" t="s">
        <v>33815</v>
      </c>
      <c r="C2576" s="1" t="s">
        <v>659</v>
      </c>
      <c r="D2576" s="1" t="s">
        <v>659</v>
      </c>
      <c r="E2576" s="1" t="s">
        <v>35096</v>
      </c>
      <c r="F2576" s="1" t="s">
        <v>18630</v>
      </c>
      <c r="G2576" t="str">
        <f t="shared" si="280"/>
        <v>Valid</v>
      </c>
      <c r="H2576" s="1" t="s">
        <v>18631</v>
      </c>
      <c r="I2576" t="str" cm="1">
        <f t="array" ref="I2576">IF(OR(TRIM(H2576)="",ISNUMBER(SEARCH("#",H2576)),AA2576&lt;Config!$B$8,SUMPRODUCT(--ISNUMBER(SEARCH({"a";"b";"c";"d";"e";"f";"g";"h";"i";"j";"k";"l";"m";"n";"o";"p";"q";"r";"s";"t";"u";"v";"w";"x";"y";"z"},H2576)))&gt;0),"Invalid","Valid")</f>
        <v>Valid</v>
      </c>
      <c r="J2576" s="1" t="s">
        <v>18632</v>
      </c>
      <c r="K2576" s="1" t="s">
        <v>625</v>
      </c>
      <c r="L2576" s="1" t="s">
        <v>450</v>
      </c>
      <c r="M2576" s="1" t="s">
        <v>517</v>
      </c>
      <c r="N2576" s="1" t="s">
        <v>211</v>
      </c>
      <c r="O2576" s="1" t="s">
        <v>69</v>
      </c>
      <c r="P2576" t="s">
        <v>328</v>
      </c>
      <c r="Q2576" s="1" t="s">
        <v>329</v>
      </c>
      <c r="R2576" s="1" t="s">
        <v>392</v>
      </c>
      <c r="S2576" s="1" t="s">
        <v>18633</v>
      </c>
      <c r="T2576" s="1" t="s">
        <v>18634</v>
      </c>
      <c r="U2576" s="1" t="s">
        <v>8052</v>
      </c>
      <c r="V2576" s="1" t="s">
        <v>6282</v>
      </c>
      <c r="W2576" s="1" t="s">
        <v>40</v>
      </c>
      <c r="X2576" t="str">
        <f t="shared" si="281"/>
        <v>Incomplete</v>
      </c>
      <c r="Y2576">
        <f>MAX(0,100-IF(G2576="Invalid",Config!$B$5,0)-IF(I2576="Invalid",Config!$B$6,0)-IF(X2576="Incomplete",Config!$B$7,0)-IF(AF2576="Yes",Config!$B$37,0))</f>
        <v>60</v>
      </c>
      <c r="Z2576" s="1">
        <f>IF(OR(TRIM(B2576)="",COUNTIF(Config!$B$15:$B$19,B2576)&gt;0),1,0)+IF(OR(TRIM(C2576)="",COUNTIF(Config!$B$15:$B$19,C2576)&gt;0),1,0)+IF(OR(TRIM(F2576)="",COUNTIF(Config!$B$15:$B$19,F2576)&gt;0),1,0)+IF(OR(TRIM(H2576)="",COUNTIF(Config!$B$15:$B$19,H2576)&gt;0),1,0)+IF(OR(TRIM(E2576)="",COUNTIF(Config!$B$15:$B$19,E2576)&gt;0),1,0)+IF(OR(TRIM(K2576)="",COUNTIF(Config!$B$15:$B$19,K2576)&gt;0),1,0)+IF(OR(TRIM(P2576)="",COUNTIF(Config!$B$15:$B$19,P2576)&gt;0),1,0)+IF(OR(TRIM(R2576)="",COUNTIF(Config!$B$15:$B$19,R2576)&gt;0),1,0)</f>
        <v>1</v>
      </c>
      <c r="AA2576" s="1" cm="1">
        <f t="array" ref="AA2576">SUMPRODUCT(LEN(H2576)-LEN(SUBSTITUTE(H2576,{"0";"1";"2";"3";"4";"5";"6";"7";"8";"9"},"")))</f>
        <v>10</v>
      </c>
      <c r="AC2576" t="str">
        <f t="shared" si="282"/>
        <v>Incomplete Profile</v>
      </c>
      <c r="AD2576">
        <f t="shared" si="283"/>
        <v>1</v>
      </c>
      <c r="AE2576">
        <f t="shared" si="284"/>
        <v>1</v>
      </c>
      <c r="AF2576" t="str">
        <f t="shared" si="285"/>
        <v>No</v>
      </c>
      <c r="AG2576">
        <f t="shared" ca="1" si="286"/>
        <v>509</v>
      </c>
      <c r="AH2576" t="str">
        <f ca="1">IF(OR(V2576="",AG2576=""),"Yes",IF(AG2576&gt;Config!$B$41,"Yes","No"))</f>
        <v>Yes</v>
      </c>
    </row>
    <row r="2577" spans="1:34" x14ac:dyDescent="0.25">
      <c r="A2577" s="1" t="s">
        <v>18635</v>
      </c>
      <c r="B2577" s="1" t="s">
        <v>62</v>
      </c>
      <c r="C2577" s="1" t="s">
        <v>535</v>
      </c>
      <c r="D2577" s="1" t="s">
        <v>7213</v>
      </c>
      <c r="E2577" s="1" t="s">
        <v>34365</v>
      </c>
      <c r="F2577" s="1" t="s">
        <v>7214</v>
      </c>
      <c r="G2577" t="str">
        <f t="shared" si="280"/>
        <v>Valid</v>
      </c>
      <c r="H2577" s="1" t="s">
        <v>18636</v>
      </c>
      <c r="I2577" t="str" cm="1">
        <f t="array" ref="I2577">IF(OR(TRIM(H2577)="",ISNUMBER(SEARCH("#",H2577)),AA2577&lt;Config!$B$8,SUMPRODUCT(--ISNUMBER(SEARCH({"a";"b";"c";"d";"e";"f";"g";"h";"i";"j";"k";"l";"m";"n";"o";"p";"q";"r";"s";"t";"u";"v";"w";"x";"y";"z"},H2577)))&gt;0),"Invalid","Valid")</f>
        <v>Valid</v>
      </c>
      <c r="J2577" s="1" t="s">
        <v>7216</v>
      </c>
      <c r="K2577" s="1" t="s">
        <v>264</v>
      </c>
      <c r="L2577" s="1" t="s">
        <v>179</v>
      </c>
      <c r="M2577" s="1" t="s">
        <v>85</v>
      </c>
      <c r="N2577" s="1" t="s">
        <v>211</v>
      </c>
      <c r="O2577" s="1" t="s">
        <v>196</v>
      </c>
      <c r="P2577" t="s">
        <v>236</v>
      </c>
      <c r="Q2577" s="1" t="s">
        <v>238</v>
      </c>
      <c r="R2577" s="1" t="s">
        <v>254</v>
      </c>
      <c r="S2577" s="1" t="s">
        <v>7217</v>
      </c>
      <c r="T2577" s="1" t="s">
        <v>7218</v>
      </c>
      <c r="U2577" s="1" t="s">
        <v>6334</v>
      </c>
      <c r="V2577" s="1" t="s">
        <v>6005</v>
      </c>
      <c r="W2577" s="1" t="s">
        <v>384</v>
      </c>
      <c r="X2577" t="str">
        <f t="shared" si="281"/>
        <v>Complete</v>
      </c>
      <c r="Y2577">
        <f>MAX(0,100-IF(G2577="Invalid",Config!$B$5,0)-IF(I2577="Invalid",Config!$B$6,0)-IF(X2577="Incomplete",Config!$B$7,0)-IF(AF2577="Yes",Config!$B$37,0))</f>
        <v>75</v>
      </c>
      <c r="Z2577" s="1">
        <f>IF(OR(TRIM(B2577)="",COUNTIF(Config!$B$15:$B$19,B2577)&gt;0),1,0)+IF(OR(TRIM(C2577)="",COUNTIF(Config!$B$15:$B$19,C2577)&gt;0),1,0)+IF(OR(TRIM(F2577)="",COUNTIF(Config!$B$15:$B$19,F2577)&gt;0),1,0)+IF(OR(TRIM(H2577)="",COUNTIF(Config!$B$15:$B$19,H2577)&gt;0),1,0)+IF(OR(TRIM(E2577)="",COUNTIF(Config!$B$15:$B$19,E2577)&gt;0),1,0)+IF(OR(TRIM(K2577)="",COUNTIF(Config!$B$15:$B$19,K2577)&gt;0),1,0)+IF(OR(TRIM(P2577)="",COUNTIF(Config!$B$15:$B$19,P2577)&gt;0),1,0)+IF(OR(TRIM(R2577)="",COUNTIF(Config!$B$15:$B$19,R2577)&gt;0),1,0)</f>
        <v>0</v>
      </c>
      <c r="AA2577" s="1" cm="1">
        <f t="array" ref="AA2577">SUMPRODUCT(LEN(H2577)-LEN(SUBSTITUTE(H2577,{"0";"1";"2";"3";"4";"5";"6";"7";"8";"9"},"")))</f>
        <v>12</v>
      </c>
      <c r="AC2577" t="str">
        <f t="shared" si="282"/>
        <v>Potential Duplicate</v>
      </c>
      <c r="AD2577">
        <f t="shared" si="283"/>
        <v>3</v>
      </c>
      <c r="AE2577">
        <f t="shared" si="284"/>
        <v>1</v>
      </c>
      <c r="AF2577" t="str">
        <f t="shared" si="285"/>
        <v>Yes</v>
      </c>
      <c r="AG2577">
        <f t="shared" ca="1" si="286"/>
        <v>46</v>
      </c>
      <c r="AH2577" t="str">
        <f ca="1">IF(OR(V2577="",AG2577=""),"Yes",IF(AG2577&gt;Config!$B$41,"Yes","No"))</f>
        <v>No</v>
      </c>
    </row>
    <row r="2578" spans="1:34" x14ac:dyDescent="0.25">
      <c r="A2578" s="1" t="s">
        <v>18637</v>
      </c>
      <c r="B2578" s="1" t="s">
        <v>2431</v>
      </c>
      <c r="C2578" s="1" t="s">
        <v>323</v>
      </c>
      <c r="D2578" s="1" t="s">
        <v>18638</v>
      </c>
      <c r="E2578" s="1" t="s">
        <v>35097</v>
      </c>
      <c r="F2578" s="1" t="s">
        <v>18639</v>
      </c>
      <c r="G2578" t="str">
        <f t="shared" si="280"/>
        <v>Valid</v>
      </c>
      <c r="H2578" s="1" t="s">
        <v>18640</v>
      </c>
      <c r="I2578" t="str" cm="1">
        <f t="array" ref="I2578">IF(OR(TRIM(H2578)="",ISNUMBER(SEARCH("#",H2578)),AA2578&lt;Config!$B$8,SUMPRODUCT(--ISNUMBER(SEARCH({"a";"b";"c";"d";"e";"f";"g";"h";"i";"j";"k";"l";"m";"n";"o";"p";"q";"r";"s";"t";"u";"v";"w";"x";"y";"z"},H2578)))&gt;0),"Invalid","Valid")</f>
        <v>Valid</v>
      </c>
      <c r="J2578" s="1" t="s">
        <v>18641</v>
      </c>
      <c r="K2578" s="1" t="s">
        <v>163</v>
      </c>
      <c r="L2578" s="1" t="s">
        <v>265</v>
      </c>
      <c r="M2578" s="1" t="s">
        <v>50</v>
      </c>
      <c r="N2578" s="1" t="s">
        <v>437</v>
      </c>
      <c r="O2578" s="1" t="s">
        <v>149</v>
      </c>
      <c r="P2578" t="s">
        <v>87</v>
      </c>
      <c r="Q2578" s="1" t="s">
        <v>166</v>
      </c>
      <c r="R2578" s="1" t="s">
        <v>559</v>
      </c>
      <c r="S2578" s="1" t="s">
        <v>18642</v>
      </c>
      <c r="T2578" s="1" t="s">
        <v>18643</v>
      </c>
      <c r="U2578" s="1" t="s">
        <v>8052</v>
      </c>
      <c r="V2578" s="1" t="s">
        <v>2521</v>
      </c>
      <c r="W2578" s="1" t="s">
        <v>384</v>
      </c>
      <c r="X2578" t="str">
        <f t="shared" si="281"/>
        <v>Complete</v>
      </c>
      <c r="Y2578">
        <f>MAX(0,100-IF(G2578="Invalid",Config!$B$5,0)-IF(I2578="Invalid",Config!$B$6,0)-IF(X2578="Incomplete",Config!$B$7,0)-IF(AF2578="Yes",Config!$B$37,0))</f>
        <v>100</v>
      </c>
      <c r="Z2578" s="1">
        <f>IF(OR(TRIM(B2578)="",COUNTIF(Config!$B$15:$B$19,B2578)&gt;0),1,0)+IF(OR(TRIM(C2578)="",COUNTIF(Config!$B$15:$B$19,C2578)&gt;0),1,0)+IF(OR(TRIM(F2578)="",COUNTIF(Config!$B$15:$B$19,F2578)&gt;0),1,0)+IF(OR(TRIM(H2578)="",COUNTIF(Config!$B$15:$B$19,H2578)&gt;0),1,0)+IF(OR(TRIM(E2578)="",COUNTIF(Config!$B$15:$B$19,E2578)&gt;0),1,0)+IF(OR(TRIM(K2578)="",COUNTIF(Config!$B$15:$B$19,K2578)&gt;0),1,0)+IF(OR(TRIM(P2578)="",COUNTIF(Config!$B$15:$B$19,P2578)&gt;0),1,0)+IF(OR(TRIM(R2578)="",COUNTIF(Config!$B$15:$B$19,R2578)&gt;0),1,0)</f>
        <v>0</v>
      </c>
      <c r="AA2578" s="1" cm="1">
        <f t="array" ref="AA2578">SUMPRODUCT(LEN(H2578)-LEN(SUBSTITUTE(H2578,{"0";"1";"2";"3";"4";"5";"6";"7";"8";"9"},"")))</f>
        <v>11</v>
      </c>
      <c r="AC2578" t="str">
        <f t="shared" si="282"/>
        <v/>
      </c>
      <c r="AD2578">
        <f t="shared" si="283"/>
        <v>1</v>
      </c>
      <c r="AE2578">
        <f t="shared" si="284"/>
        <v>1</v>
      </c>
      <c r="AF2578" t="str">
        <f t="shared" si="285"/>
        <v>No</v>
      </c>
      <c r="AG2578">
        <f t="shared" ca="1" si="286"/>
        <v>207</v>
      </c>
      <c r="AH2578" t="str">
        <f ca="1">IF(OR(V2578="",AG2578=""),"Yes",IF(AG2578&gt;Config!$B$41,"Yes","No"))</f>
        <v>No</v>
      </c>
    </row>
    <row r="2579" spans="1:34" x14ac:dyDescent="0.25">
      <c r="A2579" s="1" t="s">
        <v>18644</v>
      </c>
      <c r="B2579" s="1" t="s">
        <v>4752</v>
      </c>
      <c r="C2579" s="1" t="s">
        <v>861</v>
      </c>
      <c r="D2579" s="1" t="s">
        <v>18645</v>
      </c>
      <c r="E2579" s="1" t="s">
        <v>35098</v>
      </c>
      <c r="F2579" s="1" t="s">
        <v>18646</v>
      </c>
      <c r="G2579" t="str">
        <f t="shared" si="280"/>
        <v>Valid</v>
      </c>
      <c r="H2579" s="1" t="s">
        <v>18647</v>
      </c>
      <c r="I2579" t="str" cm="1">
        <f t="array" ref="I2579">IF(OR(TRIM(H2579)="",ISNUMBER(SEARCH("#",H2579)),AA2579&lt;Config!$B$8,SUMPRODUCT(--ISNUMBER(SEARCH({"a";"b";"c";"d";"e";"f";"g";"h";"i";"j";"k";"l";"m";"n";"o";"p";"q";"r";"s";"t";"u";"v";"w";"x";"y";"z"},H2579)))&gt;0),"Invalid","Valid")</f>
        <v>Valid</v>
      </c>
      <c r="J2579" s="1" t="s">
        <v>18648</v>
      </c>
      <c r="K2579" s="1" t="s">
        <v>66</v>
      </c>
      <c r="L2579" s="1" t="s">
        <v>49</v>
      </c>
      <c r="M2579" s="1" t="s">
        <v>30</v>
      </c>
      <c r="N2579" s="1" t="s">
        <v>224</v>
      </c>
      <c r="O2579" s="1" t="s">
        <v>69</v>
      </c>
      <c r="P2579" t="s">
        <v>53</v>
      </c>
      <c r="Q2579" s="1" t="s">
        <v>55</v>
      </c>
      <c r="R2579" s="1" t="s">
        <v>415</v>
      </c>
      <c r="S2579" s="1" t="s">
        <v>18649</v>
      </c>
      <c r="T2579" s="1" t="s">
        <v>18650</v>
      </c>
      <c r="U2579" s="1" t="s">
        <v>2381</v>
      </c>
      <c r="V2579" s="1" t="s">
        <v>18651</v>
      </c>
      <c r="W2579" s="1" t="s">
        <v>202</v>
      </c>
      <c r="X2579" t="str">
        <f t="shared" si="281"/>
        <v>Complete</v>
      </c>
      <c r="Y2579">
        <f>MAX(0,100-IF(G2579="Invalid",Config!$B$5,0)-IF(I2579="Invalid",Config!$B$6,0)-IF(X2579="Incomplete",Config!$B$7,0)-IF(AF2579="Yes",Config!$B$37,0))</f>
        <v>100</v>
      </c>
      <c r="Z2579" s="1">
        <f>IF(OR(TRIM(B2579)="",COUNTIF(Config!$B$15:$B$19,B2579)&gt;0),1,0)+IF(OR(TRIM(C2579)="",COUNTIF(Config!$B$15:$B$19,C2579)&gt;0),1,0)+IF(OR(TRIM(F2579)="",COUNTIF(Config!$B$15:$B$19,F2579)&gt;0),1,0)+IF(OR(TRIM(H2579)="",COUNTIF(Config!$B$15:$B$19,H2579)&gt;0),1,0)+IF(OR(TRIM(E2579)="",COUNTIF(Config!$B$15:$B$19,E2579)&gt;0),1,0)+IF(OR(TRIM(K2579)="",COUNTIF(Config!$B$15:$B$19,K2579)&gt;0),1,0)+IF(OR(TRIM(P2579)="",COUNTIF(Config!$B$15:$B$19,P2579)&gt;0),1,0)+IF(OR(TRIM(R2579)="",COUNTIF(Config!$B$15:$B$19,R2579)&gt;0),1,0)</f>
        <v>0</v>
      </c>
      <c r="AA2579" s="1" cm="1">
        <f t="array" ref="AA2579">SUMPRODUCT(LEN(H2579)-LEN(SUBSTITUTE(H2579,{"0";"1";"2";"3";"4";"5";"6";"7";"8";"9"},"")))</f>
        <v>12</v>
      </c>
      <c r="AC2579" t="str">
        <f t="shared" si="282"/>
        <v/>
      </c>
      <c r="AD2579">
        <f t="shared" si="283"/>
        <v>1</v>
      </c>
      <c r="AE2579">
        <f t="shared" si="284"/>
        <v>1</v>
      </c>
      <c r="AF2579" t="str">
        <f t="shared" si="285"/>
        <v>No</v>
      </c>
      <c r="AG2579">
        <f t="shared" ca="1" si="286"/>
        <v>108</v>
      </c>
      <c r="AH2579" t="str">
        <f ca="1">IF(OR(V2579="",AG2579=""),"Yes",IF(AG2579&gt;Config!$B$41,"Yes","No"))</f>
        <v>No</v>
      </c>
    </row>
    <row r="2580" spans="1:34" x14ac:dyDescent="0.25">
      <c r="A2580" s="1" t="s">
        <v>18652</v>
      </c>
      <c r="B2580" s="1" t="s">
        <v>219</v>
      </c>
      <c r="C2580" s="1" t="s">
        <v>679</v>
      </c>
      <c r="D2580" s="1" t="s">
        <v>18653</v>
      </c>
      <c r="E2580" s="1" t="s">
        <v>34821</v>
      </c>
      <c r="F2580" s="1" t="s">
        <v>18654</v>
      </c>
      <c r="G2580" t="str">
        <f t="shared" si="280"/>
        <v>Valid</v>
      </c>
      <c r="H2580" s="1" t="s">
        <v>18655</v>
      </c>
      <c r="I2580" t="str" cm="1">
        <f t="array" ref="I2580">IF(OR(TRIM(H2580)="",ISNUMBER(SEARCH("#",H2580)),AA2580&lt;Config!$B$8,SUMPRODUCT(--ISNUMBER(SEARCH({"a";"b";"c";"d";"e";"f";"g";"h";"i";"j";"k";"l";"m";"n";"o";"p";"q";"r";"s";"t";"u";"v";"w";"x";"y";"z"},H2580)))&gt;0),"Invalid","Valid")</f>
        <v>Valid</v>
      </c>
      <c r="J2580" s="1" t="s">
        <v>18656</v>
      </c>
      <c r="K2580" s="1" t="s">
        <v>425</v>
      </c>
      <c r="L2580" s="1" t="s">
        <v>84</v>
      </c>
      <c r="M2580" s="1" t="s">
        <v>462</v>
      </c>
      <c r="N2580" s="1" t="s">
        <v>211</v>
      </c>
      <c r="O2580" s="1" t="s">
        <v>180</v>
      </c>
      <c r="P2580" t="s">
        <v>53</v>
      </c>
      <c r="Q2580" s="1" t="s">
        <v>55</v>
      </c>
      <c r="R2580" s="1" t="s">
        <v>198</v>
      </c>
      <c r="S2580" s="1" t="s">
        <v>18657</v>
      </c>
      <c r="T2580" s="1" t="s">
        <v>18658</v>
      </c>
      <c r="U2580" s="1" t="s">
        <v>18659</v>
      </c>
      <c r="V2580" s="1" t="s">
        <v>16053</v>
      </c>
      <c r="W2580" s="1" t="s">
        <v>141</v>
      </c>
      <c r="X2580" t="str">
        <f t="shared" si="281"/>
        <v>Complete</v>
      </c>
      <c r="Y2580">
        <f>MAX(0,100-IF(G2580="Invalid",Config!$B$5,0)-IF(I2580="Invalid",Config!$B$6,0)-IF(X2580="Incomplete",Config!$B$7,0)-IF(AF2580="Yes",Config!$B$37,0))</f>
        <v>100</v>
      </c>
      <c r="Z2580" s="1">
        <f>IF(OR(TRIM(B2580)="",COUNTIF(Config!$B$15:$B$19,B2580)&gt;0),1,0)+IF(OR(TRIM(C2580)="",COUNTIF(Config!$B$15:$B$19,C2580)&gt;0),1,0)+IF(OR(TRIM(F2580)="",COUNTIF(Config!$B$15:$B$19,F2580)&gt;0),1,0)+IF(OR(TRIM(H2580)="",COUNTIF(Config!$B$15:$B$19,H2580)&gt;0),1,0)+IF(OR(TRIM(E2580)="",COUNTIF(Config!$B$15:$B$19,E2580)&gt;0),1,0)+IF(OR(TRIM(K2580)="",COUNTIF(Config!$B$15:$B$19,K2580)&gt;0),1,0)+IF(OR(TRIM(P2580)="",COUNTIF(Config!$B$15:$B$19,P2580)&gt;0),1,0)+IF(OR(TRIM(R2580)="",COUNTIF(Config!$B$15:$B$19,R2580)&gt;0),1,0)</f>
        <v>0</v>
      </c>
      <c r="AA2580" s="1" cm="1">
        <f t="array" ref="AA2580">SUMPRODUCT(LEN(H2580)-LEN(SUBSTITUTE(H2580,{"0";"1";"2";"3";"4";"5";"6";"7";"8";"9"},"")))</f>
        <v>12</v>
      </c>
      <c r="AC2580" t="str">
        <f t="shared" si="282"/>
        <v/>
      </c>
      <c r="AD2580">
        <f t="shared" si="283"/>
        <v>1</v>
      </c>
      <c r="AE2580">
        <f t="shared" si="284"/>
        <v>1</v>
      </c>
      <c r="AF2580" t="str">
        <f t="shared" si="285"/>
        <v>No</v>
      </c>
      <c r="AG2580">
        <f t="shared" ca="1" si="286"/>
        <v>413</v>
      </c>
      <c r="AH2580" t="str">
        <f ca="1">IF(OR(V2580="",AG2580=""),"Yes",IF(AG2580&gt;Config!$B$41,"Yes","No"))</f>
        <v>Yes</v>
      </c>
    </row>
    <row r="2581" spans="1:34" x14ac:dyDescent="0.25">
      <c r="A2581" s="1" t="s">
        <v>18660</v>
      </c>
      <c r="B2581" s="1" t="s">
        <v>678</v>
      </c>
      <c r="C2581" s="1" t="s">
        <v>353</v>
      </c>
      <c r="D2581" s="1" t="s">
        <v>16697</v>
      </c>
      <c r="E2581" s="1" t="s">
        <v>35099</v>
      </c>
      <c r="F2581" s="1" t="s">
        <v>18661</v>
      </c>
      <c r="G2581" t="str">
        <f t="shared" si="280"/>
        <v>Invalid</v>
      </c>
      <c r="H2581" s="1" t="s">
        <v>18662</v>
      </c>
      <c r="I2581" t="str" cm="1">
        <f t="array" ref="I2581">IF(OR(TRIM(H2581)="",ISNUMBER(SEARCH("#",H2581)),AA2581&lt;Config!$B$8,SUMPRODUCT(--ISNUMBER(SEARCH({"a";"b";"c";"d";"e";"f";"g";"h";"i";"j";"k";"l";"m";"n";"o";"p";"q";"r";"s";"t";"u";"v";"w";"x";"y";"z"},H2581)))&gt;0),"Invalid","Valid")</f>
        <v>Valid</v>
      </c>
      <c r="J2581" s="1" t="s">
        <v>18663</v>
      </c>
      <c r="K2581" s="1" t="s">
        <v>722</v>
      </c>
      <c r="L2581" s="1" t="s">
        <v>102</v>
      </c>
      <c r="M2581" s="1" t="s">
        <v>165</v>
      </c>
      <c r="N2581" s="1" t="s">
        <v>713</v>
      </c>
      <c r="O2581" s="1" t="s">
        <v>32</v>
      </c>
      <c r="P2581" t="s">
        <v>344</v>
      </c>
      <c r="Q2581" s="1" t="s">
        <v>971</v>
      </c>
      <c r="R2581" s="1" t="s">
        <v>346</v>
      </c>
      <c r="S2581" s="1" t="s">
        <v>3849</v>
      </c>
      <c r="T2581" s="1" t="s">
        <v>18664</v>
      </c>
      <c r="U2581" s="1" t="s">
        <v>3851</v>
      </c>
      <c r="V2581" s="1" t="s">
        <v>170</v>
      </c>
      <c r="W2581" s="1" t="s">
        <v>202</v>
      </c>
      <c r="X2581" t="str">
        <f t="shared" si="281"/>
        <v>Complete</v>
      </c>
      <c r="Y2581">
        <f>MAX(0,100-IF(G2581="Invalid",Config!$B$5,0)-IF(I2581="Invalid",Config!$B$6,0)-IF(X2581="Incomplete",Config!$B$7,0)-IF(AF2581="Yes",Config!$B$37,0))</f>
        <v>70</v>
      </c>
      <c r="Z2581" s="1">
        <f>IF(OR(TRIM(B2581)="",COUNTIF(Config!$B$15:$B$19,B2581)&gt;0),1,0)+IF(OR(TRIM(C2581)="",COUNTIF(Config!$B$15:$B$19,C2581)&gt;0),1,0)+IF(OR(TRIM(F2581)="",COUNTIF(Config!$B$15:$B$19,F2581)&gt;0),1,0)+IF(OR(TRIM(H2581)="",COUNTIF(Config!$B$15:$B$19,H2581)&gt;0),1,0)+IF(OR(TRIM(E2581)="",COUNTIF(Config!$B$15:$B$19,E2581)&gt;0),1,0)+IF(OR(TRIM(K2581)="",COUNTIF(Config!$B$15:$B$19,K2581)&gt;0),1,0)+IF(OR(TRIM(P2581)="",COUNTIF(Config!$B$15:$B$19,P2581)&gt;0),1,0)+IF(OR(TRIM(R2581)="",COUNTIF(Config!$B$15:$B$19,R2581)&gt;0),1,0)</f>
        <v>0</v>
      </c>
      <c r="AA2581" s="1" cm="1">
        <f t="array" ref="AA2581">SUMPRODUCT(LEN(H2581)-LEN(SUBSTITUTE(H2581,{"0";"1";"2";"3";"4";"5";"6";"7";"8";"9"},"")))</f>
        <v>10</v>
      </c>
      <c r="AC2581" t="str">
        <f t="shared" si="282"/>
        <v>Invalid Email</v>
      </c>
      <c r="AD2581">
        <f t="shared" si="283"/>
        <v>0</v>
      </c>
      <c r="AE2581">
        <f t="shared" si="284"/>
        <v>1</v>
      </c>
      <c r="AF2581" t="str">
        <f t="shared" si="285"/>
        <v>No</v>
      </c>
      <c r="AG2581">
        <f t="shared" ca="1" si="286"/>
        <v>394</v>
      </c>
      <c r="AH2581" t="str">
        <f ca="1">IF(OR(V2581="",AG2581=""),"Yes",IF(AG2581&gt;Config!$B$41,"Yes","No"))</f>
        <v>Yes</v>
      </c>
    </row>
    <row r="2582" spans="1:34" x14ac:dyDescent="0.25">
      <c r="A2582" s="1" t="s">
        <v>18665</v>
      </c>
      <c r="B2582" s="1" t="s">
        <v>6040</v>
      </c>
      <c r="C2582" s="1" t="s">
        <v>97</v>
      </c>
      <c r="D2582" s="1" t="s">
        <v>18666</v>
      </c>
      <c r="E2582" s="1" t="s">
        <v>283</v>
      </c>
      <c r="F2582" s="1" t="s">
        <v>18667</v>
      </c>
      <c r="G2582" t="str">
        <f t="shared" si="280"/>
        <v>Valid</v>
      </c>
      <c r="H2582" s="1" t="s">
        <v>18668</v>
      </c>
      <c r="I2582" t="str" cm="1">
        <f t="array" ref="I2582">IF(OR(TRIM(H2582)="",ISNUMBER(SEARCH("#",H2582)),AA2582&lt;Config!$B$8,SUMPRODUCT(--ISNUMBER(SEARCH({"a";"b";"c";"d";"e";"f";"g";"h";"i";"j";"k";"l";"m";"n";"o";"p";"q";"r";"s";"t";"u";"v";"w";"x";"y";"z"},H2582)))&gt;0),"Invalid","Valid")</f>
        <v>Valid</v>
      </c>
      <c r="J2582" s="1" t="s">
        <v>18669</v>
      </c>
      <c r="K2582" s="1" t="s">
        <v>369</v>
      </c>
      <c r="L2582" s="1" t="s">
        <v>67</v>
      </c>
      <c r="M2582" s="1" t="s">
        <v>165</v>
      </c>
      <c r="N2582" s="1" t="s">
        <v>51</v>
      </c>
      <c r="O2582" s="1" t="s">
        <v>69</v>
      </c>
      <c r="P2582" t="s">
        <v>53</v>
      </c>
      <c r="Q2582" s="1" t="s">
        <v>181</v>
      </c>
      <c r="R2582" s="1" t="s">
        <v>55</v>
      </c>
      <c r="S2582" s="1" t="s">
        <v>13070</v>
      </c>
      <c r="T2582" s="1" t="s">
        <v>18670</v>
      </c>
      <c r="U2582" s="1" t="s">
        <v>7017</v>
      </c>
      <c r="V2582" s="1" t="s">
        <v>18671</v>
      </c>
      <c r="W2582" s="1" t="s">
        <v>202</v>
      </c>
      <c r="X2582" t="str">
        <f t="shared" si="281"/>
        <v>Complete</v>
      </c>
      <c r="Y2582">
        <f>MAX(0,100-IF(G2582="Invalid",Config!$B$5,0)-IF(I2582="Invalid",Config!$B$6,0)-IF(X2582="Incomplete",Config!$B$7,0)-IF(AF2582="Yes",Config!$B$37,0))</f>
        <v>100</v>
      </c>
      <c r="Z2582" s="1">
        <f>IF(OR(TRIM(B2582)="",COUNTIF(Config!$B$15:$B$19,B2582)&gt;0),1,0)+IF(OR(TRIM(C2582)="",COUNTIF(Config!$B$15:$B$19,C2582)&gt;0),1,0)+IF(OR(TRIM(F2582)="",COUNTIF(Config!$B$15:$B$19,F2582)&gt;0),1,0)+IF(OR(TRIM(H2582)="",COUNTIF(Config!$B$15:$B$19,H2582)&gt;0),1,0)+IF(OR(TRIM(E2582)="",COUNTIF(Config!$B$15:$B$19,E2582)&gt;0),1,0)+IF(OR(TRIM(K2582)="",COUNTIF(Config!$B$15:$B$19,K2582)&gt;0),1,0)+IF(OR(TRIM(P2582)="",COUNTIF(Config!$B$15:$B$19,P2582)&gt;0),1,0)+IF(OR(TRIM(R2582)="",COUNTIF(Config!$B$15:$B$19,R2582)&gt;0),1,0)</f>
        <v>0</v>
      </c>
      <c r="AA2582" s="1" cm="1">
        <f t="array" ref="AA2582">SUMPRODUCT(LEN(H2582)-LEN(SUBSTITUTE(H2582,{"0";"1";"2";"3";"4";"5";"6";"7";"8";"9"},"")))</f>
        <v>12</v>
      </c>
      <c r="AC2582" t="str">
        <f t="shared" si="282"/>
        <v/>
      </c>
      <c r="AD2582">
        <f t="shared" si="283"/>
        <v>1</v>
      </c>
      <c r="AE2582">
        <f t="shared" si="284"/>
        <v>1</v>
      </c>
      <c r="AF2582" t="str">
        <f t="shared" si="285"/>
        <v>No</v>
      </c>
      <c r="AG2582">
        <f t="shared" ca="1" si="286"/>
        <v>297</v>
      </c>
      <c r="AH2582" t="str">
        <f ca="1">IF(OR(V2582="",AG2582=""),"Yes",IF(AG2582&gt;Config!$B$41,"Yes","No"))</f>
        <v>No</v>
      </c>
    </row>
    <row r="2583" spans="1:34" x14ac:dyDescent="0.25">
      <c r="A2583" s="1" t="s">
        <v>8742</v>
      </c>
      <c r="B2583" s="1" t="s">
        <v>6040</v>
      </c>
      <c r="C2583" s="1" t="s">
        <v>128</v>
      </c>
      <c r="D2583" s="1" t="s">
        <v>18672</v>
      </c>
      <c r="E2583" s="1" t="s">
        <v>283</v>
      </c>
      <c r="F2583" s="1" t="s">
        <v>18673</v>
      </c>
      <c r="G2583" t="str">
        <f t="shared" si="280"/>
        <v>Valid</v>
      </c>
      <c r="H2583" s="1" t="s">
        <v>18674</v>
      </c>
      <c r="I2583" t="str" cm="1">
        <f t="array" ref="I2583">IF(OR(TRIM(H2583)="",ISNUMBER(SEARCH("#",H2583)),AA2583&lt;Config!$B$8,SUMPRODUCT(--ISNUMBER(SEARCH({"a";"b";"c";"d";"e";"f";"g";"h";"i";"j";"k";"l";"m";"n";"o";"p";"q";"r";"s";"t";"u";"v";"w";"x";"y";"z"},H2583)))&gt;0),"Invalid","Valid")</f>
        <v>Valid</v>
      </c>
      <c r="J2583" s="1" t="s">
        <v>18675</v>
      </c>
      <c r="K2583" s="1" t="s">
        <v>369</v>
      </c>
      <c r="L2583" s="1" t="s">
        <v>49</v>
      </c>
      <c r="M2583" s="1" t="s">
        <v>85</v>
      </c>
      <c r="N2583" s="1" t="s">
        <v>33819</v>
      </c>
      <c r="O2583" s="1" t="s">
        <v>149</v>
      </c>
      <c r="P2583" t="s">
        <v>53</v>
      </c>
      <c r="Q2583" s="1" t="s">
        <v>54</v>
      </c>
      <c r="R2583" s="1" t="s">
        <v>55</v>
      </c>
      <c r="S2583" s="1" t="s">
        <v>18676</v>
      </c>
      <c r="T2583" s="1" t="s">
        <v>18677</v>
      </c>
      <c r="U2583" s="1" t="s">
        <v>11434</v>
      </c>
      <c r="V2583" s="1" t="s">
        <v>140</v>
      </c>
      <c r="W2583" s="1" t="s">
        <v>141</v>
      </c>
      <c r="X2583" t="str">
        <f t="shared" si="281"/>
        <v>Complete</v>
      </c>
      <c r="Y2583">
        <f>MAX(0,100-IF(G2583="Invalid",Config!$B$5,0)-IF(I2583="Invalid",Config!$B$6,0)-IF(X2583="Incomplete",Config!$B$7,0)-IF(AF2583="Yes",Config!$B$37,0))</f>
        <v>100</v>
      </c>
      <c r="Z2583" s="1">
        <f>IF(OR(TRIM(B2583)="",COUNTIF(Config!$B$15:$B$19,B2583)&gt;0),1,0)+IF(OR(TRIM(C2583)="",COUNTIF(Config!$B$15:$B$19,C2583)&gt;0),1,0)+IF(OR(TRIM(F2583)="",COUNTIF(Config!$B$15:$B$19,F2583)&gt;0),1,0)+IF(OR(TRIM(H2583)="",COUNTIF(Config!$B$15:$B$19,H2583)&gt;0),1,0)+IF(OR(TRIM(E2583)="",COUNTIF(Config!$B$15:$B$19,E2583)&gt;0),1,0)+IF(OR(TRIM(K2583)="",COUNTIF(Config!$B$15:$B$19,K2583)&gt;0),1,0)+IF(OR(TRIM(P2583)="",COUNTIF(Config!$B$15:$B$19,P2583)&gt;0),1,0)+IF(OR(TRIM(R2583)="",COUNTIF(Config!$B$15:$B$19,R2583)&gt;0),1,0)</f>
        <v>0</v>
      </c>
      <c r="AA2583" s="1" cm="1">
        <f t="array" ref="AA2583">SUMPRODUCT(LEN(H2583)-LEN(SUBSTITUTE(H2583,{"0";"1";"2";"3";"4";"5";"6";"7";"8";"9"},"")))</f>
        <v>12</v>
      </c>
      <c r="AC2583" t="str">
        <f t="shared" si="282"/>
        <v/>
      </c>
      <c r="AD2583">
        <f t="shared" si="283"/>
        <v>1</v>
      </c>
      <c r="AE2583">
        <f t="shared" si="284"/>
        <v>1</v>
      </c>
      <c r="AF2583" t="str">
        <f t="shared" si="285"/>
        <v>No</v>
      </c>
      <c r="AG2583">
        <f t="shared" ca="1" si="286"/>
        <v>37</v>
      </c>
      <c r="AH2583" t="str">
        <f ca="1">IF(OR(V2583="",AG2583=""),"Yes",IF(AG2583&gt;Config!$B$41,"Yes","No"))</f>
        <v>No</v>
      </c>
    </row>
    <row r="2584" spans="1:34" x14ac:dyDescent="0.25">
      <c r="A2584" s="1" t="s">
        <v>18678</v>
      </c>
      <c r="B2584" s="1" t="s">
        <v>774</v>
      </c>
      <c r="C2584" s="1" t="s">
        <v>1736</v>
      </c>
      <c r="D2584" s="1" t="s">
        <v>18679</v>
      </c>
      <c r="E2584" s="1" t="s">
        <v>35100</v>
      </c>
      <c r="F2584" s="1" t="s">
        <v>18680</v>
      </c>
      <c r="G2584" t="str">
        <f t="shared" si="280"/>
        <v>Valid</v>
      </c>
      <c r="H2584" s="1" t="s">
        <v>18681</v>
      </c>
      <c r="I2584" t="str" cm="1">
        <f t="array" ref="I2584">IF(OR(TRIM(H2584)="",ISNUMBER(SEARCH("#",H2584)),AA2584&lt;Config!$B$8,SUMPRODUCT(--ISNUMBER(SEARCH({"a";"b";"c";"d";"e";"f";"g";"h";"i";"j";"k";"l";"m";"n";"o";"p";"q";"r";"s";"t";"u";"v";"w";"x";"y";"z"},H2584)))&gt;0),"Invalid","Valid")</f>
        <v>Valid</v>
      </c>
      <c r="J2584" s="1" t="s">
        <v>18682</v>
      </c>
      <c r="K2584" s="1" t="s">
        <v>1001</v>
      </c>
      <c r="L2584" s="1" t="s">
        <v>102</v>
      </c>
      <c r="M2584" s="1" t="s">
        <v>165</v>
      </c>
      <c r="N2584" s="1" t="s">
        <v>33819</v>
      </c>
      <c r="O2584" s="1" t="s">
        <v>32</v>
      </c>
      <c r="P2584" t="s">
        <v>236</v>
      </c>
      <c r="Q2584" s="1" t="s">
        <v>254</v>
      </c>
      <c r="R2584" s="1" t="s">
        <v>237</v>
      </c>
      <c r="S2584" s="1" t="s">
        <v>18683</v>
      </c>
      <c r="T2584" s="1" t="s">
        <v>18684</v>
      </c>
      <c r="U2584" s="1" t="s">
        <v>7676</v>
      </c>
      <c r="V2584" s="1" t="s">
        <v>3028</v>
      </c>
      <c r="W2584" s="1" t="s">
        <v>186</v>
      </c>
      <c r="X2584" t="str">
        <f t="shared" si="281"/>
        <v>Complete</v>
      </c>
      <c r="Y2584">
        <f>MAX(0,100-IF(G2584="Invalid",Config!$B$5,0)-IF(I2584="Invalid",Config!$B$6,0)-IF(X2584="Incomplete",Config!$B$7,0)-IF(AF2584="Yes",Config!$B$37,0))</f>
        <v>75</v>
      </c>
      <c r="Z2584" s="1">
        <f>IF(OR(TRIM(B2584)="",COUNTIF(Config!$B$15:$B$19,B2584)&gt;0),1,0)+IF(OR(TRIM(C2584)="",COUNTIF(Config!$B$15:$B$19,C2584)&gt;0),1,0)+IF(OR(TRIM(F2584)="",COUNTIF(Config!$B$15:$B$19,F2584)&gt;0),1,0)+IF(OR(TRIM(H2584)="",COUNTIF(Config!$B$15:$B$19,H2584)&gt;0),1,0)+IF(OR(TRIM(E2584)="",COUNTIF(Config!$B$15:$B$19,E2584)&gt;0),1,0)+IF(OR(TRIM(K2584)="",COUNTIF(Config!$B$15:$B$19,K2584)&gt;0),1,0)+IF(OR(TRIM(P2584)="",COUNTIF(Config!$B$15:$B$19,P2584)&gt;0),1,0)+IF(OR(TRIM(R2584)="",COUNTIF(Config!$B$15:$B$19,R2584)&gt;0),1,0)</f>
        <v>0</v>
      </c>
      <c r="AA2584" s="1" cm="1">
        <f t="array" ref="AA2584">SUMPRODUCT(LEN(H2584)-LEN(SUBSTITUTE(H2584,{"0";"1";"2";"3";"4";"5";"6";"7";"8";"9"},"")))</f>
        <v>12</v>
      </c>
      <c r="AC2584" t="str">
        <f t="shared" si="282"/>
        <v>Potential Duplicate</v>
      </c>
      <c r="AD2584">
        <f t="shared" si="283"/>
        <v>1</v>
      </c>
      <c r="AE2584">
        <f t="shared" si="284"/>
        <v>2</v>
      </c>
      <c r="AF2584" t="str">
        <f t="shared" si="285"/>
        <v>Yes</v>
      </c>
      <c r="AG2584">
        <f t="shared" ca="1" si="286"/>
        <v>268</v>
      </c>
      <c r="AH2584" t="str">
        <f ca="1">IF(OR(V2584="",AG2584=""),"Yes",IF(AG2584&gt;Config!$B$41,"Yes","No"))</f>
        <v>No</v>
      </c>
    </row>
    <row r="2585" spans="1:34" x14ac:dyDescent="0.25">
      <c r="A2585" s="1" t="s">
        <v>18685</v>
      </c>
      <c r="B2585" s="1" t="s">
        <v>534</v>
      </c>
      <c r="C2585" s="1" t="s">
        <v>308</v>
      </c>
      <c r="D2585" s="1" t="s">
        <v>18686</v>
      </c>
      <c r="E2585" s="1" t="s">
        <v>33829</v>
      </c>
      <c r="F2585" s="1" t="s">
        <v>18687</v>
      </c>
      <c r="G2585" t="str">
        <f t="shared" si="280"/>
        <v>Valid</v>
      </c>
      <c r="H2585" s="1" t="s">
        <v>18688</v>
      </c>
      <c r="I2585" t="str" cm="1">
        <f t="array" ref="I2585">IF(OR(TRIM(H2585)="",ISNUMBER(SEARCH("#",H2585)),AA2585&lt;Config!$B$8,SUMPRODUCT(--ISNUMBER(SEARCH({"a";"b";"c";"d";"e";"f";"g";"h";"i";"j";"k";"l";"m";"n";"o";"p";"q";"r";"s";"t";"u";"v";"w";"x";"y";"z"},H2585)))&gt;0),"Invalid","Valid")</f>
        <v>Valid</v>
      </c>
      <c r="J2585" s="1" t="s">
        <v>18689</v>
      </c>
      <c r="K2585" s="1" t="s">
        <v>28</v>
      </c>
      <c r="L2585" s="1" t="s">
        <v>102</v>
      </c>
      <c r="M2585" s="1" t="s">
        <v>30</v>
      </c>
      <c r="N2585" s="1" t="s">
        <v>252</v>
      </c>
      <c r="O2585" s="1" t="s">
        <v>32</v>
      </c>
      <c r="P2585" t="s">
        <v>53</v>
      </c>
      <c r="Q2585" s="1" t="s">
        <v>54</v>
      </c>
      <c r="R2585" s="1" t="s">
        <v>415</v>
      </c>
      <c r="S2585" s="1" t="s">
        <v>18690</v>
      </c>
      <c r="T2585" s="1" t="s">
        <v>18691</v>
      </c>
      <c r="U2585" s="1" t="s">
        <v>18692</v>
      </c>
      <c r="V2585" s="1" t="s">
        <v>3672</v>
      </c>
      <c r="W2585" s="1" t="s">
        <v>125</v>
      </c>
      <c r="X2585" t="str">
        <f t="shared" si="281"/>
        <v>Incomplete</v>
      </c>
      <c r="Y2585">
        <f>MAX(0,100-IF(G2585="Invalid",Config!$B$5,0)-IF(I2585="Invalid",Config!$B$6,0)-IF(X2585="Incomplete",Config!$B$7,0)-IF(AF2585="Yes",Config!$B$37,0))</f>
        <v>60</v>
      </c>
      <c r="Z2585" s="1">
        <f>IF(OR(TRIM(B2585)="",COUNTIF(Config!$B$15:$B$19,B2585)&gt;0),1,0)+IF(OR(TRIM(C2585)="",COUNTIF(Config!$B$15:$B$19,C2585)&gt;0),1,0)+IF(OR(TRIM(F2585)="",COUNTIF(Config!$B$15:$B$19,F2585)&gt;0),1,0)+IF(OR(TRIM(H2585)="",COUNTIF(Config!$B$15:$B$19,H2585)&gt;0),1,0)+IF(OR(TRIM(E2585)="",COUNTIF(Config!$B$15:$B$19,E2585)&gt;0),1,0)+IF(OR(TRIM(K2585)="",COUNTIF(Config!$B$15:$B$19,K2585)&gt;0),1,0)+IF(OR(TRIM(P2585)="",COUNTIF(Config!$B$15:$B$19,P2585)&gt;0),1,0)+IF(OR(TRIM(R2585)="",COUNTIF(Config!$B$15:$B$19,R2585)&gt;0),1,0)</f>
        <v>1</v>
      </c>
      <c r="AA2585" s="1" cm="1">
        <f t="array" ref="AA2585">SUMPRODUCT(LEN(H2585)-LEN(SUBSTITUTE(H2585,{"0";"1";"2";"3";"4";"5";"6";"7";"8";"9"},"")))</f>
        <v>10</v>
      </c>
      <c r="AC2585" t="str">
        <f t="shared" si="282"/>
        <v>Incomplete Profile</v>
      </c>
      <c r="AD2585">
        <f t="shared" si="283"/>
        <v>1</v>
      </c>
      <c r="AE2585">
        <f t="shared" si="284"/>
        <v>1</v>
      </c>
      <c r="AF2585" t="str">
        <f t="shared" si="285"/>
        <v>No</v>
      </c>
      <c r="AG2585">
        <f t="shared" ca="1" si="286"/>
        <v>57</v>
      </c>
      <c r="AH2585" t="str">
        <f ca="1">IF(OR(V2585="",AG2585=""),"Yes",IF(AG2585&gt;Config!$B$41,"Yes","No"))</f>
        <v>No</v>
      </c>
    </row>
    <row r="2586" spans="1:34" x14ac:dyDescent="0.25">
      <c r="A2586" s="1" t="s">
        <v>18693</v>
      </c>
      <c r="B2586" s="1" t="s">
        <v>2408</v>
      </c>
      <c r="C2586" s="1" t="s">
        <v>1441</v>
      </c>
      <c r="D2586" s="1" t="s">
        <v>18694</v>
      </c>
      <c r="E2586" s="1" t="s">
        <v>33927</v>
      </c>
      <c r="F2586" s="1" t="s">
        <v>18695</v>
      </c>
      <c r="G2586" t="str">
        <f t="shared" si="280"/>
        <v>Invalid</v>
      </c>
      <c r="H2586" s="1" t="s">
        <v>18696</v>
      </c>
      <c r="I2586" t="str" cm="1">
        <f t="array" ref="I2586">IF(OR(TRIM(H2586)="",ISNUMBER(SEARCH("#",H2586)),AA2586&lt;Config!$B$8,SUMPRODUCT(--ISNUMBER(SEARCH({"a";"b";"c";"d";"e";"f";"g";"h";"i";"j";"k";"l";"m";"n";"o";"p";"q";"r";"s";"t";"u";"v";"w";"x";"y";"z"},H2586)))&gt;0),"Invalid","Valid")</f>
        <v>Valid</v>
      </c>
      <c r="J2586" s="1" t="s">
        <v>18697</v>
      </c>
      <c r="K2586" s="1" t="s">
        <v>66</v>
      </c>
      <c r="L2586" s="1" t="s">
        <v>67</v>
      </c>
      <c r="M2586" s="1" t="s">
        <v>118</v>
      </c>
      <c r="N2586" s="1" t="s">
        <v>148</v>
      </c>
      <c r="O2586" s="1" t="s">
        <v>196</v>
      </c>
      <c r="P2586" t="s">
        <v>53</v>
      </c>
      <c r="Q2586" s="1" t="s">
        <v>54</v>
      </c>
      <c r="R2586" s="1" t="s">
        <v>150</v>
      </c>
      <c r="S2586" s="1" t="s">
        <v>18698</v>
      </c>
      <c r="T2586" s="1" t="s">
        <v>18699</v>
      </c>
      <c r="U2586" s="1" t="s">
        <v>2895</v>
      </c>
      <c r="V2586" s="1" t="s">
        <v>1083</v>
      </c>
      <c r="W2586" s="1" t="s">
        <v>75</v>
      </c>
      <c r="X2586" t="str">
        <f t="shared" si="281"/>
        <v>Complete</v>
      </c>
      <c r="Y2586">
        <f>MAX(0,100-IF(G2586="Invalid",Config!$B$5,0)-IF(I2586="Invalid",Config!$B$6,0)-IF(X2586="Incomplete",Config!$B$7,0)-IF(AF2586="Yes",Config!$B$37,0))</f>
        <v>70</v>
      </c>
      <c r="Z2586" s="1">
        <f>IF(OR(TRIM(B2586)="",COUNTIF(Config!$B$15:$B$19,B2586)&gt;0),1,0)+IF(OR(TRIM(C2586)="",COUNTIF(Config!$B$15:$B$19,C2586)&gt;0),1,0)+IF(OR(TRIM(F2586)="",COUNTIF(Config!$B$15:$B$19,F2586)&gt;0),1,0)+IF(OR(TRIM(H2586)="",COUNTIF(Config!$B$15:$B$19,H2586)&gt;0),1,0)+IF(OR(TRIM(E2586)="",COUNTIF(Config!$B$15:$B$19,E2586)&gt;0),1,0)+IF(OR(TRIM(K2586)="",COUNTIF(Config!$B$15:$B$19,K2586)&gt;0),1,0)+IF(OR(TRIM(P2586)="",COUNTIF(Config!$B$15:$B$19,P2586)&gt;0),1,0)+IF(OR(TRIM(R2586)="",COUNTIF(Config!$B$15:$B$19,R2586)&gt;0),1,0)</f>
        <v>0</v>
      </c>
      <c r="AA2586" s="1" cm="1">
        <f t="array" ref="AA2586">SUMPRODUCT(LEN(H2586)-LEN(SUBSTITUTE(H2586,{"0";"1";"2";"3";"4";"5";"6";"7";"8";"9"},"")))</f>
        <v>10</v>
      </c>
      <c r="AC2586" t="str">
        <f t="shared" si="282"/>
        <v>Invalid Email</v>
      </c>
      <c r="AD2586">
        <f t="shared" si="283"/>
        <v>0</v>
      </c>
      <c r="AE2586">
        <f t="shared" si="284"/>
        <v>1</v>
      </c>
      <c r="AF2586" t="str">
        <f t="shared" si="285"/>
        <v>No</v>
      </c>
      <c r="AG2586">
        <f t="shared" ca="1" si="286"/>
        <v>247</v>
      </c>
      <c r="AH2586" t="str">
        <f ca="1">IF(OR(V2586="",AG2586=""),"Yes",IF(AG2586&gt;Config!$B$41,"Yes","No"))</f>
        <v>No</v>
      </c>
    </row>
    <row r="2587" spans="1:34" x14ac:dyDescent="0.25">
      <c r="A2587" s="1" t="s">
        <v>18700</v>
      </c>
      <c r="B2587" s="1" t="s">
        <v>409</v>
      </c>
      <c r="C2587" s="1" t="s">
        <v>432</v>
      </c>
      <c r="D2587" s="1" t="s">
        <v>16944</v>
      </c>
      <c r="E2587" s="1" t="s">
        <v>191</v>
      </c>
      <c r="F2587" s="1" t="s">
        <v>18701</v>
      </c>
      <c r="G2587" t="str">
        <f t="shared" si="280"/>
        <v>Valid</v>
      </c>
      <c r="H2587" s="1" t="s">
        <v>18702</v>
      </c>
      <c r="I2587" t="str" cm="1">
        <f t="array" ref="I2587">IF(OR(TRIM(H2587)="",ISNUMBER(SEARCH("#",H2587)),AA2587&lt;Config!$B$8,SUMPRODUCT(--ISNUMBER(SEARCH({"a";"b";"c";"d";"e";"f";"g";"h";"i";"j";"k";"l";"m";"n";"o";"p";"q";"r";"s";"t";"u";"v";"w";"x";"y";"z"},H2587)))&gt;0),"Invalid","Valid")</f>
        <v>Valid</v>
      </c>
      <c r="J2587" s="1" t="s">
        <v>18703</v>
      </c>
      <c r="K2587" s="1" t="s">
        <v>504</v>
      </c>
      <c r="L2587" s="1" t="s">
        <v>67</v>
      </c>
      <c r="M2587" s="1" t="s">
        <v>517</v>
      </c>
      <c r="N2587" s="1" t="s">
        <v>68</v>
      </c>
      <c r="O2587" s="1" t="s">
        <v>32</v>
      </c>
      <c r="P2587" t="s">
        <v>53</v>
      </c>
      <c r="Q2587" s="1" t="s">
        <v>181</v>
      </c>
      <c r="R2587" s="1" t="s">
        <v>55</v>
      </c>
      <c r="S2587" s="1" t="s">
        <v>18704</v>
      </c>
      <c r="T2587" s="1" t="s">
        <v>18705</v>
      </c>
      <c r="U2587" s="1" t="s">
        <v>4867</v>
      </c>
      <c r="V2587" s="1" t="s">
        <v>1145</v>
      </c>
      <c r="W2587" s="1" t="s">
        <v>186</v>
      </c>
      <c r="X2587" t="str">
        <f t="shared" si="281"/>
        <v>Complete</v>
      </c>
      <c r="Y2587">
        <f>MAX(0,100-IF(G2587="Invalid",Config!$B$5,0)-IF(I2587="Invalid",Config!$B$6,0)-IF(X2587="Incomplete",Config!$B$7,0)-IF(AF2587="Yes",Config!$B$37,0))</f>
        <v>100</v>
      </c>
      <c r="Z2587" s="1">
        <f>IF(OR(TRIM(B2587)="",COUNTIF(Config!$B$15:$B$19,B2587)&gt;0),1,0)+IF(OR(TRIM(C2587)="",COUNTIF(Config!$B$15:$B$19,C2587)&gt;0),1,0)+IF(OR(TRIM(F2587)="",COUNTIF(Config!$B$15:$B$19,F2587)&gt;0),1,0)+IF(OR(TRIM(H2587)="",COUNTIF(Config!$B$15:$B$19,H2587)&gt;0),1,0)+IF(OR(TRIM(E2587)="",COUNTIF(Config!$B$15:$B$19,E2587)&gt;0),1,0)+IF(OR(TRIM(K2587)="",COUNTIF(Config!$B$15:$B$19,K2587)&gt;0),1,0)+IF(OR(TRIM(P2587)="",COUNTIF(Config!$B$15:$B$19,P2587)&gt;0),1,0)+IF(OR(TRIM(R2587)="",COUNTIF(Config!$B$15:$B$19,R2587)&gt;0),1,0)</f>
        <v>0</v>
      </c>
      <c r="AA2587" s="1" cm="1">
        <f t="array" ref="AA2587">SUMPRODUCT(LEN(H2587)-LEN(SUBSTITUTE(H2587,{"0";"1";"2";"3";"4";"5";"6";"7";"8";"9"},"")))</f>
        <v>10</v>
      </c>
      <c r="AC2587" t="str">
        <f t="shared" si="282"/>
        <v/>
      </c>
      <c r="AD2587">
        <f t="shared" si="283"/>
        <v>1</v>
      </c>
      <c r="AE2587">
        <f t="shared" si="284"/>
        <v>1</v>
      </c>
      <c r="AF2587" t="str">
        <f t="shared" si="285"/>
        <v>No</v>
      </c>
      <c r="AG2587">
        <f t="shared" ca="1" si="286"/>
        <v>37</v>
      </c>
      <c r="AH2587" t="str">
        <f ca="1">IF(OR(V2587="",AG2587=""),"Yes",IF(AG2587&gt;Config!$B$41,"Yes","No"))</f>
        <v>No</v>
      </c>
    </row>
    <row r="2588" spans="1:34" x14ac:dyDescent="0.25">
      <c r="A2588" s="1" t="s">
        <v>18706</v>
      </c>
      <c r="B2588" s="1" t="s">
        <v>650</v>
      </c>
      <c r="C2588" s="1" t="s">
        <v>792</v>
      </c>
      <c r="D2588" s="1" t="s">
        <v>18707</v>
      </c>
      <c r="E2588" s="1" t="s">
        <v>283</v>
      </c>
      <c r="F2588" s="1" t="s">
        <v>35101</v>
      </c>
      <c r="G2588" t="str">
        <f t="shared" si="280"/>
        <v>Valid</v>
      </c>
      <c r="H2588" s="1" t="s">
        <v>18708</v>
      </c>
      <c r="I2588" t="str" cm="1">
        <f t="array" ref="I2588">IF(OR(TRIM(H2588)="",ISNUMBER(SEARCH("#",H2588)),AA2588&lt;Config!$B$8,SUMPRODUCT(--ISNUMBER(SEARCH({"a";"b";"c";"d";"e";"f";"g";"h";"i";"j";"k";"l";"m";"n";"o";"p";"q";"r";"s";"t";"u";"v";"w";"x";"y";"z"},H2588)))&gt;0),"Invalid","Valid")</f>
        <v>Valid</v>
      </c>
      <c r="J2588" s="1" t="s">
        <v>18709</v>
      </c>
      <c r="K2588" s="1" t="s">
        <v>83</v>
      </c>
      <c r="L2588" s="1" t="s">
        <v>134</v>
      </c>
      <c r="M2588" s="1" t="s">
        <v>165</v>
      </c>
      <c r="N2588" s="1" t="s">
        <v>33819</v>
      </c>
      <c r="O2588" s="1" t="s">
        <v>196</v>
      </c>
      <c r="P2588" t="s">
        <v>53</v>
      </c>
      <c r="Q2588" s="1" t="s">
        <v>55</v>
      </c>
      <c r="R2588" s="1" t="s">
        <v>415</v>
      </c>
      <c r="S2588" s="1" t="s">
        <v>6917</v>
      </c>
      <c r="T2588" s="1" t="s">
        <v>18710</v>
      </c>
      <c r="U2588" s="1" t="s">
        <v>18711</v>
      </c>
      <c r="V2588" s="1" t="s">
        <v>18712</v>
      </c>
      <c r="W2588" s="1" t="s">
        <v>202</v>
      </c>
      <c r="X2588" t="str">
        <f t="shared" si="281"/>
        <v>Complete</v>
      </c>
      <c r="Y2588">
        <f>MAX(0,100-IF(G2588="Invalid",Config!$B$5,0)-IF(I2588="Invalid",Config!$B$6,0)-IF(X2588="Incomplete",Config!$B$7,0)-IF(AF2588="Yes",Config!$B$37,0))</f>
        <v>100</v>
      </c>
      <c r="Z2588" s="1">
        <f>IF(OR(TRIM(B2588)="",COUNTIF(Config!$B$15:$B$19,B2588)&gt;0),1,0)+IF(OR(TRIM(C2588)="",COUNTIF(Config!$B$15:$B$19,C2588)&gt;0),1,0)+IF(OR(TRIM(F2588)="",COUNTIF(Config!$B$15:$B$19,F2588)&gt;0),1,0)+IF(OR(TRIM(H2588)="",COUNTIF(Config!$B$15:$B$19,H2588)&gt;0),1,0)+IF(OR(TRIM(E2588)="",COUNTIF(Config!$B$15:$B$19,E2588)&gt;0),1,0)+IF(OR(TRIM(K2588)="",COUNTIF(Config!$B$15:$B$19,K2588)&gt;0),1,0)+IF(OR(TRIM(P2588)="",COUNTIF(Config!$B$15:$B$19,P2588)&gt;0),1,0)+IF(OR(TRIM(R2588)="",COUNTIF(Config!$B$15:$B$19,R2588)&gt;0),1,0)</f>
        <v>0</v>
      </c>
      <c r="AA2588" s="1" cm="1">
        <f t="array" ref="AA2588">SUMPRODUCT(LEN(H2588)-LEN(SUBSTITUTE(H2588,{"0";"1";"2";"3";"4";"5";"6";"7";"8";"9"},"")))</f>
        <v>12</v>
      </c>
      <c r="AC2588" t="str">
        <f t="shared" si="282"/>
        <v/>
      </c>
      <c r="AD2588">
        <f t="shared" si="283"/>
        <v>1</v>
      </c>
      <c r="AE2588">
        <f t="shared" si="284"/>
        <v>1</v>
      </c>
      <c r="AF2588" t="str">
        <f t="shared" si="285"/>
        <v>No</v>
      </c>
      <c r="AG2588">
        <f t="shared" ca="1" si="286"/>
        <v>503</v>
      </c>
      <c r="AH2588" t="str">
        <f ca="1">IF(OR(V2588="",AG2588=""),"Yes",IF(AG2588&gt;Config!$B$41,"Yes","No"))</f>
        <v>Yes</v>
      </c>
    </row>
    <row r="2589" spans="1:34" x14ac:dyDescent="0.25">
      <c r="A2589" s="1" t="s">
        <v>18713</v>
      </c>
      <c r="B2589" s="1" t="s">
        <v>544</v>
      </c>
      <c r="C2589" s="1" t="s">
        <v>308</v>
      </c>
      <c r="D2589" s="1" t="s">
        <v>8141</v>
      </c>
      <c r="E2589" s="1" t="s">
        <v>34259</v>
      </c>
      <c r="F2589" s="1" t="s">
        <v>18714</v>
      </c>
      <c r="G2589" t="str">
        <f t="shared" si="280"/>
        <v>Valid</v>
      </c>
      <c r="H2589" s="1" t="s">
        <v>18715</v>
      </c>
      <c r="I2589" t="str" cm="1">
        <f t="array" ref="I2589">IF(OR(TRIM(H2589)="",ISNUMBER(SEARCH("#",H2589)),AA2589&lt;Config!$B$8,SUMPRODUCT(--ISNUMBER(SEARCH({"a";"b";"c";"d";"e";"f";"g";"h";"i";"j";"k";"l";"m";"n";"o";"p";"q";"r";"s";"t";"u";"v";"w";"x";"y";"z"},H2589)))&gt;0),"Invalid","Valid")</f>
        <v>Valid</v>
      </c>
      <c r="J2589" s="1" t="s">
        <v>18716</v>
      </c>
      <c r="K2589" s="1" t="s">
        <v>504</v>
      </c>
      <c r="L2589" s="1" t="s">
        <v>164</v>
      </c>
      <c r="M2589" s="1" t="s">
        <v>33825</v>
      </c>
      <c r="N2589" s="1" t="s">
        <v>51</v>
      </c>
      <c r="O2589" s="1" t="s">
        <v>149</v>
      </c>
      <c r="P2589" t="s">
        <v>87</v>
      </c>
      <c r="Q2589" s="1" t="s">
        <v>166</v>
      </c>
      <c r="R2589" s="1" t="s">
        <v>212</v>
      </c>
      <c r="S2589" s="1" t="s">
        <v>18717</v>
      </c>
      <c r="T2589" s="1" t="s">
        <v>18718</v>
      </c>
      <c r="U2589" s="1" t="s">
        <v>18719</v>
      </c>
      <c r="V2589" s="1" t="s">
        <v>1310</v>
      </c>
      <c r="W2589" s="1" t="s">
        <v>384</v>
      </c>
      <c r="X2589" t="str">
        <f t="shared" si="281"/>
        <v>Complete</v>
      </c>
      <c r="Y2589">
        <f>MAX(0,100-IF(G2589="Invalid",Config!$B$5,0)-IF(I2589="Invalid",Config!$B$6,0)-IF(X2589="Incomplete",Config!$B$7,0)-IF(AF2589="Yes",Config!$B$37,0))</f>
        <v>100</v>
      </c>
      <c r="Z2589" s="1">
        <f>IF(OR(TRIM(B2589)="",COUNTIF(Config!$B$15:$B$19,B2589)&gt;0),1,0)+IF(OR(TRIM(C2589)="",COUNTIF(Config!$B$15:$B$19,C2589)&gt;0),1,0)+IF(OR(TRIM(F2589)="",COUNTIF(Config!$B$15:$B$19,F2589)&gt;0),1,0)+IF(OR(TRIM(H2589)="",COUNTIF(Config!$B$15:$B$19,H2589)&gt;0),1,0)+IF(OR(TRIM(E2589)="",COUNTIF(Config!$B$15:$B$19,E2589)&gt;0),1,0)+IF(OR(TRIM(K2589)="",COUNTIF(Config!$B$15:$B$19,K2589)&gt;0),1,0)+IF(OR(TRIM(P2589)="",COUNTIF(Config!$B$15:$B$19,P2589)&gt;0),1,0)+IF(OR(TRIM(R2589)="",COUNTIF(Config!$B$15:$B$19,R2589)&gt;0),1,0)</f>
        <v>0</v>
      </c>
      <c r="AA2589" s="1" cm="1">
        <f t="array" ref="AA2589">SUMPRODUCT(LEN(H2589)-LEN(SUBSTITUTE(H2589,{"0";"1";"2";"3";"4";"5";"6";"7";"8";"9"},"")))</f>
        <v>11</v>
      </c>
      <c r="AC2589" t="str">
        <f t="shared" si="282"/>
        <v/>
      </c>
      <c r="AD2589">
        <f t="shared" si="283"/>
        <v>1</v>
      </c>
      <c r="AE2589">
        <f t="shared" si="284"/>
        <v>1</v>
      </c>
      <c r="AF2589" t="str">
        <f t="shared" si="285"/>
        <v>No</v>
      </c>
      <c r="AG2589">
        <f t="shared" ca="1" si="286"/>
        <v>471</v>
      </c>
      <c r="AH2589" t="str">
        <f ca="1">IF(OR(V2589="",AG2589=""),"Yes",IF(AG2589&gt;Config!$B$41,"Yes","No"))</f>
        <v>Yes</v>
      </c>
    </row>
    <row r="2590" spans="1:34" x14ac:dyDescent="0.25">
      <c r="A2590" s="1" t="s">
        <v>18720</v>
      </c>
      <c r="B2590" s="1" t="s">
        <v>353</v>
      </c>
      <c r="C2590" s="1" t="s">
        <v>410</v>
      </c>
      <c r="D2590" s="1" t="s">
        <v>6321</v>
      </c>
      <c r="E2590" s="1" t="s">
        <v>35102</v>
      </c>
      <c r="F2590" s="1" t="s">
        <v>18721</v>
      </c>
      <c r="G2590" t="str">
        <f t="shared" si="280"/>
        <v>Valid</v>
      </c>
      <c r="H2590" s="1" t="s">
        <v>18722</v>
      </c>
      <c r="I2590" t="str" cm="1">
        <f t="array" ref="I2590">IF(OR(TRIM(H2590)="",ISNUMBER(SEARCH("#",H2590)),AA2590&lt;Config!$B$8,SUMPRODUCT(--ISNUMBER(SEARCH({"a";"b";"c";"d";"e";"f";"g";"h";"i";"j";"k";"l";"m";"n";"o";"p";"q";"r";"s";"t";"u";"v";"w";"x";"y";"z"},H2590)))&gt;0),"Invalid","Valid")</f>
        <v>Valid</v>
      </c>
      <c r="J2590" s="1" t="s">
        <v>18723</v>
      </c>
      <c r="K2590" s="1" t="s">
        <v>504</v>
      </c>
      <c r="L2590" s="1" t="s">
        <v>164</v>
      </c>
      <c r="M2590" s="1" t="s">
        <v>33827</v>
      </c>
      <c r="N2590" s="1" t="s">
        <v>358</v>
      </c>
      <c r="O2590" s="1" t="s">
        <v>52</v>
      </c>
      <c r="P2590" t="s">
        <v>236</v>
      </c>
      <c r="Q2590" s="1" t="s">
        <v>254</v>
      </c>
      <c r="R2590" s="1" t="s">
        <v>238</v>
      </c>
      <c r="S2590" s="1" t="s">
        <v>18724</v>
      </c>
      <c r="T2590" s="1" t="s">
        <v>18725</v>
      </c>
      <c r="U2590" s="1" t="s">
        <v>2563</v>
      </c>
      <c r="V2590" s="1" t="s">
        <v>5255</v>
      </c>
      <c r="W2590" s="1" t="s">
        <v>141</v>
      </c>
      <c r="X2590" t="str">
        <f t="shared" si="281"/>
        <v>Complete</v>
      </c>
      <c r="Y2590">
        <f>MAX(0,100-IF(G2590="Invalid",Config!$B$5,0)-IF(I2590="Invalid",Config!$B$6,0)-IF(X2590="Incomplete",Config!$B$7,0)-IF(AF2590="Yes",Config!$B$37,0))</f>
        <v>100</v>
      </c>
      <c r="Z2590" s="1">
        <f>IF(OR(TRIM(B2590)="",COUNTIF(Config!$B$15:$B$19,B2590)&gt;0),1,0)+IF(OR(TRIM(C2590)="",COUNTIF(Config!$B$15:$B$19,C2590)&gt;0),1,0)+IF(OR(TRIM(F2590)="",COUNTIF(Config!$B$15:$B$19,F2590)&gt;0),1,0)+IF(OR(TRIM(H2590)="",COUNTIF(Config!$B$15:$B$19,H2590)&gt;0),1,0)+IF(OR(TRIM(E2590)="",COUNTIF(Config!$B$15:$B$19,E2590)&gt;0),1,0)+IF(OR(TRIM(K2590)="",COUNTIF(Config!$B$15:$B$19,K2590)&gt;0),1,0)+IF(OR(TRIM(P2590)="",COUNTIF(Config!$B$15:$B$19,P2590)&gt;0),1,0)+IF(OR(TRIM(R2590)="",COUNTIF(Config!$B$15:$B$19,R2590)&gt;0),1,0)</f>
        <v>0</v>
      </c>
      <c r="AA2590" s="1" cm="1">
        <f t="array" ref="AA2590">SUMPRODUCT(LEN(H2590)-LEN(SUBSTITUTE(H2590,{"0";"1";"2";"3";"4";"5";"6";"7";"8";"9"},"")))</f>
        <v>12</v>
      </c>
      <c r="AC2590" t="str">
        <f t="shared" si="282"/>
        <v/>
      </c>
      <c r="AD2590">
        <f t="shared" si="283"/>
        <v>1</v>
      </c>
      <c r="AE2590">
        <f t="shared" si="284"/>
        <v>1</v>
      </c>
      <c r="AF2590" t="str">
        <f t="shared" si="285"/>
        <v>No</v>
      </c>
      <c r="AG2590">
        <f t="shared" ca="1" si="286"/>
        <v>44</v>
      </c>
      <c r="AH2590" t="str">
        <f ca="1">IF(OR(V2590="",AG2590=""),"Yes",IF(AG2590&gt;Config!$B$41,"Yes","No"))</f>
        <v>No</v>
      </c>
    </row>
    <row r="2591" spans="1:34" x14ac:dyDescent="0.25">
      <c r="A2591" s="1" t="s">
        <v>18726</v>
      </c>
      <c r="B2591" s="1" t="s">
        <v>33815</v>
      </c>
      <c r="C2591" s="1" t="s">
        <v>1736</v>
      </c>
      <c r="D2591" s="1" t="s">
        <v>1736</v>
      </c>
      <c r="E2591" s="1" t="s">
        <v>159</v>
      </c>
      <c r="F2591" s="1" t="s">
        <v>18727</v>
      </c>
      <c r="G2591" t="str">
        <f t="shared" si="280"/>
        <v>Valid</v>
      </c>
      <c r="H2591" s="1" t="s">
        <v>18728</v>
      </c>
      <c r="I2591" t="str" cm="1">
        <f t="array" ref="I2591">IF(OR(TRIM(H2591)="",ISNUMBER(SEARCH("#",H2591)),AA2591&lt;Config!$B$8,SUMPRODUCT(--ISNUMBER(SEARCH({"a";"b";"c";"d";"e";"f";"g";"h";"i";"j";"k";"l";"m";"n";"o";"p";"q";"r";"s";"t";"u";"v";"w";"x";"y";"z"},H2591)))&gt;0),"Invalid","Valid")</f>
        <v>Valid</v>
      </c>
      <c r="J2591" s="1" t="s">
        <v>18729</v>
      </c>
      <c r="K2591" s="1" t="s">
        <v>866</v>
      </c>
      <c r="L2591" s="1" t="s">
        <v>164</v>
      </c>
      <c r="M2591" s="1" t="s">
        <v>235</v>
      </c>
      <c r="N2591" s="1" t="s">
        <v>437</v>
      </c>
      <c r="O2591" s="1" t="s">
        <v>180</v>
      </c>
      <c r="P2591" t="s">
        <v>53</v>
      </c>
      <c r="Q2591" s="1" t="s">
        <v>55</v>
      </c>
      <c r="R2591" s="1" t="s">
        <v>55</v>
      </c>
      <c r="S2591" s="1" t="s">
        <v>10084</v>
      </c>
      <c r="T2591" s="1" t="s">
        <v>18730</v>
      </c>
      <c r="U2591" s="1" t="s">
        <v>2174</v>
      </c>
      <c r="V2591" s="1" t="s">
        <v>11996</v>
      </c>
      <c r="W2591" s="1" t="s">
        <v>384</v>
      </c>
      <c r="X2591" t="str">
        <f t="shared" si="281"/>
        <v>Incomplete</v>
      </c>
      <c r="Y2591">
        <f>MAX(0,100-IF(G2591="Invalid",Config!$B$5,0)-IF(I2591="Invalid",Config!$B$6,0)-IF(X2591="Incomplete",Config!$B$7,0)-IF(AF2591="Yes",Config!$B$37,0))</f>
        <v>60</v>
      </c>
      <c r="Z2591" s="1">
        <f>IF(OR(TRIM(B2591)="",COUNTIF(Config!$B$15:$B$19,B2591)&gt;0),1,0)+IF(OR(TRIM(C2591)="",COUNTIF(Config!$B$15:$B$19,C2591)&gt;0),1,0)+IF(OR(TRIM(F2591)="",COUNTIF(Config!$B$15:$B$19,F2591)&gt;0),1,0)+IF(OR(TRIM(H2591)="",COUNTIF(Config!$B$15:$B$19,H2591)&gt;0),1,0)+IF(OR(TRIM(E2591)="",COUNTIF(Config!$B$15:$B$19,E2591)&gt;0),1,0)+IF(OR(TRIM(K2591)="",COUNTIF(Config!$B$15:$B$19,K2591)&gt;0),1,0)+IF(OR(TRIM(P2591)="",COUNTIF(Config!$B$15:$B$19,P2591)&gt;0),1,0)+IF(OR(TRIM(R2591)="",COUNTIF(Config!$B$15:$B$19,R2591)&gt;0),1,0)</f>
        <v>1</v>
      </c>
      <c r="AA2591" s="1" cm="1">
        <f t="array" ref="AA2591">SUMPRODUCT(LEN(H2591)-LEN(SUBSTITUTE(H2591,{"0";"1";"2";"3";"4";"5";"6";"7";"8";"9"},"")))</f>
        <v>10</v>
      </c>
      <c r="AC2591" t="str">
        <f t="shared" si="282"/>
        <v>Incomplete Profile</v>
      </c>
      <c r="AD2591">
        <f t="shared" si="283"/>
        <v>1</v>
      </c>
      <c r="AE2591">
        <f t="shared" si="284"/>
        <v>1</v>
      </c>
      <c r="AF2591" t="str">
        <f t="shared" si="285"/>
        <v>No</v>
      </c>
      <c r="AG2591">
        <f t="shared" ca="1" si="286"/>
        <v>472</v>
      </c>
      <c r="AH2591" t="str">
        <f ca="1">IF(OR(V2591="",AG2591=""),"Yes",IF(AG2591&gt;Config!$B$41,"Yes","No"))</f>
        <v>Yes</v>
      </c>
    </row>
    <row r="2592" spans="1:34" x14ac:dyDescent="0.25">
      <c r="A2592" s="1" t="s">
        <v>18731</v>
      </c>
      <c r="B2592" s="1" t="s">
        <v>1068</v>
      </c>
      <c r="C2592" s="1" t="s">
        <v>173</v>
      </c>
      <c r="D2592" s="1" t="s">
        <v>18732</v>
      </c>
      <c r="E2592" s="1" t="s">
        <v>35103</v>
      </c>
      <c r="F2592" s="1" t="s">
        <v>18733</v>
      </c>
      <c r="G2592" t="str">
        <f t="shared" si="280"/>
        <v>Valid</v>
      </c>
      <c r="H2592" s="1" t="s">
        <v>18734</v>
      </c>
      <c r="I2592" t="str" cm="1">
        <f t="array" ref="I2592">IF(OR(TRIM(H2592)="",ISNUMBER(SEARCH("#",H2592)),AA2592&lt;Config!$B$8,SUMPRODUCT(--ISNUMBER(SEARCH({"a";"b";"c";"d";"e";"f";"g";"h";"i";"j";"k";"l";"m";"n";"o";"p";"q";"r";"s";"t";"u";"v";"w";"x";"y";"z"},H2592)))&gt;0),"Invalid","Valid")</f>
        <v>Valid</v>
      </c>
      <c r="J2592" s="1" t="s">
        <v>18735</v>
      </c>
      <c r="K2592" s="1" t="s">
        <v>425</v>
      </c>
      <c r="L2592" s="1" t="s">
        <v>265</v>
      </c>
      <c r="M2592" s="1" t="s">
        <v>33827</v>
      </c>
      <c r="N2592" s="1" t="s">
        <v>68</v>
      </c>
      <c r="O2592" s="1" t="s">
        <v>69</v>
      </c>
      <c r="P2592" t="s">
        <v>53</v>
      </c>
      <c r="Q2592" s="1" t="s">
        <v>197</v>
      </c>
      <c r="R2592" s="1" t="s">
        <v>415</v>
      </c>
      <c r="S2592" s="1" t="s">
        <v>7568</v>
      </c>
      <c r="T2592" s="1" t="s">
        <v>18736</v>
      </c>
      <c r="U2592" s="1" t="s">
        <v>6202</v>
      </c>
      <c r="V2592" s="1" t="s">
        <v>10491</v>
      </c>
      <c r="W2592" s="1" t="s">
        <v>141</v>
      </c>
      <c r="X2592" t="str">
        <f t="shared" si="281"/>
        <v>Complete</v>
      </c>
      <c r="Y2592">
        <f>MAX(0,100-IF(G2592="Invalid",Config!$B$5,0)-IF(I2592="Invalid",Config!$B$6,0)-IF(X2592="Incomplete",Config!$B$7,0)-IF(AF2592="Yes",Config!$B$37,0))</f>
        <v>100</v>
      </c>
      <c r="Z2592" s="1">
        <f>IF(OR(TRIM(B2592)="",COUNTIF(Config!$B$15:$B$19,B2592)&gt;0),1,0)+IF(OR(TRIM(C2592)="",COUNTIF(Config!$B$15:$B$19,C2592)&gt;0),1,0)+IF(OR(TRIM(F2592)="",COUNTIF(Config!$B$15:$B$19,F2592)&gt;0),1,0)+IF(OR(TRIM(H2592)="",COUNTIF(Config!$B$15:$B$19,H2592)&gt;0),1,0)+IF(OR(TRIM(E2592)="",COUNTIF(Config!$B$15:$B$19,E2592)&gt;0),1,0)+IF(OR(TRIM(K2592)="",COUNTIF(Config!$B$15:$B$19,K2592)&gt;0),1,0)+IF(OR(TRIM(P2592)="",COUNTIF(Config!$B$15:$B$19,P2592)&gt;0),1,0)+IF(OR(TRIM(R2592)="",COUNTIF(Config!$B$15:$B$19,R2592)&gt;0),1,0)</f>
        <v>0</v>
      </c>
      <c r="AA2592" s="1" cm="1">
        <f t="array" ref="AA2592">SUMPRODUCT(LEN(H2592)-LEN(SUBSTITUTE(H2592,{"0";"1";"2";"3";"4";"5";"6";"7";"8";"9"},"")))</f>
        <v>10</v>
      </c>
      <c r="AC2592" t="str">
        <f t="shared" si="282"/>
        <v/>
      </c>
      <c r="AD2592">
        <f t="shared" si="283"/>
        <v>1</v>
      </c>
      <c r="AE2592">
        <f t="shared" si="284"/>
        <v>1</v>
      </c>
      <c r="AF2592" t="str">
        <f t="shared" si="285"/>
        <v>No</v>
      </c>
      <c r="AG2592">
        <f t="shared" ca="1" si="286"/>
        <v>456</v>
      </c>
      <c r="AH2592" t="str">
        <f ca="1">IF(OR(V2592="",AG2592=""),"Yes",IF(AG2592&gt;Config!$B$41,"Yes","No"))</f>
        <v>Yes</v>
      </c>
    </row>
    <row r="2593" spans="1:34" x14ac:dyDescent="0.25">
      <c r="A2593" s="1" t="s">
        <v>18737</v>
      </c>
      <c r="B2593" s="1" t="s">
        <v>336</v>
      </c>
      <c r="C2593" s="1" t="s">
        <v>128</v>
      </c>
      <c r="D2593" s="1" t="s">
        <v>1426</v>
      </c>
      <c r="E2593" s="1" t="s">
        <v>35104</v>
      </c>
      <c r="F2593" s="1" t="s">
        <v>18738</v>
      </c>
      <c r="G2593" t="str">
        <f t="shared" si="280"/>
        <v>Valid</v>
      </c>
      <c r="H2593" s="1" t="s">
        <v>18739</v>
      </c>
      <c r="I2593" t="str" cm="1">
        <f t="array" ref="I2593">IF(OR(TRIM(H2593)="",ISNUMBER(SEARCH("#",H2593)),AA2593&lt;Config!$B$8,SUMPRODUCT(--ISNUMBER(SEARCH({"a";"b";"c";"d";"e";"f";"g";"h";"i";"j";"k";"l";"m";"n";"o";"p";"q";"r";"s";"t";"u";"v";"w";"x";"y";"z"},H2593)))&gt;0),"Invalid","Valid")</f>
        <v>Valid</v>
      </c>
      <c r="J2593" s="1" t="s">
        <v>18740</v>
      </c>
      <c r="K2593" s="1" t="s">
        <v>504</v>
      </c>
      <c r="L2593" s="1" t="s">
        <v>84</v>
      </c>
      <c r="M2593" s="1" t="s">
        <v>33827</v>
      </c>
      <c r="N2593" s="1" t="s">
        <v>713</v>
      </c>
      <c r="O2593" s="1" t="s">
        <v>52</v>
      </c>
      <c r="P2593" t="s">
        <v>53</v>
      </c>
      <c r="Q2593" s="1" t="s">
        <v>54</v>
      </c>
      <c r="R2593" s="1" t="s">
        <v>55</v>
      </c>
      <c r="S2593" s="1" t="s">
        <v>18741</v>
      </c>
      <c r="T2593" s="1" t="s">
        <v>18742</v>
      </c>
      <c r="U2593" s="1" t="s">
        <v>726</v>
      </c>
      <c r="V2593" s="1" t="s">
        <v>18743</v>
      </c>
      <c r="W2593" s="1" t="s">
        <v>293</v>
      </c>
      <c r="X2593" t="str">
        <f t="shared" si="281"/>
        <v>Complete</v>
      </c>
      <c r="Y2593">
        <f>MAX(0,100-IF(G2593="Invalid",Config!$B$5,0)-IF(I2593="Invalid",Config!$B$6,0)-IF(X2593="Incomplete",Config!$B$7,0)-IF(AF2593="Yes",Config!$B$37,0))</f>
        <v>75</v>
      </c>
      <c r="Z2593" s="1">
        <f>IF(OR(TRIM(B2593)="",COUNTIF(Config!$B$15:$B$19,B2593)&gt;0),1,0)+IF(OR(TRIM(C2593)="",COUNTIF(Config!$B$15:$B$19,C2593)&gt;0),1,0)+IF(OR(TRIM(F2593)="",COUNTIF(Config!$B$15:$B$19,F2593)&gt;0),1,0)+IF(OR(TRIM(H2593)="",COUNTIF(Config!$B$15:$B$19,H2593)&gt;0),1,0)+IF(OR(TRIM(E2593)="",COUNTIF(Config!$B$15:$B$19,E2593)&gt;0),1,0)+IF(OR(TRIM(K2593)="",COUNTIF(Config!$B$15:$B$19,K2593)&gt;0),1,0)+IF(OR(TRIM(P2593)="",COUNTIF(Config!$B$15:$B$19,P2593)&gt;0),1,0)+IF(OR(TRIM(R2593)="",COUNTIF(Config!$B$15:$B$19,R2593)&gt;0),1,0)</f>
        <v>0</v>
      </c>
      <c r="AA2593" s="1" cm="1">
        <f t="array" ref="AA2593">SUMPRODUCT(LEN(H2593)-LEN(SUBSTITUTE(H2593,{"0";"1";"2";"3";"4";"5";"6";"7";"8";"9"},"")))</f>
        <v>12</v>
      </c>
      <c r="AC2593" t="str">
        <f t="shared" si="282"/>
        <v>Potential Duplicate</v>
      </c>
      <c r="AD2593">
        <f t="shared" si="283"/>
        <v>2</v>
      </c>
      <c r="AE2593">
        <f t="shared" si="284"/>
        <v>2</v>
      </c>
      <c r="AF2593" t="str">
        <f t="shared" si="285"/>
        <v>Yes</v>
      </c>
      <c r="AG2593">
        <f t="shared" ca="1" si="286"/>
        <v>288</v>
      </c>
      <c r="AH2593" t="str">
        <f ca="1">IF(OR(V2593="",AG2593=""),"Yes",IF(AG2593&gt;Config!$B$41,"Yes","No"))</f>
        <v>No</v>
      </c>
    </row>
    <row r="2594" spans="1:34" x14ac:dyDescent="0.25">
      <c r="A2594" s="1" t="s">
        <v>18744</v>
      </c>
      <c r="B2594" s="1" t="s">
        <v>747</v>
      </c>
      <c r="C2594" s="1" t="s">
        <v>524</v>
      </c>
      <c r="D2594" s="1" t="s">
        <v>18745</v>
      </c>
      <c r="E2594" s="1" t="s">
        <v>35105</v>
      </c>
      <c r="F2594" s="1" t="s">
        <v>18746</v>
      </c>
      <c r="G2594" t="str">
        <f t="shared" si="280"/>
        <v>Valid</v>
      </c>
      <c r="H2594" s="1" t="s">
        <v>18747</v>
      </c>
      <c r="I2594" t="str" cm="1">
        <f t="array" ref="I2594">IF(OR(TRIM(H2594)="",ISNUMBER(SEARCH("#",H2594)),AA2594&lt;Config!$B$8,SUMPRODUCT(--ISNUMBER(SEARCH({"a";"b";"c";"d";"e";"f";"g";"h";"i";"j";"k";"l";"m";"n";"o";"p";"q";"r";"s";"t";"u";"v";"w";"x";"y";"z"},H2594)))&gt;0),"Invalid","Valid")</f>
        <v>Valid</v>
      </c>
      <c r="J2594" s="1" t="s">
        <v>18748</v>
      </c>
      <c r="K2594" s="1" t="s">
        <v>1001</v>
      </c>
      <c r="L2594" s="1" t="s">
        <v>84</v>
      </c>
      <c r="M2594" s="1" t="s">
        <v>50</v>
      </c>
      <c r="N2594" s="1" t="s">
        <v>437</v>
      </c>
      <c r="O2594" s="1" t="s">
        <v>69</v>
      </c>
      <c r="P2594" t="s">
        <v>328</v>
      </c>
      <c r="Q2594" s="1" t="s">
        <v>1046</v>
      </c>
      <c r="R2594" s="1" t="s">
        <v>392</v>
      </c>
      <c r="S2594" s="1" t="s">
        <v>11305</v>
      </c>
      <c r="T2594" s="1" t="s">
        <v>18749</v>
      </c>
      <c r="U2594" s="1" t="s">
        <v>7287</v>
      </c>
      <c r="V2594" s="1" t="s">
        <v>140</v>
      </c>
      <c r="W2594" s="1" t="s">
        <v>186</v>
      </c>
      <c r="X2594" t="str">
        <f t="shared" si="281"/>
        <v>Complete</v>
      </c>
      <c r="Y2594">
        <f>MAX(0,100-IF(G2594="Invalid",Config!$B$5,0)-IF(I2594="Invalid",Config!$B$6,0)-IF(X2594="Incomplete",Config!$B$7,0)-IF(AF2594="Yes",Config!$B$37,0))</f>
        <v>100</v>
      </c>
      <c r="Z2594" s="1">
        <f>IF(OR(TRIM(B2594)="",COUNTIF(Config!$B$15:$B$19,B2594)&gt;0),1,0)+IF(OR(TRIM(C2594)="",COUNTIF(Config!$B$15:$B$19,C2594)&gt;0),1,0)+IF(OR(TRIM(F2594)="",COUNTIF(Config!$B$15:$B$19,F2594)&gt;0),1,0)+IF(OR(TRIM(H2594)="",COUNTIF(Config!$B$15:$B$19,H2594)&gt;0),1,0)+IF(OR(TRIM(E2594)="",COUNTIF(Config!$B$15:$B$19,E2594)&gt;0),1,0)+IF(OR(TRIM(K2594)="",COUNTIF(Config!$B$15:$B$19,K2594)&gt;0),1,0)+IF(OR(TRIM(P2594)="",COUNTIF(Config!$B$15:$B$19,P2594)&gt;0),1,0)+IF(OR(TRIM(R2594)="",COUNTIF(Config!$B$15:$B$19,R2594)&gt;0),1,0)</f>
        <v>0</v>
      </c>
      <c r="AA2594" s="1" cm="1">
        <f t="array" ref="AA2594">SUMPRODUCT(LEN(H2594)-LEN(SUBSTITUTE(H2594,{"0";"1";"2";"3";"4";"5";"6";"7";"8";"9"},"")))</f>
        <v>11</v>
      </c>
      <c r="AC2594" t="str">
        <f t="shared" si="282"/>
        <v/>
      </c>
      <c r="AD2594">
        <f t="shared" si="283"/>
        <v>1</v>
      </c>
      <c r="AE2594">
        <f t="shared" si="284"/>
        <v>1</v>
      </c>
      <c r="AF2594" t="str">
        <f t="shared" si="285"/>
        <v>No</v>
      </c>
      <c r="AG2594">
        <f t="shared" ca="1" si="286"/>
        <v>37</v>
      </c>
      <c r="AH2594" t="str">
        <f ca="1">IF(OR(V2594="",AG2594=""),"Yes",IF(AG2594&gt;Config!$B$41,"Yes","No"))</f>
        <v>No</v>
      </c>
    </row>
    <row r="2595" spans="1:34" x14ac:dyDescent="0.25">
      <c r="A2595" s="1" t="s">
        <v>18750</v>
      </c>
      <c r="B2595" s="1" t="s">
        <v>1833</v>
      </c>
      <c r="C2595" s="1" t="s">
        <v>956</v>
      </c>
      <c r="D2595" s="1" t="s">
        <v>18751</v>
      </c>
      <c r="E2595" s="1" t="s">
        <v>458</v>
      </c>
      <c r="F2595" s="1" t="s">
        <v>18752</v>
      </c>
      <c r="G2595" t="str">
        <f t="shared" si="280"/>
        <v>Valid</v>
      </c>
      <c r="H2595" s="1" t="s">
        <v>18753</v>
      </c>
      <c r="I2595" t="str" cm="1">
        <f t="array" ref="I2595">IF(OR(TRIM(H2595)="",ISNUMBER(SEARCH("#",H2595)),AA2595&lt;Config!$B$8,SUMPRODUCT(--ISNUMBER(SEARCH({"a";"b";"c";"d";"e";"f";"g";"h";"i";"j";"k";"l";"m";"n";"o";"p";"q";"r";"s";"t";"u";"v";"w";"x";"y";"z"},H2595)))&gt;0),"Invalid","Valid")</f>
        <v>Valid</v>
      </c>
      <c r="J2595" s="1" t="s">
        <v>18754</v>
      </c>
      <c r="K2595" s="1" t="s">
        <v>250</v>
      </c>
      <c r="L2595" s="1" t="s">
        <v>265</v>
      </c>
      <c r="M2595" s="1" t="s">
        <v>30</v>
      </c>
      <c r="N2595" s="1" t="s">
        <v>252</v>
      </c>
      <c r="O2595" s="1" t="s">
        <v>196</v>
      </c>
      <c r="P2595" t="s">
        <v>33</v>
      </c>
      <c r="Q2595" s="1" t="s">
        <v>1099</v>
      </c>
      <c r="R2595" s="1" t="s">
        <v>1716</v>
      </c>
      <c r="S2595" s="1" t="s">
        <v>18755</v>
      </c>
      <c r="T2595" s="1" t="s">
        <v>18756</v>
      </c>
      <c r="U2595" s="1" t="s">
        <v>3142</v>
      </c>
      <c r="V2595" s="1" t="s">
        <v>140</v>
      </c>
      <c r="W2595" s="1" t="s">
        <v>202</v>
      </c>
      <c r="X2595" t="str">
        <f t="shared" si="281"/>
        <v>Complete</v>
      </c>
      <c r="Y2595">
        <f>MAX(0,100-IF(G2595="Invalid",Config!$B$5,0)-IF(I2595="Invalid",Config!$B$6,0)-IF(X2595="Incomplete",Config!$B$7,0)-IF(AF2595="Yes",Config!$B$37,0))</f>
        <v>100</v>
      </c>
      <c r="Z2595" s="1">
        <f>IF(OR(TRIM(B2595)="",COUNTIF(Config!$B$15:$B$19,B2595)&gt;0),1,0)+IF(OR(TRIM(C2595)="",COUNTIF(Config!$B$15:$B$19,C2595)&gt;0),1,0)+IF(OR(TRIM(F2595)="",COUNTIF(Config!$B$15:$B$19,F2595)&gt;0),1,0)+IF(OR(TRIM(H2595)="",COUNTIF(Config!$B$15:$B$19,H2595)&gt;0),1,0)+IF(OR(TRIM(E2595)="",COUNTIF(Config!$B$15:$B$19,E2595)&gt;0),1,0)+IF(OR(TRIM(K2595)="",COUNTIF(Config!$B$15:$B$19,K2595)&gt;0),1,0)+IF(OR(TRIM(P2595)="",COUNTIF(Config!$B$15:$B$19,P2595)&gt;0),1,0)+IF(OR(TRIM(R2595)="",COUNTIF(Config!$B$15:$B$19,R2595)&gt;0),1,0)</f>
        <v>0</v>
      </c>
      <c r="AA2595" s="1" cm="1">
        <f t="array" ref="AA2595">SUMPRODUCT(LEN(H2595)-LEN(SUBSTITUTE(H2595,{"0";"1";"2";"3";"4";"5";"6";"7";"8";"9"},"")))</f>
        <v>10</v>
      </c>
      <c r="AC2595" t="str">
        <f t="shared" si="282"/>
        <v/>
      </c>
      <c r="AD2595">
        <f t="shared" si="283"/>
        <v>1</v>
      </c>
      <c r="AE2595">
        <f t="shared" si="284"/>
        <v>1</v>
      </c>
      <c r="AF2595" t="str">
        <f t="shared" si="285"/>
        <v>No</v>
      </c>
      <c r="AG2595">
        <f t="shared" ca="1" si="286"/>
        <v>37</v>
      </c>
      <c r="AH2595" t="str">
        <f ca="1">IF(OR(V2595="",AG2595=""),"Yes",IF(AG2595&gt;Config!$B$41,"Yes","No"))</f>
        <v>No</v>
      </c>
    </row>
    <row r="2596" spans="1:34" x14ac:dyDescent="0.25">
      <c r="A2596" s="1" t="s">
        <v>18757</v>
      </c>
      <c r="B2596" s="1" t="s">
        <v>534</v>
      </c>
      <c r="C2596" s="1" t="s">
        <v>398</v>
      </c>
      <c r="D2596" s="1" t="s">
        <v>16453</v>
      </c>
      <c r="E2596" s="1" t="s">
        <v>34193</v>
      </c>
      <c r="F2596" s="1" t="s">
        <v>13417</v>
      </c>
      <c r="G2596" t="str">
        <f t="shared" si="280"/>
        <v>Valid</v>
      </c>
      <c r="H2596" s="1" t="s">
        <v>18758</v>
      </c>
      <c r="I2596" t="str" cm="1">
        <f t="array" ref="I2596">IF(OR(TRIM(H2596)="",ISNUMBER(SEARCH("#",H2596)),AA2596&lt;Config!$B$8,SUMPRODUCT(--ISNUMBER(SEARCH({"a";"b";"c";"d";"e";"f";"g";"h";"i";"j";"k";"l";"m";"n";"o";"p";"q";"r";"s";"t";"u";"v";"w";"x";"y";"z"},H2596)))&gt;0),"Invalid","Valid")</f>
        <v>Valid</v>
      </c>
      <c r="J2596" s="1" t="s">
        <v>16455</v>
      </c>
      <c r="K2596" s="1" t="s">
        <v>163</v>
      </c>
      <c r="L2596" s="1" t="s">
        <v>164</v>
      </c>
      <c r="M2596" s="1" t="s">
        <v>103</v>
      </c>
      <c r="N2596" s="1" t="s">
        <v>252</v>
      </c>
      <c r="O2596" s="1" t="s">
        <v>196</v>
      </c>
      <c r="P2596" t="s">
        <v>53</v>
      </c>
      <c r="Q2596" s="1" t="s">
        <v>55</v>
      </c>
      <c r="R2596" s="1" t="s">
        <v>70</v>
      </c>
      <c r="S2596" s="1" t="s">
        <v>16145</v>
      </c>
      <c r="T2596" s="1" t="s">
        <v>16456</v>
      </c>
      <c r="U2596" s="1" t="s">
        <v>3194</v>
      </c>
      <c r="V2596" s="1" t="s">
        <v>698</v>
      </c>
      <c r="W2596" s="1" t="s">
        <v>202</v>
      </c>
      <c r="X2596" t="str">
        <f t="shared" si="281"/>
        <v>Complete</v>
      </c>
      <c r="Y2596">
        <f>MAX(0,100-IF(G2596="Invalid",Config!$B$5,0)-IF(I2596="Invalid",Config!$B$6,0)-IF(X2596="Incomplete",Config!$B$7,0)-IF(AF2596="Yes",Config!$B$37,0))</f>
        <v>75</v>
      </c>
      <c r="Z2596" s="1">
        <f>IF(OR(TRIM(B2596)="",COUNTIF(Config!$B$15:$B$19,B2596)&gt;0),1,0)+IF(OR(TRIM(C2596)="",COUNTIF(Config!$B$15:$B$19,C2596)&gt;0),1,0)+IF(OR(TRIM(F2596)="",COUNTIF(Config!$B$15:$B$19,F2596)&gt;0),1,0)+IF(OR(TRIM(H2596)="",COUNTIF(Config!$B$15:$B$19,H2596)&gt;0),1,0)+IF(OR(TRIM(E2596)="",COUNTIF(Config!$B$15:$B$19,E2596)&gt;0),1,0)+IF(OR(TRIM(K2596)="",COUNTIF(Config!$B$15:$B$19,K2596)&gt;0),1,0)+IF(OR(TRIM(P2596)="",COUNTIF(Config!$B$15:$B$19,P2596)&gt;0),1,0)+IF(OR(TRIM(R2596)="",COUNTIF(Config!$B$15:$B$19,R2596)&gt;0),1,0)</f>
        <v>0</v>
      </c>
      <c r="AA2596" s="1" cm="1">
        <f t="array" ref="AA2596">SUMPRODUCT(LEN(H2596)-LEN(SUBSTITUTE(H2596,{"0";"1";"2";"3";"4";"5";"6";"7";"8";"9"},"")))</f>
        <v>10</v>
      </c>
      <c r="AC2596" t="str">
        <f t="shared" si="282"/>
        <v>Potential Duplicate</v>
      </c>
      <c r="AD2596">
        <f t="shared" si="283"/>
        <v>3</v>
      </c>
      <c r="AE2596">
        <f t="shared" si="284"/>
        <v>1</v>
      </c>
      <c r="AF2596" t="str">
        <f t="shared" si="285"/>
        <v>Yes</v>
      </c>
      <c r="AG2596">
        <f t="shared" ca="1" si="286"/>
        <v>393</v>
      </c>
      <c r="AH2596" t="str">
        <f ca="1">IF(OR(V2596="",AG2596=""),"Yes",IF(AG2596&gt;Config!$B$41,"Yes","No"))</f>
        <v>Yes</v>
      </c>
    </row>
    <row r="2597" spans="1:34" x14ac:dyDescent="0.25">
      <c r="A2597" s="1" t="s">
        <v>18759</v>
      </c>
      <c r="B2597" s="1" t="s">
        <v>554</v>
      </c>
      <c r="C2597" s="1" t="s">
        <v>679</v>
      </c>
      <c r="D2597" s="1" t="s">
        <v>18760</v>
      </c>
      <c r="E2597" s="1" t="s">
        <v>34069</v>
      </c>
      <c r="F2597" s="1" t="s">
        <v>18761</v>
      </c>
      <c r="G2597" t="str">
        <f t="shared" si="280"/>
        <v>Valid</v>
      </c>
      <c r="H2597" s="1" t="s">
        <v>18762</v>
      </c>
      <c r="I2597" t="str" cm="1">
        <f t="array" ref="I2597">IF(OR(TRIM(H2597)="",ISNUMBER(SEARCH("#",H2597)),AA2597&lt;Config!$B$8,SUMPRODUCT(--ISNUMBER(SEARCH({"a";"b";"c";"d";"e";"f";"g";"h";"i";"j";"k";"l";"m";"n";"o";"p";"q";"r";"s";"t";"u";"v";"w";"x";"y";"z"},H2597)))&gt;0),"Invalid","Valid")</f>
        <v>Valid</v>
      </c>
      <c r="J2597" s="1" t="s">
        <v>18763</v>
      </c>
      <c r="K2597" s="1" t="s">
        <v>83</v>
      </c>
      <c r="L2597" s="1" t="s">
        <v>29</v>
      </c>
      <c r="M2597" s="1" t="s">
        <v>85</v>
      </c>
      <c r="N2597" s="1" t="s">
        <v>713</v>
      </c>
      <c r="O2597" s="1" t="s">
        <v>149</v>
      </c>
      <c r="P2597" t="s">
        <v>87</v>
      </c>
      <c r="Q2597" s="1" t="s">
        <v>438</v>
      </c>
      <c r="R2597" s="1" t="s">
        <v>212</v>
      </c>
      <c r="S2597" s="1" t="s">
        <v>18764</v>
      </c>
      <c r="T2597" s="1" t="s">
        <v>18765</v>
      </c>
      <c r="U2597" s="1" t="s">
        <v>1093</v>
      </c>
      <c r="V2597" s="1" t="s">
        <v>18766</v>
      </c>
      <c r="W2597" s="1" t="s">
        <v>33823</v>
      </c>
      <c r="X2597" t="str">
        <f t="shared" si="281"/>
        <v>Complete</v>
      </c>
      <c r="Y2597">
        <f>MAX(0,100-IF(G2597="Invalid",Config!$B$5,0)-IF(I2597="Invalid",Config!$B$6,0)-IF(X2597="Incomplete",Config!$B$7,0)-IF(AF2597="Yes",Config!$B$37,0))</f>
        <v>100</v>
      </c>
      <c r="Z2597" s="1">
        <f>IF(OR(TRIM(B2597)="",COUNTIF(Config!$B$15:$B$19,B2597)&gt;0),1,0)+IF(OR(TRIM(C2597)="",COUNTIF(Config!$B$15:$B$19,C2597)&gt;0),1,0)+IF(OR(TRIM(F2597)="",COUNTIF(Config!$B$15:$B$19,F2597)&gt;0),1,0)+IF(OR(TRIM(H2597)="",COUNTIF(Config!$B$15:$B$19,H2597)&gt;0),1,0)+IF(OR(TRIM(E2597)="",COUNTIF(Config!$B$15:$B$19,E2597)&gt;0),1,0)+IF(OR(TRIM(K2597)="",COUNTIF(Config!$B$15:$B$19,K2597)&gt;0),1,0)+IF(OR(TRIM(P2597)="",COUNTIF(Config!$B$15:$B$19,P2597)&gt;0),1,0)+IF(OR(TRIM(R2597)="",COUNTIF(Config!$B$15:$B$19,R2597)&gt;0),1,0)</f>
        <v>0</v>
      </c>
      <c r="AA2597" s="1" cm="1">
        <f t="array" ref="AA2597">SUMPRODUCT(LEN(H2597)-LEN(SUBSTITUTE(H2597,{"0";"1";"2";"3";"4";"5";"6";"7";"8";"9"},"")))</f>
        <v>11</v>
      </c>
      <c r="AC2597" t="str">
        <f t="shared" si="282"/>
        <v/>
      </c>
      <c r="AD2597">
        <f t="shared" si="283"/>
        <v>1</v>
      </c>
      <c r="AE2597">
        <f t="shared" si="284"/>
        <v>1</v>
      </c>
      <c r="AF2597" t="str">
        <f t="shared" si="285"/>
        <v>No</v>
      </c>
      <c r="AG2597">
        <f t="shared" ca="1" si="286"/>
        <v>376</v>
      </c>
      <c r="AH2597" t="str">
        <f ca="1">IF(OR(V2597="",AG2597=""),"Yes",IF(AG2597&gt;Config!$B$41,"Yes","No"))</f>
        <v>Yes</v>
      </c>
    </row>
    <row r="2598" spans="1:34" x14ac:dyDescent="0.25">
      <c r="A2598" s="1" t="s">
        <v>18767</v>
      </c>
      <c r="B2598" s="1" t="s">
        <v>2408</v>
      </c>
      <c r="C2598" s="1" t="s">
        <v>43</v>
      </c>
      <c r="D2598" s="1" t="s">
        <v>18768</v>
      </c>
      <c r="E2598" s="1" t="s">
        <v>35106</v>
      </c>
      <c r="F2598" s="1" t="s">
        <v>18769</v>
      </c>
      <c r="G2598" t="str">
        <f t="shared" si="280"/>
        <v>Valid</v>
      </c>
      <c r="H2598" s="1" t="s">
        <v>18770</v>
      </c>
      <c r="I2598" t="str" cm="1">
        <f t="array" ref="I2598">IF(OR(TRIM(H2598)="",ISNUMBER(SEARCH("#",H2598)),AA2598&lt;Config!$B$8,SUMPRODUCT(--ISNUMBER(SEARCH({"a";"b";"c";"d";"e";"f";"g";"h";"i";"j";"k";"l";"m";"n";"o";"p";"q";"r";"s";"t";"u";"v";"w";"x";"y";"z"},H2598)))&gt;0),"Invalid","Valid")</f>
        <v>Valid</v>
      </c>
      <c r="J2598" s="1" t="s">
        <v>18771</v>
      </c>
      <c r="K2598" s="1" t="s">
        <v>481</v>
      </c>
      <c r="L2598" s="1" t="s">
        <v>84</v>
      </c>
      <c r="M2598" s="1" t="s">
        <v>85</v>
      </c>
      <c r="N2598" s="1" t="s">
        <v>252</v>
      </c>
      <c r="O2598" s="1" t="s">
        <v>69</v>
      </c>
      <c r="P2598" t="s">
        <v>53</v>
      </c>
      <c r="Q2598" s="1" t="s">
        <v>197</v>
      </c>
      <c r="R2598" s="1" t="s">
        <v>70</v>
      </c>
      <c r="S2598" s="1" t="s">
        <v>18772</v>
      </c>
      <c r="T2598" s="1" t="s">
        <v>18773</v>
      </c>
      <c r="U2598" s="1" t="s">
        <v>983</v>
      </c>
      <c r="V2598" s="1" t="s">
        <v>18774</v>
      </c>
      <c r="W2598" s="1" t="s">
        <v>186</v>
      </c>
      <c r="X2598" t="str">
        <f t="shared" si="281"/>
        <v>Complete</v>
      </c>
      <c r="Y2598">
        <f>MAX(0,100-IF(G2598="Invalid",Config!$B$5,0)-IF(I2598="Invalid",Config!$B$6,0)-IF(X2598="Incomplete",Config!$B$7,0)-IF(AF2598="Yes",Config!$B$37,0))</f>
        <v>100</v>
      </c>
      <c r="Z2598" s="1">
        <f>IF(OR(TRIM(B2598)="",COUNTIF(Config!$B$15:$B$19,B2598)&gt;0),1,0)+IF(OR(TRIM(C2598)="",COUNTIF(Config!$B$15:$B$19,C2598)&gt;0),1,0)+IF(OR(TRIM(F2598)="",COUNTIF(Config!$B$15:$B$19,F2598)&gt;0),1,0)+IF(OR(TRIM(H2598)="",COUNTIF(Config!$B$15:$B$19,H2598)&gt;0),1,0)+IF(OR(TRIM(E2598)="",COUNTIF(Config!$B$15:$B$19,E2598)&gt;0),1,0)+IF(OR(TRIM(K2598)="",COUNTIF(Config!$B$15:$B$19,K2598)&gt;0),1,0)+IF(OR(TRIM(P2598)="",COUNTIF(Config!$B$15:$B$19,P2598)&gt;0),1,0)+IF(OR(TRIM(R2598)="",COUNTIF(Config!$B$15:$B$19,R2598)&gt;0),1,0)</f>
        <v>0</v>
      </c>
      <c r="AA2598" s="1" cm="1">
        <f t="array" ref="AA2598">SUMPRODUCT(LEN(H2598)-LEN(SUBSTITUTE(H2598,{"0";"1";"2";"3";"4";"5";"6";"7";"8";"9"},"")))</f>
        <v>12</v>
      </c>
      <c r="AC2598" t="str">
        <f t="shared" si="282"/>
        <v/>
      </c>
      <c r="AD2598">
        <f t="shared" si="283"/>
        <v>1</v>
      </c>
      <c r="AE2598">
        <f t="shared" si="284"/>
        <v>1</v>
      </c>
      <c r="AF2598" t="str">
        <f t="shared" si="285"/>
        <v>No</v>
      </c>
      <c r="AG2598">
        <f t="shared" ca="1" si="286"/>
        <v>85</v>
      </c>
      <c r="AH2598" t="str">
        <f ca="1">IF(OR(V2598="",AG2598=""),"Yes",IF(AG2598&gt;Config!$B$41,"Yes","No"))</f>
        <v>No</v>
      </c>
    </row>
    <row r="2599" spans="1:34" x14ac:dyDescent="0.25">
      <c r="A2599" s="1" t="s">
        <v>18775</v>
      </c>
      <c r="B2599" s="1" t="s">
        <v>774</v>
      </c>
      <c r="C2599" s="1" t="s">
        <v>323</v>
      </c>
      <c r="D2599" s="1" t="s">
        <v>18776</v>
      </c>
      <c r="E2599" s="1" t="s">
        <v>34527</v>
      </c>
      <c r="F2599" s="1" t="s">
        <v>18777</v>
      </c>
      <c r="G2599" t="str">
        <f t="shared" si="280"/>
        <v>Valid</v>
      </c>
      <c r="H2599" s="1" t="s">
        <v>131</v>
      </c>
      <c r="I2599" t="str" cm="1">
        <f t="array" ref="I2599">IF(OR(TRIM(H2599)="",ISNUMBER(SEARCH("#",H2599)),AA2599&lt;Config!$B$8,SUMPRODUCT(--ISNUMBER(SEARCH({"a";"b";"c";"d";"e";"f";"g";"h";"i";"j";"k";"l";"m";"n";"o";"p";"q";"r";"s";"t";"u";"v";"w";"x";"y";"z"},H2599)))&gt;0),"Invalid","Valid")</f>
        <v>Invalid</v>
      </c>
      <c r="J2599" s="1" t="s">
        <v>18778</v>
      </c>
      <c r="K2599" s="1" t="s">
        <v>163</v>
      </c>
      <c r="L2599" s="1" t="s">
        <v>84</v>
      </c>
      <c r="M2599" s="1" t="s">
        <v>517</v>
      </c>
      <c r="N2599" s="1" t="s">
        <v>86</v>
      </c>
      <c r="O2599" s="1" t="s">
        <v>196</v>
      </c>
      <c r="P2599" t="s">
        <v>87</v>
      </c>
      <c r="Q2599" s="1" t="s">
        <v>88</v>
      </c>
      <c r="R2599" s="1" t="s">
        <v>379</v>
      </c>
      <c r="S2599" s="1" t="s">
        <v>4518</v>
      </c>
      <c r="T2599" s="1" t="s">
        <v>18779</v>
      </c>
      <c r="U2599" s="1" t="s">
        <v>726</v>
      </c>
      <c r="V2599" s="1" t="s">
        <v>3271</v>
      </c>
      <c r="W2599" s="1" t="s">
        <v>293</v>
      </c>
      <c r="X2599" t="str">
        <f t="shared" si="281"/>
        <v>Complete</v>
      </c>
      <c r="Y2599">
        <f>MAX(0,100-IF(G2599="Invalid",Config!$B$5,0)-IF(I2599="Invalid",Config!$B$6,0)-IF(X2599="Incomplete",Config!$B$7,0)-IF(AF2599="Yes",Config!$B$37,0))</f>
        <v>80</v>
      </c>
      <c r="Z2599" s="1">
        <f>IF(OR(TRIM(B2599)="",COUNTIF(Config!$B$15:$B$19,B2599)&gt;0),1,0)+IF(OR(TRIM(C2599)="",COUNTIF(Config!$B$15:$B$19,C2599)&gt;0),1,0)+IF(OR(TRIM(F2599)="",COUNTIF(Config!$B$15:$B$19,F2599)&gt;0),1,0)+IF(OR(TRIM(H2599)="",COUNTIF(Config!$B$15:$B$19,H2599)&gt;0),1,0)+IF(OR(TRIM(E2599)="",COUNTIF(Config!$B$15:$B$19,E2599)&gt;0),1,0)+IF(OR(TRIM(K2599)="",COUNTIF(Config!$B$15:$B$19,K2599)&gt;0),1,0)+IF(OR(TRIM(P2599)="",COUNTIF(Config!$B$15:$B$19,P2599)&gt;0),1,0)+IF(OR(TRIM(R2599)="",COUNTIF(Config!$B$15:$B$19,R2599)&gt;0),1,0)</f>
        <v>0</v>
      </c>
      <c r="AA2599" s="1" cm="1">
        <f t="array" ref="AA2599">SUMPRODUCT(LEN(H2599)-LEN(SUBSTITUTE(H2599,{"0";"1";"2";"3";"4";"5";"6";"7";"8";"9"},"")))</f>
        <v>3</v>
      </c>
      <c r="AC2599" t="str">
        <f t="shared" si="282"/>
        <v>Invalid Phone</v>
      </c>
      <c r="AD2599">
        <f t="shared" si="283"/>
        <v>1</v>
      </c>
      <c r="AE2599">
        <f t="shared" si="284"/>
        <v>0</v>
      </c>
      <c r="AF2599" t="str">
        <f t="shared" si="285"/>
        <v>No</v>
      </c>
      <c r="AG2599">
        <f t="shared" ca="1" si="286"/>
        <v>161</v>
      </c>
      <c r="AH2599" t="str">
        <f ca="1">IF(OR(V2599="",AG2599=""),"Yes",IF(AG2599&gt;Config!$B$41,"Yes","No"))</f>
        <v>No</v>
      </c>
    </row>
    <row r="2600" spans="1:34" x14ac:dyDescent="0.25">
      <c r="A2600" s="1" t="s">
        <v>18780</v>
      </c>
      <c r="B2600" s="1" t="s">
        <v>188</v>
      </c>
      <c r="C2600" s="1" t="s">
        <v>1007</v>
      </c>
      <c r="D2600" s="1" t="s">
        <v>14627</v>
      </c>
      <c r="E2600" s="1" t="s">
        <v>34515</v>
      </c>
      <c r="F2600" s="1" t="s">
        <v>18781</v>
      </c>
      <c r="G2600" t="str">
        <f t="shared" si="280"/>
        <v>Valid</v>
      </c>
      <c r="H2600" s="1" t="s">
        <v>18782</v>
      </c>
      <c r="I2600" t="str" cm="1">
        <f t="array" ref="I2600">IF(OR(TRIM(H2600)="",ISNUMBER(SEARCH("#",H2600)),AA2600&lt;Config!$B$8,SUMPRODUCT(--ISNUMBER(SEARCH({"a";"b";"c";"d";"e";"f";"g";"h";"i";"j";"k";"l";"m";"n";"o";"p";"q";"r";"s";"t";"u";"v";"w";"x";"y";"z"},H2600)))&gt;0),"Invalid","Valid")</f>
        <v>Valid</v>
      </c>
      <c r="J2600" s="1" t="s">
        <v>18783</v>
      </c>
      <c r="K2600" s="1" t="s">
        <v>83</v>
      </c>
      <c r="L2600" s="1" t="s">
        <v>164</v>
      </c>
      <c r="M2600" s="1" t="s">
        <v>33825</v>
      </c>
      <c r="N2600" s="1" t="s">
        <v>358</v>
      </c>
      <c r="O2600" s="1" t="s">
        <v>196</v>
      </c>
      <c r="P2600" t="s">
        <v>53</v>
      </c>
      <c r="Q2600" s="1" t="s">
        <v>55</v>
      </c>
      <c r="R2600" s="1" t="s">
        <v>415</v>
      </c>
      <c r="S2600" s="1" t="s">
        <v>18784</v>
      </c>
      <c r="T2600" s="1" t="s">
        <v>18785</v>
      </c>
      <c r="U2600" s="1" t="s">
        <v>18786</v>
      </c>
      <c r="V2600" s="1" t="s">
        <v>1050</v>
      </c>
      <c r="W2600" s="1" t="s">
        <v>384</v>
      </c>
      <c r="X2600" t="str">
        <f t="shared" si="281"/>
        <v>Complete</v>
      </c>
      <c r="Y2600">
        <f>MAX(0,100-IF(G2600="Invalid",Config!$B$5,0)-IF(I2600="Invalid",Config!$B$6,0)-IF(X2600="Incomplete",Config!$B$7,0)-IF(AF2600="Yes",Config!$B$37,0))</f>
        <v>100</v>
      </c>
      <c r="Z2600" s="1">
        <f>IF(OR(TRIM(B2600)="",COUNTIF(Config!$B$15:$B$19,B2600)&gt;0),1,0)+IF(OR(TRIM(C2600)="",COUNTIF(Config!$B$15:$B$19,C2600)&gt;0),1,0)+IF(OR(TRIM(F2600)="",COUNTIF(Config!$B$15:$B$19,F2600)&gt;0),1,0)+IF(OR(TRIM(H2600)="",COUNTIF(Config!$B$15:$B$19,H2600)&gt;0),1,0)+IF(OR(TRIM(E2600)="",COUNTIF(Config!$B$15:$B$19,E2600)&gt;0),1,0)+IF(OR(TRIM(K2600)="",COUNTIF(Config!$B$15:$B$19,K2600)&gt;0),1,0)+IF(OR(TRIM(P2600)="",COUNTIF(Config!$B$15:$B$19,P2600)&gt;0),1,0)+IF(OR(TRIM(R2600)="",COUNTIF(Config!$B$15:$B$19,R2600)&gt;0),1,0)</f>
        <v>0</v>
      </c>
      <c r="AA2600" s="1" cm="1">
        <f t="array" ref="AA2600">SUMPRODUCT(LEN(H2600)-LEN(SUBSTITUTE(H2600,{"0";"1";"2";"3";"4";"5";"6";"7";"8";"9"},"")))</f>
        <v>12</v>
      </c>
      <c r="AC2600" t="str">
        <f t="shared" si="282"/>
        <v/>
      </c>
      <c r="AD2600">
        <f t="shared" si="283"/>
        <v>1</v>
      </c>
      <c r="AE2600">
        <f t="shared" si="284"/>
        <v>1</v>
      </c>
      <c r="AF2600" t="str">
        <f t="shared" si="285"/>
        <v>No</v>
      </c>
      <c r="AG2600">
        <f t="shared" ca="1" si="286"/>
        <v>37</v>
      </c>
      <c r="AH2600" t="str">
        <f ca="1">IF(OR(V2600="",AG2600=""),"Yes",IF(AG2600&gt;Config!$B$41,"Yes","No"))</f>
        <v>No</v>
      </c>
    </row>
    <row r="2601" spans="1:34" x14ac:dyDescent="0.25">
      <c r="A2601" s="1" t="s">
        <v>18787</v>
      </c>
      <c r="B2601" s="1" t="s">
        <v>851</v>
      </c>
      <c r="C2601" s="1" t="s">
        <v>410</v>
      </c>
      <c r="D2601" s="1" t="s">
        <v>6662</v>
      </c>
      <c r="E2601" s="1" t="s">
        <v>35107</v>
      </c>
      <c r="F2601" s="1" t="s">
        <v>18788</v>
      </c>
      <c r="G2601" t="str">
        <f t="shared" si="280"/>
        <v>Valid</v>
      </c>
      <c r="H2601" s="1" t="s">
        <v>18789</v>
      </c>
      <c r="I2601" t="str" cm="1">
        <f t="array" ref="I2601">IF(OR(TRIM(H2601)="",ISNUMBER(SEARCH("#",H2601)),AA2601&lt;Config!$B$8,SUMPRODUCT(--ISNUMBER(SEARCH({"a";"b";"c";"d";"e";"f";"g";"h";"i";"j";"k";"l";"m";"n";"o";"p";"q";"r";"s";"t";"u";"v";"w";"x";"y";"z"},H2601)))&gt;0),"Invalid","Valid")</f>
        <v>Valid</v>
      </c>
      <c r="J2601" s="1" t="s">
        <v>18790</v>
      </c>
      <c r="K2601" s="1" t="s">
        <v>163</v>
      </c>
      <c r="L2601" s="1" t="s">
        <v>84</v>
      </c>
      <c r="M2601" s="1" t="s">
        <v>33825</v>
      </c>
      <c r="N2601" s="1" t="s">
        <v>148</v>
      </c>
      <c r="O2601" s="1" t="s">
        <v>69</v>
      </c>
      <c r="P2601" t="s">
        <v>328</v>
      </c>
      <c r="Q2601" s="1" t="s">
        <v>329</v>
      </c>
      <c r="R2601" s="1" t="s">
        <v>392</v>
      </c>
      <c r="S2601" s="1" t="s">
        <v>10576</v>
      </c>
      <c r="T2601" s="1" t="s">
        <v>18791</v>
      </c>
      <c r="U2601" s="1" t="s">
        <v>9856</v>
      </c>
      <c r="V2601" s="1" t="s">
        <v>18792</v>
      </c>
      <c r="W2601" s="1" t="s">
        <v>141</v>
      </c>
      <c r="X2601" t="str">
        <f t="shared" si="281"/>
        <v>Complete</v>
      </c>
      <c r="Y2601">
        <f>MAX(0,100-IF(G2601="Invalid",Config!$B$5,0)-IF(I2601="Invalid",Config!$B$6,0)-IF(X2601="Incomplete",Config!$B$7,0)-IF(AF2601="Yes",Config!$B$37,0))</f>
        <v>100</v>
      </c>
      <c r="Z2601" s="1">
        <f>IF(OR(TRIM(B2601)="",COUNTIF(Config!$B$15:$B$19,B2601)&gt;0),1,0)+IF(OR(TRIM(C2601)="",COUNTIF(Config!$B$15:$B$19,C2601)&gt;0),1,0)+IF(OR(TRIM(F2601)="",COUNTIF(Config!$B$15:$B$19,F2601)&gt;0),1,0)+IF(OR(TRIM(H2601)="",COUNTIF(Config!$B$15:$B$19,H2601)&gt;0),1,0)+IF(OR(TRIM(E2601)="",COUNTIF(Config!$B$15:$B$19,E2601)&gt;0),1,0)+IF(OR(TRIM(K2601)="",COUNTIF(Config!$B$15:$B$19,K2601)&gt;0),1,0)+IF(OR(TRIM(P2601)="",COUNTIF(Config!$B$15:$B$19,P2601)&gt;0),1,0)+IF(OR(TRIM(R2601)="",COUNTIF(Config!$B$15:$B$19,R2601)&gt;0),1,0)</f>
        <v>0</v>
      </c>
      <c r="AA2601" s="1" cm="1">
        <f t="array" ref="AA2601">SUMPRODUCT(LEN(H2601)-LEN(SUBSTITUTE(H2601,{"0";"1";"2";"3";"4";"5";"6";"7";"8";"9"},"")))</f>
        <v>11</v>
      </c>
      <c r="AC2601" t="str">
        <f t="shared" si="282"/>
        <v/>
      </c>
      <c r="AD2601">
        <f t="shared" si="283"/>
        <v>1</v>
      </c>
      <c r="AE2601">
        <f t="shared" si="284"/>
        <v>1</v>
      </c>
      <c r="AF2601" t="str">
        <f t="shared" si="285"/>
        <v>No</v>
      </c>
      <c r="AG2601">
        <f t="shared" ca="1" si="286"/>
        <v>371</v>
      </c>
      <c r="AH2601" t="str">
        <f ca="1">IF(OR(V2601="",AG2601=""),"Yes",IF(AG2601&gt;Config!$B$41,"Yes","No"))</f>
        <v>Yes</v>
      </c>
    </row>
    <row r="2602" spans="1:34" x14ac:dyDescent="0.25">
      <c r="A2602" s="1" t="s">
        <v>18793</v>
      </c>
      <c r="B2602" s="1" t="s">
        <v>1339</v>
      </c>
      <c r="C2602" s="1" t="s">
        <v>489</v>
      </c>
      <c r="D2602" s="1" t="s">
        <v>18794</v>
      </c>
      <c r="E2602" s="1" t="s">
        <v>33906</v>
      </c>
      <c r="F2602" s="1" t="s">
        <v>18795</v>
      </c>
      <c r="G2602" t="str">
        <f t="shared" si="280"/>
        <v>Valid</v>
      </c>
      <c r="H2602" s="1" t="s">
        <v>18796</v>
      </c>
      <c r="I2602" t="str" cm="1">
        <f t="array" ref="I2602">IF(OR(TRIM(H2602)="",ISNUMBER(SEARCH("#",H2602)),AA2602&lt;Config!$B$8,SUMPRODUCT(--ISNUMBER(SEARCH({"a";"b";"c";"d";"e";"f";"g";"h";"i";"j";"k";"l";"m";"n";"o";"p";"q";"r";"s";"t";"u";"v";"w";"x";"y";"z"},H2602)))&gt;0),"Invalid","Valid")</f>
        <v>Valid</v>
      </c>
      <c r="J2602" s="1" t="s">
        <v>18797</v>
      </c>
      <c r="K2602" s="1" t="s">
        <v>287</v>
      </c>
      <c r="L2602" s="1" t="s">
        <v>265</v>
      </c>
      <c r="M2602" s="1" t="s">
        <v>85</v>
      </c>
      <c r="N2602" s="1" t="s">
        <v>224</v>
      </c>
      <c r="O2602" s="1" t="s">
        <v>69</v>
      </c>
      <c r="P2602" t="s">
        <v>328</v>
      </c>
      <c r="Q2602" s="1" t="s">
        <v>1046</v>
      </c>
      <c r="R2602" s="1" t="s">
        <v>392</v>
      </c>
      <c r="S2602" s="1" t="s">
        <v>16072</v>
      </c>
      <c r="T2602" s="1" t="s">
        <v>18798</v>
      </c>
      <c r="U2602" s="1" t="s">
        <v>15750</v>
      </c>
      <c r="V2602" s="1" t="s">
        <v>4921</v>
      </c>
      <c r="W2602" s="1" t="s">
        <v>293</v>
      </c>
      <c r="X2602" t="str">
        <f t="shared" si="281"/>
        <v>Complete</v>
      </c>
      <c r="Y2602">
        <f>MAX(0,100-IF(G2602="Invalid",Config!$B$5,0)-IF(I2602="Invalid",Config!$B$6,0)-IF(X2602="Incomplete",Config!$B$7,0)-IF(AF2602="Yes",Config!$B$37,0))</f>
        <v>100</v>
      </c>
      <c r="Z2602" s="1">
        <f>IF(OR(TRIM(B2602)="",COUNTIF(Config!$B$15:$B$19,B2602)&gt;0),1,0)+IF(OR(TRIM(C2602)="",COUNTIF(Config!$B$15:$B$19,C2602)&gt;0),1,0)+IF(OR(TRIM(F2602)="",COUNTIF(Config!$B$15:$B$19,F2602)&gt;0),1,0)+IF(OR(TRIM(H2602)="",COUNTIF(Config!$B$15:$B$19,H2602)&gt;0),1,0)+IF(OR(TRIM(E2602)="",COUNTIF(Config!$B$15:$B$19,E2602)&gt;0),1,0)+IF(OR(TRIM(K2602)="",COUNTIF(Config!$B$15:$B$19,K2602)&gt;0),1,0)+IF(OR(TRIM(P2602)="",COUNTIF(Config!$B$15:$B$19,P2602)&gt;0),1,0)+IF(OR(TRIM(R2602)="",COUNTIF(Config!$B$15:$B$19,R2602)&gt;0),1,0)</f>
        <v>0</v>
      </c>
      <c r="AA2602" s="1" cm="1">
        <f t="array" ref="AA2602">SUMPRODUCT(LEN(H2602)-LEN(SUBSTITUTE(H2602,{"0";"1";"2";"3";"4";"5";"6";"7";"8";"9"},"")))</f>
        <v>10</v>
      </c>
      <c r="AC2602" t="str">
        <f t="shared" si="282"/>
        <v/>
      </c>
      <c r="AD2602">
        <f t="shared" si="283"/>
        <v>1</v>
      </c>
      <c r="AE2602">
        <f t="shared" si="284"/>
        <v>1</v>
      </c>
      <c r="AF2602" t="str">
        <f t="shared" si="285"/>
        <v>No</v>
      </c>
      <c r="AG2602">
        <f t="shared" ca="1" si="286"/>
        <v>678</v>
      </c>
      <c r="AH2602" t="str">
        <f ca="1">IF(OR(V2602="",AG2602=""),"Yes",IF(AG2602&gt;Config!$B$41,"Yes","No"))</f>
        <v>Yes</v>
      </c>
    </row>
    <row r="2603" spans="1:34" x14ac:dyDescent="0.25">
      <c r="A2603" s="1" t="s">
        <v>18799</v>
      </c>
      <c r="B2603" s="1" t="s">
        <v>2127</v>
      </c>
      <c r="C2603" s="1" t="s">
        <v>33815</v>
      </c>
      <c r="D2603" s="1" t="s">
        <v>2127</v>
      </c>
      <c r="E2603" s="1" t="s">
        <v>34360</v>
      </c>
      <c r="F2603" s="1" t="s">
        <v>18800</v>
      </c>
      <c r="G2603" t="str">
        <f t="shared" si="280"/>
        <v>Valid</v>
      </c>
      <c r="H2603" s="1" t="s">
        <v>18801</v>
      </c>
      <c r="I2603" t="str" cm="1">
        <f t="array" ref="I2603">IF(OR(TRIM(H2603)="",ISNUMBER(SEARCH("#",H2603)),AA2603&lt;Config!$B$8,SUMPRODUCT(--ISNUMBER(SEARCH({"a";"b";"c";"d";"e";"f";"g";"h";"i";"j";"k";"l";"m";"n";"o";"p";"q";"r";"s";"t";"u";"v";"w";"x";"y";"z"},H2603)))&gt;0),"Invalid","Valid")</f>
        <v>Valid</v>
      </c>
      <c r="J2603" s="1" t="s">
        <v>18802</v>
      </c>
      <c r="K2603" s="1" t="s">
        <v>48</v>
      </c>
      <c r="L2603" s="1" t="s">
        <v>49</v>
      </c>
      <c r="M2603" s="1" t="s">
        <v>517</v>
      </c>
      <c r="N2603" s="1" t="s">
        <v>358</v>
      </c>
      <c r="O2603" s="1" t="s">
        <v>69</v>
      </c>
      <c r="P2603" t="s">
        <v>344</v>
      </c>
      <c r="Q2603" s="1" t="s">
        <v>971</v>
      </c>
      <c r="R2603" s="1" t="s">
        <v>971</v>
      </c>
      <c r="S2603" s="1" t="s">
        <v>18803</v>
      </c>
      <c r="T2603" s="1" t="s">
        <v>18804</v>
      </c>
      <c r="U2603" s="1" t="s">
        <v>18805</v>
      </c>
      <c r="V2603" s="1" t="s">
        <v>4475</v>
      </c>
      <c r="W2603" s="1" t="s">
        <v>293</v>
      </c>
      <c r="X2603" t="str">
        <f t="shared" si="281"/>
        <v>Incomplete</v>
      </c>
      <c r="Y2603">
        <f>MAX(0,100-IF(G2603="Invalid",Config!$B$5,0)-IF(I2603="Invalid",Config!$B$6,0)-IF(X2603="Incomplete",Config!$B$7,0)-IF(AF2603="Yes",Config!$B$37,0))</f>
        <v>60</v>
      </c>
      <c r="Z2603" s="1">
        <f>IF(OR(TRIM(B2603)="",COUNTIF(Config!$B$15:$B$19,B2603)&gt;0),1,0)+IF(OR(TRIM(C2603)="",COUNTIF(Config!$B$15:$B$19,C2603)&gt;0),1,0)+IF(OR(TRIM(F2603)="",COUNTIF(Config!$B$15:$B$19,F2603)&gt;0),1,0)+IF(OR(TRIM(H2603)="",COUNTIF(Config!$B$15:$B$19,H2603)&gt;0),1,0)+IF(OR(TRIM(E2603)="",COUNTIF(Config!$B$15:$B$19,E2603)&gt;0),1,0)+IF(OR(TRIM(K2603)="",COUNTIF(Config!$B$15:$B$19,K2603)&gt;0),1,0)+IF(OR(TRIM(P2603)="",COUNTIF(Config!$B$15:$B$19,P2603)&gt;0),1,0)+IF(OR(TRIM(R2603)="",COUNTIF(Config!$B$15:$B$19,R2603)&gt;0),1,0)</f>
        <v>1</v>
      </c>
      <c r="AA2603" s="1" cm="1">
        <f t="array" ref="AA2603">SUMPRODUCT(LEN(H2603)-LEN(SUBSTITUTE(H2603,{"0";"1";"2";"3";"4";"5";"6";"7";"8";"9"},"")))</f>
        <v>11</v>
      </c>
      <c r="AC2603" t="str">
        <f t="shared" si="282"/>
        <v>Incomplete Profile</v>
      </c>
      <c r="AD2603">
        <f t="shared" si="283"/>
        <v>1</v>
      </c>
      <c r="AE2603">
        <f t="shared" si="284"/>
        <v>1</v>
      </c>
      <c r="AF2603" t="str">
        <f t="shared" si="285"/>
        <v>No</v>
      </c>
      <c r="AG2603">
        <f t="shared" ca="1" si="286"/>
        <v>473</v>
      </c>
      <c r="AH2603" t="str">
        <f ca="1">IF(OR(V2603="",AG2603=""),"Yes",IF(AG2603&gt;Config!$B$41,"Yes","No"))</f>
        <v>Yes</v>
      </c>
    </row>
    <row r="2604" spans="1:34" x14ac:dyDescent="0.25">
      <c r="A2604" s="1" t="s">
        <v>18806</v>
      </c>
      <c r="B2604" s="1" t="s">
        <v>534</v>
      </c>
      <c r="C2604" s="1" t="s">
        <v>23</v>
      </c>
      <c r="D2604" s="1" t="s">
        <v>6493</v>
      </c>
      <c r="E2604" s="1" t="s">
        <v>35108</v>
      </c>
      <c r="F2604" s="1" t="s">
        <v>18807</v>
      </c>
      <c r="G2604" t="str">
        <f t="shared" si="280"/>
        <v>Valid</v>
      </c>
      <c r="H2604" s="1" t="s">
        <v>18808</v>
      </c>
      <c r="I2604" t="str" cm="1">
        <f t="array" ref="I2604">IF(OR(TRIM(H2604)="",ISNUMBER(SEARCH("#",H2604)),AA2604&lt;Config!$B$8,SUMPRODUCT(--ISNUMBER(SEARCH({"a";"b";"c";"d";"e";"f";"g";"h";"i";"j";"k";"l";"m";"n";"o";"p";"q";"r";"s";"t";"u";"v";"w";"x";"y";"z"},H2604)))&gt;0),"Invalid","Valid")</f>
        <v>Valid</v>
      </c>
      <c r="J2604" s="1" t="s">
        <v>18809</v>
      </c>
      <c r="K2604" s="1" t="s">
        <v>504</v>
      </c>
      <c r="L2604" s="1" t="s">
        <v>134</v>
      </c>
      <c r="M2604" s="1" t="s">
        <v>33825</v>
      </c>
      <c r="N2604" s="1" t="s">
        <v>211</v>
      </c>
      <c r="O2604" s="1" t="s">
        <v>69</v>
      </c>
      <c r="P2604" t="s">
        <v>53</v>
      </c>
      <c r="Q2604" s="1" t="s">
        <v>197</v>
      </c>
      <c r="R2604" s="1" t="s">
        <v>55</v>
      </c>
      <c r="S2604" s="1" t="s">
        <v>18810</v>
      </c>
      <c r="T2604" s="1" t="s">
        <v>18811</v>
      </c>
      <c r="U2604" s="1" t="s">
        <v>18812</v>
      </c>
      <c r="V2604" s="1" t="s">
        <v>15546</v>
      </c>
      <c r="W2604" s="1" t="s">
        <v>384</v>
      </c>
      <c r="X2604" t="str">
        <f t="shared" si="281"/>
        <v>Complete</v>
      </c>
      <c r="Y2604">
        <f>MAX(0,100-IF(G2604="Invalid",Config!$B$5,0)-IF(I2604="Invalid",Config!$B$6,0)-IF(X2604="Incomplete",Config!$B$7,0)-IF(AF2604="Yes",Config!$B$37,0))</f>
        <v>100</v>
      </c>
      <c r="Z2604" s="1">
        <f>IF(OR(TRIM(B2604)="",COUNTIF(Config!$B$15:$B$19,B2604)&gt;0),1,0)+IF(OR(TRIM(C2604)="",COUNTIF(Config!$B$15:$B$19,C2604)&gt;0),1,0)+IF(OR(TRIM(F2604)="",COUNTIF(Config!$B$15:$B$19,F2604)&gt;0),1,0)+IF(OR(TRIM(H2604)="",COUNTIF(Config!$B$15:$B$19,H2604)&gt;0),1,0)+IF(OR(TRIM(E2604)="",COUNTIF(Config!$B$15:$B$19,E2604)&gt;0),1,0)+IF(OR(TRIM(K2604)="",COUNTIF(Config!$B$15:$B$19,K2604)&gt;0),1,0)+IF(OR(TRIM(P2604)="",COUNTIF(Config!$B$15:$B$19,P2604)&gt;0),1,0)+IF(OR(TRIM(R2604)="",COUNTIF(Config!$B$15:$B$19,R2604)&gt;0),1,0)</f>
        <v>0</v>
      </c>
      <c r="AA2604" s="1" cm="1">
        <f t="array" ref="AA2604">SUMPRODUCT(LEN(H2604)-LEN(SUBSTITUTE(H2604,{"0";"1";"2";"3";"4";"5";"6";"7";"8";"9"},"")))</f>
        <v>10</v>
      </c>
      <c r="AC2604" t="str">
        <f t="shared" si="282"/>
        <v/>
      </c>
      <c r="AD2604">
        <f t="shared" si="283"/>
        <v>1</v>
      </c>
      <c r="AE2604">
        <f t="shared" si="284"/>
        <v>1</v>
      </c>
      <c r="AF2604" t="str">
        <f t="shared" si="285"/>
        <v>No</v>
      </c>
      <c r="AG2604">
        <f t="shared" ca="1" si="286"/>
        <v>535</v>
      </c>
      <c r="AH2604" t="str">
        <f ca="1">IF(OR(V2604="",AG2604=""),"Yes",IF(AG2604&gt;Config!$B$41,"Yes","No"))</f>
        <v>Yes</v>
      </c>
    </row>
    <row r="2605" spans="1:34" x14ac:dyDescent="0.25">
      <c r="A2605" s="1" t="s">
        <v>18813</v>
      </c>
      <c r="B2605" s="1" t="s">
        <v>322</v>
      </c>
      <c r="C2605" s="1" t="s">
        <v>1166</v>
      </c>
      <c r="D2605" s="1" t="s">
        <v>18814</v>
      </c>
      <c r="E2605" s="1" t="s">
        <v>34620</v>
      </c>
      <c r="F2605" s="1" t="s">
        <v>18815</v>
      </c>
      <c r="G2605" t="str">
        <f t="shared" si="280"/>
        <v>Valid</v>
      </c>
      <c r="H2605" s="1" t="s">
        <v>18816</v>
      </c>
      <c r="I2605" t="str" cm="1">
        <f t="array" ref="I2605">IF(OR(TRIM(H2605)="",ISNUMBER(SEARCH("#",H2605)),AA2605&lt;Config!$B$8,SUMPRODUCT(--ISNUMBER(SEARCH({"a";"b";"c";"d";"e";"f";"g";"h";"i";"j";"k";"l";"m";"n";"o";"p";"q";"r";"s";"t";"u";"v";"w";"x";"y";"z"},H2605)))&gt;0),"Invalid","Valid")</f>
        <v>Valid</v>
      </c>
      <c r="J2605" s="1" t="s">
        <v>18817</v>
      </c>
      <c r="K2605" s="1" t="s">
        <v>48</v>
      </c>
      <c r="L2605" s="1" t="s">
        <v>265</v>
      </c>
      <c r="M2605" s="1" t="s">
        <v>391</v>
      </c>
      <c r="N2605" s="1" t="s">
        <v>148</v>
      </c>
      <c r="O2605" s="1" t="s">
        <v>196</v>
      </c>
      <c r="P2605" t="s">
        <v>53</v>
      </c>
      <c r="Q2605" s="1" t="s">
        <v>197</v>
      </c>
      <c r="R2605" s="1" t="s">
        <v>197</v>
      </c>
      <c r="S2605" s="1" t="s">
        <v>14639</v>
      </c>
      <c r="T2605" s="1" t="s">
        <v>18818</v>
      </c>
      <c r="U2605" s="1" t="s">
        <v>18819</v>
      </c>
      <c r="V2605" s="1" t="s">
        <v>18820</v>
      </c>
      <c r="W2605" s="1" t="s">
        <v>293</v>
      </c>
      <c r="X2605" t="str">
        <f t="shared" si="281"/>
        <v>Complete</v>
      </c>
      <c r="Y2605">
        <f>MAX(0,100-IF(G2605="Invalid",Config!$B$5,0)-IF(I2605="Invalid",Config!$B$6,0)-IF(X2605="Incomplete",Config!$B$7,0)-IF(AF2605="Yes",Config!$B$37,0))</f>
        <v>100</v>
      </c>
      <c r="Z2605" s="1">
        <f>IF(OR(TRIM(B2605)="",COUNTIF(Config!$B$15:$B$19,B2605)&gt;0),1,0)+IF(OR(TRIM(C2605)="",COUNTIF(Config!$B$15:$B$19,C2605)&gt;0),1,0)+IF(OR(TRIM(F2605)="",COUNTIF(Config!$B$15:$B$19,F2605)&gt;0),1,0)+IF(OR(TRIM(H2605)="",COUNTIF(Config!$B$15:$B$19,H2605)&gt;0),1,0)+IF(OR(TRIM(E2605)="",COUNTIF(Config!$B$15:$B$19,E2605)&gt;0),1,0)+IF(OR(TRIM(K2605)="",COUNTIF(Config!$B$15:$B$19,K2605)&gt;0),1,0)+IF(OR(TRIM(P2605)="",COUNTIF(Config!$B$15:$B$19,P2605)&gt;0),1,0)+IF(OR(TRIM(R2605)="",COUNTIF(Config!$B$15:$B$19,R2605)&gt;0),1,0)</f>
        <v>0</v>
      </c>
      <c r="AA2605" s="1" cm="1">
        <f t="array" ref="AA2605">SUMPRODUCT(LEN(H2605)-LEN(SUBSTITUTE(H2605,{"0";"1";"2";"3";"4";"5";"6";"7";"8";"9"},"")))</f>
        <v>10</v>
      </c>
      <c r="AC2605" t="str">
        <f t="shared" si="282"/>
        <v/>
      </c>
      <c r="AD2605">
        <f t="shared" si="283"/>
        <v>1</v>
      </c>
      <c r="AE2605">
        <f t="shared" si="284"/>
        <v>1</v>
      </c>
      <c r="AF2605" t="str">
        <f t="shared" si="285"/>
        <v>No</v>
      </c>
      <c r="AG2605">
        <f t="shared" ca="1" si="286"/>
        <v>379</v>
      </c>
      <c r="AH2605" t="str">
        <f ca="1">IF(OR(V2605="",AG2605=""),"Yes",IF(AG2605&gt;Config!$B$41,"Yes","No"))</f>
        <v>Yes</v>
      </c>
    </row>
    <row r="2606" spans="1:34" x14ac:dyDescent="0.25">
      <c r="A2606" s="1" t="s">
        <v>18821</v>
      </c>
      <c r="B2606" s="1" t="s">
        <v>2127</v>
      </c>
      <c r="C2606" s="1" t="s">
        <v>1496</v>
      </c>
      <c r="D2606" s="1" t="s">
        <v>18822</v>
      </c>
      <c r="E2606" s="1" t="s">
        <v>33829</v>
      </c>
      <c r="F2606" s="1" t="s">
        <v>18823</v>
      </c>
      <c r="G2606" t="str">
        <f t="shared" si="280"/>
        <v>Valid</v>
      </c>
      <c r="H2606" s="1" t="s">
        <v>18824</v>
      </c>
      <c r="I2606" t="str" cm="1">
        <f t="array" ref="I2606">IF(OR(TRIM(H2606)="",ISNUMBER(SEARCH("#",H2606)),AA2606&lt;Config!$B$8,SUMPRODUCT(--ISNUMBER(SEARCH({"a";"b";"c";"d";"e";"f";"g";"h";"i";"j";"k";"l";"m";"n";"o";"p";"q";"r";"s";"t";"u";"v";"w";"x";"y";"z"},H2606)))&gt;0),"Invalid","Valid")</f>
        <v>Valid</v>
      </c>
      <c r="J2606" s="1" t="s">
        <v>18825</v>
      </c>
      <c r="K2606" s="1" t="s">
        <v>178</v>
      </c>
      <c r="L2606" s="1" t="s">
        <v>102</v>
      </c>
      <c r="M2606" s="1" t="s">
        <v>30</v>
      </c>
      <c r="N2606" s="1" t="s">
        <v>148</v>
      </c>
      <c r="O2606" s="1" t="s">
        <v>149</v>
      </c>
      <c r="P2606" t="s">
        <v>314</v>
      </c>
      <c r="Q2606" s="1" t="s">
        <v>316</v>
      </c>
      <c r="R2606" s="1" t="s">
        <v>315</v>
      </c>
      <c r="S2606" s="1" t="s">
        <v>685</v>
      </c>
      <c r="T2606" s="1" t="s">
        <v>18826</v>
      </c>
      <c r="U2606" s="1" t="s">
        <v>18827</v>
      </c>
      <c r="V2606" s="1" t="s">
        <v>5982</v>
      </c>
      <c r="W2606" s="1" t="s">
        <v>94</v>
      </c>
      <c r="X2606" t="str">
        <f t="shared" si="281"/>
        <v>Incomplete</v>
      </c>
      <c r="Y2606">
        <f>MAX(0,100-IF(G2606="Invalid",Config!$B$5,0)-IF(I2606="Invalid",Config!$B$6,0)-IF(X2606="Incomplete",Config!$B$7,0)-IF(AF2606="Yes",Config!$B$37,0))</f>
        <v>60</v>
      </c>
      <c r="Z2606" s="1">
        <f>IF(OR(TRIM(B2606)="",COUNTIF(Config!$B$15:$B$19,B2606)&gt;0),1,0)+IF(OR(TRIM(C2606)="",COUNTIF(Config!$B$15:$B$19,C2606)&gt;0),1,0)+IF(OR(TRIM(F2606)="",COUNTIF(Config!$B$15:$B$19,F2606)&gt;0),1,0)+IF(OR(TRIM(H2606)="",COUNTIF(Config!$B$15:$B$19,H2606)&gt;0),1,0)+IF(OR(TRIM(E2606)="",COUNTIF(Config!$B$15:$B$19,E2606)&gt;0),1,0)+IF(OR(TRIM(K2606)="",COUNTIF(Config!$B$15:$B$19,K2606)&gt;0),1,0)+IF(OR(TRIM(P2606)="",COUNTIF(Config!$B$15:$B$19,P2606)&gt;0),1,0)+IF(OR(TRIM(R2606)="",COUNTIF(Config!$B$15:$B$19,R2606)&gt;0),1,0)</f>
        <v>1</v>
      </c>
      <c r="AA2606" s="1" cm="1">
        <f t="array" ref="AA2606">SUMPRODUCT(LEN(H2606)-LEN(SUBSTITUTE(H2606,{"0";"1";"2";"3";"4";"5";"6";"7";"8";"9"},"")))</f>
        <v>12</v>
      </c>
      <c r="AC2606" t="str">
        <f t="shared" si="282"/>
        <v>Incomplete Profile</v>
      </c>
      <c r="AD2606">
        <f t="shared" si="283"/>
        <v>1</v>
      </c>
      <c r="AE2606">
        <f t="shared" si="284"/>
        <v>1</v>
      </c>
      <c r="AF2606" t="str">
        <f t="shared" si="285"/>
        <v>No</v>
      </c>
      <c r="AG2606">
        <f t="shared" ca="1" si="286"/>
        <v>455</v>
      </c>
      <c r="AH2606" t="str">
        <f ca="1">IF(OR(V2606="",AG2606=""),"Yes",IF(AG2606&gt;Config!$B$41,"Yes","No"))</f>
        <v>Yes</v>
      </c>
    </row>
    <row r="2607" spans="1:34" x14ac:dyDescent="0.25">
      <c r="A2607" s="1" t="s">
        <v>18828</v>
      </c>
      <c r="B2607" s="1" t="s">
        <v>1616</v>
      </c>
      <c r="C2607" s="1" t="s">
        <v>308</v>
      </c>
      <c r="D2607" s="1" t="s">
        <v>18829</v>
      </c>
      <c r="E2607" s="1" t="s">
        <v>34731</v>
      </c>
      <c r="F2607" s="1" t="s">
        <v>18830</v>
      </c>
      <c r="G2607" t="str">
        <f t="shared" si="280"/>
        <v>Valid</v>
      </c>
      <c r="H2607" s="1" t="s">
        <v>18831</v>
      </c>
      <c r="I2607" t="str" cm="1">
        <f t="array" ref="I2607">IF(OR(TRIM(H2607)="",ISNUMBER(SEARCH("#",H2607)),AA2607&lt;Config!$B$8,SUMPRODUCT(--ISNUMBER(SEARCH({"a";"b";"c";"d";"e";"f";"g";"h";"i";"j";"k";"l";"m";"n";"o";"p";"q";"r";"s";"t";"u";"v";"w";"x";"y";"z"},H2607)))&gt;0),"Invalid","Valid")</f>
        <v>Valid</v>
      </c>
      <c r="J2607" s="1" t="s">
        <v>18832</v>
      </c>
      <c r="K2607" s="1" t="s">
        <v>28</v>
      </c>
      <c r="L2607" s="1" t="s">
        <v>29</v>
      </c>
      <c r="M2607" s="1" t="s">
        <v>85</v>
      </c>
      <c r="N2607" s="1" t="s">
        <v>437</v>
      </c>
      <c r="O2607" s="1" t="s">
        <v>180</v>
      </c>
      <c r="P2607" t="s">
        <v>53</v>
      </c>
      <c r="Q2607" s="1" t="s">
        <v>55</v>
      </c>
      <c r="R2607" s="1" t="s">
        <v>55</v>
      </c>
      <c r="S2607" s="1" t="s">
        <v>14523</v>
      </c>
      <c r="T2607" s="1" t="s">
        <v>18833</v>
      </c>
      <c r="U2607" s="1" t="s">
        <v>18834</v>
      </c>
      <c r="V2607" s="1" t="s">
        <v>2952</v>
      </c>
      <c r="W2607" s="1" t="s">
        <v>384</v>
      </c>
      <c r="X2607" t="str">
        <f t="shared" si="281"/>
        <v>Complete</v>
      </c>
      <c r="Y2607">
        <f>MAX(0,100-IF(G2607="Invalid",Config!$B$5,0)-IF(I2607="Invalid",Config!$B$6,0)-IF(X2607="Incomplete",Config!$B$7,0)-IF(AF2607="Yes",Config!$B$37,0))</f>
        <v>100</v>
      </c>
      <c r="Z2607" s="1">
        <f>IF(OR(TRIM(B2607)="",COUNTIF(Config!$B$15:$B$19,B2607)&gt;0),1,0)+IF(OR(TRIM(C2607)="",COUNTIF(Config!$B$15:$B$19,C2607)&gt;0),1,0)+IF(OR(TRIM(F2607)="",COUNTIF(Config!$B$15:$B$19,F2607)&gt;0),1,0)+IF(OR(TRIM(H2607)="",COUNTIF(Config!$B$15:$B$19,H2607)&gt;0),1,0)+IF(OR(TRIM(E2607)="",COUNTIF(Config!$B$15:$B$19,E2607)&gt;0),1,0)+IF(OR(TRIM(K2607)="",COUNTIF(Config!$B$15:$B$19,K2607)&gt;0),1,0)+IF(OR(TRIM(P2607)="",COUNTIF(Config!$B$15:$B$19,P2607)&gt;0),1,0)+IF(OR(TRIM(R2607)="",COUNTIF(Config!$B$15:$B$19,R2607)&gt;0),1,0)</f>
        <v>0</v>
      </c>
      <c r="AA2607" s="1" cm="1">
        <f t="array" ref="AA2607">SUMPRODUCT(LEN(H2607)-LEN(SUBSTITUTE(H2607,{"0";"1";"2";"3";"4";"5";"6";"7";"8";"9"},"")))</f>
        <v>10</v>
      </c>
      <c r="AC2607" t="str">
        <f t="shared" si="282"/>
        <v/>
      </c>
      <c r="AD2607">
        <f t="shared" si="283"/>
        <v>1</v>
      </c>
      <c r="AE2607">
        <f t="shared" si="284"/>
        <v>1</v>
      </c>
      <c r="AF2607" t="str">
        <f t="shared" si="285"/>
        <v>No</v>
      </c>
      <c r="AG2607">
        <f t="shared" ca="1" si="286"/>
        <v>539</v>
      </c>
      <c r="AH2607" t="str">
        <f ca="1">IF(OR(V2607="",AG2607=""),"Yes",IF(AG2607&gt;Config!$B$41,"Yes","No"))</f>
        <v>Yes</v>
      </c>
    </row>
    <row r="2608" spans="1:34" x14ac:dyDescent="0.25">
      <c r="A2608" s="1" t="s">
        <v>18835</v>
      </c>
      <c r="B2608" s="1" t="s">
        <v>295</v>
      </c>
      <c r="C2608" s="1" t="s">
        <v>205</v>
      </c>
      <c r="D2608" s="1" t="s">
        <v>23198</v>
      </c>
      <c r="E2608" s="1" t="s">
        <v>578</v>
      </c>
      <c r="F2608" s="1" t="s">
        <v>18836</v>
      </c>
      <c r="G2608" t="str">
        <f t="shared" si="280"/>
        <v>Valid</v>
      </c>
      <c r="H2608" s="1" t="s">
        <v>18837</v>
      </c>
      <c r="I2608" t="str" cm="1">
        <f t="array" ref="I2608">IF(OR(TRIM(H2608)="",ISNUMBER(SEARCH("#",H2608)),AA2608&lt;Config!$B$8,SUMPRODUCT(--ISNUMBER(SEARCH({"a";"b";"c";"d";"e";"f";"g";"h";"i";"j";"k";"l";"m";"n";"o";"p";"q";"r";"s";"t";"u";"v";"w";"x";"y";"z"},H2608)))&gt;0),"Invalid","Valid")</f>
        <v>Valid</v>
      </c>
      <c r="J2608" s="1" t="s">
        <v>18838</v>
      </c>
      <c r="K2608" s="1" t="s">
        <v>147</v>
      </c>
      <c r="L2608" s="1" t="s">
        <v>164</v>
      </c>
      <c r="M2608" s="1" t="s">
        <v>50</v>
      </c>
      <c r="N2608" s="1" t="s">
        <v>437</v>
      </c>
      <c r="O2608" s="1" t="s">
        <v>196</v>
      </c>
      <c r="P2608" t="s">
        <v>328</v>
      </c>
      <c r="Q2608" s="1" t="s">
        <v>329</v>
      </c>
      <c r="R2608" s="1" t="s">
        <v>571</v>
      </c>
      <c r="S2608" s="1" t="s">
        <v>18741</v>
      </c>
      <c r="T2608" s="1" t="s">
        <v>18839</v>
      </c>
      <c r="U2608" s="1" t="s">
        <v>18840</v>
      </c>
      <c r="V2608" s="1" t="s">
        <v>18841</v>
      </c>
      <c r="W2608" s="1" t="s">
        <v>125</v>
      </c>
      <c r="X2608" t="str">
        <f t="shared" si="281"/>
        <v>Complete</v>
      </c>
      <c r="Y2608">
        <f>MAX(0,100-IF(G2608="Invalid",Config!$B$5,0)-IF(I2608="Invalid",Config!$B$6,0)-IF(X2608="Incomplete",Config!$B$7,0)-IF(AF2608="Yes",Config!$B$37,0))</f>
        <v>100</v>
      </c>
      <c r="Z2608" s="1">
        <f>IF(OR(TRIM(B2608)="",COUNTIF(Config!$B$15:$B$19,B2608)&gt;0),1,0)+IF(OR(TRIM(C2608)="",COUNTIF(Config!$B$15:$B$19,C2608)&gt;0),1,0)+IF(OR(TRIM(F2608)="",COUNTIF(Config!$B$15:$B$19,F2608)&gt;0),1,0)+IF(OR(TRIM(H2608)="",COUNTIF(Config!$B$15:$B$19,H2608)&gt;0),1,0)+IF(OR(TRIM(E2608)="",COUNTIF(Config!$B$15:$B$19,E2608)&gt;0),1,0)+IF(OR(TRIM(K2608)="",COUNTIF(Config!$B$15:$B$19,K2608)&gt;0),1,0)+IF(OR(TRIM(P2608)="",COUNTIF(Config!$B$15:$B$19,P2608)&gt;0),1,0)+IF(OR(TRIM(R2608)="",COUNTIF(Config!$B$15:$B$19,R2608)&gt;0),1,0)</f>
        <v>0</v>
      </c>
      <c r="AA2608" s="1" cm="1">
        <f t="array" ref="AA2608">SUMPRODUCT(LEN(H2608)-LEN(SUBSTITUTE(H2608,{"0";"1";"2";"3";"4";"5";"6";"7";"8";"9"},"")))</f>
        <v>11</v>
      </c>
      <c r="AC2608" t="str">
        <f t="shared" si="282"/>
        <v/>
      </c>
      <c r="AD2608">
        <f t="shared" si="283"/>
        <v>1</v>
      </c>
      <c r="AE2608">
        <f t="shared" si="284"/>
        <v>1</v>
      </c>
      <c r="AF2608" t="str">
        <f t="shared" si="285"/>
        <v>No</v>
      </c>
      <c r="AG2608">
        <f t="shared" ca="1" si="286"/>
        <v>568</v>
      </c>
      <c r="AH2608" t="str">
        <f ca="1">IF(OR(V2608="",AG2608=""),"Yes",IF(AG2608&gt;Config!$B$41,"Yes","No"))</f>
        <v>Yes</v>
      </c>
    </row>
    <row r="2609" spans="1:34" x14ac:dyDescent="0.25">
      <c r="A2609" s="1" t="s">
        <v>18842</v>
      </c>
      <c r="B2609" s="1" t="s">
        <v>156</v>
      </c>
      <c r="C2609" s="1" t="s">
        <v>566</v>
      </c>
      <c r="D2609" s="1" t="s">
        <v>18843</v>
      </c>
      <c r="E2609" s="1" t="s">
        <v>35109</v>
      </c>
      <c r="F2609" s="1" t="s">
        <v>18844</v>
      </c>
      <c r="G2609" t="str">
        <f t="shared" si="280"/>
        <v>Valid</v>
      </c>
      <c r="H2609" s="1" t="s">
        <v>18845</v>
      </c>
      <c r="I2609" t="str" cm="1">
        <f t="array" ref="I2609">IF(OR(TRIM(H2609)="",ISNUMBER(SEARCH("#",H2609)),AA2609&lt;Config!$B$8,SUMPRODUCT(--ISNUMBER(SEARCH({"a";"b";"c";"d";"e";"f";"g";"h";"i";"j";"k";"l";"m";"n";"o";"p";"q";"r";"s";"t";"u";"v";"w";"x";"y";"z"},H2609)))&gt;0),"Invalid","Valid")</f>
        <v>Valid</v>
      </c>
      <c r="J2609" s="1" t="s">
        <v>18846</v>
      </c>
      <c r="K2609" s="1" t="s">
        <v>722</v>
      </c>
      <c r="L2609" s="1" t="s">
        <v>67</v>
      </c>
      <c r="M2609" s="1" t="s">
        <v>30</v>
      </c>
      <c r="N2609" s="1" t="s">
        <v>224</v>
      </c>
      <c r="O2609" s="1" t="s">
        <v>196</v>
      </c>
      <c r="P2609" t="s">
        <v>53</v>
      </c>
      <c r="Q2609" s="1" t="s">
        <v>54</v>
      </c>
      <c r="R2609" s="1" t="s">
        <v>150</v>
      </c>
      <c r="S2609" s="1" t="s">
        <v>13099</v>
      </c>
      <c r="T2609" s="1" t="s">
        <v>18847</v>
      </c>
      <c r="U2609" s="1" t="s">
        <v>2590</v>
      </c>
      <c r="V2609" s="1" t="s">
        <v>18848</v>
      </c>
      <c r="W2609" s="1" t="s">
        <v>125</v>
      </c>
      <c r="X2609" t="str">
        <f t="shared" si="281"/>
        <v>Complete</v>
      </c>
      <c r="Y2609">
        <f>MAX(0,100-IF(G2609="Invalid",Config!$B$5,0)-IF(I2609="Invalid",Config!$B$6,0)-IF(X2609="Incomplete",Config!$B$7,0)-IF(AF2609="Yes",Config!$B$37,0))</f>
        <v>100</v>
      </c>
      <c r="Z2609" s="1">
        <f>IF(OR(TRIM(B2609)="",COUNTIF(Config!$B$15:$B$19,B2609)&gt;0),1,0)+IF(OR(TRIM(C2609)="",COUNTIF(Config!$B$15:$B$19,C2609)&gt;0),1,0)+IF(OR(TRIM(F2609)="",COUNTIF(Config!$B$15:$B$19,F2609)&gt;0),1,0)+IF(OR(TRIM(H2609)="",COUNTIF(Config!$B$15:$B$19,H2609)&gt;0),1,0)+IF(OR(TRIM(E2609)="",COUNTIF(Config!$B$15:$B$19,E2609)&gt;0),1,0)+IF(OR(TRIM(K2609)="",COUNTIF(Config!$B$15:$B$19,K2609)&gt;0),1,0)+IF(OR(TRIM(P2609)="",COUNTIF(Config!$B$15:$B$19,P2609)&gt;0),1,0)+IF(OR(TRIM(R2609)="",COUNTIF(Config!$B$15:$B$19,R2609)&gt;0),1,0)</f>
        <v>0</v>
      </c>
      <c r="AA2609" s="1" cm="1">
        <f t="array" ref="AA2609">SUMPRODUCT(LEN(H2609)-LEN(SUBSTITUTE(H2609,{"0";"1";"2";"3";"4";"5";"6";"7";"8";"9"},"")))</f>
        <v>12</v>
      </c>
      <c r="AC2609" t="str">
        <f t="shared" si="282"/>
        <v/>
      </c>
      <c r="AD2609">
        <f t="shared" si="283"/>
        <v>1</v>
      </c>
      <c r="AE2609">
        <f t="shared" si="284"/>
        <v>1</v>
      </c>
      <c r="AF2609" t="str">
        <f t="shared" si="285"/>
        <v>No</v>
      </c>
      <c r="AG2609">
        <f t="shared" ca="1" si="286"/>
        <v>55</v>
      </c>
      <c r="AH2609" t="str">
        <f ca="1">IF(OR(V2609="",AG2609=""),"Yes",IF(AG2609&gt;Config!$B$41,"Yes","No"))</f>
        <v>No</v>
      </c>
    </row>
    <row r="2610" spans="1:34" x14ac:dyDescent="0.25">
      <c r="A2610" s="1" t="s">
        <v>18849</v>
      </c>
      <c r="B2610" s="1" t="s">
        <v>1957</v>
      </c>
      <c r="C2610" s="1" t="s">
        <v>173</v>
      </c>
      <c r="D2610" s="1" t="s">
        <v>18850</v>
      </c>
      <c r="E2610" s="1" t="s">
        <v>33927</v>
      </c>
      <c r="F2610" s="1" t="s">
        <v>18851</v>
      </c>
      <c r="G2610" t="str">
        <f t="shared" si="280"/>
        <v>Valid</v>
      </c>
      <c r="H2610" s="1" t="s">
        <v>18852</v>
      </c>
      <c r="I2610" t="str" cm="1">
        <f t="array" ref="I2610">IF(OR(TRIM(H2610)="",ISNUMBER(SEARCH("#",H2610)),AA2610&lt;Config!$B$8,SUMPRODUCT(--ISNUMBER(SEARCH({"a";"b";"c";"d";"e";"f";"g";"h";"i";"j";"k";"l";"m";"n";"o";"p";"q";"r";"s";"t";"u";"v";"w";"x";"y";"z"},H2610)))&gt;0),"Invalid","Valid")</f>
        <v>Valid</v>
      </c>
      <c r="J2610" s="1" t="s">
        <v>18853</v>
      </c>
      <c r="K2610" s="1" t="s">
        <v>250</v>
      </c>
      <c r="L2610" s="1" t="s">
        <v>265</v>
      </c>
      <c r="M2610" s="1" t="s">
        <v>165</v>
      </c>
      <c r="N2610" s="1" t="s">
        <v>713</v>
      </c>
      <c r="O2610" s="1" t="s">
        <v>69</v>
      </c>
      <c r="P2610" t="s">
        <v>53</v>
      </c>
      <c r="Q2610" s="1" t="s">
        <v>55</v>
      </c>
      <c r="R2610" s="1" t="s">
        <v>55</v>
      </c>
      <c r="S2610" s="1" t="s">
        <v>9003</v>
      </c>
      <c r="T2610" s="1" t="s">
        <v>18854</v>
      </c>
      <c r="U2610" s="1" t="s">
        <v>13079</v>
      </c>
      <c r="V2610" s="1" t="s">
        <v>18855</v>
      </c>
      <c r="W2610" s="1" t="s">
        <v>384</v>
      </c>
      <c r="X2610" t="str">
        <f t="shared" si="281"/>
        <v>Complete</v>
      </c>
      <c r="Y2610">
        <f>MAX(0,100-IF(G2610="Invalid",Config!$B$5,0)-IF(I2610="Invalid",Config!$B$6,0)-IF(X2610="Incomplete",Config!$B$7,0)-IF(AF2610="Yes",Config!$B$37,0))</f>
        <v>100</v>
      </c>
      <c r="Z2610" s="1">
        <f>IF(OR(TRIM(B2610)="",COUNTIF(Config!$B$15:$B$19,B2610)&gt;0),1,0)+IF(OR(TRIM(C2610)="",COUNTIF(Config!$B$15:$B$19,C2610)&gt;0),1,0)+IF(OR(TRIM(F2610)="",COUNTIF(Config!$B$15:$B$19,F2610)&gt;0),1,0)+IF(OR(TRIM(H2610)="",COUNTIF(Config!$B$15:$B$19,H2610)&gt;0),1,0)+IF(OR(TRIM(E2610)="",COUNTIF(Config!$B$15:$B$19,E2610)&gt;0),1,0)+IF(OR(TRIM(K2610)="",COUNTIF(Config!$B$15:$B$19,K2610)&gt;0),1,0)+IF(OR(TRIM(P2610)="",COUNTIF(Config!$B$15:$B$19,P2610)&gt;0),1,0)+IF(OR(TRIM(R2610)="",COUNTIF(Config!$B$15:$B$19,R2610)&gt;0),1,0)</f>
        <v>0</v>
      </c>
      <c r="AA2610" s="1" cm="1">
        <f t="array" ref="AA2610">SUMPRODUCT(LEN(H2610)-LEN(SUBSTITUTE(H2610,{"0";"1";"2";"3";"4";"5";"6";"7";"8";"9"},"")))</f>
        <v>10</v>
      </c>
      <c r="AC2610" t="str">
        <f t="shared" si="282"/>
        <v/>
      </c>
      <c r="AD2610">
        <f t="shared" si="283"/>
        <v>1</v>
      </c>
      <c r="AE2610">
        <f t="shared" si="284"/>
        <v>1</v>
      </c>
      <c r="AF2610" t="str">
        <f t="shared" si="285"/>
        <v>No</v>
      </c>
      <c r="AG2610" t="str">
        <f t="shared" ca="1" si="286"/>
        <v/>
      </c>
      <c r="AH2610" t="str">
        <f ca="1">IF(OR(V2610="",AG2610=""),"Yes",IF(AG2610&gt;Config!$B$41,"Yes","No"))</f>
        <v>Yes</v>
      </c>
    </row>
    <row r="2611" spans="1:34" x14ac:dyDescent="0.25">
      <c r="A2611" s="1" t="s">
        <v>18856</v>
      </c>
      <c r="B2611" s="1" t="s">
        <v>259</v>
      </c>
      <c r="C2611" s="1" t="s">
        <v>792</v>
      </c>
      <c r="D2611" s="1" t="s">
        <v>18857</v>
      </c>
      <c r="E2611" s="1" t="s">
        <v>35110</v>
      </c>
      <c r="F2611" s="1" t="s">
        <v>18858</v>
      </c>
      <c r="G2611" t="str">
        <f t="shared" si="280"/>
        <v>Valid</v>
      </c>
      <c r="H2611" s="1" t="s">
        <v>18859</v>
      </c>
      <c r="I2611" t="str" cm="1">
        <f t="array" ref="I2611">IF(OR(TRIM(H2611)="",ISNUMBER(SEARCH("#",H2611)),AA2611&lt;Config!$B$8,SUMPRODUCT(--ISNUMBER(SEARCH({"a";"b";"c";"d";"e";"f";"g";"h";"i";"j";"k";"l";"m";"n";"o";"p";"q";"r";"s";"t";"u";"v";"w";"x";"y";"z"},H2611)))&gt;0),"Invalid","Valid")</f>
        <v>Valid</v>
      </c>
      <c r="J2611" s="1" t="s">
        <v>18860</v>
      </c>
      <c r="K2611" s="1" t="s">
        <v>147</v>
      </c>
      <c r="L2611" s="1" t="s">
        <v>67</v>
      </c>
      <c r="M2611" s="1" t="s">
        <v>33827</v>
      </c>
      <c r="N2611" s="1" t="s">
        <v>252</v>
      </c>
      <c r="O2611" s="1" t="s">
        <v>266</v>
      </c>
      <c r="P2611" t="s">
        <v>344</v>
      </c>
      <c r="Q2611" s="1" t="s">
        <v>345</v>
      </c>
      <c r="R2611" s="1" t="s">
        <v>346</v>
      </c>
      <c r="S2611" s="1" t="s">
        <v>16065</v>
      </c>
      <c r="T2611" s="1" t="s">
        <v>18861</v>
      </c>
      <c r="U2611" s="1" t="s">
        <v>485</v>
      </c>
      <c r="V2611" s="1" t="s">
        <v>18862</v>
      </c>
      <c r="W2611" s="1" t="s">
        <v>75</v>
      </c>
      <c r="X2611" t="str">
        <f t="shared" si="281"/>
        <v>Complete</v>
      </c>
      <c r="Y2611">
        <f>MAX(0,100-IF(G2611="Invalid",Config!$B$5,0)-IF(I2611="Invalid",Config!$B$6,0)-IF(X2611="Incomplete",Config!$B$7,0)-IF(AF2611="Yes",Config!$B$37,0))</f>
        <v>100</v>
      </c>
      <c r="Z2611" s="1">
        <f>IF(OR(TRIM(B2611)="",COUNTIF(Config!$B$15:$B$19,B2611)&gt;0),1,0)+IF(OR(TRIM(C2611)="",COUNTIF(Config!$B$15:$B$19,C2611)&gt;0),1,0)+IF(OR(TRIM(F2611)="",COUNTIF(Config!$B$15:$B$19,F2611)&gt;0),1,0)+IF(OR(TRIM(H2611)="",COUNTIF(Config!$B$15:$B$19,H2611)&gt;0),1,0)+IF(OR(TRIM(E2611)="",COUNTIF(Config!$B$15:$B$19,E2611)&gt;0),1,0)+IF(OR(TRIM(K2611)="",COUNTIF(Config!$B$15:$B$19,K2611)&gt;0),1,0)+IF(OR(TRIM(P2611)="",COUNTIF(Config!$B$15:$B$19,P2611)&gt;0),1,0)+IF(OR(TRIM(R2611)="",COUNTIF(Config!$B$15:$B$19,R2611)&gt;0),1,0)</f>
        <v>0</v>
      </c>
      <c r="AA2611" s="1" cm="1">
        <f t="array" ref="AA2611">SUMPRODUCT(LEN(H2611)-LEN(SUBSTITUTE(H2611,{"0";"1";"2";"3";"4";"5";"6";"7";"8";"9"},"")))</f>
        <v>11</v>
      </c>
      <c r="AC2611" t="str">
        <f t="shared" si="282"/>
        <v/>
      </c>
      <c r="AD2611">
        <f t="shared" si="283"/>
        <v>1</v>
      </c>
      <c r="AE2611">
        <f t="shared" si="284"/>
        <v>1</v>
      </c>
      <c r="AF2611" t="str">
        <f t="shared" si="285"/>
        <v>No</v>
      </c>
      <c r="AG2611">
        <f t="shared" ca="1" si="286"/>
        <v>401</v>
      </c>
      <c r="AH2611" t="str">
        <f ca="1">IF(OR(V2611="",AG2611=""),"Yes",IF(AG2611&gt;Config!$B$41,"Yes","No"))</f>
        <v>Yes</v>
      </c>
    </row>
    <row r="2612" spans="1:34" x14ac:dyDescent="0.25">
      <c r="A2612" s="1" t="s">
        <v>18863</v>
      </c>
      <c r="B2612" s="1" t="s">
        <v>1634</v>
      </c>
      <c r="C2612" s="1" t="s">
        <v>659</v>
      </c>
      <c r="D2612" s="1" t="s">
        <v>18864</v>
      </c>
      <c r="E2612" s="1" t="s">
        <v>33829</v>
      </c>
      <c r="F2612" s="1" t="s">
        <v>18865</v>
      </c>
      <c r="G2612" t="str">
        <f t="shared" si="280"/>
        <v>Valid</v>
      </c>
      <c r="H2612" s="1" t="s">
        <v>18866</v>
      </c>
      <c r="I2612" t="str" cm="1">
        <f t="array" ref="I2612">IF(OR(TRIM(H2612)="",ISNUMBER(SEARCH("#",H2612)),AA2612&lt;Config!$B$8,SUMPRODUCT(--ISNUMBER(SEARCH({"a";"b";"c";"d";"e";"f";"g";"h";"i";"j";"k";"l";"m";"n";"o";"p";"q";"r";"s";"t";"u";"v";"w";"x";"y";"z"},H2612)))&gt;0),"Invalid","Valid")</f>
        <v>Valid</v>
      </c>
      <c r="J2612" s="1" t="s">
        <v>18867</v>
      </c>
      <c r="K2612" s="1" t="s">
        <v>147</v>
      </c>
      <c r="L2612" s="1" t="s">
        <v>134</v>
      </c>
      <c r="M2612" s="1" t="s">
        <v>135</v>
      </c>
      <c r="N2612" s="1" t="s">
        <v>211</v>
      </c>
      <c r="O2612" s="1" t="s">
        <v>180</v>
      </c>
      <c r="P2612" t="s">
        <v>87</v>
      </c>
      <c r="Q2612" s="1" t="s">
        <v>166</v>
      </c>
      <c r="R2612" s="1" t="s">
        <v>136</v>
      </c>
      <c r="S2612" s="1" t="s">
        <v>18868</v>
      </c>
      <c r="T2612" s="1" t="s">
        <v>18869</v>
      </c>
      <c r="U2612" s="1" t="s">
        <v>7737</v>
      </c>
      <c r="V2612" s="1" t="s">
        <v>7816</v>
      </c>
      <c r="W2612" s="1" t="s">
        <v>186</v>
      </c>
      <c r="X2612" t="str">
        <f t="shared" si="281"/>
        <v>Incomplete</v>
      </c>
      <c r="Y2612">
        <f>MAX(0,100-IF(G2612="Invalid",Config!$B$5,0)-IF(I2612="Invalid",Config!$B$6,0)-IF(X2612="Incomplete",Config!$B$7,0)-IF(AF2612="Yes",Config!$B$37,0))</f>
        <v>60</v>
      </c>
      <c r="Z2612" s="1">
        <f>IF(OR(TRIM(B2612)="",COUNTIF(Config!$B$15:$B$19,B2612)&gt;0),1,0)+IF(OR(TRIM(C2612)="",COUNTIF(Config!$B$15:$B$19,C2612)&gt;0),1,0)+IF(OR(TRIM(F2612)="",COUNTIF(Config!$B$15:$B$19,F2612)&gt;0),1,0)+IF(OR(TRIM(H2612)="",COUNTIF(Config!$B$15:$B$19,H2612)&gt;0),1,0)+IF(OR(TRIM(E2612)="",COUNTIF(Config!$B$15:$B$19,E2612)&gt;0),1,0)+IF(OR(TRIM(K2612)="",COUNTIF(Config!$B$15:$B$19,K2612)&gt;0),1,0)+IF(OR(TRIM(P2612)="",COUNTIF(Config!$B$15:$B$19,P2612)&gt;0),1,0)+IF(OR(TRIM(R2612)="",COUNTIF(Config!$B$15:$B$19,R2612)&gt;0),1,0)</f>
        <v>1</v>
      </c>
      <c r="AA2612" s="1" cm="1">
        <f t="array" ref="AA2612">SUMPRODUCT(LEN(H2612)-LEN(SUBSTITUTE(H2612,{"0";"1";"2";"3";"4";"5";"6";"7";"8";"9"},"")))</f>
        <v>11</v>
      </c>
      <c r="AC2612" t="str">
        <f t="shared" si="282"/>
        <v>Incomplete Profile</v>
      </c>
      <c r="AD2612">
        <f t="shared" si="283"/>
        <v>1</v>
      </c>
      <c r="AE2612">
        <f t="shared" si="284"/>
        <v>1</v>
      </c>
      <c r="AF2612" t="str">
        <f t="shared" si="285"/>
        <v>No</v>
      </c>
      <c r="AG2612">
        <f t="shared" ca="1" si="286"/>
        <v>541</v>
      </c>
      <c r="AH2612" t="str">
        <f ca="1">IF(OR(V2612="",AG2612=""),"Yes",IF(AG2612&gt;Config!$B$41,"Yes","No"))</f>
        <v>Yes</v>
      </c>
    </row>
    <row r="2613" spans="1:34" x14ac:dyDescent="0.25">
      <c r="A2613" s="1" t="s">
        <v>18870</v>
      </c>
      <c r="B2613" s="1" t="s">
        <v>1339</v>
      </c>
      <c r="C2613" s="1" t="s">
        <v>410</v>
      </c>
      <c r="D2613" s="1" t="s">
        <v>18871</v>
      </c>
      <c r="E2613" s="1" t="s">
        <v>33829</v>
      </c>
      <c r="F2613" s="1" t="s">
        <v>18872</v>
      </c>
      <c r="G2613" t="str">
        <f t="shared" si="280"/>
        <v>Valid</v>
      </c>
      <c r="H2613" s="1" t="s">
        <v>18873</v>
      </c>
      <c r="I2613" t="str" cm="1">
        <f t="array" ref="I2613">IF(OR(TRIM(H2613)="",ISNUMBER(SEARCH("#",H2613)),AA2613&lt;Config!$B$8,SUMPRODUCT(--ISNUMBER(SEARCH({"a";"b";"c";"d";"e";"f";"g";"h";"i";"j";"k";"l";"m";"n";"o";"p";"q";"r";"s";"t";"u";"v";"w";"x";"y";"z"},H2613)))&gt;0),"Invalid","Valid")</f>
        <v>Valid</v>
      </c>
      <c r="J2613" s="1" t="s">
        <v>18874</v>
      </c>
      <c r="K2613" s="1" t="s">
        <v>516</v>
      </c>
      <c r="L2613" s="1" t="s">
        <v>265</v>
      </c>
      <c r="M2613" s="1" t="s">
        <v>165</v>
      </c>
      <c r="N2613" s="1" t="s">
        <v>68</v>
      </c>
      <c r="O2613" s="1" t="s">
        <v>180</v>
      </c>
      <c r="P2613" t="s">
        <v>328</v>
      </c>
      <c r="Q2613" s="1" t="s">
        <v>33838</v>
      </c>
      <c r="R2613" s="1" t="s">
        <v>614</v>
      </c>
      <c r="S2613" s="1" t="s">
        <v>18875</v>
      </c>
      <c r="T2613" s="1" t="s">
        <v>18876</v>
      </c>
      <c r="U2613" s="1" t="s">
        <v>4185</v>
      </c>
      <c r="V2613" s="1" t="s">
        <v>169</v>
      </c>
      <c r="W2613" s="1" t="s">
        <v>202</v>
      </c>
      <c r="X2613" t="str">
        <f t="shared" si="281"/>
        <v>Incomplete</v>
      </c>
      <c r="Y2613">
        <f>MAX(0,100-IF(G2613="Invalid",Config!$B$5,0)-IF(I2613="Invalid",Config!$B$6,0)-IF(X2613="Incomplete",Config!$B$7,0)-IF(AF2613="Yes",Config!$B$37,0))</f>
        <v>60</v>
      </c>
      <c r="Z2613" s="1">
        <f>IF(OR(TRIM(B2613)="",COUNTIF(Config!$B$15:$B$19,B2613)&gt;0),1,0)+IF(OR(TRIM(C2613)="",COUNTIF(Config!$B$15:$B$19,C2613)&gt;0),1,0)+IF(OR(TRIM(F2613)="",COUNTIF(Config!$B$15:$B$19,F2613)&gt;0),1,0)+IF(OR(TRIM(H2613)="",COUNTIF(Config!$B$15:$B$19,H2613)&gt;0),1,0)+IF(OR(TRIM(E2613)="",COUNTIF(Config!$B$15:$B$19,E2613)&gt;0),1,0)+IF(OR(TRIM(K2613)="",COUNTIF(Config!$B$15:$B$19,K2613)&gt;0),1,0)+IF(OR(TRIM(P2613)="",COUNTIF(Config!$B$15:$B$19,P2613)&gt;0),1,0)+IF(OR(TRIM(R2613)="",COUNTIF(Config!$B$15:$B$19,R2613)&gt;0),1,0)</f>
        <v>1</v>
      </c>
      <c r="AA2613" s="1" cm="1">
        <f t="array" ref="AA2613">SUMPRODUCT(LEN(H2613)-LEN(SUBSTITUTE(H2613,{"0";"1";"2";"3";"4";"5";"6";"7";"8";"9"},"")))</f>
        <v>10</v>
      </c>
      <c r="AC2613" t="str">
        <f t="shared" si="282"/>
        <v>Incomplete Profile</v>
      </c>
      <c r="AD2613">
        <f t="shared" si="283"/>
        <v>1</v>
      </c>
      <c r="AE2613">
        <f t="shared" si="284"/>
        <v>1</v>
      </c>
      <c r="AF2613" t="str">
        <f t="shared" si="285"/>
        <v>No</v>
      </c>
      <c r="AG2613">
        <f t="shared" ca="1" si="286"/>
        <v>584</v>
      </c>
      <c r="AH2613" t="str">
        <f ca="1">IF(OR(V2613="",AG2613=""),"Yes",IF(AG2613&gt;Config!$B$41,"Yes","No"))</f>
        <v>Yes</v>
      </c>
    </row>
    <row r="2614" spans="1:34" x14ac:dyDescent="0.25">
      <c r="A2614" s="1" t="s">
        <v>18877</v>
      </c>
      <c r="B2614" s="1" t="s">
        <v>1399</v>
      </c>
      <c r="C2614" s="1" t="s">
        <v>173</v>
      </c>
      <c r="D2614" s="1" t="s">
        <v>18878</v>
      </c>
      <c r="E2614" s="1" t="s">
        <v>34815</v>
      </c>
      <c r="F2614" s="1" t="s">
        <v>18879</v>
      </c>
      <c r="G2614" t="str">
        <f t="shared" si="280"/>
        <v>Valid</v>
      </c>
      <c r="H2614" s="1" t="s">
        <v>18880</v>
      </c>
      <c r="I2614" t="str" cm="1">
        <f t="array" ref="I2614">IF(OR(TRIM(H2614)="",ISNUMBER(SEARCH("#",H2614)),AA2614&lt;Config!$B$8,SUMPRODUCT(--ISNUMBER(SEARCH({"a";"b";"c";"d";"e";"f";"g";"h";"i";"j";"k";"l";"m";"n";"o";"p";"q";"r";"s";"t";"u";"v";"w";"x";"y";"z"},H2614)))&gt;0),"Invalid","Valid")</f>
        <v>Valid</v>
      </c>
      <c r="J2614" s="1" t="s">
        <v>18881</v>
      </c>
      <c r="K2614" s="1" t="s">
        <v>163</v>
      </c>
      <c r="L2614" s="1" t="s">
        <v>265</v>
      </c>
      <c r="M2614" s="1" t="s">
        <v>235</v>
      </c>
      <c r="N2614" s="1" t="s">
        <v>33819</v>
      </c>
      <c r="O2614" s="1" t="s">
        <v>266</v>
      </c>
      <c r="P2614" t="s">
        <v>87</v>
      </c>
      <c r="Q2614" s="1" t="s">
        <v>166</v>
      </c>
      <c r="R2614" s="1" t="s">
        <v>212</v>
      </c>
      <c r="S2614" s="1" t="s">
        <v>18882</v>
      </c>
      <c r="T2614" s="1" t="s">
        <v>18883</v>
      </c>
      <c r="U2614" s="1" t="s">
        <v>15185</v>
      </c>
      <c r="V2614" s="1" t="s">
        <v>1424</v>
      </c>
      <c r="W2614" s="1" t="s">
        <v>141</v>
      </c>
      <c r="X2614" t="str">
        <f t="shared" si="281"/>
        <v>Complete</v>
      </c>
      <c r="Y2614">
        <f>MAX(0,100-IF(G2614="Invalid",Config!$B$5,0)-IF(I2614="Invalid",Config!$B$6,0)-IF(X2614="Incomplete",Config!$B$7,0)-IF(AF2614="Yes",Config!$B$37,0))</f>
        <v>100</v>
      </c>
      <c r="Z2614" s="1">
        <f>IF(OR(TRIM(B2614)="",COUNTIF(Config!$B$15:$B$19,B2614)&gt;0),1,0)+IF(OR(TRIM(C2614)="",COUNTIF(Config!$B$15:$B$19,C2614)&gt;0),1,0)+IF(OR(TRIM(F2614)="",COUNTIF(Config!$B$15:$B$19,F2614)&gt;0),1,0)+IF(OR(TRIM(H2614)="",COUNTIF(Config!$B$15:$B$19,H2614)&gt;0),1,0)+IF(OR(TRIM(E2614)="",COUNTIF(Config!$B$15:$B$19,E2614)&gt;0),1,0)+IF(OR(TRIM(K2614)="",COUNTIF(Config!$B$15:$B$19,K2614)&gt;0),1,0)+IF(OR(TRIM(P2614)="",COUNTIF(Config!$B$15:$B$19,P2614)&gt;0),1,0)+IF(OR(TRIM(R2614)="",COUNTIF(Config!$B$15:$B$19,R2614)&gt;0),1,0)</f>
        <v>0</v>
      </c>
      <c r="AA2614" s="1" cm="1">
        <f t="array" ref="AA2614">SUMPRODUCT(LEN(H2614)-LEN(SUBSTITUTE(H2614,{"0";"1";"2";"3";"4";"5";"6";"7";"8";"9"},"")))</f>
        <v>10</v>
      </c>
      <c r="AC2614" t="str">
        <f t="shared" si="282"/>
        <v/>
      </c>
      <c r="AD2614">
        <f t="shared" si="283"/>
        <v>1</v>
      </c>
      <c r="AE2614">
        <f t="shared" si="284"/>
        <v>1</v>
      </c>
      <c r="AF2614" t="str">
        <f t="shared" si="285"/>
        <v>No</v>
      </c>
      <c r="AG2614">
        <f t="shared" ca="1" si="286"/>
        <v>184</v>
      </c>
      <c r="AH2614" t="str">
        <f ca="1">IF(OR(V2614="",AG2614=""),"Yes",IF(AG2614&gt;Config!$B$41,"Yes","No"))</f>
        <v>No</v>
      </c>
    </row>
    <row r="2615" spans="1:34" x14ac:dyDescent="0.25">
      <c r="A2615" s="1" t="s">
        <v>18884</v>
      </c>
      <c r="B2615" s="1" t="s">
        <v>839</v>
      </c>
      <c r="C2615" s="1" t="s">
        <v>748</v>
      </c>
      <c r="D2615" s="1" t="s">
        <v>840</v>
      </c>
      <c r="E2615" s="1" t="s">
        <v>35111</v>
      </c>
      <c r="F2615" s="1" t="s">
        <v>18885</v>
      </c>
      <c r="G2615" t="str">
        <f t="shared" si="280"/>
        <v>Valid</v>
      </c>
      <c r="H2615" s="1" t="s">
        <v>18886</v>
      </c>
      <c r="I2615" t="str" cm="1">
        <f t="array" ref="I2615">IF(OR(TRIM(H2615)="",ISNUMBER(SEARCH("#",H2615)),AA2615&lt;Config!$B$8,SUMPRODUCT(--ISNUMBER(SEARCH({"a";"b";"c";"d";"e";"f";"g";"h";"i";"j";"k";"l";"m";"n";"o";"p";"q";"r";"s";"t";"u";"v";"w";"x";"y";"z"},H2615)))&gt;0),"Invalid","Valid")</f>
        <v>Valid</v>
      </c>
      <c r="J2615" s="1" t="s">
        <v>18887</v>
      </c>
      <c r="K2615" s="1" t="s">
        <v>66</v>
      </c>
      <c r="L2615" s="1" t="s">
        <v>67</v>
      </c>
      <c r="M2615" s="1" t="s">
        <v>135</v>
      </c>
      <c r="N2615" s="1" t="s">
        <v>51</v>
      </c>
      <c r="O2615" s="1" t="s">
        <v>149</v>
      </c>
      <c r="P2615" t="s">
        <v>87</v>
      </c>
      <c r="Q2615" s="1" t="s">
        <v>88</v>
      </c>
      <c r="R2615" s="1" t="s">
        <v>559</v>
      </c>
      <c r="S2615" s="1" t="s">
        <v>7072</v>
      </c>
      <c r="T2615" s="1" t="s">
        <v>18888</v>
      </c>
      <c r="U2615" s="1" t="s">
        <v>18889</v>
      </c>
      <c r="V2615" s="1" t="s">
        <v>1676</v>
      </c>
      <c r="W2615" s="1" t="s">
        <v>40</v>
      </c>
      <c r="X2615" t="str">
        <f t="shared" si="281"/>
        <v>Complete</v>
      </c>
      <c r="Y2615">
        <f>MAX(0,100-IF(G2615="Invalid",Config!$B$5,0)-IF(I2615="Invalid",Config!$B$6,0)-IF(X2615="Incomplete",Config!$B$7,0)-IF(AF2615="Yes",Config!$B$37,0))</f>
        <v>100</v>
      </c>
      <c r="Z2615" s="1">
        <f>IF(OR(TRIM(B2615)="",COUNTIF(Config!$B$15:$B$19,B2615)&gt;0),1,0)+IF(OR(TRIM(C2615)="",COUNTIF(Config!$B$15:$B$19,C2615)&gt;0),1,0)+IF(OR(TRIM(F2615)="",COUNTIF(Config!$B$15:$B$19,F2615)&gt;0),1,0)+IF(OR(TRIM(H2615)="",COUNTIF(Config!$B$15:$B$19,H2615)&gt;0),1,0)+IF(OR(TRIM(E2615)="",COUNTIF(Config!$B$15:$B$19,E2615)&gt;0),1,0)+IF(OR(TRIM(K2615)="",COUNTIF(Config!$B$15:$B$19,K2615)&gt;0),1,0)+IF(OR(TRIM(P2615)="",COUNTIF(Config!$B$15:$B$19,P2615)&gt;0),1,0)+IF(OR(TRIM(R2615)="",COUNTIF(Config!$B$15:$B$19,R2615)&gt;0),1,0)</f>
        <v>0</v>
      </c>
      <c r="AA2615" s="1" cm="1">
        <f t="array" ref="AA2615">SUMPRODUCT(LEN(H2615)-LEN(SUBSTITUTE(H2615,{"0";"1";"2";"3";"4";"5";"6";"7";"8";"9"},"")))</f>
        <v>11</v>
      </c>
      <c r="AC2615" t="str">
        <f t="shared" si="282"/>
        <v/>
      </c>
      <c r="AD2615">
        <f t="shared" si="283"/>
        <v>1</v>
      </c>
      <c r="AE2615">
        <f t="shared" si="284"/>
        <v>1</v>
      </c>
      <c r="AF2615" t="str">
        <f t="shared" si="285"/>
        <v>No</v>
      </c>
      <c r="AG2615">
        <f t="shared" ca="1" si="286"/>
        <v>37</v>
      </c>
      <c r="AH2615" t="str">
        <f ca="1">IF(OR(V2615="",AG2615=""),"Yes",IF(AG2615&gt;Config!$B$41,"Yes","No"))</f>
        <v>No</v>
      </c>
    </row>
    <row r="2616" spans="1:34" x14ac:dyDescent="0.25">
      <c r="A2616" s="1" t="s">
        <v>18890</v>
      </c>
      <c r="B2616" s="1" t="s">
        <v>1157</v>
      </c>
      <c r="C2616" s="1" t="s">
        <v>598</v>
      </c>
      <c r="D2616" s="1" t="s">
        <v>18891</v>
      </c>
      <c r="E2616" s="1" t="s">
        <v>159</v>
      </c>
      <c r="F2616" s="1" t="s">
        <v>18892</v>
      </c>
      <c r="G2616" t="str">
        <f t="shared" si="280"/>
        <v>Valid</v>
      </c>
      <c r="H2616" s="1" t="s">
        <v>18893</v>
      </c>
      <c r="I2616" t="str" cm="1">
        <f t="array" ref="I2616">IF(OR(TRIM(H2616)="",ISNUMBER(SEARCH("#",H2616)),AA2616&lt;Config!$B$8,SUMPRODUCT(--ISNUMBER(SEARCH({"a";"b";"c";"d";"e";"f";"g";"h";"i";"j";"k";"l";"m";"n";"o";"p";"q";"r";"s";"t";"u";"v";"w";"x";"y";"z"},H2616)))&gt;0),"Invalid","Valid")</f>
        <v>Valid</v>
      </c>
      <c r="J2616" s="1" t="s">
        <v>18894</v>
      </c>
      <c r="K2616" s="1" t="s">
        <v>722</v>
      </c>
      <c r="L2616" s="1" t="s">
        <v>164</v>
      </c>
      <c r="M2616" s="1" t="s">
        <v>103</v>
      </c>
      <c r="N2616" s="1" t="s">
        <v>31</v>
      </c>
      <c r="O2616" s="1" t="s">
        <v>69</v>
      </c>
      <c r="P2616" t="s">
        <v>33</v>
      </c>
      <c r="Q2616" s="1" t="s">
        <v>119</v>
      </c>
      <c r="R2616" s="1" t="s">
        <v>35</v>
      </c>
      <c r="S2616" s="1" t="s">
        <v>18803</v>
      </c>
      <c r="T2616" s="1" t="s">
        <v>18895</v>
      </c>
      <c r="U2616" s="1" t="s">
        <v>5875</v>
      </c>
      <c r="V2616" s="1" t="s">
        <v>18896</v>
      </c>
      <c r="W2616" s="1" t="s">
        <v>33823</v>
      </c>
      <c r="X2616" t="str">
        <f t="shared" si="281"/>
        <v>Complete</v>
      </c>
      <c r="Y2616">
        <f>MAX(0,100-IF(G2616="Invalid",Config!$B$5,0)-IF(I2616="Invalid",Config!$B$6,0)-IF(X2616="Incomplete",Config!$B$7,0)-IF(AF2616="Yes",Config!$B$37,0))</f>
        <v>100</v>
      </c>
      <c r="Z2616" s="1">
        <f>IF(OR(TRIM(B2616)="",COUNTIF(Config!$B$15:$B$19,B2616)&gt;0),1,0)+IF(OR(TRIM(C2616)="",COUNTIF(Config!$B$15:$B$19,C2616)&gt;0),1,0)+IF(OR(TRIM(F2616)="",COUNTIF(Config!$B$15:$B$19,F2616)&gt;0),1,0)+IF(OR(TRIM(H2616)="",COUNTIF(Config!$B$15:$B$19,H2616)&gt;0),1,0)+IF(OR(TRIM(E2616)="",COUNTIF(Config!$B$15:$B$19,E2616)&gt;0),1,0)+IF(OR(TRIM(K2616)="",COUNTIF(Config!$B$15:$B$19,K2616)&gt;0),1,0)+IF(OR(TRIM(P2616)="",COUNTIF(Config!$B$15:$B$19,P2616)&gt;0),1,0)+IF(OR(TRIM(R2616)="",COUNTIF(Config!$B$15:$B$19,R2616)&gt;0),1,0)</f>
        <v>0</v>
      </c>
      <c r="AA2616" s="1" cm="1">
        <f t="array" ref="AA2616">SUMPRODUCT(LEN(H2616)-LEN(SUBSTITUTE(H2616,{"0";"1";"2";"3";"4";"5";"6";"7";"8";"9"},"")))</f>
        <v>10</v>
      </c>
      <c r="AC2616" t="str">
        <f t="shared" si="282"/>
        <v/>
      </c>
      <c r="AD2616">
        <f t="shared" si="283"/>
        <v>1</v>
      </c>
      <c r="AE2616">
        <f t="shared" si="284"/>
        <v>1</v>
      </c>
      <c r="AF2616" t="str">
        <f t="shared" si="285"/>
        <v>No</v>
      </c>
      <c r="AG2616">
        <f t="shared" ca="1" si="286"/>
        <v>59</v>
      </c>
      <c r="AH2616" t="str">
        <f ca="1">IF(OR(V2616="",AG2616=""),"Yes",IF(AG2616&gt;Config!$B$41,"Yes","No"))</f>
        <v>No</v>
      </c>
    </row>
    <row r="2617" spans="1:34" x14ac:dyDescent="0.25">
      <c r="A2617" s="1" t="s">
        <v>18897</v>
      </c>
      <c r="B2617" s="1" t="s">
        <v>204</v>
      </c>
      <c r="C2617" s="1" t="s">
        <v>23</v>
      </c>
      <c r="D2617" s="1" t="s">
        <v>18898</v>
      </c>
      <c r="E2617" s="1" t="s">
        <v>34045</v>
      </c>
      <c r="F2617" s="1" t="s">
        <v>18899</v>
      </c>
      <c r="G2617" t="str">
        <f t="shared" si="280"/>
        <v>Valid</v>
      </c>
      <c r="H2617" s="1" t="s">
        <v>18900</v>
      </c>
      <c r="I2617" t="str" cm="1">
        <f t="array" ref="I2617">IF(OR(TRIM(H2617)="",ISNUMBER(SEARCH("#",H2617)),AA2617&lt;Config!$B$8,SUMPRODUCT(--ISNUMBER(SEARCH({"a";"b";"c";"d";"e";"f";"g";"h";"i";"j";"k";"l";"m";"n";"o";"p";"q";"r";"s";"t";"u";"v";"w";"x";"y";"z"},H2617)))&gt;0),"Invalid","Valid")</f>
        <v>Valid</v>
      </c>
      <c r="J2617" s="1" t="s">
        <v>18901</v>
      </c>
      <c r="K2617" s="1" t="s">
        <v>83</v>
      </c>
      <c r="L2617" s="1" t="s">
        <v>134</v>
      </c>
      <c r="M2617" s="1" t="s">
        <v>33827</v>
      </c>
      <c r="N2617" s="1" t="s">
        <v>224</v>
      </c>
      <c r="O2617" s="1" t="s">
        <v>69</v>
      </c>
      <c r="P2617" t="s">
        <v>53</v>
      </c>
      <c r="Q2617" s="1" t="s">
        <v>54</v>
      </c>
      <c r="R2617" s="1" t="s">
        <v>198</v>
      </c>
      <c r="S2617" s="1" t="s">
        <v>5359</v>
      </c>
      <c r="T2617" s="1" t="s">
        <v>18902</v>
      </c>
      <c r="U2617" s="1" t="s">
        <v>13123</v>
      </c>
      <c r="V2617" s="1" t="s">
        <v>7139</v>
      </c>
      <c r="W2617" s="1" t="s">
        <v>125</v>
      </c>
      <c r="X2617" t="str">
        <f t="shared" si="281"/>
        <v>Complete</v>
      </c>
      <c r="Y2617">
        <f>MAX(0,100-IF(G2617="Invalid",Config!$B$5,0)-IF(I2617="Invalid",Config!$B$6,0)-IF(X2617="Incomplete",Config!$B$7,0)-IF(AF2617="Yes",Config!$B$37,0))</f>
        <v>100</v>
      </c>
      <c r="Z2617" s="1">
        <f>IF(OR(TRIM(B2617)="",COUNTIF(Config!$B$15:$B$19,B2617)&gt;0),1,0)+IF(OR(TRIM(C2617)="",COUNTIF(Config!$B$15:$B$19,C2617)&gt;0),1,0)+IF(OR(TRIM(F2617)="",COUNTIF(Config!$B$15:$B$19,F2617)&gt;0),1,0)+IF(OR(TRIM(H2617)="",COUNTIF(Config!$B$15:$B$19,H2617)&gt;0),1,0)+IF(OR(TRIM(E2617)="",COUNTIF(Config!$B$15:$B$19,E2617)&gt;0),1,0)+IF(OR(TRIM(K2617)="",COUNTIF(Config!$B$15:$B$19,K2617)&gt;0),1,0)+IF(OR(TRIM(P2617)="",COUNTIF(Config!$B$15:$B$19,P2617)&gt;0),1,0)+IF(OR(TRIM(R2617)="",COUNTIF(Config!$B$15:$B$19,R2617)&gt;0),1,0)</f>
        <v>0</v>
      </c>
      <c r="AA2617" s="1" cm="1">
        <f t="array" ref="AA2617">SUMPRODUCT(LEN(H2617)-LEN(SUBSTITUTE(H2617,{"0";"1";"2";"3";"4";"5";"6";"7";"8";"9"},"")))</f>
        <v>12</v>
      </c>
      <c r="AC2617" t="str">
        <f t="shared" si="282"/>
        <v/>
      </c>
      <c r="AD2617">
        <f t="shared" si="283"/>
        <v>1</v>
      </c>
      <c r="AE2617">
        <f t="shared" si="284"/>
        <v>1</v>
      </c>
      <c r="AF2617" t="str">
        <f t="shared" si="285"/>
        <v>No</v>
      </c>
      <c r="AG2617">
        <f t="shared" ca="1" si="286"/>
        <v>245</v>
      </c>
      <c r="AH2617" t="str">
        <f ca="1">IF(OR(V2617="",AG2617=""),"Yes",IF(AG2617&gt;Config!$B$41,"Yes","No"))</f>
        <v>No</v>
      </c>
    </row>
    <row r="2618" spans="1:34" x14ac:dyDescent="0.25">
      <c r="A2618" s="1" t="s">
        <v>18903</v>
      </c>
      <c r="B2618" s="1" t="s">
        <v>218</v>
      </c>
      <c r="C2618" s="1" t="s">
        <v>308</v>
      </c>
      <c r="D2618" s="1" t="s">
        <v>18904</v>
      </c>
      <c r="E2618" s="1" t="s">
        <v>34249</v>
      </c>
      <c r="F2618" s="1" t="s">
        <v>18905</v>
      </c>
      <c r="G2618" t="str">
        <f t="shared" si="280"/>
        <v>Valid</v>
      </c>
      <c r="H2618" s="1" t="s">
        <v>18906</v>
      </c>
      <c r="I2618" t="str" cm="1">
        <f t="array" ref="I2618">IF(OR(TRIM(H2618)="",ISNUMBER(SEARCH("#",H2618)),AA2618&lt;Config!$B$8,SUMPRODUCT(--ISNUMBER(SEARCH({"a";"b";"c";"d";"e";"f";"g";"h";"i";"j";"k";"l";"m";"n";"o";"p";"q";"r";"s";"t";"u";"v";"w";"x";"y";"z"},H2618)))&gt;0),"Invalid","Valid")</f>
        <v>Valid</v>
      </c>
      <c r="J2618" s="1" t="s">
        <v>18907</v>
      </c>
      <c r="K2618" s="1" t="s">
        <v>48</v>
      </c>
      <c r="L2618" s="1" t="s">
        <v>29</v>
      </c>
      <c r="M2618" s="1" t="s">
        <v>391</v>
      </c>
      <c r="N2618" s="1" t="s">
        <v>51</v>
      </c>
      <c r="O2618" s="1" t="s">
        <v>149</v>
      </c>
      <c r="P2618" t="s">
        <v>344</v>
      </c>
      <c r="Q2618" s="1" t="s">
        <v>345</v>
      </c>
      <c r="R2618" s="1" t="s">
        <v>971</v>
      </c>
      <c r="S2618" s="1" t="s">
        <v>18908</v>
      </c>
      <c r="T2618" s="1" t="s">
        <v>18909</v>
      </c>
      <c r="U2618" s="1" t="s">
        <v>2745</v>
      </c>
      <c r="V2618" s="1" t="s">
        <v>1050</v>
      </c>
      <c r="W2618" s="1" t="s">
        <v>141</v>
      </c>
      <c r="X2618" t="str">
        <f t="shared" si="281"/>
        <v>Complete</v>
      </c>
      <c r="Y2618">
        <f>MAX(0,100-IF(G2618="Invalid",Config!$B$5,0)-IF(I2618="Invalid",Config!$B$6,0)-IF(X2618="Incomplete",Config!$B$7,0)-IF(AF2618="Yes",Config!$B$37,0))</f>
        <v>100</v>
      </c>
      <c r="Z2618" s="1">
        <f>IF(OR(TRIM(B2618)="",COUNTIF(Config!$B$15:$B$19,B2618)&gt;0),1,0)+IF(OR(TRIM(C2618)="",COUNTIF(Config!$B$15:$B$19,C2618)&gt;0),1,0)+IF(OR(TRIM(F2618)="",COUNTIF(Config!$B$15:$B$19,F2618)&gt;0),1,0)+IF(OR(TRIM(H2618)="",COUNTIF(Config!$B$15:$B$19,H2618)&gt;0),1,0)+IF(OR(TRIM(E2618)="",COUNTIF(Config!$B$15:$B$19,E2618)&gt;0),1,0)+IF(OR(TRIM(K2618)="",COUNTIF(Config!$B$15:$B$19,K2618)&gt;0),1,0)+IF(OR(TRIM(P2618)="",COUNTIF(Config!$B$15:$B$19,P2618)&gt;0),1,0)+IF(OR(TRIM(R2618)="",COUNTIF(Config!$B$15:$B$19,R2618)&gt;0),1,0)</f>
        <v>0</v>
      </c>
      <c r="AA2618" s="1" cm="1">
        <f t="array" ref="AA2618">SUMPRODUCT(LEN(H2618)-LEN(SUBSTITUTE(H2618,{"0";"1";"2";"3";"4";"5";"6";"7";"8";"9"},"")))</f>
        <v>11</v>
      </c>
      <c r="AC2618" t="str">
        <f t="shared" si="282"/>
        <v/>
      </c>
      <c r="AD2618">
        <f t="shared" si="283"/>
        <v>1</v>
      </c>
      <c r="AE2618">
        <f t="shared" si="284"/>
        <v>1</v>
      </c>
      <c r="AF2618" t="str">
        <f t="shared" si="285"/>
        <v>No</v>
      </c>
      <c r="AG2618">
        <f t="shared" ca="1" si="286"/>
        <v>37</v>
      </c>
      <c r="AH2618" t="str">
        <f ca="1">IF(OR(V2618="",AG2618=""),"Yes",IF(AG2618&gt;Config!$B$41,"Yes","No"))</f>
        <v>No</v>
      </c>
    </row>
    <row r="2619" spans="1:34" x14ac:dyDescent="0.25">
      <c r="A2619" s="1" t="s">
        <v>18910</v>
      </c>
      <c r="B2619" s="1" t="s">
        <v>631</v>
      </c>
      <c r="C2619" s="1" t="s">
        <v>511</v>
      </c>
      <c r="D2619" s="1" t="s">
        <v>18911</v>
      </c>
      <c r="E2619" s="1" t="s">
        <v>35112</v>
      </c>
      <c r="F2619" s="1" t="s">
        <v>18912</v>
      </c>
      <c r="G2619" t="str">
        <f t="shared" si="280"/>
        <v>Valid</v>
      </c>
      <c r="H2619" s="1" t="s">
        <v>18913</v>
      </c>
      <c r="I2619" t="str" cm="1">
        <f t="array" ref="I2619">IF(OR(TRIM(H2619)="",ISNUMBER(SEARCH("#",H2619)),AA2619&lt;Config!$B$8,SUMPRODUCT(--ISNUMBER(SEARCH({"a";"b";"c";"d";"e";"f";"g";"h";"i";"j";"k";"l";"m";"n";"o";"p";"q";"r";"s";"t";"u";"v";"w";"x";"y";"z"},H2619)))&gt;0),"Invalid","Valid")</f>
        <v>Valid</v>
      </c>
      <c r="J2619" s="1" t="s">
        <v>18914</v>
      </c>
      <c r="K2619" s="1" t="s">
        <v>378</v>
      </c>
      <c r="L2619" s="1" t="s">
        <v>164</v>
      </c>
      <c r="M2619" s="1" t="s">
        <v>30</v>
      </c>
      <c r="N2619" s="1" t="s">
        <v>211</v>
      </c>
      <c r="O2619" s="1" t="s">
        <v>180</v>
      </c>
      <c r="P2619" t="s">
        <v>53</v>
      </c>
      <c r="Q2619" s="1" t="s">
        <v>150</v>
      </c>
      <c r="R2619" s="1" t="s">
        <v>288</v>
      </c>
      <c r="S2619" s="1" t="s">
        <v>15976</v>
      </c>
      <c r="T2619" s="1" t="s">
        <v>18915</v>
      </c>
      <c r="U2619" s="1" t="s">
        <v>10161</v>
      </c>
      <c r="V2619" s="1" t="s">
        <v>7999</v>
      </c>
      <c r="W2619" s="1" t="s">
        <v>293</v>
      </c>
      <c r="X2619" t="str">
        <f t="shared" si="281"/>
        <v>Complete</v>
      </c>
      <c r="Y2619">
        <f>MAX(0,100-IF(G2619="Invalid",Config!$B$5,0)-IF(I2619="Invalid",Config!$B$6,0)-IF(X2619="Incomplete",Config!$B$7,0)-IF(AF2619="Yes",Config!$B$37,0))</f>
        <v>100</v>
      </c>
      <c r="Z2619" s="1">
        <f>IF(OR(TRIM(B2619)="",COUNTIF(Config!$B$15:$B$19,B2619)&gt;0),1,0)+IF(OR(TRIM(C2619)="",COUNTIF(Config!$B$15:$B$19,C2619)&gt;0),1,0)+IF(OR(TRIM(F2619)="",COUNTIF(Config!$B$15:$B$19,F2619)&gt;0),1,0)+IF(OR(TRIM(H2619)="",COUNTIF(Config!$B$15:$B$19,H2619)&gt;0),1,0)+IF(OR(TRIM(E2619)="",COUNTIF(Config!$B$15:$B$19,E2619)&gt;0),1,0)+IF(OR(TRIM(K2619)="",COUNTIF(Config!$B$15:$B$19,K2619)&gt;0),1,0)+IF(OR(TRIM(P2619)="",COUNTIF(Config!$B$15:$B$19,P2619)&gt;0),1,0)+IF(OR(TRIM(R2619)="",COUNTIF(Config!$B$15:$B$19,R2619)&gt;0),1,0)</f>
        <v>0</v>
      </c>
      <c r="AA2619" s="1" cm="1">
        <f t="array" ref="AA2619">SUMPRODUCT(LEN(H2619)-LEN(SUBSTITUTE(H2619,{"0";"1";"2";"3";"4";"5";"6";"7";"8";"9"},"")))</f>
        <v>10</v>
      </c>
      <c r="AC2619" t="str">
        <f t="shared" si="282"/>
        <v/>
      </c>
      <c r="AD2619">
        <f t="shared" si="283"/>
        <v>1</v>
      </c>
      <c r="AE2619">
        <f t="shared" si="284"/>
        <v>1</v>
      </c>
      <c r="AF2619" t="str">
        <f t="shared" si="285"/>
        <v>No</v>
      </c>
      <c r="AG2619">
        <f t="shared" ca="1" si="286"/>
        <v>573</v>
      </c>
      <c r="AH2619" t="str">
        <f ca="1">IF(OR(V2619="",AG2619=""),"Yes",IF(AG2619&gt;Config!$B$41,"Yes","No"))</f>
        <v>Yes</v>
      </c>
    </row>
    <row r="2620" spans="1:34" x14ac:dyDescent="0.25">
      <c r="A2620" s="1" t="s">
        <v>18916</v>
      </c>
      <c r="B2620" s="1" t="s">
        <v>1329</v>
      </c>
      <c r="C2620" s="1" t="s">
        <v>1389</v>
      </c>
      <c r="D2620" s="1" t="s">
        <v>18917</v>
      </c>
      <c r="E2620" s="1" t="s">
        <v>35113</v>
      </c>
      <c r="F2620" s="1" t="s">
        <v>18918</v>
      </c>
      <c r="G2620" t="str">
        <f t="shared" si="280"/>
        <v>Valid</v>
      </c>
      <c r="H2620" s="1" t="s">
        <v>18919</v>
      </c>
      <c r="I2620" t="str" cm="1">
        <f t="array" ref="I2620">IF(OR(TRIM(H2620)="",ISNUMBER(SEARCH("#",H2620)),AA2620&lt;Config!$B$8,SUMPRODUCT(--ISNUMBER(SEARCH({"a";"b";"c";"d";"e";"f";"g";"h";"i";"j";"k";"l";"m";"n";"o";"p";"q";"r";"s";"t";"u";"v";"w";"x";"y";"z"},H2620)))&gt;0),"Invalid","Valid")</f>
        <v>Valid</v>
      </c>
      <c r="J2620" s="1" t="s">
        <v>18920</v>
      </c>
      <c r="K2620" s="1" t="s">
        <v>83</v>
      </c>
      <c r="L2620" s="1" t="s">
        <v>450</v>
      </c>
      <c r="M2620" s="1" t="s">
        <v>103</v>
      </c>
      <c r="N2620" s="1" t="s">
        <v>31</v>
      </c>
      <c r="O2620" s="1" t="s">
        <v>52</v>
      </c>
      <c r="P2620" t="s">
        <v>104</v>
      </c>
      <c r="Q2620" s="1" t="s">
        <v>302</v>
      </c>
      <c r="R2620" s="1" t="s">
        <v>105</v>
      </c>
      <c r="S2620" s="1" t="s">
        <v>18921</v>
      </c>
      <c r="T2620" s="1" t="s">
        <v>18922</v>
      </c>
      <c r="U2620" s="1" t="s">
        <v>2276</v>
      </c>
      <c r="V2620" s="1" t="s">
        <v>1676</v>
      </c>
      <c r="W2620" s="1" t="s">
        <v>293</v>
      </c>
      <c r="X2620" t="str">
        <f t="shared" si="281"/>
        <v>Complete</v>
      </c>
      <c r="Y2620">
        <f>MAX(0,100-IF(G2620="Invalid",Config!$B$5,0)-IF(I2620="Invalid",Config!$B$6,0)-IF(X2620="Incomplete",Config!$B$7,0)-IF(AF2620="Yes",Config!$B$37,0))</f>
        <v>100</v>
      </c>
      <c r="Z2620" s="1">
        <f>IF(OR(TRIM(B2620)="",COUNTIF(Config!$B$15:$B$19,B2620)&gt;0),1,0)+IF(OR(TRIM(C2620)="",COUNTIF(Config!$B$15:$B$19,C2620)&gt;0),1,0)+IF(OR(TRIM(F2620)="",COUNTIF(Config!$B$15:$B$19,F2620)&gt;0),1,0)+IF(OR(TRIM(H2620)="",COUNTIF(Config!$B$15:$B$19,H2620)&gt;0),1,0)+IF(OR(TRIM(E2620)="",COUNTIF(Config!$B$15:$B$19,E2620)&gt;0),1,0)+IF(OR(TRIM(K2620)="",COUNTIF(Config!$B$15:$B$19,K2620)&gt;0),1,0)+IF(OR(TRIM(P2620)="",COUNTIF(Config!$B$15:$B$19,P2620)&gt;0),1,0)+IF(OR(TRIM(R2620)="",COUNTIF(Config!$B$15:$B$19,R2620)&gt;0),1,0)</f>
        <v>0</v>
      </c>
      <c r="AA2620" s="1" cm="1">
        <f t="array" ref="AA2620">SUMPRODUCT(LEN(H2620)-LEN(SUBSTITUTE(H2620,{"0";"1";"2";"3";"4";"5";"6";"7";"8";"9"},"")))</f>
        <v>10</v>
      </c>
      <c r="AC2620" t="str">
        <f t="shared" si="282"/>
        <v/>
      </c>
      <c r="AD2620">
        <f t="shared" si="283"/>
        <v>1</v>
      </c>
      <c r="AE2620">
        <f t="shared" si="284"/>
        <v>1</v>
      </c>
      <c r="AF2620" t="str">
        <f t="shared" si="285"/>
        <v>No</v>
      </c>
      <c r="AG2620">
        <f t="shared" ca="1" si="286"/>
        <v>37</v>
      </c>
      <c r="AH2620" t="str">
        <f ca="1">IF(OR(V2620="",AG2620=""),"Yes",IF(AG2620&gt;Config!$B$41,"Yes","No"))</f>
        <v>No</v>
      </c>
    </row>
    <row r="2621" spans="1:34" x14ac:dyDescent="0.25">
      <c r="A2621" s="1" t="s">
        <v>18923</v>
      </c>
      <c r="B2621" s="1" t="s">
        <v>1858</v>
      </c>
      <c r="C2621" s="1" t="s">
        <v>1441</v>
      </c>
      <c r="D2621" s="1" t="s">
        <v>18373</v>
      </c>
      <c r="E2621" s="1" t="s">
        <v>283</v>
      </c>
      <c r="F2621" s="1" t="s">
        <v>18924</v>
      </c>
      <c r="G2621" t="str">
        <f t="shared" si="280"/>
        <v>Valid</v>
      </c>
      <c r="H2621" s="1" t="s">
        <v>18925</v>
      </c>
      <c r="I2621" t="str" cm="1">
        <f t="array" ref="I2621">IF(OR(TRIM(H2621)="",ISNUMBER(SEARCH("#",H2621)),AA2621&lt;Config!$B$8,SUMPRODUCT(--ISNUMBER(SEARCH({"a";"b";"c";"d";"e";"f";"g";"h";"i";"j";"k";"l";"m";"n";"o";"p";"q";"r";"s";"t";"u";"v";"w";"x";"y";"z"},H2621)))&gt;0),"Invalid","Valid")</f>
        <v>Valid</v>
      </c>
      <c r="J2621" s="1" t="s">
        <v>18926</v>
      </c>
      <c r="K2621" s="1" t="s">
        <v>625</v>
      </c>
      <c r="L2621" s="1" t="s">
        <v>29</v>
      </c>
      <c r="M2621" s="1" t="s">
        <v>50</v>
      </c>
      <c r="N2621" s="1" t="s">
        <v>252</v>
      </c>
      <c r="O2621" s="1" t="s">
        <v>196</v>
      </c>
      <c r="P2621" t="s">
        <v>87</v>
      </c>
      <c r="Q2621" s="1" t="s">
        <v>166</v>
      </c>
      <c r="R2621" s="1" t="s">
        <v>89</v>
      </c>
      <c r="S2621" s="1" t="s">
        <v>10722</v>
      </c>
      <c r="T2621" s="1" t="s">
        <v>18927</v>
      </c>
      <c r="U2621" s="1" t="s">
        <v>18928</v>
      </c>
      <c r="V2621" s="1" t="s">
        <v>3011</v>
      </c>
      <c r="W2621" s="1" t="s">
        <v>60</v>
      </c>
      <c r="X2621" t="str">
        <f t="shared" si="281"/>
        <v>Complete</v>
      </c>
      <c r="Y2621">
        <f>MAX(0,100-IF(G2621="Invalid",Config!$B$5,0)-IF(I2621="Invalid",Config!$B$6,0)-IF(X2621="Incomplete",Config!$B$7,0)-IF(AF2621="Yes",Config!$B$37,0))</f>
        <v>100</v>
      </c>
      <c r="Z2621" s="1">
        <f>IF(OR(TRIM(B2621)="",COUNTIF(Config!$B$15:$B$19,B2621)&gt;0),1,0)+IF(OR(TRIM(C2621)="",COUNTIF(Config!$B$15:$B$19,C2621)&gt;0),1,0)+IF(OR(TRIM(F2621)="",COUNTIF(Config!$B$15:$B$19,F2621)&gt;0),1,0)+IF(OR(TRIM(H2621)="",COUNTIF(Config!$B$15:$B$19,H2621)&gt;0),1,0)+IF(OR(TRIM(E2621)="",COUNTIF(Config!$B$15:$B$19,E2621)&gt;0),1,0)+IF(OR(TRIM(K2621)="",COUNTIF(Config!$B$15:$B$19,K2621)&gt;0),1,0)+IF(OR(TRIM(P2621)="",COUNTIF(Config!$B$15:$B$19,P2621)&gt;0),1,0)+IF(OR(TRIM(R2621)="",COUNTIF(Config!$B$15:$B$19,R2621)&gt;0),1,0)</f>
        <v>0</v>
      </c>
      <c r="AA2621" s="1" cm="1">
        <f t="array" ref="AA2621">SUMPRODUCT(LEN(H2621)-LEN(SUBSTITUTE(H2621,{"0";"1";"2";"3";"4";"5";"6";"7";"8";"9"},"")))</f>
        <v>11</v>
      </c>
      <c r="AC2621" t="str">
        <f t="shared" si="282"/>
        <v/>
      </c>
      <c r="AD2621">
        <f t="shared" si="283"/>
        <v>1</v>
      </c>
      <c r="AE2621">
        <f t="shared" si="284"/>
        <v>1</v>
      </c>
      <c r="AF2621" t="str">
        <f t="shared" si="285"/>
        <v>No</v>
      </c>
      <c r="AG2621">
        <f t="shared" ca="1" si="286"/>
        <v>58</v>
      </c>
      <c r="AH2621" t="str">
        <f ca="1">IF(OR(V2621="",AG2621=""),"Yes",IF(AG2621&gt;Config!$B$41,"Yes","No"))</f>
        <v>No</v>
      </c>
    </row>
    <row r="2622" spans="1:34" x14ac:dyDescent="0.25">
      <c r="A2622" s="1" t="s">
        <v>18929</v>
      </c>
      <c r="B2622" s="1" t="s">
        <v>544</v>
      </c>
      <c r="C2622" s="1" t="s">
        <v>1400</v>
      </c>
      <c r="D2622" s="1" t="s">
        <v>15959</v>
      </c>
      <c r="E2622" s="1" t="s">
        <v>339</v>
      </c>
      <c r="F2622" s="1" t="s">
        <v>18930</v>
      </c>
      <c r="G2622" t="str">
        <f t="shared" si="280"/>
        <v>Valid</v>
      </c>
      <c r="H2622" s="1" t="s">
        <v>18931</v>
      </c>
      <c r="I2622" t="str" cm="1">
        <f t="array" ref="I2622">IF(OR(TRIM(H2622)="",ISNUMBER(SEARCH("#",H2622)),AA2622&lt;Config!$B$8,SUMPRODUCT(--ISNUMBER(SEARCH({"a";"b";"c";"d";"e";"f";"g";"h";"i";"j";"k";"l";"m";"n";"o";"p";"q";"r";"s";"t";"u";"v";"w";"x";"y";"z"},H2622)))&gt;0),"Invalid","Valid")</f>
        <v>Valid</v>
      </c>
      <c r="J2622" s="1" t="s">
        <v>18932</v>
      </c>
      <c r="K2622" s="1" t="s">
        <v>28</v>
      </c>
      <c r="L2622" s="1" t="s">
        <v>49</v>
      </c>
      <c r="M2622" s="1" t="s">
        <v>33825</v>
      </c>
      <c r="N2622" s="1" t="s">
        <v>358</v>
      </c>
      <c r="O2622" s="1" t="s">
        <v>69</v>
      </c>
      <c r="P2622" t="s">
        <v>33</v>
      </c>
      <c r="Q2622" s="1" t="s">
        <v>1099</v>
      </c>
      <c r="R2622" s="1" t="s">
        <v>2361</v>
      </c>
      <c r="S2622" s="1" t="s">
        <v>17658</v>
      </c>
      <c r="T2622" s="1" t="s">
        <v>18933</v>
      </c>
      <c r="U2622" s="1" t="s">
        <v>3465</v>
      </c>
      <c r="V2622" s="1" t="s">
        <v>18934</v>
      </c>
      <c r="W2622" s="1" t="s">
        <v>75</v>
      </c>
      <c r="X2622" t="str">
        <f t="shared" si="281"/>
        <v>Complete</v>
      </c>
      <c r="Y2622">
        <f>MAX(0,100-IF(G2622="Invalid",Config!$B$5,0)-IF(I2622="Invalid",Config!$B$6,0)-IF(X2622="Incomplete",Config!$B$7,0)-IF(AF2622="Yes",Config!$B$37,0))</f>
        <v>100</v>
      </c>
      <c r="Z2622" s="1">
        <f>IF(OR(TRIM(B2622)="",COUNTIF(Config!$B$15:$B$19,B2622)&gt;0),1,0)+IF(OR(TRIM(C2622)="",COUNTIF(Config!$B$15:$B$19,C2622)&gt;0),1,0)+IF(OR(TRIM(F2622)="",COUNTIF(Config!$B$15:$B$19,F2622)&gt;0),1,0)+IF(OR(TRIM(H2622)="",COUNTIF(Config!$B$15:$B$19,H2622)&gt;0),1,0)+IF(OR(TRIM(E2622)="",COUNTIF(Config!$B$15:$B$19,E2622)&gt;0),1,0)+IF(OR(TRIM(K2622)="",COUNTIF(Config!$B$15:$B$19,K2622)&gt;0),1,0)+IF(OR(TRIM(P2622)="",COUNTIF(Config!$B$15:$B$19,P2622)&gt;0),1,0)+IF(OR(TRIM(R2622)="",COUNTIF(Config!$B$15:$B$19,R2622)&gt;0),1,0)</f>
        <v>0</v>
      </c>
      <c r="AA2622" s="1" cm="1">
        <f t="array" ref="AA2622">SUMPRODUCT(LEN(H2622)-LEN(SUBSTITUTE(H2622,{"0";"1";"2";"3";"4";"5";"6";"7";"8";"9"},"")))</f>
        <v>10</v>
      </c>
      <c r="AC2622" t="str">
        <f t="shared" si="282"/>
        <v/>
      </c>
      <c r="AD2622">
        <f t="shared" si="283"/>
        <v>1</v>
      </c>
      <c r="AE2622">
        <f t="shared" si="284"/>
        <v>1</v>
      </c>
      <c r="AF2622" t="str">
        <f t="shared" si="285"/>
        <v>No</v>
      </c>
      <c r="AG2622" t="str">
        <f t="shared" ca="1" si="286"/>
        <v/>
      </c>
      <c r="AH2622" t="str">
        <f ca="1">IF(OR(V2622="",AG2622=""),"Yes",IF(AG2622&gt;Config!$B$41,"Yes","No"))</f>
        <v>Yes</v>
      </c>
    </row>
    <row r="2623" spans="1:34" x14ac:dyDescent="0.25">
      <c r="A2623" s="1" t="s">
        <v>18935</v>
      </c>
      <c r="B2623" s="1" t="s">
        <v>995</v>
      </c>
      <c r="C2623" s="1" t="s">
        <v>1806</v>
      </c>
      <c r="D2623" s="1" t="s">
        <v>18936</v>
      </c>
      <c r="E2623" s="1" t="s">
        <v>35114</v>
      </c>
      <c r="F2623" s="1" t="s">
        <v>11346</v>
      </c>
      <c r="G2623" t="str">
        <f t="shared" si="280"/>
        <v>Invalid</v>
      </c>
      <c r="H2623" s="1" t="s">
        <v>18937</v>
      </c>
      <c r="I2623" t="str" cm="1">
        <f t="array" ref="I2623">IF(OR(TRIM(H2623)="",ISNUMBER(SEARCH("#",H2623)),AA2623&lt;Config!$B$8,SUMPRODUCT(--ISNUMBER(SEARCH({"a";"b";"c";"d";"e";"f";"g";"h";"i";"j";"k";"l";"m";"n";"o";"p";"q";"r";"s";"t";"u";"v";"w";"x";"y";"z"},H2623)))&gt;0),"Invalid","Valid")</f>
        <v>Valid</v>
      </c>
      <c r="J2623" s="1" t="s">
        <v>18938</v>
      </c>
      <c r="K2623" s="1" t="s">
        <v>195</v>
      </c>
      <c r="L2623" s="1" t="s">
        <v>450</v>
      </c>
      <c r="M2623" s="1" t="s">
        <v>165</v>
      </c>
      <c r="N2623" s="1" t="s">
        <v>86</v>
      </c>
      <c r="O2623" s="1" t="s">
        <v>69</v>
      </c>
      <c r="P2623" t="s">
        <v>53</v>
      </c>
      <c r="Q2623" s="1" t="s">
        <v>181</v>
      </c>
      <c r="R2623" s="1" t="s">
        <v>150</v>
      </c>
      <c r="S2623" s="1" t="s">
        <v>18939</v>
      </c>
      <c r="T2623" s="1" t="s">
        <v>18940</v>
      </c>
      <c r="U2623" s="1" t="s">
        <v>18941</v>
      </c>
      <c r="V2623" s="1" t="s">
        <v>4420</v>
      </c>
      <c r="W2623" s="1" t="s">
        <v>75</v>
      </c>
      <c r="X2623" t="str">
        <f t="shared" si="281"/>
        <v>Complete</v>
      </c>
      <c r="Y2623">
        <f>MAX(0,100-IF(G2623="Invalid",Config!$B$5,0)-IF(I2623="Invalid",Config!$B$6,0)-IF(X2623="Incomplete",Config!$B$7,0)-IF(AF2623="Yes",Config!$B$37,0))</f>
        <v>70</v>
      </c>
      <c r="Z2623" s="1">
        <f>IF(OR(TRIM(B2623)="",COUNTIF(Config!$B$15:$B$19,B2623)&gt;0),1,0)+IF(OR(TRIM(C2623)="",COUNTIF(Config!$B$15:$B$19,C2623)&gt;0),1,0)+IF(OR(TRIM(F2623)="",COUNTIF(Config!$B$15:$B$19,F2623)&gt;0),1,0)+IF(OR(TRIM(H2623)="",COUNTIF(Config!$B$15:$B$19,H2623)&gt;0),1,0)+IF(OR(TRIM(E2623)="",COUNTIF(Config!$B$15:$B$19,E2623)&gt;0),1,0)+IF(OR(TRIM(K2623)="",COUNTIF(Config!$B$15:$B$19,K2623)&gt;0),1,0)+IF(OR(TRIM(P2623)="",COUNTIF(Config!$B$15:$B$19,P2623)&gt;0),1,0)+IF(OR(TRIM(R2623)="",COUNTIF(Config!$B$15:$B$19,R2623)&gt;0),1,0)</f>
        <v>0</v>
      </c>
      <c r="AA2623" s="1" cm="1">
        <f t="array" ref="AA2623">SUMPRODUCT(LEN(H2623)-LEN(SUBSTITUTE(H2623,{"0";"1";"2";"3";"4";"5";"6";"7";"8";"9"},"")))</f>
        <v>12</v>
      </c>
      <c r="AC2623" t="str">
        <f t="shared" si="282"/>
        <v>Invalid Email</v>
      </c>
      <c r="AD2623">
        <f t="shared" si="283"/>
        <v>0</v>
      </c>
      <c r="AE2623">
        <f t="shared" si="284"/>
        <v>1</v>
      </c>
      <c r="AF2623" t="str">
        <f t="shared" si="285"/>
        <v>No</v>
      </c>
      <c r="AG2623">
        <f t="shared" ca="1" si="286"/>
        <v>482</v>
      </c>
      <c r="AH2623" t="str">
        <f ca="1">IF(OR(V2623="",AG2623=""),"Yes",IF(AG2623&gt;Config!$B$41,"Yes","No"))</f>
        <v>Yes</v>
      </c>
    </row>
    <row r="2624" spans="1:34" x14ac:dyDescent="0.25">
      <c r="A2624" s="1" t="s">
        <v>18942</v>
      </c>
      <c r="B2624" s="1" t="s">
        <v>1241</v>
      </c>
      <c r="C2624" s="1" t="s">
        <v>1496</v>
      </c>
      <c r="D2624" s="1" t="s">
        <v>18943</v>
      </c>
      <c r="E2624" s="1" t="s">
        <v>35115</v>
      </c>
      <c r="F2624" s="1" t="s">
        <v>18944</v>
      </c>
      <c r="G2624" t="str">
        <f t="shared" si="280"/>
        <v>Valid</v>
      </c>
      <c r="H2624" s="1" t="s">
        <v>18945</v>
      </c>
      <c r="I2624" t="str" cm="1">
        <f t="array" ref="I2624">IF(OR(TRIM(H2624)="",ISNUMBER(SEARCH("#",H2624)),AA2624&lt;Config!$B$8,SUMPRODUCT(--ISNUMBER(SEARCH({"a";"b";"c";"d";"e";"f";"g";"h";"i";"j";"k";"l";"m";"n";"o";"p";"q";"r";"s";"t";"u";"v";"w";"x";"y";"z"},H2624)))&gt;0),"Invalid","Valid")</f>
        <v>Valid</v>
      </c>
      <c r="J2624" s="1" t="s">
        <v>18946</v>
      </c>
      <c r="K2624" s="1" t="s">
        <v>504</v>
      </c>
      <c r="L2624" s="1" t="s">
        <v>179</v>
      </c>
      <c r="M2624" s="1" t="s">
        <v>118</v>
      </c>
      <c r="N2624" s="1" t="s">
        <v>252</v>
      </c>
      <c r="O2624" s="1" t="s">
        <v>149</v>
      </c>
      <c r="P2624" t="s">
        <v>328</v>
      </c>
      <c r="Q2624" s="1" t="s">
        <v>33838</v>
      </c>
      <c r="R2624" s="1" t="s">
        <v>614</v>
      </c>
      <c r="S2624" s="1" t="s">
        <v>7255</v>
      </c>
      <c r="T2624" s="1" t="s">
        <v>18947</v>
      </c>
      <c r="U2624" s="1" t="s">
        <v>9435</v>
      </c>
      <c r="V2624" s="1" t="s">
        <v>140</v>
      </c>
      <c r="W2624" s="1" t="s">
        <v>60</v>
      </c>
      <c r="X2624" t="str">
        <f t="shared" si="281"/>
        <v>Complete</v>
      </c>
      <c r="Y2624">
        <f>MAX(0,100-IF(G2624="Invalid",Config!$B$5,0)-IF(I2624="Invalid",Config!$B$6,0)-IF(X2624="Incomplete",Config!$B$7,0)-IF(AF2624="Yes",Config!$B$37,0))</f>
        <v>100</v>
      </c>
      <c r="Z2624" s="1">
        <f>IF(OR(TRIM(B2624)="",COUNTIF(Config!$B$15:$B$19,B2624)&gt;0),1,0)+IF(OR(TRIM(C2624)="",COUNTIF(Config!$B$15:$B$19,C2624)&gt;0),1,0)+IF(OR(TRIM(F2624)="",COUNTIF(Config!$B$15:$B$19,F2624)&gt;0),1,0)+IF(OR(TRIM(H2624)="",COUNTIF(Config!$B$15:$B$19,H2624)&gt;0),1,0)+IF(OR(TRIM(E2624)="",COUNTIF(Config!$B$15:$B$19,E2624)&gt;0),1,0)+IF(OR(TRIM(K2624)="",COUNTIF(Config!$B$15:$B$19,K2624)&gt;0),1,0)+IF(OR(TRIM(P2624)="",COUNTIF(Config!$B$15:$B$19,P2624)&gt;0),1,0)+IF(OR(TRIM(R2624)="",COUNTIF(Config!$B$15:$B$19,R2624)&gt;0),1,0)</f>
        <v>0</v>
      </c>
      <c r="AA2624" s="1" cm="1">
        <f t="array" ref="AA2624">SUMPRODUCT(LEN(H2624)-LEN(SUBSTITUTE(H2624,{"0";"1";"2";"3";"4";"5";"6";"7";"8";"9"},"")))</f>
        <v>10</v>
      </c>
      <c r="AC2624" t="str">
        <f t="shared" si="282"/>
        <v/>
      </c>
      <c r="AD2624">
        <f t="shared" si="283"/>
        <v>1</v>
      </c>
      <c r="AE2624">
        <f t="shared" si="284"/>
        <v>1</v>
      </c>
      <c r="AF2624" t="str">
        <f t="shared" si="285"/>
        <v>No</v>
      </c>
      <c r="AG2624">
        <f t="shared" ca="1" si="286"/>
        <v>37</v>
      </c>
      <c r="AH2624" t="str">
        <f ca="1">IF(OR(V2624="",AG2624=""),"Yes",IF(AG2624&gt;Config!$B$41,"Yes","No"))</f>
        <v>No</v>
      </c>
    </row>
    <row r="2625" spans="1:34" x14ac:dyDescent="0.25">
      <c r="A2625" s="1" t="s">
        <v>18948</v>
      </c>
      <c r="B2625" s="1" t="s">
        <v>6047</v>
      </c>
      <c r="C2625" s="1" t="s">
        <v>946</v>
      </c>
      <c r="D2625" s="1" t="s">
        <v>18949</v>
      </c>
      <c r="E2625" s="1" t="s">
        <v>33829</v>
      </c>
      <c r="F2625" s="1" t="s">
        <v>18950</v>
      </c>
      <c r="G2625" t="str">
        <f t="shared" si="280"/>
        <v>Valid</v>
      </c>
      <c r="H2625" s="1" t="s">
        <v>18951</v>
      </c>
      <c r="I2625" t="str" cm="1">
        <f t="array" ref="I2625">IF(OR(TRIM(H2625)="",ISNUMBER(SEARCH("#",H2625)),AA2625&lt;Config!$B$8,SUMPRODUCT(--ISNUMBER(SEARCH({"a";"b";"c";"d";"e";"f";"g";"h";"i";"j";"k";"l";"m";"n";"o";"p";"q";"r";"s";"t";"u";"v";"w";"x";"y";"z"},H2625)))&gt;0),"Invalid","Valid")</f>
        <v>Valid</v>
      </c>
      <c r="J2625" s="1" t="s">
        <v>18952</v>
      </c>
      <c r="K2625" s="1" t="s">
        <v>516</v>
      </c>
      <c r="L2625" s="1" t="s">
        <v>67</v>
      </c>
      <c r="M2625" s="1" t="s">
        <v>50</v>
      </c>
      <c r="N2625" s="1" t="s">
        <v>437</v>
      </c>
      <c r="O2625" s="1" t="s">
        <v>180</v>
      </c>
      <c r="P2625" t="s">
        <v>53</v>
      </c>
      <c r="Q2625" s="1" t="s">
        <v>181</v>
      </c>
      <c r="R2625" s="1" t="s">
        <v>288</v>
      </c>
      <c r="S2625" s="1" t="s">
        <v>18953</v>
      </c>
      <c r="T2625" s="1" t="s">
        <v>18954</v>
      </c>
      <c r="U2625" s="1" t="s">
        <v>11420</v>
      </c>
      <c r="V2625" s="1" t="s">
        <v>1050</v>
      </c>
      <c r="W2625" s="1" t="s">
        <v>75</v>
      </c>
      <c r="X2625" t="str">
        <f t="shared" si="281"/>
        <v>Incomplete</v>
      </c>
      <c r="Y2625">
        <f>MAX(0,100-IF(G2625="Invalid",Config!$B$5,0)-IF(I2625="Invalid",Config!$B$6,0)-IF(X2625="Incomplete",Config!$B$7,0)-IF(AF2625="Yes",Config!$B$37,0))</f>
        <v>60</v>
      </c>
      <c r="Z2625" s="1">
        <f>IF(OR(TRIM(B2625)="",COUNTIF(Config!$B$15:$B$19,B2625)&gt;0),1,0)+IF(OR(TRIM(C2625)="",COUNTIF(Config!$B$15:$B$19,C2625)&gt;0),1,0)+IF(OR(TRIM(F2625)="",COUNTIF(Config!$B$15:$B$19,F2625)&gt;0),1,0)+IF(OR(TRIM(H2625)="",COUNTIF(Config!$B$15:$B$19,H2625)&gt;0),1,0)+IF(OR(TRIM(E2625)="",COUNTIF(Config!$B$15:$B$19,E2625)&gt;0),1,0)+IF(OR(TRIM(K2625)="",COUNTIF(Config!$B$15:$B$19,K2625)&gt;0),1,0)+IF(OR(TRIM(P2625)="",COUNTIF(Config!$B$15:$B$19,P2625)&gt;0),1,0)+IF(OR(TRIM(R2625)="",COUNTIF(Config!$B$15:$B$19,R2625)&gt;0),1,0)</f>
        <v>1</v>
      </c>
      <c r="AA2625" s="1" cm="1">
        <f t="array" ref="AA2625">SUMPRODUCT(LEN(H2625)-LEN(SUBSTITUTE(H2625,{"0";"1";"2";"3";"4";"5";"6";"7";"8";"9"},"")))</f>
        <v>12</v>
      </c>
      <c r="AC2625" t="str">
        <f t="shared" si="282"/>
        <v>Incomplete Profile</v>
      </c>
      <c r="AD2625">
        <f t="shared" si="283"/>
        <v>1</v>
      </c>
      <c r="AE2625">
        <f t="shared" si="284"/>
        <v>1</v>
      </c>
      <c r="AF2625" t="str">
        <f t="shared" si="285"/>
        <v>No</v>
      </c>
      <c r="AG2625">
        <f t="shared" ca="1" si="286"/>
        <v>37</v>
      </c>
      <c r="AH2625" t="str">
        <f ca="1">IF(OR(V2625="",AG2625=""),"Yes",IF(AG2625&gt;Config!$B$41,"Yes","No"))</f>
        <v>No</v>
      </c>
    </row>
    <row r="2626" spans="1:34" x14ac:dyDescent="0.25">
      <c r="A2626" s="1" t="s">
        <v>18955</v>
      </c>
      <c r="B2626" s="1" t="s">
        <v>898</v>
      </c>
      <c r="C2626" s="1" t="s">
        <v>1806</v>
      </c>
      <c r="D2626" s="1" t="s">
        <v>18956</v>
      </c>
      <c r="E2626" s="1" t="s">
        <v>35116</v>
      </c>
      <c r="F2626" s="1" t="s">
        <v>18957</v>
      </c>
      <c r="G2626" t="str">
        <f t="shared" si="280"/>
        <v>Valid</v>
      </c>
      <c r="H2626" s="1" t="s">
        <v>18958</v>
      </c>
      <c r="I2626" t="str" cm="1">
        <f t="array" ref="I2626">IF(OR(TRIM(H2626)="",ISNUMBER(SEARCH("#",H2626)),AA2626&lt;Config!$B$8,SUMPRODUCT(--ISNUMBER(SEARCH({"a";"b";"c";"d";"e";"f";"g";"h";"i";"j";"k";"l";"m";"n";"o";"p";"q";"r";"s";"t";"u";"v";"w";"x";"y";"z"},H2626)))&gt;0),"Invalid","Valid")</f>
        <v>Valid</v>
      </c>
      <c r="J2626" s="1" t="s">
        <v>18959</v>
      </c>
      <c r="K2626" s="1" t="s">
        <v>195</v>
      </c>
      <c r="L2626" s="1" t="s">
        <v>29</v>
      </c>
      <c r="M2626" s="1" t="s">
        <v>165</v>
      </c>
      <c r="N2626" s="1" t="s">
        <v>713</v>
      </c>
      <c r="O2626" s="1" t="s">
        <v>149</v>
      </c>
      <c r="P2626" t="s">
        <v>236</v>
      </c>
      <c r="Q2626" s="1" t="s">
        <v>238</v>
      </c>
      <c r="R2626" s="1" t="s">
        <v>253</v>
      </c>
      <c r="S2626" s="1" t="s">
        <v>2413</v>
      </c>
      <c r="T2626" s="1" t="s">
        <v>18960</v>
      </c>
      <c r="U2626" s="1" t="s">
        <v>18961</v>
      </c>
      <c r="V2626" s="1" t="s">
        <v>10418</v>
      </c>
      <c r="W2626" s="1" t="s">
        <v>125</v>
      </c>
      <c r="X2626" t="str">
        <f t="shared" si="281"/>
        <v>Complete</v>
      </c>
      <c r="Y2626">
        <f>MAX(0,100-IF(G2626="Invalid",Config!$B$5,0)-IF(I2626="Invalid",Config!$B$6,0)-IF(X2626="Incomplete",Config!$B$7,0)-IF(AF2626="Yes",Config!$B$37,0))</f>
        <v>100</v>
      </c>
      <c r="Z2626" s="1">
        <f>IF(OR(TRIM(B2626)="",COUNTIF(Config!$B$15:$B$19,B2626)&gt;0),1,0)+IF(OR(TRIM(C2626)="",COUNTIF(Config!$B$15:$B$19,C2626)&gt;0),1,0)+IF(OR(TRIM(F2626)="",COUNTIF(Config!$B$15:$B$19,F2626)&gt;0),1,0)+IF(OR(TRIM(H2626)="",COUNTIF(Config!$B$15:$B$19,H2626)&gt;0),1,0)+IF(OR(TRIM(E2626)="",COUNTIF(Config!$B$15:$B$19,E2626)&gt;0),1,0)+IF(OR(TRIM(K2626)="",COUNTIF(Config!$B$15:$B$19,K2626)&gt;0),1,0)+IF(OR(TRIM(P2626)="",COUNTIF(Config!$B$15:$B$19,P2626)&gt;0),1,0)+IF(OR(TRIM(R2626)="",COUNTIF(Config!$B$15:$B$19,R2626)&gt;0),1,0)</f>
        <v>0</v>
      </c>
      <c r="AA2626" s="1" cm="1">
        <f t="array" ref="AA2626">SUMPRODUCT(LEN(H2626)-LEN(SUBSTITUTE(H2626,{"0";"1";"2";"3";"4";"5";"6";"7";"8";"9"},"")))</f>
        <v>10</v>
      </c>
      <c r="AC2626" t="str">
        <f t="shared" si="282"/>
        <v/>
      </c>
      <c r="AD2626">
        <f t="shared" si="283"/>
        <v>1</v>
      </c>
      <c r="AE2626">
        <f t="shared" si="284"/>
        <v>1</v>
      </c>
      <c r="AF2626" t="str">
        <f t="shared" si="285"/>
        <v>No</v>
      </c>
      <c r="AG2626">
        <f t="shared" ca="1" si="286"/>
        <v>308</v>
      </c>
      <c r="AH2626" t="str">
        <f ca="1">IF(OR(V2626="",AG2626=""),"Yes",IF(AG2626&gt;Config!$B$41,"Yes","No"))</f>
        <v>No</v>
      </c>
    </row>
    <row r="2627" spans="1:34" x14ac:dyDescent="0.25">
      <c r="A2627" s="1" t="s">
        <v>18962</v>
      </c>
      <c r="B2627" s="1" t="s">
        <v>409</v>
      </c>
      <c r="C2627" s="1" t="s">
        <v>173</v>
      </c>
      <c r="D2627" s="1" t="s">
        <v>6213</v>
      </c>
      <c r="E2627" s="1" t="s">
        <v>33824</v>
      </c>
      <c r="F2627" s="1" t="s">
        <v>14025</v>
      </c>
      <c r="G2627" t="str">
        <f t="shared" ref="G2627:G2690" si="287">IFERROR(IF(OR(TRIM(F2627)="",LEN(F2627)-LEN(SUBSTITUTE(F2627,"@",""))&lt;&gt;1,FIND("@",F2627)=1,RIGHT(F2627,1)=".",ISNUMBER(SEARCH(" ",F2627)),ISERROR(FIND(".",F2627,FIND("@",F2627)+2))),"Invalid","Valid"),"Invalid")</f>
        <v>Invalid</v>
      </c>
      <c r="H2627" s="1" t="s">
        <v>18963</v>
      </c>
      <c r="I2627" t="str" cm="1">
        <f t="array" ref="I2627">IF(OR(TRIM(H2627)="",ISNUMBER(SEARCH("#",H2627)),AA2627&lt;Config!$B$8,SUMPRODUCT(--ISNUMBER(SEARCH({"a";"b";"c";"d";"e";"f";"g";"h";"i";"j";"k";"l";"m";"n";"o";"p";"q";"r";"s";"t";"u";"v";"w";"x";"y";"z"},H2627)))&gt;0),"Invalid","Valid")</f>
        <v>Valid</v>
      </c>
      <c r="J2627" s="1" t="s">
        <v>18964</v>
      </c>
      <c r="K2627" s="1" t="s">
        <v>133</v>
      </c>
      <c r="L2627" s="1" t="s">
        <v>29</v>
      </c>
      <c r="M2627" s="1" t="s">
        <v>103</v>
      </c>
      <c r="N2627" s="1" t="s">
        <v>713</v>
      </c>
      <c r="O2627" s="1" t="s">
        <v>180</v>
      </c>
      <c r="P2627" t="s">
        <v>87</v>
      </c>
      <c r="Q2627" s="1" t="s">
        <v>166</v>
      </c>
      <c r="R2627" s="1" t="s">
        <v>212</v>
      </c>
      <c r="S2627" s="1" t="s">
        <v>18921</v>
      </c>
      <c r="T2627" s="1" t="s">
        <v>18965</v>
      </c>
      <c r="U2627" s="1" t="s">
        <v>18966</v>
      </c>
      <c r="V2627" s="1" t="s">
        <v>140</v>
      </c>
      <c r="W2627" s="1" t="s">
        <v>202</v>
      </c>
      <c r="X2627" t="str">
        <f t="shared" ref="X2627:X2690" si="288">IF(Z2627=0,"Complete","Incomplete")</f>
        <v>Complete</v>
      </c>
      <c r="Y2627">
        <f>MAX(0,100-IF(G2627="Invalid",Config!$B$5,0)-IF(I2627="Invalid",Config!$B$6,0)-IF(X2627="Incomplete",Config!$B$7,0)-IF(AF2627="Yes",Config!$B$37,0))</f>
        <v>70</v>
      </c>
      <c r="Z2627" s="1">
        <f>IF(OR(TRIM(B2627)="",COUNTIF(Config!$B$15:$B$19,B2627)&gt;0),1,0)+IF(OR(TRIM(C2627)="",COUNTIF(Config!$B$15:$B$19,C2627)&gt;0),1,0)+IF(OR(TRIM(F2627)="",COUNTIF(Config!$B$15:$B$19,F2627)&gt;0),1,0)+IF(OR(TRIM(H2627)="",COUNTIF(Config!$B$15:$B$19,H2627)&gt;0),1,0)+IF(OR(TRIM(E2627)="",COUNTIF(Config!$B$15:$B$19,E2627)&gt;0),1,0)+IF(OR(TRIM(K2627)="",COUNTIF(Config!$B$15:$B$19,K2627)&gt;0),1,0)+IF(OR(TRIM(P2627)="",COUNTIF(Config!$B$15:$B$19,P2627)&gt;0),1,0)+IF(OR(TRIM(R2627)="",COUNTIF(Config!$B$15:$B$19,R2627)&gt;0),1,0)</f>
        <v>0</v>
      </c>
      <c r="AA2627" s="1" cm="1">
        <f t="array" ref="AA2627">SUMPRODUCT(LEN(H2627)-LEN(SUBSTITUTE(H2627,{"0";"1";"2";"3";"4";"5";"6";"7";"8";"9"},"")))</f>
        <v>11</v>
      </c>
      <c r="AC2627" t="str">
        <f t="shared" ref="AC2627:AC2690" si="289">_xlfn.TEXTJOIN("; ",TRUE,IF(G2627="Invalid","Invalid Email",""),IF(I2627="Invalid","Invalid Phone",""),IF(X2627="Incomplete","Incomplete Profile",""),IF(AF2627="Yes","Potential Duplicate",""))</f>
        <v>Invalid Email</v>
      </c>
      <c r="AD2627">
        <f t="shared" ref="AD2627:AD2690" si="290">IF(OR(TRIM(F2627)="",G2627="Invalid"),0,COUNTIF($F$2:$F$5131,F2627))</f>
        <v>0</v>
      </c>
      <c r="AE2627">
        <f t="shared" ref="AE2627:AE2690" si="291">IF(OR(TRIM(H2627)="",I2627="Invalid"),0,COUNTIF($H$2:$H$5131,H2627))</f>
        <v>1</v>
      </c>
      <c r="AF2627" t="str">
        <f t="shared" ref="AF2627:AF2690" si="292">IF(OR(AD2627&gt;1,AE2627&gt;1),"Yes","No")</f>
        <v>No</v>
      </c>
      <c r="AG2627">
        <f t="shared" ref="AG2627:AG2690" ca="1" si="293">IFERROR(TODAY()-DATEVALUE(V2627),IFERROR(TODAY()-DATE(VALUE(RIGHT(V2627,4)),VALUE(MID(V2627,FIND("/",V2627)+1,FIND("/",V2627,FIND("/",V2627)+1)-FIND("/",V2627)-1)),VALUE(LEFT(V2627,FIND("/",V2627)-1))),""))</f>
        <v>37</v>
      </c>
      <c r="AH2627" t="str">
        <f ca="1">IF(OR(V2627="",AG2627=""),"Yes",IF(AG2627&gt;Config!$B$41,"Yes","No"))</f>
        <v>No</v>
      </c>
    </row>
    <row r="2628" spans="1:34" x14ac:dyDescent="0.25">
      <c r="A2628" s="1" t="s">
        <v>18967</v>
      </c>
      <c r="B2628" s="1" t="s">
        <v>353</v>
      </c>
      <c r="C2628" s="1" t="s">
        <v>78</v>
      </c>
      <c r="D2628" s="1" t="s">
        <v>18968</v>
      </c>
      <c r="E2628" s="1" t="s">
        <v>633</v>
      </c>
      <c r="F2628" s="1" t="s">
        <v>18969</v>
      </c>
      <c r="G2628" t="str">
        <f t="shared" si="287"/>
        <v>Valid</v>
      </c>
      <c r="H2628" s="1" t="s">
        <v>18970</v>
      </c>
      <c r="I2628" t="str" cm="1">
        <f t="array" ref="I2628">IF(OR(TRIM(H2628)="",ISNUMBER(SEARCH("#",H2628)),AA2628&lt;Config!$B$8,SUMPRODUCT(--ISNUMBER(SEARCH({"a";"b";"c";"d";"e";"f";"g";"h";"i";"j";"k";"l";"m";"n";"o";"p";"q";"r";"s";"t";"u";"v";"w";"x";"y";"z"},H2628)))&gt;0),"Invalid","Valid")</f>
        <v>Valid</v>
      </c>
      <c r="J2628" s="1" t="s">
        <v>18971</v>
      </c>
      <c r="K2628" s="1" t="s">
        <v>117</v>
      </c>
      <c r="L2628" s="1" t="s">
        <v>179</v>
      </c>
      <c r="M2628" s="1" t="s">
        <v>50</v>
      </c>
      <c r="N2628" s="1" t="s">
        <v>68</v>
      </c>
      <c r="O2628" s="1" t="s">
        <v>196</v>
      </c>
      <c r="P2628" t="s">
        <v>53</v>
      </c>
      <c r="Q2628" s="1" t="s">
        <v>150</v>
      </c>
      <c r="R2628" s="1" t="s">
        <v>197</v>
      </c>
      <c r="S2628" s="1" t="s">
        <v>18972</v>
      </c>
      <c r="T2628" s="1" t="s">
        <v>18973</v>
      </c>
      <c r="U2628" s="1" t="s">
        <v>9527</v>
      </c>
      <c r="V2628" s="1" t="s">
        <v>1768</v>
      </c>
      <c r="W2628" s="1" t="s">
        <v>75</v>
      </c>
      <c r="X2628" t="str">
        <f t="shared" si="288"/>
        <v>Complete</v>
      </c>
      <c r="Y2628">
        <f>MAX(0,100-IF(G2628="Invalid",Config!$B$5,0)-IF(I2628="Invalid",Config!$B$6,0)-IF(X2628="Incomplete",Config!$B$7,0)-IF(AF2628="Yes",Config!$B$37,0))</f>
        <v>100</v>
      </c>
      <c r="Z2628" s="1">
        <f>IF(OR(TRIM(B2628)="",COUNTIF(Config!$B$15:$B$19,B2628)&gt;0),1,0)+IF(OR(TRIM(C2628)="",COUNTIF(Config!$B$15:$B$19,C2628)&gt;0),1,0)+IF(OR(TRIM(F2628)="",COUNTIF(Config!$B$15:$B$19,F2628)&gt;0),1,0)+IF(OR(TRIM(H2628)="",COUNTIF(Config!$B$15:$B$19,H2628)&gt;0),1,0)+IF(OR(TRIM(E2628)="",COUNTIF(Config!$B$15:$B$19,E2628)&gt;0),1,0)+IF(OR(TRIM(K2628)="",COUNTIF(Config!$B$15:$B$19,K2628)&gt;0),1,0)+IF(OR(TRIM(P2628)="",COUNTIF(Config!$B$15:$B$19,P2628)&gt;0),1,0)+IF(OR(TRIM(R2628)="",COUNTIF(Config!$B$15:$B$19,R2628)&gt;0),1,0)</f>
        <v>0</v>
      </c>
      <c r="AA2628" s="1" cm="1">
        <f t="array" ref="AA2628">SUMPRODUCT(LEN(H2628)-LEN(SUBSTITUTE(H2628,{"0";"1";"2";"3";"4";"5";"6";"7";"8";"9"},"")))</f>
        <v>12</v>
      </c>
      <c r="AC2628" t="str">
        <f t="shared" si="289"/>
        <v/>
      </c>
      <c r="AD2628">
        <f t="shared" si="290"/>
        <v>1</v>
      </c>
      <c r="AE2628">
        <f t="shared" si="291"/>
        <v>1</v>
      </c>
      <c r="AF2628" t="str">
        <f t="shared" si="292"/>
        <v>No</v>
      </c>
      <c r="AG2628">
        <f t="shared" ca="1" si="293"/>
        <v>50</v>
      </c>
      <c r="AH2628" t="str">
        <f ca="1">IF(OR(V2628="",AG2628=""),"Yes",IF(AG2628&gt;Config!$B$41,"Yes","No"))</f>
        <v>No</v>
      </c>
    </row>
    <row r="2629" spans="1:34" x14ac:dyDescent="0.25">
      <c r="A2629" s="1" t="s">
        <v>18974</v>
      </c>
      <c r="B2629" s="1" t="s">
        <v>259</v>
      </c>
      <c r="C2629" s="1" t="s">
        <v>398</v>
      </c>
      <c r="D2629" s="1" t="s">
        <v>2954</v>
      </c>
      <c r="E2629" s="1" t="s">
        <v>33927</v>
      </c>
      <c r="F2629" s="1" t="s">
        <v>18975</v>
      </c>
      <c r="G2629" t="str">
        <f t="shared" si="287"/>
        <v>Valid</v>
      </c>
      <c r="H2629" s="1" t="s">
        <v>18976</v>
      </c>
      <c r="I2629" t="str" cm="1">
        <f t="array" ref="I2629">IF(OR(TRIM(H2629)="",ISNUMBER(SEARCH("#",H2629)),AA2629&lt;Config!$B$8,SUMPRODUCT(--ISNUMBER(SEARCH({"a";"b";"c";"d";"e";"f";"g";"h";"i";"j";"k";"l";"m";"n";"o";"p";"q";"r";"s";"t";"u";"v";"w";"x";"y";"z"},H2629)))&gt;0),"Invalid","Valid")</f>
        <v>Valid</v>
      </c>
      <c r="J2629" s="1" t="s">
        <v>18977</v>
      </c>
      <c r="K2629" s="1" t="s">
        <v>866</v>
      </c>
      <c r="L2629" s="1" t="s">
        <v>164</v>
      </c>
      <c r="M2629" s="1" t="s">
        <v>33825</v>
      </c>
      <c r="N2629" s="1" t="s">
        <v>437</v>
      </c>
      <c r="O2629" s="1" t="s">
        <v>52</v>
      </c>
      <c r="P2629" t="s">
        <v>344</v>
      </c>
      <c r="Q2629" s="1" t="s">
        <v>345</v>
      </c>
      <c r="R2629" s="1" t="s">
        <v>346</v>
      </c>
      <c r="S2629" s="1" t="s">
        <v>2667</v>
      </c>
      <c r="T2629" s="1" t="s">
        <v>18978</v>
      </c>
      <c r="U2629" s="1" t="s">
        <v>18979</v>
      </c>
      <c r="V2629" s="1" t="s">
        <v>8242</v>
      </c>
      <c r="W2629" s="1" t="s">
        <v>186</v>
      </c>
      <c r="X2629" t="str">
        <f t="shared" si="288"/>
        <v>Complete</v>
      </c>
      <c r="Y2629">
        <f>MAX(0,100-IF(G2629="Invalid",Config!$B$5,0)-IF(I2629="Invalid",Config!$B$6,0)-IF(X2629="Incomplete",Config!$B$7,0)-IF(AF2629="Yes",Config!$B$37,0))</f>
        <v>100</v>
      </c>
      <c r="Z2629" s="1">
        <f>IF(OR(TRIM(B2629)="",COUNTIF(Config!$B$15:$B$19,B2629)&gt;0),1,0)+IF(OR(TRIM(C2629)="",COUNTIF(Config!$B$15:$B$19,C2629)&gt;0),1,0)+IF(OR(TRIM(F2629)="",COUNTIF(Config!$B$15:$B$19,F2629)&gt;0),1,0)+IF(OR(TRIM(H2629)="",COUNTIF(Config!$B$15:$B$19,H2629)&gt;0),1,0)+IF(OR(TRIM(E2629)="",COUNTIF(Config!$B$15:$B$19,E2629)&gt;0),1,0)+IF(OR(TRIM(K2629)="",COUNTIF(Config!$B$15:$B$19,K2629)&gt;0),1,0)+IF(OR(TRIM(P2629)="",COUNTIF(Config!$B$15:$B$19,P2629)&gt;0),1,0)+IF(OR(TRIM(R2629)="",COUNTIF(Config!$B$15:$B$19,R2629)&gt;0),1,0)</f>
        <v>0</v>
      </c>
      <c r="AA2629" s="1" cm="1">
        <f t="array" ref="AA2629">SUMPRODUCT(LEN(H2629)-LEN(SUBSTITUTE(H2629,{"0";"1";"2";"3";"4";"5";"6";"7";"8";"9"},"")))</f>
        <v>11</v>
      </c>
      <c r="AC2629" t="str">
        <f t="shared" si="289"/>
        <v/>
      </c>
      <c r="AD2629">
        <f t="shared" si="290"/>
        <v>1</v>
      </c>
      <c r="AE2629">
        <f t="shared" si="291"/>
        <v>1</v>
      </c>
      <c r="AF2629" t="str">
        <f t="shared" si="292"/>
        <v>No</v>
      </c>
      <c r="AG2629">
        <f t="shared" ca="1" si="293"/>
        <v>690</v>
      </c>
      <c r="AH2629" t="str">
        <f ca="1">IF(OR(V2629="",AG2629=""),"Yes",IF(AG2629&gt;Config!$B$41,"Yes","No"))</f>
        <v>Yes</v>
      </c>
    </row>
    <row r="2630" spans="1:34" x14ac:dyDescent="0.25">
      <c r="A2630" s="1" t="s">
        <v>18980</v>
      </c>
      <c r="B2630" s="1" t="s">
        <v>1231</v>
      </c>
      <c r="C2630" s="1" t="s">
        <v>1007</v>
      </c>
      <c r="D2630" s="1" t="s">
        <v>18981</v>
      </c>
      <c r="E2630" s="1" t="s">
        <v>33829</v>
      </c>
      <c r="F2630" s="1" t="s">
        <v>18982</v>
      </c>
      <c r="G2630" t="str">
        <f t="shared" si="287"/>
        <v>Valid</v>
      </c>
      <c r="H2630" s="1" t="s">
        <v>18983</v>
      </c>
      <c r="I2630" t="str" cm="1">
        <f t="array" ref="I2630">IF(OR(TRIM(H2630)="",ISNUMBER(SEARCH("#",H2630)),AA2630&lt;Config!$B$8,SUMPRODUCT(--ISNUMBER(SEARCH({"a";"b";"c";"d";"e";"f";"g";"h";"i";"j";"k";"l";"m";"n";"o";"p";"q";"r";"s";"t";"u";"v";"w";"x";"y";"z"},H2630)))&gt;0),"Invalid","Valid")</f>
        <v>Valid</v>
      </c>
      <c r="J2630" s="1" t="s">
        <v>18984</v>
      </c>
      <c r="K2630" s="1" t="s">
        <v>425</v>
      </c>
      <c r="L2630" s="1" t="s">
        <v>265</v>
      </c>
      <c r="M2630" s="1" t="s">
        <v>517</v>
      </c>
      <c r="N2630" s="1" t="s">
        <v>86</v>
      </c>
      <c r="O2630" s="1" t="s">
        <v>196</v>
      </c>
      <c r="P2630" t="s">
        <v>87</v>
      </c>
      <c r="Q2630" s="1" t="s">
        <v>438</v>
      </c>
      <c r="R2630" s="1" t="s">
        <v>136</v>
      </c>
      <c r="S2630" s="1" t="s">
        <v>13338</v>
      </c>
      <c r="T2630" s="1" t="s">
        <v>18985</v>
      </c>
      <c r="U2630" s="1" t="s">
        <v>18986</v>
      </c>
      <c r="V2630" s="1" t="s">
        <v>11662</v>
      </c>
      <c r="W2630" s="1" t="s">
        <v>202</v>
      </c>
      <c r="X2630" t="str">
        <f t="shared" si="288"/>
        <v>Incomplete</v>
      </c>
      <c r="Y2630">
        <f>MAX(0,100-IF(G2630="Invalid",Config!$B$5,0)-IF(I2630="Invalid",Config!$B$6,0)-IF(X2630="Incomplete",Config!$B$7,0)-IF(AF2630="Yes",Config!$B$37,0))</f>
        <v>60</v>
      </c>
      <c r="Z2630" s="1">
        <f>IF(OR(TRIM(B2630)="",COUNTIF(Config!$B$15:$B$19,B2630)&gt;0),1,0)+IF(OR(TRIM(C2630)="",COUNTIF(Config!$B$15:$B$19,C2630)&gt;0),1,0)+IF(OR(TRIM(F2630)="",COUNTIF(Config!$B$15:$B$19,F2630)&gt;0),1,0)+IF(OR(TRIM(H2630)="",COUNTIF(Config!$B$15:$B$19,H2630)&gt;0),1,0)+IF(OR(TRIM(E2630)="",COUNTIF(Config!$B$15:$B$19,E2630)&gt;0),1,0)+IF(OR(TRIM(K2630)="",COUNTIF(Config!$B$15:$B$19,K2630)&gt;0),1,0)+IF(OR(TRIM(P2630)="",COUNTIF(Config!$B$15:$B$19,P2630)&gt;0),1,0)+IF(OR(TRIM(R2630)="",COUNTIF(Config!$B$15:$B$19,R2630)&gt;0),1,0)</f>
        <v>1</v>
      </c>
      <c r="AA2630" s="1" cm="1">
        <f t="array" ref="AA2630">SUMPRODUCT(LEN(H2630)-LEN(SUBSTITUTE(H2630,{"0";"1";"2";"3";"4";"5";"6";"7";"8";"9"},"")))</f>
        <v>11</v>
      </c>
      <c r="AC2630" t="str">
        <f t="shared" si="289"/>
        <v>Incomplete Profile</v>
      </c>
      <c r="AD2630">
        <f t="shared" si="290"/>
        <v>1</v>
      </c>
      <c r="AE2630">
        <f t="shared" si="291"/>
        <v>1</v>
      </c>
      <c r="AF2630" t="str">
        <f t="shared" si="292"/>
        <v>No</v>
      </c>
      <c r="AG2630">
        <f t="shared" ca="1" si="293"/>
        <v>141</v>
      </c>
      <c r="AH2630" t="str">
        <f ca="1">IF(OR(V2630="",AG2630=""),"Yes",IF(AG2630&gt;Config!$B$41,"Yes","No"))</f>
        <v>No</v>
      </c>
    </row>
    <row r="2631" spans="1:34" x14ac:dyDescent="0.25">
      <c r="A2631" s="1" t="s">
        <v>18987</v>
      </c>
      <c r="B2631" s="1" t="s">
        <v>172</v>
      </c>
      <c r="C2631" s="1" t="s">
        <v>43</v>
      </c>
      <c r="D2631" s="1" t="s">
        <v>18988</v>
      </c>
      <c r="E2631" s="1" t="s">
        <v>35117</v>
      </c>
      <c r="F2631" s="1" t="s">
        <v>18989</v>
      </c>
      <c r="G2631" t="str">
        <f t="shared" si="287"/>
        <v>Valid</v>
      </c>
      <c r="H2631" s="1" t="s">
        <v>18990</v>
      </c>
      <c r="I2631" t="str" cm="1">
        <f t="array" ref="I2631">IF(OR(TRIM(H2631)="",ISNUMBER(SEARCH("#",H2631)),AA2631&lt;Config!$B$8,SUMPRODUCT(--ISNUMBER(SEARCH({"a";"b";"c";"d";"e";"f";"g";"h";"i";"j";"k";"l";"m";"n";"o";"p";"q";"r";"s";"t";"u";"v";"w";"x";"y";"z"},H2631)))&gt;0),"Invalid","Valid")</f>
        <v>Valid</v>
      </c>
      <c r="J2631" s="1" t="s">
        <v>18991</v>
      </c>
      <c r="K2631" s="1" t="s">
        <v>163</v>
      </c>
      <c r="L2631" s="1" t="s">
        <v>164</v>
      </c>
      <c r="M2631" s="1" t="s">
        <v>30</v>
      </c>
      <c r="N2631" s="1" t="s">
        <v>148</v>
      </c>
      <c r="O2631" s="1" t="s">
        <v>149</v>
      </c>
      <c r="P2631" t="s">
        <v>53</v>
      </c>
      <c r="Q2631" s="1" t="s">
        <v>197</v>
      </c>
      <c r="R2631" s="1" t="s">
        <v>197</v>
      </c>
      <c r="S2631" s="1" t="s">
        <v>1698</v>
      </c>
      <c r="T2631" s="1" t="s">
        <v>18992</v>
      </c>
      <c r="U2631" s="1" t="s">
        <v>965</v>
      </c>
      <c r="V2631" s="1" t="s">
        <v>3869</v>
      </c>
      <c r="W2631" s="1" t="s">
        <v>384</v>
      </c>
      <c r="X2631" t="str">
        <f t="shared" si="288"/>
        <v>Complete</v>
      </c>
      <c r="Y2631">
        <f>MAX(0,100-IF(G2631="Invalid",Config!$B$5,0)-IF(I2631="Invalid",Config!$B$6,0)-IF(X2631="Incomplete",Config!$B$7,0)-IF(AF2631="Yes",Config!$B$37,0))</f>
        <v>75</v>
      </c>
      <c r="Z2631" s="1">
        <f>IF(OR(TRIM(B2631)="",COUNTIF(Config!$B$15:$B$19,B2631)&gt;0),1,0)+IF(OR(TRIM(C2631)="",COUNTIF(Config!$B$15:$B$19,C2631)&gt;0),1,0)+IF(OR(TRIM(F2631)="",COUNTIF(Config!$B$15:$B$19,F2631)&gt;0),1,0)+IF(OR(TRIM(H2631)="",COUNTIF(Config!$B$15:$B$19,H2631)&gt;0),1,0)+IF(OR(TRIM(E2631)="",COUNTIF(Config!$B$15:$B$19,E2631)&gt;0),1,0)+IF(OR(TRIM(K2631)="",COUNTIF(Config!$B$15:$B$19,K2631)&gt;0),1,0)+IF(OR(TRIM(P2631)="",COUNTIF(Config!$B$15:$B$19,P2631)&gt;0),1,0)+IF(OR(TRIM(R2631)="",COUNTIF(Config!$B$15:$B$19,R2631)&gt;0),1,0)</f>
        <v>0</v>
      </c>
      <c r="AA2631" s="1" cm="1">
        <f t="array" ref="AA2631">SUMPRODUCT(LEN(H2631)-LEN(SUBSTITUTE(H2631,{"0";"1";"2";"3";"4";"5";"6";"7";"8";"9"},"")))</f>
        <v>12</v>
      </c>
      <c r="AC2631" t="str">
        <f t="shared" si="289"/>
        <v>Potential Duplicate</v>
      </c>
      <c r="AD2631">
        <f t="shared" si="290"/>
        <v>1</v>
      </c>
      <c r="AE2631">
        <f t="shared" si="291"/>
        <v>2</v>
      </c>
      <c r="AF2631" t="str">
        <f t="shared" si="292"/>
        <v>Yes</v>
      </c>
      <c r="AG2631">
        <f t="shared" ca="1" si="293"/>
        <v>135</v>
      </c>
      <c r="AH2631" t="str">
        <f ca="1">IF(OR(V2631="",AG2631=""),"Yes",IF(AG2631&gt;Config!$B$41,"Yes","No"))</f>
        <v>No</v>
      </c>
    </row>
    <row r="2632" spans="1:34" x14ac:dyDescent="0.25">
      <c r="A2632" s="1" t="s">
        <v>18993</v>
      </c>
      <c r="B2632" s="1" t="s">
        <v>1441</v>
      </c>
      <c r="C2632" s="1" t="s">
        <v>679</v>
      </c>
      <c r="D2632" s="1" t="s">
        <v>18994</v>
      </c>
      <c r="E2632" s="1" t="s">
        <v>35074</v>
      </c>
      <c r="F2632" s="1" t="s">
        <v>18995</v>
      </c>
      <c r="G2632" t="str">
        <f t="shared" si="287"/>
        <v>Valid</v>
      </c>
      <c r="H2632" s="1" t="s">
        <v>6338</v>
      </c>
      <c r="I2632" t="str" cm="1">
        <f t="array" ref="I2632">IF(OR(TRIM(H2632)="",ISNUMBER(SEARCH("#",H2632)),AA2632&lt;Config!$B$8,SUMPRODUCT(--ISNUMBER(SEARCH({"a";"b";"c";"d";"e";"f";"g";"h";"i";"j";"k";"l";"m";"n";"o";"p";"q";"r";"s";"t";"u";"v";"w";"x";"y";"z"},H2632)))&gt;0),"Invalid","Valid")</f>
        <v>Valid</v>
      </c>
      <c r="J2632" s="1" t="s">
        <v>18996</v>
      </c>
      <c r="K2632" s="1" t="s">
        <v>504</v>
      </c>
      <c r="L2632" s="1" t="s">
        <v>67</v>
      </c>
      <c r="M2632" s="1" t="s">
        <v>517</v>
      </c>
      <c r="N2632" s="1" t="s">
        <v>86</v>
      </c>
      <c r="O2632" s="1" t="s">
        <v>196</v>
      </c>
      <c r="P2632" t="s">
        <v>53</v>
      </c>
      <c r="Q2632" s="1" t="s">
        <v>181</v>
      </c>
      <c r="R2632" s="1" t="s">
        <v>415</v>
      </c>
      <c r="S2632" s="1" t="s">
        <v>18997</v>
      </c>
      <c r="T2632" s="1" t="s">
        <v>18998</v>
      </c>
      <c r="U2632" s="1" t="s">
        <v>3464</v>
      </c>
      <c r="V2632" s="1" t="s">
        <v>1309</v>
      </c>
      <c r="W2632" s="1" t="s">
        <v>186</v>
      </c>
      <c r="X2632" t="str">
        <f t="shared" si="288"/>
        <v>Complete</v>
      </c>
      <c r="Y2632">
        <f>MAX(0,100-IF(G2632="Invalid",Config!$B$5,0)-IF(I2632="Invalid",Config!$B$6,0)-IF(X2632="Incomplete",Config!$B$7,0)-IF(AF2632="Yes",Config!$B$37,0))</f>
        <v>75</v>
      </c>
      <c r="Z2632" s="1">
        <f>IF(OR(TRIM(B2632)="",COUNTIF(Config!$B$15:$B$19,B2632)&gt;0),1,0)+IF(OR(TRIM(C2632)="",COUNTIF(Config!$B$15:$B$19,C2632)&gt;0),1,0)+IF(OR(TRIM(F2632)="",COUNTIF(Config!$B$15:$B$19,F2632)&gt;0),1,0)+IF(OR(TRIM(H2632)="",COUNTIF(Config!$B$15:$B$19,H2632)&gt;0),1,0)+IF(OR(TRIM(E2632)="",COUNTIF(Config!$B$15:$B$19,E2632)&gt;0),1,0)+IF(OR(TRIM(K2632)="",COUNTIF(Config!$B$15:$B$19,K2632)&gt;0),1,0)+IF(OR(TRIM(P2632)="",COUNTIF(Config!$B$15:$B$19,P2632)&gt;0),1,0)+IF(OR(TRIM(R2632)="",COUNTIF(Config!$B$15:$B$19,R2632)&gt;0),1,0)</f>
        <v>0</v>
      </c>
      <c r="AA2632" s="1" cm="1">
        <f t="array" ref="AA2632">SUMPRODUCT(LEN(H2632)-LEN(SUBSTITUTE(H2632,{"0";"1";"2";"3";"4";"5";"6";"7";"8";"9"},"")))</f>
        <v>12</v>
      </c>
      <c r="AC2632" t="str">
        <f t="shared" si="289"/>
        <v>Potential Duplicate</v>
      </c>
      <c r="AD2632">
        <f t="shared" si="290"/>
        <v>1</v>
      </c>
      <c r="AE2632">
        <f t="shared" si="291"/>
        <v>2</v>
      </c>
      <c r="AF2632" t="str">
        <f t="shared" si="292"/>
        <v>Yes</v>
      </c>
      <c r="AG2632">
        <f t="shared" ca="1" si="293"/>
        <v>707</v>
      </c>
      <c r="AH2632" t="str">
        <f ca="1">IF(OR(V2632="",AG2632=""),"Yes",IF(AG2632&gt;Config!$B$41,"Yes","No"))</f>
        <v>Yes</v>
      </c>
    </row>
    <row r="2633" spans="1:34" x14ac:dyDescent="0.25">
      <c r="A2633" s="1" t="s">
        <v>18999</v>
      </c>
      <c r="B2633" s="1" t="s">
        <v>1450</v>
      </c>
      <c r="C2633" s="1" t="s">
        <v>545</v>
      </c>
      <c r="D2633" s="1" t="s">
        <v>19000</v>
      </c>
      <c r="E2633" s="1" t="s">
        <v>35057</v>
      </c>
      <c r="F2633" s="1" t="s">
        <v>19001</v>
      </c>
      <c r="G2633" t="str">
        <f t="shared" si="287"/>
        <v>Valid</v>
      </c>
      <c r="H2633" s="1" t="s">
        <v>19002</v>
      </c>
      <c r="I2633" t="str" cm="1">
        <f t="array" ref="I2633">IF(OR(TRIM(H2633)="",ISNUMBER(SEARCH("#",H2633)),AA2633&lt;Config!$B$8,SUMPRODUCT(--ISNUMBER(SEARCH({"a";"b";"c";"d";"e";"f";"g";"h";"i";"j";"k";"l";"m";"n";"o";"p";"q";"r";"s";"t";"u";"v";"w";"x";"y";"z"},H2633)))&gt;0),"Invalid","Valid")</f>
        <v>Valid</v>
      </c>
      <c r="J2633" s="1" t="s">
        <v>19003</v>
      </c>
      <c r="K2633" s="1" t="s">
        <v>250</v>
      </c>
      <c r="L2633" s="1" t="s">
        <v>265</v>
      </c>
      <c r="M2633" s="1" t="s">
        <v>343</v>
      </c>
      <c r="N2633" s="1" t="s">
        <v>148</v>
      </c>
      <c r="O2633" s="1" t="s">
        <v>69</v>
      </c>
      <c r="P2633" t="s">
        <v>87</v>
      </c>
      <c r="Q2633" s="1" t="s">
        <v>438</v>
      </c>
      <c r="R2633" s="1" t="s">
        <v>550</v>
      </c>
      <c r="S2633" s="1" t="s">
        <v>19004</v>
      </c>
      <c r="T2633" s="1" t="s">
        <v>19005</v>
      </c>
      <c r="U2633" s="1" t="s">
        <v>595</v>
      </c>
      <c r="V2633" s="1" t="s">
        <v>140</v>
      </c>
      <c r="W2633" s="1" t="s">
        <v>186</v>
      </c>
      <c r="X2633" t="str">
        <f t="shared" si="288"/>
        <v>Complete</v>
      </c>
      <c r="Y2633">
        <f>MAX(0,100-IF(G2633="Invalid",Config!$B$5,0)-IF(I2633="Invalid",Config!$B$6,0)-IF(X2633="Incomplete",Config!$B$7,0)-IF(AF2633="Yes",Config!$B$37,0))</f>
        <v>100</v>
      </c>
      <c r="Z2633" s="1">
        <f>IF(OR(TRIM(B2633)="",COUNTIF(Config!$B$15:$B$19,B2633)&gt;0),1,0)+IF(OR(TRIM(C2633)="",COUNTIF(Config!$B$15:$B$19,C2633)&gt;0),1,0)+IF(OR(TRIM(F2633)="",COUNTIF(Config!$B$15:$B$19,F2633)&gt;0),1,0)+IF(OR(TRIM(H2633)="",COUNTIF(Config!$B$15:$B$19,H2633)&gt;0),1,0)+IF(OR(TRIM(E2633)="",COUNTIF(Config!$B$15:$B$19,E2633)&gt;0),1,0)+IF(OR(TRIM(K2633)="",COUNTIF(Config!$B$15:$B$19,K2633)&gt;0),1,0)+IF(OR(TRIM(P2633)="",COUNTIF(Config!$B$15:$B$19,P2633)&gt;0),1,0)+IF(OR(TRIM(R2633)="",COUNTIF(Config!$B$15:$B$19,R2633)&gt;0),1,0)</f>
        <v>0</v>
      </c>
      <c r="AA2633" s="1" cm="1">
        <f t="array" ref="AA2633">SUMPRODUCT(LEN(H2633)-LEN(SUBSTITUTE(H2633,{"0";"1";"2";"3";"4";"5";"6";"7";"8";"9"},"")))</f>
        <v>11</v>
      </c>
      <c r="AC2633" t="str">
        <f t="shared" si="289"/>
        <v/>
      </c>
      <c r="AD2633">
        <f t="shared" si="290"/>
        <v>1</v>
      </c>
      <c r="AE2633">
        <f t="shared" si="291"/>
        <v>1</v>
      </c>
      <c r="AF2633" t="str">
        <f t="shared" si="292"/>
        <v>No</v>
      </c>
      <c r="AG2633">
        <f t="shared" ca="1" si="293"/>
        <v>37</v>
      </c>
      <c r="AH2633" t="str">
        <f ca="1">IF(OR(V2633="",AG2633=""),"Yes",IF(AG2633&gt;Config!$B$41,"Yes","No"))</f>
        <v>No</v>
      </c>
    </row>
    <row r="2634" spans="1:34" x14ac:dyDescent="0.25">
      <c r="A2634" s="1" t="s">
        <v>19006</v>
      </c>
      <c r="B2634" s="1" t="s">
        <v>42</v>
      </c>
      <c r="C2634" s="1" t="s">
        <v>445</v>
      </c>
      <c r="D2634" s="1" t="s">
        <v>4155</v>
      </c>
      <c r="E2634" s="1" t="s">
        <v>33893</v>
      </c>
      <c r="F2634" s="1" t="s">
        <v>19007</v>
      </c>
      <c r="G2634" t="str">
        <f t="shared" si="287"/>
        <v>Valid</v>
      </c>
      <c r="H2634" s="1" t="s">
        <v>1215</v>
      </c>
      <c r="I2634" t="str" cm="1">
        <f t="array" ref="I2634">IF(OR(TRIM(H2634)="",ISNUMBER(SEARCH("#",H2634)),AA2634&lt;Config!$B$8,SUMPRODUCT(--ISNUMBER(SEARCH({"a";"b";"c";"d";"e";"f";"g";"h";"i";"j";"k";"l";"m";"n";"o";"p";"q";"r";"s";"t";"u";"v";"w";"x";"y";"z"},H2634)))&gt;0),"Invalid","Valid")</f>
        <v>Invalid</v>
      </c>
      <c r="J2634" s="1" t="s">
        <v>19008</v>
      </c>
      <c r="K2634" s="1" t="s">
        <v>369</v>
      </c>
      <c r="L2634" s="1" t="s">
        <v>134</v>
      </c>
      <c r="M2634" s="1" t="s">
        <v>135</v>
      </c>
      <c r="N2634" s="1" t="s">
        <v>86</v>
      </c>
      <c r="O2634" s="1" t="s">
        <v>180</v>
      </c>
      <c r="P2634" t="s">
        <v>87</v>
      </c>
      <c r="Q2634" s="1" t="s">
        <v>166</v>
      </c>
      <c r="R2634" s="1" t="s">
        <v>379</v>
      </c>
      <c r="S2634" s="1" t="s">
        <v>2774</v>
      </c>
      <c r="T2634" s="1" t="s">
        <v>19009</v>
      </c>
      <c r="U2634" s="1" t="s">
        <v>5710</v>
      </c>
      <c r="V2634" s="1" t="s">
        <v>1291</v>
      </c>
      <c r="W2634" s="1" t="s">
        <v>141</v>
      </c>
      <c r="X2634" t="str">
        <f t="shared" si="288"/>
        <v>Complete</v>
      </c>
      <c r="Y2634">
        <f>MAX(0,100-IF(G2634="Invalid",Config!$B$5,0)-IF(I2634="Invalid",Config!$B$6,0)-IF(X2634="Incomplete",Config!$B$7,0)-IF(AF2634="Yes",Config!$B$37,0))</f>
        <v>80</v>
      </c>
      <c r="Z2634" s="1">
        <f>IF(OR(TRIM(B2634)="",COUNTIF(Config!$B$15:$B$19,B2634)&gt;0),1,0)+IF(OR(TRIM(C2634)="",COUNTIF(Config!$B$15:$B$19,C2634)&gt;0),1,0)+IF(OR(TRIM(F2634)="",COUNTIF(Config!$B$15:$B$19,F2634)&gt;0),1,0)+IF(OR(TRIM(H2634)="",COUNTIF(Config!$B$15:$B$19,H2634)&gt;0),1,0)+IF(OR(TRIM(E2634)="",COUNTIF(Config!$B$15:$B$19,E2634)&gt;0),1,0)+IF(OR(TRIM(K2634)="",COUNTIF(Config!$B$15:$B$19,K2634)&gt;0),1,0)+IF(OR(TRIM(P2634)="",COUNTIF(Config!$B$15:$B$19,P2634)&gt;0),1,0)+IF(OR(TRIM(R2634)="",COUNTIF(Config!$B$15:$B$19,R2634)&gt;0),1,0)</f>
        <v>0</v>
      </c>
      <c r="AA2634" s="1" cm="1">
        <f t="array" ref="AA2634">SUMPRODUCT(LEN(H2634)-LEN(SUBSTITUTE(H2634,{"0";"1";"2";"3";"4";"5";"6";"7";"8";"9"},"")))</f>
        <v>0</v>
      </c>
      <c r="AC2634" t="str">
        <f t="shared" si="289"/>
        <v>Invalid Phone</v>
      </c>
      <c r="AD2634">
        <f t="shared" si="290"/>
        <v>1</v>
      </c>
      <c r="AE2634">
        <f t="shared" si="291"/>
        <v>0</v>
      </c>
      <c r="AF2634" t="str">
        <f t="shared" si="292"/>
        <v>No</v>
      </c>
      <c r="AG2634">
        <f t="shared" ca="1" si="293"/>
        <v>45</v>
      </c>
      <c r="AH2634" t="str">
        <f ca="1">IF(OR(V2634="",AG2634=""),"Yes",IF(AG2634&gt;Config!$B$41,"Yes","No"))</f>
        <v>No</v>
      </c>
    </row>
    <row r="2635" spans="1:34" x14ac:dyDescent="0.25">
      <c r="A2635" s="1" t="s">
        <v>19010</v>
      </c>
      <c r="B2635" s="1" t="s">
        <v>1634</v>
      </c>
      <c r="C2635" s="1" t="s">
        <v>1007</v>
      </c>
      <c r="D2635" s="1" t="s">
        <v>19011</v>
      </c>
      <c r="E2635" s="1" t="s">
        <v>33829</v>
      </c>
      <c r="F2635" s="1" t="s">
        <v>19012</v>
      </c>
      <c r="G2635" t="str">
        <f t="shared" si="287"/>
        <v>Valid</v>
      </c>
      <c r="H2635" s="1" t="s">
        <v>19013</v>
      </c>
      <c r="I2635" t="str" cm="1">
        <f t="array" ref="I2635">IF(OR(TRIM(H2635)="",ISNUMBER(SEARCH("#",H2635)),AA2635&lt;Config!$B$8,SUMPRODUCT(--ISNUMBER(SEARCH({"a";"b";"c";"d";"e";"f";"g";"h";"i";"j";"k";"l";"m";"n";"o";"p";"q";"r";"s";"t";"u";"v";"w";"x";"y";"z"},H2635)))&gt;0),"Invalid","Valid")</f>
        <v>Valid</v>
      </c>
      <c r="J2635" s="1" t="s">
        <v>19014</v>
      </c>
      <c r="K2635" s="1" t="s">
        <v>195</v>
      </c>
      <c r="L2635" s="1" t="s">
        <v>164</v>
      </c>
      <c r="M2635" s="1" t="s">
        <v>103</v>
      </c>
      <c r="N2635" s="1" t="s">
        <v>33819</v>
      </c>
      <c r="O2635" s="1" t="s">
        <v>52</v>
      </c>
      <c r="P2635" t="s">
        <v>53</v>
      </c>
      <c r="Q2635" s="1" t="s">
        <v>55</v>
      </c>
      <c r="R2635" s="1" t="s">
        <v>415</v>
      </c>
      <c r="S2635" s="1" t="s">
        <v>19015</v>
      </c>
      <c r="T2635" s="1" t="s">
        <v>19016</v>
      </c>
      <c r="U2635" s="1" t="s">
        <v>18792</v>
      </c>
      <c r="V2635" s="1" t="s">
        <v>19017</v>
      </c>
      <c r="W2635" s="1" t="s">
        <v>384</v>
      </c>
      <c r="X2635" t="str">
        <f t="shared" si="288"/>
        <v>Incomplete</v>
      </c>
      <c r="Y2635">
        <f>MAX(0,100-IF(G2635="Invalid",Config!$B$5,0)-IF(I2635="Invalid",Config!$B$6,0)-IF(X2635="Incomplete",Config!$B$7,0)-IF(AF2635="Yes",Config!$B$37,0))</f>
        <v>60</v>
      </c>
      <c r="Z2635" s="1">
        <f>IF(OR(TRIM(B2635)="",COUNTIF(Config!$B$15:$B$19,B2635)&gt;0),1,0)+IF(OR(TRIM(C2635)="",COUNTIF(Config!$B$15:$B$19,C2635)&gt;0),1,0)+IF(OR(TRIM(F2635)="",COUNTIF(Config!$B$15:$B$19,F2635)&gt;0),1,0)+IF(OR(TRIM(H2635)="",COUNTIF(Config!$B$15:$B$19,H2635)&gt;0),1,0)+IF(OR(TRIM(E2635)="",COUNTIF(Config!$B$15:$B$19,E2635)&gt;0),1,0)+IF(OR(TRIM(K2635)="",COUNTIF(Config!$B$15:$B$19,K2635)&gt;0),1,0)+IF(OR(TRIM(P2635)="",COUNTIF(Config!$B$15:$B$19,P2635)&gt;0),1,0)+IF(OR(TRIM(R2635)="",COUNTIF(Config!$B$15:$B$19,R2635)&gt;0),1,0)</f>
        <v>1</v>
      </c>
      <c r="AA2635" s="1" cm="1">
        <f t="array" ref="AA2635">SUMPRODUCT(LEN(H2635)-LEN(SUBSTITUTE(H2635,{"0";"1";"2";"3";"4";"5";"6";"7";"8";"9"},"")))</f>
        <v>12</v>
      </c>
      <c r="AC2635" t="str">
        <f t="shared" si="289"/>
        <v>Incomplete Profile</v>
      </c>
      <c r="AD2635">
        <f t="shared" si="290"/>
        <v>1</v>
      </c>
      <c r="AE2635">
        <f t="shared" si="291"/>
        <v>1</v>
      </c>
      <c r="AF2635" t="str">
        <f t="shared" si="292"/>
        <v>No</v>
      </c>
      <c r="AG2635">
        <f t="shared" ca="1" si="293"/>
        <v>47</v>
      </c>
      <c r="AH2635" t="str">
        <f ca="1">IF(OR(V2635="",AG2635=""),"Yes",IF(AG2635&gt;Config!$B$41,"Yes","No"))</f>
        <v>No</v>
      </c>
    </row>
    <row r="2636" spans="1:34" x14ac:dyDescent="0.25">
      <c r="A2636" s="1" t="s">
        <v>19018</v>
      </c>
      <c r="B2636" s="1" t="s">
        <v>272</v>
      </c>
      <c r="C2636" s="1" t="s">
        <v>2104</v>
      </c>
      <c r="D2636" s="1" t="s">
        <v>19019</v>
      </c>
      <c r="E2636" s="1" t="s">
        <v>1331</v>
      </c>
      <c r="F2636" s="1" t="s">
        <v>19020</v>
      </c>
      <c r="G2636" t="str">
        <f t="shared" si="287"/>
        <v>Valid</v>
      </c>
      <c r="H2636" s="1" t="s">
        <v>14852</v>
      </c>
      <c r="I2636" t="str" cm="1">
        <f t="array" ref="I2636">IF(OR(TRIM(H2636)="",ISNUMBER(SEARCH("#",H2636)),AA2636&lt;Config!$B$8,SUMPRODUCT(--ISNUMBER(SEARCH({"a";"b";"c";"d";"e";"f";"g";"h";"i";"j";"k";"l";"m";"n";"o";"p";"q";"r";"s";"t";"u";"v";"w";"x";"y";"z"},H2636)))&gt;0),"Invalid","Valid")</f>
        <v>Valid</v>
      </c>
      <c r="J2636" s="1" t="s">
        <v>19021</v>
      </c>
      <c r="K2636" s="1" t="s">
        <v>178</v>
      </c>
      <c r="L2636" s="1" t="s">
        <v>102</v>
      </c>
      <c r="M2636" s="1" t="s">
        <v>33827</v>
      </c>
      <c r="N2636" s="1" t="s">
        <v>224</v>
      </c>
      <c r="O2636" s="1" t="s">
        <v>180</v>
      </c>
      <c r="P2636" t="s">
        <v>236</v>
      </c>
      <c r="Q2636" s="1" t="s">
        <v>253</v>
      </c>
      <c r="R2636" s="1" t="s">
        <v>253</v>
      </c>
      <c r="S2636" s="1" t="s">
        <v>19022</v>
      </c>
      <c r="T2636" s="1" t="s">
        <v>19023</v>
      </c>
      <c r="U2636" s="1" t="s">
        <v>19024</v>
      </c>
      <c r="V2636" s="1" t="s">
        <v>859</v>
      </c>
      <c r="W2636" s="1" t="s">
        <v>75</v>
      </c>
      <c r="X2636" t="str">
        <f t="shared" si="288"/>
        <v>Complete</v>
      </c>
      <c r="Y2636">
        <f>MAX(0,100-IF(G2636="Invalid",Config!$B$5,0)-IF(I2636="Invalid",Config!$B$6,0)-IF(X2636="Incomplete",Config!$B$7,0)-IF(AF2636="Yes",Config!$B$37,0))</f>
        <v>75</v>
      </c>
      <c r="Z2636" s="1">
        <f>IF(OR(TRIM(B2636)="",COUNTIF(Config!$B$15:$B$19,B2636)&gt;0),1,0)+IF(OR(TRIM(C2636)="",COUNTIF(Config!$B$15:$B$19,C2636)&gt;0),1,0)+IF(OR(TRIM(F2636)="",COUNTIF(Config!$B$15:$B$19,F2636)&gt;0),1,0)+IF(OR(TRIM(H2636)="",COUNTIF(Config!$B$15:$B$19,H2636)&gt;0),1,0)+IF(OR(TRIM(E2636)="",COUNTIF(Config!$B$15:$B$19,E2636)&gt;0),1,0)+IF(OR(TRIM(K2636)="",COUNTIF(Config!$B$15:$B$19,K2636)&gt;0),1,0)+IF(OR(TRIM(P2636)="",COUNTIF(Config!$B$15:$B$19,P2636)&gt;0),1,0)+IF(OR(TRIM(R2636)="",COUNTIF(Config!$B$15:$B$19,R2636)&gt;0),1,0)</f>
        <v>0</v>
      </c>
      <c r="AA2636" s="1" cm="1">
        <f t="array" ref="AA2636">SUMPRODUCT(LEN(H2636)-LEN(SUBSTITUTE(H2636,{"0";"1";"2";"3";"4";"5";"6";"7";"8";"9"},"")))</f>
        <v>10</v>
      </c>
      <c r="AC2636" t="str">
        <f t="shared" si="289"/>
        <v>Potential Duplicate</v>
      </c>
      <c r="AD2636">
        <f t="shared" si="290"/>
        <v>1</v>
      </c>
      <c r="AE2636">
        <f t="shared" si="291"/>
        <v>2</v>
      </c>
      <c r="AF2636" t="str">
        <f t="shared" si="292"/>
        <v>Yes</v>
      </c>
      <c r="AG2636">
        <f t="shared" ca="1" si="293"/>
        <v>360</v>
      </c>
      <c r="AH2636" t="str">
        <f ca="1">IF(OR(V2636="",AG2636=""),"Yes",IF(AG2636&gt;Config!$B$41,"Yes","No"))</f>
        <v>No</v>
      </c>
    </row>
    <row r="2637" spans="1:34" x14ac:dyDescent="0.25">
      <c r="A2637" s="1" t="s">
        <v>19025</v>
      </c>
      <c r="B2637" s="1" t="s">
        <v>112</v>
      </c>
      <c r="C2637" s="1" t="s">
        <v>353</v>
      </c>
      <c r="D2637" s="1" t="s">
        <v>13499</v>
      </c>
      <c r="E2637" s="1" t="s">
        <v>35118</v>
      </c>
      <c r="F2637" s="1" t="s">
        <v>19026</v>
      </c>
      <c r="G2637" t="str">
        <f t="shared" si="287"/>
        <v>Valid</v>
      </c>
      <c r="H2637" s="1" t="s">
        <v>19027</v>
      </c>
      <c r="I2637" t="str" cm="1">
        <f t="array" ref="I2637">IF(OR(TRIM(H2637)="",ISNUMBER(SEARCH("#",H2637)),AA2637&lt;Config!$B$8,SUMPRODUCT(--ISNUMBER(SEARCH({"a";"b";"c";"d";"e";"f";"g";"h";"i";"j";"k";"l";"m";"n";"o";"p";"q";"r";"s";"t";"u";"v";"w";"x";"y";"z"},H2637)))&gt;0),"Invalid","Valid")</f>
        <v>Valid</v>
      </c>
      <c r="J2637" s="1" t="s">
        <v>19028</v>
      </c>
      <c r="K2637" s="1" t="s">
        <v>866</v>
      </c>
      <c r="L2637" s="1" t="s">
        <v>29</v>
      </c>
      <c r="M2637" s="1" t="s">
        <v>30</v>
      </c>
      <c r="N2637" s="1" t="s">
        <v>33819</v>
      </c>
      <c r="O2637" s="1" t="s">
        <v>180</v>
      </c>
      <c r="P2637" t="s">
        <v>53</v>
      </c>
      <c r="Q2637" s="1" t="s">
        <v>55</v>
      </c>
      <c r="R2637" s="1" t="s">
        <v>70</v>
      </c>
      <c r="S2637" s="1" t="s">
        <v>18717</v>
      </c>
      <c r="T2637" s="1" t="s">
        <v>19029</v>
      </c>
      <c r="U2637" s="1" t="s">
        <v>19030</v>
      </c>
      <c r="V2637" s="1" t="s">
        <v>16230</v>
      </c>
      <c r="W2637" s="1" t="s">
        <v>293</v>
      </c>
      <c r="X2637" t="str">
        <f t="shared" si="288"/>
        <v>Complete</v>
      </c>
      <c r="Y2637">
        <f>MAX(0,100-IF(G2637="Invalid",Config!$B$5,0)-IF(I2637="Invalid",Config!$B$6,0)-IF(X2637="Incomplete",Config!$B$7,0)-IF(AF2637="Yes",Config!$B$37,0))</f>
        <v>100</v>
      </c>
      <c r="Z2637" s="1">
        <f>IF(OR(TRIM(B2637)="",COUNTIF(Config!$B$15:$B$19,B2637)&gt;0),1,0)+IF(OR(TRIM(C2637)="",COUNTIF(Config!$B$15:$B$19,C2637)&gt;0),1,0)+IF(OR(TRIM(F2637)="",COUNTIF(Config!$B$15:$B$19,F2637)&gt;0),1,0)+IF(OR(TRIM(H2637)="",COUNTIF(Config!$B$15:$B$19,H2637)&gt;0),1,0)+IF(OR(TRIM(E2637)="",COUNTIF(Config!$B$15:$B$19,E2637)&gt;0),1,0)+IF(OR(TRIM(K2637)="",COUNTIF(Config!$B$15:$B$19,K2637)&gt;0),1,0)+IF(OR(TRIM(P2637)="",COUNTIF(Config!$B$15:$B$19,P2637)&gt;0),1,0)+IF(OR(TRIM(R2637)="",COUNTIF(Config!$B$15:$B$19,R2637)&gt;0),1,0)</f>
        <v>0</v>
      </c>
      <c r="AA2637" s="1" cm="1">
        <f t="array" ref="AA2637">SUMPRODUCT(LEN(H2637)-LEN(SUBSTITUTE(H2637,{"0";"1";"2";"3";"4";"5";"6";"7";"8";"9"},"")))</f>
        <v>10</v>
      </c>
      <c r="AC2637" t="str">
        <f t="shared" si="289"/>
        <v/>
      </c>
      <c r="AD2637">
        <f t="shared" si="290"/>
        <v>1</v>
      </c>
      <c r="AE2637">
        <f t="shared" si="291"/>
        <v>1</v>
      </c>
      <c r="AF2637" t="str">
        <f t="shared" si="292"/>
        <v>No</v>
      </c>
      <c r="AG2637">
        <f t="shared" ca="1" si="293"/>
        <v>511</v>
      </c>
      <c r="AH2637" t="str">
        <f ca="1">IF(OR(V2637="",AG2637=""),"Yes",IF(AG2637&gt;Config!$B$41,"Yes","No"))</f>
        <v>Yes</v>
      </c>
    </row>
    <row r="2638" spans="1:34" x14ac:dyDescent="0.25">
      <c r="A2638" s="1" t="s">
        <v>19031</v>
      </c>
      <c r="B2638" s="1" t="s">
        <v>995</v>
      </c>
      <c r="C2638" s="1" t="s">
        <v>33815</v>
      </c>
      <c r="D2638" s="1" t="s">
        <v>995</v>
      </c>
      <c r="E2638" s="1" t="s">
        <v>35119</v>
      </c>
      <c r="F2638" s="1" t="s">
        <v>19032</v>
      </c>
      <c r="G2638" t="str">
        <f t="shared" si="287"/>
        <v>Valid</v>
      </c>
      <c r="H2638" s="1" t="s">
        <v>19033</v>
      </c>
      <c r="I2638" t="str" cm="1">
        <f t="array" ref="I2638">IF(OR(TRIM(H2638)="",ISNUMBER(SEARCH("#",H2638)),AA2638&lt;Config!$B$8,SUMPRODUCT(--ISNUMBER(SEARCH({"a";"b";"c";"d";"e";"f";"g";"h";"i";"j";"k";"l";"m";"n";"o";"p";"q";"r";"s";"t";"u";"v";"w";"x";"y";"z"},H2638)))&gt;0),"Invalid","Valid")</f>
        <v>Valid</v>
      </c>
      <c r="J2638" s="1" t="s">
        <v>19034</v>
      </c>
      <c r="K2638" s="1" t="s">
        <v>66</v>
      </c>
      <c r="L2638" s="1" t="s">
        <v>67</v>
      </c>
      <c r="M2638" s="1" t="s">
        <v>343</v>
      </c>
      <c r="N2638" s="1" t="s">
        <v>148</v>
      </c>
      <c r="O2638" s="1" t="s">
        <v>69</v>
      </c>
      <c r="P2638" t="s">
        <v>87</v>
      </c>
      <c r="Q2638" s="1" t="s">
        <v>438</v>
      </c>
      <c r="R2638" s="1" t="s">
        <v>550</v>
      </c>
      <c r="S2638" s="1" t="s">
        <v>19035</v>
      </c>
      <c r="T2638" s="1" t="s">
        <v>19036</v>
      </c>
      <c r="U2638" s="1" t="s">
        <v>3561</v>
      </c>
      <c r="V2638" s="1" t="s">
        <v>4530</v>
      </c>
      <c r="W2638" s="1" t="s">
        <v>186</v>
      </c>
      <c r="X2638" t="str">
        <f t="shared" si="288"/>
        <v>Incomplete</v>
      </c>
      <c r="Y2638">
        <f>MAX(0,100-IF(G2638="Invalid",Config!$B$5,0)-IF(I2638="Invalid",Config!$B$6,0)-IF(X2638="Incomplete",Config!$B$7,0)-IF(AF2638="Yes",Config!$B$37,0))</f>
        <v>60</v>
      </c>
      <c r="Z2638" s="1">
        <f>IF(OR(TRIM(B2638)="",COUNTIF(Config!$B$15:$B$19,B2638)&gt;0),1,0)+IF(OR(TRIM(C2638)="",COUNTIF(Config!$B$15:$B$19,C2638)&gt;0),1,0)+IF(OR(TRIM(F2638)="",COUNTIF(Config!$B$15:$B$19,F2638)&gt;0),1,0)+IF(OR(TRIM(H2638)="",COUNTIF(Config!$B$15:$B$19,H2638)&gt;0),1,0)+IF(OR(TRIM(E2638)="",COUNTIF(Config!$B$15:$B$19,E2638)&gt;0),1,0)+IF(OR(TRIM(K2638)="",COUNTIF(Config!$B$15:$B$19,K2638)&gt;0),1,0)+IF(OR(TRIM(P2638)="",COUNTIF(Config!$B$15:$B$19,P2638)&gt;0),1,0)+IF(OR(TRIM(R2638)="",COUNTIF(Config!$B$15:$B$19,R2638)&gt;0),1,0)</f>
        <v>1</v>
      </c>
      <c r="AA2638" s="1" cm="1">
        <f t="array" ref="AA2638">SUMPRODUCT(LEN(H2638)-LEN(SUBSTITUTE(H2638,{"0";"1";"2";"3";"4";"5";"6";"7";"8";"9"},"")))</f>
        <v>11</v>
      </c>
      <c r="AC2638" t="str">
        <f t="shared" si="289"/>
        <v>Incomplete Profile</v>
      </c>
      <c r="AD2638">
        <f t="shared" si="290"/>
        <v>1</v>
      </c>
      <c r="AE2638">
        <f t="shared" si="291"/>
        <v>1</v>
      </c>
      <c r="AF2638" t="str">
        <f t="shared" si="292"/>
        <v>No</v>
      </c>
      <c r="AG2638">
        <f t="shared" ca="1" si="293"/>
        <v>546</v>
      </c>
      <c r="AH2638" t="str">
        <f ca="1">IF(OR(V2638="",AG2638=""),"Yes",IF(AG2638&gt;Config!$B$41,"Yes","No"))</f>
        <v>Yes</v>
      </c>
    </row>
    <row r="2639" spans="1:34" x14ac:dyDescent="0.25">
      <c r="A2639" s="1" t="s">
        <v>19037</v>
      </c>
      <c r="B2639" s="1" t="s">
        <v>565</v>
      </c>
      <c r="C2639" s="1" t="s">
        <v>157</v>
      </c>
      <c r="D2639" s="1" t="s">
        <v>19038</v>
      </c>
      <c r="E2639" s="1" t="s">
        <v>35120</v>
      </c>
      <c r="F2639" s="1" t="s">
        <v>35121</v>
      </c>
      <c r="G2639" t="str">
        <f t="shared" si="287"/>
        <v>Valid</v>
      </c>
      <c r="H2639" s="1" t="s">
        <v>19039</v>
      </c>
      <c r="I2639" t="str" cm="1">
        <f t="array" ref="I2639">IF(OR(TRIM(H2639)="",ISNUMBER(SEARCH("#",H2639)),AA2639&lt;Config!$B$8,SUMPRODUCT(--ISNUMBER(SEARCH({"a";"b";"c";"d";"e";"f";"g";"h";"i";"j";"k";"l";"m";"n";"o";"p";"q";"r";"s";"t";"u";"v";"w";"x";"y";"z"},H2639)))&gt;0),"Invalid","Valid")</f>
        <v>Valid</v>
      </c>
      <c r="J2639" s="1" t="s">
        <v>19040</v>
      </c>
      <c r="K2639" s="1" t="s">
        <v>516</v>
      </c>
      <c r="L2639" s="1" t="s">
        <v>134</v>
      </c>
      <c r="M2639" s="1" t="s">
        <v>391</v>
      </c>
      <c r="N2639" s="1" t="s">
        <v>33819</v>
      </c>
      <c r="O2639" s="1" t="s">
        <v>196</v>
      </c>
      <c r="P2639" t="s">
        <v>33</v>
      </c>
      <c r="Q2639" s="1" t="s">
        <v>1099</v>
      </c>
      <c r="R2639" s="1" t="s">
        <v>120</v>
      </c>
      <c r="S2639" s="1" t="s">
        <v>19041</v>
      </c>
      <c r="T2639" s="1" t="s">
        <v>19042</v>
      </c>
      <c r="U2639" s="1" t="s">
        <v>2880</v>
      </c>
      <c r="V2639" s="1" t="s">
        <v>5193</v>
      </c>
      <c r="W2639" s="1" t="s">
        <v>186</v>
      </c>
      <c r="X2639" t="str">
        <f t="shared" si="288"/>
        <v>Complete</v>
      </c>
      <c r="Y2639">
        <f>MAX(0,100-IF(G2639="Invalid",Config!$B$5,0)-IF(I2639="Invalid",Config!$B$6,0)-IF(X2639="Incomplete",Config!$B$7,0)-IF(AF2639="Yes",Config!$B$37,0))</f>
        <v>100</v>
      </c>
      <c r="Z2639" s="1">
        <f>IF(OR(TRIM(B2639)="",COUNTIF(Config!$B$15:$B$19,B2639)&gt;0),1,0)+IF(OR(TRIM(C2639)="",COUNTIF(Config!$B$15:$B$19,C2639)&gt;0),1,0)+IF(OR(TRIM(F2639)="",COUNTIF(Config!$B$15:$B$19,F2639)&gt;0),1,0)+IF(OR(TRIM(H2639)="",COUNTIF(Config!$B$15:$B$19,H2639)&gt;0),1,0)+IF(OR(TRIM(E2639)="",COUNTIF(Config!$B$15:$B$19,E2639)&gt;0),1,0)+IF(OR(TRIM(K2639)="",COUNTIF(Config!$B$15:$B$19,K2639)&gt;0),1,0)+IF(OR(TRIM(P2639)="",COUNTIF(Config!$B$15:$B$19,P2639)&gt;0),1,0)+IF(OR(TRIM(R2639)="",COUNTIF(Config!$B$15:$B$19,R2639)&gt;0),1,0)</f>
        <v>0</v>
      </c>
      <c r="AA2639" s="1" cm="1">
        <f t="array" ref="AA2639">SUMPRODUCT(LEN(H2639)-LEN(SUBSTITUTE(H2639,{"0";"1";"2";"3";"4";"5";"6";"7";"8";"9"},"")))</f>
        <v>10</v>
      </c>
      <c r="AC2639" t="str">
        <f t="shared" si="289"/>
        <v/>
      </c>
      <c r="AD2639">
        <f t="shared" si="290"/>
        <v>1</v>
      </c>
      <c r="AE2639">
        <f t="shared" si="291"/>
        <v>1</v>
      </c>
      <c r="AF2639" t="str">
        <f t="shared" si="292"/>
        <v>No</v>
      </c>
      <c r="AG2639">
        <f t="shared" ca="1" si="293"/>
        <v>192</v>
      </c>
      <c r="AH2639" t="str">
        <f ca="1">IF(OR(V2639="",AG2639=""),"Yes",IF(AG2639&gt;Config!$B$41,"Yes","No"))</f>
        <v>No</v>
      </c>
    </row>
    <row r="2640" spans="1:34" x14ac:dyDescent="0.25">
      <c r="A2640" s="1" t="s">
        <v>19043</v>
      </c>
      <c r="B2640" s="1" t="s">
        <v>995</v>
      </c>
      <c r="C2640" s="1" t="s">
        <v>828</v>
      </c>
      <c r="D2640" s="1" t="s">
        <v>19044</v>
      </c>
      <c r="E2640" s="1" t="s">
        <v>34475</v>
      </c>
      <c r="F2640" s="1" t="s">
        <v>19045</v>
      </c>
      <c r="G2640" t="str">
        <f t="shared" si="287"/>
        <v>Valid</v>
      </c>
      <c r="H2640" s="1" t="s">
        <v>19046</v>
      </c>
      <c r="I2640" t="str" cm="1">
        <f t="array" ref="I2640">IF(OR(TRIM(H2640)="",ISNUMBER(SEARCH("#",H2640)),AA2640&lt;Config!$B$8,SUMPRODUCT(--ISNUMBER(SEARCH({"a";"b";"c";"d";"e";"f";"g";"h";"i";"j";"k";"l";"m";"n";"o";"p";"q";"r";"s";"t";"u";"v";"w";"x";"y";"z"},H2640)))&gt;0),"Invalid","Valid")</f>
        <v>Valid</v>
      </c>
      <c r="J2640" s="1" t="s">
        <v>19047</v>
      </c>
      <c r="K2640" s="1" t="s">
        <v>504</v>
      </c>
      <c r="L2640" s="1" t="s">
        <v>134</v>
      </c>
      <c r="M2640" s="1" t="s">
        <v>391</v>
      </c>
      <c r="N2640" s="1" t="s">
        <v>713</v>
      </c>
      <c r="O2640" s="1" t="s">
        <v>32</v>
      </c>
      <c r="P2640" t="s">
        <v>314</v>
      </c>
      <c r="Q2640" s="1" t="s">
        <v>663</v>
      </c>
      <c r="R2640" s="1" t="s">
        <v>315</v>
      </c>
      <c r="S2640" s="1" t="s">
        <v>19048</v>
      </c>
      <c r="T2640" s="1" t="s">
        <v>19049</v>
      </c>
      <c r="U2640" s="1" t="s">
        <v>11457</v>
      </c>
      <c r="V2640" s="1" t="s">
        <v>4851</v>
      </c>
      <c r="W2640" s="1" t="s">
        <v>33823</v>
      </c>
      <c r="X2640" t="str">
        <f t="shared" si="288"/>
        <v>Complete</v>
      </c>
      <c r="Y2640">
        <f>MAX(0,100-IF(G2640="Invalid",Config!$B$5,0)-IF(I2640="Invalid",Config!$B$6,0)-IF(X2640="Incomplete",Config!$B$7,0)-IF(AF2640="Yes",Config!$B$37,0))</f>
        <v>100</v>
      </c>
      <c r="Z2640" s="1">
        <f>IF(OR(TRIM(B2640)="",COUNTIF(Config!$B$15:$B$19,B2640)&gt;0),1,0)+IF(OR(TRIM(C2640)="",COUNTIF(Config!$B$15:$B$19,C2640)&gt;0),1,0)+IF(OR(TRIM(F2640)="",COUNTIF(Config!$B$15:$B$19,F2640)&gt;0),1,0)+IF(OR(TRIM(H2640)="",COUNTIF(Config!$B$15:$B$19,H2640)&gt;0),1,0)+IF(OR(TRIM(E2640)="",COUNTIF(Config!$B$15:$B$19,E2640)&gt;0),1,0)+IF(OR(TRIM(K2640)="",COUNTIF(Config!$B$15:$B$19,K2640)&gt;0),1,0)+IF(OR(TRIM(P2640)="",COUNTIF(Config!$B$15:$B$19,P2640)&gt;0),1,0)+IF(OR(TRIM(R2640)="",COUNTIF(Config!$B$15:$B$19,R2640)&gt;0),1,0)</f>
        <v>0</v>
      </c>
      <c r="AA2640" s="1" cm="1">
        <f t="array" ref="AA2640">SUMPRODUCT(LEN(H2640)-LEN(SUBSTITUTE(H2640,{"0";"1";"2";"3";"4";"5";"6";"7";"8";"9"},"")))</f>
        <v>10</v>
      </c>
      <c r="AC2640" t="str">
        <f t="shared" si="289"/>
        <v/>
      </c>
      <c r="AD2640">
        <f t="shared" si="290"/>
        <v>1</v>
      </c>
      <c r="AE2640">
        <f t="shared" si="291"/>
        <v>1</v>
      </c>
      <c r="AF2640" t="str">
        <f t="shared" si="292"/>
        <v>No</v>
      </c>
      <c r="AG2640">
        <f t="shared" ca="1" si="293"/>
        <v>227</v>
      </c>
      <c r="AH2640" t="str">
        <f ca="1">IF(OR(V2640="",AG2640=""),"Yes",IF(AG2640&gt;Config!$B$41,"Yes","No"))</f>
        <v>No</v>
      </c>
    </row>
    <row r="2641" spans="1:34" x14ac:dyDescent="0.25">
      <c r="A2641" s="1" t="s">
        <v>19050</v>
      </c>
      <c r="B2641" s="1" t="s">
        <v>690</v>
      </c>
      <c r="C2641" s="1" t="s">
        <v>1007</v>
      </c>
      <c r="D2641" s="1" t="s">
        <v>19051</v>
      </c>
      <c r="E2641" s="1" t="s">
        <v>35122</v>
      </c>
      <c r="F2641" s="1" t="s">
        <v>19052</v>
      </c>
      <c r="G2641" t="str">
        <f t="shared" si="287"/>
        <v>Valid</v>
      </c>
      <c r="H2641" s="1" t="s">
        <v>19053</v>
      </c>
      <c r="I2641" t="str" cm="1">
        <f t="array" ref="I2641">IF(OR(TRIM(H2641)="",ISNUMBER(SEARCH("#",H2641)),AA2641&lt;Config!$B$8,SUMPRODUCT(--ISNUMBER(SEARCH({"a";"b";"c";"d";"e";"f";"g";"h";"i";"j";"k";"l";"m";"n";"o";"p";"q";"r";"s";"t";"u";"v";"w";"x";"y";"z"},H2641)))&gt;0),"Invalid","Valid")</f>
        <v>Valid</v>
      </c>
      <c r="J2641" s="1" t="s">
        <v>19054</v>
      </c>
      <c r="K2641" s="1" t="s">
        <v>264</v>
      </c>
      <c r="L2641" s="1" t="s">
        <v>49</v>
      </c>
      <c r="M2641" s="1" t="s">
        <v>50</v>
      </c>
      <c r="N2641" s="1" t="s">
        <v>31</v>
      </c>
      <c r="O2641" s="1" t="s">
        <v>149</v>
      </c>
      <c r="P2641" t="s">
        <v>314</v>
      </c>
      <c r="Q2641" s="1" t="s">
        <v>663</v>
      </c>
      <c r="R2641" s="1" t="s">
        <v>316</v>
      </c>
      <c r="S2641" s="1" t="s">
        <v>19055</v>
      </c>
      <c r="T2641" s="1" t="s">
        <v>19056</v>
      </c>
      <c r="U2641" s="1" t="s">
        <v>2960</v>
      </c>
      <c r="V2641" s="1" t="s">
        <v>1676</v>
      </c>
      <c r="W2641" s="1" t="s">
        <v>40</v>
      </c>
      <c r="X2641" t="str">
        <f t="shared" si="288"/>
        <v>Complete</v>
      </c>
      <c r="Y2641">
        <f>MAX(0,100-IF(G2641="Invalid",Config!$B$5,0)-IF(I2641="Invalid",Config!$B$6,0)-IF(X2641="Incomplete",Config!$B$7,0)-IF(AF2641="Yes",Config!$B$37,0))</f>
        <v>100</v>
      </c>
      <c r="Z2641" s="1">
        <f>IF(OR(TRIM(B2641)="",COUNTIF(Config!$B$15:$B$19,B2641)&gt;0),1,0)+IF(OR(TRIM(C2641)="",COUNTIF(Config!$B$15:$B$19,C2641)&gt;0),1,0)+IF(OR(TRIM(F2641)="",COUNTIF(Config!$B$15:$B$19,F2641)&gt;0),1,0)+IF(OR(TRIM(H2641)="",COUNTIF(Config!$B$15:$B$19,H2641)&gt;0),1,0)+IF(OR(TRIM(E2641)="",COUNTIF(Config!$B$15:$B$19,E2641)&gt;0),1,0)+IF(OR(TRIM(K2641)="",COUNTIF(Config!$B$15:$B$19,K2641)&gt;0),1,0)+IF(OR(TRIM(P2641)="",COUNTIF(Config!$B$15:$B$19,P2641)&gt;0),1,0)+IF(OR(TRIM(R2641)="",COUNTIF(Config!$B$15:$B$19,R2641)&gt;0),1,0)</f>
        <v>0</v>
      </c>
      <c r="AA2641" s="1" cm="1">
        <f t="array" ref="AA2641">SUMPRODUCT(LEN(H2641)-LEN(SUBSTITUTE(H2641,{"0";"1";"2";"3";"4";"5";"6";"7";"8";"9"},"")))</f>
        <v>12</v>
      </c>
      <c r="AC2641" t="str">
        <f t="shared" si="289"/>
        <v/>
      </c>
      <c r="AD2641">
        <f t="shared" si="290"/>
        <v>1</v>
      </c>
      <c r="AE2641">
        <f t="shared" si="291"/>
        <v>1</v>
      </c>
      <c r="AF2641" t="str">
        <f t="shared" si="292"/>
        <v>No</v>
      </c>
      <c r="AG2641">
        <f t="shared" ca="1" si="293"/>
        <v>37</v>
      </c>
      <c r="AH2641" t="str">
        <f ca="1">IF(OR(V2641="",AG2641=""),"Yes",IF(AG2641&gt;Config!$B$41,"Yes","No"))</f>
        <v>No</v>
      </c>
    </row>
    <row r="2642" spans="1:34" x14ac:dyDescent="0.25">
      <c r="A2642" s="1" t="s">
        <v>19057</v>
      </c>
      <c r="B2642" s="1" t="s">
        <v>1329</v>
      </c>
      <c r="C2642" s="1" t="s">
        <v>128</v>
      </c>
      <c r="D2642" s="1" t="s">
        <v>1330</v>
      </c>
      <c r="E2642" s="1" t="s">
        <v>33829</v>
      </c>
      <c r="F2642" s="1" t="s">
        <v>19058</v>
      </c>
      <c r="G2642" t="str">
        <f t="shared" si="287"/>
        <v>Valid</v>
      </c>
      <c r="H2642" s="1" t="s">
        <v>19059</v>
      </c>
      <c r="I2642" t="str" cm="1">
        <f t="array" ref="I2642">IF(OR(TRIM(H2642)="",ISNUMBER(SEARCH("#",H2642)),AA2642&lt;Config!$B$8,SUMPRODUCT(--ISNUMBER(SEARCH({"a";"b";"c";"d";"e";"f";"g";"h";"i";"j";"k";"l";"m";"n";"o";"p";"q";"r";"s";"t";"u";"v";"w";"x";"y";"z"},H2642)))&gt;0),"Invalid","Valid")</f>
        <v>Valid</v>
      </c>
      <c r="J2642" s="1" t="s">
        <v>19060</v>
      </c>
      <c r="K2642" s="1" t="s">
        <v>28</v>
      </c>
      <c r="L2642" s="1" t="s">
        <v>67</v>
      </c>
      <c r="M2642" s="1" t="s">
        <v>85</v>
      </c>
      <c r="N2642" s="1" t="s">
        <v>33819</v>
      </c>
      <c r="O2642" s="1" t="s">
        <v>69</v>
      </c>
      <c r="P2642" t="s">
        <v>53</v>
      </c>
      <c r="Q2642" s="1" t="s">
        <v>197</v>
      </c>
      <c r="R2642" s="1" t="s">
        <v>55</v>
      </c>
      <c r="S2642" s="1" t="s">
        <v>19061</v>
      </c>
      <c r="T2642" s="1" t="s">
        <v>19062</v>
      </c>
      <c r="U2642" s="1" t="s">
        <v>6872</v>
      </c>
      <c r="V2642" s="1" t="s">
        <v>140</v>
      </c>
      <c r="W2642" s="1" t="s">
        <v>40</v>
      </c>
      <c r="X2642" t="str">
        <f t="shared" si="288"/>
        <v>Incomplete</v>
      </c>
      <c r="Y2642">
        <f>MAX(0,100-IF(G2642="Invalid",Config!$B$5,0)-IF(I2642="Invalid",Config!$B$6,0)-IF(X2642="Incomplete",Config!$B$7,0)-IF(AF2642="Yes",Config!$B$37,0))</f>
        <v>60</v>
      </c>
      <c r="Z2642" s="1">
        <f>IF(OR(TRIM(B2642)="",COUNTIF(Config!$B$15:$B$19,B2642)&gt;0),1,0)+IF(OR(TRIM(C2642)="",COUNTIF(Config!$B$15:$B$19,C2642)&gt;0),1,0)+IF(OR(TRIM(F2642)="",COUNTIF(Config!$B$15:$B$19,F2642)&gt;0),1,0)+IF(OR(TRIM(H2642)="",COUNTIF(Config!$B$15:$B$19,H2642)&gt;0),1,0)+IF(OR(TRIM(E2642)="",COUNTIF(Config!$B$15:$B$19,E2642)&gt;0),1,0)+IF(OR(TRIM(K2642)="",COUNTIF(Config!$B$15:$B$19,K2642)&gt;0),1,0)+IF(OR(TRIM(P2642)="",COUNTIF(Config!$B$15:$B$19,P2642)&gt;0),1,0)+IF(OR(TRIM(R2642)="",COUNTIF(Config!$B$15:$B$19,R2642)&gt;0),1,0)</f>
        <v>1</v>
      </c>
      <c r="AA2642" s="1" cm="1">
        <f t="array" ref="AA2642">SUMPRODUCT(LEN(H2642)-LEN(SUBSTITUTE(H2642,{"0";"1";"2";"3";"4";"5";"6";"7";"8";"9"},"")))</f>
        <v>12</v>
      </c>
      <c r="AC2642" t="str">
        <f t="shared" si="289"/>
        <v>Incomplete Profile</v>
      </c>
      <c r="AD2642">
        <f t="shared" si="290"/>
        <v>1</v>
      </c>
      <c r="AE2642">
        <f t="shared" si="291"/>
        <v>1</v>
      </c>
      <c r="AF2642" t="str">
        <f t="shared" si="292"/>
        <v>No</v>
      </c>
      <c r="AG2642">
        <f t="shared" ca="1" si="293"/>
        <v>37</v>
      </c>
      <c r="AH2642" t="str">
        <f ca="1">IF(OR(V2642="",AG2642=""),"Yes",IF(AG2642&gt;Config!$B$41,"Yes","No"))</f>
        <v>No</v>
      </c>
    </row>
    <row r="2643" spans="1:34" x14ac:dyDescent="0.25">
      <c r="A2643" s="1" t="s">
        <v>19063</v>
      </c>
      <c r="B2643" s="1" t="s">
        <v>1982</v>
      </c>
      <c r="C2643" s="1" t="s">
        <v>43</v>
      </c>
      <c r="D2643" s="1" t="s">
        <v>17215</v>
      </c>
      <c r="E2643" s="1" t="s">
        <v>34945</v>
      </c>
      <c r="F2643" s="1" t="s">
        <v>19064</v>
      </c>
      <c r="G2643" t="str">
        <f t="shared" si="287"/>
        <v>Valid</v>
      </c>
      <c r="H2643" s="1" t="s">
        <v>19065</v>
      </c>
      <c r="I2643" t="str" cm="1">
        <f t="array" ref="I2643">IF(OR(TRIM(H2643)="",ISNUMBER(SEARCH("#",H2643)),AA2643&lt;Config!$B$8,SUMPRODUCT(--ISNUMBER(SEARCH({"a";"b";"c";"d";"e";"f";"g";"h";"i";"j";"k";"l";"m";"n";"o";"p";"q";"r";"s";"t";"u";"v";"w";"x";"y";"z"},H2643)))&gt;0),"Invalid","Valid")</f>
        <v>Valid</v>
      </c>
      <c r="J2643" s="1" t="s">
        <v>19066</v>
      </c>
      <c r="K2643" s="1" t="s">
        <v>516</v>
      </c>
      <c r="L2643" s="1" t="s">
        <v>450</v>
      </c>
      <c r="M2643" s="1" t="s">
        <v>33825</v>
      </c>
      <c r="N2643" s="1" t="s">
        <v>437</v>
      </c>
      <c r="O2643" s="1" t="s">
        <v>180</v>
      </c>
      <c r="P2643" t="s">
        <v>328</v>
      </c>
      <c r="Q2643" s="1" t="s">
        <v>1046</v>
      </c>
      <c r="R2643" s="1" t="s">
        <v>614</v>
      </c>
      <c r="S2643" s="1" t="s">
        <v>19067</v>
      </c>
      <c r="T2643" s="1" t="s">
        <v>19068</v>
      </c>
      <c r="U2643" s="1" t="s">
        <v>19069</v>
      </c>
      <c r="V2643" s="1" t="s">
        <v>2503</v>
      </c>
      <c r="W2643" s="1" t="s">
        <v>293</v>
      </c>
      <c r="X2643" t="str">
        <f t="shared" si="288"/>
        <v>Complete</v>
      </c>
      <c r="Y2643">
        <f>MAX(0,100-IF(G2643="Invalid",Config!$B$5,0)-IF(I2643="Invalid",Config!$B$6,0)-IF(X2643="Incomplete",Config!$B$7,0)-IF(AF2643="Yes",Config!$B$37,0))</f>
        <v>100</v>
      </c>
      <c r="Z2643" s="1">
        <f>IF(OR(TRIM(B2643)="",COUNTIF(Config!$B$15:$B$19,B2643)&gt;0),1,0)+IF(OR(TRIM(C2643)="",COUNTIF(Config!$B$15:$B$19,C2643)&gt;0),1,0)+IF(OR(TRIM(F2643)="",COUNTIF(Config!$B$15:$B$19,F2643)&gt;0),1,0)+IF(OR(TRIM(H2643)="",COUNTIF(Config!$B$15:$B$19,H2643)&gt;0),1,0)+IF(OR(TRIM(E2643)="",COUNTIF(Config!$B$15:$B$19,E2643)&gt;0),1,0)+IF(OR(TRIM(K2643)="",COUNTIF(Config!$B$15:$B$19,K2643)&gt;0),1,0)+IF(OR(TRIM(P2643)="",COUNTIF(Config!$B$15:$B$19,P2643)&gt;0),1,0)+IF(OR(TRIM(R2643)="",COUNTIF(Config!$B$15:$B$19,R2643)&gt;0),1,0)</f>
        <v>0</v>
      </c>
      <c r="AA2643" s="1" cm="1">
        <f t="array" ref="AA2643">SUMPRODUCT(LEN(H2643)-LEN(SUBSTITUTE(H2643,{"0";"1";"2";"3";"4";"5";"6";"7";"8";"9"},"")))</f>
        <v>11</v>
      </c>
      <c r="AC2643" t="str">
        <f t="shared" si="289"/>
        <v/>
      </c>
      <c r="AD2643">
        <f t="shared" si="290"/>
        <v>1</v>
      </c>
      <c r="AE2643">
        <f t="shared" si="291"/>
        <v>1</v>
      </c>
      <c r="AF2643" t="str">
        <f t="shared" si="292"/>
        <v>No</v>
      </c>
      <c r="AG2643">
        <f t="shared" ca="1" si="293"/>
        <v>277</v>
      </c>
      <c r="AH2643" t="str">
        <f ca="1">IF(OR(V2643="",AG2643=""),"Yes",IF(AG2643&gt;Config!$B$41,"Yes","No"))</f>
        <v>No</v>
      </c>
    </row>
    <row r="2644" spans="1:34" x14ac:dyDescent="0.25">
      <c r="A2644" s="1" t="s">
        <v>19070</v>
      </c>
      <c r="B2644" s="1" t="s">
        <v>2911</v>
      </c>
      <c r="C2644" s="1" t="s">
        <v>545</v>
      </c>
      <c r="D2644" s="1" t="s">
        <v>19071</v>
      </c>
      <c r="E2644" s="1" t="s">
        <v>35123</v>
      </c>
      <c r="F2644" s="1" t="s">
        <v>19072</v>
      </c>
      <c r="G2644" t="str">
        <f t="shared" si="287"/>
        <v>Valid</v>
      </c>
      <c r="H2644" s="1" t="s">
        <v>19073</v>
      </c>
      <c r="I2644" t="str" cm="1">
        <f t="array" ref="I2644">IF(OR(TRIM(H2644)="",ISNUMBER(SEARCH("#",H2644)),AA2644&lt;Config!$B$8,SUMPRODUCT(--ISNUMBER(SEARCH({"a";"b";"c";"d";"e";"f";"g";"h";"i";"j";"k";"l";"m";"n";"o";"p";"q";"r";"s";"t";"u";"v";"w";"x";"y";"z"},H2644)))&gt;0),"Invalid","Valid")</f>
        <v>Valid</v>
      </c>
      <c r="J2644" s="1" t="s">
        <v>19074</v>
      </c>
      <c r="K2644" s="1" t="s">
        <v>178</v>
      </c>
      <c r="L2644" s="1" t="s">
        <v>67</v>
      </c>
      <c r="M2644" s="1" t="s">
        <v>251</v>
      </c>
      <c r="N2644" s="1" t="s">
        <v>713</v>
      </c>
      <c r="O2644" s="1" t="s">
        <v>149</v>
      </c>
      <c r="P2644" t="s">
        <v>33</v>
      </c>
      <c r="Q2644" s="1" t="s">
        <v>1664</v>
      </c>
      <c r="R2644" s="1" t="s">
        <v>35</v>
      </c>
      <c r="S2644" s="1" t="s">
        <v>15784</v>
      </c>
      <c r="T2644" s="1" t="s">
        <v>19075</v>
      </c>
      <c r="U2644" s="1" t="s">
        <v>825</v>
      </c>
      <c r="V2644" s="1" t="s">
        <v>3903</v>
      </c>
      <c r="W2644" s="1" t="s">
        <v>293</v>
      </c>
      <c r="X2644" t="str">
        <f t="shared" si="288"/>
        <v>Complete</v>
      </c>
      <c r="Y2644">
        <f>MAX(0,100-IF(G2644="Invalid",Config!$B$5,0)-IF(I2644="Invalid",Config!$B$6,0)-IF(X2644="Incomplete",Config!$B$7,0)-IF(AF2644="Yes",Config!$B$37,0))</f>
        <v>100</v>
      </c>
      <c r="Z2644" s="1">
        <f>IF(OR(TRIM(B2644)="",COUNTIF(Config!$B$15:$B$19,B2644)&gt;0),1,0)+IF(OR(TRIM(C2644)="",COUNTIF(Config!$B$15:$B$19,C2644)&gt;0),1,0)+IF(OR(TRIM(F2644)="",COUNTIF(Config!$B$15:$B$19,F2644)&gt;0),1,0)+IF(OR(TRIM(H2644)="",COUNTIF(Config!$B$15:$B$19,H2644)&gt;0),1,0)+IF(OR(TRIM(E2644)="",COUNTIF(Config!$B$15:$B$19,E2644)&gt;0),1,0)+IF(OR(TRIM(K2644)="",COUNTIF(Config!$B$15:$B$19,K2644)&gt;0),1,0)+IF(OR(TRIM(P2644)="",COUNTIF(Config!$B$15:$B$19,P2644)&gt;0),1,0)+IF(OR(TRIM(R2644)="",COUNTIF(Config!$B$15:$B$19,R2644)&gt;0),1,0)</f>
        <v>0</v>
      </c>
      <c r="AA2644" s="1" cm="1">
        <f t="array" ref="AA2644">SUMPRODUCT(LEN(H2644)-LEN(SUBSTITUTE(H2644,{"0";"1";"2";"3";"4";"5";"6";"7";"8";"9"},"")))</f>
        <v>10</v>
      </c>
      <c r="AC2644" t="str">
        <f t="shared" si="289"/>
        <v/>
      </c>
      <c r="AD2644">
        <f t="shared" si="290"/>
        <v>1</v>
      </c>
      <c r="AE2644">
        <f t="shared" si="291"/>
        <v>1</v>
      </c>
      <c r="AF2644" t="str">
        <f t="shared" si="292"/>
        <v>No</v>
      </c>
      <c r="AG2644">
        <f t="shared" ca="1" si="293"/>
        <v>142</v>
      </c>
      <c r="AH2644" t="str">
        <f ca="1">IF(OR(V2644="",AG2644=""),"Yes",IF(AG2644&gt;Config!$B$41,"Yes","No"))</f>
        <v>No</v>
      </c>
    </row>
    <row r="2645" spans="1:34" x14ac:dyDescent="0.25">
      <c r="A2645" s="1" t="s">
        <v>19076</v>
      </c>
      <c r="B2645" s="1" t="s">
        <v>2085</v>
      </c>
      <c r="C2645" s="1" t="s">
        <v>33815</v>
      </c>
      <c r="D2645" s="1" t="s">
        <v>2085</v>
      </c>
      <c r="E2645" s="1" t="s">
        <v>35124</v>
      </c>
      <c r="F2645" s="1" t="s">
        <v>19077</v>
      </c>
      <c r="G2645" t="str">
        <f t="shared" si="287"/>
        <v>Valid</v>
      </c>
      <c r="H2645" s="1" t="s">
        <v>19078</v>
      </c>
      <c r="I2645" t="str" cm="1">
        <f t="array" ref="I2645">IF(OR(TRIM(H2645)="",ISNUMBER(SEARCH("#",H2645)),AA2645&lt;Config!$B$8,SUMPRODUCT(--ISNUMBER(SEARCH({"a";"b";"c";"d";"e";"f";"g";"h";"i";"j";"k";"l";"m";"n";"o";"p";"q";"r";"s";"t";"u";"v";"w";"x";"y";"z"},H2645)))&gt;0),"Invalid","Valid")</f>
        <v>Valid</v>
      </c>
      <c r="J2645" s="1" t="s">
        <v>19079</v>
      </c>
      <c r="K2645" s="1" t="s">
        <v>250</v>
      </c>
      <c r="L2645" s="1" t="s">
        <v>134</v>
      </c>
      <c r="M2645" s="1" t="s">
        <v>517</v>
      </c>
      <c r="N2645" s="1" t="s">
        <v>252</v>
      </c>
      <c r="O2645" s="1" t="s">
        <v>149</v>
      </c>
      <c r="P2645" t="s">
        <v>590</v>
      </c>
      <c r="Q2645" s="1" t="s">
        <v>591</v>
      </c>
      <c r="R2645" s="1" t="s">
        <v>1774</v>
      </c>
      <c r="S2645" s="1" t="s">
        <v>471</v>
      </c>
      <c r="T2645" s="1" t="s">
        <v>19080</v>
      </c>
      <c r="U2645" s="1" t="s">
        <v>19081</v>
      </c>
      <c r="V2645" s="1" t="s">
        <v>140</v>
      </c>
      <c r="W2645" s="1" t="s">
        <v>60</v>
      </c>
      <c r="X2645" t="str">
        <f t="shared" si="288"/>
        <v>Incomplete</v>
      </c>
      <c r="Y2645">
        <f>MAX(0,100-IF(G2645="Invalid",Config!$B$5,0)-IF(I2645="Invalid",Config!$B$6,0)-IF(X2645="Incomplete",Config!$B$7,0)-IF(AF2645="Yes",Config!$B$37,0))</f>
        <v>60</v>
      </c>
      <c r="Z2645" s="1">
        <f>IF(OR(TRIM(B2645)="",COUNTIF(Config!$B$15:$B$19,B2645)&gt;0),1,0)+IF(OR(TRIM(C2645)="",COUNTIF(Config!$B$15:$B$19,C2645)&gt;0),1,0)+IF(OR(TRIM(F2645)="",COUNTIF(Config!$B$15:$B$19,F2645)&gt;0),1,0)+IF(OR(TRIM(H2645)="",COUNTIF(Config!$B$15:$B$19,H2645)&gt;0),1,0)+IF(OR(TRIM(E2645)="",COUNTIF(Config!$B$15:$B$19,E2645)&gt;0),1,0)+IF(OR(TRIM(K2645)="",COUNTIF(Config!$B$15:$B$19,K2645)&gt;0),1,0)+IF(OR(TRIM(P2645)="",COUNTIF(Config!$B$15:$B$19,P2645)&gt;0),1,0)+IF(OR(TRIM(R2645)="",COUNTIF(Config!$B$15:$B$19,R2645)&gt;0),1,0)</f>
        <v>1</v>
      </c>
      <c r="AA2645" s="1" cm="1">
        <f t="array" ref="AA2645">SUMPRODUCT(LEN(H2645)-LEN(SUBSTITUTE(H2645,{"0";"1";"2";"3";"4";"5";"6";"7";"8";"9"},"")))</f>
        <v>12</v>
      </c>
      <c r="AC2645" t="str">
        <f t="shared" si="289"/>
        <v>Incomplete Profile</v>
      </c>
      <c r="AD2645">
        <f t="shared" si="290"/>
        <v>1</v>
      </c>
      <c r="AE2645">
        <f t="shared" si="291"/>
        <v>1</v>
      </c>
      <c r="AF2645" t="str">
        <f t="shared" si="292"/>
        <v>No</v>
      </c>
      <c r="AG2645">
        <f t="shared" ca="1" si="293"/>
        <v>37</v>
      </c>
      <c r="AH2645" t="str">
        <f ca="1">IF(OR(V2645="",AG2645=""),"Yes",IF(AG2645&gt;Config!$B$41,"Yes","No"))</f>
        <v>No</v>
      </c>
    </row>
    <row r="2646" spans="1:34" x14ac:dyDescent="0.25">
      <c r="A2646" s="1" t="s">
        <v>19082</v>
      </c>
      <c r="B2646" s="1" t="s">
        <v>880</v>
      </c>
      <c r="C2646" s="1" t="s">
        <v>956</v>
      </c>
      <c r="D2646" s="1" t="s">
        <v>19083</v>
      </c>
      <c r="E2646" s="1" t="s">
        <v>35125</v>
      </c>
      <c r="F2646" s="1" t="s">
        <v>19084</v>
      </c>
      <c r="G2646" t="str">
        <f t="shared" si="287"/>
        <v>Valid</v>
      </c>
      <c r="H2646" s="1" t="s">
        <v>19085</v>
      </c>
      <c r="I2646" t="str" cm="1">
        <f t="array" ref="I2646">IF(OR(TRIM(H2646)="",ISNUMBER(SEARCH("#",H2646)),AA2646&lt;Config!$B$8,SUMPRODUCT(--ISNUMBER(SEARCH({"a";"b";"c";"d";"e";"f";"g";"h";"i";"j";"k";"l";"m";"n";"o";"p";"q";"r";"s";"t";"u";"v";"w";"x";"y";"z"},H2646)))&gt;0),"Invalid","Valid")</f>
        <v>Valid</v>
      </c>
      <c r="J2646" s="1" t="s">
        <v>884</v>
      </c>
      <c r="K2646" s="1" t="s">
        <v>178</v>
      </c>
      <c r="L2646" s="1" t="s">
        <v>67</v>
      </c>
      <c r="M2646" s="1" t="s">
        <v>85</v>
      </c>
      <c r="N2646" s="1" t="s">
        <v>211</v>
      </c>
      <c r="O2646" s="1" t="s">
        <v>266</v>
      </c>
      <c r="P2646" t="s">
        <v>236</v>
      </c>
      <c r="Q2646" s="1" t="s">
        <v>237</v>
      </c>
      <c r="R2646" s="1" t="s">
        <v>237</v>
      </c>
      <c r="S2646" s="1" t="s">
        <v>19086</v>
      </c>
      <c r="T2646" s="1" t="s">
        <v>19087</v>
      </c>
      <c r="U2646" s="1" t="s">
        <v>5313</v>
      </c>
      <c r="V2646" s="1" t="s">
        <v>1520</v>
      </c>
      <c r="W2646" s="1" t="s">
        <v>186</v>
      </c>
      <c r="X2646" t="str">
        <f t="shared" si="288"/>
        <v>Complete</v>
      </c>
      <c r="Y2646">
        <f>MAX(0,100-IF(G2646="Invalid",Config!$B$5,0)-IF(I2646="Invalid",Config!$B$6,0)-IF(X2646="Incomplete",Config!$B$7,0)-IF(AF2646="Yes",Config!$B$37,0))</f>
        <v>100</v>
      </c>
      <c r="Z2646" s="1">
        <f>IF(OR(TRIM(B2646)="",COUNTIF(Config!$B$15:$B$19,B2646)&gt;0),1,0)+IF(OR(TRIM(C2646)="",COUNTIF(Config!$B$15:$B$19,C2646)&gt;0),1,0)+IF(OR(TRIM(F2646)="",COUNTIF(Config!$B$15:$B$19,F2646)&gt;0),1,0)+IF(OR(TRIM(H2646)="",COUNTIF(Config!$B$15:$B$19,H2646)&gt;0),1,0)+IF(OR(TRIM(E2646)="",COUNTIF(Config!$B$15:$B$19,E2646)&gt;0),1,0)+IF(OR(TRIM(K2646)="",COUNTIF(Config!$B$15:$B$19,K2646)&gt;0),1,0)+IF(OR(TRIM(P2646)="",COUNTIF(Config!$B$15:$B$19,P2646)&gt;0),1,0)+IF(OR(TRIM(R2646)="",COUNTIF(Config!$B$15:$B$19,R2646)&gt;0),1,0)</f>
        <v>0</v>
      </c>
      <c r="AA2646" s="1" cm="1">
        <f t="array" ref="AA2646">SUMPRODUCT(LEN(H2646)-LEN(SUBSTITUTE(H2646,{"0";"1";"2";"3";"4";"5";"6";"7";"8";"9"},"")))</f>
        <v>10</v>
      </c>
      <c r="AC2646" t="str">
        <f t="shared" si="289"/>
        <v/>
      </c>
      <c r="AD2646">
        <f t="shared" si="290"/>
        <v>1</v>
      </c>
      <c r="AE2646">
        <f t="shared" si="291"/>
        <v>1</v>
      </c>
      <c r="AF2646" t="str">
        <f t="shared" si="292"/>
        <v>No</v>
      </c>
      <c r="AG2646">
        <f t="shared" ca="1" si="293"/>
        <v>236</v>
      </c>
      <c r="AH2646" t="str">
        <f ca="1">IF(OR(V2646="",AG2646=""),"Yes",IF(AG2646&gt;Config!$B$41,"Yes","No"))</f>
        <v>No</v>
      </c>
    </row>
    <row r="2647" spans="1:34" x14ac:dyDescent="0.25">
      <c r="A2647" s="1" t="s">
        <v>19088</v>
      </c>
      <c r="B2647" s="1" t="s">
        <v>6047</v>
      </c>
      <c r="C2647" s="1" t="s">
        <v>489</v>
      </c>
      <c r="D2647" s="1" t="s">
        <v>10748</v>
      </c>
      <c r="E2647" s="1" t="s">
        <v>35126</v>
      </c>
      <c r="F2647" s="1" t="s">
        <v>19089</v>
      </c>
      <c r="G2647" t="str">
        <f t="shared" si="287"/>
        <v>Valid</v>
      </c>
      <c r="H2647" s="1" t="s">
        <v>19090</v>
      </c>
      <c r="I2647" t="str" cm="1">
        <f t="array" ref="I2647">IF(OR(TRIM(H2647)="",ISNUMBER(SEARCH("#",H2647)),AA2647&lt;Config!$B$8,SUMPRODUCT(--ISNUMBER(SEARCH({"a";"b";"c";"d";"e";"f";"g";"h";"i";"j";"k";"l";"m";"n";"o";"p";"q";"r";"s";"t";"u";"v";"w";"x";"y";"z"},H2647)))&gt;0),"Invalid","Valid")</f>
        <v>Valid</v>
      </c>
      <c r="J2647" s="1" t="s">
        <v>19091</v>
      </c>
      <c r="K2647" s="1" t="s">
        <v>625</v>
      </c>
      <c r="L2647" s="1" t="s">
        <v>450</v>
      </c>
      <c r="M2647" s="1" t="s">
        <v>251</v>
      </c>
      <c r="N2647" s="1" t="s">
        <v>51</v>
      </c>
      <c r="O2647" s="1" t="s">
        <v>149</v>
      </c>
      <c r="P2647" t="s">
        <v>104</v>
      </c>
      <c r="Q2647" s="1" t="s">
        <v>105</v>
      </c>
      <c r="R2647" s="1" t="s">
        <v>833</v>
      </c>
      <c r="S2647" s="1" t="s">
        <v>19092</v>
      </c>
      <c r="T2647" s="1" t="s">
        <v>19093</v>
      </c>
      <c r="U2647" s="1" t="s">
        <v>10988</v>
      </c>
      <c r="V2647" s="1" t="s">
        <v>755</v>
      </c>
      <c r="W2647" s="1" t="s">
        <v>75</v>
      </c>
      <c r="X2647" t="str">
        <f t="shared" si="288"/>
        <v>Complete</v>
      </c>
      <c r="Y2647">
        <f>MAX(0,100-IF(G2647="Invalid",Config!$B$5,0)-IF(I2647="Invalid",Config!$B$6,0)-IF(X2647="Incomplete",Config!$B$7,0)-IF(AF2647="Yes",Config!$B$37,0))</f>
        <v>100</v>
      </c>
      <c r="Z2647" s="1">
        <f>IF(OR(TRIM(B2647)="",COUNTIF(Config!$B$15:$B$19,B2647)&gt;0),1,0)+IF(OR(TRIM(C2647)="",COUNTIF(Config!$B$15:$B$19,C2647)&gt;0),1,0)+IF(OR(TRIM(F2647)="",COUNTIF(Config!$B$15:$B$19,F2647)&gt;0),1,0)+IF(OR(TRIM(H2647)="",COUNTIF(Config!$B$15:$B$19,H2647)&gt;0),1,0)+IF(OR(TRIM(E2647)="",COUNTIF(Config!$B$15:$B$19,E2647)&gt;0),1,0)+IF(OR(TRIM(K2647)="",COUNTIF(Config!$B$15:$B$19,K2647)&gt;0),1,0)+IF(OR(TRIM(P2647)="",COUNTIF(Config!$B$15:$B$19,P2647)&gt;0),1,0)+IF(OR(TRIM(R2647)="",COUNTIF(Config!$B$15:$B$19,R2647)&gt;0),1,0)</f>
        <v>0</v>
      </c>
      <c r="AA2647" s="1" cm="1">
        <f t="array" ref="AA2647">SUMPRODUCT(LEN(H2647)-LEN(SUBSTITUTE(H2647,{"0";"1";"2";"3";"4";"5";"6";"7";"8";"9"},"")))</f>
        <v>11</v>
      </c>
      <c r="AC2647" t="str">
        <f t="shared" si="289"/>
        <v/>
      </c>
      <c r="AD2647">
        <f t="shared" si="290"/>
        <v>1</v>
      </c>
      <c r="AE2647">
        <f t="shared" si="291"/>
        <v>1</v>
      </c>
      <c r="AF2647" t="str">
        <f t="shared" si="292"/>
        <v>No</v>
      </c>
      <c r="AG2647">
        <f t="shared" ca="1" si="293"/>
        <v>410</v>
      </c>
      <c r="AH2647" t="str">
        <f ca="1">IF(OR(V2647="",AG2647=""),"Yes",IF(AG2647&gt;Config!$B$41,"Yes","No"))</f>
        <v>Yes</v>
      </c>
    </row>
    <row r="2648" spans="1:34" x14ac:dyDescent="0.25">
      <c r="A2648" s="1" t="s">
        <v>19094</v>
      </c>
      <c r="B2648" s="1" t="s">
        <v>534</v>
      </c>
      <c r="C2648" s="1" t="s">
        <v>1441</v>
      </c>
      <c r="D2648" s="1" t="s">
        <v>19095</v>
      </c>
      <c r="E2648" s="1" t="s">
        <v>34294</v>
      </c>
      <c r="F2648" s="1" t="s">
        <v>19096</v>
      </c>
      <c r="G2648" t="str">
        <f t="shared" si="287"/>
        <v>Valid</v>
      </c>
      <c r="H2648" s="1" t="s">
        <v>19097</v>
      </c>
      <c r="I2648" t="str" cm="1">
        <f t="array" ref="I2648">IF(OR(TRIM(H2648)="",ISNUMBER(SEARCH("#",H2648)),AA2648&lt;Config!$B$8,SUMPRODUCT(--ISNUMBER(SEARCH({"a";"b";"c";"d";"e";"f";"g";"h";"i";"j";"k";"l";"m";"n";"o";"p";"q";"r";"s";"t";"u";"v";"w";"x";"y";"z"},H2648)))&gt;0),"Invalid","Valid")</f>
        <v>Valid</v>
      </c>
      <c r="J2648" s="1" t="s">
        <v>19098</v>
      </c>
      <c r="K2648" s="1" t="s">
        <v>481</v>
      </c>
      <c r="L2648" s="1" t="s">
        <v>179</v>
      </c>
      <c r="M2648" s="1" t="s">
        <v>85</v>
      </c>
      <c r="N2648" s="1" t="s">
        <v>713</v>
      </c>
      <c r="O2648" s="1" t="s">
        <v>196</v>
      </c>
      <c r="P2648" t="s">
        <v>87</v>
      </c>
      <c r="Q2648" s="1" t="s">
        <v>166</v>
      </c>
      <c r="R2648" s="1" t="s">
        <v>212</v>
      </c>
      <c r="S2648" s="1" t="s">
        <v>19099</v>
      </c>
      <c r="T2648" s="1" t="s">
        <v>19100</v>
      </c>
      <c r="U2648" s="1" t="s">
        <v>373</v>
      </c>
      <c r="V2648" s="1" t="s">
        <v>140</v>
      </c>
      <c r="W2648" s="1" t="s">
        <v>125</v>
      </c>
      <c r="X2648" t="str">
        <f t="shared" si="288"/>
        <v>Complete</v>
      </c>
      <c r="Y2648">
        <f>MAX(0,100-IF(G2648="Invalid",Config!$B$5,0)-IF(I2648="Invalid",Config!$B$6,0)-IF(X2648="Incomplete",Config!$B$7,0)-IF(AF2648="Yes",Config!$B$37,0))</f>
        <v>100</v>
      </c>
      <c r="Z2648" s="1">
        <f>IF(OR(TRIM(B2648)="",COUNTIF(Config!$B$15:$B$19,B2648)&gt;0),1,0)+IF(OR(TRIM(C2648)="",COUNTIF(Config!$B$15:$B$19,C2648)&gt;0),1,0)+IF(OR(TRIM(F2648)="",COUNTIF(Config!$B$15:$B$19,F2648)&gt;0),1,0)+IF(OR(TRIM(H2648)="",COUNTIF(Config!$B$15:$B$19,H2648)&gt;0),1,0)+IF(OR(TRIM(E2648)="",COUNTIF(Config!$B$15:$B$19,E2648)&gt;0),1,0)+IF(OR(TRIM(K2648)="",COUNTIF(Config!$B$15:$B$19,K2648)&gt;0),1,0)+IF(OR(TRIM(P2648)="",COUNTIF(Config!$B$15:$B$19,P2648)&gt;0),1,0)+IF(OR(TRIM(R2648)="",COUNTIF(Config!$B$15:$B$19,R2648)&gt;0),1,0)</f>
        <v>0</v>
      </c>
      <c r="AA2648" s="1" cm="1">
        <f t="array" ref="AA2648">SUMPRODUCT(LEN(H2648)-LEN(SUBSTITUTE(H2648,{"0";"1";"2";"3";"4";"5";"6";"7";"8";"9"},"")))</f>
        <v>10</v>
      </c>
      <c r="AC2648" t="str">
        <f t="shared" si="289"/>
        <v/>
      </c>
      <c r="AD2648">
        <f t="shared" si="290"/>
        <v>1</v>
      </c>
      <c r="AE2648">
        <f t="shared" si="291"/>
        <v>1</v>
      </c>
      <c r="AF2648" t="str">
        <f t="shared" si="292"/>
        <v>No</v>
      </c>
      <c r="AG2648">
        <f t="shared" ca="1" si="293"/>
        <v>37</v>
      </c>
      <c r="AH2648" t="str">
        <f ca="1">IF(OR(V2648="",AG2648=""),"Yes",IF(AG2648&gt;Config!$B$41,"Yes","No"))</f>
        <v>No</v>
      </c>
    </row>
    <row r="2649" spans="1:34" x14ac:dyDescent="0.25">
      <c r="A2649" s="1" t="s">
        <v>19101</v>
      </c>
      <c r="B2649" s="1" t="s">
        <v>33815</v>
      </c>
      <c r="C2649" s="1" t="s">
        <v>1806</v>
      </c>
      <c r="D2649" s="1" t="s">
        <v>1806</v>
      </c>
      <c r="E2649" s="1" t="s">
        <v>34731</v>
      </c>
      <c r="F2649" s="1" t="s">
        <v>19102</v>
      </c>
      <c r="G2649" t="str">
        <f t="shared" si="287"/>
        <v>Valid</v>
      </c>
      <c r="H2649" s="1" t="s">
        <v>19103</v>
      </c>
      <c r="I2649" t="str" cm="1">
        <f t="array" ref="I2649">IF(OR(TRIM(H2649)="",ISNUMBER(SEARCH("#",H2649)),AA2649&lt;Config!$B$8,SUMPRODUCT(--ISNUMBER(SEARCH({"a";"b";"c";"d";"e";"f";"g";"h";"i";"j";"k";"l";"m";"n";"o";"p";"q";"r";"s";"t";"u";"v";"w";"x";"y";"z"},H2649)))&gt;0),"Invalid","Valid")</f>
        <v>Valid</v>
      </c>
      <c r="J2649" s="1" t="s">
        <v>19104</v>
      </c>
      <c r="K2649" s="1" t="s">
        <v>625</v>
      </c>
      <c r="L2649" s="1" t="s">
        <v>179</v>
      </c>
      <c r="M2649" s="1" t="s">
        <v>103</v>
      </c>
      <c r="N2649" s="1" t="s">
        <v>148</v>
      </c>
      <c r="O2649" s="1" t="s">
        <v>266</v>
      </c>
      <c r="P2649" t="s">
        <v>236</v>
      </c>
      <c r="Q2649" s="1" t="s">
        <v>237</v>
      </c>
      <c r="R2649" s="1" t="s">
        <v>961</v>
      </c>
      <c r="S2649" s="1" t="s">
        <v>9674</v>
      </c>
      <c r="T2649" s="1" t="s">
        <v>19105</v>
      </c>
      <c r="U2649" s="1" t="s">
        <v>2292</v>
      </c>
      <c r="V2649" s="1" t="s">
        <v>3619</v>
      </c>
      <c r="W2649" s="1" t="s">
        <v>202</v>
      </c>
      <c r="X2649" t="str">
        <f t="shared" si="288"/>
        <v>Incomplete</v>
      </c>
      <c r="Y2649">
        <f>MAX(0,100-IF(G2649="Invalid",Config!$B$5,0)-IF(I2649="Invalid",Config!$B$6,0)-IF(X2649="Incomplete",Config!$B$7,0)-IF(AF2649="Yes",Config!$B$37,0))</f>
        <v>60</v>
      </c>
      <c r="Z2649" s="1">
        <f>IF(OR(TRIM(B2649)="",COUNTIF(Config!$B$15:$B$19,B2649)&gt;0),1,0)+IF(OR(TRIM(C2649)="",COUNTIF(Config!$B$15:$B$19,C2649)&gt;0),1,0)+IF(OR(TRIM(F2649)="",COUNTIF(Config!$B$15:$B$19,F2649)&gt;0),1,0)+IF(OR(TRIM(H2649)="",COUNTIF(Config!$B$15:$B$19,H2649)&gt;0),1,0)+IF(OR(TRIM(E2649)="",COUNTIF(Config!$B$15:$B$19,E2649)&gt;0),1,0)+IF(OR(TRIM(K2649)="",COUNTIF(Config!$B$15:$B$19,K2649)&gt;0),1,0)+IF(OR(TRIM(P2649)="",COUNTIF(Config!$B$15:$B$19,P2649)&gt;0),1,0)+IF(OR(TRIM(R2649)="",COUNTIF(Config!$B$15:$B$19,R2649)&gt;0),1,0)</f>
        <v>1</v>
      </c>
      <c r="AA2649" s="1" cm="1">
        <f t="array" ref="AA2649">SUMPRODUCT(LEN(H2649)-LEN(SUBSTITUTE(H2649,{"0";"1";"2";"3";"4";"5";"6";"7";"8";"9"},"")))</f>
        <v>12</v>
      </c>
      <c r="AC2649" t="str">
        <f t="shared" si="289"/>
        <v>Incomplete Profile</v>
      </c>
      <c r="AD2649">
        <f t="shared" si="290"/>
        <v>1</v>
      </c>
      <c r="AE2649">
        <f t="shared" si="291"/>
        <v>1</v>
      </c>
      <c r="AF2649" t="str">
        <f t="shared" si="292"/>
        <v>No</v>
      </c>
      <c r="AG2649">
        <f t="shared" ca="1" si="293"/>
        <v>258</v>
      </c>
      <c r="AH2649" t="str">
        <f ca="1">IF(OR(V2649="",AG2649=""),"Yes",IF(AG2649&gt;Config!$B$41,"Yes","No"))</f>
        <v>No</v>
      </c>
    </row>
    <row r="2650" spans="1:34" x14ac:dyDescent="0.25">
      <c r="A2650" s="1" t="s">
        <v>19106</v>
      </c>
      <c r="B2650" s="1" t="s">
        <v>774</v>
      </c>
      <c r="C2650" s="1" t="s">
        <v>337</v>
      </c>
      <c r="D2650" s="1" t="s">
        <v>19107</v>
      </c>
      <c r="E2650" s="1" t="s">
        <v>35127</v>
      </c>
      <c r="F2650" s="1" t="s">
        <v>19108</v>
      </c>
      <c r="G2650" t="str">
        <f t="shared" si="287"/>
        <v>Valid</v>
      </c>
      <c r="H2650" s="1" t="s">
        <v>19109</v>
      </c>
      <c r="I2650" t="str" cm="1">
        <f t="array" ref="I2650">IF(OR(TRIM(H2650)="",ISNUMBER(SEARCH("#",H2650)),AA2650&lt;Config!$B$8,SUMPRODUCT(--ISNUMBER(SEARCH({"a";"b";"c";"d";"e";"f";"g";"h";"i";"j";"k";"l";"m";"n";"o";"p";"q";"r";"s";"t";"u";"v";"w";"x";"y";"z"},H2650)))&gt;0),"Invalid","Valid")</f>
        <v>Valid</v>
      </c>
      <c r="J2650" s="1" t="s">
        <v>19110</v>
      </c>
      <c r="K2650" s="1" t="s">
        <v>866</v>
      </c>
      <c r="L2650" s="1" t="s">
        <v>164</v>
      </c>
      <c r="M2650" s="1" t="s">
        <v>118</v>
      </c>
      <c r="N2650" s="1" t="s">
        <v>33819</v>
      </c>
      <c r="O2650" s="1" t="s">
        <v>69</v>
      </c>
      <c r="P2650" t="s">
        <v>344</v>
      </c>
      <c r="Q2650" s="1" t="s">
        <v>1199</v>
      </c>
      <c r="R2650" s="1" t="s">
        <v>1141</v>
      </c>
      <c r="S2650" s="1" t="s">
        <v>19111</v>
      </c>
      <c r="T2650" s="1" t="s">
        <v>19112</v>
      </c>
      <c r="U2650" s="1" t="s">
        <v>1759</v>
      </c>
      <c r="V2650" s="1" t="s">
        <v>4606</v>
      </c>
      <c r="W2650" s="1" t="s">
        <v>293</v>
      </c>
      <c r="X2650" t="str">
        <f t="shared" si="288"/>
        <v>Complete</v>
      </c>
      <c r="Y2650">
        <f>MAX(0,100-IF(G2650="Invalid",Config!$B$5,0)-IF(I2650="Invalid",Config!$B$6,0)-IF(X2650="Incomplete",Config!$B$7,0)-IF(AF2650="Yes",Config!$B$37,0))</f>
        <v>100</v>
      </c>
      <c r="Z2650" s="1">
        <f>IF(OR(TRIM(B2650)="",COUNTIF(Config!$B$15:$B$19,B2650)&gt;0),1,0)+IF(OR(TRIM(C2650)="",COUNTIF(Config!$B$15:$B$19,C2650)&gt;0),1,0)+IF(OR(TRIM(F2650)="",COUNTIF(Config!$B$15:$B$19,F2650)&gt;0),1,0)+IF(OR(TRIM(H2650)="",COUNTIF(Config!$B$15:$B$19,H2650)&gt;0),1,0)+IF(OR(TRIM(E2650)="",COUNTIF(Config!$B$15:$B$19,E2650)&gt;0),1,0)+IF(OR(TRIM(K2650)="",COUNTIF(Config!$B$15:$B$19,K2650)&gt;0),1,0)+IF(OR(TRIM(P2650)="",COUNTIF(Config!$B$15:$B$19,P2650)&gt;0),1,0)+IF(OR(TRIM(R2650)="",COUNTIF(Config!$B$15:$B$19,R2650)&gt;0),1,0)</f>
        <v>0</v>
      </c>
      <c r="AA2650" s="1" cm="1">
        <f t="array" ref="AA2650">SUMPRODUCT(LEN(H2650)-LEN(SUBSTITUTE(H2650,{"0";"1";"2";"3";"4";"5";"6";"7";"8";"9"},"")))</f>
        <v>10</v>
      </c>
      <c r="AC2650" t="str">
        <f t="shared" si="289"/>
        <v/>
      </c>
      <c r="AD2650">
        <f t="shared" si="290"/>
        <v>1</v>
      </c>
      <c r="AE2650">
        <f t="shared" si="291"/>
        <v>1</v>
      </c>
      <c r="AF2650" t="str">
        <f t="shared" si="292"/>
        <v>No</v>
      </c>
      <c r="AG2650">
        <f t="shared" ca="1" si="293"/>
        <v>467</v>
      </c>
      <c r="AH2650" t="str">
        <f ca="1">IF(OR(V2650="",AG2650=""),"Yes",IF(AG2650&gt;Config!$B$41,"Yes","No"))</f>
        <v>Yes</v>
      </c>
    </row>
    <row r="2651" spans="1:34" x14ac:dyDescent="0.25">
      <c r="A2651" s="1" t="s">
        <v>19113</v>
      </c>
      <c r="B2651" s="1" t="s">
        <v>898</v>
      </c>
      <c r="C2651" s="1" t="s">
        <v>308</v>
      </c>
      <c r="D2651" s="1" t="s">
        <v>19114</v>
      </c>
      <c r="E2651" s="1" t="s">
        <v>35128</v>
      </c>
      <c r="F2651" s="1" t="s">
        <v>19115</v>
      </c>
      <c r="G2651" t="str">
        <f t="shared" si="287"/>
        <v>Valid</v>
      </c>
      <c r="H2651" s="1" t="s">
        <v>10516</v>
      </c>
      <c r="I2651" t="str" cm="1">
        <f t="array" ref="I2651">IF(OR(TRIM(H2651)="",ISNUMBER(SEARCH("#",H2651)),AA2651&lt;Config!$B$8,SUMPRODUCT(--ISNUMBER(SEARCH({"a";"b";"c";"d";"e";"f";"g";"h";"i";"j";"k";"l";"m";"n";"o";"p";"q";"r";"s";"t";"u";"v";"w";"x";"y";"z"},H2651)))&gt;0),"Invalid","Valid")</f>
        <v>Valid</v>
      </c>
      <c r="J2651" s="1" t="s">
        <v>19116</v>
      </c>
      <c r="K2651" s="1" t="s">
        <v>195</v>
      </c>
      <c r="L2651" s="1" t="s">
        <v>102</v>
      </c>
      <c r="M2651" s="1" t="s">
        <v>30</v>
      </c>
      <c r="N2651" s="1" t="s">
        <v>33819</v>
      </c>
      <c r="O2651" s="1" t="s">
        <v>52</v>
      </c>
      <c r="P2651" t="s">
        <v>33</v>
      </c>
      <c r="Q2651" s="1" t="s">
        <v>119</v>
      </c>
      <c r="R2651" s="1" t="s">
        <v>35</v>
      </c>
      <c r="S2651" s="1" t="s">
        <v>10794</v>
      </c>
      <c r="T2651" s="1" t="s">
        <v>19117</v>
      </c>
      <c r="U2651" s="1" t="s">
        <v>474</v>
      </c>
      <c r="V2651" s="1" t="s">
        <v>140</v>
      </c>
      <c r="W2651" s="1" t="s">
        <v>384</v>
      </c>
      <c r="X2651" t="str">
        <f t="shared" si="288"/>
        <v>Complete</v>
      </c>
      <c r="Y2651">
        <f>MAX(0,100-IF(G2651="Invalid",Config!$B$5,0)-IF(I2651="Invalid",Config!$B$6,0)-IF(X2651="Incomplete",Config!$B$7,0)-IF(AF2651="Yes",Config!$B$37,0))</f>
        <v>75</v>
      </c>
      <c r="Z2651" s="1">
        <f>IF(OR(TRIM(B2651)="",COUNTIF(Config!$B$15:$B$19,B2651)&gt;0),1,0)+IF(OR(TRIM(C2651)="",COUNTIF(Config!$B$15:$B$19,C2651)&gt;0),1,0)+IF(OR(TRIM(F2651)="",COUNTIF(Config!$B$15:$B$19,F2651)&gt;0),1,0)+IF(OR(TRIM(H2651)="",COUNTIF(Config!$B$15:$B$19,H2651)&gt;0),1,0)+IF(OR(TRIM(E2651)="",COUNTIF(Config!$B$15:$B$19,E2651)&gt;0),1,0)+IF(OR(TRIM(K2651)="",COUNTIF(Config!$B$15:$B$19,K2651)&gt;0),1,0)+IF(OR(TRIM(P2651)="",COUNTIF(Config!$B$15:$B$19,P2651)&gt;0),1,0)+IF(OR(TRIM(R2651)="",COUNTIF(Config!$B$15:$B$19,R2651)&gt;0),1,0)</f>
        <v>0</v>
      </c>
      <c r="AA2651" s="1" cm="1">
        <f t="array" ref="AA2651">SUMPRODUCT(LEN(H2651)-LEN(SUBSTITUTE(H2651,{"0";"1";"2";"3";"4";"5";"6";"7";"8";"9"},"")))</f>
        <v>10</v>
      </c>
      <c r="AC2651" t="str">
        <f t="shared" si="289"/>
        <v>Potential Duplicate</v>
      </c>
      <c r="AD2651">
        <f t="shared" si="290"/>
        <v>1</v>
      </c>
      <c r="AE2651">
        <f t="shared" si="291"/>
        <v>2</v>
      </c>
      <c r="AF2651" t="str">
        <f t="shared" si="292"/>
        <v>Yes</v>
      </c>
      <c r="AG2651">
        <f t="shared" ca="1" si="293"/>
        <v>37</v>
      </c>
      <c r="AH2651" t="str">
        <f ca="1">IF(OR(V2651="",AG2651=""),"Yes",IF(AG2651&gt;Config!$B$41,"Yes","No"))</f>
        <v>No</v>
      </c>
    </row>
    <row r="2652" spans="1:34" x14ac:dyDescent="0.25">
      <c r="A2652" s="1" t="s">
        <v>19118</v>
      </c>
      <c r="B2652" s="1" t="s">
        <v>352</v>
      </c>
      <c r="C2652" s="1" t="s">
        <v>205</v>
      </c>
      <c r="D2652" s="1" t="s">
        <v>19119</v>
      </c>
      <c r="E2652" s="1" t="s">
        <v>34801</v>
      </c>
      <c r="F2652" s="1" t="s">
        <v>19120</v>
      </c>
      <c r="G2652" t="str">
        <f t="shared" si="287"/>
        <v>Valid</v>
      </c>
      <c r="H2652" s="1" t="s">
        <v>19121</v>
      </c>
      <c r="I2652" t="str" cm="1">
        <f t="array" ref="I2652">IF(OR(TRIM(H2652)="",ISNUMBER(SEARCH("#",H2652)),AA2652&lt;Config!$B$8,SUMPRODUCT(--ISNUMBER(SEARCH({"a";"b";"c";"d";"e";"f";"g";"h";"i";"j";"k";"l";"m";"n";"o";"p";"q";"r";"s";"t";"u";"v";"w";"x";"y";"z"},H2652)))&gt;0),"Invalid","Valid")</f>
        <v>Valid</v>
      </c>
      <c r="J2652" s="1" t="s">
        <v>19122</v>
      </c>
      <c r="K2652" s="1" t="s">
        <v>28</v>
      </c>
      <c r="L2652" s="1" t="s">
        <v>49</v>
      </c>
      <c r="M2652" s="1" t="s">
        <v>391</v>
      </c>
      <c r="N2652" s="1" t="s">
        <v>31</v>
      </c>
      <c r="O2652" s="1" t="s">
        <v>52</v>
      </c>
      <c r="P2652" t="s">
        <v>53</v>
      </c>
      <c r="Q2652" s="1" t="s">
        <v>54</v>
      </c>
      <c r="R2652" s="1" t="s">
        <v>415</v>
      </c>
      <c r="S2652" s="1" t="s">
        <v>19123</v>
      </c>
      <c r="T2652" s="1" t="s">
        <v>19124</v>
      </c>
      <c r="U2652" s="1" t="s">
        <v>349</v>
      </c>
      <c r="V2652" s="1" t="s">
        <v>3733</v>
      </c>
      <c r="W2652" s="1" t="s">
        <v>75</v>
      </c>
      <c r="X2652" t="str">
        <f t="shared" si="288"/>
        <v>Complete</v>
      </c>
      <c r="Y2652">
        <f>MAX(0,100-IF(G2652="Invalid",Config!$B$5,0)-IF(I2652="Invalid",Config!$B$6,0)-IF(X2652="Incomplete",Config!$B$7,0)-IF(AF2652="Yes",Config!$B$37,0))</f>
        <v>100</v>
      </c>
      <c r="Z2652" s="1">
        <f>IF(OR(TRIM(B2652)="",COUNTIF(Config!$B$15:$B$19,B2652)&gt;0),1,0)+IF(OR(TRIM(C2652)="",COUNTIF(Config!$B$15:$B$19,C2652)&gt;0),1,0)+IF(OR(TRIM(F2652)="",COUNTIF(Config!$B$15:$B$19,F2652)&gt;0),1,0)+IF(OR(TRIM(H2652)="",COUNTIF(Config!$B$15:$B$19,H2652)&gt;0),1,0)+IF(OR(TRIM(E2652)="",COUNTIF(Config!$B$15:$B$19,E2652)&gt;0),1,0)+IF(OR(TRIM(K2652)="",COUNTIF(Config!$B$15:$B$19,K2652)&gt;0),1,0)+IF(OR(TRIM(P2652)="",COUNTIF(Config!$B$15:$B$19,P2652)&gt;0),1,0)+IF(OR(TRIM(R2652)="",COUNTIF(Config!$B$15:$B$19,R2652)&gt;0),1,0)</f>
        <v>0</v>
      </c>
      <c r="AA2652" s="1" cm="1">
        <f t="array" ref="AA2652">SUMPRODUCT(LEN(H2652)-LEN(SUBSTITUTE(H2652,{"0";"1";"2";"3";"4";"5";"6";"7";"8";"9"},"")))</f>
        <v>12</v>
      </c>
      <c r="AC2652" t="str">
        <f t="shared" si="289"/>
        <v/>
      </c>
      <c r="AD2652">
        <f t="shared" si="290"/>
        <v>1</v>
      </c>
      <c r="AE2652">
        <f t="shared" si="291"/>
        <v>1</v>
      </c>
      <c r="AF2652" t="str">
        <f t="shared" si="292"/>
        <v>No</v>
      </c>
      <c r="AG2652">
        <f t="shared" ca="1" si="293"/>
        <v>537</v>
      </c>
      <c r="AH2652" t="str">
        <f ca="1">IF(OR(V2652="",AG2652=""),"Yes",IF(AG2652&gt;Config!$B$41,"Yes","No"))</f>
        <v>Yes</v>
      </c>
    </row>
    <row r="2653" spans="1:34" x14ac:dyDescent="0.25">
      <c r="A2653" s="1" t="s">
        <v>19125</v>
      </c>
      <c r="B2653" s="1" t="s">
        <v>619</v>
      </c>
      <c r="C2653" s="1" t="s">
        <v>1339</v>
      </c>
      <c r="D2653" s="1" t="s">
        <v>19126</v>
      </c>
      <c r="E2653" s="1" t="s">
        <v>34402</v>
      </c>
      <c r="F2653" s="1" t="s">
        <v>19127</v>
      </c>
      <c r="G2653" t="str">
        <f t="shared" si="287"/>
        <v>Valid</v>
      </c>
      <c r="H2653" s="1" t="s">
        <v>19128</v>
      </c>
      <c r="I2653" t="str" cm="1">
        <f t="array" ref="I2653">IF(OR(TRIM(H2653)="",ISNUMBER(SEARCH("#",H2653)),AA2653&lt;Config!$B$8,SUMPRODUCT(--ISNUMBER(SEARCH({"a";"b";"c";"d";"e";"f";"g";"h";"i";"j";"k";"l";"m";"n";"o";"p";"q";"r";"s";"t";"u";"v";"w";"x";"y";"z"},H2653)))&gt;0),"Invalid","Valid")</f>
        <v>Valid</v>
      </c>
      <c r="J2653" s="1" t="s">
        <v>19129</v>
      </c>
      <c r="K2653" s="1" t="s">
        <v>66</v>
      </c>
      <c r="L2653" s="1" t="s">
        <v>450</v>
      </c>
      <c r="M2653" s="1" t="s">
        <v>85</v>
      </c>
      <c r="N2653" s="1" t="s">
        <v>148</v>
      </c>
      <c r="O2653" s="1" t="s">
        <v>69</v>
      </c>
      <c r="P2653" t="s">
        <v>53</v>
      </c>
      <c r="Q2653" s="1" t="s">
        <v>54</v>
      </c>
      <c r="R2653" s="1" t="s">
        <v>70</v>
      </c>
      <c r="S2653" s="1" t="s">
        <v>19130</v>
      </c>
      <c r="T2653" s="1" t="s">
        <v>19131</v>
      </c>
      <c r="U2653" s="1" t="s">
        <v>19132</v>
      </c>
      <c r="V2653" s="1" t="s">
        <v>140</v>
      </c>
      <c r="W2653" s="1" t="s">
        <v>141</v>
      </c>
      <c r="X2653" t="str">
        <f t="shared" si="288"/>
        <v>Complete</v>
      </c>
      <c r="Y2653">
        <f>MAX(0,100-IF(G2653="Invalid",Config!$B$5,0)-IF(I2653="Invalid",Config!$B$6,0)-IF(X2653="Incomplete",Config!$B$7,0)-IF(AF2653="Yes",Config!$B$37,0))</f>
        <v>100</v>
      </c>
      <c r="Z2653" s="1">
        <f>IF(OR(TRIM(B2653)="",COUNTIF(Config!$B$15:$B$19,B2653)&gt;0),1,0)+IF(OR(TRIM(C2653)="",COUNTIF(Config!$B$15:$B$19,C2653)&gt;0),1,0)+IF(OR(TRIM(F2653)="",COUNTIF(Config!$B$15:$B$19,F2653)&gt;0),1,0)+IF(OR(TRIM(H2653)="",COUNTIF(Config!$B$15:$B$19,H2653)&gt;0),1,0)+IF(OR(TRIM(E2653)="",COUNTIF(Config!$B$15:$B$19,E2653)&gt;0),1,0)+IF(OR(TRIM(K2653)="",COUNTIF(Config!$B$15:$B$19,K2653)&gt;0),1,0)+IF(OR(TRIM(P2653)="",COUNTIF(Config!$B$15:$B$19,P2653)&gt;0),1,0)+IF(OR(TRIM(R2653)="",COUNTIF(Config!$B$15:$B$19,R2653)&gt;0),1,0)</f>
        <v>0</v>
      </c>
      <c r="AA2653" s="1" cm="1">
        <f t="array" ref="AA2653">SUMPRODUCT(LEN(H2653)-LEN(SUBSTITUTE(H2653,{"0";"1";"2";"3";"4";"5";"6";"7";"8";"9"},"")))</f>
        <v>12</v>
      </c>
      <c r="AC2653" t="str">
        <f t="shared" si="289"/>
        <v/>
      </c>
      <c r="AD2653">
        <f t="shared" si="290"/>
        <v>1</v>
      </c>
      <c r="AE2653">
        <f t="shared" si="291"/>
        <v>1</v>
      </c>
      <c r="AF2653" t="str">
        <f t="shared" si="292"/>
        <v>No</v>
      </c>
      <c r="AG2653">
        <f t="shared" ca="1" si="293"/>
        <v>37</v>
      </c>
      <c r="AH2653" t="str">
        <f ca="1">IF(OR(V2653="",AG2653=""),"Yes",IF(AG2653&gt;Config!$B$41,"Yes","No"))</f>
        <v>No</v>
      </c>
    </row>
    <row r="2654" spans="1:34" x14ac:dyDescent="0.25">
      <c r="A2654" s="1" t="s">
        <v>19133</v>
      </c>
      <c r="B2654" s="1" t="s">
        <v>444</v>
      </c>
      <c r="C2654" s="1" t="s">
        <v>775</v>
      </c>
      <c r="D2654" s="1" t="s">
        <v>19134</v>
      </c>
      <c r="E2654" s="1" t="s">
        <v>35129</v>
      </c>
      <c r="F2654" s="1" t="s">
        <v>19135</v>
      </c>
      <c r="G2654" t="str">
        <f t="shared" si="287"/>
        <v>Valid</v>
      </c>
      <c r="H2654" s="1" t="s">
        <v>19136</v>
      </c>
      <c r="I2654" t="str" cm="1">
        <f t="array" ref="I2654">IF(OR(TRIM(H2654)="",ISNUMBER(SEARCH("#",H2654)),AA2654&lt;Config!$B$8,SUMPRODUCT(--ISNUMBER(SEARCH({"a";"b";"c";"d";"e";"f";"g";"h";"i";"j";"k";"l";"m";"n";"o";"p";"q";"r";"s";"t";"u";"v";"w";"x";"y";"z"},H2654)))&gt;0),"Invalid","Valid")</f>
        <v>Valid</v>
      </c>
      <c r="J2654" s="1" t="s">
        <v>19137</v>
      </c>
      <c r="K2654" s="1" t="s">
        <v>287</v>
      </c>
      <c r="L2654" s="1" t="s">
        <v>179</v>
      </c>
      <c r="M2654" s="1" t="s">
        <v>30</v>
      </c>
      <c r="N2654" s="1" t="s">
        <v>224</v>
      </c>
      <c r="O2654" s="1" t="s">
        <v>52</v>
      </c>
      <c r="P2654" t="s">
        <v>104</v>
      </c>
      <c r="Q2654" s="1" t="s">
        <v>302</v>
      </c>
      <c r="R2654" s="1" t="s">
        <v>833</v>
      </c>
      <c r="S2654" s="1" t="s">
        <v>19138</v>
      </c>
      <c r="T2654" s="1" t="s">
        <v>19139</v>
      </c>
      <c r="U2654" s="1" t="s">
        <v>6739</v>
      </c>
      <c r="V2654" s="1" t="s">
        <v>2854</v>
      </c>
      <c r="W2654" s="1" t="s">
        <v>125</v>
      </c>
      <c r="X2654" t="str">
        <f t="shared" si="288"/>
        <v>Complete</v>
      </c>
      <c r="Y2654">
        <f>MAX(0,100-IF(G2654="Invalid",Config!$B$5,0)-IF(I2654="Invalid",Config!$B$6,0)-IF(X2654="Incomplete",Config!$B$7,0)-IF(AF2654="Yes",Config!$B$37,0))</f>
        <v>100</v>
      </c>
      <c r="Z2654" s="1">
        <f>IF(OR(TRIM(B2654)="",COUNTIF(Config!$B$15:$B$19,B2654)&gt;0),1,0)+IF(OR(TRIM(C2654)="",COUNTIF(Config!$B$15:$B$19,C2654)&gt;0),1,0)+IF(OR(TRIM(F2654)="",COUNTIF(Config!$B$15:$B$19,F2654)&gt;0),1,0)+IF(OR(TRIM(H2654)="",COUNTIF(Config!$B$15:$B$19,H2654)&gt;0),1,0)+IF(OR(TRIM(E2654)="",COUNTIF(Config!$B$15:$B$19,E2654)&gt;0),1,0)+IF(OR(TRIM(K2654)="",COUNTIF(Config!$B$15:$B$19,K2654)&gt;0),1,0)+IF(OR(TRIM(P2654)="",COUNTIF(Config!$B$15:$B$19,P2654)&gt;0),1,0)+IF(OR(TRIM(R2654)="",COUNTIF(Config!$B$15:$B$19,R2654)&gt;0),1,0)</f>
        <v>0</v>
      </c>
      <c r="AA2654" s="1" cm="1">
        <f t="array" ref="AA2654">SUMPRODUCT(LEN(H2654)-LEN(SUBSTITUTE(H2654,{"0";"1";"2";"3";"4";"5";"6";"7";"8";"9"},"")))</f>
        <v>11</v>
      </c>
      <c r="AC2654" t="str">
        <f t="shared" si="289"/>
        <v/>
      </c>
      <c r="AD2654">
        <f t="shared" si="290"/>
        <v>1</v>
      </c>
      <c r="AE2654">
        <f t="shared" si="291"/>
        <v>1</v>
      </c>
      <c r="AF2654" t="str">
        <f t="shared" si="292"/>
        <v>No</v>
      </c>
      <c r="AG2654">
        <f t="shared" ca="1" si="293"/>
        <v>153</v>
      </c>
      <c r="AH2654" t="str">
        <f ca="1">IF(OR(V2654="",AG2654=""),"Yes",IF(AG2654&gt;Config!$B$41,"Yes","No"))</f>
        <v>No</v>
      </c>
    </row>
    <row r="2655" spans="1:34" x14ac:dyDescent="0.25">
      <c r="A2655" s="1" t="s">
        <v>19140</v>
      </c>
      <c r="B2655" s="1" t="s">
        <v>1241</v>
      </c>
      <c r="C2655" s="1" t="s">
        <v>1007</v>
      </c>
      <c r="D2655" s="1" t="s">
        <v>8125</v>
      </c>
      <c r="E2655" s="1" t="s">
        <v>191</v>
      </c>
      <c r="F2655" s="1" t="s">
        <v>19141</v>
      </c>
      <c r="G2655" t="str">
        <f t="shared" si="287"/>
        <v>Invalid</v>
      </c>
      <c r="H2655" s="1" t="s">
        <v>19142</v>
      </c>
      <c r="I2655" t="str" cm="1">
        <f t="array" ref="I2655">IF(OR(TRIM(H2655)="",ISNUMBER(SEARCH("#",H2655)),AA2655&lt;Config!$B$8,SUMPRODUCT(--ISNUMBER(SEARCH({"a";"b";"c";"d";"e";"f";"g";"h";"i";"j";"k";"l";"m";"n";"o";"p";"q";"r";"s";"t";"u";"v";"w";"x";"y";"z"},H2655)))&gt;0),"Invalid","Valid")</f>
        <v>Valid</v>
      </c>
      <c r="J2655" s="1" t="s">
        <v>19143</v>
      </c>
      <c r="K2655" s="1" t="s">
        <v>481</v>
      </c>
      <c r="L2655" s="1" t="s">
        <v>102</v>
      </c>
      <c r="M2655" s="1" t="s">
        <v>462</v>
      </c>
      <c r="N2655" s="1" t="s">
        <v>437</v>
      </c>
      <c r="O2655" s="1" t="s">
        <v>149</v>
      </c>
      <c r="P2655" t="s">
        <v>328</v>
      </c>
      <c r="Q2655" s="1" t="s">
        <v>329</v>
      </c>
      <c r="R2655" s="1" t="s">
        <v>571</v>
      </c>
      <c r="S2655" s="1" t="s">
        <v>10159</v>
      </c>
      <c r="T2655" s="1" t="s">
        <v>19144</v>
      </c>
      <c r="U2655" s="1" t="s">
        <v>4967</v>
      </c>
      <c r="V2655" s="1" t="s">
        <v>7373</v>
      </c>
      <c r="W2655" s="1" t="s">
        <v>125</v>
      </c>
      <c r="X2655" t="str">
        <f t="shared" si="288"/>
        <v>Complete</v>
      </c>
      <c r="Y2655">
        <f>MAX(0,100-IF(G2655="Invalid",Config!$B$5,0)-IF(I2655="Invalid",Config!$B$6,0)-IF(X2655="Incomplete",Config!$B$7,0)-IF(AF2655="Yes",Config!$B$37,0))</f>
        <v>70</v>
      </c>
      <c r="Z2655" s="1">
        <f>IF(OR(TRIM(B2655)="",COUNTIF(Config!$B$15:$B$19,B2655)&gt;0),1,0)+IF(OR(TRIM(C2655)="",COUNTIF(Config!$B$15:$B$19,C2655)&gt;0),1,0)+IF(OR(TRIM(F2655)="",COUNTIF(Config!$B$15:$B$19,F2655)&gt;0),1,0)+IF(OR(TRIM(H2655)="",COUNTIF(Config!$B$15:$B$19,H2655)&gt;0),1,0)+IF(OR(TRIM(E2655)="",COUNTIF(Config!$B$15:$B$19,E2655)&gt;0),1,0)+IF(OR(TRIM(K2655)="",COUNTIF(Config!$B$15:$B$19,K2655)&gt;0),1,0)+IF(OR(TRIM(P2655)="",COUNTIF(Config!$B$15:$B$19,P2655)&gt;0),1,0)+IF(OR(TRIM(R2655)="",COUNTIF(Config!$B$15:$B$19,R2655)&gt;0),1,0)</f>
        <v>0</v>
      </c>
      <c r="AA2655" s="1" cm="1">
        <f t="array" ref="AA2655">SUMPRODUCT(LEN(H2655)-LEN(SUBSTITUTE(H2655,{"0";"1";"2";"3";"4";"5";"6";"7";"8";"9"},"")))</f>
        <v>11</v>
      </c>
      <c r="AC2655" t="str">
        <f t="shared" si="289"/>
        <v>Invalid Email</v>
      </c>
      <c r="AD2655">
        <f t="shared" si="290"/>
        <v>0</v>
      </c>
      <c r="AE2655">
        <f t="shared" si="291"/>
        <v>1</v>
      </c>
      <c r="AF2655" t="str">
        <f t="shared" si="292"/>
        <v>No</v>
      </c>
      <c r="AG2655">
        <f t="shared" ca="1" si="293"/>
        <v>436</v>
      </c>
      <c r="AH2655" t="str">
        <f ca="1">IF(OR(V2655="",AG2655=""),"Yes",IF(AG2655&gt;Config!$B$41,"Yes","No"))</f>
        <v>Yes</v>
      </c>
    </row>
    <row r="2656" spans="1:34" x14ac:dyDescent="0.25">
      <c r="A2656" s="1" t="s">
        <v>19145</v>
      </c>
      <c r="B2656" s="1" t="s">
        <v>1257</v>
      </c>
      <c r="C2656" s="1" t="s">
        <v>996</v>
      </c>
      <c r="D2656" s="1" t="s">
        <v>19146</v>
      </c>
      <c r="E2656" s="1" t="s">
        <v>34679</v>
      </c>
      <c r="F2656" s="1" t="s">
        <v>19147</v>
      </c>
      <c r="G2656" t="str">
        <f t="shared" si="287"/>
        <v>Valid</v>
      </c>
      <c r="H2656" s="1" t="s">
        <v>19148</v>
      </c>
      <c r="I2656" t="str" cm="1">
        <f t="array" ref="I2656">IF(OR(TRIM(H2656)="",ISNUMBER(SEARCH("#",H2656)),AA2656&lt;Config!$B$8,SUMPRODUCT(--ISNUMBER(SEARCH({"a";"b";"c";"d";"e";"f";"g";"h";"i";"j";"k";"l";"m";"n";"o";"p";"q";"r";"s";"t";"u";"v";"w";"x";"y";"z"},H2656)))&gt;0),"Invalid","Valid")</f>
        <v>Valid</v>
      </c>
      <c r="J2656" s="1" t="s">
        <v>19149</v>
      </c>
      <c r="K2656" s="1" t="s">
        <v>625</v>
      </c>
      <c r="L2656" s="1" t="s">
        <v>134</v>
      </c>
      <c r="M2656" s="1" t="s">
        <v>251</v>
      </c>
      <c r="N2656" s="1" t="s">
        <v>252</v>
      </c>
      <c r="O2656" s="1" t="s">
        <v>149</v>
      </c>
      <c r="P2656" t="s">
        <v>53</v>
      </c>
      <c r="Q2656" s="1" t="s">
        <v>54</v>
      </c>
      <c r="R2656" s="1" t="s">
        <v>70</v>
      </c>
      <c r="S2656" s="1" t="s">
        <v>19150</v>
      </c>
      <c r="T2656" s="1" t="s">
        <v>19151</v>
      </c>
      <c r="U2656" s="1" t="s">
        <v>19152</v>
      </c>
      <c r="V2656" s="1" t="s">
        <v>1050</v>
      </c>
      <c r="W2656" s="1" t="s">
        <v>94</v>
      </c>
      <c r="X2656" t="str">
        <f t="shared" si="288"/>
        <v>Complete</v>
      </c>
      <c r="Y2656">
        <f>MAX(0,100-IF(G2656="Invalid",Config!$B$5,0)-IF(I2656="Invalid",Config!$B$6,0)-IF(X2656="Incomplete",Config!$B$7,0)-IF(AF2656="Yes",Config!$B$37,0))</f>
        <v>100</v>
      </c>
      <c r="Z2656" s="1">
        <f>IF(OR(TRIM(B2656)="",COUNTIF(Config!$B$15:$B$19,B2656)&gt;0),1,0)+IF(OR(TRIM(C2656)="",COUNTIF(Config!$B$15:$B$19,C2656)&gt;0),1,0)+IF(OR(TRIM(F2656)="",COUNTIF(Config!$B$15:$B$19,F2656)&gt;0),1,0)+IF(OR(TRIM(H2656)="",COUNTIF(Config!$B$15:$B$19,H2656)&gt;0),1,0)+IF(OR(TRIM(E2656)="",COUNTIF(Config!$B$15:$B$19,E2656)&gt;0),1,0)+IF(OR(TRIM(K2656)="",COUNTIF(Config!$B$15:$B$19,K2656)&gt;0),1,0)+IF(OR(TRIM(P2656)="",COUNTIF(Config!$B$15:$B$19,P2656)&gt;0),1,0)+IF(OR(TRIM(R2656)="",COUNTIF(Config!$B$15:$B$19,R2656)&gt;0),1,0)</f>
        <v>0</v>
      </c>
      <c r="AA2656" s="1" cm="1">
        <f t="array" ref="AA2656">SUMPRODUCT(LEN(H2656)-LEN(SUBSTITUTE(H2656,{"0";"1";"2";"3";"4";"5";"6";"7";"8";"9"},"")))</f>
        <v>10</v>
      </c>
      <c r="AC2656" t="str">
        <f t="shared" si="289"/>
        <v/>
      </c>
      <c r="AD2656">
        <f t="shared" si="290"/>
        <v>1</v>
      </c>
      <c r="AE2656">
        <f t="shared" si="291"/>
        <v>1</v>
      </c>
      <c r="AF2656" t="str">
        <f t="shared" si="292"/>
        <v>No</v>
      </c>
      <c r="AG2656">
        <f t="shared" ca="1" si="293"/>
        <v>37</v>
      </c>
      <c r="AH2656" t="str">
        <f ca="1">IF(OR(V2656="",AG2656=""),"Yes",IF(AG2656&gt;Config!$B$41,"Yes","No"))</f>
        <v>No</v>
      </c>
    </row>
    <row r="2657" spans="1:34" x14ac:dyDescent="0.25">
      <c r="A2657" s="1" t="s">
        <v>19153</v>
      </c>
      <c r="B2657" s="1" t="s">
        <v>1185</v>
      </c>
      <c r="C2657" s="1" t="s">
        <v>296</v>
      </c>
      <c r="D2657" s="1" t="s">
        <v>19154</v>
      </c>
      <c r="E2657" s="1" t="s">
        <v>34384</v>
      </c>
      <c r="F2657" s="1" t="s">
        <v>19155</v>
      </c>
      <c r="G2657" t="str">
        <f t="shared" si="287"/>
        <v>Valid</v>
      </c>
      <c r="H2657" s="1" t="s">
        <v>19156</v>
      </c>
      <c r="I2657" t="str" cm="1">
        <f t="array" ref="I2657">IF(OR(TRIM(H2657)="",ISNUMBER(SEARCH("#",H2657)),AA2657&lt;Config!$B$8,SUMPRODUCT(--ISNUMBER(SEARCH({"a";"b";"c";"d";"e";"f";"g";"h";"i";"j";"k";"l";"m";"n";"o";"p";"q";"r";"s";"t";"u";"v";"w";"x";"y";"z"},H2657)))&gt;0),"Invalid","Valid")</f>
        <v>Valid</v>
      </c>
      <c r="J2657" s="1" t="s">
        <v>19157</v>
      </c>
      <c r="K2657" s="1" t="s">
        <v>378</v>
      </c>
      <c r="L2657" s="1" t="s">
        <v>164</v>
      </c>
      <c r="M2657" s="1" t="s">
        <v>30</v>
      </c>
      <c r="N2657" s="1" t="s">
        <v>252</v>
      </c>
      <c r="O2657" s="1" t="s">
        <v>196</v>
      </c>
      <c r="P2657" t="s">
        <v>87</v>
      </c>
      <c r="Q2657" s="1" t="s">
        <v>438</v>
      </c>
      <c r="R2657" s="1" t="s">
        <v>559</v>
      </c>
      <c r="S2657" s="1" t="s">
        <v>19158</v>
      </c>
      <c r="T2657" s="1" t="s">
        <v>19159</v>
      </c>
      <c r="U2657" s="1" t="s">
        <v>9580</v>
      </c>
      <c r="V2657" s="1" t="s">
        <v>4058</v>
      </c>
      <c r="W2657" s="1" t="s">
        <v>186</v>
      </c>
      <c r="X2657" t="str">
        <f t="shared" si="288"/>
        <v>Complete</v>
      </c>
      <c r="Y2657">
        <f>MAX(0,100-IF(G2657="Invalid",Config!$B$5,0)-IF(I2657="Invalid",Config!$B$6,0)-IF(X2657="Incomplete",Config!$B$7,0)-IF(AF2657="Yes",Config!$B$37,0))</f>
        <v>100</v>
      </c>
      <c r="Z2657" s="1">
        <f>IF(OR(TRIM(B2657)="",COUNTIF(Config!$B$15:$B$19,B2657)&gt;0),1,0)+IF(OR(TRIM(C2657)="",COUNTIF(Config!$B$15:$B$19,C2657)&gt;0),1,0)+IF(OR(TRIM(F2657)="",COUNTIF(Config!$B$15:$B$19,F2657)&gt;0),1,0)+IF(OR(TRIM(H2657)="",COUNTIF(Config!$B$15:$B$19,H2657)&gt;0),1,0)+IF(OR(TRIM(E2657)="",COUNTIF(Config!$B$15:$B$19,E2657)&gt;0),1,0)+IF(OR(TRIM(K2657)="",COUNTIF(Config!$B$15:$B$19,K2657)&gt;0),1,0)+IF(OR(TRIM(P2657)="",COUNTIF(Config!$B$15:$B$19,P2657)&gt;0),1,0)+IF(OR(TRIM(R2657)="",COUNTIF(Config!$B$15:$B$19,R2657)&gt;0),1,0)</f>
        <v>0</v>
      </c>
      <c r="AA2657" s="1" cm="1">
        <f t="array" ref="AA2657">SUMPRODUCT(LEN(H2657)-LEN(SUBSTITUTE(H2657,{"0";"1";"2";"3";"4";"5";"6";"7";"8";"9"},"")))</f>
        <v>11</v>
      </c>
      <c r="AC2657" t="str">
        <f t="shared" si="289"/>
        <v/>
      </c>
      <c r="AD2657">
        <f t="shared" si="290"/>
        <v>1</v>
      </c>
      <c r="AE2657">
        <f t="shared" si="291"/>
        <v>1</v>
      </c>
      <c r="AF2657" t="str">
        <f t="shared" si="292"/>
        <v>No</v>
      </c>
      <c r="AG2657">
        <f t="shared" ca="1" si="293"/>
        <v>427</v>
      </c>
      <c r="AH2657" t="str">
        <f ca="1">IF(OR(V2657="",AG2657=""),"Yes",IF(AG2657&gt;Config!$B$41,"Yes","No"))</f>
        <v>Yes</v>
      </c>
    </row>
    <row r="2658" spans="1:34" x14ac:dyDescent="0.25">
      <c r="A2658" s="1" t="s">
        <v>19160</v>
      </c>
      <c r="B2658" s="1" t="s">
        <v>534</v>
      </c>
      <c r="C2658" s="1" t="s">
        <v>489</v>
      </c>
      <c r="D2658" s="1" t="s">
        <v>19161</v>
      </c>
      <c r="E2658" s="1" t="s">
        <v>2178</v>
      </c>
      <c r="F2658" s="1" t="s">
        <v>19162</v>
      </c>
      <c r="G2658" t="str">
        <f t="shared" si="287"/>
        <v>Valid</v>
      </c>
      <c r="H2658" s="1" t="s">
        <v>19163</v>
      </c>
      <c r="I2658" t="str" cm="1">
        <f t="array" ref="I2658">IF(OR(TRIM(H2658)="",ISNUMBER(SEARCH("#",H2658)),AA2658&lt;Config!$B$8,SUMPRODUCT(--ISNUMBER(SEARCH({"a";"b";"c";"d";"e";"f";"g";"h";"i";"j";"k";"l";"m";"n";"o";"p";"q";"r";"s";"t";"u";"v";"w";"x";"y";"z"},H2658)))&gt;0),"Invalid","Valid")</f>
        <v>Valid</v>
      </c>
      <c r="J2658" s="1" t="s">
        <v>19164</v>
      </c>
      <c r="K2658" s="1" t="s">
        <v>48</v>
      </c>
      <c r="L2658" s="1" t="s">
        <v>49</v>
      </c>
      <c r="M2658" s="1" t="s">
        <v>30</v>
      </c>
      <c r="N2658" s="1" t="s">
        <v>33819</v>
      </c>
      <c r="O2658" s="1" t="s">
        <v>180</v>
      </c>
      <c r="P2658" t="s">
        <v>87</v>
      </c>
      <c r="Q2658" s="1" t="s">
        <v>166</v>
      </c>
      <c r="R2658" s="1" t="s">
        <v>379</v>
      </c>
      <c r="S2658" s="1" t="s">
        <v>19165</v>
      </c>
      <c r="T2658" s="1" t="s">
        <v>19166</v>
      </c>
      <c r="U2658" s="1" t="s">
        <v>5692</v>
      </c>
      <c r="V2658" s="1" t="s">
        <v>4946</v>
      </c>
      <c r="W2658" s="1" t="s">
        <v>202</v>
      </c>
      <c r="X2658" t="str">
        <f t="shared" si="288"/>
        <v>Complete</v>
      </c>
      <c r="Y2658">
        <f>MAX(0,100-IF(G2658="Invalid",Config!$B$5,0)-IF(I2658="Invalid",Config!$B$6,0)-IF(X2658="Incomplete",Config!$B$7,0)-IF(AF2658="Yes",Config!$B$37,0))</f>
        <v>100</v>
      </c>
      <c r="Z2658" s="1">
        <f>IF(OR(TRIM(B2658)="",COUNTIF(Config!$B$15:$B$19,B2658)&gt;0),1,0)+IF(OR(TRIM(C2658)="",COUNTIF(Config!$B$15:$B$19,C2658)&gt;0),1,0)+IF(OR(TRIM(F2658)="",COUNTIF(Config!$B$15:$B$19,F2658)&gt;0),1,0)+IF(OR(TRIM(H2658)="",COUNTIF(Config!$B$15:$B$19,H2658)&gt;0),1,0)+IF(OR(TRIM(E2658)="",COUNTIF(Config!$B$15:$B$19,E2658)&gt;0),1,0)+IF(OR(TRIM(K2658)="",COUNTIF(Config!$B$15:$B$19,K2658)&gt;0),1,0)+IF(OR(TRIM(P2658)="",COUNTIF(Config!$B$15:$B$19,P2658)&gt;0),1,0)+IF(OR(TRIM(R2658)="",COUNTIF(Config!$B$15:$B$19,R2658)&gt;0),1,0)</f>
        <v>0</v>
      </c>
      <c r="AA2658" s="1" cm="1">
        <f t="array" ref="AA2658">SUMPRODUCT(LEN(H2658)-LEN(SUBSTITUTE(H2658,{"0";"1";"2";"3";"4";"5";"6";"7";"8";"9"},"")))</f>
        <v>11</v>
      </c>
      <c r="AC2658" t="str">
        <f t="shared" si="289"/>
        <v/>
      </c>
      <c r="AD2658">
        <f t="shared" si="290"/>
        <v>1</v>
      </c>
      <c r="AE2658">
        <f t="shared" si="291"/>
        <v>1</v>
      </c>
      <c r="AF2658" t="str">
        <f t="shared" si="292"/>
        <v>No</v>
      </c>
      <c r="AG2658">
        <f t="shared" ca="1" si="293"/>
        <v>366</v>
      </c>
      <c r="AH2658" t="str">
        <f ca="1">IF(OR(V2658="",AG2658=""),"Yes",IF(AG2658&gt;Config!$B$41,"Yes","No"))</f>
        <v>Yes</v>
      </c>
    </row>
    <row r="2659" spans="1:34" x14ac:dyDescent="0.25">
      <c r="A2659" s="1" t="s">
        <v>19167</v>
      </c>
      <c r="B2659" s="1" t="s">
        <v>1032</v>
      </c>
      <c r="C2659" s="1" t="s">
        <v>296</v>
      </c>
      <c r="D2659" s="1" t="s">
        <v>27007</v>
      </c>
      <c r="E2659" s="1" t="s">
        <v>298</v>
      </c>
      <c r="F2659" s="1" t="s">
        <v>19168</v>
      </c>
      <c r="G2659" t="str">
        <f t="shared" si="287"/>
        <v>Valid</v>
      </c>
      <c r="H2659" s="1" t="s">
        <v>19169</v>
      </c>
      <c r="I2659" t="str" cm="1">
        <f t="array" ref="I2659">IF(OR(TRIM(H2659)="",ISNUMBER(SEARCH("#",H2659)),AA2659&lt;Config!$B$8,SUMPRODUCT(--ISNUMBER(SEARCH({"a";"b";"c";"d";"e";"f";"g";"h";"i";"j";"k";"l";"m";"n";"o";"p";"q";"r";"s";"t";"u";"v";"w";"x";"y";"z"},H2659)))&gt;0),"Invalid","Valid")</f>
        <v>Valid</v>
      </c>
      <c r="J2659" s="1" t="s">
        <v>19170</v>
      </c>
      <c r="K2659" s="1" t="s">
        <v>369</v>
      </c>
      <c r="L2659" s="1" t="s">
        <v>265</v>
      </c>
      <c r="M2659" s="1" t="s">
        <v>517</v>
      </c>
      <c r="N2659" s="1" t="s">
        <v>437</v>
      </c>
      <c r="O2659" s="1" t="s">
        <v>180</v>
      </c>
      <c r="P2659" t="s">
        <v>53</v>
      </c>
      <c r="Q2659" s="1" t="s">
        <v>197</v>
      </c>
      <c r="R2659" s="1" t="s">
        <v>150</v>
      </c>
      <c r="S2659" s="1" t="s">
        <v>10049</v>
      </c>
      <c r="T2659" s="1" t="s">
        <v>19171</v>
      </c>
      <c r="U2659" s="1" t="s">
        <v>6822</v>
      </c>
      <c r="V2659" s="1" t="s">
        <v>140</v>
      </c>
      <c r="W2659" s="1" t="s">
        <v>202</v>
      </c>
      <c r="X2659" t="str">
        <f t="shared" si="288"/>
        <v>Complete</v>
      </c>
      <c r="Y2659">
        <f>MAX(0,100-IF(G2659="Invalid",Config!$B$5,0)-IF(I2659="Invalid",Config!$B$6,0)-IF(X2659="Incomplete",Config!$B$7,0)-IF(AF2659="Yes",Config!$B$37,0))</f>
        <v>75</v>
      </c>
      <c r="Z2659" s="1">
        <f>IF(OR(TRIM(B2659)="",COUNTIF(Config!$B$15:$B$19,B2659)&gt;0),1,0)+IF(OR(TRIM(C2659)="",COUNTIF(Config!$B$15:$B$19,C2659)&gt;0),1,0)+IF(OR(TRIM(F2659)="",COUNTIF(Config!$B$15:$B$19,F2659)&gt;0),1,0)+IF(OR(TRIM(H2659)="",COUNTIF(Config!$B$15:$B$19,H2659)&gt;0),1,0)+IF(OR(TRIM(E2659)="",COUNTIF(Config!$B$15:$B$19,E2659)&gt;0),1,0)+IF(OR(TRIM(K2659)="",COUNTIF(Config!$B$15:$B$19,K2659)&gt;0),1,0)+IF(OR(TRIM(P2659)="",COUNTIF(Config!$B$15:$B$19,P2659)&gt;0),1,0)+IF(OR(TRIM(R2659)="",COUNTIF(Config!$B$15:$B$19,R2659)&gt;0),1,0)</f>
        <v>0</v>
      </c>
      <c r="AA2659" s="1" cm="1">
        <f t="array" ref="AA2659">SUMPRODUCT(LEN(H2659)-LEN(SUBSTITUTE(H2659,{"0";"1";"2";"3";"4";"5";"6";"7";"8";"9"},"")))</f>
        <v>12</v>
      </c>
      <c r="AC2659" t="str">
        <f t="shared" si="289"/>
        <v>Potential Duplicate</v>
      </c>
      <c r="AD2659">
        <f t="shared" si="290"/>
        <v>2</v>
      </c>
      <c r="AE2659">
        <f t="shared" si="291"/>
        <v>1</v>
      </c>
      <c r="AF2659" t="str">
        <f t="shared" si="292"/>
        <v>Yes</v>
      </c>
      <c r="AG2659">
        <f t="shared" ca="1" si="293"/>
        <v>37</v>
      </c>
      <c r="AH2659" t="str">
        <f ca="1">IF(OR(V2659="",AG2659=""),"Yes",IF(AG2659&gt;Config!$B$41,"Yes","No"))</f>
        <v>No</v>
      </c>
    </row>
    <row r="2660" spans="1:34" x14ac:dyDescent="0.25">
      <c r="A2660" s="1" t="s">
        <v>19172</v>
      </c>
      <c r="B2660" s="1" t="s">
        <v>765</v>
      </c>
      <c r="C2660" s="1" t="s">
        <v>205</v>
      </c>
      <c r="D2660" s="1" t="s">
        <v>19173</v>
      </c>
      <c r="E2660" s="1" t="s">
        <v>35130</v>
      </c>
      <c r="F2660" s="1" t="s">
        <v>19174</v>
      </c>
      <c r="G2660" t="str">
        <f t="shared" si="287"/>
        <v>Valid</v>
      </c>
      <c r="H2660" s="1" t="s">
        <v>19175</v>
      </c>
      <c r="I2660" t="str" cm="1">
        <f t="array" ref="I2660">IF(OR(TRIM(H2660)="",ISNUMBER(SEARCH("#",H2660)),AA2660&lt;Config!$B$8,SUMPRODUCT(--ISNUMBER(SEARCH({"a";"b";"c";"d";"e";"f";"g";"h";"i";"j";"k";"l";"m";"n";"o";"p";"q";"r";"s";"t";"u";"v";"w";"x";"y";"z"},H2660)))&gt;0),"Invalid","Valid")</f>
        <v>Valid</v>
      </c>
      <c r="J2660" s="1" t="s">
        <v>19176</v>
      </c>
      <c r="K2660" s="1" t="s">
        <v>866</v>
      </c>
      <c r="L2660" s="1" t="s">
        <v>49</v>
      </c>
      <c r="M2660" s="1" t="s">
        <v>118</v>
      </c>
      <c r="N2660" s="1" t="s">
        <v>252</v>
      </c>
      <c r="O2660" s="1" t="s">
        <v>180</v>
      </c>
      <c r="P2660" t="s">
        <v>87</v>
      </c>
      <c r="Q2660" s="1" t="s">
        <v>88</v>
      </c>
      <c r="R2660" s="1" t="s">
        <v>136</v>
      </c>
      <c r="S2660" s="1" t="s">
        <v>19177</v>
      </c>
      <c r="T2660" s="1" t="s">
        <v>19178</v>
      </c>
      <c r="U2660" s="1" t="s">
        <v>3326</v>
      </c>
      <c r="V2660" s="1" t="s">
        <v>2111</v>
      </c>
      <c r="W2660" s="1" t="s">
        <v>202</v>
      </c>
      <c r="X2660" t="str">
        <f t="shared" si="288"/>
        <v>Complete</v>
      </c>
      <c r="Y2660">
        <f>MAX(0,100-IF(G2660="Invalid",Config!$B$5,0)-IF(I2660="Invalid",Config!$B$6,0)-IF(X2660="Incomplete",Config!$B$7,0)-IF(AF2660="Yes",Config!$B$37,0))</f>
        <v>100</v>
      </c>
      <c r="Z2660" s="1">
        <f>IF(OR(TRIM(B2660)="",COUNTIF(Config!$B$15:$B$19,B2660)&gt;0),1,0)+IF(OR(TRIM(C2660)="",COUNTIF(Config!$B$15:$B$19,C2660)&gt;0),1,0)+IF(OR(TRIM(F2660)="",COUNTIF(Config!$B$15:$B$19,F2660)&gt;0),1,0)+IF(OR(TRIM(H2660)="",COUNTIF(Config!$B$15:$B$19,H2660)&gt;0),1,0)+IF(OR(TRIM(E2660)="",COUNTIF(Config!$B$15:$B$19,E2660)&gt;0),1,0)+IF(OR(TRIM(K2660)="",COUNTIF(Config!$B$15:$B$19,K2660)&gt;0),1,0)+IF(OR(TRIM(P2660)="",COUNTIF(Config!$B$15:$B$19,P2660)&gt;0),1,0)+IF(OR(TRIM(R2660)="",COUNTIF(Config!$B$15:$B$19,R2660)&gt;0),1,0)</f>
        <v>0</v>
      </c>
      <c r="AA2660" s="1" cm="1">
        <f t="array" ref="AA2660">SUMPRODUCT(LEN(H2660)-LEN(SUBSTITUTE(H2660,{"0";"1";"2";"3";"4";"5";"6";"7";"8";"9"},"")))</f>
        <v>11</v>
      </c>
      <c r="AC2660" t="str">
        <f t="shared" si="289"/>
        <v/>
      </c>
      <c r="AD2660">
        <f t="shared" si="290"/>
        <v>1</v>
      </c>
      <c r="AE2660">
        <f t="shared" si="291"/>
        <v>1</v>
      </c>
      <c r="AF2660" t="str">
        <f t="shared" si="292"/>
        <v>No</v>
      </c>
      <c r="AG2660">
        <f t="shared" ca="1" si="293"/>
        <v>252</v>
      </c>
      <c r="AH2660" t="str">
        <f ca="1">IF(OR(V2660="",AG2660=""),"Yes",IF(AG2660&gt;Config!$B$41,"Yes","No"))</f>
        <v>No</v>
      </c>
    </row>
    <row r="2661" spans="1:34" x14ac:dyDescent="0.25">
      <c r="A2661" s="1" t="s">
        <v>19179</v>
      </c>
      <c r="B2661" s="1" t="s">
        <v>2095</v>
      </c>
      <c r="C2661" s="1" t="s">
        <v>1496</v>
      </c>
      <c r="D2661" s="1" t="s">
        <v>19180</v>
      </c>
      <c r="E2661" s="1" t="s">
        <v>1331</v>
      </c>
      <c r="F2661" s="1" t="s">
        <v>19181</v>
      </c>
      <c r="G2661" t="str">
        <f t="shared" si="287"/>
        <v>Valid</v>
      </c>
      <c r="H2661" s="1" t="s">
        <v>884</v>
      </c>
      <c r="I2661" t="str" cm="1">
        <f t="array" ref="I2661">IF(OR(TRIM(H2661)="",ISNUMBER(SEARCH("#",H2661)),AA2661&lt;Config!$B$8,SUMPRODUCT(--ISNUMBER(SEARCH({"a";"b";"c";"d";"e";"f";"g";"h";"i";"j";"k";"l";"m";"n";"o";"p";"q";"r";"s";"t";"u";"v";"w";"x";"y";"z"},H2661)))&gt;0),"Invalid","Valid")</f>
        <v>Invalid</v>
      </c>
      <c r="J2661" s="1" t="s">
        <v>19182</v>
      </c>
      <c r="K2661" s="1" t="s">
        <v>1001</v>
      </c>
      <c r="L2661" s="1" t="s">
        <v>134</v>
      </c>
      <c r="M2661" s="1" t="s">
        <v>85</v>
      </c>
      <c r="N2661" s="1" t="s">
        <v>252</v>
      </c>
      <c r="O2661" s="1" t="s">
        <v>149</v>
      </c>
      <c r="P2661" t="s">
        <v>314</v>
      </c>
      <c r="Q2661" s="1" t="s">
        <v>663</v>
      </c>
      <c r="R2661" s="1" t="s">
        <v>316</v>
      </c>
      <c r="S2661" s="1" t="s">
        <v>19183</v>
      </c>
      <c r="T2661" s="1" t="s">
        <v>19184</v>
      </c>
      <c r="U2661" s="1" t="s">
        <v>11768</v>
      </c>
      <c r="V2661" s="1" t="s">
        <v>19185</v>
      </c>
      <c r="W2661" s="1" t="s">
        <v>40</v>
      </c>
      <c r="X2661" t="str">
        <f t="shared" si="288"/>
        <v>Complete</v>
      </c>
      <c r="Y2661">
        <f>MAX(0,100-IF(G2661="Invalid",Config!$B$5,0)-IF(I2661="Invalid",Config!$B$6,0)-IF(X2661="Incomplete",Config!$B$7,0)-IF(AF2661="Yes",Config!$B$37,0))</f>
        <v>80</v>
      </c>
      <c r="Z2661" s="1">
        <f>IF(OR(TRIM(B2661)="",COUNTIF(Config!$B$15:$B$19,B2661)&gt;0),1,0)+IF(OR(TRIM(C2661)="",COUNTIF(Config!$B$15:$B$19,C2661)&gt;0),1,0)+IF(OR(TRIM(F2661)="",COUNTIF(Config!$B$15:$B$19,F2661)&gt;0),1,0)+IF(OR(TRIM(H2661)="",COUNTIF(Config!$B$15:$B$19,H2661)&gt;0),1,0)+IF(OR(TRIM(E2661)="",COUNTIF(Config!$B$15:$B$19,E2661)&gt;0),1,0)+IF(OR(TRIM(K2661)="",COUNTIF(Config!$B$15:$B$19,K2661)&gt;0),1,0)+IF(OR(TRIM(P2661)="",COUNTIF(Config!$B$15:$B$19,P2661)&gt;0),1,0)+IF(OR(TRIM(R2661)="",COUNTIF(Config!$B$15:$B$19,R2661)&gt;0),1,0)</f>
        <v>0</v>
      </c>
      <c r="AA2661" s="1" cm="1">
        <f t="array" ref="AA2661">SUMPRODUCT(LEN(H2661)-LEN(SUBSTITUTE(H2661,{"0";"1";"2";"3";"4";"5";"6";"7";"8";"9"},"")))</f>
        <v>3</v>
      </c>
      <c r="AC2661" t="str">
        <f t="shared" si="289"/>
        <v>Invalid Phone</v>
      </c>
      <c r="AD2661">
        <f t="shared" si="290"/>
        <v>1</v>
      </c>
      <c r="AE2661">
        <f t="shared" si="291"/>
        <v>0</v>
      </c>
      <c r="AF2661" t="str">
        <f t="shared" si="292"/>
        <v>No</v>
      </c>
      <c r="AG2661">
        <f t="shared" ca="1" si="293"/>
        <v>247</v>
      </c>
      <c r="AH2661" t="str">
        <f ca="1">IF(OR(V2661="",AG2661=""),"Yes",IF(AG2661&gt;Config!$B$41,"Yes","No"))</f>
        <v>No</v>
      </c>
    </row>
    <row r="2662" spans="1:34" x14ac:dyDescent="0.25">
      <c r="A2662" s="1" t="s">
        <v>19186</v>
      </c>
      <c r="B2662" s="1" t="s">
        <v>3087</v>
      </c>
      <c r="C2662" s="1" t="s">
        <v>1736</v>
      </c>
      <c r="D2662" s="1" t="s">
        <v>35131</v>
      </c>
      <c r="E2662" s="1" t="s">
        <v>35132</v>
      </c>
      <c r="F2662" s="1" t="s">
        <v>19187</v>
      </c>
      <c r="G2662" t="str">
        <f t="shared" si="287"/>
        <v>Valid</v>
      </c>
      <c r="H2662" s="1" t="s">
        <v>19188</v>
      </c>
      <c r="I2662" t="str" cm="1">
        <f t="array" ref="I2662">IF(OR(TRIM(H2662)="",ISNUMBER(SEARCH("#",H2662)),AA2662&lt;Config!$B$8,SUMPRODUCT(--ISNUMBER(SEARCH({"a";"b";"c";"d";"e";"f";"g";"h";"i";"j";"k";"l";"m";"n";"o";"p";"q";"r";"s";"t";"u";"v";"w";"x";"y";"z"},H2662)))&gt;0),"Invalid","Valid")</f>
        <v>Valid</v>
      </c>
      <c r="J2662" s="1" t="s">
        <v>19189</v>
      </c>
      <c r="K2662" s="1" t="s">
        <v>117</v>
      </c>
      <c r="L2662" s="1" t="s">
        <v>102</v>
      </c>
      <c r="M2662" s="1" t="s">
        <v>462</v>
      </c>
      <c r="N2662" s="1" t="s">
        <v>148</v>
      </c>
      <c r="O2662" s="1" t="s">
        <v>69</v>
      </c>
      <c r="P2662" t="s">
        <v>53</v>
      </c>
      <c r="Q2662" s="1" t="s">
        <v>150</v>
      </c>
      <c r="R2662" s="1" t="s">
        <v>288</v>
      </c>
      <c r="S2662" s="1" t="s">
        <v>19190</v>
      </c>
      <c r="T2662" s="1" t="s">
        <v>19191</v>
      </c>
      <c r="U2662" s="1" t="s">
        <v>7286</v>
      </c>
      <c r="V2662" s="1" t="s">
        <v>8572</v>
      </c>
      <c r="W2662" s="1" t="s">
        <v>94</v>
      </c>
      <c r="X2662" t="str">
        <f t="shared" si="288"/>
        <v>Complete</v>
      </c>
      <c r="Y2662">
        <f>MAX(0,100-IF(G2662="Invalid",Config!$B$5,0)-IF(I2662="Invalid",Config!$B$6,0)-IF(X2662="Incomplete",Config!$B$7,0)-IF(AF2662="Yes",Config!$B$37,0))</f>
        <v>100</v>
      </c>
      <c r="Z2662" s="1">
        <f>IF(OR(TRIM(B2662)="",COUNTIF(Config!$B$15:$B$19,B2662)&gt;0),1,0)+IF(OR(TRIM(C2662)="",COUNTIF(Config!$B$15:$B$19,C2662)&gt;0),1,0)+IF(OR(TRIM(F2662)="",COUNTIF(Config!$B$15:$B$19,F2662)&gt;0),1,0)+IF(OR(TRIM(H2662)="",COUNTIF(Config!$B$15:$B$19,H2662)&gt;0),1,0)+IF(OR(TRIM(E2662)="",COUNTIF(Config!$B$15:$B$19,E2662)&gt;0),1,0)+IF(OR(TRIM(K2662)="",COUNTIF(Config!$B$15:$B$19,K2662)&gt;0),1,0)+IF(OR(TRIM(P2662)="",COUNTIF(Config!$B$15:$B$19,P2662)&gt;0),1,0)+IF(OR(TRIM(R2662)="",COUNTIF(Config!$B$15:$B$19,R2662)&gt;0),1,0)</f>
        <v>0</v>
      </c>
      <c r="AA2662" s="1" cm="1">
        <f t="array" ref="AA2662">SUMPRODUCT(LEN(H2662)-LEN(SUBSTITUTE(H2662,{"0";"1";"2";"3";"4";"5";"6";"7";"8";"9"},"")))</f>
        <v>12</v>
      </c>
      <c r="AC2662" t="str">
        <f t="shared" si="289"/>
        <v/>
      </c>
      <c r="AD2662">
        <f t="shared" si="290"/>
        <v>1</v>
      </c>
      <c r="AE2662">
        <f t="shared" si="291"/>
        <v>1</v>
      </c>
      <c r="AF2662" t="str">
        <f t="shared" si="292"/>
        <v>No</v>
      </c>
      <c r="AG2662">
        <f t="shared" ca="1" si="293"/>
        <v>437</v>
      </c>
      <c r="AH2662" t="str">
        <f ca="1">IF(OR(V2662="",AG2662=""),"Yes",IF(AG2662&gt;Config!$B$41,"Yes","No"))</f>
        <v>Yes</v>
      </c>
    </row>
    <row r="2663" spans="1:34" x14ac:dyDescent="0.25">
      <c r="A2663" s="1" t="s">
        <v>19192</v>
      </c>
      <c r="B2663" s="1" t="s">
        <v>1957</v>
      </c>
      <c r="C2663" s="1" t="s">
        <v>946</v>
      </c>
      <c r="D2663" s="1" t="s">
        <v>10015</v>
      </c>
      <c r="E2663" s="1" t="s">
        <v>35133</v>
      </c>
      <c r="F2663" s="1" t="s">
        <v>19193</v>
      </c>
      <c r="G2663" t="str">
        <f t="shared" si="287"/>
        <v>Valid</v>
      </c>
      <c r="H2663" s="1" t="s">
        <v>19194</v>
      </c>
      <c r="I2663" t="str" cm="1">
        <f t="array" ref="I2663">IF(OR(TRIM(H2663)="",ISNUMBER(SEARCH("#",H2663)),AA2663&lt;Config!$B$8,SUMPRODUCT(--ISNUMBER(SEARCH({"a";"b";"c";"d";"e";"f";"g";"h";"i";"j";"k";"l";"m";"n";"o";"p";"q";"r";"s";"t";"u";"v";"w";"x";"y";"z"},H2663)))&gt;0),"Invalid","Valid")</f>
        <v>Valid</v>
      </c>
      <c r="J2663" s="1" t="s">
        <v>19195</v>
      </c>
      <c r="K2663" s="1" t="s">
        <v>133</v>
      </c>
      <c r="L2663" s="1" t="s">
        <v>67</v>
      </c>
      <c r="M2663" s="1" t="s">
        <v>135</v>
      </c>
      <c r="N2663" s="1" t="s">
        <v>437</v>
      </c>
      <c r="O2663" s="1" t="s">
        <v>32</v>
      </c>
      <c r="P2663" t="s">
        <v>53</v>
      </c>
      <c r="Q2663" s="1" t="s">
        <v>150</v>
      </c>
      <c r="R2663" s="1" t="s">
        <v>288</v>
      </c>
      <c r="S2663" s="1" t="s">
        <v>4999</v>
      </c>
      <c r="T2663" s="1" t="s">
        <v>19196</v>
      </c>
      <c r="U2663" s="1" t="s">
        <v>19197</v>
      </c>
      <c r="V2663" s="1" t="s">
        <v>1484</v>
      </c>
      <c r="W2663" s="1" t="s">
        <v>125</v>
      </c>
      <c r="X2663" t="str">
        <f t="shared" si="288"/>
        <v>Complete</v>
      </c>
      <c r="Y2663">
        <f>MAX(0,100-IF(G2663="Invalid",Config!$B$5,0)-IF(I2663="Invalid",Config!$B$6,0)-IF(X2663="Incomplete",Config!$B$7,0)-IF(AF2663="Yes",Config!$B$37,0))</f>
        <v>100</v>
      </c>
      <c r="Z2663" s="1">
        <f>IF(OR(TRIM(B2663)="",COUNTIF(Config!$B$15:$B$19,B2663)&gt;0),1,0)+IF(OR(TRIM(C2663)="",COUNTIF(Config!$B$15:$B$19,C2663)&gt;0),1,0)+IF(OR(TRIM(F2663)="",COUNTIF(Config!$B$15:$B$19,F2663)&gt;0),1,0)+IF(OR(TRIM(H2663)="",COUNTIF(Config!$B$15:$B$19,H2663)&gt;0),1,0)+IF(OR(TRIM(E2663)="",COUNTIF(Config!$B$15:$B$19,E2663)&gt;0),1,0)+IF(OR(TRIM(K2663)="",COUNTIF(Config!$B$15:$B$19,K2663)&gt;0),1,0)+IF(OR(TRIM(P2663)="",COUNTIF(Config!$B$15:$B$19,P2663)&gt;0),1,0)+IF(OR(TRIM(R2663)="",COUNTIF(Config!$B$15:$B$19,R2663)&gt;0),1,0)</f>
        <v>0</v>
      </c>
      <c r="AA2663" s="1" cm="1">
        <f t="array" ref="AA2663">SUMPRODUCT(LEN(H2663)-LEN(SUBSTITUTE(H2663,{"0";"1";"2";"3";"4";"5";"6";"7";"8";"9"},"")))</f>
        <v>11</v>
      </c>
      <c r="AC2663" t="str">
        <f t="shared" si="289"/>
        <v/>
      </c>
      <c r="AD2663">
        <f t="shared" si="290"/>
        <v>1</v>
      </c>
      <c r="AE2663">
        <f t="shared" si="291"/>
        <v>1</v>
      </c>
      <c r="AF2663" t="str">
        <f t="shared" si="292"/>
        <v>No</v>
      </c>
      <c r="AG2663">
        <f t="shared" ca="1" si="293"/>
        <v>305</v>
      </c>
      <c r="AH2663" t="str">
        <f ca="1">IF(OR(V2663="",AG2663=""),"Yes",IF(AG2663&gt;Config!$B$41,"Yes","No"))</f>
        <v>No</v>
      </c>
    </row>
    <row r="2664" spans="1:34" x14ac:dyDescent="0.25">
      <c r="A2664" s="1" t="s">
        <v>19198</v>
      </c>
      <c r="B2664" s="1" t="s">
        <v>818</v>
      </c>
      <c r="C2664" s="1" t="s">
        <v>157</v>
      </c>
      <c r="D2664" s="1" t="s">
        <v>19199</v>
      </c>
      <c r="E2664" s="1" t="s">
        <v>34082</v>
      </c>
      <c r="F2664" s="1" t="s">
        <v>19200</v>
      </c>
      <c r="G2664" t="str">
        <f t="shared" si="287"/>
        <v>Valid</v>
      </c>
      <c r="H2664" s="1" t="s">
        <v>19201</v>
      </c>
      <c r="I2664" t="str" cm="1">
        <f t="array" ref="I2664">IF(OR(TRIM(H2664)="",ISNUMBER(SEARCH("#",H2664)),AA2664&lt;Config!$B$8,SUMPRODUCT(--ISNUMBER(SEARCH({"a";"b";"c";"d";"e";"f";"g";"h";"i";"j";"k";"l";"m";"n";"o";"p";"q";"r";"s";"t";"u";"v";"w";"x";"y";"z"},H2664)))&gt;0),"Invalid","Valid")</f>
        <v>Valid</v>
      </c>
      <c r="J2664" s="1" t="s">
        <v>19202</v>
      </c>
      <c r="K2664" s="1" t="s">
        <v>516</v>
      </c>
      <c r="L2664" s="1" t="s">
        <v>450</v>
      </c>
      <c r="M2664" s="1" t="s">
        <v>165</v>
      </c>
      <c r="N2664" s="1" t="s">
        <v>33819</v>
      </c>
      <c r="O2664" s="1" t="s">
        <v>69</v>
      </c>
      <c r="P2664" t="s">
        <v>53</v>
      </c>
      <c r="Q2664" s="1" t="s">
        <v>150</v>
      </c>
      <c r="R2664" s="1" t="s">
        <v>55</v>
      </c>
      <c r="S2664" s="1" t="s">
        <v>19203</v>
      </c>
      <c r="T2664" s="1" t="s">
        <v>19204</v>
      </c>
      <c r="U2664" s="1" t="s">
        <v>6460</v>
      </c>
      <c r="V2664" s="1" t="s">
        <v>227</v>
      </c>
      <c r="W2664" s="1" t="s">
        <v>75</v>
      </c>
      <c r="X2664" t="str">
        <f t="shared" si="288"/>
        <v>Complete</v>
      </c>
      <c r="Y2664">
        <f>MAX(0,100-IF(G2664="Invalid",Config!$B$5,0)-IF(I2664="Invalid",Config!$B$6,0)-IF(X2664="Incomplete",Config!$B$7,0)-IF(AF2664="Yes",Config!$B$37,0))</f>
        <v>100</v>
      </c>
      <c r="Z2664" s="1">
        <f>IF(OR(TRIM(B2664)="",COUNTIF(Config!$B$15:$B$19,B2664)&gt;0),1,0)+IF(OR(TRIM(C2664)="",COUNTIF(Config!$B$15:$B$19,C2664)&gt;0),1,0)+IF(OR(TRIM(F2664)="",COUNTIF(Config!$B$15:$B$19,F2664)&gt;0),1,0)+IF(OR(TRIM(H2664)="",COUNTIF(Config!$B$15:$B$19,H2664)&gt;0),1,0)+IF(OR(TRIM(E2664)="",COUNTIF(Config!$B$15:$B$19,E2664)&gt;0),1,0)+IF(OR(TRIM(K2664)="",COUNTIF(Config!$B$15:$B$19,K2664)&gt;0),1,0)+IF(OR(TRIM(P2664)="",COUNTIF(Config!$B$15:$B$19,P2664)&gt;0),1,0)+IF(OR(TRIM(R2664)="",COUNTIF(Config!$B$15:$B$19,R2664)&gt;0),1,0)</f>
        <v>0</v>
      </c>
      <c r="AA2664" s="1" cm="1">
        <f t="array" ref="AA2664">SUMPRODUCT(LEN(H2664)-LEN(SUBSTITUTE(H2664,{"0";"1";"2";"3";"4";"5";"6";"7";"8";"9"},"")))</f>
        <v>12</v>
      </c>
      <c r="AC2664" t="str">
        <f t="shared" si="289"/>
        <v/>
      </c>
      <c r="AD2664">
        <f t="shared" si="290"/>
        <v>1</v>
      </c>
      <c r="AE2664">
        <f t="shared" si="291"/>
        <v>1</v>
      </c>
      <c r="AF2664" t="str">
        <f t="shared" si="292"/>
        <v>No</v>
      </c>
      <c r="AG2664">
        <f t="shared" ca="1" si="293"/>
        <v>110</v>
      </c>
      <c r="AH2664" t="str">
        <f ca="1">IF(OR(V2664="",AG2664=""),"Yes",IF(AG2664&gt;Config!$B$41,"Yes","No"))</f>
        <v>No</v>
      </c>
    </row>
    <row r="2665" spans="1:34" x14ac:dyDescent="0.25">
      <c r="A2665" s="1" t="s">
        <v>19205</v>
      </c>
      <c r="B2665" s="1" t="s">
        <v>565</v>
      </c>
      <c r="C2665" s="1" t="s">
        <v>985</v>
      </c>
      <c r="D2665" s="1" t="s">
        <v>19206</v>
      </c>
      <c r="E2665" s="1" t="s">
        <v>34194</v>
      </c>
      <c r="F2665" s="1" t="s">
        <v>19207</v>
      </c>
      <c r="G2665" t="str">
        <f t="shared" si="287"/>
        <v>Valid</v>
      </c>
      <c r="H2665" s="1" t="s">
        <v>19208</v>
      </c>
      <c r="I2665" t="str" cm="1">
        <f t="array" ref="I2665">IF(OR(TRIM(H2665)="",ISNUMBER(SEARCH("#",H2665)),AA2665&lt;Config!$B$8,SUMPRODUCT(--ISNUMBER(SEARCH({"a";"b";"c";"d";"e";"f";"g";"h";"i";"j";"k";"l";"m";"n";"o";"p";"q";"r";"s";"t";"u";"v";"w";"x";"y";"z"},H2665)))&gt;0),"Invalid","Valid")</f>
        <v>Valid</v>
      </c>
      <c r="J2665" s="1" t="s">
        <v>19209</v>
      </c>
      <c r="K2665" s="1" t="s">
        <v>481</v>
      </c>
      <c r="L2665" s="1" t="s">
        <v>450</v>
      </c>
      <c r="M2665" s="1" t="s">
        <v>135</v>
      </c>
      <c r="N2665" s="1" t="s">
        <v>437</v>
      </c>
      <c r="O2665" s="1" t="s">
        <v>149</v>
      </c>
      <c r="P2665" t="s">
        <v>328</v>
      </c>
      <c r="Q2665" s="1" t="s">
        <v>33838</v>
      </c>
      <c r="R2665" s="1" t="s">
        <v>571</v>
      </c>
      <c r="S2665" s="1" t="s">
        <v>19210</v>
      </c>
      <c r="T2665" s="1" t="s">
        <v>19211</v>
      </c>
      <c r="U2665" s="1" t="s">
        <v>3286</v>
      </c>
      <c r="V2665" s="1" t="s">
        <v>140</v>
      </c>
      <c r="W2665" s="1" t="s">
        <v>75</v>
      </c>
      <c r="X2665" t="str">
        <f t="shared" si="288"/>
        <v>Complete</v>
      </c>
      <c r="Y2665">
        <f>MAX(0,100-IF(G2665="Invalid",Config!$B$5,0)-IF(I2665="Invalid",Config!$B$6,0)-IF(X2665="Incomplete",Config!$B$7,0)-IF(AF2665="Yes",Config!$B$37,0))</f>
        <v>100</v>
      </c>
      <c r="Z2665" s="1">
        <f>IF(OR(TRIM(B2665)="",COUNTIF(Config!$B$15:$B$19,B2665)&gt;0),1,0)+IF(OR(TRIM(C2665)="",COUNTIF(Config!$B$15:$B$19,C2665)&gt;0),1,0)+IF(OR(TRIM(F2665)="",COUNTIF(Config!$B$15:$B$19,F2665)&gt;0),1,0)+IF(OR(TRIM(H2665)="",COUNTIF(Config!$B$15:$B$19,H2665)&gt;0),1,0)+IF(OR(TRIM(E2665)="",COUNTIF(Config!$B$15:$B$19,E2665)&gt;0),1,0)+IF(OR(TRIM(K2665)="",COUNTIF(Config!$B$15:$B$19,K2665)&gt;0),1,0)+IF(OR(TRIM(P2665)="",COUNTIF(Config!$B$15:$B$19,P2665)&gt;0),1,0)+IF(OR(TRIM(R2665)="",COUNTIF(Config!$B$15:$B$19,R2665)&gt;0),1,0)</f>
        <v>0</v>
      </c>
      <c r="AA2665" s="1" cm="1">
        <f t="array" ref="AA2665">SUMPRODUCT(LEN(H2665)-LEN(SUBSTITUTE(H2665,{"0";"1";"2";"3";"4";"5";"6";"7";"8";"9"},"")))</f>
        <v>11</v>
      </c>
      <c r="AC2665" t="str">
        <f t="shared" si="289"/>
        <v/>
      </c>
      <c r="AD2665">
        <f t="shared" si="290"/>
        <v>1</v>
      </c>
      <c r="AE2665">
        <f t="shared" si="291"/>
        <v>1</v>
      </c>
      <c r="AF2665" t="str">
        <f t="shared" si="292"/>
        <v>No</v>
      </c>
      <c r="AG2665">
        <f t="shared" ca="1" si="293"/>
        <v>37</v>
      </c>
      <c r="AH2665" t="str">
        <f ca="1">IF(OR(V2665="",AG2665=""),"Yes",IF(AG2665&gt;Config!$B$41,"Yes","No"))</f>
        <v>No</v>
      </c>
    </row>
    <row r="2666" spans="1:34" x14ac:dyDescent="0.25">
      <c r="A2666" s="1" t="s">
        <v>16132</v>
      </c>
      <c r="B2666" s="1" t="s">
        <v>4909</v>
      </c>
      <c r="C2666" s="1" t="s">
        <v>386</v>
      </c>
      <c r="D2666" s="1" t="s">
        <v>19212</v>
      </c>
      <c r="E2666" s="1" t="s">
        <v>34294</v>
      </c>
      <c r="F2666" s="1" t="s">
        <v>19213</v>
      </c>
      <c r="G2666" t="str">
        <f t="shared" si="287"/>
        <v>Valid</v>
      </c>
      <c r="H2666" s="1" t="s">
        <v>19214</v>
      </c>
      <c r="I2666" t="str" cm="1">
        <f t="array" ref="I2666">IF(OR(TRIM(H2666)="",ISNUMBER(SEARCH("#",H2666)),AA2666&lt;Config!$B$8,SUMPRODUCT(--ISNUMBER(SEARCH({"a";"b";"c";"d";"e";"f";"g";"h";"i";"j";"k";"l";"m";"n";"o";"p";"q";"r";"s";"t";"u";"v";"w";"x";"y";"z"},H2666)))&gt;0),"Invalid","Valid")</f>
        <v>Valid</v>
      </c>
      <c r="J2666" s="1" t="s">
        <v>19215</v>
      </c>
      <c r="K2666" s="1" t="s">
        <v>195</v>
      </c>
      <c r="L2666" s="1" t="s">
        <v>450</v>
      </c>
      <c r="M2666" s="1" t="s">
        <v>103</v>
      </c>
      <c r="N2666" s="1" t="s">
        <v>33819</v>
      </c>
      <c r="O2666" s="1" t="s">
        <v>180</v>
      </c>
      <c r="P2666" t="s">
        <v>590</v>
      </c>
      <c r="Q2666" s="1" t="s">
        <v>844</v>
      </c>
      <c r="R2666" s="1" t="s">
        <v>1774</v>
      </c>
      <c r="S2666" s="1" t="s">
        <v>19216</v>
      </c>
      <c r="T2666" s="1" t="s">
        <v>19217</v>
      </c>
      <c r="U2666" s="1" t="s">
        <v>2687</v>
      </c>
      <c r="V2666" s="1" t="s">
        <v>15568</v>
      </c>
      <c r="W2666" s="1" t="s">
        <v>202</v>
      </c>
      <c r="X2666" t="str">
        <f t="shared" si="288"/>
        <v>Complete</v>
      </c>
      <c r="Y2666">
        <f>MAX(0,100-IF(G2666="Invalid",Config!$B$5,0)-IF(I2666="Invalid",Config!$B$6,0)-IF(X2666="Incomplete",Config!$B$7,0)-IF(AF2666="Yes",Config!$B$37,0))</f>
        <v>100</v>
      </c>
      <c r="Z2666" s="1">
        <f>IF(OR(TRIM(B2666)="",COUNTIF(Config!$B$15:$B$19,B2666)&gt;0),1,0)+IF(OR(TRIM(C2666)="",COUNTIF(Config!$B$15:$B$19,C2666)&gt;0),1,0)+IF(OR(TRIM(F2666)="",COUNTIF(Config!$B$15:$B$19,F2666)&gt;0),1,0)+IF(OR(TRIM(H2666)="",COUNTIF(Config!$B$15:$B$19,H2666)&gt;0),1,0)+IF(OR(TRIM(E2666)="",COUNTIF(Config!$B$15:$B$19,E2666)&gt;0),1,0)+IF(OR(TRIM(K2666)="",COUNTIF(Config!$B$15:$B$19,K2666)&gt;0),1,0)+IF(OR(TRIM(P2666)="",COUNTIF(Config!$B$15:$B$19,P2666)&gt;0),1,0)+IF(OR(TRIM(R2666)="",COUNTIF(Config!$B$15:$B$19,R2666)&gt;0),1,0)</f>
        <v>0</v>
      </c>
      <c r="AA2666" s="1" cm="1">
        <f t="array" ref="AA2666">SUMPRODUCT(LEN(H2666)-LEN(SUBSTITUTE(H2666,{"0";"1";"2";"3";"4";"5";"6";"7";"8";"9"},"")))</f>
        <v>12</v>
      </c>
      <c r="AC2666" t="str">
        <f t="shared" si="289"/>
        <v/>
      </c>
      <c r="AD2666">
        <f t="shared" si="290"/>
        <v>1</v>
      </c>
      <c r="AE2666">
        <f t="shared" si="291"/>
        <v>1</v>
      </c>
      <c r="AF2666" t="str">
        <f t="shared" si="292"/>
        <v>No</v>
      </c>
      <c r="AG2666">
        <f t="shared" ca="1" si="293"/>
        <v>334</v>
      </c>
      <c r="AH2666" t="str">
        <f ca="1">IF(OR(V2666="",AG2666=""),"Yes",IF(AG2666&gt;Config!$B$41,"Yes","No"))</f>
        <v>No</v>
      </c>
    </row>
    <row r="2667" spans="1:34" x14ac:dyDescent="0.25">
      <c r="A2667" s="1" t="s">
        <v>19218</v>
      </c>
      <c r="B2667" s="1" t="s">
        <v>5122</v>
      </c>
      <c r="C2667" s="1" t="s">
        <v>420</v>
      </c>
      <c r="D2667" s="1" t="s">
        <v>19219</v>
      </c>
      <c r="E2667" s="1" t="s">
        <v>33829</v>
      </c>
      <c r="F2667" s="1" t="s">
        <v>19220</v>
      </c>
      <c r="G2667" t="str">
        <f t="shared" si="287"/>
        <v>Valid</v>
      </c>
      <c r="H2667" s="1" t="s">
        <v>19221</v>
      </c>
      <c r="I2667" t="str" cm="1">
        <f t="array" ref="I2667">IF(OR(TRIM(H2667)="",ISNUMBER(SEARCH("#",H2667)),AA2667&lt;Config!$B$8,SUMPRODUCT(--ISNUMBER(SEARCH({"a";"b";"c";"d";"e";"f";"g";"h";"i";"j";"k";"l";"m";"n";"o";"p";"q";"r";"s";"t";"u";"v";"w";"x";"y";"z"},H2667)))&gt;0),"Invalid","Valid")</f>
        <v>Valid</v>
      </c>
      <c r="J2667" s="1" t="s">
        <v>19222</v>
      </c>
      <c r="K2667" s="1" t="s">
        <v>133</v>
      </c>
      <c r="L2667" s="1" t="s">
        <v>134</v>
      </c>
      <c r="M2667" s="1" t="s">
        <v>135</v>
      </c>
      <c r="N2667" s="1" t="s">
        <v>211</v>
      </c>
      <c r="O2667" s="1" t="s">
        <v>180</v>
      </c>
      <c r="P2667" t="s">
        <v>53</v>
      </c>
      <c r="Q2667" s="1" t="s">
        <v>55</v>
      </c>
      <c r="R2667" s="1" t="s">
        <v>198</v>
      </c>
      <c r="S2667" s="1" t="s">
        <v>5544</v>
      </c>
      <c r="T2667" s="1" t="s">
        <v>19223</v>
      </c>
      <c r="U2667" s="1" t="s">
        <v>6211</v>
      </c>
      <c r="V2667" s="1" t="s">
        <v>140</v>
      </c>
      <c r="W2667" s="1" t="s">
        <v>186</v>
      </c>
      <c r="X2667" t="str">
        <f t="shared" si="288"/>
        <v>Incomplete</v>
      </c>
      <c r="Y2667">
        <f>MAX(0,100-IF(G2667="Invalid",Config!$B$5,0)-IF(I2667="Invalid",Config!$B$6,0)-IF(X2667="Incomplete",Config!$B$7,0)-IF(AF2667="Yes",Config!$B$37,0))</f>
        <v>60</v>
      </c>
      <c r="Z2667" s="1">
        <f>IF(OR(TRIM(B2667)="",COUNTIF(Config!$B$15:$B$19,B2667)&gt;0),1,0)+IF(OR(TRIM(C2667)="",COUNTIF(Config!$B$15:$B$19,C2667)&gt;0),1,0)+IF(OR(TRIM(F2667)="",COUNTIF(Config!$B$15:$B$19,F2667)&gt;0),1,0)+IF(OR(TRIM(H2667)="",COUNTIF(Config!$B$15:$B$19,H2667)&gt;0),1,0)+IF(OR(TRIM(E2667)="",COUNTIF(Config!$B$15:$B$19,E2667)&gt;0),1,0)+IF(OR(TRIM(K2667)="",COUNTIF(Config!$B$15:$B$19,K2667)&gt;0),1,0)+IF(OR(TRIM(P2667)="",COUNTIF(Config!$B$15:$B$19,P2667)&gt;0),1,0)+IF(OR(TRIM(R2667)="",COUNTIF(Config!$B$15:$B$19,R2667)&gt;0),1,0)</f>
        <v>1</v>
      </c>
      <c r="AA2667" s="1" cm="1">
        <f t="array" ref="AA2667">SUMPRODUCT(LEN(H2667)-LEN(SUBSTITUTE(H2667,{"0";"1";"2";"3";"4";"5";"6";"7";"8";"9"},"")))</f>
        <v>12</v>
      </c>
      <c r="AC2667" t="str">
        <f t="shared" si="289"/>
        <v>Incomplete Profile</v>
      </c>
      <c r="AD2667">
        <f t="shared" si="290"/>
        <v>1</v>
      </c>
      <c r="AE2667">
        <f t="shared" si="291"/>
        <v>1</v>
      </c>
      <c r="AF2667" t="str">
        <f t="shared" si="292"/>
        <v>No</v>
      </c>
      <c r="AG2667">
        <f t="shared" ca="1" si="293"/>
        <v>37</v>
      </c>
      <c r="AH2667" t="str">
        <f ca="1">IF(OR(V2667="",AG2667=""),"Yes",IF(AG2667&gt;Config!$B$41,"Yes","No"))</f>
        <v>No</v>
      </c>
    </row>
    <row r="2668" spans="1:34" x14ac:dyDescent="0.25">
      <c r="A2668" s="1" t="s">
        <v>19224</v>
      </c>
      <c r="B2668" s="1" t="s">
        <v>577</v>
      </c>
      <c r="C2668" s="1" t="s">
        <v>420</v>
      </c>
      <c r="D2668" s="1" t="s">
        <v>19225</v>
      </c>
      <c r="E2668" s="1" t="s">
        <v>33829</v>
      </c>
      <c r="F2668" s="1" t="s">
        <v>19226</v>
      </c>
      <c r="G2668" t="str">
        <f t="shared" si="287"/>
        <v>Valid</v>
      </c>
      <c r="H2668" s="1" t="s">
        <v>19227</v>
      </c>
      <c r="I2668" t="str" cm="1">
        <f t="array" ref="I2668">IF(OR(TRIM(H2668)="",ISNUMBER(SEARCH("#",H2668)),AA2668&lt;Config!$B$8,SUMPRODUCT(--ISNUMBER(SEARCH({"a";"b";"c";"d";"e";"f";"g";"h";"i";"j";"k";"l";"m";"n";"o";"p";"q";"r";"s";"t";"u";"v";"w";"x";"y";"z"},H2668)))&gt;0),"Invalid","Valid")</f>
        <v>Valid</v>
      </c>
      <c r="J2668" s="1" t="s">
        <v>19228</v>
      </c>
      <c r="K2668" s="1" t="s">
        <v>425</v>
      </c>
      <c r="L2668" s="1" t="s">
        <v>102</v>
      </c>
      <c r="M2668" s="1" t="s">
        <v>30</v>
      </c>
      <c r="N2668" s="1" t="s">
        <v>51</v>
      </c>
      <c r="O2668" s="1" t="s">
        <v>69</v>
      </c>
      <c r="P2668" t="s">
        <v>87</v>
      </c>
      <c r="Q2668" s="1" t="s">
        <v>438</v>
      </c>
      <c r="R2668" s="1" t="s">
        <v>136</v>
      </c>
      <c r="S2668" s="1" t="s">
        <v>685</v>
      </c>
      <c r="T2668" s="1" t="s">
        <v>19229</v>
      </c>
      <c r="U2668" s="1" t="s">
        <v>19230</v>
      </c>
      <c r="V2668" s="1" t="s">
        <v>140</v>
      </c>
      <c r="W2668" s="1" t="s">
        <v>384</v>
      </c>
      <c r="X2668" t="str">
        <f t="shared" si="288"/>
        <v>Incomplete</v>
      </c>
      <c r="Y2668">
        <f>MAX(0,100-IF(G2668="Invalid",Config!$B$5,0)-IF(I2668="Invalid",Config!$B$6,0)-IF(X2668="Incomplete",Config!$B$7,0)-IF(AF2668="Yes",Config!$B$37,0))</f>
        <v>60</v>
      </c>
      <c r="Z2668" s="1">
        <f>IF(OR(TRIM(B2668)="",COUNTIF(Config!$B$15:$B$19,B2668)&gt;0),1,0)+IF(OR(TRIM(C2668)="",COUNTIF(Config!$B$15:$B$19,C2668)&gt;0),1,0)+IF(OR(TRIM(F2668)="",COUNTIF(Config!$B$15:$B$19,F2668)&gt;0),1,0)+IF(OR(TRIM(H2668)="",COUNTIF(Config!$B$15:$B$19,H2668)&gt;0),1,0)+IF(OR(TRIM(E2668)="",COUNTIF(Config!$B$15:$B$19,E2668)&gt;0),1,0)+IF(OR(TRIM(K2668)="",COUNTIF(Config!$B$15:$B$19,K2668)&gt;0),1,0)+IF(OR(TRIM(P2668)="",COUNTIF(Config!$B$15:$B$19,P2668)&gt;0),1,0)+IF(OR(TRIM(R2668)="",COUNTIF(Config!$B$15:$B$19,R2668)&gt;0),1,0)</f>
        <v>1</v>
      </c>
      <c r="AA2668" s="1" cm="1">
        <f t="array" ref="AA2668">SUMPRODUCT(LEN(H2668)-LEN(SUBSTITUTE(H2668,{"0";"1";"2";"3";"4";"5";"6";"7";"8";"9"},"")))</f>
        <v>11</v>
      </c>
      <c r="AC2668" t="str">
        <f t="shared" si="289"/>
        <v>Incomplete Profile</v>
      </c>
      <c r="AD2668">
        <f t="shared" si="290"/>
        <v>1</v>
      </c>
      <c r="AE2668">
        <f t="shared" si="291"/>
        <v>1</v>
      </c>
      <c r="AF2668" t="str">
        <f t="shared" si="292"/>
        <v>No</v>
      </c>
      <c r="AG2668">
        <f t="shared" ca="1" si="293"/>
        <v>37</v>
      </c>
      <c r="AH2668" t="str">
        <f ca="1">IF(OR(V2668="",AG2668=""),"Yes",IF(AG2668&gt;Config!$B$41,"Yes","No"))</f>
        <v>No</v>
      </c>
    </row>
    <row r="2669" spans="1:34" x14ac:dyDescent="0.25">
      <c r="A2669" s="1" t="s">
        <v>19231</v>
      </c>
      <c r="B2669" s="1" t="s">
        <v>609</v>
      </c>
      <c r="C2669" s="1" t="s">
        <v>219</v>
      </c>
      <c r="D2669" s="1" t="s">
        <v>8496</v>
      </c>
      <c r="E2669" s="1" t="s">
        <v>33895</v>
      </c>
      <c r="F2669" s="1" t="s">
        <v>19232</v>
      </c>
      <c r="G2669" t="str">
        <f t="shared" si="287"/>
        <v>Valid</v>
      </c>
      <c r="H2669" s="1" t="s">
        <v>19233</v>
      </c>
      <c r="I2669" t="str" cm="1">
        <f t="array" ref="I2669">IF(OR(TRIM(H2669)="",ISNUMBER(SEARCH("#",H2669)),AA2669&lt;Config!$B$8,SUMPRODUCT(--ISNUMBER(SEARCH({"a";"b";"c";"d";"e";"f";"g";"h";"i";"j";"k";"l";"m";"n";"o";"p";"q";"r";"s";"t";"u";"v";"w";"x";"y";"z"},H2669)))&gt;0),"Invalid","Valid")</f>
        <v>Valid</v>
      </c>
      <c r="J2669" s="1" t="s">
        <v>19234</v>
      </c>
      <c r="K2669" s="1" t="s">
        <v>287</v>
      </c>
      <c r="L2669" s="1" t="s">
        <v>67</v>
      </c>
      <c r="M2669" s="1" t="s">
        <v>343</v>
      </c>
      <c r="N2669" s="1" t="s">
        <v>86</v>
      </c>
      <c r="O2669" s="1" t="s">
        <v>69</v>
      </c>
      <c r="P2669" t="s">
        <v>104</v>
      </c>
      <c r="Q2669" s="1" t="s">
        <v>732</v>
      </c>
      <c r="R2669" s="1" t="s">
        <v>833</v>
      </c>
      <c r="S2669" s="1" t="s">
        <v>17658</v>
      </c>
      <c r="T2669" s="1" t="s">
        <v>19235</v>
      </c>
      <c r="U2669" s="1" t="s">
        <v>19236</v>
      </c>
      <c r="V2669" s="1" t="s">
        <v>19237</v>
      </c>
      <c r="W2669" s="1" t="s">
        <v>40</v>
      </c>
      <c r="X2669" t="str">
        <f t="shared" si="288"/>
        <v>Complete</v>
      </c>
      <c r="Y2669">
        <f>MAX(0,100-IF(G2669="Invalid",Config!$B$5,0)-IF(I2669="Invalid",Config!$B$6,0)-IF(X2669="Incomplete",Config!$B$7,0)-IF(AF2669="Yes",Config!$B$37,0))</f>
        <v>100</v>
      </c>
      <c r="Z2669" s="1">
        <f>IF(OR(TRIM(B2669)="",COUNTIF(Config!$B$15:$B$19,B2669)&gt;0),1,0)+IF(OR(TRIM(C2669)="",COUNTIF(Config!$B$15:$B$19,C2669)&gt;0),1,0)+IF(OR(TRIM(F2669)="",COUNTIF(Config!$B$15:$B$19,F2669)&gt;0),1,0)+IF(OR(TRIM(H2669)="",COUNTIF(Config!$B$15:$B$19,H2669)&gt;0),1,0)+IF(OR(TRIM(E2669)="",COUNTIF(Config!$B$15:$B$19,E2669)&gt;0),1,0)+IF(OR(TRIM(K2669)="",COUNTIF(Config!$B$15:$B$19,K2669)&gt;0),1,0)+IF(OR(TRIM(P2669)="",COUNTIF(Config!$B$15:$B$19,P2669)&gt;0),1,0)+IF(OR(TRIM(R2669)="",COUNTIF(Config!$B$15:$B$19,R2669)&gt;0),1,0)</f>
        <v>0</v>
      </c>
      <c r="AA2669" s="1" cm="1">
        <f t="array" ref="AA2669">SUMPRODUCT(LEN(H2669)-LEN(SUBSTITUTE(H2669,{"0";"1";"2";"3";"4";"5";"6";"7";"8";"9"},"")))</f>
        <v>11</v>
      </c>
      <c r="AC2669" t="str">
        <f t="shared" si="289"/>
        <v/>
      </c>
      <c r="AD2669">
        <f t="shared" si="290"/>
        <v>1</v>
      </c>
      <c r="AE2669">
        <f t="shared" si="291"/>
        <v>1</v>
      </c>
      <c r="AF2669" t="str">
        <f t="shared" si="292"/>
        <v>No</v>
      </c>
      <c r="AG2669">
        <f t="shared" ca="1" si="293"/>
        <v>548</v>
      </c>
      <c r="AH2669" t="str">
        <f ca="1">IF(OR(V2669="",AG2669=""),"Yes",IF(AG2669&gt;Config!$B$41,"Yes","No"))</f>
        <v>Yes</v>
      </c>
    </row>
    <row r="2670" spans="1:34" x14ac:dyDescent="0.25">
      <c r="A2670" s="1" t="s">
        <v>19238</v>
      </c>
      <c r="B2670" s="1" t="s">
        <v>839</v>
      </c>
      <c r="C2670" s="1" t="s">
        <v>336</v>
      </c>
      <c r="D2670" s="1" t="s">
        <v>19239</v>
      </c>
      <c r="E2670" s="1" t="s">
        <v>35134</v>
      </c>
      <c r="F2670" s="1" t="s">
        <v>19240</v>
      </c>
      <c r="G2670" t="str">
        <f t="shared" si="287"/>
        <v>Valid</v>
      </c>
      <c r="H2670" s="1" t="s">
        <v>19241</v>
      </c>
      <c r="I2670" t="str" cm="1">
        <f t="array" ref="I2670">IF(OR(TRIM(H2670)="",ISNUMBER(SEARCH("#",H2670)),AA2670&lt;Config!$B$8,SUMPRODUCT(--ISNUMBER(SEARCH({"a";"b";"c";"d";"e";"f";"g";"h";"i";"j";"k";"l";"m";"n";"o";"p";"q";"r";"s";"t";"u";"v";"w";"x";"y";"z"},H2670)))&gt;0),"Invalid","Valid")</f>
        <v>Valid</v>
      </c>
      <c r="J2670" s="1" t="s">
        <v>19242</v>
      </c>
      <c r="K2670" s="1" t="s">
        <v>481</v>
      </c>
      <c r="L2670" s="1" t="s">
        <v>265</v>
      </c>
      <c r="M2670" s="1" t="s">
        <v>135</v>
      </c>
      <c r="N2670" s="1" t="s">
        <v>51</v>
      </c>
      <c r="O2670" s="1" t="s">
        <v>149</v>
      </c>
      <c r="P2670" t="s">
        <v>314</v>
      </c>
      <c r="Q2670" s="1" t="s">
        <v>316</v>
      </c>
      <c r="R2670" s="1" t="s">
        <v>315</v>
      </c>
      <c r="S2670" s="1" t="s">
        <v>19243</v>
      </c>
      <c r="T2670" s="1" t="s">
        <v>19244</v>
      </c>
      <c r="U2670" s="1" t="s">
        <v>9371</v>
      </c>
      <c r="V2670" s="1" t="s">
        <v>2590</v>
      </c>
      <c r="W2670" s="1" t="s">
        <v>94</v>
      </c>
      <c r="X2670" t="str">
        <f t="shared" si="288"/>
        <v>Complete</v>
      </c>
      <c r="Y2670">
        <f>MAX(0,100-IF(G2670="Invalid",Config!$B$5,0)-IF(I2670="Invalid",Config!$B$6,0)-IF(X2670="Incomplete",Config!$B$7,0)-IF(AF2670="Yes",Config!$B$37,0))</f>
        <v>100</v>
      </c>
      <c r="Z2670" s="1">
        <f>IF(OR(TRIM(B2670)="",COUNTIF(Config!$B$15:$B$19,B2670)&gt;0),1,0)+IF(OR(TRIM(C2670)="",COUNTIF(Config!$B$15:$B$19,C2670)&gt;0),1,0)+IF(OR(TRIM(F2670)="",COUNTIF(Config!$B$15:$B$19,F2670)&gt;0),1,0)+IF(OR(TRIM(H2670)="",COUNTIF(Config!$B$15:$B$19,H2670)&gt;0),1,0)+IF(OR(TRIM(E2670)="",COUNTIF(Config!$B$15:$B$19,E2670)&gt;0),1,0)+IF(OR(TRIM(K2670)="",COUNTIF(Config!$B$15:$B$19,K2670)&gt;0),1,0)+IF(OR(TRIM(P2670)="",COUNTIF(Config!$B$15:$B$19,P2670)&gt;0),1,0)+IF(OR(TRIM(R2670)="",COUNTIF(Config!$B$15:$B$19,R2670)&gt;0),1,0)</f>
        <v>0</v>
      </c>
      <c r="AA2670" s="1" cm="1">
        <f t="array" ref="AA2670">SUMPRODUCT(LEN(H2670)-LEN(SUBSTITUTE(H2670,{"0";"1";"2";"3";"4";"5";"6";"7";"8";"9"},"")))</f>
        <v>12</v>
      </c>
      <c r="AC2670" t="str">
        <f t="shared" si="289"/>
        <v/>
      </c>
      <c r="AD2670">
        <f t="shared" si="290"/>
        <v>1</v>
      </c>
      <c r="AE2670">
        <f t="shared" si="291"/>
        <v>1</v>
      </c>
      <c r="AF2670" t="str">
        <f t="shared" si="292"/>
        <v>No</v>
      </c>
      <c r="AG2670">
        <f t="shared" ca="1" si="293"/>
        <v>339</v>
      </c>
      <c r="AH2670" t="str">
        <f ca="1">IF(OR(V2670="",AG2670=""),"Yes",IF(AG2670&gt;Config!$B$41,"Yes","No"))</f>
        <v>No</v>
      </c>
    </row>
    <row r="2671" spans="1:34" x14ac:dyDescent="0.25">
      <c r="A2671" s="1" t="s">
        <v>19245</v>
      </c>
      <c r="B2671" s="1" t="s">
        <v>352</v>
      </c>
      <c r="C2671" s="1" t="s">
        <v>1068</v>
      </c>
      <c r="D2671" s="1" t="s">
        <v>19246</v>
      </c>
      <c r="E2671" s="1" t="s">
        <v>191</v>
      </c>
      <c r="F2671" s="1" t="s">
        <v>19247</v>
      </c>
      <c r="G2671" t="str">
        <f t="shared" si="287"/>
        <v>Valid</v>
      </c>
      <c r="H2671" s="1" t="s">
        <v>19248</v>
      </c>
      <c r="I2671" t="str" cm="1">
        <f t="array" ref="I2671">IF(OR(TRIM(H2671)="",ISNUMBER(SEARCH("#",H2671)),AA2671&lt;Config!$B$8,SUMPRODUCT(--ISNUMBER(SEARCH({"a";"b";"c";"d";"e";"f";"g";"h";"i";"j";"k";"l";"m";"n";"o";"p";"q";"r";"s";"t";"u";"v";"w";"x";"y";"z"},H2671)))&gt;0),"Invalid","Valid")</f>
        <v>Valid</v>
      </c>
      <c r="J2671" s="1" t="s">
        <v>19249</v>
      </c>
      <c r="K2671" s="1" t="s">
        <v>378</v>
      </c>
      <c r="L2671" s="1" t="s">
        <v>164</v>
      </c>
      <c r="M2671" s="1" t="s">
        <v>85</v>
      </c>
      <c r="N2671" s="1" t="s">
        <v>358</v>
      </c>
      <c r="O2671" s="1" t="s">
        <v>32</v>
      </c>
      <c r="P2671" t="s">
        <v>314</v>
      </c>
      <c r="Q2671" s="1" t="s">
        <v>316</v>
      </c>
      <c r="R2671" s="1" t="s">
        <v>315</v>
      </c>
      <c r="S2671" s="1" t="s">
        <v>19250</v>
      </c>
      <c r="T2671" s="1" t="s">
        <v>19251</v>
      </c>
      <c r="U2671" s="1" t="s">
        <v>5891</v>
      </c>
      <c r="V2671" s="1" t="s">
        <v>4827</v>
      </c>
      <c r="W2671" s="1" t="s">
        <v>94</v>
      </c>
      <c r="X2671" t="str">
        <f t="shared" si="288"/>
        <v>Complete</v>
      </c>
      <c r="Y2671">
        <f>MAX(0,100-IF(G2671="Invalid",Config!$B$5,0)-IF(I2671="Invalid",Config!$B$6,0)-IF(X2671="Incomplete",Config!$B$7,0)-IF(AF2671="Yes",Config!$B$37,0))</f>
        <v>75</v>
      </c>
      <c r="Z2671" s="1">
        <f>IF(OR(TRIM(B2671)="",COUNTIF(Config!$B$15:$B$19,B2671)&gt;0),1,0)+IF(OR(TRIM(C2671)="",COUNTIF(Config!$B$15:$B$19,C2671)&gt;0),1,0)+IF(OR(TRIM(F2671)="",COUNTIF(Config!$B$15:$B$19,F2671)&gt;0),1,0)+IF(OR(TRIM(H2671)="",COUNTIF(Config!$B$15:$B$19,H2671)&gt;0),1,0)+IF(OR(TRIM(E2671)="",COUNTIF(Config!$B$15:$B$19,E2671)&gt;0),1,0)+IF(OR(TRIM(K2671)="",COUNTIF(Config!$B$15:$B$19,K2671)&gt;0),1,0)+IF(OR(TRIM(P2671)="",COUNTIF(Config!$B$15:$B$19,P2671)&gt;0),1,0)+IF(OR(TRIM(R2671)="",COUNTIF(Config!$B$15:$B$19,R2671)&gt;0),1,0)</f>
        <v>0</v>
      </c>
      <c r="AA2671" s="1" cm="1">
        <f t="array" ref="AA2671">SUMPRODUCT(LEN(H2671)-LEN(SUBSTITUTE(H2671,{"0";"1";"2";"3";"4";"5";"6";"7";"8";"9"},"")))</f>
        <v>12</v>
      </c>
      <c r="AC2671" t="str">
        <f t="shared" si="289"/>
        <v>Potential Duplicate</v>
      </c>
      <c r="AD2671">
        <f t="shared" si="290"/>
        <v>2</v>
      </c>
      <c r="AE2671">
        <f t="shared" si="291"/>
        <v>1</v>
      </c>
      <c r="AF2671" t="str">
        <f t="shared" si="292"/>
        <v>Yes</v>
      </c>
      <c r="AG2671">
        <f t="shared" ca="1" si="293"/>
        <v>65</v>
      </c>
      <c r="AH2671" t="str">
        <f ca="1">IF(OR(V2671="",AG2671=""),"Yes",IF(AG2671&gt;Config!$B$41,"Yes","No"))</f>
        <v>No</v>
      </c>
    </row>
    <row r="2672" spans="1:34" x14ac:dyDescent="0.25">
      <c r="A2672" s="1" t="s">
        <v>19252</v>
      </c>
      <c r="B2672" s="1" t="s">
        <v>1068</v>
      </c>
      <c r="C2672" s="1" t="s">
        <v>1339</v>
      </c>
      <c r="D2672" s="1" t="s">
        <v>19253</v>
      </c>
      <c r="E2672" s="1" t="s">
        <v>35135</v>
      </c>
      <c r="F2672" s="1" t="s">
        <v>19254</v>
      </c>
      <c r="G2672" t="str">
        <f t="shared" si="287"/>
        <v>Valid</v>
      </c>
      <c r="H2672" s="1" t="s">
        <v>19255</v>
      </c>
      <c r="I2672" t="str" cm="1">
        <f t="array" ref="I2672">IF(OR(TRIM(H2672)="",ISNUMBER(SEARCH("#",H2672)),AA2672&lt;Config!$B$8,SUMPRODUCT(--ISNUMBER(SEARCH({"a";"b";"c";"d";"e";"f";"g";"h";"i";"j";"k";"l";"m";"n";"o";"p";"q";"r";"s";"t";"u";"v";"w";"x";"y";"z"},H2672)))&gt;0),"Invalid","Valid")</f>
        <v>Valid</v>
      </c>
      <c r="J2672" s="1" t="s">
        <v>19256</v>
      </c>
      <c r="K2672" s="1" t="s">
        <v>83</v>
      </c>
      <c r="L2672" s="1" t="s">
        <v>134</v>
      </c>
      <c r="M2672" s="1" t="s">
        <v>462</v>
      </c>
      <c r="N2672" s="1" t="s">
        <v>252</v>
      </c>
      <c r="O2672" s="1" t="s">
        <v>52</v>
      </c>
      <c r="P2672" t="s">
        <v>314</v>
      </c>
      <c r="Q2672" s="1" t="s">
        <v>663</v>
      </c>
      <c r="R2672" s="1" t="s">
        <v>663</v>
      </c>
      <c r="S2672" s="1" t="s">
        <v>19257</v>
      </c>
      <c r="T2672" s="1" t="s">
        <v>19258</v>
      </c>
      <c r="U2672" s="1" t="s">
        <v>4292</v>
      </c>
      <c r="V2672" s="1" t="s">
        <v>140</v>
      </c>
      <c r="W2672" s="1" t="s">
        <v>40</v>
      </c>
      <c r="X2672" t="str">
        <f t="shared" si="288"/>
        <v>Complete</v>
      </c>
      <c r="Y2672">
        <f>MAX(0,100-IF(G2672="Invalid",Config!$B$5,0)-IF(I2672="Invalid",Config!$B$6,0)-IF(X2672="Incomplete",Config!$B$7,0)-IF(AF2672="Yes",Config!$B$37,0))</f>
        <v>100</v>
      </c>
      <c r="Z2672" s="1">
        <f>IF(OR(TRIM(B2672)="",COUNTIF(Config!$B$15:$B$19,B2672)&gt;0),1,0)+IF(OR(TRIM(C2672)="",COUNTIF(Config!$B$15:$B$19,C2672)&gt;0),1,0)+IF(OR(TRIM(F2672)="",COUNTIF(Config!$B$15:$B$19,F2672)&gt;0),1,0)+IF(OR(TRIM(H2672)="",COUNTIF(Config!$B$15:$B$19,H2672)&gt;0),1,0)+IF(OR(TRIM(E2672)="",COUNTIF(Config!$B$15:$B$19,E2672)&gt;0),1,0)+IF(OR(TRIM(K2672)="",COUNTIF(Config!$B$15:$B$19,K2672)&gt;0),1,0)+IF(OR(TRIM(P2672)="",COUNTIF(Config!$B$15:$B$19,P2672)&gt;0),1,0)+IF(OR(TRIM(R2672)="",COUNTIF(Config!$B$15:$B$19,R2672)&gt;0),1,0)</f>
        <v>0</v>
      </c>
      <c r="AA2672" s="1" cm="1">
        <f t="array" ref="AA2672">SUMPRODUCT(LEN(H2672)-LEN(SUBSTITUTE(H2672,{"0";"1";"2";"3";"4";"5";"6";"7";"8";"9"},"")))</f>
        <v>10</v>
      </c>
      <c r="AC2672" t="str">
        <f t="shared" si="289"/>
        <v/>
      </c>
      <c r="AD2672">
        <f t="shared" si="290"/>
        <v>1</v>
      </c>
      <c r="AE2672">
        <f t="shared" si="291"/>
        <v>1</v>
      </c>
      <c r="AF2672" t="str">
        <f t="shared" si="292"/>
        <v>No</v>
      </c>
      <c r="AG2672">
        <f t="shared" ca="1" si="293"/>
        <v>37</v>
      </c>
      <c r="AH2672" t="str">
        <f ca="1">IF(OR(V2672="",AG2672=""),"Yes",IF(AG2672&gt;Config!$B$41,"Yes","No"))</f>
        <v>No</v>
      </c>
    </row>
    <row r="2673" spans="1:34" x14ac:dyDescent="0.25">
      <c r="A2673" s="1" t="s">
        <v>19259</v>
      </c>
      <c r="B2673" s="1" t="s">
        <v>619</v>
      </c>
      <c r="C2673" s="1" t="s">
        <v>511</v>
      </c>
      <c r="D2673" s="1" t="s">
        <v>19260</v>
      </c>
      <c r="E2673" s="1" t="s">
        <v>681</v>
      </c>
      <c r="F2673" s="1" t="s">
        <v>19261</v>
      </c>
      <c r="G2673" t="str">
        <f t="shared" si="287"/>
        <v>Invalid</v>
      </c>
      <c r="H2673" s="1" t="s">
        <v>19262</v>
      </c>
      <c r="I2673" t="str" cm="1">
        <f t="array" ref="I2673">IF(OR(TRIM(H2673)="",ISNUMBER(SEARCH("#",H2673)),AA2673&lt;Config!$B$8,SUMPRODUCT(--ISNUMBER(SEARCH({"a";"b";"c";"d";"e";"f";"g";"h";"i";"j";"k";"l";"m";"n";"o";"p";"q";"r";"s";"t";"u";"v";"w";"x";"y";"z"},H2673)))&gt;0),"Invalid","Valid")</f>
        <v>Valid</v>
      </c>
      <c r="J2673" s="1" t="s">
        <v>19263</v>
      </c>
      <c r="K2673" s="1" t="s">
        <v>178</v>
      </c>
      <c r="L2673" s="1" t="s">
        <v>265</v>
      </c>
      <c r="M2673" s="1" t="s">
        <v>30</v>
      </c>
      <c r="N2673" s="1" t="s">
        <v>31</v>
      </c>
      <c r="O2673" s="1" t="s">
        <v>52</v>
      </c>
      <c r="P2673" t="s">
        <v>314</v>
      </c>
      <c r="Q2673" s="1" t="s">
        <v>315</v>
      </c>
      <c r="R2673" s="1" t="s">
        <v>316</v>
      </c>
      <c r="S2673" s="1" t="s">
        <v>19264</v>
      </c>
      <c r="T2673" s="1" t="s">
        <v>19265</v>
      </c>
      <c r="U2673" s="1" t="s">
        <v>9072</v>
      </c>
      <c r="V2673" s="1" t="s">
        <v>140</v>
      </c>
      <c r="W2673" s="1" t="s">
        <v>40</v>
      </c>
      <c r="X2673" t="str">
        <f t="shared" si="288"/>
        <v>Complete</v>
      </c>
      <c r="Y2673">
        <f>MAX(0,100-IF(G2673="Invalid",Config!$B$5,0)-IF(I2673="Invalid",Config!$B$6,0)-IF(X2673="Incomplete",Config!$B$7,0)-IF(AF2673="Yes",Config!$B$37,0))</f>
        <v>70</v>
      </c>
      <c r="Z2673" s="1">
        <f>IF(OR(TRIM(B2673)="",COUNTIF(Config!$B$15:$B$19,B2673)&gt;0),1,0)+IF(OR(TRIM(C2673)="",COUNTIF(Config!$B$15:$B$19,C2673)&gt;0),1,0)+IF(OR(TRIM(F2673)="",COUNTIF(Config!$B$15:$B$19,F2673)&gt;0),1,0)+IF(OR(TRIM(H2673)="",COUNTIF(Config!$B$15:$B$19,H2673)&gt;0),1,0)+IF(OR(TRIM(E2673)="",COUNTIF(Config!$B$15:$B$19,E2673)&gt;0),1,0)+IF(OR(TRIM(K2673)="",COUNTIF(Config!$B$15:$B$19,K2673)&gt;0),1,0)+IF(OR(TRIM(P2673)="",COUNTIF(Config!$B$15:$B$19,P2673)&gt;0),1,0)+IF(OR(TRIM(R2673)="",COUNTIF(Config!$B$15:$B$19,R2673)&gt;0),1,0)</f>
        <v>0</v>
      </c>
      <c r="AA2673" s="1" cm="1">
        <f t="array" ref="AA2673">SUMPRODUCT(LEN(H2673)-LEN(SUBSTITUTE(H2673,{"0";"1";"2";"3";"4";"5";"6";"7";"8";"9"},"")))</f>
        <v>12</v>
      </c>
      <c r="AC2673" t="str">
        <f t="shared" si="289"/>
        <v>Invalid Email</v>
      </c>
      <c r="AD2673">
        <f t="shared" si="290"/>
        <v>0</v>
      </c>
      <c r="AE2673">
        <f t="shared" si="291"/>
        <v>1</v>
      </c>
      <c r="AF2673" t="str">
        <f t="shared" si="292"/>
        <v>No</v>
      </c>
      <c r="AG2673">
        <f t="shared" ca="1" si="293"/>
        <v>37</v>
      </c>
      <c r="AH2673" t="str">
        <f ca="1">IF(OR(V2673="",AG2673=""),"Yes",IF(AG2673&gt;Config!$B$41,"Yes","No"))</f>
        <v>No</v>
      </c>
    </row>
    <row r="2674" spans="1:34" x14ac:dyDescent="0.25">
      <c r="A2674" s="1" t="s">
        <v>19266</v>
      </c>
      <c r="B2674" s="1" t="s">
        <v>619</v>
      </c>
      <c r="C2674" s="1" t="s">
        <v>273</v>
      </c>
      <c r="D2674" s="1" t="s">
        <v>19267</v>
      </c>
      <c r="E2674" s="1" t="s">
        <v>35136</v>
      </c>
      <c r="F2674" s="1" t="s">
        <v>19268</v>
      </c>
      <c r="G2674" t="str">
        <f t="shared" si="287"/>
        <v>Valid</v>
      </c>
      <c r="H2674" s="1" t="s">
        <v>19269</v>
      </c>
      <c r="I2674" t="str" cm="1">
        <f t="array" ref="I2674">IF(OR(TRIM(H2674)="",ISNUMBER(SEARCH("#",H2674)),AA2674&lt;Config!$B$8,SUMPRODUCT(--ISNUMBER(SEARCH({"a";"b";"c";"d";"e";"f";"g";"h";"i";"j";"k";"l";"m";"n";"o";"p";"q";"r";"s";"t";"u";"v";"w";"x";"y";"z"},H2674)))&gt;0),"Invalid","Valid")</f>
        <v>Valid</v>
      </c>
      <c r="J2674" s="1" t="s">
        <v>19270</v>
      </c>
      <c r="K2674" s="1" t="s">
        <v>287</v>
      </c>
      <c r="L2674" s="1" t="s">
        <v>67</v>
      </c>
      <c r="M2674" s="1" t="s">
        <v>251</v>
      </c>
      <c r="N2674" s="1" t="s">
        <v>211</v>
      </c>
      <c r="O2674" s="1" t="s">
        <v>32</v>
      </c>
      <c r="P2674" t="s">
        <v>344</v>
      </c>
      <c r="Q2674" s="1" t="s">
        <v>345</v>
      </c>
      <c r="R2674" s="1" t="s">
        <v>1141</v>
      </c>
      <c r="S2674" s="1" t="s">
        <v>19271</v>
      </c>
      <c r="T2674" s="1" t="s">
        <v>19272</v>
      </c>
      <c r="U2674" s="1" t="s">
        <v>925</v>
      </c>
      <c r="V2674" s="1" t="s">
        <v>1050</v>
      </c>
      <c r="W2674" s="1" t="s">
        <v>125</v>
      </c>
      <c r="X2674" t="str">
        <f t="shared" si="288"/>
        <v>Complete</v>
      </c>
      <c r="Y2674">
        <f>MAX(0,100-IF(G2674="Invalid",Config!$B$5,0)-IF(I2674="Invalid",Config!$B$6,0)-IF(X2674="Incomplete",Config!$B$7,0)-IF(AF2674="Yes",Config!$B$37,0))</f>
        <v>100</v>
      </c>
      <c r="Z2674" s="1">
        <f>IF(OR(TRIM(B2674)="",COUNTIF(Config!$B$15:$B$19,B2674)&gt;0),1,0)+IF(OR(TRIM(C2674)="",COUNTIF(Config!$B$15:$B$19,C2674)&gt;0),1,0)+IF(OR(TRIM(F2674)="",COUNTIF(Config!$B$15:$B$19,F2674)&gt;0),1,0)+IF(OR(TRIM(H2674)="",COUNTIF(Config!$B$15:$B$19,H2674)&gt;0),1,0)+IF(OR(TRIM(E2674)="",COUNTIF(Config!$B$15:$B$19,E2674)&gt;0),1,0)+IF(OR(TRIM(K2674)="",COUNTIF(Config!$B$15:$B$19,K2674)&gt;0),1,0)+IF(OR(TRIM(P2674)="",COUNTIF(Config!$B$15:$B$19,P2674)&gt;0),1,0)+IF(OR(TRIM(R2674)="",COUNTIF(Config!$B$15:$B$19,R2674)&gt;0),1,0)</f>
        <v>0</v>
      </c>
      <c r="AA2674" s="1" cm="1">
        <f t="array" ref="AA2674">SUMPRODUCT(LEN(H2674)-LEN(SUBSTITUTE(H2674,{"0";"1";"2";"3";"4";"5";"6";"7";"8";"9"},"")))</f>
        <v>10</v>
      </c>
      <c r="AC2674" t="str">
        <f t="shared" si="289"/>
        <v/>
      </c>
      <c r="AD2674">
        <f t="shared" si="290"/>
        <v>1</v>
      </c>
      <c r="AE2674">
        <f t="shared" si="291"/>
        <v>1</v>
      </c>
      <c r="AF2674" t="str">
        <f t="shared" si="292"/>
        <v>No</v>
      </c>
      <c r="AG2674">
        <f t="shared" ca="1" si="293"/>
        <v>37</v>
      </c>
      <c r="AH2674" t="str">
        <f ca="1">IF(OR(V2674="",AG2674=""),"Yes",IF(AG2674&gt;Config!$B$41,"Yes","No"))</f>
        <v>No</v>
      </c>
    </row>
    <row r="2675" spans="1:34" x14ac:dyDescent="0.25">
      <c r="A2675" s="1" t="s">
        <v>19273</v>
      </c>
      <c r="B2675" s="1" t="s">
        <v>397</v>
      </c>
      <c r="C2675" s="1" t="s">
        <v>432</v>
      </c>
      <c r="D2675" s="1" t="s">
        <v>19274</v>
      </c>
      <c r="E2675" s="1" t="s">
        <v>339</v>
      </c>
      <c r="F2675" s="1" t="s">
        <v>19275</v>
      </c>
      <c r="G2675" t="str">
        <f t="shared" si="287"/>
        <v>Valid</v>
      </c>
      <c r="H2675" s="1" t="s">
        <v>19276</v>
      </c>
      <c r="I2675" t="str" cm="1">
        <f t="array" ref="I2675">IF(OR(TRIM(H2675)="",ISNUMBER(SEARCH("#",H2675)),AA2675&lt;Config!$B$8,SUMPRODUCT(--ISNUMBER(SEARCH({"a";"b";"c";"d";"e";"f";"g";"h";"i";"j";"k";"l";"m";"n";"o";"p";"q";"r";"s";"t";"u";"v";"w";"x";"y";"z"},H2675)))&gt;0),"Invalid","Valid")</f>
        <v>Valid</v>
      </c>
      <c r="J2675" s="1" t="s">
        <v>19277</v>
      </c>
      <c r="K2675" s="1" t="s">
        <v>369</v>
      </c>
      <c r="L2675" s="1" t="s">
        <v>49</v>
      </c>
      <c r="M2675" s="1" t="s">
        <v>462</v>
      </c>
      <c r="N2675" s="1" t="s">
        <v>211</v>
      </c>
      <c r="O2675" s="1" t="s">
        <v>149</v>
      </c>
      <c r="P2675" t="s">
        <v>53</v>
      </c>
      <c r="Q2675" s="1" t="s">
        <v>55</v>
      </c>
      <c r="R2675" s="1" t="s">
        <v>150</v>
      </c>
      <c r="S2675" s="1" t="s">
        <v>19278</v>
      </c>
      <c r="T2675" s="1" t="s">
        <v>19279</v>
      </c>
      <c r="U2675" s="1" t="s">
        <v>19280</v>
      </c>
      <c r="V2675" s="1" t="s">
        <v>19281</v>
      </c>
      <c r="W2675" s="1" t="s">
        <v>60</v>
      </c>
      <c r="X2675" t="str">
        <f t="shared" si="288"/>
        <v>Complete</v>
      </c>
      <c r="Y2675">
        <f>MAX(0,100-IF(G2675="Invalid",Config!$B$5,0)-IF(I2675="Invalid",Config!$B$6,0)-IF(X2675="Incomplete",Config!$B$7,0)-IF(AF2675="Yes",Config!$B$37,0))</f>
        <v>100</v>
      </c>
      <c r="Z2675" s="1">
        <f>IF(OR(TRIM(B2675)="",COUNTIF(Config!$B$15:$B$19,B2675)&gt;0),1,0)+IF(OR(TRIM(C2675)="",COUNTIF(Config!$B$15:$B$19,C2675)&gt;0),1,0)+IF(OR(TRIM(F2675)="",COUNTIF(Config!$B$15:$B$19,F2675)&gt;0),1,0)+IF(OR(TRIM(H2675)="",COUNTIF(Config!$B$15:$B$19,H2675)&gt;0),1,0)+IF(OR(TRIM(E2675)="",COUNTIF(Config!$B$15:$B$19,E2675)&gt;0),1,0)+IF(OR(TRIM(K2675)="",COUNTIF(Config!$B$15:$B$19,K2675)&gt;0),1,0)+IF(OR(TRIM(P2675)="",COUNTIF(Config!$B$15:$B$19,P2675)&gt;0),1,0)+IF(OR(TRIM(R2675)="",COUNTIF(Config!$B$15:$B$19,R2675)&gt;0),1,0)</f>
        <v>0</v>
      </c>
      <c r="AA2675" s="1" cm="1">
        <f t="array" ref="AA2675">SUMPRODUCT(LEN(H2675)-LEN(SUBSTITUTE(H2675,{"0";"1";"2";"3";"4";"5";"6";"7";"8";"9"},"")))</f>
        <v>10</v>
      </c>
      <c r="AC2675" t="str">
        <f t="shared" si="289"/>
        <v/>
      </c>
      <c r="AD2675">
        <f t="shared" si="290"/>
        <v>1</v>
      </c>
      <c r="AE2675">
        <f t="shared" si="291"/>
        <v>1</v>
      </c>
      <c r="AF2675" t="str">
        <f t="shared" si="292"/>
        <v>No</v>
      </c>
      <c r="AG2675">
        <f t="shared" ca="1" si="293"/>
        <v>211</v>
      </c>
      <c r="AH2675" t="str">
        <f ca="1">IF(OR(V2675="",AG2675=""),"Yes",IF(AG2675&gt;Config!$B$41,"Yes","No"))</f>
        <v>No</v>
      </c>
    </row>
    <row r="2676" spans="1:34" x14ac:dyDescent="0.25">
      <c r="A2676" s="1" t="s">
        <v>19282</v>
      </c>
      <c r="B2676" s="1" t="s">
        <v>1257</v>
      </c>
      <c r="C2676" s="1" t="s">
        <v>620</v>
      </c>
      <c r="D2676" s="1" t="s">
        <v>19283</v>
      </c>
      <c r="E2676" s="1" t="s">
        <v>191</v>
      </c>
      <c r="F2676" s="1" t="s">
        <v>19284</v>
      </c>
      <c r="G2676" t="str">
        <f t="shared" si="287"/>
        <v>Valid</v>
      </c>
      <c r="H2676" s="1" t="s">
        <v>19285</v>
      </c>
      <c r="I2676" t="str" cm="1">
        <f t="array" ref="I2676">IF(OR(TRIM(H2676)="",ISNUMBER(SEARCH("#",H2676)),AA2676&lt;Config!$B$8,SUMPRODUCT(--ISNUMBER(SEARCH({"a";"b";"c";"d";"e";"f";"g";"h";"i";"j";"k";"l";"m";"n";"o";"p";"q";"r";"s";"t";"u";"v";"w";"x";"y";"z"},H2676)))&gt;0),"Invalid","Valid")</f>
        <v>Valid</v>
      </c>
      <c r="J2676" s="1" t="s">
        <v>19286</v>
      </c>
      <c r="K2676" s="1" t="s">
        <v>369</v>
      </c>
      <c r="L2676" s="1" t="s">
        <v>164</v>
      </c>
      <c r="M2676" s="1" t="s">
        <v>50</v>
      </c>
      <c r="N2676" s="1" t="s">
        <v>86</v>
      </c>
      <c r="O2676" s="1" t="s">
        <v>69</v>
      </c>
      <c r="P2676" t="s">
        <v>33</v>
      </c>
      <c r="Q2676" s="1" t="s">
        <v>119</v>
      </c>
      <c r="R2676" s="1" t="s">
        <v>120</v>
      </c>
      <c r="S2676" s="1" t="s">
        <v>19287</v>
      </c>
      <c r="T2676" s="1" t="s">
        <v>19288</v>
      </c>
      <c r="U2676" s="1" t="s">
        <v>19289</v>
      </c>
      <c r="V2676" s="1" t="s">
        <v>8571</v>
      </c>
      <c r="W2676" s="1" t="s">
        <v>384</v>
      </c>
      <c r="X2676" t="str">
        <f t="shared" si="288"/>
        <v>Complete</v>
      </c>
      <c r="Y2676">
        <f>MAX(0,100-IF(G2676="Invalid",Config!$B$5,0)-IF(I2676="Invalid",Config!$B$6,0)-IF(X2676="Incomplete",Config!$B$7,0)-IF(AF2676="Yes",Config!$B$37,0))</f>
        <v>100</v>
      </c>
      <c r="Z2676" s="1">
        <f>IF(OR(TRIM(B2676)="",COUNTIF(Config!$B$15:$B$19,B2676)&gt;0),1,0)+IF(OR(TRIM(C2676)="",COUNTIF(Config!$B$15:$B$19,C2676)&gt;0),1,0)+IF(OR(TRIM(F2676)="",COUNTIF(Config!$B$15:$B$19,F2676)&gt;0),1,0)+IF(OR(TRIM(H2676)="",COUNTIF(Config!$B$15:$B$19,H2676)&gt;0),1,0)+IF(OR(TRIM(E2676)="",COUNTIF(Config!$B$15:$B$19,E2676)&gt;0),1,0)+IF(OR(TRIM(K2676)="",COUNTIF(Config!$B$15:$B$19,K2676)&gt;0),1,0)+IF(OR(TRIM(P2676)="",COUNTIF(Config!$B$15:$B$19,P2676)&gt;0),1,0)+IF(OR(TRIM(R2676)="",COUNTIF(Config!$B$15:$B$19,R2676)&gt;0),1,0)</f>
        <v>0</v>
      </c>
      <c r="AA2676" s="1" cm="1">
        <f t="array" ref="AA2676">SUMPRODUCT(LEN(H2676)-LEN(SUBSTITUTE(H2676,{"0";"1";"2";"3";"4";"5";"6";"7";"8";"9"},"")))</f>
        <v>10</v>
      </c>
      <c r="AC2676" t="str">
        <f t="shared" si="289"/>
        <v/>
      </c>
      <c r="AD2676">
        <f t="shared" si="290"/>
        <v>1</v>
      </c>
      <c r="AE2676">
        <f t="shared" si="291"/>
        <v>1</v>
      </c>
      <c r="AF2676" t="str">
        <f t="shared" si="292"/>
        <v>No</v>
      </c>
      <c r="AG2676">
        <f t="shared" ca="1" si="293"/>
        <v>689</v>
      </c>
      <c r="AH2676" t="str">
        <f ca="1">IF(OR(V2676="",AG2676=""),"Yes",IF(AG2676&gt;Config!$B$41,"Yes","No"))</f>
        <v>Yes</v>
      </c>
    </row>
    <row r="2677" spans="1:34" x14ac:dyDescent="0.25">
      <c r="A2677" s="1" t="s">
        <v>19290</v>
      </c>
      <c r="B2677" s="1" t="s">
        <v>172</v>
      </c>
      <c r="C2677" s="1" t="s">
        <v>679</v>
      </c>
      <c r="D2677" s="1" t="s">
        <v>19291</v>
      </c>
      <c r="E2677" s="1" t="s">
        <v>33866</v>
      </c>
      <c r="F2677" s="1" t="s">
        <v>19292</v>
      </c>
      <c r="G2677" t="str">
        <f t="shared" si="287"/>
        <v>Valid</v>
      </c>
      <c r="H2677" s="1" t="s">
        <v>19293</v>
      </c>
      <c r="I2677" t="str" cm="1">
        <f t="array" ref="I2677">IF(OR(TRIM(H2677)="",ISNUMBER(SEARCH("#",H2677)),AA2677&lt;Config!$B$8,SUMPRODUCT(--ISNUMBER(SEARCH({"a";"b";"c";"d";"e";"f";"g";"h";"i";"j";"k";"l";"m";"n";"o";"p";"q";"r";"s";"t";"u";"v";"w";"x";"y";"z"},H2677)))&gt;0),"Invalid","Valid")</f>
        <v>Valid</v>
      </c>
      <c r="J2677" s="1" t="s">
        <v>19294</v>
      </c>
      <c r="K2677" s="1" t="s">
        <v>425</v>
      </c>
      <c r="L2677" s="1" t="s">
        <v>49</v>
      </c>
      <c r="M2677" s="1" t="s">
        <v>462</v>
      </c>
      <c r="N2677" s="1" t="s">
        <v>437</v>
      </c>
      <c r="O2677" s="1" t="s">
        <v>69</v>
      </c>
      <c r="P2677" t="s">
        <v>53</v>
      </c>
      <c r="Q2677" s="1" t="s">
        <v>55</v>
      </c>
      <c r="R2677" s="1" t="s">
        <v>150</v>
      </c>
      <c r="S2677" s="1" t="s">
        <v>19295</v>
      </c>
      <c r="T2677" s="1" t="s">
        <v>19296</v>
      </c>
      <c r="U2677" s="1" t="s">
        <v>698</v>
      </c>
      <c r="V2677" s="1" t="s">
        <v>944</v>
      </c>
      <c r="W2677" s="1" t="s">
        <v>141</v>
      </c>
      <c r="X2677" t="str">
        <f t="shared" si="288"/>
        <v>Complete</v>
      </c>
      <c r="Y2677">
        <f>MAX(0,100-IF(G2677="Invalid",Config!$B$5,0)-IF(I2677="Invalid",Config!$B$6,0)-IF(X2677="Incomplete",Config!$B$7,0)-IF(AF2677="Yes",Config!$B$37,0))</f>
        <v>100</v>
      </c>
      <c r="Z2677" s="1">
        <f>IF(OR(TRIM(B2677)="",COUNTIF(Config!$B$15:$B$19,B2677)&gt;0),1,0)+IF(OR(TRIM(C2677)="",COUNTIF(Config!$B$15:$B$19,C2677)&gt;0),1,0)+IF(OR(TRIM(F2677)="",COUNTIF(Config!$B$15:$B$19,F2677)&gt;0),1,0)+IF(OR(TRIM(H2677)="",COUNTIF(Config!$B$15:$B$19,H2677)&gt;0),1,0)+IF(OR(TRIM(E2677)="",COUNTIF(Config!$B$15:$B$19,E2677)&gt;0),1,0)+IF(OR(TRIM(K2677)="",COUNTIF(Config!$B$15:$B$19,K2677)&gt;0),1,0)+IF(OR(TRIM(P2677)="",COUNTIF(Config!$B$15:$B$19,P2677)&gt;0),1,0)+IF(OR(TRIM(R2677)="",COUNTIF(Config!$B$15:$B$19,R2677)&gt;0),1,0)</f>
        <v>0</v>
      </c>
      <c r="AA2677" s="1" cm="1">
        <f t="array" ref="AA2677">SUMPRODUCT(LEN(H2677)-LEN(SUBSTITUTE(H2677,{"0";"1";"2";"3";"4";"5";"6";"7";"8";"9"},"")))</f>
        <v>12</v>
      </c>
      <c r="AC2677" t="str">
        <f t="shared" si="289"/>
        <v/>
      </c>
      <c r="AD2677">
        <f t="shared" si="290"/>
        <v>1</v>
      </c>
      <c r="AE2677">
        <f t="shared" si="291"/>
        <v>1</v>
      </c>
      <c r="AF2677" t="str">
        <f t="shared" si="292"/>
        <v>No</v>
      </c>
      <c r="AG2677">
        <f t="shared" ca="1" si="293"/>
        <v>112</v>
      </c>
      <c r="AH2677" t="str">
        <f ca="1">IF(OR(V2677="",AG2677=""),"Yes",IF(AG2677&gt;Config!$B$41,"Yes","No"))</f>
        <v>No</v>
      </c>
    </row>
    <row r="2678" spans="1:34" x14ac:dyDescent="0.25">
      <c r="A2678" s="1" t="s">
        <v>19297</v>
      </c>
      <c r="B2678" s="1" t="s">
        <v>619</v>
      </c>
      <c r="C2678" s="1" t="s">
        <v>308</v>
      </c>
      <c r="D2678" s="1" t="s">
        <v>3838</v>
      </c>
      <c r="E2678" s="1" t="s">
        <v>339</v>
      </c>
      <c r="F2678" s="1" t="s">
        <v>19298</v>
      </c>
      <c r="G2678" t="str">
        <f t="shared" si="287"/>
        <v>Valid</v>
      </c>
      <c r="H2678" s="1" t="s">
        <v>19299</v>
      </c>
      <c r="I2678" t="str" cm="1">
        <f t="array" ref="I2678">IF(OR(TRIM(H2678)="",ISNUMBER(SEARCH("#",H2678)),AA2678&lt;Config!$B$8,SUMPRODUCT(--ISNUMBER(SEARCH({"a";"b";"c";"d";"e";"f";"g";"h";"i";"j";"k";"l";"m";"n";"o";"p";"q";"r";"s";"t";"u";"v";"w";"x";"y";"z"},H2678)))&gt;0),"Invalid","Valid")</f>
        <v>Valid</v>
      </c>
      <c r="J2678" s="1" t="s">
        <v>19300</v>
      </c>
      <c r="K2678" s="1" t="s">
        <v>195</v>
      </c>
      <c r="L2678" s="1" t="s">
        <v>450</v>
      </c>
      <c r="M2678" s="1" t="s">
        <v>30</v>
      </c>
      <c r="N2678" s="1" t="s">
        <v>358</v>
      </c>
      <c r="O2678" s="1" t="s">
        <v>196</v>
      </c>
      <c r="P2678" t="s">
        <v>590</v>
      </c>
      <c r="Q2678" s="1" t="s">
        <v>844</v>
      </c>
      <c r="R2678" s="1" t="s">
        <v>592</v>
      </c>
      <c r="S2678" s="1" t="s">
        <v>9585</v>
      </c>
      <c r="T2678" s="1" t="s">
        <v>19301</v>
      </c>
      <c r="U2678" s="1" t="s">
        <v>2661</v>
      </c>
      <c r="V2678" s="1" t="s">
        <v>19302</v>
      </c>
      <c r="W2678" s="1" t="s">
        <v>384</v>
      </c>
      <c r="X2678" t="str">
        <f t="shared" si="288"/>
        <v>Complete</v>
      </c>
      <c r="Y2678">
        <f>MAX(0,100-IF(G2678="Invalid",Config!$B$5,0)-IF(I2678="Invalid",Config!$B$6,0)-IF(X2678="Incomplete",Config!$B$7,0)-IF(AF2678="Yes",Config!$B$37,0))</f>
        <v>75</v>
      </c>
      <c r="Z2678" s="1">
        <f>IF(OR(TRIM(B2678)="",COUNTIF(Config!$B$15:$B$19,B2678)&gt;0),1,0)+IF(OR(TRIM(C2678)="",COUNTIF(Config!$B$15:$B$19,C2678)&gt;0),1,0)+IF(OR(TRIM(F2678)="",COUNTIF(Config!$B$15:$B$19,F2678)&gt;0),1,0)+IF(OR(TRIM(H2678)="",COUNTIF(Config!$B$15:$B$19,H2678)&gt;0),1,0)+IF(OR(TRIM(E2678)="",COUNTIF(Config!$B$15:$B$19,E2678)&gt;0),1,0)+IF(OR(TRIM(K2678)="",COUNTIF(Config!$B$15:$B$19,K2678)&gt;0),1,0)+IF(OR(TRIM(P2678)="",COUNTIF(Config!$B$15:$B$19,P2678)&gt;0),1,0)+IF(OR(TRIM(R2678)="",COUNTIF(Config!$B$15:$B$19,R2678)&gt;0),1,0)</f>
        <v>0</v>
      </c>
      <c r="AA2678" s="1" cm="1">
        <f t="array" ref="AA2678">SUMPRODUCT(LEN(H2678)-LEN(SUBSTITUTE(H2678,{"0";"1";"2";"3";"4";"5";"6";"7";"8";"9"},"")))</f>
        <v>12</v>
      </c>
      <c r="AC2678" t="str">
        <f t="shared" si="289"/>
        <v>Potential Duplicate</v>
      </c>
      <c r="AD2678">
        <f t="shared" si="290"/>
        <v>2</v>
      </c>
      <c r="AE2678">
        <f t="shared" si="291"/>
        <v>1</v>
      </c>
      <c r="AF2678" t="str">
        <f t="shared" si="292"/>
        <v>Yes</v>
      </c>
      <c r="AG2678">
        <f t="shared" ca="1" si="293"/>
        <v>95</v>
      </c>
      <c r="AH2678" t="str">
        <f ca="1">IF(OR(V2678="",AG2678=""),"Yes",IF(AG2678&gt;Config!$B$41,"Yes","No"))</f>
        <v>No</v>
      </c>
    </row>
    <row r="2679" spans="1:34" x14ac:dyDescent="0.25">
      <c r="A2679" s="1" t="s">
        <v>19303</v>
      </c>
      <c r="B2679" s="1" t="s">
        <v>851</v>
      </c>
      <c r="C2679" s="1" t="s">
        <v>1166</v>
      </c>
      <c r="D2679" s="1" t="s">
        <v>19304</v>
      </c>
      <c r="E2679" s="1" t="s">
        <v>35137</v>
      </c>
      <c r="F2679" s="1" t="s">
        <v>19305</v>
      </c>
      <c r="G2679" t="str">
        <f t="shared" si="287"/>
        <v>Valid</v>
      </c>
      <c r="H2679" s="1" t="s">
        <v>19306</v>
      </c>
      <c r="I2679" t="str" cm="1">
        <f t="array" ref="I2679">IF(OR(TRIM(H2679)="",ISNUMBER(SEARCH("#",H2679)),AA2679&lt;Config!$B$8,SUMPRODUCT(--ISNUMBER(SEARCH({"a";"b";"c";"d";"e";"f";"g";"h";"i";"j";"k";"l";"m";"n";"o";"p";"q";"r";"s";"t";"u";"v";"w";"x";"y";"z"},H2679)))&gt;0),"Invalid","Valid")</f>
        <v>Valid</v>
      </c>
      <c r="J2679" s="1" t="s">
        <v>19307</v>
      </c>
      <c r="K2679" s="1" t="s">
        <v>425</v>
      </c>
      <c r="L2679" s="1" t="s">
        <v>179</v>
      </c>
      <c r="M2679" s="1" t="s">
        <v>343</v>
      </c>
      <c r="N2679" s="1" t="s">
        <v>33819</v>
      </c>
      <c r="O2679" s="1" t="s">
        <v>180</v>
      </c>
      <c r="P2679" t="s">
        <v>87</v>
      </c>
      <c r="Q2679" s="1" t="s">
        <v>88</v>
      </c>
      <c r="R2679" s="1" t="s">
        <v>212</v>
      </c>
      <c r="S2679" s="1" t="s">
        <v>19308</v>
      </c>
      <c r="T2679" s="1" t="s">
        <v>19309</v>
      </c>
      <c r="U2679" s="1" t="s">
        <v>3973</v>
      </c>
      <c r="V2679" s="1" t="s">
        <v>19310</v>
      </c>
      <c r="W2679" s="1" t="s">
        <v>33823</v>
      </c>
      <c r="X2679" t="str">
        <f t="shared" si="288"/>
        <v>Complete</v>
      </c>
      <c r="Y2679">
        <f>MAX(0,100-IF(G2679="Invalid",Config!$B$5,0)-IF(I2679="Invalid",Config!$B$6,0)-IF(X2679="Incomplete",Config!$B$7,0)-IF(AF2679="Yes",Config!$B$37,0))</f>
        <v>100</v>
      </c>
      <c r="Z2679" s="1">
        <f>IF(OR(TRIM(B2679)="",COUNTIF(Config!$B$15:$B$19,B2679)&gt;0),1,0)+IF(OR(TRIM(C2679)="",COUNTIF(Config!$B$15:$B$19,C2679)&gt;0),1,0)+IF(OR(TRIM(F2679)="",COUNTIF(Config!$B$15:$B$19,F2679)&gt;0),1,0)+IF(OR(TRIM(H2679)="",COUNTIF(Config!$B$15:$B$19,H2679)&gt;0),1,0)+IF(OR(TRIM(E2679)="",COUNTIF(Config!$B$15:$B$19,E2679)&gt;0),1,0)+IF(OR(TRIM(K2679)="",COUNTIF(Config!$B$15:$B$19,K2679)&gt;0),1,0)+IF(OR(TRIM(P2679)="",COUNTIF(Config!$B$15:$B$19,P2679)&gt;0),1,0)+IF(OR(TRIM(R2679)="",COUNTIF(Config!$B$15:$B$19,R2679)&gt;0),1,0)</f>
        <v>0</v>
      </c>
      <c r="AA2679" s="1" cm="1">
        <f t="array" ref="AA2679">SUMPRODUCT(LEN(H2679)-LEN(SUBSTITUTE(H2679,{"0";"1";"2";"3";"4";"5";"6";"7";"8";"9"},"")))</f>
        <v>10</v>
      </c>
      <c r="AC2679" t="str">
        <f t="shared" si="289"/>
        <v/>
      </c>
      <c r="AD2679">
        <f t="shared" si="290"/>
        <v>1</v>
      </c>
      <c r="AE2679">
        <f t="shared" si="291"/>
        <v>1</v>
      </c>
      <c r="AF2679" t="str">
        <f t="shared" si="292"/>
        <v>No</v>
      </c>
      <c r="AG2679">
        <f t="shared" ca="1" si="293"/>
        <v>204</v>
      </c>
      <c r="AH2679" t="str">
        <f ca="1">IF(OR(V2679="",AG2679=""),"Yes",IF(AG2679&gt;Config!$B$41,"Yes","No"))</f>
        <v>No</v>
      </c>
    </row>
    <row r="2680" spans="1:34" x14ac:dyDescent="0.25">
      <c r="A2680" s="1" t="s">
        <v>19311</v>
      </c>
      <c r="B2680" s="1" t="s">
        <v>544</v>
      </c>
      <c r="C2680" s="1" t="s">
        <v>205</v>
      </c>
      <c r="D2680" s="1" t="s">
        <v>7047</v>
      </c>
      <c r="E2680" s="1" t="s">
        <v>34913</v>
      </c>
      <c r="F2680" s="1" t="s">
        <v>19312</v>
      </c>
      <c r="G2680" t="str">
        <f t="shared" si="287"/>
        <v>Valid</v>
      </c>
      <c r="H2680" s="1" t="s">
        <v>19313</v>
      </c>
      <c r="I2680" t="str" cm="1">
        <f t="array" ref="I2680">IF(OR(TRIM(H2680)="",ISNUMBER(SEARCH("#",H2680)),AA2680&lt;Config!$B$8,SUMPRODUCT(--ISNUMBER(SEARCH({"a";"b";"c";"d";"e";"f";"g";"h";"i";"j";"k";"l";"m";"n";"o";"p";"q";"r";"s";"t";"u";"v";"w";"x";"y";"z"},H2680)))&gt;0),"Invalid","Valid")</f>
        <v>Valid</v>
      </c>
      <c r="J2680" s="1" t="s">
        <v>19314</v>
      </c>
      <c r="K2680" s="1" t="s">
        <v>1001</v>
      </c>
      <c r="L2680" s="1" t="s">
        <v>84</v>
      </c>
      <c r="M2680" s="1" t="s">
        <v>103</v>
      </c>
      <c r="N2680" s="1" t="s">
        <v>33819</v>
      </c>
      <c r="O2680" s="1" t="s">
        <v>180</v>
      </c>
      <c r="P2680" t="s">
        <v>236</v>
      </c>
      <c r="Q2680" s="1" t="s">
        <v>254</v>
      </c>
      <c r="R2680" s="1" t="s">
        <v>238</v>
      </c>
      <c r="S2680" s="1" t="s">
        <v>2256</v>
      </c>
      <c r="T2680" s="1" t="s">
        <v>19315</v>
      </c>
      <c r="U2680" s="1" t="s">
        <v>6031</v>
      </c>
      <c r="V2680" s="1" t="s">
        <v>1882</v>
      </c>
      <c r="W2680" s="1" t="s">
        <v>75</v>
      </c>
      <c r="X2680" t="str">
        <f t="shared" si="288"/>
        <v>Complete</v>
      </c>
      <c r="Y2680">
        <f>MAX(0,100-IF(G2680="Invalid",Config!$B$5,0)-IF(I2680="Invalid",Config!$B$6,0)-IF(X2680="Incomplete",Config!$B$7,0)-IF(AF2680="Yes",Config!$B$37,0))</f>
        <v>100</v>
      </c>
      <c r="Z2680" s="1">
        <f>IF(OR(TRIM(B2680)="",COUNTIF(Config!$B$15:$B$19,B2680)&gt;0),1,0)+IF(OR(TRIM(C2680)="",COUNTIF(Config!$B$15:$B$19,C2680)&gt;0),1,0)+IF(OR(TRIM(F2680)="",COUNTIF(Config!$B$15:$B$19,F2680)&gt;0),1,0)+IF(OR(TRIM(H2680)="",COUNTIF(Config!$B$15:$B$19,H2680)&gt;0),1,0)+IF(OR(TRIM(E2680)="",COUNTIF(Config!$B$15:$B$19,E2680)&gt;0),1,0)+IF(OR(TRIM(K2680)="",COUNTIF(Config!$B$15:$B$19,K2680)&gt;0),1,0)+IF(OR(TRIM(P2680)="",COUNTIF(Config!$B$15:$B$19,P2680)&gt;0),1,0)+IF(OR(TRIM(R2680)="",COUNTIF(Config!$B$15:$B$19,R2680)&gt;0),1,0)</f>
        <v>0</v>
      </c>
      <c r="AA2680" s="1" cm="1">
        <f t="array" ref="AA2680">SUMPRODUCT(LEN(H2680)-LEN(SUBSTITUTE(H2680,{"0";"1";"2";"3";"4";"5";"6";"7";"8";"9"},"")))</f>
        <v>12</v>
      </c>
      <c r="AC2680" t="str">
        <f t="shared" si="289"/>
        <v/>
      </c>
      <c r="AD2680">
        <f t="shared" si="290"/>
        <v>1</v>
      </c>
      <c r="AE2680">
        <f t="shared" si="291"/>
        <v>1</v>
      </c>
      <c r="AF2680" t="str">
        <f t="shared" si="292"/>
        <v>No</v>
      </c>
      <c r="AG2680">
        <f t="shared" ca="1" si="293"/>
        <v>422</v>
      </c>
      <c r="AH2680" t="str">
        <f ca="1">IF(OR(V2680="",AG2680=""),"Yes",IF(AG2680&gt;Config!$B$41,"Yes","No"))</f>
        <v>Yes</v>
      </c>
    </row>
    <row r="2681" spans="1:34" x14ac:dyDescent="0.25">
      <c r="A2681" s="1" t="s">
        <v>19316</v>
      </c>
      <c r="B2681" s="1" t="s">
        <v>188</v>
      </c>
      <c r="C2681" s="1" t="s">
        <v>1068</v>
      </c>
      <c r="D2681" s="1" t="s">
        <v>18175</v>
      </c>
      <c r="E2681" s="1" t="s">
        <v>35138</v>
      </c>
      <c r="F2681" s="1" t="s">
        <v>19317</v>
      </c>
      <c r="G2681" t="str">
        <f t="shared" si="287"/>
        <v>Valid</v>
      </c>
      <c r="H2681" s="1" t="s">
        <v>19318</v>
      </c>
      <c r="I2681" t="str" cm="1">
        <f t="array" ref="I2681">IF(OR(TRIM(H2681)="",ISNUMBER(SEARCH("#",H2681)),AA2681&lt;Config!$B$8,SUMPRODUCT(--ISNUMBER(SEARCH({"a";"b";"c";"d";"e";"f";"g";"h";"i";"j";"k";"l";"m";"n";"o";"p";"q";"r";"s";"t";"u";"v";"w";"x";"y";"z"},H2681)))&gt;0),"Invalid","Valid")</f>
        <v>Valid</v>
      </c>
      <c r="J2681" s="1" t="s">
        <v>19319</v>
      </c>
      <c r="K2681" s="1" t="s">
        <v>481</v>
      </c>
      <c r="L2681" s="1" t="s">
        <v>450</v>
      </c>
      <c r="M2681" s="1" t="s">
        <v>165</v>
      </c>
      <c r="N2681" s="1" t="s">
        <v>224</v>
      </c>
      <c r="O2681" s="1" t="s">
        <v>196</v>
      </c>
      <c r="P2681" t="s">
        <v>53</v>
      </c>
      <c r="Q2681" s="1" t="s">
        <v>197</v>
      </c>
      <c r="R2681" s="1" t="s">
        <v>70</v>
      </c>
      <c r="S2681" s="1" t="s">
        <v>19320</v>
      </c>
      <c r="T2681" s="1" t="s">
        <v>19321</v>
      </c>
      <c r="U2681" s="1" t="s">
        <v>9235</v>
      </c>
      <c r="V2681" s="1" t="s">
        <v>3997</v>
      </c>
      <c r="W2681" s="1" t="s">
        <v>186</v>
      </c>
      <c r="X2681" t="str">
        <f t="shared" si="288"/>
        <v>Complete</v>
      </c>
      <c r="Y2681">
        <f>MAX(0,100-IF(G2681="Invalid",Config!$B$5,0)-IF(I2681="Invalid",Config!$B$6,0)-IF(X2681="Incomplete",Config!$B$7,0)-IF(AF2681="Yes",Config!$B$37,0))</f>
        <v>100</v>
      </c>
      <c r="Z2681" s="1">
        <f>IF(OR(TRIM(B2681)="",COUNTIF(Config!$B$15:$B$19,B2681)&gt;0),1,0)+IF(OR(TRIM(C2681)="",COUNTIF(Config!$B$15:$B$19,C2681)&gt;0),1,0)+IF(OR(TRIM(F2681)="",COUNTIF(Config!$B$15:$B$19,F2681)&gt;0),1,0)+IF(OR(TRIM(H2681)="",COUNTIF(Config!$B$15:$B$19,H2681)&gt;0),1,0)+IF(OR(TRIM(E2681)="",COUNTIF(Config!$B$15:$B$19,E2681)&gt;0),1,0)+IF(OR(TRIM(K2681)="",COUNTIF(Config!$B$15:$B$19,K2681)&gt;0),1,0)+IF(OR(TRIM(P2681)="",COUNTIF(Config!$B$15:$B$19,P2681)&gt;0),1,0)+IF(OR(TRIM(R2681)="",COUNTIF(Config!$B$15:$B$19,R2681)&gt;0),1,0)</f>
        <v>0</v>
      </c>
      <c r="AA2681" s="1" cm="1">
        <f t="array" ref="AA2681">SUMPRODUCT(LEN(H2681)-LEN(SUBSTITUTE(H2681,{"0";"1";"2";"3";"4";"5";"6";"7";"8";"9"},"")))</f>
        <v>12</v>
      </c>
      <c r="AC2681" t="str">
        <f t="shared" si="289"/>
        <v/>
      </c>
      <c r="AD2681">
        <f t="shared" si="290"/>
        <v>1</v>
      </c>
      <c r="AE2681">
        <f t="shared" si="291"/>
        <v>1</v>
      </c>
      <c r="AF2681" t="str">
        <f t="shared" si="292"/>
        <v>No</v>
      </c>
      <c r="AG2681">
        <f t="shared" ca="1" si="293"/>
        <v>154</v>
      </c>
      <c r="AH2681" t="str">
        <f ca="1">IF(OR(V2681="",AG2681=""),"Yes",IF(AG2681&gt;Config!$B$41,"Yes","No"))</f>
        <v>No</v>
      </c>
    </row>
    <row r="2682" spans="1:34" x14ac:dyDescent="0.25">
      <c r="A2682" s="1" t="s">
        <v>19322</v>
      </c>
      <c r="B2682" s="1" t="s">
        <v>62</v>
      </c>
      <c r="C2682" s="1" t="s">
        <v>996</v>
      </c>
      <c r="D2682" s="1" t="s">
        <v>19323</v>
      </c>
      <c r="E2682" s="1" t="s">
        <v>35139</v>
      </c>
      <c r="F2682" s="1" t="s">
        <v>19324</v>
      </c>
      <c r="G2682" t="str">
        <f t="shared" si="287"/>
        <v>Valid</v>
      </c>
      <c r="H2682" s="1" t="s">
        <v>19325</v>
      </c>
      <c r="I2682" t="str" cm="1">
        <f t="array" ref="I2682">IF(OR(TRIM(H2682)="",ISNUMBER(SEARCH("#",H2682)),AA2682&lt;Config!$B$8,SUMPRODUCT(--ISNUMBER(SEARCH({"a";"b";"c";"d";"e";"f";"g";"h";"i";"j";"k";"l";"m";"n";"o";"p";"q";"r";"s";"t";"u";"v";"w";"x";"y";"z"},H2682)))&gt;0),"Invalid","Valid")</f>
        <v>Valid</v>
      </c>
      <c r="J2682" s="1" t="s">
        <v>19326</v>
      </c>
      <c r="K2682" s="1" t="s">
        <v>48</v>
      </c>
      <c r="L2682" s="1" t="s">
        <v>49</v>
      </c>
      <c r="M2682" s="1" t="s">
        <v>391</v>
      </c>
      <c r="N2682" s="1" t="s">
        <v>713</v>
      </c>
      <c r="O2682" s="1" t="s">
        <v>149</v>
      </c>
      <c r="P2682" t="s">
        <v>53</v>
      </c>
      <c r="Q2682" s="1" t="s">
        <v>150</v>
      </c>
      <c r="R2682" s="1" t="s">
        <v>55</v>
      </c>
      <c r="S2682" s="1" t="s">
        <v>14889</v>
      </c>
      <c r="T2682" s="1" t="s">
        <v>19327</v>
      </c>
      <c r="U2682" s="1" t="s">
        <v>4152</v>
      </c>
      <c r="V2682" s="1" t="s">
        <v>1760</v>
      </c>
      <c r="W2682" s="1" t="s">
        <v>125</v>
      </c>
      <c r="X2682" t="str">
        <f t="shared" si="288"/>
        <v>Complete</v>
      </c>
      <c r="Y2682">
        <f>MAX(0,100-IF(G2682="Invalid",Config!$B$5,0)-IF(I2682="Invalid",Config!$B$6,0)-IF(X2682="Incomplete",Config!$B$7,0)-IF(AF2682="Yes",Config!$B$37,0))</f>
        <v>100</v>
      </c>
      <c r="Z2682" s="1">
        <f>IF(OR(TRIM(B2682)="",COUNTIF(Config!$B$15:$B$19,B2682)&gt;0),1,0)+IF(OR(TRIM(C2682)="",COUNTIF(Config!$B$15:$B$19,C2682)&gt;0),1,0)+IF(OR(TRIM(F2682)="",COUNTIF(Config!$B$15:$B$19,F2682)&gt;0),1,0)+IF(OR(TRIM(H2682)="",COUNTIF(Config!$B$15:$B$19,H2682)&gt;0),1,0)+IF(OR(TRIM(E2682)="",COUNTIF(Config!$B$15:$B$19,E2682)&gt;0),1,0)+IF(OR(TRIM(K2682)="",COUNTIF(Config!$B$15:$B$19,K2682)&gt;0),1,0)+IF(OR(TRIM(P2682)="",COUNTIF(Config!$B$15:$B$19,P2682)&gt;0),1,0)+IF(OR(TRIM(R2682)="",COUNTIF(Config!$B$15:$B$19,R2682)&gt;0),1,0)</f>
        <v>0</v>
      </c>
      <c r="AA2682" s="1" cm="1">
        <f t="array" ref="AA2682">SUMPRODUCT(LEN(H2682)-LEN(SUBSTITUTE(H2682,{"0";"1";"2";"3";"4";"5";"6";"7";"8";"9"},"")))</f>
        <v>12</v>
      </c>
      <c r="AC2682" t="str">
        <f t="shared" si="289"/>
        <v/>
      </c>
      <c r="AD2682">
        <f t="shared" si="290"/>
        <v>1</v>
      </c>
      <c r="AE2682">
        <f t="shared" si="291"/>
        <v>1</v>
      </c>
      <c r="AF2682" t="str">
        <f t="shared" si="292"/>
        <v>No</v>
      </c>
      <c r="AG2682">
        <f t="shared" ca="1" si="293"/>
        <v>263</v>
      </c>
      <c r="AH2682" t="str">
        <f ca="1">IF(OR(V2682="",AG2682=""),"Yes",IF(AG2682&gt;Config!$B$41,"Yes","No"))</f>
        <v>No</v>
      </c>
    </row>
    <row r="2683" spans="1:34" x14ac:dyDescent="0.25">
      <c r="A2683" s="1" t="s">
        <v>19328</v>
      </c>
      <c r="B2683" s="1" t="s">
        <v>1266</v>
      </c>
      <c r="C2683" s="1" t="s">
        <v>499</v>
      </c>
      <c r="D2683" s="1" t="s">
        <v>19329</v>
      </c>
      <c r="E2683" s="1" t="s">
        <v>33829</v>
      </c>
      <c r="F2683" s="1" t="s">
        <v>19330</v>
      </c>
      <c r="G2683" t="str">
        <f t="shared" si="287"/>
        <v>Valid</v>
      </c>
      <c r="H2683" s="1" t="s">
        <v>19331</v>
      </c>
      <c r="I2683" t="str" cm="1">
        <f t="array" ref="I2683">IF(OR(TRIM(H2683)="",ISNUMBER(SEARCH("#",H2683)),AA2683&lt;Config!$B$8,SUMPRODUCT(--ISNUMBER(SEARCH({"a";"b";"c";"d";"e";"f";"g";"h";"i";"j";"k";"l";"m";"n";"o";"p";"q";"r";"s";"t";"u";"v";"w";"x";"y";"z"},H2683)))&gt;0),"Invalid","Valid")</f>
        <v>Valid</v>
      </c>
      <c r="J2683" s="1" t="s">
        <v>19332</v>
      </c>
      <c r="K2683" s="1" t="s">
        <v>250</v>
      </c>
      <c r="L2683" s="1" t="s">
        <v>49</v>
      </c>
      <c r="M2683" s="1" t="s">
        <v>517</v>
      </c>
      <c r="N2683" s="1" t="s">
        <v>86</v>
      </c>
      <c r="O2683" s="1" t="s">
        <v>180</v>
      </c>
      <c r="P2683" t="s">
        <v>87</v>
      </c>
      <c r="Q2683" s="1" t="s">
        <v>166</v>
      </c>
      <c r="R2683" s="1" t="s">
        <v>212</v>
      </c>
      <c r="S2683" s="1" t="s">
        <v>8515</v>
      </c>
      <c r="T2683" s="1" t="s">
        <v>19333</v>
      </c>
      <c r="U2683" s="1" t="s">
        <v>5314</v>
      </c>
      <c r="V2683" s="1" t="s">
        <v>4621</v>
      </c>
      <c r="W2683" s="1" t="s">
        <v>125</v>
      </c>
      <c r="X2683" t="str">
        <f t="shared" si="288"/>
        <v>Incomplete</v>
      </c>
      <c r="Y2683">
        <f>MAX(0,100-IF(G2683="Invalid",Config!$B$5,0)-IF(I2683="Invalid",Config!$B$6,0)-IF(X2683="Incomplete",Config!$B$7,0)-IF(AF2683="Yes",Config!$B$37,0))</f>
        <v>60</v>
      </c>
      <c r="Z2683" s="1">
        <f>IF(OR(TRIM(B2683)="",COUNTIF(Config!$B$15:$B$19,B2683)&gt;0),1,0)+IF(OR(TRIM(C2683)="",COUNTIF(Config!$B$15:$B$19,C2683)&gt;0),1,0)+IF(OR(TRIM(F2683)="",COUNTIF(Config!$B$15:$B$19,F2683)&gt;0),1,0)+IF(OR(TRIM(H2683)="",COUNTIF(Config!$B$15:$B$19,H2683)&gt;0),1,0)+IF(OR(TRIM(E2683)="",COUNTIF(Config!$B$15:$B$19,E2683)&gt;0),1,0)+IF(OR(TRIM(K2683)="",COUNTIF(Config!$B$15:$B$19,K2683)&gt;0),1,0)+IF(OR(TRIM(P2683)="",COUNTIF(Config!$B$15:$B$19,P2683)&gt;0),1,0)+IF(OR(TRIM(R2683)="",COUNTIF(Config!$B$15:$B$19,R2683)&gt;0),1,0)</f>
        <v>1</v>
      </c>
      <c r="AA2683" s="1" cm="1">
        <f t="array" ref="AA2683">SUMPRODUCT(LEN(H2683)-LEN(SUBSTITUTE(H2683,{"0";"1";"2";"3";"4";"5";"6";"7";"8";"9"},"")))</f>
        <v>10</v>
      </c>
      <c r="AC2683" t="str">
        <f t="shared" si="289"/>
        <v>Incomplete Profile</v>
      </c>
      <c r="AD2683">
        <f t="shared" si="290"/>
        <v>1</v>
      </c>
      <c r="AE2683">
        <f t="shared" si="291"/>
        <v>1</v>
      </c>
      <c r="AF2683" t="str">
        <f t="shared" si="292"/>
        <v>No</v>
      </c>
      <c r="AG2683">
        <f t="shared" ca="1" si="293"/>
        <v>449</v>
      </c>
      <c r="AH2683" t="str">
        <f ca="1">IF(OR(V2683="",AG2683=""),"Yes",IF(AG2683&gt;Config!$B$41,"Yes","No"))</f>
        <v>Yes</v>
      </c>
    </row>
    <row r="2684" spans="1:34" x14ac:dyDescent="0.25">
      <c r="A2684" s="1" t="s">
        <v>19334</v>
      </c>
      <c r="B2684" s="1" t="s">
        <v>386</v>
      </c>
      <c r="C2684" s="1" t="s">
        <v>78</v>
      </c>
      <c r="D2684" s="1" t="s">
        <v>19335</v>
      </c>
      <c r="E2684" s="1" t="s">
        <v>33829</v>
      </c>
      <c r="F2684" s="1" t="s">
        <v>19336</v>
      </c>
      <c r="G2684" t="str">
        <f t="shared" si="287"/>
        <v>Valid</v>
      </c>
      <c r="H2684" s="1" t="s">
        <v>19337</v>
      </c>
      <c r="I2684" t="str" cm="1">
        <f t="array" ref="I2684">IF(OR(TRIM(H2684)="",ISNUMBER(SEARCH("#",H2684)),AA2684&lt;Config!$B$8,SUMPRODUCT(--ISNUMBER(SEARCH({"a";"b";"c";"d";"e";"f";"g";"h";"i";"j";"k";"l";"m";"n";"o";"p";"q";"r";"s";"t";"u";"v";"w";"x";"y";"z"},H2684)))&gt;0),"Invalid","Valid")</f>
        <v>Valid</v>
      </c>
      <c r="J2684" s="1" t="s">
        <v>19338</v>
      </c>
      <c r="K2684" s="1" t="s">
        <v>195</v>
      </c>
      <c r="L2684" s="1" t="s">
        <v>84</v>
      </c>
      <c r="M2684" s="1" t="s">
        <v>391</v>
      </c>
      <c r="N2684" s="1" t="s">
        <v>358</v>
      </c>
      <c r="O2684" s="1" t="s">
        <v>180</v>
      </c>
      <c r="P2684" t="s">
        <v>53</v>
      </c>
      <c r="Q2684" s="1" t="s">
        <v>54</v>
      </c>
      <c r="R2684" s="1" t="s">
        <v>70</v>
      </c>
      <c r="S2684" s="1" t="s">
        <v>14375</v>
      </c>
      <c r="T2684" s="1" t="s">
        <v>19339</v>
      </c>
      <c r="U2684" s="1" t="s">
        <v>7584</v>
      </c>
      <c r="V2684" s="1" t="s">
        <v>3513</v>
      </c>
      <c r="W2684" s="1" t="s">
        <v>75</v>
      </c>
      <c r="X2684" t="str">
        <f t="shared" si="288"/>
        <v>Incomplete</v>
      </c>
      <c r="Y2684">
        <f>MAX(0,100-IF(G2684="Invalid",Config!$B$5,0)-IF(I2684="Invalid",Config!$B$6,0)-IF(X2684="Incomplete",Config!$B$7,0)-IF(AF2684="Yes",Config!$B$37,0))</f>
        <v>60</v>
      </c>
      <c r="Z2684" s="1">
        <f>IF(OR(TRIM(B2684)="",COUNTIF(Config!$B$15:$B$19,B2684)&gt;0),1,0)+IF(OR(TRIM(C2684)="",COUNTIF(Config!$B$15:$B$19,C2684)&gt;0),1,0)+IF(OR(TRIM(F2684)="",COUNTIF(Config!$B$15:$B$19,F2684)&gt;0),1,0)+IF(OR(TRIM(H2684)="",COUNTIF(Config!$B$15:$B$19,H2684)&gt;0),1,0)+IF(OR(TRIM(E2684)="",COUNTIF(Config!$B$15:$B$19,E2684)&gt;0),1,0)+IF(OR(TRIM(K2684)="",COUNTIF(Config!$B$15:$B$19,K2684)&gt;0),1,0)+IF(OR(TRIM(P2684)="",COUNTIF(Config!$B$15:$B$19,P2684)&gt;0),1,0)+IF(OR(TRIM(R2684)="",COUNTIF(Config!$B$15:$B$19,R2684)&gt;0),1,0)</f>
        <v>1</v>
      </c>
      <c r="AA2684" s="1" cm="1">
        <f t="array" ref="AA2684">SUMPRODUCT(LEN(H2684)-LEN(SUBSTITUTE(H2684,{"0";"1";"2";"3";"4";"5";"6";"7";"8";"9"},"")))</f>
        <v>10</v>
      </c>
      <c r="AC2684" t="str">
        <f t="shared" si="289"/>
        <v>Incomplete Profile</v>
      </c>
      <c r="AD2684">
        <f t="shared" si="290"/>
        <v>1</v>
      </c>
      <c r="AE2684">
        <f t="shared" si="291"/>
        <v>1</v>
      </c>
      <c r="AF2684" t="str">
        <f t="shared" si="292"/>
        <v>No</v>
      </c>
      <c r="AG2684">
        <f t="shared" ca="1" si="293"/>
        <v>129</v>
      </c>
      <c r="AH2684" t="str">
        <f ca="1">IF(OR(V2684="",AG2684=""),"Yes",IF(AG2684&gt;Config!$B$41,"Yes","No"))</f>
        <v>No</v>
      </c>
    </row>
    <row r="2685" spans="1:34" x14ac:dyDescent="0.25">
      <c r="A2685" s="1" t="s">
        <v>19340</v>
      </c>
      <c r="B2685" s="1" t="s">
        <v>1293</v>
      </c>
      <c r="C2685" s="1" t="s">
        <v>535</v>
      </c>
      <c r="D2685" s="1" t="s">
        <v>19341</v>
      </c>
      <c r="E2685" s="1" t="s">
        <v>35140</v>
      </c>
      <c r="F2685" s="1" t="s">
        <v>19342</v>
      </c>
      <c r="G2685" t="str">
        <f t="shared" si="287"/>
        <v>Valid</v>
      </c>
      <c r="H2685" s="1" t="s">
        <v>19343</v>
      </c>
      <c r="I2685" t="str" cm="1">
        <f t="array" ref="I2685">IF(OR(TRIM(H2685)="",ISNUMBER(SEARCH("#",H2685)),AA2685&lt;Config!$B$8,SUMPRODUCT(--ISNUMBER(SEARCH({"a";"b";"c";"d";"e";"f";"g";"h";"i";"j";"k";"l";"m";"n";"o";"p";"q";"r";"s";"t";"u";"v";"w";"x";"y";"z"},H2685)))&gt;0),"Invalid","Valid")</f>
        <v>Valid</v>
      </c>
      <c r="J2685" s="1" t="s">
        <v>19344</v>
      </c>
      <c r="K2685" s="1" t="s">
        <v>28</v>
      </c>
      <c r="L2685" s="1" t="s">
        <v>49</v>
      </c>
      <c r="M2685" s="1" t="s">
        <v>235</v>
      </c>
      <c r="N2685" s="1" t="s">
        <v>68</v>
      </c>
      <c r="O2685" s="1" t="s">
        <v>149</v>
      </c>
      <c r="P2685" t="s">
        <v>87</v>
      </c>
      <c r="Q2685" s="1" t="s">
        <v>438</v>
      </c>
      <c r="R2685" s="1" t="s">
        <v>3115</v>
      </c>
      <c r="S2685" s="1" t="s">
        <v>19345</v>
      </c>
      <c r="T2685" s="1" t="s">
        <v>19346</v>
      </c>
      <c r="U2685" s="1" t="s">
        <v>13013</v>
      </c>
      <c r="V2685" s="1" t="s">
        <v>3246</v>
      </c>
      <c r="W2685" s="1" t="s">
        <v>186</v>
      </c>
      <c r="X2685" t="str">
        <f t="shared" si="288"/>
        <v>Complete</v>
      </c>
      <c r="Y2685">
        <f>MAX(0,100-IF(G2685="Invalid",Config!$B$5,0)-IF(I2685="Invalid",Config!$B$6,0)-IF(X2685="Incomplete",Config!$B$7,0)-IF(AF2685="Yes",Config!$B$37,0))</f>
        <v>100</v>
      </c>
      <c r="Z2685" s="1">
        <f>IF(OR(TRIM(B2685)="",COUNTIF(Config!$B$15:$B$19,B2685)&gt;0),1,0)+IF(OR(TRIM(C2685)="",COUNTIF(Config!$B$15:$B$19,C2685)&gt;0),1,0)+IF(OR(TRIM(F2685)="",COUNTIF(Config!$B$15:$B$19,F2685)&gt;0),1,0)+IF(OR(TRIM(H2685)="",COUNTIF(Config!$B$15:$B$19,H2685)&gt;0),1,0)+IF(OR(TRIM(E2685)="",COUNTIF(Config!$B$15:$B$19,E2685)&gt;0),1,0)+IF(OR(TRIM(K2685)="",COUNTIF(Config!$B$15:$B$19,K2685)&gt;0),1,0)+IF(OR(TRIM(P2685)="",COUNTIF(Config!$B$15:$B$19,P2685)&gt;0),1,0)+IF(OR(TRIM(R2685)="",COUNTIF(Config!$B$15:$B$19,R2685)&gt;0),1,0)</f>
        <v>0</v>
      </c>
      <c r="AA2685" s="1" cm="1">
        <f t="array" ref="AA2685">SUMPRODUCT(LEN(H2685)-LEN(SUBSTITUTE(H2685,{"0";"1";"2";"3";"4";"5";"6";"7";"8";"9"},"")))</f>
        <v>10</v>
      </c>
      <c r="AC2685" t="str">
        <f t="shared" si="289"/>
        <v/>
      </c>
      <c r="AD2685">
        <f t="shared" si="290"/>
        <v>1</v>
      </c>
      <c r="AE2685">
        <f t="shared" si="291"/>
        <v>1</v>
      </c>
      <c r="AF2685" t="str">
        <f t="shared" si="292"/>
        <v>No</v>
      </c>
      <c r="AG2685">
        <f t="shared" ca="1" si="293"/>
        <v>503</v>
      </c>
      <c r="AH2685" t="str">
        <f ca="1">IF(OR(V2685="",AG2685=""),"Yes",IF(AG2685&gt;Config!$B$41,"Yes","No"))</f>
        <v>Yes</v>
      </c>
    </row>
    <row r="2686" spans="1:34" x14ac:dyDescent="0.25">
      <c r="A2686" s="1" t="s">
        <v>19347</v>
      </c>
      <c r="B2686" s="1" t="s">
        <v>22</v>
      </c>
      <c r="C2686" s="1" t="s">
        <v>792</v>
      </c>
      <c r="D2686" s="1" t="s">
        <v>16609</v>
      </c>
      <c r="E2686" s="1" t="s">
        <v>35141</v>
      </c>
      <c r="F2686" s="1" t="s">
        <v>19348</v>
      </c>
      <c r="G2686" t="str">
        <f t="shared" si="287"/>
        <v>Valid</v>
      </c>
      <c r="H2686" s="1" t="s">
        <v>19349</v>
      </c>
      <c r="I2686" t="str" cm="1">
        <f t="array" ref="I2686">IF(OR(TRIM(H2686)="",ISNUMBER(SEARCH("#",H2686)),AA2686&lt;Config!$B$8,SUMPRODUCT(--ISNUMBER(SEARCH({"a";"b";"c";"d";"e";"f";"g";"h";"i";"j";"k";"l";"m";"n";"o";"p";"q";"r";"s";"t";"u";"v";"w";"x";"y";"z"},H2686)))&gt;0),"Invalid","Valid")</f>
        <v>Valid</v>
      </c>
      <c r="J2686" s="1" t="s">
        <v>19350</v>
      </c>
      <c r="K2686" s="1" t="s">
        <v>866</v>
      </c>
      <c r="L2686" s="1" t="s">
        <v>179</v>
      </c>
      <c r="M2686" s="1" t="s">
        <v>50</v>
      </c>
      <c r="N2686" s="1" t="s">
        <v>68</v>
      </c>
      <c r="O2686" s="1" t="s">
        <v>69</v>
      </c>
      <c r="P2686" t="s">
        <v>87</v>
      </c>
      <c r="Q2686" s="1" t="s">
        <v>438</v>
      </c>
      <c r="R2686" s="1" t="s">
        <v>212</v>
      </c>
      <c r="S2686" s="1" t="s">
        <v>19351</v>
      </c>
      <c r="T2686" s="1" t="s">
        <v>19352</v>
      </c>
      <c r="U2686" s="1" t="s">
        <v>8257</v>
      </c>
      <c r="V2686" s="1" t="s">
        <v>140</v>
      </c>
      <c r="W2686" s="1" t="s">
        <v>202</v>
      </c>
      <c r="X2686" t="str">
        <f t="shared" si="288"/>
        <v>Complete</v>
      </c>
      <c r="Y2686">
        <f>MAX(0,100-IF(G2686="Invalid",Config!$B$5,0)-IF(I2686="Invalid",Config!$B$6,0)-IF(X2686="Incomplete",Config!$B$7,0)-IF(AF2686="Yes",Config!$B$37,0))</f>
        <v>100</v>
      </c>
      <c r="Z2686" s="1">
        <f>IF(OR(TRIM(B2686)="",COUNTIF(Config!$B$15:$B$19,B2686)&gt;0),1,0)+IF(OR(TRIM(C2686)="",COUNTIF(Config!$B$15:$B$19,C2686)&gt;0),1,0)+IF(OR(TRIM(F2686)="",COUNTIF(Config!$B$15:$B$19,F2686)&gt;0),1,0)+IF(OR(TRIM(H2686)="",COUNTIF(Config!$B$15:$B$19,H2686)&gt;0),1,0)+IF(OR(TRIM(E2686)="",COUNTIF(Config!$B$15:$B$19,E2686)&gt;0),1,0)+IF(OR(TRIM(K2686)="",COUNTIF(Config!$B$15:$B$19,K2686)&gt;0),1,0)+IF(OR(TRIM(P2686)="",COUNTIF(Config!$B$15:$B$19,P2686)&gt;0),1,0)+IF(OR(TRIM(R2686)="",COUNTIF(Config!$B$15:$B$19,R2686)&gt;0),1,0)</f>
        <v>0</v>
      </c>
      <c r="AA2686" s="1" cm="1">
        <f t="array" ref="AA2686">SUMPRODUCT(LEN(H2686)-LEN(SUBSTITUTE(H2686,{"0";"1";"2";"3";"4";"5";"6";"7";"8";"9"},"")))</f>
        <v>10</v>
      </c>
      <c r="AC2686" t="str">
        <f t="shared" si="289"/>
        <v/>
      </c>
      <c r="AD2686">
        <f t="shared" si="290"/>
        <v>1</v>
      </c>
      <c r="AE2686">
        <f t="shared" si="291"/>
        <v>1</v>
      </c>
      <c r="AF2686" t="str">
        <f t="shared" si="292"/>
        <v>No</v>
      </c>
      <c r="AG2686">
        <f t="shared" ca="1" si="293"/>
        <v>37</v>
      </c>
      <c r="AH2686" t="str">
        <f ca="1">IF(OR(V2686="",AG2686=""),"Yes",IF(AG2686&gt;Config!$B$41,"Yes","No"))</f>
        <v>No</v>
      </c>
    </row>
    <row r="2687" spans="1:34" x14ac:dyDescent="0.25">
      <c r="A2687" s="1" t="s">
        <v>19353</v>
      </c>
      <c r="B2687" s="1" t="s">
        <v>3087</v>
      </c>
      <c r="C2687" s="1" t="s">
        <v>861</v>
      </c>
      <c r="D2687" s="1" t="s">
        <v>19354</v>
      </c>
      <c r="E2687" s="1" t="s">
        <v>35142</v>
      </c>
      <c r="F2687" s="1" t="s">
        <v>19355</v>
      </c>
      <c r="G2687" t="str">
        <f t="shared" si="287"/>
        <v>Valid</v>
      </c>
      <c r="H2687" s="1" t="s">
        <v>4303</v>
      </c>
      <c r="I2687" t="str" cm="1">
        <f t="array" ref="I2687">IF(OR(TRIM(H2687)="",ISNUMBER(SEARCH("#",H2687)),AA2687&lt;Config!$B$8,SUMPRODUCT(--ISNUMBER(SEARCH({"a";"b";"c";"d";"e";"f";"g";"h";"i";"j";"k";"l";"m";"n";"o";"p";"q";"r";"s";"t";"u";"v";"w";"x";"y";"z"},H2687)))&gt;0),"Invalid","Valid")</f>
        <v>Valid</v>
      </c>
      <c r="J2687" s="1" t="s">
        <v>19356</v>
      </c>
      <c r="K2687" s="1" t="s">
        <v>28</v>
      </c>
      <c r="L2687" s="1" t="s">
        <v>29</v>
      </c>
      <c r="M2687" s="1" t="s">
        <v>517</v>
      </c>
      <c r="N2687" s="1" t="s">
        <v>211</v>
      </c>
      <c r="O2687" s="1" t="s">
        <v>69</v>
      </c>
      <c r="P2687" t="s">
        <v>344</v>
      </c>
      <c r="Q2687" s="1" t="s">
        <v>1199</v>
      </c>
      <c r="R2687" s="1" t="s">
        <v>1141</v>
      </c>
      <c r="S2687" s="1" t="s">
        <v>6953</v>
      </c>
      <c r="T2687" s="1" t="s">
        <v>19357</v>
      </c>
      <c r="U2687" s="1" t="s">
        <v>825</v>
      </c>
      <c r="V2687" s="1" t="s">
        <v>2478</v>
      </c>
      <c r="W2687" s="1" t="s">
        <v>384</v>
      </c>
      <c r="X2687" t="str">
        <f t="shared" si="288"/>
        <v>Complete</v>
      </c>
      <c r="Y2687">
        <f>MAX(0,100-IF(G2687="Invalid",Config!$B$5,0)-IF(I2687="Invalid",Config!$B$6,0)-IF(X2687="Incomplete",Config!$B$7,0)-IF(AF2687="Yes",Config!$B$37,0))</f>
        <v>75</v>
      </c>
      <c r="Z2687" s="1">
        <f>IF(OR(TRIM(B2687)="",COUNTIF(Config!$B$15:$B$19,B2687)&gt;0),1,0)+IF(OR(TRIM(C2687)="",COUNTIF(Config!$B$15:$B$19,C2687)&gt;0),1,0)+IF(OR(TRIM(F2687)="",COUNTIF(Config!$B$15:$B$19,F2687)&gt;0),1,0)+IF(OR(TRIM(H2687)="",COUNTIF(Config!$B$15:$B$19,H2687)&gt;0),1,0)+IF(OR(TRIM(E2687)="",COUNTIF(Config!$B$15:$B$19,E2687)&gt;0),1,0)+IF(OR(TRIM(K2687)="",COUNTIF(Config!$B$15:$B$19,K2687)&gt;0),1,0)+IF(OR(TRIM(P2687)="",COUNTIF(Config!$B$15:$B$19,P2687)&gt;0),1,0)+IF(OR(TRIM(R2687)="",COUNTIF(Config!$B$15:$B$19,R2687)&gt;0),1,0)</f>
        <v>0</v>
      </c>
      <c r="AA2687" s="1" cm="1">
        <f t="array" ref="AA2687">SUMPRODUCT(LEN(H2687)-LEN(SUBSTITUTE(H2687,{"0";"1";"2";"3";"4";"5";"6";"7";"8";"9"},"")))</f>
        <v>11</v>
      </c>
      <c r="AC2687" t="str">
        <f t="shared" si="289"/>
        <v>Potential Duplicate</v>
      </c>
      <c r="AD2687">
        <f t="shared" si="290"/>
        <v>1</v>
      </c>
      <c r="AE2687">
        <f t="shared" si="291"/>
        <v>2</v>
      </c>
      <c r="AF2687" t="str">
        <f t="shared" si="292"/>
        <v>Yes</v>
      </c>
      <c r="AG2687">
        <f t="shared" ca="1" si="293"/>
        <v>64</v>
      </c>
      <c r="AH2687" t="str">
        <f ca="1">IF(OR(V2687="",AG2687=""),"Yes",IF(AG2687&gt;Config!$B$41,"Yes","No"))</f>
        <v>No</v>
      </c>
    </row>
    <row r="2688" spans="1:34" x14ac:dyDescent="0.25">
      <c r="A2688" s="1" t="s">
        <v>19358</v>
      </c>
      <c r="B2688" s="1" t="s">
        <v>218</v>
      </c>
      <c r="C2688" s="1" t="s">
        <v>1806</v>
      </c>
      <c r="D2688" s="1" t="s">
        <v>19359</v>
      </c>
      <c r="E2688" s="1" t="s">
        <v>35143</v>
      </c>
      <c r="F2688" s="1" t="s">
        <v>19360</v>
      </c>
      <c r="G2688" t="str">
        <f t="shared" si="287"/>
        <v>Valid</v>
      </c>
      <c r="H2688" s="1" t="s">
        <v>19361</v>
      </c>
      <c r="I2688" t="str" cm="1">
        <f t="array" ref="I2688">IF(OR(TRIM(H2688)="",ISNUMBER(SEARCH("#",H2688)),AA2688&lt;Config!$B$8,SUMPRODUCT(--ISNUMBER(SEARCH({"a";"b";"c";"d";"e";"f";"g";"h";"i";"j";"k";"l";"m";"n";"o";"p";"q";"r";"s";"t";"u";"v";"w";"x";"y";"z"},H2688)))&gt;0),"Invalid","Valid")</f>
        <v>Valid</v>
      </c>
      <c r="J2688" s="1" t="s">
        <v>19362</v>
      </c>
      <c r="K2688" s="1" t="s">
        <v>516</v>
      </c>
      <c r="L2688" s="1" t="s">
        <v>164</v>
      </c>
      <c r="M2688" s="1" t="s">
        <v>343</v>
      </c>
      <c r="N2688" s="1" t="s">
        <v>211</v>
      </c>
      <c r="O2688" s="1" t="s">
        <v>69</v>
      </c>
      <c r="P2688" t="s">
        <v>104</v>
      </c>
      <c r="Q2688" s="1" t="s">
        <v>105</v>
      </c>
      <c r="R2688" s="1" t="s">
        <v>105</v>
      </c>
      <c r="S2688" s="1" t="s">
        <v>19363</v>
      </c>
      <c r="T2688" s="1" t="s">
        <v>19364</v>
      </c>
      <c r="U2688" s="1" t="s">
        <v>1546</v>
      </c>
      <c r="V2688" s="1" t="s">
        <v>8217</v>
      </c>
      <c r="W2688" s="1" t="s">
        <v>75</v>
      </c>
      <c r="X2688" t="str">
        <f t="shared" si="288"/>
        <v>Complete</v>
      </c>
      <c r="Y2688">
        <f>MAX(0,100-IF(G2688="Invalid",Config!$B$5,0)-IF(I2688="Invalid",Config!$B$6,0)-IF(X2688="Incomplete",Config!$B$7,0)-IF(AF2688="Yes",Config!$B$37,0))</f>
        <v>100</v>
      </c>
      <c r="Z2688" s="1">
        <f>IF(OR(TRIM(B2688)="",COUNTIF(Config!$B$15:$B$19,B2688)&gt;0),1,0)+IF(OR(TRIM(C2688)="",COUNTIF(Config!$B$15:$B$19,C2688)&gt;0),1,0)+IF(OR(TRIM(F2688)="",COUNTIF(Config!$B$15:$B$19,F2688)&gt;0),1,0)+IF(OR(TRIM(H2688)="",COUNTIF(Config!$B$15:$B$19,H2688)&gt;0),1,0)+IF(OR(TRIM(E2688)="",COUNTIF(Config!$B$15:$B$19,E2688)&gt;0),1,0)+IF(OR(TRIM(K2688)="",COUNTIF(Config!$B$15:$B$19,K2688)&gt;0),1,0)+IF(OR(TRIM(P2688)="",COUNTIF(Config!$B$15:$B$19,P2688)&gt;0),1,0)+IF(OR(TRIM(R2688)="",COUNTIF(Config!$B$15:$B$19,R2688)&gt;0),1,0)</f>
        <v>0</v>
      </c>
      <c r="AA2688" s="1" cm="1">
        <f t="array" ref="AA2688">SUMPRODUCT(LEN(H2688)-LEN(SUBSTITUTE(H2688,{"0";"1";"2";"3";"4";"5";"6";"7";"8";"9"},"")))</f>
        <v>10</v>
      </c>
      <c r="AC2688" t="str">
        <f t="shared" si="289"/>
        <v/>
      </c>
      <c r="AD2688">
        <f t="shared" si="290"/>
        <v>1</v>
      </c>
      <c r="AE2688">
        <f t="shared" si="291"/>
        <v>1</v>
      </c>
      <c r="AF2688" t="str">
        <f t="shared" si="292"/>
        <v>No</v>
      </c>
      <c r="AG2688">
        <f t="shared" ca="1" si="293"/>
        <v>123</v>
      </c>
      <c r="AH2688" t="str">
        <f ca="1">IF(OR(V2688="",AG2688=""),"Yes",IF(AG2688&gt;Config!$B$41,"Yes","No"))</f>
        <v>No</v>
      </c>
    </row>
    <row r="2689" spans="1:34" x14ac:dyDescent="0.25">
      <c r="A2689" s="1" t="s">
        <v>19365</v>
      </c>
      <c r="B2689" s="1" t="s">
        <v>295</v>
      </c>
      <c r="C2689" s="1" t="s">
        <v>33938</v>
      </c>
      <c r="D2689" s="1" t="s">
        <v>35144</v>
      </c>
      <c r="E2689" s="1" t="s">
        <v>33858</v>
      </c>
      <c r="F2689" s="1" t="s">
        <v>19366</v>
      </c>
      <c r="G2689" t="str">
        <f t="shared" si="287"/>
        <v>Valid</v>
      </c>
      <c r="H2689" s="1" t="s">
        <v>19367</v>
      </c>
      <c r="I2689" t="str" cm="1">
        <f t="array" ref="I2689">IF(OR(TRIM(H2689)="",ISNUMBER(SEARCH("#",H2689)),AA2689&lt;Config!$B$8,SUMPRODUCT(--ISNUMBER(SEARCH({"a";"b";"c";"d";"e";"f";"g";"h";"i";"j";"k";"l";"m";"n";"o";"p";"q";"r";"s";"t";"u";"v";"w";"x";"y";"z"},H2689)))&gt;0),"Invalid","Valid")</f>
        <v>Valid</v>
      </c>
      <c r="J2689" s="1" t="s">
        <v>950</v>
      </c>
      <c r="K2689" s="1" t="s">
        <v>28</v>
      </c>
      <c r="L2689" s="1" t="s">
        <v>134</v>
      </c>
      <c r="M2689" s="1" t="s">
        <v>343</v>
      </c>
      <c r="N2689" s="1" t="s">
        <v>437</v>
      </c>
      <c r="O2689" s="1" t="s">
        <v>52</v>
      </c>
      <c r="P2689" t="s">
        <v>314</v>
      </c>
      <c r="Q2689" s="1" t="s">
        <v>315</v>
      </c>
      <c r="R2689" s="1" t="s">
        <v>315</v>
      </c>
      <c r="S2689" s="1" t="s">
        <v>6429</v>
      </c>
      <c r="T2689" s="1" t="s">
        <v>19368</v>
      </c>
      <c r="U2689" s="1" t="s">
        <v>281</v>
      </c>
      <c r="V2689" s="1" t="s">
        <v>4230</v>
      </c>
      <c r="W2689" s="1" t="s">
        <v>40</v>
      </c>
      <c r="X2689" t="str">
        <f t="shared" si="288"/>
        <v>Complete</v>
      </c>
      <c r="Y2689">
        <f>MAX(0,100-IF(G2689="Invalid",Config!$B$5,0)-IF(I2689="Invalid",Config!$B$6,0)-IF(X2689="Incomplete",Config!$B$7,0)-IF(AF2689="Yes",Config!$B$37,0))</f>
        <v>75</v>
      </c>
      <c r="Z2689" s="1">
        <f>IF(OR(TRIM(B2689)="",COUNTIF(Config!$B$15:$B$19,B2689)&gt;0),1,0)+IF(OR(TRIM(C2689)="",COUNTIF(Config!$B$15:$B$19,C2689)&gt;0),1,0)+IF(OR(TRIM(F2689)="",COUNTIF(Config!$B$15:$B$19,F2689)&gt;0),1,0)+IF(OR(TRIM(H2689)="",COUNTIF(Config!$B$15:$B$19,H2689)&gt;0),1,0)+IF(OR(TRIM(E2689)="",COUNTIF(Config!$B$15:$B$19,E2689)&gt;0),1,0)+IF(OR(TRIM(K2689)="",COUNTIF(Config!$B$15:$B$19,K2689)&gt;0),1,0)+IF(OR(TRIM(P2689)="",COUNTIF(Config!$B$15:$B$19,P2689)&gt;0),1,0)+IF(OR(TRIM(R2689)="",COUNTIF(Config!$B$15:$B$19,R2689)&gt;0),1,0)</f>
        <v>0</v>
      </c>
      <c r="AA2689" s="1" cm="1">
        <f t="array" ref="AA2689">SUMPRODUCT(LEN(H2689)-LEN(SUBSTITUTE(H2689,{"0";"1";"2";"3";"4";"5";"6";"7";"8";"9"},"")))</f>
        <v>12</v>
      </c>
      <c r="AC2689" t="str">
        <f t="shared" si="289"/>
        <v>Potential Duplicate</v>
      </c>
      <c r="AD2689">
        <f t="shared" si="290"/>
        <v>1</v>
      </c>
      <c r="AE2689">
        <f t="shared" si="291"/>
        <v>2</v>
      </c>
      <c r="AF2689" t="str">
        <f t="shared" si="292"/>
        <v>Yes</v>
      </c>
      <c r="AG2689">
        <f t="shared" ca="1" si="293"/>
        <v>272</v>
      </c>
      <c r="AH2689" t="str">
        <f ca="1">IF(OR(V2689="",AG2689=""),"Yes",IF(AG2689&gt;Config!$B$41,"Yes","No"))</f>
        <v>No</v>
      </c>
    </row>
    <row r="2690" spans="1:34" x14ac:dyDescent="0.25">
      <c r="A2690" s="1" t="s">
        <v>19369</v>
      </c>
      <c r="B2690" s="1" t="s">
        <v>597</v>
      </c>
      <c r="C2690" s="1" t="s">
        <v>219</v>
      </c>
      <c r="D2690" s="1" t="s">
        <v>19370</v>
      </c>
      <c r="E2690" s="1" t="s">
        <v>35145</v>
      </c>
      <c r="F2690" s="1" t="s">
        <v>19371</v>
      </c>
      <c r="G2690" t="str">
        <f t="shared" si="287"/>
        <v>Valid</v>
      </c>
      <c r="H2690" s="1" t="s">
        <v>19372</v>
      </c>
      <c r="I2690" t="str" cm="1">
        <f t="array" ref="I2690">IF(OR(TRIM(H2690)="",ISNUMBER(SEARCH("#",H2690)),AA2690&lt;Config!$B$8,SUMPRODUCT(--ISNUMBER(SEARCH({"a";"b";"c";"d";"e";"f";"g";"h";"i";"j";"k";"l";"m";"n";"o";"p";"q";"r";"s";"t";"u";"v";"w";"x";"y";"z"},H2690)))&gt;0),"Invalid","Valid")</f>
        <v>Valid</v>
      </c>
      <c r="J2690" s="1" t="s">
        <v>19373</v>
      </c>
      <c r="K2690" s="1" t="s">
        <v>195</v>
      </c>
      <c r="L2690" s="1" t="s">
        <v>84</v>
      </c>
      <c r="M2690" s="1" t="s">
        <v>135</v>
      </c>
      <c r="N2690" s="1" t="s">
        <v>358</v>
      </c>
      <c r="O2690" s="1" t="s">
        <v>196</v>
      </c>
      <c r="P2690" t="s">
        <v>104</v>
      </c>
      <c r="Q2690" s="1" t="s">
        <v>302</v>
      </c>
      <c r="R2690" s="1" t="s">
        <v>105</v>
      </c>
      <c r="S2690" s="1" t="s">
        <v>19374</v>
      </c>
      <c r="T2690" s="1" t="s">
        <v>19375</v>
      </c>
      <c r="U2690" s="1" t="s">
        <v>10161</v>
      </c>
      <c r="V2690" s="1" t="s">
        <v>2806</v>
      </c>
      <c r="W2690" s="1" t="s">
        <v>125</v>
      </c>
      <c r="X2690" t="str">
        <f t="shared" si="288"/>
        <v>Complete</v>
      </c>
      <c r="Y2690">
        <f>MAX(0,100-IF(G2690="Invalid",Config!$B$5,0)-IF(I2690="Invalid",Config!$B$6,0)-IF(X2690="Incomplete",Config!$B$7,0)-IF(AF2690="Yes",Config!$B$37,0))</f>
        <v>100</v>
      </c>
      <c r="Z2690" s="1">
        <f>IF(OR(TRIM(B2690)="",COUNTIF(Config!$B$15:$B$19,B2690)&gt;0),1,0)+IF(OR(TRIM(C2690)="",COUNTIF(Config!$B$15:$B$19,C2690)&gt;0),1,0)+IF(OR(TRIM(F2690)="",COUNTIF(Config!$B$15:$B$19,F2690)&gt;0),1,0)+IF(OR(TRIM(H2690)="",COUNTIF(Config!$B$15:$B$19,H2690)&gt;0),1,0)+IF(OR(TRIM(E2690)="",COUNTIF(Config!$B$15:$B$19,E2690)&gt;0),1,0)+IF(OR(TRIM(K2690)="",COUNTIF(Config!$B$15:$B$19,K2690)&gt;0),1,0)+IF(OR(TRIM(P2690)="",COUNTIF(Config!$B$15:$B$19,P2690)&gt;0),1,0)+IF(OR(TRIM(R2690)="",COUNTIF(Config!$B$15:$B$19,R2690)&gt;0),1,0)</f>
        <v>0</v>
      </c>
      <c r="AA2690" s="1" cm="1">
        <f t="array" ref="AA2690">SUMPRODUCT(LEN(H2690)-LEN(SUBSTITUTE(H2690,{"0";"1";"2";"3";"4";"5";"6";"7";"8";"9"},"")))</f>
        <v>11</v>
      </c>
      <c r="AC2690" t="str">
        <f t="shared" si="289"/>
        <v/>
      </c>
      <c r="AD2690">
        <f t="shared" si="290"/>
        <v>1</v>
      </c>
      <c r="AE2690">
        <f t="shared" si="291"/>
        <v>1</v>
      </c>
      <c r="AF2690" t="str">
        <f t="shared" si="292"/>
        <v>No</v>
      </c>
      <c r="AG2690">
        <f t="shared" ca="1" si="293"/>
        <v>608</v>
      </c>
      <c r="AH2690" t="str">
        <f ca="1">IF(OR(V2690="",AG2690=""),"Yes",IF(AG2690&gt;Config!$B$41,"Yes","No"))</f>
        <v>Yes</v>
      </c>
    </row>
    <row r="2691" spans="1:34" x14ac:dyDescent="0.25">
      <c r="A2691" s="1" t="s">
        <v>19376</v>
      </c>
      <c r="B2691" s="1" t="s">
        <v>1982</v>
      </c>
      <c r="C2691" s="1" t="s">
        <v>33815</v>
      </c>
      <c r="D2691" s="1" t="s">
        <v>1982</v>
      </c>
      <c r="E2691" s="1" t="s">
        <v>34850</v>
      </c>
      <c r="F2691" s="1" t="s">
        <v>19377</v>
      </c>
      <c r="G2691" t="str">
        <f t="shared" ref="G2691:G2754" si="294">IFERROR(IF(OR(TRIM(F2691)="",LEN(F2691)-LEN(SUBSTITUTE(F2691,"@",""))&lt;&gt;1,FIND("@",F2691)=1,RIGHT(F2691,1)=".",ISNUMBER(SEARCH(" ",F2691)),ISERROR(FIND(".",F2691,FIND("@",F2691)+2))),"Invalid","Valid"),"Invalid")</f>
        <v>Valid</v>
      </c>
      <c r="H2691" s="1" t="s">
        <v>19378</v>
      </c>
      <c r="I2691" t="str" cm="1">
        <f t="array" ref="I2691">IF(OR(TRIM(H2691)="",ISNUMBER(SEARCH("#",H2691)),AA2691&lt;Config!$B$8,SUMPRODUCT(--ISNUMBER(SEARCH({"a";"b";"c";"d";"e";"f";"g";"h";"i";"j";"k";"l";"m";"n";"o";"p";"q";"r";"s";"t";"u";"v";"w";"x";"y";"z"},H2691)))&gt;0),"Invalid","Valid")</f>
        <v>Valid</v>
      </c>
      <c r="J2691" s="1" t="s">
        <v>19379</v>
      </c>
      <c r="K2691" s="1" t="s">
        <v>866</v>
      </c>
      <c r="L2691" s="1" t="s">
        <v>265</v>
      </c>
      <c r="M2691" s="1" t="s">
        <v>462</v>
      </c>
      <c r="N2691" s="1" t="s">
        <v>51</v>
      </c>
      <c r="O2691" s="1" t="s">
        <v>69</v>
      </c>
      <c r="P2691" t="s">
        <v>236</v>
      </c>
      <c r="Q2691" s="1" t="s">
        <v>254</v>
      </c>
      <c r="R2691" s="1" t="s">
        <v>253</v>
      </c>
      <c r="S2691" s="1" t="s">
        <v>2893</v>
      </c>
      <c r="T2691" s="1" t="s">
        <v>19380</v>
      </c>
      <c r="U2691" s="1" t="s">
        <v>4946</v>
      </c>
      <c r="V2691" s="1" t="s">
        <v>8156</v>
      </c>
      <c r="W2691" s="1" t="s">
        <v>125</v>
      </c>
      <c r="X2691" t="str">
        <f t="shared" ref="X2691:X2754" si="295">IF(Z2691=0,"Complete","Incomplete")</f>
        <v>Incomplete</v>
      </c>
      <c r="Y2691">
        <f>MAX(0,100-IF(G2691="Invalid",Config!$B$5,0)-IF(I2691="Invalid",Config!$B$6,0)-IF(X2691="Incomplete",Config!$B$7,0)-IF(AF2691="Yes",Config!$B$37,0))</f>
        <v>60</v>
      </c>
      <c r="Z2691" s="1">
        <f>IF(OR(TRIM(B2691)="",COUNTIF(Config!$B$15:$B$19,B2691)&gt;0),1,0)+IF(OR(TRIM(C2691)="",COUNTIF(Config!$B$15:$B$19,C2691)&gt;0),1,0)+IF(OR(TRIM(F2691)="",COUNTIF(Config!$B$15:$B$19,F2691)&gt;0),1,0)+IF(OR(TRIM(H2691)="",COUNTIF(Config!$B$15:$B$19,H2691)&gt;0),1,0)+IF(OR(TRIM(E2691)="",COUNTIF(Config!$B$15:$B$19,E2691)&gt;0),1,0)+IF(OR(TRIM(K2691)="",COUNTIF(Config!$B$15:$B$19,K2691)&gt;0),1,0)+IF(OR(TRIM(P2691)="",COUNTIF(Config!$B$15:$B$19,P2691)&gt;0),1,0)+IF(OR(TRIM(R2691)="",COUNTIF(Config!$B$15:$B$19,R2691)&gt;0),1,0)</f>
        <v>1</v>
      </c>
      <c r="AA2691" s="1" cm="1">
        <f t="array" ref="AA2691">SUMPRODUCT(LEN(H2691)-LEN(SUBSTITUTE(H2691,{"0";"1";"2";"3";"4";"5";"6";"7";"8";"9"},"")))</f>
        <v>10</v>
      </c>
      <c r="AC2691" t="str">
        <f t="shared" ref="AC2691:AC2754" si="296">_xlfn.TEXTJOIN("; ",TRUE,IF(G2691="Invalid","Invalid Email",""),IF(I2691="Invalid","Invalid Phone",""),IF(X2691="Incomplete","Incomplete Profile",""),IF(AF2691="Yes","Potential Duplicate",""))</f>
        <v>Incomplete Profile</v>
      </c>
      <c r="AD2691">
        <f t="shared" ref="AD2691:AD2754" si="297">IF(OR(TRIM(F2691)="",G2691="Invalid"),0,COUNTIF($F$2:$F$5131,F2691))</f>
        <v>1</v>
      </c>
      <c r="AE2691">
        <f t="shared" ref="AE2691:AE2754" si="298">IF(OR(TRIM(H2691)="",I2691="Invalid"),0,COUNTIF($H$2:$H$5131,H2691))</f>
        <v>1</v>
      </c>
      <c r="AF2691" t="str">
        <f t="shared" ref="AF2691:AF2754" si="299">IF(OR(AD2691&gt;1,AE2691&gt;1),"Yes","No")</f>
        <v>No</v>
      </c>
      <c r="AG2691">
        <f t="shared" ref="AG2691:AG2754" ca="1" si="300">IFERROR(TODAY()-DATEVALUE(V2691),IFERROR(TODAY()-DATE(VALUE(RIGHT(V2691,4)),VALUE(MID(V2691,FIND("/",V2691)+1,FIND("/",V2691,FIND("/",V2691)+1)-FIND("/",V2691)-1)),VALUE(LEFT(V2691,FIND("/",V2691)-1))),""))</f>
        <v>297</v>
      </c>
      <c r="AH2691" t="str">
        <f ca="1">IF(OR(V2691="",AG2691=""),"Yes",IF(AG2691&gt;Config!$B$41,"Yes","No"))</f>
        <v>No</v>
      </c>
    </row>
    <row r="2692" spans="1:34" x14ac:dyDescent="0.25">
      <c r="A2692" s="1" t="s">
        <v>19381</v>
      </c>
      <c r="B2692" s="1" t="s">
        <v>353</v>
      </c>
      <c r="C2692" s="1" t="s">
        <v>598</v>
      </c>
      <c r="D2692" s="1" t="s">
        <v>19382</v>
      </c>
      <c r="E2692" s="1" t="s">
        <v>35146</v>
      </c>
      <c r="F2692" s="1" t="s">
        <v>19383</v>
      </c>
      <c r="G2692" t="str">
        <f t="shared" si="294"/>
        <v>Valid</v>
      </c>
      <c r="H2692" s="1" t="s">
        <v>19384</v>
      </c>
      <c r="I2692" t="str" cm="1">
        <f t="array" ref="I2692">IF(OR(TRIM(H2692)="",ISNUMBER(SEARCH("#",H2692)),AA2692&lt;Config!$B$8,SUMPRODUCT(--ISNUMBER(SEARCH({"a";"b";"c";"d";"e";"f";"g";"h";"i";"j";"k";"l";"m";"n";"o";"p";"q";"r";"s";"t";"u";"v";"w";"x";"y";"z"},H2692)))&gt;0),"Invalid","Valid")</f>
        <v>Valid</v>
      </c>
      <c r="J2692" s="1" t="s">
        <v>19385</v>
      </c>
      <c r="K2692" s="1" t="s">
        <v>516</v>
      </c>
      <c r="L2692" s="1" t="s">
        <v>450</v>
      </c>
      <c r="M2692" s="1" t="s">
        <v>165</v>
      </c>
      <c r="N2692" s="1" t="s">
        <v>33819</v>
      </c>
      <c r="O2692" s="1" t="s">
        <v>266</v>
      </c>
      <c r="P2692" t="s">
        <v>590</v>
      </c>
      <c r="Q2692" s="1" t="s">
        <v>1481</v>
      </c>
      <c r="R2692" s="1" t="s">
        <v>845</v>
      </c>
      <c r="S2692" s="1" t="s">
        <v>19386</v>
      </c>
      <c r="T2692" s="1" t="s">
        <v>19387</v>
      </c>
      <c r="U2692" s="1" t="s">
        <v>19388</v>
      </c>
      <c r="V2692" s="1" t="s">
        <v>6626</v>
      </c>
      <c r="W2692" s="1" t="s">
        <v>202</v>
      </c>
      <c r="X2692" t="str">
        <f t="shared" si="295"/>
        <v>Complete</v>
      </c>
      <c r="Y2692">
        <f>MAX(0,100-IF(G2692="Invalid",Config!$B$5,0)-IF(I2692="Invalid",Config!$B$6,0)-IF(X2692="Incomplete",Config!$B$7,0)-IF(AF2692="Yes",Config!$B$37,0))</f>
        <v>75</v>
      </c>
      <c r="Z2692" s="1">
        <f>IF(OR(TRIM(B2692)="",COUNTIF(Config!$B$15:$B$19,B2692)&gt;0),1,0)+IF(OR(TRIM(C2692)="",COUNTIF(Config!$B$15:$B$19,C2692)&gt;0),1,0)+IF(OR(TRIM(F2692)="",COUNTIF(Config!$B$15:$B$19,F2692)&gt;0),1,0)+IF(OR(TRIM(H2692)="",COUNTIF(Config!$B$15:$B$19,H2692)&gt;0),1,0)+IF(OR(TRIM(E2692)="",COUNTIF(Config!$B$15:$B$19,E2692)&gt;0),1,0)+IF(OR(TRIM(K2692)="",COUNTIF(Config!$B$15:$B$19,K2692)&gt;0),1,0)+IF(OR(TRIM(P2692)="",COUNTIF(Config!$B$15:$B$19,P2692)&gt;0),1,0)+IF(OR(TRIM(R2692)="",COUNTIF(Config!$B$15:$B$19,R2692)&gt;0),1,0)</f>
        <v>0</v>
      </c>
      <c r="AA2692" s="1" cm="1">
        <f t="array" ref="AA2692">SUMPRODUCT(LEN(H2692)-LEN(SUBSTITUTE(H2692,{"0";"1";"2";"3";"4";"5";"6";"7";"8";"9"},"")))</f>
        <v>12</v>
      </c>
      <c r="AC2692" t="str">
        <f t="shared" si="296"/>
        <v>Potential Duplicate</v>
      </c>
      <c r="AD2692">
        <f t="shared" si="297"/>
        <v>3</v>
      </c>
      <c r="AE2692">
        <f t="shared" si="298"/>
        <v>1</v>
      </c>
      <c r="AF2692" t="str">
        <f t="shared" si="299"/>
        <v>Yes</v>
      </c>
      <c r="AG2692">
        <f t="shared" ca="1" si="300"/>
        <v>89</v>
      </c>
      <c r="AH2692" t="str">
        <f ca="1">IF(OR(V2692="",AG2692=""),"Yes",IF(AG2692&gt;Config!$B$41,"Yes","No"))</f>
        <v>No</v>
      </c>
    </row>
    <row r="2693" spans="1:34" x14ac:dyDescent="0.25">
      <c r="A2693" s="1" t="s">
        <v>19389</v>
      </c>
      <c r="B2693" s="1" t="s">
        <v>839</v>
      </c>
      <c r="C2693" s="1" t="s">
        <v>775</v>
      </c>
      <c r="D2693" s="1" t="s">
        <v>19390</v>
      </c>
      <c r="E2693" s="1" t="s">
        <v>34030</v>
      </c>
      <c r="F2693" s="1" t="s">
        <v>19391</v>
      </c>
      <c r="G2693" t="str">
        <f t="shared" si="294"/>
        <v>Valid</v>
      </c>
      <c r="H2693" s="1" t="s">
        <v>19392</v>
      </c>
      <c r="I2693" t="str" cm="1">
        <f t="array" ref="I2693">IF(OR(TRIM(H2693)="",ISNUMBER(SEARCH("#",H2693)),AA2693&lt;Config!$B$8,SUMPRODUCT(--ISNUMBER(SEARCH({"a";"b";"c";"d";"e";"f";"g";"h";"i";"j";"k";"l";"m";"n";"o";"p";"q";"r";"s";"t";"u";"v";"w";"x";"y";"z"},H2693)))&gt;0),"Invalid","Valid")</f>
        <v>Valid</v>
      </c>
      <c r="J2693" s="1" t="s">
        <v>19393</v>
      </c>
      <c r="K2693" s="1" t="s">
        <v>425</v>
      </c>
      <c r="L2693" s="1" t="s">
        <v>67</v>
      </c>
      <c r="M2693" s="1" t="s">
        <v>33825</v>
      </c>
      <c r="N2693" s="1" t="s">
        <v>31</v>
      </c>
      <c r="O2693" s="1" t="s">
        <v>32</v>
      </c>
      <c r="P2693" t="s">
        <v>314</v>
      </c>
      <c r="Q2693" s="1" t="s">
        <v>315</v>
      </c>
      <c r="R2693" s="1" t="s">
        <v>316</v>
      </c>
      <c r="S2693" s="1" t="s">
        <v>10533</v>
      </c>
      <c r="T2693" s="1" t="s">
        <v>19394</v>
      </c>
      <c r="U2693" s="1" t="s">
        <v>3843</v>
      </c>
      <c r="V2693" s="1" t="s">
        <v>648</v>
      </c>
      <c r="W2693" s="1" t="s">
        <v>33823</v>
      </c>
      <c r="X2693" t="str">
        <f t="shared" si="295"/>
        <v>Complete</v>
      </c>
      <c r="Y2693">
        <f>MAX(0,100-IF(G2693="Invalid",Config!$B$5,0)-IF(I2693="Invalid",Config!$B$6,0)-IF(X2693="Incomplete",Config!$B$7,0)-IF(AF2693="Yes",Config!$B$37,0))</f>
        <v>100</v>
      </c>
      <c r="Z2693" s="1">
        <f>IF(OR(TRIM(B2693)="",COUNTIF(Config!$B$15:$B$19,B2693)&gt;0),1,0)+IF(OR(TRIM(C2693)="",COUNTIF(Config!$B$15:$B$19,C2693)&gt;0),1,0)+IF(OR(TRIM(F2693)="",COUNTIF(Config!$B$15:$B$19,F2693)&gt;0),1,0)+IF(OR(TRIM(H2693)="",COUNTIF(Config!$B$15:$B$19,H2693)&gt;0),1,0)+IF(OR(TRIM(E2693)="",COUNTIF(Config!$B$15:$B$19,E2693)&gt;0),1,0)+IF(OR(TRIM(K2693)="",COUNTIF(Config!$B$15:$B$19,K2693)&gt;0),1,0)+IF(OR(TRIM(P2693)="",COUNTIF(Config!$B$15:$B$19,P2693)&gt;0),1,0)+IF(OR(TRIM(R2693)="",COUNTIF(Config!$B$15:$B$19,R2693)&gt;0),1,0)</f>
        <v>0</v>
      </c>
      <c r="AA2693" s="1" cm="1">
        <f t="array" ref="AA2693">SUMPRODUCT(LEN(H2693)-LEN(SUBSTITUTE(H2693,{"0";"1";"2";"3";"4";"5";"6";"7";"8";"9"},"")))</f>
        <v>12</v>
      </c>
      <c r="AC2693" t="str">
        <f t="shared" si="296"/>
        <v/>
      </c>
      <c r="AD2693">
        <f t="shared" si="297"/>
        <v>1</v>
      </c>
      <c r="AE2693">
        <f t="shared" si="298"/>
        <v>1</v>
      </c>
      <c r="AF2693" t="str">
        <f t="shared" si="299"/>
        <v>No</v>
      </c>
      <c r="AG2693">
        <f t="shared" ca="1" si="300"/>
        <v>156</v>
      </c>
      <c r="AH2693" t="str">
        <f ca="1">IF(OR(V2693="",AG2693=""),"Yes",IF(AG2693&gt;Config!$B$41,"Yes","No"))</f>
        <v>No</v>
      </c>
    </row>
    <row r="2694" spans="1:34" x14ac:dyDescent="0.25">
      <c r="A2694" s="1" t="s">
        <v>19395</v>
      </c>
      <c r="B2694" s="1" t="s">
        <v>33815</v>
      </c>
      <c r="C2694" s="1" t="s">
        <v>899</v>
      </c>
      <c r="D2694" s="1" t="s">
        <v>899</v>
      </c>
      <c r="E2694" s="1" t="s">
        <v>458</v>
      </c>
      <c r="F2694" s="1" t="s">
        <v>19396</v>
      </c>
      <c r="G2694" t="str">
        <f t="shared" si="294"/>
        <v>Valid</v>
      </c>
      <c r="H2694" s="1" t="s">
        <v>19397</v>
      </c>
      <c r="I2694" t="str" cm="1">
        <f t="array" ref="I2694">IF(OR(TRIM(H2694)="",ISNUMBER(SEARCH("#",H2694)),AA2694&lt;Config!$B$8,SUMPRODUCT(--ISNUMBER(SEARCH({"a";"b";"c";"d";"e";"f";"g";"h";"i";"j";"k";"l";"m";"n";"o";"p";"q";"r";"s";"t";"u";"v";"w";"x";"y";"z"},H2694)))&gt;0),"Invalid","Valid")</f>
        <v>Valid</v>
      </c>
      <c r="J2694" s="1" t="s">
        <v>19398</v>
      </c>
      <c r="K2694" s="1" t="s">
        <v>625</v>
      </c>
      <c r="L2694" s="1" t="s">
        <v>49</v>
      </c>
      <c r="M2694" s="1" t="s">
        <v>103</v>
      </c>
      <c r="N2694" s="1" t="s">
        <v>437</v>
      </c>
      <c r="O2694" s="1" t="s">
        <v>52</v>
      </c>
      <c r="P2694" t="s">
        <v>87</v>
      </c>
      <c r="Q2694" s="1" t="s">
        <v>438</v>
      </c>
      <c r="R2694" s="1" t="s">
        <v>89</v>
      </c>
      <c r="S2694" s="1" t="s">
        <v>19399</v>
      </c>
      <c r="T2694" s="1" t="s">
        <v>19400</v>
      </c>
      <c r="U2694" s="1" t="s">
        <v>19401</v>
      </c>
      <c r="V2694" s="1" t="s">
        <v>5193</v>
      </c>
      <c r="W2694" s="1" t="s">
        <v>293</v>
      </c>
      <c r="X2694" t="str">
        <f t="shared" si="295"/>
        <v>Incomplete</v>
      </c>
      <c r="Y2694">
        <f>MAX(0,100-IF(G2694="Invalid",Config!$B$5,0)-IF(I2694="Invalid",Config!$B$6,0)-IF(X2694="Incomplete",Config!$B$7,0)-IF(AF2694="Yes",Config!$B$37,0))</f>
        <v>60</v>
      </c>
      <c r="Z2694" s="1">
        <f>IF(OR(TRIM(B2694)="",COUNTIF(Config!$B$15:$B$19,B2694)&gt;0),1,0)+IF(OR(TRIM(C2694)="",COUNTIF(Config!$B$15:$B$19,C2694)&gt;0),1,0)+IF(OR(TRIM(F2694)="",COUNTIF(Config!$B$15:$B$19,F2694)&gt;0),1,0)+IF(OR(TRIM(H2694)="",COUNTIF(Config!$B$15:$B$19,H2694)&gt;0),1,0)+IF(OR(TRIM(E2694)="",COUNTIF(Config!$B$15:$B$19,E2694)&gt;0),1,0)+IF(OR(TRIM(K2694)="",COUNTIF(Config!$B$15:$B$19,K2694)&gt;0),1,0)+IF(OR(TRIM(P2694)="",COUNTIF(Config!$B$15:$B$19,P2694)&gt;0),1,0)+IF(OR(TRIM(R2694)="",COUNTIF(Config!$B$15:$B$19,R2694)&gt;0),1,0)</f>
        <v>1</v>
      </c>
      <c r="AA2694" s="1" cm="1">
        <f t="array" ref="AA2694">SUMPRODUCT(LEN(H2694)-LEN(SUBSTITUTE(H2694,{"0";"1";"2";"3";"4";"5";"6";"7";"8";"9"},"")))</f>
        <v>11</v>
      </c>
      <c r="AC2694" t="str">
        <f t="shared" si="296"/>
        <v>Incomplete Profile</v>
      </c>
      <c r="AD2694">
        <f t="shared" si="297"/>
        <v>1</v>
      </c>
      <c r="AE2694">
        <f t="shared" si="298"/>
        <v>1</v>
      </c>
      <c r="AF2694" t="str">
        <f t="shared" si="299"/>
        <v>No</v>
      </c>
      <c r="AG2694">
        <f t="shared" ca="1" si="300"/>
        <v>192</v>
      </c>
      <c r="AH2694" t="str">
        <f ca="1">IF(OR(V2694="",AG2694=""),"Yes",IF(AG2694&gt;Config!$B$41,"Yes","No"))</f>
        <v>No</v>
      </c>
    </row>
    <row r="2695" spans="1:34" x14ac:dyDescent="0.25">
      <c r="A2695" s="1" t="s">
        <v>19402</v>
      </c>
      <c r="B2695" s="1" t="s">
        <v>510</v>
      </c>
      <c r="C2695" s="1" t="s">
        <v>489</v>
      </c>
      <c r="D2695" s="1" t="s">
        <v>2050</v>
      </c>
      <c r="E2695" s="1" t="s">
        <v>34120</v>
      </c>
      <c r="F2695" s="1" t="s">
        <v>35147</v>
      </c>
      <c r="G2695" t="str">
        <f t="shared" si="294"/>
        <v>Valid</v>
      </c>
      <c r="H2695" s="1" t="s">
        <v>19403</v>
      </c>
      <c r="I2695" t="str" cm="1">
        <f t="array" ref="I2695">IF(OR(TRIM(H2695)="",ISNUMBER(SEARCH("#",H2695)),AA2695&lt;Config!$B$8,SUMPRODUCT(--ISNUMBER(SEARCH({"a";"b";"c";"d";"e";"f";"g";"h";"i";"j";"k";"l";"m";"n";"o";"p";"q";"r";"s";"t";"u";"v";"w";"x";"y";"z"},H2695)))&gt;0),"Invalid","Valid")</f>
        <v>Valid</v>
      </c>
      <c r="J2695" s="1" t="s">
        <v>19404</v>
      </c>
      <c r="K2695" s="1" t="s">
        <v>1001</v>
      </c>
      <c r="L2695" s="1" t="s">
        <v>450</v>
      </c>
      <c r="M2695" s="1" t="s">
        <v>462</v>
      </c>
      <c r="N2695" s="1" t="s">
        <v>86</v>
      </c>
      <c r="O2695" s="1" t="s">
        <v>266</v>
      </c>
      <c r="P2695" t="s">
        <v>33</v>
      </c>
      <c r="Q2695" s="1" t="s">
        <v>1664</v>
      </c>
      <c r="R2695" s="1" t="s">
        <v>35</v>
      </c>
      <c r="S2695" s="1" t="s">
        <v>19405</v>
      </c>
      <c r="T2695" s="1" t="s">
        <v>19406</v>
      </c>
      <c r="U2695" s="1" t="s">
        <v>6579</v>
      </c>
      <c r="V2695" s="1" t="s">
        <v>140</v>
      </c>
      <c r="W2695" s="1" t="s">
        <v>202</v>
      </c>
      <c r="X2695" t="str">
        <f t="shared" si="295"/>
        <v>Complete</v>
      </c>
      <c r="Y2695">
        <f>MAX(0,100-IF(G2695="Invalid",Config!$B$5,0)-IF(I2695="Invalid",Config!$B$6,0)-IF(X2695="Incomplete",Config!$B$7,0)-IF(AF2695="Yes",Config!$B$37,0))</f>
        <v>100</v>
      </c>
      <c r="Z2695" s="1">
        <f>IF(OR(TRIM(B2695)="",COUNTIF(Config!$B$15:$B$19,B2695)&gt;0),1,0)+IF(OR(TRIM(C2695)="",COUNTIF(Config!$B$15:$B$19,C2695)&gt;0),1,0)+IF(OR(TRIM(F2695)="",COUNTIF(Config!$B$15:$B$19,F2695)&gt;0),1,0)+IF(OR(TRIM(H2695)="",COUNTIF(Config!$B$15:$B$19,H2695)&gt;0),1,0)+IF(OR(TRIM(E2695)="",COUNTIF(Config!$B$15:$B$19,E2695)&gt;0),1,0)+IF(OR(TRIM(K2695)="",COUNTIF(Config!$B$15:$B$19,K2695)&gt;0),1,0)+IF(OR(TRIM(P2695)="",COUNTIF(Config!$B$15:$B$19,P2695)&gt;0),1,0)+IF(OR(TRIM(R2695)="",COUNTIF(Config!$B$15:$B$19,R2695)&gt;0),1,0)</f>
        <v>0</v>
      </c>
      <c r="AA2695" s="1" cm="1">
        <f t="array" ref="AA2695">SUMPRODUCT(LEN(H2695)-LEN(SUBSTITUTE(H2695,{"0";"1";"2";"3";"4";"5";"6";"7";"8";"9"},"")))</f>
        <v>10</v>
      </c>
      <c r="AC2695" t="str">
        <f t="shared" si="296"/>
        <v/>
      </c>
      <c r="AD2695">
        <f t="shared" si="297"/>
        <v>1</v>
      </c>
      <c r="AE2695">
        <f t="shared" si="298"/>
        <v>1</v>
      </c>
      <c r="AF2695" t="str">
        <f t="shared" si="299"/>
        <v>No</v>
      </c>
      <c r="AG2695">
        <f t="shared" ca="1" si="300"/>
        <v>37</v>
      </c>
      <c r="AH2695" t="str">
        <f ca="1">IF(OR(V2695="",AG2695=""),"Yes",IF(AG2695&gt;Config!$B$41,"Yes","No"))</f>
        <v>No</v>
      </c>
    </row>
    <row r="2696" spans="1:34" x14ac:dyDescent="0.25">
      <c r="A2696" s="1" t="s">
        <v>19407</v>
      </c>
      <c r="B2696" s="1" t="s">
        <v>1624</v>
      </c>
      <c r="C2696" s="1" t="s">
        <v>97</v>
      </c>
      <c r="D2696" s="1" t="s">
        <v>19408</v>
      </c>
      <c r="E2696" s="1" t="s">
        <v>681</v>
      </c>
      <c r="F2696" s="1" t="s">
        <v>19409</v>
      </c>
      <c r="G2696" t="str">
        <f t="shared" si="294"/>
        <v>Valid</v>
      </c>
      <c r="H2696" s="1" t="s">
        <v>19410</v>
      </c>
      <c r="I2696" t="str" cm="1">
        <f t="array" ref="I2696">IF(OR(TRIM(H2696)="",ISNUMBER(SEARCH("#",H2696)),AA2696&lt;Config!$B$8,SUMPRODUCT(--ISNUMBER(SEARCH({"a";"b";"c";"d";"e";"f";"g";"h";"i";"j";"k";"l";"m";"n";"o";"p";"q";"r";"s";"t";"u";"v";"w";"x";"y";"z"},H2696)))&gt;0),"Invalid","Valid")</f>
        <v>Valid</v>
      </c>
      <c r="J2696" s="1" t="s">
        <v>19411</v>
      </c>
      <c r="K2696" s="1" t="s">
        <v>481</v>
      </c>
      <c r="L2696" s="1" t="s">
        <v>450</v>
      </c>
      <c r="M2696" s="1" t="s">
        <v>165</v>
      </c>
      <c r="N2696" s="1" t="s">
        <v>86</v>
      </c>
      <c r="O2696" s="1" t="s">
        <v>196</v>
      </c>
      <c r="P2696" t="s">
        <v>53</v>
      </c>
      <c r="Q2696" s="1" t="s">
        <v>55</v>
      </c>
      <c r="R2696" s="1" t="s">
        <v>150</v>
      </c>
      <c r="S2696" s="1" t="s">
        <v>9369</v>
      </c>
      <c r="T2696" s="1" t="s">
        <v>19412</v>
      </c>
      <c r="U2696" s="1" t="s">
        <v>19413</v>
      </c>
      <c r="V2696" s="1" t="s">
        <v>2838</v>
      </c>
      <c r="W2696" s="1" t="s">
        <v>293</v>
      </c>
      <c r="X2696" t="str">
        <f t="shared" si="295"/>
        <v>Complete</v>
      </c>
      <c r="Y2696">
        <f>MAX(0,100-IF(G2696="Invalid",Config!$B$5,0)-IF(I2696="Invalid",Config!$B$6,0)-IF(X2696="Incomplete",Config!$B$7,0)-IF(AF2696="Yes",Config!$B$37,0))</f>
        <v>100</v>
      </c>
      <c r="Z2696" s="1">
        <f>IF(OR(TRIM(B2696)="",COUNTIF(Config!$B$15:$B$19,B2696)&gt;0),1,0)+IF(OR(TRIM(C2696)="",COUNTIF(Config!$B$15:$B$19,C2696)&gt;0),1,0)+IF(OR(TRIM(F2696)="",COUNTIF(Config!$B$15:$B$19,F2696)&gt;0),1,0)+IF(OR(TRIM(H2696)="",COUNTIF(Config!$B$15:$B$19,H2696)&gt;0),1,0)+IF(OR(TRIM(E2696)="",COUNTIF(Config!$B$15:$B$19,E2696)&gt;0),1,0)+IF(OR(TRIM(K2696)="",COUNTIF(Config!$B$15:$B$19,K2696)&gt;0),1,0)+IF(OR(TRIM(P2696)="",COUNTIF(Config!$B$15:$B$19,P2696)&gt;0),1,0)+IF(OR(TRIM(R2696)="",COUNTIF(Config!$B$15:$B$19,R2696)&gt;0),1,0)</f>
        <v>0</v>
      </c>
      <c r="AA2696" s="1" cm="1">
        <f t="array" ref="AA2696">SUMPRODUCT(LEN(H2696)-LEN(SUBSTITUTE(H2696,{"0";"1";"2";"3";"4";"5";"6";"7";"8";"9"},"")))</f>
        <v>12</v>
      </c>
      <c r="AC2696" t="str">
        <f t="shared" si="296"/>
        <v/>
      </c>
      <c r="AD2696">
        <f t="shared" si="297"/>
        <v>1</v>
      </c>
      <c r="AE2696">
        <f t="shared" si="298"/>
        <v>1</v>
      </c>
      <c r="AF2696" t="str">
        <f t="shared" si="299"/>
        <v>No</v>
      </c>
      <c r="AG2696">
        <f t="shared" ca="1" si="300"/>
        <v>4</v>
      </c>
      <c r="AH2696" t="str">
        <f ca="1">IF(OR(V2696="",AG2696=""),"Yes",IF(AG2696&gt;Config!$B$41,"Yes","No"))</f>
        <v>No</v>
      </c>
    </row>
    <row r="2697" spans="1:34" x14ac:dyDescent="0.25">
      <c r="A2697" s="1" t="s">
        <v>19414</v>
      </c>
      <c r="B2697" s="1" t="s">
        <v>4687</v>
      </c>
      <c r="C2697" s="1" t="s">
        <v>205</v>
      </c>
      <c r="D2697" s="1" t="s">
        <v>19415</v>
      </c>
      <c r="E2697" s="1" t="s">
        <v>35148</v>
      </c>
      <c r="F2697" s="1" t="s">
        <v>19416</v>
      </c>
      <c r="G2697" t="str">
        <f t="shared" si="294"/>
        <v>Valid</v>
      </c>
      <c r="H2697" s="1" t="s">
        <v>19417</v>
      </c>
      <c r="I2697" t="str" cm="1">
        <f t="array" ref="I2697">IF(OR(TRIM(H2697)="",ISNUMBER(SEARCH("#",H2697)),AA2697&lt;Config!$B$8,SUMPRODUCT(--ISNUMBER(SEARCH({"a";"b";"c";"d";"e";"f";"g";"h";"i";"j";"k";"l";"m";"n";"o";"p";"q";"r";"s";"t";"u";"v";"w";"x";"y";"z"},H2697)))&gt;0),"Invalid","Valid")</f>
        <v>Valid</v>
      </c>
      <c r="J2697" s="1" t="s">
        <v>19418</v>
      </c>
      <c r="K2697" s="1" t="s">
        <v>178</v>
      </c>
      <c r="L2697" s="1" t="s">
        <v>84</v>
      </c>
      <c r="M2697" s="1" t="s">
        <v>135</v>
      </c>
      <c r="N2697" s="1" t="s">
        <v>86</v>
      </c>
      <c r="O2697" s="1" t="s">
        <v>266</v>
      </c>
      <c r="P2697" t="s">
        <v>53</v>
      </c>
      <c r="Q2697" s="1" t="s">
        <v>54</v>
      </c>
      <c r="R2697" s="1" t="s">
        <v>288</v>
      </c>
      <c r="S2697" s="1" t="s">
        <v>19419</v>
      </c>
      <c r="T2697" s="1" t="s">
        <v>19420</v>
      </c>
      <c r="U2697" s="1" t="s">
        <v>6996</v>
      </c>
      <c r="V2697" s="1" t="s">
        <v>19421</v>
      </c>
      <c r="W2697" s="1" t="s">
        <v>125</v>
      </c>
      <c r="X2697" t="str">
        <f t="shared" si="295"/>
        <v>Complete</v>
      </c>
      <c r="Y2697">
        <f>MAX(0,100-IF(G2697="Invalid",Config!$B$5,0)-IF(I2697="Invalid",Config!$B$6,0)-IF(X2697="Incomplete",Config!$B$7,0)-IF(AF2697="Yes",Config!$B$37,0))</f>
        <v>100</v>
      </c>
      <c r="Z2697" s="1">
        <f>IF(OR(TRIM(B2697)="",COUNTIF(Config!$B$15:$B$19,B2697)&gt;0),1,0)+IF(OR(TRIM(C2697)="",COUNTIF(Config!$B$15:$B$19,C2697)&gt;0),1,0)+IF(OR(TRIM(F2697)="",COUNTIF(Config!$B$15:$B$19,F2697)&gt;0),1,0)+IF(OR(TRIM(H2697)="",COUNTIF(Config!$B$15:$B$19,H2697)&gt;0),1,0)+IF(OR(TRIM(E2697)="",COUNTIF(Config!$B$15:$B$19,E2697)&gt;0),1,0)+IF(OR(TRIM(K2697)="",COUNTIF(Config!$B$15:$B$19,K2697)&gt;0),1,0)+IF(OR(TRIM(P2697)="",COUNTIF(Config!$B$15:$B$19,P2697)&gt;0),1,0)+IF(OR(TRIM(R2697)="",COUNTIF(Config!$B$15:$B$19,R2697)&gt;0),1,0)</f>
        <v>0</v>
      </c>
      <c r="AA2697" s="1" cm="1">
        <f t="array" ref="AA2697">SUMPRODUCT(LEN(H2697)-LEN(SUBSTITUTE(H2697,{"0";"1";"2";"3";"4";"5";"6";"7";"8";"9"},"")))</f>
        <v>12</v>
      </c>
      <c r="AC2697" t="str">
        <f t="shared" si="296"/>
        <v/>
      </c>
      <c r="AD2697">
        <f t="shared" si="297"/>
        <v>1</v>
      </c>
      <c r="AE2697">
        <f t="shared" si="298"/>
        <v>1</v>
      </c>
      <c r="AF2697" t="str">
        <f t="shared" si="299"/>
        <v>No</v>
      </c>
      <c r="AG2697">
        <f t="shared" ca="1" si="300"/>
        <v>144</v>
      </c>
      <c r="AH2697" t="str">
        <f ca="1">IF(OR(V2697="",AG2697=""),"Yes",IF(AG2697&gt;Config!$B$41,"Yes","No"))</f>
        <v>No</v>
      </c>
    </row>
    <row r="2698" spans="1:34" x14ac:dyDescent="0.25">
      <c r="A2698" s="1" t="s">
        <v>19422</v>
      </c>
      <c r="B2698" s="1" t="s">
        <v>995</v>
      </c>
      <c r="C2698" s="1" t="s">
        <v>489</v>
      </c>
      <c r="D2698" s="1" t="s">
        <v>28076</v>
      </c>
      <c r="E2698" s="1" t="s">
        <v>681</v>
      </c>
      <c r="F2698" s="1" t="s">
        <v>19423</v>
      </c>
      <c r="G2698" t="str">
        <f t="shared" si="294"/>
        <v>Valid</v>
      </c>
      <c r="H2698" s="1" t="s">
        <v>19424</v>
      </c>
      <c r="I2698" t="str" cm="1">
        <f t="array" ref="I2698">IF(OR(TRIM(H2698)="",ISNUMBER(SEARCH("#",H2698)),AA2698&lt;Config!$B$8,SUMPRODUCT(--ISNUMBER(SEARCH({"a";"b";"c";"d";"e";"f";"g";"h";"i";"j";"k";"l";"m";"n";"o";"p";"q";"r";"s";"t";"u";"v";"w";"x";"y";"z"},H2698)))&gt;0),"Invalid","Valid")</f>
        <v>Valid</v>
      </c>
      <c r="J2698" s="1" t="s">
        <v>19425</v>
      </c>
      <c r="K2698" s="1" t="s">
        <v>264</v>
      </c>
      <c r="L2698" s="1" t="s">
        <v>179</v>
      </c>
      <c r="M2698" s="1" t="s">
        <v>33827</v>
      </c>
      <c r="N2698" s="1" t="s">
        <v>211</v>
      </c>
      <c r="O2698" s="1" t="s">
        <v>180</v>
      </c>
      <c r="P2698" t="s">
        <v>236</v>
      </c>
      <c r="Q2698" s="1" t="s">
        <v>253</v>
      </c>
      <c r="R2698" s="1" t="s">
        <v>237</v>
      </c>
      <c r="S2698" s="1" t="s">
        <v>19426</v>
      </c>
      <c r="T2698" s="1" t="s">
        <v>19427</v>
      </c>
      <c r="U2698" s="1" t="s">
        <v>992</v>
      </c>
      <c r="V2698" s="1" t="s">
        <v>319</v>
      </c>
      <c r="W2698" s="1" t="s">
        <v>384</v>
      </c>
      <c r="X2698" t="str">
        <f t="shared" si="295"/>
        <v>Complete</v>
      </c>
      <c r="Y2698">
        <f>MAX(0,100-IF(G2698="Invalid",Config!$B$5,0)-IF(I2698="Invalid",Config!$B$6,0)-IF(X2698="Incomplete",Config!$B$7,0)-IF(AF2698="Yes",Config!$B$37,0))</f>
        <v>100</v>
      </c>
      <c r="Z2698" s="1">
        <f>IF(OR(TRIM(B2698)="",COUNTIF(Config!$B$15:$B$19,B2698)&gt;0),1,0)+IF(OR(TRIM(C2698)="",COUNTIF(Config!$B$15:$B$19,C2698)&gt;0),1,0)+IF(OR(TRIM(F2698)="",COUNTIF(Config!$B$15:$B$19,F2698)&gt;0),1,0)+IF(OR(TRIM(H2698)="",COUNTIF(Config!$B$15:$B$19,H2698)&gt;0),1,0)+IF(OR(TRIM(E2698)="",COUNTIF(Config!$B$15:$B$19,E2698)&gt;0),1,0)+IF(OR(TRIM(K2698)="",COUNTIF(Config!$B$15:$B$19,K2698)&gt;0),1,0)+IF(OR(TRIM(P2698)="",COUNTIF(Config!$B$15:$B$19,P2698)&gt;0),1,0)+IF(OR(TRIM(R2698)="",COUNTIF(Config!$B$15:$B$19,R2698)&gt;0),1,0)</f>
        <v>0</v>
      </c>
      <c r="AA2698" s="1" cm="1">
        <f t="array" ref="AA2698">SUMPRODUCT(LEN(H2698)-LEN(SUBSTITUTE(H2698,{"0";"1";"2";"3";"4";"5";"6";"7";"8";"9"},"")))</f>
        <v>12</v>
      </c>
      <c r="AC2698" t="str">
        <f t="shared" si="296"/>
        <v/>
      </c>
      <c r="AD2698">
        <f t="shared" si="297"/>
        <v>1</v>
      </c>
      <c r="AE2698">
        <f t="shared" si="298"/>
        <v>1</v>
      </c>
      <c r="AF2698" t="str">
        <f t="shared" si="299"/>
        <v>No</v>
      </c>
      <c r="AG2698">
        <f t="shared" ca="1" si="300"/>
        <v>408</v>
      </c>
      <c r="AH2698" t="str">
        <f ca="1">IF(OR(V2698="",AG2698=""),"Yes",IF(AG2698&gt;Config!$B$41,"Yes","No"))</f>
        <v>Yes</v>
      </c>
    </row>
    <row r="2699" spans="1:34" x14ac:dyDescent="0.25">
      <c r="A2699" s="1" t="s">
        <v>19428</v>
      </c>
      <c r="B2699" s="1" t="s">
        <v>2085</v>
      </c>
      <c r="C2699" s="1" t="s">
        <v>205</v>
      </c>
      <c r="D2699" s="1" t="s">
        <v>19429</v>
      </c>
      <c r="E2699" s="1" t="s">
        <v>34002</v>
      </c>
      <c r="F2699" s="1" t="s">
        <v>15710</v>
      </c>
      <c r="G2699" t="str">
        <f t="shared" si="294"/>
        <v>Valid</v>
      </c>
      <c r="H2699" s="1" t="s">
        <v>19430</v>
      </c>
      <c r="I2699" t="str" cm="1">
        <f t="array" ref="I2699">IF(OR(TRIM(H2699)="",ISNUMBER(SEARCH("#",H2699)),AA2699&lt;Config!$B$8,SUMPRODUCT(--ISNUMBER(SEARCH({"a";"b";"c";"d";"e";"f";"g";"h";"i";"j";"k";"l";"m";"n";"o";"p";"q";"r";"s";"t";"u";"v";"w";"x";"y";"z"},H2699)))&gt;0),"Invalid","Valid")</f>
        <v>Valid</v>
      </c>
      <c r="J2699" s="1" t="s">
        <v>19431</v>
      </c>
      <c r="K2699" s="1" t="s">
        <v>28</v>
      </c>
      <c r="L2699" s="1" t="s">
        <v>134</v>
      </c>
      <c r="M2699" s="1" t="s">
        <v>135</v>
      </c>
      <c r="N2699" s="1" t="s">
        <v>713</v>
      </c>
      <c r="O2699" s="1" t="s">
        <v>149</v>
      </c>
      <c r="P2699" t="s">
        <v>53</v>
      </c>
      <c r="Q2699" s="1" t="s">
        <v>197</v>
      </c>
      <c r="R2699" s="1" t="s">
        <v>198</v>
      </c>
      <c r="S2699" s="1" t="s">
        <v>9661</v>
      </c>
      <c r="T2699" s="1" t="s">
        <v>19432</v>
      </c>
      <c r="U2699" s="1" t="s">
        <v>19433</v>
      </c>
      <c r="V2699" s="1" t="s">
        <v>10184</v>
      </c>
      <c r="W2699" s="1" t="s">
        <v>125</v>
      </c>
      <c r="X2699" t="str">
        <f t="shared" si="295"/>
        <v>Complete</v>
      </c>
      <c r="Y2699">
        <f>MAX(0,100-IF(G2699="Invalid",Config!$B$5,0)-IF(I2699="Invalid",Config!$B$6,0)-IF(X2699="Incomplete",Config!$B$7,0)-IF(AF2699="Yes",Config!$B$37,0))</f>
        <v>75</v>
      </c>
      <c r="Z2699" s="1">
        <f>IF(OR(TRIM(B2699)="",COUNTIF(Config!$B$15:$B$19,B2699)&gt;0),1,0)+IF(OR(TRIM(C2699)="",COUNTIF(Config!$B$15:$B$19,C2699)&gt;0),1,0)+IF(OR(TRIM(F2699)="",COUNTIF(Config!$B$15:$B$19,F2699)&gt;0),1,0)+IF(OR(TRIM(H2699)="",COUNTIF(Config!$B$15:$B$19,H2699)&gt;0),1,0)+IF(OR(TRIM(E2699)="",COUNTIF(Config!$B$15:$B$19,E2699)&gt;0),1,0)+IF(OR(TRIM(K2699)="",COUNTIF(Config!$B$15:$B$19,K2699)&gt;0),1,0)+IF(OR(TRIM(P2699)="",COUNTIF(Config!$B$15:$B$19,P2699)&gt;0),1,0)+IF(OR(TRIM(R2699)="",COUNTIF(Config!$B$15:$B$19,R2699)&gt;0),1,0)</f>
        <v>0</v>
      </c>
      <c r="AA2699" s="1" cm="1">
        <f t="array" ref="AA2699">SUMPRODUCT(LEN(H2699)-LEN(SUBSTITUTE(H2699,{"0";"1";"2";"3";"4";"5";"6";"7";"8";"9"},"")))</f>
        <v>12</v>
      </c>
      <c r="AC2699" t="str">
        <f t="shared" si="296"/>
        <v>Potential Duplicate</v>
      </c>
      <c r="AD2699">
        <f t="shared" si="297"/>
        <v>2</v>
      </c>
      <c r="AE2699">
        <f t="shared" si="298"/>
        <v>1</v>
      </c>
      <c r="AF2699" t="str">
        <f t="shared" si="299"/>
        <v>Yes</v>
      </c>
      <c r="AG2699">
        <f t="shared" ca="1" si="300"/>
        <v>486</v>
      </c>
      <c r="AH2699" t="str">
        <f ca="1">IF(OR(V2699="",AG2699=""),"Yes",IF(AG2699&gt;Config!$B$41,"Yes","No"))</f>
        <v>Yes</v>
      </c>
    </row>
    <row r="2700" spans="1:34" x14ac:dyDescent="0.25">
      <c r="A2700" s="1" t="s">
        <v>19434</v>
      </c>
      <c r="B2700" s="1" t="s">
        <v>818</v>
      </c>
      <c r="C2700" s="1" t="s">
        <v>996</v>
      </c>
      <c r="D2700" s="1" t="s">
        <v>12672</v>
      </c>
      <c r="E2700" s="1" t="s">
        <v>35149</v>
      </c>
      <c r="F2700" s="1" t="s">
        <v>16582</v>
      </c>
      <c r="G2700" t="str">
        <f t="shared" si="294"/>
        <v>Valid</v>
      </c>
      <c r="H2700" s="1" t="s">
        <v>19435</v>
      </c>
      <c r="I2700" t="str" cm="1">
        <f t="array" ref="I2700">IF(OR(TRIM(H2700)="",ISNUMBER(SEARCH("#",H2700)),AA2700&lt;Config!$B$8,SUMPRODUCT(--ISNUMBER(SEARCH({"a";"b";"c";"d";"e";"f";"g";"h";"i";"j";"k";"l";"m";"n";"o";"p";"q";"r";"s";"t";"u";"v";"w";"x";"y";"z"},H2700)))&gt;0),"Invalid","Valid")</f>
        <v>Valid</v>
      </c>
      <c r="J2700" s="1" t="s">
        <v>19436</v>
      </c>
      <c r="K2700" s="1" t="s">
        <v>133</v>
      </c>
      <c r="L2700" s="1" t="s">
        <v>265</v>
      </c>
      <c r="M2700" s="1" t="s">
        <v>391</v>
      </c>
      <c r="N2700" s="1" t="s">
        <v>224</v>
      </c>
      <c r="O2700" s="1" t="s">
        <v>52</v>
      </c>
      <c r="P2700" t="s">
        <v>53</v>
      </c>
      <c r="Q2700" s="1" t="s">
        <v>54</v>
      </c>
      <c r="R2700" s="1" t="s">
        <v>198</v>
      </c>
      <c r="S2700" s="1" t="s">
        <v>19437</v>
      </c>
      <c r="T2700" s="1" t="s">
        <v>19438</v>
      </c>
      <c r="U2700" s="1" t="s">
        <v>19439</v>
      </c>
      <c r="V2700" s="1" t="s">
        <v>10330</v>
      </c>
      <c r="W2700" s="1" t="s">
        <v>384</v>
      </c>
      <c r="X2700" t="str">
        <f t="shared" si="295"/>
        <v>Complete</v>
      </c>
      <c r="Y2700">
        <f>MAX(0,100-IF(G2700="Invalid",Config!$B$5,0)-IF(I2700="Invalid",Config!$B$6,0)-IF(X2700="Incomplete",Config!$B$7,0)-IF(AF2700="Yes",Config!$B$37,0))</f>
        <v>75</v>
      </c>
      <c r="Z2700" s="1">
        <f>IF(OR(TRIM(B2700)="",COUNTIF(Config!$B$15:$B$19,B2700)&gt;0),1,0)+IF(OR(TRIM(C2700)="",COUNTIF(Config!$B$15:$B$19,C2700)&gt;0),1,0)+IF(OR(TRIM(F2700)="",COUNTIF(Config!$B$15:$B$19,F2700)&gt;0),1,0)+IF(OR(TRIM(H2700)="",COUNTIF(Config!$B$15:$B$19,H2700)&gt;0),1,0)+IF(OR(TRIM(E2700)="",COUNTIF(Config!$B$15:$B$19,E2700)&gt;0),1,0)+IF(OR(TRIM(K2700)="",COUNTIF(Config!$B$15:$B$19,K2700)&gt;0),1,0)+IF(OR(TRIM(P2700)="",COUNTIF(Config!$B$15:$B$19,P2700)&gt;0),1,0)+IF(OR(TRIM(R2700)="",COUNTIF(Config!$B$15:$B$19,R2700)&gt;0),1,0)</f>
        <v>0</v>
      </c>
      <c r="AA2700" s="1" cm="1">
        <f t="array" ref="AA2700">SUMPRODUCT(LEN(H2700)-LEN(SUBSTITUTE(H2700,{"0";"1";"2";"3";"4";"5";"6";"7";"8";"9"},"")))</f>
        <v>12</v>
      </c>
      <c r="AC2700" t="str">
        <f t="shared" si="296"/>
        <v>Potential Duplicate</v>
      </c>
      <c r="AD2700">
        <f t="shared" si="297"/>
        <v>2</v>
      </c>
      <c r="AE2700">
        <f t="shared" si="298"/>
        <v>1</v>
      </c>
      <c r="AF2700" t="str">
        <f t="shared" si="299"/>
        <v>Yes</v>
      </c>
      <c r="AG2700">
        <f t="shared" ca="1" si="300"/>
        <v>415</v>
      </c>
      <c r="AH2700" t="str">
        <f ca="1">IF(OR(V2700="",AG2700=""),"Yes",IF(AG2700&gt;Config!$B$41,"Yes","No"))</f>
        <v>Yes</v>
      </c>
    </row>
    <row r="2701" spans="1:34" x14ac:dyDescent="0.25">
      <c r="A2701" s="1" t="s">
        <v>19440</v>
      </c>
      <c r="B2701" s="1" t="s">
        <v>928</v>
      </c>
      <c r="C2701" s="1" t="s">
        <v>1441</v>
      </c>
      <c r="D2701" s="1" t="s">
        <v>19441</v>
      </c>
      <c r="E2701" s="1" t="s">
        <v>35150</v>
      </c>
      <c r="F2701" s="1" t="s">
        <v>7093</v>
      </c>
      <c r="G2701" t="str">
        <f t="shared" si="294"/>
        <v>Invalid</v>
      </c>
      <c r="H2701" s="1" t="s">
        <v>19442</v>
      </c>
      <c r="I2701" t="str" cm="1">
        <f t="array" ref="I2701">IF(OR(TRIM(H2701)="",ISNUMBER(SEARCH("#",H2701)),AA2701&lt;Config!$B$8,SUMPRODUCT(--ISNUMBER(SEARCH({"a";"b";"c";"d";"e";"f";"g";"h";"i";"j";"k";"l";"m";"n";"o";"p";"q";"r";"s";"t";"u";"v";"w";"x";"y";"z"},H2701)))&gt;0),"Invalid","Valid")</f>
        <v>Valid</v>
      </c>
      <c r="J2701" s="1" t="s">
        <v>19443</v>
      </c>
      <c r="K2701" s="1" t="s">
        <v>178</v>
      </c>
      <c r="L2701" s="1" t="s">
        <v>450</v>
      </c>
      <c r="M2701" s="1" t="s">
        <v>391</v>
      </c>
      <c r="N2701" s="1" t="s">
        <v>211</v>
      </c>
      <c r="O2701" s="1" t="s">
        <v>69</v>
      </c>
      <c r="P2701" t="s">
        <v>53</v>
      </c>
      <c r="Q2701" s="1" t="s">
        <v>54</v>
      </c>
      <c r="R2701" s="1" t="s">
        <v>415</v>
      </c>
      <c r="S2701" s="1" t="s">
        <v>14473</v>
      </c>
      <c r="T2701" s="1" t="s">
        <v>19444</v>
      </c>
      <c r="U2701" s="1" t="s">
        <v>2512</v>
      </c>
      <c r="V2701" s="1" t="s">
        <v>17760</v>
      </c>
      <c r="W2701" s="1" t="s">
        <v>186</v>
      </c>
      <c r="X2701" t="str">
        <f t="shared" si="295"/>
        <v>Complete</v>
      </c>
      <c r="Y2701">
        <f>MAX(0,100-IF(G2701="Invalid",Config!$B$5,0)-IF(I2701="Invalid",Config!$B$6,0)-IF(X2701="Incomplete",Config!$B$7,0)-IF(AF2701="Yes",Config!$B$37,0))</f>
        <v>70</v>
      </c>
      <c r="Z2701" s="1">
        <f>IF(OR(TRIM(B2701)="",COUNTIF(Config!$B$15:$B$19,B2701)&gt;0),1,0)+IF(OR(TRIM(C2701)="",COUNTIF(Config!$B$15:$B$19,C2701)&gt;0),1,0)+IF(OR(TRIM(F2701)="",COUNTIF(Config!$B$15:$B$19,F2701)&gt;0),1,0)+IF(OR(TRIM(H2701)="",COUNTIF(Config!$B$15:$B$19,H2701)&gt;0),1,0)+IF(OR(TRIM(E2701)="",COUNTIF(Config!$B$15:$B$19,E2701)&gt;0),1,0)+IF(OR(TRIM(K2701)="",COUNTIF(Config!$B$15:$B$19,K2701)&gt;0),1,0)+IF(OR(TRIM(P2701)="",COUNTIF(Config!$B$15:$B$19,P2701)&gt;0),1,0)+IF(OR(TRIM(R2701)="",COUNTIF(Config!$B$15:$B$19,R2701)&gt;0),1,0)</f>
        <v>0</v>
      </c>
      <c r="AA2701" s="1" cm="1">
        <f t="array" ref="AA2701">SUMPRODUCT(LEN(H2701)-LEN(SUBSTITUTE(H2701,{"0";"1";"2";"3";"4";"5";"6";"7";"8";"9"},"")))</f>
        <v>12</v>
      </c>
      <c r="AC2701" t="str">
        <f t="shared" si="296"/>
        <v>Invalid Email</v>
      </c>
      <c r="AD2701">
        <f t="shared" si="297"/>
        <v>0</v>
      </c>
      <c r="AE2701">
        <f t="shared" si="298"/>
        <v>1</v>
      </c>
      <c r="AF2701" t="str">
        <f t="shared" si="299"/>
        <v>No</v>
      </c>
      <c r="AG2701">
        <f t="shared" ca="1" si="300"/>
        <v>103</v>
      </c>
      <c r="AH2701" t="str">
        <f ca="1">IF(OR(V2701="",AG2701=""),"Yes",IF(AG2701&gt;Config!$B$41,"Yes","No"))</f>
        <v>No</v>
      </c>
    </row>
    <row r="2702" spans="1:34" x14ac:dyDescent="0.25">
      <c r="A2702" s="1" t="s">
        <v>19445</v>
      </c>
      <c r="B2702" s="1" t="s">
        <v>1147</v>
      </c>
      <c r="C2702" s="1" t="s">
        <v>78</v>
      </c>
      <c r="D2702" s="1" t="s">
        <v>19446</v>
      </c>
      <c r="E2702" s="1" t="s">
        <v>33901</v>
      </c>
      <c r="F2702" s="1" t="s">
        <v>19447</v>
      </c>
      <c r="G2702" t="str">
        <f t="shared" si="294"/>
        <v>Valid</v>
      </c>
      <c r="H2702" s="1" t="s">
        <v>19448</v>
      </c>
      <c r="I2702" t="str" cm="1">
        <f t="array" ref="I2702">IF(OR(TRIM(H2702)="",ISNUMBER(SEARCH("#",H2702)),AA2702&lt;Config!$B$8,SUMPRODUCT(--ISNUMBER(SEARCH({"a";"b";"c";"d";"e";"f";"g";"h";"i";"j";"k";"l";"m";"n";"o";"p";"q";"r";"s";"t";"u";"v";"w";"x";"y";"z"},H2702)))&gt;0),"Invalid","Valid")</f>
        <v>Valid</v>
      </c>
      <c r="J2702" s="1" t="s">
        <v>19449</v>
      </c>
      <c r="K2702" s="1" t="s">
        <v>117</v>
      </c>
      <c r="L2702" s="1" t="s">
        <v>84</v>
      </c>
      <c r="M2702" s="1" t="s">
        <v>50</v>
      </c>
      <c r="N2702" s="1" t="s">
        <v>358</v>
      </c>
      <c r="O2702" s="1" t="s">
        <v>180</v>
      </c>
      <c r="P2702" t="s">
        <v>87</v>
      </c>
      <c r="Q2702" s="1" t="s">
        <v>438</v>
      </c>
      <c r="R2702" s="1" t="s">
        <v>89</v>
      </c>
      <c r="S2702" s="1" t="s">
        <v>673</v>
      </c>
      <c r="T2702" s="1" t="s">
        <v>19450</v>
      </c>
      <c r="U2702" s="1" t="s">
        <v>1529</v>
      </c>
      <c r="V2702" s="1" t="s">
        <v>522</v>
      </c>
      <c r="W2702" s="1" t="s">
        <v>75</v>
      </c>
      <c r="X2702" t="str">
        <f t="shared" si="295"/>
        <v>Complete</v>
      </c>
      <c r="Y2702">
        <f>MAX(0,100-IF(G2702="Invalid",Config!$B$5,0)-IF(I2702="Invalid",Config!$B$6,0)-IF(X2702="Incomplete",Config!$B$7,0)-IF(AF2702="Yes",Config!$B$37,0))</f>
        <v>75</v>
      </c>
      <c r="Z2702" s="1">
        <f>IF(OR(TRIM(B2702)="",COUNTIF(Config!$B$15:$B$19,B2702)&gt;0),1,0)+IF(OR(TRIM(C2702)="",COUNTIF(Config!$B$15:$B$19,C2702)&gt;0),1,0)+IF(OR(TRIM(F2702)="",COUNTIF(Config!$B$15:$B$19,F2702)&gt;0),1,0)+IF(OR(TRIM(H2702)="",COUNTIF(Config!$B$15:$B$19,H2702)&gt;0),1,0)+IF(OR(TRIM(E2702)="",COUNTIF(Config!$B$15:$B$19,E2702)&gt;0),1,0)+IF(OR(TRIM(K2702)="",COUNTIF(Config!$B$15:$B$19,K2702)&gt;0),1,0)+IF(OR(TRIM(P2702)="",COUNTIF(Config!$B$15:$B$19,P2702)&gt;0),1,0)+IF(OR(TRIM(R2702)="",COUNTIF(Config!$B$15:$B$19,R2702)&gt;0),1,0)</f>
        <v>0</v>
      </c>
      <c r="AA2702" s="1" cm="1">
        <f t="array" ref="AA2702">SUMPRODUCT(LEN(H2702)-LEN(SUBSTITUTE(H2702,{"0";"1";"2";"3";"4";"5";"6";"7";"8";"9"},"")))</f>
        <v>11</v>
      </c>
      <c r="AC2702" t="str">
        <f t="shared" si="296"/>
        <v>Potential Duplicate</v>
      </c>
      <c r="AD2702">
        <f t="shared" si="297"/>
        <v>2</v>
      </c>
      <c r="AE2702">
        <f t="shared" si="298"/>
        <v>1</v>
      </c>
      <c r="AF2702" t="str">
        <f t="shared" si="299"/>
        <v>Yes</v>
      </c>
      <c r="AG2702">
        <f t="shared" ca="1" si="300"/>
        <v>516</v>
      </c>
      <c r="AH2702" t="str">
        <f ca="1">IF(OR(V2702="",AG2702=""),"Yes",IF(AG2702&gt;Config!$B$41,"Yes","No"))</f>
        <v>Yes</v>
      </c>
    </row>
    <row r="2703" spans="1:34" x14ac:dyDescent="0.25">
      <c r="A2703" s="1" t="s">
        <v>19451</v>
      </c>
      <c r="B2703" s="1" t="s">
        <v>33815</v>
      </c>
      <c r="C2703" s="1" t="s">
        <v>1007</v>
      </c>
      <c r="D2703" s="1" t="s">
        <v>1007</v>
      </c>
      <c r="E2703" s="1" t="s">
        <v>35151</v>
      </c>
      <c r="F2703" s="1" t="s">
        <v>19452</v>
      </c>
      <c r="G2703" t="str">
        <f t="shared" si="294"/>
        <v>Valid</v>
      </c>
      <c r="H2703" s="1" t="s">
        <v>19453</v>
      </c>
      <c r="I2703" t="str" cm="1">
        <f t="array" ref="I2703">IF(OR(TRIM(H2703)="",ISNUMBER(SEARCH("#",H2703)),AA2703&lt;Config!$B$8,SUMPRODUCT(--ISNUMBER(SEARCH({"a";"b";"c";"d";"e";"f";"g";"h";"i";"j";"k";"l";"m";"n";"o";"p";"q";"r";"s";"t";"u";"v";"w";"x";"y";"z"},H2703)))&gt;0),"Invalid","Valid")</f>
        <v>Valid</v>
      </c>
      <c r="J2703" s="1" t="s">
        <v>19454</v>
      </c>
      <c r="K2703" s="1" t="s">
        <v>264</v>
      </c>
      <c r="L2703" s="1" t="s">
        <v>164</v>
      </c>
      <c r="M2703" s="1" t="s">
        <v>30</v>
      </c>
      <c r="N2703" s="1" t="s">
        <v>31</v>
      </c>
      <c r="O2703" s="1" t="s">
        <v>149</v>
      </c>
      <c r="P2703" t="s">
        <v>344</v>
      </c>
      <c r="Q2703" s="1" t="s">
        <v>345</v>
      </c>
      <c r="R2703" s="1" t="s">
        <v>1141</v>
      </c>
      <c r="S2703" s="1" t="s">
        <v>19455</v>
      </c>
      <c r="T2703" s="1" t="s">
        <v>19456</v>
      </c>
      <c r="U2703" s="1" t="s">
        <v>7794</v>
      </c>
      <c r="V2703" s="1" t="s">
        <v>9434</v>
      </c>
      <c r="W2703" s="1" t="s">
        <v>40</v>
      </c>
      <c r="X2703" t="str">
        <f t="shared" si="295"/>
        <v>Incomplete</v>
      </c>
      <c r="Y2703">
        <f>MAX(0,100-IF(G2703="Invalid",Config!$B$5,0)-IF(I2703="Invalid",Config!$B$6,0)-IF(X2703="Incomplete",Config!$B$7,0)-IF(AF2703="Yes",Config!$B$37,0))</f>
        <v>60</v>
      </c>
      <c r="Z2703" s="1">
        <f>IF(OR(TRIM(B2703)="",COUNTIF(Config!$B$15:$B$19,B2703)&gt;0),1,0)+IF(OR(TRIM(C2703)="",COUNTIF(Config!$B$15:$B$19,C2703)&gt;0),1,0)+IF(OR(TRIM(F2703)="",COUNTIF(Config!$B$15:$B$19,F2703)&gt;0),1,0)+IF(OR(TRIM(H2703)="",COUNTIF(Config!$B$15:$B$19,H2703)&gt;0),1,0)+IF(OR(TRIM(E2703)="",COUNTIF(Config!$B$15:$B$19,E2703)&gt;0),1,0)+IF(OR(TRIM(K2703)="",COUNTIF(Config!$B$15:$B$19,K2703)&gt;0),1,0)+IF(OR(TRIM(P2703)="",COUNTIF(Config!$B$15:$B$19,P2703)&gt;0),1,0)+IF(OR(TRIM(R2703)="",COUNTIF(Config!$B$15:$B$19,R2703)&gt;0),1,0)</f>
        <v>1</v>
      </c>
      <c r="AA2703" s="1" cm="1">
        <f t="array" ref="AA2703">SUMPRODUCT(LEN(H2703)-LEN(SUBSTITUTE(H2703,{"0";"1";"2";"3";"4";"5";"6";"7";"8";"9"},"")))</f>
        <v>11</v>
      </c>
      <c r="AC2703" t="str">
        <f t="shared" si="296"/>
        <v>Incomplete Profile</v>
      </c>
      <c r="AD2703">
        <f t="shared" si="297"/>
        <v>1</v>
      </c>
      <c r="AE2703">
        <f t="shared" si="298"/>
        <v>1</v>
      </c>
      <c r="AF2703" t="str">
        <f t="shared" si="299"/>
        <v>No</v>
      </c>
      <c r="AG2703">
        <f t="shared" ca="1" si="300"/>
        <v>407</v>
      </c>
      <c r="AH2703" t="str">
        <f ca="1">IF(OR(V2703="",AG2703=""),"Yes",IF(AG2703&gt;Config!$B$41,"Yes","No"))</f>
        <v>Yes</v>
      </c>
    </row>
    <row r="2704" spans="1:34" x14ac:dyDescent="0.25">
      <c r="A2704" s="1" t="s">
        <v>19457</v>
      </c>
      <c r="B2704" s="1" t="s">
        <v>898</v>
      </c>
      <c r="C2704" s="1" t="s">
        <v>205</v>
      </c>
      <c r="D2704" s="1" t="s">
        <v>19458</v>
      </c>
      <c r="E2704" s="1" t="s">
        <v>310</v>
      </c>
      <c r="F2704" s="1" t="s">
        <v>19459</v>
      </c>
      <c r="G2704" t="str">
        <f t="shared" si="294"/>
        <v>Valid</v>
      </c>
      <c r="H2704" s="1" t="s">
        <v>19460</v>
      </c>
      <c r="I2704" t="str" cm="1">
        <f t="array" ref="I2704">IF(OR(TRIM(H2704)="",ISNUMBER(SEARCH("#",H2704)),AA2704&lt;Config!$B$8,SUMPRODUCT(--ISNUMBER(SEARCH({"a";"b";"c";"d";"e";"f";"g";"h";"i";"j";"k";"l";"m";"n";"o";"p";"q";"r";"s";"t";"u";"v";"w";"x";"y";"z"},H2704)))&gt;0),"Invalid","Valid")</f>
        <v>Valid</v>
      </c>
      <c r="J2704" s="1" t="s">
        <v>19461</v>
      </c>
      <c r="K2704" s="1" t="s">
        <v>481</v>
      </c>
      <c r="L2704" s="1" t="s">
        <v>84</v>
      </c>
      <c r="M2704" s="1" t="s">
        <v>251</v>
      </c>
      <c r="N2704" s="1" t="s">
        <v>51</v>
      </c>
      <c r="O2704" s="1" t="s">
        <v>149</v>
      </c>
      <c r="P2704" t="s">
        <v>87</v>
      </c>
      <c r="Q2704" s="1" t="s">
        <v>438</v>
      </c>
      <c r="R2704" s="1" t="s">
        <v>379</v>
      </c>
      <c r="S2704" s="1" t="s">
        <v>12055</v>
      </c>
      <c r="T2704" s="1" t="s">
        <v>19462</v>
      </c>
      <c r="U2704" s="1" t="s">
        <v>9458</v>
      </c>
      <c r="V2704" s="1" t="s">
        <v>334</v>
      </c>
      <c r="W2704" s="1" t="s">
        <v>293</v>
      </c>
      <c r="X2704" t="str">
        <f t="shared" si="295"/>
        <v>Complete</v>
      </c>
      <c r="Y2704">
        <f>MAX(0,100-IF(G2704="Invalid",Config!$B$5,0)-IF(I2704="Invalid",Config!$B$6,0)-IF(X2704="Incomplete",Config!$B$7,0)-IF(AF2704="Yes",Config!$B$37,0))</f>
        <v>100</v>
      </c>
      <c r="Z2704" s="1">
        <f>IF(OR(TRIM(B2704)="",COUNTIF(Config!$B$15:$B$19,B2704)&gt;0),1,0)+IF(OR(TRIM(C2704)="",COUNTIF(Config!$B$15:$B$19,C2704)&gt;0),1,0)+IF(OR(TRIM(F2704)="",COUNTIF(Config!$B$15:$B$19,F2704)&gt;0),1,0)+IF(OR(TRIM(H2704)="",COUNTIF(Config!$B$15:$B$19,H2704)&gt;0),1,0)+IF(OR(TRIM(E2704)="",COUNTIF(Config!$B$15:$B$19,E2704)&gt;0),1,0)+IF(OR(TRIM(K2704)="",COUNTIF(Config!$B$15:$B$19,K2704)&gt;0),1,0)+IF(OR(TRIM(P2704)="",COUNTIF(Config!$B$15:$B$19,P2704)&gt;0),1,0)+IF(OR(TRIM(R2704)="",COUNTIF(Config!$B$15:$B$19,R2704)&gt;0),1,0)</f>
        <v>0</v>
      </c>
      <c r="AA2704" s="1" cm="1">
        <f t="array" ref="AA2704">SUMPRODUCT(LEN(H2704)-LEN(SUBSTITUTE(H2704,{"0";"1";"2";"3";"4";"5";"6";"7";"8";"9"},"")))</f>
        <v>11</v>
      </c>
      <c r="AC2704" t="str">
        <f t="shared" si="296"/>
        <v/>
      </c>
      <c r="AD2704">
        <f t="shared" si="297"/>
        <v>1</v>
      </c>
      <c r="AE2704">
        <f t="shared" si="298"/>
        <v>1</v>
      </c>
      <c r="AF2704" t="str">
        <f t="shared" si="299"/>
        <v>No</v>
      </c>
      <c r="AG2704">
        <f t="shared" ca="1" si="300"/>
        <v>431</v>
      </c>
      <c r="AH2704" t="str">
        <f ca="1">IF(OR(V2704="",AG2704=""),"Yes",IF(AG2704&gt;Config!$B$41,"Yes","No"))</f>
        <v>Yes</v>
      </c>
    </row>
    <row r="2705" spans="1:34" x14ac:dyDescent="0.25">
      <c r="A2705" s="1" t="s">
        <v>19463</v>
      </c>
      <c r="B2705" s="1" t="s">
        <v>1165</v>
      </c>
      <c r="C2705" s="1" t="s">
        <v>1166</v>
      </c>
      <c r="D2705" s="1" t="s">
        <v>1167</v>
      </c>
      <c r="E2705" s="1" t="s">
        <v>34337</v>
      </c>
      <c r="F2705" s="1" t="s">
        <v>19464</v>
      </c>
      <c r="G2705" t="str">
        <f t="shared" si="294"/>
        <v>Valid</v>
      </c>
      <c r="H2705" s="1" t="s">
        <v>19465</v>
      </c>
      <c r="I2705" t="str" cm="1">
        <f t="array" ref="I2705">IF(OR(TRIM(H2705)="",ISNUMBER(SEARCH("#",H2705)),AA2705&lt;Config!$B$8,SUMPRODUCT(--ISNUMBER(SEARCH({"a";"b";"c";"d";"e";"f";"g";"h";"i";"j";"k";"l";"m";"n";"o";"p";"q";"r";"s";"t";"u";"v";"w";"x";"y";"z"},H2705)))&gt;0),"Invalid","Valid")</f>
        <v>Valid</v>
      </c>
      <c r="J2705" s="1" t="s">
        <v>19466</v>
      </c>
      <c r="K2705" s="1" t="s">
        <v>117</v>
      </c>
      <c r="L2705" s="1" t="s">
        <v>67</v>
      </c>
      <c r="M2705" s="1" t="s">
        <v>135</v>
      </c>
      <c r="N2705" s="1" t="s">
        <v>713</v>
      </c>
      <c r="O2705" s="1" t="s">
        <v>52</v>
      </c>
      <c r="P2705" t="s">
        <v>87</v>
      </c>
      <c r="Q2705" s="1" t="s">
        <v>88</v>
      </c>
      <c r="R2705" s="1" t="s">
        <v>550</v>
      </c>
      <c r="S2705" s="1" t="s">
        <v>19467</v>
      </c>
      <c r="T2705" s="1" t="s">
        <v>19468</v>
      </c>
      <c r="U2705" s="1" t="s">
        <v>19469</v>
      </c>
      <c r="V2705" s="1" t="s">
        <v>19470</v>
      </c>
      <c r="W2705" s="1" t="s">
        <v>384</v>
      </c>
      <c r="X2705" t="str">
        <f t="shared" si="295"/>
        <v>Complete</v>
      </c>
      <c r="Y2705">
        <f>MAX(0,100-IF(G2705="Invalid",Config!$B$5,0)-IF(I2705="Invalid",Config!$B$6,0)-IF(X2705="Incomplete",Config!$B$7,0)-IF(AF2705="Yes",Config!$B$37,0))</f>
        <v>75</v>
      </c>
      <c r="Z2705" s="1">
        <f>IF(OR(TRIM(B2705)="",COUNTIF(Config!$B$15:$B$19,B2705)&gt;0),1,0)+IF(OR(TRIM(C2705)="",COUNTIF(Config!$B$15:$B$19,C2705)&gt;0),1,0)+IF(OR(TRIM(F2705)="",COUNTIF(Config!$B$15:$B$19,F2705)&gt;0),1,0)+IF(OR(TRIM(H2705)="",COUNTIF(Config!$B$15:$B$19,H2705)&gt;0),1,0)+IF(OR(TRIM(E2705)="",COUNTIF(Config!$B$15:$B$19,E2705)&gt;0),1,0)+IF(OR(TRIM(K2705)="",COUNTIF(Config!$B$15:$B$19,K2705)&gt;0),1,0)+IF(OR(TRIM(P2705)="",COUNTIF(Config!$B$15:$B$19,P2705)&gt;0),1,0)+IF(OR(TRIM(R2705)="",COUNTIF(Config!$B$15:$B$19,R2705)&gt;0),1,0)</f>
        <v>0</v>
      </c>
      <c r="AA2705" s="1" cm="1">
        <f t="array" ref="AA2705">SUMPRODUCT(LEN(H2705)-LEN(SUBSTITUTE(H2705,{"0";"1";"2";"3";"4";"5";"6";"7";"8";"9"},"")))</f>
        <v>10</v>
      </c>
      <c r="AC2705" t="str">
        <f t="shared" si="296"/>
        <v>Potential Duplicate</v>
      </c>
      <c r="AD2705">
        <f t="shared" si="297"/>
        <v>2</v>
      </c>
      <c r="AE2705">
        <f t="shared" si="298"/>
        <v>2</v>
      </c>
      <c r="AF2705" t="str">
        <f t="shared" si="299"/>
        <v>Yes</v>
      </c>
      <c r="AG2705">
        <f t="shared" ca="1" si="300"/>
        <v>401</v>
      </c>
      <c r="AH2705" t="str">
        <f ca="1">IF(OR(V2705="",AG2705=""),"Yes",IF(AG2705&gt;Config!$B$41,"Yes","No"))</f>
        <v>Yes</v>
      </c>
    </row>
    <row r="2706" spans="1:34" x14ac:dyDescent="0.25">
      <c r="A2706" s="1" t="s">
        <v>19471</v>
      </c>
      <c r="B2706" s="1" t="s">
        <v>1957</v>
      </c>
      <c r="C2706" s="1" t="s">
        <v>128</v>
      </c>
      <c r="D2706" s="1" t="s">
        <v>17607</v>
      </c>
      <c r="E2706" s="1" t="s">
        <v>33976</v>
      </c>
      <c r="F2706" s="1" t="s">
        <v>19472</v>
      </c>
      <c r="G2706" t="str">
        <f t="shared" si="294"/>
        <v>Valid</v>
      </c>
      <c r="H2706" s="1" t="s">
        <v>19473</v>
      </c>
      <c r="I2706" t="str" cm="1">
        <f t="array" ref="I2706">IF(OR(TRIM(H2706)="",ISNUMBER(SEARCH("#",H2706)),AA2706&lt;Config!$B$8,SUMPRODUCT(--ISNUMBER(SEARCH({"a";"b";"c";"d";"e";"f";"g";"h";"i";"j";"k";"l";"m";"n";"o";"p";"q";"r";"s";"t";"u";"v";"w";"x";"y";"z"},H2706)))&gt;0),"Invalid","Valid")</f>
        <v>Valid</v>
      </c>
      <c r="J2706" s="1" t="s">
        <v>19474</v>
      </c>
      <c r="K2706" s="1" t="s">
        <v>195</v>
      </c>
      <c r="L2706" s="1" t="s">
        <v>450</v>
      </c>
      <c r="M2706" s="1" t="s">
        <v>462</v>
      </c>
      <c r="N2706" s="1" t="s">
        <v>358</v>
      </c>
      <c r="O2706" s="1" t="s">
        <v>180</v>
      </c>
      <c r="P2706" t="s">
        <v>236</v>
      </c>
      <c r="Q2706" s="1" t="s">
        <v>237</v>
      </c>
      <c r="R2706" s="1" t="s">
        <v>237</v>
      </c>
      <c r="S2706" s="1" t="s">
        <v>19475</v>
      </c>
      <c r="T2706" s="1" t="s">
        <v>19476</v>
      </c>
      <c r="U2706" s="1" t="s">
        <v>1203</v>
      </c>
      <c r="V2706" s="1" t="s">
        <v>6327</v>
      </c>
      <c r="W2706" s="1" t="s">
        <v>33823</v>
      </c>
      <c r="X2706" t="str">
        <f t="shared" si="295"/>
        <v>Complete</v>
      </c>
      <c r="Y2706">
        <f>MAX(0,100-IF(G2706="Invalid",Config!$B$5,0)-IF(I2706="Invalid",Config!$B$6,0)-IF(X2706="Incomplete",Config!$B$7,0)-IF(AF2706="Yes",Config!$B$37,0))</f>
        <v>100</v>
      </c>
      <c r="Z2706" s="1">
        <f>IF(OR(TRIM(B2706)="",COUNTIF(Config!$B$15:$B$19,B2706)&gt;0),1,0)+IF(OR(TRIM(C2706)="",COUNTIF(Config!$B$15:$B$19,C2706)&gt;0),1,0)+IF(OR(TRIM(F2706)="",COUNTIF(Config!$B$15:$B$19,F2706)&gt;0),1,0)+IF(OR(TRIM(H2706)="",COUNTIF(Config!$B$15:$B$19,H2706)&gt;0),1,0)+IF(OR(TRIM(E2706)="",COUNTIF(Config!$B$15:$B$19,E2706)&gt;0),1,0)+IF(OR(TRIM(K2706)="",COUNTIF(Config!$B$15:$B$19,K2706)&gt;0),1,0)+IF(OR(TRIM(P2706)="",COUNTIF(Config!$B$15:$B$19,P2706)&gt;0),1,0)+IF(OR(TRIM(R2706)="",COUNTIF(Config!$B$15:$B$19,R2706)&gt;0),1,0)</f>
        <v>0</v>
      </c>
      <c r="AA2706" s="1" cm="1">
        <f t="array" ref="AA2706">SUMPRODUCT(LEN(H2706)-LEN(SUBSTITUTE(H2706,{"0";"1";"2";"3";"4";"5";"6";"7";"8";"9"},"")))</f>
        <v>12</v>
      </c>
      <c r="AC2706" t="str">
        <f t="shared" si="296"/>
        <v/>
      </c>
      <c r="AD2706">
        <f t="shared" si="297"/>
        <v>1</v>
      </c>
      <c r="AE2706">
        <f t="shared" si="298"/>
        <v>1</v>
      </c>
      <c r="AF2706" t="str">
        <f t="shared" si="299"/>
        <v>No</v>
      </c>
      <c r="AG2706">
        <f t="shared" ca="1" si="300"/>
        <v>244</v>
      </c>
      <c r="AH2706" t="str">
        <f ca="1">IF(OR(V2706="",AG2706=""),"Yes",IF(AG2706&gt;Config!$B$41,"Yes","No"))</f>
        <v>No</v>
      </c>
    </row>
    <row r="2707" spans="1:34" x14ac:dyDescent="0.25">
      <c r="A2707" s="1" t="s">
        <v>19477</v>
      </c>
      <c r="B2707" s="1" t="s">
        <v>488</v>
      </c>
      <c r="C2707" s="1" t="s">
        <v>43</v>
      </c>
      <c r="D2707" s="1" t="s">
        <v>12823</v>
      </c>
      <c r="E2707" s="1" t="s">
        <v>33901</v>
      </c>
      <c r="F2707" s="1" t="s">
        <v>17464</v>
      </c>
      <c r="G2707" t="str">
        <f t="shared" si="294"/>
        <v>Valid</v>
      </c>
      <c r="H2707" s="1" t="s">
        <v>17465</v>
      </c>
      <c r="I2707" t="str" cm="1">
        <f t="array" ref="I2707">IF(OR(TRIM(H2707)="",ISNUMBER(SEARCH("#",H2707)),AA2707&lt;Config!$B$8,SUMPRODUCT(--ISNUMBER(SEARCH({"a";"b";"c";"d";"e";"f";"g";"h";"i";"j";"k";"l";"m";"n";"o";"p";"q";"r";"s";"t";"u";"v";"w";"x";"y";"z"},H2707)))&gt;0),"Invalid","Valid")</f>
        <v>Valid</v>
      </c>
      <c r="J2707" s="1" t="s">
        <v>17466</v>
      </c>
      <c r="K2707" s="1" t="s">
        <v>264</v>
      </c>
      <c r="L2707" s="1" t="s">
        <v>265</v>
      </c>
      <c r="M2707" s="1" t="s">
        <v>462</v>
      </c>
      <c r="N2707" s="1" t="s">
        <v>713</v>
      </c>
      <c r="O2707" s="1" t="s">
        <v>266</v>
      </c>
      <c r="P2707" t="s">
        <v>53</v>
      </c>
      <c r="Q2707" s="1" t="s">
        <v>54</v>
      </c>
      <c r="R2707" s="1" t="s">
        <v>198</v>
      </c>
      <c r="S2707" s="1" t="s">
        <v>17467</v>
      </c>
      <c r="T2707" s="1" t="s">
        <v>17468</v>
      </c>
      <c r="U2707" s="1" t="s">
        <v>17469</v>
      </c>
      <c r="V2707" s="1" t="s">
        <v>140</v>
      </c>
      <c r="W2707" s="1" t="s">
        <v>75</v>
      </c>
      <c r="X2707" t="str">
        <f t="shared" si="295"/>
        <v>Complete</v>
      </c>
      <c r="Y2707">
        <f>MAX(0,100-IF(G2707="Invalid",Config!$B$5,0)-IF(I2707="Invalid",Config!$B$6,0)-IF(X2707="Incomplete",Config!$B$7,0)-IF(AF2707="Yes",Config!$B$37,0))</f>
        <v>75</v>
      </c>
      <c r="Z2707" s="1">
        <f>IF(OR(TRIM(B2707)="",COUNTIF(Config!$B$15:$B$19,B2707)&gt;0),1,0)+IF(OR(TRIM(C2707)="",COUNTIF(Config!$B$15:$B$19,C2707)&gt;0),1,0)+IF(OR(TRIM(F2707)="",COUNTIF(Config!$B$15:$B$19,F2707)&gt;0),1,0)+IF(OR(TRIM(H2707)="",COUNTIF(Config!$B$15:$B$19,H2707)&gt;0),1,0)+IF(OR(TRIM(E2707)="",COUNTIF(Config!$B$15:$B$19,E2707)&gt;0),1,0)+IF(OR(TRIM(K2707)="",COUNTIF(Config!$B$15:$B$19,K2707)&gt;0),1,0)+IF(OR(TRIM(P2707)="",COUNTIF(Config!$B$15:$B$19,P2707)&gt;0),1,0)+IF(OR(TRIM(R2707)="",COUNTIF(Config!$B$15:$B$19,R2707)&gt;0),1,0)</f>
        <v>0</v>
      </c>
      <c r="AA2707" s="1" cm="1">
        <f t="array" ref="AA2707">SUMPRODUCT(LEN(H2707)-LEN(SUBSTITUTE(H2707,{"0";"1";"2";"3";"4";"5";"6";"7";"8";"9"},"")))</f>
        <v>12</v>
      </c>
      <c r="AC2707" t="str">
        <f t="shared" si="296"/>
        <v>Potential Duplicate</v>
      </c>
      <c r="AD2707">
        <f t="shared" si="297"/>
        <v>2</v>
      </c>
      <c r="AE2707">
        <f t="shared" si="298"/>
        <v>2</v>
      </c>
      <c r="AF2707" t="str">
        <f t="shared" si="299"/>
        <v>Yes</v>
      </c>
      <c r="AG2707">
        <f t="shared" ca="1" si="300"/>
        <v>37</v>
      </c>
      <c r="AH2707" t="str">
        <f ca="1">IF(OR(V2707="",AG2707=""),"Yes",IF(AG2707&gt;Config!$B$41,"Yes","No"))</f>
        <v>No</v>
      </c>
    </row>
    <row r="2708" spans="1:34" x14ac:dyDescent="0.25">
      <c r="A2708" s="1" t="s">
        <v>19478</v>
      </c>
      <c r="B2708" s="1" t="s">
        <v>244</v>
      </c>
      <c r="C2708" s="1" t="s">
        <v>792</v>
      </c>
      <c r="D2708" s="1" t="s">
        <v>7890</v>
      </c>
      <c r="E2708" s="1" t="s">
        <v>33829</v>
      </c>
      <c r="F2708" s="1" t="s">
        <v>19479</v>
      </c>
      <c r="G2708" t="str">
        <f t="shared" si="294"/>
        <v>Valid</v>
      </c>
      <c r="H2708" s="1" t="s">
        <v>19480</v>
      </c>
      <c r="I2708" t="str" cm="1">
        <f t="array" ref="I2708">IF(OR(TRIM(H2708)="",ISNUMBER(SEARCH("#",H2708)),AA2708&lt;Config!$B$8,SUMPRODUCT(--ISNUMBER(SEARCH({"a";"b";"c";"d";"e";"f";"g";"h";"i";"j";"k";"l";"m";"n";"o";"p";"q";"r";"s";"t";"u";"v";"w";"x";"y";"z"},H2708)))&gt;0),"Invalid","Valid")</f>
        <v>Valid</v>
      </c>
      <c r="J2708" s="1" t="s">
        <v>19481</v>
      </c>
      <c r="K2708" s="1" t="s">
        <v>66</v>
      </c>
      <c r="L2708" s="1" t="s">
        <v>84</v>
      </c>
      <c r="M2708" s="1" t="s">
        <v>30</v>
      </c>
      <c r="N2708" s="1" t="s">
        <v>211</v>
      </c>
      <c r="O2708" s="1" t="s">
        <v>149</v>
      </c>
      <c r="P2708" t="s">
        <v>344</v>
      </c>
      <c r="Q2708" s="1" t="s">
        <v>345</v>
      </c>
      <c r="R2708" s="1" t="s">
        <v>971</v>
      </c>
      <c r="S2708" s="1" t="s">
        <v>6003</v>
      </c>
      <c r="T2708" s="1" t="s">
        <v>19482</v>
      </c>
      <c r="U2708" s="1" t="s">
        <v>19483</v>
      </c>
      <c r="V2708" s="1" t="s">
        <v>140</v>
      </c>
      <c r="W2708" s="1" t="s">
        <v>293</v>
      </c>
      <c r="X2708" t="str">
        <f t="shared" si="295"/>
        <v>Incomplete</v>
      </c>
      <c r="Y2708">
        <f>MAX(0,100-IF(G2708="Invalid",Config!$B$5,0)-IF(I2708="Invalid",Config!$B$6,0)-IF(X2708="Incomplete",Config!$B$7,0)-IF(AF2708="Yes",Config!$B$37,0))</f>
        <v>60</v>
      </c>
      <c r="Z2708" s="1">
        <f>IF(OR(TRIM(B2708)="",COUNTIF(Config!$B$15:$B$19,B2708)&gt;0),1,0)+IF(OR(TRIM(C2708)="",COUNTIF(Config!$B$15:$B$19,C2708)&gt;0),1,0)+IF(OR(TRIM(F2708)="",COUNTIF(Config!$B$15:$B$19,F2708)&gt;0),1,0)+IF(OR(TRIM(H2708)="",COUNTIF(Config!$B$15:$B$19,H2708)&gt;0),1,0)+IF(OR(TRIM(E2708)="",COUNTIF(Config!$B$15:$B$19,E2708)&gt;0),1,0)+IF(OR(TRIM(K2708)="",COUNTIF(Config!$B$15:$B$19,K2708)&gt;0),1,0)+IF(OR(TRIM(P2708)="",COUNTIF(Config!$B$15:$B$19,P2708)&gt;0),1,0)+IF(OR(TRIM(R2708)="",COUNTIF(Config!$B$15:$B$19,R2708)&gt;0),1,0)</f>
        <v>1</v>
      </c>
      <c r="AA2708" s="1" cm="1">
        <f t="array" ref="AA2708">SUMPRODUCT(LEN(H2708)-LEN(SUBSTITUTE(H2708,{"0";"1";"2";"3";"4";"5";"6";"7";"8";"9"},"")))</f>
        <v>11</v>
      </c>
      <c r="AC2708" t="str">
        <f t="shared" si="296"/>
        <v>Incomplete Profile</v>
      </c>
      <c r="AD2708">
        <f t="shared" si="297"/>
        <v>1</v>
      </c>
      <c r="AE2708">
        <f t="shared" si="298"/>
        <v>1</v>
      </c>
      <c r="AF2708" t="str">
        <f t="shared" si="299"/>
        <v>No</v>
      </c>
      <c r="AG2708">
        <f t="shared" ca="1" si="300"/>
        <v>37</v>
      </c>
      <c r="AH2708" t="str">
        <f ca="1">IF(OR(V2708="",AG2708=""),"Yes",IF(AG2708&gt;Config!$B$41,"Yes","No"))</f>
        <v>No</v>
      </c>
    </row>
    <row r="2709" spans="1:34" x14ac:dyDescent="0.25">
      <c r="A2709" s="1" t="s">
        <v>13007</v>
      </c>
      <c r="B2709" s="1" t="s">
        <v>917</v>
      </c>
      <c r="C2709" s="1" t="s">
        <v>219</v>
      </c>
      <c r="D2709" s="1" t="s">
        <v>19484</v>
      </c>
      <c r="E2709" s="1" t="s">
        <v>34462</v>
      </c>
      <c r="F2709" s="1" t="s">
        <v>19485</v>
      </c>
      <c r="G2709" t="str">
        <f t="shared" si="294"/>
        <v>Valid</v>
      </c>
      <c r="H2709" s="1" t="s">
        <v>19486</v>
      </c>
      <c r="I2709" t="str" cm="1">
        <f t="array" ref="I2709">IF(OR(TRIM(H2709)="",ISNUMBER(SEARCH("#",H2709)),AA2709&lt;Config!$B$8,SUMPRODUCT(--ISNUMBER(SEARCH({"a";"b";"c";"d";"e";"f";"g";"h";"i";"j";"k";"l";"m";"n";"o";"p";"q";"r";"s";"t";"u";"v";"w";"x";"y";"z"},H2709)))&gt;0),"Invalid","Valid")</f>
        <v>Valid</v>
      </c>
      <c r="J2709" s="1" t="s">
        <v>19487</v>
      </c>
      <c r="K2709" s="1" t="s">
        <v>28</v>
      </c>
      <c r="L2709" s="1" t="s">
        <v>102</v>
      </c>
      <c r="M2709" s="1" t="s">
        <v>165</v>
      </c>
      <c r="N2709" s="1" t="s">
        <v>211</v>
      </c>
      <c r="O2709" s="1" t="s">
        <v>180</v>
      </c>
      <c r="P2709" t="s">
        <v>87</v>
      </c>
      <c r="Q2709" s="1" t="s">
        <v>438</v>
      </c>
      <c r="R2709" s="1" t="s">
        <v>136</v>
      </c>
      <c r="S2709" s="1" t="s">
        <v>19488</v>
      </c>
      <c r="T2709" s="1" t="s">
        <v>19489</v>
      </c>
      <c r="U2709" s="1" t="s">
        <v>10027</v>
      </c>
      <c r="V2709" s="1" t="s">
        <v>140</v>
      </c>
      <c r="W2709" s="1" t="s">
        <v>384</v>
      </c>
      <c r="X2709" t="str">
        <f t="shared" si="295"/>
        <v>Complete</v>
      </c>
      <c r="Y2709">
        <f>MAX(0,100-IF(G2709="Invalid",Config!$B$5,0)-IF(I2709="Invalid",Config!$B$6,0)-IF(X2709="Incomplete",Config!$B$7,0)-IF(AF2709="Yes",Config!$B$37,0))</f>
        <v>100</v>
      </c>
      <c r="Z2709" s="1">
        <f>IF(OR(TRIM(B2709)="",COUNTIF(Config!$B$15:$B$19,B2709)&gt;0),1,0)+IF(OR(TRIM(C2709)="",COUNTIF(Config!$B$15:$B$19,C2709)&gt;0),1,0)+IF(OR(TRIM(F2709)="",COUNTIF(Config!$B$15:$B$19,F2709)&gt;0),1,0)+IF(OR(TRIM(H2709)="",COUNTIF(Config!$B$15:$B$19,H2709)&gt;0),1,0)+IF(OR(TRIM(E2709)="",COUNTIF(Config!$B$15:$B$19,E2709)&gt;0),1,0)+IF(OR(TRIM(K2709)="",COUNTIF(Config!$B$15:$B$19,K2709)&gt;0),1,0)+IF(OR(TRIM(P2709)="",COUNTIF(Config!$B$15:$B$19,P2709)&gt;0),1,0)+IF(OR(TRIM(R2709)="",COUNTIF(Config!$B$15:$B$19,R2709)&gt;0),1,0)</f>
        <v>0</v>
      </c>
      <c r="AA2709" s="1" cm="1">
        <f t="array" ref="AA2709">SUMPRODUCT(LEN(H2709)-LEN(SUBSTITUTE(H2709,{"0";"1";"2";"3";"4";"5";"6";"7";"8";"9"},"")))</f>
        <v>11</v>
      </c>
      <c r="AC2709" t="str">
        <f t="shared" si="296"/>
        <v/>
      </c>
      <c r="AD2709">
        <f t="shared" si="297"/>
        <v>1</v>
      </c>
      <c r="AE2709">
        <f t="shared" si="298"/>
        <v>1</v>
      </c>
      <c r="AF2709" t="str">
        <f t="shared" si="299"/>
        <v>No</v>
      </c>
      <c r="AG2709">
        <f t="shared" ca="1" si="300"/>
        <v>37</v>
      </c>
      <c r="AH2709" t="str">
        <f ca="1">IF(OR(V2709="",AG2709=""),"Yes",IF(AG2709&gt;Config!$B$41,"Yes","No"))</f>
        <v>No</v>
      </c>
    </row>
    <row r="2710" spans="1:34" x14ac:dyDescent="0.25">
      <c r="A2710" s="1" t="s">
        <v>19490</v>
      </c>
      <c r="B2710" s="1" t="s">
        <v>1441</v>
      </c>
      <c r="C2710" s="1" t="s">
        <v>336</v>
      </c>
      <c r="D2710" s="1" t="s">
        <v>35152</v>
      </c>
      <c r="E2710" s="1" t="s">
        <v>35153</v>
      </c>
      <c r="F2710" s="1" t="s">
        <v>19491</v>
      </c>
      <c r="G2710" t="str">
        <f t="shared" si="294"/>
        <v>Valid</v>
      </c>
      <c r="H2710" s="1" t="s">
        <v>19492</v>
      </c>
      <c r="I2710" t="str" cm="1">
        <f t="array" ref="I2710">IF(OR(TRIM(H2710)="",ISNUMBER(SEARCH("#",H2710)),AA2710&lt;Config!$B$8,SUMPRODUCT(--ISNUMBER(SEARCH({"a";"b";"c";"d";"e";"f";"g";"h";"i";"j";"k";"l";"m";"n";"o";"p";"q";"r";"s";"t";"u";"v";"w";"x";"y";"z"},H2710)))&gt;0),"Invalid","Valid")</f>
        <v>Valid</v>
      </c>
      <c r="J2710" s="1" t="s">
        <v>19493</v>
      </c>
      <c r="K2710" s="1" t="s">
        <v>133</v>
      </c>
      <c r="L2710" s="1" t="s">
        <v>179</v>
      </c>
      <c r="M2710" s="1" t="s">
        <v>33827</v>
      </c>
      <c r="N2710" s="1" t="s">
        <v>252</v>
      </c>
      <c r="O2710" s="1" t="s">
        <v>180</v>
      </c>
      <c r="P2710" t="s">
        <v>328</v>
      </c>
      <c r="Q2710" s="1" t="s">
        <v>329</v>
      </c>
      <c r="R2710" s="1" t="s">
        <v>330</v>
      </c>
      <c r="S2710" s="1" t="s">
        <v>12545</v>
      </c>
      <c r="T2710" s="1" t="s">
        <v>19494</v>
      </c>
      <c r="U2710" s="1" t="s">
        <v>2016</v>
      </c>
      <c r="V2710" s="1" t="s">
        <v>6822</v>
      </c>
      <c r="W2710" s="1" t="s">
        <v>60</v>
      </c>
      <c r="X2710" t="str">
        <f t="shared" si="295"/>
        <v>Complete</v>
      </c>
      <c r="Y2710">
        <f>MAX(0,100-IF(G2710="Invalid",Config!$B$5,0)-IF(I2710="Invalid",Config!$B$6,0)-IF(X2710="Incomplete",Config!$B$7,0)-IF(AF2710="Yes",Config!$B$37,0))</f>
        <v>100</v>
      </c>
      <c r="Z2710" s="1">
        <f>IF(OR(TRIM(B2710)="",COUNTIF(Config!$B$15:$B$19,B2710)&gt;0),1,0)+IF(OR(TRIM(C2710)="",COUNTIF(Config!$B$15:$B$19,C2710)&gt;0),1,0)+IF(OR(TRIM(F2710)="",COUNTIF(Config!$B$15:$B$19,F2710)&gt;0),1,0)+IF(OR(TRIM(H2710)="",COUNTIF(Config!$B$15:$B$19,H2710)&gt;0),1,0)+IF(OR(TRIM(E2710)="",COUNTIF(Config!$B$15:$B$19,E2710)&gt;0),1,0)+IF(OR(TRIM(K2710)="",COUNTIF(Config!$B$15:$B$19,K2710)&gt;0),1,0)+IF(OR(TRIM(P2710)="",COUNTIF(Config!$B$15:$B$19,P2710)&gt;0),1,0)+IF(OR(TRIM(R2710)="",COUNTIF(Config!$B$15:$B$19,R2710)&gt;0),1,0)</f>
        <v>0</v>
      </c>
      <c r="AA2710" s="1" cm="1">
        <f t="array" ref="AA2710">SUMPRODUCT(LEN(H2710)-LEN(SUBSTITUTE(H2710,{"0";"1";"2";"3";"4";"5";"6";"7";"8";"9"},"")))</f>
        <v>11</v>
      </c>
      <c r="AC2710" t="str">
        <f t="shared" si="296"/>
        <v/>
      </c>
      <c r="AD2710">
        <f t="shared" si="297"/>
        <v>1</v>
      </c>
      <c r="AE2710">
        <f t="shared" si="298"/>
        <v>1</v>
      </c>
      <c r="AF2710" t="str">
        <f t="shared" si="299"/>
        <v>No</v>
      </c>
      <c r="AG2710">
        <f t="shared" ca="1" si="300"/>
        <v>132</v>
      </c>
      <c r="AH2710" t="str">
        <f ca="1">IF(OR(V2710="",AG2710=""),"Yes",IF(AG2710&gt;Config!$B$41,"Yes","No"))</f>
        <v>No</v>
      </c>
    </row>
    <row r="2711" spans="1:34" x14ac:dyDescent="0.25">
      <c r="A2711" s="1" t="s">
        <v>19495</v>
      </c>
      <c r="B2711" s="1" t="s">
        <v>577</v>
      </c>
      <c r="C2711" s="1" t="s">
        <v>598</v>
      </c>
      <c r="D2711" s="1" t="s">
        <v>17694</v>
      </c>
      <c r="E2711" s="1" t="s">
        <v>35154</v>
      </c>
      <c r="F2711" s="1" t="s">
        <v>19496</v>
      </c>
      <c r="G2711" t="str">
        <f t="shared" si="294"/>
        <v>Invalid</v>
      </c>
      <c r="H2711" s="1" t="s">
        <v>19497</v>
      </c>
      <c r="I2711" t="str" cm="1">
        <f t="array" ref="I2711">IF(OR(TRIM(H2711)="",ISNUMBER(SEARCH("#",H2711)),AA2711&lt;Config!$B$8,SUMPRODUCT(--ISNUMBER(SEARCH({"a";"b";"c";"d";"e";"f";"g";"h";"i";"j";"k";"l";"m";"n";"o";"p";"q";"r";"s";"t";"u";"v";"w";"x";"y";"z"},H2711)))&gt;0),"Invalid","Valid")</f>
        <v>Valid</v>
      </c>
      <c r="J2711" s="1" t="s">
        <v>19498</v>
      </c>
      <c r="K2711" s="1" t="s">
        <v>163</v>
      </c>
      <c r="L2711" s="1" t="s">
        <v>67</v>
      </c>
      <c r="M2711" s="1" t="s">
        <v>343</v>
      </c>
      <c r="N2711" s="1" t="s">
        <v>68</v>
      </c>
      <c r="O2711" s="1" t="s">
        <v>196</v>
      </c>
      <c r="P2711" t="s">
        <v>53</v>
      </c>
      <c r="Q2711" s="1" t="s">
        <v>55</v>
      </c>
      <c r="R2711" s="1" t="s">
        <v>55</v>
      </c>
      <c r="S2711" s="1" t="s">
        <v>5028</v>
      </c>
      <c r="T2711" s="1" t="s">
        <v>19499</v>
      </c>
      <c r="U2711" s="1" t="s">
        <v>4482</v>
      </c>
      <c r="V2711" s="1" t="s">
        <v>1485</v>
      </c>
      <c r="W2711" s="1" t="s">
        <v>94</v>
      </c>
      <c r="X2711" t="str">
        <f t="shared" si="295"/>
        <v>Complete</v>
      </c>
      <c r="Y2711">
        <f>MAX(0,100-IF(G2711="Invalid",Config!$B$5,0)-IF(I2711="Invalid",Config!$B$6,0)-IF(X2711="Incomplete",Config!$B$7,0)-IF(AF2711="Yes",Config!$B$37,0))</f>
        <v>70</v>
      </c>
      <c r="Z2711" s="1">
        <f>IF(OR(TRIM(B2711)="",COUNTIF(Config!$B$15:$B$19,B2711)&gt;0),1,0)+IF(OR(TRIM(C2711)="",COUNTIF(Config!$B$15:$B$19,C2711)&gt;0),1,0)+IF(OR(TRIM(F2711)="",COUNTIF(Config!$B$15:$B$19,F2711)&gt;0),1,0)+IF(OR(TRIM(H2711)="",COUNTIF(Config!$B$15:$B$19,H2711)&gt;0),1,0)+IF(OR(TRIM(E2711)="",COUNTIF(Config!$B$15:$B$19,E2711)&gt;0),1,0)+IF(OR(TRIM(K2711)="",COUNTIF(Config!$B$15:$B$19,K2711)&gt;0),1,0)+IF(OR(TRIM(P2711)="",COUNTIF(Config!$B$15:$B$19,P2711)&gt;0),1,0)+IF(OR(TRIM(R2711)="",COUNTIF(Config!$B$15:$B$19,R2711)&gt;0),1,0)</f>
        <v>0</v>
      </c>
      <c r="AA2711" s="1" cm="1">
        <f t="array" ref="AA2711">SUMPRODUCT(LEN(H2711)-LEN(SUBSTITUTE(H2711,{"0";"1";"2";"3";"4";"5";"6";"7";"8";"9"},"")))</f>
        <v>12</v>
      </c>
      <c r="AC2711" t="str">
        <f t="shared" si="296"/>
        <v>Invalid Email</v>
      </c>
      <c r="AD2711">
        <f t="shared" si="297"/>
        <v>0</v>
      </c>
      <c r="AE2711">
        <f t="shared" si="298"/>
        <v>1</v>
      </c>
      <c r="AF2711" t="str">
        <f t="shared" si="299"/>
        <v>No</v>
      </c>
      <c r="AG2711">
        <f t="shared" ca="1" si="300"/>
        <v>158</v>
      </c>
      <c r="AH2711" t="str">
        <f ca="1">IF(OR(V2711="",AG2711=""),"Yes",IF(AG2711&gt;Config!$B$41,"Yes","No"))</f>
        <v>No</v>
      </c>
    </row>
    <row r="2712" spans="1:34" x14ac:dyDescent="0.25">
      <c r="A2712" s="1" t="s">
        <v>19500</v>
      </c>
      <c r="B2712" s="1" t="s">
        <v>577</v>
      </c>
      <c r="C2712" s="1" t="s">
        <v>828</v>
      </c>
      <c r="D2712" s="1" t="s">
        <v>9173</v>
      </c>
      <c r="E2712" s="1" t="s">
        <v>35155</v>
      </c>
      <c r="F2712" s="1" t="s">
        <v>19501</v>
      </c>
      <c r="G2712" t="str">
        <f t="shared" si="294"/>
        <v>Invalid</v>
      </c>
      <c r="H2712" s="1" t="s">
        <v>19502</v>
      </c>
      <c r="I2712" t="str" cm="1">
        <f t="array" ref="I2712">IF(OR(TRIM(H2712)="",ISNUMBER(SEARCH("#",H2712)),AA2712&lt;Config!$B$8,SUMPRODUCT(--ISNUMBER(SEARCH({"a";"b";"c";"d";"e";"f";"g";"h";"i";"j";"k";"l";"m";"n";"o";"p";"q";"r";"s";"t";"u";"v";"w";"x";"y";"z"},H2712)))&gt;0),"Invalid","Valid")</f>
        <v>Valid</v>
      </c>
      <c r="J2712" s="1" t="s">
        <v>19503</v>
      </c>
      <c r="K2712" s="1" t="s">
        <v>48</v>
      </c>
      <c r="L2712" s="1" t="s">
        <v>134</v>
      </c>
      <c r="M2712" s="1" t="s">
        <v>33827</v>
      </c>
      <c r="N2712" s="1" t="s">
        <v>713</v>
      </c>
      <c r="O2712" s="1" t="s">
        <v>196</v>
      </c>
      <c r="P2712" t="s">
        <v>87</v>
      </c>
      <c r="Q2712" s="1" t="s">
        <v>438</v>
      </c>
      <c r="R2712" s="1" t="s">
        <v>559</v>
      </c>
      <c r="S2712" s="1" t="s">
        <v>19504</v>
      </c>
      <c r="T2712" s="1" t="s">
        <v>19505</v>
      </c>
      <c r="U2712" s="1" t="s">
        <v>19506</v>
      </c>
      <c r="V2712" s="1" t="s">
        <v>9064</v>
      </c>
      <c r="W2712" s="1" t="s">
        <v>75</v>
      </c>
      <c r="X2712" t="str">
        <f t="shared" si="295"/>
        <v>Complete</v>
      </c>
      <c r="Y2712">
        <f>MAX(0,100-IF(G2712="Invalid",Config!$B$5,0)-IF(I2712="Invalid",Config!$B$6,0)-IF(X2712="Incomplete",Config!$B$7,0)-IF(AF2712="Yes",Config!$B$37,0))</f>
        <v>70</v>
      </c>
      <c r="Z2712" s="1">
        <f>IF(OR(TRIM(B2712)="",COUNTIF(Config!$B$15:$B$19,B2712)&gt;0),1,0)+IF(OR(TRIM(C2712)="",COUNTIF(Config!$B$15:$B$19,C2712)&gt;0),1,0)+IF(OR(TRIM(F2712)="",COUNTIF(Config!$B$15:$B$19,F2712)&gt;0),1,0)+IF(OR(TRIM(H2712)="",COUNTIF(Config!$B$15:$B$19,H2712)&gt;0),1,0)+IF(OR(TRIM(E2712)="",COUNTIF(Config!$B$15:$B$19,E2712)&gt;0),1,0)+IF(OR(TRIM(K2712)="",COUNTIF(Config!$B$15:$B$19,K2712)&gt;0),1,0)+IF(OR(TRIM(P2712)="",COUNTIF(Config!$B$15:$B$19,P2712)&gt;0),1,0)+IF(OR(TRIM(R2712)="",COUNTIF(Config!$B$15:$B$19,R2712)&gt;0),1,0)</f>
        <v>0</v>
      </c>
      <c r="AA2712" s="1" cm="1">
        <f t="array" ref="AA2712">SUMPRODUCT(LEN(H2712)-LEN(SUBSTITUTE(H2712,{"0";"1";"2";"3";"4";"5";"6";"7";"8";"9"},"")))</f>
        <v>11</v>
      </c>
      <c r="AC2712" t="str">
        <f t="shared" si="296"/>
        <v>Invalid Email</v>
      </c>
      <c r="AD2712">
        <f t="shared" si="297"/>
        <v>0</v>
      </c>
      <c r="AE2712">
        <f t="shared" si="298"/>
        <v>1</v>
      </c>
      <c r="AF2712" t="str">
        <f t="shared" si="299"/>
        <v>No</v>
      </c>
      <c r="AG2712">
        <f t="shared" ca="1" si="300"/>
        <v>452</v>
      </c>
      <c r="AH2712" t="str">
        <f ca="1">IF(OR(V2712="",AG2712=""),"Yes",IF(AG2712&gt;Config!$B$41,"Yes","No"))</f>
        <v>Yes</v>
      </c>
    </row>
    <row r="2713" spans="1:34" x14ac:dyDescent="0.25">
      <c r="A2713" s="1" t="s">
        <v>19507</v>
      </c>
      <c r="B2713" s="1" t="s">
        <v>1283</v>
      </c>
      <c r="C2713" s="1" t="s">
        <v>861</v>
      </c>
      <c r="D2713" s="1" t="s">
        <v>24569</v>
      </c>
      <c r="E2713" s="1" t="s">
        <v>35130</v>
      </c>
      <c r="F2713" s="1" t="s">
        <v>19508</v>
      </c>
      <c r="G2713" t="str">
        <f t="shared" si="294"/>
        <v>Valid</v>
      </c>
      <c r="H2713" s="1" t="s">
        <v>19509</v>
      </c>
      <c r="I2713" t="str" cm="1">
        <f t="array" ref="I2713">IF(OR(TRIM(H2713)="",ISNUMBER(SEARCH("#",H2713)),AA2713&lt;Config!$B$8,SUMPRODUCT(--ISNUMBER(SEARCH({"a";"b";"c";"d";"e";"f";"g";"h";"i";"j";"k";"l";"m";"n";"o";"p";"q";"r";"s";"t";"u";"v";"w";"x";"y";"z"},H2713)))&gt;0),"Invalid","Valid")</f>
        <v>Valid</v>
      </c>
      <c r="J2713" s="1" t="s">
        <v>19510</v>
      </c>
      <c r="K2713" s="1" t="s">
        <v>210</v>
      </c>
      <c r="L2713" s="1" t="s">
        <v>29</v>
      </c>
      <c r="M2713" s="1" t="s">
        <v>33825</v>
      </c>
      <c r="N2713" s="1" t="s">
        <v>33819</v>
      </c>
      <c r="O2713" s="1" t="s">
        <v>149</v>
      </c>
      <c r="P2713" t="s">
        <v>87</v>
      </c>
      <c r="Q2713" s="1" t="s">
        <v>438</v>
      </c>
      <c r="R2713" s="1" t="s">
        <v>550</v>
      </c>
      <c r="S2713" s="1" t="s">
        <v>19511</v>
      </c>
      <c r="T2713" s="1" t="s">
        <v>19512</v>
      </c>
      <c r="U2713" s="1" t="s">
        <v>3594</v>
      </c>
      <c r="V2713" s="1" t="s">
        <v>3378</v>
      </c>
      <c r="W2713" s="1" t="s">
        <v>40</v>
      </c>
      <c r="X2713" t="str">
        <f t="shared" si="295"/>
        <v>Complete</v>
      </c>
      <c r="Y2713">
        <f>MAX(0,100-IF(G2713="Invalid",Config!$B$5,0)-IF(I2713="Invalid",Config!$B$6,0)-IF(X2713="Incomplete",Config!$B$7,0)-IF(AF2713="Yes",Config!$B$37,0))</f>
        <v>100</v>
      </c>
      <c r="Z2713" s="1">
        <f>IF(OR(TRIM(B2713)="",COUNTIF(Config!$B$15:$B$19,B2713)&gt;0),1,0)+IF(OR(TRIM(C2713)="",COUNTIF(Config!$B$15:$B$19,C2713)&gt;0),1,0)+IF(OR(TRIM(F2713)="",COUNTIF(Config!$B$15:$B$19,F2713)&gt;0),1,0)+IF(OR(TRIM(H2713)="",COUNTIF(Config!$B$15:$B$19,H2713)&gt;0),1,0)+IF(OR(TRIM(E2713)="",COUNTIF(Config!$B$15:$B$19,E2713)&gt;0),1,0)+IF(OR(TRIM(K2713)="",COUNTIF(Config!$B$15:$B$19,K2713)&gt;0),1,0)+IF(OR(TRIM(P2713)="",COUNTIF(Config!$B$15:$B$19,P2713)&gt;0),1,0)+IF(OR(TRIM(R2713)="",COUNTIF(Config!$B$15:$B$19,R2713)&gt;0),1,0)</f>
        <v>0</v>
      </c>
      <c r="AA2713" s="1" cm="1">
        <f t="array" ref="AA2713">SUMPRODUCT(LEN(H2713)-LEN(SUBSTITUTE(H2713,{"0";"1";"2";"3";"4";"5";"6";"7";"8";"9"},"")))</f>
        <v>10</v>
      </c>
      <c r="AC2713" t="str">
        <f t="shared" si="296"/>
        <v/>
      </c>
      <c r="AD2713">
        <f t="shared" si="297"/>
        <v>1</v>
      </c>
      <c r="AE2713">
        <f t="shared" si="298"/>
        <v>1</v>
      </c>
      <c r="AF2713" t="str">
        <f t="shared" si="299"/>
        <v>No</v>
      </c>
      <c r="AG2713">
        <f t="shared" ca="1" si="300"/>
        <v>279</v>
      </c>
      <c r="AH2713" t="str">
        <f ca="1">IF(OR(V2713="",AG2713=""),"Yes",IF(AG2713&gt;Config!$B$41,"Yes","No"))</f>
        <v>No</v>
      </c>
    </row>
    <row r="2714" spans="1:34" x14ac:dyDescent="0.25">
      <c r="A2714" s="1" t="s">
        <v>19513</v>
      </c>
      <c r="B2714" s="1" t="s">
        <v>172</v>
      </c>
      <c r="C2714" s="1" t="s">
        <v>386</v>
      </c>
      <c r="D2714" s="1" t="s">
        <v>2506</v>
      </c>
      <c r="E2714" s="1" t="s">
        <v>35156</v>
      </c>
      <c r="F2714" s="1" t="s">
        <v>19514</v>
      </c>
      <c r="G2714" t="str">
        <f t="shared" si="294"/>
        <v>Valid</v>
      </c>
      <c r="H2714" s="1" t="s">
        <v>19515</v>
      </c>
      <c r="I2714" t="str" cm="1">
        <f t="array" ref="I2714">IF(OR(TRIM(H2714)="",ISNUMBER(SEARCH("#",H2714)),AA2714&lt;Config!$B$8,SUMPRODUCT(--ISNUMBER(SEARCH({"a";"b";"c";"d";"e";"f";"g";"h";"i";"j";"k";"l";"m";"n";"o";"p";"q";"r";"s";"t";"u";"v";"w";"x";"y";"z"},H2714)))&gt;0),"Invalid","Valid")</f>
        <v>Valid</v>
      </c>
      <c r="J2714" s="1" t="s">
        <v>19516</v>
      </c>
      <c r="K2714" s="1" t="s">
        <v>481</v>
      </c>
      <c r="L2714" s="1" t="s">
        <v>134</v>
      </c>
      <c r="M2714" s="1" t="s">
        <v>103</v>
      </c>
      <c r="N2714" s="1" t="s">
        <v>86</v>
      </c>
      <c r="O2714" s="1" t="s">
        <v>52</v>
      </c>
      <c r="P2714" t="s">
        <v>87</v>
      </c>
      <c r="Q2714" s="1" t="s">
        <v>166</v>
      </c>
      <c r="R2714" s="1" t="s">
        <v>550</v>
      </c>
      <c r="S2714" s="1" t="s">
        <v>1944</v>
      </c>
      <c r="T2714" s="1" t="s">
        <v>19517</v>
      </c>
      <c r="U2714" s="1" t="s">
        <v>3440</v>
      </c>
      <c r="V2714" s="1" t="s">
        <v>19518</v>
      </c>
      <c r="W2714" s="1" t="s">
        <v>186</v>
      </c>
      <c r="X2714" t="str">
        <f t="shared" si="295"/>
        <v>Complete</v>
      </c>
      <c r="Y2714">
        <f>MAX(0,100-IF(G2714="Invalid",Config!$B$5,0)-IF(I2714="Invalid",Config!$B$6,0)-IF(X2714="Incomplete",Config!$B$7,0)-IF(AF2714="Yes",Config!$B$37,0))</f>
        <v>75</v>
      </c>
      <c r="Z2714" s="1">
        <f>IF(OR(TRIM(B2714)="",COUNTIF(Config!$B$15:$B$19,B2714)&gt;0),1,0)+IF(OR(TRIM(C2714)="",COUNTIF(Config!$B$15:$B$19,C2714)&gt;0),1,0)+IF(OR(TRIM(F2714)="",COUNTIF(Config!$B$15:$B$19,F2714)&gt;0),1,0)+IF(OR(TRIM(H2714)="",COUNTIF(Config!$B$15:$B$19,H2714)&gt;0),1,0)+IF(OR(TRIM(E2714)="",COUNTIF(Config!$B$15:$B$19,E2714)&gt;0),1,0)+IF(OR(TRIM(K2714)="",COUNTIF(Config!$B$15:$B$19,K2714)&gt;0),1,0)+IF(OR(TRIM(P2714)="",COUNTIF(Config!$B$15:$B$19,P2714)&gt;0),1,0)+IF(OR(TRIM(R2714)="",COUNTIF(Config!$B$15:$B$19,R2714)&gt;0),1,0)</f>
        <v>0</v>
      </c>
      <c r="AA2714" s="1" cm="1">
        <f t="array" ref="AA2714">SUMPRODUCT(LEN(H2714)-LEN(SUBSTITUTE(H2714,{"0";"1";"2";"3";"4";"5";"6";"7";"8";"9"},"")))</f>
        <v>11</v>
      </c>
      <c r="AC2714" t="str">
        <f t="shared" si="296"/>
        <v>Potential Duplicate</v>
      </c>
      <c r="AD2714">
        <f t="shared" si="297"/>
        <v>2</v>
      </c>
      <c r="AE2714">
        <f t="shared" si="298"/>
        <v>2</v>
      </c>
      <c r="AF2714" t="str">
        <f t="shared" si="299"/>
        <v>Yes</v>
      </c>
      <c r="AG2714">
        <f t="shared" ca="1" si="300"/>
        <v>519</v>
      </c>
      <c r="AH2714" t="str">
        <f ca="1">IF(OR(V2714="",AG2714=""),"Yes",IF(AG2714&gt;Config!$B$41,"Yes","No"))</f>
        <v>Yes</v>
      </c>
    </row>
    <row r="2715" spans="1:34" x14ac:dyDescent="0.25">
      <c r="A2715" s="1" t="s">
        <v>19519</v>
      </c>
      <c r="B2715" s="1" t="s">
        <v>619</v>
      </c>
      <c r="C2715" s="1" t="s">
        <v>336</v>
      </c>
      <c r="D2715" s="1" t="s">
        <v>19520</v>
      </c>
      <c r="E2715" s="1" t="s">
        <v>642</v>
      </c>
      <c r="F2715" s="1" t="s">
        <v>19521</v>
      </c>
      <c r="G2715" t="str">
        <f t="shared" si="294"/>
        <v>Valid</v>
      </c>
      <c r="H2715" s="1" t="s">
        <v>19522</v>
      </c>
      <c r="I2715" t="str" cm="1">
        <f t="array" ref="I2715">IF(OR(TRIM(H2715)="",ISNUMBER(SEARCH("#",H2715)),AA2715&lt;Config!$B$8,SUMPRODUCT(--ISNUMBER(SEARCH({"a";"b";"c";"d";"e";"f";"g";"h";"i";"j";"k";"l";"m";"n";"o";"p";"q";"r";"s";"t";"u";"v";"w";"x";"y";"z"},H2715)))&gt;0),"Invalid","Valid")</f>
        <v>Valid</v>
      </c>
      <c r="J2715" s="1" t="s">
        <v>19523</v>
      </c>
      <c r="K2715" s="1" t="s">
        <v>866</v>
      </c>
      <c r="L2715" s="1" t="s">
        <v>102</v>
      </c>
      <c r="M2715" s="1" t="s">
        <v>33825</v>
      </c>
      <c r="N2715" s="1" t="s">
        <v>437</v>
      </c>
      <c r="O2715" s="1" t="s">
        <v>69</v>
      </c>
      <c r="P2715" t="s">
        <v>87</v>
      </c>
      <c r="Q2715" s="1" t="s">
        <v>166</v>
      </c>
      <c r="R2715" s="1" t="s">
        <v>559</v>
      </c>
      <c r="S2715" s="1" t="s">
        <v>17151</v>
      </c>
      <c r="T2715" s="1" t="s">
        <v>19524</v>
      </c>
      <c r="U2715" s="1" t="s">
        <v>8586</v>
      </c>
      <c r="V2715" s="1" t="s">
        <v>13799</v>
      </c>
      <c r="W2715" s="1" t="s">
        <v>125</v>
      </c>
      <c r="X2715" t="str">
        <f t="shared" si="295"/>
        <v>Complete</v>
      </c>
      <c r="Y2715">
        <f>MAX(0,100-IF(G2715="Invalid",Config!$B$5,0)-IF(I2715="Invalid",Config!$B$6,0)-IF(X2715="Incomplete",Config!$B$7,0)-IF(AF2715="Yes",Config!$B$37,0))</f>
        <v>100</v>
      </c>
      <c r="Z2715" s="1">
        <f>IF(OR(TRIM(B2715)="",COUNTIF(Config!$B$15:$B$19,B2715)&gt;0),1,0)+IF(OR(TRIM(C2715)="",COUNTIF(Config!$B$15:$B$19,C2715)&gt;0),1,0)+IF(OR(TRIM(F2715)="",COUNTIF(Config!$B$15:$B$19,F2715)&gt;0),1,0)+IF(OR(TRIM(H2715)="",COUNTIF(Config!$B$15:$B$19,H2715)&gt;0),1,0)+IF(OR(TRIM(E2715)="",COUNTIF(Config!$B$15:$B$19,E2715)&gt;0),1,0)+IF(OR(TRIM(K2715)="",COUNTIF(Config!$B$15:$B$19,K2715)&gt;0),1,0)+IF(OR(TRIM(P2715)="",COUNTIF(Config!$B$15:$B$19,P2715)&gt;0),1,0)+IF(OR(TRIM(R2715)="",COUNTIF(Config!$B$15:$B$19,R2715)&gt;0),1,0)</f>
        <v>0</v>
      </c>
      <c r="AA2715" s="1" cm="1">
        <f t="array" ref="AA2715">SUMPRODUCT(LEN(H2715)-LEN(SUBSTITUTE(H2715,{"0";"1";"2";"3";"4";"5";"6";"7";"8";"9"},"")))</f>
        <v>11</v>
      </c>
      <c r="AC2715" t="str">
        <f t="shared" si="296"/>
        <v/>
      </c>
      <c r="AD2715">
        <f t="shared" si="297"/>
        <v>1</v>
      </c>
      <c r="AE2715">
        <f t="shared" si="298"/>
        <v>1</v>
      </c>
      <c r="AF2715" t="str">
        <f t="shared" si="299"/>
        <v>No</v>
      </c>
      <c r="AG2715">
        <f t="shared" ca="1" si="300"/>
        <v>264</v>
      </c>
      <c r="AH2715" t="str">
        <f ca="1">IF(OR(V2715="",AG2715=""),"Yes",IF(AG2715&gt;Config!$B$41,"Yes","No"))</f>
        <v>No</v>
      </c>
    </row>
    <row r="2716" spans="1:34" x14ac:dyDescent="0.25">
      <c r="A2716" s="1" t="s">
        <v>19525</v>
      </c>
      <c r="B2716" s="1" t="s">
        <v>3522</v>
      </c>
      <c r="C2716" s="1" t="s">
        <v>511</v>
      </c>
      <c r="D2716" s="1" t="s">
        <v>19526</v>
      </c>
      <c r="E2716" s="1" t="s">
        <v>35157</v>
      </c>
      <c r="F2716" s="1" t="s">
        <v>19527</v>
      </c>
      <c r="G2716" t="str">
        <f t="shared" si="294"/>
        <v>Valid</v>
      </c>
      <c r="H2716" s="1" t="s">
        <v>19528</v>
      </c>
      <c r="I2716" t="str" cm="1">
        <f t="array" ref="I2716">IF(OR(TRIM(H2716)="",ISNUMBER(SEARCH("#",H2716)),AA2716&lt;Config!$B$8,SUMPRODUCT(--ISNUMBER(SEARCH({"a";"b";"c";"d";"e";"f";"g";"h";"i";"j";"k";"l";"m";"n";"o";"p";"q";"r";"s";"t";"u";"v";"w";"x";"y";"z"},H2716)))&gt;0),"Invalid","Valid")</f>
        <v>Valid</v>
      </c>
      <c r="J2716" s="1" t="s">
        <v>19529</v>
      </c>
      <c r="K2716" s="1" t="s">
        <v>133</v>
      </c>
      <c r="L2716" s="1" t="s">
        <v>179</v>
      </c>
      <c r="M2716" s="1" t="s">
        <v>135</v>
      </c>
      <c r="N2716" s="1" t="s">
        <v>148</v>
      </c>
      <c r="O2716" s="1" t="s">
        <v>69</v>
      </c>
      <c r="P2716" t="s">
        <v>328</v>
      </c>
      <c r="Q2716" s="1" t="s">
        <v>329</v>
      </c>
      <c r="R2716" s="1" t="s">
        <v>614</v>
      </c>
      <c r="S2716" s="1" t="s">
        <v>19530</v>
      </c>
      <c r="T2716" s="1" t="s">
        <v>19531</v>
      </c>
      <c r="U2716" s="1" t="s">
        <v>3286</v>
      </c>
      <c r="V2716" s="1" t="s">
        <v>140</v>
      </c>
      <c r="W2716" s="1" t="s">
        <v>125</v>
      </c>
      <c r="X2716" t="str">
        <f t="shared" si="295"/>
        <v>Complete</v>
      </c>
      <c r="Y2716">
        <f>MAX(0,100-IF(G2716="Invalid",Config!$B$5,0)-IF(I2716="Invalid",Config!$B$6,0)-IF(X2716="Incomplete",Config!$B$7,0)-IF(AF2716="Yes",Config!$B$37,0))</f>
        <v>100</v>
      </c>
      <c r="Z2716" s="1">
        <f>IF(OR(TRIM(B2716)="",COUNTIF(Config!$B$15:$B$19,B2716)&gt;0),1,0)+IF(OR(TRIM(C2716)="",COUNTIF(Config!$B$15:$B$19,C2716)&gt;0),1,0)+IF(OR(TRIM(F2716)="",COUNTIF(Config!$B$15:$B$19,F2716)&gt;0),1,0)+IF(OR(TRIM(H2716)="",COUNTIF(Config!$B$15:$B$19,H2716)&gt;0),1,0)+IF(OR(TRIM(E2716)="",COUNTIF(Config!$B$15:$B$19,E2716)&gt;0),1,0)+IF(OR(TRIM(K2716)="",COUNTIF(Config!$B$15:$B$19,K2716)&gt;0),1,0)+IF(OR(TRIM(P2716)="",COUNTIF(Config!$B$15:$B$19,P2716)&gt;0),1,0)+IF(OR(TRIM(R2716)="",COUNTIF(Config!$B$15:$B$19,R2716)&gt;0),1,0)</f>
        <v>0</v>
      </c>
      <c r="AA2716" s="1" cm="1">
        <f t="array" ref="AA2716">SUMPRODUCT(LEN(H2716)-LEN(SUBSTITUTE(H2716,{"0";"1";"2";"3";"4";"5";"6";"7";"8";"9"},"")))</f>
        <v>10</v>
      </c>
      <c r="AC2716" t="str">
        <f t="shared" si="296"/>
        <v/>
      </c>
      <c r="AD2716">
        <f t="shared" si="297"/>
        <v>1</v>
      </c>
      <c r="AE2716">
        <f t="shared" si="298"/>
        <v>1</v>
      </c>
      <c r="AF2716" t="str">
        <f t="shared" si="299"/>
        <v>No</v>
      </c>
      <c r="AG2716">
        <f t="shared" ca="1" si="300"/>
        <v>37</v>
      </c>
      <c r="AH2716" t="str">
        <f ca="1">IF(OR(V2716="",AG2716=""),"Yes",IF(AG2716&gt;Config!$B$41,"Yes","No"))</f>
        <v>No</v>
      </c>
    </row>
    <row r="2717" spans="1:34" x14ac:dyDescent="0.25">
      <c r="A2717" s="1" t="s">
        <v>19532</v>
      </c>
      <c r="B2717" s="1" t="s">
        <v>534</v>
      </c>
      <c r="C2717" s="1" t="s">
        <v>748</v>
      </c>
      <c r="D2717" s="1" t="s">
        <v>9567</v>
      </c>
      <c r="E2717" s="1" t="s">
        <v>33864</v>
      </c>
      <c r="F2717" s="1" t="s">
        <v>9568</v>
      </c>
      <c r="G2717" t="str">
        <f t="shared" si="294"/>
        <v>Valid</v>
      </c>
      <c r="H2717" s="1" t="s">
        <v>19533</v>
      </c>
      <c r="I2717" t="str" cm="1">
        <f t="array" ref="I2717">IF(OR(TRIM(H2717)="",ISNUMBER(SEARCH("#",H2717)),AA2717&lt;Config!$B$8,SUMPRODUCT(--ISNUMBER(SEARCH({"a";"b";"c";"d";"e";"f";"g";"h";"i";"j";"k";"l";"m";"n";"o";"p";"q";"r";"s";"t";"u";"v";"w";"x";"y";"z"},H2717)))&gt;0),"Invalid","Valid")</f>
        <v>Valid</v>
      </c>
      <c r="J2717" s="1" t="s">
        <v>9570</v>
      </c>
      <c r="K2717" s="1" t="s">
        <v>481</v>
      </c>
      <c r="L2717" s="1" t="s">
        <v>265</v>
      </c>
      <c r="M2717" s="1" t="s">
        <v>391</v>
      </c>
      <c r="N2717" s="1" t="s">
        <v>437</v>
      </c>
      <c r="O2717" s="1" t="s">
        <v>149</v>
      </c>
      <c r="P2717" t="s">
        <v>87</v>
      </c>
      <c r="Q2717" s="1" t="s">
        <v>438</v>
      </c>
      <c r="R2717" s="1" t="s">
        <v>89</v>
      </c>
      <c r="S2717" s="1" t="s">
        <v>9571</v>
      </c>
      <c r="T2717" s="1" t="s">
        <v>9572</v>
      </c>
      <c r="U2717" s="1" t="s">
        <v>5874</v>
      </c>
      <c r="V2717" s="1" t="s">
        <v>5769</v>
      </c>
      <c r="W2717" s="1" t="s">
        <v>125</v>
      </c>
      <c r="X2717" t="str">
        <f t="shared" si="295"/>
        <v>Complete</v>
      </c>
      <c r="Y2717">
        <f>MAX(0,100-IF(G2717="Invalid",Config!$B$5,0)-IF(I2717="Invalid",Config!$B$6,0)-IF(X2717="Incomplete",Config!$B$7,0)-IF(AF2717="Yes",Config!$B$37,0))</f>
        <v>75</v>
      </c>
      <c r="Z2717" s="1">
        <f>IF(OR(TRIM(B2717)="",COUNTIF(Config!$B$15:$B$19,B2717)&gt;0),1,0)+IF(OR(TRIM(C2717)="",COUNTIF(Config!$B$15:$B$19,C2717)&gt;0),1,0)+IF(OR(TRIM(F2717)="",COUNTIF(Config!$B$15:$B$19,F2717)&gt;0),1,0)+IF(OR(TRIM(H2717)="",COUNTIF(Config!$B$15:$B$19,H2717)&gt;0),1,0)+IF(OR(TRIM(E2717)="",COUNTIF(Config!$B$15:$B$19,E2717)&gt;0),1,0)+IF(OR(TRIM(K2717)="",COUNTIF(Config!$B$15:$B$19,K2717)&gt;0),1,0)+IF(OR(TRIM(P2717)="",COUNTIF(Config!$B$15:$B$19,P2717)&gt;0),1,0)+IF(OR(TRIM(R2717)="",COUNTIF(Config!$B$15:$B$19,R2717)&gt;0),1,0)</f>
        <v>0</v>
      </c>
      <c r="AA2717" s="1" cm="1">
        <f t="array" ref="AA2717">SUMPRODUCT(LEN(H2717)-LEN(SUBSTITUTE(H2717,{"0";"1";"2";"3";"4";"5";"6";"7";"8";"9"},"")))</f>
        <v>11</v>
      </c>
      <c r="AC2717" t="str">
        <f t="shared" si="296"/>
        <v>Potential Duplicate</v>
      </c>
      <c r="AD2717">
        <f t="shared" si="297"/>
        <v>2</v>
      </c>
      <c r="AE2717">
        <f t="shared" si="298"/>
        <v>1</v>
      </c>
      <c r="AF2717" t="str">
        <f t="shared" si="299"/>
        <v>Yes</v>
      </c>
      <c r="AG2717">
        <f t="shared" ca="1" si="300"/>
        <v>428</v>
      </c>
      <c r="AH2717" t="str">
        <f ca="1">IF(OR(V2717="",AG2717=""),"Yes",IF(AG2717&gt;Config!$B$41,"Yes","No"))</f>
        <v>Yes</v>
      </c>
    </row>
    <row r="2718" spans="1:34" x14ac:dyDescent="0.25">
      <c r="A2718" s="1" t="s">
        <v>19534</v>
      </c>
      <c r="B2718" s="1" t="s">
        <v>245</v>
      </c>
      <c r="C2718" s="1" t="s">
        <v>173</v>
      </c>
      <c r="D2718" s="1" t="s">
        <v>2641</v>
      </c>
      <c r="E2718" s="1" t="s">
        <v>33927</v>
      </c>
      <c r="F2718" s="1" t="s">
        <v>19535</v>
      </c>
      <c r="G2718" t="str">
        <f t="shared" si="294"/>
        <v>Valid</v>
      </c>
      <c r="H2718" s="1" t="s">
        <v>19536</v>
      </c>
      <c r="I2718" t="str" cm="1">
        <f t="array" ref="I2718">IF(OR(TRIM(H2718)="",ISNUMBER(SEARCH("#",H2718)),AA2718&lt;Config!$B$8,SUMPRODUCT(--ISNUMBER(SEARCH({"a";"b";"c";"d";"e";"f";"g";"h";"i";"j";"k";"l";"m";"n";"o";"p";"q";"r";"s";"t";"u";"v";"w";"x";"y";"z"},H2718)))&gt;0),"Invalid","Valid")</f>
        <v>Valid</v>
      </c>
      <c r="J2718" s="1" t="s">
        <v>19537</v>
      </c>
      <c r="K2718" s="1" t="s">
        <v>250</v>
      </c>
      <c r="L2718" s="1" t="s">
        <v>67</v>
      </c>
      <c r="M2718" s="1" t="s">
        <v>165</v>
      </c>
      <c r="N2718" s="1" t="s">
        <v>713</v>
      </c>
      <c r="O2718" s="1" t="s">
        <v>266</v>
      </c>
      <c r="P2718" t="s">
        <v>53</v>
      </c>
      <c r="Q2718" s="1" t="s">
        <v>54</v>
      </c>
      <c r="R2718" s="1" t="s">
        <v>55</v>
      </c>
      <c r="S2718" s="1" t="s">
        <v>17691</v>
      </c>
      <c r="T2718" s="1" t="s">
        <v>19538</v>
      </c>
      <c r="U2718" s="1" t="s">
        <v>19539</v>
      </c>
      <c r="V2718" s="1" t="s">
        <v>140</v>
      </c>
      <c r="W2718" s="1" t="s">
        <v>60</v>
      </c>
      <c r="X2718" t="str">
        <f t="shared" si="295"/>
        <v>Complete</v>
      </c>
      <c r="Y2718">
        <f>MAX(0,100-IF(G2718="Invalid",Config!$B$5,0)-IF(I2718="Invalid",Config!$B$6,0)-IF(X2718="Incomplete",Config!$B$7,0)-IF(AF2718="Yes",Config!$B$37,0))</f>
        <v>100</v>
      </c>
      <c r="Z2718" s="1">
        <f>IF(OR(TRIM(B2718)="",COUNTIF(Config!$B$15:$B$19,B2718)&gt;0),1,0)+IF(OR(TRIM(C2718)="",COUNTIF(Config!$B$15:$B$19,C2718)&gt;0),1,0)+IF(OR(TRIM(F2718)="",COUNTIF(Config!$B$15:$B$19,F2718)&gt;0),1,0)+IF(OR(TRIM(H2718)="",COUNTIF(Config!$B$15:$B$19,H2718)&gt;0),1,0)+IF(OR(TRIM(E2718)="",COUNTIF(Config!$B$15:$B$19,E2718)&gt;0),1,0)+IF(OR(TRIM(K2718)="",COUNTIF(Config!$B$15:$B$19,K2718)&gt;0),1,0)+IF(OR(TRIM(P2718)="",COUNTIF(Config!$B$15:$B$19,P2718)&gt;0),1,0)+IF(OR(TRIM(R2718)="",COUNTIF(Config!$B$15:$B$19,R2718)&gt;0),1,0)</f>
        <v>0</v>
      </c>
      <c r="AA2718" s="1" cm="1">
        <f t="array" ref="AA2718">SUMPRODUCT(LEN(H2718)-LEN(SUBSTITUTE(H2718,{"0";"1";"2";"3";"4";"5";"6";"7";"8";"9"},"")))</f>
        <v>12</v>
      </c>
      <c r="AC2718" t="str">
        <f t="shared" si="296"/>
        <v/>
      </c>
      <c r="AD2718">
        <f t="shared" si="297"/>
        <v>1</v>
      </c>
      <c r="AE2718">
        <f t="shared" si="298"/>
        <v>1</v>
      </c>
      <c r="AF2718" t="str">
        <f t="shared" si="299"/>
        <v>No</v>
      </c>
      <c r="AG2718">
        <f t="shared" ca="1" si="300"/>
        <v>37</v>
      </c>
      <c r="AH2718" t="str">
        <f ca="1">IF(OR(V2718="",AG2718=""),"Yes",IF(AG2718&gt;Config!$B$41,"Yes","No"))</f>
        <v>No</v>
      </c>
    </row>
    <row r="2719" spans="1:34" x14ac:dyDescent="0.25">
      <c r="A2719" s="1" t="s">
        <v>19540</v>
      </c>
      <c r="B2719" s="1" t="s">
        <v>2127</v>
      </c>
      <c r="C2719" s="1" t="s">
        <v>1166</v>
      </c>
      <c r="D2719" s="1" t="s">
        <v>19541</v>
      </c>
      <c r="E2719" s="1" t="s">
        <v>283</v>
      </c>
      <c r="F2719" s="1" t="s">
        <v>19542</v>
      </c>
      <c r="G2719" t="str">
        <f t="shared" si="294"/>
        <v>Valid</v>
      </c>
      <c r="H2719" s="1" t="s">
        <v>19543</v>
      </c>
      <c r="I2719" t="str" cm="1">
        <f t="array" ref="I2719">IF(OR(TRIM(H2719)="",ISNUMBER(SEARCH("#",H2719)),AA2719&lt;Config!$B$8,SUMPRODUCT(--ISNUMBER(SEARCH({"a";"b";"c";"d";"e";"f";"g";"h";"i";"j";"k";"l";"m";"n";"o";"p";"q";"r";"s";"t";"u";"v";"w";"x";"y";"z"},H2719)))&gt;0),"Invalid","Valid")</f>
        <v>Valid</v>
      </c>
      <c r="J2719" s="1" t="s">
        <v>19544</v>
      </c>
      <c r="K2719" s="1" t="s">
        <v>250</v>
      </c>
      <c r="L2719" s="1" t="s">
        <v>265</v>
      </c>
      <c r="M2719" s="1" t="s">
        <v>33825</v>
      </c>
      <c r="N2719" s="1" t="s">
        <v>33819</v>
      </c>
      <c r="O2719" s="1" t="s">
        <v>69</v>
      </c>
      <c r="P2719" t="s">
        <v>53</v>
      </c>
      <c r="Q2719" s="1" t="s">
        <v>181</v>
      </c>
      <c r="R2719" s="1" t="s">
        <v>197</v>
      </c>
      <c r="S2719" s="1" t="s">
        <v>19545</v>
      </c>
      <c r="T2719" s="1" t="s">
        <v>19546</v>
      </c>
      <c r="U2719" s="1" t="s">
        <v>3109</v>
      </c>
      <c r="V2719" s="1" t="s">
        <v>2300</v>
      </c>
      <c r="W2719" s="1" t="s">
        <v>125</v>
      </c>
      <c r="X2719" t="str">
        <f t="shared" si="295"/>
        <v>Complete</v>
      </c>
      <c r="Y2719">
        <f>MAX(0,100-IF(G2719="Invalid",Config!$B$5,0)-IF(I2719="Invalid",Config!$B$6,0)-IF(X2719="Incomplete",Config!$B$7,0)-IF(AF2719="Yes",Config!$B$37,0))</f>
        <v>100</v>
      </c>
      <c r="Z2719" s="1">
        <f>IF(OR(TRIM(B2719)="",COUNTIF(Config!$B$15:$B$19,B2719)&gt;0),1,0)+IF(OR(TRIM(C2719)="",COUNTIF(Config!$B$15:$B$19,C2719)&gt;0),1,0)+IF(OR(TRIM(F2719)="",COUNTIF(Config!$B$15:$B$19,F2719)&gt;0),1,0)+IF(OR(TRIM(H2719)="",COUNTIF(Config!$B$15:$B$19,H2719)&gt;0),1,0)+IF(OR(TRIM(E2719)="",COUNTIF(Config!$B$15:$B$19,E2719)&gt;0),1,0)+IF(OR(TRIM(K2719)="",COUNTIF(Config!$B$15:$B$19,K2719)&gt;0),1,0)+IF(OR(TRIM(P2719)="",COUNTIF(Config!$B$15:$B$19,P2719)&gt;0),1,0)+IF(OR(TRIM(R2719)="",COUNTIF(Config!$B$15:$B$19,R2719)&gt;0),1,0)</f>
        <v>0</v>
      </c>
      <c r="AA2719" s="1" cm="1">
        <f t="array" ref="AA2719">SUMPRODUCT(LEN(H2719)-LEN(SUBSTITUTE(H2719,{"0";"1";"2";"3";"4";"5";"6";"7";"8";"9"},"")))</f>
        <v>12</v>
      </c>
      <c r="AC2719" t="str">
        <f t="shared" si="296"/>
        <v/>
      </c>
      <c r="AD2719">
        <f t="shared" si="297"/>
        <v>1</v>
      </c>
      <c r="AE2719">
        <f t="shared" si="298"/>
        <v>1</v>
      </c>
      <c r="AF2719" t="str">
        <f t="shared" si="299"/>
        <v>No</v>
      </c>
      <c r="AG2719">
        <f t="shared" ca="1" si="300"/>
        <v>214</v>
      </c>
      <c r="AH2719" t="str">
        <f ca="1">IF(OR(V2719="",AG2719=""),"Yes",IF(AG2719&gt;Config!$B$41,"Yes","No"))</f>
        <v>No</v>
      </c>
    </row>
    <row r="2720" spans="1:34" x14ac:dyDescent="0.25">
      <c r="A2720" s="1" t="s">
        <v>19547</v>
      </c>
      <c r="B2720" s="1" t="s">
        <v>619</v>
      </c>
      <c r="C2720" s="1" t="s">
        <v>230</v>
      </c>
      <c r="D2720" s="1" t="s">
        <v>19548</v>
      </c>
      <c r="E2720" s="1" t="s">
        <v>34372</v>
      </c>
      <c r="F2720" s="1" t="s">
        <v>11429</v>
      </c>
      <c r="G2720" t="str">
        <f t="shared" si="294"/>
        <v>Invalid</v>
      </c>
      <c r="H2720" s="1" t="s">
        <v>19549</v>
      </c>
      <c r="I2720" t="str" cm="1">
        <f t="array" ref="I2720">IF(OR(TRIM(H2720)="",ISNUMBER(SEARCH("#",H2720)),AA2720&lt;Config!$B$8,SUMPRODUCT(--ISNUMBER(SEARCH({"a";"b";"c";"d";"e";"f";"g";"h";"i";"j";"k";"l";"m";"n";"o";"p";"q";"r";"s";"t";"u";"v";"w";"x";"y";"z"},H2720)))&gt;0),"Invalid","Valid")</f>
        <v>Valid</v>
      </c>
      <c r="J2720" s="1" t="s">
        <v>19550</v>
      </c>
      <c r="K2720" s="1" t="s">
        <v>250</v>
      </c>
      <c r="L2720" s="1" t="s">
        <v>102</v>
      </c>
      <c r="M2720" s="1" t="s">
        <v>85</v>
      </c>
      <c r="N2720" s="1" t="s">
        <v>224</v>
      </c>
      <c r="O2720" s="1" t="s">
        <v>32</v>
      </c>
      <c r="P2720" t="s">
        <v>33</v>
      </c>
      <c r="Q2720" s="1" t="s">
        <v>1099</v>
      </c>
      <c r="R2720" s="1" t="s">
        <v>120</v>
      </c>
      <c r="S2720" s="1" t="s">
        <v>19551</v>
      </c>
      <c r="T2720" s="1" t="s">
        <v>19552</v>
      </c>
      <c r="U2720" s="1" t="s">
        <v>965</v>
      </c>
      <c r="V2720" s="1" t="s">
        <v>19553</v>
      </c>
      <c r="W2720" s="1" t="s">
        <v>384</v>
      </c>
      <c r="X2720" t="str">
        <f t="shared" si="295"/>
        <v>Complete</v>
      </c>
      <c r="Y2720">
        <f>MAX(0,100-IF(G2720="Invalid",Config!$B$5,0)-IF(I2720="Invalid",Config!$B$6,0)-IF(X2720="Incomplete",Config!$B$7,0)-IF(AF2720="Yes",Config!$B$37,0))</f>
        <v>70</v>
      </c>
      <c r="Z2720" s="1">
        <f>IF(OR(TRIM(B2720)="",COUNTIF(Config!$B$15:$B$19,B2720)&gt;0),1,0)+IF(OR(TRIM(C2720)="",COUNTIF(Config!$B$15:$B$19,C2720)&gt;0),1,0)+IF(OR(TRIM(F2720)="",COUNTIF(Config!$B$15:$B$19,F2720)&gt;0),1,0)+IF(OR(TRIM(H2720)="",COUNTIF(Config!$B$15:$B$19,H2720)&gt;0),1,0)+IF(OR(TRIM(E2720)="",COUNTIF(Config!$B$15:$B$19,E2720)&gt;0),1,0)+IF(OR(TRIM(K2720)="",COUNTIF(Config!$B$15:$B$19,K2720)&gt;0),1,0)+IF(OR(TRIM(P2720)="",COUNTIF(Config!$B$15:$B$19,P2720)&gt;0),1,0)+IF(OR(TRIM(R2720)="",COUNTIF(Config!$B$15:$B$19,R2720)&gt;0),1,0)</f>
        <v>0</v>
      </c>
      <c r="AA2720" s="1" cm="1">
        <f t="array" ref="AA2720">SUMPRODUCT(LEN(H2720)-LEN(SUBSTITUTE(H2720,{"0";"1";"2";"3";"4";"5";"6";"7";"8";"9"},"")))</f>
        <v>10</v>
      </c>
      <c r="AC2720" t="str">
        <f t="shared" si="296"/>
        <v>Invalid Email</v>
      </c>
      <c r="AD2720">
        <f t="shared" si="297"/>
        <v>0</v>
      </c>
      <c r="AE2720">
        <f t="shared" si="298"/>
        <v>1</v>
      </c>
      <c r="AF2720" t="str">
        <f t="shared" si="299"/>
        <v>No</v>
      </c>
      <c r="AG2720">
        <f t="shared" ca="1" si="300"/>
        <v>42</v>
      </c>
      <c r="AH2720" t="str">
        <f ca="1">IF(OR(V2720="",AG2720=""),"Yes",IF(AG2720&gt;Config!$B$41,"Yes","No"))</f>
        <v>No</v>
      </c>
    </row>
    <row r="2721" spans="1:34" x14ac:dyDescent="0.25">
      <c r="A2721" s="1" t="s">
        <v>19554</v>
      </c>
      <c r="B2721" s="1" t="s">
        <v>6040</v>
      </c>
      <c r="C2721" s="1" t="s">
        <v>659</v>
      </c>
      <c r="D2721" s="1" t="s">
        <v>19555</v>
      </c>
      <c r="E2721" s="1" t="s">
        <v>35158</v>
      </c>
      <c r="F2721" s="1" t="s">
        <v>19556</v>
      </c>
      <c r="G2721" t="str">
        <f t="shared" si="294"/>
        <v>Valid</v>
      </c>
      <c r="H2721" s="1" t="s">
        <v>19557</v>
      </c>
      <c r="I2721" t="str" cm="1">
        <f t="array" ref="I2721">IF(OR(TRIM(H2721)="",ISNUMBER(SEARCH("#",H2721)),AA2721&lt;Config!$B$8,SUMPRODUCT(--ISNUMBER(SEARCH({"a";"b";"c";"d";"e";"f";"g";"h";"i";"j";"k";"l";"m";"n";"o";"p";"q";"r";"s";"t";"u";"v";"w";"x";"y";"z"},H2721)))&gt;0),"Invalid","Valid")</f>
        <v>Valid</v>
      </c>
      <c r="J2721" s="1" t="s">
        <v>19558</v>
      </c>
      <c r="K2721" s="1" t="s">
        <v>378</v>
      </c>
      <c r="L2721" s="1" t="s">
        <v>164</v>
      </c>
      <c r="M2721" s="1" t="s">
        <v>118</v>
      </c>
      <c r="N2721" s="1" t="s">
        <v>148</v>
      </c>
      <c r="O2721" s="1" t="s">
        <v>180</v>
      </c>
      <c r="P2721" t="s">
        <v>33</v>
      </c>
      <c r="Q2721" s="1" t="s">
        <v>119</v>
      </c>
      <c r="R2721" s="1" t="s">
        <v>120</v>
      </c>
      <c r="S2721" s="1" t="s">
        <v>2766</v>
      </c>
      <c r="T2721" s="1" t="s">
        <v>19559</v>
      </c>
      <c r="U2721" s="1" t="s">
        <v>5010</v>
      </c>
      <c r="V2721" s="1" t="s">
        <v>19560</v>
      </c>
      <c r="W2721" s="1" t="s">
        <v>40</v>
      </c>
      <c r="X2721" t="str">
        <f t="shared" si="295"/>
        <v>Complete</v>
      </c>
      <c r="Y2721">
        <f>MAX(0,100-IF(G2721="Invalid",Config!$B$5,0)-IF(I2721="Invalid",Config!$B$6,0)-IF(X2721="Incomplete",Config!$B$7,0)-IF(AF2721="Yes",Config!$B$37,0))</f>
        <v>100</v>
      </c>
      <c r="Z2721" s="1">
        <f>IF(OR(TRIM(B2721)="",COUNTIF(Config!$B$15:$B$19,B2721)&gt;0),1,0)+IF(OR(TRIM(C2721)="",COUNTIF(Config!$B$15:$B$19,C2721)&gt;0),1,0)+IF(OR(TRIM(F2721)="",COUNTIF(Config!$B$15:$B$19,F2721)&gt;0),1,0)+IF(OR(TRIM(H2721)="",COUNTIF(Config!$B$15:$B$19,H2721)&gt;0),1,0)+IF(OR(TRIM(E2721)="",COUNTIF(Config!$B$15:$B$19,E2721)&gt;0),1,0)+IF(OR(TRIM(K2721)="",COUNTIF(Config!$B$15:$B$19,K2721)&gt;0),1,0)+IF(OR(TRIM(P2721)="",COUNTIF(Config!$B$15:$B$19,P2721)&gt;0),1,0)+IF(OR(TRIM(R2721)="",COUNTIF(Config!$B$15:$B$19,R2721)&gt;0),1,0)</f>
        <v>0</v>
      </c>
      <c r="AA2721" s="1" cm="1">
        <f t="array" ref="AA2721">SUMPRODUCT(LEN(H2721)-LEN(SUBSTITUTE(H2721,{"0";"1";"2";"3";"4";"5";"6";"7";"8";"9"},"")))</f>
        <v>10</v>
      </c>
      <c r="AC2721" t="str">
        <f t="shared" si="296"/>
        <v/>
      </c>
      <c r="AD2721">
        <f t="shared" si="297"/>
        <v>1</v>
      </c>
      <c r="AE2721">
        <f t="shared" si="298"/>
        <v>1</v>
      </c>
      <c r="AF2721" t="str">
        <f t="shared" si="299"/>
        <v>No</v>
      </c>
      <c r="AG2721">
        <f t="shared" ca="1" si="300"/>
        <v>274</v>
      </c>
      <c r="AH2721" t="str">
        <f ca="1">IF(OR(V2721="",AG2721=""),"Yes",IF(AG2721&gt;Config!$B$41,"Yes","No"))</f>
        <v>No</v>
      </c>
    </row>
    <row r="2722" spans="1:34" x14ac:dyDescent="0.25">
      <c r="A2722" s="1" t="s">
        <v>19561</v>
      </c>
      <c r="B2722" s="1" t="s">
        <v>650</v>
      </c>
      <c r="C2722" s="1" t="s">
        <v>985</v>
      </c>
      <c r="D2722" s="1" t="s">
        <v>5187</v>
      </c>
      <c r="E2722" s="1" t="s">
        <v>33996</v>
      </c>
      <c r="F2722" s="1" t="s">
        <v>19562</v>
      </c>
      <c r="G2722" t="str">
        <f t="shared" si="294"/>
        <v>Valid</v>
      </c>
      <c r="H2722" s="1" t="s">
        <v>19563</v>
      </c>
      <c r="I2722" t="str" cm="1">
        <f t="array" ref="I2722">IF(OR(TRIM(H2722)="",ISNUMBER(SEARCH("#",H2722)),AA2722&lt;Config!$B$8,SUMPRODUCT(--ISNUMBER(SEARCH({"a";"b";"c";"d";"e";"f";"g";"h";"i";"j";"k";"l";"m";"n";"o";"p";"q";"r";"s";"t";"u";"v";"w";"x";"y";"z"},H2722)))&gt;0),"Invalid","Valid")</f>
        <v>Valid</v>
      </c>
      <c r="J2722" s="1" t="s">
        <v>19564</v>
      </c>
      <c r="K2722" s="1" t="s">
        <v>264</v>
      </c>
      <c r="L2722" s="1" t="s">
        <v>84</v>
      </c>
      <c r="M2722" s="1" t="s">
        <v>251</v>
      </c>
      <c r="N2722" s="1" t="s">
        <v>713</v>
      </c>
      <c r="O2722" s="1" t="s">
        <v>69</v>
      </c>
      <c r="P2722" t="s">
        <v>328</v>
      </c>
      <c r="Q2722" s="1" t="s">
        <v>1046</v>
      </c>
      <c r="R2722" s="1" t="s">
        <v>614</v>
      </c>
      <c r="S2722" s="1" t="s">
        <v>14494</v>
      </c>
      <c r="T2722" s="1" t="s">
        <v>19565</v>
      </c>
      <c r="U2722" s="1" t="s">
        <v>562</v>
      </c>
      <c r="V2722" s="1" t="s">
        <v>140</v>
      </c>
      <c r="W2722" s="1" t="s">
        <v>75</v>
      </c>
      <c r="X2722" t="str">
        <f t="shared" si="295"/>
        <v>Complete</v>
      </c>
      <c r="Y2722">
        <f>MAX(0,100-IF(G2722="Invalid",Config!$B$5,0)-IF(I2722="Invalid",Config!$B$6,0)-IF(X2722="Incomplete",Config!$B$7,0)-IF(AF2722="Yes",Config!$B$37,0))</f>
        <v>100</v>
      </c>
      <c r="Z2722" s="1">
        <f>IF(OR(TRIM(B2722)="",COUNTIF(Config!$B$15:$B$19,B2722)&gt;0),1,0)+IF(OR(TRIM(C2722)="",COUNTIF(Config!$B$15:$B$19,C2722)&gt;0),1,0)+IF(OR(TRIM(F2722)="",COUNTIF(Config!$B$15:$B$19,F2722)&gt;0),1,0)+IF(OR(TRIM(H2722)="",COUNTIF(Config!$B$15:$B$19,H2722)&gt;0),1,0)+IF(OR(TRIM(E2722)="",COUNTIF(Config!$B$15:$B$19,E2722)&gt;0),1,0)+IF(OR(TRIM(K2722)="",COUNTIF(Config!$B$15:$B$19,K2722)&gt;0),1,0)+IF(OR(TRIM(P2722)="",COUNTIF(Config!$B$15:$B$19,P2722)&gt;0),1,0)+IF(OR(TRIM(R2722)="",COUNTIF(Config!$B$15:$B$19,R2722)&gt;0),1,0)</f>
        <v>0</v>
      </c>
      <c r="AA2722" s="1" cm="1">
        <f t="array" ref="AA2722">SUMPRODUCT(LEN(H2722)-LEN(SUBSTITUTE(H2722,{"0";"1";"2";"3";"4";"5";"6";"7";"8";"9"},"")))</f>
        <v>10</v>
      </c>
      <c r="AC2722" t="str">
        <f t="shared" si="296"/>
        <v/>
      </c>
      <c r="AD2722">
        <f t="shared" si="297"/>
        <v>1</v>
      </c>
      <c r="AE2722">
        <f t="shared" si="298"/>
        <v>1</v>
      </c>
      <c r="AF2722" t="str">
        <f t="shared" si="299"/>
        <v>No</v>
      </c>
      <c r="AG2722">
        <f t="shared" ca="1" si="300"/>
        <v>37</v>
      </c>
      <c r="AH2722" t="str">
        <f ca="1">IF(OR(V2722="",AG2722=""),"Yes",IF(AG2722&gt;Config!$B$41,"Yes","No"))</f>
        <v>No</v>
      </c>
    </row>
    <row r="2723" spans="1:34" x14ac:dyDescent="0.25">
      <c r="A2723" s="1" t="s">
        <v>19566</v>
      </c>
      <c r="B2723" s="1" t="s">
        <v>1557</v>
      </c>
      <c r="C2723" s="1" t="s">
        <v>43</v>
      </c>
      <c r="D2723" s="1" t="s">
        <v>8800</v>
      </c>
      <c r="E2723" s="1" t="s">
        <v>34586</v>
      </c>
      <c r="F2723" s="1" t="s">
        <v>19567</v>
      </c>
      <c r="G2723" t="str">
        <f t="shared" si="294"/>
        <v>Valid</v>
      </c>
      <c r="H2723" s="1" t="s">
        <v>19568</v>
      </c>
      <c r="I2723" t="str" cm="1">
        <f t="array" ref="I2723">IF(OR(TRIM(H2723)="",ISNUMBER(SEARCH("#",H2723)),AA2723&lt;Config!$B$8,SUMPRODUCT(--ISNUMBER(SEARCH({"a";"b";"c";"d";"e";"f";"g";"h";"i";"j";"k";"l";"m";"n";"o";"p";"q";"r";"s";"t";"u";"v";"w";"x";"y";"z"},H2723)))&gt;0),"Invalid","Valid")</f>
        <v>Valid</v>
      </c>
      <c r="J2723" s="1" t="s">
        <v>19569</v>
      </c>
      <c r="K2723" s="1" t="s">
        <v>250</v>
      </c>
      <c r="L2723" s="1" t="s">
        <v>134</v>
      </c>
      <c r="M2723" s="1" t="s">
        <v>251</v>
      </c>
      <c r="N2723" s="1" t="s">
        <v>358</v>
      </c>
      <c r="O2723" s="1" t="s">
        <v>149</v>
      </c>
      <c r="P2723" t="s">
        <v>53</v>
      </c>
      <c r="Q2723" s="1" t="s">
        <v>181</v>
      </c>
      <c r="R2723" s="1" t="s">
        <v>150</v>
      </c>
      <c r="S2723" s="1" t="s">
        <v>19570</v>
      </c>
      <c r="T2723" s="1" t="s">
        <v>19571</v>
      </c>
      <c r="U2723" s="1" t="s">
        <v>1511</v>
      </c>
      <c r="V2723" s="1" t="s">
        <v>12207</v>
      </c>
      <c r="W2723" s="1" t="s">
        <v>293</v>
      </c>
      <c r="X2723" t="str">
        <f t="shared" si="295"/>
        <v>Complete</v>
      </c>
      <c r="Y2723">
        <f>MAX(0,100-IF(G2723="Invalid",Config!$B$5,0)-IF(I2723="Invalid",Config!$B$6,0)-IF(X2723="Incomplete",Config!$B$7,0)-IF(AF2723="Yes",Config!$B$37,0))</f>
        <v>100</v>
      </c>
      <c r="Z2723" s="1">
        <f>IF(OR(TRIM(B2723)="",COUNTIF(Config!$B$15:$B$19,B2723)&gt;0),1,0)+IF(OR(TRIM(C2723)="",COUNTIF(Config!$B$15:$B$19,C2723)&gt;0),1,0)+IF(OR(TRIM(F2723)="",COUNTIF(Config!$B$15:$B$19,F2723)&gt;0),1,0)+IF(OR(TRIM(H2723)="",COUNTIF(Config!$B$15:$B$19,H2723)&gt;0),1,0)+IF(OR(TRIM(E2723)="",COUNTIF(Config!$B$15:$B$19,E2723)&gt;0),1,0)+IF(OR(TRIM(K2723)="",COUNTIF(Config!$B$15:$B$19,K2723)&gt;0),1,0)+IF(OR(TRIM(P2723)="",COUNTIF(Config!$B$15:$B$19,P2723)&gt;0),1,0)+IF(OR(TRIM(R2723)="",COUNTIF(Config!$B$15:$B$19,R2723)&gt;0),1,0)</f>
        <v>0</v>
      </c>
      <c r="AA2723" s="1" cm="1">
        <f t="array" ref="AA2723">SUMPRODUCT(LEN(H2723)-LEN(SUBSTITUTE(H2723,{"0";"1";"2";"3";"4";"5";"6";"7";"8";"9"},"")))</f>
        <v>12</v>
      </c>
      <c r="AC2723" t="str">
        <f t="shared" si="296"/>
        <v/>
      </c>
      <c r="AD2723">
        <f t="shared" si="297"/>
        <v>1</v>
      </c>
      <c r="AE2723">
        <f t="shared" si="298"/>
        <v>1</v>
      </c>
      <c r="AF2723" t="str">
        <f t="shared" si="299"/>
        <v>No</v>
      </c>
      <c r="AG2723">
        <f t="shared" ca="1" si="300"/>
        <v>538</v>
      </c>
      <c r="AH2723" t="str">
        <f ca="1">IF(OR(V2723="",AG2723=""),"Yes",IF(AG2723&gt;Config!$B$41,"Yes","No"))</f>
        <v>Yes</v>
      </c>
    </row>
    <row r="2724" spans="1:34" x14ac:dyDescent="0.25">
      <c r="A2724" s="1" t="s">
        <v>19572</v>
      </c>
      <c r="B2724" s="1" t="s">
        <v>172</v>
      </c>
      <c r="C2724" s="1" t="s">
        <v>1806</v>
      </c>
      <c r="D2724" s="1" t="s">
        <v>4608</v>
      </c>
      <c r="E2724" s="1" t="s">
        <v>458</v>
      </c>
      <c r="F2724" s="1" t="s">
        <v>35159</v>
      </c>
      <c r="G2724" t="str">
        <f t="shared" si="294"/>
        <v>Valid</v>
      </c>
      <c r="H2724" s="1" t="s">
        <v>19573</v>
      </c>
      <c r="I2724" t="str" cm="1">
        <f t="array" ref="I2724">IF(OR(TRIM(H2724)="",ISNUMBER(SEARCH("#",H2724)),AA2724&lt;Config!$B$8,SUMPRODUCT(--ISNUMBER(SEARCH({"a";"b";"c";"d";"e";"f";"g";"h";"i";"j";"k";"l";"m";"n";"o";"p";"q";"r";"s";"t";"u";"v";"w";"x";"y";"z"},H2724)))&gt;0),"Invalid","Valid")</f>
        <v>Valid</v>
      </c>
      <c r="J2724" s="1" t="s">
        <v>19574</v>
      </c>
      <c r="K2724" s="1" t="s">
        <v>264</v>
      </c>
      <c r="L2724" s="1" t="s">
        <v>265</v>
      </c>
      <c r="M2724" s="1" t="s">
        <v>517</v>
      </c>
      <c r="N2724" s="1" t="s">
        <v>68</v>
      </c>
      <c r="O2724" s="1" t="s">
        <v>32</v>
      </c>
      <c r="P2724" t="s">
        <v>87</v>
      </c>
      <c r="Q2724" s="1" t="s">
        <v>88</v>
      </c>
      <c r="R2724" s="1" t="s">
        <v>89</v>
      </c>
      <c r="S2724" s="1" t="s">
        <v>8169</v>
      </c>
      <c r="T2724" s="1" t="s">
        <v>19575</v>
      </c>
      <c r="U2724" s="1" t="s">
        <v>3869</v>
      </c>
      <c r="V2724" s="1" t="s">
        <v>1145</v>
      </c>
      <c r="W2724" s="1" t="s">
        <v>75</v>
      </c>
      <c r="X2724" t="str">
        <f t="shared" si="295"/>
        <v>Complete</v>
      </c>
      <c r="Y2724">
        <f>MAX(0,100-IF(G2724="Invalid",Config!$B$5,0)-IF(I2724="Invalid",Config!$B$6,0)-IF(X2724="Incomplete",Config!$B$7,0)-IF(AF2724="Yes",Config!$B$37,0))</f>
        <v>100</v>
      </c>
      <c r="Z2724" s="1">
        <f>IF(OR(TRIM(B2724)="",COUNTIF(Config!$B$15:$B$19,B2724)&gt;0),1,0)+IF(OR(TRIM(C2724)="",COUNTIF(Config!$B$15:$B$19,C2724)&gt;0),1,0)+IF(OR(TRIM(F2724)="",COUNTIF(Config!$B$15:$B$19,F2724)&gt;0),1,0)+IF(OR(TRIM(H2724)="",COUNTIF(Config!$B$15:$B$19,H2724)&gt;0),1,0)+IF(OR(TRIM(E2724)="",COUNTIF(Config!$B$15:$B$19,E2724)&gt;0),1,0)+IF(OR(TRIM(K2724)="",COUNTIF(Config!$B$15:$B$19,K2724)&gt;0),1,0)+IF(OR(TRIM(P2724)="",COUNTIF(Config!$B$15:$B$19,P2724)&gt;0),1,0)+IF(OR(TRIM(R2724)="",COUNTIF(Config!$B$15:$B$19,R2724)&gt;0),1,0)</f>
        <v>0</v>
      </c>
      <c r="AA2724" s="1" cm="1">
        <f t="array" ref="AA2724">SUMPRODUCT(LEN(H2724)-LEN(SUBSTITUTE(H2724,{"0";"1";"2";"3";"4";"5";"6";"7";"8";"9"},"")))</f>
        <v>11</v>
      </c>
      <c r="AC2724" t="str">
        <f t="shared" si="296"/>
        <v/>
      </c>
      <c r="AD2724">
        <f t="shared" si="297"/>
        <v>1</v>
      </c>
      <c r="AE2724">
        <f t="shared" si="298"/>
        <v>1</v>
      </c>
      <c r="AF2724" t="str">
        <f t="shared" si="299"/>
        <v>No</v>
      </c>
      <c r="AG2724">
        <f t="shared" ca="1" si="300"/>
        <v>37</v>
      </c>
      <c r="AH2724" t="str">
        <f ca="1">IF(OR(V2724="",AG2724=""),"Yes",IF(AG2724&gt;Config!$B$41,"Yes","No"))</f>
        <v>No</v>
      </c>
    </row>
    <row r="2725" spans="1:34" x14ac:dyDescent="0.25">
      <c r="A2725" s="1" t="s">
        <v>19576</v>
      </c>
      <c r="B2725" s="1" t="s">
        <v>1957</v>
      </c>
      <c r="C2725" s="1" t="s">
        <v>620</v>
      </c>
      <c r="D2725" s="1" t="s">
        <v>2889</v>
      </c>
      <c r="E2725" s="1" t="s">
        <v>339</v>
      </c>
      <c r="F2725" s="1" t="s">
        <v>2890</v>
      </c>
      <c r="G2725" t="str">
        <f t="shared" si="294"/>
        <v>Valid</v>
      </c>
      <c r="H2725" s="1" t="s">
        <v>19577</v>
      </c>
      <c r="I2725" t="str" cm="1">
        <f t="array" ref="I2725">IF(OR(TRIM(H2725)="",ISNUMBER(SEARCH("#",H2725)),AA2725&lt;Config!$B$8,SUMPRODUCT(--ISNUMBER(SEARCH({"a";"b";"c";"d";"e";"f";"g";"h";"i";"j";"k";"l";"m";"n";"o";"p";"q";"r";"s";"t";"u";"v";"w";"x";"y";"z"},H2725)))&gt;0),"Invalid","Valid")</f>
        <v>Valid</v>
      </c>
      <c r="J2725" s="1" t="s">
        <v>2892</v>
      </c>
      <c r="K2725" s="1" t="s">
        <v>66</v>
      </c>
      <c r="L2725" s="1" t="s">
        <v>102</v>
      </c>
      <c r="M2725" s="1" t="s">
        <v>85</v>
      </c>
      <c r="N2725" s="1" t="s">
        <v>358</v>
      </c>
      <c r="O2725" s="1" t="s">
        <v>266</v>
      </c>
      <c r="P2725" t="s">
        <v>33</v>
      </c>
      <c r="Q2725" s="1" t="s">
        <v>1664</v>
      </c>
      <c r="R2725" s="1" t="s">
        <v>120</v>
      </c>
      <c r="S2725" s="1" t="s">
        <v>2893</v>
      </c>
      <c r="T2725" s="1" t="s">
        <v>2894</v>
      </c>
      <c r="U2725" s="1" t="s">
        <v>2895</v>
      </c>
      <c r="V2725" s="1" t="s">
        <v>756</v>
      </c>
      <c r="W2725" s="1" t="s">
        <v>75</v>
      </c>
      <c r="X2725" t="str">
        <f t="shared" si="295"/>
        <v>Complete</v>
      </c>
      <c r="Y2725">
        <f>MAX(0,100-IF(G2725="Invalid",Config!$B$5,0)-IF(I2725="Invalid",Config!$B$6,0)-IF(X2725="Incomplete",Config!$B$7,0)-IF(AF2725="Yes",Config!$B$37,0))</f>
        <v>75</v>
      </c>
      <c r="Z2725" s="1">
        <f>IF(OR(TRIM(B2725)="",COUNTIF(Config!$B$15:$B$19,B2725)&gt;0),1,0)+IF(OR(TRIM(C2725)="",COUNTIF(Config!$B$15:$B$19,C2725)&gt;0),1,0)+IF(OR(TRIM(F2725)="",COUNTIF(Config!$B$15:$B$19,F2725)&gt;0),1,0)+IF(OR(TRIM(H2725)="",COUNTIF(Config!$B$15:$B$19,H2725)&gt;0),1,0)+IF(OR(TRIM(E2725)="",COUNTIF(Config!$B$15:$B$19,E2725)&gt;0),1,0)+IF(OR(TRIM(K2725)="",COUNTIF(Config!$B$15:$B$19,K2725)&gt;0),1,0)+IF(OR(TRIM(P2725)="",COUNTIF(Config!$B$15:$B$19,P2725)&gt;0),1,0)+IF(OR(TRIM(R2725)="",COUNTIF(Config!$B$15:$B$19,R2725)&gt;0),1,0)</f>
        <v>0</v>
      </c>
      <c r="AA2725" s="1" cm="1">
        <f t="array" ref="AA2725">SUMPRODUCT(LEN(H2725)-LEN(SUBSTITUTE(H2725,{"0";"1";"2";"3";"4";"5";"6";"7";"8";"9"},"")))</f>
        <v>10</v>
      </c>
      <c r="AC2725" t="str">
        <f t="shared" si="296"/>
        <v>Potential Duplicate</v>
      </c>
      <c r="AD2725">
        <f t="shared" si="297"/>
        <v>2</v>
      </c>
      <c r="AE2725">
        <f t="shared" si="298"/>
        <v>1</v>
      </c>
      <c r="AF2725" t="str">
        <f t="shared" si="299"/>
        <v>Yes</v>
      </c>
      <c r="AG2725">
        <f t="shared" ca="1" si="300"/>
        <v>310</v>
      </c>
      <c r="AH2725" t="str">
        <f ca="1">IF(OR(V2725="",AG2725=""),"Yes",IF(AG2725&gt;Config!$B$41,"Yes","No"))</f>
        <v>No</v>
      </c>
    </row>
    <row r="2726" spans="1:34" x14ac:dyDescent="0.25">
      <c r="A2726" s="1" t="s">
        <v>19578</v>
      </c>
      <c r="B2726" s="1" t="s">
        <v>172</v>
      </c>
      <c r="C2726" s="1" t="s">
        <v>861</v>
      </c>
      <c r="D2726" s="1" t="s">
        <v>19579</v>
      </c>
      <c r="E2726" s="1" t="s">
        <v>34641</v>
      </c>
      <c r="F2726" s="1" t="s">
        <v>19580</v>
      </c>
      <c r="G2726" t="str">
        <f t="shared" si="294"/>
        <v>Valid</v>
      </c>
      <c r="H2726" s="1" t="s">
        <v>19581</v>
      </c>
      <c r="I2726" t="str" cm="1">
        <f t="array" ref="I2726">IF(OR(TRIM(H2726)="",ISNUMBER(SEARCH("#",H2726)),AA2726&lt;Config!$B$8,SUMPRODUCT(--ISNUMBER(SEARCH({"a";"b";"c";"d";"e";"f";"g";"h";"i";"j";"k";"l";"m";"n";"o";"p";"q";"r";"s";"t";"u";"v";"w";"x";"y";"z"},H2726)))&gt;0),"Invalid","Valid")</f>
        <v>Valid</v>
      </c>
      <c r="J2726" s="1" t="s">
        <v>19582</v>
      </c>
      <c r="K2726" s="1" t="s">
        <v>210</v>
      </c>
      <c r="L2726" s="1" t="s">
        <v>450</v>
      </c>
      <c r="M2726" s="1" t="s">
        <v>85</v>
      </c>
      <c r="N2726" s="1" t="s">
        <v>224</v>
      </c>
      <c r="O2726" s="1" t="s">
        <v>180</v>
      </c>
      <c r="P2726" t="s">
        <v>314</v>
      </c>
      <c r="Q2726" s="1" t="s">
        <v>316</v>
      </c>
      <c r="R2726" s="1" t="s">
        <v>315</v>
      </c>
      <c r="S2726" s="1" t="s">
        <v>19583</v>
      </c>
      <c r="T2726" s="1" t="s">
        <v>19584</v>
      </c>
      <c r="U2726" s="1" t="s">
        <v>19585</v>
      </c>
      <c r="V2726" s="1" t="s">
        <v>10732</v>
      </c>
      <c r="W2726" s="1" t="s">
        <v>186</v>
      </c>
      <c r="X2726" t="str">
        <f t="shared" si="295"/>
        <v>Complete</v>
      </c>
      <c r="Y2726">
        <f>MAX(0,100-IF(G2726="Invalid",Config!$B$5,0)-IF(I2726="Invalid",Config!$B$6,0)-IF(X2726="Incomplete",Config!$B$7,0)-IF(AF2726="Yes",Config!$B$37,0))</f>
        <v>100</v>
      </c>
      <c r="Z2726" s="1">
        <f>IF(OR(TRIM(B2726)="",COUNTIF(Config!$B$15:$B$19,B2726)&gt;0),1,0)+IF(OR(TRIM(C2726)="",COUNTIF(Config!$B$15:$B$19,C2726)&gt;0),1,0)+IF(OR(TRIM(F2726)="",COUNTIF(Config!$B$15:$B$19,F2726)&gt;0),1,0)+IF(OR(TRIM(H2726)="",COUNTIF(Config!$B$15:$B$19,H2726)&gt;0),1,0)+IF(OR(TRIM(E2726)="",COUNTIF(Config!$B$15:$B$19,E2726)&gt;0),1,0)+IF(OR(TRIM(K2726)="",COUNTIF(Config!$B$15:$B$19,K2726)&gt;0),1,0)+IF(OR(TRIM(P2726)="",COUNTIF(Config!$B$15:$B$19,P2726)&gt;0),1,0)+IF(OR(TRIM(R2726)="",COUNTIF(Config!$B$15:$B$19,R2726)&gt;0),1,0)</f>
        <v>0</v>
      </c>
      <c r="AA2726" s="1" cm="1">
        <f t="array" ref="AA2726">SUMPRODUCT(LEN(H2726)-LEN(SUBSTITUTE(H2726,{"0";"1";"2";"3";"4";"5";"6";"7";"8";"9"},"")))</f>
        <v>12</v>
      </c>
      <c r="AC2726" t="str">
        <f t="shared" si="296"/>
        <v/>
      </c>
      <c r="AD2726">
        <f t="shared" si="297"/>
        <v>1</v>
      </c>
      <c r="AE2726">
        <f t="shared" si="298"/>
        <v>1</v>
      </c>
      <c r="AF2726" t="str">
        <f t="shared" si="299"/>
        <v>No</v>
      </c>
      <c r="AG2726">
        <f t="shared" ca="1" si="300"/>
        <v>201</v>
      </c>
      <c r="AH2726" t="str">
        <f ca="1">IF(OR(V2726="",AG2726=""),"Yes",IF(AG2726&gt;Config!$B$41,"Yes","No"))</f>
        <v>No</v>
      </c>
    </row>
    <row r="2727" spans="1:34" x14ac:dyDescent="0.25">
      <c r="A2727" s="1" t="s">
        <v>19586</v>
      </c>
      <c r="B2727" s="1" t="s">
        <v>1068</v>
      </c>
      <c r="C2727" s="1" t="s">
        <v>1166</v>
      </c>
      <c r="D2727" s="1" t="s">
        <v>19587</v>
      </c>
      <c r="E2727" s="1" t="s">
        <v>33892</v>
      </c>
      <c r="F2727" s="1" t="s">
        <v>19588</v>
      </c>
      <c r="G2727" t="str">
        <f t="shared" si="294"/>
        <v>Valid</v>
      </c>
      <c r="H2727" s="1" t="s">
        <v>19589</v>
      </c>
      <c r="I2727" t="str" cm="1">
        <f t="array" ref="I2727">IF(OR(TRIM(H2727)="",ISNUMBER(SEARCH("#",H2727)),AA2727&lt;Config!$B$8,SUMPRODUCT(--ISNUMBER(SEARCH({"a";"b";"c";"d";"e";"f";"g";"h";"i";"j";"k";"l";"m";"n";"o";"p";"q";"r";"s";"t";"u";"v";"w";"x";"y";"z"},H2727)))&gt;0),"Invalid","Valid")</f>
        <v>Valid</v>
      </c>
      <c r="J2727" s="1" t="s">
        <v>19590</v>
      </c>
      <c r="K2727" s="1" t="s">
        <v>48</v>
      </c>
      <c r="L2727" s="1" t="s">
        <v>450</v>
      </c>
      <c r="M2727" s="1" t="s">
        <v>103</v>
      </c>
      <c r="N2727" s="1" t="s">
        <v>148</v>
      </c>
      <c r="O2727" s="1" t="s">
        <v>149</v>
      </c>
      <c r="P2727" t="s">
        <v>104</v>
      </c>
      <c r="Q2727" s="1" t="s">
        <v>732</v>
      </c>
      <c r="R2727" s="1" t="s">
        <v>106</v>
      </c>
      <c r="S2727" s="1" t="s">
        <v>19591</v>
      </c>
      <c r="T2727" s="1" t="s">
        <v>19592</v>
      </c>
      <c r="U2727" s="1" t="s">
        <v>19593</v>
      </c>
      <c r="V2727" s="1" t="s">
        <v>140</v>
      </c>
      <c r="W2727" s="1" t="s">
        <v>75</v>
      </c>
      <c r="X2727" t="str">
        <f t="shared" si="295"/>
        <v>Complete</v>
      </c>
      <c r="Y2727">
        <f>MAX(0,100-IF(G2727="Invalid",Config!$B$5,0)-IF(I2727="Invalid",Config!$B$6,0)-IF(X2727="Incomplete",Config!$B$7,0)-IF(AF2727="Yes",Config!$B$37,0))</f>
        <v>100</v>
      </c>
      <c r="Z2727" s="1">
        <f>IF(OR(TRIM(B2727)="",COUNTIF(Config!$B$15:$B$19,B2727)&gt;0),1,0)+IF(OR(TRIM(C2727)="",COUNTIF(Config!$B$15:$B$19,C2727)&gt;0),1,0)+IF(OR(TRIM(F2727)="",COUNTIF(Config!$B$15:$B$19,F2727)&gt;0),1,0)+IF(OR(TRIM(H2727)="",COUNTIF(Config!$B$15:$B$19,H2727)&gt;0),1,0)+IF(OR(TRIM(E2727)="",COUNTIF(Config!$B$15:$B$19,E2727)&gt;0),1,0)+IF(OR(TRIM(K2727)="",COUNTIF(Config!$B$15:$B$19,K2727)&gt;0),1,0)+IF(OR(TRIM(P2727)="",COUNTIF(Config!$B$15:$B$19,P2727)&gt;0),1,0)+IF(OR(TRIM(R2727)="",COUNTIF(Config!$B$15:$B$19,R2727)&gt;0),1,0)</f>
        <v>0</v>
      </c>
      <c r="AA2727" s="1" cm="1">
        <f t="array" ref="AA2727">SUMPRODUCT(LEN(H2727)-LEN(SUBSTITUTE(H2727,{"0";"1";"2";"3";"4";"5";"6";"7";"8";"9"},"")))</f>
        <v>11</v>
      </c>
      <c r="AC2727" t="str">
        <f t="shared" si="296"/>
        <v/>
      </c>
      <c r="AD2727">
        <f t="shared" si="297"/>
        <v>1</v>
      </c>
      <c r="AE2727">
        <f t="shared" si="298"/>
        <v>1</v>
      </c>
      <c r="AF2727" t="str">
        <f t="shared" si="299"/>
        <v>No</v>
      </c>
      <c r="AG2727">
        <f t="shared" ca="1" si="300"/>
        <v>37</v>
      </c>
      <c r="AH2727" t="str">
        <f ca="1">IF(OR(V2727="",AG2727=""),"Yes",IF(AG2727&gt;Config!$B$41,"Yes","No"))</f>
        <v>No</v>
      </c>
    </row>
    <row r="2728" spans="1:34" x14ac:dyDescent="0.25">
      <c r="A2728" s="1" t="s">
        <v>19594</v>
      </c>
      <c r="B2728" s="1" t="s">
        <v>1957</v>
      </c>
      <c r="C2728" s="1" t="s">
        <v>1441</v>
      </c>
      <c r="D2728" s="1" t="s">
        <v>6956</v>
      </c>
      <c r="E2728" s="1" t="s">
        <v>34953</v>
      </c>
      <c r="F2728" s="1" t="s">
        <v>19595</v>
      </c>
      <c r="G2728" t="str">
        <f t="shared" si="294"/>
        <v>Valid</v>
      </c>
      <c r="H2728" s="1" t="s">
        <v>19596</v>
      </c>
      <c r="I2728" t="str" cm="1">
        <f t="array" ref="I2728">IF(OR(TRIM(H2728)="",ISNUMBER(SEARCH("#",H2728)),AA2728&lt;Config!$B$8,SUMPRODUCT(--ISNUMBER(SEARCH({"a";"b";"c";"d";"e";"f";"g";"h";"i";"j";"k";"l";"m";"n";"o";"p";"q";"r";"s";"t";"u";"v";"w";"x";"y";"z"},H2728)))&gt;0),"Invalid","Valid")</f>
        <v>Valid</v>
      </c>
      <c r="J2728" s="1" t="s">
        <v>884</v>
      </c>
      <c r="K2728" s="1" t="s">
        <v>369</v>
      </c>
      <c r="L2728" s="1" t="s">
        <v>67</v>
      </c>
      <c r="M2728" s="1" t="s">
        <v>103</v>
      </c>
      <c r="N2728" s="1" t="s">
        <v>31</v>
      </c>
      <c r="O2728" s="1" t="s">
        <v>180</v>
      </c>
      <c r="P2728" t="s">
        <v>87</v>
      </c>
      <c r="Q2728" s="1" t="s">
        <v>88</v>
      </c>
      <c r="R2728" s="1" t="s">
        <v>89</v>
      </c>
      <c r="S2728" s="1" t="s">
        <v>6023</v>
      </c>
      <c r="T2728" s="1" t="s">
        <v>19597</v>
      </c>
      <c r="U2728" s="1" t="s">
        <v>2670</v>
      </c>
      <c r="V2728" s="1" t="s">
        <v>140</v>
      </c>
      <c r="W2728" s="1" t="s">
        <v>40</v>
      </c>
      <c r="X2728" t="str">
        <f t="shared" si="295"/>
        <v>Complete</v>
      </c>
      <c r="Y2728">
        <f>MAX(0,100-IF(G2728="Invalid",Config!$B$5,0)-IF(I2728="Invalid",Config!$B$6,0)-IF(X2728="Incomplete",Config!$B$7,0)-IF(AF2728="Yes",Config!$B$37,0))</f>
        <v>75</v>
      </c>
      <c r="Z2728" s="1">
        <f>IF(OR(TRIM(B2728)="",COUNTIF(Config!$B$15:$B$19,B2728)&gt;0),1,0)+IF(OR(TRIM(C2728)="",COUNTIF(Config!$B$15:$B$19,C2728)&gt;0),1,0)+IF(OR(TRIM(F2728)="",COUNTIF(Config!$B$15:$B$19,F2728)&gt;0),1,0)+IF(OR(TRIM(H2728)="",COUNTIF(Config!$B$15:$B$19,H2728)&gt;0),1,0)+IF(OR(TRIM(E2728)="",COUNTIF(Config!$B$15:$B$19,E2728)&gt;0),1,0)+IF(OR(TRIM(K2728)="",COUNTIF(Config!$B$15:$B$19,K2728)&gt;0),1,0)+IF(OR(TRIM(P2728)="",COUNTIF(Config!$B$15:$B$19,P2728)&gt;0),1,0)+IF(OR(TRIM(R2728)="",COUNTIF(Config!$B$15:$B$19,R2728)&gt;0),1,0)</f>
        <v>0</v>
      </c>
      <c r="AA2728" s="1" cm="1">
        <f t="array" ref="AA2728">SUMPRODUCT(LEN(H2728)-LEN(SUBSTITUTE(H2728,{"0";"1";"2";"3";"4";"5";"6";"7";"8";"9"},"")))</f>
        <v>11</v>
      </c>
      <c r="AC2728" t="str">
        <f t="shared" si="296"/>
        <v>Potential Duplicate</v>
      </c>
      <c r="AD2728">
        <f t="shared" si="297"/>
        <v>2</v>
      </c>
      <c r="AE2728">
        <f t="shared" si="298"/>
        <v>1</v>
      </c>
      <c r="AF2728" t="str">
        <f t="shared" si="299"/>
        <v>Yes</v>
      </c>
      <c r="AG2728">
        <f t="shared" ca="1" si="300"/>
        <v>37</v>
      </c>
      <c r="AH2728" t="str">
        <f ca="1">IF(OR(V2728="",AG2728=""),"Yes",IF(AG2728&gt;Config!$B$41,"Yes","No"))</f>
        <v>No</v>
      </c>
    </row>
    <row r="2729" spans="1:34" x14ac:dyDescent="0.25">
      <c r="A2729" s="1" t="s">
        <v>19598</v>
      </c>
      <c r="B2729" s="1" t="s">
        <v>1816</v>
      </c>
      <c r="C2729" s="1" t="s">
        <v>273</v>
      </c>
      <c r="D2729" s="1" t="s">
        <v>19599</v>
      </c>
      <c r="E2729" s="1" t="s">
        <v>34600</v>
      </c>
      <c r="F2729" s="1" t="s">
        <v>19600</v>
      </c>
      <c r="G2729" t="str">
        <f t="shared" si="294"/>
        <v>Valid</v>
      </c>
      <c r="H2729" s="1" t="s">
        <v>19601</v>
      </c>
      <c r="I2729" t="str" cm="1">
        <f t="array" ref="I2729">IF(OR(TRIM(H2729)="",ISNUMBER(SEARCH("#",H2729)),AA2729&lt;Config!$B$8,SUMPRODUCT(--ISNUMBER(SEARCH({"a";"b";"c";"d";"e";"f";"g";"h";"i";"j";"k";"l";"m";"n";"o";"p";"q";"r";"s";"t";"u";"v";"w";"x";"y";"z"},H2729)))&gt;0),"Invalid","Valid")</f>
        <v>Valid</v>
      </c>
      <c r="J2729" s="1" t="s">
        <v>19602</v>
      </c>
      <c r="K2729" s="1" t="s">
        <v>866</v>
      </c>
      <c r="L2729" s="1" t="s">
        <v>450</v>
      </c>
      <c r="M2729" s="1" t="s">
        <v>343</v>
      </c>
      <c r="N2729" s="1" t="s">
        <v>211</v>
      </c>
      <c r="O2729" s="1" t="s">
        <v>266</v>
      </c>
      <c r="P2729" t="s">
        <v>236</v>
      </c>
      <c r="Q2729" s="1" t="s">
        <v>237</v>
      </c>
      <c r="R2729" s="1" t="s">
        <v>254</v>
      </c>
      <c r="S2729" s="1" t="s">
        <v>11411</v>
      </c>
      <c r="T2729" s="1" t="s">
        <v>19603</v>
      </c>
      <c r="U2729" s="1" t="s">
        <v>584</v>
      </c>
      <c r="V2729" s="1" t="s">
        <v>4153</v>
      </c>
      <c r="W2729" s="1" t="s">
        <v>125</v>
      </c>
      <c r="X2729" t="str">
        <f t="shared" si="295"/>
        <v>Complete</v>
      </c>
      <c r="Y2729">
        <f>MAX(0,100-IF(G2729="Invalid",Config!$B$5,0)-IF(I2729="Invalid",Config!$B$6,0)-IF(X2729="Incomplete",Config!$B$7,0)-IF(AF2729="Yes",Config!$B$37,0))</f>
        <v>100</v>
      </c>
      <c r="Z2729" s="1">
        <f>IF(OR(TRIM(B2729)="",COUNTIF(Config!$B$15:$B$19,B2729)&gt;0),1,0)+IF(OR(TRIM(C2729)="",COUNTIF(Config!$B$15:$B$19,C2729)&gt;0),1,0)+IF(OR(TRIM(F2729)="",COUNTIF(Config!$B$15:$B$19,F2729)&gt;0),1,0)+IF(OR(TRIM(H2729)="",COUNTIF(Config!$B$15:$B$19,H2729)&gt;0),1,0)+IF(OR(TRIM(E2729)="",COUNTIF(Config!$B$15:$B$19,E2729)&gt;0),1,0)+IF(OR(TRIM(K2729)="",COUNTIF(Config!$B$15:$B$19,K2729)&gt;0),1,0)+IF(OR(TRIM(P2729)="",COUNTIF(Config!$B$15:$B$19,P2729)&gt;0),1,0)+IF(OR(TRIM(R2729)="",COUNTIF(Config!$B$15:$B$19,R2729)&gt;0),1,0)</f>
        <v>0</v>
      </c>
      <c r="AA2729" s="1" cm="1">
        <f t="array" ref="AA2729">SUMPRODUCT(LEN(H2729)-LEN(SUBSTITUTE(H2729,{"0";"1";"2";"3";"4";"5";"6";"7";"8";"9"},"")))</f>
        <v>12</v>
      </c>
      <c r="AC2729" t="str">
        <f t="shared" si="296"/>
        <v/>
      </c>
      <c r="AD2729">
        <f t="shared" si="297"/>
        <v>1</v>
      </c>
      <c r="AE2729">
        <f t="shared" si="298"/>
        <v>1</v>
      </c>
      <c r="AF2729" t="str">
        <f t="shared" si="299"/>
        <v>No</v>
      </c>
      <c r="AG2729">
        <f t="shared" ca="1" si="300"/>
        <v>344</v>
      </c>
      <c r="AH2729" t="str">
        <f ca="1">IF(OR(V2729="",AG2729=""),"Yes",IF(AG2729&gt;Config!$B$41,"Yes","No"))</f>
        <v>No</v>
      </c>
    </row>
    <row r="2730" spans="1:34" x14ac:dyDescent="0.25">
      <c r="A2730" s="1" t="s">
        <v>19604</v>
      </c>
      <c r="B2730" s="1" t="s">
        <v>2778</v>
      </c>
      <c r="C2730" s="1" t="s">
        <v>1007</v>
      </c>
      <c r="D2730" s="1" t="s">
        <v>19605</v>
      </c>
      <c r="E2730" s="1" t="s">
        <v>35021</v>
      </c>
      <c r="F2730" s="1" t="s">
        <v>19606</v>
      </c>
      <c r="G2730" t="str">
        <f t="shared" si="294"/>
        <v>Valid</v>
      </c>
      <c r="H2730" s="1" t="s">
        <v>19607</v>
      </c>
      <c r="I2730" t="str" cm="1">
        <f t="array" ref="I2730">IF(OR(TRIM(H2730)="",ISNUMBER(SEARCH("#",H2730)),AA2730&lt;Config!$B$8,SUMPRODUCT(--ISNUMBER(SEARCH({"a";"b";"c";"d";"e";"f";"g";"h";"i";"j";"k";"l";"m";"n";"o";"p";"q";"r";"s";"t";"u";"v";"w";"x";"y";"z"},H2730)))&gt;0),"Invalid","Valid")</f>
        <v>Valid</v>
      </c>
      <c r="J2730" s="1" t="s">
        <v>19608</v>
      </c>
      <c r="K2730" s="1" t="s">
        <v>250</v>
      </c>
      <c r="L2730" s="1" t="s">
        <v>134</v>
      </c>
      <c r="M2730" s="1" t="s">
        <v>33825</v>
      </c>
      <c r="N2730" s="1" t="s">
        <v>51</v>
      </c>
      <c r="O2730" s="1" t="s">
        <v>69</v>
      </c>
      <c r="P2730" t="s">
        <v>104</v>
      </c>
      <c r="Q2730" s="1" t="s">
        <v>302</v>
      </c>
      <c r="R2730" s="1" t="s">
        <v>106</v>
      </c>
      <c r="S2730" s="1" t="s">
        <v>6200</v>
      </c>
      <c r="T2730" s="1" t="s">
        <v>19609</v>
      </c>
      <c r="U2730" s="1" t="s">
        <v>5461</v>
      </c>
      <c r="V2730" s="1" t="s">
        <v>7810</v>
      </c>
      <c r="W2730" s="1" t="s">
        <v>125</v>
      </c>
      <c r="X2730" t="str">
        <f t="shared" si="295"/>
        <v>Complete</v>
      </c>
      <c r="Y2730">
        <f>MAX(0,100-IF(G2730="Invalid",Config!$B$5,0)-IF(I2730="Invalid",Config!$B$6,0)-IF(X2730="Incomplete",Config!$B$7,0)-IF(AF2730="Yes",Config!$B$37,0))</f>
        <v>100</v>
      </c>
      <c r="Z2730" s="1">
        <f>IF(OR(TRIM(B2730)="",COUNTIF(Config!$B$15:$B$19,B2730)&gt;0),1,0)+IF(OR(TRIM(C2730)="",COUNTIF(Config!$B$15:$B$19,C2730)&gt;0),1,0)+IF(OR(TRIM(F2730)="",COUNTIF(Config!$B$15:$B$19,F2730)&gt;0),1,0)+IF(OR(TRIM(H2730)="",COUNTIF(Config!$B$15:$B$19,H2730)&gt;0),1,0)+IF(OR(TRIM(E2730)="",COUNTIF(Config!$B$15:$B$19,E2730)&gt;0),1,0)+IF(OR(TRIM(K2730)="",COUNTIF(Config!$B$15:$B$19,K2730)&gt;0),1,0)+IF(OR(TRIM(P2730)="",COUNTIF(Config!$B$15:$B$19,P2730)&gt;0),1,0)+IF(OR(TRIM(R2730)="",COUNTIF(Config!$B$15:$B$19,R2730)&gt;0),1,0)</f>
        <v>0</v>
      </c>
      <c r="AA2730" s="1" cm="1">
        <f t="array" ref="AA2730">SUMPRODUCT(LEN(H2730)-LEN(SUBSTITUTE(H2730,{"0";"1";"2";"3";"4";"5";"6";"7";"8";"9"},"")))</f>
        <v>11</v>
      </c>
      <c r="AC2730" t="str">
        <f t="shared" si="296"/>
        <v/>
      </c>
      <c r="AD2730">
        <f t="shared" si="297"/>
        <v>1</v>
      </c>
      <c r="AE2730">
        <f t="shared" si="298"/>
        <v>1</v>
      </c>
      <c r="AF2730" t="str">
        <f t="shared" si="299"/>
        <v>No</v>
      </c>
      <c r="AG2730">
        <f t="shared" ca="1" si="300"/>
        <v>130</v>
      </c>
      <c r="AH2730" t="str">
        <f ca="1">IF(OR(V2730="",AG2730=""),"Yes",IF(AG2730&gt;Config!$B$41,"Yes","No"))</f>
        <v>No</v>
      </c>
    </row>
    <row r="2731" spans="1:34" x14ac:dyDescent="0.25">
      <c r="A2731" s="1" t="s">
        <v>19610</v>
      </c>
      <c r="B2731" s="1" t="s">
        <v>431</v>
      </c>
      <c r="C2731" s="1" t="s">
        <v>899</v>
      </c>
      <c r="D2731" s="1" t="s">
        <v>19611</v>
      </c>
      <c r="E2731" s="1" t="s">
        <v>633</v>
      </c>
      <c r="F2731" s="1" t="s">
        <v>19612</v>
      </c>
      <c r="G2731" t="str">
        <f t="shared" si="294"/>
        <v>Valid</v>
      </c>
      <c r="H2731" s="1" t="s">
        <v>19613</v>
      </c>
      <c r="I2731" t="str" cm="1">
        <f t="array" ref="I2731">IF(OR(TRIM(H2731)="",ISNUMBER(SEARCH("#",H2731)),AA2731&lt;Config!$B$8,SUMPRODUCT(--ISNUMBER(SEARCH({"a";"b";"c";"d";"e";"f";"g";"h";"i";"j";"k";"l";"m";"n";"o";"p";"q";"r";"s";"t";"u";"v";"w";"x";"y";"z"},H2731)))&gt;0),"Invalid","Valid")</f>
        <v>Valid</v>
      </c>
      <c r="J2731" s="1" t="s">
        <v>19614</v>
      </c>
      <c r="K2731" s="1" t="s">
        <v>866</v>
      </c>
      <c r="L2731" s="1" t="s">
        <v>49</v>
      </c>
      <c r="M2731" s="1" t="s">
        <v>517</v>
      </c>
      <c r="N2731" s="1" t="s">
        <v>31</v>
      </c>
      <c r="O2731" s="1" t="s">
        <v>266</v>
      </c>
      <c r="P2731" t="s">
        <v>53</v>
      </c>
      <c r="Q2731" s="1" t="s">
        <v>181</v>
      </c>
      <c r="R2731" s="1" t="s">
        <v>150</v>
      </c>
      <c r="S2731" s="1" t="s">
        <v>19615</v>
      </c>
      <c r="T2731" s="1" t="s">
        <v>19616</v>
      </c>
      <c r="U2731" s="1" t="s">
        <v>2727</v>
      </c>
      <c r="V2731" s="1" t="s">
        <v>1272</v>
      </c>
      <c r="W2731" s="1" t="s">
        <v>125</v>
      </c>
      <c r="X2731" t="str">
        <f t="shared" si="295"/>
        <v>Complete</v>
      </c>
      <c r="Y2731">
        <f>MAX(0,100-IF(G2731="Invalid",Config!$B$5,0)-IF(I2731="Invalid",Config!$B$6,0)-IF(X2731="Incomplete",Config!$B$7,0)-IF(AF2731="Yes",Config!$B$37,0))</f>
        <v>100</v>
      </c>
      <c r="Z2731" s="1">
        <f>IF(OR(TRIM(B2731)="",COUNTIF(Config!$B$15:$B$19,B2731)&gt;0),1,0)+IF(OR(TRIM(C2731)="",COUNTIF(Config!$B$15:$B$19,C2731)&gt;0),1,0)+IF(OR(TRIM(F2731)="",COUNTIF(Config!$B$15:$B$19,F2731)&gt;0),1,0)+IF(OR(TRIM(H2731)="",COUNTIF(Config!$B$15:$B$19,H2731)&gt;0),1,0)+IF(OR(TRIM(E2731)="",COUNTIF(Config!$B$15:$B$19,E2731)&gt;0),1,0)+IF(OR(TRIM(K2731)="",COUNTIF(Config!$B$15:$B$19,K2731)&gt;0),1,0)+IF(OR(TRIM(P2731)="",COUNTIF(Config!$B$15:$B$19,P2731)&gt;0),1,0)+IF(OR(TRIM(R2731)="",COUNTIF(Config!$B$15:$B$19,R2731)&gt;0),1,0)</f>
        <v>0</v>
      </c>
      <c r="AA2731" s="1" cm="1">
        <f t="array" ref="AA2731">SUMPRODUCT(LEN(H2731)-LEN(SUBSTITUTE(H2731,{"0";"1";"2";"3";"4";"5";"6";"7";"8";"9"},"")))</f>
        <v>12</v>
      </c>
      <c r="AC2731" t="str">
        <f t="shared" si="296"/>
        <v/>
      </c>
      <c r="AD2731">
        <f t="shared" si="297"/>
        <v>1</v>
      </c>
      <c r="AE2731">
        <f t="shared" si="298"/>
        <v>1</v>
      </c>
      <c r="AF2731" t="str">
        <f t="shared" si="299"/>
        <v>No</v>
      </c>
      <c r="AG2731">
        <f t="shared" ca="1" si="300"/>
        <v>265</v>
      </c>
      <c r="AH2731" t="str">
        <f ca="1">IF(OR(V2731="",AG2731=""),"Yes",IF(AG2731&gt;Config!$B$41,"Yes","No"))</f>
        <v>No</v>
      </c>
    </row>
    <row r="2732" spans="1:34" x14ac:dyDescent="0.25">
      <c r="A2732" s="1" t="s">
        <v>19617</v>
      </c>
      <c r="B2732" s="1" t="s">
        <v>1257</v>
      </c>
      <c r="C2732" s="1" t="s">
        <v>679</v>
      </c>
      <c r="D2732" s="1" t="s">
        <v>9945</v>
      </c>
      <c r="E2732" s="1" t="s">
        <v>33969</v>
      </c>
      <c r="F2732" s="1" t="s">
        <v>19618</v>
      </c>
      <c r="G2732" t="str">
        <f t="shared" si="294"/>
        <v>Valid</v>
      </c>
      <c r="H2732" s="1" t="s">
        <v>19619</v>
      </c>
      <c r="I2732" t="str" cm="1">
        <f t="array" ref="I2732">IF(OR(TRIM(H2732)="",ISNUMBER(SEARCH("#",H2732)),AA2732&lt;Config!$B$8,SUMPRODUCT(--ISNUMBER(SEARCH({"a";"b";"c";"d";"e";"f";"g";"h";"i";"j";"k";"l";"m";"n";"o";"p";"q";"r";"s";"t";"u";"v";"w";"x";"y";"z"},H2732)))&gt;0),"Invalid","Valid")</f>
        <v>Valid</v>
      </c>
      <c r="J2732" s="1" t="s">
        <v>19620</v>
      </c>
      <c r="K2732" s="1" t="s">
        <v>625</v>
      </c>
      <c r="L2732" s="1" t="s">
        <v>67</v>
      </c>
      <c r="M2732" s="1" t="s">
        <v>462</v>
      </c>
      <c r="N2732" s="1" t="s">
        <v>33819</v>
      </c>
      <c r="O2732" s="1" t="s">
        <v>180</v>
      </c>
      <c r="P2732" t="s">
        <v>236</v>
      </c>
      <c r="Q2732" s="1" t="s">
        <v>237</v>
      </c>
      <c r="R2732" s="1" t="s">
        <v>254</v>
      </c>
      <c r="S2732" s="1" t="s">
        <v>19621</v>
      </c>
      <c r="T2732" s="1" t="s">
        <v>19622</v>
      </c>
      <c r="U2732" s="1" t="s">
        <v>4230</v>
      </c>
      <c r="V2732" s="1" t="s">
        <v>10058</v>
      </c>
      <c r="W2732" s="1" t="s">
        <v>40</v>
      </c>
      <c r="X2732" t="str">
        <f t="shared" si="295"/>
        <v>Complete</v>
      </c>
      <c r="Y2732">
        <f>MAX(0,100-IF(G2732="Invalid",Config!$B$5,0)-IF(I2732="Invalid",Config!$B$6,0)-IF(X2732="Incomplete",Config!$B$7,0)-IF(AF2732="Yes",Config!$B$37,0))</f>
        <v>100</v>
      </c>
      <c r="Z2732" s="1">
        <f>IF(OR(TRIM(B2732)="",COUNTIF(Config!$B$15:$B$19,B2732)&gt;0),1,0)+IF(OR(TRIM(C2732)="",COUNTIF(Config!$B$15:$B$19,C2732)&gt;0),1,0)+IF(OR(TRIM(F2732)="",COUNTIF(Config!$B$15:$B$19,F2732)&gt;0),1,0)+IF(OR(TRIM(H2732)="",COUNTIF(Config!$B$15:$B$19,H2732)&gt;0),1,0)+IF(OR(TRIM(E2732)="",COUNTIF(Config!$B$15:$B$19,E2732)&gt;0),1,0)+IF(OR(TRIM(K2732)="",COUNTIF(Config!$B$15:$B$19,K2732)&gt;0),1,0)+IF(OR(TRIM(P2732)="",COUNTIF(Config!$B$15:$B$19,P2732)&gt;0),1,0)+IF(OR(TRIM(R2732)="",COUNTIF(Config!$B$15:$B$19,R2732)&gt;0),1,0)</f>
        <v>0</v>
      </c>
      <c r="AA2732" s="1" cm="1">
        <f t="array" ref="AA2732">SUMPRODUCT(LEN(H2732)-LEN(SUBSTITUTE(H2732,{"0";"1";"2";"3";"4";"5";"6";"7";"8";"9"},"")))</f>
        <v>12</v>
      </c>
      <c r="AC2732" t="str">
        <f t="shared" si="296"/>
        <v/>
      </c>
      <c r="AD2732">
        <f t="shared" si="297"/>
        <v>1</v>
      </c>
      <c r="AE2732">
        <f t="shared" si="298"/>
        <v>1</v>
      </c>
      <c r="AF2732" t="str">
        <f t="shared" si="299"/>
        <v>No</v>
      </c>
      <c r="AG2732">
        <f t="shared" ca="1" si="300"/>
        <v>258</v>
      </c>
      <c r="AH2732" t="str">
        <f ca="1">IF(OR(V2732="",AG2732=""),"Yes",IF(AG2732&gt;Config!$B$41,"Yes","No"))</f>
        <v>No</v>
      </c>
    </row>
    <row r="2733" spans="1:34" x14ac:dyDescent="0.25">
      <c r="A2733" s="1" t="s">
        <v>19623</v>
      </c>
      <c r="B2733" s="1" t="s">
        <v>1085</v>
      </c>
      <c r="C2733" s="1" t="s">
        <v>499</v>
      </c>
      <c r="D2733" s="1" t="s">
        <v>19624</v>
      </c>
      <c r="E2733" s="1" t="s">
        <v>283</v>
      </c>
      <c r="F2733" s="1" t="s">
        <v>19625</v>
      </c>
      <c r="G2733" t="str">
        <f t="shared" si="294"/>
        <v>Valid</v>
      </c>
      <c r="H2733" s="1" t="s">
        <v>19626</v>
      </c>
      <c r="I2733" t="str" cm="1">
        <f t="array" ref="I2733">IF(OR(TRIM(H2733)="",ISNUMBER(SEARCH("#",H2733)),AA2733&lt;Config!$B$8,SUMPRODUCT(--ISNUMBER(SEARCH({"a";"b";"c";"d";"e";"f";"g";"h";"i";"j";"k";"l";"m";"n";"o";"p";"q";"r";"s";"t";"u";"v";"w";"x";"y";"z"},H2733)))&gt;0),"Invalid","Valid")</f>
        <v>Valid</v>
      </c>
      <c r="J2733" s="1" t="s">
        <v>19627</v>
      </c>
      <c r="K2733" s="1" t="s">
        <v>516</v>
      </c>
      <c r="L2733" s="1" t="s">
        <v>164</v>
      </c>
      <c r="M2733" s="1" t="s">
        <v>33825</v>
      </c>
      <c r="N2733" s="1" t="s">
        <v>358</v>
      </c>
      <c r="O2733" s="1" t="s">
        <v>52</v>
      </c>
      <c r="P2733" t="s">
        <v>236</v>
      </c>
      <c r="Q2733" s="1" t="s">
        <v>237</v>
      </c>
      <c r="R2733" s="1" t="s">
        <v>237</v>
      </c>
      <c r="S2733" s="1" t="s">
        <v>19628</v>
      </c>
      <c r="T2733" s="1" t="s">
        <v>19629</v>
      </c>
      <c r="U2733" s="1" t="s">
        <v>1458</v>
      </c>
      <c r="V2733" s="1" t="s">
        <v>140</v>
      </c>
      <c r="W2733" s="1" t="s">
        <v>125</v>
      </c>
      <c r="X2733" t="str">
        <f t="shared" si="295"/>
        <v>Complete</v>
      </c>
      <c r="Y2733">
        <f>MAX(0,100-IF(G2733="Invalid",Config!$B$5,0)-IF(I2733="Invalid",Config!$B$6,0)-IF(X2733="Incomplete",Config!$B$7,0)-IF(AF2733="Yes",Config!$B$37,0))</f>
        <v>100</v>
      </c>
      <c r="Z2733" s="1">
        <f>IF(OR(TRIM(B2733)="",COUNTIF(Config!$B$15:$B$19,B2733)&gt;0),1,0)+IF(OR(TRIM(C2733)="",COUNTIF(Config!$B$15:$B$19,C2733)&gt;0),1,0)+IF(OR(TRIM(F2733)="",COUNTIF(Config!$B$15:$B$19,F2733)&gt;0),1,0)+IF(OR(TRIM(H2733)="",COUNTIF(Config!$B$15:$B$19,H2733)&gt;0),1,0)+IF(OR(TRIM(E2733)="",COUNTIF(Config!$B$15:$B$19,E2733)&gt;0),1,0)+IF(OR(TRIM(K2733)="",COUNTIF(Config!$B$15:$B$19,K2733)&gt;0),1,0)+IF(OR(TRIM(P2733)="",COUNTIF(Config!$B$15:$B$19,P2733)&gt;0),1,0)+IF(OR(TRIM(R2733)="",COUNTIF(Config!$B$15:$B$19,R2733)&gt;0),1,0)</f>
        <v>0</v>
      </c>
      <c r="AA2733" s="1" cm="1">
        <f t="array" ref="AA2733">SUMPRODUCT(LEN(H2733)-LEN(SUBSTITUTE(H2733,{"0";"1";"2";"3";"4";"5";"6";"7";"8";"9"},"")))</f>
        <v>12</v>
      </c>
      <c r="AC2733" t="str">
        <f t="shared" si="296"/>
        <v/>
      </c>
      <c r="AD2733">
        <f t="shared" si="297"/>
        <v>1</v>
      </c>
      <c r="AE2733">
        <f t="shared" si="298"/>
        <v>1</v>
      </c>
      <c r="AF2733" t="str">
        <f t="shared" si="299"/>
        <v>No</v>
      </c>
      <c r="AG2733">
        <f t="shared" ca="1" si="300"/>
        <v>37</v>
      </c>
      <c r="AH2733" t="str">
        <f ca="1">IF(OR(V2733="",AG2733=""),"Yes",IF(AG2733&gt;Config!$B$41,"Yes","No"))</f>
        <v>No</v>
      </c>
    </row>
    <row r="2734" spans="1:34" x14ac:dyDescent="0.25">
      <c r="A2734" s="1" t="s">
        <v>19630</v>
      </c>
      <c r="B2734" s="1" t="s">
        <v>690</v>
      </c>
      <c r="C2734" s="1" t="s">
        <v>173</v>
      </c>
      <c r="D2734" s="1" t="s">
        <v>19631</v>
      </c>
      <c r="E2734" s="1" t="s">
        <v>33927</v>
      </c>
      <c r="F2734" s="1" t="s">
        <v>19632</v>
      </c>
      <c r="G2734" t="str">
        <f t="shared" si="294"/>
        <v>Valid</v>
      </c>
      <c r="H2734" s="1" t="s">
        <v>19633</v>
      </c>
      <c r="I2734" t="str" cm="1">
        <f t="array" ref="I2734">IF(OR(TRIM(H2734)="",ISNUMBER(SEARCH("#",H2734)),AA2734&lt;Config!$B$8,SUMPRODUCT(--ISNUMBER(SEARCH({"a";"b";"c";"d";"e";"f";"g";"h";"i";"j";"k";"l";"m";"n";"o";"p";"q";"r";"s";"t";"u";"v";"w";"x";"y";"z"},H2734)))&gt;0),"Invalid","Valid")</f>
        <v>Valid</v>
      </c>
      <c r="J2734" s="1" t="s">
        <v>19634</v>
      </c>
      <c r="K2734" s="1" t="s">
        <v>625</v>
      </c>
      <c r="L2734" s="1" t="s">
        <v>29</v>
      </c>
      <c r="M2734" s="1" t="s">
        <v>462</v>
      </c>
      <c r="N2734" s="1" t="s">
        <v>31</v>
      </c>
      <c r="O2734" s="1" t="s">
        <v>52</v>
      </c>
      <c r="P2734" t="s">
        <v>53</v>
      </c>
      <c r="Q2734" s="1" t="s">
        <v>55</v>
      </c>
      <c r="R2734" s="1" t="s">
        <v>197</v>
      </c>
      <c r="S2734" s="1" t="s">
        <v>19635</v>
      </c>
      <c r="T2734" s="1" t="s">
        <v>19636</v>
      </c>
      <c r="U2734" s="1" t="s">
        <v>3293</v>
      </c>
      <c r="V2734" s="1" t="s">
        <v>8548</v>
      </c>
      <c r="W2734" s="1" t="s">
        <v>186</v>
      </c>
      <c r="X2734" t="str">
        <f t="shared" si="295"/>
        <v>Complete</v>
      </c>
      <c r="Y2734">
        <f>MAX(0,100-IF(G2734="Invalid",Config!$B$5,0)-IF(I2734="Invalid",Config!$B$6,0)-IF(X2734="Incomplete",Config!$B$7,0)-IF(AF2734="Yes",Config!$B$37,0))</f>
        <v>75</v>
      </c>
      <c r="Z2734" s="1">
        <f>IF(OR(TRIM(B2734)="",COUNTIF(Config!$B$15:$B$19,B2734)&gt;0),1,0)+IF(OR(TRIM(C2734)="",COUNTIF(Config!$B$15:$B$19,C2734)&gt;0),1,0)+IF(OR(TRIM(F2734)="",COUNTIF(Config!$B$15:$B$19,F2734)&gt;0),1,0)+IF(OR(TRIM(H2734)="",COUNTIF(Config!$B$15:$B$19,H2734)&gt;0),1,0)+IF(OR(TRIM(E2734)="",COUNTIF(Config!$B$15:$B$19,E2734)&gt;0),1,0)+IF(OR(TRIM(K2734)="",COUNTIF(Config!$B$15:$B$19,K2734)&gt;0),1,0)+IF(OR(TRIM(P2734)="",COUNTIF(Config!$B$15:$B$19,P2734)&gt;0),1,0)+IF(OR(TRIM(R2734)="",COUNTIF(Config!$B$15:$B$19,R2734)&gt;0),1,0)</f>
        <v>0</v>
      </c>
      <c r="AA2734" s="1" cm="1">
        <f t="array" ref="AA2734">SUMPRODUCT(LEN(H2734)-LEN(SUBSTITUTE(H2734,{"0";"1";"2";"3";"4";"5";"6";"7";"8";"9"},"")))</f>
        <v>12</v>
      </c>
      <c r="AC2734" t="str">
        <f t="shared" si="296"/>
        <v>Potential Duplicate</v>
      </c>
      <c r="AD2734">
        <f t="shared" si="297"/>
        <v>2</v>
      </c>
      <c r="AE2734">
        <f t="shared" si="298"/>
        <v>1</v>
      </c>
      <c r="AF2734" t="str">
        <f t="shared" si="299"/>
        <v>Yes</v>
      </c>
      <c r="AG2734">
        <f t="shared" ca="1" si="300"/>
        <v>363</v>
      </c>
      <c r="AH2734" t="str">
        <f ca="1">IF(OR(V2734="",AG2734=""),"Yes",IF(AG2734&gt;Config!$B$41,"Yes","No"))</f>
        <v>No</v>
      </c>
    </row>
    <row r="2735" spans="1:34" x14ac:dyDescent="0.25">
      <c r="A2735" s="1" t="s">
        <v>14685</v>
      </c>
      <c r="B2735" s="1" t="s">
        <v>2408</v>
      </c>
      <c r="C2735" s="1" t="s">
        <v>679</v>
      </c>
      <c r="D2735" s="1" t="s">
        <v>19637</v>
      </c>
      <c r="E2735" s="1" t="s">
        <v>35160</v>
      </c>
      <c r="F2735" s="1" t="s">
        <v>19638</v>
      </c>
      <c r="G2735" t="str">
        <f t="shared" si="294"/>
        <v>Valid</v>
      </c>
      <c r="H2735" s="1" t="s">
        <v>19639</v>
      </c>
      <c r="I2735" t="str" cm="1">
        <f t="array" ref="I2735">IF(OR(TRIM(H2735)="",ISNUMBER(SEARCH("#",H2735)),AA2735&lt;Config!$B$8,SUMPRODUCT(--ISNUMBER(SEARCH({"a";"b";"c";"d";"e";"f";"g";"h";"i";"j";"k";"l";"m";"n";"o";"p";"q";"r";"s";"t";"u";"v";"w";"x";"y";"z"},H2735)))&gt;0),"Invalid","Valid")</f>
        <v>Valid</v>
      </c>
      <c r="J2735" s="1" t="s">
        <v>19640</v>
      </c>
      <c r="K2735" s="1" t="s">
        <v>133</v>
      </c>
      <c r="L2735" s="1" t="s">
        <v>102</v>
      </c>
      <c r="M2735" s="1" t="s">
        <v>135</v>
      </c>
      <c r="N2735" s="1" t="s">
        <v>713</v>
      </c>
      <c r="O2735" s="1" t="s">
        <v>266</v>
      </c>
      <c r="P2735" t="s">
        <v>87</v>
      </c>
      <c r="Q2735" s="1" t="s">
        <v>438</v>
      </c>
      <c r="R2735" s="1" t="s">
        <v>136</v>
      </c>
      <c r="S2735" s="1" t="s">
        <v>19641</v>
      </c>
      <c r="T2735" s="1" t="s">
        <v>19642</v>
      </c>
      <c r="U2735" s="1" t="s">
        <v>687</v>
      </c>
      <c r="V2735" s="1" t="s">
        <v>19643</v>
      </c>
      <c r="W2735" s="1" t="s">
        <v>186</v>
      </c>
      <c r="X2735" t="str">
        <f t="shared" si="295"/>
        <v>Complete</v>
      </c>
      <c r="Y2735">
        <f>MAX(0,100-IF(G2735="Invalid",Config!$B$5,0)-IF(I2735="Invalid",Config!$B$6,0)-IF(X2735="Incomplete",Config!$B$7,0)-IF(AF2735="Yes",Config!$B$37,0))</f>
        <v>100</v>
      </c>
      <c r="Z2735" s="1">
        <f>IF(OR(TRIM(B2735)="",COUNTIF(Config!$B$15:$B$19,B2735)&gt;0),1,0)+IF(OR(TRIM(C2735)="",COUNTIF(Config!$B$15:$B$19,C2735)&gt;0),1,0)+IF(OR(TRIM(F2735)="",COUNTIF(Config!$B$15:$B$19,F2735)&gt;0),1,0)+IF(OR(TRIM(H2735)="",COUNTIF(Config!$B$15:$B$19,H2735)&gt;0),1,0)+IF(OR(TRIM(E2735)="",COUNTIF(Config!$B$15:$B$19,E2735)&gt;0),1,0)+IF(OR(TRIM(K2735)="",COUNTIF(Config!$B$15:$B$19,K2735)&gt;0),1,0)+IF(OR(TRIM(P2735)="",COUNTIF(Config!$B$15:$B$19,P2735)&gt;0),1,0)+IF(OR(TRIM(R2735)="",COUNTIF(Config!$B$15:$B$19,R2735)&gt;0),1,0)</f>
        <v>0</v>
      </c>
      <c r="AA2735" s="1" cm="1">
        <f t="array" ref="AA2735">SUMPRODUCT(LEN(H2735)-LEN(SUBSTITUTE(H2735,{"0";"1";"2";"3";"4";"5";"6";"7";"8";"9"},"")))</f>
        <v>11</v>
      </c>
      <c r="AC2735" t="str">
        <f t="shared" si="296"/>
        <v/>
      </c>
      <c r="AD2735">
        <f t="shared" si="297"/>
        <v>1</v>
      </c>
      <c r="AE2735">
        <f t="shared" si="298"/>
        <v>1</v>
      </c>
      <c r="AF2735" t="str">
        <f t="shared" si="299"/>
        <v>No</v>
      </c>
      <c r="AG2735">
        <f t="shared" ca="1" si="300"/>
        <v>400</v>
      </c>
      <c r="AH2735" t="str">
        <f ca="1">IF(OR(V2735="",AG2735=""),"Yes",IF(AG2735&gt;Config!$B$41,"Yes","No"))</f>
        <v>Yes</v>
      </c>
    </row>
    <row r="2736" spans="1:34" x14ac:dyDescent="0.25">
      <c r="A2736" s="1" t="s">
        <v>19644</v>
      </c>
      <c r="B2736" s="1" t="s">
        <v>33815</v>
      </c>
      <c r="C2736" s="1" t="s">
        <v>1806</v>
      </c>
      <c r="D2736" s="1" t="s">
        <v>1806</v>
      </c>
      <c r="E2736" s="1" t="s">
        <v>34383</v>
      </c>
      <c r="F2736" s="1" t="s">
        <v>19645</v>
      </c>
      <c r="G2736" t="str">
        <f t="shared" si="294"/>
        <v>Valid</v>
      </c>
      <c r="H2736" s="1" t="s">
        <v>19646</v>
      </c>
      <c r="I2736" t="str" cm="1">
        <f t="array" ref="I2736">IF(OR(TRIM(H2736)="",ISNUMBER(SEARCH("#",H2736)),AA2736&lt;Config!$B$8,SUMPRODUCT(--ISNUMBER(SEARCH({"a";"b";"c";"d";"e";"f";"g";"h";"i";"j";"k";"l";"m";"n";"o";"p";"q";"r";"s";"t";"u";"v";"w";"x";"y";"z"},H2736)))&gt;0),"Invalid","Valid")</f>
        <v>Valid</v>
      </c>
      <c r="J2736" s="1" t="s">
        <v>19647</v>
      </c>
      <c r="K2736" s="1" t="s">
        <v>28</v>
      </c>
      <c r="L2736" s="1" t="s">
        <v>134</v>
      </c>
      <c r="M2736" s="1" t="s">
        <v>85</v>
      </c>
      <c r="N2736" s="1" t="s">
        <v>252</v>
      </c>
      <c r="O2736" s="1" t="s">
        <v>196</v>
      </c>
      <c r="P2736" t="s">
        <v>236</v>
      </c>
      <c r="Q2736" s="1" t="s">
        <v>254</v>
      </c>
      <c r="R2736" s="1" t="s">
        <v>238</v>
      </c>
      <c r="S2736" s="1" t="s">
        <v>13824</v>
      </c>
      <c r="T2736" s="1" t="s">
        <v>19648</v>
      </c>
      <c r="U2736" s="1" t="s">
        <v>19649</v>
      </c>
      <c r="V2736" s="1" t="s">
        <v>4275</v>
      </c>
      <c r="W2736" s="1" t="s">
        <v>186</v>
      </c>
      <c r="X2736" t="str">
        <f t="shared" si="295"/>
        <v>Incomplete</v>
      </c>
      <c r="Y2736">
        <f>MAX(0,100-IF(G2736="Invalid",Config!$B$5,0)-IF(I2736="Invalid",Config!$B$6,0)-IF(X2736="Incomplete",Config!$B$7,0)-IF(AF2736="Yes",Config!$B$37,0))</f>
        <v>60</v>
      </c>
      <c r="Z2736" s="1">
        <f>IF(OR(TRIM(B2736)="",COUNTIF(Config!$B$15:$B$19,B2736)&gt;0),1,0)+IF(OR(TRIM(C2736)="",COUNTIF(Config!$B$15:$B$19,C2736)&gt;0),1,0)+IF(OR(TRIM(F2736)="",COUNTIF(Config!$B$15:$B$19,F2736)&gt;0),1,0)+IF(OR(TRIM(H2736)="",COUNTIF(Config!$B$15:$B$19,H2736)&gt;0),1,0)+IF(OR(TRIM(E2736)="",COUNTIF(Config!$B$15:$B$19,E2736)&gt;0),1,0)+IF(OR(TRIM(K2736)="",COUNTIF(Config!$B$15:$B$19,K2736)&gt;0),1,0)+IF(OR(TRIM(P2736)="",COUNTIF(Config!$B$15:$B$19,P2736)&gt;0),1,0)+IF(OR(TRIM(R2736)="",COUNTIF(Config!$B$15:$B$19,R2736)&gt;0),1,0)</f>
        <v>1</v>
      </c>
      <c r="AA2736" s="1" cm="1">
        <f t="array" ref="AA2736">SUMPRODUCT(LEN(H2736)-LEN(SUBSTITUTE(H2736,{"0";"1";"2";"3";"4";"5";"6";"7";"8";"9"},"")))</f>
        <v>12</v>
      </c>
      <c r="AC2736" t="str">
        <f t="shared" si="296"/>
        <v>Incomplete Profile</v>
      </c>
      <c r="AD2736">
        <f t="shared" si="297"/>
        <v>1</v>
      </c>
      <c r="AE2736">
        <f t="shared" si="298"/>
        <v>1</v>
      </c>
      <c r="AF2736" t="str">
        <f t="shared" si="299"/>
        <v>No</v>
      </c>
      <c r="AG2736">
        <f t="shared" ca="1" si="300"/>
        <v>361</v>
      </c>
      <c r="AH2736" t="str">
        <f ca="1">IF(OR(V2736="",AG2736=""),"Yes",IF(AG2736&gt;Config!$B$41,"Yes","No"))</f>
        <v>No</v>
      </c>
    </row>
    <row r="2737" spans="1:34" x14ac:dyDescent="0.25">
      <c r="A2737" s="1" t="s">
        <v>19650</v>
      </c>
      <c r="B2737" s="1" t="s">
        <v>1582</v>
      </c>
      <c r="C2737" s="1" t="s">
        <v>1007</v>
      </c>
      <c r="D2737" s="1" t="s">
        <v>19651</v>
      </c>
      <c r="E2737" s="1" t="s">
        <v>33829</v>
      </c>
      <c r="F2737" s="1" t="s">
        <v>19652</v>
      </c>
      <c r="G2737" t="str">
        <f t="shared" si="294"/>
        <v>Valid</v>
      </c>
      <c r="H2737" s="1" t="s">
        <v>19653</v>
      </c>
      <c r="I2737" t="str" cm="1">
        <f t="array" ref="I2737">IF(OR(TRIM(H2737)="",ISNUMBER(SEARCH("#",H2737)),AA2737&lt;Config!$B$8,SUMPRODUCT(--ISNUMBER(SEARCH({"a";"b";"c";"d";"e";"f";"g";"h";"i";"j";"k";"l";"m";"n";"o";"p";"q";"r";"s";"t";"u";"v";"w";"x";"y";"z"},H2737)))&gt;0),"Invalid","Valid")</f>
        <v>Valid</v>
      </c>
      <c r="J2737" s="1" t="s">
        <v>19654</v>
      </c>
      <c r="K2737" s="1" t="s">
        <v>264</v>
      </c>
      <c r="L2737" s="1" t="s">
        <v>179</v>
      </c>
      <c r="M2737" s="1" t="s">
        <v>135</v>
      </c>
      <c r="N2737" s="1" t="s">
        <v>31</v>
      </c>
      <c r="O2737" s="1" t="s">
        <v>149</v>
      </c>
      <c r="P2737" t="s">
        <v>104</v>
      </c>
      <c r="Q2737" s="1" t="s">
        <v>732</v>
      </c>
      <c r="R2737" s="1" t="s">
        <v>106</v>
      </c>
      <c r="S2737" s="1" t="s">
        <v>8666</v>
      </c>
      <c r="T2737" s="1" t="s">
        <v>19655</v>
      </c>
      <c r="U2737" s="1" t="s">
        <v>825</v>
      </c>
      <c r="V2737" s="1" t="s">
        <v>8225</v>
      </c>
      <c r="W2737" s="1" t="s">
        <v>125</v>
      </c>
      <c r="X2737" t="str">
        <f t="shared" si="295"/>
        <v>Incomplete</v>
      </c>
      <c r="Y2737">
        <f>MAX(0,100-IF(G2737="Invalid",Config!$B$5,0)-IF(I2737="Invalid",Config!$B$6,0)-IF(X2737="Incomplete",Config!$B$7,0)-IF(AF2737="Yes",Config!$B$37,0))</f>
        <v>60</v>
      </c>
      <c r="Z2737" s="1">
        <f>IF(OR(TRIM(B2737)="",COUNTIF(Config!$B$15:$B$19,B2737)&gt;0),1,0)+IF(OR(TRIM(C2737)="",COUNTIF(Config!$B$15:$B$19,C2737)&gt;0),1,0)+IF(OR(TRIM(F2737)="",COUNTIF(Config!$B$15:$B$19,F2737)&gt;0),1,0)+IF(OR(TRIM(H2737)="",COUNTIF(Config!$B$15:$B$19,H2737)&gt;0),1,0)+IF(OR(TRIM(E2737)="",COUNTIF(Config!$B$15:$B$19,E2737)&gt;0),1,0)+IF(OR(TRIM(K2737)="",COUNTIF(Config!$B$15:$B$19,K2737)&gt;0),1,0)+IF(OR(TRIM(P2737)="",COUNTIF(Config!$B$15:$B$19,P2737)&gt;0),1,0)+IF(OR(TRIM(R2737)="",COUNTIF(Config!$B$15:$B$19,R2737)&gt;0),1,0)</f>
        <v>1</v>
      </c>
      <c r="AA2737" s="1" cm="1">
        <f t="array" ref="AA2737">SUMPRODUCT(LEN(H2737)-LEN(SUBSTITUTE(H2737,{"0";"1";"2";"3";"4";"5";"6";"7";"8";"9"},"")))</f>
        <v>11</v>
      </c>
      <c r="AC2737" t="str">
        <f t="shared" si="296"/>
        <v>Incomplete Profile</v>
      </c>
      <c r="AD2737">
        <f t="shared" si="297"/>
        <v>1</v>
      </c>
      <c r="AE2737">
        <f t="shared" si="298"/>
        <v>1</v>
      </c>
      <c r="AF2737" t="str">
        <f t="shared" si="299"/>
        <v>No</v>
      </c>
      <c r="AG2737">
        <f t="shared" ca="1" si="300"/>
        <v>84</v>
      </c>
      <c r="AH2737" t="str">
        <f ca="1">IF(OR(V2737="",AG2737=""),"Yes",IF(AG2737&gt;Config!$B$41,"Yes","No"))</f>
        <v>No</v>
      </c>
    </row>
    <row r="2738" spans="1:34" x14ac:dyDescent="0.25">
      <c r="A2738" s="1" t="s">
        <v>19656</v>
      </c>
      <c r="B2738" s="1" t="s">
        <v>565</v>
      </c>
      <c r="C2738" s="1" t="s">
        <v>1166</v>
      </c>
      <c r="D2738" s="1" t="s">
        <v>19657</v>
      </c>
      <c r="E2738" s="1" t="s">
        <v>35098</v>
      </c>
      <c r="F2738" s="1" t="s">
        <v>19658</v>
      </c>
      <c r="G2738" t="str">
        <f t="shared" si="294"/>
        <v>Valid</v>
      </c>
      <c r="H2738" s="1" t="s">
        <v>19659</v>
      </c>
      <c r="I2738" t="str" cm="1">
        <f t="array" ref="I2738">IF(OR(TRIM(H2738)="",ISNUMBER(SEARCH("#",H2738)),AA2738&lt;Config!$B$8,SUMPRODUCT(--ISNUMBER(SEARCH({"a";"b";"c";"d";"e";"f";"g";"h";"i";"j";"k";"l";"m";"n";"o";"p";"q";"r";"s";"t";"u";"v";"w";"x";"y";"z"},H2738)))&gt;0),"Invalid","Valid")</f>
        <v>Valid</v>
      </c>
      <c r="J2738" s="1" t="s">
        <v>884</v>
      </c>
      <c r="K2738" s="1" t="s">
        <v>83</v>
      </c>
      <c r="L2738" s="1" t="s">
        <v>164</v>
      </c>
      <c r="M2738" s="1" t="s">
        <v>251</v>
      </c>
      <c r="N2738" s="1" t="s">
        <v>86</v>
      </c>
      <c r="O2738" s="1" t="s">
        <v>52</v>
      </c>
      <c r="P2738" t="s">
        <v>344</v>
      </c>
      <c r="Q2738" s="1" t="s">
        <v>971</v>
      </c>
      <c r="R2738" s="1" t="s">
        <v>1141</v>
      </c>
      <c r="S2738" s="1" t="s">
        <v>15335</v>
      </c>
      <c r="T2738" s="1" t="s">
        <v>19660</v>
      </c>
      <c r="U2738" s="1" t="s">
        <v>698</v>
      </c>
      <c r="V2738" s="1" t="s">
        <v>5322</v>
      </c>
      <c r="W2738" s="1" t="s">
        <v>75</v>
      </c>
      <c r="X2738" t="str">
        <f t="shared" si="295"/>
        <v>Complete</v>
      </c>
      <c r="Y2738">
        <f>MAX(0,100-IF(G2738="Invalid",Config!$B$5,0)-IF(I2738="Invalid",Config!$B$6,0)-IF(X2738="Incomplete",Config!$B$7,0)-IF(AF2738="Yes",Config!$B$37,0))</f>
        <v>100</v>
      </c>
      <c r="Z2738" s="1">
        <f>IF(OR(TRIM(B2738)="",COUNTIF(Config!$B$15:$B$19,B2738)&gt;0),1,0)+IF(OR(TRIM(C2738)="",COUNTIF(Config!$B$15:$B$19,C2738)&gt;0),1,0)+IF(OR(TRIM(F2738)="",COUNTIF(Config!$B$15:$B$19,F2738)&gt;0),1,0)+IF(OR(TRIM(H2738)="",COUNTIF(Config!$B$15:$B$19,H2738)&gt;0),1,0)+IF(OR(TRIM(E2738)="",COUNTIF(Config!$B$15:$B$19,E2738)&gt;0),1,0)+IF(OR(TRIM(K2738)="",COUNTIF(Config!$B$15:$B$19,K2738)&gt;0),1,0)+IF(OR(TRIM(P2738)="",COUNTIF(Config!$B$15:$B$19,P2738)&gt;0),1,0)+IF(OR(TRIM(R2738)="",COUNTIF(Config!$B$15:$B$19,R2738)&gt;0),1,0)</f>
        <v>0</v>
      </c>
      <c r="AA2738" s="1" cm="1">
        <f t="array" ref="AA2738">SUMPRODUCT(LEN(H2738)-LEN(SUBSTITUTE(H2738,{"0";"1";"2";"3";"4";"5";"6";"7";"8";"9"},"")))</f>
        <v>11</v>
      </c>
      <c r="AC2738" t="str">
        <f t="shared" si="296"/>
        <v/>
      </c>
      <c r="AD2738">
        <f t="shared" si="297"/>
        <v>1</v>
      </c>
      <c r="AE2738">
        <f t="shared" si="298"/>
        <v>1</v>
      </c>
      <c r="AF2738" t="str">
        <f t="shared" si="299"/>
        <v>No</v>
      </c>
      <c r="AG2738">
        <f t="shared" ca="1" si="300"/>
        <v>136</v>
      </c>
      <c r="AH2738" t="str">
        <f ca="1">IF(OR(V2738="",AG2738=""),"Yes",IF(AG2738&gt;Config!$B$41,"Yes","No"))</f>
        <v>No</v>
      </c>
    </row>
    <row r="2739" spans="1:34" x14ac:dyDescent="0.25">
      <c r="A2739" s="1" t="s">
        <v>19661</v>
      </c>
      <c r="B2739" s="1" t="s">
        <v>42</v>
      </c>
      <c r="C2739" s="1" t="s">
        <v>1441</v>
      </c>
      <c r="D2739" s="1" t="s">
        <v>5054</v>
      </c>
      <c r="E2739" s="1" t="s">
        <v>578</v>
      </c>
      <c r="F2739" s="1" t="s">
        <v>19662</v>
      </c>
      <c r="G2739" t="str">
        <f t="shared" si="294"/>
        <v>Valid</v>
      </c>
      <c r="H2739" s="1" t="s">
        <v>19663</v>
      </c>
      <c r="I2739" t="str" cm="1">
        <f t="array" ref="I2739">IF(OR(TRIM(H2739)="",ISNUMBER(SEARCH("#",H2739)),AA2739&lt;Config!$B$8,SUMPRODUCT(--ISNUMBER(SEARCH({"a";"b";"c";"d";"e";"f";"g";"h";"i";"j";"k";"l";"m";"n";"o";"p";"q";"r";"s";"t";"u";"v";"w";"x";"y";"z"},H2739)))&gt;0),"Invalid","Valid")</f>
        <v>Valid</v>
      </c>
      <c r="J2739" s="1" t="s">
        <v>19664</v>
      </c>
      <c r="K2739" s="1" t="s">
        <v>163</v>
      </c>
      <c r="L2739" s="1" t="s">
        <v>265</v>
      </c>
      <c r="M2739" s="1" t="s">
        <v>165</v>
      </c>
      <c r="N2739" s="1" t="s">
        <v>33819</v>
      </c>
      <c r="O2739" s="1" t="s">
        <v>266</v>
      </c>
      <c r="P2739" t="s">
        <v>87</v>
      </c>
      <c r="Q2739" s="1" t="s">
        <v>166</v>
      </c>
      <c r="R2739" s="1" t="s">
        <v>136</v>
      </c>
      <c r="S2739" s="1" t="s">
        <v>12009</v>
      </c>
      <c r="T2739" s="1" t="s">
        <v>19665</v>
      </c>
      <c r="U2739" s="1" t="s">
        <v>12736</v>
      </c>
      <c r="V2739" s="1" t="s">
        <v>140</v>
      </c>
      <c r="W2739" s="1" t="s">
        <v>125</v>
      </c>
      <c r="X2739" t="str">
        <f t="shared" si="295"/>
        <v>Complete</v>
      </c>
      <c r="Y2739">
        <f>MAX(0,100-IF(G2739="Invalid",Config!$B$5,0)-IF(I2739="Invalid",Config!$B$6,0)-IF(X2739="Incomplete",Config!$B$7,0)-IF(AF2739="Yes",Config!$B$37,0))</f>
        <v>100</v>
      </c>
      <c r="Z2739" s="1">
        <f>IF(OR(TRIM(B2739)="",COUNTIF(Config!$B$15:$B$19,B2739)&gt;0),1,0)+IF(OR(TRIM(C2739)="",COUNTIF(Config!$B$15:$B$19,C2739)&gt;0),1,0)+IF(OR(TRIM(F2739)="",COUNTIF(Config!$B$15:$B$19,F2739)&gt;0),1,0)+IF(OR(TRIM(H2739)="",COUNTIF(Config!$B$15:$B$19,H2739)&gt;0),1,0)+IF(OR(TRIM(E2739)="",COUNTIF(Config!$B$15:$B$19,E2739)&gt;0),1,0)+IF(OR(TRIM(K2739)="",COUNTIF(Config!$B$15:$B$19,K2739)&gt;0),1,0)+IF(OR(TRIM(P2739)="",COUNTIF(Config!$B$15:$B$19,P2739)&gt;0),1,0)+IF(OR(TRIM(R2739)="",COUNTIF(Config!$B$15:$B$19,R2739)&gt;0),1,0)</f>
        <v>0</v>
      </c>
      <c r="AA2739" s="1" cm="1">
        <f t="array" ref="AA2739">SUMPRODUCT(LEN(H2739)-LEN(SUBSTITUTE(H2739,{"0";"1";"2";"3";"4";"5";"6";"7";"8";"9"},"")))</f>
        <v>10</v>
      </c>
      <c r="AC2739" t="str">
        <f t="shared" si="296"/>
        <v/>
      </c>
      <c r="AD2739">
        <f t="shared" si="297"/>
        <v>1</v>
      </c>
      <c r="AE2739">
        <f t="shared" si="298"/>
        <v>1</v>
      </c>
      <c r="AF2739" t="str">
        <f t="shared" si="299"/>
        <v>No</v>
      </c>
      <c r="AG2739">
        <f t="shared" ca="1" si="300"/>
        <v>37</v>
      </c>
      <c r="AH2739" t="str">
        <f ca="1">IF(OR(V2739="",AG2739=""),"Yes",IF(AG2739&gt;Config!$B$41,"Yes","No"))</f>
        <v>No</v>
      </c>
    </row>
    <row r="2740" spans="1:34" x14ac:dyDescent="0.25">
      <c r="A2740" s="1" t="s">
        <v>19666</v>
      </c>
      <c r="B2740" s="1" t="s">
        <v>917</v>
      </c>
      <c r="C2740" s="1" t="s">
        <v>78</v>
      </c>
      <c r="D2740" s="1" t="s">
        <v>19667</v>
      </c>
      <c r="E2740" s="1" t="s">
        <v>35161</v>
      </c>
      <c r="F2740" s="1" t="s">
        <v>19668</v>
      </c>
      <c r="G2740" t="str">
        <f t="shared" si="294"/>
        <v>Valid</v>
      </c>
      <c r="H2740" s="1" t="s">
        <v>19669</v>
      </c>
      <c r="I2740" t="str" cm="1">
        <f t="array" ref="I2740">IF(OR(TRIM(H2740)="",ISNUMBER(SEARCH("#",H2740)),AA2740&lt;Config!$B$8,SUMPRODUCT(--ISNUMBER(SEARCH({"a";"b";"c";"d";"e";"f";"g";"h";"i";"j";"k";"l";"m";"n";"o";"p";"q";"r";"s";"t";"u";"v";"w";"x";"y";"z"},H2740)))&gt;0),"Invalid","Valid")</f>
        <v>Valid</v>
      </c>
      <c r="J2740" s="1" t="s">
        <v>19670</v>
      </c>
      <c r="K2740" s="1" t="s">
        <v>516</v>
      </c>
      <c r="L2740" s="1" t="s">
        <v>450</v>
      </c>
      <c r="M2740" s="1" t="s">
        <v>85</v>
      </c>
      <c r="N2740" s="1" t="s">
        <v>252</v>
      </c>
      <c r="O2740" s="1" t="s">
        <v>266</v>
      </c>
      <c r="P2740" t="s">
        <v>53</v>
      </c>
      <c r="Q2740" s="1" t="s">
        <v>150</v>
      </c>
      <c r="R2740" s="1" t="s">
        <v>415</v>
      </c>
      <c r="S2740" s="1" t="s">
        <v>19671</v>
      </c>
      <c r="T2740" s="1" t="s">
        <v>19672</v>
      </c>
      <c r="U2740" s="1" t="s">
        <v>2971</v>
      </c>
      <c r="V2740" s="1" t="s">
        <v>9758</v>
      </c>
      <c r="W2740" s="1" t="s">
        <v>33823</v>
      </c>
      <c r="X2740" t="str">
        <f t="shared" si="295"/>
        <v>Complete</v>
      </c>
      <c r="Y2740">
        <f>MAX(0,100-IF(G2740="Invalid",Config!$B$5,0)-IF(I2740="Invalid",Config!$B$6,0)-IF(X2740="Incomplete",Config!$B$7,0)-IF(AF2740="Yes",Config!$B$37,0))</f>
        <v>100</v>
      </c>
      <c r="Z2740" s="1">
        <f>IF(OR(TRIM(B2740)="",COUNTIF(Config!$B$15:$B$19,B2740)&gt;0),1,0)+IF(OR(TRIM(C2740)="",COUNTIF(Config!$B$15:$B$19,C2740)&gt;0),1,0)+IF(OR(TRIM(F2740)="",COUNTIF(Config!$B$15:$B$19,F2740)&gt;0),1,0)+IF(OR(TRIM(H2740)="",COUNTIF(Config!$B$15:$B$19,H2740)&gt;0),1,0)+IF(OR(TRIM(E2740)="",COUNTIF(Config!$B$15:$B$19,E2740)&gt;0),1,0)+IF(OR(TRIM(K2740)="",COUNTIF(Config!$B$15:$B$19,K2740)&gt;0),1,0)+IF(OR(TRIM(P2740)="",COUNTIF(Config!$B$15:$B$19,P2740)&gt;0),1,0)+IF(OR(TRIM(R2740)="",COUNTIF(Config!$B$15:$B$19,R2740)&gt;0),1,0)</f>
        <v>0</v>
      </c>
      <c r="AA2740" s="1" cm="1">
        <f t="array" ref="AA2740">SUMPRODUCT(LEN(H2740)-LEN(SUBSTITUTE(H2740,{"0";"1";"2";"3";"4";"5";"6";"7";"8";"9"},"")))</f>
        <v>12</v>
      </c>
      <c r="AC2740" t="str">
        <f t="shared" si="296"/>
        <v/>
      </c>
      <c r="AD2740">
        <f t="shared" si="297"/>
        <v>1</v>
      </c>
      <c r="AE2740">
        <f t="shared" si="298"/>
        <v>1</v>
      </c>
      <c r="AF2740" t="str">
        <f t="shared" si="299"/>
        <v>No</v>
      </c>
      <c r="AG2740">
        <f t="shared" ca="1" si="300"/>
        <v>195</v>
      </c>
      <c r="AH2740" t="str">
        <f ca="1">IF(OR(V2740="",AG2740=""),"Yes",IF(AG2740&gt;Config!$B$41,"Yes","No"))</f>
        <v>No</v>
      </c>
    </row>
    <row r="2741" spans="1:34" x14ac:dyDescent="0.25">
      <c r="A2741" s="1" t="s">
        <v>19673</v>
      </c>
      <c r="B2741" s="1" t="s">
        <v>765</v>
      </c>
      <c r="C2741" s="1" t="s">
        <v>524</v>
      </c>
      <c r="D2741" s="1" t="s">
        <v>19674</v>
      </c>
      <c r="E2741" s="1" t="s">
        <v>35162</v>
      </c>
      <c r="F2741" s="1" t="s">
        <v>19675</v>
      </c>
      <c r="G2741" t="str">
        <f t="shared" si="294"/>
        <v>Valid</v>
      </c>
      <c r="H2741" s="1" t="s">
        <v>19676</v>
      </c>
      <c r="I2741" t="str" cm="1">
        <f t="array" ref="I2741">IF(OR(TRIM(H2741)="",ISNUMBER(SEARCH("#",H2741)),AA2741&lt;Config!$B$8,SUMPRODUCT(--ISNUMBER(SEARCH({"a";"b";"c";"d";"e";"f";"g";"h";"i";"j";"k";"l";"m";"n";"o";"p";"q";"r";"s";"t";"u";"v";"w";"x";"y";"z"},H2741)))&gt;0),"Invalid","Valid")</f>
        <v>Valid</v>
      </c>
      <c r="J2741" s="1" t="s">
        <v>19677</v>
      </c>
      <c r="K2741" s="1" t="s">
        <v>516</v>
      </c>
      <c r="L2741" s="1" t="s">
        <v>67</v>
      </c>
      <c r="M2741" s="1" t="s">
        <v>517</v>
      </c>
      <c r="N2741" s="1" t="s">
        <v>224</v>
      </c>
      <c r="O2741" s="1" t="s">
        <v>196</v>
      </c>
      <c r="P2741" t="s">
        <v>53</v>
      </c>
      <c r="Q2741" s="1" t="s">
        <v>150</v>
      </c>
      <c r="R2741" s="1" t="s">
        <v>197</v>
      </c>
      <c r="S2741" s="1" t="s">
        <v>19678</v>
      </c>
      <c r="T2741" s="1" t="s">
        <v>19679</v>
      </c>
      <c r="U2741" s="1" t="s">
        <v>19680</v>
      </c>
      <c r="V2741" s="1" t="s">
        <v>7607</v>
      </c>
      <c r="W2741" s="1" t="s">
        <v>141</v>
      </c>
      <c r="X2741" t="str">
        <f t="shared" si="295"/>
        <v>Complete</v>
      </c>
      <c r="Y2741">
        <f>MAX(0,100-IF(G2741="Invalid",Config!$B$5,0)-IF(I2741="Invalid",Config!$B$6,0)-IF(X2741="Incomplete",Config!$B$7,0)-IF(AF2741="Yes",Config!$B$37,0))</f>
        <v>100</v>
      </c>
      <c r="Z2741" s="1">
        <f>IF(OR(TRIM(B2741)="",COUNTIF(Config!$B$15:$B$19,B2741)&gt;0),1,0)+IF(OR(TRIM(C2741)="",COUNTIF(Config!$B$15:$B$19,C2741)&gt;0),1,0)+IF(OR(TRIM(F2741)="",COUNTIF(Config!$B$15:$B$19,F2741)&gt;0),1,0)+IF(OR(TRIM(H2741)="",COUNTIF(Config!$B$15:$B$19,H2741)&gt;0),1,0)+IF(OR(TRIM(E2741)="",COUNTIF(Config!$B$15:$B$19,E2741)&gt;0),1,0)+IF(OR(TRIM(K2741)="",COUNTIF(Config!$B$15:$B$19,K2741)&gt;0),1,0)+IF(OR(TRIM(P2741)="",COUNTIF(Config!$B$15:$B$19,P2741)&gt;0),1,0)+IF(OR(TRIM(R2741)="",COUNTIF(Config!$B$15:$B$19,R2741)&gt;0),1,0)</f>
        <v>0</v>
      </c>
      <c r="AA2741" s="1" cm="1">
        <f t="array" ref="AA2741">SUMPRODUCT(LEN(H2741)-LEN(SUBSTITUTE(H2741,{"0";"1";"2";"3";"4";"5";"6";"7";"8";"9"},"")))</f>
        <v>12</v>
      </c>
      <c r="AC2741" t="str">
        <f t="shared" si="296"/>
        <v/>
      </c>
      <c r="AD2741">
        <f t="shared" si="297"/>
        <v>1</v>
      </c>
      <c r="AE2741">
        <f t="shared" si="298"/>
        <v>1</v>
      </c>
      <c r="AF2741" t="str">
        <f t="shared" si="299"/>
        <v>No</v>
      </c>
      <c r="AG2741">
        <f t="shared" ca="1" si="300"/>
        <v>588</v>
      </c>
      <c r="AH2741" t="str">
        <f ca="1">IF(OR(V2741="",AG2741=""),"Yes",IF(AG2741&gt;Config!$B$41,"Yes","No"))</f>
        <v>Yes</v>
      </c>
    </row>
    <row r="2742" spans="1:34" x14ac:dyDescent="0.25">
      <c r="A2742" s="1" t="s">
        <v>19681</v>
      </c>
      <c r="B2742" s="1" t="s">
        <v>62</v>
      </c>
      <c r="C2742" s="1" t="s">
        <v>748</v>
      </c>
      <c r="D2742" s="1" t="s">
        <v>19682</v>
      </c>
      <c r="E2742" s="1" t="s">
        <v>35163</v>
      </c>
      <c r="F2742" s="1" t="s">
        <v>19683</v>
      </c>
      <c r="G2742" t="str">
        <f t="shared" si="294"/>
        <v>Valid</v>
      </c>
      <c r="H2742" s="1" t="s">
        <v>19684</v>
      </c>
      <c r="I2742" t="str" cm="1">
        <f t="array" ref="I2742">IF(OR(TRIM(H2742)="",ISNUMBER(SEARCH("#",H2742)),AA2742&lt;Config!$B$8,SUMPRODUCT(--ISNUMBER(SEARCH({"a";"b";"c";"d";"e";"f";"g";"h";"i";"j";"k";"l";"m";"n";"o";"p";"q";"r";"s";"t";"u";"v";"w";"x";"y";"z"},H2742)))&gt;0),"Invalid","Valid")</f>
        <v>Valid</v>
      </c>
      <c r="J2742" s="1" t="s">
        <v>19685</v>
      </c>
      <c r="K2742" s="1" t="s">
        <v>117</v>
      </c>
      <c r="L2742" s="1" t="s">
        <v>67</v>
      </c>
      <c r="M2742" s="1" t="s">
        <v>251</v>
      </c>
      <c r="N2742" s="1" t="s">
        <v>148</v>
      </c>
      <c r="O2742" s="1" t="s">
        <v>32</v>
      </c>
      <c r="P2742" t="s">
        <v>53</v>
      </c>
      <c r="Q2742" s="1" t="s">
        <v>54</v>
      </c>
      <c r="R2742" s="1" t="s">
        <v>150</v>
      </c>
      <c r="S2742" s="1" t="s">
        <v>1081</v>
      </c>
      <c r="T2742" s="1" t="s">
        <v>19686</v>
      </c>
      <c r="U2742" s="1" t="s">
        <v>1897</v>
      </c>
      <c r="V2742" s="1" t="s">
        <v>1050</v>
      </c>
      <c r="W2742" s="1" t="s">
        <v>60</v>
      </c>
      <c r="X2742" t="str">
        <f t="shared" si="295"/>
        <v>Complete</v>
      </c>
      <c r="Y2742">
        <f>MAX(0,100-IF(G2742="Invalid",Config!$B$5,0)-IF(I2742="Invalid",Config!$B$6,0)-IF(X2742="Incomplete",Config!$B$7,0)-IF(AF2742="Yes",Config!$B$37,0))</f>
        <v>100</v>
      </c>
      <c r="Z2742" s="1">
        <f>IF(OR(TRIM(B2742)="",COUNTIF(Config!$B$15:$B$19,B2742)&gt;0),1,0)+IF(OR(TRIM(C2742)="",COUNTIF(Config!$B$15:$B$19,C2742)&gt;0),1,0)+IF(OR(TRIM(F2742)="",COUNTIF(Config!$B$15:$B$19,F2742)&gt;0),1,0)+IF(OR(TRIM(H2742)="",COUNTIF(Config!$B$15:$B$19,H2742)&gt;0),1,0)+IF(OR(TRIM(E2742)="",COUNTIF(Config!$B$15:$B$19,E2742)&gt;0),1,0)+IF(OR(TRIM(K2742)="",COUNTIF(Config!$B$15:$B$19,K2742)&gt;0),1,0)+IF(OR(TRIM(P2742)="",COUNTIF(Config!$B$15:$B$19,P2742)&gt;0),1,0)+IF(OR(TRIM(R2742)="",COUNTIF(Config!$B$15:$B$19,R2742)&gt;0),1,0)</f>
        <v>0</v>
      </c>
      <c r="AA2742" s="1" cm="1">
        <f t="array" ref="AA2742">SUMPRODUCT(LEN(H2742)-LEN(SUBSTITUTE(H2742,{"0";"1";"2";"3";"4";"5";"6";"7";"8";"9"},"")))</f>
        <v>12</v>
      </c>
      <c r="AC2742" t="str">
        <f t="shared" si="296"/>
        <v/>
      </c>
      <c r="AD2742">
        <f t="shared" si="297"/>
        <v>1</v>
      </c>
      <c r="AE2742">
        <f t="shared" si="298"/>
        <v>1</v>
      </c>
      <c r="AF2742" t="str">
        <f t="shared" si="299"/>
        <v>No</v>
      </c>
      <c r="AG2742">
        <f t="shared" ca="1" si="300"/>
        <v>37</v>
      </c>
      <c r="AH2742" t="str">
        <f ca="1">IF(OR(V2742="",AG2742=""),"Yes",IF(AG2742&gt;Config!$B$41,"Yes","No"))</f>
        <v>No</v>
      </c>
    </row>
    <row r="2743" spans="1:34" x14ac:dyDescent="0.25">
      <c r="A2743" s="1" t="s">
        <v>19687</v>
      </c>
      <c r="B2743" s="1" t="s">
        <v>4909</v>
      </c>
      <c r="C2743" s="1" t="s">
        <v>157</v>
      </c>
      <c r="D2743" s="1" t="s">
        <v>19688</v>
      </c>
      <c r="E2743" s="1" t="s">
        <v>33907</v>
      </c>
      <c r="F2743" s="1" t="s">
        <v>19689</v>
      </c>
      <c r="G2743" t="str">
        <f t="shared" si="294"/>
        <v>Valid</v>
      </c>
      <c r="H2743" s="1" t="s">
        <v>19690</v>
      </c>
      <c r="I2743" t="str" cm="1">
        <f t="array" ref="I2743">IF(OR(TRIM(H2743)="",ISNUMBER(SEARCH("#",H2743)),AA2743&lt;Config!$B$8,SUMPRODUCT(--ISNUMBER(SEARCH({"a";"b";"c";"d";"e";"f";"g";"h";"i";"j";"k";"l";"m";"n";"o";"p";"q";"r";"s";"t";"u";"v";"w";"x";"y";"z"},H2743)))&gt;0),"Invalid","Valid")</f>
        <v>Valid</v>
      </c>
      <c r="J2743" s="1" t="s">
        <v>19691</v>
      </c>
      <c r="K2743" s="1" t="s">
        <v>866</v>
      </c>
      <c r="L2743" s="1" t="s">
        <v>49</v>
      </c>
      <c r="M2743" s="1" t="s">
        <v>165</v>
      </c>
      <c r="N2743" s="1" t="s">
        <v>148</v>
      </c>
      <c r="O2743" s="1" t="s">
        <v>149</v>
      </c>
      <c r="P2743" t="s">
        <v>33</v>
      </c>
      <c r="Q2743" s="1" t="s">
        <v>1664</v>
      </c>
      <c r="R2743" s="1" t="s">
        <v>482</v>
      </c>
      <c r="S2743" s="1" t="s">
        <v>4999</v>
      </c>
      <c r="T2743" s="1" t="s">
        <v>19692</v>
      </c>
      <c r="U2743" s="1" t="s">
        <v>9774</v>
      </c>
      <c r="V2743" s="1" t="s">
        <v>3255</v>
      </c>
      <c r="W2743" s="1" t="s">
        <v>141</v>
      </c>
      <c r="X2743" t="str">
        <f t="shared" si="295"/>
        <v>Complete</v>
      </c>
      <c r="Y2743">
        <f>MAX(0,100-IF(G2743="Invalid",Config!$B$5,0)-IF(I2743="Invalid",Config!$B$6,0)-IF(X2743="Incomplete",Config!$B$7,0)-IF(AF2743="Yes",Config!$B$37,0))</f>
        <v>100</v>
      </c>
      <c r="Z2743" s="1">
        <f>IF(OR(TRIM(B2743)="",COUNTIF(Config!$B$15:$B$19,B2743)&gt;0),1,0)+IF(OR(TRIM(C2743)="",COUNTIF(Config!$B$15:$B$19,C2743)&gt;0),1,0)+IF(OR(TRIM(F2743)="",COUNTIF(Config!$B$15:$B$19,F2743)&gt;0),1,0)+IF(OR(TRIM(H2743)="",COUNTIF(Config!$B$15:$B$19,H2743)&gt;0),1,0)+IF(OR(TRIM(E2743)="",COUNTIF(Config!$B$15:$B$19,E2743)&gt;0),1,0)+IF(OR(TRIM(K2743)="",COUNTIF(Config!$B$15:$B$19,K2743)&gt;0),1,0)+IF(OR(TRIM(P2743)="",COUNTIF(Config!$B$15:$B$19,P2743)&gt;0),1,0)+IF(OR(TRIM(R2743)="",COUNTIF(Config!$B$15:$B$19,R2743)&gt;0),1,0)</f>
        <v>0</v>
      </c>
      <c r="AA2743" s="1" cm="1">
        <f t="array" ref="AA2743">SUMPRODUCT(LEN(H2743)-LEN(SUBSTITUTE(H2743,{"0";"1";"2";"3";"4";"5";"6";"7";"8";"9"},"")))</f>
        <v>10</v>
      </c>
      <c r="AC2743" t="str">
        <f t="shared" si="296"/>
        <v/>
      </c>
      <c r="AD2743">
        <f t="shared" si="297"/>
        <v>1</v>
      </c>
      <c r="AE2743">
        <f t="shared" si="298"/>
        <v>1</v>
      </c>
      <c r="AF2743" t="str">
        <f t="shared" si="299"/>
        <v>No</v>
      </c>
      <c r="AG2743" t="str">
        <f t="shared" ca="1" si="300"/>
        <v/>
      </c>
      <c r="AH2743" t="str">
        <f ca="1">IF(OR(V2743="",AG2743=""),"Yes",IF(AG2743&gt;Config!$B$41,"Yes","No"))</f>
        <v>Yes</v>
      </c>
    </row>
    <row r="2744" spans="1:34" x14ac:dyDescent="0.25">
      <c r="A2744" s="1" t="s">
        <v>19693</v>
      </c>
      <c r="B2744" s="1" t="s">
        <v>1339</v>
      </c>
      <c r="C2744" s="1" t="s">
        <v>1068</v>
      </c>
      <c r="D2744" s="1" t="s">
        <v>19694</v>
      </c>
      <c r="E2744" s="1" t="s">
        <v>35164</v>
      </c>
      <c r="F2744" s="1" t="s">
        <v>19695</v>
      </c>
      <c r="G2744" t="str">
        <f t="shared" si="294"/>
        <v>Valid</v>
      </c>
      <c r="H2744" s="1" t="s">
        <v>19696</v>
      </c>
      <c r="I2744" t="str" cm="1">
        <f t="array" ref="I2744">IF(OR(TRIM(H2744)="",ISNUMBER(SEARCH("#",H2744)),AA2744&lt;Config!$B$8,SUMPRODUCT(--ISNUMBER(SEARCH({"a";"b";"c";"d";"e";"f";"g";"h";"i";"j";"k";"l";"m";"n";"o";"p";"q";"r";"s";"t";"u";"v";"w";"x";"y";"z"},H2744)))&gt;0),"Invalid","Valid")</f>
        <v>Valid</v>
      </c>
      <c r="J2744" s="1" t="s">
        <v>19697</v>
      </c>
      <c r="K2744" s="1" t="s">
        <v>163</v>
      </c>
      <c r="L2744" s="1" t="s">
        <v>134</v>
      </c>
      <c r="M2744" s="1" t="s">
        <v>118</v>
      </c>
      <c r="N2744" s="1" t="s">
        <v>148</v>
      </c>
      <c r="O2744" s="1" t="s">
        <v>149</v>
      </c>
      <c r="P2744" t="s">
        <v>314</v>
      </c>
      <c r="Q2744" s="1" t="s">
        <v>316</v>
      </c>
      <c r="R2744" s="1" t="s">
        <v>663</v>
      </c>
      <c r="S2744" s="1" t="s">
        <v>7673</v>
      </c>
      <c r="T2744" s="1" t="s">
        <v>19698</v>
      </c>
      <c r="U2744" s="1" t="s">
        <v>19699</v>
      </c>
      <c r="V2744" s="1" t="s">
        <v>3011</v>
      </c>
      <c r="W2744" s="1" t="s">
        <v>293</v>
      </c>
      <c r="X2744" t="str">
        <f t="shared" si="295"/>
        <v>Complete</v>
      </c>
      <c r="Y2744">
        <f>MAX(0,100-IF(G2744="Invalid",Config!$B$5,0)-IF(I2744="Invalid",Config!$B$6,0)-IF(X2744="Incomplete",Config!$B$7,0)-IF(AF2744="Yes",Config!$B$37,0))</f>
        <v>75</v>
      </c>
      <c r="Z2744" s="1">
        <f>IF(OR(TRIM(B2744)="",COUNTIF(Config!$B$15:$B$19,B2744)&gt;0),1,0)+IF(OR(TRIM(C2744)="",COUNTIF(Config!$B$15:$B$19,C2744)&gt;0),1,0)+IF(OR(TRIM(F2744)="",COUNTIF(Config!$B$15:$B$19,F2744)&gt;0),1,0)+IF(OR(TRIM(H2744)="",COUNTIF(Config!$B$15:$B$19,H2744)&gt;0),1,0)+IF(OR(TRIM(E2744)="",COUNTIF(Config!$B$15:$B$19,E2744)&gt;0),1,0)+IF(OR(TRIM(K2744)="",COUNTIF(Config!$B$15:$B$19,K2744)&gt;0),1,0)+IF(OR(TRIM(P2744)="",COUNTIF(Config!$B$15:$B$19,P2744)&gt;0),1,0)+IF(OR(TRIM(R2744)="",COUNTIF(Config!$B$15:$B$19,R2744)&gt;0),1,0)</f>
        <v>0</v>
      </c>
      <c r="AA2744" s="1" cm="1">
        <f t="array" ref="AA2744">SUMPRODUCT(LEN(H2744)-LEN(SUBSTITUTE(H2744,{"0";"1";"2";"3";"4";"5";"6";"7";"8";"9"},"")))</f>
        <v>12</v>
      </c>
      <c r="AC2744" t="str">
        <f t="shared" si="296"/>
        <v>Potential Duplicate</v>
      </c>
      <c r="AD2744">
        <f t="shared" si="297"/>
        <v>1</v>
      </c>
      <c r="AE2744">
        <f t="shared" si="298"/>
        <v>2</v>
      </c>
      <c r="AF2744" t="str">
        <f t="shared" si="299"/>
        <v>Yes</v>
      </c>
      <c r="AG2744">
        <f t="shared" ca="1" si="300"/>
        <v>58</v>
      </c>
      <c r="AH2744" t="str">
        <f ca="1">IF(OR(V2744="",AG2744=""),"Yes",IF(AG2744&gt;Config!$B$41,"Yes","No"))</f>
        <v>No</v>
      </c>
    </row>
    <row r="2745" spans="1:34" x14ac:dyDescent="0.25">
      <c r="A2745" s="1" t="s">
        <v>19700</v>
      </c>
      <c r="B2745" s="1" t="s">
        <v>1399</v>
      </c>
      <c r="C2745" s="1" t="s">
        <v>157</v>
      </c>
      <c r="D2745" s="1" t="s">
        <v>19701</v>
      </c>
      <c r="E2745" s="1" t="s">
        <v>310</v>
      </c>
      <c r="F2745" s="1" t="s">
        <v>19702</v>
      </c>
      <c r="G2745" t="str">
        <f t="shared" si="294"/>
        <v>Valid</v>
      </c>
      <c r="H2745" s="1" t="s">
        <v>19703</v>
      </c>
      <c r="I2745" t="str" cm="1">
        <f t="array" ref="I2745">IF(OR(TRIM(H2745)="",ISNUMBER(SEARCH("#",H2745)),AA2745&lt;Config!$B$8,SUMPRODUCT(--ISNUMBER(SEARCH({"a";"b";"c";"d";"e";"f";"g";"h";"i";"j";"k";"l";"m";"n";"o";"p";"q";"r";"s";"t";"u";"v";"w";"x";"y";"z"},H2745)))&gt;0),"Invalid","Valid")</f>
        <v>Valid</v>
      </c>
      <c r="J2745" s="1" t="s">
        <v>19704</v>
      </c>
      <c r="K2745" s="1" t="s">
        <v>133</v>
      </c>
      <c r="L2745" s="1" t="s">
        <v>67</v>
      </c>
      <c r="M2745" s="1" t="s">
        <v>462</v>
      </c>
      <c r="N2745" s="1" t="s">
        <v>33819</v>
      </c>
      <c r="O2745" s="1" t="s">
        <v>266</v>
      </c>
      <c r="P2745" t="s">
        <v>53</v>
      </c>
      <c r="Q2745" s="1" t="s">
        <v>197</v>
      </c>
      <c r="R2745" s="1" t="s">
        <v>55</v>
      </c>
      <c r="S2745" s="1" t="s">
        <v>15004</v>
      </c>
      <c r="T2745" s="1" t="s">
        <v>19705</v>
      </c>
      <c r="U2745" s="1" t="s">
        <v>15185</v>
      </c>
      <c r="V2745" s="1" t="s">
        <v>19706</v>
      </c>
      <c r="W2745" s="1" t="s">
        <v>94</v>
      </c>
      <c r="X2745" t="str">
        <f t="shared" si="295"/>
        <v>Complete</v>
      </c>
      <c r="Y2745">
        <f>MAX(0,100-IF(G2745="Invalid",Config!$B$5,0)-IF(I2745="Invalid",Config!$B$6,0)-IF(X2745="Incomplete",Config!$B$7,0)-IF(AF2745="Yes",Config!$B$37,0))</f>
        <v>100</v>
      </c>
      <c r="Z2745" s="1">
        <f>IF(OR(TRIM(B2745)="",COUNTIF(Config!$B$15:$B$19,B2745)&gt;0),1,0)+IF(OR(TRIM(C2745)="",COUNTIF(Config!$B$15:$B$19,C2745)&gt;0),1,0)+IF(OR(TRIM(F2745)="",COUNTIF(Config!$B$15:$B$19,F2745)&gt;0),1,0)+IF(OR(TRIM(H2745)="",COUNTIF(Config!$B$15:$B$19,H2745)&gt;0),1,0)+IF(OR(TRIM(E2745)="",COUNTIF(Config!$B$15:$B$19,E2745)&gt;0),1,0)+IF(OR(TRIM(K2745)="",COUNTIF(Config!$B$15:$B$19,K2745)&gt;0),1,0)+IF(OR(TRIM(P2745)="",COUNTIF(Config!$B$15:$B$19,P2745)&gt;0),1,0)+IF(OR(TRIM(R2745)="",COUNTIF(Config!$B$15:$B$19,R2745)&gt;0),1,0)</f>
        <v>0</v>
      </c>
      <c r="AA2745" s="1" cm="1">
        <f t="array" ref="AA2745">SUMPRODUCT(LEN(H2745)-LEN(SUBSTITUTE(H2745,{"0";"1";"2";"3";"4";"5";"6";"7";"8";"9"},"")))</f>
        <v>10</v>
      </c>
      <c r="AC2745" t="str">
        <f t="shared" si="296"/>
        <v/>
      </c>
      <c r="AD2745">
        <f t="shared" si="297"/>
        <v>1</v>
      </c>
      <c r="AE2745">
        <f t="shared" si="298"/>
        <v>1</v>
      </c>
      <c r="AF2745" t="str">
        <f t="shared" si="299"/>
        <v>No</v>
      </c>
      <c r="AG2745">
        <f t="shared" ca="1" si="300"/>
        <v>402</v>
      </c>
      <c r="AH2745" t="str">
        <f ca="1">IF(OR(V2745="",AG2745=""),"Yes",IF(AG2745&gt;Config!$B$41,"Yes","No"))</f>
        <v>Yes</v>
      </c>
    </row>
    <row r="2746" spans="1:34" x14ac:dyDescent="0.25">
      <c r="A2746" s="1" t="s">
        <v>19707</v>
      </c>
      <c r="B2746" s="1" t="s">
        <v>1185</v>
      </c>
      <c r="C2746" s="1" t="s">
        <v>679</v>
      </c>
      <c r="D2746" s="1" t="s">
        <v>7280</v>
      </c>
      <c r="E2746" s="1" t="s">
        <v>633</v>
      </c>
      <c r="F2746" s="1" t="s">
        <v>19708</v>
      </c>
      <c r="G2746" t="str">
        <f t="shared" si="294"/>
        <v>Valid</v>
      </c>
      <c r="H2746" s="1" t="s">
        <v>19709</v>
      </c>
      <c r="I2746" t="str" cm="1">
        <f t="array" ref="I2746">IF(OR(TRIM(H2746)="",ISNUMBER(SEARCH("#",H2746)),AA2746&lt;Config!$B$8,SUMPRODUCT(--ISNUMBER(SEARCH({"a";"b";"c";"d";"e";"f";"g";"h";"i";"j";"k";"l";"m";"n";"o";"p";"q";"r";"s";"t";"u";"v";"w";"x";"y";"z"},H2746)))&gt;0),"Invalid","Valid")</f>
        <v>Valid</v>
      </c>
      <c r="J2746" s="1" t="s">
        <v>950</v>
      </c>
      <c r="K2746" s="1" t="s">
        <v>722</v>
      </c>
      <c r="L2746" s="1" t="s">
        <v>67</v>
      </c>
      <c r="M2746" s="1" t="s">
        <v>343</v>
      </c>
      <c r="N2746" s="1" t="s">
        <v>713</v>
      </c>
      <c r="O2746" s="1" t="s">
        <v>196</v>
      </c>
      <c r="P2746" t="s">
        <v>236</v>
      </c>
      <c r="Q2746" s="1" t="s">
        <v>238</v>
      </c>
      <c r="R2746" s="1" t="s">
        <v>254</v>
      </c>
      <c r="S2746" s="1" t="s">
        <v>19710</v>
      </c>
      <c r="T2746" s="1" t="s">
        <v>19711</v>
      </c>
      <c r="U2746" s="1" t="s">
        <v>4554</v>
      </c>
      <c r="V2746" s="1" t="s">
        <v>4442</v>
      </c>
      <c r="W2746" s="1" t="s">
        <v>94</v>
      </c>
      <c r="X2746" t="str">
        <f t="shared" si="295"/>
        <v>Complete</v>
      </c>
      <c r="Y2746">
        <f>MAX(0,100-IF(G2746="Invalid",Config!$B$5,0)-IF(I2746="Invalid",Config!$B$6,0)-IF(X2746="Incomplete",Config!$B$7,0)-IF(AF2746="Yes",Config!$B$37,0))</f>
        <v>100</v>
      </c>
      <c r="Z2746" s="1">
        <f>IF(OR(TRIM(B2746)="",COUNTIF(Config!$B$15:$B$19,B2746)&gt;0),1,0)+IF(OR(TRIM(C2746)="",COUNTIF(Config!$B$15:$B$19,C2746)&gt;0),1,0)+IF(OR(TRIM(F2746)="",COUNTIF(Config!$B$15:$B$19,F2746)&gt;0),1,0)+IF(OR(TRIM(H2746)="",COUNTIF(Config!$B$15:$B$19,H2746)&gt;0),1,0)+IF(OR(TRIM(E2746)="",COUNTIF(Config!$B$15:$B$19,E2746)&gt;0),1,0)+IF(OR(TRIM(K2746)="",COUNTIF(Config!$B$15:$B$19,K2746)&gt;0),1,0)+IF(OR(TRIM(P2746)="",COUNTIF(Config!$B$15:$B$19,P2746)&gt;0),1,0)+IF(OR(TRIM(R2746)="",COUNTIF(Config!$B$15:$B$19,R2746)&gt;0),1,0)</f>
        <v>0</v>
      </c>
      <c r="AA2746" s="1" cm="1">
        <f t="array" ref="AA2746">SUMPRODUCT(LEN(H2746)-LEN(SUBSTITUTE(H2746,{"0";"1";"2";"3";"4";"5";"6";"7";"8";"9"},"")))</f>
        <v>12</v>
      </c>
      <c r="AC2746" t="str">
        <f t="shared" si="296"/>
        <v/>
      </c>
      <c r="AD2746">
        <f t="shared" si="297"/>
        <v>1</v>
      </c>
      <c r="AE2746">
        <f t="shared" si="298"/>
        <v>1</v>
      </c>
      <c r="AF2746" t="str">
        <f t="shared" si="299"/>
        <v>No</v>
      </c>
      <c r="AG2746">
        <f t="shared" ca="1" si="300"/>
        <v>322</v>
      </c>
      <c r="AH2746" t="str">
        <f ca="1">IF(OR(V2746="",AG2746=""),"Yes",IF(AG2746&gt;Config!$B$41,"Yes","No"))</f>
        <v>No</v>
      </c>
    </row>
    <row r="2747" spans="1:34" x14ac:dyDescent="0.25">
      <c r="A2747" s="1" t="s">
        <v>19712</v>
      </c>
      <c r="B2747" s="1" t="s">
        <v>33815</v>
      </c>
      <c r="C2747" s="1" t="s">
        <v>128</v>
      </c>
      <c r="D2747" s="1" t="s">
        <v>128</v>
      </c>
      <c r="E2747" s="1" t="s">
        <v>34614</v>
      </c>
      <c r="F2747" s="1" t="s">
        <v>19713</v>
      </c>
      <c r="G2747" t="str">
        <f t="shared" si="294"/>
        <v>Valid</v>
      </c>
      <c r="H2747" s="1" t="s">
        <v>19714</v>
      </c>
      <c r="I2747" t="str" cm="1">
        <f t="array" ref="I2747">IF(OR(TRIM(H2747)="",ISNUMBER(SEARCH("#",H2747)),AA2747&lt;Config!$B$8,SUMPRODUCT(--ISNUMBER(SEARCH({"a";"b";"c";"d";"e";"f";"g";"h";"i";"j";"k";"l";"m";"n";"o";"p";"q";"r";"s";"t";"u";"v";"w";"x";"y";"z"},H2747)))&gt;0),"Invalid","Valid")</f>
        <v>Valid</v>
      </c>
      <c r="J2747" s="1" t="s">
        <v>19715</v>
      </c>
      <c r="K2747" s="1" t="s">
        <v>722</v>
      </c>
      <c r="L2747" s="1" t="s">
        <v>84</v>
      </c>
      <c r="M2747" s="1" t="s">
        <v>235</v>
      </c>
      <c r="N2747" s="1" t="s">
        <v>33819</v>
      </c>
      <c r="O2747" s="1" t="s">
        <v>69</v>
      </c>
      <c r="P2747" t="s">
        <v>344</v>
      </c>
      <c r="Q2747" s="1" t="s">
        <v>971</v>
      </c>
      <c r="R2747" s="1" t="s">
        <v>971</v>
      </c>
      <c r="S2747" s="1" t="s">
        <v>11606</v>
      </c>
      <c r="T2747" s="1" t="s">
        <v>19716</v>
      </c>
      <c r="U2747" s="1" t="s">
        <v>675</v>
      </c>
      <c r="V2747" s="1" t="s">
        <v>5733</v>
      </c>
      <c r="W2747" s="1" t="s">
        <v>141</v>
      </c>
      <c r="X2747" t="str">
        <f t="shared" si="295"/>
        <v>Incomplete</v>
      </c>
      <c r="Y2747">
        <f>MAX(0,100-IF(G2747="Invalid",Config!$B$5,0)-IF(I2747="Invalid",Config!$B$6,0)-IF(X2747="Incomplete",Config!$B$7,0)-IF(AF2747="Yes",Config!$B$37,0))</f>
        <v>60</v>
      </c>
      <c r="Z2747" s="1">
        <f>IF(OR(TRIM(B2747)="",COUNTIF(Config!$B$15:$B$19,B2747)&gt;0),1,0)+IF(OR(TRIM(C2747)="",COUNTIF(Config!$B$15:$B$19,C2747)&gt;0),1,0)+IF(OR(TRIM(F2747)="",COUNTIF(Config!$B$15:$B$19,F2747)&gt;0),1,0)+IF(OR(TRIM(H2747)="",COUNTIF(Config!$B$15:$B$19,H2747)&gt;0),1,0)+IF(OR(TRIM(E2747)="",COUNTIF(Config!$B$15:$B$19,E2747)&gt;0),1,0)+IF(OR(TRIM(K2747)="",COUNTIF(Config!$B$15:$B$19,K2747)&gt;0),1,0)+IF(OR(TRIM(P2747)="",COUNTIF(Config!$B$15:$B$19,P2747)&gt;0),1,0)+IF(OR(TRIM(R2747)="",COUNTIF(Config!$B$15:$B$19,R2747)&gt;0),1,0)</f>
        <v>1</v>
      </c>
      <c r="AA2747" s="1" cm="1">
        <f t="array" ref="AA2747">SUMPRODUCT(LEN(H2747)-LEN(SUBSTITUTE(H2747,{"0";"1";"2";"3";"4";"5";"6";"7";"8";"9"},"")))</f>
        <v>11</v>
      </c>
      <c r="AC2747" t="str">
        <f t="shared" si="296"/>
        <v>Incomplete Profile</v>
      </c>
      <c r="AD2747">
        <f t="shared" si="297"/>
        <v>1</v>
      </c>
      <c r="AE2747">
        <f t="shared" si="298"/>
        <v>1</v>
      </c>
      <c r="AF2747" t="str">
        <f t="shared" si="299"/>
        <v>No</v>
      </c>
      <c r="AG2747">
        <f t="shared" ca="1" si="300"/>
        <v>521</v>
      </c>
      <c r="AH2747" t="str">
        <f ca="1">IF(OR(V2747="",AG2747=""),"Yes",IF(AG2747&gt;Config!$B$41,"Yes","No"))</f>
        <v>Yes</v>
      </c>
    </row>
    <row r="2748" spans="1:34" x14ac:dyDescent="0.25">
      <c r="A2748" s="1" t="s">
        <v>19717</v>
      </c>
      <c r="B2748" s="1" t="s">
        <v>444</v>
      </c>
      <c r="C2748" s="1" t="s">
        <v>861</v>
      </c>
      <c r="D2748" s="1" t="s">
        <v>19718</v>
      </c>
      <c r="E2748" s="1" t="s">
        <v>33907</v>
      </c>
      <c r="F2748" s="1" t="s">
        <v>19719</v>
      </c>
      <c r="G2748" t="str">
        <f t="shared" si="294"/>
        <v>Valid</v>
      </c>
      <c r="H2748" s="1" t="s">
        <v>19720</v>
      </c>
      <c r="I2748" t="str" cm="1">
        <f t="array" ref="I2748">IF(OR(TRIM(H2748)="",ISNUMBER(SEARCH("#",H2748)),AA2748&lt;Config!$B$8,SUMPRODUCT(--ISNUMBER(SEARCH({"a";"b";"c";"d";"e";"f";"g";"h";"i";"j";"k";"l";"m";"n";"o";"p";"q";"r";"s";"t";"u";"v";"w";"x";"y";"z"},H2748)))&gt;0),"Invalid","Valid")</f>
        <v>Valid</v>
      </c>
      <c r="J2748" s="1" t="s">
        <v>19721</v>
      </c>
      <c r="K2748" s="1" t="s">
        <v>516</v>
      </c>
      <c r="L2748" s="1" t="s">
        <v>265</v>
      </c>
      <c r="M2748" s="1" t="s">
        <v>30</v>
      </c>
      <c r="N2748" s="1" t="s">
        <v>437</v>
      </c>
      <c r="O2748" s="1" t="s">
        <v>149</v>
      </c>
      <c r="P2748" t="s">
        <v>314</v>
      </c>
      <c r="Q2748" s="1" t="s">
        <v>316</v>
      </c>
      <c r="R2748" s="1" t="s">
        <v>316</v>
      </c>
      <c r="S2748" s="1" t="s">
        <v>885</v>
      </c>
      <c r="T2748" s="1" t="s">
        <v>19722</v>
      </c>
      <c r="U2748" s="1" t="s">
        <v>9488</v>
      </c>
      <c r="V2748" s="1" t="s">
        <v>227</v>
      </c>
      <c r="W2748" s="1" t="s">
        <v>186</v>
      </c>
      <c r="X2748" t="str">
        <f t="shared" si="295"/>
        <v>Complete</v>
      </c>
      <c r="Y2748">
        <f>MAX(0,100-IF(G2748="Invalid",Config!$B$5,0)-IF(I2748="Invalid",Config!$B$6,0)-IF(X2748="Incomplete",Config!$B$7,0)-IF(AF2748="Yes",Config!$B$37,0))</f>
        <v>100</v>
      </c>
      <c r="Z2748" s="1">
        <f>IF(OR(TRIM(B2748)="",COUNTIF(Config!$B$15:$B$19,B2748)&gt;0),1,0)+IF(OR(TRIM(C2748)="",COUNTIF(Config!$B$15:$B$19,C2748)&gt;0),1,0)+IF(OR(TRIM(F2748)="",COUNTIF(Config!$B$15:$B$19,F2748)&gt;0),1,0)+IF(OR(TRIM(H2748)="",COUNTIF(Config!$B$15:$B$19,H2748)&gt;0),1,0)+IF(OR(TRIM(E2748)="",COUNTIF(Config!$B$15:$B$19,E2748)&gt;0),1,0)+IF(OR(TRIM(K2748)="",COUNTIF(Config!$B$15:$B$19,K2748)&gt;0),1,0)+IF(OR(TRIM(P2748)="",COUNTIF(Config!$B$15:$B$19,P2748)&gt;0),1,0)+IF(OR(TRIM(R2748)="",COUNTIF(Config!$B$15:$B$19,R2748)&gt;0),1,0)</f>
        <v>0</v>
      </c>
      <c r="AA2748" s="1" cm="1">
        <f t="array" ref="AA2748">SUMPRODUCT(LEN(H2748)-LEN(SUBSTITUTE(H2748,{"0";"1";"2";"3";"4";"5";"6";"7";"8";"9"},"")))</f>
        <v>10</v>
      </c>
      <c r="AC2748" t="str">
        <f t="shared" si="296"/>
        <v/>
      </c>
      <c r="AD2748">
        <f t="shared" si="297"/>
        <v>1</v>
      </c>
      <c r="AE2748">
        <f t="shared" si="298"/>
        <v>1</v>
      </c>
      <c r="AF2748" t="str">
        <f t="shared" si="299"/>
        <v>No</v>
      </c>
      <c r="AG2748">
        <f t="shared" ca="1" si="300"/>
        <v>110</v>
      </c>
      <c r="AH2748" t="str">
        <f ca="1">IF(OR(V2748="",AG2748=""),"Yes",IF(AG2748&gt;Config!$B$41,"Yes","No"))</f>
        <v>No</v>
      </c>
    </row>
    <row r="2749" spans="1:34" x14ac:dyDescent="0.25">
      <c r="A2749" s="1" t="s">
        <v>19723</v>
      </c>
      <c r="B2749" s="1" t="s">
        <v>4638</v>
      </c>
      <c r="C2749" s="1" t="s">
        <v>296</v>
      </c>
      <c r="D2749" s="1" t="s">
        <v>19724</v>
      </c>
      <c r="E2749" s="1" t="s">
        <v>33901</v>
      </c>
      <c r="F2749" s="1" t="s">
        <v>19725</v>
      </c>
      <c r="G2749" t="str">
        <f t="shared" si="294"/>
        <v>Valid</v>
      </c>
      <c r="H2749" s="1" t="s">
        <v>19726</v>
      </c>
      <c r="I2749" t="str" cm="1">
        <f t="array" ref="I2749">IF(OR(TRIM(H2749)="",ISNUMBER(SEARCH("#",H2749)),AA2749&lt;Config!$B$8,SUMPRODUCT(--ISNUMBER(SEARCH({"a";"b";"c";"d";"e";"f";"g";"h";"i";"j";"k";"l";"m";"n";"o";"p";"q";"r";"s";"t";"u";"v";"w";"x";"y";"z"},H2749)))&gt;0),"Invalid","Valid")</f>
        <v>Valid</v>
      </c>
      <c r="J2749" s="1" t="s">
        <v>19727</v>
      </c>
      <c r="K2749" s="1" t="s">
        <v>83</v>
      </c>
      <c r="L2749" s="1" t="s">
        <v>450</v>
      </c>
      <c r="M2749" s="1" t="s">
        <v>251</v>
      </c>
      <c r="N2749" s="1" t="s">
        <v>33819</v>
      </c>
      <c r="O2749" s="1" t="s">
        <v>149</v>
      </c>
      <c r="P2749" t="s">
        <v>53</v>
      </c>
      <c r="Q2749" s="1" t="s">
        <v>150</v>
      </c>
      <c r="R2749" s="1" t="s">
        <v>198</v>
      </c>
      <c r="S2749" s="1" t="s">
        <v>19728</v>
      </c>
      <c r="T2749" s="1" t="s">
        <v>19729</v>
      </c>
      <c r="U2749" s="1" t="s">
        <v>12515</v>
      </c>
      <c r="V2749" s="1" t="s">
        <v>3725</v>
      </c>
      <c r="W2749" s="1" t="s">
        <v>125</v>
      </c>
      <c r="X2749" t="str">
        <f t="shared" si="295"/>
        <v>Complete</v>
      </c>
      <c r="Y2749">
        <f>MAX(0,100-IF(G2749="Invalid",Config!$B$5,0)-IF(I2749="Invalid",Config!$B$6,0)-IF(X2749="Incomplete",Config!$B$7,0)-IF(AF2749="Yes",Config!$B$37,0))</f>
        <v>100</v>
      </c>
      <c r="Z2749" s="1">
        <f>IF(OR(TRIM(B2749)="",COUNTIF(Config!$B$15:$B$19,B2749)&gt;0),1,0)+IF(OR(TRIM(C2749)="",COUNTIF(Config!$B$15:$B$19,C2749)&gt;0),1,0)+IF(OR(TRIM(F2749)="",COUNTIF(Config!$B$15:$B$19,F2749)&gt;0),1,0)+IF(OR(TRIM(H2749)="",COUNTIF(Config!$B$15:$B$19,H2749)&gt;0),1,0)+IF(OR(TRIM(E2749)="",COUNTIF(Config!$B$15:$B$19,E2749)&gt;0),1,0)+IF(OR(TRIM(K2749)="",COUNTIF(Config!$B$15:$B$19,K2749)&gt;0),1,0)+IF(OR(TRIM(P2749)="",COUNTIF(Config!$B$15:$B$19,P2749)&gt;0),1,0)+IF(OR(TRIM(R2749)="",COUNTIF(Config!$B$15:$B$19,R2749)&gt;0),1,0)</f>
        <v>0</v>
      </c>
      <c r="AA2749" s="1" cm="1">
        <f t="array" ref="AA2749">SUMPRODUCT(LEN(H2749)-LEN(SUBSTITUTE(H2749,{"0";"1";"2";"3";"4";"5";"6";"7";"8";"9"},"")))</f>
        <v>10</v>
      </c>
      <c r="AC2749" t="str">
        <f t="shared" si="296"/>
        <v/>
      </c>
      <c r="AD2749">
        <f t="shared" si="297"/>
        <v>1</v>
      </c>
      <c r="AE2749">
        <f t="shared" si="298"/>
        <v>1</v>
      </c>
      <c r="AF2749" t="str">
        <f t="shared" si="299"/>
        <v>No</v>
      </c>
      <c r="AG2749">
        <f t="shared" ca="1" si="300"/>
        <v>484</v>
      </c>
      <c r="AH2749" t="str">
        <f ca="1">IF(OR(V2749="",AG2749=""),"Yes",IF(AG2749&gt;Config!$B$41,"Yes","No"))</f>
        <v>Yes</v>
      </c>
    </row>
    <row r="2750" spans="1:34" x14ac:dyDescent="0.25">
      <c r="A2750" s="1" t="s">
        <v>19730</v>
      </c>
      <c r="B2750" s="1" t="s">
        <v>188</v>
      </c>
      <c r="C2750" s="1" t="s">
        <v>33938</v>
      </c>
      <c r="D2750" s="1" t="s">
        <v>35165</v>
      </c>
      <c r="E2750" s="1" t="s">
        <v>35166</v>
      </c>
      <c r="F2750" s="1" t="s">
        <v>19731</v>
      </c>
      <c r="G2750" t="str">
        <f t="shared" si="294"/>
        <v>Valid</v>
      </c>
      <c r="H2750" s="1" t="s">
        <v>19732</v>
      </c>
      <c r="I2750" t="str" cm="1">
        <f t="array" ref="I2750">IF(OR(TRIM(H2750)="",ISNUMBER(SEARCH("#",H2750)),AA2750&lt;Config!$B$8,SUMPRODUCT(--ISNUMBER(SEARCH({"a";"b";"c";"d";"e";"f";"g";"h";"i";"j";"k";"l";"m";"n";"o";"p";"q";"r";"s";"t";"u";"v";"w";"x";"y";"z"},H2750)))&gt;0),"Invalid","Valid")</f>
        <v>Valid</v>
      </c>
      <c r="J2750" s="1" t="s">
        <v>19733</v>
      </c>
      <c r="K2750" s="1" t="s">
        <v>117</v>
      </c>
      <c r="L2750" s="1" t="s">
        <v>134</v>
      </c>
      <c r="M2750" s="1" t="s">
        <v>343</v>
      </c>
      <c r="N2750" s="1" t="s">
        <v>437</v>
      </c>
      <c r="O2750" s="1" t="s">
        <v>69</v>
      </c>
      <c r="P2750" t="s">
        <v>53</v>
      </c>
      <c r="Q2750" s="1" t="s">
        <v>150</v>
      </c>
      <c r="R2750" s="1" t="s">
        <v>10040</v>
      </c>
      <c r="S2750" s="1" t="s">
        <v>19734</v>
      </c>
      <c r="T2750" s="1" t="s">
        <v>19735</v>
      </c>
      <c r="U2750" s="1" t="s">
        <v>15990</v>
      </c>
      <c r="V2750" s="1" t="s">
        <v>629</v>
      </c>
      <c r="W2750" s="1" t="s">
        <v>384</v>
      </c>
      <c r="X2750" t="str">
        <f t="shared" si="295"/>
        <v>Complete</v>
      </c>
      <c r="Y2750">
        <f>MAX(0,100-IF(G2750="Invalid",Config!$B$5,0)-IF(I2750="Invalid",Config!$B$6,0)-IF(X2750="Incomplete",Config!$B$7,0)-IF(AF2750="Yes",Config!$B$37,0))</f>
        <v>100</v>
      </c>
      <c r="Z2750" s="1">
        <f>IF(OR(TRIM(B2750)="",COUNTIF(Config!$B$15:$B$19,B2750)&gt;0),1,0)+IF(OR(TRIM(C2750)="",COUNTIF(Config!$B$15:$B$19,C2750)&gt;0),1,0)+IF(OR(TRIM(F2750)="",COUNTIF(Config!$B$15:$B$19,F2750)&gt;0),1,0)+IF(OR(TRIM(H2750)="",COUNTIF(Config!$B$15:$B$19,H2750)&gt;0),1,0)+IF(OR(TRIM(E2750)="",COUNTIF(Config!$B$15:$B$19,E2750)&gt;0),1,0)+IF(OR(TRIM(K2750)="",COUNTIF(Config!$B$15:$B$19,K2750)&gt;0),1,0)+IF(OR(TRIM(P2750)="",COUNTIF(Config!$B$15:$B$19,P2750)&gt;0),1,0)+IF(OR(TRIM(R2750)="",COUNTIF(Config!$B$15:$B$19,R2750)&gt;0),1,0)</f>
        <v>0</v>
      </c>
      <c r="AA2750" s="1" cm="1">
        <f t="array" ref="AA2750">SUMPRODUCT(LEN(H2750)-LEN(SUBSTITUTE(H2750,{"0";"1";"2";"3";"4";"5";"6";"7";"8";"9"},"")))</f>
        <v>12</v>
      </c>
      <c r="AC2750" t="str">
        <f t="shared" si="296"/>
        <v/>
      </c>
      <c r="AD2750">
        <f t="shared" si="297"/>
        <v>1</v>
      </c>
      <c r="AE2750">
        <f t="shared" si="298"/>
        <v>1</v>
      </c>
      <c r="AF2750" t="str">
        <f t="shared" si="299"/>
        <v>No</v>
      </c>
      <c r="AG2750">
        <f t="shared" ca="1" si="300"/>
        <v>556</v>
      </c>
      <c r="AH2750" t="str">
        <f ca="1">IF(OR(V2750="",AG2750=""),"Yes",IF(AG2750&gt;Config!$B$41,"Yes","No"))</f>
        <v>Yes</v>
      </c>
    </row>
    <row r="2751" spans="1:34" x14ac:dyDescent="0.25">
      <c r="A2751" s="1" t="s">
        <v>19736</v>
      </c>
      <c r="B2751" s="1" t="s">
        <v>1302</v>
      </c>
      <c r="C2751" s="1" t="s">
        <v>985</v>
      </c>
      <c r="D2751" s="1" t="s">
        <v>19737</v>
      </c>
      <c r="E2751" s="1" t="s">
        <v>739</v>
      </c>
      <c r="F2751" s="1" t="s">
        <v>19738</v>
      </c>
      <c r="G2751" t="str">
        <f t="shared" si="294"/>
        <v>Valid</v>
      </c>
      <c r="H2751" s="1" t="s">
        <v>19739</v>
      </c>
      <c r="I2751" t="str" cm="1">
        <f t="array" ref="I2751">IF(OR(TRIM(H2751)="",ISNUMBER(SEARCH("#",H2751)),AA2751&lt;Config!$B$8,SUMPRODUCT(--ISNUMBER(SEARCH({"a";"b";"c";"d";"e";"f";"g";"h";"i";"j";"k";"l";"m";"n";"o";"p";"q";"r";"s";"t";"u";"v";"w";"x";"y";"z"},H2751)))&gt;0),"Invalid","Valid")</f>
        <v>Valid</v>
      </c>
      <c r="J2751" s="1" t="s">
        <v>19740</v>
      </c>
      <c r="K2751" s="1" t="s">
        <v>147</v>
      </c>
      <c r="L2751" s="1" t="s">
        <v>29</v>
      </c>
      <c r="M2751" s="1" t="s">
        <v>343</v>
      </c>
      <c r="N2751" s="1" t="s">
        <v>252</v>
      </c>
      <c r="O2751" s="1" t="s">
        <v>266</v>
      </c>
      <c r="P2751" t="s">
        <v>53</v>
      </c>
      <c r="Q2751" s="1" t="s">
        <v>54</v>
      </c>
      <c r="R2751" s="1" t="s">
        <v>55</v>
      </c>
      <c r="S2751" s="1" t="s">
        <v>19741</v>
      </c>
      <c r="T2751" s="1" t="s">
        <v>19742</v>
      </c>
      <c r="U2751" s="1" t="s">
        <v>19743</v>
      </c>
      <c r="V2751" s="1" t="s">
        <v>6822</v>
      </c>
      <c r="W2751" s="1" t="s">
        <v>60</v>
      </c>
      <c r="X2751" t="str">
        <f t="shared" si="295"/>
        <v>Complete</v>
      </c>
      <c r="Y2751">
        <f>MAX(0,100-IF(G2751="Invalid",Config!$B$5,0)-IF(I2751="Invalid",Config!$B$6,0)-IF(X2751="Incomplete",Config!$B$7,0)-IF(AF2751="Yes",Config!$B$37,0))</f>
        <v>100</v>
      </c>
      <c r="Z2751" s="1">
        <f>IF(OR(TRIM(B2751)="",COUNTIF(Config!$B$15:$B$19,B2751)&gt;0),1,0)+IF(OR(TRIM(C2751)="",COUNTIF(Config!$B$15:$B$19,C2751)&gt;0),1,0)+IF(OR(TRIM(F2751)="",COUNTIF(Config!$B$15:$B$19,F2751)&gt;0),1,0)+IF(OR(TRIM(H2751)="",COUNTIF(Config!$B$15:$B$19,H2751)&gt;0),1,0)+IF(OR(TRIM(E2751)="",COUNTIF(Config!$B$15:$B$19,E2751)&gt;0),1,0)+IF(OR(TRIM(K2751)="",COUNTIF(Config!$B$15:$B$19,K2751)&gt;0),1,0)+IF(OR(TRIM(P2751)="",COUNTIF(Config!$B$15:$B$19,P2751)&gt;0),1,0)+IF(OR(TRIM(R2751)="",COUNTIF(Config!$B$15:$B$19,R2751)&gt;0),1,0)</f>
        <v>0</v>
      </c>
      <c r="AA2751" s="1" cm="1">
        <f t="array" ref="AA2751">SUMPRODUCT(LEN(H2751)-LEN(SUBSTITUTE(H2751,{"0";"1";"2";"3";"4";"5";"6";"7";"8";"9"},"")))</f>
        <v>12</v>
      </c>
      <c r="AC2751" t="str">
        <f t="shared" si="296"/>
        <v/>
      </c>
      <c r="AD2751">
        <f t="shared" si="297"/>
        <v>1</v>
      </c>
      <c r="AE2751">
        <f t="shared" si="298"/>
        <v>1</v>
      </c>
      <c r="AF2751" t="str">
        <f t="shared" si="299"/>
        <v>No</v>
      </c>
      <c r="AG2751">
        <f t="shared" ca="1" si="300"/>
        <v>132</v>
      </c>
      <c r="AH2751" t="str">
        <f ca="1">IF(OR(V2751="",AG2751=""),"Yes",IF(AG2751&gt;Config!$B$41,"Yes","No"))</f>
        <v>No</v>
      </c>
    </row>
    <row r="2752" spans="1:34" x14ac:dyDescent="0.25">
      <c r="A2752" s="1" t="s">
        <v>19744</v>
      </c>
      <c r="B2752" s="1" t="s">
        <v>631</v>
      </c>
      <c r="C2752" s="1" t="s">
        <v>353</v>
      </c>
      <c r="D2752" s="1" t="s">
        <v>16471</v>
      </c>
      <c r="E2752" s="1" t="s">
        <v>33927</v>
      </c>
      <c r="F2752" s="1" t="s">
        <v>19745</v>
      </c>
      <c r="G2752" t="str">
        <f t="shared" si="294"/>
        <v>Valid</v>
      </c>
      <c r="H2752" s="1" t="s">
        <v>19746</v>
      </c>
      <c r="I2752" t="str" cm="1">
        <f t="array" ref="I2752">IF(OR(TRIM(H2752)="",ISNUMBER(SEARCH("#",H2752)),AA2752&lt;Config!$B$8,SUMPRODUCT(--ISNUMBER(SEARCH({"a";"b";"c";"d";"e";"f";"g";"h";"i";"j";"k";"l";"m";"n";"o";"p";"q";"r";"s";"t";"u";"v";"w";"x";"y";"z"},H2752)))&gt;0),"Invalid","Valid")</f>
        <v>Valid</v>
      </c>
      <c r="J2752" s="1" t="s">
        <v>19747</v>
      </c>
      <c r="K2752" s="1" t="s">
        <v>147</v>
      </c>
      <c r="L2752" s="1" t="s">
        <v>134</v>
      </c>
      <c r="M2752" s="1" t="s">
        <v>103</v>
      </c>
      <c r="N2752" s="1" t="s">
        <v>68</v>
      </c>
      <c r="O2752" s="1" t="s">
        <v>180</v>
      </c>
      <c r="P2752" t="s">
        <v>314</v>
      </c>
      <c r="Q2752" s="1" t="s">
        <v>663</v>
      </c>
      <c r="R2752" s="1" t="s">
        <v>316</v>
      </c>
      <c r="S2752" s="1" t="s">
        <v>19748</v>
      </c>
      <c r="T2752" s="1" t="s">
        <v>19749</v>
      </c>
      <c r="U2752" s="1" t="s">
        <v>4230</v>
      </c>
      <c r="V2752" s="1" t="s">
        <v>1145</v>
      </c>
      <c r="W2752" s="1" t="s">
        <v>60</v>
      </c>
      <c r="X2752" t="str">
        <f t="shared" si="295"/>
        <v>Complete</v>
      </c>
      <c r="Y2752">
        <f>MAX(0,100-IF(G2752="Invalid",Config!$B$5,0)-IF(I2752="Invalid",Config!$B$6,0)-IF(X2752="Incomplete",Config!$B$7,0)-IF(AF2752="Yes",Config!$B$37,0))</f>
        <v>100</v>
      </c>
      <c r="Z2752" s="1">
        <f>IF(OR(TRIM(B2752)="",COUNTIF(Config!$B$15:$B$19,B2752)&gt;0),1,0)+IF(OR(TRIM(C2752)="",COUNTIF(Config!$B$15:$B$19,C2752)&gt;0),1,0)+IF(OR(TRIM(F2752)="",COUNTIF(Config!$B$15:$B$19,F2752)&gt;0),1,0)+IF(OR(TRIM(H2752)="",COUNTIF(Config!$B$15:$B$19,H2752)&gt;0),1,0)+IF(OR(TRIM(E2752)="",COUNTIF(Config!$B$15:$B$19,E2752)&gt;0),1,0)+IF(OR(TRIM(K2752)="",COUNTIF(Config!$B$15:$B$19,K2752)&gt;0),1,0)+IF(OR(TRIM(P2752)="",COUNTIF(Config!$B$15:$B$19,P2752)&gt;0),1,0)+IF(OR(TRIM(R2752)="",COUNTIF(Config!$B$15:$B$19,R2752)&gt;0),1,0)</f>
        <v>0</v>
      </c>
      <c r="AA2752" s="1" cm="1">
        <f t="array" ref="AA2752">SUMPRODUCT(LEN(H2752)-LEN(SUBSTITUTE(H2752,{"0";"1";"2";"3";"4";"5";"6";"7";"8";"9"},"")))</f>
        <v>12</v>
      </c>
      <c r="AC2752" t="str">
        <f t="shared" si="296"/>
        <v/>
      </c>
      <c r="AD2752">
        <f t="shared" si="297"/>
        <v>1</v>
      </c>
      <c r="AE2752">
        <f t="shared" si="298"/>
        <v>1</v>
      </c>
      <c r="AF2752" t="str">
        <f t="shared" si="299"/>
        <v>No</v>
      </c>
      <c r="AG2752">
        <f t="shared" ca="1" si="300"/>
        <v>37</v>
      </c>
      <c r="AH2752" t="str">
        <f ca="1">IF(OR(V2752="",AG2752=""),"Yes",IF(AG2752&gt;Config!$B$41,"Yes","No"))</f>
        <v>No</v>
      </c>
    </row>
    <row r="2753" spans="1:34" x14ac:dyDescent="0.25">
      <c r="A2753" s="1" t="s">
        <v>19750</v>
      </c>
      <c r="B2753" s="1" t="s">
        <v>928</v>
      </c>
      <c r="C2753" s="1" t="s">
        <v>308</v>
      </c>
      <c r="D2753" s="1" t="s">
        <v>12406</v>
      </c>
      <c r="E2753" s="1" t="s">
        <v>35167</v>
      </c>
      <c r="F2753" s="1" t="s">
        <v>19751</v>
      </c>
      <c r="G2753" t="str">
        <f t="shared" si="294"/>
        <v>Valid</v>
      </c>
      <c r="H2753" s="1" t="s">
        <v>19752</v>
      </c>
      <c r="I2753" t="str" cm="1">
        <f t="array" ref="I2753">IF(OR(TRIM(H2753)="",ISNUMBER(SEARCH("#",H2753)),AA2753&lt;Config!$B$8,SUMPRODUCT(--ISNUMBER(SEARCH({"a";"b";"c";"d";"e";"f";"g";"h";"i";"j";"k";"l";"m";"n";"o";"p";"q";"r";"s";"t";"u";"v";"w";"x";"y";"z"},H2753)))&gt;0),"Invalid","Valid")</f>
        <v>Valid</v>
      </c>
      <c r="J2753" s="1" t="s">
        <v>19753</v>
      </c>
      <c r="K2753" s="1" t="s">
        <v>28</v>
      </c>
      <c r="L2753" s="1" t="s">
        <v>179</v>
      </c>
      <c r="M2753" s="1" t="s">
        <v>103</v>
      </c>
      <c r="N2753" s="1" t="s">
        <v>252</v>
      </c>
      <c r="O2753" s="1" t="s">
        <v>180</v>
      </c>
      <c r="P2753" t="s">
        <v>104</v>
      </c>
      <c r="Q2753" s="1" t="s">
        <v>105</v>
      </c>
      <c r="R2753" s="1" t="s">
        <v>833</v>
      </c>
      <c r="S2753" s="1" t="s">
        <v>15204</v>
      </c>
      <c r="T2753" s="1" t="s">
        <v>19754</v>
      </c>
      <c r="U2753" s="1" t="s">
        <v>1083</v>
      </c>
      <c r="V2753" s="1" t="s">
        <v>1347</v>
      </c>
      <c r="W2753" s="1" t="s">
        <v>94</v>
      </c>
      <c r="X2753" t="str">
        <f t="shared" si="295"/>
        <v>Complete</v>
      </c>
      <c r="Y2753">
        <f>MAX(0,100-IF(G2753="Invalid",Config!$B$5,0)-IF(I2753="Invalid",Config!$B$6,0)-IF(X2753="Incomplete",Config!$B$7,0)-IF(AF2753="Yes",Config!$B$37,0))</f>
        <v>100</v>
      </c>
      <c r="Z2753" s="1">
        <f>IF(OR(TRIM(B2753)="",COUNTIF(Config!$B$15:$B$19,B2753)&gt;0),1,0)+IF(OR(TRIM(C2753)="",COUNTIF(Config!$B$15:$B$19,C2753)&gt;0),1,0)+IF(OR(TRIM(F2753)="",COUNTIF(Config!$B$15:$B$19,F2753)&gt;0),1,0)+IF(OR(TRIM(H2753)="",COUNTIF(Config!$B$15:$B$19,H2753)&gt;0),1,0)+IF(OR(TRIM(E2753)="",COUNTIF(Config!$B$15:$B$19,E2753)&gt;0),1,0)+IF(OR(TRIM(K2753)="",COUNTIF(Config!$B$15:$B$19,K2753)&gt;0),1,0)+IF(OR(TRIM(P2753)="",COUNTIF(Config!$B$15:$B$19,P2753)&gt;0),1,0)+IF(OR(TRIM(R2753)="",COUNTIF(Config!$B$15:$B$19,R2753)&gt;0),1,0)</f>
        <v>0</v>
      </c>
      <c r="AA2753" s="1" cm="1">
        <f t="array" ref="AA2753">SUMPRODUCT(LEN(H2753)-LEN(SUBSTITUTE(H2753,{"0";"1";"2";"3";"4";"5";"6";"7";"8";"9"},"")))</f>
        <v>10</v>
      </c>
      <c r="AC2753" t="str">
        <f t="shared" si="296"/>
        <v/>
      </c>
      <c r="AD2753">
        <f t="shared" si="297"/>
        <v>1</v>
      </c>
      <c r="AE2753">
        <f t="shared" si="298"/>
        <v>1</v>
      </c>
      <c r="AF2753" t="str">
        <f t="shared" si="299"/>
        <v>No</v>
      </c>
      <c r="AG2753">
        <f t="shared" ca="1" si="300"/>
        <v>37</v>
      </c>
      <c r="AH2753" t="str">
        <f ca="1">IF(OR(V2753="",AG2753=""),"Yes",IF(AG2753&gt;Config!$B$41,"Yes","No"))</f>
        <v>No</v>
      </c>
    </row>
    <row r="2754" spans="1:34" x14ac:dyDescent="0.25">
      <c r="A2754" s="1" t="s">
        <v>19755</v>
      </c>
      <c r="B2754" s="1" t="s">
        <v>229</v>
      </c>
      <c r="C2754" s="1" t="s">
        <v>1389</v>
      </c>
      <c r="D2754" s="1" t="s">
        <v>19756</v>
      </c>
      <c r="E2754" s="1" t="s">
        <v>633</v>
      </c>
      <c r="F2754" s="1" t="s">
        <v>19757</v>
      </c>
      <c r="G2754" t="str">
        <f t="shared" si="294"/>
        <v>Valid</v>
      </c>
      <c r="H2754" s="1" t="s">
        <v>19758</v>
      </c>
      <c r="I2754" t="str" cm="1">
        <f t="array" ref="I2754">IF(OR(TRIM(H2754)="",ISNUMBER(SEARCH("#",H2754)),AA2754&lt;Config!$B$8,SUMPRODUCT(--ISNUMBER(SEARCH({"a";"b";"c";"d";"e";"f";"g";"h";"i";"j";"k";"l";"m";"n";"o";"p";"q";"r";"s";"t";"u";"v";"w";"x";"y";"z"},H2754)))&gt;0),"Invalid","Valid")</f>
        <v>Valid</v>
      </c>
      <c r="J2754" s="1" t="s">
        <v>19759</v>
      </c>
      <c r="K2754" s="1" t="s">
        <v>1001</v>
      </c>
      <c r="L2754" s="1" t="s">
        <v>450</v>
      </c>
      <c r="M2754" s="1" t="s">
        <v>517</v>
      </c>
      <c r="N2754" s="1" t="s">
        <v>148</v>
      </c>
      <c r="O2754" s="1" t="s">
        <v>149</v>
      </c>
      <c r="P2754" t="s">
        <v>53</v>
      </c>
      <c r="Q2754" s="1" t="s">
        <v>54</v>
      </c>
      <c r="R2754" s="1" t="s">
        <v>70</v>
      </c>
      <c r="S2754" s="1" t="s">
        <v>16992</v>
      </c>
      <c r="T2754" s="1" t="s">
        <v>19760</v>
      </c>
      <c r="U2754" s="1" t="s">
        <v>4152</v>
      </c>
      <c r="V2754" s="1" t="s">
        <v>1239</v>
      </c>
      <c r="W2754" s="1" t="s">
        <v>40</v>
      </c>
      <c r="X2754" t="str">
        <f t="shared" si="295"/>
        <v>Complete</v>
      </c>
      <c r="Y2754">
        <f>MAX(0,100-IF(G2754="Invalid",Config!$B$5,0)-IF(I2754="Invalid",Config!$B$6,0)-IF(X2754="Incomplete",Config!$B$7,0)-IF(AF2754="Yes",Config!$B$37,0))</f>
        <v>100</v>
      </c>
      <c r="Z2754" s="1">
        <f>IF(OR(TRIM(B2754)="",COUNTIF(Config!$B$15:$B$19,B2754)&gt;0),1,0)+IF(OR(TRIM(C2754)="",COUNTIF(Config!$B$15:$B$19,C2754)&gt;0),1,0)+IF(OR(TRIM(F2754)="",COUNTIF(Config!$B$15:$B$19,F2754)&gt;0),1,0)+IF(OR(TRIM(H2754)="",COUNTIF(Config!$B$15:$B$19,H2754)&gt;0),1,0)+IF(OR(TRIM(E2754)="",COUNTIF(Config!$B$15:$B$19,E2754)&gt;0),1,0)+IF(OR(TRIM(K2754)="",COUNTIF(Config!$B$15:$B$19,K2754)&gt;0),1,0)+IF(OR(TRIM(P2754)="",COUNTIF(Config!$B$15:$B$19,P2754)&gt;0),1,0)+IF(OR(TRIM(R2754)="",COUNTIF(Config!$B$15:$B$19,R2754)&gt;0),1,0)</f>
        <v>0</v>
      </c>
      <c r="AA2754" s="1" cm="1">
        <f t="array" ref="AA2754">SUMPRODUCT(LEN(H2754)-LEN(SUBSTITUTE(H2754,{"0";"1";"2";"3";"4";"5";"6";"7";"8";"9"},"")))</f>
        <v>12</v>
      </c>
      <c r="AC2754" t="str">
        <f t="shared" si="296"/>
        <v/>
      </c>
      <c r="AD2754">
        <f t="shared" si="297"/>
        <v>1</v>
      </c>
      <c r="AE2754">
        <f t="shared" si="298"/>
        <v>1</v>
      </c>
      <c r="AF2754" t="str">
        <f t="shared" si="299"/>
        <v>No</v>
      </c>
      <c r="AG2754">
        <f t="shared" ca="1" si="300"/>
        <v>470</v>
      </c>
      <c r="AH2754" t="str">
        <f ca="1">IF(OR(V2754="",AG2754=""),"Yes",IF(AG2754&gt;Config!$B$41,"Yes","No"))</f>
        <v>Yes</v>
      </c>
    </row>
    <row r="2755" spans="1:34" x14ac:dyDescent="0.25">
      <c r="A2755" s="1" t="s">
        <v>19761</v>
      </c>
      <c r="B2755" s="1" t="s">
        <v>3087</v>
      </c>
      <c r="C2755" s="1" t="s">
        <v>598</v>
      </c>
      <c r="D2755" s="1" t="s">
        <v>3674</v>
      </c>
      <c r="E2755" s="1" t="s">
        <v>35168</v>
      </c>
      <c r="F2755" s="1" t="s">
        <v>19762</v>
      </c>
      <c r="G2755" t="str">
        <f t="shared" ref="G2755:G2818" si="301">IFERROR(IF(OR(TRIM(F2755)="",LEN(F2755)-LEN(SUBSTITUTE(F2755,"@",""))&lt;&gt;1,FIND("@",F2755)=1,RIGHT(F2755,1)=".",ISNUMBER(SEARCH(" ",F2755)),ISERROR(FIND(".",F2755,FIND("@",F2755)+2))),"Invalid","Valid"),"Invalid")</f>
        <v>Valid</v>
      </c>
      <c r="H2755" s="1" t="s">
        <v>19763</v>
      </c>
      <c r="I2755" t="str" cm="1">
        <f t="array" ref="I2755">IF(OR(TRIM(H2755)="",ISNUMBER(SEARCH("#",H2755)),AA2755&lt;Config!$B$8,SUMPRODUCT(--ISNUMBER(SEARCH({"a";"b";"c";"d";"e";"f";"g";"h";"i";"j";"k";"l";"m";"n";"o";"p";"q";"r";"s";"t";"u";"v";"w";"x";"y";"z"},H2755)))&gt;0),"Invalid","Valid")</f>
        <v>Valid</v>
      </c>
      <c r="J2755" s="1" t="s">
        <v>19764</v>
      </c>
      <c r="K2755" s="1" t="s">
        <v>83</v>
      </c>
      <c r="L2755" s="1" t="s">
        <v>164</v>
      </c>
      <c r="M2755" s="1" t="s">
        <v>103</v>
      </c>
      <c r="N2755" s="1" t="s">
        <v>51</v>
      </c>
      <c r="O2755" s="1" t="s">
        <v>69</v>
      </c>
      <c r="P2755" t="s">
        <v>328</v>
      </c>
      <c r="Q2755" s="1" t="s">
        <v>33838</v>
      </c>
      <c r="R2755" s="1" t="s">
        <v>19765</v>
      </c>
      <c r="S2755" s="1" t="s">
        <v>19766</v>
      </c>
      <c r="T2755" s="1" t="s">
        <v>19767</v>
      </c>
      <c r="U2755" s="1" t="s">
        <v>19768</v>
      </c>
      <c r="V2755" s="1" t="s">
        <v>13577</v>
      </c>
      <c r="W2755" s="1" t="s">
        <v>75</v>
      </c>
      <c r="X2755" t="str">
        <f t="shared" ref="X2755:X2818" si="302">IF(Z2755=0,"Complete","Incomplete")</f>
        <v>Complete</v>
      </c>
      <c r="Y2755">
        <f>MAX(0,100-IF(G2755="Invalid",Config!$B$5,0)-IF(I2755="Invalid",Config!$B$6,0)-IF(X2755="Incomplete",Config!$B$7,0)-IF(AF2755="Yes",Config!$B$37,0))</f>
        <v>100</v>
      </c>
      <c r="Z2755" s="1">
        <f>IF(OR(TRIM(B2755)="",COUNTIF(Config!$B$15:$B$19,B2755)&gt;0),1,0)+IF(OR(TRIM(C2755)="",COUNTIF(Config!$B$15:$B$19,C2755)&gt;0),1,0)+IF(OR(TRIM(F2755)="",COUNTIF(Config!$B$15:$B$19,F2755)&gt;0),1,0)+IF(OR(TRIM(H2755)="",COUNTIF(Config!$B$15:$B$19,H2755)&gt;0),1,0)+IF(OR(TRIM(E2755)="",COUNTIF(Config!$B$15:$B$19,E2755)&gt;0),1,0)+IF(OR(TRIM(K2755)="",COUNTIF(Config!$B$15:$B$19,K2755)&gt;0),1,0)+IF(OR(TRIM(P2755)="",COUNTIF(Config!$B$15:$B$19,P2755)&gt;0),1,0)+IF(OR(TRIM(R2755)="",COUNTIF(Config!$B$15:$B$19,R2755)&gt;0),1,0)</f>
        <v>0</v>
      </c>
      <c r="AA2755" s="1" cm="1">
        <f t="array" ref="AA2755">SUMPRODUCT(LEN(H2755)-LEN(SUBSTITUTE(H2755,{"0";"1";"2";"3";"4";"5";"6";"7";"8";"9"},"")))</f>
        <v>10</v>
      </c>
      <c r="AC2755" t="str">
        <f t="shared" ref="AC2755:AC2818" si="303">_xlfn.TEXTJOIN("; ",TRUE,IF(G2755="Invalid","Invalid Email",""),IF(I2755="Invalid","Invalid Phone",""),IF(X2755="Incomplete","Incomplete Profile",""),IF(AF2755="Yes","Potential Duplicate",""))</f>
        <v/>
      </c>
      <c r="AD2755">
        <f t="shared" ref="AD2755:AD2818" si="304">IF(OR(TRIM(F2755)="",G2755="Invalid"),0,COUNTIF($F$2:$F$5131,F2755))</f>
        <v>1</v>
      </c>
      <c r="AE2755">
        <f t="shared" ref="AE2755:AE2818" si="305">IF(OR(TRIM(H2755)="",I2755="Invalid"),0,COUNTIF($H$2:$H$5131,H2755))</f>
        <v>1</v>
      </c>
      <c r="AF2755" t="str">
        <f t="shared" ref="AF2755:AF2818" si="306">IF(OR(AD2755&gt;1,AE2755&gt;1),"Yes","No")</f>
        <v>No</v>
      </c>
      <c r="AG2755">
        <f t="shared" ref="AG2755:AG2818" ca="1" si="307">IFERROR(TODAY()-DATEVALUE(V2755),IFERROR(TODAY()-DATE(VALUE(RIGHT(V2755,4)),VALUE(MID(V2755,FIND("/",V2755)+1,FIND("/",V2755,FIND("/",V2755)+1)-FIND("/",V2755)-1)),VALUE(LEFT(V2755,FIND("/",V2755)-1))),""))</f>
        <v>421</v>
      </c>
      <c r="AH2755" t="str">
        <f ca="1">IF(OR(V2755="",AG2755=""),"Yes",IF(AG2755&gt;Config!$B$41,"Yes","No"))</f>
        <v>Yes</v>
      </c>
    </row>
    <row r="2756" spans="1:34" x14ac:dyDescent="0.25">
      <c r="A2756" s="1" t="s">
        <v>19769</v>
      </c>
      <c r="B2756" s="1" t="s">
        <v>597</v>
      </c>
      <c r="C2756" s="1" t="s">
        <v>157</v>
      </c>
      <c r="D2756" s="1" t="s">
        <v>19770</v>
      </c>
      <c r="E2756" s="1" t="s">
        <v>33901</v>
      </c>
      <c r="F2756" s="1" t="s">
        <v>19771</v>
      </c>
      <c r="G2756" t="str">
        <f t="shared" si="301"/>
        <v>Valid</v>
      </c>
      <c r="H2756" s="1" t="s">
        <v>19772</v>
      </c>
      <c r="I2756" t="str" cm="1">
        <f t="array" ref="I2756">IF(OR(TRIM(H2756)="",ISNUMBER(SEARCH("#",H2756)),AA2756&lt;Config!$B$8,SUMPRODUCT(--ISNUMBER(SEARCH({"a";"b";"c";"d";"e";"f";"g";"h";"i";"j";"k";"l";"m";"n";"o";"p";"q";"r";"s";"t";"u";"v";"w";"x";"y";"z"},H2756)))&gt;0),"Invalid","Valid")</f>
        <v>Valid</v>
      </c>
      <c r="J2756" s="1" t="s">
        <v>19773</v>
      </c>
      <c r="K2756" s="1" t="s">
        <v>66</v>
      </c>
      <c r="L2756" s="1" t="s">
        <v>134</v>
      </c>
      <c r="M2756" s="1" t="s">
        <v>50</v>
      </c>
      <c r="N2756" s="1" t="s">
        <v>252</v>
      </c>
      <c r="O2756" s="1" t="s">
        <v>196</v>
      </c>
      <c r="P2756" t="s">
        <v>53</v>
      </c>
      <c r="Q2756" s="1" t="s">
        <v>197</v>
      </c>
      <c r="R2756" s="1" t="s">
        <v>55</v>
      </c>
      <c r="S2756" s="1" t="s">
        <v>12696</v>
      </c>
      <c r="T2756" s="1" t="s">
        <v>19774</v>
      </c>
      <c r="U2756" s="1" t="s">
        <v>2806</v>
      </c>
      <c r="V2756" s="1" t="s">
        <v>4743</v>
      </c>
      <c r="W2756" s="1" t="s">
        <v>125</v>
      </c>
      <c r="X2756" t="str">
        <f t="shared" si="302"/>
        <v>Complete</v>
      </c>
      <c r="Y2756">
        <f>MAX(0,100-IF(G2756="Invalid",Config!$B$5,0)-IF(I2756="Invalid",Config!$B$6,0)-IF(X2756="Incomplete",Config!$B$7,0)-IF(AF2756="Yes",Config!$B$37,0))</f>
        <v>100</v>
      </c>
      <c r="Z2756" s="1">
        <f>IF(OR(TRIM(B2756)="",COUNTIF(Config!$B$15:$B$19,B2756)&gt;0),1,0)+IF(OR(TRIM(C2756)="",COUNTIF(Config!$B$15:$B$19,C2756)&gt;0),1,0)+IF(OR(TRIM(F2756)="",COUNTIF(Config!$B$15:$B$19,F2756)&gt;0),1,0)+IF(OR(TRIM(H2756)="",COUNTIF(Config!$B$15:$B$19,H2756)&gt;0),1,0)+IF(OR(TRIM(E2756)="",COUNTIF(Config!$B$15:$B$19,E2756)&gt;0),1,0)+IF(OR(TRIM(K2756)="",COUNTIF(Config!$B$15:$B$19,K2756)&gt;0),1,0)+IF(OR(TRIM(P2756)="",COUNTIF(Config!$B$15:$B$19,P2756)&gt;0),1,0)+IF(OR(TRIM(R2756)="",COUNTIF(Config!$B$15:$B$19,R2756)&gt;0),1,0)</f>
        <v>0</v>
      </c>
      <c r="AA2756" s="1" cm="1">
        <f t="array" ref="AA2756">SUMPRODUCT(LEN(H2756)-LEN(SUBSTITUTE(H2756,{"0";"1";"2";"3";"4";"5";"6";"7";"8";"9"},"")))</f>
        <v>12</v>
      </c>
      <c r="AC2756" t="str">
        <f t="shared" si="303"/>
        <v/>
      </c>
      <c r="AD2756">
        <f t="shared" si="304"/>
        <v>1</v>
      </c>
      <c r="AE2756">
        <f t="shared" si="305"/>
        <v>1</v>
      </c>
      <c r="AF2756" t="str">
        <f t="shared" si="306"/>
        <v>No</v>
      </c>
      <c r="AG2756">
        <f t="shared" ca="1" si="307"/>
        <v>333</v>
      </c>
      <c r="AH2756" t="str">
        <f ca="1">IF(OR(V2756="",AG2756=""),"Yes",IF(AG2756&gt;Config!$B$41,"Yes","No"))</f>
        <v>No</v>
      </c>
    </row>
    <row r="2757" spans="1:34" x14ac:dyDescent="0.25">
      <c r="A2757" s="1" t="s">
        <v>19775</v>
      </c>
      <c r="B2757" s="1" t="s">
        <v>4638</v>
      </c>
      <c r="C2757" s="1" t="s">
        <v>33938</v>
      </c>
      <c r="D2757" s="1" t="s">
        <v>35169</v>
      </c>
      <c r="E2757" s="1" t="s">
        <v>681</v>
      </c>
      <c r="F2757" s="1" t="s">
        <v>19776</v>
      </c>
      <c r="G2757" t="str">
        <f t="shared" si="301"/>
        <v>Invalid</v>
      </c>
      <c r="H2757" s="1" t="s">
        <v>19777</v>
      </c>
      <c r="I2757" t="str" cm="1">
        <f t="array" ref="I2757">IF(OR(TRIM(H2757)="",ISNUMBER(SEARCH("#",H2757)),AA2757&lt;Config!$B$8,SUMPRODUCT(--ISNUMBER(SEARCH({"a";"b";"c";"d";"e";"f";"g";"h";"i";"j";"k";"l";"m";"n";"o";"p";"q";"r";"s";"t";"u";"v";"w";"x";"y";"z"},H2757)))&gt;0),"Invalid","Valid")</f>
        <v>Valid</v>
      </c>
      <c r="J2757" s="1" t="s">
        <v>19778</v>
      </c>
      <c r="K2757" s="1" t="s">
        <v>722</v>
      </c>
      <c r="L2757" s="1" t="s">
        <v>179</v>
      </c>
      <c r="M2757" s="1" t="s">
        <v>235</v>
      </c>
      <c r="N2757" s="1" t="s">
        <v>33819</v>
      </c>
      <c r="O2757" s="1" t="s">
        <v>69</v>
      </c>
      <c r="P2757" t="s">
        <v>53</v>
      </c>
      <c r="Q2757" s="1" t="s">
        <v>197</v>
      </c>
      <c r="R2757" s="1" t="s">
        <v>198</v>
      </c>
      <c r="S2757" s="1" t="s">
        <v>19779</v>
      </c>
      <c r="T2757" s="1" t="s">
        <v>19780</v>
      </c>
      <c r="U2757" s="1" t="s">
        <v>5193</v>
      </c>
      <c r="V2757" s="1" t="s">
        <v>4859</v>
      </c>
      <c r="W2757" s="1" t="s">
        <v>60</v>
      </c>
      <c r="X2757" t="str">
        <f t="shared" si="302"/>
        <v>Complete</v>
      </c>
      <c r="Y2757">
        <f>MAX(0,100-IF(G2757="Invalid",Config!$B$5,0)-IF(I2757="Invalid",Config!$B$6,0)-IF(X2757="Incomplete",Config!$B$7,0)-IF(AF2757="Yes",Config!$B$37,0))</f>
        <v>70</v>
      </c>
      <c r="Z2757" s="1">
        <f>IF(OR(TRIM(B2757)="",COUNTIF(Config!$B$15:$B$19,B2757)&gt;0),1,0)+IF(OR(TRIM(C2757)="",COUNTIF(Config!$B$15:$B$19,C2757)&gt;0),1,0)+IF(OR(TRIM(F2757)="",COUNTIF(Config!$B$15:$B$19,F2757)&gt;0),1,0)+IF(OR(TRIM(H2757)="",COUNTIF(Config!$B$15:$B$19,H2757)&gt;0),1,0)+IF(OR(TRIM(E2757)="",COUNTIF(Config!$B$15:$B$19,E2757)&gt;0),1,0)+IF(OR(TRIM(K2757)="",COUNTIF(Config!$B$15:$B$19,K2757)&gt;0),1,0)+IF(OR(TRIM(P2757)="",COUNTIF(Config!$B$15:$B$19,P2757)&gt;0),1,0)+IF(OR(TRIM(R2757)="",COUNTIF(Config!$B$15:$B$19,R2757)&gt;0),1,0)</f>
        <v>0</v>
      </c>
      <c r="AA2757" s="1" cm="1">
        <f t="array" ref="AA2757">SUMPRODUCT(LEN(H2757)-LEN(SUBSTITUTE(H2757,{"0";"1";"2";"3";"4";"5";"6";"7";"8";"9"},"")))</f>
        <v>12</v>
      </c>
      <c r="AC2757" t="str">
        <f t="shared" si="303"/>
        <v>Invalid Email</v>
      </c>
      <c r="AD2757">
        <f t="shared" si="304"/>
        <v>0</v>
      </c>
      <c r="AE2757">
        <f t="shared" si="305"/>
        <v>1</v>
      </c>
      <c r="AF2757" t="str">
        <f t="shared" si="306"/>
        <v>No</v>
      </c>
      <c r="AG2757">
        <f t="shared" ca="1" si="307"/>
        <v>100</v>
      </c>
      <c r="AH2757" t="str">
        <f ca="1">IF(OR(V2757="",AG2757=""),"Yes",IF(AG2757&gt;Config!$B$41,"Yes","No"))</f>
        <v>No</v>
      </c>
    </row>
    <row r="2758" spans="1:34" x14ac:dyDescent="0.25">
      <c r="A2758" s="1" t="s">
        <v>19781</v>
      </c>
      <c r="B2758" s="1" t="s">
        <v>336</v>
      </c>
      <c r="C2758" s="1" t="s">
        <v>173</v>
      </c>
      <c r="D2758" s="1" t="s">
        <v>19782</v>
      </c>
      <c r="E2758" s="1" t="s">
        <v>642</v>
      </c>
      <c r="F2758" s="1" t="s">
        <v>12712</v>
      </c>
      <c r="G2758" t="str">
        <f t="shared" si="301"/>
        <v>Invalid</v>
      </c>
      <c r="H2758" s="1" t="s">
        <v>19783</v>
      </c>
      <c r="I2758" t="str" cm="1">
        <f t="array" ref="I2758">IF(OR(TRIM(H2758)="",ISNUMBER(SEARCH("#",H2758)),AA2758&lt;Config!$B$8,SUMPRODUCT(--ISNUMBER(SEARCH({"a";"b";"c";"d";"e";"f";"g";"h";"i";"j";"k";"l";"m";"n";"o";"p";"q";"r";"s";"t";"u";"v";"w";"x";"y";"z"},H2758)))&gt;0),"Invalid","Valid")</f>
        <v>Valid</v>
      </c>
      <c r="J2758" s="1" t="s">
        <v>19784</v>
      </c>
      <c r="K2758" s="1" t="s">
        <v>625</v>
      </c>
      <c r="L2758" s="1" t="s">
        <v>164</v>
      </c>
      <c r="M2758" s="1" t="s">
        <v>103</v>
      </c>
      <c r="N2758" s="1" t="s">
        <v>224</v>
      </c>
      <c r="O2758" s="1" t="s">
        <v>196</v>
      </c>
      <c r="P2758" t="s">
        <v>104</v>
      </c>
      <c r="Q2758" s="1" t="s">
        <v>302</v>
      </c>
      <c r="R2758" s="1" t="s">
        <v>106</v>
      </c>
      <c r="S2758" s="1" t="s">
        <v>19785</v>
      </c>
      <c r="T2758" s="1" t="s">
        <v>19786</v>
      </c>
      <c r="U2758" s="1" t="s">
        <v>8531</v>
      </c>
      <c r="V2758" s="1" t="s">
        <v>4230</v>
      </c>
      <c r="W2758" s="1" t="s">
        <v>94</v>
      </c>
      <c r="X2758" t="str">
        <f t="shared" si="302"/>
        <v>Complete</v>
      </c>
      <c r="Y2758">
        <f>MAX(0,100-IF(G2758="Invalid",Config!$B$5,0)-IF(I2758="Invalid",Config!$B$6,0)-IF(X2758="Incomplete",Config!$B$7,0)-IF(AF2758="Yes",Config!$B$37,0))</f>
        <v>70</v>
      </c>
      <c r="Z2758" s="1">
        <f>IF(OR(TRIM(B2758)="",COUNTIF(Config!$B$15:$B$19,B2758)&gt;0),1,0)+IF(OR(TRIM(C2758)="",COUNTIF(Config!$B$15:$B$19,C2758)&gt;0),1,0)+IF(OR(TRIM(F2758)="",COUNTIF(Config!$B$15:$B$19,F2758)&gt;0),1,0)+IF(OR(TRIM(H2758)="",COUNTIF(Config!$B$15:$B$19,H2758)&gt;0),1,0)+IF(OR(TRIM(E2758)="",COUNTIF(Config!$B$15:$B$19,E2758)&gt;0),1,0)+IF(OR(TRIM(K2758)="",COUNTIF(Config!$B$15:$B$19,K2758)&gt;0),1,0)+IF(OR(TRIM(P2758)="",COUNTIF(Config!$B$15:$B$19,P2758)&gt;0),1,0)+IF(OR(TRIM(R2758)="",COUNTIF(Config!$B$15:$B$19,R2758)&gt;0),1,0)</f>
        <v>0</v>
      </c>
      <c r="AA2758" s="1" cm="1">
        <f t="array" ref="AA2758">SUMPRODUCT(LEN(H2758)-LEN(SUBSTITUTE(H2758,{"0";"1";"2";"3";"4";"5";"6";"7";"8";"9"},"")))</f>
        <v>11</v>
      </c>
      <c r="AC2758" t="str">
        <f t="shared" si="303"/>
        <v>Invalid Email</v>
      </c>
      <c r="AD2758">
        <f t="shared" si="304"/>
        <v>0</v>
      </c>
      <c r="AE2758">
        <f t="shared" si="305"/>
        <v>1</v>
      </c>
      <c r="AF2758" t="str">
        <f t="shared" si="306"/>
        <v>No</v>
      </c>
      <c r="AG2758">
        <f t="shared" ca="1" si="307"/>
        <v>272</v>
      </c>
      <c r="AH2758" t="str">
        <f ca="1">IF(OR(V2758="",AG2758=""),"Yes",IF(AG2758&gt;Config!$B$41,"Yes","No"))</f>
        <v>No</v>
      </c>
    </row>
    <row r="2759" spans="1:34" x14ac:dyDescent="0.25">
      <c r="A2759" s="1" t="s">
        <v>19787</v>
      </c>
      <c r="B2759" s="1" t="s">
        <v>619</v>
      </c>
      <c r="C2759" s="1" t="s">
        <v>1441</v>
      </c>
      <c r="D2759" s="1" t="s">
        <v>19788</v>
      </c>
      <c r="E2759" s="1" t="s">
        <v>33824</v>
      </c>
      <c r="F2759" s="1" t="s">
        <v>19789</v>
      </c>
      <c r="G2759" t="str">
        <f t="shared" si="301"/>
        <v>Valid</v>
      </c>
      <c r="H2759" s="1" t="s">
        <v>1645</v>
      </c>
      <c r="I2759" t="str" cm="1">
        <f t="array" ref="I2759">IF(OR(TRIM(H2759)="",ISNUMBER(SEARCH("#",H2759)),AA2759&lt;Config!$B$8,SUMPRODUCT(--ISNUMBER(SEARCH({"a";"b";"c";"d";"e";"f";"g";"h";"i";"j";"k";"l";"m";"n";"o";"p";"q";"r";"s";"t";"u";"v";"w";"x";"y";"z"},H2759)))&gt;0),"Invalid","Valid")</f>
        <v>Valid</v>
      </c>
      <c r="J2759" s="1" t="s">
        <v>19790</v>
      </c>
      <c r="K2759" s="1" t="s">
        <v>625</v>
      </c>
      <c r="L2759" s="1" t="s">
        <v>84</v>
      </c>
      <c r="M2759" s="1" t="s">
        <v>343</v>
      </c>
      <c r="N2759" s="1" t="s">
        <v>211</v>
      </c>
      <c r="O2759" s="1" t="s">
        <v>52</v>
      </c>
      <c r="P2759" t="s">
        <v>314</v>
      </c>
      <c r="Q2759" s="1" t="s">
        <v>315</v>
      </c>
      <c r="R2759" s="1" t="s">
        <v>315</v>
      </c>
      <c r="S2759" s="1" t="s">
        <v>19791</v>
      </c>
      <c r="T2759" s="1" t="s">
        <v>19792</v>
      </c>
      <c r="U2759" s="1" t="s">
        <v>19793</v>
      </c>
      <c r="V2759" s="1" t="s">
        <v>3602</v>
      </c>
      <c r="W2759" s="1" t="s">
        <v>75</v>
      </c>
      <c r="X2759" t="str">
        <f t="shared" si="302"/>
        <v>Complete</v>
      </c>
      <c r="Y2759">
        <f>MAX(0,100-IF(G2759="Invalid",Config!$B$5,0)-IF(I2759="Invalid",Config!$B$6,0)-IF(X2759="Incomplete",Config!$B$7,0)-IF(AF2759="Yes",Config!$B$37,0))</f>
        <v>75</v>
      </c>
      <c r="Z2759" s="1">
        <f>IF(OR(TRIM(B2759)="",COUNTIF(Config!$B$15:$B$19,B2759)&gt;0),1,0)+IF(OR(TRIM(C2759)="",COUNTIF(Config!$B$15:$B$19,C2759)&gt;0),1,0)+IF(OR(TRIM(F2759)="",COUNTIF(Config!$B$15:$B$19,F2759)&gt;0),1,0)+IF(OR(TRIM(H2759)="",COUNTIF(Config!$B$15:$B$19,H2759)&gt;0),1,0)+IF(OR(TRIM(E2759)="",COUNTIF(Config!$B$15:$B$19,E2759)&gt;0),1,0)+IF(OR(TRIM(K2759)="",COUNTIF(Config!$B$15:$B$19,K2759)&gt;0),1,0)+IF(OR(TRIM(P2759)="",COUNTIF(Config!$B$15:$B$19,P2759)&gt;0),1,0)+IF(OR(TRIM(R2759)="",COUNTIF(Config!$B$15:$B$19,R2759)&gt;0),1,0)</f>
        <v>0</v>
      </c>
      <c r="AA2759" s="1" cm="1">
        <f t="array" ref="AA2759">SUMPRODUCT(LEN(H2759)-LEN(SUBSTITUTE(H2759,{"0";"1";"2";"3";"4";"5";"6";"7";"8";"9"},"")))</f>
        <v>10</v>
      </c>
      <c r="AC2759" t="str">
        <f t="shared" si="303"/>
        <v>Potential Duplicate</v>
      </c>
      <c r="AD2759">
        <f t="shared" si="304"/>
        <v>1</v>
      </c>
      <c r="AE2759">
        <f t="shared" si="305"/>
        <v>2</v>
      </c>
      <c r="AF2759" t="str">
        <f t="shared" si="306"/>
        <v>Yes</v>
      </c>
      <c r="AG2759">
        <f t="shared" ca="1" si="307"/>
        <v>654</v>
      </c>
      <c r="AH2759" t="str">
        <f ca="1">IF(OR(V2759="",AG2759=""),"Yes",IF(AG2759&gt;Config!$B$41,"Yes","No"))</f>
        <v>Yes</v>
      </c>
    </row>
    <row r="2760" spans="1:34" x14ac:dyDescent="0.25">
      <c r="A2760" s="1" t="s">
        <v>19794</v>
      </c>
      <c r="B2760" s="1" t="s">
        <v>4687</v>
      </c>
      <c r="C2760" s="1" t="s">
        <v>128</v>
      </c>
      <c r="D2760" s="1" t="s">
        <v>19795</v>
      </c>
      <c r="E2760" s="1" t="s">
        <v>35170</v>
      </c>
      <c r="F2760" s="1" t="s">
        <v>19796</v>
      </c>
      <c r="G2760" t="str">
        <f t="shared" si="301"/>
        <v>Valid</v>
      </c>
      <c r="H2760" s="1" t="s">
        <v>19797</v>
      </c>
      <c r="I2760" t="str" cm="1">
        <f t="array" ref="I2760">IF(OR(TRIM(H2760)="",ISNUMBER(SEARCH("#",H2760)),AA2760&lt;Config!$B$8,SUMPRODUCT(--ISNUMBER(SEARCH({"a";"b";"c";"d";"e";"f";"g";"h";"i";"j";"k";"l";"m";"n";"o";"p";"q";"r";"s";"t";"u";"v";"w";"x";"y";"z"},H2760)))&gt;0),"Invalid","Valid")</f>
        <v>Valid</v>
      </c>
      <c r="J2760" s="1" t="s">
        <v>19798</v>
      </c>
      <c r="K2760" s="1" t="s">
        <v>369</v>
      </c>
      <c r="L2760" s="1" t="s">
        <v>67</v>
      </c>
      <c r="M2760" s="1" t="s">
        <v>85</v>
      </c>
      <c r="N2760" s="1" t="s">
        <v>31</v>
      </c>
      <c r="O2760" s="1" t="s">
        <v>69</v>
      </c>
      <c r="P2760" t="s">
        <v>87</v>
      </c>
      <c r="Q2760" s="1" t="s">
        <v>88</v>
      </c>
      <c r="R2760" s="1" t="s">
        <v>89</v>
      </c>
      <c r="S2760" s="1" t="s">
        <v>13647</v>
      </c>
      <c r="T2760" s="1" t="s">
        <v>19799</v>
      </c>
      <c r="U2760" s="1" t="s">
        <v>6187</v>
      </c>
      <c r="V2760" s="1" t="s">
        <v>8052</v>
      </c>
      <c r="W2760" s="1" t="s">
        <v>60</v>
      </c>
      <c r="X2760" t="str">
        <f t="shared" si="302"/>
        <v>Complete</v>
      </c>
      <c r="Y2760">
        <f>MAX(0,100-IF(G2760="Invalid",Config!$B$5,0)-IF(I2760="Invalid",Config!$B$6,0)-IF(X2760="Incomplete",Config!$B$7,0)-IF(AF2760="Yes",Config!$B$37,0))</f>
        <v>100</v>
      </c>
      <c r="Z2760" s="1">
        <f>IF(OR(TRIM(B2760)="",COUNTIF(Config!$B$15:$B$19,B2760)&gt;0),1,0)+IF(OR(TRIM(C2760)="",COUNTIF(Config!$B$15:$B$19,C2760)&gt;0),1,0)+IF(OR(TRIM(F2760)="",COUNTIF(Config!$B$15:$B$19,F2760)&gt;0),1,0)+IF(OR(TRIM(H2760)="",COUNTIF(Config!$B$15:$B$19,H2760)&gt;0),1,0)+IF(OR(TRIM(E2760)="",COUNTIF(Config!$B$15:$B$19,E2760)&gt;0),1,0)+IF(OR(TRIM(K2760)="",COUNTIF(Config!$B$15:$B$19,K2760)&gt;0),1,0)+IF(OR(TRIM(P2760)="",COUNTIF(Config!$B$15:$B$19,P2760)&gt;0),1,0)+IF(OR(TRIM(R2760)="",COUNTIF(Config!$B$15:$B$19,R2760)&gt;0),1,0)</f>
        <v>0</v>
      </c>
      <c r="AA2760" s="1" cm="1">
        <f t="array" ref="AA2760">SUMPRODUCT(LEN(H2760)-LEN(SUBSTITUTE(H2760,{"0";"1";"2";"3";"4";"5";"6";"7";"8";"9"},"")))</f>
        <v>11</v>
      </c>
      <c r="AC2760" t="str">
        <f t="shared" si="303"/>
        <v/>
      </c>
      <c r="AD2760">
        <f t="shared" si="304"/>
        <v>1</v>
      </c>
      <c r="AE2760">
        <f t="shared" si="305"/>
        <v>1</v>
      </c>
      <c r="AF2760" t="str">
        <f t="shared" si="306"/>
        <v>No</v>
      </c>
      <c r="AG2760">
        <f t="shared" ca="1" si="307"/>
        <v>545</v>
      </c>
      <c r="AH2760" t="str">
        <f ca="1">IF(OR(V2760="",AG2760=""),"Yes",IF(AG2760&gt;Config!$B$41,"Yes","No"))</f>
        <v>Yes</v>
      </c>
    </row>
    <row r="2761" spans="1:34" x14ac:dyDescent="0.25">
      <c r="A2761" s="1" t="s">
        <v>19800</v>
      </c>
      <c r="B2761" s="1" t="s">
        <v>534</v>
      </c>
      <c r="C2761" s="1" t="s">
        <v>828</v>
      </c>
      <c r="D2761" s="1" t="s">
        <v>19801</v>
      </c>
      <c r="E2761" s="1" t="s">
        <v>34572</v>
      </c>
      <c r="F2761" s="1" t="s">
        <v>19802</v>
      </c>
      <c r="G2761" t="str">
        <f t="shared" si="301"/>
        <v>Valid</v>
      </c>
      <c r="H2761" s="1" t="s">
        <v>19803</v>
      </c>
      <c r="I2761" t="str" cm="1">
        <f t="array" ref="I2761">IF(OR(TRIM(H2761)="",ISNUMBER(SEARCH("#",H2761)),AA2761&lt;Config!$B$8,SUMPRODUCT(--ISNUMBER(SEARCH({"a";"b";"c";"d";"e";"f";"g";"h";"i";"j";"k";"l";"m";"n";"o";"p";"q";"r";"s";"t";"u";"v";"w";"x";"y";"z"},H2761)))&gt;0),"Invalid","Valid")</f>
        <v>Valid</v>
      </c>
      <c r="J2761" s="1" t="s">
        <v>19804</v>
      </c>
      <c r="K2761" s="1" t="s">
        <v>504</v>
      </c>
      <c r="L2761" s="1" t="s">
        <v>84</v>
      </c>
      <c r="M2761" s="1" t="s">
        <v>50</v>
      </c>
      <c r="N2761" s="1" t="s">
        <v>358</v>
      </c>
      <c r="O2761" s="1" t="s">
        <v>149</v>
      </c>
      <c r="P2761" t="s">
        <v>314</v>
      </c>
      <c r="Q2761" s="1" t="s">
        <v>663</v>
      </c>
      <c r="R2761" s="1" t="s">
        <v>315</v>
      </c>
      <c r="S2761" s="1" t="s">
        <v>19805</v>
      </c>
      <c r="T2761" s="1" t="s">
        <v>19806</v>
      </c>
      <c r="U2761" s="1" t="s">
        <v>907</v>
      </c>
      <c r="V2761" s="1" t="s">
        <v>9434</v>
      </c>
      <c r="W2761" s="1" t="s">
        <v>186</v>
      </c>
      <c r="X2761" t="str">
        <f t="shared" si="302"/>
        <v>Complete</v>
      </c>
      <c r="Y2761">
        <f>MAX(0,100-IF(G2761="Invalid",Config!$B$5,0)-IF(I2761="Invalid",Config!$B$6,0)-IF(X2761="Incomplete",Config!$B$7,0)-IF(AF2761="Yes",Config!$B$37,0))</f>
        <v>100</v>
      </c>
      <c r="Z2761" s="1">
        <f>IF(OR(TRIM(B2761)="",COUNTIF(Config!$B$15:$B$19,B2761)&gt;0),1,0)+IF(OR(TRIM(C2761)="",COUNTIF(Config!$B$15:$B$19,C2761)&gt;0),1,0)+IF(OR(TRIM(F2761)="",COUNTIF(Config!$B$15:$B$19,F2761)&gt;0),1,0)+IF(OR(TRIM(H2761)="",COUNTIF(Config!$B$15:$B$19,H2761)&gt;0),1,0)+IF(OR(TRIM(E2761)="",COUNTIF(Config!$B$15:$B$19,E2761)&gt;0),1,0)+IF(OR(TRIM(K2761)="",COUNTIF(Config!$B$15:$B$19,K2761)&gt;0),1,0)+IF(OR(TRIM(P2761)="",COUNTIF(Config!$B$15:$B$19,P2761)&gt;0),1,0)+IF(OR(TRIM(R2761)="",COUNTIF(Config!$B$15:$B$19,R2761)&gt;0),1,0)</f>
        <v>0</v>
      </c>
      <c r="AA2761" s="1" cm="1">
        <f t="array" ref="AA2761">SUMPRODUCT(LEN(H2761)-LEN(SUBSTITUTE(H2761,{"0";"1";"2";"3";"4";"5";"6";"7";"8";"9"},"")))</f>
        <v>12</v>
      </c>
      <c r="AC2761" t="str">
        <f t="shared" si="303"/>
        <v/>
      </c>
      <c r="AD2761">
        <f t="shared" si="304"/>
        <v>1</v>
      </c>
      <c r="AE2761">
        <f t="shared" si="305"/>
        <v>1</v>
      </c>
      <c r="AF2761" t="str">
        <f t="shared" si="306"/>
        <v>No</v>
      </c>
      <c r="AG2761">
        <f t="shared" ca="1" si="307"/>
        <v>407</v>
      </c>
      <c r="AH2761" t="str">
        <f ca="1">IF(OR(V2761="",AG2761=""),"Yes",IF(AG2761&gt;Config!$B$41,"Yes","No"))</f>
        <v>Yes</v>
      </c>
    </row>
    <row r="2762" spans="1:34" x14ac:dyDescent="0.25">
      <c r="A2762" s="1" t="s">
        <v>19807</v>
      </c>
      <c r="B2762" s="1" t="s">
        <v>774</v>
      </c>
      <c r="C2762" s="1" t="s">
        <v>398</v>
      </c>
      <c r="D2762" s="1" t="s">
        <v>19808</v>
      </c>
      <c r="E2762" s="1" t="s">
        <v>34786</v>
      </c>
      <c r="F2762" s="1" t="s">
        <v>19809</v>
      </c>
      <c r="G2762" t="str">
        <f t="shared" si="301"/>
        <v>Valid</v>
      </c>
      <c r="H2762" s="1" t="s">
        <v>19810</v>
      </c>
      <c r="I2762" t="str" cm="1">
        <f t="array" ref="I2762">IF(OR(TRIM(H2762)="",ISNUMBER(SEARCH("#",H2762)),AA2762&lt;Config!$B$8,SUMPRODUCT(--ISNUMBER(SEARCH({"a";"b";"c";"d";"e";"f";"g";"h";"i";"j";"k";"l";"m";"n";"o";"p";"q";"r";"s";"t";"u";"v";"w";"x";"y";"z"},H2762)))&gt;0),"Invalid","Valid")</f>
        <v>Valid</v>
      </c>
      <c r="J2762" s="1" t="s">
        <v>19811</v>
      </c>
      <c r="K2762" s="1" t="s">
        <v>722</v>
      </c>
      <c r="L2762" s="1" t="s">
        <v>134</v>
      </c>
      <c r="M2762" s="1" t="s">
        <v>135</v>
      </c>
      <c r="N2762" s="1" t="s">
        <v>86</v>
      </c>
      <c r="O2762" s="1" t="s">
        <v>69</v>
      </c>
      <c r="P2762" t="s">
        <v>87</v>
      </c>
      <c r="Q2762" s="1" t="s">
        <v>166</v>
      </c>
      <c r="R2762" s="1" t="s">
        <v>136</v>
      </c>
      <c r="S2762" s="1" t="s">
        <v>19812</v>
      </c>
      <c r="T2762" s="1" t="s">
        <v>19813</v>
      </c>
      <c r="U2762" s="1" t="s">
        <v>19814</v>
      </c>
      <c r="V2762" s="1" t="s">
        <v>123</v>
      </c>
      <c r="W2762" s="1" t="s">
        <v>186</v>
      </c>
      <c r="X2762" t="str">
        <f t="shared" si="302"/>
        <v>Complete</v>
      </c>
      <c r="Y2762">
        <f>MAX(0,100-IF(G2762="Invalid",Config!$B$5,0)-IF(I2762="Invalid",Config!$B$6,0)-IF(X2762="Incomplete",Config!$B$7,0)-IF(AF2762="Yes",Config!$B$37,0))</f>
        <v>100</v>
      </c>
      <c r="Z2762" s="1">
        <f>IF(OR(TRIM(B2762)="",COUNTIF(Config!$B$15:$B$19,B2762)&gt;0),1,0)+IF(OR(TRIM(C2762)="",COUNTIF(Config!$B$15:$B$19,C2762)&gt;0),1,0)+IF(OR(TRIM(F2762)="",COUNTIF(Config!$B$15:$B$19,F2762)&gt;0),1,0)+IF(OR(TRIM(H2762)="",COUNTIF(Config!$B$15:$B$19,H2762)&gt;0),1,0)+IF(OR(TRIM(E2762)="",COUNTIF(Config!$B$15:$B$19,E2762)&gt;0),1,0)+IF(OR(TRIM(K2762)="",COUNTIF(Config!$B$15:$B$19,K2762)&gt;0),1,0)+IF(OR(TRIM(P2762)="",COUNTIF(Config!$B$15:$B$19,P2762)&gt;0),1,0)+IF(OR(TRIM(R2762)="",COUNTIF(Config!$B$15:$B$19,R2762)&gt;0),1,0)</f>
        <v>0</v>
      </c>
      <c r="AA2762" s="1" cm="1">
        <f t="array" ref="AA2762">SUMPRODUCT(LEN(H2762)-LEN(SUBSTITUTE(H2762,{"0";"1";"2";"3";"4";"5";"6";"7";"8";"9"},"")))</f>
        <v>11</v>
      </c>
      <c r="AC2762" t="str">
        <f t="shared" si="303"/>
        <v/>
      </c>
      <c r="AD2762">
        <f t="shared" si="304"/>
        <v>1</v>
      </c>
      <c r="AE2762">
        <f t="shared" si="305"/>
        <v>1</v>
      </c>
      <c r="AF2762" t="str">
        <f t="shared" si="306"/>
        <v>No</v>
      </c>
      <c r="AG2762">
        <f t="shared" ca="1" si="307"/>
        <v>577</v>
      </c>
      <c r="AH2762" t="str">
        <f ca="1">IF(OR(V2762="",AG2762=""),"Yes",IF(AG2762&gt;Config!$B$41,"Yes","No"))</f>
        <v>Yes</v>
      </c>
    </row>
    <row r="2763" spans="1:34" x14ac:dyDescent="0.25">
      <c r="A2763" s="1" t="s">
        <v>19815</v>
      </c>
      <c r="B2763" s="1" t="s">
        <v>1165</v>
      </c>
      <c r="C2763" s="1" t="s">
        <v>524</v>
      </c>
      <c r="D2763" s="1" t="s">
        <v>19816</v>
      </c>
      <c r="E2763" s="1" t="s">
        <v>35171</v>
      </c>
      <c r="F2763" s="1" t="s">
        <v>19817</v>
      </c>
      <c r="G2763" t="str">
        <f t="shared" si="301"/>
        <v>Valid</v>
      </c>
      <c r="H2763" s="1" t="s">
        <v>19818</v>
      </c>
      <c r="I2763" t="str" cm="1">
        <f t="array" ref="I2763">IF(OR(TRIM(H2763)="",ISNUMBER(SEARCH("#",H2763)),AA2763&lt;Config!$B$8,SUMPRODUCT(--ISNUMBER(SEARCH({"a";"b";"c";"d";"e";"f";"g";"h";"i";"j";"k";"l";"m";"n";"o";"p";"q";"r";"s";"t";"u";"v";"w";"x";"y";"z"},H2763)))&gt;0),"Invalid","Valid")</f>
        <v>Valid</v>
      </c>
      <c r="J2763" s="1" t="s">
        <v>131</v>
      </c>
      <c r="K2763" s="1" t="s">
        <v>163</v>
      </c>
      <c r="L2763" s="1" t="s">
        <v>450</v>
      </c>
      <c r="M2763" s="1" t="s">
        <v>391</v>
      </c>
      <c r="N2763" s="1" t="s">
        <v>148</v>
      </c>
      <c r="O2763" s="1" t="s">
        <v>32</v>
      </c>
      <c r="P2763" t="s">
        <v>590</v>
      </c>
      <c r="Q2763" s="1" t="s">
        <v>844</v>
      </c>
      <c r="R2763" s="1" t="s">
        <v>1846</v>
      </c>
      <c r="S2763" s="1" t="s">
        <v>19819</v>
      </c>
      <c r="T2763" s="1" t="s">
        <v>19820</v>
      </c>
      <c r="U2763" s="1" t="s">
        <v>59</v>
      </c>
      <c r="V2763" s="1" t="s">
        <v>6880</v>
      </c>
      <c r="W2763" s="1" t="s">
        <v>202</v>
      </c>
      <c r="X2763" t="str">
        <f t="shared" si="302"/>
        <v>Complete</v>
      </c>
      <c r="Y2763">
        <f>MAX(0,100-IF(G2763="Invalid",Config!$B$5,0)-IF(I2763="Invalid",Config!$B$6,0)-IF(X2763="Incomplete",Config!$B$7,0)-IF(AF2763="Yes",Config!$B$37,0))</f>
        <v>100</v>
      </c>
      <c r="Z2763" s="1">
        <f>IF(OR(TRIM(B2763)="",COUNTIF(Config!$B$15:$B$19,B2763)&gt;0),1,0)+IF(OR(TRIM(C2763)="",COUNTIF(Config!$B$15:$B$19,C2763)&gt;0),1,0)+IF(OR(TRIM(F2763)="",COUNTIF(Config!$B$15:$B$19,F2763)&gt;0),1,0)+IF(OR(TRIM(H2763)="",COUNTIF(Config!$B$15:$B$19,H2763)&gt;0),1,0)+IF(OR(TRIM(E2763)="",COUNTIF(Config!$B$15:$B$19,E2763)&gt;0),1,0)+IF(OR(TRIM(K2763)="",COUNTIF(Config!$B$15:$B$19,K2763)&gt;0),1,0)+IF(OR(TRIM(P2763)="",COUNTIF(Config!$B$15:$B$19,P2763)&gt;0),1,0)+IF(OR(TRIM(R2763)="",COUNTIF(Config!$B$15:$B$19,R2763)&gt;0),1,0)</f>
        <v>0</v>
      </c>
      <c r="AA2763" s="1" cm="1">
        <f t="array" ref="AA2763">SUMPRODUCT(LEN(H2763)-LEN(SUBSTITUTE(H2763,{"0";"1";"2";"3";"4";"5";"6";"7";"8";"9"},"")))</f>
        <v>12</v>
      </c>
      <c r="AC2763" t="str">
        <f t="shared" si="303"/>
        <v/>
      </c>
      <c r="AD2763">
        <f t="shared" si="304"/>
        <v>1</v>
      </c>
      <c r="AE2763">
        <f t="shared" si="305"/>
        <v>1</v>
      </c>
      <c r="AF2763" t="str">
        <f t="shared" si="306"/>
        <v>No</v>
      </c>
      <c r="AG2763">
        <f t="shared" ca="1" si="307"/>
        <v>79</v>
      </c>
      <c r="AH2763" t="str">
        <f ca="1">IF(OR(V2763="",AG2763=""),"Yes",IF(AG2763&gt;Config!$B$41,"Yes","No"))</f>
        <v>No</v>
      </c>
    </row>
    <row r="2764" spans="1:34" x14ac:dyDescent="0.25">
      <c r="A2764" s="1" t="s">
        <v>19821</v>
      </c>
      <c r="B2764" s="1" t="s">
        <v>272</v>
      </c>
      <c r="C2764" s="1" t="s">
        <v>775</v>
      </c>
      <c r="D2764" s="1" t="s">
        <v>9745</v>
      </c>
      <c r="E2764" s="1" t="s">
        <v>159</v>
      </c>
      <c r="F2764" s="1" t="s">
        <v>19822</v>
      </c>
      <c r="G2764" t="str">
        <f t="shared" si="301"/>
        <v>Invalid</v>
      </c>
      <c r="H2764" s="1" t="s">
        <v>19823</v>
      </c>
      <c r="I2764" t="str" cm="1">
        <f t="array" ref="I2764">IF(OR(TRIM(H2764)="",ISNUMBER(SEARCH("#",H2764)),AA2764&lt;Config!$B$8,SUMPRODUCT(--ISNUMBER(SEARCH({"a";"b";"c";"d";"e";"f";"g";"h";"i";"j";"k";"l";"m";"n";"o";"p";"q";"r";"s";"t";"u";"v";"w";"x";"y";"z"},H2764)))&gt;0),"Invalid","Valid")</f>
        <v>Valid</v>
      </c>
      <c r="J2764" s="1" t="s">
        <v>19824</v>
      </c>
      <c r="K2764" s="1" t="s">
        <v>178</v>
      </c>
      <c r="L2764" s="1" t="s">
        <v>49</v>
      </c>
      <c r="M2764" s="1" t="s">
        <v>251</v>
      </c>
      <c r="N2764" s="1" t="s">
        <v>86</v>
      </c>
      <c r="O2764" s="1" t="s">
        <v>69</v>
      </c>
      <c r="P2764" t="s">
        <v>53</v>
      </c>
      <c r="Q2764" s="1" t="s">
        <v>55</v>
      </c>
      <c r="R2764" s="1" t="s">
        <v>198</v>
      </c>
      <c r="S2764" s="1" t="s">
        <v>19825</v>
      </c>
      <c r="T2764" s="1" t="s">
        <v>19826</v>
      </c>
      <c r="U2764" s="1" t="s">
        <v>19827</v>
      </c>
      <c r="V2764" s="1" t="s">
        <v>3270</v>
      </c>
      <c r="W2764" s="1" t="s">
        <v>293</v>
      </c>
      <c r="X2764" t="str">
        <f t="shared" si="302"/>
        <v>Complete</v>
      </c>
      <c r="Y2764">
        <f>MAX(0,100-IF(G2764="Invalid",Config!$B$5,0)-IF(I2764="Invalid",Config!$B$6,0)-IF(X2764="Incomplete",Config!$B$7,0)-IF(AF2764="Yes",Config!$B$37,0))</f>
        <v>70</v>
      </c>
      <c r="Z2764" s="1">
        <f>IF(OR(TRIM(B2764)="",COUNTIF(Config!$B$15:$B$19,B2764)&gt;0),1,0)+IF(OR(TRIM(C2764)="",COUNTIF(Config!$B$15:$B$19,C2764)&gt;0),1,0)+IF(OR(TRIM(F2764)="",COUNTIF(Config!$B$15:$B$19,F2764)&gt;0),1,0)+IF(OR(TRIM(H2764)="",COUNTIF(Config!$B$15:$B$19,H2764)&gt;0),1,0)+IF(OR(TRIM(E2764)="",COUNTIF(Config!$B$15:$B$19,E2764)&gt;0),1,0)+IF(OR(TRIM(K2764)="",COUNTIF(Config!$B$15:$B$19,K2764)&gt;0),1,0)+IF(OR(TRIM(P2764)="",COUNTIF(Config!$B$15:$B$19,P2764)&gt;0),1,0)+IF(OR(TRIM(R2764)="",COUNTIF(Config!$B$15:$B$19,R2764)&gt;0),1,0)</f>
        <v>0</v>
      </c>
      <c r="AA2764" s="1" cm="1">
        <f t="array" ref="AA2764">SUMPRODUCT(LEN(H2764)-LEN(SUBSTITUTE(H2764,{"0";"1";"2";"3";"4";"5";"6";"7";"8";"9"},"")))</f>
        <v>12</v>
      </c>
      <c r="AC2764" t="str">
        <f t="shared" si="303"/>
        <v>Invalid Email</v>
      </c>
      <c r="AD2764">
        <f t="shared" si="304"/>
        <v>0</v>
      </c>
      <c r="AE2764">
        <f t="shared" si="305"/>
        <v>1</v>
      </c>
      <c r="AF2764" t="str">
        <f t="shared" si="306"/>
        <v>No</v>
      </c>
      <c r="AG2764">
        <f t="shared" ca="1" si="307"/>
        <v>303</v>
      </c>
      <c r="AH2764" t="str">
        <f ca="1">IF(OR(V2764="",AG2764=""),"Yes",IF(AG2764&gt;Config!$B$41,"Yes","No"))</f>
        <v>No</v>
      </c>
    </row>
    <row r="2765" spans="1:34" x14ac:dyDescent="0.25">
      <c r="A2765" s="1" t="s">
        <v>19828</v>
      </c>
      <c r="B2765" s="1" t="s">
        <v>1833</v>
      </c>
      <c r="C2765" s="1" t="s">
        <v>97</v>
      </c>
      <c r="D2765" s="1" t="s">
        <v>17835</v>
      </c>
      <c r="E2765" s="1" t="s">
        <v>159</v>
      </c>
      <c r="F2765" s="1" t="s">
        <v>19829</v>
      </c>
      <c r="G2765" t="str">
        <f t="shared" si="301"/>
        <v>Valid</v>
      </c>
      <c r="H2765" s="1" t="s">
        <v>19830</v>
      </c>
      <c r="I2765" t="str" cm="1">
        <f t="array" ref="I2765">IF(OR(TRIM(H2765)="",ISNUMBER(SEARCH("#",H2765)),AA2765&lt;Config!$B$8,SUMPRODUCT(--ISNUMBER(SEARCH({"a";"b";"c";"d";"e";"f";"g";"h";"i";"j";"k";"l";"m";"n";"o";"p";"q";"r";"s";"t";"u";"v";"w";"x";"y";"z"},H2765)))&gt;0),"Invalid","Valid")</f>
        <v>Valid</v>
      </c>
      <c r="J2765" s="1" t="s">
        <v>19831</v>
      </c>
      <c r="K2765" s="1" t="s">
        <v>147</v>
      </c>
      <c r="L2765" s="1" t="s">
        <v>67</v>
      </c>
      <c r="M2765" s="1" t="s">
        <v>118</v>
      </c>
      <c r="N2765" s="1" t="s">
        <v>252</v>
      </c>
      <c r="O2765" s="1" t="s">
        <v>69</v>
      </c>
      <c r="P2765" t="s">
        <v>590</v>
      </c>
      <c r="Q2765" s="1" t="s">
        <v>1481</v>
      </c>
      <c r="R2765" s="1" t="s">
        <v>592</v>
      </c>
      <c r="S2765" s="1" t="s">
        <v>15413</v>
      </c>
      <c r="T2765" s="1" t="s">
        <v>19832</v>
      </c>
      <c r="U2765" s="1" t="s">
        <v>19833</v>
      </c>
      <c r="V2765" s="1" t="s">
        <v>1229</v>
      </c>
      <c r="W2765" s="1" t="s">
        <v>202</v>
      </c>
      <c r="X2765" t="str">
        <f t="shared" si="302"/>
        <v>Complete</v>
      </c>
      <c r="Y2765">
        <f>MAX(0,100-IF(G2765="Invalid",Config!$B$5,0)-IF(I2765="Invalid",Config!$B$6,0)-IF(X2765="Incomplete",Config!$B$7,0)-IF(AF2765="Yes",Config!$B$37,0))</f>
        <v>100</v>
      </c>
      <c r="Z2765" s="1">
        <f>IF(OR(TRIM(B2765)="",COUNTIF(Config!$B$15:$B$19,B2765)&gt;0),1,0)+IF(OR(TRIM(C2765)="",COUNTIF(Config!$B$15:$B$19,C2765)&gt;0),1,0)+IF(OR(TRIM(F2765)="",COUNTIF(Config!$B$15:$B$19,F2765)&gt;0),1,0)+IF(OR(TRIM(H2765)="",COUNTIF(Config!$B$15:$B$19,H2765)&gt;0),1,0)+IF(OR(TRIM(E2765)="",COUNTIF(Config!$B$15:$B$19,E2765)&gt;0),1,0)+IF(OR(TRIM(K2765)="",COUNTIF(Config!$B$15:$B$19,K2765)&gt;0),1,0)+IF(OR(TRIM(P2765)="",COUNTIF(Config!$B$15:$B$19,P2765)&gt;0),1,0)+IF(OR(TRIM(R2765)="",COUNTIF(Config!$B$15:$B$19,R2765)&gt;0),1,0)</f>
        <v>0</v>
      </c>
      <c r="AA2765" s="1" cm="1">
        <f t="array" ref="AA2765">SUMPRODUCT(LEN(H2765)-LEN(SUBSTITUTE(H2765,{"0";"1";"2";"3";"4";"5";"6";"7";"8";"9"},"")))</f>
        <v>12</v>
      </c>
      <c r="AC2765" t="str">
        <f t="shared" si="303"/>
        <v/>
      </c>
      <c r="AD2765">
        <f t="shared" si="304"/>
        <v>1</v>
      </c>
      <c r="AE2765">
        <f t="shared" si="305"/>
        <v>1</v>
      </c>
      <c r="AF2765" t="str">
        <f t="shared" si="306"/>
        <v>No</v>
      </c>
      <c r="AG2765">
        <f t="shared" ca="1" si="307"/>
        <v>235</v>
      </c>
      <c r="AH2765" t="str">
        <f ca="1">IF(OR(V2765="",AG2765=""),"Yes",IF(AG2765&gt;Config!$B$41,"Yes","No"))</f>
        <v>No</v>
      </c>
    </row>
    <row r="2766" spans="1:34" x14ac:dyDescent="0.25">
      <c r="A2766" s="1" t="s">
        <v>19834</v>
      </c>
      <c r="B2766" s="1" t="s">
        <v>1293</v>
      </c>
      <c r="C2766" s="1" t="s">
        <v>1736</v>
      </c>
      <c r="D2766" s="1" t="s">
        <v>19835</v>
      </c>
      <c r="E2766" s="1" t="s">
        <v>283</v>
      </c>
      <c r="F2766" s="1" t="s">
        <v>19836</v>
      </c>
      <c r="G2766" t="str">
        <f t="shared" si="301"/>
        <v>Valid</v>
      </c>
      <c r="H2766" s="1" t="s">
        <v>19837</v>
      </c>
      <c r="I2766" t="str" cm="1">
        <f t="array" ref="I2766">IF(OR(TRIM(H2766)="",ISNUMBER(SEARCH("#",H2766)),AA2766&lt;Config!$B$8,SUMPRODUCT(--ISNUMBER(SEARCH({"a";"b";"c";"d";"e";"f";"g";"h";"i";"j";"k";"l";"m";"n";"o";"p";"q";"r";"s";"t";"u";"v";"w";"x";"y";"z"},H2766)))&gt;0),"Invalid","Valid")</f>
        <v>Valid</v>
      </c>
      <c r="J2766" s="1" t="s">
        <v>19838</v>
      </c>
      <c r="K2766" s="1" t="s">
        <v>28</v>
      </c>
      <c r="L2766" s="1" t="s">
        <v>265</v>
      </c>
      <c r="M2766" s="1" t="s">
        <v>30</v>
      </c>
      <c r="N2766" s="1" t="s">
        <v>211</v>
      </c>
      <c r="O2766" s="1" t="s">
        <v>149</v>
      </c>
      <c r="P2766" t="s">
        <v>53</v>
      </c>
      <c r="Q2766" s="1" t="s">
        <v>197</v>
      </c>
      <c r="R2766" s="1" t="s">
        <v>198</v>
      </c>
      <c r="S2766" s="1" t="s">
        <v>11189</v>
      </c>
      <c r="T2766" s="1" t="s">
        <v>19839</v>
      </c>
      <c r="U2766" s="1" t="s">
        <v>2728</v>
      </c>
      <c r="V2766" s="1" t="s">
        <v>5830</v>
      </c>
      <c r="W2766" s="1" t="s">
        <v>186</v>
      </c>
      <c r="X2766" t="str">
        <f t="shared" si="302"/>
        <v>Complete</v>
      </c>
      <c r="Y2766">
        <f>MAX(0,100-IF(G2766="Invalid",Config!$B$5,0)-IF(I2766="Invalid",Config!$B$6,0)-IF(X2766="Incomplete",Config!$B$7,0)-IF(AF2766="Yes",Config!$B$37,0))</f>
        <v>100</v>
      </c>
      <c r="Z2766" s="1">
        <f>IF(OR(TRIM(B2766)="",COUNTIF(Config!$B$15:$B$19,B2766)&gt;0),1,0)+IF(OR(TRIM(C2766)="",COUNTIF(Config!$B$15:$B$19,C2766)&gt;0),1,0)+IF(OR(TRIM(F2766)="",COUNTIF(Config!$B$15:$B$19,F2766)&gt;0),1,0)+IF(OR(TRIM(H2766)="",COUNTIF(Config!$B$15:$B$19,H2766)&gt;0),1,0)+IF(OR(TRIM(E2766)="",COUNTIF(Config!$B$15:$B$19,E2766)&gt;0),1,0)+IF(OR(TRIM(K2766)="",COUNTIF(Config!$B$15:$B$19,K2766)&gt;0),1,0)+IF(OR(TRIM(P2766)="",COUNTIF(Config!$B$15:$B$19,P2766)&gt;0),1,0)+IF(OR(TRIM(R2766)="",COUNTIF(Config!$B$15:$B$19,R2766)&gt;0),1,0)</f>
        <v>0</v>
      </c>
      <c r="AA2766" s="1" cm="1">
        <f t="array" ref="AA2766">SUMPRODUCT(LEN(H2766)-LEN(SUBSTITUTE(H2766,{"0";"1";"2";"3";"4";"5";"6";"7";"8";"9"},"")))</f>
        <v>10</v>
      </c>
      <c r="AC2766" t="str">
        <f t="shared" si="303"/>
        <v/>
      </c>
      <c r="AD2766">
        <f t="shared" si="304"/>
        <v>1</v>
      </c>
      <c r="AE2766">
        <f t="shared" si="305"/>
        <v>1</v>
      </c>
      <c r="AF2766" t="str">
        <f t="shared" si="306"/>
        <v>No</v>
      </c>
      <c r="AG2766">
        <f t="shared" ca="1" si="307"/>
        <v>234</v>
      </c>
      <c r="AH2766" t="str">
        <f ca="1">IF(OR(V2766="",AG2766=""),"Yes",IF(AG2766&gt;Config!$B$41,"Yes","No"))</f>
        <v>No</v>
      </c>
    </row>
    <row r="2767" spans="1:34" x14ac:dyDescent="0.25">
      <c r="A2767" s="1" t="s">
        <v>19840</v>
      </c>
      <c r="B2767" s="1" t="s">
        <v>774</v>
      </c>
      <c r="C2767" s="1" t="s">
        <v>828</v>
      </c>
      <c r="D2767" s="1" t="s">
        <v>19841</v>
      </c>
      <c r="E2767" s="1" t="s">
        <v>35172</v>
      </c>
      <c r="F2767" s="1" t="s">
        <v>19842</v>
      </c>
      <c r="G2767" t="str">
        <f t="shared" si="301"/>
        <v>Valid</v>
      </c>
      <c r="H2767" s="1" t="s">
        <v>19843</v>
      </c>
      <c r="I2767" t="str" cm="1">
        <f t="array" ref="I2767">IF(OR(TRIM(H2767)="",ISNUMBER(SEARCH("#",H2767)),AA2767&lt;Config!$B$8,SUMPRODUCT(--ISNUMBER(SEARCH({"a";"b";"c";"d";"e";"f";"g";"h";"i";"j";"k";"l";"m";"n";"o";"p";"q";"r";"s";"t";"u";"v";"w";"x";"y";"z"},H2767)))&gt;0),"Invalid","Valid")</f>
        <v>Valid</v>
      </c>
      <c r="J2767" s="1" t="s">
        <v>19844</v>
      </c>
      <c r="K2767" s="1" t="s">
        <v>28</v>
      </c>
      <c r="L2767" s="1" t="s">
        <v>67</v>
      </c>
      <c r="M2767" s="1" t="s">
        <v>165</v>
      </c>
      <c r="N2767" s="1" t="s">
        <v>358</v>
      </c>
      <c r="O2767" s="1" t="s">
        <v>180</v>
      </c>
      <c r="P2767" t="s">
        <v>53</v>
      </c>
      <c r="Q2767" s="1" t="s">
        <v>55</v>
      </c>
      <c r="R2767" s="1" t="s">
        <v>198</v>
      </c>
      <c r="S2767" s="1" t="s">
        <v>5551</v>
      </c>
      <c r="T2767" s="1" t="s">
        <v>19845</v>
      </c>
      <c r="U2767" s="1" t="s">
        <v>10184</v>
      </c>
      <c r="V2767" s="1" t="s">
        <v>16080</v>
      </c>
      <c r="W2767" s="1" t="s">
        <v>60</v>
      </c>
      <c r="X2767" t="str">
        <f t="shared" si="302"/>
        <v>Complete</v>
      </c>
      <c r="Y2767">
        <f>MAX(0,100-IF(G2767="Invalid",Config!$B$5,0)-IF(I2767="Invalid",Config!$B$6,0)-IF(X2767="Incomplete",Config!$B$7,0)-IF(AF2767="Yes",Config!$B$37,0))</f>
        <v>100</v>
      </c>
      <c r="Z2767" s="1">
        <f>IF(OR(TRIM(B2767)="",COUNTIF(Config!$B$15:$B$19,B2767)&gt;0),1,0)+IF(OR(TRIM(C2767)="",COUNTIF(Config!$B$15:$B$19,C2767)&gt;0),1,0)+IF(OR(TRIM(F2767)="",COUNTIF(Config!$B$15:$B$19,F2767)&gt;0),1,0)+IF(OR(TRIM(H2767)="",COUNTIF(Config!$B$15:$B$19,H2767)&gt;0),1,0)+IF(OR(TRIM(E2767)="",COUNTIF(Config!$B$15:$B$19,E2767)&gt;0),1,0)+IF(OR(TRIM(K2767)="",COUNTIF(Config!$B$15:$B$19,K2767)&gt;0),1,0)+IF(OR(TRIM(P2767)="",COUNTIF(Config!$B$15:$B$19,P2767)&gt;0),1,0)+IF(OR(TRIM(R2767)="",COUNTIF(Config!$B$15:$B$19,R2767)&gt;0),1,0)</f>
        <v>0</v>
      </c>
      <c r="AA2767" s="1" cm="1">
        <f t="array" ref="AA2767">SUMPRODUCT(LEN(H2767)-LEN(SUBSTITUTE(H2767,{"0";"1";"2";"3";"4";"5";"6";"7";"8";"9"},"")))</f>
        <v>12</v>
      </c>
      <c r="AC2767" t="str">
        <f t="shared" si="303"/>
        <v/>
      </c>
      <c r="AD2767">
        <f t="shared" si="304"/>
        <v>1</v>
      </c>
      <c r="AE2767">
        <f t="shared" si="305"/>
        <v>1</v>
      </c>
      <c r="AF2767" t="str">
        <f t="shared" si="306"/>
        <v>No</v>
      </c>
      <c r="AG2767">
        <f t="shared" ca="1" si="307"/>
        <v>340</v>
      </c>
      <c r="AH2767" t="str">
        <f ca="1">IF(OR(V2767="",AG2767=""),"Yes",IF(AG2767&gt;Config!$B$41,"Yes","No"))</f>
        <v>No</v>
      </c>
    </row>
    <row r="2768" spans="1:34" x14ac:dyDescent="0.25">
      <c r="A2768" s="1" t="s">
        <v>19846</v>
      </c>
      <c r="B2768" s="1" t="s">
        <v>1339</v>
      </c>
      <c r="C2768" s="1" t="s">
        <v>157</v>
      </c>
      <c r="D2768" s="1" t="s">
        <v>5587</v>
      </c>
      <c r="E2768" s="1" t="s">
        <v>35173</v>
      </c>
      <c r="F2768" s="1" t="s">
        <v>19847</v>
      </c>
      <c r="G2768" t="str">
        <f t="shared" si="301"/>
        <v>Valid</v>
      </c>
      <c r="H2768" s="1" t="s">
        <v>19848</v>
      </c>
      <c r="I2768" t="str" cm="1">
        <f t="array" ref="I2768">IF(OR(TRIM(H2768)="",ISNUMBER(SEARCH("#",H2768)),AA2768&lt;Config!$B$8,SUMPRODUCT(--ISNUMBER(SEARCH({"a";"b";"c";"d";"e";"f";"g";"h";"i";"j";"k";"l";"m";"n";"o";"p";"q";"r";"s";"t";"u";"v";"w";"x";"y";"z"},H2768)))&gt;0),"Invalid","Valid")</f>
        <v>Valid</v>
      </c>
      <c r="J2768" s="1" t="s">
        <v>19849</v>
      </c>
      <c r="K2768" s="1" t="s">
        <v>866</v>
      </c>
      <c r="L2768" s="1" t="s">
        <v>164</v>
      </c>
      <c r="M2768" s="1" t="s">
        <v>517</v>
      </c>
      <c r="N2768" s="1" t="s">
        <v>358</v>
      </c>
      <c r="O2768" s="1" t="s">
        <v>69</v>
      </c>
      <c r="P2768" t="s">
        <v>87</v>
      </c>
      <c r="Q2768" s="1" t="s">
        <v>438</v>
      </c>
      <c r="R2768" s="1" t="s">
        <v>379</v>
      </c>
      <c r="S2768" s="1" t="s">
        <v>17425</v>
      </c>
      <c r="T2768" s="1" t="s">
        <v>19850</v>
      </c>
      <c r="U2768" s="1" t="s">
        <v>19851</v>
      </c>
      <c r="V2768" s="1" t="s">
        <v>15280</v>
      </c>
      <c r="W2768" s="1" t="s">
        <v>60</v>
      </c>
      <c r="X2768" t="str">
        <f t="shared" si="302"/>
        <v>Complete</v>
      </c>
      <c r="Y2768">
        <f>MAX(0,100-IF(G2768="Invalid",Config!$B$5,0)-IF(I2768="Invalid",Config!$B$6,0)-IF(X2768="Incomplete",Config!$B$7,0)-IF(AF2768="Yes",Config!$B$37,0))</f>
        <v>100</v>
      </c>
      <c r="Z2768" s="1">
        <f>IF(OR(TRIM(B2768)="",COUNTIF(Config!$B$15:$B$19,B2768)&gt;0),1,0)+IF(OR(TRIM(C2768)="",COUNTIF(Config!$B$15:$B$19,C2768)&gt;0),1,0)+IF(OR(TRIM(F2768)="",COUNTIF(Config!$B$15:$B$19,F2768)&gt;0),1,0)+IF(OR(TRIM(H2768)="",COUNTIF(Config!$B$15:$B$19,H2768)&gt;0),1,0)+IF(OR(TRIM(E2768)="",COUNTIF(Config!$B$15:$B$19,E2768)&gt;0),1,0)+IF(OR(TRIM(K2768)="",COUNTIF(Config!$B$15:$B$19,K2768)&gt;0),1,0)+IF(OR(TRIM(P2768)="",COUNTIF(Config!$B$15:$B$19,P2768)&gt;0),1,0)+IF(OR(TRIM(R2768)="",COUNTIF(Config!$B$15:$B$19,R2768)&gt;0),1,0)</f>
        <v>0</v>
      </c>
      <c r="AA2768" s="1" cm="1">
        <f t="array" ref="AA2768">SUMPRODUCT(LEN(H2768)-LEN(SUBSTITUTE(H2768,{"0";"1";"2";"3";"4";"5";"6";"7";"8";"9"},"")))</f>
        <v>10</v>
      </c>
      <c r="AC2768" t="str">
        <f t="shared" si="303"/>
        <v/>
      </c>
      <c r="AD2768">
        <f t="shared" si="304"/>
        <v>1</v>
      </c>
      <c r="AE2768">
        <f t="shared" si="305"/>
        <v>1</v>
      </c>
      <c r="AF2768" t="str">
        <f t="shared" si="306"/>
        <v>No</v>
      </c>
      <c r="AG2768">
        <f t="shared" ca="1" si="307"/>
        <v>224</v>
      </c>
      <c r="AH2768" t="str">
        <f ca="1">IF(OR(V2768="",AG2768=""),"Yes",IF(AG2768&gt;Config!$B$41,"Yes","No"))</f>
        <v>No</v>
      </c>
    </row>
    <row r="2769" spans="1:34" x14ac:dyDescent="0.25">
      <c r="A2769" s="1" t="s">
        <v>19852</v>
      </c>
      <c r="B2769" s="1" t="s">
        <v>1582</v>
      </c>
      <c r="C2769" s="1" t="s">
        <v>33815</v>
      </c>
      <c r="D2769" s="1" t="s">
        <v>1582</v>
      </c>
      <c r="E2769" s="1" t="s">
        <v>34836</v>
      </c>
      <c r="F2769" s="1" t="s">
        <v>19853</v>
      </c>
      <c r="G2769" t="str">
        <f t="shared" si="301"/>
        <v>Valid</v>
      </c>
      <c r="H2769" s="1" t="s">
        <v>19854</v>
      </c>
      <c r="I2769" t="str" cm="1">
        <f t="array" ref="I2769">IF(OR(TRIM(H2769)="",ISNUMBER(SEARCH("#",H2769)),AA2769&lt;Config!$B$8,SUMPRODUCT(--ISNUMBER(SEARCH({"a";"b";"c";"d";"e";"f";"g";"h";"i";"j";"k";"l";"m";"n";"o";"p";"q";"r";"s";"t";"u";"v";"w";"x";"y";"z"},H2769)))&gt;0),"Invalid","Valid")</f>
        <v>Valid</v>
      </c>
      <c r="J2769" s="1" t="s">
        <v>19855</v>
      </c>
      <c r="K2769" s="1" t="s">
        <v>264</v>
      </c>
      <c r="L2769" s="1" t="s">
        <v>102</v>
      </c>
      <c r="M2769" s="1" t="s">
        <v>135</v>
      </c>
      <c r="N2769" s="1" t="s">
        <v>437</v>
      </c>
      <c r="O2769" s="1" t="s">
        <v>69</v>
      </c>
      <c r="P2769" t="s">
        <v>87</v>
      </c>
      <c r="Q2769" s="1" t="s">
        <v>438</v>
      </c>
      <c r="R2769" s="1" t="s">
        <v>136</v>
      </c>
      <c r="S2769" s="1" t="s">
        <v>19856</v>
      </c>
      <c r="T2769" s="1" t="s">
        <v>19857</v>
      </c>
      <c r="U2769" s="1" t="s">
        <v>170</v>
      </c>
      <c r="V2769" s="1" t="s">
        <v>19858</v>
      </c>
      <c r="W2769" s="1" t="s">
        <v>60</v>
      </c>
      <c r="X2769" t="str">
        <f t="shared" si="302"/>
        <v>Incomplete</v>
      </c>
      <c r="Y2769">
        <f>MAX(0,100-IF(G2769="Invalid",Config!$B$5,0)-IF(I2769="Invalid",Config!$B$6,0)-IF(X2769="Incomplete",Config!$B$7,0)-IF(AF2769="Yes",Config!$B$37,0))</f>
        <v>60</v>
      </c>
      <c r="Z2769" s="1">
        <f>IF(OR(TRIM(B2769)="",COUNTIF(Config!$B$15:$B$19,B2769)&gt;0),1,0)+IF(OR(TRIM(C2769)="",COUNTIF(Config!$B$15:$B$19,C2769)&gt;0),1,0)+IF(OR(TRIM(F2769)="",COUNTIF(Config!$B$15:$B$19,F2769)&gt;0),1,0)+IF(OR(TRIM(H2769)="",COUNTIF(Config!$B$15:$B$19,H2769)&gt;0),1,0)+IF(OR(TRIM(E2769)="",COUNTIF(Config!$B$15:$B$19,E2769)&gt;0),1,0)+IF(OR(TRIM(K2769)="",COUNTIF(Config!$B$15:$B$19,K2769)&gt;0),1,0)+IF(OR(TRIM(P2769)="",COUNTIF(Config!$B$15:$B$19,P2769)&gt;0),1,0)+IF(OR(TRIM(R2769)="",COUNTIF(Config!$B$15:$B$19,R2769)&gt;0),1,0)</f>
        <v>1</v>
      </c>
      <c r="AA2769" s="1" cm="1">
        <f t="array" ref="AA2769">SUMPRODUCT(LEN(H2769)-LEN(SUBSTITUTE(H2769,{"0";"1";"2";"3";"4";"5";"6";"7";"8";"9"},"")))</f>
        <v>11</v>
      </c>
      <c r="AC2769" t="str">
        <f t="shared" si="303"/>
        <v>Incomplete Profile</v>
      </c>
      <c r="AD2769">
        <f t="shared" si="304"/>
        <v>1</v>
      </c>
      <c r="AE2769">
        <f t="shared" si="305"/>
        <v>1</v>
      </c>
      <c r="AF2769" t="str">
        <f t="shared" si="306"/>
        <v>No</v>
      </c>
      <c r="AG2769">
        <f t="shared" ca="1" si="307"/>
        <v>41</v>
      </c>
      <c r="AH2769" t="str">
        <f ca="1">IF(OR(V2769="",AG2769=""),"Yes",IF(AG2769&gt;Config!$B$41,"Yes","No"))</f>
        <v>No</v>
      </c>
    </row>
    <row r="2770" spans="1:34" x14ac:dyDescent="0.25">
      <c r="A2770" s="1" t="s">
        <v>19859</v>
      </c>
      <c r="B2770" s="1" t="s">
        <v>229</v>
      </c>
      <c r="C2770" s="1" t="s">
        <v>420</v>
      </c>
      <c r="D2770" s="1" t="s">
        <v>19860</v>
      </c>
      <c r="E2770" s="1" t="s">
        <v>34454</v>
      </c>
      <c r="F2770" s="1" t="s">
        <v>19861</v>
      </c>
      <c r="G2770" t="str">
        <f t="shared" si="301"/>
        <v>Valid</v>
      </c>
      <c r="H2770" s="1" t="s">
        <v>19862</v>
      </c>
      <c r="I2770" t="str" cm="1">
        <f t="array" ref="I2770">IF(OR(TRIM(H2770)="",ISNUMBER(SEARCH("#",H2770)),AA2770&lt;Config!$B$8,SUMPRODUCT(--ISNUMBER(SEARCH({"a";"b";"c";"d";"e";"f";"g";"h";"i";"j";"k";"l";"m";"n";"o";"p";"q";"r";"s";"t";"u";"v";"w";"x";"y";"z"},H2770)))&gt;0),"Invalid","Valid")</f>
        <v>Valid</v>
      </c>
      <c r="J2770" s="1" t="s">
        <v>19863</v>
      </c>
      <c r="K2770" s="1" t="s">
        <v>28</v>
      </c>
      <c r="L2770" s="1" t="s">
        <v>265</v>
      </c>
      <c r="M2770" s="1" t="s">
        <v>33825</v>
      </c>
      <c r="N2770" s="1" t="s">
        <v>148</v>
      </c>
      <c r="O2770" s="1" t="s">
        <v>149</v>
      </c>
      <c r="P2770" t="s">
        <v>53</v>
      </c>
      <c r="Q2770" s="1" t="s">
        <v>55</v>
      </c>
      <c r="R2770" s="1" t="s">
        <v>150</v>
      </c>
      <c r="S2770" s="1" t="s">
        <v>17852</v>
      </c>
      <c r="T2770" s="1" t="s">
        <v>19864</v>
      </c>
      <c r="U2770" s="1" t="s">
        <v>5367</v>
      </c>
      <c r="V2770" s="1" t="s">
        <v>140</v>
      </c>
      <c r="W2770" s="1" t="s">
        <v>186</v>
      </c>
      <c r="X2770" t="str">
        <f t="shared" si="302"/>
        <v>Complete</v>
      </c>
      <c r="Y2770">
        <f>MAX(0,100-IF(G2770="Invalid",Config!$B$5,0)-IF(I2770="Invalid",Config!$B$6,0)-IF(X2770="Incomplete",Config!$B$7,0)-IF(AF2770="Yes",Config!$B$37,0))</f>
        <v>75</v>
      </c>
      <c r="Z2770" s="1">
        <f>IF(OR(TRIM(B2770)="",COUNTIF(Config!$B$15:$B$19,B2770)&gt;0),1,0)+IF(OR(TRIM(C2770)="",COUNTIF(Config!$B$15:$B$19,C2770)&gt;0),1,0)+IF(OR(TRIM(F2770)="",COUNTIF(Config!$B$15:$B$19,F2770)&gt;0),1,0)+IF(OR(TRIM(H2770)="",COUNTIF(Config!$B$15:$B$19,H2770)&gt;0),1,0)+IF(OR(TRIM(E2770)="",COUNTIF(Config!$B$15:$B$19,E2770)&gt;0),1,0)+IF(OR(TRIM(K2770)="",COUNTIF(Config!$B$15:$B$19,K2770)&gt;0),1,0)+IF(OR(TRIM(P2770)="",COUNTIF(Config!$B$15:$B$19,P2770)&gt;0),1,0)+IF(OR(TRIM(R2770)="",COUNTIF(Config!$B$15:$B$19,R2770)&gt;0),1,0)</f>
        <v>0</v>
      </c>
      <c r="AA2770" s="1" cm="1">
        <f t="array" ref="AA2770">SUMPRODUCT(LEN(H2770)-LEN(SUBSTITUTE(H2770,{"0";"1";"2";"3";"4";"5";"6";"7";"8";"9"},"")))</f>
        <v>12</v>
      </c>
      <c r="AC2770" t="str">
        <f t="shared" si="303"/>
        <v>Potential Duplicate</v>
      </c>
      <c r="AD2770">
        <f t="shared" si="304"/>
        <v>2</v>
      </c>
      <c r="AE2770">
        <f t="shared" si="305"/>
        <v>1</v>
      </c>
      <c r="AF2770" t="str">
        <f t="shared" si="306"/>
        <v>Yes</v>
      </c>
      <c r="AG2770">
        <f t="shared" ca="1" si="307"/>
        <v>37</v>
      </c>
      <c r="AH2770" t="str">
        <f ca="1">IF(OR(V2770="",AG2770=""),"Yes",IF(AG2770&gt;Config!$B$41,"Yes","No"))</f>
        <v>No</v>
      </c>
    </row>
    <row r="2771" spans="1:34" x14ac:dyDescent="0.25">
      <c r="A2771" s="1" t="s">
        <v>19865</v>
      </c>
      <c r="B2771" s="1" t="s">
        <v>204</v>
      </c>
      <c r="C2771" s="1" t="s">
        <v>566</v>
      </c>
      <c r="D2771" s="1" t="s">
        <v>8526</v>
      </c>
      <c r="E2771" s="1" t="s">
        <v>33922</v>
      </c>
      <c r="F2771" s="1" t="s">
        <v>19866</v>
      </c>
      <c r="G2771" t="str">
        <f t="shared" si="301"/>
        <v>Valid</v>
      </c>
      <c r="H2771" s="1" t="s">
        <v>19867</v>
      </c>
      <c r="I2771" t="str" cm="1">
        <f t="array" ref="I2771">IF(OR(TRIM(H2771)="",ISNUMBER(SEARCH("#",H2771)),AA2771&lt;Config!$B$8,SUMPRODUCT(--ISNUMBER(SEARCH({"a";"b";"c";"d";"e";"f";"g";"h";"i";"j";"k";"l";"m";"n";"o";"p";"q";"r";"s";"t";"u";"v";"w";"x";"y";"z"},H2771)))&gt;0),"Invalid","Valid")</f>
        <v>Valid</v>
      </c>
      <c r="J2771" s="1" t="s">
        <v>19868</v>
      </c>
      <c r="K2771" s="1" t="s">
        <v>163</v>
      </c>
      <c r="L2771" s="1" t="s">
        <v>29</v>
      </c>
      <c r="M2771" s="1" t="s">
        <v>85</v>
      </c>
      <c r="N2771" s="1" t="s">
        <v>437</v>
      </c>
      <c r="O2771" s="1" t="s">
        <v>149</v>
      </c>
      <c r="P2771" t="s">
        <v>87</v>
      </c>
      <c r="Q2771" s="1" t="s">
        <v>438</v>
      </c>
      <c r="R2771" s="1" t="s">
        <v>3115</v>
      </c>
      <c r="S2771" s="1" t="s">
        <v>19869</v>
      </c>
      <c r="T2771" s="1" t="s">
        <v>19870</v>
      </c>
      <c r="U2771" s="1" t="s">
        <v>895</v>
      </c>
      <c r="V2771" s="1" t="s">
        <v>6298</v>
      </c>
      <c r="W2771" s="1" t="s">
        <v>293</v>
      </c>
      <c r="X2771" t="str">
        <f t="shared" si="302"/>
        <v>Complete</v>
      </c>
      <c r="Y2771">
        <f>MAX(0,100-IF(G2771="Invalid",Config!$B$5,0)-IF(I2771="Invalid",Config!$B$6,0)-IF(X2771="Incomplete",Config!$B$7,0)-IF(AF2771="Yes",Config!$B$37,0))</f>
        <v>100</v>
      </c>
      <c r="Z2771" s="1">
        <f>IF(OR(TRIM(B2771)="",COUNTIF(Config!$B$15:$B$19,B2771)&gt;0),1,0)+IF(OR(TRIM(C2771)="",COUNTIF(Config!$B$15:$B$19,C2771)&gt;0),1,0)+IF(OR(TRIM(F2771)="",COUNTIF(Config!$B$15:$B$19,F2771)&gt;0),1,0)+IF(OR(TRIM(H2771)="",COUNTIF(Config!$B$15:$B$19,H2771)&gt;0),1,0)+IF(OR(TRIM(E2771)="",COUNTIF(Config!$B$15:$B$19,E2771)&gt;0),1,0)+IF(OR(TRIM(K2771)="",COUNTIF(Config!$B$15:$B$19,K2771)&gt;0),1,0)+IF(OR(TRIM(P2771)="",COUNTIF(Config!$B$15:$B$19,P2771)&gt;0),1,0)+IF(OR(TRIM(R2771)="",COUNTIF(Config!$B$15:$B$19,R2771)&gt;0),1,0)</f>
        <v>0</v>
      </c>
      <c r="AA2771" s="1" cm="1">
        <f t="array" ref="AA2771">SUMPRODUCT(LEN(H2771)-LEN(SUBSTITUTE(H2771,{"0";"1";"2";"3";"4";"5";"6";"7";"8";"9"},"")))</f>
        <v>11</v>
      </c>
      <c r="AC2771" t="str">
        <f t="shared" si="303"/>
        <v/>
      </c>
      <c r="AD2771">
        <f t="shared" si="304"/>
        <v>1</v>
      </c>
      <c r="AE2771">
        <f t="shared" si="305"/>
        <v>1</v>
      </c>
      <c r="AF2771" t="str">
        <f t="shared" si="306"/>
        <v>No</v>
      </c>
      <c r="AG2771">
        <f t="shared" ca="1" si="307"/>
        <v>69</v>
      </c>
      <c r="AH2771" t="str">
        <f ca="1">IF(OR(V2771="",AG2771=""),"Yes",IF(AG2771&gt;Config!$B$41,"Yes","No"))</f>
        <v>No</v>
      </c>
    </row>
    <row r="2772" spans="1:34" x14ac:dyDescent="0.25">
      <c r="A2772" s="1" t="s">
        <v>19871</v>
      </c>
      <c r="B2772" s="1" t="s">
        <v>259</v>
      </c>
      <c r="C2772" s="1" t="s">
        <v>679</v>
      </c>
      <c r="D2772" s="1" t="s">
        <v>728</v>
      </c>
      <c r="E2772" s="1" t="s">
        <v>33907</v>
      </c>
      <c r="F2772" s="1" t="s">
        <v>19872</v>
      </c>
      <c r="G2772" t="str">
        <f t="shared" si="301"/>
        <v>Valid</v>
      </c>
      <c r="H2772" s="1" t="s">
        <v>19873</v>
      </c>
      <c r="I2772" t="str" cm="1">
        <f t="array" ref="I2772">IF(OR(TRIM(H2772)="",ISNUMBER(SEARCH("#",H2772)),AA2772&lt;Config!$B$8,SUMPRODUCT(--ISNUMBER(SEARCH({"a";"b";"c";"d";"e";"f";"g";"h";"i";"j";"k";"l";"m";"n";"o";"p";"q";"r";"s";"t";"u";"v";"w";"x";"y";"z"},H2772)))&gt;0),"Invalid","Valid")</f>
        <v>Valid</v>
      </c>
      <c r="J2772" s="1" t="s">
        <v>19874</v>
      </c>
      <c r="K2772" s="1" t="s">
        <v>250</v>
      </c>
      <c r="L2772" s="1" t="s">
        <v>49</v>
      </c>
      <c r="M2772" s="1" t="s">
        <v>33827</v>
      </c>
      <c r="N2772" s="1" t="s">
        <v>148</v>
      </c>
      <c r="O2772" s="1" t="s">
        <v>32</v>
      </c>
      <c r="P2772" t="s">
        <v>328</v>
      </c>
      <c r="Q2772" s="1" t="s">
        <v>33838</v>
      </c>
      <c r="R2772" s="1" t="s">
        <v>571</v>
      </c>
      <c r="S2772" s="1" t="s">
        <v>19875</v>
      </c>
      <c r="T2772" s="1" t="s">
        <v>19876</v>
      </c>
      <c r="U2772" s="1" t="s">
        <v>19877</v>
      </c>
      <c r="V2772" s="1" t="s">
        <v>19878</v>
      </c>
      <c r="W2772" s="1" t="s">
        <v>141</v>
      </c>
      <c r="X2772" t="str">
        <f t="shared" si="302"/>
        <v>Complete</v>
      </c>
      <c r="Y2772">
        <f>MAX(0,100-IF(G2772="Invalid",Config!$B$5,0)-IF(I2772="Invalid",Config!$B$6,0)-IF(X2772="Incomplete",Config!$B$7,0)-IF(AF2772="Yes",Config!$B$37,0))</f>
        <v>100</v>
      </c>
      <c r="Z2772" s="1">
        <f>IF(OR(TRIM(B2772)="",COUNTIF(Config!$B$15:$B$19,B2772)&gt;0),1,0)+IF(OR(TRIM(C2772)="",COUNTIF(Config!$B$15:$B$19,C2772)&gt;0),1,0)+IF(OR(TRIM(F2772)="",COUNTIF(Config!$B$15:$B$19,F2772)&gt;0),1,0)+IF(OR(TRIM(H2772)="",COUNTIF(Config!$B$15:$B$19,H2772)&gt;0),1,0)+IF(OR(TRIM(E2772)="",COUNTIF(Config!$B$15:$B$19,E2772)&gt;0),1,0)+IF(OR(TRIM(K2772)="",COUNTIF(Config!$B$15:$B$19,K2772)&gt;0),1,0)+IF(OR(TRIM(P2772)="",COUNTIF(Config!$B$15:$B$19,P2772)&gt;0),1,0)+IF(OR(TRIM(R2772)="",COUNTIF(Config!$B$15:$B$19,R2772)&gt;0),1,0)</f>
        <v>0</v>
      </c>
      <c r="AA2772" s="1" cm="1">
        <f t="array" ref="AA2772">SUMPRODUCT(LEN(H2772)-LEN(SUBSTITUTE(H2772,{"0";"1";"2";"3";"4";"5";"6";"7";"8";"9"},"")))</f>
        <v>10</v>
      </c>
      <c r="AC2772" t="str">
        <f t="shared" si="303"/>
        <v/>
      </c>
      <c r="AD2772">
        <f t="shared" si="304"/>
        <v>1</v>
      </c>
      <c r="AE2772">
        <f t="shared" si="305"/>
        <v>1</v>
      </c>
      <c r="AF2772" t="str">
        <f t="shared" si="306"/>
        <v>No</v>
      </c>
      <c r="AG2772">
        <f t="shared" ca="1" si="307"/>
        <v>410</v>
      </c>
      <c r="AH2772" t="str">
        <f ca="1">IF(OR(V2772="",AG2772=""),"Yes",IF(AG2772&gt;Config!$B$41,"Yes","No"))</f>
        <v>Yes</v>
      </c>
    </row>
    <row r="2773" spans="1:34" x14ac:dyDescent="0.25">
      <c r="A2773" s="1" t="s">
        <v>19879</v>
      </c>
      <c r="B2773" s="1" t="s">
        <v>1015</v>
      </c>
      <c r="C2773" s="1" t="s">
        <v>792</v>
      </c>
      <c r="D2773" s="1" t="s">
        <v>1825</v>
      </c>
      <c r="E2773" s="1" t="s">
        <v>34383</v>
      </c>
      <c r="F2773" s="1" t="s">
        <v>19880</v>
      </c>
      <c r="G2773" t="str">
        <f t="shared" si="301"/>
        <v>Valid</v>
      </c>
      <c r="H2773" s="1" t="s">
        <v>19881</v>
      </c>
      <c r="I2773" t="str" cm="1">
        <f t="array" ref="I2773">IF(OR(TRIM(H2773)="",ISNUMBER(SEARCH("#",H2773)),AA2773&lt;Config!$B$8,SUMPRODUCT(--ISNUMBER(SEARCH({"a";"b";"c";"d";"e";"f";"g";"h";"i";"j";"k";"l";"m";"n";"o";"p";"q";"r";"s";"t";"u";"v";"w";"x";"y";"z"},H2773)))&gt;0),"Invalid","Valid")</f>
        <v>Valid</v>
      </c>
      <c r="J2773" s="1" t="s">
        <v>19882</v>
      </c>
      <c r="K2773" s="1" t="s">
        <v>195</v>
      </c>
      <c r="L2773" s="1" t="s">
        <v>265</v>
      </c>
      <c r="M2773" s="1" t="s">
        <v>33827</v>
      </c>
      <c r="N2773" s="1" t="s">
        <v>713</v>
      </c>
      <c r="O2773" s="1" t="s">
        <v>69</v>
      </c>
      <c r="P2773" t="s">
        <v>344</v>
      </c>
      <c r="Q2773" s="1" t="s">
        <v>1199</v>
      </c>
      <c r="R2773" s="1" t="s">
        <v>18369</v>
      </c>
      <c r="S2773" s="1" t="s">
        <v>3577</v>
      </c>
      <c r="T2773" s="1" t="s">
        <v>19883</v>
      </c>
      <c r="U2773" s="1" t="s">
        <v>5193</v>
      </c>
      <c r="V2773" s="1" t="s">
        <v>3317</v>
      </c>
      <c r="W2773" s="1" t="s">
        <v>94</v>
      </c>
      <c r="X2773" t="str">
        <f t="shared" si="302"/>
        <v>Complete</v>
      </c>
      <c r="Y2773">
        <f>MAX(0,100-IF(G2773="Invalid",Config!$B$5,0)-IF(I2773="Invalid",Config!$B$6,0)-IF(X2773="Incomplete",Config!$B$7,0)-IF(AF2773="Yes",Config!$B$37,0))</f>
        <v>100</v>
      </c>
      <c r="Z2773" s="1">
        <f>IF(OR(TRIM(B2773)="",COUNTIF(Config!$B$15:$B$19,B2773)&gt;0),1,0)+IF(OR(TRIM(C2773)="",COUNTIF(Config!$B$15:$B$19,C2773)&gt;0),1,0)+IF(OR(TRIM(F2773)="",COUNTIF(Config!$B$15:$B$19,F2773)&gt;0),1,0)+IF(OR(TRIM(H2773)="",COUNTIF(Config!$B$15:$B$19,H2773)&gt;0),1,0)+IF(OR(TRIM(E2773)="",COUNTIF(Config!$B$15:$B$19,E2773)&gt;0),1,0)+IF(OR(TRIM(K2773)="",COUNTIF(Config!$B$15:$B$19,K2773)&gt;0),1,0)+IF(OR(TRIM(P2773)="",COUNTIF(Config!$B$15:$B$19,P2773)&gt;0),1,0)+IF(OR(TRIM(R2773)="",COUNTIF(Config!$B$15:$B$19,R2773)&gt;0),1,0)</f>
        <v>0</v>
      </c>
      <c r="AA2773" s="1" cm="1">
        <f t="array" ref="AA2773">SUMPRODUCT(LEN(H2773)-LEN(SUBSTITUTE(H2773,{"0";"1";"2";"3";"4";"5";"6";"7";"8";"9"},"")))</f>
        <v>11</v>
      </c>
      <c r="AC2773" t="str">
        <f t="shared" si="303"/>
        <v/>
      </c>
      <c r="AD2773">
        <f t="shared" si="304"/>
        <v>1</v>
      </c>
      <c r="AE2773">
        <f t="shared" si="305"/>
        <v>1</v>
      </c>
      <c r="AF2773" t="str">
        <f t="shared" si="306"/>
        <v>No</v>
      </c>
      <c r="AG2773">
        <f t="shared" ca="1" si="307"/>
        <v>146</v>
      </c>
      <c r="AH2773" t="str">
        <f ca="1">IF(OR(V2773="",AG2773=""),"Yes",IF(AG2773&gt;Config!$B$41,"Yes","No"))</f>
        <v>No</v>
      </c>
    </row>
    <row r="2774" spans="1:34" x14ac:dyDescent="0.25">
      <c r="A2774" s="1" t="s">
        <v>19884</v>
      </c>
      <c r="B2774" s="1" t="s">
        <v>1231</v>
      </c>
      <c r="C2774" s="1" t="s">
        <v>364</v>
      </c>
      <c r="D2774" s="1" t="s">
        <v>19885</v>
      </c>
      <c r="E2774" s="1" t="s">
        <v>34208</v>
      </c>
      <c r="F2774" s="1" t="s">
        <v>19886</v>
      </c>
      <c r="G2774" t="str">
        <f t="shared" si="301"/>
        <v>Valid</v>
      </c>
      <c r="H2774" s="1" t="s">
        <v>19887</v>
      </c>
      <c r="I2774" t="str" cm="1">
        <f t="array" ref="I2774">IF(OR(TRIM(H2774)="",ISNUMBER(SEARCH("#",H2774)),AA2774&lt;Config!$B$8,SUMPRODUCT(--ISNUMBER(SEARCH({"a";"b";"c";"d";"e";"f";"g";"h";"i";"j";"k";"l";"m";"n";"o";"p";"q";"r";"s";"t";"u";"v";"w";"x";"y";"z"},H2774)))&gt;0),"Invalid","Valid")</f>
        <v>Valid</v>
      </c>
      <c r="J2774" s="1" t="s">
        <v>19888</v>
      </c>
      <c r="K2774" s="1" t="s">
        <v>625</v>
      </c>
      <c r="L2774" s="1" t="s">
        <v>84</v>
      </c>
      <c r="M2774" s="1" t="s">
        <v>517</v>
      </c>
      <c r="N2774" s="1" t="s">
        <v>713</v>
      </c>
      <c r="O2774" s="1" t="s">
        <v>196</v>
      </c>
      <c r="P2774" t="s">
        <v>236</v>
      </c>
      <c r="Q2774" s="1" t="s">
        <v>253</v>
      </c>
      <c r="R2774" s="1" t="s">
        <v>237</v>
      </c>
      <c r="S2774" s="1" t="s">
        <v>19889</v>
      </c>
      <c r="T2774" s="1" t="s">
        <v>19890</v>
      </c>
      <c r="U2774" s="1" t="s">
        <v>19891</v>
      </c>
      <c r="V2774" s="1" t="s">
        <v>6187</v>
      </c>
      <c r="W2774" s="1" t="s">
        <v>293</v>
      </c>
      <c r="X2774" t="str">
        <f t="shared" si="302"/>
        <v>Complete</v>
      </c>
      <c r="Y2774">
        <f>MAX(0,100-IF(G2774="Invalid",Config!$B$5,0)-IF(I2774="Invalid",Config!$B$6,0)-IF(X2774="Incomplete",Config!$B$7,0)-IF(AF2774="Yes",Config!$B$37,0))</f>
        <v>100</v>
      </c>
      <c r="Z2774" s="1">
        <f>IF(OR(TRIM(B2774)="",COUNTIF(Config!$B$15:$B$19,B2774)&gt;0),1,0)+IF(OR(TRIM(C2774)="",COUNTIF(Config!$B$15:$B$19,C2774)&gt;0),1,0)+IF(OR(TRIM(F2774)="",COUNTIF(Config!$B$15:$B$19,F2774)&gt;0),1,0)+IF(OR(TRIM(H2774)="",COUNTIF(Config!$B$15:$B$19,H2774)&gt;0),1,0)+IF(OR(TRIM(E2774)="",COUNTIF(Config!$B$15:$B$19,E2774)&gt;0),1,0)+IF(OR(TRIM(K2774)="",COUNTIF(Config!$B$15:$B$19,K2774)&gt;0),1,0)+IF(OR(TRIM(P2774)="",COUNTIF(Config!$B$15:$B$19,P2774)&gt;0),1,0)+IF(OR(TRIM(R2774)="",COUNTIF(Config!$B$15:$B$19,R2774)&gt;0),1,0)</f>
        <v>0</v>
      </c>
      <c r="AA2774" s="1" cm="1">
        <f t="array" ref="AA2774">SUMPRODUCT(LEN(H2774)-LEN(SUBSTITUTE(H2774,{"0";"1";"2";"3";"4";"5";"6";"7";"8";"9"},"")))</f>
        <v>12</v>
      </c>
      <c r="AC2774" t="str">
        <f t="shared" si="303"/>
        <v/>
      </c>
      <c r="AD2774">
        <f t="shared" si="304"/>
        <v>1</v>
      </c>
      <c r="AE2774">
        <f t="shared" si="305"/>
        <v>1</v>
      </c>
      <c r="AF2774" t="str">
        <f t="shared" si="306"/>
        <v>No</v>
      </c>
      <c r="AG2774">
        <f t="shared" ca="1" si="307"/>
        <v>643</v>
      </c>
      <c r="AH2774" t="str">
        <f ca="1">IF(OR(V2774="",AG2774=""),"Yes",IF(AG2774&gt;Config!$B$41,"Yes","No"))</f>
        <v>Yes</v>
      </c>
    </row>
    <row r="2775" spans="1:34" x14ac:dyDescent="0.25">
      <c r="A2775" s="1" t="s">
        <v>19892</v>
      </c>
      <c r="B2775" s="1" t="s">
        <v>2127</v>
      </c>
      <c r="C2775" s="1" t="s">
        <v>1389</v>
      </c>
      <c r="D2775" s="1" t="s">
        <v>19893</v>
      </c>
      <c r="E2775" s="1" t="s">
        <v>298</v>
      </c>
      <c r="F2775" s="1" t="s">
        <v>6922</v>
      </c>
      <c r="G2775" t="str">
        <f t="shared" si="301"/>
        <v>Valid</v>
      </c>
      <c r="H2775" s="1" t="s">
        <v>19894</v>
      </c>
      <c r="I2775" t="str" cm="1">
        <f t="array" ref="I2775">IF(OR(TRIM(H2775)="",ISNUMBER(SEARCH("#",H2775)),AA2775&lt;Config!$B$8,SUMPRODUCT(--ISNUMBER(SEARCH({"a";"b";"c";"d";"e";"f";"g";"h";"i";"j";"k";"l";"m";"n";"o";"p";"q";"r";"s";"t";"u";"v";"w";"x";"y";"z"},H2775)))&gt;0),"Invalid","Valid")</f>
        <v>Valid</v>
      </c>
      <c r="J2775" s="1" t="s">
        <v>19895</v>
      </c>
      <c r="K2775" s="1" t="s">
        <v>210</v>
      </c>
      <c r="L2775" s="1" t="s">
        <v>49</v>
      </c>
      <c r="M2775" s="1" t="s">
        <v>391</v>
      </c>
      <c r="N2775" s="1" t="s">
        <v>51</v>
      </c>
      <c r="O2775" s="1" t="s">
        <v>180</v>
      </c>
      <c r="P2775" t="s">
        <v>590</v>
      </c>
      <c r="Q2775" s="1" t="s">
        <v>1481</v>
      </c>
      <c r="R2775" s="1" t="s">
        <v>1774</v>
      </c>
      <c r="S2775" s="1" t="s">
        <v>19896</v>
      </c>
      <c r="T2775" s="1" t="s">
        <v>19897</v>
      </c>
      <c r="U2775" s="1" t="s">
        <v>9676</v>
      </c>
      <c r="V2775" s="1" t="s">
        <v>15792</v>
      </c>
      <c r="W2775" s="1" t="s">
        <v>75</v>
      </c>
      <c r="X2775" t="str">
        <f t="shared" si="302"/>
        <v>Complete</v>
      </c>
      <c r="Y2775">
        <f>MAX(0,100-IF(G2775="Invalid",Config!$B$5,0)-IF(I2775="Invalid",Config!$B$6,0)-IF(X2775="Incomplete",Config!$B$7,0)-IF(AF2775="Yes",Config!$B$37,0))</f>
        <v>75</v>
      </c>
      <c r="Z2775" s="1">
        <f>IF(OR(TRIM(B2775)="",COUNTIF(Config!$B$15:$B$19,B2775)&gt;0),1,0)+IF(OR(TRIM(C2775)="",COUNTIF(Config!$B$15:$B$19,C2775)&gt;0),1,0)+IF(OR(TRIM(F2775)="",COUNTIF(Config!$B$15:$B$19,F2775)&gt;0),1,0)+IF(OR(TRIM(H2775)="",COUNTIF(Config!$B$15:$B$19,H2775)&gt;0),1,0)+IF(OR(TRIM(E2775)="",COUNTIF(Config!$B$15:$B$19,E2775)&gt;0),1,0)+IF(OR(TRIM(K2775)="",COUNTIF(Config!$B$15:$B$19,K2775)&gt;0),1,0)+IF(OR(TRIM(P2775)="",COUNTIF(Config!$B$15:$B$19,P2775)&gt;0),1,0)+IF(OR(TRIM(R2775)="",COUNTIF(Config!$B$15:$B$19,R2775)&gt;0),1,0)</f>
        <v>0</v>
      </c>
      <c r="AA2775" s="1" cm="1">
        <f t="array" ref="AA2775">SUMPRODUCT(LEN(H2775)-LEN(SUBSTITUTE(H2775,{"0";"1";"2";"3";"4";"5";"6";"7";"8";"9"},"")))</f>
        <v>12</v>
      </c>
      <c r="AC2775" t="str">
        <f t="shared" si="303"/>
        <v>Potential Duplicate</v>
      </c>
      <c r="AD2775">
        <f t="shared" si="304"/>
        <v>2</v>
      </c>
      <c r="AE2775">
        <f t="shared" si="305"/>
        <v>1</v>
      </c>
      <c r="AF2775" t="str">
        <f t="shared" si="306"/>
        <v>Yes</v>
      </c>
      <c r="AG2775">
        <f t="shared" ca="1" si="307"/>
        <v>56</v>
      </c>
      <c r="AH2775" t="str">
        <f ca="1">IF(OR(V2775="",AG2775=""),"Yes",IF(AG2775&gt;Config!$B$41,"Yes","No"))</f>
        <v>No</v>
      </c>
    </row>
    <row r="2776" spans="1:34" x14ac:dyDescent="0.25">
      <c r="A2776" s="1" t="s">
        <v>19898</v>
      </c>
      <c r="B2776" s="1" t="s">
        <v>1624</v>
      </c>
      <c r="C2776" s="1" t="s">
        <v>219</v>
      </c>
      <c r="D2776" s="1" t="s">
        <v>19899</v>
      </c>
      <c r="E2776" s="1" t="s">
        <v>34350</v>
      </c>
      <c r="F2776" s="1" t="s">
        <v>19900</v>
      </c>
      <c r="G2776" t="str">
        <f t="shared" si="301"/>
        <v>Valid</v>
      </c>
      <c r="H2776" s="1" t="s">
        <v>19901</v>
      </c>
      <c r="I2776" t="str" cm="1">
        <f t="array" ref="I2776">IF(OR(TRIM(H2776)="",ISNUMBER(SEARCH("#",H2776)),AA2776&lt;Config!$B$8,SUMPRODUCT(--ISNUMBER(SEARCH({"a";"b";"c";"d";"e";"f";"g";"h";"i";"j";"k";"l";"m";"n";"o";"p";"q";"r";"s";"t";"u";"v";"w";"x";"y";"z"},H2776)))&gt;0),"Invalid","Valid")</f>
        <v>Valid</v>
      </c>
      <c r="J2776" s="1" t="s">
        <v>19902</v>
      </c>
      <c r="K2776" s="1" t="s">
        <v>195</v>
      </c>
      <c r="L2776" s="1" t="s">
        <v>29</v>
      </c>
      <c r="M2776" s="1" t="s">
        <v>30</v>
      </c>
      <c r="N2776" s="1" t="s">
        <v>31</v>
      </c>
      <c r="O2776" s="1" t="s">
        <v>69</v>
      </c>
      <c r="P2776" t="s">
        <v>328</v>
      </c>
      <c r="Q2776" s="1" t="s">
        <v>329</v>
      </c>
      <c r="R2776" s="1" t="s">
        <v>330</v>
      </c>
      <c r="S2776" s="1" t="s">
        <v>7962</v>
      </c>
      <c r="T2776" s="1" t="s">
        <v>19903</v>
      </c>
      <c r="U2776" s="1" t="s">
        <v>2863</v>
      </c>
      <c r="V2776" s="1" t="s">
        <v>140</v>
      </c>
      <c r="W2776" s="1" t="s">
        <v>94</v>
      </c>
      <c r="X2776" t="str">
        <f t="shared" si="302"/>
        <v>Complete</v>
      </c>
      <c r="Y2776">
        <f>MAX(0,100-IF(G2776="Invalid",Config!$B$5,0)-IF(I2776="Invalid",Config!$B$6,0)-IF(X2776="Incomplete",Config!$B$7,0)-IF(AF2776="Yes",Config!$B$37,0))</f>
        <v>100</v>
      </c>
      <c r="Z2776" s="1">
        <f>IF(OR(TRIM(B2776)="",COUNTIF(Config!$B$15:$B$19,B2776)&gt;0),1,0)+IF(OR(TRIM(C2776)="",COUNTIF(Config!$B$15:$B$19,C2776)&gt;0),1,0)+IF(OR(TRIM(F2776)="",COUNTIF(Config!$B$15:$B$19,F2776)&gt;0),1,0)+IF(OR(TRIM(H2776)="",COUNTIF(Config!$B$15:$B$19,H2776)&gt;0),1,0)+IF(OR(TRIM(E2776)="",COUNTIF(Config!$B$15:$B$19,E2776)&gt;0),1,0)+IF(OR(TRIM(K2776)="",COUNTIF(Config!$B$15:$B$19,K2776)&gt;0),1,0)+IF(OR(TRIM(P2776)="",COUNTIF(Config!$B$15:$B$19,P2776)&gt;0),1,0)+IF(OR(TRIM(R2776)="",COUNTIF(Config!$B$15:$B$19,R2776)&gt;0),1,0)</f>
        <v>0</v>
      </c>
      <c r="AA2776" s="1" cm="1">
        <f t="array" ref="AA2776">SUMPRODUCT(LEN(H2776)-LEN(SUBSTITUTE(H2776,{"0";"1";"2";"3";"4";"5";"6";"7";"8";"9"},"")))</f>
        <v>11</v>
      </c>
      <c r="AC2776" t="str">
        <f t="shared" si="303"/>
        <v/>
      </c>
      <c r="AD2776">
        <f t="shared" si="304"/>
        <v>1</v>
      </c>
      <c r="AE2776">
        <f t="shared" si="305"/>
        <v>1</v>
      </c>
      <c r="AF2776" t="str">
        <f t="shared" si="306"/>
        <v>No</v>
      </c>
      <c r="AG2776">
        <f t="shared" ca="1" si="307"/>
        <v>37</v>
      </c>
      <c r="AH2776" t="str">
        <f ca="1">IF(OR(V2776="",AG2776=""),"Yes",IF(AG2776&gt;Config!$B$41,"Yes","No"))</f>
        <v>No</v>
      </c>
    </row>
    <row r="2777" spans="1:34" x14ac:dyDescent="0.25">
      <c r="A2777" s="1" t="s">
        <v>19904</v>
      </c>
      <c r="B2777" s="1" t="s">
        <v>444</v>
      </c>
      <c r="C2777" s="1" t="s">
        <v>499</v>
      </c>
      <c r="D2777" s="1" t="s">
        <v>19905</v>
      </c>
      <c r="E2777" s="1" t="s">
        <v>35174</v>
      </c>
      <c r="F2777" s="1" t="s">
        <v>19906</v>
      </c>
      <c r="G2777" t="str">
        <f t="shared" si="301"/>
        <v>Invalid</v>
      </c>
      <c r="H2777" s="1" t="s">
        <v>19907</v>
      </c>
      <c r="I2777" t="str" cm="1">
        <f t="array" ref="I2777">IF(OR(TRIM(H2777)="",ISNUMBER(SEARCH("#",H2777)),AA2777&lt;Config!$B$8,SUMPRODUCT(--ISNUMBER(SEARCH({"a";"b";"c";"d";"e";"f";"g";"h";"i";"j";"k";"l";"m";"n";"o";"p";"q";"r";"s";"t";"u";"v";"w";"x";"y";"z"},H2777)))&gt;0),"Invalid","Valid")</f>
        <v>Valid</v>
      </c>
      <c r="J2777" s="1" t="s">
        <v>19908</v>
      </c>
      <c r="K2777" s="1" t="s">
        <v>264</v>
      </c>
      <c r="L2777" s="1" t="s">
        <v>164</v>
      </c>
      <c r="M2777" s="1" t="s">
        <v>462</v>
      </c>
      <c r="N2777" s="1" t="s">
        <v>33819</v>
      </c>
      <c r="O2777" s="1" t="s">
        <v>196</v>
      </c>
      <c r="P2777" t="s">
        <v>53</v>
      </c>
      <c r="Q2777" s="1" t="s">
        <v>181</v>
      </c>
      <c r="R2777" s="1" t="s">
        <v>288</v>
      </c>
      <c r="S2777" s="1" t="s">
        <v>19909</v>
      </c>
      <c r="T2777" s="1" t="s">
        <v>19910</v>
      </c>
      <c r="U2777" s="1" t="s">
        <v>6491</v>
      </c>
      <c r="V2777" s="1" t="s">
        <v>140</v>
      </c>
      <c r="W2777" s="1" t="s">
        <v>75</v>
      </c>
      <c r="X2777" t="str">
        <f t="shared" si="302"/>
        <v>Complete</v>
      </c>
      <c r="Y2777">
        <f>MAX(0,100-IF(G2777="Invalid",Config!$B$5,0)-IF(I2777="Invalid",Config!$B$6,0)-IF(X2777="Incomplete",Config!$B$7,0)-IF(AF2777="Yes",Config!$B$37,0))</f>
        <v>70</v>
      </c>
      <c r="Z2777" s="1">
        <f>IF(OR(TRIM(B2777)="",COUNTIF(Config!$B$15:$B$19,B2777)&gt;0),1,0)+IF(OR(TRIM(C2777)="",COUNTIF(Config!$B$15:$B$19,C2777)&gt;0),1,0)+IF(OR(TRIM(F2777)="",COUNTIF(Config!$B$15:$B$19,F2777)&gt;0),1,0)+IF(OR(TRIM(H2777)="",COUNTIF(Config!$B$15:$B$19,H2777)&gt;0),1,0)+IF(OR(TRIM(E2777)="",COUNTIF(Config!$B$15:$B$19,E2777)&gt;0),1,0)+IF(OR(TRIM(K2777)="",COUNTIF(Config!$B$15:$B$19,K2777)&gt;0),1,0)+IF(OR(TRIM(P2777)="",COUNTIF(Config!$B$15:$B$19,P2777)&gt;0),1,0)+IF(OR(TRIM(R2777)="",COUNTIF(Config!$B$15:$B$19,R2777)&gt;0),1,0)</f>
        <v>0</v>
      </c>
      <c r="AA2777" s="1" cm="1">
        <f t="array" ref="AA2777">SUMPRODUCT(LEN(H2777)-LEN(SUBSTITUTE(H2777,{"0";"1";"2";"3";"4";"5";"6";"7";"8";"9"},"")))</f>
        <v>12</v>
      </c>
      <c r="AC2777" t="str">
        <f t="shared" si="303"/>
        <v>Invalid Email</v>
      </c>
      <c r="AD2777">
        <f t="shared" si="304"/>
        <v>0</v>
      </c>
      <c r="AE2777">
        <f t="shared" si="305"/>
        <v>1</v>
      </c>
      <c r="AF2777" t="str">
        <f t="shared" si="306"/>
        <v>No</v>
      </c>
      <c r="AG2777">
        <f t="shared" ca="1" si="307"/>
        <v>37</v>
      </c>
      <c r="AH2777" t="str">
        <f ca="1">IF(OR(V2777="",AG2777=""),"Yes",IF(AG2777&gt;Config!$B$41,"Yes","No"))</f>
        <v>No</v>
      </c>
    </row>
    <row r="2778" spans="1:34" x14ac:dyDescent="0.25">
      <c r="A2778" s="1" t="s">
        <v>19911</v>
      </c>
      <c r="B2778" s="1" t="s">
        <v>839</v>
      </c>
      <c r="C2778" s="1" t="s">
        <v>23</v>
      </c>
      <c r="D2778" s="1" t="s">
        <v>19912</v>
      </c>
      <c r="E2778" s="1" t="s">
        <v>34322</v>
      </c>
      <c r="F2778" s="1" t="s">
        <v>19913</v>
      </c>
      <c r="G2778" t="str">
        <f t="shared" si="301"/>
        <v>Valid</v>
      </c>
      <c r="H2778" s="1" t="s">
        <v>19914</v>
      </c>
      <c r="I2778" t="str" cm="1">
        <f t="array" ref="I2778">IF(OR(TRIM(H2778)="",ISNUMBER(SEARCH("#",H2778)),AA2778&lt;Config!$B$8,SUMPRODUCT(--ISNUMBER(SEARCH({"a";"b";"c";"d";"e";"f";"g";"h";"i";"j";"k";"l";"m";"n";"o";"p";"q";"r";"s";"t";"u";"v";"w";"x";"y";"z"},H2778)))&gt;0),"Invalid","Valid")</f>
        <v>Valid</v>
      </c>
      <c r="J2778" s="1" t="s">
        <v>19915</v>
      </c>
      <c r="K2778" s="1" t="s">
        <v>195</v>
      </c>
      <c r="L2778" s="1" t="s">
        <v>134</v>
      </c>
      <c r="M2778" s="1" t="s">
        <v>251</v>
      </c>
      <c r="N2778" s="1" t="s">
        <v>252</v>
      </c>
      <c r="O2778" s="1" t="s">
        <v>149</v>
      </c>
      <c r="P2778" t="s">
        <v>236</v>
      </c>
      <c r="Q2778" s="1" t="s">
        <v>237</v>
      </c>
      <c r="R2778" s="1" t="s">
        <v>237</v>
      </c>
      <c r="S2778" s="1" t="s">
        <v>10596</v>
      </c>
      <c r="T2778" s="1" t="s">
        <v>19916</v>
      </c>
      <c r="U2778" s="1" t="s">
        <v>11678</v>
      </c>
      <c r="V2778" s="1" t="s">
        <v>19917</v>
      </c>
      <c r="W2778" s="1" t="s">
        <v>33823</v>
      </c>
      <c r="X2778" t="str">
        <f t="shared" si="302"/>
        <v>Complete</v>
      </c>
      <c r="Y2778">
        <f>MAX(0,100-IF(G2778="Invalid",Config!$B$5,0)-IF(I2778="Invalid",Config!$B$6,0)-IF(X2778="Incomplete",Config!$B$7,0)-IF(AF2778="Yes",Config!$B$37,0))</f>
        <v>100</v>
      </c>
      <c r="Z2778" s="1">
        <f>IF(OR(TRIM(B2778)="",COUNTIF(Config!$B$15:$B$19,B2778)&gt;0),1,0)+IF(OR(TRIM(C2778)="",COUNTIF(Config!$B$15:$B$19,C2778)&gt;0),1,0)+IF(OR(TRIM(F2778)="",COUNTIF(Config!$B$15:$B$19,F2778)&gt;0),1,0)+IF(OR(TRIM(H2778)="",COUNTIF(Config!$B$15:$B$19,H2778)&gt;0),1,0)+IF(OR(TRIM(E2778)="",COUNTIF(Config!$B$15:$B$19,E2778)&gt;0),1,0)+IF(OR(TRIM(K2778)="",COUNTIF(Config!$B$15:$B$19,K2778)&gt;0),1,0)+IF(OR(TRIM(P2778)="",COUNTIF(Config!$B$15:$B$19,P2778)&gt;0),1,0)+IF(OR(TRIM(R2778)="",COUNTIF(Config!$B$15:$B$19,R2778)&gt;0),1,0)</f>
        <v>0</v>
      </c>
      <c r="AA2778" s="1" cm="1">
        <f t="array" ref="AA2778">SUMPRODUCT(LEN(H2778)-LEN(SUBSTITUTE(H2778,{"0";"1";"2";"3";"4";"5";"6";"7";"8";"9"},"")))</f>
        <v>12</v>
      </c>
      <c r="AC2778" t="str">
        <f t="shared" si="303"/>
        <v/>
      </c>
      <c r="AD2778">
        <f t="shared" si="304"/>
        <v>1</v>
      </c>
      <c r="AE2778">
        <f t="shared" si="305"/>
        <v>1</v>
      </c>
      <c r="AF2778" t="str">
        <f t="shared" si="306"/>
        <v>No</v>
      </c>
      <c r="AG2778">
        <f t="shared" ca="1" si="307"/>
        <v>318</v>
      </c>
      <c r="AH2778" t="str">
        <f ca="1">IF(OR(V2778="",AG2778=""),"Yes",IF(AG2778&gt;Config!$B$41,"Yes","No"))</f>
        <v>No</v>
      </c>
    </row>
    <row r="2779" spans="1:34" x14ac:dyDescent="0.25">
      <c r="A2779" s="1" t="s">
        <v>19918</v>
      </c>
      <c r="B2779" s="1" t="s">
        <v>295</v>
      </c>
      <c r="C2779" s="1" t="s">
        <v>219</v>
      </c>
      <c r="D2779" s="1" t="s">
        <v>19919</v>
      </c>
      <c r="E2779" s="1" t="s">
        <v>35175</v>
      </c>
      <c r="F2779" s="1" t="s">
        <v>19920</v>
      </c>
      <c r="G2779" t="str">
        <f t="shared" si="301"/>
        <v>Valid</v>
      </c>
      <c r="H2779" s="1" t="s">
        <v>19921</v>
      </c>
      <c r="I2779" t="str" cm="1">
        <f t="array" ref="I2779">IF(OR(TRIM(H2779)="",ISNUMBER(SEARCH("#",H2779)),AA2779&lt;Config!$B$8,SUMPRODUCT(--ISNUMBER(SEARCH({"a";"b";"c";"d";"e";"f";"g";"h";"i";"j";"k";"l";"m";"n";"o";"p";"q";"r";"s";"t";"u";"v";"w";"x";"y";"z"},H2779)))&gt;0),"Invalid","Valid")</f>
        <v>Valid</v>
      </c>
      <c r="J2779" s="1" t="s">
        <v>19922</v>
      </c>
      <c r="K2779" s="1" t="s">
        <v>369</v>
      </c>
      <c r="L2779" s="1" t="s">
        <v>84</v>
      </c>
      <c r="M2779" s="1" t="s">
        <v>33827</v>
      </c>
      <c r="N2779" s="1" t="s">
        <v>51</v>
      </c>
      <c r="O2779" s="1" t="s">
        <v>149</v>
      </c>
      <c r="P2779" t="s">
        <v>104</v>
      </c>
      <c r="Q2779" s="1" t="s">
        <v>302</v>
      </c>
      <c r="R2779" s="1" t="s">
        <v>106</v>
      </c>
      <c r="S2779" s="1" t="s">
        <v>4824</v>
      </c>
      <c r="T2779" s="1" t="s">
        <v>19923</v>
      </c>
      <c r="U2779" s="1" t="s">
        <v>18379</v>
      </c>
      <c r="V2779" s="1" t="s">
        <v>5911</v>
      </c>
      <c r="W2779" s="1" t="s">
        <v>141</v>
      </c>
      <c r="X2779" t="str">
        <f t="shared" si="302"/>
        <v>Complete</v>
      </c>
      <c r="Y2779">
        <f>MAX(0,100-IF(G2779="Invalid",Config!$B$5,0)-IF(I2779="Invalid",Config!$B$6,0)-IF(X2779="Incomplete",Config!$B$7,0)-IF(AF2779="Yes",Config!$B$37,0))</f>
        <v>100</v>
      </c>
      <c r="Z2779" s="1">
        <f>IF(OR(TRIM(B2779)="",COUNTIF(Config!$B$15:$B$19,B2779)&gt;0),1,0)+IF(OR(TRIM(C2779)="",COUNTIF(Config!$B$15:$B$19,C2779)&gt;0),1,0)+IF(OR(TRIM(F2779)="",COUNTIF(Config!$B$15:$B$19,F2779)&gt;0),1,0)+IF(OR(TRIM(H2779)="",COUNTIF(Config!$B$15:$B$19,H2779)&gt;0),1,0)+IF(OR(TRIM(E2779)="",COUNTIF(Config!$B$15:$B$19,E2779)&gt;0),1,0)+IF(OR(TRIM(K2779)="",COUNTIF(Config!$B$15:$B$19,K2779)&gt;0),1,0)+IF(OR(TRIM(P2779)="",COUNTIF(Config!$B$15:$B$19,P2779)&gt;0),1,0)+IF(OR(TRIM(R2779)="",COUNTIF(Config!$B$15:$B$19,R2779)&gt;0),1,0)</f>
        <v>0</v>
      </c>
      <c r="AA2779" s="1" cm="1">
        <f t="array" ref="AA2779">SUMPRODUCT(LEN(H2779)-LEN(SUBSTITUTE(H2779,{"0";"1";"2";"3";"4";"5";"6";"7";"8";"9"},"")))</f>
        <v>11</v>
      </c>
      <c r="AC2779" t="str">
        <f t="shared" si="303"/>
        <v/>
      </c>
      <c r="AD2779">
        <f t="shared" si="304"/>
        <v>1</v>
      </c>
      <c r="AE2779">
        <f t="shared" si="305"/>
        <v>1</v>
      </c>
      <c r="AF2779" t="str">
        <f t="shared" si="306"/>
        <v>No</v>
      </c>
      <c r="AG2779">
        <f t="shared" ca="1" si="307"/>
        <v>254</v>
      </c>
      <c r="AH2779" t="str">
        <f ca="1">IF(OR(V2779="",AG2779=""),"Yes",IF(AG2779&gt;Config!$B$41,"Yes","No"))</f>
        <v>No</v>
      </c>
    </row>
    <row r="2780" spans="1:34" x14ac:dyDescent="0.25">
      <c r="A2780" s="1" t="s">
        <v>19924</v>
      </c>
      <c r="B2780" s="1" t="s">
        <v>2778</v>
      </c>
      <c r="C2780" s="1" t="s">
        <v>296</v>
      </c>
      <c r="D2780" s="1" t="s">
        <v>14941</v>
      </c>
      <c r="E2780" s="1" t="s">
        <v>35176</v>
      </c>
      <c r="F2780" s="1" t="s">
        <v>19925</v>
      </c>
      <c r="G2780" t="str">
        <f t="shared" si="301"/>
        <v>Valid</v>
      </c>
      <c r="H2780" s="1" t="s">
        <v>19926</v>
      </c>
      <c r="I2780" t="str" cm="1">
        <f t="array" ref="I2780">IF(OR(TRIM(H2780)="",ISNUMBER(SEARCH("#",H2780)),AA2780&lt;Config!$B$8,SUMPRODUCT(--ISNUMBER(SEARCH({"a";"b";"c";"d";"e";"f";"g";"h";"i";"j";"k";"l";"m";"n";"o";"p";"q";"r";"s";"t";"u";"v";"w";"x";"y";"z"},H2780)))&gt;0),"Invalid","Valid")</f>
        <v>Valid</v>
      </c>
      <c r="J2780" s="1" t="s">
        <v>19927</v>
      </c>
      <c r="K2780" s="1" t="s">
        <v>163</v>
      </c>
      <c r="L2780" s="1" t="s">
        <v>102</v>
      </c>
      <c r="M2780" s="1" t="s">
        <v>85</v>
      </c>
      <c r="N2780" s="1" t="s">
        <v>437</v>
      </c>
      <c r="O2780" s="1" t="s">
        <v>180</v>
      </c>
      <c r="P2780" t="s">
        <v>53</v>
      </c>
      <c r="Q2780" s="1" t="s">
        <v>55</v>
      </c>
      <c r="R2780" s="1" t="s">
        <v>415</v>
      </c>
      <c r="S2780" s="1" t="s">
        <v>4199</v>
      </c>
      <c r="T2780" s="1" t="s">
        <v>19928</v>
      </c>
      <c r="U2780" s="1" t="s">
        <v>3028</v>
      </c>
      <c r="V2780" s="1" t="s">
        <v>140</v>
      </c>
      <c r="W2780" s="1" t="s">
        <v>75</v>
      </c>
      <c r="X2780" t="str">
        <f t="shared" si="302"/>
        <v>Complete</v>
      </c>
      <c r="Y2780">
        <f>MAX(0,100-IF(G2780="Invalid",Config!$B$5,0)-IF(I2780="Invalid",Config!$B$6,0)-IF(X2780="Incomplete",Config!$B$7,0)-IF(AF2780="Yes",Config!$B$37,0))</f>
        <v>75</v>
      </c>
      <c r="Z2780" s="1">
        <f>IF(OR(TRIM(B2780)="",COUNTIF(Config!$B$15:$B$19,B2780)&gt;0),1,0)+IF(OR(TRIM(C2780)="",COUNTIF(Config!$B$15:$B$19,C2780)&gt;0),1,0)+IF(OR(TRIM(F2780)="",COUNTIF(Config!$B$15:$B$19,F2780)&gt;0),1,0)+IF(OR(TRIM(H2780)="",COUNTIF(Config!$B$15:$B$19,H2780)&gt;0),1,0)+IF(OR(TRIM(E2780)="",COUNTIF(Config!$B$15:$B$19,E2780)&gt;0),1,0)+IF(OR(TRIM(K2780)="",COUNTIF(Config!$B$15:$B$19,K2780)&gt;0),1,0)+IF(OR(TRIM(P2780)="",COUNTIF(Config!$B$15:$B$19,P2780)&gt;0),1,0)+IF(OR(TRIM(R2780)="",COUNTIF(Config!$B$15:$B$19,R2780)&gt;0),1,0)</f>
        <v>0</v>
      </c>
      <c r="AA2780" s="1" cm="1">
        <f t="array" ref="AA2780">SUMPRODUCT(LEN(H2780)-LEN(SUBSTITUTE(H2780,{"0";"1";"2";"3";"4";"5";"6";"7";"8";"9"},"")))</f>
        <v>10</v>
      </c>
      <c r="AC2780" t="str">
        <f t="shared" si="303"/>
        <v>Potential Duplicate</v>
      </c>
      <c r="AD2780">
        <f t="shared" si="304"/>
        <v>2</v>
      </c>
      <c r="AE2780">
        <f t="shared" si="305"/>
        <v>1</v>
      </c>
      <c r="AF2780" t="str">
        <f t="shared" si="306"/>
        <v>Yes</v>
      </c>
      <c r="AG2780">
        <f t="shared" ca="1" si="307"/>
        <v>37</v>
      </c>
      <c r="AH2780" t="str">
        <f ca="1">IF(OR(V2780="",AG2780=""),"Yes",IF(AG2780&gt;Config!$B$41,"Yes","No"))</f>
        <v>No</v>
      </c>
    </row>
    <row r="2781" spans="1:34" x14ac:dyDescent="0.25">
      <c r="A2781" s="1" t="s">
        <v>19929</v>
      </c>
      <c r="B2781" s="1" t="s">
        <v>156</v>
      </c>
      <c r="C2781" s="1" t="s">
        <v>828</v>
      </c>
      <c r="D2781" s="1" t="s">
        <v>19930</v>
      </c>
      <c r="E2781" s="1" t="s">
        <v>34398</v>
      </c>
      <c r="F2781" s="1" t="s">
        <v>19931</v>
      </c>
      <c r="G2781" t="str">
        <f t="shared" si="301"/>
        <v>Valid</v>
      </c>
      <c r="H2781" s="1" t="s">
        <v>19932</v>
      </c>
      <c r="I2781" t="str" cm="1">
        <f t="array" ref="I2781">IF(OR(TRIM(H2781)="",ISNUMBER(SEARCH("#",H2781)),AA2781&lt;Config!$B$8,SUMPRODUCT(--ISNUMBER(SEARCH({"a";"b";"c";"d";"e";"f";"g";"h";"i";"j";"k";"l";"m";"n";"o";"p";"q";"r";"s";"t";"u";"v";"w";"x";"y";"z"},H2781)))&gt;0),"Invalid","Valid")</f>
        <v>Valid</v>
      </c>
      <c r="J2781" s="1" t="s">
        <v>19933</v>
      </c>
      <c r="K2781" s="1" t="s">
        <v>504</v>
      </c>
      <c r="L2781" s="1" t="s">
        <v>84</v>
      </c>
      <c r="M2781" s="1" t="s">
        <v>462</v>
      </c>
      <c r="N2781" s="1" t="s">
        <v>224</v>
      </c>
      <c r="O2781" s="1" t="s">
        <v>196</v>
      </c>
      <c r="P2781" t="s">
        <v>328</v>
      </c>
      <c r="Q2781" s="1" t="s">
        <v>1046</v>
      </c>
      <c r="R2781" s="1" t="s">
        <v>614</v>
      </c>
      <c r="S2781" s="1" t="s">
        <v>7051</v>
      </c>
      <c r="T2781" s="1" t="s">
        <v>19934</v>
      </c>
      <c r="U2781" s="1" t="s">
        <v>2529</v>
      </c>
      <c r="V2781" s="1" t="s">
        <v>19935</v>
      </c>
      <c r="W2781" s="1" t="s">
        <v>75</v>
      </c>
      <c r="X2781" t="str">
        <f t="shared" si="302"/>
        <v>Complete</v>
      </c>
      <c r="Y2781">
        <f>MAX(0,100-IF(G2781="Invalid",Config!$B$5,0)-IF(I2781="Invalid",Config!$B$6,0)-IF(X2781="Incomplete",Config!$B$7,0)-IF(AF2781="Yes",Config!$B$37,0))</f>
        <v>100</v>
      </c>
      <c r="Z2781" s="1">
        <f>IF(OR(TRIM(B2781)="",COUNTIF(Config!$B$15:$B$19,B2781)&gt;0),1,0)+IF(OR(TRIM(C2781)="",COUNTIF(Config!$B$15:$B$19,C2781)&gt;0),1,0)+IF(OR(TRIM(F2781)="",COUNTIF(Config!$B$15:$B$19,F2781)&gt;0),1,0)+IF(OR(TRIM(H2781)="",COUNTIF(Config!$B$15:$B$19,H2781)&gt;0),1,0)+IF(OR(TRIM(E2781)="",COUNTIF(Config!$B$15:$B$19,E2781)&gt;0),1,0)+IF(OR(TRIM(K2781)="",COUNTIF(Config!$B$15:$B$19,K2781)&gt;0),1,0)+IF(OR(TRIM(P2781)="",COUNTIF(Config!$B$15:$B$19,P2781)&gt;0),1,0)+IF(OR(TRIM(R2781)="",COUNTIF(Config!$B$15:$B$19,R2781)&gt;0),1,0)</f>
        <v>0</v>
      </c>
      <c r="AA2781" s="1" cm="1">
        <f t="array" ref="AA2781">SUMPRODUCT(LEN(H2781)-LEN(SUBSTITUTE(H2781,{"0";"1";"2";"3";"4";"5";"6";"7";"8";"9"},"")))</f>
        <v>11</v>
      </c>
      <c r="AC2781" t="str">
        <f t="shared" si="303"/>
        <v/>
      </c>
      <c r="AD2781">
        <f t="shared" si="304"/>
        <v>1</v>
      </c>
      <c r="AE2781">
        <f t="shared" si="305"/>
        <v>1</v>
      </c>
      <c r="AF2781" t="str">
        <f t="shared" si="306"/>
        <v>No</v>
      </c>
      <c r="AG2781">
        <f t="shared" ca="1" si="307"/>
        <v>212</v>
      </c>
      <c r="AH2781" t="str">
        <f ca="1">IF(OR(V2781="",AG2781=""),"Yes",IF(AG2781&gt;Config!$B$41,"Yes","No"))</f>
        <v>No</v>
      </c>
    </row>
    <row r="2782" spans="1:34" x14ac:dyDescent="0.25">
      <c r="A2782" s="1" t="s">
        <v>19936</v>
      </c>
      <c r="B2782" s="1" t="s">
        <v>554</v>
      </c>
      <c r="C2782" s="1" t="s">
        <v>2104</v>
      </c>
      <c r="D2782" s="1" t="s">
        <v>19937</v>
      </c>
      <c r="E2782" s="1" t="s">
        <v>633</v>
      </c>
      <c r="F2782" s="1" t="s">
        <v>19938</v>
      </c>
      <c r="G2782" t="str">
        <f t="shared" si="301"/>
        <v>Valid</v>
      </c>
      <c r="H2782" s="1" t="s">
        <v>19939</v>
      </c>
      <c r="I2782" t="str" cm="1">
        <f t="array" ref="I2782">IF(OR(TRIM(H2782)="",ISNUMBER(SEARCH("#",H2782)),AA2782&lt;Config!$B$8,SUMPRODUCT(--ISNUMBER(SEARCH({"a";"b";"c";"d";"e";"f";"g";"h";"i";"j";"k";"l";"m";"n";"o";"p";"q";"r";"s";"t";"u";"v";"w";"x";"y";"z"},H2782)))&gt;0),"Invalid","Valid")</f>
        <v>Valid</v>
      </c>
      <c r="J2782" s="1" t="s">
        <v>19940</v>
      </c>
      <c r="K2782" s="1" t="s">
        <v>28</v>
      </c>
      <c r="L2782" s="1" t="s">
        <v>450</v>
      </c>
      <c r="M2782" s="1" t="s">
        <v>391</v>
      </c>
      <c r="N2782" s="1" t="s">
        <v>437</v>
      </c>
      <c r="O2782" s="1" t="s">
        <v>196</v>
      </c>
      <c r="P2782" t="s">
        <v>87</v>
      </c>
      <c r="Q2782" s="1" t="s">
        <v>88</v>
      </c>
      <c r="R2782" s="1" t="s">
        <v>89</v>
      </c>
      <c r="S2782" s="1" t="s">
        <v>19941</v>
      </c>
      <c r="T2782" s="1" t="s">
        <v>19942</v>
      </c>
      <c r="U2782" s="1" t="s">
        <v>6626</v>
      </c>
      <c r="V2782" s="1" t="s">
        <v>1145</v>
      </c>
      <c r="W2782" s="1" t="s">
        <v>40</v>
      </c>
      <c r="X2782" t="str">
        <f t="shared" si="302"/>
        <v>Complete</v>
      </c>
      <c r="Y2782">
        <f>MAX(0,100-IF(G2782="Invalid",Config!$B$5,0)-IF(I2782="Invalid",Config!$B$6,0)-IF(X2782="Incomplete",Config!$B$7,0)-IF(AF2782="Yes",Config!$B$37,0))</f>
        <v>100</v>
      </c>
      <c r="Z2782" s="1">
        <f>IF(OR(TRIM(B2782)="",COUNTIF(Config!$B$15:$B$19,B2782)&gt;0),1,0)+IF(OR(TRIM(C2782)="",COUNTIF(Config!$B$15:$B$19,C2782)&gt;0),1,0)+IF(OR(TRIM(F2782)="",COUNTIF(Config!$B$15:$B$19,F2782)&gt;0),1,0)+IF(OR(TRIM(H2782)="",COUNTIF(Config!$B$15:$B$19,H2782)&gt;0),1,0)+IF(OR(TRIM(E2782)="",COUNTIF(Config!$B$15:$B$19,E2782)&gt;0),1,0)+IF(OR(TRIM(K2782)="",COUNTIF(Config!$B$15:$B$19,K2782)&gt;0),1,0)+IF(OR(TRIM(P2782)="",COUNTIF(Config!$B$15:$B$19,P2782)&gt;0),1,0)+IF(OR(TRIM(R2782)="",COUNTIF(Config!$B$15:$B$19,R2782)&gt;0),1,0)</f>
        <v>0</v>
      </c>
      <c r="AA2782" s="1" cm="1">
        <f t="array" ref="AA2782">SUMPRODUCT(LEN(H2782)-LEN(SUBSTITUTE(H2782,{"0";"1";"2";"3";"4";"5";"6";"7";"8";"9"},"")))</f>
        <v>11</v>
      </c>
      <c r="AC2782" t="str">
        <f t="shared" si="303"/>
        <v/>
      </c>
      <c r="AD2782">
        <f t="shared" si="304"/>
        <v>1</v>
      </c>
      <c r="AE2782">
        <f t="shared" si="305"/>
        <v>1</v>
      </c>
      <c r="AF2782" t="str">
        <f t="shared" si="306"/>
        <v>No</v>
      </c>
      <c r="AG2782">
        <f t="shared" ca="1" si="307"/>
        <v>37</v>
      </c>
      <c r="AH2782" t="str">
        <f ca="1">IF(OR(V2782="",AG2782=""),"Yes",IF(AG2782&gt;Config!$B$41,"Yes","No"))</f>
        <v>No</v>
      </c>
    </row>
    <row r="2783" spans="1:34" x14ac:dyDescent="0.25">
      <c r="A2783" s="1" t="s">
        <v>19943</v>
      </c>
      <c r="B2783" s="1" t="s">
        <v>597</v>
      </c>
      <c r="C2783" s="1" t="s">
        <v>2104</v>
      </c>
      <c r="D2783" s="1" t="s">
        <v>19944</v>
      </c>
      <c r="E2783" s="1" t="s">
        <v>339</v>
      </c>
      <c r="F2783" s="1" t="s">
        <v>19945</v>
      </c>
      <c r="G2783" t="str">
        <f t="shared" si="301"/>
        <v>Valid</v>
      </c>
      <c r="H2783" s="1" t="s">
        <v>19946</v>
      </c>
      <c r="I2783" t="str" cm="1">
        <f t="array" ref="I2783">IF(OR(TRIM(H2783)="",ISNUMBER(SEARCH("#",H2783)),AA2783&lt;Config!$B$8,SUMPRODUCT(--ISNUMBER(SEARCH({"a";"b";"c";"d";"e";"f";"g";"h";"i";"j";"k";"l";"m";"n";"o";"p";"q";"r";"s";"t";"u";"v";"w";"x";"y";"z"},H2783)))&gt;0),"Invalid","Valid")</f>
        <v>Valid</v>
      </c>
      <c r="J2783" s="1" t="s">
        <v>19947</v>
      </c>
      <c r="K2783" s="1" t="s">
        <v>210</v>
      </c>
      <c r="L2783" s="1" t="s">
        <v>179</v>
      </c>
      <c r="M2783" s="1" t="s">
        <v>135</v>
      </c>
      <c r="N2783" s="1" t="s">
        <v>211</v>
      </c>
      <c r="O2783" s="1" t="s">
        <v>32</v>
      </c>
      <c r="P2783" t="s">
        <v>87</v>
      </c>
      <c r="Q2783" s="1" t="s">
        <v>166</v>
      </c>
      <c r="R2783" s="1" t="s">
        <v>559</v>
      </c>
      <c r="S2783" s="1" t="s">
        <v>13055</v>
      </c>
      <c r="T2783" s="1" t="s">
        <v>19948</v>
      </c>
      <c r="U2783" s="1" t="s">
        <v>19949</v>
      </c>
      <c r="V2783" s="1" t="s">
        <v>1998</v>
      </c>
      <c r="W2783" s="1" t="s">
        <v>141</v>
      </c>
      <c r="X2783" t="str">
        <f t="shared" si="302"/>
        <v>Complete</v>
      </c>
      <c r="Y2783">
        <f>MAX(0,100-IF(G2783="Invalid",Config!$B$5,0)-IF(I2783="Invalid",Config!$B$6,0)-IF(X2783="Incomplete",Config!$B$7,0)-IF(AF2783="Yes",Config!$B$37,0))</f>
        <v>75</v>
      </c>
      <c r="Z2783" s="1">
        <f>IF(OR(TRIM(B2783)="",COUNTIF(Config!$B$15:$B$19,B2783)&gt;0),1,0)+IF(OR(TRIM(C2783)="",COUNTIF(Config!$B$15:$B$19,C2783)&gt;0),1,0)+IF(OR(TRIM(F2783)="",COUNTIF(Config!$B$15:$B$19,F2783)&gt;0),1,0)+IF(OR(TRIM(H2783)="",COUNTIF(Config!$B$15:$B$19,H2783)&gt;0),1,0)+IF(OR(TRIM(E2783)="",COUNTIF(Config!$B$15:$B$19,E2783)&gt;0),1,0)+IF(OR(TRIM(K2783)="",COUNTIF(Config!$B$15:$B$19,K2783)&gt;0),1,0)+IF(OR(TRIM(P2783)="",COUNTIF(Config!$B$15:$B$19,P2783)&gt;0),1,0)+IF(OR(TRIM(R2783)="",COUNTIF(Config!$B$15:$B$19,R2783)&gt;0),1,0)</f>
        <v>0</v>
      </c>
      <c r="AA2783" s="1" cm="1">
        <f t="array" ref="AA2783">SUMPRODUCT(LEN(H2783)-LEN(SUBSTITUTE(H2783,{"0";"1";"2";"3";"4";"5";"6";"7";"8";"9"},"")))</f>
        <v>11</v>
      </c>
      <c r="AC2783" t="str">
        <f t="shared" si="303"/>
        <v>Potential Duplicate</v>
      </c>
      <c r="AD2783">
        <f t="shared" si="304"/>
        <v>2</v>
      </c>
      <c r="AE2783">
        <f t="shared" si="305"/>
        <v>1</v>
      </c>
      <c r="AF2783" t="str">
        <f t="shared" si="306"/>
        <v>Yes</v>
      </c>
      <c r="AG2783">
        <f t="shared" ca="1" si="307"/>
        <v>587</v>
      </c>
      <c r="AH2783" t="str">
        <f ca="1">IF(OR(V2783="",AG2783=""),"Yes",IF(AG2783&gt;Config!$B$41,"Yes","No"))</f>
        <v>Yes</v>
      </c>
    </row>
    <row r="2784" spans="1:34" x14ac:dyDescent="0.25">
      <c r="A2784" s="1" t="s">
        <v>19950</v>
      </c>
      <c r="B2784" s="1" t="s">
        <v>565</v>
      </c>
      <c r="C2784" s="1" t="s">
        <v>33815</v>
      </c>
      <c r="D2784" s="1" t="s">
        <v>565</v>
      </c>
      <c r="E2784" s="1" t="s">
        <v>34145</v>
      </c>
      <c r="F2784" s="1" t="s">
        <v>19951</v>
      </c>
      <c r="G2784" t="str">
        <f t="shared" si="301"/>
        <v>Valid</v>
      </c>
      <c r="H2784" s="1" t="s">
        <v>19952</v>
      </c>
      <c r="I2784" t="str" cm="1">
        <f t="array" ref="I2784">IF(OR(TRIM(H2784)="",ISNUMBER(SEARCH("#",H2784)),AA2784&lt;Config!$B$8,SUMPRODUCT(--ISNUMBER(SEARCH({"a";"b";"c";"d";"e";"f";"g";"h";"i";"j";"k";"l";"m";"n";"o";"p";"q";"r";"s";"t";"u";"v";"w";"x";"y";"z"},H2784)))&gt;0),"Invalid","Valid")</f>
        <v>Valid</v>
      </c>
      <c r="J2784" s="1" t="s">
        <v>19953</v>
      </c>
      <c r="K2784" s="1" t="s">
        <v>481</v>
      </c>
      <c r="L2784" s="1" t="s">
        <v>134</v>
      </c>
      <c r="M2784" s="1" t="s">
        <v>118</v>
      </c>
      <c r="N2784" s="1" t="s">
        <v>31</v>
      </c>
      <c r="O2784" s="1" t="s">
        <v>196</v>
      </c>
      <c r="P2784" t="s">
        <v>53</v>
      </c>
      <c r="Q2784" s="1" t="s">
        <v>181</v>
      </c>
      <c r="R2784" s="1" t="s">
        <v>55</v>
      </c>
      <c r="S2784" s="1" t="s">
        <v>15976</v>
      </c>
      <c r="T2784" s="1" t="s">
        <v>19954</v>
      </c>
      <c r="U2784" s="1" t="s">
        <v>1458</v>
      </c>
      <c r="V2784" s="1" t="s">
        <v>140</v>
      </c>
      <c r="W2784" s="1" t="s">
        <v>125</v>
      </c>
      <c r="X2784" t="str">
        <f t="shared" si="302"/>
        <v>Incomplete</v>
      </c>
      <c r="Y2784">
        <f>MAX(0,100-IF(G2784="Invalid",Config!$B$5,0)-IF(I2784="Invalid",Config!$B$6,0)-IF(X2784="Incomplete",Config!$B$7,0)-IF(AF2784="Yes",Config!$B$37,0))</f>
        <v>60</v>
      </c>
      <c r="Z2784" s="1">
        <f>IF(OR(TRIM(B2784)="",COUNTIF(Config!$B$15:$B$19,B2784)&gt;0),1,0)+IF(OR(TRIM(C2784)="",COUNTIF(Config!$B$15:$B$19,C2784)&gt;0),1,0)+IF(OR(TRIM(F2784)="",COUNTIF(Config!$B$15:$B$19,F2784)&gt;0),1,0)+IF(OR(TRIM(H2784)="",COUNTIF(Config!$B$15:$B$19,H2784)&gt;0),1,0)+IF(OR(TRIM(E2784)="",COUNTIF(Config!$B$15:$B$19,E2784)&gt;0),1,0)+IF(OR(TRIM(K2784)="",COUNTIF(Config!$B$15:$B$19,K2784)&gt;0),1,0)+IF(OR(TRIM(P2784)="",COUNTIF(Config!$B$15:$B$19,P2784)&gt;0),1,0)+IF(OR(TRIM(R2784)="",COUNTIF(Config!$B$15:$B$19,R2784)&gt;0),1,0)</f>
        <v>1</v>
      </c>
      <c r="AA2784" s="1" cm="1">
        <f t="array" ref="AA2784">SUMPRODUCT(LEN(H2784)-LEN(SUBSTITUTE(H2784,{"0";"1";"2";"3";"4";"5";"6";"7";"8";"9"},"")))</f>
        <v>12</v>
      </c>
      <c r="AC2784" t="str">
        <f t="shared" si="303"/>
        <v>Incomplete Profile</v>
      </c>
      <c r="AD2784">
        <f t="shared" si="304"/>
        <v>1</v>
      </c>
      <c r="AE2784">
        <f t="shared" si="305"/>
        <v>1</v>
      </c>
      <c r="AF2784" t="str">
        <f t="shared" si="306"/>
        <v>No</v>
      </c>
      <c r="AG2784">
        <f t="shared" ca="1" si="307"/>
        <v>37</v>
      </c>
      <c r="AH2784" t="str">
        <f ca="1">IF(OR(V2784="",AG2784=""),"Yes",IF(AG2784&gt;Config!$B$41,"Yes","No"))</f>
        <v>No</v>
      </c>
    </row>
    <row r="2785" spans="1:34" x14ac:dyDescent="0.25">
      <c r="A2785" s="1" t="s">
        <v>19955</v>
      </c>
      <c r="B2785" s="1" t="s">
        <v>1283</v>
      </c>
      <c r="C2785" s="1" t="s">
        <v>189</v>
      </c>
      <c r="D2785" s="1" t="s">
        <v>19956</v>
      </c>
      <c r="E2785" s="1" t="s">
        <v>35177</v>
      </c>
      <c r="F2785" s="1" t="s">
        <v>19957</v>
      </c>
      <c r="G2785" t="str">
        <f t="shared" si="301"/>
        <v>Valid</v>
      </c>
      <c r="H2785" s="1" t="s">
        <v>19958</v>
      </c>
      <c r="I2785" t="str" cm="1">
        <f t="array" ref="I2785">IF(OR(TRIM(H2785)="",ISNUMBER(SEARCH("#",H2785)),AA2785&lt;Config!$B$8,SUMPRODUCT(--ISNUMBER(SEARCH({"a";"b";"c";"d";"e";"f";"g";"h";"i";"j";"k";"l";"m";"n";"o";"p";"q";"r";"s";"t";"u";"v";"w";"x";"y";"z"},H2785)))&gt;0),"Invalid","Valid")</f>
        <v>Valid</v>
      </c>
      <c r="J2785" s="1" t="s">
        <v>19959</v>
      </c>
      <c r="K2785" s="1" t="s">
        <v>1001</v>
      </c>
      <c r="L2785" s="1" t="s">
        <v>84</v>
      </c>
      <c r="M2785" s="1" t="s">
        <v>517</v>
      </c>
      <c r="N2785" s="1" t="s">
        <v>33819</v>
      </c>
      <c r="O2785" s="1" t="s">
        <v>266</v>
      </c>
      <c r="P2785" t="s">
        <v>33</v>
      </c>
      <c r="Q2785" s="1" t="s">
        <v>119</v>
      </c>
      <c r="R2785" s="1" t="s">
        <v>1716</v>
      </c>
      <c r="S2785" s="1" t="s">
        <v>6701</v>
      </c>
      <c r="T2785" s="1" t="s">
        <v>19960</v>
      </c>
      <c r="U2785" s="1" t="s">
        <v>640</v>
      </c>
      <c r="V2785" s="1" t="s">
        <v>4467</v>
      </c>
      <c r="W2785" s="1" t="s">
        <v>202</v>
      </c>
      <c r="X2785" t="str">
        <f t="shared" si="302"/>
        <v>Complete</v>
      </c>
      <c r="Y2785">
        <f>MAX(0,100-IF(G2785="Invalid",Config!$B$5,0)-IF(I2785="Invalid",Config!$B$6,0)-IF(X2785="Incomplete",Config!$B$7,0)-IF(AF2785="Yes",Config!$B$37,0))</f>
        <v>100</v>
      </c>
      <c r="Z2785" s="1">
        <f>IF(OR(TRIM(B2785)="",COUNTIF(Config!$B$15:$B$19,B2785)&gt;0),1,0)+IF(OR(TRIM(C2785)="",COUNTIF(Config!$B$15:$B$19,C2785)&gt;0),1,0)+IF(OR(TRIM(F2785)="",COUNTIF(Config!$B$15:$B$19,F2785)&gt;0),1,0)+IF(OR(TRIM(H2785)="",COUNTIF(Config!$B$15:$B$19,H2785)&gt;0),1,0)+IF(OR(TRIM(E2785)="",COUNTIF(Config!$B$15:$B$19,E2785)&gt;0),1,0)+IF(OR(TRIM(K2785)="",COUNTIF(Config!$B$15:$B$19,K2785)&gt;0),1,0)+IF(OR(TRIM(P2785)="",COUNTIF(Config!$B$15:$B$19,P2785)&gt;0),1,0)+IF(OR(TRIM(R2785)="",COUNTIF(Config!$B$15:$B$19,R2785)&gt;0),1,0)</f>
        <v>0</v>
      </c>
      <c r="AA2785" s="1" cm="1">
        <f t="array" ref="AA2785">SUMPRODUCT(LEN(H2785)-LEN(SUBSTITUTE(H2785,{"0";"1";"2";"3";"4";"5";"6";"7";"8";"9"},"")))</f>
        <v>10</v>
      </c>
      <c r="AC2785" t="str">
        <f t="shared" si="303"/>
        <v/>
      </c>
      <c r="AD2785">
        <f t="shared" si="304"/>
        <v>1</v>
      </c>
      <c r="AE2785">
        <f t="shared" si="305"/>
        <v>1</v>
      </c>
      <c r="AF2785" t="str">
        <f t="shared" si="306"/>
        <v>No</v>
      </c>
      <c r="AG2785">
        <f t="shared" ca="1" si="307"/>
        <v>388</v>
      </c>
      <c r="AH2785" t="str">
        <f ca="1">IF(OR(V2785="",AG2785=""),"Yes",IF(AG2785&gt;Config!$B$41,"Yes","No"))</f>
        <v>Yes</v>
      </c>
    </row>
    <row r="2786" spans="1:34" x14ac:dyDescent="0.25">
      <c r="A2786" s="1" t="s">
        <v>19961</v>
      </c>
      <c r="B2786" s="1" t="s">
        <v>295</v>
      </c>
      <c r="C2786" s="1" t="s">
        <v>1736</v>
      </c>
      <c r="D2786" s="1" t="s">
        <v>19962</v>
      </c>
      <c r="E2786" s="1" t="s">
        <v>1331</v>
      </c>
      <c r="F2786" s="1" t="s">
        <v>19963</v>
      </c>
      <c r="G2786" t="str">
        <f t="shared" si="301"/>
        <v>Valid</v>
      </c>
      <c r="H2786" s="1" t="s">
        <v>2811</v>
      </c>
      <c r="I2786" t="str" cm="1">
        <f t="array" ref="I2786">IF(OR(TRIM(H2786)="",ISNUMBER(SEARCH("#",H2786)),AA2786&lt;Config!$B$8,SUMPRODUCT(--ISNUMBER(SEARCH({"a";"b";"c";"d";"e";"f";"g";"h";"i";"j";"k";"l";"m";"n";"o";"p";"q";"r";"s";"t";"u";"v";"w";"x";"y";"z"},H2786)))&gt;0),"Invalid","Valid")</f>
        <v>Valid</v>
      </c>
      <c r="J2786" s="1" t="s">
        <v>19964</v>
      </c>
      <c r="K2786" s="1" t="s">
        <v>378</v>
      </c>
      <c r="L2786" s="1" t="s">
        <v>265</v>
      </c>
      <c r="M2786" s="1" t="s">
        <v>85</v>
      </c>
      <c r="N2786" s="1" t="s">
        <v>148</v>
      </c>
      <c r="O2786" s="1" t="s">
        <v>149</v>
      </c>
      <c r="P2786" t="s">
        <v>87</v>
      </c>
      <c r="Q2786" s="1" t="s">
        <v>88</v>
      </c>
      <c r="R2786" s="1" t="s">
        <v>89</v>
      </c>
      <c r="S2786" s="1" t="s">
        <v>19965</v>
      </c>
      <c r="T2786" s="1" t="s">
        <v>19966</v>
      </c>
      <c r="U2786" s="1" t="s">
        <v>1255</v>
      </c>
      <c r="V2786" s="1" t="s">
        <v>1347</v>
      </c>
      <c r="W2786" s="1" t="s">
        <v>40</v>
      </c>
      <c r="X2786" t="str">
        <f t="shared" si="302"/>
        <v>Complete</v>
      </c>
      <c r="Y2786">
        <f>MAX(0,100-IF(G2786="Invalid",Config!$B$5,0)-IF(I2786="Invalid",Config!$B$6,0)-IF(X2786="Incomplete",Config!$B$7,0)-IF(AF2786="Yes",Config!$B$37,0))</f>
        <v>75</v>
      </c>
      <c r="Z2786" s="1">
        <f>IF(OR(TRIM(B2786)="",COUNTIF(Config!$B$15:$B$19,B2786)&gt;0),1,0)+IF(OR(TRIM(C2786)="",COUNTIF(Config!$B$15:$B$19,C2786)&gt;0),1,0)+IF(OR(TRIM(F2786)="",COUNTIF(Config!$B$15:$B$19,F2786)&gt;0),1,0)+IF(OR(TRIM(H2786)="",COUNTIF(Config!$B$15:$B$19,H2786)&gt;0),1,0)+IF(OR(TRIM(E2786)="",COUNTIF(Config!$B$15:$B$19,E2786)&gt;0),1,0)+IF(OR(TRIM(K2786)="",COUNTIF(Config!$B$15:$B$19,K2786)&gt;0),1,0)+IF(OR(TRIM(P2786)="",COUNTIF(Config!$B$15:$B$19,P2786)&gt;0),1,0)+IF(OR(TRIM(R2786)="",COUNTIF(Config!$B$15:$B$19,R2786)&gt;0),1,0)</f>
        <v>0</v>
      </c>
      <c r="AA2786" s="1" cm="1">
        <f t="array" ref="AA2786">SUMPRODUCT(LEN(H2786)-LEN(SUBSTITUTE(H2786,{"0";"1";"2";"3";"4";"5";"6";"7";"8";"9"},"")))</f>
        <v>11</v>
      </c>
      <c r="AC2786" t="str">
        <f t="shared" si="303"/>
        <v>Potential Duplicate</v>
      </c>
      <c r="AD2786">
        <f t="shared" si="304"/>
        <v>1</v>
      </c>
      <c r="AE2786">
        <f t="shared" si="305"/>
        <v>2</v>
      </c>
      <c r="AF2786" t="str">
        <f t="shared" si="306"/>
        <v>Yes</v>
      </c>
      <c r="AG2786">
        <f t="shared" ca="1" si="307"/>
        <v>37</v>
      </c>
      <c r="AH2786" t="str">
        <f ca="1">IF(OR(V2786="",AG2786=""),"Yes",IF(AG2786&gt;Config!$B$41,"Yes","No"))</f>
        <v>No</v>
      </c>
    </row>
    <row r="2787" spans="1:34" x14ac:dyDescent="0.25">
      <c r="A2787" s="1" t="s">
        <v>19967</v>
      </c>
      <c r="B2787" s="1" t="s">
        <v>544</v>
      </c>
      <c r="C2787" s="1" t="s">
        <v>489</v>
      </c>
      <c r="D2787" s="1" t="s">
        <v>15896</v>
      </c>
      <c r="E2787" s="1" t="s">
        <v>35178</v>
      </c>
      <c r="F2787" s="1" t="s">
        <v>19968</v>
      </c>
      <c r="G2787" t="str">
        <f t="shared" si="301"/>
        <v>Valid</v>
      </c>
      <c r="H2787" s="1" t="s">
        <v>19969</v>
      </c>
      <c r="I2787" t="str" cm="1">
        <f t="array" ref="I2787">IF(OR(TRIM(H2787)="",ISNUMBER(SEARCH("#",H2787)),AA2787&lt;Config!$B$8,SUMPRODUCT(--ISNUMBER(SEARCH({"a";"b";"c";"d";"e";"f";"g";"h";"i";"j";"k";"l";"m";"n";"o";"p";"q";"r";"s";"t";"u";"v";"w";"x";"y";"z"},H2787)))&gt;0),"Invalid","Valid")</f>
        <v>Valid</v>
      </c>
      <c r="J2787" s="1" t="s">
        <v>19970</v>
      </c>
      <c r="K2787" s="1" t="s">
        <v>117</v>
      </c>
      <c r="L2787" s="1" t="s">
        <v>84</v>
      </c>
      <c r="M2787" s="1" t="s">
        <v>165</v>
      </c>
      <c r="N2787" s="1" t="s">
        <v>358</v>
      </c>
      <c r="O2787" s="1" t="s">
        <v>149</v>
      </c>
      <c r="P2787" t="s">
        <v>344</v>
      </c>
      <c r="Q2787" s="1" t="s">
        <v>345</v>
      </c>
      <c r="R2787" s="1" t="s">
        <v>971</v>
      </c>
      <c r="S2787" s="1" t="s">
        <v>19971</v>
      </c>
      <c r="T2787" s="1" t="s">
        <v>19972</v>
      </c>
      <c r="U2787" s="1" t="s">
        <v>14931</v>
      </c>
      <c r="V2787" s="1" t="s">
        <v>4058</v>
      </c>
      <c r="W2787" s="1" t="s">
        <v>40</v>
      </c>
      <c r="X2787" t="str">
        <f t="shared" si="302"/>
        <v>Complete</v>
      </c>
      <c r="Y2787">
        <f>MAX(0,100-IF(G2787="Invalid",Config!$B$5,0)-IF(I2787="Invalid",Config!$B$6,0)-IF(X2787="Incomplete",Config!$B$7,0)-IF(AF2787="Yes",Config!$B$37,0))</f>
        <v>100</v>
      </c>
      <c r="Z2787" s="1">
        <f>IF(OR(TRIM(B2787)="",COUNTIF(Config!$B$15:$B$19,B2787)&gt;0),1,0)+IF(OR(TRIM(C2787)="",COUNTIF(Config!$B$15:$B$19,C2787)&gt;0),1,0)+IF(OR(TRIM(F2787)="",COUNTIF(Config!$B$15:$B$19,F2787)&gt;0),1,0)+IF(OR(TRIM(H2787)="",COUNTIF(Config!$B$15:$B$19,H2787)&gt;0),1,0)+IF(OR(TRIM(E2787)="",COUNTIF(Config!$B$15:$B$19,E2787)&gt;0),1,0)+IF(OR(TRIM(K2787)="",COUNTIF(Config!$B$15:$B$19,K2787)&gt;0),1,0)+IF(OR(TRIM(P2787)="",COUNTIF(Config!$B$15:$B$19,P2787)&gt;0),1,0)+IF(OR(TRIM(R2787)="",COUNTIF(Config!$B$15:$B$19,R2787)&gt;0),1,0)</f>
        <v>0</v>
      </c>
      <c r="AA2787" s="1" cm="1">
        <f t="array" ref="AA2787">SUMPRODUCT(LEN(H2787)-LEN(SUBSTITUTE(H2787,{"0";"1";"2";"3";"4";"5";"6";"7";"8";"9"},"")))</f>
        <v>11</v>
      </c>
      <c r="AC2787" t="str">
        <f t="shared" si="303"/>
        <v/>
      </c>
      <c r="AD2787">
        <f t="shared" si="304"/>
        <v>1</v>
      </c>
      <c r="AE2787">
        <f t="shared" si="305"/>
        <v>1</v>
      </c>
      <c r="AF2787" t="str">
        <f t="shared" si="306"/>
        <v>No</v>
      </c>
      <c r="AG2787">
        <f t="shared" ca="1" si="307"/>
        <v>427</v>
      </c>
      <c r="AH2787" t="str">
        <f ca="1">IF(OR(V2787="",AG2787=""),"Yes",IF(AG2787&gt;Config!$B$41,"Yes","No"))</f>
        <v>Yes</v>
      </c>
    </row>
    <row r="2788" spans="1:34" x14ac:dyDescent="0.25">
      <c r="A2788" s="1" t="s">
        <v>19973</v>
      </c>
      <c r="B2788" s="1" t="s">
        <v>352</v>
      </c>
      <c r="C2788" s="1" t="s">
        <v>679</v>
      </c>
      <c r="D2788" s="1" t="s">
        <v>19974</v>
      </c>
      <c r="E2788" s="1" t="s">
        <v>191</v>
      </c>
      <c r="F2788" s="1" t="s">
        <v>19975</v>
      </c>
      <c r="G2788" t="str">
        <f t="shared" si="301"/>
        <v>Valid</v>
      </c>
      <c r="H2788" s="1" t="s">
        <v>19976</v>
      </c>
      <c r="I2788" t="str" cm="1">
        <f t="array" ref="I2788">IF(OR(TRIM(H2788)="",ISNUMBER(SEARCH("#",H2788)),AA2788&lt;Config!$B$8,SUMPRODUCT(--ISNUMBER(SEARCH({"a";"b";"c";"d";"e";"f";"g";"h";"i";"j";"k";"l";"m";"n";"o";"p";"q";"r";"s";"t";"u";"v";"w";"x";"y";"z"},H2788)))&gt;0),"Invalid","Valid")</f>
        <v>Valid</v>
      </c>
      <c r="J2788" s="1" t="s">
        <v>19977</v>
      </c>
      <c r="K2788" s="1" t="s">
        <v>504</v>
      </c>
      <c r="L2788" s="1" t="s">
        <v>102</v>
      </c>
      <c r="M2788" s="1" t="s">
        <v>165</v>
      </c>
      <c r="N2788" s="1" t="s">
        <v>211</v>
      </c>
      <c r="O2788" s="1" t="s">
        <v>149</v>
      </c>
      <c r="P2788" t="s">
        <v>236</v>
      </c>
      <c r="Q2788" s="1" t="s">
        <v>254</v>
      </c>
      <c r="R2788" s="1" t="s">
        <v>237</v>
      </c>
      <c r="S2788" s="1" t="s">
        <v>10619</v>
      </c>
      <c r="T2788" s="1" t="s">
        <v>19978</v>
      </c>
      <c r="U2788" s="1" t="s">
        <v>14939</v>
      </c>
      <c r="V2788" s="1" t="s">
        <v>19979</v>
      </c>
      <c r="W2788" s="1" t="s">
        <v>75</v>
      </c>
      <c r="X2788" t="str">
        <f t="shared" si="302"/>
        <v>Complete</v>
      </c>
      <c r="Y2788">
        <f>MAX(0,100-IF(G2788="Invalid",Config!$B$5,0)-IF(I2788="Invalid",Config!$B$6,0)-IF(X2788="Incomplete",Config!$B$7,0)-IF(AF2788="Yes",Config!$B$37,0))</f>
        <v>100</v>
      </c>
      <c r="Z2788" s="1">
        <f>IF(OR(TRIM(B2788)="",COUNTIF(Config!$B$15:$B$19,B2788)&gt;0),1,0)+IF(OR(TRIM(C2788)="",COUNTIF(Config!$B$15:$B$19,C2788)&gt;0),1,0)+IF(OR(TRIM(F2788)="",COUNTIF(Config!$B$15:$B$19,F2788)&gt;0),1,0)+IF(OR(TRIM(H2788)="",COUNTIF(Config!$B$15:$B$19,H2788)&gt;0),1,0)+IF(OR(TRIM(E2788)="",COUNTIF(Config!$B$15:$B$19,E2788)&gt;0),1,0)+IF(OR(TRIM(K2788)="",COUNTIF(Config!$B$15:$B$19,K2788)&gt;0),1,0)+IF(OR(TRIM(P2788)="",COUNTIF(Config!$B$15:$B$19,P2788)&gt;0),1,0)+IF(OR(TRIM(R2788)="",COUNTIF(Config!$B$15:$B$19,R2788)&gt;0),1,0)</f>
        <v>0</v>
      </c>
      <c r="AA2788" s="1" cm="1">
        <f t="array" ref="AA2788">SUMPRODUCT(LEN(H2788)-LEN(SUBSTITUTE(H2788,{"0";"1";"2";"3";"4";"5";"6";"7";"8";"9"},"")))</f>
        <v>10</v>
      </c>
      <c r="AC2788" t="str">
        <f t="shared" si="303"/>
        <v/>
      </c>
      <c r="AD2788">
        <f t="shared" si="304"/>
        <v>1</v>
      </c>
      <c r="AE2788">
        <f t="shared" si="305"/>
        <v>1</v>
      </c>
      <c r="AF2788" t="str">
        <f t="shared" si="306"/>
        <v>No</v>
      </c>
      <c r="AG2788">
        <f t="shared" ca="1" si="307"/>
        <v>399</v>
      </c>
      <c r="AH2788" t="str">
        <f ca="1">IF(OR(V2788="",AG2788=""),"Yes",IF(AG2788&gt;Config!$B$41,"Yes","No"))</f>
        <v>Yes</v>
      </c>
    </row>
    <row r="2789" spans="1:34" x14ac:dyDescent="0.25">
      <c r="A2789" s="1" t="s">
        <v>19980</v>
      </c>
      <c r="B2789" s="1" t="s">
        <v>42</v>
      </c>
      <c r="C2789" s="1" t="s">
        <v>445</v>
      </c>
      <c r="D2789" s="1" t="s">
        <v>4155</v>
      </c>
      <c r="E2789" s="1" t="s">
        <v>35179</v>
      </c>
      <c r="F2789" s="1" t="s">
        <v>19981</v>
      </c>
      <c r="G2789" t="str">
        <f t="shared" si="301"/>
        <v>Valid</v>
      </c>
      <c r="H2789" s="1" t="s">
        <v>19982</v>
      </c>
      <c r="I2789" t="str" cm="1">
        <f t="array" ref="I2789">IF(OR(TRIM(H2789)="",ISNUMBER(SEARCH("#",H2789)),AA2789&lt;Config!$B$8,SUMPRODUCT(--ISNUMBER(SEARCH({"a";"b";"c";"d";"e";"f";"g";"h";"i";"j";"k";"l";"m";"n";"o";"p";"q";"r";"s";"t";"u";"v";"w";"x";"y";"z"},H2789)))&gt;0),"Invalid","Valid")</f>
        <v>Valid</v>
      </c>
      <c r="J2789" s="1" t="s">
        <v>19983</v>
      </c>
      <c r="K2789" s="1" t="s">
        <v>504</v>
      </c>
      <c r="L2789" s="1" t="s">
        <v>450</v>
      </c>
      <c r="M2789" s="1" t="s">
        <v>85</v>
      </c>
      <c r="N2789" s="1" t="s">
        <v>252</v>
      </c>
      <c r="O2789" s="1" t="s">
        <v>69</v>
      </c>
      <c r="P2789" t="s">
        <v>53</v>
      </c>
      <c r="Q2789" s="1" t="s">
        <v>54</v>
      </c>
      <c r="R2789" s="1" t="s">
        <v>198</v>
      </c>
      <c r="S2789" s="1" t="s">
        <v>11606</v>
      </c>
      <c r="T2789" s="1" t="s">
        <v>19984</v>
      </c>
      <c r="U2789" s="1" t="s">
        <v>19985</v>
      </c>
      <c r="V2789" s="1" t="s">
        <v>140</v>
      </c>
      <c r="W2789" s="1" t="s">
        <v>202</v>
      </c>
      <c r="X2789" t="str">
        <f t="shared" si="302"/>
        <v>Complete</v>
      </c>
      <c r="Y2789">
        <f>MAX(0,100-IF(G2789="Invalid",Config!$B$5,0)-IF(I2789="Invalid",Config!$B$6,0)-IF(X2789="Incomplete",Config!$B$7,0)-IF(AF2789="Yes",Config!$B$37,0))</f>
        <v>100</v>
      </c>
      <c r="Z2789" s="1">
        <f>IF(OR(TRIM(B2789)="",COUNTIF(Config!$B$15:$B$19,B2789)&gt;0),1,0)+IF(OR(TRIM(C2789)="",COUNTIF(Config!$B$15:$B$19,C2789)&gt;0),1,0)+IF(OR(TRIM(F2789)="",COUNTIF(Config!$B$15:$B$19,F2789)&gt;0),1,0)+IF(OR(TRIM(H2789)="",COUNTIF(Config!$B$15:$B$19,H2789)&gt;0),1,0)+IF(OR(TRIM(E2789)="",COUNTIF(Config!$B$15:$B$19,E2789)&gt;0),1,0)+IF(OR(TRIM(K2789)="",COUNTIF(Config!$B$15:$B$19,K2789)&gt;0),1,0)+IF(OR(TRIM(P2789)="",COUNTIF(Config!$B$15:$B$19,P2789)&gt;0),1,0)+IF(OR(TRIM(R2789)="",COUNTIF(Config!$B$15:$B$19,R2789)&gt;0),1,0)</f>
        <v>0</v>
      </c>
      <c r="AA2789" s="1" cm="1">
        <f t="array" ref="AA2789">SUMPRODUCT(LEN(H2789)-LEN(SUBSTITUTE(H2789,{"0";"1";"2";"3";"4";"5";"6";"7";"8";"9"},"")))</f>
        <v>12</v>
      </c>
      <c r="AC2789" t="str">
        <f t="shared" si="303"/>
        <v/>
      </c>
      <c r="AD2789">
        <f t="shared" si="304"/>
        <v>1</v>
      </c>
      <c r="AE2789">
        <f t="shared" si="305"/>
        <v>1</v>
      </c>
      <c r="AF2789" t="str">
        <f t="shared" si="306"/>
        <v>No</v>
      </c>
      <c r="AG2789">
        <f t="shared" ca="1" si="307"/>
        <v>37</v>
      </c>
      <c r="AH2789" t="str">
        <f ca="1">IF(OR(V2789="",AG2789=""),"Yes",IF(AG2789&gt;Config!$B$41,"Yes","No"))</f>
        <v>No</v>
      </c>
    </row>
    <row r="2790" spans="1:34" x14ac:dyDescent="0.25">
      <c r="A2790" s="1" t="s">
        <v>19986</v>
      </c>
      <c r="B2790" s="1" t="s">
        <v>1266</v>
      </c>
      <c r="C2790" s="1" t="s">
        <v>1068</v>
      </c>
      <c r="D2790" s="1" t="s">
        <v>19987</v>
      </c>
      <c r="E2790" s="1" t="s">
        <v>34950</v>
      </c>
      <c r="F2790" s="1" t="s">
        <v>35180</v>
      </c>
      <c r="G2790" t="str">
        <f t="shared" si="301"/>
        <v>Valid</v>
      </c>
      <c r="H2790" s="1" t="s">
        <v>19988</v>
      </c>
      <c r="I2790" t="str" cm="1">
        <f t="array" ref="I2790">IF(OR(TRIM(H2790)="",ISNUMBER(SEARCH("#",H2790)),AA2790&lt;Config!$B$8,SUMPRODUCT(--ISNUMBER(SEARCH({"a";"b";"c";"d";"e";"f";"g";"h";"i";"j";"k";"l";"m";"n";"o";"p";"q";"r";"s";"t";"u";"v";"w";"x";"y";"z"},H2790)))&gt;0),"Invalid","Valid")</f>
        <v>Valid</v>
      </c>
      <c r="J2790" s="1" t="s">
        <v>19989</v>
      </c>
      <c r="K2790" s="1" t="s">
        <v>28</v>
      </c>
      <c r="L2790" s="1" t="s">
        <v>134</v>
      </c>
      <c r="M2790" s="1" t="s">
        <v>343</v>
      </c>
      <c r="N2790" s="1" t="s">
        <v>33819</v>
      </c>
      <c r="O2790" s="1" t="s">
        <v>196</v>
      </c>
      <c r="P2790" t="s">
        <v>53</v>
      </c>
      <c r="Q2790" s="1" t="s">
        <v>55</v>
      </c>
      <c r="R2790" s="1" t="s">
        <v>55</v>
      </c>
      <c r="S2790" s="1" t="s">
        <v>19990</v>
      </c>
      <c r="T2790" s="1" t="s">
        <v>19991</v>
      </c>
      <c r="U2790" s="1" t="s">
        <v>4907</v>
      </c>
      <c r="V2790" s="1" t="s">
        <v>8901</v>
      </c>
      <c r="W2790" s="1" t="s">
        <v>186</v>
      </c>
      <c r="X2790" t="str">
        <f t="shared" si="302"/>
        <v>Complete</v>
      </c>
      <c r="Y2790">
        <f>MAX(0,100-IF(G2790="Invalid",Config!$B$5,0)-IF(I2790="Invalid",Config!$B$6,0)-IF(X2790="Incomplete",Config!$B$7,0)-IF(AF2790="Yes",Config!$B$37,0))</f>
        <v>100</v>
      </c>
      <c r="Z2790" s="1">
        <f>IF(OR(TRIM(B2790)="",COUNTIF(Config!$B$15:$B$19,B2790)&gt;0),1,0)+IF(OR(TRIM(C2790)="",COUNTIF(Config!$B$15:$B$19,C2790)&gt;0),1,0)+IF(OR(TRIM(F2790)="",COUNTIF(Config!$B$15:$B$19,F2790)&gt;0),1,0)+IF(OR(TRIM(H2790)="",COUNTIF(Config!$B$15:$B$19,H2790)&gt;0),1,0)+IF(OR(TRIM(E2790)="",COUNTIF(Config!$B$15:$B$19,E2790)&gt;0),1,0)+IF(OR(TRIM(K2790)="",COUNTIF(Config!$B$15:$B$19,K2790)&gt;0),1,0)+IF(OR(TRIM(P2790)="",COUNTIF(Config!$B$15:$B$19,P2790)&gt;0),1,0)+IF(OR(TRIM(R2790)="",COUNTIF(Config!$B$15:$B$19,R2790)&gt;0),1,0)</f>
        <v>0</v>
      </c>
      <c r="AA2790" s="1" cm="1">
        <f t="array" ref="AA2790">SUMPRODUCT(LEN(H2790)-LEN(SUBSTITUTE(H2790,{"0";"1";"2";"3";"4";"5";"6";"7";"8";"9"},"")))</f>
        <v>10</v>
      </c>
      <c r="AC2790" t="str">
        <f t="shared" si="303"/>
        <v/>
      </c>
      <c r="AD2790">
        <f t="shared" si="304"/>
        <v>1</v>
      </c>
      <c r="AE2790">
        <f t="shared" si="305"/>
        <v>1</v>
      </c>
      <c r="AF2790" t="str">
        <f t="shared" si="306"/>
        <v>No</v>
      </c>
      <c r="AG2790">
        <f t="shared" ca="1" si="307"/>
        <v>83</v>
      </c>
      <c r="AH2790" t="str">
        <f ca="1">IF(OR(V2790="",AG2790=""),"Yes",IF(AG2790&gt;Config!$B$41,"Yes","No"))</f>
        <v>No</v>
      </c>
    </row>
    <row r="2791" spans="1:34" x14ac:dyDescent="0.25">
      <c r="A2791" s="1" t="s">
        <v>19992</v>
      </c>
      <c r="B2791" s="1" t="s">
        <v>6040</v>
      </c>
      <c r="C2791" s="1" t="s">
        <v>23</v>
      </c>
      <c r="D2791" s="1" t="s">
        <v>19993</v>
      </c>
      <c r="E2791" s="1" t="s">
        <v>34383</v>
      </c>
      <c r="F2791" s="1" t="s">
        <v>19994</v>
      </c>
      <c r="G2791" t="str">
        <f t="shared" si="301"/>
        <v>Valid</v>
      </c>
      <c r="H2791" s="1" t="s">
        <v>19995</v>
      </c>
      <c r="I2791" t="str" cm="1">
        <f t="array" ref="I2791">IF(OR(TRIM(H2791)="",ISNUMBER(SEARCH("#",H2791)),AA2791&lt;Config!$B$8,SUMPRODUCT(--ISNUMBER(SEARCH({"a";"b";"c";"d";"e";"f";"g";"h";"i";"j";"k";"l";"m";"n";"o";"p";"q";"r";"s";"t";"u";"v";"w";"x";"y";"z"},H2791)))&gt;0),"Invalid","Valid")</f>
        <v>Valid</v>
      </c>
      <c r="J2791" s="1" t="s">
        <v>19996</v>
      </c>
      <c r="K2791" s="1" t="s">
        <v>264</v>
      </c>
      <c r="L2791" s="1" t="s">
        <v>164</v>
      </c>
      <c r="M2791" s="1" t="s">
        <v>343</v>
      </c>
      <c r="N2791" s="1" t="s">
        <v>51</v>
      </c>
      <c r="O2791" s="1" t="s">
        <v>149</v>
      </c>
      <c r="P2791" t="s">
        <v>53</v>
      </c>
      <c r="Q2791" s="1" t="s">
        <v>55</v>
      </c>
      <c r="R2791" s="1" t="s">
        <v>55</v>
      </c>
      <c r="S2791" s="1" t="s">
        <v>19997</v>
      </c>
      <c r="T2791" s="1" t="s">
        <v>19998</v>
      </c>
      <c r="U2791" s="1" t="s">
        <v>3852</v>
      </c>
      <c r="V2791" s="1" t="s">
        <v>4967</v>
      </c>
      <c r="W2791" s="1" t="s">
        <v>60</v>
      </c>
      <c r="X2791" t="str">
        <f t="shared" si="302"/>
        <v>Complete</v>
      </c>
      <c r="Y2791">
        <f>MAX(0,100-IF(G2791="Invalid",Config!$B$5,0)-IF(I2791="Invalid",Config!$B$6,0)-IF(X2791="Incomplete",Config!$B$7,0)-IF(AF2791="Yes",Config!$B$37,0))</f>
        <v>75</v>
      </c>
      <c r="Z2791" s="1">
        <f>IF(OR(TRIM(B2791)="",COUNTIF(Config!$B$15:$B$19,B2791)&gt;0),1,0)+IF(OR(TRIM(C2791)="",COUNTIF(Config!$B$15:$B$19,C2791)&gt;0),1,0)+IF(OR(TRIM(F2791)="",COUNTIF(Config!$B$15:$B$19,F2791)&gt;0),1,0)+IF(OR(TRIM(H2791)="",COUNTIF(Config!$B$15:$B$19,H2791)&gt;0),1,0)+IF(OR(TRIM(E2791)="",COUNTIF(Config!$B$15:$B$19,E2791)&gt;0),1,0)+IF(OR(TRIM(K2791)="",COUNTIF(Config!$B$15:$B$19,K2791)&gt;0),1,0)+IF(OR(TRIM(P2791)="",COUNTIF(Config!$B$15:$B$19,P2791)&gt;0),1,0)+IF(OR(TRIM(R2791)="",COUNTIF(Config!$B$15:$B$19,R2791)&gt;0),1,0)</f>
        <v>0</v>
      </c>
      <c r="AA2791" s="1" cm="1">
        <f t="array" ref="AA2791">SUMPRODUCT(LEN(H2791)-LEN(SUBSTITUTE(H2791,{"0";"1";"2";"3";"4";"5";"6";"7";"8";"9"},"")))</f>
        <v>10</v>
      </c>
      <c r="AC2791" t="str">
        <f t="shared" si="303"/>
        <v>Potential Duplicate</v>
      </c>
      <c r="AD2791">
        <f t="shared" si="304"/>
        <v>2</v>
      </c>
      <c r="AE2791">
        <f t="shared" si="305"/>
        <v>1</v>
      </c>
      <c r="AF2791" t="str">
        <f t="shared" si="306"/>
        <v>Yes</v>
      </c>
      <c r="AG2791">
        <f t="shared" ca="1" si="307"/>
        <v>590</v>
      </c>
      <c r="AH2791" t="str">
        <f ca="1">IF(OR(V2791="",AG2791=""),"Yes",IF(AG2791&gt;Config!$B$41,"Yes","No"))</f>
        <v>Yes</v>
      </c>
    </row>
    <row r="2792" spans="1:34" x14ac:dyDescent="0.25">
      <c r="A2792" s="1" t="s">
        <v>19999</v>
      </c>
      <c r="B2792" s="1" t="s">
        <v>631</v>
      </c>
      <c r="C2792" s="1" t="s">
        <v>128</v>
      </c>
      <c r="D2792" s="1" t="s">
        <v>10036</v>
      </c>
      <c r="E2792" s="1" t="s">
        <v>33911</v>
      </c>
      <c r="F2792" s="1" t="s">
        <v>35181</v>
      </c>
      <c r="G2792" t="str">
        <f t="shared" si="301"/>
        <v>Valid</v>
      </c>
      <c r="H2792" s="1" t="s">
        <v>20000</v>
      </c>
      <c r="I2792" t="str" cm="1">
        <f t="array" ref="I2792">IF(OR(TRIM(H2792)="",ISNUMBER(SEARCH("#",H2792)),AA2792&lt;Config!$B$8,SUMPRODUCT(--ISNUMBER(SEARCH({"a";"b";"c";"d";"e";"f";"g";"h";"i";"j";"k";"l";"m";"n";"o";"p";"q";"r";"s";"t";"u";"v";"w";"x";"y";"z"},H2792)))&gt;0),"Invalid","Valid")</f>
        <v>Valid</v>
      </c>
      <c r="J2792" s="1" t="s">
        <v>20001</v>
      </c>
      <c r="K2792" s="1" t="s">
        <v>163</v>
      </c>
      <c r="L2792" s="1" t="s">
        <v>67</v>
      </c>
      <c r="M2792" s="1" t="s">
        <v>391</v>
      </c>
      <c r="N2792" s="1" t="s">
        <v>224</v>
      </c>
      <c r="O2792" s="1" t="s">
        <v>32</v>
      </c>
      <c r="P2792" t="s">
        <v>328</v>
      </c>
      <c r="Q2792" s="1" t="s">
        <v>329</v>
      </c>
      <c r="R2792" s="1" t="s">
        <v>571</v>
      </c>
      <c r="S2792" s="1" t="s">
        <v>20002</v>
      </c>
      <c r="T2792" s="1" t="s">
        <v>20003</v>
      </c>
      <c r="U2792" s="1" t="s">
        <v>20004</v>
      </c>
      <c r="V2792" s="1" t="s">
        <v>5130</v>
      </c>
      <c r="W2792" s="1" t="s">
        <v>125</v>
      </c>
      <c r="X2792" t="str">
        <f t="shared" si="302"/>
        <v>Complete</v>
      </c>
      <c r="Y2792">
        <f>MAX(0,100-IF(G2792="Invalid",Config!$B$5,0)-IF(I2792="Invalid",Config!$B$6,0)-IF(X2792="Incomplete",Config!$B$7,0)-IF(AF2792="Yes",Config!$B$37,0))</f>
        <v>100</v>
      </c>
      <c r="Z2792" s="1">
        <f>IF(OR(TRIM(B2792)="",COUNTIF(Config!$B$15:$B$19,B2792)&gt;0),1,0)+IF(OR(TRIM(C2792)="",COUNTIF(Config!$B$15:$B$19,C2792)&gt;0),1,0)+IF(OR(TRIM(F2792)="",COUNTIF(Config!$B$15:$B$19,F2792)&gt;0),1,0)+IF(OR(TRIM(H2792)="",COUNTIF(Config!$B$15:$B$19,H2792)&gt;0),1,0)+IF(OR(TRIM(E2792)="",COUNTIF(Config!$B$15:$B$19,E2792)&gt;0),1,0)+IF(OR(TRIM(K2792)="",COUNTIF(Config!$B$15:$B$19,K2792)&gt;0),1,0)+IF(OR(TRIM(P2792)="",COUNTIF(Config!$B$15:$B$19,P2792)&gt;0),1,0)+IF(OR(TRIM(R2792)="",COUNTIF(Config!$B$15:$B$19,R2792)&gt;0),1,0)</f>
        <v>0</v>
      </c>
      <c r="AA2792" s="1" cm="1">
        <f t="array" ref="AA2792">SUMPRODUCT(LEN(H2792)-LEN(SUBSTITUTE(H2792,{"0";"1";"2";"3";"4";"5";"6";"7";"8";"9"},"")))</f>
        <v>11</v>
      </c>
      <c r="AC2792" t="str">
        <f t="shared" si="303"/>
        <v/>
      </c>
      <c r="AD2792">
        <f t="shared" si="304"/>
        <v>1</v>
      </c>
      <c r="AE2792">
        <f t="shared" si="305"/>
        <v>1</v>
      </c>
      <c r="AF2792" t="str">
        <f t="shared" si="306"/>
        <v>No</v>
      </c>
      <c r="AG2792">
        <f t="shared" ca="1" si="307"/>
        <v>349</v>
      </c>
      <c r="AH2792" t="str">
        <f ca="1">IF(OR(V2792="",AG2792=""),"Yes",IF(AG2792&gt;Config!$B$41,"Yes","No"))</f>
        <v>No</v>
      </c>
    </row>
    <row r="2793" spans="1:34" x14ac:dyDescent="0.25">
      <c r="A2793" s="1" t="s">
        <v>20005</v>
      </c>
      <c r="B2793" s="1" t="s">
        <v>1858</v>
      </c>
      <c r="C2793" s="1" t="s">
        <v>323</v>
      </c>
      <c r="D2793" s="1" t="s">
        <v>20006</v>
      </c>
      <c r="E2793" s="1" t="s">
        <v>310</v>
      </c>
      <c r="F2793" s="1" t="s">
        <v>20007</v>
      </c>
      <c r="G2793" t="str">
        <f t="shared" si="301"/>
        <v>Valid</v>
      </c>
      <c r="H2793" s="1" t="s">
        <v>20008</v>
      </c>
      <c r="I2793" t="str" cm="1">
        <f t="array" ref="I2793">IF(OR(TRIM(H2793)="",ISNUMBER(SEARCH("#",H2793)),AA2793&lt;Config!$B$8,SUMPRODUCT(--ISNUMBER(SEARCH({"a";"b";"c";"d";"e";"f";"g";"h";"i";"j";"k";"l";"m";"n";"o";"p";"q";"r";"s";"t";"u";"v";"w";"x";"y";"z"},H2793)))&gt;0),"Invalid","Valid")</f>
        <v>Valid</v>
      </c>
      <c r="J2793" s="1" t="s">
        <v>20009</v>
      </c>
      <c r="K2793" s="1" t="s">
        <v>250</v>
      </c>
      <c r="L2793" s="1" t="s">
        <v>265</v>
      </c>
      <c r="M2793" s="1" t="s">
        <v>103</v>
      </c>
      <c r="N2793" s="1" t="s">
        <v>31</v>
      </c>
      <c r="O2793" s="1" t="s">
        <v>180</v>
      </c>
      <c r="P2793" t="s">
        <v>236</v>
      </c>
      <c r="Q2793" s="1" t="s">
        <v>237</v>
      </c>
      <c r="R2793" s="1" t="s">
        <v>237</v>
      </c>
      <c r="S2793" s="1" t="s">
        <v>3551</v>
      </c>
      <c r="T2793" s="1" t="s">
        <v>20010</v>
      </c>
      <c r="U2793" s="1" t="s">
        <v>20011</v>
      </c>
      <c r="V2793" s="1" t="s">
        <v>2521</v>
      </c>
      <c r="W2793" s="1" t="s">
        <v>293</v>
      </c>
      <c r="X2793" t="str">
        <f t="shared" si="302"/>
        <v>Complete</v>
      </c>
      <c r="Y2793">
        <f>MAX(0,100-IF(G2793="Invalid",Config!$B$5,0)-IF(I2793="Invalid",Config!$B$6,0)-IF(X2793="Incomplete",Config!$B$7,0)-IF(AF2793="Yes",Config!$B$37,0))</f>
        <v>75</v>
      </c>
      <c r="Z2793" s="1">
        <f>IF(OR(TRIM(B2793)="",COUNTIF(Config!$B$15:$B$19,B2793)&gt;0),1,0)+IF(OR(TRIM(C2793)="",COUNTIF(Config!$B$15:$B$19,C2793)&gt;0),1,0)+IF(OR(TRIM(F2793)="",COUNTIF(Config!$B$15:$B$19,F2793)&gt;0),1,0)+IF(OR(TRIM(H2793)="",COUNTIF(Config!$B$15:$B$19,H2793)&gt;0),1,0)+IF(OR(TRIM(E2793)="",COUNTIF(Config!$B$15:$B$19,E2793)&gt;0),1,0)+IF(OR(TRIM(K2793)="",COUNTIF(Config!$B$15:$B$19,K2793)&gt;0),1,0)+IF(OR(TRIM(P2793)="",COUNTIF(Config!$B$15:$B$19,P2793)&gt;0),1,0)+IF(OR(TRIM(R2793)="",COUNTIF(Config!$B$15:$B$19,R2793)&gt;0),1,0)</f>
        <v>0</v>
      </c>
      <c r="AA2793" s="1" cm="1">
        <f t="array" ref="AA2793">SUMPRODUCT(LEN(H2793)-LEN(SUBSTITUTE(H2793,{"0";"1";"2";"3";"4";"5";"6";"7";"8";"9"},"")))</f>
        <v>12</v>
      </c>
      <c r="AC2793" t="str">
        <f t="shared" si="303"/>
        <v>Potential Duplicate</v>
      </c>
      <c r="AD2793">
        <f t="shared" si="304"/>
        <v>2</v>
      </c>
      <c r="AE2793">
        <f t="shared" si="305"/>
        <v>1</v>
      </c>
      <c r="AF2793" t="str">
        <f t="shared" si="306"/>
        <v>Yes</v>
      </c>
      <c r="AG2793">
        <f t="shared" ca="1" si="307"/>
        <v>207</v>
      </c>
      <c r="AH2793" t="str">
        <f ca="1">IF(OR(V2793="",AG2793=""),"Yes",IF(AG2793&gt;Config!$B$41,"Yes","No"))</f>
        <v>No</v>
      </c>
    </row>
    <row r="2794" spans="1:34" x14ac:dyDescent="0.25">
      <c r="A2794" s="1" t="s">
        <v>20012</v>
      </c>
      <c r="B2794" s="1" t="s">
        <v>1816</v>
      </c>
      <c r="C2794" s="1" t="s">
        <v>1339</v>
      </c>
      <c r="D2794" s="1" t="s">
        <v>20013</v>
      </c>
      <c r="E2794" s="1" t="s">
        <v>35182</v>
      </c>
      <c r="F2794" s="1" t="s">
        <v>20014</v>
      </c>
      <c r="G2794" t="str">
        <f t="shared" si="301"/>
        <v>Invalid</v>
      </c>
      <c r="H2794" s="1" t="s">
        <v>20015</v>
      </c>
      <c r="I2794" t="str" cm="1">
        <f t="array" ref="I2794">IF(OR(TRIM(H2794)="",ISNUMBER(SEARCH("#",H2794)),AA2794&lt;Config!$B$8,SUMPRODUCT(--ISNUMBER(SEARCH({"a";"b";"c";"d";"e";"f";"g";"h";"i";"j";"k";"l";"m";"n";"o";"p";"q";"r";"s";"t";"u";"v";"w";"x";"y";"z"},H2794)))&gt;0),"Invalid","Valid")</f>
        <v>Valid</v>
      </c>
      <c r="J2794" s="1" t="s">
        <v>20016</v>
      </c>
      <c r="K2794" s="1" t="s">
        <v>210</v>
      </c>
      <c r="L2794" s="1" t="s">
        <v>164</v>
      </c>
      <c r="M2794" s="1" t="s">
        <v>33827</v>
      </c>
      <c r="N2794" s="1" t="s">
        <v>86</v>
      </c>
      <c r="O2794" s="1" t="s">
        <v>180</v>
      </c>
      <c r="P2794" t="s">
        <v>87</v>
      </c>
      <c r="Q2794" s="1" t="s">
        <v>438</v>
      </c>
      <c r="R2794" s="1" t="s">
        <v>379</v>
      </c>
      <c r="S2794" s="1" t="s">
        <v>20017</v>
      </c>
      <c r="T2794" s="1" t="s">
        <v>20018</v>
      </c>
      <c r="U2794" s="1" t="s">
        <v>1076</v>
      </c>
      <c r="V2794" s="1" t="s">
        <v>1347</v>
      </c>
      <c r="W2794" s="1" t="s">
        <v>202</v>
      </c>
      <c r="X2794" t="str">
        <f t="shared" si="302"/>
        <v>Complete</v>
      </c>
      <c r="Y2794">
        <f>MAX(0,100-IF(G2794="Invalid",Config!$B$5,0)-IF(I2794="Invalid",Config!$B$6,0)-IF(X2794="Incomplete",Config!$B$7,0)-IF(AF2794="Yes",Config!$B$37,0))</f>
        <v>70</v>
      </c>
      <c r="Z2794" s="1">
        <f>IF(OR(TRIM(B2794)="",COUNTIF(Config!$B$15:$B$19,B2794)&gt;0),1,0)+IF(OR(TRIM(C2794)="",COUNTIF(Config!$B$15:$B$19,C2794)&gt;0),1,0)+IF(OR(TRIM(F2794)="",COUNTIF(Config!$B$15:$B$19,F2794)&gt;0),1,0)+IF(OR(TRIM(H2794)="",COUNTIF(Config!$B$15:$B$19,H2794)&gt;0),1,0)+IF(OR(TRIM(E2794)="",COUNTIF(Config!$B$15:$B$19,E2794)&gt;0),1,0)+IF(OR(TRIM(K2794)="",COUNTIF(Config!$B$15:$B$19,K2794)&gt;0),1,0)+IF(OR(TRIM(P2794)="",COUNTIF(Config!$B$15:$B$19,P2794)&gt;0),1,0)+IF(OR(TRIM(R2794)="",COUNTIF(Config!$B$15:$B$19,R2794)&gt;0),1,0)</f>
        <v>0</v>
      </c>
      <c r="AA2794" s="1" cm="1">
        <f t="array" ref="AA2794">SUMPRODUCT(LEN(H2794)-LEN(SUBSTITUTE(H2794,{"0";"1";"2";"3";"4";"5";"6";"7";"8";"9"},"")))</f>
        <v>10</v>
      </c>
      <c r="AC2794" t="str">
        <f t="shared" si="303"/>
        <v>Invalid Email</v>
      </c>
      <c r="AD2794">
        <f t="shared" si="304"/>
        <v>0</v>
      </c>
      <c r="AE2794">
        <f t="shared" si="305"/>
        <v>1</v>
      </c>
      <c r="AF2794" t="str">
        <f t="shared" si="306"/>
        <v>No</v>
      </c>
      <c r="AG2794">
        <f t="shared" ca="1" si="307"/>
        <v>37</v>
      </c>
      <c r="AH2794" t="str">
        <f ca="1">IF(OR(V2794="",AG2794=""),"Yes",IF(AG2794&gt;Config!$B$41,"Yes","No"))</f>
        <v>No</v>
      </c>
    </row>
    <row r="2795" spans="1:34" x14ac:dyDescent="0.25">
      <c r="A2795" s="1" t="s">
        <v>20019</v>
      </c>
      <c r="B2795" s="1" t="s">
        <v>431</v>
      </c>
      <c r="C2795" s="1" t="s">
        <v>97</v>
      </c>
      <c r="D2795" s="1" t="s">
        <v>20020</v>
      </c>
      <c r="E2795" s="1" t="s">
        <v>35129</v>
      </c>
      <c r="F2795" s="1" t="s">
        <v>20021</v>
      </c>
      <c r="G2795" t="str">
        <f t="shared" si="301"/>
        <v>Valid</v>
      </c>
      <c r="H2795" s="1" t="s">
        <v>20022</v>
      </c>
      <c r="I2795" t="str" cm="1">
        <f t="array" ref="I2795">IF(OR(TRIM(H2795)="",ISNUMBER(SEARCH("#",H2795)),AA2795&lt;Config!$B$8,SUMPRODUCT(--ISNUMBER(SEARCH({"a";"b";"c";"d";"e";"f";"g";"h";"i";"j";"k";"l";"m";"n";"o";"p";"q";"r";"s";"t";"u";"v";"w";"x";"y";"z"},H2795)))&gt;0),"Invalid","Valid")</f>
        <v>Valid</v>
      </c>
      <c r="J2795" s="1" t="s">
        <v>20023</v>
      </c>
      <c r="K2795" s="1" t="s">
        <v>866</v>
      </c>
      <c r="L2795" s="1" t="s">
        <v>134</v>
      </c>
      <c r="M2795" s="1" t="s">
        <v>103</v>
      </c>
      <c r="N2795" s="1" t="s">
        <v>224</v>
      </c>
      <c r="O2795" s="1" t="s">
        <v>149</v>
      </c>
      <c r="P2795" t="s">
        <v>104</v>
      </c>
      <c r="Q2795" s="1" t="s">
        <v>105</v>
      </c>
      <c r="R2795" s="1" t="s">
        <v>105</v>
      </c>
      <c r="S2795" s="1" t="s">
        <v>20024</v>
      </c>
      <c r="T2795" s="1" t="s">
        <v>20025</v>
      </c>
      <c r="U2795" s="1" t="s">
        <v>19439</v>
      </c>
      <c r="V2795" s="1" t="s">
        <v>1964</v>
      </c>
      <c r="W2795" s="1" t="s">
        <v>60</v>
      </c>
      <c r="X2795" t="str">
        <f t="shared" si="302"/>
        <v>Complete</v>
      </c>
      <c r="Y2795">
        <f>MAX(0,100-IF(G2795="Invalid",Config!$B$5,0)-IF(I2795="Invalid",Config!$B$6,0)-IF(X2795="Incomplete",Config!$B$7,0)-IF(AF2795="Yes",Config!$B$37,0))</f>
        <v>100</v>
      </c>
      <c r="Z2795" s="1">
        <f>IF(OR(TRIM(B2795)="",COUNTIF(Config!$B$15:$B$19,B2795)&gt;0),1,0)+IF(OR(TRIM(C2795)="",COUNTIF(Config!$B$15:$B$19,C2795)&gt;0),1,0)+IF(OR(TRIM(F2795)="",COUNTIF(Config!$B$15:$B$19,F2795)&gt;0),1,0)+IF(OR(TRIM(H2795)="",COUNTIF(Config!$B$15:$B$19,H2795)&gt;0),1,0)+IF(OR(TRIM(E2795)="",COUNTIF(Config!$B$15:$B$19,E2795)&gt;0),1,0)+IF(OR(TRIM(K2795)="",COUNTIF(Config!$B$15:$B$19,K2795)&gt;0),1,0)+IF(OR(TRIM(P2795)="",COUNTIF(Config!$B$15:$B$19,P2795)&gt;0),1,0)+IF(OR(TRIM(R2795)="",COUNTIF(Config!$B$15:$B$19,R2795)&gt;0),1,0)</f>
        <v>0</v>
      </c>
      <c r="AA2795" s="1" cm="1">
        <f t="array" ref="AA2795">SUMPRODUCT(LEN(H2795)-LEN(SUBSTITUTE(H2795,{"0";"1";"2";"3";"4";"5";"6";"7";"8";"9"},"")))</f>
        <v>11</v>
      </c>
      <c r="AC2795" t="str">
        <f t="shared" si="303"/>
        <v/>
      </c>
      <c r="AD2795">
        <f t="shared" si="304"/>
        <v>1</v>
      </c>
      <c r="AE2795">
        <f t="shared" si="305"/>
        <v>1</v>
      </c>
      <c r="AF2795" t="str">
        <f t="shared" si="306"/>
        <v>No</v>
      </c>
      <c r="AG2795" t="str">
        <f t="shared" ca="1" si="307"/>
        <v/>
      </c>
      <c r="AH2795" t="str">
        <f ca="1">IF(OR(V2795="",AG2795=""),"Yes",IF(AG2795&gt;Config!$B$41,"Yes","No"))</f>
        <v>Yes</v>
      </c>
    </row>
    <row r="2796" spans="1:34" x14ac:dyDescent="0.25">
      <c r="A2796" s="1" t="s">
        <v>20026</v>
      </c>
      <c r="B2796" s="1" t="s">
        <v>62</v>
      </c>
      <c r="C2796" s="1" t="s">
        <v>398</v>
      </c>
      <c r="D2796" s="1" t="s">
        <v>20027</v>
      </c>
      <c r="E2796" s="1" t="s">
        <v>477</v>
      </c>
      <c r="F2796" s="1" t="s">
        <v>20028</v>
      </c>
      <c r="G2796" t="str">
        <f t="shared" si="301"/>
        <v>Valid</v>
      </c>
      <c r="H2796" s="1" t="s">
        <v>20029</v>
      </c>
      <c r="I2796" t="str" cm="1">
        <f t="array" ref="I2796">IF(OR(TRIM(H2796)="",ISNUMBER(SEARCH("#",H2796)),AA2796&lt;Config!$B$8,SUMPRODUCT(--ISNUMBER(SEARCH({"a";"b";"c";"d";"e";"f";"g";"h";"i";"j";"k";"l";"m";"n";"o";"p";"q";"r";"s";"t";"u";"v";"w";"x";"y";"z"},H2796)))&gt;0),"Invalid","Valid")</f>
        <v>Valid</v>
      </c>
      <c r="J2796" s="1" t="s">
        <v>20030</v>
      </c>
      <c r="K2796" s="1" t="s">
        <v>66</v>
      </c>
      <c r="L2796" s="1" t="s">
        <v>49</v>
      </c>
      <c r="M2796" s="1" t="s">
        <v>50</v>
      </c>
      <c r="N2796" s="1" t="s">
        <v>68</v>
      </c>
      <c r="O2796" s="1" t="s">
        <v>196</v>
      </c>
      <c r="P2796" t="s">
        <v>328</v>
      </c>
      <c r="Q2796" s="1" t="s">
        <v>33838</v>
      </c>
      <c r="R2796" s="1" t="s">
        <v>392</v>
      </c>
      <c r="S2796" s="1" t="s">
        <v>20031</v>
      </c>
      <c r="T2796" s="1" t="s">
        <v>20032</v>
      </c>
      <c r="U2796" s="1" t="s">
        <v>4398</v>
      </c>
      <c r="V2796" s="1" t="s">
        <v>20033</v>
      </c>
      <c r="W2796" s="1" t="s">
        <v>33823</v>
      </c>
      <c r="X2796" t="str">
        <f t="shared" si="302"/>
        <v>Complete</v>
      </c>
      <c r="Y2796">
        <f>MAX(0,100-IF(G2796="Invalid",Config!$B$5,0)-IF(I2796="Invalid",Config!$B$6,0)-IF(X2796="Incomplete",Config!$B$7,0)-IF(AF2796="Yes",Config!$B$37,0))</f>
        <v>100</v>
      </c>
      <c r="Z2796" s="1">
        <f>IF(OR(TRIM(B2796)="",COUNTIF(Config!$B$15:$B$19,B2796)&gt;0),1,0)+IF(OR(TRIM(C2796)="",COUNTIF(Config!$B$15:$B$19,C2796)&gt;0),1,0)+IF(OR(TRIM(F2796)="",COUNTIF(Config!$B$15:$B$19,F2796)&gt;0),1,0)+IF(OR(TRIM(H2796)="",COUNTIF(Config!$B$15:$B$19,H2796)&gt;0),1,0)+IF(OR(TRIM(E2796)="",COUNTIF(Config!$B$15:$B$19,E2796)&gt;0),1,0)+IF(OR(TRIM(K2796)="",COUNTIF(Config!$B$15:$B$19,K2796)&gt;0),1,0)+IF(OR(TRIM(P2796)="",COUNTIF(Config!$B$15:$B$19,P2796)&gt;0),1,0)+IF(OR(TRIM(R2796)="",COUNTIF(Config!$B$15:$B$19,R2796)&gt;0),1,0)</f>
        <v>0</v>
      </c>
      <c r="AA2796" s="1" cm="1">
        <f t="array" ref="AA2796">SUMPRODUCT(LEN(H2796)-LEN(SUBSTITUTE(H2796,{"0";"1";"2";"3";"4";"5";"6";"7";"8";"9"},"")))</f>
        <v>11</v>
      </c>
      <c r="AC2796" t="str">
        <f t="shared" si="303"/>
        <v/>
      </c>
      <c r="AD2796">
        <f t="shared" si="304"/>
        <v>1</v>
      </c>
      <c r="AE2796">
        <f t="shared" si="305"/>
        <v>1</v>
      </c>
      <c r="AF2796" t="str">
        <f t="shared" si="306"/>
        <v>No</v>
      </c>
      <c r="AG2796">
        <f t="shared" ca="1" si="307"/>
        <v>500</v>
      </c>
      <c r="AH2796" t="str">
        <f ca="1">IF(OR(V2796="",AG2796=""),"Yes",IF(AG2796&gt;Config!$B$41,"Yes","No"))</f>
        <v>Yes</v>
      </c>
    </row>
    <row r="2797" spans="1:34" x14ac:dyDescent="0.25">
      <c r="A2797" s="1" t="s">
        <v>20034</v>
      </c>
      <c r="B2797" s="1" t="s">
        <v>898</v>
      </c>
      <c r="C2797" s="1" t="s">
        <v>364</v>
      </c>
      <c r="D2797" s="1" t="s">
        <v>11664</v>
      </c>
      <c r="E2797" s="1" t="s">
        <v>35183</v>
      </c>
      <c r="F2797" s="1" t="s">
        <v>20035</v>
      </c>
      <c r="G2797" t="str">
        <f t="shared" si="301"/>
        <v>Valid</v>
      </c>
      <c r="H2797" s="1" t="s">
        <v>20036</v>
      </c>
      <c r="I2797" t="str" cm="1">
        <f t="array" ref="I2797">IF(OR(TRIM(H2797)="",ISNUMBER(SEARCH("#",H2797)),AA2797&lt;Config!$B$8,SUMPRODUCT(--ISNUMBER(SEARCH({"a";"b";"c";"d";"e";"f";"g";"h";"i";"j";"k";"l";"m";"n";"o";"p";"q";"r";"s";"t";"u";"v";"w";"x";"y";"z"},H2797)))&gt;0),"Invalid","Valid")</f>
        <v>Valid</v>
      </c>
      <c r="J2797" s="1" t="s">
        <v>20037</v>
      </c>
      <c r="K2797" s="1" t="s">
        <v>516</v>
      </c>
      <c r="L2797" s="1" t="s">
        <v>265</v>
      </c>
      <c r="M2797" s="1" t="s">
        <v>135</v>
      </c>
      <c r="N2797" s="1" t="s">
        <v>211</v>
      </c>
      <c r="O2797" s="1" t="s">
        <v>32</v>
      </c>
      <c r="P2797" t="s">
        <v>53</v>
      </c>
      <c r="Q2797" s="1" t="s">
        <v>197</v>
      </c>
      <c r="R2797" s="1" t="s">
        <v>70</v>
      </c>
      <c r="S2797" s="1" t="s">
        <v>20038</v>
      </c>
      <c r="T2797" s="1" t="s">
        <v>20039</v>
      </c>
      <c r="U2797" s="1" t="s">
        <v>4898</v>
      </c>
      <c r="V2797" s="1" t="s">
        <v>20040</v>
      </c>
      <c r="W2797" s="1" t="s">
        <v>293</v>
      </c>
      <c r="X2797" t="str">
        <f t="shared" si="302"/>
        <v>Complete</v>
      </c>
      <c r="Y2797">
        <f>MAX(0,100-IF(G2797="Invalid",Config!$B$5,0)-IF(I2797="Invalid",Config!$B$6,0)-IF(X2797="Incomplete",Config!$B$7,0)-IF(AF2797="Yes",Config!$B$37,0))</f>
        <v>75</v>
      </c>
      <c r="Z2797" s="1">
        <f>IF(OR(TRIM(B2797)="",COUNTIF(Config!$B$15:$B$19,B2797)&gt;0),1,0)+IF(OR(TRIM(C2797)="",COUNTIF(Config!$B$15:$B$19,C2797)&gt;0),1,0)+IF(OR(TRIM(F2797)="",COUNTIF(Config!$B$15:$B$19,F2797)&gt;0),1,0)+IF(OR(TRIM(H2797)="",COUNTIF(Config!$B$15:$B$19,H2797)&gt;0),1,0)+IF(OR(TRIM(E2797)="",COUNTIF(Config!$B$15:$B$19,E2797)&gt;0),1,0)+IF(OR(TRIM(K2797)="",COUNTIF(Config!$B$15:$B$19,K2797)&gt;0),1,0)+IF(OR(TRIM(P2797)="",COUNTIF(Config!$B$15:$B$19,P2797)&gt;0),1,0)+IF(OR(TRIM(R2797)="",COUNTIF(Config!$B$15:$B$19,R2797)&gt;0),1,0)</f>
        <v>0</v>
      </c>
      <c r="AA2797" s="1" cm="1">
        <f t="array" ref="AA2797">SUMPRODUCT(LEN(H2797)-LEN(SUBSTITUTE(H2797,{"0";"1";"2";"3";"4";"5";"6";"7";"8";"9"},"")))</f>
        <v>12</v>
      </c>
      <c r="AC2797" t="str">
        <f t="shared" si="303"/>
        <v>Potential Duplicate</v>
      </c>
      <c r="AD2797">
        <f t="shared" si="304"/>
        <v>2</v>
      </c>
      <c r="AE2797">
        <f t="shared" si="305"/>
        <v>1</v>
      </c>
      <c r="AF2797" t="str">
        <f t="shared" si="306"/>
        <v>Yes</v>
      </c>
      <c r="AG2797">
        <f t="shared" ca="1" si="307"/>
        <v>529</v>
      </c>
      <c r="AH2797" t="str">
        <f ca="1">IF(OR(V2797="",AG2797=""),"Yes",IF(AG2797&gt;Config!$B$41,"Yes","No"))</f>
        <v>Yes</v>
      </c>
    </row>
    <row r="2798" spans="1:34" x14ac:dyDescent="0.25">
      <c r="A2798" s="1" t="s">
        <v>20041</v>
      </c>
      <c r="B2798" s="1" t="s">
        <v>172</v>
      </c>
      <c r="C2798" s="1" t="s">
        <v>499</v>
      </c>
      <c r="D2798" s="1" t="s">
        <v>9989</v>
      </c>
      <c r="E2798" s="1" t="s">
        <v>35114</v>
      </c>
      <c r="F2798" s="1" t="s">
        <v>20042</v>
      </c>
      <c r="G2798" t="str">
        <f t="shared" si="301"/>
        <v>Valid</v>
      </c>
      <c r="H2798" s="1" t="s">
        <v>20043</v>
      </c>
      <c r="I2798" t="str" cm="1">
        <f t="array" ref="I2798">IF(OR(TRIM(H2798)="",ISNUMBER(SEARCH("#",H2798)),AA2798&lt;Config!$B$8,SUMPRODUCT(--ISNUMBER(SEARCH({"a";"b";"c";"d";"e";"f";"g";"h";"i";"j";"k";"l";"m";"n";"o";"p";"q";"r";"s";"t";"u";"v";"w";"x";"y";"z"},H2798)))&gt;0),"Invalid","Valid")</f>
        <v>Valid</v>
      </c>
      <c r="J2798" s="1" t="s">
        <v>20044</v>
      </c>
      <c r="K2798" s="1" t="s">
        <v>481</v>
      </c>
      <c r="L2798" s="1" t="s">
        <v>164</v>
      </c>
      <c r="M2798" s="1" t="s">
        <v>251</v>
      </c>
      <c r="N2798" s="1" t="s">
        <v>68</v>
      </c>
      <c r="O2798" s="1" t="s">
        <v>69</v>
      </c>
      <c r="P2798" t="s">
        <v>314</v>
      </c>
      <c r="Q2798" s="1" t="s">
        <v>315</v>
      </c>
      <c r="R2798" s="1" t="s">
        <v>315</v>
      </c>
      <c r="S2798" s="1" t="s">
        <v>20045</v>
      </c>
      <c r="T2798" s="1" t="s">
        <v>20046</v>
      </c>
      <c r="U2798" s="1" t="s">
        <v>12076</v>
      </c>
      <c r="V2798" s="1" t="s">
        <v>13013</v>
      </c>
      <c r="W2798" s="1" t="s">
        <v>94</v>
      </c>
      <c r="X2798" t="str">
        <f t="shared" si="302"/>
        <v>Complete</v>
      </c>
      <c r="Y2798">
        <f>MAX(0,100-IF(G2798="Invalid",Config!$B$5,0)-IF(I2798="Invalid",Config!$B$6,0)-IF(X2798="Incomplete",Config!$B$7,0)-IF(AF2798="Yes",Config!$B$37,0))</f>
        <v>100</v>
      </c>
      <c r="Z2798" s="1">
        <f>IF(OR(TRIM(B2798)="",COUNTIF(Config!$B$15:$B$19,B2798)&gt;0),1,0)+IF(OR(TRIM(C2798)="",COUNTIF(Config!$B$15:$B$19,C2798)&gt;0),1,0)+IF(OR(TRIM(F2798)="",COUNTIF(Config!$B$15:$B$19,F2798)&gt;0),1,0)+IF(OR(TRIM(H2798)="",COUNTIF(Config!$B$15:$B$19,H2798)&gt;0),1,0)+IF(OR(TRIM(E2798)="",COUNTIF(Config!$B$15:$B$19,E2798)&gt;0),1,0)+IF(OR(TRIM(K2798)="",COUNTIF(Config!$B$15:$B$19,K2798)&gt;0),1,0)+IF(OR(TRIM(P2798)="",COUNTIF(Config!$B$15:$B$19,P2798)&gt;0),1,0)+IF(OR(TRIM(R2798)="",COUNTIF(Config!$B$15:$B$19,R2798)&gt;0),1,0)</f>
        <v>0</v>
      </c>
      <c r="AA2798" s="1" cm="1">
        <f t="array" ref="AA2798">SUMPRODUCT(LEN(H2798)-LEN(SUBSTITUTE(H2798,{"0";"1";"2";"3";"4";"5";"6";"7";"8";"9"},"")))</f>
        <v>12</v>
      </c>
      <c r="AC2798" t="str">
        <f t="shared" si="303"/>
        <v/>
      </c>
      <c r="AD2798">
        <f t="shared" si="304"/>
        <v>1</v>
      </c>
      <c r="AE2798">
        <f t="shared" si="305"/>
        <v>1</v>
      </c>
      <c r="AF2798" t="str">
        <f t="shared" si="306"/>
        <v>No</v>
      </c>
      <c r="AG2798">
        <f t="shared" ca="1" si="307"/>
        <v>711</v>
      </c>
      <c r="AH2798" t="str">
        <f ca="1">IF(OR(V2798="",AG2798=""),"Yes",IF(AG2798&gt;Config!$B$41,"Yes","No"))</f>
        <v>Yes</v>
      </c>
    </row>
    <row r="2799" spans="1:34" x14ac:dyDescent="0.25">
      <c r="A2799" s="1" t="s">
        <v>20047</v>
      </c>
      <c r="B2799" s="1" t="s">
        <v>747</v>
      </c>
      <c r="C2799" s="1" t="s">
        <v>432</v>
      </c>
      <c r="D2799" s="1" t="s">
        <v>8460</v>
      </c>
      <c r="E2799" s="1" t="s">
        <v>34458</v>
      </c>
      <c r="F2799" s="1" t="s">
        <v>8461</v>
      </c>
      <c r="G2799" t="str">
        <f t="shared" si="301"/>
        <v>Valid</v>
      </c>
      <c r="H2799" s="1" t="s">
        <v>20048</v>
      </c>
      <c r="I2799" t="str" cm="1">
        <f t="array" ref="I2799">IF(OR(TRIM(H2799)="",ISNUMBER(SEARCH("#",H2799)),AA2799&lt;Config!$B$8,SUMPRODUCT(--ISNUMBER(SEARCH({"a";"b";"c";"d";"e";"f";"g";"h";"i";"j";"k";"l";"m";"n";"o";"p";"q";"r";"s";"t";"u";"v";"w";"x";"y";"z"},H2799)))&gt;0),"Invalid","Valid")</f>
        <v>Valid</v>
      </c>
      <c r="J2799" s="1" t="s">
        <v>8463</v>
      </c>
      <c r="K2799" s="1" t="s">
        <v>516</v>
      </c>
      <c r="L2799" s="1" t="s">
        <v>134</v>
      </c>
      <c r="M2799" s="1" t="s">
        <v>50</v>
      </c>
      <c r="N2799" s="1" t="s">
        <v>31</v>
      </c>
      <c r="O2799" s="1" t="s">
        <v>266</v>
      </c>
      <c r="P2799" t="s">
        <v>33</v>
      </c>
      <c r="Q2799" s="1" t="s">
        <v>1664</v>
      </c>
      <c r="R2799" s="1" t="s">
        <v>482</v>
      </c>
      <c r="S2799" s="1" t="s">
        <v>8464</v>
      </c>
      <c r="T2799" s="1" t="s">
        <v>8465</v>
      </c>
      <c r="U2799" s="1" t="s">
        <v>869</v>
      </c>
      <c r="V2799" s="1" t="s">
        <v>1839</v>
      </c>
      <c r="W2799" s="1" t="s">
        <v>75</v>
      </c>
      <c r="X2799" t="str">
        <f t="shared" si="302"/>
        <v>Complete</v>
      </c>
      <c r="Y2799">
        <f>MAX(0,100-IF(G2799="Invalid",Config!$B$5,0)-IF(I2799="Invalid",Config!$B$6,0)-IF(X2799="Incomplete",Config!$B$7,0)-IF(AF2799="Yes",Config!$B$37,0))</f>
        <v>75</v>
      </c>
      <c r="Z2799" s="1">
        <f>IF(OR(TRIM(B2799)="",COUNTIF(Config!$B$15:$B$19,B2799)&gt;0),1,0)+IF(OR(TRIM(C2799)="",COUNTIF(Config!$B$15:$B$19,C2799)&gt;0),1,0)+IF(OR(TRIM(F2799)="",COUNTIF(Config!$B$15:$B$19,F2799)&gt;0),1,0)+IF(OR(TRIM(H2799)="",COUNTIF(Config!$B$15:$B$19,H2799)&gt;0),1,0)+IF(OR(TRIM(E2799)="",COUNTIF(Config!$B$15:$B$19,E2799)&gt;0),1,0)+IF(OR(TRIM(K2799)="",COUNTIF(Config!$B$15:$B$19,K2799)&gt;0),1,0)+IF(OR(TRIM(P2799)="",COUNTIF(Config!$B$15:$B$19,P2799)&gt;0),1,0)+IF(OR(TRIM(R2799)="",COUNTIF(Config!$B$15:$B$19,R2799)&gt;0),1,0)</f>
        <v>0</v>
      </c>
      <c r="AA2799" s="1" cm="1">
        <f t="array" ref="AA2799">SUMPRODUCT(LEN(H2799)-LEN(SUBSTITUTE(H2799,{"0";"1";"2";"3";"4";"5";"6";"7";"8";"9"},"")))</f>
        <v>10</v>
      </c>
      <c r="AC2799" t="str">
        <f t="shared" si="303"/>
        <v>Potential Duplicate</v>
      </c>
      <c r="AD2799">
        <f t="shared" si="304"/>
        <v>2</v>
      </c>
      <c r="AE2799">
        <f t="shared" si="305"/>
        <v>1</v>
      </c>
      <c r="AF2799" t="str">
        <f t="shared" si="306"/>
        <v>Yes</v>
      </c>
      <c r="AG2799">
        <f t="shared" ca="1" si="307"/>
        <v>367</v>
      </c>
      <c r="AH2799" t="str">
        <f ca="1">IF(OR(V2799="",AG2799=""),"Yes",IF(AG2799&gt;Config!$B$41,"Yes","No"))</f>
        <v>Yes</v>
      </c>
    </row>
    <row r="2800" spans="1:34" x14ac:dyDescent="0.25">
      <c r="A2800" s="1" t="s">
        <v>20049</v>
      </c>
      <c r="B2800" s="1" t="s">
        <v>295</v>
      </c>
      <c r="C2800" s="1" t="s">
        <v>899</v>
      </c>
      <c r="D2800" s="1" t="s">
        <v>20050</v>
      </c>
      <c r="E2800" s="1" t="s">
        <v>35040</v>
      </c>
      <c r="F2800" s="1" t="s">
        <v>20051</v>
      </c>
      <c r="G2800" t="str">
        <f t="shared" si="301"/>
        <v>Valid</v>
      </c>
      <c r="H2800" s="1" t="s">
        <v>20052</v>
      </c>
      <c r="I2800" t="str" cm="1">
        <f t="array" ref="I2800">IF(OR(TRIM(H2800)="",ISNUMBER(SEARCH("#",H2800)),AA2800&lt;Config!$B$8,SUMPRODUCT(--ISNUMBER(SEARCH({"a";"b";"c";"d";"e";"f";"g";"h";"i";"j";"k";"l";"m";"n";"o";"p";"q";"r";"s";"t";"u";"v";"w";"x";"y";"z"},H2800)))&gt;0),"Invalid","Valid")</f>
        <v>Valid</v>
      </c>
      <c r="J2800" s="1" t="s">
        <v>20053</v>
      </c>
      <c r="K2800" s="1" t="s">
        <v>625</v>
      </c>
      <c r="L2800" s="1" t="s">
        <v>134</v>
      </c>
      <c r="M2800" s="1" t="s">
        <v>50</v>
      </c>
      <c r="N2800" s="1" t="s">
        <v>358</v>
      </c>
      <c r="O2800" s="1" t="s">
        <v>149</v>
      </c>
      <c r="P2800" t="s">
        <v>53</v>
      </c>
      <c r="Q2800" s="1" t="s">
        <v>197</v>
      </c>
      <c r="R2800" s="1" t="s">
        <v>55</v>
      </c>
      <c r="S2800" s="1" t="s">
        <v>20054</v>
      </c>
      <c r="T2800" s="1" t="s">
        <v>20055</v>
      </c>
      <c r="U2800" s="1" t="s">
        <v>13585</v>
      </c>
      <c r="V2800" s="1" t="s">
        <v>20056</v>
      </c>
      <c r="W2800" s="1" t="s">
        <v>202</v>
      </c>
      <c r="X2800" t="str">
        <f t="shared" si="302"/>
        <v>Complete</v>
      </c>
      <c r="Y2800">
        <f>MAX(0,100-IF(G2800="Invalid",Config!$B$5,0)-IF(I2800="Invalid",Config!$B$6,0)-IF(X2800="Incomplete",Config!$B$7,0)-IF(AF2800="Yes",Config!$B$37,0))</f>
        <v>100</v>
      </c>
      <c r="Z2800" s="1">
        <f>IF(OR(TRIM(B2800)="",COUNTIF(Config!$B$15:$B$19,B2800)&gt;0),1,0)+IF(OR(TRIM(C2800)="",COUNTIF(Config!$B$15:$B$19,C2800)&gt;0),1,0)+IF(OR(TRIM(F2800)="",COUNTIF(Config!$B$15:$B$19,F2800)&gt;0),1,0)+IF(OR(TRIM(H2800)="",COUNTIF(Config!$B$15:$B$19,H2800)&gt;0),1,0)+IF(OR(TRIM(E2800)="",COUNTIF(Config!$B$15:$B$19,E2800)&gt;0),1,0)+IF(OR(TRIM(K2800)="",COUNTIF(Config!$B$15:$B$19,K2800)&gt;0),1,0)+IF(OR(TRIM(P2800)="",COUNTIF(Config!$B$15:$B$19,P2800)&gt;0),1,0)+IF(OR(TRIM(R2800)="",COUNTIF(Config!$B$15:$B$19,R2800)&gt;0),1,0)</f>
        <v>0</v>
      </c>
      <c r="AA2800" s="1" cm="1">
        <f t="array" ref="AA2800">SUMPRODUCT(LEN(H2800)-LEN(SUBSTITUTE(H2800,{"0";"1";"2";"3";"4";"5";"6";"7";"8";"9"},"")))</f>
        <v>10</v>
      </c>
      <c r="AC2800" t="str">
        <f t="shared" si="303"/>
        <v/>
      </c>
      <c r="AD2800">
        <f t="shared" si="304"/>
        <v>1</v>
      </c>
      <c r="AE2800">
        <f t="shared" si="305"/>
        <v>1</v>
      </c>
      <c r="AF2800" t="str">
        <f t="shared" si="306"/>
        <v>No</v>
      </c>
      <c r="AG2800">
        <f t="shared" ca="1" si="307"/>
        <v>46</v>
      </c>
      <c r="AH2800" t="str">
        <f ca="1">IF(OR(V2800="",AG2800=""),"Yes",IF(AG2800&gt;Config!$B$41,"Yes","No"))</f>
        <v>No</v>
      </c>
    </row>
    <row r="2801" spans="1:34" x14ac:dyDescent="0.25">
      <c r="A2801" s="1" t="s">
        <v>20057</v>
      </c>
      <c r="B2801" s="1" t="s">
        <v>1816</v>
      </c>
      <c r="C2801" s="1" t="s">
        <v>219</v>
      </c>
      <c r="D2801" s="1" t="s">
        <v>15207</v>
      </c>
      <c r="E2801" s="1" t="s">
        <v>35184</v>
      </c>
      <c r="F2801" s="1" t="s">
        <v>20058</v>
      </c>
      <c r="G2801" t="str">
        <f t="shared" si="301"/>
        <v>Valid</v>
      </c>
      <c r="H2801" s="1" t="s">
        <v>20059</v>
      </c>
      <c r="I2801" t="str" cm="1">
        <f t="array" ref="I2801">IF(OR(TRIM(H2801)="",ISNUMBER(SEARCH("#",H2801)),AA2801&lt;Config!$B$8,SUMPRODUCT(--ISNUMBER(SEARCH({"a";"b";"c";"d";"e";"f";"g";"h";"i";"j";"k";"l";"m";"n";"o";"p";"q";"r";"s";"t";"u";"v";"w";"x";"y";"z"},H2801)))&gt;0),"Invalid","Valid")</f>
        <v>Valid</v>
      </c>
      <c r="J2801" s="1" t="s">
        <v>20060</v>
      </c>
      <c r="K2801" s="1" t="s">
        <v>369</v>
      </c>
      <c r="L2801" s="1" t="s">
        <v>265</v>
      </c>
      <c r="M2801" s="1" t="s">
        <v>33827</v>
      </c>
      <c r="N2801" s="1" t="s">
        <v>31</v>
      </c>
      <c r="O2801" s="1" t="s">
        <v>69</v>
      </c>
      <c r="P2801" t="s">
        <v>53</v>
      </c>
      <c r="Q2801" s="1" t="s">
        <v>181</v>
      </c>
      <c r="R2801" s="1" t="s">
        <v>288</v>
      </c>
      <c r="S2801" s="1" t="s">
        <v>20061</v>
      </c>
      <c r="T2801" s="1" t="s">
        <v>20062</v>
      </c>
      <c r="U2801" s="1" t="s">
        <v>6011</v>
      </c>
      <c r="V2801" s="1" t="s">
        <v>3918</v>
      </c>
      <c r="W2801" s="1" t="s">
        <v>40</v>
      </c>
      <c r="X2801" t="str">
        <f t="shared" si="302"/>
        <v>Complete</v>
      </c>
      <c r="Y2801">
        <f>MAX(0,100-IF(G2801="Invalid",Config!$B$5,0)-IF(I2801="Invalid",Config!$B$6,0)-IF(X2801="Incomplete",Config!$B$7,0)-IF(AF2801="Yes",Config!$B$37,0))</f>
        <v>75</v>
      </c>
      <c r="Z2801" s="1">
        <f>IF(OR(TRIM(B2801)="",COUNTIF(Config!$B$15:$B$19,B2801)&gt;0),1,0)+IF(OR(TRIM(C2801)="",COUNTIF(Config!$B$15:$B$19,C2801)&gt;0),1,0)+IF(OR(TRIM(F2801)="",COUNTIF(Config!$B$15:$B$19,F2801)&gt;0),1,0)+IF(OR(TRIM(H2801)="",COUNTIF(Config!$B$15:$B$19,H2801)&gt;0),1,0)+IF(OR(TRIM(E2801)="",COUNTIF(Config!$B$15:$B$19,E2801)&gt;0),1,0)+IF(OR(TRIM(K2801)="",COUNTIF(Config!$B$15:$B$19,K2801)&gt;0),1,0)+IF(OR(TRIM(P2801)="",COUNTIF(Config!$B$15:$B$19,P2801)&gt;0),1,0)+IF(OR(TRIM(R2801)="",COUNTIF(Config!$B$15:$B$19,R2801)&gt;0),1,0)</f>
        <v>0</v>
      </c>
      <c r="AA2801" s="1" cm="1">
        <f t="array" ref="AA2801">SUMPRODUCT(LEN(H2801)-LEN(SUBSTITUTE(H2801,{"0";"1";"2";"3";"4";"5";"6";"7";"8";"9"},"")))</f>
        <v>10</v>
      </c>
      <c r="AC2801" t="str">
        <f t="shared" si="303"/>
        <v>Potential Duplicate</v>
      </c>
      <c r="AD2801">
        <f t="shared" si="304"/>
        <v>2</v>
      </c>
      <c r="AE2801">
        <f t="shared" si="305"/>
        <v>1</v>
      </c>
      <c r="AF2801" t="str">
        <f t="shared" si="306"/>
        <v>Yes</v>
      </c>
      <c r="AG2801">
        <f t="shared" ca="1" si="307"/>
        <v>321</v>
      </c>
      <c r="AH2801" t="str">
        <f ca="1">IF(OR(V2801="",AG2801=""),"Yes",IF(AG2801&gt;Config!$B$41,"Yes","No"))</f>
        <v>No</v>
      </c>
    </row>
    <row r="2802" spans="1:34" x14ac:dyDescent="0.25">
      <c r="A2802" s="1" t="s">
        <v>20063</v>
      </c>
      <c r="B2802" s="1" t="s">
        <v>42</v>
      </c>
      <c r="C2802" s="1" t="s">
        <v>861</v>
      </c>
      <c r="D2802" s="1" t="s">
        <v>20064</v>
      </c>
      <c r="E2802" s="1" t="s">
        <v>35185</v>
      </c>
      <c r="F2802" s="1" t="s">
        <v>20065</v>
      </c>
      <c r="G2802" t="str">
        <f t="shared" si="301"/>
        <v>Valid</v>
      </c>
      <c r="H2802" s="1" t="s">
        <v>20066</v>
      </c>
      <c r="I2802" t="str" cm="1">
        <f t="array" ref="I2802">IF(OR(TRIM(H2802)="",ISNUMBER(SEARCH("#",H2802)),AA2802&lt;Config!$B$8,SUMPRODUCT(--ISNUMBER(SEARCH({"a";"b";"c";"d";"e";"f";"g";"h";"i";"j";"k";"l";"m";"n";"o";"p";"q";"r";"s";"t";"u";"v";"w";"x";"y";"z"},H2802)))&gt;0),"Invalid","Valid")</f>
        <v>Valid</v>
      </c>
      <c r="J2802" s="1" t="s">
        <v>20067</v>
      </c>
      <c r="K2802" s="1" t="s">
        <v>133</v>
      </c>
      <c r="L2802" s="1" t="s">
        <v>134</v>
      </c>
      <c r="M2802" s="1" t="s">
        <v>85</v>
      </c>
      <c r="N2802" s="1" t="s">
        <v>51</v>
      </c>
      <c r="O2802" s="1" t="s">
        <v>266</v>
      </c>
      <c r="P2802" t="s">
        <v>87</v>
      </c>
      <c r="Q2802" s="1" t="s">
        <v>166</v>
      </c>
      <c r="R2802" s="1" t="s">
        <v>379</v>
      </c>
      <c r="S2802" s="1" t="s">
        <v>20068</v>
      </c>
      <c r="T2802" s="1" t="s">
        <v>20069</v>
      </c>
      <c r="U2802" s="1" t="s">
        <v>3807</v>
      </c>
      <c r="V2802" s="1" t="s">
        <v>20070</v>
      </c>
      <c r="W2802" s="1" t="s">
        <v>94</v>
      </c>
      <c r="X2802" t="str">
        <f t="shared" si="302"/>
        <v>Complete</v>
      </c>
      <c r="Y2802">
        <f>MAX(0,100-IF(G2802="Invalid",Config!$B$5,0)-IF(I2802="Invalid",Config!$B$6,0)-IF(X2802="Incomplete",Config!$B$7,0)-IF(AF2802="Yes",Config!$B$37,0))</f>
        <v>75</v>
      </c>
      <c r="Z2802" s="1">
        <f>IF(OR(TRIM(B2802)="",COUNTIF(Config!$B$15:$B$19,B2802)&gt;0),1,0)+IF(OR(TRIM(C2802)="",COUNTIF(Config!$B$15:$B$19,C2802)&gt;0),1,0)+IF(OR(TRIM(F2802)="",COUNTIF(Config!$B$15:$B$19,F2802)&gt;0),1,0)+IF(OR(TRIM(H2802)="",COUNTIF(Config!$B$15:$B$19,H2802)&gt;0),1,0)+IF(OR(TRIM(E2802)="",COUNTIF(Config!$B$15:$B$19,E2802)&gt;0),1,0)+IF(OR(TRIM(K2802)="",COUNTIF(Config!$B$15:$B$19,K2802)&gt;0),1,0)+IF(OR(TRIM(P2802)="",COUNTIF(Config!$B$15:$B$19,P2802)&gt;0),1,0)+IF(OR(TRIM(R2802)="",COUNTIF(Config!$B$15:$B$19,R2802)&gt;0),1,0)</f>
        <v>0</v>
      </c>
      <c r="AA2802" s="1" cm="1">
        <f t="array" ref="AA2802">SUMPRODUCT(LEN(H2802)-LEN(SUBSTITUTE(H2802,{"0";"1";"2";"3";"4";"5";"6";"7";"8";"9"},"")))</f>
        <v>11</v>
      </c>
      <c r="AC2802" t="str">
        <f t="shared" si="303"/>
        <v>Potential Duplicate</v>
      </c>
      <c r="AD2802">
        <f t="shared" si="304"/>
        <v>1</v>
      </c>
      <c r="AE2802">
        <f t="shared" si="305"/>
        <v>2</v>
      </c>
      <c r="AF2802" t="str">
        <f t="shared" si="306"/>
        <v>Yes</v>
      </c>
      <c r="AG2802">
        <f t="shared" ca="1" si="307"/>
        <v>251</v>
      </c>
      <c r="AH2802" t="str">
        <f ca="1">IF(OR(V2802="",AG2802=""),"Yes",IF(AG2802&gt;Config!$B$41,"Yes","No"))</f>
        <v>No</v>
      </c>
    </row>
    <row r="2803" spans="1:34" x14ac:dyDescent="0.25">
      <c r="A2803" s="1" t="s">
        <v>20071</v>
      </c>
      <c r="B2803" s="1" t="s">
        <v>1957</v>
      </c>
      <c r="C2803" s="1" t="s">
        <v>364</v>
      </c>
      <c r="D2803" s="1" t="s">
        <v>20072</v>
      </c>
      <c r="E2803" s="1" t="s">
        <v>283</v>
      </c>
      <c r="F2803" s="1" t="s">
        <v>20073</v>
      </c>
      <c r="G2803" t="str">
        <f t="shared" si="301"/>
        <v>Valid</v>
      </c>
      <c r="H2803" s="1" t="s">
        <v>20074</v>
      </c>
      <c r="I2803" t="str" cm="1">
        <f t="array" ref="I2803">IF(OR(TRIM(H2803)="",ISNUMBER(SEARCH("#",H2803)),AA2803&lt;Config!$B$8,SUMPRODUCT(--ISNUMBER(SEARCH({"a";"b";"c";"d";"e";"f";"g";"h";"i";"j";"k";"l";"m";"n";"o";"p";"q";"r";"s";"t";"u";"v";"w";"x";"y";"z"},H2803)))&gt;0),"Invalid","Valid")</f>
        <v>Valid</v>
      </c>
      <c r="J2803" s="1" t="s">
        <v>20075</v>
      </c>
      <c r="K2803" s="1" t="s">
        <v>28</v>
      </c>
      <c r="L2803" s="1" t="s">
        <v>450</v>
      </c>
      <c r="M2803" s="1" t="s">
        <v>85</v>
      </c>
      <c r="N2803" s="1" t="s">
        <v>211</v>
      </c>
      <c r="O2803" s="1" t="s">
        <v>69</v>
      </c>
      <c r="P2803" t="s">
        <v>87</v>
      </c>
      <c r="Q2803" s="1" t="s">
        <v>166</v>
      </c>
      <c r="R2803" s="1" t="s">
        <v>550</v>
      </c>
      <c r="S2803" s="1" t="s">
        <v>10675</v>
      </c>
      <c r="T2803" s="1" t="s">
        <v>20076</v>
      </c>
      <c r="U2803" s="1" t="s">
        <v>2555</v>
      </c>
      <c r="V2803" s="1" t="s">
        <v>4201</v>
      </c>
      <c r="W2803" s="1" t="s">
        <v>125</v>
      </c>
      <c r="X2803" t="str">
        <f t="shared" si="302"/>
        <v>Complete</v>
      </c>
      <c r="Y2803">
        <f>MAX(0,100-IF(G2803="Invalid",Config!$B$5,0)-IF(I2803="Invalid",Config!$B$6,0)-IF(X2803="Incomplete",Config!$B$7,0)-IF(AF2803="Yes",Config!$B$37,0))</f>
        <v>100</v>
      </c>
      <c r="Z2803" s="1">
        <f>IF(OR(TRIM(B2803)="",COUNTIF(Config!$B$15:$B$19,B2803)&gt;0),1,0)+IF(OR(TRIM(C2803)="",COUNTIF(Config!$B$15:$B$19,C2803)&gt;0),1,0)+IF(OR(TRIM(F2803)="",COUNTIF(Config!$B$15:$B$19,F2803)&gt;0),1,0)+IF(OR(TRIM(H2803)="",COUNTIF(Config!$B$15:$B$19,H2803)&gt;0),1,0)+IF(OR(TRIM(E2803)="",COUNTIF(Config!$B$15:$B$19,E2803)&gt;0),1,0)+IF(OR(TRIM(K2803)="",COUNTIF(Config!$B$15:$B$19,K2803)&gt;0),1,0)+IF(OR(TRIM(P2803)="",COUNTIF(Config!$B$15:$B$19,P2803)&gt;0),1,0)+IF(OR(TRIM(R2803)="",COUNTIF(Config!$B$15:$B$19,R2803)&gt;0),1,0)</f>
        <v>0</v>
      </c>
      <c r="AA2803" s="1" cm="1">
        <f t="array" ref="AA2803">SUMPRODUCT(LEN(H2803)-LEN(SUBSTITUTE(H2803,{"0";"1";"2";"3";"4";"5";"6";"7";"8";"9"},"")))</f>
        <v>11</v>
      </c>
      <c r="AC2803" t="str">
        <f t="shared" si="303"/>
        <v/>
      </c>
      <c r="AD2803">
        <f t="shared" si="304"/>
        <v>1</v>
      </c>
      <c r="AE2803">
        <f t="shared" si="305"/>
        <v>1</v>
      </c>
      <c r="AF2803" t="str">
        <f t="shared" si="306"/>
        <v>No</v>
      </c>
      <c r="AG2803">
        <f t="shared" ca="1" si="307"/>
        <v>65</v>
      </c>
      <c r="AH2803" t="str">
        <f ca="1">IF(OR(V2803="",AG2803=""),"Yes",IF(AG2803&gt;Config!$B$41,"Yes","No"))</f>
        <v>No</v>
      </c>
    </row>
    <row r="2804" spans="1:34" x14ac:dyDescent="0.25">
      <c r="A2804" s="1" t="s">
        <v>20077</v>
      </c>
      <c r="B2804" s="1" t="s">
        <v>565</v>
      </c>
      <c r="C2804" s="1" t="s">
        <v>205</v>
      </c>
      <c r="D2804" s="1" t="s">
        <v>13313</v>
      </c>
      <c r="E2804" s="1" t="s">
        <v>34658</v>
      </c>
      <c r="F2804" s="1" t="s">
        <v>20078</v>
      </c>
      <c r="G2804" t="str">
        <f t="shared" si="301"/>
        <v>Invalid</v>
      </c>
      <c r="H2804" s="1" t="s">
        <v>20079</v>
      </c>
      <c r="I2804" t="str" cm="1">
        <f t="array" ref="I2804">IF(OR(TRIM(H2804)="",ISNUMBER(SEARCH("#",H2804)),AA2804&lt;Config!$B$8,SUMPRODUCT(--ISNUMBER(SEARCH({"a";"b";"c";"d";"e";"f";"g";"h";"i";"j";"k";"l";"m";"n";"o";"p";"q";"r";"s";"t";"u";"v";"w";"x";"y";"z"},H2804)))&gt;0),"Invalid","Valid")</f>
        <v>Valid</v>
      </c>
      <c r="J2804" s="1" t="s">
        <v>20080</v>
      </c>
      <c r="K2804" s="1" t="s">
        <v>287</v>
      </c>
      <c r="L2804" s="1" t="s">
        <v>49</v>
      </c>
      <c r="M2804" s="1" t="s">
        <v>165</v>
      </c>
      <c r="N2804" s="1" t="s">
        <v>68</v>
      </c>
      <c r="O2804" s="1" t="s">
        <v>196</v>
      </c>
      <c r="P2804" t="s">
        <v>314</v>
      </c>
      <c r="Q2804" s="1" t="s">
        <v>316</v>
      </c>
      <c r="R2804" s="1" t="s">
        <v>663</v>
      </c>
      <c r="S2804" s="1" t="s">
        <v>1152</v>
      </c>
      <c r="T2804" s="1" t="s">
        <v>20081</v>
      </c>
      <c r="U2804" s="1" t="s">
        <v>16053</v>
      </c>
      <c r="V2804" s="1" t="s">
        <v>18966</v>
      </c>
      <c r="W2804" s="1" t="s">
        <v>202</v>
      </c>
      <c r="X2804" t="str">
        <f t="shared" si="302"/>
        <v>Complete</v>
      </c>
      <c r="Y2804">
        <f>MAX(0,100-IF(G2804="Invalid",Config!$B$5,0)-IF(I2804="Invalid",Config!$B$6,0)-IF(X2804="Incomplete",Config!$B$7,0)-IF(AF2804="Yes",Config!$B$37,0))</f>
        <v>70</v>
      </c>
      <c r="Z2804" s="1">
        <f>IF(OR(TRIM(B2804)="",COUNTIF(Config!$B$15:$B$19,B2804)&gt;0),1,0)+IF(OR(TRIM(C2804)="",COUNTIF(Config!$B$15:$B$19,C2804)&gt;0),1,0)+IF(OR(TRIM(F2804)="",COUNTIF(Config!$B$15:$B$19,F2804)&gt;0),1,0)+IF(OR(TRIM(H2804)="",COUNTIF(Config!$B$15:$B$19,H2804)&gt;0),1,0)+IF(OR(TRIM(E2804)="",COUNTIF(Config!$B$15:$B$19,E2804)&gt;0),1,0)+IF(OR(TRIM(K2804)="",COUNTIF(Config!$B$15:$B$19,K2804)&gt;0),1,0)+IF(OR(TRIM(P2804)="",COUNTIF(Config!$B$15:$B$19,P2804)&gt;0),1,0)+IF(OR(TRIM(R2804)="",COUNTIF(Config!$B$15:$B$19,R2804)&gt;0),1,0)</f>
        <v>0</v>
      </c>
      <c r="AA2804" s="1" cm="1">
        <f t="array" ref="AA2804">SUMPRODUCT(LEN(H2804)-LEN(SUBSTITUTE(H2804,{"0";"1";"2";"3";"4";"5";"6";"7";"8";"9"},"")))</f>
        <v>12</v>
      </c>
      <c r="AC2804" t="str">
        <f t="shared" si="303"/>
        <v>Invalid Email</v>
      </c>
      <c r="AD2804">
        <f t="shared" si="304"/>
        <v>0</v>
      </c>
      <c r="AE2804">
        <f t="shared" si="305"/>
        <v>1</v>
      </c>
      <c r="AF2804" t="str">
        <f t="shared" si="306"/>
        <v>No</v>
      </c>
      <c r="AG2804">
        <f t="shared" ca="1" si="307"/>
        <v>135</v>
      </c>
      <c r="AH2804" t="str">
        <f ca="1">IF(OR(V2804="",AG2804=""),"Yes",IF(AG2804&gt;Config!$B$41,"Yes","No"))</f>
        <v>No</v>
      </c>
    </row>
    <row r="2805" spans="1:34" x14ac:dyDescent="0.25">
      <c r="A2805" s="1" t="s">
        <v>20082</v>
      </c>
      <c r="B2805" s="1" t="s">
        <v>1495</v>
      </c>
      <c r="C2805" s="1" t="s">
        <v>535</v>
      </c>
      <c r="D2805" s="1" t="s">
        <v>20083</v>
      </c>
      <c r="E2805" s="1" t="s">
        <v>578</v>
      </c>
      <c r="F2805" s="1" t="s">
        <v>20084</v>
      </c>
      <c r="G2805" t="str">
        <f t="shared" si="301"/>
        <v>Valid</v>
      </c>
      <c r="H2805" s="1" t="s">
        <v>20085</v>
      </c>
      <c r="I2805" t="str" cm="1">
        <f t="array" ref="I2805">IF(OR(TRIM(H2805)="",ISNUMBER(SEARCH("#",H2805)),AA2805&lt;Config!$B$8,SUMPRODUCT(--ISNUMBER(SEARCH({"a";"b";"c";"d";"e";"f";"g";"h";"i";"j";"k";"l";"m";"n";"o";"p";"q";"r";"s";"t";"u";"v";"w";"x";"y";"z"},H2805)))&gt;0),"Invalid","Valid")</f>
        <v>Valid</v>
      </c>
      <c r="J2805" s="1" t="s">
        <v>20086</v>
      </c>
      <c r="K2805" s="1" t="s">
        <v>722</v>
      </c>
      <c r="L2805" s="1" t="s">
        <v>265</v>
      </c>
      <c r="M2805" s="1" t="s">
        <v>343</v>
      </c>
      <c r="N2805" s="1" t="s">
        <v>33819</v>
      </c>
      <c r="O2805" s="1" t="s">
        <v>69</v>
      </c>
      <c r="P2805" t="s">
        <v>344</v>
      </c>
      <c r="Q2805" s="1" t="s">
        <v>1199</v>
      </c>
      <c r="R2805" s="1" t="s">
        <v>346</v>
      </c>
      <c r="S2805" s="1" t="s">
        <v>12696</v>
      </c>
      <c r="T2805" s="1" t="s">
        <v>20087</v>
      </c>
      <c r="U2805" s="1" t="s">
        <v>20088</v>
      </c>
      <c r="V2805" s="1" t="s">
        <v>20089</v>
      </c>
      <c r="W2805" s="1" t="s">
        <v>186</v>
      </c>
      <c r="X2805" t="str">
        <f t="shared" si="302"/>
        <v>Complete</v>
      </c>
      <c r="Y2805">
        <f>MAX(0,100-IF(G2805="Invalid",Config!$B$5,0)-IF(I2805="Invalid",Config!$B$6,0)-IF(X2805="Incomplete",Config!$B$7,0)-IF(AF2805="Yes",Config!$B$37,0))</f>
        <v>75</v>
      </c>
      <c r="Z2805" s="1">
        <f>IF(OR(TRIM(B2805)="",COUNTIF(Config!$B$15:$B$19,B2805)&gt;0),1,0)+IF(OR(TRIM(C2805)="",COUNTIF(Config!$B$15:$B$19,C2805)&gt;0),1,0)+IF(OR(TRIM(F2805)="",COUNTIF(Config!$B$15:$B$19,F2805)&gt;0),1,0)+IF(OR(TRIM(H2805)="",COUNTIF(Config!$B$15:$B$19,H2805)&gt;0),1,0)+IF(OR(TRIM(E2805)="",COUNTIF(Config!$B$15:$B$19,E2805)&gt;0),1,0)+IF(OR(TRIM(K2805)="",COUNTIF(Config!$B$15:$B$19,K2805)&gt;0),1,0)+IF(OR(TRIM(P2805)="",COUNTIF(Config!$B$15:$B$19,P2805)&gt;0),1,0)+IF(OR(TRIM(R2805)="",COUNTIF(Config!$B$15:$B$19,R2805)&gt;0),1,0)</f>
        <v>0</v>
      </c>
      <c r="AA2805" s="1" cm="1">
        <f t="array" ref="AA2805">SUMPRODUCT(LEN(H2805)-LEN(SUBSTITUTE(H2805,{"0";"1";"2";"3";"4";"5";"6";"7";"8";"9"},"")))</f>
        <v>11</v>
      </c>
      <c r="AC2805" t="str">
        <f t="shared" si="303"/>
        <v>Potential Duplicate</v>
      </c>
      <c r="AD2805">
        <f t="shared" si="304"/>
        <v>2</v>
      </c>
      <c r="AE2805">
        <f t="shared" si="305"/>
        <v>1</v>
      </c>
      <c r="AF2805" t="str">
        <f t="shared" si="306"/>
        <v>Yes</v>
      </c>
      <c r="AG2805">
        <f t="shared" ca="1" si="307"/>
        <v>361</v>
      </c>
      <c r="AH2805" t="str">
        <f ca="1">IF(OR(V2805="",AG2805=""),"Yes",IF(AG2805&gt;Config!$B$41,"Yes","No"))</f>
        <v>No</v>
      </c>
    </row>
    <row r="2806" spans="1:34" x14ac:dyDescent="0.25">
      <c r="A2806" s="1" t="s">
        <v>20090</v>
      </c>
      <c r="B2806" s="1" t="s">
        <v>1165</v>
      </c>
      <c r="C2806" s="1" t="s">
        <v>445</v>
      </c>
      <c r="D2806" s="1" t="s">
        <v>20091</v>
      </c>
      <c r="E2806" s="1" t="s">
        <v>34369</v>
      </c>
      <c r="F2806" s="1" t="s">
        <v>20092</v>
      </c>
      <c r="G2806" t="str">
        <f t="shared" si="301"/>
        <v>Valid</v>
      </c>
      <c r="H2806" s="1" t="s">
        <v>20093</v>
      </c>
      <c r="I2806" t="str" cm="1">
        <f t="array" ref="I2806">IF(OR(TRIM(H2806)="",ISNUMBER(SEARCH("#",H2806)),AA2806&lt;Config!$B$8,SUMPRODUCT(--ISNUMBER(SEARCH({"a";"b";"c";"d";"e";"f";"g";"h";"i";"j";"k";"l";"m";"n";"o";"p";"q";"r";"s";"t";"u";"v";"w";"x";"y";"z"},H2806)))&gt;0),"Invalid","Valid")</f>
        <v>Valid</v>
      </c>
      <c r="J2806" s="1" t="s">
        <v>20094</v>
      </c>
      <c r="K2806" s="1" t="s">
        <v>210</v>
      </c>
      <c r="L2806" s="1" t="s">
        <v>67</v>
      </c>
      <c r="M2806" s="1" t="s">
        <v>50</v>
      </c>
      <c r="N2806" s="1" t="s">
        <v>68</v>
      </c>
      <c r="O2806" s="1" t="s">
        <v>149</v>
      </c>
      <c r="P2806" t="s">
        <v>87</v>
      </c>
      <c r="Q2806" s="1" t="s">
        <v>166</v>
      </c>
      <c r="R2806" s="1" t="s">
        <v>559</v>
      </c>
      <c r="S2806" s="1" t="s">
        <v>12877</v>
      </c>
      <c r="T2806" s="1" t="s">
        <v>20095</v>
      </c>
      <c r="U2806" s="1" t="s">
        <v>12077</v>
      </c>
      <c r="V2806" s="1" t="s">
        <v>2572</v>
      </c>
      <c r="W2806" s="1" t="s">
        <v>75</v>
      </c>
      <c r="X2806" t="str">
        <f t="shared" si="302"/>
        <v>Complete</v>
      </c>
      <c r="Y2806">
        <f>MAX(0,100-IF(G2806="Invalid",Config!$B$5,0)-IF(I2806="Invalid",Config!$B$6,0)-IF(X2806="Incomplete",Config!$B$7,0)-IF(AF2806="Yes",Config!$B$37,0))</f>
        <v>100</v>
      </c>
      <c r="Z2806" s="1">
        <f>IF(OR(TRIM(B2806)="",COUNTIF(Config!$B$15:$B$19,B2806)&gt;0),1,0)+IF(OR(TRIM(C2806)="",COUNTIF(Config!$B$15:$B$19,C2806)&gt;0),1,0)+IF(OR(TRIM(F2806)="",COUNTIF(Config!$B$15:$B$19,F2806)&gt;0),1,0)+IF(OR(TRIM(H2806)="",COUNTIF(Config!$B$15:$B$19,H2806)&gt;0),1,0)+IF(OR(TRIM(E2806)="",COUNTIF(Config!$B$15:$B$19,E2806)&gt;0),1,0)+IF(OR(TRIM(K2806)="",COUNTIF(Config!$B$15:$B$19,K2806)&gt;0),1,0)+IF(OR(TRIM(P2806)="",COUNTIF(Config!$B$15:$B$19,P2806)&gt;0),1,0)+IF(OR(TRIM(R2806)="",COUNTIF(Config!$B$15:$B$19,R2806)&gt;0),1,0)</f>
        <v>0</v>
      </c>
      <c r="AA2806" s="1" cm="1">
        <f t="array" ref="AA2806">SUMPRODUCT(LEN(H2806)-LEN(SUBSTITUTE(H2806,{"0";"1";"2";"3";"4";"5";"6";"7";"8";"9"},"")))</f>
        <v>11</v>
      </c>
      <c r="AC2806" t="str">
        <f t="shared" si="303"/>
        <v/>
      </c>
      <c r="AD2806">
        <f t="shared" si="304"/>
        <v>1</v>
      </c>
      <c r="AE2806">
        <f t="shared" si="305"/>
        <v>1</v>
      </c>
      <c r="AF2806" t="str">
        <f t="shared" si="306"/>
        <v>No</v>
      </c>
      <c r="AG2806">
        <f t="shared" ca="1" si="307"/>
        <v>687</v>
      </c>
      <c r="AH2806" t="str">
        <f ca="1">IF(OR(V2806="",AG2806=""),"Yes",IF(AG2806&gt;Config!$B$41,"Yes","No"))</f>
        <v>Yes</v>
      </c>
    </row>
    <row r="2807" spans="1:34" x14ac:dyDescent="0.25">
      <c r="A2807" s="1" t="s">
        <v>20096</v>
      </c>
      <c r="B2807" s="1" t="s">
        <v>22</v>
      </c>
      <c r="C2807" s="1" t="s">
        <v>1441</v>
      </c>
      <c r="D2807" s="1" t="s">
        <v>20097</v>
      </c>
      <c r="E2807" s="1" t="s">
        <v>35186</v>
      </c>
      <c r="F2807" s="1" t="s">
        <v>20098</v>
      </c>
      <c r="G2807" t="str">
        <f t="shared" si="301"/>
        <v>Valid</v>
      </c>
      <c r="H2807" s="1" t="s">
        <v>20099</v>
      </c>
      <c r="I2807" t="str" cm="1">
        <f t="array" ref="I2807">IF(OR(TRIM(H2807)="",ISNUMBER(SEARCH("#",H2807)),AA2807&lt;Config!$B$8,SUMPRODUCT(--ISNUMBER(SEARCH({"a";"b";"c";"d";"e";"f";"g";"h";"i";"j";"k";"l";"m";"n";"o";"p";"q";"r";"s";"t";"u";"v";"w";"x";"y";"z"},H2807)))&gt;0),"Invalid","Valid")</f>
        <v>Valid</v>
      </c>
      <c r="J2807" s="1" t="s">
        <v>20100</v>
      </c>
      <c r="K2807" s="1" t="s">
        <v>178</v>
      </c>
      <c r="L2807" s="1" t="s">
        <v>29</v>
      </c>
      <c r="M2807" s="1" t="s">
        <v>118</v>
      </c>
      <c r="N2807" s="1" t="s">
        <v>252</v>
      </c>
      <c r="O2807" s="1" t="s">
        <v>149</v>
      </c>
      <c r="P2807" t="s">
        <v>344</v>
      </c>
      <c r="Q2807" s="1" t="s">
        <v>345</v>
      </c>
      <c r="R2807" s="1" t="s">
        <v>346</v>
      </c>
      <c r="S2807" s="1" t="s">
        <v>20101</v>
      </c>
      <c r="T2807" s="1" t="s">
        <v>20102</v>
      </c>
      <c r="U2807" s="1" t="s">
        <v>3440</v>
      </c>
      <c r="V2807" s="1" t="s">
        <v>1597</v>
      </c>
      <c r="W2807" s="1" t="s">
        <v>125</v>
      </c>
      <c r="X2807" t="str">
        <f t="shared" si="302"/>
        <v>Complete</v>
      </c>
      <c r="Y2807">
        <f>MAX(0,100-IF(G2807="Invalid",Config!$B$5,0)-IF(I2807="Invalid",Config!$B$6,0)-IF(X2807="Incomplete",Config!$B$7,0)-IF(AF2807="Yes",Config!$B$37,0))</f>
        <v>100</v>
      </c>
      <c r="Z2807" s="1">
        <f>IF(OR(TRIM(B2807)="",COUNTIF(Config!$B$15:$B$19,B2807)&gt;0),1,0)+IF(OR(TRIM(C2807)="",COUNTIF(Config!$B$15:$B$19,C2807)&gt;0),1,0)+IF(OR(TRIM(F2807)="",COUNTIF(Config!$B$15:$B$19,F2807)&gt;0),1,0)+IF(OR(TRIM(H2807)="",COUNTIF(Config!$B$15:$B$19,H2807)&gt;0),1,0)+IF(OR(TRIM(E2807)="",COUNTIF(Config!$B$15:$B$19,E2807)&gt;0),1,0)+IF(OR(TRIM(K2807)="",COUNTIF(Config!$B$15:$B$19,K2807)&gt;0),1,0)+IF(OR(TRIM(P2807)="",COUNTIF(Config!$B$15:$B$19,P2807)&gt;0),1,0)+IF(OR(TRIM(R2807)="",COUNTIF(Config!$B$15:$B$19,R2807)&gt;0),1,0)</f>
        <v>0</v>
      </c>
      <c r="AA2807" s="1" cm="1">
        <f t="array" ref="AA2807">SUMPRODUCT(LEN(H2807)-LEN(SUBSTITUTE(H2807,{"0";"1";"2";"3";"4";"5";"6";"7";"8";"9"},"")))</f>
        <v>11</v>
      </c>
      <c r="AC2807" t="str">
        <f t="shared" si="303"/>
        <v/>
      </c>
      <c r="AD2807">
        <f t="shared" si="304"/>
        <v>1</v>
      </c>
      <c r="AE2807">
        <f t="shared" si="305"/>
        <v>1</v>
      </c>
      <c r="AF2807" t="str">
        <f t="shared" si="306"/>
        <v>No</v>
      </c>
      <c r="AG2807">
        <f t="shared" ca="1" si="307"/>
        <v>340</v>
      </c>
      <c r="AH2807" t="str">
        <f ca="1">IF(OR(V2807="",AG2807=""),"Yes",IF(AG2807&gt;Config!$B$41,"Yes","No"))</f>
        <v>No</v>
      </c>
    </row>
    <row r="2808" spans="1:34" x14ac:dyDescent="0.25">
      <c r="A2808" s="1" t="s">
        <v>20103</v>
      </c>
      <c r="B2808" s="1" t="s">
        <v>2778</v>
      </c>
      <c r="C2808" s="1" t="s">
        <v>535</v>
      </c>
      <c r="D2808" s="1" t="s">
        <v>20104</v>
      </c>
      <c r="E2808" s="1" t="s">
        <v>34130</v>
      </c>
      <c r="F2808" s="1" t="s">
        <v>20105</v>
      </c>
      <c r="G2808" t="str">
        <f t="shared" si="301"/>
        <v>Valid</v>
      </c>
      <c r="H2808" s="1" t="s">
        <v>20106</v>
      </c>
      <c r="I2808" t="str" cm="1">
        <f t="array" ref="I2808">IF(OR(TRIM(H2808)="",ISNUMBER(SEARCH("#",H2808)),AA2808&lt;Config!$B$8,SUMPRODUCT(--ISNUMBER(SEARCH({"a";"b";"c";"d";"e";"f";"g";"h";"i";"j";"k";"l";"m";"n";"o";"p";"q";"r";"s";"t";"u";"v";"w";"x";"y";"z"},H2808)))&gt;0),"Invalid","Valid")</f>
        <v>Valid</v>
      </c>
      <c r="J2808" s="1" t="s">
        <v>20107</v>
      </c>
      <c r="K2808" s="1" t="s">
        <v>28</v>
      </c>
      <c r="L2808" s="1" t="s">
        <v>164</v>
      </c>
      <c r="M2808" s="1" t="s">
        <v>33827</v>
      </c>
      <c r="N2808" s="1" t="s">
        <v>68</v>
      </c>
      <c r="O2808" s="1" t="s">
        <v>180</v>
      </c>
      <c r="P2808" t="s">
        <v>590</v>
      </c>
      <c r="Q2808" s="1" t="s">
        <v>1481</v>
      </c>
      <c r="R2808" s="1" t="s">
        <v>20108</v>
      </c>
      <c r="S2808" s="1" t="s">
        <v>20109</v>
      </c>
      <c r="T2808" s="1" t="s">
        <v>20110</v>
      </c>
      <c r="U2808" s="1" t="s">
        <v>2292</v>
      </c>
      <c r="V2808" s="1" t="s">
        <v>815</v>
      </c>
      <c r="W2808" s="1" t="s">
        <v>293</v>
      </c>
      <c r="X2808" t="str">
        <f t="shared" si="302"/>
        <v>Complete</v>
      </c>
      <c r="Y2808">
        <f>MAX(0,100-IF(G2808="Invalid",Config!$B$5,0)-IF(I2808="Invalid",Config!$B$6,0)-IF(X2808="Incomplete",Config!$B$7,0)-IF(AF2808="Yes",Config!$B$37,0))</f>
        <v>100</v>
      </c>
      <c r="Z2808" s="1">
        <f>IF(OR(TRIM(B2808)="",COUNTIF(Config!$B$15:$B$19,B2808)&gt;0),1,0)+IF(OR(TRIM(C2808)="",COUNTIF(Config!$B$15:$B$19,C2808)&gt;0),1,0)+IF(OR(TRIM(F2808)="",COUNTIF(Config!$B$15:$B$19,F2808)&gt;0),1,0)+IF(OR(TRIM(H2808)="",COUNTIF(Config!$B$15:$B$19,H2808)&gt;0),1,0)+IF(OR(TRIM(E2808)="",COUNTIF(Config!$B$15:$B$19,E2808)&gt;0),1,0)+IF(OR(TRIM(K2808)="",COUNTIF(Config!$B$15:$B$19,K2808)&gt;0),1,0)+IF(OR(TRIM(P2808)="",COUNTIF(Config!$B$15:$B$19,P2808)&gt;0),1,0)+IF(OR(TRIM(R2808)="",COUNTIF(Config!$B$15:$B$19,R2808)&gt;0),1,0)</f>
        <v>0</v>
      </c>
      <c r="AA2808" s="1" cm="1">
        <f t="array" ref="AA2808">SUMPRODUCT(LEN(H2808)-LEN(SUBSTITUTE(H2808,{"0";"1";"2";"3";"4";"5";"6";"7";"8";"9"},"")))</f>
        <v>12</v>
      </c>
      <c r="AC2808" t="str">
        <f t="shared" si="303"/>
        <v/>
      </c>
      <c r="AD2808">
        <f t="shared" si="304"/>
        <v>1</v>
      </c>
      <c r="AE2808">
        <f t="shared" si="305"/>
        <v>1</v>
      </c>
      <c r="AF2808" t="str">
        <f t="shared" si="306"/>
        <v>No</v>
      </c>
      <c r="AG2808">
        <f t="shared" ca="1" si="307"/>
        <v>447</v>
      </c>
      <c r="AH2808" t="str">
        <f ca="1">IF(OR(V2808="",AG2808=""),"Yes",IF(AG2808&gt;Config!$B$41,"Yes","No"))</f>
        <v>Yes</v>
      </c>
    </row>
    <row r="2809" spans="1:34" x14ac:dyDescent="0.25">
      <c r="A2809" s="1" t="s">
        <v>20111</v>
      </c>
      <c r="B2809" s="1" t="s">
        <v>245</v>
      </c>
      <c r="C2809" s="1" t="s">
        <v>2104</v>
      </c>
      <c r="D2809" s="1" t="s">
        <v>20112</v>
      </c>
      <c r="E2809" s="1" t="s">
        <v>35187</v>
      </c>
      <c r="F2809" s="1" t="s">
        <v>20113</v>
      </c>
      <c r="G2809" t="str">
        <f t="shared" si="301"/>
        <v>Valid</v>
      </c>
      <c r="H2809" s="1" t="s">
        <v>20114</v>
      </c>
      <c r="I2809" t="str" cm="1">
        <f t="array" ref="I2809">IF(OR(TRIM(H2809)="",ISNUMBER(SEARCH("#",H2809)),AA2809&lt;Config!$B$8,SUMPRODUCT(--ISNUMBER(SEARCH({"a";"b";"c";"d";"e";"f";"g";"h";"i";"j";"k";"l";"m";"n";"o";"p";"q";"r";"s";"t";"u";"v";"w";"x";"y";"z"},H2809)))&gt;0),"Invalid","Valid")</f>
        <v>Valid</v>
      </c>
      <c r="J2809" s="1" t="s">
        <v>20115</v>
      </c>
      <c r="K2809" s="1" t="s">
        <v>722</v>
      </c>
      <c r="L2809" s="1" t="s">
        <v>134</v>
      </c>
      <c r="M2809" s="1" t="s">
        <v>517</v>
      </c>
      <c r="N2809" s="1" t="s">
        <v>31</v>
      </c>
      <c r="O2809" s="1" t="s">
        <v>180</v>
      </c>
      <c r="P2809" t="s">
        <v>344</v>
      </c>
      <c r="Q2809" s="1" t="s">
        <v>1199</v>
      </c>
      <c r="R2809" s="1" t="s">
        <v>1141</v>
      </c>
      <c r="S2809" s="1" t="s">
        <v>20116</v>
      </c>
      <c r="T2809" s="1" t="s">
        <v>20117</v>
      </c>
      <c r="U2809" s="1" t="s">
        <v>8377</v>
      </c>
      <c r="V2809" s="1" t="s">
        <v>2478</v>
      </c>
      <c r="W2809" s="1" t="s">
        <v>141</v>
      </c>
      <c r="X2809" t="str">
        <f t="shared" si="302"/>
        <v>Complete</v>
      </c>
      <c r="Y2809">
        <f>MAX(0,100-IF(G2809="Invalid",Config!$B$5,0)-IF(I2809="Invalid",Config!$B$6,0)-IF(X2809="Incomplete",Config!$B$7,0)-IF(AF2809="Yes",Config!$B$37,0))</f>
        <v>100</v>
      </c>
      <c r="Z2809" s="1">
        <f>IF(OR(TRIM(B2809)="",COUNTIF(Config!$B$15:$B$19,B2809)&gt;0),1,0)+IF(OR(TRIM(C2809)="",COUNTIF(Config!$B$15:$B$19,C2809)&gt;0),1,0)+IF(OR(TRIM(F2809)="",COUNTIF(Config!$B$15:$B$19,F2809)&gt;0),1,0)+IF(OR(TRIM(H2809)="",COUNTIF(Config!$B$15:$B$19,H2809)&gt;0),1,0)+IF(OR(TRIM(E2809)="",COUNTIF(Config!$B$15:$B$19,E2809)&gt;0),1,0)+IF(OR(TRIM(K2809)="",COUNTIF(Config!$B$15:$B$19,K2809)&gt;0),1,0)+IF(OR(TRIM(P2809)="",COUNTIF(Config!$B$15:$B$19,P2809)&gt;0),1,0)+IF(OR(TRIM(R2809)="",COUNTIF(Config!$B$15:$B$19,R2809)&gt;0),1,0)</f>
        <v>0</v>
      </c>
      <c r="AA2809" s="1" cm="1">
        <f t="array" ref="AA2809">SUMPRODUCT(LEN(H2809)-LEN(SUBSTITUTE(H2809,{"0";"1";"2";"3";"4";"5";"6";"7";"8";"9"},"")))</f>
        <v>11</v>
      </c>
      <c r="AC2809" t="str">
        <f t="shared" si="303"/>
        <v/>
      </c>
      <c r="AD2809">
        <f t="shared" si="304"/>
        <v>1</v>
      </c>
      <c r="AE2809">
        <f t="shared" si="305"/>
        <v>1</v>
      </c>
      <c r="AF2809" t="str">
        <f t="shared" si="306"/>
        <v>No</v>
      </c>
      <c r="AG2809">
        <f t="shared" ca="1" si="307"/>
        <v>64</v>
      </c>
      <c r="AH2809" t="str">
        <f ca="1">IF(OR(V2809="",AG2809=""),"Yes",IF(AG2809&gt;Config!$B$41,"Yes","No"))</f>
        <v>No</v>
      </c>
    </row>
    <row r="2810" spans="1:34" x14ac:dyDescent="0.25">
      <c r="A2810" s="1" t="s">
        <v>20118</v>
      </c>
      <c r="B2810" s="1" t="s">
        <v>353</v>
      </c>
      <c r="C2810" s="1" t="s">
        <v>748</v>
      </c>
      <c r="D2810" s="1" t="s">
        <v>20119</v>
      </c>
      <c r="E2810" s="1" t="s">
        <v>681</v>
      </c>
      <c r="F2810" s="1" t="s">
        <v>20120</v>
      </c>
      <c r="G2810" t="str">
        <f t="shared" si="301"/>
        <v>Valid</v>
      </c>
      <c r="H2810" s="1" t="s">
        <v>20121</v>
      </c>
      <c r="I2810" t="str" cm="1">
        <f t="array" ref="I2810">IF(OR(TRIM(H2810)="",ISNUMBER(SEARCH("#",H2810)),AA2810&lt;Config!$B$8,SUMPRODUCT(--ISNUMBER(SEARCH({"a";"b";"c";"d";"e";"f";"g";"h";"i";"j";"k";"l";"m";"n";"o";"p";"q";"r";"s";"t";"u";"v";"w";"x";"y";"z"},H2810)))&gt;0),"Invalid","Valid")</f>
        <v>Valid</v>
      </c>
      <c r="J2810" s="1" t="s">
        <v>20122</v>
      </c>
      <c r="K2810" s="1" t="s">
        <v>1001</v>
      </c>
      <c r="L2810" s="1" t="s">
        <v>67</v>
      </c>
      <c r="M2810" s="1" t="s">
        <v>517</v>
      </c>
      <c r="N2810" s="1" t="s">
        <v>86</v>
      </c>
      <c r="O2810" s="1" t="s">
        <v>266</v>
      </c>
      <c r="P2810" t="s">
        <v>87</v>
      </c>
      <c r="Q2810" s="1" t="s">
        <v>438</v>
      </c>
      <c r="R2810" s="1" t="s">
        <v>89</v>
      </c>
      <c r="S2810" s="1" t="s">
        <v>10897</v>
      </c>
      <c r="T2810" s="1" t="s">
        <v>20123</v>
      </c>
      <c r="U2810" s="1" t="s">
        <v>1447</v>
      </c>
      <c r="V2810" s="1" t="s">
        <v>8652</v>
      </c>
      <c r="W2810" s="1" t="s">
        <v>293</v>
      </c>
      <c r="X2810" t="str">
        <f t="shared" si="302"/>
        <v>Complete</v>
      </c>
      <c r="Y2810">
        <f>MAX(0,100-IF(G2810="Invalid",Config!$B$5,0)-IF(I2810="Invalid",Config!$B$6,0)-IF(X2810="Incomplete",Config!$B$7,0)-IF(AF2810="Yes",Config!$B$37,0))</f>
        <v>75</v>
      </c>
      <c r="Z2810" s="1">
        <f>IF(OR(TRIM(B2810)="",COUNTIF(Config!$B$15:$B$19,B2810)&gt;0),1,0)+IF(OR(TRIM(C2810)="",COUNTIF(Config!$B$15:$B$19,C2810)&gt;0),1,0)+IF(OR(TRIM(F2810)="",COUNTIF(Config!$B$15:$B$19,F2810)&gt;0),1,0)+IF(OR(TRIM(H2810)="",COUNTIF(Config!$B$15:$B$19,H2810)&gt;0),1,0)+IF(OR(TRIM(E2810)="",COUNTIF(Config!$B$15:$B$19,E2810)&gt;0),1,0)+IF(OR(TRIM(K2810)="",COUNTIF(Config!$B$15:$B$19,K2810)&gt;0),1,0)+IF(OR(TRIM(P2810)="",COUNTIF(Config!$B$15:$B$19,P2810)&gt;0),1,0)+IF(OR(TRIM(R2810)="",COUNTIF(Config!$B$15:$B$19,R2810)&gt;0),1,0)</f>
        <v>0</v>
      </c>
      <c r="AA2810" s="1" cm="1">
        <f t="array" ref="AA2810">SUMPRODUCT(LEN(H2810)-LEN(SUBSTITUTE(H2810,{"0";"1";"2";"3";"4";"5";"6";"7";"8";"9"},"")))</f>
        <v>11</v>
      </c>
      <c r="AC2810" t="str">
        <f t="shared" si="303"/>
        <v>Potential Duplicate</v>
      </c>
      <c r="AD2810">
        <f t="shared" si="304"/>
        <v>2</v>
      </c>
      <c r="AE2810">
        <f t="shared" si="305"/>
        <v>2</v>
      </c>
      <c r="AF2810" t="str">
        <f t="shared" si="306"/>
        <v>Yes</v>
      </c>
      <c r="AG2810">
        <f t="shared" ca="1" si="307"/>
        <v>481</v>
      </c>
      <c r="AH2810" t="str">
        <f ca="1">IF(OR(V2810="",AG2810=""),"Yes",IF(AG2810&gt;Config!$B$41,"Yes","No"))</f>
        <v>Yes</v>
      </c>
    </row>
    <row r="2811" spans="1:34" x14ac:dyDescent="0.25">
      <c r="A2811" s="1" t="s">
        <v>20124</v>
      </c>
      <c r="B2811" s="1" t="s">
        <v>1399</v>
      </c>
      <c r="C2811" s="1" t="s">
        <v>1389</v>
      </c>
      <c r="D2811" s="1" t="s">
        <v>20125</v>
      </c>
      <c r="E2811" s="1" t="s">
        <v>33866</v>
      </c>
      <c r="F2811" s="1" t="s">
        <v>20126</v>
      </c>
      <c r="G2811" t="str">
        <f t="shared" si="301"/>
        <v>Valid</v>
      </c>
      <c r="H2811" s="1" t="s">
        <v>20127</v>
      </c>
      <c r="I2811" t="str" cm="1">
        <f t="array" ref="I2811">IF(OR(TRIM(H2811)="",ISNUMBER(SEARCH("#",H2811)),AA2811&lt;Config!$B$8,SUMPRODUCT(--ISNUMBER(SEARCH({"a";"b";"c";"d";"e";"f";"g";"h";"i";"j";"k";"l";"m";"n";"o";"p";"q";"r";"s";"t";"u";"v";"w";"x";"y";"z"},H2811)))&gt;0),"Invalid","Valid")</f>
        <v>Valid</v>
      </c>
      <c r="J2811" s="1" t="s">
        <v>20128</v>
      </c>
      <c r="K2811" s="1" t="s">
        <v>287</v>
      </c>
      <c r="L2811" s="1" t="s">
        <v>102</v>
      </c>
      <c r="M2811" s="1" t="s">
        <v>30</v>
      </c>
      <c r="N2811" s="1" t="s">
        <v>148</v>
      </c>
      <c r="O2811" s="1" t="s">
        <v>149</v>
      </c>
      <c r="P2811" t="s">
        <v>33</v>
      </c>
      <c r="Q2811" s="1" t="s">
        <v>1664</v>
      </c>
      <c r="R2811" s="1" t="s">
        <v>120</v>
      </c>
      <c r="S2811" s="1" t="s">
        <v>20129</v>
      </c>
      <c r="T2811" s="1" t="s">
        <v>20130</v>
      </c>
      <c r="U2811" s="1" t="s">
        <v>20131</v>
      </c>
      <c r="V2811" s="1" t="s">
        <v>140</v>
      </c>
      <c r="W2811" s="1" t="s">
        <v>33823</v>
      </c>
      <c r="X2811" t="str">
        <f t="shared" si="302"/>
        <v>Complete</v>
      </c>
      <c r="Y2811">
        <f>MAX(0,100-IF(G2811="Invalid",Config!$B$5,0)-IF(I2811="Invalid",Config!$B$6,0)-IF(X2811="Incomplete",Config!$B$7,0)-IF(AF2811="Yes",Config!$B$37,0))</f>
        <v>100</v>
      </c>
      <c r="Z2811" s="1">
        <f>IF(OR(TRIM(B2811)="",COUNTIF(Config!$B$15:$B$19,B2811)&gt;0),1,0)+IF(OR(TRIM(C2811)="",COUNTIF(Config!$B$15:$B$19,C2811)&gt;0),1,0)+IF(OR(TRIM(F2811)="",COUNTIF(Config!$B$15:$B$19,F2811)&gt;0),1,0)+IF(OR(TRIM(H2811)="",COUNTIF(Config!$B$15:$B$19,H2811)&gt;0),1,0)+IF(OR(TRIM(E2811)="",COUNTIF(Config!$B$15:$B$19,E2811)&gt;0),1,0)+IF(OR(TRIM(K2811)="",COUNTIF(Config!$B$15:$B$19,K2811)&gt;0),1,0)+IF(OR(TRIM(P2811)="",COUNTIF(Config!$B$15:$B$19,P2811)&gt;0),1,0)+IF(OR(TRIM(R2811)="",COUNTIF(Config!$B$15:$B$19,R2811)&gt;0),1,0)</f>
        <v>0</v>
      </c>
      <c r="AA2811" s="1" cm="1">
        <f t="array" ref="AA2811">SUMPRODUCT(LEN(H2811)-LEN(SUBSTITUTE(H2811,{"0";"1";"2";"3";"4";"5";"6";"7";"8";"9"},"")))</f>
        <v>10</v>
      </c>
      <c r="AC2811" t="str">
        <f t="shared" si="303"/>
        <v/>
      </c>
      <c r="AD2811">
        <f t="shared" si="304"/>
        <v>1</v>
      </c>
      <c r="AE2811">
        <f t="shared" si="305"/>
        <v>1</v>
      </c>
      <c r="AF2811" t="str">
        <f t="shared" si="306"/>
        <v>No</v>
      </c>
      <c r="AG2811">
        <f t="shared" ca="1" si="307"/>
        <v>37</v>
      </c>
      <c r="AH2811" t="str">
        <f ca="1">IF(OR(V2811="",AG2811=""),"Yes",IF(AG2811&gt;Config!$B$41,"Yes","No"))</f>
        <v>No</v>
      </c>
    </row>
    <row r="2812" spans="1:34" x14ac:dyDescent="0.25">
      <c r="A2812" s="1" t="s">
        <v>20132</v>
      </c>
      <c r="B2812" s="1" t="s">
        <v>2159</v>
      </c>
      <c r="C2812" s="1" t="s">
        <v>659</v>
      </c>
      <c r="D2812" s="1" t="s">
        <v>20133</v>
      </c>
      <c r="E2812" s="1" t="s">
        <v>578</v>
      </c>
      <c r="F2812" s="1" t="s">
        <v>20134</v>
      </c>
      <c r="G2812" t="str">
        <f t="shared" si="301"/>
        <v>Valid</v>
      </c>
      <c r="H2812" s="1" t="s">
        <v>20135</v>
      </c>
      <c r="I2812" t="str" cm="1">
        <f t="array" ref="I2812">IF(OR(TRIM(H2812)="",ISNUMBER(SEARCH("#",H2812)),AA2812&lt;Config!$B$8,SUMPRODUCT(--ISNUMBER(SEARCH({"a";"b";"c";"d";"e";"f";"g";"h";"i";"j";"k";"l";"m";"n";"o";"p";"q";"r";"s";"t";"u";"v";"w";"x";"y";"z"},H2812)))&gt;0),"Invalid","Valid")</f>
        <v>Valid</v>
      </c>
      <c r="J2812" s="1" t="s">
        <v>20136</v>
      </c>
      <c r="K2812" s="1" t="s">
        <v>48</v>
      </c>
      <c r="L2812" s="1" t="s">
        <v>67</v>
      </c>
      <c r="M2812" s="1" t="s">
        <v>251</v>
      </c>
      <c r="N2812" s="1" t="s">
        <v>148</v>
      </c>
      <c r="O2812" s="1" t="s">
        <v>149</v>
      </c>
      <c r="P2812" t="s">
        <v>344</v>
      </c>
      <c r="Q2812" s="1" t="s">
        <v>345</v>
      </c>
      <c r="R2812" s="1" t="s">
        <v>1200</v>
      </c>
      <c r="S2812" s="1" t="s">
        <v>6809</v>
      </c>
      <c r="T2812" s="1" t="s">
        <v>20137</v>
      </c>
      <c r="U2812" s="1" t="s">
        <v>20138</v>
      </c>
      <c r="V2812" s="1" t="s">
        <v>13862</v>
      </c>
      <c r="W2812" s="1" t="s">
        <v>40</v>
      </c>
      <c r="X2812" t="str">
        <f t="shared" si="302"/>
        <v>Complete</v>
      </c>
      <c r="Y2812">
        <f>MAX(0,100-IF(G2812="Invalid",Config!$B$5,0)-IF(I2812="Invalid",Config!$B$6,0)-IF(X2812="Incomplete",Config!$B$7,0)-IF(AF2812="Yes",Config!$B$37,0))</f>
        <v>100</v>
      </c>
      <c r="Z2812" s="1">
        <f>IF(OR(TRIM(B2812)="",COUNTIF(Config!$B$15:$B$19,B2812)&gt;0),1,0)+IF(OR(TRIM(C2812)="",COUNTIF(Config!$B$15:$B$19,C2812)&gt;0),1,0)+IF(OR(TRIM(F2812)="",COUNTIF(Config!$B$15:$B$19,F2812)&gt;0),1,0)+IF(OR(TRIM(H2812)="",COUNTIF(Config!$B$15:$B$19,H2812)&gt;0),1,0)+IF(OR(TRIM(E2812)="",COUNTIF(Config!$B$15:$B$19,E2812)&gt;0),1,0)+IF(OR(TRIM(K2812)="",COUNTIF(Config!$B$15:$B$19,K2812)&gt;0),1,0)+IF(OR(TRIM(P2812)="",COUNTIF(Config!$B$15:$B$19,P2812)&gt;0),1,0)+IF(OR(TRIM(R2812)="",COUNTIF(Config!$B$15:$B$19,R2812)&gt;0),1,0)</f>
        <v>0</v>
      </c>
      <c r="AA2812" s="1" cm="1">
        <f t="array" ref="AA2812">SUMPRODUCT(LEN(H2812)-LEN(SUBSTITUTE(H2812,{"0";"1";"2";"3";"4";"5";"6";"7";"8";"9"},"")))</f>
        <v>11</v>
      </c>
      <c r="AC2812" t="str">
        <f t="shared" si="303"/>
        <v/>
      </c>
      <c r="AD2812">
        <f t="shared" si="304"/>
        <v>1</v>
      </c>
      <c r="AE2812">
        <f t="shared" si="305"/>
        <v>1</v>
      </c>
      <c r="AF2812" t="str">
        <f t="shared" si="306"/>
        <v>No</v>
      </c>
      <c r="AG2812">
        <f t="shared" ca="1" si="307"/>
        <v>278</v>
      </c>
      <c r="AH2812" t="str">
        <f ca="1">IF(OR(V2812="",AG2812=""),"Yes",IF(AG2812&gt;Config!$B$41,"Yes","No"))</f>
        <v>No</v>
      </c>
    </row>
    <row r="2813" spans="1:34" x14ac:dyDescent="0.25">
      <c r="A2813" s="1" t="s">
        <v>20139</v>
      </c>
      <c r="B2813" s="1" t="s">
        <v>577</v>
      </c>
      <c r="C2813" s="1" t="s">
        <v>296</v>
      </c>
      <c r="D2813" s="1" t="s">
        <v>6843</v>
      </c>
      <c r="E2813" s="1" t="s">
        <v>33965</v>
      </c>
      <c r="F2813" s="1" t="s">
        <v>6844</v>
      </c>
      <c r="G2813" t="str">
        <f t="shared" si="301"/>
        <v>Valid</v>
      </c>
      <c r="H2813" s="1" t="s">
        <v>20140</v>
      </c>
      <c r="I2813" t="str" cm="1">
        <f t="array" ref="I2813">IF(OR(TRIM(H2813)="",ISNUMBER(SEARCH("#",H2813)),AA2813&lt;Config!$B$8,SUMPRODUCT(--ISNUMBER(SEARCH({"a";"b";"c";"d";"e";"f";"g";"h";"i";"j";"k";"l";"m";"n";"o";"p";"q";"r";"s";"t";"u";"v";"w";"x";"y";"z"},H2813)))&gt;0),"Invalid","Valid")</f>
        <v>Valid</v>
      </c>
      <c r="J2813" s="1" t="s">
        <v>20141</v>
      </c>
      <c r="K2813" s="1" t="s">
        <v>147</v>
      </c>
      <c r="L2813" s="1" t="s">
        <v>84</v>
      </c>
      <c r="M2813" s="1" t="s">
        <v>135</v>
      </c>
      <c r="N2813" s="1" t="s">
        <v>713</v>
      </c>
      <c r="O2813" s="1" t="s">
        <v>266</v>
      </c>
      <c r="P2813" t="s">
        <v>236</v>
      </c>
      <c r="Q2813" s="1" t="s">
        <v>254</v>
      </c>
      <c r="R2813" s="1" t="s">
        <v>254</v>
      </c>
      <c r="S2813" s="1" t="s">
        <v>20142</v>
      </c>
      <c r="T2813" s="1" t="s">
        <v>20143</v>
      </c>
      <c r="U2813" s="1" t="s">
        <v>20144</v>
      </c>
      <c r="V2813" s="1" t="s">
        <v>20145</v>
      </c>
      <c r="W2813" s="1" t="s">
        <v>60</v>
      </c>
      <c r="X2813" t="str">
        <f t="shared" si="302"/>
        <v>Complete</v>
      </c>
      <c r="Y2813">
        <f>MAX(0,100-IF(G2813="Invalid",Config!$B$5,0)-IF(I2813="Invalid",Config!$B$6,0)-IF(X2813="Incomplete",Config!$B$7,0)-IF(AF2813="Yes",Config!$B$37,0))</f>
        <v>75</v>
      </c>
      <c r="Z2813" s="1">
        <f>IF(OR(TRIM(B2813)="",COUNTIF(Config!$B$15:$B$19,B2813)&gt;0),1,0)+IF(OR(TRIM(C2813)="",COUNTIF(Config!$B$15:$B$19,C2813)&gt;0),1,0)+IF(OR(TRIM(F2813)="",COUNTIF(Config!$B$15:$B$19,F2813)&gt;0),1,0)+IF(OR(TRIM(H2813)="",COUNTIF(Config!$B$15:$B$19,H2813)&gt;0),1,0)+IF(OR(TRIM(E2813)="",COUNTIF(Config!$B$15:$B$19,E2813)&gt;0),1,0)+IF(OR(TRIM(K2813)="",COUNTIF(Config!$B$15:$B$19,K2813)&gt;0),1,0)+IF(OR(TRIM(P2813)="",COUNTIF(Config!$B$15:$B$19,P2813)&gt;0),1,0)+IF(OR(TRIM(R2813)="",COUNTIF(Config!$B$15:$B$19,R2813)&gt;0),1,0)</f>
        <v>0</v>
      </c>
      <c r="AA2813" s="1" cm="1">
        <f t="array" ref="AA2813">SUMPRODUCT(LEN(H2813)-LEN(SUBSTITUTE(H2813,{"0";"1";"2";"3";"4";"5";"6";"7";"8";"9"},"")))</f>
        <v>10</v>
      </c>
      <c r="AC2813" t="str">
        <f t="shared" si="303"/>
        <v>Potential Duplicate</v>
      </c>
      <c r="AD2813">
        <f t="shared" si="304"/>
        <v>2</v>
      </c>
      <c r="AE2813">
        <f t="shared" si="305"/>
        <v>1</v>
      </c>
      <c r="AF2813" t="str">
        <f t="shared" si="306"/>
        <v>Yes</v>
      </c>
      <c r="AG2813">
        <f t="shared" ca="1" si="307"/>
        <v>427</v>
      </c>
      <c r="AH2813" t="str">
        <f ca="1">IF(OR(V2813="",AG2813=""),"Yes",IF(AG2813&gt;Config!$B$41,"Yes","No"))</f>
        <v>Yes</v>
      </c>
    </row>
    <row r="2814" spans="1:34" x14ac:dyDescent="0.25">
      <c r="A2814" s="1" t="s">
        <v>20146</v>
      </c>
      <c r="B2814" s="1" t="s">
        <v>1157</v>
      </c>
      <c r="C2814" s="1" t="s">
        <v>545</v>
      </c>
      <c r="D2814" s="1" t="s">
        <v>16864</v>
      </c>
      <c r="E2814" s="1" t="s">
        <v>35105</v>
      </c>
      <c r="F2814" s="1" t="s">
        <v>20147</v>
      </c>
      <c r="G2814" t="str">
        <f t="shared" si="301"/>
        <v>Valid</v>
      </c>
      <c r="H2814" s="1" t="s">
        <v>20148</v>
      </c>
      <c r="I2814" t="str" cm="1">
        <f t="array" ref="I2814">IF(OR(TRIM(H2814)="",ISNUMBER(SEARCH("#",H2814)),AA2814&lt;Config!$B$8,SUMPRODUCT(--ISNUMBER(SEARCH({"a";"b";"c";"d";"e";"f";"g";"h";"i";"j";"k";"l";"m";"n";"o";"p";"q";"r";"s";"t";"u";"v";"w";"x";"y";"z"},H2814)))&gt;0),"Invalid","Valid")</f>
        <v>Valid</v>
      </c>
      <c r="J2814" s="1" t="s">
        <v>20149</v>
      </c>
      <c r="K2814" s="1" t="s">
        <v>178</v>
      </c>
      <c r="L2814" s="1" t="s">
        <v>84</v>
      </c>
      <c r="M2814" s="1" t="s">
        <v>343</v>
      </c>
      <c r="N2814" s="1" t="s">
        <v>51</v>
      </c>
      <c r="O2814" s="1" t="s">
        <v>69</v>
      </c>
      <c r="P2814" t="s">
        <v>104</v>
      </c>
      <c r="Q2814" s="1" t="s">
        <v>105</v>
      </c>
      <c r="R2814" s="1" t="s">
        <v>922</v>
      </c>
      <c r="S2814" s="1" t="s">
        <v>20150</v>
      </c>
      <c r="T2814" s="1" t="s">
        <v>20151</v>
      </c>
      <c r="U2814" s="1" t="s">
        <v>7139</v>
      </c>
      <c r="V2814" s="1" t="s">
        <v>1676</v>
      </c>
      <c r="W2814" s="1" t="s">
        <v>40</v>
      </c>
      <c r="X2814" t="str">
        <f t="shared" si="302"/>
        <v>Complete</v>
      </c>
      <c r="Y2814">
        <f>MAX(0,100-IF(G2814="Invalid",Config!$B$5,0)-IF(I2814="Invalid",Config!$B$6,0)-IF(X2814="Incomplete",Config!$B$7,0)-IF(AF2814="Yes",Config!$B$37,0))</f>
        <v>100</v>
      </c>
      <c r="Z2814" s="1">
        <f>IF(OR(TRIM(B2814)="",COUNTIF(Config!$B$15:$B$19,B2814)&gt;0),1,0)+IF(OR(TRIM(C2814)="",COUNTIF(Config!$B$15:$B$19,C2814)&gt;0),1,0)+IF(OR(TRIM(F2814)="",COUNTIF(Config!$B$15:$B$19,F2814)&gt;0),1,0)+IF(OR(TRIM(H2814)="",COUNTIF(Config!$B$15:$B$19,H2814)&gt;0),1,0)+IF(OR(TRIM(E2814)="",COUNTIF(Config!$B$15:$B$19,E2814)&gt;0),1,0)+IF(OR(TRIM(K2814)="",COUNTIF(Config!$B$15:$B$19,K2814)&gt;0),1,0)+IF(OR(TRIM(P2814)="",COUNTIF(Config!$B$15:$B$19,P2814)&gt;0),1,0)+IF(OR(TRIM(R2814)="",COUNTIF(Config!$B$15:$B$19,R2814)&gt;0),1,0)</f>
        <v>0</v>
      </c>
      <c r="AA2814" s="1" cm="1">
        <f t="array" ref="AA2814">SUMPRODUCT(LEN(H2814)-LEN(SUBSTITUTE(H2814,{"0";"1";"2";"3";"4";"5";"6";"7";"8";"9"},"")))</f>
        <v>11</v>
      </c>
      <c r="AC2814" t="str">
        <f t="shared" si="303"/>
        <v/>
      </c>
      <c r="AD2814">
        <f t="shared" si="304"/>
        <v>1</v>
      </c>
      <c r="AE2814">
        <f t="shared" si="305"/>
        <v>1</v>
      </c>
      <c r="AF2814" t="str">
        <f t="shared" si="306"/>
        <v>No</v>
      </c>
      <c r="AG2814">
        <f t="shared" ca="1" si="307"/>
        <v>37</v>
      </c>
      <c r="AH2814" t="str">
        <f ca="1">IF(OR(V2814="",AG2814=""),"Yes",IF(AG2814&gt;Config!$B$41,"Yes","No"))</f>
        <v>No</v>
      </c>
    </row>
    <row r="2815" spans="1:34" x14ac:dyDescent="0.25">
      <c r="A2815" s="1" t="s">
        <v>20152</v>
      </c>
      <c r="B2815" s="1" t="s">
        <v>2911</v>
      </c>
      <c r="C2815" s="1" t="s">
        <v>489</v>
      </c>
      <c r="D2815" s="1" t="s">
        <v>20153</v>
      </c>
      <c r="E2815" s="1" t="s">
        <v>33973</v>
      </c>
      <c r="F2815" s="1" t="s">
        <v>20154</v>
      </c>
      <c r="G2815" t="str">
        <f t="shared" si="301"/>
        <v>Valid</v>
      </c>
      <c r="H2815" s="1" t="s">
        <v>20155</v>
      </c>
      <c r="I2815" t="str" cm="1">
        <f t="array" ref="I2815">IF(OR(TRIM(H2815)="",ISNUMBER(SEARCH("#",H2815)),AA2815&lt;Config!$B$8,SUMPRODUCT(--ISNUMBER(SEARCH({"a";"b";"c";"d";"e";"f";"g";"h";"i";"j";"k";"l";"m";"n";"o";"p";"q";"r";"s";"t";"u";"v";"w";"x";"y";"z"},H2815)))&gt;0),"Invalid","Valid")</f>
        <v>Valid</v>
      </c>
      <c r="J2815" s="1" t="s">
        <v>20156</v>
      </c>
      <c r="K2815" s="1" t="s">
        <v>481</v>
      </c>
      <c r="L2815" s="1" t="s">
        <v>450</v>
      </c>
      <c r="M2815" s="1" t="s">
        <v>235</v>
      </c>
      <c r="N2815" s="1" t="s">
        <v>437</v>
      </c>
      <c r="O2815" s="1" t="s">
        <v>149</v>
      </c>
      <c r="P2815" t="s">
        <v>53</v>
      </c>
      <c r="Q2815" s="1" t="s">
        <v>55</v>
      </c>
      <c r="R2815" s="1" t="s">
        <v>70</v>
      </c>
      <c r="S2815" s="1" t="s">
        <v>20157</v>
      </c>
      <c r="T2815" s="1" t="s">
        <v>20158</v>
      </c>
      <c r="U2815" s="1" t="s">
        <v>9943</v>
      </c>
      <c r="V2815" s="1" t="s">
        <v>6668</v>
      </c>
      <c r="W2815" s="1" t="s">
        <v>94</v>
      </c>
      <c r="X2815" t="str">
        <f t="shared" si="302"/>
        <v>Complete</v>
      </c>
      <c r="Y2815">
        <f>MAX(0,100-IF(G2815="Invalid",Config!$B$5,0)-IF(I2815="Invalid",Config!$B$6,0)-IF(X2815="Incomplete",Config!$B$7,0)-IF(AF2815="Yes",Config!$B$37,0))</f>
        <v>100</v>
      </c>
      <c r="Z2815" s="1">
        <f>IF(OR(TRIM(B2815)="",COUNTIF(Config!$B$15:$B$19,B2815)&gt;0),1,0)+IF(OR(TRIM(C2815)="",COUNTIF(Config!$B$15:$B$19,C2815)&gt;0),1,0)+IF(OR(TRIM(F2815)="",COUNTIF(Config!$B$15:$B$19,F2815)&gt;0),1,0)+IF(OR(TRIM(H2815)="",COUNTIF(Config!$B$15:$B$19,H2815)&gt;0),1,0)+IF(OR(TRIM(E2815)="",COUNTIF(Config!$B$15:$B$19,E2815)&gt;0),1,0)+IF(OR(TRIM(K2815)="",COUNTIF(Config!$B$15:$B$19,K2815)&gt;0),1,0)+IF(OR(TRIM(P2815)="",COUNTIF(Config!$B$15:$B$19,P2815)&gt;0),1,0)+IF(OR(TRIM(R2815)="",COUNTIF(Config!$B$15:$B$19,R2815)&gt;0),1,0)</f>
        <v>0</v>
      </c>
      <c r="AA2815" s="1" cm="1">
        <f t="array" ref="AA2815">SUMPRODUCT(LEN(H2815)-LEN(SUBSTITUTE(H2815,{"0";"1";"2";"3";"4";"5";"6";"7";"8";"9"},"")))</f>
        <v>10</v>
      </c>
      <c r="AC2815" t="str">
        <f t="shared" si="303"/>
        <v/>
      </c>
      <c r="AD2815">
        <f t="shared" si="304"/>
        <v>1</v>
      </c>
      <c r="AE2815">
        <f t="shared" si="305"/>
        <v>1</v>
      </c>
      <c r="AF2815" t="str">
        <f t="shared" si="306"/>
        <v>No</v>
      </c>
      <c r="AG2815">
        <f t="shared" ca="1" si="307"/>
        <v>97</v>
      </c>
      <c r="AH2815" t="str">
        <f ca="1">IF(OR(V2815="",AG2815=""),"Yes",IF(AG2815&gt;Config!$B$41,"Yes","No"))</f>
        <v>No</v>
      </c>
    </row>
    <row r="2816" spans="1:34" x14ac:dyDescent="0.25">
      <c r="A2816" s="1" t="s">
        <v>20159</v>
      </c>
      <c r="B2816" s="1" t="s">
        <v>1495</v>
      </c>
      <c r="C2816" s="1" t="s">
        <v>1068</v>
      </c>
      <c r="D2816" s="1" t="s">
        <v>20160</v>
      </c>
      <c r="E2816" s="1" t="s">
        <v>33829</v>
      </c>
      <c r="F2816" s="1" t="s">
        <v>20161</v>
      </c>
      <c r="G2816" t="str">
        <f t="shared" si="301"/>
        <v>Valid</v>
      </c>
      <c r="H2816" s="1" t="s">
        <v>20162</v>
      </c>
      <c r="I2816" t="str" cm="1">
        <f t="array" ref="I2816">IF(OR(TRIM(H2816)="",ISNUMBER(SEARCH("#",H2816)),AA2816&lt;Config!$B$8,SUMPRODUCT(--ISNUMBER(SEARCH({"a";"b";"c";"d";"e";"f";"g";"h";"i";"j";"k";"l";"m";"n";"o";"p";"q";"r";"s";"t";"u";"v";"w";"x";"y";"z"},H2816)))&gt;0),"Invalid","Valid")</f>
        <v>Valid</v>
      </c>
      <c r="J2816" s="1" t="s">
        <v>20163</v>
      </c>
      <c r="K2816" s="1" t="s">
        <v>1001</v>
      </c>
      <c r="L2816" s="1" t="s">
        <v>134</v>
      </c>
      <c r="M2816" s="1" t="s">
        <v>135</v>
      </c>
      <c r="N2816" s="1" t="s">
        <v>252</v>
      </c>
      <c r="O2816" s="1" t="s">
        <v>149</v>
      </c>
      <c r="P2816" t="s">
        <v>53</v>
      </c>
      <c r="Q2816" s="1" t="s">
        <v>181</v>
      </c>
      <c r="R2816" s="1" t="s">
        <v>197</v>
      </c>
      <c r="S2816" s="1" t="s">
        <v>9571</v>
      </c>
      <c r="T2816" s="1" t="s">
        <v>20164</v>
      </c>
      <c r="U2816" s="1" t="s">
        <v>2613</v>
      </c>
      <c r="V2816" s="1" t="s">
        <v>3925</v>
      </c>
      <c r="W2816" s="1" t="s">
        <v>202</v>
      </c>
      <c r="X2816" t="str">
        <f t="shared" si="302"/>
        <v>Incomplete</v>
      </c>
      <c r="Y2816">
        <f>MAX(0,100-IF(G2816="Invalid",Config!$B$5,0)-IF(I2816="Invalid",Config!$B$6,0)-IF(X2816="Incomplete",Config!$B$7,0)-IF(AF2816="Yes",Config!$B$37,0))</f>
        <v>60</v>
      </c>
      <c r="Z2816" s="1">
        <f>IF(OR(TRIM(B2816)="",COUNTIF(Config!$B$15:$B$19,B2816)&gt;0),1,0)+IF(OR(TRIM(C2816)="",COUNTIF(Config!$B$15:$B$19,C2816)&gt;0),1,0)+IF(OR(TRIM(F2816)="",COUNTIF(Config!$B$15:$B$19,F2816)&gt;0),1,0)+IF(OR(TRIM(H2816)="",COUNTIF(Config!$B$15:$B$19,H2816)&gt;0),1,0)+IF(OR(TRIM(E2816)="",COUNTIF(Config!$B$15:$B$19,E2816)&gt;0),1,0)+IF(OR(TRIM(K2816)="",COUNTIF(Config!$B$15:$B$19,K2816)&gt;0),1,0)+IF(OR(TRIM(P2816)="",COUNTIF(Config!$B$15:$B$19,P2816)&gt;0),1,0)+IF(OR(TRIM(R2816)="",COUNTIF(Config!$B$15:$B$19,R2816)&gt;0),1,0)</f>
        <v>1</v>
      </c>
      <c r="AA2816" s="1" cm="1">
        <f t="array" ref="AA2816">SUMPRODUCT(LEN(H2816)-LEN(SUBSTITUTE(H2816,{"0";"1";"2";"3";"4";"5";"6";"7";"8";"9"},"")))</f>
        <v>10</v>
      </c>
      <c r="AC2816" t="str">
        <f t="shared" si="303"/>
        <v>Incomplete Profile</v>
      </c>
      <c r="AD2816">
        <f t="shared" si="304"/>
        <v>1</v>
      </c>
      <c r="AE2816">
        <f t="shared" si="305"/>
        <v>1</v>
      </c>
      <c r="AF2816" t="str">
        <f t="shared" si="306"/>
        <v>No</v>
      </c>
      <c r="AG2816">
        <f t="shared" ca="1" si="307"/>
        <v>82</v>
      </c>
      <c r="AH2816" t="str">
        <f ca="1">IF(OR(V2816="",AG2816=""),"Yes",IF(AG2816&gt;Config!$B$41,"Yes","No"))</f>
        <v>No</v>
      </c>
    </row>
    <row r="2817" spans="1:34" x14ac:dyDescent="0.25">
      <c r="A2817" s="1" t="s">
        <v>20165</v>
      </c>
      <c r="B2817" s="1" t="s">
        <v>928</v>
      </c>
      <c r="C2817" s="1" t="s">
        <v>323</v>
      </c>
      <c r="D2817" s="1" t="s">
        <v>20166</v>
      </c>
      <c r="E2817" s="1" t="s">
        <v>33901</v>
      </c>
      <c r="F2817" s="1" t="s">
        <v>20167</v>
      </c>
      <c r="G2817" t="str">
        <f t="shared" si="301"/>
        <v>Valid</v>
      </c>
      <c r="H2817" s="1" t="s">
        <v>20168</v>
      </c>
      <c r="I2817" t="str" cm="1">
        <f t="array" ref="I2817">IF(OR(TRIM(H2817)="",ISNUMBER(SEARCH("#",H2817)),AA2817&lt;Config!$B$8,SUMPRODUCT(--ISNUMBER(SEARCH({"a";"b";"c";"d";"e";"f";"g";"h";"i";"j";"k";"l";"m";"n";"o";"p";"q";"r";"s";"t";"u";"v";"w";"x";"y";"z"},H2817)))&gt;0),"Invalid","Valid")</f>
        <v>Valid</v>
      </c>
      <c r="J2817" s="1" t="s">
        <v>20169</v>
      </c>
      <c r="K2817" s="1" t="s">
        <v>504</v>
      </c>
      <c r="L2817" s="1" t="s">
        <v>84</v>
      </c>
      <c r="M2817" s="1" t="s">
        <v>343</v>
      </c>
      <c r="N2817" s="1" t="s">
        <v>211</v>
      </c>
      <c r="O2817" s="1" t="s">
        <v>180</v>
      </c>
      <c r="P2817" t="s">
        <v>87</v>
      </c>
      <c r="Q2817" s="1" t="s">
        <v>88</v>
      </c>
      <c r="R2817" s="1" t="s">
        <v>89</v>
      </c>
      <c r="S2817" s="1" t="s">
        <v>20170</v>
      </c>
      <c r="T2817" s="1" t="s">
        <v>20171</v>
      </c>
      <c r="U2817" s="1" t="s">
        <v>2978</v>
      </c>
      <c r="V2817" s="1" t="s">
        <v>1719</v>
      </c>
      <c r="W2817" s="1" t="s">
        <v>94</v>
      </c>
      <c r="X2817" t="str">
        <f t="shared" si="302"/>
        <v>Complete</v>
      </c>
      <c r="Y2817">
        <f>MAX(0,100-IF(G2817="Invalid",Config!$B$5,0)-IF(I2817="Invalid",Config!$B$6,0)-IF(X2817="Incomplete",Config!$B$7,0)-IF(AF2817="Yes",Config!$B$37,0))</f>
        <v>100</v>
      </c>
      <c r="Z2817" s="1">
        <f>IF(OR(TRIM(B2817)="",COUNTIF(Config!$B$15:$B$19,B2817)&gt;0),1,0)+IF(OR(TRIM(C2817)="",COUNTIF(Config!$B$15:$B$19,C2817)&gt;0),1,0)+IF(OR(TRIM(F2817)="",COUNTIF(Config!$B$15:$B$19,F2817)&gt;0),1,0)+IF(OR(TRIM(H2817)="",COUNTIF(Config!$B$15:$B$19,H2817)&gt;0),1,0)+IF(OR(TRIM(E2817)="",COUNTIF(Config!$B$15:$B$19,E2817)&gt;0),1,0)+IF(OR(TRIM(K2817)="",COUNTIF(Config!$B$15:$B$19,K2817)&gt;0),1,0)+IF(OR(TRIM(P2817)="",COUNTIF(Config!$B$15:$B$19,P2817)&gt;0),1,0)+IF(OR(TRIM(R2817)="",COUNTIF(Config!$B$15:$B$19,R2817)&gt;0),1,0)</f>
        <v>0</v>
      </c>
      <c r="AA2817" s="1" cm="1">
        <f t="array" ref="AA2817">SUMPRODUCT(LEN(H2817)-LEN(SUBSTITUTE(H2817,{"0";"1";"2";"3";"4";"5";"6";"7";"8";"9"},"")))</f>
        <v>10</v>
      </c>
      <c r="AC2817" t="str">
        <f t="shared" si="303"/>
        <v/>
      </c>
      <c r="AD2817">
        <f t="shared" si="304"/>
        <v>1</v>
      </c>
      <c r="AE2817">
        <f t="shared" si="305"/>
        <v>1</v>
      </c>
      <c r="AF2817" t="str">
        <f t="shared" si="306"/>
        <v>No</v>
      </c>
      <c r="AG2817">
        <f t="shared" ca="1" si="307"/>
        <v>493</v>
      </c>
      <c r="AH2817" t="str">
        <f ca="1">IF(OR(V2817="",AG2817=""),"Yes",IF(AG2817&gt;Config!$B$41,"Yes","No"))</f>
        <v>Yes</v>
      </c>
    </row>
    <row r="2818" spans="1:34" x14ac:dyDescent="0.25">
      <c r="A2818" s="1" t="s">
        <v>20172</v>
      </c>
      <c r="B2818" s="1" t="s">
        <v>774</v>
      </c>
      <c r="C2818" s="1" t="s">
        <v>1166</v>
      </c>
      <c r="D2818" s="1" t="s">
        <v>20173</v>
      </c>
      <c r="E2818" s="1" t="s">
        <v>35053</v>
      </c>
      <c r="F2818" s="1" t="s">
        <v>20174</v>
      </c>
      <c r="G2818" t="str">
        <f t="shared" si="301"/>
        <v>Valid</v>
      </c>
      <c r="H2818" s="1" t="s">
        <v>20175</v>
      </c>
      <c r="I2818" t="str" cm="1">
        <f t="array" ref="I2818">IF(OR(TRIM(H2818)="",ISNUMBER(SEARCH("#",H2818)),AA2818&lt;Config!$B$8,SUMPRODUCT(--ISNUMBER(SEARCH({"a";"b";"c";"d";"e";"f";"g";"h";"i";"j";"k";"l";"m";"n";"o";"p";"q";"r";"s";"t";"u";"v";"w";"x";"y";"z"},H2818)))&gt;0),"Invalid","Valid")</f>
        <v>Valid</v>
      </c>
      <c r="J2818" s="1" t="s">
        <v>20176</v>
      </c>
      <c r="K2818" s="1" t="s">
        <v>83</v>
      </c>
      <c r="L2818" s="1" t="s">
        <v>67</v>
      </c>
      <c r="M2818" s="1" t="s">
        <v>391</v>
      </c>
      <c r="N2818" s="1" t="s">
        <v>437</v>
      </c>
      <c r="O2818" s="1" t="s">
        <v>196</v>
      </c>
      <c r="P2818" t="s">
        <v>87</v>
      </c>
      <c r="Q2818" s="1" t="s">
        <v>166</v>
      </c>
      <c r="R2818" s="1" t="s">
        <v>212</v>
      </c>
      <c r="S2818" s="1" t="s">
        <v>20177</v>
      </c>
      <c r="T2818" s="1" t="s">
        <v>20178</v>
      </c>
      <c r="U2818" s="1" t="s">
        <v>676</v>
      </c>
      <c r="V2818" s="1" t="s">
        <v>1752</v>
      </c>
      <c r="W2818" s="1" t="s">
        <v>186</v>
      </c>
      <c r="X2818" t="str">
        <f t="shared" si="302"/>
        <v>Complete</v>
      </c>
      <c r="Y2818">
        <f>MAX(0,100-IF(G2818="Invalid",Config!$B$5,0)-IF(I2818="Invalid",Config!$B$6,0)-IF(X2818="Incomplete",Config!$B$7,0)-IF(AF2818="Yes",Config!$B$37,0))</f>
        <v>100</v>
      </c>
      <c r="Z2818" s="1">
        <f>IF(OR(TRIM(B2818)="",COUNTIF(Config!$B$15:$B$19,B2818)&gt;0),1,0)+IF(OR(TRIM(C2818)="",COUNTIF(Config!$B$15:$B$19,C2818)&gt;0),1,0)+IF(OR(TRIM(F2818)="",COUNTIF(Config!$B$15:$B$19,F2818)&gt;0),1,0)+IF(OR(TRIM(H2818)="",COUNTIF(Config!$B$15:$B$19,H2818)&gt;0),1,0)+IF(OR(TRIM(E2818)="",COUNTIF(Config!$B$15:$B$19,E2818)&gt;0),1,0)+IF(OR(TRIM(K2818)="",COUNTIF(Config!$B$15:$B$19,K2818)&gt;0),1,0)+IF(OR(TRIM(P2818)="",COUNTIF(Config!$B$15:$B$19,P2818)&gt;0),1,0)+IF(OR(TRIM(R2818)="",COUNTIF(Config!$B$15:$B$19,R2818)&gt;0),1,0)</f>
        <v>0</v>
      </c>
      <c r="AA2818" s="1" cm="1">
        <f t="array" ref="AA2818">SUMPRODUCT(LEN(H2818)-LEN(SUBSTITUTE(H2818,{"0";"1";"2";"3";"4";"5";"6";"7";"8";"9"},"")))</f>
        <v>11</v>
      </c>
      <c r="AC2818" t="str">
        <f t="shared" si="303"/>
        <v/>
      </c>
      <c r="AD2818">
        <f t="shared" si="304"/>
        <v>1</v>
      </c>
      <c r="AE2818">
        <f t="shared" si="305"/>
        <v>1</v>
      </c>
      <c r="AF2818" t="str">
        <f t="shared" si="306"/>
        <v>No</v>
      </c>
      <c r="AG2818">
        <f t="shared" ca="1" si="307"/>
        <v>565</v>
      </c>
      <c r="AH2818" t="str">
        <f ca="1">IF(OR(V2818="",AG2818=""),"Yes",IF(AG2818&gt;Config!$B$41,"Yes","No"))</f>
        <v>Yes</v>
      </c>
    </row>
    <row r="2819" spans="1:34" x14ac:dyDescent="0.25">
      <c r="A2819" s="1" t="s">
        <v>20179</v>
      </c>
      <c r="B2819" s="1" t="s">
        <v>928</v>
      </c>
      <c r="C2819" s="1" t="s">
        <v>985</v>
      </c>
      <c r="D2819" s="1" t="s">
        <v>20180</v>
      </c>
      <c r="E2819" s="1" t="s">
        <v>642</v>
      </c>
      <c r="F2819" s="1" t="s">
        <v>20181</v>
      </c>
      <c r="G2819" t="str">
        <f t="shared" ref="G2819:G2882" si="308">IFERROR(IF(OR(TRIM(F2819)="",LEN(F2819)-LEN(SUBSTITUTE(F2819,"@",""))&lt;&gt;1,FIND("@",F2819)=1,RIGHT(F2819,1)=".",ISNUMBER(SEARCH(" ",F2819)),ISERROR(FIND(".",F2819,FIND("@",F2819)+2))),"Invalid","Valid"),"Invalid")</f>
        <v>Valid</v>
      </c>
      <c r="H2819" s="1" t="s">
        <v>20182</v>
      </c>
      <c r="I2819" t="str" cm="1">
        <f t="array" ref="I2819">IF(OR(TRIM(H2819)="",ISNUMBER(SEARCH("#",H2819)),AA2819&lt;Config!$B$8,SUMPRODUCT(--ISNUMBER(SEARCH({"a";"b";"c";"d";"e";"f";"g";"h";"i";"j";"k";"l";"m";"n";"o";"p";"q";"r";"s";"t";"u";"v";"w";"x";"y";"z"},H2819)))&gt;0),"Invalid","Valid")</f>
        <v>Valid</v>
      </c>
      <c r="J2819" s="1" t="s">
        <v>20183</v>
      </c>
      <c r="K2819" s="1" t="s">
        <v>516</v>
      </c>
      <c r="L2819" s="1" t="s">
        <v>102</v>
      </c>
      <c r="M2819" s="1" t="s">
        <v>235</v>
      </c>
      <c r="N2819" s="1" t="s">
        <v>437</v>
      </c>
      <c r="O2819" s="1" t="s">
        <v>69</v>
      </c>
      <c r="P2819" t="s">
        <v>328</v>
      </c>
      <c r="Q2819" s="1" t="s">
        <v>1046</v>
      </c>
      <c r="R2819" s="1" t="s">
        <v>614</v>
      </c>
      <c r="S2819" s="1" t="s">
        <v>20184</v>
      </c>
      <c r="T2819" s="1" t="s">
        <v>20185</v>
      </c>
      <c r="U2819" s="1" t="s">
        <v>4974</v>
      </c>
      <c r="V2819" s="1" t="s">
        <v>20186</v>
      </c>
      <c r="W2819" s="1" t="s">
        <v>33823</v>
      </c>
      <c r="X2819" t="str">
        <f t="shared" ref="X2819:X2882" si="309">IF(Z2819=0,"Complete","Incomplete")</f>
        <v>Complete</v>
      </c>
      <c r="Y2819">
        <f>MAX(0,100-IF(G2819="Invalid",Config!$B$5,0)-IF(I2819="Invalid",Config!$B$6,0)-IF(X2819="Incomplete",Config!$B$7,0)-IF(AF2819="Yes",Config!$B$37,0))</f>
        <v>100</v>
      </c>
      <c r="Z2819" s="1">
        <f>IF(OR(TRIM(B2819)="",COUNTIF(Config!$B$15:$B$19,B2819)&gt;0),1,0)+IF(OR(TRIM(C2819)="",COUNTIF(Config!$B$15:$B$19,C2819)&gt;0),1,0)+IF(OR(TRIM(F2819)="",COUNTIF(Config!$B$15:$B$19,F2819)&gt;0),1,0)+IF(OR(TRIM(H2819)="",COUNTIF(Config!$B$15:$B$19,H2819)&gt;0),1,0)+IF(OR(TRIM(E2819)="",COUNTIF(Config!$B$15:$B$19,E2819)&gt;0),1,0)+IF(OR(TRIM(K2819)="",COUNTIF(Config!$B$15:$B$19,K2819)&gt;0),1,0)+IF(OR(TRIM(P2819)="",COUNTIF(Config!$B$15:$B$19,P2819)&gt;0),1,0)+IF(OR(TRIM(R2819)="",COUNTIF(Config!$B$15:$B$19,R2819)&gt;0),1,0)</f>
        <v>0</v>
      </c>
      <c r="AA2819" s="1" cm="1">
        <f t="array" ref="AA2819">SUMPRODUCT(LEN(H2819)-LEN(SUBSTITUTE(H2819,{"0";"1";"2";"3";"4";"5";"6";"7";"8";"9"},"")))</f>
        <v>11</v>
      </c>
      <c r="AC2819" t="str">
        <f t="shared" ref="AC2819:AC2882" si="310">_xlfn.TEXTJOIN("; ",TRUE,IF(G2819="Invalid","Invalid Email",""),IF(I2819="Invalid","Invalid Phone",""),IF(X2819="Incomplete","Incomplete Profile",""),IF(AF2819="Yes","Potential Duplicate",""))</f>
        <v/>
      </c>
      <c r="AD2819">
        <f t="shared" ref="AD2819:AD2882" si="311">IF(OR(TRIM(F2819)="",G2819="Invalid"),0,COUNTIF($F$2:$F$5131,F2819))</f>
        <v>1</v>
      </c>
      <c r="AE2819">
        <f t="shared" ref="AE2819:AE2882" si="312">IF(OR(TRIM(H2819)="",I2819="Invalid"),0,COUNTIF($H$2:$H$5131,H2819))</f>
        <v>1</v>
      </c>
      <c r="AF2819" t="str">
        <f t="shared" ref="AF2819:AF2882" si="313">IF(OR(AD2819&gt;1,AE2819&gt;1),"Yes","No")</f>
        <v>No</v>
      </c>
      <c r="AG2819" t="str">
        <f t="shared" ref="AG2819:AG2882" ca="1" si="314">IFERROR(TODAY()-DATEVALUE(V2819),IFERROR(TODAY()-DATE(VALUE(RIGHT(V2819,4)),VALUE(MID(V2819,FIND("/",V2819)+1,FIND("/",V2819,FIND("/",V2819)+1)-FIND("/",V2819)-1)),VALUE(LEFT(V2819,FIND("/",V2819)-1))),""))</f>
        <v/>
      </c>
      <c r="AH2819" t="str">
        <f ca="1">IF(OR(V2819="",AG2819=""),"Yes",IF(AG2819&gt;Config!$B$41,"Yes","No"))</f>
        <v>Yes</v>
      </c>
    </row>
    <row r="2820" spans="1:34" x14ac:dyDescent="0.25">
      <c r="A2820" s="1" t="s">
        <v>20187</v>
      </c>
      <c r="B2820" s="1" t="s">
        <v>1329</v>
      </c>
      <c r="C2820" s="1" t="s">
        <v>33815</v>
      </c>
      <c r="D2820" s="1" t="s">
        <v>1329</v>
      </c>
      <c r="E2820" s="1" t="s">
        <v>35188</v>
      </c>
      <c r="F2820" s="1" t="s">
        <v>20188</v>
      </c>
      <c r="G2820" t="str">
        <f t="shared" si="308"/>
        <v>Valid</v>
      </c>
      <c r="H2820" s="1" t="s">
        <v>20189</v>
      </c>
      <c r="I2820" t="str" cm="1">
        <f t="array" ref="I2820">IF(OR(TRIM(H2820)="",ISNUMBER(SEARCH("#",H2820)),AA2820&lt;Config!$B$8,SUMPRODUCT(--ISNUMBER(SEARCH({"a";"b";"c";"d";"e";"f";"g";"h";"i";"j";"k";"l";"m";"n";"o";"p";"q";"r";"s";"t";"u";"v";"w";"x";"y";"z"},H2820)))&gt;0),"Invalid","Valid")</f>
        <v>Valid</v>
      </c>
      <c r="J2820" s="1" t="s">
        <v>20190</v>
      </c>
      <c r="K2820" s="1" t="s">
        <v>504</v>
      </c>
      <c r="L2820" s="1" t="s">
        <v>450</v>
      </c>
      <c r="M2820" s="1" t="s">
        <v>135</v>
      </c>
      <c r="N2820" s="1" t="s">
        <v>252</v>
      </c>
      <c r="O2820" s="1" t="s">
        <v>149</v>
      </c>
      <c r="P2820" t="s">
        <v>344</v>
      </c>
      <c r="Q2820" s="1" t="s">
        <v>971</v>
      </c>
      <c r="R2820" s="1" t="s">
        <v>346</v>
      </c>
      <c r="S2820" s="1" t="s">
        <v>15122</v>
      </c>
      <c r="T2820" s="1" t="s">
        <v>20191</v>
      </c>
      <c r="U2820" s="1" t="s">
        <v>10491</v>
      </c>
      <c r="V2820" s="1" t="s">
        <v>7513</v>
      </c>
      <c r="W2820" s="1" t="s">
        <v>75</v>
      </c>
      <c r="X2820" t="str">
        <f t="shared" si="309"/>
        <v>Incomplete</v>
      </c>
      <c r="Y2820">
        <f>MAX(0,100-IF(G2820="Invalid",Config!$B$5,0)-IF(I2820="Invalid",Config!$B$6,0)-IF(X2820="Incomplete",Config!$B$7,0)-IF(AF2820="Yes",Config!$B$37,0))</f>
        <v>60</v>
      </c>
      <c r="Z2820" s="1">
        <f>IF(OR(TRIM(B2820)="",COUNTIF(Config!$B$15:$B$19,B2820)&gt;0),1,0)+IF(OR(TRIM(C2820)="",COUNTIF(Config!$B$15:$B$19,C2820)&gt;0),1,0)+IF(OR(TRIM(F2820)="",COUNTIF(Config!$B$15:$B$19,F2820)&gt;0),1,0)+IF(OR(TRIM(H2820)="",COUNTIF(Config!$B$15:$B$19,H2820)&gt;0),1,0)+IF(OR(TRIM(E2820)="",COUNTIF(Config!$B$15:$B$19,E2820)&gt;0),1,0)+IF(OR(TRIM(K2820)="",COUNTIF(Config!$B$15:$B$19,K2820)&gt;0),1,0)+IF(OR(TRIM(P2820)="",COUNTIF(Config!$B$15:$B$19,P2820)&gt;0),1,0)+IF(OR(TRIM(R2820)="",COUNTIF(Config!$B$15:$B$19,R2820)&gt;0),1,0)</f>
        <v>1</v>
      </c>
      <c r="AA2820" s="1" cm="1">
        <f t="array" ref="AA2820">SUMPRODUCT(LEN(H2820)-LEN(SUBSTITUTE(H2820,{"0";"1";"2";"3";"4";"5";"6";"7";"8";"9"},"")))</f>
        <v>11</v>
      </c>
      <c r="AC2820" t="str">
        <f t="shared" si="310"/>
        <v>Incomplete Profile</v>
      </c>
      <c r="AD2820">
        <f t="shared" si="311"/>
        <v>1</v>
      </c>
      <c r="AE2820">
        <f t="shared" si="312"/>
        <v>1</v>
      </c>
      <c r="AF2820" t="str">
        <f t="shared" si="313"/>
        <v>No</v>
      </c>
      <c r="AG2820">
        <f t="shared" ca="1" si="314"/>
        <v>101</v>
      </c>
      <c r="AH2820" t="str">
        <f ca="1">IF(OR(V2820="",AG2820=""),"Yes",IF(AG2820&gt;Config!$B$41,"Yes","No"))</f>
        <v>No</v>
      </c>
    </row>
    <row r="2821" spans="1:34" x14ac:dyDescent="0.25">
      <c r="A2821" s="1" t="s">
        <v>20192</v>
      </c>
      <c r="B2821" s="1" t="s">
        <v>259</v>
      </c>
      <c r="C2821" s="1" t="s">
        <v>410</v>
      </c>
      <c r="D2821" s="1" t="s">
        <v>17097</v>
      </c>
      <c r="E2821" s="1" t="s">
        <v>35099</v>
      </c>
      <c r="F2821" s="1" t="s">
        <v>35189</v>
      </c>
      <c r="G2821" t="str">
        <f t="shared" si="308"/>
        <v>Valid</v>
      </c>
      <c r="H2821" s="1" t="s">
        <v>20193</v>
      </c>
      <c r="I2821" t="str" cm="1">
        <f t="array" ref="I2821">IF(OR(TRIM(H2821)="",ISNUMBER(SEARCH("#",H2821)),AA2821&lt;Config!$B$8,SUMPRODUCT(--ISNUMBER(SEARCH({"a";"b";"c";"d";"e";"f";"g";"h";"i";"j";"k";"l";"m";"n";"o";"p";"q";"r";"s";"t";"u";"v";"w";"x";"y";"z"},H2821)))&gt;0),"Invalid","Valid")</f>
        <v>Valid</v>
      </c>
      <c r="J2821" s="1" t="s">
        <v>20194</v>
      </c>
      <c r="K2821" s="1" t="s">
        <v>48</v>
      </c>
      <c r="L2821" s="1" t="s">
        <v>134</v>
      </c>
      <c r="M2821" s="1" t="s">
        <v>165</v>
      </c>
      <c r="N2821" s="1" t="s">
        <v>68</v>
      </c>
      <c r="O2821" s="1" t="s">
        <v>69</v>
      </c>
      <c r="P2821" t="s">
        <v>87</v>
      </c>
      <c r="Q2821" s="1" t="s">
        <v>166</v>
      </c>
      <c r="R2821" s="1" t="s">
        <v>379</v>
      </c>
      <c r="S2821" s="1" t="s">
        <v>5168</v>
      </c>
      <c r="T2821" s="1" t="s">
        <v>20195</v>
      </c>
      <c r="U2821" s="1" t="s">
        <v>6239</v>
      </c>
      <c r="V2821" s="1" t="s">
        <v>1512</v>
      </c>
      <c r="W2821" s="1" t="s">
        <v>40</v>
      </c>
      <c r="X2821" t="str">
        <f t="shared" si="309"/>
        <v>Complete</v>
      </c>
      <c r="Y2821">
        <f>MAX(0,100-IF(G2821="Invalid",Config!$B$5,0)-IF(I2821="Invalid",Config!$B$6,0)-IF(X2821="Incomplete",Config!$B$7,0)-IF(AF2821="Yes",Config!$B$37,0))</f>
        <v>100</v>
      </c>
      <c r="Z2821" s="1">
        <f>IF(OR(TRIM(B2821)="",COUNTIF(Config!$B$15:$B$19,B2821)&gt;0),1,0)+IF(OR(TRIM(C2821)="",COUNTIF(Config!$B$15:$B$19,C2821)&gt;0),1,0)+IF(OR(TRIM(F2821)="",COUNTIF(Config!$B$15:$B$19,F2821)&gt;0),1,0)+IF(OR(TRIM(H2821)="",COUNTIF(Config!$B$15:$B$19,H2821)&gt;0),1,0)+IF(OR(TRIM(E2821)="",COUNTIF(Config!$B$15:$B$19,E2821)&gt;0),1,0)+IF(OR(TRIM(K2821)="",COUNTIF(Config!$B$15:$B$19,K2821)&gt;0),1,0)+IF(OR(TRIM(P2821)="",COUNTIF(Config!$B$15:$B$19,P2821)&gt;0),1,0)+IF(OR(TRIM(R2821)="",COUNTIF(Config!$B$15:$B$19,R2821)&gt;0),1,0)</f>
        <v>0</v>
      </c>
      <c r="AA2821" s="1" cm="1">
        <f t="array" ref="AA2821">SUMPRODUCT(LEN(H2821)-LEN(SUBSTITUTE(H2821,{"0";"1";"2";"3";"4";"5";"6";"7";"8";"9"},"")))</f>
        <v>11</v>
      </c>
      <c r="AC2821" t="str">
        <f t="shared" si="310"/>
        <v/>
      </c>
      <c r="AD2821">
        <f t="shared" si="311"/>
        <v>1</v>
      </c>
      <c r="AE2821">
        <f t="shared" si="312"/>
        <v>1</v>
      </c>
      <c r="AF2821" t="str">
        <f t="shared" si="313"/>
        <v>No</v>
      </c>
      <c r="AG2821">
        <f t="shared" ca="1" si="314"/>
        <v>629</v>
      </c>
      <c r="AH2821" t="str">
        <f ca="1">IF(OR(V2821="",AG2821=""),"Yes",IF(AG2821&gt;Config!$B$41,"Yes","No"))</f>
        <v>Yes</v>
      </c>
    </row>
    <row r="2822" spans="1:34" x14ac:dyDescent="0.25">
      <c r="A2822" s="1" t="s">
        <v>20196</v>
      </c>
      <c r="B2822" s="1" t="s">
        <v>1257</v>
      </c>
      <c r="C2822" s="1" t="s">
        <v>1068</v>
      </c>
      <c r="D2822" s="1" t="s">
        <v>20197</v>
      </c>
      <c r="E2822" s="1" t="s">
        <v>35190</v>
      </c>
      <c r="F2822" s="1" t="s">
        <v>20198</v>
      </c>
      <c r="G2822" t="str">
        <f t="shared" si="308"/>
        <v>Valid</v>
      </c>
      <c r="H2822" s="1" t="s">
        <v>20199</v>
      </c>
      <c r="I2822" t="str" cm="1">
        <f t="array" ref="I2822">IF(OR(TRIM(H2822)="",ISNUMBER(SEARCH("#",H2822)),AA2822&lt;Config!$B$8,SUMPRODUCT(--ISNUMBER(SEARCH({"a";"b";"c";"d";"e";"f";"g";"h";"i";"j";"k";"l";"m";"n";"o";"p";"q";"r";"s";"t";"u";"v";"w";"x";"y";"z"},H2822)))&gt;0),"Invalid","Valid")</f>
        <v>Valid</v>
      </c>
      <c r="J2822" s="1" t="s">
        <v>20200</v>
      </c>
      <c r="K2822" s="1" t="s">
        <v>625</v>
      </c>
      <c r="L2822" s="1" t="s">
        <v>67</v>
      </c>
      <c r="M2822" s="1" t="s">
        <v>462</v>
      </c>
      <c r="N2822" s="1" t="s">
        <v>211</v>
      </c>
      <c r="O2822" s="1" t="s">
        <v>69</v>
      </c>
      <c r="P2822" t="s">
        <v>53</v>
      </c>
      <c r="Q2822" s="1" t="s">
        <v>150</v>
      </c>
      <c r="R2822" s="1" t="s">
        <v>415</v>
      </c>
      <c r="S2822" s="1" t="s">
        <v>2405</v>
      </c>
      <c r="T2822" s="1" t="s">
        <v>20201</v>
      </c>
      <c r="U2822" s="1" t="s">
        <v>20202</v>
      </c>
      <c r="V2822" s="1" t="s">
        <v>110</v>
      </c>
      <c r="W2822" s="1" t="s">
        <v>33823</v>
      </c>
      <c r="X2822" t="str">
        <f t="shared" si="309"/>
        <v>Complete</v>
      </c>
      <c r="Y2822">
        <f>MAX(0,100-IF(G2822="Invalid",Config!$B$5,0)-IF(I2822="Invalid",Config!$B$6,0)-IF(X2822="Incomplete",Config!$B$7,0)-IF(AF2822="Yes",Config!$B$37,0))</f>
        <v>100</v>
      </c>
      <c r="Z2822" s="1">
        <f>IF(OR(TRIM(B2822)="",COUNTIF(Config!$B$15:$B$19,B2822)&gt;0),1,0)+IF(OR(TRIM(C2822)="",COUNTIF(Config!$B$15:$B$19,C2822)&gt;0),1,0)+IF(OR(TRIM(F2822)="",COUNTIF(Config!$B$15:$B$19,F2822)&gt;0),1,0)+IF(OR(TRIM(H2822)="",COUNTIF(Config!$B$15:$B$19,H2822)&gt;0),1,0)+IF(OR(TRIM(E2822)="",COUNTIF(Config!$B$15:$B$19,E2822)&gt;0),1,0)+IF(OR(TRIM(K2822)="",COUNTIF(Config!$B$15:$B$19,K2822)&gt;0),1,0)+IF(OR(TRIM(P2822)="",COUNTIF(Config!$B$15:$B$19,P2822)&gt;0),1,0)+IF(OR(TRIM(R2822)="",COUNTIF(Config!$B$15:$B$19,R2822)&gt;0),1,0)</f>
        <v>0</v>
      </c>
      <c r="AA2822" s="1" cm="1">
        <f t="array" ref="AA2822">SUMPRODUCT(LEN(H2822)-LEN(SUBSTITUTE(H2822,{"0";"1";"2";"3";"4";"5";"6";"7";"8";"9"},"")))</f>
        <v>12</v>
      </c>
      <c r="AC2822" t="str">
        <f t="shared" si="310"/>
        <v/>
      </c>
      <c r="AD2822">
        <f t="shared" si="311"/>
        <v>1</v>
      </c>
      <c r="AE2822">
        <f t="shared" si="312"/>
        <v>1</v>
      </c>
      <c r="AF2822" t="str">
        <f t="shared" si="313"/>
        <v>No</v>
      </c>
      <c r="AG2822">
        <f t="shared" ca="1" si="314"/>
        <v>526</v>
      </c>
      <c r="AH2822" t="str">
        <f ca="1">IF(OR(V2822="",AG2822=""),"Yes",IF(AG2822&gt;Config!$B$41,"Yes","No"))</f>
        <v>Yes</v>
      </c>
    </row>
    <row r="2823" spans="1:34" x14ac:dyDescent="0.25">
      <c r="A2823" s="1" t="s">
        <v>20203</v>
      </c>
      <c r="B2823" s="1" t="s">
        <v>1624</v>
      </c>
      <c r="C2823" s="1" t="s">
        <v>659</v>
      </c>
      <c r="D2823" s="1" t="s">
        <v>20204</v>
      </c>
      <c r="E2823" s="1" t="s">
        <v>35191</v>
      </c>
      <c r="F2823" s="1" t="s">
        <v>7383</v>
      </c>
      <c r="G2823" t="str">
        <f t="shared" si="308"/>
        <v>Valid</v>
      </c>
      <c r="H2823" s="1" t="s">
        <v>20205</v>
      </c>
      <c r="I2823" t="str" cm="1">
        <f t="array" ref="I2823">IF(OR(TRIM(H2823)="",ISNUMBER(SEARCH("#",H2823)),AA2823&lt;Config!$B$8,SUMPRODUCT(--ISNUMBER(SEARCH({"a";"b";"c";"d";"e";"f";"g";"h";"i";"j";"k";"l";"m";"n";"o";"p";"q";"r";"s";"t";"u";"v";"w";"x";"y";"z"},H2823)))&gt;0),"Invalid","Valid")</f>
        <v>Valid</v>
      </c>
      <c r="J2823" s="1" t="s">
        <v>20206</v>
      </c>
      <c r="K2823" s="1" t="s">
        <v>178</v>
      </c>
      <c r="L2823" s="1" t="s">
        <v>164</v>
      </c>
      <c r="M2823" s="1" t="s">
        <v>235</v>
      </c>
      <c r="N2823" s="1" t="s">
        <v>252</v>
      </c>
      <c r="O2823" s="1" t="s">
        <v>196</v>
      </c>
      <c r="P2823" t="s">
        <v>53</v>
      </c>
      <c r="Q2823" s="1" t="s">
        <v>181</v>
      </c>
      <c r="R2823" s="1" t="s">
        <v>10040</v>
      </c>
      <c r="S2823" s="1" t="s">
        <v>20207</v>
      </c>
      <c r="T2823" s="1" t="s">
        <v>20208</v>
      </c>
      <c r="U2823" s="1" t="s">
        <v>8652</v>
      </c>
      <c r="V2823" s="1" t="s">
        <v>965</v>
      </c>
      <c r="W2823" s="1" t="s">
        <v>141</v>
      </c>
      <c r="X2823" t="str">
        <f t="shared" si="309"/>
        <v>Complete</v>
      </c>
      <c r="Y2823">
        <f>MAX(0,100-IF(G2823="Invalid",Config!$B$5,0)-IF(I2823="Invalid",Config!$B$6,0)-IF(X2823="Incomplete",Config!$B$7,0)-IF(AF2823="Yes",Config!$B$37,0))</f>
        <v>75</v>
      </c>
      <c r="Z2823" s="1">
        <f>IF(OR(TRIM(B2823)="",COUNTIF(Config!$B$15:$B$19,B2823)&gt;0),1,0)+IF(OR(TRIM(C2823)="",COUNTIF(Config!$B$15:$B$19,C2823)&gt;0),1,0)+IF(OR(TRIM(F2823)="",COUNTIF(Config!$B$15:$B$19,F2823)&gt;0),1,0)+IF(OR(TRIM(H2823)="",COUNTIF(Config!$B$15:$B$19,H2823)&gt;0),1,0)+IF(OR(TRIM(E2823)="",COUNTIF(Config!$B$15:$B$19,E2823)&gt;0),1,0)+IF(OR(TRIM(K2823)="",COUNTIF(Config!$B$15:$B$19,K2823)&gt;0),1,0)+IF(OR(TRIM(P2823)="",COUNTIF(Config!$B$15:$B$19,P2823)&gt;0),1,0)+IF(OR(TRIM(R2823)="",COUNTIF(Config!$B$15:$B$19,R2823)&gt;0),1,0)</f>
        <v>0</v>
      </c>
      <c r="AA2823" s="1" cm="1">
        <f t="array" ref="AA2823">SUMPRODUCT(LEN(H2823)-LEN(SUBSTITUTE(H2823,{"0";"1";"2";"3";"4";"5";"6";"7";"8";"9"},"")))</f>
        <v>12</v>
      </c>
      <c r="AC2823" t="str">
        <f t="shared" si="310"/>
        <v>Potential Duplicate</v>
      </c>
      <c r="AD2823">
        <f t="shared" si="311"/>
        <v>2</v>
      </c>
      <c r="AE2823">
        <f t="shared" si="312"/>
        <v>1</v>
      </c>
      <c r="AF2823" t="str">
        <f t="shared" si="313"/>
        <v>Yes</v>
      </c>
      <c r="AG2823">
        <f t="shared" ca="1" si="314"/>
        <v>238</v>
      </c>
      <c r="AH2823" t="str">
        <f ca="1">IF(OR(V2823="",AG2823=""),"Yes",IF(AG2823&gt;Config!$B$41,"Yes","No"))</f>
        <v>No</v>
      </c>
    </row>
    <row r="2824" spans="1:34" x14ac:dyDescent="0.25">
      <c r="A2824" s="1" t="s">
        <v>20209</v>
      </c>
      <c r="B2824" s="1" t="s">
        <v>1816</v>
      </c>
      <c r="C2824" s="1" t="s">
        <v>545</v>
      </c>
      <c r="D2824" s="1" t="s">
        <v>20210</v>
      </c>
      <c r="E2824" s="1" t="s">
        <v>33824</v>
      </c>
      <c r="F2824" s="1" t="s">
        <v>20211</v>
      </c>
      <c r="G2824" t="str">
        <f t="shared" si="308"/>
        <v>Valid</v>
      </c>
      <c r="H2824" s="1" t="s">
        <v>131</v>
      </c>
      <c r="I2824" t="str" cm="1">
        <f t="array" ref="I2824">IF(OR(TRIM(H2824)="",ISNUMBER(SEARCH("#",H2824)),AA2824&lt;Config!$B$8,SUMPRODUCT(--ISNUMBER(SEARCH({"a";"b";"c";"d";"e";"f";"g";"h";"i";"j";"k";"l";"m";"n";"o";"p";"q";"r";"s";"t";"u";"v";"w";"x";"y";"z"},H2824)))&gt;0),"Invalid","Valid")</f>
        <v>Invalid</v>
      </c>
      <c r="J2824" s="1" t="s">
        <v>20212</v>
      </c>
      <c r="K2824" s="1" t="s">
        <v>1001</v>
      </c>
      <c r="L2824" s="1" t="s">
        <v>84</v>
      </c>
      <c r="M2824" s="1" t="s">
        <v>165</v>
      </c>
      <c r="N2824" s="1" t="s">
        <v>713</v>
      </c>
      <c r="O2824" s="1" t="s">
        <v>196</v>
      </c>
      <c r="P2824" t="s">
        <v>53</v>
      </c>
      <c r="Q2824" s="1" t="s">
        <v>54</v>
      </c>
      <c r="R2824" s="1" t="s">
        <v>55</v>
      </c>
      <c r="S2824" s="1" t="s">
        <v>11341</v>
      </c>
      <c r="T2824" s="1" t="s">
        <v>20213</v>
      </c>
      <c r="U2824" s="1" t="s">
        <v>18328</v>
      </c>
      <c r="V2824" s="1" t="s">
        <v>140</v>
      </c>
      <c r="W2824" s="1" t="s">
        <v>125</v>
      </c>
      <c r="X2824" t="str">
        <f t="shared" si="309"/>
        <v>Complete</v>
      </c>
      <c r="Y2824">
        <f>MAX(0,100-IF(G2824="Invalid",Config!$B$5,0)-IF(I2824="Invalid",Config!$B$6,0)-IF(X2824="Incomplete",Config!$B$7,0)-IF(AF2824="Yes",Config!$B$37,0))</f>
        <v>80</v>
      </c>
      <c r="Z2824" s="1">
        <f>IF(OR(TRIM(B2824)="",COUNTIF(Config!$B$15:$B$19,B2824)&gt;0),1,0)+IF(OR(TRIM(C2824)="",COUNTIF(Config!$B$15:$B$19,C2824)&gt;0),1,0)+IF(OR(TRIM(F2824)="",COUNTIF(Config!$B$15:$B$19,F2824)&gt;0),1,0)+IF(OR(TRIM(H2824)="",COUNTIF(Config!$B$15:$B$19,H2824)&gt;0),1,0)+IF(OR(TRIM(E2824)="",COUNTIF(Config!$B$15:$B$19,E2824)&gt;0),1,0)+IF(OR(TRIM(K2824)="",COUNTIF(Config!$B$15:$B$19,K2824)&gt;0),1,0)+IF(OR(TRIM(P2824)="",COUNTIF(Config!$B$15:$B$19,P2824)&gt;0),1,0)+IF(OR(TRIM(R2824)="",COUNTIF(Config!$B$15:$B$19,R2824)&gt;0),1,0)</f>
        <v>0</v>
      </c>
      <c r="AA2824" s="1" cm="1">
        <f t="array" ref="AA2824">SUMPRODUCT(LEN(H2824)-LEN(SUBSTITUTE(H2824,{"0";"1";"2";"3";"4";"5";"6";"7";"8";"9"},"")))</f>
        <v>3</v>
      </c>
      <c r="AC2824" t="str">
        <f t="shared" si="310"/>
        <v>Invalid Phone</v>
      </c>
      <c r="AD2824">
        <f t="shared" si="311"/>
        <v>1</v>
      </c>
      <c r="AE2824">
        <f t="shared" si="312"/>
        <v>0</v>
      </c>
      <c r="AF2824" t="str">
        <f t="shared" si="313"/>
        <v>No</v>
      </c>
      <c r="AG2824">
        <f t="shared" ca="1" si="314"/>
        <v>37</v>
      </c>
      <c r="AH2824" t="str">
        <f ca="1">IF(OR(V2824="",AG2824=""),"Yes",IF(AG2824&gt;Config!$B$41,"Yes","No"))</f>
        <v>No</v>
      </c>
    </row>
    <row r="2825" spans="1:34" x14ac:dyDescent="0.25">
      <c r="A2825" s="1" t="s">
        <v>20214</v>
      </c>
      <c r="B2825" s="1" t="s">
        <v>33815</v>
      </c>
      <c r="C2825" s="1" t="s">
        <v>985</v>
      </c>
      <c r="D2825" s="1" t="s">
        <v>985</v>
      </c>
      <c r="E2825" s="1" t="s">
        <v>339</v>
      </c>
      <c r="F2825" s="1" t="s">
        <v>20215</v>
      </c>
      <c r="G2825" t="str">
        <f t="shared" si="308"/>
        <v>Valid</v>
      </c>
      <c r="H2825" s="1" t="s">
        <v>20216</v>
      </c>
      <c r="I2825" t="str" cm="1">
        <f t="array" ref="I2825">IF(OR(TRIM(H2825)="",ISNUMBER(SEARCH("#",H2825)),AA2825&lt;Config!$B$8,SUMPRODUCT(--ISNUMBER(SEARCH({"a";"b";"c";"d";"e";"f";"g";"h";"i";"j";"k";"l";"m";"n";"o";"p";"q";"r";"s";"t";"u";"v";"w";"x";"y";"z"},H2825)))&gt;0),"Invalid","Valid")</f>
        <v>Valid</v>
      </c>
      <c r="J2825" s="1" t="s">
        <v>20217</v>
      </c>
      <c r="K2825" s="1" t="s">
        <v>625</v>
      </c>
      <c r="L2825" s="1" t="s">
        <v>84</v>
      </c>
      <c r="M2825" s="1" t="s">
        <v>30</v>
      </c>
      <c r="N2825" s="1" t="s">
        <v>148</v>
      </c>
      <c r="O2825" s="1" t="s">
        <v>180</v>
      </c>
      <c r="P2825" t="s">
        <v>53</v>
      </c>
      <c r="Q2825" s="1" t="s">
        <v>54</v>
      </c>
      <c r="R2825" s="1" t="s">
        <v>198</v>
      </c>
      <c r="S2825" s="1" t="s">
        <v>1180</v>
      </c>
      <c r="T2825" s="1" t="s">
        <v>20218</v>
      </c>
      <c r="U2825" s="1" t="s">
        <v>13577</v>
      </c>
      <c r="V2825" s="1" t="s">
        <v>473</v>
      </c>
      <c r="W2825" s="1" t="s">
        <v>94</v>
      </c>
      <c r="X2825" t="str">
        <f t="shared" si="309"/>
        <v>Incomplete</v>
      </c>
      <c r="Y2825">
        <f>MAX(0,100-IF(G2825="Invalid",Config!$B$5,0)-IF(I2825="Invalid",Config!$B$6,0)-IF(X2825="Incomplete",Config!$B$7,0)-IF(AF2825="Yes",Config!$B$37,0))</f>
        <v>60</v>
      </c>
      <c r="Z2825" s="1">
        <f>IF(OR(TRIM(B2825)="",COUNTIF(Config!$B$15:$B$19,B2825)&gt;0),1,0)+IF(OR(TRIM(C2825)="",COUNTIF(Config!$B$15:$B$19,C2825)&gt;0),1,0)+IF(OR(TRIM(F2825)="",COUNTIF(Config!$B$15:$B$19,F2825)&gt;0),1,0)+IF(OR(TRIM(H2825)="",COUNTIF(Config!$B$15:$B$19,H2825)&gt;0),1,0)+IF(OR(TRIM(E2825)="",COUNTIF(Config!$B$15:$B$19,E2825)&gt;0),1,0)+IF(OR(TRIM(K2825)="",COUNTIF(Config!$B$15:$B$19,K2825)&gt;0),1,0)+IF(OR(TRIM(P2825)="",COUNTIF(Config!$B$15:$B$19,P2825)&gt;0),1,0)+IF(OR(TRIM(R2825)="",COUNTIF(Config!$B$15:$B$19,R2825)&gt;0),1,0)</f>
        <v>1</v>
      </c>
      <c r="AA2825" s="1" cm="1">
        <f t="array" ref="AA2825">SUMPRODUCT(LEN(H2825)-LEN(SUBSTITUTE(H2825,{"0";"1";"2";"3";"4";"5";"6";"7";"8";"9"},"")))</f>
        <v>12</v>
      </c>
      <c r="AC2825" t="str">
        <f t="shared" si="310"/>
        <v>Incomplete Profile</v>
      </c>
      <c r="AD2825">
        <f t="shared" si="311"/>
        <v>1</v>
      </c>
      <c r="AE2825">
        <f t="shared" si="312"/>
        <v>1</v>
      </c>
      <c r="AF2825" t="str">
        <f t="shared" si="313"/>
        <v>No</v>
      </c>
      <c r="AG2825">
        <f t="shared" ca="1" si="314"/>
        <v>208</v>
      </c>
      <c r="AH2825" t="str">
        <f ca="1">IF(OR(V2825="",AG2825=""),"Yes",IF(AG2825&gt;Config!$B$41,"Yes","No"))</f>
        <v>No</v>
      </c>
    </row>
    <row r="2826" spans="1:34" x14ac:dyDescent="0.25">
      <c r="A2826" s="1" t="s">
        <v>20219</v>
      </c>
      <c r="B2826" s="1" t="s">
        <v>229</v>
      </c>
      <c r="C2826" s="1" t="s">
        <v>489</v>
      </c>
      <c r="D2826" s="1" t="s">
        <v>20220</v>
      </c>
      <c r="E2826" s="1" t="s">
        <v>34554</v>
      </c>
      <c r="F2826" s="1" t="s">
        <v>20221</v>
      </c>
      <c r="G2826" t="str">
        <f t="shared" si="308"/>
        <v>Valid</v>
      </c>
      <c r="H2826" s="1" t="s">
        <v>20222</v>
      </c>
      <c r="I2826" t="str" cm="1">
        <f t="array" ref="I2826">IF(OR(TRIM(H2826)="",ISNUMBER(SEARCH("#",H2826)),AA2826&lt;Config!$B$8,SUMPRODUCT(--ISNUMBER(SEARCH({"a";"b";"c";"d";"e";"f";"g";"h";"i";"j";"k";"l";"m";"n";"o";"p";"q";"r";"s";"t";"u";"v";"w";"x";"y";"z"},H2826)))&gt;0),"Invalid","Valid")</f>
        <v>Valid</v>
      </c>
      <c r="J2826" s="1" t="s">
        <v>20223</v>
      </c>
      <c r="K2826" s="1" t="s">
        <v>48</v>
      </c>
      <c r="L2826" s="1" t="s">
        <v>179</v>
      </c>
      <c r="M2826" s="1" t="s">
        <v>118</v>
      </c>
      <c r="N2826" s="1" t="s">
        <v>358</v>
      </c>
      <c r="O2826" s="1" t="s">
        <v>52</v>
      </c>
      <c r="P2826" t="s">
        <v>87</v>
      </c>
      <c r="Q2826" s="1" t="s">
        <v>438</v>
      </c>
      <c r="R2826" s="1" t="s">
        <v>559</v>
      </c>
      <c r="S2826" s="1" t="s">
        <v>8659</v>
      </c>
      <c r="T2826" s="1" t="s">
        <v>20224</v>
      </c>
      <c r="U2826" s="1" t="s">
        <v>15487</v>
      </c>
      <c r="V2826" s="1" t="s">
        <v>5282</v>
      </c>
      <c r="W2826" s="1" t="s">
        <v>202</v>
      </c>
      <c r="X2826" t="str">
        <f t="shared" si="309"/>
        <v>Complete</v>
      </c>
      <c r="Y2826">
        <f>MAX(0,100-IF(G2826="Invalid",Config!$B$5,0)-IF(I2826="Invalid",Config!$B$6,0)-IF(X2826="Incomplete",Config!$B$7,0)-IF(AF2826="Yes",Config!$B$37,0))</f>
        <v>100</v>
      </c>
      <c r="Z2826" s="1">
        <f>IF(OR(TRIM(B2826)="",COUNTIF(Config!$B$15:$B$19,B2826)&gt;0),1,0)+IF(OR(TRIM(C2826)="",COUNTIF(Config!$B$15:$B$19,C2826)&gt;0),1,0)+IF(OR(TRIM(F2826)="",COUNTIF(Config!$B$15:$B$19,F2826)&gt;0),1,0)+IF(OR(TRIM(H2826)="",COUNTIF(Config!$B$15:$B$19,H2826)&gt;0),1,0)+IF(OR(TRIM(E2826)="",COUNTIF(Config!$B$15:$B$19,E2826)&gt;0),1,0)+IF(OR(TRIM(K2826)="",COUNTIF(Config!$B$15:$B$19,K2826)&gt;0),1,0)+IF(OR(TRIM(P2826)="",COUNTIF(Config!$B$15:$B$19,P2826)&gt;0),1,0)+IF(OR(TRIM(R2826)="",COUNTIF(Config!$B$15:$B$19,R2826)&gt;0),1,0)</f>
        <v>0</v>
      </c>
      <c r="AA2826" s="1" cm="1">
        <f t="array" ref="AA2826">SUMPRODUCT(LEN(H2826)-LEN(SUBSTITUTE(H2826,{"0";"1";"2";"3";"4";"5";"6";"7";"8";"9"},"")))</f>
        <v>11</v>
      </c>
      <c r="AC2826" t="str">
        <f t="shared" si="310"/>
        <v/>
      </c>
      <c r="AD2826">
        <f t="shared" si="311"/>
        <v>1</v>
      </c>
      <c r="AE2826">
        <f t="shared" si="312"/>
        <v>1</v>
      </c>
      <c r="AF2826" t="str">
        <f t="shared" si="313"/>
        <v>No</v>
      </c>
      <c r="AG2826">
        <f t="shared" ca="1" si="314"/>
        <v>328</v>
      </c>
      <c r="AH2826" t="str">
        <f ca="1">IF(OR(V2826="",AG2826=""),"Yes",IF(AG2826&gt;Config!$B$41,"Yes","No"))</f>
        <v>No</v>
      </c>
    </row>
    <row r="2827" spans="1:34" x14ac:dyDescent="0.25">
      <c r="A2827" s="1" t="s">
        <v>20225</v>
      </c>
      <c r="B2827" s="1" t="s">
        <v>2095</v>
      </c>
      <c r="C2827" s="1" t="s">
        <v>499</v>
      </c>
      <c r="D2827" s="1" t="s">
        <v>20226</v>
      </c>
      <c r="E2827" s="1" t="s">
        <v>35191</v>
      </c>
      <c r="F2827" s="1" t="s">
        <v>20227</v>
      </c>
      <c r="G2827" t="str">
        <f t="shared" si="308"/>
        <v>Valid</v>
      </c>
      <c r="H2827" s="1" t="s">
        <v>20228</v>
      </c>
      <c r="I2827" t="str" cm="1">
        <f t="array" ref="I2827">IF(OR(TRIM(H2827)="",ISNUMBER(SEARCH("#",H2827)),AA2827&lt;Config!$B$8,SUMPRODUCT(--ISNUMBER(SEARCH({"a";"b";"c";"d";"e";"f";"g";"h";"i";"j";"k";"l";"m";"n";"o";"p";"q";"r";"s";"t";"u";"v";"w";"x";"y";"z"},H2827)))&gt;0),"Invalid","Valid")</f>
        <v>Valid</v>
      </c>
      <c r="J2827" s="1" t="s">
        <v>20229</v>
      </c>
      <c r="K2827" s="1" t="s">
        <v>133</v>
      </c>
      <c r="L2827" s="1" t="s">
        <v>134</v>
      </c>
      <c r="M2827" s="1" t="s">
        <v>391</v>
      </c>
      <c r="N2827" s="1" t="s">
        <v>148</v>
      </c>
      <c r="O2827" s="1" t="s">
        <v>180</v>
      </c>
      <c r="P2827" t="s">
        <v>344</v>
      </c>
      <c r="Q2827" s="1" t="s">
        <v>1199</v>
      </c>
      <c r="R2827" s="1" t="s">
        <v>15705</v>
      </c>
      <c r="S2827" s="1" t="s">
        <v>20230</v>
      </c>
      <c r="T2827" s="1" t="s">
        <v>20231</v>
      </c>
      <c r="U2827" s="1" t="s">
        <v>2604</v>
      </c>
      <c r="V2827" s="1" t="s">
        <v>3440</v>
      </c>
      <c r="W2827" s="1" t="s">
        <v>40</v>
      </c>
      <c r="X2827" t="str">
        <f t="shared" si="309"/>
        <v>Complete</v>
      </c>
      <c r="Y2827">
        <f>MAX(0,100-IF(G2827="Invalid",Config!$B$5,0)-IF(I2827="Invalid",Config!$B$6,0)-IF(X2827="Incomplete",Config!$B$7,0)-IF(AF2827="Yes",Config!$B$37,0))</f>
        <v>100</v>
      </c>
      <c r="Z2827" s="1">
        <f>IF(OR(TRIM(B2827)="",COUNTIF(Config!$B$15:$B$19,B2827)&gt;0),1,0)+IF(OR(TRIM(C2827)="",COUNTIF(Config!$B$15:$B$19,C2827)&gt;0),1,0)+IF(OR(TRIM(F2827)="",COUNTIF(Config!$B$15:$B$19,F2827)&gt;0),1,0)+IF(OR(TRIM(H2827)="",COUNTIF(Config!$B$15:$B$19,H2827)&gt;0),1,0)+IF(OR(TRIM(E2827)="",COUNTIF(Config!$B$15:$B$19,E2827)&gt;0),1,0)+IF(OR(TRIM(K2827)="",COUNTIF(Config!$B$15:$B$19,K2827)&gt;0),1,0)+IF(OR(TRIM(P2827)="",COUNTIF(Config!$B$15:$B$19,P2827)&gt;0),1,0)+IF(OR(TRIM(R2827)="",COUNTIF(Config!$B$15:$B$19,R2827)&gt;0),1,0)</f>
        <v>0</v>
      </c>
      <c r="AA2827" s="1" cm="1">
        <f t="array" ref="AA2827">SUMPRODUCT(LEN(H2827)-LEN(SUBSTITUTE(H2827,{"0";"1";"2";"3";"4";"5";"6";"7";"8";"9"},"")))</f>
        <v>10</v>
      </c>
      <c r="AC2827" t="str">
        <f t="shared" si="310"/>
        <v/>
      </c>
      <c r="AD2827">
        <f t="shared" si="311"/>
        <v>1</v>
      </c>
      <c r="AE2827">
        <f t="shared" si="312"/>
        <v>1</v>
      </c>
      <c r="AF2827" t="str">
        <f t="shared" si="313"/>
        <v>No</v>
      </c>
      <c r="AG2827">
        <f t="shared" ca="1" si="314"/>
        <v>569</v>
      </c>
      <c r="AH2827" t="str">
        <f ca="1">IF(OR(V2827="",AG2827=""),"Yes",IF(AG2827&gt;Config!$B$41,"Yes","No"))</f>
        <v>Yes</v>
      </c>
    </row>
    <row r="2828" spans="1:34" x14ac:dyDescent="0.25">
      <c r="A2828" s="1" t="s">
        <v>20232</v>
      </c>
      <c r="B2828" s="1" t="s">
        <v>77</v>
      </c>
      <c r="C2828" s="1" t="s">
        <v>899</v>
      </c>
      <c r="D2828" s="1" t="s">
        <v>12079</v>
      </c>
      <c r="E2828" s="1" t="s">
        <v>35192</v>
      </c>
      <c r="F2828" s="1" t="s">
        <v>20233</v>
      </c>
      <c r="G2828" t="str">
        <f t="shared" si="308"/>
        <v>Valid</v>
      </c>
      <c r="H2828" s="1" t="s">
        <v>20234</v>
      </c>
      <c r="I2828" t="str" cm="1">
        <f t="array" ref="I2828">IF(OR(TRIM(H2828)="",ISNUMBER(SEARCH("#",H2828)),AA2828&lt;Config!$B$8,SUMPRODUCT(--ISNUMBER(SEARCH({"a";"b";"c";"d";"e";"f";"g";"h";"i";"j";"k";"l";"m";"n";"o";"p";"q";"r";"s";"t";"u";"v";"w";"x";"y";"z"},H2828)))&gt;0),"Invalid","Valid")</f>
        <v>Valid</v>
      </c>
      <c r="J2828" s="1" t="s">
        <v>20235</v>
      </c>
      <c r="K2828" s="1" t="s">
        <v>481</v>
      </c>
      <c r="L2828" s="1" t="s">
        <v>164</v>
      </c>
      <c r="M2828" s="1" t="s">
        <v>118</v>
      </c>
      <c r="N2828" s="1" t="s">
        <v>31</v>
      </c>
      <c r="O2828" s="1" t="s">
        <v>266</v>
      </c>
      <c r="P2828" t="s">
        <v>518</v>
      </c>
      <c r="Q2828" s="1" t="s">
        <v>197</v>
      </c>
      <c r="R2828" s="1" t="s">
        <v>288</v>
      </c>
      <c r="S2828" s="1" t="s">
        <v>20236</v>
      </c>
      <c r="T2828" s="1" t="s">
        <v>20237</v>
      </c>
      <c r="U2828" s="1" t="s">
        <v>2572</v>
      </c>
      <c r="V2828" s="1" t="s">
        <v>2880</v>
      </c>
      <c r="W2828" s="1" t="s">
        <v>60</v>
      </c>
      <c r="X2828" t="str">
        <f t="shared" si="309"/>
        <v>Complete</v>
      </c>
      <c r="Y2828">
        <f>MAX(0,100-IF(G2828="Invalid",Config!$B$5,0)-IF(I2828="Invalid",Config!$B$6,0)-IF(X2828="Incomplete",Config!$B$7,0)-IF(AF2828="Yes",Config!$B$37,0))</f>
        <v>100</v>
      </c>
      <c r="Z2828" s="1">
        <f>IF(OR(TRIM(B2828)="",COUNTIF(Config!$B$15:$B$19,B2828)&gt;0),1,0)+IF(OR(TRIM(C2828)="",COUNTIF(Config!$B$15:$B$19,C2828)&gt;0),1,0)+IF(OR(TRIM(F2828)="",COUNTIF(Config!$B$15:$B$19,F2828)&gt;0),1,0)+IF(OR(TRIM(H2828)="",COUNTIF(Config!$B$15:$B$19,H2828)&gt;0),1,0)+IF(OR(TRIM(E2828)="",COUNTIF(Config!$B$15:$B$19,E2828)&gt;0),1,0)+IF(OR(TRIM(K2828)="",COUNTIF(Config!$B$15:$B$19,K2828)&gt;0),1,0)+IF(OR(TRIM(P2828)="",COUNTIF(Config!$B$15:$B$19,P2828)&gt;0),1,0)+IF(OR(TRIM(R2828)="",COUNTIF(Config!$B$15:$B$19,R2828)&gt;0),1,0)</f>
        <v>0</v>
      </c>
      <c r="AA2828" s="1" cm="1">
        <f t="array" ref="AA2828">SUMPRODUCT(LEN(H2828)-LEN(SUBSTITUTE(H2828,{"0";"1";"2";"3";"4";"5";"6";"7";"8";"9"},"")))</f>
        <v>12</v>
      </c>
      <c r="AC2828" t="str">
        <f t="shared" si="310"/>
        <v/>
      </c>
      <c r="AD2828">
        <f t="shared" si="311"/>
        <v>1</v>
      </c>
      <c r="AE2828">
        <f t="shared" si="312"/>
        <v>1</v>
      </c>
      <c r="AF2828" t="str">
        <f t="shared" si="313"/>
        <v>No</v>
      </c>
      <c r="AG2828">
        <f t="shared" ca="1" si="314"/>
        <v>448</v>
      </c>
      <c r="AH2828" t="str">
        <f ca="1">IF(OR(V2828="",AG2828=""),"Yes",IF(AG2828&gt;Config!$B$41,"Yes","No"))</f>
        <v>Yes</v>
      </c>
    </row>
    <row r="2829" spans="1:34" x14ac:dyDescent="0.25">
      <c r="A2829" s="1" t="s">
        <v>20238</v>
      </c>
      <c r="B2829" s="1" t="s">
        <v>1015</v>
      </c>
      <c r="C2829" s="1" t="s">
        <v>219</v>
      </c>
      <c r="D2829" s="1" t="s">
        <v>20239</v>
      </c>
      <c r="E2829" s="1" t="s">
        <v>34666</v>
      </c>
      <c r="F2829" s="1" t="s">
        <v>20240</v>
      </c>
      <c r="G2829" t="str">
        <f t="shared" si="308"/>
        <v>Invalid</v>
      </c>
      <c r="H2829" s="1" t="s">
        <v>20241</v>
      </c>
      <c r="I2829" t="str" cm="1">
        <f t="array" ref="I2829">IF(OR(TRIM(H2829)="",ISNUMBER(SEARCH("#",H2829)),AA2829&lt;Config!$B$8,SUMPRODUCT(--ISNUMBER(SEARCH({"a";"b";"c";"d";"e";"f";"g";"h";"i";"j";"k";"l";"m";"n";"o";"p";"q";"r";"s";"t";"u";"v";"w";"x";"y";"z"},H2829)))&gt;0),"Invalid","Valid")</f>
        <v>Valid</v>
      </c>
      <c r="J2829" s="1" t="s">
        <v>20242</v>
      </c>
      <c r="K2829" s="1" t="s">
        <v>83</v>
      </c>
      <c r="L2829" s="1" t="s">
        <v>84</v>
      </c>
      <c r="M2829" s="1" t="s">
        <v>85</v>
      </c>
      <c r="N2829" s="1" t="s">
        <v>358</v>
      </c>
      <c r="O2829" s="1" t="s">
        <v>149</v>
      </c>
      <c r="P2829" t="s">
        <v>590</v>
      </c>
      <c r="Q2829" s="1" t="s">
        <v>844</v>
      </c>
      <c r="R2829" s="1" t="s">
        <v>845</v>
      </c>
      <c r="S2829" s="1" t="s">
        <v>20243</v>
      </c>
      <c r="T2829" s="1" t="s">
        <v>20244</v>
      </c>
      <c r="U2829" s="1" t="s">
        <v>5428</v>
      </c>
      <c r="V2829" s="1" t="s">
        <v>20245</v>
      </c>
      <c r="W2829" s="1" t="s">
        <v>75</v>
      </c>
      <c r="X2829" t="str">
        <f t="shared" si="309"/>
        <v>Complete</v>
      </c>
      <c r="Y2829">
        <f>MAX(0,100-IF(G2829="Invalid",Config!$B$5,0)-IF(I2829="Invalid",Config!$B$6,0)-IF(X2829="Incomplete",Config!$B$7,0)-IF(AF2829="Yes",Config!$B$37,0))</f>
        <v>70</v>
      </c>
      <c r="Z2829" s="1">
        <f>IF(OR(TRIM(B2829)="",COUNTIF(Config!$B$15:$B$19,B2829)&gt;0),1,0)+IF(OR(TRIM(C2829)="",COUNTIF(Config!$B$15:$B$19,C2829)&gt;0),1,0)+IF(OR(TRIM(F2829)="",COUNTIF(Config!$B$15:$B$19,F2829)&gt;0),1,0)+IF(OR(TRIM(H2829)="",COUNTIF(Config!$B$15:$B$19,H2829)&gt;0),1,0)+IF(OR(TRIM(E2829)="",COUNTIF(Config!$B$15:$B$19,E2829)&gt;0),1,0)+IF(OR(TRIM(K2829)="",COUNTIF(Config!$B$15:$B$19,K2829)&gt;0),1,0)+IF(OR(TRIM(P2829)="",COUNTIF(Config!$B$15:$B$19,P2829)&gt;0),1,0)+IF(OR(TRIM(R2829)="",COUNTIF(Config!$B$15:$B$19,R2829)&gt;0),1,0)</f>
        <v>0</v>
      </c>
      <c r="AA2829" s="1" cm="1">
        <f t="array" ref="AA2829">SUMPRODUCT(LEN(H2829)-LEN(SUBSTITUTE(H2829,{"0";"1";"2";"3";"4";"5";"6";"7";"8";"9"},"")))</f>
        <v>12</v>
      </c>
      <c r="AC2829" t="str">
        <f t="shared" si="310"/>
        <v>Invalid Email</v>
      </c>
      <c r="AD2829">
        <f t="shared" si="311"/>
        <v>0</v>
      </c>
      <c r="AE2829">
        <f t="shared" si="312"/>
        <v>1</v>
      </c>
      <c r="AF2829" t="str">
        <f t="shared" si="313"/>
        <v>No</v>
      </c>
      <c r="AG2829">
        <f t="shared" ca="1" si="314"/>
        <v>491</v>
      </c>
      <c r="AH2829" t="str">
        <f ca="1">IF(OR(V2829="",AG2829=""),"Yes",IF(AG2829&gt;Config!$B$41,"Yes","No"))</f>
        <v>Yes</v>
      </c>
    </row>
    <row r="2830" spans="1:34" x14ac:dyDescent="0.25">
      <c r="A2830" s="1" t="s">
        <v>20246</v>
      </c>
      <c r="B2830" s="1" t="s">
        <v>4687</v>
      </c>
      <c r="C2830" s="1" t="s">
        <v>1736</v>
      </c>
      <c r="D2830" s="1" t="s">
        <v>20247</v>
      </c>
      <c r="E2830" s="1" t="s">
        <v>739</v>
      </c>
      <c r="F2830" s="1" t="s">
        <v>20248</v>
      </c>
      <c r="G2830" t="str">
        <f t="shared" si="308"/>
        <v>Valid</v>
      </c>
      <c r="H2830" s="1" t="s">
        <v>20249</v>
      </c>
      <c r="I2830" t="str" cm="1">
        <f t="array" ref="I2830">IF(OR(TRIM(H2830)="",ISNUMBER(SEARCH("#",H2830)),AA2830&lt;Config!$B$8,SUMPRODUCT(--ISNUMBER(SEARCH({"a";"b";"c";"d";"e";"f";"g";"h";"i";"j";"k";"l";"m";"n";"o";"p";"q";"r";"s";"t";"u";"v";"w";"x";"y";"z"},H2830)))&gt;0),"Invalid","Valid")</f>
        <v>Valid</v>
      </c>
      <c r="J2830" s="1" t="s">
        <v>20250</v>
      </c>
      <c r="K2830" s="1" t="s">
        <v>722</v>
      </c>
      <c r="L2830" s="1" t="s">
        <v>134</v>
      </c>
      <c r="M2830" s="1" t="s">
        <v>462</v>
      </c>
      <c r="N2830" s="1" t="s">
        <v>224</v>
      </c>
      <c r="O2830" s="1" t="s">
        <v>52</v>
      </c>
      <c r="P2830" t="s">
        <v>53</v>
      </c>
      <c r="Q2830" s="1" t="s">
        <v>54</v>
      </c>
      <c r="R2830" s="1" t="s">
        <v>70</v>
      </c>
      <c r="S2830" s="1" t="s">
        <v>20251</v>
      </c>
      <c r="T2830" s="1" t="s">
        <v>20252</v>
      </c>
      <c r="U2830" s="1" t="s">
        <v>20253</v>
      </c>
      <c r="V2830" s="1" t="s">
        <v>20254</v>
      </c>
      <c r="W2830" s="1" t="s">
        <v>75</v>
      </c>
      <c r="X2830" t="str">
        <f t="shared" si="309"/>
        <v>Complete</v>
      </c>
      <c r="Y2830">
        <f>MAX(0,100-IF(G2830="Invalid",Config!$B$5,0)-IF(I2830="Invalid",Config!$B$6,0)-IF(X2830="Incomplete",Config!$B$7,0)-IF(AF2830="Yes",Config!$B$37,0))</f>
        <v>100</v>
      </c>
      <c r="Z2830" s="1">
        <f>IF(OR(TRIM(B2830)="",COUNTIF(Config!$B$15:$B$19,B2830)&gt;0),1,0)+IF(OR(TRIM(C2830)="",COUNTIF(Config!$B$15:$B$19,C2830)&gt;0),1,0)+IF(OR(TRIM(F2830)="",COUNTIF(Config!$B$15:$B$19,F2830)&gt;0),1,0)+IF(OR(TRIM(H2830)="",COUNTIF(Config!$B$15:$B$19,H2830)&gt;0),1,0)+IF(OR(TRIM(E2830)="",COUNTIF(Config!$B$15:$B$19,E2830)&gt;0),1,0)+IF(OR(TRIM(K2830)="",COUNTIF(Config!$B$15:$B$19,K2830)&gt;0),1,0)+IF(OR(TRIM(P2830)="",COUNTIF(Config!$B$15:$B$19,P2830)&gt;0),1,0)+IF(OR(TRIM(R2830)="",COUNTIF(Config!$B$15:$B$19,R2830)&gt;0),1,0)</f>
        <v>0</v>
      </c>
      <c r="AA2830" s="1" cm="1">
        <f t="array" ref="AA2830">SUMPRODUCT(LEN(H2830)-LEN(SUBSTITUTE(H2830,{"0";"1";"2";"3";"4";"5";"6";"7";"8";"9"},"")))</f>
        <v>12</v>
      </c>
      <c r="AC2830" t="str">
        <f t="shared" si="310"/>
        <v/>
      </c>
      <c r="AD2830">
        <f t="shared" si="311"/>
        <v>1</v>
      </c>
      <c r="AE2830">
        <f t="shared" si="312"/>
        <v>1</v>
      </c>
      <c r="AF2830" t="str">
        <f t="shared" si="313"/>
        <v>No</v>
      </c>
      <c r="AG2830" t="str">
        <f t="shared" ca="1" si="314"/>
        <v/>
      </c>
      <c r="AH2830" t="str">
        <f ca="1">IF(OR(V2830="",AG2830=""),"Yes",IF(AG2830&gt;Config!$B$41,"Yes","No"))</f>
        <v>Yes</v>
      </c>
    </row>
    <row r="2831" spans="1:34" x14ac:dyDescent="0.25">
      <c r="A2831" s="1" t="s">
        <v>564</v>
      </c>
      <c r="B2831" s="1" t="s">
        <v>22</v>
      </c>
      <c r="C2831" s="1" t="s">
        <v>230</v>
      </c>
      <c r="D2831" s="1" t="s">
        <v>20255</v>
      </c>
      <c r="E2831" s="1" t="s">
        <v>35193</v>
      </c>
      <c r="F2831" s="1" t="s">
        <v>20256</v>
      </c>
      <c r="G2831" t="str">
        <f t="shared" si="308"/>
        <v>Valid</v>
      </c>
      <c r="H2831" s="1" t="s">
        <v>20257</v>
      </c>
      <c r="I2831" t="str" cm="1">
        <f t="array" ref="I2831">IF(OR(TRIM(H2831)="",ISNUMBER(SEARCH("#",H2831)),AA2831&lt;Config!$B$8,SUMPRODUCT(--ISNUMBER(SEARCH({"a";"b";"c";"d";"e";"f";"g";"h";"i";"j";"k";"l";"m";"n";"o";"p";"q";"r";"s";"t";"u";"v";"w";"x";"y";"z"},H2831)))&gt;0),"Invalid","Valid")</f>
        <v>Valid</v>
      </c>
      <c r="J2831" s="1" t="s">
        <v>20258</v>
      </c>
      <c r="K2831" s="1" t="s">
        <v>1001</v>
      </c>
      <c r="L2831" s="1" t="s">
        <v>164</v>
      </c>
      <c r="M2831" s="1" t="s">
        <v>33825</v>
      </c>
      <c r="N2831" s="1" t="s">
        <v>148</v>
      </c>
      <c r="O2831" s="1" t="s">
        <v>196</v>
      </c>
      <c r="P2831" t="s">
        <v>104</v>
      </c>
      <c r="Q2831" s="1" t="s">
        <v>302</v>
      </c>
      <c r="R2831" s="1" t="s">
        <v>833</v>
      </c>
      <c r="S2831" s="1" t="s">
        <v>20259</v>
      </c>
      <c r="T2831" s="1" t="s">
        <v>20260</v>
      </c>
      <c r="U2831" s="1" t="s">
        <v>11120</v>
      </c>
      <c r="V2831" s="1" t="s">
        <v>20261</v>
      </c>
      <c r="W2831" s="1" t="s">
        <v>141</v>
      </c>
      <c r="X2831" t="str">
        <f t="shared" si="309"/>
        <v>Complete</v>
      </c>
      <c r="Y2831">
        <f>MAX(0,100-IF(G2831="Invalid",Config!$B$5,0)-IF(I2831="Invalid",Config!$B$6,0)-IF(X2831="Incomplete",Config!$B$7,0)-IF(AF2831="Yes",Config!$B$37,0))</f>
        <v>100</v>
      </c>
      <c r="Z2831" s="1">
        <f>IF(OR(TRIM(B2831)="",COUNTIF(Config!$B$15:$B$19,B2831)&gt;0),1,0)+IF(OR(TRIM(C2831)="",COUNTIF(Config!$B$15:$B$19,C2831)&gt;0),1,0)+IF(OR(TRIM(F2831)="",COUNTIF(Config!$B$15:$B$19,F2831)&gt;0),1,0)+IF(OR(TRIM(H2831)="",COUNTIF(Config!$B$15:$B$19,H2831)&gt;0),1,0)+IF(OR(TRIM(E2831)="",COUNTIF(Config!$B$15:$B$19,E2831)&gt;0),1,0)+IF(OR(TRIM(K2831)="",COUNTIF(Config!$B$15:$B$19,K2831)&gt;0),1,0)+IF(OR(TRIM(P2831)="",COUNTIF(Config!$B$15:$B$19,P2831)&gt;0),1,0)+IF(OR(TRIM(R2831)="",COUNTIF(Config!$B$15:$B$19,R2831)&gt;0),1,0)</f>
        <v>0</v>
      </c>
      <c r="AA2831" s="1" cm="1">
        <f t="array" ref="AA2831">SUMPRODUCT(LEN(H2831)-LEN(SUBSTITUTE(H2831,{"0";"1";"2";"3";"4";"5";"6";"7";"8";"9"},"")))</f>
        <v>10</v>
      </c>
      <c r="AC2831" t="str">
        <f t="shared" si="310"/>
        <v/>
      </c>
      <c r="AD2831">
        <f t="shared" si="311"/>
        <v>1</v>
      </c>
      <c r="AE2831">
        <f t="shared" si="312"/>
        <v>1</v>
      </c>
      <c r="AF2831" t="str">
        <f t="shared" si="313"/>
        <v>No</v>
      </c>
      <c r="AG2831">
        <f t="shared" ca="1" si="314"/>
        <v>379</v>
      </c>
      <c r="AH2831" t="str">
        <f ca="1">IF(OR(V2831="",AG2831=""),"Yes",IF(AG2831&gt;Config!$B$41,"Yes","No"))</f>
        <v>Yes</v>
      </c>
    </row>
    <row r="2832" spans="1:34" x14ac:dyDescent="0.25">
      <c r="A2832" s="1" t="s">
        <v>20262</v>
      </c>
      <c r="B2832" s="1" t="s">
        <v>678</v>
      </c>
      <c r="C2832" s="1" t="s">
        <v>1441</v>
      </c>
      <c r="D2832" s="1" t="s">
        <v>5100</v>
      </c>
      <c r="E2832" s="1" t="s">
        <v>633</v>
      </c>
      <c r="F2832" s="1" t="s">
        <v>5101</v>
      </c>
      <c r="G2832" t="str">
        <f t="shared" si="308"/>
        <v>Valid</v>
      </c>
      <c r="H2832" s="1" t="s">
        <v>20263</v>
      </c>
      <c r="I2832" t="str" cm="1">
        <f t="array" ref="I2832">IF(OR(TRIM(H2832)="",ISNUMBER(SEARCH("#",H2832)),AA2832&lt;Config!$B$8,SUMPRODUCT(--ISNUMBER(SEARCH({"a";"b";"c";"d";"e";"f";"g";"h";"i";"j";"k";"l";"m";"n";"o";"p";"q";"r";"s";"t";"u";"v";"w";"x";"y";"z"},H2832)))&gt;0),"Invalid","Valid")</f>
        <v>Valid</v>
      </c>
      <c r="J2832" s="1" t="s">
        <v>20264</v>
      </c>
      <c r="K2832" s="1" t="s">
        <v>1001</v>
      </c>
      <c r="L2832" s="1" t="s">
        <v>164</v>
      </c>
      <c r="M2832" s="1" t="s">
        <v>33827</v>
      </c>
      <c r="N2832" s="1" t="s">
        <v>713</v>
      </c>
      <c r="O2832" s="1" t="s">
        <v>180</v>
      </c>
      <c r="P2832" t="s">
        <v>53</v>
      </c>
      <c r="Q2832" s="1" t="s">
        <v>197</v>
      </c>
      <c r="R2832" s="1" t="s">
        <v>55</v>
      </c>
      <c r="S2832" s="1" t="s">
        <v>9083</v>
      </c>
      <c r="T2832" s="1" t="s">
        <v>20265</v>
      </c>
      <c r="U2832" s="1" t="s">
        <v>2102</v>
      </c>
      <c r="V2832" s="1" t="s">
        <v>20266</v>
      </c>
      <c r="W2832" s="1" t="s">
        <v>40</v>
      </c>
      <c r="X2832" t="str">
        <f t="shared" si="309"/>
        <v>Complete</v>
      </c>
      <c r="Y2832">
        <f>MAX(0,100-IF(G2832="Invalid",Config!$B$5,0)-IF(I2832="Invalid",Config!$B$6,0)-IF(X2832="Incomplete",Config!$B$7,0)-IF(AF2832="Yes",Config!$B$37,0))</f>
        <v>75</v>
      </c>
      <c r="Z2832" s="1">
        <f>IF(OR(TRIM(B2832)="",COUNTIF(Config!$B$15:$B$19,B2832)&gt;0),1,0)+IF(OR(TRIM(C2832)="",COUNTIF(Config!$B$15:$B$19,C2832)&gt;0),1,0)+IF(OR(TRIM(F2832)="",COUNTIF(Config!$B$15:$B$19,F2832)&gt;0),1,0)+IF(OR(TRIM(H2832)="",COUNTIF(Config!$B$15:$B$19,H2832)&gt;0),1,0)+IF(OR(TRIM(E2832)="",COUNTIF(Config!$B$15:$B$19,E2832)&gt;0),1,0)+IF(OR(TRIM(K2832)="",COUNTIF(Config!$B$15:$B$19,K2832)&gt;0),1,0)+IF(OR(TRIM(P2832)="",COUNTIF(Config!$B$15:$B$19,P2832)&gt;0),1,0)+IF(OR(TRIM(R2832)="",COUNTIF(Config!$B$15:$B$19,R2832)&gt;0),1,0)</f>
        <v>0</v>
      </c>
      <c r="AA2832" s="1" cm="1">
        <f t="array" ref="AA2832">SUMPRODUCT(LEN(H2832)-LEN(SUBSTITUTE(H2832,{"0";"1";"2";"3";"4";"5";"6";"7";"8";"9"},"")))</f>
        <v>10</v>
      </c>
      <c r="AC2832" t="str">
        <f t="shared" si="310"/>
        <v>Potential Duplicate</v>
      </c>
      <c r="AD2832">
        <f t="shared" si="311"/>
        <v>2</v>
      </c>
      <c r="AE2832">
        <f t="shared" si="312"/>
        <v>1</v>
      </c>
      <c r="AF2832" t="str">
        <f t="shared" si="313"/>
        <v>Yes</v>
      </c>
      <c r="AG2832" t="str">
        <f t="shared" ca="1" si="314"/>
        <v/>
      </c>
      <c r="AH2832" t="str">
        <f ca="1">IF(OR(V2832="",AG2832=""),"Yes",IF(AG2832&gt;Config!$B$41,"Yes","No"))</f>
        <v>Yes</v>
      </c>
    </row>
    <row r="2833" spans="1:34" x14ac:dyDescent="0.25">
      <c r="A2833" s="1" t="s">
        <v>20267</v>
      </c>
      <c r="B2833" s="1" t="s">
        <v>1399</v>
      </c>
      <c r="C2833" s="1" t="s">
        <v>308</v>
      </c>
      <c r="D2833" s="1" t="s">
        <v>20268</v>
      </c>
      <c r="E2833" s="1" t="s">
        <v>34274</v>
      </c>
      <c r="F2833" s="1" t="s">
        <v>20269</v>
      </c>
      <c r="G2833" t="str">
        <f t="shared" si="308"/>
        <v>Valid</v>
      </c>
      <c r="H2833" s="1" t="s">
        <v>20270</v>
      </c>
      <c r="I2833" t="str" cm="1">
        <f t="array" ref="I2833">IF(OR(TRIM(H2833)="",ISNUMBER(SEARCH("#",H2833)),AA2833&lt;Config!$B$8,SUMPRODUCT(--ISNUMBER(SEARCH({"a";"b";"c";"d";"e";"f";"g";"h";"i";"j";"k";"l";"m";"n";"o";"p";"q";"r";"s";"t";"u";"v";"w";"x";"y";"z"},H2833)))&gt;0),"Invalid","Valid")</f>
        <v>Valid</v>
      </c>
      <c r="J2833" s="1" t="s">
        <v>20271</v>
      </c>
      <c r="K2833" s="1" t="s">
        <v>48</v>
      </c>
      <c r="L2833" s="1" t="s">
        <v>67</v>
      </c>
      <c r="M2833" s="1" t="s">
        <v>50</v>
      </c>
      <c r="N2833" s="1" t="s">
        <v>33819</v>
      </c>
      <c r="O2833" s="1" t="s">
        <v>69</v>
      </c>
      <c r="P2833" t="s">
        <v>328</v>
      </c>
      <c r="Q2833" s="1" t="s">
        <v>329</v>
      </c>
      <c r="R2833" s="1" t="s">
        <v>571</v>
      </c>
      <c r="S2833" s="1" t="s">
        <v>20272</v>
      </c>
      <c r="T2833" s="1" t="s">
        <v>20273</v>
      </c>
      <c r="U2833" s="1" t="s">
        <v>2217</v>
      </c>
      <c r="V2833" s="1" t="s">
        <v>2768</v>
      </c>
      <c r="W2833" s="1" t="s">
        <v>293</v>
      </c>
      <c r="X2833" t="str">
        <f t="shared" si="309"/>
        <v>Complete</v>
      </c>
      <c r="Y2833">
        <f>MAX(0,100-IF(G2833="Invalid",Config!$B$5,0)-IF(I2833="Invalid",Config!$B$6,0)-IF(X2833="Incomplete",Config!$B$7,0)-IF(AF2833="Yes",Config!$B$37,0))</f>
        <v>100</v>
      </c>
      <c r="Z2833" s="1">
        <f>IF(OR(TRIM(B2833)="",COUNTIF(Config!$B$15:$B$19,B2833)&gt;0),1,0)+IF(OR(TRIM(C2833)="",COUNTIF(Config!$B$15:$B$19,C2833)&gt;0),1,0)+IF(OR(TRIM(F2833)="",COUNTIF(Config!$B$15:$B$19,F2833)&gt;0),1,0)+IF(OR(TRIM(H2833)="",COUNTIF(Config!$B$15:$B$19,H2833)&gt;0),1,0)+IF(OR(TRIM(E2833)="",COUNTIF(Config!$B$15:$B$19,E2833)&gt;0),1,0)+IF(OR(TRIM(K2833)="",COUNTIF(Config!$B$15:$B$19,K2833)&gt;0),1,0)+IF(OR(TRIM(P2833)="",COUNTIF(Config!$B$15:$B$19,P2833)&gt;0),1,0)+IF(OR(TRIM(R2833)="",COUNTIF(Config!$B$15:$B$19,R2833)&gt;0),1,0)</f>
        <v>0</v>
      </c>
      <c r="AA2833" s="1" cm="1">
        <f t="array" ref="AA2833">SUMPRODUCT(LEN(H2833)-LEN(SUBSTITUTE(H2833,{"0";"1";"2";"3";"4";"5";"6";"7";"8";"9"},"")))</f>
        <v>11</v>
      </c>
      <c r="AC2833" t="str">
        <f t="shared" si="310"/>
        <v/>
      </c>
      <c r="AD2833">
        <f t="shared" si="311"/>
        <v>1</v>
      </c>
      <c r="AE2833">
        <f t="shared" si="312"/>
        <v>1</v>
      </c>
      <c r="AF2833" t="str">
        <f t="shared" si="313"/>
        <v>No</v>
      </c>
      <c r="AG2833">
        <f t="shared" ca="1" si="314"/>
        <v>553</v>
      </c>
      <c r="AH2833" t="str">
        <f ca="1">IF(OR(V2833="",AG2833=""),"Yes",IF(AG2833&gt;Config!$B$41,"Yes","No"))</f>
        <v>Yes</v>
      </c>
    </row>
    <row r="2834" spans="1:34" x14ac:dyDescent="0.25">
      <c r="A2834" s="1" t="s">
        <v>20274</v>
      </c>
      <c r="B2834" s="1" t="s">
        <v>2778</v>
      </c>
      <c r="C2834" s="1" t="s">
        <v>78</v>
      </c>
      <c r="D2834" s="1" t="s">
        <v>20275</v>
      </c>
      <c r="E2834" s="1" t="s">
        <v>33829</v>
      </c>
      <c r="F2834" s="1" t="s">
        <v>2059</v>
      </c>
      <c r="G2834" t="str">
        <f t="shared" si="308"/>
        <v>Valid</v>
      </c>
      <c r="H2834" s="1" t="s">
        <v>20276</v>
      </c>
      <c r="I2834" t="str" cm="1">
        <f t="array" ref="I2834">IF(OR(TRIM(H2834)="",ISNUMBER(SEARCH("#",H2834)),AA2834&lt;Config!$B$8,SUMPRODUCT(--ISNUMBER(SEARCH({"a";"b";"c";"d";"e";"f";"g";"h";"i";"j";"k";"l";"m";"n";"o";"p";"q";"r";"s";"t";"u";"v";"w";"x";"y";"z"},H2834)))&gt;0),"Invalid","Valid")</f>
        <v>Valid</v>
      </c>
      <c r="J2834" s="1" t="s">
        <v>20277</v>
      </c>
      <c r="K2834" s="1" t="s">
        <v>264</v>
      </c>
      <c r="L2834" s="1" t="s">
        <v>450</v>
      </c>
      <c r="M2834" s="1" t="s">
        <v>391</v>
      </c>
      <c r="N2834" s="1" t="s">
        <v>713</v>
      </c>
      <c r="O2834" s="1" t="s">
        <v>180</v>
      </c>
      <c r="P2834" t="s">
        <v>590</v>
      </c>
      <c r="Q2834" s="1" t="s">
        <v>844</v>
      </c>
      <c r="R2834" s="1" t="s">
        <v>592</v>
      </c>
      <c r="S2834" s="1" t="s">
        <v>8493</v>
      </c>
      <c r="T2834" s="1" t="s">
        <v>20278</v>
      </c>
      <c r="U2834" s="1" t="s">
        <v>2217</v>
      </c>
      <c r="V2834" s="1" t="s">
        <v>2225</v>
      </c>
      <c r="W2834" s="1" t="s">
        <v>186</v>
      </c>
      <c r="X2834" t="str">
        <f t="shared" si="309"/>
        <v>Incomplete</v>
      </c>
      <c r="Y2834">
        <f>MAX(0,100-IF(G2834="Invalid",Config!$B$5,0)-IF(I2834="Invalid",Config!$B$6,0)-IF(X2834="Incomplete",Config!$B$7,0)-IF(AF2834="Yes",Config!$B$37,0))</f>
        <v>35</v>
      </c>
      <c r="Z2834" s="1">
        <f>IF(OR(TRIM(B2834)="",COUNTIF(Config!$B$15:$B$19,B2834)&gt;0),1,0)+IF(OR(TRIM(C2834)="",COUNTIF(Config!$B$15:$B$19,C2834)&gt;0),1,0)+IF(OR(TRIM(F2834)="",COUNTIF(Config!$B$15:$B$19,F2834)&gt;0),1,0)+IF(OR(TRIM(H2834)="",COUNTIF(Config!$B$15:$B$19,H2834)&gt;0),1,0)+IF(OR(TRIM(E2834)="",COUNTIF(Config!$B$15:$B$19,E2834)&gt;0),1,0)+IF(OR(TRIM(K2834)="",COUNTIF(Config!$B$15:$B$19,K2834)&gt;0),1,0)+IF(OR(TRIM(P2834)="",COUNTIF(Config!$B$15:$B$19,P2834)&gt;0),1,0)+IF(OR(TRIM(R2834)="",COUNTIF(Config!$B$15:$B$19,R2834)&gt;0),1,0)</f>
        <v>1</v>
      </c>
      <c r="AA2834" s="1" cm="1">
        <f t="array" ref="AA2834">SUMPRODUCT(LEN(H2834)-LEN(SUBSTITUTE(H2834,{"0";"1";"2";"3";"4";"5";"6";"7";"8";"9"},"")))</f>
        <v>12</v>
      </c>
      <c r="AC2834" t="str">
        <f t="shared" si="310"/>
        <v>Incomplete Profile; Potential Duplicate</v>
      </c>
      <c r="AD2834">
        <f t="shared" si="311"/>
        <v>2</v>
      </c>
      <c r="AE2834">
        <f t="shared" si="312"/>
        <v>1</v>
      </c>
      <c r="AF2834" t="str">
        <f t="shared" si="313"/>
        <v>Yes</v>
      </c>
      <c r="AG2834">
        <f t="shared" ca="1" si="314"/>
        <v>473</v>
      </c>
      <c r="AH2834" t="str">
        <f ca="1">IF(OR(V2834="",AG2834=""),"Yes",IF(AG2834&gt;Config!$B$41,"Yes","No"))</f>
        <v>Yes</v>
      </c>
    </row>
    <row r="2835" spans="1:34" x14ac:dyDescent="0.25">
      <c r="A2835" s="1" t="s">
        <v>20279</v>
      </c>
      <c r="B2835" s="1" t="s">
        <v>765</v>
      </c>
      <c r="C2835" s="1" t="s">
        <v>748</v>
      </c>
      <c r="D2835" s="1" t="s">
        <v>20280</v>
      </c>
      <c r="E2835" s="1" t="s">
        <v>33866</v>
      </c>
      <c r="F2835" s="1" t="s">
        <v>13342</v>
      </c>
      <c r="G2835" t="str">
        <f t="shared" si="308"/>
        <v>Valid</v>
      </c>
      <c r="H2835" s="1" t="s">
        <v>20281</v>
      </c>
      <c r="I2835" t="str" cm="1">
        <f t="array" ref="I2835">IF(OR(TRIM(H2835)="",ISNUMBER(SEARCH("#",H2835)),AA2835&lt;Config!$B$8,SUMPRODUCT(--ISNUMBER(SEARCH({"a";"b";"c";"d";"e";"f";"g";"h";"i";"j";"k";"l";"m";"n";"o";"p";"q";"r";"s";"t";"u";"v";"w";"x";"y";"z"},H2835)))&gt;0),"Invalid","Valid")</f>
        <v>Valid</v>
      </c>
      <c r="J2835" s="1" t="s">
        <v>20282</v>
      </c>
      <c r="K2835" s="1" t="s">
        <v>722</v>
      </c>
      <c r="L2835" s="1" t="s">
        <v>67</v>
      </c>
      <c r="M2835" s="1" t="s">
        <v>165</v>
      </c>
      <c r="N2835" s="1" t="s">
        <v>224</v>
      </c>
      <c r="O2835" s="1" t="s">
        <v>149</v>
      </c>
      <c r="P2835" t="s">
        <v>236</v>
      </c>
      <c r="Q2835" s="1" t="s">
        <v>253</v>
      </c>
      <c r="R2835" s="1" t="s">
        <v>254</v>
      </c>
      <c r="S2835" s="1" t="s">
        <v>20283</v>
      </c>
      <c r="T2835" s="1" t="s">
        <v>20284</v>
      </c>
      <c r="U2835" s="1" t="s">
        <v>5437</v>
      </c>
      <c r="V2835" s="1" t="s">
        <v>140</v>
      </c>
      <c r="W2835" s="1" t="s">
        <v>60</v>
      </c>
      <c r="X2835" t="str">
        <f t="shared" si="309"/>
        <v>Complete</v>
      </c>
      <c r="Y2835">
        <f>MAX(0,100-IF(G2835="Invalid",Config!$B$5,0)-IF(I2835="Invalid",Config!$B$6,0)-IF(X2835="Incomplete",Config!$B$7,0)-IF(AF2835="Yes",Config!$B$37,0))</f>
        <v>75</v>
      </c>
      <c r="Z2835" s="1">
        <f>IF(OR(TRIM(B2835)="",COUNTIF(Config!$B$15:$B$19,B2835)&gt;0),1,0)+IF(OR(TRIM(C2835)="",COUNTIF(Config!$B$15:$B$19,C2835)&gt;0),1,0)+IF(OR(TRIM(F2835)="",COUNTIF(Config!$B$15:$B$19,F2835)&gt;0),1,0)+IF(OR(TRIM(H2835)="",COUNTIF(Config!$B$15:$B$19,H2835)&gt;0),1,0)+IF(OR(TRIM(E2835)="",COUNTIF(Config!$B$15:$B$19,E2835)&gt;0),1,0)+IF(OR(TRIM(K2835)="",COUNTIF(Config!$B$15:$B$19,K2835)&gt;0),1,0)+IF(OR(TRIM(P2835)="",COUNTIF(Config!$B$15:$B$19,P2835)&gt;0),1,0)+IF(OR(TRIM(R2835)="",COUNTIF(Config!$B$15:$B$19,R2835)&gt;0),1,0)</f>
        <v>0</v>
      </c>
      <c r="AA2835" s="1" cm="1">
        <f t="array" ref="AA2835">SUMPRODUCT(LEN(H2835)-LEN(SUBSTITUTE(H2835,{"0";"1";"2";"3";"4";"5";"6";"7";"8";"9"},"")))</f>
        <v>12</v>
      </c>
      <c r="AC2835" t="str">
        <f t="shared" si="310"/>
        <v>Potential Duplicate</v>
      </c>
      <c r="AD2835">
        <f t="shared" si="311"/>
        <v>2</v>
      </c>
      <c r="AE2835">
        <f t="shared" si="312"/>
        <v>1</v>
      </c>
      <c r="AF2835" t="str">
        <f t="shared" si="313"/>
        <v>Yes</v>
      </c>
      <c r="AG2835">
        <f t="shared" ca="1" si="314"/>
        <v>37</v>
      </c>
      <c r="AH2835" t="str">
        <f ca="1">IF(OR(V2835="",AG2835=""),"Yes",IF(AG2835&gt;Config!$B$41,"Yes","No"))</f>
        <v>No</v>
      </c>
    </row>
    <row r="2836" spans="1:34" x14ac:dyDescent="0.25">
      <c r="A2836" s="1" t="s">
        <v>20285</v>
      </c>
      <c r="B2836" s="1" t="s">
        <v>1015</v>
      </c>
      <c r="C2836" s="1" t="s">
        <v>398</v>
      </c>
      <c r="D2836" s="1" t="s">
        <v>20286</v>
      </c>
      <c r="E2836" s="1" t="s">
        <v>34926</v>
      </c>
      <c r="F2836" s="1" t="s">
        <v>35194</v>
      </c>
      <c r="G2836" t="str">
        <f t="shared" si="308"/>
        <v>Valid</v>
      </c>
      <c r="H2836" s="1" t="s">
        <v>20287</v>
      </c>
      <c r="I2836" t="str" cm="1">
        <f t="array" ref="I2836">IF(OR(TRIM(H2836)="",ISNUMBER(SEARCH("#",H2836)),AA2836&lt;Config!$B$8,SUMPRODUCT(--ISNUMBER(SEARCH({"a";"b";"c";"d";"e";"f";"g";"h";"i";"j";"k";"l";"m";"n";"o";"p";"q";"r";"s";"t";"u";"v";"w";"x";"y";"z"},H2836)))&gt;0),"Invalid","Valid")</f>
        <v>Valid</v>
      </c>
      <c r="J2836" s="1" t="s">
        <v>20288</v>
      </c>
      <c r="K2836" s="1" t="s">
        <v>481</v>
      </c>
      <c r="L2836" s="1" t="s">
        <v>49</v>
      </c>
      <c r="M2836" s="1" t="s">
        <v>251</v>
      </c>
      <c r="N2836" s="1" t="s">
        <v>86</v>
      </c>
      <c r="O2836" s="1" t="s">
        <v>69</v>
      </c>
      <c r="P2836" t="s">
        <v>344</v>
      </c>
      <c r="Q2836" s="1" t="s">
        <v>345</v>
      </c>
      <c r="R2836" s="1" t="s">
        <v>346</v>
      </c>
      <c r="S2836" s="1" t="s">
        <v>20289</v>
      </c>
      <c r="T2836" s="1" t="s">
        <v>20290</v>
      </c>
      <c r="U2836" s="1" t="s">
        <v>10162</v>
      </c>
      <c r="V2836" s="1" t="s">
        <v>7176</v>
      </c>
      <c r="W2836" s="1" t="s">
        <v>94</v>
      </c>
      <c r="X2836" t="str">
        <f t="shared" si="309"/>
        <v>Complete</v>
      </c>
      <c r="Y2836">
        <f>MAX(0,100-IF(G2836="Invalid",Config!$B$5,0)-IF(I2836="Invalid",Config!$B$6,0)-IF(X2836="Incomplete",Config!$B$7,0)-IF(AF2836="Yes",Config!$B$37,0))</f>
        <v>100</v>
      </c>
      <c r="Z2836" s="1">
        <f>IF(OR(TRIM(B2836)="",COUNTIF(Config!$B$15:$B$19,B2836)&gt;0),1,0)+IF(OR(TRIM(C2836)="",COUNTIF(Config!$B$15:$B$19,C2836)&gt;0),1,0)+IF(OR(TRIM(F2836)="",COUNTIF(Config!$B$15:$B$19,F2836)&gt;0),1,0)+IF(OR(TRIM(H2836)="",COUNTIF(Config!$B$15:$B$19,H2836)&gt;0),1,0)+IF(OR(TRIM(E2836)="",COUNTIF(Config!$B$15:$B$19,E2836)&gt;0),1,0)+IF(OR(TRIM(K2836)="",COUNTIF(Config!$B$15:$B$19,K2836)&gt;0),1,0)+IF(OR(TRIM(P2836)="",COUNTIF(Config!$B$15:$B$19,P2836)&gt;0),1,0)+IF(OR(TRIM(R2836)="",COUNTIF(Config!$B$15:$B$19,R2836)&gt;0),1,0)</f>
        <v>0</v>
      </c>
      <c r="AA2836" s="1" cm="1">
        <f t="array" ref="AA2836">SUMPRODUCT(LEN(H2836)-LEN(SUBSTITUTE(H2836,{"0";"1";"2";"3";"4";"5";"6";"7";"8";"9"},"")))</f>
        <v>11</v>
      </c>
      <c r="AC2836" t="str">
        <f t="shared" si="310"/>
        <v/>
      </c>
      <c r="AD2836">
        <f t="shared" si="311"/>
        <v>1</v>
      </c>
      <c r="AE2836">
        <f t="shared" si="312"/>
        <v>1</v>
      </c>
      <c r="AF2836" t="str">
        <f t="shared" si="313"/>
        <v>No</v>
      </c>
      <c r="AG2836">
        <f t="shared" ca="1" si="314"/>
        <v>494</v>
      </c>
      <c r="AH2836" t="str">
        <f ca="1">IF(OR(V2836="",AG2836=""),"Yes",IF(AG2836&gt;Config!$B$41,"Yes","No"))</f>
        <v>Yes</v>
      </c>
    </row>
    <row r="2837" spans="1:34" x14ac:dyDescent="0.25">
      <c r="A2837" s="1" t="s">
        <v>20291</v>
      </c>
      <c r="B2837" s="1" t="s">
        <v>244</v>
      </c>
      <c r="C2837" s="1" t="s">
        <v>1068</v>
      </c>
      <c r="D2837" s="1" t="s">
        <v>20292</v>
      </c>
      <c r="E2837" s="1" t="s">
        <v>35195</v>
      </c>
      <c r="F2837" s="1" t="s">
        <v>20293</v>
      </c>
      <c r="G2837" t="str">
        <f t="shared" si="308"/>
        <v>Valid</v>
      </c>
      <c r="H2837" s="1" t="s">
        <v>20294</v>
      </c>
      <c r="I2837" t="str" cm="1">
        <f t="array" ref="I2837">IF(OR(TRIM(H2837)="",ISNUMBER(SEARCH("#",H2837)),AA2837&lt;Config!$B$8,SUMPRODUCT(--ISNUMBER(SEARCH({"a";"b";"c";"d";"e";"f";"g";"h";"i";"j";"k";"l";"m";"n";"o";"p";"q";"r";"s";"t";"u";"v";"w";"x";"y";"z"},H2837)))&gt;0),"Invalid","Valid")</f>
        <v>Valid</v>
      </c>
      <c r="J2837" s="1" t="s">
        <v>20295</v>
      </c>
      <c r="K2837" s="1" t="s">
        <v>133</v>
      </c>
      <c r="L2837" s="1" t="s">
        <v>102</v>
      </c>
      <c r="M2837" s="1" t="s">
        <v>343</v>
      </c>
      <c r="N2837" s="1" t="s">
        <v>51</v>
      </c>
      <c r="O2837" s="1" t="s">
        <v>196</v>
      </c>
      <c r="P2837" t="s">
        <v>87</v>
      </c>
      <c r="Q2837" s="1" t="s">
        <v>438</v>
      </c>
      <c r="R2837" s="1" t="s">
        <v>89</v>
      </c>
      <c r="S2837" s="1" t="s">
        <v>10012</v>
      </c>
      <c r="T2837" s="1" t="s">
        <v>20296</v>
      </c>
      <c r="U2837" s="1" t="s">
        <v>4728</v>
      </c>
      <c r="V2837" s="1" t="s">
        <v>20297</v>
      </c>
      <c r="W2837" s="1" t="s">
        <v>384</v>
      </c>
      <c r="X2837" t="str">
        <f t="shared" si="309"/>
        <v>Complete</v>
      </c>
      <c r="Y2837">
        <f>MAX(0,100-IF(G2837="Invalid",Config!$B$5,0)-IF(I2837="Invalid",Config!$B$6,0)-IF(X2837="Incomplete",Config!$B$7,0)-IF(AF2837="Yes",Config!$B$37,0))</f>
        <v>100</v>
      </c>
      <c r="Z2837" s="1">
        <f>IF(OR(TRIM(B2837)="",COUNTIF(Config!$B$15:$B$19,B2837)&gt;0),1,0)+IF(OR(TRIM(C2837)="",COUNTIF(Config!$B$15:$B$19,C2837)&gt;0),1,0)+IF(OR(TRIM(F2837)="",COUNTIF(Config!$B$15:$B$19,F2837)&gt;0),1,0)+IF(OR(TRIM(H2837)="",COUNTIF(Config!$B$15:$B$19,H2837)&gt;0),1,0)+IF(OR(TRIM(E2837)="",COUNTIF(Config!$B$15:$B$19,E2837)&gt;0),1,0)+IF(OR(TRIM(K2837)="",COUNTIF(Config!$B$15:$B$19,K2837)&gt;0),1,0)+IF(OR(TRIM(P2837)="",COUNTIF(Config!$B$15:$B$19,P2837)&gt;0),1,0)+IF(OR(TRIM(R2837)="",COUNTIF(Config!$B$15:$B$19,R2837)&gt;0),1,0)</f>
        <v>0</v>
      </c>
      <c r="AA2837" s="1" cm="1">
        <f t="array" ref="AA2837">SUMPRODUCT(LEN(H2837)-LEN(SUBSTITUTE(H2837,{"0";"1";"2";"3";"4";"5";"6";"7";"8";"9"},"")))</f>
        <v>11</v>
      </c>
      <c r="AC2837" t="str">
        <f t="shared" si="310"/>
        <v/>
      </c>
      <c r="AD2837">
        <f t="shared" si="311"/>
        <v>1</v>
      </c>
      <c r="AE2837">
        <f t="shared" si="312"/>
        <v>1</v>
      </c>
      <c r="AF2837" t="str">
        <f t="shared" si="313"/>
        <v>No</v>
      </c>
      <c r="AG2837">
        <f t="shared" ca="1" si="314"/>
        <v>503</v>
      </c>
      <c r="AH2837" t="str">
        <f ca="1">IF(OR(V2837="",AG2837=""),"Yes",IF(AG2837&gt;Config!$B$41,"Yes","No"))</f>
        <v>Yes</v>
      </c>
    </row>
    <row r="2838" spans="1:34" x14ac:dyDescent="0.25">
      <c r="A2838" s="1" t="s">
        <v>20298</v>
      </c>
      <c r="B2838" s="1" t="s">
        <v>577</v>
      </c>
      <c r="C2838" s="1" t="s">
        <v>205</v>
      </c>
      <c r="D2838" s="1" t="s">
        <v>20299</v>
      </c>
      <c r="E2838" s="1" t="s">
        <v>33829</v>
      </c>
      <c r="F2838" s="1" t="s">
        <v>20300</v>
      </c>
      <c r="G2838" t="str">
        <f t="shared" si="308"/>
        <v>Valid</v>
      </c>
      <c r="H2838" s="1" t="s">
        <v>20301</v>
      </c>
      <c r="I2838" t="str" cm="1">
        <f t="array" ref="I2838">IF(OR(TRIM(H2838)="",ISNUMBER(SEARCH("#",H2838)),AA2838&lt;Config!$B$8,SUMPRODUCT(--ISNUMBER(SEARCH({"a";"b";"c";"d";"e";"f";"g";"h";"i";"j";"k";"l";"m";"n";"o";"p";"q";"r";"s";"t";"u";"v";"w";"x";"y";"z"},H2838)))&gt;0),"Invalid","Valid")</f>
        <v>Valid</v>
      </c>
      <c r="J2838" s="1" t="s">
        <v>20302</v>
      </c>
      <c r="K2838" s="1" t="s">
        <v>48</v>
      </c>
      <c r="L2838" s="1" t="s">
        <v>29</v>
      </c>
      <c r="M2838" s="1" t="s">
        <v>165</v>
      </c>
      <c r="N2838" s="1" t="s">
        <v>51</v>
      </c>
      <c r="O2838" s="1" t="s">
        <v>32</v>
      </c>
      <c r="P2838" t="s">
        <v>590</v>
      </c>
      <c r="Q2838" s="1" t="s">
        <v>591</v>
      </c>
      <c r="R2838" s="1" t="s">
        <v>1846</v>
      </c>
      <c r="S2838" s="1" t="s">
        <v>9070</v>
      </c>
      <c r="T2838" s="1" t="s">
        <v>20303</v>
      </c>
      <c r="U2838" s="1" t="s">
        <v>17861</v>
      </c>
      <c r="V2838" s="1" t="s">
        <v>241</v>
      </c>
      <c r="W2838" s="1" t="s">
        <v>125</v>
      </c>
      <c r="X2838" t="str">
        <f t="shared" si="309"/>
        <v>Incomplete</v>
      </c>
      <c r="Y2838">
        <f>MAX(0,100-IF(G2838="Invalid",Config!$B$5,0)-IF(I2838="Invalid",Config!$B$6,0)-IF(X2838="Incomplete",Config!$B$7,0)-IF(AF2838="Yes",Config!$B$37,0))</f>
        <v>60</v>
      </c>
      <c r="Z2838" s="1">
        <f>IF(OR(TRIM(B2838)="",COUNTIF(Config!$B$15:$B$19,B2838)&gt;0),1,0)+IF(OR(TRIM(C2838)="",COUNTIF(Config!$B$15:$B$19,C2838)&gt;0),1,0)+IF(OR(TRIM(F2838)="",COUNTIF(Config!$B$15:$B$19,F2838)&gt;0),1,0)+IF(OR(TRIM(H2838)="",COUNTIF(Config!$B$15:$B$19,H2838)&gt;0),1,0)+IF(OR(TRIM(E2838)="",COUNTIF(Config!$B$15:$B$19,E2838)&gt;0),1,0)+IF(OR(TRIM(K2838)="",COUNTIF(Config!$B$15:$B$19,K2838)&gt;0),1,0)+IF(OR(TRIM(P2838)="",COUNTIF(Config!$B$15:$B$19,P2838)&gt;0),1,0)+IF(OR(TRIM(R2838)="",COUNTIF(Config!$B$15:$B$19,R2838)&gt;0),1,0)</f>
        <v>1</v>
      </c>
      <c r="AA2838" s="1" cm="1">
        <f t="array" ref="AA2838">SUMPRODUCT(LEN(H2838)-LEN(SUBSTITUTE(H2838,{"0";"1";"2";"3";"4";"5";"6";"7";"8";"9"},"")))</f>
        <v>12</v>
      </c>
      <c r="AC2838" t="str">
        <f t="shared" si="310"/>
        <v>Incomplete Profile</v>
      </c>
      <c r="AD2838">
        <f t="shared" si="311"/>
        <v>1</v>
      </c>
      <c r="AE2838">
        <f t="shared" si="312"/>
        <v>1</v>
      </c>
      <c r="AF2838" t="str">
        <f t="shared" si="313"/>
        <v>No</v>
      </c>
      <c r="AG2838">
        <f t="shared" ca="1" si="314"/>
        <v>646</v>
      </c>
      <c r="AH2838" t="str">
        <f ca="1">IF(OR(V2838="",AG2838=""),"Yes",IF(AG2838&gt;Config!$B$41,"Yes","No"))</f>
        <v>Yes</v>
      </c>
    </row>
    <row r="2839" spans="1:34" x14ac:dyDescent="0.25">
      <c r="A2839" s="1" t="s">
        <v>20304</v>
      </c>
      <c r="B2839" s="1" t="s">
        <v>1982</v>
      </c>
      <c r="C2839" s="1" t="s">
        <v>2104</v>
      </c>
      <c r="D2839" s="1" t="s">
        <v>20305</v>
      </c>
      <c r="E2839" s="1" t="s">
        <v>191</v>
      </c>
      <c r="F2839" s="1" t="s">
        <v>20306</v>
      </c>
      <c r="G2839" t="str">
        <f t="shared" si="308"/>
        <v>Valid</v>
      </c>
      <c r="H2839" s="1" t="s">
        <v>950</v>
      </c>
      <c r="I2839" t="str" cm="1">
        <f t="array" ref="I2839">IF(OR(TRIM(H2839)="",ISNUMBER(SEARCH("#",H2839)),AA2839&lt;Config!$B$8,SUMPRODUCT(--ISNUMBER(SEARCH({"a";"b";"c";"d";"e";"f";"g";"h";"i";"j";"k";"l";"m";"n";"o";"p";"q";"r";"s";"t";"u";"v";"w";"x";"y";"z"},H2839)))&gt;0),"Invalid","Valid")</f>
        <v>Invalid</v>
      </c>
      <c r="J2839" s="1" t="s">
        <v>20307</v>
      </c>
      <c r="K2839" s="1" t="s">
        <v>866</v>
      </c>
      <c r="L2839" s="1" t="s">
        <v>450</v>
      </c>
      <c r="M2839" s="1" t="s">
        <v>235</v>
      </c>
      <c r="N2839" s="1" t="s">
        <v>224</v>
      </c>
      <c r="O2839" s="1" t="s">
        <v>69</v>
      </c>
      <c r="P2839" t="s">
        <v>314</v>
      </c>
      <c r="Q2839" s="1" t="s">
        <v>315</v>
      </c>
      <c r="R2839" s="1" t="s">
        <v>316</v>
      </c>
      <c r="S2839" s="1" t="s">
        <v>9414</v>
      </c>
      <c r="T2839" s="1" t="s">
        <v>20308</v>
      </c>
      <c r="U2839" s="1" t="s">
        <v>1102</v>
      </c>
      <c r="V2839" s="1" t="s">
        <v>3101</v>
      </c>
      <c r="W2839" s="1" t="s">
        <v>60</v>
      </c>
      <c r="X2839" t="str">
        <f t="shared" si="309"/>
        <v>Complete</v>
      </c>
      <c r="Y2839">
        <f>MAX(0,100-IF(G2839="Invalid",Config!$B$5,0)-IF(I2839="Invalid",Config!$B$6,0)-IF(X2839="Incomplete",Config!$B$7,0)-IF(AF2839="Yes",Config!$B$37,0))</f>
        <v>80</v>
      </c>
      <c r="Z2839" s="1">
        <f>IF(OR(TRIM(B2839)="",COUNTIF(Config!$B$15:$B$19,B2839)&gt;0),1,0)+IF(OR(TRIM(C2839)="",COUNTIF(Config!$B$15:$B$19,C2839)&gt;0),1,0)+IF(OR(TRIM(F2839)="",COUNTIF(Config!$B$15:$B$19,F2839)&gt;0),1,0)+IF(OR(TRIM(H2839)="",COUNTIF(Config!$B$15:$B$19,H2839)&gt;0),1,0)+IF(OR(TRIM(E2839)="",COUNTIF(Config!$B$15:$B$19,E2839)&gt;0),1,0)+IF(OR(TRIM(K2839)="",COUNTIF(Config!$B$15:$B$19,K2839)&gt;0),1,0)+IF(OR(TRIM(P2839)="",COUNTIF(Config!$B$15:$B$19,P2839)&gt;0),1,0)+IF(OR(TRIM(R2839)="",COUNTIF(Config!$B$15:$B$19,R2839)&gt;0),1,0)</f>
        <v>0</v>
      </c>
      <c r="AA2839" s="1" cm="1">
        <f t="array" ref="AA2839">SUMPRODUCT(LEN(H2839)-LEN(SUBSTITUTE(H2839,{"0";"1";"2";"3";"4";"5";"6";"7";"8";"9"},"")))</f>
        <v>5</v>
      </c>
      <c r="AC2839" t="str">
        <f t="shared" si="310"/>
        <v>Invalid Phone</v>
      </c>
      <c r="AD2839">
        <f t="shared" si="311"/>
        <v>1</v>
      </c>
      <c r="AE2839">
        <f t="shared" si="312"/>
        <v>0</v>
      </c>
      <c r="AF2839" t="str">
        <f t="shared" si="313"/>
        <v>No</v>
      </c>
      <c r="AG2839">
        <f t="shared" ca="1" si="314"/>
        <v>118</v>
      </c>
      <c r="AH2839" t="str">
        <f ca="1">IF(OR(V2839="",AG2839=""),"Yes",IF(AG2839&gt;Config!$B$41,"Yes","No"))</f>
        <v>No</v>
      </c>
    </row>
    <row r="2840" spans="1:34" x14ac:dyDescent="0.25">
      <c r="A2840" s="1" t="s">
        <v>20309</v>
      </c>
      <c r="B2840" s="1" t="s">
        <v>244</v>
      </c>
      <c r="C2840" s="1" t="s">
        <v>336</v>
      </c>
      <c r="D2840" s="1" t="s">
        <v>20310</v>
      </c>
      <c r="E2840" s="1" t="s">
        <v>35173</v>
      </c>
      <c r="F2840" s="1" t="s">
        <v>20311</v>
      </c>
      <c r="G2840" t="str">
        <f t="shared" si="308"/>
        <v>Valid</v>
      </c>
      <c r="H2840" s="1" t="s">
        <v>8536</v>
      </c>
      <c r="I2840" t="str" cm="1">
        <f t="array" ref="I2840">IF(OR(TRIM(H2840)="",ISNUMBER(SEARCH("#",H2840)),AA2840&lt;Config!$B$8,SUMPRODUCT(--ISNUMBER(SEARCH({"a";"b";"c";"d";"e";"f";"g";"h";"i";"j";"k";"l";"m";"n";"o";"p";"q";"r";"s";"t";"u";"v";"w";"x";"y";"z"},H2840)))&gt;0),"Invalid","Valid")</f>
        <v>Valid</v>
      </c>
      <c r="J2840" s="1" t="s">
        <v>20312</v>
      </c>
      <c r="K2840" s="1" t="s">
        <v>287</v>
      </c>
      <c r="L2840" s="1" t="s">
        <v>179</v>
      </c>
      <c r="M2840" s="1" t="s">
        <v>50</v>
      </c>
      <c r="N2840" s="1" t="s">
        <v>252</v>
      </c>
      <c r="O2840" s="1" t="s">
        <v>180</v>
      </c>
      <c r="P2840" t="s">
        <v>590</v>
      </c>
      <c r="Q2840" s="1" t="s">
        <v>1481</v>
      </c>
      <c r="R2840" s="1" t="s">
        <v>592</v>
      </c>
      <c r="S2840" s="1" t="s">
        <v>20313</v>
      </c>
      <c r="T2840" s="1" t="s">
        <v>20314</v>
      </c>
      <c r="U2840" s="1" t="s">
        <v>20315</v>
      </c>
      <c r="V2840" s="1" t="s">
        <v>6822</v>
      </c>
      <c r="W2840" s="1" t="s">
        <v>186</v>
      </c>
      <c r="X2840" t="str">
        <f t="shared" si="309"/>
        <v>Complete</v>
      </c>
      <c r="Y2840">
        <f>MAX(0,100-IF(G2840="Invalid",Config!$B$5,0)-IF(I2840="Invalid",Config!$B$6,0)-IF(X2840="Incomplete",Config!$B$7,0)-IF(AF2840="Yes",Config!$B$37,0))</f>
        <v>75</v>
      </c>
      <c r="Z2840" s="1">
        <f>IF(OR(TRIM(B2840)="",COUNTIF(Config!$B$15:$B$19,B2840)&gt;0),1,0)+IF(OR(TRIM(C2840)="",COUNTIF(Config!$B$15:$B$19,C2840)&gt;0),1,0)+IF(OR(TRIM(F2840)="",COUNTIF(Config!$B$15:$B$19,F2840)&gt;0),1,0)+IF(OR(TRIM(H2840)="",COUNTIF(Config!$B$15:$B$19,H2840)&gt;0),1,0)+IF(OR(TRIM(E2840)="",COUNTIF(Config!$B$15:$B$19,E2840)&gt;0),1,0)+IF(OR(TRIM(K2840)="",COUNTIF(Config!$B$15:$B$19,K2840)&gt;0),1,0)+IF(OR(TRIM(P2840)="",COUNTIF(Config!$B$15:$B$19,P2840)&gt;0),1,0)+IF(OR(TRIM(R2840)="",COUNTIF(Config!$B$15:$B$19,R2840)&gt;0),1,0)</f>
        <v>0</v>
      </c>
      <c r="AA2840" s="1" cm="1">
        <f t="array" ref="AA2840">SUMPRODUCT(LEN(H2840)-LEN(SUBSTITUTE(H2840,{"0";"1";"2";"3";"4";"5";"6";"7";"8";"9"},"")))</f>
        <v>12</v>
      </c>
      <c r="AC2840" t="str">
        <f t="shared" si="310"/>
        <v>Potential Duplicate</v>
      </c>
      <c r="AD2840">
        <f t="shared" si="311"/>
        <v>1</v>
      </c>
      <c r="AE2840">
        <f t="shared" si="312"/>
        <v>2</v>
      </c>
      <c r="AF2840" t="str">
        <f t="shared" si="313"/>
        <v>Yes</v>
      </c>
      <c r="AG2840">
        <f t="shared" ca="1" si="314"/>
        <v>132</v>
      </c>
      <c r="AH2840" t="str">
        <f ca="1">IF(OR(V2840="",AG2840=""),"Yes",IF(AG2840&gt;Config!$B$41,"Yes","No"))</f>
        <v>No</v>
      </c>
    </row>
    <row r="2841" spans="1:34" x14ac:dyDescent="0.25">
      <c r="A2841" s="1" t="s">
        <v>20316</v>
      </c>
      <c r="B2841" s="1" t="s">
        <v>336</v>
      </c>
      <c r="C2841" s="1" t="s">
        <v>1441</v>
      </c>
      <c r="D2841" s="1" t="s">
        <v>20317</v>
      </c>
      <c r="E2841" s="1" t="s">
        <v>34506</v>
      </c>
      <c r="F2841" s="1" t="s">
        <v>20318</v>
      </c>
      <c r="G2841" t="str">
        <f t="shared" si="308"/>
        <v>Valid</v>
      </c>
      <c r="H2841" s="1" t="s">
        <v>20319</v>
      </c>
      <c r="I2841" t="str" cm="1">
        <f t="array" ref="I2841">IF(OR(TRIM(H2841)="",ISNUMBER(SEARCH("#",H2841)),AA2841&lt;Config!$B$8,SUMPRODUCT(--ISNUMBER(SEARCH({"a";"b";"c";"d";"e";"f";"g";"h";"i";"j";"k";"l";"m";"n";"o";"p";"q";"r";"s";"t";"u";"v";"w";"x";"y";"z"},H2841)))&gt;0),"Invalid","Valid")</f>
        <v>Valid</v>
      </c>
      <c r="J2841" s="1" t="s">
        <v>20320</v>
      </c>
      <c r="K2841" s="1" t="s">
        <v>425</v>
      </c>
      <c r="L2841" s="1" t="s">
        <v>179</v>
      </c>
      <c r="M2841" s="1" t="s">
        <v>391</v>
      </c>
      <c r="N2841" s="1" t="s">
        <v>211</v>
      </c>
      <c r="O2841" s="1" t="s">
        <v>52</v>
      </c>
      <c r="P2841" t="s">
        <v>344</v>
      </c>
      <c r="Q2841" s="1" t="s">
        <v>1199</v>
      </c>
      <c r="R2841" s="1" t="s">
        <v>346</v>
      </c>
      <c r="S2841" s="1" t="s">
        <v>20321</v>
      </c>
      <c r="T2841" s="1" t="s">
        <v>20322</v>
      </c>
      <c r="U2841" s="1" t="s">
        <v>7105</v>
      </c>
      <c r="V2841" s="1" t="s">
        <v>1580</v>
      </c>
      <c r="W2841" s="1" t="s">
        <v>186</v>
      </c>
      <c r="X2841" t="str">
        <f t="shared" si="309"/>
        <v>Complete</v>
      </c>
      <c r="Y2841">
        <f>MAX(0,100-IF(G2841="Invalid",Config!$B$5,0)-IF(I2841="Invalid",Config!$B$6,0)-IF(X2841="Incomplete",Config!$B$7,0)-IF(AF2841="Yes",Config!$B$37,0))</f>
        <v>100</v>
      </c>
      <c r="Z2841" s="1">
        <f>IF(OR(TRIM(B2841)="",COUNTIF(Config!$B$15:$B$19,B2841)&gt;0),1,0)+IF(OR(TRIM(C2841)="",COUNTIF(Config!$B$15:$B$19,C2841)&gt;0),1,0)+IF(OR(TRIM(F2841)="",COUNTIF(Config!$B$15:$B$19,F2841)&gt;0),1,0)+IF(OR(TRIM(H2841)="",COUNTIF(Config!$B$15:$B$19,H2841)&gt;0),1,0)+IF(OR(TRIM(E2841)="",COUNTIF(Config!$B$15:$B$19,E2841)&gt;0),1,0)+IF(OR(TRIM(K2841)="",COUNTIF(Config!$B$15:$B$19,K2841)&gt;0),1,0)+IF(OR(TRIM(P2841)="",COUNTIF(Config!$B$15:$B$19,P2841)&gt;0),1,0)+IF(OR(TRIM(R2841)="",COUNTIF(Config!$B$15:$B$19,R2841)&gt;0),1,0)</f>
        <v>0</v>
      </c>
      <c r="AA2841" s="1" cm="1">
        <f t="array" ref="AA2841">SUMPRODUCT(LEN(H2841)-LEN(SUBSTITUTE(H2841,{"0";"1";"2";"3";"4";"5";"6";"7";"8";"9"},"")))</f>
        <v>10</v>
      </c>
      <c r="AC2841" t="str">
        <f t="shared" si="310"/>
        <v/>
      </c>
      <c r="AD2841">
        <f t="shared" si="311"/>
        <v>1</v>
      </c>
      <c r="AE2841">
        <f t="shared" si="312"/>
        <v>1</v>
      </c>
      <c r="AF2841" t="str">
        <f t="shared" si="313"/>
        <v>No</v>
      </c>
      <c r="AG2841">
        <f t="shared" ca="1" si="314"/>
        <v>251</v>
      </c>
      <c r="AH2841" t="str">
        <f ca="1">IF(OR(V2841="",AG2841=""),"Yes",IF(AG2841&gt;Config!$B$41,"Yes","No"))</f>
        <v>No</v>
      </c>
    </row>
    <row r="2842" spans="1:34" x14ac:dyDescent="0.25">
      <c r="A2842" s="1" t="s">
        <v>20323</v>
      </c>
      <c r="B2842" s="1" t="s">
        <v>1006</v>
      </c>
      <c r="C2842" s="1" t="s">
        <v>985</v>
      </c>
      <c r="D2842" s="1" t="s">
        <v>20324</v>
      </c>
      <c r="E2842" s="1" t="s">
        <v>35196</v>
      </c>
      <c r="F2842" s="1" t="s">
        <v>20325</v>
      </c>
      <c r="G2842" t="str">
        <f t="shared" si="308"/>
        <v>Valid</v>
      </c>
      <c r="H2842" s="1" t="s">
        <v>20326</v>
      </c>
      <c r="I2842" t="str" cm="1">
        <f t="array" ref="I2842">IF(OR(TRIM(H2842)="",ISNUMBER(SEARCH("#",H2842)),AA2842&lt;Config!$B$8,SUMPRODUCT(--ISNUMBER(SEARCH({"a";"b";"c";"d";"e";"f";"g";"h";"i";"j";"k";"l";"m";"n";"o";"p";"q";"r";"s";"t";"u";"v";"w";"x";"y";"z"},H2842)))&gt;0),"Invalid","Valid")</f>
        <v>Valid</v>
      </c>
      <c r="J2842" s="1" t="s">
        <v>20327</v>
      </c>
      <c r="K2842" s="1" t="s">
        <v>287</v>
      </c>
      <c r="L2842" s="1" t="s">
        <v>265</v>
      </c>
      <c r="M2842" s="1" t="s">
        <v>165</v>
      </c>
      <c r="N2842" s="1" t="s">
        <v>358</v>
      </c>
      <c r="O2842" s="1" t="s">
        <v>149</v>
      </c>
      <c r="P2842" t="s">
        <v>53</v>
      </c>
      <c r="Q2842" s="1" t="s">
        <v>197</v>
      </c>
      <c r="R2842" s="1" t="s">
        <v>197</v>
      </c>
      <c r="S2842" s="1" t="s">
        <v>20328</v>
      </c>
      <c r="T2842" s="1" t="s">
        <v>20329</v>
      </c>
      <c r="U2842" s="1" t="s">
        <v>3163</v>
      </c>
      <c r="V2842" s="1" t="s">
        <v>1347</v>
      </c>
      <c r="W2842" s="1" t="s">
        <v>75</v>
      </c>
      <c r="X2842" t="str">
        <f t="shared" si="309"/>
        <v>Complete</v>
      </c>
      <c r="Y2842">
        <f>MAX(0,100-IF(G2842="Invalid",Config!$B$5,0)-IF(I2842="Invalid",Config!$B$6,0)-IF(X2842="Incomplete",Config!$B$7,0)-IF(AF2842="Yes",Config!$B$37,0))</f>
        <v>100</v>
      </c>
      <c r="Z2842" s="1">
        <f>IF(OR(TRIM(B2842)="",COUNTIF(Config!$B$15:$B$19,B2842)&gt;0),1,0)+IF(OR(TRIM(C2842)="",COUNTIF(Config!$B$15:$B$19,C2842)&gt;0),1,0)+IF(OR(TRIM(F2842)="",COUNTIF(Config!$B$15:$B$19,F2842)&gt;0),1,0)+IF(OR(TRIM(H2842)="",COUNTIF(Config!$B$15:$B$19,H2842)&gt;0),1,0)+IF(OR(TRIM(E2842)="",COUNTIF(Config!$B$15:$B$19,E2842)&gt;0),1,0)+IF(OR(TRIM(K2842)="",COUNTIF(Config!$B$15:$B$19,K2842)&gt;0),1,0)+IF(OR(TRIM(P2842)="",COUNTIF(Config!$B$15:$B$19,P2842)&gt;0),1,0)+IF(OR(TRIM(R2842)="",COUNTIF(Config!$B$15:$B$19,R2842)&gt;0),1,0)</f>
        <v>0</v>
      </c>
      <c r="AA2842" s="1" cm="1">
        <f t="array" ref="AA2842">SUMPRODUCT(LEN(H2842)-LEN(SUBSTITUTE(H2842,{"0";"1";"2";"3";"4";"5";"6";"7";"8";"9"},"")))</f>
        <v>12</v>
      </c>
      <c r="AC2842" t="str">
        <f t="shared" si="310"/>
        <v/>
      </c>
      <c r="AD2842">
        <f t="shared" si="311"/>
        <v>1</v>
      </c>
      <c r="AE2842">
        <f t="shared" si="312"/>
        <v>1</v>
      </c>
      <c r="AF2842" t="str">
        <f t="shared" si="313"/>
        <v>No</v>
      </c>
      <c r="AG2842">
        <f t="shared" ca="1" si="314"/>
        <v>37</v>
      </c>
      <c r="AH2842" t="str">
        <f ca="1">IF(OR(V2842="",AG2842=""),"Yes",IF(AG2842&gt;Config!$B$41,"Yes","No"))</f>
        <v>No</v>
      </c>
    </row>
    <row r="2843" spans="1:34" x14ac:dyDescent="0.25">
      <c r="A2843" s="1" t="s">
        <v>20330</v>
      </c>
      <c r="B2843" s="1" t="s">
        <v>444</v>
      </c>
      <c r="C2843" s="1" t="s">
        <v>273</v>
      </c>
      <c r="D2843" s="1" t="s">
        <v>14777</v>
      </c>
      <c r="E2843" s="1" t="s">
        <v>35197</v>
      </c>
      <c r="F2843" s="1" t="s">
        <v>20331</v>
      </c>
      <c r="G2843" t="str">
        <f t="shared" si="308"/>
        <v>Valid</v>
      </c>
      <c r="H2843" s="1" t="s">
        <v>20332</v>
      </c>
      <c r="I2843" t="str" cm="1">
        <f t="array" ref="I2843">IF(OR(TRIM(H2843)="",ISNUMBER(SEARCH("#",H2843)),AA2843&lt;Config!$B$8,SUMPRODUCT(--ISNUMBER(SEARCH({"a";"b";"c";"d";"e";"f";"g";"h";"i";"j";"k";"l";"m";"n";"o";"p";"q";"r";"s";"t";"u";"v";"w";"x";"y";"z"},H2843)))&gt;0),"Invalid","Valid")</f>
        <v>Valid</v>
      </c>
      <c r="J2843" s="1" t="s">
        <v>20333</v>
      </c>
      <c r="K2843" s="1" t="s">
        <v>28</v>
      </c>
      <c r="L2843" s="1" t="s">
        <v>29</v>
      </c>
      <c r="M2843" s="1" t="s">
        <v>50</v>
      </c>
      <c r="N2843" s="1" t="s">
        <v>211</v>
      </c>
      <c r="O2843" s="1" t="s">
        <v>69</v>
      </c>
      <c r="P2843" t="s">
        <v>104</v>
      </c>
      <c r="Q2843" s="1" t="s">
        <v>302</v>
      </c>
      <c r="R2843" s="1" t="s">
        <v>105</v>
      </c>
      <c r="S2843" s="1" t="s">
        <v>20334</v>
      </c>
      <c r="T2843" s="1" t="s">
        <v>20335</v>
      </c>
      <c r="U2843" s="1" t="s">
        <v>4818</v>
      </c>
      <c r="V2843" s="1" t="s">
        <v>20336</v>
      </c>
      <c r="W2843" s="1" t="s">
        <v>33823</v>
      </c>
      <c r="X2843" t="str">
        <f t="shared" si="309"/>
        <v>Complete</v>
      </c>
      <c r="Y2843">
        <f>MAX(0,100-IF(G2843="Invalid",Config!$B$5,0)-IF(I2843="Invalid",Config!$B$6,0)-IF(X2843="Incomplete",Config!$B$7,0)-IF(AF2843="Yes",Config!$B$37,0))</f>
        <v>100</v>
      </c>
      <c r="Z2843" s="1">
        <f>IF(OR(TRIM(B2843)="",COUNTIF(Config!$B$15:$B$19,B2843)&gt;0),1,0)+IF(OR(TRIM(C2843)="",COUNTIF(Config!$B$15:$B$19,C2843)&gt;0),1,0)+IF(OR(TRIM(F2843)="",COUNTIF(Config!$B$15:$B$19,F2843)&gt;0),1,0)+IF(OR(TRIM(H2843)="",COUNTIF(Config!$B$15:$B$19,H2843)&gt;0),1,0)+IF(OR(TRIM(E2843)="",COUNTIF(Config!$B$15:$B$19,E2843)&gt;0),1,0)+IF(OR(TRIM(K2843)="",COUNTIF(Config!$B$15:$B$19,K2843)&gt;0),1,0)+IF(OR(TRIM(P2843)="",COUNTIF(Config!$B$15:$B$19,P2843)&gt;0),1,0)+IF(OR(TRIM(R2843)="",COUNTIF(Config!$B$15:$B$19,R2843)&gt;0),1,0)</f>
        <v>0</v>
      </c>
      <c r="AA2843" s="1" cm="1">
        <f t="array" ref="AA2843">SUMPRODUCT(LEN(H2843)-LEN(SUBSTITUTE(H2843,{"0";"1";"2";"3";"4";"5";"6";"7";"8";"9"},"")))</f>
        <v>11</v>
      </c>
      <c r="AC2843" t="str">
        <f t="shared" si="310"/>
        <v/>
      </c>
      <c r="AD2843">
        <f t="shared" si="311"/>
        <v>1</v>
      </c>
      <c r="AE2843">
        <f t="shared" si="312"/>
        <v>1</v>
      </c>
      <c r="AF2843" t="str">
        <f t="shared" si="313"/>
        <v>No</v>
      </c>
      <c r="AG2843" t="str">
        <f t="shared" ca="1" si="314"/>
        <v/>
      </c>
      <c r="AH2843" t="str">
        <f ca="1">IF(OR(V2843="",AG2843=""),"Yes",IF(AG2843&gt;Config!$B$41,"Yes","No"))</f>
        <v>Yes</v>
      </c>
    </row>
    <row r="2844" spans="1:34" x14ac:dyDescent="0.25">
      <c r="A2844" s="1" t="s">
        <v>20337</v>
      </c>
      <c r="B2844" s="1" t="s">
        <v>229</v>
      </c>
      <c r="C2844" s="1" t="s">
        <v>308</v>
      </c>
      <c r="D2844" s="1" t="s">
        <v>20338</v>
      </c>
      <c r="E2844" s="1" t="s">
        <v>35198</v>
      </c>
      <c r="F2844" s="1" t="s">
        <v>20339</v>
      </c>
      <c r="G2844" t="str">
        <f t="shared" si="308"/>
        <v>Valid</v>
      </c>
      <c r="H2844" s="1" t="s">
        <v>20340</v>
      </c>
      <c r="I2844" t="str" cm="1">
        <f t="array" ref="I2844">IF(OR(TRIM(H2844)="",ISNUMBER(SEARCH("#",H2844)),AA2844&lt;Config!$B$8,SUMPRODUCT(--ISNUMBER(SEARCH({"a";"b";"c";"d";"e";"f";"g";"h";"i";"j";"k";"l";"m";"n";"o";"p";"q";"r";"s";"t";"u";"v";"w";"x";"y";"z"},H2844)))&gt;0),"Invalid","Valid")</f>
        <v>Valid</v>
      </c>
      <c r="J2844" s="1" t="s">
        <v>20341</v>
      </c>
      <c r="K2844" s="1" t="s">
        <v>481</v>
      </c>
      <c r="L2844" s="1" t="s">
        <v>84</v>
      </c>
      <c r="M2844" s="1" t="s">
        <v>85</v>
      </c>
      <c r="N2844" s="1" t="s">
        <v>68</v>
      </c>
      <c r="O2844" s="1" t="s">
        <v>32</v>
      </c>
      <c r="P2844" t="s">
        <v>53</v>
      </c>
      <c r="Q2844" s="1" t="s">
        <v>55</v>
      </c>
      <c r="R2844" s="1" t="s">
        <v>70</v>
      </c>
      <c r="S2844" s="1" t="s">
        <v>13610</v>
      </c>
      <c r="T2844" s="1" t="s">
        <v>20342</v>
      </c>
      <c r="U2844" s="1" t="s">
        <v>20343</v>
      </c>
      <c r="V2844" s="1" t="s">
        <v>140</v>
      </c>
      <c r="W2844" s="1" t="s">
        <v>40</v>
      </c>
      <c r="X2844" t="str">
        <f t="shared" si="309"/>
        <v>Complete</v>
      </c>
      <c r="Y2844">
        <f>MAX(0,100-IF(G2844="Invalid",Config!$B$5,0)-IF(I2844="Invalid",Config!$B$6,0)-IF(X2844="Incomplete",Config!$B$7,0)-IF(AF2844="Yes",Config!$B$37,0))</f>
        <v>100</v>
      </c>
      <c r="Z2844" s="1">
        <f>IF(OR(TRIM(B2844)="",COUNTIF(Config!$B$15:$B$19,B2844)&gt;0),1,0)+IF(OR(TRIM(C2844)="",COUNTIF(Config!$B$15:$B$19,C2844)&gt;0),1,0)+IF(OR(TRIM(F2844)="",COUNTIF(Config!$B$15:$B$19,F2844)&gt;0),1,0)+IF(OR(TRIM(H2844)="",COUNTIF(Config!$B$15:$B$19,H2844)&gt;0),1,0)+IF(OR(TRIM(E2844)="",COUNTIF(Config!$B$15:$B$19,E2844)&gt;0),1,0)+IF(OR(TRIM(K2844)="",COUNTIF(Config!$B$15:$B$19,K2844)&gt;0),1,0)+IF(OR(TRIM(P2844)="",COUNTIF(Config!$B$15:$B$19,P2844)&gt;0),1,0)+IF(OR(TRIM(R2844)="",COUNTIF(Config!$B$15:$B$19,R2844)&gt;0),1,0)</f>
        <v>0</v>
      </c>
      <c r="AA2844" s="1" cm="1">
        <f t="array" ref="AA2844">SUMPRODUCT(LEN(H2844)-LEN(SUBSTITUTE(H2844,{"0";"1";"2";"3";"4";"5";"6";"7";"8";"9"},"")))</f>
        <v>12</v>
      </c>
      <c r="AC2844" t="str">
        <f t="shared" si="310"/>
        <v/>
      </c>
      <c r="AD2844">
        <f t="shared" si="311"/>
        <v>1</v>
      </c>
      <c r="AE2844">
        <f t="shared" si="312"/>
        <v>1</v>
      </c>
      <c r="AF2844" t="str">
        <f t="shared" si="313"/>
        <v>No</v>
      </c>
      <c r="AG2844">
        <f t="shared" ca="1" si="314"/>
        <v>37</v>
      </c>
      <c r="AH2844" t="str">
        <f ca="1">IF(OR(V2844="",AG2844=""),"Yes",IF(AG2844&gt;Config!$B$41,"Yes","No"))</f>
        <v>No</v>
      </c>
    </row>
    <row r="2845" spans="1:34" x14ac:dyDescent="0.25">
      <c r="A2845" s="1" t="s">
        <v>11421</v>
      </c>
      <c r="B2845" s="1" t="s">
        <v>431</v>
      </c>
      <c r="C2845" s="1" t="s">
        <v>432</v>
      </c>
      <c r="D2845" s="1" t="s">
        <v>433</v>
      </c>
      <c r="E2845" s="1" t="s">
        <v>35199</v>
      </c>
      <c r="F2845" s="1" t="s">
        <v>20344</v>
      </c>
      <c r="G2845" t="str">
        <f t="shared" si="308"/>
        <v>Valid</v>
      </c>
      <c r="H2845" s="1" t="s">
        <v>20345</v>
      </c>
      <c r="I2845" t="str" cm="1">
        <f t="array" ref="I2845">IF(OR(TRIM(H2845)="",ISNUMBER(SEARCH("#",H2845)),AA2845&lt;Config!$B$8,SUMPRODUCT(--ISNUMBER(SEARCH({"a";"b";"c";"d";"e";"f";"g";"h";"i";"j";"k";"l";"m";"n";"o";"p";"q";"r";"s";"t";"u";"v";"w";"x";"y";"z"},H2845)))&gt;0),"Invalid","Valid")</f>
        <v>Valid</v>
      </c>
      <c r="J2845" s="1" t="s">
        <v>20346</v>
      </c>
      <c r="K2845" s="1" t="s">
        <v>722</v>
      </c>
      <c r="L2845" s="1" t="s">
        <v>179</v>
      </c>
      <c r="M2845" s="1" t="s">
        <v>33825</v>
      </c>
      <c r="N2845" s="1" t="s">
        <v>31</v>
      </c>
      <c r="O2845" s="1" t="s">
        <v>149</v>
      </c>
      <c r="P2845" t="s">
        <v>104</v>
      </c>
      <c r="Q2845" s="1" t="s">
        <v>302</v>
      </c>
      <c r="R2845" s="1" t="s">
        <v>105</v>
      </c>
      <c r="S2845" s="1" t="s">
        <v>20347</v>
      </c>
      <c r="T2845" s="1" t="s">
        <v>20348</v>
      </c>
      <c r="U2845" s="1" t="s">
        <v>8485</v>
      </c>
      <c r="V2845" s="1" t="s">
        <v>1220</v>
      </c>
      <c r="W2845" s="1" t="s">
        <v>33823</v>
      </c>
      <c r="X2845" t="str">
        <f t="shared" si="309"/>
        <v>Complete</v>
      </c>
      <c r="Y2845">
        <f>MAX(0,100-IF(G2845="Invalid",Config!$B$5,0)-IF(I2845="Invalid",Config!$B$6,0)-IF(X2845="Incomplete",Config!$B$7,0)-IF(AF2845="Yes",Config!$B$37,0))</f>
        <v>100</v>
      </c>
      <c r="Z2845" s="1">
        <f>IF(OR(TRIM(B2845)="",COUNTIF(Config!$B$15:$B$19,B2845)&gt;0),1,0)+IF(OR(TRIM(C2845)="",COUNTIF(Config!$B$15:$B$19,C2845)&gt;0),1,0)+IF(OR(TRIM(F2845)="",COUNTIF(Config!$B$15:$B$19,F2845)&gt;0),1,0)+IF(OR(TRIM(H2845)="",COUNTIF(Config!$B$15:$B$19,H2845)&gt;0),1,0)+IF(OR(TRIM(E2845)="",COUNTIF(Config!$B$15:$B$19,E2845)&gt;0),1,0)+IF(OR(TRIM(K2845)="",COUNTIF(Config!$B$15:$B$19,K2845)&gt;0),1,0)+IF(OR(TRIM(P2845)="",COUNTIF(Config!$B$15:$B$19,P2845)&gt;0),1,0)+IF(OR(TRIM(R2845)="",COUNTIF(Config!$B$15:$B$19,R2845)&gt;0),1,0)</f>
        <v>0</v>
      </c>
      <c r="AA2845" s="1" cm="1">
        <f t="array" ref="AA2845">SUMPRODUCT(LEN(H2845)-LEN(SUBSTITUTE(H2845,{"0";"1";"2";"3";"4";"5";"6";"7";"8";"9"},"")))</f>
        <v>11</v>
      </c>
      <c r="AC2845" t="str">
        <f t="shared" si="310"/>
        <v/>
      </c>
      <c r="AD2845">
        <f t="shared" si="311"/>
        <v>1</v>
      </c>
      <c r="AE2845">
        <f t="shared" si="312"/>
        <v>1</v>
      </c>
      <c r="AF2845" t="str">
        <f t="shared" si="313"/>
        <v>No</v>
      </c>
      <c r="AG2845">
        <f t="shared" ca="1" si="314"/>
        <v>317</v>
      </c>
      <c r="AH2845" t="str">
        <f ca="1">IF(OR(V2845="",AG2845=""),"Yes",IF(AG2845&gt;Config!$B$41,"Yes","No"))</f>
        <v>No</v>
      </c>
    </row>
    <row r="2846" spans="1:34" x14ac:dyDescent="0.25">
      <c r="A2846" s="1" t="s">
        <v>20349</v>
      </c>
      <c r="B2846" s="1" t="s">
        <v>1006</v>
      </c>
      <c r="C2846" s="1" t="s">
        <v>620</v>
      </c>
      <c r="D2846" s="1" t="s">
        <v>20350</v>
      </c>
      <c r="E2846" s="1" t="s">
        <v>35200</v>
      </c>
      <c r="F2846" s="1" t="s">
        <v>20351</v>
      </c>
      <c r="G2846" t="str">
        <f t="shared" si="308"/>
        <v>Valid</v>
      </c>
      <c r="H2846" s="1" t="s">
        <v>20352</v>
      </c>
      <c r="I2846" t="str" cm="1">
        <f t="array" ref="I2846">IF(OR(TRIM(H2846)="",ISNUMBER(SEARCH("#",H2846)),AA2846&lt;Config!$B$8,SUMPRODUCT(--ISNUMBER(SEARCH({"a";"b";"c";"d";"e";"f";"g";"h";"i";"j";"k";"l";"m";"n";"o";"p";"q";"r";"s";"t";"u";"v";"w";"x";"y";"z"},H2846)))&gt;0),"Invalid","Valid")</f>
        <v>Valid</v>
      </c>
      <c r="J2846" s="1" t="s">
        <v>20353</v>
      </c>
      <c r="K2846" s="1" t="s">
        <v>250</v>
      </c>
      <c r="L2846" s="1" t="s">
        <v>179</v>
      </c>
      <c r="M2846" s="1" t="s">
        <v>103</v>
      </c>
      <c r="N2846" s="1" t="s">
        <v>211</v>
      </c>
      <c r="O2846" s="1" t="s">
        <v>149</v>
      </c>
      <c r="P2846" t="s">
        <v>344</v>
      </c>
      <c r="Q2846" s="1" t="s">
        <v>345</v>
      </c>
      <c r="R2846" s="1" t="s">
        <v>971</v>
      </c>
      <c r="S2846" s="1" t="s">
        <v>8184</v>
      </c>
      <c r="T2846" s="1" t="s">
        <v>20354</v>
      </c>
      <c r="U2846" s="1" t="s">
        <v>3512</v>
      </c>
      <c r="V2846" s="1" t="s">
        <v>20355</v>
      </c>
      <c r="W2846" s="1" t="s">
        <v>141</v>
      </c>
      <c r="X2846" t="str">
        <f t="shared" si="309"/>
        <v>Complete</v>
      </c>
      <c r="Y2846">
        <f>MAX(0,100-IF(G2846="Invalid",Config!$B$5,0)-IF(I2846="Invalid",Config!$B$6,0)-IF(X2846="Incomplete",Config!$B$7,0)-IF(AF2846="Yes",Config!$B$37,0))</f>
        <v>100</v>
      </c>
      <c r="Z2846" s="1">
        <f>IF(OR(TRIM(B2846)="",COUNTIF(Config!$B$15:$B$19,B2846)&gt;0),1,0)+IF(OR(TRIM(C2846)="",COUNTIF(Config!$B$15:$B$19,C2846)&gt;0),1,0)+IF(OR(TRIM(F2846)="",COUNTIF(Config!$B$15:$B$19,F2846)&gt;0),1,0)+IF(OR(TRIM(H2846)="",COUNTIF(Config!$B$15:$B$19,H2846)&gt;0),1,0)+IF(OR(TRIM(E2846)="",COUNTIF(Config!$B$15:$B$19,E2846)&gt;0),1,0)+IF(OR(TRIM(K2846)="",COUNTIF(Config!$B$15:$B$19,K2846)&gt;0),1,0)+IF(OR(TRIM(P2846)="",COUNTIF(Config!$B$15:$B$19,P2846)&gt;0),1,0)+IF(OR(TRIM(R2846)="",COUNTIF(Config!$B$15:$B$19,R2846)&gt;0),1,0)</f>
        <v>0</v>
      </c>
      <c r="AA2846" s="1" cm="1">
        <f t="array" ref="AA2846">SUMPRODUCT(LEN(H2846)-LEN(SUBSTITUTE(H2846,{"0";"1";"2";"3";"4";"5";"6";"7";"8";"9"},"")))</f>
        <v>11</v>
      </c>
      <c r="AC2846" t="str">
        <f t="shared" si="310"/>
        <v/>
      </c>
      <c r="AD2846">
        <f t="shared" si="311"/>
        <v>1</v>
      </c>
      <c r="AE2846">
        <f t="shared" si="312"/>
        <v>1</v>
      </c>
      <c r="AF2846" t="str">
        <f t="shared" si="313"/>
        <v>No</v>
      </c>
      <c r="AG2846">
        <f t="shared" ca="1" si="314"/>
        <v>115</v>
      </c>
      <c r="AH2846" t="str">
        <f ca="1">IF(OR(V2846="",AG2846=""),"Yes",IF(AG2846&gt;Config!$B$41,"Yes","No"))</f>
        <v>No</v>
      </c>
    </row>
    <row r="2847" spans="1:34" x14ac:dyDescent="0.25">
      <c r="A2847" s="1" t="s">
        <v>20356</v>
      </c>
      <c r="B2847" s="1" t="s">
        <v>631</v>
      </c>
      <c r="C2847" s="1" t="s">
        <v>97</v>
      </c>
      <c r="D2847" s="1" t="s">
        <v>20357</v>
      </c>
      <c r="E2847" s="1" t="s">
        <v>33935</v>
      </c>
      <c r="F2847" s="1" t="s">
        <v>20358</v>
      </c>
      <c r="G2847" t="str">
        <f t="shared" si="308"/>
        <v>Valid</v>
      </c>
      <c r="H2847" s="1" t="s">
        <v>20359</v>
      </c>
      <c r="I2847" t="str" cm="1">
        <f t="array" ref="I2847">IF(OR(TRIM(H2847)="",ISNUMBER(SEARCH("#",H2847)),AA2847&lt;Config!$B$8,SUMPRODUCT(--ISNUMBER(SEARCH({"a";"b";"c";"d";"e";"f";"g";"h";"i";"j";"k";"l";"m";"n";"o";"p";"q";"r";"s";"t";"u";"v";"w";"x";"y";"z"},H2847)))&gt;0),"Invalid","Valid")</f>
        <v>Valid</v>
      </c>
      <c r="J2847" s="1" t="s">
        <v>20360</v>
      </c>
      <c r="K2847" s="1" t="s">
        <v>147</v>
      </c>
      <c r="L2847" s="1" t="s">
        <v>102</v>
      </c>
      <c r="M2847" s="1" t="s">
        <v>85</v>
      </c>
      <c r="N2847" s="1" t="s">
        <v>252</v>
      </c>
      <c r="O2847" s="1" t="s">
        <v>52</v>
      </c>
      <c r="P2847" t="s">
        <v>53</v>
      </c>
      <c r="Q2847" s="1" t="s">
        <v>197</v>
      </c>
      <c r="R2847" s="1" t="s">
        <v>415</v>
      </c>
      <c r="S2847" s="1" t="s">
        <v>20361</v>
      </c>
      <c r="T2847" s="1" t="s">
        <v>20362</v>
      </c>
      <c r="U2847" s="1" t="s">
        <v>1127</v>
      </c>
      <c r="V2847" s="1" t="s">
        <v>140</v>
      </c>
      <c r="W2847" s="1" t="s">
        <v>94</v>
      </c>
      <c r="X2847" t="str">
        <f t="shared" si="309"/>
        <v>Complete</v>
      </c>
      <c r="Y2847">
        <f>MAX(0,100-IF(G2847="Invalid",Config!$B$5,0)-IF(I2847="Invalid",Config!$B$6,0)-IF(X2847="Incomplete",Config!$B$7,0)-IF(AF2847="Yes",Config!$B$37,0))</f>
        <v>100</v>
      </c>
      <c r="Z2847" s="1">
        <f>IF(OR(TRIM(B2847)="",COUNTIF(Config!$B$15:$B$19,B2847)&gt;0),1,0)+IF(OR(TRIM(C2847)="",COUNTIF(Config!$B$15:$B$19,C2847)&gt;0),1,0)+IF(OR(TRIM(F2847)="",COUNTIF(Config!$B$15:$B$19,F2847)&gt;0),1,0)+IF(OR(TRIM(H2847)="",COUNTIF(Config!$B$15:$B$19,H2847)&gt;0),1,0)+IF(OR(TRIM(E2847)="",COUNTIF(Config!$B$15:$B$19,E2847)&gt;0),1,0)+IF(OR(TRIM(K2847)="",COUNTIF(Config!$B$15:$B$19,K2847)&gt;0),1,0)+IF(OR(TRIM(P2847)="",COUNTIF(Config!$B$15:$B$19,P2847)&gt;0),1,0)+IF(OR(TRIM(R2847)="",COUNTIF(Config!$B$15:$B$19,R2847)&gt;0),1,0)</f>
        <v>0</v>
      </c>
      <c r="AA2847" s="1" cm="1">
        <f t="array" ref="AA2847">SUMPRODUCT(LEN(H2847)-LEN(SUBSTITUTE(H2847,{"0";"1";"2";"3";"4";"5";"6";"7";"8";"9"},"")))</f>
        <v>10</v>
      </c>
      <c r="AC2847" t="str">
        <f t="shared" si="310"/>
        <v/>
      </c>
      <c r="AD2847">
        <f t="shared" si="311"/>
        <v>1</v>
      </c>
      <c r="AE2847">
        <f t="shared" si="312"/>
        <v>1</v>
      </c>
      <c r="AF2847" t="str">
        <f t="shared" si="313"/>
        <v>No</v>
      </c>
      <c r="AG2847">
        <f t="shared" ca="1" si="314"/>
        <v>37</v>
      </c>
      <c r="AH2847" t="str">
        <f ca="1">IF(OR(V2847="",AG2847=""),"Yes",IF(AG2847&gt;Config!$B$41,"Yes","No"))</f>
        <v>No</v>
      </c>
    </row>
    <row r="2848" spans="1:34" x14ac:dyDescent="0.25">
      <c r="A2848" s="1" t="s">
        <v>20363</v>
      </c>
      <c r="B2848" s="1" t="s">
        <v>1582</v>
      </c>
      <c r="C2848" s="1" t="s">
        <v>245</v>
      </c>
      <c r="D2848" s="1" t="s">
        <v>20364</v>
      </c>
      <c r="E2848" s="1" t="s">
        <v>35201</v>
      </c>
      <c r="F2848" s="1" t="s">
        <v>20365</v>
      </c>
      <c r="G2848" t="str">
        <f t="shared" si="308"/>
        <v>Valid</v>
      </c>
      <c r="H2848" s="1" t="s">
        <v>20366</v>
      </c>
      <c r="I2848" t="str" cm="1">
        <f t="array" ref="I2848">IF(OR(TRIM(H2848)="",ISNUMBER(SEARCH("#",H2848)),AA2848&lt;Config!$B$8,SUMPRODUCT(--ISNUMBER(SEARCH({"a";"b";"c";"d";"e";"f";"g";"h";"i";"j";"k";"l";"m";"n";"o";"p";"q";"r";"s";"t";"u";"v";"w";"x";"y";"z"},H2848)))&gt;0),"Invalid","Valid")</f>
        <v>Valid</v>
      </c>
      <c r="J2848" s="1" t="s">
        <v>20367</v>
      </c>
      <c r="K2848" s="1" t="s">
        <v>133</v>
      </c>
      <c r="L2848" s="1" t="s">
        <v>102</v>
      </c>
      <c r="M2848" s="1" t="s">
        <v>165</v>
      </c>
      <c r="N2848" s="1" t="s">
        <v>31</v>
      </c>
      <c r="O2848" s="1" t="s">
        <v>196</v>
      </c>
      <c r="P2848" t="s">
        <v>53</v>
      </c>
      <c r="Q2848" s="1" t="s">
        <v>150</v>
      </c>
      <c r="R2848" s="1" t="s">
        <v>150</v>
      </c>
      <c r="S2848" s="1" t="s">
        <v>20368</v>
      </c>
      <c r="T2848" s="1" t="s">
        <v>20369</v>
      </c>
      <c r="U2848" s="1" t="s">
        <v>291</v>
      </c>
      <c r="V2848" s="1" t="s">
        <v>20370</v>
      </c>
      <c r="W2848" s="1" t="s">
        <v>60</v>
      </c>
      <c r="X2848" t="str">
        <f t="shared" si="309"/>
        <v>Complete</v>
      </c>
      <c r="Y2848">
        <f>MAX(0,100-IF(G2848="Invalid",Config!$B$5,0)-IF(I2848="Invalid",Config!$B$6,0)-IF(X2848="Incomplete",Config!$B$7,0)-IF(AF2848="Yes",Config!$B$37,0))</f>
        <v>100</v>
      </c>
      <c r="Z2848" s="1">
        <f>IF(OR(TRIM(B2848)="",COUNTIF(Config!$B$15:$B$19,B2848)&gt;0),1,0)+IF(OR(TRIM(C2848)="",COUNTIF(Config!$B$15:$B$19,C2848)&gt;0),1,0)+IF(OR(TRIM(F2848)="",COUNTIF(Config!$B$15:$B$19,F2848)&gt;0),1,0)+IF(OR(TRIM(H2848)="",COUNTIF(Config!$B$15:$B$19,H2848)&gt;0),1,0)+IF(OR(TRIM(E2848)="",COUNTIF(Config!$B$15:$B$19,E2848)&gt;0),1,0)+IF(OR(TRIM(K2848)="",COUNTIF(Config!$B$15:$B$19,K2848)&gt;0),1,0)+IF(OR(TRIM(P2848)="",COUNTIF(Config!$B$15:$B$19,P2848)&gt;0),1,0)+IF(OR(TRIM(R2848)="",COUNTIF(Config!$B$15:$B$19,R2848)&gt;0),1,0)</f>
        <v>0</v>
      </c>
      <c r="AA2848" s="1" cm="1">
        <f t="array" ref="AA2848">SUMPRODUCT(LEN(H2848)-LEN(SUBSTITUTE(H2848,{"0";"1";"2";"3";"4";"5";"6";"7";"8";"9"},"")))</f>
        <v>12</v>
      </c>
      <c r="AC2848" t="str">
        <f t="shared" si="310"/>
        <v/>
      </c>
      <c r="AD2848">
        <f t="shared" si="311"/>
        <v>1</v>
      </c>
      <c r="AE2848">
        <f t="shared" si="312"/>
        <v>1</v>
      </c>
      <c r="AF2848" t="str">
        <f t="shared" si="313"/>
        <v>No</v>
      </c>
      <c r="AG2848">
        <f t="shared" ca="1" si="314"/>
        <v>659</v>
      </c>
      <c r="AH2848" t="str">
        <f ca="1">IF(OR(V2848="",AG2848=""),"Yes",IF(AG2848&gt;Config!$B$41,"Yes","No"))</f>
        <v>Yes</v>
      </c>
    </row>
    <row r="2849" spans="1:34" x14ac:dyDescent="0.25">
      <c r="A2849" s="1" t="s">
        <v>20371</v>
      </c>
      <c r="B2849" s="1" t="s">
        <v>1982</v>
      </c>
      <c r="C2849" s="1" t="s">
        <v>43</v>
      </c>
      <c r="D2849" s="1" t="s">
        <v>17215</v>
      </c>
      <c r="E2849" s="1" t="s">
        <v>33829</v>
      </c>
      <c r="F2849" s="1" t="s">
        <v>20372</v>
      </c>
      <c r="G2849" t="str">
        <f t="shared" si="308"/>
        <v>Valid</v>
      </c>
      <c r="H2849" s="1" t="s">
        <v>20373</v>
      </c>
      <c r="I2849" t="str" cm="1">
        <f t="array" ref="I2849">IF(OR(TRIM(H2849)="",ISNUMBER(SEARCH("#",H2849)),AA2849&lt;Config!$B$8,SUMPRODUCT(--ISNUMBER(SEARCH({"a";"b";"c";"d";"e";"f";"g";"h";"i";"j";"k";"l";"m";"n";"o";"p";"q";"r";"s";"t";"u";"v";"w";"x";"y";"z"},H2849)))&gt;0),"Invalid","Valid")</f>
        <v>Valid</v>
      </c>
      <c r="J2849" s="1" t="s">
        <v>20374</v>
      </c>
      <c r="K2849" s="1" t="s">
        <v>378</v>
      </c>
      <c r="L2849" s="1" t="s">
        <v>450</v>
      </c>
      <c r="M2849" s="1" t="s">
        <v>343</v>
      </c>
      <c r="N2849" s="1" t="s">
        <v>437</v>
      </c>
      <c r="O2849" s="1" t="s">
        <v>69</v>
      </c>
      <c r="P2849" t="s">
        <v>344</v>
      </c>
      <c r="Q2849" s="1" t="s">
        <v>345</v>
      </c>
      <c r="R2849" s="1" t="s">
        <v>971</v>
      </c>
      <c r="S2849" s="1" t="s">
        <v>20375</v>
      </c>
      <c r="T2849" s="1" t="s">
        <v>20376</v>
      </c>
      <c r="U2849" s="1" t="s">
        <v>20377</v>
      </c>
      <c r="V2849" s="1" t="s">
        <v>6610</v>
      </c>
      <c r="W2849" s="1" t="s">
        <v>384</v>
      </c>
      <c r="X2849" t="str">
        <f t="shared" si="309"/>
        <v>Incomplete</v>
      </c>
      <c r="Y2849">
        <f>MAX(0,100-IF(G2849="Invalid",Config!$B$5,0)-IF(I2849="Invalid",Config!$B$6,0)-IF(X2849="Incomplete",Config!$B$7,0)-IF(AF2849="Yes",Config!$B$37,0))</f>
        <v>60</v>
      </c>
      <c r="Z2849" s="1">
        <f>IF(OR(TRIM(B2849)="",COUNTIF(Config!$B$15:$B$19,B2849)&gt;0),1,0)+IF(OR(TRIM(C2849)="",COUNTIF(Config!$B$15:$B$19,C2849)&gt;0),1,0)+IF(OR(TRIM(F2849)="",COUNTIF(Config!$B$15:$B$19,F2849)&gt;0),1,0)+IF(OR(TRIM(H2849)="",COUNTIF(Config!$B$15:$B$19,H2849)&gt;0),1,0)+IF(OR(TRIM(E2849)="",COUNTIF(Config!$B$15:$B$19,E2849)&gt;0),1,0)+IF(OR(TRIM(K2849)="",COUNTIF(Config!$B$15:$B$19,K2849)&gt;0),1,0)+IF(OR(TRIM(P2849)="",COUNTIF(Config!$B$15:$B$19,P2849)&gt;0),1,0)+IF(OR(TRIM(R2849)="",COUNTIF(Config!$B$15:$B$19,R2849)&gt;0),1,0)</f>
        <v>1</v>
      </c>
      <c r="AA2849" s="1" cm="1">
        <f t="array" ref="AA2849">SUMPRODUCT(LEN(H2849)-LEN(SUBSTITUTE(H2849,{"0";"1";"2";"3";"4";"5";"6";"7";"8";"9"},"")))</f>
        <v>10</v>
      </c>
      <c r="AC2849" t="str">
        <f t="shared" si="310"/>
        <v>Incomplete Profile</v>
      </c>
      <c r="AD2849">
        <f t="shared" si="311"/>
        <v>1</v>
      </c>
      <c r="AE2849">
        <f t="shared" si="312"/>
        <v>1</v>
      </c>
      <c r="AF2849" t="str">
        <f t="shared" si="313"/>
        <v>No</v>
      </c>
      <c r="AG2849">
        <f t="shared" ca="1" si="314"/>
        <v>342</v>
      </c>
      <c r="AH2849" t="str">
        <f ca="1">IF(OR(V2849="",AG2849=""),"Yes",IF(AG2849&gt;Config!$B$41,"Yes","No"))</f>
        <v>No</v>
      </c>
    </row>
    <row r="2850" spans="1:34" x14ac:dyDescent="0.25">
      <c r="A2850" s="1" t="s">
        <v>20378</v>
      </c>
      <c r="B2850" s="1" t="s">
        <v>218</v>
      </c>
      <c r="C2850" s="1" t="s">
        <v>956</v>
      </c>
      <c r="D2850" s="1" t="s">
        <v>20379</v>
      </c>
      <c r="E2850" s="1" t="s">
        <v>35202</v>
      </c>
      <c r="F2850" s="1" t="s">
        <v>20380</v>
      </c>
      <c r="G2850" t="str">
        <f t="shared" si="308"/>
        <v>Valid</v>
      </c>
      <c r="H2850" s="1" t="s">
        <v>20381</v>
      </c>
      <c r="I2850" t="str" cm="1">
        <f t="array" ref="I2850">IF(OR(TRIM(H2850)="",ISNUMBER(SEARCH("#",H2850)),AA2850&lt;Config!$B$8,SUMPRODUCT(--ISNUMBER(SEARCH({"a";"b";"c";"d";"e";"f";"g";"h";"i";"j";"k";"l";"m";"n";"o";"p";"q";"r";"s";"t";"u";"v";"w";"x";"y";"z"},H2850)))&gt;0),"Invalid","Valid")</f>
        <v>Valid</v>
      </c>
      <c r="J2850" s="1" t="s">
        <v>20382</v>
      </c>
      <c r="K2850" s="1" t="s">
        <v>163</v>
      </c>
      <c r="L2850" s="1" t="s">
        <v>102</v>
      </c>
      <c r="M2850" s="1" t="s">
        <v>235</v>
      </c>
      <c r="N2850" s="1" t="s">
        <v>31</v>
      </c>
      <c r="O2850" s="1" t="s">
        <v>180</v>
      </c>
      <c r="P2850" t="s">
        <v>53</v>
      </c>
      <c r="Q2850" s="1" t="s">
        <v>54</v>
      </c>
      <c r="R2850" s="1" t="s">
        <v>197</v>
      </c>
      <c r="S2850" s="1" t="s">
        <v>10411</v>
      </c>
      <c r="T2850" s="1" t="s">
        <v>20383</v>
      </c>
      <c r="U2850" s="1" t="s">
        <v>93</v>
      </c>
      <c r="V2850" s="1" t="s">
        <v>1804</v>
      </c>
      <c r="W2850" s="1" t="s">
        <v>202</v>
      </c>
      <c r="X2850" t="str">
        <f t="shared" si="309"/>
        <v>Complete</v>
      </c>
      <c r="Y2850">
        <f>MAX(0,100-IF(G2850="Invalid",Config!$B$5,0)-IF(I2850="Invalid",Config!$B$6,0)-IF(X2850="Incomplete",Config!$B$7,0)-IF(AF2850="Yes",Config!$B$37,0))</f>
        <v>100</v>
      </c>
      <c r="Z2850" s="1">
        <f>IF(OR(TRIM(B2850)="",COUNTIF(Config!$B$15:$B$19,B2850)&gt;0),1,0)+IF(OR(TRIM(C2850)="",COUNTIF(Config!$B$15:$B$19,C2850)&gt;0),1,0)+IF(OR(TRIM(F2850)="",COUNTIF(Config!$B$15:$B$19,F2850)&gt;0),1,0)+IF(OR(TRIM(H2850)="",COUNTIF(Config!$B$15:$B$19,H2850)&gt;0),1,0)+IF(OR(TRIM(E2850)="",COUNTIF(Config!$B$15:$B$19,E2850)&gt;0),1,0)+IF(OR(TRIM(K2850)="",COUNTIF(Config!$B$15:$B$19,K2850)&gt;0),1,0)+IF(OR(TRIM(P2850)="",COUNTIF(Config!$B$15:$B$19,P2850)&gt;0),1,0)+IF(OR(TRIM(R2850)="",COUNTIF(Config!$B$15:$B$19,R2850)&gt;0),1,0)</f>
        <v>0</v>
      </c>
      <c r="AA2850" s="1" cm="1">
        <f t="array" ref="AA2850">SUMPRODUCT(LEN(H2850)-LEN(SUBSTITUTE(H2850,{"0";"1";"2";"3";"4";"5";"6";"7";"8";"9"},"")))</f>
        <v>12</v>
      </c>
      <c r="AC2850" t="str">
        <f t="shared" si="310"/>
        <v/>
      </c>
      <c r="AD2850">
        <f t="shared" si="311"/>
        <v>1</v>
      </c>
      <c r="AE2850">
        <f t="shared" si="312"/>
        <v>1</v>
      </c>
      <c r="AF2850" t="str">
        <f t="shared" si="313"/>
        <v>No</v>
      </c>
      <c r="AG2850">
        <f t="shared" ca="1" si="314"/>
        <v>54</v>
      </c>
      <c r="AH2850" t="str">
        <f ca="1">IF(OR(V2850="",AG2850=""),"Yes",IF(AG2850&gt;Config!$B$41,"Yes","No"))</f>
        <v>No</v>
      </c>
    </row>
    <row r="2851" spans="1:34" x14ac:dyDescent="0.25">
      <c r="A2851" s="1" t="s">
        <v>20384</v>
      </c>
      <c r="B2851" s="1" t="s">
        <v>928</v>
      </c>
      <c r="C2851" s="1" t="s">
        <v>679</v>
      </c>
      <c r="D2851" s="1" t="s">
        <v>10712</v>
      </c>
      <c r="E2851" s="1" t="s">
        <v>35203</v>
      </c>
      <c r="F2851" s="1" t="s">
        <v>20385</v>
      </c>
      <c r="G2851" t="str">
        <f t="shared" si="308"/>
        <v>Valid</v>
      </c>
      <c r="H2851" s="1" t="s">
        <v>20386</v>
      </c>
      <c r="I2851" t="str" cm="1">
        <f t="array" ref="I2851">IF(OR(TRIM(H2851)="",ISNUMBER(SEARCH("#",H2851)),AA2851&lt;Config!$B$8,SUMPRODUCT(--ISNUMBER(SEARCH({"a";"b";"c";"d";"e";"f";"g";"h";"i";"j";"k";"l";"m";"n";"o";"p";"q";"r";"s";"t";"u";"v";"w";"x";"y";"z"},H2851)))&gt;0),"Invalid","Valid")</f>
        <v>Valid</v>
      </c>
      <c r="J2851" s="1" t="s">
        <v>20387</v>
      </c>
      <c r="K2851" s="1" t="s">
        <v>866</v>
      </c>
      <c r="L2851" s="1" t="s">
        <v>102</v>
      </c>
      <c r="M2851" s="1" t="s">
        <v>85</v>
      </c>
      <c r="N2851" s="1" t="s">
        <v>33819</v>
      </c>
      <c r="O2851" s="1" t="s">
        <v>149</v>
      </c>
      <c r="P2851" t="s">
        <v>344</v>
      </c>
      <c r="Q2851" s="1" t="s">
        <v>1199</v>
      </c>
      <c r="R2851" s="1" t="s">
        <v>1141</v>
      </c>
      <c r="S2851" s="1" t="s">
        <v>20388</v>
      </c>
      <c r="T2851" s="1" t="s">
        <v>20389</v>
      </c>
      <c r="U2851" s="1" t="s">
        <v>3360</v>
      </c>
      <c r="V2851" s="1" t="s">
        <v>140</v>
      </c>
      <c r="W2851" s="1" t="s">
        <v>186</v>
      </c>
      <c r="X2851" t="str">
        <f t="shared" si="309"/>
        <v>Complete</v>
      </c>
      <c r="Y2851">
        <f>MAX(0,100-IF(G2851="Invalid",Config!$B$5,0)-IF(I2851="Invalid",Config!$B$6,0)-IF(X2851="Incomplete",Config!$B$7,0)-IF(AF2851="Yes",Config!$B$37,0))</f>
        <v>100</v>
      </c>
      <c r="Z2851" s="1">
        <f>IF(OR(TRIM(B2851)="",COUNTIF(Config!$B$15:$B$19,B2851)&gt;0),1,0)+IF(OR(TRIM(C2851)="",COUNTIF(Config!$B$15:$B$19,C2851)&gt;0),1,0)+IF(OR(TRIM(F2851)="",COUNTIF(Config!$B$15:$B$19,F2851)&gt;0),1,0)+IF(OR(TRIM(H2851)="",COUNTIF(Config!$B$15:$B$19,H2851)&gt;0),1,0)+IF(OR(TRIM(E2851)="",COUNTIF(Config!$B$15:$B$19,E2851)&gt;0),1,0)+IF(OR(TRIM(K2851)="",COUNTIF(Config!$B$15:$B$19,K2851)&gt;0),1,0)+IF(OR(TRIM(P2851)="",COUNTIF(Config!$B$15:$B$19,P2851)&gt;0),1,0)+IF(OR(TRIM(R2851)="",COUNTIF(Config!$B$15:$B$19,R2851)&gt;0),1,0)</f>
        <v>0</v>
      </c>
      <c r="AA2851" s="1" cm="1">
        <f t="array" ref="AA2851">SUMPRODUCT(LEN(H2851)-LEN(SUBSTITUTE(H2851,{"0";"1";"2";"3";"4";"5";"6";"7";"8";"9"},"")))</f>
        <v>10</v>
      </c>
      <c r="AC2851" t="str">
        <f t="shared" si="310"/>
        <v/>
      </c>
      <c r="AD2851">
        <f t="shared" si="311"/>
        <v>1</v>
      </c>
      <c r="AE2851">
        <f t="shared" si="312"/>
        <v>1</v>
      </c>
      <c r="AF2851" t="str">
        <f t="shared" si="313"/>
        <v>No</v>
      </c>
      <c r="AG2851">
        <f t="shared" ca="1" si="314"/>
        <v>37</v>
      </c>
      <c r="AH2851" t="str">
        <f ca="1">IF(OR(V2851="",AG2851=""),"Yes",IF(AG2851&gt;Config!$B$41,"Yes","No"))</f>
        <v>No</v>
      </c>
    </row>
    <row r="2852" spans="1:34" x14ac:dyDescent="0.25">
      <c r="A2852" s="1" t="s">
        <v>20390</v>
      </c>
      <c r="B2852" s="1" t="s">
        <v>1557</v>
      </c>
      <c r="C2852" s="1" t="s">
        <v>598</v>
      </c>
      <c r="D2852" s="1" t="s">
        <v>12989</v>
      </c>
      <c r="E2852" s="1" t="s">
        <v>34184</v>
      </c>
      <c r="F2852" s="1" t="s">
        <v>20391</v>
      </c>
      <c r="G2852" t="str">
        <f t="shared" si="308"/>
        <v>Valid</v>
      </c>
      <c r="H2852" s="1" t="s">
        <v>20392</v>
      </c>
      <c r="I2852" t="str" cm="1">
        <f t="array" ref="I2852">IF(OR(TRIM(H2852)="",ISNUMBER(SEARCH("#",H2852)),AA2852&lt;Config!$B$8,SUMPRODUCT(--ISNUMBER(SEARCH({"a";"b";"c";"d";"e";"f";"g";"h";"i";"j";"k";"l";"m";"n";"o";"p";"q";"r";"s";"t";"u";"v";"w";"x";"y";"z"},H2852)))&gt;0),"Invalid","Valid")</f>
        <v>Valid</v>
      </c>
      <c r="J2852" s="1" t="s">
        <v>20393</v>
      </c>
      <c r="K2852" s="1" t="s">
        <v>866</v>
      </c>
      <c r="L2852" s="1" t="s">
        <v>134</v>
      </c>
      <c r="M2852" s="1" t="s">
        <v>30</v>
      </c>
      <c r="N2852" s="1" t="s">
        <v>358</v>
      </c>
      <c r="O2852" s="1" t="s">
        <v>149</v>
      </c>
      <c r="P2852" t="s">
        <v>328</v>
      </c>
      <c r="Q2852" s="1" t="s">
        <v>329</v>
      </c>
      <c r="R2852" s="1" t="s">
        <v>330</v>
      </c>
      <c r="S2852" s="1" t="s">
        <v>20394</v>
      </c>
      <c r="T2852" s="1" t="s">
        <v>20395</v>
      </c>
      <c r="U2852" s="1" t="s">
        <v>20396</v>
      </c>
      <c r="V2852" s="1" t="s">
        <v>2863</v>
      </c>
      <c r="W2852" s="1" t="s">
        <v>293</v>
      </c>
      <c r="X2852" t="str">
        <f t="shared" si="309"/>
        <v>Complete</v>
      </c>
      <c r="Y2852">
        <f>MAX(0,100-IF(G2852="Invalid",Config!$B$5,0)-IF(I2852="Invalid",Config!$B$6,0)-IF(X2852="Incomplete",Config!$B$7,0)-IF(AF2852="Yes",Config!$B$37,0))</f>
        <v>100</v>
      </c>
      <c r="Z2852" s="1">
        <f>IF(OR(TRIM(B2852)="",COUNTIF(Config!$B$15:$B$19,B2852)&gt;0),1,0)+IF(OR(TRIM(C2852)="",COUNTIF(Config!$B$15:$B$19,C2852)&gt;0),1,0)+IF(OR(TRIM(F2852)="",COUNTIF(Config!$B$15:$B$19,F2852)&gt;0),1,0)+IF(OR(TRIM(H2852)="",COUNTIF(Config!$B$15:$B$19,H2852)&gt;0),1,0)+IF(OR(TRIM(E2852)="",COUNTIF(Config!$B$15:$B$19,E2852)&gt;0),1,0)+IF(OR(TRIM(K2852)="",COUNTIF(Config!$B$15:$B$19,K2852)&gt;0),1,0)+IF(OR(TRIM(P2852)="",COUNTIF(Config!$B$15:$B$19,P2852)&gt;0),1,0)+IF(OR(TRIM(R2852)="",COUNTIF(Config!$B$15:$B$19,R2852)&gt;0),1,0)</f>
        <v>0</v>
      </c>
      <c r="AA2852" s="1" cm="1">
        <f t="array" ref="AA2852">SUMPRODUCT(LEN(H2852)-LEN(SUBSTITUTE(H2852,{"0";"1";"2";"3";"4";"5";"6";"7";"8";"9"},"")))</f>
        <v>11</v>
      </c>
      <c r="AC2852" t="str">
        <f t="shared" si="310"/>
        <v/>
      </c>
      <c r="AD2852">
        <f t="shared" si="311"/>
        <v>1</v>
      </c>
      <c r="AE2852">
        <f t="shared" si="312"/>
        <v>1</v>
      </c>
      <c r="AF2852" t="str">
        <f t="shared" si="313"/>
        <v>No</v>
      </c>
      <c r="AG2852">
        <f t="shared" ca="1" si="314"/>
        <v>137</v>
      </c>
      <c r="AH2852" t="str">
        <f ca="1">IF(OR(V2852="",AG2852=""),"Yes",IF(AG2852&gt;Config!$B$41,"Yes","No"))</f>
        <v>No</v>
      </c>
    </row>
    <row r="2853" spans="1:34" x14ac:dyDescent="0.25">
      <c r="A2853" s="1" t="s">
        <v>20397</v>
      </c>
      <c r="B2853" s="1" t="s">
        <v>3888</v>
      </c>
      <c r="C2853" s="1" t="s">
        <v>337</v>
      </c>
      <c r="D2853" s="1" t="s">
        <v>20398</v>
      </c>
      <c r="E2853" s="1" t="s">
        <v>35204</v>
      </c>
      <c r="F2853" s="1" t="s">
        <v>20399</v>
      </c>
      <c r="G2853" t="str">
        <f t="shared" si="308"/>
        <v>Valid</v>
      </c>
      <c r="H2853" s="1" t="s">
        <v>20400</v>
      </c>
      <c r="I2853" t="str" cm="1">
        <f t="array" ref="I2853">IF(OR(TRIM(H2853)="",ISNUMBER(SEARCH("#",H2853)),AA2853&lt;Config!$B$8,SUMPRODUCT(--ISNUMBER(SEARCH({"a";"b";"c";"d";"e";"f";"g";"h";"i";"j";"k";"l";"m";"n";"o";"p";"q";"r";"s";"t";"u";"v";"w";"x";"y";"z"},H2853)))&gt;0),"Invalid","Valid")</f>
        <v>Valid</v>
      </c>
      <c r="J2853" s="1" t="s">
        <v>20401</v>
      </c>
      <c r="K2853" s="1" t="s">
        <v>425</v>
      </c>
      <c r="L2853" s="1" t="s">
        <v>450</v>
      </c>
      <c r="M2853" s="1" t="s">
        <v>33825</v>
      </c>
      <c r="N2853" s="1" t="s">
        <v>68</v>
      </c>
      <c r="O2853" s="1" t="s">
        <v>180</v>
      </c>
      <c r="P2853" t="s">
        <v>87</v>
      </c>
      <c r="Q2853" s="1" t="s">
        <v>88</v>
      </c>
      <c r="R2853" s="1" t="s">
        <v>136</v>
      </c>
      <c r="S2853" s="1" t="s">
        <v>10918</v>
      </c>
      <c r="T2853" s="1" t="s">
        <v>20402</v>
      </c>
      <c r="U2853" s="1" t="s">
        <v>1485</v>
      </c>
      <c r="V2853" s="1" t="s">
        <v>140</v>
      </c>
      <c r="W2853" s="1" t="s">
        <v>141</v>
      </c>
      <c r="X2853" t="str">
        <f t="shared" si="309"/>
        <v>Complete</v>
      </c>
      <c r="Y2853">
        <f>MAX(0,100-IF(G2853="Invalid",Config!$B$5,0)-IF(I2853="Invalid",Config!$B$6,0)-IF(X2853="Incomplete",Config!$B$7,0)-IF(AF2853="Yes",Config!$B$37,0))</f>
        <v>75</v>
      </c>
      <c r="Z2853" s="1">
        <f>IF(OR(TRIM(B2853)="",COUNTIF(Config!$B$15:$B$19,B2853)&gt;0),1,0)+IF(OR(TRIM(C2853)="",COUNTIF(Config!$B$15:$B$19,C2853)&gt;0),1,0)+IF(OR(TRIM(F2853)="",COUNTIF(Config!$B$15:$B$19,F2853)&gt;0),1,0)+IF(OR(TRIM(H2853)="",COUNTIF(Config!$B$15:$B$19,H2853)&gt;0),1,0)+IF(OR(TRIM(E2853)="",COUNTIF(Config!$B$15:$B$19,E2853)&gt;0),1,0)+IF(OR(TRIM(K2853)="",COUNTIF(Config!$B$15:$B$19,K2853)&gt;0),1,0)+IF(OR(TRIM(P2853)="",COUNTIF(Config!$B$15:$B$19,P2853)&gt;0),1,0)+IF(OR(TRIM(R2853)="",COUNTIF(Config!$B$15:$B$19,R2853)&gt;0),1,0)</f>
        <v>0</v>
      </c>
      <c r="AA2853" s="1" cm="1">
        <f t="array" ref="AA2853">SUMPRODUCT(LEN(H2853)-LEN(SUBSTITUTE(H2853,{"0";"1";"2";"3";"4";"5";"6";"7";"8";"9"},"")))</f>
        <v>10</v>
      </c>
      <c r="AC2853" t="str">
        <f t="shared" si="310"/>
        <v>Potential Duplicate</v>
      </c>
      <c r="AD2853">
        <f t="shared" si="311"/>
        <v>2</v>
      </c>
      <c r="AE2853">
        <f t="shared" si="312"/>
        <v>1</v>
      </c>
      <c r="AF2853" t="str">
        <f t="shared" si="313"/>
        <v>Yes</v>
      </c>
      <c r="AG2853">
        <f t="shared" ca="1" si="314"/>
        <v>37</v>
      </c>
      <c r="AH2853" t="str">
        <f ca="1">IF(OR(V2853="",AG2853=""),"Yes",IF(AG2853&gt;Config!$B$41,"Yes","No"))</f>
        <v>No</v>
      </c>
    </row>
    <row r="2854" spans="1:34" x14ac:dyDescent="0.25">
      <c r="A2854" s="1" t="s">
        <v>20403</v>
      </c>
      <c r="B2854" s="1" t="s">
        <v>1147</v>
      </c>
      <c r="C2854" s="1" t="s">
        <v>2104</v>
      </c>
      <c r="D2854" s="1" t="s">
        <v>5212</v>
      </c>
      <c r="E2854" s="1" t="s">
        <v>33829</v>
      </c>
      <c r="F2854" s="1" t="s">
        <v>20404</v>
      </c>
      <c r="G2854" t="str">
        <f t="shared" si="308"/>
        <v>Valid</v>
      </c>
      <c r="H2854" s="1" t="s">
        <v>20405</v>
      </c>
      <c r="I2854" t="str" cm="1">
        <f t="array" ref="I2854">IF(OR(TRIM(H2854)="",ISNUMBER(SEARCH("#",H2854)),AA2854&lt;Config!$B$8,SUMPRODUCT(--ISNUMBER(SEARCH({"a";"b";"c";"d";"e";"f";"g";"h";"i";"j";"k";"l";"m";"n";"o";"p";"q";"r";"s";"t";"u";"v";"w";"x";"y";"z"},H2854)))&gt;0),"Invalid","Valid")</f>
        <v>Valid</v>
      </c>
      <c r="J2854" s="1" t="s">
        <v>20406</v>
      </c>
      <c r="K2854" s="1" t="s">
        <v>83</v>
      </c>
      <c r="L2854" s="1" t="s">
        <v>179</v>
      </c>
      <c r="M2854" s="1" t="s">
        <v>33827</v>
      </c>
      <c r="N2854" s="1" t="s">
        <v>358</v>
      </c>
      <c r="O2854" s="1" t="s">
        <v>266</v>
      </c>
      <c r="P2854" t="s">
        <v>33</v>
      </c>
      <c r="Q2854" s="1" t="s">
        <v>34</v>
      </c>
      <c r="R2854" s="1" t="s">
        <v>2361</v>
      </c>
      <c r="S2854" s="1" t="s">
        <v>15523</v>
      </c>
      <c r="T2854" s="1" t="s">
        <v>20407</v>
      </c>
      <c r="U2854" s="1" t="s">
        <v>7943</v>
      </c>
      <c r="V2854" s="1" t="s">
        <v>3378</v>
      </c>
      <c r="W2854" s="1" t="s">
        <v>186</v>
      </c>
      <c r="X2854" t="str">
        <f t="shared" si="309"/>
        <v>Incomplete</v>
      </c>
      <c r="Y2854">
        <f>MAX(0,100-IF(G2854="Invalid",Config!$B$5,0)-IF(I2854="Invalid",Config!$B$6,0)-IF(X2854="Incomplete",Config!$B$7,0)-IF(AF2854="Yes",Config!$B$37,0))</f>
        <v>60</v>
      </c>
      <c r="Z2854" s="1">
        <f>IF(OR(TRIM(B2854)="",COUNTIF(Config!$B$15:$B$19,B2854)&gt;0),1,0)+IF(OR(TRIM(C2854)="",COUNTIF(Config!$B$15:$B$19,C2854)&gt;0),1,0)+IF(OR(TRIM(F2854)="",COUNTIF(Config!$B$15:$B$19,F2854)&gt;0),1,0)+IF(OR(TRIM(H2854)="",COUNTIF(Config!$B$15:$B$19,H2854)&gt;0),1,0)+IF(OR(TRIM(E2854)="",COUNTIF(Config!$B$15:$B$19,E2854)&gt;0),1,0)+IF(OR(TRIM(K2854)="",COUNTIF(Config!$B$15:$B$19,K2854)&gt;0),1,0)+IF(OR(TRIM(P2854)="",COUNTIF(Config!$B$15:$B$19,P2854)&gt;0),1,0)+IF(OR(TRIM(R2854)="",COUNTIF(Config!$B$15:$B$19,R2854)&gt;0),1,0)</f>
        <v>1</v>
      </c>
      <c r="AA2854" s="1" cm="1">
        <f t="array" ref="AA2854">SUMPRODUCT(LEN(H2854)-LEN(SUBSTITUTE(H2854,{"0";"1";"2";"3";"4";"5";"6";"7";"8";"9"},"")))</f>
        <v>10</v>
      </c>
      <c r="AC2854" t="str">
        <f t="shared" si="310"/>
        <v>Incomplete Profile</v>
      </c>
      <c r="AD2854">
        <f t="shared" si="311"/>
        <v>1</v>
      </c>
      <c r="AE2854">
        <f t="shared" si="312"/>
        <v>1</v>
      </c>
      <c r="AF2854" t="str">
        <f t="shared" si="313"/>
        <v>No</v>
      </c>
      <c r="AG2854">
        <f t="shared" ca="1" si="314"/>
        <v>279</v>
      </c>
      <c r="AH2854" t="str">
        <f ca="1">IF(OR(V2854="",AG2854=""),"Yes",IF(AG2854&gt;Config!$B$41,"Yes","No"))</f>
        <v>No</v>
      </c>
    </row>
    <row r="2855" spans="1:34" x14ac:dyDescent="0.25">
      <c r="A2855" s="1" t="s">
        <v>20408</v>
      </c>
      <c r="B2855" s="1" t="s">
        <v>928</v>
      </c>
      <c r="C2855" s="1" t="s">
        <v>956</v>
      </c>
      <c r="D2855" s="1" t="s">
        <v>20409</v>
      </c>
      <c r="E2855" s="1" t="s">
        <v>34163</v>
      </c>
      <c r="F2855" s="1" t="s">
        <v>20410</v>
      </c>
      <c r="G2855" t="str">
        <f t="shared" si="308"/>
        <v>Valid</v>
      </c>
      <c r="H2855" s="1" t="s">
        <v>20411</v>
      </c>
      <c r="I2855" t="str" cm="1">
        <f t="array" ref="I2855">IF(OR(TRIM(H2855)="",ISNUMBER(SEARCH("#",H2855)),AA2855&lt;Config!$B$8,SUMPRODUCT(--ISNUMBER(SEARCH({"a";"b";"c";"d";"e";"f";"g";"h";"i";"j";"k";"l";"m";"n";"o";"p";"q";"r";"s";"t";"u";"v";"w";"x";"y";"z"},H2855)))&gt;0),"Invalid","Valid")</f>
        <v>Valid</v>
      </c>
      <c r="J2855" s="1" t="s">
        <v>20412</v>
      </c>
      <c r="K2855" s="1" t="s">
        <v>163</v>
      </c>
      <c r="L2855" s="1" t="s">
        <v>450</v>
      </c>
      <c r="M2855" s="1" t="s">
        <v>391</v>
      </c>
      <c r="N2855" s="1" t="s">
        <v>31</v>
      </c>
      <c r="O2855" s="1" t="s">
        <v>196</v>
      </c>
      <c r="P2855" t="s">
        <v>53</v>
      </c>
      <c r="Q2855" s="1" t="s">
        <v>181</v>
      </c>
      <c r="R2855" s="1" t="s">
        <v>288</v>
      </c>
      <c r="S2855" s="1" t="s">
        <v>14580</v>
      </c>
      <c r="T2855" s="1" t="s">
        <v>20413</v>
      </c>
      <c r="U2855" s="1" t="s">
        <v>983</v>
      </c>
      <c r="V2855" s="1" t="s">
        <v>3271</v>
      </c>
      <c r="W2855" s="1" t="s">
        <v>384</v>
      </c>
      <c r="X2855" t="str">
        <f t="shared" si="309"/>
        <v>Complete</v>
      </c>
      <c r="Y2855">
        <f>MAX(0,100-IF(G2855="Invalid",Config!$B$5,0)-IF(I2855="Invalid",Config!$B$6,0)-IF(X2855="Incomplete",Config!$B$7,0)-IF(AF2855="Yes",Config!$B$37,0))</f>
        <v>100</v>
      </c>
      <c r="Z2855" s="1">
        <f>IF(OR(TRIM(B2855)="",COUNTIF(Config!$B$15:$B$19,B2855)&gt;0),1,0)+IF(OR(TRIM(C2855)="",COUNTIF(Config!$B$15:$B$19,C2855)&gt;0),1,0)+IF(OR(TRIM(F2855)="",COUNTIF(Config!$B$15:$B$19,F2855)&gt;0),1,0)+IF(OR(TRIM(H2855)="",COUNTIF(Config!$B$15:$B$19,H2855)&gt;0),1,0)+IF(OR(TRIM(E2855)="",COUNTIF(Config!$B$15:$B$19,E2855)&gt;0),1,0)+IF(OR(TRIM(K2855)="",COUNTIF(Config!$B$15:$B$19,K2855)&gt;0),1,0)+IF(OR(TRIM(P2855)="",COUNTIF(Config!$B$15:$B$19,P2855)&gt;0),1,0)+IF(OR(TRIM(R2855)="",COUNTIF(Config!$B$15:$B$19,R2855)&gt;0),1,0)</f>
        <v>0</v>
      </c>
      <c r="AA2855" s="1" cm="1">
        <f t="array" ref="AA2855">SUMPRODUCT(LEN(H2855)-LEN(SUBSTITUTE(H2855,{"0";"1";"2";"3";"4";"5";"6";"7";"8";"9"},"")))</f>
        <v>12</v>
      </c>
      <c r="AC2855" t="str">
        <f t="shared" si="310"/>
        <v/>
      </c>
      <c r="AD2855">
        <f t="shared" si="311"/>
        <v>1</v>
      </c>
      <c r="AE2855">
        <f t="shared" si="312"/>
        <v>1</v>
      </c>
      <c r="AF2855" t="str">
        <f t="shared" si="313"/>
        <v>No</v>
      </c>
      <c r="AG2855">
        <f t="shared" ca="1" si="314"/>
        <v>161</v>
      </c>
      <c r="AH2855" t="str">
        <f ca="1">IF(OR(V2855="",AG2855=""),"Yes",IF(AG2855&gt;Config!$B$41,"Yes","No"))</f>
        <v>No</v>
      </c>
    </row>
    <row r="2856" spans="1:34" x14ac:dyDescent="0.25">
      <c r="A2856" s="1" t="s">
        <v>20414</v>
      </c>
      <c r="B2856" s="1" t="s">
        <v>1957</v>
      </c>
      <c r="C2856" s="1" t="s">
        <v>1441</v>
      </c>
      <c r="D2856" s="1" t="s">
        <v>6956</v>
      </c>
      <c r="E2856" s="1" t="s">
        <v>34953</v>
      </c>
      <c r="F2856" s="1" t="s">
        <v>19595</v>
      </c>
      <c r="G2856" t="str">
        <f t="shared" si="308"/>
        <v>Valid</v>
      </c>
      <c r="H2856" s="1" t="s">
        <v>20415</v>
      </c>
      <c r="I2856" t="str" cm="1">
        <f t="array" ref="I2856">IF(OR(TRIM(H2856)="",ISNUMBER(SEARCH("#",H2856)),AA2856&lt;Config!$B$8,SUMPRODUCT(--ISNUMBER(SEARCH({"a";"b";"c";"d";"e";"f";"g";"h";"i";"j";"k";"l";"m";"n";"o";"p";"q";"r";"s";"t";"u";"v";"w";"x";"y";"z"},H2856)))&gt;0),"Invalid","Valid")</f>
        <v>Valid</v>
      </c>
      <c r="J2856" s="1" t="s">
        <v>884</v>
      </c>
      <c r="K2856" s="1" t="s">
        <v>369</v>
      </c>
      <c r="L2856" s="1" t="s">
        <v>67</v>
      </c>
      <c r="M2856" s="1" t="s">
        <v>103</v>
      </c>
      <c r="N2856" s="1" t="s">
        <v>31</v>
      </c>
      <c r="O2856" s="1" t="s">
        <v>180</v>
      </c>
      <c r="P2856" t="s">
        <v>87</v>
      </c>
      <c r="Q2856" s="1" t="s">
        <v>88</v>
      </c>
      <c r="R2856" s="1" t="s">
        <v>89</v>
      </c>
      <c r="S2856" s="1" t="s">
        <v>6023</v>
      </c>
      <c r="T2856" s="1" t="s">
        <v>19597</v>
      </c>
      <c r="U2856" s="1" t="s">
        <v>2670</v>
      </c>
      <c r="V2856" s="1" t="s">
        <v>140</v>
      </c>
      <c r="W2856" s="1" t="s">
        <v>40</v>
      </c>
      <c r="X2856" t="str">
        <f t="shared" si="309"/>
        <v>Complete</v>
      </c>
      <c r="Y2856">
        <f>MAX(0,100-IF(G2856="Invalid",Config!$B$5,0)-IF(I2856="Invalid",Config!$B$6,0)-IF(X2856="Incomplete",Config!$B$7,0)-IF(AF2856="Yes",Config!$B$37,0))</f>
        <v>75</v>
      </c>
      <c r="Z2856" s="1">
        <f>IF(OR(TRIM(B2856)="",COUNTIF(Config!$B$15:$B$19,B2856)&gt;0),1,0)+IF(OR(TRIM(C2856)="",COUNTIF(Config!$B$15:$B$19,C2856)&gt;0),1,0)+IF(OR(TRIM(F2856)="",COUNTIF(Config!$B$15:$B$19,F2856)&gt;0),1,0)+IF(OR(TRIM(H2856)="",COUNTIF(Config!$B$15:$B$19,H2856)&gt;0),1,0)+IF(OR(TRIM(E2856)="",COUNTIF(Config!$B$15:$B$19,E2856)&gt;0),1,0)+IF(OR(TRIM(K2856)="",COUNTIF(Config!$B$15:$B$19,K2856)&gt;0),1,0)+IF(OR(TRIM(P2856)="",COUNTIF(Config!$B$15:$B$19,P2856)&gt;0),1,0)+IF(OR(TRIM(R2856)="",COUNTIF(Config!$B$15:$B$19,R2856)&gt;0),1,0)</f>
        <v>0</v>
      </c>
      <c r="AA2856" s="1" cm="1">
        <f t="array" ref="AA2856">SUMPRODUCT(LEN(H2856)-LEN(SUBSTITUTE(H2856,{"0";"1";"2";"3";"4";"5";"6";"7";"8";"9"},"")))</f>
        <v>11</v>
      </c>
      <c r="AC2856" t="str">
        <f t="shared" si="310"/>
        <v>Potential Duplicate</v>
      </c>
      <c r="AD2856">
        <f t="shared" si="311"/>
        <v>2</v>
      </c>
      <c r="AE2856">
        <f t="shared" si="312"/>
        <v>1</v>
      </c>
      <c r="AF2856" t="str">
        <f t="shared" si="313"/>
        <v>Yes</v>
      </c>
      <c r="AG2856">
        <f t="shared" ca="1" si="314"/>
        <v>37</v>
      </c>
      <c r="AH2856" t="str">
        <f ca="1">IF(OR(V2856="",AG2856=""),"Yes",IF(AG2856&gt;Config!$B$41,"Yes","No"))</f>
        <v>No</v>
      </c>
    </row>
    <row r="2857" spans="1:34" x14ac:dyDescent="0.25">
      <c r="A2857" s="1" t="s">
        <v>20416</v>
      </c>
      <c r="B2857" s="1" t="s">
        <v>1329</v>
      </c>
      <c r="C2857" s="1" t="s">
        <v>33938</v>
      </c>
      <c r="D2857" s="1" t="s">
        <v>35205</v>
      </c>
      <c r="E2857" s="1" t="s">
        <v>33927</v>
      </c>
      <c r="F2857" s="1" t="s">
        <v>20417</v>
      </c>
      <c r="G2857" t="str">
        <f t="shared" si="308"/>
        <v>Valid</v>
      </c>
      <c r="H2857" s="1" t="s">
        <v>20418</v>
      </c>
      <c r="I2857" t="str" cm="1">
        <f t="array" ref="I2857">IF(OR(TRIM(H2857)="",ISNUMBER(SEARCH("#",H2857)),AA2857&lt;Config!$B$8,SUMPRODUCT(--ISNUMBER(SEARCH({"a";"b";"c";"d";"e";"f";"g";"h";"i";"j";"k";"l";"m";"n";"o";"p";"q";"r";"s";"t";"u";"v";"w";"x";"y";"z"},H2857)))&gt;0),"Invalid","Valid")</f>
        <v>Valid</v>
      </c>
      <c r="J2857" s="1" t="s">
        <v>20419</v>
      </c>
      <c r="K2857" s="1" t="s">
        <v>504</v>
      </c>
      <c r="L2857" s="1" t="s">
        <v>450</v>
      </c>
      <c r="M2857" s="1" t="s">
        <v>33827</v>
      </c>
      <c r="N2857" s="1" t="s">
        <v>358</v>
      </c>
      <c r="O2857" s="1" t="s">
        <v>69</v>
      </c>
      <c r="P2857" t="s">
        <v>104</v>
      </c>
      <c r="Q2857" s="1" t="s">
        <v>105</v>
      </c>
      <c r="R2857" s="1" t="s">
        <v>105</v>
      </c>
      <c r="S2857" s="1" t="s">
        <v>20420</v>
      </c>
      <c r="T2857" s="1" t="s">
        <v>20421</v>
      </c>
      <c r="U2857" s="1" t="s">
        <v>20422</v>
      </c>
      <c r="V2857" s="1" t="s">
        <v>17343</v>
      </c>
      <c r="W2857" s="1" t="s">
        <v>384</v>
      </c>
      <c r="X2857" t="str">
        <f t="shared" si="309"/>
        <v>Complete</v>
      </c>
      <c r="Y2857">
        <f>MAX(0,100-IF(G2857="Invalid",Config!$B$5,0)-IF(I2857="Invalid",Config!$B$6,0)-IF(X2857="Incomplete",Config!$B$7,0)-IF(AF2857="Yes",Config!$B$37,0))</f>
        <v>100</v>
      </c>
      <c r="Z2857" s="1">
        <f>IF(OR(TRIM(B2857)="",COUNTIF(Config!$B$15:$B$19,B2857)&gt;0),1,0)+IF(OR(TRIM(C2857)="",COUNTIF(Config!$B$15:$B$19,C2857)&gt;0),1,0)+IF(OR(TRIM(F2857)="",COUNTIF(Config!$B$15:$B$19,F2857)&gt;0),1,0)+IF(OR(TRIM(H2857)="",COUNTIF(Config!$B$15:$B$19,H2857)&gt;0),1,0)+IF(OR(TRIM(E2857)="",COUNTIF(Config!$B$15:$B$19,E2857)&gt;0),1,0)+IF(OR(TRIM(K2857)="",COUNTIF(Config!$B$15:$B$19,K2857)&gt;0),1,0)+IF(OR(TRIM(P2857)="",COUNTIF(Config!$B$15:$B$19,P2857)&gt;0),1,0)+IF(OR(TRIM(R2857)="",COUNTIF(Config!$B$15:$B$19,R2857)&gt;0),1,0)</f>
        <v>0</v>
      </c>
      <c r="AA2857" s="1" cm="1">
        <f t="array" ref="AA2857">SUMPRODUCT(LEN(H2857)-LEN(SUBSTITUTE(H2857,{"0";"1";"2";"3";"4";"5";"6";"7";"8";"9"},"")))</f>
        <v>11</v>
      </c>
      <c r="AC2857" t="str">
        <f t="shared" si="310"/>
        <v/>
      </c>
      <c r="AD2857">
        <f t="shared" si="311"/>
        <v>1</v>
      </c>
      <c r="AE2857">
        <f t="shared" si="312"/>
        <v>1</v>
      </c>
      <c r="AF2857" t="str">
        <f t="shared" si="313"/>
        <v>No</v>
      </c>
      <c r="AG2857">
        <f t="shared" ca="1" si="314"/>
        <v>323</v>
      </c>
      <c r="AH2857" t="str">
        <f ca="1">IF(OR(V2857="",AG2857=""),"Yes",IF(AG2857&gt;Config!$B$41,"Yes","No"))</f>
        <v>No</v>
      </c>
    </row>
    <row r="2858" spans="1:34" x14ac:dyDescent="0.25">
      <c r="A2858" s="1" t="s">
        <v>20423</v>
      </c>
      <c r="B2858" s="1" t="s">
        <v>2159</v>
      </c>
      <c r="C2858" s="1" t="s">
        <v>1496</v>
      </c>
      <c r="D2858" s="1" t="s">
        <v>20424</v>
      </c>
      <c r="E2858" s="1" t="s">
        <v>339</v>
      </c>
      <c r="F2858" s="1" t="s">
        <v>20425</v>
      </c>
      <c r="G2858" t="str">
        <f t="shared" si="308"/>
        <v>Valid</v>
      </c>
      <c r="H2858" s="1" t="s">
        <v>20426</v>
      </c>
      <c r="I2858" t="str" cm="1">
        <f t="array" ref="I2858">IF(OR(TRIM(H2858)="",ISNUMBER(SEARCH("#",H2858)),AA2858&lt;Config!$B$8,SUMPRODUCT(--ISNUMBER(SEARCH({"a";"b";"c";"d";"e";"f";"g";"h";"i";"j";"k";"l";"m";"n";"o";"p";"q";"r";"s";"t";"u";"v";"w";"x";"y";"z"},H2858)))&gt;0),"Invalid","Valid")</f>
        <v>Valid</v>
      </c>
      <c r="J2858" s="1" t="s">
        <v>20427</v>
      </c>
      <c r="K2858" s="1" t="s">
        <v>1001</v>
      </c>
      <c r="L2858" s="1" t="s">
        <v>102</v>
      </c>
      <c r="M2858" s="1" t="s">
        <v>135</v>
      </c>
      <c r="N2858" s="1" t="s">
        <v>68</v>
      </c>
      <c r="O2858" s="1" t="s">
        <v>266</v>
      </c>
      <c r="P2858" t="s">
        <v>590</v>
      </c>
      <c r="Q2858" s="1" t="s">
        <v>844</v>
      </c>
      <c r="R2858" s="1" t="s">
        <v>1774</v>
      </c>
      <c r="S2858" s="1" t="s">
        <v>18179</v>
      </c>
      <c r="T2858" s="1" t="s">
        <v>20428</v>
      </c>
      <c r="U2858" s="1" t="s">
        <v>11155</v>
      </c>
      <c r="V2858" s="1" t="s">
        <v>140</v>
      </c>
      <c r="W2858" s="1" t="s">
        <v>40</v>
      </c>
      <c r="X2858" t="str">
        <f t="shared" si="309"/>
        <v>Complete</v>
      </c>
      <c r="Y2858">
        <f>MAX(0,100-IF(G2858="Invalid",Config!$B$5,0)-IF(I2858="Invalid",Config!$B$6,0)-IF(X2858="Incomplete",Config!$B$7,0)-IF(AF2858="Yes",Config!$B$37,0))</f>
        <v>100</v>
      </c>
      <c r="Z2858" s="1">
        <f>IF(OR(TRIM(B2858)="",COUNTIF(Config!$B$15:$B$19,B2858)&gt;0),1,0)+IF(OR(TRIM(C2858)="",COUNTIF(Config!$B$15:$B$19,C2858)&gt;0),1,0)+IF(OR(TRIM(F2858)="",COUNTIF(Config!$B$15:$B$19,F2858)&gt;0),1,0)+IF(OR(TRIM(H2858)="",COUNTIF(Config!$B$15:$B$19,H2858)&gt;0),1,0)+IF(OR(TRIM(E2858)="",COUNTIF(Config!$B$15:$B$19,E2858)&gt;0),1,0)+IF(OR(TRIM(K2858)="",COUNTIF(Config!$B$15:$B$19,K2858)&gt;0),1,0)+IF(OR(TRIM(P2858)="",COUNTIF(Config!$B$15:$B$19,P2858)&gt;0),1,0)+IF(OR(TRIM(R2858)="",COUNTIF(Config!$B$15:$B$19,R2858)&gt;0),1,0)</f>
        <v>0</v>
      </c>
      <c r="AA2858" s="1" cm="1">
        <f t="array" ref="AA2858">SUMPRODUCT(LEN(H2858)-LEN(SUBSTITUTE(H2858,{"0";"1";"2";"3";"4";"5";"6";"7";"8";"9"},"")))</f>
        <v>12</v>
      </c>
      <c r="AC2858" t="str">
        <f t="shared" si="310"/>
        <v/>
      </c>
      <c r="AD2858">
        <f t="shared" si="311"/>
        <v>1</v>
      </c>
      <c r="AE2858">
        <f t="shared" si="312"/>
        <v>1</v>
      </c>
      <c r="AF2858" t="str">
        <f t="shared" si="313"/>
        <v>No</v>
      </c>
      <c r="AG2858">
        <f t="shared" ca="1" si="314"/>
        <v>37</v>
      </c>
      <c r="AH2858" t="str">
        <f ca="1">IF(OR(V2858="",AG2858=""),"Yes",IF(AG2858&gt;Config!$B$41,"Yes","No"))</f>
        <v>No</v>
      </c>
    </row>
    <row r="2859" spans="1:34" x14ac:dyDescent="0.25">
      <c r="A2859" s="1" t="s">
        <v>20429</v>
      </c>
      <c r="B2859" s="1" t="s">
        <v>62</v>
      </c>
      <c r="C2859" s="1" t="s">
        <v>956</v>
      </c>
      <c r="D2859" s="1" t="s">
        <v>13651</v>
      </c>
      <c r="E2859" s="1" t="s">
        <v>34982</v>
      </c>
      <c r="F2859" s="1" t="s">
        <v>20430</v>
      </c>
      <c r="G2859" t="str">
        <f t="shared" si="308"/>
        <v>Valid</v>
      </c>
      <c r="H2859" s="1" t="s">
        <v>20431</v>
      </c>
      <c r="I2859" t="str" cm="1">
        <f t="array" ref="I2859">IF(OR(TRIM(H2859)="",ISNUMBER(SEARCH("#",H2859)),AA2859&lt;Config!$B$8,SUMPRODUCT(--ISNUMBER(SEARCH({"a";"b";"c";"d";"e";"f";"g";"h";"i";"j";"k";"l";"m";"n";"o";"p";"q";"r";"s";"t";"u";"v";"w";"x";"y";"z"},H2859)))&gt;0),"Invalid","Valid")</f>
        <v>Valid</v>
      </c>
      <c r="J2859" s="1" t="s">
        <v>20432</v>
      </c>
      <c r="K2859" s="1" t="s">
        <v>369</v>
      </c>
      <c r="L2859" s="1" t="s">
        <v>29</v>
      </c>
      <c r="M2859" s="1" t="s">
        <v>85</v>
      </c>
      <c r="N2859" s="1" t="s">
        <v>211</v>
      </c>
      <c r="O2859" s="1" t="s">
        <v>196</v>
      </c>
      <c r="P2859" t="s">
        <v>344</v>
      </c>
      <c r="Q2859" s="1" t="s">
        <v>971</v>
      </c>
      <c r="R2859" s="1" t="s">
        <v>971</v>
      </c>
      <c r="S2859" s="1" t="s">
        <v>8077</v>
      </c>
      <c r="T2859" s="1" t="s">
        <v>20433</v>
      </c>
      <c r="U2859" s="1" t="s">
        <v>241</v>
      </c>
      <c r="V2859" s="1" t="s">
        <v>9371</v>
      </c>
      <c r="W2859" s="1" t="s">
        <v>40</v>
      </c>
      <c r="X2859" t="str">
        <f t="shared" si="309"/>
        <v>Complete</v>
      </c>
      <c r="Y2859">
        <f>MAX(0,100-IF(G2859="Invalid",Config!$B$5,0)-IF(I2859="Invalid",Config!$B$6,0)-IF(X2859="Incomplete",Config!$B$7,0)-IF(AF2859="Yes",Config!$B$37,0))</f>
        <v>100</v>
      </c>
      <c r="Z2859" s="1">
        <f>IF(OR(TRIM(B2859)="",COUNTIF(Config!$B$15:$B$19,B2859)&gt;0),1,0)+IF(OR(TRIM(C2859)="",COUNTIF(Config!$B$15:$B$19,C2859)&gt;0),1,0)+IF(OR(TRIM(F2859)="",COUNTIF(Config!$B$15:$B$19,F2859)&gt;0),1,0)+IF(OR(TRIM(H2859)="",COUNTIF(Config!$B$15:$B$19,H2859)&gt;0),1,0)+IF(OR(TRIM(E2859)="",COUNTIF(Config!$B$15:$B$19,E2859)&gt;0),1,0)+IF(OR(TRIM(K2859)="",COUNTIF(Config!$B$15:$B$19,K2859)&gt;0),1,0)+IF(OR(TRIM(P2859)="",COUNTIF(Config!$B$15:$B$19,P2859)&gt;0),1,0)+IF(OR(TRIM(R2859)="",COUNTIF(Config!$B$15:$B$19,R2859)&gt;0),1,0)</f>
        <v>0</v>
      </c>
      <c r="AA2859" s="1" cm="1">
        <f t="array" ref="AA2859">SUMPRODUCT(LEN(H2859)-LEN(SUBSTITUTE(H2859,{"0";"1";"2";"3";"4";"5";"6";"7";"8";"9"},"")))</f>
        <v>11</v>
      </c>
      <c r="AC2859" t="str">
        <f t="shared" si="310"/>
        <v/>
      </c>
      <c r="AD2859">
        <f t="shared" si="311"/>
        <v>1</v>
      </c>
      <c r="AE2859">
        <f t="shared" si="312"/>
        <v>1</v>
      </c>
      <c r="AF2859" t="str">
        <f t="shared" si="313"/>
        <v>No</v>
      </c>
      <c r="AG2859">
        <f t="shared" ca="1" si="314"/>
        <v>621</v>
      </c>
      <c r="AH2859" t="str">
        <f ca="1">IF(OR(V2859="",AG2859=""),"Yes",IF(AG2859&gt;Config!$B$41,"Yes","No"))</f>
        <v>Yes</v>
      </c>
    </row>
    <row r="2860" spans="1:34" x14ac:dyDescent="0.25">
      <c r="A2860" s="1" t="s">
        <v>20434</v>
      </c>
      <c r="B2860" s="1" t="s">
        <v>336</v>
      </c>
      <c r="C2860" s="1" t="s">
        <v>792</v>
      </c>
      <c r="D2860" s="1" t="s">
        <v>20435</v>
      </c>
      <c r="E2860" s="1" t="s">
        <v>34244</v>
      </c>
      <c r="F2860" s="1" t="s">
        <v>20436</v>
      </c>
      <c r="G2860" t="str">
        <f t="shared" si="308"/>
        <v>Valid</v>
      </c>
      <c r="H2860" s="1" t="s">
        <v>20437</v>
      </c>
      <c r="I2860" t="str" cm="1">
        <f t="array" ref="I2860">IF(OR(TRIM(H2860)="",ISNUMBER(SEARCH("#",H2860)),AA2860&lt;Config!$B$8,SUMPRODUCT(--ISNUMBER(SEARCH({"a";"b";"c";"d";"e";"f";"g";"h";"i";"j";"k";"l";"m";"n";"o";"p";"q";"r";"s";"t";"u";"v";"w";"x";"y";"z"},H2860)))&gt;0),"Invalid","Valid")</f>
        <v>Valid</v>
      </c>
      <c r="J2860" s="1" t="s">
        <v>20438</v>
      </c>
      <c r="K2860" s="1" t="s">
        <v>516</v>
      </c>
      <c r="L2860" s="1" t="s">
        <v>102</v>
      </c>
      <c r="M2860" s="1" t="s">
        <v>33827</v>
      </c>
      <c r="N2860" s="1" t="s">
        <v>224</v>
      </c>
      <c r="O2860" s="1" t="s">
        <v>180</v>
      </c>
      <c r="P2860" t="s">
        <v>53</v>
      </c>
      <c r="Q2860" s="1" t="s">
        <v>55</v>
      </c>
      <c r="R2860" s="1" t="s">
        <v>197</v>
      </c>
      <c r="S2860" s="1" t="s">
        <v>17785</v>
      </c>
      <c r="T2860" s="1" t="s">
        <v>20439</v>
      </c>
      <c r="U2860" s="1" t="s">
        <v>4728</v>
      </c>
      <c r="V2860" s="1" t="s">
        <v>2354</v>
      </c>
      <c r="W2860" s="1" t="s">
        <v>125</v>
      </c>
      <c r="X2860" t="str">
        <f t="shared" si="309"/>
        <v>Complete</v>
      </c>
      <c r="Y2860">
        <f>MAX(0,100-IF(G2860="Invalid",Config!$B$5,0)-IF(I2860="Invalid",Config!$B$6,0)-IF(X2860="Incomplete",Config!$B$7,0)-IF(AF2860="Yes",Config!$B$37,0))</f>
        <v>100</v>
      </c>
      <c r="Z2860" s="1">
        <f>IF(OR(TRIM(B2860)="",COUNTIF(Config!$B$15:$B$19,B2860)&gt;0),1,0)+IF(OR(TRIM(C2860)="",COUNTIF(Config!$B$15:$B$19,C2860)&gt;0),1,0)+IF(OR(TRIM(F2860)="",COUNTIF(Config!$B$15:$B$19,F2860)&gt;0),1,0)+IF(OR(TRIM(H2860)="",COUNTIF(Config!$B$15:$B$19,H2860)&gt;0),1,0)+IF(OR(TRIM(E2860)="",COUNTIF(Config!$B$15:$B$19,E2860)&gt;0),1,0)+IF(OR(TRIM(K2860)="",COUNTIF(Config!$B$15:$B$19,K2860)&gt;0),1,0)+IF(OR(TRIM(P2860)="",COUNTIF(Config!$B$15:$B$19,P2860)&gt;0),1,0)+IF(OR(TRIM(R2860)="",COUNTIF(Config!$B$15:$B$19,R2860)&gt;0),1,0)</f>
        <v>0</v>
      </c>
      <c r="AA2860" s="1" cm="1">
        <f t="array" ref="AA2860">SUMPRODUCT(LEN(H2860)-LEN(SUBSTITUTE(H2860,{"0";"1";"2";"3";"4";"5";"6";"7";"8";"9"},"")))</f>
        <v>12</v>
      </c>
      <c r="AC2860" t="str">
        <f t="shared" si="310"/>
        <v/>
      </c>
      <c r="AD2860">
        <f t="shared" si="311"/>
        <v>1</v>
      </c>
      <c r="AE2860">
        <f t="shared" si="312"/>
        <v>1</v>
      </c>
      <c r="AF2860" t="str">
        <f t="shared" si="313"/>
        <v>No</v>
      </c>
      <c r="AG2860">
        <f t="shared" ca="1" si="314"/>
        <v>697</v>
      </c>
      <c r="AH2860" t="str">
        <f ca="1">IF(OR(V2860="",AG2860=""),"Yes",IF(AG2860&gt;Config!$B$41,"Yes","No"))</f>
        <v>Yes</v>
      </c>
    </row>
    <row r="2861" spans="1:34" x14ac:dyDescent="0.25">
      <c r="A2861" s="1" t="s">
        <v>20440</v>
      </c>
      <c r="B2861" s="1" t="s">
        <v>2778</v>
      </c>
      <c r="C2861" s="1" t="s">
        <v>205</v>
      </c>
      <c r="D2861" s="1" t="s">
        <v>20441</v>
      </c>
      <c r="E2861" s="1" t="s">
        <v>35206</v>
      </c>
      <c r="F2861" s="1" t="s">
        <v>20442</v>
      </c>
      <c r="G2861" t="str">
        <f t="shared" si="308"/>
        <v>Valid</v>
      </c>
      <c r="H2861" s="1" t="s">
        <v>17657</v>
      </c>
      <c r="I2861" t="str" cm="1">
        <f t="array" ref="I2861">IF(OR(TRIM(H2861)="",ISNUMBER(SEARCH("#",H2861)),AA2861&lt;Config!$B$8,SUMPRODUCT(--ISNUMBER(SEARCH({"a";"b";"c";"d";"e";"f";"g";"h";"i";"j";"k";"l";"m";"n";"o";"p";"q";"r";"s";"t";"u";"v";"w";"x";"y";"z"},H2861)))&gt;0),"Invalid","Valid")</f>
        <v>Valid</v>
      </c>
      <c r="J2861" s="1" t="s">
        <v>20443</v>
      </c>
      <c r="K2861" s="1" t="s">
        <v>28</v>
      </c>
      <c r="L2861" s="1" t="s">
        <v>164</v>
      </c>
      <c r="M2861" s="1" t="s">
        <v>50</v>
      </c>
      <c r="N2861" s="1" t="s">
        <v>224</v>
      </c>
      <c r="O2861" s="1" t="s">
        <v>52</v>
      </c>
      <c r="P2861" t="s">
        <v>236</v>
      </c>
      <c r="Q2861" s="1" t="s">
        <v>238</v>
      </c>
      <c r="R2861" s="1" t="s">
        <v>961</v>
      </c>
      <c r="S2861" s="1" t="s">
        <v>20444</v>
      </c>
      <c r="T2861" s="1" t="s">
        <v>20445</v>
      </c>
      <c r="U2861" s="1" t="s">
        <v>1173</v>
      </c>
      <c r="V2861" s="1" t="s">
        <v>3861</v>
      </c>
      <c r="W2861" s="1" t="s">
        <v>141</v>
      </c>
      <c r="X2861" t="str">
        <f t="shared" si="309"/>
        <v>Complete</v>
      </c>
      <c r="Y2861">
        <f>MAX(0,100-IF(G2861="Invalid",Config!$B$5,0)-IF(I2861="Invalid",Config!$B$6,0)-IF(X2861="Incomplete",Config!$B$7,0)-IF(AF2861="Yes",Config!$B$37,0))</f>
        <v>75</v>
      </c>
      <c r="Z2861" s="1">
        <f>IF(OR(TRIM(B2861)="",COUNTIF(Config!$B$15:$B$19,B2861)&gt;0),1,0)+IF(OR(TRIM(C2861)="",COUNTIF(Config!$B$15:$B$19,C2861)&gt;0),1,0)+IF(OR(TRIM(F2861)="",COUNTIF(Config!$B$15:$B$19,F2861)&gt;0),1,0)+IF(OR(TRIM(H2861)="",COUNTIF(Config!$B$15:$B$19,H2861)&gt;0),1,0)+IF(OR(TRIM(E2861)="",COUNTIF(Config!$B$15:$B$19,E2861)&gt;0),1,0)+IF(OR(TRIM(K2861)="",COUNTIF(Config!$B$15:$B$19,K2861)&gt;0),1,0)+IF(OR(TRIM(P2861)="",COUNTIF(Config!$B$15:$B$19,P2861)&gt;0),1,0)+IF(OR(TRIM(R2861)="",COUNTIF(Config!$B$15:$B$19,R2861)&gt;0),1,0)</f>
        <v>0</v>
      </c>
      <c r="AA2861" s="1" cm="1">
        <f t="array" ref="AA2861">SUMPRODUCT(LEN(H2861)-LEN(SUBSTITUTE(H2861,{"0";"1";"2";"3";"4";"5";"6";"7";"8";"9"},"")))</f>
        <v>10</v>
      </c>
      <c r="AC2861" t="str">
        <f t="shared" si="310"/>
        <v>Potential Duplicate</v>
      </c>
      <c r="AD2861">
        <f t="shared" si="311"/>
        <v>1</v>
      </c>
      <c r="AE2861">
        <f t="shared" si="312"/>
        <v>2</v>
      </c>
      <c r="AF2861" t="str">
        <f t="shared" si="313"/>
        <v>Yes</v>
      </c>
      <c r="AG2861">
        <f t="shared" ca="1" si="314"/>
        <v>99</v>
      </c>
      <c r="AH2861" t="str">
        <f ca="1">IF(OR(V2861="",AG2861=""),"Yes",IF(AG2861&gt;Config!$B$41,"Yes","No"))</f>
        <v>No</v>
      </c>
    </row>
    <row r="2862" spans="1:34" x14ac:dyDescent="0.25">
      <c r="A2862" s="1" t="s">
        <v>20446</v>
      </c>
      <c r="B2862" s="1" t="s">
        <v>1293</v>
      </c>
      <c r="C2862" s="1" t="s">
        <v>173</v>
      </c>
      <c r="D2862" s="1" t="s">
        <v>20447</v>
      </c>
      <c r="E2862" s="1" t="s">
        <v>35207</v>
      </c>
      <c r="F2862" s="1" t="s">
        <v>20448</v>
      </c>
      <c r="G2862" t="str">
        <f t="shared" si="308"/>
        <v>Valid</v>
      </c>
      <c r="H2862" s="1" t="s">
        <v>20449</v>
      </c>
      <c r="I2862" t="str" cm="1">
        <f t="array" ref="I2862">IF(OR(TRIM(H2862)="",ISNUMBER(SEARCH("#",H2862)),AA2862&lt;Config!$B$8,SUMPRODUCT(--ISNUMBER(SEARCH({"a";"b";"c";"d";"e";"f";"g";"h";"i";"j";"k";"l";"m";"n";"o";"p";"q";"r";"s";"t";"u";"v";"w";"x";"y";"z"},H2862)))&gt;0),"Invalid","Valid")</f>
        <v>Valid</v>
      </c>
      <c r="J2862" s="1" t="s">
        <v>20450</v>
      </c>
      <c r="K2862" s="1" t="s">
        <v>378</v>
      </c>
      <c r="L2862" s="1" t="s">
        <v>450</v>
      </c>
      <c r="M2862" s="1" t="s">
        <v>517</v>
      </c>
      <c r="N2862" s="1" t="s">
        <v>252</v>
      </c>
      <c r="O2862" s="1" t="s">
        <v>196</v>
      </c>
      <c r="P2862" t="s">
        <v>344</v>
      </c>
      <c r="Q2862" s="1" t="s">
        <v>971</v>
      </c>
      <c r="R2862" s="1" t="s">
        <v>346</v>
      </c>
      <c r="S2862" s="1" t="s">
        <v>20451</v>
      </c>
      <c r="T2862" s="1" t="s">
        <v>20452</v>
      </c>
      <c r="U2862" s="1" t="s">
        <v>20453</v>
      </c>
      <c r="V2862" s="1" t="s">
        <v>3343</v>
      </c>
      <c r="W2862" s="1" t="s">
        <v>202</v>
      </c>
      <c r="X2862" t="str">
        <f t="shared" si="309"/>
        <v>Complete</v>
      </c>
      <c r="Y2862">
        <f>MAX(0,100-IF(G2862="Invalid",Config!$B$5,0)-IF(I2862="Invalid",Config!$B$6,0)-IF(X2862="Incomplete",Config!$B$7,0)-IF(AF2862="Yes",Config!$B$37,0))</f>
        <v>100</v>
      </c>
      <c r="Z2862" s="1">
        <f>IF(OR(TRIM(B2862)="",COUNTIF(Config!$B$15:$B$19,B2862)&gt;0),1,0)+IF(OR(TRIM(C2862)="",COUNTIF(Config!$B$15:$B$19,C2862)&gt;0),1,0)+IF(OR(TRIM(F2862)="",COUNTIF(Config!$B$15:$B$19,F2862)&gt;0),1,0)+IF(OR(TRIM(H2862)="",COUNTIF(Config!$B$15:$B$19,H2862)&gt;0),1,0)+IF(OR(TRIM(E2862)="",COUNTIF(Config!$B$15:$B$19,E2862)&gt;0),1,0)+IF(OR(TRIM(K2862)="",COUNTIF(Config!$B$15:$B$19,K2862)&gt;0),1,0)+IF(OR(TRIM(P2862)="",COUNTIF(Config!$B$15:$B$19,P2862)&gt;0),1,0)+IF(OR(TRIM(R2862)="",COUNTIF(Config!$B$15:$B$19,R2862)&gt;0),1,0)</f>
        <v>0</v>
      </c>
      <c r="AA2862" s="1" cm="1">
        <f t="array" ref="AA2862">SUMPRODUCT(LEN(H2862)-LEN(SUBSTITUTE(H2862,{"0";"1";"2";"3";"4";"5";"6";"7";"8";"9"},"")))</f>
        <v>11</v>
      </c>
      <c r="AC2862" t="str">
        <f t="shared" si="310"/>
        <v/>
      </c>
      <c r="AD2862">
        <f t="shared" si="311"/>
        <v>1</v>
      </c>
      <c r="AE2862">
        <f t="shared" si="312"/>
        <v>1</v>
      </c>
      <c r="AF2862" t="str">
        <f t="shared" si="313"/>
        <v>No</v>
      </c>
      <c r="AG2862">
        <f t="shared" ca="1" si="314"/>
        <v>391</v>
      </c>
      <c r="AH2862" t="str">
        <f ca="1">IF(OR(V2862="",AG2862=""),"Yes",IF(AG2862&gt;Config!$B$41,"Yes","No"))</f>
        <v>Yes</v>
      </c>
    </row>
    <row r="2863" spans="1:34" x14ac:dyDescent="0.25">
      <c r="A2863" s="1" t="s">
        <v>20454</v>
      </c>
      <c r="B2863" s="1" t="s">
        <v>353</v>
      </c>
      <c r="C2863" s="1" t="s">
        <v>679</v>
      </c>
      <c r="D2863" s="1" t="s">
        <v>10551</v>
      </c>
      <c r="E2863" s="1" t="s">
        <v>339</v>
      </c>
      <c r="F2863" s="1" t="s">
        <v>20455</v>
      </c>
      <c r="G2863" t="str">
        <f t="shared" si="308"/>
        <v>Valid</v>
      </c>
      <c r="H2863" s="1" t="s">
        <v>20456</v>
      </c>
      <c r="I2863" t="str" cm="1">
        <f t="array" ref="I2863">IF(OR(TRIM(H2863)="",ISNUMBER(SEARCH("#",H2863)),AA2863&lt;Config!$B$8,SUMPRODUCT(--ISNUMBER(SEARCH({"a";"b";"c";"d";"e";"f";"g";"h";"i";"j";"k";"l";"m";"n";"o";"p";"q";"r";"s";"t";"u";"v";"w";"x";"y";"z"},H2863)))&gt;0),"Invalid","Valid")</f>
        <v>Valid</v>
      </c>
      <c r="J2863" s="1" t="s">
        <v>20457</v>
      </c>
      <c r="K2863" s="1" t="s">
        <v>250</v>
      </c>
      <c r="L2863" s="1" t="s">
        <v>84</v>
      </c>
      <c r="M2863" s="1" t="s">
        <v>33827</v>
      </c>
      <c r="N2863" s="1" t="s">
        <v>358</v>
      </c>
      <c r="O2863" s="1" t="s">
        <v>149</v>
      </c>
      <c r="P2863" t="s">
        <v>344</v>
      </c>
      <c r="Q2863" s="1" t="s">
        <v>1199</v>
      </c>
      <c r="R2863" s="1" t="s">
        <v>1200</v>
      </c>
      <c r="S2863" s="1" t="s">
        <v>6980</v>
      </c>
      <c r="T2863" s="1" t="s">
        <v>20458</v>
      </c>
      <c r="U2863" s="1" t="s">
        <v>11426</v>
      </c>
      <c r="V2863" s="1" t="s">
        <v>1503</v>
      </c>
      <c r="W2863" s="1" t="s">
        <v>40</v>
      </c>
      <c r="X2863" t="str">
        <f t="shared" si="309"/>
        <v>Complete</v>
      </c>
      <c r="Y2863">
        <f>MAX(0,100-IF(G2863="Invalid",Config!$B$5,0)-IF(I2863="Invalid",Config!$B$6,0)-IF(X2863="Incomplete",Config!$B$7,0)-IF(AF2863="Yes",Config!$B$37,0))</f>
        <v>100</v>
      </c>
      <c r="Z2863" s="1">
        <f>IF(OR(TRIM(B2863)="",COUNTIF(Config!$B$15:$B$19,B2863)&gt;0),1,0)+IF(OR(TRIM(C2863)="",COUNTIF(Config!$B$15:$B$19,C2863)&gt;0),1,0)+IF(OR(TRIM(F2863)="",COUNTIF(Config!$B$15:$B$19,F2863)&gt;0),1,0)+IF(OR(TRIM(H2863)="",COUNTIF(Config!$B$15:$B$19,H2863)&gt;0),1,0)+IF(OR(TRIM(E2863)="",COUNTIF(Config!$B$15:$B$19,E2863)&gt;0),1,0)+IF(OR(TRIM(K2863)="",COUNTIF(Config!$B$15:$B$19,K2863)&gt;0),1,0)+IF(OR(TRIM(P2863)="",COUNTIF(Config!$B$15:$B$19,P2863)&gt;0),1,0)+IF(OR(TRIM(R2863)="",COUNTIF(Config!$B$15:$B$19,R2863)&gt;0),1,0)</f>
        <v>0</v>
      </c>
      <c r="AA2863" s="1" cm="1">
        <f t="array" ref="AA2863">SUMPRODUCT(LEN(H2863)-LEN(SUBSTITUTE(H2863,{"0";"1";"2";"3";"4";"5";"6";"7";"8";"9"},"")))</f>
        <v>10</v>
      </c>
      <c r="AC2863" t="str">
        <f t="shared" si="310"/>
        <v/>
      </c>
      <c r="AD2863">
        <f t="shared" si="311"/>
        <v>1</v>
      </c>
      <c r="AE2863">
        <f t="shared" si="312"/>
        <v>1</v>
      </c>
      <c r="AF2863" t="str">
        <f t="shared" si="313"/>
        <v>No</v>
      </c>
      <c r="AG2863">
        <f t="shared" ca="1" si="314"/>
        <v>109</v>
      </c>
      <c r="AH2863" t="str">
        <f ca="1">IF(OR(V2863="",AG2863=""),"Yes",IF(AG2863&gt;Config!$B$41,"Yes","No"))</f>
        <v>No</v>
      </c>
    </row>
    <row r="2864" spans="1:34" x14ac:dyDescent="0.25">
      <c r="A2864" s="1" t="s">
        <v>20459</v>
      </c>
      <c r="B2864" s="1" t="s">
        <v>1006</v>
      </c>
      <c r="C2864" s="1" t="s">
        <v>43</v>
      </c>
      <c r="D2864" s="1" t="s">
        <v>20460</v>
      </c>
      <c r="E2864" s="1" t="s">
        <v>35208</v>
      </c>
      <c r="F2864" s="1" t="s">
        <v>20461</v>
      </c>
      <c r="G2864" t="str">
        <f t="shared" si="308"/>
        <v>Valid</v>
      </c>
      <c r="H2864" s="1" t="s">
        <v>20462</v>
      </c>
      <c r="I2864" t="str" cm="1">
        <f t="array" ref="I2864">IF(OR(TRIM(H2864)="",ISNUMBER(SEARCH("#",H2864)),AA2864&lt;Config!$B$8,SUMPRODUCT(--ISNUMBER(SEARCH({"a";"b";"c";"d";"e";"f";"g";"h";"i";"j";"k";"l";"m";"n";"o";"p";"q";"r";"s";"t";"u";"v";"w";"x";"y";"z"},H2864)))&gt;0),"Invalid","Valid")</f>
        <v>Valid</v>
      </c>
      <c r="J2864" s="1" t="s">
        <v>20463</v>
      </c>
      <c r="K2864" s="1" t="s">
        <v>147</v>
      </c>
      <c r="L2864" s="1" t="s">
        <v>29</v>
      </c>
      <c r="M2864" s="1" t="s">
        <v>135</v>
      </c>
      <c r="N2864" s="1" t="s">
        <v>358</v>
      </c>
      <c r="O2864" s="1" t="s">
        <v>149</v>
      </c>
      <c r="P2864" t="s">
        <v>53</v>
      </c>
      <c r="Q2864" s="1" t="s">
        <v>197</v>
      </c>
      <c r="R2864" s="1" t="s">
        <v>288</v>
      </c>
      <c r="S2864" s="1" t="s">
        <v>20464</v>
      </c>
      <c r="T2864" s="1" t="s">
        <v>20465</v>
      </c>
      <c r="U2864" s="1" t="s">
        <v>10093</v>
      </c>
      <c r="V2864" s="1" t="s">
        <v>8791</v>
      </c>
      <c r="W2864" s="1" t="s">
        <v>33823</v>
      </c>
      <c r="X2864" t="str">
        <f t="shared" si="309"/>
        <v>Complete</v>
      </c>
      <c r="Y2864">
        <f>MAX(0,100-IF(G2864="Invalid",Config!$B$5,0)-IF(I2864="Invalid",Config!$B$6,0)-IF(X2864="Incomplete",Config!$B$7,0)-IF(AF2864="Yes",Config!$B$37,0))</f>
        <v>100</v>
      </c>
      <c r="Z2864" s="1">
        <f>IF(OR(TRIM(B2864)="",COUNTIF(Config!$B$15:$B$19,B2864)&gt;0),1,0)+IF(OR(TRIM(C2864)="",COUNTIF(Config!$B$15:$B$19,C2864)&gt;0),1,0)+IF(OR(TRIM(F2864)="",COUNTIF(Config!$B$15:$B$19,F2864)&gt;0),1,0)+IF(OR(TRIM(H2864)="",COUNTIF(Config!$B$15:$B$19,H2864)&gt;0),1,0)+IF(OR(TRIM(E2864)="",COUNTIF(Config!$B$15:$B$19,E2864)&gt;0),1,0)+IF(OR(TRIM(K2864)="",COUNTIF(Config!$B$15:$B$19,K2864)&gt;0),1,0)+IF(OR(TRIM(P2864)="",COUNTIF(Config!$B$15:$B$19,P2864)&gt;0),1,0)+IF(OR(TRIM(R2864)="",COUNTIF(Config!$B$15:$B$19,R2864)&gt;0),1,0)</f>
        <v>0</v>
      </c>
      <c r="AA2864" s="1" cm="1">
        <f t="array" ref="AA2864">SUMPRODUCT(LEN(H2864)-LEN(SUBSTITUTE(H2864,{"0";"1";"2";"3";"4";"5";"6";"7";"8";"9"},"")))</f>
        <v>12</v>
      </c>
      <c r="AC2864" t="str">
        <f t="shared" si="310"/>
        <v/>
      </c>
      <c r="AD2864">
        <f t="shared" si="311"/>
        <v>1</v>
      </c>
      <c r="AE2864">
        <f t="shared" si="312"/>
        <v>1</v>
      </c>
      <c r="AF2864" t="str">
        <f t="shared" si="313"/>
        <v>No</v>
      </c>
      <c r="AG2864">
        <f t="shared" ca="1" si="314"/>
        <v>463</v>
      </c>
      <c r="AH2864" t="str">
        <f ca="1">IF(OR(V2864="",AG2864=""),"Yes",IF(AG2864&gt;Config!$B$41,"Yes","No"))</f>
        <v>Yes</v>
      </c>
    </row>
    <row r="2865" spans="1:34" x14ac:dyDescent="0.25">
      <c r="A2865" s="1" t="s">
        <v>20466</v>
      </c>
      <c r="B2865" s="1" t="s">
        <v>244</v>
      </c>
      <c r="C2865" s="1" t="s">
        <v>323</v>
      </c>
      <c r="D2865" s="1" t="s">
        <v>20467</v>
      </c>
      <c r="E2865" s="1" t="s">
        <v>34241</v>
      </c>
      <c r="F2865" s="1" t="s">
        <v>20468</v>
      </c>
      <c r="G2865" t="str">
        <f t="shared" si="308"/>
        <v>Valid</v>
      </c>
      <c r="H2865" s="1" t="s">
        <v>20469</v>
      </c>
      <c r="I2865" t="str" cm="1">
        <f t="array" ref="I2865">IF(OR(TRIM(H2865)="",ISNUMBER(SEARCH("#",H2865)),AA2865&lt;Config!$B$8,SUMPRODUCT(--ISNUMBER(SEARCH({"a";"b";"c";"d";"e";"f";"g";"h";"i";"j";"k";"l";"m";"n";"o";"p";"q";"r";"s";"t";"u";"v";"w";"x";"y";"z"},H2865)))&gt;0),"Invalid","Valid")</f>
        <v>Valid</v>
      </c>
      <c r="J2865" s="1" t="s">
        <v>20470</v>
      </c>
      <c r="K2865" s="1" t="s">
        <v>722</v>
      </c>
      <c r="L2865" s="1" t="s">
        <v>450</v>
      </c>
      <c r="M2865" s="1" t="s">
        <v>391</v>
      </c>
      <c r="N2865" s="1" t="s">
        <v>68</v>
      </c>
      <c r="O2865" s="1" t="s">
        <v>180</v>
      </c>
      <c r="P2865" t="s">
        <v>53</v>
      </c>
      <c r="Q2865" s="1" t="s">
        <v>55</v>
      </c>
      <c r="R2865" s="1" t="s">
        <v>150</v>
      </c>
      <c r="S2865" s="1" t="s">
        <v>9827</v>
      </c>
      <c r="T2865" s="1" t="s">
        <v>20471</v>
      </c>
      <c r="U2865" s="1" t="s">
        <v>8608</v>
      </c>
      <c r="V2865" s="1" t="s">
        <v>507</v>
      </c>
      <c r="W2865" s="1" t="s">
        <v>141</v>
      </c>
      <c r="X2865" t="str">
        <f t="shared" si="309"/>
        <v>Complete</v>
      </c>
      <c r="Y2865">
        <f>MAX(0,100-IF(G2865="Invalid",Config!$B$5,0)-IF(I2865="Invalid",Config!$B$6,0)-IF(X2865="Incomplete",Config!$B$7,0)-IF(AF2865="Yes",Config!$B$37,0))</f>
        <v>75</v>
      </c>
      <c r="Z2865" s="1">
        <f>IF(OR(TRIM(B2865)="",COUNTIF(Config!$B$15:$B$19,B2865)&gt;0),1,0)+IF(OR(TRIM(C2865)="",COUNTIF(Config!$B$15:$B$19,C2865)&gt;0),1,0)+IF(OR(TRIM(F2865)="",COUNTIF(Config!$B$15:$B$19,F2865)&gt;0),1,0)+IF(OR(TRIM(H2865)="",COUNTIF(Config!$B$15:$B$19,H2865)&gt;0),1,0)+IF(OR(TRIM(E2865)="",COUNTIF(Config!$B$15:$B$19,E2865)&gt;0),1,0)+IF(OR(TRIM(K2865)="",COUNTIF(Config!$B$15:$B$19,K2865)&gt;0),1,0)+IF(OR(TRIM(P2865)="",COUNTIF(Config!$B$15:$B$19,P2865)&gt;0),1,0)+IF(OR(TRIM(R2865)="",COUNTIF(Config!$B$15:$B$19,R2865)&gt;0),1,0)</f>
        <v>0</v>
      </c>
      <c r="AA2865" s="1" cm="1">
        <f t="array" ref="AA2865">SUMPRODUCT(LEN(H2865)-LEN(SUBSTITUTE(H2865,{"0";"1";"2";"3";"4";"5";"6";"7";"8";"9"},"")))</f>
        <v>12</v>
      </c>
      <c r="AC2865" t="str">
        <f t="shared" si="310"/>
        <v>Potential Duplicate</v>
      </c>
      <c r="AD2865">
        <f t="shared" si="311"/>
        <v>2</v>
      </c>
      <c r="AE2865">
        <f t="shared" si="312"/>
        <v>1</v>
      </c>
      <c r="AF2865" t="str">
        <f t="shared" si="313"/>
        <v>Yes</v>
      </c>
      <c r="AG2865">
        <f t="shared" ca="1" si="314"/>
        <v>632</v>
      </c>
      <c r="AH2865" t="str">
        <f ca="1">IF(OR(V2865="",AG2865=""),"Yes",IF(AG2865&gt;Config!$B$41,"Yes","No"))</f>
        <v>Yes</v>
      </c>
    </row>
    <row r="2866" spans="1:34" x14ac:dyDescent="0.25">
      <c r="A2866" s="1" t="s">
        <v>20472</v>
      </c>
      <c r="B2866" s="1" t="s">
        <v>3522</v>
      </c>
      <c r="C2866" s="1" t="s">
        <v>386</v>
      </c>
      <c r="D2866" s="1" t="s">
        <v>20473</v>
      </c>
      <c r="E2866" s="1" t="s">
        <v>35209</v>
      </c>
      <c r="F2866" s="1" t="s">
        <v>20474</v>
      </c>
      <c r="G2866" t="str">
        <f t="shared" si="308"/>
        <v>Valid</v>
      </c>
      <c r="H2866" s="1" t="s">
        <v>20475</v>
      </c>
      <c r="I2866" t="str" cm="1">
        <f t="array" ref="I2866">IF(OR(TRIM(H2866)="",ISNUMBER(SEARCH("#",H2866)),AA2866&lt;Config!$B$8,SUMPRODUCT(--ISNUMBER(SEARCH({"a";"b";"c";"d";"e";"f";"g";"h";"i";"j";"k";"l";"m";"n";"o";"p";"q";"r";"s";"t";"u";"v";"w";"x";"y";"z"},H2866)))&gt;0),"Invalid","Valid")</f>
        <v>Valid</v>
      </c>
      <c r="J2866" s="1" t="s">
        <v>20476</v>
      </c>
      <c r="K2866" s="1" t="s">
        <v>378</v>
      </c>
      <c r="L2866" s="1" t="s">
        <v>265</v>
      </c>
      <c r="M2866" s="1" t="s">
        <v>343</v>
      </c>
      <c r="N2866" s="1" t="s">
        <v>86</v>
      </c>
      <c r="O2866" s="1" t="s">
        <v>266</v>
      </c>
      <c r="P2866" t="s">
        <v>53</v>
      </c>
      <c r="Q2866" s="1" t="s">
        <v>54</v>
      </c>
      <c r="R2866" s="1" t="s">
        <v>70</v>
      </c>
      <c r="S2866" s="1" t="s">
        <v>20477</v>
      </c>
      <c r="T2866" s="1" t="s">
        <v>20478</v>
      </c>
      <c r="U2866" s="1" t="s">
        <v>350</v>
      </c>
      <c r="V2866" s="1" t="s">
        <v>6521</v>
      </c>
      <c r="W2866" s="1" t="s">
        <v>293</v>
      </c>
      <c r="X2866" t="str">
        <f t="shared" si="309"/>
        <v>Complete</v>
      </c>
      <c r="Y2866">
        <f>MAX(0,100-IF(G2866="Invalid",Config!$B$5,0)-IF(I2866="Invalid",Config!$B$6,0)-IF(X2866="Incomplete",Config!$B$7,0)-IF(AF2866="Yes",Config!$B$37,0))</f>
        <v>100</v>
      </c>
      <c r="Z2866" s="1">
        <f>IF(OR(TRIM(B2866)="",COUNTIF(Config!$B$15:$B$19,B2866)&gt;0),1,0)+IF(OR(TRIM(C2866)="",COUNTIF(Config!$B$15:$B$19,C2866)&gt;0),1,0)+IF(OR(TRIM(F2866)="",COUNTIF(Config!$B$15:$B$19,F2866)&gt;0),1,0)+IF(OR(TRIM(H2866)="",COUNTIF(Config!$B$15:$B$19,H2866)&gt;0),1,0)+IF(OR(TRIM(E2866)="",COUNTIF(Config!$B$15:$B$19,E2866)&gt;0),1,0)+IF(OR(TRIM(K2866)="",COUNTIF(Config!$B$15:$B$19,K2866)&gt;0),1,0)+IF(OR(TRIM(P2866)="",COUNTIF(Config!$B$15:$B$19,P2866)&gt;0),1,0)+IF(OR(TRIM(R2866)="",COUNTIF(Config!$B$15:$B$19,R2866)&gt;0),1,0)</f>
        <v>0</v>
      </c>
      <c r="AA2866" s="1" cm="1">
        <f t="array" ref="AA2866">SUMPRODUCT(LEN(H2866)-LEN(SUBSTITUTE(H2866,{"0";"1";"2";"3";"4";"5";"6";"7";"8";"9"},"")))</f>
        <v>12</v>
      </c>
      <c r="AC2866" t="str">
        <f t="shared" si="310"/>
        <v/>
      </c>
      <c r="AD2866">
        <f t="shared" si="311"/>
        <v>1</v>
      </c>
      <c r="AE2866">
        <f t="shared" si="312"/>
        <v>1</v>
      </c>
      <c r="AF2866" t="str">
        <f t="shared" si="313"/>
        <v>No</v>
      </c>
      <c r="AG2866">
        <f t="shared" ca="1" si="314"/>
        <v>392</v>
      </c>
      <c r="AH2866" t="str">
        <f ca="1">IF(OR(V2866="",AG2866=""),"Yes",IF(AG2866&gt;Config!$B$41,"Yes","No"))</f>
        <v>Yes</v>
      </c>
    </row>
    <row r="2867" spans="1:34" x14ac:dyDescent="0.25">
      <c r="A2867" s="1" t="s">
        <v>20479</v>
      </c>
      <c r="B2867" s="1" t="s">
        <v>1982</v>
      </c>
      <c r="C2867" s="1" t="s">
        <v>398</v>
      </c>
      <c r="D2867" s="1" t="s">
        <v>20480</v>
      </c>
      <c r="E2867" s="1" t="s">
        <v>458</v>
      </c>
      <c r="F2867" s="1" t="s">
        <v>20481</v>
      </c>
      <c r="G2867" t="str">
        <f t="shared" si="308"/>
        <v>Valid</v>
      </c>
      <c r="H2867" s="1" t="s">
        <v>20482</v>
      </c>
      <c r="I2867" t="str" cm="1">
        <f t="array" ref="I2867">IF(OR(TRIM(H2867)="",ISNUMBER(SEARCH("#",H2867)),AA2867&lt;Config!$B$8,SUMPRODUCT(--ISNUMBER(SEARCH({"a";"b";"c";"d";"e";"f";"g";"h";"i";"j";"k";"l";"m";"n";"o";"p";"q";"r";"s";"t";"u";"v";"w";"x";"y";"z"},H2867)))&gt;0),"Invalid","Valid")</f>
        <v>Valid</v>
      </c>
      <c r="J2867" s="1" t="s">
        <v>20483</v>
      </c>
      <c r="K2867" s="1" t="s">
        <v>378</v>
      </c>
      <c r="L2867" s="1" t="s">
        <v>49</v>
      </c>
      <c r="M2867" s="1" t="s">
        <v>50</v>
      </c>
      <c r="N2867" s="1" t="s">
        <v>68</v>
      </c>
      <c r="O2867" s="1" t="s">
        <v>69</v>
      </c>
      <c r="P2867" t="s">
        <v>53</v>
      </c>
      <c r="Q2867" s="1" t="s">
        <v>181</v>
      </c>
      <c r="R2867" s="1" t="s">
        <v>55</v>
      </c>
      <c r="S2867" s="1" t="s">
        <v>20484</v>
      </c>
      <c r="T2867" s="1" t="s">
        <v>20485</v>
      </c>
      <c r="U2867" s="1" t="s">
        <v>7936</v>
      </c>
      <c r="V2867" s="1" t="s">
        <v>1734</v>
      </c>
      <c r="W2867" s="1" t="s">
        <v>94</v>
      </c>
      <c r="X2867" t="str">
        <f t="shared" si="309"/>
        <v>Complete</v>
      </c>
      <c r="Y2867">
        <f>MAX(0,100-IF(G2867="Invalid",Config!$B$5,0)-IF(I2867="Invalid",Config!$B$6,0)-IF(X2867="Incomplete",Config!$B$7,0)-IF(AF2867="Yes",Config!$B$37,0))</f>
        <v>100</v>
      </c>
      <c r="Z2867" s="1">
        <f>IF(OR(TRIM(B2867)="",COUNTIF(Config!$B$15:$B$19,B2867)&gt;0),1,0)+IF(OR(TRIM(C2867)="",COUNTIF(Config!$B$15:$B$19,C2867)&gt;0),1,0)+IF(OR(TRIM(F2867)="",COUNTIF(Config!$B$15:$B$19,F2867)&gt;0),1,0)+IF(OR(TRIM(H2867)="",COUNTIF(Config!$B$15:$B$19,H2867)&gt;0),1,0)+IF(OR(TRIM(E2867)="",COUNTIF(Config!$B$15:$B$19,E2867)&gt;0),1,0)+IF(OR(TRIM(K2867)="",COUNTIF(Config!$B$15:$B$19,K2867)&gt;0),1,0)+IF(OR(TRIM(P2867)="",COUNTIF(Config!$B$15:$B$19,P2867)&gt;0),1,0)+IF(OR(TRIM(R2867)="",COUNTIF(Config!$B$15:$B$19,R2867)&gt;0),1,0)</f>
        <v>0</v>
      </c>
      <c r="AA2867" s="1" cm="1">
        <f t="array" ref="AA2867">SUMPRODUCT(LEN(H2867)-LEN(SUBSTITUTE(H2867,{"0";"1";"2";"3";"4";"5";"6";"7";"8";"9"},"")))</f>
        <v>10</v>
      </c>
      <c r="AC2867" t="str">
        <f t="shared" si="310"/>
        <v/>
      </c>
      <c r="AD2867">
        <f t="shared" si="311"/>
        <v>1</v>
      </c>
      <c r="AE2867">
        <f t="shared" si="312"/>
        <v>1</v>
      </c>
      <c r="AF2867" t="str">
        <f t="shared" si="313"/>
        <v>No</v>
      </c>
      <c r="AG2867">
        <f t="shared" ca="1" si="314"/>
        <v>451</v>
      </c>
      <c r="AH2867" t="str">
        <f ca="1">IF(OR(V2867="",AG2867=""),"Yes",IF(AG2867&gt;Config!$B$41,"Yes","No"))</f>
        <v>Yes</v>
      </c>
    </row>
    <row r="2868" spans="1:34" x14ac:dyDescent="0.25">
      <c r="A2868" s="1" t="s">
        <v>20486</v>
      </c>
      <c r="B2868" s="1" t="s">
        <v>1957</v>
      </c>
      <c r="C2868" s="1" t="s">
        <v>410</v>
      </c>
      <c r="D2868" s="1" t="s">
        <v>2832</v>
      </c>
      <c r="E2868" s="1" t="s">
        <v>159</v>
      </c>
      <c r="F2868" s="1" t="s">
        <v>20487</v>
      </c>
      <c r="G2868" t="str">
        <f t="shared" si="308"/>
        <v>Valid</v>
      </c>
      <c r="H2868" s="1" t="s">
        <v>20488</v>
      </c>
      <c r="I2868" t="str" cm="1">
        <f t="array" ref="I2868">IF(OR(TRIM(H2868)="",ISNUMBER(SEARCH("#",H2868)),AA2868&lt;Config!$B$8,SUMPRODUCT(--ISNUMBER(SEARCH({"a";"b";"c";"d";"e";"f";"g";"h";"i";"j";"k";"l";"m";"n";"o";"p";"q";"r";"s";"t";"u";"v";"w";"x";"y";"z"},H2868)))&gt;0),"Invalid","Valid")</f>
        <v>Valid</v>
      </c>
      <c r="J2868" s="1" t="s">
        <v>20489</v>
      </c>
      <c r="K2868" s="1" t="s">
        <v>133</v>
      </c>
      <c r="L2868" s="1" t="s">
        <v>179</v>
      </c>
      <c r="M2868" s="1" t="s">
        <v>50</v>
      </c>
      <c r="N2868" s="1" t="s">
        <v>86</v>
      </c>
      <c r="O2868" s="1" t="s">
        <v>69</v>
      </c>
      <c r="P2868" t="s">
        <v>53</v>
      </c>
      <c r="Q2868" s="1" t="s">
        <v>181</v>
      </c>
      <c r="R2868" s="1" t="s">
        <v>415</v>
      </c>
      <c r="S2868" s="1" t="s">
        <v>20490</v>
      </c>
      <c r="T2868" s="1" t="s">
        <v>20491</v>
      </c>
      <c r="U2868" s="1" t="s">
        <v>7660</v>
      </c>
      <c r="V2868" s="1" t="s">
        <v>1050</v>
      </c>
      <c r="W2868" s="1" t="s">
        <v>293</v>
      </c>
      <c r="X2868" t="str">
        <f t="shared" si="309"/>
        <v>Complete</v>
      </c>
      <c r="Y2868">
        <f>MAX(0,100-IF(G2868="Invalid",Config!$B$5,0)-IF(I2868="Invalid",Config!$B$6,0)-IF(X2868="Incomplete",Config!$B$7,0)-IF(AF2868="Yes",Config!$B$37,0))</f>
        <v>100</v>
      </c>
      <c r="Z2868" s="1">
        <f>IF(OR(TRIM(B2868)="",COUNTIF(Config!$B$15:$B$19,B2868)&gt;0),1,0)+IF(OR(TRIM(C2868)="",COUNTIF(Config!$B$15:$B$19,C2868)&gt;0),1,0)+IF(OR(TRIM(F2868)="",COUNTIF(Config!$B$15:$B$19,F2868)&gt;0),1,0)+IF(OR(TRIM(H2868)="",COUNTIF(Config!$B$15:$B$19,H2868)&gt;0),1,0)+IF(OR(TRIM(E2868)="",COUNTIF(Config!$B$15:$B$19,E2868)&gt;0),1,0)+IF(OR(TRIM(K2868)="",COUNTIF(Config!$B$15:$B$19,K2868)&gt;0),1,0)+IF(OR(TRIM(P2868)="",COUNTIF(Config!$B$15:$B$19,P2868)&gt;0),1,0)+IF(OR(TRIM(R2868)="",COUNTIF(Config!$B$15:$B$19,R2868)&gt;0),1,0)</f>
        <v>0</v>
      </c>
      <c r="AA2868" s="1" cm="1">
        <f t="array" ref="AA2868">SUMPRODUCT(LEN(H2868)-LEN(SUBSTITUTE(H2868,{"0";"1";"2";"3";"4";"5";"6";"7";"8";"9"},"")))</f>
        <v>12</v>
      </c>
      <c r="AC2868" t="str">
        <f t="shared" si="310"/>
        <v/>
      </c>
      <c r="AD2868">
        <f t="shared" si="311"/>
        <v>1</v>
      </c>
      <c r="AE2868">
        <f t="shared" si="312"/>
        <v>1</v>
      </c>
      <c r="AF2868" t="str">
        <f t="shared" si="313"/>
        <v>No</v>
      </c>
      <c r="AG2868">
        <f t="shared" ca="1" si="314"/>
        <v>37</v>
      </c>
      <c r="AH2868" t="str">
        <f ca="1">IF(OR(V2868="",AG2868=""),"Yes",IF(AG2868&gt;Config!$B$41,"Yes","No"))</f>
        <v>No</v>
      </c>
    </row>
    <row r="2869" spans="1:34" x14ac:dyDescent="0.25">
      <c r="A2869" s="1" t="s">
        <v>20492</v>
      </c>
      <c r="B2869" s="1" t="s">
        <v>577</v>
      </c>
      <c r="C2869" s="1" t="s">
        <v>189</v>
      </c>
      <c r="D2869" s="1" t="s">
        <v>20493</v>
      </c>
      <c r="E2869" s="1" t="s">
        <v>34227</v>
      </c>
      <c r="F2869" s="1" t="s">
        <v>20494</v>
      </c>
      <c r="G2869" t="str">
        <f t="shared" si="308"/>
        <v>Valid</v>
      </c>
      <c r="H2869" s="1" t="s">
        <v>20495</v>
      </c>
      <c r="I2869" t="str" cm="1">
        <f t="array" ref="I2869">IF(OR(TRIM(H2869)="",ISNUMBER(SEARCH("#",H2869)),AA2869&lt;Config!$B$8,SUMPRODUCT(--ISNUMBER(SEARCH({"a";"b";"c";"d";"e";"f";"g";"h";"i";"j";"k";"l";"m";"n";"o";"p";"q";"r";"s";"t";"u";"v";"w";"x";"y";"z"},H2869)))&gt;0),"Invalid","Valid")</f>
        <v>Valid</v>
      </c>
      <c r="J2869" s="1" t="s">
        <v>20496</v>
      </c>
      <c r="K2869" s="1" t="s">
        <v>504</v>
      </c>
      <c r="L2869" s="1" t="s">
        <v>84</v>
      </c>
      <c r="M2869" s="1" t="s">
        <v>118</v>
      </c>
      <c r="N2869" s="1" t="s">
        <v>437</v>
      </c>
      <c r="O2869" s="1" t="s">
        <v>196</v>
      </c>
      <c r="P2869" t="s">
        <v>236</v>
      </c>
      <c r="Q2869" s="1" t="s">
        <v>237</v>
      </c>
      <c r="R2869" s="1" t="s">
        <v>254</v>
      </c>
      <c r="S2869" s="1" t="s">
        <v>20497</v>
      </c>
      <c r="T2869" s="1" t="s">
        <v>20498</v>
      </c>
      <c r="U2869" s="1" t="s">
        <v>17065</v>
      </c>
      <c r="V2869" s="1" t="s">
        <v>20499</v>
      </c>
      <c r="W2869" s="1" t="s">
        <v>125</v>
      </c>
      <c r="X2869" t="str">
        <f t="shared" si="309"/>
        <v>Complete</v>
      </c>
      <c r="Y2869">
        <f>MAX(0,100-IF(G2869="Invalid",Config!$B$5,0)-IF(I2869="Invalid",Config!$B$6,0)-IF(X2869="Incomplete",Config!$B$7,0)-IF(AF2869="Yes",Config!$B$37,0))</f>
        <v>100</v>
      </c>
      <c r="Z2869" s="1">
        <f>IF(OR(TRIM(B2869)="",COUNTIF(Config!$B$15:$B$19,B2869)&gt;0),1,0)+IF(OR(TRIM(C2869)="",COUNTIF(Config!$B$15:$B$19,C2869)&gt;0),1,0)+IF(OR(TRIM(F2869)="",COUNTIF(Config!$B$15:$B$19,F2869)&gt;0),1,0)+IF(OR(TRIM(H2869)="",COUNTIF(Config!$B$15:$B$19,H2869)&gt;0),1,0)+IF(OR(TRIM(E2869)="",COUNTIF(Config!$B$15:$B$19,E2869)&gt;0),1,0)+IF(OR(TRIM(K2869)="",COUNTIF(Config!$B$15:$B$19,K2869)&gt;0),1,0)+IF(OR(TRIM(P2869)="",COUNTIF(Config!$B$15:$B$19,P2869)&gt;0),1,0)+IF(OR(TRIM(R2869)="",COUNTIF(Config!$B$15:$B$19,R2869)&gt;0),1,0)</f>
        <v>0</v>
      </c>
      <c r="AA2869" s="1" cm="1">
        <f t="array" ref="AA2869">SUMPRODUCT(LEN(H2869)-LEN(SUBSTITUTE(H2869,{"0";"1";"2";"3";"4";"5";"6";"7";"8";"9"},"")))</f>
        <v>12</v>
      </c>
      <c r="AC2869" t="str">
        <f t="shared" si="310"/>
        <v/>
      </c>
      <c r="AD2869">
        <f t="shared" si="311"/>
        <v>1</v>
      </c>
      <c r="AE2869">
        <f t="shared" si="312"/>
        <v>1</v>
      </c>
      <c r="AF2869" t="str">
        <f t="shared" si="313"/>
        <v>No</v>
      </c>
      <c r="AG2869">
        <f t="shared" ca="1" si="314"/>
        <v>758</v>
      </c>
      <c r="AH2869" t="str">
        <f ca="1">IF(OR(V2869="",AG2869=""),"Yes",IF(AG2869&gt;Config!$B$41,"Yes","No"))</f>
        <v>Yes</v>
      </c>
    </row>
    <row r="2870" spans="1:34" x14ac:dyDescent="0.25">
      <c r="A2870" s="1" t="s">
        <v>20500</v>
      </c>
      <c r="B2870" s="1" t="s">
        <v>1957</v>
      </c>
      <c r="C2870" s="1" t="s">
        <v>128</v>
      </c>
      <c r="D2870" s="1" t="s">
        <v>17607</v>
      </c>
      <c r="E2870" s="1" t="s">
        <v>33829</v>
      </c>
      <c r="F2870" s="1" t="s">
        <v>17608</v>
      </c>
      <c r="G2870" t="str">
        <f t="shared" si="308"/>
        <v>Valid</v>
      </c>
      <c r="H2870" s="1" t="s">
        <v>20501</v>
      </c>
      <c r="I2870" t="str" cm="1">
        <f t="array" ref="I2870">IF(OR(TRIM(H2870)="",ISNUMBER(SEARCH("#",H2870)),AA2870&lt;Config!$B$8,SUMPRODUCT(--ISNUMBER(SEARCH({"a";"b";"c";"d";"e";"f";"g";"h";"i";"j";"k";"l";"m";"n";"o";"p";"q";"r";"s";"t";"u";"v";"w";"x";"y";"z"},H2870)))&gt;0),"Invalid","Valid")</f>
        <v>Valid</v>
      </c>
      <c r="J2870" s="1" t="s">
        <v>17610</v>
      </c>
      <c r="K2870" s="1" t="s">
        <v>210</v>
      </c>
      <c r="L2870" s="1" t="s">
        <v>102</v>
      </c>
      <c r="M2870" s="1" t="s">
        <v>135</v>
      </c>
      <c r="N2870" s="1" t="s">
        <v>51</v>
      </c>
      <c r="O2870" s="1" t="s">
        <v>69</v>
      </c>
      <c r="P2870" t="s">
        <v>53</v>
      </c>
      <c r="Q2870" s="1" t="s">
        <v>181</v>
      </c>
      <c r="R2870" s="1" t="s">
        <v>150</v>
      </c>
      <c r="S2870" s="1" t="s">
        <v>17611</v>
      </c>
      <c r="T2870" s="1" t="s">
        <v>17612</v>
      </c>
      <c r="U2870" s="1" t="s">
        <v>3359</v>
      </c>
      <c r="V2870" s="1" t="s">
        <v>6476</v>
      </c>
      <c r="W2870" s="1" t="s">
        <v>384</v>
      </c>
      <c r="X2870" t="str">
        <f t="shared" si="309"/>
        <v>Incomplete</v>
      </c>
      <c r="Y2870">
        <f>MAX(0,100-IF(G2870="Invalid",Config!$B$5,0)-IF(I2870="Invalid",Config!$B$6,0)-IF(X2870="Incomplete",Config!$B$7,0)-IF(AF2870="Yes",Config!$B$37,0))</f>
        <v>35</v>
      </c>
      <c r="Z2870" s="1">
        <f>IF(OR(TRIM(B2870)="",COUNTIF(Config!$B$15:$B$19,B2870)&gt;0),1,0)+IF(OR(TRIM(C2870)="",COUNTIF(Config!$B$15:$B$19,C2870)&gt;0),1,0)+IF(OR(TRIM(F2870)="",COUNTIF(Config!$B$15:$B$19,F2870)&gt;0),1,0)+IF(OR(TRIM(H2870)="",COUNTIF(Config!$B$15:$B$19,H2870)&gt;0),1,0)+IF(OR(TRIM(E2870)="",COUNTIF(Config!$B$15:$B$19,E2870)&gt;0),1,0)+IF(OR(TRIM(K2870)="",COUNTIF(Config!$B$15:$B$19,K2870)&gt;0),1,0)+IF(OR(TRIM(P2870)="",COUNTIF(Config!$B$15:$B$19,P2870)&gt;0),1,0)+IF(OR(TRIM(R2870)="",COUNTIF(Config!$B$15:$B$19,R2870)&gt;0),1,0)</f>
        <v>1</v>
      </c>
      <c r="AA2870" s="1" cm="1">
        <f t="array" ref="AA2870">SUMPRODUCT(LEN(H2870)-LEN(SUBSTITUTE(H2870,{"0";"1";"2";"3";"4";"5";"6";"7";"8";"9"},"")))</f>
        <v>12</v>
      </c>
      <c r="AC2870" t="str">
        <f t="shared" si="310"/>
        <v>Incomplete Profile; Potential Duplicate</v>
      </c>
      <c r="AD2870">
        <f t="shared" si="311"/>
        <v>2</v>
      </c>
      <c r="AE2870">
        <f t="shared" si="312"/>
        <v>1</v>
      </c>
      <c r="AF2870" t="str">
        <f t="shared" si="313"/>
        <v>Yes</v>
      </c>
      <c r="AG2870">
        <f t="shared" ca="1" si="314"/>
        <v>330</v>
      </c>
      <c r="AH2870" t="str">
        <f ca="1">IF(OR(V2870="",AG2870=""),"Yes",IF(AG2870&gt;Config!$B$41,"Yes","No"))</f>
        <v>No</v>
      </c>
    </row>
    <row r="2871" spans="1:34" x14ac:dyDescent="0.25">
      <c r="A2871" s="1" t="s">
        <v>20502</v>
      </c>
      <c r="B2871" s="1" t="s">
        <v>204</v>
      </c>
      <c r="C2871" s="1" t="s">
        <v>620</v>
      </c>
      <c r="D2871" s="1" t="s">
        <v>20503</v>
      </c>
      <c r="E2871" s="1" t="s">
        <v>34157</v>
      </c>
      <c r="F2871" s="1" t="s">
        <v>20504</v>
      </c>
      <c r="G2871" t="str">
        <f t="shared" si="308"/>
        <v>Valid</v>
      </c>
      <c r="H2871" s="1" t="s">
        <v>20505</v>
      </c>
      <c r="I2871" t="str" cm="1">
        <f t="array" ref="I2871">IF(OR(TRIM(H2871)="",ISNUMBER(SEARCH("#",H2871)),AA2871&lt;Config!$B$8,SUMPRODUCT(--ISNUMBER(SEARCH({"a";"b";"c";"d";"e";"f";"g";"h";"i";"j";"k";"l";"m";"n";"o";"p";"q";"r";"s";"t";"u";"v";"w";"x";"y";"z"},H2871)))&gt;0),"Invalid","Valid")</f>
        <v>Valid</v>
      </c>
      <c r="J2871" s="1" t="s">
        <v>20506</v>
      </c>
      <c r="K2871" s="1" t="s">
        <v>1001</v>
      </c>
      <c r="L2871" s="1" t="s">
        <v>265</v>
      </c>
      <c r="M2871" s="1" t="s">
        <v>517</v>
      </c>
      <c r="N2871" s="1" t="s">
        <v>224</v>
      </c>
      <c r="O2871" s="1" t="s">
        <v>149</v>
      </c>
      <c r="P2871" t="s">
        <v>590</v>
      </c>
      <c r="Q2871" s="1" t="s">
        <v>844</v>
      </c>
      <c r="R2871" s="1" t="s">
        <v>1774</v>
      </c>
      <c r="S2871" s="1" t="s">
        <v>20507</v>
      </c>
      <c r="T2871" s="1" t="s">
        <v>20508</v>
      </c>
      <c r="U2871" s="1" t="s">
        <v>9371</v>
      </c>
      <c r="V2871" s="1" t="s">
        <v>3394</v>
      </c>
      <c r="W2871" s="1" t="s">
        <v>60</v>
      </c>
      <c r="X2871" t="str">
        <f t="shared" si="309"/>
        <v>Complete</v>
      </c>
      <c r="Y2871">
        <f>MAX(0,100-IF(G2871="Invalid",Config!$B$5,0)-IF(I2871="Invalid",Config!$B$6,0)-IF(X2871="Incomplete",Config!$B$7,0)-IF(AF2871="Yes",Config!$B$37,0))</f>
        <v>100</v>
      </c>
      <c r="Z2871" s="1">
        <f>IF(OR(TRIM(B2871)="",COUNTIF(Config!$B$15:$B$19,B2871)&gt;0),1,0)+IF(OR(TRIM(C2871)="",COUNTIF(Config!$B$15:$B$19,C2871)&gt;0),1,0)+IF(OR(TRIM(F2871)="",COUNTIF(Config!$B$15:$B$19,F2871)&gt;0),1,0)+IF(OR(TRIM(H2871)="",COUNTIF(Config!$B$15:$B$19,H2871)&gt;0),1,0)+IF(OR(TRIM(E2871)="",COUNTIF(Config!$B$15:$B$19,E2871)&gt;0),1,0)+IF(OR(TRIM(K2871)="",COUNTIF(Config!$B$15:$B$19,K2871)&gt;0),1,0)+IF(OR(TRIM(P2871)="",COUNTIF(Config!$B$15:$B$19,P2871)&gt;0),1,0)+IF(OR(TRIM(R2871)="",COUNTIF(Config!$B$15:$B$19,R2871)&gt;0),1,0)</f>
        <v>0</v>
      </c>
      <c r="AA2871" s="1" cm="1">
        <f t="array" ref="AA2871">SUMPRODUCT(LEN(H2871)-LEN(SUBSTITUTE(H2871,{"0";"1";"2";"3";"4";"5";"6";"7";"8";"9"},"")))</f>
        <v>12</v>
      </c>
      <c r="AC2871" t="str">
        <f t="shared" si="310"/>
        <v/>
      </c>
      <c r="AD2871">
        <f t="shared" si="311"/>
        <v>1</v>
      </c>
      <c r="AE2871">
        <f t="shared" si="312"/>
        <v>1</v>
      </c>
      <c r="AF2871" t="str">
        <f t="shared" si="313"/>
        <v>No</v>
      </c>
      <c r="AG2871">
        <f t="shared" ca="1" si="314"/>
        <v>496</v>
      </c>
      <c r="AH2871" t="str">
        <f ca="1">IF(OR(V2871="",AG2871=""),"Yes",IF(AG2871&gt;Config!$B$41,"Yes","No"))</f>
        <v>Yes</v>
      </c>
    </row>
    <row r="2872" spans="1:34" x14ac:dyDescent="0.25">
      <c r="A2872" s="1" t="s">
        <v>20509</v>
      </c>
      <c r="B2872" s="1" t="s">
        <v>456</v>
      </c>
      <c r="C2872" s="1" t="s">
        <v>679</v>
      </c>
      <c r="D2872" s="1" t="s">
        <v>20510</v>
      </c>
      <c r="E2872" s="1" t="s">
        <v>35210</v>
      </c>
      <c r="F2872" s="1" t="s">
        <v>20511</v>
      </c>
      <c r="G2872" t="str">
        <f t="shared" si="308"/>
        <v>Valid</v>
      </c>
      <c r="H2872" s="1" t="s">
        <v>20512</v>
      </c>
      <c r="I2872" t="str" cm="1">
        <f t="array" ref="I2872">IF(OR(TRIM(H2872)="",ISNUMBER(SEARCH("#",H2872)),AA2872&lt;Config!$B$8,SUMPRODUCT(--ISNUMBER(SEARCH({"a";"b";"c";"d";"e";"f";"g";"h";"i";"j";"k";"l";"m";"n";"o";"p";"q";"r";"s";"t";"u";"v";"w";"x";"y";"z"},H2872)))&gt;0),"Invalid","Valid")</f>
        <v>Valid</v>
      </c>
      <c r="J2872" s="1" t="s">
        <v>20513</v>
      </c>
      <c r="K2872" s="1" t="s">
        <v>83</v>
      </c>
      <c r="L2872" s="1" t="s">
        <v>179</v>
      </c>
      <c r="M2872" s="1" t="s">
        <v>165</v>
      </c>
      <c r="N2872" s="1" t="s">
        <v>211</v>
      </c>
      <c r="O2872" s="1" t="s">
        <v>149</v>
      </c>
      <c r="P2872" t="s">
        <v>53</v>
      </c>
      <c r="Q2872" s="1" t="s">
        <v>55</v>
      </c>
      <c r="R2872" s="1" t="s">
        <v>150</v>
      </c>
      <c r="S2872" s="1" t="s">
        <v>20514</v>
      </c>
      <c r="T2872" s="1" t="s">
        <v>20515</v>
      </c>
      <c r="U2872" s="1" t="s">
        <v>2268</v>
      </c>
      <c r="V2872" s="1" t="s">
        <v>6683</v>
      </c>
      <c r="W2872" s="1" t="s">
        <v>186</v>
      </c>
      <c r="X2872" t="str">
        <f t="shared" si="309"/>
        <v>Complete</v>
      </c>
      <c r="Y2872">
        <f>MAX(0,100-IF(G2872="Invalid",Config!$B$5,0)-IF(I2872="Invalid",Config!$B$6,0)-IF(X2872="Incomplete",Config!$B$7,0)-IF(AF2872="Yes",Config!$B$37,0))</f>
        <v>100</v>
      </c>
      <c r="Z2872" s="1">
        <f>IF(OR(TRIM(B2872)="",COUNTIF(Config!$B$15:$B$19,B2872)&gt;0),1,0)+IF(OR(TRIM(C2872)="",COUNTIF(Config!$B$15:$B$19,C2872)&gt;0),1,0)+IF(OR(TRIM(F2872)="",COUNTIF(Config!$B$15:$B$19,F2872)&gt;0),1,0)+IF(OR(TRIM(H2872)="",COUNTIF(Config!$B$15:$B$19,H2872)&gt;0),1,0)+IF(OR(TRIM(E2872)="",COUNTIF(Config!$B$15:$B$19,E2872)&gt;0),1,0)+IF(OR(TRIM(K2872)="",COUNTIF(Config!$B$15:$B$19,K2872)&gt;0),1,0)+IF(OR(TRIM(P2872)="",COUNTIF(Config!$B$15:$B$19,P2872)&gt;0),1,0)+IF(OR(TRIM(R2872)="",COUNTIF(Config!$B$15:$B$19,R2872)&gt;0),1,0)</f>
        <v>0</v>
      </c>
      <c r="AA2872" s="1" cm="1">
        <f t="array" ref="AA2872">SUMPRODUCT(LEN(H2872)-LEN(SUBSTITUTE(H2872,{"0";"1";"2";"3";"4";"5";"6";"7";"8";"9"},"")))</f>
        <v>12</v>
      </c>
      <c r="AC2872" t="str">
        <f t="shared" si="310"/>
        <v/>
      </c>
      <c r="AD2872">
        <f t="shared" si="311"/>
        <v>1</v>
      </c>
      <c r="AE2872">
        <f t="shared" si="312"/>
        <v>1</v>
      </c>
      <c r="AF2872" t="str">
        <f t="shared" si="313"/>
        <v>No</v>
      </c>
      <c r="AG2872">
        <f t="shared" ca="1" si="314"/>
        <v>199</v>
      </c>
      <c r="AH2872" t="str">
        <f ca="1">IF(OR(V2872="",AG2872=""),"Yes",IF(AG2872&gt;Config!$B$41,"Yes","No"))</f>
        <v>No</v>
      </c>
    </row>
    <row r="2873" spans="1:34" x14ac:dyDescent="0.25">
      <c r="A2873" s="1" t="s">
        <v>20516</v>
      </c>
      <c r="B2873" s="1" t="s">
        <v>156</v>
      </c>
      <c r="C2873" s="1" t="s">
        <v>659</v>
      </c>
      <c r="D2873" s="1" t="s">
        <v>20517</v>
      </c>
      <c r="E2873" s="1" t="s">
        <v>33907</v>
      </c>
      <c r="F2873" s="1" t="s">
        <v>20518</v>
      </c>
      <c r="G2873" t="str">
        <f t="shared" si="308"/>
        <v>Valid</v>
      </c>
      <c r="H2873" s="1" t="s">
        <v>20519</v>
      </c>
      <c r="I2873" t="str" cm="1">
        <f t="array" ref="I2873">IF(OR(TRIM(H2873)="",ISNUMBER(SEARCH("#",H2873)),AA2873&lt;Config!$B$8,SUMPRODUCT(--ISNUMBER(SEARCH({"a";"b";"c";"d";"e";"f";"g";"h";"i";"j";"k";"l";"m";"n";"o";"p";"q";"r";"s";"t";"u";"v";"w";"x";"y";"z"},H2873)))&gt;0),"Invalid","Valid")</f>
        <v>Valid</v>
      </c>
      <c r="J2873" s="1" t="s">
        <v>20520</v>
      </c>
      <c r="K2873" s="1" t="s">
        <v>1001</v>
      </c>
      <c r="L2873" s="1" t="s">
        <v>102</v>
      </c>
      <c r="M2873" s="1" t="s">
        <v>343</v>
      </c>
      <c r="N2873" s="1" t="s">
        <v>211</v>
      </c>
      <c r="O2873" s="1" t="s">
        <v>32</v>
      </c>
      <c r="P2873" t="s">
        <v>87</v>
      </c>
      <c r="Q2873" s="1" t="s">
        <v>88</v>
      </c>
      <c r="R2873" s="1" t="s">
        <v>136</v>
      </c>
      <c r="S2873" s="1" t="s">
        <v>20521</v>
      </c>
      <c r="T2873" s="1" t="s">
        <v>20522</v>
      </c>
      <c r="U2873" s="1" t="s">
        <v>20523</v>
      </c>
      <c r="V2873" s="1" t="s">
        <v>1676</v>
      </c>
      <c r="W2873" s="1" t="s">
        <v>186</v>
      </c>
      <c r="X2873" t="str">
        <f t="shared" si="309"/>
        <v>Complete</v>
      </c>
      <c r="Y2873">
        <f>MAX(0,100-IF(G2873="Invalid",Config!$B$5,0)-IF(I2873="Invalid",Config!$B$6,0)-IF(X2873="Incomplete",Config!$B$7,0)-IF(AF2873="Yes",Config!$B$37,0))</f>
        <v>100</v>
      </c>
      <c r="Z2873" s="1">
        <f>IF(OR(TRIM(B2873)="",COUNTIF(Config!$B$15:$B$19,B2873)&gt;0),1,0)+IF(OR(TRIM(C2873)="",COUNTIF(Config!$B$15:$B$19,C2873)&gt;0),1,0)+IF(OR(TRIM(F2873)="",COUNTIF(Config!$B$15:$B$19,F2873)&gt;0),1,0)+IF(OR(TRIM(H2873)="",COUNTIF(Config!$B$15:$B$19,H2873)&gt;0),1,0)+IF(OR(TRIM(E2873)="",COUNTIF(Config!$B$15:$B$19,E2873)&gt;0),1,0)+IF(OR(TRIM(K2873)="",COUNTIF(Config!$B$15:$B$19,K2873)&gt;0),1,0)+IF(OR(TRIM(P2873)="",COUNTIF(Config!$B$15:$B$19,P2873)&gt;0),1,0)+IF(OR(TRIM(R2873)="",COUNTIF(Config!$B$15:$B$19,R2873)&gt;0),1,0)</f>
        <v>0</v>
      </c>
      <c r="AA2873" s="1" cm="1">
        <f t="array" ref="AA2873">SUMPRODUCT(LEN(H2873)-LEN(SUBSTITUTE(H2873,{"0";"1";"2";"3";"4";"5";"6";"7";"8";"9"},"")))</f>
        <v>11</v>
      </c>
      <c r="AC2873" t="str">
        <f t="shared" si="310"/>
        <v/>
      </c>
      <c r="AD2873">
        <f t="shared" si="311"/>
        <v>1</v>
      </c>
      <c r="AE2873">
        <f t="shared" si="312"/>
        <v>1</v>
      </c>
      <c r="AF2873" t="str">
        <f t="shared" si="313"/>
        <v>No</v>
      </c>
      <c r="AG2873">
        <f t="shared" ca="1" si="314"/>
        <v>37</v>
      </c>
      <c r="AH2873" t="str">
        <f ca="1">IF(OR(V2873="",AG2873=""),"Yes",IF(AG2873&gt;Config!$B$41,"Yes","No"))</f>
        <v>No</v>
      </c>
    </row>
    <row r="2874" spans="1:34" x14ac:dyDescent="0.25">
      <c r="A2874" s="1" t="s">
        <v>20524</v>
      </c>
      <c r="B2874" s="1" t="s">
        <v>1241</v>
      </c>
      <c r="C2874" s="1" t="s">
        <v>205</v>
      </c>
      <c r="D2874" s="1" t="s">
        <v>1884</v>
      </c>
      <c r="E2874" s="1" t="s">
        <v>159</v>
      </c>
      <c r="F2874" s="1" t="s">
        <v>20525</v>
      </c>
      <c r="G2874" t="str">
        <f t="shared" si="308"/>
        <v>Valid</v>
      </c>
      <c r="H2874" s="1" t="s">
        <v>13601</v>
      </c>
      <c r="I2874" t="str" cm="1">
        <f t="array" ref="I2874">IF(OR(TRIM(H2874)="",ISNUMBER(SEARCH("#",H2874)),AA2874&lt;Config!$B$8,SUMPRODUCT(--ISNUMBER(SEARCH({"a";"b";"c";"d";"e";"f";"g";"h";"i";"j";"k";"l";"m";"n";"o";"p";"q";"r";"s";"t";"u";"v";"w";"x";"y";"z"},H2874)))&gt;0),"Invalid","Valid")</f>
        <v>Valid</v>
      </c>
      <c r="J2874" s="1" t="s">
        <v>20526</v>
      </c>
      <c r="K2874" s="1" t="s">
        <v>378</v>
      </c>
      <c r="L2874" s="1" t="s">
        <v>84</v>
      </c>
      <c r="M2874" s="1" t="s">
        <v>462</v>
      </c>
      <c r="N2874" s="1" t="s">
        <v>31</v>
      </c>
      <c r="O2874" s="1" t="s">
        <v>180</v>
      </c>
      <c r="P2874" t="s">
        <v>53</v>
      </c>
      <c r="Q2874" s="1" t="s">
        <v>54</v>
      </c>
      <c r="R2874" s="1" t="s">
        <v>415</v>
      </c>
      <c r="S2874" s="1" t="s">
        <v>15060</v>
      </c>
      <c r="T2874" s="1" t="s">
        <v>20527</v>
      </c>
      <c r="U2874" s="1" t="s">
        <v>3885</v>
      </c>
      <c r="V2874" s="1" t="s">
        <v>140</v>
      </c>
      <c r="W2874" s="1" t="s">
        <v>75</v>
      </c>
      <c r="X2874" t="str">
        <f t="shared" si="309"/>
        <v>Complete</v>
      </c>
      <c r="Y2874">
        <f>MAX(0,100-IF(G2874="Invalid",Config!$B$5,0)-IF(I2874="Invalid",Config!$B$6,0)-IF(X2874="Incomplete",Config!$B$7,0)-IF(AF2874="Yes",Config!$B$37,0))</f>
        <v>75</v>
      </c>
      <c r="Z2874" s="1">
        <f>IF(OR(TRIM(B2874)="",COUNTIF(Config!$B$15:$B$19,B2874)&gt;0),1,0)+IF(OR(TRIM(C2874)="",COUNTIF(Config!$B$15:$B$19,C2874)&gt;0),1,0)+IF(OR(TRIM(F2874)="",COUNTIF(Config!$B$15:$B$19,F2874)&gt;0),1,0)+IF(OR(TRIM(H2874)="",COUNTIF(Config!$B$15:$B$19,H2874)&gt;0),1,0)+IF(OR(TRIM(E2874)="",COUNTIF(Config!$B$15:$B$19,E2874)&gt;0),1,0)+IF(OR(TRIM(K2874)="",COUNTIF(Config!$B$15:$B$19,K2874)&gt;0),1,0)+IF(OR(TRIM(P2874)="",COUNTIF(Config!$B$15:$B$19,P2874)&gt;0),1,0)+IF(OR(TRIM(R2874)="",COUNTIF(Config!$B$15:$B$19,R2874)&gt;0),1,0)</f>
        <v>0</v>
      </c>
      <c r="AA2874" s="1" cm="1">
        <f t="array" ref="AA2874">SUMPRODUCT(LEN(H2874)-LEN(SUBSTITUTE(H2874,{"0";"1";"2";"3";"4";"5";"6";"7";"8";"9"},"")))</f>
        <v>10</v>
      </c>
      <c r="AC2874" t="str">
        <f t="shared" si="310"/>
        <v>Potential Duplicate</v>
      </c>
      <c r="AD2874">
        <f t="shared" si="311"/>
        <v>1</v>
      </c>
      <c r="AE2874">
        <f t="shared" si="312"/>
        <v>2</v>
      </c>
      <c r="AF2874" t="str">
        <f t="shared" si="313"/>
        <v>Yes</v>
      </c>
      <c r="AG2874">
        <f t="shared" ca="1" si="314"/>
        <v>37</v>
      </c>
      <c r="AH2874" t="str">
        <f ca="1">IF(OR(V2874="",AG2874=""),"Yes",IF(AG2874&gt;Config!$B$41,"Yes","No"))</f>
        <v>No</v>
      </c>
    </row>
    <row r="2875" spans="1:34" x14ac:dyDescent="0.25">
      <c r="A2875" s="1" t="s">
        <v>20528</v>
      </c>
      <c r="B2875" s="1" t="s">
        <v>295</v>
      </c>
      <c r="C2875" s="1" t="s">
        <v>353</v>
      </c>
      <c r="D2875" s="1" t="s">
        <v>20529</v>
      </c>
      <c r="E2875" s="1" t="s">
        <v>35211</v>
      </c>
      <c r="F2875" s="1" t="s">
        <v>20530</v>
      </c>
      <c r="G2875" t="str">
        <f t="shared" si="308"/>
        <v>Valid</v>
      </c>
      <c r="H2875" s="1" t="s">
        <v>20531</v>
      </c>
      <c r="I2875" t="str" cm="1">
        <f t="array" ref="I2875">IF(OR(TRIM(H2875)="",ISNUMBER(SEARCH("#",H2875)),AA2875&lt;Config!$B$8,SUMPRODUCT(--ISNUMBER(SEARCH({"a";"b";"c";"d";"e";"f";"g";"h";"i";"j";"k";"l";"m";"n";"o";"p";"q";"r";"s";"t";"u";"v";"w";"x";"y";"z"},H2875)))&gt;0),"Invalid","Valid")</f>
        <v>Valid</v>
      </c>
      <c r="J2875" s="1" t="s">
        <v>20532</v>
      </c>
      <c r="K2875" s="1" t="s">
        <v>866</v>
      </c>
      <c r="L2875" s="1" t="s">
        <v>29</v>
      </c>
      <c r="M2875" s="1" t="s">
        <v>251</v>
      </c>
      <c r="N2875" s="1" t="s">
        <v>252</v>
      </c>
      <c r="O2875" s="1" t="s">
        <v>149</v>
      </c>
      <c r="P2875" t="s">
        <v>328</v>
      </c>
      <c r="Q2875" s="1" t="s">
        <v>1046</v>
      </c>
      <c r="R2875" s="1" t="s">
        <v>392</v>
      </c>
      <c r="S2875" s="1" t="s">
        <v>20533</v>
      </c>
      <c r="T2875" s="1" t="s">
        <v>20534</v>
      </c>
      <c r="U2875" s="1" t="s">
        <v>3829</v>
      </c>
      <c r="V2875" s="1" t="s">
        <v>4836</v>
      </c>
      <c r="W2875" s="1" t="s">
        <v>125</v>
      </c>
      <c r="X2875" t="str">
        <f t="shared" si="309"/>
        <v>Complete</v>
      </c>
      <c r="Y2875">
        <f>MAX(0,100-IF(G2875="Invalid",Config!$B$5,0)-IF(I2875="Invalid",Config!$B$6,0)-IF(X2875="Incomplete",Config!$B$7,0)-IF(AF2875="Yes",Config!$B$37,0))</f>
        <v>100</v>
      </c>
      <c r="Z2875" s="1">
        <f>IF(OR(TRIM(B2875)="",COUNTIF(Config!$B$15:$B$19,B2875)&gt;0),1,0)+IF(OR(TRIM(C2875)="",COUNTIF(Config!$B$15:$B$19,C2875)&gt;0),1,0)+IF(OR(TRIM(F2875)="",COUNTIF(Config!$B$15:$B$19,F2875)&gt;0),1,0)+IF(OR(TRIM(H2875)="",COUNTIF(Config!$B$15:$B$19,H2875)&gt;0),1,0)+IF(OR(TRIM(E2875)="",COUNTIF(Config!$B$15:$B$19,E2875)&gt;0),1,0)+IF(OR(TRIM(K2875)="",COUNTIF(Config!$B$15:$B$19,K2875)&gt;0),1,0)+IF(OR(TRIM(P2875)="",COUNTIF(Config!$B$15:$B$19,P2875)&gt;0),1,0)+IF(OR(TRIM(R2875)="",COUNTIF(Config!$B$15:$B$19,R2875)&gt;0),1,0)</f>
        <v>0</v>
      </c>
      <c r="AA2875" s="1" cm="1">
        <f t="array" ref="AA2875">SUMPRODUCT(LEN(H2875)-LEN(SUBSTITUTE(H2875,{"0";"1";"2";"3";"4";"5";"6";"7";"8";"9"},"")))</f>
        <v>11</v>
      </c>
      <c r="AC2875" t="str">
        <f t="shared" si="310"/>
        <v/>
      </c>
      <c r="AD2875">
        <f t="shared" si="311"/>
        <v>1</v>
      </c>
      <c r="AE2875">
        <f t="shared" si="312"/>
        <v>1</v>
      </c>
      <c r="AF2875" t="str">
        <f t="shared" si="313"/>
        <v>No</v>
      </c>
      <c r="AG2875">
        <f t="shared" ca="1" si="314"/>
        <v>567</v>
      </c>
      <c r="AH2875" t="str">
        <f ca="1">IF(OR(V2875="",AG2875=""),"Yes",IF(AG2875&gt;Config!$B$41,"Yes","No"))</f>
        <v>Yes</v>
      </c>
    </row>
    <row r="2876" spans="1:34" x14ac:dyDescent="0.25">
      <c r="A2876" s="1" t="s">
        <v>20535</v>
      </c>
      <c r="B2876" s="1" t="s">
        <v>928</v>
      </c>
      <c r="C2876" s="1" t="s">
        <v>1007</v>
      </c>
      <c r="D2876" s="1" t="s">
        <v>20536</v>
      </c>
      <c r="E2876" s="1" t="s">
        <v>34250</v>
      </c>
      <c r="F2876" s="1" t="s">
        <v>20537</v>
      </c>
      <c r="G2876" t="str">
        <f t="shared" si="308"/>
        <v>Valid</v>
      </c>
      <c r="H2876" s="1" t="s">
        <v>20538</v>
      </c>
      <c r="I2876" t="str" cm="1">
        <f t="array" ref="I2876">IF(OR(TRIM(H2876)="",ISNUMBER(SEARCH("#",H2876)),AA2876&lt;Config!$B$8,SUMPRODUCT(--ISNUMBER(SEARCH({"a";"b";"c";"d";"e";"f";"g";"h";"i";"j";"k";"l";"m";"n";"o";"p";"q";"r";"s";"t";"u";"v";"w";"x";"y";"z"},H2876)))&gt;0),"Invalid","Valid")</f>
        <v>Valid</v>
      </c>
      <c r="J2876" s="1" t="s">
        <v>20539</v>
      </c>
      <c r="K2876" s="1" t="s">
        <v>28</v>
      </c>
      <c r="L2876" s="1" t="s">
        <v>179</v>
      </c>
      <c r="M2876" s="1" t="s">
        <v>517</v>
      </c>
      <c r="N2876" s="1" t="s">
        <v>358</v>
      </c>
      <c r="O2876" s="1" t="s">
        <v>149</v>
      </c>
      <c r="P2876" t="s">
        <v>53</v>
      </c>
      <c r="Q2876" s="1" t="s">
        <v>55</v>
      </c>
      <c r="R2876" s="1" t="s">
        <v>70</v>
      </c>
      <c r="S2876" s="1" t="s">
        <v>5872</v>
      </c>
      <c r="T2876" s="1" t="s">
        <v>20540</v>
      </c>
      <c r="U2876" s="1" t="s">
        <v>858</v>
      </c>
      <c r="V2876" s="1" t="s">
        <v>20541</v>
      </c>
      <c r="W2876" s="1" t="s">
        <v>75</v>
      </c>
      <c r="X2876" t="str">
        <f t="shared" si="309"/>
        <v>Complete</v>
      </c>
      <c r="Y2876">
        <f>MAX(0,100-IF(G2876="Invalid",Config!$B$5,0)-IF(I2876="Invalid",Config!$B$6,0)-IF(X2876="Incomplete",Config!$B$7,0)-IF(AF2876="Yes",Config!$B$37,0))</f>
        <v>100</v>
      </c>
      <c r="Z2876" s="1">
        <f>IF(OR(TRIM(B2876)="",COUNTIF(Config!$B$15:$B$19,B2876)&gt;0),1,0)+IF(OR(TRIM(C2876)="",COUNTIF(Config!$B$15:$B$19,C2876)&gt;0),1,0)+IF(OR(TRIM(F2876)="",COUNTIF(Config!$B$15:$B$19,F2876)&gt;0),1,0)+IF(OR(TRIM(H2876)="",COUNTIF(Config!$B$15:$B$19,H2876)&gt;0),1,0)+IF(OR(TRIM(E2876)="",COUNTIF(Config!$B$15:$B$19,E2876)&gt;0),1,0)+IF(OR(TRIM(K2876)="",COUNTIF(Config!$B$15:$B$19,K2876)&gt;0),1,0)+IF(OR(TRIM(P2876)="",COUNTIF(Config!$B$15:$B$19,P2876)&gt;0),1,0)+IF(OR(TRIM(R2876)="",COUNTIF(Config!$B$15:$B$19,R2876)&gt;0),1,0)</f>
        <v>0</v>
      </c>
      <c r="AA2876" s="1" cm="1">
        <f t="array" ref="AA2876">SUMPRODUCT(LEN(H2876)-LEN(SUBSTITUTE(H2876,{"0";"1";"2";"3";"4";"5";"6";"7";"8";"9"},"")))</f>
        <v>10</v>
      </c>
      <c r="AC2876" t="str">
        <f t="shared" si="310"/>
        <v/>
      </c>
      <c r="AD2876">
        <f t="shared" si="311"/>
        <v>1</v>
      </c>
      <c r="AE2876">
        <f t="shared" si="312"/>
        <v>1</v>
      </c>
      <c r="AF2876" t="str">
        <f t="shared" si="313"/>
        <v>No</v>
      </c>
      <c r="AG2876">
        <f t="shared" ca="1" si="314"/>
        <v>566</v>
      </c>
      <c r="AH2876" t="str">
        <f ca="1">IF(OR(V2876="",AG2876=""),"Yes",IF(AG2876&gt;Config!$B$41,"Yes","No"))</f>
        <v>Yes</v>
      </c>
    </row>
    <row r="2877" spans="1:34" x14ac:dyDescent="0.25">
      <c r="A2877" s="1" t="s">
        <v>20542</v>
      </c>
      <c r="B2877" s="1" t="s">
        <v>4909</v>
      </c>
      <c r="C2877" s="1" t="s">
        <v>499</v>
      </c>
      <c r="D2877" s="1" t="s">
        <v>20543</v>
      </c>
      <c r="E2877" s="1" t="s">
        <v>35212</v>
      </c>
      <c r="F2877" s="1" t="s">
        <v>20544</v>
      </c>
      <c r="G2877" t="str">
        <f t="shared" si="308"/>
        <v>Valid</v>
      </c>
      <c r="H2877" s="1" t="s">
        <v>20545</v>
      </c>
      <c r="I2877" t="str" cm="1">
        <f t="array" ref="I2877">IF(OR(TRIM(H2877)="",ISNUMBER(SEARCH("#",H2877)),AA2877&lt;Config!$B$8,SUMPRODUCT(--ISNUMBER(SEARCH({"a";"b";"c";"d";"e";"f";"g";"h";"i";"j";"k";"l";"m";"n";"o";"p";"q";"r";"s";"t";"u";"v";"w";"x";"y";"z"},H2877)))&gt;0),"Invalid","Valid")</f>
        <v>Valid</v>
      </c>
      <c r="J2877" s="1" t="s">
        <v>20546</v>
      </c>
      <c r="K2877" s="1" t="s">
        <v>147</v>
      </c>
      <c r="L2877" s="1" t="s">
        <v>84</v>
      </c>
      <c r="M2877" s="1" t="s">
        <v>30</v>
      </c>
      <c r="N2877" s="1" t="s">
        <v>713</v>
      </c>
      <c r="O2877" s="1" t="s">
        <v>149</v>
      </c>
      <c r="P2877" t="s">
        <v>314</v>
      </c>
      <c r="Q2877" s="1" t="s">
        <v>663</v>
      </c>
      <c r="R2877" s="1" t="s">
        <v>34014</v>
      </c>
      <c r="S2877" s="1" t="s">
        <v>1647</v>
      </c>
      <c r="T2877" s="1" t="s">
        <v>20547</v>
      </c>
      <c r="U2877" s="1" t="s">
        <v>5553</v>
      </c>
      <c r="V2877" s="1" t="s">
        <v>140</v>
      </c>
      <c r="W2877" s="1" t="s">
        <v>75</v>
      </c>
      <c r="X2877" t="str">
        <f t="shared" si="309"/>
        <v>Complete</v>
      </c>
      <c r="Y2877">
        <f>MAX(0,100-IF(G2877="Invalid",Config!$B$5,0)-IF(I2877="Invalid",Config!$B$6,0)-IF(X2877="Incomplete",Config!$B$7,0)-IF(AF2877="Yes",Config!$B$37,0))</f>
        <v>75</v>
      </c>
      <c r="Z2877" s="1">
        <f>IF(OR(TRIM(B2877)="",COUNTIF(Config!$B$15:$B$19,B2877)&gt;0),1,0)+IF(OR(TRIM(C2877)="",COUNTIF(Config!$B$15:$B$19,C2877)&gt;0),1,0)+IF(OR(TRIM(F2877)="",COUNTIF(Config!$B$15:$B$19,F2877)&gt;0),1,0)+IF(OR(TRIM(H2877)="",COUNTIF(Config!$B$15:$B$19,H2877)&gt;0),1,0)+IF(OR(TRIM(E2877)="",COUNTIF(Config!$B$15:$B$19,E2877)&gt;0),1,0)+IF(OR(TRIM(K2877)="",COUNTIF(Config!$B$15:$B$19,K2877)&gt;0),1,0)+IF(OR(TRIM(P2877)="",COUNTIF(Config!$B$15:$B$19,P2877)&gt;0),1,0)+IF(OR(TRIM(R2877)="",COUNTIF(Config!$B$15:$B$19,R2877)&gt;0),1,0)</f>
        <v>0</v>
      </c>
      <c r="AA2877" s="1" cm="1">
        <f t="array" ref="AA2877">SUMPRODUCT(LEN(H2877)-LEN(SUBSTITUTE(H2877,{"0";"1";"2";"3";"4";"5";"6";"7";"8";"9"},"")))</f>
        <v>12</v>
      </c>
      <c r="AC2877" t="str">
        <f t="shared" si="310"/>
        <v>Potential Duplicate</v>
      </c>
      <c r="AD2877">
        <f t="shared" si="311"/>
        <v>1</v>
      </c>
      <c r="AE2877">
        <f t="shared" si="312"/>
        <v>2</v>
      </c>
      <c r="AF2877" t="str">
        <f t="shared" si="313"/>
        <v>Yes</v>
      </c>
      <c r="AG2877">
        <f t="shared" ca="1" si="314"/>
        <v>37</v>
      </c>
      <c r="AH2877" t="str">
        <f ca="1">IF(OR(V2877="",AG2877=""),"Yes",IF(AG2877&gt;Config!$B$41,"Yes","No"))</f>
        <v>No</v>
      </c>
    </row>
    <row r="2878" spans="1:34" x14ac:dyDescent="0.25">
      <c r="A2878" s="1" t="s">
        <v>20548</v>
      </c>
      <c r="B2878" s="1" t="s">
        <v>259</v>
      </c>
      <c r="C2878" s="1" t="s">
        <v>173</v>
      </c>
      <c r="D2878" s="1" t="s">
        <v>6581</v>
      </c>
      <c r="E2878" s="1" t="s">
        <v>1331</v>
      </c>
      <c r="F2878" s="1" t="s">
        <v>20549</v>
      </c>
      <c r="G2878" t="str">
        <f t="shared" si="308"/>
        <v>Valid</v>
      </c>
      <c r="H2878" s="1" t="s">
        <v>884</v>
      </c>
      <c r="I2878" t="str" cm="1">
        <f t="array" ref="I2878">IF(OR(TRIM(H2878)="",ISNUMBER(SEARCH("#",H2878)),AA2878&lt;Config!$B$8,SUMPRODUCT(--ISNUMBER(SEARCH({"a";"b";"c";"d";"e";"f";"g";"h";"i";"j";"k";"l";"m";"n";"o";"p";"q";"r";"s";"t";"u";"v";"w";"x";"y";"z"},H2878)))&gt;0),"Invalid","Valid")</f>
        <v>Invalid</v>
      </c>
      <c r="J2878" s="1" t="s">
        <v>20550</v>
      </c>
      <c r="K2878" s="1" t="s">
        <v>481</v>
      </c>
      <c r="L2878" s="1" t="s">
        <v>67</v>
      </c>
      <c r="M2878" s="1" t="s">
        <v>50</v>
      </c>
      <c r="N2878" s="1" t="s">
        <v>148</v>
      </c>
      <c r="O2878" s="1" t="s">
        <v>180</v>
      </c>
      <c r="P2878" t="s">
        <v>590</v>
      </c>
      <c r="Q2878" s="1" t="s">
        <v>591</v>
      </c>
      <c r="R2878" s="1" t="s">
        <v>1846</v>
      </c>
      <c r="S2878" s="1" t="s">
        <v>20551</v>
      </c>
      <c r="T2878" s="1" t="s">
        <v>20552</v>
      </c>
      <c r="U2878" s="1" t="s">
        <v>1897</v>
      </c>
      <c r="V2878" s="1" t="s">
        <v>1050</v>
      </c>
      <c r="W2878" s="1" t="s">
        <v>60</v>
      </c>
      <c r="X2878" t="str">
        <f t="shared" si="309"/>
        <v>Complete</v>
      </c>
      <c r="Y2878">
        <f>MAX(0,100-IF(G2878="Invalid",Config!$B$5,0)-IF(I2878="Invalid",Config!$B$6,0)-IF(X2878="Incomplete",Config!$B$7,0)-IF(AF2878="Yes",Config!$B$37,0))</f>
        <v>80</v>
      </c>
      <c r="Z2878" s="1">
        <f>IF(OR(TRIM(B2878)="",COUNTIF(Config!$B$15:$B$19,B2878)&gt;0),1,0)+IF(OR(TRIM(C2878)="",COUNTIF(Config!$B$15:$B$19,C2878)&gt;0),1,0)+IF(OR(TRIM(F2878)="",COUNTIF(Config!$B$15:$B$19,F2878)&gt;0),1,0)+IF(OR(TRIM(H2878)="",COUNTIF(Config!$B$15:$B$19,H2878)&gt;0),1,0)+IF(OR(TRIM(E2878)="",COUNTIF(Config!$B$15:$B$19,E2878)&gt;0),1,0)+IF(OR(TRIM(K2878)="",COUNTIF(Config!$B$15:$B$19,K2878)&gt;0),1,0)+IF(OR(TRIM(P2878)="",COUNTIF(Config!$B$15:$B$19,P2878)&gt;0),1,0)+IF(OR(TRIM(R2878)="",COUNTIF(Config!$B$15:$B$19,R2878)&gt;0),1,0)</f>
        <v>0</v>
      </c>
      <c r="AA2878" s="1" cm="1">
        <f t="array" ref="AA2878">SUMPRODUCT(LEN(H2878)-LEN(SUBSTITUTE(H2878,{"0";"1";"2";"3";"4";"5";"6";"7";"8";"9"},"")))</f>
        <v>3</v>
      </c>
      <c r="AC2878" t="str">
        <f t="shared" si="310"/>
        <v>Invalid Phone</v>
      </c>
      <c r="AD2878">
        <f t="shared" si="311"/>
        <v>1</v>
      </c>
      <c r="AE2878">
        <f t="shared" si="312"/>
        <v>0</v>
      </c>
      <c r="AF2878" t="str">
        <f t="shared" si="313"/>
        <v>No</v>
      </c>
      <c r="AG2878">
        <f t="shared" ca="1" si="314"/>
        <v>37</v>
      </c>
      <c r="AH2878" t="str">
        <f ca="1">IF(OR(V2878="",AG2878=""),"Yes",IF(AG2878&gt;Config!$B$41,"Yes","No"))</f>
        <v>No</v>
      </c>
    </row>
    <row r="2879" spans="1:34" x14ac:dyDescent="0.25">
      <c r="A2879" s="1" t="s">
        <v>20553</v>
      </c>
      <c r="B2879" s="1" t="s">
        <v>456</v>
      </c>
      <c r="C2879" s="1" t="s">
        <v>956</v>
      </c>
      <c r="D2879" s="1" t="s">
        <v>9467</v>
      </c>
      <c r="E2879" s="1" t="s">
        <v>681</v>
      </c>
      <c r="F2879" s="1" t="s">
        <v>20554</v>
      </c>
      <c r="G2879" t="str">
        <f t="shared" si="308"/>
        <v>Valid</v>
      </c>
      <c r="H2879" s="1" t="s">
        <v>20555</v>
      </c>
      <c r="I2879" t="str" cm="1">
        <f t="array" ref="I2879">IF(OR(TRIM(H2879)="",ISNUMBER(SEARCH("#",H2879)),AA2879&lt;Config!$B$8,SUMPRODUCT(--ISNUMBER(SEARCH({"a";"b";"c";"d";"e";"f";"g";"h";"i";"j";"k";"l";"m";"n";"o";"p";"q";"r";"s";"t";"u";"v";"w";"x";"y";"z"},H2879)))&gt;0),"Invalid","Valid")</f>
        <v>Valid</v>
      </c>
      <c r="J2879" s="1" t="s">
        <v>20556</v>
      </c>
      <c r="K2879" s="1" t="s">
        <v>250</v>
      </c>
      <c r="L2879" s="1" t="s">
        <v>179</v>
      </c>
      <c r="M2879" s="1" t="s">
        <v>462</v>
      </c>
      <c r="N2879" s="1" t="s">
        <v>224</v>
      </c>
      <c r="O2879" s="1" t="s">
        <v>69</v>
      </c>
      <c r="P2879" t="s">
        <v>53</v>
      </c>
      <c r="Q2879" s="1" t="s">
        <v>55</v>
      </c>
      <c r="R2879" s="1" t="s">
        <v>415</v>
      </c>
      <c r="S2879" s="1" t="s">
        <v>2306</v>
      </c>
      <c r="T2879" s="1" t="s">
        <v>20557</v>
      </c>
      <c r="U2879" s="1" t="s">
        <v>12892</v>
      </c>
      <c r="V2879" s="1" t="s">
        <v>3377</v>
      </c>
      <c r="W2879" s="1" t="s">
        <v>94</v>
      </c>
      <c r="X2879" t="str">
        <f t="shared" si="309"/>
        <v>Complete</v>
      </c>
      <c r="Y2879">
        <f>MAX(0,100-IF(G2879="Invalid",Config!$B$5,0)-IF(I2879="Invalid",Config!$B$6,0)-IF(X2879="Incomplete",Config!$B$7,0)-IF(AF2879="Yes",Config!$B$37,0))</f>
        <v>100</v>
      </c>
      <c r="Z2879" s="1">
        <f>IF(OR(TRIM(B2879)="",COUNTIF(Config!$B$15:$B$19,B2879)&gt;0),1,0)+IF(OR(TRIM(C2879)="",COUNTIF(Config!$B$15:$B$19,C2879)&gt;0),1,0)+IF(OR(TRIM(F2879)="",COUNTIF(Config!$B$15:$B$19,F2879)&gt;0),1,0)+IF(OR(TRIM(H2879)="",COUNTIF(Config!$B$15:$B$19,H2879)&gt;0),1,0)+IF(OR(TRIM(E2879)="",COUNTIF(Config!$B$15:$B$19,E2879)&gt;0),1,0)+IF(OR(TRIM(K2879)="",COUNTIF(Config!$B$15:$B$19,K2879)&gt;0),1,0)+IF(OR(TRIM(P2879)="",COUNTIF(Config!$B$15:$B$19,P2879)&gt;0),1,0)+IF(OR(TRIM(R2879)="",COUNTIF(Config!$B$15:$B$19,R2879)&gt;0),1,0)</f>
        <v>0</v>
      </c>
      <c r="AA2879" s="1" cm="1">
        <f t="array" ref="AA2879">SUMPRODUCT(LEN(H2879)-LEN(SUBSTITUTE(H2879,{"0";"1";"2";"3";"4";"5";"6";"7";"8";"9"},"")))</f>
        <v>10</v>
      </c>
      <c r="AC2879" t="str">
        <f t="shared" si="310"/>
        <v/>
      </c>
      <c r="AD2879">
        <f t="shared" si="311"/>
        <v>1</v>
      </c>
      <c r="AE2879">
        <f t="shared" si="312"/>
        <v>1</v>
      </c>
      <c r="AF2879" t="str">
        <f t="shared" si="313"/>
        <v>No</v>
      </c>
      <c r="AG2879">
        <f t="shared" ca="1" si="314"/>
        <v>488</v>
      </c>
      <c r="AH2879" t="str">
        <f ca="1">IF(OR(V2879="",AG2879=""),"Yes",IF(AG2879&gt;Config!$B$41,"Yes","No"))</f>
        <v>Yes</v>
      </c>
    </row>
    <row r="2880" spans="1:34" x14ac:dyDescent="0.25">
      <c r="A2880" s="1" t="s">
        <v>20558</v>
      </c>
      <c r="B2880" s="1" t="s">
        <v>554</v>
      </c>
      <c r="C2880" s="1" t="s">
        <v>1400</v>
      </c>
      <c r="D2880" s="1" t="s">
        <v>20559</v>
      </c>
      <c r="E2880" s="1" t="s">
        <v>35213</v>
      </c>
      <c r="F2880" s="1" t="s">
        <v>20560</v>
      </c>
      <c r="G2880" t="str">
        <f t="shared" si="308"/>
        <v>Valid</v>
      </c>
      <c r="H2880" s="1" t="s">
        <v>20561</v>
      </c>
      <c r="I2880" t="str" cm="1">
        <f t="array" ref="I2880">IF(OR(TRIM(H2880)="",ISNUMBER(SEARCH("#",H2880)),AA2880&lt;Config!$B$8,SUMPRODUCT(--ISNUMBER(SEARCH({"a";"b";"c";"d";"e";"f";"g";"h";"i";"j";"k";"l";"m";"n";"o";"p";"q";"r";"s";"t";"u";"v";"w";"x";"y";"z"},H2880)))&gt;0),"Invalid","Valid")</f>
        <v>Valid</v>
      </c>
      <c r="J2880" s="1" t="s">
        <v>20562</v>
      </c>
      <c r="K2880" s="1" t="s">
        <v>28</v>
      </c>
      <c r="L2880" s="1" t="s">
        <v>102</v>
      </c>
      <c r="M2880" s="1" t="s">
        <v>103</v>
      </c>
      <c r="N2880" s="1" t="s">
        <v>33819</v>
      </c>
      <c r="O2880" s="1" t="s">
        <v>52</v>
      </c>
      <c r="P2880" t="s">
        <v>53</v>
      </c>
      <c r="Q2880" s="1" t="s">
        <v>54</v>
      </c>
      <c r="R2880" s="1" t="s">
        <v>70</v>
      </c>
      <c r="S2880" s="1" t="s">
        <v>20563</v>
      </c>
      <c r="T2880" s="1" t="s">
        <v>20564</v>
      </c>
      <c r="U2880" s="1" t="s">
        <v>5112</v>
      </c>
      <c r="V2880" s="1" t="s">
        <v>1676</v>
      </c>
      <c r="W2880" s="1" t="s">
        <v>125</v>
      </c>
      <c r="X2880" t="str">
        <f t="shared" si="309"/>
        <v>Complete</v>
      </c>
      <c r="Y2880">
        <f>MAX(0,100-IF(G2880="Invalid",Config!$B$5,0)-IF(I2880="Invalid",Config!$B$6,0)-IF(X2880="Incomplete",Config!$B$7,0)-IF(AF2880="Yes",Config!$B$37,0))</f>
        <v>100</v>
      </c>
      <c r="Z2880" s="1">
        <f>IF(OR(TRIM(B2880)="",COUNTIF(Config!$B$15:$B$19,B2880)&gt;0),1,0)+IF(OR(TRIM(C2880)="",COUNTIF(Config!$B$15:$B$19,C2880)&gt;0),1,0)+IF(OR(TRIM(F2880)="",COUNTIF(Config!$B$15:$B$19,F2880)&gt;0),1,0)+IF(OR(TRIM(H2880)="",COUNTIF(Config!$B$15:$B$19,H2880)&gt;0),1,0)+IF(OR(TRIM(E2880)="",COUNTIF(Config!$B$15:$B$19,E2880)&gt;0),1,0)+IF(OR(TRIM(K2880)="",COUNTIF(Config!$B$15:$B$19,K2880)&gt;0),1,0)+IF(OR(TRIM(P2880)="",COUNTIF(Config!$B$15:$B$19,P2880)&gt;0),1,0)+IF(OR(TRIM(R2880)="",COUNTIF(Config!$B$15:$B$19,R2880)&gt;0),1,0)</f>
        <v>0</v>
      </c>
      <c r="AA2880" s="1" cm="1">
        <f t="array" ref="AA2880">SUMPRODUCT(LEN(H2880)-LEN(SUBSTITUTE(H2880,{"0";"1";"2";"3";"4";"5";"6";"7";"8";"9"},"")))</f>
        <v>12</v>
      </c>
      <c r="AC2880" t="str">
        <f t="shared" si="310"/>
        <v/>
      </c>
      <c r="AD2880">
        <f t="shared" si="311"/>
        <v>1</v>
      </c>
      <c r="AE2880">
        <f t="shared" si="312"/>
        <v>1</v>
      </c>
      <c r="AF2880" t="str">
        <f t="shared" si="313"/>
        <v>No</v>
      </c>
      <c r="AG2880">
        <f t="shared" ca="1" si="314"/>
        <v>37</v>
      </c>
      <c r="AH2880" t="str">
        <f ca="1">IF(OR(V2880="",AG2880=""),"Yes",IF(AG2880&gt;Config!$B$41,"Yes","No"))</f>
        <v>No</v>
      </c>
    </row>
    <row r="2881" spans="1:34" x14ac:dyDescent="0.25">
      <c r="A2881" s="1" t="s">
        <v>20565</v>
      </c>
      <c r="B2881" s="1" t="s">
        <v>444</v>
      </c>
      <c r="C2881" s="1" t="s">
        <v>1400</v>
      </c>
      <c r="D2881" s="1" t="s">
        <v>20566</v>
      </c>
      <c r="E2881" s="1" t="s">
        <v>34474</v>
      </c>
      <c r="F2881" s="1" t="s">
        <v>20567</v>
      </c>
      <c r="G2881" t="str">
        <f t="shared" si="308"/>
        <v>Valid</v>
      </c>
      <c r="H2881" s="1" t="s">
        <v>20568</v>
      </c>
      <c r="I2881" t="str" cm="1">
        <f t="array" ref="I2881">IF(OR(TRIM(H2881)="",ISNUMBER(SEARCH("#",H2881)),AA2881&lt;Config!$B$8,SUMPRODUCT(--ISNUMBER(SEARCH({"a";"b";"c";"d";"e";"f";"g";"h";"i";"j";"k";"l";"m";"n";"o";"p";"q";"r";"s";"t";"u";"v";"w";"x";"y";"z"},H2881)))&gt;0),"Invalid","Valid")</f>
        <v>Valid</v>
      </c>
      <c r="J2881" s="1" t="s">
        <v>20569</v>
      </c>
      <c r="K2881" s="1" t="s">
        <v>722</v>
      </c>
      <c r="L2881" s="1" t="s">
        <v>134</v>
      </c>
      <c r="M2881" s="1" t="s">
        <v>135</v>
      </c>
      <c r="N2881" s="1" t="s">
        <v>148</v>
      </c>
      <c r="O2881" s="1" t="s">
        <v>32</v>
      </c>
      <c r="P2881" t="s">
        <v>344</v>
      </c>
      <c r="Q2881" s="1" t="s">
        <v>971</v>
      </c>
      <c r="R2881" s="1" t="s">
        <v>1141</v>
      </c>
      <c r="S2881" s="1" t="s">
        <v>3685</v>
      </c>
      <c r="T2881" s="1" t="s">
        <v>20570</v>
      </c>
      <c r="U2881" s="1" t="s">
        <v>3293</v>
      </c>
      <c r="V2881" s="1" t="s">
        <v>2661</v>
      </c>
      <c r="W2881" s="1" t="s">
        <v>75</v>
      </c>
      <c r="X2881" t="str">
        <f t="shared" si="309"/>
        <v>Complete</v>
      </c>
      <c r="Y2881">
        <f>MAX(0,100-IF(G2881="Invalid",Config!$B$5,0)-IF(I2881="Invalid",Config!$B$6,0)-IF(X2881="Incomplete",Config!$B$7,0)-IF(AF2881="Yes",Config!$B$37,0))</f>
        <v>100</v>
      </c>
      <c r="Z2881" s="1">
        <f>IF(OR(TRIM(B2881)="",COUNTIF(Config!$B$15:$B$19,B2881)&gt;0),1,0)+IF(OR(TRIM(C2881)="",COUNTIF(Config!$B$15:$B$19,C2881)&gt;0),1,0)+IF(OR(TRIM(F2881)="",COUNTIF(Config!$B$15:$B$19,F2881)&gt;0),1,0)+IF(OR(TRIM(H2881)="",COUNTIF(Config!$B$15:$B$19,H2881)&gt;0),1,0)+IF(OR(TRIM(E2881)="",COUNTIF(Config!$B$15:$B$19,E2881)&gt;0),1,0)+IF(OR(TRIM(K2881)="",COUNTIF(Config!$B$15:$B$19,K2881)&gt;0),1,0)+IF(OR(TRIM(P2881)="",COUNTIF(Config!$B$15:$B$19,P2881)&gt;0),1,0)+IF(OR(TRIM(R2881)="",COUNTIF(Config!$B$15:$B$19,R2881)&gt;0),1,0)</f>
        <v>0</v>
      </c>
      <c r="AA2881" s="1" cm="1">
        <f t="array" ref="AA2881">SUMPRODUCT(LEN(H2881)-LEN(SUBSTITUTE(H2881,{"0";"1";"2";"3";"4";"5";"6";"7";"8";"9"},"")))</f>
        <v>11</v>
      </c>
      <c r="AC2881" t="str">
        <f t="shared" si="310"/>
        <v/>
      </c>
      <c r="AD2881">
        <f t="shared" si="311"/>
        <v>1</v>
      </c>
      <c r="AE2881">
        <f t="shared" si="312"/>
        <v>1</v>
      </c>
      <c r="AF2881" t="str">
        <f t="shared" si="313"/>
        <v>No</v>
      </c>
      <c r="AG2881">
        <f t="shared" ca="1" si="314"/>
        <v>261</v>
      </c>
      <c r="AH2881" t="str">
        <f ca="1">IF(OR(V2881="",AG2881=""),"Yes",IF(AG2881&gt;Config!$B$41,"Yes","No"))</f>
        <v>No</v>
      </c>
    </row>
    <row r="2882" spans="1:34" x14ac:dyDescent="0.25">
      <c r="A2882" s="1" t="s">
        <v>20571</v>
      </c>
      <c r="B2882" s="1" t="s">
        <v>818</v>
      </c>
      <c r="C2882" s="1" t="s">
        <v>792</v>
      </c>
      <c r="D2882" s="1" t="s">
        <v>20572</v>
      </c>
      <c r="E2882" s="1" t="s">
        <v>35214</v>
      </c>
      <c r="F2882" s="1" t="s">
        <v>20573</v>
      </c>
      <c r="G2882" t="str">
        <f t="shared" si="308"/>
        <v>Valid</v>
      </c>
      <c r="H2882" s="1" t="s">
        <v>20574</v>
      </c>
      <c r="I2882" t="str" cm="1">
        <f t="array" ref="I2882">IF(OR(TRIM(H2882)="",ISNUMBER(SEARCH("#",H2882)),AA2882&lt;Config!$B$8,SUMPRODUCT(--ISNUMBER(SEARCH({"a";"b";"c";"d";"e";"f";"g";"h";"i";"j";"k";"l";"m";"n";"o";"p";"q";"r";"s";"t";"u";"v";"w";"x";"y";"z"},H2882)))&gt;0),"Invalid","Valid")</f>
        <v>Valid</v>
      </c>
      <c r="J2882" s="1" t="s">
        <v>20575</v>
      </c>
      <c r="K2882" s="1" t="s">
        <v>48</v>
      </c>
      <c r="L2882" s="1" t="s">
        <v>102</v>
      </c>
      <c r="M2882" s="1" t="s">
        <v>33825</v>
      </c>
      <c r="N2882" s="1" t="s">
        <v>211</v>
      </c>
      <c r="O2882" s="1" t="s">
        <v>149</v>
      </c>
      <c r="P2882" t="s">
        <v>87</v>
      </c>
      <c r="Q2882" s="1" t="s">
        <v>166</v>
      </c>
      <c r="R2882" s="1" t="s">
        <v>559</v>
      </c>
      <c r="S2882" s="1" t="s">
        <v>303</v>
      </c>
      <c r="T2882" s="1" t="s">
        <v>20576</v>
      </c>
      <c r="U2882" s="1" t="s">
        <v>4143</v>
      </c>
      <c r="V2882" s="1" t="s">
        <v>140</v>
      </c>
      <c r="W2882" s="1" t="s">
        <v>293</v>
      </c>
      <c r="X2882" t="str">
        <f t="shared" si="309"/>
        <v>Complete</v>
      </c>
      <c r="Y2882">
        <f>MAX(0,100-IF(G2882="Invalid",Config!$B$5,0)-IF(I2882="Invalid",Config!$B$6,0)-IF(X2882="Incomplete",Config!$B$7,0)-IF(AF2882="Yes",Config!$B$37,0))</f>
        <v>100</v>
      </c>
      <c r="Z2882" s="1">
        <f>IF(OR(TRIM(B2882)="",COUNTIF(Config!$B$15:$B$19,B2882)&gt;0),1,0)+IF(OR(TRIM(C2882)="",COUNTIF(Config!$B$15:$B$19,C2882)&gt;0),1,0)+IF(OR(TRIM(F2882)="",COUNTIF(Config!$B$15:$B$19,F2882)&gt;0),1,0)+IF(OR(TRIM(H2882)="",COUNTIF(Config!$B$15:$B$19,H2882)&gt;0),1,0)+IF(OR(TRIM(E2882)="",COUNTIF(Config!$B$15:$B$19,E2882)&gt;0),1,0)+IF(OR(TRIM(K2882)="",COUNTIF(Config!$B$15:$B$19,K2882)&gt;0),1,0)+IF(OR(TRIM(P2882)="",COUNTIF(Config!$B$15:$B$19,P2882)&gt;0),1,0)+IF(OR(TRIM(R2882)="",COUNTIF(Config!$B$15:$B$19,R2882)&gt;0),1,0)</f>
        <v>0</v>
      </c>
      <c r="AA2882" s="1" cm="1">
        <f t="array" ref="AA2882">SUMPRODUCT(LEN(H2882)-LEN(SUBSTITUTE(H2882,{"0";"1";"2";"3";"4";"5";"6";"7";"8";"9"},"")))</f>
        <v>10</v>
      </c>
      <c r="AC2882" t="str">
        <f t="shared" si="310"/>
        <v/>
      </c>
      <c r="AD2882">
        <f t="shared" si="311"/>
        <v>1</v>
      </c>
      <c r="AE2882">
        <f t="shared" si="312"/>
        <v>1</v>
      </c>
      <c r="AF2882" t="str">
        <f t="shared" si="313"/>
        <v>No</v>
      </c>
      <c r="AG2882">
        <f t="shared" ca="1" si="314"/>
        <v>37</v>
      </c>
      <c r="AH2882" t="str">
        <f ca="1">IF(OR(V2882="",AG2882=""),"Yes",IF(AG2882&gt;Config!$B$41,"Yes","No"))</f>
        <v>No</v>
      </c>
    </row>
    <row r="2883" spans="1:34" x14ac:dyDescent="0.25">
      <c r="A2883" s="1" t="s">
        <v>20577</v>
      </c>
      <c r="B2883" s="1" t="s">
        <v>928</v>
      </c>
      <c r="C2883" s="1" t="s">
        <v>679</v>
      </c>
      <c r="D2883" s="1" t="s">
        <v>10712</v>
      </c>
      <c r="E2883" s="1" t="s">
        <v>35215</v>
      </c>
      <c r="F2883" s="1" t="s">
        <v>20578</v>
      </c>
      <c r="G2883" t="str">
        <f t="shared" ref="G2883:G2946" si="315">IFERROR(IF(OR(TRIM(F2883)="",LEN(F2883)-LEN(SUBSTITUTE(F2883,"@",""))&lt;&gt;1,FIND("@",F2883)=1,RIGHT(F2883,1)=".",ISNUMBER(SEARCH(" ",F2883)),ISERROR(FIND(".",F2883,FIND("@",F2883)+2))),"Invalid","Valid"),"Invalid")</f>
        <v>Valid</v>
      </c>
      <c r="H2883" s="1" t="s">
        <v>20579</v>
      </c>
      <c r="I2883" t="str" cm="1">
        <f t="array" ref="I2883">IF(OR(TRIM(H2883)="",ISNUMBER(SEARCH("#",H2883)),AA2883&lt;Config!$B$8,SUMPRODUCT(--ISNUMBER(SEARCH({"a";"b";"c";"d";"e";"f";"g";"h";"i";"j";"k";"l";"m";"n";"o";"p";"q";"r";"s";"t";"u";"v";"w";"x";"y";"z"},H2883)))&gt;0),"Invalid","Valid")</f>
        <v>Valid</v>
      </c>
      <c r="J2883" s="1" t="s">
        <v>20580</v>
      </c>
      <c r="K2883" s="1" t="s">
        <v>83</v>
      </c>
      <c r="L2883" s="1" t="s">
        <v>102</v>
      </c>
      <c r="M2883" s="1" t="s">
        <v>462</v>
      </c>
      <c r="N2883" s="1" t="s">
        <v>224</v>
      </c>
      <c r="O2883" s="1" t="s">
        <v>69</v>
      </c>
      <c r="P2883" t="s">
        <v>87</v>
      </c>
      <c r="Q2883" s="1" t="s">
        <v>166</v>
      </c>
      <c r="R2883" s="1" t="s">
        <v>136</v>
      </c>
      <c r="S2883" s="1" t="s">
        <v>20581</v>
      </c>
      <c r="T2883" s="1" t="s">
        <v>20582</v>
      </c>
      <c r="U2883" s="1" t="s">
        <v>9450</v>
      </c>
      <c r="V2883" s="1" t="s">
        <v>20583</v>
      </c>
      <c r="W2883" s="1" t="s">
        <v>125</v>
      </c>
      <c r="X2883" t="str">
        <f t="shared" ref="X2883:X2946" si="316">IF(Z2883=0,"Complete","Incomplete")</f>
        <v>Complete</v>
      </c>
      <c r="Y2883">
        <f>MAX(0,100-IF(G2883="Invalid",Config!$B$5,0)-IF(I2883="Invalid",Config!$B$6,0)-IF(X2883="Incomplete",Config!$B$7,0)-IF(AF2883="Yes",Config!$B$37,0))</f>
        <v>100</v>
      </c>
      <c r="Z2883" s="1">
        <f>IF(OR(TRIM(B2883)="",COUNTIF(Config!$B$15:$B$19,B2883)&gt;0),1,0)+IF(OR(TRIM(C2883)="",COUNTIF(Config!$B$15:$B$19,C2883)&gt;0),1,0)+IF(OR(TRIM(F2883)="",COUNTIF(Config!$B$15:$B$19,F2883)&gt;0),1,0)+IF(OR(TRIM(H2883)="",COUNTIF(Config!$B$15:$B$19,H2883)&gt;0),1,0)+IF(OR(TRIM(E2883)="",COUNTIF(Config!$B$15:$B$19,E2883)&gt;0),1,0)+IF(OR(TRIM(K2883)="",COUNTIF(Config!$B$15:$B$19,K2883)&gt;0),1,0)+IF(OR(TRIM(P2883)="",COUNTIF(Config!$B$15:$B$19,P2883)&gt;0),1,0)+IF(OR(TRIM(R2883)="",COUNTIF(Config!$B$15:$B$19,R2883)&gt;0),1,0)</f>
        <v>0</v>
      </c>
      <c r="AA2883" s="1" cm="1">
        <f t="array" ref="AA2883">SUMPRODUCT(LEN(H2883)-LEN(SUBSTITUTE(H2883,{"0";"1";"2";"3";"4";"5";"6";"7";"8";"9"},"")))</f>
        <v>11</v>
      </c>
      <c r="AC2883" t="str">
        <f t="shared" ref="AC2883:AC2946" si="317">_xlfn.TEXTJOIN("; ",TRUE,IF(G2883="Invalid","Invalid Email",""),IF(I2883="Invalid","Invalid Phone",""),IF(X2883="Incomplete","Incomplete Profile",""),IF(AF2883="Yes","Potential Duplicate",""))</f>
        <v/>
      </c>
      <c r="AD2883">
        <f t="shared" ref="AD2883:AD2946" si="318">IF(OR(TRIM(F2883)="",G2883="Invalid"),0,COUNTIF($F$2:$F$5131,F2883))</f>
        <v>1</v>
      </c>
      <c r="AE2883">
        <f t="shared" ref="AE2883:AE2946" si="319">IF(OR(TRIM(H2883)="",I2883="Invalid"),0,COUNTIF($H$2:$H$5131,H2883))</f>
        <v>1</v>
      </c>
      <c r="AF2883" t="str">
        <f t="shared" ref="AF2883:AF2946" si="320">IF(OR(AD2883&gt;1,AE2883&gt;1),"Yes","No")</f>
        <v>No</v>
      </c>
      <c r="AG2883">
        <f t="shared" ref="AG2883:AG2946" ca="1" si="321">IFERROR(TODAY()-DATEVALUE(V2883),IFERROR(TODAY()-DATE(VALUE(RIGHT(V2883,4)),VALUE(MID(V2883,FIND("/",V2883)+1,FIND("/",V2883,FIND("/",V2883)+1)-FIND("/",V2883)-1)),VALUE(LEFT(V2883,FIND("/",V2883)-1))),""))</f>
        <v>341</v>
      </c>
      <c r="AH2883" t="str">
        <f ca="1">IF(OR(V2883="",AG2883=""),"Yes",IF(AG2883&gt;Config!$B$41,"Yes","No"))</f>
        <v>No</v>
      </c>
    </row>
    <row r="2884" spans="1:34" x14ac:dyDescent="0.25">
      <c r="A2884" s="1" t="s">
        <v>20584</v>
      </c>
      <c r="B2884" s="1" t="s">
        <v>851</v>
      </c>
      <c r="C2884" s="1" t="s">
        <v>386</v>
      </c>
      <c r="D2884" s="1" t="s">
        <v>2823</v>
      </c>
      <c r="E2884" s="1" t="s">
        <v>33829</v>
      </c>
      <c r="F2884" s="1" t="s">
        <v>2824</v>
      </c>
      <c r="G2884" t="str">
        <f t="shared" si="315"/>
        <v>Valid</v>
      </c>
      <c r="H2884" s="1" t="s">
        <v>16978</v>
      </c>
      <c r="I2884" t="str" cm="1">
        <f t="array" ref="I2884">IF(OR(TRIM(H2884)="",ISNUMBER(SEARCH("#",H2884)),AA2884&lt;Config!$B$8,SUMPRODUCT(--ISNUMBER(SEARCH({"a";"b";"c";"d";"e";"f";"g";"h";"i";"j";"k";"l";"m";"n";"o";"p";"q";"r";"s";"t";"u";"v";"w";"x";"y";"z"},H2884)))&gt;0),"Invalid","Valid")</f>
        <v>Valid</v>
      </c>
      <c r="J2884" s="1" t="s">
        <v>16979</v>
      </c>
      <c r="K2884" s="1" t="s">
        <v>504</v>
      </c>
      <c r="L2884" s="1" t="s">
        <v>84</v>
      </c>
      <c r="M2884" s="1" t="s">
        <v>118</v>
      </c>
      <c r="N2884" s="1" t="s">
        <v>713</v>
      </c>
      <c r="O2884" s="1" t="s">
        <v>196</v>
      </c>
      <c r="P2884" t="s">
        <v>590</v>
      </c>
      <c r="Q2884" s="1" t="s">
        <v>591</v>
      </c>
      <c r="R2884" s="1" t="s">
        <v>592</v>
      </c>
      <c r="S2884" s="1" t="s">
        <v>16980</v>
      </c>
      <c r="T2884" s="1" t="s">
        <v>16981</v>
      </c>
      <c r="U2884" s="1" t="s">
        <v>1318</v>
      </c>
      <c r="V2884" s="1" t="s">
        <v>3270</v>
      </c>
      <c r="W2884" s="1" t="s">
        <v>141</v>
      </c>
      <c r="X2884" t="str">
        <f t="shared" si="316"/>
        <v>Incomplete</v>
      </c>
      <c r="Y2884">
        <f>MAX(0,100-IF(G2884="Invalid",Config!$B$5,0)-IF(I2884="Invalid",Config!$B$6,0)-IF(X2884="Incomplete",Config!$B$7,0)-IF(AF2884="Yes",Config!$B$37,0))</f>
        <v>35</v>
      </c>
      <c r="Z2884" s="1">
        <f>IF(OR(TRIM(B2884)="",COUNTIF(Config!$B$15:$B$19,B2884)&gt;0),1,0)+IF(OR(TRIM(C2884)="",COUNTIF(Config!$B$15:$B$19,C2884)&gt;0),1,0)+IF(OR(TRIM(F2884)="",COUNTIF(Config!$B$15:$B$19,F2884)&gt;0),1,0)+IF(OR(TRIM(H2884)="",COUNTIF(Config!$B$15:$B$19,H2884)&gt;0),1,0)+IF(OR(TRIM(E2884)="",COUNTIF(Config!$B$15:$B$19,E2884)&gt;0),1,0)+IF(OR(TRIM(K2884)="",COUNTIF(Config!$B$15:$B$19,K2884)&gt;0),1,0)+IF(OR(TRIM(P2884)="",COUNTIF(Config!$B$15:$B$19,P2884)&gt;0),1,0)+IF(OR(TRIM(R2884)="",COUNTIF(Config!$B$15:$B$19,R2884)&gt;0),1,0)</f>
        <v>1</v>
      </c>
      <c r="AA2884" s="1" cm="1">
        <f t="array" ref="AA2884">SUMPRODUCT(LEN(H2884)-LEN(SUBSTITUTE(H2884,{"0";"1";"2";"3";"4";"5";"6";"7";"8";"9"},"")))</f>
        <v>12</v>
      </c>
      <c r="AC2884" t="str">
        <f t="shared" si="317"/>
        <v>Incomplete Profile; Potential Duplicate</v>
      </c>
      <c r="AD2884">
        <f t="shared" si="318"/>
        <v>3</v>
      </c>
      <c r="AE2884">
        <f t="shared" si="319"/>
        <v>2</v>
      </c>
      <c r="AF2884" t="str">
        <f t="shared" si="320"/>
        <v>Yes</v>
      </c>
      <c r="AG2884">
        <f t="shared" ca="1" si="321"/>
        <v>303</v>
      </c>
      <c r="AH2884" t="str">
        <f ca="1">IF(OR(V2884="",AG2884=""),"Yes",IF(AG2884&gt;Config!$B$41,"Yes","No"))</f>
        <v>No</v>
      </c>
    </row>
    <row r="2885" spans="1:34" x14ac:dyDescent="0.25">
      <c r="A2885" s="1" t="s">
        <v>7312</v>
      </c>
      <c r="B2885" s="1" t="s">
        <v>244</v>
      </c>
      <c r="C2885" s="1" t="s">
        <v>398</v>
      </c>
      <c r="D2885" s="1" t="s">
        <v>20585</v>
      </c>
      <c r="E2885" s="1" t="s">
        <v>35216</v>
      </c>
      <c r="F2885" s="1" t="s">
        <v>20586</v>
      </c>
      <c r="G2885" t="str">
        <f t="shared" si="315"/>
        <v>Valid</v>
      </c>
      <c r="H2885" s="1" t="s">
        <v>20587</v>
      </c>
      <c r="I2885" t="str" cm="1">
        <f t="array" ref="I2885">IF(OR(TRIM(H2885)="",ISNUMBER(SEARCH("#",H2885)),AA2885&lt;Config!$B$8,SUMPRODUCT(--ISNUMBER(SEARCH({"a";"b";"c";"d";"e";"f";"g";"h";"i";"j";"k";"l";"m";"n";"o";"p";"q";"r";"s";"t";"u";"v";"w";"x";"y";"z"},H2885)))&gt;0),"Invalid","Valid")</f>
        <v>Valid</v>
      </c>
      <c r="J2885" s="1" t="s">
        <v>20588</v>
      </c>
      <c r="K2885" s="1" t="s">
        <v>178</v>
      </c>
      <c r="L2885" s="1" t="s">
        <v>164</v>
      </c>
      <c r="M2885" s="1" t="s">
        <v>135</v>
      </c>
      <c r="N2885" s="1" t="s">
        <v>33819</v>
      </c>
      <c r="O2885" s="1" t="s">
        <v>32</v>
      </c>
      <c r="P2885" t="s">
        <v>53</v>
      </c>
      <c r="Q2885" s="1" t="s">
        <v>55</v>
      </c>
      <c r="R2885" s="1" t="s">
        <v>150</v>
      </c>
      <c r="S2885" s="1" t="s">
        <v>788</v>
      </c>
      <c r="T2885" s="1" t="s">
        <v>20589</v>
      </c>
      <c r="U2885" s="1" t="s">
        <v>2621</v>
      </c>
      <c r="V2885" s="1" t="s">
        <v>20590</v>
      </c>
      <c r="W2885" s="1" t="s">
        <v>186</v>
      </c>
      <c r="X2885" t="str">
        <f t="shared" si="316"/>
        <v>Complete</v>
      </c>
      <c r="Y2885">
        <f>MAX(0,100-IF(G2885="Invalid",Config!$B$5,0)-IF(I2885="Invalid",Config!$B$6,0)-IF(X2885="Incomplete",Config!$B$7,0)-IF(AF2885="Yes",Config!$B$37,0))</f>
        <v>100</v>
      </c>
      <c r="Z2885" s="1">
        <f>IF(OR(TRIM(B2885)="",COUNTIF(Config!$B$15:$B$19,B2885)&gt;0),1,0)+IF(OR(TRIM(C2885)="",COUNTIF(Config!$B$15:$B$19,C2885)&gt;0),1,0)+IF(OR(TRIM(F2885)="",COUNTIF(Config!$B$15:$B$19,F2885)&gt;0),1,0)+IF(OR(TRIM(H2885)="",COUNTIF(Config!$B$15:$B$19,H2885)&gt;0),1,0)+IF(OR(TRIM(E2885)="",COUNTIF(Config!$B$15:$B$19,E2885)&gt;0),1,0)+IF(OR(TRIM(K2885)="",COUNTIF(Config!$B$15:$B$19,K2885)&gt;0),1,0)+IF(OR(TRIM(P2885)="",COUNTIF(Config!$B$15:$B$19,P2885)&gt;0),1,0)+IF(OR(TRIM(R2885)="",COUNTIF(Config!$B$15:$B$19,R2885)&gt;0),1,0)</f>
        <v>0</v>
      </c>
      <c r="AA2885" s="1" cm="1">
        <f t="array" ref="AA2885">SUMPRODUCT(LEN(H2885)-LEN(SUBSTITUTE(H2885,{"0";"1";"2";"3";"4";"5";"6";"7";"8";"9"},"")))</f>
        <v>12</v>
      </c>
      <c r="AC2885" t="str">
        <f t="shared" si="317"/>
        <v/>
      </c>
      <c r="AD2885">
        <f t="shared" si="318"/>
        <v>1</v>
      </c>
      <c r="AE2885">
        <f t="shared" si="319"/>
        <v>1</v>
      </c>
      <c r="AF2885" t="str">
        <f t="shared" si="320"/>
        <v>No</v>
      </c>
      <c r="AG2885">
        <f t="shared" ca="1" si="321"/>
        <v>359</v>
      </c>
      <c r="AH2885" t="str">
        <f ca="1">IF(OR(V2885="",AG2885=""),"Yes",IF(AG2885&gt;Config!$B$41,"Yes","No"))</f>
        <v>No</v>
      </c>
    </row>
    <row r="2886" spans="1:34" x14ac:dyDescent="0.25">
      <c r="A2886" s="1" t="s">
        <v>20591</v>
      </c>
      <c r="B2886" s="1" t="s">
        <v>4687</v>
      </c>
      <c r="C2886" s="1" t="s">
        <v>386</v>
      </c>
      <c r="D2886" s="1" t="s">
        <v>20592</v>
      </c>
      <c r="E2886" s="1" t="s">
        <v>34575</v>
      </c>
      <c r="F2886" s="1" t="s">
        <v>35217</v>
      </c>
      <c r="G2886" t="str">
        <f t="shared" si="315"/>
        <v>Valid</v>
      </c>
      <c r="H2886" s="1" t="s">
        <v>20593</v>
      </c>
      <c r="I2886" t="str" cm="1">
        <f t="array" ref="I2886">IF(OR(TRIM(H2886)="",ISNUMBER(SEARCH("#",H2886)),AA2886&lt;Config!$B$8,SUMPRODUCT(--ISNUMBER(SEARCH({"a";"b";"c";"d";"e";"f";"g";"h";"i";"j";"k";"l";"m";"n";"o";"p";"q";"r";"s";"t";"u";"v";"w";"x";"y";"z"},H2886)))&gt;0),"Invalid","Valid")</f>
        <v>Valid</v>
      </c>
      <c r="J2886" s="1" t="s">
        <v>20594</v>
      </c>
      <c r="K2886" s="1" t="s">
        <v>117</v>
      </c>
      <c r="L2886" s="1" t="s">
        <v>179</v>
      </c>
      <c r="M2886" s="1" t="s">
        <v>462</v>
      </c>
      <c r="N2886" s="1" t="s">
        <v>31</v>
      </c>
      <c r="O2886" s="1" t="s">
        <v>32</v>
      </c>
      <c r="P2886" t="s">
        <v>590</v>
      </c>
      <c r="Q2886" s="1" t="s">
        <v>844</v>
      </c>
      <c r="R2886" s="1" t="s">
        <v>1774</v>
      </c>
      <c r="S2886" s="1" t="s">
        <v>20595</v>
      </c>
      <c r="T2886" s="1" t="s">
        <v>20596</v>
      </c>
      <c r="U2886" s="1" t="s">
        <v>4230</v>
      </c>
      <c r="V2886" s="1" t="s">
        <v>1058</v>
      </c>
      <c r="W2886" s="1" t="s">
        <v>75</v>
      </c>
      <c r="X2886" t="str">
        <f t="shared" si="316"/>
        <v>Complete</v>
      </c>
      <c r="Y2886">
        <f>MAX(0,100-IF(G2886="Invalid",Config!$B$5,0)-IF(I2886="Invalid",Config!$B$6,0)-IF(X2886="Incomplete",Config!$B$7,0)-IF(AF2886="Yes",Config!$B$37,0))</f>
        <v>100</v>
      </c>
      <c r="Z2886" s="1">
        <f>IF(OR(TRIM(B2886)="",COUNTIF(Config!$B$15:$B$19,B2886)&gt;0),1,0)+IF(OR(TRIM(C2886)="",COUNTIF(Config!$B$15:$B$19,C2886)&gt;0),1,0)+IF(OR(TRIM(F2886)="",COUNTIF(Config!$B$15:$B$19,F2886)&gt;0),1,0)+IF(OR(TRIM(H2886)="",COUNTIF(Config!$B$15:$B$19,H2886)&gt;0),1,0)+IF(OR(TRIM(E2886)="",COUNTIF(Config!$B$15:$B$19,E2886)&gt;0),1,0)+IF(OR(TRIM(K2886)="",COUNTIF(Config!$B$15:$B$19,K2886)&gt;0),1,0)+IF(OR(TRIM(P2886)="",COUNTIF(Config!$B$15:$B$19,P2886)&gt;0),1,0)+IF(OR(TRIM(R2886)="",COUNTIF(Config!$B$15:$B$19,R2886)&gt;0),1,0)</f>
        <v>0</v>
      </c>
      <c r="AA2886" s="1" cm="1">
        <f t="array" ref="AA2886">SUMPRODUCT(LEN(H2886)-LEN(SUBSTITUTE(H2886,{"0";"1";"2";"3";"4";"5";"6";"7";"8";"9"},"")))</f>
        <v>12</v>
      </c>
      <c r="AC2886" t="str">
        <f t="shared" si="317"/>
        <v/>
      </c>
      <c r="AD2886">
        <f t="shared" si="318"/>
        <v>1</v>
      </c>
      <c r="AE2886">
        <f t="shared" si="319"/>
        <v>1</v>
      </c>
      <c r="AF2886" t="str">
        <f t="shared" si="320"/>
        <v>No</v>
      </c>
      <c r="AG2886">
        <f t="shared" ca="1" si="321"/>
        <v>128</v>
      </c>
      <c r="AH2886" t="str">
        <f ca="1">IF(OR(V2886="",AG2886=""),"Yes",IF(AG2886&gt;Config!$B$41,"Yes","No"))</f>
        <v>No</v>
      </c>
    </row>
    <row r="2887" spans="1:34" x14ac:dyDescent="0.25">
      <c r="A2887" s="1" t="s">
        <v>20597</v>
      </c>
      <c r="B2887" s="1" t="s">
        <v>1634</v>
      </c>
      <c r="C2887" s="1" t="s">
        <v>996</v>
      </c>
      <c r="D2887" s="1" t="s">
        <v>20598</v>
      </c>
      <c r="E2887" s="1" t="s">
        <v>34417</v>
      </c>
      <c r="F2887" s="1" t="s">
        <v>20599</v>
      </c>
      <c r="G2887" t="str">
        <f t="shared" si="315"/>
        <v>Valid</v>
      </c>
      <c r="H2887" s="1" t="s">
        <v>20600</v>
      </c>
      <c r="I2887" t="str" cm="1">
        <f t="array" ref="I2887">IF(OR(TRIM(H2887)="",ISNUMBER(SEARCH("#",H2887)),AA2887&lt;Config!$B$8,SUMPRODUCT(--ISNUMBER(SEARCH({"a";"b";"c";"d";"e";"f";"g";"h";"i";"j";"k";"l";"m";"n";"o";"p";"q";"r";"s";"t";"u";"v";"w";"x";"y";"z"},H2887)))&gt;0),"Invalid","Valid")</f>
        <v>Valid</v>
      </c>
      <c r="J2887" s="1" t="s">
        <v>20601</v>
      </c>
      <c r="K2887" s="1" t="s">
        <v>195</v>
      </c>
      <c r="L2887" s="1" t="s">
        <v>102</v>
      </c>
      <c r="M2887" s="1" t="s">
        <v>251</v>
      </c>
      <c r="N2887" s="1" t="s">
        <v>51</v>
      </c>
      <c r="O2887" s="1" t="s">
        <v>196</v>
      </c>
      <c r="P2887" t="s">
        <v>328</v>
      </c>
      <c r="Q2887" s="1" t="s">
        <v>33838</v>
      </c>
      <c r="R2887" s="1" t="s">
        <v>571</v>
      </c>
      <c r="S2887" s="1" t="s">
        <v>20602</v>
      </c>
      <c r="T2887" s="1" t="s">
        <v>20603</v>
      </c>
      <c r="U2887" s="1" t="s">
        <v>7241</v>
      </c>
      <c r="V2887" s="1" t="s">
        <v>896</v>
      </c>
      <c r="W2887" s="1" t="s">
        <v>94</v>
      </c>
      <c r="X2887" t="str">
        <f t="shared" si="316"/>
        <v>Complete</v>
      </c>
      <c r="Y2887">
        <f>MAX(0,100-IF(G2887="Invalid",Config!$B$5,0)-IF(I2887="Invalid",Config!$B$6,0)-IF(X2887="Incomplete",Config!$B$7,0)-IF(AF2887="Yes",Config!$B$37,0))</f>
        <v>100</v>
      </c>
      <c r="Z2887" s="1">
        <f>IF(OR(TRIM(B2887)="",COUNTIF(Config!$B$15:$B$19,B2887)&gt;0),1,0)+IF(OR(TRIM(C2887)="",COUNTIF(Config!$B$15:$B$19,C2887)&gt;0),1,0)+IF(OR(TRIM(F2887)="",COUNTIF(Config!$B$15:$B$19,F2887)&gt;0),1,0)+IF(OR(TRIM(H2887)="",COUNTIF(Config!$B$15:$B$19,H2887)&gt;0),1,0)+IF(OR(TRIM(E2887)="",COUNTIF(Config!$B$15:$B$19,E2887)&gt;0),1,0)+IF(OR(TRIM(K2887)="",COUNTIF(Config!$B$15:$B$19,K2887)&gt;0),1,0)+IF(OR(TRIM(P2887)="",COUNTIF(Config!$B$15:$B$19,P2887)&gt;0),1,0)+IF(OR(TRIM(R2887)="",COUNTIF(Config!$B$15:$B$19,R2887)&gt;0),1,0)</f>
        <v>0</v>
      </c>
      <c r="AA2887" s="1" cm="1">
        <f t="array" ref="AA2887">SUMPRODUCT(LEN(H2887)-LEN(SUBSTITUTE(H2887,{"0";"1";"2";"3";"4";"5";"6";"7";"8";"9"},"")))</f>
        <v>10</v>
      </c>
      <c r="AC2887" t="str">
        <f t="shared" si="317"/>
        <v/>
      </c>
      <c r="AD2887">
        <f t="shared" si="318"/>
        <v>1</v>
      </c>
      <c r="AE2887">
        <f t="shared" si="319"/>
        <v>1</v>
      </c>
      <c r="AF2887" t="str">
        <f t="shared" si="320"/>
        <v>No</v>
      </c>
      <c r="AG2887">
        <f t="shared" ca="1" si="321"/>
        <v>141</v>
      </c>
      <c r="AH2887" t="str">
        <f ca="1">IF(OR(V2887="",AG2887=""),"Yes",IF(AG2887&gt;Config!$B$41,"Yes","No"))</f>
        <v>No</v>
      </c>
    </row>
    <row r="2888" spans="1:34" x14ac:dyDescent="0.25">
      <c r="A2888" s="1" t="s">
        <v>20604</v>
      </c>
      <c r="B2888" s="1" t="s">
        <v>22</v>
      </c>
      <c r="C2888" s="1" t="s">
        <v>1007</v>
      </c>
      <c r="D2888" s="1" t="s">
        <v>20605</v>
      </c>
      <c r="E2888" s="1" t="s">
        <v>642</v>
      </c>
      <c r="F2888" s="1" t="s">
        <v>20606</v>
      </c>
      <c r="G2888" t="str">
        <f t="shared" si="315"/>
        <v>Valid</v>
      </c>
      <c r="H2888" s="1" t="s">
        <v>20607</v>
      </c>
      <c r="I2888" t="str" cm="1">
        <f t="array" ref="I2888">IF(OR(TRIM(H2888)="",ISNUMBER(SEARCH("#",H2888)),AA2888&lt;Config!$B$8,SUMPRODUCT(--ISNUMBER(SEARCH({"a";"b";"c";"d";"e";"f";"g";"h";"i";"j";"k";"l";"m";"n";"o";"p";"q";"r";"s";"t";"u";"v";"w";"x";"y";"z"},H2888)))&gt;0),"Invalid","Valid")</f>
        <v>Valid</v>
      </c>
      <c r="J2888" s="1" t="s">
        <v>20608</v>
      </c>
      <c r="K2888" s="1" t="s">
        <v>195</v>
      </c>
      <c r="L2888" s="1" t="s">
        <v>450</v>
      </c>
      <c r="M2888" s="1" t="s">
        <v>343</v>
      </c>
      <c r="N2888" s="1" t="s">
        <v>68</v>
      </c>
      <c r="O2888" s="1" t="s">
        <v>69</v>
      </c>
      <c r="P2888" t="s">
        <v>87</v>
      </c>
      <c r="Q2888" s="1" t="s">
        <v>438</v>
      </c>
      <c r="R2888" s="1" t="s">
        <v>212</v>
      </c>
      <c r="S2888" s="1" t="s">
        <v>13949</v>
      </c>
      <c r="T2888" s="1" t="s">
        <v>20609</v>
      </c>
      <c r="U2888" s="1" t="s">
        <v>13730</v>
      </c>
      <c r="V2888" s="1" t="s">
        <v>2251</v>
      </c>
      <c r="W2888" s="1" t="s">
        <v>186</v>
      </c>
      <c r="X2888" t="str">
        <f t="shared" si="316"/>
        <v>Complete</v>
      </c>
      <c r="Y2888">
        <f>MAX(0,100-IF(G2888="Invalid",Config!$B$5,0)-IF(I2888="Invalid",Config!$B$6,0)-IF(X2888="Incomplete",Config!$B$7,0)-IF(AF2888="Yes",Config!$B$37,0))</f>
        <v>100</v>
      </c>
      <c r="Z2888" s="1">
        <f>IF(OR(TRIM(B2888)="",COUNTIF(Config!$B$15:$B$19,B2888)&gt;0),1,0)+IF(OR(TRIM(C2888)="",COUNTIF(Config!$B$15:$B$19,C2888)&gt;0),1,0)+IF(OR(TRIM(F2888)="",COUNTIF(Config!$B$15:$B$19,F2888)&gt;0),1,0)+IF(OR(TRIM(H2888)="",COUNTIF(Config!$B$15:$B$19,H2888)&gt;0),1,0)+IF(OR(TRIM(E2888)="",COUNTIF(Config!$B$15:$B$19,E2888)&gt;0),1,0)+IF(OR(TRIM(K2888)="",COUNTIF(Config!$B$15:$B$19,K2888)&gt;0),1,0)+IF(OR(TRIM(P2888)="",COUNTIF(Config!$B$15:$B$19,P2888)&gt;0),1,0)+IF(OR(TRIM(R2888)="",COUNTIF(Config!$B$15:$B$19,R2888)&gt;0),1,0)</f>
        <v>0</v>
      </c>
      <c r="AA2888" s="1" cm="1">
        <f t="array" ref="AA2888">SUMPRODUCT(LEN(H2888)-LEN(SUBSTITUTE(H2888,{"0";"1";"2";"3";"4";"5";"6";"7";"8";"9"},"")))</f>
        <v>11</v>
      </c>
      <c r="AC2888" t="str">
        <f t="shared" si="317"/>
        <v/>
      </c>
      <c r="AD2888">
        <f t="shared" si="318"/>
        <v>1</v>
      </c>
      <c r="AE2888">
        <f t="shared" si="319"/>
        <v>1</v>
      </c>
      <c r="AF2888" t="str">
        <f t="shared" si="320"/>
        <v>No</v>
      </c>
      <c r="AG2888">
        <f t="shared" ca="1" si="321"/>
        <v>534</v>
      </c>
      <c r="AH2888" t="str">
        <f ca="1">IF(OR(V2888="",AG2888=""),"Yes",IF(AG2888&gt;Config!$B$41,"Yes","No"))</f>
        <v>Yes</v>
      </c>
    </row>
    <row r="2889" spans="1:34" x14ac:dyDescent="0.25">
      <c r="A2889" s="1" t="s">
        <v>20610</v>
      </c>
      <c r="B2889" s="1" t="s">
        <v>295</v>
      </c>
      <c r="C2889" s="1" t="s">
        <v>1736</v>
      </c>
      <c r="D2889" s="1" t="s">
        <v>19962</v>
      </c>
      <c r="E2889" s="1" t="s">
        <v>681</v>
      </c>
      <c r="F2889" s="1" t="s">
        <v>20611</v>
      </c>
      <c r="G2889" t="str">
        <f t="shared" si="315"/>
        <v>Valid</v>
      </c>
      <c r="H2889" s="1" t="s">
        <v>20612</v>
      </c>
      <c r="I2889" t="str" cm="1">
        <f t="array" ref="I2889">IF(OR(TRIM(H2889)="",ISNUMBER(SEARCH("#",H2889)),AA2889&lt;Config!$B$8,SUMPRODUCT(--ISNUMBER(SEARCH({"a";"b";"c";"d";"e";"f";"g";"h";"i";"j";"k";"l";"m";"n";"o";"p";"q";"r";"s";"t";"u";"v";"w";"x";"y";"z"},H2889)))&gt;0),"Invalid","Valid")</f>
        <v>Valid</v>
      </c>
      <c r="J2889" s="1" t="s">
        <v>20613</v>
      </c>
      <c r="K2889" s="1" t="s">
        <v>866</v>
      </c>
      <c r="L2889" s="1" t="s">
        <v>29</v>
      </c>
      <c r="M2889" s="1" t="s">
        <v>462</v>
      </c>
      <c r="N2889" s="1" t="s">
        <v>437</v>
      </c>
      <c r="O2889" s="1" t="s">
        <v>180</v>
      </c>
      <c r="P2889" t="s">
        <v>53</v>
      </c>
      <c r="Q2889" s="1" t="s">
        <v>150</v>
      </c>
      <c r="R2889" s="1" t="s">
        <v>288</v>
      </c>
      <c r="S2889" s="1" t="s">
        <v>10453</v>
      </c>
      <c r="T2889" s="1" t="s">
        <v>20614</v>
      </c>
      <c r="U2889" s="1" t="s">
        <v>983</v>
      </c>
      <c r="V2889" s="1" t="s">
        <v>6379</v>
      </c>
      <c r="W2889" s="1" t="s">
        <v>75</v>
      </c>
      <c r="X2889" t="str">
        <f t="shared" si="316"/>
        <v>Complete</v>
      </c>
      <c r="Y2889">
        <f>MAX(0,100-IF(G2889="Invalid",Config!$B$5,0)-IF(I2889="Invalid",Config!$B$6,0)-IF(X2889="Incomplete",Config!$B$7,0)-IF(AF2889="Yes",Config!$B$37,0))</f>
        <v>100</v>
      </c>
      <c r="Z2889" s="1">
        <f>IF(OR(TRIM(B2889)="",COUNTIF(Config!$B$15:$B$19,B2889)&gt;0),1,0)+IF(OR(TRIM(C2889)="",COUNTIF(Config!$B$15:$B$19,C2889)&gt;0),1,0)+IF(OR(TRIM(F2889)="",COUNTIF(Config!$B$15:$B$19,F2889)&gt;0),1,0)+IF(OR(TRIM(H2889)="",COUNTIF(Config!$B$15:$B$19,H2889)&gt;0),1,0)+IF(OR(TRIM(E2889)="",COUNTIF(Config!$B$15:$B$19,E2889)&gt;0),1,0)+IF(OR(TRIM(K2889)="",COUNTIF(Config!$B$15:$B$19,K2889)&gt;0),1,0)+IF(OR(TRIM(P2889)="",COUNTIF(Config!$B$15:$B$19,P2889)&gt;0),1,0)+IF(OR(TRIM(R2889)="",COUNTIF(Config!$B$15:$B$19,R2889)&gt;0),1,0)</f>
        <v>0</v>
      </c>
      <c r="AA2889" s="1" cm="1">
        <f t="array" ref="AA2889">SUMPRODUCT(LEN(H2889)-LEN(SUBSTITUTE(H2889,{"0";"1";"2";"3";"4";"5";"6";"7";"8";"9"},"")))</f>
        <v>12</v>
      </c>
      <c r="AC2889" t="str">
        <f t="shared" si="317"/>
        <v/>
      </c>
      <c r="AD2889">
        <f t="shared" si="318"/>
        <v>1</v>
      </c>
      <c r="AE2889">
        <f t="shared" si="319"/>
        <v>1</v>
      </c>
      <c r="AF2889" t="str">
        <f t="shared" si="320"/>
        <v>No</v>
      </c>
      <c r="AG2889">
        <f t="shared" ca="1" si="321"/>
        <v>260</v>
      </c>
      <c r="AH2889" t="str">
        <f ca="1">IF(OR(V2889="",AG2889=""),"Yes",IF(AG2889&gt;Config!$B$41,"Yes","No"))</f>
        <v>No</v>
      </c>
    </row>
    <row r="2890" spans="1:34" x14ac:dyDescent="0.25">
      <c r="A2890" s="1" t="s">
        <v>20615</v>
      </c>
      <c r="B2890" s="1" t="s">
        <v>839</v>
      </c>
      <c r="C2890" s="1" t="s">
        <v>33815</v>
      </c>
      <c r="D2890" s="1" t="s">
        <v>839</v>
      </c>
      <c r="E2890" s="1" t="s">
        <v>34639</v>
      </c>
      <c r="F2890" s="1" t="s">
        <v>20616</v>
      </c>
      <c r="G2890" t="str">
        <f t="shared" si="315"/>
        <v>Valid</v>
      </c>
      <c r="H2890" s="1" t="s">
        <v>20617</v>
      </c>
      <c r="I2890" t="str" cm="1">
        <f t="array" ref="I2890">IF(OR(TRIM(H2890)="",ISNUMBER(SEARCH("#",H2890)),AA2890&lt;Config!$B$8,SUMPRODUCT(--ISNUMBER(SEARCH({"a";"b";"c";"d";"e";"f";"g";"h";"i";"j";"k";"l";"m";"n";"o";"p";"q";"r";"s";"t";"u";"v";"w";"x";"y";"z"},H2890)))&gt;0),"Invalid","Valid")</f>
        <v>Valid</v>
      </c>
      <c r="J2890" s="1" t="s">
        <v>20618</v>
      </c>
      <c r="K2890" s="1" t="s">
        <v>516</v>
      </c>
      <c r="L2890" s="1" t="s">
        <v>179</v>
      </c>
      <c r="M2890" s="1" t="s">
        <v>391</v>
      </c>
      <c r="N2890" s="1" t="s">
        <v>713</v>
      </c>
      <c r="O2890" s="1" t="s">
        <v>196</v>
      </c>
      <c r="P2890" t="s">
        <v>53</v>
      </c>
      <c r="Q2890" s="1" t="s">
        <v>197</v>
      </c>
      <c r="R2890" s="1" t="s">
        <v>55</v>
      </c>
      <c r="S2890" s="1" t="s">
        <v>10569</v>
      </c>
      <c r="T2890" s="1" t="s">
        <v>20619</v>
      </c>
      <c r="U2890" s="1" t="s">
        <v>992</v>
      </c>
      <c r="V2890" s="1" t="s">
        <v>5218</v>
      </c>
      <c r="W2890" s="1" t="s">
        <v>94</v>
      </c>
      <c r="X2890" t="str">
        <f t="shared" si="316"/>
        <v>Incomplete</v>
      </c>
      <c r="Y2890">
        <f>MAX(0,100-IF(G2890="Invalid",Config!$B$5,0)-IF(I2890="Invalid",Config!$B$6,0)-IF(X2890="Incomplete",Config!$B$7,0)-IF(AF2890="Yes",Config!$B$37,0))</f>
        <v>60</v>
      </c>
      <c r="Z2890" s="1">
        <f>IF(OR(TRIM(B2890)="",COUNTIF(Config!$B$15:$B$19,B2890)&gt;0),1,0)+IF(OR(TRIM(C2890)="",COUNTIF(Config!$B$15:$B$19,C2890)&gt;0),1,0)+IF(OR(TRIM(F2890)="",COUNTIF(Config!$B$15:$B$19,F2890)&gt;0),1,0)+IF(OR(TRIM(H2890)="",COUNTIF(Config!$B$15:$B$19,H2890)&gt;0),1,0)+IF(OR(TRIM(E2890)="",COUNTIF(Config!$B$15:$B$19,E2890)&gt;0),1,0)+IF(OR(TRIM(K2890)="",COUNTIF(Config!$B$15:$B$19,K2890)&gt;0),1,0)+IF(OR(TRIM(P2890)="",COUNTIF(Config!$B$15:$B$19,P2890)&gt;0),1,0)+IF(OR(TRIM(R2890)="",COUNTIF(Config!$B$15:$B$19,R2890)&gt;0),1,0)</f>
        <v>1</v>
      </c>
      <c r="AA2890" s="1" cm="1">
        <f t="array" ref="AA2890">SUMPRODUCT(LEN(H2890)-LEN(SUBSTITUTE(H2890,{"0";"1";"2";"3";"4";"5";"6";"7";"8";"9"},"")))</f>
        <v>12</v>
      </c>
      <c r="AC2890" t="str">
        <f t="shared" si="317"/>
        <v>Incomplete Profile</v>
      </c>
      <c r="AD2890">
        <f t="shared" si="318"/>
        <v>1</v>
      </c>
      <c r="AE2890">
        <f t="shared" si="319"/>
        <v>1</v>
      </c>
      <c r="AF2890" t="str">
        <f t="shared" si="320"/>
        <v>No</v>
      </c>
      <c r="AG2890">
        <f t="shared" ca="1" si="321"/>
        <v>472</v>
      </c>
      <c r="AH2890" t="str">
        <f ca="1">IF(OR(V2890="",AG2890=""),"Yes",IF(AG2890&gt;Config!$B$41,"Yes","No"))</f>
        <v>Yes</v>
      </c>
    </row>
    <row r="2891" spans="1:34" x14ac:dyDescent="0.25">
      <c r="A2891" s="1" t="s">
        <v>20620</v>
      </c>
      <c r="B2891" s="1" t="s">
        <v>1241</v>
      </c>
      <c r="C2891" s="1" t="s">
        <v>432</v>
      </c>
      <c r="D2891" s="1" t="s">
        <v>20621</v>
      </c>
      <c r="E2891" s="1" t="s">
        <v>1331</v>
      </c>
      <c r="F2891" s="1" t="s">
        <v>20622</v>
      </c>
      <c r="G2891" t="str">
        <f t="shared" si="315"/>
        <v>Valid</v>
      </c>
      <c r="H2891" s="1" t="s">
        <v>20623</v>
      </c>
      <c r="I2891" t="str" cm="1">
        <f t="array" ref="I2891">IF(OR(TRIM(H2891)="",ISNUMBER(SEARCH("#",H2891)),AA2891&lt;Config!$B$8,SUMPRODUCT(--ISNUMBER(SEARCH({"a";"b";"c";"d";"e";"f";"g";"h";"i";"j";"k";"l";"m";"n";"o";"p";"q";"r";"s";"t";"u";"v";"w";"x";"y";"z"},H2891)))&gt;0),"Invalid","Valid")</f>
        <v>Valid</v>
      </c>
      <c r="J2891" s="1" t="s">
        <v>20624</v>
      </c>
      <c r="K2891" s="1" t="s">
        <v>83</v>
      </c>
      <c r="L2891" s="1" t="s">
        <v>29</v>
      </c>
      <c r="M2891" s="1" t="s">
        <v>85</v>
      </c>
      <c r="N2891" s="1" t="s">
        <v>148</v>
      </c>
      <c r="O2891" s="1" t="s">
        <v>32</v>
      </c>
      <c r="P2891" t="s">
        <v>53</v>
      </c>
      <c r="Q2891" s="1" t="s">
        <v>54</v>
      </c>
      <c r="R2891" s="1" t="s">
        <v>415</v>
      </c>
      <c r="S2891" s="1" t="s">
        <v>20625</v>
      </c>
      <c r="T2891" s="1" t="s">
        <v>20626</v>
      </c>
      <c r="U2891" s="1" t="s">
        <v>20627</v>
      </c>
      <c r="V2891" s="1" t="s">
        <v>140</v>
      </c>
      <c r="W2891" s="1" t="s">
        <v>75</v>
      </c>
      <c r="X2891" t="str">
        <f t="shared" si="316"/>
        <v>Complete</v>
      </c>
      <c r="Y2891">
        <f>MAX(0,100-IF(G2891="Invalid",Config!$B$5,0)-IF(I2891="Invalid",Config!$B$6,0)-IF(X2891="Incomplete",Config!$B$7,0)-IF(AF2891="Yes",Config!$B$37,0))</f>
        <v>100</v>
      </c>
      <c r="Z2891" s="1">
        <f>IF(OR(TRIM(B2891)="",COUNTIF(Config!$B$15:$B$19,B2891)&gt;0),1,0)+IF(OR(TRIM(C2891)="",COUNTIF(Config!$B$15:$B$19,C2891)&gt;0),1,0)+IF(OR(TRIM(F2891)="",COUNTIF(Config!$B$15:$B$19,F2891)&gt;0),1,0)+IF(OR(TRIM(H2891)="",COUNTIF(Config!$B$15:$B$19,H2891)&gt;0),1,0)+IF(OR(TRIM(E2891)="",COUNTIF(Config!$B$15:$B$19,E2891)&gt;0),1,0)+IF(OR(TRIM(K2891)="",COUNTIF(Config!$B$15:$B$19,K2891)&gt;0),1,0)+IF(OR(TRIM(P2891)="",COUNTIF(Config!$B$15:$B$19,P2891)&gt;0),1,0)+IF(OR(TRIM(R2891)="",COUNTIF(Config!$B$15:$B$19,R2891)&gt;0),1,0)</f>
        <v>0</v>
      </c>
      <c r="AA2891" s="1" cm="1">
        <f t="array" ref="AA2891">SUMPRODUCT(LEN(H2891)-LEN(SUBSTITUTE(H2891,{"0";"1";"2";"3";"4";"5";"6";"7";"8";"9"},"")))</f>
        <v>12</v>
      </c>
      <c r="AC2891" t="str">
        <f t="shared" si="317"/>
        <v/>
      </c>
      <c r="AD2891">
        <f t="shared" si="318"/>
        <v>1</v>
      </c>
      <c r="AE2891">
        <f t="shared" si="319"/>
        <v>1</v>
      </c>
      <c r="AF2891" t="str">
        <f t="shared" si="320"/>
        <v>No</v>
      </c>
      <c r="AG2891">
        <f t="shared" ca="1" si="321"/>
        <v>37</v>
      </c>
      <c r="AH2891" t="str">
        <f ca="1">IF(OR(V2891="",AG2891=""),"Yes",IF(AG2891&gt;Config!$B$41,"Yes","No"))</f>
        <v>No</v>
      </c>
    </row>
    <row r="2892" spans="1:34" x14ac:dyDescent="0.25">
      <c r="A2892" s="1" t="s">
        <v>20628</v>
      </c>
      <c r="B2892" s="1" t="s">
        <v>1329</v>
      </c>
      <c r="C2892" s="1" t="s">
        <v>1806</v>
      </c>
      <c r="D2892" s="1" t="s">
        <v>20629</v>
      </c>
      <c r="E2892" s="1" t="s">
        <v>477</v>
      </c>
      <c r="F2892" s="1" t="s">
        <v>20630</v>
      </c>
      <c r="G2892" t="str">
        <f t="shared" si="315"/>
        <v>Valid</v>
      </c>
      <c r="H2892" s="1" t="s">
        <v>20631</v>
      </c>
      <c r="I2892" t="str" cm="1">
        <f t="array" ref="I2892">IF(OR(TRIM(H2892)="",ISNUMBER(SEARCH("#",H2892)),AA2892&lt;Config!$B$8,SUMPRODUCT(--ISNUMBER(SEARCH({"a";"b";"c";"d";"e";"f";"g";"h";"i";"j";"k";"l";"m";"n";"o";"p";"q";"r";"s";"t";"u";"v";"w";"x";"y";"z"},H2892)))&gt;0),"Invalid","Valid")</f>
        <v>Valid</v>
      </c>
      <c r="J2892" s="1" t="s">
        <v>20632</v>
      </c>
      <c r="K2892" s="1" t="s">
        <v>117</v>
      </c>
      <c r="L2892" s="1" t="s">
        <v>265</v>
      </c>
      <c r="M2892" s="1" t="s">
        <v>517</v>
      </c>
      <c r="N2892" s="1" t="s">
        <v>31</v>
      </c>
      <c r="O2892" s="1" t="s">
        <v>180</v>
      </c>
      <c r="P2892" t="s">
        <v>53</v>
      </c>
      <c r="Q2892" s="1" t="s">
        <v>150</v>
      </c>
      <c r="R2892" s="1" t="s">
        <v>198</v>
      </c>
      <c r="S2892" s="1" t="s">
        <v>16807</v>
      </c>
      <c r="T2892" s="1" t="s">
        <v>20633</v>
      </c>
      <c r="U2892" s="1" t="s">
        <v>4419</v>
      </c>
      <c r="V2892" s="1" t="s">
        <v>3894</v>
      </c>
      <c r="W2892" s="1" t="s">
        <v>186</v>
      </c>
      <c r="X2892" t="str">
        <f t="shared" si="316"/>
        <v>Complete</v>
      </c>
      <c r="Y2892">
        <f>MAX(0,100-IF(G2892="Invalid",Config!$B$5,0)-IF(I2892="Invalid",Config!$B$6,0)-IF(X2892="Incomplete",Config!$B$7,0)-IF(AF2892="Yes",Config!$B$37,0))</f>
        <v>100</v>
      </c>
      <c r="Z2892" s="1">
        <f>IF(OR(TRIM(B2892)="",COUNTIF(Config!$B$15:$B$19,B2892)&gt;0),1,0)+IF(OR(TRIM(C2892)="",COUNTIF(Config!$B$15:$B$19,C2892)&gt;0),1,0)+IF(OR(TRIM(F2892)="",COUNTIF(Config!$B$15:$B$19,F2892)&gt;0),1,0)+IF(OR(TRIM(H2892)="",COUNTIF(Config!$B$15:$B$19,H2892)&gt;0),1,0)+IF(OR(TRIM(E2892)="",COUNTIF(Config!$B$15:$B$19,E2892)&gt;0),1,0)+IF(OR(TRIM(K2892)="",COUNTIF(Config!$B$15:$B$19,K2892)&gt;0),1,0)+IF(OR(TRIM(P2892)="",COUNTIF(Config!$B$15:$B$19,P2892)&gt;0),1,0)+IF(OR(TRIM(R2892)="",COUNTIF(Config!$B$15:$B$19,R2892)&gt;0),1,0)</f>
        <v>0</v>
      </c>
      <c r="AA2892" s="1" cm="1">
        <f t="array" ref="AA2892">SUMPRODUCT(LEN(H2892)-LEN(SUBSTITUTE(H2892,{"0";"1";"2";"3";"4";"5";"6";"7";"8";"9"},"")))</f>
        <v>10</v>
      </c>
      <c r="AC2892" t="str">
        <f t="shared" si="317"/>
        <v/>
      </c>
      <c r="AD2892">
        <f t="shared" si="318"/>
        <v>1</v>
      </c>
      <c r="AE2892">
        <f t="shared" si="319"/>
        <v>1</v>
      </c>
      <c r="AF2892" t="str">
        <f t="shared" si="320"/>
        <v>No</v>
      </c>
      <c r="AG2892">
        <f t="shared" ca="1" si="321"/>
        <v>523</v>
      </c>
      <c r="AH2892" t="str">
        <f ca="1">IF(OR(V2892="",AG2892=""),"Yes",IF(AG2892&gt;Config!$B$41,"Yes","No"))</f>
        <v>Yes</v>
      </c>
    </row>
    <row r="2893" spans="1:34" x14ac:dyDescent="0.25">
      <c r="A2893" s="1" t="s">
        <v>20634</v>
      </c>
      <c r="B2893" s="1" t="s">
        <v>33815</v>
      </c>
      <c r="C2893" s="1" t="s">
        <v>364</v>
      </c>
      <c r="D2893" s="1" t="s">
        <v>364</v>
      </c>
      <c r="E2893" s="1" t="s">
        <v>35218</v>
      </c>
      <c r="F2893" s="1" t="s">
        <v>20635</v>
      </c>
      <c r="G2893" t="str">
        <f t="shared" si="315"/>
        <v>Valid</v>
      </c>
      <c r="H2893" s="1" t="s">
        <v>20636</v>
      </c>
      <c r="I2893" t="str" cm="1">
        <f t="array" ref="I2893">IF(OR(TRIM(H2893)="",ISNUMBER(SEARCH("#",H2893)),AA2893&lt;Config!$B$8,SUMPRODUCT(--ISNUMBER(SEARCH({"a";"b";"c";"d";"e";"f";"g";"h";"i";"j";"k";"l";"m";"n";"o";"p";"q";"r";"s";"t";"u";"v";"w";"x";"y";"z"},H2893)))&gt;0),"Invalid","Valid")</f>
        <v>Valid</v>
      </c>
      <c r="J2893" s="1" t="s">
        <v>20637</v>
      </c>
      <c r="K2893" s="1" t="s">
        <v>147</v>
      </c>
      <c r="L2893" s="1" t="s">
        <v>49</v>
      </c>
      <c r="M2893" s="1" t="s">
        <v>118</v>
      </c>
      <c r="N2893" s="1" t="s">
        <v>86</v>
      </c>
      <c r="O2893" s="1" t="s">
        <v>196</v>
      </c>
      <c r="P2893" t="s">
        <v>53</v>
      </c>
      <c r="Q2893" s="1" t="s">
        <v>181</v>
      </c>
      <c r="R2893" s="1" t="s">
        <v>70</v>
      </c>
      <c r="S2893" s="1" t="s">
        <v>20638</v>
      </c>
      <c r="T2893" s="1" t="s">
        <v>20639</v>
      </c>
      <c r="U2893" s="1" t="s">
        <v>1777</v>
      </c>
      <c r="V2893" s="1" t="s">
        <v>12736</v>
      </c>
      <c r="W2893" s="1" t="s">
        <v>75</v>
      </c>
      <c r="X2893" t="str">
        <f t="shared" si="316"/>
        <v>Incomplete</v>
      </c>
      <c r="Y2893">
        <f>MAX(0,100-IF(G2893="Invalid",Config!$B$5,0)-IF(I2893="Invalid",Config!$B$6,0)-IF(X2893="Incomplete",Config!$B$7,0)-IF(AF2893="Yes",Config!$B$37,0))</f>
        <v>60</v>
      </c>
      <c r="Z2893" s="1">
        <f>IF(OR(TRIM(B2893)="",COUNTIF(Config!$B$15:$B$19,B2893)&gt;0),1,0)+IF(OR(TRIM(C2893)="",COUNTIF(Config!$B$15:$B$19,C2893)&gt;0),1,0)+IF(OR(TRIM(F2893)="",COUNTIF(Config!$B$15:$B$19,F2893)&gt;0),1,0)+IF(OR(TRIM(H2893)="",COUNTIF(Config!$B$15:$B$19,H2893)&gt;0),1,0)+IF(OR(TRIM(E2893)="",COUNTIF(Config!$B$15:$B$19,E2893)&gt;0),1,0)+IF(OR(TRIM(K2893)="",COUNTIF(Config!$B$15:$B$19,K2893)&gt;0),1,0)+IF(OR(TRIM(P2893)="",COUNTIF(Config!$B$15:$B$19,P2893)&gt;0),1,0)+IF(OR(TRIM(R2893)="",COUNTIF(Config!$B$15:$B$19,R2893)&gt;0),1,0)</f>
        <v>1</v>
      </c>
      <c r="AA2893" s="1" cm="1">
        <f t="array" ref="AA2893">SUMPRODUCT(LEN(H2893)-LEN(SUBSTITUTE(H2893,{"0";"1";"2";"3";"4";"5";"6";"7";"8";"9"},"")))</f>
        <v>12</v>
      </c>
      <c r="AC2893" t="str">
        <f t="shared" si="317"/>
        <v>Incomplete Profile</v>
      </c>
      <c r="AD2893">
        <f t="shared" si="318"/>
        <v>1</v>
      </c>
      <c r="AE2893">
        <f t="shared" si="319"/>
        <v>1</v>
      </c>
      <c r="AF2893" t="str">
        <f t="shared" si="320"/>
        <v>No</v>
      </c>
      <c r="AG2893">
        <f t="shared" ca="1" si="321"/>
        <v>171</v>
      </c>
      <c r="AH2893" t="str">
        <f ca="1">IF(OR(V2893="",AG2893=""),"Yes",IF(AG2893&gt;Config!$B$41,"Yes","No"))</f>
        <v>No</v>
      </c>
    </row>
    <row r="2894" spans="1:34" x14ac:dyDescent="0.25">
      <c r="A2894" s="1" t="s">
        <v>19172</v>
      </c>
      <c r="B2894" s="1" t="s">
        <v>1557</v>
      </c>
      <c r="C2894" s="1" t="s">
        <v>598</v>
      </c>
      <c r="D2894" s="1" t="s">
        <v>12989</v>
      </c>
      <c r="E2894" s="1" t="s">
        <v>33824</v>
      </c>
      <c r="F2894" s="1" t="s">
        <v>20640</v>
      </c>
      <c r="G2894" t="str">
        <f t="shared" si="315"/>
        <v>Valid</v>
      </c>
      <c r="H2894" s="1" t="s">
        <v>20641</v>
      </c>
      <c r="I2894" t="str" cm="1">
        <f t="array" ref="I2894">IF(OR(TRIM(H2894)="",ISNUMBER(SEARCH("#",H2894)),AA2894&lt;Config!$B$8,SUMPRODUCT(--ISNUMBER(SEARCH({"a";"b";"c";"d";"e";"f";"g";"h";"i";"j";"k";"l";"m";"n";"o";"p";"q";"r";"s";"t";"u";"v";"w";"x";"y";"z"},H2894)))&gt;0),"Invalid","Valid")</f>
        <v>Valid</v>
      </c>
      <c r="J2894" s="1" t="s">
        <v>20642</v>
      </c>
      <c r="K2894" s="1" t="s">
        <v>866</v>
      </c>
      <c r="L2894" s="1" t="s">
        <v>450</v>
      </c>
      <c r="M2894" s="1" t="s">
        <v>50</v>
      </c>
      <c r="N2894" s="1" t="s">
        <v>86</v>
      </c>
      <c r="O2894" s="1" t="s">
        <v>32</v>
      </c>
      <c r="P2894" t="s">
        <v>53</v>
      </c>
      <c r="Q2894" s="1" t="s">
        <v>197</v>
      </c>
      <c r="R2894" s="1" t="s">
        <v>197</v>
      </c>
      <c r="S2894" s="1" t="s">
        <v>13811</v>
      </c>
      <c r="T2894" s="1" t="s">
        <v>20643</v>
      </c>
      <c r="U2894" s="1" t="s">
        <v>38</v>
      </c>
      <c r="V2894" s="1" t="s">
        <v>4703</v>
      </c>
      <c r="W2894" s="1" t="s">
        <v>125</v>
      </c>
      <c r="X2894" t="str">
        <f t="shared" si="316"/>
        <v>Complete</v>
      </c>
      <c r="Y2894">
        <f>MAX(0,100-IF(G2894="Invalid",Config!$B$5,0)-IF(I2894="Invalid",Config!$B$6,0)-IF(X2894="Incomplete",Config!$B$7,0)-IF(AF2894="Yes",Config!$B$37,0))</f>
        <v>100</v>
      </c>
      <c r="Z2894" s="1">
        <f>IF(OR(TRIM(B2894)="",COUNTIF(Config!$B$15:$B$19,B2894)&gt;0),1,0)+IF(OR(TRIM(C2894)="",COUNTIF(Config!$B$15:$B$19,C2894)&gt;0),1,0)+IF(OR(TRIM(F2894)="",COUNTIF(Config!$B$15:$B$19,F2894)&gt;0),1,0)+IF(OR(TRIM(H2894)="",COUNTIF(Config!$B$15:$B$19,H2894)&gt;0),1,0)+IF(OR(TRIM(E2894)="",COUNTIF(Config!$B$15:$B$19,E2894)&gt;0),1,0)+IF(OR(TRIM(K2894)="",COUNTIF(Config!$B$15:$B$19,K2894)&gt;0),1,0)+IF(OR(TRIM(P2894)="",COUNTIF(Config!$B$15:$B$19,P2894)&gt;0),1,0)+IF(OR(TRIM(R2894)="",COUNTIF(Config!$B$15:$B$19,R2894)&gt;0),1,0)</f>
        <v>0</v>
      </c>
      <c r="AA2894" s="1" cm="1">
        <f t="array" ref="AA2894">SUMPRODUCT(LEN(H2894)-LEN(SUBSTITUTE(H2894,{"0";"1";"2";"3";"4";"5";"6";"7";"8";"9"},"")))</f>
        <v>12</v>
      </c>
      <c r="AC2894" t="str">
        <f t="shared" si="317"/>
        <v/>
      </c>
      <c r="AD2894">
        <f t="shared" si="318"/>
        <v>1</v>
      </c>
      <c r="AE2894">
        <f t="shared" si="319"/>
        <v>1</v>
      </c>
      <c r="AF2894" t="str">
        <f t="shared" si="320"/>
        <v>No</v>
      </c>
      <c r="AG2894">
        <f t="shared" ca="1" si="321"/>
        <v>398</v>
      </c>
      <c r="AH2894" t="str">
        <f ca="1">IF(OR(V2894="",AG2894=""),"Yes",IF(AG2894&gt;Config!$B$41,"Yes","No"))</f>
        <v>Yes</v>
      </c>
    </row>
    <row r="2895" spans="1:34" x14ac:dyDescent="0.25">
      <c r="A2895" s="1" t="s">
        <v>20644</v>
      </c>
      <c r="B2895" s="1" t="s">
        <v>1302</v>
      </c>
      <c r="C2895" s="1" t="s">
        <v>598</v>
      </c>
      <c r="D2895" s="1" t="s">
        <v>35219</v>
      </c>
      <c r="E2895" s="1" t="s">
        <v>33824</v>
      </c>
      <c r="F2895" s="1" t="s">
        <v>20645</v>
      </c>
      <c r="G2895" t="str">
        <f t="shared" si="315"/>
        <v>Valid</v>
      </c>
      <c r="H2895" s="1" t="s">
        <v>20646</v>
      </c>
      <c r="I2895" t="str" cm="1">
        <f t="array" ref="I2895">IF(OR(TRIM(H2895)="",ISNUMBER(SEARCH("#",H2895)),AA2895&lt;Config!$B$8,SUMPRODUCT(--ISNUMBER(SEARCH({"a";"b";"c";"d";"e";"f";"g";"h";"i";"j";"k";"l";"m";"n";"o";"p";"q";"r";"s";"t";"u";"v";"w";"x";"y";"z"},H2895)))&gt;0),"Invalid","Valid")</f>
        <v>Valid</v>
      </c>
      <c r="J2895" s="1" t="s">
        <v>20647</v>
      </c>
      <c r="K2895" s="1" t="s">
        <v>83</v>
      </c>
      <c r="L2895" s="1" t="s">
        <v>29</v>
      </c>
      <c r="M2895" s="1" t="s">
        <v>517</v>
      </c>
      <c r="N2895" s="1" t="s">
        <v>713</v>
      </c>
      <c r="O2895" s="1" t="s">
        <v>196</v>
      </c>
      <c r="P2895" t="s">
        <v>53</v>
      </c>
      <c r="Q2895" s="1" t="s">
        <v>197</v>
      </c>
      <c r="R2895" s="1" t="s">
        <v>415</v>
      </c>
      <c r="S2895" s="1" t="s">
        <v>17839</v>
      </c>
      <c r="T2895" s="1" t="s">
        <v>20648</v>
      </c>
      <c r="U2895" s="1" t="s">
        <v>1432</v>
      </c>
      <c r="V2895" s="1" t="s">
        <v>140</v>
      </c>
      <c r="W2895" s="1" t="s">
        <v>293</v>
      </c>
      <c r="X2895" t="str">
        <f t="shared" si="316"/>
        <v>Complete</v>
      </c>
      <c r="Y2895">
        <f>MAX(0,100-IF(G2895="Invalid",Config!$B$5,0)-IF(I2895="Invalid",Config!$B$6,0)-IF(X2895="Incomplete",Config!$B$7,0)-IF(AF2895="Yes",Config!$B$37,0))</f>
        <v>100</v>
      </c>
      <c r="Z2895" s="1">
        <f>IF(OR(TRIM(B2895)="",COUNTIF(Config!$B$15:$B$19,B2895)&gt;0),1,0)+IF(OR(TRIM(C2895)="",COUNTIF(Config!$B$15:$B$19,C2895)&gt;0),1,0)+IF(OR(TRIM(F2895)="",COUNTIF(Config!$B$15:$B$19,F2895)&gt;0),1,0)+IF(OR(TRIM(H2895)="",COUNTIF(Config!$B$15:$B$19,H2895)&gt;0),1,0)+IF(OR(TRIM(E2895)="",COUNTIF(Config!$B$15:$B$19,E2895)&gt;0),1,0)+IF(OR(TRIM(K2895)="",COUNTIF(Config!$B$15:$B$19,K2895)&gt;0),1,0)+IF(OR(TRIM(P2895)="",COUNTIF(Config!$B$15:$B$19,P2895)&gt;0),1,0)+IF(OR(TRIM(R2895)="",COUNTIF(Config!$B$15:$B$19,R2895)&gt;0),1,0)</f>
        <v>0</v>
      </c>
      <c r="AA2895" s="1" cm="1">
        <f t="array" ref="AA2895">SUMPRODUCT(LEN(H2895)-LEN(SUBSTITUTE(H2895,{"0";"1";"2";"3";"4";"5";"6";"7";"8";"9"},"")))</f>
        <v>12</v>
      </c>
      <c r="AC2895" t="str">
        <f t="shared" si="317"/>
        <v/>
      </c>
      <c r="AD2895">
        <f t="shared" si="318"/>
        <v>1</v>
      </c>
      <c r="AE2895">
        <f t="shared" si="319"/>
        <v>1</v>
      </c>
      <c r="AF2895" t="str">
        <f t="shared" si="320"/>
        <v>No</v>
      </c>
      <c r="AG2895">
        <f t="shared" ca="1" si="321"/>
        <v>37</v>
      </c>
      <c r="AH2895" t="str">
        <f ca="1">IF(OR(V2895="",AG2895=""),"Yes",IF(AG2895&gt;Config!$B$41,"Yes","No"))</f>
        <v>No</v>
      </c>
    </row>
    <row r="2896" spans="1:34" x14ac:dyDescent="0.25">
      <c r="A2896" s="1" t="s">
        <v>20649</v>
      </c>
      <c r="B2896" s="1" t="s">
        <v>386</v>
      </c>
      <c r="C2896" s="1" t="s">
        <v>566</v>
      </c>
      <c r="D2896" s="1" t="s">
        <v>10726</v>
      </c>
      <c r="E2896" s="1" t="s">
        <v>310</v>
      </c>
      <c r="F2896" s="1" t="s">
        <v>20650</v>
      </c>
      <c r="G2896" t="str">
        <f t="shared" si="315"/>
        <v>Valid</v>
      </c>
      <c r="H2896" s="1" t="s">
        <v>20651</v>
      </c>
      <c r="I2896" t="str" cm="1">
        <f t="array" ref="I2896">IF(OR(TRIM(H2896)="",ISNUMBER(SEARCH("#",H2896)),AA2896&lt;Config!$B$8,SUMPRODUCT(--ISNUMBER(SEARCH({"a";"b";"c";"d";"e";"f";"g";"h";"i";"j";"k";"l";"m";"n";"o";"p";"q";"r";"s";"t";"u";"v";"w";"x";"y";"z"},H2896)))&gt;0),"Invalid","Valid")</f>
        <v>Valid</v>
      </c>
      <c r="J2896" s="1" t="s">
        <v>20652</v>
      </c>
      <c r="K2896" s="1" t="s">
        <v>1001</v>
      </c>
      <c r="L2896" s="1" t="s">
        <v>67</v>
      </c>
      <c r="M2896" s="1" t="s">
        <v>33827</v>
      </c>
      <c r="N2896" s="1" t="s">
        <v>713</v>
      </c>
      <c r="O2896" s="1" t="s">
        <v>196</v>
      </c>
      <c r="P2896" t="s">
        <v>236</v>
      </c>
      <c r="Q2896" s="1" t="s">
        <v>238</v>
      </c>
      <c r="R2896" s="1" t="s">
        <v>253</v>
      </c>
      <c r="S2896" s="1" t="s">
        <v>20653</v>
      </c>
      <c r="T2896" s="1" t="s">
        <v>20654</v>
      </c>
      <c r="U2896" s="1" t="s">
        <v>6282</v>
      </c>
      <c r="V2896" s="1" t="s">
        <v>19877</v>
      </c>
      <c r="W2896" s="1" t="s">
        <v>384</v>
      </c>
      <c r="X2896" t="str">
        <f t="shared" si="316"/>
        <v>Complete</v>
      </c>
      <c r="Y2896">
        <f>MAX(0,100-IF(G2896="Invalid",Config!$B$5,0)-IF(I2896="Invalid",Config!$B$6,0)-IF(X2896="Incomplete",Config!$B$7,0)-IF(AF2896="Yes",Config!$B$37,0))</f>
        <v>100</v>
      </c>
      <c r="Z2896" s="1">
        <f>IF(OR(TRIM(B2896)="",COUNTIF(Config!$B$15:$B$19,B2896)&gt;0),1,0)+IF(OR(TRIM(C2896)="",COUNTIF(Config!$B$15:$B$19,C2896)&gt;0),1,0)+IF(OR(TRIM(F2896)="",COUNTIF(Config!$B$15:$B$19,F2896)&gt;0),1,0)+IF(OR(TRIM(H2896)="",COUNTIF(Config!$B$15:$B$19,H2896)&gt;0),1,0)+IF(OR(TRIM(E2896)="",COUNTIF(Config!$B$15:$B$19,E2896)&gt;0),1,0)+IF(OR(TRIM(K2896)="",COUNTIF(Config!$B$15:$B$19,K2896)&gt;0),1,0)+IF(OR(TRIM(P2896)="",COUNTIF(Config!$B$15:$B$19,P2896)&gt;0),1,0)+IF(OR(TRIM(R2896)="",COUNTIF(Config!$B$15:$B$19,R2896)&gt;0),1,0)</f>
        <v>0</v>
      </c>
      <c r="AA2896" s="1" cm="1">
        <f t="array" ref="AA2896">SUMPRODUCT(LEN(H2896)-LEN(SUBSTITUTE(H2896,{"0";"1";"2";"3";"4";"5";"6";"7";"8";"9"},"")))</f>
        <v>12</v>
      </c>
      <c r="AC2896" t="str">
        <f t="shared" si="317"/>
        <v/>
      </c>
      <c r="AD2896">
        <f t="shared" si="318"/>
        <v>1</v>
      </c>
      <c r="AE2896">
        <f t="shared" si="319"/>
        <v>1</v>
      </c>
      <c r="AF2896" t="str">
        <f t="shared" si="320"/>
        <v>No</v>
      </c>
      <c r="AG2896">
        <f t="shared" ca="1" si="321"/>
        <v>443</v>
      </c>
      <c r="AH2896" t="str">
        <f ca="1">IF(OR(V2896="",AG2896=""),"Yes",IF(AG2896&gt;Config!$B$41,"Yes","No"))</f>
        <v>Yes</v>
      </c>
    </row>
    <row r="2897" spans="1:34" x14ac:dyDescent="0.25">
      <c r="A2897" s="1" t="s">
        <v>20655</v>
      </c>
      <c r="B2897" s="1" t="s">
        <v>1339</v>
      </c>
      <c r="C2897" s="1" t="s">
        <v>173</v>
      </c>
      <c r="D2897" s="1" t="s">
        <v>20656</v>
      </c>
      <c r="E2897" s="1" t="s">
        <v>34577</v>
      </c>
      <c r="F2897" s="1" t="s">
        <v>20657</v>
      </c>
      <c r="G2897" t="str">
        <f t="shared" si="315"/>
        <v>Valid</v>
      </c>
      <c r="H2897" s="1" t="s">
        <v>20658</v>
      </c>
      <c r="I2897" t="str" cm="1">
        <f t="array" ref="I2897">IF(OR(TRIM(H2897)="",ISNUMBER(SEARCH("#",H2897)),AA2897&lt;Config!$B$8,SUMPRODUCT(--ISNUMBER(SEARCH({"a";"b";"c";"d";"e";"f";"g";"h";"i";"j";"k";"l";"m";"n";"o";"p";"q";"r";"s";"t";"u";"v";"w";"x";"y";"z"},H2897)))&gt;0),"Invalid","Valid")</f>
        <v>Valid</v>
      </c>
      <c r="J2897" s="1" t="s">
        <v>20659</v>
      </c>
      <c r="K2897" s="1" t="s">
        <v>287</v>
      </c>
      <c r="L2897" s="1" t="s">
        <v>450</v>
      </c>
      <c r="M2897" s="1" t="s">
        <v>343</v>
      </c>
      <c r="N2897" s="1" t="s">
        <v>252</v>
      </c>
      <c r="O2897" s="1" t="s">
        <v>180</v>
      </c>
      <c r="P2897" t="s">
        <v>33</v>
      </c>
      <c r="Q2897" s="1" t="s">
        <v>1664</v>
      </c>
      <c r="R2897" s="1" t="s">
        <v>1716</v>
      </c>
      <c r="S2897" s="1" t="s">
        <v>20660</v>
      </c>
      <c r="T2897" s="1" t="s">
        <v>20661</v>
      </c>
      <c r="U2897" s="1" t="s">
        <v>10059</v>
      </c>
      <c r="V2897" s="1" t="s">
        <v>1145</v>
      </c>
      <c r="W2897" s="1" t="s">
        <v>75</v>
      </c>
      <c r="X2897" t="str">
        <f t="shared" si="316"/>
        <v>Complete</v>
      </c>
      <c r="Y2897">
        <f>MAX(0,100-IF(G2897="Invalid",Config!$B$5,0)-IF(I2897="Invalid",Config!$B$6,0)-IF(X2897="Incomplete",Config!$B$7,0)-IF(AF2897="Yes",Config!$B$37,0))</f>
        <v>100</v>
      </c>
      <c r="Z2897" s="1">
        <f>IF(OR(TRIM(B2897)="",COUNTIF(Config!$B$15:$B$19,B2897)&gt;0),1,0)+IF(OR(TRIM(C2897)="",COUNTIF(Config!$B$15:$B$19,C2897)&gt;0),1,0)+IF(OR(TRIM(F2897)="",COUNTIF(Config!$B$15:$B$19,F2897)&gt;0),1,0)+IF(OR(TRIM(H2897)="",COUNTIF(Config!$B$15:$B$19,H2897)&gt;0),1,0)+IF(OR(TRIM(E2897)="",COUNTIF(Config!$B$15:$B$19,E2897)&gt;0),1,0)+IF(OR(TRIM(K2897)="",COUNTIF(Config!$B$15:$B$19,K2897)&gt;0),1,0)+IF(OR(TRIM(P2897)="",COUNTIF(Config!$B$15:$B$19,P2897)&gt;0),1,0)+IF(OR(TRIM(R2897)="",COUNTIF(Config!$B$15:$B$19,R2897)&gt;0),1,0)</f>
        <v>0</v>
      </c>
      <c r="AA2897" s="1" cm="1">
        <f t="array" ref="AA2897">SUMPRODUCT(LEN(H2897)-LEN(SUBSTITUTE(H2897,{"0";"1";"2";"3";"4";"5";"6";"7";"8";"9"},"")))</f>
        <v>10</v>
      </c>
      <c r="AC2897" t="str">
        <f t="shared" si="317"/>
        <v/>
      </c>
      <c r="AD2897">
        <f t="shared" si="318"/>
        <v>1</v>
      </c>
      <c r="AE2897">
        <f t="shared" si="319"/>
        <v>1</v>
      </c>
      <c r="AF2897" t="str">
        <f t="shared" si="320"/>
        <v>No</v>
      </c>
      <c r="AG2897">
        <f t="shared" ca="1" si="321"/>
        <v>37</v>
      </c>
      <c r="AH2897" t="str">
        <f ca="1">IF(OR(V2897="",AG2897=""),"Yes",IF(AG2897&gt;Config!$B$41,"Yes","No"))</f>
        <v>No</v>
      </c>
    </row>
    <row r="2898" spans="1:34" x14ac:dyDescent="0.25">
      <c r="A2898" s="1" t="s">
        <v>20662</v>
      </c>
      <c r="B2898" s="1" t="s">
        <v>839</v>
      </c>
      <c r="C2898" s="1" t="s">
        <v>33815</v>
      </c>
      <c r="D2898" s="1" t="s">
        <v>839</v>
      </c>
      <c r="E2898" s="1" t="s">
        <v>34144</v>
      </c>
      <c r="F2898" s="1" t="s">
        <v>20663</v>
      </c>
      <c r="G2898" t="str">
        <f t="shared" si="315"/>
        <v>Valid</v>
      </c>
      <c r="H2898" s="1" t="s">
        <v>20664</v>
      </c>
      <c r="I2898" t="str" cm="1">
        <f t="array" ref="I2898">IF(OR(TRIM(H2898)="",ISNUMBER(SEARCH("#",H2898)),AA2898&lt;Config!$B$8,SUMPRODUCT(--ISNUMBER(SEARCH({"a";"b";"c";"d";"e";"f";"g";"h";"i";"j";"k";"l";"m";"n";"o";"p";"q";"r";"s";"t";"u";"v";"w";"x";"y";"z"},H2898)))&gt;0),"Invalid","Valid")</f>
        <v>Valid</v>
      </c>
      <c r="J2898" s="1" t="s">
        <v>20665</v>
      </c>
      <c r="K2898" s="1" t="s">
        <v>516</v>
      </c>
      <c r="L2898" s="1" t="s">
        <v>84</v>
      </c>
      <c r="M2898" s="1" t="s">
        <v>103</v>
      </c>
      <c r="N2898" s="1" t="s">
        <v>224</v>
      </c>
      <c r="O2898" s="1" t="s">
        <v>180</v>
      </c>
      <c r="P2898" t="s">
        <v>53</v>
      </c>
      <c r="Q2898" s="1" t="s">
        <v>55</v>
      </c>
      <c r="R2898" s="1" t="s">
        <v>415</v>
      </c>
      <c r="S2898" s="1" t="s">
        <v>10867</v>
      </c>
      <c r="T2898" s="1" t="s">
        <v>20666</v>
      </c>
      <c r="U2898" s="1" t="s">
        <v>4907</v>
      </c>
      <c r="V2898" s="1" t="s">
        <v>1676</v>
      </c>
      <c r="W2898" s="1" t="s">
        <v>202</v>
      </c>
      <c r="X2898" t="str">
        <f t="shared" si="316"/>
        <v>Incomplete</v>
      </c>
      <c r="Y2898">
        <f>MAX(0,100-IF(G2898="Invalid",Config!$B$5,0)-IF(I2898="Invalid",Config!$B$6,0)-IF(X2898="Incomplete",Config!$B$7,0)-IF(AF2898="Yes",Config!$B$37,0))</f>
        <v>60</v>
      </c>
      <c r="Z2898" s="1">
        <f>IF(OR(TRIM(B2898)="",COUNTIF(Config!$B$15:$B$19,B2898)&gt;0),1,0)+IF(OR(TRIM(C2898)="",COUNTIF(Config!$B$15:$B$19,C2898)&gt;0),1,0)+IF(OR(TRIM(F2898)="",COUNTIF(Config!$B$15:$B$19,F2898)&gt;0),1,0)+IF(OR(TRIM(H2898)="",COUNTIF(Config!$B$15:$B$19,H2898)&gt;0),1,0)+IF(OR(TRIM(E2898)="",COUNTIF(Config!$B$15:$B$19,E2898)&gt;0),1,0)+IF(OR(TRIM(K2898)="",COUNTIF(Config!$B$15:$B$19,K2898)&gt;0),1,0)+IF(OR(TRIM(P2898)="",COUNTIF(Config!$B$15:$B$19,P2898)&gt;0),1,0)+IF(OR(TRIM(R2898)="",COUNTIF(Config!$B$15:$B$19,R2898)&gt;0),1,0)</f>
        <v>1</v>
      </c>
      <c r="AA2898" s="1" cm="1">
        <f t="array" ref="AA2898">SUMPRODUCT(LEN(H2898)-LEN(SUBSTITUTE(H2898,{"0";"1";"2";"3";"4";"5";"6";"7";"8";"9"},"")))</f>
        <v>12</v>
      </c>
      <c r="AC2898" t="str">
        <f t="shared" si="317"/>
        <v>Incomplete Profile</v>
      </c>
      <c r="AD2898">
        <f t="shared" si="318"/>
        <v>1</v>
      </c>
      <c r="AE2898">
        <f t="shared" si="319"/>
        <v>1</v>
      </c>
      <c r="AF2898" t="str">
        <f t="shared" si="320"/>
        <v>No</v>
      </c>
      <c r="AG2898">
        <f t="shared" ca="1" si="321"/>
        <v>37</v>
      </c>
      <c r="AH2898" t="str">
        <f ca="1">IF(OR(V2898="",AG2898=""),"Yes",IF(AG2898&gt;Config!$B$41,"Yes","No"))</f>
        <v>No</v>
      </c>
    </row>
    <row r="2899" spans="1:34" x14ac:dyDescent="0.25">
      <c r="A2899" s="1" t="s">
        <v>20667</v>
      </c>
      <c r="B2899" s="1" t="s">
        <v>218</v>
      </c>
      <c r="C2899" s="1" t="s">
        <v>620</v>
      </c>
      <c r="D2899" s="1" t="s">
        <v>20668</v>
      </c>
      <c r="E2899" s="1" t="s">
        <v>35220</v>
      </c>
      <c r="F2899" s="1" t="s">
        <v>20669</v>
      </c>
      <c r="G2899" t="str">
        <f t="shared" si="315"/>
        <v>Valid</v>
      </c>
      <c r="H2899" s="1" t="s">
        <v>20670</v>
      </c>
      <c r="I2899" t="str" cm="1">
        <f t="array" ref="I2899">IF(OR(TRIM(H2899)="",ISNUMBER(SEARCH("#",H2899)),AA2899&lt;Config!$B$8,SUMPRODUCT(--ISNUMBER(SEARCH({"a";"b";"c";"d";"e";"f";"g";"h";"i";"j";"k";"l";"m";"n";"o";"p";"q";"r";"s";"t";"u";"v";"w";"x";"y";"z"},H2899)))&gt;0),"Invalid","Valid")</f>
        <v>Valid</v>
      </c>
      <c r="J2899" s="1" t="s">
        <v>20671</v>
      </c>
      <c r="K2899" s="1" t="s">
        <v>133</v>
      </c>
      <c r="L2899" s="1" t="s">
        <v>179</v>
      </c>
      <c r="M2899" s="1" t="s">
        <v>33825</v>
      </c>
      <c r="N2899" s="1" t="s">
        <v>51</v>
      </c>
      <c r="O2899" s="1" t="s">
        <v>180</v>
      </c>
      <c r="P2899" t="s">
        <v>87</v>
      </c>
      <c r="Q2899" s="1" t="s">
        <v>88</v>
      </c>
      <c r="R2899" s="1" t="s">
        <v>559</v>
      </c>
      <c r="S2899" s="1" t="s">
        <v>20672</v>
      </c>
      <c r="T2899" s="1" t="s">
        <v>20673</v>
      </c>
      <c r="U2899" s="1" t="s">
        <v>648</v>
      </c>
      <c r="V2899" s="1" t="s">
        <v>140</v>
      </c>
      <c r="W2899" s="1" t="s">
        <v>60</v>
      </c>
      <c r="X2899" t="str">
        <f t="shared" si="316"/>
        <v>Complete</v>
      </c>
      <c r="Y2899">
        <f>MAX(0,100-IF(G2899="Invalid",Config!$B$5,0)-IF(I2899="Invalid",Config!$B$6,0)-IF(X2899="Incomplete",Config!$B$7,0)-IF(AF2899="Yes",Config!$B$37,0))</f>
        <v>100</v>
      </c>
      <c r="Z2899" s="1">
        <f>IF(OR(TRIM(B2899)="",COUNTIF(Config!$B$15:$B$19,B2899)&gt;0),1,0)+IF(OR(TRIM(C2899)="",COUNTIF(Config!$B$15:$B$19,C2899)&gt;0),1,0)+IF(OR(TRIM(F2899)="",COUNTIF(Config!$B$15:$B$19,F2899)&gt;0),1,0)+IF(OR(TRIM(H2899)="",COUNTIF(Config!$B$15:$B$19,H2899)&gt;0),1,0)+IF(OR(TRIM(E2899)="",COUNTIF(Config!$B$15:$B$19,E2899)&gt;0),1,0)+IF(OR(TRIM(K2899)="",COUNTIF(Config!$B$15:$B$19,K2899)&gt;0),1,0)+IF(OR(TRIM(P2899)="",COUNTIF(Config!$B$15:$B$19,P2899)&gt;0),1,0)+IF(OR(TRIM(R2899)="",COUNTIF(Config!$B$15:$B$19,R2899)&gt;0),1,0)</f>
        <v>0</v>
      </c>
      <c r="AA2899" s="1" cm="1">
        <f t="array" ref="AA2899">SUMPRODUCT(LEN(H2899)-LEN(SUBSTITUTE(H2899,{"0";"1";"2";"3";"4";"5";"6";"7";"8";"9"},"")))</f>
        <v>11</v>
      </c>
      <c r="AC2899" t="str">
        <f t="shared" si="317"/>
        <v/>
      </c>
      <c r="AD2899">
        <f t="shared" si="318"/>
        <v>1</v>
      </c>
      <c r="AE2899">
        <f t="shared" si="319"/>
        <v>1</v>
      </c>
      <c r="AF2899" t="str">
        <f t="shared" si="320"/>
        <v>No</v>
      </c>
      <c r="AG2899">
        <f t="shared" ca="1" si="321"/>
        <v>37</v>
      </c>
      <c r="AH2899" t="str">
        <f ca="1">IF(OR(V2899="",AG2899=""),"Yes",IF(AG2899&gt;Config!$B$41,"Yes","No"))</f>
        <v>No</v>
      </c>
    </row>
    <row r="2900" spans="1:34" x14ac:dyDescent="0.25">
      <c r="A2900" s="1" t="s">
        <v>20674</v>
      </c>
      <c r="B2900" s="1" t="s">
        <v>112</v>
      </c>
      <c r="C2900" s="1" t="s">
        <v>946</v>
      </c>
      <c r="D2900" s="1" t="s">
        <v>17822</v>
      </c>
      <c r="E2900" s="1" t="s">
        <v>35221</v>
      </c>
      <c r="F2900" s="1" t="s">
        <v>20675</v>
      </c>
      <c r="G2900" t="str">
        <f t="shared" si="315"/>
        <v>Valid</v>
      </c>
      <c r="H2900" s="1" t="s">
        <v>20676</v>
      </c>
      <c r="I2900" t="str" cm="1">
        <f t="array" ref="I2900">IF(OR(TRIM(H2900)="",ISNUMBER(SEARCH("#",H2900)),AA2900&lt;Config!$B$8,SUMPRODUCT(--ISNUMBER(SEARCH({"a";"b";"c";"d";"e";"f";"g";"h";"i";"j";"k";"l";"m";"n";"o";"p";"q";"r";"s";"t";"u";"v";"w";"x";"y";"z"},H2900)))&gt;0),"Invalid","Valid")</f>
        <v>Valid</v>
      </c>
      <c r="J2900" s="1" t="s">
        <v>20677</v>
      </c>
      <c r="K2900" s="1" t="s">
        <v>133</v>
      </c>
      <c r="L2900" s="1" t="s">
        <v>450</v>
      </c>
      <c r="M2900" s="1" t="s">
        <v>517</v>
      </c>
      <c r="N2900" s="1" t="s">
        <v>148</v>
      </c>
      <c r="O2900" s="1" t="s">
        <v>149</v>
      </c>
      <c r="P2900" t="s">
        <v>53</v>
      </c>
      <c r="Q2900" s="1" t="s">
        <v>150</v>
      </c>
      <c r="R2900" s="1" t="s">
        <v>70</v>
      </c>
      <c r="S2900" s="1" t="s">
        <v>20678</v>
      </c>
      <c r="T2900" s="1" t="s">
        <v>20679</v>
      </c>
      <c r="U2900" s="1" t="s">
        <v>3317</v>
      </c>
      <c r="V2900" s="1" t="s">
        <v>1145</v>
      </c>
      <c r="W2900" s="1" t="s">
        <v>33823</v>
      </c>
      <c r="X2900" t="str">
        <f t="shared" si="316"/>
        <v>Complete</v>
      </c>
      <c r="Y2900">
        <f>MAX(0,100-IF(G2900="Invalid",Config!$B$5,0)-IF(I2900="Invalid",Config!$B$6,0)-IF(X2900="Incomplete",Config!$B$7,0)-IF(AF2900="Yes",Config!$B$37,0))</f>
        <v>100</v>
      </c>
      <c r="Z2900" s="1">
        <f>IF(OR(TRIM(B2900)="",COUNTIF(Config!$B$15:$B$19,B2900)&gt;0),1,0)+IF(OR(TRIM(C2900)="",COUNTIF(Config!$B$15:$B$19,C2900)&gt;0),1,0)+IF(OR(TRIM(F2900)="",COUNTIF(Config!$B$15:$B$19,F2900)&gt;0),1,0)+IF(OR(TRIM(H2900)="",COUNTIF(Config!$B$15:$B$19,H2900)&gt;0),1,0)+IF(OR(TRIM(E2900)="",COUNTIF(Config!$B$15:$B$19,E2900)&gt;0),1,0)+IF(OR(TRIM(K2900)="",COUNTIF(Config!$B$15:$B$19,K2900)&gt;0),1,0)+IF(OR(TRIM(P2900)="",COUNTIF(Config!$B$15:$B$19,P2900)&gt;0),1,0)+IF(OR(TRIM(R2900)="",COUNTIF(Config!$B$15:$B$19,R2900)&gt;0),1,0)</f>
        <v>0</v>
      </c>
      <c r="AA2900" s="1" cm="1">
        <f t="array" ref="AA2900">SUMPRODUCT(LEN(H2900)-LEN(SUBSTITUTE(H2900,{"0";"1";"2";"3";"4";"5";"6";"7";"8";"9"},"")))</f>
        <v>10</v>
      </c>
      <c r="AC2900" t="str">
        <f t="shared" si="317"/>
        <v/>
      </c>
      <c r="AD2900">
        <f t="shared" si="318"/>
        <v>1</v>
      </c>
      <c r="AE2900">
        <f t="shared" si="319"/>
        <v>1</v>
      </c>
      <c r="AF2900" t="str">
        <f t="shared" si="320"/>
        <v>No</v>
      </c>
      <c r="AG2900">
        <f t="shared" ca="1" si="321"/>
        <v>37</v>
      </c>
      <c r="AH2900" t="str">
        <f ca="1">IF(OR(V2900="",AG2900=""),"Yes",IF(AG2900&gt;Config!$B$41,"Yes","No"))</f>
        <v>No</v>
      </c>
    </row>
    <row r="2901" spans="1:34" x14ac:dyDescent="0.25">
      <c r="A2901" s="1" t="s">
        <v>20680</v>
      </c>
      <c r="B2901" s="1" t="s">
        <v>1283</v>
      </c>
      <c r="C2901" s="1" t="s">
        <v>1166</v>
      </c>
      <c r="D2901" s="1" t="s">
        <v>3120</v>
      </c>
      <c r="E2901" s="1" t="s">
        <v>739</v>
      </c>
      <c r="F2901" s="1" t="s">
        <v>20681</v>
      </c>
      <c r="G2901" t="str">
        <f t="shared" si="315"/>
        <v>Valid</v>
      </c>
      <c r="H2901" s="1" t="s">
        <v>20682</v>
      </c>
      <c r="I2901" t="str" cm="1">
        <f t="array" ref="I2901">IF(OR(TRIM(H2901)="",ISNUMBER(SEARCH("#",H2901)),AA2901&lt;Config!$B$8,SUMPRODUCT(--ISNUMBER(SEARCH({"a";"b";"c";"d";"e";"f";"g";"h";"i";"j";"k";"l";"m";"n";"o";"p";"q";"r";"s";"t";"u";"v";"w";"x";"y";"z"},H2901)))&gt;0),"Invalid","Valid")</f>
        <v>Valid</v>
      </c>
      <c r="J2901" s="1" t="s">
        <v>20683</v>
      </c>
      <c r="K2901" s="1" t="s">
        <v>378</v>
      </c>
      <c r="L2901" s="1" t="s">
        <v>49</v>
      </c>
      <c r="M2901" s="1" t="s">
        <v>235</v>
      </c>
      <c r="N2901" s="1" t="s">
        <v>51</v>
      </c>
      <c r="O2901" s="1" t="s">
        <v>196</v>
      </c>
      <c r="P2901" t="s">
        <v>344</v>
      </c>
      <c r="Q2901" s="1" t="s">
        <v>345</v>
      </c>
      <c r="R2901" s="1" t="s">
        <v>971</v>
      </c>
      <c r="S2901" s="1" t="s">
        <v>20684</v>
      </c>
      <c r="T2901" s="1" t="s">
        <v>20685</v>
      </c>
      <c r="U2901" s="1" t="s">
        <v>3019</v>
      </c>
      <c r="V2901" s="1" t="s">
        <v>394</v>
      </c>
      <c r="W2901" s="1" t="s">
        <v>141</v>
      </c>
      <c r="X2901" t="str">
        <f t="shared" si="316"/>
        <v>Complete</v>
      </c>
      <c r="Y2901">
        <f>MAX(0,100-IF(G2901="Invalid",Config!$B$5,0)-IF(I2901="Invalid",Config!$B$6,0)-IF(X2901="Incomplete",Config!$B$7,0)-IF(AF2901="Yes",Config!$B$37,0))</f>
        <v>100</v>
      </c>
      <c r="Z2901" s="1">
        <f>IF(OR(TRIM(B2901)="",COUNTIF(Config!$B$15:$B$19,B2901)&gt;0),1,0)+IF(OR(TRIM(C2901)="",COUNTIF(Config!$B$15:$B$19,C2901)&gt;0),1,0)+IF(OR(TRIM(F2901)="",COUNTIF(Config!$B$15:$B$19,F2901)&gt;0),1,0)+IF(OR(TRIM(H2901)="",COUNTIF(Config!$B$15:$B$19,H2901)&gt;0),1,0)+IF(OR(TRIM(E2901)="",COUNTIF(Config!$B$15:$B$19,E2901)&gt;0),1,0)+IF(OR(TRIM(K2901)="",COUNTIF(Config!$B$15:$B$19,K2901)&gt;0),1,0)+IF(OR(TRIM(P2901)="",COUNTIF(Config!$B$15:$B$19,P2901)&gt;0),1,0)+IF(OR(TRIM(R2901)="",COUNTIF(Config!$B$15:$B$19,R2901)&gt;0),1,0)</f>
        <v>0</v>
      </c>
      <c r="AA2901" s="1" cm="1">
        <f t="array" ref="AA2901">SUMPRODUCT(LEN(H2901)-LEN(SUBSTITUTE(H2901,{"0";"1";"2";"3";"4";"5";"6";"7";"8";"9"},"")))</f>
        <v>11</v>
      </c>
      <c r="AC2901" t="str">
        <f t="shared" si="317"/>
        <v/>
      </c>
      <c r="AD2901">
        <f t="shared" si="318"/>
        <v>1</v>
      </c>
      <c r="AE2901">
        <f t="shared" si="319"/>
        <v>1</v>
      </c>
      <c r="AF2901" t="str">
        <f t="shared" si="320"/>
        <v>No</v>
      </c>
      <c r="AG2901">
        <f t="shared" ca="1" si="321"/>
        <v>470</v>
      </c>
      <c r="AH2901" t="str">
        <f ca="1">IF(OR(V2901="",AG2901=""),"Yes",IF(AG2901&gt;Config!$B$41,"Yes","No"))</f>
        <v>Yes</v>
      </c>
    </row>
    <row r="2902" spans="1:34" x14ac:dyDescent="0.25">
      <c r="A2902" s="1" t="s">
        <v>20686</v>
      </c>
      <c r="B2902" s="1" t="s">
        <v>1085</v>
      </c>
      <c r="C2902" s="1" t="s">
        <v>296</v>
      </c>
      <c r="D2902" s="1" t="s">
        <v>8881</v>
      </c>
      <c r="E2902" s="1" t="s">
        <v>34483</v>
      </c>
      <c r="F2902" s="1" t="s">
        <v>8882</v>
      </c>
      <c r="G2902" t="str">
        <f t="shared" si="315"/>
        <v>Valid</v>
      </c>
      <c r="H2902" s="1" t="s">
        <v>20687</v>
      </c>
      <c r="I2902" t="str" cm="1">
        <f t="array" ref="I2902">IF(OR(TRIM(H2902)="",ISNUMBER(SEARCH("#",H2902)),AA2902&lt;Config!$B$8,SUMPRODUCT(--ISNUMBER(SEARCH({"a";"b";"c";"d";"e";"f";"g";"h";"i";"j";"k";"l";"m";"n";"o";"p";"q";"r";"s";"t";"u";"v";"w";"x";"y";"z"},H2902)))&gt;0),"Invalid","Valid")</f>
        <v>Valid</v>
      </c>
      <c r="J2902" s="1" t="s">
        <v>8884</v>
      </c>
      <c r="K2902" s="1" t="s">
        <v>264</v>
      </c>
      <c r="L2902" s="1" t="s">
        <v>179</v>
      </c>
      <c r="M2902" s="1" t="s">
        <v>135</v>
      </c>
      <c r="N2902" s="1" t="s">
        <v>51</v>
      </c>
      <c r="O2902" s="1" t="s">
        <v>180</v>
      </c>
      <c r="P2902" t="s">
        <v>53</v>
      </c>
      <c r="Q2902" s="1" t="s">
        <v>181</v>
      </c>
      <c r="R2902" s="1" t="s">
        <v>197</v>
      </c>
      <c r="S2902" s="1" t="s">
        <v>3669</v>
      </c>
      <c r="T2902" s="1" t="s">
        <v>8885</v>
      </c>
      <c r="U2902" s="1" t="s">
        <v>640</v>
      </c>
      <c r="V2902" s="1" t="s">
        <v>8886</v>
      </c>
      <c r="W2902" s="1" t="s">
        <v>384</v>
      </c>
      <c r="X2902" t="str">
        <f t="shared" si="316"/>
        <v>Complete</v>
      </c>
      <c r="Y2902">
        <f>MAX(0,100-IF(G2902="Invalid",Config!$B$5,0)-IF(I2902="Invalid",Config!$B$6,0)-IF(X2902="Incomplete",Config!$B$7,0)-IF(AF2902="Yes",Config!$B$37,0))</f>
        <v>75</v>
      </c>
      <c r="Z2902" s="1">
        <f>IF(OR(TRIM(B2902)="",COUNTIF(Config!$B$15:$B$19,B2902)&gt;0),1,0)+IF(OR(TRIM(C2902)="",COUNTIF(Config!$B$15:$B$19,C2902)&gt;0),1,0)+IF(OR(TRIM(F2902)="",COUNTIF(Config!$B$15:$B$19,F2902)&gt;0),1,0)+IF(OR(TRIM(H2902)="",COUNTIF(Config!$B$15:$B$19,H2902)&gt;0),1,0)+IF(OR(TRIM(E2902)="",COUNTIF(Config!$B$15:$B$19,E2902)&gt;0),1,0)+IF(OR(TRIM(K2902)="",COUNTIF(Config!$B$15:$B$19,K2902)&gt;0),1,0)+IF(OR(TRIM(P2902)="",COUNTIF(Config!$B$15:$B$19,P2902)&gt;0),1,0)+IF(OR(TRIM(R2902)="",COUNTIF(Config!$B$15:$B$19,R2902)&gt;0),1,0)</f>
        <v>0</v>
      </c>
      <c r="AA2902" s="1" cm="1">
        <f t="array" ref="AA2902">SUMPRODUCT(LEN(H2902)-LEN(SUBSTITUTE(H2902,{"0";"1";"2";"3";"4";"5";"6";"7";"8";"9"},"")))</f>
        <v>12</v>
      </c>
      <c r="AC2902" t="str">
        <f t="shared" si="317"/>
        <v>Potential Duplicate</v>
      </c>
      <c r="AD2902">
        <f t="shared" si="318"/>
        <v>2</v>
      </c>
      <c r="AE2902">
        <f t="shared" si="319"/>
        <v>1</v>
      </c>
      <c r="AF2902" t="str">
        <f t="shared" si="320"/>
        <v>Yes</v>
      </c>
      <c r="AG2902" t="str">
        <f t="shared" ca="1" si="321"/>
        <v/>
      </c>
      <c r="AH2902" t="str">
        <f ca="1">IF(OR(V2902="",AG2902=""),"Yes",IF(AG2902&gt;Config!$B$41,"Yes","No"))</f>
        <v>Yes</v>
      </c>
    </row>
    <row r="2903" spans="1:34" x14ac:dyDescent="0.25">
      <c r="A2903" s="1" t="s">
        <v>20688</v>
      </c>
      <c r="B2903" s="1" t="s">
        <v>1399</v>
      </c>
      <c r="C2903" s="1" t="s">
        <v>78</v>
      </c>
      <c r="D2903" s="1" t="s">
        <v>14533</v>
      </c>
      <c r="E2903" s="1" t="s">
        <v>34864</v>
      </c>
      <c r="F2903" s="1" t="s">
        <v>20689</v>
      </c>
      <c r="G2903" t="str">
        <f t="shared" si="315"/>
        <v>Valid</v>
      </c>
      <c r="H2903" s="1" t="s">
        <v>20690</v>
      </c>
      <c r="I2903" t="str" cm="1">
        <f t="array" ref="I2903">IF(OR(TRIM(H2903)="",ISNUMBER(SEARCH("#",H2903)),AA2903&lt;Config!$B$8,SUMPRODUCT(--ISNUMBER(SEARCH({"a";"b";"c";"d";"e";"f";"g";"h";"i";"j";"k";"l";"m";"n";"o";"p";"q";"r";"s";"t";"u";"v";"w";"x";"y";"z"},H2903)))&gt;0),"Invalid","Valid")</f>
        <v>Valid</v>
      </c>
      <c r="J2903" s="1" t="s">
        <v>20691</v>
      </c>
      <c r="K2903" s="1" t="s">
        <v>250</v>
      </c>
      <c r="L2903" s="1" t="s">
        <v>102</v>
      </c>
      <c r="M2903" s="1" t="s">
        <v>33825</v>
      </c>
      <c r="N2903" s="1" t="s">
        <v>31</v>
      </c>
      <c r="O2903" s="1" t="s">
        <v>196</v>
      </c>
      <c r="P2903" t="s">
        <v>53</v>
      </c>
      <c r="Q2903" s="1" t="s">
        <v>55</v>
      </c>
      <c r="R2903" s="1" t="s">
        <v>55</v>
      </c>
      <c r="S2903" s="1" t="s">
        <v>16004</v>
      </c>
      <c r="T2903" s="1" t="s">
        <v>20692</v>
      </c>
      <c r="U2903" s="1" t="s">
        <v>1503</v>
      </c>
      <c r="V2903" s="1" t="s">
        <v>1145</v>
      </c>
      <c r="W2903" s="1" t="s">
        <v>125</v>
      </c>
      <c r="X2903" t="str">
        <f t="shared" si="316"/>
        <v>Complete</v>
      </c>
      <c r="Y2903">
        <f>MAX(0,100-IF(G2903="Invalid",Config!$B$5,0)-IF(I2903="Invalid",Config!$B$6,0)-IF(X2903="Incomplete",Config!$B$7,0)-IF(AF2903="Yes",Config!$B$37,0))</f>
        <v>75</v>
      </c>
      <c r="Z2903" s="1">
        <f>IF(OR(TRIM(B2903)="",COUNTIF(Config!$B$15:$B$19,B2903)&gt;0),1,0)+IF(OR(TRIM(C2903)="",COUNTIF(Config!$B$15:$B$19,C2903)&gt;0),1,0)+IF(OR(TRIM(F2903)="",COUNTIF(Config!$B$15:$B$19,F2903)&gt;0),1,0)+IF(OR(TRIM(H2903)="",COUNTIF(Config!$B$15:$B$19,H2903)&gt;0),1,0)+IF(OR(TRIM(E2903)="",COUNTIF(Config!$B$15:$B$19,E2903)&gt;0),1,0)+IF(OR(TRIM(K2903)="",COUNTIF(Config!$B$15:$B$19,K2903)&gt;0),1,0)+IF(OR(TRIM(P2903)="",COUNTIF(Config!$B$15:$B$19,P2903)&gt;0),1,0)+IF(OR(TRIM(R2903)="",COUNTIF(Config!$B$15:$B$19,R2903)&gt;0),1,0)</f>
        <v>0</v>
      </c>
      <c r="AA2903" s="1" cm="1">
        <f t="array" ref="AA2903">SUMPRODUCT(LEN(H2903)-LEN(SUBSTITUTE(H2903,{"0";"1";"2";"3";"4";"5";"6";"7";"8";"9"},"")))</f>
        <v>11</v>
      </c>
      <c r="AC2903" t="str">
        <f t="shared" si="317"/>
        <v>Potential Duplicate</v>
      </c>
      <c r="AD2903">
        <f t="shared" si="318"/>
        <v>1</v>
      </c>
      <c r="AE2903">
        <f t="shared" si="319"/>
        <v>2</v>
      </c>
      <c r="AF2903" t="str">
        <f t="shared" si="320"/>
        <v>Yes</v>
      </c>
      <c r="AG2903">
        <f t="shared" ca="1" si="321"/>
        <v>37</v>
      </c>
      <c r="AH2903" t="str">
        <f ca="1">IF(OR(V2903="",AG2903=""),"Yes",IF(AG2903&gt;Config!$B$41,"Yes","No"))</f>
        <v>No</v>
      </c>
    </row>
    <row r="2904" spans="1:34" x14ac:dyDescent="0.25">
      <c r="A2904" s="1" t="s">
        <v>20693</v>
      </c>
      <c r="B2904" s="1" t="s">
        <v>386</v>
      </c>
      <c r="C2904" s="1" t="s">
        <v>78</v>
      </c>
      <c r="D2904" s="1" t="s">
        <v>19335</v>
      </c>
      <c r="E2904" s="1" t="s">
        <v>34747</v>
      </c>
      <c r="F2904" s="1" t="s">
        <v>20694</v>
      </c>
      <c r="G2904" t="str">
        <f t="shared" si="315"/>
        <v>Valid</v>
      </c>
      <c r="H2904" s="1" t="s">
        <v>20695</v>
      </c>
      <c r="I2904" t="str" cm="1">
        <f t="array" ref="I2904">IF(OR(TRIM(H2904)="",ISNUMBER(SEARCH("#",H2904)),AA2904&lt;Config!$B$8,SUMPRODUCT(--ISNUMBER(SEARCH({"a";"b";"c";"d";"e";"f";"g";"h";"i";"j";"k";"l";"m";"n";"o";"p";"q";"r";"s";"t";"u";"v";"w";"x";"y";"z"},H2904)))&gt;0),"Invalid","Valid")</f>
        <v>Valid</v>
      </c>
      <c r="J2904" s="1" t="s">
        <v>20696</v>
      </c>
      <c r="K2904" s="1" t="s">
        <v>625</v>
      </c>
      <c r="L2904" s="1" t="s">
        <v>179</v>
      </c>
      <c r="M2904" s="1" t="s">
        <v>103</v>
      </c>
      <c r="N2904" s="1" t="s">
        <v>211</v>
      </c>
      <c r="O2904" s="1" t="s">
        <v>149</v>
      </c>
      <c r="P2904" t="s">
        <v>344</v>
      </c>
      <c r="Q2904" s="1" t="s">
        <v>1199</v>
      </c>
      <c r="R2904" s="1" t="s">
        <v>1200</v>
      </c>
      <c r="S2904" s="1" t="s">
        <v>20697</v>
      </c>
      <c r="T2904" s="1" t="s">
        <v>20698</v>
      </c>
      <c r="U2904" s="1" t="s">
        <v>1882</v>
      </c>
      <c r="V2904" s="1" t="s">
        <v>8893</v>
      </c>
      <c r="W2904" s="1" t="s">
        <v>186</v>
      </c>
      <c r="X2904" t="str">
        <f t="shared" si="316"/>
        <v>Complete</v>
      </c>
      <c r="Y2904">
        <f>MAX(0,100-IF(G2904="Invalid",Config!$B$5,0)-IF(I2904="Invalid",Config!$B$6,0)-IF(X2904="Incomplete",Config!$B$7,0)-IF(AF2904="Yes",Config!$B$37,0))</f>
        <v>100</v>
      </c>
      <c r="Z2904" s="1">
        <f>IF(OR(TRIM(B2904)="",COUNTIF(Config!$B$15:$B$19,B2904)&gt;0),1,0)+IF(OR(TRIM(C2904)="",COUNTIF(Config!$B$15:$B$19,C2904)&gt;0),1,0)+IF(OR(TRIM(F2904)="",COUNTIF(Config!$B$15:$B$19,F2904)&gt;0),1,0)+IF(OR(TRIM(H2904)="",COUNTIF(Config!$B$15:$B$19,H2904)&gt;0),1,0)+IF(OR(TRIM(E2904)="",COUNTIF(Config!$B$15:$B$19,E2904)&gt;0),1,0)+IF(OR(TRIM(K2904)="",COUNTIF(Config!$B$15:$B$19,K2904)&gt;0),1,0)+IF(OR(TRIM(P2904)="",COUNTIF(Config!$B$15:$B$19,P2904)&gt;0),1,0)+IF(OR(TRIM(R2904)="",COUNTIF(Config!$B$15:$B$19,R2904)&gt;0),1,0)</f>
        <v>0</v>
      </c>
      <c r="AA2904" s="1" cm="1">
        <f t="array" ref="AA2904">SUMPRODUCT(LEN(H2904)-LEN(SUBSTITUTE(H2904,{"0";"1";"2";"3";"4";"5";"6";"7";"8";"9"},"")))</f>
        <v>11</v>
      </c>
      <c r="AC2904" t="str">
        <f t="shared" si="317"/>
        <v/>
      </c>
      <c r="AD2904">
        <f t="shared" si="318"/>
        <v>1</v>
      </c>
      <c r="AE2904">
        <f t="shared" si="319"/>
        <v>1</v>
      </c>
      <c r="AF2904" t="str">
        <f t="shared" si="320"/>
        <v>No</v>
      </c>
      <c r="AG2904">
        <f t="shared" ca="1" si="321"/>
        <v>92</v>
      </c>
      <c r="AH2904" t="str">
        <f ca="1">IF(OR(V2904="",AG2904=""),"Yes",IF(AG2904&gt;Config!$B$41,"Yes","No"))</f>
        <v>No</v>
      </c>
    </row>
    <row r="2905" spans="1:34" x14ac:dyDescent="0.25">
      <c r="A2905" s="1" t="s">
        <v>20699</v>
      </c>
      <c r="B2905" s="1" t="s">
        <v>818</v>
      </c>
      <c r="C2905" s="1" t="s">
        <v>1806</v>
      </c>
      <c r="D2905" s="1" t="s">
        <v>3336</v>
      </c>
      <c r="E2905" s="1" t="s">
        <v>35222</v>
      </c>
      <c r="F2905" s="1" t="s">
        <v>20700</v>
      </c>
      <c r="G2905" t="str">
        <f t="shared" si="315"/>
        <v>Valid</v>
      </c>
      <c r="H2905" s="1" t="s">
        <v>20701</v>
      </c>
      <c r="I2905" t="str" cm="1">
        <f t="array" ref="I2905">IF(OR(TRIM(H2905)="",ISNUMBER(SEARCH("#",H2905)),AA2905&lt;Config!$B$8,SUMPRODUCT(--ISNUMBER(SEARCH({"a";"b";"c";"d";"e";"f";"g";"h";"i";"j";"k";"l";"m";"n";"o";"p";"q";"r";"s";"t";"u";"v";"w";"x";"y";"z"},H2905)))&gt;0),"Invalid","Valid")</f>
        <v>Valid</v>
      </c>
      <c r="J2905" s="1" t="s">
        <v>20702</v>
      </c>
      <c r="K2905" s="1" t="s">
        <v>722</v>
      </c>
      <c r="L2905" s="1" t="s">
        <v>102</v>
      </c>
      <c r="M2905" s="1" t="s">
        <v>85</v>
      </c>
      <c r="N2905" s="1" t="s">
        <v>713</v>
      </c>
      <c r="O2905" s="1" t="s">
        <v>196</v>
      </c>
      <c r="P2905" t="s">
        <v>87</v>
      </c>
      <c r="Q2905" s="1" t="s">
        <v>166</v>
      </c>
      <c r="R2905" s="1" t="s">
        <v>89</v>
      </c>
      <c r="S2905" s="1" t="s">
        <v>20703</v>
      </c>
      <c r="T2905" s="1" t="s">
        <v>20704</v>
      </c>
      <c r="U2905" s="1" t="s">
        <v>2978</v>
      </c>
      <c r="V2905" s="1" t="s">
        <v>20705</v>
      </c>
      <c r="W2905" s="1" t="s">
        <v>384</v>
      </c>
      <c r="X2905" t="str">
        <f t="shared" si="316"/>
        <v>Complete</v>
      </c>
      <c r="Y2905">
        <f>MAX(0,100-IF(G2905="Invalid",Config!$B$5,0)-IF(I2905="Invalid",Config!$B$6,0)-IF(X2905="Incomplete",Config!$B$7,0)-IF(AF2905="Yes",Config!$B$37,0))</f>
        <v>100</v>
      </c>
      <c r="Z2905" s="1">
        <f>IF(OR(TRIM(B2905)="",COUNTIF(Config!$B$15:$B$19,B2905)&gt;0),1,0)+IF(OR(TRIM(C2905)="",COUNTIF(Config!$B$15:$B$19,C2905)&gt;0),1,0)+IF(OR(TRIM(F2905)="",COUNTIF(Config!$B$15:$B$19,F2905)&gt;0),1,0)+IF(OR(TRIM(H2905)="",COUNTIF(Config!$B$15:$B$19,H2905)&gt;0),1,0)+IF(OR(TRIM(E2905)="",COUNTIF(Config!$B$15:$B$19,E2905)&gt;0),1,0)+IF(OR(TRIM(K2905)="",COUNTIF(Config!$B$15:$B$19,K2905)&gt;0),1,0)+IF(OR(TRIM(P2905)="",COUNTIF(Config!$B$15:$B$19,P2905)&gt;0),1,0)+IF(OR(TRIM(R2905)="",COUNTIF(Config!$B$15:$B$19,R2905)&gt;0),1,0)</f>
        <v>0</v>
      </c>
      <c r="AA2905" s="1" cm="1">
        <f t="array" ref="AA2905">SUMPRODUCT(LEN(H2905)-LEN(SUBSTITUTE(H2905,{"0";"1";"2";"3";"4";"5";"6";"7";"8";"9"},"")))</f>
        <v>10</v>
      </c>
      <c r="AC2905" t="str">
        <f t="shared" si="317"/>
        <v/>
      </c>
      <c r="AD2905">
        <f t="shared" si="318"/>
        <v>1</v>
      </c>
      <c r="AE2905">
        <f t="shared" si="319"/>
        <v>1</v>
      </c>
      <c r="AF2905" t="str">
        <f t="shared" si="320"/>
        <v>No</v>
      </c>
      <c r="AG2905">
        <f t="shared" ca="1" si="321"/>
        <v>416</v>
      </c>
      <c r="AH2905" t="str">
        <f ca="1">IF(OR(V2905="",AG2905=""),"Yes",IF(AG2905&gt;Config!$B$41,"Yes","No"))</f>
        <v>Yes</v>
      </c>
    </row>
    <row r="2906" spans="1:34" x14ac:dyDescent="0.25">
      <c r="A2906" s="1" t="s">
        <v>20706</v>
      </c>
      <c r="B2906" s="1" t="s">
        <v>272</v>
      </c>
      <c r="C2906" s="1" t="s">
        <v>511</v>
      </c>
      <c r="D2906" s="1" t="s">
        <v>9730</v>
      </c>
      <c r="E2906" s="1" t="s">
        <v>35223</v>
      </c>
      <c r="F2906" s="1" t="s">
        <v>20707</v>
      </c>
      <c r="G2906" t="str">
        <f t="shared" si="315"/>
        <v>Valid</v>
      </c>
      <c r="H2906" s="1" t="s">
        <v>20708</v>
      </c>
      <c r="I2906" t="str" cm="1">
        <f t="array" ref="I2906">IF(OR(TRIM(H2906)="",ISNUMBER(SEARCH("#",H2906)),AA2906&lt;Config!$B$8,SUMPRODUCT(--ISNUMBER(SEARCH({"a";"b";"c";"d";"e";"f";"g";"h";"i";"j";"k";"l";"m";"n";"o";"p";"q";"r";"s";"t";"u";"v";"w";"x";"y";"z"},H2906)))&gt;0),"Invalid","Valid")</f>
        <v>Valid</v>
      </c>
      <c r="J2906" s="1" t="s">
        <v>20709</v>
      </c>
      <c r="K2906" s="1" t="s">
        <v>66</v>
      </c>
      <c r="L2906" s="1" t="s">
        <v>134</v>
      </c>
      <c r="M2906" s="1" t="s">
        <v>135</v>
      </c>
      <c r="N2906" s="1" t="s">
        <v>33819</v>
      </c>
      <c r="O2906" s="1" t="s">
        <v>52</v>
      </c>
      <c r="P2906" t="s">
        <v>53</v>
      </c>
      <c r="Q2906" s="1" t="s">
        <v>54</v>
      </c>
      <c r="R2906" s="1" t="s">
        <v>288</v>
      </c>
      <c r="S2906" s="1" t="s">
        <v>20710</v>
      </c>
      <c r="T2906" s="1" t="s">
        <v>20711</v>
      </c>
      <c r="U2906" s="1" t="s">
        <v>3919</v>
      </c>
      <c r="V2906" s="1" t="s">
        <v>140</v>
      </c>
      <c r="W2906" s="1" t="s">
        <v>40</v>
      </c>
      <c r="X2906" t="str">
        <f t="shared" si="316"/>
        <v>Complete</v>
      </c>
      <c r="Y2906">
        <f>MAX(0,100-IF(G2906="Invalid",Config!$B$5,0)-IF(I2906="Invalid",Config!$B$6,0)-IF(X2906="Incomplete",Config!$B$7,0)-IF(AF2906="Yes",Config!$B$37,0))</f>
        <v>100</v>
      </c>
      <c r="Z2906" s="1">
        <f>IF(OR(TRIM(B2906)="",COUNTIF(Config!$B$15:$B$19,B2906)&gt;0),1,0)+IF(OR(TRIM(C2906)="",COUNTIF(Config!$B$15:$B$19,C2906)&gt;0),1,0)+IF(OR(TRIM(F2906)="",COUNTIF(Config!$B$15:$B$19,F2906)&gt;0),1,0)+IF(OR(TRIM(H2906)="",COUNTIF(Config!$B$15:$B$19,H2906)&gt;0),1,0)+IF(OR(TRIM(E2906)="",COUNTIF(Config!$B$15:$B$19,E2906)&gt;0),1,0)+IF(OR(TRIM(K2906)="",COUNTIF(Config!$B$15:$B$19,K2906)&gt;0),1,0)+IF(OR(TRIM(P2906)="",COUNTIF(Config!$B$15:$B$19,P2906)&gt;0),1,0)+IF(OR(TRIM(R2906)="",COUNTIF(Config!$B$15:$B$19,R2906)&gt;0),1,0)</f>
        <v>0</v>
      </c>
      <c r="AA2906" s="1" cm="1">
        <f t="array" ref="AA2906">SUMPRODUCT(LEN(H2906)-LEN(SUBSTITUTE(H2906,{"0";"1";"2";"3";"4";"5";"6";"7";"8";"9"},"")))</f>
        <v>12</v>
      </c>
      <c r="AC2906" t="str">
        <f t="shared" si="317"/>
        <v/>
      </c>
      <c r="AD2906">
        <f t="shared" si="318"/>
        <v>1</v>
      </c>
      <c r="AE2906">
        <f t="shared" si="319"/>
        <v>1</v>
      </c>
      <c r="AF2906" t="str">
        <f t="shared" si="320"/>
        <v>No</v>
      </c>
      <c r="AG2906">
        <f t="shared" ca="1" si="321"/>
        <v>37</v>
      </c>
      <c r="AH2906" t="str">
        <f ca="1">IF(OR(V2906="",AG2906=""),"Yes",IF(AG2906&gt;Config!$B$41,"Yes","No"))</f>
        <v>No</v>
      </c>
    </row>
    <row r="2907" spans="1:34" x14ac:dyDescent="0.25">
      <c r="A2907" s="1" t="s">
        <v>20712</v>
      </c>
      <c r="B2907" s="1" t="s">
        <v>4638</v>
      </c>
      <c r="C2907" s="1" t="s">
        <v>499</v>
      </c>
      <c r="D2907" s="1" t="s">
        <v>20713</v>
      </c>
      <c r="E2907" s="1" t="s">
        <v>339</v>
      </c>
      <c r="F2907" s="1" t="s">
        <v>20714</v>
      </c>
      <c r="G2907" t="str">
        <f t="shared" si="315"/>
        <v>Valid</v>
      </c>
      <c r="H2907" s="1" t="s">
        <v>20715</v>
      </c>
      <c r="I2907" t="str" cm="1">
        <f t="array" ref="I2907">IF(OR(TRIM(H2907)="",ISNUMBER(SEARCH("#",H2907)),AA2907&lt;Config!$B$8,SUMPRODUCT(--ISNUMBER(SEARCH({"a";"b";"c";"d";"e";"f";"g";"h";"i";"j";"k";"l";"m";"n";"o";"p";"q";"r";"s";"t";"u";"v";"w";"x";"y";"z"},H2907)))&gt;0),"Invalid","Valid")</f>
        <v>Valid</v>
      </c>
      <c r="J2907" s="1" t="s">
        <v>20716</v>
      </c>
      <c r="K2907" s="1" t="s">
        <v>504</v>
      </c>
      <c r="L2907" s="1" t="s">
        <v>134</v>
      </c>
      <c r="M2907" s="1" t="s">
        <v>343</v>
      </c>
      <c r="N2907" s="1" t="s">
        <v>148</v>
      </c>
      <c r="O2907" s="1" t="s">
        <v>69</v>
      </c>
      <c r="P2907" t="s">
        <v>314</v>
      </c>
      <c r="Q2907" s="1" t="s">
        <v>663</v>
      </c>
      <c r="R2907" s="1" t="s">
        <v>315</v>
      </c>
      <c r="S2907" s="1" t="s">
        <v>20717</v>
      </c>
      <c r="T2907" s="1" t="s">
        <v>20718</v>
      </c>
      <c r="U2907" s="1" t="s">
        <v>7090</v>
      </c>
      <c r="V2907" s="1" t="s">
        <v>3799</v>
      </c>
      <c r="W2907" s="1" t="s">
        <v>125</v>
      </c>
      <c r="X2907" t="str">
        <f t="shared" si="316"/>
        <v>Complete</v>
      </c>
      <c r="Y2907">
        <f>MAX(0,100-IF(G2907="Invalid",Config!$B$5,0)-IF(I2907="Invalid",Config!$B$6,0)-IF(X2907="Incomplete",Config!$B$7,0)-IF(AF2907="Yes",Config!$B$37,0))</f>
        <v>100</v>
      </c>
      <c r="Z2907" s="1">
        <f>IF(OR(TRIM(B2907)="",COUNTIF(Config!$B$15:$B$19,B2907)&gt;0),1,0)+IF(OR(TRIM(C2907)="",COUNTIF(Config!$B$15:$B$19,C2907)&gt;0),1,0)+IF(OR(TRIM(F2907)="",COUNTIF(Config!$B$15:$B$19,F2907)&gt;0),1,0)+IF(OR(TRIM(H2907)="",COUNTIF(Config!$B$15:$B$19,H2907)&gt;0),1,0)+IF(OR(TRIM(E2907)="",COUNTIF(Config!$B$15:$B$19,E2907)&gt;0),1,0)+IF(OR(TRIM(K2907)="",COUNTIF(Config!$B$15:$B$19,K2907)&gt;0),1,0)+IF(OR(TRIM(P2907)="",COUNTIF(Config!$B$15:$B$19,P2907)&gt;0),1,0)+IF(OR(TRIM(R2907)="",COUNTIF(Config!$B$15:$B$19,R2907)&gt;0),1,0)</f>
        <v>0</v>
      </c>
      <c r="AA2907" s="1" cm="1">
        <f t="array" ref="AA2907">SUMPRODUCT(LEN(H2907)-LEN(SUBSTITUTE(H2907,{"0";"1";"2";"3";"4";"5";"6";"7";"8";"9"},"")))</f>
        <v>12</v>
      </c>
      <c r="AC2907" t="str">
        <f t="shared" si="317"/>
        <v/>
      </c>
      <c r="AD2907">
        <f t="shared" si="318"/>
        <v>1</v>
      </c>
      <c r="AE2907">
        <f t="shared" si="319"/>
        <v>1</v>
      </c>
      <c r="AF2907" t="str">
        <f t="shared" si="320"/>
        <v>No</v>
      </c>
      <c r="AG2907">
        <f t="shared" ca="1" si="321"/>
        <v>460</v>
      </c>
      <c r="AH2907" t="str">
        <f ca="1">IF(OR(V2907="",AG2907=""),"Yes",IF(AG2907&gt;Config!$B$41,"Yes","No"))</f>
        <v>Yes</v>
      </c>
    </row>
    <row r="2908" spans="1:34" x14ac:dyDescent="0.25">
      <c r="A2908" s="1" t="s">
        <v>20719</v>
      </c>
      <c r="B2908" s="1" t="s">
        <v>2911</v>
      </c>
      <c r="C2908" s="1" t="s">
        <v>2104</v>
      </c>
      <c r="D2908" s="1" t="s">
        <v>20720</v>
      </c>
      <c r="E2908" s="1" t="s">
        <v>35224</v>
      </c>
      <c r="F2908" s="1" t="s">
        <v>20721</v>
      </c>
      <c r="G2908" t="str">
        <f t="shared" si="315"/>
        <v>Valid</v>
      </c>
      <c r="H2908" s="1" t="s">
        <v>20722</v>
      </c>
      <c r="I2908" t="str" cm="1">
        <f t="array" ref="I2908">IF(OR(TRIM(H2908)="",ISNUMBER(SEARCH("#",H2908)),AA2908&lt;Config!$B$8,SUMPRODUCT(--ISNUMBER(SEARCH({"a";"b";"c";"d";"e";"f";"g";"h";"i";"j";"k";"l";"m";"n";"o";"p";"q";"r";"s";"t";"u";"v";"w";"x";"y";"z"},H2908)))&gt;0),"Invalid","Valid")</f>
        <v>Valid</v>
      </c>
      <c r="J2908" s="1" t="s">
        <v>20723</v>
      </c>
      <c r="K2908" s="1" t="s">
        <v>66</v>
      </c>
      <c r="L2908" s="1" t="s">
        <v>265</v>
      </c>
      <c r="M2908" s="1" t="s">
        <v>50</v>
      </c>
      <c r="N2908" s="1" t="s">
        <v>68</v>
      </c>
      <c r="O2908" s="1" t="s">
        <v>32</v>
      </c>
      <c r="P2908" t="s">
        <v>104</v>
      </c>
      <c r="Q2908" s="1" t="s">
        <v>105</v>
      </c>
      <c r="R2908" s="1" t="s">
        <v>105</v>
      </c>
      <c r="S2908" s="1" t="s">
        <v>8464</v>
      </c>
      <c r="T2908" s="1" t="s">
        <v>20724</v>
      </c>
      <c r="U2908" s="1" t="s">
        <v>9235</v>
      </c>
      <c r="V2908" s="1" t="s">
        <v>3919</v>
      </c>
      <c r="W2908" s="1" t="s">
        <v>141</v>
      </c>
      <c r="X2908" t="str">
        <f t="shared" si="316"/>
        <v>Complete</v>
      </c>
      <c r="Y2908">
        <f>MAX(0,100-IF(G2908="Invalid",Config!$B$5,0)-IF(I2908="Invalid",Config!$B$6,0)-IF(X2908="Incomplete",Config!$B$7,0)-IF(AF2908="Yes",Config!$B$37,0))</f>
        <v>100</v>
      </c>
      <c r="Z2908" s="1">
        <f>IF(OR(TRIM(B2908)="",COUNTIF(Config!$B$15:$B$19,B2908)&gt;0),1,0)+IF(OR(TRIM(C2908)="",COUNTIF(Config!$B$15:$B$19,C2908)&gt;0),1,0)+IF(OR(TRIM(F2908)="",COUNTIF(Config!$B$15:$B$19,F2908)&gt;0),1,0)+IF(OR(TRIM(H2908)="",COUNTIF(Config!$B$15:$B$19,H2908)&gt;0),1,0)+IF(OR(TRIM(E2908)="",COUNTIF(Config!$B$15:$B$19,E2908)&gt;0),1,0)+IF(OR(TRIM(K2908)="",COUNTIF(Config!$B$15:$B$19,K2908)&gt;0),1,0)+IF(OR(TRIM(P2908)="",COUNTIF(Config!$B$15:$B$19,P2908)&gt;0),1,0)+IF(OR(TRIM(R2908)="",COUNTIF(Config!$B$15:$B$19,R2908)&gt;0),1,0)</f>
        <v>0</v>
      </c>
      <c r="AA2908" s="1" cm="1">
        <f t="array" ref="AA2908">SUMPRODUCT(LEN(H2908)-LEN(SUBSTITUTE(H2908,{"0";"1";"2";"3";"4";"5";"6";"7";"8";"9"},"")))</f>
        <v>10</v>
      </c>
      <c r="AC2908" t="str">
        <f t="shared" si="317"/>
        <v/>
      </c>
      <c r="AD2908">
        <f t="shared" si="318"/>
        <v>1</v>
      </c>
      <c r="AE2908">
        <f t="shared" si="319"/>
        <v>1</v>
      </c>
      <c r="AF2908" t="str">
        <f t="shared" si="320"/>
        <v>No</v>
      </c>
      <c r="AG2908">
        <f t="shared" ca="1" si="321"/>
        <v>299</v>
      </c>
      <c r="AH2908" t="str">
        <f ca="1">IF(OR(V2908="",AG2908=""),"Yes",IF(AG2908&gt;Config!$B$41,"Yes","No"))</f>
        <v>No</v>
      </c>
    </row>
    <row r="2909" spans="1:34" x14ac:dyDescent="0.25">
      <c r="A2909" s="1" t="s">
        <v>20725</v>
      </c>
      <c r="B2909" s="1" t="s">
        <v>3888</v>
      </c>
      <c r="C2909" s="1" t="s">
        <v>1806</v>
      </c>
      <c r="D2909" s="1" t="s">
        <v>20726</v>
      </c>
      <c r="E2909" s="1" t="s">
        <v>35225</v>
      </c>
      <c r="F2909" s="1" t="s">
        <v>20727</v>
      </c>
      <c r="G2909" t="str">
        <f t="shared" si="315"/>
        <v>Valid</v>
      </c>
      <c r="H2909" s="1" t="s">
        <v>20728</v>
      </c>
      <c r="I2909" t="str" cm="1">
        <f t="array" ref="I2909">IF(OR(TRIM(H2909)="",ISNUMBER(SEARCH("#",H2909)),AA2909&lt;Config!$B$8,SUMPRODUCT(--ISNUMBER(SEARCH({"a";"b";"c";"d";"e";"f";"g";"h";"i";"j";"k";"l";"m";"n";"o";"p";"q";"r";"s";"t";"u";"v";"w";"x";"y";"z"},H2909)))&gt;0),"Invalid","Valid")</f>
        <v>Valid</v>
      </c>
      <c r="J2909" s="1" t="s">
        <v>20729</v>
      </c>
      <c r="K2909" s="1" t="s">
        <v>250</v>
      </c>
      <c r="L2909" s="1" t="s">
        <v>265</v>
      </c>
      <c r="M2909" s="1" t="s">
        <v>33827</v>
      </c>
      <c r="N2909" s="1" t="s">
        <v>31</v>
      </c>
      <c r="O2909" s="1" t="s">
        <v>149</v>
      </c>
      <c r="P2909" t="s">
        <v>344</v>
      </c>
      <c r="Q2909" s="1" t="s">
        <v>1199</v>
      </c>
      <c r="R2909" s="1" t="s">
        <v>1141</v>
      </c>
      <c r="S2909" s="1" t="s">
        <v>20730</v>
      </c>
      <c r="T2909" s="1" t="s">
        <v>20731</v>
      </c>
      <c r="U2909" s="1" t="s">
        <v>11928</v>
      </c>
      <c r="V2909" s="1" t="s">
        <v>7241</v>
      </c>
      <c r="W2909" s="1" t="s">
        <v>186</v>
      </c>
      <c r="X2909" t="str">
        <f t="shared" si="316"/>
        <v>Complete</v>
      </c>
      <c r="Y2909">
        <f>MAX(0,100-IF(G2909="Invalid",Config!$B$5,0)-IF(I2909="Invalid",Config!$B$6,0)-IF(X2909="Incomplete",Config!$B$7,0)-IF(AF2909="Yes",Config!$B$37,0))</f>
        <v>100</v>
      </c>
      <c r="Z2909" s="1">
        <f>IF(OR(TRIM(B2909)="",COUNTIF(Config!$B$15:$B$19,B2909)&gt;0),1,0)+IF(OR(TRIM(C2909)="",COUNTIF(Config!$B$15:$B$19,C2909)&gt;0),1,0)+IF(OR(TRIM(F2909)="",COUNTIF(Config!$B$15:$B$19,F2909)&gt;0),1,0)+IF(OR(TRIM(H2909)="",COUNTIF(Config!$B$15:$B$19,H2909)&gt;0),1,0)+IF(OR(TRIM(E2909)="",COUNTIF(Config!$B$15:$B$19,E2909)&gt;0),1,0)+IF(OR(TRIM(K2909)="",COUNTIF(Config!$B$15:$B$19,K2909)&gt;0),1,0)+IF(OR(TRIM(P2909)="",COUNTIF(Config!$B$15:$B$19,P2909)&gt;0),1,0)+IF(OR(TRIM(R2909)="",COUNTIF(Config!$B$15:$B$19,R2909)&gt;0),1,0)</f>
        <v>0</v>
      </c>
      <c r="AA2909" s="1" cm="1">
        <f t="array" ref="AA2909">SUMPRODUCT(LEN(H2909)-LEN(SUBSTITUTE(H2909,{"0";"1";"2";"3";"4";"5";"6";"7";"8";"9"},"")))</f>
        <v>10</v>
      </c>
      <c r="AC2909" t="str">
        <f t="shared" si="317"/>
        <v/>
      </c>
      <c r="AD2909">
        <f t="shared" si="318"/>
        <v>1</v>
      </c>
      <c r="AE2909">
        <f t="shared" si="319"/>
        <v>1</v>
      </c>
      <c r="AF2909" t="str">
        <f t="shared" si="320"/>
        <v>No</v>
      </c>
      <c r="AG2909">
        <f t="shared" ca="1" si="321"/>
        <v>167</v>
      </c>
      <c r="AH2909" t="str">
        <f ca="1">IF(OR(V2909="",AG2909=""),"Yes",IF(AG2909&gt;Config!$B$41,"Yes","No"))</f>
        <v>No</v>
      </c>
    </row>
    <row r="2910" spans="1:34" x14ac:dyDescent="0.25">
      <c r="A2910" s="1" t="s">
        <v>20732</v>
      </c>
      <c r="B2910" s="1" t="s">
        <v>1329</v>
      </c>
      <c r="C2910" s="1" t="s">
        <v>511</v>
      </c>
      <c r="D2910" s="1" t="s">
        <v>20733</v>
      </c>
      <c r="E2910" s="1" t="s">
        <v>35226</v>
      </c>
      <c r="F2910" s="1" t="s">
        <v>20734</v>
      </c>
      <c r="G2910" t="str">
        <f t="shared" si="315"/>
        <v>Valid</v>
      </c>
      <c r="H2910" s="1" t="s">
        <v>20735</v>
      </c>
      <c r="I2910" t="str" cm="1">
        <f t="array" ref="I2910">IF(OR(TRIM(H2910)="",ISNUMBER(SEARCH("#",H2910)),AA2910&lt;Config!$B$8,SUMPRODUCT(--ISNUMBER(SEARCH({"a";"b";"c";"d";"e";"f";"g";"h";"i";"j";"k";"l";"m";"n";"o";"p";"q";"r";"s";"t";"u";"v";"w";"x";"y";"z"},H2910)))&gt;0),"Invalid","Valid")</f>
        <v>Valid</v>
      </c>
      <c r="J2910" s="1" t="s">
        <v>20736</v>
      </c>
      <c r="K2910" s="1" t="s">
        <v>250</v>
      </c>
      <c r="L2910" s="1" t="s">
        <v>29</v>
      </c>
      <c r="M2910" s="1" t="s">
        <v>343</v>
      </c>
      <c r="N2910" s="1" t="s">
        <v>713</v>
      </c>
      <c r="O2910" s="1" t="s">
        <v>69</v>
      </c>
      <c r="P2910" t="s">
        <v>104</v>
      </c>
      <c r="Q2910" s="1" t="s">
        <v>105</v>
      </c>
      <c r="R2910" s="1" t="s">
        <v>106</v>
      </c>
      <c r="S2910" s="1" t="s">
        <v>4928</v>
      </c>
      <c r="T2910" s="1" t="s">
        <v>20737</v>
      </c>
      <c r="U2910" s="1" t="s">
        <v>4098</v>
      </c>
      <c r="V2910" s="1" t="s">
        <v>3101</v>
      </c>
      <c r="W2910" s="1" t="s">
        <v>60</v>
      </c>
      <c r="X2910" t="str">
        <f t="shared" si="316"/>
        <v>Complete</v>
      </c>
      <c r="Y2910">
        <f>MAX(0,100-IF(G2910="Invalid",Config!$B$5,0)-IF(I2910="Invalid",Config!$B$6,0)-IF(X2910="Incomplete",Config!$B$7,0)-IF(AF2910="Yes",Config!$B$37,0))</f>
        <v>100</v>
      </c>
      <c r="Z2910" s="1">
        <f>IF(OR(TRIM(B2910)="",COUNTIF(Config!$B$15:$B$19,B2910)&gt;0),1,0)+IF(OR(TRIM(C2910)="",COUNTIF(Config!$B$15:$B$19,C2910)&gt;0),1,0)+IF(OR(TRIM(F2910)="",COUNTIF(Config!$B$15:$B$19,F2910)&gt;0),1,0)+IF(OR(TRIM(H2910)="",COUNTIF(Config!$B$15:$B$19,H2910)&gt;0),1,0)+IF(OR(TRIM(E2910)="",COUNTIF(Config!$B$15:$B$19,E2910)&gt;0),1,0)+IF(OR(TRIM(K2910)="",COUNTIF(Config!$B$15:$B$19,K2910)&gt;0),1,0)+IF(OR(TRIM(P2910)="",COUNTIF(Config!$B$15:$B$19,P2910)&gt;0),1,0)+IF(OR(TRIM(R2910)="",COUNTIF(Config!$B$15:$B$19,R2910)&gt;0),1,0)</f>
        <v>0</v>
      </c>
      <c r="AA2910" s="1" cm="1">
        <f t="array" ref="AA2910">SUMPRODUCT(LEN(H2910)-LEN(SUBSTITUTE(H2910,{"0";"1";"2";"3";"4";"5";"6";"7";"8";"9"},"")))</f>
        <v>10</v>
      </c>
      <c r="AC2910" t="str">
        <f t="shared" si="317"/>
        <v/>
      </c>
      <c r="AD2910">
        <f t="shared" si="318"/>
        <v>1</v>
      </c>
      <c r="AE2910">
        <f t="shared" si="319"/>
        <v>1</v>
      </c>
      <c r="AF2910" t="str">
        <f t="shared" si="320"/>
        <v>No</v>
      </c>
      <c r="AG2910">
        <f t="shared" ca="1" si="321"/>
        <v>118</v>
      </c>
      <c r="AH2910" t="str">
        <f ca="1">IF(OR(V2910="",AG2910=""),"Yes",IF(AG2910&gt;Config!$B$41,"Yes","No"))</f>
        <v>No</v>
      </c>
    </row>
    <row r="2911" spans="1:34" x14ac:dyDescent="0.25">
      <c r="A2911" s="1" t="s">
        <v>20738</v>
      </c>
      <c r="B2911" s="1" t="s">
        <v>678</v>
      </c>
      <c r="C2911" s="1" t="s">
        <v>499</v>
      </c>
      <c r="D2911" s="1" t="s">
        <v>13037</v>
      </c>
      <c r="E2911" s="1" t="s">
        <v>283</v>
      </c>
      <c r="F2911" s="1" t="s">
        <v>13038</v>
      </c>
      <c r="G2911" t="str">
        <f t="shared" si="315"/>
        <v>Valid</v>
      </c>
      <c r="H2911" s="1" t="s">
        <v>884</v>
      </c>
      <c r="I2911" t="str" cm="1">
        <f t="array" ref="I2911">IF(OR(TRIM(H2911)="",ISNUMBER(SEARCH("#",H2911)),AA2911&lt;Config!$B$8,SUMPRODUCT(--ISNUMBER(SEARCH({"a";"b";"c";"d";"e";"f";"g";"h";"i";"j";"k";"l";"m";"n";"o";"p";"q";"r";"s";"t";"u";"v";"w";"x";"y";"z"},H2911)))&gt;0),"Invalid","Valid")</f>
        <v>Invalid</v>
      </c>
      <c r="J2911" s="1" t="s">
        <v>13039</v>
      </c>
      <c r="K2911" s="1" t="s">
        <v>378</v>
      </c>
      <c r="L2911" s="1" t="s">
        <v>102</v>
      </c>
      <c r="M2911" s="1" t="s">
        <v>462</v>
      </c>
      <c r="N2911" s="1" t="s">
        <v>86</v>
      </c>
      <c r="O2911" s="1" t="s">
        <v>52</v>
      </c>
      <c r="P2911" t="s">
        <v>87</v>
      </c>
      <c r="Q2911" s="1" t="s">
        <v>438</v>
      </c>
      <c r="R2911" s="1" t="s">
        <v>212</v>
      </c>
      <c r="S2911" s="1" t="s">
        <v>13040</v>
      </c>
      <c r="T2911" s="1" t="s">
        <v>13041</v>
      </c>
      <c r="U2911" s="1" t="s">
        <v>13042</v>
      </c>
      <c r="V2911" s="1" t="s">
        <v>2354</v>
      </c>
      <c r="W2911" s="1" t="s">
        <v>293</v>
      </c>
      <c r="X2911" t="str">
        <f t="shared" si="316"/>
        <v>Complete</v>
      </c>
      <c r="Y2911">
        <f>MAX(0,100-IF(G2911="Invalid",Config!$B$5,0)-IF(I2911="Invalid",Config!$B$6,0)-IF(X2911="Incomplete",Config!$B$7,0)-IF(AF2911="Yes",Config!$B$37,0))</f>
        <v>55</v>
      </c>
      <c r="Z2911" s="1">
        <f>IF(OR(TRIM(B2911)="",COUNTIF(Config!$B$15:$B$19,B2911)&gt;0),1,0)+IF(OR(TRIM(C2911)="",COUNTIF(Config!$B$15:$B$19,C2911)&gt;0),1,0)+IF(OR(TRIM(F2911)="",COUNTIF(Config!$B$15:$B$19,F2911)&gt;0),1,0)+IF(OR(TRIM(H2911)="",COUNTIF(Config!$B$15:$B$19,H2911)&gt;0),1,0)+IF(OR(TRIM(E2911)="",COUNTIF(Config!$B$15:$B$19,E2911)&gt;0),1,0)+IF(OR(TRIM(K2911)="",COUNTIF(Config!$B$15:$B$19,K2911)&gt;0),1,0)+IF(OR(TRIM(P2911)="",COUNTIF(Config!$B$15:$B$19,P2911)&gt;0),1,0)+IF(OR(TRIM(R2911)="",COUNTIF(Config!$B$15:$B$19,R2911)&gt;0),1,0)</f>
        <v>0</v>
      </c>
      <c r="AA2911" s="1" cm="1">
        <f t="array" ref="AA2911">SUMPRODUCT(LEN(H2911)-LEN(SUBSTITUTE(H2911,{"0";"1";"2";"3";"4";"5";"6";"7";"8";"9"},"")))</f>
        <v>3</v>
      </c>
      <c r="AC2911" t="str">
        <f t="shared" si="317"/>
        <v>Invalid Phone; Potential Duplicate</v>
      </c>
      <c r="AD2911">
        <f t="shared" si="318"/>
        <v>2</v>
      </c>
      <c r="AE2911">
        <f t="shared" si="319"/>
        <v>0</v>
      </c>
      <c r="AF2911" t="str">
        <f t="shared" si="320"/>
        <v>Yes</v>
      </c>
      <c r="AG2911">
        <f t="shared" ca="1" si="321"/>
        <v>697</v>
      </c>
      <c r="AH2911" t="str">
        <f ca="1">IF(OR(V2911="",AG2911=""),"Yes",IF(AG2911&gt;Config!$B$41,"Yes","No"))</f>
        <v>Yes</v>
      </c>
    </row>
    <row r="2912" spans="1:34" x14ac:dyDescent="0.25">
      <c r="A2912" s="1" t="s">
        <v>20739</v>
      </c>
      <c r="B2912" s="1" t="s">
        <v>96</v>
      </c>
      <c r="C2912" s="1" t="s">
        <v>189</v>
      </c>
      <c r="D2912" s="1" t="s">
        <v>18599</v>
      </c>
      <c r="E2912" s="1" t="s">
        <v>33927</v>
      </c>
      <c r="F2912" s="1" t="s">
        <v>20740</v>
      </c>
      <c r="G2912" t="str">
        <f t="shared" si="315"/>
        <v>Valid</v>
      </c>
      <c r="H2912" s="1" t="s">
        <v>20741</v>
      </c>
      <c r="I2912" t="str" cm="1">
        <f t="array" ref="I2912">IF(OR(TRIM(H2912)="",ISNUMBER(SEARCH("#",H2912)),AA2912&lt;Config!$B$8,SUMPRODUCT(--ISNUMBER(SEARCH({"a";"b";"c";"d";"e";"f";"g";"h";"i";"j";"k";"l";"m";"n";"o";"p";"q";"r";"s";"t";"u";"v";"w";"x";"y";"z"},H2912)))&gt;0),"Invalid","Valid")</f>
        <v>Valid</v>
      </c>
      <c r="J2912" s="1" t="s">
        <v>20742</v>
      </c>
      <c r="K2912" s="1" t="s">
        <v>264</v>
      </c>
      <c r="L2912" s="1" t="s">
        <v>84</v>
      </c>
      <c r="M2912" s="1" t="s">
        <v>118</v>
      </c>
      <c r="N2912" s="1" t="s">
        <v>148</v>
      </c>
      <c r="O2912" s="1" t="s">
        <v>149</v>
      </c>
      <c r="P2912" t="s">
        <v>344</v>
      </c>
      <c r="Q2912" s="1" t="s">
        <v>345</v>
      </c>
      <c r="R2912" s="1" t="s">
        <v>346</v>
      </c>
      <c r="S2912" s="1" t="s">
        <v>3892</v>
      </c>
      <c r="T2912" s="1" t="s">
        <v>20743</v>
      </c>
      <c r="U2912" s="1" t="s">
        <v>7584</v>
      </c>
      <c r="V2912" s="1" t="s">
        <v>2308</v>
      </c>
      <c r="W2912" s="1" t="s">
        <v>186</v>
      </c>
      <c r="X2912" t="str">
        <f t="shared" si="316"/>
        <v>Complete</v>
      </c>
      <c r="Y2912">
        <f>MAX(0,100-IF(G2912="Invalid",Config!$B$5,0)-IF(I2912="Invalid",Config!$B$6,0)-IF(X2912="Incomplete",Config!$B$7,0)-IF(AF2912="Yes",Config!$B$37,0))</f>
        <v>100</v>
      </c>
      <c r="Z2912" s="1">
        <f>IF(OR(TRIM(B2912)="",COUNTIF(Config!$B$15:$B$19,B2912)&gt;0),1,0)+IF(OR(TRIM(C2912)="",COUNTIF(Config!$B$15:$B$19,C2912)&gt;0),1,0)+IF(OR(TRIM(F2912)="",COUNTIF(Config!$B$15:$B$19,F2912)&gt;0),1,0)+IF(OR(TRIM(H2912)="",COUNTIF(Config!$B$15:$B$19,H2912)&gt;0),1,0)+IF(OR(TRIM(E2912)="",COUNTIF(Config!$B$15:$B$19,E2912)&gt;0),1,0)+IF(OR(TRIM(K2912)="",COUNTIF(Config!$B$15:$B$19,K2912)&gt;0),1,0)+IF(OR(TRIM(P2912)="",COUNTIF(Config!$B$15:$B$19,P2912)&gt;0),1,0)+IF(OR(TRIM(R2912)="",COUNTIF(Config!$B$15:$B$19,R2912)&gt;0),1,0)</f>
        <v>0</v>
      </c>
      <c r="AA2912" s="1" cm="1">
        <f t="array" ref="AA2912">SUMPRODUCT(LEN(H2912)-LEN(SUBSTITUTE(H2912,{"0";"1";"2";"3";"4";"5";"6";"7";"8";"9"},"")))</f>
        <v>11</v>
      </c>
      <c r="AC2912" t="str">
        <f t="shared" si="317"/>
        <v/>
      </c>
      <c r="AD2912">
        <f t="shared" si="318"/>
        <v>1</v>
      </c>
      <c r="AE2912">
        <f t="shared" si="319"/>
        <v>1</v>
      </c>
      <c r="AF2912" t="str">
        <f t="shared" si="320"/>
        <v>No</v>
      </c>
      <c r="AG2912">
        <f t="shared" ca="1" si="321"/>
        <v>191</v>
      </c>
      <c r="AH2912" t="str">
        <f ca="1">IF(OR(V2912="",AG2912=""),"Yes",IF(AG2912&gt;Config!$B$41,"Yes","No"))</f>
        <v>No</v>
      </c>
    </row>
    <row r="2913" spans="1:34" x14ac:dyDescent="0.25">
      <c r="A2913" s="1" t="s">
        <v>20744</v>
      </c>
      <c r="B2913" s="1" t="s">
        <v>619</v>
      </c>
      <c r="C2913" s="1" t="s">
        <v>308</v>
      </c>
      <c r="D2913" s="1" t="s">
        <v>3838</v>
      </c>
      <c r="E2913" s="1" t="s">
        <v>33901</v>
      </c>
      <c r="F2913" s="1" t="s">
        <v>19298</v>
      </c>
      <c r="G2913" t="str">
        <f t="shared" si="315"/>
        <v>Valid</v>
      </c>
      <c r="H2913" s="1" t="s">
        <v>20745</v>
      </c>
      <c r="I2913" t="str" cm="1">
        <f t="array" ref="I2913">IF(OR(TRIM(H2913)="",ISNUMBER(SEARCH("#",H2913)),AA2913&lt;Config!$B$8,SUMPRODUCT(--ISNUMBER(SEARCH({"a";"b";"c";"d";"e";"f";"g";"h";"i";"j";"k";"l";"m";"n";"o";"p";"q";"r";"s";"t";"u";"v";"w";"x";"y";"z"},H2913)))&gt;0),"Invalid","Valid")</f>
        <v>Valid</v>
      </c>
      <c r="J2913" s="1" t="s">
        <v>20746</v>
      </c>
      <c r="K2913" s="1" t="s">
        <v>369</v>
      </c>
      <c r="L2913" s="1" t="s">
        <v>49</v>
      </c>
      <c r="M2913" s="1" t="s">
        <v>343</v>
      </c>
      <c r="N2913" s="1" t="s">
        <v>31</v>
      </c>
      <c r="O2913" s="1" t="s">
        <v>149</v>
      </c>
      <c r="P2913" t="s">
        <v>53</v>
      </c>
      <c r="Q2913" s="1" t="s">
        <v>181</v>
      </c>
      <c r="R2913" s="1" t="s">
        <v>55</v>
      </c>
      <c r="S2913" s="1" t="s">
        <v>20747</v>
      </c>
      <c r="T2913" s="1" t="s">
        <v>20748</v>
      </c>
      <c r="U2913" s="1" t="s">
        <v>319</v>
      </c>
      <c r="V2913" s="1" t="s">
        <v>9235</v>
      </c>
      <c r="W2913" s="1" t="s">
        <v>293</v>
      </c>
      <c r="X2913" t="str">
        <f t="shared" si="316"/>
        <v>Complete</v>
      </c>
      <c r="Y2913">
        <f>MAX(0,100-IF(G2913="Invalid",Config!$B$5,0)-IF(I2913="Invalid",Config!$B$6,0)-IF(X2913="Incomplete",Config!$B$7,0)-IF(AF2913="Yes",Config!$B$37,0))</f>
        <v>75</v>
      </c>
      <c r="Z2913" s="1">
        <f>IF(OR(TRIM(B2913)="",COUNTIF(Config!$B$15:$B$19,B2913)&gt;0),1,0)+IF(OR(TRIM(C2913)="",COUNTIF(Config!$B$15:$B$19,C2913)&gt;0),1,0)+IF(OR(TRIM(F2913)="",COUNTIF(Config!$B$15:$B$19,F2913)&gt;0),1,0)+IF(OR(TRIM(H2913)="",COUNTIF(Config!$B$15:$B$19,H2913)&gt;0),1,0)+IF(OR(TRIM(E2913)="",COUNTIF(Config!$B$15:$B$19,E2913)&gt;0),1,0)+IF(OR(TRIM(K2913)="",COUNTIF(Config!$B$15:$B$19,K2913)&gt;0),1,0)+IF(OR(TRIM(P2913)="",COUNTIF(Config!$B$15:$B$19,P2913)&gt;0),1,0)+IF(OR(TRIM(R2913)="",COUNTIF(Config!$B$15:$B$19,R2913)&gt;0),1,0)</f>
        <v>0</v>
      </c>
      <c r="AA2913" s="1" cm="1">
        <f t="array" ref="AA2913">SUMPRODUCT(LEN(H2913)-LEN(SUBSTITUTE(H2913,{"0";"1";"2";"3";"4";"5";"6";"7";"8";"9"},"")))</f>
        <v>12</v>
      </c>
      <c r="AC2913" t="str">
        <f t="shared" si="317"/>
        <v>Potential Duplicate</v>
      </c>
      <c r="AD2913">
        <f t="shared" si="318"/>
        <v>2</v>
      </c>
      <c r="AE2913">
        <f t="shared" si="319"/>
        <v>1</v>
      </c>
      <c r="AF2913" t="str">
        <f t="shared" si="320"/>
        <v>Yes</v>
      </c>
      <c r="AG2913">
        <f t="shared" ca="1" si="321"/>
        <v>386</v>
      </c>
      <c r="AH2913" t="str">
        <f ca="1">IF(OR(V2913="",AG2913=""),"Yes",IF(AG2913&gt;Config!$B$41,"Yes","No"))</f>
        <v>Yes</v>
      </c>
    </row>
    <row r="2914" spans="1:34" x14ac:dyDescent="0.25">
      <c r="A2914" s="1" t="s">
        <v>20749</v>
      </c>
      <c r="B2914" s="1" t="s">
        <v>112</v>
      </c>
      <c r="C2914" s="1" t="s">
        <v>308</v>
      </c>
      <c r="D2914" s="1" t="s">
        <v>12947</v>
      </c>
      <c r="E2914" s="1" t="s">
        <v>35227</v>
      </c>
      <c r="F2914" s="1" t="s">
        <v>20750</v>
      </c>
      <c r="G2914" t="str">
        <f t="shared" si="315"/>
        <v>Valid</v>
      </c>
      <c r="H2914" s="1" t="s">
        <v>20751</v>
      </c>
      <c r="I2914" t="str" cm="1">
        <f t="array" ref="I2914">IF(OR(TRIM(H2914)="",ISNUMBER(SEARCH("#",H2914)),AA2914&lt;Config!$B$8,SUMPRODUCT(--ISNUMBER(SEARCH({"a";"b";"c";"d";"e";"f";"g";"h";"i";"j";"k";"l";"m";"n";"o";"p";"q";"r";"s";"t";"u";"v";"w";"x";"y";"z"},H2914)))&gt;0),"Invalid","Valid")</f>
        <v>Valid</v>
      </c>
      <c r="J2914" s="1" t="s">
        <v>20752</v>
      </c>
      <c r="K2914" s="1" t="s">
        <v>147</v>
      </c>
      <c r="L2914" s="1" t="s">
        <v>67</v>
      </c>
      <c r="M2914" s="1" t="s">
        <v>118</v>
      </c>
      <c r="N2914" s="1" t="s">
        <v>33819</v>
      </c>
      <c r="O2914" s="1" t="s">
        <v>69</v>
      </c>
      <c r="P2914" t="s">
        <v>236</v>
      </c>
      <c r="Q2914" s="1" t="s">
        <v>254</v>
      </c>
      <c r="R2914" s="1" t="s">
        <v>238</v>
      </c>
      <c r="S2914" s="1" t="s">
        <v>685</v>
      </c>
      <c r="T2914" s="1" t="s">
        <v>20753</v>
      </c>
      <c r="U2914" s="1" t="s">
        <v>3570</v>
      </c>
      <c r="V2914" s="1" t="s">
        <v>5925</v>
      </c>
      <c r="W2914" s="1" t="s">
        <v>186</v>
      </c>
      <c r="X2914" t="str">
        <f t="shared" si="316"/>
        <v>Complete</v>
      </c>
      <c r="Y2914">
        <f>MAX(0,100-IF(G2914="Invalid",Config!$B$5,0)-IF(I2914="Invalid",Config!$B$6,0)-IF(X2914="Incomplete",Config!$B$7,0)-IF(AF2914="Yes",Config!$B$37,0))</f>
        <v>100</v>
      </c>
      <c r="Z2914" s="1">
        <f>IF(OR(TRIM(B2914)="",COUNTIF(Config!$B$15:$B$19,B2914)&gt;0),1,0)+IF(OR(TRIM(C2914)="",COUNTIF(Config!$B$15:$B$19,C2914)&gt;0),1,0)+IF(OR(TRIM(F2914)="",COUNTIF(Config!$B$15:$B$19,F2914)&gt;0),1,0)+IF(OR(TRIM(H2914)="",COUNTIF(Config!$B$15:$B$19,H2914)&gt;0),1,0)+IF(OR(TRIM(E2914)="",COUNTIF(Config!$B$15:$B$19,E2914)&gt;0),1,0)+IF(OR(TRIM(K2914)="",COUNTIF(Config!$B$15:$B$19,K2914)&gt;0),1,0)+IF(OR(TRIM(P2914)="",COUNTIF(Config!$B$15:$B$19,P2914)&gt;0),1,0)+IF(OR(TRIM(R2914)="",COUNTIF(Config!$B$15:$B$19,R2914)&gt;0),1,0)</f>
        <v>0</v>
      </c>
      <c r="AA2914" s="1" cm="1">
        <f t="array" ref="AA2914">SUMPRODUCT(LEN(H2914)-LEN(SUBSTITUTE(H2914,{"0";"1";"2";"3";"4";"5";"6";"7";"8";"9"},"")))</f>
        <v>12</v>
      </c>
      <c r="AC2914" t="str">
        <f t="shared" si="317"/>
        <v/>
      </c>
      <c r="AD2914">
        <f t="shared" si="318"/>
        <v>1</v>
      </c>
      <c r="AE2914">
        <f t="shared" si="319"/>
        <v>1</v>
      </c>
      <c r="AF2914" t="str">
        <f t="shared" si="320"/>
        <v>No</v>
      </c>
      <c r="AG2914">
        <f t="shared" ca="1" si="321"/>
        <v>571</v>
      </c>
      <c r="AH2914" t="str">
        <f ca="1">IF(OR(V2914="",AG2914=""),"Yes",IF(AG2914&gt;Config!$B$41,"Yes","No"))</f>
        <v>Yes</v>
      </c>
    </row>
    <row r="2915" spans="1:34" x14ac:dyDescent="0.25">
      <c r="A2915" s="1" t="s">
        <v>20754</v>
      </c>
      <c r="B2915" s="1" t="s">
        <v>3522</v>
      </c>
      <c r="C2915" s="1" t="s">
        <v>598</v>
      </c>
      <c r="D2915" s="1" t="s">
        <v>20755</v>
      </c>
      <c r="E2915" s="1" t="s">
        <v>35228</v>
      </c>
      <c r="F2915" s="1" t="s">
        <v>20756</v>
      </c>
      <c r="G2915" t="str">
        <f t="shared" si="315"/>
        <v>Valid</v>
      </c>
      <c r="H2915" s="1" t="s">
        <v>20757</v>
      </c>
      <c r="I2915" t="str" cm="1">
        <f t="array" ref="I2915">IF(OR(TRIM(H2915)="",ISNUMBER(SEARCH("#",H2915)),AA2915&lt;Config!$B$8,SUMPRODUCT(--ISNUMBER(SEARCH({"a";"b";"c";"d";"e";"f";"g";"h";"i";"j";"k";"l";"m";"n";"o";"p";"q";"r";"s";"t";"u";"v";"w";"x";"y";"z"},H2915)))&gt;0),"Invalid","Valid")</f>
        <v>Valid</v>
      </c>
      <c r="J2915" s="1" t="s">
        <v>20758</v>
      </c>
      <c r="K2915" s="1" t="s">
        <v>210</v>
      </c>
      <c r="L2915" s="1" t="s">
        <v>49</v>
      </c>
      <c r="M2915" s="1" t="s">
        <v>135</v>
      </c>
      <c r="N2915" s="1" t="s">
        <v>33819</v>
      </c>
      <c r="O2915" s="1" t="s">
        <v>149</v>
      </c>
      <c r="P2915" t="s">
        <v>87</v>
      </c>
      <c r="Q2915" s="1" t="s">
        <v>438</v>
      </c>
      <c r="R2915" s="1" t="s">
        <v>89</v>
      </c>
      <c r="S2915" s="1" t="s">
        <v>18293</v>
      </c>
      <c r="T2915" s="1" t="s">
        <v>20759</v>
      </c>
      <c r="U2915" s="1" t="s">
        <v>3019</v>
      </c>
      <c r="V2915" s="1" t="s">
        <v>4152</v>
      </c>
      <c r="W2915" s="1" t="s">
        <v>94</v>
      </c>
      <c r="X2915" t="str">
        <f t="shared" si="316"/>
        <v>Complete</v>
      </c>
      <c r="Y2915">
        <f>MAX(0,100-IF(G2915="Invalid",Config!$B$5,0)-IF(I2915="Invalid",Config!$B$6,0)-IF(X2915="Incomplete",Config!$B$7,0)-IF(AF2915="Yes",Config!$B$37,0))</f>
        <v>100</v>
      </c>
      <c r="Z2915" s="1">
        <f>IF(OR(TRIM(B2915)="",COUNTIF(Config!$B$15:$B$19,B2915)&gt;0),1,0)+IF(OR(TRIM(C2915)="",COUNTIF(Config!$B$15:$B$19,C2915)&gt;0),1,0)+IF(OR(TRIM(F2915)="",COUNTIF(Config!$B$15:$B$19,F2915)&gt;0),1,0)+IF(OR(TRIM(H2915)="",COUNTIF(Config!$B$15:$B$19,H2915)&gt;0),1,0)+IF(OR(TRIM(E2915)="",COUNTIF(Config!$B$15:$B$19,E2915)&gt;0),1,0)+IF(OR(TRIM(K2915)="",COUNTIF(Config!$B$15:$B$19,K2915)&gt;0),1,0)+IF(OR(TRIM(P2915)="",COUNTIF(Config!$B$15:$B$19,P2915)&gt;0),1,0)+IF(OR(TRIM(R2915)="",COUNTIF(Config!$B$15:$B$19,R2915)&gt;0),1,0)</f>
        <v>0</v>
      </c>
      <c r="AA2915" s="1" cm="1">
        <f t="array" ref="AA2915">SUMPRODUCT(LEN(H2915)-LEN(SUBSTITUTE(H2915,{"0";"1";"2";"3";"4";"5";"6";"7";"8";"9"},"")))</f>
        <v>11</v>
      </c>
      <c r="AC2915" t="str">
        <f t="shared" si="317"/>
        <v/>
      </c>
      <c r="AD2915">
        <f t="shared" si="318"/>
        <v>1</v>
      </c>
      <c r="AE2915">
        <f t="shared" si="319"/>
        <v>1</v>
      </c>
      <c r="AF2915" t="str">
        <f t="shared" si="320"/>
        <v>No</v>
      </c>
      <c r="AG2915">
        <f t="shared" ca="1" si="321"/>
        <v>483</v>
      </c>
      <c r="AH2915" t="str">
        <f ca="1">IF(OR(V2915="",AG2915=""),"Yes",IF(AG2915&gt;Config!$B$41,"Yes","No"))</f>
        <v>Yes</v>
      </c>
    </row>
    <row r="2916" spans="1:34" x14ac:dyDescent="0.25">
      <c r="A2916" s="1" t="s">
        <v>20760</v>
      </c>
      <c r="B2916" s="1" t="s">
        <v>244</v>
      </c>
      <c r="C2916" s="1" t="s">
        <v>946</v>
      </c>
      <c r="D2916" s="1" t="s">
        <v>20761</v>
      </c>
      <c r="E2916" s="1" t="s">
        <v>33866</v>
      </c>
      <c r="F2916" s="1" t="s">
        <v>20762</v>
      </c>
      <c r="G2916" t="str">
        <f t="shared" si="315"/>
        <v>Valid</v>
      </c>
      <c r="H2916" s="1" t="s">
        <v>20763</v>
      </c>
      <c r="I2916" t="str" cm="1">
        <f t="array" ref="I2916">IF(OR(TRIM(H2916)="",ISNUMBER(SEARCH("#",H2916)),AA2916&lt;Config!$B$8,SUMPRODUCT(--ISNUMBER(SEARCH({"a";"b";"c";"d";"e";"f";"g";"h";"i";"j";"k";"l";"m";"n";"o";"p";"q";"r";"s";"t";"u";"v";"w";"x";"y";"z"},H2916)))&gt;0),"Invalid","Valid")</f>
        <v>Valid</v>
      </c>
      <c r="J2916" s="1" t="s">
        <v>20764</v>
      </c>
      <c r="K2916" s="1" t="s">
        <v>287</v>
      </c>
      <c r="L2916" s="1" t="s">
        <v>102</v>
      </c>
      <c r="M2916" s="1" t="s">
        <v>343</v>
      </c>
      <c r="N2916" s="1" t="s">
        <v>252</v>
      </c>
      <c r="O2916" s="1" t="s">
        <v>69</v>
      </c>
      <c r="P2916" t="s">
        <v>53</v>
      </c>
      <c r="Q2916" s="1" t="s">
        <v>181</v>
      </c>
      <c r="R2916" s="1" t="s">
        <v>55</v>
      </c>
      <c r="S2916" s="1" t="s">
        <v>20765</v>
      </c>
      <c r="T2916" s="1" t="s">
        <v>20766</v>
      </c>
      <c r="U2916" s="1" t="s">
        <v>20767</v>
      </c>
      <c r="V2916" s="1" t="s">
        <v>20768</v>
      </c>
      <c r="W2916" s="1" t="s">
        <v>384</v>
      </c>
      <c r="X2916" t="str">
        <f t="shared" si="316"/>
        <v>Complete</v>
      </c>
      <c r="Y2916">
        <f>MAX(0,100-IF(G2916="Invalid",Config!$B$5,0)-IF(I2916="Invalid",Config!$B$6,0)-IF(X2916="Incomplete",Config!$B$7,0)-IF(AF2916="Yes",Config!$B$37,0))</f>
        <v>100</v>
      </c>
      <c r="Z2916" s="1">
        <f>IF(OR(TRIM(B2916)="",COUNTIF(Config!$B$15:$B$19,B2916)&gt;0),1,0)+IF(OR(TRIM(C2916)="",COUNTIF(Config!$B$15:$B$19,C2916)&gt;0),1,0)+IF(OR(TRIM(F2916)="",COUNTIF(Config!$B$15:$B$19,F2916)&gt;0),1,0)+IF(OR(TRIM(H2916)="",COUNTIF(Config!$B$15:$B$19,H2916)&gt;0),1,0)+IF(OR(TRIM(E2916)="",COUNTIF(Config!$B$15:$B$19,E2916)&gt;0),1,0)+IF(OR(TRIM(K2916)="",COUNTIF(Config!$B$15:$B$19,K2916)&gt;0),1,0)+IF(OR(TRIM(P2916)="",COUNTIF(Config!$B$15:$B$19,P2916)&gt;0),1,0)+IF(OR(TRIM(R2916)="",COUNTIF(Config!$B$15:$B$19,R2916)&gt;0),1,0)</f>
        <v>0</v>
      </c>
      <c r="AA2916" s="1" cm="1">
        <f t="array" ref="AA2916">SUMPRODUCT(LEN(H2916)-LEN(SUBSTITUTE(H2916,{"0";"1";"2";"3";"4";"5";"6";"7";"8";"9"},"")))</f>
        <v>12</v>
      </c>
      <c r="AC2916" t="str">
        <f t="shared" si="317"/>
        <v/>
      </c>
      <c r="AD2916">
        <f t="shared" si="318"/>
        <v>1</v>
      </c>
      <c r="AE2916">
        <f t="shared" si="319"/>
        <v>1</v>
      </c>
      <c r="AF2916" t="str">
        <f t="shared" si="320"/>
        <v>No</v>
      </c>
      <c r="AG2916" t="str">
        <f t="shared" ca="1" si="321"/>
        <v/>
      </c>
      <c r="AH2916" t="str">
        <f ca="1">IF(OR(V2916="",AG2916=""),"Yes",IF(AG2916&gt;Config!$B$41,"Yes","No"))</f>
        <v>Yes</v>
      </c>
    </row>
    <row r="2917" spans="1:34" x14ac:dyDescent="0.25">
      <c r="A2917" s="1" t="s">
        <v>20769</v>
      </c>
      <c r="B2917" s="1" t="s">
        <v>1624</v>
      </c>
      <c r="C2917" s="1" t="s">
        <v>1806</v>
      </c>
      <c r="D2917" s="1" t="s">
        <v>3580</v>
      </c>
      <c r="E2917" s="1" t="s">
        <v>578</v>
      </c>
      <c r="F2917" s="1" t="s">
        <v>20770</v>
      </c>
      <c r="G2917" t="str">
        <f t="shared" si="315"/>
        <v>Valid</v>
      </c>
      <c r="H2917" s="1" t="s">
        <v>20771</v>
      </c>
      <c r="I2917" t="str" cm="1">
        <f t="array" ref="I2917">IF(OR(TRIM(H2917)="",ISNUMBER(SEARCH("#",H2917)),AA2917&lt;Config!$B$8,SUMPRODUCT(--ISNUMBER(SEARCH({"a";"b";"c";"d";"e";"f";"g";"h";"i";"j";"k";"l";"m";"n";"o";"p";"q";"r";"s";"t";"u";"v";"w";"x";"y";"z"},H2917)))&gt;0),"Invalid","Valid")</f>
        <v>Valid</v>
      </c>
      <c r="J2917" s="1" t="s">
        <v>20772</v>
      </c>
      <c r="K2917" s="1" t="s">
        <v>1001</v>
      </c>
      <c r="L2917" s="1" t="s">
        <v>134</v>
      </c>
      <c r="M2917" s="1" t="s">
        <v>85</v>
      </c>
      <c r="N2917" s="1" t="s">
        <v>86</v>
      </c>
      <c r="O2917" s="1" t="s">
        <v>180</v>
      </c>
      <c r="P2917" t="s">
        <v>104</v>
      </c>
      <c r="Q2917" s="1" t="s">
        <v>302</v>
      </c>
      <c r="R2917" s="1" t="s">
        <v>922</v>
      </c>
      <c r="S2917" s="1" t="s">
        <v>20773</v>
      </c>
      <c r="T2917" s="1" t="s">
        <v>20774</v>
      </c>
      <c r="U2917" s="1" t="s">
        <v>12023</v>
      </c>
      <c r="V2917" s="1" t="s">
        <v>2711</v>
      </c>
      <c r="W2917" s="1" t="s">
        <v>60</v>
      </c>
      <c r="X2917" t="str">
        <f t="shared" si="316"/>
        <v>Complete</v>
      </c>
      <c r="Y2917">
        <f>MAX(0,100-IF(G2917="Invalid",Config!$B$5,0)-IF(I2917="Invalid",Config!$B$6,0)-IF(X2917="Incomplete",Config!$B$7,0)-IF(AF2917="Yes",Config!$B$37,0))</f>
        <v>75</v>
      </c>
      <c r="Z2917" s="1">
        <f>IF(OR(TRIM(B2917)="",COUNTIF(Config!$B$15:$B$19,B2917)&gt;0),1,0)+IF(OR(TRIM(C2917)="",COUNTIF(Config!$B$15:$B$19,C2917)&gt;0),1,0)+IF(OR(TRIM(F2917)="",COUNTIF(Config!$B$15:$B$19,F2917)&gt;0),1,0)+IF(OR(TRIM(H2917)="",COUNTIF(Config!$B$15:$B$19,H2917)&gt;0),1,0)+IF(OR(TRIM(E2917)="",COUNTIF(Config!$B$15:$B$19,E2917)&gt;0),1,0)+IF(OR(TRIM(K2917)="",COUNTIF(Config!$B$15:$B$19,K2917)&gt;0),1,0)+IF(OR(TRIM(P2917)="",COUNTIF(Config!$B$15:$B$19,P2917)&gt;0),1,0)+IF(OR(TRIM(R2917)="",COUNTIF(Config!$B$15:$B$19,R2917)&gt;0),1,0)</f>
        <v>0</v>
      </c>
      <c r="AA2917" s="1" cm="1">
        <f t="array" ref="AA2917">SUMPRODUCT(LEN(H2917)-LEN(SUBSTITUTE(H2917,{"0";"1";"2";"3";"4";"5";"6";"7";"8";"9"},"")))</f>
        <v>11</v>
      </c>
      <c r="AC2917" t="str">
        <f t="shared" si="317"/>
        <v>Potential Duplicate</v>
      </c>
      <c r="AD2917">
        <f t="shared" si="318"/>
        <v>2</v>
      </c>
      <c r="AE2917">
        <f t="shared" si="319"/>
        <v>1</v>
      </c>
      <c r="AF2917" t="str">
        <f t="shared" si="320"/>
        <v>Yes</v>
      </c>
      <c r="AG2917">
        <f t="shared" ca="1" si="321"/>
        <v>332</v>
      </c>
      <c r="AH2917" t="str">
        <f ca="1">IF(OR(V2917="",AG2917=""),"Yes",IF(AG2917&gt;Config!$B$41,"Yes","No"))</f>
        <v>No</v>
      </c>
    </row>
    <row r="2918" spans="1:34" x14ac:dyDescent="0.25">
      <c r="A2918" s="1" t="s">
        <v>20775</v>
      </c>
      <c r="B2918" s="1" t="s">
        <v>995</v>
      </c>
      <c r="C2918" s="1" t="s">
        <v>659</v>
      </c>
      <c r="D2918" s="1" t="s">
        <v>20776</v>
      </c>
      <c r="E2918" s="1" t="s">
        <v>34425</v>
      </c>
      <c r="F2918" s="1" t="s">
        <v>20777</v>
      </c>
      <c r="G2918" t="str">
        <f t="shared" si="315"/>
        <v>Invalid</v>
      </c>
      <c r="H2918" s="1" t="s">
        <v>20778</v>
      </c>
      <c r="I2918" t="str" cm="1">
        <f t="array" ref="I2918">IF(OR(TRIM(H2918)="",ISNUMBER(SEARCH("#",H2918)),AA2918&lt;Config!$B$8,SUMPRODUCT(--ISNUMBER(SEARCH({"a";"b";"c";"d";"e";"f";"g";"h";"i";"j";"k";"l";"m";"n";"o";"p";"q";"r";"s";"t";"u";"v";"w";"x";"y";"z"},H2918)))&gt;0),"Invalid","Valid")</f>
        <v>Valid</v>
      </c>
      <c r="J2918" s="1" t="s">
        <v>20779</v>
      </c>
      <c r="K2918" s="1" t="s">
        <v>83</v>
      </c>
      <c r="L2918" s="1" t="s">
        <v>164</v>
      </c>
      <c r="M2918" s="1" t="s">
        <v>462</v>
      </c>
      <c r="N2918" s="1" t="s">
        <v>33819</v>
      </c>
      <c r="O2918" s="1" t="s">
        <v>69</v>
      </c>
      <c r="P2918" t="s">
        <v>53</v>
      </c>
      <c r="Q2918" s="1" t="s">
        <v>54</v>
      </c>
      <c r="R2918" s="1" t="s">
        <v>55</v>
      </c>
      <c r="S2918" s="1" t="s">
        <v>20780</v>
      </c>
      <c r="T2918" s="1" t="s">
        <v>20781</v>
      </c>
      <c r="U2918" s="1" t="s">
        <v>3602</v>
      </c>
      <c r="V2918" s="1" t="s">
        <v>1760</v>
      </c>
      <c r="W2918" s="1" t="s">
        <v>141</v>
      </c>
      <c r="X2918" t="str">
        <f t="shared" si="316"/>
        <v>Complete</v>
      </c>
      <c r="Y2918">
        <f>MAX(0,100-IF(G2918="Invalid",Config!$B$5,0)-IF(I2918="Invalid",Config!$B$6,0)-IF(X2918="Incomplete",Config!$B$7,0)-IF(AF2918="Yes",Config!$B$37,0))</f>
        <v>70</v>
      </c>
      <c r="Z2918" s="1">
        <f>IF(OR(TRIM(B2918)="",COUNTIF(Config!$B$15:$B$19,B2918)&gt;0),1,0)+IF(OR(TRIM(C2918)="",COUNTIF(Config!$B$15:$B$19,C2918)&gt;0),1,0)+IF(OR(TRIM(F2918)="",COUNTIF(Config!$B$15:$B$19,F2918)&gt;0),1,0)+IF(OR(TRIM(H2918)="",COUNTIF(Config!$B$15:$B$19,H2918)&gt;0),1,0)+IF(OR(TRIM(E2918)="",COUNTIF(Config!$B$15:$B$19,E2918)&gt;0),1,0)+IF(OR(TRIM(K2918)="",COUNTIF(Config!$B$15:$B$19,K2918)&gt;0),1,0)+IF(OR(TRIM(P2918)="",COUNTIF(Config!$B$15:$B$19,P2918)&gt;0),1,0)+IF(OR(TRIM(R2918)="",COUNTIF(Config!$B$15:$B$19,R2918)&gt;0),1,0)</f>
        <v>0</v>
      </c>
      <c r="AA2918" s="1" cm="1">
        <f t="array" ref="AA2918">SUMPRODUCT(LEN(H2918)-LEN(SUBSTITUTE(H2918,{"0";"1";"2";"3";"4";"5";"6";"7";"8";"9"},"")))</f>
        <v>12</v>
      </c>
      <c r="AC2918" t="str">
        <f t="shared" si="317"/>
        <v>Invalid Email</v>
      </c>
      <c r="AD2918">
        <f t="shared" si="318"/>
        <v>0</v>
      </c>
      <c r="AE2918">
        <f t="shared" si="319"/>
        <v>1</v>
      </c>
      <c r="AF2918" t="str">
        <f t="shared" si="320"/>
        <v>No</v>
      </c>
      <c r="AG2918">
        <f t="shared" ca="1" si="321"/>
        <v>263</v>
      </c>
      <c r="AH2918" t="str">
        <f ca="1">IF(OR(V2918="",AG2918=""),"Yes",IF(AG2918&gt;Config!$B$41,"Yes","No"))</f>
        <v>No</v>
      </c>
    </row>
    <row r="2919" spans="1:34" x14ac:dyDescent="0.25">
      <c r="A2919" s="1" t="s">
        <v>20782</v>
      </c>
      <c r="B2919" s="1" t="s">
        <v>1816</v>
      </c>
      <c r="C2919" s="1" t="s">
        <v>432</v>
      </c>
      <c r="D2919" s="1" t="s">
        <v>6530</v>
      </c>
      <c r="E2919" s="1" t="s">
        <v>633</v>
      </c>
      <c r="F2919" s="1" t="s">
        <v>20783</v>
      </c>
      <c r="G2919" t="str">
        <f t="shared" si="315"/>
        <v>Valid</v>
      </c>
      <c r="H2919" s="1" t="s">
        <v>20784</v>
      </c>
      <c r="I2919" t="str" cm="1">
        <f t="array" ref="I2919">IF(OR(TRIM(H2919)="",ISNUMBER(SEARCH("#",H2919)),AA2919&lt;Config!$B$8,SUMPRODUCT(--ISNUMBER(SEARCH({"a";"b";"c";"d";"e";"f";"g";"h";"i";"j";"k";"l";"m";"n";"o";"p";"q";"r";"s";"t";"u";"v";"w";"x";"y";"z"},H2919)))&gt;0),"Invalid","Valid")</f>
        <v>Valid</v>
      </c>
      <c r="J2919" s="1" t="s">
        <v>20785</v>
      </c>
      <c r="K2919" s="1" t="s">
        <v>264</v>
      </c>
      <c r="L2919" s="1" t="s">
        <v>265</v>
      </c>
      <c r="M2919" s="1" t="s">
        <v>50</v>
      </c>
      <c r="N2919" s="1" t="s">
        <v>68</v>
      </c>
      <c r="O2919" s="1" t="s">
        <v>266</v>
      </c>
      <c r="P2919" t="s">
        <v>53</v>
      </c>
      <c r="Q2919" s="1" t="s">
        <v>150</v>
      </c>
      <c r="R2919" s="1" t="s">
        <v>415</v>
      </c>
      <c r="S2919" s="1" t="s">
        <v>20786</v>
      </c>
      <c r="T2919" s="1" t="s">
        <v>20787</v>
      </c>
      <c r="U2919" s="1" t="s">
        <v>2023</v>
      </c>
      <c r="V2919" s="1" t="s">
        <v>140</v>
      </c>
      <c r="W2919" s="1" t="s">
        <v>384</v>
      </c>
      <c r="X2919" t="str">
        <f t="shared" si="316"/>
        <v>Complete</v>
      </c>
      <c r="Y2919">
        <f>MAX(0,100-IF(G2919="Invalid",Config!$B$5,0)-IF(I2919="Invalid",Config!$B$6,0)-IF(X2919="Incomplete",Config!$B$7,0)-IF(AF2919="Yes",Config!$B$37,0))</f>
        <v>100</v>
      </c>
      <c r="Z2919" s="1">
        <f>IF(OR(TRIM(B2919)="",COUNTIF(Config!$B$15:$B$19,B2919)&gt;0),1,0)+IF(OR(TRIM(C2919)="",COUNTIF(Config!$B$15:$B$19,C2919)&gt;0),1,0)+IF(OR(TRIM(F2919)="",COUNTIF(Config!$B$15:$B$19,F2919)&gt;0),1,0)+IF(OR(TRIM(H2919)="",COUNTIF(Config!$B$15:$B$19,H2919)&gt;0),1,0)+IF(OR(TRIM(E2919)="",COUNTIF(Config!$B$15:$B$19,E2919)&gt;0),1,0)+IF(OR(TRIM(K2919)="",COUNTIF(Config!$B$15:$B$19,K2919)&gt;0),1,0)+IF(OR(TRIM(P2919)="",COUNTIF(Config!$B$15:$B$19,P2919)&gt;0),1,0)+IF(OR(TRIM(R2919)="",COUNTIF(Config!$B$15:$B$19,R2919)&gt;0),1,0)</f>
        <v>0</v>
      </c>
      <c r="AA2919" s="1" cm="1">
        <f t="array" ref="AA2919">SUMPRODUCT(LEN(H2919)-LEN(SUBSTITUTE(H2919,{"0";"1";"2";"3";"4";"5";"6";"7";"8";"9"},"")))</f>
        <v>10</v>
      </c>
      <c r="AC2919" t="str">
        <f t="shared" si="317"/>
        <v/>
      </c>
      <c r="AD2919">
        <f t="shared" si="318"/>
        <v>1</v>
      </c>
      <c r="AE2919">
        <f t="shared" si="319"/>
        <v>1</v>
      </c>
      <c r="AF2919" t="str">
        <f t="shared" si="320"/>
        <v>No</v>
      </c>
      <c r="AG2919">
        <f t="shared" ca="1" si="321"/>
        <v>37</v>
      </c>
      <c r="AH2919" t="str">
        <f ca="1">IF(OR(V2919="",AG2919=""),"Yes",IF(AG2919&gt;Config!$B$41,"Yes","No"))</f>
        <v>No</v>
      </c>
    </row>
    <row r="2920" spans="1:34" x14ac:dyDescent="0.25">
      <c r="A2920" s="1" t="s">
        <v>20788</v>
      </c>
      <c r="B2920" s="1" t="s">
        <v>510</v>
      </c>
      <c r="C2920" s="1" t="s">
        <v>219</v>
      </c>
      <c r="D2920" s="1" t="s">
        <v>9452</v>
      </c>
      <c r="E2920" s="1" t="s">
        <v>458</v>
      </c>
      <c r="F2920" s="1" t="s">
        <v>14263</v>
      </c>
      <c r="G2920" t="str">
        <f t="shared" si="315"/>
        <v>Valid</v>
      </c>
      <c r="H2920" s="1" t="s">
        <v>14264</v>
      </c>
      <c r="I2920" t="str" cm="1">
        <f t="array" ref="I2920">IF(OR(TRIM(H2920)="",ISNUMBER(SEARCH("#",H2920)),AA2920&lt;Config!$B$8,SUMPRODUCT(--ISNUMBER(SEARCH({"a";"b";"c";"d";"e";"f";"g";"h";"i";"j";"k";"l";"m";"n";"o";"p";"q";"r";"s";"t";"u";"v";"w";"x";"y";"z"},H2920)))&gt;0),"Invalid","Valid")</f>
        <v>Valid</v>
      </c>
      <c r="J2920" s="1" t="s">
        <v>14265</v>
      </c>
      <c r="K2920" s="1" t="s">
        <v>264</v>
      </c>
      <c r="L2920" s="1" t="s">
        <v>450</v>
      </c>
      <c r="M2920" s="1" t="s">
        <v>85</v>
      </c>
      <c r="N2920" s="1" t="s">
        <v>358</v>
      </c>
      <c r="O2920" s="1" t="s">
        <v>52</v>
      </c>
      <c r="P2920" t="s">
        <v>87</v>
      </c>
      <c r="Q2920" s="1" t="s">
        <v>88</v>
      </c>
      <c r="R2920" s="1" t="s">
        <v>89</v>
      </c>
      <c r="S2920" s="1" t="s">
        <v>14091</v>
      </c>
      <c r="T2920" s="1" t="s">
        <v>14266</v>
      </c>
      <c r="U2920" s="1" t="s">
        <v>1229</v>
      </c>
      <c r="V2920" s="1" t="s">
        <v>140</v>
      </c>
      <c r="W2920" s="1" t="s">
        <v>293</v>
      </c>
      <c r="X2920" t="str">
        <f t="shared" si="316"/>
        <v>Complete</v>
      </c>
      <c r="Y2920">
        <f>MAX(0,100-IF(G2920="Invalid",Config!$B$5,0)-IF(I2920="Invalid",Config!$B$6,0)-IF(X2920="Incomplete",Config!$B$7,0)-IF(AF2920="Yes",Config!$B$37,0))</f>
        <v>75</v>
      </c>
      <c r="Z2920" s="1">
        <f>IF(OR(TRIM(B2920)="",COUNTIF(Config!$B$15:$B$19,B2920)&gt;0),1,0)+IF(OR(TRIM(C2920)="",COUNTIF(Config!$B$15:$B$19,C2920)&gt;0),1,0)+IF(OR(TRIM(F2920)="",COUNTIF(Config!$B$15:$B$19,F2920)&gt;0),1,0)+IF(OR(TRIM(H2920)="",COUNTIF(Config!$B$15:$B$19,H2920)&gt;0),1,0)+IF(OR(TRIM(E2920)="",COUNTIF(Config!$B$15:$B$19,E2920)&gt;0),1,0)+IF(OR(TRIM(K2920)="",COUNTIF(Config!$B$15:$B$19,K2920)&gt;0),1,0)+IF(OR(TRIM(P2920)="",COUNTIF(Config!$B$15:$B$19,P2920)&gt;0),1,0)+IF(OR(TRIM(R2920)="",COUNTIF(Config!$B$15:$B$19,R2920)&gt;0),1,0)</f>
        <v>0</v>
      </c>
      <c r="AA2920" s="1" cm="1">
        <f t="array" ref="AA2920">SUMPRODUCT(LEN(H2920)-LEN(SUBSTITUTE(H2920,{"0";"1";"2";"3";"4";"5";"6";"7";"8";"9"},"")))</f>
        <v>11</v>
      </c>
      <c r="AC2920" t="str">
        <f t="shared" si="317"/>
        <v>Potential Duplicate</v>
      </c>
      <c r="AD2920">
        <f t="shared" si="318"/>
        <v>2</v>
      </c>
      <c r="AE2920">
        <f t="shared" si="319"/>
        <v>2</v>
      </c>
      <c r="AF2920" t="str">
        <f t="shared" si="320"/>
        <v>Yes</v>
      </c>
      <c r="AG2920">
        <f t="shared" ca="1" si="321"/>
        <v>37</v>
      </c>
      <c r="AH2920" t="str">
        <f ca="1">IF(OR(V2920="",AG2920=""),"Yes",IF(AG2920&gt;Config!$B$41,"Yes","No"))</f>
        <v>No</v>
      </c>
    </row>
    <row r="2921" spans="1:34" x14ac:dyDescent="0.25">
      <c r="A2921" s="1" t="s">
        <v>20789</v>
      </c>
      <c r="B2921" s="1" t="s">
        <v>336</v>
      </c>
      <c r="C2921" s="1" t="s">
        <v>33815</v>
      </c>
      <c r="D2921" s="1" t="s">
        <v>336</v>
      </c>
      <c r="E2921" s="1" t="s">
        <v>34013</v>
      </c>
      <c r="F2921" s="1" t="s">
        <v>20790</v>
      </c>
      <c r="G2921" t="str">
        <f t="shared" si="315"/>
        <v>Valid</v>
      </c>
      <c r="H2921" s="1" t="s">
        <v>20791</v>
      </c>
      <c r="I2921" t="str" cm="1">
        <f t="array" ref="I2921">IF(OR(TRIM(H2921)="",ISNUMBER(SEARCH("#",H2921)),AA2921&lt;Config!$B$8,SUMPRODUCT(--ISNUMBER(SEARCH({"a";"b";"c";"d";"e";"f";"g";"h";"i";"j";"k";"l";"m";"n";"o";"p";"q";"r";"s";"t";"u";"v";"w";"x";"y";"z"},H2921)))&gt;0),"Invalid","Valid")</f>
        <v>Valid</v>
      </c>
      <c r="J2921" s="1" t="s">
        <v>20792</v>
      </c>
      <c r="K2921" s="1" t="s">
        <v>195</v>
      </c>
      <c r="L2921" s="1" t="s">
        <v>29</v>
      </c>
      <c r="M2921" s="1" t="s">
        <v>251</v>
      </c>
      <c r="N2921" s="1" t="s">
        <v>33819</v>
      </c>
      <c r="O2921" s="1" t="s">
        <v>180</v>
      </c>
      <c r="P2921" t="s">
        <v>53</v>
      </c>
      <c r="Q2921" s="1" t="s">
        <v>54</v>
      </c>
      <c r="R2921" s="1" t="s">
        <v>197</v>
      </c>
      <c r="S2921" s="1" t="s">
        <v>10297</v>
      </c>
      <c r="T2921" s="1" t="s">
        <v>20793</v>
      </c>
      <c r="U2921" s="1" t="s">
        <v>20794</v>
      </c>
      <c r="V2921" s="1" t="s">
        <v>140</v>
      </c>
      <c r="W2921" s="1" t="s">
        <v>186</v>
      </c>
      <c r="X2921" t="str">
        <f t="shared" si="316"/>
        <v>Incomplete</v>
      </c>
      <c r="Y2921">
        <f>MAX(0,100-IF(G2921="Invalid",Config!$B$5,0)-IF(I2921="Invalid",Config!$B$6,0)-IF(X2921="Incomplete",Config!$B$7,0)-IF(AF2921="Yes",Config!$B$37,0))</f>
        <v>60</v>
      </c>
      <c r="Z2921" s="1">
        <f>IF(OR(TRIM(B2921)="",COUNTIF(Config!$B$15:$B$19,B2921)&gt;0),1,0)+IF(OR(TRIM(C2921)="",COUNTIF(Config!$B$15:$B$19,C2921)&gt;0),1,0)+IF(OR(TRIM(F2921)="",COUNTIF(Config!$B$15:$B$19,F2921)&gt;0),1,0)+IF(OR(TRIM(H2921)="",COUNTIF(Config!$B$15:$B$19,H2921)&gt;0),1,0)+IF(OR(TRIM(E2921)="",COUNTIF(Config!$B$15:$B$19,E2921)&gt;0),1,0)+IF(OR(TRIM(K2921)="",COUNTIF(Config!$B$15:$B$19,K2921)&gt;0),1,0)+IF(OR(TRIM(P2921)="",COUNTIF(Config!$B$15:$B$19,P2921)&gt;0),1,0)+IF(OR(TRIM(R2921)="",COUNTIF(Config!$B$15:$B$19,R2921)&gt;0),1,0)</f>
        <v>1</v>
      </c>
      <c r="AA2921" s="1" cm="1">
        <f t="array" ref="AA2921">SUMPRODUCT(LEN(H2921)-LEN(SUBSTITUTE(H2921,{"0";"1";"2";"3";"4";"5";"6";"7";"8";"9"},"")))</f>
        <v>12</v>
      </c>
      <c r="AC2921" t="str">
        <f t="shared" si="317"/>
        <v>Incomplete Profile</v>
      </c>
      <c r="AD2921">
        <f t="shared" si="318"/>
        <v>1</v>
      </c>
      <c r="AE2921">
        <f t="shared" si="319"/>
        <v>1</v>
      </c>
      <c r="AF2921" t="str">
        <f t="shared" si="320"/>
        <v>No</v>
      </c>
      <c r="AG2921">
        <f t="shared" ca="1" si="321"/>
        <v>37</v>
      </c>
      <c r="AH2921" t="str">
        <f ca="1">IF(OR(V2921="",AG2921=""),"Yes",IF(AG2921&gt;Config!$B$41,"Yes","No"))</f>
        <v>No</v>
      </c>
    </row>
    <row r="2922" spans="1:34" x14ac:dyDescent="0.25">
      <c r="A2922" s="1" t="s">
        <v>20795</v>
      </c>
      <c r="B2922" s="1" t="s">
        <v>774</v>
      </c>
      <c r="C2922" s="1" t="s">
        <v>792</v>
      </c>
      <c r="D2922" s="1" t="s">
        <v>793</v>
      </c>
      <c r="E2922" s="1" t="s">
        <v>33829</v>
      </c>
      <c r="F2922" s="1" t="s">
        <v>20796</v>
      </c>
      <c r="G2922" t="str">
        <f t="shared" si="315"/>
        <v>Valid</v>
      </c>
      <c r="H2922" s="1" t="s">
        <v>20797</v>
      </c>
      <c r="I2922" t="str" cm="1">
        <f t="array" ref="I2922">IF(OR(TRIM(H2922)="",ISNUMBER(SEARCH("#",H2922)),AA2922&lt;Config!$B$8,SUMPRODUCT(--ISNUMBER(SEARCH({"a";"b";"c";"d";"e";"f";"g";"h";"i";"j";"k";"l";"m";"n";"o";"p";"q";"r";"s";"t";"u";"v";"w";"x";"y";"z"},H2922)))&gt;0),"Invalid","Valid")</f>
        <v>Valid</v>
      </c>
      <c r="J2922" s="1" t="s">
        <v>20798</v>
      </c>
      <c r="K2922" s="1" t="s">
        <v>210</v>
      </c>
      <c r="L2922" s="1" t="s">
        <v>134</v>
      </c>
      <c r="M2922" s="1" t="s">
        <v>135</v>
      </c>
      <c r="N2922" s="1" t="s">
        <v>358</v>
      </c>
      <c r="O2922" s="1" t="s">
        <v>52</v>
      </c>
      <c r="P2922" t="s">
        <v>53</v>
      </c>
      <c r="Q2922" s="1" t="s">
        <v>54</v>
      </c>
      <c r="R2922" s="1" t="s">
        <v>150</v>
      </c>
      <c r="S2922" s="1" t="s">
        <v>20799</v>
      </c>
      <c r="T2922" s="1" t="s">
        <v>20800</v>
      </c>
      <c r="U2922" s="1" t="s">
        <v>4058</v>
      </c>
      <c r="V2922" s="1" t="s">
        <v>965</v>
      </c>
      <c r="W2922" s="1" t="s">
        <v>75</v>
      </c>
      <c r="X2922" t="str">
        <f t="shared" si="316"/>
        <v>Incomplete</v>
      </c>
      <c r="Y2922">
        <f>MAX(0,100-IF(G2922="Invalid",Config!$B$5,0)-IF(I2922="Invalid",Config!$B$6,0)-IF(X2922="Incomplete",Config!$B$7,0)-IF(AF2922="Yes",Config!$B$37,0))</f>
        <v>60</v>
      </c>
      <c r="Z2922" s="1">
        <f>IF(OR(TRIM(B2922)="",COUNTIF(Config!$B$15:$B$19,B2922)&gt;0),1,0)+IF(OR(TRIM(C2922)="",COUNTIF(Config!$B$15:$B$19,C2922)&gt;0),1,0)+IF(OR(TRIM(F2922)="",COUNTIF(Config!$B$15:$B$19,F2922)&gt;0),1,0)+IF(OR(TRIM(H2922)="",COUNTIF(Config!$B$15:$B$19,H2922)&gt;0),1,0)+IF(OR(TRIM(E2922)="",COUNTIF(Config!$B$15:$B$19,E2922)&gt;0),1,0)+IF(OR(TRIM(K2922)="",COUNTIF(Config!$B$15:$B$19,K2922)&gt;0),1,0)+IF(OR(TRIM(P2922)="",COUNTIF(Config!$B$15:$B$19,P2922)&gt;0),1,0)+IF(OR(TRIM(R2922)="",COUNTIF(Config!$B$15:$B$19,R2922)&gt;0),1,0)</f>
        <v>1</v>
      </c>
      <c r="AA2922" s="1" cm="1">
        <f t="array" ref="AA2922">SUMPRODUCT(LEN(H2922)-LEN(SUBSTITUTE(H2922,{"0";"1";"2";"3";"4";"5";"6";"7";"8";"9"},"")))</f>
        <v>10</v>
      </c>
      <c r="AC2922" t="str">
        <f t="shared" si="317"/>
        <v>Incomplete Profile</v>
      </c>
      <c r="AD2922">
        <f t="shared" si="318"/>
        <v>1</v>
      </c>
      <c r="AE2922">
        <f t="shared" si="319"/>
        <v>1</v>
      </c>
      <c r="AF2922" t="str">
        <f t="shared" si="320"/>
        <v>No</v>
      </c>
      <c r="AG2922">
        <f t="shared" ca="1" si="321"/>
        <v>238</v>
      </c>
      <c r="AH2922" t="str">
        <f ca="1">IF(OR(V2922="",AG2922=""),"Yes",IF(AG2922&gt;Config!$B$41,"Yes","No"))</f>
        <v>No</v>
      </c>
    </row>
    <row r="2923" spans="1:34" x14ac:dyDescent="0.25">
      <c r="A2923" s="1" t="s">
        <v>20801</v>
      </c>
      <c r="B2923" s="1" t="s">
        <v>2392</v>
      </c>
      <c r="C2923" s="1" t="s">
        <v>828</v>
      </c>
      <c r="D2923" s="1" t="s">
        <v>20802</v>
      </c>
      <c r="E2923" s="1" t="s">
        <v>35229</v>
      </c>
      <c r="F2923" s="1" t="s">
        <v>20803</v>
      </c>
      <c r="G2923" t="str">
        <f t="shared" si="315"/>
        <v>Valid</v>
      </c>
      <c r="H2923" s="1" t="s">
        <v>20804</v>
      </c>
      <c r="I2923" t="str" cm="1">
        <f t="array" ref="I2923">IF(OR(TRIM(H2923)="",ISNUMBER(SEARCH("#",H2923)),AA2923&lt;Config!$B$8,SUMPRODUCT(--ISNUMBER(SEARCH({"a";"b";"c";"d";"e";"f";"g";"h";"i";"j";"k";"l";"m";"n";"o";"p";"q";"r";"s";"t";"u";"v";"w";"x";"y";"z"},H2923)))&gt;0),"Invalid","Valid")</f>
        <v>Valid</v>
      </c>
      <c r="J2923" s="1" t="s">
        <v>20805</v>
      </c>
      <c r="K2923" s="1" t="s">
        <v>866</v>
      </c>
      <c r="L2923" s="1" t="s">
        <v>164</v>
      </c>
      <c r="M2923" s="1" t="s">
        <v>391</v>
      </c>
      <c r="N2923" s="1" t="s">
        <v>358</v>
      </c>
      <c r="O2923" s="1" t="s">
        <v>69</v>
      </c>
      <c r="P2923" t="s">
        <v>53</v>
      </c>
      <c r="Q2923" s="1" t="s">
        <v>150</v>
      </c>
      <c r="R2923" s="1" t="s">
        <v>55</v>
      </c>
      <c r="S2923" s="1" t="s">
        <v>20806</v>
      </c>
      <c r="T2923" s="1" t="s">
        <v>20807</v>
      </c>
      <c r="U2923" s="1" t="s">
        <v>14384</v>
      </c>
      <c r="V2923" s="1" t="s">
        <v>895</v>
      </c>
      <c r="W2923" s="1" t="s">
        <v>202</v>
      </c>
      <c r="X2923" t="str">
        <f t="shared" si="316"/>
        <v>Complete</v>
      </c>
      <c r="Y2923">
        <f>MAX(0,100-IF(G2923="Invalid",Config!$B$5,0)-IF(I2923="Invalid",Config!$B$6,0)-IF(X2923="Incomplete",Config!$B$7,0)-IF(AF2923="Yes",Config!$B$37,0))</f>
        <v>100</v>
      </c>
      <c r="Z2923" s="1">
        <f>IF(OR(TRIM(B2923)="",COUNTIF(Config!$B$15:$B$19,B2923)&gt;0),1,0)+IF(OR(TRIM(C2923)="",COUNTIF(Config!$B$15:$B$19,C2923)&gt;0),1,0)+IF(OR(TRIM(F2923)="",COUNTIF(Config!$B$15:$B$19,F2923)&gt;0),1,0)+IF(OR(TRIM(H2923)="",COUNTIF(Config!$B$15:$B$19,H2923)&gt;0),1,0)+IF(OR(TRIM(E2923)="",COUNTIF(Config!$B$15:$B$19,E2923)&gt;0),1,0)+IF(OR(TRIM(K2923)="",COUNTIF(Config!$B$15:$B$19,K2923)&gt;0),1,0)+IF(OR(TRIM(P2923)="",COUNTIF(Config!$B$15:$B$19,P2923)&gt;0),1,0)+IF(OR(TRIM(R2923)="",COUNTIF(Config!$B$15:$B$19,R2923)&gt;0),1,0)</f>
        <v>0</v>
      </c>
      <c r="AA2923" s="1" cm="1">
        <f t="array" ref="AA2923">SUMPRODUCT(LEN(H2923)-LEN(SUBSTITUTE(H2923,{"0";"1";"2";"3";"4";"5";"6";"7";"8";"9"},"")))</f>
        <v>10</v>
      </c>
      <c r="AC2923" t="str">
        <f t="shared" si="317"/>
        <v/>
      </c>
      <c r="AD2923">
        <f t="shared" si="318"/>
        <v>1</v>
      </c>
      <c r="AE2923">
        <f t="shared" si="319"/>
        <v>1</v>
      </c>
      <c r="AF2923" t="str">
        <f t="shared" si="320"/>
        <v>No</v>
      </c>
      <c r="AG2923">
        <f t="shared" ca="1" si="321"/>
        <v>323</v>
      </c>
      <c r="AH2923" t="str">
        <f ca="1">IF(OR(V2923="",AG2923=""),"Yes",IF(AG2923&gt;Config!$B$41,"Yes","No"))</f>
        <v>No</v>
      </c>
    </row>
    <row r="2924" spans="1:34" x14ac:dyDescent="0.25">
      <c r="A2924" s="1" t="s">
        <v>20808</v>
      </c>
      <c r="B2924" s="1" t="s">
        <v>272</v>
      </c>
      <c r="C2924" s="1" t="s">
        <v>1389</v>
      </c>
      <c r="D2924" s="1" t="s">
        <v>29737</v>
      </c>
      <c r="E2924" s="1" t="s">
        <v>283</v>
      </c>
      <c r="F2924" s="1" t="s">
        <v>20809</v>
      </c>
      <c r="G2924" t="str">
        <f t="shared" si="315"/>
        <v>Valid</v>
      </c>
      <c r="H2924" s="1" t="s">
        <v>20810</v>
      </c>
      <c r="I2924" t="str" cm="1">
        <f t="array" ref="I2924">IF(OR(TRIM(H2924)="",ISNUMBER(SEARCH("#",H2924)),AA2924&lt;Config!$B$8,SUMPRODUCT(--ISNUMBER(SEARCH({"a";"b";"c";"d";"e";"f";"g";"h";"i";"j";"k";"l";"m";"n";"o";"p";"q";"r";"s";"t";"u";"v";"w";"x";"y";"z"},H2924)))&gt;0),"Invalid","Valid")</f>
        <v>Valid</v>
      </c>
      <c r="J2924" s="1" t="s">
        <v>20811</v>
      </c>
      <c r="K2924" s="1" t="s">
        <v>504</v>
      </c>
      <c r="L2924" s="1" t="s">
        <v>49</v>
      </c>
      <c r="M2924" s="1" t="s">
        <v>33825</v>
      </c>
      <c r="N2924" s="1" t="s">
        <v>68</v>
      </c>
      <c r="O2924" s="1" t="s">
        <v>69</v>
      </c>
      <c r="P2924" t="s">
        <v>53</v>
      </c>
      <c r="Q2924" s="1" t="s">
        <v>54</v>
      </c>
      <c r="R2924" s="1" t="s">
        <v>415</v>
      </c>
      <c r="S2924" s="1" t="s">
        <v>20812</v>
      </c>
      <c r="T2924" s="1" t="s">
        <v>20813</v>
      </c>
      <c r="U2924" s="1" t="s">
        <v>20814</v>
      </c>
      <c r="V2924" s="1" t="s">
        <v>2381</v>
      </c>
      <c r="W2924" s="1" t="s">
        <v>293</v>
      </c>
      <c r="X2924" t="str">
        <f t="shared" si="316"/>
        <v>Complete</v>
      </c>
      <c r="Y2924">
        <f>MAX(0,100-IF(G2924="Invalid",Config!$B$5,0)-IF(I2924="Invalid",Config!$B$6,0)-IF(X2924="Incomplete",Config!$B$7,0)-IF(AF2924="Yes",Config!$B$37,0))</f>
        <v>100</v>
      </c>
      <c r="Z2924" s="1">
        <f>IF(OR(TRIM(B2924)="",COUNTIF(Config!$B$15:$B$19,B2924)&gt;0),1,0)+IF(OR(TRIM(C2924)="",COUNTIF(Config!$B$15:$B$19,C2924)&gt;0),1,0)+IF(OR(TRIM(F2924)="",COUNTIF(Config!$B$15:$B$19,F2924)&gt;0),1,0)+IF(OR(TRIM(H2924)="",COUNTIF(Config!$B$15:$B$19,H2924)&gt;0),1,0)+IF(OR(TRIM(E2924)="",COUNTIF(Config!$B$15:$B$19,E2924)&gt;0),1,0)+IF(OR(TRIM(K2924)="",COUNTIF(Config!$B$15:$B$19,K2924)&gt;0),1,0)+IF(OR(TRIM(P2924)="",COUNTIF(Config!$B$15:$B$19,P2924)&gt;0),1,0)+IF(OR(TRIM(R2924)="",COUNTIF(Config!$B$15:$B$19,R2924)&gt;0),1,0)</f>
        <v>0</v>
      </c>
      <c r="AA2924" s="1" cm="1">
        <f t="array" ref="AA2924">SUMPRODUCT(LEN(H2924)-LEN(SUBSTITUTE(H2924,{"0";"1";"2";"3";"4";"5";"6";"7";"8";"9"},"")))</f>
        <v>12</v>
      </c>
      <c r="AC2924" t="str">
        <f t="shared" si="317"/>
        <v/>
      </c>
      <c r="AD2924">
        <f t="shared" si="318"/>
        <v>1</v>
      </c>
      <c r="AE2924">
        <f t="shared" si="319"/>
        <v>1</v>
      </c>
      <c r="AF2924" t="str">
        <f t="shared" si="320"/>
        <v>No</v>
      </c>
      <c r="AG2924">
        <f t="shared" ca="1" si="321"/>
        <v>195</v>
      </c>
      <c r="AH2924" t="str">
        <f ca="1">IF(OR(V2924="",AG2924=""),"Yes",IF(AG2924&gt;Config!$B$41,"Yes","No"))</f>
        <v>No</v>
      </c>
    </row>
    <row r="2925" spans="1:34" x14ac:dyDescent="0.25">
      <c r="A2925" s="1" t="s">
        <v>20815</v>
      </c>
      <c r="B2925" s="1" t="s">
        <v>444</v>
      </c>
      <c r="C2925" s="1" t="s">
        <v>598</v>
      </c>
      <c r="D2925" s="1" t="s">
        <v>10428</v>
      </c>
      <c r="E2925" s="1" t="s">
        <v>35230</v>
      </c>
      <c r="F2925" s="1" t="s">
        <v>20816</v>
      </c>
      <c r="G2925" t="str">
        <f t="shared" si="315"/>
        <v>Valid</v>
      </c>
      <c r="H2925" s="1" t="s">
        <v>20817</v>
      </c>
      <c r="I2925" t="str" cm="1">
        <f t="array" ref="I2925">IF(OR(TRIM(H2925)="",ISNUMBER(SEARCH("#",H2925)),AA2925&lt;Config!$B$8,SUMPRODUCT(--ISNUMBER(SEARCH({"a";"b";"c";"d";"e";"f";"g";"h";"i";"j";"k";"l";"m";"n";"o";"p";"q";"r";"s";"t";"u";"v";"w";"x";"y";"z"},H2925)))&gt;0),"Invalid","Valid")</f>
        <v>Valid</v>
      </c>
      <c r="J2925" s="1" t="s">
        <v>20818</v>
      </c>
      <c r="K2925" s="1" t="s">
        <v>250</v>
      </c>
      <c r="L2925" s="1" t="s">
        <v>67</v>
      </c>
      <c r="M2925" s="1" t="s">
        <v>343</v>
      </c>
      <c r="N2925" s="1" t="s">
        <v>224</v>
      </c>
      <c r="O2925" s="1" t="s">
        <v>196</v>
      </c>
      <c r="P2925" t="s">
        <v>590</v>
      </c>
      <c r="Q2925" s="1" t="s">
        <v>844</v>
      </c>
      <c r="R2925" s="1" t="s">
        <v>592</v>
      </c>
      <c r="S2925" s="1" t="s">
        <v>6737</v>
      </c>
      <c r="T2925" s="1" t="s">
        <v>20819</v>
      </c>
      <c r="U2925" s="1" t="s">
        <v>20820</v>
      </c>
      <c r="V2925" s="1" t="s">
        <v>11843</v>
      </c>
      <c r="W2925" s="1" t="s">
        <v>33823</v>
      </c>
      <c r="X2925" t="str">
        <f t="shared" si="316"/>
        <v>Complete</v>
      </c>
      <c r="Y2925">
        <f>MAX(0,100-IF(G2925="Invalid",Config!$B$5,0)-IF(I2925="Invalid",Config!$B$6,0)-IF(X2925="Incomplete",Config!$B$7,0)-IF(AF2925="Yes",Config!$B$37,0))</f>
        <v>100</v>
      </c>
      <c r="Z2925" s="1">
        <f>IF(OR(TRIM(B2925)="",COUNTIF(Config!$B$15:$B$19,B2925)&gt;0),1,0)+IF(OR(TRIM(C2925)="",COUNTIF(Config!$B$15:$B$19,C2925)&gt;0),1,0)+IF(OR(TRIM(F2925)="",COUNTIF(Config!$B$15:$B$19,F2925)&gt;0),1,0)+IF(OR(TRIM(H2925)="",COUNTIF(Config!$B$15:$B$19,H2925)&gt;0),1,0)+IF(OR(TRIM(E2925)="",COUNTIF(Config!$B$15:$B$19,E2925)&gt;0),1,0)+IF(OR(TRIM(K2925)="",COUNTIF(Config!$B$15:$B$19,K2925)&gt;0),1,0)+IF(OR(TRIM(P2925)="",COUNTIF(Config!$B$15:$B$19,P2925)&gt;0),1,0)+IF(OR(TRIM(R2925)="",COUNTIF(Config!$B$15:$B$19,R2925)&gt;0),1,0)</f>
        <v>0</v>
      </c>
      <c r="AA2925" s="1" cm="1">
        <f t="array" ref="AA2925">SUMPRODUCT(LEN(H2925)-LEN(SUBSTITUTE(H2925,{"0";"1";"2";"3";"4";"5";"6";"7";"8";"9"},"")))</f>
        <v>12</v>
      </c>
      <c r="AC2925" t="str">
        <f t="shared" si="317"/>
        <v/>
      </c>
      <c r="AD2925">
        <f t="shared" si="318"/>
        <v>1</v>
      </c>
      <c r="AE2925">
        <f t="shared" si="319"/>
        <v>1</v>
      </c>
      <c r="AF2925" t="str">
        <f t="shared" si="320"/>
        <v>No</v>
      </c>
      <c r="AG2925">
        <f t="shared" ca="1" si="321"/>
        <v>43</v>
      </c>
      <c r="AH2925" t="str">
        <f ca="1">IF(OR(V2925="",AG2925=""),"Yes",IF(AG2925&gt;Config!$B$41,"Yes","No"))</f>
        <v>No</v>
      </c>
    </row>
    <row r="2926" spans="1:34" x14ac:dyDescent="0.25">
      <c r="A2926" s="1" t="s">
        <v>20821</v>
      </c>
      <c r="B2926" s="1" t="s">
        <v>851</v>
      </c>
      <c r="C2926" s="1" t="s">
        <v>78</v>
      </c>
      <c r="D2926" s="1" t="s">
        <v>20822</v>
      </c>
      <c r="E2926" s="1" t="s">
        <v>34016</v>
      </c>
      <c r="F2926" s="1" t="s">
        <v>20823</v>
      </c>
      <c r="G2926" t="str">
        <f t="shared" si="315"/>
        <v>Valid</v>
      </c>
      <c r="H2926" s="1" t="s">
        <v>20824</v>
      </c>
      <c r="I2926" t="str" cm="1">
        <f t="array" ref="I2926">IF(OR(TRIM(H2926)="",ISNUMBER(SEARCH("#",H2926)),AA2926&lt;Config!$B$8,SUMPRODUCT(--ISNUMBER(SEARCH({"a";"b";"c";"d";"e";"f";"g";"h";"i";"j";"k";"l";"m";"n";"o";"p";"q";"r";"s";"t";"u";"v";"w";"x";"y";"z"},H2926)))&gt;0),"Invalid","Valid")</f>
        <v>Valid</v>
      </c>
      <c r="J2926" s="1" t="s">
        <v>20825</v>
      </c>
      <c r="K2926" s="1" t="s">
        <v>117</v>
      </c>
      <c r="L2926" s="1" t="s">
        <v>102</v>
      </c>
      <c r="M2926" s="1" t="s">
        <v>235</v>
      </c>
      <c r="N2926" s="1" t="s">
        <v>224</v>
      </c>
      <c r="O2926" s="1" t="s">
        <v>180</v>
      </c>
      <c r="P2926" t="s">
        <v>53</v>
      </c>
      <c r="Q2926" s="1" t="s">
        <v>54</v>
      </c>
      <c r="R2926" s="1" t="s">
        <v>70</v>
      </c>
      <c r="S2926" s="1" t="s">
        <v>20826</v>
      </c>
      <c r="T2926" s="1" t="s">
        <v>20827</v>
      </c>
      <c r="U2926" s="1" t="s">
        <v>3852</v>
      </c>
      <c r="V2926" s="1" t="s">
        <v>2364</v>
      </c>
      <c r="W2926" s="1" t="s">
        <v>75</v>
      </c>
      <c r="X2926" t="str">
        <f t="shared" si="316"/>
        <v>Complete</v>
      </c>
      <c r="Y2926">
        <f>MAX(0,100-IF(G2926="Invalid",Config!$B$5,0)-IF(I2926="Invalid",Config!$B$6,0)-IF(X2926="Incomplete",Config!$B$7,0)-IF(AF2926="Yes",Config!$B$37,0))</f>
        <v>100</v>
      </c>
      <c r="Z2926" s="1">
        <f>IF(OR(TRIM(B2926)="",COUNTIF(Config!$B$15:$B$19,B2926)&gt;0),1,0)+IF(OR(TRIM(C2926)="",COUNTIF(Config!$B$15:$B$19,C2926)&gt;0),1,0)+IF(OR(TRIM(F2926)="",COUNTIF(Config!$B$15:$B$19,F2926)&gt;0),1,0)+IF(OR(TRIM(H2926)="",COUNTIF(Config!$B$15:$B$19,H2926)&gt;0),1,0)+IF(OR(TRIM(E2926)="",COUNTIF(Config!$B$15:$B$19,E2926)&gt;0),1,0)+IF(OR(TRIM(K2926)="",COUNTIF(Config!$B$15:$B$19,K2926)&gt;0),1,0)+IF(OR(TRIM(P2926)="",COUNTIF(Config!$B$15:$B$19,P2926)&gt;0),1,0)+IF(OR(TRIM(R2926)="",COUNTIF(Config!$B$15:$B$19,R2926)&gt;0),1,0)</f>
        <v>0</v>
      </c>
      <c r="AA2926" s="1" cm="1">
        <f t="array" ref="AA2926">SUMPRODUCT(LEN(H2926)-LEN(SUBSTITUTE(H2926,{"0";"1";"2";"3";"4";"5";"6";"7";"8";"9"},"")))</f>
        <v>12</v>
      </c>
      <c r="AC2926" t="str">
        <f t="shared" si="317"/>
        <v/>
      </c>
      <c r="AD2926">
        <f t="shared" si="318"/>
        <v>1</v>
      </c>
      <c r="AE2926">
        <f t="shared" si="319"/>
        <v>1</v>
      </c>
      <c r="AF2926" t="str">
        <f t="shared" si="320"/>
        <v>No</v>
      </c>
      <c r="AG2926">
        <f t="shared" ca="1" si="321"/>
        <v>397</v>
      </c>
      <c r="AH2926" t="str">
        <f ca="1">IF(OR(V2926="",AG2926=""),"Yes",IF(AG2926&gt;Config!$B$41,"Yes","No"))</f>
        <v>Yes</v>
      </c>
    </row>
    <row r="2927" spans="1:34" x14ac:dyDescent="0.25">
      <c r="A2927" s="1" t="s">
        <v>20828</v>
      </c>
      <c r="B2927" s="1" t="s">
        <v>397</v>
      </c>
      <c r="C2927" s="1" t="s">
        <v>1496</v>
      </c>
      <c r="D2927" s="1" t="s">
        <v>20829</v>
      </c>
      <c r="E2927" s="1" t="s">
        <v>35231</v>
      </c>
      <c r="F2927" s="1" t="s">
        <v>20830</v>
      </c>
      <c r="G2927" t="str">
        <f t="shared" si="315"/>
        <v>Invalid</v>
      </c>
      <c r="H2927" s="1" t="s">
        <v>20831</v>
      </c>
      <c r="I2927" t="str" cm="1">
        <f t="array" ref="I2927">IF(OR(TRIM(H2927)="",ISNUMBER(SEARCH("#",H2927)),AA2927&lt;Config!$B$8,SUMPRODUCT(--ISNUMBER(SEARCH({"a";"b";"c";"d";"e";"f";"g";"h";"i";"j";"k";"l";"m";"n";"o";"p";"q";"r";"s";"t";"u";"v";"w";"x";"y";"z"},H2927)))&gt;0),"Invalid","Valid")</f>
        <v>Valid</v>
      </c>
      <c r="J2927" s="1" t="s">
        <v>20832</v>
      </c>
      <c r="K2927" s="1" t="s">
        <v>1001</v>
      </c>
      <c r="L2927" s="1" t="s">
        <v>164</v>
      </c>
      <c r="M2927" s="1" t="s">
        <v>517</v>
      </c>
      <c r="N2927" s="1" t="s">
        <v>224</v>
      </c>
      <c r="O2927" s="1" t="s">
        <v>149</v>
      </c>
      <c r="P2927" t="s">
        <v>87</v>
      </c>
      <c r="Q2927" s="1" t="s">
        <v>88</v>
      </c>
      <c r="R2927" s="1" t="s">
        <v>550</v>
      </c>
      <c r="S2927" s="1" t="s">
        <v>19805</v>
      </c>
      <c r="T2927" s="1" t="s">
        <v>20833</v>
      </c>
      <c r="U2927" s="1" t="s">
        <v>3142</v>
      </c>
      <c r="V2927" s="1" t="s">
        <v>2157</v>
      </c>
      <c r="W2927" s="1" t="s">
        <v>94</v>
      </c>
      <c r="X2927" t="str">
        <f t="shared" si="316"/>
        <v>Complete</v>
      </c>
      <c r="Y2927">
        <f>MAX(0,100-IF(G2927="Invalid",Config!$B$5,0)-IF(I2927="Invalid",Config!$B$6,0)-IF(X2927="Incomplete",Config!$B$7,0)-IF(AF2927="Yes",Config!$B$37,0))</f>
        <v>70</v>
      </c>
      <c r="Z2927" s="1">
        <f>IF(OR(TRIM(B2927)="",COUNTIF(Config!$B$15:$B$19,B2927)&gt;0),1,0)+IF(OR(TRIM(C2927)="",COUNTIF(Config!$B$15:$B$19,C2927)&gt;0),1,0)+IF(OR(TRIM(F2927)="",COUNTIF(Config!$B$15:$B$19,F2927)&gt;0),1,0)+IF(OR(TRIM(H2927)="",COUNTIF(Config!$B$15:$B$19,H2927)&gt;0),1,0)+IF(OR(TRIM(E2927)="",COUNTIF(Config!$B$15:$B$19,E2927)&gt;0),1,0)+IF(OR(TRIM(K2927)="",COUNTIF(Config!$B$15:$B$19,K2927)&gt;0),1,0)+IF(OR(TRIM(P2927)="",COUNTIF(Config!$B$15:$B$19,P2927)&gt;0),1,0)+IF(OR(TRIM(R2927)="",COUNTIF(Config!$B$15:$B$19,R2927)&gt;0),1,0)</f>
        <v>0</v>
      </c>
      <c r="AA2927" s="1" cm="1">
        <f t="array" ref="AA2927">SUMPRODUCT(LEN(H2927)-LEN(SUBSTITUTE(H2927,{"0";"1";"2";"3";"4";"5";"6";"7";"8";"9"},"")))</f>
        <v>10</v>
      </c>
      <c r="AC2927" t="str">
        <f t="shared" si="317"/>
        <v>Invalid Email</v>
      </c>
      <c r="AD2927">
        <f t="shared" si="318"/>
        <v>0</v>
      </c>
      <c r="AE2927">
        <f t="shared" si="319"/>
        <v>1</v>
      </c>
      <c r="AF2927" t="str">
        <f t="shared" si="320"/>
        <v>No</v>
      </c>
      <c r="AG2927">
        <f t="shared" ca="1" si="321"/>
        <v>111</v>
      </c>
      <c r="AH2927" t="str">
        <f ca="1">IF(OR(V2927="",AG2927=""),"Yes",IF(AG2927&gt;Config!$B$41,"Yes","No"))</f>
        <v>No</v>
      </c>
    </row>
    <row r="2928" spans="1:34" x14ac:dyDescent="0.25">
      <c r="A2928" s="1" t="s">
        <v>20834</v>
      </c>
      <c r="B2928" s="1" t="s">
        <v>1582</v>
      </c>
      <c r="C2928" s="1" t="s">
        <v>775</v>
      </c>
      <c r="D2928" s="1" t="s">
        <v>16343</v>
      </c>
      <c r="E2928" s="1" t="s">
        <v>477</v>
      </c>
      <c r="F2928" s="1" t="s">
        <v>20835</v>
      </c>
      <c r="G2928" t="str">
        <f t="shared" si="315"/>
        <v>Valid</v>
      </c>
      <c r="H2928" s="1" t="s">
        <v>20836</v>
      </c>
      <c r="I2928" t="str" cm="1">
        <f t="array" ref="I2928">IF(OR(TRIM(H2928)="",ISNUMBER(SEARCH("#",H2928)),AA2928&lt;Config!$B$8,SUMPRODUCT(--ISNUMBER(SEARCH({"a";"b";"c";"d";"e";"f";"g";"h";"i";"j";"k";"l";"m";"n";"o";"p";"q";"r";"s";"t";"u";"v";"w";"x";"y";"z"},H2928)))&gt;0),"Invalid","Valid")</f>
        <v>Valid</v>
      </c>
      <c r="J2928" s="1" t="s">
        <v>950</v>
      </c>
      <c r="K2928" s="1" t="s">
        <v>625</v>
      </c>
      <c r="L2928" s="1" t="s">
        <v>84</v>
      </c>
      <c r="M2928" s="1" t="s">
        <v>85</v>
      </c>
      <c r="N2928" s="1" t="s">
        <v>33819</v>
      </c>
      <c r="O2928" s="1" t="s">
        <v>32</v>
      </c>
      <c r="P2928" t="s">
        <v>314</v>
      </c>
      <c r="Q2928" s="1" t="s">
        <v>315</v>
      </c>
      <c r="R2928" s="1" t="s">
        <v>315</v>
      </c>
      <c r="S2928" s="1" t="s">
        <v>20837</v>
      </c>
      <c r="T2928" s="1" t="s">
        <v>20838</v>
      </c>
      <c r="U2928" s="1" t="s">
        <v>7570</v>
      </c>
      <c r="V2928" s="1" t="s">
        <v>1212</v>
      </c>
      <c r="W2928" s="1" t="s">
        <v>60</v>
      </c>
      <c r="X2928" t="str">
        <f t="shared" si="316"/>
        <v>Complete</v>
      </c>
      <c r="Y2928">
        <f>MAX(0,100-IF(G2928="Invalid",Config!$B$5,0)-IF(I2928="Invalid",Config!$B$6,0)-IF(X2928="Incomplete",Config!$B$7,0)-IF(AF2928="Yes",Config!$B$37,0))</f>
        <v>100</v>
      </c>
      <c r="Z2928" s="1">
        <f>IF(OR(TRIM(B2928)="",COUNTIF(Config!$B$15:$B$19,B2928)&gt;0),1,0)+IF(OR(TRIM(C2928)="",COUNTIF(Config!$B$15:$B$19,C2928)&gt;0),1,0)+IF(OR(TRIM(F2928)="",COUNTIF(Config!$B$15:$B$19,F2928)&gt;0),1,0)+IF(OR(TRIM(H2928)="",COUNTIF(Config!$B$15:$B$19,H2928)&gt;0),1,0)+IF(OR(TRIM(E2928)="",COUNTIF(Config!$B$15:$B$19,E2928)&gt;0),1,0)+IF(OR(TRIM(K2928)="",COUNTIF(Config!$B$15:$B$19,K2928)&gt;0),1,0)+IF(OR(TRIM(P2928)="",COUNTIF(Config!$B$15:$B$19,P2928)&gt;0),1,0)+IF(OR(TRIM(R2928)="",COUNTIF(Config!$B$15:$B$19,R2928)&gt;0),1,0)</f>
        <v>0</v>
      </c>
      <c r="AA2928" s="1" cm="1">
        <f t="array" ref="AA2928">SUMPRODUCT(LEN(H2928)-LEN(SUBSTITUTE(H2928,{"0";"1";"2";"3";"4";"5";"6";"7";"8";"9"},"")))</f>
        <v>12</v>
      </c>
      <c r="AC2928" t="str">
        <f t="shared" si="317"/>
        <v/>
      </c>
      <c r="AD2928">
        <f t="shared" si="318"/>
        <v>1</v>
      </c>
      <c r="AE2928">
        <f t="shared" si="319"/>
        <v>1</v>
      </c>
      <c r="AF2928" t="str">
        <f t="shared" si="320"/>
        <v>No</v>
      </c>
      <c r="AG2928">
        <f t="shared" ca="1" si="321"/>
        <v>228</v>
      </c>
      <c r="AH2928" t="str">
        <f ca="1">IF(OR(V2928="",AG2928=""),"Yes",IF(AG2928&gt;Config!$B$41,"Yes","No"))</f>
        <v>No</v>
      </c>
    </row>
    <row r="2929" spans="1:34" x14ac:dyDescent="0.25">
      <c r="A2929" s="1" t="s">
        <v>20839</v>
      </c>
      <c r="B2929" s="1" t="s">
        <v>352</v>
      </c>
      <c r="C2929" s="1" t="s">
        <v>128</v>
      </c>
      <c r="D2929" s="1" t="s">
        <v>20840</v>
      </c>
      <c r="E2929" s="1" t="s">
        <v>35232</v>
      </c>
      <c r="F2929" s="1" t="s">
        <v>20841</v>
      </c>
      <c r="G2929" t="str">
        <f t="shared" si="315"/>
        <v>Valid</v>
      </c>
      <c r="H2929" s="1" t="s">
        <v>20842</v>
      </c>
      <c r="I2929" t="str" cm="1">
        <f t="array" ref="I2929">IF(OR(TRIM(H2929)="",ISNUMBER(SEARCH("#",H2929)),AA2929&lt;Config!$B$8,SUMPRODUCT(--ISNUMBER(SEARCH({"a";"b";"c";"d";"e";"f";"g";"h";"i";"j";"k";"l";"m";"n";"o";"p";"q";"r";"s";"t";"u";"v";"w";"x";"y";"z"},H2929)))&gt;0),"Invalid","Valid")</f>
        <v>Valid</v>
      </c>
      <c r="J2929" s="1" t="s">
        <v>20843</v>
      </c>
      <c r="K2929" s="1" t="s">
        <v>504</v>
      </c>
      <c r="L2929" s="1" t="s">
        <v>265</v>
      </c>
      <c r="M2929" s="1" t="s">
        <v>235</v>
      </c>
      <c r="N2929" s="1" t="s">
        <v>148</v>
      </c>
      <c r="O2929" s="1" t="s">
        <v>149</v>
      </c>
      <c r="P2929" t="s">
        <v>87</v>
      </c>
      <c r="Q2929" s="1" t="s">
        <v>88</v>
      </c>
      <c r="R2929" s="1" t="s">
        <v>136</v>
      </c>
      <c r="S2929" s="1" t="s">
        <v>20844</v>
      </c>
      <c r="T2929" s="1" t="s">
        <v>20845</v>
      </c>
      <c r="U2929" s="1" t="s">
        <v>1709</v>
      </c>
      <c r="V2929" s="1" t="s">
        <v>20846</v>
      </c>
      <c r="W2929" s="1" t="s">
        <v>75</v>
      </c>
      <c r="X2929" t="str">
        <f t="shared" si="316"/>
        <v>Complete</v>
      </c>
      <c r="Y2929">
        <f>MAX(0,100-IF(G2929="Invalid",Config!$B$5,0)-IF(I2929="Invalid",Config!$B$6,0)-IF(X2929="Incomplete",Config!$B$7,0)-IF(AF2929="Yes",Config!$B$37,0))</f>
        <v>100</v>
      </c>
      <c r="Z2929" s="1">
        <f>IF(OR(TRIM(B2929)="",COUNTIF(Config!$B$15:$B$19,B2929)&gt;0),1,0)+IF(OR(TRIM(C2929)="",COUNTIF(Config!$B$15:$B$19,C2929)&gt;0),1,0)+IF(OR(TRIM(F2929)="",COUNTIF(Config!$B$15:$B$19,F2929)&gt;0),1,0)+IF(OR(TRIM(H2929)="",COUNTIF(Config!$B$15:$B$19,H2929)&gt;0),1,0)+IF(OR(TRIM(E2929)="",COUNTIF(Config!$B$15:$B$19,E2929)&gt;0),1,0)+IF(OR(TRIM(K2929)="",COUNTIF(Config!$B$15:$B$19,K2929)&gt;0),1,0)+IF(OR(TRIM(P2929)="",COUNTIF(Config!$B$15:$B$19,P2929)&gt;0),1,0)+IF(OR(TRIM(R2929)="",COUNTIF(Config!$B$15:$B$19,R2929)&gt;0),1,0)</f>
        <v>0</v>
      </c>
      <c r="AA2929" s="1" cm="1">
        <f t="array" ref="AA2929">SUMPRODUCT(LEN(H2929)-LEN(SUBSTITUTE(H2929,{"0";"1";"2";"3";"4";"5";"6";"7";"8";"9"},"")))</f>
        <v>11</v>
      </c>
      <c r="AC2929" t="str">
        <f t="shared" si="317"/>
        <v/>
      </c>
      <c r="AD2929">
        <f t="shared" si="318"/>
        <v>1</v>
      </c>
      <c r="AE2929">
        <f t="shared" si="319"/>
        <v>1</v>
      </c>
      <c r="AF2929" t="str">
        <f t="shared" si="320"/>
        <v>No</v>
      </c>
      <c r="AG2929">
        <f t="shared" ca="1" si="321"/>
        <v>158</v>
      </c>
      <c r="AH2929" t="str">
        <f ca="1">IF(OR(V2929="",AG2929=""),"Yes",IF(AG2929&gt;Config!$B$41,"Yes","No"))</f>
        <v>No</v>
      </c>
    </row>
    <row r="2930" spans="1:34" x14ac:dyDescent="0.25">
      <c r="A2930" s="1" t="s">
        <v>20847</v>
      </c>
      <c r="B2930" s="1" t="s">
        <v>774</v>
      </c>
      <c r="C2930" s="1" t="s">
        <v>1389</v>
      </c>
      <c r="D2930" s="1" t="s">
        <v>20848</v>
      </c>
      <c r="E2930" s="1" t="s">
        <v>34217</v>
      </c>
      <c r="F2930" s="1" t="s">
        <v>20849</v>
      </c>
      <c r="G2930" t="str">
        <f t="shared" si="315"/>
        <v>Valid</v>
      </c>
      <c r="H2930" s="1" t="s">
        <v>20850</v>
      </c>
      <c r="I2930" t="str" cm="1">
        <f t="array" ref="I2930">IF(OR(TRIM(H2930)="",ISNUMBER(SEARCH("#",H2930)),AA2930&lt;Config!$B$8,SUMPRODUCT(--ISNUMBER(SEARCH({"a";"b";"c";"d";"e";"f";"g";"h";"i";"j";"k";"l";"m";"n";"o";"p";"q";"r";"s";"t";"u";"v";"w";"x";"y";"z"},H2930)))&gt;0),"Invalid","Valid")</f>
        <v>Valid</v>
      </c>
      <c r="J2930" s="1" t="s">
        <v>20851</v>
      </c>
      <c r="K2930" s="1" t="s">
        <v>83</v>
      </c>
      <c r="L2930" s="1" t="s">
        <v>29</v>
      </c>
      <c r="M2930" s="1" t="s">
        <v>33825</v>
      </c>
      <c r="N2930" s="1" t="s">
        <v>211</v>
      </c>
      <c r="O2930" s="1" t="s">
        <v>149</v>
      </c>
      <c r="P2930" t="s">
        <v>104</v>
      </c>
      <c r="Q2930" s="1" t="s">
        <v>732</v>
      </c>
      <c r="R2930" s="1" t="s">
        <v>833</v>
      </c>
      <c r="S2930" s="1" t="s">
        <v>20852</v>
      </c>
      <c r="T2930" s="1" t="s">
        <v>20853</v>
      </c>
      <c r="U2930" s="1" t="s">
        <v>11465</v>
      </c>
      <c r="V2930" s="1" t="s">
        <v>140</v>
      </c>
      <c r="W2930" s="1" t="s">
        <v>293</v>
      </c>
      <c r="X2930" t="str">
        <f t="shared" si="316"/>
        <v>Complete</v>
      </c>
      <c r="Y2930">
        <f>MAX(0,100-IF(G2930="Invalid",Config!$B$5,0)-IF(I2930="Invalid",Config!$B$6,0)-IF(X2930="Incomplete",Config!$B$7,0)-IF(AF2930="Yes",Config!$B$37,0))</f>
        <v>100</v>
      </c>
      <c r="Z2930" s="1">
        <f>IF(OR(TRIM(B2930)="",COUNTIF(Config!$B$15:$B$19,B2930)&gt;0),1,0)+IF(OR(TRIM(C2930)="",COUNTIF(Config!$B$15:$B$19,C2930)&gt;0),1,0)+IF(OR(TRIM(F2930)="",COUNTIF(Config!$B$15:$B$19,F2930)&gt;0),1,0)+IF(OR(TRIM(H2930)="",COUNTIF(Config!$B$15:$B$19,H2930)&gt;0),1,0)+IF(OR(TRIM(E2930)="",COUNTIF(Config!$B$15:$B$19,E2930)&gt;0),1,0)+IF(OR(TRIM(K2930)="",COUNTIF(Config!$B$15:$B$19,K2930)&gt;0),1,0)+IF(OR(TRIM(P2930)="",COUNTIF(Config!$B$15:$B$19,P2930)&gt;0),1,0)+IF(OR(TRIM(R2930)="",COUNTIF(Config!$B$15:$B$19,R2930)&gt;0),1,0)</f>
        <v>0</v>
      </c>
      <c r="AA2930" s="1" cm="1">
        <f t="array" ref="AA2930">SUMPRODUCT(LEN(H2930)-LEN(SUBSTITUTE(H2930,{"0";"1";"2";"3";"4";"5";"6";"7";"8";"9"},"")))</f>
        <v>11</v>
      </c>
      <c r="AC2930" t="str">
        <f t="shared" si="317"/>
        <v/>
      </c>
      <c r="AD2930">
        <f t="shared" si="318"/>
        <v>1</v>
      </c>
      <c r="AE2930">
        <f t="shared" si="319"/>
        <v>1</v>
      </c>
      <c r="AF2930" t="str">
        <f t="shared" si="320"/>
        <v>No</v>
      </c>
      <c r="AG2930">
        <f t="shared" ca="1" si="321"/>
        <v>37</v>
      </c>
      <c r="AH2930" t="str">
        <f ca="1">IF(OR(V2930="",AG2930=""),"Yes",IF(AG2930&gt;Config!$B$41,"Yes","No"))</f>
        <v>No</v>
      </c>
    </row>
    <row r="2931" spans="1:34" x14ac:dyDescent="0.25">
      <c r="A2931" s="1" t="s">
        <v>20854</v>
      </c>
      <c r="B2931" s="1" t="s">
        <v>609</v>
      </c>
      <c r="C2931" s="1" t="s">
        <v>189</v>
      </c>
      <c r="D2931" s="1" t="s">
        <v>20855</v>
      </c>
      <c r="E2931" s="1" t="s">
        <v>739</v>
      </c>
      <c r="F2931" s="1" t="s">
        <v>18188</v>
      </c>
      <c r="G2931" t="str">
        <f t="shared" si="315"/>
        <v>Valid</v>
      </c>
      <c r="H2931" s="1" t="s">
        <v>20856</v>
      </c>
      <c r="I2931" t="str" cm="1">
        <f t="array" ref="I2931">IF(OR(TRIM(H2931)="",ISNUMBER(SEARCH("#",H2931)),AA2931&lt;Config!$B$8,SUMPRODUCT(--ISNUMBER(SEARCH({"a";"b";"c";"d";"e";"f";"g";"h";"i";"j";"k";"l";"m";"n";"o";"p";"q";"r";"s";"t";"u";"v";"w";"x";"y";"z"},H2931)))&gt;0),"Invalid","Valid")</f>
        <v>Valid</v>
      </c>
      <c r="J2931" s="1" t="s">
        <v>20857</v>
      </c>
      <c r="K2931" s="1" t="s">
        <v>28</v>
      </c>
      <c r="L2931" s="1" t="s">
        <v>102</v>
      </c>
      <c r="M2931" s="1" t="s">
        <v>103</v>
      </c>
      <c r="N2931" s="1" t="s">
        <v>211</v>
      </c>
      <c r="O2931" s="1" t="s">
        <v>52</v>
      </c>
      <c r="P2931" t="s">
        <v>53</v>
      </c>
      <c r="Q2931" s="1" t="s">
        <v>197</v>
      </c>
      <c r="R2931" s="1" t="s">
        <v>288</v>
      </c>
      <c r="S2931" s="1" t="s">
        <v>20858</v>
      </c>
      <c r="T2931" s="1" t="s">
        <v>20859</v>
      </c>
      <c r="U2931" s="1" t="s">
        <v>1290</v>
      </c>
      <c r="V2931" s="1" t="s">
        <v>508</v>
      </c>
      <c r="W2931" s="1" t="s">
        <v>125</v>
      </c>
      <c r="X2931" t="str">
        <f t="shared" si="316"/>
        <v>Complete</v>
      </c>
      <c r="Y2931">
        <f>MAX(0,100-IF(G2931="Invalid",Config!$B$5,0)-IF(I2931="Invalid",Config!$B$6,0)-IF(X2931="Incomplete",Config!$B$7,0)-IF(AF2931="Yes",Config!$B$37,0))</f>
        <v>75</v>
      </c>
      <c r="Z2931" s="1">
        <f>IF(OR(TRIM(B2931)="",COUNTIF(Config!$B$15:$B$19,B2931)&gt;0),1,0)+IF(OR(TRIM(C2931)="",COUNTIF(Config!$B$15:$B$19,C2931)&gt;0),1,0)+IF(OR(TRIM(F2931)="",COUNTIF(Config!$B$15:$B$19,F2931)&gt;0),1,0)+IF(OR(TRIM(H2931)="",COUNTIF(Config!$B$15:$B$19,H2931)&gt;0),1,0)+IF(OR(TRIM(E2931)="",COUNTIF(Config!$B$15:$B$19,E2931)&gt;0),1,0)+IF(OR(TRIM(K2931)="",COUNTIF(Config!$B$15:$B$19,K2931)&gt;0),1,0)+IF(OR(TRIM(P2931)="",COUNTIF(Config!$B$15:$B$19,P2931)&gt;0),1,0)+IF(OR(TRIM(R2931)="",COUNTIF(Config!$B$15:$B$19,R2931)&gt;0),1,0)</f>
        <v>0</v>
      </c>
      <c r="AA2931" s="1" cm="1">
        <f t="array" ref="AA2931">SUMPRODUCT(LEN(H2931)-LEN(SUBSTITUTE(H2931,{"0";"1";"2";"3";"4";"5";"6";"7";"8";"9"},"")))</f>
        <v>10</v>
      </c>
      <c r="AC2931" t="str">
        <f t="shared" si="317"/>
        <v>Potential Duplicate</v>
      </c>
      <c r="AD2931">
        <f t="shared" si="318"/>
        <v>2</v>
      </c>
      <c r="AE2931">
        <f t="shared" si="319"/>
        <v>1</v>
      </c>
      <c r="AF2931" t="str">
        <f t="shared" si="320"/>
        <v>Yes</v>
      </c>
      <c r="AG2931">
        <f t="shared" ca="1" si="321"/>
        <v>275</v>
      </c>
      <c r="AH2931" t="str">
        <f ca="1">IF(OR(V2931="",AG2931=""),"Yes",IF(AG2931&gt;Config!$B$41,"Yes","No"))</f>
        <v>No</v>
      </c>
    </row>
    <row r="2932" spans="1:34" x14ac:dyDescent="0.25">
      <c r="A2932" s="1" t="s">
        <v>20860</v>
      </c>
      <c r="B2932" s="1" t="s">
        <v>172</v>
      </c>
      <c r="C2932" s="1" t="s">
        <v>861</v>
      </c>
      <c r="D2932" s="1" t="s">
        <v>19579</v>
      </c>
      <c r="E2932" s="1" t="s">
        <v>35233</v>
      </c>
      <c r="F2932" s="1" t="s">
        <v>20861</v>
      </c>
      <c r="G2932" t="str">
        <f t="shared" si="315"/>
        <v>Valid</v>
      </c>
      <c r="H2932" s="1" t="s">
        <v>20862</v>
      </c>
      <c r="I2932" t="str" cm="1">
        <f t="array" ref="I2932">IF(OR(TRIM(H2932)="",ISNUMBER(SEARCH("#",H2932)),AA2932&lt;Config!$B$8,SUMPRODUCT(--ISNUMBER(SEARCH({"a";"b";"c";"d";"e";"f";"g";"h";"i";"j";"k";"l";"m";"n";"o";"p";"q";"r";"s";"t";"u";"v";"w";"x";"y";"z"},H2932)))&gt;0),"Invalid","Valid")</f>
        <v>Valid</v>
      </c>
      <c r="J2932" s="1" t="s">
        <v>20863</v>
      </c>
      <c r="K2932" s="1" t="s">
        <v>369</v>
      </c>
      <c r="L2932" s="1" t="s">
        <v>67</v>
      </c>
      <c r="M2932" s="1" t="s">
        <v>235</v>
      </c>
      <c r="N2932" s="1" t="s">
        <v>358</v>
      </c>
      <c r="O2932" s="1" t="s">
        <v>180</v>
      </c>
      <c r="P2932" t="s">
        <v>314</v>
      </c>
      <c r="Q2932" s="1" t="s">
        <v>316</v>
      </c>
      <c r="R2932" s="1" t="s">
        <v>315</v>
      </c>
      <c r="S2932" s="1" t="s">
        <v>17333</v>
      </c>
      <c r="T2932" s="1" t="s">
        <v>20864</v>
      </c>
      <c r="U2932" s="1" t="s">
        <v>20865</v>
      </c>
      <c r="V2932" s="1" t="s">
        <v>3756</v>
      </c>
      <c r="W2932" s="1" t="s">
        <v>384</v>
      </c>
      <c r="X2932" t="str">
        <f t="shared" si="316"/>
        <v>Complete</v>
      </c>
      <c r="Y2932">
        <f>MAX(0,100-IF(G2932="Invalid",Config!$B$5,0)-IF(I2932="Invalid",Config!$B$6,0)-IF(X2932="Incomplete",Config!$B$7,0)-IF(AF2932="Yes",Config!$B$37,0))</f>
        <v>75</v>
      </c>
      <c r="Z2932" s="1">
        <f>IF(OR(TRIM(B2932)="",COUNTIF(Config!$B$15:$B$19,B2932)&gt;0),1,0)+IF(OR(TRIM(C2932)="",COUNTIF(Config!$B$15:$B$19,C2932)&gt;0),1,0)+IF(OR(TRIM(F2932)="",COUNTIF(Config!$B$15:$B$19,F2932)&gt;0),1,0)+IF(OR(TRIM(H2932)="",COUNTIF(Config!$B$15:$B$19,H2932)&gt;0),1,0)+IF(OR(TRIM(E2932)="",COUNTIF(Config!$B$15:$B$19,E2932)&gt;0),1,0)+IF(OR(TRIM(K2932)="",COUNTIF(Config!$B$15:$B$19,K2932)&gt;0),1,0)+IF(OR(TRIM(P2932)="",COUNTIF(Config!$B$15:$B$19,P2932)&gt;0),1,0)+IF(OR(TRIM(R2932)="",COUNTIF(Config!$B$15:$B$19,R2932)&gt;0),1,0)</f>
        <v>0</v>
      </c>
      <c r="AA2932" s="1" cm="1">
        <f t="array" ref="AA2932">SUMPRODUCT(LEN(H2932)-LEN(SUBSTITUTE(H2932,{"0";"1";"2";"3";"4";"5";"6";"7";"8";"9"},"")))</f>
        <v>10</v>
      </c>
      <c r="AC2932" t="str">
        <f t="shared" si="317"/>
        <v>Potential Duplicate</v>
      </c>
      <c r="AD2932">
        <f t="shared" si="318"/>
        <v>1</v>
      </c>
      <c r="AE2932">
        <f t="shared" si="319"/>
        <v>2</v>
      </c>
      <c r="AF2932" t="str">
        <f t="shared" si="320"/>
        <v>Yes</v>
      </c>
      <c r="AG2932">
        <f t="shared" ca="1" si="321"/>
        <v>457</v>
      </c>
      <c r="AH2932" t="str">
        <f ca="1">IF(OR(V2932="",AG2932=""),"Yes",IF(AG2932&gt;Config!$B$41,"Yes","No"))</f>
        <v>Yes</v>
      </c>
    </row>
    <row r="2933" spans="1:34" x14ac:dyDescent="0.25">
      <c r="A2933" s="1" t="s">
        <v>20866</v>
      </c>
      <c r="B2933" s="1" t="s">
        <v>565</v>
      </c>
      <c r="C2933" s="1" t="s">
        <v>1806</v>
      </c>
      <c r="D2933" s="1" t="s">
        <v>20867</v>
      </c>
      <c r="E2933" s="1" t="s">
        <v>34034</v>
      </c>
      <c r="F2933" s="1" t="s">
        <v>20868</v>
      </c>
      <c r="G2933" t="str">
        <f t="shared" si="315"/>
        <v>Valid</v>
      </c>
      <c r="H2933" s="1" t="s">
        <v>20869</v>
      </c>
      <c r="I2933" t="str" cm="1">
        <f t="array" ref="I2933">IF(OR(TRIM(H2933)="",ISNUMBER(SEARCH("#",H2933)),AA2933&lt;Config!$B$8,SUMPRODUCT(--ISNUMBER(SEARCH({"a";"b";"c";"d";"e";"f";"g";"h";"i";"j";"k";"l";"m";"n";"o";"p";"q";"r";"s";"t";"u";"v";"w";"x";"y";"z"},H2933)))&gt;0),"Invalid","Valid")</f>
        <v>Valid</v>
      </c>
      <c r="J2933" s="1" t="s">
        <v>20870</v>
      </c>
      <c r="K2933" s="1" t="s">
        <v>163</v>
      </c>
      <c r="L2933" s="1" t="s">
        <v>102</v>
      </c>
      <c r="M2933" s="1" t="s">
        <v>85</v>
      </c>
      <c r="N2933" s="1" t="s">
        <v>86</v>
      </c>
      <c r="O2933" s="1" t="s">
        <v>149</v>
      </c>
      <c r="P2933" t="s">
        <v>590</v>
      </c>
      <c r="Q2933" s="1" t="s">
        <v>591</v>
      </c>
      <c r="R2933" s="1" t="s">
        <v>1846</v>
      </c>
      <c r="S2933" s="1" t="s">
        <v>13479</v>
      </c>
      <c r="T2933" s="1" t="s">
        <v>20871</v>
      </c>
      <c r="U2933" s="1" t="s">
        <v>3271</v>
      </c>
      <c r="V2933" s="1" t="s">
        <v>1768</v>
      </c>
      <c r="W2933" s="1" t="s">
        <v>75</v>
      </c>
      <c r="X2933" t="str">
        <f t="shared" si="316"/>
        <v>Complete</v>
      </c>
      <c r="Y2933">
        <f>MAX(0,100-IF(G2933="Invalid",Config!$B$5,0)-IF(I2933="Invalid",Config!$B$6,0)-IF(X2933="Incomplete",Config!$B$7,0)-IF(AF2933="Yes",Config!$B$37,0))</f>
        <v>100</v>
      </c>
      <c r="Z2933" s="1">
        <f>IF(OR(TRIM(B2933)="",COUNTIF(Config!$B$15:$B$19,B2933)&gt;0),1,0)+IF(OR(TRIM(C2933)="",COUNTIF(Config!$B$15:$B$19,C2933)&gt;0),1,0)+IF(OR(TRIM(F2933)="",COUNTIF(Config!$B$15:$B$19,F2933)&gt;0),1,0)+IF(OR(TRIM(H2933)="",COUNTIF(Config!$B$15:$B$19,H2933)&gt;0),1,0)+IF(OR(TRIM(E2933)="",COUNTIF(Config!$B$15:$B$19,E2933)&gt;0),1,0)+IF(OR(TRIM(K2933)="",COUNTIF(Config!$B$15:$B$19,K2933)&gt;0),1,0)+IF(OR(TRIM(P2933)="",COUNTIF(Config!$B$15:$B$19,P2933)&gt;0),1,0)+IF(OR(TRIM(R2933)="",COUNTIF(Config!$B$15:$B$19,R2933)&gt;0),1,0)</f>
        <v>0</v>
      </c>
      <c r="AA2933" s="1" cm="1">
        <f t="array" ref="AA2933">SUMPRODUCT(LEN(H2933)-LEN(SUBSTITUTE(H2933,{"0";"1";"2";"3";"4";"5";"6";"7";"8";"9"},"")))</f>
        <v>12</v>
      </c>
      <c r="AC2933" t="str">
        <f t="shared" si="317"/>
        <v/>
      </c>
      <c r="AD2933">
        <f t="shared" si="318"/>
        <v>1</v>
      </c>
      <c r="AE2933">
        <f t="shared" si="319"/>
        <v>1</v>
      </c>
      <c r="AF2933" t="str">
        <f t="shared" si="320"/>
        <v>No</v>
      </c>
      <c r="AG2933">
        <f t="shared" ca="1" si="321"/>
        <v>50</v>
      </c>
      <c r="AH2933" t="str">
        <f ca="1">IF(OR(V2933="",AG2933=""),"Yes",IF(AG2933&gt;Config!$B$41,"Yes","No"))</f>
        <v>No</v>
      </c>
    </row>
    <row r="2934" spans="1:34" x14ac:dyDescent="0.25">
      <c r="A2934" s="1" t="s">
        <v>20872</v>
      </c>
      <c r="B2934" s="1" t="s">
        <v>774</v>
      </c>
      <c r="C2934" s="1" t="s">
        <v>620</v>
      </c>
      <c r="D2934" s="1" t="s">
        <v>11865</v>
      </c>
      <c r="E2934" s="1" t="s">
        <v>34311</v>
      </c>
      <c r="F2934" s="1" t="s">
        <v>35234</v>
      </c>
      <c r="G2934" t="str">
        <f t="shared" si="315"/>
        <v>Valid</v>
      </c>
      <c r="H2934" s="1" t="s">
        <v>20873</v>
      </c>
      <c r="I2934" t="str" cm="1">
        <f t="array" ref="I2934">IF(OR(TRIM(H2934)="",ISNUMBER(SEARCH("#",H2934)),AA2934&lt;Config!$B$8,SUMPRODUCT(--ISNUMBER(SEARCH({"a";"b";"c";"d";"e";"f";"g";"h";"i";"j";"k";"l";"m";"n";"o";"p";"q";"r";"s";"t";"u";"v";"w";"x";"y";"z"},H2934)))&gt;0),"Invalid","Valid")</f>
        <v>Valid</v>
      </c>
      <c r="J2934" s="1" t="s">
        <v>20874</v>
      </c>
      <c r="K2934" s="1" t="s">
        <v>625</v>
      </c>
      <c r="L2934" s="1" t="s">
        <v>84</v>
      </c>
      <c r="M2934" s="1" t="s">
        <v>50</v>
      </c>
      <c r="N2934" s="1" t="s">
        <v>148</v>
      </c>
      <c r="O2934" s="1" t="s">
        <v>149</v>
      </c>
      <c r="P2934" t="s">
        <v>87</v>
      </c>
      <c r="Q2934" s="1" t="s">
        <v>438</v>
      </c>
      <c r="R2934" s="1" t="s">
        <v>550</v>
      </c>
      <c r="S2934" s="1" t="s">
        <v>8295</v>
      </c>
      <c r="T2934" s="1" t="s">
        <v>20875</v>
      </c>
      <c r="U2934" s="1" t="s">
        <v>790</v>
      </c>
      <c r="V2934" s="1" t="s">
        <v>1521</v>
      </c>
      <c r="W2934" s="1" t="s">
        <v>293</v>
      </c>
      <c r="X2934" t="str">
        <f t="shared" si="316"/>
        <v>Complete</v>
      </c>
      <c r="Y2934">
        <f>MAX(0,100-IF(G2934="Invalid",Config!$B$5,0)-IF(I2934="Invalid",Config!$B$6,0)-IF(X2934="Incomplete",Config!$B$7,0)-IF(AF2934="Yes",Config!$B$37,0))</f>
        <v>100</v>
      </c>
      <c r="Z2934" s="1">
        <f>IF(OR(TRIM(B2934)="",COUNTIF(Config!$B$15:$B$19,B2934)&gt;0),1,0)+IF(OR(TRIM(C2934)="",COUNTIF(Config!$B$15:$B$19,C2934)&gt;0),1,0)+IF(OR(TRIM(F2934)="",COUNTIF(Config!$B$15:$B$19,F2934)&gt;0),1,0)+IF(OR(TRIM(H2934)="",COUNTIF(Config!$B$15:$B$19,H2934)&gt;0),1,0)+IF(OR(TRIM(E2934)="",COUNTIF(Config!$B$15:$B$19,E2934)&gt;0),1,0)+IF(OR(TRIM(K2934)="",COUNTIF(Config!$B$15:$B$19,K2934)&gt;0),1,0)+IF(OR(TRIM(P2934)="",COUNTIF(Config!$B$15:$B$19,P2934)&gt;0),1,0)+IF(OR(TRIM(R2934)="",COUNTIF(Config!$B$15:$B$19,R2934)&gt;0),1,0)</f>
        <v>0</v>
      </c>
      <c r="AA2934" s="1" cm="1">
        <f t="array" ref="AA2934">SUMPRODUCT(LEN(H2934)-LEN(SUBSTITUTE(H2934,{"0";"1";"2";"3";"4";"5";"6";"7";"8";"9"},"")))</f>
        <v>11</v>
      </c>
      <c r="AC2934" t="str">
        <f t="shared" si="317"/>
        <v/>
      </c>
      <c r="AD2934">
        <f t="shared" si="318"/>
        <v>1</v>
      </c>
      <c r="AE2934">
        <f t="shared" si="319"/>
        <v>1</v>
      </c>
      <c r="AF2934" t="str">
        <f t="shared" si="320"/>
        <v>No</v>
      </c>
      <c r="AG2934">
        <f t="shared" ca="1" si="321"/>
        <v>37</v>
      </c>
      <c r="AH2934" t="str">
        <f ca="1">IF(OR(V2934="",AG2934=""),"Yes",IF(AG2934&gt;Config!$B$41,"Yes","No"))</f>
        <v>No</v>
      </c>
    </row>
    <row r="2935" spans="1:34" x14ac:dyDescent="0.25">
      <c r="A2935" s="1" t="s">
        <v>20876</v>
      </c>
      <c r="B2935" s="1" t="s">
        <v>2374</v>
      </c>
      <c r="C2935" s="1" t="s">
        <v>792</v>
      </c>
      <c r="D2935" s="1" t="s">
        <v>20877</v>
      </c>
      <c r="E2935" s="1" t="s">
        <v>33829</v>
      </c>
      <c r="F2935" s="1" t="s">
        <v>20878</v>
      </c>
      <c r="G2935" t="str">
        <f t="shared" si="315"/>
        <v>Valid</v>
      </c>
      <c r="H2935" s="1" t="s">
        <v>20879</v>
      </c>
      <c r="I2935" t="str" cm="1">
        <f t="array" ref="I2935">IF(OR(TRIM(H2935)="",ISNUMBER(SEARCH("#",H2935)),AA2935&lt;Config!$B$8,SUMPRODUCT(--ISNUMBER(SEARCH({"a";"b";"c";"d";"e";"f";"g";"h";"i";"j";"k";"l";"m";"n";"o";"p";"q";"r";"s";"t";"u";"v";"w";"x";"y";"z"},H2935)))&gt;0),"Invalid","Valid")</f>
        <v>Valid</v>
      </c>
      <c r="J2935" s="1" t="s">
        <v>20880</v>
      </c>
      <c r="K2935" s="1" t="s">
        <v>866</v>
      </c>
      <c r="L2935" s="1" t="s">
        <v>134</v>
      </c>
      <c r="M2935" s="1" t="s">
        <v>85</v>
      </c>
      <c r="N2935" s="1" t="s">
        <v>31</v>
      </c>
      <c r="O2935" s="1" t="s">
        <v>266</v>
      </c>
      <c r="P2935" t="s">
        <v>344</v>
      </c>
      <c r="Q2935" s="1" t="s">
        <v>345</v>
      </c>
      <c r="R2935" s="1" t="s">
        <v>346</v>
      </c>
      <c r="S2935" s="1" t="s">
        <v>8367</v>
      </c>
      <c r="T2935" s="1" t="s">
        <v>20881</v>
      </c>
      <c r="U2935" s="1" t="s">
        <v>10177</v>
      </c>
      <c r="V2935" s="1" t="s">
        <v>20882</v>
      </c>
      <c r="W2935" s="1" t="s">
        <v>94</v>
      </c>
      <c r="X2935" t="str">
        <f t="shared" si="316"/>
        <v>Incomplete</v>
      </c>
      <c r="Y2935">
        <f>MAX(0,100-IF(G2935="Invalid",Config!$B$5,0)-IF(I2935="Invalid",Config!$B$6,0)-IF(X2935="Incomplete",Config!$B$7,0)-IF(AF2935="Yes",Config!$B$37,0))</f>
        <v>60</v>
      </c>
      <c r="Z2935" s="1">
        <f>IF(OR(TRIM(B2935)="",COUNTIF(Config!$B$15:$B$19,B2935)&gt;0),1,0)+IF(OR(TRIM(C2935)="",COUNTIF(Config!$B$15:$B$19,C2935)&gt;0),1,0)+IF(OR(TRIM(F2935)="",COUNTIF(Config!$B$15:$B$19,F2935)&gt;0),1,0)+IF(OR(TRIM(H2935)="",COUNTIF(Config!$B$15:$B$19,H2935)&gt;0),1,0)+IF(OR(TRIM(E2935)="",COUNTIF(Config!$B$15:$B$19,E2935)&gt;0),1,0)+IF(OR(TRIM(K2935)="",COUNTIF(Config!$B$15:$B$19,K2935)&gt;0),1,0)+IF(OR(TRIM(P2935)="",COUNTIF(Config!$B$15:$B$19,P2935)&gt;0),1,0)+IF(OR(TRIM(R2935)="",COUNTIF(Config!$B$15:$B$19,R2935)&gt;0),1,0)</f>
        <v>1</v>
      </c>
      <c r="AA2935" s="1" cm="1">
        <f t="array" ref="AA2935">SUMPRODUCT(LEN(H2935)-LEN(SUBSTITUTE(H2935,{"0";"1";"2";"3";"4";"5";"6";"7";"8";"9"},"")))</f>
        <v>11</v>
      </c>
      <c r="AC2935" t="str">
        <f t="shared" si="317"/>
        <v>Incomplete Profile</v>
      </c>
      <c r="AD2935">
        <f t="shared" si="318"/>
        <v>1</v>
      </c>
      <c r="AE2935">
        <f t="shared" si="319"/>
        <v>1</v>
      </c>
      <c r="AF2935" t="str">
        <f t="shared" si="320"/>
        <v>No</v>
      </c>
      <c r="AG2935">
        <f t="shared" ca="1" si="321"/>
        <v>445</v>
      </c>
      <c r="AH2935" t="str">
        <f ca="1">IF(OR(V2935="",AG2935=""),"Yes",IF(AG2935&gt;Config!$B$41,"Yes","No"))</f>
        <v>Yes</v>
      </c>
    </row>
    <row r="2936" spans="1:34" x14ac:dyDescent="0.25">
      <c r="A2936" s="1" t="s">
        <v>20883</v>
      </c>
      <c r="B2936" s="1" t="s">
        <v>510</v>
      </c>
      <c r="C2936" s="1" t="s">
        <v>566</v>
      </c>
      <c r="D2936" s="1" t="s">
        <v>20884</v>
      </c>
      <c r="E2936" s="1" t="s">
        <v>35235</v>
      </c>
      <c r="F2936" s="1" t="s">
        <v>20885</v>
      </c>
      <c r="G2936" t="str">
        <f t="shared" si="315"/>
        <v>Valid</v>
      </c>
      <c r="H2936" s="1" t="s">
        <v>20886</v>
      </c>
      <c r="I2936" t="str" cm="1">
        <f t="array" ref="I2936">IF(OR(TRIM(H2936)="",ISNUMBER(SEARCH("#",H2936)),AA2936&lt;Config!$B$8,SUMPRODUCT(--ISNUMBER(SEARCH({"a";"b";"c";"d";"e";"f";"g";"h";"i";"j";"k";"l";"m";"n";"o";"p";"q";"r";"s";"t";"u";"v";"w";"x";"y";"z"},H2936)))&gt;0),"Invalid","Valid")</f>
        <v>Valid</v>
      </c>
      <c r="J2936" s="1" t="s">
        <v>20887</v>
      </c>
      <c r="K2936" s="1" t="s">
        <v>481</v>
      </c>
      <c r="L2936" s="1" t="s">
        <v>67</v>
      </c>
      <c r="M2936" s="1" t="s">
        <v>343</v>
      </c>
      <c r="N2936" s="1" t="s">
        <v>211</v>
      </c>
      <c r="O2936" s="1" t="s">
        <v>149</v>
      </c>
      <c r="P2936" t="s">
        <v>344</v>
      </c>
      <c r="Q2936" s="1" t="s">
        <v>971</v>
      </c>
      <c r="R2936" s="1" t="s">
        <v>346</v>
      </c>
      <c r="S2936" s="1" t="s">
        <v>18507</v>
      </c>
      <c r="T2936" s="1" t="s">
        <v>20888</v>
      </c>
      <c r="U2936" s="1" t="s">
        <v>2504</v>
      </c>
      <c r="V2936" s="1" t="s">
        <v>140</v>
      </c>
      <c r="W2936" s="1" t="s">
        <v>186</v>
      </c>
      <c r="X2936" t="str">
        <f t="shared" si="316"/>
        <v>Complete</v>
      </c>
      <c r="Y2936">
        <f>MAX(0,100-IF(G2936="Invalid",Config!$B$5,0)-IF(I2936="Invalid",Config!$B$6,0)-IF(X2936="Incomplete",Config!$B$7,0)-IF(AF2936="Yes",Config!$B$37,0))</f>
        <v>100</v>
      </c>
      <c r="Z2936" s="1">
        <f>IF(OR(TRIM(B2936)="",COUNTIF(Config!$B$15:$B$19,B2936)&gt;0),1,0)+IF(OR(TRIM(C2936)="",COUNTIF(Config!$B$15:$B$19,C2936)&gt;0),1,0)+IF(OR(TRIM(F2936)="",COUNTIF(Config!$B$15:$B$19,F2936)&gt;0),1,0)+IF(OR(TRIM(H2936)="",COUNTIF(Config!$B$15:$B$19,H2936)&gt;0),1,0)+IF(OR(TRIM(E2936)="",COUNTIF(Config!$B$15:$B$19,E2936)&gt;0),1,0)+IF(OR(TRIM(K2936)="",COUNTIF(Config!$B$15:$B$19,K2936)&gt;0),1,0)+IF(OR(TRIM(P2936)="",COUNTIF(Config!$B$15:$B$19,P2936)&gt;0),1,0)+IF(OR(TRIM(R2936)="",COUNTIF(Config!$B$15:$B$19,R2936)&gt;0),1,0)</f>
        <v>0</v>
      </c>
      <c r="AA2936" s="1" cm="1">
        <f t="array" ref="AA2936">SUMPRODUCT(LEN(H2936)-LEN(SUBSTITUTE(H2936,{"0";"1";"2";"3";"4";"5";"6";"7";"8";"9"},"")))</f>
        <v>10</v>
      </c>
      <c r="AC2936" t="str">
        <f t="shared" si="317"/>
        <v/>
      </c>
      <c r="AD2936">
        <f t="shared" si="318"/>
        <v>1</v>
      </c>
      <c r="AE2936">
        <f t="shared" si="319"/>
        <v>1</v>
      </c>
      <c r="AF2936" t="str">
        <f t="shared" si="320"/>
        <v>No</v>
      </c>
      <c r="AG2936">
        <f t="shared" ca="1" si="321"/>
        <v>37</v>
      </c>
      <c r="AH2936" t="str">
        <f ca="1">IF(OR(V2936="",AG2936=""),"Yes",IF(AG2936&gt;Config!$B$41,"Yes","No"))</f>
        <v>No</v>
      </c>
    </row>
    <row r="2937" spans="1:34" x14ac:dyDescent="0.25">
      <c r="A2937" s="1" t="s">
        <v>20889</v>
      </c>
      <c r="B2937" s="1" t="s">
        <v>1302</v>
      </c>
      <c r="C2937" s="1" t="s">
        <v>2104</v>
      </c>
      <c r="D2937" s="1" t="s">
        <v>12809</v>
      </c>
      <c r="E2937" s="1" t="s">
        <v>35236</v>
      </c>
      <c r="F2937" s="1" t="s">
        <v>35237</v>
      </c>
      <c r="G2937" t="str">
        <f t="shared" si="315"/>
        <v>Valid</v>
      </c>
      <c r="H2937" s="1" t="s">
        <v>20890</v>
      </c>
      <c r="I2937" t="str" cm="1">
        <f t="array" ref="I2937">IF(OR(TRIM(H2937)="",ISNUMBER(SEARCH("#",H2937)),AA2937&lt;Config!$B$8,SUMPRODUCT(--ISNUMBER(SEARCH({"a";"b";"c";"d";"e";"f";"g";"h";"i";"j";"k";"l";"m";"n";"o";"p";"q";"r";"s";"t";"u";"v";"w";"x";"y";"z"},H2937)))&gt;0),"Invalid","Valid")</f>
        <v>Valid</v>
      </c>
      <c r="J2937" s="1" t="s">
        <v>20891</v>
      </c>
      <c r="K2937" s="1" t="s">
        <v>481</v>
      </c>
      <c r="L2937" s="1" t="s">
        <v>450</v>
      </c>
      <c r="M2937" s="1" t="s">
        <v>517</v>
      </c>
      <c r="N2937" s="1" t="s">
        <v>224</v>
      </c>
      <c r="O2937" s="1" t="s">
        <v>196</v>
      </c>
      <c r="P2937" t="s">
        <v>590</v>
      </c>
      <c r="Q2937" s="1" t="s">
        <v>844</v>
      </c>
      <c r="R2937" s="1" t="s">
        <v>1846</v>
      </c>
      <c r="S2937" s="1" t="s">
        <v>10198</v>
      </c>
      <c r="T2937" s="1" t="s">
        <v>20892</v>
      </c>
      <c r="U2937" s="1" t="s">
        <v>1309</v>
      </c>
      <c r="V2937" s="1" t="s">
        <v>869</v>
      </c>
      <c r="W2937" s="1" t="s">
        <v>60</v>
      </c>
      <c r="X2937" t="str">
        <f t="shared" si="316"/>
        <v>Complete</v>
      </c>
      <c r="Y2937">
        <f>MAX(0,100-IF(G2937="Invalid",Config!$B$5,0)-IF(I2937="Invalid",Config!$B$6,0)-IF(X2937="Incomplete",Config!$B$7,0)-IF(AF2937="Yes",Config!$B$37,0))</f>
        <v>100</v>
      </c>
      <c r="Z2937" s="1">
        <f>IF(OR(TRIM(B2937)="",COUNTIF(Config!$B$15:$B$19,B2937)&gt;0),1,0)+IF(OR(TRIM(C2937)="",COUNTIF(Config!$B$15:$B$19,C2937)&gt;0),1,0)+IF(OR(TRIM(F2937)="",COUNTIF(Config!$B$15:$B$19,F2937)&gt;0),1,0)+IF(OR(TRIM(H2937)="",COUNTIF(Config!$B$15:$B$19,H2937)&gt;0),1,0)+IF(OR(TRIM(E2937)="",COUNTIF(Config!$B$15:$B$19,E2937)&gt;0),1,0)+IF(OR(TRIM(K2937)="",COUNTIF(Config!$B$15:$B$19,K2937)&gt;0),1,0)+IF(OR(TRIM(P2937)="",COUNTIF(Config!$B$15:$B$19,P2937)&gt;0),1,0)+IF(OR(TRIM(R2937)="",COUNTIF(Config!$B$15:$B$19,R2937)&gt;0),1,0)</f>
        <v>0</v>
      </c>
      <c r="AA2937" s="1" cm="1">
        <f t="array" ref="AA2937">SUMPRODUCT(LEN(H2937)-LEN(SUBSTITUTE(H2937,{"0";"1";"2";"3";"4";"5";"6";"7";"8";"9"},"")))</f>
        <v>12</v>
      </c>
      <c r="AC2937" t="str">
        <f t="shared" si="317"/>
        <v/>
      </c>
      <c r="AD2937">
        <f t="shared" si="318"/>
        <v>1</v>
      </c>
      <c r="AE2937">
        <f t="shared" si="319"/>
        <v>1</v>
      </c>
      <c r="AF2937" t="str">
        <f t="shared" si="320"/>
        <v>No</v>
      </c>
      <c r="AG2937">
        <f t="shared" ca="1" si="321"/>
        <v>698</v>
      </c>
      <c r="AH2937" t="str">
        <f ca="1">IF(OR(V2937="",AG2937=""),"Yes",IF(AG2937&gt;Config!$B$41,"Yes","No"))</f>
        <v>Yes</v>
      </c>
    </row>
    <row r="2938" spans="1:34" x14ac:dyDescent="0.25">
      <c r="A2938" s="1" t="s">
        <v>20893</v>
      </c>
      <c r="B2938" s="1" t="s">
        <v>2085</v>
      </c>
      <c r="C2938" s="1" t="s">
        <v>219</v>
      </c>
      <c r="D2938" s="1" t="s">
        <v>20894</v>
      </c>
      <c r="E2938" s="1" t="s">
        <v>458</v>
      </c>
      <c r="F2938" s="1" t="s">
        <v>20895</v>
      </c>
      <c r="G2938" t="str">
        <f t="shared" si="315"/>
        <v>Valid</v>
      </c>
      <c r="H2938" s="1" t="s">
        <v>20896</v>
      </c>
      <c r="I2938" t="str" cm="1">
        <f t="array" ref="I2938">IF(OR(TRIM(H2938)="",ISNUMBER(SEARCH("#",H2938)),AA2938&lt;Config!$B$8,SUMPRODUCT(--ISNUMBER(SEARCH({"a";"b";"c";"d";"e";"f";"g";"h";"i";"j";"k";"l";"m";"n";"o";"p";"q";"r";"s";"t";"u";"v";"w";"x";"y";"z"},H2938)))&gt;0),"Invalid","Valid")</f>
        <v>Valid</v>
      </c>
      <c r="J2938" s="1" t="s">
        <v>20897</v>
      </c>
      <c r="K2938" s="1" t="s">
        <v>250</v>
      </c>
      <c r="L2938" s="1" t="s">
        <v>67</v>
      </c>
      <c r="M2938" s="1" t="s">
        <v>118</v>
      </c>
      <c r="N2938" s="1" t="s">
        <v>68</v>
      </c>
      <c r="O2938" s="1" t="s">
        <v>149</v>
      </c>
      <c r="P2938" t="s">
        <v>518</v>
      </c>
      <c r="Q2938" s="1" t="s">
        <v>315</v>
      </c>
      <c r="R2938" s="1" t="s">
        <v>315</v>
      </c>
      <c r="S2938" s="1" t="s">
        <v>4928</v>
      </c>
      <c r="T2938" s="1" t="s">
        <v>20898</v>
      </c>
      <c r="U2938" s="1" t="s">
        <v>20899</v>
      </c>
      <c r="V2938" s="1" t="s">
        <v>20900</v>
      </c>
      <c r="W2938" s="1" t="s">
        <v>40</v>
      </c>
      <c r="X2938" t="str">
        <f t="shared" si="316"/>
        <v>Complete</v>
      </c>
      <c r="Y2938">
        <f>MAX(0,100-IF(G2938="Invalid",Config!$B$5,0)-IF(I2938="Invalid",Config!$B$6,0)-IF(X2938="Incomplete",Config!$B$7,0)-IF(AF2938="Yes",Config!$B$37,0))</f>
        <v>100</v>
      </c>
      <c r="Z2938" s="1">
        <f>IF(OR(TRIM(B2938)="",COUNTIF(Config!$B$15:$B$19,B2938)&gt;0),1,0)+IF(OR(TRIM(C2938)="",COUNTIF(Config!$B$15:$B$19,C2938)&gt;0),1,0)+IF(OR(TRIM(F2938)="",COUNTIF(Config!$B$15:$B$19,F2938)&gt;0),1,0)+IF(OR(TRIM(H2938)="",COUNTIF(Config!$B$15:$B$19,H2938)&gt;0),1,0)+IF(OR(TRIM(E2938)="",COUNTIF(Config!$B$15:$B$19,E2938)&gt;0),1,0)+IF(OR(TRIM(K2938)="",COUNTIF(Config!$B$15:$B$19,K2938)&gt;0),1,0)+IF(OR(TRIM(P2938)="",COUNTIF(Config!$B$15:$B$19,P2938)&gt;0),1,0)+IF(OR(TRIM(R2938)="",COUNTIF(Config!$B$15:$B$19,R2938)&gt;0),1,0)</f>
        <v>0</v>
      </c>
      <c r="AA2938" s="1" cm="1">
        <f t="array" ref="AA2938">SUMPRODUCT(LEN(H2938)-LEN(SUBSTITUTE(H2938,{"0";"1";"2";"3";"4";"5";"6";"7";"8";"9"},"")))</f>
        <v>10</v>
      </c>
      <c r="AC2938" t="str">
        <f t="shared" si="317"/>
        <v/>
      </c>
      <c r="AD2938">
        <f t="shared" si="318"/>
        <v>1</v>
      </c>
      <c r="AE2938">
        <f t="shared" si="319"/>
        <v>1</v>
      </c>
      <c r="AF2938" t="str">
        <f t="shared" si="320"/>
        <v>No</v>
      </c>
      <c r="AG2938">
        <f t="shared" ca="1" si="321"/>
        <v>268</v>
      </c>
      <c r="AH2938" t="str">
        <f ca="1">IF(OR(V2938="",AG2938=""),"Yes",IF(AG2938&gt;Config!$B$41,"Yes","No"))</f>
        <v>No</v>
      </c>
    </row>
    <row r="2939" spans="1:34" x14ac:dyDescent="0.25">
      <c r="A2939" s="1" t="s">
        <v>20901</v>
      </c>
      <c r="B2939" s="1" t="s">
        <v>1283</v>
      </c>
      <c r="C2939" s="1" t="s">
        <v>308</v>
      </c>
      <c r="D2939" s="1" t="s">
        <v>20902</v>
      </c>
      <c r="E2939" s="1" t="s">
        <v>33892</v>
      </c>
      <c r="F2939" s="1" t="s">
        <v>20903</v>
      </c>
      <c r="G2939" t="str">
        <f t="shared" si="315"/>
        <v>Valid</v>
      </c>
      <c r="H2939" s="1" t="s">
        <v>20904</v>
      </c>
      <c r="I2939" t="str" cm="1">
        <f t="array" ref="I2939">IF(OR(TRIM(H2939)="",ISNUMBER(SEARCH("#",H2939)),AA2939&lt;Config!$B$8,SUMPRODUCT(--ISNUMBER(SEARCH({"a";"b";"c";"d";"e";"f";"g";"h";"i";"j";"k";"l";"m";"n";"o";"p";"q";"r";"s";"t";"u";"v";"w";"x";"y";"z"},H2939)))&gt;0),"Invalid","Valid")</f>
        <v>Valid</v>
      </c>
      <c r="J2939" s="1" t="s">
        <v>20905</v>
      </c>
      <c r="K2939" s="1" t="s">
        <v>369</v>
      </c>
      <c r="L2939" s="1" t="s">
        <v>134</v>
      </c>
      <c r="M2939" s="1" t="s">
        <v>33825</v>
      </c>
      <c r="N2939" s="1" t="s">
        <v>86</v>
      </c>
      <c r="O2939" s="1" t="s">
        <v>69</v>
      </c>
      <c r="P2939" t="s">
        <v>314</v>
      </c>
      <c r="Q2939" s="1" t="s">
        <v>663</v>
      </c>
      <c r="R2939" s="1" t="s">
        <v>663</v>
      </c>
      <c r="S2939" s="1" t="s">
        <v>8768</v>
      </c>
      <c r="T2939" s="1" t="s">
        <v>20906</v>
      </c>
      <c r="U2939" s="1" t="s">
        <v>7126</v>
      </c>
      <c r="V2939" s="1" t="s">
        <v>140</v>
      </c>
      <c r="W2939" s="1" t="s">
        <v>202</v>
      </c>
      <c r="X2939" t="str">
        <f t="shared" si="316"/>
        <v>Complete</v>
      </c>
      <c r="Y2939">
        <f>MAX(0,100-IF(G2939="Invalid",Config!$B$5,0)-IF(I2939="Invalid",Config!$B$6,0)-IF(X2939="Incomplete",Config!$B$7,0)-IF(AF2939="Yes",Config!$B$37,0))</f>
        <v>100</v>
      </c>
      <c r="Z2939" s="1">
        <f>IF(OR(TRIM(B2939)="",COUNTIF(Config!$B$15:$B$19,B2939)&gt;0),1,0)+IF(OR(TRIM(C2939)="",COUNTIF(Config!$B$15:$B$19,C2939)&gt;0),1,0)+IF(OR(TRIM(F2939)="",COUNTIF(Config!$B$15:$B$19,F2939)&gt;0),1,0)+IF(OR(TRIM(H2939)="",COUNTIF(Config!$B$15:$B$19,H2939)&gt;0),1,0)+IF(OR(TRIM(E2939)="",COUNTIF(Config!$B$15:$B$19,E2939)&gt;0),1,0)+IF(OR(TRIM(K2939)="",COUNTIF(Config!$B$15:$B$19,K2939)&gt;0),1,0)+IF(OR(TRIM(P2939)="",COUNTIF(Config!$B$15:$B$19,P2939)&gt;0),1,0)+IF(OR(TRIM(R2939)="",COUNTIF(Config!$B$15:$B$19,R2939)&gt;0),1,0)</f>
        <v>0</v>
      </c>
      <c r="AA2939" s="1" cm="1">
        <f t="array" ref="AA2939">SUMPRODUCT(LEN(H2939)-LEN(SUBSTITUTE(H2939,{"0";"1";"2";"3";"4";"5";"6";"7";"8";"9"},"")))</f>
        <v>12</v>
      </c>
      <c r="AC2939" t="str">
        <f t="shared" si="317"/>
        <v/>
      </c>
      <c r="AD2939">
        <f t="shared" si="318"/>
        <v>1</v>
      </c>
      <c r="AE2939">
        <f t="shared" si="319"/>
        <v>1</v>
      </c>
      <c r="AF2939" t="str">
        <f t="shared" si="320"/>
        <v>No</v>
      </c>
      <c r="AG2939">
        <f t="shared" ca="1" si="321"/>
        <v>37</v>
      </c>
      <c r="AH2939" t="str">
        <f ca="1">IF(OR(V2939="",AG2939=""),"Yes",IF(AG2939&gt;Config!$B$41,"Yes","No"))</f>
        <v>No</v>
      </c>
    </row>
    <row r="2940" spans="1:34" x14ac:dyDescent="0.25">
      <c r="A2940" s="1" t="s">
        <v>20907</v>
      </c>
      <c r="B2940" s="1" t="s">
        <v>1175</v>
      </c>
      <c r="C2940" s="1" t="s">
        <v>432</v>
      </c>
      <c r="D2940" s="1" t="s">
        <v>13685</v>
      </c>
      <c r="E2940" s="1" t="s">
        <v>35238</v>
      </c>
      <c r="F2940" s="1" t="s">
        <v>20908</v>
      </c>
      <c r="G2940" t="str">
        <f t="shared" si="315"/>
        <v>Invalid</v>
      </c>
      <c r="H2940" s="1" t="s">
        <v>20909</v>
      </c>
      <c r="I2940" t="str" cm="1">
        <f t="array" ref="I2940">IF(OR(TRIM(H2940)="",ISNUMBER(SEARCH("#",H2940)),AA2940&lt;Config!$B$8,SUMPRODUCT(--ISNUMBER(SEARCH({"a";"b";"c";"d";"e";"f";"g";"h";"i";"j";"k";"l";"m";"n";"o";"p";"q";"r";"s";"t";"u";"v";"w";"x";"y";"z"},H2940)))&gt;0),"Invalid","Valid")</f>
        <v>Valid</v>
      </c>
      <c r="J2940" s="1" t="s">
        <v>20910</v>
      </c>
      <c r="K2940" s="1" t="s">
        <v>66</v>
      </c>
      <c r="L2940" s="1" t="s">
        <v>134</v>
      </c>
      <c r="M2940" s="1" t="s">
        <v>33827</v>
      </c>
      <c r="N2940" s="1" t="s">
        <v>86</v>
      </c>
      <c r="O2940" s="1" t="s">
        <v>180</v>
      </c>
      <c r="P2940" t="s">
        <v>104</v>
      </c>
      <c r="Q2940" s="1" t="s">
        <v>732</v>
      </c>
      <c r="R2940" s="1" t="s">
        <v>106</v>
      </c>
      <c r="S2940" s="1" t="s">
        <v>20911</v>
      </c>
      <c r="T2940" s="1" t="s">
        <v>20912</v>
      </c>
      <c r="U2940" s="1" t="s">
        <v>2970</v>
      </c>
      <c r="V2940" s="1" t="s">
        <v>8377</v>
      </c>
      <c r="W2940" s="1" t="s">
        <v>75</v>
      </c>
      <c r="X2940" t="str">
        <f t="shared" si="316"/>
        <v>Complete</v>
      </c>
      <c r="Y2940">
        <f>MAX(0,100-IF(G2940="Invalid",Config!$B$5,0)-IF(I2940="Invalid",Config!$B$6,0)-IF(X2940="Incomplete",Config!$B$7,0)-IF(AF2940="Yes",Config!$B$37,0))</f>
        <v>70</v>
      </c>
      <c r="Z2940" s="1">
        <f>IF(OR(TRIM(B2940)="",COUNTIF(Config!$B$15:$B$19,B2940)&gt;0),1,0)+IF(OR(TRIM(C2940)="",COUNTIF(Config!$B$15:$B$19,C2940)&gt;0),1,0)+IF(OR(TRIM(F2940)="",COUNTIF(Config!$B$15:$B$19,F2940)&gt;0),1,0)+IF(OR(TRIM(H2940)="",COUNTIF(Config!$B$15:$B$19,H2940)&gt;0),1,0)+IF(OR(TRIM(E2940)="",COUNTIF(Config!$B$15:$B$19,E2940)&gt;0),1,0)+IF(OR(TRIM(K2940)="",COUNTIF(Config!$B$15:$B$19,K2940)&gt;0),1,0)+IF(OR(TRIM(P2940)="",COUNTIF(Config!$B$15:$B$19,P2940)&gt;0),1,0)+IF(OR(TRIM(R2940)="",COUNTIF(Config!$B$15:$B$19,R2940)&gt;0),1,0)</f>
        <v>0</v>
      </c>
      <c r="AA2940" s="1" cm="1">
        <f t="array" ref="AA2940">SUMPRODUCT(LEN(H2940)-LEN(SUBSTITUTE(H2940,{"0";"1";"2";"3";"4";"5";"6";"7";"8";"9"},"")))</f>
        <v>11</v>
      </c>
      <c r="AC2940" t="str">
        <f t="shared" si="317"/>
        <v>Invalid Email</v>
      </c>
      <c r="AD2940">
        <f t="shared" si="318"/>
        <v>0</v>
      </c>
      <c r="AE2940">
        <f t="shared" si="319"/>
        <v>1</v>
      </c>
      <c r="AF2940" t="str">
        <f t="shared" si="320"/>
        <v>No</v>
      </c>
      <c r="AG2940">
        <f t="shared" ca="1" si="321"/>
        <v>358</v>
      </c>
      <c r="AH2940" t="str">
        <f ca="1">IF(OR(V2940="",AG2940=""),"Yes",IF(AG2940&gt;Config!$B$41,"Yes","No"))</f>
        <v>No</v>
      </c>
    </row>
    <row r="2941" spans="1:34" x14ac:dyDescent="0.25">
      <c r="A2941" s="1" t="s">
        <v>20913</v>
      </c>
      <c r="B2941" s="1" t="s">
        <v>444</v>
      </c>
      <c r="C2941" s="1" t="s">
        <v>511</v>
      </c>
      <c r="D2941" s="1" t="s">
        <v>20914</v>
      </c>
      <c r="E2941" s="1" t="s">
        <v>642</v>
      </c>
      <c r="F2941" s="1" t="s">
        <v>20915</v>
      </c>
      <c r="G2941" t="str">
        <f t="shared" si="315"/>
        <v>Valid</v>
      </c>
      <c r="H2941" s="1" t="s">
        <v>20916</v>
      </c>
      <c r="I2941" t="str" cm="1">
        <f t="array" ref="I2941">IF(OR(TRIM(H2941)="",ISNUMBER(SEARCH("#",H2941)),AA2941&lt;Config!$B$8,SUMPRODUCT(--ISNUMBER(SEARCH({"a";"b";"c";"d";"e";"f";"g";"h";"i";"j";"k";"l";"m";"n";"o";"p";"q";"r";"s";"t";"u";"v";"w";"x";"y";"z"},H2941)))&gt;0),"Invalid","Valid")</f>
        <v>Valid</v>
      </c>
      <c r="J2941" s="1" t="s">
        <v>20917</v>
      </c>
      <c r="K2941" s="1" t="s">
        <v>178</v>
      </c>
      <c r="L2941" s="1" t="s">
        <v>84</v>
      </c>
      <c r="M2941" s="1" t="s">
        <v>30</v>
      </c>
      <c r="N2941" s="1" t="s">
        <v>68</v>
      </c>
      <c r="O2941" s="1" t="s">
        <v>149</v>
      </c>
      <c r="P2941" t="s">
        <v>104</v>
      </c>
      <c r="Q2941" s="1" t="s">
        <v>105</v>
      </c>
      <c r="R2941" s="1" t="s">
        <v>105</v>
      </c>
      <c r="S2941" s="1" t="s">
        <v>8951</v>
      </c>
      <c r="T2941" s="1" t="s">
        <v>20918</v>
      </c>
      <c r="U2941" s="1" t="s">
        <v>13577</v>
      </c>
      <c r="V2941" s="1" t="s">
        <v>140</v>
      </c>
      <c r="W2941" s="1" t="s">
        <v>125</v>
      </c>
      <c r="X2941" t="str">
        <f t="shared" si="316"/>
        <v>Complete</v>
      </c>
      <c r="Y2941">
        <f>MAX(0,100-IF(G2941="Invalid",Config!$B$5,0)-IF(I2941="Invalid",Config!$B$6,0)-IF(X2941="Incomplete",Config!$B$7,0)-IF(AF2941="Yes",Config!$B$37,0))</f>
        <v>100</v>
      </c>
      <c r="Z2941" s="1">
        <f>IF(OR(TRIM(B2941)="",COUNTIF(Config!$B$15:$B$19,B2941)&gt;0),1,0)+IF(OR(TRIM(C2941)="",COUNTIF(Config!$B$15:$B$19,C2941)&gt;0),1,0)+IF(OR(TRIM(F2941)="",COUNTIF(Config!$B$15:$B$19,F2941)&gt;0),1,0)+IF(OR(TRIM(H2941)="",COUNTIF(Config!$B$15:$B$19,H2941)&gt;0),1,0)+IF(OR(TRIM(E2941)="",COUNTIF(Config!$B$15:$B$19,E2941)&gt;0),1,0)+IF(OR(TRIM(K2941)="",COUNTIF(Config!$B$15:$B$19,K2941)&gt;0),1,0)+IF(OR(TRIM(P2941)="",COUNTIF(Config!$B$15:$B$19,P2941)&gt;0),1,0)+IF(OR(TRIM(R2941)="",COUNTIF(Config!$B$15:$B$19,R2941)&gt;0),1,0)</f>
        <v>0</v>
      </c>
      <c r="AA2941" s="1" cm="1">
        <f t="array" ref="AA2941">SUMPRODUCT(LEN(H2941)-LEN(SUBSTITUTE(H2941,{"0";"1";"2";"3";"4";"5";"6";"7";"8";"9"},"")))</f>
        <v>11</v>
      </c>
      <c r="AC2941" t="str">
        <f t="shared" si="317"/>
        <v/>
      </c>
      <c r="AD2941">
        <f t="shared" si="318"/>
        <v>1</v>
      </c>
      <c r="AE2941">
        <f t="shared" si="319"/>
        <v>1</v>
      </c>
      <c r="AF2941" t="str">
        <f t="shared" si="320"/>
        <v>No</v>
      </c>
      <c r="AG2941">
        <f t="shared" ca="1" si="321"/>
        <v>37</v>
      </c>
      <c r="AH2941" t="str">
        <f ca="1">IF(OR(V2941="",AG2941=""),"Yes",IF(AG2941&gt;Config!$B$41,"Yes","No"))</f>
        <v>No</v>
      </c>
    </row>
    <row r="2942" spans="1:34" x14ac:dyDescent="0.25">
      <c r="A2942" s="1" t="s">
        <v>20919</v>
      </c>
      <c r="B2942" s="1" t="s">
        <v>1241</v>
      </c>
      <c r="C2942" s="1" t="s">
        <v>748</v>
      </c>
      <c r="D2942" s="1" t="s">
        <v>20920</v>
      </c>
      <c r="E2942" s="1" t="s">
        <v>35239</v>
      </c>
      <c r="F2942" s="1" t="s">
        <v>20921</v>
      </c>
      <c r="G2942" t="str">
        <f t="shared" si="315"/>
        <v>Valid</v>
      </c>
      <c r="H2942" s="1" t="s">
        <v>20922</v>
      </c>
      <c r="I2942" t="str" cm="1">
        <f t="array" ref="I2942">IF(OR(TRIM(H2942)="",ISNUMBER(SEARCH("#",H2942)),AA2942&lt;Config!$B$8,SUMPRODUCT(--ISNUMBER(SEARCH({"a";"b";"c";"d";"e";"f";"g";"h";"i";"j";"k";"l";"m";"n";"o";"p";"q";"r";"s";"t";"u";"v";"w";"x";"y";"z"},H2942)))&gt;0),"Invalid","Valid")</f>
        <v>Valid</v>
      </c>
      <c r="J2942" s="1" t="s">
        <v>20923</v>
      </c>
      <c r="K2942" s="1" t="s">
        <v>163</v>
      </c>
      <c r="L2942" s="1" t="s">
        <v>67</v>
      </c>
      <c r="M2942" s="1" t="s">
        <v>135</v>
      </c>
      <c r="N2942" s="1" t="s">
        <v>148</v>
      </c>
      <c r="O2942" s="1" t="s">
        <v>69</v>
      </c>
      <c r="P2942" t="s">
        <v>104</v>
      </c>
      <c r="Q2942" s="1" t="s">
        <v>302</v>
      </c>
      <c r="R2942" s="1" t="s">
        <v>922</v>
      </c>
      <c r="S2942" s="1" t="s">
        <v>3438</v>
      </c>
      <c r="T2942" s="1" t="s">
        <v>20924</v>
      </c>
      <c r="U2942" s="1" t="s">
        <v>4703</v>
      </c>
      <c r="V2942" s="1" t="s">
        <v>1546</v>
      </c>
      <c r="W2942" s="1" t="s">
        <v>293</v>
      </c>
      <c r="X2942" t="str">
        <f t="shared" si="316"/>
        <v>Complete</v>
      </c>
      <c r="Y2942">
        <f>MAX(0,100-IF(G2942="Invalid",Config!$B$5,0)-IF(I2942="Invalid",Config!$B$6,0)-IF(X2942="Incomplete",Config!$B$7,0)-IF(AF2942="Yes",Config!$B$37,0))</f>
        <v>100</v>
      </c>
      <c r="Z2942" s="1">
        <f>IF(OR(TRIM(B2942)="",COUNTIF(Config!$B$15:$B$19,B2942)&gt;0),1,0)+IF(OR(TRIM(C2942)="",COUNTIF(Config!$B$15:$B$19,C2942)&gt;0),1,0)+IF(OR(TRIM(F2942)="",COUNTIF(Config!$B$15:$B$19,F2942)&gt;0),1,0)+IF(OR(TRIM(H2942)="",COUNTIF(Config!$B$15:$B$19,H2942)&gt;0),1,0)+IF(OR(TRIM(E2942)="",COUNTIF(Config!$B$15:$B$19,E2942)&gt;0),1,0)+IF(OR(TRIM(K2942)="",COUNTIF(Config!$B$15:$B$19,K2942)&gt;0),1,0)+IF(OR(TRIM(P2942)="",COUNTIF(Config!$B$15:$B$19,P2942)&gt;0),1,0)+IF(OR(TRIM(R2942)="",COUNTIF(Config!$B$15:$B$19,R2942)&gt;0),1,0)</f>
        <v>0</v>
      </c>
      <c r="AA2942" s="1" cm="1">
        <f t="array" ref="AA2942">SUMPRODUCT(LEN(H2942)-LEN(SUBSTITUTE(H2942,{"0";"1";"2";"3";"4";"5";"6";"7";"8";"9"},"")))</f>
        <v>11</v>
      </c>
      <c r="AC2942" t="str">
        <f t="shared" si="317"/>
        <v/>
      </c>
      <c r="AD2942">
        <f t="shared" si="318"/>
        <v>1</v>
      </c>
      <c r="AE2942">
        <f t="shared" si="319"/>
        <v>1</v>
      </c>
      <c r="AF2942" t="str">
        <f t="shared" si="320"/>
        <v>No</v>
      </c>
      <c r="AG2942">
        <f t="shared" ca="1" si="321"/>
        <v>374</v>
      </c>
      <c r="AH2942" t="str">
        <f ca="1">IF(OR(V2942="",AG2942=""),"Yes",IF(AG2942&gt;Config!$B$41,"Yes","No"))</f>
        <v>Yes</v>
      </c>
    </row>
    <row r="2943" spans="1:34" x14ac:dyDescent="0.25">
      <c r="A2943" s="1" t="s">
        <v>20925</v>
      </c>
      <c r="B2943" s="1" t="s">
        <v>1833</v>
      </c>
      <c r="C2943" s="1" t="s">
        <v>775</v>
      </c>
      <c r="D2943" s="1" t="s">
        <v>20926</v>
      </c>
      <c r="E2943" s="1" t="s">
        <v>34122</v>
      </c>
      <c r="F2943" s="1" t="s">
        <v>20927</v>
      </c>
      <c r="G2943" t="str">
        <f t="shared" si="315"/>
        <v>Valid</v>
      </c>
      <c r="H2943" s="1" t="s">
        <v>20928</v>
      </c>
      <c r="I2943" t="str" cm="1">
        <f t="array" ref="I2943">IF(OR(TRIM(H2943)="",ISNUMBER(SEARCH("#",H2943)),AA2943&lt;Config!$B$8,SUMPRODUCT(--ISNUMBER(SEARCH({"a";"b";"c";"d";"e";"f";"g";"h";"i";"j";"k";"l";"m";"n";"o";"p";"q";"r";"s";"t";"u";"v";"w";"x";"y";"z"},H2943)))&gt;0),"Invalid","Valid")</f>
        <v>Valid</v>
      </c>
      <c r="J2943" s="1" t="s">
        <v>20929</v>
      </c>
      <c r="K2943" s="1" t="s">
        <v>369</v>
      </c>
      <c r="L2943" s="1" t="s">
        <v>164</v>
      </c>
      <c r="M2943" s="1" t="s">
        <v>50</v>
      </c>
      <c r="N2943" s="1" t="s">
        <v>86</v>
      </c>
      <c r="O2943" s="1" t="s">
        <v>69</v>
      </c>
      <c r="P2943" t="s">
        <v>314</v>
      </c>
      <c r="Q2943" s="1" t="s">
        <v>315</v>
      </c>
      <c r="R2943" s="1" t="s">
        <v>315</v>
      </c>
      <c r="S2943" s="1" t="s">
        <v>20930</v>
      </c>
      <c r="T2943" s="1" t="s">
        <v>20931</v>
      </c>
      <c r="U2943" s="1" t="s">
        <v>11120</v>
      </c>
      <c r="V2943" s="1" t="s">
        <v>18961</v>
      </c>
      <c r="W2943" s="1" t="s">
        <v>75</v>
      </c>
      <c r="X2943" t="str">
        <f t="shared" si="316"/>
        <v>Complete</v>
      </c>
      <c r="Y2943">
        <f>MAX(0,100-IF(G2943="Invalid",Config!$B$5,0)-IF(I2943="Invalid",Config!$B$6,0)-IF(X2943="Incomplete",Config!$B$7,0)-IF(AF2943="Yes",Config!$B$37,0))</f>
        <v>100</v>
      </c>
      <c r="Z2943" s="1">
        <f>IF(OR(TRIM(B2943)="",COUNTIF(Config!$B$15:$B$19,B2943)&gt;0),1,0)+IF(OR(TRIM(C2943)="",COUNTIF(Config!$B$15:$B$19,C2943)&gt;0),1,0)+IF(OR(TRIM(F2943)="",COUNTIF(Config!$B$15:$B$19,F2943)&gt;0),1,0)+IF(OR(TRIM(H2943)="",COUNTIF(Config!$B$15:$B$19,H2943)&gt;0),1,0)+IF(OR(TRIM(E2943)="",COUNTIF(Config!$B$15:$B$19,E2943)&gt;0),1,0)+IF(OR(TRIM(K2943)="",COUNTIF(Config!$B$15:$B$19,K2943)&gt;0),1,0)+IF(OR(TRIM(P2943)="",COUNTIF(Config!$B$15:$B$19,P2943)&gt;0),1,0)+IF(OR(TRIM(R2943)="",COUNTIF(Config!$B$15:$B$19,R2943)&gt;0),1,0)</f>
        <v>0</v>
      </c>
      <c r="AA2943" s="1" cm="1">
        <f t="array" ref="AA2943">SUMPRODUCT(LEN(H2943)-LEN(SUBSTITUTE(H2943,{"0";"1";"2";"3";"4";"5";"6";"7";"8";"9"},"")))</f>
        <v>12</v>
      </c>
      <c r="AC2943" t="str">
        <f t="shared" si="317"/>
        <v/>
      </c>
      <c r="AD2943">
        <f t="shared" si="318"/>
        <v>1</v>
      </c>
      <c r="AE2943">
        <f t="shared" si="319"/>
        <v>1</v>
      </c>
      <c r="AF2943" t="str">
        <f t="shared" si="320"/>
        <v>No</v>
      </c>
      <c r="AG2943">
        <f t="shared" ca="1" si="321"/>
        <v>386</v>
      </c>
      <c r="AH2943" t="str">
        <f ca="1">IF(OR(V2943="",AG2943=""),"Yes",IF(AG2943&gt;Config!$B$41,"Yes","No"))</f>
        <v>Yes</v>
      </c>
    </row>
    <row r="2944" spans="1:34" x14ac:dyDescent="0.25">
      <c r="A2944" s="1" t="s">
        <v>20932</v>
      </c>
      <c r="B2944" s="1" t="s">
        <v>1557</v>
      </c>
      <c r="C2944" s="1" t="s">
        <v>97</v>
      </c>
      <c r="D2944" s="1" t="s">
        <v>4877</v>
      </c>
      <c r="E2944" s="1" t="s">
        <v>33829</v>
      </c>
      <c r="F2944" s="1" t="s">
        <v>20933</v>
      </c>
      <c r="G2944" t="str">
        <f t="shared" si="315"/>
        <v>Valid</v>
      </c>
      <c r="H2944" s="1" t="s">
        <v>20934</v>
      </c>
      <c r="I2944" t="str" cm="1">
        <f t="array" ref="I2944">IF(OR(TRIM(H2944)="",ISNUMBER(SEARCH("#",H2944)),AA2944&lt;Config!$B$8,SUMPRODUCT(--ISNUMBER(SEARCH({"a";"b";"c";"d";"e";"f";"g";"h";"i";"j";"k";"l";"m";"n";"o";"p";"q";"r";"s";"t";"u";"v";"w";"x";"y";"z"},H2944)))&gt;0),"Invalid","Valid")</f>
        <v>Valid</v>
      </c>
      <c r="J2944" s="1" t="s">
        <v>20935</v>
      </c>
      <c r="K2944" s="1" t="s">
        <v>66</v>
      </c>
      <c r="L2944" s="1" t="s">
        <v>84</v>
      </c>
      <c r="M2944" s="1" t="s">
        <v>391</v>
      </c>
      <c r="N2944" s="1" t="s">
        <v>252</v>
      </c>
      <c r="O2944" s="1" t="s">
        <v>52</v>
      </c>
      <c r="P2944" t="s">
        <v>104</v>
      </c>
      <c r="Q2944" s="1" t="s">
        <v>732</v>
      </c>
      <c r="R2944" s="1" t="s">
        <v>922</v>
      </c>
      <c r="S2944" s="1" t="s">
        <v>20936</v>
      </c>
      <c r="T2944" s="1" t="s">
        <v>20937</v>
      </c>
      <c r="U2944" s="1" t="s">
        <v>20938</v>
      </c>
      <c r="V2944" s="1" t="s">
        <v>3618</v>
      </c>
      <c r="W2944" s="1" t="s">
        <v>186</v>
      </c>
      <c r="X2944" t="str">
        <f t="shared" si="316"/>
        <v>Incomplete</v>
      </c>
      <c r="Y2944">
        <f>MAX(0,100-IF(G2944="Invalid",Config!$B$5,0)-IF(I2944="Invalid",Config!$B$6,0)-IF(X2944="Incomplete",Config!$B$7,0)-IF(AF2944="Yes",Config!$B$37,0))</f>
        <v>60</v>
      </c>
      <c r="Z2944" s="1">
        <f>IF(OR(TRIM(B2944)="",COUNTIF(Config!$B$15:$B$19,B2944)&gt;0),1,0)+IF(OR(TRIM(C2944)="",COUNTIF(Config!$B$15:$B$19,C2944)&gt;0),1,0)+IF(OR(TRIM(F2944)="",COUNTIF(Config!$B$15:$B$19,F2944)&gt;0),1,0)+IF(OR(TRIM(H2944)="",COUNTIF(Config!$B$15:$B$19,H2944)&gt;0),1,0)+IF(OR(TRIM(E2944)="",COUNTIF(Config!$B$15:$B$19,E2944)&gt;0),1,0)+IF(OR(TRIM(K2944)="",COUNTIF(Config!$B$15:$B$19,K2944)&gt;0),1,0)+IF(OR(TRIM(P2944)="",COUNTIF(Config!$B$15:$B$19,P2944)&gt;0),1,0)+IF(OR(TRIM(R2944)="",COUNTIF(Config!$B$15:$B$19,R2944)&gt;0),1,0)</f>
        <v>1</v>
      </c>
      <c r="AA2944" s="1" cm="1">
        <f t="array" ref="AA2944">SUMPRODUCT(LEN(H2944)-LEN(SUBSTITUTE(H2944,{"0";"1";"2";"3";"4";"5";"6";"7";"8";"9"},"")))</f>
        <v>11</v>
      </c>
      <c r="AC2944" t="str">
        <f t="shared" si="317"/>
        <v>Incomplete Profile</v>
      </c>
      <c r="AD2944">
        <f t="shared" si="318"/>
        <v>1</v>
      </c>
      <c r="AE2944">
        <f t="shared" si="319"/>
        <v>1</v>
      </c>
      <c r="AF2944" t="str">
        <f t="shared" si="320"/>
        <v>No</v>
      </c>
      <c r="AG2944">
        <f t="shared" ca="1" si="321"/>
        <v>501</v>
      </c>
      <c r="AH2944" t="str">
        <f ca="1">IF(OR(V2944="",AG2944=""),"Yes",IF(AG2944&gt;Config!$B$41,"Yes","No"))</f>
        <v>Yes</v>
      </c>
    </row>
    <row r="2945" spans="1:34" x14ac:dyDescent="0.25">
      <c r="A2945" s="1" t="s">
        <v>20939</v>
      </c>
      <c r="B2945" s="1" t="s">
        <v>33815</v>
      </c>
      <c r="C2945" s="1" t="s">
        <v>420</v>
      </c>
      <c r="D2945" s="1" t="s">
        <v>420</v>
      </c>
      <c r="E2945" s="1" t="s">
        <v>35240</v>
      </c>
      <c r="F2945" s="1" t="s">
        <v>20940</v>
      </c>
      <c r="G2945" t="str">
        <f t="shared" si="315"/>
        <v>Valid</v>
      </c>
      <c r="H2945" s="1" t="s">
        <v>20941</v>
      </c>
      <c r="I2945" t="str" cm="1">
        <f t="array" ref="I2945">IF(OR(TRIM(H2945)="",ISNUMBER(SEARCH("#",H2945)),AA2945&lt;Config!$B$8,SUMPRODUCT(--ISNUMBER(SEARCH({"a";"b";"c";"d";"e";"f";"g";"h";"i";"j";"k";"l";"m";"n";"o";"p";"q";"r";"s";"t";"u";"v";"w";"x";"y";"z"},H2945)))&gt;0),"Invalid","Valid")</f>
        <v>Valid</v>
      </c>
      <c r="J2945" s="1" t="s">
        <v>20942</v>
      </c>
      <c r="K2945" s="1" t="s">
        <v>117</v>
      </c>
      <c r="L2945" s="1" t="s">
        <v>49</v>
      </c>
      <c r="M2945" s="1" t="s">
        <v>251</v>
      </c>
      <c r="N2945" s="1" t="s">
        <v>224</v>
      </c>
      <c r="O2945" s="1" t="s">
        <v>52</v>
      </c>
      <c r="P2945" t="s">
        <v>33</v>
      </c>
      <c r="Q2945" s="1" t="s">
        <v>34</v>
      </c>
      <c r="R2945" s="1" t="s">
        <v>482</v>
      </c>
      <c r="S2945" s="1" t="s">
        <v>19819</v>
      </c>
      <c r="T2945" s="1" t="s">
        <v>20943</v>
      </c>
      <c r="U2945" s="1" t="s">
        <v>20944</v>
      </c>
      <c r="V2945" s="1" t="s">
        <v>2745</v>
      </c>
      <c r="W2945" s="1" t="s">
        <v>141</v>
      </c>
      <c r="X2945" t="str">
        <f t="shared" si="316"/>
        <v>Incomplete</v>
      </c>
      <c r="Y2945">
        <f>MAX(0,100-IF(G2945="Invalid",Config!$B$5,0)-IF(I2945="Invalid",Config!$B$6,0)-IF(X2945="Incomplete",Config!$B$7,0)-IF(AF2945="Yes",Config!$B$37,0))</f>
        <v>60</v>
      </c>
      <c r="Z2945" s="1">
        <f>IF(OR(TRIM(B2945)="",COUNTIF(Config!$B$15:$B$19,B2945)&gt;0),1,0)+IF(OR(TRIM(C2945)="",COUNTIF(Config!$B$15:$B$19,C2945)&gt;0),1,0)+IF(OR(TRIM(F2945)="",COUNTIF(Config!$B$15:$B$19,F2945)&gt;0),1,0)+IF(OR(TRIM(H2945)="",COUNTIF(Config!$B$15:$B$19,H2945)&gt;0),1,0)+IF(OR(TRIM(E2945)="",COUNTIF(Config!$B$15:$B$19,E2945)&gt;0),1,0)+IF(OR(TRIM(K2945)="",COUNTIF(Config!$B$15:$B$19,K2945)&gt;0),1,0)+IF(OR(TRIM(P2945)="",COUNTIF(Config!$B$15:$B$19,P2945)&gt;0),1,0)+IF(OR(TRIM(R2945)="",COUNTIF(Config!$B$15:$B$19,R2945)&gt;0),1,0)</f>
        <v>1</v>
      </c>
      <c r="AA2945" s="1" cm="1">
        <f t="array" ref="AA2945">SUMPRODUCT(LEN(H2945)-LEN(SUBSTITUTE(H2945,{"0";"1";"2";"3";"4";"5";"6";"7";"8";"9"},"")))</f>
        <v>10</v>
      </c>
      <c r="AC2945" t="str">
        <f t="shared" si="317"/>
        <v>Incomplete Profile</v>
      </c>
      <c r="AD2945">
        <f t="shared" si="318"/>
        <v>1</v>
      </c>
      <c r="AE2945">
        <f t="shared" si="319"/>
        <v>1</v>
      </c>
      <c r="AF2945" t="str">
        <f t="shared" si="320"/>
        <v>No</v>
      </c>
      <c r="AG2945">
        <f t="shared" ca="1" si="321"/>
        <v>114</v>
      </c>
      <c r="AH2945" t="str">
        <f ca="1">IF(OR(V2945="",AG2945=""),"Yes",IF(AG2945&gt;Config!$B$41,"Yes","No"))</f>
        <v>No</v>
      </c>
    </row>
    <row r="2946" spans="1:34" x14ac:dyDescent="0.25">
      <c r="A2946" s="1" t="s">
        <v>20945</v>
      </c>
      <c r="B2946" s="1" t="s">
        <v>818</v>
      </c>
      <c r="C2946" s="1" t="s">
        <v>748</v>
      </c>
      <c r="D2946" s="1" t="s">
        <v>12065</v>
      </c>
      <c r="E2946" s="1" t="s">
        <v>35241</v>
      </c>
      <c r="F2946" s="1" t="s">
        <v>20946</v>
      </c>
      <c r="G2946" t="str">
        <f t="shared" si="315"/>
        <v>Valid</v>
      </c>
      <c r="H2946" s="1" t="s">
        <v>20947</v>
      </c>
      <c r="I2946" t="str" cm="1">
        <f t="array" ref="I2946">IF(OR(TRIM(H2946)="",ISNUMBER(SEARCH("#",H2946)),AA2946&lt;Config!$B$8,SUMPRODUCT(--ISNUMBER(SEARCH({"a";"b";"c";"d";"e";"f";"g";"h";"i";"j";"k";"l";"m";"n";"o";"p";"q";"r";"s";"t";"u";"v";"w";"x";"y";"z"},H2946)))&gt;0),"Invalid","Valid")</f>
        <v>Valid</v>
      </c>
      <c r="J2946" s="1" t="s">
        <v>20948</v>
      </c>
      <c r="K2946" s="1" t="s">
        <v>133</v>
      </c>
      <c r="L2946" s="1" t="s">
        <v>164</v>
      </c>
      <c r="M2946" s="1" t="s">
        <v>462</v>
      </c>
      <c r="N2946" s="1" t="s">
        <v>713</v>
      </c>
      <c r="O2946" s="1" t="s">
        <v>69</v>
      </c>
      <c r="P2946" t="s">
        <v>33</v>
      </c>
      <c r="Q2946" s="1" t="s">
        <v>1664</v>
      </c>
      <c r="R2946" s="1" t="s">
        <v>120</v>
      </c>
      <c r="S2946" s="1" t="s">
        <v>20949</v>
      </c>
      <c r="T2946" s="1" t="s">
        <v>20950</v>
      </c>
      <c r="U2946" s="1" t="s">
        <v>2994</v>
      </c>
      <c r="V2946" s="1" t="s">
        <v>3544</v>
      </c>
      <c r="W2946" s="1" t="s">
        <v>141</v>
      </c>
      <c r="X2946" t="str">
        <f t="shared" si="316"/>
        <v>Complete</v>
      </c>
      <c r="Y2946">
        <f>MAX(0,100-IF(G2946="Invalid",Config!$B$5,0)-IF(I2946="Invalid",Config!$B$6,0)-IF(X2946="Incomplete",Config!$B$7,0)-IF(AF2946="Yes",Config!$B$37,0))</f>
        <v>100</v>
      </c>
      <c r="Z2946" s="1">
        <f>IF(OR(TRIM(B2946)="",COUNTIF(Config!$B$15:$B$19,B2946)&gt;0),1,0)+IF(OR(TRIM(C2946)="",COUNTIF(Config!$B$15:$B$19,C2946)&gt;0),1,0)+IF(OR(TRIM(F2946)="",COUNTIF(Config!$B$15:$B$19,F2946)&gt;0),1,0)+IF(OR(TRIM(H2946)="",COUNTIF(Config!$B$15:$B$19,H2946)&gt;0),1,0)+IF(OR(TRIM(E2946)="",COUNTIF(Config!$B$15:$B$19,E2946)&gt;0),1,0)+IF(OR(TRIM(K2946)="",COUNTIF(Config!$B$15:$B$19,K2946)&gt;0),1,0)+IF(OR(TRIM(P2946)="",COUNTIF(Config!$B$15:$B$19,P2946)&gt;0),1,0)+IF(OR(TRIM(R2946)="",COUNTIF(Config!$B$15:$B$19,R2946)&gt;0),1,0)</f>
        <v>0</v>
      </c>
      <c r="AA2946" s="1" cm="1">
        <f t="array" ref="AA2946">SUMPRODUCT(LEN(H2946)-LEN(SUBSTITUTE(H2946,{"0";"1";"2";"3";"4";"5";"6";"7";"8";"9"},"")))</f>
        <v>10</v>
      </c>
      <c r="AC2946" t="str">
        <f t="shared" si="317"/>
        <v/>
      </c>
      <c r="AD2946">
        <f t="shared" si="318"/>
        <v>1</v>
      </c>
      <c r="AE2946">
        <f t="shared" si="319"/>
        <v>1</v>
      </c>
      <c r="AF2946" t="str">
        <f t="shared" si="320"/>
        <v>No</v>
      </c>
      <c r="AG2946">
        <f t="shared" ca="1" si="321"/>
        <v>380</v>
      </c>
      <c r="AH2946" t="str">
        <f ca="1">IF(OR(V2946="",AG2946=""),"Yes",IF(AG2946&gt;Config!$B$41,"Yes","No"))</f>
        <v>Yes</v>
      </c>
    </row>
    <row r="2947" spans="1:34" x14ac:dyDescent="0.25">
      <c r="A2947" s="1" t="s">
        <v>20951</v>
      </c>
      <c r="B2947" s="1" t="s">
        <v>1957</v>
      </c>
      <c r="C2947" s="1" t="s">
        <v>535</v>
      </c>
      <c r="D2947" s="1" t="s">
        <v>20952</v>
      </c>
      <c r="E2947" s="1" t="s">
        <v>191</v>
      </c>
      <c r="F2947" s="1" t="s">
        <v>20953</v>
      </c>
      <c r="G2947" t="str">
        <f t="shared" ref="G2947:G3010" si="322">IFERROR(IF(OR(TRIM(F2947)="",LEN(F2947)-LEN(SUBSTITUTE(F2947,"@",""))&lt;&gt;1,FIND("@",F2947)=1,RIGHT(F2947,1)=".",ISNUMBER(SEARCH(" ",F2947)),ISERROR(FIND(".",F2947,FIND("@",F2947)+2))),"Invalid","Valid"),"Invalid")</f>
        <v>Valid</v>
      </c>
      <c r="H2947" s="1" t="s">
        <v>20954</v>
      </c>
      <c r="I2947" t="str" cm="1">
        <f t="array" ref="I2947">IF(OR(TRIM(H2947)="",ISNUMBER(SEARCH("#",H2947)),AA2947&lt;Config!$B$8,SUMPRODUCT(--ISNUMBER(SEARCH({"a";"b";"c";"d";"e";"f";"g";"h";"i";"j";"k";"l";"m";"n";"o";"p";"q";"r";"s";"t";"u";"v";"w";"x";"y";"z"},H2947)))&gt;0),"Invalid","Valid")</f>
        <v>Valid</v>
      </c>
      <c r="J2947" s="1" t="s">
        <v>20955</v>
      </c>
      <c r="K2947" s="1" t="s">
        <v>147</v>
      </c>
      <c r="L2947" s="1" t="s">
        <v>164</v>
      </c>
      <c r="M2947" s="1" t="s">
        <v>251</v>
      </c>
      <c r="N2947" s="1" t="s">
        <v>31</v>
      </c>
      <c r="O2947" s="1" t="s">
        <v>69</v>
      </c>
      <c r="P2947" t="s">
        <v>314</v>
      </c>
      <c r="Q2947" s="1" t="s">
        <v>663</v>
      </c>
      <c r="R2947" s="1" t="s">
        <v>316</v>
      </c>
      <c r="S2947" s="1" t="s">
        <v>20956</v>
      </c>
      <c r="T2947" s="1" t="s">
        <v>20957</v>
      </c>
      <c r="U2947" s="1" t="s">
        <v>59</v>
      </c>
      <c r="V2947" s="1" t="s">
        <v>1777</v>
      </c>
      <c r="W2947" s="1" t="s">
        <v>60</v>
      </c>
      <c r="X2947" t="str">
        <f t="shared" ref="X2947:X3010" si="323">IF(Z2947=0,"Complete","Incomplete")</f>
        <v>Complete</v>
      </c>
      <c r="Y2947">
        <f>MAX(0,100-IF(G2947="Invalid",Config!$B$5,0)-IF(I2947="Invalid",Config!$B$6,0)-IF(X2947="Incomplete",Config!$B$7,0)-IF(AF2947="Yes",Config!$B$37,0))</f>
        <v>100</v>
      </c>
      <c r="Z2947" s="1">
        <f>IF(OR(TRIM(B2947)="",COUNTIF(Config!$B$15:$B$19,B2947)&gt;0),1,0)+IF(OR(TRIM(C2947)="",COUNTIF(Config!$B$15:$B$19,C2947)&gt;0),1,0)+IF(OR(TRIM(F2947)="",COUNTIF(Config!$B$15:$B$19,F2947)&gt;0),1,0)+IF(OR(TRIM(H2947)="",COUNTIF(Config!$B$15:$B$19,H2947)&gt;0),1,0)+IF(OR(TRIM(E2947)="",COUNTIF(Config!$B$15:$B$19,E2947)&gt;0),1,0)+IF(OR(TRIM(K2947)="",COUNTIF(Config!$B$15:$B$19,K2947)&gt;0),1,0)+IF(OR(TRIM(P2947)="",COUNTIF(Config!$B$15:$B$19,P2947)&gt;0),1,0)+IF(OR(TRIM(R2947)="",COUNTIF(Config!$B$15:$B$19,R2947)&gt;0),1,0)</f>
        <v>0</v>
      </c>
      <c r="AA2947" s="1" cm="1">
        <f t="array" ref="AA2947">SUMPRODUCT(LEN(H2947)-LEN(SUBSTITUTE(H2947,{"0";"1";"2";"3";"4";"5";"6";"7";"8";"9"},"")))</f>
        <v>12</v>
      </c>
      <c r="AC2947" t="str">
        <f t="shared" ref="AC2947:AC3010" si="324">_xlfn.TEXTJOIN("; ",TRUE,IF(G2947="Invalid","Invalid Email",""),IF(I2947="Invalid","Invalid Phone",""),IF(X2947="Incomplete","Incomplete Profile",""),IF(AF2947="Yes","Potential Duplicate",""))</f>
        <v/>
      </c>
      <c r="AD2947">
        <f t="shared" ref="AD2947:AD3010" si="325">IF(OR(TRIM(F2947)="",G2947="Invalid"),0,COUNTIF($F$2:$F$5131,F2947))</f>
        <v>1</v>
      </c>
      <c r="AE2947">
        <f t="shared" ref="AE2947:AE3010" si="326">IF(OR(TRIM(H2947)="",I2947="Invalid"),0,COUNTIF($H$2:$H$5131,H2947))</f>
        <v>1</v>
      </c>
      <c r="AF2947" t="str">
        <f t="shared" ref="AF2947:AF3010" si="327">IF(OR(AD2947&gt;1,AE2947&gt;1),"Yes","No")</f>
        <v>No</v>
      </c>
      <c r="AG2947">
        <f t="shared" ref="AG2947:AG3010" ca="1" si="328">IFERROR(TODAY()-DATEVALUE(V2947),IFERROR(TODAY()-DATE(VALUE(RIGHT(V2947,4)),VALUE(MID(V2947,FIND("/",V2947)+1,FIND("/",V2947,FIND("/",V2947)+1)-FIND("/",V2947)-1)),VALUE(LEFT(V2947,FIND("/",V2947)-1))),""))</f>
        <v>190</v>
      </c>
      <c r="AH2947" t="str">
        <f ca="1">IF(OR(V2947="",AG2947=""),"Yes",IF(AG2947&gt;Config!$B$41,"Yes","No"))</f>
        <v>No</v>
      </c>
    </row>
    <row r="2948" spans="1:34" x14ac:dyDescent="0.25">
      <c r="A2948" s="1" t="s">
        <v>20958</v>
      </c>
      <c r="B2948" s="1" t="s">
        <v>1441</v>
      </c>
      <c r="C2948" s="1" t="s">
        <v>78</v>
      </c>
      <c r="D2948" s="1" t="s">
        <v>20959</v>
      </c>
      <c r="E2948" s="1" t="s">
        <v>34073</v>
      </c>
      <c r="F2948" s="1" t="s">
        <v>20960</v>
      </c>
      <c r="G2948" t="str">
        <f t="shared" si="322"/>
        <v>Valid</v>
      </c>
      <c r="H2948" s="1" t="s">
        <v>20961</v>
      </c>
      <c r="I2948" t="str" cm="1">
        <f t="array" ref="I2948">IF(OR(TRIM(H2948)="",ISNUMBER(SEARCH("#",H2948)),AA2948&lt;Config!$B$8,SUMPRODUCT(--ISNUMBER(SEARCH({"a";"b";"c";"d";"e";"f";"g";"h";"i";"j";"k";"l";"m";"n";"o";"p";"q";"r";"s";"t";"u";"v";"w";"x";"y";"z"},H2948)))&gt;0),"Invalid","Valid")</f>
        <v>Valid</v>
      </c>
      <c r="J2948" s="1" t="s">
        <v>20962</v>
      </c>
      <c r="K2948" s="1" t="s">
        <v>369</v>
      </c>
      <c r="L2948" s="1" t="s">
        <v>134</v>
      </c>
      <c r="M2948" s="1" t="s">
        <v>165</v>
      </c>
      <c r="N2948" s="1" t="s">
        <v>31</v>
      </c>
      <c r="O2948" s="1" t="s">
        <v>266</v>
      </c>
      <c r="P2948" t="s">
        <v>53</v>
      </c>
      <c r="Q2948" s="1" t="s">
        <v>197</v>
      </c>
      <c r="R2948" s="1" t="s">
        <v>197</v>
      </c>
      <c r="S2948" s="1" t="s">
        <v>20963</v>
      </c>
      <c r="T2948" s="1" t="s">
        <v>20964</v>
      </c>
      <c r="U2948" s="1" t="s">
        <v>5585</v>
      </c>
      <c r="V2948" s="1" t="s">
        <v>140</v>
      </c>
      <c r="W2948" s="1" t="s">
        <v>75</v>
      </c>
      <c r="X2948" t="str">
        <f t="shared" si="323"/>
        <v>Complete</v>
      </c>
      <c r="Y2948">
        <f>MAX(0,100-IF(G2948="Invalid",Config!$B$5,0)-IF(I2948="Invalid",Config!$B$6,0)-IF(X2948="Incomplete",Config!$B$7,0)-IF(AF2948="Yes",Config!$B$37,0))</f>
        <v>100</v>
      </c>
      <c r="Z2948" s="1">
        <f>IF(OR(TRIM(B2948)="",COUNTIF(Config!$B$15:$B$19,B2948)&gt;0),1,0)+IF(OR(TRIM(C2948)="",COUNTIF(Config!$B$15:$B$19,C2948)&gt;0),1,0)+IF(OR(TRIM(F2948)="",COUNTIF(Config!$B$15:$B$19,F2948)&gt;0),1,0)+IF(OR(TRIM(H2948)="",COUNTIF(Config!$B$15:$B$19,H2948)&gt;0),1,0)+IF(OR(TRIM(E2948)="",COUNTIF(Config!$B$15:$B$19,E2948)&gt;0),1,0)+IF(OR(TRIM(K2948)="",COUNTIF(Config!$B$15:$B$19,K2948)&gt;0),1,0)+IF(OR(TRIM(P2948)="",COUNTIF(Config!$B$15:$B$19,P2948)&gt;0),1,0)+IF(OR(TRIM(R2948)="",COUNTIF(Config!$B$15:$B$19,R2948)&gt;0),1,0)</f>
        <v>0</v>
      </c>
      <c r="AA2948" s="1" cm="1">
        <f t="array" ref="AA2948">SUMPRODUCT(LEN(H2948)-LEN(SUBSTITUTE(H2948,{"0";"1";"2";"3";"4";"5";"6";"7";"8";"9"},"")))</f>
        <v>10</v>
      </c>
      <c r="AC2948" t="str">
        <f t="shared" si="324"/>
        <v/>
      </c>
      <c r="AD2948">
        <f t="shared" si="325"/>
        <v>1</v>
      </c>
      <c r="AE2948">
        <f t="shared" si="326"/>
        <v>1</v>
      </c>
      <c r="AF2948" t="str">
        <f t="shared" si="327"/>
        <v>No</v>
      </c>
      <c r="AG2948">
        <f t="shared" ca="1" si="328"/>
        <v>37</v>
      </c>
      <c r="AH2948" t="str">
        <f ca="1">IF(OR(V2948="",AG2948=""),"Yes",IF(AG2948&gt;Config!$B$41,"Yes","No"))</f>
        <v>No</v>
      </c>
    </row>
    <row r="2949" spans="1:34" x14ac:dyDescent="0.25">
      <c r="A2949" s="1" t="s">
        <v>20965</v>
      </c>
      <c r="B2949" s="1" t="s">
        <v>156</v>
      </c>
      <c r="C2949" s="1" t="s">
        <v>173</v>
      </c>
      <c r="D2949" s="1" t="s">
        <v>20966</v>
      </c>
      <c r="E2949" s="1" t="s">
        <v>298</v>
      </c>
      <c r="F2949" s="1" t="s">
        <v>20967</v>
      </c>
      <c r="G2949" t="str">
        <f t="shared" si="322"/>
        <v>Valid</v>
      </c>
      <c r="H2949" s="1" t="s">
        <v>20968</v>
      </c>
      <c r="I2949" t="str" cm="1">
        <f t="array" ref="I2949">IF(OR(TRIM(H2949)="",ISNUMBER(SEARCH("#",H2949)),AA2949&lt;Config!$B$8,SUMPRODUCT(--ISNUMBER(SEARCH({"a";"b";"c";"d";"e";"f";"g";"h";"i";"j";"k";"l";"m";"n";"o";"p";"q";"r";"s";"t";"u";"v";"w";"x";"y";"z"},H2949)))&gt;0),"Invalid","Valid")</f>
        <v>Valid</v>
      </c>
      <c r="J2949" s="1" t="s">
        <v>20969</v>
      </c>
      <c r="K2949" s="1" t="s">
        <v>866</v>
      </c>
      <c r="L2949" s="1" t="s">
        <v>164</v>
      </c>
      <c r="M2949" s="1" t="s">
        <v>50</v>
      </c>
      <c r="N2949" s="1" t="s">
        <v>224</v>
      </c>
      <c r="O2949" s="1" t="s">
        <v>196</v>
      </c>
      <c r="P2949" t="s">
        <v>236</v>
      </c>
      <c r="Q2949" s="1" t="s">
        <v>253</v>
      </c>
      <c r="R2949" s="1" t="s">
        <v>254</v>
      </c>
      <c r="S2949" s="1" t="s">
        <v>15321</v>
      </c>
      <c r="T2949" s="1" t="s">
        <v>20970</v>
      </c>
      <c r="U2949" s="1" t="s">
        <v>429</v>
      </c>
      <c r="V2949" s="1" t="s">
        <v>20971</v>
      </c>
      <c r="W2949" s="1" t="s">
        <v>293</v>
      </c>
      <c r="X2949" t="str">
        <f t="shared" si="323"/>
        <v>Complete</v>
      </c>
      <c r="Y2949">
        <f>MAX(0,100-IF(G2949="Invalid",Config!$B$5,0)-IF(I2949="Invalid",Config!$B$6,0)-IF(X2949="Incomplete",Config!$B$7,0)-IF(AF2949="Yes",Config!$B$37,0))</f>
        <v>100</v>
      </c>
      <c r="Z2949" s="1">
        <f>IF(OR(TRIM(B2949)="",COUNTIF(Config!$B$15:$B$19,B2949)&gt;0),1,0)+IF(OR(TRIM(C2949)="",COUNTIF(Config!$B$15:$B$19,C2949)&gt;0),1,0)+IF(OR(TRIM(F2949)="",COUNTIF(Config!$B$15:$B$19,F2949)&gt;0),1,0)+IF(OR(TRIM(H2949)="",COUNTIF(Config!$B$15:$B$19,H2949)&gt;0),1,0)+IF(OR(TRIM(E2949)="",COUNTIF(Config!$B$15:$B$19,E2949)&gt;0),1,0)+IF(OR(TRIM(K2949)="",COUNTIF(Config!$B$15:$B$19,K2949)&gt;0),1,0)+IF(OR(TRIM(P2949)="",COUNTIF(Config!$B$15:$B$19,P2949)&gt;0),1,0)+IF(OR(TRIM(R2949)="",COUNTIF(Config!$B$15:$B$19,R2949)&gt;0),1,0)</f>
        <v>0</v>
      </c>
      <c r="AA2949" s="1" cm="1">
        <f t="array" ref="AA2949">SUMPRODUCT(LEN(H2949)-LEN(SUBSTITUTE(H2949,{"0";"1";"2";"3";"4";"5";"6";"7";"8";"9"},"")))</f>
        <v>12</v>
      </c>
      <c r="AC2949" t="str">
        <f t="shared" si="324"/>
        <v/>
      </c>
      <c r="AD2949">
        <f t="shared" si="325"/>
        <v>1</v>
      </c>
      <c r="AE2949">
        <f t="shared" si="326"/>
        <v>1</v>
      </c>
      <c r="AF2949" t="str">
        <f t="shared" si="327"/>
        <v>No</v>
      </c>
      <c r="AG2949" t="str">
        <f t="shared" ca="1" si="328"/>
        <v/>
      </c>
      <c r="AH2949" t="str">
        <f ca="1">IF(OR(V2949="",AG2949=""),"Yes",IF(AG2949&gt;Config!$B$41,"Yes","No"))</f>
        <v>Yes</v>
      </c>
    </row>
    <row r="2950" spans="1:34" x14ac:dyDescent="0.25">
      <c r="A2950" s="1" t="s">
        <v>8065</v>
      </c>
      <c r="B2950" s="1" t="s">
        <v>1147</v>
      </c>
      <c r="C2950" s="1" t="s">
        <v>861</v>
      </c>
      <c r="D2950" s="1" t="s">
        <v>20972</v>
      </c>
      <c r="E2950" s="1" t="s">
        <v>35242</v>
      </c>
      <c r="F2950" s="1" t="s">
        <v>20973</v>
      </c>
      <c r="G2950" t="str">
        <f t="shared" si="322"/>
        <v>Valid</v>
      </c>
      <c r="H2950" s="1" t="s">
        <v>20974</v>
      </c>
      <c r="I2950" t="str" cm="1">
        <f t="array" ref="I2950">IF(OR(TRIM(H2950)="",ISNUMBER(SEARCH("#",H2950)),AA2950&lt;Config!$B$8,SUMPRODUCT(--ISNUMBER(SEARCH({"a";"b";"c";"d";"e";"f";"g";"h";"i";"j";"k";"l";"m";"n";"o";"p";"q";"r";"s";"t";"u";"v";"w";"x";"y";"z"},H2950)))&gt;0),"Invalid","Valid")</f>
        <v>Valid</v>
      </c>
      <c r="J2950" s="1" t="s">
        <v>20975</v>
      </c>
      <c r="K2950" s="1" t="s">
        <v>48</v>
      </c>
      <c r="L2950" s="1" t="s">
        <v>179</v>
      </c>
      <c r="M2950" s="1" t="s">
        <v>30</v>
      </c>
      <c r="N2950" s="1" t="s">
        <v>86</v>
      </c>
      <c r="O2950" s="1" t="s">
        <v>149</v>
      </c>
      <c r="P2950" t="s">
        <v>104</v>
      </c>
      <c r="Q2950" s="1" t="s">
        <v>105</v>
      </c>
      <c r="R2950" s="1" t="s">
        <v>106</v>
      </c>
      <c r="S2950" s="1" t="s">
        <v>20976</v>
      </c>
      <c r="T2950" s="1" t="s">
        <v>20977</v>
      </c>
      <c r="U2950" s="1" t="s">
        <v>2512</v>
      </c>
      <c r="V2950" s="1" t="s">
        <v>1955</v>
      </c>
      <c r="W2950" s="1" t="s">
        <v>293</v>
      </c>
      <c r="X2950" t="str">
        <f t="shared" si="323"/>
        <v>Complete</v>
      </c>
      <c r="Y2950">
        <f>MAX(0,100-IF(G2950="Invalid",Config!$B$5,0)-IF(I2950="Invalid",Config!$B$6,0)-IF(X2950="Incomplete",Config!$B$7,0)-IF(AF2950="Yes",Config!$B$37,0))</f>
        <v>100</v>
      </c>
      <c r="Z2950" s="1">
        <f>IF(OR(TRIM(B2950)="",COUNTIF(Config!$B$15:$B$19,B2950)&gt;0),1,0)+IF(OR(TRIM(C2950)="",COUNTIF(Config!$B$15:$B$19,C2950)&gt;0),1,0)+IF(OR(TRIM(F2950)="",COUNTIF(Config!$B$15:$B$19,F2950)&gt;0),1,0)+IF(OR(TRIM(H2950)="",COUNTIF(Config!$B$15:$B$19,H2950)&gt;0),1,0)+IF(OR(TRIM(E2950)="",COUNTIF(Config!$B$15:$B$19,E2950)&gt;0),1,0)+IF(OR(TRIM(K2950)="",COUNTIF(Config!$B$15:$B$19,K2950)&gt;0),1,0)+IF(OR(TRIM(P2950)="",COUNTIF(Config!$B$15:$B$19,P2950)&gt;0),1,0)+IF(OR(TRIM(R2950)="",COUNTIF(Config!$B$15:$B$19,R2950)&gt;0),1,0)</f>
        <v>0</v>
      </c>
      <c r="AA2950" s="1" cm="1">
        <f t="array" ref="AA2950">SUMPRODUCT(LEN(H2950)-LEN(SUBSTITUTE(H2950,{"0";"1";"2";"3";"4";"5";"6";"7";"8";"9"},"")))</f>
        <v>10</v>
      </c>
      <c r="AC2950" t="str">
        <f t="shared" si="324"/>
        <v/>
      </c>
      <c r="AD2950">
        <f t="shared" si="325"/>
        <v>1</v>
      </c>
      <c r="AE2950">
        <f t="shared" si="326"/>
        <v>1</v>
      </c>
      <c r="AF2950" t="str">
        <f t="shared" si="327"/>
        <v>No</v>
      </c>
      <c r="AG2950">
        <f t="shared" ca="1" si="328"/>
        <v>230</v>
      </c>
      <c r="AH2950" t="str">
        <f ca="1">IF(OR(V2950="",AG2950=""),"Yes",IF(AG2950&gt;Config!$B$41,"Yes","No"))</f>
        <v>No</v>
      </c>
    </row>
    <row r="2951" spans="1:34" x14ac:dyDescent="0.25">
      <c r="A2951" s="1" t="s">
        <v>20978</v>
      </c>
      <c r="B2951" s="1" t="s">
        <v>1450</v>
      </c>
      <c r="C2951" s="1" t="s">
        <v>245</v>
      </c>
      <c r="D2951" s="1" t="s">
        <v>13437</v>
      </c>
      <c r="E2951" s="1" t="s">
        <v>1331</v>
      </c>
      <c r="F2951" s="1" t="s">
        <v>20979</v>
      </c>
      <c r="G2951" t="str">
        <f t="shared" si="322"/>
        <v>Valid</v>
      </c>
      <c r="H2951" s="1" t="s">
        <v>20980</v>
      </c>
      <c r="I2951" t="str" cm="1">
        <f t="array" ref="I2951">IF(OR(TRIM(H2951)="",ISNUMBER(SEARCH("#",H2951)),AA2951&lt;Config!$B$8,SUMPRODUCT(--ISNUMBER(SEARCH({"a";"b";"c";"d";"e";"f";"g";"h";"i";"j";"k";"l";"m";"n";"o";"p";"q";"r";"s";"t";"u";"v";"w";"x";"y";"z"},H2951)))&gt;0),"Invalid","Valid")</f>
        <v>Valid</v>
      </c>
      <c r="J2951" s="1" t="s">
        <v>20981</v>
      </c>
      <c r="K2951" s="1" t="s">
        <v>210</v>
      </c>
      <c r="L2951" s="1" t="s">
        <v>265</v>
      </c>
      <c r="M2951" s="1" t="s">
        <v>33825</v>
      </c>
      <c r="N2951" s="1" t="s">
        <v>252</v>
      </c>
      <c r="O2951" s="1" t="s">
        <v>69</v>
      </c>
      <c r="P2951" t="s">
        <v>236</v>
      </c>
      <c r="Q2951" s="1" t="s">
        <v>254</v>
      </c>
      <c r="R2951" s="1" t="s">
        <v>254</v>
      </c>
      <c r="S2951" s="1" t="s">
        <v>20982</v>
      </c>
      <c r="T2951" s="1" t="s">
        <v>20983</v>
      </c>
      <c r="U2951" s="1" t="s">
        <v>20984</v>
      </c>
      <c r="V2951" s="1" t="s">
        <v>16694</v>
      </c>
      <c r="W2951" s="1" t="s">
        <v>293</v>
      </c>
      <c r="X2951" t="str">
        <f t="shared" si="323"/>
        <v>Complete</v>
      </c>
      <c r="Y2951">
        <f>MAX(0,100-IF(G2951="Invalid",Config!$B$5,0)-IF(I2951="Invalid",Config!$B$6,0)-IF(X2951="Incomplete",Config!$B$7,0)-IF(AF2951="Yes",Config!$B$37,0))</f>
        <v>75</v>
      </c>
      <c r="Z2951" s="1">
        <f>IF(OR(TRIM(B2951)="",COUNTIF(Config!$B$15:$B$19,B2951)&gt;0),1,0)+IF(OR(TRIM(C2951)="",COUNTIF(Config!$B$15:$B$19,C2951)&gt;0),1,0)+IF(OR(TRIM(F2951)="",COUNTIF(Config!$B$15:$B$19,F2951)&gt;0),1,0)+IF(OR(TRIM(H2951)="",COUNTIF(Config!$B$15:$B$19,H2951)&gt;0),1,0)+IF(OR(TRIM(E2951)="",COUNTIF(Config!$B$15:$B$19,E2951)&gt;0),1,0)+IF(OR(TRIM(K2951)="",COUNTIF(Config!$B$15:$B$19,K2951)&gt;0),1,0)+IF(OR(TRIM(P2951)="",COUNTIF(Config!$B$15:$B$19,P2951)&gt;0),1,0)+IF(OR(TRIM(R2951)="",COUNTIF(Config!$B$15:$B$19,R2951)&gt;0),1,0)</f>
        <v>0</v>
      </c>
      <c r="AA2951" s="1" cm="1">
        <f t="array" ref="AA2951">SUMPRODUCT(LEN(H2951)-LEN(SUBSTITUTE(H2951,{"0";"1";"2";"3";"4";"5";"6";"7";"8";"9"},"")))</f>
        <v>10</v>
      </c>
      <c r="AC2951" t="str">
        <f t="shared" si="324"/>
        <v>Potential Duplicate</v>
      </c>
      <c r="AD2951">
        <f t="shared" si="325"/>
        <v>2</v>
      </c>
      <c r="AE2951">
        <f t="shared" si="326"/>
        <v>1</v>
      </c>
      <c r="AF2951" t="str">
        <f t="shared" si="327"/>
        <v>Yes</v>
      </c>
      <c r="AG2951">
        <f t="shared" ca="1" si="328"/>
        <v>268</v>
      </c>
      <c r="AH2951" t="str">
        <f ca="1">IF(OR(V2951="",AG2951=""),"Yes",IF(AG2951&gt;Config!$B$41,"Yes","No"))</f>
        <v>No</v>
      </c>
    </row>
    <row r="2952" spans="1:34" x14ac:dyDescent="0.25">
      <c r="A2952" s="1" t="s">
        <v>20985</v>
      </c>
      <c r="B2952" s="1" t="s">
        <v>1634</v>
      </c>
      <c r="C2952" s="1" t="s">
        <v>1389</v>
      </c>
      <c r="D2952" s="1" t="s">
        <v>20986</v>
      </c>
      <c r="E2952" s="1" t="s">
        <v>35243</v>
      </c>
      <c r="F2952" s="1" t="s">
        <v>20987</v>
      </c>
      <c r="G2952" t="str">
        <f t="shared" si="322"/>
        <v>Valid</v>
      </c>
      <c r="H2952" s="1" t="s">
        <v>20988</v>
      </c>
      <c r="I2952" t="str" cm="1">
        <f t="array" ref="I2952">IF(OR(TRIM(H2952)="",ISNUMBER(SEARCH("#",H2952)),AA2952&lt;Config!$B$8,SUMPRODUCT(--ISNUMBER(SEARCH({"a";"b";"c";"d";"e";"f";"g";"h";"i";"j";"k";"l";"m";"n";"o";"p";"q";"r";"s";"t";"u";"v";"w";"x";"y";"z"},H2952)))&gt;0),"Invalid","Valid")</f>
        <v>Valid</v>
      </c>
      <c r="J2952" s="1" t="s">
        <v>20989</v>
      </c>
      <c r="K2952" s="1" t="s">
        <v>66</v>
      </c>
      <c r="L2952" s="1" t="s">
        <v>84</v>
      </c>
      <c r="M2952" s="1" t="s">
        <v>235</v>
      </c>
      <c r="N2952" s="1" t="s">
        <v>252</v>
      </c>
      <c r="O2952" s="1" t="s">
        <v>149</v>
      </c>
      <c r="P2952" t="s">
        <v>104</v>
      </c>
      <c r="Q2952" s="1" t="s">
        <v>302</v>
      </c>
      <c r="R2952" s="1" t="s">
        <v>833</v>
      </c>
      <c r="S2952" s="1" t="s">
        <v>20990</v>
      </c>
      <c r="T2952" s="1" t="s">
        <v>20991</v>
      </c>
      <c r="U2952" s="1" t="s">
        <v>20992</v>
      </c>
      <c r="V2952" s="1" t="s">
        <v>2276</v>
      </c>
      <c r="W2952" s="1" t="s">
        <v>141</v>
      </c>
      <c r="X2952" t="str">
        <f t="shared" si="323"/>
        <v>Complete</v>
      </c>
      <c r="Y2952">
        <f>MAX(0,100-IF(G2952="Invalid",Config!$B$5,0)-IF(I2952="Invalid",Config!$B$6,0)-IF(X2952="Incomplete",Config!$B$7,0)-IF(AF2952="Yes",Config!$B$37,0))</f>
        <v>100</v>
      </c>
      <c r="Z2952" s="1">
        <f>IF(OR(TRIM(B2952)="",COUNTIF(Config!$B$15:$B$19,B2952)&gt;0),1,0)+IF(OR(TRIM(C2952)="",COUNTIF(Config!$B$15:$B$19,C2952)&gt;0),1,0)+IF(OR(TRIM(F2952)="",COUNTIF(Config!$B$15:$B$19,F2952)&gt;0),1,0)+IF(OR(TRIM(H2952)="",COUNTIF(Config!$B$15:$B$19,H2952)&gt;0),1,0)+IF(OR(TRIM(E2952)="",COUNTIF(Config!$B$15:$B$19,E2952)&gt;0),1,0)+IF(OR(TRIM(K2952)="",COUNTIF(Config!$B$15:$B$19,K2952)&gt;0),1,0)+IF(OR(TRIM(P2952)="",COUNTIF(Config!$B$15:$B$19,P2952)&gt;0),1,0)+IF(OR(TRIM(R2952)="",COUNTIF(Config!$B$15:$B$19,R2952)&gt;0),1,0)</f>
        <v>0</v>
      </c>
      <c r="AA2952" s="1" cm="1">
        <f t="array" ref="AA2952">SUMPRODUCT(LEN(H2952)-LEN(SUBSTITUTE(H2952,{"0";"1";"2";"3";"4";"5";"6";"7";"8";"9"},"")))</f>
        <v>11</v>
      </c>
      <c r="AC2952" t="str">
        <f t="shared" si="324"/>
        <v/>
      </c>
      <c r="AD2952">
        <f t="shared" si="325"/>
        <v>1</v>
      </c>
      <c r="AE2952">
        <f t="shared" si="326"/>
        <v>1</v>
      </c>
      <c r="AF2952" t="str">
        <f t="shared" si="327"/>
        <v>No</v>
      </c>
      <c r="AG2952">
        <f t="shared" ca="1" si="328"/>
        <v>121</v>
      </c>
      <c r="AH2952" t="str">
        <f ca="1">IF(OR(V2952="",AG2952=""),"Yes",IF(AG2952&gt;Config!$B$41,"Yes","No"))</f>
        <v>No</v>
      </c>
    </row>
    <row r="2953" spans="1:34" x14ac:dyDescent="0.25">
      <c r="A2953" s="1" t="s">
        <v>20993</v>
      </c>
      <c r="B2953" s="1" t="s">
        <v>7543</v>
      </c>
      <c r="C2953" s="1" t="s">
        <v>598</v>
      </c>
      <c r="D2953" s="1" t="s">
        <v>20994</v>
      </c>
      <c r="E2953" s="1" t="s">
        <v>458</v>
      </c>
      <c r="F2953" s="1" t="s">
        <v>20995</v>
      </c>
      <c r="G2953" t="str">
        <f t="shared" si="322"/>
        <v>Valid</v>
      </c>
      <c r="H2953" s="1" t="s">
        <v>20996</v>
      </c>
      <c r="I2953" t="str" cm="1">
        <f t="array" ref="I2953">IF(OR(TRIM(H2953)="",ISNUMBER(SEARCH("#",H2953)),AA2953&lt;Config!$B$8,SUMPRODUCT(--ISNUMBER(SEARCH({"a";"b";"c";"d";"e";"f";"g";"h";"i";"j";"k";"l";"m";"n";"o";"p";"q";"r";"s";"t";"u";"v";"w";"x";"y";"z"},H2953)))&gt;0),"Invalid","Valid")</f>
        <v>Valid</v>
      </c>
      <c r="J2953" s="1" t="s">
        <v>20997</v>
      </c>
      <c r="K2953" s="1" t="s">
        <v>66</v>
      </c>
      <c r="L2953" s="1" t="s">
        <v>29</v>
      </c>
      <c r="M2953" s="1" t="s">
        <v>165</v>
      </c>
      <c r="N2953" s="1" t="s">
        <v>51</v>
      </c>
      <c r="O2953" s="1" t="s">
        <v>180</v>
      </c>
      <c r="P2953" t="s">
        <v>33</v>
      </c>
      <c r="Q2953" s="1" t="s">
        <v>1664</v>
      </c>
      <c r="R2953" s="1" t="s">
        <v>120</v>
      </c>
      <c r="S2953" s="1" t="s">
        <v>20998</v>
      </c>
      <c r="T2953" s="1" t="s">
        <v>20999</v>
      </c>
      <c r="U2953" s="1" t="s">
        <v>3134</v>
      </c>
      <c r="V2953" s="1" t="s">
        <v>453</v>
      </c>
      <c r="W2953" s="1" t="s">
        <v>293</v>
      </c>
      <c r="X2953" t="str">
        <f t="shared" si="323"/>
        <v>Complete</v>
      </c>
      <c r="Y2953">
        <f>MAX(0,100-IF(G2953="Invalid",Config!$B$5,0)-IF(I2953="Invalid",Config!$B$6,0)-IF(X2953="Incomplete",Config!$B$7,0)-IF(AF2953="Yes",Config!$B$37,0))</f>
        <v>100</v>
      </c>
      <c r="Z2953" s="1">
        <f>IF(OR(TRIM(B2953)="",COUNTIF(Config!$B$15:$B$19,B2953)&gt;0),1,0)+IF(OR(TRIM(C2953)="",COUNTIF(Config!$B$15:$B$19,C2953)&gt;0),1,0)+IF(OR(TRIM(F2953)="",COUNTIF(Config!$B$15:$B$19,F2953)&gt;0),1,0)+IF(OR(TRIM(H2953)="",COUNTIF(Config!$B$15:$B$19,H2953)&gt;0),1,0)+IF(OR(TRIM(E2953)="",COUNTIF(Config!$B$15:$B$19,E2953)&gt;0),1,0)+IF(OR(TRIM(K2953)="",COUNTIF(Config!$B$15:$B$19,K2953)&gt;0),1,0)+IF(OR(TRIM(P2953)="",COUNTIF(Config!$B$15:$B$19,P2953)&gt;0),1,0)+IF(OR(TRIM(R2953)="",COUNTIF(Config!$B$15:$B$19,R2953)&gt;0),1,0)</f>
        <v>0</v>
      </c>
      <c r="AA2953" s="1" cm="1">
        <f t="array" ref="AA2953">SUMPRODUCT(LEN(H2953)-LEN(SUBSTITUTE(H2953,{"0";"1";"2";"3";"4";"5";"6";"7";"8";"9"},"")))</f>
        <v>10</v>
      </c>
      <c r="AC2953" t="str">
        <f t="shared" si="324"/>
        <v/>
      </c>
      <c r="AD2953">
        <f t="shared" si="325"/>
        <v>1</v>
      </c>
      <c r="AE2953">
        <f t="shared" si="326"/>
        <v>1</v>
      </c>
      <c r="AF2953" t="str">
        <f t="shared" si="327"/>
        <v>No</v>
      </c>
      <c r="AG2953">
        <f t="shared" ca="1" si="328"/>
        <v>704</v>
      </c>
      <c r="AH2953" t="str">
        <f ca="1">IF(OR(V2953="",AG2953=""),"Yes",IF(AG2953&gt;Config!$B$41,"Yes","No"))</f>
        <v>Yes</v>
      </c>
    </row>
    <row r="2954" spans="1:34" x14ac:dyDescent="0.25">
      <c r="A2954" s="1" t="s">
        <v>21000</v>
      </c>
      <c r="B2954" s="1" t="s">
        <v>322</v>
      </c>
      <c r="C2954" s="1" t="s">
        <v>323</v>
      </c>
      <c r="D2954" s="1" t="s">
        <v>324</v>
      </c>
      <c r="E2954" s="1" t="s">
        <v>33833</v>
      </c>
      <c r="F2954" s="1" t="s">
        <v>325</v>
      </c>
      <c r="G2954" t="str">
        <f t="shared" si="322"/>
        <v>Valid</v>
      </c>
      <c r="H2954" s="1" t="s">
        <v>326</v>
      </c>
      <c r="I2954" t="str" cm="1">
        <f t="array" ref="I2954">IF(OR(TRIM(H2954)="",ISNUMBER(SEARCH("#",H2954)),AA2954&lt;Config!$B$8,SUMPRODUCT(--ISNUMBER(SEARCH({"a";"b";"c";"d";"e";"f";"g";"h";"i";"j";"k";"l";"m";"n";"o";"p";"q";"r";"s";"t";"u";"v";"w";"x";"y";"z"},H2954)))&gt;0),"Invalid","Valid")</f>
        <v>Valid</v>
      </c>
      <c r="J2954" s="1" t="s">
        <v>327</v>
      </c>
      <c r="K2954" s="1" t="s">
        <v>195</v>
      </c>
      <c r="L2954" s="1" t="s">
        <v>29</v>
      </c>
      <c r="M2954" s="1" t="s">
        <v>251</v>
      </c>
      <c r="N2954" s="1" t="s">
        <v>86</v>
      </c>
      <c r="O2954" s="1" t="s">
        <v>196</v>
      </c>
      <c r="P2954" t="s">
        <v>328</v>
      </c>
      <c r="Q2954" s="1" t="s">
        <v>329</v>
      </c>
      <c r="R2954" s="1" t="s">
        <v>330</v>
      </c>
      <c r="S2954" s="1" t="s">
        <v>331</v>
      </c>
      <c r="T2954" s="1" t="s">
        <v>332</v>
      </c>
      <c r="U2954" s="1" t="s">
        <v>333</v>
      </c>
      <c r="V2954" s="1" t="s">
        <v>334</v>
      </c>
      <c r="W2954" s="1" t="s">
        <v>33823</v>
      </c>
      <c r="X2954" t="str">
        <f t="shared" si="323"/>
        <v>Complete</v>
      </c>
      <c r="Y2954">
        <f>MAX(0,100-IF(G2954="Invalid",Config!$B$5,0)-IF(I2954="Invalid",Config!$B$6,0)-IF(X2954="Incomplete",Config!$B$7,0)-IF(AF2954="Yes",Config!$B$37,0))</f>
        <v>75</v>
      </c>
      <c r="Z2954" s="1">
        <f>IF(OR(TRIM(B2954)="",COUNTIF(Config!$B$15:$B$19,B2954)&gt;0),1,0)+IF(OR(TRIM(C2954)="",COUNTIF(Config!$B$15:$B$19,C2954)&gt;0),1,0)+IF(OR(TRIM(F2954)="",COUNTIF(Config!$B$15:$B$19,F2954)&gt;0),1,0)+IF(OR(TRIM(H2954)="",COUNTIF(Config!$B$15:$B$19,H2954)&gt;0),1,0)+IF(OR(TRIM(E2954)="",COUNTIF(Config!$B$15:$B$19,E2954)&gt;0),1,0)+IF(OR(TRIM(K2954)="",COUNTIF(Config!$B$15:$B$19,K2954)&gt;0),1,0)+IF(OR(TRIM(P2954)="",COUNTIF(Config!$B$15:$B$19,P2954)&gt;0),1,0)+IF(OR(TRIM(R2954)="",COUNTIF(Config!$B$15:$B$19,R2954)&gt;0),1,0)</f>
        <v>0</v>
      </c>
      <c r="AA2954" s="1" cm="1">
        <f t="array" ref="AA2954">SUMPRODUCT(LEN(H2954)-LEN(SUBSTITUTE(H2954,{"0";"1";"2";"3";"4";"5";"6";"7";"8";"9"},"")))</f>
        <v>11</v>
      </c>
      <c r="AC2954" t="str">
        <f t="shared" si="324"/>
        <v>Potential Duplicate</v>
      </c>
      <c r="AD2954">
        <f t="shared" si="325"/>
        <v>2</v>
      </c>
      <c r="AE2954">
        <f t="shared" si="326"/>
        <v>2</v>
      </c>
      <c r="AF2954" t="str">
        <f t="shared" si="327"/>
        <v>Yes</v>
      </c>
      <c r="AG2954">
        <f t="shared" ca="1" si="328"/>
        <v>431</v>
      </c>
      <c r="AH2954" t="str">
        <f ca="1">IF(OR(V2954="",AG2954=""),"Yes",IF(AG2954&gt;Config!$B$41,"Yes","No"))</f>
        <v>Yes</v>
      </c>
    </row>
    <row r="2955" spans="1:34" x14ac:dyDescent="0.25">
      <c r="A2955" s="1" t="s">
        <v>21001</v>
      </c>
      <c r="B2955" s="1" t="s">
        <v>1283</v>
      </c>
      <c r="C2955" s="1" t="s">
        <v>420</v>
      </c>
      <c r="D2955" s="1" t="s">
        <v>2488</v>
      </c>
      <c r="E2955" s="1" t="s">
        <v>33907</v>
      </c>
      <c r="F2955" s="1" t="s">
        <v>35244</v>
      </c>
      <c r="G2955" t="str">
        <f t="shared" si="322"/>
        <v>Valid</v>
      </c>
      <c r="H2955" s="1" t="s">
        <v>21002</v>
      </c>
      <c r="I2955" t="str" cm="1">
        <f t="array" ref="I2955">IF(OR(TRIM(H2955)="",ISNUMBER(SEARCH("#",H2955)),AA2955&lt;Config!$B$8,SUMPRODUCT(--ISNUMBER(SEARCH({"a";"b";"c";"d";"e";"f";"g";"h";"i";"j";"k";"l";"m";"n";"o";"p";"q";"r";"s";"t";"u";"v";"w";"x";"y";"z"},H2955)))&gt;0),"Invalid","Valid")</f>
        <v>Valid</v>
      </c>
      <c r="J2955" s="1" t="s">
        <v>21003</v>
      </c>
      <c r="K2955" s="1" t="s">
        <v>264</v>
      </c>
      <c r="L2955" s="1" t="s">
        <v>164</v>
      </c>
      <c r="M2955" s="1" t="s">
        <v>165</v>
      </c>
      <c r="N2955" s="1" t="s">
        <v>86</v>
      </c>
      <c r="O2955" s="1" t="s">
        <v>149</v>
      </c>
      <c r="P2955" t="s">
        <v>236</v>
      </c>
      <c r="Q2955" s="1" t="s">
        <v>254</v>
      </c>
      <c r="R2955" s="1" t="s">
        <v>254</v>
      </c>
      <c r="S2955" s="1" t="s">
        <v>21004</v>
      </c>
      <c r="T2955" s="1" t="s">
        <v>21005</v>
      </c>
      <c r="U2955" s="1" t="s">
        <v>21006</v>
      </c>
      <c r="V2955" s="1" t="s">
        <v>915</v>
      </c>
      <c r="W2955" s="1" t="s">
        <v>60</v>
      </c>
      <c r="X2955" t="str">
        <f t="shared" si="323"/>
        <v>Complete</v>
      </c>
      <c r="Y2955">
        <f>MAX(0,100-IF(G2955="Invalid",Config!$B$5,0)-IF(I2955="Invalid",Config!$B$6,0)-IF(X2955="Incomplete",Config!$B$7,0)-IF(AF2955="Yes",Config!$B$37,0))</f>
        <v>100</v>
      </c>
      <c r="Z2955" s="1">
        <f>IF(OR(TRIM(B2955)="",COUNTIF(Config!$B$15:$B$19,B2955)&gt;0),1,0)+IF(OR(TRIM(C2955)="",COUNTIF(Config!$B$15:$B$19,C2955)&gt;0),1,0)+IF(OR(TRIM(F2955)="",COUNTIF(Config!$B$15:$B$19,F2955)&gt;0),1,0)+IF(OR(TRIM(H2955)="",COUNTIF(Config!$B$15:$B$19,H2955)&gt;0),1,0)+IF(OR(TRIM(E2955)="",COUNTIF(Config!$B$15:$B$19,E2955)&gt;0),1,0)+IF(OR(TRIM(K2955)="",COUNTIF(Config!$B$15:$B$19,K2955)&gt;0),1,0)+IF(OR(TRIM(P2955)="",COUNTIF(Config!$B$15:$B$19,P2955)&gt;0),1,0)+IF(OR(TRIM(R2955)="",COUNTIF(Config!$B$15:$B$19,R2955)&gt;0),1,0)</f>
        <v>0</v>
      </c>
      <c r="AA2955" s="1" cm="1">
        <f t="array" ref="AA2955">SUMPRODUCT(LEN(H2955)-LEN(SUBSTITUTE(H2955,{"0";"1";"2";"3";"4";"5";"6";"7";"8";"9"},"")))</f>
        <v>12</v>
      </c>
      <c r="AC2955" t="str">
        <f t="shared" si="324"/>
        <v/>
      </c>
      <c r="AD2955">
        <f t="shared" si="325"/>
        <v>1</v>
      </c>
      <c r="AE2955">
        <f t="shared" si="326"/>
        <v>1</v>
      </c>
      <c r="AF2955" t="str">
        <f t="shared" si="327"/>
        <v>No</v>
      </c>
      <c r="AG2955">
        <f t="shared" ca="1" si="328"/>
        <v>446</v>
      </c>
      <c r="AH2955" t="str">
        <f ca="1">IF(OR(V2955="",AG2955=""),"Yes",IF(AG2955&gt;Config!$B$41,"Yes","No"))</f>
        <v>Yes</v>
      </c>
    </row>
    <row r="2956" spans="1:34" x14ac:dyDescent="0.25">
      <c r="A2956" s="1" t="s">
        <v>21007</v>
      </c>
      <c r="B2956" s="1" t="s">
        <v>1450</v>
      </c>
      <c r="C2956" s="1" t="s">
        <v>1400</v>
      </c>
      <c r="D2956" s="1" t="s">
        <v>2713</v>
      </c>
      <c r="E2956" s="1" t="s">
        <v>35245</v>
      </c>
      <c r="F2956" s="1" t="s">
        <v>21008</v>
      </c>
      <c r="G2956" t="str">
        <f t="shared" si="322"/>
        <v>Valid</v>
      </c>
      <c r="H2956" s="1" t="s">
        <v>21009</v>
      </c>
      <c r="I2956" t="str" cm="1">
        <f t="array" ref="I2956">IF(OR(TRIM(H2956)="",ISNUMBER(SEARCH("#",H2956)),AA2956&lt;Config!$B$8,SUMPRODUCT(--ISNUMBER(SEARCH({"a";"b";"c";"d";"e";"f";"g";"h";"i";"j";"k";"l";"m";"n";"o";"p";"q";"r";"s";"t";"u";"v";"w";"x";"y";"z"},H2956)))&gt;0),"Invalid","Valid")</f>
        <v>Valid</v>
      </c>
      <c r="J2956" s="1" t="s">
        <v>21010</v>
      </c>
      <c r="K2956" s="1" t="s">
        <v>66</v>
      </c>
      <c r="L2956" s="1" t="s">
        <v>84</v>
      </c>
      <c r="M2956" s="1" t="s">
        <v>103</v>
      </c>
      <c r="N2956" s="1" t="s">
        <v>51</v>
      </c>
      <c r="O2956" s="1" t="s">
        <v>32</v>
      </c>
      <c r="P2956" t="s">
        <v>328</v>
      </c>
      <c r="Q2956" s="1" t="s">
        <v>1046</v>
      </c>
      <c r="R2956" s="1" t="s">
        <v>392</v>
      </c>
      <c r="S2956" s="1" t="s">
        <v>8115</v>
      </c>
      <c r="T2956" s="1" t="s">
        <v>21011</v>
      </c>
      <c r="U2956" s="1" t="s">
        <v>21012</v>
      </c>
      <c r="V2956" s="1" t="s">
        <v>2862</v>
      </c>
      <c r="W2956" s="1" t="s">
        <v>75</v>
      </c>
      <c r="X2956" t="str">
        <f t="shared" si="323"/>
        <v>Complete</v>
      </c>
      <c r="Y2956">
        <f>MAX(0,100-IF(G2956="Invalid",Config!$B$5,0)-IF(I2956="Invalid",Config!$B$6,0)-IF(X2956="Incomplete",Config!$B$7,0)-IF(AF2956="Yes",Config!$B$37,0))</f>
        <v>100</v>
      </c>
      <c r="Z2956" s="1">
        <f>IF(OR(TRIM(B2956)="",COUNTIF(Config!$B$15:$B$19,B2956)&gt;0),1,0)+IF(OR(TRIM(C2956)="",COUNTIF(Config!$B$15:$B$19,C2956)&gt;0),1,0)+IF(OR(TRIM(F2956)="",COUNTIF(Config!$B$15:$B$19,F2956)&gt;0),1,0)+IF(OR(TRIM(H2956)="",COUNTIF(Config!$B$15:$B$19,H2956)&gt;0),1,0)+IF(OR(TRIM(E2956)="",COUNTIF(Config!$B$15:$B$19,E2956)&gt;0),1,0)+IF(OR(TRIM(K2956)="",COUNTIF(Config!$B$15:$B$19,K2956)&gt;0),1,0)+IF(OR(TRIM(P2956)="",COUNTIF(Config!$B$15:$B$19,P2956)&gt;0),1,0)+IF(OR(TRIM(R2956)="",COUNTIF(Config!$B$15:$B$19,R2956)&gt;0),1,0)</f>
        <v>0</v>
      </c>
      <c r="AA2956" s="1" cm="1">
        <f t="array" ref="AA2956">SUMPRODUCT(LEN(H2956)-LEN(SUBSTITUTE(H2956,{"0";"1";"2";"3";"4";"5";"6";"7";"8";"9"},"")))</f>
        <v>11</v>
      </c>
      <c r="AC2956" t="str">
        <f t="shared" si="324"/>
        <v/>
      </c>
      <c r="AD2956">
        <f t="shared" si="325"/>
        <v>1</v>
      </c>
      <c r="AE2956">
        <f t="shared" si="326"/>
        <v>1</v>
      </c>
      <c r="AF2956" t="str">
        <f t="shared" si="327"/>
        <v>No</v>
      </c>
      <c r="AG2956">
        <f t="shared" ca="1" si="328"/>
        <v>505</v>
      </c>
      <c r="AH2956" t="str">
        <f ca="1">IF(OR(V2956="",AG2956=""),"Yes",IF(AG2956&gt;Config!$B$41,"Yes","No"))</f>
        <v>Yes</v>
      </c>
    </row>
    <row r="2957" spans="1:34" x14ac:dyDescent="0.25">
      <c r="A2957" s="1" t="s">
        <v>21013</v>
      </c>
      <c r="B2957" s="1" t="s">
        <v>322</v>
      </c>
      <c r="C2957" s="1" t="s">
        <v>398</v>
      </c>
      <c r="D2957" s="1" t="s">
        <v>21014</v>
      </c>
      <c r="E2957" s="1" t="s">
        <v>34578</v>
      </c>
      <c r="F2957" s="1" t="s">
        <v>21015</v>
      </c>
      <c r="G2957" t="str">
        <f t="shared" si="322"/>
        <v>Valid</v>
      </c>
      <c r="H2957" s="1" t="s">
        <v>21016</v>
      </c>
      <c r="I2957" t="str" cm="1">
        <f t="array" ref="I2957">IF(OR(TRIM(H2957)="",ISNUMBER(SEARCH("#",H2957)),AA2957&lt;Config!$B$8,SUMPRODUCT(--ISNUMBER(SEARCH({"a";"b";"c";"d";"e";"f";"g";"h";"i";"j";"k";"l";"m";"n";"o";"p";"q";"r";"s";"t";"u";"v";"w";"x";"y";"z"},H2957)))&gt;0),"Invalid","Valid")</f>
        <v>Valid</v>
      </c>
      <c r="J2957" s="1" t="s">
        <v>21017</v>
      </c>
      <c r="K2957" s="1" t="s">
        <v>287</v>
      </c>
      <c r="L2957" s="1" t="s">
        <v>179</v>
      </c>
      <c r="M2957" s="1" t="s">
        <v>343</v>
      </c>
      <c r="N2957" s="1" t="s">
        <v>31</v>
      </c>
      <c r="O2957" s="1" t="s">
        <v>149</v>
      </c>
      <c r="P2957" t="s">
        <v>328</v>
      </c>
      <c r="Q2957" s="1" t="s">
        <v>1046</v>
      </c>
      <c r="R2957" s="1" t="s">
        <v>330</v>
      </c>
      <c r="S2957" s="1" t="s">
        <v>6274</v>
      </c>
      <c r="T2957" s="1" t="s">
        <v>21018</v>
      </c>
      <c r="U2957" s="1" t="s">
        <v>4435</v>
      </c>
      <c r="V2957" s="1" t="s">
        <v>3217</v>
      </c>
      <c r="W2957" s="1" t="s">
        <v>94</v>
      </c>
      <c r="X2957" t="str">
        <f t="shared" si="323"/>
        <v>Complete</v>
      </c>
      <c r="Y2957">
        <f>MAX(0,100-IF(G2957="Invalid",Config!$B$5,0)-IF(I2957="Invalid",Config!$B$6,0)-IF(X2957="Incomplete",Config!$B$7,0)-IF(AF2957="Yes",Config!$B$37,0))</f>
        <v>75</v>
      </c>
      <c r="Z2957" s="1">
        <f>IF(OR(TRIM(B2957)="",COUNTIF(Config!$B$15:$B$19,B2957)&gt;0),1,0)+IF(OR(TRIM(C2957)="",COUNTIF(Config!$B$15:$B$19,C2957)&gt;0),1,0)+IF(OR(TRIM(F2957)="",COUNTIF(Config!$B$15:$B$19,F2957)&gt;0),1,0)+IF(OR(TRIM(H2957)="",COUNTIF(Config!$B$15:$B$19,H2957)&gt;0),1,0)+IF(OR(TRIM(E2957)="",COUNTIF(Config!$B$15:$B$19,E2957)&gt;0),1,0)+IF(OR(TRIM(K2957)="",COUNTIF(Config!$B$15:$B$19,K2957)&gt;0),1,0)+IF(OR(TRIM(P2957)="",COUNTIF(Config!$B$15:$B$19,P2957)&gt;0),1,0)+IF(OR(TRIM(R2957)="",COUNTIF(Config!$B$15:$B$19,R2957)&gt;0),1,0)</f>
        <v>0</v>
      </c>
      <c r="AA2957" s="1" cm="1">
        <f t="array" ref="AA2957">SUMPRODUCT(LEN(H2957)-LEN(SUBSTITUTE(H2957,{"0";"1";"2";"3";"4";"5";"6";"7";"8";"9"},"")))</f>
        <v>11</v>
      </c>
      <c r="AC2957" t="str">
        <f t="shared" si="324"/>
        <v>Potential Duplicate</v>
      </c>
      <c r="AD2957">
        <f t="shared" si="325"/>
        <v>2</v>
      </c>
      <c r="AE2957">
        <f t="shared" si="326"/>
        <v>1</v>
      </c>
      <c r="AF2957" t="str">
        <f t="shared" si="327"/>
        <v>Yes</v>
      </c>
      <c r="AG2957">
        <f t="shared" ca="1" si="328"/>
        <v>117</v>
      </c>
      <c r="AH2957" t="str">
        <f ca="1">IF(OR(V2957="",AG2957=""),"Yes",IF(AG2957&gt;Config!$B$41,"Yes","No"))</f>
        <v>No</v>
      </c>
    </row>
    <row r="2958" spans="1:34" x14ac:dyDescent="0.25">
      <c r="A2958" s="1" t="s">
        <v>21019</v>
      </c>
      <c r="B2958" s="1" t="s">
        <v>1616</v>
      </c>
      <c r="C2958" s="1" t="s">
        <v>792</v>
      </c>
      <c r="D2958" s="1" t="s">
        <v>9714</v>
      </c>
      <c r="E2958" s="1" t="s">
        <v>33866</v>
      </c>
      <c r="F2958" s="1" t="s">
        <v>21020</v>
      </c>
      <c r="G2958" t="str">
        <f t="shared" si="322"/>
        <v>Valid</v>
      </c>
      <c r="H2958" s="1" t="s">
        <v>21021</v>
      </c>
      <c r="I2958" t="str" cm="1">
        <f t="array" ref="I2958">IF(OR(TRIM(H2958)="",ISNUMBER(SEARCH("#",H2958)),AA2958&lt;Config!$B$8,SUMPRODUCT(--ISNUMBER(SEARCH({"a";"b";"c";"d";"e";"f";"g";"h";"i";"j";"k";"l";"m";"n";"o";"p";"q";"r";"s";"t";"u";"v";"w";"x";"y";"z"},H2958)))&gt;0),"Invalid","Valid")</f>
        <v>Valid</v>
      </c>
      <c r="J2958" s="1" t="s">
        <v>21022</v>
      </c>
      <c r="K2958" s="1" t="s">
        <v>481</v>
      </c>
      <c r="L2958" s="1" t="s">
        <v>67</v>
      </c>
      <c r="M2958" s="1" t="s">
        <v>33825</v>
      </c>
      <c r="N2958" s="1" t="s">
        <v>358</v>
      </c>
      <c r="O2958" s="1" t="s">
        <v>180</v>
      </c>
      <c r="P2958" t="s">
        <v>344</v>
      </c>
      <c r="Q2958" s="1" t="s">
        <v>345</v>
      </c>
      <c r="R2958" s="1" t="s">
        <v>971</v>
      </c>
      <c r="S2958" s="1" t="s">
        <v>7865</v>
      </c>
      <c r="T2958" s="1" t="s">
        <v>21023</v>
      </c>
      <c r="U2958" s="1" t="s">
        <v>9450</v>
      </c>
      <c r="V2958" s="1" t="s">
        <v>3695</v>
      </c>
      <c r="W2958" s="1" t="s">
        <v>60</v>
      </c>
      <c r="X2958" t="str">
        <f t="shared" si="323"/>
        <v>Complete</v>
      </c>
      <c r="Y2958">
        <f>MAX(0,100-IF(G2958="Invalid",Config!$B$5,0)-IF(I2958="Invalid",Config!$B$6,0)-IF(X2958="Incomplete",Config!$B$7,0)-IF(AF2958="Yes",Config!$B$37,0))</f>
        <v>100</v>
      </c>
      <c r="Z2958" s="1">
        <f>IF(OR(TRIM(B2958)="",COUNTIF(Config!$B$15:$B$19,B2958)&gt;0),1,0)+IF(OR(TRIM(C2958)="",COUNTIF(Config!$B$15:$B$19,C2958)&gt;0),1,0)+IF(OR(TRIM(F2958)="",COUNTIF(Config!$B$15:$B$19,F2958)&gt;0),1,0)+IF(OR(TRIM(H2958)="",COUNTIF(Config!$B$15:$B$19,H2958)&gt;0),1,0)+IF(OR(TRIM(E2958)="",COUNTIF(Config!$B$15:$B$19,E2958)&gt;0),1,0)+IF(OR(TRIM(K2958)="",COUNTIF(Config!$B$15:$B$19,K2958)&gt;0),1,0)+IF(OR(TRIM(P2958)="",COUNTIF(Config!$B$15:$B$19,P2958)&gt;0),1,0)+IF(OR(TRIM(R2958)="",COUNTIF(Config!$B$15:$B$19,R2958)&gt;0),1,0)</f>
        <v>0</v>
      </c>
      <c r="AA2958" s="1" cm="1">
        <f t="array" ref="AA2958">SUMPRODUCT(LEN(H2958)-LEN(SUBSTITUTE(H2958,{"0";"1";"2";"3";"4";"5";"6";"7";"8";"9"},"")))</f>
        <v>11</v>
      </c>
      <c r="AC2958" t="str">
        <f t="shared" si="324"/>
        <v/>
      </c>
      <c r="AD2958">
        <f t="shared" si="325"/>
        <v>1</v>
      </c>
      <c r="AE2958">
        <f t="shared" si="326"/>
        <v>1</v>
      </c>
      <c r="AF2958" t="str">
        <f t="shared" si="327"/>
        <v>No</v>
      </c>
      <c r="AG2958">
        <f t="shared" ca="1" si="328"/>
        <v>225</v>
      </c>
      <c r="AH2958" t="str">
        <f ca="1">IF(OR(V2958="",AG2958=""),"Yes",IF(AG2958&gt;Config!$B$41,"Yes","No"))</f>
        <v>No</v>
      </c>
    </row>
    <row r="2959" spans="1:34" x14ac:dyDescent="0.25">
      <c r="A2959" s="1" t="s">
        <v>21024</v>
      </c>
      <c r="B2959" s="1" t="s">
        <v>898</v>
      </c>
      <c r="C2959" s="1" t="s">
        <v>1736</v>
      </c>
      <c r="D2959" s="1" t="s">
        <v>21025</v>
      </c>
      <c r="E2959" s="1" t="s">
        <v>578</v>
      </c>
      <c r="F2959" s="1" t="s">
        <v>21026</v>
      </c>
      <c r="G2959" t="str">
        <f t="shared" si="322"/>
        <v>Valid</v>
      </c>
      <c r="H2959" s="1" t="s">
        <v>21027</v>
      </c>
      <c r="I2959" t="str" cm="1">
        <f t="array" ref="I2959">IF(OR(TRIM(H2959)="",ISNUMBER(SEARCH("#",H2959)),AA2959&lt;Config!$B$8,SUMPRODUCT(--ISNUMBER(SEARCH({"a";"b";"c";"d";"e";"f";"g";"h";"i";"j";"k";"l";"m";"n";"o";"p";"q";"r";"s";"t";"u";"v";"w";"x";"y";"z"},H2959)))&gt;0),"Invalid","Valid")</f>
        <v>Valid</v>
      </c>
      <c r="J2959" s="1" t="s">
        <v>21028</v>
      </c>
      <c r="K2959" s="1" t="s">
        <v>1001</v>
      </c>
      <c r="L2959" s="1" t="s">
        <v>29</v>
      </c>
      <c r="M2959" s="1" t="s">
        <v>517</v>
      </c>
      <c r="N2959" s="1" t="s">
        <v>224</v>
      </c>
      <c r="O2959" s="1" t="s">
        <v>196</v>
      </c>
      <c r="P2959" t="s">
        <v>87</v>
      </c>
      <c r="Q2959" s="1" t="s">
        <v>438</v>
      </c>
      <c r="R2959" s="1" t="s">
        <v>136</v>
      </c>
      <c r="S2959" s="1" t="s">
        <v>20142</v>
      </c>
      <c r="T2959" s="1" t="s">
        <v>21029</v>
      </c>
      <c r="U2959" s="1" t="s">
        <v>18711</v>
      </c>
      <c r="V2959" s="1" t="s">
        <v>4953</v>
      </c>
      <c r="W2959" s="1" t="s">
        <v>75</v>
      </c>
      <c r="X2959" t="str">
        <f t="shared" si="323"/>
        <v>Complete</v>
      </c>
      <c r="Y2959">
        <f>MAX(0,100-IF(G2959="Invalid",Config!$B$5,0)-IF(I2959="Invalid",Config!$B$6,0)-IF(X2959="Incomplete",Config!$B$7,0)-IF(AF2959="Yes",Config!$B$37,0))</f>
        <v>100</v>
      </c>
      <c r="Z2959" s="1">
        <f>IF(OR(TRIM(B2959)="",COUNTIF(Config!$B$15:$B$19,B2959)&gt;0),1,0)+IF(OR(TRIM(C2959)="",COUNTIF(Config!$B$15:$B$19,C2959)&gt;0),1,0)+IF(OR(TRIM(F2959)="",COUNTIF(Config!$B$15:$B$19,F2959)&gt;0),1,0)+IF(OR(TRIM(H2959)="",COUNTIF(Config!$B$15:$B$19,H2959)&gt;0),1,0)+IF(OR(TRIM(E2959)="",COUNTIF(Config!$B$15:$B$19,E2959)&gt;0),1,0)+IF(OR(TRIM(K2959)="",COUNTIF(Config!$B$15:$B$19,K2959)&gt;0),1,0)+IF(OR(TRIM(P2959)="",COUNTIF(Config!$B$15:$B$19,P2959)&gt;0),1,0)+IF(OR(TRIM(R2959)="",COUNTIF(Config!$B$15:$B$19,R2959)&gt;0),1,0)</f>
        <v>0</v>
      </c>
      <c r="AA2959" s="1" cm="1">
        <f t="array" ref="AA2959">SUMPRODUCT(LEN(H2959)-LEN(SUBSTITUTE(H2959,{"0";"1";"2";"3";"4";"5";"6";"7";"8";"9"},"")))</f>
        <v>11</v>
      </c>
      <c r="AC2959" t="str">
        <f t="shared" si="324"/>
        <v/>
      </c>
      <c r="AD2959">
        <f t="shared" si="325"/>
        <v>1</v>
      </c>
      <c r="AE2959">
        <f t="shared" si="326"/>
        <v>1</v>
      </c>
      <c r="AF2959" t="str">
        <f t="shared" si="327"/>
        <v>No</v>
      </c>
      <c r="AG2959">
        <f t="shared" ca="1" si="328"/>
        <v>468</v>
      </c>
      <c r="AH2959" t="str">
        <f ca="1">IF(OR(V2959="",AG2959=""),"Yes",IF(AG2959&gt;Config!$B$41,"Yes","No"))</f>
        <v>Yes</v>
      </c>
    </row>
    <row r="2960" spans="1:34" x14ac:dyDescent="0.25">
      <c r="A2960" s="1" t="s">
        <v>21030</v>
      </c>
      <c r="B2960" s="1" t="s">
        <v>1032</v>
      </c>
      <c r="C2960" s="1" t="s">
        <v>230</v>
      </c>
      <c r="D2960" s="1" t="s">
        <v>21031</v>
      </c>
      <c r="E2960" s="1" t="s">
        <v>34136</v>
      </c>
      <c r="F2960" s="1" t="s">
        <v>21032</v>
      </c>
      <c r="G2960" t="str">
        <f t="shared" si="322"/>
        <v>Valid</v>
      </c>
      <c r="H2960" s="1" t="s">
        <v>21033</v>
      </c>
      <c r="I2960" t="str" cm="1">
        <f t="array" ref="I2960">IF(OR(TRIM(H2960)="",ISNUMBER(SEARCH("#",H2960)),AA2960&lt;Config!$B$8,SUMPRODUCT(--ISNUMBER(SEARCH({"a";"b";"c";"d";"e";"f";"g";"h";"i";"j";"k";"l";"m";"n";"o";"p";"q";"r";"s";"t";"u";"v";"w";"x";"y";"z"},H2960)))&gt;0),"Invalid","Valid")</f>
        <v>Valid</v>
      </c>
      <c r="J2960" s="1" t="s">
        <v>21034</v>
      </c>
      <c r="K2960" s="1" t="s">
        <v>722</v>
      </c>
      <c r="L2960" s="1" t="s">
        <v>84</v>
      </c>
      <c r="M2960" s="1" t="s">
        <v>135</v>
      </c>
      <c r="N2960" s="1" t="s">
        <v>713</v>
      </c>
      <c r="O2960" s="1" t="s">
        <v>196</v>
      </c>
      <c r="P2960" t="s">
        <v>590</v>
      </c>
      <c r="Q2960" s="1" t="s">
        <v>844</v>
      </c>
      <c r="R2960" s="1" t="s">
        <v>1846</v>
      </c>
      <c r="S2960" s="1" t="s">
        <v>19130</v>
      </c>
      <c r="T2960" s="1" t="s">
        <v>21035</v>
      </c>
      <c r="U2960" s="1" t="s">
        <v>21036</v>
      </c>
      <c r="V2960" s="1" t="s">
        <v>454</v>
      </c>
      <c r="W2960" s="1" t="s">
        <v>125</v>
      </c>
      <c r="X2960" t="str">
        <f t="shared" si="323"/>
        <v>Complete</v>
      </c>
      <c r="Y2960">
        <f>MAX(0,100-IF(G2960="Invalid",Config!$B$5,0)-IF(I2960="Invalid",Config!$B$6,0)-IF(X2960="Incomplete",Config!$B$7,0)-IF(AF2960="Yes",Config!$B$37,0))</f>
        <v>100</v>
      </c>
      <c r="Z2960" s="1">
        <f>IF(OR(TRIM(B2960)="",COUNTIF(Config!$B$15:$B$19,B2960)&gt;0),1,0)+IF(OR(TRIM(C2960)="",COUNTIF(Config!$B$15:$B$19,C2960)&gt;0),1,0)+IF(OR(TRIM(F2960)="",COUNTIF(Config!$B$15:$B$19,F2960)&gt;0),1,0)+IF(OR(TRIM(H2960)="",COUNTIF(Config!$B$15:$B$19,H2960)&gt;0),1,0)+IF(OR(TRIM(E2960)="",COUNTIF(Config!$B$15:$B$19,E2960)&gt;0),1,0)+IF(OR(TRIM(K2960)="",COUNTIF(Config!$B$15:$B$19,K2960)&gt;0),1,0)+IF(OR(TRIM(P2960)="",COUNTIF(Config!$B$15:$B$19,P2960)&gt;0),1,0)+IF(OR(TRIM(R2960)="",COUNTIF(Config!$B$15:$B$19,R2960)&gt;0),1,0)</f>
        <v>0</v>
      </c>
      <c r="AA2960" s="1" cm="1">
        <f t="array" ref="AA2960">SUMPRODUCT(LEN(H2960)-LEN(SUBSTITUTE(H2960,{"0";"1";"2";"3";"4";"5";"6";"7";"8";"9"},"")))</f>
        <v>10</v>
      </c>
      <c r="AC2960" t="str">
        <f t="shared" si="324"/>
        <v/>
      </c>
      <c r="AD2960">
        <f t="shared" si="325"/>
        <v>1</v>
      </c>
      <c r="AE2960">
        <f t="shared" si="326"/>
        <v>1</v>
      </c>
      <c r="AF2960" t="str">
        <f t="shared" si="327"/>
        <v>No</v>
      </c>
      <c r="AG2960">
        <f t="shared" ca="1" si="328"/>
        <v>378</v>
      </c>
      <c r="AH2960" t="str">
        <f ca="1">IF(OR(V2960="",AG2960=""),"Yes",IF(AG2960&gt;Config!$B$41,"Yes","No"))</f>
        <v>Yes</v>
      </c>
    </row>
    <row r="2961" spans="1:34" x14ac:dyDescent="0.25">
      <c r="A2961" s="1" t="s">
        <v>21037</v>
      </c>
      <c r="B2961" s="1" t="s">
        <v>352</v>
      </c>
      <c r="C2961" s="1" t="s">
        <v>420</v>
      </c>
      <c r="D2961" s="1" t="s">
        <v>17251</v>
      </c>
      <c r="E2961" s="1" t="s">
        <v>159</v>
      </c>
      <c r="F2961" s="1" t="s">
        <v>21038</v>
      </c>
      <c r="G2961" t="str">
        <f t="shared" si="322"/>
        <v>Valid</v>
      </c>
      <c r="H2961" s="1" t="s">
        <v>21039</v>
      </c>
      <c r="I2961" t="str" cm="1">
        <f t="array" ref="I2961">IF(OR(TRIM(H2961)="",ISNUMBER(SEARCH("#",H2961)),AA2961&lt;Config!$B$8,SUMPRODUCT(--ISNUMBER(SEARCH({"a";"b";"c";"d";"e";"f";"g";"h";"i";"j";"k";"l";"m";"n";"o";"p";"q";"r";"s";"t";"u";"v";"w";"x";"y";"z"},H2961)))&gt;0),"Invalid","Valid")</f>
        <v>Valid</v>
      </c>
      <c r="J2961" s="1" t="s">
        <v>21040</v>
      </c>
      <c r="K2961" s="1" t="s">
        <v>287</v>
      </c>
      <c r="L2961" s="1" t="s">
        <v>84</v>
      </c>
      <c r="M2961" s="1" t="s">
        <v>135</v>
      </c>
      <c r="N2961" s="1" t="s">
        <v>68</v>
      </c>
      <c r="O2961" s="1" t="s">
        <v>149</v>
      </c>
      <c r="P2961" t="s">
        <v>87</v>
      </c>
      <c r="Q2961" s="1" t="s">
        <v>166</v>
      </c>
      <c r="R2961" s="1" t="s">
        <v>550</v>
      </c>
      <c r="S2961" s="1" t="s">
        <v>21041</v>
      </c>
      <c r="T2961" s="1" t="s">
        <v>21042</v>
      </c>
      <c r="U2961" s="1" t="s">
        <v>21043</v>
      </c>
      <c r="V2961" s="1" t="s">
        <v>4475</v>
      </c>
      <c r="W2961" s="1" t="s">
        <v>186</v>
      </c>
      <c r="X2961" t="str">
        <f t="shared" si="323"/>
        <v>Complete</v>
      </c>
      <c r="Y2961">
        <f>MAX(0,100-IF(G2961="Invalid",Config!$B$5,0)-IF(I2961="Invalid",Config!$B$6,0)-IF(X2961="Incomplete",Config!$B$7,0)-IF(AF2961="Yes",Config!$B$37,0))</f>
        <v>100</v>
      </c>
      <c r="Z2961" s="1">
        <f>IF(OR(TRIM(B2961)="",COUNTIF(Config!$B$15:$B$19,B2961)&gt;0),1,0)+IF(OR(TRIM(C2961)="",COUNTIF(Config!$B$15:$B$19,C2961)&gt;0),1,0)+IF(OR(TRIM(F2961)="",COUNTIF(Config!$B$15:$B$19,F2961)&gt;0),1,0)+IF(OR(TRIM(H2961)="",COUNTIF(Config!$B$15:$B$19,H2961)&gt;0),1,0)+IF(OR(TRIM(E2961)="",COUNTIF(Config!$B$15:$B$19,E2961)&gt;0),1,0)+IF(OR(TRIM(K2961)="",COUNTIF(Config!$B$15:$B$19,K2961)&gt;0),1,0)+IF(OR(TRIM(P2961)="",COUNTIF(Config!$B$15:$B$19,P2961)&gt;0),1,0)+IF(OR(TRIM(R2961)="",COUNTIF(Config!$B$15:$B$19,R2961)&gt;0),1,0)</f>
        <v>0</v>
      </c>
      <c r="AA2961" s="1" cm="1">
        <f t="array" ref="AA2961">SUMPRODUCT(LEN(H2961)-LEN(SUBSTITUTE(H2961,{"0";"1";"2";"3";"4";"5";"6";"7";"8";"9"},"")))</f>
        <v>10</v>
      </c>
      <c r="AC2961" t="str">
        <f t="shared" si="324"/>
        <v/>
      </c>
      <c r="AD2961">
        <f t="shared" si="325"/>
        <v>1</v>
      </c>
      <c r="AE2961">
        <f t="shared" si="326"/>
        <v>1</v>
      </c>
      <c r="AF2961" t="str">
        <f t="shared" si="327"/>
        <v>No</v>
      </c>
      <c r="AG2961">
        <f t="shared" ca="1" si="328"/>
        <v>473</v>
      </c>
      <c r="AH2961" t="str">
        <f ca="1">IF(OR(V2961="",AG2961=""),"Yes",IF(AG2961&gt;Config!$B$41,"Yes","No"))</f>
        <v>Yes</v>
      </c>
    </row>
    <row r="2962" spans="1:34" x14ac:dyDescent="0.25">
      <c r="A2962" s="1" t="s">
        <v>21044</v>
      </c>
      <c r="B2962" s="1" t="s">
        <v>1450</v>
      </c>
      <c r="C2962" s="1" t="s">
        <v>659</v>
      </c>
      <c r="D2962" s="1" t="s">
        <v>12210</v>
      </c>
      <c r="E2962" s="1" t="s">
        <v>34714</v>
      </c>
      <c r="F2962" s="1" t="s">
        <v>12211</v>
      </c>
      <c r="G2962" t="str">
        <f t="shared" si="322"/>
        <v>Valid</v>
      </c>
      <c r="H2962" s="1" t="s">
        <v>12212</v>
      </c>
      <c r="I2962" t="str" cm="1">
        <f t="array" ref="I2962">IF(OR(TRIM(H2962)="",ISNUMBER(SEARCH("#",H2962)),AA2962&lt;Config!$B$8,SUMPRODUCT(--ISNUMBER(SEARCH({"a";"b";"c";"d";"e";"f";"g";"h";"i";"j";"k";"l";"m";"n";"o";"p";"q";"r";"s";"t";"u";"v";"w";"x";"y";"z"},H2962)))&gt;0),"Invalid","Valid")</f>
        <v>Valid</v>
      </c>
      <c r="J2962" s="1" t="s">
        <v>12213</v>
      </c>
      <c r="K2962" s="1" t="s">
        <v>504</v>
      </c>
      <c r="L2962" s="1" t="s">
        <v>265</v>
      </c>
      <c r="M2962" s="1" t="s">
        <v>33827</v>
      </c>
      <c r="N2962" s="1" t="s">
        <v>33819</v>
      </c>
      <c r="O2962" s="1" t="s">
        <v>32</v>
      </c>
      <c r="P2962" t="s">
        <v>87</v>
      </c>
      <c r="Q2962" s="1" t="s">
        <v>438</v>
      </c>
      <c r="R2962" s="1" t="s">
        <v>136</v>
      </c>
      <c r="S2962" s="1" t="s">
        <v>12214</v>
      </c>
      <c r="T2962" s="1" t="s">
        <v>12215</v>
      </c>
      <c r="U2962" s="1" t="s">
        <v>12216</v>
      </c>
      <c r="V2962" s="1" t="s">
        <v>12217</v>
      </c>
      <c r="W2962" s="1" t="s">
        <v>60</v>
      </c>
      <c r="X2962" t="str">
        <f t="shared" si="323"/>
        <v>Complete</v>
      </c>
      <c r="Y2962">
        <f>MAX(0,100-IF(G2962="Invalid",Config!$B$5,0)-IF(I2962="Invalid",Config!$B$6,0)-IF(X2962="Incomplete",Config!$B$7,0)-IF(AF2962="Yes",Config!$B$37,0))</f>
        <v>75</v>
      </c>
      <c r="Z2962" s="1">
        <f>IF(OR(TRIM(B2962)="",COUNTIF(Config!$B$15:$B$19,B2962)&gt;0),1,0)+IF(OR(TRIM(C2962)="",COUNTIF(Config!$B$15:$B$19,C2962)&gt;0),1,0)+IF(OR(TRIM(F2962)="",COUNTIF(Config!$B$15:$B$19,F2962)&gt;0),1,0)+IF(OR(TRIM(H2962)="",COUNTIF(Config!$B$15:$B$19,H2962)&gt;0),1,0)+IF(OR(TRIM(E2962)="",COUNTIF(Config!$B$15:$B$19,E2962)&gt;0),1,0)+IF(OR(TRIM(K2962)="",COUNTIF(Config!$B$15:$B$19,K2962)&gt;0),1,0)+IF(OR(TRIM(P2962)="",COUNTIF(Config!$B$15:$B$19,P2962)&gt;0),1,0)+IF(OR(TRIM(R2962)="",COUNTIF(Config!$B$15:$B$19,R2962)&gt;0),1,0)</f>
        <v>0</v>
      </c>
      <c r="AA2962" s="1" cm="1">
        <f t="array" ref="AA2962">SUMPRODUCT(LEN(H2962)-LEN(SUBSTITUTE(H2962,{"0";"1";"2";"3";"4";"5";"6";"7";"8";"9"},"")))</f>
        <v>11</v>
      </c>
      <c r="AC2962" t="str">
        <f t="shared" si="324"/>
        <v>Potential Duplicate</v>
      </c>
      <c r="AD2962">
        <f t="shared" si="325"/>
        <v>2</v>
      </c>
      <c r="AE2962">
        <f t="shared" si="326"/>
        <v>2</v>
      </c>
      <c r="AF2962" t="str">
        <f t="shared" si="327"/>
        <v>Yes</v>
      </c>
      <c r="AG2962">
        <f t="shared" ca="1" si="328"/>
        <v>512</v>
      </c>
      <c r="AH2962" t="str">
        <f ca="1">IF(OR(V2962="",AG2962=""),"Yes",IF(AG2962&gt;Config!$B$41,"Yes","No"))</f>
        <v>Yes</v>
      </c>
    </row>
    <row r="2963" spans="1:34" x14ac:dyDescent="0.25">
      <c r="A2963" s="1" t="s">
        <v>21045</v>
      </c>
      <c r="B2963" s="1" t="s">
        <v>510</v>
      </c>
      <c r="C2963" s="1" t="s">
        <v>386</v>
      </c>
      <c r="D2963" s="1" t="s">
        <v>33227</v>
      </c>
      <c r="E2963" s="1" t="s">
        <v>35246</v>
      </c>
      <c r="F2963" s="1" t="s">
        <v>21046</v>
      </c>
      <c r="G2963" t="str">
        <f t="shared" si="322"/>
        <v>Valid</v>
      </c>
      <c r="H2963" s="1" t="s">
        <v>21047</v>
      </c>
      <c r="I2963" t="str" cm="1">
        <f t="array" ref="I2963">IF(OR(TRIM(H2963)="",ISNUMBER(SEARCH("#",H2963)),AA2963&lt;Config!$B$8,SUMPRODUCT(--ISNUMBER(SEARCH({"a";"b";"c";"d";"e";"f";"g";"h";"i";"j";"k";"l";"m";"n";"o";"p";"q";"r";"s";"t";"u";"v";"w";"x";"y";"z"},H2963)))&gt;0),"Invalid","Valid")</f>
        <v>Valid</v>
      </c>
      <c r="J2963" s="1" t="s">
        <v>21048</v>
      </c>
      <c r="K2963" s="1" t="s">
        <v>178</v>
      </c>
      <c r="L2963" s="1" t="s">
        <v>102</v>
      </c>
      <c r="M2963" s="1" t="s">
        <v>235</v>
      </c>
      <c r="N2963" s="1" t="s">
        <v>148</v>
      </c>
      <c r="O2963" s="1" t="s">
        <v>266</v>
      </c>
      <c r="P2963" t="s">
        <v>87</v>
      </c>
      <c r="Q2963" s="1" t="s">
        <v>166</v>
      </c>
      <c r="R2963" s="1" t="s">
        <v>136</v>
      </c>
      <c r="S2963" s="1" t="s">
        <v>21049</v>
      </c>
      <c r="T2963" s="1" t="s">
        <v>21050</v>
      </c>
      <c r="U2963" s="1" t="s">
        <v>1931</v>
      </c>
      <c r="V2963" s="1" t="s">
        <v>6468</v>
      </c>
      <c r="W2963" s="1" t="s">
        <v>75</v>
      </c>
      <c r="X2963" t="str">
        <f t="shared" si="323"/>
        <v>Complete</v>
      </c>
      <c r="Y2963">
        <f>MAX(0,100-IF(G2963="Invalid",Config!$B$5,0)-IF(I2963="Invalid",Config!$B$6,0)-IF(X2963="Incomplete",Config!$B$7,0)-IF(AF2963="Yes",Config!$B$37,0))</f>
        <v>100</v>
      </c>
      <c r="Z2963" s="1">
        <f>IF(OR(TRIM(B2963)="",COUNTIF(Config!$B$15:$B$19,B2963)&gt;0),1,0)+IF(OR(TRIM(C2963)="",COUNTIF(Config!$B$15:$B$19,C2963)&gt;0),1,0)+IF(OR(TRIM(F2963)="",COUNTIF(Config!$B$15:$B$19,F2963)&gt;0),1,0)+IF(OR(TRIM(H2963)="",COUNTIF(Config!$B$15:$B$19,H2963)&gt;0),1,0)+IF(OR(TRIM(E2963)="",COUNTIF(Config!$B$15:$B$19,E2963)&gt;0),1,0)+IF(OR(TRIM(K2963)="",COUNTIF(Config!$B$15:$B$19,K2963)&gt;0),1,0)+IF(OR(TRIM(P2963)="",COUNTIF(Config!$B$15:$B$19,P2963)&gt;0),1,0)+IF(OR(TRIM(R2963)="",COUNTIF(Config!$B$15:$B$19,R2963)&gt;0),1,0)</f>
        <v>0</v>
      </c>
      <c r="AA2963" s="1" cm="1">
        <f t="array" ref="AA2963">SUMPRODUCT(LEN(H2963)-LEN(SUBSTITUTE(H2963,{"0";"1";"2";"3";"4";"5";"6";"7";"8";"9"},"")))</f>
        <v>11</v>
      </c>
      <c r="AC2963" t="str">
        <f t="shared" si="324"/>
        <v/>
      </c>
      <c r="AD2963">
        <f t="shared" si="325"/>
        <v>1</v>
      </c>
      <c r="AE2963">
        <f t="shared" si="326"/>
        <v>1</v>
      </c>
      <c r="AF2963" t="str">
        <f t="shared" si="327"/>
        <v>No</v>
      </c>
      <c r="AG2963">
        <f t="shared" ca="1" si="328"/>
        <v>98</v>
      </c>
      <c r="AH2963" t="str">
        <f ca="1">IF(OR(V2963="",AG2963=""),"Yes",IF(AG2963&gt;Config!$B$41,"Yes","No"))</f>
        <v>No</v>
      </c>
    </row>
    <row r="2964" spans="1:34" x14ac:dyDescent="0.25">
      <c r="A2964" s="1" t="s">
        <v>21051</v>
      </c>
      <c r="B2964" s="1" t="s">
        <v>353</v>
      </c>
      <c r="C2964" s="1" t="s">
        <v>33938</v>
      </c>
      <c r="D2964" s="1" t="s">
        <v>34670</v>
      </c>
      <c r="E2964" s="1" t="s">
        <v>35247</v>
      </c>
      <c r="F2964" s="1" t="s">
        <v>21052</v>
      </c>
      <c r="G2964" t="str">
        <f t="shared" si="322"/>
        <v>Valid</v>
      </c>
      <c r="H2964" s="1" t="s">
        <v>21053</v>
      </c>
      <c r="I2964" t="str" cm="1">
        <f t="array" ref="I2964">IF(OR(TRIM(H2964)="",ISNUMBER(SEARCH("#",H2964)),AA2964&lt;Config!$B$8,SUMPRODUCT(--ISNUMBER(SEARCH({"a";"b";"c";"d";"e";"f";"g";"h";"i";"j";"k";"l";"m";"n";"o";"p";"q";"r";"s";"t";"u";"v";"w";"x";"y";"z"},H2964)))&gt;0),"Invalid","Valid")</f>
        <v>Valid</v>
      </c>
      <c r="J2964" s="1" t="s">
        <v>21054</v>
      </c>
      <c r="K2964" s="1" t="s">
        <v>178</v>
      </c>
      <c r="L2964" s="1" t="s">
        <v>450</v>
      </c>
      <c r="M2964" s="1" t="s">
        <v>33825</v>
      </c>
      <c r="N2964" s="1" t="s">
        <v>31</v>
      </c>
      <c r="O2964" s="1" t="s">
        <v>69</v>
      </c>
      <c r="P2964" t="s">
        <v>53</v>
      </c>
      <c r="Q2964" s="1" t="s">
        <v>181</v>
      </c>
      <c r="R2964" s="1" t="s">
        <v>150</v>
      </c>
      <c r="S2964" s="1" t="s">
        <v>21055</v>
      </c>
      <c r="T2964" s="1" t="s">
        <v>21056</v>
      </c>
      <c r="U2964" s="1" t="s">
        <v>4475</v>
      </c>
      <c r="V2964" s="1" t="s">
        <v>11377</v>
      </c>
      <c r="W2964" s="1" t="s">
        <v>384</v>
      </c>
      <c r="X2964" t="str">
        <f t="shared" si="323"/>
        <v>Complete</v>
      </c>
      <c r="Y2964">
        <f>MAX(0,100-IF(G2964="Invalid",Config!$B$5,0)-IF(I2964="Invalid",Config!$B$6,0)-IF(X2964="Incomplete",Config!$B$7,0)-IF(AF2964="Yes",Config!$B$37,0))</f>
        <v>100</v>
      </c>
      <c r="Z2964" s="1">
        <f>IF(OR(TRIM(B2964)="",COUNTIF(Config!$B$15:$B$19,B2964)&gt;0),1,0)+IF(OR(TRIM(C2964)="",COUNTIF(Config!$B$15:$B$19,C2964)&gt;0),1,0)+IF(OR(TRIM(F2964)="",COUNTIF(Config!$B$15:$B$19,F2964)&gt;0),1,0)+IF(OR(TRIM(H2964)="",COUNTIF(Config!$B$15:$B$19,H2964)&gt;0),1,0)+IF(OR(TRIM(E2964)="",COUNTIF(Config!$B$15:$B$19,E2964)&gt;0),1,0)+IF(OR(TRIM(K2964)="",COUNTIF(Config!$B$15:$B$19,K2964)&gt;0),1,0)+IF(OR(TRIM(P2964)="",COUNTIF(Config!$B$15:$B$19,P2964)&gt;0),1,0)+IF(OR(TRIM(R2964)="",COUNTIF(Config!$B$15:$B$19,R2964)&gt;0),1,0)</f>
        <v>0</v>
      </c>
      <c r="AA2964" s="1" cm="1">
        <f t="array" ref="AA2964">SUMPRODUCT(LEN(H2964)-LEN(SUBSTITUTE(H2964,{"0";"1";"2";"3";"4";"5";"6";"7";"8";"9"},"")))</f>
        <v>12</v>
      </c>
      <c r="AC2964" t="str">
        <f t="shared" si="324"/>
        <v/>
      </c>
      <c r="AD2964">
        <f t="shared" si="325"/>
        <v>1</v>
      </c>
      <c r="AE2964">
        <f t="shared" si="326"/>
        <v>1</v>
      </c>
      <c r="AF2964" t="str">
        <f t="shared" si="327"/>
        <v>No</v>
      </c>
      <c r="AG2964">
        <f t="shared" ca="1" si="328"/>
        <v>400</v>
      </c>
      <c r="AH2964" t="str">
        <f ca="1">IF(OR(V2964="",AG2964=""),"Yes",IF(AG2964&gt;Config!$B$41,"Yes","No"))</f>
        <v>Yes</v>
      </c>
    </row>
    <row r="2965" spans="1:34" x14ac:dyDescent="0.25">
      <c r="A2965" s="1" t="s">
        <v>21057</v>
      </c>
      <c r="B2965" s="1" t="s">
        <v>2033</v>
      </c>
      <c r="C2965" s="1" t="s">
        <v>33815</v>
      </c>
      <c r="D2965" s="1" t="s">
        <v>2033</v>
      </c>
      <c r="E2965" s="1" t="s">
        <v>35059</v>
      </c>
      <c r="F2965" s="1" t="s">
        <v>21058</v>
      </c>
      <c r="G2965" t="str">
        <f t="shared" si="322"/>
        <v>Valid</v>
      </c>
      <c r="H2965" s="1" t="s">
        <v>21059</v>
      </c>
      <c r="I2965" t="str" cm="1">
        <f t="array" ref="I2965">IF(OR(TRIM(H2965)="",ISNUMBER(SEARCH("#",H2965)),AA2965&lt;Config!$B$8,SUMPRODUCT(--ISNUMBER(SEARCH({"a";"b";"c";"d";"e";"f";"g";"h";"i";"j";"k";"l";"m";"n";"o";"p";"q";"r";"s";"t";"u";"v";"w";"x";"y";"z"},H2965)))&gt;0),"Invalid","Valid")</f>
        <v>Valid</v>
      </c>
      <c r="J2965" s="1" t="s">
        <v>21060</v>
      </c>
      <c r="K2965" s="1" t="s">
        <v>369</v>
      </c>
      <c r="L2965" s="1" t="s">
        <v>179</v>
      </c>
      <c r="M2965" s="1" t="s">
        <v>50</v>
      </c>
      <c r="N2965" s="1" t="s">
        <v>358</v>
      </c>
      <c r="O2965" s="1" t="s">
        <v>52</v>
      </c>
      <c r="P2965" t="s">
        <v>590</v>
      </c>
      <c r="Q2965" s="1" t="s">
        <v>1481</v>
      </c>
      <c r="R2965" s="1" t="s">
        <v>1846</v>
      </c>
      <c r="S2965" s="1" t="s">
        <v>7182</v>
      </c>
      <c r="T2965" s="1" t="s">
        <v>21061</v>
      </c>
      <c r="U2965" s="1" t="s">
        <v>2563</v>
      </c>
      <c r="V2965" s="1" t="s">
        <v>5891</v>
      </c>
      <c r="W2965" s="1" t="s">
        <v>75</v>
      </c>
      <c r="X2965" t="str">
        <f t="shared" si="323"/>
        <v>Incomplete</v>
      </c>
      <c r="Y2965">
        <f>MAX(0,100-IF(G2965="Invalid",Config!$B$5,0)-IF(I2965="Invalid",Config!$B$6,0)-IF(X2965="Incomplete",Config!$B$7,0)-IF(AF2965="Yes",Config!$B$37,0))</f>
        <v>60</v>
      </c>
      <c r="Z2965" s="1">
        <f>IF(OR(TRIM(B2965)="",COUNTIF(Config!$B$15:$B$19,B2965)&gt;0),1,0)+IF(OR(TRIM(C2965)="",COUNTIF(Config!$B$15:$B$19,C2965)&gt;0),1,0)+IF(OR(TRIM(F2965)="",COUNTIF(Config!$B$15:$B$19,F2965)&gt;0),1,0)+IF(OR(TRIM(H2965)="",COUNTIF(Config!$B$15:$B$19,H2965)&gt;0),1,0)+IF(OR(TRIM(E2965)="",COUNTIF(Config!$B$15:$B$19,E2965)&gt;0),1,0)+IF(OR(TRIM(K2965)="",COUNTIF(Config!$B$15:$B$19,K2965)&gt;0),1,0)+IF(OR(TRIM(P2965)="",COUNTIF(Config!$B$15:$B$19,P2965)&gt;0),1,0)+IF(OR(TRIM(R2965)="",COUNTIF(Config!$B$15:$B$19,R2965)&gt;0),1,0)</f>
        <v>1</v>
      </c>
      <c r="AA2965" s="1" cm="1">
        <f t="array" ref="AA2965">SUMPRODUCT(LEN(H2965)-LEN(SUBSTITUTE(H2965,{"0";"1";"2";"3";"4";"5";"6";"7";"8";"9"},"")))</f>
        <v>10</v>
      </c>
      <c r="AC2965" t="str">
        <f t="shared" si="324"/>
        <v>Incomplete Profile</v>
      </c>
      <c r="AD2965">
        <f t="shared" si="325"/>
        <v>1</v>
      </c>
      <c r="AE2965">
        <f t="shared" si="326"/>
        <v>1</v>
      </c>
      <c r="AF2965" t="str">
        <f t="shared" si="327"/>
        <v>No</v>
      </c>
      <c r="AG2965">
        <f t="shared" ca="1" si="328"/>
        <v>163</v>
      </c>
      <c r="AH2965" t="str">
        <f ca="1">IF(OR(V2965="",AG2965=""),"Yes",IF(AG2965&gt;Config!$B$41,"Yes","No"))</f>
        <v>No</v>
      </c>
    </row>
    <row r="2966" spans="1:34" x14ac:dyDescent="0.25">
      <c r="A2966" s="1" t="s">
        <v>19532</v>
      </c>
      <c r="B2966" s="1" t="s">
        <v>818</v>
      </c>
      <c r="C2966" s="1" t="s">
        <v>128</v>
      </c>
      <c r="D2966" s="1" t="s">
        <v>3419</v>
      </c>
      <c r="E2966" s="1" t="s">
        <v>310</v>
      </c>
      <c r="F2966" s="1" t="s">
        <v>21062</v>
      </c>
      <c r="G2966" t="str">
        <f t="shared" si="322"/>
        <v>Valid</v>
      </c>
      <c r="H2966" s="1" t="s">
        <v>21063</v>
      </c>
      <c r="I2966" t="str" cm="1">
        <f t="array" ref="I2966">IF(OR(TRIM(H2966)="",ISNUMBER(SEARCH("#",H2966)),AA2966&lt;Config!$B$8,SUMPRODUCT(--ISNUMBER(SEARCH({"a";"b";"c";"d";"e";"f";"g";"h";"i";"j";"k";"l";"m";"n";"o";"p";"q";"r";"s";"t";"u";"v";"w";"x";"y";"z"},H2966)))&gt;0),"Invalid","Valid")</f>
        <v>Valid</v>
      </c>
      <c r="J2966" s="1" t="s">
        <v>21064</v>
      </c>
      <c r="K2966" s="1" t="s">
        <v>1001</v>
      </c>
      <c r="L2966" s="1" t="s">
        <v>179</v>
      </c>
      <c r="M2966" s="1" t="s">
        <v>391</v>
      </c>
      <c r="N2966" s="1" t="s">
        <v>211</v>
      </c>
      <c r="O2966" s="1" t="s">
        <v>266</v>
      </c>
      <c r="P2966" t="s">
        <v>53</v>
      </c>
      <c r="Q2966" s="1" t="s">
        <v>197</v>
      </c>
      <c r="R2966" s="1" t="s">
        <v>288</v>
      </c>
      <c r="S2966" s="1" t="s">
        <v>8717</v>
      </c>
      <c r="T2966" s="1" t="s">
        <v>21065</v>
      </c>
      <c r="U2966" s="1" t="s">
        <v>1004</v>
      </c>
      <c r="V2966" s="1" t="s">
        <v>8014</v>
      </c>
      <c r="W2966" s="1" t="s">
        <v>384</v>
      </c>
      <c r="X2966" t="str">
        <f t="shared" si="323"/>
        <v>Complete</v>
      </c>
      <c r="Y2966">
        <f>MAX(0,100-IF(G2966="Invalid",Config!$B$5,0)-IF(I2966="Invalid",Config!$B$6,0)-IF(X2966="Incomplete",Config!$B$7,0)-IF(AF2966="Yes",Config!$B$37,0))</f>
        <v>100</v>
      </c>
      <c r="Z2966" s="1">
        <f>IF(OR(TRIM(B2966)="",COUNTIF(Config!$B$15:$B$19,B2966)&gt;0),1,0)+IF(OR(TRIM(C2966)="",COUNTIF(Config!$B$15:$B$19,C2966)&gt;0),1,0)+IF(OR(TRIM(F2966)="",COUNTIF(Config!$B$15:$B$19,F2966)&gt;0),1,0)+IF(OR(TRIM(H2966)="",COUNTIF(Config!$B$15:$B$19,H2966)&gt;0),1,0)+IF(OR(TRIM(E2966)="",COUNTIF(Config!$B$15:$B$19,E2966)&gt;0),1,0)+IF(OR(TRIM(K2966)="",COUNTIF(Config!$B$15:$B$19,K2966)&gt;0),1,0)+IF(OR(TRIM(P2966)="",COUNTIF(Config!$B$15:$B$19,P2966)&gt;0),1,0)+IF(OR(TRIM(R2966)="",COUNTIF(Config!$B$15:$B$19,R2966)&gt;0),1,0)</f>
        <v>0</v>
      </c>
      <c r="AA2966" s="1" cm="1">
        <f t="array" ref="AA2966">SUMPRODUCT(LEN(H2966)-LEN(SUBSTITUTE(H2966,{"0";"1";"2";"3";"4";"5";"6";"7";"8";"9"},"")))</f>
        <v>10</v>
      </c>
      <c r="AC2966" t="str">
        <f t="shared" si="324"/>
        <v/>
      </c>
      <c r="AD2966">
        <f t="shared" si="325"/>
        <v>1</v>
      </c>
      <c r="AE2966">
        <f t="shared" si="326"/>
        <v>1</v>
      </c>
      <c r="AF2966" t="str">
        <f t="shared" si="327"/>
        <v>No</v>
      </c>
      <c r="AG2966">
        <f t="shared" ca="1" si="328"/>
        <v>190</v>
      </c>
      <c r="AH2966" t="str">
        <f ca="1">IF(OR(V2966="",AG2966=""),"Yes",IF(AG2966&gt;Config!$B$41,"Yes","No"))</f>
        <v>No</v>
      </c>
    </row>
    <row r="2967" spans="1:34" x14ac:dyDescent="0.25">
      <c r="A2967" s="1" t="s">
        <v>21066</v>
      </c>
      <c r="B2967" s="1" t="s">
        <v>609</v>
      </c>
      <c r="C2967" s="1" t="s">
        <v>748</v>
      </c>
      <c r="D2967" s="1" t="s">
        <v>21067</v>
      </c>
      <c r="E2967" s="1" t="s">
        <v>35248</v>
      </c>
      <c r="F2967" s="1" t="s">
        <v>21068</v>
      </c>
      <c r="G2967" t="str">
        <f t="shared" si="322"/>
        <v>Valid</v>
      </c>
      <c r="H2967" s="1" t="s">
        <v>21069</v>
      </c>
      <c r="I2967" t="str" cm="1">
        <f t="array" ref="I2967">IF(OR(TRIM(H2967)="",ISNUMBER(SEARCH("#",H2967)),AA2967&lt;Config!$B$8,SUMPRODUCT(--ISNUMBER(SEARCH({"a";"b";"c";"d";"e";"f";"g";"h";"i";"j";"k";"l";"m";"n";"o";"p";"q";"r";"s";"t";"u";"v";"w";"x";"y";"z"},H2967)))&gt;0),"Invalid","Valid")</f>
        <v>Valid</v>
      </c>
      <c r="J2967" s="1" t="s">
        <v>21070</v>
      </c>
      <c r="K2967" s="1" t="s">
        <v>504</v>
      </c>
      <c r="L2967" s="1" t="s">
        <v>164</v>
      </c>
      <c r="M2967" s="1" t="s">
        <v>343</v>
      </c>
      <c r="N2967" s="1" t="s">
        <v>86</v>
      </c>
      <c r="O2967" s="1" t="s">
        <v>149</v>
      </c>
      <c r="P2967" t="s">
        <v>87</v>
      </c>
      <c r="Q2967" s="1" t="s">
        <v>166</v>
      </c>
      <c r="R2967" s="1" t="s">
        <v>89</v>
      </c>
      <c r="S2967" s="1" t="s">
        <v>21071</v>
      </c>
      <c r="T2967" s="1" t="s">
        <v>21072</v>
      </c>
      <c r="U2967" s="1" t="s">
        <v>3359</v>
      </c>
      <c r="V2967" s="1" t="s">
        <v>19935</v>
      </c>
      <c r="W2967" s="1" t="s">
        <v>186</v>
      </c>
      <c r="X2967" t="str">
        <f t="shared" si="323"/>
        <v>Complete</v>
      </c>
      <c r="Y2967">
        <f>MAX(0,100-IF(G2967="Invalid",Config!$B$5,0)-IF(I2967="Invalid",Config!$B$6,0)-IF(X2967="Incomplete",Config!$B$7,0)-IF(AF2967="Yes",Config!$B$37,0))</f>
        <v>100</v>
      </c>
      <c r="Z2967" s="1">
        <f>IF(OR(TRIM(B2967)="",COUNTIF(Config!$B$15:$B$19,B2967)&gt;0),1,0)+IF(OR(TRIM(C2967)="",COUNTIF(Config!$B$15:$B$19,C2967)&gt;0),1,0)+IF(OR(TRIM(F2967)="",COUNTIF(Config!$B$15:$B$19,F2967)&gt;0),1,0)+IF(OR(TRIM(H2967)="",COUNTIF(Config!$B$15:$B$19,H2967)&gt;0),1,0)+IF(OR(TRIM(E2967)="",COUNTIF(Config!$B$15:$B$19,E2967)&gt;0),1,0)+IF(OR(TRIM(K2967)="",COUNTIF(Config!$B$15:$B$19,K2967)&gt;0),1,0)+IF(OR(TRIM(P2967)="",COUNTIF(Config!$B$15:$B$19,P2967)&gt;0),1,0)+IF(OR(TRIM(R2967)="",COUNTIF(Config!$B$15:$B$19,R2967)&gt;0),1,0)</f>
        <v>0</v>
      </c>
      <c r="AA2967" s="1" cm="1">
        <f t="array" ref="AA2967">SUMPRODUCT(LEN(H2967)-LEN(SUBSTITUTE(H2967,{"0";"1";"2";"3";"4";"5";"6";"7";"8";"9"},"")))</f>
        <v>11</v>
      </c>
      <c r="AC2967" t="str">
        <f t="shared" si="324"/>
        <v/>
      </c>
      <c r="AD2967">
        <f t="shared" si="325"/>
        <v>1</v>
      </c>
      <c r="AE2967">
        <f t="shared" si="326"/>
        <v>1</v>
      </c>
      <c r="AF2967" t="str">
        <f t="shared" si="327"/>
        <v>No</v>
      </c>
      <c r="AG2967">
        <f t="shared" ca="1" si="328"/>
        <v>212</v>
      </c>
      <c r="AH2967" t="str">
        <f ca="1">IF(OR(V2967="",AG2967=""),"Yes",IF(AG2967&gt;Config!$B$41,"Yes","No"))</f>
        <v>No</v>
      </c>
    </row>
    <row r="2968" spans="1:34" x14ac:dyDescent="0.25">
      <c r="A2968" s="1" t="s">
        <v>21073</v>
      </c>
      <c r="B2968" s="1" t="s">
        <v>245</v>
      </c>
      <c r="C2968" s="1" t="s">
        <v>2104</v>
      </c>
      <c r="D2968" s="1" t="s">
        <v>20112</v>
      </c>
      <c r="E2968" s="1" t="s">
        <v>35249</v>
      </c>
      <c r="F2968" s="1" t="s">
        <v>21074</v>
      </c>
      <c r="G2968" t="str">
        <f t="shared" si="322"/>
        <v>Valid</v>
      </c>
      <c r="H2968" s="1" t="s">
        <v>13307</v>
      </c>
      <c r="I2968" t="str" cm="1">
        <f t="array" ref="I2968">IF(OR(TRIM(H2968)="",ISNUMBER(SEARCH("#",H2968)),AA2968&lt;Config!$B$8,SUMPRODUCT(--ISNUMBER(SEARCH({"a";"b";"c";"d";"e";"f";"g";"h";"i";"j";"k";"l";"m";"n";"o";"p";"q";"r";"s";"t";"u";"v";"w";"x";"y";"z"},H2968)))&gt;0),"Invalid","Valid")</f>
        <v>Valid</v>
      </c>
      <c r="J2968" s="1" t="s">
        <v>21075</v>
      </c>
      <c r="K2968" s="1" t="s">
        <v>66</v>
      </c>
      <c r="L2968" s="1" t="s">
        <v>49</v>
      </c>
      <c r="M2968" s="1" t="s">
        <v>517</v>
      </c>
      <c r="N2968" s="1" t="s">
        <v>31</v>
      </c>
      <c r="O2968" s="1" t="s">
        <v>266</v>
      </c>
      <c r="P2968" t="s">
        <v>328</v>
      </c>
      <c r="Q2968" s="1" t="s">
        <v>1046</v>
      </c>
      <c r="R2968" s="1" t="s">
        <v>571</v>
      </c>
      <c r="S2968" s="1" t="s">
        <v>3107</v>
      </c>
      <c r="T2968" s="1" t="s">
        <v>21076</v>
      </c>
      <c r="U2968" s="1" t="s">
        <v>2454</v>
      </c>
      <c r="V2968" s="1" t="s">
        <v>2191</v>
      </c>
      <c r="W2968" s="1" t="s">
        <v>141</v>
      </c>
      <c r="X2968" t="str">
        <f t="shared" si="323"/>
        <v>Complete</v>
      </c>
      <c r="Y2968">
        <f>MAX(0,100-IF(G2968="Invalid",Config!$B$5,0)-IF(I2968="Invalid",Config!$B$6,0)-IF(X2968="Incomplete",Config!$B$7,0)-IF(AF2968="Yes",Config!$B$37,0))</f>
        <v>75</v>
      </c>
      <c r="Z2968" s="1">
        <f>IF(OR(TRIM(B2968)="",COUNTIF(Config!$B$15:$B$19,B2968)&gt;0),1,0)+IF(OR(TRIM(C2968)="",COUNTIF(Config!$B$15:$B$19,C2968)&gt;0),1,0)+IF(OR(TRIM(F2968)="",COUNTIF(Config!$B$15:$B$19,F2968)&gt;0),1,0)+IF(OR(TRIM(H2968)="",COUNTIF(Config!$B$15:$B$19,H2968)&gt;0),1,0)+IF(OR(TRIM(E2968)="",COUNTIF(Config!$B$15:$B$19,E2968)&gt;0),1,0)+IF(OR(TRIM(K2968)="",COUNTIF(Config!$B$15:$B$19,K2968)&gt;0),1,0)+IF(OR(TRIM(P2968)="",COUNTIF(Config!$B$15:$B$19,P2968)&gt;0),1,0)+IF(OR(TRIM(R2968)="",COUNTIF(Config!$B$15:$B$19,R2968)&gt;0),1,0)</f>
        <v>0</v>
      </c>
      <c r="AA2968" s="1" cm="1">
        <f t="array" ref="AA2968">SUMPRODUCT(LEN(H2968)-LEN(SUBSTITUTE(H2968,{"0";"1";"2";"3";"4";"5";"6";"7";"8";"9"},"")))</f>
        <v>10</v>
      </c>
      <c r="AC2968" t="str">
        <f t="shared" si="324"/>
        <v>Potential Duplicate</v>
      </c>
      <c r="AD2968">
        <f t="shared" si="325"/>
        <v>2</v>
      </c>
      <c r="AE2968">
        <f t="shared" si="326"/>
        <v>3</v>
      </c>
      <c r="AF2968" t="str">
        <f t="shared" si="327"/>
        <v>Yes</v>
      </c>
      <c r="AG2968">
        <f t="shared" ca="1" si="328"/>
        <v>70</v>
      </c>
      <c r="AH2968" t="str">
        <f ca="1">IF(OR(V2968="",AG2968=""),"Yes",IF(AG2968&gt;Config!$B$41,"Yes","No"))</f>
        <v>No</v>
      </c>
    </row>
    <row r="2969" spans="1:34" x14ac:dyDescent="0.25">
      <c r="A2969" s="1" t="s">
        <v>21077</v>
      </c>
      <c r="B2969" s="1" t="s">
        <v>2033</v>
      </c>
      <c r="C2969" s="1" t="s">
        <v>861</v>
      </c>
      <c r="D2969" s="1" t="s">
        <v>21078</v>
      </c>
      <c r="E2969" s="1" t="s">
        <v>34134</v>
      </c>
      <c r="F2969" s="1" t="s">
        <v>21079</v>
      </c>
      <c r="G2969" t="str">
        <f t="shared" si="322"/>
        <v>Valid</v>
      </c>
      <c r="H2969" s="1" t="s">
        <v>21080</v>
      </c>
      <c r="I2969" t="str" cm="1">
        <f t="array" ref="I2969">IF(OR(TRIM(H2969)="",ISNUMBER(SEARCH("#",H2969)),AA2969&lt;Config!$B$8,SUMPRODUCT(--ISNUMBER(SEARCH({"a";"b";"c";"d";"e";"f";"g";"h";"i";"j";"k";"l";"m";"n";"o";"p";"q";"r";"s";"t";"u";"v";"w";"x";"y";"z"},H2969)))&gt;0),"Invalid","Valid")</f>
        <v>Valid</v>
      </c>
      <c r="J2969" s="1" t="s">
        <v>21081</v>
      </c>
      <c r="K2969" s="1" t="s">
        <v>369</v>
      </c>
      <c r="L2969" s="1" t="s">
        <v>134</v>
      </c>
      <c r="M2969" s="1" t="s">
        <v>118</v>
      </c>
      <c r="N2969" s="1" t="s">
        <v>252</v>
      </c>
      <c r="O2969" s="1" t="s">
        <v>196</v>
      </c>
      <c r="P2969" t="s">
        <v>314</v>
      </c>
      <c r="Q2969" s="1" t="s">
        <v>315</v>
      </c>
      <c r="R2969" s="1" t="s">
        <v>316</v>
      </c>
      <c r="S2969" s="1" t="s">
        <v>21082</v>
      </c>
      <c r="T2969" s="1" t="s">
        <v>21083</v>
      </c>
      <c r="U2969" s="1" t="s">
        <v>8531</v>
      </c>
      <c r="V2969" s="1" t="s">
        <v>7951</v>
      </c>
      <c r="W2969" s="1" t="s">
        <v>293</v>
      </c>
      <c r="X2969" t="str">
        <f t="shared" si="323"/>
        <v>Complete</v>
      </c>
      <c r="Y2969">
        <f>MAX(0,100-IF(G2969="Invalid",Config!$B$5,0)-IF(I2969="Invalid",Config!$B$6,0)-IF(X2969="Incomplete",Config!$B$7,0)-IF(AF2969="Yes",Config!$B$37,0))</f>
        <v>75</v>
      </c>
      <c r="Z2969" s="1">
        <f>IF(OR(TRIM(B2969)="",COUNTIF(Config!$B$15:$B$19,B2969)&gt;0),1,0)+IF(OR(TRIM(C2969)="",COUNTIF(Config!$B$15:$B$19,C2969)&gt;0),1,0)+IF(OR(TRIM(F2969)="",COUNTIF(Config!$B$15:$B$19,F2969)&gt;0),1,0)+IF(OR(TRIM(H2969)="",COUNTIF(Config!$B$15:$B$19,H2969)&gt;0),1,0)+IF(OR(TRIM(E2969)="",COUNTIF(Config!$B$15:$B$19,E2969)&gt;0),1,0)+IF(OR(TRIM(K2969)="",COUNTIF(Config!$B$15:$B$19,K2969)&gt;0),1,0)+IF(OR(TRIM(P2969)="",COUNTIF(Config!$B$15:$B$19,P2969)&gt;0),1,0)+IF(OR(TRIM(R2969)="",COUNTIF(Config!$B$15:$B$19,R2969)&gt;0),1,0)</f>
        <v>0</v>
      </c>
      <c r="AA2969" s="1" cm="1">
        <f t="array" ref="AA2969">SUMPRODUCT(LEN(H2969)-LEN(SUBSTITUTE(H2969,{"0";"1";"2";"3";"4";"5";"6";"7";"8";"9"},"")))</f>
        <v>12</v>
      </c>
      <c r="AC2969" t="str">
        <f t="shared" si="324"/>
        <v>Potential Duplicate</v>
      </c>
      <c r="AD2969">
        <f t="shared" si="325"/>
        <v>2</v>
      </c>
      <c r="AE2969">
        <f t="shared" si="326"/>
        <v>2</v>
      </c>
      <c r="AF2969" t="str">
        <f t="shared" si="327"/>
        <v>Yes</v>
      </c>
      <c r="AG2969">
        <f t="shared" ca="1" si="328"/>
        <v>304</v>
      </c>
      <c r="AH2969" t="str">
        <f ca="1">IF(OR(V2969="",AG2969=""),"Yes",IF(AG2969&gt;Config!$B$41,"Yes","No"))</f>
        <v>No</v>
      </c>
    </row>
    <row r="2970" spans="1:34" x14ac:dyDescent="0.25">
      <c r="A2970" s="1" t="s">
        <v>21084</v>
      </c>
      <c r="B2970" s="1" t="s">
        <v>7543</v>
      </c>
      <c r="C2970" s="1" t="s">
        <v>511</v>
      </c>
      <c r="D2970" s="1" t="s">
        <v>12738</v>
      </c>
      <c r="E2970" s="1" t="s">
        <v>578</v>
      </c>
      <c r="F2970" s="1" t="s">
        <v>12739</v>
      </c>
      <c r="G2970" t="str">
        <f t="shared" si="322"/>
        <v>Valid</v>
      </c>
      <c r="H2970" s="1" t="s">
        <v>21085</v>
      </c>
      <c r="I2970" t="str" cm="1">
        <f t="array" ref="I2970">IF(OR(TRIM(H2970)="",ISNUMBER(SEARCH("#",H2970)),AA2970&lt;Config!$B$8,SUMPRODUCT(--ISNUMBER(SEARCH({"a";"b";"c";"d";"e";"f";"g";"h";"i";"j";"k";"l";"m";"n";"o";"p";"q";"r";"s";"t";"u";"v";"w";"x";"y";"z"},H2970)))&gt;0),"Invalid","Valid")</f>
        <v>Valid</v>
      </c>
      <c r="J2970" s="1" t="s">
        <v>21086</v>
      </c>
      <c r="K2970" s="1" t="s">
        <v>195</v>
      </c>
      <c r="L2970" s="1" t="s">
        <v>265</v>
      </c>
      <c r="M2970" s="1" t="s">
        <v>103</v>
      </c>
      <c r="N2970" s="1" t="s">
        <v>713</v>
      </c>
      <c r="O2970" s="1" t="s">
        <v>32</v>
      </c>
      <c r="P2970" t="s">
        <v>53</v>
      </c>
      <c r="Q2970" s="1" t="s">
        <v>54</v>
      </c>
      <c r="R2970" s="1" t="s">
        <v>415</v>
      </c>
      <c r="S2970" s="1" t="s">
        <v>21087</v>
      </c>
      <c r="T2970" s="1" t="s">
        <v>21088</v>
      </c>
      <c r="U2970" s="1" t="s">
        <v>6739</v>
      </c>
      <c r="V2970" s="1" t="s">
        <v>18193</v>
      </c>
      <c r="W2970" s="1" t="s">
        <v>75</v>
      </c>
      <c r="X2970" t="str">
        <f t="shared" si="323"/>
        <v>Complete</v>
      </c>
      <c r="Y2970">
        <f>MAX(0,100-IF(G2970="Invalid",Config!$B$5,0)-IF(I2970="Invalid",Config!$B$6,0)-IF(X2970="Incomplete",Config!$B$7,0)-IF(AF2970="Yes",Config!$B$37,0))</f>
        <v>75</v>
      </c>
      <c r="Z2970" s="1">
        <f>IF(OR(TRIM(B2970)="",COUNTIF(Config!$B$15:$B$19,B2970)&gt;0),1,0)+IF(OR(TRIM(C2970)="",COUNTIF(Config!$B$15:$B$19,C2970)&gt;0),1,0)+IF(OR(TRIM(F2970)="",COUNTIF(Config!$B$15:$B$19,F2970)&gt;0),1,0)+IF(OR(TRIM(H2970)="",COUNTIF(Config!$B$15:$B$19,H2970)&gt;0),1,0)+IF(OR(TRIM(E2970)="",COUNTIF(Config!$B$15:$B$19,E2970)&gt;0),1,0)+IF(OR(TRIM(K2970)="",COUNTIF(Config!$B$15:$B$19,K2970)&gt;0),1,0)+IF(OR(TRIM(P2970)="",COUNTIF(Config!$B$15:$B$19,P2970)&gt;0),1,0)+IF(OR(TRIM(R2970)="",COUNTIF(Config!$B$15:$B$19,R2970)&gt;0),1,0)</f>
        <v>0</v>
      </c>
      <c r="AA2970" s="1" cm="1">
        <f t="array" ref="AA2970">SUMPRODUCT(LEN(H2970)-LEN(SUBSTITUTE(H2970,{"0";"1";"2";"3";"4";"5";"6";"7";"8";"9"},"")))</f>
        <v>12</v>
      </c>
      <c r="AC2970" t="str">
        <f t="shared" si="324"/>
        <v>Potential Duplicate</v>
      </c>
      <c r="AD2970">
        <f t="shared" si="325"/>
        <v>2</v>
      </c>
      <c r="AE2970">
        <f t="shared" si="326"/>
        <v>1</v>
      </c>
      <c r="AF2970" t="str">
        <f t="shared" si="327"/>
        <v>Yes</v>
      </c>
      <c r="AG2970">
        <f t="shared" ca="1" si="328"/>
        <v>-87</v>
      </c>
      <c r="AH2970" t="str">
        <f ca="1">IF(OR(V2970="",AG2970=""),"Yes",IF(AG2970&gt;Config!$B$41,"Yes","No"))</f>
        <v>No</v>
      </c>
    </row>
    <row r="2971" spans="1:34" x14ac:dyDescent="0.25">
      <c r="A2971" s="1" t="s">
        <v>21089</v>
      </c>
      <c r="B2971" s="1" t="s">
        <v>1495</v>
      </c>
      <c r="C2971" s="1" t="s">
        <v>524</v>
      </c>
      <c r="D2971" s="1" t="s">
        <v>21090</v>
      </c>
      <c r="E2971" s="1" t="s">
        <v>33901</v>
      </c>
      <c r="F2971" s="1" t="s">
        <v>21091</v>
      </c>
      <c r="G2971" t="str">
        <f t="shared" si="322"/>
        <v>Valid</v>
      </c>
      <c r="H2971" s="1" t="s">
        <v>21092</v>
      </c>
      <c r="I2971" t="str" cm="1">
        <f t="array" ref="I2971">IF(OR(TRIM(H2971)="",ISNUMBER(SEARCH("#",H2971)),AA2971&lt;Config!$B$8,SUMPRODUCT(--ISNUMBER(SEARCH({"a";"b";"c";"d";"e";"f";"g";"h";"i";"j";"k";"l";"m";"n";"o";"p";"q";"r";"s";"t";"u";"v";"w";"x";"y";"z"},H2971)))&gt;0),"Invalid","Valid")</f>
        <v>Valid</v>
      </c>
      <c r="J2971" s="1" t="s">
        <v>950</v>
      </c>
      <c r="K2971" s="1" t="s">
        <v>625</v>
      </c>
      <c r="L2971" s="1" t="s">
        <v>102</v>
      </c>
      <c r="M2971" s="1" t="s">
        <v>33827</v>
      </c>
      <c r="N2971" s="1" t="s">
        <v>713</v>
      </c>
      <c r="O2971" s="1" t="s">
        <v>180</v>
      </c>
      <c r="P2971" t="s">
        <v>53</v>
      </c>
      <c r="Q2971" s="1" t="s">
        <v>54</v>
      </c>
      <c r="R2971" s="1" t="s">
        <v>70</v>
      </c>
      <c r="S2971" s="1" t="s">
        <v>21093</v>
      </c>
      <c r="T2971" s="1" t="s">
        <v>21094</v>
      </c>
      <c r="U2971" s="1" t="s">
        <v>21095</v>
      </c>
      <c r="V2971" s="1" t="s">
        <v>21096</v>
      </c>
      <c r="W2971" s="1" t="s">
        <v>125</v>
      </c>
      <c r="X2971" t="str">
        <f t="shared" si="323"/>
        <v>Complete</v>
      </c>
      <c r="Y2971">
        <f>MAX(0,100-IF(G2971="Invalid",Config!$B$5,0)-IF(I2971="Invalid",Config!$B$6,0)-IF(X2971="Incomplete",Config!$B$7,0)-IF(AF2971="Yes",Config!$B$37,0))</f>
        <v>100</v>
      </c>
      <c r="Z2971" s="1">
        <f>IF(OR(TRIM(B2971)="",COUNTIF(Config!$B$15:$B$19,B2971)&gt;0),1,0)+IF(OR(TRIM(C2971)="",COUNTIF(Config!$B$15:$B$19,C2971)&gt;0),1,0)+IF(OR(TRIM(F2971)="",COUNTIF(Config!$B$15:$B$19,F2971)&gt;0),1,0)+IF(OR(TRIM(H2971)="",COUNTIF(Config!$B$15:$B$19,H2971)&gt;0),1,0)+IF(OR(TRIM(E2971)="",COUNTIF(Config!$B$15:$B$19,E2971)&gt;0),1,0)+IF(OR(TRIM(K2971)="",COUNTIF(Config!$B$15:$B$19,K2971)&gt;0),1,0)+IF(OR(TRIM(P2971)="",COUNTIF(Config!$B$15:$B$19,P2971)&gt;0),1,0)+IF(OR(TRIM(R2971)="",COUNTIF(Config!$B$15:$B$19,R2971)&gt;0),1,0)</f>
        <v>0</v>
      </c>
      <c r="AA2971" s="1" cm="1">
        <f t="array" ref="AA2971">SUMPRODUCT(LEN(H2971)-LEN(SUBSTITUTE(H2971,{"0";"1";"2";"3";"4";"5";"6";"7";"8";"9"},"")))</f>
        <v>12</v>
      </c>
      <c r="AC2971" t="str">
        <f t="shared" si="324"/>
        <v/>
      </c>
      <c r="AD2971">
        <f t="shared" si="325"/>
        <v>1</v>
      </c>
      <c r="AE2971">
        <f t="shared" si="326"/>
        <v>1</v>
      </c>
      <c r="AF2971" t="str">
        <f t="shared" si="327"/>
        <v>No</v>
      </c>
      <c r="AG2971">
        <f t="shared" ca="1" si="328"/>
        <v>74</v>
      </c>
      <c r="AH2971" t="str">
        <f ca="1">IF(OR(V2971="",AG2971=""),"Yes",IF(AG2971&gt;Config!$B$41,"Yes","No"))</f>
        <v>No</v>
      </c>
    </row>
    <row r="2972" spans="1:34" x14ac:dyDescent="0.25">
      <c r="A2972" s="1" t="s">
        <v>21097</v>
      </c>
      <c r="B2972" s="1" t="s">
        <v>1241</v>
      </c>
      <c r="C2972" s="1" t="s">
        <v>33815</v>
      </c>
      <c r="D2972" s="1" t="s">
        <v>1241</v>
      </c>
      <c r="E2972" s="1" t="s">
        <v>34223</v>
      </c>
      <c r="F2972" s="1" t="s">
        <v>21098</v>
      </c>
      <c r="G2972" t="str">
        <f t="shared" si="322"/>
        <v>Valid</v>
      </c>
      <c r="H2972" s="1" t="s">
        <v>21099</v>
      </c>
      <c r="I2972" t="str" cm="1">
        <f t="array" ref="I2972">IF(OR(TRIM(H2972)="",ISNUMBER(SEARCH("#",H2972)),AA2972&lt;Config!$B$8,SUMPRODUCT(--ISNUMBER(SEARCH({"a";"b";"c";"d";"e";"f";"g";"h";"i";"j";"k";"l";"m";"n";"o";"p";"q";"r";"s";"t";"u";"v";"w";"x";"y";"z"},H2972)))&gt;0),"Invalid","Valid")</f>
        <v>Valid</v>
      </c>
      <c r="J2972" s="1" t="s">
        <v>21100</v>
      </c>
      <c r="K2972" s="1" t="s">
        <v>625</v>
      </c>
      <c r="L2972" s="1" t="s">
        <v>179</v>
      </c>
      <c r="M2972" s="1" t="s">
        <v>343</v>
      </c>
      <c r="N2972" s="1" t="s">
        <v>31</v>
      </c>
      <c r="O2972" s="1" t="s">
        <v>180</v>
      </c>
      <c r="P2972" t="s">
        <v>314</v>
      </c>
      <c r="Q2972" s="1" t="s">
        <v>316</v>
      </c>
      <c r="R2972" s="1" t="s">
        <v>663</v>
      </c>
      <c r="S2972" s="1" t="s">
        <v>21101</v>
      </c>
      <c r="T2972" s="1" t="s">
        <v>21102</v>
      </c>
      <c r="U2972" s="1" t="s">
        <v>124</v>
      </c>
      <c r="V2972" s="1" t="s">
        <v>3512</v>
      </c>
      <c r="W2972" s="1" t="s">
        <v>384</v>
      </c>
      <c r="X2972" t="str">
        <f t="shared" si="323"/>
        <v>Incomplete</v>
      </c>
      <c r="Y2972">
        <f>MAX(0,100-IF(G2972="Invalid",Config!$B$5,0)-IF(I2972="Invalid",Config!$B$6,0)-IF(X2972="Incomplete",Config!$B$7,0)-IF(AF2972="Yes",Config!$B$37,0))</f>
        <v>60</v>
      </c>
      <c r="Z2972" s="1">
        <f>IF(OR(TRIM(B2972)="",COUNTIF(Config!$B$15:$B$19,B2972)&gt;0),1,0)+IF(OR(TRIM(C2972)="",COUNTIF(Config!$B$15:$B$19,C2972)&gt;0),1,0)+IF(OR(TRIM(F2972)="",COUNTIF(Config!$B$15:$B$19,F2972)&gt;0),1,0)+IF(OR(TRIM(H2972)="",COUNTIF(Config!$B$15:$B$19,H2972)&gt;0),1,0)+IF(OR(TRIM(E2972)="",COUNTIF(Config!$B$15:$B$19,E2972)&gt;0),1,0)+IF(OR(TRIM(K2972)="",COUNTIF(Config!$B$15:$B$19,K2972)&gt;0),1,0)+IF(OR(TRIM(P2972)="",COUNTIF(Config!$B$15:$B$19,P2972)&gt;0),1,0)+IF(OR(TRIM(R2972)="",COUNTIF(Config!$B$15:$B$19,R2972)&gt;0),1,0)</f>
        <v>1</v>
      </c>
      <c r="AA2972" s="1" cm="1">
        <f t="array" ref="AA2972">SUMPRODUCT(LEN(H2972)-LEN(SUBSTITUTE(H2972,{"0";"1";"2";"3";"4";"5";"6";"7";"8";"9"},"")))</f>
        <v>12</v>
      </c>
      <c r="AC2972" t="str">
        <f t="shared" si="324"/>
        <v>Incomplete Profile</v>
      </c>
      <c r="AD2972">
        <f t="shared" si="325"/>
        <v>1</v>
      </c>
      <c r="AE2972">
        <f t="shared" si="326"/>
        <v>1</v>
      </c>
      <c r="AF2972" t="str">
        <f t="shared" si="327"/>
        <v>No</v>
      </c>
      <c r="AG2972">
        <f t="shared" ca="1" si="328"/>
        <v>421</v>
      </c>
      <c r="AH2972" t="str">
        <f ca="1">IF(OR(V2972="",AG2972=""),"Yes",IF(AG2972&gt;Config!$B$41,"Yes","No"))</f>
        <v>Yes</v>
      </c>
    </row>
    <row r="2973" spans="1:34" x14ac:dyDescent="0.25">
      <c r="A2973" s="1" t="s">
        <v>21103</v>
      </c>
      <c r="B2973" s="1" t="s">
        <v>917</v>
      </c>
      <c r="C2973" s="1" t="s">
        <v>364</v>
      </c>
      <c r="D2973" s="1" t="s">
        <v>21104</v>
      </c>
      <c r="E2973" s="1" t="s">
        <v>33927</v>
      </c>
      <c r="F2973" s="1" t="s">
        <v>21105</v>
      </c>
      <c r="G2973" t="str">
        <f t="shared" si="322"/>
        <v>Valid</v>
      </c>
      <c r="H2973" s="1" t="s">
        <v>21106</v>
      </c>
      <c r="I2973" t="str" cm="1">
        <f t="array" ref="I2973">IF(OR(TRIM(H2973)="",ISNUMBER(SEARCH("#",H2973)),AA2973&lt;Config!$B$8,SUMPRODUCT(--ISNUMBER(SEARCH({"a";"b";"c";"d";"e";"f";"g";"h";"i";"j";"k";"l";"m";"n";"o";"p";"q";"r";"s";"t";"u";"v";"w";"x";"y";"z"},H2973)))&gt;0),"Invalid","Valid")</f>
        <v>Valid</v>
      </c>
      <c r="J2973" s="1" t="s">
        <v>21107</v>
      </c>
      <c r="K2973" s="1" t="s">
        <v>147</v>
      </c>
      <c r="L2973" s="1" t="s">
        <v>134</v>
      </c>
      <c r="M2973" s="1" t="s">
        <v>50</v>
      </c>
      <c r="N2973" s="1" t="s">
        <v>358</v>
      </c>
      <c r="O2973" s="1" t="s">
        <v>180</v>
      </c>
      <c r="P2973" t="s">
        <v>104</v>
      </c>
      <c r="Q2973" s="1" t="s">
        <v>732</v>
      </c>
      <c r="R2973" s="1" t="s">
        <v>105</v>
      </c>
      <c r="S2973" s="1" t="s">
        <v>19123</v>
      </c>
      <c r="T2973" s="1" t="s">
        <v>21108</v>
      </c>
      <c r="U2973" s="1" t="s">
        <v>790</v>
      </c>
      <c r="V2973" s="1" t="s">
        <v>1050</v>
      </c>
      <c r="W2973" s="1" t="s">
        <v>202</v>
      </c>
      <c r="X2973" t="str">
        <f t="shared" si="323"/>
        <v>Complete</v>
      </c>
      <c r="Y2973">
        <f>MAX(0,100-IF(G2973="Invalid",Config!$B$5,0)-IF(I2973="Invalid",Config!$B$6,0)-IF(X2973="Incomplete",Config!$B$7,0)-IF(AF2973="Yes",Config!$B$37,0))</f>
        <v>100</v>
      </c>
      <c r="Z2973" s="1">
        <f>IF(OR(TRIM(B2973)="",COUNTIF(Config!$B$15:$B$19,B2973)&gt;0),1,0)+IF(OR(TRIM(C2973)="",COUNTIF(Config!$B$15:$B$19,C2973)&gt;0),1,0)+IF(OR(TRIM(F2973)="",COUNTIF(Config!$B$15:$B$19,F2973)&gt;0),1,0)+IF(OR(TRIM(H2973)="",COUNTIF(Config!$B$15:$B$19,H2973)&gt;0),1,0)+IF(OR(TRIM(E2973)="",COUNTIF(Config!$B$15:$B$19,E2973)&gt;0),1,0)+IF(OR(TRIM(K2973)="",COUNTIF(Config!$B$15:$B$19,K2973)&gt;0),1,0)+IF(OR(TRIM(P2973)="",COUNTIF(Config!$B$15:$B$19,P2973)&gt;0),1,0)+IF(OR(TRIM(R2973)="",COUNTIF(Config!$B$15:$B$19,R2973)&gt;0),1,0)</f>
        <v>0</v>
      </c>
      <c r="AA2973" s="1" cm="1">
        <f t="array" ref="AA2973">SUMPRODUCT(LEN(H2973)-LEN(SUBSTITUTE(H2973,{"0";"1";"2";"3";"4";"5";"6";"7";"8";"9"},"")))</f>
        <v>10</v>
      </c>
      <c r="AC2973" t="str">
        <f t="shared" si="324"/>
        <v/>
      </c>
      <c r="AD2973">
        <f t="shared" si="325"/>
        <v>1</v>
      </c>
      <c r="AE2973">
        <f t="shared" si="326"/>
        <v>1</v>
      </c>
      <c r="AF2973" t="str">
        <f t="shared" si="327"/>
        <v>No</v>
      </c>
      <c r="AG2973">
        <f t="shared" ca="1" si="328"/>
        <v>37</v>
      </c>
      <c r="AH2973" t="str">
        <f ca="1">IF(OR(V2973="",AG2973=""),"Yes",IF(AG2973&gt;Config!$B$41,"Yes","No"))</f>
        <v>No</v>
      </c>
    </row>
    <row r="2974" spans="1:34" x14ac:dyDescent="0.25">
      <c r="A2974" s="1" t="s">
        <v>21109</v>
      </c>
      <c r="B2974" s="1" t="s">
        <v>2408</v>
      </c>
      <c r="C2974" s="1" t="s">
        <v>524</v>
      </c>
      <c r="D2974" s="1" t="s">
        <v>21110</v>
      </c>
      <c r="E2974" s="1" t="s">
        <v>35250</v>
      </c>
      <c r="F2974" s="1" t="s">
        <v>21111</v>
      </c>
      <c r="G2974" t="str">
        <f t="shared" si="322"/>
        <v>Valid</v>
      </c>
      <c r="H2974" s="1" t="s">
        <v>21112</v>
      </c>
      <c r="I2974" t="str" cm="1">
        <f t="array" ref="I2974">IF(OR(TRIM(H2974)="",ISNUMBER(SEARCH("#",H2974)),AA2974&lt;Config!$B$8,SUMPRODUCT(--ISNUMBER(SEARCH({"a";"b";"c";"d";"e";"f";"g";"h";"i";"j";"k";"l";"m";"n";"o";"p";"q";"r";"s";"t";"u";"v";"w";"x";"y";"z"},H2974)))&gt;0),"Invalid","Valid")</f>
        <v>Valid</v>
      </c>
      <c r="J2974" s="1" t="s">
        <v>21113</v>
      </c>
      <c r="K2974" s="1" t="s">
        <v>195</v>
      </c>
      <c r="L2974" s="1" t="s">
        <v>164</v>
      </c>
      <c r="M2974" s="1" t="s">
        <v>50</v>
      </c>
      <c r="N2974" s="1" t="s">
        <v>148</v>
      </c>
      <c r="O2974" s="1" t="s">
        <v>180</v>
      </c>
      <c r="P2974" t="s">
        <v>53</v>
      </c>
      <c r="Q2974" s="1" t="s">
        <v>54</v>
      </c>
      <c r="R2974" s="1" t="s">
        <v>288</v>
      </c>
      <c r="S2974" s="1" t="s">
        <v>4873</v>
      </c>
      <c r="T2974" s="1" t="s">
        <v>21114</v>
      </c>
      <c r="U2974" s="1" t="s">
        <v>7521</v>
      </c>
      <c r="V2974" s="1" t="s">
        <v>4993</v>
      </c>
      <c r="W2974" s="1" t="s">
        <v>125</v>
      </c>
      <c r="X2974" t="str">
        <f t="shared" si="323"/>
        <v>Complete</v>
      </c>
      <c r="Y2974">
        <f>MAX(0,100-IF(G2974="Invalid",Config!$B$5,0)-IF(I2974="Invalid",Config!$B$6,0)-IF(X2974="Incomplete",Config!$B$7,0)-IF(AF2974="Yes",Config!$B$37,0))</f>
        <v>100</v>
      </c>
      <c r="Z2974" s="1">
        <f>IF(OR(TRIM(B2974)="",COUNTIF(Config!$B$15:$B$19,B2974)&gt;0),1,0)+IF(OR(TRIM(C2974)="",COUNTIF(Config!$B$15:$B$19,C2974)&gt;0),1,0)+IF(OR(TRIM(F2974)="",COUNTIF(Config!$B$15:$B$19,F2974)&gt;0),1,0)+IF(OR(TRIM(H2974)="",COUNTIF(Config!$B$15:$B$19,H2974)&gt;0),1,0)+IF(OR(TRIM(E2974)="",COUNTIF(Config!$B$15:$B$19,E2974)&gt;0),1,0)+IF(OR(TRIM(K2974)="",COUNTIF(Config!$B$15:$B$19,K2974)&gt;0),1,0)+IF(OR(TRIM(P2974)="",COUNTIF(Config!$B$15:$B$19,P2974)&gt;0),1,0)+IF(OR(TRIM(R2974)="",COUNTIF(Config!$B$15:$B$19,R2974)&gt;0),1,0)</f>
        <v>0</v>
      </c>
      <c r="AA2974" s="1" cm="1">
        <f t="array" ref="AA2974">SUMPRODUCT(LEN(H2974)-LEN(SUBSTITUTE(H2974,{"0";"1";"2";"3";"4";"5";"6";"7";"8";"9"},"")))</f>
        <v>12</v>
      </c>
      <c r="AC2974" t="str">
        <f t="shared" si="324"/>
        <v/>
      </c>
      <c r="AD2974">
        <f t="shared" si="325"/>
        <v>1</v>
      </c>
      <c r="AE2974">
        <f t="shared" si="326"/>
        <v>1</v>
      </c>
      <c r="AF2974" t="str">
        <f t="shared" si="327"/>
        <v>No</v>
      </c>
      <c r="AG2974">
        <f t="shared" ca="1" si="328"/>
        <v>246</v>
      </c>
      <c r="AH2974" t="str">
        <f ca="1">IF(OR(V2974="",AG2974=""),"Yes",IF(AG2974&gt;Config!$B$41,"Yes","No"))</f>
        <v>No</v>
      </c>
    </row>
    <row r="2975" spans="1:34" x14ac:dyDescent="0.25">
      <c r="A2975" s="1" t="s">
        <v>21115</v>
      </c>
      <c r="B2975" s="1" t="s">
        <v>1582</v>
      </c>
      <c r="C2975" s="1" t="s">
        <v>1441</v>
      </c>
      <c r="D2975" s="1" t="s">
        <v>21116</v>
      </c>
      <c r="E2975" s="1" t="s">
        <v>283</v>
      </c>
      <c r="F2975" s="1" t="s">
        <v>21117</v>
      </c>
      <c r="G2975" t="str">
        <f t="shared" si="322"/>
        <v>Valid</v>
      </c>
      <c r="H2975" s="1" t="s">
        <v>21118</v>
      </c>
      <c r="I2975" t="str" cm="1">
        <f t="array" ref="I2975">IF(OR(TRIM(H2975)="",ISNUMBER(SEARCH("#",H2975)),AA2975&lt;Config!$B$8,SUMPRODUCT(--ISNUMBER(SEARCH({"a";"b";"c";"d";"e";"f";"g";"h";"i";"j";"k";"l";"m";"n";"o";"p";"q";"r";"s";"t";"u";"v";"w";"x";"y";"z"},H2975)))&gt;0),"Invalid","Valid")</f>
        <v>Valid</v>
      </c>
      <c r="J2975" s="1" t="s">
        <v>21119</v>
      </c>
      <c r="K2975" s="1" t="s">
        <v>163</v>
      </c>
      <c r="L2975" s="1" t="s">
        <v>67</v>
      </c>
      <c r="M2975" s="1" t="s">
        <v>235</v>
      </c>
      <c r="N2975" s="1" t="s">
        <v>68</v>
      </c>
      <c r="O2975" s="1" t="s">
        <v>32</v>
      </c>
      <c r="P2975" t="s">
        <v>53</v>
      </c>
      <c r="Q2975" s="1" t="s">
        <v>150</v>
      </c>
      <c r="R2975" s="1" t="s">
        <v>197</v>
      </c>
      <c r="S2975" s="1" t="s">
        <v>21120</v>
      </c>
      <c r="T2975" s="1" t="s">
        <v>21121</v>
      </c>
      <c r="U2975" s="1" t="s">
        <v>2951</v>
      </c>
      <c r="V2975" s="1" t="s">
        <v>3246</v>
      </c>
      <c r="W2975" s="1" t="s">
        <v>75</v>
      </c>
      <c r="X2975" t="str">
        <f t="shared" si="323"/>
        <v>Complete</v>
      </c>
      <c r="Y2975">
        <f>MAX(0,100-IF(G2975="Invalid",Config!$B$5,0)-IF(I2975="Invalid",Config!$B$6,0)-IF(X2975="Incomplete",Config!$B$7,0)-IF(AF2975="Yes",Config!$B$37,0))</f>
        <v>100</v>
      </c>
      <c r="Z2975" s="1">
        <f>IF(OR(TRIM(B2975)="",COUNTIF(Config!$B$15:$B$19,B2975)&gt;0),1,0)+IF(OR(TRIM(C2975)="",COUNTIF(Config!$B$15:$B$19,C2975)&gt;0),1,0)+IF(OR(TRIM(F2975)="",COUNTIF(Config!$B$15:$B$19,F2975)&gt;0),1,0)+IF(OR(TRIM(H2975)="",COUNTIF(Config!$B$15:$B$19,H2975)&gt;0),1,0)+IF(OR(TRIM(E2975)="",COUNTIF(Config!$B$15:$B$19,E2975)&gt;0),1,0)+IF(OR(TRIM(K2975)="",COUNTIF(Config!$B$15:$B$19,K2975)&gt;0),1,0)+IF(OR(TRIM(P2975)="",COUNTIF(Config!$B$15:$B$19,P2975)&gt;0),1,0)+IF(OR(TRIM(R2975)="",COUNTIF(Config!$B$15:$B$19,R2975)&gt;0),1,0)</f>
        <v>0</v>
      </c>
      <c r="AA2975" s="1" cm="1">
        <f t="array" ref="AA2975">SUMPRODUCT(LEN(H2975)-LEN(SUBSTITUTE(H2975,{"0";"1";"2";"3";"4";"5";"6";"7";"8";"9"},"")))</f>
        <v>12</v>
      </c>
      <c r="AC2975" t="str">
        <f t="shared" si="324"/>
        <v/>
      </c>
      <c r="AD2975">
        <f t="shared" si="325"/>
        <v>1</v>
      </c>
      <c r="AE2975">
        <f t="shared" si="326"/>
        <v>1</v>
      </c>
      <c r="AF2975" t="str">
        <f t="shared" si="327"/>
        <v>No</v>
      </c>
      <c r="AG2975">
        <f t="shared" ca="1" si="328"/>
        <v>503</v>
      </c>
      <c r="AH2975" t="str">
        <f ca="1">IF(OR(V2975="",AG2975=""),"Yes",IF(AG2975&gt;Config!$B$41,"Yes","No"))</f>
        <v>Yes</v>
      </c>
    </row>
    <row r="2976" spans="1:34" x14ac:dyDescent="0.25">
      <c r="A2976" s="1" t="s">
        <v>21122</v>
      </c>
      <c r="B2976" s="1" t="s">
        <v>42</v>
      </c>
      <c r="C2976" s="1" t="s">
        <v>296</v>
      </c>
      <c r="D2976" s="1" t="s">
        <v>21123</v>
      </c>
      <c r="E2976" s="1" t="s">
        <v>35059</v>
      </c>
      <c r="F2976" s="1" t="s">
        <v>21124</v>
      </c>
      <c r="G2976" t="str">
        <f t="shared" si="322"/>
        <v>Valid</v>
      </c>
      <c r="H2976" s="1" t="s">
        <v>21125</v>
      </c>
      <c r="I2976" t="str" cm="1">
        <f t="array" ref="I2976">IF(OR(TRIM(H2976)="",ISNUMBER(SEARCH("#",H2976)),AA2976&lt;Config!$B$8,SUMPRODUCT(--ISNUMBER(SEARCH({"a";"b";"c";"d";"e";"f";"g";"h";"i";"j";"k";"l";"m";"n";"o";"p";"q";"r";"s";"t";"u";"v";"w";"x";"y";"z"},H2976)))&gt;0),"Invalid","Valid")</f>
        <v>Valid</v>
      </c>
      <c r="J2976" s="1" t="s">
        <v>21126</v>
      </c>
      <c r="K2976" s="1" t="s">
        <v>147</v>
      </c>
      <c r="L2976" s="1" t="s">
        <v>29</v>
      </c>
      <c r="M2976" s="1" t="s">
        <v>391</v>
      </c>
      <c r="N2976" s="1" t="s">
        <v>33819</v>
      </c>
      <c r="O2976" s="1" t="s">
        <v>32</v>
      </c>
      <c r="P2976" t="s">
        <v>33</v>
      </c>
      <c r="Q2976" s="1" t="s">
        <v>1099</v>
      </c>
      <c r="R2976" s="1" t="s">
        <v>482</v>
      </c>
      <c r="S2976" s="1" t="s">
        <v>21127</v>
      </c>
      <c r="T2976" s="1" t="s">
        <v>21128</v>
      </c>
      <c r="U2976" s="1" t="s">
        <v>5911</v>
      </c>
      <c r="V2976" s="1" t="s">
        <v>1145</v>
      </c>
      <c r="W2976" s="1" t="s">
        <v>293</v>
      </c>
      <c r="X2976" t="str">
        <f t="shared" si="323"/>
        <v>Complete</v>
      </c>
      <c r="Y2976">
        <f>MAX(0,100-IF(G2976="Invalid",Config!$B$5,0)-IF(I2976="Invalid",Config!$B$6,0)-IF(X2976="Incomplete",Config!$B$7,0)-IF(AF2976="Yes",Config!$B$37,0))</f>
        <v>100</v>
      </c>
      <c r="Z2976" s="1">
        <f>IF(OR(TRIM(B2976)="",COUNTIF(Config!$B$15:$B$19,B2976)&gt;0),1,0)+IF(OR(TRIM(C2976)="",COUNTIF(Config!$B$15:$B$19,C2976)&gt;0),1,0)+IF(OR(TRIM(F2976)="",COUNTIF(Config!$B$15:$B$19,F2976)&gt;0),1,0)+IF(OR(TRIM(H2976)="",COUNTIF(Config!$B$15:$B$19,H2976)&gt;0),1,0)+IF(OR(TRIM(E2976)="",COUNTIF(Config!$B$15:$B$19,E2976)&gt;0),1,0)+IF(OR(TRIM(K2976)="",COUNTIF(Config!$B$15:$B$19,K2976)&gt;0),1,0)+IF(OR(TRIM(P2976)="",COUNTIF(Config!$B$15:$B$19,P2976)&gt;0),1,0)+IF(OR(TRIM(R2976)="",COUNTIF(Config!$B$15:$B$19,R2976)&gt;0),1,0)</f>
        <v>0</v>
      </c>
      <c r="AA2976" s="1" cm="1">
        <f t="array" ref="AA2976">SUMPRODUCT(LEN(H2976)-LEN(SUBSTITUTE(H2976,{"0";"1";"2";"3";"4";"5";"6";"7";"8";"9"},"")))</f>
        <v>10</v>
      </c>
      <c r="AC2976" t="str">
        <f t="shared" si="324"/>
        <v/>
      </c>
      <c r="AD2976">
        <f t="shared" si="325"/>
        <v>1</v>
      </c>
      <c r="AE2976">
        <f t="shared" si="326"/>
        <v>1</v>
      </c>
      <c r="AF2976" t="str">
        <f t="shared" si="327"/>
        <v>No</v>
      </c>
      <c r="AG2976">
        <f t="shared" ca="1" si="328"/>
        <v>37</v>
      </c>
      <c r="AH2976" t="str">
        <f ca="1">IF(OR(V2976="",AG2976=""),"Yes",IF(AG2976&gt;Config!$B$41,"Yes","No"))</f>
        <v>No</v>
      </c>
    </row>
    <row r="2977" spans="1:34" x14ac:dyDescent="0.25">
      <c r="A2977" s="1" t="s">
        <v>21129</v>
      </c>
      <c r="B2977" s="1" t="s">
        <v>1634</v>
      </c>
      <c r="C2977" s="1" t="s">
        <v>1068</v>
      </c>
      <c r="D2977" s="1" t="s">
        <v>33161</v>
      </c>
      <c r="E2977" s="1" t="s">
        <v>283</v>
      </c>
      <c r="F2977" s="1" t="s">
        <v>21130</v>
      </c>
      <c r="G2977" t="str">
        <f t="shared" si="322"/>
        <v>Valid</v>
      </c>
      <c r="H2977" s="1" t="s">
        <v>21131</v>
      </c>
      <c r="I2977" t="str" cm="1">
        <f t="array" ref="I2977">IF(OR(TRIM(H2977)="",ISNUMBER(SEARCH("#",H2977)),AA2977&lt;Config!$B$8,SUMPRODUCT(--ISNUMBER(SEARCH({"a";"b";"c";"d";"e";"f";"g";"h";"i";"j";"k";"l";"m";"n";"o";"p";"q";"r";"s";"t";"u";"v";"w";"x";"y";"z"},H2977)))&gt;0),"Invalid","Valid")</f>
        <v>Valid</v>
      </c>
      <c r="J2977" s="1" t="s">
        <v>21132</v>
      </c>
      <c r="K2977" s="1" t="s">
        <v>210</v>
      </c>
      <c r="L2977" s="1" t="s">
        <v>179</v>
      </c>
      <c r="M2977" s="1" t="s">
        <v>50</v>
      </c>
      <c r="N2977" s="1" t="s">
        <v>33819</v>
      </c>
      <c r="O2977" s="1" t="s">
        <v>149</v>
      </c>
      <c r="P2977" t="s">
        <v>344</v>
      </c>
      <c r="Q2977" s="1" t="s">
        <v>1199</v>
      </c>
      <c r="R2977" s="1" t="s">
        <v>971</v>
      </c>
      <c r="S2977" s="1" t="s">
        <v>3625</v>
      </c>
      <c r="T2977" s="1" t="s">
        <v>21133</v>
      </c>
      <c r="U2977" s="1" t="s">
        <v>21134</v>
      </c>
      <c r="V2977" s="1" t="s">
        <v>10469</v>
      </c>
      <c r="W2977" s="1" t="s">
        <v>60</v>
      </c>
      <c r="X2977" t="str">
        <f t="shared" si="323"/>
        <v>Complete</v>
      </c>
      <c r="Y2977">
        <f>MAX(0,100-IF(G2977="Invalid",Config!$B$5,0)-IF(I2977="Invalid",Config!$B$6,0)-IF(X2977="Incomplete",Config!$B$7,0)-IF(AF2977="Yes",Config!$B$37,0))</f>
        <v>100</v>
      </c>
      <c r="Z2977" s="1">
        <f>IF(OR(TRIM(B2977)="",COUNTIF(Config!$B$15:$B$19,B2977)&gt;0),1,0)+IF(OR(TRIM(C2977)="",COUNTIF(Config!$B$15:$B$19,C2977)&gt;0),1,0)+IF(OR(TRIM(F2977)="",COUNTIF(Config!$B$15:$B$19,F2977)&gt;0),1,0)+IF(OR(TRIM(H2977)="",COUNTIF(Config!$B$15:$B$19,H2977)&gt;0),1,0)+IF(OR(TRIM(E2977)="",COUNTIF(Config!$B$15:$B$19,E2977)&gt;0),1,0)+IF(OR(TRIM(K2977)="",COUNTIF(Config!$B$15:$B$19,K2977)&gt;0),1,0)+IF(OR(TRIM(P2977)="",COUNTIF(Config!$B$15:$B$19,P2977)&gt;0),1,0)+IF(OR(TRIM(R2977)="",COUNTIF(Config!$B$15:$B$19,R2977)&gt;0),1,0)</f>
        <v>0</v>
      </c>
      <c r="AA2977" s="1" cm="1">
        <f t="array" ref="AA2977">SUMPRODUCT(LEN(H2977)-LEN(SUBSTITUTE(H2977,{"0";"1";"2";"3";"4";"5";"6";"7";"8";"9"},"")))</f>
        <v>11</v>
      </c>
      <c r="AC2977" t="str">
        <f t="shared" si="324"/>
        <v/>
      </c>
      <c r="AD2977">
        <f t="shared" si="325"/>
        <v>1</v>
      </c>
      <c r="AE2977">
        <f t="shared" si="326"/>
        <v>1</v>
      </c>
      <c r="AF2977" t="str">
        <f t="shared" si="327"/>
        <v>No</v>
      </c>
      <c r="AG2977" t="str">
        <f t="shared" ca="1" si="328"/>
        <v/>
      </c>
      <c r="AH2977" t="str">
        <f ca="1">IF(OR(V2977="",AG2977=""),"Yes",IF(AG2977&gt;Config!$B$41,"Yes","No"))</f>
        <v>Yes</v>
      </c>
    </row>
    <row r="2978" spans="1:34" x14ac:dyDescent="0.25">
      <c r="A2978" s="1" t="s">
        <v>21135</v>
      </c>
      <c r="B2978" s="1" t="s">
        <v>1302</v>
      </c>
      <c r="C2978" s="1" t="s">
        <v>364</v>
      </c>
      <c r="D2978" s="1" t="s">
        <v>21136</v>
      </c>
      <c r="E2978" s="1" t="s">
        <v>33829</v>
      </c>
      <c r="F2978" s="1" t="s">
        <v>21137</v>
      </c>
      <c r="G2978" t="str">
        <f t="shared" si="322"/>
        <v>Valid</v>
      </c>
      <c r="H2978" s="1" t="s">
        <v>21138</v>
      </c>
      <c r="I2978" t="str" cm="1">
        <f t="array" ref="I2978">IF(OR(TRIM(H2978)="",ISNUMBER(SEARCH("#",H2978)),AA2978&lt;Config!$B$8,SUMPRODUCT(--ISNUMBER(SEARCH({"a";"b";"c";"d";"e";"f";"g";"h";"i";"j";"k";"l";"m";"n";"o";"p";"q";"r";"s";"t";"u";"v";"w";"x";"y";"z"},H2978)))&gt;0),"Invalid","Valid")</f>
        <v>Valid</v>
      </c>
      <c r="J2978" s="1" t="s">
        <v>21139</v>
      </c>
      <c r="K2978" s="1" t="s">
        <v>178</v>
      </c>
      <c r="L2978" s="1" t="s">
        <v>164</v>
      </c>
      <c r="M2978" s="1" t="s">
        <v>517</v>
      </c>
      <c r="N2978" s="1" t="s">
        <v>252</v>
      </c>
      <c r="O2978" s="1" t="s">
        <v>149</v>
      </c>
      <c r="P2978" t="s">
        <v>236</v>
      </c>
      <c r="Q2978" s="1" t="s">
        <v>253</v>
      </c>
      <c r="R2978" s="1" t="s">
        <v>253</v>
      </c>
      <c r="S2978" s="1" t="s">
        <v>21140</v>
      </c>
      <c r="T2978" s="1" t="s">
        <v>21141</v>
      </c>
      <c r="U2978" s="1" t="s">
        <v>11539</v>
      </c>
      <c r="V2978" s="1" t="s">
        <v>5446</v>
      </c>
      <c r="W2978" s="1" t="s">
        <v>384</v>
      </c>
      <c r="X2978" t="str">
        <f t="shared" si="323"/>
        <v>Incomplete</v>
      </c>
      <c r="Y2978">
        <f>MAX(0,100-IF(G2978="Invalid",Config!$B$5,0)-IF(I2978="Invalid",Config!$B$6,0)-IF(X2978="Incomplete",Config!$B$7,0)-IF(AF2978="Yes",Config!$B$37,0))</f>
        <v>60</v>
      </c>
      <c r="Z2978" s="1">
        <f>IF(OR(TRIM(B2978)="",COUNTIF(Config!$B$15:$B$19,B2978)&gt;0),1,0)+IF(OR(TRIM(C2978)="",COUNTIF(Config!$B$15:$B$19,C2978)&gt;0),1,0)+IF(OR(TRIM(F2978)="",COUNTIF(Config!$B$15:$B$19,F2978)&gt;0),1,0)+IF(OR(TRIM(H2978)="",COUNTIF(Config!$B$15:$B$19,H2978)&gt;0),1,0)+IF(OR(TRIM(E2978)="",COUNTIF(Config!$B$15:$B$19,E2978)&gt;0),1,0)+IF(OR(TRIM(K2978)="",COUNTIF(Config!$B$15:$B$19,K2978)&gt;0),1,0)+IF(OR(TRIM(P2978)="",COUNTIF(Config!$B$15:$B$19,P2978)&gt;0),1,0)+IF(OR(TRIM(R2978)="",COUNTIF(Config!$B$15:$B$19,R2978)&gt;0),1,0)</f>
        <v>1</v>
      </c>
      <c r="AA2978" s="1" cm="1">
        <f t="array" ref="AA2978">SUMPRODUCT(LEN(H2978)-LEN(SUBSTITUTE(H2978,{"0";"1";"2";"3";"4";"5";"6";"7";"8";"9"},"")))</f>
        <v>12</v>
      </c>
      <c r="AC2978" t="str">
        <f t="shared" si="324"/>
        <v>Incomplete Profile</v>
      </c>
      <c r="AD2978">
        <f t="shared" si="325"/>
        <v>1</v>
      </c>
      <c r="AE2978">
        <f t="shared" si="326"/>
        <v>1</v>
      </c>
      <c r="AF2978" t="str">
        <f t="shared" si="327"/>
        <v>No</v>
      </c>
      <c r="AG2978">
        <f t="shared" ca="1" si="328"/>
        <v>357</v>
      </c>
      <c r="AH2978" t="str">
        <f ca="1">IF(OR(V2978="",AG2978=""),"Yes",IF(AG2978&gt;Config!$B$41,"Yes","No"))</f>
        <v>No</v>
      </c>
    </row>
    <row r="2979" spans="1:34" x14ac:dyDescent="0.25">
      <c r="A2979" s="1" t="s">
        <v>21142</v>
      </c>
      <c r="B2979" s="1" t="s">
        <v>1399</v>
      </c>
      <c r="C2979" s="1" t="s">
        <v>985</v>
      </c>
      <c r="D2979" s="1" t="s">
        <v>4657</v>
      </c>
      <c r="E2979" s="1" t="s">
        <v>34536</v>
      </c>
      <c r="F2979" s="1" t="s">
        <v>21143</v>
      </c>
      <c r="G2979" t="str">
        <f t="shared" si="322"/>
        <v>Valid</v>
      </c>
      <c r="H2979" s="1" t="s">
        <v>21144</v>
      </c>
      <c r="I2979" t="str" cm="1">
        <f t="array" ref="I2979">IF(OR(TRIM(H2979)="",ISNUMBER(SEARCH("#",H2979)),AA2979&lt;Config!$B$8,SUMPRODUCT(--ISNUMBER(SEARCH({"a";"b";"c";"d";"e";"f";"g";"h";"i";"j";"k";"l";"m";"n";"o";"p";"q";"r";"s";"t";"u";"v";"w";"x";"y";"z"},H2979)))&gt;0),"Invalid","Valid")</f>
        <v>Valid</v>
      </c>
      <c r="J2979" s="1" t="s">
        <v>21145</v>
      </c>
      <c r="K2979" s="1" t="s">
        <v>866</v>
      </c>
      <c r="L2979" s="1" t="s">
        <v>84</v>
      </c>
      <c r="M2979" s="1" t="s">
        <v>85</v>
      </c>
      <c r="N2979" s="1" t="s">
        <v>224</v>
      </c>
      <c r="O2979" s="1" t="s">
        <v>196</v>
      </c>
      <c r="P2979" t="s">
        <v>104</v>
      </c>
      <c r="Q2979" s="1" t="s">
        <v>302</v>
      </c>
      <c r="R2979" s="1" t="s">
        <v>106</v>
      </c>
      <c r="S2979" s="1" t="s">
        <v>21146</v>
      </c>
      <c r="T2979" s="1" t="s">
        <v>21147</v>
      </c>
      <c r="U2979" s="1" t="s">
        <v>10364</v>
      </c>
      <c r="V2979" s="1" t="s">
        <v>140</v>
      </c>
      <c r="W2979" s="1" t="s">
        <v>40</v>
      </c>
      <c r="X2979" t="str">
        <f t="shared" si="323"/>
        <v>Complete</v>
      </c>
      <c r="Y2979">
        <f>MAX(0,100-IF(G2979="Invalid",Config!$B$5,0)-IF(I2979="Invalid",Config!$B$6,0)-IF(X2979="Incomplete",Config!$B$7,0)-IF(AF2979="Yes",Config!$B$37,0))</f>
        <v>100</v>
      </c>
      <c r="Z2979" s="1">
        <f>IF(OR(TRIM(B2979)="",COUNTIF(Config!$B$15:$B$19,B2979)&gt;0),1,0)+IF(OR(TRIM(C2979)="",COUNTIF(Config!$B$15:$B$19,C2979)&gt;0),1,0)+IF(OR(TRIM(F2979)="",COUNTIF(Config!$B$15:$B$19,F2979)&gt;0),1,0)+IF(OR(TRIM(H2979)="",COUNTIF(Config!$B$15:$B$19,H2979)&gt;0),1,0)+IF(OR(TRIM(E2979)="",COUNTIF(Config!$B$15:$B$19,E2979)&gt;0),1,0)+IF(OR(TRIM(K2979)="",COUNTIF(Config!$B$15:$B$19,K2979)&gt;0),1,0)+IF(OR(TRIM(P2979)="",COUNTIF(Config!$B$15:$B$19,P2979)&gt;0),1,0)+IF(OR(TRIM(R2979)="",COUNTIF(Config!$B$15:$B$19,R2979)&gt;0),1,0)</f>
        <v>0</v>
      </c>
      <c r="AA2979" s="1" cm="1">
        <f t="array" ref="AA2979">SUMPRODUCT(LEN(H2979)-LEN(SUBSTITUTE(H2979,{"0";"1";"2";"3";"4";"5";"6";"7";"8";"9"},"")))</f>
        <v>11</v>
      </c>
      <c r="AC2979" t="str">
        <f t="shared" si="324"/>
        <v/>
      </c>
      <c r="AD2979">
        <f t="shared" si="325"/>
        <v>1</v>
      </c>
      <c r="AE2979">
        <f t="shared" si="326"/>
        <v>1</v>
      </c>
      <c r="AF2979" t="str">
        <f t="shared" si="327"/>
        <v>No</v>
      </c>
      <c r="AG2979">
        <f t="shared" ca="1" si="328"/>
        <v>37</v>
      </c>
      <c r="AH2979" t="str">
        <f ca="1">IF(OR(V2979="",AG2979=""),"Yes",IF(AG2979&gt;Config!$B$41,"Yes","No"))</f>
        <v>No</v>
      </c>
    </row>
    <row r="2980" spans="1:34" x14ac:dyDescent="0.25">
      <c r="A2980" s="1" t="s">
        <v>21148</v>
      </c>
      <c r="B2980" s="1" t="s">
        <v>631</v>
      </c>
      <c r="C2980" s="1" t="s">
        <v>2104</v>
      </c>
      <c r="D2980" s="1" t="s">
        <v>21149</v>
      </c>
      <c r="E2980" s="1" t="s">
        <v>339</v>
      </c>
      <c r="F2980" s="1" t="s">
        <v>21150</v>
      </c>
      <c r="G2980" t="str">
        <f t="shared" si="322"/>
        <v>Valid</v>
      </c>
      <c r="H2980" s="1" t="s">
        <v>21151</v>
      </c>
      <c r="I2980" t="str" cm="1">
        <f t="array" ref="I2980">IF(OR(TRIM(H2980)="",ISNUMBER(SEARCH("#",H2980)),AA2980&lt;Config!$B$8,SUMPRODUCT(--ISNUMBER(SEARCH({"a";"b";"c";"d";"e";"f";"g";"h";"i";"j";"k";"l";"m";"n";"o";"p";"q";"r";"s";"t";"u";"v";"w";"x";"y";"z"},H2980)))&gt;0),"Invalid","Valid")</f>
        <v>Valid</v>
      </c>
      <c r="J2980" s="1" t="s">
        <v>21152</v>
      </c>
      <c r="K2980" s="1" t="s">
        <v>117</v>
      </c>
      <c r="L2980" s="1" t="s">
        <v>84</v>
      </c>
      <c r="M2980" s="1" t="s">
        <v>33827</v>
      </c>
      <c r="N2980" s="1" t="s">
        <v>68</v>
      </c>
      <c r="O2980" s="1" t="s">
        <v>196</v>
      </c>
      <c r="P2980" t="s">
        <v>53</v>
      </c>
      <c r="Q2980" s="1" t="s">
        <v>150</v>
      </c>
      <c r="R2980" s="1" t="s">
        <v>197</v>
      </c>
      <c r="S2980" s="1" t="s">
        <v>21153</v>
      </c>
      <c r="T2980" s="1" t="s">
        <v>21154</v>
      </c>
      <c r="U2980" s="1" t="s">
        <v>6911</v>
      </c>
      <c r="V2980" s="1" t="s">
        <v>2111</v>
      </c>
      <c r="W2980" s="1" t="s">
        <v>186</v>
      </c>
      <c r="X2980" t="str">
        <f t="shared" si="323"/>
        <v>Complete</v>
      </c>
      <c r="Y2980">
        <f>MAX(0,100-IF(G2980="Invalid",Config!$B$5,0)-IF(I2980="Invalid",Config!$B$6,0)-IF(X2980="Incomplete",Config!$B$7,0)-IF(AF2980="Yes",Config!$B$37,0))</f>
        <v>100</v>
      </c>
      <c r="Z2980" s="1">
        <f>IF(OR(TRIM(B2980)="",COUNTIF(Config!$B$15:$B$19,B2980)&gt;0),1,0)+IF(OR(TRIM(C2980)="",COUNTIF(Config!$B$15:$B$19,C2980)&gt;0),1,0)+IF(OR(TRIM(F2980)="",COUNTIF(Config!$B$15:$B$19,F2980)&gt;0),1,0)+IF(OR(TRIM(H2980)="",COUNTIF(Config!$B$15:$B$19,H2980)&gt;0),1,0)+IF(OR(TRIM(E2980)="",COUNTIF(Config!$B$15:$B$19,E2980)&gt;0),1,0)+IF(OR(TRIM(K2980)="",COUNTIF(Config!$B$15:$B$19,K2980)&gt;0),1,0)+IF(OR(TRIM(P2980)="",COUNTIF(Config!$B$15:$B$19,P2980)&gt;0),1,0)+IF(OR(TRIM(R2980)="",COUNTIF(Config!$B$15:$B$19,R2980)&gt;0),1,0)</f>
        <v>0</v>
      </c>
      <c r="AA2980" s="1" cm="1">
        <f t="array" ref="AA2980">SUMPRODUCT(LEN(H2980)-LEN(SUBSTITUTE(H2980,{"0";"1";"2";"3";"4";"5";"6";"7";"8";"9"},"")))</f>
        <v>12</v>
      </c>
      <c r="AC2980" t="str">
        <f t="shared" si="324"/>
        <v/>
      </c>
      <c r="AD2980">
        <f t="shared" si="325"/>
        <v>1</v>
      </c>
      <c r="AE2980">
        <f t="shared" si="326"/>
        <v>1</v>
      </c>
      <c r="AF2980" t="str">
        <f t="shared" si="327"/>
        <v>No</v>
      </c>
      <c r="AG2980">
        <f t="shared" ca="1" si="328"/>
        <v>252</v>
      </c>
      <c r="AH2980" t="str">
        <f ca="1">IF(OR(V2980="",AG2980=""),"Yes",IF(AG2980&gt;Config!$B$41,"Yes","No"))</f>
        <v>No</v>
      </c>
    </row>
    <row r="2981" spans="1:34" x14ac:dyDescent="0.25">
      <c r="A2981" s="1" t="s">
        <v>21155</v>
      </c>
      <c r="B2981" s="1" t="s">
        <v>1329</v>
      </c>
      <c r="C2981" s="1" t="s">
        <v>337</v>
      </c>
      <c r="D2981" s="1" t="s">
        <v>21156</v>
      </c>
      <c r="E2981" s="1" t="s">
        <v>35251</v>
      </c>
      <c r="F2981" s="1" t="s">
        <v>21157</v>
      </c>
      <c r="G2981" t="str">
        <f t="shared" si="322"/>
        <v>Valid</v>
      </c>
      <c r="H2981" s="1" t="s">
        <v>21158</v>
      </c>
      <c r="I2981" t="str" cm="1">
        <f t="array" ref="I2981">IF(OR(TRIM(H2981)="",ISNUMBER(SEARCH("#",H2981)),AA2981&lt;Config!$B$8,SUMPRODUCT(--ISNUMBER(SEARCH({"a";"b";"c";"d";"e";"f";"g";"h";"i";"j";"k";"l";"m";"n";"o";"p";"q";"r";"s";"t";"u";"v";"w";"x";"y";"z"},H2981)))&gt;0),"Invalid","Valid")</f>
        <v>Valid</v>
      </c>
      <c r="J2981" s="1" t="s">
        <v>21159</v>
      </c>
      <c r="K2981" s="1" t="s">
        <v>66</v>
      </c>
      <c r="L2981" s="1" t="s">
        <v>84</v>
      </c>
      <c r="M2981" s="1" t="s">
        <v>85</v>
      </c>
      <c r="N2981" s="1" t="s">
        <v>252</v>
      </c>
      <c r="O2981" s="1" t="s">
        <v>69</v>
      </c>
      <c r="P2981" t="s">
        <v>87</v>
      </c>
      <c r="Q2981" s="1" t="s">
        <v>88</v>
      </c>
      <c r="R2981" s="1" t="s">
        <v>379</v>
      </c>
      <c r="S2981" s="1" t="s">
        <v>21160</v>
      </c>
      <c r="T2981" s="1" t="s">
        <v>21161</v>
      </c>
      <c r="U2981" s="1" t="s">
        <v>5594</v>
      </c>
      <c r="V2981" s="1" t="s">
        <v>14891</v>
      </c>
      <c r="W2981" s="1" t="s">
        <v>141</v>
      </c>
      <c r="X2981" t="str">
        <f t="shared" si="323"/>
        <v>Complete</v>
      </c>
      <c r="Y2981">
        <f>MAX(0,100-IF(G2981="Invalid",Config!$B$5,0)-IF(I2981="Invalid",Config!$B$6,0)-IF(X2981="Incomplete",Config!$B$7,0)-IF(AF2981="Yes",Config!$B$37,0))</f>
        <v>100</v>
      </c>
      <c r="Z2981" s="1">
        <f>IF(OR(TRIM(B2981)="",COUNTIF(Config!$B$15:$B$19,B2981)&gt;0),1,0)+IF(OR(TRIM(C2981)="",COUNTIF(Config!$B$15:$B$19,C2981)&gt;0),1,0)+IF(OR(TRIM(F2981)="",COUNTIF(Config!$B$15:$B$19,F2981)&gt;0),1,0)+IF(OR(TRIM(H2981)="",COUNTIF(Config!$B$15:$B$19,H2981)&gt;0),1,0)+IF(OR(TRIM(E2981)="",COUNTIF(Config!$B$15:$B$19,E2981)&gt;0),1,0)+IF(OR(TRIM(K2981)="",COUNTIF(Config!$B$15:$B$19,K2981)&gt;0),1,0)+IF(OR(TRIM(P2981)="",COUNTIF(Config!$B$15:$B$19,P2981)&gt;0),1,0)+IF(OR(TRIM(R2981)="",COUNTIF(Config!$B$15:$B$19,R2981)&gt;0),1,0)</f>
        <v>0</v>
      </c>
      <c r="AA2981" s="1" cm="1">
        <f t="array" ref="AA2981">SUMPRODUCT(LEN(H2981)-LEN(SUBSTITUTE(H2981,{"0";"1";"2";"3";"4";"5";"6";"7";"8";"9"},"")))</f>
        <v>11</v>
      </c>
      <c r="AC2981" t="str">
        <f t="shared" si="324"/>
        <v/>
      </c>
      <c r="AD2981">
        <f t="shared" si="325"/>
        <v>1</v>
      </c>
      <c r="AE2981">
        <f t="shared" si="326"/>
        <v>1</v>
      </c>
      <c r="AF2981" t="str">
        <f t="shared" si="327"/>
        <v>No</v>
      </c>
      <c r="AG2981">
        <f t="shared" ca="1" si="328"/>
        <v>249</v>
      </c>
      <c r="AH2981" t="str">
        <f ca="1">IF(OR(V2981="",AG2981=""),"Yes",IF(AG2981&gt;Config!$B$41,"Yes","No"))</f>
        <v>No</v>
      </c>
    </row>
    <row r="2982" spans="1:34" x14ac:dyDescent="0.25">
      <c r="A2982" s="1" t="s">
        <v>21162</v>
      </c>
      <c r="B2982" s="1" t="s">
        <v>839</v>
      </c>
      <c r="C2982" s="1" t="s">
        <v>1389</v>
      </c>
      <c r="D2982" s="1" t="s">
        <v>21163</v>
      </c>
      <c r="E2982" s="1" t="s">
        <v>35252</v>
      </c>
      <c r="F2982" s="1" t="s">
        <v>21164</v>
      </c>
      <c r="G2982" t="str">
        <f t="shared" si="322"/>
        <v>Valid</v>
      </c>
      <c r="H2982" s="1" t="s">
        <v>3745</v>
      </c>
      <c r="I2982" t="str" cm="1">
        <f t="array" ref="I2982">IF(OR(TRIM(H2982)="",ISNUMBER(SEARCH("#",H2982)),AA2982&lt;Config!$B$8,SUMPRODUCT(--ISNUMBER(SEARCH({"a";"b";"c";"d";"e";"f";"g";"h";"i";"j";"k";"l";"m";"n";"o";"p";"q";"r";"s";"t";"u";"v";"w";"x";"y";"z"},H2982)))&gt;0),"Invalid","Valid")</f>
        <v>Valid</v>
      </c>
      <c r="J2982" s="1" t="s">
        <v>21165</v>
      </c>
      <c r="K2982" s="1" t="s">
        <v>378</v>
      </c>
      <c r="L2982" s="1" t="s">
        <v>134</v>
      </c>
      <c r="M2982" s="1" t="s">
        <v>135</v>
      </c>
      <c r="N2982" s="1" t="s">
        <v>68</v>
      </c>
      <c r="O2982" s="1" t="s">
        <v>149</v>
      </c>
      <c r="P2982" t="s">
        <v>104</v>
      </c>
      <c r="Q2982" s="1" t="s">
        <v>105</v>
      </c>
      <c r="R2982" s="1" t="s">
        <v>105</v>
      </c>
      <c r="S2982" s="1" t="s">
        <v>20068</v>
      </c>
      <c r="T2982" s="1" t="s">
        <v>21166</v>
      </c>
      <c r="U2982" s="1" t="s">
        <v>3903</v>
      </c>
      <c r="V2982" s="1" t="s">
        <v>17760</v>
      </c>
      <c r="W2982" s="1" t="s">
        <v>125</v>
      </c>
      <c r="X2982" t="str">
        <f t="shared" si="323"/>
        <v>Complete</v>
      </c>
      <c r="Y2982">
        <f>MAX(0,100-IF(G2982="Invalid",Config!$B$5,0)-IF(I2982="Invalid",Config!$B$6,0)-IF(X2982="Incomplete",Config!$B$7,0)-IF(AF2982="Yes",Config!$B$37,0))</f>
        <v>75</v>
      </c>
      <c r="Z2982" s="1">
        <f>IF(OR(TRIM(B2982)="",COUNTIF(Config!$B$15:$B$19,B2982)&gt;0),1,0)+IF(OR(TRIM(C2982)="",COUNTIF(Config!$B$15:$B$19,C2982)&gt;0),1,0)+IF(OR(TRIM(F2982)="",COUNTIF(Config!$B$15:$B$19,F2982)&gt;0),1,0)+IF(OR(TRIM(H2982)="",COUNTIF(Config!$B$15:$B$19,H2982)&gt;0),1,0)+IF(OR(TRIM(E2982)="",COUNTIF(Config!$B$15:$B$19,E2982)&gt;0),1,0)+IF(OR(TRIM(K2982)="",COUNTIF(Config!$B$15:$B$19,K2982)&gt;0),1,0)+IF(OR(TRIM(P2982)="",COUNTIF(Config!$B$15:$B$19,P2982)&gt;0),1,0)+IF(OR(TRIM(R2982)="",COUNTIF(Config!$B$15:$B$19,R2982)&gt;0),1,0)</f>
        <v>0</v>
      </c>
      <c r="AA2982" s="1" cm="1">
        <f t="array" ref="AA2982">SUMPRODUCT(LEN(H2982)-LEN(SUBSTITUTE(H2982,{"0";"1";"2";"3";"4";"5";"6";"7";"8";"9"},"")))</f>
        <v>12</v>
      </c>
      <c r="AC2982" t="str">
        <f t="shared" si="324"/>
        <v>Potential Duplicate</v>
      </c>
      <c r="AD2982">
        <f t="shared" si="325"/>
        <v>2</v>
      </c>
      <c r="AE2982">
        <f t="shared" si="326"/>
        <v>3</v>
      </c>
      <c r="AF2982" t="str">
        <f t="shared" si="327"/>
        <v>Yes</v>
      </c>
      <c r="AG2982">
        <f t="shared" ca="1" si="328"/>
        <v>103</v>
      </c>
      <c r="AH2982" t="str">
        <f ca="1">IF(OR(V2982="",AG2982=""),"Yes",IF(AG2982&gt;Config!$B$41,"Yes","No"))</f>
        <v>No</v>
      </c>
    </row>
    <row r="2983" spans="1:34" x14ac:dyDescent="0.25">
      <c r="A2983" s="1" t="s">
        <v>21167</v>
      </c>
      <c r="B2983" s="1" t="s">
        <v>1557</v>
      </c>
      <c r="C2983" s="1" t="s">
        <v>956</v>
      </c>
      <c r="D2983" s="1" t="s">
        <v>21168</v>
      </c>
      <c r="E2983" s="1" t="s">
        <v>35253</v>
      </c>
      <c r="F2983" s="1" t="s">
        <v>19383</v>
      </c>
      <c r="G2983" t="str">
        <f t="shared" si="322"/>
        <v>Valid</v>
      </c>
      <c r="H2983" s="1" t="s">
        <v>21169</v>
      </c>
      <c r="I2983" t="str" cm="1">
        <f t="array" ref="I2983">IF(OR(TRIM(H2983)="",ISNUMBER(SEARCH("#",H2983)),AA2983&lt;Config!$B$8,SUMPRODUCT(--ISNUMBER(SEARCH({"a";"b";"c";"d";"e";"f";"g";"h";"i";"j";"k";"l";"m";"n";"o";"p";"q";"r";"s";"t";"u";"v";"w";"x";"y";"z"},H2983)))&gt;0),"Invalid","Valid")</f>
        <v>Valid</v>
      </c>
      <c r="J2983" s="1" t="s">
        <v>21170</v>
      </c>
      <c r="K2983" s="1" t="s">
        <v>28</v>
      </c>
      <c r="L2983" s="1" t="s">
        <v>67</v>
      </c>
      <c r="M2983" s="1" t="s">
        <v>135</v>
      </c>
      <c r="N2983" s="1" t="s">
        <v>252</v>
      </c>
      <c r="O2983" s="1" t="s">
        <v>32</v>
      </c>
      <c r="P2983" t="s">
        <v>87</v>
      </c>
      <c r="Q2983" s="1" t="s">
        <v>88</v>
      </c>
      <c r="R2983" s="1" t="s">
        <v>136</v>
      </c>
      <c r="S2983" s="1" t="s">
        <v>21171</v>
      </c>
      <c r="T2983" s="1" t="s">
        <v>21172</v>
      </c>
      <c r="U2983" s="1" t="s">
        <v>974</v>
      </c>
      <c r="V2983" s="1" t="s">
        <v>21173</v>
      </c>
      <c r="W2983" s="1" t="s">
        <v>33823</v>
      </c>
      <c r="X2983" t="str">
        <f t="shared" si="323"/>
        <v>Complete</v>
      </c>
      <c r="Y2983">
        <f>MAX(0,100-IF(G2983="Invalid",Config!$B$5,0)-IF(I2983="Invalid",Config!$B$6,0)-IF(X2983="Incomplete",Config!$B$7,0)-IF(AF2983="Yes",Config!$B$37,0))</f>
        <v>75</v>
      </c>
      <c r="Z2983" s="1">
        <f>IF(OR(TRIM(B2983)="",COUNTIF(Config!$B$15:$B$19,B2983)&gt;0),1,0)+IF(OR(TRIM(C2983)="",COUNTIF(Config!$B$15:$B$19,C2983)&gt;0),1,0)+IF(OR(TRIM(F2983)="",COUNTIF(Config!$B$15:$B$19,F2983)&gt;0),1,0)+IF(OR(TRIM(H2983)="",COUNTIF(Config!$B$15:$B$19,H2983)&gt;0),1,0)+IF(OR(TRIM(E2983)="",COUNTIF(Config!$B$15:$B$19,E2983)&gt;0),1,0)+IF(OR(TRIM(K2983)="",COUNTIF(Config!$B$15:$B$19,K2983)&gt;0),1,0)+IF(OR(TRIM(P2983)="",COUNTIF(Config!$B$15:$B$19,P2983)&gt;0),1,0)+IF(OR(TRIM(R2983)="",COUNTIF(Config!$B$15:$B$19,R2983)&gt;0),1,0)</f>
        <v>0</v>
      </c>
      <c r="AA2983" s="1" cm="1">
        <f t="array" ref="AA2983">SUMPRODUCT(LEN(H2983)-LEN(SUBSTITUTE(H2983,{"0";"1";"2";"3";"4";"5";"6";"7";"8";"9"},"")))</f>
        <v>10</v>
      </c>
      <c r="AC2983" t="str">
        <f t="shared" si="324"/>
        <v>Potential Duplicate</v>
      </c>
      <c r="AD2983">
        <f t="shared" si="325"/>
        <v>3</v>
      </c>
      <c r="AE2983">
        <f t="shared" si="326"/>
        <v>1</v>
      </c>
      <c r="AF2983" t="str">
        <f t="shared" si="327"/>
        <v>Yes</v>
      </c>
      <c r="AG2983" t="str">
        <f t="shared" ca="1" si="328"/>
        <v/>
      </c>
      <c r="AH2983" t="str">
        <f ca="1">IF(OR(V2983="",AG2983=""),"Yes",IF(AG2983&gt;Config!$B$41,"Yes","No"))</f>
        <v>Yes</v>
      </c>
    </row>
    <row r="2984" spans="1:34" x14ac:dyDescent="0.25">
      <c r="A2984" s="1" t="s">
        <v>21174</v>
      </c>
      <c r="B2984" s="1" t="s">
        <v>488</v>
      </c>
      <c r="C2984" s="1" t="s">
        <v>173</v>
      </c>
      <c r="D2984" s="1" t="s">
        <v>21175</v>
      </c>
      <c r="E2984" s="1" t="s">
        <v>681</v>
      </c>
      <c r="F2984" s="1" t="s">
        <v>21176</v>
      </c>
      <c r="G2984" t="str">
        <f t="shared" si="322"/>
        <v>Valid</v>
      </c>
      <c r="H2984" s="1" t="s">
        <v>21177</v>
      </c>
      <c r="I2984" t="str" cm="1">
        <f t="array" ref="I2984">IF(OR(TRIM(H2984)="",ISNUMBER(SEARCH("#",H2984)),AA2984&lt;Config!$B$8,SUMPRODUCT(--ISNUMBER(SEARCH({"a";"b";"c";"d";"e";"f";"g";"h";"i";"j";"k";"l";"m";"n";"o";"p";"q";"r";"s";"t";"u";"v";"w";"x";"y";"z"},H2984)))&gt;0),"Invalid","Valid")</f>
        <v>Valid</v>
      </c>
      <c r="J2984" s="1" t="s">
        <v>21178</v>
      </c>
      <c r="K2984" s="1" t="s">
        <v>481</v>
      </c>
      <c r="L2984" s="1" t="s">
        <v>134</v>
      </c>
      <c r="M2984" s="1" t="s">
        <v>391</v>
      </c>
      <c r="N2984" s="1" t="s">
        <v>33819</v>
      </c>
      <c r="O2984" s="1" t="s">
        <v>149</v>
      </c>
      <c r="P2984" t="s">
        <v>344</v>
      </c>
      <c r="Q2984" s="1" t="s">
        <v>1199</v>
      </c>
      <c r="R2984" s="1" t="s">
        <v>346</v>
      </c>
      <c r="S2984" s="1" t="s">
        <v>21179</v>
      </c>
      <c r="T2984" s="1" t="s">
        <v>21180</v>
      </c>
      <c r="U2984" s="1" t="s">
        <v>21181</v>
      </c>
      <c r="V2984" s="1" t="s">
        <v>21182</v>
      </c>
      <c r="W2984" s="1" t="s">
        <v>141</v>
      </c>
      <c r="X2984" t="str">
        <f t="shared" si="323"/>
        <v>Complete</v>
      </c>
      <c r="Y2984">
        <f>MAX(0,100-IF(G2984="Invalid",Config!$B$5,0)-IF(I2984="Invalid",Config!$B$6,0)-IF(X2984="Incomplete",Config!$B$7,0)-IF(AF2984="Yes",Config!$B$37,0))</f>
        <v>100</v>
      </c>
      <c r="Z2984" s="1">
        <f>IF(OR(TRIM(B2984)="",COUNTIF(Config!$B$15:$B$19,B2984)&gt;0),1,0)+IF(OR(TRIM(C2984)="",COUNTIF(Config!$B$15:$B$19,C2984)&gt;0),1,0)+IF(OR(TRIM(F2984)="",COUNTIF(Config!$B$15:$B$19,F2984)&gt;0),1,0)+IF(OR(TRIM(H2984)="",COUNTIF(Config!$B$15:$B$19,H2984)&gt;0),1,0)+IF(OR(TRIM(E2984)="",COUNTIF(Config!$B$15:$B$19,E2984)&gt;0),1,0)+IF(OR(TRIM(K2984)="",COUNTIF(Config!$B$15:$B$19,K2984)&gt;0),1,0)+IF(OR(TRIM(P2984)="",COUNTIF(Config!$B$15:$B$19,P2984)&gt;0),1,0)+IF(OR(TRIM(R2984)="",COUNTIF(Config!$B$15:$B$19,R2984)&gt;0),1,0)</f>
        <v>0</v>
      </c>
      <c r="AA2984" s="1" cm="1">
        <f t="array" ref="AA2984">SUMPRODUCT(LEN(H2984)-LEN(SUBSTITUTE(H2984,{"0";"1";"2";"3";"4";"5";"6";"7";"8";"9"},"")))</f>
        <v>10</v>
      </c>
      <c r="AC2984" t="str">
        <f t="shared" si="324"/>
        <v/>
      </c>
      <c r="AD2984">
        <f t="shared" si="325"/>
        <v>1</v>
      </c>
      <c r="AE2984">
        <f t="shared" si="326"/>
        <v>1</v>
      </c>
      <c r="AF2984" t="str">
        <f t="shared" si="327"/>
        <v>No</v>
      </c>
      <c r="AG2984">
        <f t="shared" ca="1" si="328"/>
        <v>304</v>
      </c>
      <c r="AH2984" t="str">
        <f ca="1">IF(OR(V2984="",AG2984=""),"Yes",IF(AG2984&gt;Config!$B$41,"Yes","No"))</f>
        <v>No</v>
      </c>
    </row>
    <row r="2985" spans="1:34" x14ac:dyDescent="0.25">
      <c r="A2985" s="1" t="s">
        <v>21183</v>
      </c>
      <c r="B2985" s="1" t="s">
        <v>352</v>
      </c>
      <c r="C2985" s="1" t="s">
        <v>432</v>
      </c>
      <c r="D2985" s="1" t="s">
        <v>1574</v>
      </c>
      <c r="E2985" s="1" t="s">
        <v>1331</v>
      </c>
      <c r="F2985" s="1" t="s">
        <v>21184</v>
      </c>
      <c r="G2985" t="str">
        <f t="shared" si="322"/>
        <v>Valid</v>
      </c>
      <c r="H2985" s="1" t="s">
        <v>21185</v>
      </c>
      <c r="I2985" t="str" cm="1">
        <f t="array" ref="I2985">IF(OR(TRIM(H2985)="",ISNUMBER(SEARCH("#",H2985)),AA2985&lt;Config!$B$8,SUMPRODUCT(--ISNUMBER(SEARCH({"a";"b";"c";"d";"e";"f";"g";"h";"i";"j";"k";"l";"m";"n";"o";"p";"q";"r";"s";"t";"u";"v";"w";"x";"y";"z"},H2985)))&gt;0),"Invalid","Valid")</f>
        <v>Valid</v>
      </c>
      <c r="J2985" s="1" t="s">
        <v>21186</v>
      </c>
      <c r="K2985" s="1" t="s">
        <v>1001</v>
      </c>
      <c r="L2985" s="1" t="s">
        <v>67</v>
      </c>
      <c r="M2985" s="1" t="s">
        <v>517</v>
      </c>
      <c r="N2985" s="1" t="s">
        <v>252</v>
      </c>
      <c r="O2985" s="1" t="s">
        <v>180</v>
      </c>
      <c r="P2985" t="s">
        <v>236</v>
      </c>
      <c r="Q2985" s="1" t="s">
        <v>238</v>
      </c>
      <c r="R2985" s="1" t="s">
        <v>253</v>
      </c>
      <c r="S2985" s="1" t="s">
        <v>21187</v>
      </c>
      <c r="T2985" s="1" t="s">
        <v>21188</v>
      </c>
      <c r="U2985" s="1" t="s">
        <v>1310</v>
      </c>
      <c r="V2985" s="1" t="s">
        <v>8225</v>
      </c>
      <c r="W2985" s="1" t="s">
        <v>293</v>
      </c>
      <c r="X2985" t="str">
        <f t="shared" si="323"/>
        <v>Complete</v>
      </c>
      <c r="Y2985">
        <f>MAX(0,100-IF(G2985="Invalid",Config!$B$5,0)-IF(I2985="Invalid",Config!$B$6,0)-IF(X2985="Incomplete",Config!$B$7,0)-IF(AF2985="Yes",Config!$B$37,0))</f>
        <v>100</v>
      </c>
      <c r="Z2985" s="1">
        <f>IF(OR(TRIM(B2985)="",COUNTIF(Config!$B$15:$B$19,B2985)&gt;0),1,0)+IF(OR(TRIM(C2985)="",COUNTIF(Config!$B$15:$B$19,C2985)&gt;0),1,0)+IF(OR(TRIM(F2985)="",COUNTIF(Config!$B$15:$B$19,F2985)&gt;0),1,0)+IF(OR(TRIM(H2985)="",COUNTIF(Config!$B$15:$B$19,H2985)&gt;0),1,0)+IF(OR(TRIM(E2985)="",COUNTIF(Config!$B$15:$B$19,E2985)&gt;0),1,0)+IF(OR(TRIM(K2985)="",COUNTIF(Config!$B$15:$B$19,K2985)&gt;0),1,0)+IF(OR(TRIM(P2985)="",COUNTIF(Config!$B$15:$B$19,P2985)&gt;0),1,0)+IF(OR(TRIM(R2985)="",COUNTIF(Config!$B$15:$B$19,R2985)&gt;0),1,0)</f>
        <v>0</v>
      </c>
      <c r="AA2985" s="1" cm="1">
        <f t="array" ref="AA2985">SUMPRODUCT(LEN(H2985)-LEN(SUBSTITUTE(H2985,{"0";"1";"2";"3";"4";"5";"6";"7";"8";"9"},"")))</f>
        <v>12</v>
      </c>
      <c r="AC2985" t="str">
        <f t="shared" si="324"/>
        <v/>
      </c>
      <c r="AD2985">
        <f t="shared" si="325"/>
        <v>1</v>
      </c>
      <c r="AE2985">
        <f t="shared" si="326"/>
        <v>1</v>
      </c>
      <c r="AF2985" t="str">
        <f t="shared" si="327"/>
        <v>No</v>
      </c>
      <c r="AG2985">
        <f t="shared" ca="1" si="328"/>
        <v>84</v>
      </c>
      <c r="AH2985" t="str">
        <f ca="1">IF(OR(V2985="",AG2985=""),"Yes",IF(AG2985&gt;Config!$B$41,"Yes","No"))</f>
        <v>No</v>
      </c>
    </row>
    <row r="2986" spans="1:34" x14ac:dyDescent="0.25">
      <c r="A2986" s="1" t="s">
        <v>21189</v>
      </c>
      <c r="B2986" s="1" t="s">
        <v>172</v>
      </c>
      <c r="C2986" s="1" t="s">
        <v>245</v>
      </c>
      <c r="D2986" s="1" t="s">
        <v>21190</v>
      </c>
      <c r="E2986" s="1" t="s">
        <v>34045</v>
      </c>
      <c r="F2986" s="1" t="s">
        <v>21191</v>
      </c>
      <c r="G2986" t="str">
        <f t="shared" si="322"/>
        <v>Valid</v>
      </c>
      <c r="H2986" s="1" t="s">
        <v>21192</v>
      </c>
      <c r="I2986" t="str" cm="1">
        <f t="array" ref="I2986">IF(OR(TRIM(H2986)="",ISNUMBER(SEARCH("#",H2986)),AA2986&lt;Config!$B$8,SUMPRODUCT(--ISNUMBER(SEARCH({"a";"b";"c";"d";"e";"f";"g";"h";"i";"j";"k";"l";"m";"n";"o";"p";"q";"r";"s";"t";"u";"v";"w";"x";"y";"z"},H2986)))&gt;0),"Invalid","Valid")</f>
        <v>Valid</v>
      </c>
      <c r="J2986" s="1" t="s">
        <v>21193</v>
      </c>
      <c r="K2986" s="1" t="s">
        <v>178</v>
      </c>
      <c r="L2986" s="1" t="s">
        <v>67</v>
      </c>
      <c r="M2986" s="1" t="s">
        <v>135</v>
      </c>
      <c r="N2986" s="1" t="s">
        <v>68</v>
      </c>
      <c r="O2986" s="1" t="s">
        <v>196</v>
      </c>
      <c r="P2986" t="s">
        <v>87</v>
      </c>
      <c r="Q2986" s="1" t="s">
        <v>88</v>
      </c>
      <c r="R2986" s="1" t="s">
        <v>559</v>
      </c>
      <c r="S2986" s="1" t="s">
        <v>21194</v>
      </c>
      <c r="T2986" s="1" t="s">
        <v>21195</v>
      </c>
      <c r="U2986" s="1" t="s">
        <v>21196</v>
      </c>
      <c r="V2986" s="1" t="s">
        <v>3725</v>
      </c>
      <c r="W2986" s="1" t="s">
        <v>186</v>
      </c>
      <c r="X2986" t="str">
        <f t="shared" si="323"/>
        <v>Complete</v>
      </c>
      <c r="Y2986">
        <f>MAX(0,100-IF(G2986="Invalid",Config!$B$5,0)-IF(I2986="Invalid",Config!$B$6,0)-IF(X2986="Incomplete",Config!$B$7,0)-IF(AF2986="Yes",Config!$B$37,0))</f>
        <v>100</v>
      </c>
      <c r="Z2986" s="1">
        <f>IF(OR(TRIM(B2986)="",COUNTIF(Config!$B$15:$B$19,B2986)&gt;0),1,0)+IF(OR(TRIM(C2986)="",COUNTIF(Config!$B$15:$B$19,C2986)&gt;0),1,0)+IF(OR(TRIM(F2986)="",COUNTIF(Config!$B$15:$B$19,F2986)&gt;0),1,0)+IF(OR(TRIM(H2986)="",COUNTIF(Config!$B$15:$B$19,H2986)&gt;0),1,0)+IF(OR(TRIM(E2986)="",COUNTIF(Config!$B$15:$B$19,E2986)&gt;0),1,0)+IF(OR(TRIM(K2986)="",COUNTIF(Config!$B$15:$B$19,K2986)&gt;0),1,0)+IF(OR(TRIM(P2986)="",COUNTIF(Config!$B$15:$B$19,P2986)&gt;0),1,0)+IF(OR(TRIM(R2986)="",COUNTIF(Config!$B$15:$B$19,R2986)&gt;0),1,0)</f>
        <v>0</v>
      </c>
      <c r="AA2986" s="1" cm="1">
        <f t="array" ref="AA2986">SUMPRODUCT(LEN(H2986)-LEN(SUBSTITUTE(H2986,{"0";"1";"2";"3";"4";"5";"6";"7";"8";"9"},"")))</f>
        <v>11</v>
      </c>
      <c r="AC2986" t="str">
        <f t="shared" si="324"/>
        <v/>
      </c>
      <c r="AD2986">
        <f t="shared" si="325"/>
        <v>1</v>
      </c>
      <c r="AE2986">
        <f t="shared" si="326"/>
        <v>1</v>
      </c>
      <c r="AF2986" t="str">
        <f t="shared" si="327"/>
        <v>No</v>
      </c>
      <c r="AG2986">
        <f t="shared" ca="1" si="328"/>
        <v>484</v>
      </c>
      <c r="AH2986" t="str">
        <f ca="1">IF(OR(V2986="",AG2986=""),"Yes",IF(AG2986&gt;Config!$B$41,"Yes","No"))</f>
        <v>Yes</v>
      </c>
    </row>
    <row r="2987" spans="1:34" x14ac:dyDescent="0.25">
      <c r="A2987" s="1" t="s">
        <v>21197</v>
      </c>
      <c r="B2987" s="1" t="s">
        <v>1293</v>
      </c>
      <c r="C2987" s="1" t="s">
        <v>1806</v>
      </c>
      <c r="D2987" s="1" t="s">
        <v>6905</v>
      </c>
      <c r="E2987" s="1" t="s">
        <v>35254</v>
      </c>
      <c r="F2987" s="1" t="s">
        <v>21198</v>
      </c>
      <c r="G2987" t="str">
        <f t="shared" si="322"/>
        <v>Valid</v>
      </c>
      <c r="H2987" s="1" t="s">
        <v>21199</v>
      </c>
      <c r="I2987" t="str" cm="1">
        <f t="array" ref="I2987">IF(OR(TRIM(H2987)="",ISNUMBER(SEARCH("#",H2987)),AA2987&lt;Config!$B$8,SUMPRODUCT(--ISNUMBER(SEARCH({"a";"b";"c";"d";"e";"f";"g";"h";"i";"j";"k";"l";"m";"n";"o";"p";"q";"r";"s";"t";"u";"v";"w";"x";"y";"z"},H2987)))&gt;0),"Invalid","Valid")</f>
        <v>Valid</v>
      </c>
      <c r="J2987" s="1" t="s">
        <v>21200</v>
      </c>
      <c r="K2987" s="1" t="s">
        <v>287</v>
      </c>
      <c r="L2987" s="1" t="s">
        <v>67</v>
      </c>
      <c r="M2987" s="1" t="s">
        <v>165</v>
      </c>
      <c r="N2987" s="1" t="s">
        <v>358</v>
      </c>
      <c r="O2987" s="1" t="s">
        <v>149</v>
      </c>
      <c r="P2987" t="s">
        <v>53</v>
      </c>
      <c r="Q2987" s="1" t="s">
        <v>150</v>
      </c>
      <c r="R2987" s="1" t="s">
        <v>150</v>
      </c>
      <c r="S2987" s="1" t="s">
        <v>1445</v>
      </c>
      <c r="T2987" s="1" t="s">
        <v>21201</v>
      </c>
      <c r="U2987" s="1" t="s">
        <v>21202</v>
      </c>
      <c r="V2987" s="1" t="s">
        <v>2315</v>
      </c>
      <c r="W2987" s="1" t="s">
        <v>293</v>
      </c>
      <c r="X2987" t="str">
        <f t="shared" si="323"/>
        <v>Complete</v>
      </c>
      <c r="Y2987">
        <f>MAX(0,100-IF(G2987="Invalid",Config!$B$5,0)-IF(I2987="Invalid",Config!$B$6,0)-IF(X2987="Incomplete",Config!$B$7,0)-IF(AF2987="Yes",Config!$B$37,0))</f>
        <v>100</v>
      </c>
      <c r="Z2987" s="1">
        <f>IF(OR(TRIM(B2987)="",COUNTIF(Config!$B$15:$B$19,B2987)&gt;0),1,0)+IF(OR(TRIM(C2987)="",COUNTIF(Config!$B$15:$B$19,C2987)&gt;0),1,0)+IF(OR(TRIM(F2987)="",COUNTIF(Config!$B$15:$B$19,F2987)&gt;0),1,0)+IF(OR(TRIM(H2987)="",COUNTIF(Config!$B$15:$B$19,H2987)&gt;0),1,0)+IF(OR(TRIM(E2987)="",COUNTIF(Config!$B$15:$B$19,E2987)&gt;0),1,0)+IF(OR(TRIM(K2987)="",COUNTIF(Config!$B$15:$B$19,K2987)&gt;0),1,0)+IF(OR(TRIM(P2987)="",COUNTIF(Config!$B$15:$B$19,P2987)&gt;0),1,0)+IF(OR(TRIM(R2987)="",COUNTIF(Config!$B$15:$B$19,R2987)&gt;0),1,0)</f>
        <v>0</v>
      </c>
      <c r="AA2987" s="1" cm="1">
        <f t="array" ref="AA2987">SUMPRODUCT(LEN(H2987)-LEN(SUBSTITUTE(H2987,{"0";"1";"2";"3";"4";"5";"6";"7";"8";"9"},"")))</f>
        <v>10</v>
      </c>
      <c r="AC2987" t="str">
        <f t="shared" si="324"/>
        <v/>
      </c>
      <c r="AD2987">
        <f t="shared" si="325"/>
        <v>1</v>
      </c>
      <c r="AE2987">
        <f t="shared" si="326"/>
        <v>1</v>
      </c>
      <c r="AF2987" t="str">
        <f t="shared" si="327"/>
        <v>No</v>
      </c>
      <c r="AG2987">
        <f t="shared" ca="1" si="328"/>
        <v>313</v>
      </c>
      <c r="AH2987" t="str">
        <f ca="1">IF(OR(V2987="",AG2987=""),"Yes",IF(AG2987&gt;Config!$B$41,"Yes","No"))</f>
        <v>No</v>
      </c>
    </row>
    <row r="2988" spans="1:34" x14ac:dyDescent="0.25">
      <c r="A2988" s="1" t="s">
        <v>21203</v>
      </c>
      <c r="B2988" s="1" t="s">
        <v>3087</v>
      </c>
      <c r="C2988" s="1" t="s">
        <v>535</v>
      </c>
      <c r="D2988" s="1" t="s">
        <v>21204</v>
      </c>
      <c r="E2988" s="1" t="s">
        <v>34588</v>
      </c>
      <c r="F2988" s="1" t="s">
        <v>21205</v>
      </c>
      <c r="G2988" t="str">
        <f t="shared" si="322"/>
        <v>Valid</v>
      </c>
      <c r="H2988" s="1" t="s">
        <v>21206</v>
      </c>
      <c r="I2988" t="str" cm="1">
        <f t="array" ref="I2988">IF(OR(TRIM(H2988)="",ISNUMBER(SEARCH("#",H2988)),AA2988&lt;Config!$B$8,SUMPRODUCT(--ISNUMBER(SEARCH({"a";"b";"c";"d";"e";"f";"g";"h";"i";"j";"k";"l";"m";"n";"o";"p";"q";"r";"s";"t";"u";"v";"w";"x";"y";"z"},H2988)))&gt;0),"Invalid","Valid")</f>
        <v>Valid</v>
      </c>
      <c r="J2988" s="1" t="s">
        <v>21207</v>
      </c>
      <c r="K2988" s="1" t="s">
        <v>133</v>
      </c>
      <c r="L2988" s="1" t="s">
        <v>102</v>
      </c>
      <c r="M2988" s="1" t="s">
        <v>343</v>
      </c>
      <c r="N2988" s="1" t="s">
        <v>224</v>
      </c>
      <c r="O2988" s="1" t="s">
        <v>196</v>
      </c>
      <c r="P2988" t="s">
        <v>33</v>
      </c>
      <c r="Q2988" s="1" t="s">
        <v>34</v>
      </c>
      <c r="R2988" s="1" t="s">
        <v>35</v>
      </c>
      <c r="S2988" s="1" t="s">
        <v>13487</v>
      </c>
      <c r="T2988" s="1" t="s">
        <v>21208</v>
      </c>
      <c r="U2988" s="1" t="s">
        <v>4143</v>
      </c>
      <c r="V2988" s="1" t="s">
        <v>790</v>
      </c>
      <c r="W2988" s="1" t="s">
        <v>141</v>
      </c>
      <c r="X2988" t="str">
        <f t="shared" si="323"/>
        <v>Complete</v>
      </c>
      <c r="Y2988">
        <f>MAX(0,100-IF(G2988="Invalid",Config!$B$5,0)-IF(I2988="Invalid",Config!$B$6,0)-IF(X2988="Incomplete",Config!$B$7,0)-IF(AF2988="Yes",Config!$B$37,0))</f>
        <v>100</v>
      </c>
      <c r="Z2988" s="1">
        <f>IF(OR(TRIM(B2988)="",COUNTIF(Config!$B$15:$B$19,B2988)&gt;0),1,0)+IF(OR(TRIM(C2988)="",COUNTIF(Config!$B$15:$B$19,C2988)&gt;0),1,0)+IF(OR(TRIM(F2988)="",COUNTIF(Config!$B$15:$B$19,F2988)&gt;0),1,0)+IF(OR(TRIM(H2988)="",COUNTIF(Config!$B$15:$B$19,H2988)&gt;0),1,0)+IF(OR(TRIM(E2988)="",COUNTIF(Config!$B$15:$B$19,E2988)&gt;0),1,0)+IF(OR(TRIM(K2988)="",COUNTIF(Config!$B$15:$B$19,K2988)&gt;0),1,0)+IF(OR(TRIM(P2988)="",COUNTIF(Config!$B$15:$B$19,P2988)&gt;0),1,0)+IF(OR(TRIM(R2988)="",COUNTIF(Config!$B$15:$B$19,R2988)&gt;0),1,0)</f>
        <v>0</v>
      </c>
      <c r="AA2988" s="1" cm="1">
        <f t="array" ref="AA2988">SUMPRODUCT(LEN(H2988)-LEN(SUBSTITUTE(H2988,{"0";"1";"2";"3";"4";"5";"6";"7";"8";"9"},"")))</f>
        <v>10</v>
      </c>
      <c r="AC2988" t="str">
        <f t="shared" si="324"/>
        <v/>
      </c>
      <c r="AD2988">
        <f t="shared" si="325"/>
        <v>1</v>
      </c>
      <c r="AE2988">
        <f t="shared" si="326"/>
        <v>1</v>
      </c>
      <c r="AF2988" t="str">
        <f t="shared" si="327"/>
        <v>No</v>
      </c>
      <c r="AG2988">
        <f t="shared" ca="1" si="328"/>
        <v>72</v>
      </c>
      <c r="AH2988" t="str">
        <f ca="1">IF(OR(V2988="",AG2988=""),"Yes",IF(AG2988&gt;Config!$B$41,"Yes","No"))</f>
        <v>No</v>
      </c>
    </row>
    <row r="2989" spans="1:34" x14ac:dyDescent="0.25">
      <c r="A2989" s="1" t="s">
        <v>21209</v>
      </c>
      <c r="B2989" s="1" t="s">
        <v>42</v>
      </c>
      <c r="C2989" s="1" t="s">
        <v>1339</v>
      </c>
      <c r="D2989" s="1" t="s">
        <v>11387</v>
      </c>
      <c r="E2989" s="1" t="s">
        <v>34721</v>
      </c>
      <c r="F2989" s="1" t="s">
        <v>21210</v>
      </c>
      <c r="G2989" t="str">
        <f t="shared" si="322"/>
        <v>Valid</v>
      </c>
      <c r="H2989" s="1" t="s">
        <v>21211</v>
      </c>
      <c r="I2989" t="str" cm="1">
        <f t="array" ref="I2989">IF(OR(TRIM(H2989)="",ISNUMBER(SEARCH("#",H2989)),AA2989&lt;Config!$B$8,SUMPRODUCT(--ISNUMBER(SEARCH({"a";"b";"c";"d";"e";"f";"g";"h";"i";"j";"k";"l";"m";"n";"o";"p";"q";"r";"s";"t";"u";"v";"w";"x";"y";"z"},H2989)))&gt;0),"Invalid","Valid")</f>
        <v>Valid</v>
      </c>
      <c r="J2989" s="1" t="s">
        <v>21212</v>
      </c>
      <c r="K2989" s="1" t="s">
        <v>210</v>
      </c>
      <c r="L2989" s="1" t="s">
        <v>29</v>
      </c>
      <c r="M2989" s="1" t="s">
        <v>33827</v>
      </c>
      <c r="N2989" s="1" t="s">
        <v>51</v>
      </c>
      <c r="O2989" s="1" t="s">
        <v>69</v>
      </c>
      <c r="P2989" t="s">
        <v>33</v>
      </c>
      <c r="Q2989" s="1" t="s">
        <v>119</v>
      </c>
      <c r="R2989" s="1" t="s">
        <v>1716</v>
      </c>
      <c r="S2989" s="1" t="s">
        <v>13332</v>
      </c>
      <c r="T2989" s="1" t="s">
        <v>21213</v>
      </c>
      <c r="U2989" s="1" t="s">
        <v>11781</v>
      </c>
      <c r="V2989" s="1" t="s">
        <v>4194</v>
      </c>
      <c r="W2989" s="1" t="s">
        <v>75</v>
      </c>
      <c r="X2989" t="str">
        <f t="shared" si="323"/>
        <v>Complete</v>
      </c>
      <c r="Y2989">
        <f>MAX(0,100-IF(G2989="Invalid",Config!$B$5,0)-IF(I2989="Invalid",Config!$B$6,0)-IF(X2989="Incomplete",Config!$B$7,0)-IF(AF2989="Yes",Config!$B$37,0))</f>
        <v>100</v>
      </c>
      <c r="Z2989" s="1">
        <f>IF(OR(TRIM(B2989)="",COUNTIF(Config!$B$15:$B$19,B2989)&gt;0),1,0)+IF(OR(TRIM(C2989)="",COUNTIF(Config!$B$15:$B$19,C2989)&gt;0),1,0)+IF(OR(TRIM(F2989)="",COUNTIF(Config!$B$15:$B$19,F2989)&gt;0),1,0)+IF(OR(TRIM(H2989)="",COUNTIF(Config!$B$15:$B$19,H2989)&gt;0),1,0)+IF(OR(TRIM(E2989)="",COUNTIF(Config!$B$15:$B$19,E2989)&gt;0),1,0)+IF(OR(TRIM(K2989)="",COUNTIF(Config!$B$15:$B$19,K2989)&gt;0),1,0)+IF(OR(TRIM(P2989)="",COUNTIF(Config!$B$15:$B$19,P2989)&gt;0),1,0)+IF(OR(TRIM(R2989)="",COUNTIF(Config!$B$15:$B$19,R2989)&gt;0),1,0)</f>
        <v>0</v>
      </c>
      <c r="AA2989" s="1" cm="1">
        <f t="array" ref="AA2989">SUMPRODUCT(LEN(H2989)-LEN(SUBSTITUTE(H2989,{"0";"1";"2";"3";"4";"5";"6";"7";"8";"9"},"")))</f>
        <v>10</v>
      </c>
      <c r="AC2989" t="str">
        <f t="shared" si="324"/>
        <v/>
      </c>
      <c r="AD2989">
        <f t="shared" si="325"/>
        <v>1</v>
      </c>
      <c r="AE2989">
        <f t="shared" si="326"/>
        <v>1</v>
      </c>
      <c r="AF2989" t="str">
        <f t="shared" si="327"/>
        <v>No</v>
      </c>
      <c r="AG2989">
        <f t="shared" ca="1" si="328"/>
        <v>248</v>
      </c>
      <c r="AH2989" t="str">
        <f ca="1">IF(OR(V2989="",AG2989=""),"Yes",IF(AG2989&gt;Config!$B$41,"Yes","No"))</f>
        <v>No</v>
      </c>
    </row>
    <row r="2990" spans="1:34" x14ac:dyDescent="0.25">
      <c r="A2990" s="1" t="s">
        <v>21214</v>
      </c>
      <c r="B2990" s="1" t="s">
        <v>1495</v>
      </c>
      <c r="C2990" s="1" t="s">
        <v>545</v>
      </c>
      <c r="D2990" s="1" t="s">
        <v>21215</v>
      </c>
      <c r="E2990" s="1" t="s">
        <v>35255</v>
      </c>
      <c r="F2990" s="1" t="s">
        <v>21216</v>
      </c>
      <c r="G2990" t="str">
        <f t="shared" si="322"/>
        <v>Valid</v>
      </c>
      <c r="H2990" s="1" t="s">
        <v>21217</v>
      </c>
      <c r="I2990" t="str" cm="1">
        <f t="array" ref="I2990">IF(OR(TRIM(H2990)="",ISNUMBER(SEARCH("#",H2990)),AA2990&lt;Config!$B$8,SUMPRODUCT(--ISNUMBER(SEARCH({"a";"b";"c";"d";"e";"f";"g";"h";"i";"j";"k";"l";"m";"n";"o";"p";"q";"r";"s";"t";"u";"v";"w";"x";"y";"z"},H2990)))&gt;0),"Invalid","Valid")</f>
        <v>Valid</v>
      </c>
      <c r="J2990" s="1" t="s">
        <v>21218</v>
      </c>
      <c r="K2990" s="1" t="s">
        <v>866</v>
      </c>
      <c r="L2990" s="1" t="s">
        <v>179</v>
      </c>
      <c r="M2990" s="1" t="s">
        <v>33825</v>
      </c>
      <c r="N2990" s="1" t="s">
        <v>252</v>
      </c>
      <c r="O2990" s="1" t="s">
        <v>52</v>
      </c>
      <c r="P2990" t="s">
        <v>53</v>
      </c>
      <c r="Q2990" s="1" t="s">
        <v>150</v>
      </c>
      <c r="R2990" s="1" t="s">
        <v>288</v>
      </c>
      <c r="S2990" s="1" t="s">
        <v>11849</v>
      </c>
      <c r="T2990" s="1" t="s">
        <v>21219</v>
      </c>
      <c r="U2990" s="1" t="s">
        <v>1787</v>
      </c>
      <c r="V2990" s="1" t="s">
        <v>10027</v>
      </c>
      <c r="W2990" s="1" t="s">
        <v>141</v>
      </c>
      <c r="X2990" t="str">
        <f t="shared" si="323"/>
        <v>Complete</v>
      </c>
      <c r="Y2990">
        <f>MAX(0,100-IF(G2990="Invalid",Config!$B$5,0)-IF(I2990="Invalid",Config!$B$6,0)-IF(X2990="Incomplete",Config!$B$7,0)-IF(AF2990="Yes",Config!$B$37,0))</f>
        <v>100</v>
      </c>
      <c r="Z2990" s="1">
        <f>IF(OR(TRIM(B2990)="",COUNTIF(Config!$B$15:$B$19,B2990)&gt;0),1,0)+IF(OR(TRIM(C2990)="",COUNTIF(Config!$B$15:$B$19,C2990)&gt;0),1,0)+IF(OR(TRIM(F2990)="",COUNTIF(Config!$B$15:$B$19,F2990)&gt;0),1,0)+IF(OR(TRIM(H2990)="",COUNTIF(Config!$B$15:$B$19,H2990)&gt;0),1,0)+IF(OR(TRIM(E2990)="",COUNTIF(Config!$B$15:$B$19,E2990)&gt;0),1,0)+IF(OR(TRIM(K2990)="",COUNTIF(Config!$B$15:$B$19,K2990)&gt;0),1,0)+IF(OR(TRIM(P2990)="",COUNTIF(Config!$B$15:$B$19,P2990)&gt;0),1,0)+IF(OR(TRIM(R2990)="",COUNTIF(Config!$B$15:$B$19,R2990)&gt;0),1,0)</f>
        <v>0</v>
      </c>
      <c r="AA2990" s="1" cm="1">
        <f t="array" ref="AA2990">SUMPRODUCT(LEN(H2990)-LEN(SUBSTITUTE(H2990,{"0";"1";"2";"3";"4";"5";"6";"7";"8";"9"},"")))</f>
        <v>12</v>
      </c>
      <c r="AC2990" t="str">
        <f t="shared" si="324"/>
        <v/>
      </c>
      <c r="AD2990">
        <f t="shared" si="325"/>
        <v>1</v>
      </c>
      <c r="AE2990">
        <f t="shared" si="326"/>
        <v>1</v>
      </c>
      <c r="AF2990" t="str">
        <f t="shared" si="327"/>
        <v>No</v>
      </c>
      <c r="AG2990">
        <f t="shared" ca="1" si="328"/>
        <v>101</v>
      </c>
      <c r="AH2990" t="str">
        <f ca="1">IF(OR(V2990="",AG2990=""),"Yes",IF(AG2990&gt;Config!$B$41,"Yes","No"))</f>
        <v>No</v>
      </c>
    </row>
    <row r="2991" spans="1:34" x14ac:dyDescent="0.25">
      <c r="A2991" s="1" t="s">
        <v>21220</v>
      </c>
      <c r="B2991" s="1" t="s">
        <v>1293</v>
      </c>
      <c r="C2991" s="1" t="s">
        <v>1806</v>
      </c>
      <c r="D2991" s="1" t="s">
        <v>6905</v>
      </c>
      <c r="E2991" s="1" t="s">
        <v>33866</v>
      </c>
      <c r="F2991" s="1" t="s">
        <v>21221</v>
      </c>
      <c r="G2991" t="str">
        <f t="shared" si="322"/>
        <v>Valid</v>
      </c>
      <c r="H2991" s="1" t="s">
        <v>21222</v>
      </c>
      <c r="I2991" t="str" cm="1">
        <f t="array" ref="I2991">IF(OR(TRIM(H2991)="",ISNUMBER(SEARCH("#",H2991)),AA2991&lt;Config!$B$8,SUMPRODUCT(--ISNUMBER(SEARCH({"a";"b";"c";"d";"e";"f";"g";"h";"i";"j";"k";"l";"m";"n";"o";"p";"q";"r";"s";"t";"u";"v";"w";"x";"y";"z"},H2991)))&gt;0),"Invalid","Valid")</f>
        <v>Valid</v>
      </c>
      <c r="J2991" s="1" t="s">
        <v>21223</v>
      </c>
      <c r="K2991" s="1" t="s">
        <v>250</v>
      </c>
      <c r="L2991" s="1" t="s">
        <v>450</v>
      </c>
      <c r="M2991" s="1" t="s">
        <v>251</v>
      </c>
      <c r="N2991" s="1" t="s">
        <v>252</v>
      </c>
      <c r="O2991" s="1" t="s">
        <v>69</v>
      </c>
      <c r="P2991" t="s">
        <v>53</v>
      </c>
      <c r="Q2991" s="1" t="s">
        <v>54</v>
      </c>
      <c r="R2991" s="1" t="s">
        <v>415</v>
      </c>
      <c r="S2991" s="1" t="s">
        <v>21224</v>
      </c>
      <c r="T2991" s="1" t="s">
        <v>21225</v>
      </c>
      <c r="U2991" s="1" t="s">
        <v>3562</v>
      </c>
      <c r="V2991" s="1" t="s">
        <v>3270</v>
      </c>
      <c r="W2991" s="1" t="s">
        <v>202</v>
      </c>
      <c r="X2991" t="str">
        <f t="shared" si="323"/>
        <v>Complete</v>
      </c>
      <c r="Y2991">
        <f>MAX(0,100-IF(G2991="Invalid",Config!$B$5,0)-IF(I2991="Invalid",Config!$B$6,0)-IF(X2991="Incomplete",Config!$B$7,0)-IF(AF2991="Yes",Config!$B$37,0))</f>
        <v>100</v>
      </c>
      <c r="Z2991" s="1">
        <f>IF(OR(TRIM(B2991)="",COUNTIF(Config!$B$15:$B$19,B2991)&gt;0),1,0)+IF(OR(TRIM(C2991)="",COUNTIF(Config!$B$15:$B$19,C2991)&gt;0),1,0)+IF(OR(TRIM(F2991)="",COUNTIF(Config!$B$15:$B$19,F2991)&gt;0),1,0)+IF(OR(TRIM(H2991)="",COUNTIF(Config!$B$15:$B$19,H2991)&gt;0),1,0)+IF(OR(TRIM(E2991)="",COUNTIF(Config!$B$15:$B$19,E2991)&gt;0),1,0)+IF(OR(TRIM(K2991)="",COUNTIF(Config!$B$15:$B$19,K2991)&gt;0),1,0)+IF(OR(TRIM(P2991)="",COUNTIF(Config!$B$15:$B$19,P2991)&gt;0),1,0)+IF(OR(TRIM(R2991)="",COUNTIF(Config!$B$15:$B$19,R2991)&gt;0),1,0)</f>
        <v>0</v>
      </c>
      <c r="AA2991" s="1" cm="1">
        <f t="array" ref="AA2991">SUMPRODUCT(LEN(H2991)-LEN(SUBSTITUTE(H2991,{"0";"1";"2";"3";"4";"5";"6";"7";"8";"9"},"")))</f>
        <v>12</v>
      </c>
      <c r="AC2991" t="str">
        <f t="shared" si="324"/>
        <v/>
      </c>
      <c r="AD2991">
        <f t="shared" si="325"/>
        <v>1</v>
      </c>
      <c r="AE2991">
        <f t="shared" si="326"/>
        <v>1</v>
      </c>
      <c r="AF2991" t="str">
        <f t="shared" si="327"/>
        <v>No</v>
      </c>
      <c r="AG2991">
        <f t="shared" ca="1" si="328"/>
        <v>303</v>
      </c>
      <c r="AH2991" t="str">
        <f ca="1">IF(OR(V2991="",AG2991=""),"Yes",IF(AG2991&gt;Config!$B$41,"Yes","No"))</f>
        <v>No</v>
      </c>
    </row>
    <row r="2992" spans="1:34" x14ac:dyDescent="0.25">
      <c r="A2992" s="1" t="s">
        <v>21226</v>
      </c>
      <c r="B2992" s="1" t="s">
        <v>2778</v>
      </c>
      <c r="C2992" s="1" t="s">
        <v>128</v>
      </c>
      <c r="D2992" s="1" t="s">
        <v>21227</v>
      </c>
      <c r="E2992" s="1" t="s">
        <v>35256</v>
      </c>
      <c r="F2992" s="1" t="s">
        <v>21228</v>
      </c>
      <c r="G2992" t="str">
        <f t="shared" si="322"/>
        <v>Valid</v>
      </c>
      <c r="H2992" s="1" t="s">
        <v>21229</v>
      </c>
      <c r="I2992" t="str" cm="1">
        <f t="array" ref="I2992">IF(OR(TRIM(H2992)="",ISNUMBER(SEARCH("#",H2992)),AA2992&lt;Config!$B$8,SUMPRODUCT(--ISNUMBER(SEARCH({"a";"b";"c";"d";"e";"f";"g";"h";"i";"j";"k";"l";"m";"n";"o";"p";"q";"r";"s";"t";"u";"v";"w";"x";"y";"z"},H2992)))&gt;0),"Invalid","Valid")</f>
        <v>Valid</v>
      </c>
      <c r="J2992" s="1" t="s">
        <v>21230</v>
      </c>
      <c r="K2992" s="1" t="s">
        <v>66</v>
      </c>
      <c r="L2992" s="1" t="s">
        <v>67</v>
      </c>
      <c r="M2992" s="1" t="s">
        <v>33825</v>
      </c>
      <c r="N2992" s="1" t="s">
        <v>33819</v>
      </c>
      <c r="O2992" s="1" t="s">
        <v>32</v>
      </c>
      <c r="P2992" t="s">
        <v>104</v>
      </c>
      <c r="Q2992" s="1" t="s">
        <v>732</v>
      </c>
      <c r="R2992" s="1" t="s">
        <v>105</v>
      </c>
      <c r="S2992" s="1" t="s">
        <v>13332</v>
      </c>
      <c r="T2992" s="1" t="s">
        <v>21231</v>
      </c>
      <c r="U2992" s="1" t="s">
        <v>21232</v>
      </c>
      <c r="V2992" s="1" t="s">
        <v>7431</v>
      </c>
      <c r="W2992" s="1" t="s">
        <v>202</v>
      </c>
      <c r="X2992" t="str">
        <f t="shared" si="323"/>
        <v>Complete</v>
      </c>
      <c r="Y2992">
        <f>MAX(0,100-IF(G2992="Invalid",Config!$B$5,0)-IF(I2992="Invalid",Config!$B$6,0)-IF(X2992="Incomplete",Config!$B$7,0)-IF(AF2992="Yes",Config!$B$37,0))</f>
        <v>100</v>
      </c>
      <c r="Z2992" s="1">
        <f>IF(OR(TRIM(B2992)="",COUNTIF(Config!$B$15:$B$19,B2992)&gt;0),1,0)+IF(OR(TRIM(C2992)="",COUNTIF(Config!$B$15:$B$19,C2992)&gt;0),1,0)+IF(OR(TRIM(F2992)="",COUNTIF(Config!$B$15:$B$19,F2992)&gt;0),1,0)+IF(OR(TRIM(H2992)="",COUNTIF(Config!$B$15:$B$19,H2992)&gt;0),1,0)+IF(OR(TRIM(E2992)="",COUNTIF(Config!$B$15:$B$19,E2992)&gt;0),1,0)+IF(OR(TRIM(K2992)="",COUNTIF(Config!$B$15:$B$19,K2992)&gt;0),1,0)+IF(OR(TRIM(P2992)="",COUNTIF(Config!$B$15:$B$19,P2992)&gt;0),1,0)+IF(OR(TRIM(R2992)="",COUNTIF(Config!$B$15:$B$19,R2992)&gt;0),1,0)</f>
        <v>0</v>
      </c>
      <c r="AA2992" s="1" cm="1">
        <f t="array" ref="AA2992">SUMPRODUCT(LEN(H2992)-LEN(SUBSTITUTE(H2992,{"0";"1";"2";"3";"4";"5";"6";"7";"8";"9"},"")))</f>
        <v>11</v>
      </c>
      <c r="AC2992" t="str">
        <f t="shared" si="324"/>
        <v/>
      </c>
      <c r="AD2992">
        <f t="shared" si="325"/>
        <v>1</v>
      </c>
      <c r="AE2992">
        <f t="shared" si="326"/>
        <v>1</v>
      </c>
      <c r="AF2992" t="str">
        <f t="shared" si="327"/>
        <v>No</v>
      </c>
      <c r="AG2992">
        <f t="shared" ca="1" si="328"/>
        <v>176</v>
      </c>
      <c r="AH2992" t="str">
        <f ca="1">IF(OR(V2992="",AG2992=""),"Yes",IF(AG2992&gt;Config!$B$41,"Yes","No"))</f>
        <v>No</v>
      </c>
    </row>
    <row r="2993" spans="1:34" x14ac:dyDescent="0.25">
      <c r="A2993" s="1" t="s">
        <v>21233</v>
      </c>
      <c r="B2993" s="1" t="s">
        <v>259</v>
      </c>
      <c r="C2993" s="1" t="s">
        <v>566</v>
      </c>
      <c r="D2993" s="1" t="s">
        <v>11930</v>
      </c>
      <c r="E2993" s="1" t="s">
        <v>34777</v>
      </c>
      <c r="F2993" s="1" t="s">
        <v>21234</v>
      </c>
      <c r="G2993" t="str">
        <f t="shared" si="322"/>
        <v>Valid</v>
      </c>
      <c r="H2993" s="1" t="s">
        <v>21235</v>
      </c>
      <c r="I2993" t="str" cm="1">
        <f t="array" ref="I2993">IF(OR(TRIM(H2993)="",ISNUMBER(SEARCH("#",H2993)),AA2993&lt;Config!$B$8,SUMPRODUCT(--ISNUMBER(SEARCH({"a";"b";"c";"d";"e";"f";"g";"h";"i";"j";"k";"l";"m";"n";"o";"p";"q";"r";"s";"t";"u";"v";"w";"x";"y";"z"},H2993)))&gt;0),"Invalid","Valid")</f>
        <v>Valid</v>
      </c>
      <c r="J2993" s="1" t="s">
        <v>21236</v>
      </c>
      <c r="K2993" s="1" t="s">
        <v>287</v>
      </c>
      <c r="L2993" s="1" t="s">
        <v>29</v>
      </c>
      <c r="M2993" s="1" t="s">
        <v>33827</v>
      </c>
      <c r="N2993" s="1" t="s">
        <v>68</v>
      </c>
      <c r="O2993" s="1" t="s">
        <v>196</v>
      </c>
      <c r="P2993" t="s">
        <v>328</v>
      </c>
      <c r="Q2993" s="1" t="s">
        <v>1046</v>
      </c>
      <c r="R2993" s="1" t="s">
        <v>392</v>
      </c>
      <c r="S2993" s="1" t="s">
        <v>10032</v>
      </c>
      <c r="T2993" s="1" t="s">
        <v>21237</v>
      </c>
      <c r="U2993" s="1" t="s">
        <v>21238</v>
      </c>
      <c r="V2993" s="1" t="s">
        <v>21239</v>
      </c>
      <c r="W2993" s="1" t="s">
        <v>40</v>
      </c>
      <c r="X2993" t="str">
        <f t="shared" si="323"/>
        <v>Complete</v>
      </c>
      <c r="Y2993">
        <f>MAX(0,100-IF(G2993="Invalid",Config!$B$5,0)-IF(I2993="Invalid",Config!$B$6,0)-IF(X2993="Incomplete",Config!$B$7,0)-IF(AF2993="Yes",Config!$B$37,0))</f>
        <v>100</v>
      </c>
      <c r="Z2993" s="1">
        <f>IF(OR(TRIM(B2993)="",COUNTIF(Config!$B$15:$B$19,B2993)&gt;0),1,0)+IF(OR(TRIM(C2993)="",COUNTIF(Config!$B$15:$B$19,C2993)&gt;0),1,0)+IF(OR(TRIM(F2993)="",COUNTIF(Config!$B$15:$B$19,F2993)&gt;0),1,0)+IF(OR(TRIM(H2993)="",COUNTIF(Config!$B$15:$B$19,H2993)&gt;0),1,0)+IF(OR(TRIM(E2993)="",COUNTIF(Config!$B$15:$B$19,E2993)&gt;0),1,0)+IF(OR(TRIM(K2993)="",COUNTIF(Config!$B$15:$B$19,K2993)&gt;0),1,0)+IF(OR(TRIM(P2993)="",COUNTIF(Config!$B$15:$B$19,P2993)&gt;0),1,0)+IF(OR(TRIM(R2993)="",COUNTIF(Config!$B$15:$B$19,R2993)&gt;0),1,0)</f>
        <v>0</v>
      </c>
      <c r="AA2993" s="1" cm="1">
        <f t="array" ref="AA2993">SUMPRODUCT(LEN(H2993)-LEN(SUBSTITUTE(H2993,{"0";"1";"2";"3";"4";"5";"6";"7";"8";"9"},"")))</f>
        <v>11</v>
      </c>
      <c r="AC2993" t="str">
        <f t="shared" si="324"/>
        <v/>
      </c>
      <c r="AD2993">
        <f t="shared" si="325"/>
        <v>1</v>
      </c>
      <c r="AE2993">
        <f t="shared" si="326"/>
        <v>1</v>
      </c>
      <c r="AF2993" t="str">
        <f t="shared" si="327"/>
        <v>No</v>
      </c>
      <c r="AG2993">
        <f t="shared" ca="1" si="328"/>
        <v>535</v>
      </c>
      <c r="AH2993" t="str">
        <f ca="1">IF(OR(V2993="",AG2993=""),"Yes",IF(AG2993&gt;Config!$B$41,"Yes","No"))</f>
        <v>Yes</v>
      </c>
    </row>
    <row r="2994" spans="1:34" x14ac:dyDescent="0.25">
      <c r="A2994" s="1" t="s">
        <v>21240</v>
      </c>
      <c r="B2994" s="1" t="s">
        <v>1634</v>
      </c>
      <c r="C2994" s="1" t="s">
        <v>157</v>
      </c>
      <c r="D2994" s="1" t="s">
        <v>21241</v>
      </c>
      <c r="E2994" s="1" t="s">
        <v>34422</v>
      </c>
      <c r="F2994" s="1" t="s">
        <v>21242</v>
      </c>
      <c r="G2994" t="str">
        <f t="shared" si="322"/>
        <v>Valid</v>
      </c>
      <c r="H2994" s="1" t="s">
        <v>21243</v>
      </c>
      <c r="I2994" t="str" cm="1">
        <f t="array" ref="I2994">IF(OR(TRIM(H2994)="",ISNUMBER(SEARCH("#",H2994)),AA2994&lt;Config!$B$8,SUMPRODUCT(--ISNUMBER(SEARCH({"a";"b";"c";"d";"e";"f";"g";"h";"i";"j";"k";"l";"m";"n";"o";"p";"q";"r";"s";"t";"u";"v";"w";"x";"y";"z"},H2994)))&gt;0),"Invalid","Valid")</f>
        <v>Valid</v>
      </c>
      <c r="J2994" s="1" t="s">
        <v>21244</v>
      </c>
      <c r="K2994" s="1" t="s">
        <v>28</v>
      </c>
      <c r="L2994" s="1" t="s">
        <v>134</v>
      </c>
      <c r="M2994" s="1" t="s">
        <v>85</v>
      </c>
      <c r="N2994" s="1" t="s">
        <v>224</v>
      </c>
      <c r="O2994" s="1" t="s">
        <v>196</v>
      </c>
      <c r="P2994" t="s">
        <v>344</v>
      </c>
      <c r="Q2994" s="1" t="s">
        <v>1199</v>
      </c>
      <c r="R2994" s="1" t="s">
        <v>1141</v>
      </c>
      <c r="S2994" s="1" t="s">
        <v>21245</v>
      </c>
      <c r="T2994" s="1" t="s">
        <v>21246</v>
      </c>
      <c r="U2994" s="1" t="s">
        <v>14517</v>
      </c>
      <c r="V2994" s="1" t="s">
        <v>21247</v>
      </c>
      <c r="W2994" s="1" t="s">
        <v>60</v>
      </c>
      <c r="X2994" t="str">
        <f t="shared" si="323"/>
        <v>Complete</v>
      </c>
      <c r="Y2994">
        <f>MAX(0,100-IF(G2994="Invalid",Config!$B$5,0)-IF(I2994="Invalid",Config!$B$6,0)-IF(X2994="Incomplete",Config!$B$7,0)-IF(AF2994="Yes",Config!$B$37,0))</f>
        <v>100</v>
      </c>
      <c r="Z2994" s="1">
        <f>IF(OR(TRIM(B2994)="",COUNTIF(Config!$B$15:$B$19,B2994)&gt;0),1,0)+IF(OR(TRIM(C2994)="",COUNTIF(Config!$B$15:$B$19,C2994)&gt;0),1,0)+IF(OR(TRIM(F2994)="",COUNTIF(Config!$B$15:$B$19,F2994)&gt;0),1,0)+IF(OR(TRIM(H2994)="",COUNTIF(Config!$B$15:$B$19,H2994)&gt;0),1,0)+IF(OR(TRIM(E2994)="",COUNTIF(Config!$B$15:$B$19,E2994)&gt;0),1,0)+IF(OR(TRIM(K2994)="",COUNTIF(Config!$B$15:$B$19,K2994)&gt;0),1,0)+IF(OR(TRIM(P2994)="",COUNTIF(Config!$B$15:$B$19,P2994)&gt;0),1,0)+IF(OR(TRIM(R2994)="",COUNTIF(Config!$B$15:$B$19,R2994)&gt;0),1,0)</f>
        <v>0</v>
      </c>
      <c r="AA2994" s="1" cm="1">
        <f t="array" ref="AA2994">SUMPRODUCT(LEN(H2994)-LEN(SUBSTITUTE(H2994,{"0";"1";"2";"3";"4";"5";"6";"7";"8";"9"},"")))</f>
        <v>11</v>
      </c>
      <c r="AC2994" t="str">
        <f t="shared" si="324"/>
        <v/>
      </c>
      <c r="AD2994">
        <f t="shared" si="325"/>
        <v>1</v>
      </c>
      <c r="AE2994">
        <f t="shared" si="326"/>
        <v>1</v>
      </c>
      <c r="AF2994" t="str">
        <f t="shared" si="327"/>
        <v>No</v>
      </c>
      <c r="AG2994" t="str">
        <f t="shared" ca="1" si="328"/>
        <v/>
      </c>
      <c r="AH2994" t="str">
        <f ca="1">IF(OR(V2994="",AG2994=""),"Yes",IF(AG2994&gt;Config!$B$41,"Yes","No"))</f>
        <v>Yes</v>
      </c>
    </row>
    <row r="2995" spans="1:34" x14ac:dyDescent="0.25">
      <c r="A2995" s="1" t="s">
        <v>21248</v>
      </c>
      <c r="B2995" s="1" t="s">
        <v>488</v>
      </c>
      <c r="C2995" s="1" t="s">
        <v>97</v>
      </c>
      <c r="D2995" s="1" t="s">
        <v>21249</v>
      </c>
      <c r="E2995" s="1" t="s">
        <v>35257</v>
      </c>
      <c r="F2995" s="1" t="s">
        <v>21250</v>
      </c>
      <c r="G2995" t="str">
        <f t="shared" si="322"/>
        <v>Valid</v>
      </c>
      <c r="H2995" s="1" t="s">
        <v>21251</v>
      </c>
      <c r="I2995" t="str" cm="1">
        <f t="array" ref="I2995">IF(OR(TRIM(H2995)="",ISNUMBER(SEARCH("#",H2995)),AA2995&lt;Config!$B$8,SUMPRODUCT(--ISNUMBER(SEARCH({"a";"b";"c";"d";"e";"f";"g";"h";"i";"j";"k";"l";"m";"n";"o";"p";"q";"r";"s";"t";"u";"v";"w";"x";"y";"z"},H2995)))&gt;0),"Invalid","Valid")</f>
        <v>Valid</v>
      </c>
      <c r="J2995" s="1" t="s">
        <v>21252</v>
      </c>
      <c r="K2995" s="1" t="s">
        <v>163</v>
      </c>
      <c r="L2995" s="1" t="s">
        <v>67</v>
      </c>
      <c r="M2995" s="1" t="s">
        <v>30</v>
      </c>
      <c r="N2995" s="1" t="s">
        <v>33819</v>
      </c>
      <c r="O2995" s="1" t="s">
        <v>52</v>
      </c>
      <c r="P2995" t="s">
        <v>236</v>
      </c>
      <c r="Q2995" s="1" t="s">
        <v>253</v>
      </c>
      <c r="R2995" s="1" t="s">
        <v>238</v>
      </c>
      <c r="S2995" s="1" t="s">
        <v>9169</v>
      </c>
      <c r="T2995" s="1" t="s">
        <v>21253</v>
      </c>
      <c r="U2995" s="1" t="s">
        <v>21254</v>
      </c>
      <c r="V2995" s="1" t="s">
        <v>5412</v>
      </c>
      <c r="W2995" s="1" t="s">
        <v>60</v>
      </c>
      <c r="X2995" t="str">
        <f t="shared" si="323"/>
        <v>Complete</v>
      </c>
      <c r="Y2995">
        <f>MAX(0,100-IF(G2995="Invalid",Config!$B$5,0)-IF(I2995="Invalid",Config!$B$6,0)-IF(X2995="Incomplete",Config!$B$7,0)-IF(AF2995="Yes",Config!$B$37,0))</f>
        <v>100</v>
      </c>
      <c r="Z2995" s="1">
        <f>IF(OR(TRIM(B2995)="",COUNTIF(Config!$B$15:$B$19,B2995)&gt;0),1,0)+IF(OR(TRIM(C2995)="",COUNTIF(Config!$B$15:$B$19,C2995)&gt;0),1,0)+IF(OR(TRIM(F2995)="",COUNTIF(Config!$B$15:$B$19,F2995)&gt;0),1,0)+IF(OR(TRIM(H2995)="",COUNTIF(Config!$B$15:$B$19,H2995)&gt;0),1,0)+IF(OR(TRIM(E2995)="",COUNTIF(Config!$B$15:$B$19,E2995)&gt;0),1,0)+IF(OR(TRIM(K2995)="",COUNTIF(Config!$B$15:$B$19,K2995)&gt;0),1,0)+IF(OR(TRIM(P2995)="",COUNTIF(Config!$B$15:$B$19,P2995)&gt;0),1,0)+IF(OR(TRIM(R2995)="",COUNTIF(Config!$B$15:$B$19,R2995)&gt;0),1,0)</f>
        <v>0</v>
      </c>
      <c r="AA2995" s="1" cm="1">
        <f t="array" ref="AA2995">SUMPRODUCT(LEN(H2995)-LEN(SUBSTITUTE(H2995,{"0";"1";"2";"3";"4";"5";"6";"7";"8";"9"},"")))</f>
        <v>10</v>
      </c>
      <c r="AC2995" t="str">
        <f t="shared" si="324"/>
        <v/>
      </c>
      <c r="AD2995">
        <f t="shared" si="325"/>
        <v>1</v>
      </c>
      <c r="AE2995">
        <f t="shared" si="326"/>
        <v>1</v>
      </c>
      <c r="AF2995" t="str">
        <f t="shared" si="327"/>
        <v>No</v>
      </c>
      <c r="AG2995">
        <f t="shared" ca="1" si="328"/>
        <v>660</v>
      </c>
      <c r="AH2995" t="str">
        <f ca="1">IF(OR(V2995="",AG2995=""),"Yes",IF(AG2995&gt;Config!$B$41,"Yes","No"))</f>
        <v>Yes</v>
      </c>
    </row>
    <row r="2996" spans="1:34" x14ac:dyDescent="0.25">
      <c r="A2996" s="1" t="s">
        <v>21255</v>
      </c>
      <c r="B2996" s="1" t="s">
        <v>1006</v>
      </c>
      <c r="C2996" s="1" t="s">
        <v>775</v>
      </c>
      <c r="D2996" s="1" t="s">
        <v>21256</v>
      </c>
      <c r="E2996" s="1" t="s">
        <v>298</v>
      </c>
      <c r="F2996" s="1" t="s">
        <v>21257</v>
      </c>
      <c r="G2996" t="str">
        <f t="shared" si="322"/>
        <v>Valid</v>
      </c>
      <c r="H2996" s="1" t="s">
        <v>21258</v>
      </c>
      <c r="I2996" t="str" cm="1">
        <f t="array" ref="I2996">IF(OR(TRIM(H2996)="",ISNUMBER(SEARCH("#",H2996)),AA2996&lt;Config!$B$8,SUMPRODUCT(--ISNUMBER(SEARCH({"a";"b";"c";"d";"e";"f";"g";"h";"i";"j";"k";"l";"m";"n";"o";"p";"q";"r";"s";"t";"u";"v";"w";"x";"y";"z"},H2996)))&gt;0),"Invalid","Valid")</f>
        <v>Valid</v>
      </c>
      <c r="J2996" s="1" t="s">
        <v>21259</v>
      </c>
      <c r="K2996" s="1" t="s">
        <v>287</v>
      </c>
      <c r="L2996" s="1" t="s">
        <v>134</v>
      </c>
      <c r="M2996" s="1" t="s">
        <v>85</v>
      </c>
      <c r="N2996" s="1" t="s">
        <v>713</v>
      </c>
      <c r="O2996" s="1" t="s">
        <v>180</v>
      </c>
      <c r="P2996" t="s">
        <v>33</v>
      </c>
      <c r="Q2996" s="1" t="s">
        <v>1664</v>
      </c>
      <c r="R2996" s="1" t="s">
        <v>35</v>
      </c>
      <c r="S2996" s="1" t="s">
        <v>21260</v>
      </c>
      <c r="T2996" s="1" t="s">
        <v>21261</v>
      </c>
      <c r="U2996" s="1" t="s">
        <v>13064</v>
      </c>
      <c r="V2996" s="1" t="s">
        <v>4322</v>
      </c>
      <c r="W2996" s="1" t="s">
        <v>141</v>
      </c>
      <c r="X2996" t="str">
        <f t="shared" si="323"/>
        <v>Complete</v>
      </c>
      <c r="Y2996">
        <f>MAX(0,100-IF(G2996="Invalid",Config!$B$5,0)-IF(I2996="Invalid",Config!$B$6,0)-IF(X2996="Incomplete",Config!$B$7,0)-IF(AF2996="Yes",Config!$B$37,0))</f>
        <v>100</v>
      </c>
      <c r="Z2996" s="1">
        <f>IF(OR(TRIM(B2996)="",COUNTIF(Config!$B$15:$B$19,B2996)&gt;0),1,0)+IF(OR(TRIM(C2996)="",COUNTIF(Config!$B$15:$B$19,C2996)&gt;0),1,0)+IF(OR(TRIM(F2996)="",COUNTIF(Config!$B$15:$B$19,F2996)&gt;0),1,0)+IF(OR(TRIM(H2996)="",COUNTIF(Config!$B$15:$B$19,H2996)&gt;0),1,0)+IF(OR(TRIM(E2996)="",COUNTIF(Config!$B$15:$B$19,E2996)&gt;0),1,0)+IF(OR(TRIM(K2996)="",COUNTIF(Config!$B$15:$B$19,K2996)&gt;0),1,0)+IF(OR(TRIM(P2996)="",COUNTIF(Config!$B$15:$B$19,P2996)&gt;0),1,0)+IF(OR(TRIM(R2996)="",COUNTIF(Config!$B$15:$B$19,R2996)&gt;0),1,0)</f>
        <v>0</v>
      </c>
      <c r="AA2996" s="1" cm="1">
        <f t="array" ref="AA2996">SUMPRODUCT(LEN(H2996)-LEN(SUBSTITUTE(H2996,{"0";"1";"2";"3";"4";"5";"6";"7";"8";"9"},"")))</f>
        <v>10</v>
      </c>
      <c r="AC2996" t="str">
        <f t="shared" si="324"/>
        <v/>
      </c>
      <c r="AD2996">
        <f t="shared" si="325"/>
        <v>1</v>
      </c>
      <c r="AE2996">
        <f t="shared" si="326"/>
        <v>1</v>
      </c>
      <c r="AF2996" t="str">
        <f t="shared" si="327"/>
        <v>No</v>
      </c>
      <c r="AG2996">
        <f t="shared" ca="1" si="328"/>
        <v>336</v>
      </c>
      <c r="AH2996" t="str">
        <f ca="1">IF(OR(V2996="",AG2996=""),"Yes",IF(AG2996&gt;Config!$B$41,"Yes","No"))</f>
        <v>No</v>
      </c>
    </row>
    <row r="2997" spans="1:34" x14ac:dyDescent="0.25">
      <c r="A2997" s="1" t="s">
        <v>21262</v>
      </c>
      <c r="B2997" s="1" t="s">
        <v>2085</v>
      </c>
      <c r="C2997" s="1" t="s">
        <v>946</v>
      </c>
      <c r="D2997" s="1" t="s">
        <v>15709</v>
      </c>
      <c r="E2997" s="1" t="s">
        <v>191</v>
      </c>
      <c r="F2997" s="1" t="s">
        <v>21263</v>
      </c>
      <c r="G2997" t="str">
        <f t="shared" si="322"/>
        <v>Valid</v>
      </c>
      <c r="H2997" s="1" t="s">
        <v>21264</v>
      </c>
      <c r="I2997" t="str" cm="1">
        <f t="array" ref="I2997">IF(OR(TRIM(H2997)="",ISNUMBER(SEARCH("#",H2997)),AA2997&lt;Config!$B$8,SUMPRODUCT(--ISNUMBER(SEARCH({"a";"b";"c";"d";"e";"f";"g";"h";"i";"j";"k";"l";"m";"n";"o";"p";"q";"r";"s";"t";"u";"v";"w";"x";"y";"z"},H2997)))&gt;0),"Invalid","Valid")</f>
        <v>Valid</v>
      </c>
      <c r="J2997" s="1" t="s">
        <v>21265</v>
      </c>
      <c r="K2997" s="1" t="s">
        <v>625</v>
      </c>
      <c r="L2997" s="1" t="s">
        <v>67</v>
      </c>
      <c r="M2997" s="1" t="s">
        <v>135</v>
      </c>
      <c r="N2997" s="1" t="s">
        <v>713</v>
      </c>
      <c r="O2997" s="1" t="s">
        <v>69</v>
      </c>
      <c r="P2997" t="s">
        <v>236</v>
      </c>
      <c r="Q2997" s="1" t="s">
        <v>254</v>
      </c>
      <c r="R2997" s="1" t="s">
        <v>254</v>
      </c>
      <c r="S2997" s="1" t="s">
        <v>21266</v>
      </c>
      <c r="T2997" s="1" t="s">
        <v>21267</v>
      </c>
      <c r="U2997" s="1" t="s">
        <v>21268</v>
      </c>
      <c r="V2997" s="1" t="s">
        <v>10861</v>
      </c>
      <c r="W2997" s="1" t="s">
        <v>75</v>
      </c>
      <c r="X2997" t="str">
        <f t="shared" si="323"/>
        <v>Complete</v>
      </c>
      <c r="Y2997">
        <f>MAX(0,100-IF(G2997="Invalid",Config!$B$5,0)-IF(I2997="Invalid",Config!$B$6,0)-IF(X2997="Incomplete",Config!$B$7,0)-IF(AF2997="Yes",Config!$B$37,0))</f>
        <v>100</v>
      </c>
      <c r="Z2997" s="1">
        <f>IF(OR(TRIM(B2997)="",COUNTIF(Config!$B$15:$B$19,B2997)&gt;0),1,0)+IF(OR(TRIM(C2997)="",COUNTIF(Config!$B$15:$B$19,C2997)&gt;0),1,0)+IF(OR(TRIM(F2997)="",COUNTIF(Config!$B$15:$B$19,F2997)&gt;0),1,0)+IF(OR(TRIM(H2997)="",COUNTIF(Config!$B$15:$B$19,H2997)&gt;0),1,0)+IF(OR(TRIM(E2997)="",COUNTIF(Config!$B$15:$B$19,E2997)&gt;0),1,0)+IF(OR(TRIM(K2997)="",COUNTIF(Config!$B$15:$B$19,K2997)&gt;0),1,0)+IF(OR(TRIM(P2997)="",COUNTIF(Config!$B$15:$B$19,P2997)&gt;0),1,0)+IF(OR(TRIM(R2997)="",COUNTIF(Config!$B$15:$B$19,R2997)&gt;0),1,0)</f>
        <v>0</v>
      </c>
      <c r="AA2997" s="1" cm="1">
        <f t="array" ref="AA2997">SUMPRODUCT(LEN(H2997)-LEN(SUBSTITUTE(H2997,{"0";"1";"2";"3";"4";"5";"6";"7";"8";"9"},"")))</f>
        <v>12</v>
      </c>
      <c r="AC2997" t="str">
        <f t="shared" si="324"/>
        <v/>
      </c>
      <c r="AD2997">
        <f t="shared" si="325"/>
        <v>1</v>
      </c>
      <c r="AE2997">
        <f t="shared" si="326"/>
        <v>1</v>
      </c>
      <c r="AF2997" t="str">
        <f t="shared" si="327"/>
        <v>No</v>
      </c>
      <c r="AG2997">
        <f t="shared" ca="1" si="328"/>
        <v>261</v>
      </c>
      <c r="AH2997" t="str">
        <f ca="1">IF(OR(V2997="",AG2997=""),"Yes",IF(AG2997&gt;Config!$B$41,"Yes","No"))</f>
        <v>No</v>
      </c>
    </row>
    <row r="2998" spans="1:34" x14ac:dyDescent="0.25">
      <c r="A2998" s="1" t="s">
        <v>21269</v>
      </c>
      <c r="B2998" s="1" t="s">
        <v>534</v>
      </c>
      <c r="C2998" s="1" t="s">
        <v>364</v>
      </c>
      <c r="D2998" s="1" t="s">
        <v>21270</v>
      </c>
      <c r="E2998" s="1" t="s">
        <v>578</v>
      </c>
      <c r="F2998" s="1" t="s">
        <v>21271</v>
      </c>
      <c r="G2998" t="str">
        <f t="shared" si="322"/>
        <v>Valid</v>
      </c>
      <c r="H2998" s="1" t="s">
        <v>21272</v>
      </c>
      <c r="I2998" t="str" cm="1">
        <f t="array" ref="I2998">IF(OR(TRIM(H2998)="",ISNUMBER(SEARCH("#",H2998)),AA2998&lt;Config!$B$8,SUMPRODUCT(--ISNUMBER(SEARCH({"a";"b";"c";"d";"e";"f";"g";"h";"i";"j";"k";"l";"m";"n";"o";"p";"q";"r";"s";"t";"u";"v";"w";"x";"y";"z"},H2998)))&gt;0),"Invalid","Valid")</f>
        <v>Valid</v>
      </c>
      <c r="J2998" s="1" t="s">
        <v>21273</v>
      </c>
      <c r="K2998" s="1" t="s">
        <v>163</v>
      </c>
      <c r="L2998" s="1" t="s">
        <v>164</v>
      </c>
      <c r="M2998" s="1" t="s">
        <v>165</v>
      </c>
      <c r="N2998" s="1" t="s">
        <v>51</v>
      </c>
      <c r="O2998" s="1" t="s">
        <v>52</v>
      </c>
      <c r="P2998" t="s">
        <v>344</v>
      </c>
      <c r="Q2998" s="1" t="s">
        <v>971</v>
      </c>
      <c r="R2998" s="1" t="s">
        <v>1141</v>
      </c>
      <c r="S2998" s="1" t="s">
        <v>17542</v>
      </c>
      <c r="T2998" s="1" t="s">
        <v>21274</v>
      </c>
      <c r="U2998" s="1" t="s">
        <v>21275</v>
      </c>
      <c r="V2998" s="1" t="s">
        <v>878</v>
      </c>
      <c r="W2998" s="1" t="s">
        <v>60</v>
      </c>
      <c r="X2998" t="str">
        <f t="shared" si="323"/>
        <v>Complete</v>
      </c>
      <c r="Y2998">
        <f>MAX(0,100-IF(G2998="Invalid",Config!$B$5,0)-IF(I2998="Invalid",Config!$B$6,0)-IF(X2998="Incomplete",Config!$B$7,0)-IF(AF2998="Yes",Config!$B$37,0))</f>
        <v>100</v>
      </c>
      <c r="Z2998" s="1">
        <f>IF(OR(TRIM(B2998)="",COUNTIF(Config!$B$15:$B$19,B2998)&gt;0),1,0)+IF(OR(TRIM(C2998)="",COUNTIF(Config!$B$15:$B$19,C2998)&gt;0),1,0)+IF(OR(TRIM(F2998)="",COUNTIF(Config!$B$15:$B$19,F2998)&gt;0),1,0)+IF(OR(TRIM(H2998)="",COUNTIF(Config!$B$15:$B$19,H2998)&gt;0),1,0)+IF(OR(TRIM(E2998)="",COUNTIF(Config!$B$15:$B$19,E2998)&gt;0),1,0)+IF(OR(TRIM(K2998)="",COUNTIF(Config!$B$15:$B$19,K2998)&gt;0),1,0)+IF(OR(TRIM(P2998)="",COUNTIF(Config!$B$15:$B$19,P2998)&gt;0),1,0)+IF(OR(TRIM(R2998)="",COUNTIF(Config!$B$15:$B$19,R2998)&gt;0),1,0)</f>
        <v>0</v>
      </c>
      <c r="AA2998" s="1" cm="1">
        <f t="array" ref="AA2998">SUMPRODUCT(LEN(H2998)-LEN(SUBSTITUTE(H2998,{"0";"1";"2";"3";"4";"5";"6";"7";"8";"9"},"")))</f>
        <v>11</v>
      </c>
      <c r="AC2998" t="str">
        <f t="shared" si="324"/>
        <v/>
      </c>
      <c r="AD2998">
        <f t="shared" si="325"/>
        <v>1</v>
      </c>
      <c r="AE2998">
        <f t="shared" si="326"/>
        <v>1</v>
      </c>
      <c r="AF2998" t="str">
        <f t="shared" si="327"/>
        <v>No</v>
      </c>
      <c r="AG2998">
        <f t="shared" ca="1" si="328"/>
        <v>152</v>
      </c>
      <c r="AH2998" t="str">
        <f ca="1">IF(OR(V2998="",AG2998=""),"Yes",IF(AG2998&gt;Config!$B$41,"Yes","No"))</f>
        <v>No</v>
      </c>
    </row>
    <row r="2999" spans="1:34" x14ac:dyDescent="0.25">
      <c r="A2999" s="1" t="s">
        <v>21276</v>
      </c>
      <c r="B2999" s="1" t="s">
        <v>2095</v>
      </c>
      <c r="C2999" s="1" t="s">
        <v>620</v>
      </c>
      <c r="D2999" s="1" t="s">
        <v>21277</v>
      </c>
      <c r="E2999" s="1" t="s">
        <v>35258</v>
      </c>
      <c r="F2999" s="1" t="s">
        <v>21278</v>
      </c>
      <c r="G2999" t="str">
        <f t="shared" si="322"/>
        <v>Valid</v>
      </c>
      <c r="H2999" s="1" t="s">
        <v>21279</v>
      </c>
      <c r="I2999" t="str" cm="1">
        <f t="array" ref="I2999">IF(OR(TRIM(H2999)="",ISNUMBER(SEARCH("#",H2999)),AA2999&lt;Config!$B$8,SUMPRODUCT(--ISNUMBER(SEARCH({"a";"b";"c";"d";"e";"f";"g";"h";"i";"j";"k";"l";"m";"n";"o";"p";"q";"r";"s";"t";"u";"v";"w";"x";"y";"z"},H2999)))&gt;0),"Invalid","Valid")</f>
        <v>Valid</v>
      </c>
      <c r="J2999" s="1" t="s">
        <v>21280</v>
      </c>
      <c r="K2999" s="1" t="s">
        <v>287</v>
      </c>
      <c r="L2999" s="1" t="s">
        <v>179</v>
      </c>
      <c r="M2999" s="1" t="s">
        <v>251</v>
      </c>
      <c r="N2999" s="1" t="s">
        <v>224</v>
      </c>
      <c r="O2999" s="1" t="s">
        <v>69</v>
      </c>
      <c r="P2999" t="s">
        <v>344</v>
      </c>
      <c r="Q2999" s="1" t="s">
        <v>971</v>
      </c>
      <c r="R2999" s="1" t="s">
        <v>1200</v>
      </c>
      <c r="S2999" s="1" t="s">
        <v>21281</v>
      </c>
      <c r="T2999" s="1" t="s">
        <v>21282</v>
      </c>
      <c r="U2999" s="1" t="s">
        <v>21283</v>
      </c>
      <c r="V2999" s="1" t="s">
        <v>1521</v>
      </c>
      <c r="W2999" s="1" t="s">
        <v>94</v>
      </c>
      <c r="X2999" t="str">
        <f t="shared" si="323"/>
        <v>Complete</v>
      </c>
      <c r="Y2999">
        <f>MAX(0,100-IF(G2999="Invalid",Config!$B$5,0)-IF(I2999="Invalid",Config!$B$6,0)-IF(X2999="Incomplete",Config!$B$7,0)-IF(AF2999="Yes",Config!$B$37,0))</f>
        <v>100</v>
      </c>
      <c r="Z2999" s="1">
        <f>IF(OR(TRIM(B2999)="",COUNTIF(Config!$B$15:$B$19,B2999)&gt;0),1,0)+IF(OR(TRIM(C2999)="",COUNTIF(Config!$B$15:$B$19,C2999)&gt;0),1,0)+IF(OR(TRIM(F2999)="",COUNTIF(Config!$B$15:$B$19,F2999)&gt;0),1,0)+IF(OR(TRIM(H2999)="",COUNTIF(Config!$B$15:$B$19,H2999)&gt;0),1,0)+IF(OR(TRIM(E2999)="",COUNTIF(Config!$B$15:$B$19,E2999)&gt;0),1,0)+IF(OR(TRIM(K2999)="",COUNTIF(Config!$B$15:$B$19,K2999)&gt;0),1,0)+IF(OR(TRIM(P2999)="",COUNTIF(Config!$B$15:$B$19,P2999)&gt;0),1,0)+IF(OR(TRIM(R2999)="",COUNTIF(Config!$B$15:$B$19,R2999)&gt;0),1,0)</f>
        <v>0</v>
      </c>
      <c r="AA2999" s="1" cm="1">
        <f t="array" ref="AA2999">SUMPRODUCT(LEN(H2999)-LEN(SUBSTITUTE(H2999,{"0";"1";"2";"3";"4";"5";"6";"7";"8";"9"},"")))</f>
        <v>11</v>
      </c>
      <c r="AC2999" t="str">
        <f t="shared" si="324"/>
        <v/>
      </c>
      <c r="AD2999">
        <f t="shared" si="325"/>
        <v>1</v>
      </c>
      <c r="AE2999">
        <f t="shared" si="326"/>
        <v>1</v>
      </c>
      <c r="AF2999" t="str">
        <f t="shared" si="327"/>
        <v>No</v>
      </c>
      <c r="AG2999">
        <f t="shared" ca="1" si="328"/>
        <v>37</v>
      </c>
      <c r="AH2999" t="str">
        <f ca="1">IF(OR(V2999="",AG2999=""),"Yes",IF(AG2999&gt;Config!$B$41,"Yes","No"))</f>
        <v>No</v>
      </c>
    </row>
    <row r="3000" spans="1:34" x14ac:dyDescent="0.25">
      <c r="A3000" s="1" t="s">
        <v>21284</v>
      </c>
      <c r="B3000" s="1" t="s">
        <v>1185</v>
      </c>
      <c r="C3000" s="1" t="s">
        <v>792</v>
      </c>
      <c r="D3000" s="1" t="s">
        <v>21285</v>
      </c>
      <c r="E3000" s="1" t="s">
        <v>34558</v>
      </c>
      <c r="F3000" s="1" t="s">
        <v>21286</v>
      </c>
      <c r="G3000" t="str">
        <f t="shared" si="322"/>
        <v>Valid</v>
      </c>
      <c r="H3000" s="1" t="s">
        <v>21287</v>
      </c>
      <c r="I3000" t="str" cm="1">
        <f t="array" ref="I3000">IF(OR(TRIM(H3000)="",ISNUMBER(SEARCH("#",H3000)),AA3000&lt;Config!$B$8,SUMPRODUCT(--ISNUMBER(SEARCH({"a";"b";"c";"d";"e";"f";"g";"h";"i";"j";"k";"l";"m";"n";"o";"p";"q";"r";"s";"t";"u";"v";"w";"x";"y";"z"},H3000)))&gt;0),"Invalid","Valid")</f>
        <v>Valid</v>
      </c>
      <c r="J3000" s="1" t="s">
        <v>21288</v>
      </c>
      <c r="K3000" s="1" t="s">
        <v>481</v>
      </c>
      <c r="L3000" s="1" t="s">
        <v>29</v>
      </c>
      <c r="M3000" s="1" t="s">
        <v>30</v>
      </c>
      <c r="N3000" s="1" t="s">
        <v>252</v>
      </c>
      <c r="O3000" s="1" t="s">
        <v>180</v>
      </c>
      <c r="P3000" t="s">
        <v>53</v>
      </c>
      <c r="Q3000" s="1" t="s">
        <v>54</v>
      </c>
      <c r="R3000" s="1" t="s">
        <v>198</v>
      </c>
      <c r="S3000" s="1" t="s">
        <v>21289</v>
      </c>
      <c r="T3000" s="1" t="s">
        <v>21290</v>
      </c>
      <c r="U3000" s="1" t="s">
        <v>5170</v>
      </c>
      <c r="V3000" s="1" t="s">
        <v>10973</v>
      </c>
      <c r="W3000" s="1" t="s">
        <v>186</v>
      </c>
      <c r="X3000" t="str">
        <f t="shared" si="323"/>
        <v>Complete</v>
      </c>
      <c r="Y3000">
        <f>MAX(0,100-IF(G3000="Invalid",Config!$B$5,0)-IF(I3000="Invalid",Config!$B$6,0)-IF(X3000="Incomplete",Config!$B$7,0)-IF(AF3000="Yes",Config!$B$37,0))</f>
        <v>100</v>
      </c>
      <c r="Z3000" s="1">
        <f>IF(OR(TRIM(B3000)="",COUNTIF(Config!$B$15:$B$19,B3000)&gt;0),1,0)+IF(OR(TRIM(C3000)="",COUNTIF(Config!$B$15:$B$19,C3000)&gt;0),1,0)+IF(OR(TRIM(F3000)="",COUNTIF(Config!$B$15:$B$19,F3000)&gt;0),1,0)+IF(OR(TRIM(H3000)="",COUNTIF(Config!$B$15:$B$19,H3000)&gt;0),1,0)+IF(OR(TRIM(E3000)="",COUNTIF(Config!$B$15:$B$19,E3000)&gt;0),1,0)+IF(OR(TRIM(K3000)="",COUNTIF(Config!$B$15:$B$19,K3000)&gt;0),1,0)+IF(OR(TRIM(P3000)="",COUNTIF(Config!$B$15:$B$19,P3000)&gt;0),1,0)+IF(OR(TRIM(R3000)="",COUNTIF(Config!$B$15:$B$19,R3000)&gt;0),1,0)</f>
        <v>0</v>
      </c>
      <c r="AA3000" s="1" cm="1">
        <f t="array" ref="AA3000">SUMPRODUCT(LEN(H3000)-LEN(SUBSTITUTE(H3000,{"0";"1";"2";"3";"4";"5";"6";"7";"8";"9"},"")))</f>
        <v>12</v>
      </c>
      <c r="AC3000" t="str">
        <f t="shared" si="324"/>
        <v/>
      </c>
      <c r="AD3000">
        <f t="shared" si="325"/>
        <v>1</v>
      </c>
      <c r="AE3000">
        <f t="shared" si="326"/>
        <v>1</v>
      </c>
      <c r="AF3000" t="str">
        <f t="shared" si="327"/>
        <v>No</v>
      </c>
      <c r="AG3000">
        <f t="shared" ca="1" si="328"/>
        <v>85</v>
      </c>
      <c r="AH3000" t="str">
        <f ca="1">IF(OR(V3000="",AG3000=""),"Yes",IF(AG3000&gt;Config!$B$41,"Yes","No"))</f>
        <v>No</v>
      </c>
    </row>
    <row r="3001" spans="1:34" x14ac:dyDescent="0.25">
      <c r="A3001" s="1" t="s">
        <v>21291</v>
      </c>
      <c r="B3001" s="1" t="s">
        <v>353</v>
      </c>
      <c r="C3001" s="1" t="s">
        <v>792</v>
      </c>
      <c r="D3001" s="1" t="s">
        <v>9490</v>
      </c>
      <c r="E3001" s="1" t="s">
        <v>35259</v>
      </c>
      <c r="F3001" s="1" t="s">
        <v>21292</v>
      </c>
      <c r="G3001" t="str">
        <f t="shared" si="322"/>
        <v>Valid</v>
      </c>
      <c r="H3001" s="1" t="s">
        <v>21293</v>
      </c>
      <c r="I3001" t="str" cm="1">
        <f t="array" ref="I3001">IF(OR(TRIM(H3001)="",ISNUMBER(SEARCH("#",H3001)),AA3001&lt;Config!$B$8,SUMPRODUCT(--ISNUMBER(SEARCH({"a";"b";"c";"d";"e";"f";"g";"h";"i";"j";"k";"l";"m";"n";"o";"p";"q";"r";"s";"t";"u";"v";"w";"x";"y";"z"},H3001)))&gt;0),"Invalid","Valid")</f>
        <v>Valid</v>
      </c>
      <c r="J3001" s="1" t="s">
        <v>21294</v>
      </c>
      <c r="K3001" s="1" t="s">
        <v>250</v>
      </c>
      <c r="L3001" s="1" t="s">
        <v>67</v>
      </c>
      <c r="M3001" s="1" t="s">
        <v>251</v>
      </c>
      <c r="N3001" s="1" t="s">
        <v>252</v>
      </c>
      <c r="O3001" s="1" t="s">
        <v>180</v>
      </c>
      <c r="P3001" t="s">
        <v>344</v>
      </c>
      <c r="Q3001" s="1" t="s">
        <v>1199</v>
      </c>
      <c r="R3001" s="1" t="s">
        <v>1200</v>
      </c>
      <c r="S3001" s="1" t="s">
        <v>21295</v>
      </c>
      <c r="T3001" s="1" t="s">
        <v>21296</v>
      </c>
      <c r="U3001" s="1" t="s">
        <v>5710</v>
      </c>
      <c r="V3001" s="1" t="s">
        <v>1050</v>
      </c>
      <c r="W3001" s="1" t="s">
        <v>125</v>
      </c>
      <c r="X3001" t="str">
        <f t="shared" si="323"/>
        <v>Complete</v>
      </c>
      <c r="Y3001">
        <f>MAX(0,100-IF(G3001="Invalid",Config!$B$5,0)-IF(I3001="Invalid",Config!$B$6,0)-IF(X3001="Incomplete",Config!$B$7,0)-IF(AF3001="Yes",Config!$B$37,0))</f>
        <v>100</v>
      </c>
      <c r="Z3001" s="1">
        <f>IF(OR(TRIM(B3001)="",COUNTIF(Config!$B$15:$B$19,B3001)&gt;0),1,0)+IF(OR(TRIM(C3001)="",COUNTIF(Config!$B$15:$B$19,C3001)&gt;0),1,0)+IF(OR(TRIM(F3001)="",COUNTIF(Config!$B$15:$B$19,F3001)&gt;0),1,0)+IF(OR(TRIM(H3001)="",COUNTIF(Config!$B$15:$B$19,H3001)&gt;0),1,0)+IF(OR(TRIM(E3001)="",COUNTIF(Config!$B$15:$B$19,E3001)&gt;0),1,0)+IF(OR(TRIM(K3001)="",COUNTIF(Config!$B$15:$B$19,K3001)&gt;0),1,0)+IF(OR(TRIM(P3001)="",COUNTIF(Config!$B$15:$B$19,P3001)&gt;0),1,0)+IF(OR(TRIM(R3001)="",COUNTIF(Config!$B$15:$B$19,R3001)&gt;0),1,0)</f>
        <v>0</v>
      </c>
      <c r="AA3001" s="1" cm="1">
        <f t="array" ref="AA3001">SUMPRODUCT(LEN(H3001)-LEN(SUBSTITUTE(H3001,{"0";"1";"2";"3";"4";"5";"6";"7";"8";"9"},"")))</f>
        <v>11</v>
      </c>
      <c r="AC3001" t="str">
        <f t="shared" si="324"/>
        <v/>
      </c>
      <c r="AD3001">
        <f t="shared" si="325"/>
        <v>1</v>
      </c>
      <c r="AE3001">
        <f t="shared" si="326"/>
        <v>1</v>
      </c>
      <c r="AF3001" t="str">
        <f t="shared" si="327"/>
        <v>No</v>
      </c>
      <c r="AG3001">
        <f t="shared" ca="1" si="328"/>
        <v>37</v>
      </c>
      <c r="AH3001" t="str">
        <f ca="1">IF(OR(V3001="",AG3001=""),"Yes",IF(AG3001&gt;Config!$B$41,"Yes","No"))</f>
        <v>No</v>
      </c>
    </row>
    <row r="3002" spans="1:34" x14ac:dyDescent="0.25">
      <c r="A3002" s="1" t="s">
        <v>21297</v>
      </c>
      <c r="B3002" s="1" t="s">
        <v>2085</v>
      </c>
      <c r="C3002" s="1" t="s">
        <v>748</v>
      </c>
      <c r="D3002" s="1" t="s">
        <v>21298</v>
      </c>
      <c r="E3002" s="1" t="s">
        <v>34334</v>
      </c>
      <c r="F3002" s="1" t="s">
        <v>21299</v>
      </c>
      <c r="G3002" t="str">
        <f t="shared" si="322"/>
        <v>Valid</v>
      </c>
      <c r="H3002" s="1" t="s">
        <v>21300</v>
      </c>
      <c r="I3002" t="str" cm="1">
        <f t="array" ref="I3002">IF(OR(TRIM(H3002)="",ISNUMBER(SEARCH("#",H3002)),AA3002&lt;Config!$B$8,SUMPRODUCT(--ISNUMBER(SEARCH({"a";"b";"c";"d";"e";"f";"g";"h";"i";"j";"k";"l";"m";"n";"o";"p";"q";"r";"s";"t";"u";"v";"w";"x";"y";"z"},H3002)))&gt;0),"Invalid","Valid")</f>
        <v>Valid</v>
      </c>
      <c r="J3002" s="1" t="s">
        <v>21301</v>
      </c>
      <c r="K3002" s="1" t="s">
        <v>163</v>
      </c>
      <c r="L3002" s="1" t="s">
        <v>450</v>
      </c>
      <c r="M3002" s="1" t="s">
        <v>118</v>
      </c>
      <c r="N3002" s="1" t="s">
        <v>211</v>
      </c>
      <c r="O3002" s="1" t="s">
        <v>69</v>
      </c>
      <c r="P3002" t="s">
        <v>104</v>
      </c>
      <c r="Q3002" s="1" t="s">
        <v>302</v>
      </c>
      <c r="R3002" s="1" t="s">
        <v>833</v>
      </c>
      <c r="S3002" s="1" t="s">
        <v>18603</v>
      </c>
      <c r="T3002" s="1" t="s">
        <v>21302</v>
      </c>
      <c r="U3002" s="1" t="s">
        <v>16053</v>
      </c>
      <c r="V3002" s="1" t="s">
        <v>3695</v>
      </c>
      <c r="W3002" s="1" t="s">
        <v>293</v>
      </c>
      <c r="X3002" t="str">
        <f t="shared" si="323"/>
        <v>Complete</v>
      </c>
      <c r="Y3002">
        <f>MAX(0,100-IF(G3002="Invalid",Config!$B$5,0)-IF(I3002="Invalid",Config!$B$6,0)-IF(X3002="Incomplete",Config!$B$7,0)-IF(AF3002="Yes",Config!$B$37,0))</f>
        <v>100</v>
      </c>
      <c r="Z3002" s="1">
        <f>IF(OR(TRIM(B3002)="",COUNTIF(Config!$B$15:$B$19,B3002)&gt;0),1,0)+IF(OR(TRIM(C3002)="",COUNTIF(Config!$B$15:$B$19,C3002)&gt;0),1,0)+IF(OR(TRIM(F3002)="",COUNTIF(Config!$B$15:$B$19,F3002)&gt;0),1,0)+IF(OR(TRIM(H3002)="",COUNTIF(Config!$B$15:$B$19,H3002)&gt;0),1,0)+IF(OR(TRIM(E3002)="",COUNTIF(Config!$B$15:$B$19,E3002)&gt;0),1,0)+IF(OR(TRIM(K3002)="",COUNTIF(Config!$B$15:$B$19,K3002)&gt;0),1,0)+IF(OR(TRIM(P3002)="",COUNTIF(Config!$B$15:$B$19,P3002)&gt;0),1,0)+IF(OR(TRIM(R3002)="",COUNTIF(Config!$B$15:$B$19,R3002)&gt;0),1,0)</f>
        <v>0</v>
      </c>
      <c r="AA3002" s="1" cm="1">
        <f t="array" ref="AA3002">SUMPRODUCT(LEN(H3002)-LEN(SUBSTITUTE(H3002,{"0";"1";"2";"3";"4";"5";"6";"7";"8";"9"},"")))</f>
        <v>11</v>
      </c>
      <c r="AC3002" t="str">
        <f t="shared" si="324"/>
        <v/>
      </c>
      <c r="AD3002">
        <f t="shared" si="325"/>
        <v>1</v>
      </c>
      <c r="AE3002">
        <f t="shared" si="326"/>
        <v>1</v>
      </c>
      <c r="AF3002" t="str">
        <f t="shared" si="327"/>
        <v>No</v>
      </c>
      <c r="AG3002">
        <f t="shared" ca="1" si="328"/>
        <v>225</v>
      </c>
      <c r="AH3002" t="str">
        <f ca="1">IF(OR(V3002="",AG3002=""),"Yes",IF(AG3002&gt;Config!$B$41,"Yes","No"))</f>
        <v>No</v>
      </c>
    </row>
    <row r="3003" spans="1:34" x14ac:dyDescent="0.25">
      <c r="A3003" s="1" t="s">
        <v>21303</v>
      </c>
      <c r="B3003" s="1" t="s">
        <v>272</v>
      </c>
      <c r="C3003" s="1" t="s">
        <v>364</v>
      </c>
      <c r="D3003" s="1" t="s">
        <v>7054</v>
      </c>
      <c r="E3003" s="1" t="s">
        <v>35260</v>
      </c>
      <c r="F3003" s="1" t="s">
        <v>21304</v>
      </c>
      <c r="G3003" t="str">
        <f t="shared" si="322"/>
        <v>Valid</v>
      </c>
      <c r="H3003" s="1" t="s">
        <v>21305</v>
      </c>
      <c r="I3003" t="str" cm="1">
        <f t="array" ref="I3003">IF(OR(TRIM(H3003)="",ISNUMBER(SEARCH("#",H3003)),AA3003&lt;Config!$B$8,SUMPRODUCT(--ISNUMBER(SEARCH({"a";"b";"c";"d";"e";"f";"g";"h";"i";"j";"k";"l";"m";"n";"o";"p";"q";"r";"s";"t";"u";"v";"w";"x";"y";"z"},H3003)))&gt;0),"Invalid","Valid")</f>
        <v>Valid</v>
      </c>
      <c r="J3003" s="1" t="s">
        <v>21306</v>
      </c>
      <c r="K3003" s="1" t="s">
        <v>264</v>
      </c>
      <c r="L3003" s="1" t="s">
        <v>84</v>
      </c>
      <c r="M3003" s="1" t="s">
        <v>118</v>
      </c>
      <c r="N3003" s="1" t="s">
        <v>148</v>
      </c>
      <c r="O3003" s="1" t="s">
        <v>52</v>
      </c>
      <c r="P3003" t="s">
        <v>53</v>
      </c>
      <c r="Q3003" s="1" t="s">
        <v>55</v>
      </c>
      <c r="R3003" s="1" t="s">
        <v>150</v>
      </c>
      <c r="S3003" s="1" t="s">
        <v>21307</v>
      </c>
      <c r="T3003" s="1" t="s">
        <v>21308</v>
      </c>
      <c r="U3003" s="1" t="s">
        <v>2073</v>
      </c>
      <c r="V3003" s="1" t="s">
        <v>2422</v>
      </c>
      <c r="W3003" s="1" t="s">
        <v>384</v>
      </c>
      <c r="X3003" t="str">
        <f t="shared" si="323"/>
        <v>Complete</v>
      </c>
      <c r="Y3003">
        <f>MAX(0,100-IF(G3003="Invalid",Config!$B$5,0)-IF(I3003="Invalid",Config!$B$6,0)-IF(X3003="Incomplete",Config!$B$7,0)-IF(AF3003="Yes",Config!$B$37,0))</f>
        <v>100</v>
      </c>
      <c r="Z3003" s="1">
        <f>IF(OR(TRIM(B3003)="",COUNTIF(Config!$B$15:$B$19,B3003)&gt;0),1,0)+IF(OR(TRIM(C3003)="",COUNTIF(Config!$B$15:$B$19,C3003)&gt;0),1,0)+IF(OR(TRIM(F3003)="",COUNTIF(Config!$B$15:$B$19,F3003)&gt;0),1,0)+IF(OR(TRIM(H3003)="",COUNTIF(Config!$B$15:$B$19,H3003)&gt;0),1,0)+IF(OR(TRIM(E3003)="",COUNTIF(Config!$B$15:$B$19,E3003)&gt;0),1,0)+IF(OR(TRIM(K3003)="",COUNTIF(Config!$B$15:$B$19,K3003)&gt;0),1,0)+IF(OR(TRIM(P3003)="",COUNTIF(Config!$B$15:$B$19,P3003)&gt;0),1,0)+IF(OR(TRIM(R3003)="",COUNTIF(Config!$B$15:$B$19,R3003)&gt;0),1,0)</f>
        <v>0</v>
      </c>
      <c r="AA3003" s="1" cm="1">
        <f t="array" ref="AA3003">SUMPRODUCT(LEN(H3003)-LEN(SUBSTITUTE(H3003,{"0";"1";"2";"3";"4";"5";"6";"7";"8";"9"},"")))</f>
        <v>12</v>
      </c>
      <c r="AC3003" t="str">
        <f t="shared" si="324"/>
        <v/>
      </c>
      <c r="AD3003">
        <f t="shared" si="325"/>
        <v>1</v>
      </c>
      <c r="AE3003">
        <f t="shared" si="326"/>
        <v>1</v>
      </c>
      <c r="AF3003" t="str">
        <f t="shared" si="327"/>
        <v>No</v>
      </c>
      <c r="AG3003">
        <f t="shared" ca="1" si="328"/>
        <v>485</v>
      </c>
      <c r="AH3003" t="str">
        <f ca="1">IF(OR(V3003="",AG3003=""),"Yes",IF(AG3003&gt;Config!$B$41,"Yes","No"))</f>
        <v>Yes</v>
      </c>
    </row>
    <row r="3004" spans="1:34" x14ac:dyDescent="0.25">
      <c r="A3004" s="1" t="s">
        <v>21309</v>
      </c>
      <c r="B3004" s="1" t="s">
        <v>112</v>
      </c>
      <c r="C3004" s="1" t="s">
        <v>861</v>
      </c>
      <c r="D3004" s="1" t="s">
        <v>5264</v>
      </c>
      <c r="E3004" s="1" t="s">
        <v>477</v>
      </c>
      <c r="F3004" s="1" t="s">
        <v>21310</v>
      </c>
      <c r="G3004" t="str">
        <f t="shared" si="322"/>
        <v>Valid</v>
      </c>
      <c r="H3004" s="1" t="s">
        <v>21311</v>
      </c>
      <c r="I3004" t="str" cm="1">
        <f t="array" ref="I3004">IF(OR(TRIM(H3004)="",ISNUMBER(SEARCH("#",H3004)),AA3004&lt;Config!$B$8,SUMPRODUCT(--ISNUMBER(SEARCH({"a";"b";"c";"d";"e";"f";"g";"h";"i";"j";"k";"l";"m";"n";"o";"p";"q";"r";"s";"t";"u";"v";"w";"x";"y";"z"},H3004)))&gt;0),"Invalid","Valid")</f>
        <v>Valid</v>
      </c>
      <c r="J3004" s="1" t="s">
        <v>21312</v>
      </c>
      <c r="K3004" s="1" t="s">
        <v>250</v>
      </c>
      <c r="L3004" s="1" t="s">
        <v>29</v>
      </c>
      <c r="M3004" s="1" t="s">
        <v>343</v>
      </c>
      <c r="N3004" s="1" t="s">
        <v>358</v>
      </c>
      <c r="O3004" s="1" t="s">
        <v>149</v>
      </c>
      <c r="P3004" t="s">
        <v>314</v>
      </c>
      <c r="Q3004" s="1" t="s">
        <v>663</v>
      </c>
      <c r="R3004" s="1" t="s">
        <v>663</v>
      </c>
      <c r="S3004" s="1" t="s">
        <v>21313</v>
      </c>
      <c r="T3004" s="1" t="s">
        <v>21314</v>
      </c>
      <c r="U3004" s="1" t="s">
        <v>1922</v>
      </c>
      <c r="V3004" s="1" t="s">
        <v>10491</v>
      </c>
      <c r="W3004" s="1" t="s">
        <v>202</v>
      </c>
      <c r="X3004" t="str">
        <f t="shared" si="323"/>
        <v>Complete</v>
      </c>
      <c r="Y3004">
        <f>MAX(0,100-IF(G3004="Invalid",Config!$B$5,0)-IF(I3004="Invalid",Config!$B$6,0)-IF(X3004="Incomplete",Config!$B$7,0)-IF(AF3004="Yes",Config!$B$37,0))</f>
        <v>75</v>
      </c>
      <c r="Z3004" s="1">
        <f>IF(OR(TRIM(B3004)="",COUNTIF(Config!$B$15:$B$19,B3004)&gt;0),1,0)+IF(OR(TRIM(C3004)="",COUNTIF(Config!$B$15:$B$19,C3004)&gt;0),1,0)+IF(OR(TRIM(F3004)="",COUNTIF(Config!$B$15:$B$19,F3004)&gt;0),1,0)+IF(OR(TRIM(H3004)="",COUNTIF(Config!$B$15:$B$19,H3004)&gt;0),1,0)+IF(OR(TRIM(E3004)="",COUNTIF(Config!$B$15:$B$19,E3004)&gt;0),1,0)+IF(OR(TRIM(K3004)="",COUNTIF(Config!$B$15:$B$19,K3004)&gt;0),1,0)+IF(OR(TRIM(P3004)="",COUNTIF(Config!$B$15:$B$19,P3004)&gt;0),1,0)+IF(OR(TRIM(R3004)="",COUNTIF(Config!$B$15:$B$19,R3004)&gt;0),1,0)</f>
        <v>0</v>
      </c>
      <c r="AA3004" s="1" cm="1">
        <f t="array" ref="AA3004">SUMPRODUCT(LEN(H3004)-LEN(SUBSTITUTE(H3004,{"0";"1";"2";"3";"4";"5";"6";"7";"8";"9"},"")))</f>
        <v>10</v>
      </c>
      <c r="AC3004" t="str">
        <f t="shared" si="324"/>
        <v>Potential Duplicate</v>
      </c>
      <c r="AD3004">
        <f t="shared" si="325"/>
        <v>2</v>
      </c>
      <c r="AE3004">
        <f t="shared" si="326"/>
        <v>1</v>
      </c>
      <c r="AF3004" t="str">
        <f t="shared" si="327"/>
        <v>Yes</v>
      </c>
      <c r="AG3004">
        <f t="shared" ca="1" si="328"/>
        <v>456</v>
      </c>
      <c r="AH3004" t="str">
        <f ca="1">IF(OR(V3004="",AG3004=""),"Yes",IF(AG3004&gt;Config!$B$41,"Yes","No"))</f>
        <v>Yes</v>
      </c>
    </row>
    <row r="3005" spans="1:34" x14ac:dyDescent="0.25">
      <c r="A3005" s="1" t="s">
        <v>21315</v>
      </c>
      <c r="B3005" s="1" t="s">
        <v>431</v>
      </c>
      <c r="C3005" s="1" t="s">
        <v>1339</v>
      </c>
      <c r="D3005" s="1" t="s">
        <v>21316</v>
      </c>
      <c r="E3005" s="1" t="s">
        <v>35261</v>
      </c>
      <c r="F3005" s="1" t="s">
        <v>21317</v>
      </c>
      <c r="G3005" t="str">
        <f t="shared" si="322"/>
        <v>Valid</v>
      </c>
      <c r="H3005" s="1" t="s">
        <v>21318</v>
      </c>
      <c r="I3005" t="str" cm="1">
        <f t="array" ref="I3005">IF(OR(TRIM(H3005)="",ISNUMBER(SEARCH("#",H3005)),AA3005&lt;Config!$B$8,SUMPRODUCT(--ISNUMBER(SEARCH({"a";"b";"c";"d";"e";"f";"g";"h";"i";"j";"k";"l";"m";"n";"o";"p";"q";"r";"s";"t";"u";"v";"w";"x";"y";"z"},H3005)))&gt;0),"Invalid","Valid")</f>
        <v>Valid</v>
      </c>
      <c r="J3005" s="1" t="s">
        <v>21319</v>
      </c>
      <c r="K3005" s="1" t="s">
        <v>1001</v>
      </c>
      <c r="L3005" s="1" t="s">
        <v>265</v>
      </c>
      <c r="M3005" s="1" t="s">
        <v>30</v>
      </c>
      <c r="N3005" s="1" t="s">
        <v>33819</v>
      </c>
      <c r="O3005" s="1" t="s">
        <v>196</v>
      </c>
      <c r="P3005" t="s">
        <v>87</v>
      </c>
      <c r="Q3005" s="1" t="s">
        <v>166</v>
      </c>
      <c r="R3005" s="1" t="s">
        <v>550</v>
      </c>
      <c r="S3005" s="1" t="s">
        <v>21320</v>
      </c>
      <c r="T3005" s="1" t="s">
        <v>21321</v>
      </c>
      <c r="U3005" s="1" t="s">
        <v>3109</v>
      </c>
      <c r="V3005" s="1" t="s">
        <v>6298</v>
      </c>
      <c r="W3005" s="1" t="s">
        <v>94</v>
      </c>
      <c r="X3005" t="str">
        <f t="shared" si="323"/>
        <v>Complete</v>
      </c>
      <c r="Y3005">
        <f>MAX(0,100-IF(G3005="Invalid",Config!$B$5,0)-IF(I3005="Invalid",Config!$B$6,0)-IF(X3005="Incomplete",Config!$B$7,0)-IF(AF3005="Yes",Config!$B$37,0))</f>
        <v>100</v>
      </c>
      <c r="Z3005" s="1">
        <f>IF(OR(TRIM(B3005)="",COUNTIF(Config!$B$15:$B$19,B3005)&gt;0),1,0)+IF(OR(TRIM(C3005)="",COUNTIF(Config!$B$15:$B$19,C3005)&gt;0),1,0)+IF(OR(TRIM(F3005)="",COUNTIF(Config!$B$15:$B$19,F3005)&gt;0),1,0)+IF(OR(TRIM(H3005)="",COUNTIF(Config!$B$15:$B$19,H3005)&gt;0),1,0)+IF(OR(TRIM(E3005)="",COUNTIF(Config!$B$15:$B$19,E3005)&gt;0),1,0)+IF(OR(TRIM(K3005)="",COUNTIF(Config!$B$15:$B$19,K3005)&gt;0),1,0)+IF(OR(TRIM(P3005)="",COUNTIF(Config!$B$15:$B$19,P3005)&gt;0),1,0)+IF(OR(TRIM(R3005)="",COUNTIF(Config!$B$15:$B$19,R3005)&gt;0),1,0)</f>
        <v>0</v>
      </c>
      <c r="AA3005" s="1" cm="1">
        <f t="array" ref="AA3005">SUMPRODUCT(LEN(H3005)-LEN(SUBSTITUTE(H3005,{"0";"1";"2";"3";"4";"5";"6";"7";"8";"9"},"")))</f>
        <v>11</v>
      </c>
      <c r="AC3005" t="str">
        <f t="shared" si="324"/>
        <v/>
      </c>
      <c r="AD3005">
        <f t="shared" si="325"/>
        <v>1</v>
      </c>
      <c r="AE3005">
        <f t="shared" si="326"/>
        <v>1</v>
      </c>
      <c r="AF3005" t="str">
        <f t="shared" si="327"/>
        <v>No</v>
      </c>
      <c r="AG3005">
        <f t="shared" ca="1" si="328"/>
        <v>69</v>
      </c>
      <c r="AH3005" t="str">
        <f ca="1">IF(OR(V3005="",AG3005=""),"Yes",IF(AG3005&gt;Config!$B$41,"Yes","No"))</f>
        <v>No</v>
      </c>
    </row>
    <row r="3006" spans="1:34" x14ac:dyDescent="0.25">
      <c r="A3006" s="1" t="s">
        <v>8902</v>
      </c>
      <c r="B3006" s="1" t="s">
        <v>1283</v>
      </c>
      <c r="C3006" s="1" t="s">
        <v>1007</v>
      </c>
      <c r="D3006" s="1" t="s">
        <v>21322</v>
      </c>
      <c r="E3006" s="1" t="s">
        <v>33829</v>
      </c>
      <c r="F3006" s="1" t="s">
        <v>21323</v>
      </c>
      <c r="G3006" t="str">
        <f t="shared" si="322"/>
        <v>Valid</v>
      </c>
      <c r="H3006" s="1" t="s">
        <v>21324</v>
      </c>
      <c r="I3006" t="str" cm="1">
        <f t="array" ref="I3006">IF(OR(TRIM(H3006)="",ISNUMBER(SEARCH("#",H3006)),AA3006&lt;Config!$B$8,SUMPRODUCT(--ISNUMBER(SEARCH({"a";"b";"c";"d";"e";"f";"g";"h";"i";"j";"k";"l";"m";"n";"o";"p";"q";"r";"s";"t";"u";"v";"w";"x";"y";"z"},H3006)))&gt;0),"Invalid","Valid")</f>
        <v>Valid</v>
      </c>
      <c r="J3006" s="1" t="s">
        <v>21325</v>
      </c>
      <c r="K3006" s="1" t="s">
        <v>1001</v>
      </c>
      <c r="L3006" s="1" t="s">
        <v>450</v>
      </c>
      <c r="M3006" s="1" t="s">
        <v>50</v>
      </c>
      <c r="N3006" s="1" t="s">
        <v>224</v>
      </c>
      <c r="O3006" s="1" t="s">
        <v>149</v>
      </c>
      <c r="P3006" t="s">
        <v>87</v>
      </c>
      <c r="Q3006" s="1" t="s">
        <v>88</v>
      </c>
      <c r="R3006" s="1" t="s">
        <v>212</v>
      </c>
      <c r="S3006" s="1" t="s">
        <v>13841</v>
      </c>
      <c r="T3006" s="1" t="s">
        <v>21326</v>
      </c>
      <c r="U3006" s="1" t="s">
        <v>21327</v>
      </c>
      <c r="V3006" s="1" t="s">
        <v>1050</v>
      </c>
      <c r="W3006" s="1" t="s">
        <v>202</v>
      </c>
      <c r="X3006" t="str">
        <f t="shared" si="323"/>
        <v>Incomplete</v>
      </c>
      <c r="Y3006">
        <f>MAX(0,100-IF(G3006="Invalid",Config!$B$5,0)-IF(I3006="Invalid",Config!$B$6,0)-IF(X3006="Incomplete",Config!$B$7,0)-IF(AF3006="Yes",Config!$B$37,0))</f>
        <v>60</v>
      </c>
      <c r="Z3006" s="1">
        <f>IF(OR(TRIM(B3006)="",COUNTIF(Config!$B$15:$B$19,B3006)&gt;0),1,0)+IF(OR(TRIM(C3006)="",COUNTIF(Config!$B$15:$B$19,C3006)&gt;0),1,0)+IF(OR(TRIM(F3006)="",COUNTIF(Config!$B$15:$B$19,F3006)&gt;0),1,0)+IF(OR(TRIM(H3006)="",COUNTIF(Config!$B$15:$B$19,H3006)&gt;0),1,0)+IF(OR(TRIM(E3006)="",COUNTIF(Config!$B$15:$B$19,E3006)&gt;0),1,0)+IF(OR(TRIM(K3006)="",COUNTIF(Config!$B$15:$B$19,K3006)&gt;0),1,0)+IF(OR(TRIM(P3006)="",COUNTIF(Config!$B$15:$B$19,P3006)&gt;0),1,0)+IF(OR(TRIM(R3006)="",COUNTIF(Config!$B$15:$B$19,R3006)&gt;0),1,0)</f>
        <v>1</v>
      </c>
      <c r="AA3006" s="1" cm="1">
        <f t="array" ref="AA3006">SUMPRODUCT(LEN(H3006)-LEN(SUBSTITUTE(H3006,{"0";"1";"2";"3";"4";"5";"6";"7";"8";"9"},"")))</f>
        <v>11</v>
      </c>
      <c r="AC3006" t="str">
        <f t="shared" si="324"/>
        <v>Incomplete Profile</v>
      </c>
      <c r="AD3006">
        <f t="shared" si="325"/>
        <v>1</v>
      </c>
      <c r="AE3006">
        <f t="shared" si="326"/>
        <v>1</v>
      </c>
      <c r="AF3006" t="str">
        <f t="shared" si="327"/>
        <v>No</v>
      </c>
      <c r="AG3006">
        <f t="shared" ca="1" si="328"/>
        <v>37</v>
      </c>
      <c r="AH3006" t="str">
        <f ca="1">IF(OR(V3006="",AG3006=""),"Yes",IF(AG3006&gt;Config!$B$41,"Yes","No"))</f>
        <v>No</v>
      </c>
    </row>
    <row r="3007" spans="1:34" x14ac:dyDescent="0.25">
      <c r="A3007" s="1" t="s">
        <v>21328</v>
      </c>
      <c r="B3007" s="1" t="s">
        <v>554</v>
      </c>
      <c r="C3007" s="1" t="s">
        <v>620</v>
      </c>
      <c r="D3007" s="1" t="s">
        <v>21329</v>
      </c>
      <c r="E3007" s="1" t="s">
        <v>34611</v>
      </c>
      <c r="F3007" s="1" t="s">
        <v>21330</v>
      </c>
      <c r="G3007" t="str">
        <f t="shared" si="322"/>
        <v>Valid</v>
      </c>
      <c r="H3007" s="1" t="s">
        <v>21331</v>
      </c>
      <c r="I3007" t="str" cm="1">
        <f t="array" ref="I3007">IF(OR(TRIM(H3007)="",ISNUMBER(SEARCH("#",H3007)),AA3007&lt;Config!$B$8,SUMPRODUCT(--ISNUMBER(SEARCH({"a";"b";"c";"d";"e";"f";"g";"h";"i";"j";"k";"l";"m";"n";"o";"p";"q";"r";"s";"t";"u";"v";"w";"x";"y";"z"},H3007)))&gt;0),"Invalid","Valid")</f>
        <v>Valid</v>
      </c>
      <c r="J3007" s="1" t="s">
        <v>21332</v>
      </c>
      <c r="K3007" s="1" t="s">
        <v>625</v>
      </c>
      <c r="L3007" s="1" t="s">
        <v>29</v>
      </c>
      <c r="M3007" s="1" t="s">
        <v>135</v>
      </c>
      <c r="N3007" s="1" t="s">
        <v>86</v>
      </c>
      <c r="O3007" s="1" t="s">
        <v>149</v>
      </c>
      <c r="P3007" t="s">
        <v>87</v>
      </c>
      <c r="Q3007" s="1" t="s">
        <v>438</v>
      </c>
      <c r="R3007" s="1" t="s">
        <v>403</v>
      </c>
      <c r="S3007" s="1" t="s">
        <v>18717</v>
      </c>
      <c r="T3007" s="1" t="s">
        <v>21333</v>
      </c>
      <c r="U3007" s="1" t="s">
        <v>7951</v>
      </c>
      <c r="V3007" s="1" t="s">
        <v>8509</v>
      </c>
      <c r="W3007" s="1" t="s">
        <v>60</v>
      </c>
      <c r="X3007" t="str">
        <f t="shared" si="323"/>
        <v>Complete</v>
      </c>
      <c r="Y3007">
        <f>MAX(0,100-IF(G3007="Invalid",Config!$B$5,0)-IF(I3007="Invalid",Config!$B$6,0)-IF(X3007="Incomplete",Config!$B$7,0)-IF(AF3007="Yes",Config!$B$37,0))</f>
        <v>100</v>
      </c>
      <c r="Z3007" s="1">
        <f>IF(OR(TRIM(B3007)="",COUNTIF(Config!$B$15:$B$19,B3007)&gt;0),1,0)+IF(OR(TRIM(C3007)="",COUNTIF(Config!$B$15:$B$19,C3007)&gt;0),1,0)+IF(OR(TRIM(F3007)="",COUNTIF(Config!$B$15:$B$19,F3007)&gt;0),1,0)+IF(OR(TRIM(H3007)="",COUNTIF(Config!$B$15:$B$19,H3007)&gt;0),1,0)+IF(OR(TRIM(E3007)="",COUNTIF(Config!$B$15:$B$19,E3007)&gt;0),1,0)+IF(OR(TRIM(K3007)="",COUNTIF(Config!$B$15:$B$19,K3007)&gt;0),1,0)+IF(OR(TRIM(P3007)="",COUNTIF(Config!$B$15:$B$19,P3007)&gt;0),1,0)+IF(OR(TRIM(R3007)="",COUNTIF(Config!$B$15:$B$19,R3007)&gt;0),1,0)</f>
        <v>0</v>
      </c>
      <c r="AA3007" s="1" cm="1">
        <f t="array" ref="AA3007">SUMPRODUCT(LEN(H3007)-LEN(SUBSTITUTE(H3007,{"0";"1";"2";"3";"4";"5";"6";"7";"8";"9"},"")))</f>
        <v>11</v>
      </c>
      <c r="AC3007" t="str">
        <f t="shared" si="324"/>
        <v/>
      </c>
      <c r="AD3007">
        <f t="shared" si="325"/>
        <v>1</v>
      </c>
      <c r="AE3007">
        <f t="shared" si="326"/>
        <v>1</v>
      </c>
      <c r="AF3007" t="str">
        <f t="shared" si="327"/>
        <v>No</v>
      </c>
      <c r="AG3007">
        <f t="shared" ca="1" si="328"/>
        <v>250</v>
      </c>
      <c r="AH3007" t="str">
        <f ca="1">IF(OR(V3007="",AG3007=""),"Yes",IF(AG3007&gt;Config!$B$41,"Yes","No"))</f>
        <v>No</v>
      </c>
    </row>
    <row r="3008" spans="1:34" x14ac:dyDescent="0.25">
      <c r="A3008" s="1" t="s">
        <v>21334</v>
      </c>
      <c r="B3008" s="1" t="s">
        <v>765</v>
      </c>
      <c r="C3008" s="1" t="s">
        <v>1339</v>
      </c>
      <c r="D3008" s="1" t="s">
        <v>21335</v>
      </c>
      <c r="E3008" s="1" t="s">
        <v>34767</v>
      </c>
      <c r="F3008" s="1" t="s">
        <v>35262</v>
      </c>
      <c r="G3008" t="str">
        <f t="shared" si="322"/>
        <v>Valid</v>
      </c>
      <c r="H3008" s="1" t="s">
        <v>21336</v>
      </c>
      <c r="I3008" t="str" cm="1">
        <f t="array" ref="I3008">IF(OR(TRIM(H3008)="",ISNUMBER(SEARCH("#",H3008)),AA3008&lt;Config!$B$8,SUMPRODUCT(--ISNUMBER(SEARCH({"a";"b";"c";"d";"e";"f";"g";"h";"i";"j";"k";"l";"m";"n";"o";"p";"q";"r";"s";"t";"u";"v";"w";"x";"y";"z"},H3008)))&gt;0),"Invalid","Valid")</f>
        <v>Valid</v>
      </c>
      <c r="J3008" s="1" t="s">
        <v>21337</v>
      </c>
      <c r="K3008" s="1" t="s">
        <v>163</v>
      </c>
      <c r="L3008" s="1" t="s">
        <v>29</v>
      </c>
      <c r="M3008" s="1" t="s">
        <v>343</v>
      </c>
      <c r="N3008" s="1" t="s">
        <v>252</v>
      </c>
      <c r="O3008" s="1" t="s">
        <v>266</v>
      </c>
      <c r="P3008" t="s">
        <v>344</v>
      </c>
      <c r="Q3008" s="1" t="s">
        <v>1199</v>
      </c>
      <c r="R3008" s="1" t="s">
        <v>971</v>
      </c>
      <c r="S3008" s="1" t="s">
        <v>21338</v>
      </c>
      <c r="T3008" s="1" t="s">
        <v>21339</v>
      </c>
      <c r="U3008" s="1" t="s">
        <v>227</v>
      </c>
      <c r="V3008" s="1" t="s">
        <v>1521</v>
      </c>
      <c r="W3008" s="1" t="s">
        <v>384</v>
      </c>
      <c r="X3008" t="str">
        <f t="shared" si="323"/>
        <v>Complete</v>
      </c>
      <c r="Y3008">
        <f>MAX(0,100-IF(G3008="Invalid",Config!$B$5,0)-IF(I3008="Invalid",Config!$B$6,0)-IF(X3008="Incomplete",Config!$B$7,0)-IF(AF3008="Yes",Config!$B$37,0))</f>
        <v>100</v>
      </c>
      <c r="Z3008" s="1">
        <f>IF(OR(TRIM(B3008)="",COUNTIF(Config!$B$15:$B$19,B3008)&gt;0),1,0)+IF(OR(TRIM(C3008)="",COUNTIF(Config!$B$15:$B$19,C3008)&gt;0),1,0)+IF(OR(TRIM(F3008)="",COUNTIF(Config!$B$15:$B$19,F3008)&gt;0),1,0)+IF(OR(TRIM(H3008)="",COUNTIF(Config!$B$15:$B$19,H3008)&gt;0),1,0)+IF(OR(TRIM(E3008)="",COUNTIF(Config!$B$15:$B$19,E3008)&gt;0),1,0)+IF(OR(TRIM(K3008)="",COUNTIF(Config!$B$15:$B$19,K3008)&gt;0),1,0)+IF(OR(TRIM(P3008)="",COUNTIF(Config!$B$15:$B$19,P3008)&gt;0),1,0)+IF(OR(TRIM(R3008)="",COUNTIF(Config!$B$15:$B$19,R3008)&gt;0),1,0)</f>
        <v>0</v>
      </c>
      <c r="AA3008" s="1" cm="1">
        <f t="array" ref="AA3008">SUMPRODUCT(LEN(H3008)-LEN(SUBSTITUTE(H3008,{"0";"1";"2";"3";"4";"5";"6";"7";"8";"9"},"")))</f>
        <v>10</v>
      </c>
      <c r="AC3008" t="str">
        <f t="shared" si="324"/>
        <v/>
      </c>
      <c r="AD3008">
        <f t="shared" si="325"/>
        <v>1</v>
      </c>
      <c r="AE3008">
        <f t="shared" si="326"/>
        <v>1</v>
      </c>
      <c r="AF3008" t="str">
        <f t="shared" si="327"/>
        <v>No</v>
      </c>
      <c r="AG3008">
        <f t="shared" ca="1" si="328"/>
        <v>37</v>
      </c>
      <c r="AH3008" t="str">
        <f ca="1">IF(OR(V3008="",AG3008=""),"Yes",IF(AG3008&gt;Config!$B$41,"Yes","No"))</f>
        <v>No</v>
      </c>
    </row>
    <row r="3009" spans="1:34" x14ac:dyDescent="0.25">
      <c r="A3009" s="1" t="s">
        <v>21340</v>
      </c>
      <c r="B3009" s="1" t="s">
        <v>33815</v>
      </c>
      <c r="C3009" s="1" t="s">
        <v>273</v>
      </c>
      <c r="D3009" s="1" t="s">
        <v>273</v>
      </c>
      <c r="E3009" s="1" t="s">
        <v>33907</v>
      </c>
      <c r="F3009" s="1" t="s">
        <v>21341</v>
      </c>
      <c r="G3009" t="str">
        <f t="shared" si="322"/>
        <v>Valid</v>
      </c>
      <c r="H3009" s="1" t="s">
        <v>21342</v>
      </c>
      <c r="I3009" t="str" cm="1">
        <f t="array" ref="I3009">IF(OR(TRIM(H3009)="",ISNUMBER(SEARCH("#",H3009)),AA3009&lt;Config!$B$8,SUMPRODUCT(--ISNUMBER(SEARCH({"a";"b";"c";"d";"e";"f";"g";"h";"i";"j";"k";"l";"m";"n";"o";"p";"q";"r";"s";"t";"u";"v";"w";"x";"y";"z"},H3009)))&gt;0),"Invalid","Valid")</f>
        <v>Valid</v>
      </c>
      <c r="J3009" s="1" t="s">
        <v>21343</v>
      </c>
      <c r="K3009" s="1" t="s">
        <v>28</v>
      </c>
      <c r="L3009" s="1" t="s">
        <v>134</v>
      </c>
      <c r="M3009" s="1" t="s">
        <v>50</v>
      </c>
      <c r="N3009" s="1" t="s">
        <v>437</v>
      </c>
      <c r="O3009" s="1" t="s">
        <v>149</v>
      </c>
      <c r="P3009" t="s">
        <v>104</v>
      </c>
      <c r="Q3009" s="1" t="s">
        <v>732</v>
      </c>
      <c r="R3009" s="1" t="s">
        <v>106</v>
      </c>
      <c r="S3009" s="1" t="s">
        <v>21344</v>
      </c>
      <c r="T3009" s="1" t="s">
        <v>21345</v>
      </c>
      <c r="U3009" s="1" t="s">
        <v>2381</v>
      </c>
      <c r="V3009" s="1" t="s">
        <v>140</v>
      </c>
      <c r="W3009" s="1" t="s">
        <v>125</v>
      </c>
      <c r="X3009" t="str">
        <f t="shared" si="323"/>
        <v>Incomplete</v>
      </c>
      <c r="Y3009">
        <f>MAX(0,100-IF(G3009="Invalid",Config!$B$5,0)-IF(I3009="Invalid",Config!$B$6,0)-IF(X3009="Incomplete",Config!$B$7,0)-IF(AF3009="Yes",Config!$B$37,0))</f>
        <v>60</v>
      </c>
      <c r="Z3009" s="1">
        <f>IF(OR(TRIM(B3009)="",COUNTIF(Config!$B$15:$B$19,B3009)&gt;0),1,0)+IF(OR(TRIM(C3009)="",COUNTIF(Config!$B$15:$B$19,C3009)&gt;0),1,0)+IF(OR(TRIM(F3009)="",COUNTIF(Config!$B$15:$B$19,F3009)&gt;0),1,0)+IF(OR(TRIM(H3009)="",COUNTIF(Config!$B$15:$B$19,H3009)&gt;0),1,0)+IF(OR(TRIM(E3009)="",COUNTIF(Config!$B$15:$B$19,E3009)&gt;0),1,0)+IF(OR(TRIM(K3009)="",COUNTIF(Config!$B$15:$B$19,K3009)&gt;0),1,0)+IF(OR(TRIM(P3009)="",COUNTIF(Config!$B$15:$B$19,P3009)&gt;0),1,0)+IF(OR(TRIM(R3009)="",COUNTIF(Config!$B$15:$B$19,R3009)&gt;0),1,0)</f>
        <v>1</v>
      </c>
      <c r="AA3009" s="1" cm="1">
        <f t="array" ref="AA3009">SUMPRODUCT(LEN(H3009)-LEN(SUBSTITUTE(H3009,{"0";"1";"2";"3";"4";"5";"6";"7";"8";"9"},"")))</f>
        <v>11</v>
      </c>
      <c r="AC3009" t="str">
        <f t="shared" si="324"/>
        <v>Incomplete Profile</v>
      </c>
      <c r="AD3009">
        <f t="shared" si="325"/>
        <v>1</v>
      </c>
      <c r="AE3009">
        <f t="shared" si="326"/>
        <v>1</v>
      </c>
      <c r="AF3009" t="str">
        <f t="shared" si="327"/>
        <v>No</v>
      </c>
      <c r="AG3009">
        <f t="shared" ca="1" si="328"/>
        <v>37</v>
      </c>
      <c r="AH3009" t="str">
        <f ca="1">IF(OR(V3009="",AG3009=""),"Yes",IF(AG3009&gt;Config!$B$41,"Yes","No"))</f>
        <v>No</v>
      </c>
    </row>
    <row r="3010" spans="1:34" x14ac:dyDescent="0.25">
      <c r="A3010" s="1" t="s">
        <v>21346</v>
      </c>
      <c r="B3010" s="1" t="s">
        <v>2033</v>
      </c>
      <c r="C3010" s="1" t="s">
        <v>956</v>
      </c>
      <c r="D3010" s="1" t="s">
        <v>18247</v>
      </c>
      <c r="E3010" s="1" t="s">
        <v>739</v>
      </c>
      <c r="F3010" s="1" t="s">
        <v>21347</v>
      </c>
      <c r="G3010" t="str">
        <f t="shared" si="322"/>
        <v>Valid</v>
      </c>
      <c r="H3010" s="1" t="s">
        <v>21348</v>
      </c>
      <c r="I3010" t="str" cm="1">
        <f t="array" ref="I3010">IF(OR(TRIM(H3010)="",ISNUMBER(SEARCH("#",H3010)),AA3010&lt;Config!$B$8,SUMPRODUCT(--ISNUMBER(SEARCH({"a";"b";"c";"d";"e";"f";"g";"h";"i";"j";"k";"l";"m";"n";"o";"p";"q";"r";"s";"t";"u";"v";"w";"x";"y";"z"},H3010)))&gt;0),"Invalid","Valid")</f>
        <v>Valid</v>
      </c>
      <c r="J3010" s="1" t="s">
        <v>21349</v>
      </c>
      <c r="K3010" s="1" t="s">
        <v>48</v>
      </c>
      <c r="L3010" s="1" t="s">
        <v>265</v>
      </c>
      <c r="M3010" s="1" t="s">
        <v>85</v>
      </c>
      <c r="N3010" s="1" t="s">
        <v>31</v>
      </c>
      <c r="O3010" s="1" t="s">
        <v>196</v>
      </c>
      <c r="P3010" t="s">
        <v>33</v>
      </c>
      <c r="Q3010" s="1" t="s">
        <v>34</v>
      </c>
      <c r="R3010" s="1" t="s">
        <v>120</v>
      </c>
      <c r="S3010" s="1" t="s">
        <v>15724</v>
      </c>
      <c r="T3010" s="1" t="s">
        <v>21350</v>
      </c>
      <c r="U3010" s="1" t="s">
        <v>17605</v>
      </c>
      <c r="V3010" s="1" t="s">
        <v>2639</v>
      </c>
      <c r="W3010" s="1" t="s">
        <v>384</v>
      </c>
      <c r="X3010" t="str">
        <f t="shared" si="323"/>
        <v>Complete</v>
      </c>
      <c r="Y3010">
        <f>MAX(0,100-IF(G3010="Invalid",Config!$B$5,0)-IF(I3010="Invalid",Config!$B$6,0)-IF(X3010="Incomplete",Config!$B$7,0)-IF(AF3010="Yes",Config!$B$37,0))</f>
        <v>100</v>
      </c>
      <c r="Z3010" s="1">
        <f>IF(OR(TRIM(B3010)="",COUNTIF(Config!$B$15:$B$19,B3010)&gt;0),1,0)+IF(OR(TRIM(C3010)="",COUNTIF(Config!$B$15:$B$19,C3010)&gt;0),1,0)+IF(OR(TRIM(F3010)="",COUNTIF(Config!$B$15:$B$19,F3010)&gt;0),1,0)+IF(OR(TRIM(H3010)="",COUNTIF(Config!$B$15:$B$19,H3010)&gt;0),1,0)+IF(OR(TRIM(E3010)="",COUNTIF(Config!$B$15:$B$19,E3010)&gt;0),1,0)+IF(OR(TRIM(K3010)="",COUNTIF(Config!$B$15:$B$19,K3010)&gt;0),1,0)+IF(OR(TRIM(P3010)="",COUNTIF(Config!$B$15:$B$19,P3010)&gt;0),1,0)+IF(OR(TRIM(R3010)="",COUNTIF(Config!$B$15:$B$19,R3010)&gt;0),1,0)</f>
        <v>0</v>
      </c>
      <c r="AA3010" s="1" cm="1">
        <f t="array" ref="AA3010">SUMPRODUCT(LEN(H3010)-LEN(SUBSTITUTE(H3010,{"0";"1";"2";"3";"4";"5";"6";"7";"8";"9"},"")))</f>
        <v>10</v>
      </c>
      <c r="AC3010" t="str">
        <f t="shared" si="324"/>
        <v/>
      </c>
      <c r="AD3010">
        <f t="shared" si="325"/>
        <v>1</v>
      </c>
      <c r="AE3010">
        <f t="shared" si="326"/>
        <v>1</v>
      </c>
      <c r="AF3010" t="str">
        <f t="shared" si="327"/>
        <v>No</v>
      </c>
      <c r="AG3010">
        <f t="shared" ca="1" si="328"/>
        <v>416</v>
      </c>
      <c r="AH3010" t="str">
        <f ca="1">IF(OR(V3010="",AG3010=""),"Yes",IF(AG3010&gt;Config!$B$41,"Yes","No"))</f>
        <v>Yes</v>
      </c>
    </row>
    <row r="3011" spans="1:34" x14ac:dyDescent="0.25">
      <c r="A3011" s="1" t="s">
        <v>21351</v>
      </c>
      <c r="B3011" s="1" t="s">
        <v>1329</v>
      </c>
      <c r="C3011" s="1" t="s">
        <v>748</v>
      </c>
      <c r="D3011" s="1" t="s">
        <v>21352</v>
      </c>
      <c r="E3011" s="1" t="s">
        <v>283</v>
      </c>
      <c r="F3011" s="1" t="s">
        <v>21353</v>
      </c>
      <c r="G3011" t="str">
        <f t="shared" ref="G3011:G3074" si="329">IFERROR(IF(OR(TRIM(F3011)="",LEN(F3011)-LEN(SUBSTITUTE(F3011,"@",""))&lt;&gt;1,FIND("@",F3011)=1,RIGHT(F3011,1)=".",ISNUMBER(SEARCH(" ",F3011)),ISERROR(FIND(".",F3011,FIND("@",F3011)+2))),"Invalid","Valid"),"Invalid")</f>
        <v>Valid</v>
      </c>
      <c r="H3011" s="1" t="s">
        <v>21354</v>
      </c>
      <c r="I3011" t="str" cm="1">
        <f t="array" ref="I3011">IF(OR(TRIM(H3011)="",ISNUMBER(SEARCH("#",H3011)),AA3011&lt;Config!$B$8,SUMPRODUCT(--ISNUMBER(SEARCH({"a";"b";"c";"d";"e";"f";"g";"h";"i";"j";"k";"l";"m";"n";"o";"p";"q";"r";"s";"t";"u";"v";"w";"x";"y";"z"},H3011)))&gt;0),"Invalid","Valid")</f>
        <v>Valid</v>
      </c>
      <c r="J3011" s="1" t="s">
        <v>21355</v>
      </c>
      <c r="K3011" s="1" t="s">
        <v>48</v>
      </c>
      <c r="L3011" s="1" t="s">
        <v>67</v>
      </c>
      <c r="M3011" s="1" t="s">
        <v>517</v>
      </c>
      <c r="N3011" s="1" t="s">
        <v>713</v>
      </c>
      <c r="O3011" s="1" t="s">
        <v>180</v>
      </c>
      <c r="P3011" t="s">
        <v>104</v>
      </c>
      <c r="Q3011" s="1" t="s">
        <v>302</v>
      </c>
      <c r="R3011" s="1" t="s">
        <v>105</v>
      </c>
      <c r="S3011" s="1" t="s">
        <v>12999</v>
      </c>
      <c r="T3011" s="1" t="s">
        <v>21356</v>
      </c>
      <c r="U3011" s="1" t="s">
        <v>6403</v>
      </c>
      <c r="V3011" s="1" t="s">
        <v>9736</v>
      </c>
      <c r="W3011" s="1" t="s">
        <v>94</v>
      </c>
      <c r="X3011" t="str">
        <f t="shared" ref="X3011:X3074" si="330">IF(Z3011=0,"Complete","Incomplete")</f>
        <v>Complete</v>
      </c>
      <c r="Y3011">
        <f>MAX(0,100-IF(G3011="Invalid",Config!$B$5,0)-IF(I3011="Invalid",Config!$B$6,0)-IF(X3011="Incomplete",Config!$B$7,0)-IF(AF3011="Yes",Config!$B$37,0))</f>
        <v>100</v>
      </c>
      <c r="Z3011" s="1">
        <f>IF(OR(TRIM(B3011)="",COUNTIF(Config!$B$15:$B$19,B3011)&gt;0),1,0)+IF(OR(TRIM(C3011)="",COUNTIF(Config!$B$15:$B$19,C3011)&gt;0),1,0)+IF(OR(TRIM(F3011)="",COUNTIF(Config!$B$15:$B$19,F3011)&gt;0),1,0)+IF(OR(TRIM(H3011)="",COUNTIF(Config!$B$15:$B$19,H3011)&gt;0),1,0)+IF(OR(TRIM(E3011)="",COUNTIF(Config!$B$15:$B$19,E3011)&gt;0),1,0)+IF(OR(TRIM(K3011)="",COUNTIF(Config!$B$15:$B$19,K3011)&gt;0),1,0)+IF(OR(TRIM(P3011)="",COUNTIF(Config!$B$15:$B$19,P3011)&gt;0),1,0)+IF(OR(TRIM(R3011)="",COUNTIF(Config!$B$15:$B$19,R3011)&gt;0),1,0)</f>
        <v>0</v>
      </c>
      <c r="AA3011" s="1" cm="1">
        <f t="array" ref="AA3011">SUMPRODUCT(LEN(H3011)-LEN(SUBSTITUTE(H3011,{"0";"1";"2";"3";"4";"5";"6";"7";"8";"9"},"")))</f>
        <v>10</v>
      </c>
      <c r="AC3011" t="str">
        <f t="shared" ref="AC3011:AC3074" si="331">_xlfn.TEXTJOIN("; ",TRUE,IF(G3011="Invalid","Invalid Email",""),IF(I3011="Invalid","Invalid Phone",""),IF(X3011="Incomplete","Incomplete Profile",""),IF(AF3011="Yes","Potential Duplicate",""))</f>
        <v/>
      </c>
      <c r="AD3011">
        <f t="shared" ref="AD3011:AD3074" si="332">IF(OR(TRIM(F3011)="",G3011="Invalid"),0,COUNTIF($F$2:$F$5131,F3011))</f>
        <v>1</v>
      </c>
      <c r="AE3011">
        <f t="shared" ref="AE3011:AE3074" si="333">IF(OR(TRIM(H3011)="",I3011="Invalid"),0,COUNTIF($H$2:$H$5131,H3011))</f>
        <v>1</v>
      </c>
      <c r="AF3011" t="str">
        <f t="shared" ref="AF3011:AF3074" si="334">IF(OR(AD3011&gt;1,AE3011&gt;1),"Yes","No")</f>
        <v>No</v>
      </c>
      <c r="AG3011">
        <f t="shared" ref="AG3011:AG3074" ca="1" si="335">IFERROR(TODAY()-DATEVALUE(V3011),IFERROR(TODAY()-DATE(VALUE(RIGHT(V3011,4)),VALUE(MID(V3011,FIND("/",V3011)+1,FIND("/",V3011,FIND("/",V3011)+1)-FIND("/",V3011)-1)),VALUE(LEFT(V3011,FIND("/",V3011)-1))),""))</f>
        <v>205</v>
      </c>
      <c r="AH3011" t="str">
        <f ca="1">IF(OR(V3011="",AG3011=""),"Yes",IF(AG3011&gt;Config!$B$41,"Yes","No"))</f>
        <v>No</v>
      </c>
    </row>
    <row r="3012" spans="1:34" x14ac:dyDescent="0.25">
      <c r="A3012" s="1" t="s">
        <v>21357</v>
      </c>
      <c r="B3012" s="1" t="s">
        <v>609</v>
      </c>
      <c r="C3012" s="1" t="s">
        <v>410</v>
      </c>
      <c r="D3012" s="1" t="s">
        <v>16534</v>
      </c>
      <c r="E3012" s="1" t="s">
        <v>35263</v>
      </c>
      <c r="F3012" s="1" t="s">
        <v>21358</v>
      </c>
      <c r="G3012" t="str">
        <f t="shared" si="329"/>
        <v>Valid</v>
      </c>
      <c r="H3012" s="1" t="s">
        <v>21359</v>
      </c>
      <c r="I3012" t="str" cm="1">
        <f t="array" ref="I3012">IF(OR(TRIM(H3012)="",ISNUMBER(SEARCH("#",H3012)),AA3012&lt;Config!$B$8,SUMPRODUCT(--ISNUMBER(SEARCH({"a";"b";"c";"d";"e";"f";"g";"h";"i";"j";"k";"l";"m";"n";"o";"p";"q";"r";"s";"t";"u";"v";"w";"x";"y";"z"},H3012)))&gt;0),"Invalid","Valid")</f>
        <v>Valid</v>
      </c>
      <c r="J3012" s="1" t="s">
        <v>21360</v>
      </c>
      <c r="K3012" s="1" t="s">
        <v>133</v>
      </c>
      <c r="L3012" s="1" t="s">
        <v>84</v>
      </c>
      <c r="M3012" s="1" t="s">
        <v>251</v>
      </c>
      <c r="N3012" s="1" t="s">
        <v>68</v>
      </c>
      <c r="O3012" s="1" t="s">
        <v>196</v>
      </c>
      <c r="P3012" t="s">
        <v>314</v>
      </c>
      <c r="Q3012" s="1" t="s">
        <v>663</v>
      </c>
      <c r="R3012" s="1" t="s">
        <v>34014</v>
      </c>
      <c r="S3012" s="1" t="s">
        <v>11182</v>
      </c>
      <c r="T3012" s="1" t="s">
        <v>21361</v>
      </c>
      <c r="U3012" s="1" t="s">
        <v>6468</v>
      </c>
      <c r="V3012" s="1" t="s">
        <v>1273</v>
      </c>
      <c r="W3012" s="1" t="s">
        <v>94</v>
      </c>
      <c r="X3012" t="str">
        <f t="shared" si="330"/>
        <v>Complete</v>
      </c>
      <c r="Y3012">
        <f>MAX(0,100-IF(G3012="Invalid",Config!$B$5,0)-IF(I3012="Invalid",Config!$B$6,0)-IF(X3012="Incomplete",Config!$B$7,0)-IF(AF3012="Yes",Config!$B$37,0))</f>
        <v>100</v>
      </c>
      <c r="Z3012" s="1">
        <f>IF(OR(TRIM(B3012)="",COUNTIF(Config!$B$15:$B$19,B3012)&gt;0),1,0)+IF(OR(TRIM(C3012)="",COUNTIF(Config!$B$15:$B$19,C3012)&gt;0),1,0)+IF(OR(TRIM(F3012)="",COUNTIF(Config!$B$15:$B$19,F3012)&gt;0),1,0)+IF(OR(TRIM(H3012)="",COUNTIF(Config!$B$15:$B$19,H3012)&gt;0),1,0)+IF(OR(TRIM(E3012)="",COUNTIF(Config!$B$15:$B$19,E3012)&gt;0),1,0)+IF(OR(TRIM(K3012)="",COUNTIF(Config!$B$15:$B$19,K3012)&gt;0),1,0)+IF(OR(TRIM(P3012)="",COUNTIF(Config!$B$15:$B$19,P3012)&gt;0),1,0)+IF(OR(TRIM(R3012)="",COUNTIF(Config!$B$15:$B$19,R3012)&gt;0),1,0)</f>
        <v>0</v>
      </c>
      <c r="AA3012" s="1" cm="1">
        <f t="array" ref="AA3012">SUMPRODUCT(LEN(H3012)-LEN(SUBSTITUTE(H3012,{"0";"1";"2";"3";"4";"5";"6";"7";"8";"9"},"")))</f>
        <v>12</v>
      </c>
      <c r="AC3012" t="str">
        <f t="shared" si="331"/>
        <v/>
      </c>
      <c r="AD3012">
        <f t="shared" si="332"/>
        <v>1</v>
      </c>
      <c r="AE3012">
        <f t="shared" si="333"/>
        <v>1</v>
      </c>
      <c r="AF3012" t="str">
        <f t="shared" si="334"/>
        <v>No</v>
      </c>
      <c r="AG3012" t="str">
        <f t="shared" ca="1" si="335"/>
        <v/>
      </c>
      <c r="AH3012" t="str">
        <f ca="1">IF(OR(V3012="",AG3012=""),"Yes",IF(AG3012&gt;Config!$B$41,"Yes","No"))</f>
        <v>Yes</v>
      </c>
    </row>
    <row r="3013" spans="1:34" x14ac:dyDescent="0.25">
      <c r="A3013" s="1" t="s">
        <v>21362</v>
      </c>
      <c r="B3013" s="1" t="s">
        <v>1302</v>
      </c>
      <c r="C3013" s="1" t="s">
        <v>1806</v>
      </c>
      <c r="D3013" s="1" t="s">
        <v>16920</v>
      </c>
      <c r="E3013" s="1" t="s">
        <v>34527</v>
      </c>
      <c r="F3013" s="1" t="s">
        <v>21363</v>
      </c>
      <c r="G3013" t="str">
        <f t="shared" si="329"/>
        <v>Valid</v>
      </c>
      <c r="H3013" s="1" t="s">
        <v>21364</v>
      </c>
      <c r="I3013" t="str" cm="1">
        <f t="array" ref="I3013">IF(OR(TRIM(H3013)="",ISNUMBER(SEARCH("#",H3013)),AA3013&lt;Config!$B$8,SUMPRODUCT(--ISNUMBER(SEARCH({"a";"b";"c";"d";"e";"f";"g";"h";"i";"j";"k";"l";"m";"n";"o";"p";"q";"r";"s";"t";"u";"v";"w";"x";"y";"z"},H3013)))&gt;0),"Invalid","Valid")</f>
        <v>Valid</v>
      </c>
      <c r="J3013" s="1" t="s">
        <v>21365</v>
      </c>
      <c r="K3013" s="1" t="s">
        <v>147</v>
      </c>
      <c r="L3013" s="1" t="s">
        <v>67</v>
      </c>
      <c r="M3013" s="1" t="s">
        <v>85</v>
      </c>
      <c r="N3013" s="1" t="s">
        <v>86</v>
      </c>
      <c r="O3013" s="1" t="s">
        <v>180</v>
      </c>
      <c r="P3013" t="s">
        <v>87</v>
      </c>
      <c r="Q3013" s="1" t="s">
        <v>438</v>
      </c>
      <c r="R3013" s="1" t="s">
        <v>379</v>
      </c>
      <c r="S3013" s="1" t="s">
        <v>7232</v>
      </c>
      <c r="T3013" s="1" t="s">
        <v>21366</v>
      </c>
      <c r="U3013" s="1" t="s">
        <v>4475</v>
      </c>
      <c r="V3013" s="1" t="s">
        <v>21367</v>
      </c>
      <c r="W3013" s="1" t="s">
        <v>202</v>
      </c>
      <c r="X3013" t="str">
        <f t="shared" si="330"/>
        <v>Complete</v>
      </c>
      <c r="Y3013">
        <f>MAX(0,100-IF(G3013="Invalid",Config!$B$5,0)-IF(I3013="Invalid",Config!$B$6,0)-IF(X3013="Incomplete",Config!$B$7,0)-IF(AF3013="Yes",Config!$B$37,0))</f>
        <v>100</v>
      </c>
      <c r="Z3013" s="1">
        <f>IF(OR(TRIM(B3013)="",COUNTIF(Config!$B$15:$B$19,B3013)&gt;0),1,0)+IF(OR(TRIM(C3013)="",COUNTIF(Config!$B$15:$B$19,C3013)&gt;0),1,0)+IF(OR(TRIM(F3013)="",COUNTIF(Config!$B$15:$B$19,F3013)&gt;0),1,0)+IF(OR(TRIM(H3013)="",COUNTIF(Config!$B$15:$B$19,H3013)&gt;0),1,0)+IF(OR(TRIM(E3013)="",COUNTIF(Config!$B$15:$B$19,E3013)&gt;0),1,0)+IF(OR(TRIM(K3013)="",COUNTIF(Config!$B$15:$B$19,K3013)&gt;0),1,0)+IF(OR(TRIM(P3013)="",COUNTIF(Config!$B$15:$B$19,P3013)&gt;0),1,0)+IF(OR(TRIM(R3013)="",COUNTIF(Config!$B$15:$B$19,R3013)&gt;0),1,0)</f>
        <v>0</v>
      </c>
      <c r="AA3013" s="1" cm="1">
        <f t="array" ref="AA3013">SUMPRODUCT(LEN(H3013)-LEN(SUBSTITUTE(H3013,{"0";"1";"2";"3";"4";"5";"6";"7";"8";"9"},"")))</f>
        <v>11</v>
      </c>
      <c r="AC3013" t="str">
        <f t="shared" si="331"/>
        <v/>
      </c>
      <c r="AD3013">
        <f t="shared" si="332"/>
        <v>1</v>
      </c>
      <c r="AE3013">
        <f t="shared" si="333"/>
        <v>1</v>
      </c>
      <c r="AF3013" t="str">
        <f t="shared" si="334"/>
        <v>No</v>
      </c>
      <c r="AG3013">
        <f t="shared" ca="1" si="335"/>
        <v>2</v>
      </c>
      <c r="AH3013" t="str">
        <f ca="1">IF(OR(V3013="",AG3013=""),"Yes",IF(AG3013&gt;Config!$B$41,"Yes","No"))</f>
        <v>No</v>
      </c>
    </row>
    <row r="3014" spans="1:34" x14ac:dyDescent="0.25">
      <c r="A3014" s="1" t="s">
        <v>21368</v>
      </c>
      <c r="B3014" s="1" t="s">
        <v>1450</v>
      </c>
      <c r="C3014" s="1" t="s">
        <v>1389</v>
      </c>
      <c r="D3014" s="1" t="s">
        <v>21369</v>
      </c>
      <c r="E3014" s="1" t="s">
        <v>35264</v>
      </c>
      <c r="F3014" s="1" t="s">
        <v>21370</v>
      </c>
      <c r="G3014" t="str">
        <f t="shared" si="329"/>
        <v>Valid</v>
      </c>
      <c r="H3014" s="1" t="s">
        <v>21371</v>
      </c>
      <c r="I3014" t="str" cm="1">
        <f t="array" ref="I3014">IF(OR(TRIM(H3014)="",ISNUMBER(SEARCH("#",H3014)),AA3014&lt;Config!$B$8,SUMPRODUCT(--ISNUMBER(SEARCH({"a";"b";"c";"d";"e";"f";"g";"h";"i";"j";"k";"l";"m";"n";"o";"p";"q";"r";"s";"t";"u";"v";"w";"x";"y";"z"},H3014)))&gt;0),"Invalid","Valid")</f>
        <v>Valid</v>
      </c>
      <c r="J3014" s="1" t="s">
        <v>21372</v>
      </c>
      <c r="K3014" s="1" t="s">
        <v>287</v>
      </c>
      <c r="L3014" s="1" t="s">
        <v>164</v>
      </c>
      <c r="M3014" s="1" t="s">
        <v>235</v>
      </c>
      <c r="N3014" s="1" t="s">
        <v>51</v>
      </c>
      <c r="O3014" s="1" t="s">
        <v>69</v>
      </c>
      <c r="P3014" t="s">
        <v>104</v>
      </c>
      <c r="Q3014" s="1" t="s">
        <v>105</v>
      </c>
      <c r="R3014" s="1" t="s">
        <v>833</v>
      </c>
      <c r="S3014" s="1" t="s">
        <v>21373</v>
      </c>
      <c r="T3014" s="1" t="s">
        <v>21374</v>
      </c>
      <c r="U3014" s="1" t="s">
        <v>21375</v>
      </c>
      <c r="V3014" s="1" t="s">
        <v>140</v>
      </c>
      <c r="W3014" s="1" t="s">
        <v>141</v>
      </c>
      <c r="X3014" t="str">
        <f t="shared" si="330"/>
        <v>Complete</v>
      </c>
      <c r="Y3014">
        <f>MAX(0,100-IF(G3014="Invalid",Config!$B$5,0)-IF(I3014="Invalid",Config!$B$6,0)-IF(X3014="Incomplete",Config!$B$7,0)-IF(AF3014="Yes",Config!$B$37,0))</f>
        <v>100</v>
      </c>
      <c r="Z3014" s="1">
        <f>IF(OR(TRIM(B3014)="",COUNTIF(Config!$B$15:$B$19,B3014)&gt;0),1,0)+IF(OR(TRIM(C3014)="",COUNTIF(Config!$B$15:$B$19,C3014)&gt;0),1,0)+IF(OR(TRIM(F3014)="",COUNTIF(Config!$B$15:$B$19,F3014)&gt;0),1,0)+IF(OR(TRIM(H3014)="",COUNTIF(Config!$B$15:$B$19,H3014)&gt;0),1,0)+IF(OR(TRIM(E3014)="",COUNTIF(Config!$B$15:$B$19,E3014)&gt;0),1,0)+IF(OR(TRIM(K3014)="",COUNTIF(Config!$B$15:$B$19,K3014)&gt;0),1,0)+IF(OR(TRIM(P3014)="",COUNTIF(Config!$B$15:$B$19,P3014)&gt;0),1,0)+IF(OR(TRIM(R3014)="",COUNTIF(Config!$B$15:$B$19,R3014)&gt;0),1,0)</f>
        <v>0</v>
      </c>
      <c r="AA3014" s="1" cm="1">
        <f t="array" ref="AA3014">SUMPRODUCT(LEN(H3014)-LEN(SUBSTITUTE(H3014,{"0";"1";"2";"3";"4";"5";"6";"7";"8";"9"},"")))</f>
        <v>11</v>
      </c>
      <c r="AC3014" t="str">
        <f t="shared" si="331"/>
        <v/>
      </c>
      <c r="AD3014">
        <f t="shared" si="332"/>
        <v>1</v>
      </c>
      <c r="AE3014">
        <f t="shared" si="333"/>
        <v>1</v>
      </c>
      <c r="AF3014" t="str">
        <f t="shared" si="334"/>
        <v>No</v>
      </c>
      <c r="AG3014">
        <f t="shared" ca="1" si="335"/>
        <v>37</v>
      </c>
      <c r="AH3014" t="str">
        <f ca="1">IF(OR(V3014="",AG3014=""),"Yes",IF(AG3014&gt;Config!$B$41,"Yes","No"))</f>
        <v>No</v>
      </c>
    </row>
    <row r="3015" spans="1:34" x14ac:dyDescent="0.25">
      <c r="A3015" s="1" t="s">
        <v>21376</v>
      </c>
      <c r="B3015" s="1" t="s">
        <v>1399</v>
      </c>
      <c r="C3015" s="1" t="s">
        <v>1400</v>
      </c>
      <c r="D3015" s="1" t="s">
        <v>1401</v>
      </c>
      <c r="E3015" s="1" t="s">
        <v>35265</v>
      </c>
      <c r="F3015" s="1" t="s">
        <v>2136</v>
      </c>
      <c r="G3015" t="str">
        <f t="shared" si="329"/>
        <v>Valid</v>
      </c>
      <c r="H3015" s="1" t="s">
        <v>21377</v>
      </c>
      <c r="I3015" t="str" cm="1">
        <f t="array" ref="I3015">IF(OR(TRIM(H3015)="",ISNUMBER(SEARCH("#",H3015)),AA3015&lt;Config!$B$8,SUMPRODUCT(--ISNUMBER(SEARCH({"a";"b";"c";"d";"e";"f";"g";"h";"i";"j";"k";"l";"m";"n";"o";"p";"q";"r";"s";"t";"u";"v";"w";"x";"y";"z"},H3015)))&gt;0),"Invalid","Valid")</f>
        <v>Valid</v>
      </c>
      <c r="J3015" s="1" t="s">
        <v>21378</v>
      </c>
      <c r="K3015" s="1" t="s">
        <v>287</v>
      </c>
      <c r="L3015" s="1" t="s">
        <v>164</v>
      </c>
      <c r="M3015" s="1" t="s">
        <v>85</v>
      </c>
      <c r="N3015" s="1" t="s">
        <v>358</v>
      </c>
      <c r="O3015" s="1" t="s">
        <v>180</v>
      </c>
      <c r="P3015" t="s">
        <v>53</v>
      </c>
      <c r="Q3015" s="1" t="s">
        <v>181</v>
      </c>
      <c r="R3015" s="1" t="s">
        <v>415</v>
      </c>
      <c r="S3015" s="1" t="s">
        <v>17163</v>
      </c>
      <c r="T3015" s="1" t="s">
        <v>21379</v>
      </c>
      <c r="U3015" s="1" t="s">
        <v>5594</v>
      </c>
      <c r="V3015" s="1" t="s">
        <v>21380</v>
      </c>
      <c r="W3015" s="1" t="s">
        <v>60</v>
      </c>
      <c r="X3015" t="str">
        <f t="shared" si="330"/>
        <v>Complete</v>
      </c>
      <c r="Y3015">
        <f>MAX(0,100-IF(G3015="Invalid",Config!$B$5,0)-IF(I3015="Invalid",Config!$B$6,0)-IF(X3015="Incomplete",Config!$B$7,0)-IF(AF3015="Yes",Config!$B$37,0))</f>
        <v>75</v>
      </c>
      <c r="Z3015" s="1">
        <f>IF(OR(TRIM(B3015)="",COUNTIF(Config!$B$15:$B$19,B3015)&gt;0),1,0)+IF(OR(TRIM(C3015)="",COUNTIF(Config!$B$15:$B$19,C3015)&gt;0),1,0)+IF(OR(TRIM(F3015)="",COUNTIF(Config!$B$15:$B$19,F3015)&gt;0),1,0)+IF(OR(TRIM(H3015)="",COUNTIF(Config!$B$15:$B$19,H3015)&gt;0),1,0)+IF(OR(TRIM(E3015)="",COUNTIF(Config!$B$15:$B$19,E3015)&gt;0),1,0)+IF(OR(TRIM(K3015)="",COUNTIF(Config!$B$15:$B$19,K3015)&gt;0),1,0)+IF(OR(TRIM(P3015)="",COUNTIF(Config!$B$15:$B$19,P3015)&gt;0),1,0)+IF(OR(TRIM(R3015)="",COUNTIF(Config!$B$15:$B$19,R3015)&gt;0),1,0)</f>
        <v>0</v>
      </c>
      <c r="AA3015" s="1" cm="1">
        <f t="array" ref="AA3015">SUMPRODUCT(LEN(H3015)-LEN(SUBSTITUTE(H3015,{"0";"1";"2";"3";"4";"5";"6";"7";"8";"9"},"")))</f>
        <v>12</v>
      </c>
      <c r="AC3015" t="str">
        <f t="shared" si="331"/>
        <v>Potential Duplicate</v>
      </c>
      <c r="AD3015">
        <f t="shared" si="332"/>
        <v>2</v>
      </c>
      <c r="AE3015">
        <f t="shared" si="333"/>
        <v>1</v>
      </c>
      <c r="AF3015" t="str">
        <f t="shared" si="334"/>
        <v>Yes</v>
      </c>
      <c r="AG3015">
        <f t="shared" ca="1" si="335"/>
        <v>505</v>
      </c>
      <c r="AH3015" t="str">
        <f ca="1">IF(OR(V3015="",AG3015=""),"Yes",IF(AG3015&gt;Config!$B$41,"Yes","No"))</f>
        <v>Yes</v>
      </c>
    </row>
    <row r="3016" spans="1:34" x14ac:dyDescent="0.25">
      <c r="A3016" s="1" t="s">
        <v>21381</v>
      </c>
      <c r="B3016" s="1" t="s">
        <v>619</v>
      </c>
      <c r="C3016" s="1" t="s">
        <v>946</v>
      </c>
      <c r="D3016" s="1" t="s">
        <v>21382</v>
      </c>
      <c r="E3016" s="1" t="s">
        <v>35083</v>
      </c>
      <c r="F3016" s="1" t="s">
        <v>21383</v>
      </c>
      <c r="G3016" t="str">
        <f t="shared" si="329"/>
        <v>Valid</v>
      </c>
      <c r="H3016" s="1" t="s">
        <v>21384</v>
      </c>
      <c r="I3016" t="str" cm="1">
        <f t="array" ref="I3016">IF(OR(TRIM(H3016)="",ISNUMBER(SEARCH("#",H3016)),AA3016&lt;Config!$B$8,SUMPRODUCT(--ISNUMBER(SEARCH({"a";"b";"c";"d";"e";"f";"g";"h";"i";"j";"k";"l";"m";"n";"o";"p";"q";"r";"s";"t";"u";"v";"w";"x";"y";"z"},H3016)))&gt;0),"Invalid","Valid")</f>
        <v>Valid</v>
      </c>
      <c r="J3016" s="1" t="s">
        <v>21385</v>
      </c>
      <c r="K3016" s="1" t="s">
        <v>163</v>
      </c>
      <c r="L3016" s="1" t="s">
        <v>179</v>
      </c>
      <c r="M3016" s="1" t="s">
        <v>118</v>
      </c>
      <c r="N3016" s="1" t="s">
        <v>437</v>
      </c>
      <c r="O3016" s="1" t="s">
        <v>149</v>
      </c>
      <c r="P3016" t="s">
        <v>328</v>
      </c>
      <c r="Q3016" s="1" t="s">
        <v>33838</v>
      </c>
      <c r="R3016" s="1" t="s">
        <v>392</v>
      </c>
      <c r="S3016" s="1" t="s">
        <v>20982</v>
      </c>
      <c r="T3016" s="1" t="s">
        <v>21386</v>
      </c>
      <c r="U3016" s="1" t="s">
        <v>58</v>
      </c>
      <c r="V3016" s="1" t="s">
        <v>4677</v>
      </c>
      <c r="W3016" s="1" t="s">
        <v>125</v>
      </c>
      <c r="X3016" t="str">
        <f t="shared" si="330"/>
        <v>Complete</v>
      </c>
      <c r="Y3016">
        <f>MAX(0,100-IF(G3016="Invalid",Config!$B$5,0)-IF(I3016="Invalid",Config!$B$6,0)-IF(X3016="Incomplete",Config!$B$7,0)-IF(AF3016="Yes",Config!$B$37,0))</f>
        <v>75</v>
      </c>
      <c r="Z3016" s="1">
        <f>IF(OR(TRIM(B3016)="",COUNTIF(Config!$B$15:$B$19,B3016)&gt;0),1,0)+IF(OR(TRIM(C3016)="",COUNTIF(Config!$B$15:$B$19,C3016)&gt;0),1,0)+IF(OR(TRIM(F3016)="",COUNTIF(Config!$B$15:$B$19,F3016)&gt;0),1,0)+IF(OR(TRIM(H3016)="",COUNTIF(Config!$B$15:$B$19,H3016)&gt;0),1,0)+IF(OR(TRIM(E3016)="",COUNTIF(Config!$B$15:$B$19,E3016)&gt;0),1,0)+IF(OR(TRIM(K3016)="",COUNTIF(Config!$B$15:$B$19,K3016)&gt;0),1,0)+IF(OR(TRIM(P3016)="",COUNTIF(Config!$B$15:$B$19,P3016)&gt;0),1,0)+IF(OR(TRIM(R3016)="",COUNTIF(Config!$B$15:$B$19,R3016)&gt;0),1,0)</f>
        <v>0</v>
      </c>
      <c r="AA3016" s="1" cm="1">
        <f t="array" ref="AA3016">SUMPRODUCT(LEN(H3016)-LEN(SUBSTITUTE(H3016,{"0";"1";"2";"3";"4";"5";"6";"7";"8";"9"},"")))</f>
        <v>11</v>
      </c>
      <c r="AC3016" t="str">
        <f t="shared" si="331"/>
        <v>Potential Duplicate</v>
      </c>
      <c r="AD3016">
        <f t="shared" si="332"/>
        <v>2</v>
      </c>
      <c r="AE3016">
        <f t="shared" si="333"/>
        <v>1</v>
      </c>
      <c r="AF3016" t="str">
        <f t="shared" si="334"/>
        <v>Yes</v>
      </c>
      <c r="AG3016">
        <f t="shared" ca="1" si="335"/>
        <v>750</v>
      </c>
      <c r="AH3016" t="str">
        <f ca="1">IF(OR(V3016="",AG3016=""),"Yes",IF(AG3016&gt;Config!$B$41,"Yes","No"))</f>
        <v>Yes</v>
      </c>
    </row>
    <row r="3017" spans="1:34" x14ac:dyDescent="0.25">
      <c r="A3017" s="1" t="s">
        <v>21387</v>
      </c>
      <c r="B3017" s="1" t="s">
        <v>6040</v>
      </c>
      <c r="C3017" s="1" t="s">
        <v>398</v>
      </c>
      <c r="D3017" s="1" t="s">
        <v>21388</v>
      </c>
      <c r="E3017" s="1" t="s">
        <v>33869</v>
      </c>
      <c r="F3017" s="1" t="s">
        <v>21389</v>
      </c>
      <c r="G3017" t="str">
        <f t="shared" si="329"/>
        <v>Valid</v>
      </c>
      <c r="H3017" s="1" t="s">
        <v>21390</v>
      </c>
      <c r="I3017" t="str" cm="1">
        <f t="array" ref="I3017">IF(OR(TRIM(H3017)="",ISNUMBER(SEARCH("#",H3017)),AA3017&lt;Config!$B$8,SUMPRODUCT(--ISNUMBER(SEARCH({"a";"b";"c";"d";"e";"f";"g";"h";"i";"j";"k";"l";"m";"n";"o";"p";"q";"r";"s";"t";"u";"v";"w";"x";"y";"z"},H3017)))&gt;0),"Invalid","Valid")</f>
        <v>Valid</v>
      </c>
      <c r="J3017" s="1" t="s">
        <v>21391</v>
      </c>
      <c r="K3017" s="1" t="s">
        <v>83</v>
      </c>
      <c r="L3017" s="1" t="s">
        <v>134</v>
      </c>
      <c r="M3017" s="1" t="s">
        <v>391</v>
      </c>
      <c r="N3017" s="1" t="s">
        <v>31</v>
      </c>
      <c r="O3017" s="1" t="s">
        <v>149</v>
      </c>
      <c r="P3017" t="s">
        <v>104</v>
      </c>
      <c r="Q3017" s="1" t="s">
        <v>105</v>
      </c>
      <c r="R3017" s="1" t="s">
        <v>922</v>
      </c>
      <c r="S3017" s="1" t="s">
        <v>1482</v>
      </c>
      <c r="T3017" s="1" t="s">
        <v>21392</v>
      </c>
      <c r="U3017" s="1" t="s">
        <v>9943</v>
      </c>
      <c r="V3017" s="1" t="s">
        <v>140</v>
      </c>
      <c r="W3017" s="1" t="s">
        <v>141</v>
      </c>
      <c r="X3017" t="str">
        <f t="shared" si="330"/>
        <v>Complete</v>
      </c>
      <c r="Y3017">
        <f>MAX(0,100-IF(G3017="Invalid",Config!$B$5,0)-IF(I3017="Invalid",Config!$B$6,0)-IF(X3017="Incomplete",Config!$B$7,0)-IF(AF3017="Yes",Config!$B$37,0))</f>
        <v>100</v>
      </c>
      <c r="Z3017" s="1">
        <f>IF(OR(TRIM(B3017)="",COUNTIF(Config!$B$15:$B$19,B3017)&gt;0),1,0)+IF(OR(TRIM(C3017)="",COUNTIF(Config!$B$15:$B$19,C3017)&gt;0),1,0)+IF(OR(TRIM(F3017)="",COUNTIF(Config!$B$15:$B$19,F3017)&gt;0),1,0)+IF(OR(TRIM(H3017)="",COUNTIF(Config!$B$15:$B$19,H3017)&gt;0),1,0)+IF(OR(TRIM(E3017)="",COUNTIF(Config!$B$15:$B$19,E3017)&gt;0),1,0)+IF(OR(TRIM(K3017)="",COUNTIF(Config!$B$15:$B$19,K3017)&gt;0),1,0)+IF(OR(TRIM(P3017)="",COUNTIF(Config!$B$15:$B$19,P3017)&gt;0),1,0)+IF(OR(TRIM(R3017)="",COUNTIF(Config!$B$15:$B$19,R3017)&gt;0),1,0)</f>
        <v>0</v>
      </c>
      <c r="AA3017" s="1" cm="1">
        <f t="array" ref="AA3017">SUMPRODUCT(LEN(H3017)-LEN(SUBSTITUTE(H3017,{"0";"1";"2";"3";"4";"5";"6";"7";"8";"9"},"")))</f>
        <v>11</v>
      </c>
      <c r="AC3017" t="str">
        <f t="shared" si="331"/>
        <v/>
      </c>
      <c r="AD3017">
        <f t="shared" si="332"/>
        <v>1</v>
      </c>
      <c r="AE3017">
        <f t="shared" si="333"/>
        <v>1</v>
      </c>
      <c r="AF3017" t="str">
        <f t="shared" si="334"/>
        <v>No</v>
      </c>
      <c r="AG3017">
        <f t="shared" ca="1" si="335"/>
        <v>37</v>
      </c>
      <c r="AH3017" t="str">
        <f ca="1">IF(OR(V3017="",AG3017=""),"Yes",IF(AG3017&gt;Config!$B$41,"Yes","No"))</f>
        <v>No</v>
      </c>
    </row>
    <row r="3018" spans="1:34" x14ac:dyDescent="0.25">
      <c r="A3018" s="1" t="s">
        <v>21393</v>
      </c>
      <c r="B3018" s="1" t="s">
        <v>1185</v>
      </c>
      <c r="C3018" s="1" t="s">
        <v>230</v>
      </c>
      <c r="D3018" s="1" t="s">
        <v>21394</v>
      </c>
      <c r="E3018" s="1" t="s">
        <v>35266</v>
      </c>
      <c r="F3018" s="1" t="s">
        <v>21395</v>
      </c>
      <c r="G3018" t="str">
        <f t="shared" si="329"/>
        <v>Valid</v>
      </c>
      <c r="H3018" s="1" t="s">
        <v>21396</v>
      </c>
      <c r="I3018" t="str" cm="1">
        <f t="array" ref="I3018">IF(OR(TRIM(H3018)="",ISNUMBER(SEARCH("#",H3018)),AA3018&lt;Config!$B$8,SUMPRODUCT(--ISNUMBER(SEARCH({"a";"b";"c";"d";"e";"f";"g";"h";"i";"j";"k";"l";"m";"n";"o";"p";"q";"r";"s";"t";"u";"v";"w";"x";"y";"z"},H3018)))&gt;0),"Invalid","Valid")</f>
        <v>Valid</v>
      </c>
      <c r="J3018" s="1" t="s">
        <v>21397</v>
      </c>
      <c r="K3018" s="1" t="s">
        <v>250</v>
      </c>
      <c r="L3018" s="1" t="s">
        <v>450</v>
      </c>
      <c r="M3018" s="1" t="s">
        <v>251</v>
      </c>
      <c r="N3018" s="1" t="s">
        <v>224</v>
      </c>
      <c r="O3018" s="1" t="s">
        <v>196</v>
      </c>
      <c r="P3018" t="s">
        <v>518</v>
      </c>
      <c r="Q3018" s="1" t="s">
        <v>88</v>
      </c>
      <c r="R3018" s="1" t="s">
        <v>136</v>
      </c>
      <c r="S3018" s="1" t="s">
        <v>21398</v>
      </c>
      <c r="T3018" s="1" t="s">
        <v>21399</v>
      </c>
      <c r="U3018" s="1" t="s">
        <v>5010</v>
      </c>
      <c r="V3018" s="1" t="s">
        <v>395</v>
      </c>
      <c r="W3018" s="1" t="s">
        <v>60</v>
      </c>
      <c r="X3018" t="str">
        <f t="shared" si="330"/>
        <v>Complete</v>
      </c>
      <c r="Y3018">
        <f>MAX(0,100-IF(G3018="Invalid",Config!$B$5,0)-IF(I3018="Invalid",Config!$B$6,0)-IF(X3018="Incomplete",Config!$B$7,0)-IF(AF3018="Yes",Config!$B$37,0))</f>
        <v>100</v>
      </c>
      <c r="Z3018" s="1">
        <f>IF(OR(TRIM(B3018)="",COUNTIF(Config!$B$15:$B$19,B3018)&gt;0),1,0)+IF(OR(TRIM(C3018)="",COUNTIF(Config!$B$15:$B$19,C3018)&gt;0),1,0)+IF(OR(TRIM(F3018)="",COUNTIF(Config!$B$15:$B$19,F3018)&gt;0),1,0)+IF(OR(TRIM(H3018)="",COUNTIF(Config!$B$15:$B$19,H3018)&gt;0),1,0)+IF(OR(TRIM(E3018)="",COUNTIF(Config!$B$15:$B$19,E3018)&gt;0),1,0)+IF(OR(TRIM(K3018)="",COUNTIF(Config!$B$15:$B$19,K3018)&gt;0),1,0)+IF(OR(TRIM(P3018)="",COUNTIF(Config!$B$15:$B$19,P3018)&gt;0),1,0)+IF(OR(TRIM(R3018)="",COUNTIF(Config!$B$15:$B$19,R3018)&gt;0),1,0)</f>
        <v>0</v>
      </c>
      <c r="AA3018" s="1" cm="1">
        <f t="array" ref="AA3018">SUMPRODUCT(LEN(H3018)-LEN(SUBSTITUTE(H3018,{"0";"1";"2";"3";"4";"5";"6";"7";"8";"9"},"")))</f>
        <v>11</v>
      </c>
      <c r="AC3018" t="str">
        <f t="shared" si="331"/>
        <v/>
      </c>
      <c r="AD3018">
        <f t="shared" si="332"/>
        <v>1</v>
      </c>
      <c r="AE3018">
        <f t="shared" si="333"/>
        <v>1</v>
      </c>
      <c r="AF3018" t="str">
        <f t="shared" si="334"/>
        <v>No</v>
      </c>
      <c r="AG3018">
        <f t="shared" ca="1" si="335"/>
        <v>325</v>
      </c>
      <c r="AH3018" t="str">
        <f ca="1">IF(OR(V3018="",AG3018=""),"Yes",IF(AG3018&gt;Config!$B$41,"Yes","No"))</f>
        <v>No</v>
      </c>
    </row>
    <row r="3019" spans="1:34" x14ac:dyDescent="0.25">
      <c r="A3019" s="1" t="s">
        <v>21400</v>
      </c>
      <c r="B3019" s="1" t="s">
        <v>995</v>
      </c>
      <c r="C3019" s="1" t="s">
        <v>364</v>
      </c>
      <c r="D3019" s="1" t="s">
        <v>21401</v>
      </c>
      <c r="E3019" s="1" t="s">
        <v>633</v>
      </c>
      <c r="F3019" s="1" t="s">
        <v>21402</v>
      </c>
      <c r="G3019" t="str">
        <f t="shared" si="329"/>
        <v>Valid</v>
      </c>
      <c r="H3019" s="1" t="s">
        <v>21403</v>
      </c>
      <c r="I3019" t="str" cm="1">
        <f t="array" ref="I3019">IF(OR(TRIM(H3019)="",ISNUMBER(SEARCH("#",H3019)),AA3019&lt;Config!$B$8,SUMPRODUCT(--ISNUMBER(SEARCH({"a";"b";"c";"d";"e";"f";"g";"h";"i";"j";"k";"l";"m";"n";"o";"p";"q";"r";"s";"t";"u";"v";"w";"x";"y";"z"},H3019)))&gt;0),"Invalid","Valid")</f>
        <v>Valid</v>
      </c>
      <c r="J3019" s="1" t="s">
        <v>21404</v>
      </c>
      <c r="K3019" s="1" t="s">
        <v>516</v>
      </c>
      <c r="L3019" s="1" t="s">
        <v>84</v>
      </c>
      <c r="M3019" s="1" t="s">
        <v>235</v>
      </c>
      <c r="N3019" s="1" t="s">
        <v>224</v>
      </c>
      <c r="O3019" s="1" t="s">
        <v>32</v>
      </c>
      <c r="P3019" t="s">
        <v>328</v>
      </c>
      <c r="Q3019" s="1" t="s">
        <v>1046</v>
      </c>
      <c r="R3019" s="1" t="s">
        <v>571</v>
      </c>
      <c r="S3019" s="1" t="s">
        <v>21405</v>
      </c>
      <c r="T3019" s="1" t="s">
        <v>21406</v>
      </c>
      <c r="U3019" s="1" t="s">
        <v>21407</v>
      </c>
      <c r="V3019" s="1" t="s">
        <v>4621</v>
      </c>
      <c r="W3019" s="1" t="s">
        <v>75</v>
      </c>
      <c r="X3019" t="str">
        <f t="shared" si="330"/>
        <v>Complete</v>
      </c>
      <c r="Y3019">
        <f>MAX(0,100-IF(G3019="Invalid",Config!$B$5,0)-IF(I3019="Invalid",Config!$B$6,0)-IF(X3019="Incomplete",Config!$B$7,0)-IF(AF3019="Yes",Config!$B$37,0))</f>
        <v>100</v>
      </c>
      <c r="Z3019" s="1">
        <f>IF(OR(TRIM(B3019)="",COUNTIF(Config!$B$15:$B$19,B3019)&gt;0),1,0)+IF(OR(TRIM(C3019)="",COUNTIF(Config!$B$15:$B$19,C3019)&gt;0),1,0)+IF(OR(TRIM(F3019)="",COUNTIF(Config!$B$15:$B$19,F3019)&gt;0),1,0)+IF(OR(TRIM(H3019)="",COUNTIF(Config!$B$15:$B$19,H3019)&gt;0),1,0)+IF(OR(TRIM(E3019)="",COUNTIF(Config!$B$15:$B$19,E3019)&gt;0),1,0)+IF(OR(TRIM(K3019)="",COUNTIF(Config!$B$15:$B$19,K3019)&gt;0),1,0)+IF(OR(TRIM(P3019)="",COUNTIF(Config!$B$15:$B$19,P3019)&gt;0),1,0)+IF(OR(TRIM(R3019)="",COUNTIF(Config!$B$15:$B$19,R3019)&gt;0),1,0)</f>
        <v>0</v>
      </c>
      <c r="AA3019" s="1" cm="1">
        <f t="array" ref="AA3019">SUMPRODUCT(LEN(H3019)-LEN(SUBSTITUTE(H3019,{"0";"1";"2";"3";"4";"5";"6";"7";"8";"9"},"")))</f>
        <v>11</v>
      </c>
      <c r="AC3019" t="str">
        <f t="shared" si="331"/>
        <v/>
      </c>
      <c r="AD3019">
        <f t="shared" si="332"/>
        <v>1</v>
      </c>
      <c r="AE3019">
        <f t="shared" si="333"/>
        <v>1</v>
      </c>
      <c r="AF3019" t="str">
        <f t="shared" si="334"/>
        <v>No</v>
      </c>
      <c r="AG3019">
        <f t="shared" ca="1" si="335"/>
        <v>449</v>
      </c>
      <c r="AH3019" t="str">
        <f ca="1">IF(OR(V3019="",AG3019=""),"Yes",IF(AG3019&gt;Config!$B$41,"Yes","No"))</f>
        <v>Yes</v>
      </c>
    </row>
    <row r="3020" spans="1:34" x14ac:dyDescent="0.25">
      <c r="A3020" s="1" t="s">
        <v>21408</v>
      </c>
      <c r="B3020" s="1" t="s">
        <v>1015</v>
      </c>
      <c r="C3020" s="1" t="s">
        <v>828</v>
      </c>
      <c r="D3020" s="1" t="s">
        <v>21409</v>
      </c>
      <c r="E3020" s="1" t="s">
        <v>578</v>
      </c>
      <c r="F3020" s="1" t="s">
        <v>21410</v>
      </c>
      <c r="G3020" t="str">
        <f t="shared" si="329"/>
        <v>Valid</v>
      </c>
      <c r="H3020" s="1" t="s">
        <v>21411</v>
      </c>
      <c r="I3020" t="str" cm="1">
        <f t="array" ref="I3020">IF(OR(TRIM(H3020)="",ISNUMBER(SEARCH("#",H3020)),AA3020&lt;Config!$B$8,SUMPRODUCT(--ISNUMBER(SEARCH({"a";"b";"c";"d";"e";"f";"g";"h";"i";"j";"k";"l";"m";"n";"o";"p";"q";"r";"s";"t";"u";"v";"w";"x";"y";"z"},H3020)))&gt;0),"Invalid","Valid")</f>
        <v>Valid</v>
      </c>
      <c r="J3020" s="1" t="s">
        <v>21412</v>
      </c>
      <c r="K3020" s="1" t="s">
        <v>264</v>
      </c>
      <c r="L3020" s="1" t="s">
        <v>164</v>
      </c>
      <c r="M3020" s="1" t="s">
        <v>391</v>
      </c>
      <c r="N3020" s="1" t="s">
        <v>31</v>
      </c>
      <c r="O3020" s="1" t="s">
        <v>69</v>
      </c>
      <c r="P3020" t="s">
        <v>314</v>
      </c>
      <c r="Q3020" s="1" t="s">
        <v>663</v>
      </c>
      <c r="R3020" s="1" t="s">
        <v>315</v>
      </c>
      <c r="S3020" s="1" t="s">
        <v>21413</v>
      </c>
      <c r="T3020" s="1" t="s">
        <v>21414</v>
      </c>
      <c r="U3020" s="1" t="s">
        <v>17760</v>
      </c>
      <c r="V3020" s="1" t="s">
        <v>140</v>
      </c>
      <c r="W3020" s="1" t="s">
        <v>186</v>
      </c>
      <c r="X3020" t="str">
        <f t="shared" si="330"/>
        <v>Complete</v>
      </c>
      <c r="Y3020">
        <f>MAX(0,100-IF(G3020="Invalid",Config!$B$5,0)-IF(I3020="Invalid",Config!$B$6,0)-IF(X3020="Incomplete",Config!$B$7,0)-IF(AF3020="Yes",Config!$B$37,0))</f>
        <v>100</v>
      </c>
      <c r="Z3020" s="1">
        <f>IF(OR(TRIM(B3020)="",COUNTIF(Config!$B$15:$B$19,B3020)&gt;0),1,0)+IF(OR(TRIM(C3020)="",COUNTIF(Config!$B$15:$B$19,C3020)&gt;0),1,0)+IF(OR(TRIM(F3020)="",COUNTIF(Config!$B$15:$B$19,F3020)&gt;0),1,0)+IF(OR(TRIM(H3020)="",COUNTIF(Config!$B$15:$B$19,H3020)&gt;0),1,0)+IF(OR(TRIM(E3020)="",COUNTIF(Config!$B$15:$B$19,E3020)&gt;0),1,0)+IF(OR(TRIM(K3020)="",COUNTIF(Config!$B$15:$B$19,K3020)&gt;0),1,0)+IF(OR(TRIM(P3020)="",COUNTIF(Config!$B$15:$B$19,P3020)&gt;0),1,0)+IF(OR(TRIM(R3020)="",COUNTIF(Config!$B$15:$B$19,R3020)&gt;0),1,0)</f>
        <v>0</v>
      </c>
      <c r="AA3020" s="1" cm="1">
        <f t="array" ref="AA3020">SUMPRODUCT(LEN(H3020)-LEN(SUBSTITUTE(H3020,{"0";"1";"2";"3";"4";"5";"6";"7";"8";"9"},"")))</f>
        <v>12</v>
      </c>
      <c r="AC3020" t="str">
        <f t="shared" si="331"/>
        <v/>
      </c>
      <c r="AD3020">
        <f t="shared" si="332"/>
        <v>1</v>
      </c>
      <c r="AE3020">
        <f t="shared" si="333"/>
        <v>1</v>
      </c>
      <c r="AF3020" t="str">
        <f t="shared" si="334"/>
        <v>No</v>
      </c>
      <c r="AG3020">
        <f t="shared" ca="1" si="335"/>
        <v>37</v>
      </c>
      <c r="AH3020" t="str">
        <f ca="1">IF(OR(V3020="",AG3020=""),"Yes",IF(AG3020&gt;Config!$B$41,"Yes","No"))</f>
        <v>No</v>
      </c>
    </row>
    <row r="3021" spans="1:34" x14ac:dyDescent="0.25">
      <c r="A3021" s="1" t="s">
        <v>21415</v>
      </c>
      <c r="B3021" s="1" t="s">
        <v>917</v>
      </c>
      <c r="C3021" s="1" t="s">
        <v>296</v>
      </c>
      <c r="D3021" s="1" t="s">
        <v>21416</v>
      </c>
      <c r="E3021" s="1" t="s">
        <v>35267</v>
      </c>
      <c r="F3021" s="1" t="s">
        <v>21417</v>
      </c>
      <c r="G3021" t="str">
        <f t="shared" si="329"/>
        <v>Valid</v>
      </c>
      <c r="H3021" s="1" t="s">
        <v>21418</v>
      </c>
      <c r="I3021" t="str" cm="1">
        <f t="array" ref="I3021">IF(OR(TRIM(H3021)="",ISNUMBER(SEARCH("#",H3021)),AA3021&lt;Config!$B$8,SUMPRODUCT(--ISNUMBER(SEARCH({"a";"b";"c";"d";"e";"f";"g";"h";"i";"j";"k";"l";"m";"n";"o";"p";"q";"r";"s";"t";"u";"v";"w";"x";"y";"z"},H3021)))&gt;0),"Invalid","Valid")</f>
        <v>Valid</v>
      </c>
      <c r="J3021" s="1" t="s">
        <v>21419</v>
      </c>
      <c r="K3021" s="1" t="s">
        <v>66</v>
      </c>
      <c r="L3021" s="1" t="s">
        <v>265</v>
      </c>
      <c r="M3021" s="1" t="s">
        <v>165</v>
      </c>
      <c r="N3021" s="1" t="s">
        <v>31</v>
      </c>
      <c r="O3021" s="1" t="s">
        <v>180</v>
      </c>
      <c r="P3021" t="s">
        <v>104</v>
      </c>
      <c r="Q3021" s="1" t="s">
        <v>105</v>
      </c>
      <c r="R3021" s="1" t="s">
        <v>922</v>
      </c>
      <c r="S3021" s="1" t="s">
        <v>8169</v>
      </c>
      <c r="T3021" s="1" t="s">
        <v>21420</v>
      </c>
      <c r="U3021" s="1" t="s">
        <v>10177</v>
      </c>
      <c r="V3021" s="1" t="s">
        <v>9235</v>
      </c>
      <c r="W3021" s="1" t="s">
        <v>293</v>
      </c>
      <c r="X3021" t="str">
        <f t="shared" si="330"/>
        <v>Complete</v>
      </c>
      <c r="Y3021">
        <f>MAX(0,100-IF(G3021="Invalid",Config!$B$5,0)-IF(I3021="Invalid",Config!$B$6,0)-IF(X3021="Incomplete",Config!$B$7,0)-IF(AF3021="Yes",Config!$B$37,0))</f>
        <v>100</v>
      </c>
      <c r="Z3021" s="1">
        <f>IF(OR(TRIM(B3021)="",COUNTIF(Config!$B$15:$B$19,B3021)&gt;0),1,0)+IF(OR(TRIM(C3021)="",COUNTIF(Config!$B$15:$B$19,C3021)&gt;0),1,0)+IF(OR(TRIM(F3021)="",COUNTIF(Config!$B$15:$B$19,F3021)&gt;0),1,0)+IF(OR(TRIM(H3021)="",COUNTIF(Config!$B$15:$B$19,H3021)&gt;0),1,0)+IF(OR(TRIM(E3021)="",COUNTIF(Config!$B$15:$B$19,E3021)&gt;0),1,0)+IF(OR(TRIM(K3021)="",COUNTIF(Config!$B$15:$B$19,K3021)&gt;0),1,0)+IF(OR(TRIM(P3021)="",COUNTIF(Config!$B$15:$B$19,P3021)&gt;0),1,0)+IF(OR(TRIM(R3021)="",COUNTIF(Config!$B$15:$B$19,R3021)&gt;0),1,0)</f>
        <v>0</v>
      </c>
      <c r="AA3021" s="1" cm="1">
        <f t="array" ref="AA3021">SUMPRODUCT(LEN(H3021)-LEN(SUBSTITUTE(H3021,{"0";"1";"2";"3";"4";"5";"6";"7";"8";"9"},"")))</f>
        <v>11</v>
      </c>
      <c r="AC3021" t="str">
        <f t="shared" si="331"/>
        <v/>
      </c>
      <c r="AD3021">
        <f t="shared" si="332"/>
        <v>1</v>
      </c>
      <c r="AE3021">
        <f t="shared" si="333"/>
        <v>1</v>
      </c>
      <c r="AF3021" t="str">
        <f t="shared" si="334"/>
        <v>No</v>
      </c>
      <c r="AG3021">
        <f t="shared" ca="1" si="335"/>
        <v>386</v>
      </c>
      <c r="AH3021" t="str">
        <f ca="1">IF(OR(V3021="",AG3021=""),"Yes",IF(AG3021&gt;Config!$B$41,"Yes","No"))</f>
        <v>Yes</v>
      </c>
    </row>
    <row r="3022" spans="1:34" x14ac:dyDescent="0.25">
      <c r="A3022" s="1" t="s">
        <v>21421</v>
      </c>
      <c r="B3022" s="1" t="s">
        <v>7543</v>
      </c>
      <c r="C3022" s="1" t="s">
        <v>445</v>
      </c>
      <c r="D3022" s="1" t="s">
        <v>21422</v>
      </c>
      <c r="E3022" s="1" t="s">
        <v>33878</v>
      </c>
      <c r="F3022" s="1" t="s">
        <v>21423</v>
      </c>
      <c r="G3022" t="str">
        <f t="shared" si="329"/>
        <v>Valid</v>
      </c>
      <c r="H3022" s="1" t="s">
        <v>21424</v>
      </c>
      <c r="I3022" t="str" cm="1">
        <f t="array" ref="I3022">IF(OR(TRIM(H3022)="",ISNUMBER(SEARCH("#",H3022)),AA3022&lt;Config!$B$8,SUMPRODUCT(--ISNUMBER(SEARCH({"a";"b";"c";"d";"e";"f";"g";"h";"i";"j";"k";"l";"m";"n";"o";"p";"q";"r";"s";"t";"u";"v";"w";"x";"y";"z"},H3022)))&gt;0),"Invalid","Valid")</f>
        <v>Valid</v>
      </c>
      <c r="J3022" s="1" t="s">
        <v>21425</v>
      </c>
      <c r="K3022" s="1" t="s">
        <v>516</v>
      </c>
      <c r="L3022" s="1" t="s">
        <v>102</v>
      </c>
      <c r="M3022" s="1" t="s">
        <v>33825</v>
      </c>
      <c r="N3022" s="1" t="s">
        <v>68</v>
      </c>
      <c r="O3022" s="1" t="s">
        <v>196</v>
      </c>
      <c r="P3022" t="s">
        <v>53</v>
      </c>
      <c r="Q3022" s="1" t="s">
        <v>197</v>
      </c>
      <c r="R3022" s="1" t="s">
        <v>198</v>
      </c>
      <c r="S3022" s="1" t="s">
        <v>18972</v>
      </c>
      <c r="T3022" s="1" t="s">
        <v>21426</v>
      </c>
      <c r="U3022" s="1" t="s">
        <v>21427</v>
      </c>
      <c r="V3022" s="1" t="s">
        <v>140</v>
      </c>
      <c r="W3022" s="1" t="s">
        <v>125</v>
      </c>
      <c r="X3022" t="str">
        <f t="shared" si="330"/>
        <v>Complete</v>
      </c>
      <c r="Y3022">
        <f>MAX(0,100-IF(G3022="Invalid",Config!$B$5,0)-IF(I3022="Invalid",Config!$B$6,0)-IF(X3022="Incomplete",Config!$B$7,0)-IF(AF3022="Yes",Config!$B$37,0))</f>
        <v>100</v>
      </c>
      <c r="Z3022" s="1">
        <f>IF(OR(TRIM(B3022)="",COUNTIF(Config!$B$15:$B$19,B3022)&gt;0),1,0)+IF(OR(TRIM(C3022)="",COUNTIF(Config!$B$15:$B$19,C3022)&gt;0),1,0)+IF(OR(TRIM(F3022)="",COUNTIF(Config!$B$15:$B$19,F3022)&gt;0),1,0)+IF(OR(TRIM(H3022)="",COUNTIF(Config!$B$15:$B$19,H3022)&gt;0),1,0)+IF(OR(TRIM(E3022)="",COUNTIF(Config!$B$15:$B$19,E3022)&gt;0),1,0)+IF(OR(TRIM(K3022)="",COUNTIF(Config!$B$15:$B$19,K3022)&gt;0),1,0)+IF(OR(TRIM(P3022)="",COUNTIF(Config!$B$15:$B$19,P3022)&gt;0),1,0)+IF(OR(TRIM(R3022)="",COUNTIF(Config!$B$15:$B$19,R3022)&gt;0),1,0)</f>
        <v>0</v>
      </c>
      <c r="AA3022" s="1" cm="1">
        <f t="array" ref="AA3022">SUMPRODUCT(LEN(H3022)-LEN(SUBSTITUTE(H3022,{"0";"1";"2";"3";"4";"5";"6";"7";"8";"9"},"")))</f>
        <v>10</v>
      </c>
      <c r="AC3022" t="str">
        <f t="shared" si="331"/>
        <v/>
      </c>
      <c r="AD3022">
        <f t="shared" si="332"/>
        <v>1</v>
      </c>
      <c r="AE3022">
        <f t="shared" si="333"/>
        <v>1</v>
      </c>
      <c r="AF3022" t="str">
        <f t="shared" si="334"/>
        <v>No</v>
      </c>
      <c r="AG3022">
        <f t="shared" ca="1" si="335"/>
        <v>37</v>
      </c>
      <c r="AH3022" t="str">
        <f ca="1">IF(OR(V3022="",AG3022=""),"Yes",IF(AG3022&gt;Config!$B$41,"Yes","No"))</f>
        <v>No</v>
      </c>
    </row>
    <row r="3023" spans="1:34" x14ac:dyDescent="0.25">
      <c r="A3023" s="1" t="s">
        <v>21428</v>
      </c>
      <c r="B3023" s="1" t="s">
        <v>774</v>
      </c>
      <c r="C3023" s="1" t="s">
        <v>566</v>
      </c>
      <c r="D3023" s="1" t="s">
        <v>3061</v>
      </c>
      <c r="E3023" s="1" t="s">
        <v>578</v>
      </c>
      <c r="F3023" s="1" t="s">
        <v>21429</v>
      </c>
      <c r="G3023" t="str">
        <f t="shared" si="329"/>
        <v>Valid</v>
      </c>
      <c r="H3023" s="1" t="s">
        <v>21430</v>
      </c>
      <c r="I3023" t="str" cm="1">
        <f t="array" ref="I3023">IF(OR(TRIM(H3023)="",ISNUMBER(SEARCH("#",H3023)),AA3023&lt;Config!$B$8,SUMPRODUCT(--ISNUMBER(SEARCH({"a";"b";"c";"d";"e";"f";"g";"h";"i";"j";"k";"l";"m";"n";"o";"p";"q";"r";"s";"t";"u";"v";"w";"x";"y";"z"},H3023)))&gt;0),"Invalid","Valid")</f>
        <v>Valid</v>
      </c>
      <c r="J3023" s="1" t="s">
        <v>21431</v>
      </c>
      <c r="K3023" s="1" t="s">
        <v>163</v>
      </c>
      <c r="L3023" s="1" t="s">
        <v>164</v>
      </c>
      <c r="M3023" s="1" t="s">
        <v>50</v>
      </c>
      <c r="N3023" s="1" t="s">
        <v>51</v>
      </c>
      <c r="O3023" s="1" t="s">
        <v>32</v>
      </c>
      <c r="P3023" t="s">
        <v>590</v>
      </c>
      <c r="Q3023" s="1" t="s">
        <v>844</v>
      </c>
      <c r="R3023" s="1" t="s">
        <v>1846</v>
      </c>
      <c r="S3023" s="1" t="s">
        <v>21432</v>
      </c>
      <c r="T3023" s="1" t="s">
        <v>21433</v>
      </c>
      <c r="U3023" s="1" t="s">
        <v>6989</v>
      </c>
      <c r="V3023" s="1" t="s">
        <v>140</v>
      </c>
      <c r="W3023" s="1" t="s">
        <v>141</v>
      </c>
      <c r="X3023" t="str">
        <f t="shared" si="330"/>
        <v>Complete</v>
      </c>
      <c r="Y3023">
        <f>MAX(0,100-IF(G3023="Invalid",Config!$B$5,0)-IF(I3023="Invalid",Config!$B$6,0)-IF(X3023="Incomplete",Config!$B$7,0)-IF(AF3023="Yes",Config!$B$37,0))</f>
        <v>100</v>
      </c>
      <c r="Z3023" s="1">
        <f>IF(OR(TRIM(B3023)="",COUNTIF(Config!$B$15:$B$19,B3023)&gt;0),1,0)+IF(OR(TRIM(C3023)="",COUNTIF(Config!$B$15:$B$19,C3023)&gt;0),1,0)+IF(OR(TRIM(F3023)="",COUNTIF(Config!$B$15:$B$19,F3023)&gt;0),1,0)+IF(OR(TRIM(H3023)="",COUNTIF(Config!$B$15:$B$19,H3023)&gt;0),1,0)+IF(OR(TRIM(E3023)="",COUNTIF(Config!$B$15:$B$19,E3023)&gt;0),1,0)+IF(OR(TRIM(K3023)="",COUNTIF(Config!$B$15:$B$19,K3023)&gt;0),1,0)+IF(OR(TRIM(P3023)="",COUNTIF(Config!$B$15:$B$19,P3023)&gt;0),1,0)+IF(OR(TRIM(R3023)="",COUNTIF(Config!$B$15:$B$19,R3023)&gt;0),1,0)</f>
        <v>0</v>
      </c>
      <c r="AA3023" s="1" cm="1">
        <f t="array" ref="AA3023">SUMPRODUCT(LEN(H3023)-LEN(SUBSTITUTE(H3023,{"0";"1";"2";"3";"4";"5";"6";"7";"8";"9"},"")))</f>
        <v>12</v>
      </c>
      <c r="AC3023" t="str">
        <f t="shared" si="331"/>
        <v/>
      </c>
      <c r="AD3023">
        <f t="shared" si="332"/>
        <v>1</v>
      </c>
      <c r="AE3023">
        <f t="shared" si="333"/>
        <v>1</v>
      </c>
      <c r="AF3023" t="str">
        <f t="shared" si="334"/>
        <v>No</v>
      </c>
      <c r="AG3023">
        <f t="shared" ca="1" si="335"/>
        <v>37</v>
      </c>
      <c r="AH3023" t="str">
        <f ca="1">IF(OR(V3023="",AG3023=""),"Yes",IF(AG3023&gt;Config!$B$41,"Yes","No"))</f>
        <v>No</v>
      </c>
    </row>
    <row r="3024" spans="1:34" x14ac:dyDescent="0.25">
      <c r="A3024" s="1" t="s">
        <v>21434</v>
      </c>
      <c r="B3024" s="1" t="s">
        <v>1957</v>
      </c>
      <c r="C3024" s="1" t="s">
        <v>2104</v>
      </c>
      <c r="D3024" s="1" t="s">
        <v>21435</v>
      </c>
      <c r="E3024" s="1" t="s">
        <v>34858</v>
      </c>
      <c r="F3024" s="1" t="s">
        <v>21436</v>
      </c>
      <c r="G3024" t="str">
        <f t="shared" si="329"/>
        <v>Valid</v>
      </c>
      <c r="H3024" s="1" t="s">
        <v>21437</v>
      </c>
      <c r="I3024" t="str" cm="1">
        <f t="array" ref="I3024">IF(OR(TRIM(H3024)="",ISNUMBER(SEARCH("#",H3024)),AA3024&lt;Config!$B$8,SUMPRODUCT(--ISNUMBER(SEARCH({"a";"b";"c";"d";"e";"f";"g";"h";"i";"j";"k";"l";"m";"n";"o";"p";"q";"r";"s";"t";"u";"v";"w";"x";"y";"z"},H3024)))&gt;0),"Invalid","Valid")</f>
        <v>Valid</v>
      </c>
      <c r="J3024" s="1" t="s">
        <v>21438</v>
      </c>
      <c r="K3024" s="1" t="s">
        <v>287</v>
      </c>
      <c r="L3024" s="1" t="s">
        <v>164</v>
      </c>
      <c r="M3024" s="1" t="s">
        <v>462</v>
      </c>
      <c r="N3024" s="1" t="s">
        <v>86</v>
      </c>
      <c r="O3024" s="1" t="s">
        <v>149</v>
      </c>
      <c r="P3024" t="s">
        <v>236</v>
      </c>
      <c r="Q3024" s="1" t="s">
        <v>237</v>
      </c>
      <c r="R3024" s="1" t="s">
        <v>237</v>
      </c>
      <c r="S3024" s="1" t="s">
        <v>3947</v>
      </c>
      <c r="T3024" s="1" t="s">
        <v>21439</v>
      </c>
      <c r="U3024" s="1" t="s">
        <v>7896</v>
      </c>
      <c r="V3024" s="1" t="s">
        <v>4993</v>
      </c>
      <c r="W3024" s="1" t="s">
        <v>186</v>
      </c>
      <c r="X3024" t="str">
        <f t="shared" si="330"/>
        <v>Complete</v>
      </c>
      <c r="Y3024">
        <f>MAX(0,100-IF(G3024="Invalid",Config!$B$5,0)-IF(I3024="Invalid",Config!$B$6,0)-IF(X3024="Incomplete",Config!$B$7,0)-IF(AF3024="Yes",Config!$B$37,0))</f>
        <v>100</v>
      </c>
      <c r="Z3024" s="1">
        <f>IF(OR(TRIM(B3024)="",COUNTIF(Config!$B$15:$B$19,B3024)&gt;0),1,0)+IF(OR(TRIM(C3024)="",COUNTIF(Config!$B$15:$B$19,C3024)&gt;0),1,0)+IF(OR(TRIM(F3024)="",COUNTIF(Config!$B$15:$B$19,F3024)&gt;0),1,0)+IF(OR(TRIM(H3024)="",COUNTIF(Config!$B$15:$B$19,H3024)&gt;0),1,0)+IF(OR(TRIM(E3024)="",COUNTIF(Config!$B$15:$B$19,E3024)&gt;0),1,0)+IF(OR(TRIM(K3024)="",COUNTIF(Config!$B$15:$B$19,K3024)&gt;0),1,0)+IF(OR(TRIM(P3024)="",COUNTIF(Config!$B$15:$B$19,P3024)&gt;0),1,0)+IF(OR(TRIM(R3024)="",COUNTIF(Config!$B$15:$B$19,R3024)&gt;0),1,0)</f>
        <v>0</v>
      </c>
      <c r="AA3024" s="1" cm="1">
        <f t="array" ref="AA3024">SUMPRODUCT(LEN(H3024)-LEN(SUBSTITUTE(H3024,{"0";"1";"2";"3";"4";"5";"6";"7";"8";"9"},"")))</f>
        <v>12</v>
      </c>
      <c r="AC3024" t="str">
        <f t="shared" si="331"/>
        <v/>
      </c>
      <c r="AD3024">
        <f t="shared" si="332"/>
        <v>1</v>
      </c>
      <c r="AE3024">
        <f t="shared" si="333"/>
        <v>1</v>
      </c>
      <c r="AF3024" t="str">
        <f t="shared" si="334"/>
        <v>No</v>
      </c>
      <c r="AG3024">
        <f t="shared" ca="1" si="335"/>
        <v>246</v>
      </c>
      <c r="AH3024" t="str">
        <f ca="1">IF(OR(V3024="",AG3024=""),"Yes",IF(AG3024&gt;Config!$B$41,"Yes","No"))</f>
        <v>No</v>
      </c>
    </row>
    <row r="3025" spans="1:34" x14ac:dyDescent="0.25">
      <c r="A3025" s="1" t="s">
        <v>21440</v>
      </c>
      <c r="B3025" s="1" t="s">
        <v>2127</v>
      </c>
      <c r="C3025" s="1" t="s">
        <v>1806</v>
      </c>
      <c r="D3025" s="1" t="s">
        <v>21441</v>
      </c>
      <c r="E3025" s="1" t="s">
        <v>33829</v>
      </c>
      <c r="F3025" s="1" t="s">
        <v>21442</v>
      </c>
      <c r="G3025" t="str">
        <f t="shared" si="329"/>
        <v>Valid</v>
      </c>
      <c r="H3025" s="1" t="s">
        <v>21443</v>
      </c>
      <c r="I3025" t="str" cm="1">
        <f t="array" ref="I3025">IF(OR(TRIM(H3025)="",ISNUMBER(SEARCH("#",H3025)),AA3025&lt;Config!$B$8,SUMPRODUCT(--ISNUMBER(SEARCH({"a";"b";"c";"d";"e";"f";"g";"h";"i";"j";"k";"l";"m";"n";"o";"p";"q";"r";"s";"t";"u";"v";"w";"x";"y";"z"},H3025)))&gt;0),"Invalid","Valid")</f>
        <v>Valid</v>
      </c>
      <c r="J3025" s="1" t="s">
        <v>21444</v>
      </c>
      <c r="K3025" s="1" t="s">
        <v>425</v>
      </c>
      <c r="L3025" s="1" t="s">
        <v>84</v>
      </c>
      <c r="M3025" s="1" t="s">
        <v>50</v>
      </c>
      <c r="N3025" s="1" t="s">
        <v>211</v>
      </c>
      <c r="O3025" s="1" t="s">
        <v>149</v>
      </c>
      <c r="P3025" t="s">
        <v>53</v>
      </c>
      <c r="Q3025" s="1" t="s">
        <v>54</v>
      </c>
      <c r="R3025" s="1" t="s">
        <v>70</v>
      </c>
      <c r="S3025" s="1" t="s">
        <v>15267</v>
      </c>
      <c r="T3025" s="1" t="s">
        <v>21445</v>
      </c>
      <c r="U3025" s="1" t="s">
        <v>21446</v>
      </c>
      <c r="V3025" s="1" t="s">
        <v>3456</v>
      </c>
      <c r="W3025" s="1" t="s">
        <v>94</v>
      </c>
      <c r="X3025" t="str">
        <f t="shared" si="330"/>
        <v>Incomplete</v>
      </c>
      <c r="Y3025">
        <f>MAX(0,100-IF(G3025="Invalid",Config!$B$5,0)-IF(I3025="Invalid",Config!$B$6,0)-IF(X3025="Incomplete",Config!$B$7,0)-IF(AF3025="Yes",Config!$B$37,0))</f>
        <v>60</v>
      </c>
      <c r="Z3025" s="1">
        <f>IF(OR(TRIM(B3025)="",COUNTIF(Config!$B$15:$B$19,B3025)&gt;0),1,0)+IF(OR(TRIM(C3025)="",COUNTIF(Config!$B$15:$B$19,C3025)&gt;0),1,0)+IF(OR(TRIM(F3025)="",COUNTIF(Config!$B$15:$B$19,F3025)&gt;0),1,0)+IF(OR(TRIM(H3025)="",COUNTIF(Config!$B$15:$B$19,H3025)&gt;0),1,0)+IF(OR(TRIM(E3025)="",COUNTIF(Config!$B$15:$B$19,E3025)&gt;0),1,0)+IF(OR(TRIM(K3025)="",COUNTIF(Config!$B$15:$B$19,K3025)&gt;0),1,0)+IF(OR(TRIM(P3025)="",COUNTIF(Config!$B$15:$B$19,P3025)&gt;0),1,0)+IF(OR(TRIM(R3025)="",COUNTIF(Config!$B$15:$B$19,R3025)&gt;0),1,0)</f>
        <v>1</v>
      </c>
      <c r="AA3025" s="1" cm="1">
        <f t="array" ref="AA3025">SUMPRODUCT(LEN(H3025)-LEN(SUBSTITUTE(H3025,{"0";"1";"2";"3";"4";"5";"6";"7";"8";"9"},"")))</f>
        <v>12</v>
      </c>
      <c r="AC3025" t="str">
        <f t="shared" si="331"/>
        <v>Incomplete Profile</v>
      </c>
      <c r="AD3025">
        <f t="shared" si="332"/>
        <v>1</v>
      </c>
      <c r="AE3025">
        <f t="shared" si="333"/>
        <v>1</v>
      </c>
      <c r="AF3025" t="str">
        <f t="shared" si="334"/>
        <v>No</v>
      </c>
      <c r="AG3025">
        <f t="shared" ca="1" si="335"/>
        <v>202</v>
      </c>
      <c r="AH3025" t="str">
        <f ca="1">IF(OR(V3025="",AG3025=""),"Yes",IF(AG3025&gt;Config!$B$41,"Yes","No"))</f>
        <v>No</v>
      </c>
    </row>
    <row r="3026" spans="1:34" x14ac:dyDescent="0.25">
      <c r="A3026" s="1" t="s">
        <v>21447</v>
      </c>
      <c r="B3026" s="1" t="s">
        <v>1495</v>
      </c>
      <c r="C3026" s="1" t="s">
        <v>659</v>
      </c>
      <c r="D3026" s="1" t="s">
        <v>9738</v>
      </c>
      <c r="E3026" s="1" t="s">
        <v>33907</v>
      </c>
      <c r="F3026" s="1" t="s">
        <v>21448</v>
      </c>
      <c r="G3026" t="str">
        <f t="shared" si="329"/>
        <v>Valid</v>
      </c>
      <c r="H3026" s="1" t="s">
        <v>21449</v>
      </c>
      <c r="I3026" t="str" cm="1">
        <f t="array" ref="I3026">IF(OR(TRIM(H3026)="",ISNUMBER(SEARCH("#",H3026)),AA3026&lt;Config!$B$8,SUMPRODUCT(--ISNUMBER(SEARCH({"a";"b";"c";"d";"e";"f";"g";"h";"i";"j";"k";"l";"m";"n";"o";"p";"q";"r";"s";"t";"u";"v";"w";"x";"y";"z"},H3026)))&gt;0),"Invalid","Valid")</f>
        <v>Valid</v>
      </c>
      <c r="J3026" s="1" t="s">
        <v>21450</v>
      </c>
      <c r="K3026" s="1" t="s">
        <v>48</v>
      </c>
      <c r="L3026" s="1" t="s">
        <v>67</v>
      </c>
      <c r="M3026" s="1" t="s">
        <v>33827</v>
      </c>
      <c r="N3026" s="1" t="s">
        <v>358</v>
      </c>
      <c r="O3026" s="1" t="s">
        <v>149</v>
      </c>
      <c r="P3026" t="s">
        <v>53</v>
      </c>
      <c r="Q3026" s="1" t="s">
        <v>150</v>
      </c>
      <c r="R3026" s="1" t="s">
        <v>198</v>
      </c>
      <c r="S3026" s="1" t="s">
        <v>21451</v>
      </c>
      <c r="T3026" s="1" t="s">
        <v>21452</v>
      </c>
      <c r="U3026" s="1" t="s">
        <v>21453</v>
      </c>
      <c r="V3026" s="1" t="s">
        <v>11600</v>
      </c>
      <c r="W3026" s="1" t="s">
        <v>141</v>
      </c>
      <c r="X3026" t="str">
        <f t="shared" si="330"/>
        <v>Complete</v>
      </c>
      <c r="Y3026">
        <f>MAX(0,100-IF(G3026="Invalid",Config!$B$5,0)-IF(I3026="Invalid",Config!$B$6,0)-IF(X3026="Incomplete",Config!$B$7,0)-IF(AF3026="Yes",Config!$B$37,0))</f>
        <v>100</v>
      </c>
      <c r="Z3026" s="1">
        <f>IF(OR(TRIM(B3026)="",COUNTIF(Config!$B$15:$B$19,B3026)&gt;0),1,0)+IF(OR(TRIM(C3026)="",COUNTIF(Config!$B$15:$B$19,C3026)&gt;0),1,0)+IF(OR(TRIM(F3026)="",COUNTIF(Config!$B$15:$B$19,F3026)&gt;0),1,0)+IF(OR(TRIM(H3026)="",COUNTIF(Config!$B$15:$B$19,H3026)&gt;0),1,0)+IF(OR(TRIM(E3026)="",COUNTIF(Config!$B$15:$B$19,E3026)&gt;0),1,0)+IF(OR(TRIM(K3026)="",COUNTIF(Config!$B$15:$B$19,K3026)&gt;0),1,0)+IF(OR(TRIM(P3026)="",COUNTIF(Config!$B$15:$B$19,P3026)&gt;0),1,0)+IF(OR(TRIM(R3026)="",COUNTIF(Config!$B$15:$B$19,R3026)&gt;0),1,0)</f>
        <v>0</v>
      </c>
      <c r="AA3026" s="1" cm="1">
        <f t="array" ref="AA3026">SUMPRODUCT(LEN(H3026)-LEN(SUBSTITUTE(H3026,{"0";"1";"2";"3";"4";"5";"6";"7";"8";"9"},"")))</f>
        <v>12</v>
      </c>
      <c r="AC3026" t="str">
        <f t="shared" si="331"/>
        <v/>
      </c>
      <c r="AD3026">
        <f t="shared" si="332"/>
        <v>1</v>
      </c>
      <c r="AE3026">
        <f t="shared" si="333"/>
        <v>1</v>
      </c>
      <c r="AF3026" t="str">
        <f t="shared" si="334"/>
        <v>No</v>
      </c>
      <c r="AG3026">
        <f t="shared" ca="1" si="335"/>
        <v>579</v>
      </c>
      <c r="AH3026" t="str">
        <f ca="1">IF(OR(V3026="",AG3026=""),"Yes",IF(AG3026&gt;Config!$B$41,"Yes","No"))</f>
        <v>Yes</v>
      </c>
    </row>
    <row r="3027" spans="1:34" x14ac:dyDescent="0.25">
      <c r="A3027" s="1" t="s">
        <v>21454</v>
      </c>
      <c r="B3027" s="1" t="s">
        <v>1582</v>
      </c>
      <c r="C3027" s="1" t="s">
        <v>23</v>
      </c>
      <c r="D3027" s="1" t="s">
        <v>21455</v>
      </c>
      <c r="E3027" s="1" t="s">
        <v>33907</v>
      </c>
      <c r="F3027" s="1" t="s">
        <v>21456</v>
      </c>
      <c r="G3027" t="str">
        <f t="shared" si="329"/>
        <v>Valid</v>
      </c>
      <c r="H3027" s="1" t="s">
        <v>21457</v>
      </c>
      <c r="I3027" t="str" cm="1">
        <f t="array" ref="I3027">IF(OR(TRIM(H3027)="",ISNUMBER(SEARCH("#",H3027)),AA3027&lt;Config!$B$8,SUMPRODUCT(--ISNUMBER(SEARCH({"a";"b";"c";"d";"e";"f";"g";"h";"i";"j";"k";"l";"m";"n";"o";"p";"q";"r";"s";"t";"u";"v";"w";"x";"y";"z"},H3027)))&gt;0),"Invalid","Valid")</f>
        <v>Valid</v>
      </c>
      <c r="J3027" s="1" t="s">
        <v>21458</v>
      </c>
      <c r="K3027" s="1" t="s">
        <v>866</v>
      </c>
      <c r="L3027" s="1" t="s">
        <v>164</v>
      </c>
      <c r="M3027" s="1" t="s">
        <v>391</v>
      </c>
      <c r="N3027" s="1" t="s">
        <v>437</v>
      </c>
      <c r="O3027" s="1" t="s">
        <v>52</v>
      </c>
      <c r="P3027" t="s">
        <v>53</v>
      </c>
      <c r="Q3027" s="1" t="s">
        <v>197</v>
      </c>
      <c r="R3027" s="1" t="s">
        <v>415</v>
      </c>
      <c r="S3027" s="1" t="s">
        <v>2693</v>
      </c>
      <c r="T3027" s="1" t="s">
        <v>21459</v>
      </c>
      <c r="U3027" s="1" t="s">
        <v>2364</v>
      </c>
      <c r="V3027" s="1" t="s">
        <v>3717</v>
      </c>
      <c r="W3027" s="1" t="s">
        <v>40</v>
      </c>
      <c r="X3027" t="str">
        <f t="shared" si="330"/>
        <v>Complete</v>
      </c>
      <c r="Y3027">
        <f>MAX(0,100-IF(G3027="Invalid",Config!$B$5,0)-IF(I3027="Invalid",Config!$B$6,0)-IF(X3027="Incomplete",Config!$B$7,0)-IF(AF3027="Yes",Config!$B$37,0))</f>
        <v>100</v>
      </c>
      <c r="Z3027" s="1">
        <f>IF(OR(TRIM(B3027)="",COUNTIF(Config!$B$15:$B$19,B3027)&gt;0),1,0)+IF(OR(TRIM(C3027)="",COUNTIF(Config!$B$15:$B$19,C3027)&gt;0),1,0)+IF(OR(TRIM(F3027)="",COUNTIF(Config!$B$15:$B$19,F3027)&gt;0),1,0)+IF(OR(TRIM(H3027)="",COUNTIF(Config!$B$15:$B$19,H3027)&gt;0),1,0)+IF(OR(TRIM(E3027)="",COUNTIF(Config!$B$15:$B$19,E3027)&gt;0),1,0)+IF(OR(TRIM(K3027)="",COUNTIF(Config!$B$15:$B$19,K3027)&gt;0),1,0)+IF(OR(TRIM(P3027)="",COUNTIF(Config!$B$15:$B$19,P3027)&gt;0),1,0)+IF(OR(TRIM(R3027)="",COUNTIF(Config!$B$15:$B$19,R3027)&gt;0),1,0)</f>
        <v>0</v>
      </c>
      <c r="AA3027" s="1" cm="1">
        <f t="array" ref="AA3027">SUMPRODUCT(LEN(H3027)-LEN(SUBSTITUTE(H3027,{"0";"1";"2";"3";"4";"5";"6";"7";"8";"9"},"")))</f>
        <v>12</v>
      </c>
      <c r="AC3027" t="str">
        <f t="shared" si="331"/>
        <v/>
      </c>
      <c r="AD3027">
        <f t="shared" si="332"/>
        <v>1</v>
      </c>
      <c r="AE3027">
        <f t="shared" si="333"/>
        <v>1</v>
      </c>
      <c r="AF3027" t="str">
        <f t="shared" si="334"/>
        <v>No</v>
      </c>
      <c r="AG3027">
        <f t="shared" ca="1" si="335"/>
        <v>221</v>
      </c>
      <c r="AH3027" t="str">
        <f ca="1">IF(OR(V3027="",AG3027=""),"Yes",IF(AG3027&gt;Config!$B$41,"Yes","No"))</f>
        <v>No</v>
      </c>
    </row>
    <row r="3028" spans="1:34" x14ac:dyDescent="0.25">
      <c r="A3028" s="1" t="s">
        <v>21460</v>
      </c>
      <c r="B3028" s="1" t="s">
        <v>127</v>
      </c>
      <c r="C3028" s="1" t="s">
        <v>337</v>
      </c>
      <c r="D3028" s="1" t="s">
        <v>872</v>
      </c>
      <c r="E3028" s="1" t="s">
        <v>35268</v>
      </c>
      <c r="F3028" s="1" t="s">
        <v>21461</v>
      </c>
      <c r="G3028" t="str">
        <f t="shared" si="329"/>
        <v>Valid</v>
      </c>
      <c r="H3028" s="1" t="s">
        <v>21462</v>
      </c>
      <c r="I3028" t="str" cm="1">
        <f t="array" ref="I3028">IF(OR(TRIM(H3028)="",ISNUMBER(SEARCH("#",H3028)),AA3028&lt;Config!$B$8,SUMPRODUCT(--ISNUMBER(SEARCH({"a";"b";"c";"d";"e";"f";"g";"h";"i";"j";"k";"l";"m";"n";"o";"p";"q";"r";"s";"t";"u";"v";"w";"x";"y";"z"},H3028)))&gt;0),"Invalid","Valid")</f>
        <v>Valid</v>
      </c>
      <c r="J3028" s="1" t="s">
        <v>21463</v>
      </c>
      <c r="K3028" s="1" t="s">
        <v>369</v>
      </c>
      <c r="L3028" s="1" t="s">
        <v>49</v>
      </c>
      <c r="M3028" s="1" t="s">
        <v>517</v>
      </c>
      <c r="N3028" s="1" t="s">
        <v>358</v>
      </c>
      <c r="O3028" s="1" t="s">
        <v>196</v>
      </c>
      <c r="P3028" t="s">
        <v>87</v>
      </c>
      <c r="Q3028" s="1" t="s">
        <v>438</v>
      </c>
      <c r="R3028" s="1" t="s">
        <v>212</v>
      </c>
      <c r="S3028" s="1" t="s">
        <v>20497</v>
      </c>
      <c r="T3028" s="1" t="s">
        <v>21464</v>
      </c>
      <c r="U3028" s="1" t="s">
        <v>12916</v>
      </c>
      <c r="V3028" s="1" t="s">
        <v>7373</v>
      </c>
      <c r="W3028" s="1" t="s">
        <v>60</v>
      </c>
      <c r="X3028" t="str">
        <f t="shared" si="330"/>
        <v>Complete</v>
      </c>
      <c r="Y3028">
        <f>MAX(0,100-IF(G3028="Invalid",Config!$B$5,0)-IF(I3028="Invalid",Config!$B$6,0)-IF(X3028="Incomplete",Config!$B$7,0)-IF(AF3028="Yes",Config!$B$37,0))</f>
        <v>100</v>
      </c>
      <c r="Z3028" s="1">
        <f>IF(OR(TRIM(B3028)="",COUNTIF(Config!$B$15:$B$19,B3028)&gt;0),1,0)+IF(OR(TRIM(C3028)="",COUNTIF(Config!$B$15:$B$19,C3028)&gt;0),1,0)+IF(OR(TRIM(F3028)="",COUNTIF(Config!$B$15:$B$19,F3028)&gt;0),1,0)+IF(OR(TRIM(H3028)="",COUNTIF(Config!$B$15:$B$19,H3028)&gt;0),1,0)+IF(OR(TRIM(E3028)="",COUNTIF(Config!$B$15:$B$19,E3028)&gt;0),1,0)+IF(OR(TRIM(K3028)="",COUNTIF(Config!$B$15:$B$19,K3028)&gt;0),1,0)+IF(OR(TRIM(P3028)="",COUNTIF(Config!$B$15:$B$19,P3028)&gt;0),1,0)+IF(OR(TRIM(R3028)="",COUNTIF(Config!$B$15:$B$19,R3028)&gt;0),1,0)</f>
        <v>0</v>
      </c>
      <c r="AA3028" s="1" cm="1">
        <f t="array" ref="AA3028">SUMPRODUCT(LEN(H3028)-LEN(SUBSTITUTE(H3028,{"0";"1";"2";"3";"4";"5";"6";"7";"8";"9"},"")))</f>
        <v>11</v>
      </c>
      <c r="AC3028" t="str">
        <f t="shared" si="331"/>
        <v/>
      </c>
      <c r="AD3028">
        <f t="shared" si="332"/>
        <v>1</v>
      </c>
      <c r="AE3028">
        <f t="shared" si="333"/>
        <v>1</v>
      </c>
      <c r="AF3028" t="str">
        <f t="shared" si="334"/>
        <v>No</v>
      </c>
      <c r="AG3028">
        <f t="shared" ca="1" si="335"/>
        <v>436</v>
      </c>
      <c r="AH3028" t="str">
        <f ca="1">IF(OR(V3028="",AG3028=""),"Yes",IF(AG3028&gt;Config!$B$41,"Yes","No"))</f>
        <v>Yes</v>
      </c>
    </row>
    <row r="3029" spans="1:34" x14ac:dyDescent="0.25">
      <c r="A3029" s="1" t="s">
        <v>21465</v>
      </c>
      <c r="B3029" s="1" t="s">
        <v>6047</v>
      </c>
      <c r="C3029" s="1" t="s">
        <v>535</v>
      </c>
      <c r="D3029" s="1" t="s">
        <v>11106</v>
      </c>
      <c r="E3029" s="1" t="s">
        <v>2178</v>
      </c>
      <c r="F3029" s="1" t="s">
        <v>21466</v>
      </c>
      <c r="G3029" t="str">
        <f t="shared" si="329"/>
        <v>Valid</v>
      </c>
      <c r="H3029" s="1" t="s">
        <v>21467</v>
      </c>
      <c r="I3029" t="str" cm="1">
        <f t="array" ref="I3029">IF(OR(TRIM(H3029)="",ISNUMBER(SEARCH("#",H3029)),AA3029&lt;Config!$B$8,SUMPRODUCT(--ISNUMBER(SEARCH({"a";"b";"c";"d";"e";"f";"g";"h";"i";"j";"k";"l";"m";"n";"o";"p";"q";"r";"s";"t";"u";"v";"w";"x";"y";"z"},H3029)))&gt;0),"Invalid","Valid")</f>
        <v>Valid</v>
      </c>
      <c r="J3029" s="1" t="s">
        <v>21468</v>
      </c>
      <c r="K3029" s="1" t="s">
        <v>1001</v>
      </c>
      <c r="L3029" s="1" t="s">
        <v>49</v>
      </c>
      <c r="M3029" s="1" t="s">
        <v>462</v>
      </c>
      <c r="N3029" s="1" t="s">
        <v>33819</v>
      </c>
      <c r="O3029" s="1" t="s">
        <v>180</v>
      </c>
      <c r="P3029" t="s">
        <v>33</v>
      </c>
      <c r="Q3029" s="1" t="s">
        <v>34</v>
      </c>
      <c r="R3029" s="1" t="s">
        <v>120</v>
      </c>
      <c r="S3029" s="1" t="s">
        <v>21469</v>
      </c>
      <c r="T3029" s="1" t="s">
        <v>21470</v>
      </c>
      <c r="U3029" s="1" t="s">
        <v>9291</v>
      </c>
      <c r="V3029" s="1" t="s">
        <v>21471</v>
      </c>
      <c r="W3029" s="1" t="s">
        <v>60</v>
      </c>
      <c r="X3029" t="str">
        <f t="shared" si="330"/>
        <v>Complete</v>
      </c>
      <c r="Y3029">
        <f>MAX(0,100-IF(G3029="Invalid",Config!$B$5,0)-IF(I3029="Invalid",Config!$B$6,0)-IF(X3029="Incomplete",Config!$B$7,0)-IF(AF3029="Yes",Config!$B$37,0))</f>
        <v>75</v>
      </c>
      <c r="Z3029" s="1">
        <f>IF(OR(TRIM(B3029)="",COUNTIF(Config!$B$15:$B$19,B3029)&gt;0),1,0)+IF(OR(TRIM(C3029)="",COUNTIF(Config!$B$15:$B$19,C3029)&gt;0),1,0)+IF(OR(TRIM(F3029)="",COUNTIF(Config!$B$15:$B$19,F3029)&gt;0),1,0)+IF(OR(TRIM(H3029)="",COUNTIF(Config!$B$15:$B$19,H3029)&gt;0),1,0)+IF(OR(TRIM(E3029)="",COUNTIF(Config!$B$15:$B$19,E3029)&gt;0),1,0)+IF(OR(TRIM(K3029)="",COUNTIF(Config!$B$15:$B$19,K3029)&gt;0),1,0)+IF(OR(TRIM(P3029)="",COUNTIF(Config!$B$15:$B$19,P3029)&gt;0),1,0)+IF(OR(TRIM(R3029)="",COUNTIF(Config!$B$15:$B$19,R3029)&gt;0),1,0)</f>
        <v>0</v>
      </c>
      <c r="AA3029" s="1" cm="1">
        <f t="array" ref="AA3029">SUMPRODUCT(LEN(H3029)-LEN(SUBSTITUTE(H3029,{"0";"1";"2";"3";"4";"5";"6";"7";"8";"9"},"")))</f>
        <v>11</v>
      </c>
      <c r="AC3029" t="str">
        <f t="shared" si="331"/>
        <v>Potential Duplicate</v>
      </c>
      <c r="AD3029">
        <f t="shared" si="332"/>
        <v>1</v>
      </c>
      <c r="AE3029">
        <f t="shared" si="333"/>
        <v>2</v>
      </c>
      <c r="AF3029" t="str">
        <f t="shared" si="334"/>
        <v>Yes</v>
      </c>
      <c r="AG3029">
        <f t="shared" ca="1" si="335"/>
        <v>347</v>
      </c>
      <c r="AH3029" t="str">
        <f ca="1">IF(OR(V3029="",AG3029=""),"Yes",IF(AG3029&gt;Config!$B$41,"Yes","No"))</f>
        <v>No</v>
      </c>
    </row>
    <row r="3030" spans="1:34" x14ac:dyDescent="0.25">
      <c r="A3030" s="1" t="s">
        <v>21472</v>
      </c>
      <c r="B3030" s="1" t="s">
        <v>1858</v>
      </c>
      <c r="C3030" s="1" t="s">
        <v>336</v>
      </c>
      <c r="D3030" s="1" t="s">
        <v>10022</v>
      </c>
      <c r="E3030" s="1" t="s">
        <v>35269</v>
      </c>
      <c r="F3030" s="1" t="s">
        <v>21473</v>
      </c>
      <c r="G3030" t="str">
        <f t="shared" si="329"/>
        <v>Valid</v>
      </c>
      <c r="H3030" s="1" t="s">
        <v>21474</v>
      </c>
      <c r="I3030" t="str" cm="1">
        <f t="array" ref="I3030">IF(OR(TRIM(H3030)="",ISNUMBER(SEARCH("#",H3030)),AA3030&lt;Config!$B$8,SUMPRODUCT(--ISNUMBER(SEARCH({"a";"b";"c";"d";"e";"f";"g";"h";"i";"j";"k";"l";"m";"n";"o";"p";"q";"r";"s";"t";"u";"v";"w";"x";"y";"z"},H3030)))&gt;0),"Invalid","Valid")</f>
        <v>Valid</v>
      </c>
      <c r="J3030" s="1" t="s">
        <v>21475</v>
      </c>
      <c r="K3030" s="1" t="s">
        <v>133</v>
      </c>
      <c r="L3030" s="1" t="s">
        <v>134</v>
      </c>
      <c r="M3030" s="1" t="s">
        <v>343</v>
      </c>
      <c r="N3030" s="1" t="s">
        <v>68</v>
      </c>
      <c r="O3030" s="1" t="s">
        <v>32</v>
      </c>
      <c r="P3030" t="s">
        <v>53</v>
      </c>
      <c r="Q3030" s="1" t="s">
        <v>54</v>
      </c>
      <c r="R3030" s="1" t="s">
        <v>415</v>
      </c>
      <c r="S3030" s="1" t="s">
        <v>21476</v>
      </c>
      <c r="T3030" s="1" t="s">
        <v>21477</v>
      </c>
      <c r="U3030" s="1" t="s">
        <v>5814</v>
      </c>
      <c r="V3030" s="1" t="s">
        <v>11871</v>
      </c>
      <c r="W3030" s="1" t="s">
        <v>94</v>
      </c>
      <c r="X3030" t="str">
        <f t="shared" si="330"/>
        <v>Complete</v>
      </c>
      <c r="Y3030">
        <f>MAX(0,100-IF(G3030="Invalid",Config!$B$5,0)-IF(I3030="Invalid",Config!$B$6,0)-IF(X3030="Incomplete",Config!$B$7,0)-IF(AF3030="Yes",Config!$B$37,0))</f>
        <v>100</v>
      </c>
      <c r="Z3030" s="1">
        <f>IF(OR(TRIM(B3030)="",COUNTIF(Config!$B$15:$B$19,B3030)&gt;0),1,0)+IF(OR(TRIM(C3030)="",COUNTIF(Config!$B$15:$B$19,C3030)&gt;0),1,0)+IF(OR(TRIM(F3030)="",COUNTIF(Config!$B$15:$B$19,F3030)&gt;0),1,0)+IF(OR(TRIM(H3030)="",COUNTIF(Config!$B$15:$B$19,H3030)&gt;0),1,0)+IF(OR(TRIM(E3030)="",COUNTIF(Config!$B$15:$B$19,E3030)&gt;0),1,0)+IF(OR(TRIM(K3030)="",COUNTIF(Config!$B$15:$B$19,K3030)&gt;0),1,0)+IF(OR(TRIM(P3030)="",COUNTIF(Config!$B$15:$B$19,P3030)&gt;0),1,0)+IF(OR(TRIM(R3030)="",COUNTIF(Config!$B$15:$B$19,R3030)&gt;0),1,0)</f>
        <v>0</v>
      </c>
      <c r="AA3030" s="1" cm="1">
        <f t="array" ref="AA3030">SUMPRODUCT(LEN(H3030)-LEN(SUBSTITUTE(H3030,{"0";"1";"2";"3";"4";"5";"6";"7";"8";"9"},"")))</f>
        <v>12</v>
      </c>
      <c r="AC3030" t="str">
        <f t="shared" si="331"/>
        <v/>
      </c>
      <c r="AD3030">
        <f t="shared" si="332"/>
        <v>1</v>
      </c>
      <c r="AE3030">
        <f t="shared" si="333"/>
        <v>1</v>
      </c>
      <c r="AF3030" t="str">
        <f t="shared" si="334"/>
        <v>No</v>
      </c>
      <c r="AG3030">
        <f t="shared" ca="1" si="335"/>
        <v>562</v>
      </c>
      <c r="AH3030" t="str">
        <f ca="1">IF(OR(V3030="",AG3030=""),"Yes",IF(AG3030&gt;Config!$B$41,"Yes","No"))</f>
        <v>Yes</v>
      </c>
    </row>
    <row r="3031" spans="1:34" x14ac:dyDescent="0.25">
      <c r="A3031" s="1" t="s">
        <v>21478</v>
      </c>
      <c r="B3031" s="1" t="s">
        <v>554</v>
      </c>
      <c r="C3031" s="1" t="s">
        <v>1496</v>
      </c>
      <c r="D3031" s="1" t="s">
        <v>21479</v>
      </c>
      <c r="E3031" s="1" t="s">
        <v>35088</v>
      </c>
      <c r="F3031" s="1" t="s">
        <v>9982</v>
      </c>
      <c r="G3031" t="str">
        <f t="shared" si="329"/>
        <v>Invalid</v>
      </c>
      <c r="H3031" s="1" t="s">
        <v>21480</v>
      </c>
      <c r="I3031" t="str" cm="1">
        <f t="array" ref="I3031">IF(OR(TRIM(H3031)="",ISNUMBER(SEARCH("#",H3031)),AA3031&lt;Config!$B$8,SUMPRODUCT(--ISNUMBER(SEARCH({"a";"b";"c";"d";"e";"f";"g";"h";"i";"j";"k";"l";"m";"n";"o";"p";"q";"r";"s";"t";"u";"v";"w";"x";"y";"z"},H3031)))&gt;0),"Invalid","Valid")</f>
        <v>Valid</v>
      </c>
      <c r="J3031" s="1" t="s">
        <v>21481</v>
      </c>
      <c r="K3031" s="1" t="s">
        <v>28</v>
      </c>
      <c r="L3031" s="1" t="s">
        <v>450</v>
      </c>
      <c r="M3031" s="1" t="s">
        <v>235</v>
      </c>
      <c r="N3031" s="1" t="s">
        <v>252</v>
      </c>
      <c r="O3031" s="1" t="s">
        <v>32</v>
      </c>
      <c r="P3031" t="s">
        <v>104</v>
      </c>
      <c r="Q3031" s="1" t="s">
        <v>732</v>
      </c>
      <c r="R3031" s="1" t="s">
        <v>106</v>
      </c>
      <c r="S3031" s="1" t="s">
        <v>15854</v>
      </c>
      <c r="T3031" s="1" t="s">
        <v>21482</v>
      </c>
      <c r="U3031" s="1" t="s">
        <v>124</v>
      </c>
      <c r="V3031" s="1" t="s">
        <v>4058</v>
      </c>
      <c r="W3031" s="1" t="s">
        <v>293</v>
      </c>
      <c r="X3031" t="str">
        <f t="shared" si="330"/>
        <v>Complete</v>
      </c>
      <c r="Y3031">
        <f>MAX(0,100-IF(G3031="Invalid",Config!$B$5,0)-IF(I3031="Invalid",Config!$B$6,0)-IF(X3031="Incomplete",Config!$B$7,0)-IF(AF3031="Yes",Config!$B$37,0))</f>
        <v>70</v>
      </c>
      <c r="Z3031" s="1">
        <f>IF(OR(TRIM(B3031)="",COUNTIF(Config!$B$15:$B$19,B3031)&gt;0),1,0)+IF(OR(TRIM(C3031)="",COUNTIF(Config!$B$15:$B$19,C3031)&gt;0),1,0)+IF(OR(TRIM(F3031)="",COUNTIF(Config!$B$15:$B$19,F3031)&gt;0),1,0)+IF(OR(TRIM(H3031)="",COUNTIF(Config!$B$15:$B$19,H3031)&gt;0),1,0)+IF(OR(TRIM(E3031)="",COUNTIF(Config!$B$15:$B$19,E3031)&gt;0),1,0)+IF(OR(TRIM(K3031)="",COUNTIF(Config!$B$15:$B$19,K3031)&gt;0),1,0)+IF(OR(TRIM(P3031)="",COUNTIF(Config!$B$15:$B$19,P3031)&gt;0),1,0)+IF(OR(TRIM(R3031)="",COUNTIF(Config!$B$15:$B$19,R3031)&gt;0),1,0)</f>
        <v>0</v>
      </c>
      <c r="AA3031" s="1" cm="1">
        <f t="array" ref="AA3031">SUMPRODUCT(LEN(H3031)-LEN(SUBSTITUTE(H3031,{"0";"1";"2";"3";"4";"5";"6";"7";"8";"9"},"")))</f>
        <v>11</v>
      </c>
      <c r="AC3031" t="str">
        <f t="shared" si="331"/>
        <v>Invalid Email</v>
      </c>
      <c r="AD3031">
        <f t="shared" si="332"/>
        <v>0</v>
      </c>
      <c r="AE3031">
        <f t="shared" si="333"/>
        <v>1</v>
      </c>
      <c r="AF3031" t="str">
        <f t="shared" si="334"/>
        <v>No</v>
      </c>
      <c r="AG3031">
        <f t="shared" ca="1" si="335"/>
        <v>427</v>
      </c>
      <c r="AH3031" t="str">
        <f ca="1">IF(OR(V3031="",AG3031=""),"Yes",IF(AG3031&gt;Config!$B$41,"Yes","No"))</f>
        <v>Yes</v>
      </c>
    </row>
    <row r="3032" spans="1:34" x14ac:dyDescent="0.25">
      <c r="A3032" s="1" t="s">
        <v>21483</v>
      </c>
      <c r="B3032" s="1" t="s">
        <v>1085</v>
      </c>
      <c r="C3032" s="1" t="s">
        <v>296</v>
      </c>
      <c r="D3032" s="1" t="s">
        <v>8881</v>
      </c>
      <c r="E3032" s="1" t="s">
        <v>34518</v>
      </c>
      <c r="F3032" s="1" t="s">
        <v>21484</v>
      </c>
      <c r="G3032" t="str">
        <f t="shared" si="329"/>
        <v>Valid</v>
      </c>
      <c r="H3032" s="1" t="s">
        <v>21485</v>
      </c>
      <c r="I3032" t="str" cm="1">
        <f t="array" ref="I3032">IF(OR(TRIM(H3032)="",ISNUMBER(SEARCH("#",H3032)),AA3032&lt;Config!$B$8,SUMPRODUCT(--ISNUMBER(SEARCH({"a";"b";"c";"d";"e";"f";"g";"h";"i";"j";"k";"l";"m";"n";"o";"p";"q";"r";"s";"t";"u";"v";"w";"x";"y";"z"},H3032)))&gt;0),"Invalid","Valid")</f>
        <v>Valid</v>
      </c>
      <c r="J3032" s="1" t="s">
        <v>21486</v>
      </c>
      <c r="K3032" s="1" t="s">
        <v>250</v>
      </c>
      <c r="L3032" s="1" t="s">
        <v>102</v>
      </c>
      <c r="M3032" s="1" t="s">
        <v>462</v>
      </c>
      <c r="N3032" s="1" t="s">
        <v>51</v>
      </c>
      <c r="O3032" s="1" t="s">
        <v>149</v>
      </c>
      <c r="P3032" t="s">
        <v>87</v>
      </c>
      <c r="Q3032" s="1" t="s">
        <v>438</v>
      </c>
      <c r="R3032" s="1" t="s">
        <v>550</v>
      </c>
      <c r="S3032" s="1" t="s">
        <v>21487</v>
      </c>
      <c r="T3032" s="1" t="s">
        <v>21488</v>
      </c>
      <c r="U3032" s="1" t="s">
        <v>4090</v>
      </c>
      <c r="V3032" s="1" t="s">
        <v>4554</v>
      </c>
      <c r="W3032" s="1" t="s">
        <v>293</v>
      </c>
      <c r="X3032" t="str">
        <f t="shared" si="330"/>
        <v>Complete</v>
      </c>
      <c r="Y3032">
        <f>MAX(0,100-IF(G3032="Invalid",Config!$B$5,0)-IF(I3032="Invalid",Config!$B$6,0)-IF(X3032="Incomplete",Config!$B$7,0)-IF(AF3032="Yes",Config!$B$37,0))</f>
        <v>100</v>
      </c>
      <c r="Z3032" s="1">
        <f>IF(OR(TRIM(B3032)="",COUNTIF(Config!$B$15:$B$19,B3032)&gt;0),1,0)+IF(OR(TRIM(C3032)="",COUNTIF(Config!$B$15:$B$19,C3032)&gt;0),1,0)+IF(OR(TRIM(F3032)="",COUNTIF(Config!$B$15:$B$19,F3032)&gt;0),1,0)+IF(OR(TRIM(H3032)="",COUNTIF(Config!$B$15:$B$19,H3032)&gt;0),1,0)+IF(OR(TRIM(E3032)="",COUNTIF(Config!$B$15:$B$19,E3032)&gt;0),1,0)+IF(OR(TRIM(K3032)="",COUNTIF(Config!$B$15:$B$19,K3032)&gt;0),1,0)+IF(OR(TRIM(P3032)="",COUNTIF(Config!$B$15:$B$19,P3032)&gt;0),1,0)+IF(OR(TRIM(R3032)="",COUNTIF(Config!$B$15:$B$19,R3032)&gt;0),1,0)</f>
        <v>0</v>
      </c>
      <c r="AA3032" s="1" cm="1">
        <f t="array" ref="AA3032">SUMPRODUCT(LEN(H3032)-LEN(SUBSTITUTE(H3032,{"0";"1";"2";"3";"4";"5";"6";"7";"8";"9"},"")))</f>
        <v>10</v>
      </c>
      <c r="AC3032" t="str">
        <f t="shared" si="331"/>
        <v/>
      </c>
      <c r="AD3032">
        <f t="shared" si="332"/>
        <v>1</v>
      </c>
      <c r="AE3032">
        <f t="shared" si="333"/>
        <v>1</v>
      </c>
      <c r="AF3032" t="str">
        <f t="shared" si="334"/>
        <v>No</v>
      </c>
      <c r="AG3032">
        <f t="shared" ca="1" si="335"/>
        <v>630</v>
      </c>
      <c r="AH3032" t="str">
        <f ca="1">IF(OR(V3032="",AG3032=""),"Yes",IF(AG3032&gt;Config!$B$41,"Yes","No"))</f>
        <v>Yes</v>
      </c>
    </row>
    <row r="3033" spans="1:34" x14ac:dyDescent="0.25">
      <c r="A3033" s="1" t="s">
        <v>21489</v>
      </c>
      <c r="B3033" s="1" t="s">
        <v>690</v>
      </c>
      <c r="C3033" s="1" t="s">
        <v>828</v>
      </c>
      <c r="D3033" s="1" t="s">
        <v>2557</v>
      </c>
      <c r="E3033" s="1" t="s">
        <v>35270</v>
      </c>
      <c r="F3033" s="1" t="s">
        <v>16730</v>
      </c>
      <c r="G3033" t="str">
        <f t="shared" si="329"/>
        <v>Valid</v>
      </c>
      <c r="H3033" s="1" t="s">
        <v>21490</v>
      </c>
      <c r="I3033" t="str" cm="1">
        <f t="array" ref="I3033">IF(OR(TRIM(H3033)="",ISNUMBER(SEARCH("#",H3033)),AA3033&lt;Config!$B$8,SUMPRODUCT(--ISNUMBER(SEARCH({"a";"b";"c";"d";"e";"f";"g";"h";"i";"j";"k";"l";"m";"n";"o";"p";"q";"r";"s";"t";"u";"v";"w";"x";"y";"z"},H3033)))&gt;0),"Invalid","Valid")</f>
        <v>Valid</v>
      </c>
      <c r="J3033" s="1" t="s">
        <v>21491</v>
      </c>
      <c r="K3033" s="1" t="s">
        <v>83</v>
      </c>
      <c r="L3033" s="1" t="s">
        <v>265</v>
      </c>
      <c r="M3033" s="1" t="s">
        <v>85</v>
      </c>
      <c r="N3033" s="1" t="s">
        <v>33819</v>
      </c>
      <c r="O3033" s="1" t="s">
        <v>180</v>
      </c>
      <c r="P3033" t="s">
        <v>236</v>
      </c>
      <c r="Q3033" s="1" t="s">
        <v>237</v>
      </c>
      <c r="R3033" s="1" t="s">
        <v>253</v>
      </c>
      <c r="S3033" s="1" t="s">
        <v>10823</v>
      </c>
      <c r="T3033" s="1" t="s">
        <v>21492</v>
      </c>
      <c r="U3033" s="1" t="s">
        <v>9580</v>
      </c>
      <c r="V3033" s="1" t="s">
        <v>21493</v>
      </c>
      <c r="W3033" s="1" t="s">
        <v>60</v>
      </c>
      <c r="X3033" t="str">
        <f t="shared" si="330"/>
        <v>Complete</v>
      </c>
      <c r="Y3033">
        <f>MAX(0,100-IF(G3033="Invalid",Config!$B$5,0)-IF(I3033="Invalid",Config!$B$6,0)-IF(X3033="Incomplete",Config!$B$7,0)-IF(AF3033="Yes",Config!$B$37,0))</f>
        <v>75</v>
      </c>
      <c r="Z3033" s="1">
        <f>IF(OR(TRIM(B3033)="",COUNTIF(Config!$B$15:$B$19,B3033)&gt;0),1,0)+IF(OR(TRIM(C3033)="",COUNTIF(Config!$B$15:$B$19,C3033)&gt;0),1,0)+IF(OR(TRIM(F3033)="",COUNTIF(Config!$B$15:$B$19,F3033)&gt;0),1,0)+IF(OR(TRIM(H3033)="",COUNTIF(Config!$B$15:$B$19,H3033)&gt;0),1,0)+IF(OR(TRIM(E3033)="",COUNTIF(Config!$B$15:$B$19,E3033)&gt;0),1,0)+IF(OR(TRIM(K3033)="",COUNTIF(Config!$B$15:$B$19,K3033)&gt;0),1,0)+IF(OR(TRIM(P3033)="",COUNTIF(Config!$B$15:$B$19,P3033)&gt;0),1,0)+IF(OR(TRIM(R3033)="",COUNTIF(Config!$B$15:$B$19,R3033)&gt;0),1,0)</f>
        <v>0</v>
      </c>
      <c r="AA3033" s="1" cm="1">
        <f t="array" ref="AA3033">SUMPRODUCT(LEN(H3033)-LEN(SUBSTITUTE(H3033,{"0";"1";"2";"3";"4";"5";"6";"7";"8";"9"},"")))</f>
        <v>12</v>
      </c>
      <c r="AC3033" t="str">
        <f t="shared" si="331"/>
        <v>Potential Duplicate</v>
      </c>
      <c r="AD3033">
        <f t="shared" si="332"/>
        <v>2</v>
      </c>
      <c r="AE3033">
        <f t="shared" si="333"/>
        <v>1</v>
      </c>
      <c r="AF3033" t="str">
        <f t="shared" si="334"/>
        <v>Yes</v>
      </c>
      <c r="AG3033">
        <f t="shared" ca="1" si="335"/>
        <v>450</v>
      </c>
      <c r="AH3033" t="str">
        <f ca="1">IF(OR(V3033="",AG3033=""),"Yes",IF(AG3033&gt;Config!$B$41,"Yes","No"))</f>
        <v>Yes</v>
      </c>
    </row>
    <row r="3034" spans="1:34" x14ac:dyDescent="0.25">
      <c r="A3034" s="1" t="s">
        <v>21494</v>
      </c>
      <c r="B3034" s="1" t="s">
        <v>1175</v>
      </c>
      <c r="C3034" s="1" t="s">
        <v>296</v>
      </c>
      <c r="D3034" s="1" t="s">
        <v>11991</v>
      </c>
      <c r="E3034" s="1" t="s">
        <v>34039</v>
      </c>
      <c r="F3034" s="1" t="s">
        <v>21495</v>
      </c>
      <c r="G3034" t="str">
        <f t="shared" si="329"/>
        <v>Valid</v>
      </c>
      <c r="H3034" s="1" t="s">
        <v>21496</v>
      </c>
      <c r="I3034" t="str" cm="1">
        <f t="array" ref="I3034">IF(OR(TRIM(H3034)="",ISNUMBER(SEARCH("#",H3034)),AA3034&lt;Config!$B$8,SUMPRODUCT(--ISNUMBER(SEARCH({"a";"b";"c";"d";"e";"f";"g";"h";"i";"j";"k";"l";"m";"n";"o";"p";"q";"r";"s";"t";"u";"v";"w";"x";"y";"z"},H3034)))&gt;0),"Invalid","Valid")</f>
        <v>Valid</v>
      </c>
      <c r="J3034" s="1" t="s">
        <v>131</v>
      </c>
      <c r="K3034" s="1" t="s">
        <v>83</v>
      </c>
      <c r="L3034" s="1" t="s">
        <v>102</v>
      </c>
      <c r="M3034" s="1" t="s">
        <v>33825</v>
      </c>
      <c r="N3034" s="1" t="s">
        <v>148</v>
      </c>
      <c r="O3034" s="1" t="s">
        <v>180</v>
      </c>
      <c r="P3034" t="s">
        <v>53</v>
      </c>
      <c r="Q3034" s="1" t="s">
        <v>55</v>
      </c>
      <c r="R3034" s="1" t="s">
        <v>288</v>
      </c>
      <c r="S3034" s="1" t="s">
        <v>21497</v>
      </c>
      <c r="T3034" s="1" t="s">
        <v>21498</v>
      </c>
      <c r="U3034" s="1" t="s">
        <v>6880</v>
      </c>
      <c r="V3034" s="1" t="s">
        <v>140</v>
      </c>
      <c r="W3034" s="1" t="s">
        <v>202</v>
      </c>
      <c r="X3034" t="str">
        <f t="shared" si="330"/>
        <v>Complete</v>
      </c>
      <c r="Y3034">
        <f>MAX(0,100-IF(G3034="Invalid",Config!$B$5,0)-IF(I3034="Invalid",Config!$B$6,0)-IF(X3034="Incomplete",Config!$B$7,0)-IF(AF3034="Yes",Config!$B$37,0))</f>
        <v>100</v>
      </c>
      <c r="Z3034" s="1">
        <f>IF(OR(TRIM(B3034)="",COUNTIF(Config!$B$15:$B$19,B3034)&gt;0),1,0)+IF(OR(TRIM(C3034)="",COUNTIF(Config!$B$15:$B$19,C3034)&gt;0),1,0)+IF(OR(TRIM(F3034)="",COUNTIF(Config!$B$15:$B$19,F3034)&gt;0),1,0)+IF(OR(TRIM(H3034)="",COUNTIF(Config!$B$15:$B$19,H3034)&gt;0),1,0)+IF(OR(TRIM(E3034)="",COUNTIF(Config!$B$15:$B$19,E3034)&gt;0),1,0)+IF(OR(TRIM(K3034)="",COUNTIF(Config!$B$15:$B$19,K3034)&gt;0),1,0)+IF(OR(TRIM(P3034)="",COUNTIF(Config!$B$15:$B$19,P3034)&gt;0),1,0)+IF(OR(TRIM(R3034)="",COUNTIF(Config!$B$15:$B$19,R3034)&gt;0),1,0)</f>
        <v>0</v>
      </c>
      <c r="AA3034" s="1" cm="1">
        <f t="array" ref="AA3034">SUMPRODUCT(LEN(H3034)-LEN(SUBSTITUTE(H3034,{"0";"1";"2";"3";"4";"5";"6";"7";"8";"9"},"")))</f>
        <v>12</v>
      </c>
      <c r="AC3034" t="str">
        <f t="shared" si="331"/>
        <v/>
      </c>
      <c r="AD3034">
        <f t="shared" si="332"/>
        <v>1</v>
      </c>
      <c r="AE3034">
        <f t="shared" si="333"/>
        <v>1</v>
      </c>
      <c r="AF3034" t="str">
        <f t="shared" si="334"/>
        <v>No</v>
      </c>
      <c r="AG3034">
        <f t="shared" ca="1" si="335"/>
        <v>37</v>
      </c>
      <c r="AH3034" t="str">
        <f ca="1">IF(OR(V3034="",AG3034=""),"Yes",IF(AG3034&gt;Config!$B$41,"Yes","No"))</f>
        <v>No</v>
      </c>
    </row>
    <row r="3035" spans="1:34" x14ac:dyDescent="0.25">
      <c r="A3035" s="1" t="s">
        <v>21499</v>
      </c>
      <c r="B3035" s="1" t="s">
        <v>386</v>
      </c>
      <c r="C3035" s="1" t="s">
        <v>33938</v>
      </c>
      <c r="D3035" s="1" t="s">
        <v>35271</v>
      </c>
      <c r="E3035" s="1" t="s">
        <v>33824</v>
      </c>
      <c r="F3035" s="1" t="s">
        <v>21500</v>
      </c>
      <c r="G3035" t="str">
        <f t="shared" si="329"/>
        <v>Valid</v>
      </c>
      <c r="H3035" s="1" t="s">
        <v>21501</v>
      </c>
      <c r="I3035" t="str" cm="1">
        <f t="array" ref="I3035">IF(OR(TRIM(H3035)="",ISNUMBER(SEARCH("#",H3035)),AA3035&lt;Config!$B$8,SUMPRODUCT(--ISNUMBER(SEARCH({"a";"b";"c";"d";"e";"f";"g";"h";"i";"j";"k";"l";"m";"n";"o";"p";"q";"r";"s";"t";"u";"v";"w";"x";"y";"z"},H3035)))&gt;0),"Invalid","Valid")</f>
        <v>Valid</v>
      </c>
      <c r="J3035" s="1" t="s">
        <v>21502</v>
      </c>
      <c r="K3035" s="1" t="s">
        <v>264</v>
      </c>
      <c r="L3035" s="1" t="s">
        <v>84</v>
      </c>
      <c r="M3035" s="1" t="s">
        <v>251</v>
      </c>
      <c r="N3035" s="1" t="s">
        <v>86</v>
      </c>
      <c r="O3035" s="1" t="s">
        <v>32</v>
      </c>
      <c r="P3035" t="s">
        <v>328</v>
      </c>
      <c r="Q3035" s="1" t="s">
        <v>1046</v>
      </c>
      <c r="R3035" s="1" t="s">
        <v>614</v>
      </c>
      <c r="S3035" s="1" t="s">
        <v>21503</v>
      </c>
      <c r="T3035" s="1" t="s">
        <v>21504</v>
      </c>
      <c r="U3035" s="1" t="s">
        <v>5193</v>
      </c>
      <c r="V3035" s="1" t="s">
        <v>140</v>
      </c>
      <c r="W3035" s="1" t="s">
        <v>40</v>
      </c>
      <c r="X3035" t="str">
        <f t="shared" si="330"/>
        <v>Complete</v>
      </c>
      <c r="Y3035">
        <f>MAX(0,100-IF(G3035="Invalid",Config!$B$5,0)-IF(I3035="Invalid",Config!$B$6,0)-IF(X3035="Incomplete",Config!$B$7,0)-IF(AF3035="Yes",Config!$B$37,0))</f>
        <v>100</v>
      </c>
      <c r="Z3035" s="1">
        <f>IF(OR(TRIM(B3035)="",COUNTIF(Config!$B$15:$B$19,B3035)&gt;0),1,0)+IF(OR(TRIM(C3035)="",COUNTIF(Config!$B$15:$B$19,C3035)&gt;0),1,0)+IF(OR(TRIM(F3035)="",COUNTIF(Config!$B$15:$B$19,F3035)&gt;0),1,0)+IF(OR(TRIM(H3035)="",COUNTIF(Config!$B$15:$B$19,H3035)&gt;0),1,0)+IF(OR(TRIM(E3035)="",COUNTIF(Config!$B$15:$B$19,E3035)&gt;0),1,0)+IF(OR(TRIM(K3035)="",COUNTIF(Config!$B$15:$B$19,K3035)&gt;0),1,0)+IF(OR(TRIM(P3035)="",COUNTIF(Config!$B$15:$B$19,P3035)&gt;0),1,0)+IF(OR(TRIM(R3035)="",COUNTIF(Config!$B$15:$B$19,R3035)&gt;0),1,0)</f>
        <v>0</v>
      </c>
      <c r="AA3035" s="1" cm="1">
        <f t="array" ref="AA3035">SUMPRODUCT(LEN(H3035)-LEN(SUBSTITUTE(H3035,{"0";"1";"2";"3";"4";"5";"6";"7";"8";"9"},"")))</f>
        <v>11</v>
      </c>
      <c r="AC3035" t="str">
        <f t="shared" si="331"/>
        <v/>
      </c>
      <c r="AD3035">
        <f t="shared" si="332"/>
        <v>1</v>
      </c>
      <c r="AE3035">
        <f t="shared" si="333"/>
        <v>1</v>
      </c>
      <c r="AF3035" t="str">
        <f t="shared" si="334"/>
        <v>No</v>
      </c>
      <c r="AG3035">
        <f t="shared" ca="1" si="335"/>
        <v>37</v>
      </c>
      <c r="AH3035" t="str">
        <f ca="1">IF(OR(V3035="",AG3035=""),"Yes",IF(AG3035&gt;Config!$B$41,"Yes","No"))</f>
        <v>No</v>
      </c>
    </row>
    <row r="3036" spans="1:34" x14ac:dyDescent="0.25">
      <c r="A3036" s="1" t="s">
        <v>21505</v>
      </c>
      <c r="B3036" s="1" t="s">
        <v>1858</v>
      </c>
      <c r="C3036" s="1" t="s">
        <v>245</v>
      </c>
      <c r="D3036" s="1" t="s">
        <v>21506</v>
      </c>
      <c r="E3036" s="1" t="s">
        <v>34584</v>
      </c>
      <c r="F3036" s="1" t="s">
        <v>21507</v>
      </c>
      <c r="G3036" t="str">
        <f t="shared" si="329"/>
        <v>Valid</v>
      </c>
      <c r="H3036" s="1" t="s">
        <v>21508</v>
      </c>
      <c r="I3036" t="str" cm="1">
        <f t="array" ref="I3036">IF(OR(TRIM(H3036)="",ISNUMBER(SEARCH("#",H3036)),AA3036&lt;Config!$B$8,SUMPRODUCT(--ISNUMBER(SEARCH({"a";"b";"c";"d";"e";"f";"g";"h";"i";"j";"k";"l";"m";"n";"o";"p";"q";"r";"s";"t";"u";"v";"w";"x";"y";"z"},H3036)))&gt;0),"Invalid","Valid")</f>
        <v>Valid</v>
      </c>
      <c r="J3036" s="1" t="s">
        <v>21509</v>
      </c>
      <c r="K3036" s="1" t="s">
        <v>66</v>
      </c>
      <c r="L3036" s="1" t="s">
        <v>67</v>
      </c>
      <c r="M3036" s="1" t="s">
        <v>50</v>
      </c>
      <c r="N3036" s="1" t="s">
        <v>31</v>
      </c>
      <c r="O3036" s="1" t="s">
        <v>266</v>
      </c>
      <c r="P3036" t="s">
        <v>236</v>
      </c>
      <c r="Q3036" s="1" t="s">
        <v>238</v>
      </c>
      <c r="R3036" s="1" t="s">
        <v>254</v>
      </c>
      <c r="S3036" s="1" t="s">
        <v>21510</v>
      </c>
      <c r="T3036" s="1" t="s">
        <v>21511</v>
      </c>
      <c r="U3036" s="1" t="s">
        <v>3302</v>
      </c>
      <c r="V3036" s="1" t="s">
        <v>140</v>
      </c>
      <c r="W3036" s="1" t="s">
        <v>186</v>
      </c>
      <c r="X3036" t="str">
        <f t="shared" si="330"/>
        <v>Complete</v>
      </c>
      <c r="Y3036">
        <f>MAX(0,100-IF(G3036="Invalid",Config!$B$5,0)-IF(I3036="Invalid",Config!$B$6,0)-IF(X3036="Incomplete",Config!$B$7,0)-IF(AF3036="Yes",Config!$B$37,0))</f>
        <v>100</v>
      </c>
      <c r="Z3036" s="1">
        <f>IF(OR(TRIM(B3036)="",COUNTIF(Config!$B$15:$B$19,B3036)&gt;0),1,0)+IF(OR(TRIM(C3036)="",COUNTIF(Config!$B$15:$B$19,C3036)&gt;0),1,0)+IF(OR(TRIM(F3036)="",COUNTIF(Config!$B$15:$B$19,F3036)&gt;0),1,0)+IF(OR(TRIM(H3036)="",COUNTIF(Config!$B$15:$B$19,H3036)&gt;0),1,0)+IF(OR(TRIM(E3036)="",COUNTIF(Config!$B$15:$B$19,E3036)&gt;0),1,0)+IF(OR(TRIM(K3036)="",COUNTIF(Config!$B$15:$B$19,K3036)&gt;0),1,0)+IF(OR(TRIM(P3036)="",COUNTIF(Config!$B$15:$B$19,P3036)&gt;0),1,0)+IF(OR(TRIM(R3036)="",COUNTIF(Config!$B$15:$B$19,R3036)&gt;0),1,0)</f>
        <v>0</v>
      </c>
      <c r="AA3036" s="1" cm="1">
        <f t="array" ref="AA3036">SUMPRODUCT(LEN(H3036)-LEN(SUBSTITUTE(H3036,{"0";"1";"2";"3";"4";"5";"6";"7";"8";"9"},"")))</f>
        <v>10</v>
      </c>
      <c r="AC3036" t="str">
        <f t="shared" si="331"/>
        <v/>
      </c>
      <c r="AD3036">
        <f t="shared" si="332"/>
        <v>1</v>
      </c>
      <c r="AE3036">
        <f t="shared" si="333"/>
        <v>1</v>
      </c>
      <c r="AF3036" t="str">
        <f t="shared" si="334"/>
        <v>No</v>
      </c>
      <c r="AG3036">
        <f t="shared" ca="1" si="335"/>
        <v>37</v>
      </c>
      <c r="AH3036" t="str">
        <f ca="1">IF(OR(V3036="",AG3036=""),"Yes",IF(AG3036&gt;Config!$B$41,"Yes","No"))</f>
        <v>No</v>
      </c>
    </row>
    <row r="3037" spans="1:34" x14ac:dyDescent="0.25">
      <c r="A3037" s="1" t="s">
        <v>21512</v>
      </c>
      <c r="B3037" s="1" t="s">
        <v>1293</v>
      </c>
      <c r="C3037" s="1" t="s">
        <v>23</v>
      </c>
      <c r="D3037" s="1" t="s">
        <v>21513</v>
      </c>
      <c r="E3037" s="1" t="s">
        <v>477</v>
      </c>
      <c r="F3037" s="1" t="s">
        <v>21514</v>
      </c>
      <c r="G3037" t="str">
        <f t="shared" si="329"/>
        <v>Valid</v>
      </c>
      <c r="H3037" s="1" t="s">
        <v>21515</v>
      </c>
      <c r="I3037" t="str" cm="1">
        <f t="array" ref="I3037">IF(OR(TRIM(H3037)="",ISNUMBER(SEARCH("#",H3037)),AA3037&lt;Config!$B$8,SUMPRODUCT(--ISNUMBER(SEARCH({"a";"b";"c";"d";"e";"f";"g";"h";"i";"j";"k";"l";"m";"n";"o";"p";"q";"r";"s";"t";"u";"v";"w";"x";"y";"z"},H3037)))&gt;0),"Invalid","Valid")</f>
        <v>Valid</v>
      </c>
      <c r="J3037" s="1" t="s">
        <v>21516</v>
      </c>
      <c r="K3037" s="1" t="s">
        <v>722</v>
      </c>
      <c r="L3037" s="1" t="s">
        <v>134</v>
      </c>
      <c r="M3037" s="1" t="s">
        <v>517</v>
      </c>
      <c r="N3037" s="1" t="s">
        <v>51</v>
      </c>
      <c r="O3037" s="1" t="s">
        <v>69</v>
      </c>
      <c r="P3037" t="s">
        <v>87</v>
      </c>
      <c r="Q3037" s="1" t="s">
        <v>166</v>
      </c>
      <c r="R3037" s="1" t="s">
        <v>379</v>
      </c>
      <c r="S3037" s="1" t="s">
        <v>21517</v>
      </c>
      <c r="T3037" s="1" t="s">
        <v>21518</v>
      </c>
      <c r="U3037" s="1" t="s">
        <v>915</v>
      </c>
      <c r="V3037" s="1" t="s">
        <v>4405</v>
      </c>
      <c r="W3037" s="1" t="s">
        <v>75</v>
      </c>
      <c r="X3037" t="str">
        <f t="shared" si="330"/>
        <v>Complete</v>
      </c>
      <c r="Y3037">
        <f>MAX(0,100-IF(G3037="Invalid",Config!$B$5,0)-IF(I3037="Invalid",Config!$B$6,0)-IF(X3037="Incomplete",Config!$B$7,0)-IF(AF3037="Yes",Config!$B$37,0))</f>
        <v>100</v>
      </c>
      <c r="Z3037" s="1">
        <f>IF(OR(TRIM(B3037)="",COUNTIF(Config!$B$15:$B$19,B3037)&gt;0),1,0)+IF(OR(TRIM(C3037)="",COUNTIF(Config!$B$15:$B$19,C3037)&gt;0),1,0)+IF(OR(TRIM(F3037)="",COUNTIF(Config!$B$15:$B$19,F3037)&gt;0),1,0)+IF(OR(TRIM(H3037)="",COUNTIF(Config!$B$15:$B$19,H3037)&gt;0),1,0)+IF(OR(TRIM(E3037)="",COUNTIF(Config!$B$15:$B$19,E3037)&gt;0),1,0)+IF(OR(TRIM(K3037)="",COUNTIF(Config!$B$15:$B$19,K3037)&gt;0),1,0)+IF(OR(TRIM(P3037)="",COUNTIF(Config!$B$15:$B$19,P3037)&gt;0),1,0)+IF(OR(TRIM(R3037)="",COUNTIF(Config!$B$15:$B$19,R3037)&gt;0),1,0)</f>
        <v>0</v>
      </c>
      <c r="AA3037" s="1" cm="1">
        <f t="array" ref="AA3037">SUMPRODUCT(LEN(H3037)-LEN(SUBSTITUTE(H3037,{"0";"1";"2";"3";"4";"5";"6";"7";"8";"9"},"")))</f>
        <v>11</v>
      </c>
      <c r="AC3037" t="str">
        <f t="shared" si="331"/>
        <v/>
      </c>
      <c r="AD3037">
        <f t="shared" si="332"/>
        <v>1</v>
      </c>
      <c r="AE3037">
        <f t="shared" si="333"/>
        <v>1</v>
      </c>
      <c r="AF3037" t="str">
        <f t="shared" si="334"/>
        <v>No</v>
      </c>
      <c r="AG3037">
        <f t="shared" ca="1" si="335"/>
        <v>234</v>
      </c>
      <c r="AH3037" t="str">
        <f ca="1">IF(OR(V3037="",AG3037=""),"Yes",IF(AG3037&gt;Config!$B$41,"Yes","No"))</f>
        <v>No</v>
      </c>
    </row>
    <row r="3038" spans="1:34" x14ac:dyDescent="0.25">
      <c r="A3038" s="1" t="s">
        <v>21519</v>
      </c>
      <c r="B3038" s="1" t="s">
        <v>456</v>
      </c>
      <c r="C3038" s="1" t="s">
        <v>1400</v>
      </c>
      <c r="D3038" s="1" t="s">
        <v>21520</v>
      </c>
      <c r="E3038" s="1" t="s">
        <v>35272</v>
      </c>
      <c r="F3038" s="1" t="s">
        <v>21521</v>
      </c>
      <c r="G3038" t="str">
        <f t="shared" si="329"/>
        <v>Valid</v>
      </c>
      <c r="H3038" s="1" t="s">
        <v>21522</v>
      </c>
      <c r="I3038" t="str" cm="1">
        <f t="array" ref="I3038">IF(OR(TRIM(H3038)="",ISNUMBER(SEARCH("#",H3038)),AA3038&lt;Config!$B$8,SUMPRODUCT(--ISNUMBER(SEARCH({"a";"b";"c";"d";"e";"f";"g";"h";"i";"j";"k";"l";"m";"n";"o";"p";"q";"r";"s";"t";"u";"v";"w";"x";"y";"z"},H3038)))&gt;0),"Invalid","Valid")</f>
        <v>Valid</v>
      </c>
      <c r="J3038" s="1" t="s">
        <v>21523</v>
      </c>
      <c r="K3038" s="1" t="s">
        <v>28</v>
      </c>
      <c r="L3038" s="1" t="s">
        <v>134</v>
      </c>
      <c r="M3038" s="1" t="s">
        <v>517</v>
      </c>
      <c r="N3038" s="1" t="s">
        <v>31</v>
      </c>
      <c r="O3038" s="1" t="s">
        <v>52</v>
      </c>
      <c r="P3038" t="s">
        <v>104</v>
      </c>
      <c r="Q3038" s="1" t="s">
        <v>732</v>
      </c>
      <c r="R3038" s="1" t="s">
        <v>922</v>
      </c>
      <c r="S3038" s="1" t="s">
        <v>21524</v>
      </c>
      <c r="T3038" s="1" t="s">
        <v>21525</v>
      </c>
      <c r="U3038" s="1" t="s">
        <v>3263</v>
      </c>
      <c r="V3038" s="1" t="s">
        <v>140</v>
      </c>
      <c r="W3038" s="1" t="s">
        <v>202</v>
      </c>
      <c r="X3038" t="str">
        <f t="shared" si="330"/>
        <v>Complete</v>
      </c>
      <c r="Y3038">
        <f>MAX(0,100-IF(G3038="Invalid",Config!$B$5,0)-IF(I3038="Invalid",Config!$B$6,0)-IF(X3038="Incomplete",Config!$B$7,0)-IF(AF3038="Yes",Config!$B$37,0))</f>
        <v>100</v>
      </c>
      <c r="Z3038" s="1">
        <f>IF(OR(TRIM(B3038)="",COUNTIF(Config!$B$15:$B$19,B3038)&gt;0),1,0)+IF(OR(TRIM(C3038)="",COUNTIF(Config!$B$15:$B$19,C3038)&gt;0),1,0)+IF(OR(TRIM(F3038)="",COUNTIF(Config!$B$15:$B$19,F3038)&gt;0),1,0)+IF(OR(TRIM(H3038)="",COUNTIF(Config!$B$15:$B$19,H3038)&gt;0),1,0)+IF(OR(TRIM(E3038)="",COUNTIF(Config!$B$15:$B$19,E3038)&gt;0),1,0)+IF(OR(TRIM(K3038)="",COUNTIF(Config!$B$15:$B$19,K3038)&gt;0),1,0)+IF(OR(TRIM(P3038)="",COUNTIF(Config!$B$15:$B$19,P3038)&gt;0),1,0)+IF(OR(TRIM(R3038)="",COUNTIF(Config!$B$15:$B$19,R3038)&gt;0),1,0)</f>
        <v>0</v>
      </c>
      <c r="AA3038" s="1" cm="1">
        <f t="array" ref="AA3038">SUMPRODUCT(LEN(H3038)-LEN(SUBSTITUTE(H3038,{"0";"1";"2";"3";"4";"5";"6";"7";"8";"9"},"")))</f>
        <v>11</v>
      </c>
      <c r="AC3038" t="str">
        <f t="shared" si="331"/>
        <v/>
      </c>
      <c r="AD3038">
        <f t="shared" si="332"/>
        <v>1</v>
      </c>
      <c r="AE3038">
        <f t="shared" si="333"/>
        <v>1</v>
      </c>
      <c r="AF3038" t="str">
        <f t="shared" si="334"/>
        <v>No</v>
      </c>
      <c r="AG3038">
        <f t="shared" ca="1" si="335"/>
        <v>37</v>
      </c>
      <c r="AH3038" t="str">
        <f ca="1">IF(OR(V3038="",AG3038=""),"Yes",IF(AG3038&gt;Config!$B$41,"Yes","No"))</f>
        <v>No</v>
      </c>
    </row>
    <row r="3039" spans="1:34" x14ac:dyDescent="0.25">
      <c r="A3039" s="1" t="s">
        <v>21526</v>
      </c>
      <c r="B3039" s="1" t="s">
        <v>880</v>
      </c>
      <c r="C3039" s="1" t="s">
        <v>748</v>
      </c>
      <c r="D3039" s="1" t="s">
        <v>21527</v>
      </c>
      <c r="E3039" s="1" t="s">
        <v>477</v>
      </c>
      <c r="F3039" s="1" t="s">
        <v>21528</v>
      </c>
      <c r="G3039" t="str">
        <f t="shared" si="329"/>
        <v>Valid</v>
      </c>
      <c r="H3039" s="1" t="s">
        <v>21529</v>
      </c>
      <c r="I3039" t="str" cm="1">
        <f t="array" ref="I3039">IF(OR(TRIM(H3039)="",ISNUMBER(SEARCH("#",H3039)),AA3039&lt;Config!$B$8,SUMPRODUCT(--ISNUMBER(SEARCH({"a";"b";"c";"d";"e";"f";"g";"h";"i";"j";"k";"l";"m";"n";"o";"p";"q";"r";"s";"t";"u";"v";"w";"x";"y";"z"},H3039)))&gt;0),"Invalid","Valid")</f>
        <v>Valid</v>
      </c>
      <c r="J3039" s="1" t="s">
        <v>21530</v>
      </c>
      <c r="K3039" s="1" t="s">
        <v>287</v>
      </c>
      <c r="L3039" s="1" t="s">
        <v>102</v>
      </c>
      <c r="M3039" s="1" t="s">
        <v>50</v>
      </c>
      <c r="N3039" s="1" t="s">
        <v>224</v>
      </c>
      <c r="O3039" s="1" t="s">
        <v>69</v>
      </c>
      <c r="P3039" t="s">
        <v>53</v>
      </c>
      <c r="Q3039" s="1" t="s">
        <v>54</v>
      </c>
      <c r="R3039" s="1" t="s">
        <v>197</v>
      </c>
      <c r="S3039" s="1" t="s">
        <v>21531</v>
      </c>
      <c r="T3039" s="1" t="s">
        <v>21532</v>
      </c>
      <c r="U3039" s="1" t="s">
        <v>21533</v>
      </c>
      <c r="V3039" s="1" t="s">
        <v>2354</v>
      </c>
      <c r="W3039" s="1" t="s">
        <v>202</v>
      </c>
      <c r="X3039" t="str">
        <f t="shared" si="330"/>
        <v>Complete</v>
      </c>
      <c r="Y3039">
        <f>MAX(0,100-IF(G3039="Invalid",Config!$B$5,0)-IF(I3039="Invalid",Config!$B$6,0)-IF(X3039="Incomplete",Config!$B$7,0)-IF(AF3039="Yes",Config!$B$37,0))</f>
        <v>100</v>
      </c>
      <c r="Z3039" s="1">
        <f>IF(OR(TRIM(B3039)="",COUNTIF(Config!$B$15:$B$19,B3039)&gt;0),1,0)+IF(OR(TRIM(C3039)="",COUNTIF(Config!$B$15:$B$19,C3039)&gt;0),1,0)+IF(OR(TRIM(F3039)="",COUNTIF(Config!$B$15:$B$19,F3039)&gt;0),1,0)+IF(OR(TRIM(H3039)="",COUNTIF(Config!$B$15:$B$19,H3039)&gt;0),1,0)+IF(OR(TRIM(E3039)="",COUNTIF(Config!$B$15:$B$19,E3039)&gt;0),1,0)+IF(OR(TRIM(K3039)="",COUNTIF(Config!$B$15:$B$19,K3039)&gt;0),1,0)+IF(OR(TRIM(P3039)="",COUNTIF(Config!$B$15:$B$19,P3039)&gt;0),1,0)+IF(OR(TRIM(R3039)="",COUNTIF(Config!$B$15:$B$19,R3039)&gt;0),1,0)</f>
        <v>0</v>
      </c>
      <c r="AA3039" s="1" cm="1">
        <f t="array" ref="AA3039">SUMPRODUCT(LEN(H3039)-LEN(SUBSTITUTE(H3039,{"0";"1";"2";"3";"4";"5";"6";"7";"8";"9"},"")))</f>
        <v>10</v>
      </c>
      <c r="AC3039" t="str">
        <f t="shared" si="331"/>
        <v/>
      </c>
      <c r="AD3039">
        <f t="shared" si="332"/>
        <v>1</v>
      </c>
      <c r="AE3039">
        <f t="shared" si="333"/>
        <v>1</v>
      </c>
      <c r="AF3039" t="str">
        <f t="shared" si="334"/>
        <v>No</v>
      </c>
      <c r="AG3039">
        <f t="shared" ca="1" si="335"/>
        <v>697</v>
      </c>
      <c r="AH3039" t="str">
        <f ca="1">IF(OR(V3039="",AG3039=""),"Yes",IF(AG3039&gt;Config!$B$41,"Yes","No"))</f>
        <v>Yes</v>
      </c>
    </row>
    <row r="3040" spans="1:34" x14ac:dyDescent="0.25">
      <c r="A3040" s="1" t="s">
        <v>21534</v>
      </c>
      <c r="B3040" s="1" t="s">
        <v>2085</v>
      </c>
      <c r="C3040" s="1" t="s">
        <v>679</v>
      </c>
      <c r="D3040" s="1" t="s">
        <v>11475</v>
      </c>
      <c r="E3040" s="1" t="s">
        <v>35273</v>
      </c>
      <c r="F3040" s="1" t="s">
        <v>21535</v>
      </c>
      <c r="G3040" t="str">
        <f t="shared" si="329"/>
        <v>Valid</v>
      </c>
      <c r="H3040" s="1" t="s">
        <v>884</v>
      </c>
      <c r="I3040" t="str" cm="1">
        <f t="array" ref="I3040">IF(OR(TRIM(H3040)="",ISNUMBER(SEARCH("#",H3040)),AA3040&lt;Config!$B$8,SUMPRODUCT(--ISNUMBER(SEARCH({"a";"b";"c";"d";"e";"f";"g";"h";"i";"j";"k";"l";"m";"n";"o";"p";"q";"r";"s";"t";"u";"v";"w";"x";"y";"z"},H3040)))&gt;0),"Invalid","Valid")</f>
        <v>Invalid</v>
      </c>
      <c r="J3040" s="1" t="s">
        <v>21536</v>
      </c>
      <c r="K3040" s="1" t="s">
        <v>1001</v>
      </c>
      <c r="L3040" s="1" t="s">
        <v>67</v>
      </c>
      <c r="M3040" s="1" t="s">
        <v>462</v>
      </c>
      <c r="N3040" s="1" t="s">
        <v>148</v>
      </c>
      <c r="O3040" s="1" t="s">
        <v>266</v>
      </c>
      <c r="P3040" t="s">
        <v>104</v>
      </c>
      <c r="Q3040" s="1" t="s">
        <v>105</v>
      </c>
      <c r="R3040" s="1" t="s">
        <v>105</v>
      </c>
      <c r="S3040" s="1" t="s">
        <v>21537</v>
      </c>
      <c r="T3040" s="1" t="s">
        <v>21538</v>
      </c>
      <c r="U3040" s="1" t="s">
        <v>12916</v>
      </c>
      <c r="V3040" s="1" t="s">
        <v>2495</v>
      </c>
      <c r="W3040" s="1" t="s">
        <v>202</v>
      </c>
      <c r="X3040" t="str">
        <f t="shared" si="330"/>
        <v>Complete</v>
      </c>
      <c r="Y3040">
        <f>MAX(0,100-IF(G3040="Invalid",Config!$B$5,0)-IF(I3040="Invalid",Config!$B$6,0)-IF(X3040="Incomplete",Config!$B$7,0)-IF(AF3040="Yes",Config!$B$37,0))</f>
        <v>80</v>
      </c>
      <c r="Z3040" s="1">
        <f>IF(OR(TRIM(B3040)="",COUNTIF(Config!$B$15:$B$19,B3040)&gt;0),1,0)+IF(OR(TRIM(C3040)="",COUNTIF(Config!$B$15:$B$19,C3040)&gt;0),1,0)+IF(OR(TRIM(F3040)="",COUNTIF(Config!$B$15:$B$19,F3040)&gt;0),1,0)+IF(OR(TRIM(H3040)="",COUNTIF(Config!$B$15:$B$19,H3040)&gt;0),1,0)+IF(OR(TRIM(E3040)="",COUNTIF(Config!$B$15:$B$19,E3040)&gt;0),1,0)+IF(OR(TRIM(K3040)="",COUNTIF(Config!$B$15:$B$19,K3040)&gt;0),1,0)+IF(OR(TRIM(P3040)="",COUNTIF(Config!$B$15:$B$19,P3040)&gt;0),1,0)+IF(OR(TRIM(R3040)="",COUNTIF(Config!$B$15:$B$19,R3040)&gt;0),1,0)</f>
        <v>0</v>
      </c>
      <c r="AA3040" s="1" cm="1">
        <f t="array" ref="AA3040">SUMPRODUCT(LEN(H3040)-LEN(SUBSTITUTE(H3040,{"0";"1";"2";"3";"4";"5";"6";"7";"8";"9"},"")))</f>
        <v>3</v>
      </c>
      <c r="AC3040" t="str">
        <f t="shared" si="331"/>
        <v>Invalid Phone</v>
      </c>
      <c r="AD3040">
        <f t="shared" si="332"/>
        <v>1</v>
      </c>
      <c r="AE3040">
        <f t="shared" si="333"/>
        <v>0</v>
      </c>
      <c r="AF3040" t="str">
        <f t="shared" si="334"/>
        <v>No</v>
      </c>
      <c r="AG3040">
        <f t="shared" ca="1" si="335"/>
        <v>462</v>
      </c>
      <c r="AH3040" t="str">
        <f ca="1">IF(OR(V3040="",AG3040=""),"Yes",IF(AG3040&gt;Config!$B$41,"Yes","No"))</f>
        <v>Yes</v>
      </c>
    </row>
    <row r="3041" spans="1:34" x14ac:dyDescent="0.25">
      <c r="A3041" s="1" t="s">
        <v>21539</v>
      </c>
      <c r="B3041" s="1" t="s">
        <v>851</v>
      </c>
      <c r="C3041" s="1" t="s">
        <v>245</v>
      </c>
      <c r="D3041" s="1" t="s">
        <v>21540</v>
      </c>
      <c r="E3041" s="1" t="s">
        <v>35274</v>
      </c>
      <c r="F3041" s="1" t="s">
        <v>21541</v>
      </c>
      <c r="G3041" t="str">
        <f t="shared" si="329"/>
        <v>Valid</v>
      </c>
      <c r="H3041" s="1" t="s">
        <v>21542</v>
      </c>
      <c r="I3041" t="str" cm="1">
        <f t="array" ref="I3041">IF(OR(TRIM(H3041)="",ISNUMBER(SEARCH("#",H3041)),AA3041&lt;Config!$B$8,SUMPRODUCT(--ISNUMBER(SEARCH({"a";"b";"c";"d";"e";"f";"g";"h";"i";"j";"k";"l";"m";"n";"o";"p";"q";"r";"s";"t";"u";"v";"w";"x";"y";"z"},H3041)))&gt;0),"Invalid","Valid")</f>
        <v>Valid</v>
      </c>
      <c r="J3041" s="1" t="s">
        <v>21543</v>
      </c>
      <c r="K3041" s="1" t="s">
        <v>83</v>
      </c>
      <c r="L3041" s="1" t="s">
        <v>102</v>
      </c>
      <c r="M3041" s="1" t="s">
        <v>517</v>
      </c>
      <c r="N3041" s="1" t="s">
        <v>51</v>
      </c>
      <c r="O3041" s="1" t="s">
        <v>149</v>
      </c>
      <c r="P3041" t="s">
        <v>104</v>
      </c>
      <c r="Q3041" s="1" t="s">
        <v>105</v>
      </c>
      <c r="R3041" s="1" t="s">
        <v>105</v>
      </c>
      <c r="S3041" s="1" t="s">
        <v>21544</v>
      </c>
      <c r="T3041" s="1" t="s">
        <v>21545</v>
      </c>
      <c r="U3041" s="1" t="s">
        <v>453</v>
      </c>
      <c r="V3041" s="1" t="s">
        <v>1093</v>
      </c>
      <c r="W3041" s="1" t="s">
        <v>40</v>
      </c>
      <c r="X3041" t="str">
        <f t="shared" si="330"/>
        <v>Complete</v>
      </c>
      <c r="Y3041">
        <f>MAX(0,100-IF(G3041="Invalid",Config!$B$5,0)-IF(I3041="Invalid",Config!$B$6,0)-IF(X3041="Incomplete",Config!$B$7,0)-IF(AF3041="Yes",Config!$B$37,0))</f>
        <v>100</v>
      </c>
      <c r="Z3041" s="1">
        <f>IF(OR(TRIM(B3041)="",COUNTIF(Config!$B$15:$B$19,B3041)&gt;0),1,0)+IF(OR(TRIM(C3041)="",COUNTIF(Config!$B$15:$B$19,C3041)&gt;0),1,0)+IF(OR(TRIM(F3041)="",COUNTIF(Config!$B$15:$B$19,F3041)&gt;0),1,0)+IF(OR(TRIM(H3041)="",COUNTIF(Config!$B$15:$B$19,H3041)&gt;0),1,0)+IF(OR(TRIM(E3041)="",COUNTIF(Config!$B$15:$B$19,E3041)&gt;0),1,0)+IF(OR(TRIM(K3041)="",COUNTIF(Config!$B$15:$B$19,K3041)&gt;0),1,0)+IF(OR(TRIM(P3041)="",COUNTIF(Config!$B$15:$B$19,P3041)&gt;0),1,0)+IF(OR(TRIM(R3041)="",COUNTIF(Config!$B$15:$B$19,R3041)&gt;0),1,0)</f>
        <v>0</v>
      </c>
      <c r="AA3041" s="1" cm="1">
        <f t="array" ref="AA3041">SUMPRODUCT(LEN(H3041)-LEN(SUBSTITUTE(H3041,{"0";"1";"2";"3";"4";"5";"6";"7";"8";"9"},"")))</f>
        <v>11</v>
      </c>
      <c r="AC3041" t="str">
        <f t="shared" si="331"/>
        <v/>
      </c>
      <c r="AD3041">
        <f t="shared" si="332"/>
        <v>1</v>
      </c>
      <c r="AE3041">
        <f t="shared" si="333"/>
        <v>1</v>
      </c>
      <c r="AF3041" t="str">
        <f t="shared" si="334"/>
        <v>No</v>
      </c>
      <c r="AG3041">
        <f t="shared" ca="1" si="335"/>
        <v>420</v>
      </c>
      <c r="AH3041" t="str">
        <f ca="1">IF(OR(V3041="",AG3041=""),"Yes",IF(AG3041&gt;Config!$B$41,"Yes","No"))</f>
        <v>Yes</v>
      </c>
    </row>
    <row r="3042" spans="1:34" x14ac:dyDescent="0.25">
      <c r="A3042" s="1" t="s">
        <v>21546</v>
      </c>
      <c r="B3042" s="1" t="s">
        <v>112</v>
      </c>
      <c r="C3042" s="1" t="s">
        <v>1339</v>
      </c>
      <c r="D3042" s="1" t="s">
        <v>13375</v>
      </c>
      <c r="E3042" s="1" t="s">
        <v>35275</v>
      </c>
      <c r="F3042" s="1" t="s">
        <v>21547</v>
      </c>
      <c r="G3042" t="str">
        <f t="shared" si="329"/>
        <v>Valid</v>
      </c>
      <c r="H3042" s="1" t="s">
        <v>21548</v>
      </c>
      <c r="I3042" t="str" cm="1">
        <f t="array" ref="I3042">IF(OR(TRIM(H3042)="",ISNUMBER(SEARCH("#",H3042)),AA3042&lt;Config!$B$8,SUMPRODUCT(--ISNUMBER(SEARCH({"a";"b";"c";"d";"e";"f";"g";"h";"i";"j";"k";"l";"m";"n";"o";"p";"q";"r";"s";"t";"u";"v";"w";"x";"y";"z"},H3042)))&gt;0),"Invalid","Valid")</f>
        <v>Valid</v>
      </c>
      <c r="J3042" s="1" t="s">
        <v>21549</v>
      </c>
      <c r="K3042" s="1" t="s">
        <v>481</v>
      </c>
      <c r="L3042" s="1" t="s">
        <v>164</v>
      </c>
      <c r="M3042" s="1" t="s">
        <v>118</v>
      </c>
      <c r="N3042" s="1" t="s">
        <v>224</v>
      </c>
      <c r="O3042" s="1" t="s">
        <v>69</v>
      </c>
      <c r="P3042" t="s">
        <v>590</v>
      </c>
      <c r="Q3042" s="1" t="s">
        <v>844</v>
      </c>
      <c r="R3042" s="1" t="s">
        <v>1774</v>
      </c>
      <c r="S3042" s="1" t="s">
        <v>21550</v>
      </c>
      <c r="T3042" s="1" t="s">
        <v>21551</v>
      </c>
      <c r="U3042" s="1" t="s">
        <v>3925</v>
      </c>
      <c r="V3042" s="1" t="s">
        <v>4827</v>
      </c>
      <c r="W3042" s="1" t="s">
        <v>60</v>
      </c>
      <c r="X3042" t="str">
        <f t="shared" si="330"/>
        <v>Complete</v>
      </c>
      <c r="Y3042">
        <f>MAX(0,100-IF(G3042="Invalid",Config!$B$5,0)-IF(I3042="Invalid",Config!$B$6,0)-IF(X3042="Incomplete",Config!$B$7,0)-IF(AF3042="Yes",Config!$B$37,0))</f>
        <v>100</v>
      </c>
      <c r="Z3042" s="1">
        <f>IF(OR(TRIM(B3042)="",COUNTIF(Config!$B$15:$B$19,B3042)&gt;0),1,0)+IF(OR(TRIM(C3042)="",COUNTIF(Config!$B$15:$B$19,C3042)&gt;0),1,0)+IF(OR(TRIM(F3042)="",COUNTIF(Config!$B$15:$B$19,F3042)&gt;0),1,0)+IF(OR(TRIM(H3042)="",COUNTIF(Config!$B$15:$B$19,H3042)&gt;0),1,0)+IF(OR(TRIM(E3042)="",COUNTIF(Config!$B$15:$B$19,E3042)&gt;0),1,0)+IF(OR(TRIM(K3042)="",COUNTIF(Config!$B$15:$B$19,K3042)&gt;0),1,0)+IF(OR(TRIM(P3042)="",COUNTIF(Config!$B$15:$B$19,P3042)&gt;0),1,0)+IF(OR(TRIM(R3042)="",COUNTIF(Config!$B$15:$B$19,R3042)&gt;0),1,0)</f>
        <v>0</v>
      </c>
      <c r="AA3042" s="1" cm="1">
        <f t="array" ref="AA3042">SUMPRODUCT(LEN(H3042)-LEN(SUBSTITUTE(H3042,{"0";"1";"2";"3";"4";"5";"6";"7";"8";"9"},"")))</f>
        <v>10</v>
      </c>
      <c r="AC3042" t="str">
        <f t="shared" si="331"/>
        <v/>
      </c>
      <c r="AD3042">
        <f t="shared" si="332"/>
        <v>1</v>
      </c>
      <c r="AE3042">
        <f t="shared" si="333"/>
        <v>1</v>
      </c>
      <c r="AF3042" t="str">
        <f t="shared" si="334"/>
        <v>No</v>
      </c>
      <c r="AG3042">
        <f t="shared" ca="1" si="335"/>
        <v>65</v>
      </c>
      <c r="AH3042" t="str">
        <f ca="1">IF(OR(V3042="",AG3042=""),"Yes",IF(AG3042&gt;Config!$B$41,"Yes","No"))</f>
        <v>No</v>
      </c>
    </row>
    <row r="3043" spans="1:34" x14ac:dyDescent="0.25">
      <c r="A3043" s="1" t="s">
        <v>21552</v>
      </c>
      <c r="B3043" s="1" t="s">
        <v>1557</v>
      </c>
      <c r="C3043" s="1" t="s">
        <v>308</v>
      </c>
      <c r="D3043" s="1" t="s">
        <v>4263</v>
      </c>
      <c r="E3043" s="1" t="s">
        <v>34457</v>
      </c>
      <c r="F3043" s="1" t="s">
        <v>19383</v>
      </c>
      <c r="G3043" t="str">
        <f t="shared" si="329"/>
        <v>Valid</v>
      </c>
      <c r="H3043" s="1" t="s">
        <v>21553</v>
      </c>
      <c r="I3043" t="str" cm="1">
        <f t="array" ref="I3043">IF(OR(TRIM(H3043)="",ISNUMBER(SEARCH("#",H3043)),AA3043&lt;Config!$B$8,SUMPRODUCT(--ISNUMBER(SEARCH({"a";"b";"c";"d";"e";"f";"g";"h";"i";"j";"k";"l";"m";"n";"o";"p";"q";"r";"s";"t";"u";"v";"w";"x";"y";"z"},H3043)))&gt;0),"Invalid","Valid")</f>
        <v>Valid</v>
      </c>
      <c r="J3043" s="1" t="s">
        <v>21554</v>
      </c>
      <c r="K3043" s="1" t="s">
        <v>28</v>
      </c>
      <c r="L3043" s="1" t="s">
        <v>450</v>
      </c>
      <c r="M3043" s="1" t="s">
        <v>251</v>
      </c>
      <c r="N3043" s="1" t="s">
        <v>358</v>
      </c>
      <c r="O3043" s="1" t="s">
        <v>180</v>
      </c>
      <c r="P3043" t="s">
        <v>344</v>
      </c>
      <c r="Q3043" s="1" t="s">
        <v>345</v>
      </c>
      <c r="R3043" s="1" t="s">
        <v>971</v>
      </c>
      <c r="S3043" s="1" t="s">
        <v>21555</v>
      </c>
      <c r="T3043" s="1" t="s">
        <v>21556</v>
      </c>
      <c r="U3043" s="1" t="s">
        <v>6872</v>
      </c>
      <c r="V3043" s="1" t="s">
        <v>1212</v>
      </c>
      <c r="W3043" s="1" t="s">
        <v>75</v>
      </c>
      <c r="X3043" t="str">
        <f t="shared" si="330"/>
        <v>Complete</v>
      </c>
      <c r="Y3043">
        <f>MAX(0,100-IF(G3043="Invalid",Config!$B$5,0)-IF(I3043="Invalid",Config!$B$6,0)-IF(X3043="Incomplete",Config!$B$7,0)-IF(AF3043="Yes",Config!$B$37,0))</f>
        <v>75</v>
      </c>
      <c r="Z3043" s="1">
        <f>IF(OR(TRIM(B3043)="",COUNTIF(Config!$B$15:$B$19,B3043)&gt;0),1,0)+IF(OR(TRIM(C3043)="",COUNTIF(Config!$B$15:$B$19,C3043)&gt;0),1,0)+IF(OR(TRIM(F3043)="",COUNTIF(Config!$B$15:$B$19,F3043)&gt;0),1,0)+IF(OR(TRIM(H3043)="",COUNTIF(Config!$B$15:$B$19,H3043)&gt;0),1,0)+IF(OR(TRIM(E3043)="",COUNTIF(Config!$B$15:$B$19,E3043)&gt;0),1,0)+IF(OR(TRIM(K3043)="",COUNTIF(Config!$B$15:$B$19,K3043)&gt;0),1,0)+IF(OR(TRIM(P3043)="",COUNTIF(Config!$B$15:$B$19,P3043)&gt;0),1,0)+IF(OR(TRIM(R3043)="",COUNTIF(Config!$B$15:$B$19,R3043)&gt;0),1,0)</f>
        <v>0</v>
      </c>
      <c r="AA3043" s="1" cm="1">
        <f t="array" ref="AA3043">SUMPRODUCT(LEN(H3043)-LEN(SUBSTITUTE(H3043,{"0";"1";"2";"3";"4";"5";"6";"7";"8";"9"},"")))</f>
        <v>11</v>
      </c>
      <c r="AC3043" t="str">
        <f t="shared" si="331"/>
        <v>Potential Duplicate</v>
      </c>
      <c r="AD3043">
        <f t="shared" si="332"/>
        <v>3</v>
      </c>
      <c r="AE3043">
        <f t="shared" si="333"/>
        <v>1</v>
      </c>
      <c r="AF3043" t="str">
        <f t="shared" si="334"/>
        <v>Yes</v>
      </c>
      <c r="AG3043">
        <f t="shared" ca="1" si="335"/>
        <v>228</v>
      </c>
      <c r="AH3043" t="str">
        <f ca="1">IF(OR(V3043="",AG3043=""),"Yes",IF(AG3043&gt;Config!$B$41,"Yes","No"))</f>
        <v>No</v>
      </c>
    </row>
    <row r="3044" spans="1:34" x14ac:dyDescent="0.25">
      <c r="A3044" s="1" t="s">
        <v>21557</v>
      </c>
      <c r="B3044" s="1" t="s">
        <v>4752</v>
      </c>
      <c r="C3044" s="1" t="s">
        <v>420</v>
      </c>
      <c r="D3044" s="1" t="s">
        <v>12659</v>
      </c>
      <c r="E3044" s="1" t="s">
        <v>34464</v>
      </c>
      <c r="F3044" s="1" t="s">
        <v>21558</v>
      </c>
      <c r="G3044" t="str">
        <f t="shared" si="329"/>
        <v>Valid</v>
      </c>
      <c r="H3044" s="1" t="s">
        <v>21559</v>
      </c>
      <c r="I3044" t="str" cm="1">
        <f t="array" ref="I3044">IF(OR(TRIM(H3044)="",ISNUMBER(SEARCH("#",H3044)),AA3044&lt;Config!$B$8,SUMPRODUCT(--ISNUMBER(SEARCH({"a";"b";"c";"d";"e";"f";"g";"h";"i";"j";"k";"l";"m";"n";"o";"p";"q";"r";"s";"t";"u";"v";"w";"x";"y";"z"},H3044)))&gt;0),"Invalid","Valid")</f>
        <v>Valid</v>
      </c>
      <c r="J3044" s="1" t="s">
        <v>21560</v>
      </c>
      <c r="K3044" s="1" t="s">
        <v>369</v>
      </c>
      <c r="L3044" s="1" t="s">
        <v>134</v>
      </c>
      <c r="M3044" s="1" t="s">
        <v>462</v>
      </c>
      <c r="N3044" s="1" t="s">
        <v>33819</v>
      </c>
      <c r="O3044" s="1" t="s">
        <v>196</v>
      </c>
      <c r="P3044" t="s">
        <v>314</v>
      </c>
      <c r="Q3044" s="1" t="s">
        <v>663</v>
      </c>
      <c r="R3044" s="1" t="s">
        <v>315</v>
      </c>
      <c r="S3044" s="1" t="s">
        <v>14787</v>
      </c>
      <c r="T3044" s="1" t="s">
        <v>21561</v>
      </c>
      <c r="U3044" s="1" t="s">
        <v>5218</v>
      </c>
      <c r="V3044" s="1" t="s">
        <v>21562</v>
      </c>
      <c r="W3044" s="1" t="s">
        <v>384</v>
      </c>
      <c r="X3044" t="str">
        <f t="shared" si="330"/>
        <v>Complete</v>
      </c>
      <c r="Y3044">
        <f>MAX(0,100-IF(G3044="Invalid",Config!$B$5,0)-IF(I3044="Invalid",Config!$B$6,0)-IF(X3044="Incomplete",Config!$B$7,0)-IF(AF3044="Yes",Config!$B$37,0))</f>
        <v>100</v>
      </c>
      <c r="Z3044" s="1">
        <f>IF(OR(TRIM(B3044)="",COUNTIF(Config!$B$15:$B$19,B3044)&gt;0),1,0)+IF(OR(TRIM(C3044)="",COUNTIF(Config!$B$15:$B$19,C3044)&gt;0),1,0)+IF(OR(TRIM(F3044)="",COUNTIF(Config!$B$15:$B$19,F3044)&gt;0),1,0)+IF(OR(TRIM(H3044)="",COUNTIF(Config!$B$15:$B$19,H3044)&gt;0),1,0)+IF(OR(TRIM(E3044)="",COUNTIF(Config!$B$15:$B$19,E3044)&gt;0),1,0)+IF(OR(TRIM(K3044)="",COUNTIF(Config!$B$15:$B$19,K3044)&gt;0),1,0)+IF(OR(TRIM(P3044)="",COUNTIF(Config!$B$15:$B$19,P3044)&gt;0),1,0)+IF(OR(TRIM(R3044)="",COUNTIF(Config!$B$15:$B$19,R3044)&gt;0),1,0)</f>
        <v>0</v>
      </c>
      <c r="AA3044" s="1" cm="1">
        <f t="array" ref="AA3044">SUMPRODUCT(LEN(H3044)-LEN(SUBSTITUTE(H3044,{"0";"1";"2";"3";"4";"5";"6";"7";"8";"9"},"")))</f>
        <v>10</v>
      </c>
      <c r="AC3044" t="str">
        <f t="shared" si="331"/>
        <v/>
      </c>
      <c r="AD3044">
        <f t="shared" si="332"/>
        <v>1</v>
      </c>
      <c r="AE3044">
        <f t="shared" si="333"/>
        <v>1</v>
      </c>
      <c r="AF3044" t="str">
        <f t="shared" si="334"/>
        <v>No</v>
      </c>
      <c r="AG3044">
        <f t="shared" ca="1" si="335"/>
        <v>415</v>
      </c>
      <c r="AH3044" t="str">
        <f ca="1">IF(OR(V3044="",AG3044=""),"Yes",IF(AG3044&gt;Config!$B$41,"Yes","No"))</f>
        <v>Yes</v>
      </c>
    </row>
    <row r="3045" spans="1:34" x14ac:dyDescent="0.25">
      <c r="A3045" s="1" t="s">
        <v>21563</v>
      </c>
      <c r="B3045" s="1" t="s">
        <v>747</v>
      </c>
      <c r="C3045" s="1" t="s">
        <v>420</v>
      </c>
      <c r="D3045" s="1" t="s">
        <v>21564</v>
      </c>
      <c r="E3045" s="1" t="s">
        <v>35276</v>
      </c>
      <c r="F3045" s="1" t="s">
        <v>21565</v>
      </c>
      <c r="G3045" t="str">
        <f t="shared" si="329"/>
        <v>Valid</v>
      </c>
      <c r="H3045" s="1" t="s">
        <v>21566</v>
      </c>
      <c r="I3045" t="str" cm="1">
        <f t="array" ref="I3045">IF(OR(TRIM(H3045)="",ISNUMBER(SEARCH("#",H3045)),AA3045&lt;Config!$B$8,SUMPRODUCT(--ISNUMBER(SEARCH({"a";"b";"c";"d";"e";"f";"g";"h";"i";"j";"k";"l";"m";"n";"o";"p";"q";"r";"s";"t";"u";"v";"w";"x";"y";"z"},H3045)))&gt;0),"Invalid","Valid")</f>
        <v>Valid</v>
      </c>
      <c r="J3045" s="1" t="s">
        <v>21567</v>
      </c>
      <c r="K3045" s="1" t="s">
        <v>287</v>
      </c>
      <c r="L3045" s="1" t="s">
        <v>84</v>
      </c>
      <c r="M3045" s="1" t="s">
        <v>251</v>
      </c>
      <c r="N3045" s="1" t="s">
        <v>68</v>
      </c>
      <c r="O3045" s="1" t="s">
        <v>32</v>
      </c>
      <c r="P3045" t="s">
        <v>236</v>
      </c>
      <c r="Q3045" s="1" t="s">
        <v>254</v>
      </c>
      <c r="R3045" s="1" t="s">
        <v>961</v>
      </c>
      <c r="S3045" s="1" t="s">
        <v>7103</v>
      </c>
      <c r="T3045" s="1" t="s">
        <v>21568</v>
      </c>
      <c r="U3045" s="1" t="s">
        <v>3432</v>
      </c>
      <c r="V3045" s="1" t="s">
        <v>140</v>
      </c>
      <c r="W3045" s="1" t="s">
        <v>33823</v>
      </c>
      <c r="X3045" t="str">
        <f t="shared" si="330"/>
        <v>Complete</v>
      </c>
      <c r="Y3045">
        <f>MAX(0,100-IF(G3045="Invalid",Config!$B$5,0)-IF(I3045="Invalid",Config!$B$6,0)-IF(X3045="Incomplete",Config!$B$7,0)-IF(AF3045="Yes",Config!$B$37,0))</f>
        <v>100</v>
      </c>
      <c r="Z3045" s="1">
        <f>IF(OR(TRIM(B3045)="",COUNTIF(Config!$B$15:$B$19,B3045)&gt;0),1,0)+IF(OR(TRIM(C3045)="",COUNTIF(Config!$B$15:$B$19,C3045)&gt;0),1,0)+IF(OR(TRIM(F3045)="",COUNTIF(Config!$B$15:$B$19,F3045)&gt;0),1,0)+IF(OR(TRIM(H3045)="",COUNTIF(Config!$B$15:$B$19,H3045)&gt;0),1,0)+IF(OR(TRIM(E3045)="",COUNTIF(Config!$B$15:$B$19,E3045)&gt;0),1,0)+IF(OR(TRIM(K3045)="",COUNTIF(Config!$B$15:$B$19,K3045)&gt;0),1,0)+IF(OR(TRIM(P3045)="",COUNTIF(Config!$B$15:$B$19,P3045)&gt;0),1,0)+IF(OR(TRIM(R3045)="",COUNTIF(Config!$B$15:$B$19,R3045)&gt;0),1,0)</f>
        <v>0</v>
      </c>
      <c r="AA3045" s="1" cm="1">
        <f t="array" ref="AA3045">SUMPRODUCT(LEN(H3045)-LEN(SUBSTITUTE(H3045,{"0";"1";"2";"3";"4";"5";"6";"7";"8";"9"},"")))</f>
        <v>10</v>
      </c>
      <c r="AC3045" t="str">
        <f t="shared" si="331"/>
        <v/>
      </c>
      <c r="AD3045">
        <f t="shared" si="332"/>
        <v>1</v>
      </c>
      <c r="AE3045">
        <f t="shared" si="333"/>
        <v>1</v>
      </c>
      <c r="AF3045" t="str">
        <f t="shared" si="334"/>
        <v>No</v>
      </c>
      <c r="AG3045">
        <f t="shared" ca="1" si="335"/>
        <v>37</v>
      </c>
      <c r="AH3045" t="str">
        <f ca="1">IF(OR(V3045="",AG3045=""),"Yes",IF(AG3045&gt;Config!$B$41,"Yes","No"))</f>
        <v>No</v>
      </c>
    </row>
    <row r="3046" spans="1:34" x14ac:dyDescent="0.25">
      <c r="A3046" s="1" t="s">
        <v>21569</v>
      </c>
      <c r="B3046" s="1" t="s">
        <v>352</v>
      </c>
      <c r="C3046" s="1" t="s">
        <v>78</v>
      </c>
      <c r="D3046" s="1" t="s">
        <v>21570</v>
      </c>
      <c r="E3046" s="1" t="s">
        <v>35164</v>
      </c>
      <c r="F3046" s="1" t="s">
        <v>13745</v>
      </c>
      <c r="G3046" t="str">
        <f t="shared" si="329"/>
        <v>Valid</v>
      </c>
      <c r="H3046" s="1" t="s">
        <v>21571</v>
      </c>
      <c r="I3046" t="str" cm="1">
        <f t="array" ref="I3046">IF(OR(TRIM(H3046)="",ISNUMBER(SEARCH("#",H3046)),AA3046&lt;Config!$B$8,SUMPRODUCT(--ISNUMBER(SEARCH({"a";"b";"c";"d";"e";"f";"g";"h";"i";"j";"k";"l";"m";"n";"o";"p";"q";"r";"s";"t";"u";"v";"w";"x";"y";"z"},H3046)))&gt;0),"Invalid","Valid")</f>
        <v>Valid</v>
      </c>
      <c r="J3046" s="1" t="s">
        <v>21572</v>
      </c>
      <c r="K3046" s="1" t="s">
        <v>66</v>
      </c>
      <c r="L3046" s="1" t="s">
        <v>450</v>
      </c>
      <c r="M3046" s="1" t="s">
        <v>118</v>
      </c>
      <c r="N3046" s="1" t="s">
        <v>211</v>
      </c>
      <c r="O3046" s="1" t="s">
        <v>180</v>
      </c>
      <c r="P3046" t="s">
        <v>87</v>
      </c>
      <c r="Q3046" s="1" t="s">
        <v>438</v>
      </c>
      <c r="R3046" s="1" t="s">
        <v>136</v>
      </c>
      <c r="S3046" s="1" t="s">
        <v>21573</v>
      </c>
      <c r="T3046" s="1" t="s">
        <v>21574</v>
      </c>
      <c r="U3046" s="1" t="s">
        <v>1255</v>
      </c>
      <c r="V3046" s="1" t="s">
        <v>140</v>
      </c>
      <c r="W3046" s="1" t="s">
        <v>384</v>
      </c>
      <c r="X3046" t="str">
        <f t="shared" si="330"/>
        <v>Complete</v>
      </c>
      <c r="Y3046">
        <f>MAX(0,100-IF(G3046="Invalid",Config!$B$5,0)-IF(I3046="Invalid",Config!$B$6,0)-IF(X3046="Incomplete",Config!$B$7,0)-IF(AF3046="Yes",Config!$B$37,0))</f>
        <v>75</v>
      </c>
      <c r="Z3046" s="1">
        <f>IF(OR(TRIM(B3046)="",COUNTIF(Config!$B$15:$B$19,B3046)&gt;0),1,0)+IF(OR(TRIM(C3046)="",COUNTIF(Config!$B$15:$B$19,C3046)&gt;0),1,0)+IF(OR(TRIM(F3046)="",COUNTIF(Config!$B$15:$B$19,F3046)&gt;0),1,0)+IF(OR(TRIM(H3046)="",COUNTIF(Config!$B$15:$B$19,H3046)&gt;0),1,0)+IF(OR(TRIM(E3046)="",COUNTIF(Config!$B$15:$B$19,E3046)&gt;0),1,0)+IF(OR(TRIM(K3046)="",COUNTIF(Config!$B$15:$B$19,K3046)&gt;0),1,0)+IF(OR(TRIM(P3046)="",COUNTIF(Config!$B$15:$B$19,P3046)&gt;0),1,0)+IF(OR(TRIM(R3046)="",COUNTIF(Config!$B$15:$B$19,R3046)&gt;0),1,0)</f>
        <v>0</v>
      </c>
      <c r="AA3046" s="1" cm="1">
        <f t="array" ref="AA3046">SUMPRODUCT(LEN(H3046)-LEN(SUBSTITUTE(H3046,{"0";"1";"2";"3";"4";"5";"6";"7";"8";"9"},"")))</f>
        <v>11</v>
      </c>
      <c r="AC3046" t="str">
        <f t="shared" si="331"/>
        <v>Potential Duplicate</v>
      </c>
      <c r="AD3046">
        <f t="shared" si="332"/>
        <v>2</v>
      </c>
      <c r="AE3046">
        <f t="shared" si="333"/>
        <v>1</v>
      </c>
      <c r="AF3046" t="str">
        <f t="shared" si="334"/>
        <v>Yes</v>
      </c>
      <c r="AG3046">
        <f t="shared" ca="1" si="335"/>
        <v>37</v>
      </c>
      <c r="AH3046" t="str">
        <f ca="1">IF(OR(V3046="",AG3046=""),"Yes",IF(AG3046&gt;Config!$B$41,"Yes","No"))</f>
        <v>No</v>
      </c>
    </row>
    <row r="3047" spans="1:34" x14ac:dyDescent="0.25">
      <c r="A3047" s="1" t="s">
        <v>21575</v>
      </c>
      <c r="B3047" s="1" t="s">
        <v>112</v>
      </c>
      <c r="C3047" s="1" t="s">
        <v>1736</v>
      </c>
      <c r="D3047" s="1" t="s">
        <v>21576</v>
      </c>
      <c r="E3047" s="1" t="s">
        <v>34822</v>
      </c>
      <c r="F3047" s="1" t="s">
        <v>21577</v>
      </c>
      <c r="G3047" t="str">
        <f t="shared" si="329"/>
        <v>Valid</v>
      </c>
      <c r="H3047" s="1" t="s">
        <v>21578</v>
      </c>
      <c r="I3047" t="str" cm="1">
        <f t="array" ref="I3047">IF(OR(TRIM(H3047)="",ISNUMBER(SEARCH("#",H3047)),AA3047&lt;Config!$B$8,SUMPRODUCT(--ISNUMBER(SEARCH({"a";"b";"c";"d";"e";"f";"g";"h";"i";"j";"k";"l";"m";"n";"o";"p";"q";"r";"s";"t";"u";"v";"w";"x";"y";"z"},H3047)))&gt;0),"Invalid","Valid")</f>
        <v>Valid</v>
      </c>
      <c r="J3047" s="1" t="s">
        <v>21579</v>
      </c>
      <c r="K3047" s="1" t="s">
        <v>178</v>
      </c>
      <c r="L3047" s="1" t="s">
        <v>134</v>
      </c>
      <c r="M3047" s="1" t="s">
        <v>135</v>
      </c>
      <c r="N3047" s="1" t="s">
        <v>358</v>
      </c>
      <c r="O3047" s="1" t="s">
        <v>149</v>
      </c>
      <c r="P3047" t="s">
        <v>104</v>
      </c>
      <c r="Q3047" s="1" t="s">
        <v>302</v>
      </c>
      <c r="R3047" s="1" t="s">
        <v>922</v>
      </c>
      <c r="S3047" s="1" t="s">
        <v>7983</v>
      </c>
      <c r="T3047" s="1" t="s">
        <v>21580</v>
      </c>
      <c r="U3047" s="1" t="s">
        <v>13995</v>
      </c>
      <c r="V3047" s="1" t="s">
        <v>21581</v>
      </c>
      <c r="W3047" s="1" t="s">
        <v>293</v>
      </c>
      <c r="X3047" t="str">
        <f t="shared" si="330"/>
        <v>Complete</v>
      </c>
      <c r="Y3047">
        <f>MAX(0,100-IF(G3047="Invalid",Config!$B$5,0)-IF(I3047="Invalid",Config!$B$6,0)-IF(X3047="Incomplete",Config!$B$7,0)-IF(AF3047="Yes",Config!$B$37,0))</f>
        <v>100</v>
      </c>
      <c r="Z3047" s="1">
        <f>IF(OR(TRIM(B3047)="",COUNTIF(Config!$B$15:$B$19,B3047)&gt;0),1,0)+IF(OR(TRIM(C3047)="",COUNTIF(Config!$B$15:$B$19,C3047)&gt;0),1,0)+IF(OR(TRIM(F3047)="",COUNTIF(Config!$B$15:$B$19,F3047)&gt;0),1,0)+IF(OR(TRIM(H3047)="",COUNTIF(Config!$B$15:$B$19,H3047)&gt;0),1,0)+IF(OR(TRIM(E3047)="",COUNTIF(Config!$B$15:$B$19,E3047)&gt;0),1,0)+IF(OR(TRIM(K3047)="",COUNTIF(Config!$B$15:$B$19,K3047)&gt;0),1,0)+IF(OR(TRIM(P3047)="",COUNTIF(Config!$B$15:$B$19,P3047)&gt;0),1,0)+IF(OR(TRIM(R3047)="",COUNTIF(Config!$B$15:$B$19,R3047)&gt;0),1,0)</f>
        <v>0</v>
      </c>
      <c r="AA3047" s="1" cm="1">
        <f t="array" ref="AA3047">SUMPRODUCT(LEN(H3047)-LEN(SUBSTITUTE(H3047,{"0";"1";"2";"3";"4";"5";"6";"7";"8";"9"},"")))</f>
        <v>11</v>
      </c>
      <c r="AC3047" t="str">
        <f t="shared" si="331"/>
        <v/>
      </c>
      <c r="AD3047">
        <f t="shared" si="332"/>
        <v>1</v>
      </c>
      <c r="AE3047">
        <f t="shared" si="333"/>
        <v>1</v>
      </c>
      <c r="AF3047" t="str">
        <f t="shared" si="334"/>
        <v>No</v>
      </c>
      <c r="AG3047">
        <f t="shared" ca="1" si="335"/>
        <v>136</v>
      </c>
      <c r="AH3047" t="str">
        <f ca="1">IF(OR(V3047="",AG3047=""),"Yes",IF(AG3047&gt;Config!$B$41,"Yes","No"))</f>
        <v>No</v>
      </c>
    </row>
    <row r="3048" spans="1:34" x14ac:dyDescent="0.25">
      <c r="A3048" s="1" t="s">
        <v>21582</v>
      </c>
      <c r="B3048" s="1" t="s">
        <v>397</v>
      </c>
      <c r="C3048" s="1" t="s">
        <v>445</v>
      </c>
      <c r="D3048" s="1" t="s">
        <v>21583</v>
      </c>
      <c r="E3048" s="1" t="s">
        <v>35277</v>
      </c>
      <c r="F3048" s="1" t="s">
        <v>21584</v>
      </c>
      <c r="G3048" t="str">
        <f t="shared" si="329"/>
        <v>Valid</v>
      </c>
      <c r="H3048" s="1" t="s">
        <v>21585</v>
      </c>
      <c r="I3048" t="str" cm="1">
        <f t="array" ref="I3048">IF(OR(TRIM(H3048)="",ISNUMBER(SEARCH("#",H3048)),AA3048&lt;Config!$B$8,SUMPRODUCT(--ISNUMBER(SEARCH({"a";"b";"c";"d";"e";"f";"g";"h";"i";"j";"k";"l";"m";"n";"o";"p";"q";"r";"s";"t";"u";"v";"w";"x";"y";"z"},H3048)))&gt;0),"Invalid","Valid")</f>
        <v>Valid</v>
      </c>
      <c r="J3048" s="1" t="s">
        <v>21586</v>
      </c>
      <c r="K3048" s="1" t="s">
        <v>210</v>
      </c>
      <c r="L3048" s="1" t="s">
        <v>29</v>
      </c>
      <c r="M3048" s="1" t="s">
        <v>50</v>
      </c>
      <c r="N3048" s="1" t="s">
        <v>713</v>
      </c>
      <c r="O3048" s="1" t="s">
        <v>69</v>
      </c>
      <c r="P3048" t="s">
        <v>104</v>
      </c>
      <c r="Q3048" s="1" t="s">
        <v>302</v>
      </c>
      <c r="R3048" s="1" t="s">
        <v>106</v>
      </c>
      <c r="S3048" s="1" t="s">
        <v>21587</v>
      </c>
      <c r="T3048" s="1" t="s">
        <v>21588</v>
      </c>
      <c r="U3048" s="1" t="s">
        <v>21589</v>
      </c>
      <c r="V3048" s="1" t="s">
        <v>21590</v>
      </c>
      <c r="W3048" s="1" t="s">
        <v>141</v>
      </c>
      <c r="X3048" t="str">
        <f t="shared" si="330"/>
        <v>Complete</v>
      </c>
      <c r="Y3048">
        <f>MAX(0,100-IF(G3048="Invalid",Config!$B$5,0)-IF(I3048="Invalid",Config!$B$6,0)-IF(X3048="Incomplete",Config!$B$7,0)-IF(AF3048="Yes",Config!$B$37,0))</f>
        <v>100</v>
      </c>
      <c r="Z3048" s="1">
        <f>IF(OR(TRIM(B3048)="",COUNTIF(Config!$B$15:$B$19,B3048)&gt;0),1,0)+IF(OR(TRIM(C3048)="",COUNTIF(Config!$B$15:$B$19,C3048)&gt;0),1,0)+IF(OR(TRIM(F3048)="",COUNTIF(Config!$B$15:$B$19,F3048)&gt;0),1,0)+IF(OR(TRIM(H3048)="",COUNTIF(Config!$B$15:$B$19,H3048)&gt;0),1,0)+IF(OR(TRIM(E3048)="",COUNTIF(Config!$B$15:$B$19,E3048)&gt;0),1,0)+IF(OR(TRIM(K3048)="",COUNTIF(Config!$B$15:$B$19,K3048)&gt;0),1,0)+IF(OR(TRIM(P3048)="",COUNTIF(Config!$B$15:$B$19,P3048)&gt;0),1,0)+IF(OR(TRIM(R3048)="",COUNTIF(Config!$B$15:$B$19,R3048)&gt;0),1,0)</f>
        <v>0</v>
      </c>
      <c r="AA3048" s="1" cm="1">
        <f t="array" ref="AA3048">SUMPRODUCT(LEN(H3048)-LEN(SUBSTITUTE(H3048,{"0";"1";"2";"3";"4";"5";"6";"7";"8";"9"},"")))</f>
        <v>11</v>
      </c>
      <c r="AC3048" t="str">
        <f t="shared" si="331"/>
        <v/>
      </c>
      <c r="AD3048">
        <f t="shared" si="332"/>
        <v>1</v>
      </c>
      <c r="AE3048">
        <f t="shared" si="333"/>
        <v>1</v>
      </c>
      <c r="AF3048" t="str">
        <f t="shared" si="334"/>
        <v>No</v>
      </c>
      <c r="AG3048" t="str">
        <f t="shared" ca="1" si="335"/>
        <v/>
      </c>
      <c r="AH3048" t="str">
        <f ca="1">IF(OR(V3048="",AG3048=""),"Yes",IF(AG3048&gt;Config!$B$41,"Yes","No"))</f>
        <v>Yes</v>
      </c>
    </row>
    <row r="3049" spans="1:34" x14ac:dyDescent="0.25">
      <c r="A3049" s="1" t="s">
        <v>21591</v>
      </c>
      <c r="B3049" s="1" t="s">
        <v>2778</v>
      </c>
      <c r="C3049" s="1" t="s">
        <v>499</v>
      </c>
      <c r="D3049" s="1" t="s">
        <v>3030</v>
      </c>
      <c r="E3049" s="1" t="s">
        <v>35243</v>
      </c>
      <c r="F3049" s="1" t="s">
        <v>35278</v>
      </c>
      <c r="G3049" t="str">
        <f t="shared" si="329"/>
        <v>Valid</v>
      </c>
      <c r="H3049" s="1" t="s">
        <v>21592</v>
      </c>
      <c r="I3049" t="str" cm="1">
        <f t="array" ref="I3049">IF(OR(TRIM(H3049)="",ISNUMBER(SEARCH("#",H3049)),AA3049&lt;Config!$B$8,SUMPRODUCT(--ISNUMBER(SEARCH({"a";"b";"c";"d";"e";"f";"g";"h";"i";"j";"k";"l";"m";"n";"o";"p";"q";"r";"s";"t";"u";"v";"w";"x";"y";"z"},H3049)))&gt;0),"Invalid","Valid")</f>
        <v>Valid</v>
      </c>
      <c r="J3049" s="1" t="s">
        <v>21593</v>
      </c>
      <c r="K3049" s="1" t="s">
        <v>625</v>
      </c>
      <c r="L3049" s="1" t="s">
        <v>49</v>
      </c>
      <c r="M3049" s="1" t="s">
        <v>103</v>
      </c>
      <c r="N3049" s="1" t="s">
        <v>33819</v>
      </c>
      <c r="O3049" s="1" t="s">
        <v>69</v>
      </c>
      <c r="P3049" t="s">
        <v>53</v>
      </c>
      <c r="Q3049" s="1" t="s">
        <v>55</v>
      </c>
      <c r="R3049" s="1" t="s">
        <v>150</v>
      </c>
      <c r="S3049" s="1" t="s">
        <v>21594</v>
      </c>
      <c r="T3049" s="1" t="s">
        <v>21595</v>
      </c>
      <c r="U3049" s="1" t="s">
        <v>110</v>
      </c>
      <c r="V3049" s="1" t="s">
        <v>7405</v>
      </c>
      <c r="W3049" s="1" t="s">
        <v>141</v>
      </c>
      <c r="X3049" t="str">
        <f t="shared" si="330"/>
        <v>Complete</v>
      </c>
      <c r="Y3049">
        <f>MAX(0,100-IF(G3049="Invalid",Config!$B$5,0)-IF(I3049="Invalid",Config!$B$6,0)-IF(X3049="Incomplete",Config!$B$7,0)-IF(AF3049="Yes",Config!$B$37,0))</f>
        <v>100</v>
      </c>
      <c r="Z3049" s="1">
        <f>IF(OR(TRIM(B3049)="",COUNTIF(Config!$B$15:$B$19,B3049)&gt;0),1,0)+IF(OR(TRIM(C3049)="",COUNTIF(Config!$B$15:$B$19,C3049)&gt;0),1,0)+IF(OR(TRIM(F3049)="",COUNTIF(Config!$B$15:$B$19,F3049)&gt;0),1,0)+IF(OR(TRIM(H3049)="",COUNTIF(Config!$B$15:$B$19,H3049)&gt;0),1,0)+IF(OR(TRIM(E3049)="",COUNTIF(Config!$B$15:$B$19,E3049)&gt;0),1,0)+IF(OR(TRIM(K3049)="",COUNTIF(Config!$B$15:$B$19,K3049)&gt;0),1,0)+IF(OR(TRIM(P3049)="",COUNTIF(Config!$B$15:$B$19,P3049)&gt;0),1,0)+IF(OR(TRIM(R3049)="",COUNTIF(Config!$B$15:$B$19,R3049)&gt;0),1,0)</f>
        <v>0</v>
      </c>
      <c r="AA3049" s="1" cm="1">
        <f t="array" ref="AA3049">SUMPRODUCT(LEN(H3049)-LEN(SUBSTITUTE(H3049,{"0";"1";"2";"3";"4";"5";"6";"7";"8";"9"},"")))</f>
        <v>12</v>
      </c>
      <c r="AC3049" t="str">
        <f t="shared" si="331"/>
        <v/>
      </c>
      <c r="AD3049">
        <f t="shared" si="332"/>
        <v>1</v>
      </c>
      <c r="AE3049">
        <f t="shared" si="333"/>
        <v>1</v>
      </c>
      <c r="AF3049" t="str">
        <f t="shared" si="334"/>
        <v>No</v>
      </c>
      <c r="AG3049">
        <f t="shared" ca="1" si="335"/>
        <v>453</v>
      </c>
      <c r="AH3049" t="str">
        <f ca="1">IF(OR(V3049="",AG3049=""),"Yes",IF(AG3049&gt;Config!$B$41,"Yes","No"))</f>
        <v>Yes</v>
      </c>
    </row>
    <row r="3050" spans="1:34" x14ac:dyDescent="0.25">
      <c r="A3050" s="1" t="s">
        <v>21596</v>
      </c>
      <c r="B3050" s="1" t="s">
        <v>5122</v>
      </c>
      <c r="C3050" s="1" t="s">
        <v>33815</v>
      </c>
      <c r="D3050" s="1" t="s">
        <v>5122</v>
      </c>
      <c r="E3050" s="1" t="s">
        <v>739</v>
      </c>
      <c r="F3050" s="1" t="s">
        <v>21597</v>
      </c>
      <c r="G3050" t="str">
        <f t="shared" si="329"/>
        <v>Valid</v>
      </c>
      <c r="H3050" s="1" t="s">
        <v>21598</v>
      </c>
      <c r="I3050" t="str" cm="1">
        <f t="array" ref="I3050">IF(OR(TRIM(H3050)="",ISNUMBER(SEARCH("#",H3050)),AA3050&lt;Config!$B$8,SUMPRODUCT(--ISNUMBER(SEARCH({"a";"b";"c";"d";"e";"f";"g";"h";"i";"j";"k";"l";"m";"n";"o";"p";"q";"r";"s";"t";"u";"v";"w";"x";"y";"z"},H3050)))&gt;0),"Invalid","Valid")</f>
        <v>Valid</v>
      </c>
      <c r="J3050" s="1" t="s">
        <v>21599</v>
      </c>
      <c r="K3050" s="1" t="s">
        <v>163</v>
      </c>
      <c r="L3050" s="1" t="s">
        <v>164</v>
      </c>
      <c r="M3050" s="1" t="s">
        <v>30</v>
      </c>
      <c r="N3050" s="1" t="s">
        <v>713</v>
      </c>
      <c r="O3050" s="1" t="s">
        <v>180</v>
      </c>
      <c r="P3050" t="s">
        <v>344</v>
      </c>
      <c r="Q3050" s="1" t="s">
        <v>971</v>
      </c>
      <c r="R3050" s="1" t="s">
        <v>971</v>
      </c>
      <c r="S3050" s="1" t="s">
        <v>19150</v>
      </c>
      <c r="T3050" s="1" t="s">
        <v>21600</v>
      </c>
      <c r="U3050" s="1" t="s">
        <v>1580</v>
      </c>
      <c r="V3050" s="1" t="s">
        <v>140</v>
      </c>
      <c r="W3050" s="1" t="s">
        <v>202</v>
      </c>
      <c r="X3050" t="str">
        <f t="shared" si="330"/>
        <v>Incomplete</v>
      </c>
      <c r="Y3050">
        <f>MAX(0,100-IF(G3050="Invalid",Config!$B$5,0)-IF(I3050="Invalid",Config!$B$6,0)-IF(X3050="Incomplete",Config!$B$7,0)-IF(AF3050="Yes",Config!$B$37,0))</f>
        <v>60</v>
      </c>
      <c r="Z3050" s="1">
        <f>IF(OR(TRIM(B3050)="",COUNTIF(Config!$B$15:$B$19,B3050)&gt;0),1,0)+IF(OR(TRIM(C3050)="",COUNTIF(Config!$B$15:$B$19,C3050)&gt;0),1,0)+IF(OR(TRIM(F3050)="",COUNTIF(Config!$B$15:$B$19,F3050)&gt;0),1,0)+IF(OR(TRIM(H3050)="",COUNTIF(Config!$B$15:$B$19,H3050)&gt;0),1,0)+IF(OR(TRIM(E3050)="",COUNTIF(Config!$B$15:$B$19,E3050)&gt;0),1,0)+IF(OR(TRIM(K3050)="",COUNTIF(Config!$B$15:$B$19,K3050)&gt;0),1,0)+IF(OR(TRIM(P3050)="",COUNTIF(Config!$B$15:$B$19,P3050)&gt;0),1,0)+IF(OR(TRIM(R3050)="",COUNTIF(Config!$B$15:$B$19,R3050)&gt;0),1,0)</f>
        <v>1</v>
      </c>
      <c r="AA3050" s="1" cm="1">
        <f t="array" ref="AA3050">SUMPRODUCT(LEN(H3050)-LEN(SUBSTITUTE(H3050,{"0";"1";"2";"3";"4";"5";"6";"7";"8";"9"},"")))</f>
        <v>11</v>
      </c>
      <c r="AC3050" t="str">
        <f t="shared" si="331"/>
        <v>Incomplete Profile</v>
      </c>
      <c r="AD3050">
        <f t="shared" si="332"/>
        <v>1</v>
      </c>
      <c r="AE3050">
        <f t="shared" si="333"/>
        <v>1</v>
      </c>
      <c r="AF3050" t="str">
        <f t="shared" si="334"/>
        <v>No</v>
      </c>
      <c r="AG3050">
        <f t="shared" ca="1" si="335"/>
        <v>37</v>
      </c>
      <c r="AH3050" t="str">
        <f ca="1">IF(OR(V3050="",AG3050=""),"Yes",IF(AG3050&gt;Config!$B$41,"Yes","No"))</f>
        <v>No</v>
      </c>
    </row>
    <row r="3051" spans="1:34" x14ac:dyDescent="0.25">
      <c r="A3051" s="1" t="s">
        <v>21601</v>
      </c>
      <c r="B3051" s="1" t="s">
        <v>2033</v>
      </c>
      <c r="C3051" s="1" t="s">
        <v>273</v>
      </c>
      <c r="D3051" s="1" t="s">
        <v>21602</v>
      </c>
      <c r="E3051" s="1" t="s">
        <v>339</v>
      </c>
      <c r="F3051" s="1" t="s">
        <v>21603</v>
      </c>
      <c r="G3051" t="str">
        <f t="shared" si="329"/>
        <v>Valid</v>
      </c>
      <c r="H3051" s="1" t="s">
        <v>21604</v>
      </c>
      <c r="I3051" t="str" cm="1">
        <f t="array" ref="I3051">IF(OR(TRIM(H3051)="",ISNUMBER(SEARCH("#",H3051)),AA3051&lt;Config!$B$8,SUMPRODUCT(--ISNUMBER(SEARCH({"a";"b";"c";"d";"e";"f";"g";"h";"i";"j";"k";"l";"m";"n";"o";"p";"q";"r";"s";"t";"u";"v";"w";"x";"y";"z"},H3051)))&gt;0),"Invalid","Valid")</f>
        <v>Valid</v>
      </c>
      <c r="J3051" s="1" t="s">
        <v>21605</v>
      </c>
      <c r="K3051" s="1" t="s">
        <v>504</v>
      </c>
      <c r="L3051" s="1" t="s">
        <v>84</v>
      </c>
      <c r="M3051" s="1" t="s">
        <v>118</v>
      </c>
      <c r="N3051" s="1" t="s">
        <v>148</v>
      </c>
      <c r="O3051" s="1" t="s">
        <v>266</v>
      </c>
      <c r="P3051" t="s">
        <v>53</v>
      </c>
      <c r="Q3051" s="1" t="s">
        <v>54</v>
      </c>
      <c r="R3051" s="1" t="s">
        <v>197</v>
      </c>
      <c r="S3051" s="1" t="s">
        <v>21606</v>
      </c>
      <c r="T3051" s="1" t="s">
        <v>21607</v>
      </c>
      <c r="U3051" s="1" t="s">
        <v>1787</v>
      </c>
      <c r="V3051" s="1" t="s">
        <v>12679</v>
      </c>
      <c r="W3051" s="1" t="s">
        <v>60</v>
      </c>
      <c r="X3051" t="str">
        <f t="shared" si="330"/>
        <v>Complete</v>
      </c>
      <c r="Y3051">
        <f>MAX(0,100-IF(G3051="Invalid",Config!$B$5,0)-IF(I3051="Invalid",Config!$B$6,0)-IF(X3051="Incomplete",Config!$B$7,0)-IF(AF3051="Yes",Config!$B$37,0))</f>
        <v>100</v>
      </c>
      <c r="Z3051" s="1">
        <f>IF(OR(TRIM(B3051)="",COUNTIF(Config!$B$15:$B$19,B3051)&gt;0),1,0)+IF(OR(TRIM(C3051)="",COUNTIF(Config!$B$15:$B$19,C3051)&gt;0),1,0)+IF(OR(TRIM(F3051)="",COUNTIF(Config!$B$15:$B$19,F3051)&gt;0),1,0)+IF(OR(TRIM(H3051)="",COUNTIF(Config!$B$15:$B$19,H3051)&gt;0),1,0)+IF(OR(TRIM(E3051)="",COUNTIF(Config!$B$15:$B$19,E3051)&gt;0),1,0)+IF(OR(TRIM(K3051)="",COUNTIF(Config!$B$15:$B$19,K3051)&gt;0),1,0)+IF(OR(TRIM(P3051)="",COUNTIF(Config!$B$15:$B$19,P3051)&gt;0),1,0)+IF(OR(TRIM(R3051)="",COUNTIF(Config!$B$15:$B$19,R3051)&gt;0),1,0)</f>
        <v>0</v>
      </c>
      <c r="AA3051" s="1" cm="1">
        <f t="array" ref="AA3051">SUMPRODUCT(LEN(H3051)-LEN(SUBSTITUTE(H3051,{"0";"1";"2";"3";"4";"5";"6";"7";"8";"9"},"")))</f>
        <v>12</v>
      </c>
      <c r="AC3051" t="str">
        <f t="shared" si="331"/>
        <v/>
      </c>
      <c r="AD3051">
        <f t="shared" si="332"/>
        <v>1</v>
      </c>
      <c r="AE3051">
        <f t="shared" si="333"/>
        <v>1</v>
      </c>
      <c r="AF3051" t="str">
        <f t="shared" si="334"/>
        <v>No</v>
      </c>
      <c r="AG3051">
        <f t="shared" ca="1" si="335"/>
        <v>42</v>
      </c>
      <c r="AH3051" t="str">
        <f ca="1">IF(OR(V3051="",AG3051=""),"Yes",IF(AG3051&gt;Config!$B$41,"Yes","No"))</f>
        <v>No</v>
      </c>
    </row>
    <row r="3052" spans="1:34" x14ac:dyDescent="0.25">
      <c r="A3052" s="1" t="s">
        <v>21608</v>
      </c>
      <c r="B3052" s="1" t="s">
        <v>2159</v>
      </c>
      <c r="C3052" s="1" t="s">
        <v>308</v>
      </c>
      <c r="D3052" s="1" t="s">
        <v>9624</v>
      </c>
      <c r="E3052" s="1" t="s">
        <v>159</v>
      </c>
      <c r="F3052" s="1" t="s">
        <v>17681</v>
      </c>
      <c r="G3052" t="str">
        <f t="shared" si="329"/>
        <v>Valid</v>
      </c>
      <c r="H3052" s="1" t="s">
        <v>21609</v>
      </c>
      <c r="I3052" t="str" cm="1">
        <f t="array" ref="I3052">IF(OR(TRIM(H3052)="",ISNUMBER(SEARCH("#",H3052)),AA3052&lt;Config!$B$8,SUMPRODUCT(--ISNUMBER(SEARCH({"a";"b";"c";"d";"e";"f";"g";"h";"i";"j";"k";"l";"m";"n";"o";"p";"q";"r";"s";"t";"u";"v";"w";"x";"y";"z"},H3052)))&gt;0),"Invalid","Valid")</f>
        <v>Valid</v>
      </c>
      <c r="J3052" s="1" t="s">
        <v>21610</v>
      </c>
      <c r="K3052" s="1" t="s">
        <v>425</v>
      </c>
      <c r="L3052" s="1" t="s">
        <v>49</v>
      </c>
      <c r="M3052" s="1" t="s">
        <v>50</v>
      </c>
      <c r="N3052" s="1" t="s">
        <v>211</v>
      </c>
      <c r="O3052" s="1" t="s">
        <v>266</v>
      </c>
      <c r="P3052" t="s">
        <v>344</v>
      </c>
      <c r="Q3052" s="1" t="s">
        <v>971</v>
      </c>
      <c r="R3052" s="1" t="s">
        <v>1200</v>
      </c>
      <c r="S3052" s="1" t="s">
        <v>4951</v>
      </c>
      <c r="T3052" s="1" t="s">
        <v>21611</v>
      </c>
      <c r="U3052" s="1" t="s">
        <v>2209</v>
      </c>
      <c r="V3052" s="1" t="s">
        <v>4826</v>
      </c>
      <c r="W3052" s="1" t="s">
        <v>60</v>
      </c>
      <c r="X3052" t="str">
        <f t="shared" si="330"/>
        <v>Complete</v>
      </c>
      <c r="Y3052">
        <f>MAX(0,100-IF(G3052="Invalid",Config!$B$5,0)-IF(I3052="Invalid",Config!$B$6,0)-IF(X3052="Incomplete",Config!$B$7,0)-IF(AF3052="Yes",Config!$B$37,0))</f>
        <v>75</v>
      </c>
      <c r="Z3052" s="1">
        <f>IF(OR(TRIM(B3052)="",COUNTIF(Config!$B$15:$B$19,B3052)&gt;0),1,0)+IF(OR(TRIM(C3052)="",COUNTIF(Config!$B$15:$B$19,C3052)&gt;0),1,0)+IF(OR(TRIM(F3052)="",COUNTIF(Config!$B$15:$B$19,F3052)&gt;0),1,0)+IF(OR(TRIM(H3052)="",COUNTIF(Config!$B$15:$B$19,H3052)&gt;0),1,0)+IF(OR(TRIM(E3052)="",COUNTIF(Config!$B$15:$B$19,E3052)&gt;0),1,0)+IF(OR(TRIM(K3052)="",COUNTIF(Config!$B$15:$B$19,K3052)&gt;0),1,0)+IF(OR(TRIM(P3052)="",COUNTIF(Config!$B$15:$B$19,P3052)&gt;0),1,0)+IF(OR(TRIM(R3052)="",COUNTIF(Config!$B$15:$B$19,R3052)&gt;0),1,0)</f>
        <v>0</v>
      </c>
      <c r="AA3052" s="1" cm="1">
        <f t="array" ref="AA3052">SUMPRODUCT(LEN(H3052)-LEN(SUBSTITUTE(H3052,{"0";"1";"2";"3";"4";"5";"6";"7";"8";"9"},"")))</f>
        <v>11</v>
      </c>
      <c r="AC3052" t="str">
        <f t="shared" si="331"/>
        <v>Potential Duplicate</v>
      </c>
      <c r="AD3052">
        <f t="shared" si="332"/>
        <v>2</v>
      </c>
      <c r="AE3052">
        <f t="shared" si="333"/>
        <v>1</v>
      </c>
      <c r="AF3052" t="str">
        <f t="shared" si="334"/>
        <v>Yes</v>
      </c>
      <c r="AG3052">
        <f t="shared" ca="1" si="335"/>
        <v>118</v>
      </c>
      <c r="AH3052" t="str">
        <f ca="1">IF(OR(V3052="",AG3052=""),"Yes",IF(AG3052&gt;Config!$B$41,"Yes","No"))</f>
        <v>No</v>
      </c>
    </row>
    <row r="3053" spans="1:34" x14ac:dyDescent="0.25">
      <c r="A3053" s="1" t="s">
        <v>21612</v>
      </c>
      <c r="B3053" s="1" t="s">
        <v>1399</v>
      </c>
      <c r="C3053" s="1" t="s">
        <v>173</v>
      </c>
      <c r="D3053" s="1" t="s">
        <v>18878</v>
      </c>
      <c r="E3053" s="1" t="s">
        <v>33837</v>
      </c>
      <c r="F3053" s="1" t="s">
        <v>21613</v>
      </c>
      <c r="G3053" t="str">
        <f t="shared" si="329"/>
        <v>Valid</v>
      </c>
      <c r="H3053" s="1" t="s">
        <v>21614</v>
      </c>
      <c r="I3053" t="str" cm="1">
        <f t="array" ref="I3053">IF(OR(TRIM(H3053)="",ISNUMBER(SEARCH("#",H3053)),AA3053&lt;Config!$B$8,SUMPRODUCT(--ISNUMBER(SEARCH({"a";"b";"c";"d";"e";"f";"g";"h";"i";"j";"k";"l";"m";"n";"o";"p";"q";"r";"s";"t";"u";"v";"w";"x";"y";"z"},H3053)))&gt;0),"Invalid","Valid")</f>
        <v>Valid</v>
      </c>
      <c r="J3053" s="1" t="s">
        <v>21615</v>
      </c>
      <c r="K3053" s="1" t="s">
        <v>287</v>
      </c>
      <c r="L3053" s="1" t="s">
        <v>29</v>
      </c>
      <c r="M3053" s="1" t="s">
        <v>50</v>
      </c>
      <c r="N3053" s="1" t="s">
        <v>713</v>
      </c>
      <c r="O3053" s="1" t="s">
        <v>32</v>
      </c>
      <c r="P3053" t="s">
        <v>53</v>
      </c>
      <c r="Q3053" s="1" t="s">
        <v>181</v>
      </c>
      <c r="R3053" s="1" t="s">
        <v>150</v>
      </c>
      <c r="S3053" s="1" t="s">
        <v>21616</v>
      </c>
      <c r="T3053" s="1" t="s">
        <v>21617</v>
      </c>
      <c r="U3053" s="1" t="s">
        <v>7697</v>
      </c>
      <c r="V3053" s="1" t="s">
        <v>13737</v>
      </c>
      <c r="W3053" s="1" t="s">
        <v>94</v>
      </c>
      <c r="X3053" t="str">
        <f t="shared" si="330"/>
        <v>Complete</v>
      </c>
      <c r="Y3053">
        <f>MAX(0,100-IF(G3053="Invalid",Config!$B$5,0)-IF(I3053="Invalid",Config!$B$6,0)-IF(X3053="Incomplete",Config!$B$7,0)-IF(AF3053="Yes",Config!$B$37,0))</f>
        <v>100</v>
      </c>
      <c r="Z3053" s="1">
        <f>IF(OR(TRIM(B3053)="",COUNTIF(Config!$B$15:$B$19,B3053)&gt;0),1,0)+IF(OR(TRIM(C3053)="",COUNTIF(Config!$B$15:$B$19,C3053)&gt;0),1,0)+IF(OR(TRIM(F3053)="",COUNTIF(Config!$B$15:$B$19,F3053)&gt;0),1,0)+IF(OR(TRIM(H3053)="",COUNTIF(Config!$B$15:$B$19,H3053)&gt;0),1,0)+IF(OR(TRIM(E3053)="",COUNTIF(Config!$B$15:$B$19,E3053)&gt;0),1,0)+IF(OR(TRIM(K3053)="",COUNTIF(Config!$B$15:$B$19,K3053)&gt;0),1,0)+IF(OR(TRIM(P3053)="",COUNTIF(Config!$B$15:$B$19,P3053)&gt;0),1,0)+IF(OR(TRIM(R3053)="",COUNTIF(Config!$B$15:$B$19,R3053)&gt;0),1,0)</f>
        <v>0</v>
      </c>
      <c r="AA3053" s="1" cm="1">
        <f t="array" ref="AA3053">SUMPRODUCT(LEN(H3053)-LEN(SUBSTITUTE(H3053,{"0";"1";"2";"3";"4";"5";"6";"7";"8";"9"},"")))</f>
        <v>12</v>
      </c>
      <c r="AC3053" t="str">
        <f t="shared" si="331"/>
        <v/>
      </c>
      <c r="AD3053">
        <f t="shared" si="332"/>
        <v>1</v>
      </c>
      <c r="AE3053">
        <f t="shared" si="333"/>
        <v>1</v>
      </c>
      <c r="AF3053" t="str">
        <f t="shared" si="334"/>
        <v>No</v>
      </c>
      <c r="AG3053">
        <f t="shared" ca="1" si="335"/>
        <v>632</v>
      </c>
      <c r="AH3053" t="str">
        <f ca="1">IF(OR(V3053="",AG3053=""),"Yes",IF(AG3053&gt;Config!$B$41,"Yes","No"))</f>
        <v>Yes</v>
      </c>
    </row>
    <row r="3054" spans="1:34" x14ac:dyDescent="0.25">
      <c r="A3054" s="1" t="s">
        <v>21618</v>
      </c>
      <c r="B3054" s="1" t="s">
        <v>295</v>
      </c>
      <c r="C3054" s="1" t="s">
        <v>364</v>
      </c>
      <c r="D3054" s="1" t="s">
        <v>7265</v>
      </c>
      <c r="E3054" s="1" t="s">
        <v>35279</v>
      </c>
      <c r="F3054" s="1" t="s">
        <v>21619</v>
      </c>
      <c r="G3054" t="str">
        <f t="shared" si="329"/>
        <v>Valid</v>
      </c>
      <c r="H3054" s="1" t="s">
        <v>21620</v>
      </c>
      <c r="I3054" t="str" cm="1">
        <f t="array" ref="I3054">IF(OR(TRIM(H3054)="",ISNUMBER(SEARCH("#",H3054)),AA3054&lt;Config!$B$8,SUMPRODUCT(--ISNUMBER(SEARCH({"a";"b";"c";"d";"e";"f";"g";"h";"i";"j";"k";"l";"m";"n";"o";"p";"q";"r";"s";"t";"u";"v";"w";"x";"y";"z"},H3054)))&gt;0),"Invalid","Valid")</f>
        <v>Valid</v>
      </c>
      <c r="J3054" s="1" t="s">
        <v>21621</v>
      </c>
      <c r="K3054" s="1" t="s">
        <v>66</v>
      </c>
      <c r="L3054" s="1" t="s">
        <v>265</v>
      </c>
      <c r="M3054" s="1" t="s">
        <v>135</v>
      </c>
      <c r="N3054" s="1" t="s">
        <v>252</v>
      </c>
      <c r="O3054" s="1" t="s">
        <v>266</v>
      </c>
      <c r="P3054" t="s">
        <v>87</v>
      </c>
      <c r="Q3054" s="1" t="s">
        <v>166</v>
      </c>
      <c r="R3054" s="1" t="s">
        <v>559</v>
      </c>
      <c r="S3054" s="1" t="s">
        <v>7437</v>
      </c>
      <c r="T3054" s="1" t="s">
        <v>21622</v>
      </c>
      <c r="U3054" s="1" t="s">
        <v>3294</v>
      </c>
      <c r="V3054" s="1" t="s">
        <v>2799</v>
      </c>
      <c r="W3054" s="1" t="s">
        <v>384</v>
      </c>
      <c r="X3054" t="str">
        <f t="shared" si="330"/>
        <v>Complete</v>
      </c>
      <c r="Y3054">
        <f>MAX(0,100-IF(G3054="Invalid",Config!$B$5,0)-IF(I3054="Invalid",Config!$B$6,0)-IF(X3054="Incomplete",Config!$B$7,0)-IF(AF3054="Yes",Config!$B$37,0))</f>
        <v>100</v>
      </c>
      <c r="Z3054" s="1">
        <f>IF(OR(TRIM(B3054)="",COUNTIF(Config!$B$15:$B$19,B3054)&gt;0),1,0)+IF(OR(TRIM(C3054)="",COUNTIF(Config!$B$15:$B$19,C3054)&gt;0),1,0)+IF(OR(TRIM(F3054)="",COUNTIF(Config!$B$15:$B$19,F3054)&gt;0),1,0)+IF(OR(TRIM(H3054)="",COUNTIF(Config!$B$15:$B$19,H3054)&gt;0),1,0)+IF(OR(TRIM(E3054)="",COUNTIF(Config!$B$15:$B$19,E3054)&gt;0),1,0)+IF(OR(TRIM(K3054)="",COUNTIF(Config!$B$15:$B$19,K3054)&gt;0),1,0)+IF(OR(TRIM(P3054)="",COUNTIF(Config!$B$15:$B$19,P3054)&gt;0),1,0)+IF(OR(TRIM(R3054)="",COUNTIF(Config!$B$15:$B$19,R3054)&gt;0),1,0)</f>
        <v>0</v>
      </c>
      <c r="AA3054" s="1" cm="1">
        <f t="array" ref="AA3054">SUMPRODUCT(LEN(H3054)-LEN(SUBSTITUTE(H3054,{"0";"1";"2";"3";"4";"5";"6";"7";"8";"9"},"")))</f>
        <v>11</v>
      </c>
      <c r="AC3054" t="str">
        <f t="shared" si="331"/>
        <v/>
      </c>
      <c r="AD3054">
        <f t="shared" si="332"/>
        <v>1</v>
      </c>
      <c r="AE3054">
        <f t="shared" si="333"/>
        <v>1</v>
      </c>
      <c r="AF3054" t="str">
        <f t="shared" si="334"/>
        <v>No</v>
      </c>
      <c r="AG3054">
        <f t="shared" ca="1" si="335"/>
        <v>172</v>
      </c>
      <c r="AH3054" t="str">
        <f ca="1">IF(OR(V3054="",AG3054=""),"Yes",IF(AG3054&gt;Config!$B$41,"Yes","No"))</f>
        <v>No</v>
      </c>
    </row>
    <row r="3055" spans="1:34" x14ac:dyDescent="0.25">
      <c r="A3055" s="1" t="s">
        <v>21623</v>
      </c>
      <c r="B3055" s="1" t="s">
        <v>690</v>
      </c>
      <c r="C3055" s="1" t="s">
        <v>353</v>
      </c>
      <c r="D3055" s="1" t="s">
        <v>9120</v>
      </c>
      <c r="E3055" s="1" t="s">
        <v>35280</v>
      </c>
      <c r="F3055" s="1" t="s">
        <v>21624</v>
      </c>
      <c r="G3055" t="str">
        <f t="shared" si="329"/>
        <v>Valid</v>
      </c>
      <c r="H3055" s="1" t="s">
        <v>21625</v>
      </c>
      <c r="I3055" t="str" cm="1">
        <f t="array" ref="I3055">IF(OR(TRIM(H3055)="",ISNUMBER(SEARCH("#",H3055)),AA3055&lt;Config!$B$8,SUMPRODUCT(--ISNUMBER(SEARCH({"a";"b";"c";"d";"e";"f";"g";"h";"i";"j";"k";"l";"m";"n";"o";"p";"q";"r";"s";"t";"u";"v";"w";"x";"y";"z"},H3055)))&gt;0),"Invalid","Valid")</f>
        <v>Valid</v>
      </c>
      <c r="J3055" s="1" t="s">
        <v>21626</v>
      </c>
      <c r="K3055" s="1" t="s">
        <v>378</v>
      </c>
      <c r="L3055" s="1" t="s">
        <v>67</v>
      </c>
      <c r="M3055" s="1" t="s">
        <v>165</v>
      </c>
      <c r="N3055" s="1" t="s">
        <v>51</v>
      </c>
      <c r="O3055" s="1" t="s">
        <v>196</v>
      </c>
      <c r="P3055" t="s">
        <v>53</v>
      </c>
      <c r="Q3055" s="1" t="s">
        <v>54</v>
      </c>
      <c r="R3055" s="1" t="s">
        <v>70</v>
      </c>
      <c r="S3055" s="1" t="s">
        <v>13680</v>
      </c>
      <c r="T3055" s="1" t="s">
        <v>21627</v>
      </c>
      <c r="U3055" s="1" t="s">
        <v>3456</v>
      </c>
      <c r="V3055" s="1" t="s">
        <v>19017</v>
      </c>
      <c r="W3055" s="1" t="s">
        <v>94</v>
      </c>
      <c r="X3055" t="str">
        <f t="shared" si="330"/>
        <v>Complete</v>
      </c>
      <c r="Y3055">
        <f>MAX(0,100-IF(G3055="Invalid",Config!$B$5,0)-IF(I3055="Invalid",Config!$B$6,0)-IF(X3055="Incomplete",Config!$B$7,0)-IF(AF3055="Yes",Config!$B$37,0))</f>
        <v>100</v>
      </c>
      <c r="Z3055" s="1">
        <f>IF(OR(TRIM(B3055)="",COUNTIF(Config!$B$15:$B$19,B3055)&gt;0),1,0)+IF(OR(TRIM(C3055)="",COUNTIF(Config!$B$15:$B$19,C3055)&gt;0),1,0)+IF(OR(TRIM(F3055)="",COUNTIF(Config!$B$15:$B$19,F3055)&gt;0),1,0)+IF(OR(TRIM(H3055)="",COUNTIF(Config!$B$15:$B$19,H3055)&gt;0),1,0)+IF(OR(TRIM(E3055)="",COUNTIF(Config!$B$15:$B$19,E3055)&gt;0),1,0)+IF(OR(TRIM(K3055)="",COUNTIF(Config!$B$15:$B$19,K3055)&gt;0),1,0)+IF(OR(TRIM(P3055)="",COUNTIF(Config!$B$15:$B$19,P3055)&gt;0),1,0)+IF(OR(TRIM(R3055)="",COUNTIF(Config!$B$15:$B$19,R3055)&gt;0),1,0)</f>
        <v>0</v>
      </c>
      <c r="AA3055" s="1" cm="1">
        <f t="array" ref="AA3055">SUMPRODUCT(LEN(H3055)-LEN(SUBSTITUTE(H3055,{"0";"1";"2";"3";"4";"5";"6";"7";"8";"9"},"")))</f>
        <v>12</v>
      </c>
      <c r="AC3055" t="str">
        <f t="shared" si="331"/>
        <v/>
      </c>
      <c r="AD3055">
        <f t="shared" si="332"/>
        <v>1</v>
      </c>
      <c r="AE3055">
        <f t="shared" si="333"/>
        <v>1</v>
      </c>
      <c r="AF3055" t="str">
        <f t="shared" si="334"/>
        <v>No</v>
      </c>
      <c r="AG3055">
        <f t="shared" ca="1" si="335"/>
        <v>47</v>
      </c>
      <c r="AH3055" t="str">
        <f ca="1">IF(OR(V3055="",AG3055=""),"Yes",IF(AG3055&gt;Config!$B$41,"Yes","No"))</f>
        <v>No</v>
      </c>
    </row>
    <row r="3056" spans="1:34" x14ac:dyDescent="0.25">
      <c r="A3056" s="1" t="s">
        <v>21628</v>
      </c>
      <c r="B3056" s="1" t="s">
        <v>1241</v>
      </c>
      <c r="C3056" s="1" t="s">
        <v>828</v>
      </c>
      <c r="D3056" s="1" t="s">
        <v>15357</v>
      </c>
      <c r="E3056" s="1" t="s">
        <v>34478</v>
      </c>
      <c r="F3056" s="1" t="s">
        <v>21629</v>
      </c>
      <c r="G3056" t="str">
        <f t="shared" si="329"/>
        <v>Valid</v>
      </c>
      <c r="H3056" s="1" t="s">
        <v>21630</v>
      </c>
      <c r="I3056" t="str" cm="1">
        <f t="array" ref="I3056">IF(OR(TRIM(H3056)="",ISNUMBER(SEARCH("#",H3056)),AA3056&lt;Config!$B$8,SUMPRODUCT(--ISNUMBER(SEARCH({"a";"b";"c";"d";"e";"f";"g";"h";"i";"j";"k";"l";"m";"n";"o";"p";"q";"r";"s";"t";"u";"v";"w";"x";"y";"z"},H3056)))&gt;0),"Invalid","Valid")</f>
        <v>Valid</v>
      </c>
      <c r="J3056" s="1" t="s">
        <v>21631</v>
      </c>
      <c r="K3056" s="1" t="s">
        <v>178</v>
      </c>
      <c r="L3056" s="1" t="s">
        <v>84</v>
      </c>
      <c r="M3056" s="1" t="s">
        <v>517</v>
      </c>
      <c r="N3056" s="1" t="s">
        <v>211</v>
      </c>
      <c r="O3056" s="1" t="s">
        <v>180</v>
      </c>
      <c r="P3056" t="s">
        <v>87</v>
      </c>
      <c r="Q3056" s="1" t="s">
        <v>438</v>
      </c>
      <c r="R3056" s="1" t="s">
        <v>559</v>
      </c>
      <c r="S3056" s="1" t="s">
        <v>10541</v>
      </c>
      <c r="T3056" s="1" t="s">
        <v>21632</v>
      </c>
      <c r="U3056" s="1" t="s">
        <v>13212</v>
      </c>
      <c r="V3056" s="1" t="s">
        <v>1882</v>
      </c>
      <c r="W3056" s="1" t="s">
        <v>186</v>
      </c>
      <c r="X3056" t="str">
        <f t="shared" si="330"/>
        <v>Complete</v>
      </c>
      <c r="Y3056">
        <f>MAX(0,100-IF(G3056="Invalid",Config!$B$5,0)-IF(I3056="Invalid",Config!$B$6,0)-IF(X3056="Incomplete",Config!$B$7,0)-IF(AF3056="Yes",Config!$B$37,0))</f>
        <v>100</v>
      </c>
      <c r="Z3056" s="1">
        <f>IF(OR(TRIM(B3056)="",COUNTIF(Config!$B$15:$B$19,B3056)&gt;0),1,0)+IF(OR(TRIM(C3056)="",COUNTIF(Config!$B$15:$B$19,C3056)&gt;0),1,0)+IF(OR(TRIM(F3056)="",COUNTIF(Config!$B$15:$B$19,F3056)&gt;0),1,0)+IF(OR(TRIM(H3056)="",COUNTIF(Config!$B$15:$B$19,H3056)&gt;0),1,0)+IF(OR(TRIM(E3056)="",COUNTIF(Config!$B$15:$B$19,E3056)&gt;0),1,0)+IF(OR(TRIM(K3056)="",COUNTIF(Config!$B$15:$B$19,K3056)&gt;0),1,0)+IF(OR(TRIM(P3056)="",COUNTIF(Config!$B$15:$B$19,P3056)&gt;0),1,0)+IF(OR(TRIM(R3056)="",COUNTIF(Config!$B$15:$B$19,R3056)&gt;0),1,0)</f>
        <v>0</v>
      </c>
      <c r="AA3056" s="1" cm="1">
        <f t="array" ref="AA3056">SUMPRODUCT(LEN(H3056)-LEN(SUBSTITUTE(H3056,{"0";"1";"2";"3";"4";"5";"6";"7";"8";"9"},"")))</f>
        <v>11</v>
      </c>
      <c r="AC3056" t="str">
        <f t="shared" si="331"/>
        <v/>
      </c>
      <c r="AD3056">
        <f t="shared" si="332"/>
        <v>1</v>
      </c>
      <c r="AE3056">
        <f t="shared" si="333"/>
        <v>1</v>
      </c>
      <c r="AF3056" t="str">
        <f t="shared" si="334"/>
        <v>No</v>
      </c>
      <c r="AG3056">
        <f t="shared" ca="1" si="335"/>
        <v>422</v>
      </c>
      <c r="AH3056" t="str">
        <f ca="1">IF(OR(V3056="",AG3056=""),"Yes",IF(AG3056&gt;Config!$B$41,"Yes","No"))</f>
        <v>Yes</v>
      </c>
    </row>
    <row r="3057" spans="1:34" x14ac:dyDescent="0.25">
      <c r="A3057" s="1" t="s">
        <v>21633</v>
      </c>
      <c r="B3057" s="1" t="s">
        <v>2392</v>
      </c>
      <c r="C3057" s="1" t="s">
        <v>956</v>
      </c>
      <c r="D3057" s="1" t="s">
        <v>21634</v>
      </c>
      <c r="E3057" s="1" t="s">
        <v>33927</v>
      </c>
      <c r="F3057" s="1" t="s">
        <v>21635</v>
      </c>
      <c r="G3057" t="str">
        <f t="shared" si="329"/>
        <v>Valid</v>
      </c>
      <c r="H3057" s="1" t="s">
        <v>21636</v>
      </c>
      <c r="I3057" t="str" cm="1">
        <f t="array" ref="I3057">IF(OR(TRIM(H3057)="",ISNUMBER(SEARCH("#",H3057)),AA3057&lt;Config!$B$8,SUMPRODUCT(--ISNUMBER(SEARCH({"a";"b";"c";"d";"e";"f";"g";"h";"i";"j";"k";"l";"m";"n";"o";"p";"q";"r";"s";"t";"u";"v";"w";"x";"y";"z"},H3057)))&gt;0),"Invalid","Valid")</f>
        <v>Valid</v>
      </c>
      <c r="J3057" s="1" t="s">
        <v>21637</v>
      </c>
      <c r="K3057" s="1" t="s">
        <v>66</v>
      </c>
      <c r="L3057" s="1" t="s">
        <v>134</v>
      </c>
      <c r="M3057" s="1" t="s">
        <v>517</v>
      </c>
      <c r="N3057" s="1" t="s">
        <v>358</v>
      </c>
      <c r="O3057" s="1" t="s">
        <v>69</v>
      </c>
      <c r="P3057" t="s">
        <v>344</v>
      </c>
      <c r="Q3057" s="1" t="s">
        <v>971</v>
      </c>
      <c r="R3057" s="1" t="s">
        <v>346</v>
      </c>
      <c r="S3057" s="1" t="s">
        <v>21638</v>
      </c>
      <c r="T3057" s="1" t="s">
        <v>21639</v>
      </c>
      <c r="U3057" s="1" t="s">
        <v>3019</v>
      </c>
      <c r="V3057" s="1" t="s">
        <v>7570</v>
      </c>
      <c r="W3057" s="1" t="s">
        <v>75</v>
      </c>
      <c r="X3057" t="str">
        <f t="shared" si="330"/>
        <v>Complete</v>
      </c>
      <c r="Y3057">
        <f>MAX(0,100-IF(G3057="Invalid",Config!$B$5,0)-IF(I3057="Invalid",Config!$B$6,0)-IF(X3057="Incomplete",Config!$B$7,0)-IF(AF3057="Yes",Config!$B$37,0))</f>
        <v>100</v>
      </c>
      <c r="Z3057" s="1">
        <f>IF(OR(TRIM(B3057)="",COUNTIF(Config!$B$15:$B$19,B3057)&gt;0),1,0)+IF(OR(TRIM(C3057)="",COUNTIF(Config!$B$15:$B$19,C3057)&gt;0),1,0)+IF(OR(TRIM(F3057)="",COUNTIF(Config!$B$15:$B$19,F3057)&gt;0),1,0)+IF(OR(TRIM(H3057)="",COUNTIF(Config!$B$15:$B$19,H3057)&gt;0),1,0)+IF(OR(TRIM(E3057)="",COUNTIF(Config!$B$15:$B$19,E3057)&gt;0),1,0)+IF(OR(TRIM(K3057)="",COUNTIF(Config!$B$15:$B$19,K3057)&gt;0),1,0)+IF(OR(TRIM(P3057)="",COUNTIF(Config!$B$15:$B$19,P3057)&gt;0),1,0)+IF(OR(TRIM(R3057)="",COUNTIF(Config!$B$15:$B$19,R3057)&gt;0),1,0)</f>
        <v>0</v>
      </c>
      <c r="AA3057" s="1" cm="1">
        <f t="array" ref="AA3057">SUMPRODUCT(LEN(H3057)-LEN(SUBSTITUTE(H3057,{"0";"1";"2";"3";"4";"5";"6";"7";"8";"9"},"")))</f>
        <v>11</v>
      </c>
      <c r="AC3057" t="str">
        <f t="shared" si="331"/>
        <v/>
      </c>
      <c r="AD3057">
        <f t="shared" si="332"/>
        <v>1</v>
      </c>
      <c r="AE3057">
        <f t="shared" si="333"/>
        <v>1</v>
      </c>
      <c r="AF3057" t="str">
        <f t="shared" si="334"/>
        <v>No</v>
      </c>
      <c r="AG3057">
        <f t="shared" ca="1" si="335"/>
        <v>367</v>
      </c>
      <c r="AH3057" t="str">
        <f ca="1">IF(OR(V3057="",AG3057=""),"Yes",IF(AG3057&gt;Config!$B$41,"Yes","No"))</f>
        <v>Yes</v>
      </c>
    </row>
    <row r="3058" spans="1:34" x14ac:dyDescent="0.25">
      <c r="A3058" s="1" t="s">
        <v>21640</v>
      </c>
      <c r="B3058" s="1" t="s">
        <v>1241</v>
      </c>
      <c r="C3058" s="1" t="s">
        <v>499</v>
      </c>
      <c r="D3058" s="1" t="s">
        <v>21641</v>
      </c>
      <c r="E3058" s="1" t="s">
        <v>35281</v>
      </c>
      <c r="F3058" s="1" t="s">
        <v>21642</v>
      </c>
      <c r="G3058" t="str">
        <f t="shared" si="329"/>
        <v>Valid</v>
      </c>
      <c r="H3058" s="1" t="s">
        <v>21643</v>
      </c>
      <c r="I3058" t="str" cm="1">
        <f t="array" ref="I3058">IF(OR(TRIM(H3058)="",ISNUMBER(SEARCH("#",H3058)),AA3058&lt;Config!$B$8,SUMPRODUCT(--ISNUMBER(SEARCH({"a";"b";"c";"d";"e";"f";"g";"h";"i";"j";"k";"l";"m";"n";"o";"p";"q";"r";"s";"t";"u";"v";"w";"x";"y";"z"},H3058)))&gt;0),"Invalid","Valid")</f>
        <v>Valid</v>
      </c>
      <c r="J3058" s="1" t="s">
        <v>21644</v>
      </c>
      <c r="K3058" s="1" t="s">
        <v>866</v>
      </c>
      <c r="L3058" s="1" t="s">
        <v>67</v>
      </c>
      <c r="M3058" s="1" t="s">
        <v>50</v>
      </c>
      <c r="N3058" s="1" t="s">
        <v>31</v>
      </c>
      <c r="O3058" s="1" t="s">
        <v>149</v>
      </c>
      <c r="P3058" t="s">
        <v>53</v>
      </c>
      <c r="Q3058" s="1" t="s">
        <v>54</v>
      </c>
      <c r="R3058" s="1" t="s">
        <v>150</v>
      </c>
      <c r="S3058" s="1" t="s">
        <v>12545</v>
      </c>
      <c r="T3058" s="1" t="s">
        <v>21645</v>
      </c>
      <c r="U3058" s="1" t="s">
        <v>185</v>
      </c>
      <c r="V3058" s="1" t="s">
        <v>5367</v>
      </c>
      <c r="W3058" s="1" t="s">
        <v>33823</v>
      </c>
      <c r="X3058" t="str">
        <f t="shared" si="330"/>
        <v>Complete</v>
      </c>
      <c r="Y3058">
        <f>MAX(0,100-IF(G3058="Invalid",Config!$B$5,0)-IF(I3058="Invalid",Config!$B$6,0)-IF(X3058="Incomplete",Config!$B$7,0)-IF(AF3058="Yes",Config!$B$37,0))</f>
        <v>100</v>
      </c>
      <c r="Z3058" s="1">
        <f>IF(OR(TRIM(B3058)="",COUNTIF(Config!$B$15:$B$19,B3058)&gt;0),1,0)+IF(OR(TRIM(C3058)="",COUNTIF(Config!$B$15:$B$19,C3058)&gt;0),1,0)+IF(OR(TRIM(F3058)="",COUNTIF(Config!$B$15:$B$19,F3058)&gt;0),1,0)+IF(OR(TRIM(H3058)="",COUNTIF(Config!$B$15:$B$19,H3058)&gt;0),1,0)+IF(OR(TRIM(E3058)="",COUNTIF(Config!$B$15:$B$19,E3058)&gt;0),1,0)+IF(OR(TRIM(K3058)="",COUNTIF(Config!$B$15:$B$19,K3058)&gt;0),1,0)+IF(OR(TRIM(P3058)="",COUNTIF(Config!$B$15:$B$19,P3058)&gt;0),1,0)+IF(OR(TRIM(R3058)="",COUNTIF(Config!$B$15:$B$19,R3058)&gt;0),1,0)</f>
        <v>0</v>
      </c>
      <c r="AA3058" s="1" cm="1">
        <f t="array" ref="AA3058">SUMPRODUCT(LEN(H3058)-LEN(SUBSTITUTE(H3058,{"0";"1";"2";"3";"4";"5";"6";"7";"8";"9"},"")))</f>
        <v>12</v>
      </c>
      <c r="AC3058" t="str">
        <f t="shared" si="331"/>
        <v/>
      </c>
      <c r="AD3058">
        <f t="shared" si="332"/>
        <v>1</v>
      </c>
      <c r="AE3058">
        <f t="shared" si="333"/>
        <v>1</v>
      </c>
      <c r="AF3058" t="str">
        <f t="shared" si="334"/>
        <v>No</v>
      </c>
      <c r="AG3058">
        <f t="shared" ca="1" si="335"/>
        <v>90</v>
      </c>
      <c r="AH3058" t="str">
        <f ca="1">IF(OR(V3058="",AG3058=""),"Yes",IF(AG3058&gt;Config!$B$41,"Yes","No"))</f>
        <v>No</v>
      </c>
    </row>
    <row r="3059" spans="1:34" x14ac:dyDescent="0.25">
      <c r="A3059" s="1" t="s">
        <v>21646</v>
      </c>
      <c r="B3059" s="1" t="s">
        <v>851</v>
      </c>
      <c r="C3059" s="1" t="s">
        <v>128</v>
      </c>
      <c r="D3059" s="1" t="s">
        <v>14442</v>
      </c>
      <c r="E3059" s="1" t="s">
        <v>33829</v>
      </c>
      <c r="F3059" s="1" t="s">
        <v>21647</v>
      </c>
      <c r="G3059" t="str">
        <f t="shared" si="329"/>
        <v>Valid</v>
      </c>
      <c r="H3059" s="1" t="s">
        <v>21648</v>
      </c>
      <c r="I3059" t="str" cm="1">
        <f t="array" ref="I3059">IF(OR(TRIM(H3059)="",ISNUMBER(SEARCH("#",H3059)),AA3059&lt;Config!$B$8,SUMPRODUCT(--ISNUMBER(SEARCH({"a";"b";"c";"d";"e";"f";"g";"h";"i";"j";"k";"l";"m";"n";"o";"p";"q";"r";"s";"t";"u";"v";"w";"x";"y";"z"},H3059)))&gt;0),"Invalid","Valid")</f>
        <v>Valid</v>
      </c>
      <c r="J3059" s="1" t="s">
        <v>21649</v>
      </c>
      <c r="K3059" s="1" t="s">
        <v>866</v>
      </c>
      <c r="L3059" s="1" t="s">
        <v>134</v>
      </c>
      <c r="M3059" s="1" t="s">
        <v>391</v>
      </c>
      <c r="N3059" s="1" t="s">
        <v>713</v>
      </c>
      <c r="O3059" s="1" t="s">
        <v>69</v>
      </c>
      <c r="P3059" t="s">
        <v>53</v>
      </c>
      <c r="Q3059" s="1" t="s">
        <v>181</v>
      </c>
      <c r="R3059" s="1" t="s">
        <v>415</v>
      </c>
      <c r="S3059" s="1" t="s">
        <v>21650</v>
      </c>
      <c r="T3059" s="1" t="s">
        <v>21651</v>
      </c>
      <c r="U3059" s="1" t="s">
        <v>2970</v>
      </c>
      <c r="V3059" s="1" t="s">
        <v>2292</v>
      </c>
      <c r="W3059" s="1" t="s">
        <v>293</v>
      </c>
      <c r="X3059" t="str">
        <f t="shared" si="330"/>
        <v>Incomplete</v>
      </c>
      <c r="Y3059">
        <f>MAX(0,100-IF(G3059="Invalid",Config!$B$5,0)-IF(I3059="Invalid",Config!$B$6,0)-IF(X3059="Incomplete",Config!$B$7,0)-IF(AF3059="Yes",Config!$B$37,0))</f>
        <v>60</v>
      </c>
      <c r="Z3059" s="1">
        <f>IF(OR(TRIM(B3059)="",COUNTIF(Config!$B$15:$B$19,B3059)&gt;0),1,0)+IF(OR(TRIM(C3059)="",COUNTIF(Config!$B$15:$B$19,C3059)&gt;0),1,0)+IF(OR(TRIM(F3059)="",COUNTIF(Config!$B$15:$B$19,F3059)&gt;0),1,0)+IF(OR(TRIM(H3059)="",COUNTIF(Config!$B$15:$B$19,H3059)&gt;0),1,0)+IF(OR(TRIM(E3059)="",COUNTIF(Config!$B$15:$B$19,E3059)&gt;0),1,0)+IF(OR(TRIM(K3059)="",COUNTIF(Config!$B$15:$B$19,K3059)&gt;0),1,0)+IF(OR(TRIM(P3059)="",COUNTIF(Config!$B$15:$B$19,P3059)&gt;0),1,0)+IF(OR(TRIM(R3059)="",COUNTIF(Config!$B$15:$B$19,R3059)&gt;0),1,0)</f>
        <v>1</v>
      </c>
      <c r="AA3059" s="1" cm="1">
        <f t="array" ref="AA3059">SUMPRODUCT(LEN(H3059)-LEN(SUBSTITUTE(H3059,{"0";"1";"2";"3";"4";"5";"6";"7";"8";"9"},"")))</f>
        <v>12</v>
      </c>
      <c r="AC3059" t="str">
        <f t="shared" si="331"/>
        <v>Incomplete Profile</v>
      </c>
      <c r="AD3059">
        <f t="shared" si="332"/>
        <v>1</v>
      </c>
      <c r="AE3059">
        <f t="shared" si="333"/>
        <v>1</v>
      </c>
      <c r="AF3059" t="str">
        <f t="shared" si="334"/>
        <v>No</v>
      </c>
      <c r="AG3059">
        <f t="shared" ca="1" si="335"/>
        <v>544</v>
      </c>
      <c r="AH3059" t="str">
        <f ca="1">IF(OR(V3059="",AG3059=""),"Yes",IF(AG3059&gt;Config!$B$41,"Yes","No"))</f>
        <v>Yes</v>
      </c>
    </row>
    <row r="3060" spans="1:34" x14ac:dyDescent="0.25">
      <c r="A3060" s="1" t="s">
        <v>21652</v>
      </c>
      <c r="B3060" s="1" t="s">
        <v>765</v>
      </c>
      <c r="C3060" s="1" t="s">
        <v>173</v>
      </c>
      <c r="D3060" s="1" t="s">
        <v>21653</v>
      </c>
      <c r="E3060" s="1" t="s">
        <v>35282</v>
      </c>
      <c r="F3060" s="1" t="s">
        <v>21654</v>
      </c>
      <c r="G3060" t="str">
        <f t="shared" si="329"/>
        <v>Valid</v>
      </c>
      <c r="H3060" s="1" t="s">
        <v>21655</v>
      </c>
      <c r="I3060" t="str" cm="1">
        <f t="array" ref="I3060">IF(OR(TRIM(H3060)="",ISNUMBER(SEARCH("#",H3060)),AA3060&lt;Config!$B$8,SUMPRODUCT(--ISNUMBER(SEARCH({"a";"b";"c";"d";"e";"f";"g";"h";"i";"j";"k";"l";"m";"n";"o";"p";"q";"r";"s";"t";"u";"v";"w";"x";"y";"z"},H3060)))&gt;0),"Invalid","Valid")</f>
        <v>Valid</v>
      </c>
      <c r="J3060" s="1" t="s">
        <v>21656</v>
      </c>
      <c r="K3060" s="1" t="s">
        <v>722</v>
      </c>
      <c r="L3060" s="1" t="s">
        <v>265</v>
      </c>
      <c r="M3060" s="1" t="s">
        <v>343</v>
      </c>
      <c r="N3060" s="1" t="s">
        <v>358</v>
      </c>
      <c r="O3060" s="1" t="s">
        <v>32</v>
      </c>
      <c r="P3060" t="s">
        <v>53</v>
      </c>
      <c r="Q3060" s="1" t="s">
        <v>197</v>
      </c>
      <c r="R3060" s="1" t="s">
        <v>288</v>
      </c>
      <c r="S3060" s="1" t="s">
        <v>15888</v>
      </c>
      <c r="T3060" s="1" t="s">
        <v>21657</v>
      </c>
      <c r="U3060" s="1" t="s">
        <v>3894</v>
      </c>
      <c r="V3060" s="1" t="s">
        <v>21658</v>
      </c>
      <c r="W3060" s="1" t="s">
        <v>125</v>
      </c>
      <c r="X3060" t="str">
        <f t="shared" si="330"/>
        <v>Complete</v>
      </c>
      <c r="Y3060">
        <f>MAX(0,100-IF(G3060="Invalid",Config!$B$5,0)-IF(I3060="Invalid",Config!$B$6,0)-IF(X3060="Incomplete",Config!$B$7,0)-IF(AF3060="Yes",Config!$B$37,0))</f>
        <v>100</v>
      </c>
      <c r="Z3060" s="1">
        <f>IF(OR(TRIM(B3060)="",COUNTIF(Config!$B$15:$B$19,B3060)&gt;0),1,0)+IF(OR(TRIM(C3060)="",COUNTIF(Config!$B$15:$B$19,C3060)&gt;0),1,0)+IF(OR(TRIM(F3060)="",COUNTIF(Config!$B$15:$B$19,F3060)&gt;0),1,0)+IF(OR(TRIM(H3060)="",COUNTIF(Config!$B$15:$B$19,H3060)&gt;0),1,0)+IF(OR(TRIM(E3060)="",COUNTIF(Config!$B$15:$B$19,E3060)&gt;0),1,0)+IF(OR(TRIM(K3060)="",COUNTIF(Config!$B$15:$B$19,K3060)&gt;0),1,0)+IF(OR(TRIM(P3060)="",COUNTIF(Config!$B$15:$B$19,P3060)&gt;0),1,0)+IF(OR(TRIM(R3060)="",COUNTIF(Config!$B$15:$B$19,R3060)&gt;0),1,0)</f>
        <v>0</v>
      </c>
      <c r="AA3060" s="1" cm="1">
        <f t="array" ref="AA3060">SUMPRODUCT(LEN(H3060)-LEN(SUBSTITUTE(H3060,{"0";"1";"2";"3";"4";"5";"6";"7";"8";"9"},"")))</f>
        <v>12</v>
      </c>
      <c r="AC3060" t="str">
        <f t="shared" si="331"/>
        <v/>
      </c>
      <c r="AD3060">
        <f t="shared" si="332"/>
        <v>1</v>
      </c>
      <c r="AE3060">
        <f t="shared" si="333"/>
        <v>1</v>
      </c>
      <c r="AF3060" t="str">
        <f t="shared" si="334"/>
        <v>No</v>
      </c>
      <c r="AG3060" t="str">
        <f t="shared" ca="1" si="335"/>
        <v/>
      </c>
      <c r="AH3060" t="str">
        <f ca="1">IF(OR(V3060="",AG3060=""),"Yes",IF(AG3060&gt;Config!$B$41,"Yes","No"))</f>
        <v>Yes</v>
      </c>
    </row>
    <row r="3061" spans="1:34" x14ac:dyDescent="0.25">
      <c r="A3061" s="1" t="s">
        <v>21659</v>
      </c>
      <c r="B3061" s="1" t="s">
        <v>818</v>
      </c>
      <c r="C3061" s="1" t="s">
        <v>828</v>
      </c>
      <c r="D3061" s="1" t="s">
        <v>12910</v>
      </c>
      <c r="E3061" s="1" t="s">
        <v>1331</v>
      </c>
      <c r="F3061" s="1" t="s">
        <v>21660</v>
      </c>
      <c r="G3061" t="str">
        <f t="shared" si="329"/>
        <v>Valid</v>
      </c>
      <c r="H3061" s="1" t="s">
        <v>21661</v>
      </c>
      <c r="I3061" t="str" cm="1">
        <f t="array" ref="I3061">IF(OR(TRIM(H3061)="",ISNUMBER(SEARCH("#",H3061)),AA3061&lt;Config!$B$8,SUMPRODUCT(--ISNUMBER(SEARCH({"a";"b";"c";"d";"e";"f";"g";"h";"i";"j";"k";"l";"m";"n";"o";"p";"q";"r";"s";"t";"u";"v";"w";"x";"y";"z"},H3061)))&gt;0),"Invalid","Valid")</f>
        <v>Valid</v>
      </c>
      <c r="J3061" s="1" t="s">
        <v>21662</v>
      </c>
      <c r="K3061" s="1" t="s">
        <v>378</v>
      </c>
      <c r="L3061" s="1" t="s">
        <v>84</v>
      </c>
      <c r="M3061" s="1" t="s">
        <v>103</v>
      </c>
      <c r="N3061" s="1" t="s">
        <v>31</v>
      </c>
      <c r="O3061" s="1" t="s">
        <v>69</v>
      </c>
      <c r="P3061" t="s">
        <v>53</v>
      </c>
      <c r="Q3061" s="1" t="s">
        <v>197</v>
      </c>
      <c r="R3061" s="1" t="s">
        <v>55</v>
      </c>
      <c r="S3061" s="1" t="s">
        <v>9892</v>
      </c>
      <c r="T3061" s="1" t="s">
        <v>21663</v>
      </c>
      <c r="U3061" s="1" t="s">
        <v>3068</v>
      </c>
      <c r="V3061" s="1" t="s">
        <v>15308</v>
      </c>
      <c r="W3061" s="1" t="s">
        <v>40</v>
      </c>
      <c r="X3061" t="str">
        <f t="shared" si="330"/>
        <v>Complete</v>
      </c>
      <c r="Y3061">
        <f>MAX(0,100-IF(G3061="Invalid",Config!$B$5,0)-IF(I3061="Invalid",Config!$B$6,0)-IF(X3061="Incomplete",Config!$B$7,0)-IF(AF3061="Yes",Config!$B$37,0))</f>
        <v>100</v>
      </c>
      <c r="Z3061" s="1">
        <f>IF(OR(TRIM(B3061)="",COUNTIF(Config!$B$15:$B$19,B3061)&gt;0),1,0)+IF(OR(TRIM(C3061)="",COUNTIF(Config!$B$15:$B$19,C3061)&gt;0),1,0)+IF(OR(TRIM(F3061)="",COUNTIF(Config!$B$15:$B$19,F3061)&gt;0),1,0)+IF(OR(TRIM(H3061)="",COUNTIF(Config!$B$15:$B$19,H3061)&gt;0),1,0)+IF(OR(TRIM(E3061)="",COUNTIF(Config!$B$15:$B$19,E3061)&gt;0),1,0)+IF(OR(TRIM(K3061)="",COUNTIF(Config!$B$15:$B$19,K3061)&gt;0),1,0)+IF(OR(TRIM(P3061)="",COUNTIF(Config!$B$15:$B$19,P3061)&gt;0),1,0)+IF(OR(TRIM(R3061)="",COUNTIF(Config!$B$15:$B$19,R3061)&gt;0),1,0)</f>
        <v>0</v>
      </c>
      <c r="AA3061" s="1" cm="1">
        <f t="array" ref="AA3061">SUMPRODUCT(LEN(H3061)-LEN(SUBSTITUTE(H3061,{"0";"1";"2";"3";"4";"5";"6";"7";"8";"9"},"")))</f>
        <v>12</v>
      </c>
      <c r="AC3061" t="str">
        <f t="shared" si="331"/>
        <v/>
      </c>
      <c r="AD3061">
        <f t="shared" si="332"/>
        <v>1</v>
      </c>
      <c r="AE3061">
        <f t="shared" si="333"/>
        <v>1</v>
      </c>
      <c r="AF3061" t="str">
        <f t="shared" si="334"/>
        <v>No</v>
      </c>
      <c r="AG3061">
        <f t="shared" ca="1" si="335"/>
        <v>567</v>
      </c>
      <c r="AH3061" t="str">
        <f ca="1">IF(OR(V3061="",AG3061=""),"Yes",IF(AG3061&gt;Config!$B$41,"Yes","No"))</f>
        <v>Yes</v>
      </c>
    </row>
    <row r="3062" spans="1:34" x14ac:dyDescent="0.25">
      <c r="A3062" s="1" t="s">
        <v>21664</v>
      </c>
      <c r="B3062" s="1" t="s">
        <v>774</v>
      </c>
      <c r="C3062" s="1" t="s">
        <v>1068</v>
      </c>
      <c r="D3062" s="1" t="s">
        <v>21665</v>
      </c>
      <c r="E3062" s="1" t="s">
        <v>739</v>
      </c>
      <c r="F3062" s="1" t="s">
        <v>21666</v>
      </c>
      <c r="G3062" t="str">
        <f t="shared" si="329"/>
        <v>Valid</v>
      </c>
      <c r="H3062" s="1" t="s">
        <v>21667</v>
      </c>
      <c r="I3062" t="str" cm="1">
        <f t="array" ref="I3062">IF(OR(TRIM(H3062)="",ISNUMBER(SEARCH("#",H3062)),AA3062&lt;Config!$B$8,SUMPRODUCT(--ISNUMBER(SEARCH({"a";"b";"c";"d";"e";"f";"g";"h";"i";"j";"k";"l";"m";"n";"o";"p";"q";"r";"s";"t";"u";"v";"w";"x";"y";"z"},H3062)))&gt;0),"Invalid","Valid")</f>
        <v>Valid</v>
      </c>
      <c r="J3062" s="1" t="s">
        <v>21668</v>
      </c>
      <c r="K3062" s="1" t="s">
        <v>117</v>
      </c>
      <c r="L3062" s="1" t="s">
        <v>450</v>
      </c>
      <c r="M3062" s="1" t="s">
        <v>165</v>
      </c>
      <c r="N3062" s="1" t="s">
        <v>437</v>
      </c>
      <c r="O3062" s="1" t="s">
        <v>69</v>
      </c>
      <c r="P3062" t="s">
        <v>33</v>
      </c>
      <c r="Q3062" s="1" t="s">
        <v>1099</v>
      </c>
      <c r="R3062" s="1" t="s">
        <v>35</v>
      </c>
      <c r="S3062" s="1" t="s">
        <v>21669</v>
      </c>
      <c r="T3062" s="1" t="s">
        <v>21670</v>
      </c>
      <c r="U3062" s="1" t="s">
        <v>21671</v>
      </c>
      <c r="V3062" s="1" t="s">
        <v>1521</v>
      </c>
      <c r="W3062" s="1" t="s">
        <v>186</v>
      </c>
      <c r="X3062" t="str">
        <f t="shared" si="330"/>
        <v>Complete</v>
      </c>
      <c r="Y3062">
        <f>MAX(0,100-IF(G3062="Invalid",Config!$B$5,0)-IF(I3062="Invalid",Config!$B$6,0)-IF(X3062="Incomplete",Config!$B$7,0)-IF(AF3062="Yes",Config!$B$37,0))</f>
        <v>100</v>
      </c>
      <c r="Z3062" s="1">
        <f>IF(OR(TRIM(B3062)="",COUNTIF(Config!$B$15:$B$19,B3062)&gt;0),1,0)+IF(OR(TRIM(C3062)="",COUNTIF(Config!$B$15:$B$19,C3062)&gt;0),1,0)+IF(OR(TRIM(F3062)="",COUNTIF(Config!$B$15:$B$19,F3062)&gt;0),1,0)+IF(OR(TRIM(H3062)="",COUNTIF(Config!$B$15:$B$19,H3062)&gt;0),1,0)+IF(OR(TRIM(E3062)="",COUNTIF(Config!$B$15:$B$19,E3062)&gt;0),1,0)+IF(OR(TRIM(K3062)="",COUNTIF(Config!$B$15:$B$19,K3062)&gt;0),1,0)+IF(OR(TRIM(P3062)="",COUNTIF(Config!$B$15:$B$19,P3062)&gt;0),1,0)+IF(OR(TRIM(R3062)="",COUNTIF(Config!$B$15:$B$19,R3062)&gt;0),1,0)</f>
        <v>0</v>
      </c>
      <c r="AA3062" s="1" cm="1">
        <f t="array" ref="AA3062">SUMPRODUCT(LEN(H3062)-LEN(SUBSTITUTE(H3062,{"0";"1";"2";"3";"4";"5";"6";"7";"8";"9"},"")))</f>
        <v>10</v>
      </c>
      <c r="AC3062" t="str">
        <f t="shared" si="331"/>
        <v/>
      </c>
      <c r="AD3062">
        <f t="shared" si="332"/>
        <v>1</v>
      </c>
      <c r="AE3062">
        <f t="shared" si="333"/>
        <v>1</v>
      </c>
      <c r="AF3062" t="str">
        <f t="shared" si="334"/>
        <v>No</v>
      </c>
      <c r="AG3062">
        <f t="shared" ca="1" si="335"/>
        <v>37</v>
      </c>
      <c r="AH3062" t="str">
        <f ca="1">IF(OR(V3062="",AG3062=""),"Yes",IF(AG3062&gt;Config!$B$41,"Yes","No"))</f>
        <v>No</v>
      </c>
    </row>
    <row r="3063" spans="1:34" x14ac:dyDescent="0.25">
      <c r="A3063" s="1" t="s">
        <v>21672</v>
      </c>
      <c r="B3063" s="1" t="s">
        <v>3863</v>
      </c>
      <c r="C3063" s="1" t="s">
        <v>410</v>
      </c>
      <c r="D3063" s="1" t="s">
        <v>12325</v>
      </c>
      <c r="E3063" s="1" t="s">
        <v>35283</v>
      </c>
      <c r="F3063" s="1" t="s">
        <v>21673</v>
      </c>
      <c r="G3063" t="str">
        <f t="shared" si="329"/>
        <v>Valid</v>
      </c>
      <c r="H3063" s="1" t="s">
        <v>21674</v>
      </c>
      <c r="I3063" t="str" cm="1">
        <f t="array" ref="I3063">IF(OR(TRIM(H3063)="",ISNUMBER(SEARCH("#",H3063)),AA3063&lt;Config!$B$8,SUMPRODUCT(--ISNUMBER(SEARCH({"a";"b";"c";"d";"e";"f";"g";"h";"i";"j";"k";"l";"m";"n";"o";"p";"q";"r";"s";"t";"u";"v";"w";"x";"y";"z"},H3063)))&gt;0),"Invalid","Valid")</f>
        <v>Valid</v>
      </c>
      <c r="J3063" s="1" t="s">
        <v>21675</v>
      </c>
      <c r="K3063" s="1" t="s">
        <v>163</v>
      </c>
      <c r="L3063" s="1" t="s">
        <v>450</v>
      </c>
      <c r="M3063" s="1" t="s">
        <v>235</v>
      </c>
      <c r="N3063" s="1" t="s">
        <v>358</v>
      </c>
      <c r="O3063" s="1" t="s">
        <v>69</v>
      </c>
      <c r="P3063" t="s">
        <v>590</v>
      </c>
      <c r="Q3063" s="1" t="s">
        <v>844</v>
      </c>
      <c r="R3063" s="1" t="s">
        <v>845</v>
      </c>
      <c r="S3063" s="1" t="s">
        <v>18300</v>
      </c>
      <c r="T3063" s="1" t="s">
        <v>21676</v>
      </c>
      <c r="U3063" s="1" t="s">
        <v>21677</v>
      </c>
      <c r="V3063" s="1" t="s">
        <v>3957</v>
      </c>
      <c r="W3063" s="1" t="s">
        <v>141</v>
      </c>
      <c r="X3063" t="str">
        <f t="shared" si="330"/>
        <v>Complete</v>
      </c>
      <c r="Y3063">
        <f>MAX(0,100-IF(G3063="Invalid",Config!$B$5,0)-IF(I3063="Invalid",Config!$B$6,0)-IF(X3063="Incomplete",Config!$B$7,0)-IF(AF3063="Yes",Config!$B$37,0))</f>
        <v>100</v>
      </c>
      <c r="Z3063" s="1">
        <f>IF(OR(TRIM(B3063)="",COUNTIF(Config!$B$15:$B$19,B3063)&gt;0),1,0)+IF(OR(TRIM(C3063)="",COUNTIF(Config!$B$15:$B$19,C3063)&gt;0),1,0)+IF(OR(TRIM(F3063)="",COUNTIF(Config!$B$15:$B$19,F3063)&gt;0),1,0)+IF(OR(TRIM(H3063)="",COUNTIF(Config!$B$15:$B$19,H3063)&gt;0),1,0)+IF(OR(TRIM(E3063)="",COUNTIF(Config!$B$15:$B$19,E3063)&gt;0),1,0)+IF(OR(TRIM(K3063)="",COUNTIF(Config!$B$15:$B$19,K3063)&gt;0),1,0)+IF(OR(TRIM(P3063)="",COUNTIF(Config!$B$15:$B$19,P3063)&gt;0),1,0)+IF(OR(TRIM(R3063)="",COUNTIF(Config!$B$15:$B$19,R3063)&gt;0),1,0)</f>
        <v>0</v>
      </c>
      <c r="AA3063" s="1" cm="1">
        <f t="array" ref="AA3063">SUMPRODUCT(LEN(H3063)-LEN(SUBSTITUTE(H3063,{"0";"1";"2";"3";"4";"5";"6";"7";"8";"9"},"")))</f>
        <v>12</v>
      </c>
      <c r="AC3063" t="str">
        <f t="shared" si="331"/>
        <v/>
      </c>
      <c r="AD3063">
        <f t="shared" si="332"/>
        <v>1</v>
      </c>
      <c r="AE3063">
        <f t="shared" si="333"/>
        <v>1</v>
      </c>
      <c r="AF3063" t="str">
        <f t="shared" si="334"/>
        <v>No</v>
      </c>
      <c r="AG3063">
        <f t="shared" ca="1" si="335"/>
        <v>125</v>
      </c>
      <c r="AH3063" t="str">
        <f ca="1">IF(OR(V3063="",AG3063=""),"Yes",IF(AG3063&gt;Config!$B$41,"Yes","No"))</f>
        <v>No</v>
      </c>
    </row>
    <row r="3064" spans="1:34" x14ac:dyDescent="0.25">
      <c r="A3064" s="1" t="s">
        <v>21678</v>
      </c>
      <c r="B3064" s="1" t="s">
        <v>3888</v>
      </c>
      <c r="C3064" s="1" t="s">
        <v>545</v>
      </c>
      <c r="D3064" s="1" t="s">
        <v>21679</v>
      </c>
      <c r="E3064" s="1" t="s">
        <v>35284</v>
      </c>
      <c r="F3064" s="1" t="s">
        <v>21680</v>
      </c>
      <c r="G3064" t="str">
        <f t="shared" si="329"/>
        <v>Valid</v>
      </c>
      <c r="H3064" s="1" t="s">
        <v>21681</v>
      </c>
      <c r="I3064" t="str" cm="1">
        <f t="array" ref="I3064">IF(OR(TRIM(H3064)="",ISNUMBER(SEARCH("#",H3064)),AA3064&lt;Config!$B$8,SUMPRODUCT(--ISNUMBER(SEARCH({"a";"b";"c";"d";"e";"f";"g";"h";"i";"j";"k";"l";"m";"n";"o";"p";"q";"r";"s";"t";"u";"v";"w";"x";"y";"z"},H3064)))&gt;0),"Invalid","Valid")</f>
        <v>Valid</v>
      </c>
      <c r="J3064" s="1" t="s">
        <v>21682</v>
      </c>
      <c r="K3064" s="1" t="s">
        <v>722</v>
      </c>
      <c r="L3064" s="1" t="s">
        <v>49</v>
      </c>
      <c r="M3064" s="1" t="s">
        <v>30</v>
      </c>
      <c r="N3064" s="1" t="s">
        <v>148</v>
      </c>
      <c r="O3064" s="1" t="s">
        <v>69</v>
      </c>
      <c r="P3064" t="s">
        <v>53</v>
      </c>
      <c r="Q3064" s="1" t="s">
        <v>197</v>
      </c>
      <c r="R3064" s="1" t="s">
        <v>55</v>
      </c>
      <c r="S3064" s="1" t="s">
        <v>21683</v>
      </c>
      <c r="T3064" s="1" t="s">
        <v>21684</v>
      </c>
      <c r="U3064" s="1" t="s">
        <v>5718</v>
      </c>
      <c r="V3064" s="1" t="s">
        <v>3895</v>
      </c>
      <c r="W3064" s="1" t="s">
        <v>125</v>
      </c>
      <c r="X3064" t="str">
        <f t="shared" si="330"/>
        <v>Complete</v>
      </c>
      <c r="Y3064">
        <f>MAX(0,100-IF(G3064="Invalid",Config!$B$5,0)-IF(I3064="Invalid",Config!$B$6,0)-IF(X3064="Incomplete",Config!$B$7,0)-IF(AF3064="Yes",Config!$B$37,0))</f>
        <v>100</v>
      </c>
      <c r="Z3064" s="1">
        <f>IF(OR(TRIM(B3064)="",COUNTIF(Config!$B$15:$B$19,B3064)&gt;0),1,0)+IF(OR(TRIM(C3064)="",COUNTIF(Config!$B$15:$B$19,C3064)&gt;0),1,0)+IF(OR(TRIM(F3064)="",COUNTIF(Config!$B$15:$B$19,F3064)&gt;0),1,0)+IF(OR(TRIM(H3064)="",COUNTIF(Config!$B$15:$B$19,H3064)&gt;0),1,0)+IF(OR(TRIM(E3064)="",COUNTIF(Config!$B$15:$B$19,E3064)&gt;0),1,0)+IF(OR(TRIM(K3064)="",COUNTIF(Config!$B$15:$B$19,K3064)&gt;0),1,0)+IF(OR(TRIM(P3064)="",COUNTIF(Config!$B$15:$B$19,P3064)&gt;0),1,0)+IF(OR(TRIM(R3064)="",COUNTIF(Config!$B$15:$B$19,R3064)&gt;0),1,0)</f>
        <v>0</v>
      </c>
      <c r="AA3064" s="1" cm="1">
        <f t="array" ref="AA3064">SUMPRODUCT(LEN(H3064)-LEN(SUBSTITUTE(H3064,{"0";"1";"2";"3";"4";"5";"6";"7";"8";"9"},"")))</f>
        <v>12</v>
      </c>
      <c r="AC3064" t="str">
        <f t="shared" si="331"/>
        <v/>
      </c>
      <c r="AD3064">
        <f t="shared" si="332"/>
        <v>1</v>
      </c>
      <c r="AE3064">
        <f t="shared" si="333"/>
        <v>1</v>
      </c>
      <c r="AF3064" t="str">
        <f t="shared" si="334"/>
        <v>No</v>
      </c>
      <c r="AG3064">
        <f t="shared" ca="1" si="335"/>
        <v>302</v>
      </c>
      <c r="AH3064" t="str">
        <f ca="1">IF(OR(V3064="",AG3064=""),"Yes",IF(AG3064&gt;Config!$B$41,"Yes","No"))</f>
        <v>No</v>
      </c>
    </row>
    <row r="3065" spans="1:34" x14ac:dyDescent="0.25">
      <c r="A3065" s="1" t="s">
        <v>21685</v>
      </c>
      <c r="B3065" s="1" t="s">
        <v>1241</v>
      </c>
      <c r="C3065" s="1" t="s">
        <v>353</v>
      </c>
      <c r="D3065" s="1" t="s">
        <v>21686</v>
      </c>
      <c r="E3065" s="1" t="s">
        <v>283</v>
      </c>
      <c r="F3065" s="1" t="s">
        <v>21687</v>
      </c>
      <c r="G3065" t="str">
        <f t="shared" si="329"/>
        <v>Valid</v>
      </c>
      <c r="H3065" s="1" t="s">
        <v>21688</v>
      </c>
      <c r="I3065" t="str" cm="1">
        <f t="array" ref="I3065">IF(OR(TRIM(H3065)="",ISNUMBER(SEARCH("#",H3065)),AA3065&lt;Config!$B$8,SUMPRODUCT(--ISNUMBER(SEARCH({"a";"b";"c";"d";"e";"f";"g";"h";"i";"j";"k";"l";"m";"n";"o";"p";"q";"r";"s";"t";"u";"v";"w";"x";"y";"z"},H3065)))&gt;0),"Invalid","Valid")</f>
        <v>Valid</v>
      </c>
      <c r="J3065" s="1" t="s">
        <v>21689</v>
      </c>
      <c r="K3065" s="1" t="s">
        <v>178</v>
      </c>
      <c r="L3065" s="1" t="s">
        <v>450</v>
      </c>
      <c r="M3065" s="1" t="s">
        <v>50</v>
      </c>
      <c r="N3065" s="1" t="s">
        <v>31</v>
      </c>
      <c r="O3065" s="1" t="s">
        <v>266</v>
      </c>
      <c r="P3065" t="s">
        <v>53</v>
      </c>
      <c r="Q3065" s="1" t="s">
        <v>54</v>
      </c>
      <c r="R3065" s="1" t="s">
        <v>197</v>
      </c>
      <c r="S3065" s="1" t="s">
        <v>2916</v>
      </c>
      <c r="T3065" s="1" t="s">
        <v>21690</v>
      </c>
      <c r="U3065" s="1" t="s">
        <v>12772</v>
      </c>
      <c r="V3065" s="1" t="s">
        <v>698</v>
      </c>
      <c r="W3065" s="1" t="s">
        <v>75</v>
      </c>
      <c r="X3065" t="str">
        <f t="shared" si="330"/>
        <v>Complete</v>
      </c>
      <c r="Y3065">
        <f>MAX(0,100-IF(G3065="Invalid",Config!$B$5,0)-IF(I3065="Invalid",Config!$B$6,0)-IF(X3065="Incomplete",Config!$B$7,0)-IF(AF3065="Yes",Config!$B$37,0))</f>
        <v>100</v>
      </c>
      <c r="Z3065" s="1">
        <f>IF(OR(TRIM(B3065)="",COUNTIF(Config!$B$15:$B$19,B3065)&gt;0),1,0)+IF(OR(TRIM(C3065)="",COUNTIF(Config!$B$15:$B$19,C3065)&gt;0),1,0)+IF(OR(TRIM(F3065)="",COUNTIF(Config!$B$15:$B$19,F3065)&gt;0),1,0)+IF(OR(TRIM(H3065)="",COUNTIF(Config!$B$15:$B$19,H3065)&gt;0),1,0)+IF(OR(TRIM(E3065)="",COUNTIF(Config!$B$15:$B$19,E3065)&gt;0),1,0)+IF(OR(TRIM(K3065)="",COUNTIF(Config!$B$15:$B$19,K3065)&gt;0),1,0)+IF(OR(TRIM(P3065)="",COUNTIF(Config!$B$15:$B$19,P3065)&gt;0),1,0)+IF(OR(TRIM(R3065)="",COUNTIF(Config!$B$15:$B$19,R3065)&gt;0),1,0)</f>
        <v>0</v>
      </c>
      <c r="AA3065" s="1" cm="1">
        <f t="array" ref="AA3065">SUMPRODUCT(LEN(H3065)-LEN(SUBSTITUTE(H3065,{"0";"1";"2";"3";"4";"5";"6";"7";"8";"9"},"")))</f>
        <v>12</v>
      </c>
      <c r="AC3065" t="str">
        <f t="shared" si="331"/>
        <v/>
      </c>
      <c r="AD3065">
        <f t="shared" si="332"/>
        <v>1</v>
      </c>
      <c r="AE3065">
        <f t="shared" si="333"/>
        <v>1</v>
      </c>
      <c r="AF3065" t="str">
        <f t="shared" si="334"/>
        <v>No</v>
      </c>
      <c r="AG3065">
        <f t="shared" ca="1" si="335"/>
        <v>393</v>
      </c>
      <c r="AH3065" t="str">
        <f ca="1">IF(OR(V3065="",AG3065=""),"Yes",IF(AG3065&gt;Config!$B$41,"Yes","No"))</f>
        <v>Yes</v>
      </c>
    </row>
    <row r="3066" spans="1:34" x14ac:dyDescent="0.25">
      <c r="A3066" s="1" t="s">
        <v>21691</v>
      </c>
      <c r="B3066" s="1" t="s">
        <v>995</v>
      </c>
      <c r="C3066" s="1" t="s">
        <v>996</v>
      </c>
      <c r="D3066" s="1" t="s">
        <v>997</v>
      </c>
      <c r="E3066" s="1" t="s">
        <v>34358</v>
      </c>
      <c r="F3066" s="1" t="s">
        <v>21692</v>
      </c>
      <c r="G3066" t="str">
        <f t="shared" si="329"/>
        <v>Valid</v>
      </c>
      <c r="H3066" s="1" t="s">
        <v>21693</v>
      </c>
      <c r="I3066" t="str" cm="1">
        <f t="array" ref="I3066">IF(OR(TRIM(H3066)="",ISNUMBER(SEARCH("#",H3066)),AA3066&lt;Config!$B$8,SUMPRODUCT(--ISNUMBER(SEARCH({"a";"b";"c";"d";"e";"f";"g";"h";"i";"j";"k";"l";"m";"n";"o";"p";"q";"r";"s";"t";"u";"v";"w";"x";"y";"z"},H3066)))&gt;0),"Invalid","Valid")</f>
        <v>Valid</v>
      </c>
      <c r="J3066" s="1" t="s">
        <v>21694</v>
      </c>
      <c r="K3066" s="1" t="s">
        <v>83</v>
      </c>
      <c r="L3066" s="1" t="s">
        <v>84</v>
      </c>
      <c r="M3066" s="1" t="s">
        <v>165</v>
      </c>
      <c r="N3066" s="1" t="s">
        <v>86</v>
      </c>
      <c r="O3066" s="1" t="s">
        <v>32</v>
      </c>
      <c r="P3066" t="s">
        <v>87</v>
      </c>
      <c r="Q3066" s="1" t="s">
        <v>438</v>
      </c>
      <c r="R3066" s="1" t="s">
        <v>559</v>
      </c>
      <c r="S3066" s="1" t="s">
        <v>21187</v>
      </c>
      <c r="T3066" s="1" t="s">
        <v>21695</v>
      </c>
      <c r="U3066" s="1" t="s">
        <v>4974</v>
      </c>
      <c r="V3066" s="1" t="s">
        <v>5367</v>
      </c>
      <c r="W3066" s="1" t="s">
        <v>40</v>
      </c>
      <c r="X3066" t="str">
        <f t="shared" si="330"/>
        <v>Complete</v>
      </c>
      <c r="Y3066">
        <f>MAX(0,100-IF(G3066="Invalid",Config!$B$5,0)-IF(I3066="Invalid",Config!$B$6,0)-IF(X3066="Incomplete",Config!$B$7,0)-IF(AF3066="Yes",Config!$B$37,0))</f>
        <v>100</v>
      </c>
      <c r="Z3066" s="1">
        <f>IF(OR(TRIM(B3066)="",COUNTIF(Config!$B$15:$B$19,B3066)&gt;0),1,0)+IF(OR(TRIM(C3066)="",COUNTIF(Config!$B$15:$B$19,C3066)&gt;0),1,0)+IF(OR(TRIM(F3066)="",COUNTIF(Config!$B$15:$B$19,F3066)&gt;0),1,0)+IF(OR(TRIM(H3066)="",COUNTIF(Config!$B$15:$B$19,H3066)&gt;0),1,0)+IF(OR(TRIM(E3066)="",COUNTIF(Config!$B$15:$B$19,E3066)&gt;0),1,0)+IF(OR(TRIM(K3066)="",COUNTIF(Config!$B$15:$B$19,K3066)&gt;0),1,0)+IF(OR(TRIM(P3066)="",COUNTIF(Config!$B$15:$B$19,P3066)&gt;0),1,0)+IF(OR(TRIM(R3066)="",COUNTIF(Config!$B$15:$B$19,R3066)&gt;0),1,0)</f>
        <v>0</v>
      </c>
      <c r="AA3066" s="1" cm="1">
        <f t="array" ref="AA3066">SUMPRODUCT(LEN(H3066)-LEN(SUBSTITUTE(H3066,{"0";"1";"2";"3";"4";"5";"6";"7";"8";"9"},"")))</f>
        <v>11</v>
      </c>
      <c r="AC3066" t="str">
        <f t="shared" si="331"/>
        <v/>
      </c>
      <c r="AD3066">
        <f t="shared" si="332"/>
        <v>1</v>
      </c>
      <c r="AE3066">
        <f t="shared" si="333"/>
        <v>1</v>
      </c>
      <c r="AF3066" t="str">
        <f t="shared" si="334"/>
        <v>No</v>
      </c>
      <c r="AG3066">
        <f t="shared" ca="1" si="335"/>
        <v>90</v>
      </c>
      <c r="AH3066" t="str">
        <f ca="1">IF(OR(V3066="",AG3066=""),"Yes",IF(AG3066&gt;Config!$B$41,"Yes","No"))</f>
        <v>No</v>
      </c>
    </row>
    <row r="3067" spans="1:34" x14ac:dyDescent="0.25">
      <c r="A3067" s="1" t="s">
        <v>21696</v>
      </c>
      <c r="B3067" s="1" t="s">
        <v>295</v>
      </c>
      <c r="C3067" s="1" t="s">
        <v>43</v>
      </c>
      <c r="D3067" s="1" t="s">
        <v>21697</v>
      </c>
      <c r="E3067" s="1" t="s">
        <v>458</v>
      </c>
      <c r="F3067" s="1" t="s">
        <v>21698</v>
      </c>
      <c r="G3067" t="str">
        <f t="shared" si="329"/>
        <v>Valid</v>
      </c>
      <c r="H3067" s="1" t="s">
        <v>21699</v>
      </c>
      <c r="I3067" t="str" cm="1">
        <f t="array" ref="I3067">IF(OR(TRIM(H3067)="",ISNUMBER(SEARCH("#",H3067)),AA3067&lt;Config!$B$8,SUMPRODUCT(--ISNUMBER(SEARCH({"a";"b";"c";"d";"e";"f";"g";"h";"i";"j";"k";"l";"m";"n";"o";"p";"q";"r";"s";"t";"u";"v";"w";"x";"y";"z"},H3067)))&gt;0),"Invalid","Valid")</f>
        <v>Valid</v>
      </c>
      <c r="J3067" s="1" t="s">
        <v>21700</v>
      </c>
      <c r="K3067" s="1" t="s">
        <v>83</v>
      </c>
      <c r="L3067" s="1" t="s">
        <v>29</v>
      </c>
      <c r="M3067" s="1" t="s">
        <v>118</v>
      </c>
      <c r="N3067" s="1" t="s">
        <v>358</v>
      </c>
      <c r="O3067" s="1" t="s">
        <v>266</v>
      </c>
      <c r="P3067" t="s">
        <v>328</v>
      </c>
      <c r="Q3067" s="1" t="s">
        <v>329</v>
      </c>
      <c r="R3067" s="1" t="s">
        <v>392</v>
      </c>
      <c r="S3067" s="1" t="s">
        <v>21701</v>
      </c>
      <c r="T3067" s="1" t="s">
        <v>21702</v>
      </c>
      <c r="U3067" s="1" t="s">
        <v>640</v>
      </c>
      <c r="V3067" s="1" t="s">
        <v>21367</v>
      </c>
      <c r="W3067" s="1" t="s">
        <v>33823</v>
      </c>
      <c r="X3067" t="str">
        <f t="shared" si="330"/>
        <v>Complete</v>
      </c>
      <c r="Y3067">
        <f>MAX(0,100-IF(G3067="Invalid",Config!$B$5,0)-IF(I3067="Invalid",Config!$B$6,0)-IF(X3067="Incomplete",Config!$B$7,0)-IF(AF3067="Yes",Config!$B$37,0))</f>
        <v>100</v>
      </c>
      <c r="Z3067" s="1">
        <f>IF(OR(TRIM(B3067)="",COUNTIF(Config!$B$15:$B$19,B3067)&gt;0),1,0)+IF(OR(TRIM(C3067)="",COUNTIF(Config!$B$15:$B$19,C3067)&gt;0),1,0)+IF(OR(TRIM(F3067)="",COUNTIF(Config!$B$15:$B$19,F3067)&gt;0),1,0)+IF(OR(TRIM(H3067)="",COUNTIF(Config!$B$15:$B$19,H3067)&gt;0),1,0)+IF(OR(TRIM(E3067)="",COUNTIF(Config!$B$15:$B$19,E3067)&gt;0),1,0)+IF(OR(TRIM(K3067)="",COUNTIF(Config!$B$15:$B$19,K3067)&gt;0),1,0)+IF(OR(TRIM(P3067)="",COUNTIF(Config!$B$15:$B$19,P3067)&gt;0),1,0)+IF(OR(TRIM(R3067)="",COUNTIF(Config!$B$15:$B$19,R3067)&gt;0),1,0)</f>
        <v>0</v>
      </c>
      <c r="AA3067" s="1" cm="1">
        <f t="array" ref="AA3067">SUMPRODUCT(LEN(H3067)-LEN(SUBSTITUTE(H3067,{"0";"1";"2";"3";"4";"5";"6";"7";"8";"9"},"")))</f>
        <v>11</v>
      </c>
      <c r="AC3067" t="str">
        <f t="shared" si="331"/>
        <v/>
      </c>
      <c r="AD3067">
        <f t="shared" si="332"/>
        <v>1</v>
      </c>
      <c r="AE3067">
        <f t="shared" si="333"/>
        <v>1</v>
      </c>
      <c r="AF3067" t="str">
        <f t="shared" si="334"/>
        <v>No</v>
      </c>
      <c r="AG3067">
        <f t="shared" ca="1" si="335"/>
        <v>2</v>
      </c>
      <c r="AH3067" t="str">
        <f ca="1">IF(OR(V3067="",AG3067=""),"Yes",IF(AG3067&gt;Config!$B$41,"Yes","No"))</f>
        <v>No</v>
      </c>
    </row>
    <row r="3068" spans="1:34" x14ac:dyDescent="0.25">
      <c r="A3068" s="1" t="s">
        <v>21703</v>
      </c>
      <c r="B3068" s="1" t="s">
        <v>1231</v>
      </c>
      <c r="C3068" s="1" t="s">
        <v>23</v>
      </c>
      <c r="D3068" s="1" t="s">
        <v>21704</v>
      </c>
      <c r="E3068" s="1" t="s">
        <v>34430</v>
      </c>
      <c r="F3068" s="1" t="s">
        <v>21705</v>
      </c>
      <c r="G3068" t="str">
        <f t="shared" si="329"/>
        <v>Valid</v>
      </c>
      <c r="H3068" s="1" t="s">
        <v>21706</v>
      </c>
      <c r="I3068" t="str" cm="1">
        <f t="array" ref="I3068">IF(OR(TRIM(H3068)="",ISNUMBER(SEARCH("#",H3068)),AA3068&lt;Config!$B$8,SUMPRODUCT(--ISNUMBER(SEARCH({"a";"b";"c";"d";"e";"f";"g";"h";"i";"j";"k";"l";"m";"n";"o";"p";"q";"r";"s";"t";"u";"v";"w";"x";"y";"z"},H3068)))&gt;0),"Invalid","Valid")</f>
        <v>Valid</v>
      </c>
      <c r="J3068" s="1" t="s">
        <v>21707</v>
      </c>
      <c r="K3068" s="1" t="s">
        <v>516</v>
      </c>
      <c r="L3068" s="1" t="s">
        <v>29</v>
      </c>
      <c r="M3068" s="1" t="s">
        <v>462</v>
      </c>
      <c r="N3068" s="1" t="s">
        <v>68</v>
      </c>
      <c r="O3068" s="1" t="s">
        <v>149</v>
      </c>
      <c r="P3068" t="s">
        <v>53</v>
      </c>
      <c r="Q3068" s="1" t="s">
        <v>55</v>
      </c>
      <c r="R3068" s="1" t="s">
        <v>415</v>
      </c>
      <c r="S3068" s="1" t="s">
        <v>21708</v>
      </c>
      <c r="T3068" s="1" t="s">
        <v>21709</v>
      </c>
      <c r="U3068" s="1" t="s">
        <v>12226</v>
      </c>
      <c r="V3068" s="1" t="s">
        <v>3950</v>
      </c>
      <c r="W3068" s="1" t="s">
        <v>293</v>
      </c>
      <c r="X3068" t="str">
        <f t="shared" si="330"/>
        <v>Complete</v>
      </c>
      <c r="Y3068">
        <f>MAX(0,100-IF(G3068="Invalid",Config!$B$5,0)-IF(I3068="Invalid",Config!$B$6,0)-IF(X3068="Incomplete",Config!$B$7,0)-IF(AF3068="Yes",Config!$B$37,0))</f>
        <v>100</v>
      </c>
      <c r="Z3068" s="1">
        <f>IF(OR(TRIM(B3068)="",COUNTIF(Config!$B$15:$B$19,B3068)&gt;0),1,0)+IF(OR(TRIM(C3068)="",COUNTIF(Config!$B$15:$B$19,C3068)&gt;0),1,0)+IF(OR(TRIM(F3068)="",COUNTIF(Config!$B$15:$B$19,F3068)&gt;0),1,0)+IF(OR(TRIM(H3068)="",COUNTIF(Config!$B$15:$B$19,H3068)&gt;0),1,0)+IF(OR(TRIM(E3068)="",COUNTIF(Config!$B$15:$B$19,E3068)&gt;0),1,0)+IF(OR(TRIM(K3068)="",COUNTIF(Config!$B$15:$B$19,K3068)&gt;0),1,0)+IF(OR(TRIM(P3068)="",COUNTIF(Config!$B$15:$B$19,P3068)&gt;0),1,0)+IF(OR(TRIM(R3068)="",COUNTIF(Config!$B$15:$B$19,R3068)&gt;0),1,0)</f>
        <v>0</v>
      </c>
      <c r="AA3068" s="1" cm="1">
        <f t="array" ref="AA3068">SUMPRODUCT(LEN(H3068)-LEN(SUBSTITUTE(H3068,{"0";"1";"2";"3";"4";"5";"6";"7";"8";"9"},"")))</f>
        <v>12</v>
      </c>
      <c r="AC3068" t="str">
        <f t="shared" si="331"/>
        <v/>
      </c>
      <c r="AD3068">
        <f t="shared" si="332"/>
        <v>1</v>
      </c>
      <c r="AE3068">
        <f t="shared" si="333"/>
        <v>1</v>
      </c>
      <c r="AF3068" t="str">
        <f t="shared" si="334"/>
        <v>No</v>
      </c>
      <c r="AG3068">
        <f t="shared" ca="1" si="335"/>
        <v>407</v>
      </c>
      <c r="AH3068" t="str">
        <f ca="1">IF(OR(V3068="",AG3068=""),"Yes",IF(AG3068&gt;Config!$B$41,"Yes","No"))</f>
        <v>Yes</v>
      </c>
    </row>
    <row r="3069" spans="1:34" x14ac:dyDescent="0.25">
      <c r="A3069" s="1" t="s">
        <v>21710</v>
      </c>
      <c r="B3069" s="1" t="s">
        <v>244</v>
      </c>
      <c r="C3069" s="1" t="s">
        <v>598</v>
      </c>
      <c r="D3069" s="1" t="s">
        <v>1915</v>
      </c>
      <c r="E3069" s="1" t="s">
        <v>35143</v>
      </c>
      <c r="F3069" s="1" t="s">
        <v>21711</v>
      </c>
      <c r="G3069" t="str">
        <f t="shared" si="329"/>
        <v>Valid</v>
      </c>
      <c r="H3069" s="1" t="s">
        <v>21712</v>
      </c>
      <c r="I3069" t="str" cm="1">
        <f t="array" ref="I3069">IF(OR(TRIM(H3069)="",ISNUMBER(SEARCH("#",H3069)),AA3069&lt;Config!$B$8,SUMPRODUCT(--ISNUMBER(SEARCH({"a";"b";"c";"d";"e";"f";"g";"h";"i";"j";"k";"l";"m";"n";"o";"p";"q";"r";"s";"t";"u";"v";"w";"x";"y";"z"},H3069)))&gt;0),"Invalid","Valid")</f>
        <v>Valid</v>
      </c>
      <c r="J3069" s="1" t="s">
        <v>21713</v>
      </c>
      <c r="K3069" s="1" t="s">
        <v>210</v>
      </c>
      <c r="L3069" s="1" t="s">
        <v>134</v>
      </c>
      <c r="M3069" s="1" t="s">
        <v>103</v>
      </c>
      <c r="N3069" s="1" t="s">
        <v>86</v>
      </c>
      <c r="O3069" s="1" t="s">
        <v>69</v>
      </c>
      <c r="P3069" t="s">
        <v>87</v>
      </c>
      <c r="Q3069" s="1" t="s">
        <v>438</v>
      </c>
      <c r="R3069" s="1" t="s">
        <v>212</v>
      </c>
      <c r="S3069" s="1" t="s">
        <v>6708</v>
      </c>
      <c r="T3069" s="1" t="s">
        <v>21714</v>
      </c>
      <c r="U3069" s="1" t="s">
        <v>1874</v>
      </c>
      <c r="V3069" s="1" t="s">
        <v>140</v>
      </c>
      <c r="W3069" s="1" t="s">
        <v>125</v>
      </c>
      <c r="X3069" t="str">
        <f t="shared" si="330"/>
        <v>Complete</v>
      </c>
      <c r="Y3069">
        <f>MAX(0,100-IF(G3069="Invalid",Config!$B$5,0)-IF(I3069="Invalid",Config!$B$6,0)-IF(X3069="Incomplete",Config!$B$7,0)-IF(AF3069="Yes",Config!$B$37,0))</f>
        <v>100</v>
      </c>
      <c r="Z3069" s="1">
        <f>IF(OR(TRIM(B3069)="",COUNTIF(Config!$B$15:$B$19,B3069)&gt;0),1,0)+IF(OR(TRIM(C3069)="",COUNTIF(Config!$B$15:$B$19,C3069)&gt;0),1,0)+IF(OR(TRIM(F3069)="",COUNTIF(Config!$B$15:$B$19,F3069)&gt;0),1,0)+IF(OR(TRIM(H3069)="",COUNTIF(Config!$B$15:$B$19,H3069)&gt;0),1,0)+IF(OR(TRIM(E3069)="",COUNTIF(Config!$B$15:$B$19,E3069)&gt;0),1,0)+IF(OR(TRIM(K3069)="",COUNTIF(Config!$B$15:$B$19,K3069)&gt;0),1,0)+IF(OR(TRIM(P3069)="",COUNTIF(Config!$B$15:$B$19,P3069)&gt;0),1,0)+IF(OR(TRIM(R3069)="",COUNTIF(Config!$B$15:$B$19,R3069)&gt;0),1,0)</f>
        <v>0</v>
      </c>
      <c r="AA3069" s="1" cm="1">
        <f t="array" ref="AA3069">SUMPRODUCT(LEN(H3069)-LEN(SUBSTITUTE(H3069,{"0";"1";"2";"3";"4";"5";"6";"7";"8";"9"},"")))</f>
        <v>11</v>
      </c>
      <c r="AC3069" t="str">
        <f t="shared" si="331"/>
        <v/>
      </c>
      <c r="AD3069">
        <f t="shared" si="332"/>
        <v>1</v>
      </c>
      <c r="AE3069">
        <f t="shared" si="333"/>
        <v>1</v>
      </c>
      <c r="AF3069" t="str">
        <f t="shared" si="334"/>
        <v>No</v>
      </c>
      <c r="AG3069">
        <f t="shared" ca="1" si="335"/>
        <v>37</v>
      </c>
      <c r="AH3069" t="str">
        <f ca="1">IF(OR(V3069="",AG3069=""),"Yes",IF(AG3069&gt;Config!$B$41,"Yes","No"))</f>
        <v>No</v>
      </c>
    </row>
    <row r="3070" spans="1:34" x14ac:dyDescent="0.25">
      <c r="A3070" s="1" t="s">
        <v>21715</v>
      </c>
      <c r="B3070" s="1" t="s">
        <v>1399</v>
      </c>
      <c r="C3070" s="1" t="s">
        <v>985</v>
      </c>
      <c r="D3070" s="1" t="s">
        <v>4657</v>
      </c>
      <c r="E3070" s="1" t="s">
        <v>33824</v>
      </c>
      <c r="F3070" s="1" t="s">
        <v>21716</v>
      </c>
      <c r="G3070" t="str">
        <f t="shared" si="329"/>
        <v>Valid</v>
      </c>
      <c r="H3070" s="1" t="s">
        <v>21717</v>
      </c>
      <c r="I3070" t="str" cm="1">
        <f t="array" ref="I3070">IF(OR(TRIM(H3070)="",ISNUMBER(SEARCH("#",H3070)),AA3070&lt;Config!$B$8,SUMPRODUCT(--ISNUMBER(SEARCH({"a";"b";"c";"d";"e";"f";"g";"h";"i";"j";"k";"l";"m";"n";"o";"p";"q";"r";"s";"t";"u";"v";"w";"x";"y";"z"},H3070)))&gt;0),"Invalid","Valid")</f>
        <v>Valid</v>
      </c>
      <c r="J3070" s="1" t="s">
        <v>21718</v>
      </c>
      <c r="K3070" s="1" t="s">
        <v>147</v>
      </c>
      <c r="L3070" s="1" t="s">
        <v>179</v>
      </c>
      <c r="M3070" s="1" t="s">
        <v>33827</v>
      </c>
      <c r="N3070" s="1" t="s">
        <v>68</v>
      </c>
      <c r="O3070" s="1" t="s">
        <v>180</v>
      </c>
      <c r="P3070" t="s">
        <v>53</v>
      </c>
      <c r="Q3070" s="1" t="s">
        <v>54</v>
      </c>
      <c r="R3070" s="1" t="s">
        <v>288</v>
      </c>
      <c r="S3070" s="1" t="s">
        <v>6185</v>
      </c>
      <c r="T3070" s="1" t="s">
        <v>21719</v>
      </c>
      <c r="U3070" s="1" t="s">
        <v>3126</v>
      </c>
      <c r="V3070" s="1" t="s">
        <v>2529</v>
      </c>
      <c r="W3070" s="1" t="s">
        <v>40</v>
      </c>
      <c r="X3070" t="str">
        <f t="shared" si="330"/>
        <v>Complete</v>
      </c>
      <c r="Y3070">
        <f>MAX(0,100-IF(G3070="Invalid",Config!$B$5,0)-IF(I3070="Invalid",Config!$B$6,0)-IF(X3070="Incomplete",Config!$B$7,0)-IF(AF3070="Yes",Config!$B$37,0))</f>
        <v>100</v>
      </c>
      <c r="Z3070" s="1">
        <f>IF(OR(TRIM(B3070)="",COUNTIF(Config!$B$15:$B$19,B3070)&gt;0),1,0)+IF(OR(TRIM(C3070)="",COUNTIF(Config!$B$15:$B$19,C3070)&gt;0),1,0)+IF(OR(TRIM(F3070)="",COUNTIF(Config!$B$15:$B$19,F3070)&gt;0),1,0)+IF(OR(TRIM(H3070)="",COUNTIF(Config!$B$15:$B$19,H3070)&gt;0),1,0)+IF(OR(TRIM(E3070)="",COUNTIF(Config!$B$15:$B$19,E3070)&gt;0),1,0)+IF(OR(TRIM(K3070)="",COUNTIF(Config!$B$15:$B$19,K3070)&gt;0),1,0)+IF(OR(TRIM(P3070)="",COUNTIF(Config!$B$15:$B$19,P3070)&gt;0),1,0)+IF(OR(TRIM(R3070)="",COUNTIF(Config!$B$15:$B$19,R3070)&gt;0),1,0)</f>
        <v>0</v>
      </c>
      <c r="AA3070" s="1" cm="1">
        <f t="array" ref="AA3070">SUMPRODUCT(LEN(H3070)-LEN(SUBSTITUTE(H3070,{"0";"1";"2";"3";"4";"5";"6";"7";"8";"9"},"")))</f>
        <v>12</v>
      </c>
      <c r="AC3070" t="str">
        <f t="shared" si="331"/>
        <v/>
      </c>
      <c r="AD3070">
        <f t="shared" si="332"/>
        <v>1</v>
      </c>
      <c r="AE3070">
        <f t="shared" si="333"/>
        <v>1</v>
      </c>
      <c r="AF3070" t="str">
        <f t="shared" si="334"/>
        <v>No</v>
      </c>
      <c r="AG3070">
        <f t="shared" ca="1" si="335"/>
        <v>267</v>
      </c>
      <c r="AH3070" t="str">
        <f ca="1">IF(OR(V3070="",AG3070=""),"Yes",IF(AG3070&gt;Config!$B$41,"Yes","No"))</f>
        <v>No</v>
      </c>
    </row>
    <row r="3071" spans="1:34" x14ac:dyDescent="0.25">
      <c r="A3071" s="1" t="s">
        <v>21720</v>
      </c>
      <c r="B3071" s="1" t="s">
        <v>1858</v>
      </c>
      <c r="C3071" s="1" t="s">
        <v>499</v>
      </c>
      <c r="D3071" s="1" t="s">
        <v>21721</v>
      </c>
      <c r="E3071" s="1" t="s">
        <v>34739</v>
      </c>
      <c r="F3071" s="1" t="s">
        <v>21722</v>
      </c>
      <c r="G3071" t="str">
        <f t="shared" si="329"/>
        <v>Valid</v>
      </c>
      <c r="H3071" s="1" t="s">
        <v>21723</v>
      </c>
      <c r="I3071" t="str" cm="1">
        <f t="array" ref="I3071">IF(OR(TRIM(H3071)="",ISNUMBER(SEARCH("#",H3071)),AA3071&lt;Config!$B$8,SUMPRODUCT(--ISNUMBER(SEARCH({"a";"b";"c";"d";"e";"f";"g";"h";"i";"j";"k";"l";"m";"n";"o";"p";"q";"r";"s";"t";"u";"v";"w";"x";"y";"z"},H3071)))&gt;0),"Invalid","Valid")</f>
        <v>Valid</v>
      </c>
      <c r="J3071" s="1" t="s">
        <v>21724</v>
      </c>
      <c r="K3071" s="1" t="s">
        <v>287</v>
      </c>
      <c r="L3071" s="1" t="s">
        <v>67</v>
      </c>
      <c r="M3071" s="1" t="s">
        <v>33825</v>
      </c>
      <c r="N3071" s="1" t="s">
        <v>51</v>
      </c>
      <c r="O3071" s="1" t="s">
        <v>52</v>
      </c>
      <c r="P3071" t="s">
        <v>590</v>
      </c>
      <c r="Q3071" s="1" t="s">
        <v>1481</v>
      </c>
      <c r="R3071" s="1" t="s">
        <v>845</v>
      </c>
      <c r="S3071" s="1" t="s">
        <v>5739</v>
      </c>
      <c r="T3071" s="1" t="s">
        <v>21725</v>
      </c>
      <c r="U3071" s="1" t="s">
        <v>10621</v>
      </c>
      <c r="V3071" s="1" t="s">
        <v>2083</v>
      </c>
      <c r="W3071" s="1" t="s">
        <v>125</v>
      </c>
      <c r="X3071" t="str">
        <f t="shared" si="330"/>
        <v>Complete</v>
      </c>
      <c r="Y3071">
        <f>MAX(0,100-IF(G3071="Invalid",Config!$B$5,0)-IF(I3071="Invalid",Config!$B$6,0)-IF(X3071="Incomplete",Config!$B$7,0)-IF(AF3071="Yes",Config!$B$37,0))</f>
        <v>100</v>
      </c>
      <c r="Z3071" s="1">
        <f>IF(OR(TRIM(B3071)="",COUNTIF(Config!$B$15:$B$19,B3071)&gt;0),1,0)+IF(OR(TRIM(C3071)="",COUNTIF(Config!$B$15:$B$19,C3071)&gt;0),1,0)+IF(OR(TRIM(F3071)="",COUNTIF(Config!$B$15:$B$19,F3071)&gt;0),1,0)+IF(OR(TRIM(H3071)="",COUNTIF(Config!$B$15:$B$19,H3071)&gt;0),1,0)+IF(OR(TRIM(E3071)="",COUNTIF(Config!$B$15:$B$19,E3071)&gt;0),1,0)+IF(OR(TRIM(K3071)="",COUNTIF(Config!$B$15:$B$19,K3071)&gt;0),1,0)+IF(OR(TRIM(P3071)="",COUNTIF(Config!$B$15:$B$19,P3071)&gt;0),1,0)+IF(OR(TRIM(R3071)="",COUNTIF(Config!$B$15:$B$19,R3071)&gt;0),1,0)</f>
        <v>0</v>
      </c>
      <c r="AA3071" s="1" cm="1">
        <f t="array" ref="AA3071">SUMPRODUCT(LEN(H3071)-LEN(SUBSTITUTE(H3071,{"0";"1";"2";"3";"4";"5";"6";"7";"8";"9"},"")))</f>
        <v>10</v>
      </c>
      <c r="AC3071" t="str">
        <f t="shared" si="331"/>
        <v/>
      </c>
      <c r="AD3071">
        <f t="shared" si="332"/>
        <v>1</v>
      </c>
      <c r="AE3071">
        <f t="shared" si="333"/>
        <v>1</v>
      </c>
      <c r="AF3071" t="str">
        <f t="shared" si="334"/>
        <v>No</v>
      </c>
      <c r="AG3071">
        <f t="shared" ca="1" si="335"/>
        <v>497</v>
      </c>
      <c r="AH3071" t="str">
        <f ca="1">IF(OR(V3071="",AG3071=""),"Yes",IF(AG3071&gt;Config!$B$41,"Yes","No"))</f>
        <v>Yes</v>
      </c>
    </row>
    <row r="3072" spans="1:34" x14ac:dyDescent="0.25">
      <c r="A3072" s="1" t="s">
        <v>21726</v>
      </c>
      <c r="B3072" s="1" t="s">
        <v>650</v>
      </c>
      <c r="C3072" s="1" t="s">
        <v>337</v>
      </c>
      <c r="D3072" s="1" t="s">
        <v>10231</v>
      </c>
      <c r="E3072" s="1" t="s">
        <v>34659</v>
      </c>
      <c r="F3072" s="1" t="s">
        <v>21727</v>
      </c>
      <c r="G3072" t="str">
        <f t="shared" si="329"/>
        <v>Valid</v>
      </c>
      <c r="H3072" s="1" t="s">
        <v>21728</v>
      </c>
      <c r="I3072" t="str" cm="1">
        <f t="array" ref="I3072">IF(OR(TRIM(H3072)="",ISNUMBER(SEARCH("#",H3072)),AA3072&lt;Config!$B$8,SUMPRODUCT(--ISNUMBER(SEARCH({"a";"b";"c";"d";"e";"f";"g";"h";"i";"j";"k";"l";"m";"n";"o";"p";"q";"r";"s";"t";"u";"v";"w";"x";"y";"z"},H3072)))&gt;0),"Invalid","Valid")</f>
        <v>Valid</v>
      </c>
      <c r="J3072" s="1" t="s">
        <v>21729</v>
      </c>
      <c r="K3072" s="1" t="s">
        <v>83</v>
      </c>
      <c r="L3072" s="1" t="s">
        <v>49</v>
      </c>
      <c r="M3072" s="1" t="s">
        <v>50</v>
      </c>
      <c r="N3072" s="1" t="s">
        <v>437</v>
      </c>
      <c r="O3072" s="1" t="s">
        <v>196</v>
      </c>
      <c r="P3072" t="s">
        <v>328</v>
      </c>
      <c r="Q3072" s="1" t="s">
        <v>329</v>
      </c>
      <c r="R3072" s="1" t="s">
        <v>392</v>
      </c>
      <c r="S3072" s="1" t="s">
        <v>21730</v>
      </c>
      <c r="T3072" s="1" t="s">
        <v>21731</v>
      </c>
      <c r="U3072" s="1" t="s">
        <v>1905</v>
      </c>
      <c r="V3072" s="1" t="s">
        <v>11808</v>
      </c>
      <c r="W3072" s="1" t="s">
        <v>384</v>
      </c>
      <c r="X3072" t="str">
        <f t="shared" si="330"/>
        <v>Complete</v>
      </c>
      <c r="Y3072">
        <f>MAX(0,100-IF(G3072="Invalid",Config!$B$5,0)-IF(I3072="Invalid",Config!$B$6,0)-IF(X3072="Incomplete",Config!$B$7,0)-IF(AF3072="Yes",Config!$B$37,0))</f>
        <v>100</v>
      </c>
      <c r="Z3072" s="1">
        <f>IF(OR(TRIM(B3072)="",COUNTIF(Config!$B$15:$B$19,B3072)&gt;0),1,0)+IF(OR(TRIM(C3072)="",COUNTIF(Config!$B$15:$B$19,C3072)&gt;0),1,0)+IF(OR(TRIM(F3072)="",COUNTIF(Config!$B$15:$B$19,F3072)&gt;0),1,0)+IF(OR(TRIM(H3072)="",COUNTIF(Config!$B$15:$B$19,H3072)&gt;0),1,0)+IF(OR(TRIM(E3072)="",COUNTIF(Config!$B$15:$B$19,E3072)&gt;0),1,0)+IF(OR(TRIM(K3072)="",COUNTIF(Config!$B$15:$B$19,K3072)&gt;0),1,0)+IF(OR(TRIM(P3072)="",COUNTIF(Config!$B$15:$B$19,P3072)&gt;0),1,0)+IF(OR(TRIM(R3072)="",COUNTIF(Config!$B$15:$B$19,R3072)&gt;0),1,0)</f>
        <v>0</v>
      </c>
      <c r="AA3072" s="1" cm="1">
        <f t="array" ref="AA3072">SUMPRODUCT(LEN(H3072)-LEN(SUBSTITUTE(H3072,{"0";"1";"2";"3";"4";"5";"6";"7";"8";"9"},"")))</f>
        <v>11</v>
      </c>
      <c r="AC3072" t="str">
        <f t="shared" si="331"/>
        <v/>
      </c>
      <c r="AD3072">
        <f t="shared" si="332"/>
        <v>1</v>
      </c>
      <c r="AE3072">
        <f t="shared" si="333"/>
        <v>1</v>
      </c>
      <c r="AF3072" t="str">
        <f t="shared" si="334"/>
        <v>No</v>
      </c>
      <c r="AG3072">
        <f t="shared" ca="1" si="335"/>
        <v>214</v>
      </c>
      <c r="AH3072" t="str">
        <f ca="1">IF(OR(V3072="",AG3072=""),"Yes",IF(AG3072&gt;Config!$B$41,"Yes","No"))</f>
        <v>No</v>
      </c>
    </row>
    <row r="3073" spans="1:34" x14ac:dyDescent="0.25">
      <c r="A3073" s="1" t="s">
        <v>21732</v>
      </c>
      <c r="B3073" s="1" t="s">
        <v>488</v>
      </c>
      <c r="C3073" s="1" t="s">
        <v>775</v>
      </c>
      <c r="D3073" s="1" t="s">
        <v>21733</v>
      </c>
      <c r="E3073" s="1" t="s">
        <v>33829</v>
      </c>
      <c r="F3073" s="1" t="s">
        <v>21734</v>
      </c>
      <c r="G3073" t="str">
        <f t="shared" si="329"/>
        <v>Valid</v>
      </c>
      <c r="H3073" s="1" t="s">
        <v>21735</v>
      </c>
      <c r="I3073" t="str" cm="1">
        <f t="array" ref="I3073">IF(OR(TRIM(H3073)="",ISNUMBER(SEARCH("#",H3073)),AA3073&lt;Config!$B$8,SUMPRODUCT(--ISNUMBER(SEARCH({"a";"b";"c";"d";"e";"f";"g";"h";"i";"j";"k";"l";"m";"n";"o";"p";"q";"r";"s";"t";"u";"v";"w";"x";"y";"z"},H3073)))&gt;0),"Invalid","Valid")</f>
        <v>Valid</v>
      </c>
      <c r="J3073" s="1" t="s">
        <v>21736</v>
      </c>
      <c r="K3073" s="1" t="s">
        <v>178</v>
      </c>
      <c r="L3073" s="1" t="s">
        <v>450</v>
      </c>
      <c r="M3073" s="1" t="s">
        <v>135</v>
      </c>
      <c r="N3073" s="1" t="s">
        <v>86</v>
      </c>
      <c r="O3073" s="1" t="s">
        <v>196</v>
      </c>
      <c r="P3073" t="s">
        <v>87</v>
      </c>
      <c r="Q3073" s="1" t="s">
        <v>88</v>
      </c>
      <c r="R3073" s="1" t="s">
        <v>212</v>
      </c>
      <c r="S3073" s="1" t="s">
        <v>1100</v>
      </c>
      <c r="T3073" s="1" t="s">
        <v>21737</v>
      </c>
      <c r="U3073" s="1" t="s">
        <v>2590</v>
      </c>
      <c r="V3073" s="1" t="s">
        <v>1050</v>
      </c>
      <c r="W3073" s="1" t="s">
        <v>186</v>
      </c>
      <c r="X3073" t="str">
        <f t="shared" si="330"/>
        <v>Incomplete</v>
      </c>
      <c r="Y3073">
        <f>MAX(0,100-IF(G3073="Invalid",Config!$B$5,0)-IF(I3073="Invalid",Config!$B$6,0)-IF(X3073="Incomplete",Config!$B$7,0)-IF(AF3073="Yes",Config!$B$37,0))</f>
        <v>60</v>
      </c>
      <c r="Z3073" s="1">
        <f>IF(OR(TRIM(B3073)="",COUNTIF(Config!$B$15:$B$19,B3073)&gt;0),1,0)+IF(OR(TRIM(C3073)="",COUNTIF(Config!$B$15:$B$19,C3073)&gt;0),1,0)+IF(OR(TRIM(F3073)="",COUNTIF(Config!$B$15:$B$19,F3073)&gt;0),1,0)+IF(OR(TRIM(H3073)="",COUNTIF(Config!$B$15:$B$19,H3073)&gt;0),1,0)+IF(OR(TRIM(E3073)="",COUNTIF(Config!$B$15:$B$19,E3073)&gt;0),1,0)+IF(OR(TRIM(K3073)="",COUNTIF(Config!$B$15:$B$19,K3073)&gt;0),1,0)+IF(OR(TRIM(P3073)="",COUNTIF(Config!$B$15:$B$19,P3073)&gt;0),1,0)+IF(OR(TRIM(R3073)="",COUNTIF(Config!$B$15:$B$19,R3073)&gt;0),1,0)</f>
        <v>1</v>
      </c>
      <c r="AA3073" s="1" cm="1">
        <f t="array" ref="AA3073">SUMPRODUCT(LEN(H3073)-LEN(SUBSTITUTE(H3073,{"0";"1";"2";"3";"4";"5";"6";"7";"8";"9"},"")))</f>
        <v>10</v>
      </c>
      <c r="AC3073" t="str">
        <f t="shared" si="331"/>
        <v>Incomplete Profile</v>
      </c>
      <c r="AD3073">
        <f t="shared" si="332"/>
        <v>1</v>
      </c>
      <c r="AE3073">
        <f t="shared" si="333"/>
        <v>1</v>
      </c>
      <c r="AF3073" t="str">
        <f t="shared" si="334"/>
        <v>No</v>
      </c>
      <c r="AG3073">
        <f t="shared" ca="1" si="335"/>
        <v>37</v>
      </c>
      <c r="AH3073" t="str">
        <f ca="1">IF(OR(V3073="",AG3073=""),"Yes",IF(AG3073&gt;Config!$B$41,"Yes","No"))</f>
        <v>No</v>
      </c>
    </row>
    <row r="3074" spans="1:34" x14ac:dyDescent="0.25">
      <c r="A3074" s="1" t="s">
        <v>21738</v>
      </c>
      <c r="B3074" s="1" t="s">
        <v>172</v>
      </c>
      <c r="C3074" s="1" t="s">
        <v>43</v>
      </c>
      <c r="D3074" s="1" t="s">
        <v>18988</v>
      </c>
      <c r="E3074" s="1" t="s">
        <v>310</v>
      </c>
      <c r="F3074" s="1" t="s">
        <v>21739</v>
      </c>
      <c r="G3074" t="str">
        <f t="shared" si="329"/>
        <v>Valid</v>
      </c>
      <c r="H3074" s="1" t="s">
        <v>21740</v>
      </c>
      <c r="I3074" t="str" cm="1">
        <f t="array" ref="I3074">IF(OR(TRIM(H3074)="",ISNUMBER(SEARCH("#",H3074)),AA3074&lt;Config!$B$8,SUMPRODUCT(--ISNUMBER(SEARCH({"a";"b";"c";"d";"e";"f";"g";"h";"i";"j";"k";"l";"m";"n";"o";"p";"q";"r";"s";"t";"u";"v";"w";"x";"y";"z"},H3074)))&gt;0),"Invalid","Valid")</f>
        <v>Valid</v>
      </c>
      <c r="J3074" s="1" t="s">
        <v>21741</v>
      </c>
      <c r="K3074" s="1" t="s">
        <v>83</v>
      </c>
      <c r="L3074" s="1" t="s">
        <v>102</v>
      </c>
      <c r="M3074" s="1" t="s">
        <v>462</v>
      </c>
      <c r="N3074" s="1" t="s">
        <v>358</v>
      </c>
      <c r="O3074" s="1" t="s">
        <v>149</v>
      </c>
      <c r="P3074" t="s">
        <v>236</v>
      </c>
      <c r="Q3074" s="1" t="s">
        <v>253</v>
      </c>
      <c r="R3074" s="1" t="s">
        <v>237</v>
      </c>
      <c r="S3074" s="1" t="s">
        <v>18500</v>
      </c>
      <c r="T3074" s="1" t="s">
        <v>21742</v>
      </c>
      <c r="U3074" s="1" t="s">
        <v>13799</v>
      </c>
      <c r="V3074" s="1" t="s">
        <v>11434</v>
      </c>
      <c r="W3074" s="1" t="s">
        <v>186</v>
      </c>
      <c r="X3074" t="str">
        <f t="shared" si="330"/>
        <v>Complete</v>
      </c>
      <c r="Y3074">
        <f>MAX(0,100-IF(G3074="Invalid",Config!$B$5,0)-IF(I3074="Invalid",Config!$B$6,0)-IF(X3074="Incomplete",Config!$B$7,0)-IF(AF3074="Yes",Config!$B$37,0))</f>
        <v>100</v>
      </c>
      <c r="Z3074" s="1">
        <f>IF(OR(TRIM(B3074)="",COUNTIF(Config!$B$15:$B$19,B3074)&gt;0),1,0)+IF(OR(TRIM(C3074)="",COUNTIF(Config!$B$15:$B$19,C3074)&gt;0),1,0)+IF(OR(TRIM(F3074)="",COUNTIF(Config!$B$15:$B$19,F3074)&gt;0),1,0)+IF(OR(TRIM(H3074)="",COUNTIF(Config!$B$15:$B$19,H3074)&gt;0),1,0)+IF(OR(TRIM(E3074)="",COUNTIF(Config!$B$15:$B$19,E3074)&gt;0),1,0)+IF(OR(TRIM(K3074)="",COUNTIF(Config!$B$15:$B$19,K3074)&gt;0),1,0)+IF(OR(TRIM(P3074)="",COUNTIF(Config!$B$15:$B$19,P3074)&gt;0),1,0)+IF(OR(TRIM(R3074)="",COUNTIF(Config!$B$15:$B$19,R3074)&gt;0),1,0)</f>
        <v>0</v>
      </c>
      <c r="AA3074" s="1" cm="1">
        <f t="array" ref="AA3074">SUMPRODUCT(LEN(H3074)-LEN(SUBSTITUTE(H3074,{"0";"1";"2";"3";"4";"5";"6";"7";"8";"9"},"")))</f>
        <v>10</v>
      </c>
      <c r="AC3074" t="str">
        <f t="shared" si="331"/>
        <v/>
      </c>
      <c r="AD3074">
        <f t="shared" si="332"/>
        <v>1</v>
      </c>
      <c r="AE3074">
        <f t="shared" si="333"/>
        <v>1</v>
      </c>
      <c r="AF3074" t="str">
        <f t="shared" si="334"/>
        <v>No</v>
      </c>
      <c r="AG3074">
        <f t="shared" ca="1" si="335"/>
        <v>102</v>
      </c>
      <c r="AH3074" t="str">
        <f ca="1">IF(OR(V3074="",AG3074=""),"Yes",IF(AG3074&gt;Config!$B$41,"Yes","No"))</f>
        <v>No</v>
      </c>
    </row>
    <row r="3075" spans="1:34" x14ac:dyDescent="0.25">
      <c r="A3075" s="1" t="s">
        <v>21743</v>
      </c>
      <c r="B3075" s="1" t="s">
        <v>229</v>
      </c>
      <c r="C3075" s="1" t="s">
        <v>432</v>
      </c>
      <c r="D3075" s="1" t="s">
        <v>21744</v>
      </c>
      <c r="E3075" s="1" t="s">
        <v>34227</v>
      </c>
      <c r="F3075" s="1" t="s">
        <v>21745</v>
      </c>
      <c r="G3075" t="str">
        <f t="shared" ref="G3075:G3138" si="336">IFERROR(IF(OR(TRIM(F3075)="",LEN(F3075)-LEN(SUBSTITUTE(F3075,"@",""))&lt;&gt;1,FIND("@",F3075)=1,RIGHT(F3075,1)=".",ISNUMBER(SEARCH(" ",F3075)),ISERROR(FIND(".",F3075,FIND("@",F3075)+2))),"Invalid","Valid"),"Invalid")</f>
        <v>Valid</v>
      </c>
      <c r="H3075" s="1" t="s">
        <v>21746</v>
      </c>
      <c r="I3075" t="str" cm="1">
        <f t="array" ref="I3075">IF(OR(TRIM(H3075)="",ISNUMBER(SEARCH("#",H3075)),AA3075&lt;Config!$B$8,SUMPRODUCT(--ISNUMBER(SEARCH({"a";"b";"c";"d";"e";"f";"g";"h";"i";"j";"k";"l";"m";"n";"o";"p";"q";"r";"s";"t";"u";"v";"w";"x";"y";"z"},H3075)))&gt;0),"Invalid","Valid")</f>
        <v>Valid</v>
      </c>
      <c r="J3075" s="1" t="s">
        <v>21747</v>
      </c>
      <c r="K3075" s="1" t="s">
        <v>425</v>
      </c>
      <c r="L3075" s="1" t="s">
        <v>179</v>
      </c>
      <c r="M3075" s="1" t="s">
        <v>462</v>
      </c>
      <c r="N3075" s="1" t="s">
        <v>51</v>
      </c>
      <c r="O3075" s="1" t="s">
        <v>149</v>
      </c>
      <c r="P3075" t="s">
        <v>53</v>
      </c>
      <c r="Q3075" s="1" t="s">
        <v>54</v>
      </c>
      <c r="R3075" s="1" t="s">
        <v>288</v>
      </c>
      <c r="S3075" s="1" t="s">
        <v>21748</v>
      </c>
      <c r="T3075" s="1" t="s">
        <v>21749</v>
      </c>
      <c r="U3075" s="1" t="s">
        <v>2970</v>
      </c>
      <c r="V3075" s="1" t="s">
        <v>21750</v>
      </c>
      <c r="W3075" s="1" t="s">
        <v>94</v>
      </c>
      <c r="X3075" t="str">
        <f t="shared" ref="X3075:X3138" si="337">IF(Z3075=0,"Complete","Incomplete")</f>
        <v>Complete</v>
      </c>
      <c r="Y3075">
        <f>MAX(0,100-IF(G3075="Invalid",Config!$B$5,0)-IF(I3075="Invalid",Config!$B$6,0)-IF(X3075="Incomplete",Config!$B$7,0)-IF(AF3075="Yes",Config!$B$37,0))</f>
        <v>100</v>
      </c>
      <c r="Z3075" s="1">
        <f>IF(OR(TRIM(B3075)="",COUNTIF(Config!$B$15:$B$19,B3075)&gt;0),1,0)+IF(OR(TRIM(C3075)="",COUNTIF(Config!$B$15:$B$19,C3075)&gt;0),1,0)+IF(OR(TRIM(F3075)="",COUNTIF(Config!$B$15:$B$19,F3075)&gt;0),1,0)+IF(OR(TRIM(H3075)="",COUNTIF(Config!$B$15:$B$19,H3075)&gt;0),1,0)+IF(OR(TRIM(E3075)="",COUNTIF(Config!$B$15:$B$19,E3075)&gt;0),1,0)+IF(OR(TRIM(K3075)="",COUNTIF(Config!$B$15:$B$19,K3075)&gt;0),1,0)+IF(OR(TRIM(P3075)="",COUNTIF(Config!$B$15:$B$19,P3075)&gt;0),1,0)+IF(OR(TRIM(R3075)="",COUNTIF(Config!$B$15:$B$19,R3075)&gt;0),1,0)</f>
        <v>0</v>
      </c>
      <c r="AA3075" s="1" cm="1">
        <f t="array" ref="AA3075">SUMPRODUCT(LEN(H3075)-LEN(SUBSTITUTE(H3075,{"0";"1";"2";"3";"4";"5";"6";"7";"8";"9"},"")))</f>
        <v>10</v>
      </c>
      <c r="AC3075" t="str">
        <f t="shared" ref="AC3075:AC3138" si="338">_xlfn.TEXTJOIN("; ",TRUE,IF(G3075="Invalid","Invalid Email",""),IF(I3075="Invalid","Invalid Phone",""),IF(X3075="Incomplete","Incomplete Profile",""),IF(AF3075="Yes","Potential Duplicate",""))</f>
        <v/>
      </c>
      <c r="AD3075">
        <f t="shared" ref="AD3075:AD3138" si="339">IF(OR(TRIM(F3075)="",G3075="Invalid"),0,COUNTIF($F$2:$F$5131,F3075))</f>
        <v>1</v>
      </c>
      <c r="AE3075">
        <f t="shared" ref="AE3075:AE3138" si="340">IF(OR(TRIM(H3075)="",I3075="Invalid"),0,COUNTIF($H$2:$H$5131,H3075))</f>
        <v>1</v>
      </c>
      <c r="AF3075" t="str">
        <f t="shared" ref="AF3075:AF3138" si="341">IF(OR(AD3075&gt;1,AE3075&gt;1),"Yes","No")</f>
        <v>No</v>
      </c>
      <c r="AG3075">
        <f t="shared" ref="AG3075:AG3138" ca="1" si="342">IFERROR(TODAY()-DATEVALUE(V3075),IFERROR(TODAY()-DATE(VALUE(RIGHT(V3075,4)),VALUE(MID(V3075,FIND("/",V3075)+1,FIND("/",V3075,FIND("/",V3075)+1)-FIND("/",V3075)-1)),VALUE(LEFT(V3075,FIND("/",V3075)-1))),""))</f>
        <v>180</v>
      </c>
      <c r="AH3075" t="str">
        <f ca="1">IF(OR(V3075="",AG3075=""),"Yes",IF(AG3075&gt;Config!$B$41,"Yes","No"))</f>
        <v>No</v>
      </c>
    </row>
    <row r="3076" spans="1:34" x14ac:dyDescent="0.25">
      <c r="A3076" s="1" t="s">
        <v>21751</v>
      </c>
      <c r="B3076" s="1" t="s">
        <v>1858</v>
      </c>
      <c r="C3076" s="1" t="s">
        <v>205</v>
      </c>
      <c r="D3076" s="1" t="s">
        <v>21752</v>
      </c>
      <c r="E3076" s="1" t="s">
        <v>34172</v>
      </c>
      <c r="F3076" s="1" t="s">
        <v>21753</v>
      </c>
      <c r="G3076" t="str">
        <f t="shared" si="336"/>
        <v>Valid</v>
      </c>
      <c r="H3076" s="1" t="s">
        <v>21754</v>
      </c>
      <c r="I3076" t="str" cm="1">
        <f t="array" ref="I3076">IF(OR(TRIM(H3076)="",ISNUMBER(SEARCH("#",H3076)),AA3076&lt;Config!$B$8,SUMPRODUCT(--ISNUMBER(SEARCH({"a";"b";"c";"d";"e";"f";"g";"h";"i";"j";"k";"l";"m";"n";"o";"p";"q";"r";"s";"t";"u";"v";"w";"x";"y";"z"},H3076)))&gt;0),"Invalid","Valid")</f>
        <v>Valid</v>
      </c>
      <c r="J3076" s="1" t="s">
        <v>21755</v>
      </c>
      <c r="K3076" s="1" t="s">
        <v>722</v>
      </c>
      <c r="L3076" s="1" t="s">
        <v>164</v>
      </c>
      <c r="M3076" s="1" t="s">
        <v>517</v>
      </c>
      <c r="N3076" s="1" t="s">
        <v>358</v>
      </c>
      <c r="O3076" s="1" t="s">
        <v>180</v>
      </c>
      <c r="P3076" t="s">
        <v>53</v>
      </c>
      <c r="Q3076" s="1" t="s">
        <v>150</v>
      </c>
      <c r="R3076" s="1" t="s">
        <v>70</v>
      </c>
      <c r="S3076" s="1" t="s">
        <v>4065</v>
      </c>
      <c r="T3076" s="1" t="s">
        <v>21756</v>
      </c>
      <c r="U3076" s="1" t="s">
        <v>1529</v>
      </c>
      <c r="V3076" s="1" t="s">
        <v>21757</v>
      </c>
      <c r="W3076" s="1" t="s">
        <v>186</v>
      </c>
      <c r="X3076" t="str">
        <f t="shared" si="337"/>
        <v>Complete</v>
      </c>
      <c r="Y3076">
        <f>MAX(0,100-IF(G3076="Invalid",Config!$B$5,0)-IF(I3076="Invalid",Config!$B$6,0)-IF(X3076="Incomplete",Config!$B$7,0)-IF(AF3076="Yes",Config!$B$37,0))</f>
        <v>100</v>
      </c>
      <c r="Z3076" s="1">
        <f>IF(OR(TRIM(B3076)="",COUNTIF(Config!$B$15:$B$19,B3076)&gt;0),1,0)+IF(OR(TRIM(C3076)="",COUNTIF(Config!$B$15:$B$19,C3076)&gt;0),1,0)+IF(OR(TRIM(F3076)="",COUNTIF(Config!$B$15:$B$19,F3076)&gt;0),1,0)+IF(OR(TRIM(H3076)="",COUNTIF(Config!$B$15:$B$19,H3076)&gt;0),1,0)+IF(OR(TRIM(E3076)="",COUNTIF(Config!$B$15:$B$19,E3076)&gt;0),1,0)+IF(OR(TRIM(K3076)="",COUNTIF(Config!$B$15:$B$19,K3076)&gt;0),1,0)+IF(OR(TRIM(P3076)="",COUNTIF(Config!$B$15:$B$19,P3076)&gt;0),1,0)+IF(OR(TRIM(R3076)="",COUNTIF(Config!$B$15:$B$19,R3076)&gt;0),1,0)</f>
        <v>0</v>
      </c>
      <c r="AA3076" s="1" cm="1">
        <f t="array" ref="AA3076">SUMPRODUCT(LEN(H3076)-LEN(SUBSTITUTE(H3076,{"0";"1";"2";"3";"4";"5";"6";"7";"8";"9"},"")))</f>
        <v>12</v>
      </c>
      <c r="AC3076" t="str">
        <f t="shared" si="338"/>
        <v/>
      </c>
      <c r="AD3076">
        <f t="shared" si="339"/>
        <v>1</v>
      </c>
      <c r="AE3076">
        <f t="shared" si="340"/>
        <v>1</v>
      </c>
      <c r="AF3076" t="str">
        <f t="shared" si="341"/>
        <v>No</v>
      </c>
      <c r="AG3076" t="str">
        <f t="shared" ca="1" si="342"/>
        <v/>
      </c>
      <c r="AH3076" t="str">
        <f ca="1">IF(OR(V3076="",AG3076=""),"Yes",IF(AG3076&gt;Config!$B$41,"Yes","No"))</f>
        <v>Yes</v>
      </c>
    </row>
    <row r="3077" spans="1:34" x14ac:dyDescent="0.25">
      <c r="A3077" s="1" t="s">
        <v>21758</v>
      </c>
      <c r="B3077" s="1" t="s">
        <v>1257</v>
      </c>
      <c r="C3077" s="1" t="s">
        <v>189</v>
      </c>
      <c r="D3077" s="1" t="s">
        <v>13545</v>
      </c>
      <c r="E3077" s="1" t="s">
        <v>34681</v>
      </c>
      <c r="F3077" s="1" t="s">
        <v>21759</v>
      </c>
      <c r="G3077" t="str">
        <f t="shared" si="336"/>
        <v>Valid</v>
      </c>
      <c r="H3077" s="1" t="s">
        <v>21760</v>
      </c>
      <c r="I3077" t="str" cm="1">
        <f t="array" ref="I3077">IF(OR(TRIM(H3077)="",ISNUMBER(SEARCH("#",H3077)),AA3077&lt;Config!$B$8,SUMPRODUCT(--ISNUMBER(SEARCH({"a";"b";"c";"d";"e";"f";"g";"h";"i";"j";"k";"l";"m";"n";"o";"p";"q";"r";"s";"t";"u";"v";"w";"x";"y";"z"},H3077)))&gt;0),"Invalid","Valid")</f>
        <v>Valid</v>
      </c>
      <c r="J3077" s="1" t="s">
        <v>21761</v>
      </c>
      <c r="K3077" s="1" t="s">
        <v>369</v>
      </c>
      <c r="L3077" s="1" t="s">
        <v>49</v>
      </c>
      <c r="M3077" s="1" t="s">
        <v>235</v>
      </c>
      <c r="N3077" s="1" t="s">
        <v>148</v>
      </c>
      <c r="O3077" s="1" t="s">
        <v>180</v>
      </c>
      <c r="P3077" t="s">
        <v>518</v>
      </c>
      <c r="Q3077" s="1" t="s">
        <v>119</v>
      </c>
      <c r="R3077" s="1" t="s">
        <v>120</v>
      </c>
      <c r="S3077" s="1" t="s">
        <v>11356</v>
      </c>
      <c r="T3077" s="1" t="s">
        <v>21762</v>
      </c>
      <c r="U3077" s="1" t="s">
        <v>21763</v>
      </c>
      <c r="V3077" s="1" t="s">
        <v>1050</v>
      </c>
      <c r="W3077" s="1" t="s">
        <v>186</v>
      </c>
      <c r="X3077" t="str">
        <f t="shared" si="337"/>
        <v>Complete</v>
      </c>
      <c r="Y3077">
        <f>MAX(0,100-IF(G3077="Invalid",Config!$B$5,0)-IF(I3077="Invalid",Config!$B$6,0)-IF(X3077="Incomplete",Config!$B$7,0)-IF(AF3077="Yes",Config!$B$37,0))</f>
        <v>100</v>
      </c>
      <c r="Z3077" s="1">
        <f>IF(OR(TRIM(B3077)="",COUNTIF(Config!$B$15:$B$19,B3077)&gt;0),1,0)+IF(OR(TRIM(C3077)="",COUNTIF(Config!$B$15:$B$19,C3077)&gt;0),1,0)+IF(OR(TRIM(F3077)="",COUNTIF(Config!$B$15:$B$19,F3077)&gt;0),1,0)+IF(OR(TRIM(H3077)="",COUNTIF(Config!$B$15:$B$19,H3077)&gt;0),1,0)+IF(OR(TRIM(E3077)="",COUNTIF(Config!$B$15:$B$19,E3077)&gt;0),1,0)+IF(OR(TRIM(K3077)="",COUNTIF(Config!$B$15:$B$19,K3077)&gt;0),1,0)+IF(OR(TRIM(P3077)="",COUNTIF(Config!$B$15:$B$19,P3077)&gt;0),1,0)+IF(OR(TRIM(R3077)="",COUNTIF(Config!$B$15:$B$19,R3077)&gt;0),1,0)</f>
        <v>0</v>
      </c>
      <c r="AA3077" s="1" cm="1">
        <f t="array" ref="AA3077">SUMPRODUCT(LEN(H3077)-LEN(SUBSTITUTE(H3077,{"0";"1";"2";"3";"4";"5";"6";"7";"8";"9"},"")))</f>
        <v>10</v>
      </c>
      <c r="AC3077" t="str">
        <f t="shared" si="338"/>
        <v/>
      </c>
      <c r="AD3077">
        <f t="shared" si="339"/>
        <v>1</v>
      </c>
      <c r="AE3077">
        <f t="shared" si="340"/>
        <v>1</v>
      </c>
      <c r="AF3077" t="str">
        <f t="shared" si="341"/>
        <v>No</v>
      </c>
      <c r="AG3077">
        <f t="shared" ca="1" si="342"/>
        <v>37</v>
      </c>
      <c r="AH3077" t="str">
        <f ca="1">IF(OR(V3077="",AG3077=""),"Yes",IF(AG3077&gt;Config!$B$41,"Yes","No"))</f>
        <v>No</v>
      </c>
    </row>
    <row r="3078" spans="1:34" x14ac:dyDescent="0.25">
      <c r="A3078" s="1" t="s">
        <v>21764</v>
      </c>
      <c r="B3078" s="1" t="s">
        <v>1329</v>
      </c>
      <c r="C3078" s="1" t="s">
        <v>323</v>
      </c>
      <c r="D3078" s="1" t="s">
        <v>21765</v>
      </c>
      <c r="E3078" s="1" t="s">
        <v>2178</v>
      </c>
      <c r="F3078" s="1" t="s">
        <v>21766</v>
      </c>
      <c r="G3078" t="str">
        <f t="shared" si="336"/>
        <v>Invalid</v>
      </c>
      <c r="H3078" s="1" t="s">
        <v>21767</v>
      </c>
      <c r="I3078" t="str" cm="1">
        <f t="array" ref="I3078">IF(OR(TRIM(H3078)="",ISNUMBER(SEARCH("#",H3078)),AA3078&lt;Config!$B$8,SUMPRODUCT(--ISNUMBER(SEARCH({"a";"b";"c";"d";"e";"f";"g";"h";"i";"j";"k";"l";"m";"n";"o";"p";"q";"r";"s";"t";"u";"v";"w";"x";"y";"z"},H3078)))&gt;0),"Invalid","Valid")</f>
        <v>Valid</v>
      </c>
      <c r="J3078" s="1" t="s">
        <v>21768</v>
      </c>
      <c r="K3078" s="1" t="s">
        <v>210</v>
      </c>
      <c r="L3078" s="1" t="s">
        <v>179</v>
      </c>
      <c r="M3078" s="1" t="s">
        <v>33825</v>
      </c>
      <c r="N3078" s="1" t="s">
        <v>86</v>
      </c>
      <c r="O3078" s="1" t="s">
        <v>69</v>
      </c>
      <c r="P3078" t="s">
        <v>590</v>
      </c>
      <c r="Q3078" s="1" t="s">
        <v>1481</v>
      </c>
      <c r="R3078" s="1" t="s">
        <v>592</v>
      </c>
      <c r="S3078" s="1" t="s">
        <v>3132</v>
      </c>
      <c r="T3078" s="1" t="s">
        <v>21769</v>
      </c>
      <c r="U3078" s="1" t="s">
        <v>21770</v>
      </c>
      <c r="V3078" s="1" t="s">
        <v>140</v>
      </c>
      <c r="W3078" s="1" t="s">
        <v>384</v>
      </c>
      <c r="X3078" t="str">
        <f t="shared" si="337"/>
        <v>Complete</v>
      </c>
      <c r="Y3078">
        <f>MAX(0,100-IF(G3078="Invalid",Config!$B$5,0)-IF(I3078="Invalid",Config!$B$6,0)-IF(X3078="Incomplete",Config!$B$7,0)-IF(AF3078="Yes",Config!$B$37,0))</f>
        <v>70</v>
      </c>
      <c r="Z3078" s="1">
        <f>IF(OR(TRIM(B3078)="",COUNTIF(Config!$B$15:$B$19,B3078)&gt;0),1,0)+IF(OR(TRIM(C3078)="",COUNTIF(Config!$B$15:$B$19,C3078)&gt;0),1,0)+IF(OR(TRIM(F3078)="",COUNTIF(Config!$B$15:$B$19,F3078)&gt;0),1,0)+IF(OR(TRIM(H3078)="",COUNTIF(Config!$B$15:$B$19,H3078)&gt;0),1,0)+IF(OR(TRIM(E3078)="",COUNTIF(Config!$B$15:$B$19,E3078)&gt;0),1,0)+IF(OR(TRIM(K3078)="",COUNTIF(Config!$B$15:$B$19,K3078)&gt;0),1,0)+IF(OR(TRIM(P3078)="",COUNTIF(Config!$B$15:$B$19,P3078)&gt;0),1,0)+IF(OR(TRIM(R3078)="",COUNTIF(Config!$B$15:$B$19,R3078)&gt;0),1,0)</f>
        <v>0</v>
      </c>
      <c r="AA3078" s="1" cm="1">
        <f t="array" ref="AA3078">SUMPRODUCT(LEN(H3078)-LEN(SUBSTITUTE(H3078,{"0";"1";"2";"3";"4";"5";"6";"7";"8";"9"},"")))</f>
        <v>12</v>
      </c>
      <c r="AC3078" t="str">
        <f t="shared" si="338"/>
        <v>Invalid Email</v>
      </c>
      <c r="AD3078">
        <f t="shared" si="339"/>
        <v>0</v>
      </c>
      <c r="AE3078">
        <f t="shared" si="340"/>
        <v>1</v>
      </c>
      <c r="AF3078" t="str">
        <f t="shared" si="341"/>
        <v>No</v>
      </c>
      <c r="AG3078">
        <f t="shared" ca="1" si="342"/>
        <v>37</v>
      </c>
      <c r="AH3078" t="str">
        <f ca="1">IF(OR(V3078="",AG3078=""),"Yes",IF(AG3078&gt;Config!$B$41,"Yes","No"))</f>
        <v>No</v>
      </c>
    </row>
    <row r="3079" spans="1:34" x14ac:dyDescent="0.25">
      <c r="A3079" s="1" t="s">
        <v>21771</v>
      </c>
      <c r="B3079" s="1" t="s">
        <v>1157</v>
      </c>
      <c r="C3079" s="1" t="s">
        <v>43</v>
      </c>
      <c r="D3079" s="1" t="s">
        <v>21772</v>
      </c>
      <c r="E3079" s="1" t="s">
        <v>34701</v>
      </c>
      <c r="F3079" s="1" t="s">
        <v>21773</v>
      </c>
      <c r="G3079" t="str">
        <f t="shared" si="336"/>
        <v>Valid</v>
      </c>
      <c r="H3079" s="1" t="s">
        <v>21774</v>
      </c>
      <c r="I3079" t="str" cm="1">
        <f t="array" ref="I3079">IF(OR(TRIM(H3079)="",ISNUMBER(SEARCH("#",H3079)),AA3079&lt;Config!$B$8,SUMPRODUCT(--ISNUMBER(SEARCH({"a";"b";"c";"d";"e";"f";"g";"h";"i";"j";"k";"l";"m";"n";"o";"p";"q";"r";"s";"t";"u";"v";"w";"x";"y";"z"},H3079)))&gt;0),"Invalid","Valid")</f>
        <v>Valid</v>
      </c>
      <c r="J3079" s="1" t="s">
        <v>21775</v>
      </c>
      <c r="K3079" s="1" t="s">
        <v>625</v>
      </c>
      <c r="L3079" s="1" t="s">
        <v>265</v>
      </c>
      <c r="M3079" s="1" t="s">
        <v>50</v>
      </c>
      <c r="N3079" s="1" t="s">
        <v>33819</v>
      </c>
      <c r="O3079" s="1" t="s">
        <v>52</v>
      </c>
      <c r="P3079" t="s">
        <v>87</v>
      </c>
      <c r="Q3079" s="1" t="s">
        <v>88</v>
      </c>
      <c r="R3079" s="1" t="s">
        <v>379</v>
      </c>
      <c r="S3079" s="1" t="s">
        <v>21638</v>
      </c>
      <c r="T3079" s="1" t="s">
        <v>21776</v>
      </c>
      <c r="U3079" s="1" t="s">
        <v>21777</v>
      </c>
      <c r="V3079" s="1" t="s">
        <v>10100</v>
      </c>
      <c r="W3079" s="1" t="s">
        <v>141</v>
      </c>
      <c r="X3079" t="str">
        <f t="shared" si="337"/>
        <v>Complete</v>
      </c>
      <c r="Y3079">
        <f>MAX(0,100-IF(G3079="Invalid",Config!$B$5,0)-IF(I3079="Invalid",Config!$B$6,0)-IF(X3079="Incomplete",Config!$B$7,0)-IF(AF3079="Yes",Config!$B$37,0))</f>
        <v>100</v>
      </c>
      <c r="Z3079" s="1">
        <f>IF(OR(TRIM(B3079)="",COUNTIF(Config!$B$15:$B$19,B3079)&gt;0),1,0)+IF(OR(TRIM(C3079)="",COUNTIF(Config!$B$15:$B$19,C3079)&gt;0),1,0)+IF(OR(TRIM(F3079)="",COUNTIF(Config!$B$15:$B$19,F3079)&gt;0),1,0)+IF(OR(TRIM(H3079)="",COUNTIF(Config!$B$15:$B$19,H3079)&gt;0),1,0)+IF(OR(TRIM(E3079)="",COUNTIF(Config!$B$15:$B$19,E3079)&gt;0),1,0)+IF(OR(TRIM(K3079)="",COUNTIF(Config!$B$15:$B$19,K3079)&gt;0),1,0)+IF(OR(TRIM(P3079)="",COUNTIF(Config!$B$15:$B$19,P3079)&gt;0),1,0)+IF(OR(TRIM(R3079)="",COUNTIF(Config!$B$15:$B$19,R3079)&gt;0),1,0)</f>
        <v>0</v>
      </c>
      <c r="AA3079" s="1" cm="1">
        <f t="array" ref="AA3079">SUMPRODUCT(LEN(H3079)-LEN(SUBSTITUTE(H3079,{"0";"1";"2";"3";"4";"5";"6";"7";"8";"9"},"")))</f>
        <v>11</v>
      </c>
      <c r="AC3079" t="str">
        <f t="shared" si="338"/>
        <v/>
      </c>
      <c r="AD3079">
        <f t="shared" si="339"/>
        <v>1</v>
      </c>
      <c r="AE3079">
        <f t="shared" si="340"/>
        <v>1</v>
      </c>
      <c r="AF3079" t="str">
        <f t="shared" si="341"/>
        <v>No</v>
      </c>
      <c r="AG3079">
        <f t="shared" ca="1" si="342"/>
        <v>269</v>
      </c>
      <c r="AH3079" t="str">
        <f ca="1">IF(OR(V3079="",AG3079=""),"Yes",IF(AG3079&gt;Config!$B$41,"Yes","No"))</f>
        <v>No</v>
      </c>
    </row>
    <row r="3080" spans="1:34" x14ac:dyDescent="0.25">
      <c r="A3080" s="1" t="s">
        <v>21778</v>
      </c>
      <c r="B3080" s="1" t="s">
        <v>172</v>
      </c>
      <c r="C3080" s="1" t="s">
        <v>899</v>
      </c>
      <c r="D3080" s="1" t="s">
        <v>7061</v>
      </c>
      <c r="E3080" s="1" t="s">
        <v>35285</v>
      </c>
      <c r="F3080" s="1" t="s">
        <v>21779</v>
      </c>
      <c r="G3080" t="str">
        <f t="shared" si="336"/>
        <v>Valid</v>
      </c>
      <c r="H3080" s="1" t="s">
        <v>21780</v>
      </c>
      <c r="I3080" t="str" cm="1">
        <f t="array" ref="I3080">IF(OR(TRIM(H3080)="",ISNUMBER(SEARCH("#",H3080)),AA3080&lt;Config!$B$8,SUMPRODUCT(--ISNUMBER(SEARCH({"a";"b";"c";"d";"e";"f";"g";"h";"i";"j";"k";"l";"m";"n";"o";"p";"q";"r";"s";"t";"u";"v";"w";"x";"y";"z"},H3080)))&gt;0),"Invalid","Valid")</f>
        <v>Valid</v>
      </c>
      <c r="J3080" s="1" t="s">
        <v>21781</v>
      </c>
      <c r="K3080" s="1" t="s">
        <v>481</v>
      </c>
      <c r="L3080" s="1" t="s">
        <v>84</v>
      </c>
      <c r="M3080" s="1" t="s">
        <v>235</v>
      </c>
      <c r="N3080" s="1" t="s">
        <v>31</v>
      </c>
      <c r="O3080" s="1" t="s">
        <v>149</v>
      </c>
      <c r="P3080" t="s">
        <v>314</v>
      </c>
      <c r="Q3080" s="1" t="s">
        <v>316</v>
      </c>
      <c r="R3080" s="1" t="s">
        <v>663</v>
      </c>
      <c r="S3080" s="1" t="s">
        <v>21782</v>
      </c>
      <c r="T3080" s="1" t="s">
        <v>21783</v>
      </c>
      <c r="U3080" s="1" t="s">
        <v>227</v>
      </c>
      <c r="V3080" s="1" t="s">
        <v>140</v>
      </c>
      <c r="W3080" s="1" t="s">
        <v>60</v>
      </c>
      <c r="X3080" t="str">
        <f t="shared" si="337"/>
        <v>Complete</v>
      </c>
      <c r="Y3080">
        <f>MAX(0,100-IF(G3080="Invalid",Config!$B$5,0)-IF(I3080="Invalid",Config!$B$6,0)-IF(X3080="Incomplete",Config!$B$7,0)-IF(AF3080="Yes",Config!$B$37,0))</f>
        <v>100</v>
      </c>
      <c r="Z3080" s="1">
        <f>IF(OR(TRIM(B3080)="",COUNTIF(Config!$B$15:$B$19,B3080)&gt;0),1,0)+IF(OR(TRIM(C3080)="",COUNTIF(Config!$B$15:$B$19,C3080)&gt;0),1,0)+IF(OR(TRIM(F3080)="",COUNTIF(Config!$B$15:$B$19,F3080)&gt;0),1,0)+IF(OR(TRIM(H3080)="",COUNTIF(Config!$B$15:$B$19,H3080)&gt;0),1,0)+IF(OR(TRIM(E3080)="",COUNTIF(Config!$B$15:$B$19,E3080)&gt;0),1,0)+IF(OR(TRIM(K3080)="",COUNTIF(Config!$B$15:$B$19,K3080)&gt;0),1,0)+IF(OR(TRIM(P3080)="",COUNTIF(Config!$B$15:$B$19,P3080)&gt;0),1,0)+IF(OR(TRIM(R3080)="",COUNTIF(Config!$B$15:$B$19,R3080)&gt;0),1,0)</f>
        <v>0</v>
      </c>
      <c r="AA3080" s="1" cm="1">
        <f t="array" ref="AA3080">SUMPRODUCT(LEN(H3080)-LEN(SUBSTITUTE(H3080,{"0";"1";"2";"3";"4";"5";"6";"7";"8";"9"},"")))</f>
        <v>12</v>
      </c>
      <c r="AC3080" t="str">
        <f t="shared" si="338"/>
        <v/>
      </c>
      <c r="AD3080">
        <f t="shared" si="339"/>
        <v>1</v>
      </c>
      <c r="AE3080">
        <f t="shared" si="340"/>
        <v>1</v>
      </c>
      <c r="AF3080" t="str">
        <f t="shared" si="341"/>
        <v>No</v>
      </c>
      <c r="AG3080">
        <f t="shared" ca="1" si="342"/>
        <v>37</v>
      </c>
      <c r="AH3080" t="str">
        <f ca="1">IF(OR(V3080="",AG3080=""),"Yes",IF(AG3080&gt;Config!$B$41,"Yes","No"))</f>
        <v>No</v>
      </c>
    </row>
    <row r="3081" spans="1:34" x14ac:dyDescent="0.25">
      <c r="A3081" s="1" t="s">
        <v>21784</v>
      </c>
      <c r="B3081" s="1" t="s">
        <v>554</v>
      </c>
      <c r="C3081" s="1" t="s">
        <v>1166</v>
      </c>
      <c r="D3081" s="1" t="s">
        <v>14024</v>
      </c>
      <c r="E3081" s="1" t="s">
        <v>477</v>
      </c>
      <c r="F3081" s="1" t="s">
        <v>14025</v>
      </c>
      <c r="G3081" t="str">
        <f t="shared" si="336"/>
        <v>Invalid</v>
      </c>
      <c r="H3081" s="1" t="s">
        <v>14026</v>
      </c>
      <c r="I3081" t="str" cm="1">
        <f t="array" ref="I3081">IF(OR(TRIM(H3081)="",ISNUMBER(SEARCH("#",H3081)),AA3081&lt;Config!$B$8,SUMPRODUCT(--ISNUMBER(SEARCH({"a";"b";"c";"d";"e";"f";"g";"h";"i";"j";"k";"l";"m";"n";"o";"p";"q";"r";"s";"t";"u";"v";"w";"x";"y";"z"},H3081)))&gt;0),"Invalid","Valid")</f>
        <v>Valid</v>
      </c>
      <c r="J3081" s="1" t="s">
        <v>14027</v>
      </c>
      <c r="K3081" s="1" t="s">
        <v>481</v>
      </c>
      <c r="L3081" s="1" t="s">
        <v>67</v>
      </c>
      <c r="M3081" s="1" t="s">
        <v>118</v>
      </c>
      <c r="N3081" s="1" t="s">
        <v>437</v>
      </c>
      <c r="O3081" s="1" t="s">
        <v>266</v>
      </c>
      <c r="P3081" t="s">
        <v>53</v>
      </c>
      <c r="Q3081" s="1" t="s">
        <v>54</v>
      </c>
      <c r="R3081" s="1" t="s">
        <v>55</v>
      </c>
      <c r="S3081" s="1" t="s">
        <v>5699</v>
      </c>
      <c r="T3081" s="1" t="s">
        <v>14028</v>
      </c>
      <c r="U3081" s="1" t="s">
        <v>8257</v>
      </c>
      <c r="V3081" s="1" t="s">
        <v>1145</v>
      </c>
      <c r="W3081" s="1" t="s">
        <v>384</v>
      </c>
      <c r="X3081" t="str">
        <f t="shared" si="337"/>
        <v>Complete</v>
      </c>
      <c r="Y3081">
        <f>MAX(0,100-IF(G3081="Invalid",Config!$B$5,0)-IF(I3081="Invalid",Config!$B$6,0)-IF(X3081="Incomplete",Config!$B$7,0)-IF(AF3081="Yes",Config!$B$37,0))</f>
        <v>45</v>
      </c>
      <c r="Z3081" s="1">
        <f>IF(OR(TRIM(B3081)="",COUNTIF(Config!$B$15:$B$19,B3081)&gt;0),1,0)+IF(OR(TRIM(C3081)="",COUNTIF(Config!$B$15:$B$19,C3081)&gt;0),1,0)+IF(OR(TRIM(F3081)="",COUNTIF(Config!$B$15:$B$19,F3081)&gt;0),1,0)+IF(OR(TRIM(H3081)="",COUNTIF(Config!$B$15:$B$19,H3081)&gt;0),1,0)+IF(OR(TRIM(E3081)="",COUNTIF(Config!$B$15:$B$19,E3081)&gt;0),1,0)+IF(OR(TRIM(K3081)="",COUNTIF(Config!$B$15:$B$19,K3081)&gt;0),1,0)+IF(OR(TRIM(P3081)="",COUNTIF(Config!$B$15:$B$19,P3081)&gt;0),1,0)+IF(OR(TRIM(R3081)="",COUNTIF(Config!$B$15:$B$19,R3081)&gt;0),1,0)</f>
        <v>0</v>
      </c>
      <c r="AA3081" s="1" cm="1">
        <f t="array" ref="AA3081">SUMPRODUCT(LEN(H3081)-LEN(SUBSTITUTE(H3081,{"0";"1";"2";"3";"4";"5";"6";"7";"8";"9"},"")))</f>
        <v>12</v>
      </c>
      <c r="AC3081" t="str">
        <f t="shared" si="338"/>
        <v>Invalid Email; Potential Duplicate</v>
      </c>
      <c r="AD3081">
        <f t="shared" si="339"/>
        <v>0</v>
      </c>
      <c r="AE3081">
        <f t="shared" si="340"/>
        <v>2</v>
      </c>
      <c r="AF3081" t="str">
        <f t="shared" si="341"/>
        <v>Yes</v>
      </c>
      <c r="AG3081">
        <f t="shared" ca="1" si="342"/>
        <v>37</v>
      </c>
      <c r="AH3081" t="str">
        <f ca="1">IF(OR(V3081="",AG3081=""),"Yes",IF(AG3081&gt;Config!$B$41,"Yes","No"))</f>
        <v>No</v>
      </c>
    </row>
    <row r="3082" spans="1:34" x14ac:dyDescent="0.25">
      <c r="A3082" s="1" t="s">
        <v>21785</v>
      </c>
      <c r="B3082" s="1" t="s">
        <v>1257</v>
      </c>
      <c r="C3082" s="1" t="s">
        <v>432</v>
      </c>
      <c r="D3082" s="1" t="s">
        <v>21786</v>
      </c>
      <c r="E3082" s="1" t="s">
        <v>35286</v>
      </c>
      <c r="F3082" s="1" t="s">
        <v>21787</v>
      </c>
      <c r="G3082" t="str">
        <f t="shared" si="336"/>
        <v>Valid</v>
      </c>
      <c r="H3082" s="1" t="s">
        <v>21788</v>
      </c>
      <c r="I3082" t="str" cm="1">
        <f t="array" ref="I3082">IF(OR(TRIM(H3082)="",ISNUMBER(SEARCH("#",H3082)),AA3082&lt;Config!$B$8,SUMPRODUCT(--ISNUMBER(SEARCH({"a";"b";"c";"d";"e";"f";"g";"h";"i";"j";"k";"l";"m";"n";"o";"p";"q";"r";"s";"t";"u";"v";"w";"x";"y";"z"},H3082)))&gt;0),"Invalid","Valid")</f>
        <v>Valid</v>
      </c>
      <c r="J3082" s="1" t="s">
        <v>21789</v>
      </c>
      <c r="K3082" s="1" t="s">
        <v>1001</v>
      </c>
      <c r="L3082" s="1" t="s">
        <v>29</v>
      </c>
      <c r="M3082" s="1" t="s">
        <v>135</v>
      </c>
      <c r="N3082" s="1" t="s">
        <v>437</v>
      </c>
      <c r="O3082" s="1" t="s">
        <v>69</v>
      </c>
      <c r="P3082" t="s">
        <v>53</v>
      </c>
      <c r="Q3082" s="1" t="s">
        <v>55</v>
      </c>
      <c r="R3082" s="1" t="s">
        <v>150</v>
      </c>
      <c r="S3082" s="1" t="s">
        <v>21790</v>
      </c>
      <c r="T3082" s="1" t="s">
        <v>21791</v>
      </c>
      <c r="U3082" s="1" t="s">
        <v>21792</v>
      </c>
      <c r="V3082" s="1" t="s">
        <v>20261</v>
      </c>
      <c r="W3082" s="1" t="s">
        <v>141</v>
      </c>
      <c r="X3082" t="str">
        <f t="shared" si="337"/>
        <v>Complete</v>
      </c>
      <c r="Y3082">
        <f>MAX(0,100-IF(G3082="Invalid",Config!$B$5,0)-IF(I3082="Invalid",Config!$B$6,0)-IF(X3082="Incomplete",Config!$B$7,0)-IF(AF3082="Yes",Config!$B$37,0))</f>
        <v>100</v>
      </c>
      <c r="Z3082" s="1">
        <f>IF(OR(TRIM(B3082)="",COUNTIF(Config!$B$15:$B$19,B3082)&gt;0),1,0)+IF(OR(TRIM(C3082)="",COUNTIF(Config!$B$15:$B$19,C3082)&gt;0),1,0)+IF(OR(TRIM(F3082)="",COUNTIF(Config!$B$15:$B$19,F3082)&gt;0),1,0)+IF(OR(TRIM(H3082)="",COUNTIF(Config!$B$15:$B$19,H3082)&gt;0),1,0)+IF(OR(TRIM(E3082)="",COUNTIF(Config!$B$15:$B$19,E3082)&gt;0),1,0)+IF(OR(TRIM(K3082)="",COUNTIF(Config!$B$15:$B$19,K3082)&gt;0),1,0)+IF(OR(TRIM(P3082)="",COUNTIF(Config!$B$15:$B$19,P3082)&gt;0),1,0)+IF(OR(TRIM(R3082)="",COUNTIF(Config!$B$15:$B$19,R3082)&gt;0),1,0)</f>
        <v>0</v>
      </c>
      <c r="AA3082" s="1" cm="1">
        <f t="array" ref="AA3082">SUMPRODUCT(LEN(H3082)-LEN(SUBSTITUTE(H3082,{"0";"1";"2";"3";"4";"5";"6";"7";"8";"9"},"")))</f>
        <v>12</v>
      </c>
      <c r="AC3082" t="str">
        <f t="shared" si="338"/>
        <v/>
      </c>
      <c r="AD3082">
        <f t="shared" si="339"/>
        <v>1</v>
      </c>
      <c r="AE3082">
        <f t="shared" si="340"/>
        <v>1</v>
      </c>
      <c r="AF3082" t="str">
        <f t="shared" si="341"/>
        <v>No</v>
      </c>
      <c r="AG3082">
        <f t="shared" ca="1" si="342"/>
        <v>379</v>
      </c>
      <c r="AH3082" t="str">
        <f ca="1">IF(OR(V3082="",AG3082=""),"Yes",IF(AG3082&gt;Config!$B$41,"Yes","No"))</f>
        <v>Yes</v>
      </c>
    </row>
    <row r="3083" spans="1:34" x14ac:dyDescent="0.25">
      <c r="A3083" s="1" t="s">
        <v>21793</v>
      </c>
      <c r="B3083" s="1" t="s">
        <v>2033</v>
      </c>
      <c r="C3083" s="1" t="s">
        <v>946</v>
      </c>
      <c r="D3083" s="1" t="s">
        <v>21794</v>
      </c>
      <c r="E3083" s="1" t="s">
        <v>34227</v>
      </c>
      <c r="F3083" s="1" t="s">
        <v>21795</v>
      </c>
      <c r="G3083" t="str">
        <f t="shared" si="336"/>
        <v>Valid</v>
      </c>
      <c r="H3083" s="1" t="s">
        <v>21796</v>
      </c>
      <c r="I3083" t="str" cm="1">
        <f t="array" ref="I3083">IF(OR(TRIM(H3083)="",ISNUMBER(SEARCH("#",H3083)),AA3083&lt;Config!$B$8,SUMPRODUCT(--ISNUMBER(SEARCH({"a";"b";"c";"d";"e";"f";"g";"h";"i";"j";"k";"l";"m";"n";"o";"p";"q";"r";"s";"t";"u";"v";"w";"x";"y";"z"},H3083)))&gt;0),"Invalid","Valid")</f>
        <v>Valid</v>
      </c>
      <c r="J3083" s="1" t="s">
        <v>21797</v>
      </c>
      <c r="K3083" s="1" t="s">
        <v>722</v>
      </c>
      <c r="L3083" s="1" t="s">
        <v>164</v>
      </c>
      <c r="M3083" s="1" t="s">
        <v>50</v>
      </c>
      <c r="N3083" s="1" t="s">
        <v>211</v>
      </c>
      <c r="O3083" s="1" t="s">
        <v>69</v>
      </c>
      <c r="P3083" t="s">
        <v>53</v>
      </c>
      <c r="Q3083" s="1" t="s">
        <v>55</v>
      </c>
      <c r="R3083" s="1" t="s">
        <v>55</v>
      </c>
      <c r="S3083" s="1" t="s">
        <v>2885</v>
      </c>
      <c r="T3083" s="1" t="s">
        <v>21798</v>
      </c>
      <c r="U3083" s="1" t="s">
        <v>3270</v>
      </c>
      <c r="V3083" s="1" t="s">
        <v>140</v>
      </c>
      <c r="W3083" s="1" t="s">
        <v>40</v>
      </c>
      <c r="X3083" t="str">
        <f t="shared" si="337"/>
        <v>Complete</v>
      </c>
      <c r="Y3083">
        <f>MAX(0,100-IF(G3083="Invalid",Config!$B$5,0)-IF(I3083="Invalid",Config!$B$6,0)-IF(X3083="Incomplete",Config!$B$7,0)-IF(AF3083="Yes",Config!$B$37,0))</f>
        <v>100</v>
      </c>
      <c r="Z3083" s="1">
        <f>IF(OR(TRIM(B3083)="",COUNTIF(Config!$B$15:$B$19,B3083)&gt;0),1,0)+IF(OR(TRIM(C3083)="",COUNTIF(Config!$B$15:$B$19,C3083)&gt;0),1,0)+IF(OR(TRIM(F3083)="",COUNTIF(Config!$B$15:$B$19,F3083)&gt;0),1,0)+IF(OR(TRIM(H3083)="",COUNTIF(Config!$B$15:$B$19,H3083)&gt;0),1,0)+IF(OR(TRIM(E3083)="",COUNTIF(Config!$B$15:$B$19,E3083)&gt;0),1,0)+IF(OR(TRIM(K3083)="",COUNTIF(Config!$B$15:$B$19,K3083)&gt;0),1,0)+IF(OR(TRIM(P3083)="",COUNTIF(Config!$B$15:$B$19,P3083)&gt;0),1,0)+IF(OR(TRIM(R3083)="",COUNTIF(Config!$B$15:$B$19,R3083)&gt;0),1,0)</f>
        <v>0</v>
      </c>
      <c r="AA3083" s="1" cm="1">
        <f t="array" ref="AA3083">SUMPRODUCT(LEN(H3083)-LEN(SUBSTITUTE(H3083,{"0";"1";"2";"3";"4";"5";"6";"7";"8";"9"},"")))</f>
        <v>12</v>
      </c>
      <c r="AC3083" t="str">
        <f t="shared" si="338"/>
        <v/>
      </c>
      <c r="AD3083">
        <f t="shared" si="339"/>
        <v>1</v>
      </c>
      <c r="AE3083">
        <f t="shared" si="340"/>
        <v>1</v>
      </c>
      <c r="AF3083" t="str">
        <f t="shared" si="341"/>
        <v>No</v>
      </c>
      <c r="AG3083">
        <f t="shared" ca="1" si="342"/>
        <v>37</v>
      </c>
      <c r="AH3083" t="str">
        <f ca="1">IF(OR(V3083="",AG3083=""),"Yes",IF(AG3083&gt;Config!$B$41,"Yes","No"))</f>
        <v>No</v>
      </c>
    </row>
    <row r="3084" spans="1:34" x14ac:dyDescent="0.25">
      <c r="A3084" s="1" t="s">
        <v>21799</v>
      </c>
      <c r="B3084" s="1" t="s">
        <v>544</v>
      </c>
      <c r="C3084" s="1" t="s">
        <v>899</v>
      </c>
      <c r="D3084" s="1" t="s">
        <v>21800</v>
      </c>
      <c r="E3084" s="1" t="s">
        <v>739</v>
      </c>
      <c r="F3084" s="1" t="s">
        <v>21801</v>
      </c>
      <c r="G3084" t="str">
        <f t="shared" si="336"/>
        <v>Valid</v>
      </c>
      <c r="H3084" s="1" t="s">
        <v>21802</v>
      </c>
      <c r="I3084" t="str" cm="1">
        <f t="array" ref="I3084">IF(OR(TRIM(H3084)="",ISNUMBER(SEARCH("#",H3084)),AA3084&lt;Config!$B$8,SUMPRODUCT(--ISNUMBER(SEARCH({"a";"b";"c";"d";"e";"f";"g";"h";"i";"j";"k";"l";"m";"n";"o";"p";"q";"r";"s";"t";"u";"v";"w";"x";"y";"z"},H3084)))&gt;0),"Invalid","Valid")</f>
        <v>Valid</v>
      </c>
      <c r="J3084" s="1" t="s">
        <v>21803</v>
      </c>
      <c r="K3084" s="1" t="s">
        <v>425</v>
      </c>
      <c r="L3084" s="1" t="s">
        <v>265</v>
      </c>
      <c r="M3084" s="1" t="s">
        <v>30</v>
      </c>
      <c r="N3084" s="1" t="s">
        <v>358</v>
      </c>
      <c r="O3084" s="1" t="s">
        <v>69</v>
      </c>
      <c r="P3084" t="s">
        <v>53</v>
      </c>
      <c r="Q3084" s="1" t="s">
        <v>197</v>
      </c>
      <c r="R3084" s="1" t="s">
        <v>55</v>
      </c>
      <c r="S3084" s="1" t="s">
        <v>9471</v>
      </c>
      <c r="T3084" s="1" t="s">
        <v>21804</v>
      </c>
      <c r="U3084" s="1" t="s">
        <v>21805</v>
      </c>
      <c r="V3084" s="1" t="s">
        <v>1050</v>
      </c>
      <c r="W3084" s="1" t="s">
        <v>75</v>
      </c>
      <c r="X3084" t="str">
        <f t="shared" si="337"/>
        <v>Complete</v>
      </c>
      <c r="Y3084">
        <f>MAX(0,100-IF(G3084="Invalid",Config!$B$5,0)-IF(I3084="Invalid",Config!$B$6,0)-IF(X3084="Incomplete",Config!$B$7,0)-IF(AF3084="Yes",Config!$B$37,0))</f>
        <v>75</v>
      </c>
      <c r="Z3084" s="1">
        <f>IF(OR(TRIM(B3084)="",COUNTIF(Config!$B$15:$B$19,B3084)&gt;0),1,0)+IF(OR(TRIM(C3084)="",COUNTIF(Config!$B$15:$B$19,C3084)&gt;0),1,0)+IF(OR(TRIM(F3084)="",COUNTIF(Config!$B$15:$B$19,F3084)&gt;0),1,0)+IF(OR(TRIM(H3084)="",COUNTIF(Config!$B$15:$B$19,H3084)&gt;0),1,0)+IF(OR(TRIM(E3084)="",COUNTIF(Config!$B$15:$B$19,E3084)&gt;0),1,0)+IF(OR(TRIM(K3084)="",COUNTIF(Config!$B$15:$B$19,K3084)&gt;0),1,0)+IF(OR(TRIM(P3084)="",COUNTIF(Config!$B$15:$B$19,P3084)&gt;0),1,0)+IF(OR(TRIM(R3084)="",COUNTIF(Config!$B$15:$B$19,R3084)&gt;0),1,0)</f>
        <v>0</v>
      </c>
      <c r="AA3084" s="1" cm="1">
        <f t="array" ref="AA3084">SUMPRODUCT(LEN(H3084)-LEN(SUBSTITUTE(H3084,{"0";"1";"2";"3";"4";"5";"6";"7";"8";"9"},"")))</f>
        <v>10</v>
      </c>
      <c r="AC3084" t="str">
        <f t="shared" si="338"/>
        <v>Potential Duplicate</v>
      </c>
      <c r="AD3084">
        <f t="shared" si="339"/>
        <v>1</v>
      </c>
      <c r="AE3084">
        <f t="shared" si="340"/>
        <v>2</v>
      </c>
      <c r="AF3084" t="str">
        <f t="shared" si="341"/>
        <v>Yes</v>
      </c>
      <c r="AG3084">
        <f t="shared" ca="1" si="342"/>
        <v>37</v>
      </c>
      <c r="AH3084" t="str">
        <f ca="1">IF(OR(V3084="",AG3084=""),"Yes",IF(AG3084&gt;Config!$B$41,"Yes","No"))</f>
        <v>No</v>
      </c>
    </row>
    <row r="3085" spans="1:34" x14ac:dyDescent="0.25">
      <c r="A3085" s="1" t="s">
        <v>21806</v>
      </c>
      <c r="B3085" s="1" t="s">
        <v>3522</v>
      </c>
      <c r="C3085" s="1" t="s">
        <v>78</v>
      </c>
      <c r="D3085" s="1" t="s">
        <v>21807</v>
      </c>
      <c r="E3085" s="1" t="s">
        <v>1331</v>
      </c>
      <c r="F3085" s="1" t="s">
        <v>21808</v>
      </c>
      <c r="G3085" t="str">
        <f t="shared" si="336"/>
        <v>Valid</v>
      </c>
      <c r="H3085" s="1" t="s">
        <v>21809</v>
      </c>
      <c r="I3085" t="str" cm="1">
        <f t="array" ref="I3085">IF(OR(TRIM(H3085)="",ISNUMBER(SEARCH("#",H3085)),AA3085&lt;Config!$B$8,SUMPRODUCT(--ISNUMBER(SEARCH({"a";"b";"c";"d";"e";"f";"g";"h";"i";"j";"k";"l";"m";"n";"o";"p";"q";"r";"s";"t";"u";"v";"w";"x";"y";"z"},H3085)))&gt;0),"Invalid","Valid")</f>
        <v>Valid</v>
      </c>
      <c r="J3085" s="1" t="s">
        <v>21810</v>
      </c>
      <c r="K3085" s="1" t="s">
        <v>425</v>
      </c>
      <c r="L3085" s="1" t="s">
        <v>29</v>
      </c>
      <c r="M3085" s="1" t="s">
        <v>517</v>
      </c>
      <c r="N3085" s="1" t="s">
        <v>33819</v>
      </c>
      <c r="O3085" s="1" t="s">
        <v>196</v>
      </c>
      <c r="P3085" t="s">
        <v>53</v>
      </c>
      <c r="Q3085" s="1" t="s">
        <v>150</v>
      </c>
      <c r="R3085" s="1" t="s">
        <v>150</v>
      </c>
      <c r="S3085" s="1" t="s">
        <v>13618</v>
      </c>
      <c r="T3085" s="1" t="s">
        <v>21811</v>
      </c>
      <c r="U3085" s="1" t="s">
        <v>21812</v>
      </c>
      <c r="V3085" s="1" t="s">
        <v>2111</v>
      </c>
      <c r="W3085" s="1" t="s">
        <v>94</v>
      </c>
      <c r="X3085" t="str">
        <f t="shared" si="337"/>
        <v>Complete</v>
      </c>
      <c r="Y3085">
        <f>MAX(0,100-IF(G3085="Invalid",Config!$B$5,0)-IF(I3085="Invalid",Config!$B$6,0)-IF(X3085="Incomplete",Config!$B$7,0)-IF(AF3085="Yes",Config!$B$37,0))</f>
        <v>100</v>
      </c>
      <c r="Z3085" s="1">
        <f>IF(OR(TRIM(B3085)="",COUNTIF(Config!$B$15:$B$19,B3085)&gt;0),1,0)+IF(OR(TRIM(C3085)="",COUNTIF(Config!$B$15:$B$19,C3085)&gt;0),1,0)+IF(OR(TRIM(F3085)="",COUNTIF(Config!$B$15:$B$19,F3085)&gt;0),1,0)+IF(OR(TRIM(H3085)="",COUNTIF(Config!$B$15:$B$19,H3085)&gt;0),1,0)+IF(OR(TRIM(E3085)="",COUNTIF(Config!$B$15:$B$19,E3085)&gt;0),1,0)+IF(OR(TRIM(K3085)="",COUNTIF(Config!$B$15:$B$19,K3085)&gt;0),1,0)+IF(OR(TRIM(P3085)="",COUNTIF(Config!$B$15:$B$19,P3085)&gt;0),1,0)+IF(OR(TRIM(R3085)="",COUNTIF(Config!$B$15:$B$19,R3085)&gt;0),1,0)</f>
        <v>0</v>
      </c>
      <c r="AA3085" s="1" cm="1">
        <f t="array" ref="AA3085">SUMPRODUCT(LEN(H3085)-LEN(SUBSTITUTE(H3085,{"0";"1";"2";"3";"4";"5";"6";"7";"8";"9"},"")))</f>
        <v>12</v>
      </c>
      <c r="AC3085" t="str">
        <f t="shared" si="338"/>
        <v/>
      </c>
      <c r="AD3085">
        <f t="shared" si="339"/>
        <v>1</v>
      </c>
      <c r="AE3085">
        <f t="shared" si="340"/>
        <v>1</v>
      </c>
      <c r="AF3085" t="str">
        <f t="shared" si="341"/>
        <v>No</v>
      </c>
      <c r="AG3085">
        <f t="shared" ca="1" si="342"/>
        <v>252</v>
      </c>
      <c r="AH3085" t="str">
        <f ca="1">IF(OR(V3085="",AG3085=""),"Yes",IF(AG3085&gt;Config!$B$41,"Yes","No"))</f>
        <v>No</v>
      </c>
    </row>
    <row r="3086" spans="1:34" x14ac:dyDescent="0.25">
      <c r="A3086" s="1" t="s">
        <v>21813</v>
      </c>
      <c r="B3086" s="1" t="s">
        <v>1616</v>
      </c>
      <c r="C3086" s="1" t="s">
        <v>219</v>
      </c>
      <c r="D3086" s="1" t="s">
        <v>16803</v>
      </c>
      <c r="E3086" s="1" t="s">
        <v>35089</v>
      </c>
      <c r="F3086" s="1" t="s">
        <v>21814</v>
      </c>
      <c r="G3086" t="str">
        <f t="shared" si="336"/>
        <v>Valid</v>
      </c>
      <c r="H3086" s="1" t="s">
        <v>21815</v>
      </c>
      <c r="I3086" t="str" cm="1">
        <f t="array" ref="I3086">IF(OR(TRIM(H3086)="",ISNUMBER(SEARCH("#",H3086)),AA3086&lt;Config!$B$8,SUMPRODUCT(--ISNUMBER(SEARCH({"a";"b";"c";"d";"e";"f";"g";"h";"i";"j";"k";"l";"m";"n";"o";"p";"q";"r";"s";"t";"u";"v";"w";"x";"y";"z"},H3086)))&gt;0),"Invalid","Valid")</f>
        <v>Valid</v>
      </c>
      <c r="J3086" s="1" t="s">
        <v>21816</v>
      </c>
      <c r="K3086" s="1" t="s">
        <v>378</v>
      </c>
      <c r="L3086" s="1" t="s">
        <v>67</v>
      </c>
      <c r="M3086" s="1" t="s">
        <v>50</v>
      </c>
      <c r="N3086" s="1" t="s">
        <v>31</v>
      </c>
      <c r="O3086" s="1" t="s">
        <v>69</v>
      </c>
      <c r="P3086" t="s">
        <v>87</v>
      </c>
      <c r="Q3086" s="1" t="s">
        <v>88</v>
      </c>
      <c r="R3086" s="1" t="s">
        <v>212</v>
      </c>
      <c r="S3086" s="1" t="s">
        <v>21817</v>
      </c>
      <c r="T3086" s="1" t="s">
        <v>21818</v>
      </c>
      <c r="U3086" s="1" t="s">
        <v>4520</v>
      </c>
      <c r="V3086" s="1" t="s">
        <v>10505</v>
      </c>
      <c r="W3086" s="1" t="s">
        <v>293</v>
      </c>
      <c r="X3086" t="str">
        <f t="shared" si="337"/>
        <v>Complete</v>
      </c>
      <c r="Y3086">
        <f>MAX(0,100-IF(G3086="Invalid",Config!$B$5,0)-IF(I3086="Invalid",Config!$B$6,0)-IF(X3086="Incomplete",Config!$B$7,0)-IF(AF3086="Yes",Config!$B$37,0))</f>
        <v>100</v>
      </c>
      <c r="Z3086" s="1">
        <f>IF(OR(TRIM(B3086)="",COUNTIF(Config!$B$15:$B$19,B3086)&gt;0),1,0)+IF(OR(TRIM(C3086)="",COUNTIF(Config!$B$15:$B$19,C3086)&gt;0),1,0)+IF(OR(TRIM(F3086)="",COUNTIF(Config!$B$15:$B$19,F3086)&gt;0),1,0)+IF(OR(TRIM(H3086)="",COUNTIF(Config!$B$15:$B$19,H3086)&gt;0),1,0)+IF(OR(TRIM(E3086)="",COUNTIF(Config!$B$15:$B$19,E3086)&gt;0),1,0)+IF(OR(TRIM(K3086)="",COUNTIF(Config!$B$15:$B$19,K3086)&gt;0),1,0)+IF(OR(TRIM(P3086)="",COUNTIF(Config!$B$15:$B$19,P3086)&gt;0),1,0)+IF(OR(TRIM(R3086)="",COUNTIF(Config!$B$15:$B$19,R3086)&gt;0),1,0)</f>
        <v>0</v>
      </c>
      <c r="AA3086" s="1" cm="1">
        <f t="array" ref="AA3086">SUMPRODUCT(LEN(H3086)-LEN(SUBSTITUTE(H3086,{"0";"1";"2";"3";"4";"5";"6";"7";"8";"9"},"")))</f>
        <v>11</v>
      </c>
      <c r="AC3086" t="str">
        <f t="shared" si="338"/>
        <v/>
      </c>
      <c r="AD3086">
        <f t="shared" si="339"/>
        <v>1</v>
      </c>
      <c r="AE3086">
        <f t="shared" si="340"/>
        <v>1</v>
      </c>
      <c r="AF3086" t="str">
        <f t="shared" si="341"/>
        <v>No</v>
      </c>
      <c r="AG3086">
        <f t="shared" ca="1" si="342"/>
        <v>262</v>
      </c>
      <c r="AH3086" t="str">
        <f ca="1">IF(OR(V3086="",AG3086=""),"Yes",IF(AG3086&gt;Config!$B$41,"Yes","No"))</f>
        <v>No</v>
      </c>
    </row>
    <row r="3087" spans="1:34" x14ac:dyDescent="0.25">
      <c r="A3087" s="1" t="s">
        <v>21819</v>
      </c>
      <c r="B3087" s="1" t="s">
        <v>7543</v>
      </c>
      <c r="C3087" s="1" t="s">
        <v>432</v>
      </c>
      <c r="D3087" s="1" t="s">
        <v>21820</v>
      </c>
      <c r="E3087" s="1" t="s">
        <v>35287</v>
      </c>
      <c r="F3087" s="1" t="s">
        <v>21821</v>
      </c>
      <c r="G3087" t="str">
        <f t="shared" si="336"/>
        <v>Valid</v>
      </c>
      <c r="H3087" s="1" t="s">
        <v>21822</v>
      </c>
      <c r="I3087" t="str" cm="1">
        <f t="array" ref="I3087">IF(OR(TRIM(H3087)="",ISNUMBER(SEARCH("#",H3087)),AA3087&lt;Config!$B$8,SUMPRODUCT(--ISNUMBER(SEARCH({"a";"b";"c";"d";"e";"f";"g";"h";"i";"j";"k";"l";"m";"n";"o";"p";"q";"r";"s";"t";"u";"v";"w";"x";"y";"z"},H3087)))&gt;0),"Invalid","Valid")</f>
        <v>Valid</v>
      </c>
      <c r="J3087" s="1" t="s">
        <v>21823</v>
      </c>
      <c r="K3087" s="1" t="s">
        <v>369</v>
      </c>
      <c r="L3087" s="1" t="s">
        <v>102</v>
      </c>
      <c r="M3087" s="1" t="s">
        <v>118</v>
      </c>
      <c r="N3087" s="1" t="s">
        <v>358</v>
      </c>
      <c r="O3087" s="1" t="s">
        <v>196</v>
      </c>
      <c r="P3087" t="s">
        <v>344</v>
      </c>
      <c r="Q3087" s="1" t="s">
        <v>971</v>
      </c>
      <c r="R3087" s="1" t="s">
        <v>346</v>
      </c>
      <c r="S3087" s="1" t="s">
        <v>21824</v>
      </c>
      <c r="T3087" s="1" t="s">
        <v>21825</v>
      </c>
      <c r="U3087" s="1" t="s">
        <v>1220</v>
      </c>
      <c r="V3087" s="1" t="s">
        <v>11465</v>
      </c>
      <c r="W3087" s="1" t="s">
        <v>202</v>
      </c>
      <c r="X3087" t="str">
        <f t="shared" si="337"/>
        <v>Complete</v>
      </c>
      <c r="Y3087">
        <f>MAX(0,100-IF(G3087="Invalid",Config!$B$5,0)-IF(I3087="Invalid",Config!$B$6,0)-IF(X3087="Incomplete",Config!$B$7,0)-IF(AF3087="Yes",Config!$B$37,0))</f>
        <v>100</v>
      </c>
      <c r="Z3087" s="1">
        <f>IF(OR(TRIM(B3087)="",COUNTIF(Config!$B$15:$B$19,B3087)&gt;0),1,0)+IF(OR(TRIM(C3087)="",COUNTIF(Config!$B$15:$B$19,C3087)&gt;0),1,0)+IF(OR(TRIM(F3087)="",COUNTIF(Config!$B$15:$B$19,F3087)&gt;0),1,0)+IF(OR(TRIM(H3087)="",COUNTIF(Config!$B$15:$B$19,H3087)&gt;0),1,0)+IF(OR(TRIM(E3087)="",COUNTIF(Config!$B$15:$B$19,E3087)&gt;0),1,0)+IF(OR(TRIM(K3087)="",COUNTIF(Config!$B$15:$B$19,K3087)&gt;0),1,0)+IF(OR(TRIM(P3087)="",COUNTIF(Config!$B$15:$B$19,P3087)&gt;0),1,0)+IF(OR(TRIM(R3087)="",COUNTIF(Config!$B$15:$B$19,R3087)&gt;0),1,0)</f>
        <v>0</v>
      </c>
      <c r="AA3087" s="1" cm="1">
        <f t="array" ref="AA3087">SUMPRODUCT(LEN(H3087)-LEN(SUBSTITUTE(H3087,{"0";"1";"2";"3";"4";"5";"6";"7";"8";"9"},"")))</f>
        <v>11</v>
      </c>
      <c r="AC3087" t="str">
        <f t="shared" si="338"/>
        <v/>
      </c>
      <c r="AD3087">
        <f t="shared" si="339"/>
        <v>1</v>
      </c>
      <c r="AE3087">
        <f t="shared" si="340"/>
        <v>1</v>
      </c>
      <c r="AF3087" t="str">
        <f t="shared" si="341"/>
        <v>No</v>
      </c>
      <c r="AG3087">
        <f t="shared" ca="1" si="342"/>
        <v>83</v>
      </c>
      <c r="AH3087" t="str">
        <f ca="1">IF(OR(V3087="",AG3087=""),"Yes",IF(AG3087&gt;Config!$B$41,"Yes","No"))</f>
        <v>No</v>
      </c>
    </row>
    <row r="3088" spans="1:34" x14ac:dyDescent="0.25">
      <c r="A3088" s="1" t="s">
        <v>21826</v>
      </c>
      <c r="B3088" s="1" t="s">
        <v>33815</v>
      </c>
      <c r="C3088" s="1" t="s">
        <v>398</v>
      </c>
      <c r="D3088" s="1" t="s">
        <v>398</v>
      </c>
      <c r="E3088" s="1" t="s">
        <v>35285</v>
      </c>
      <c r="F3088" s="1" t="s">
        <v>21827</v>
      </c>
      <c r="G3088" t="str">
        <f t="shared" si="336"/>
        <v>Valid</v>
      </c>
      <c r="H3088" s="1" t="s">
        <v>21828</v>
      </c>
      <c r="I3088" t="str" cm="1">
        <f t="array" ref="I3088">IF(OR(TRIM(H3088)="",ISNUMBER(SEARCH("#",H3088)),AA3088&lt;Config!$B$8,SUMPRODUCT(--ISNUMBER(SEARCH({"a";"b";"c";"d";"e";"f";"g";"h";"i";"j";"k";"l";"m";"n";"o";"p";"q";"r";"s";"t";"u";"v";"w";"x";"y";"z"},H3088)))&gt;0),"Invalid","Valid")</f>
        <v>Valid</v>
      </c>
      <c r="J3088" s="1" t="s">
        <v>21829</v>
      </c>
      <c r="K3088" s="1" t="s">
        <v>369</v>
      </c>
      <c r="L3088" s="1" t="s">
        <v>450</v>
      </c>
      <c r="M3088" s="1" t="s">
        <v>235</v>
      </c>
      <c r="N3088" s="1" t="s">
        <v>51</v>
      </c>
      <c r="O3088" s="1" t="s">
        <v>69</v>
      </c>
      <c r="P3088" t="s">
        <v>314</v>
      </c>
      <c r="Q3088" s="1" t="s">
        <v>316</v>
      </c>
      <c r="R3088" s="1" t="s">
        <v>663</v>
      </c>
      <c r="S3088" s="1" t="s">
        <v>11849</v>
      </c>
      <c r="T3088" s="1" t="s">
        <v>21830</v>
      </c>
      <c r="U3088" s="1" t="s">
        <v>93</v>
      </c>
      <c r="V3088" s="1" t="s">
        <v>1050</v>
      </c>
      <c r="W3088" s="1" t="s">
        <v>141</v>
      </c>
      <c r="X3088" t="str">
        <f t="shared" si="337"/>
        <v>Incomplete</v>
      </c>
      <c r="Y3088">
        <f>MAX(0,100-IF(G3088="Invalid",Config!$B$5,0)-IF(I3088="Invalid",Config!$B$6,0)-IF(X3088="Incomplete",Config!$B$7,0)-IF(AF3088="Yes",Config!$B$37,0))</f>
        <v>60</v>
      </c>
      <c r="Z3088" s="1">
        <f>IF(OR(TRIM(B3088)="",COUNTIF(Config!$B$15:$B$19,B3088)&gt;0),1,0)+IF(OR(TRIM(C3088)="",COUNTIF(Config!$B$15:$B$19,C3088)&gt;0),1,0)+IF(OR(TRIM(F3088)="",COUNTIF(Config!$B$15:$B$19,F3088)&gt;0),1,0)+IF(OR(TRIM(H3088)="",COUNTIF(Config!$B$15:$B$19,H3088)&gt;0),1,0)+IF(OR(TRIM(E3088)="",COUNTIF(Config!$B$15:$B$19,E3088)&gt;0),1,0)+IF(OR(TRIM(K3088)="",COUNTIF(Config!$B$15:$B$19,K3088)&gt;0),1,0)+IF(OR(TRIM(P3088)="",COUNTIF(Config!$B$15:$B$19,P3088)&gt;0),1,0)+IF(OR(TRIM(R3088)="",COUNTIF(Config!$B$15:$B$19,R3088)&gt;0),1,0)</f>
        <v>1</v>
      </c>
      <c r="AA3088" s="1" cm="1">
        <f t="array" ref="AA3088">SUMPRODUCT(LEN(H3088)-LEN(SUBSTITUTE(H3088,{"0";"1";"2";"3";"4";"5";"6";"7";"8";"9"},"")))</f>
        <v>10</v>
      </c>
      <c r="AC3088" t="str">
        <f t="shared" si="338"/>
        <v>Incomplete Profile</v>
      </c>
      <c r="AD3088">
        <f t="shared" si="339"/>
        <v>1</v>
      </c>
      <c r="AE3088">
        <f t="shared" si="340"/>
        <v>1</v>
      </c>
      <c r="AF3088" t="str">
        <f t="shared" si="341"/>
        <v>No</v>
      </c>
      <c r="AG3088">
        <f t="shared" ca="1" si="342"/>
        <v>37</v>
      </c>
      <c r="AH3088" t="str">
        <f ca="1">IF(OR(V3088="",AG3088=""),"Yes",IF(AG3088&gt;Config!$B$41,"Yes","No"))</f>
        <v>No</v>
      </c>
    </row>
    <row r="3089" spans="1:34" x14ac:dyDescent="0.25">
      <c r="A3089" s="1" t="s">
        <v>21831</v>
      </c>
      <c r="B3089" s="1" t="s">
        <v>1816</v>
      </c>
      <c r="C3089" s="1" t="s">
        <v>219</v>
      </c>
      <c r="D3089" s="1" t="s">
        <v>15207</v>
      </c>
      <c r="E3089" s="1" t="s">
        <v>35288</v>
      </c>
      <c r="F3089" s="1" t="s">
        <v>20058</v>
      </c>
      <c r="G3089" t="str">
        <f t="shared" si="336"/>
        <v>Valid</v>
      </c>
      <c r="H3089" s="1" t="s">
        <v>21832</v>
      </c>
      <c r="I3089" t="str" cm="1">
        <f t="array" ref="I3089">IF(OR(TRIM(H3089)="",ISNUMBER(SEARCH("#",H3089)),AA3089&lt;Config!$B$8,SUMPRODUCT(--ISNUMBER(SEARCH({"a";"b";"c";"d";"e";"f";"g";"h";"i";"j";"k";"l";"m";"n";"o";"p";"q";"r";"s";"t";"u";"v";"w";"x";"y";"z"},H3089)))&gt;0),"Invalid","Valid")</f>
        <v>Valid</v>
      </c>
      <c r="J3089" s="1" t="s">
        <v>21833</v>
      </c>
      <c r="K3089" s="1" t="s">
        <v>722</v>
      </c>
      <c r="L3089" s="1" t="s">
        <v>179</v>
      </c>
      <c r="M3089" s="1" t="s">
        <v>517</v>
      </c>
      <c r="N3089" s="1" t="s">
        <v>224</v>
      </c>
      <c r="O3089" s="1" t="s">
        <v>149</v>
      </c>
      <c r="P3089" t="s">
        <v>53</v>
      </c>
      <c r="Q3089" s="1" t="s">
        <v>181</v>
      </c>
      <c r="R3089" s="1" t="s">
        <v>55</v>
      </c>
      <c r="S3089" s="1" t="s">
        <v>21834</v>
      </c>
      <c r="T3089" s="1" t="s">
        <v>21835</v>
      </c>
      <c r="U3089" s="1" t="s">
        <v>15116</v>
      </c>
      <c r="V3089" s="1" t="s">
        <v>1521</v>
      </c>
      <c r="W3089" s="1" t="s">
        <v>33823</v>
      </c>
      <c r="X3089" t="str">
        <f t="shared" si="337"/>
        <v>Complete</v>
      </c>
      <c r="Y3089">
        <f>MAX(0,100-IF(G3089="Invalid",Config!$B$5,0)-IF(I3089="Invalid",Config!$B$6,0)-IF(X3089="Incomplete",Config!$B$7,0)-IF(AF3089="Yes",Config!$B$37,0))</f>
        <v>75</v>
      </c>
      <c r="Z3089" s="1">
        <f>IF(OR(TRIM(B3089)="",COUNTIF(Config!$B$15:$B$19,B3089)&gt;0),1,0)+IF(OR(TRIM(C3089)="",COUNTIF(Config!$B$15:$B$19,C3089)&gt;0),1,0)+IF(OR(TRIM(F3089)="",COUNTIF(Config!$B$15:$B$19,F3089)&gt;0),1,0)+IF(OR(TRIM(H3089)="",COUNTIF(Config!$B$15:$B$19,H3089)&gt;0),1,0)+IF(OR(TRIM(E3089)="",COUNTIF(Config!$B$15:$B$19,E3089)&gt;0),1,0)+IF(OR(TRIM(K3089)="",COUNTIF(Config!$B$15:$B$19,K3089)&gt;0),1,0)+IF(OR(TRIM(P3089)="",COUNTIF(Config!$B$15:$B$19,P3089)&gt;0),1,0)+IF(OR(TRIM(R3089)="",COUNTIF(Config!$B$15:$B$19,R3089)&gt;0),1,0)</f>
        <v>0</v>
      </c>
      <c r="AA3089" s="1" cm="1">
        <f t="array" ref="AA3089">SUMPRODUCT(LEN(H3089)-LEN(SUBSTITUTE(H3089,{"0";"1";"2";"3";"4";"5";"6";"7";"8";"9"},"")))</f>
        <v>10</v>
      </c>
      <c r="AC3089" t="str">
        <f t="shared" si="338"/>
        <v>Potential Duplicate</v>
      </c>
      <c r="AD3089">
        <f t="shared" si="339"/>
        <v>2</v>
      </c>
      <c r="AE3089">
        <f t="shared" si="340"/>
        <v>1</v>
      </c>
      <c r="AF3089" t="str">
        <f t="shared" si="341"/>
        <v>Yes</v>
      </c>
      <c r="AG3089">
        <f t="shared" ca="1" si="342"/>
        <v>37</v>
      </c>
      <c r="AH3089" t="str">
        <f ca="1">IF(OR(V3089="",AG3089=""),"Yes",IF(AG3089&gt;Config!$B$41,"Yes","No"))</f>
        <v>No</v>
      </c>
    </row>
    <row r="3090" spans="1:34" x14ac:dyDescent="0.25">
      <c r="A3090" s="1" t="s">
        <v>21836</v>
      </c>
      <c r="B3090" s="1" t="s">
        <v>851</v>
      </c>
      <c r="C3090" s="1" t="s">
        <v>861</v>
      </c>
      <c r="D3090" s="1" t="s">
        <v>21837</v>
      </c>
      <c r="E3090" s="1" t="s">
        <v>35289</v>
      </c>
      <c r="F3090" s="1" t="s">
        <v>21838</v>
      </c>
      <c r="G3090" t="str">
        <f t="shared" si="336"/>
        <v>Valid</v>
      </c>
      <c r="H3090" s="1" t="s">
        <v>21839</v>
      </c>
      <c r="I3090" t="str" cm="1">
        <f t="array" ref="I3090">IF(OR(TRIM(H3090)="",ISNUMBER(SEARCH("#",H3090)),AA3090&lt;Config!$B$8,SUMPRODUCT(--ISNUMBER(SEARCH({"a";"b";"c";"d";"e";"f";"g";"h";"i";"j";"k";"l";"m";"n";"o";"p";"q";"r";"s";"t";"u";"v";"w";"x";"y";"z"},H3090)))&gt;0),"Invalid","Valid")</f>
        <v>Valid</v>
      </c>
      <c r="J3090" s="1" t="s">
        <v>21840</v>
      </c>
      <c r="K3090" s="1" t="s">
        <v>425</v>
      </c>
      <c r="L3090" s="1" t="s">
        <v>67</v>
      </c>
      <c r="M3090" s="1" t="s">
        <v>50</v>
      </c>
      <c r="N3090" s="1" t="s">
        <v>33819</v>
      </c>
      <c r="O3090" s="1" t="s">
        <v>149</v>
      </c>
      <c r="P3090" t="s">
        <v>328</v>
      </c>
      <c r="Q3090" s="1" t="s">
        <v>33838</v>
      </c>
      <c r="R3090" s="1" t="s">
        <v>614</v>
      </c>
      <c r="S3090" s="1" t="s">
        <v>6835</v>
      </c>
      <c r="T3090" s="1" t="s">
        <v>21841</v>
      </c>
      <c r="U3090" s="1" t="s">
        <v>21842</v>
      </c>
      <c r="V3090" s="1" t="s">
        <v>2687</v>
      </c>
      <c r="W3090" s="1" t="s">
        <v>186</v>
      </c>
      <c r="X3090" t="str">
        <f t="shared" si="337"/>
        <v>Complete</v>
      </c>
      <c r="Y3090">
        <f>MAX(0,100-IF(G3090="Invalid",Config!$B$5,0)-IF(I3090="Invalid",Config!$B$6,0)-IF(X3090="Incomplete",Config!$B$7,0)-IF(AF3090="Yes",Config!$B$37,0))</f>
        <v>75</v>
      </c>
      <c r="Z3090" s="1">
        <f>IF(OR(TRIM(B3090)="",COUNTIF(Config!$B$15:$B$19,B3090)&gt;0),1,0)+IF(OR(TRIM(C3090)="",COUNTIF(Config!$B$15:$B$19,C3090)&gt;0),1,0)+IF(OR(TRIM(F3090)="",COUNTIF(Config!$B$15:$B$19,F3090)&gt;0),1,0)+IF(OR(TRIM(H3090)="",COUNTIF(Config!$B$15:$B$19,H3090)&gt;0),1,0)+IF(OR(TRIM(E3090)="",COUNTIF(Config!$B$15:$B$19,E3090)&gt;0),1,0)+IF(OR(TRIM(K3090)="",COUNTIF(Config!$B$15:$B$19,K3090)&gt;0),1,0)+IF(OR(TRIM(P3090)="",COUNTIF(Config!$B$15:$B$19,P3090)&gt;0),1,0)+IF(OR(TRIM(R3090)="",COUNTIF(Config!$B$15:$B$19,R3090)&gt;0),1,0)</f>
        <v>0</v>
      </c>
      <c r="AA3090" s="1" cm="1">
        <f t="array" ref="AA3090">SUMPRODUCT(LEN(H3090)-LEN(SUBSTITUTE(H3090,{"0";"1";"2";"3";"4";"5";"6";"7";"8";"9"},"")))</f>
        <v>11</v>
      </c>
      <c r="AC3090" t="str">
        <f t="shared" si="338"/>
        <v>Potential Duplicate</v>
      </c>
      <c r="AD3090">
        <f t="shared" si="339"/>
        <v>2</v>
      </c>
      <c r="AE3090">
        <f t="shared" si="340"/>
        <v>1</v>
      </c>
      <c r="AF3090" t="str">
        <f t="shared" si="341"/>
        <v>Yes</v>
      </c>
      <c r="AG3090">
        <f t="shared" ca="1" si="342"/>
        <v>492</v>
      </c>
      <c r="AH3090" t="str">
        <f ca="1">IF(OR(V3090="",AG3090=""),"Yes",IF(AG3090&gt;Config!$B$41,"Yes","No"))</f>
        <v>Yes</v>
      </c>
    </row>
    <row r="3091" spans="1:34" x14ac:dyDescent="0.25">
      <c r="A3091" s="1" t="s">
        <v>21843</v>
      </c>
      <c r="B3091" s="1" t="s">
        <v>42</v>
      </c>
      <c r="C3091" s="1" t="s">
        <v>273</v>
      </c>
      <c r="D3091" s="1" t="s">
        <v>21844</v>
      </c>
      <c r="E3091" s="1" t="s">
        <v>2178</v>
      </c>
      <c r="F3091" s="1" t="s">
        <v>21845</v>
      </c>
      <c r="G3091" t="str">
        <f t="shared" si="336"/>
        <v>Valid</v>
      </c>
      <c r="H3091" s="1" t="s">
        <v>21846</v>
      </c>
      <c r="I3091" t="str" cm="1">
        <f t="array" ref="I3091">IF(OR(TRIM(H3091)="",ISNUMBER(SEARCH("#",H3091)),AA3091&lt;Config!$B$8,SUMPRODUCT(--ISNUMBER(SEARCH({"a";"b";"c";"d";"e";"f";"g";"h";"i";"j";"k";"l";"m";"n";"o";"p";"q";"r";"s";"t";"u";"v";"w";"x";"y";"z"},H3091)))&gt;0),"Invalid","Valid")</f>
        <v>Valid</v>
      </c>
      <c r="J3091" s="1" t="s">
        <v>21847</v>
      </c>
      <c r="K3091" s="1" t="s">
        <v>866</v>
      </c>
      <c r="L3091" s="1" t="s">
        <v>29</v>
      </c>
      <c r="M3091" s="1" t="s">
        <v>135</v>
      </c>
      <c r="N3091" s="1" t="s">
        <v>86</v>
      </c>
      <c r="O3091" s="1" t="s">
        <v>149</v>
      </c>
      <c r="P3091" t="s">
        <v>87</v>
      </c>
      <c r="Q3091" s="1" t="s">
        <v>166</v>
      </c>
      <c r="R3091" s="1" t="s">
        <v>550</v>
      </c>
      <c r="S3091" s="1" t="s">
        <v>9661</v>
      </c>
      <c r="T3091" s="1" t="s">
        <v>21848</v>
      </c>
      <c r="U3091" s="1" t="s">
        <v>7126</v>
      </c>
      <c r="V3091" s="1" t="s">
        <v>1676</v>
      </c>
      <c r="W3091" s="1" t="s">
        <v>202</v>
      </c>
      <c r="X3091" t="str">
        <f t="shared" si="337"/>
        <v>Complete</v>
      </c>
      <c r="Y3091">
        <f>MAX(0,100-IF(G3091="Invalid",Config!$B$5,0)-IF(I3091="Invalid",Config!$B$6,0)-IF(X3091="Incomplete",Config!$B$7,0)-IF(AF3091="Yes",Config!$B$37,0))</f>
        <v>100</v>
      </c>
      <c r="Z3091" s="1">
        <f>IF(OR(TRIM(B3091)="",COUNTIF(Config!$B$15:$B$19,B3091)&gt;0),1,0)+IF(OR(TRIM(C3091)="",COUNTIF(Config!$B$15:$B$19,C3091)&gt;0),1,0)+IF(OR(TRIM(F3091)="",COUNTIF(Config!$B$15:$B$19,F3091)&gt;0),1,0)+IF(OR(TRIM(H3091)="",COUNTIF(Config!$B$15:$B$19,H3091)&gt;0),1,0)+IF(OR(TRIM(E3091)="",COUNTIF(Config!$B$15:$B$19,E3091)&gt;0),1,0)+IF(OR(TRIM(K3091)="",COUNTIF(Config!$B$15:$B$19,K3091)&gt;0),1,0)+IF(OR(TRIM(P3091)="",COUNTIF(Config!$B$15:$B$19,P3091)&gt;0),1,0)+IF(OR(TRIM(R3091)="",COUNTIF(Config!$B$15:$B$19,R3091)&gt;0),1,0)</f>
        <v>0</v>
      </c>
      <c r="AA3091" s="1" cm="1">
        <f t="array" ref="AA3091">SUMPRODUCT(LEN(H3091)-LEN(SUBSTITUTE(H3091,{"0";"1";"2";"3";"4";"5";"6";"7";"8";"9"},"")))</f>
        <v>10</v>
      </c>
      <c r="AC3091" t="str">
        <f t="shared" si="338"/>
        <v/>
      </c>
      <c r="AD3091">
        <f t="shared" si="339"/>
        <v>1</v>
      </c>
      <c r="AE3091">
        <f t="shared" si="340"/>
        <v>1</v>
      </c>
      <c r="AF3091" t="str">
        <f t="shared" si="341"/>
        <v>No</v>
      </c>
      <c r="AG3091">
        <f t="shared" ca="1" si="342"/>
        <v>37</v>
      </c>
      <c r="AH3091" t="str">
        <f ca="1">IF(OR(V3091="",AG3091=""),"Yes",IF(AG3091&gt;Config!$B$41,"Yes","No"))</f>
        <v>No</v>
      </c>
    </row>
    <row r="3092" spans="1:34" x14ac:dyDescent="0.25">
      <c r="A3092" s="1" t="s">
        <v>21849</v>
      </c>
      <c r="B3092" s="1" t="s">
        <v>544</v>
      </c>
      <c r="C3092" s="1" t="s">
        <v>1339</v>
      </c>
      <c r="D3092" s="1" t="s">
        <v>21850</v>
      </c>
      <c r="E3092" s="1" t="s">
        <v>33821</v>
      </c>
      <c r="F3092" s="1" t="s">
        <v>21851</v>
      </c>
      <c r="G3092" t="str">
        <f t="shared" si="336"/>
        <v>Valid</v>
      </c>
      <c r="H3092" s="1" t="s">
        <v>1215</v>
      </c>
      <c r="I3092" t="str" cm="1">
        <f t="array" ref="I3092">IF(OR(TRIM(H3092)="",ISNUMBER(SEARCH("#",H3092)),AA3092&lt;Config!$B$8,SUMPRODUCT(--ISNUMBER(SEARCH({"a";"b";"c";"d";"e";"f";"g";"h";"i";"j";"k";"l";"m";"n";"o";"p";"q";"r";"s";"t";"u";"v";"w";"x";"y";"z"},H3092)))&gt;0),"Invalid","Valid")</f>
        <v>Invalid</v>
      </c>
      <c r="J3092" s="1" t="s">
        <v>21852</v>
      </c>
      <c r="K3092" s="1" t="s">
        <v>287</v>
      </c>
      <c r="L3092" s="1" t="s">
        <v>102</v>
      </c>
      <c r="M3092" s="1" t="s">
        <v>103</v>
      </c>
      <c r="N3092" s="1" t="s">
        <v>358</v>
      </c>
      <c r="O3092" s="1" t="s">
        <v>196</v>
      </c>
      <c r="P3092" t="s">
        <v>344</v>
      </c>
      <c r="Q3092" s="1" t="s">
        <v>971</v>
      </c>
      <c r="R3092" s="1" t="s">
        <v>1200</v>
      </c>
      <c r="S3092" s="1" t="s">
        <v>5724</v>
      </c>
      <c r="T3092" s="1" t="s">
        <v>21853</v>
      </c>
      <c r="U3092" s="1" t="s">
        <v>1954</v>
      </c>
      <c r="V3092" s="1" t="s">
        <v>1710</v>
      </c>
      <c r="W3092" s="1" t="s">
        <v>293</v>
      </c>
      <c r="X3092" t="str">
        <f t="shared" si="337"/>
        <v>Complete</v>
      </c>
      <c r="Y3092">
        <f>MAX(0,100-IF(G3092="Invalid",Config!$B$5,0)-IF(I3092="Invalid",Config!$B$6,0)-IF(X3092="Incomplete",Config!$B$7,0)-IF(AF3092="Yes",Config!$B$37,0))</f>
        <v>80</v>
      </c>
      <c r="Z3092" s="1">
        <f>IF(OR(TRIM(B3092)="",COUNTIF(Config!$B$15:$B$19,B3092)&gt;0),1,0)+IF(OR(TRIM(C3092)="",COUNTIF(Config!$B$15:$B$19,C3092)&gt;0),1,0)+IF(OR(TRIM(F3092)="",COUNTIF(Config!$B$15:$B$19,F3092)&gt;0),1,0)+IF(OR(TRIM(H3092)="",COUNTIF(Config!$B$15:$B$19,H3092)&gt;0),1,0)+IF(OR(TRIM(E3092)="",COUNTIF(Config!$B$15:$B$19,E3092)&gt;0),1,0)+IF(OR(TRIM(K3092)="",COUNTIF(Config!$B$15:$B$19,K3092)&gt;0),1,0)+IF(OR(TRIM(P3092)="",COUNTIF(Config!$B$15:$B$19,P3092)&gt;0),1,0)+IF(OR(TRIM(R3092)="",COUNTIF(Config!$B$15:$B$19,R3092)&gt;0),1,0)</f>
        <v>0</v>
      </c>
      <c r="AA3092" s="1" cm="1">
        <f t="array" ref="AA3092">SUMPRODUCT(LEN(H3092)-LEN(SUBSTITUTE(H3092,{"0";"1";"2";"3";"4";"5";"6";"7";"8";"9"},"")))</f>
        <v>0</v>
      </c>
      <c r="AC3092" t="str">
        <f t="shared" si="338"/>
        <v>Invalid Phone</v>
      </c>
      <c r="AD3092">
        <f t="shared" si="339"/>
        <v>1</v>
      </c>
      <c r="AE3092">
        <f t="shared" si="340"/>
        <v>0</v>
      </c>
      <c r="AF3092" t="str">
        <f t="shared" si="341"/>
        <v>No</v>
      </c>
      <c r="AG3092">
        <f t="shared" ca="1" si="342"/>
        <v>341</v>
      </c>
      <c r="AH3092" t="str">
        <f ca="1">IF(OR(V3092="",AG3092=""),"Yes",IF(AG3092&gt;Config!$B$41,"Yes","No"))</f>
        <v>No</v>
      </c>
    </row>
    <row r="3093" spans="1:34" x14ac:dyDescent="0.25">
      <c r="A3093" s="1" t="s">
        <v>21854</v>
      </c>
      <c r="B3093" s="1" t="s">
        <v>1085</v>
      </c>
      <c r="C3093" s="1" t="s">
        <v>33938</v>
      </c>
      <c r="D3093" s="1" t="s">
        <v>35290</v>
      </c>
      <c r="E3093" s="1" t="s">
        <v>642</v>
      </c>
      <c r="F3093" s="1" t="s">
        <v>21855</v>
      </c>
      <c r="G3093" t="str">
        <f t="shared" si="336"/>
        <v>Valid</v>
      </c>
      <c r="H3093" s="1" t="s">
        <v>21856</v>
      </c>
      <c r="I3093" t="str" cm="1">
        <f t="array" ref="I3093">IF(OR(TRIM(H3093)="",ISNUMBER(SEARCH("#",H3093)),AA3093&lt;Config!$B$8,SUMPRODUCT(--ISNUMBER(SEARCH({"a";"b";"c";"d";"e";"f";"g";"h";"i";"j";"k";"l";"m";"n";"o";"p";"q";"r";"s";"t";"u";"v";"w";"x";"y";"z"},H3093)))&gt;0),"Invalid","Valid")</f>
        <v>Valid</v>
      </c>
      <c r="J3093" s="1" t="s">
        <v>21857</v>
      </c>
      <c r="K3093" s="1" t="s">
        <v>117</v>
      </c>
      <c r="L3093" s="1" t="s">
        <v>265</v>
      </c>
      <c r="M3093" s="1" t="s">
        <v>33827</v>
      </c>
      <c r="N3093" s="1" t="s">
        <v>148</v>
      </c>
      <c r="O3093" s="1" t="s">
        <v>52</v>
      </c>
      <c r="P3093" t="s">
        <v>87</v>
      </c>
      <c r="Q3093" s="1" t="s">
        <v>166</v>
      </c>
      <c r="R3093" s="1" t="s">
        <v>379</v>
      </c>
      <c r="S3093" s="1" t="s">
        <v>21858</v>
      </c>
      <c r="T3093" s="1" t="s">
        <v>21859</v>
      </c>
      <c r="U3093" s="1" t="s">
        <v>3217</v>
      </c>
      <c r="V3093" s="1" t="s">
        <v>140</v>
      </c>
      <c r="W3093" s="1" t="s">
        <v>384</v>
      </c>
      <c r="X3093" t="str">
        <f t="shared" si="337"/>
        <v>Complete</v>
      </c>
      <c r="Y3093">
        <f>MAX(0,100-IF(G3093="Invalid",Config!$B$5,0)-IF(I3093="Invalid",Config!$B$6,0)-IF(X3093="Incomplete",Config!$B$7,0)-IF(AF3093="Yes",Config!$B$37,0))</f>
        <v>100</v>
      </c>
      <c r="Z3093" s="1">
        <f>IF(OR(TRIM(B3093)="",COUNTIF(Config!$B$15:$B$19,B3093)&gt;0),1,0)+IF(OR(TRIM(C3093)="",COUNTIF(Config!$B$15:$B$19,C3093)&gt;0),1,0)+IF(OR(TRIM(F3093)="",COUNTIF(Config!$B$15:$B$19,F3093)&gt;0),1,0)+IF(OR(TRIM(H3093)="",COUNTIF(Config!$B$15:$B$19,H3093)&gt;0),1,0)+IF(OR(TRIM(E3093)="",COUNTIF(Config!$B$15:$B$19,E3093)&gt;0),1,0)+IF(OR(TRIM(K3093)="",COUNTIF(Config!$B$15:$B$19,K3093)&gt;0),1,0)+IF(OR(TRIM(P3093)="",COUNTIF(Config!$B$15:$B$19,P3093)&gt;0),1,0)+IF(OR(TRIM(R3093)="",COUNTIF(Config!$B$15:$B$19,R3093)&gt;0),1,0)</f>
        <v>0</v>
      </c>
      <c r="AA3093" s="1" cm="1">
        <f t="array" ref="AA3093">SUMPRODUCT(LEN(H3093)-LEN(SUBSTITUTE(H3093,{"0";"1";"2";"3";"4";"5";"6";"7";"8";"9"},"")))</f>
        <v>11</v>
      </c>
      <c r="AC3093" t="str">
        <f t="shared" si="338"/>
        <v/>
      </c>
      <c r="AD3093">
        <f t="shared" si="339"/>
        <v>1</v>
      </c>
      <c r="AE3093">
        <f t="shared" si="340"/>
        <v>1</v>
      </c>
      <c r="AF3093" t="str">
        <f t="shared" si="341"/>
        <v>No</v>
      </c>
      <c r="AG3093">
        <f t="shared" ca="1" si="342"/>
        <v>37</v>
      </c>
      <c r="AH3093" t="str">
        <f ca="1">IF(OR(V3093="",AG3093=""),"Yes",IF(AG3093&gt;Config!$B$41,"Yes","No"))</f>
        <v>No</v>
      </c>
    </row>
    <row r="3094" spans="1:34" x14ac:dyDescent="0.25">
      <c r="A3094" s="1" t="s">
        <v>21860</v>
      </c>
      <c r="B3094" s="1" t="s">
        <v>336</v>
      </c>
      <c r="C3094" s="1" t="s">
        <v>524</v>
      </c>
      <c r="D3094" s="1" t="s">
        <v>21861</v>
      </c>
      <c r="E3094" s="1" t="s">
        <v>159</v>
      </c>
      <c r="F3094" s="1" t="s">
        <v>21862</v>
      </c>
      <c r="G3094" t="str">
        <f t="shared" si="336"/>
        <v>Valid</v>
      </c>
      <c r="H3094" s="1" t="s">
        <v>21863</v>
      </c>
      <c r="I3094" t="str" cm="1">
        <f t="array" ref="I3094">IF(OR(TRIM(H3094)="",ISNUMBER(SEARCH("#",H3094)),AA3094&lt;Config!$B$8,SUMPRODUCT(--ISNUMBER(SEARCH({"a";"b";"c";"d";"e";"f";"g";"h";"i";"j";"k";"l";"m";"n";"o";"p";"q";"r";"s";"t";"u";"v";"w";"x";"y";"z"},H3094)))&gt;0),"Invalid","Valid")</f>
        <v>Valid</v>
      </c>
      <c r="J3094" s="1" t="s">
        <v>21864</v>
      </c>
      <c r="K3094" s="1" t="s">
        <v>1001</v>
      </c>
      <c r="L3094" s="1" t="s">
        <v>29</v>
      </c>
      <c r="M3094" s="1" t="s">
        <v>30</v>
      </c>
      <c r="N3094" s="1" t="s">
        <v>68</v>
      </c>
      <c r="O3094" s="1" t="s">
        <v>196</v>
      </c>
      <c r="P3094" t="s">
        <v>53</v>
      </c>
      <c r="Q3094" s="1" t="s">
        <v>54</v>
      </c>
      <c r="R3094" s="1" t="s">
        <v>70</v>
      </c>
      <c r="S3094" s="1" t="s">
        <v>18271</v>
      </c>
      <c r="T3094" s="1" t="s">
        <v>21865</v>
      </c>
      <c r="U3094" s="1" t="s">
        <v>4391</v>
      </c>
      <c r="V3094" s="1" t="s">
        <v>2372</v>
      </c>
      <c r="W3094" s="1" t="s">
        <v>141</v>
      </c>
      <c r="X3094" t="str">
        <f t="shared" si="337"/>
        <v>Complete</v>
      </c>
      <c r="Y3094">
        <f>MAX(0,100-IF(G3094="Invalid",Config!$B$5,0)-IF(I3094="Invalid",Config!$B$6,0)-IF(X3094="Incomplete",Config!$B$7,0)-IF(AF3094="Yes",Config!$B$37,0))</f>
        <v>100</v>
      </c>
      <c r="Z3094" s="1">
        <f>IF(OR(TRIM(B3094)="",COUNTIF(Config!$B$15:$B$19,B3094)&gt;0),1,0)+IF(OR(TRIM(C3094)="",COUNTIF(Config!$B$15:$B$19,C3094)&gt;0),1,0)+IF(OR(TRIM(F3094)="",COUNTIF(Config!$B$15:$B$19,F3094)&gt;0),1,0)+IF(OR(TRIM(H3094)="",COUNTIF(Config!$B$15:$B$19,H3094)&gt;0),1,0)+IF(OR(TRIM(E3094)="",COUNTIF(Config!$B$15:$B$19,E3094)&gt;0),1,0)+IF(OR(TRIM(K3094)="",COUNTIF(Config!$B$15:$B$19,K3094)&gt;0),1,0)+IF(OR(TRIM(P3094)="",COUNTIF(Config!$B$15:$B$19,P3094)&gt;0),1,0)+IF(OR(TRIM(R3094)="",COUNTIF(Config!$B$15:$B$19,R3094)&gt;0),1,0)</f>
        <v>0</v>
      </c>
      <c r="AA3094" s="1" cm="1">
        <f t="array" ref="AA3094">SUMPRODUCT(LEN(H3094)-LEN(SUBSTITUTE(H3094,{"0";"1";"2";"3";"4";"5";"6";"7";"8";"9"},"")))</f>
        <v>10</v>
      </c>
      <c r="AC3094" t="str">
        <f t="shared" si="338"/>
        <v/>
      </c>
      <c r="AD3094">
        <f t="shared" si="339"/>
        <v>1</v>
      </c>
      <c r="AE3094">
        <f t="shared" si="340"/>
        <v>1</v>
      </c>
      <c r="AF3094" t="str">
        <f t="shared" si="341"/>
        <v>No</v>
      </c>
      <c r="AG3094">
        <f t="shared" ca="1" si="342"/>
        <v>319</v>
      </c>
      <c r="AH3094" t="str">
        <f ca="1">IF(OR(V3094="",AG3094=""),"Yes",IF(AG3094&gt;Config!$B$41,"Yes","No"))</f>
        <v>No</v>
      </c>
    </row>
    <row r="3095" spans="1:34" x14ac:dyDescent="0.25">
      <c r="A3095" s="1" t="s">
        <v>21866</v>
      </c>
      <c r="B3095" s="1" t="s">
        <v>188</v>
      </c>
      <c r="C3095" s="1" t="s">
        <v>398</v>
      </c>
      <c r="D3095" s="1" t="s">
        <v>21867</v>
      </c>
      <c r="E3095" s="1" t="s">
        <v>33927</v>
      </c>
      <c r="F3095" s="1" t="s">
        <v>21868</v>
      </c>
      <c r="G3095" t="str">
        <f t="shared" si="336"/>
        <v>Valid</v>
      </c>
      <c r="H3095" s="1" t="s">
        <v>21869</v>
      </c>
      <c r="I3095" t="str" cm="1">
        <f t="array" ref="I3095">IF(OR(TRIM(H3095)="",ISNUMBER(SEARCH("#",H3095)),AA3095&lt;Config!$B$8,SUMPRODUCT(--ISNUMBER(SEARCH({"a";"b";"c";"d";"e";"f";"g";"h";"i";"j";"k";"l";"m";"n";"o";"p";"q";"r";"s";"t";"u";"v";"w";"x";"y";"z"},H3095)))&gt;0),"Invalid","Valid")</f>
        <v>Valid</v>
      </c>
      <c r="J3095" s="1" t="s">
        <v>21870</v>
      </c>
      <c r="K3095" s="1" t="s">
        <v>287</v>
      </c>
      <c r="L3095" s="1" t="s">
        <v>49</v>
      </c>
      <c r="M3095" s="1" t="s">
        <v>85</v>
      </c>
      <c r="N3095" s="1" t="s">
        <v>252</v>
      </c>
      <c r="O3095" s="1" t="s">
        <v>52</v>
      </c>
      <c r="P3095" t="s">
        <v>328</v>
      </c>
      <c r="Q3095" s="1" t="s">
        <v>1046</v>
      </c>
      <c r="R3095" s="1" t="s">
        <v>330</v>
      </c>
      <c r="S3095" s="1" t="s">
        <v>21871</v>
      </c>
      <c r="T3095" s="1" t="s">
        <v>21872</v>
      </c>
      <c r="U3095" s="1" t="s">
        <v>8156</v>
      </c>
      <c r="V3095" s="1" t="s">
        <v>1050</v>
      </c>
      <c r="W3095" s="1" t="s">
        <v>125</v>
      </c>
      <c r="X3095" t="str">
        <f t="shared" si="337"/>
        <v>Complete</v>
      </c>
      <c r="Y3095">
        <f>MAX(0,100-IF(G3095="Invalid",Config!$B$5,0)-IF(I3095="Invalid",Config!$B$6,0)-IF(X3095="Incomplete",Config!$B$7,0)-IF(AF3095="Yes",Config!$B$37,0))</f>
        <v>75</v>
      </c>
      <c r="Z3095" s="1">
        <f>IF(OR(TRIM(B3095)="",COUNTIF(Config!$B$15:$B$19,B3095)&gt;0),1,0)+IF(OR(TRIM(C3095)="",COUNTIF(Config!$B$15:$B$19,C3095)&gt;0),1,0)+IF(OR(TRIM(F3095)="",COUNTIF(Config!$B$15:$B$19,F3095)&gt;0),1,0)+IF(OR(TRIM(H3095)="",COUNTIF(Config!$B$15:$B$19,H3095)&gt;0),1,0)+IF(OR(TRIM(E3095)="",COUNTIF(Config!$B$15:$B$19,E3095)&gt;0),1,0)+IF(OR(TRIM(K3095)="",COUNTIF(Config!$B$15:$B$19,K3095)&gt;0),1,0)+IF(OR(TRIM(P3095)="",COUNTIF(Config!$B$15:$B$19,P3095)&gt;0),1,0)+IF(OR(TRIM(R3095)="",COUNTIF(Config!$B$15:$B$19,R3095)&gt;0),1,0)</f>
        <v>0</v>
      </c>
      <c r="AA3095" s="1" cm="1">
        <f t="array" ref="AA3095">SUMPRODUCT(LEN(H3095)-LEN(SUBSTITUTE(H3095,{"0";"1";"2";"3";"4";"5";"6";"7";"8";"9"},"")))</f>
        <v>11</v>
      </c>
      <c r="AC3095" t="str">
        <f t="shared" si="338"/>
        <v>Potential Duplicate</v>
      </c>
      <c r="AD3095">
        <f t="shared" si="339"/>
        <v>2</v>
      </c>
      <c r="AE3095">
        <f t="shared" si="340"/>
        <v>1</v>
      </c>
      <c r="AF3095" t="str">
        <f t="shared" si="341"/>
        <v>Yes</v>
      </c>
      <c r="AG3095">
        <f t="shared" ca="1" si="342"/>
        <v>37</v>
      </c>
      <c r="AH3095" t="str">
        <f ca="1">IF(OR(V3095="",AG3095=""),"Yes",IF(AG3095&gt;Config!$B$41,"Yes","No"))</f>
        <v>No</v>
      </c>
    </row>
    <row r="3096" spans="1:34" x14ac:dyDescent="0.25">
      <c r="A3096" s="1" t="s">
        <v>21873</v>
      </c>
      <c r="B3096" s="1" t="s">
        <v>818</v>
      </c>
      <c r="C3096" s="1" t="s">
        <v>659</v>
      </c>
      <c r="D3096" s="1" t="s">
        <v>21874</v>
      </c>
      <c r="E3096" s="1" t="s">
        <v>2178</v>
      </c>
      <c r="F3096" s="1" t="s">
        <v>10700</v>
      </c>
      <c r="G3096" t="str">
        <f t="shared" si="336"/>
        <v>Invalid</v>
      </c>
      <c r="H3096" s="1" t="s">
        <v>21875</v>
      </c>
      <c r="I3096" t="str" cm="1">
        <f t="array" ref="I3096">IF(OR(TRIM(H3096)="",ISNUMBER(SEARCH("#",H3096)),AA3096&lt;Config!$B$8,SUMPRODUCT(--ISNUMBER(SEARCH({"a";"b";"c";"d";"e";"f";"g";"h";"i";"j";"k";"l";"m";"n";"o";"p";"q";"r";"s";"t";"u";"v";"w";"x";"y";"z"},H3096)))&gt;0),"Invalid","Valid")</f>
        <v>Valid</v>
      </c>
      <c r="J3096" s="1" t="s">
        <v>21876</v>
      </c>
      <c r="K3096" s="1" t="s">
        <v>425</v>
      </c>
      <c r="L3096" s="1" t="s">
        <v>179</v>
      </c>
      <c r="M3096" s="1" t="s">
        <v>50</v>
      </c>
      <c r="N3096" s="1" t="s">
        <v>33819</v>
      </c>
      <c r="O3096" s="1" t="s">
        <v>69</v>
      </c>
      <c r="P3096" t="s">
        <v>236</v>
      </c>
      <c r="Q3096" s="1" t="s">
        <v>253</v>
      </c>
      <c r="R3096" s="1" t="s">
        <v>254</v>
      </c>
      <c r="S3096" s="1" t="s">
        <v>21877</v>
      </c>
      <c r="T3096" s="1" t="s">
        <v>21878</v>
      </c>
      <c r="U3096" s="1" t="s">
        <v>21879</v>
      </c>
      <c r="V3096" s="1" t="s">
        <v>306</v>
      </c>
      <c r="W3096" s="1" t="s">
        <v>384</v>
      </c>
      <c r="X3096" t="str">
        <f t="shared" si="337"/>
        <v>Complete</v>
      </c>
      <c r="Y3096">
        <f>MAX(0,100-IF(G3096="Invalid",Config!$B$5,0)-IF(I3096="Invalid",Config!$B$6,0)-IF(X3096="Incomplete",Config!$B$7,0)-IF(AF3096="Yes",Config!$B$37,0))</f>
        <v>70</v>
      </c>
      <c r="Z3096" s="1">
        <f>IF(OR(TRIM(B3096)="",COUNTIF(Config!$B$15:$B$19,B3096)&gt;0),1,0)+IF(OR(TRIM(C3096)="",COUNTIF(Config!$B$15:$B$19,C3096)&gt;0),1,0)+IF(OR(TRIM(F3096)="",COUNTIF(Config!$B$15:$B$19,F3096)&gt;0),1,0)+IF(OR(TRIM(H3096)="",COUNTIF(Config!$B$15:$B$19,H3096)&gt;0),1,0)+IF(OR(TRIM(E3096)="",COUNTIF(Config!$B$15:$B$19,E3096)&gt;0),1,0)+IF(OR(TRIM(K3096)="",COUNTIF(Config!$B$15:$B$19,K3096)&gt;0),1,0)+IF(OR(TRIM(P3096)="",COUNTIF(Config!$B$15:$B$19,P3096)&gt;0),1,0)+IF(OR(TRIM(R3096)="",COUNTIF(Config!$B$15:$B$19,R3096)&gt;0),1,0)</f>
        <v>0</v>
      </c>
      <c r="AA3096" s="1" cm="1">
        <f t="array" ref="AA3096">SUMPRODUCT(LEN(H3096)-LEN(SUBSTITUTE(H3096,{"0";"1";"2";"3";"4";"5";"6";"7";"8";"9"},"")))</f>
        <v>12</v>
      </c>
      <c r="AC3096" t="str">
        <f t="shared" si="338"/>
        <v>Invalid Email</v>
      </c>
      <c r="AD3096">
        <f t="shared" si="339"/>
        <v>0</v>
      </c>
      <c r="AE3096">
        <f t="shared" si="340"/>
        <v>1</v>
      </c>
      <c r="AF3096" t="str">
        <f t="shared" si="341"/>
        <v>No</v>
      </c>
      <c r="AG3096">
        <f t="shared" ca="1" si="342"/>
        <v>577</v>
      </c>
      <c r="AH3096" t="str">
        <f ca="1">IF(OR(V3096="",AG3096=""),"Yes",IF(AG3096&gt;Config!$B$41,"Yes","No"))</f>
        <v>Yes</v>
      </c>
    </row>
    <row r="3097" spans="1:34" x14ac:dyDescent="0.25">
      <c r="A3097" s="1" t="s">
        <v>21880</v>
      </c>
      <c r="B3097" s="1" t="s">
        <v>1068</v>
      </c>
      <c r="C3097" s="1" t="s">
        <v>620</v>
      </c>
      <c r="D3097" s="1" t="s">
        <v>21881</v>
      </c>
      <c r="E3097" s="1" t="s">
        <v>33858</v>
      </c>
      <c r="F3097" s="1" t="s">
        <v>21882</v>
      </c>
      <c r="G3097" t="str">
        <f t="shared" si="336"/>
        <v>Valid</v>
      </c>
      <c r="H3097" s="1" t="s">
        <v>21883</v>
      </c>
      <c r="I3097" t="str" cm="1">
        <f t="array" ref="I3097">IF(OR(TRIM(H3097)="",ISNUMBER(SEARCH("#",H3097)),AA3097&lt;Config!$B$8,SUMPRODUCT(--ISNUMBER(SEARCH({"a";"b";"c";"d";"e";"f";"g";"h";"i";"j";"k";"l";"m";"n";"o";"p";"q";"r";"s";"t";"u";"v";"w";"x";"y";"z"},H3097)))&gt;0),"Invalid","Valid")</f>
        <v>Valid</v>
      </c>
      <c r="J3097" s="1" t="s">
        <v>21884</v>
      </c>
      <c r="K3097" s="1" t="s">
        <v>425</v>
      </c>
      <c r="L3097" s="1" t="s">
        <v>164</v>
      </c>
      <c r="M3097" s="1" t="s">
        <v>235</v>
      </c>
      <c r="N3097" s="1" t="s">
        <v>224</v>
      </c>
      <c r="O3097" s="1" t="s">
        <v>69</v>
      </c>
      <c r="P3097" t="s">
        <v>590</v>
      </c>
      <c r="Q3097" s="1" t="s">
        <v>844</v>
      </c>
      <c r="R3097" s="1" t="s">
        <v>592</v>
      </c>
      <c r="S3097" s="1" t="s">
        <v>14523</v>
      </c>
      <c r="T3097" s="1" t="s">
        <v>21885</v>
      </c>
      <c r="U3097" s="1" t="s">
        <v>21886</v>
      </c>
      <c r="V3097" s="1" t="s">
        <v>7688</v>
      </c>
      <c r="W3097" s="1" t="s">
        <v>293</v>
      </c>
      <c r="X3097" t="str">
        <f t="shared" si="337"/>
        <v>Complete</v>
      </c>
      <c r="Y3097">
        <f>MAX(0,100-IF(G3097="Invalid",Config!$B$5,0)-IF(I3097="Invalid",Config!$B$6,0)-IF(X3097="Incomplete",Config!$B$7,0)-IF(AF3097="Yes",Config!$B$37,0))</f>
        <v>100</v>
      </c>
      <c r="Z3097" s="1">
        <f>IF(OR(TRIM(B3097)="",COUNTIF(Config!$B$15:$B$19,B3097)&gt;0),1,0)+IF(OR(TRIM(C3097)="",COUNTIF(Config!$B$15:$B$19,C3097)&gt;0),1,0)+IF(OR(TRIM(F3097)="",COUNTIF(Config!$B$15:$B$19,F3097)&gt;0),1,0)+IF(OR(TRIM(H3097)="",COUNTIF(Config!$B$15:$B$19,H3097)&gt;0),1,0)+IF(OR(TRIM(E3097)="",COUNTIF(Config!$B$15:$B$19,E3097)&gt;0),1,0)+IF(OR(TRIM(K3097)="",COUNTIF(Config!$B$15:$B$19,K3097)&gt;0),1,0)+IF(OR(TRIM(P3097)="",COUNTIF(Config!$B$15:$B$19,P3097)&gt;0),1,0)+IF(OR(TRIM(R3097)="",COUNTIF(Config!$B$15:$B$19,R3097)&gt;0),1,0)</f>
        <v>0</v>
      </c>
      <c r="AA3097" s="1" cm="1">
        <f t="array" ref="AA3097">SUMPRODUCT(LEN(H3097)-LEN(SUBSTITUTE(H3097,{"0";"1";"2";"3";"4";"5";"6";"7";"8";"9"},"")))</f>
        <v>12</v>
      </c>
      <c r="AC3097" t="str">
        <f t="shared" si="338"/>
        <v/>
      </c>
      <c r="AD3097">
        <f t="shared" si="339"/>
        <v>1</v>
      </c>
      <c r="AE3097">
        <f t="shared" si="340"/>
        <v>1</v>
      </c>
      <c r="AF3097" t="str">
        <f t="shared" si="341"/>
        <v>No</v>
      </c>
      <c r="AG3097">
        <f t="shared" ca="1" si="342"/>
        <v>443</v>
      </c>
      <c r="AH3097" t="str">
        <f ca="1">IF(OR(V3097="",AG3097=""),"Yes",IF(AG3097&gt;Config!$B$41,"Yes","No"))</f>
        <v>Yes</v>
      </c>
    </row>
    <row r="3098" spans="1:34" x14ac:dyDescent="0.25">
      <c r="A3098" s="1" t="s">
        <v>21887</v>
      </c>
      <c r="B3098" s="1" t="s">
        <v>1085</v>
      </c>
      <c r="C3098" s="1" t="s">
        <v>1496</v>
      </c>
      <c r="D3098" s="1" t="s">
        <v>12693</v>
      </c>
      <c r="E3098" s="1" t="s">
        <v>633</v>
      </c>
      <c r="F3098" s="1" t="s">
        <v>21888</v>
      </c>
      <c r="G3098" t="str">
        <f t="shared" si="336"/>
        <v>Valid</v>
      </c>
      <c r="H3098" s="1" t="s">
        <v>21889</v>
      </c>
      <c r="I3098" t="str" cm="1">
        <f t="array" ref="I3098">IF(OR(TRIM(H3098)="",ISNUMBER(SEARCH("#",H3098)),AA3098&lt;Config!$B$8,SUMPRODUCT(--ISNUMBER(SEARCH({"a";"b";"c";"d";"e";"f";"g";"h";"i";"j";"k";"l";"m";"n";"o";"p";"q";"r";"s";"t";"u";"v";"w";"x";"y";"z"},H3098)))&gt;0),"Invalid","Valid")</f>
        <v>Valid</v>
      </c>
      <c r="J3098" s="1" t="s">
        <v>21890</v>
      </c>
      <c r="K3098" s="1" t="s">
        <v>287</v>
      </c>
      <c r="L3098" s="1" t="s">
        <v>164</v>
      </c>
      <c r="M3098" s="1" t="s">
        <v>391</v>
      </c>
      <c r="N3098" s="1" t="s">
        <v>51</v>
      </c>
      <c r="O3098" s="1" t="s">
        <v>69</v>
      </c>
      <c r="P3098" t="s">
        <v>344</v>
      </c>
      <c r="Q3098" s="1" t="s">
        <v>345</v>
      </c>
      <c r="R3098" s="1" t="s">
        <v>346</v>
      </c>
      <c r="S3098" s="1" t="s">
        <v>21891</v>
      </c>
      <c r="T3098" s="1" t="s">
        <v>21892</v>
      </c>
      <c r="U3098" s="1" t="s">
        <v>3664</v>
      </c>
      <c r="V3098" s="1" t="s">
        <v>215</v>
      </c>
      <c r="W3098" s="1" t="s">
        <v>60</v>
      </c>
      <c r="X3098" t="str">
        <f t="shared" si="337"/>
        <v>Complete</v>
      </c>
      <c r="Y3098">
        <f>MAX(0,100-IF(G3098="Invalid",Config!$B$5,0)-IF(I3098="Invalid",Config!$B$6,0)-IF(X3098="Incomplete",Config!$B$7,0)-IF(AF3098="Yes",Config!$B$37,0))</f>
        <v>75</v>
      </c>
      <c r="Z3098" s="1">
        <f>IF(OR(TRIM(B3098)="",COUNTIF(Config!$B$15:$B$19,B3098)&gt;0),1,0)+IF(OR(TRIM(C3098)="",COUNTIF(Config!$B$15:$B$19,C3098)&gt;0),1,0)+IF(OR(TRIM(F3098)="",COUNTIF(Config!$B$15:$B$19,F3098)&gt;0),1,0)+IF(OR(TRIM(H3098)="",COUNTIF(Config!$B$15:$B$19,H3098)&gt;0),1,0)+IF(OR(TRIM(E3098)="",COUNTIF(Config!$B$15:$B$19,E3098)&gt;0),1,0)+IF(OR(TRIM(K3098)="",COUNTIF(Config!$B$15:$B$19,K3098)&gt;0),1,0)+IF(OR(TRIM(P3098)="",COUNTIF(Config!$B$15:$B$19,P3098)&gt;0),1,0)+IF(OR(TRIM(R3098)="",COUNTIF(Config!$B$15:$B$19,R3098)&gt;0),1,0)</f>
        <v>0</v>
      </c>
      <c r="AA3098" s="1" cm="1">
        <f t="array" ref="AA3098">SUMPRODUCT(LEN(H3098)-LEN(SUBSTITUTE(H3098,{"0";"1";"2";"3";"4";"5";"6";"7";"8";"9"},"")))</f>
        <v>10</v>
      </c>
      <c r="AC3098" t="str">
        <f t="shared" si="338"/>
        <v>Potential Duplicate</v>
      </c>
      <c r="AD3098">
        <f t="shared" si="339"/>
        <v>1</v>
      </c>
      <c r="AE3098">
        <f t="shared" si="340"/>
        <v>2</v>
      </c>
      <c r="AF3098" t="str">
        <f t="shared" si="341"/>
        <v>Yes</v>
      </c>
      <c r="AG3098">
        <f t="shared" ca="1" si="342"/>
        <v>399</v>
      </c>
      <c r="AH3098" t="str">
        <f ca="1">IF(OR(V3098="",AG3098=""),"Yes",IF(AG3098&gt;Config!$B$41,"Yes","No"))</f>
        <v>Yes</v>
      </c>
    </row>
    <row r="3099" spans="1:34" x14ac:dyDescent="0.25">
      <c r="A3099" s="1" t="s">
        <v>21893</v>
      </c>
      <c r="B3099" s="1" t="s">
        <v>2431</v>
      </c>
      <c r="C3099" s="1" t="s">
        <v>78</v>
      </c>
      <c r="D3099" s="1" t="s">
        <v>21894</v>
      </c>
      <c r="E3099" s="1" t="s">
        <v>33927</v>
      </c>
      <c r="F3099" s="1" t="s">
        <v>21895</v>
      </c>
      <c r="G3099" t="str">
        <f t="shared" si="336"/>
        <v>Valid</v>
      </c>
      <c r="H3099" s="1" t="s">
        <v>21896</v>
      </c>
      <c r="I3099" t="str" cm="1">
        <f t="array" ref="I3099">IF(OR(TRIM(H3099)="",ISNUMBER(SEARCH("#",H3099)),AA3099&lt;Config!$B$8,SUMPRODUCT(--ISNUMBER(SEARCH({"a";"b";"c";"d";"e";"f";"g";"h";"i";"j";"k";"l";"m";"n";"o";"p";"q";"r";"s";"t";"u";"v";"w";"x";"y";"z"},H3099)))&gt;0),"Invalid","Valid")</f>
        <v>Valid</v>
      </c>
      <c r="J3099" s="1" t="s">
        <v>21897</v>
      </c>
      <c r="K3099" s="1" t="s">
        <v>195</v>
      </c>
      <c r="L3099" s="1" t="s">
        <v>102</v>
      </c>
      <c r="M3099" s="1" t="s">
        <v>50</v>
      </c>
      <c r="N3099" s="1" t="s">
        <v>33819</v>
      </c>
      <c r="O3099" s="1" t="s">
        <v>149</v>
      </c>
      <c r="P3099" t="s">
        <v>344</v>
      </c>
      <c r="Q3099" s="1" t="s">
        <v>971</v>
      </c>
      <c r="R3099" s="1" t="s">
        <v>1200</v>
      </c>
      <c r="S3099" s="1" t="s">
        <v>3000</v>
      </c>
      <c r="T3099" s="1" t="s">
        <v>21898</v>
      </c>
      <c r="U3099" s="1" t="s">
        <v>4803</v>
      </c>
      <c r="V3099" s="1" t="s">
        <v>745</v>
      </c>
      <c r="W3099" s="1" t="s">
        <v>202</v>
      </c>
      <c r="X3099" t="str">
        <f t="shared" si="337"/>
        <v>Complete</v>
      </c>
      <c r="Y3099">
        <f>MAX(0,100-IF(G3099="Invalid",Config!$B$5,0)-IF(I3099="Invalid",Config!$B$6,0)-IF(X3099="Incomplete",Config!$B$7,0)-IF(AF3099="Yes",Config!$B$37,0))</f>
        <v>100</v>
      </c>
      <c r="Z3099" s="1">
        <f>IF(OR(TRIM(B3099)="",COUNTIF(Config!$B$15:$B$19,B3099)&gt;0),1,0)+IF(OR(TRIM(C3099)="",COUNTIF(Config!$B$15:$B$19,C3099)&gt;0),1,0)+IF(OR(TRIM(F3099)="",COUNTIF(Config!$B$15:$B$19,F3099)&gt;0),1,0)+IF(OR(TRIM(H3099)="",COUNTIF(Config!$B$15:$B$19,H3099)&gt;0),1,0)+IF(OR(TRIM(E3099)="",COUNTIF(Config!$B$15:$B$19,E3099)&gt;0),1,0)+IF(OR(TRIM(K3099)="",COUNTIF(Config!$B$15:$B$19,K3099)&gt;0),1,0)+IF(OR(TRIM(P3099)="",COUNTIF(Config!$B$15:$B$19,P3099)&gt;0),1,0)+IF(OR(TRIM(R3099)="",COUNTIF(Config!$B$15:$B$19,R3099)&gt;0),1,0)</f>
        <v>0</v>
      </c>
      <c r="AA3099" s="1" cm="1">
        <f t="array" ref="AA3099">SUMPRODUCT(LEN(H3099)-LEN(SUBSTITUTE(H3099,{"0";"1";"2";"3";"4";"5";"6";"7";"8";"9"},"")))</f>
        <v>11</v>
      </c>
      <c r="AC3099" t="str">
        <f t="shared" si="338"/>
        <v/>
      </c>
      <c r="AD3099">
        <f t="shared" si="339"/>
        <v>1</v>
      </c>
      <c r="AE3099">
        <f t="shared" si="340"/>
        <v>1</v>
      </c>
      <c r="AF3099" t="str">
        <f t="shared" si="341"/>
        <v>No</v>
      </c>
      <c r="AG3099">
        <f t="shared" ca="1" si="342"/>
        <v>217</v>
      </c>
      <c r="AH3099" t="str">
        <f ca="1">IF(OR(V3099="",AG3099=""),"Yes",IF(AG3099&gt;Config!$B$41,"Yes","No"))</f>
        <v>No</v>
      </c>
    </row>
    <row r="3100" spans="1:34" x14ac:dyDescent="0.25">
      <c r="A3100" s="1" t="s">
        <v>21899</v>
      </c>
      <c r="B3100" s="1" t="s">
        <v>352</v>
      </c>
      <c r="C3100" s="1" t="s">
        <v>861</v>
      </c>
      <c r="D3100" s="1" t="s">
        <v>1487</v>
      </c>
      <c r="E3100" s="1" t="s">
        <v>191</v>
      </c>
      <c r="F3100" s="1" t="s">
        <v>21900</v>
      </c>
      <c r="G3100" t="str">
        <f t="shared" si="336"/>
        <v>Valid</v>
      </c>
      <c r="H3100" s="1" t="s">
        <v>21901</v>
      </c>
      <c r="I3100" t="str" cm="1">
        <f t="array" ref="I3100">IF(OR(TRIM(H3100)="",ISNUMBER(SEARCH("#",H3100)),AA3100&lt;Config!$B$8,SUMPRODUCT(--ISNUMBER(SEARCH({"a";"b";"c";"d";"e";"f";"g";"h";"i";"j";"k";"l";"m";"n";"o";"p";"q";"r";"s";"t";"u";"v";"w";"x";"y";"z"},H3100)))&gt;0),"Invalid","Valid")</f>
        <v>Valid</v>
      </c>
      <c r="J3100" s="1" t="s">
        <v>21902</v>
      </c>
      <c r="K3100" s="1" t="s">
        <v>48</v>
      </c>
      <c r="L3100" s="1" t="s">
        <v>49</v>
      </c>
      <c r="M3100" s="1" t="s">
        <v>33825</v>
      </c>
      <c r="N3100" s="1" t="s">
        <v>224</v>
      </c>
      <c r="O3100" s="1" t="s">
        <v>196</v>
      </c>
      <c r="P3100" t="s">
        <v>33</v>
      </c>
      <c r="Q3100" s="1" t="s">
        <v>1664</v>
      </c>
      <c r="R3100" s="1" t="s">
        <v>120</v>
      </c>
      <c r="S3100" s="1" t="s">
        <v>13979</v>
      </c>
      <c r="T3100" s="1" t="s">
        <v>21903</v>
      </c>
      <c r="U3100" s="1" t="s">
        <v>4530</v>
      </c>
      <c r="V3100" s="1" t="s">
        <v>124</v>
      </c>
      <c r="W3100" s="1" t="s">
        <v>75</v>
      </c>
      <c r="X3100" t="str">
        <f t="shared" si="337"/>
        <v>Complete</v>
      </c>
      <c r="Y3100">
        <f>MAX(0,100-IF(G3100="Invalid",Config!$B$5,0)-IF(I3100="Invalid",Config!$B$6,0)-IF(X3100="Incomplete",Config!$B$7,0)-IF(AF3100="Yes",Config!$B$37,0))</f>
        <v>100</v>
      </c>
      <c r="Z3100" s="1">
        <f>IF(OR(TRIM(B3100)="",COUNTIF(Config!$B$15:$B$19,B3100)&gt;0),1,0)+IF(OR(TRIM(C3100)="",COUNTIF(Config!$B$15:$B$19,C3100)&gt;0),1,0)+IF(OR(TRIM(F3100)="",COUNTIF(Config!$B$15:$B$19,F3100)&gt;0),1,0)+IF(OR(TRIM(H3100)="",COUNTIF(Config!$B$15:$B$19,H3100)&gt;0),1,0)+IF(OR(TRIM(E3100)="",COUNTIF(Config!$B$15:$B$19,E3100)&gt;0),1,0)+IF(OR(TRIM(K3100)="",COUNTIF(Config!$B$15:$B$19,K3100)&gt;0),1,0)+IF(OR(TRIM(P3100)="",COUNTIF(Config!$B$15:$B$19,P3100)&gt;0),1,0)+IF(OR(TRIM(R3100)="",COUNTIF(Config!$B$15:$B$19,R3100)&gt;0),1,0)</f>
        <v>0</v>
      </c>
      <c r="AA3100" s="1" cm="1">
        <f t="array" ref="AA3100">SUMPRODUCT(LEN(H3100)-LEN(SUBSTITUTE(H3100,{"0";"1";"2";"3";"4";"5";"6";"7";"8";"9"},"")))</f>
        <v>10</v>
      </c>
      <c r="AC3100" t="str">
        <f t="shared" si="338"/>
        <v/>
      </c>
      <c r="AD3100">
        <f t="shared" si="339"/>
        <v>1</v>
      </c>
      <c r="AE3100">
        <f t="shared" si="340"/>
        <v>1</v>
      </c>
      <c r="AF3100" t="str">
        <f t="shared" si="341"/>
        <v>No</v>
      </c>
      <c r="AG3100">
        <f t="shared" ca="1" si="342"/>
        <v>435</v>
      </c>
      <c r="AH3100" t="str">
        <f ca="1">IF(OR(V3100="",AG3100=""),"Yes",IF(AG3100&gt;Config!$B$41,"Yes","No"))</f>
        <v>Yes</v>
      </c>
    </row>
    <row r="3101" spans="1:34" x14ac:dyDescent="0.25">
      <c r="A3101" s="1" t="s">
        <v>21904</v>
      </c>
      <c r="B3101" s="1" t="s">
        <v>172</v>
      </c>
      <c r="C3101" s="1" t="s">
        <v>189</v>
      </c>
      <c r="D3101" s="1" t="s">
        <v>21905</v>
      </c>
      <c r="E3101" s="1" t="s">
        <v>33858</v>
      </c>
      <c r="F3101" s="1" t="s">
        <v>21906</v>
      </c>
      <c r="G3101" t="str">
        <f t="shared" si="336"/>
        <v>Valid</v>
      </c>
      <c r="H3101" s="1" t="s">
        <v>21907</v>
      </c>
      <c r="I3101" t="str" cm="1">
        <f t="array" ref="I3101">IF(OR(TRIM(H3101)="",ISNUMBER(SEARCH("#",H3101)),AA3101&lt;Config!$B$8,SUMPRODUCT(--ISNUMBER(SEARCH({"a";"b";"c";"d";"e";"f";"g";"h";"i";"j";"k";"l";"m";"n";"o";"p";"q";"r";"s";"t";"u";"v";"w";"x";"y";"z"},H3101)))&gt;0),"Invalid","Valid")</f>
        <v>Valid</v>
      </c>
      <c r="J3101" s="1" t="s">
        <v>21908</v>
      </c>
      <c r="K3101" s="1" t="s">
        <v>425</v>
      </c>
      <c r="L3101" s="1" t="s">
        <v>134</v>
      </c>
      <c r="M3101" s="1" t="s">
        <v>30</v>
      </c>
      <c r="N3101" s="1" t="s">
        <v>437</v>
      </c>
      <c r="O3101" s="1" t="s">
        <v>32</v>
      </c>
      <c r="P3101" t="s">
        <v>33</v>
      </c>
      <c r="Q3101" s="1" t="s">
        <v>1664</v>
      </c>
      <c r="R3101" s="1" t="s">
        <v>482</v>
      </c>
      <c r="S3101" s="1" t="s">
        <v>21909</v>
      </c>
      <c r="T3101" s="1" t="s">
        <v>21910</v>
      </c>
      <c r="U3101" s="1" t="s">
        <v>2016</v>
      </c>
      <c r="V3101" s="1" t="s">
        <v>1127</v>
      </c>
      <c r="W3101" s="1" t="s">
        <v>293</v>
      </c>
      <c r="X3101" t="str">
        <f t="shared" si="337"/>
        <v>Complete</v>
      </c>
      <c r="Y3101">
        <f>MAX(0,100-IF(G3101="Invalid",Config!$B$5,0)-IF(I3101="Invalid",Config!$B$6,0)-IF(X3101="Incomplete",Config!$B$7,0)-IF(AF3101="Yes",Config!$B$37,0))</f>
        <v>100</v>
      </c>
      <c r="Z3101" s="1">
        <f>IF(OR(TRIM(B3101)="",COUNTIF(Config!$B$15:$B$19,B3101)&gt;0),1,0)+IF(OR(TRIM(C3101)="",COUNTIF(Config!$B$15:$B$19,C3101)&gt;0),1,0)+IF(OR(TRIM(F3101)="",COUNTIF(Config!$B$15:$B$19,F3101)&gt;0),1,0)+IF(OR(TRIM(H3101)="",COUNTIF(Config!$B$15:$B$19,H3101)&gt;0),1,0)+IF(OR(TRIM(E3101)="",COUNTIF(Config!$B$15:$B$19,E3101)&gt;0),1,0)+IF(OR(TRIM(K3101)="",COUNTIF(Config!$B$15:$B$19,K3101)&gt;0),1,0)+IF(OR(TRIM(P3101)="",COUNTIF(Config!$B$15:$B$19,P3101)&gt;0),1,0)+IF(OR(TRIM(R3101)="",COUNTIF(Config!$B$15:$B$19,R3101)&gt;0),1,0)</f>
        <v>0</v>
      </c>
      <c r="AA3101" s="1" cm="1">
        <f t="array" ref="AA3101">SUMPRODUCT(LEN(H3101)-LEN(SUBSTITUTE(H3101,{"0";"1";"2";"3";"4";"5";"6";"7";"8";"9"},"")))</f>
        <v>10</v>
      </c>
      <c r="AC3101" t="str">
        <f t="shared" si="338"/>
        <v/>
      </c>
      <c r="AD3101">
        <f t="shared" si="339"/>
        <v>1</v>
      </c>
      <c r="AE3101">
        <f t="shared" si="340"/>
        <v>1</v>
      </c>
      <c r="AF3101" t="str">
        <f t="shared" si="341"/>
        <v>No</v>
      </c>
      <c r="AG3101">
        <f t="shared" ca="1" si="342"/>
        <v>67</v>
      </c>
      <c r="AH3101" t="str">
        <f ca="1">IF(OR(V3101="",AG3101=""),"Yes",IF(AG3101&gt;Config!$B$41,"Yes","No"))</f>
        <v>No</v>
      </c>
    </row>
    <row r="3102" spans="1:34" x14ac:dyDescent="0.25">
      <c r="A3102" s="1" t="s">
        <v>21911</v>
      </c>
      <c r="B3102" s="1" t="s">
        <v>33815</v>
      </c>
      <c r="C3102" s="1" t="s">
        <v>1339</v>
      </c>
      <c r="D3102" s="1" t="s">
        <v>1339</v>
      </c>
      <c r="E3102" s="1" t="s">
        <v>2178</v>
      </c>
      <c r="F3102" s="1" t="s">
        <v>21912</v>
      </c>
      <c r="G3102" t="str">
        <f t="shared" si="336"/>
        <v>Valid</v>
      </c>
      <c r="H3102" s="1" t="s">
        <v>21913</v>
      </c>
      <c r="I3102" t="str" cm="1">
        <f t="array" ref="I3102">IF(OR(TRIM(H3102)="",ISNUMBER(SEARCH("#",H3102)),AA3102&lt;Config!$B$8,SUMPRODUCT(--ISNUMBER(SEARCH({"a";"b";"c";"d";"e";"f";"g";"h";"i";"j";"k";"l";"m";"n";"o";"p";"q";"r";"s";"t";"u";"v";"w";"x";"y";"z"},H3102)))&gt;0),"Invalid","Valid")</f>
        <v>Valid</v>
      </c>
      <c r="J3102" s="1" t="s">
        <v>21914</v>
      </c>
      <c r="K3102" s="1" t="s">
        <v>369</v>
      </c>
      <c r="L3102" s="1" t="s">
        <v>179</v>
      </c>
      <c r="M3102" s="1" t="s">
        <v>135</v>
      </c>
      <c r="N3102" s="1" t="s">
        <v>33819</v>
      </c>
      <c r="O3102" s="1" t="s">
        <v>149</v>
      </c>
      <c r="P3102" t="s">
        <v>53</v>
      </c>
      <c r="Q3102" s="1" t="s">
        <v>150</v>
      </c>
      <c r="R3102" s="1" t="s">
        <v>70</v>
      </c>
      <c r="S3102" s="1" t="s">
        <v>21915</v>
      </c>
      <c r="T3102" s="1" t="s">
        <v>21916</v>
      </c>
      <c r="U3102" s="1" t="s">
        <v>18805</v>
      </c>
      <c r="V3102" s="1" t="s">
        <v>4082</v>
      </c>
      <c r="W3102" s="1" t="s">
        <v>293</v>
      </c>
      <c r="X3102" t="str">
        <f t="shared" si="337"/>
        <v>Incomplete</v>
      </c>
      <c r="Y3102">
        <f>MAX(0,100-IF(G3102="Invalid",Config!$B$5,0)-IF(I3102="Invalid",Config!$B$6,0)-IF(X3102="Incomplete",Config!$B$7,0)-IF(AF3102="Yes",Config!$B$37,0))</f>
        <v>60</v>
      </c>
      <c r="Z3102" s="1">
        <f>IF(OR(TRIM(B3102)="",COUNTIF(Config!$B$15:$B$19,B3102)&gt;0),1,0)+IF(OR(TRIM(C3102)="",COUNTIF(Config!$B$15:$B$19,C3102)&gt;0),1,0)+IF(OR(TRIM(F3102)="",COUNTIF(Config!$B$15:$B$19,F3102)&gt;0),1,0)+IF(OR(TRIM(H3102)="",COUNTIF(Config!$B$15:$B$19,H3102)&gt;0),1,0)+IF(OR(TRIM(E3102)="",COUNTIF(Config!$B$15:$B$19,E3102)&gt;0),1,0)+IF(OR(TRIM(K3102)="",COUNTIF(Config!$B$15:$B$19,K3102)&gt;0),1,0)+IF(OR(TRIM(P3102)="",COUNTIF(Config!$B$15:$B$19,P3102)&gt;0),1,0)+IF(OR(TRIM(R3102)="",COUNTIF(Config!$B$15:$B$19,R3102)&gt;0),1,0)</f>
        <v>1</v>
      </c>
      <c r="AA3102" s="1" cm="1">
        <f t="array" ref="AA3102">SUMPRODUCT(LEN(H3102)-LEN(SUBSTITUTE(H3102,{"0";"1";"2";"3";"4";"5";"6";"7";"8";"9"},"")))</f>
        <v>12</v>
      </c>
      <c r="AC3102" t="str">
        <f t="shared" si="338"/>
        <v>Incomplete Profile</v>
      </c>
      <c r="AD3102">
        <f t="shared" si="339"/>
        <v>1</v>
      </c>
      <c r="AE3102">
        <f t="shared" si="340"/>
        <v>1</v>
      </c>
      <c r="AF3102" t="str">
        <f t="shared" si="341"/>
        <v>No</v>
      </c>
      <c r="AG3102">
        <f t="shared" ca="1" si="342"/>
        <v>487</v>
      </c>
      <c r="AH3102" t="str">
        <f ca="1">IF(OR(V3102="",AG3102=""),"Yes",IF(AG3102&gt;Config!$B$41,"Yes","No"))</f>
        <v>Yes</v>
      </c>
    </row>
    <row r="3103" spans="1:34" x14ac:dyDescent="0.25">
      <c r="A3103" s="1" t="s">
        <v>12259</v>
      </c>
      <c r="B3103" s="1" t="s">
        <v>534</v>
      </c>
      <c r="C3103" s="1" t="s">
        <v>33938</v>
      </c>
      <c r="D3103" s="1" t="s">
        <v>35291</v>
      </c>
      <c r="E3103" s="1" t="s">
        <v>633</v>
      </c>
      <c r="F3103" s="1" t="s">
        <v>21917</v>
      </c>
      <c r="G3103" t="str">
        <f t="shared" si="336"/>
        <v>Valid</v>
      </c>
      <c r="H3103" s="1" t="s">
        <v>21918</v>
      </c>
      <c r="I3103" t="str" cm="1">
        <f t="array" ref="I3103">IF(OR(TRIM(H3103)="",ISNUMBER(SEARCH("#",H3103)),AA3103&lt;Config!$B$8,SUMPRODUCT(--ISNUMBER(SEARCH({"a";"b";"c";"d";"e";"f";"g";"h";"i";"j";"k";"l";"m";"n";"o";"p";"q";"r";"s";"t";"u";"v";"w";"x";"y";"z"},H3103)))&gt;0),"Invalid","Valid")</f>
        <v>Valid</v>
      </c>
      <c r="J3103" s="1" t="s">
        <v>21919</v>
      </c>
      <c r="K3103" s="1" t="s">
        <v>195</v>
      </c>
      <c r="L3103" s="1" t="s">
        <v>134</v>
      </c>
      <c r="M3103" s="1" t="s">
        <v>33827</v>
      </c>
      <c r="N3103" s="1" t="s">
        <v>86</v>
      </c>
      <c r="O3103" s="1" t="s">
        <v>196</v>
      </c>
      <c r="P3103" t="s">
        <v>87</v>
      </c>
      <c r="Q3103" s="1" t="s">
        <v>88</v>
      </c>
      <c r="R3103" s="1" t="s">
        <v>559</v>
      </c>
      <c r="S3103" s="1" t="s">
        <v>21920</v>
      </c>
      <c r="T3103" s="1" t="s">
        <v>21921</v>
      </c>
      <c r="U3103" s="1" t="s">
        <v>2234</v>
      </c>
      <c r="V3103" s="1" t="s">
        <v>21922</v>
      </c>
      <c r="W3103" s="1" t="s">
        <v>60</v>
      </c>
      <c r="X3103" t="str">
        <f t="shared" si="337"/>
        <v>Complete</v>
      </c>
      <c r="Y3103">
        <f>MAX(0,100-IF(G3103="Invalid",Config!$B$5,0)-IF(I3103="Invalid",Config!$B$6,0)-IF(X3103="Incomplete",Config!$B$7,0)-IF(AF3103="Yes",Config!$B$37,0))</f>
        <v>100</v>
      </c>
      <c r="Z3103" s="1">
        <f>IF(OR(TRIM(B3103)="",COUNTIF(Config!$B$15:$B$19,B3103)&gt;0),1,0)+IF(OR(TRIM(C3103)="",COUNTIF(Config!$B$15:$B$19,C3103)&gt;0),1,0)+IF(OR(TRIM(F3103)="",COUNTIF(Config!$B$15:$B$19,F3103)&gt;0),1,0)+IF(OR(TRIM(H3103)="",COUNTIF(Config!$B$15:$B$19,H3103)&gt;0),1,0)+IF(OR(TRIM(E3103)="",COUNTIF(Config!$B$15:$B$19,E3103)&gt;0),1,0)+IF(OR(TRIM(K3103)="",COUNTIF(Config!$B$15:$B$19,K3103)&gt;0),1,0)+IF(OR(TRIM(P3103)="",COUNTIF(Config!$B$15:$B$19,P3103)&gt;0),1,0)+IF(OR(TRIM(R3103)="",COUNTIF(Config!$B$15:$B$19,R3103)&gt;0),1,0)</f>
        <v>0</v>
      </c>
      <c r="AA3103" s="1" cm="1">
        <f t="array" ref="AA3103">SUMPRODUCT(LEN(H3103)-LEN(SUBSTITUTE(H3103,{"0";"1";"2";"3";"4";"5";"6";"7";"8";"9"},"")))</f>
        <v>10</v>
      </c>
      <c r="AC3103" t="str">
        <f t="shared" si="338"/>
        <v/>
      </c>
      <c r="AD3103">
        <f t="shared" si="339"/>
        <v>1</v>
      </c>
      <c r="AE3103">
        <f t="shared" si="340"/>
        <v>1</v>
      </c>
      <c r="AF3103" t="str">
        <f t="shared" si="341"/>
        <v>No</v>
      </c>
      <c r="AG3103">
        <f t="shared" ca="1" si="342"/>
        <v>108</v>
      </c>
      <c r="AH3103" t="str">
        <f ca="1">IF(OR(V3103="",AG3103=""),"Yes",IF(AG3103&gt;Config!$B$41,"Yes","No"))</f>
        <v>No</v>
      </c>
    </row>
    <row r="3104" spans="1:34" x14ac:dyDescent="0.25">
      <c r="A3104" s="1" t="s">
        <v>21923</v>
      </c>
      <c r="B3104" s="1" t="s">
        <v>33815</v>
      </c>
      <c r="C3104" s="1" t="s">
        <v>205</v>
      </c>
      <c r="D3104" s="1" t="s">
        <v>205</v>
      </c>
      <c r="E3104" s="1" t="s">
        <v>35286</v>
      </c>
      <c r="F3104" s="1" t="s">
        <v>21924</v>
      </c>
      <c r="G3104" t="str">
        <f t="shared" si="336"/>
        <v>Valid</v>
      </c>
      <c r="H3104" s="1" t="s">
        <v>21925</v>
      </c>
      <c r="I3104" t="str" cm="1">
        <f t="array" ref="I3104">IF(OR(TRIM(H3104)="",ISNUMBER(SEARCH("#",H3104)),AA3104&lt;Config!$B$8,SUMPRODUCT(--ISNUMBER(SEARCH({"a";"b";"c";"d";"e";"f";"g";"h";"i";"j";"k";"l";"m";"n";"o";"p";"q";"r";"s";"t";"u";"v";"w";"x";"y";"z"},H3104)))&gt;0),"Invalid","Valid")</f>
        <v>Valid</v>
      </c>
      <c r="J3104" s="1" t="s">
        <v>21926</v>
      </c>
      <c r="K3104" s="1" t="s">
        <v>133</v>
      </c>
      <c r="L3104" s="1" t="s">
        <v>84</v>
      </c>
      <c r="M3104" s="1" t="s">
        <v>165</v>
      </c>
      <c r="N3104" s="1" t="s">
        <v>713</v>
      </c>
      <c r="O3104" s="1" t="s">
        <v>149</v>
      </c>
      <c r="P3104" t="s">
        <v>104</v>
      </c>
      <c r="Q3104" s="1" t="s">
        <v>105</v>
      </c>
      <c r="R3104" s="1" t="s">
        <v>833</v>
      </c>
      <c r="S3104" s="1" t="s">
        <v>21927</v>
      </c>
      <c r="T3104" s="1" t="s">
        <v>21928</v>
      </c>
      <c r="U3104" s="1" t="s">
        <v>1874</v>
      </c>
      <c r="V3104" s="1" t="s">
        <v>13710</v>
      </c>
      <c r="W3104" s="1" t="s">
        <v>141</v>
      </c>
      <c r="X3104" t="str">
        <f t="shared" si="337"/>
        <v>Incomplete</v>
      </c>
      <c r="Y3104">
        <f>MAX(0,100-IF(G3104="Invalid",Config!$B$5,0)-IF(I3104="Invalid",Config!$B$6,0)-IF(X3104="Incomplete",Config!$B$7,0)-IF(AF3104="Yes",Config!$B$37,0))</f>
        <v>60</v>
      </c>
      <c r="Z3104" s="1">
        <f>IF(OR(TRIM(B3104)="",COUNTIF(Config!$B$15:$B$19,B3104)&gt;0),1,0)+IF(OR(TRIM(C3104)="",COUNTIF(Config!$B$15:$B$19,C3104)&gt;0),1,0)+IF(OR(TRIM(F3104)="",COUNTIF(Config!$B$15:$B$19,F3104)&gt;0),1,0)+IF(OR(TRIM(H3104)="",COUNTIF(Config!$B$15:$B$19,H3104)&gt;0),1,0)+IF(OR(TRIM(E3104)="",COUNTIF(Config!$B$15:$B$19,E3104)&gt;0),1,0)+IF(OR(TRIM(K3104)="",COUNTIF(Config!$B$15:$B$19,K3104)&gt;0),1,0)+IF(OR(TRIM(P3104)="",COUNTIF(Config!$B$15:$B$19,P3104)&gt;0),1,0)+IF(OR(TRIM(R3104)="",COUNTIF(Config!$B$15:$B$19,R3104)&gt;0),1,0)</f>
        <v>1</v>
      </c>
      <c r="AA3104" s="1" cm="1">
        <f t="array" ref="AA3104">SUMPRODUCT(LEN(H3104)-LEN(SUBSTITUTE(H3104,{"0";"1";"2";"3";"4";"5";"6";"7";"8";"9"},"")))</f>
        <v>10</v>
      </c>
      <c r="AC3104" t="str">
        <f t="shared" si="338"/>
        <v>Incomplete Profile</v>
      </c>
      <c r="AD3104">
        <f t="shared" si="339"/>
        <v>1</v>
      </c>
      <c r="AE3104">
        <f t="shared" si="340"/>
        <v>1</v>
      </c>
      <c r="AF3104" t="str">
        <f t="shared" si="341"/>
        <v>No</v>
      </c>
      <c r="AG3104" t="str">
        <f t="shared" ca="1" si="342"/>
        <v/>
      </c>
      <c r="AH3104" t="str">
        <f ca="1">IF(OR(V3104="",AG3104=""),"Yes",IF(AG3104&gt;Config!$B$41,"Yes","No"))</f>
        <v>Yes</v>
      </c>
    </row>
    <row r="3105" spans="1:34" x14ac:dyDescent="0.25">
      <c r="A3105" s="1" t="s">
        <v>21929</v>
      </c>
      <c r="B3105" s="1" t="s">
        <v>1816</v>
      </c>
      <c r="C3105" s="1" t="s">
        <v>659</v>
      </c>
      <c r="D3105" s="1" t="s">
        <v>21930</v>
      </c>
      <c r="E3105" s="1" t="s">
        <v>33858</v>
      </c>
      <c r="F3105" s="1" t="s">
        <v>21931</v>
      </c>
      <c r="G3105" t="str">
        <f t="shared" si="336"/>
        <v>Valid</v>
      </c>
      <c r="H3105" s="1" t="s">
        <v>21932</v>
      </c>
      <c r="I3105" t="str" cm="1">
        <f t="array" ref="I3105">IF(OR(TRIM(H3105)="",ISNUMBER(SEARCH("#",H3105)),AA3105&lt;Config!$B$8,SUMPRODUCT(--ISNUMBER(SEARCH({"a";"b";"c";"d";"e";"f";"g";"h";"i";"j";"k";"l";"m";"n";"o";"p";"q";"r";"s";"t";"u";"v";"w";"x";"y";"z"},H3105)))&gt;0),"Invalid","Valid")</f>
        <v>Valid</v>
      </c>
      <c r="J3105" s="1" t="s">
        <v>21933</v>
      </c>
      <c r="K3105" s="1" t="s">
        <v>481</v>
      </c>
      <c r="L3105" s="1" t="s">
        <v>67</v>
      </c>
      <c r="M3105" s="1" t="s">
        <v>165</v>
      </c>
      <c r="N3105" s="1" t="s">
        <v>252</v>
      </c>
      <c r="O3105" s="1" t="s">
        <v>196</v>
      </c>
      <c r="P3105" t="s">
        <v>236</v>
      </c>
      <c r="Q3105" s="1" t="s">
        <v>253</v>
      </c>
      <c r="R3105" s="1" t="s">
        <v>238</v>
      </c>
      <c r="S3105" s="1" t="s">
        <v>15812</v>
      </c>
      <c r="T3105" s="1" t="s">
        <v>21934</v>
      </c>
      <c r="U3105" s="1" t="s">
        <v>3101</v>
      </c>
      <c r="V3105" s="1" t="s">
        <v>1050</v>
      </c>
      <c r="W3105" s="1" t="s">
        <v>186</v>
      </c>
      <c r="X3105" t="str">
        <f t="shared" si="337"/>
        <v>Complete</v>
      </c>
      <c r="Y3105">
        <f>MAX(0,100-IF(G3105="Invalid",Config!$B$5,0)-IF(I3105="Invalid",Config!$B$6,0)-IF(X3105="Incomplete",Config!$B$7,0)-IF(AF3105="Yes",Config!$B$37,0))</f>
        <v>100</v>
      </c>
      <c r="Z3105" s="1">
        <f>IF(OR(TRIM(B3105)="",COUNTIF(Config!$B$15:$B$19,B3105)&gt;0),1,0)+IF(OR(TRIM(C3105)="",COUNTIF(Config!$B$15:$B$19,C3105)&gt;0),1,0)+IF(OR(TRIM(F3105)="",COUNTIF(Config!$B$15:$B$19,F3105)&gt;0),1,0)+IF(OR(TRIM(H3105)="",COUNTIF(Config!$B$15:$B$19,H3105)&gt;0),1,0)+IF(OR(TRIM(E3105)="",COUNTIF(Config!$B$15:$B$19,E3105)&gt;0),1,0)+IF(OR(TRIM(K3105)="",COUNTIF(Config!$B$15:$B$19,K3105)&gt;0),1,0)+IF(OR(TRIM(P3105)="",COUNTIF(Config!$B$15:$B$19,P3105)&gt;0),1,0)+IF(OR(TRIM(R3105)="",COUNTIF(Config!$B$15:$B$19,R3105)&gt;0),1,0)</f>
        <v>0</v>
      </c>
      <c r="AA3105" s="1" cm="1">
        <f t="array" ref="AA3105">SUMPRODUCT(LEN(H3105)-LEN(SUBSTITUTE(H3105,{"0";"1";"2";"3";"4";"5";"6";"7";"8";"9"},"")))</f>
        <v>12</v>
      </c>
      <c r="AC3105" t="str">
        <f t="shared" si="338"/>
        <v/>
      </c>
      <c r="AD3105">
        <f t="shared" si="339"/>
        <v>1</v>
      </c>
      <c r="AE3105">
        <f t="shared" si="340"/>
        <v>1</v>
      </c>
      <c r="AF3105" t="str">
        <f t="shared" si="341"/>
        <v>No</v>
      </c>
      <c r="AG3105">
        <f t="shared" ca="1" si="342"/>
        <v>37</v>
      </c>
      <c r="AH3105" t="str">
        <f ca="1">IF(OR(V3105="",AG3105=""),"Yes",IF(AG3105&gt;Config!$B$41,"Yes","No"))</f>
        <v>No</v>
      </c>
    </row>
    <row r="3106" spans="1:34" x14ac:dyDescent="0.25">
      <c r="A3106" s="1" t="s">
        <v>21935</v>
      </c>
      <c r="B3106" s="1" t="s">
        <v>1557</v>
      </c>
      <c r="C3106" s="1" t="s">
        <v>445</v>
      </c>
      <c r="D3106" s="1" t="s">
        <v>21936</v>
      </c>
      <c r="E3106" s="1" t="s">
        <v>34572</v>
      </c>
      <c r="F3106" s="1" t="s">
        <v>21937</v>
      </c>
      <c r="G3106" t="str">
        <f t="shared" si="336"/>
        <v>Valid</v>
      </c>
      <c r="H3106" s="1" t="s">
        <v>21938</v>
      </c>
      <c r="I3106" t="str" cm="1">
        <f t="array" ref="I3106">IF(OR(TRIM(H3106)="",ISNUMBER(SEARCH("#",H3106)),AA3106&lt;Config!$B$8,SUMPRODUCT(--ISNUMBER(SEARCH({"a";"b";"c";"d";"e";"f";"g";"h";"i";"j";"k";"l";"m";"n";"o";"p";"q";"r";"s";"t";"u";"v";"w";"x";"y";"z"},H3106)))&gt;0),"Invalid","Valid")</f>
        <v>Valid</v>
      </c>
      <c r="J3106" s="1" t="s">
        <v>21939</v>
      </c>
      <c r="K3106" s="1" t="s">
        <v>1001</v>
      </c>
      <c r="L3106" s="1" t="s">
        <v>67</v>
      </c>
      <c r="M3106" s="1" t="s">
        <v>33825</v>
      </c>
      <c r="N3106" s="1" t="s">
        <v>31</v>
      </c>
      <c r="O3106" s="1" t="s">
        <v>52</v>
      </c>
      <c r="P3106" t="s">
        <v>328</v>
      </c>
      <c r="Q3106" s="1" t="s">
        <v>329</v>
      </c>
      <c r="R3106" s="1" t="s">
        <v>12792</v>
      </c>
      <c r="S3106" s="1" t="s">
        <v>21940</v>
      </c>
      <c r="T3106" s="1" t="s">
        <v>21941</v>
      </c>
      <c r="U3106" s="1" t="s">
        <v>5193</v>
      </c>
      <c r="V3106" s="1" t="s">
        <v>3997</v>
      </c>
      <c r="W3106" s="1" t="s">
        <v>40</v>
      </c>
      <c r="X3106" t="str">
        <f t="shared" si="337"/>
        <v>Complete</v>
      </c>
      <c r="Y3106">
        <f>MAX(0,100-IF(G3106="Invalid",Config!$B$5,0)-IF(I3106="Invalid",Config!$B$6,0)-IF(X3106="Incomplete",Config!$B$7,0)-IF(AF3106="Yes",Config!$B$37,0))</f>
        <v>100</v>
      </c>
      <c r="Z3106" s="1">
        <f>IF(OR(TRIM(B3106)="",COUNTIF(Config!$B$15:$B$19,B3106)&gt;0),1,0)+IF(OR(TRIM(C3106)="",COUNTIF(Config!$B$15:$B$19,C3106)&gt;0),1,0)+IF(OR(TRIM(F3106)="",COUNTIF(Config!$B$15:$B$19,F3106)&gt;0),1,0)+IF(OR(TRIM(H3106)="",COUNTIF(Config!$B$15:$B$19,H3106)&gt;0),1,0)+IF(OR(TRIM(E3106)="",COUNTIF(Config!$B$15:$B$19,E3106)&gt;0),1,0)+IF(OR(TRIM(K3106)="",COUNTIF(Config!$B$15:$B$19,K3106)&gt;0),1,0)+IF(OR(TRIM(P3106)="",COUNTIF(Config!$B$15:$B$19,P3106)&gt;0),1,0)+IF(OR(TRIM(R3106)="",COUNTIF(Config!$B$15:$B$19,R3106)&gt;0),1,0)</f>
        <v>0</v>
      </c>
      <c r="AA3106" s="1" cm="1">
        <f t="array" ref="AA3106">SUMPRODUCT(LEN(H3106)-LEN(SUBSTITUTE(H3106,{"0";"1";"2";"3";"4";"5";"6";"7";"8";"9"},"")))</f>
        <v>11</v>
      </c>
      <c r="AC3106" t="str">
        <f t="shared" si="338"/>
        <v/>
      </c>
      <c r="AD3106">
        <f t="shared" si="339"/>
        <v>1</v>
      </c>
      <c r="AE3106">
        <f t="shared" si="340"/>
        <v>1</v>
      </c>
      <c r="AF3106" t="str">
        <f t="shared" si="341"/>
        <v>No</v>
      </c>
      <c r="AG3106">
        <f t="shared" ca="1" si="342"/>
        <v>154</v>
      </c>
      <c r="AH3106" t="str">
        <f ca="1">IF(OR(V3106="",AG3106=""),"Yes",IF(AG3106&gt;Config!$B$41,"Yes","No"))</f>
        <v>No</v>
      </c>
    </row>
    <row r="3107" spans="1:34" x14ac:dyDescent="0.25">
      <c r="A3107" s="1" t="s">
        <v>21942</v>
      </c>
      <c r="B3107" s="1" t="s">
        <v>839</v>
      </c>
      <c r="C3107" s="1" t="s">
        <v>946</v>
      </c>
      <c r="D3107" s="1" t="s">
        <v>3773</v>
      </c>
      <c r="E3107" s="1" t="s">
        <v>33907</v>
      </c>
      <c r="F3107" s="1" t="s">
        <v>21943</v>
      </c>
      <c r="G3107" t="str">
        <f t="shared" si="336"/>
        <v>Valid</v>
      </c>
      <c r="H3107" s="1" t="s">
        <v>21944</v>
      </c>
      <c r="I3107" t="str" cm="1">
        <f t="array" ref="I3107">IF(OR(TRIM(H3107)="",ISNUMBER(SEARCH("#",H3107)),AA3107&lt;Config!$B$8,SUMPRODUCT(--ISNUMBER(SEARCH({"a";"b";"c";"d";"e";"f";"g";"h";"i";"j";"k";"l";"m";"n";"o";"p";"q";"r";"s";"t";"u";"v";"w";"x";"y";"z"},H3107)))&gt;0),"Invalid","Valid")</f>
        <v>Valid</v>
      </c>
      <c r="J3107" s="1" t="s">
        <v>21945</v>
      </c>
      <c r="K3107" s="1" t="s">
        <v>504</v>
      </c>
      <c r="L3107" s="1" t="s">
        <v>67</v>
      </c>
      <c r="M3107" s="1" t="s">
        <v>103</v>
      </c>
      <c r="N3107" s="1" t="s">
        <v>224</v>
      </c>
      <c r="O3107" s="1" t="s">
        <v>180</v>
      </c>
      <c r="P3107" t="s">
        <v>87</v>
      </c>
      <c r="Q3107" s="1" t="s">
        <v>166</v>
      </c>
      <c r="R3107" s="1" t="s">
        <v>89</v>
      </c>
      <c r="S3107" s="1" t="s">
        <v>21946</v>
      </c>
      <c r="T3107" s="1" t="s">
        <v>21947</v>
      </c>
      <c r="U3107" s="1" t="s">
        <v>14295</v>
      </c>
      <c r="V3107" s="1" t="s">
        <v>16230</v>
      </c>
      <c r="W3107" s="1" t="s">
        <v>141</v>
      </c>
      <c r="X3107" t="str">
        <f t="shared" si="337"/>
        <v>Complete</v>
      </c>
      <c r="Y3107">
        <f>MAX(0,100-IF(G3107="Invalid",Config!$B$5,0)-IF(I3107="Invalid",Config!$B$6,0)-IF(X3107="Incomplete",Config!$B$7,0)-IF(AF3107="Yes",Config!$B$37,0))</f>
        <v>75</v>
      </c>
      <c r="Z3107" s="1">
        <f>IF(OR(TRIM(B3107)="",COUNTIF(Config!$B$15:$B$19,B3107)&gt;0),1,0)+IF(OR(TRIM(C3107)="",COUNTIF(Config!$B$15:$B$19,C3107)&gt;0),1,0)+IF(OR(TRIM(F3107)="",COUNTIF(Config!$B$15:$B$19,F3107)&gt;0),1,0)+IF(OR(TRIM(H3107)="",COUNTIF(Config!$B$15:$B$19,H3107)&gt;0),1,0)+IF(OR(TRIM(E3107)="",COUNTIF(Config!$B$15:$B$19,E3107)&gt;0),1,0)+IF(OR(TRIM(K3107)="",COUNTIF(Config!$B$15:$B$19,K3107)&gt;0),1,0)+IF(OR(TRIM(P3107)="",COUNTIF(Config!$B$15:$B$19,P3107)&gt;0),1,0)+IF(OR(TRIM(R3107)="",COUNTIF(Config!$B$15:$B$19,R3107)&gt;0),1,0)</f>
        <v>0</v>
      </c>
      <c r="AA3107" s="1" cm="1">
        <f t="array" ref="AA3107">SUMPRODUCT(LEN(H3107)-LEN(SUBSTITUTE(H3107,{"0";"1";"2";"3";"4";"5";"6";"7";"8";"9"},"")))</f>
        <v>10</v>
      </c>
      <c r="AC3107" t="str">
        <f t="shared" si="338"/>
        <v>Potential Duplicate</v>
      </c>
      <c r="AD3107">
        <f t="shared" si="339"/>
        <v>3</v>
      </c>
      <c r="AE3107">
        <f t="shared" si="340"/>
        <v>1</v>
      </c>
      <c r="AF3107" t="str">
        <f t="shared" si="341"/>
        <v>Yes</v>
      </c>
      <c r="AG3107">
        <f t="shared" ca="1" si="342"/>
        <v>511</v>
      </c>
      <c r="AH3107" t="str">
        <f ca="1">IF(OR(V3107="",AG3107=""),"Yes",IF(AG3107&gt;Config!$B$41,"Yes","No"))</f>
        <v>Yes</v>
      </c>
    </row>
    <row r="3108" spans="1:34" x14ac:dyDescent="0.25">
      <c r="A3108" s="1" t="s">
        <v>21948</v>
      </c>
      <c r="B3108" s="1" t="s">
        <v>1147</v>
      </c>
      <c r="C3108" s="1" t="s">
        <v>748</v>
      </c>
      <c r="D3108" s="1" t="s">
        <v>21949</v>
      </c>
      <c r="E3108" s="1" t="s">
        <v>35292</v>
      </c>
      <c r="F3108" s="1" t="s">
        <v>21950</v>
      </c>
      <c r="G3108" t="str">
        <f t="shared" si="336"/>
        <v>Valid</v>
      </c>
      <c r="H3108" s="1" t="s">
        <v>21951</v>
      </c>
      <c r="I3108" t="str" cm="1">
        <f t="array" ref="I3108">IF(OR(TRIM(H3108)="",ISNUMBER(SEARCH("#",H3108)),AA3108&lt;Config!$B$8,SUMPRODUCT(--ISNUMBER(SEARCH({"a";"b";"c";"d";"e";"f";"g";"h";"i";"j";"k";"l";"m";"n";"o";"p";"q";"r";"s";"t";"u";"v";"w";"x";"y";"z"},H3108)))&gt;0),"Invalid","Valid")</f>
        <v>Valid</v>
      </c>
      <c r="J3108" s="1" t="s">
        <v>21952</v>
      </c>
      <c r="K3108" s="1" t="s">
        <v>48</v>
      </c>
      <c r="L3108" s="1" t="s">
        <v>29</v>
      </c>
      <c r="M3108" s="1" t="s">
        <v>165</v>
      </c>
      <c r="N3108" s="1" t="s">
        <v>252</v>
      </c>
      <c r="O3108" s="1" t="s">
        <v>69</v>
      </c>
      <c r="P3108" t="s">
        <v>87</v>
      </c>
      <c r="Q3108" s="1" t="s">
        <v>438</v>
      </c>
      <c r="R3108" s="1" t="s">
        <v>559</v>
      </c>
      <c r="S3108" s="1" t="s">
        <v>21953</v>
      </c>
      <c r="T3108" s="1" t="s">
        <v>21954</v>
      </c>
      <c r="U3108" s="1" t="s">
        <v>5891</v>
      </c>
      <c r="V3108" s="1" t="s">
        <v>1676</v>
      </c>
      <c r="W3108" s="1" t="s">
        <v>60</v>
      </c>
      <c r="X3108" t="str">
        <f t="shared" si="337"/>
        <v>Complete</v>
      </c>
      <c r="Y3108">
        <f>MAX(0,100-IF(G3108="Invalid",Config!$B$5,0)-IF(I3108="Invalid",Config!$B$6,0)-IF(X3108="Incomplete",Config!$B$7,0)-IF(AF3108="Yes",Config!$B$37,0))</f>
        <v>100</v>
      </c>
      <c r="Z3108" s="1">
        <f>IF(OR(TRIM(B3108)="",COUNTIF(Config!$B$15:$B$19,B3108)&gt;0),1,0)+IF(OR(TRIM(C3108)="",COUNTIF(Config!$B$15:$B$19,C3108)&gt;0),1,0)+IF(OR(TRIM(F3108)="",COUNTIF(Config!$B$15:$B$19,F3108)&gt;0),1,0)+IF(OR(TRIM(H3108)="",COUNTIF(Config!$B$15:$B$19,H3108)&gt;0),1,0)+IF(OR(TRIM(E3108)="",COUNTIF(Config!$B$15:$B$19,E3108)&gt;0),1,0)+IF(OR(TRIM(K3108)="",COUNTIF(Config!$B$15:$B$19,K3108)&gt;0),1,0)+IF(OR(TRIM(P3108)="",COUNTIF(Config!$B$15:$B$19,P3108)&gt;0),1,0)+IF(OR(TRIM(R3108)="",COUNTIF(Config!$B$15:$B$19,R3108)&gt;0),1,0)</f>
        <v>0</v>
      </c>
      <c r="AA3108" s="1" cm="1">
        <f t="array" ref="AA3108">SUMPRODUCT(LEN(H3108)-LEN(SUBSTITUTE(H3108,{"0";"1";"2";"3";"4";"5";"6";"7";"8";"9"},"")))</f>
        <v>11</v>
      </c>
      <c r="AC3108" t="str">
        <f t="shared" si="338"/>
        <v/>
      </c>
      <c r="AD3108">
        <f t="shared" si="339"/>
        <v>1</v>
      </c>
      <c r="AE3108">
        <f t="shared" si="340"/>
        <v>1</v>
      </c>
      <c r="AF3108" t="str">
        <f t="shared" si="341"/>
        <v>No</v>
      </c>
      <c r="AG3108">
        <f t="shared" ca="1" si="342"/>
        <v>37</v>
      </c>
      <c r="AH3108" t="str">
        <f ca="1">IF(OR(V3108="",AG3108=""),"Yes",IF(AG3108&gt;Config!$B$41,"Yes","No"))</f>
        <v>No</v>
      </c>
    </row>
    <row r="3109" spans="1:34" x14ac:dyDescent="0.25">
      <c r="A3109" s="1" t="s">
        <v>21955</v>
      </c>
      <c r="B3109" s="1" t="s">
        <v>510</v>
      </c>
      <c r="C3109" s="1" t="s">
        <v>792</v>
      </c>
      <c r="D3109" s="1" t="s">
        <v>21956</v>
      </c>
      <c r="E3109" s="1" t="s">
        <v>33858</v>
      </c>
      <c r="F3109" s="1" t="s">
        <v>21957</v>
      </c>
      <c r="G3109" t="str">
        <f t="shared" si="336"/>
        <v>Valid</v>
      </c>
      <c r="H3109" s="1" t="s">
        <v>21958</v>
      </c>
      <c r="I3109" t="str" cm="1">
        <f t="array" ref="I3109">IF(OR(TRIM(H3109)="",ISNUMBER(SEARCH("#",H3109)),AA3109&lt;Config!$B$8,SUMPRODUCT(--ISNUMBER(SEARCH({"a";"b";"c";"d";"e";"f";"g";"h";"i";"j";"k";"l";"m";"n";"o";"p";"q";"r";"s";"t";"u";"v";"w";"x";"y";"z"},H3109)))&gt;0),"Invalid","Valid")</f>
        <v>Valid</v>
      </c>
      <c r="J3109" s="1" t="s">
        <v>21959</v>
      </c>
      <c r="K3109" s="1" t="s">
        <v>504</v>
      </c>
      <c r="L3109" s="1" t="s">
        <v>134</v>
      </c>
      <c r="M3109" s="1" t="s">
        <v>33827</v>
      </c>
      <c r="N3109" s="1" t="s">
        <v>51</v>
      </c>
      <c r="O3109" s="1" t="s">
        <v>266</v>
      </c>
      <c r="P3109" t="s">
        <v>344</v>
      </c>
      <c r="Q3109" s="1" t="s">
        <v>971</v>
      </c>
      <c r="R3109" s="1" t="s">
        <v>971</v>
      </c>
      <c r="S3109" s="1" t="s">
        <v>2797</v>
      </c>
      <c r="T3109" s="1" t="s">
        <v>21960</v>
      </c>
      <c r="U3109" s="1" t="s">
        <v>4606</v>
      </c>
      <c r="V3109" s="1" t="s">
        <v>698</v>
      </c>
      <c r="W3109" s="1" t="s">
        <v>40</v>
      </c>
      <c r="X3109" t="str">
        <f t="shared" si="337"/>
        <v>Complete</v>
      </c>
      <c r="Y3109">
        <f>MAX(0,100-IF(G3109="Invalid",Config!$B$5,0)-IF(I3109="Invalid",Config!$B$6,0)-IF(X3109="Incomplete",Config!$B$7,0)-IF(AF3109="Yes",Config!$B$37,0))</f>
        <v>100</v>
      </c>
      <c r="Z3109" s="1">
        <f>IF(OR(TRIM(B3109)="",COUNTIF(Config!$B$15:$B$19,B3109)&gt;0),1,0)+IF(OR(TRIM(C3109)="",COUNTIF(Config!$B$15:$B$19,C3109)&gt;0),1,0)+IF(OR(TRIM(F3109)="",COUNTIF(Config!$B$15:$B$19,F3109)&gt;0),1,0)+IF(OR(TRIM(H3109)="",COUNTIF(Config!$B$15:$B$19,H3109)&gt;0),1,0)+IF(OR(TRIM(E3109)="",COUNTIF(Config!$B$15:$B$19,E3109)&gt;0),1,0)+IF(OR(TRIM(K3109)="",COUNTIF(Config!$B$15:$B$19,K3109)&gt;0),1,0)+IF(OR(TRIM(P3109)="",COUNTIF(Config!$B$15:$B$19,P3109)&gt;0),1,0)+IF(OR(TRIM(R3109)="",COUNTIF(Config!$B$15:$B$19,R3109)&gt;0),1,0)</f>
        <v>0</v>
      </c>
      <c r="AA3109" s="1" cm="1">
        <f t="array" ref="AA3109">SUMPRODUCT(LEN(H3109)-LEN(SUBSTITUTE(H3109,{"0";"1";"2";"3";"4";"5";"6";"7";"8";"9"},"")))</f>
        <v>11</v>
      </c>
      <c r="AC3109" t="str">
        <f t="shared" si="338"/>
        <v/>
      </c>
      <c r="AD3109">
        <f t="shared" si="339"/>
        <v>1</v>
      </c>
      <c r="AE3109">
        <f t="shared" si="340"/>
        <v>1</v>
      </c>
      <c r="AF3109" t="str">
        <f t="shared" si="341"/>
        <v>No</v>
      </c>
      <c r="AG3109">
        <f t="shared" ca="1" si="342"/>
        <v>393</v>
      </c>
      <c r="AH3109" t="str">
        <f ca="1">IF(OR(V3109="",AG3109=""),"Yes",IF(AG3109&gt;Config!$B$41,"Yes","No"))</f>
        <v>Yes</v>
      </c>
    </row>
    <row r="3110" spans="1:34" x14ac:dyDescent="0.25">
      <c r="A3110" s="1" t="s">
        <v>21961</v>
      </c>
      <c r="B3110" s="1" t="s">
        <v>229</v>
      </c>
      <c r="C3110" s="1" t="s">
        <v>1441</v>
      </c>
      <c r="D3110" s="1" t="s">
        <v>11149</v>
      </c>
      <c r="E3110" s="1" t="s">
        <v>2178</v>
      </c>
      <c r="F3110" s="1" t="s">
        <v>21962</v>
      </c>
      <c r="G3110" t="str">
        <f t="shared" si="336"/>
        <v>Valid</v>
      </c>
      <c r="H3110" s="1" t="s">
        <v>21963</v>
      </c>
      <c r="I3110" t="str" cm="1">
        <f t="array" ref="I3110">IF(OR(TRIM(H3110)="",ISNUMBER(SEARCH("#",H3110)),AA3110&lt;Config!$B$8,SUMPRODUCT(--ISNUMBER(SEARCH({"a";"b";"c";"d";"e";"f";"g";"h";"i";"j";"k";"l";"m";"n";"o";"p";"q";"r";"s";"t";"u";"v";"w";"x";"y";"z"},H3110)))&gt;0),"Invalid","Valid")</f>
        <v>Valid</v>
      </c>
      <c r="J3110" s="1" t="s">
        <v>21964</v>
      </c>
      <c r="K3110" s="1" t="s">
        <v>66</v>
      </c>
      <c r="L3110" s="1" t="s">
        <v>179</v>
      </c>
      <c r="M3110" s="1" t="s">
        <v>118</v>
      </c>
      <c r="N3110" s="1" t="s">
        <v>358</v>
      </c>
      <c r="O3110" s="1" t="s">
        <v>180</v>
      </c>
      <c r="P3110" t="s">
        <v>53</v>
      </c>
      <c r="Q3110" s="1" t="s">
        <v>54</v>
      </c>
      <c r="R3110" s="1" t="s">
        <v>55</v>
      </c>
      <c r="S3110" s="1" t="s">
        <v>21965</v>
      </c>
      <c r="T3110" s="1" t="s">
        <v>21966</v>
      </c>
      <c r="U3110" s="1" t="s">
        <v>607</v>
      </c>
      <c r="V3110" s="1" t="s">
        <v>507</v>
      </c>
      <c r="W3110" s="1" t="s">
        <v>75</v>
      </c>
      <c r="X3110" t="str">
        <f t="shared" si="337"/>
        <v>Complete</v>
      </c>
      <c r="Y3110">
        <f>MAX(0,100-IF(G3110="Invalid",Config!$B$5,0)-IF(I3110="Invalid",Config!$B$6,0)-IF(X3110="Incomplete",Config!$B$7,0)-IF(AF3110="Yes",Config!$B$37,0))</f>
        <v>100</v>
      </c>
      <c r="Z3110" s="1">
        <f>IF(OR(TRIM(B3110)="",COUNTIF(Config!$B$15:$B$19,B3110)&gt;0),1,0)+IF(OR(TRIM(C3110)="",COUNTIF(Config!$B$15:$B$19,C3110)&gt;0),1,0)+IF(OR(TRIM(F3110)="",COUNTIF(Config!$B$15:$B$19,F3110)&gt;0),1,0)+IF(OR(TRIM(H3110)="",COUNTIF(Config!$B$15:$B$19,H3110)&gt;0),1,0)+IF(OR(TRIM(E3110)="",COUNTIF(Config!$B$15:$B$19,E3110)&gt;0),1,0)+IF(OR(TRIM(K3110)="",COUNTIF(Config!$B$15:$B$19,K3110)&gt;0),1,0)+IF(OR(TRIM(P3110)="",COUNTIF(Config!$B$15:$B$19,P3110)&gt;0),1,0)+IF(OR(TRIM(R3110)="",COUNTIF(Config!$B$15:$B$19,R3110)&gt;0),1,0)</f>
        <v>0</v>
      </c>
      <c r="AA3110" s="1" cm="1">
        <f t="array" ref="AA3110">SUMPRODUCT(LEN(H3110)-LEN(SUBSTITUTE(H3110,{"0";"1";"2";"3";"4";"5";"6";"7";"8";"9"},"")))</f>
        <v>10</v>
      </c>
      <c r="AC3110" t="str">
        <f t="shared" si="338"/>
        <v/>
      </c>
      <c r="AD3110">
        <f t="shared" si="339"/>
        <v>1</v>
      </c>
      <c r="AE3110">
        <f t="shared" si="340"/>
        <v>1</v>
      </c>
      <c r="AF3110" t="str">
        <f t="shared" si="341"/>
        <v>No</v>
      </c>
      <c r="AG3110">
        <f t="shared" ca="1" si="342"/>
        <v>632</v>
      </c>
      <c r="AH3110" t="str">
        <f ca="1">IF(OR(V3110="",AG3110=""),"Yes",IF(AG3110&gt;Config!$B$41,"Yes","No"))</f>
        <v>Yes</v>
      </c>
    </row>
    <row r="3111" spans="1:34" x14ac:dyDescent="0.25">
      <c r="A3111" s="1" t="s">
        <v>21967</v>
      </c>
      <c r="B3111" s="1" t="s">
        <v>2085</v>
      </c>
      <c r="C3111" s="1" t="s">
        <v>659</v>
      </c>
      <c r="D3111" s="1" t="s">
        <v>21968</v>
      </c>
      <c r="E3111" s="1" t="s">
        <v>33927</v>
      </c>
      <c r="F3111" s="1" t="s">
        <v>21969</v>
      </c>
      <c r="G3111" t="str">
        <f t="shared" si="336"/>
        <v>Valid</v>
      </c>
      <c r="H3111" s="1" t="s">
        <v>21970</v>
      </c>
      <c r="I3111" t="str" cm="1">
        <f t="array" ref="I3111">IF(OR(TRIM(H3111)="",ISNUMBER(SEARCH("#",H3111)),AA3111&lt;Config!$B$8,SUMPRODUCT(--ISNUMBER(SEARCH({"a";"b";"c";"d";"e";"f";"g";"h";"i";"j";"k";"l";"m";"n";"o";"p";"q";"r";"s";"t";"u";"v";"w";"x";"y";"z"},H3111)))&gt;0),"Invalid","Valid")</f>
        <v>Valid</v>
      </c>
      <c r="J3111" s="1" t="s">
        <v>21971</v>
      </c>
      <c r="K3111" s="1" t="s">
        <v>722</v>
      </c>
      <c r="L3111" s="1" t="s">
        <v>49</v>
      </c>
      <c r="M3111" s="1" t="s">
        <v>165</v>
      </c>
      <c r="N3111" s="1" t="s">
        <v>211</v>
      </c>
      <c r="O3111" s="1" t="s">
        <v>149</v>
      </c>
      <c r="P3111" t="s">
        <v>53</v>
      </c>
      <c r="Q3111" s="1" t="s">
        <v>55</v>
      </c>
      <c r="R3111" s="1" t="s">
        <v>197</v>
      </c>
      <c r="S3111" s="1" t="s">
        <v>572</v>
      </c>
      <c r="T3111" s="1" t="s">
        <v>21972</v>
      </c>
      <c r="U3111" s="1" t="s">
        <v>13577</v>
      </c>
      <c r="V3111" s="1" t="s">
        <v>140</v>
      </c>
      <c r="W3111" s="1" t="s">
        <v>94</v>
      </c>
      <c r="X3111" t="str">
        <f t="shared" si="337"/>
        <v>Complete</v>
      </c>
      <c r="Y3111">
        <f>MAX(0,100-IF(G3111="Invalid",Config!$B$5,0)-IF(I3111="Invalid",Config!$B$6,0)-IF(X3111="Incomplete",Config!$B$7,0)-IF(AF3111="Yes",Config!$B$37,0))</f>
        <v>100</v>
      </c>
      <c r="Z3111" s="1">
        <f>IF(OR(TRIM(B3111)="",COUNTIF(Config!$B$15:$B$19,B3111)&gt;0),1,0)+IF(OR(TRIM(C3111)="",COUNTIF(Config!$B$15:$B$19,C3111)&gt;0),1,0)+IF(OR(TRIM(F3111)="",COUNTIF(Config!$B$15:$B$19,F3111)&gt;0),1,0)+IF(OR(TRIM(H3111)="",COUNTIF(Config!$B$15:$B$19,H3111)&gt;0),1,0)+IF(OR(TRIM(E3111)="",COUNTIF(Config!$B$15:$B$19,E3111)&gt;0),1,0)+IF(OR(TRIM(K3111)="",COUNTIF(Config!$B$15:$B$19,K3111)&gt;0),1,0)+IF(OR(TRIM(P3111)="",COUNTIF(Config!$B$15:$B$19,P3111)&gt;0),1,0)+IF(OR(TRIM(R3111)="",COUNTIF(Config!$B$15:$B$19,R3111)&gt;0),1,0)</f>
        <v>0</v>
      </c>
      <c r="AA3111" s="1" cm="1">
        <f t="array" ref="AA3111">SUMPRODUCT(LEN(H3111)-LEN(SUBSTITUTE(H3111,{"0";"1";"2";"3";"4";"5";"6";"7";"8";"9"},"")))</f>
        <v>12</v>
      </c>
      <c r="AC3111" t="str">
        <f t="shared" si="338"/>
        <v/>
      </c>
      <c r="AD3111">
        <f t="shared" si="339"/>
        <v>1</v>
      </c>
      <c r="AE3111">
        <f t="shared" si="340"/>
        <v>1</v>
      </c>
      <c r="AF3111" t="str">
        <f t="shared" si="341"/>
        <v>No</v>
      </c>
      <c r="AG3111">
        <f t="shared" ca="1" si="342"/>
        <v>37</v>
      </c>
      <c r="AH3111" t="str">
        <f ca="1">IF(OR(V3111="",AG3111=""),"Yes",IF(AG3111&gt;Config!$B$41,"Yes","No"))</f>
        <v>No</v>
      </c>
    </row>
    <row r="3112" spans="1:34" x14ac:dyDescent="0.25">
      <c r="A3112" s="1" t="s">
        <v>21973</v>
      </c>
      <c r="B3112" s="1" t="s">
        <v>928</v>
      </c>
      <c r="C3112" s="1" t="s">
        <v>2104</v>
      </c>
      <c r="D3112" s="1" t="s">
        <v>16361</v>
      </c>
      <c r="E3112" s="1" t="s">
        <v>34653</v>
      </c>
      <c r="F3112" s="1" t="s">
        <v>21974</v>
      </c>
      <c r="G3112" t="str">
        <f t="shared" si="336"/>
        <v>Valid</v>
      </c>
      <c r="H3112" s="1" t="s">
        <v>21975</v>
      </c>
      <c r="I3112" t="str" cm="1">
        <f t="array" ref="I3112">IF(OR(TRIM(H3112)="",ISNUMBER(SEARCH("#",H3112)),AA3112&lt;Config!$B$8,SUMPRODUCT(--ISNUMBER(SEARCH({"a";"b";"c";"d";"e";"f";"g";"h";"i";"j";"k";"l";"m";"n";"o";"p";"q";"r";"s";"t";"u";"v";"w";"x";"y";"z"},H3112)))&gt;0),"Invalid","Valid")</f>
        <v>Valid</v>
      </c>
      <c r="J3112" s="1" t="s">
        <v>21976</v>
      </c>
      <c r="K3112" s="1" t="s">
        <v>1001</v>
      </c>
      <c r="L3112" s="1" t="s">
        <v>450</v>
      </c>
      <c r="M3112" s="1" t="s">
        <v>251</v>
      </c>
      <c r="N3112" s="1" t="s">
        <v>31</v>
      </c>
      <c r="O3112" s="1" t="s">
        <v>149</v>
      </c>
      <c r="P3112" t="s">
        <v>87</v>
      </c>
      <c r="Q3112" s="1" t="s">
        <v>438</v>
      </c>
      <c r="R3112" s="1" t="s">
        <v>89</v>
      </c>
      <c r="S3112" s="1" t="s">
        <v>21977</v>
      </c>
      <c r="T3112" s="1" t="s">
        <v>21978</v>
      </c>
      <c r="U3112" s="1" t="s">
        <v>21979</v>
      </c>
      <c r="V3112" s="1" t="s">
        <v>2785</v>
      </c>
      <c r="W3112" s="1" t="s">
        <v>293</v>
      </c>
      <c r="X3112" t="str">
        <f t="shared" si="337"/>
        <v>Complete</v>
      </c>
      <c r="Y3112">
        <f>MAX(0,100-IF(G3112="Invalid",Config!$B$5,0)-IF(I3112="Invalid",Config!$B$6,0)-IF(X3112="Incomplete",Config!$B$7,0)-IF(AF3112="Yes",Config!$B$37,0))</f>
        <v>100</v>
      </c>
      <c r="Z3112" s="1">
        <f>IF(OR(TRIM(B3112)="",COUNTIF(Config!$B$15:$B$19,B3112)&gt;0),1,0)+IF(OR(TRIM(C3112)="",COUNTIF(Config!$B$15:$B$19,C3112)&gt;0),1,0)+IF(OR(TRIM(F3112)="",COUNTIF(Config!$B$15:$B$19,F3112)&gt;0),1,0)+IF(OR(TRIM(H3112)="",COUNTIF(Config!$B$15:$B$19,H3112)&gt;0),1,0)+IF(OR(TRIM(E3112)="",COUNTIF(Config!$B$15:$B$19,E3112)&gt;0),1,0)+IF(OR(TRIM(K3112)="",COUNTIF(Config!$B$15:$B$19,K3112)&gt;0),1,0)+IF(OR(TRIM(P3112)="",COUNTIF(Config!$B$15:$B$19,P3112)&gt;0),1,0)+IF(OR(TRIM(R3112)="",COUNTIF(Config!$B$15:$B$19,R3112)&gt;0),1,0)</f>
        <v>0</v>
      </c>
      <c r="AA3112" s="1" cm="1">
        <f t="array" ref="AA3112">SUMPRODUCT(LEN(H3112)-LEN(SUBSTITUTE(H3112,{"0";"1";"2";"3";"4";"5";"6";"7";"8";"9"},"")))</f>
        <v>11</v>
      </c>
      <c r="AC3112" t="str">
        <f t="shared" si="338"/>
        <v/>
      </c>
      <c r="AD3112">
        <f t="shared" si="339"/>
        <v>1</v>
      </c>
      <c r="AE3112">
        <f t="shared" si="340"/>
        <v>1</v>
      </c>
      <c r="AF3112" t="str">
        <f t="shared" si="341"/>
        <v>No</v>
      </c>
      <c r="AG3112">
        <f t="shared" ca="1" si="342"/>
        <v>527</v>
      </c>
      <c r="AH3112" t="str">
        <f ca="1">IF(OR(V3112="",AG3112=""),"Yes",IF(AG3112&gt;Config!$B$41,"Yes","No"))</f>
        <v>Yes</v>
      </c>
    </row>
    <row r="3113" spans="1:34" x14ac:dyDescent="0.25">
      <c r="A3113" s="1" t="s">
        <v>21980</v>
      </c>
      <c r="B3113" s="1" t="s">
        <v>818</v>
      </c>
      <c r="C3113" s="1" t="s">
        <v>230</v>
      </c>
      <c r="D3113" s="1" t="s">
        <v>21981</v>
      </c>
      <c r="E3113" s="1" t="s">
        <v>34073</v>
      </c>
      <c r="F3113" s="1" t="s">
        <v>21982</v>
      </c>
      <c r="G3113" t="str">
        <f t="shared" si="336"/>
        <v>Invalid</v>
      </c>
      <c r="H3113" s="1" t="s">
        <v>21983</v>
      </c>
      <c r="I3113" t="str" cm="1">
        <f t="array" ref="I3113">IF(OR(TRIM(H3113)="",ISNUMBER(SEARCH("#",H3113)),AA3113&lt;Config!$B$8,SUMPRODUCT(--ISNUMBER(SEARCH({"a";"b";"c";"d";"e";"f";"g";"h";"i";"j";"k";"l";"m";"n";"o";"p";"q";"r";"s";"t";"u";"v";"w";"x";"y";"z"},H3113)))&gt;0),"Invalid","Valid")</f>
        <v>Valid</v>
      </c>
      <c r="J3113" s="1" t="s">
        <v>21984</v>
      </c>
      <c r="K3113" s="1" t="s">
        <v>48</v>
      </c>
      <c r="L3113" s="1" t="s">
        <v>49</v>
      </c>
      <c r="M3113" s="1" t="s">
        <v>33827</v>
      </c>
      <c r="N3113" s="1" t="s">
        <v>252</v>
      </c>
      <c r="O3113" s="1" t="s">
        <v>196</v>
      </c>
      <c r="P3113" t="s">
        <v>236</v>
      </c>
      <c r="Q3113" s="1" t="s">
        <v>253</v>
      </c>
      <c r="R3113" s="1" t="s">
        <v>254</v>
      </c>
      <c r="S3113" s="1" t="s">
        <v>4176</v>
      </c>
      <c r="T3113" s="1" t="s">
        <v>21985</v>
      </c>
      <c r="U3113" s="1" t="s">
        <v>3479</v>
      </c>
      <c r="V3113" s="1" t="s">
        <v>21986</v>
      </c>
      <c r="W3113" s="1" t="s">
        <v>186</v>
      </c>
      <c r="X3113" t="str">
        <f t="shared" si="337"/>
        <v>Complete</v>
      </c>
      <c r="Y3113">
        <f>MAX(0,100-IF(G3113="Invalid",Config!$B$5,0)-IF(I3113="Invalid",Config!$B$6,0)-IF(X3113="Incomplete",Config!$B$7,0)-IF(AF3113="Yes",Config!$B$37,0))</f>
        <v>70</v>
      </c>
      <c r="Z3113" s="1">
        <f>IF(OR(TRIM(B3113)="",COUNTIF(Config!$B$15:$B$19,B3113)&gt;0),1,0)+IF(OR(TRIM(C3113)="",COUNTIF(Config!$B$15:$B$19,C3113)&gt;0),1,0)+IF(OR(TRIM(F3113)="",COUNTIF(Config!$B$15:$B$19,F3113)&gt;0),1,0)+IF(OR(TRIM(H3113)="",COUNTIF(Config!$B$15:$B$19,H3113)&gt;0),1,0)+IF(OR(TRIM(E3113)="",COUNTIF(Config!$B$15:$B$19,E3113)&gt;0),1,0)+IF(OR(TRIM(K3113)="",COUNTIF(Config!$B$15:$B$19,K3113)&gt;0),1,0)+IF(OR(TRIM(P3113)="",COUNTIF(Config!$B$15:$B$19,P3113)&gt;0),1,0)+IF(OR(TRIM(R3113)="",COUNTIF(Config!$B$15:$B$19,R3113)&gt;0),1,0)</f>
        <v>0</v>
      </c>
      <c r="AA3113" s="1" cm="1">
        <f t="array" ref="AA3113">SUMPRODUCT(LEN(H3113)-LEN(SUBSTITUTE(H3113,{"0";"1";"2";"3";"4";"5";"6";"7";"8";"9"},"")))</f>
        <v>12</v>
      </c>
      <c r="AC3113" t="str">
        <f t="shared" si="338"/>
        <v>Invalid Email</v>
      </c>
      <c r="AD3113">
        <f t="shared" si="339"/>
        <v>0</v>
      </c>
      <c r="AE3113">
        <f t="shared" si="340"/>
        <v>1</v>
      </c>
      <c r="AF3113" t="str">
        <f t="shared" si="341"/>
        <v>No</v>
      </c>
      <c r="AG3113">
        <f t="shared" ca="1" si="342"/>
        <v>682</v>
      </c>
      <c r="AH3113" t="str">
        <f ca="1">IF(OR(V3113="",AG3113=""),"Yes",IF(AG3113&gt;Config!$B$41,"Yes","No"))</f>
        <v>Yes</v>
      </c>
    </row>
    <row r="3114" spans="1:34" x14ac:dyDescent="0.25">
      <c r="A3114" s="1" t="s">
        <v>21987</v>
      </c>
      <c r="B3114" s="1" t="s">
        <v>1165</v>
      </c>
      <c r="C3114" s="1" t="s">
        <v>33938</v>
      </c>
      <c r="D3114" s="1" t="s">
        <v>34353</v>
      </c>
      <c r="E3114" s="1" t="s">
        <v>34266</v>
      </c>
      <c r="F3114" s="1" t="s">
        <v>21988</v>
      </c>
      <c r="G3114" t="str">
        <f t="shared" si="336"/>
        <v>Valid</v>
      </c>
      <c r="H3114" s="1" t="s">
        <v>21989</v>
      </c>
      <c r="I3114" t="str" cm="1">
        <f t="array" ref="I3114">IF(OR(TRIM(H3114)="",ISNUMBER(SEARCH("#",H3114)),AA3114&lt;Config!$B$8,SUMPRODUCT(--ISNUMBER(SEARCH({"a";"b";"c";"d";"e";"f";"g";"h";"i";"j";"k";"l";"m";"n";"o";"p";"q";"r";"s";"t";"u";"v";"w";"x";"y";"z"},H3114)))&gt;0),"Invalid","Valid")</f>
        <v>Valid</v>
      </c>
      <c r="J3114" s="1" t="s">
        <v>21990</v>
      </c>
      <c r="K3114" s="1" t="s">
        <v>163</v>
      </c>
      <c r="L3114" s="1" t="s">
        <v>450</v>
      </c>
      <c r="M3114" s="1" t="s">
        <v>118</v>
      </c>
      <c r="N3114" s="1" t="s">
        <v>252</v>
      </c>
      <c r="O3114" s="1" t="s">
        <v>69</v>
      </c>
      <c r="P3114" t="s">
        <v>33</v>
      </c>
      <c r="Q3114" s="1" t="s">
        <v>1099</v>
      </c>
      <c r="R3114" s="1" t="s">
        <v>2361</v>
      </c>
      <c r="S3114" s="1" t="s">
        <v>21991</v>
      </c>
      <c r="T3114" s="1" t="s">
        <v>21992</v>
      </c>
      <c r="U3114" s="1" t="s">
        <v>2621</v>
      </c>
      <c r="V3114" s="1" t="s">
        <v>15568</v>
      </c>
      <c r="W3114" s="1" t="s">
        <v>40</v>
      </c>
      <c r="X3114" t="str">
        <f t="shared" si="337"/>
        <v>Complete</v>
      </c>
      <c r="Y3114">
        <f>MAX(0,100-IF(G3114="Invalid",Config!$B$5,0)-IF(I3114="Invalid",Config!$B$6,0)-IF(X3114="Incomplete",Config!$B$7,0)-IF(AF3114="Yes",Config!$B$37,0))</f>
        <v>100</v>
      </c>
      <c r="Z3114" s="1">
        <f>IF(OR(TRIM(B3114)="",COUNTIF(Config!$B$15:$B$19,B3114)&gt;0),1,0)+IF(OR(TRIM(C3114)="",COUNTIF(Config!$B$15:$B$19,C3114)&gt;0),1,0)+IF(OR(TRIM(F3114)="",COUNTIF(Config!$B$15:$B$19,F3114)&gt;0),1,0)+IF(OR(TRIM(H3114)="",COUNTIF(Config!$B$15:$B$19,H3114)&gt;0),1,0)+IF(OR(TRIM(E3114)="",COUNTIF(Config!$B$15:$B$19,E3114)&gt;0),1,0)+IF(OR(TRIM(K3114)="",COUNTIF(Config!$B$15:$B$19,K3114)&gt;0),1,0)+IF(OR(TRIM(P3114)="",COUNTIF(Config!$B$15:$B$19,P3114)&gt;0),1,0)+IF(OR(TRIM(R3114)="",COUNTIF(Config!$B$15:$B$19,R3114)&gt;0),1,0)</f>
        <v>0</v>
      </c>
      <c r="AA3114" s="1" cm="1">
        <f t="array" ref="AA3114">SUMPRODUCT(LEN(H3114)-LEN(SUBSTITUTE(H3114,{"0";"1";"2";"3";"4";"5";"6";"7";"8";"9"},"")))</f>
        <v>10</v>
      </c>
      <c r="AC3114" t="str">
        <f t="shared" si="338"/>
        <v/>
      </c>
      <c r="AD3114">
        <f t="shared" si="339"/>
        <v>1</v>
      </c>
      <c r="AE3114">
        <f t="shared" si="340"/>
        <v>1</v>
      </c>
      <c r="AF3114" t="str">
        <f t="shared" si="341"/>
        <v>No</v>
      </c>
      <c r="AG3114">
        <f t="shared" ca="1" si="342"/>
        <v>334</v>
      </c>
      <c r="AH3114" t="str">
        <f ca="1">IF(OR(V3114="",AG3114=""),"Yes",IF(AG3114&gt;Config!$B$41,"Yes","No"))</f>
        <v>No</v>
      </c>
    </row>
    <row r="3115" spans="1:34" x14ac:dyDescent="0.25">
      <c r="A3115" s="1" t="s">
        <v>21993</v>
      </c>
      <c r="B3115" s="1" t="s">
        <v>880</v>
      </c>
      <c r="C3115" s="1" t="s">
        <v>128</v>
      </c>
      <c r="D3115" s="1" t="s">
        <v>21994</v>
      </c>
      <c r="E3115" s="1" t="s">
        <v>633</v>
      </c>
      <c r="F3115" s="1" t="s">
        <v>21995</v>
      </c>
      <c r="G3115" t="str">
        <f t="shared" si="336"/>
        <v>Valid</v>
      </c>
      <c r="H3115" s="1" t="s">
        <v>21996</v>
      </c>
      <c r="I3115" t="str" cm="1">
        <f t="array" ref="I3115">IF(OR(TRIM(H3115)="",ISNUMBER(SEARCH("#",H3115)),AA3115&lt;Config!$B$8,SUMPRODUCT(--ISNUMBER(SEARCH({"a";"b";"c";"d";"e";"f";"g";"h";"i";"j";"k";"l";"m";"n";"o";"p";"q";"r";"s";"t";"u";"v";"w";"x";"y";"z"},H3115)))&gt;0),"Invalid","Valid")</f>
        <v>Valid</v>
      </c>
      <c r="J3115" s="1" t="s">
        <v>21997</v>
      </c>
      <c r="K3115" s="1" t="s">
        <v>625</v>
      </c>
      <c r="L3115" s="1" t="s">
        <v>179</v>
      </c>
      <c r="M3115" s="1" t="s">
        <v>135</v>
      </c>
      <c r="N3115" s="1" t="s">
        <v>252</v>
      </c>
      <c r="O3115" s="1" t="s">
        <v>32</v>
      </c>
      <c r="P3115" t="s">
        <v>344</v>
      </c>
      <c r="Q3115" s="1" t="s">
        <v>971</v>
      </c>
      <c r="R3115" s="1" t="s">
        <v>1200</v>
      </c>
      <c r="S3115" s="1" t="s">
        <v>7469</v>
      </c>
      <c r="T3115" s="1" t="s">
        <v>21998</v>
      </c>
      <c r="U3115" s="1" t="s">
        <v>11057</v>
      </c>
      <c r="V3115" s="1" t="s">
        <v>6626</v>
      </c>
      <c r="W3115" s="1" t="s">
        <v>293</v>
      </c>
      <c r="X3115" t="str">
        <f t="shared" si="337"/>
        <v>Complete</v>
      </c>
      <c r="Y3115">
        <f>MAX(0,100-IF(G3115="Invalid",Config!$B$5,0)-IF(I3115="Invalid",Config!$B$6,0)-IF(X3115="Incomplete",Config!$B$7,0)-IF(AF3115="Yes",Config!$B$37,0))</f>
        <v>100</v>
      </c>
      <c r="Z3115" s="1">
        <f>IF(OR(TRIM(B3115)="",COUNTIF(Config!$B$15:$B$19,B3115)&gt;0),1,0)+IF(OR(TRIM(C3115)="",COUNTIF(Config!$B$15:$B$19,C3115)&gt;0),1,0)+IF(OR(TRIM(F3115)="",COUNTIF(Config!$B$15:$B$19,F3115)&gt;0),1,0)+IF(OR(TRIM(H3115)="",COUNTIF(Config!$B$15:$B$19,H3115)&gt;0),1,0)+IF(OR(TRIM(E3115)="",COUNTIF(Config!$B$15:$B$19,E3115)&gt;0),1,0)+IF(OR(TRIM(K3115)="",COUNTIF(Config!$B$15:$B$19,K3115)&gt;0),1,0)+IF(OR(TRIM(P3115)="",COUNTIF(Config!$B$15:$B$19,P3115)&gt;0),1,0)+IF(OR(TRIM(R3115)="",COUNTIF(Config!$B$15:$B$19,R3115)&gt;0),1,0)</f>
        <v>0</v>
      </c>
      <c r="AA3115" s="1" cm="1">
        <f t="array" ref="AA3115">SUMPRODUCT(LEN(H3115)-LEN(SUBSTITUTE(H3115,{"0";"1";"2";"3";"4";"5";"6";"7";"8";"9"},"")))</f>
        <v>10</v>
      </c>
      <c r="AC3115" t="str">
        <f t="shared" si="338"/>
        <v/>
      </c>
      <c r="AD3115">
        <f t="shared" si="339"/>
        <v>1</v>
      </c>
      <c r="AE3115">
        <f t="shared" si="340"/>
        <v>1</v>
      </c>
      <c r="AF3115" t="str">
        <f t="shared" si="341"/>
        <v>No</v>
      </c>
      <c r="AG3115">
        <f t="shared" ca="1" si="342"/>
        <v>89</v>
      </c>
      <c r="AH3115" t="str">
        <f ca="1">IF(OR(V3115="",AG3115=""),"Yes",IF(AG3115&gt;Config!$B$41,"Yes","No"))</f>
        <v>No</v>
      </c>
    </row>
    <row r="3116" spans="1:34" x14ac:dyDescent="0.25">
      <c r="A3116" s="1" t="s">
        <v>21999</v>
      </c>
      <c r="B3116" s="1" t="s">
        <v>609</v>
      </c>
      <c r="C3116" s="1" t="s">
        <v>598</v>
      </c>
      <c r="D3116" s="1" t="s">
        <v>22000</v>
      </c>
      <c r="E3116" s="1" t="s">
        <v>33866</v>
      </c>
      <c r="F3116" s="1" t="s">
        <v>22001</v>
      </c>
      <c r="G3116" t="str">
        <f t="shared" si="336"/>
        <v>Valid</v>
      </c>
      <c r="H3116" s="1" t="s">
        <v>22002</v>
      </c>
      <c r="I3116" t="str" cm="1">
        <f t="array" ref="I3116">IF(OR(TRIM(H3116)="",ISNUMBER(SEARCH("#",H3116)),AA3116&lt;Config!$B$8,SUMPRODUCT(--ISNUMBER(SEARCH({"a";"b";"c";"d";"e";"f";"g";"h";"i";"j";"k";"l";"m";"n";"o";"p";"q";"r";"s";"t";"u";"v";"w";"x";"y";"z"},H3116)))&gt;0),"Invalid","Valid")</f>
        <v>Valid</v>
      </c>
      <c r="J3116" s="1" t="s">
        <v>22003</v>
      </c>
      <c r="K3116" s="1" t="s">
        <v>250</v>
      </c>
      <c r="L3116" s="1" t="s">
        <v>265</v>
      </c>
      <c r="M3116" s="1" t="s">
        <v>251</v>
      </c>
      <c r="N3116" s="1" t="s">
        <v>252</v>
      </c>
      <c r="O3116" s="1" t="s">
        <v>52</v>
      </c>
      <c r="P3116" t="s">
        <v>53</v>
      </c>
      <c r="Q3116" s="1" t="s">
        <v>150</v>
      </c>
      <c r="R3116" s="1" t="s">
        <v>70</v>
      </c>
      <c r="S3116" s="1" t="s">
        <v>1621</v>
      </c>
      <c r="T3116" s="1" t="s">
        <v>22004</v>
      </c>
      <c r="U3116" s="1" t="s">
        <v>22005</v>
      </c>
      <c r="V3116" s="1" t="s">
        <v>1813</v>
      </c>
      <c r="W3116" s="1" t="s">
        <v>75</v>
      </c>
      <c r="X3116" t="str">
        <f t="shared" si="337"/>
        <v>Complete</v>
      </c>
      <c r="Y3116">
        <f>MAX(0,100-IF(G3116="Invalid",Config!$B$5,0)-IF(I3116="Invalid",Config!$B$6,0)-IF(X3116="Incomplete",Config!$B$7,0)-IF(AF3116="Yes",Config!$B$37,0))</f>
        <v>100</v>
      </c>
      <c r="Z3116" s="1">
        <f>IF(OR(TRIM(B3116)="",COUNTIF(Config!$B$15:$B$19,B3116)&gt;0),1,0)+IF(OR(TRIM(C3116)="",COUNTIF(Config!$B$15:$B$19,C3116)&gt;0),1,0)+IF(OR(TRIM(F3116)="",COUNTIF(Config!$B$15:$B$19,F3116)&gt;0),1,0)+IF(OR(TRIM(H3116)="",COUNTIF(Config!$B$15:$B$19,H3116)&gt;0),1,0)+IF(OR(TRIM(E3116)="",COUNTIF(Config!$B$15:$B$19,E3116)&gt;0),1,0)+IF(OR(TRIM(K3116)="",COUNTIF(Config!$B$15:$B$19,K3116)&gt;0),1,0)+IF(OR(TRIM(P3116)="",COUNTIF(Config!$B$15:$B$19,P3116)&gt;0),1,0)+IF(OR(TRIM(R3116)="",COUNTIF(Config!$B$15:$B$19,R3116)&gt;0),1,0)</f>
        <v>0</v>
      </c>
      <c r="AA3116" s="1" cm="1">
        <f t="array" ref="AA3116">SUMPRODUCT(LEN(H3116)-LEN(SUBSTITUTE(H3116,{"0";"1";"2";"3";"4";"5";"6";"7";"8";"9"},"")))</f>
        <v>10</v>
      </c>
      <c r="AC3116" t="str">
        <f t="shared" si="338"/>
        <v/>
      </c>
      <c r="AD3116">
        <f t="shared" si="339"/>
        <v>1</v>
      </c>
      <c r="AE3116">
        <f t="shared" si="340"/>
        <v>1</v>
      </c>
      <c r="AF3116" t="str">
        <f t="shared" si="341"/>
        <v>No</v>
      </c>
      <c r="AG3116">
        <f t="shared" ca="1" si="342"/>
        <v>480</v>
      </c>
      <c r="AH3116" t="str">
        <f ca="1">IF(OR(V3116="",AG3116=""),"Yes",IF(AG3116&gt;Config!$B$41,"Yes","No"))</f>
        <v>Yes</v>
      </c>
    </row>
    <row r="3117" spans="1:34" x14ac:dyDescent="0.25">
      <c r="A3117" s="1" t="s">
        <v>22006</v>
      </c>
      <c r="B3117" s="1" t="s">
        <v>409</v>
      </c>
      <c r="C3117" s="1" t="s">
        <v>323</v>
      </c>
      <c r="D3117" s="1" t="s">
        <v>22007</v>
      </c>
      <c r="E3117" s="1" t="s">
        <v>34558</v>
      </c>
      <c r="F3117" s="1" t="s">
        <v>22008</v>
      </c>
      <c r="G3117" t="str">
        <f t="shared" si="336"/>
        <v>Valid</v>
      </c>
      <c r="H3117" s="1" t="s">
        <v>22009</v>
      </c>
      <c r="I3117" t="str" cm="1">
        <f t="array" ref="I3117">IF(OR(TRIM(H3117)="",ISNUMBER(SEARCH("#",H3117)),AA3117&lt;Config!$B$8,SUMPRODUCT(--ISNUMBER(SEARCH({"a";"b";"c";"d";"e";"f";"g";"h";"i";"j";"k";"l";"m";"n";"o";"p";"q";"r";"s";"t";"u";"v";"w";"x";"y";"z"},H3117)))&gt;0),"Invalid","Valid")</f>
        <v>Valid</v>
      </c>
      <c r="J3117" s="1" t="s">
        <v>22010</v>
      </c>
      <c r="K3117" s="1" t="s">
        <v>250</v>
      </c>
      <c r="L3117" s="1" t="s">
        <v>102</v>
      </c>
      <c r="M3117" s="1" t="s">
        <v>517</v>
      </c>
      <c r="N3117" s="1" t="s">
        <v>31</v>
      </c>
      <c r="O3117" s="1" t="s">
        <v>149</v>
      </c>
      <c r="P3117" t="s">
        <v>328</v>
      </c>
      <c r="Q3117" s="1" t="s">
        <v>33838</v>
      </c>
      <c r="R3117" s="1" t="s">
        <v>571</v>
      </c>
      <c r="S3117" s="1" t="s">
        <v>22011</v>
      </c>
      <c r="T3117" s="1" t="s">
        <v>22012</v>
      </c>
      <c r="U3117" s="1" t="s">
        <v>22013</v>
      </c>
      <c r="V3117" s="1" t="s">
        <v>12207</v>
      </c>
      <c r="W3117" s="1" t="s">
        <v>141</v>
      </c>
      <c r="X3117" t="str">
        <f t="shared" si="337"/>
        <v>Complete</v>
      </c>
      <c r="Y3117">
        <f>MAX(0,100-IF(G3117="Invalid",Config!$B$5,0)-IF(I3117="Invalid",Config!$B$6,0)-IF(X3117="Incomplete",Config!$B$7,0)-IF(AF3117="Yes",Config!$B$37,0))</f>
        <v>100</v>
      </c>
      <c r="Z3117" s="1">
        <f>IF(OR(TRIM(B3117)="",COUNTIF(Config!$B$15:$B$19,B3117)&gt;0),1,0)+IF(OR(TRIM(C3117)="",COUNTIF(Config!$B$15:$B$19,C3117)&gt;0),1,0)+IF(OR(TRIM(F3117)="",COUNTIF(Config!$B$15:$B$19,F3117)&gt;0),1,0)+IF(OR(TRIM(H3117)="",COUNTIF(Config!$B$15:$B$19,H3117)&gt;0),1,0)+IF(OR(TRIM(E3117)="",COUNTIF(Config!$B$15:$B$19,E3117)&gt;0),1,0)+IF(OR(TRIM(K3117)="",COUNTIF(Config!$B$15:$B$19,K3117)&gt;0),1,0)+IF(OR(TRIM(P3117)="",COUNTIF(Config!$B$15:$B$19,P3117)&gt;0),1,0)+IF(OR(TRIM(R3117)="",COUNTIF(Config!$B$15:$B$19,R3117)&gt;0),1,0)</f>
        <v>0</v>
      </c>
      <c r="AA3117" s="1" cm="1">
        <f t="array" ref="AA3117">SUMPRODUCT(LEN(H3117)-LEN(SUBSTITUTE(H3117,{"0";"1";"2";"3";"4";"5";"6";"7";"8";"9"},"")))</f>
        <v>10</v>
      </c>
      <c r="AC3117" t="str">
        <f t="shared" si="338"/>
        <v/>
      </c>
      <c r="AD3117">
        <f t="shared" si="339"/>
        <v>1</v>
      </c>
      <c r="AE3117">
        <f t="shared" si="340"/>
        <v>1</v>
      </c>
      <c r="AF3117" t="str">
        <f t="shared" si="341"/>
        <v>No</v>
      </c>
      <c r="AG3117">
        <f t="shared" ca="1" si="342"/>
        <v>538</v>
      </c>
      <c r="AH3117" t="str">
        <f ca="1">IF(OR(V3117="",AG3117=""),"Yes",IF(AG3117&gt;Config!$B$41,"Yes","No"))</f>
        <v>Yes</v>
      </c>
    </row>
    <row r="3118" spans="1:34" x14ac:dyDescent="0.25">
      <c r="A3118" s="1" t="s">
        <v>22014</v>
      </c>
      <c r="B3118" s="1" t="s">
        <v>42</v>
      </c>
      <c r="C3118" s="1" t="s">
        <v>1496</v>
      </c>
      <c r="D3118" s="1" t="s">
        <v>2865</v>
      </c>
      <c r="E3118" s="1" t="s">
        <v>34961</v>
      </c>
      <c r="F3118" s="1" t="s">
        <v>16283</v>
      </c>
      <c r="G3118" t="str">
        <f t="shared" si="336"/>
        <v>Valid</v>
      </c>
      <c r="H3118" s="1" t="s">
        <v>22015</v>
      </c>
      <c r="I3118" t="str" cm="1">
        <f t="array" ref="I3118">IF(OR(TRIM(H3118)="",ISNUMBER(SEARCH("#",H3118)),AA3118&lt;Config!$B$8,SUMPRODUCT(--ISNUMBER(SEARCH({"a";"b";"c";"d";"e";"f";"g";"h";"i";"j";"k";"l";"m";"n";"o";"p";"q";"r";"s";"t";"u";"v";"w";"x";"y";"z"},H3118)))&gt;0),"Invalid","Valid")</f>
        <v>Valid</v>
      </c>
      <c r="J3118" s="1" t="s">
        <v>16285</v>
      </c>
      <c r="K3118" s="1" t="s">
        <v>28</v>
      </c>
      <c r="L3118" s="1" t="s">
        <v>102</v>
      </c>
      <c r="M3118" s="1" t="s">
        <v>118</v>
      </c>
      <c r="N3118" s="1" t="s">
        <v>211</v>
      </c>
      <c r="O3118" s="1" t="s">
        <v>180</v>
      </c>
      <c r="P3118" t="s">
        <v>53</v>
      </c>
      <c r="Q3118" s="1" t="s">
        <v>55</v>
      </c>
      <c r="R3118" s="1" t="s">
        <v>197</v>
      </c>
      <c r="S3118" s="1" t="s">
        <v>7224</v>
      </c>
      <c r="T3118" s="1" t="s">
        <v>16286</v>
      </c>
      <c r="U3118" s="1" t="s">
        <v>5010</v>
      </c>
      <c r="V3118" s="1" t="s">
        <v>2093</v>
      </c>
      <c r="W3118" s="1" t="s">
        <v>94</v>
      </c>
      <c r="X3118" t="str">
        <f t="shared" si="337"/>
        <v>Complete</v>
      </c>
      <c r="Y3118">
        <f>MAX(0,100-IF(G3118="Invalid",Config!$B$5,0)-IF(I3118="Invalid",Config!$B$6,0)-IF(X3118="Incomplete",Config!$B$7,0)-IF(AF3118="Yes",Config!$B$37,0))</f>
        <v>75</v>
      </c>
      <c r="Z3118" s="1">
        <f>IF(OR(TRIM(B3118)="",COUNTIF(Config!$B$15:$B$19,B3118)&gt;0),1,0)+IF(OR(TRIM(C3118)="",COUNTIF(Config!$B$15:$B$19,C3118)&gt;0),1,0)+IF(OR(TRIM(F3118)="",COUNTIF(Config!$B$15:$B$19,F3118)&gt;0),1,0)+IF(OR(TRIM(H3118)="",COUNTIF(Config!$B$15:$B$19,H3118)&gt;0),1,0)+IF(OR(TRIM(E3118)="",COUNTIF(Config!$B$15:$B$19,E3118)&gt;0),1,0)+IF(OR(TRIM(K3118)="",COUNTIF(Config!$B$15:$B$19,K3118)&gt;0),1,0)+IF(OR(TRIM(P3118)="",COUNTIF(Config!$B$15:$B$19,P3118)&gt;0),1,0)+IF(OR(TRIM(R3118)="",COUNTIF(Config!$B$15:$B$19,R3118)&gt;0),1,0)</f>
        <v>0</v>
      </c>
      <c r="AA3118" s="1" cm="1">
        <f t="array" ref="AA3118">SUMPRODUCT(LEN(H3118)-LEN(SUBSTITUTE(H3118,{"0";"1";"2";"3";"4";"5";"6";"7";"8";"9"},"")))</f>
        <v>12</v>
      </c>
      <c r="AC3118" t="str">
        <f t="shared" si="338"/>
        <v>Potential Duplicate</v>
      </c>
      <c r="AD3118">
        <f t="shared" si="339"/>
        <v>2</v>
      </c>
      <c r="AE3118">
        <f t="shared" si="340"/>
        <v>1</v>
      </c>
      <c r="AF3118" t="str">
        <f t="shared" si="341"/>
        <v>Yes</v>
      </c>
      <c r="AG3118">
        <f t="shared" ca="1" si="342"/>
        <v>243</v>
      </c>
      <c r="AH3118" t="str">
        <f ca="1">IF(OR(V3118="",AG3118=""),"Yes",IF(AG3118&gt;Config!$B$41,"Yes","No"))</f>
        <v>No</v>
      </c>
    </row>
    <row r="3119" spans="1:34" x14ac:dyDescent="0.25">
      <c r="A3119" s="1" t="s">
        <v>22016</v>
      </c>
      <c r="B3119" s="1" t="s">
        <v>3087</v>
      </c>
      <c r="C3119" s="1" t="s">
        <v>996</v>
      </c>
      <c r="D3119" s="1" t="s">
        <v>11810</v>
      </c>
      <c r="E3119" s="1" t="s">
        <v>35049</v>
      </c>
      <c r="F3119" s="1" t="s">
        <v>22017</v>
      </c>
      <c r="G3119" t="str">
        <f t="shared" si="336"/>
        <v>Valid</v>
      </c>
      <c r="H3119" s="1" t="s">
        <v>22018</v>
      </c>
      <c r="I3119" t="str" cm="1">
        <f t="array" ref="I3119">IF(OR(TRIM(H3119)="",ISNUMBER(SEARCH("#",H3119)),AA3119&lt;Config!$B$8,SUMPRODUCT(--ISNUMBER(SEARCH({"a";"b";"c";"d";"e";"f";"g";"h";"i";"j";"k";"l";"m";"n";"o";"p";"q";"r";"s";"t";"u";"v";"w";"x";"y";"z"},H3119)))&gt;0),"Invalid","Valid")</f>
        <v>Valid</v>
      </c>
      <c r="J3119" s="1" t="s">
        <v>22019</v>
      </c>
      <c r="K3119" s="1" t="s">
        <v>866</v>
      </c>
      <c r="L3119" s="1" t="s">
        <v>84</v>
      </c>
      <c r="M3119" s="1" t="s">
        <v>517</v>
      </c>
      <c r="N3119" s="1" t="s">
        <v>31</v>
      </c>
      <c r="O3119" s="1" t="s">
        <v>69</v>
      </c>
      <c r="P3119" t="s">
        <v>53</v>
      </c>
      <c r="Q3119" s="1" t="s">
        <v>55</v>
      </c>
      <c r="R3119" s="1" t="s">
        <v>70</v>
      </c>
      <c r="S3119" s="1" t="s">
        <v>3510</v>
      </c>
      <c r="T3119" s="1" t="s">
        <v>22020</v>
      </c>
      <c r="U3119" s="1" t="s">
        <v>22021</v>
      </c>
      <c r="V3119" s="1" t="s">
        <v>140</v>
      </c>
      <c r="W3119" s="1" t="s">
        <v>60</v>
      </c>
      <c r="X3119" t="str">
        <f t="shared" si="337"/>
        <v>Complete</v>
      </c>
      <c r="Y3119">
        <f>MAX(0,100-IF(G3119="Invalid",Config!$B$5,0)-IF(I3119="Invalid",Config!$B$6,0)-IF(X3119="Incomplete",Config!$B$7,0)-IF(AF3119="Yes",Config!$B$37,0))</f>
        <v>100</v>
      </c>
      <c r="Z3119" s="1">
        <f>IF(OR(TRIM(B3119)="",COUNTIF(Config!$B$15:$B$19,B3119)&gt;0),1,0)+IF(OR(TRIM(C3119)="",COUNTIF(Config!$B$15:$B$19,C3119)&gt;0),1,0)+IF(OR(TRIM(F3119)="",COUNTIF(Config!$B$15:$B$19,F3119)&gt;0),1,0)+IF(OR(TRIM(H3119)="",COUNTIF(Config!$B$15:$B$19,H3119)&gt;0),1,0)+IF(OR(TRIM(E3119)="",COUNTIF(Config!$B$15:$B$19,E3119)&gt;0),1,0)+IF(OR(TRIM(K3119)="",COUNTIF(Config!$B$15:$B$19,K3119)&gt;0),1,0)+IF(OR(TRIM(P3119)="",COUNTIF(Config!$B$15:$B$19,P3119)&gt;0),1,0)+IF(OR(TRIM(R3119)="",COUNTIF(Config!$B$15:$B$19,R3119)&gt;0),1,0)</f>
        <v>0</v>
      </c>
      <c r="AA3119" s="1" cm="1">
        <f t="array" ref="AA3119">SUMPRODUCT(LEN(H3119)-LEN(SUBSTITUTE(H3119,{"0";"1";"2";"3";"4";"5";"6";"7";"8";"9"},"")))</f>
        <v>12</v>
      </c>
      <c r="AC3119" t="str">
        <f t="shared" si="338"/>
        <v/>
      </c>
      <c r="AD3119">
        <f t="shared" si="339"/>
        <v>1</v>
      </c>
      <c r="AE3119">
        <f t="shared" si="340"/>
        <v>1</v>
      </c>
      <c r="AF3119" t="str">
        <f t="shared" si="341"/>
        <v>No</v>
      </c>
      <c r="AG3119">
        <f t="shared" ca="1" si="342"/>
        <v>37</v>
      </c>
      <c r="AH3119" t="str">
        <f ca="1">IF(OR(V3119="",AG3119=""),"Yes",IF(AG3119&gt;Config!$B$41,"Yes","No"))</f>
        <v>No</v>
      </c>
    </row>
    <row r="3120" spans="1:34" x14ac:dyDescent="0.25">
      <c r="A3120" s="1" t="s">
        <v>22022</v>
      </c>
      <c r="B3120" s="1" t="s">
        <v>690</v>
      </c>
      <c r="C3120" s="1" t="s">
        <v>775</v>
      </c>
      <c r="D3120" s="1" t="s">
        <v>8305</v>
      </c>
      <c r="E3120" s="1" t="s">
        <v>35293</v>
      </c>
      <c r="F3120" s="1" t="s">
        <v>22023</v>
      </c>
      <c r="G3120" t="str">
        <f t="shared" si="336"/>
        <v>Valid</v>
      </c>
      <c r="H3120" s="1" t="s">
        <v>22024</v>
      </c>
      <c r="I3120" t="str" cm="1">
        <f t="array" ref="I3120">IF(OR(TRIM(H3120)="",ISNUMBER(SEARCH("#",H3120)),AA3120&lt;Config!$B$8,SUMPRODUCT(--ISNUMBER(SEARCH({"a";"b";"c";"d";"e";"f";"g";"h";"i";"j";"k";"l";"m";"n";"o";"p";"q";"r";"s";"t";"u";"v";"w";"x";"y";"z"},H3120)))&gt;0),"Invalid","Valid")</f>
        <v>Valid</v>
      </c>
      <c r="J3120" s="1" t="s">
        <v>22025</v>
      </c>
      <c r="K3120" s="1" t="s">
        <v>66</v>
      </c>
      <c r="L3120" s="1" t="s">
        <v>29</v>
      </c>
      <c r="M3120" s="1" t="s">
        <v>391</v>
      </c>
      <c r="N3120" s="1" t="s">
        <v>31</v>
      </c>
      <c r="O3120" s="1" t="s">
        <v>69</v>
      </c>
      <c r="P3120" t="s">
        <v>87</v>
      </c>
      <c r="Q3120" s="1" t="s">
        <v>88</v>
      </c>
      <c r="R3120" s="1" t="s">
        <v>136</v>
      </c>
      <c r="S3120" s="1" t="s">
        <v>22026</v>
      </c>
      <c r="T3120" s="1" t="s">
        <v>22027</v>
      </c>
      <c r="U3120" s="1" t="s">
        <v>17760</v>
      </c>
      <c r="V3120" s="1" t="s">
        <v>11466</v>
      </c>
      <c r="W3120" s="1" t="s">
        <v>141</v>
      </c>
      <c r="X3120" t="str">
        <f t="shared" si="337"/>
        <v>Complete</v>
      </c>
      <c r="Y3120">
        <f>MAX(0,100-IF(G3120="Invalid",Config!$B$5,0)-IF(I3120="Invalid",Config!$B$6,0)-IF(X3120="Incomplete",Config!$B$7,0)-IF(AF3120="Yes",Config!$B$37,0))</f>
        <v>100</v>
      </c>
      <c r="Z3120" s="1">
        <f>IF(OR(TRIM(B3120)="",COUNTIF(Config!$B$15:$B$19,B3120)&gt;0),1,0)+IF(OR(TRIM(C3120)="",COUNTIF(Config!$B$15:$B$19,C3120)&gt;0),1,0)+IF(OR(TRIM(F3120)="",COUNTIF(Config!$B$15:$B$19,F3120)&gt;0),1,0)+IF(OR(TRIM(H3120)="",COUNTIF(Config!$B$15:$B$19,H3120)&gt;0),1,0)+IF(OR(TRIM(E3120)="",COUNTIF(Config!$B$15:$B$19,E3120)&gt;0),1,0)+IF(OR(TRIM(K3120)="",COUNTIF(Config!$B$15:$B$19,K3120)&gt;0),1,0)+IF(OR(TRIM(P3120)="",COUNTIF(Config!$B$15:$B$19,P3120)&gt;0),1,0)+IF(OR(TRIM(R3120)="",COUNTIF(Config!$B$15:$B$19,R3120)&gt;0),1,0)</f>
        <v>0</v>
      </c>
      <c r="AA3120" s="1" cm="1">
        <f t="array" ref="AA3120">SUMPRODUCT(LEN(H3120)-LEN(SUBSTITUTE(H3120,{"0";"1";"2";"3";"4";"5";"6";"7";"8";"9"},"")))</f>
        <v>11</v>
      </c>
      <c r="AC3120" t="str">
        <f t="shared" si="338"/>
        <v/>
      </c>
      <c r="AD3120">
        <f t="shared" si="339"/>
        <v>1</v>
      </c>
      <c r="AE3120">
        <f t="shared" si="340"/>
        <v>1</v>
      </c>
      <c r="AF3120" t="str">
        <f t="shared" si="341"/>
        <v>No</v>
      </c>
      <c r="AG3120">
        <f t="shared" ca="1" si="342"/>
        <v>51</v>
      </c>
      <c r="AH3120" t="str">
        <f ca="1">IF(OR(V3120="",AG3120=""),"Yes",IF(AG3120&gt;Config!$B$41,"Yes","No"))</f>
        <v>No</v>
      </c>
    </row>
    <row r="3121" spans="1:34" x14ac:dyDescent="0.25">
      <c r="A3121" s="1" t="s">
        <v>22028</v>
      </c>
      <c r="B3121" s="1" t="s">
        <v>510</v>
      </c>
      <c r="C3121" s="1" t="s">
        <v>420</v>
      </c>
      <c r="D3121" s="1" t="s">
        <v>22029</v>
      </c>
      <c r="E3121" s="1" t="s">
        <v>35294</v>
      </c>
      <c r="F3121" s="1" t="s">
        <v>22030</v>
      </c>
      <c r="G3121" t="str">
        <f t="shared" si="336"/>
        <v>Valid</v>
      </c>
      <c r="H3121" s="1" t="s">
        <v>22031</v>
      </c>
      <c r="I3121" t="str" cm="1">
        <f t="array" ref="I3121">IF(OR(TRIM(H3121)="",ISNUMBER(SEARCH("#",H3121)),AA3121&lt;Config!$B$8,SUMPRODUCT(--ISNUMBER(SEARCH({"a";"b";"c";"d";"e";"f";"g";"h";"i";"j";"k";"l";"m";"n";"o";"p";"q";"r";"s";"t";"u";"v";"w";"x";"y";"z"},H3121)))&gt;0),"Invalid","Valid")</f>
        <v>Valid</v>
      </c>
      <c r="J3121" s="1" t="s">
        <v>22032</v>
      </c>
      <c r="K3121" s="1" t="s">
        <v>178</v>
      </c>
      <c r="L3121" s="1" t="s">
        <v>84</v>
      </c>
      <c r="M3121" s="1" t="s">
        <v>33827</v>
      </c>
      <c r="N3121" s="1" t="s">
        <v>211</v>
      </c>
      <c r="O3121" s="1" t="s">
        <v>52</v>
      </c>
      <c r="P3121" t="s">
        <v>344</v>
      </c>
      <c r="Q3121" s="1" t="s">
        <v>971</v>
      </c>
      <c r="R3121" s="1" t="s">
        <v>1141</v>
      </c>
      <c r="S3121" s="1" t="s">
        <v>22033</v>
      </c>
      <c r="T3121" s="1" t="s">
        <v>22034</v>
      </c>
      <c r="U3121" s="1" t="s">
        <v>4457</v>
      </c>
      <c r="V3121" s="1" t="s">
        <v>11206</v>
      </c>
      <c r="W3121" s="1" t="s">
        <v>94</v>
      </c>
      <c r="X3121" t="str">
        <f t="shared" si="337"/>
        <v>Complete</v>
      </c>
      <c r="Y3121">
        <f>MAX(0,100-IF(G3121="Invalid",Config!$B$5,0)-IF(I3121="Invalid",Config!$B$6,0)-IF(X3121="Incomplete",Config!$B$7,0)-IF(AF3121="Yes",Config!$B$37,0))</f>
        <v>75</v>
      </c>
      <c r="Z3121" s="1">
        <f>IF(OR(TRIM(B3121)="",COUNTIF(Config!$B$15:$B$19,B3121)&gt;0),1,0)+IF(OR(TRIM(C3121)="",COUNTIF(Config!$B$15:$B$19,C3121)&gt;0),1,0)+IF(OR(TRIM(F3121)="",COUNTIF(Config!$B$15:$B$19,F3121)&gt;0),1,0)+IF(OR(TRIM(H3121)="",COUNTIF(Config!$B$15:$B$19,H3121)&gt;0),1,0)+IF(OR(TRIM(E3121)="",COUNTIF(Config!$B$15:$B$19,E3121)&gt;0),1,0)+IF(OR(TRIM(K3121)="",COUNTIF(Config!$B$15:$B$19,K3121)&gt;0),1,0)+IF(OR(TRIM(P3121)="",COUNTIF(Config!$B$15:$B$19,P3121)&gt;0),1,0)+IF(OR(TRIM(R3121)="",COUNTIF(Config!$B$15:$B$19,R3121)&gt;0),1,0)</f>
        <v>0</v>
      </c>
      <c r="AA3121" s="1" cm="1">
        <f t="array" ref="AA3121">SUMPRODUCT(LEN(H3121)-LEN(SUBSTITUTE(H3121,{"0";"1";"2";"3";"4";"5";"6";"7";"8";"9"},"")))</f>
        <v>12</v>
      </c>
      <c r="AC3121" t="str">
        <f t="shared" si="338"/>
        <v>Potential Duplicate</v>
      </c>
      <c r="AD3121">
        <f t="shared" si="339"/>
        <v>1</v>
      </c>
      <c r="AE3121">
        <f t="shared" si="340"/>
        <v>2</v>
      </c>
      <c r="AF3121" t="str">
        <f t="shared" si="341"/>
        <v>Yes</v>
      </c>
      <c r="AG3121">
        <f t="shared" ca="1" si="342"/>
        <v>581</v>
      </c>
      <c r="AH3121" t="str">
        <f ca="1">IF(OR(V3121="",AG3121=""),"Yes",IF(AG3121&gt;Config!$B$41,"Yes","No"))</f>
        <v>Yes</v>
      </c>
    </row>
    <row r="3122" spans="1:34" x14ac:dyDescent="0.25">
      <c r="A3122" s="1" t="s">
        <v>22035</v>
      </c>
      <c r="B3122" s="1" t="s">
        <v>2095</v>
      </c>
      <c r="C3122" s="1" t="s">
        <v>499</v>
      </c>
      <c r="D3122" s="1" t="s">
        <v>20226</v>
      </c>
      <c r="E3122" s="1" t="s">
        <v>34354</v>
      </c>
      <c r="F3122" s="1" t="s">
        <v>22036</v>
      </c>
      <c r="G3122" t="str">
        <f t="shared" si="336"/>
        <v>Valid</v>
      </c>
      <c r="H3122" s="1" t="s">
        <v>22037</v>
      </c>
      <c r="I3122" t="str" cm="1">
        <f t="array" ref="I3122">IF(OR(TRIM(H3122)="",ISNUMBER(SEARCH("#",H3122)),AA3122&lt;Config!$B$8,SUMPRODUCT(--ISNUMBER(SEARCH({"a";"b";"c";"d";"e";"f";"g";"h";"i";"j";"k";"l";"m";"n";"o";"p";"q";"r";"s";"t";"u";"v";"w";"x";"y";"z"},H3122)))&gt;0),"Invalid","Valid")</f>
        <v>Valid</v>
      </c>
      <c r="J3122" s="1" t="s">
        <v>22038</v>
      </c>
      <c r="K3122" s="1" t="s">
        <v>504</v>
      </c>
      <c r="L3122" s="1" t="s">
        <v>84</v>
      </c>
      <c r="M3122" s="1" t="s">
        <v>391</v>
      </c>
      <c r="N3122" s="1" t="s">
        <v>713</v>
      </c>
      <c r="O3122" s="1" t="s">
        <v>52</v>
      </c>
      <c r="P3122" t="s">
        <v>87</v>
      </c>
      <c r="Q3122" s="1" t="s">
        <v>166</v>
      </c>
      <c r="R3122" s="1" t="s">
        <v>89</v>
      </c>
      <c r="S3122" s="1" t="s">
        <v>7763</v>
      </c>
      <c r="T3122" s="1" t="s">
        <v>22039</v>
      </c>
      <c r="U3122" s="1" t="s">
        <v>2149</v>
      </c>
      <c r="V3122" s="1" t="s">
        <v>8420</v>
      </c>
      <c r="W3122" s="1" t="s">
        <v>40</v>
      </c>
      <c r="X3122" t="str">
        <f t="shared" si="337"/>
        <v>Complete</v>
      </c>
      <c r="Y3122">
        <f>MAX(0,100-IF(G3122="Invalid",Config!$B$5,0)-IF(I3122="Invalid",Config!$B$6,0)-IF(X3122="Incomplete",Config!$B$7,0)-IF(AF3122="Yes",Config!$B$37,0))</f>
        <v>100</v>
      </c>
      <c r="Z3122" s="1">
        <f>IF(OR(TRIM(B3122)="",COUNTIF(Config!$B$15:$B$19,B3122)&gt;0),1,0)+IF(OR(TRIM(C3122)="",COUNTIF(Config!$B$15:$B$19,C3122)&gt;0),1,0)+IF(OR(TRIM(F3122)="",COUNTIF(Config!$B$15:$B$19,F3122)&gt;0),1,0)+IF(OR(TRIM(H3122)="",COUNTIF(Config!$B$15:$B$19,H3122)&gt;0),1,0)+IF(OR(TRIM(E3122)="",COUNTIF(Config!$B$15:$B$19,E3122)&gt;0),1,0)+IF(OR(TRIM(K3122)="",COUNTIF(Config!$B$15:$B$19,K3122)&gt;0),1,0)+IF(OR(TRIM(P3122)="",COUNTIF(Config!$B$15:$B$19,P3122)&gt;0),1,0)+IF(OR(TRIM(R3122)="",COUNTIF(Config!$B$15:$B$19,R3122)&gt;0),1,0)</f>
        <v>0</v>
      </c>
      <c r="AA3122" s="1" cm="1">
        <f t="array" ref="AA3122">SUMPRODUCT(LEN(H3122)-LEN(SUBSTITUTE(H3122,{"0";"1";"2";"3";"4";"5";"6";"7";"8";"9"},"")))</f>
        <v>10</v>
      </c>
      <c r="AC3122" t="str">
        <f t="shared" si="338"/>
        <v/>
      </c>
      <c r="AD3122">
        <f t="shared" si="339"/>
        <v>1</v>
      </c>
      <c r="AE3122">
        <f t="shared" si="340"/>
        <v>1</v>
      </c>
      <c r="AF3122" t="str">
        <f t="shared" si="341"/>
        <v>No</v>
      </c>
      <c r="AG3122">
        <f t="shared" ca="1" si="342"/>
        <v>494</v>
      </c>
      <c r="AH3122" t="str">
        <f ca="1">IF(OR(V3122="",AG3122=""),"Yes",IF(AG3122&gt;Config!$B$41,"Yes","No"))</f>
        <v>Yes</v>
      </c>
    </row>
    <row r="3123" spans="1:34" x14ac:dyDescent="0.25">
      <c r="A3123" s="1" t="s">
        <v>22040</v>
      </c>
      <c r="B3123" s="1" t="s">
        <v>1582</v>
      </c>
      <c r="C3123" s="1" t="s">
        <v>775</v>
      </c>
      <c r="D3123" s="1" t="s">
        <v>16343</v>
      </c>
      <c r="E3123" s="1" t="s">
        <v>35295</v>
      </c>
      <c r="F3123" s="1" t="s">
        <v>22041</v>
      </c>
      <c r="G3123" t="str">
        <f t="shared" si="336"/>
        <v>Valid</v>
      </c>
      <c r="H3123" s="1" t="s">
        <v>22042</v>
      </c>
      <c r="I3123" t="str" cm="1">
        <f t="array" ref="I3123">IF(OR(TRIM(H3123)="",ISNUMBER(SEARCH("#",H3123)),AA3123&lt;Config!$B$8,SUMPRODUCT(--ISNUMBER(SEARCH({"a";"b";"c";"d";"e";"f";"g";"h";"i";"j";"k";"l";"m";"n";"o";"p";"q";"r";"s";"t";"u";"v";"w";"x";"y";"z"},H3123)))&gt;0),"Invalid","Valid")</f>
        <v>Valid</v>
      </c>
      <c r="J3123" s="1" t="s">
        <v>22043</v>
      </c>
      <c r="K3123" s="1" t="s">
        <v>147</v>
      </c>
      <c r="L3123" s="1" t="s">
        <v>134</v>
      </c>
      <c r="M3123" s="1" t="s">
        <v>517</v>
      </c>
      <c r="N3123" s="1" t="s">
        <v>211</v>
      </c>
      <c r="O3123" s="1" t="s">
        <v>52</v>
      </c>
      <c r="P3123" t="s">
        <v>104</v>
      </c>
      <c r="Q3123" s="1" t="s">
        <v>302</v>
      </c>
      <c r="R3123" s="1" t="s">
        <v>106</v>
      </c>
      <c r="S3123" s="1" t="s">
        <v>22044</v>
      </c>
      <c r="T3123" s="1" t="s">
        <v>22045</v>
      </c>
      <c r="U3123" s="1" t="s">
        <v>4606</v>
      </c>
      <c r="V3123" s="1" t="s">
        <v>5784</v>
      </c>
      <c r="W3123" s="1" t="s">
        <v>75</v>
      </c>
      <c r="X3123" t="str">
        <f t="shared" si="337"/>
        <v>Complete</v>
      </c>
      <c r="Y3123">
        <f>MAX(0,100-IF(G3123="Invalid",Config!$B$5,0)-IF(I3123="Invalid",Config!$B$6,0)-IF(X3123="Incomplete",Config!$B$7,0)-IF(AF3123="Yes",Config!$B$37,0))</f>
        <v>100</v>
      </c>
      <c r="Z3123" s="1">
        <f>IF(OR(TRIM(B3123)="",COUNTIF(Config!$B$15:$B$19,B3123)&gt;0),1,0)+IF(OR(TRIM(C3123)="",COUNTIF(Config!$B$15:$B$19,C3123)&gt;0),1,0)+IF(OR(TRIM(F3123)="",COUNTIF(Config!$B$15:$B$19,F3123)&gt;0),1,0)+IF(OR(TRIM(H3123)="",COUNTIF(Config!$B$15:$B$19,H3123)&gt;0),1,0)+IF(OR(TRIM(E3123)="",COUNTIF(Config!$B$15:$B$19,E3123)&gt;0),1,0)+IF(OR(TRIM(K3123)="",COUNTIF(Config!$B$15:$B$19,K3123)&gt;0),1,0)+IF(OR(TRIM(P3123)="",COUNTIF(Config!$B$15:$B$19,P3123)&gt;0),1,0)+IF(OR(TRIM(R3123)="",COUNTIF(Config!$B$15:$B$19,R3123)&gt;0),1,0)</f>
        <v>0</v>
      </c>
      <c r="AA3123" s="1" cm="1">
        <f t="array" ref="AA3123">SUMPRODUCT(LEN(H3123)-LEN(SUBSTITUTE(H3123,{"0";"1";"2";"3";"4";"5";"6";"7";"8";"9"},"")))</f>
        <v>11</v>
      </c>
      <c r="AC3123" t="str">
        <f t="shared" si="338"/>
        <v/>
      </c>
      <c r="AD3123">
        <f t="shared" si="339"/>
        <v>1</v>
      </c>
      <c r="AE3123">
        <f t="shared" si="340"/>
        <v>1</v>
      </c>
      <c r="AF3123" t="str">
        <f t="shared" si="341"/>
        <v>No</v>
      </c>
      <c r="AG3123">
        <f t="shared" ca="1" si="342"/>
        <v>157</v>
      </c>
      <c r="AH3123" t="str">
        <f ca="1">IF(OR(V3123="",AG3123=""),"Yes",IF(AG3123&gt;Config!$B$41,"Yes","No"))</f>
        <v>No</v>
      </c>
    </row>
    <row r="3124" spans="1:34" x14ac:dyDescent="0.25">
      <c r="A3124" s="1" t="s">
        <v>22046</v>
      </c>
      <c r="B3124" s="1" t="s">
        <v>1624</v>
      </c>
      <c r="C3124" s="1" t="s">
        <v>679</v>
      </c>
      <c r="D3124" s="1" t="s">
        <v>2472</v>
      </c>
      <c r="E3124" s="1" t="s">
        <v>34414</v>
      </c>
      <c r="F3124" s="1" t="s">
        <v>22047</v>
      </c>
      <c r="G3124" t="str">
        <f t="shared" si="336"/>
        <v>Valid</v>
      </c>
      <c r="H3124" s="1" t="s">
        <v>22048</v>
      </c>
      <c r="I3124" t="str" cm="1">
        <f t="array" ref="I3124">IF(OR(TRIM(H3124)="",ISNUMBER(SEARCH("#",H3124)),AA3124&lt;Config!$B$8,SUMPRODUCT(--ISNUMBER(SEARCH({"a";"b";"c";"d";"e";"f";"g";"h";"i";"j";"k";"l";"m";"n";"o";"p";"q";"r";"s";"t";"u";"v";"w";"x";"y";"z"},H3124)))&gt;0),"Invalid","Valid")</f>
        <v>Valid</v>
      </c>
      <c r="J3124" s="1" t="s">
        <v>22049</v>
      </c>
      <c r="K3124" s="1" t="s">
        <v>722</v>
      </c>
      <c r="L3124" s="1" t="s">
        <v>164</v>
      </c>
      <c r="M3124" s="1" t="s">
        <v>391</v>
      </c>
      <c r="N3124" s="1" t="s">
        <v>148</v>
      </c>
      <c r="O3124" s="1" t="s">
        <v>180</v>
      </c>
      <c r="P3124" t="s">
        <v>33</v>
      </c>
      <c r="Q3124" s="1" t="s">
        <v>1664</v>
      </c>
      <c r="R3124" s="1" t="s">
        <v>2361</v>
      </c>
      <c r="S3124" s="1" t="s">
        <v>10548</v>
      </c>
      <c r="T3124" s="1" t="s">
        <v>22050</v>
      </c>
      <c r="U3124" s="1" t="s">
        <v>38</v>
      </c>
      <c r="V3124" s="1" t="s">
        <v>22051</v>
      </c>
      <c r="W3124" s="1" t="s">
        <v>33823</v>
      </c>
      <c r="X3124" t="str">
        <f t="shared" si="337"/>
        <v>Complete</v>
      </c>
      <c r="Y3124">
        <f>MAX(0,100-IF(G3124="Invalid",Config!$B$5,0)-IF(I3124="Invalid",Config!$B$6,0)-IF(X3124="Incomplete",Config!$B$7,0)-IF(AF3124="Yes",Config!$B$37,0))</f>
        <v>100</v>
      </c>
      <c r="Z3124" s="1">
        <f>IF(OR(TRIM(B3124)="",COUNTIF(Config!$B$15:$B$19,B3124)&gt;0),1,0)+IF(OR(TRIM(C3124)="",COUNTIF(Config!$B$15:$B$19,C3124)&gt;0),1,0)+IF(OR(TRIM(F3124)="",COUNTIF(Config!$B$15:$B$19,F3124)&gt;0),1,0)+IF(OR(TRIM(H3124)="",COUNTIF(Config!$B$15:$B$19,H3124)&gt;0),1,0)+IF(OR(TRIM(E3124)="",COUNTIF(Config!$B$15:$B$19,E3124)&gt;0),1,0)+IF(OR(TRIM(K3124)="",COUNTIF(Config!$B$15:$B$19,K3124)&gt;0),1,0)+IF(OR(TRIM(P3124)="",COUNTIF(Config!$B$15:$B$19,P3124)&gt;0),1,0)+IF(OR(TRIM(R3124)="",COUNTIF(Config!$B$15:$B$19,R3124)&gt;0),1,0)</f>
        <v>0</v>
      </c>
      <c r="AA3124" s="1" cm="1">
        <f t="array" ref="AA3124">SUMPRODUCT(LEN(H3124)-LEN(SUBSTITUTE(H3124,{"0";"1";"2";"3";"4";"5";"6";"7";"8";"9"},"")))</f>
        <v>10</v>
      </c>
      <c r="AC3124" t="str">
        <f t="shared" si="338"/>
        <v/>
      </c>
      <c r="AD3124">
        <f t="shared" si="339"/>
        <v>1</v>
      </c>
      <c r="AE3124">
        <f t="shared" si="340"/>
        <v>1</v>
      </c>
      <c r="AF3124" t="str">
        <f t="shared" si="341"/>
        <v>No</v>
      </c>
      <c r="AG3124" t="str">
        <f t="shared" ca="1" si="342"/>
        <v/>
      </c>
      <c r="AH3124" t="str">
        <f ca="1">IF(OR(V3124="",AG3124=""),"Yes",IF(AG3124&gt;Config!$B$41,"Yes","No"))</f>
        <v>Yes</v>
      </c>
    </row>
    <row r="3125" spans="1:34" x14ac:dyDescent="0.25">
      <c r="A3125" s="1" t="s">
        <v>22052</v>
      </c>
      <c r="B3125" s="1" t="s">
        <v>1450</v>
      </c>
      <c r="C3125" s="1" t="s">
        <v>353</v>
      </c>
      <c r="D3125" s="1" t="s">
        <v>22053</v>
      </c>
      <c r="E3125" s="1" t="s">
        <v>283</v>
      </c>
      <c r="F3125" s="1" t="s">
        <v>22054</v>
      </c>
      <c r="G3125" t="str">
        <f t="shared" si="336"/>
        <v>Valid</v>
      </c>
      <c r="H3125" s="1" t="s">
        <v>22055</v>
      </c>
      <c r="I3125" t="str" cm="1">
        <f t="array" ref="I3125">IF(OR(TRIM(H3125)="",ISNUMBER(SEARCH("#",H3125)),AA3125&lt;Config!$B$8,SUMPRODUCT(--ISNUMBER(SEARCH({"a";"b";"c";"d";"e";"f";"g";"h";"i";"j";"k";"l";"m";"n";"o";"p";"q";"r";"s";"t";"u";"v";"w";"x";"y";"z"},H3125)))&gt;0),"Invalid","Valid")</f>
        <v>Valid</v>
      </c>
      <c r="J3125" s="1" t="s">
        <v>22056</v>
      </c>
      <c r="K3125" s="1" t="s">
        <v>425</v>
      </c>
      <c r="L3125" s="1" t="s">
        <v>265</v>
      </c>
      <c r="M3125" s="1" t="s">
        <v>251</v>
      </c>
      <c r="N3125" s="1" t="s">
        <v>51</v>
      </c>
      <c r="O3125" s="1" t="s">
        <v>196</v>
      </c>
      <c r="P3125" t="s">
        <v>87</v>
      </c>
      <c r="Q3125" s="1" t="s">
        <v>88</v>
      </c>
      <c r="R3125" s="1" t="s">
        <v>559</v>
      </c>
      <c r="S3125" s="1" t="s">
        <v>10951</v>
      </c>
      <c r="T3125" s="1" t="s">
        <v>22057</v>
      </c>
      <c r="U3125" s="1" t="s">
        <v>17314</v>
      </c>
      <c r="V3125" s="1" t="s">
        <v>11377</v>
      </c>
      <c r="W3125" s="1" t="s">
        <v>141</v>
      </c>
      <c r="X3125" t="str">
        <f t="shared" si="337"/>
        <v>Complete</v>
      </c>
      <c r="Y3125">
        <f>MAX(0,100-IF(G3125="Invalid",Config!$B$5,0)-IF(I3125="Invalid",Config!$B$6,0)-IF(X3125="Incomplete",Config!$B$7,0)-IF(AF3125="Yes",Config!$B$37,0))</f>
        <v>100</v>
      </c>
      <c r="Z3125" s="1">
        <f>IF(OR(TRIM(B3125)="",COUNTIF(Config!$B$15:$B$19,B3125)&gt;0),1,0)+IF(OR(TRIM(C3125)="",COUNTIF(Config!$B$15:$B$19,C3125)&gt;0),1,0)+IF(OR(TRIM(F3125)="",COUNTIF(Config!$B$15:$B$19,F3125)&gt;0),1,0)+IF(OR(TRIM(H3125)="",COUNTIF(Config!$B$15:$B$19,H3125)&gt;0),1,0)+IF(OR(TRIM(E3125)="",COUNTIF(Config!$B$15:$B$19,E3125)&gt;0),1,0)+IF(OR(TRIM(K3125)="",COUNTIF(Config!$B$15:$B$19,K3125)&gt;0),1,0)+IF(OR(TRIM(P3125)="",COUNTIF(Config!$B$15:$B$19,P3125)&gt;0),1,0)+IF(OR(TRIM(R3125)="",COUNTIF(Config!$B$15:$B$19,R3125)&gt;0),1,0)</f>
        <v>0</v>
      </c>
      <c r="AA3125" s="1" cm="1">
        <f t="array" ref="AA3125">SUMPRODUCT(LEN(H3125)-LEN(SUBSTITUTE(H3125,{"0";"1";"2";"3";"4";"5";"6";"7";"8";"9"},"")))</f>
        <v>11</v>
      </c>
      <c r="AC3125" t="str">
        <f t="shared" si="338"/>
        <v/>
      </c>
      <c r="AD3125">
        <f t="shared" si="339"/>
        <v>1</v>
      </c>
      <c r="AE3125">
        <f t="shared" si="340"/>
        <v>1</v>
      </c>
      <c r="AF3125" t="str">
        <f t="shared" si="341"/>
        <v>No</v>
      </c>
      <c r="AG3125">
        <f t="shared" ca="1" si="342"/>
        <v>400</v>
      </c>
      <c r="AH3125" t="str">
        <f ca="1">IF(OR(V3125="",AG3125=""),"Yes",IF(AG3125&gt;Config!$B$41,"Yes","No"))</f>
        <v>Yes</v>
      </c>
    </row>
    <row r="3126" spans="1:34" x14ac:dyDescent="0.25">
      <c r="A3126" s="1" t="s">
        <v>22058</v>
      </c>
      <c r="B3126" s="1" t="s">
        <v>995</v>
      </c>
      <c r="C3126" s="1" t="s">
        <v>386</v>
      </c>
      <c r="D3126" s="1" t="s">
        <v>22059</v>
      </c>
      <c r="E3126" s="1" t="s">
        <v>283</v>
      </c>
      <c r="F3126" s="1" t="s">
        <v>22060</v>
      </c>
      <c r="G3126" t="str">
        <f t="shared" si="336"/>
        <v>Valid</v>
      </c>
      <c r="H3126" s="1" t="s">
        <v>22061</v>
      </c>
      <c r="I3126" t="str" cm="1">
        <f t="array" ref="I3126">IF(OR(TRIM(H3126)="",ISNUMBER(SEARCH("#",H3126)),AA3126&lt;Config!$B$8,SUMPRODUCT(--ISNUMBER(SEARCH({"a";"b";"c";"d";"e";"f";"g";"h";"i";"j";"k";"l";"m";"n";"o";"p";"q";"r";"s";"t";"u";"v";"w";"x";"y";"z"},H3126)))&gt;0),"Invalid","Valid")</f>
        <v>Valid</v>
      </c>
      <c r="J3126" s="1" t="s">
        <v>22062</v>
      </c>
      <c r="K3126" s="1" t="s">
        <v>66</v>
      </c>
      <c r="L3126" s="1" t="s">
        <v>49</v>
      </c>
      <c r="M3126" s="1" t="s">
        <v>165</v>
      </c>
      <c r="N3126" s="1" t="s">
        <v>33819</v>
      </c>
      <c r="O3126" s="1" t="s">
        <v>180</v>
      </c>
      <c r="P3126" t="s">
        <v>33</v>
      </c>
      <c r="Q3126" s="1" t="s">
        <v>1099</v>
      </c>
      <c r="R3126" s="1" t="s">
        <v>1716</v>
      </c>
      <c r="S3126" s="1" t="s">
        <v>5865</v>
      </c>
      <c r="T3126" s="1" t="s">
        <v>22063</v>
      </c>
      <c r="U3126" s="1" t="s">
        <v>22064</v>
      </c>
      <c r="V3126" s="1" t="s">
        <v>10257</v>
      </c>
      <c r="W3126" s="1" t="s">
        <v>202</v>
      </c>
      <c r="X3126" t="str">
        <f t="shared" si="337"/>
        <v>Complete</v>
      </c>
      <c r="Y3126">
        <f>MAX(0,100-IF(G3126="Invalid",Config!$B$5,0)-IF(I3126="Invalid",Config!$B$6,0)-IF(X3126="Incomplete",Config!$B$7,0)-IF(AF3126="Yes",Config!$B$37,0))</f>
        <v>100</v>
      </c>
      <c r="Z3126" s="1">
        <f>IF(OR(TRIM(B3126)="",COUNTIF(Config!$B$15:$B$19,B3126)&gt;0),1,0)+IF(OR(TRIM(C3126)="",COUNTIF(Config!$B$15:$B$19,C3126)&gt;0),1,0)+IF(OR(TRIM(F3126)="",COUNTIF(Config!$B$15:$B$19,F3126)&gt;0),1,0)+IF(OR(TRIM(H3126)="",COUNTIF(Config!$B$15:$B$19,H3126)&gt;0),1,0)+IF(OR(TRIM(E3126)="",COUNTIF(Config!$B$15:$B$19,E3126)&gt;0),1,0)+IF(OR(TRIM(K3126)="",COUNTIF(Config!$B$15:$B$19,K3126)&gt;0),1,0)+IF(OR(TRIM(P3126)="",COUNTIF(Config!$B$15:$B$19,P3126)&gt;0),1,0)+IF(OR(TRIM(R3126)="",COUNTIF(Config!$B$15:$B$19,R3126)&gt;0),1,0)</f>
        <v>0</v>
      </c>
      <c r="AA3126" s="1" cm="1">
        <f t="array" ref="AA3126">SUMPRODUCT(LEN(H3126)-LEN(SUBSTITUTE(H3126,{"0";"1";"2";"3";"4";"5";"6";"7";"8";"9"},"")))</f>
        <v>10</v>
      </c>
      <c r="AC3126" t="str">
        <f t="shared" si="338"/>
        <v/>
      </c>
      <c r="AD3126">
        <f t="shared" si="339"/>
        <v>1</v>
      </c>
      <c r="AE3126">
        <f t="shared" si="340"/>
        <v>1</v>
      </c>
      <c r="AF3126" t="str">
        <f t="shared" si="341"/>
        <v>No</v>
      </c>
      <c r="AG3126">
        <f t="shared" ca="1" si="342"/>
        <v>352</v>
      </c>
      <c r="AH3126" t="str">
        <f ca="1">IF(OR(V3126="",AG3126=""),"Yes",IF(AG3126&gt;Config!$B$41,"Yes","No"))</f>
        <v>No</v>
      </c>
    </row>
    <row r="3127" spans="1:34" x14ac:dyDescent="0.25">
      <c r="A3127" s="1" t="s">
        <v>22065</v>
      </c>
      <c r="B3127" s="1" t="s">
        <v>1175</v>
      </c>
      <c r="C3127" s="1" t="s">
        <v>219</v>
      </c>
      <c r="D3127" s="1" t="s">
        <v>1176</v>
      </c>
      <c r="E3127" s="1" t="s">
        <v>458</v>
      </c>
      <c r="F3127" s="1" t="s">
        <v>22066</v>
      </c>
      <c r="G3127" t="str">
        <f t="shared" si="336"/>
        <v>Valid</v>
      </c>
      <c r="H3127" s="1" t="s">
        <v>950</v>
      </c>
      <c r="I3127" t="str" cm="1">
        <f t="array" ref="I3127">IF(OR(TRIM(H3127)="",ISNUMBER(SEARCH("#",H3127)),AA3127&lt;Config!$B$8,SUMPRODUCT(--ISNUMBER(SEARCH({"a";"b";"c";"d";"e";"f";"g";"h";"i";"j";"k";"l";"m";"n";"o";"p";"q";"r";"s";"t";"u";"v";"w";"x";"y";"z"},H3127)))&gt;0),"Invalid","Valid")</f>
        <v>Invalid</v>
      </c>
      <c r="J3127" s="1" t="s">
        <v>22067</v>
      </c>
      <c r="K3127" s="1" t="s">
        <v>1001</v>
      </c>
      <c r="L3127" s="1" t="s">
        <v>29</v>
      </c>
      <c r="M3127" s="1" t="s">
        <v>235</v>
      </c>
      <c r="N3127" s="1" t="s">
        <v>51</v>
      </c>
      <c r="O3127" s="1" t="s">
        <v>69</v>
      </c>
      <c r="P3127" t="s">
        <v>33</v>
      </c>
      <c r="Q3127" s="1" t="s">
        <v>34</v>
      </c>
      <c r="R3127" s="1" t="s">
        <v>35</v>
      </c>
      <c r="S3127" s="1" t="s">
        <v>22068</v>
      </c>
      <c r="T3127" s="1" t="s">
        <v>22069</v>
      </c>
      <c r="U3127" s="1" t="s">
        <v>13064</v>
      </c>
      <c r="V3127" s="1" t="s">
        <v>16702</v>
      </c>
      <c r="W3127" s="1" t="s">
        <v>186</v>
      </c>
      <c r="X3127" t="str">
        <f t="shared" si="337"/>
        <v>Complete</v>
      </c>
      <c r="Y3127">
        <f>MAX(0,100-IF(G3127="Invalid",Config!$B$5,0)-IF(I3127="Invalid",Config!$B$6,0)-IF(X3127="Incomplete",Config!$B$7,0)-IF(AF3127="Yes",Config!$B$37,0))</f>
        <v>80</v>
      </c>
      <c r="Z3127" s="1">
        <f>IF(OR(TRIM(B3127)="",COUNTIF(Config!$B$15:$B$19,B3127)&gt;0),1,0)+IF(OR(TRIM(C3127)="",COUNTIF(Config!$B$15:$B$19,C3127)&gt;0),1,0)+IF(OR(TRIM(F3127)="",COUNTIF(Config!$B$15:$B$19,F3127)&gt;0),1,0)+IF(OR(TRIM(H3127)="",COUNTIF(Config!$B$15:$B$19,H3127)&gt;0),1,0)+IF(OR(TRIM(E3127)="",COUNTIF(Config!$B$15:$B$19,E3127)&gt;0),1,0)+IF(OR(TRIM(K3127)="",COUNTIF(Config!$B$15:$B$19,K3127)&gt;0),1,0)+IF(OR(TRIM(P3127)="",COUNTIF(Config!$B$15:$B$19,P3127)&gt;0),1,0)+IF(OR(TRIM(R3127)="",COUNTIF(Config!$B$15:$B$19,R3127)&gt;0),1,0)</f>
        <v>0</v>
      </c>
      <c r="AA3127" s="1" cm="1">
        <f t="array" ref="AA3127">SUMPRODUCT(LEN(H3127)-LEN(SUBSTITUTE(H3127,{"0";"1";"2";"3";"4";"5";"6";"7";"8";"9"},"")))</f>
        <v>5</v>
      </c>
      <c r="AC3127" t="str">
        <f t="shared" si="338"/>
        <v>Invalid Phone</v>
      </c>
      <c r="AD3127">
        <f t="shared" si="339"/>
        <v>1</v>
      </c>
      <c r="AE3127">
        <f t="shared" si="340"/>
        <v>0</v>
      </c>
      <c r="AF3127" t="str">
        <f t="shared" si="341"/>
        <v>No</v>
      </c>
      <c r="AG3127">
        <f t="shared" ca="1" si="342"/>
        <v>-88</v>
      </c>
      <c r="AH3127" t="str">
        <f ca="1">IF(OR(V3127="",AG3127=""),"Yes",IF(AG3127&gt;Config!$B$41,"Yes","No"))</f>
        <v>No</v>
      </c>
    </row>
    <row r="3128" spans="1:34" x14ac:dyDescent="0.25">
      <c r="A3128" s="1" t="s">
        <v>22070</v>
      </c>
      <c r="B3128" s="1" t="s">
        <v>995</v>
      </c>
      <c r="C3128" s="1" t="s">
        <v>792</v>
      </c>
      <c r="D3128" s="1" t="s">
        <v>5913</v>
      </c>
      <c r="E3128" s="1" t="s">
        <v>35296</v>
      </c>
      <c r="F3128" s="1" t="s">
        <v>22071</v>
      </c>
      <c r="G3128" t="str">
        <f t="shared" si="336"/>
        <v>Valid</v>
      </c>
      <c r="H3128" s="1" t="s">
        <v>22072</v>
      </c>
      <c r="I3128" t="str" cm="1">
        <f t="array" ref="I3128">IF(OR(TRIM(H3128)="",ISNUMBER(SEARCH("#",H3128)),AA3128&lt;Config!$B$8,SUMPRODUCT(--ISNUMBER(SEARCH({"a";"b";"c";"d";"e";"f";"g";"h";"i";"j";"k";"l";"m";"n";"o";"p";"q";"r";"s";"t";"u";"v";"w";"x";"y";"z"},H3128)))&gt;0),"Invalid","Valid")</f>
        <v>Valid</v>
      </c>
      <c r="J3128" s="1" t="s">
        <v>1215</v>
      </c>
      <c r="K3128" s="1" t="s">
        <v>722</v>
      </c>
      <c r="L3128" s="1" t="s">
        <v>49</v>
      </c>
      <c r="M3128" s="1" t="s">
        <v>391</v>
      </c>
      <c r="N3128" s="1" t="s">
        <v>51</v>
      </c>
      <c r="O3128" s="1" t="s">
        <v>69</v>
      </c>
      <c r="P3128" t="s">
        <v>53</v>
      </c>
      <c r="Q3128" s="1" t="s">
        <v>181</v>
      </c>
      <c r="R3128" s="1" t="s">
        <v>70</v>
      </c>
      <c r="S3128" s="1" t="s">
        <v>22073</v>
      </c>
      <c r="T3128" s="1" t="s">
        <v>22074</v>
      </c>
      <c r="U3128" s="1" t="s">
        <v>2268</v>
      </c>
      <c r="V3128" s="1" t="s">
        <v>1649</v>
      </c>
      <c r="W3128" s="1" t="s">
        <v>186</v>
      </c>
      <c r="X3128" t="str">
        <f t="shared" si="337"/>
        <v>Complete</v>
      </c>
      <c r="Y3128">
        <f>MAX(0,100-IF(G3128="Invalid",Config!$B$5,0)-IF(I3128="Invalid",Config!$B$6,0)-IF(X3128="Incomplete",Config!$B$7,0)-IF(AF3128="Yes",Config!$B$37,0))</f>
        <v>100</v>
      </c>
      <c r="Z3128" s="1">
        <f>IF(OR(TRIM(B3128)="",COUNTIF(Config!$B$15:$B$19,B3128)&gt;0),1,0)+IF(OR(TRIM(C3128)="",COUNTIF(Config!$B$15:$B$19,C3128)&gt;0),1,0)+IF(OR(TRIM(F3128)="",COUNTIF(Config!$B$15:$B$19,F3128)&gt;0),1,0)+IF(OR(TRIM(H3128)="",COUNTIF(Config!$B$15:$B$19,H3128)&gt;0),1,0)+IF(OR(TRIM(E3128)="",COUNTIF(Config!$B$15:$B$19,E3128)&gt;0),1,0)+IF(OR(TRIM(K3128)="",COUNTIF(Config!$B$15:$B$19,K3128)&gt;0),1,0)+IF(OR(TRIM(P3128)="",COUNTIF(Config!$B$15:$B$19,P3128)&gt;0),1,0)+IF(OR(TRIM(R3128)="",COUNTIF(Config!$B$15:$B$19,R3128)&gt;0),1,0)</f>
        <v>0</v>
      </c>
      <c r="AA3128" s="1" cm="1">
        <f t="array" ref="AA3128">SUMPRODUCT(LEN(H3128)-LEN(SUBSTITUTE(H3128,{"0";"1";"2";"3";"4";"5";"6";"7";"8";"9"},"")))</f>
        <v>12</v>
      </c>
      <c r="AC3128" t="str">
        <f t="shared" si="338"/>
        <v/>
      </c>
      <c r="AD3128">
        <f t="shared" si="339"/>
        <v>1</v>
      </c>
      <c r="AE3128">
        <f t="shared" si="340"/>
        <v>1</v>
      </c>
      <c r="AF3128" t="str">
        <f t="shared" si="341"/>
        <v>No</v>
      </c>
      <c r="AG3128">
        <f t="shared" ca="1" si="342"/>
        <v>201</v>
      </c>
      <c r="AH3128" t="str">
        <f ca="1">IF(OR(V3128="",AG3128=""),"Yes",IF(AG3128&gt;Config!$B$41,"Yes","No"))</f>
        <v>No</v>
      </c>
    </row>
    <row r="3129" spans="1:34" x14ac:dyDescent="0.25">
      <c r="A3129" s="1" t="s">
        <v>22075</v>
      </c>
      <c r="B3129" s="1" t="s">
        <v>295</v>
      </c>
      <c r="C3129" s="1" t="s">
        <v>775</v>
      </c>
      <c r="D3129" s="1" t="s">
        <v>22076</v>
      </c>
      <c r="E3129" s="1" t="s">
        <v>35297</v>
      </c>
      <c r="F3129" s="1" t="s">
        <v>22077</v>
      </c>
      <c r="G3129" t="str">
        <f t="shared" si="336"/>
        <v>Valid</v>
      </c>
      <c r="H3129" s="1" t="s">
        <v>22078</v>
      </c>
      <c r="I3129" t="str" cm="1">
        <f t="array" ref="I3129">IF(OR(TRIM(H3129)="",ISNUMBER(SEARCH("#",H3129)),AA3129&lt;Config!$B$8,SUMPRODUCT(--ISNUMBER(SEARCH({"a";"b";"c";"d";"e";"f";"g";"h";"i";"j";"k";"l";"m";"n";"o";"p";"q";"r";"s";"t";"u";"v";"w";"x";"y";"z"},H3129)))&gt;0),"Invalid","Valid")</f>
        <v>Valid</v>
      </c>
      <c r="J3129" s="1" t="s">
        <v>22079</v>
      </c>
      <c r="K3129" s="1" t="s">
        <v>866</v>
      </c>
      <c r="L3129" s="1" t="s">
        <v>134</v>
      </c>
      <c r="M3129" s="1" t="s">
        <v>85</v>
      </c>
      <c r="N3129" s="1" t="s">
        <v>68</v>
      </c>
      <c r="O3129" s="1" t="s">
        <v>180</v>
      </c>
      <c r="P3129" t="s">
        <v>87</v>
      </c>
      <c r="Q3129" s="1" t="s">
        <v>88</v>
      </c>
      <c r="R3129" s="1" t="s">
        <v>379</v>
      </c>
      <c r="S3129" s="1" t="s">
        <v>22080</v>
      </c>
      <c r="T3129" s="1" t="s">
        <v>22081</v>
      </c>
      <c r="U3129" s="1" t="s">
        <v>4766</v>
      </c>
      <c r="V3129" s="1" t="s">
        <v>140</v>
      </c>
      <c r="W3129" s="1" t="s">
        <v>141</v>
      </c>
      <c r="X3129" t="str">
        <f t="shared" si="337"/>
        <v>Complete</v>
      </c>
      <c r="Y3129">
        <f>MAX(0,100-IF(G3129="Invalid",Config!$B$5,0)-IF(I3129="Invalid",Config!$B$6,0)-IF(X3129="Incomplete",Config!$B$7,0)-IF(AF3129="Yes",Config!$B$37,0))</f>
        <v>100</v>
      </c>
      <c r="Z3129" s="1">
        <f>IF(OR(TRIM(B3129)="",COUNTIF(Config!$B$15:$B$19,B3129)&gt;0),1,0)+IF(OR(TRIM(C3129)="",COUNTIF(Config!$B$15:$B$19,C3129)&gt;0),1,0)+IF(OR(TRIM(F3129)="",COUNTIF(Config!$B$15:$B$19,F3129)&gt;0),1,0)+IF(OR(TRIM(H3129)="",COUNTIF(Config!$B$15:$B$19,H3129)&gt;0),1,0)+IF(OR(TRIM(E3129)="",COUNTIF(Config!$B$15:$B$19,E3129)&gt;0),1,0)+IF(OR(TRIM(K3129)="",COUNTIF(Config!$B$15:$B$19,K3129)&gt;0),1,0)+IF(OR(TRIM(P3129)="",COUNTIF(Config!$B$15:$B$19,P3129)&gt;0),1,0)+IF(OR(TRIM(R3129)="",COUNTIF(Config!$B$15:$B$19,R3129)&gt;0),1,0)</f>
        <v>0</v>
      </c>
      <c r="AA3129" s="1" cm="1">
        <f t="array" ref="AA3129">SUMPRODUCT(LEN(H3129)-LEN(SUBSTITUTE(H3129,{"0";"1";"2";"3";"4";"5";"6";"7";"8";"9"},"")))</f>
        <v>11</v>
      </c>
      <c r="AC3129" t="str">
        <f t="shared" si="338"/>
        <v/>
      </c>
      <c r="AD3129">
        <f t="shared" si="339"/>
        <v>1</v>
      </c>
      <c r="AE3129">
        <f t="shared" si="340"/>
        <v>1</v>
      </c>
      <c r="AF3129" t="str">
        <f t="shared" si="341"/>
        <v>No</v>
      </c>
      <c r="AG3129">
        <f t="shared" ca="1" si="342"/>
        <v>37</v>
      </c>
      <c r="AH3129" t="str">
        <f ca="1">IF(OR(V3129="",AG3129=""),"Yes",IF(AG3129&gt;Config!$B$41,"Yes","No"))</f>
        <v>No</v>
      </c>
    </row>
    <row r="3130" spans="1:34" x14ac:dyDescent="0.25">
      <c r="A3130" s="1" t="s">
        <v>22082</v>
      </c>
      <c r="B3130" s="1" t="s">
        <v>409</v>
      </c>
      <c r="C3130" s="1" t="s">
        <v>792</v>
      </c>
      <c r="D3130" s="1" t="s">
        <v>22083</v>
      </c>
      <c r="E3130" s="1" t="s">
        <v>739</v>
      </c>
      <c r="F3130" s="1" t="s">
        <v>16446</v>
      </c>
      <c r="G3130" t="str">
        <f t="shared" si="336"/>
        <v>Valid</v>
      </c>
      <c r="H3130" s="1" t="s">
        <v>22084</v>
      </c>
      <c r="I3130" t="str" cm="1">
        <f t="array" ref="I3130">IF(OR(TRIM(H3130)="",ISNUMBER(SEARCH("#",H3130)),AA3130&lt;Config!$B$8,SUMPRODUCT(--ISNUMBER(SEARCH({"a";"b";"c";"d";"e";"f";"g";"h";"i";"j";"k";"l";"m";"n";"o";"p";"q";"r";"s";"t";"u";"v";"w";"x";"y";"z"},H3130)))&gt;0),"Invalid","Valid")</f>
        <v>Valid</v>
      </c>
      <c r="J3130" s="1" t="s">
        <v>22085</v>
      </c>
      <c r="K3130" s="1" t="s">
        <v>866</v>
      </c>
      <c r="L3130" s="1" t="s">
        <v>134</v>
      </c>
      <c r="M3130" s="1" t="s">
        <v>343</v>
      </c>
      <c r="N3130" s="1" t="s">
        <v>358</v>
      </c>
      <c r="O3130" s="1" t="s">
        <v>196</v>
      </c>
      <c r="P3130" t="s">
        <v>53</v>
      </c>
      <c r="Q3130" s="1" t="s">
        <v>181</v>
      </c>
      <c r="R3130" s="1" t="s">
        <v>288</v>
      </c>
      <c r="S3130" s="1" t="s">
        <v>16045</v>
      </c>
      <c r="T3130" s="1" t="s">
        <v>22086</v>
      </c>
      <c r="U3130" s="1" t="s">
        <v>16053</v>
      </c>
      <c r="V3130" s="1" t="s">
        <v>22087</v>
      </c>
      <c r="W3130" s="1" t="s">
        <v>141</v>
      </c>
      <c r="X3130" t="str">
        <f t="shared" si="337"/>
        <v>Complete</v>
      </c>
      <c r="Y3130">
        <f>MAX(0,100-IF(G3130="Invalid",Config!$B$5,0)-IF(I3130="Invalid",Config!$B$6,0)-IF(X3130="Incomplete",Config!$B$7,0)-IF(AF3130="Yes",Config!$B$37,0))</f>
        <v>75</v>
      </c>
      <c r="Z3130" s="1">
        <f>IF(OR(TRIM(B3130)="",COUNTIF(Config!$B$15:$B$19,B3130)&gt;0),1,0)+IF(OR(TRIM(C3130)="",COUNTIF(Config!$B$15:$B$19,C3130)&gt;0),1,0)+IF(OR(TRIM(F3130)="",COUNTIF(Config!$B$15:$B$19,F3130)&gt;0),1,0)+IF(OR(TRIM(H3130)="",COUNTIF(Config!$B$15:$B$19,H3130)&gt;0),1,0)+IF(OR(TRIM(E3130)="",COUNTIF(Config!$B$15:$B$19,E3130)&gt;0),1,0)+IF(OR(TRIM(K3130)="",COUNTIF(Config!$B$15:$B$19,K3130)&gt;0),1,0)+IF(OR(TRIM(P3130)="",COUNTIF(Config!$B$15:$B$19,P3130)&gt;0),1,0)+IF(OR(TRIM(R3130)="",COUNTIF(Config!$B$15:$B$19,R3130)&gt;0),1,0)</f>
        <v>0</v>
      </c>
      <c r="AA3130" s="1" cm="1">
        <f t="array" ref="AA3130">SUMPRODUCT(LEN(H3130)-LEN(SUBSTITUTE(H3130,{"0";"1";"2";"3";"4";"5";"6";"7";"8";"9"},"")))</f>
        <v>12</v>
      </c>
      <c r="AC3130" t="str">
        <f t="shared" si="338"/>
        <v>Potential Duplicate</v>
      </c>
      <c r="AD3130">
        <f t="shared" si="339"/>
        <v>2</v>
      </c>
      <c r="AE3130">
        <f t="shared" si="340"/>
        <v>1</v>
      </c>
      <c r="AF3130" t="str">
        <f t="shared" si="341"/>
        <v>Yes</v>
      </c>
      <c r="AG3130">
        <f t="shared" ca="1" si="342"/>
        <v>130</v>
      </c>
      <c r="AH3130" t="str">
        <f ca="1">IF(OR(V3130="",AG3130=""),"Yes",IF(AG3130&gt;Config!$B$41,"Yes","No"))</f>
        <v>No</v>
      </c>
    </row>
    <row r="3131" spans="1:34" x14ac:dyDescent="0.25">
      <c r="A3131" s="1" t="s">
        <v>22088</v>
      </c>
      <c r="B3131" s="1" t="s">
        <v>1982</v>
      </c>
      <c r="C3131" s="1" t="s">
        <v>545</v>
      </c>
      <c r="D3131" s="1" t="s">
        <v>2001</v>
      </c>
      <c r="E3131" s="1" t="s">
        <v>35047</v>
      </c>
      <c r="F3131" s="1" t="s">
        <v>22089</v>
      </c>
      <c r="G3131" t="str">
        <f t="shared" si="336"/>
        <v>Valid</v>
      </c>
      <c r="H3131" s="1" t="s">
        <v>22090</v>
      </c>
      <c r="I3131" t="str" cm="1">
        <f t="array" ref="I3131">IF(OR(TRIM(H3131)="",ISNUMBER(SEARCH("#",H3131)),AA3131&lt;Config!$B$8,SUMPRODUCT(--ISNUMBER(SEARCH({"a";"b";"c";"d";"e";"f";"g";"h";"i";"j";"k";"l";"m";"n";"o";"p";"q";"r";"s";"t";"u";"v";"w";"x";"y";"z"},H3131)))&gt;0),"Invalid","Valid")</f>
        <v>Valid</v>
      </c>
      <c r="J3131" s="1" t="s">
        <v>22091</v>
      </c>
      <c r="K3131" s="1" t="s">
        <v>133</v>
      </c>
      <c r="L3131" s="1" t="s">
        <v>49</v>
      </c>
      <c r="M3131" s="1" t="s">
        <v>391</v>
      </c>
      <c r="N3131" s="1" t="s">
        <v>437</v>
      </c>
      <c r="O3131" s="1" t="s">
        <v>180</v>
      </c>
      <c r="P3131" t="s">
        <v>344</v>
      </c>
      <c r="Q3131" s="1" t="s">
        <v>1199</v>
      </c>
      <c r="R3131" s="1" t="s">
        <v>971</v>
      </c>
      <c r="S3131" s="1" t="s">
        <v>7856</v>
      </c>
      <c r="T3131" s="1" t="s">
        <v>22092</v>
      </c>
      <c r="U3131" s="1" t="s">
        <v>8103</v>
      </c>
      <c r="V3131" s="1" t="s">
        <v>6903</v>
      </c>
      <c r="W3131" s="1" t="s">
        <v>75</v>
      </c>
      <c r="X3131" t="str">
        <f t="shared" si="337"/>
        <v>Complete</v>
      </c>
      <c r="Y3131">
        <f>MAX(0,100-IF(G3131="Invalid",Config!$B$5,0)-IF(I3131="Invalid",Config!$B$6,0)-IF(X3131="Incomplete",Config!$B$7,0)-IF(AF3131="Yes",Config!$B$37,0))</f>
        <v>100</v>
      </c>
      <c r="Z3131" s="1">
        <f>IF(OR(TRIM(B3131)="",COUNTIF(Config!$B$15:$B$19,B3131)&gt;0),1,0)+IF(OR(TRIM(C3131)="",COUNTIF(Config!$B$15:$B$19,C3131)&gt;0),1,0)+IF(OR(TRIM(F3131)="",COUNTIF(Config!$B$15:$B$19,F3131)&gt;0),1,0)+IF(OR(TRIM(H3131)="",COUNTIF(Config!$B$15:$B$19,H3131)&gt;0),1,0)+IF(OR(TRIM(E3131)="",COUNTIF(Config!$B$15:$B$19,E3131)&gt;0),1,0)+IF(OR(TRIM(K3131)="",COUNTIF(Config!$B$15:$B$19,K3131)&gt;0),1,0)+IF(OR(TRIM(P3131)="",COUNTIF(Config!$B$15:$B$19,P3131)&gt;0),1,0)+IF(OR(TRIM(R3131)="",COUNTIF(Config!$B$15:$B$19,R3131)&gt;0),1,0)</f>
        <v>0</v>
      </c>
      <c r="AA3131" s="1" cm="1">
        <f t="array" ref="AA3131">SUMPRODUCT(LEN(H3131)-LEN(SUBSTITUTE(H3131,{"0";"1";"2";"3";"4";"5";"6";"7";"8";"9"},"")))</f>
        <v>11</v>
      </c>
      <c r="AC3131" t="str">
        <f t="shared" si="338"/>
        <v/>
      </c>
      <c r="AD3131">
        <f t="shared" si="339"/>
        <v>1</v>
      </c>
      <c r="AE3131">
        <f t="shared" si="340"/>
        <v>1</v>
      </c>
      <c r="AF3131" t="str">
        <f t="shared" si="341"/>
        <v>No</v>
      </c>
      <c r="AG3131">
        <f t="shared" ca="1" si="342"/>
        <v>126</v>
      </c>
      <c r="AH3131" t="str">
        <f ca="1">IF(OR(V3131="",AG3131=""),"Yes",IF(AG3131&gt;Config!$B$41,"Yes","No"))</f>
        <v>No</v>
      </c>
    </row>
    <row r="3132" spans="1:34" x14ac:dyDescent="0.25">
      <c r="A3132" s="1" t="s">
        <v>22093</v>
      </c>
      <c r="B3132" s="1" t="s">
        <v>1165</v>
      </c>
      <c r="C3132" s="1" t="s">
        <v>128</v>
      </c>
      <c r="D3132" s="1" t="s">
        <v>2333</v>
      </c>
      <c r="E3132" s="1" t="s">
        <v>35298</v>
      </c>
      <c r="F3132" s="1" t="s">
        <v>22094</v>
      </c>
      <c r="G3132" t="str">
        <f t="shared" si="336"/>
        <v>Valid</v>
      </c>
      <c r="H3132" s="1" t="s">
        <v>22095</v>
      </c>
      <c r="I3132" t="str" cm="1">
        <f t="array" ref="I3132">IF(OR(TRIM(H3132)="",ISNUMBER(SEARCH("#",H3132)),AA3132&lt;Config!$B$8,SUMPRODUCT(--ISNUMBER(SEARCH({"a";"b";"c";"d";"e";"f";"g";"h";"i";"j";"k";"l";"m";"n";"o";"p";"q";"r";"s";"t";"u";"v";"w";"x";"y";"z"},H3132)))&gt;0),"Invalid","Valid")</f>
        <v>Valid</v>
      </c>
      <c r="J3132" s="1" t="s">
        <v>22096</v>
      </c>
      <c r="K3132" s="1" t="s">
        <v>625</v>
      </c>
      <c r="L3132" s="1" t="s">
        <v>164</v>
      </c>
      <c r="M3132" s="1" t="s">
        <v>33825</v>
      </c>
      <c r="N3132" s="1" t="s">
        <v>211</v>
      </c>
      <c r="O3132" s="1" t="s">
        <v>196</v>
      </c>
      <c r="P3132" t="s">
        <v>33</v>
      </c>
      <c r="Q3132" s="1" t="s">
        <v>34</v>
      </c>
      <c r="R3132" s="1" t="s">
        <v>2361</v>
      </c>
      <c r="S3132" s="1" t="s">
        <v>14682</v>
      </c>
      <c r="T3132" s="1" t="s">
        <v>22097</v>
      </c>
      <c r="U3132" s="1" t="s">
        <v>11377</v>
      </c>
      <c r="V3132" s="1" t="s">
        <v>15393</v>
      </c>
      <c r="W3132" s="1" t="s">
        <v>75</v>
      </c>
      <c r="X3132" t="str">
        <f t="shared" si="337"/>
        <v>Complete</v>
      </c>
      <c r="Y3132">
        <f>MAX(0,100-IF(G3132="Invalid",Config!$B$5,0)-IF(I3132="Invalid",Config!$B$6,0)-IF(X3132="Incomplete",Config!$B$7,0)-IF(AF3132="Yes",Config!$B$37,0))</f>
        <v>75</v>
      </c>
      <c r="Z3132" s="1">
        <f>IF(OR(TRIM(B3132)="",COUNTIF(Config!$B$15:$B$19,B3132)&gt;0),1,0)+IF(OR(TRIM(C3132)="",COUNTIF(Config!$B$15:$B$19,C3132)&gt;0),1,0)+IF(OR(TRIM(F3132)="",COUNTIF(Config!$B$15:$B$19,F3132)&gt;0),1,0)+IF(OR(TRIM(H3132)="",COUNTIF(Config!$B$15:$B$19,H3132)&gt;0),1,0)+IF(OR(TRIM(E3132)="",COUNTIF(Config!$B$15:$B$19,E3132)&gt;0),1,0)+IF(OR(TRIM(K3132)="",COUNTIF(Config!$B$15:$B$19,K3132)&gt;0),1,0)+IF(OR(TRIM(P3132)="",COUNTIF(Config!$B$15:$B$19,P3132)&gt;0),1,0)+IF(OR(TRIM(R3132)="",COUNTIF(Config!$B$15:$B$19,R3132)&gt;0),1,0)</f>
        <v>0</v>
      </c>
      <c r="AA3132" s="1" cm="1">
        <f t="array" ref="AA3132">SUMPRODUCT(LEN(H3132)-LEN(SUBSTITUTE(H3132,{"0";"1";"2";"3";"4";"5";"6";"7";"8";"9"},"")))</f>
        <v>10</v>
      </c>
      <c r="AC3132" t="str">
        <f t="shared" si="338"/>
        <v>Potential Duplicate</v>
      </c>
      <c r="AD3132">
        <f t="shared" si="339"/>
        <v>2</v>
      </c>
      <c r="AE3132">
        <f t="shared" si="340"/>
        <v>1</v>
      </c>
      <c r="AF3132" t="str">
        <f t="shared" si="341"/>
        <v>Yes</v>
      </c>
      <c r="AG3132">
        <f t="shared" ca="1" si="342"/>
        <v>321</v>
      </c>
      <c r="AH3132" t="str">
        <f ca="1">IF(OR(V3132="",AG3132=""),"Yes",IF(AG3132&gt;Config!$B$41,"Yes","No"))</f>
        <v>No</v>
      </c>
    </row>
    <row r="3133" spans="1:34" x14ac:dyDescent="0.25">
      <c r="A3133" s="1" t="s">
        <v>22098</v>
      </c>
      <c r="B3133" s="1" t="s">
        <v>4909</v>
      </c>
      <c r="C3133" s="1" t="s">
        <v>33815</v>
      </c>
      <c r="D3133" s="1" t="s">
        <v>4909</v>
      </c>
      <c r="E3133" s="1" t="s">
        <v>34545</v>
      </c>
      <c r="F3133" s="1" t="s">
        <v>22099</v>
      </c>
      <c r="G3133" t="str">
        <f t="shared" si="336"/>
        <v>Valid</v>
      </c>
      <c r="H3133" s="1" t="s">
        <v>22100</v>
      </c>
      <c r="I3133" t="str" cm="1">
        <f t="array" ref="I3133">IF(OR(TRIM(H3133)="",ISNUMBER(SEARCH("#",H3133)),AA3133&lt;Config!$B$8,SUMPRODUCT(--ISNUMBER(SEARCH({"a";"b";"c";"d";"e";"f";"g";"h";"i";"j";"k";"l";"m";"n";"o";"p";"q";"r";"s";"t";"u";"v";"w";"x";"y";"z"},H3133)))&gt;0),"Invalid","Valid")</f>
        <v>Valid</v>
      </c>
      <c r="J3133" s="1" t="s">
        <v>22101</v>
      </c>
      <c r="K3133" s="1" t="s">
        <v>866</v>
      </c>
      <c r="L3133" s="1" t="s">
        <v>134</v>
      </c>
      <c r="M3133" s="1" t="s">
        <v>165</v>
      </c>
      <c r="N3133" s="1" t="s">
        <v>86</v>
      </c>
      <c r="O3133" s="1" t="s">
        <v>69</v>
      </c>
      <c r="P3133" t="s">
        <v>53</v>
      </c>
      <c r="Q3133" s="1" t="s">
        <v>55</v>
      </c>
      <c r="R3133" s="1" t="s">
        <v>415</v>
      </c>
      <c r="S3133" s="1" t="s">
        <v>2901</v>
      </c>
      <c r="T3133" s="1" t="s">
        <v>22102</v>
      </c>
      <c r="U3133" s="1" t="s">
        <v>657</v>
      </c>
      <c r="V3133" s="1" t="s">
        <v>22103</v>
      </c>
      <c r="W3133" s="1" t="s">
        <v>384</v>
      </c>
      <c r="X3133" t="str">
        <f t="shared" si="337"/>
        <v>Incomplete</v>
      </c>
      <c r="Y3133">
        <f>MAX(0,100-IF(G3133="Invalid",Config!$B$5,0)-IF(I3133="Invalid",Config!$B$6,0)-IF(X3133="Incomplete",Config!$B$7,0)-IF(AF3133="Yes",Config!$B$37,0))</f>
        <v>60</v>
      </c>
      <c r="Z3133" s="1">
        <f>IF(OR(TRIM(B3133)="",COUNTIF(Config!$B$15:$B$19,B3133)&gt;0),1,0)+IF(OR(TRIM(C3133)="",COUNTIF(Config!$B$15:$B$19,C3133)&gt;0),1,0)+IF(OR(TRIM(F3133)="",COUNTIF(Config!$B$15:$B$19,F3133)&gt;0),1,0)+IF(OR(TRIM(H3133)="",COUNTIF(Config!$B$15:$B$19,H3133)&gt;0),1,0)+IF(OR(TRIM(E3133)="",COUNTIF(Config!$B$15:$B$19,E3133)&gt;0),1,0)+IF(OR(TRIM(K3133)="",COUNTIF(Config!$B$15:$B$19,K3133)&gt;0),1,0)+IF(OR(TRIM(P3133)="",COUNTIF(Config!$B$15:$B$19,P3133)&gt;0),1,0)+IF(OR(TRIM(R3133)="",COUNTIF(Config!$B$15:$B$19,R3133)&gt;0),1,0)</f>
        <v>1</v>
      </c>
      <c r="AA3133" s="1" cm="1">
        <f t="array" ref="AA3133">SUMPRODUCT(LEN(H3133)-LEN(SUBSTITUTE(H3133,{"0";"1";"2";"3";"4";"5";"6";"7";"8";"9"},"")))</f>
        <v>10</v>
      </c>
      <c r="AC3133" t="str">
        <f t="shared" si="338"/>
        <v>Incomplete Profile</v>
      </c>
      <c r="AD3133">
        <f t="shared" si="339"/>
        <v>1</v>
      </c>
      <c r="AE3133">
        <f t="shared" si="340"/>
        <v>1</v>
      </c>
      <c r="AF3133" t="str">
        <f t="shared" si="341"/>
        <v>No</v>
      </c>
      <c r="AG3133">
        <f t="shared" ca="1" si="342"/>
        <v>183</v>
      </c>
      <c r="AH3133" t="str">
        <f ca="1">IF(OR(V3133="",AG3133=""),"Yes",IF(AG3133&gt;Config!$B$41,"Yes","No"))</f>
        <v>No</v>
      </c>
    </row>
    <row r="3134" spans="1:34" x14ac:dyDescent="0.25">
      <c r="A3134" s="1" t="s">
        <v>22104</v>
      </c>
      <c r="B3134" s="1" t="s">
        <v>3888</v>
      </c>
      <c r="C3134" s="1" t="s">
        <v>659</v>
      </c>
      <c r="D3134" s="1" t="s">
        <v>22105</v>
      </c>
      <c r="E3134" s="1" t="s">
        <v>33829</v>
      </c>
      <c r="F3134" s="1" t="s">
        <v>22106</v>
      </c>
      <c r="G3134" t="str">
        <f t="shared" si="336"/>
        <v>Valid</v>
      </c>
      <c r="H3134" s="1" t="s">
        <v>22107</v>
      </c>
      <c r="I3134" t="str" cm="1">
        <f t="array" ref="I3134">IF(OR(TRIM(H3134)="",ISNUMBER(SEARCH("#",H3134)),AA3134&lt;Config!$B$8,SUMPRODUCT(--ISNUMBER(SEARCH({"a";"b";"c";"d";"e";"f";"g";"h";"i";"j";"k";"l";"m";"n";"o";"p";"q";"r";"s";"t";"u";"v";"w";"x";"y";"z"},H3134)))&gt;0),"Invalid","Valid")</f>
        <v>Valid</v>
      </c>
      <c r="J3134" s="1" t="s">
        <v>22108</v>
      </c>
      <c r="K3134" s="1" t="s">
        <v>83</v>
      </c>
      <c r="L3134" s="1" t="s">
        <v>49</v>
      </c>
      <c r="M3134" s="1" t="s">
        <v>103</v>
      </c>
      <c r="N3134" s="1" t="s">
        <v>437</v>
      </c>
      <c r="O3134" s="1" t="s">
        <v>180</v>
      </c>
      <c r="P3134" t="s">
        <v>53</v>
      </c>
      <c r="Q3134" s="1" t="s">
        <v>150</v>
      </c>
      <c r="R3134" s="1" t="s">
        <v>415</v>
      </c>
      <c r="S3134" s="1" t="s">
        <v>11805</v>
      </c>
      <c r="T3134" s="1" t="s">
        <v>22109</v>
      </c>
      <c r="U3134" s="1" t="s">
        <v>1972</v>
      </c>
      <c r="V3134" s="1" t="s">
        <v>22110</v>
      </c>
      <c r="W3134" s="1" t="s">
        <v>94</v>
      </c>
      <c r="X3134" t="str">
        <f t="shared" si="337"/>
        <v>Incomplete</v>
      </c>
      <c r="Y3134">
        <f>MAX(0,100-IF(G3134="Invalid",Config!$B$5,0)-IF(I3134="Invalid",Config!$B$6,0)-IF(X3134="Incomplete",Config!$B$7,0)-IF(AF3134="Yes",Config!$B$37,0))</f>
        <v>60</v>
      </c>
      <c r="Z3134" s="1">
        <f>IF(OR(TRIM(B3134)="",COUNTIF(Config!$B$15:$B$19,B3134)&gt;0),1,0)+IF(OR(TRIM(C3134)="",COUNTIF(Config!$B$15:$B$19,C3134)&gt;0),1,0)+IF(OR(TRIM(F3134)="",COUNTIF(Config!$B$15:$B$19,F3134)&gt;0),1,0)+IF(OR(TRIM(H3134)="",COUNTIF(Config!$B$15:$B$19,H3134)&gt;0),1,0)+IF(OR(TRIM(E3134)="",COUNTIF(Config!$B$15:$B$19,E3134)&gt;0),1,0)+IF(OR(TRIM(K3134)="",COUNTIF(Config!$B$15:$B$19,K3134)&gt;0),1,0)+IF(OR(TRIM(P3134)="",COUNTIF(Config!$B$15:$B$19,P3134)&gt;0),1,0)+IF(OR(TRIM(R3134)="",COUNTIF(Config!$B$15:$B$19,R3134)&gt;0),1,0)</f>
        <v>1</v>
      </c>
      <c r="AA3134" s="1" cm="1">
        <f t="array" ref="AA3134">SUMPRODUCT(LEN(H3134)-LEN(SUBSTITUTE(H3134,{"0";"1";"2";"3";"4";"5";"6";"7";"8";"9"},"")))</f>
        <v>10</v>
      </c>
      <c r="AC3134" t="str">
        <f t="shared" si="338"/>
        <v>Incomplete Profile</v>
      </c>
      <c r="AD3134">
        <f t="shared" si="339"/>
        <v>1</v>
      </c>
      <c r="AE3134">
        <f t="shared" si="340"/>
        <v>1</v>
      </c>
      <c r="AF3134" t="str">
        <f t="shared" si="341"/>
        <v>No</v>
      </c>
      <c r="AG3134">
        <f t="shared" ca="1" si="342"/>
        <v>196</v>
      </c>
      <c r="AH3134" t="str">
        <f ca="1">IF(OR(V3134="",AG3134=""),"Yes",IF(AG3134&gt;Config!$B$41,"Yes","No"))</f>
        <v>No</v>
      </c>
    </row>
    <row r="3135" spans="1:34" x14ac:dyDescent="0.25">
      <c r="A3135" s="1" t="s">
        <v>22111</v>
      </c>
      <c r="B3135" s="1" t="s">
        <v>5122</v>
      </c>
      <c r="C3135" s="1" t="s">
        <v>956</v>
      </c>
      <c r="D3135" s="1" t="s">
        <v>22112</v>
      </c>
      <c r="E3135" s="1" t="s">
        <v>34773</v>
      </c>
      <c r="F3135" s="1" t="s">
        <v>22113</v>
      </c>
      <c r="G3135" t="str">
        <f t="shared" si="336"/>
        <v>Valid</v>
      </c>
      <c r="H3135" s="1" t="s">
        <v>22114</v>
      </c>
      <c r="I3135" t="str" cm="1">
        <f t="array" ref="I3135">IF(OR(TRIM(H3135)="",ISNUMBER(SEARCH("#",H3135)),AA3135&lt;Config!$B$8,SUMPRODUCT(--ISNUMBER(SEARCH({"a";"b";"c";"d";"e";"f";"g";"h";"i";"j";"k";"l";"m";"n";"o";"p";"q";"r";"s";"t";"u";"v";"w";"x";"y";"z"},H3135)))&gt;0),"Invalid","Valid")</f>
        <v>Valid</v>
      </c>
      <c r="J3135" s="1" t="s">
        <v>22115</v>
      </c>
      <c r="K3135" s="1" t="s">
        <v>133</v>
      </c>
      <c r="L3135" s="1" t="s">
        <v>164</v>
      </c>
      <c r="M3135" s="1" t="s">
        <v>391</v>
      </c>
      <c r="N3135" s="1" t="s">
        <v>31</v>
      </c>
      <c r="O3135" s="1" t="s">
        <v>69</v>
      </c>
      <c r="P3135" t="s">
        <v>87</v>
      </c>
      <c r="Q3135" s="1" t="s">
        <v>88</v>
      </c>
      <c r="R3135" s="1" t="s">
        <v>136</v>
      </c>
      <c r="S3135" s="1" t="s">
        <v>22116</v>
      </c>
      <c r="T3135" s="1" t="s">
        <v>22117</v>
      </c>
      <c r="U3135" s="1" t="s">
        <v>10418</v>
      </c>
      <c r="V3135" s="1" t="s">
        <v>428</v>
      </c>
      <c r="W3135" s="1" t="s">
        <v>186</v>
      </c>
      <c r="X3135" t="str">
        <f t="shared" si="337"/>
        <v>Complete</v>
      </c>
      <c r="Y3135">
        <f>MAX(0,100-IF(G3135="Invalid",Config!$B$5,0)-IF(I3135="Invalid",Config!$B$6,0)-IF(X3135="Incomplete",Config!$B$7,0)-IF(AF3135="Yes",Config!$B$37,0))</f>
        <v>100</v>
      </c>
      <c r="Z3135" s="1">
        <f>IF(OR(TRIM(B3135)="",COUNTIF(Config!$B$15:$B$19,B3135)&gt;0),1,0)+IF(OR(TRIM(C3135)="",COUNTIF(Config!$B$15:$B$19,C3135)&gt;0),1,0)+IF(OR(TRIM(F3135)="",COUNTIF(Config!$B$15:$B$19,F3135)&gt;0),1,0)+IF(OR(TRIM(H3135)="",COUNTIF(Config!$B$15:$B$19,H3135)&gt;0),1,0)+IF(OR(TRIM(E3135)="",COUNTIF(Config!$B$15:$B$19,E3135)&gt;0),1,0)+IF(OR(TRIM(K3135)="",COUNTIF(Config!$B$15:$B$19,K3135)&gt;0),1,0)+IF(OR(TRIM(P3135)="",COUNTIF(Config!$B$15:$B$19,P3135)&gt;0),1,0)+IF(OR(TRIM(R3135)="",COUNTIF(Config!$B$15:$B$19,R3135)&gt;0),1,0)</f>
        <v>0</v>
      </c>
      <c r="AA3135" s="1" cm="1">
        <f t="array" ref="AA3135">SUMPRODUCT(LEN(H3135)-LEN(SUBSTITUTE(H3135,{"0";"1";"2";"3";"4";"5";"6";"7";"8";"9"},"")))</f>
        <v>11</v>
      </c>
      <c r="AC3135" t="str">
        <f t="shared" si="338"/>
        <v/>
      </c>
      <c r="AD3135">
        <f t="shared" si="339"/>
        <v>1</v>
      </c>
      <c r="AE3135">
        <f t="shared" si="340"/>
        <v>1</v>
      </c>
      <c r="AF3135" t="str">
        <f t="shared" si="341"/>
        <v>No</v>
      </c>
      <c r="AG3135">
        <f t="shared" ca="1" si="342"/>
        <v>216</v>
      </c>
      <c r="AH3135" t="str">
        <f ca="1">IF(OR(V3135="",AG3135=""),"Yes",IF(AG3135&gt;Config!$B$41,"Yes","No"))</f>
        <v>No</v>
      </c>
    </row>
    <row r="3136" spans="1:34" x14ac:dyDescent="0.25">
      <c r="A3136" s="1" t="s">
        <v>22118</v>
      </c>
      <c r="B3136" s="1" t="s">
        <v>1450</v>
      </c>
      <c r="C3136" s="1" t="s">
        <v>43</v>
      </c>
      <c r="D3136" s="1" t="s">
        <v>22119</v>
      </c>
      <c r="E3136" s="1" t="s">
        <v>34533</v>
      </c>
      <c r="F3136" s="1" t="s">
        <v>22120</v>
      </c>
      <c r="G3136" t="str">
        <f t="shared" si="336"/>
        <v>Valid</v>
      </c>
      <c r="H3136" s="1" t="s">
        <v>22121</v>
      </c>
      <c r="I3136" t="str" cm="1">
        <f t="array" ref="I3136">IF(OR(TRIM(H3136)="",ISNUMBER(SEARCH("#",H3136)),AA3136&lt;Config!$B$8,SUMPRODUCT(--ISNUMBER(SEARCH({"a";"b";"c";"d";"e";"f";"g";"h";"i";"j";"k";"l";"m";"n";"o";"p";"q";"r";"s";"t";"u";"v";"w";"x";"y";"z"},H3136)))&gt;0),"Invalid","Valid")</f>
        <v>Valid</v>
      </c>
      <c r="J3136" s="1" t="s">
        <v>22122</v>
      </c>
      <c r="K3136" s="1" t="s">
        <v>287</v>
      </c>
      <c r="L3136" s="1" t="s">
        <v>134</v>
      </c>
      <c r="M3136" s="1" t="s">
        <v>50</v>
      </c>
      <c r="N3136" s="1" t="s">
        <v>31</v>
      </c>
      <c r="O3136" s="1" t="s">
        <v>52</v>
      </c>
      <c r="P3136" t="s">
        <v>236</v>
      </c>
      <c r="Q3136" s="1" t="s">
        <v>237</v>
      </c>
      <c r="R3136" s="1" t="s">
        <v>238</v>
      </c>
      <c r="S3136" s="1" t="s">
        <v>22123</v>
      </c>
      <c r="T3136" s="1" t="s">
        <v>22124</v>
      </c>
      <c r="U3136" s="1" t="s">
        <v>14589</v>
      </c>
      <c r="V3136" s="1" t="s">
        <v>1145</v>
      </c>
      <c r="W3136" s="1" t="s">
        <v>186</v>
      </c>
      <c r="X3136" t="str">
        <f t="shared" si="337"/>
        <v>Complete</v>
      </c>
      <c r="Y3136">
        <f>MAX(0,100-IF(G3136="Invalid",Config!$B$5,0)-IF(I3136="Invalid",Config!$B$6,0)-IF(X3136="Incomplete",Config!$B$7,0)-IF(AF3136="Yes",Config!$B$37,0))</f>
        <v>100</v>
      </c>
      <c r="Z3136" s="1">
        <f>IF(OR(TRIM(B3136)="",COUNTIF(Config!$B$15:$B$19,B3136)&gt;0),1,0)+IF(OR(TRIM(C3136)="",COUNTIF(Config!$B$15:$B$19,C3136)&gt;0),1,0)+IF(OR(TRIM(F3136)="",COUNTIF(Config!$B$15:$B$19,F3136)&gt;0),1,0)+IF(OR(TRIM(H3136)="",COUNTIF(Config!$B$15:$B$19,H3136)&gt;0),1,0)+IF(OR(TRIM(E3136)="",COUNTIF(Config!$B$15:$B$19,E3136)&gt;0),1,0)+IF(OR(TRIM(K3136)="",COUNTIF(Config!$B$15:$B$19,K3136)&gt;0),1,0)+IF(OR(TRIM(P3136)="",COUNTIF(Config!$B$15:$B$19,P3136)&gt;0),1,0)+IF(OR(TRIM(R3136)="",COUNTIF(Config!$B$15:$B$19,R3136)&gt;0),1,0)</f>
        <v>0</v>
      </c>
      <c r="AA3136" s="1" cm="1">
        <f t="array" ref="AA3136">SUMPRODUCT(LEN(H3136)-LEN(SUBSTITUTE(H3136,{"0";"1";"2";"3";"4";"5";"6";"7";"8";"9"},"")))</f>
        <v>10</v>
      </c>
      <c r="AC3136" t="str">
        <f t="shared" si="338"/>
        <v/>
      </c>
      <c r="AD3136">
        <f t="shared" si="339"/>
        <v>1</v>
      </c>
      <c r="AE3136">
        <f t="shared" si="340"/>
        <v>1</v>
      </c>
      <c r="AF3136" t="str">
        <f t="shared" si="341"/>
        <v>No</v>
      </c>
      <c r="AG3136">
        <f t="shared" ca="1" si="342"/>
        <v>37</v>
      </c>
      <c r="AH3136" t="str">
        <f ca="1">IF(OR(V3136="",AG3136=""),"Yes",IF(AG3136&gt;Config!$B$41,"Yes","No"))</f>
        <v>No</v>
      </c>
    </row>
    <row r="3137" spans="1:34" x14ac:dyDescent="0.25">
      <c r="A3137" s="1" t="s">
        <v>22125</v>
      </c>
      <c r="B3137" s="1" t="s">
        <v>544</v>
      </c>
      <c r="C3137" s="1" t="s">
        <v>33938</v>
      </c>
      <c r="D3137" s="1" t="s">
        <v>33939</v>
      </c>
      <c r="E3137" s="1" t="s">
        <v>35299</v>
      </c>
      <c r="F3137" s="1" t="s">
        <v>22126</v>
      </c>
      <c r="G3137" t="str">
        <f t="shared" si="336"/>
        <v>Valid</v>
      </c>
      <c r="H3137" s="1" t="s">
        <v>22127</v>
      </c>
      <c r="I3137" t="str" cm="1">
        <f t="array" ref="I3137">IF(OR(TRIM(H3137)="",ISNUMBER(SEARCH("#",H3137)),AA3137&lt;Config!$B$8,SUMPRODUCT(--ISNUMBER(SEARCH({"a";"b";"c";"d";"e";"f";"g";"h";"i";"j";"k";"l";"m";"n";"o";"p";"q";"r";"s";"t";"u";"v";"w";"x";"y";"z"},H3137)))&gt;0),"Invalid","Valid")</f>
        <v>Valid</v>
      </c>
      <c r="J3137" s="1" t="s">
        <v>22128</v>
      </c>
      <c r="K3137" s="1" t="s">
        <v>378</v>
      </c>
      <c r="L3137" s="1" t="s">
        <v>265</v>
      </c>
      <c r="M3137" s="1" t="s">
        <v>33825</v>
      </c>
      <c r="N3137" s="1" t="s">
        <v>358</v>
      </c>
      <c r="O3137" s="1" t="s">
        <v>180</v>
      </c>
      <c r="P3137" t="s">
        <v>104</v>
      </c>
      <c r="Q3137" s="1" t="s">
        <v>105</v>
      </c>
      <c r="R3137" s="1" t="s">
        <v>833</v>
      </c>
      <c r="S3137" s="1" t="s">
        <v>22129</v>
      </c>
      <c r="T3137" s="1" t="s">
        <v>22130</v>
      </c>
      <c r="U3137" s="1" t="s">
        <v>982</v>
      </c>
      <c r="V3137" s="1" t="s">
        <v>3680</v>
      </c>
      <c r="W3137" s="1" t="s">
        <v>186</v>
      </c>
      <c r="X3137" t="str">
        <f t="shared" si="337"/>
        <v>Complete</v>
      </c>
      <c r="Y3137">
        <f>MAX(0,100-IF(G3137="Invalid",Config!$B$5,0)-IF(I3137="Invalid",Config!$B$6,0)-IF(X3137="Incomplete",Config!$B$7,0)-IF(AF3137="Yes",Config!$B$37,0))</f>
        <v>100</v>
      </c>
      <c r="Z3137" s="1">
        <f>IF(OR(TRIM(B3137)="",COUNTIF(Config!$B$15:$B$19,B3137)&gt;0),1,0)+IF(OR(TRIM(C3137)="",COUNTIF(Config!$B$15:$B$19,C3137)&gt;0),1,0)+IF(OR(TRIM(F3137)="",COUNTIF(Config!$B$15:$B$19,F3137)&gt;0),1,0)+IF(OR(TRIM(H3137)="",COUNTIF(Config!$B$15:$B$19,H3137)&gt;0),1,0)+IF(OR(TRIM(E3137)="",COUNTIF(Config!$B$15:$B$19,E3137)&gt;0),1,0)+IF(OR(TRIM(K3137)="",COUNTIF(Config!$B$15:$B$19,K3137)&gt;0),1,0)+IF(OR(TRIM(P3137)="",COUNTIF(Config!$B$15:$B$19,P3137)&gt;0),1,0)+IF(OR(TRIM(R3137)="",COUNTIF(Config!$B$15:$B$19,R3137)&gt;0),1,0)</f>
        <v>0</v>
      </c>
      <c r="AA3137" s="1" cm="1">
        <f t="array" ref="AA3137">SUMPRODUCT(LEN(H3137)-LEN(SUBSTITUTE(H3137,{"0";"1";"2";"3";"4";"5";"6";"7";"8";"9"},"")))</f>
        <v>11</v>
      </c>
      <c r="AC3137" t="str">
        <f t="shared" si="338"/>
        <v/>
      </c>
      <c r="AD3137">
        <f t="shared" si="339"/>
        <v>1</v>
      </c>
      <c r="AE3137">
        <f t="shared" si="340"/>
        <v>1</v>
      </c>
      <c r="AF3137" t="str">
        <f t="shared" si="341"/>
        <v>No</v>
      </c>
      <c r="AG3137">
        <f t="shared" ca="1" si="342"/>
        <v>324</v>
      </c>
      <c r="AH3137" t="str">
        <f ca="1">IF(OR(V3137="",AG3137=""),"Yes",IF(AG3137&gt;Config!$B$41,"Yes","No"))</f>
        <v>No</v>
      </c>
    </row>
    <row r="3138" spans="1:34" x14ac:dyDescent="0.25">
      <c r="A3138" s="1" t="s">
        <v>22131</v>
      </c>
      <c r="B3138" s="1" t="s">
        <v>1495</v>
      </c>
      <c r="C3138" s="1" t="s">
        <v>1389</v>
      </c>
      <c r="D3138" s="1" t="s">
        <v>22132</v>
      </c>
      <c r="E3138" s="1" t="s">
        <v>35300</v>
      </c>
      <c r="F3138" s="1" t="s">
        <v>22133</v>
      </c>
      <c r="G3138" t="str">
        <f t="shared" si="336"/>
        <v>Valid</v>
      </c>
      <c r="H3138" s="1" t="s">
        <v>22134</v>
      </c>
      <c r="I3138" t="str" cm="1">
        <f t="array" ref="I3138">IF(OR(TRIM(H3138)="",ISNUMBER(SEARCH("#",H3138)),AA3138&lt;Config!$B$8,SUMPRODUCT(--ISNUMBER(SEARCH({"a";"b";"c";"d";"e";"f";"g";"h";"i";"j";"k";"l";"m";"n";"o";"p";"q";"r";"s";"t";"u";"v";"w";"x";"y";"z"},H3138)))&gt;0),"Invalid","Valid")</f>
        <v>Valid</v>
      </c>
      <c r="J3138" s="1" t="s">
        <v>22135</v>
      </c>
      <c r="K3138" s="1" t="s">
        <v>287</v>
      </c>
      <c r="L3138" s="1" t="s">
        <v>49</v>
      </c>
      <c r="M3138" s="1" t="s">
        <v>517</v>
      </c>
      <c r="N3138" s="1" t="s">
        <v>148</v>
      </c>
      <c r="O3138" s="1" t="s">
        <v>180</v>
      </c>
      <c r="P3138" t="s">
        <v>344</v>
      </c>
      <c r="Q3138" s="1" t="s">
        <v>1199</v>
      </c>
      <c r="R3138" s="1" t="s">
        <v>1141</v>
      </c>
      <c r="S3138" s="1" t="s">
        <v>22136</v>
      </c>
      <c r="T3138" s="1" t="s">
        <v>22137</v>
      </c>
      <c r="U3138" s="1" t="s">
        <v>22138</v>
      </c>
      <c r="V3138" s="1" t="s">
        <v>140</v>
      </c>
      <c r="W3138" s="1" t="s">
        <v>40</v>
      </c>
      <c r="X3138" t="str">
        <f t="shared" si="337"/>
        <v>Complete</v>
      </c>
      <c r="Y3138">
        <f>MAX(0,100-IF(G3138="Invalid",Config!$B$5,0)-IF(I3138="Invalid",Config!$B$6,0)-IF(X3138="Incomplete",Config!$B$7,0)-IF(AF3138="Yes",Config!$B$37,0))</f>
        <v>100</v>
      </c>
      <c r="Z3138" s="1">
        <f>IF(OR(TRIM(B3138)="",COUNTIF(Config!$B$15:$B$19,B3138)&gt;0),1,0)+IF(OR(TRIM(C3138)="",COUNTIF(Config!$B$15:$B$19,C3138)&gt;0),1,0)+IF(OR(TRIM(F3138)="",COUNTIF(Config!$B$15:$B$19,F3138)&gt;0),1,0)+IF(OR(TRIM(H3138)="",COUNTIF(Config!$B$15:$B$19,H3138)&gt;0),1,0)+IF(OR(TRIM(E3138)="",COUNTIF(Config!$B$15:$B$19,E3138)&gt;0),1,0)+IF(OR(TRIM(K3138)="",COUNTIF(Config!$B$15:$B$19,K3138)&gt;0),1,0)+IF(OR(TRIM(P3138)="",COUNTIF(Config!$B$15:$B$19,P3138)&gt;0),1,0)+IF(OR(TRIM(R3138)="",COUNTIF(Config!$B$15:$B$19,R3138)&gt;0),1,0)</f>
        <v>0</v>
      </c>
      <c r="AA3138" s="1" cm="1">
        <f t="array" ref="AA3138">SUMPRODUCT(LEN(H3138)-LEN(SUBSTITUTE(H3138,{"0";"1";"2";"3";"4";"5";"6";"7";"8";"9"},"")))</f>
        <v>11</v>
      </c>
      <c r="AC3138" t="str">
        <f t="shared" si="338"/>
        <v/>
      </c>
      <c r="AD3138">
        <f t="shared" si="339"/>
        <v>1</v>
      </c>
      <c r="AE3138">
        <f t="shared" si="340"/>
        <v>1</v>
      </c>
      <c r="AF3138" t="str">
        <f t="shared" si="341"/>
        <v>No</v>
      </c>
      <c r="AG3138">
        <f t="shared" ca="1" si="342"/>
        <v>37</v>
      </c>
      <c r="AH3138" t="str">
        <f ca="1">IF(OR(V3138="",AG3138=""),"Yes",IF(AG3138&gt;Config!$B$41,"Yes","No"))</f>
        <v>No</v>
      </c>
    </row>
    <row r="3139" spans="1:34" x14ac:dyDescent="0.25">
      <c r="A3139" s="1" t="s">
        <v>22139</v>
      </c>
      <c r="B3139" s="1" t="s">
        <v>322</v>
      </c>
      <c r="C3139" s="1" t="s">
        <v>511</v>
      </c>
      <c r="D3139" s="1" t="s">
        <v>22140</v>
      </c>
      <c r="E3139" s="1" t="s">
        <v>33866</v>
      </c>
      <c r="F3139" s="1" t="s">
        <v>22141</v>
      </c>
      <c r="G3139" t="str">
        <f t="shared" ref="G3139:G3202" si="343">IFERROR(IF(OR(TRIM(F3139)="",LEN(F3139)-LEN(SUBSTITUTE(F3139,"@",""))&lt;&gt;1,FIND("@",F3139)=1,RIGHT(F3139,1)=".",ISNUMBER(SEARCH(" ",F3139)),ISERROR(FIND(".",F3139,FIND("@",F3139)+2))),"Invalid","Valid"),"Invalid")</f>
        <v>Valid</v>
      </c>
      <c r="H3139" s="1" t="s">
        <v>22142</v>
      </c>
      <c r="I3139" t="str" cm="1">
        <f t="array" ref="I3139">IF(OR(TRIM(H3139)="",ISNUMBER(SEARCH("#",H3139)),AA3139&lt;Config!$B$8,SUMPRODUCT(--ISNUMBER(SEARCH({"a";"b";"c";"d";"e";"f";"g";"h";"i";"j";"k";"l";"m";"n";"o";"p";"q";"r";"s";"t";"u";"v";"w";"x";"y";"z"},H3139)))&gt;0),"Invalid","Valid")</f>
        <v>Valid</v>
      </c>
      <c r="J3139" s="1" t="s">
        <v>22143</v>
      </c>
      <c r="K3139" s="1" t="s">
        <v>264</v>
      </c>
      <c r="L3139" s="1" t="s">
        <v>450</v>
      </c>
      <c r="M3139" s="1" t="s">
        <v>85</v>
      </c>
      <c r="N3139" s="1" t="s">
        <v>358</v>
      </c>
      <c r="O3139" s="1" t="s">
        <v>266</v>
      </c>
      <c r="P3139" t="s">
        <v>87</v>
      </c>
      <c r="Q3139" s="1" t="s">
        <v>438</v>
      </c>
      <c r="R3139" s="1" t="s">
        <v>89</v>
      </c>
      <c r="S3139" s="1" t="s">
        <v>22144</v>
      </c>
      <c r="T3139" s="1" t="s">
        <v>22145</v>
      </c>
      <c r="U3139" s="1" t="s">
        <v>7017</v>
      </c>
      <c r="V3139" s="1" t="s">
        <v>3387</v>
      </c>
      <c r="W3139" s="1" t="s">
        <v>94</v>
      </c>
      <c r="X3139" t="str">
        <f t="shared" ref="X3139:X3202" si="344">IF(Z3139=0,"Complete","Incomplete")</f>
        <v>Complete</v>
      </c>
      <c r="Y3139">
        <f>MAX(0,100-IF(G3139="Invalid",Config!$B$5,0)-IF(I3139="Invalid",Config!$B$6,0)-IF(X3139="Incomplete",Config!$B$7,0)-IF(AF3139="Yes",Config!$B$37,0))</f>
        <v>75</v>
      </c>
      <c r="Z3139" s="1">
        <f>IF(OR(TRIM(B3139)="",COUNTIF(Config!$B$15:$B$19,B3139)&gt;0),1,0)+IF(OR(TRIM(C3139)="",COUNTIF(Config!$B$15:$B$19,C3139)&gt;0),1,0)+IF(OR(TRIM(F3139)="",COUNTIF(Config!$B$15:$B$19,F3139)&gt;0),1,0)+IF(OR(TRIM(H3139)="",COUNTIF(Config!$B$15:$B$19,H3139)&gt;0),1,0)+IF(OR(TRIM(E3139)="",COUNTIF(Config!$B$15:$B$19,E3139)&gt;0),1,0)+IF(OR(TRIM(K3139)="",COUNTIF(Config!$B$15:$B$19,K3139)&gt;0),1,0)+IF(OR(TRIM(P3139)="",COUNTIF(Config!$B$15:$B$19,P3139)&gt;0),1,0)+IF(OR(TRIM(R3139)="",COUNTIF(Config!$B$15:$B$19,R3139)&gt;0),1,0)</f>
        <v>0</v>
      </c>
      <c r="AA3139" s="1" cm="1">
        <f t="array" ref="AA3139">SUMPRODUCT(LEN(H3139)-LEN(SUBSTITUTE(H3139,{"0";"1";"2";"3";"4";"5";"6";"7";"8";"9"},"")))</f>
        <v>10</v>
      </c>
      <c r="AC3139" t="str">
        <f t="shared" ref="AC3139:AC3202" si="345">_xlfn.TEXTJOIN("; ",TRUE,IF(G3139="Invalid","Invalid Email",""),IF(I3139="Invalid","Invalid Phone",""),IF(X3139="Incomplete","Incomplete Profile",""),IF(AF3139="Yes","Potential Duplicate",""))</f>
        <v>Potential Duplicate</v>
      </c>
      <c r="AD3139">
        <f t="shared" ref="AD3139:AD3202" si="346">IF(OR(TRIM(F3139)="",G3139="Invalid"),0,COUNTIF($F$2:$F$5131,F3139))</f>
        <v>2</v>
      </c>
      <c r="AE3139">
        <f t="shared" ref="AE3139:AE3202" si="347">IF(OR(TRIM(H3139)="",I3139="Invalid"),0,COUNTIF($H$2:$H$5131,H3139))</f>
        <v>1</v>
      </c>
      <c r="AF3139" t="str">
        <f t="shared" ref="AF3139:AF3202" si="348">IF(OR(AD3139&gt;1,AE3139&gt;1),"Yes","No")</f>
        <v>Yes</v>
      </c>
      <c r="AG3139">
        <f t="shared" ref="AG3139:AG3202" ca="1" si="349">IFERROR(TODAY()-DATEVALUE(V3139),IFERROR(TODAY()-DATE(VALUE(RIGHT(V3139,4)),VALUE(MID(V3139,FIND("/",V3139)+1,FIND("/",V3139,FIND("/",V3139)+1)-FIND("/",V3139)-1)),VALUE(LEFT(V3139,FIND("/",V3139)-1))),""))</f>
        <v>390</v>
      </c>
      <c r="AH3139" t="str">
        <f ca="1">IF(OR(V3139="",AG3139=""),"Yes",IF(AG3139&gt;Config!$B$41,"Yes","No"))</f>
        <v>Yes</v>
      </c>
    </row>
    <row r="3140" spans="1:34" x14ac:dyDescent="0.25">
      <c r="A3140" s="1" t="s">
        <v>22146</v>
      </c>
      <c r="B3140" s="1" t="s">
        <v>1032</v>
      </c>
      <c r="C3140" s="1" t="s">
        <v>1389</v>
      </c>
      <c r="D3140" s="1" t="s">
        <v>22147</v>
      </c>
      <c r="E3140" s="1" t="s">
        <v>35301</v>
      </c>
      <c r="F3140" s="1" t="s">
        <v>22148</v>
      </c>
      <c r="G3140" t="str">
        <f t="shared" si="343"/>
        <v>Valid</v>
      </c>
      <c r="H3140" s="1" t="s">
        <v>22149</v>
      </c>
      <c r="I3140" t="str" cm="1">
        <f t="array" ref="I3140">IF(OR(TRIM(H3140)="",ISNUMBER(SEARCH("#",H3140)),AA3140&lt;Config!$B$8,SUMPRODUCT(--ISNUMBER(SEARCH({"a";"b";"c";"d";"e";"f";"g";"h";"i";"j";"k";"l";"m";"n";"o";"p";"q";"r";"s";"t";"u";"v";"w";"x";"y";"z"},H3140)))&gt;0),"Invalid","Valid")</f>
        <v>Valid</v>
      </c>
      <c r="J3140" s="1" t="s">
        <v>22150</v>
      </c>
      <c r="K3140" s="1" t="s">
        <v>866</v>
      </c>
      <c r="L3140" s="1" t="s">
        <v>102</v>
      </c>
      <c r="M3140" s="1" t="s">
        <v>251</v>
      </c>
      <c r="N3140" s="1" t="s">
        <v>51</v>
      </c>
      <c r="O3140" s="1" t="s">
        <v>69</v>
      </c>
      <c r="P3140" t="s">
        <v>33</v>
      </c>
      <c r="Q3140" s="1" t="s">
        <v>119</v>
      </c>
      <c r="R3140" s="1" t="s">
        <v>482</v>
      </c>
      <c r="S3140" s="1" t="s">
        <v>303</v>
      </c>
      <c r="T3140" s="1" t="s">
        <v>22151</v>
      </c>
      <c r="U3140" s="1" t="s">
        <v>6776</v>
      </c>
      <c r="V3140" s="1" t="s">
        <v>1397</v>
      </c>
      <c r="W3140" s="1" t="s">
        <v>75</v>
      </c>
      <c r="X3140" t="str">
        <f t="shared" si="344"/>
        <v>Complete</v>
      </c>
      <c r="Y3140">
        <f>MAX(0,100-IF(G3140="Invalid",Config!$B$5,0)-IF(I3140="Invalid",Config!$B$6,0)-IF(X3140="Incomplete",Config!$B$7,0)-IF(AF3140="Yes",Config!$B$37,0))</f>
        <v>100</v>
      </c>
      <c r="Z3140" s="1">
        <f>IF(OR(TRIM(B3140)="",COUNTIF(Config!$B$15:$B$19,B3140)&gt;0),1,0)+IF(OR(TRIM(C3140)="",COUNTIF(Config!$B$15:$B$19,C3140)&gt;0),1,0)+IF(OR(TRIM(F3140)="",COUNTIF(Config!$B$15:$B$19,F3140)&gt;0),1,0)+IF(OR(TRIM(H3140)="",COUNTIF(Config!$B$15:$B$19,H3140)&gt;0),1,0)+IF(OR(TRIM(E3140)="",COUNTIF(Config!$B$15:$B$19,E3140)&gt;0),1,0)+IF(OR(TRIM(K3140)="",COUNTIF(Config!$B$15:$B$19,K3140)&gt;0),1,0)+IF(OR(TRIM(P3140)="",COUNTIF(Config!$B$15:$B$19,P3140)&gt;0),1,0)+IF(OR(TRIM(R3140)="",COUNTIF(Config!$B$15:$B$19,R3140)&gt;0),1,0)</f>
        <v>0</v>
      </c>
      <c r="AA3140" s="1" cm="1">
        <f t="array" ref="AA3140">SUMPRODUCT(LEN(H3140)-LEN(SUBSTITUTE(H3140,{"0";"1";"2";"3";"4";"5";"6";"7";"8";"9"},"")))</f>
        <v>10</v>
      </c>
      <c r="AC3140" t="str">
        <f t="shared" si="345"/>
        <v/>
      </c>
      <c r="AD3140">
        <f t="shared" si="346"/>
        <v>1</v>
      </c>
      <c r="AE3140">
        <f t="shared" si="347"/>
        <v>1</v>
      </c>
      <c r="AF3140" t="str">
        <f t="shared" si="348"/>
        <v>No</v>
      </c>
      <c r="AG3140">
        <f t="shared" ca="1" si="349"/>
        <v>273</v>
      </c>
      <c r="AH3140" t="str">
        <f ca="1">IF(OR(V3140="",AG3140=""),"Yes",IF(AG3140&gt;Config!$B$41,"Yes","No"))</f>
        <v>No</v>
      </c>
    </row>
    <row r="3141" spans="1:34" x14ac:dyDescent="0.25">
      <c r="A3141" s="1" t="s">
        <v>22152</v>
      </c>
      <c r="B3141" s="1" t="s">
        <v>2408</v>
      </c>
      <c r="C3141" s="1" t="s">
        <v>1389</v>
      </c>
      <c r="D3141" s="1" t="s">
        <v>22153</v>
      </c>
      <c r="E3141" s="1" t="s">
        <v>35302</v>
      </c>
      <c r="F3141" s="1" t="s">
        <v>22154</v>
      </c>
      <c r="G3141" t="str">
        <f t="shared" si="343"/>
        <v>Valid</v>
      </c>
      <c r="H3141" s="1" t="s">
        <v>22155</v>
      </c>
      <c r="I3141" t="str" cm="1">
        <f t="array" ref="I3141">IF(OR(TRIM(H3141)="",ISNUMBER(SEARCH("#",H3141)),AA3141&lt;Config!$B$8,SUMPRODUCT(--ISNUMBER(SEARCH({"a";"b";"c";"d";"e";"f";"g";"h";"i";"j";"k";"l";"m";"n";"o";"p";"q";"r";"s";"t";"u";"v";"w";"x";"y";"z"},H3141)))&gt;0),"Invalid","Valid")</f>
        <v>Valid</v>
      </c>
      <c r="J3141" s="1" t="s">
        <v>884</v>
      </c>
      <c r="K3141" s="1" t="s">
        <v>28</v>
      </c>
      <c r="L3141" s="1" t="s">
        <v>179</v>
      </c>
      <c r="M3141" s="1" t="s">
        <v>165</v>
      </c>
      <c r="N3141" s="1" t="s">
        <v>51</v>
      </c>
      <c r="O3141" s="1" t="s">
        <v>69</v>
      </c>
      <c r="P3141" t="s">
        <v>53</v>
      </c>
      <c r="Q3141" s="1" t="s">
        <v>55</v>
      </c>
      <c r="R3141" s="1" t="s">
        <v>198</v>
      </c>
      <c r="S3141" s="1" t="s">
        <v>19067</v>
      </c>
      <c r="T3141" s="1" t="s">
        <v>22156</v>
      </c>
      <c r="U3141" s="1" t="s">
        <v>5367</v>
      </c>
      <c r="V3141" s="1" t="s">
        <v>5255</v>
      </c>
      <c r="W3141" s="1" t="s">
        <v>384</v>
      </c>
      <c r="X3141" t="str">
        <f t="shared" si="344"/>
        <v>Complete</v>
      </c>
      <c r="Y3141">
        <f>MAX(0,100-IF(G3141="Invalid",Config!$B$5,0)-IF(I3141="Invalid",Config!$B$6,0)-IF(X3141="Incomplete",Config!$B$7,0)-IF(AF3141="Yes",Config!$B$37,0))</f>
        <v>100</v>
      </c>
      <c r="Z3141" s="1">
        <f>IF(OR(TRIM(B3141)="",COUNTIF(Config!$B$15:$B$19,B3141)&gt;0),1,0)+IF(OR(TRIM(C3141)="",COUNTIF(Config!$B$15:$B$19,C3141)&gt;0),1,0)+IF(OR(TRIM(F3141)="",COUNTIF(Config!$B$15:$B$19,F3141)&gt;0),1,0)+IF(OR(TRIM(H3141)="",COUNTIF(Config!$B$15:$B$19,H3141)&gt;0),1,0)+IF(OR(TRIM(E3141)="",COUNTIF(Config!$B$15:$B$19,E3141)&gt;0),1,0)+IF(OR(TRIM(K3141)="",COUNTIF(Config!$B$15:$B$19,K3141)&gt;0),1,0)+IF(OR(TRIM(P3141)="",COUNTIF(Config!$B$15:$B$19,P3141)&gt;0),1,0)+IF(OR(TRIM(R3141)="",COUNTIF(Config!$B$15:$B$19,R3141)&gt;0),1,0)</f>
        <v>0</v>
      </c>
      <c r="AA3141" s="1" cm="1">
        <f t="array" ref="AA3141">SUMPRODUCT(LEN(H3141)-LEN(SUBSTITUTE(H3141,{"0";"1";"2";"3";"4";"5";"6";"7";"8";"9"},"")))</f>
        <v>12</v>
      </c>
      <c r="AC3141" t="str">
        <f t="shared" si="345"/>
        <v/>
      </c>
      <c r="AD3141">
        <f t="shared" si="346"/>
        <v>1</v>
      </c>
      <c r="AE3141">
        <f t="shared" si="347"/>
        <v>1</v>
      </c>
      <c r="AF3141" t="str">
        <f t="shared" si="348"/>
        <v>No</v>
      </c>
      <c r="AG3141">
        <f t="shared" ca="1" si="349"/>
        <v>44</v>
      </c>
      <c r="AH3141" t="str">
        <f ca="1">IF(OR(V3141="",AG3141=""),"Yes",IF(AG3141&gt;Config!$B$41,"Yes","No"))</f>
        <v>No</v>
      </c>
    </row>
    <row r="3142" spans="1:34" x14ac:dyDescent="0.25">
      <c r="A3142" s="1" t="s">
        <v>22157</v>
      </c>
      <c r="B3142" s="1" t="s">
        <v>2392</v>
      </c>
      <c r="C3142" s="1" t="s">
        <v>296</v>
      </c>
      <c r="D3142" s="1" t="s">
        <v>22158</v>
      </c>
      <c r="E3142" s="1" t="s">
        <v>35292</v>
      </c>
      <c r="F3142" s="1" t="s">
        <v>22159</v>
      </c>
      <c r="G3142" t="str">
        <f t="shared" si="343"/>
        <v>Valid</v>
      </c>
      <c r="H3142" s="1" t="s">
        <v>22160</v>
      </c>
      <c r="I3142" t="str" cm="1">
        <f t="array" ref="I3142">IF(OR(TRIM(H3142)="",ISNUMBER(SEARCH("#",H3142)),AA3142&lt;Config!$B$8,SUMPRODUCT(--ISNUMBER(SEARCH({"a";"b";"c";"d";"e";"f";"g";"h";"i";"j";"k";"l";"m";"n";"o";"p";"q";"r";"s";"t";"u";"v";"w";"x";"y";"z"},H3142)))&gt;0),"Invalid","Valid")</f>
        <v>Valid</v>
      </c>
      <c r="J3142" s="1" t="s">
        <v>22161</v>
      </c>
      <c r="K3142" s="1" t="s">
        <v>195</v>
      </c>
      <c r="L3142" s="1" t="s">
        <v>49</v>
      </c>
      <c r="M3142" s="1" t="s">
        <v>517</v>
      </c>
      <c r="N3142" s="1" t="s">
        <v>68</v>
      </c>
      <c r="O3142" s="1" t="s">
        <v>149</v>
      </c>
      <c r="P3142" t="s">
        <v>236</v>
      </c>
      <c r="Q3142" s="1" t="s">
        <v>237</v>
      </c>
      <c r="R3142" s="1" t="s">
        <v>254</v>
      </c>
      <c r="S3142" s="1" t="s">
        <v>4403</v>
      </c>
      <c r="T3142" s="1" t="s">
        <v>22162</v>
      </c>
      <c r="U3142" s="1" t="s">
        <v>4766</v>
      </c>
      <c r="V3142" s="1" t="s">
        <v>7413</v>
      </c>
      <c r="W3142" s="1" t="s">
        <v>141</v>
      </c>
      <c r="X3142" t="str">
        <f t="shared" si="344"/>
        <v>Complete</v>
      </c>
      <c r="Y3142">
        <f>MAX(0,100-IF(G3142="Invalid",Config!$B$5,0)-IF(I3142="Invalid",Config!$B$6,0)-IF(X3142="Incomplete",Config!$B$7,0)-IF(AF3142="Yes",Config!$B$37,0))</f>
        <v>100</v>
      </c>
      <c r="Z3142" s="1">
        <f>IF(OR(TRIM(B3142)="",COUNTIF(Config!$B$15:$B$19,B3142)&gt;0),1,0)+IF(OR(TRIM(C3142)="",COUNTIF(Config!$B$15:$B$19,C3142)&gt;0),1,0)+IF(OR(TRIM(F3142)="",COUNTIF(Config!$B$15:$B$19,F3142)&gt;0),1,0)+IF(OR(TRIM(H3142)="",COUNTIF(Config!$B$15:$B$19,H3142)&gt;0),1,0)+IF(OR(TRIM(E3142)="",COUNTIF(Config!$B$15:$B$19,E3142)&gt;0),1,0)+IF(OR(TRIM(K3142)="",COUNTIF(Config!$B$15:$B$19,K3142)&gt;0),1,0)+IF(OR(TRIM(P3142)="",COUNTIF(Config!$B$15:$B$19,P3142)&gt;0),1,0)+IF(OR(TRIM(R3142)="",COUNTIF(Config!$B$15:$B$19,R3142)&gt;0),1,0)</f>
        <v>0</v>
      </c>
      <c r="AA3142" s="1" cm="1">
        <f t="array" ref="AA3142">SUMPRODUCT(LEN(H3142)-LEN(SUBSTITUTE(H3142,{"0";"1";"2";"3";"4";"5";"6";"7";"8";"9"},"")))</f>
        <v>12</v>
      </c>
      <c r="AC3142" t="str">
        <f t="shared" si="345"/>
        <v/>
      </c>
      <c r="AD3142">
        <f t="shared" si="346"/>
        <v>1</v>
      </c>
      <c r="AE3142">
        <f t="shared" si="347"/>
        <v>1</v>
      </c>
      <c r="AF3142" t="str">
        <f t="shared" si="348"/>
        <v>No</v>
      </c>
      <c r="AG3142">
        <f t="shared" ca="1" si="349"/>
        <v>249</v>
      </c>
      <c r="AH3142" t="str">
        <f ca="1">IF(OR(V3142="",AG3142=""),"Yes",IF(AG3142&gt;Config!$B$41,"Yes","No"))</f>
        <v>No</v>
      </c>
    </row>
    <row r="3143" spans="1:34" x14ac:dyDescent="0.25">
      <c r="A3143" s="1" t="s">
        <v>22163</v>
      </c>
      <c r="B3143" s="1" t="s">
        <v>2095</v>
      </c>
      <c r="C3143" s="1" t="s">
        <v>336</v>
      </c>
      <c r="D3143" s="1" t="s">
        <v>22164</v>
      </c>
      <c r="E3143" s="1" t="s">
        <v>33980</v>
      </c>
      <c r="F3143" s="1" t="s">
        <v>22165</v>
      </c>
      <c r="G3143" t="str">
        <f t="shared" si="343"/>
        <v>Valid</v>
      </c>
      <c r="H3143" s="1" t="s">
        <v>22166</v>
      </c>
      <c r="I3143" t="str" cm="1">
        <f t="array" ref="I3143">IF(OR(TRIM(H3143)="",ISNUMBER(SEARCH("#",H3143)),AA3143&lt;Config!$B$8,SUMPRODUCT(--ISNUMBER(SEARCH({"a";"b";"c";"d";"e";"f";"g";"h";"i";"j";"k";"l";"m";"n";"o";"p";"q";"r";"s";"t";"u";"v";"w";"x";"y";"z"},H3143)))&gt;0),"Invalid","Valid")</f>
        <v>Valid</v>
      </c>
      <c r="J3143" s="1" t="s">
        <v>22167</v>
      </c>
      <c r="K3143" s="1" t="s">
        <v>28</v>
      </c>
      <c r="L3143" s="1" t="s">
        <v>67</v>
      </c>
      <c r="M3143" s="1" t="s">
        <v>391</v>
      </c>
      <c r="N3143" s="1" t="s">
        <v>252</v>
      </c>
      <c r="O3143" s="1" t="s">
        <v>32</v>
      </c>
      <c r="P3143" t="s">
        <v>314</v>
      </c>
      <c r="Q3143" s="1" t="s">
        <v>663</v>
      </c>
      <c r="R3143" s="1" t="s">
        <v>316</v>
      </c>
      <c r="S3143" s="1" t="s">
        <v>22168</v>
      </c>
      <c r="T3143" s="1" t="s">
        <v>22169</v>
      </c>
      <c r="U3143" s="1" t="s">
        <v>22170</v>
      </c>
      <c r="V3143" s="1" t="s">
        <v>140</v>
      </c>
      <c r="W3143" s="1" t="s">
        <v>293</v>
      </c>
      <c r="X3143" t="str">
        <f t="shared" si="344"/>
        <v>Complete</v>
      </c>
      <c r="Y3143">
        <f>MAX(0,100-IF(G3143="Invalid",Config!$B$5,0)-IF(I3143="Invalid",Config!$B$6,0)-IF(X3143="Incomplete",Config!$B$7,0)-IF(AF3143="Yes",Config!$B$37,0))</f>
        <v>100</v>
      </c>
      <c r="Z3143" s="1">
        <f>IF(OR(TRIM(B3143)="",COUNTIF(Config!$B$15:$B$19,B3143)&gt;0),1,0)+IF(OR(TRIM(C3143)="",COUNTIF(Config!$B$15:$B$19,C3143)&gt;0),1,0)+IF(OR(TRIM(F3143)="",COUNTIF(Config!$B$15:$B$19,F3143)&gt;0),1,0)+IF(OR(TRIM(H3143)="",COUNTIF(Config!$B$15:$B$19,H3143)&gt;0),1,0)+IF(OR(TRIM(E3143)="",COUNTIF(Config!$B$15:$B$19,E3143)&gt;0),1,0)+IF(OR(TRIM(K3143)="",COUNTIF(Config!$B$15:$B$19,K3143)&gt;0),1,0)+IF(OR(TRIM(P3143)="",COUNTIF(Config!$B$15:$B$19,P3143)&gt;0),1,0)+IF(OR(TRIM(R3143)="",COUNTIF(Config!$B$15:$B$19,R3143)&gt;0),1,0)</f>
        <v>0</v>
      </c>
      <c r="AA3143" s="1" cm="1">
        <f t="array" ref="AA3143">SUMPRODUCT(LEN(H3143)-LEN(SUBSTITUTE(H3143,{"0";"1";"2";"3";"4";"5";"6";"7";"8";"9"},"")))</f>
        <v>12</v>
      </c>
      <c r="AC3143" t="str">
        <f t="shared" si="345"/>
        <v/>
      </c>
      <c r="AD3143">
        <f t="shared" si="346"/>
        <v>1</v>
      </c>
      <c r="AE3143">
        <f t="shared" si="347"/>
        <v>1</v>
      </c>
      <c r="AF3143" t="str">
        <f t="shared" si="348"/>
        <v>No</v>
      </c>
      <c r="AG3143">
        <f t="shared" ca="1" si="349"/>
        <v>37</v>
      </c>
      <c r="AH3143" t="str">
        <f ca="1">IF(OR(V3143="",AG3143=""),"Yes",IF(AG3143&gt;Config!$B$41,"Yes","No"))</f>
        <v>No</v>
      </c>
    </row>
    <row r="3144" spans="1:34" x14ac:dyDescent="0.25">
      <c r="A3144" s="1" t="s">
        <v>22171</v>
      </c>
      <c r="B3144" s="1" t="s">
        <v>818</v>
      </c>
      <c r="C3144" s="1" t="s">
        <v>364</v>
      </c>
      <c r="D3144" s="1" t="s">
        <v>22172</v>
      </c>
      <c r="E3144" s="1" t="s">
        <v>34677</v>
      </c>
      <c r="F3144" s="1" t="s">
        <v>22173</v>
      </c>
      <c r="G3144" t="str">
        <f t="shared" si="343"/>
        <v>Valid</v>
      </c>
      <c r="H3144" s="1" t="s">
        <v>22174</v>
      </c>
      <c r="I3144" t="str" cm="1">
        <f t="array" ref="I3144">IF(OR(TRIM(H3144)="",ISNUMBER(SEARCH("#",H3144)),AA3144&lt;Config!$B$8,SUMPRODUCT(--ISNUMBER(SEARCH({"a";"b";"c";"d";"e";"f";"g";"h";"i";"j";"k";"l";"m";"n";"o";"p";"q";"r";"s";"t";"u";"v";"w";"x";"y";"z"},H3144)))&gt;0),"Invalid","Valid")</f>
        <v>Valid</v>
      </c>
      <c r="J3144" s="1" t="s">
        <v>22175</v>
      </c>
      <c r="K3144" s="1" t="s">
        <v>147</v>
      </c>
      <c r="L3144" s="1" t="s">
        <v>164</v>
      </c>
      <c r="M3144" s="1" t="s">
        <v>118</v>
      </c>
      <c r="N3144" s="1" t="s">
        <v>713</v>
      </c>
      <c r="O3144" s="1" t="s">
        <v>69</v>
      </c>
      <c r="P3144" t="s">
        <v>314</v>
      </c>
      <c r="Q3144" s="1" t="s">
        <v>316</v>
      </c>
      <c r="R3144" s="1" t="s">
        <v>663</v>
      </c>
      <c r="S3144" s="1" t="s">
        <v>22176</v>
      </c>
      <c r="T3144" s="1" t="s">
        <v>22177</v>
      </c>
      <c r="U3144" s="1" t="s">
        <v>1813</v>
      </c>
      <c r="V3144" s="1" t="s">
        <v>2495</v>
      </c>
      <c r="W3144" s="1" t="s">
        <v>141</v>
      </c>
      <c r="X3144" t="str">
        <f t="shared" si="344"/>
        <v>Complete</v>
      </c>
      <c r="Y3144">
        <f>MAX(0,100-IF(G3144="Invalid",Config!$B$5,0)-IF(I3144="Invalid",Config!$B$6,0)-IF(X3144="Incomplete",Config!$B$7,0)-IF(AF3144="Yes",Config!$B$37,0))</f>
        <v>100</v>
      </c>
      <c r="Z3144" s="1">
        <f>IF(OR(TRIM(B3144)="",COUNTIF(Config!$B$15:$B$19,B3144)&gt;0),1,0)+IF(OR(TRIM(C3144)="",COUNTIF(Config!$B$15:$B$19,C3144)&gt;0),1,0)+IF(OR(TRIM(F3144)="",COUNTIF(Config!$B$15:$B$19,F3144)&gt;0),1,0)+IF(OR(TRIM(H3144)="",COUNTIF(Config!$B$15:$B$19,H3144)&gt;0),1,0)+IF(OR(TRIM(E3144)="",COUNTIF(Config!$B$15:$B$19,E3144)&gt;0),1,0)+IF(OR(TRIM(K3144)="",COUNTIF(Config!$B$15:$B$19,K3144)&gt;0),1,0)+IF(OR(TRIM(P3144)="",COUNTIF(Config!$B$15:$B$19,P3144)&gt;0),1,0)+IF(OR(TRIM(R3144)="",COUNTIF(Config!$B$15:$B$19,R3144)&gt;0),1,0)</f>
        <v>0</v>
      </c>
      <c r="AA3144" s="1" cm="1">
        <f t="array" ref="AA3144">SUMPRODUCT(LEN(H3144)-LEN(SUBSTITUTE(H3144,{"0";"1";"2";"3";"4";"5";"6";"7";"8";"9"},"")))</f>
        <v>12</v>
      </c>
      <c r="AC3144" t="str">
        <f t="shared" si="345"/>
        <v/>
      </c>
      <c r="AD3144">
        <f t="shared" si="346"/>
        <v>1</v>
      </c>
      <c r="AE3144">
        <f t="shared" si="347"/>
        <v>1</v>
      </c>
      <c r="AF3144" t="str">
        <f t="shared" si="348"/>
        <v>No</v>
      </c>
      <c r="AG3144">
        <f t="shared" ca="1" si="349"/>
        <v>462</v>
      </c>
      <c r="AH3144" t="str">
        <f ca="1">IF(OR(V3144="",AG3144=""),"Yes",IF(AG3144&gt;Config!$B$41,"Yes","No"))</f>
        <v>Yes</v>
      </c>
    </row>
    <row r="3145" spans="1:34" x14ac:dyDescent="0.25">
      <c r="A3145" s="1" t="s">
        <v>22178</v>
      </c>
      <c r="B3145" s="1" t="s">
        <v>1283</v>
      </c>
      <c r="C3145" s="1" t="s">
        <v>308</v>
      </c>
      <c r="D3145" s="1" t="s">
        <v>20902</v>
      </c>
      <c r="E3145" s="1" t="s">
        <v>578</v>
      </c>
      <c r="F3145" s="1" t="s">
        <v>35303</v>
      </c>
      <c r="G3145" t="str">
        <f t="shared" si="343"/>
        <v>Valid</v>
      </c>
      <c r="H3145" s="1" t="s">
        <v>22179</v>
      </c>
      <c r="I3145" t="str" cm="1">
        <f t="array" ref="I3145">IF(OR(TRIM(H3145)="",ISNUMBER(SEARCH("#",H3145)),AA3145&lt;Config!$B$8,SUMPRODUCT(--ISNUMBER(SEARCH({"a";"b";"c";"d";"e";"f";"g";"h";"i";"j";"k";"l";"m";"n";"o";"p";"q";"r";"s";"t";"u";"v";"w";"x";"y";"z"},H3145)))&gt;0),"Invalid","Valid")</f>
        <v>Valid</v>
      </c>
      <c r="J3145" s="1" t="s">
        <v>22180</v>
      </c>
      <c r="K3145" s="1" t="s">
        <v>722</v>
      </c>
      <c r="L3145" s="1" t="s">
        <v>450</v>
      </c>
      <c r="M3145" s="1" t="s">
        <v>103</v>
      </c>
      <c r="N3145" s="1" t="s">
        <v>31</v>
      </c>
      <c r="O3145" s="1" t="s">
        <v>196</v>
      </c>
      <c r="P3145" t="s">
        <v>344</v>
      </c>
      <c r="Q3145" s="1" t="s">
        <v>345</v>
      </c>
      <c r="R3145" s="1" t="s">
        <v>346</v>
      </c>
      <c r="S3145" s="1" t="s">
        <v>22181</v>
      </c>
      <c r="T3145" s="1" t="s">
        <v>22182</v>
      </c>
      <c r="U3145" s="1" t="s">
        <v>12587</v>
      </c>
      <c r="V3145" s="1" t="s">
        <v>4953</v>
      </c>
      <c r="W3145" s="1" t="s">
        <v>60</v>
      </c>
      <c r="X3145" t="str">
        <f t="shared" si="344"/>
        <v>Complete</v>
      </c>
      <c r="Y3145">
        <f>MAX(0,100-IF(G3145="Invalid",Config!$B$5,0)-IF(I3145="Invalid",Config!$B$6,0)-IF(X3145="Incomplete",Config!$B$7,0)-IF(AF3145="Yes",Config!$B$37,0))</f>
        <v>100</v>
      </c>
      <c r="Z3145" s="1">
        <f>IF(OR(TRIM(B3145)="",COUNTIF(Config!$B$15:$B$19,B3145)&gt;0),1,0)+IF(OR(TRIM(C3145)="",COUNTIF(Config!$B$15:$B$19,C3145)&gt;0),1,0)+IF(OR(TRIM(F3145)="",COUNTIF(Config!$B$15:$B$19,F3145)&gt;0),1,0)+IF(OR(TRIM(H3145)="",COUNTIF(Config!$B$15:$B$19,H3145)&gt;0),1,0)+IF(OR(TRIM(E3145)="",COUNTIF(Config!$B$15:$B$19,E3145)&gt;0),1,0)+IF(OR(TRIM(K3145)="",COUNTIF(Config!$B$15:$B$19,K3145)&gt;0),1,0)+IF(OR(TRIM(P3145)="",COUNTIF(Config!$B$15:$B$19,P3145)&gt;0),1,0)+IF(OR(TRIM(R3145)="",COUNTIF(Config!$B$15:$B$19,R3145)&gt;0),1,0)</f>
        <v>0</v>
      </c>
      <c r="AA3145" s="1" cm="1">
        <f t="array" ref="AA3145">SUMPRODUCT(LEN(H3145)-LEN(SUBSTITUTE(H3145,{"0";"1";"2";"3";"4";"5";"6";"7";"8";"9"},"")))</f>
        <v>11</v>
      </c>
      <c r="AC3145" t="str">
        <f t="shared" si="345"/>
        <v/>
      </c>
      <c r="AD3145">
        <f t="shared" si="346"/>
        <v>1</v>
      </c>
      <c r="AE3145">
        <f t="shared" si="347"/>
        <v>1</v>
      </c>
      <c r="AF3145" t="str">
        <f t="shared" si="348"/>
        <v>No</v>
      </c>
      <c r="AG3145">
        <f t="shared" ca="1" si="349"/>
        <v>468</v>
      </c>
      <c r="AH3145" t="str">
        <f ca="1">IF(OR(V3145="",AG3145=""),"Yes",IF(AG3145&gt;Config!$B$41,"Yes","No"))</f>
        <v>Yes</v>
      </c>
    </row>
    <row r="3146" spans="1:34" x14ac:dyDescent="0.25">
      <c r="A3146" s="1" t="s">
        <v>22183</v>
      </c>
      <c r="B3146" s="1" t="s">
        <v>1816</v>
      </c>
      <c r="C3146" s="1" t="s">
        <v>792</v>
      </c>
      <c r="D3146" s="1" t="s">
        <v>22184</v>
      </c>
      <c r="E3146" s="1" t="s">
        <v>339</v>
      </c>
      <c r="F3146" s="1" t="s">
        <v>22185</v>
      </c>
      <c r="G3146" t="str">
        <f t="shared" si="343"/>
        <v>Valid</v>
      </c>
      <c r="H3146" s="1" t="s">
        <v>22186</v>
      </c>
      <c r="I3146" t="str" cm="1">
        <f t="array" ref="I3146">IF(OR(TRIM(H3146)="",ISNUMBER(SEARCH("#",H3146)),AA3146&lt;Config!$B$8,SUMPRODUCT(--ISNUMBER(SEARCH({"a";"b";"c";"d";"e";"f";"g";"h";"i";"j";"k";"l";"m";"n";"o";"p";"q";"r";"s";"t";"u";"v";"w";"x";"y";"z"},H3146)))&gt;0),"Invalid","Valid")</f>
        <v>Valid</v>
      </c>
      <c r="J3146" s="1" t="s">
        <v>22187</v>
      </c>
      <c r="K3146" s="1" t="s">
        <v>625</v>
      </c>
      <c r="L3146" s="1" t="s">
        <v>84</v>
      </c>
      <c r="M3146" s="1" t="s">
        <v>135</v>
      </c>
      <c r="N3146" s="1" t="s">
        <v>437</v>
      </c>
      <c r="O3146" s="1" t="s">
        <v>52</v>
      </c>
      <c r="P3146" t="s">
        <v>344</v>
      </c>
      <c r="Q3146" s="1" t="s">
        <v>1199</v>
      </c>
      <c r="R3146" s="1" t="s">
        <v>346</v>
      </c>
      <c r="S3146" s="1" t="s">
        <v>22188</v>
      </c>
      <c r="T3146" s="1" t="s">
        <v>22189</v>
      </c>
      <c r="U3146" s="1" t="s">
        <v>22190</v>
      </c>
      <c r="V3146" s="1" t="s">
        <v>2926</v>
      </c>
      <c r="W3146" s="1" t="s">
        <v>384</v>
      </c>
      <c r="X3146" t="str">
        <f t="shared" si="344"/>
        <v>Complete</v>
      </c>
      <c r="Y3146">
        <f>MAX(0,100-IF(G3146="Invalid",Config!$B$5,0)-IF(I3146="Invalid",Config!$B$6,0)-IF(X3146="Incomplete",Config!$B$7,0)-IF(AF3146="Yes",Config!$B$37,0))</f>
        <v>100</v>
      </c>
      <c r="Z3146" s="1">
        <f>IF(OR(TRIM(B3146)="",COUNTIF(Config!$B$15:$B$19,B3146)&gt;0),1,0)+IF(OR(TRIM(C3146)="",COUNTIF(Config!$B$15:$B$19,C3146)&gt;0),1,0)+IF(OR(TRIM(F3146)="",COUNTIF(Config!$B$15:$B$19,F3146)&gt;0),1,0)+IF(OR(TRIM(H3146)="",COUNTIF(Config!$B$15:$B$19,H3146)&gt;0),1,0)+IF(OR(TRIM(E3146)="",COUNTIF(Config!$B$15:$B$19,E3146)&gt;0),1,0)+IF(OR(TRIM(K3146)="",COUNTIF(Config!$B$15:$B$19,K3146)&gt;0),1,0)+IF(OR(TRIM(P3146)="",COUNTIF(Config!$B$15:$B$19,P3146)&gt;0),1,0)+IF(OR(TRIM(R3146)="",COUNTIF(Config!$B$15:$B$19,R3146)&gt;0),1,0)</f>
        <v>0</v>
      </c>
      <c r="AA3146" s="1" cm="1">
        <f t="array" ref="AA3146">SUMPRODUCT(LEN(H3146)-LEN(SUBSTITUTE(H3146,{"0";"1";"2";"3";"4";"5";"6";"7";"8";"9"},"")))</f>
        <v>11</v>
      </c>
      <c r="AC3146" t="str">
        <f t="shared" si="345"/>
        <v/>
      </c>
      <c r="AD3146">
        <f t="shared" si="346"/>
        <v>1</v>
      </c>
      <c r="AE3146">
        <f t="shared" si="347"/>
        <v>1</v>
      </c>
      <c r="AF3146" t="str">
        <f t="shared" si="348"/>
        <v>No</v>
      </c>
      <c r="AG3146">
        <f t="shared" ca="1" si="349"/>
        <v>548</v>
      </c>
      <c r="AH3146" t="str">
        <f ca="1">IF(OR(V3146="",AG3146=""),"Yes",IF(AG3146&gt;Config!$B$41,"Yes","No"))</f>
        <v>Yes</v>
      </c>
    </row>
    <row r="3147" spans="1:34" x14ac:dyDescent="0.25">
      <c r="A3147" s="1" t="s">
        <v>22191</v>
      </c>
      <c r="B3147" s="1" t="s">
        <v>1147</v>
      </c>
      <c r="C3147" s="1" t="s">
        <v>566</v>
      </c>
      <c r="D3147" s="1" t="s">
        <v>22192</v>
      </c>
      <c r="E3147" s="1" t="s">
        <v>33866</v>
      </c>
      <c r="F3147" s="1" t="s">
        <v>22193</v>
      </c>
      <c r="G3147" t="str">
        <f t="shared" si="343"/>
        <v>Valid</v>
      </c>
      <c r="H3147" s="1" t="s">
        <v>22194</v>
      </c>
      <c r="I3147" t="str" cm="1">
        <f t="array" ref="I3147">IF(OR(TRIM(H3147)="",ISNUMBER(SEARCH("#",H3147)),AA3147&lt;Config!$B$8,SUMPRODUCT(--ISNUMBER(SEARCH({"a";"b";"c";"d";"e";"f";"g";"h";"i";"j";"k";"l";"m";"n";"o";"p";"q";"r";"s";"t";"u";"v";"w";"x";"y";"z"},H3147)))&gt;0),"Invalid","Valid")</f>
        <v>Valid</v>
      </c>
      <c r="J3147" s="1" t="s">
        <v>22195</v>
      </c>
      <c r="K3147" s="1" t="s">
        <v>481</v>
      </c>
      <c r="L3147" s="1" t="s">
        <v>102</v>
      </c>
      <c r="M3147" s="1" t="s">
        <v>517</v>
      </c>
      <c r="N3147" s="1" t="s">
        <v>148</v>
      </c>
      <c r="O3147" s="1" t="s">
        <v>266</v>
      </c>
      <c r="P3147" t="s">
        <v>53</v>
      </c>
      <c r="Q3147" s="1" t="s">
        <v>150</v>
      </c>
      <c r="R3147" s="1" t="s">
        <v>415</v>
      </c>
      <c r="S3147" s="1" t="s">
        <v>22044</v>
      </c>
      <c r="T3147" s="1" t="s">
        <v>22196</v>
      </c>
      <c r="U3147" s="1" t="s">
        <v>9262</v>
      </c>
      <c r="V3147" s="1" t="s">
        <v>140</v>
      </c>
      <c r="W3147" s="1" t="s">
        <v>94</v>
      </c>
      <c r="X3147" t="str">
        <f t="shared" si="344"/>
        <v>Complete</v>
      </c>
      <c r="Y3147">
        <f>MAX(0,100-IF(G3147="Invalid",Config!$B$5,0)-IF(I3147="Invalid",Config!$B$6,0)-IF(X3147="Incomplete",Config!$B$7,0)-IF(AF3147="Yes",Config!$B$37,0))</f>
        <v>100</v>
      </c>
      <c r="Z3147" s="1">
        <f>IF(OR(TRIM(B3147)="",COUNTIF(Config!$B$15:$B$19,B3147)&gt;0),1,0)+IF(OR(TRIM(C3147)="",COUNTIF(Config!$B$15:$B$19,C3147)&gt;0),1,0)+IF(OR(TRIM(F3147)="",COUNTIF(Config!$B$15:$B$19,F3147)&gt;0),1,0)+IF(OR(TRIM(H3147)="",COUNTIF(Config!$B$15:$B$19,H3147)&gt;0),1,0)+IF(OR(TRIM(E3147)="",COUNTIF(Config!$B$15:$B$19,E3147)&gt;0),1,0)+IF(OR(TRIM(K3147)="",COUNTIF(Config!$B$15:$B$19,K3147)&gt;0),1,0)+IF(OR(TRIM(P3147)="",COUNTIF(Config!$B$15:$B$19,P3147)&gt;0),1,0)+IF(OR(TRIM(R3147)="",COUNTIF(Config!$B$15:$B$19,R3147)&gt;0),1,0)</f>
        <v>0</v>
      </c>
      <c r="AA3147" s="1" cm="1">
        <f t="array" ref="AA3147">SUMPRODUCT(LEN(H3147)-LEN(SUBSTITUTE(H3147,{"0";"1";"2";"3";"4";"5";"6";"7";"8";"9"},"")))</f>
        <v>12</v>
      </c>
      <c r="AC3147" t="str">
        <f t="shared" si="345"/>
        <v/>
      </c>
      <c r="AD3147">
        <f t="shared" si="346"/>
        <v>1</v>
      </c>
      <c r="AE3147">
        <f t="shared" si="347"/>
        <v>1</v>
      </c>
      <c r="AF3147" t="str">
        <f t="shared" si="348"/>
        <v>No</v>
      </c>
      <c r="AG3147">
        <f t="shared" ca="1" si="349"/>
        <v>37</v>
      </c>
      <c r="AH3147" t="str">
        <f ca="1">IF(OR(V3147="",AG3147=""),"Yes",IF(AG3147&gt;Config!$B$41,"Yes","No"))</f>
        <v>No</v>
      </c>
    </row>
    <row r="3148" spans="1:34" x14ac:dyDescent="0.25">
      <c r="A3148" s="1" t="s">
        <v>22197</v>
      </c>
      <c r="B3148" s="1" t="s">
        <v>1329</v>
      </c>
      <c r="C3148" s="1" t="s">
        <v>445</v>
      </c>
      <c r="D3148" s="1" t="s">
        <v>22198</v>
      </c>
      <c r="E3148" s="1" t="s">
        <v>35304</v>
      </c>
      <c r="F3148" s="1" t="s">
        <v>22199</v>
      </c>
      <c r="G3148" t="str">
        <f t="shared" si="343"/>
        <v>Valid</v>
      </c>
      <c r="H3148" s="1" t="s">
        <v>22200</v>
      </c>
      <c r="I3148" t="str" cm="1">
        <f t="array" ref="I3148">IF(OR(TRIM(H3148)="",ISNUMBER(SEARCH("#",H3148)),AA3148&lt;Config!$B$8,SUMPRODUCT(--ISNUMBER(SEARCH({"a";"b";"c";"d";"e";"f";"g";"h";"i";"j";"k";"l";"m";"n";"o";"p";"q";"r";"s";"t";"u";"v";"w";"x";"y";"z"},H3148)))&gt;0),"Invalid","Valid")</f>
        <v>Valid</v>
      </c>
      <c r="J3148" s="1" t="s">
        <v>22201</v>
      </c>
      <c r="K3148" s="1" t="s">
        <v>48</v>
      </c>
      <c r="L3148" s="1" t="s">
        <v>67</v>
      </c>
      <c r="M3148" s="1" t="s">
        <v>103</v>
      </c>
      <c r="N3148" s="1" t="s">
        <v>51</v>
      </c>
      <c r="O3148" s="1" t="s">
        <v>266</v>
      </c>
      <c r="P3148" t="s">
        <v>53</v>
      </c>
      <c r="Q3148" s="1" t="s">
        <v>181</v>
      </c>
      <c r="R3148" s="1" t="s">
        <v>70</v>
      </c>
      <c r="S3148" s="1" t="s">
        <v>22202</v>
      </c>
      <c r="T3148" s="1" t="s">
        <v>22203</v>
      </c>
      <c r="U3148" s="1" t="s">
        <v>1466</v>
      </c>
      <c r="V3148" s="1" t="s">
        <v>4993</v>
      </c>
      <c r="W3148" s="1" t="s">
        <v>384</v>
      </c>
      <c r="X3148" t="str">
        <f t="shared" si="344"/>
        <v>Complete</v>
      </c>
      <c r="Y3148">
        <f>MAX(0,100-IF(G3148="Invalid",Config!$B$5,0)-IF(I3148="Invalid",Config!$B$6,0)-IF(X3148="Incomplete",Config!$B$7,0)-IF(AF3148="Yes",Config!$B$37,0))</f>
        <v>100</v>
      </c>
      <c r="Z3148" s="1">
        <f>IF(OR(TRIM(B3148)="",COUNTIF(Config!$B$15:$B$19,B3148)&gt;0),1,0)+IF(OR(TRIM(C3148)="",COUNTIF(Config!$B$15:$B$19,C3148)&gt;0),1,0)+IF(OR(TRIM(F3148)="",COUNTIF(Config!$B$15:$B$19,F3148)&gt;0),1,0)+IF(OR(TRIM(H3148)="",COUNTIF(Config!$B$15:$B$19,H3148)&gt;0),1,0)+IF(OR(TRIM(E3148)="",COUNTIF(Config!$B$15:$B$19,E3148)&gt;0),1,0)+IF(OR(TRIM(K3148)="",COUNTIF(Config!$B$15:$B$19,K3148)&gt;0),1,0)+IF(OR(TRIM(P3148)="",COUNTIF(Config!$B$15:$B$19,P3148)&gt;0),1,0)+IF(OR(TRIM(R3148)="",COUNTIF(Config!$B$15:$B$19,R3148)&gt;0),1,0)</f>
        <v>0</v>
      </c>
      <c r="AA3148" s="1" cm="1">
        <f t="array" ref="AA3148">SUMPRODUCT(LEN(H3148)-LEN(SUBSTITUTE(H3148,{"0";"1";"2";"3";"4";"5";"6";"7";"8";"9"},"")))</f>
        <v>12</v>
      </c>
      <c r="AC3148" t="str">
        <f t="shared" si="345"/>
        <v/>
      </c>
      <c r="AD3148">
        <f t="shared" si="346"/>
        <v>1</v>
      </c>
      <c r="AE3148">
        <f t="shared" si="347"/>
        <v>1</v>
      </c>
      <c r="AF3148" t="str">
        <f t="shared" si="348"/>
        <v>No</v>
      </c>
      <c r="AG3148">
        <f t="shared" ca="1" si="349"/>
        <v>246</v>
      </c>
      <c r="AH3148" t="str">
        <f ca="1">IF(OR(V3148="",AG3148=""),"Yes",IF(AG3148&gt;Config!$B$41,"Yes","No"))</f>
        <v>No</v>
      </c>
    </row>
    <row r="3149" spans="1:34" x14ac:dyDescent="0.25">
      <c r="A3149" s="1" t="s">
        <v>22204</v>
      </c>
      <c r="B3149" s="1" t="s">
        <v>219</v>
      </c>
      <c r="C3149" s="1" t="s">
        <v>23</v>
      </c>
      <c r="D3149" s="1" t="s">
        <v>22205</v>
      </c>
      <c r="E3149" s="1" t="s">
        <v>458</v>
      </c>
      <c r="F3149" s="1" t="s">
        <v>22206</v>
      </c>
      <c r="G3149" t="str">
        <f t="shared" si="343"/>
        <v>Valid</v>
      </c>
      <c r="H3149" s="1" t="s">
        <v>22207</v>
      </c>
      <c r="I3149" t="str" cm="1">
        <f t="array" ref="I3149">IF(OR(TRIM(H3149)="",ISNUMBER(SEARCH("#",H3149)),AA3149&lt;Config!$B$8,SUMPRODUCT(--ISNUMBER(SEARCH({"a";"b";"c";"d";"e";"f";"g";"h";"i";"j";"k";"l";"m";"n";"o";"p";"q";"r";"s";"t";"u";"v";"w";"x";"y";"z"},H3149)))&gt;0),"Invalid","Valid")</f>
        <v>Valid</v>
      </c>
      <c r="J3149" s="1" t="s">
        <v>22208</v>
      </c>
      <c r="K3149" s="1" t="s">
        <v>210</v>
      </c>
      <c r="L3149" s="1" t="s">
        <v>134</v>
      </c>
      <c r="M3149" s="1" t="s">
        <v>462</v>
      </c>
      <c r="N3149" s="1" t="s">
        <v>33819</v>
      </c>
      <c r="O3149" s="1" t="s">
        <v>180</v>
      </c>
      <c r="P3149" t="s">
        <v>344</v>
      </c>
      <c r="Q3149" s="1" t="s">
        <v>1199</v>
      </c>
      <c r="R3149" s="1" t="s">
        <v>346</v>
      </c>
      <c r="S3149" s="1" t="s">
        <v>14961</v>
      </c>
      <c r="T3149" s="1" t="s">
        <v>22209</v>
      </c>
      <c r="U3149" s="1" t="s">
        <v>6379</v>
      </c>
      <c r="V3149" s="1" t="s">
        <v>2023</v>
      </c>
      <c r="W3149" s="1" t="s">
        <v>125</v>
      </c>
      <c r="X3149" t="str">
        <f t="shared" si="344"/>
        <v>Complete</v>
      </c>
      <c r="Y3149">
        <f>MAX(0,100-IF(G3149="Invalid",Config!$B$5,0)-IF(I3149="Invalid",Config!$B$6,0)-IF(X3149="Incomplete",Config!$B$7,0)-IF(AF3149="Yes",Config!$B$37,0))</f>
        <v>100</v>
      </c>
      <c r="Z3149" s="1">
        <f>IF(OR(TRIM(B3149)="",COUNTIF(Config!$B$15:$B$19,B3149)&gt;0),1,0)+IF(OR(TRIM(C3149)="",COUNTIF(Config!$B$15:$B$19,C3149)&gt;0),1,0)+IF(OR(TRIM(F3149)="",COUNTIF(Config!$B$15:$B$19,F3149)&gt;0),1,0)+IF(OR(TRIM(H3149)="",COUNTIF(Config!$B$15:$B$19,H3149)&gt;0),1,0)+IF(OR(TRIM(E3149)="",COUNTIF(Config!$B$15:$B$19,E3149)&gt;0),1,0)+IF(OR(TRIM(K3149)="",COUNTIF(Config!$B$15:$B$19,K3149)&gt;0),1,0)+IF(OR(TRIM(P3149)="",COUNTIF(Config!$B$15:$B$19,P3149)&gt;0),1,0)+IF(OR(TRIM(R3149)="",COUNTIF(Config!$B$15:$B$19,R3149)&gt;0),1,0)</f>
        <v>0</v>
      </c>
      <c r="AA3149" s="1" cm="1">
        <f t="array" ref="AA3149">SUMPRODUCT(LEN(H3149)-LEN(SUBSTITUTE(H3149,{"0";"1";"2";"3";"4";"5";"6";"7";"8";"9"},"")))</f>
        <v>11</v>
      </c>
      <c r="AC3149" t="str">
        <f t="shared" si="345"/>
        <v/>
      </c>
      <c r="AD3149">
        <f t="shared" si="346"/>
        <v>1</v>
      </c>
      <c r="AE3149">
        <f t="shared" si="347"/>
        <v>1</v>
      </c>
      <c r="AF3149" t="str">
        <f t="shared" si="348"/>
        <v>No</v>
      </c>
      <c r="AG3149">
        <f t="shared" ca="1" si="349"/>
        <v>124</v>
      </c>
      <c r="AH3149" t="str">
        <f ca="1">IF(OR(V3149="",AG3149=""),"Yes",IF(AG3149&gt;Config!$B$41,"Yes","No"))</f>
        <v>No</v>
      </c>
    </row>
    <row r="3150" spans="1:34" x14ac:dyDescent="0.25">
      <c r="A3150" s="1" t="s">
        <v>22210</v>
      </c>
      <c r="B3150" s="1" t="s">
        <v>1329</v>
      </c>
      <c r="C3150" s="1" t="s">
        <v>189</v>
      </c>
      <c r="D3150" s="1" t="s">
        <v>22211</v>
      </c>
      <c r="E3150" s="1" t="s">
        <v>35305</v>
      </c>
      <c r="F3150" s="1" t="s">
        <v>22212</v>
      </c>
      <c r="G3150" t="str">
        <f t="shared" si="343"/>
        <v>Valid</v>
      </c>
      <c r="H3150" s="1" t="s">
        <v>22213</v>
      </c>
      <c r="I3150" t="str" cm="1">
        <f t="array" ref="I3150">IF(OR(TRIM(H3150)="",ISNUMBER(SEARCH("#",H3150)),AA3150&lt;Config!$B$8,SUMPRODUCT(--ISNUMBER(SEARCH({"a";"b";"c";"d";"e";"f";"g";"h";"i";"j";"k";"l";"m";"n";"o";"p";"q";"r";"s";"t";"u";"v";"w";"x";"y";"z"},H3150)))&gt;0),"Invalid","Valid")</f>
        <v>Valid</v>
      </c>
      <c r="J3150" s="1" t="s">
        <v>22214</v>
      </c>
      <c r="K3150" s="1" t="s">
        <v>369</v>
      </c>
      <c r="L3150" s="1" t="s">
        <v>102</v>
      </c>
      <c r="M3150" s="1" t="s">
        <v>103</v>
      </c>
      <c r="N3150" s="1" t="s">
        <v>713</v>
      </c>
      <c r="O3150" s="1" t="s">
        <v>180</v>
      </c>
      <c r="P3150" t="s">
        <v>53</v>
      </c>
      <c r="Q3150" s="1" t="s">
        <v>55</v>
      </c>
      <c r="R3150" s="1" t="s">
        <v>198</v>
      </c>
      <c r="S3150" s="1" t="s">
        <v>22215</v>
      </c>
      <c r="T3150" s="1" t="s">
        <v>22216</v>
      </c>
      <c r="U3150" s="1" t="s">
        <v>22217</v>
      </c>
      <c r="V3150" s="1" t="s">
        <v>4170</v>
      </c>
      <c r="W3150" s="1" t="s">
        <v>60</v>
      </c>
      <c r="X3150" t="str">
        <f t="shared" si="344"/>
        <v>Complete</v>
      </c>
      <c r="Y3150">
        <f>MAX(0,100-IF(G3150="Invalid",Config!$B$5,0)-IF(I3150="Invalid",Config!$B$6,0)-IF(X3150="Incomplete",Config!$B$7,0)-IF(AF3150="Yes",Config!$B$37,0))</f>
        <v>100</v>
      </c>
      <c r="Z3150" s="1">
        <f>IF(OR(TRIM(B3150)="",COUNTIF(Config!$B$15:$B$19,B3150)&gt;0),1,0)+IF(OR(TRIM(C3150)="",COUNTIF(Config!$B$15:$B$19,C3150)&gt;0),1,0)+IF(OR(TRIM(F3150)="",COUNTIF(Config!$B$15:$B$19,F3150)&gt;0),1,0)+IF(OR(TRIM(H3150)="",COUNTIF(Config!$B$15:$B$19,H3150)&gt;0),1,0)+IF(OR(TRIM(E3150)="",COUNTIF(Config!$B$15:$B$19,E3150)&gt;0),1,0)+IF(OR(TRIM(K3150)="",COUNTIF(Config!$B$15:$B$19,K3150)&gt;0),1,0)+IF(OR(TRIM(P3150)="",COUNTIF(Config!$B$15:$B$19,P3150)&gt;0),1,0)+IF(OR(TRIM(R3150)="",COUNTIF(Config!$B$15:$B$19,R3150)&gt;0),1,0)</f>
        <v>0</v>
      </c>
      <c r="AA3150" s="1" cm="1">
        <f t="array" ref="AA3150">SUMPRODUCT(LEN(H3150)-LEN(SUBSTITUTE(H3150,{"0";"1";"2";"3";"4";"5";"6";"7";"8";"9"},"")))</f>
        <v>12</v>
      </c>
      <c r="AC3150" t="str">
        <f t="shared" si="345"/>
        <v/>
      </c>
      <c r="AD3150">
        <f t="shared" si="346"/>
        <v>1</v>
      </c>
      <c r="AE3150">
        <f t="shared" si="347"/>
        <v>1</v>
      </c>
      <c r="AF3150" t="str">
        <f t="shared" si="348"/>
        <v>No</v>
      </c>
      <c r="AG3150">
        <f t="shared" ca="1" si="349"/>
        <v>39</v>
      </c>
      <c r="AH3150" t="str">
        <f ca="1">IF(OR(V3150="",AG3150=""),"Yes",IF(AG3150&gt;Config!$B$41,"Yes","No"))</f>
        <v>No</v>
      </c>
    </row>
    <row r="3151" spans="1:34" x14ac:dyDescent="0.25">
      <c r="A3151" s="1" t="s">
        <v>22218</v>
      </c>
      <c r="B3151" s="1" t="s">
        <v>1450</v>
      </c>
      <c r="C3151" s="1" t="s">
        <v>1400</v>
      </c>
      <c r="D3151" s="1" t="s">
        <v>2713</v>
      </c>
      <c r="E3151" s="1" t="s">
        <v>35306</v>
      </c>
      <c r="F3151" s="1" t="s">
        <v>22219</v>
      </c>
      <c r="G3151" t="str">
        <f t="shared" si="343"/>
        <v>Valid</v>
      </c>
      <c r="H3151" s="1" t="s">
        <v>22220</v>
      </c>
      <c r="I3151" t="str" cm="1">
        <f t="array" ref="I3151">IF(OR(TRIM(H3151)="",ISNUMBER(SEARCH("#",H3151)),AA3151&lt;Config!$B$8,SUMPRODUCT(--ISNUMBER(SEARCH({"a";"b";"c";"d";"e";"f";"g";"h";"i";"j";"k";"l";"m";"n";"o";"p";"q";"r";"s";"t";"u";"v";"w";"x";"y";"z"},H3151)))&gt;0),"Invalid","Valid")</f>
        <v>Valid</v>
      </c>
      <c r="J3151" s="1" t="s">
        <v>22221</v>
      </c>
      <c r="K3151" s="1" t="s">
        <v>425</v>
      </c>
      <c r="L3151" s="1" t="s">
        <v>29</v>
      </c>
      <c r="M3151" s="1" t="s">
        <v>251</v>
      </c>
      <c r="N3151" s="1" t="s">
        <v>86</v>
      </c>
      <c r="O3151" s="1" t="s">
        <v>149</v>
      </c>
      <c r="P3151" t="s">
        <v>87</v>
      </c>
      <c r="Q3151" s="1" t="s">
        <v>438</v>
      </c>
      <c r="R3151" s="1" t="s">
        <v>136</v>
      </c>
      <c r="S3151" s="1" t="s">
        <v>22222</v>
      </c>
      <c r="T3151" s="1" t="s">
        <v>22223</v>
      </c>
      <c r="U3151" s="1" t="s">
        <v>22224</v>
      </c>
      <c r="V3151" s="1" t="s">
        <v>7688</v>
      </c>
      <c r="W3151" s="1" t="s">
        <v>75</v>
      </c>
      <c r="X3151" t="str">
        <f t="shared" si="344"/>
        <v>Complete</v>
      </c>
      <c r="Y3151">
        <f>MAX(0,100-IF(G3151="Invalid",Config!$B$5,0)-IF(I3151="Invalid",Config!$B$6,0)-IF(X3151="Incomplete",Config!$B$7,0)-IF(AF3151="Yes",Config!$B$37,0))</f>
        <v>75</v>
      </c>
      <c r="Z3151" s="1">
        <f>IF(OR(TRIM(B3151)="",COUNTIF(Config!$B$15:$B$19,B3151)&gt;0),1,0)+IF(OR(TRIM(C3151)="",COUNTIF(Config!$B$15:$B$19,C3151)&gt;0),1,0)+IF(OR(TRIM(F3151)="",COUNTIF(Config!$B$15:$B$19,F3151)&gt;0),1,0)+IF(OR(TRIM(H3151)="",COUNTIF(Config!$B$15:$B$19,H3151)&gt;0),1,0)+IF(OR(TRIM(E3151)="",COUNTIF(Config!$B$15:$B$19,E3151)&gt;0),1,0)+IF(OR(TRIM(K3151)="",COUNTIF(Config!$B$15:$B$19,K3151)&gt;0),1,0)+IF(OR(TRIM(P3151)="",COUNTIF(Config!$B$15:$B$19,P3151)&gt;0),1,0)+IF(OR(TRIM(R3151)="",COUNTIF(Config!$B$15:$B$19,R3151)&gt;0),1,0)</f>
        <v>0</v>
      </c>
      <c r="AA3151" s="1" cm="1">
        <f t="array" ref="AA3151">SUMPRODUCT(LEN(H3151)-LEN(SUBSTITUTE(H3151,{"0";"1";"2";"3";"4";"5";"6";"7";"8";"9"},"")))</f>
        <v>11</v>
      </c>
      <c r="AC3151" t="str">
        <f t="shared" si="345"/>
        <v>Potential Duplicate</v>
      </c>
      <c r="AD3151">
        <f t="shared" si="346"/>
        <v>2</v>
      </c>
      <c r="AE3151">
        <f t="shared" si="347"/>
        <v>1</v>
      </c>
      <c r="AF3151" t="str">
        <f t="shared" si="348"/>
        <v>Yes</v>
      </c>
      <c r="AG3151">
        <f t="shared" ca="1" si="349"/>
        <v>443</v>
      </c>
      <c r="AH3151" t="str">
        <f ca="1">IF(OR(V3151="",AG3151=""),"Yes",IF(AG3151&gt;Config!$B$41,"Yes","No"))</f>
        <v>Yes</v>
      </c>
    </row>
    <row r="3152" spans="1:34" x14ac:dyDescent="0.25">
      <c r="A3152" s="1" t="s">
        <v>22225</v>
      </c>
      <c r="B3152" s="1" t="s">
        <v>229</v>
      </c>
      <c r="C3152" s="1" t="s">
        <v>1007</v>
      </c>
      <c r="D3152" s="1" t="s">
        <v>7142</v>
      </c>
      <c r="E3152" s="1" t="s">
        <v>34859</v>
      </c>
      <c r="F3152" s="1" t="s">
        <v>22226</v>
      </c>
      <c r="G3152" t="str">
        <f t="shared" si="343"/>
        <v>Valid</v>
      </c>
      <c r="H3152" s="1" t="s">
        <v>22227</v>
      </c>
      <c r="I3152" t="str" cm="1">
        <f t="array" ref="I3152">IF(OR(TRIM(H3152)="",ISNUMBER(SEARCH("#",H3152)),AA3152&lt;Config!$B$8,SUMPRODUCT(--ISNUMBER(SEARCH({"a";"b";"c";"d";"e";"f";"g";"h";"i";"j";"k";"l";"m";"n";"o";"p";"q";"r";"s";"t";"u";"v";"w";"x";"y";"z"},H3152)))&gt;0),"Invalid","Valid")</f>
        <v>Valid</v>
      </c>
      <c r="J3152" s="1" t="s">
        <v>22228</v>
      </c>
      <c r="K3152" s="1" t="s">
        <v>48</v>
      </c>
      <c r="L3152" s="1" t="s">
        <v>29</v>
      </c>
      <c r="M3152" s="1" t="s">
        <v>251</v>
      </c>
      <c r="N3152" s="1" t="s">
        <v>148</v>
      </c>
      <c r="O3152" s="1" t="s">
        <v>69</v>
      </c>
      <c r="P3152" t="s">
        <v>53</v>
      </c>
      <c r="Q3152" s="1" t="s">
        <v>181</v>
      </c>
      <c r="R3152" s="1" t="s">
        <v>198</v>
      </c>
      <c r="S3152" s="1" t="s">
        <v>22229</v>
      </c>
      <c r="T3152" s="1" t="s">
        <v>22230</v>
      </c>
      <c r="U3152" s="1" t="s">
        <v>3505</v>
      </c>
      <c r="V3152" s="1" t="s">
        <v>2503</v>
      </c>
      <c r="W3152" s="1" t="s">
        <v>125</v>
      </c>
      <c r="X3152" t="str">
        <f t="shared" si="344"/>
        <v>Complete</v>
      </c>
      <c r="Y3152">
        <f>MAX(0,100-IF(G3152="Invalid",Config!$B$5,0)-IF(I3152="Invalid",Config!$B$6,0)-IF(X3152="Incomplete",Config!$B$7,0)-IF(AF3152="Yes",Config!$B$37,0))</f>
        <v>100</v>
      </c>
      <c r="Z3152" s="1">
        <f>IF(OR(TRIM(B3152)="",COUNTIF(Config!$B$15:$B$19,B3152)&gt;0),1,0)+IF(OR(TRIM(C3152)="",COUNTIF(Config!$B$15:$B$19,C3152)&gt;0),1,0)+IF(OR(TRIM(F3152)="",COUNTIF(Config!$B$15:$B$19,F3152)&gt;0),1,0)+IF(OR(TRIM(H3152)="",COUNTIF(Config!$B$15:$B$19,H3152)&gt;0),1,0)+IF(OR(TRIM(E3152)="",COUNTIF(Config!$B$15:$B$19,E3152)&gt;0),1,0)+IF(OR(TRIM(K3152)="",COUNTIF(Config!$B$15:$B$19,K3152)&gt;0),1,0)+IF(OR(TRIM(P3152)="",COUNTIF(Config!$B$15:$B$19,P3152)&gt;0),1,0)+IF(OR(TRIM(R3152)="",COUNTIF(Config!$B$15:$B$19,R3152)&gt;0),1,0)</f>
        <v>0</v>
      </c>
      <c r="AA3152" s="1" cm="1">
        <f t="array" ref="AA3152">SUMPRODUCT(LEN(H3152)-LEN(SUBSTITUTE(H3152,{"0";"1";"2";"3";"4";"5";"6";"7";"8";"9"},"")))</f>
        <v>10</v>
      </c>
      <c r="AC3152" t="str">
        <f t="shared" si="345"/>
        <v/>
      </c>
      <c r="AD3152">
        <f t="shared" si="346"/>
        <v>1</v>
      </c>
      <c r="AE3152">
        <f t="shared" si="347"/>
        <v>1</v>
      </c>
      <c r="AF3152" t="str">
        <f t="shared" si="348"/>
        <v>No</v>
      </c>
      <c r="AG3152">
        <f t="shared" ca="1" si="349"/>
        <v>277</v>
      </c>
      <c r="AH3152" t="str">
        <f ca="1">IF(OR(V3152="",AG3152=""),"Yes",IF(AG3152&gt;Config!$B$41,"Yes","No"))</f>
        <v>No</v>
      </c>
    </row>
    <row r="3153" spans="1:34" x14ac:dyDescent="0.25">
      <c r="A3153" s="1" t="s">
        <v>22231</v>
      </c>
      <c r="B3153" s="1" t="s">
        <v>336</v>
      </c>
      <c r="C3153" s="1" t="s">
        <v>398</v>
      </c>
      <c r="D3153" s="1" t="s">
        <v>22232</v>
      </c>
      <c r="E3153" s="1" t="s">
        <v>191</v>
      </c>
      <c r="F3153" s="1" t="s">
        <v>22233</v>
      </c>
      <c r="G3153" t="str">
        <f t="shared" si="343"/>
        <v>Valid</v>
      </c>
      <c r="H3153" s="1" t="s">
        <v>22234</v>
      </c>
      <c r="I3153" t="str" cm="1">
        <f t="array" ref="I3153">IF(OR(TRIM(H3153)="",ISNUMBER(SEARCH("#",H3153)),AA3153&lt;Config!$B$8,SUMPRODUCT(--ISNUMBER(SEARCH({"a";"b";"c";"d";"e";"f";"g";"h";"i";"j";"k";"l";"m";"n";"o";"p";"q";"r";"s";"t";"u";"v";"w";"x";"y";"z"},H3153)))&gt;0),"Invalid","Valid")</f>
        <v>Valid</v>
      </c>
      <c r="J3153" s="1" t="s">
        <v>22235</v>
      </c>
      <c r="K3153" s="1" t="s">
        <v>83</v>
      </c>
      <c r="L3153" s="1" t="s">
        <v>265</v>
      </c>
      <c r="M3153" s="1" t="s">
        <v>30</v>
      </c>
      <c r="N3153" s="1" t="s">
        <v>86</v>
      </c>
      <c r="O3153" s="1" t="s">
        <v>32</v>
      </c>
      <c r="P3153" t="s">
        <v>53</v>
      </c>
      <c r="Q3153" s="1" t="s">
        <v>150</v>
      </c>
      <c r="R3153" s="1" t="s">
        <v>55</v>
      </c>
      <c r="S3153" s="1" t="s">
        <v>22236</v>
      </c>
      <c r="T3153" s="1" t="s">
        <v>22237</v>
      </c>
      <c r="U3153" s="1" t="s">
        <v>1839</v>
      </c>
      <c r="V3153" s="1" t="s">
        <v>1058</v>
      </c>
      <c r="W3153" s="1" t="s">
        <v>40</v>
      </c>
      <c r="X3153" t="str">
        <f t="shared" si="344"/>
        <v>Complete</v>
      </c>
      <c r="Y3153">
        <f>MAX(0,100-IF(G3153="Invalid",Config!$B$5,0)-IF(I3153="Invalid",Config!$B$6,0)-IF(X3153="Incomplete",Config!$B$7,0)-IF(AF3153="Yes",Config!$B$37,0))</f>
        <v>100</v>
      </c>
      <c r="Z3153" s="1">
        <f>IF(OR(TRIM(B3153)="",COUNTIF(Config!$B$15:$B$19,B3153)&gt;0),1,0)+IF(OR(TRIM(C3153)="",COUNTIF(Config!$B$15:$B$19,C3153)&gt;0),1,0)+IF(OR(TRIM(F3153)="",COUNTIF(Config!$B$15:$B$19,F3153)&gt;0),1,0)+IF(OR(TRIM(H3153)="",COUNTIF(Config!$B$15:$B$19,H3153)&gt;0),1,0)+IF(OR(TRIM(E3153)="",COUNTIF(Config!$B$15:$B$19,E3153)&gt;0),1,0)+IF(OR(TRIM(K3153)="",COUNTIF(Config!$B$15:$B$19,K3153)&gt;0),1,0)+IF(OR(TRIM(P3153)="",COUNTIF(Config!$B$15:$B$19,P3153)&gt;0),1,0)+IF(OR(TRIM(R3153)="",COUNTIF(Config!$B$15:$B$19,R3153)&gt;0),1,0)</f>
        <v>0</v>
      </c>
      <c r="AA3153" s="1" cm="1">
        <f t="array" ref="AA3153">SUMPRODUCT(LEN(H3153)-LEN(SUBSTITUTE(H3153,{"0";"1";"2";"3";"4";"5";"6";"7";"8";"9"},"")))</f>
        <v>12</v>
      </c>
      <c r="AC3153" t="str">
        <f t="shared" si="345"/>
        <v/>
      </c>
      <c r="AD3153">
        <f t="shared" si="346"/>
        <v>1</v>
      </c>
      <c r="AE3153">
        <f t="shared" si="347"/>
        <v>1</v>
      </c>
      <c r="AF3153" t="str">
        <f t="shared" si="348"/>
        <v>No</v>
      </c>
      <c r="AG3153">
        <f t="shared" ca="1" si="349"/>
        <v>128</v>
      </c>
      <c r="AH3153" t="str">
        <f ca="1">IF(OR(V3153="",AG3153=""),"Yes",IF(AG3153&gt;Config!$B$41,"Yes","No"))</f>
        <v>No</v>
      </c>
    </row>
    <row r="3154" spans="1:34" x14ac:dyDescent="0.25">
      <c r="A3154" s="1" t="s">
        <v>22238</v>
      </c>
      <c r="B3154" s="1" t="s">
        <v>928</v>
      </c>
      <c r="C3154" s="1" t="s">
        <v>230</v>
      </c>
      <c r="D3154" s="1" t="s">
        <v>22239</v>
      </c>
      <c r="E3154" s="1" t="s">
        <v>458</v>
      </c>
      <c r="F3154" s="1" t="s">
        <v>22240</v>
      </c>
      <c r="G3154" t="str">
        <f t="shared" si="343"/>
        <v>Valid</v>
      </c>
      <c r="H3154" s="1" t="s">
        <v>22241</v>
      </c>
      <c r="I3154" t="str" cm="1">
        <f t="array" ref="I3154">IF(OR(TRIM(H3154)="",ISNUMBER(SEARCH("#",H3154)),AA3154&lt;Config!$B$8,SUMPRODUCT(--ISNUMBER(SEARCH({"a";"b";"c";"d";"e";"f";"g";"h";"i";"j";"k";"l";"m";"n";"o";"p";"q";"r";"s";"t";"u";"v";"w";"x";"y";"z"},H3154)))&gt;0),"Invalid","Valid")</f>
        <v>Valid</v>
      </c>
      <c r="J3154" s="1" t="s">
        <v>22242</v>
      </c>
      <c r="K3154" s="1" t="s">
        <v>66</v>
      </c>
      <c r="L3154" s="1" t="s">
        <v>102</v>
      </c>
      <c r="M3154" s="1" t="s">
        <v>30</v>
      </c>
      <c r="N3154" s="1" t="s">
        <v>713</v>
      </c>
      <c r="O3154" s="1" t="s">
        <v>69</v>
      </c>
      <c r="P3154" t="s">
        <v>53</v>
      </c>
      <c r="Q3154" s="1" t="s">
        <v>197</v>
      </c>
      <c r="R3154" s="1" t="s">
        <v>70</v>
      </c>
      <c r="S3154" s="1" t="s">
        <v>12615</v>
      </c>
      <c r="T3154" s="1" t="s">
        <v>22243</v>
      </c>
      <c r="U3154" s="1" t="s">
        <v>1219</v>
      </c>
      <c r="V3154" s="1" t="s">
        <v>9458</v>
      </c>
      <c r="W3154" s="1" t="s">
        <v>40</v>
      </c>
      <c r="X3154" t="str">
        <f t="shared" si="344"/>
        <v>Complete</v>
      </c>
      <c r="Y3154">
        <f>MAX(0,100-IF(G3154="Invalid",Config!$B$5,0)-IF(I3154="Invalid",Config!$B$6,0)-IF(X3154="Incomplete",Config!$B$7,0)-IF(AF3154="Yes",Config!$B$37,0))</f>
        <v>100</v>
      </c>
      <c r="Z3154" s="1">
        <f>IF(OR(TRIM(B3154)="",COUNTIF(Config!$B$15:$B$19,B3154)&gt;0),1,0)+IF(OR(TRIM(C3154)="",COUNTIF(Config!$B$15:$B$19,C3154)&gt;0),1,0)+IF(OR(TRIM(F3154)="",COUNTIF(Config!$B$15:$B$19,F3154)&gt;0),1,0)+IF(OR(TRIM(H3154)="",COUNTIF(Config!$B$15:$B$19,H3154)&gt;0),1,0)+IF(OR(TRIM(E3154)="",COUNTIF(Config!$B$15:$B$19,E3154)&gt;0),1,0)+IF(OR(TRIM(K3154)="",COUNTIF(Config!$B$15:$B$19,K3154)&gt;0),1,0)+IF(OR(TRIM(P3154)="",COUNTIF(Config!$B$15:$B$19,P3154)&gt;0),1,0)+IF(OR(TRIM(R3154)="",COUNTIF(Config!$B$15:$B$19,R3154)&gt;0),1,0)</f>
        <v>0</v>
      </c>
      <c r="AA3154" s="1" cm="1">
        <f t="array" ref="AA3154">SUMPRODUCT(LEN(H3154)-LEN(SUBSTITUTE(H3154,{"0";"1";"2";"3";"4";"5";"6";"7";"8";"9"},"")))</f>
        <v>10</v>
      </c>
      <c r="AC3154" t="str">
        <f t="shared" si="345"/>
        <v/>
      </c>
      <c r="AD3154">
        <f t="shared" si="346"/>
        <v>1</v>
      </c>
      <c r="AE3154">
        <f t="shared" si="347"/>
        <v>1</v>
      </c>
      <c r="AF3154" t="str">
        <f t="shared" si="348"/>
        <v>No</v>
      </c>
      <c r="AG3154">
        <f t="shared" ca="1" si="349"/>
        <v>524</v>
      </c>
      <c r="AH3154" t="str">
        <f ca="1">IF(OR(V3154="",AG3154=""),"Yes",IF(AG3154&gt;Config!$B$41,"Yes","No"))</f>
        <v>Yes</v>
      </c>
    </row>
    <row r="3155" spans="1:34" x14ac:dyDescent="0.25">
      <c r="A3155" s="1" t="s">
        <v>22244</v>
      </c>
      <c r="B3155" s="1" t="s">
        <v>33815</v>
      </c>
      <c r="C3155" s="1" t="s">
        <v>432</v>
      </c>
      <c r="D3155" s="1" t="s">
        <v>432</v>
      </c>
      <c r="E3155" s="1" t="s">
        <v>283</v>
      </c>
      <c r="F3155" s="1" t="s">
        <v>22245</v>
      </c>
      <c r="G3155" t="str">
        <f t="shared" si="343"/>
        <v>Valid</v>
      </c>
      <c r="H3155" s="1" t="s">
        <v>22246</v>
      </c>
      <c r="I3155" t="str" cm="1">
        <f t="array" ref="I3155">IF(OR(TRIM(H3155)="",ISNUMBER(SEARCH("#",H3155)),AA3155&lt;Config!$B$8,SUMPRODUCT(--ISNUMBER(SEARCH({"a";"b";"c";"d";"e";"f";"g";"h";"i";"j";"k";"l";"m";"n";"o";"p";"q";"r";"s";"t";"u";"v";"w";"x";"y";"z"},H3155)))&gt;0),"Invalid","Valid")</f>
        <v>Valid</v>
      </c>
      <c r="J3155" s="1" t="s">
        <v>22247</v>
      </c>
      <c r="K3155" s="1" t="s">
        <v>83</v>
      </c>
      <c r="L3155" s="1" t="s">
        <v>102</v>
      </c>
      <c r="M3155" s="1" t="s">
        <v>50</v>
      </c>
      <c r="N3155" s="1" t="s">
        <v>713</v>
      </c>
      <c r="O3155" s="1" t="s">
        <v>180</v>
      </c>
      <c r="P3155" t="s">
        <v>590</v>
      </c>
      <c r="Q3155" s="1" t="s">
        <v>591</v>
      </c>
      <c r="R3155" s="1" t="s">
        <v>1846</v>
      </c>
      <c r="S3155" s="1" t="s">
        <v>22248</v>
      </c>
      <c r="T3155" s="1" t="s">
        <v>22249</v>
      </c>
      <c r="U3155" s="1" t="s">
        <v>22250</v>
      </c>
      <c r="V3155" s="1" t="s">
        <v>22251</v>
      </c>
      <c r="W3155" s="1" t="s">
        <v>384</v>
      </c>
      <c r="X3155" t="str">
        <f t="shared" si="344"/>
        <v>Incomplete</v>
      </c>
      <c r="Y3155">
        <f>MAX(0,100-IF(G3155="Invalid",Config!$B$5,0)-IF(I3155="Invalid",Config!$B$6,0)-IF(X3155="Incomplete",Config!$B$7,0)-IF(AF3155="Yes",Config!$B$37,0))</f>
        <v>60</v>
      </c>
      <c r="Z3155" s="1">
        <f>IF(OR(TRIM(B3155)="",COUNTIF(Config!$B$15:$B$19,B3155)&gt;0),1,0)+IF(OR(TRIM(C3155)="",COUNTIF(Config!$B$15:$B$19,C3155)&gt;0),1,0)+IF(OR(TRIM(F3155)="",COUNTIF(Config!$B$15:$B$19,F3155)&gt;0),1,0)+IF(OR(TRIM(H3155)="",COUNTIF(Config!$B$15:$B$19,H3155)&gt;0),1,0)+IF(OR(TRIM(E3155)="",COUNTIF(Config!$B$15:$B$19,E3155)&gt;0),1,0)+IF(OR(TRIM(K3155)="",COUNTIF(Config!$B$15:$B$19,K3155)&gt;0),1,0)+IF(OR(TRIM(P3155)="",COUNTIF(Config!$B$15:$B$19,P3155)&gt;0),1,0)+IF(OR(TRIM(R3155)="",COUNTIF(Config!$B$15:$B$19,R3155)&gt;0),1,0)</f>
        <v>1</v>
      </c>
      <c r="AA3155" s="1" cm="1">
        <f t="array" ref="AA3155">SUMPRODUCT(LEN(H3155)-LEN(SUBSTITUTE(H3155,{"0";"1";"2";"3";"4";"5";"6";"7";"8";"9"},"")))</f>
        <v>12</v>
      </c>
      <c r="AC3155" t="str">
        <f t="shared" si="345"/>
        <v>Incomplete Profile</v>
      </c>
      <c r="AD3155">
        <f t="shared" si="346"/>
        <v>1</v>
      </c>
      <c r="AE3155">
        <f t="shared" si="347"/>
        <v>1</v>
      </c>
      <c r="AF3155" t="str">
        <f t="shared" si="348"/>
        <v>No</v>
      </c>
      <c r="AG3155">
        <f t="shared" ca="1" si="349"/>
        <v>93</v>
      </c>
      <c r="AH3155" t="str">
        <f ca="1">IF(OR(V3155="",AG3155=""),"Yes",IF(AG3155&gt;Config!$B$41,"Yes","No"))</f>
        <v>No</v>
      </c>
    </row>
    <row r="3156" spans="1:34" x14ac:dyDescent="0.25">
      <c r="A3156" s="1" t="s">
        <v>22252</v>
      </c>
      <c r="B3156" s="1" t="s">
        <v>1399</v>
      </c>
      <c r="C3156" s="1" t="s">
        <v>219</v>
      </c>
      <c r="D3156" s="1" t="s">
        <v>22253</v>
      </c>
      <c r="E3156" s="1" t="s">
        <v>33829</v>
      </c>
      <c r="F3156" s="1" t="s">
        <v>22254</v>
      </c>
      <c r="G3156" t="str">
        <f t="shared" si="343"/>
        <v>Valid</v>
      </c>
      <c r="H3156" s="1" t="s">
        <v>22255</v>
      </c>
      <c r="I3156" t="str" cm="1">
        <f t="array" ref="I3156">IF(OR(TRIM(H3156)="",ISNUMBER(SEARCH("#",H3156)),AA3156&lt;Config!$B$8,SUMPRODUCT(--ISNUMBER(SEARCH({"a";"b";"c";"d";"e";"f";"g";"h";"i";"j";"k";"l";"m";"n";"o";"p";"q";"r";"s";"t";"u";"v";"w";"x";"y";"z"},H3156)))&gt;0),"Invalid","Valid")</f>
        <v>Valid</v>
      </c>
      <c r="J3156" s="1" t="s">
        <v>22256</v>
      </c>
      <c r="K3156" s="1" t="s">
        <v>48</v>
      </c>
      <c r="L3156" s="1" t="s">
        <v>450</v>
      </c>
      <c r="M3156" s="1" t="s">
        <v>135</v>
      </c>
      <c r="N3156" s="1" t="s">
        <v>33819</v>
      </c>
      <c r="O3156" s="1" t="s">
        <v>149</v>
      </c>
      <c r="P3156" t="s">
        <v>236</v>
      </c>
      <c r="Q3156" s="1" t="s">
        <v>237</v>
      </c>
      <c r="R3156" s="1" t="s">
        <v>254</v>
      </c>
      <c r="S3156" s="1" t="s">
        <v>846</v>
      </c>
      <c r="T3156" s="1" t="s">
        <v>22257</v>
      </c>
      <c r="U3156" s="1" t="s">
        <v>22258</v>
      </c>
      <c r="V3156" s="1" t="s">
        <v>22259</v>
      </c>
      <c r="W3156" s="1" t="s">
        <v>60</v>
      </c>
      <c r="X3156" t="str">
        <f t="shared" si="344"/>
        <v>Incomplete</v>
      </c>
      <c r="Y3156">
        <f>MAX(0,100-IF(G3156="Invalid",Config!$B$5,0)-IF(I3156="Invalid",Config!$B$6,0)-IF(X3156="Incomplete",Config!$B$7,0)-IF(AF3156="Yes",Config!$B$37,0))</f>
        <v>60</v>
      </c>
      <c r="Z3156" s="1">
        <f>IF(OR(TRIM(B3156)="",COUNTIF(Config!$B$15:$B$19,B3156)&gt;0),1,0)+IF(OR(TRIM(C3156)="",COUNTIF(Config!$B$15:$B$19,C3156)&gt;0),1,0)+IF(OR(TRIM(F3156)="",COUNTIF(Config!$B$15:$B$19,F3156)&gt;0),1,0)+IF(OR(TRIM(H3156)="",COUNTIF(Config!$B$15:$B$19,H3156)&gt;0),1,0)+IF(OR(TRIM(E3156)="",COUNTIF(Config!$B$15:$B$19,E3156)&gt;0),1,0)+IF(OR(TRIM(K3156)="",COUNTIF(Config!$B$15:$B$19,K3156)&gt;0),1,0)+IF(OR(TRIM(P3156)="",COUNTIF(Config!$B$15:$B$19,P3156)&gt;0),1,0)+IF(OR(TRIM(R3156)="",COUNTIF(Config!$B$15:$B$19,R3156)&gt;0),1,0)</f>
        <v>1</v>
      </c>
      <c r="AA3156" s="1" cm="1">
        <f t="array" ref="AA3156">SUMPRODUCT(LEN(H3156)-LEN(SUBSTITUTE(H3156,{"0";"1";"2";"3";"4";"5";"6";"7";"8";"9"},"")))</f>
        <v>12</v>
      </c>
      <c r="AC3156" t="str">
        <f t="shared" si="345"/>
        <v>Incomplete Profile</v>
      </c>
      <c r="AD3156">
        <f t="shared" si="346"/>
        <v>1</v>
      </c>
      <c r="AE3156">
        <f t="shared" si="347"/>
        <v>1</v>
      </c>
      <c r="AF3156" t="str">
        <f t="shared" si="348"/>
        <v>No</v>
      </c>
      <c r="AG3156">
        <f t="shared" ca="1" si="349"/>
        <v>601</v>
      </c>
      <c r="AH3156" t="str">
        <f ca="1">IF(OR(V3156="",AG3156=""),"Yes",IF(AG3156&gt;Config!$B$41,"Yes","No"))</f>
        <v>Yes</v>
      </c>
    </row>
    <row r="3157" spans="1:34" x14ac:dyDescent="0.25">
      <c r="A3157" s="1" t="s">
        <v>22260</v>
      </c>
      <c r="B3157" s="1" t="s">
        <v>272</v>
      </c>
      <c r="C3157" s="1" t="s">
        <v>524</v>
      </c>
      <c r="D3157" s="1" t="s">
        <v>22261</v>
      </c>
      <c r="E3157" s="1" t="s">
        <v>35307</v>
      </c>
      <c r="F3157" s="1" t="s">
        <v>9166</v>
      </c>
      <c r="G3157" t="str">
        <f t="shared" si="343"/>
        <v>Valid</v>
      </c>
      <c r="H3157" s="1" t="s">
        <v>22262</v>
      </c>
      <c r="I3157" t="str" cm="1">
        <f t="array" ref="I3157">IF(OR(TRIM(H3157)="",ISNUMBER(SEARCH("#",H3157)),AA3157&lt;Config!$B$8,SUMPRODUCT(--ISNUMBER(SEARCH({"a";"b";"c";"d";"e";"f";"g";"h";"i";"j";"k";"l";"m";"n";"o";"p";"q";"r";"s";"t";"u";"v";"w";"x";"y";"z"},H3157)))&gt;0),"Invalid","Valid")</f>
        <v>Valid</v>
      </c>
      <c r="J3157" s="1" t="s">
        <v>22263</v>
      </c>
      <c r="K3157" s="1" t="s">
        <v>866</v>
      </c>
      <c r="L3157" s="1" t="s">
        <v>67</v>
      </c>
      <c r="M3157" s="1" t="s">
        <v>235</v>
      </c>
      <c r="N3157" s="1" t="s">
        <v>31</v>
      </c>
      <c r="O3157" s="1" t="s">
        <v>266</v>
      </c>
      <c r="P3157" t="s">
        <v>53</v>
      </c>
      <c r="Q3157" s="1" t="s">
        <v>197</v>
      </c>
      <c r="R3157" s="1" t="s">
        <v>198</v>
      </c>
      <c r="S3157" s="1" t="s">
        <v>21531</v>
      </c>
      <c r="T3157" s="1" t="s">
        <v>22264</v>
      </c>
      <c r="U3157" s="1" t="s">
        <v>707</v>
      </c>
      <c r="V3157" s="1" t="s">
        <v>3448</v>
      </c>
      <c r="W3157" s="1" t="s">
        <v>293</v>
      </c>
      <c r="X3157" t="str">
        <f t="shared" si="344"/>
        <v>Complete</v>
      </c>
      <c r="Y3157">
        <f>MAX(0,100-IF(G3157="Invalid",Config!$B$5,0)-IF(I3157="Invalid",Config!$B$6,0)-IF(X3157="Incomplete",Config!$B$7,0)-IF(AF3157="Yes",Config!$B$37,0))</f>
        <v>75</v>
      </c>
      <c r="Z3157" s="1">
        <f>IF(OR(TRIM(B3157)="",COUNTIF(Config!$B$15:$B$19,B3157)&gt;0),1,0)+IF(OR(TRIM(C3157)="",COUNTIF(Config!$B$15:$B$19,C3157)&gt;0),1,0)+IF(OR(TRIM(F3157)="",COUNTIF(Config!$B$15:$B$19,F3157)&gt;0),1,0)+IF(OR(TRIM(H3157)="",COUNTIF(Config!$B$15:$B$19,H3157)&gt;0),1,0)+IF(OR(TRIM(E3157)="",COUNTIF(Config!$B$15:$B$19,E3157)&gt;0),1,0)+IF(OR(TRIM(K3157)="",COUNTIF(Config!$B$15:$B$19,K3157)&gt;0),1,0)+IF(OR(TRIM(P3157)="",COUNTIF(Config!$B$15:$B$19,P3157)&gt;0),1,0)+IF(OR(TRIM(R3157)="",COUNTIF(Config!$B$15:$B$19,R3157)&gt;0),1,0)</f>
        <v>0</v>
      </c>
      <c r="AA3157" s="1" cm="1">
        <f t="array" ref="AA3157">SUMPRODUCT(LEN(H3157)-LEN(SUBSTITUTE(H3157,{"0";"1";"2";"3";"4";"5";"6";"7";"8";"9"},"")))</f>
        <v>12</v>
      </c>
      <c r="AC3157" t="str">
        <f t="shared" si="345"/>
        <v>Potential Duplicate</v>
      </c>
      <c r="AD3157">
        <f t="shared" si="346"/>
        <v>2</v>
      </c>
      <c r="AE3157">
        <f t="shared" si="347"/>
        <v>1</v>
      </c>
      <c r="AF3157" t="str">
        <f t="shared" si="348"/>
        <v>Yes</v>
      </c>
      <c r="AG3157">
        <f t="shared" ca="1" si="349"/>
        <v>106</v>
      </c>
      <c r="AH3157" t="str">
        <f ca="1">IF(OR(V3157="",AG3157=""),"Yes",IF(AG3157&gt;Config!$B$41,"Yes","No"))</f>
        <v>No</v>
      </c>
    </row>
    <row r="3158" spans="1:34" x14ac:dyDescent="0.25">
      <c r="A3158" s="1" t="s">
        <v>22265</v>
      </c>
      <c r="B3158" s="1" t="s">
        <v>1441</v>
      </c>
      <c r="C3158" s="1" t="s">
        <v>1736</v>
      </c>
      <c r="D3158" s="1" t="s">
        <v>22266</v>
      </c>
      <c r="E3158" s="1" t="s">
        <v>34761</v>
      </c>
      <c r="F3158" s="1" t="s">
        <v>22267</v>
      </c>
      <c r="G3158" t="str">
        <f t="shared" si="343"/>
        <v>Valid</v>
      </c>
      <c r="H3158" s="1" t="s">
        <v>22268</v>
      </c>
      <c r="I3158" t="str" cm="1">
        <f t="array" ref="I3158">IF(OR(TRIM(H3158)="",ISNUMBER(SEARCH("#",H3158)),AA3158&lt;Config!$B$8,SUMPRODUCT(--ISNUMBER(SEARCH({"a";"b";"c";"d";"e";"f";"g";"h";"i";"j";"k";"l";"m";"n";"o";"p";"q";"r";"s";"t";"u";"v";"w";"x";"y";"z"},H3158)))&gt;0),"Invalid","Valid")</f>
        <v>Valid</v>
      </c>
      <c r="J3158" s="1" t="s">
        <v>22269</v>
      </c>
      <c r="K3158" s="1" t="s">
        <v>516</v>
      </c>
      <c r="L3158" s="1" t="s">
        <v>164</v>
      </c>
      <c r="M3158" s="1" t="s">
        <v>118</v>
      </c>
      <c r="N3158" s="1" t="s">
        <v>252</v>
      </c>
      <c r="O3158" s="1" t="s">
        <v>180</v>
      </c>
      <c r="P3158" t="s">
        <v>236</v>
      </c>
      <c r="Q3158" s="1" t="s">
        <v>254</v>
      </c>
      <c r="R3158" s="1" t="s">
        <v>238</v>
      </c>
      <c r="S3158" s="1" t="s">
        <v>22270</v>
      </c>
      <c r="T3158" s="1" t="s">
        <v>22271</v>
      </c>
      <c r="U3158" s="1" t="s">
        <v>22272</v>
      </c>
      <c r="V3158" s="1" t="s">
        <v>22273</v>
      </c>
      <c r="W3158" s="1" t="s">
        <v>186</v>
      </c>
      <c r="X3158" t="str">
        <f t="shared" si="344"/>
        <v>Complete</v>
      </c>
      <c r="Y3158">
        <f>MAX(0,100-IF(G3158="Invalid",Config!$B$5,0)-IF(I3158="Invalid",Config!$B$6,0)-IF(X3158="Incomplete",Config!$B$7,0)-IF(AF3158="Yes",Config!$B$37,0))</f>
        <v>100</v>
      </c>
      <c r="Z3158" s="1">
        <f>IF(OR(TRIM(B3158)="",COUNTIF(Config!$B$15:$B$19,B3158)&gt;0),1,0)+IF(OR(TRIM(C3158)="",COUNTIF(Config!$B$15:$B$19,C3158)&gt;0),1,0)+IF(OR(TRIM(F3158)="",COUNTIF(Config!$B$15:$B$19,F3158)&gt;0),1,0)+IF(OR(TRIM(H3158)="",COUNTIF(Config!$B$15:$B$19,H3158)&gt;0),1,0)+IF(OR(TRIM(E3158)="",COUNTIF(Config!$B$15:$B$19,E3158)&gt;0),1,0)+IF(OR(TRIM(K3158)="",COUNTIF(Config!$B$15:$B$19,K3158)&gt;0),1,0)+IF(OR(TRIM(P3158)="",COUNTIF(Config!$B$15:$B$19,P3158)&gt;0),1,0)+IF(OR(TRIM(R3158)="",COUNTIF(Config!$B$15:$B$19,R3158)&gt;0),1,0)</f>
        <v>0</v>
      </c>
      <c r="AA3158" s="1" cm="1">
        <f t="array" ref="AA3158">SUMPRODUCT(LEN(H3158)-LEN(SUBSTITUTE(H3158,{"0";"1";"2";"3";"4";"5";"6";"7";"8";"9"},"")))</f>
        <v>12</v>
      </c>
      <c r="AC3158" t="str">
        <f t="shared" si="345"/>
        <v/>
      </c>
      <c r="AD3158">
        <f t="shared" si="346"/>
        <v>1</v>
      </c>
      <c r="AE3158">
        <f t="shared" si="347"/>
        <v>1</v>
      </c>
      <c r="AF3158" t="str">
        <f t="shared" si="348"/>
        <v>No</v>
      </c>
      <c r="AG3158">
        <f t="shared" ca="1" si="349"/>
        <v>479</v>
      </c>
      <c r="AH3158" t="str">
        <f ca="1">IF(OR(V3158="",AG3158=""),"Yes",IF(AG3158&gt;Config!$B$41,"Yes","No"))</f>
        <v>Yes</v>
      </c>
    </row>
    <row r="3159" spans="1:34" x14ac:dyDescent="0.25">
      <c r="A3159" s="1" t="s">
        <v>22274</v>
      </c>
      <c r="B3159" s="1" t="s">
        <v>1816</v>
      </c>
      <c r="C3159" s="1" t="s">
        <v>245</v>
      </c>
      <c r="D3159" s="1" t="s">
        <v>7390</v>
      </c>
      <c r="E3159" s="1" t="s">
        <v>34664</v>
      </c>
      <c r="F3159" s="1" t="s">
        <v>22275</v>
      </c>
      <c r="G3159" t="str">
        <f t="shared" si="343"/>
        <v>Valid</v>
      </c>
      <c r="H3159" s="1" t="s">
        <v>22276</v>
      </c>
      <c r="I3159" t="str" cm="1">
        <f t="array" ref="I3159">IF(OR(TRIM(H3159)="",ISNUMBER(SEARCH("#",H3159)),AA3159&lt;Config!$B$8,SUMPRODUCT(--ISNUMBER(SEARCH({"a";"b";"c";"d";"e";"f";"g";"h";"i";"j";"k";"l";"m";"n";"o";"p";"q";"r";"s";"t";"u";"v";"w";"x";"y";"z"},H3159)))&gt;0),"Invalid","Valid")</f>
        <v>Valid</v>
      </c>
      <c r="J3159" s="1" t="s">
        <v>22277</v>
      </c>
      <c r="K3159" s="1" t="s">
        <v>481</v>
      </c>
      <c r="L3159" s="1" t="s">
        <v>84</v>
      </c>
      <c r="M3159" s="1" t="s">
        <v>462</v>
      </c>
      <c r="N3159" s="1" t="s">
        <v>224</v>
      </c>
      <c r="O3159" s="1" t="s">
        <v>149</v>
      </c>
      <c r="P3159" t="s">
        <v>104</v>
      </c>
      <c r="Q3159" s="1" t="s">
        <v>732</v>
      </c>
      <c r="R3159" s="1" t="s">
        <v>833</v>
      </c>
      <c r="S3159" s="1" t="s">
        <v>22278</v>
      </c>
      <c r="T3159" s="1" t="s">
        <v>22279</v>
      </c>
      <c r="U3159" s="1" t="s">
        <v>5010</v>
      </c>
      <c r="V3159" s="1" t="s">
        <v>14391</v>
      </c>
      <c r="W3159" s="1" t="s">
        <v>293</v>
      </c>
      <c r="X3159" t="str">
        <f t="shared" si="344"/>
        <v>Complete</v>
      </c>
      <c r="Y3159">
        <f>MAX(0,100-IF(G3159="Invalid",Config!$B$5,0)-IF(I3159="Invalid",Config!$B$6,0)-IF(X3159="Incomplete",Config!$B$7,0)-IF(AF3159="Yes",Config!$B$37,0))</f>
        <v>100</v>
      </c>
      <c r="Z3159" s="1">
        <f>IF(OR(TRIM(B3159)="",COUNTIF(Config!$B$15:$B$19,B3159)&gt;0),1,0)+IF(OR(TRIM(C3159)="",COUNTIF(Config!$B$15:$B$19,C3159)&gt;0),1,0)+IF(OR(TRIM(F3159)="",COUNTIF(Config!$B$15:$B$19,F3159)&gt;0),1,0)+IF(OR(TRIM(H3159)="",COUNTIF(Config!$B$15:$B$19,H3159)&gt;0),1,0)+IF(OR(TRIM(E3159)="",COUNTIF(Config!$B$15:$B$19,E3159)&gt;0),1,0)+IF(OR(TRIM(K3159)="",COUNTIF(Config!$B$15:$B$19,K3159)&gt;0),1,0)+IF(OR(TRIM(P3159)="",COUNTIF(Config!$B$15:$B$19,P3159)&gt;0),1,0)+IF(OR(TRIM(R3159)="",COUNTIF(Config!$B$15:$B$19,R3159)&gt;0),1,0)</f>
        <v>0</v>
      </c>
      <c r="AA3159" s="1" cm="1">
        <f t="array" ref="AA3159">SUMPRODUCT(LEN(H3159)-LEN(SUBSTITUTE(H3159,{"0";"1";"2";"3";"4";"5";"6";"7";"8";"9"},"")))</f>
        <v>11</v>
      </c>
      <c r="AC3159" t="str">
        <f t="shared" si="345"/>
        <v/>
      </c>
      <c r="AD3159">
        <f t="shared" si="346"/>
        <v>1</v>
      </c>
      <c r="AE3159">
        <f t="shared" si="347"/>
        <v>1</v>
      </c>
      <c r="AF3159" t="str">
        <f t="shared" si="348"/>
        <v>No</v>
      </c>
      <c r="AG3159" t="str">
        <f t="shared" ca="1" si="349"/>
        <v/>
      </c>
      <c r="AH3159" t="str">
        <f ca="1">IF(OR(V3159="",AG3159=""),"Yes",IF(AG3159&gt;Config!$B$41,"Yes","No"))</f>
        <v>Yes</v>
      </c>
    </row>
    <row r="3160" spans="1:34" x14ac:dyDescent="0.25">
      <c r="A3160" s="1" t="s">
        <v>22280</v>
      </c>
      <c r="B3160" s="1" t="s">
        <v>818</v>
      </c>
      <c r="C3160" s="1" t="s">
        <v>23</v>
      </c>
      <c r="D3160" s="1" t="s">
        <v>22281</v>
      </c>
      <c r="E3160" s="1" t="s">
        <v>35308</v>
      </c>
      <c r="F3160" s="1" t="s">
        <v>22282</v>
      </c>
      <c r="G3160" t="str">
        <f t="shared" si="343"/>
        <v>Valid</v>
      </c>
      <c r="H3160" s="1" t="s">
        <v>22283</v>
      </c>
      <c r="I3160" t="str" cm="1">
        <f t="array" ref="I3160">IF(OR(TRIM(H3160)="",ISNUMBER(SEARCH("#",H3160)),AA3160&lt;Config!$B$8,SUMPRODUCT(--ISNUMBER(SEARCH({"a";"b";"c";"d";"e";"f";"g";"h";"i";"j";"k";"l";"m";"n";"o";"p";"q";"r";"s";"t";"u";"v";"w";"x";"y";"z"},H3160)))&gt;0),"Invalid","Valid")</f>
        <v>Valid</v>
      </c>
      <c r="J3160" s="1" t="s">
        <v>22284</v>
      </c>
      <c r="K3160" s="1" t="s">
        <v>287</v>
      </c>
      <c r="L3160" s="1" t="s">
        <v>84</v>
      </c>
      <c r="M3160" s="1" t="s">
        <v>165</v>
      </c>
      <c r="N3160" s="1" t="s">
        <v>211</v>
      </c>
      <c r="O3160" s="1" t="s">
        <v>180</v>
      </c>
      <c r="P3160" t="s">
        <v>236</v>
      </c>
      <c r="Q3160" s="1" t="s">
        <v>238</v>
      </c>
      <c r="R3160" s="1" t="s">
        <v>253</v>
      </c>
      <c r="S3160" s="1" t="s">
        <v>12922</v>
      </c>
      <c r="T3160" s="1" t="s">
        <v>22285</v>
      </c>
      <c r="U3160" s="1" t="s">
        <v>3829</v>
      </c>
      <c r="V3160" s="1" t="s">
        <v>4774</v>
      </c>
      <c r="W3160" s="1" t="s">
        <v>293</v>
      </c>
      <c r="X3160" t="str">
        <f t="shared" si="344"/>
        <v>Complete</v>
      </c>
      <c r="Y3160">
        <f>MAX(0,100-IF(G3160="Invalid",Config!$B$5,0)-IF(I3160="Invalid",Config!$B$6,0)-IF(X3160="Incomplete",Config!$B$7,0)-IF(AF3160="Yes",Config!$B$37,0))</f>
        <v>100</v>
      </c>
      <c r="Z3160" s="1">
        <f>IF(OR(TRIM(B3160)="",COUNTIF(Config!$B$15:$B$19,B3160)&gt;0),1,0)+IF(OR(TRIM(C3160)="",COUNTIF(Config!$B$15:$B$19,C3160)&gt;0),1,0)+IF(OR(TRIM(F3160)="",COUNTIF(Config!$B$15:$B$19,F3160)&gt;0),1,0)+IF(OR(TRIM(H3160)="",COUNTIF(Config!$B$15:$B$19,H3160)&gt;0),1,0)+IF(OR(TRIM(E3160)="",COUNTIF(Config!$B$15:$B$19,E3160)&gt;0),1,0)+IF(OR(TRIM(K3160)="",COUNTIF(Config!$B$15:$B$19,K3160)&gt;0),1,0)+IF(OR(TRIM(P3160)="",COUNTIF(Config!$B$15:$B$19,P3160)&gt;0),1,0)+IF(OR(TRIM(R3160)="",COUNTIF(Config!$B$15:$B$19,R3160)&gt;0),1,0)</f>
        <v>0</v>
      </c>
      <c r="AA3160" s="1" cm="1">
        <f t="array" ref="AA3160">SUMPRODUCT(LEN(H3160)-LEN(SUBSTITUTE(H3160,{"0";"1";"2";"3";"4";"5";"6";"7";"8";"9"},"")))</f>
        <v>12</v>
      </c>
      <c r="AC3160" t="str">
        <f t="shared" si="345"/>
        <v/>
      </c>
      <c r="AD3160">
        <f t="shared" si="346"/>
        <v>1</v>
      </c>
      <c r="AE3160">
        <f t="shared" si="347"/>
        <v>1</v>
      </c>
      <c r="AF3160" t="str">
        <f t="shared" si="348"/>
        <v>No</v>
      </c>
      <c r="AG3160">
        <f t="shared" ca="1" si="349"/>
        <v>368</v>
      </c>
      <c r="AH3160" t="str">
        <f ca="1">IF(OR(V3160="",AG3160=""),"Yes",IF(AG3160&gt;Config!$B$41,"Yes","No"))</f>
        <v>Yes</v>
      </c>
    </row>
    <row r="3161" spans="1:34" x14ac:dyDescent="0.25">
      <c r="A3161" s="1" t="s">
        <v>22286</v>
      </c>
      <c r="B3161" s="1" t="s">
        <v>1582</v>
      </c>
      <c r="C3161" s="1" t="s">
        <v>173</v>
      </c>
      <c r="D3161" s="1" t="s">
        <v>22287</v>
      </c>
      <c r="E3161" s="1" t="s">
        <v>35309</v>
      </c>
      <c r="F3161" s="1" t="s">
        <v>22288</v>
      </c>
      <c r="G3161" t="str">
        <f t="shared" si="343"/>
        <v>Valid</v>
      </c>
      <c r="H3161" s="1" t="s">
        <v>22289</v>
      </c>
      <c r="I3161" t="str" cm="1">
        <f t="array" ref="I3161">IF(OR(TRIM(H3161)="",ISNUMBER(SEARCH("#",H3161)),AA3161&lt;Config!$B$8,SUMPRODUCT(--ISNUMBER(SEARCH({"a";"b";"c";"d";"e";"f";"g";"h";"i";"j";"k";"l";"m";"n";"o";"p";"q";"r";"s";"t";"u";"v";"w";"x";"y";"z"},H3161)))&gt;0),"Invalid","Valid")</f>
        <v>Valid</v>
      </c>
      <c r="J3161" s="1" t="s">
        <v>22290</v>
      </c>
      <c r="K3161" s="1" t="s">
        <v>866</v>
      </c>
      <c r="L3161" s="1" t="s">
        <v>134</v>
      </c>
      <c r="M3161" s="1" t="s">
        <v>235</v>
      </c>
      <c r="N3161" s="1" t="s">
        <v>31</v>
      </c>
      <c r="O3161" s="1" t="s">
        <v>180</v>
      </c>
      <c r="P3161" t="s">
        <v>314</v>
      </c>
      <c r="Q3161" s="1" t="s">
        <v>663</v>
      </c>
      <c r="R3161" s="1" t="s">
        <v>663</v>
      </c>
      <c r="S3161" s="1" t="s">
        <v>22291</v>
      </c>
      <c r="T3161" s="1" t="s">
        <v>22292</v>
      </c>
      <c r="U3161" s="1" t="s">
        <v>7241</v>
      </c>
      <c r="V3161" s="1" t="s">
        <v>1676</v>
      </c>
      <c r="W3161" s="1" t="s">
        <v>384</v>
      </c>
      <c r="X3161" t="str">
        <f t="shared" si="344"/>
        <v>Complete</v>
      </c>
      <c r="Y3161">
        <f>MAX(0,100-IF(G3161="Invalid",Config!$B$5,0)-IF(I3161="Invalid",Config!$B$6,0)-IF(X3161="Incomplete",Config!$B$7,0)-IF(AF3161="Yes",Config!$B$37,0))</f>
        <v>75</v>
      </c>
      <c r="Z3161" s="1">
        <f>IF(OR(TRIM(B3161)="",COUNTIF(Config!$B$15:$B$19,B3161)&gt;0),1,0)+IF(OR(TRIM(C3161)="",COUNTIF(Config!$B$15:$B$19,C3161)&gt;0),1,0)+IF(OR(TRIM(F3161)="",COUNTIF(Config!$B$15:$B$19,F3161)&gt;0),1,0)+IF(OR(TRIM(H3161)="",COUNTIF(Config!$B$15:$B$19,H3161)&gt;0),1,0)+IF(OR(TRIM(E3161)="",COUNTIF(Config!$B$15:$B$19,E3161)&gt;0),1,0)+IF(OR(TRIM(K3161)="",COUNTIF(Config!$B$15:$B$19,K3161)&gt;0),1,0)+IF(OR(TRIM(P3161)="",COUNTIF(Config!$B$15:$B$19,P3161)&gt;0),1,0)+IF(OR(TRIM(R3161)="",COUNTIF(Config!$B$15:$B$19,R3161)&gt;0),1,0)</f>
        <v>0</v>
      </c>
      <c r="AA3161" s="1" cm="1">
        <f t="array" ref="AA3161">SUMPRODUCT(LEN(H3161)-LEN(SUBSTITUTE(H3161,{"0";"1";"2";"3";"4";"5";"6";"7";"8";"9"},"")))</f>
        <v>12</v>
      </c>
      <c r="AC3161" t="str">
        <f t="shared" si="345"/>
        <v>Potential Duplicate</v>
      </c>
      <c r="AD3161">
        <f t="shared" si="346"/>
        <v>2</v>
      </c>
      <c r="AE3161">
        <f t="shared" si="347"/>
        <v>2</v>
      </c>
      <c r="AF3161" t="str">
        <f t="shared" si="348"/>
        <v>Yes</v>
      </c>
      <c r="AG3161">
        <f t="shared" ca="1" si="349"/>
        <v>37</v>
      </c>
      <c r="AH3161" t="str">
        <f ca="1">IF(OR(V3161="",AG3161=""),"Yes",IF(AG3161&gt;Config!$B$41,"Yes","No"))</f>
        <v>No</v>
      </c>
    </row>
    <row r="3162" spans="1:34" x14ac:dyDescent="0.25">
      <c r="A3162" s="1" t="s">
        <v>22293</v>
      </c>
      <c r="B3162" s="1" t="s">
        <v>2033</v>
      </c>
      <c r="C3162" s="1" t="s">
        <v>946</v>
      </c>
      <c r="D3162" s="1" t="s">
        <v>21794</v>
      </c>
      <c r="E3162" s="1" t="s">
        <v>298</v>
      </c>
      <c r="F3162" s="1" t="s">
        <v>22294</v>
      </c>
      <c r="G3162" t="str">
        <f t="shared" si="343"/>
        <v>Valid</v>
      </c>
      <c r="H3162" s="1" t="s">
        <v>22295</v>
      </c>
      <c r="I3162" t="str" cm="1">
        <f t="array" ref="I3162">IF(OR(TRIM(H3162)="",ISNUMBER(SEARCH("#",H3162)),AA3162&lt;Config!$B$8,SUMPRODUCT(--ISNUMBER(SEARCH({"a";"b";"c";"d";"e";"f";"g";"h";"i";"j";"k";"l";"m";"n";"o";"p";"q";"r";"s";"t";"u";"v";"w";"x";"y";"z"},H3162)))&gt;0),"Invalid","Valid")</f>
        <v>Valid</v>
      </c>
      <c r="J3162" s="1" t="s">
        <v>22296</v>
      </c>
      <c r="K3162" s="1" t="s">
        <v>866</v>
      </c>
      <c r="L3162" s="1" t="s">
        <v>179</v>
      </c>
      <c r="M3162" s="1" t="s">
        <v>135</v>
      </c>
      <c r="N3162" s="1" t="s">
        <v>68</v>
      </c>
      <c r="O3162" s="1" t="s">
        <v>196</v>
      </c>
      <c r="P3162" t="s">
        <v>53</v>
      </c>
      <c r="Q3162" s="1" t="s">
        <v>150</v>
      </c>
      <c r="R3162" s="1" t="s">
        <v>198</v>
      </c>
      <c r="S3162" s="1" t="s">
        <v>22297</v>
      </c>
      <c r="T3162" s="1" t="s">
        <v>22298</v>
      </c>
      <c r="U3162" s="1" t="s">
        <v>1913</v>
      </c>
      <c r="V3162" s="1" t="s">
        <v>140</v>
      </c>
      <c r="W3162" s="1" t="s">
        <v>384</v>
      </c>
      <c r="X3162" t="str">
        <f t="shared" si="344"/>
        <v>Complete</v>
      </c>
      <c r="Y3162">
        <f>MAX(0,100-IF(G3162="Invalid",Config!$B$5,0)-IF(I3162="Invalid",Config!$B$6,0)-IF(X3162="Incomplete",Config!$B$7,0)-IF(AF3162="Yes",Config!$B$37,0))</f>
        <v>100</v>
      </c>
      <c r="Z3162" s="1">
        <f>IF(OR(TRIM(B3162)="",COUNTIF(Config!$B$15:$B$19,B3162)&gt;0),1,0)+IF(OR(TRIM(C3162)="",COUNTIF(Config!$B$15:$B$19,C3162)&gt;0),1,0)+IF(OR(TRIM(F3162)="",COUNTIF(Config!$B$15:$B$19,F3162)&gt;0),1,0)+IF(OR(TRIM(H3162)="",COUNTIF(Config!$B$15:$B$19,H3162)&gt;0),1,0)+IF(OR(TRIM(E3162)="",COUNTIF(Config!$B$15:$B$19,E3162)&gt;0),1,0)+IF(OR(TRIM(K3162)="",COUNTIF(Config!$B$15:$B$19,K3162)&gt;0),1,0)+IF(OR(TRIM(P3162)="",COUNTIF(Config!$B$15:$B$19,P3162)&gt;0),1,0)+IF(OR(TRIM(R3162)="",COUNTIF(Config!$B$15:$B$19,R3162)&gt;0),1,0)</f>
        <v>0</v>
      </c>
      <c r="AA3162" s="1" cm="1">
        <f t="array" ref="AA3162">SUMPRODUCT(LEN(H3162)-LEN(SUBSTITUTE(H3162,{"0";"1";"2";"3";"4";"5";"6";"7";"8";"9"},"")))</f>
        <v>12</v>
      </c>
      <c r="AC3162" t="str">
        <f t="shared" si="345"/>
        <v/>
      </c>
      <c r="AD3162">
        <f t="shared" si="346"/>
        <v>1</v>
      </c>
      <c r="AE3162">
        <f t="shared" si="347"/>
        <v>1</v>
      </c>
      <c r="AF3162" t="str">
        <f t="shared" si="348"/>
        <v>No</v>
      </c>
      <c r="AG3162">
        <f t="shared" ca="1" si="349"/>
        <v>37</v>
      </c>
      <c r="AH3162" t="str">
        <f ca="1">IF(OR(V3162="",AG3162=""),"Yes",IF(AG3162&gt;Config!$B$41,"Yes","No"))</f>
        <v>No</v>
      </c>
    </row>
    <row r="3163" spans="1:34" x14ac:dyDescent="0.25">
      <c r="A3163" s="1" t="s">
        <v>22299</v>
      </c>
      <c r="B3163" s="1" t="s">
        <v>898</v>
      </c>
      <c r="C3163" s="1" t="s">
        <v>336</v>
      </c>
      <c r="D3163" s="1" t="s">
        <v>17440</v>
      </c>
      <c r="E3163" s="1" t="s">
        <v>35310</v>
      </c>
      <c r="F3163" s="1" t="s">
        <v>17441</v>
      </c>
      <c r="G3163" t="str">
        <f t="shared" si="343"/>
        <v>Valid</v>
      </c>
      <c r="H3163" s="1" t="s">
        <v>22300</v>
      </c>
      <c r="I3163" t="str" cm="1">
        <f t="array" ref="I3163">IF(OR(TRIM(H3163)="",ISNUMBER(SEARCH("#",H3163)),AA3163&lt;Config!$B$8,SUMPRODUCT(--ISNUMBER(SEARCH({"a";"b";"c";"d";"e";"f";"g";"h";"i";"j";"k";"l";"m";"n";"o";"p";"q";"r";"s";"t";"u";"v";"w";"x";"y";"z"},H3163)))&gt;0),"Invalid","Valid")</f>
        <v>Valid</v>
      </c>
      <c r="J3163" s="1" t="s">
        <v>22301</v>
      </c>
      <c r="K3163" s="1" t="s">
        <v>369</v>
      </c>
      <c r="L3163" s="1" t="s">
        <v>49</v>
      </c>
      <c r="M3163" s="1" t="s">
        <v>50</v>
      </c>
      <c r="N3163" s="1" t="s">
        <v>224</v>
      </c>
      <c r="O3163" s="1" t="s">
        <v>52</v>
      </c>
      <c r="P3163" t="s">
        <v>87</v>
      </c>
      <c r="Q3163" s="1" t="s">
        <v>438</v>
      </c>
      <c r="R3163" s="1" t="s">
        <v>89</v>
      </c>
      <c r="S3163" s="1" t="s">
        <v>22302</v>
      </c>
      <c r="T3163" s="1" t="s">
        <v>22303</v>
      </c>
      <c r="U3163" s="1" t="s">
        <v>2007</v>
      </c>
      <c r="V3163" s="1" t="s">
        <v>140</v>
      </c>
      <c r="W3163" s="1" t="s">
        <v>75</v>
      </c>
      <c r="X3163" t="str">
        <f t="shared" si="344"/>
        <v>Complete</v>
      </c>
      <c r="Y3163">
        <f>MAX(0,100-IF(G3163="Invalid",Config!$B$5,0)-IF(I3163="Invalid",Config!$B$6,0)-IF(X3163="Incomplete",Config!$B$7,0)-IF(AF3163="Yes",Config!$B$37,0))</f>
        <v>75</v>
      </c>
      <c r="Z3163" s="1">
        <f>IF(OR(TRIM(B3163)="",COUNTIF(Config!$B$15:$B$19,B3163)&gt;0),1,0)+IF(OR(TRIM(C3163)="",COUNTIF(Config!$B$15:$B$19,C3163)&gt;0),1,0)+IF(OR(TRIM(F3163)="",COUNTIF(Config!$B$15:$B$19,F3163)&gt;0),1,0)+IF(OR(TRIM(H3163)="",COUNTIF(Config!$B$15:$B$19,H3163)&gt;0),1,0)+IF(OR(TRIM(E3163)="",COUNTIF(Config!$B$15:$B$19,E3163)&gt;0),1,0)+IF(OR(TRIM(K3163)="",COUNTIF(Config!$B$15:$B$19,K3163)&gt;0),1,0)+IF(OR(TRIM(P3163)="",COUNTIF(Config!$B$15:$B$19,P3163)&gt;0),1,0)+IF(OR(TRIM(R3163)="",COUNTIF(Config!$B$15:$B$19,R3163)&gt;0),1,0)</f>
        <v>0</v>
      </c>
      <c r="AA3163" s="1" cm="1">
        <f t="array" ref="AA3163">SUMPRODUCT(LEN(H3163)-LEN(SUBSTITUTE(H3163,{"0";"1";"2";"3";"4";"5";"6";"7";"8";"9"},"")))</f>
        <v>10</v>
      </c>
      <c r="AC3163" t="str">
        <f t="shared" si="345"/>
        <v>Potential Duplicate</v>
      </c>
      <c r="AD3163">
        <f t="shared" si="346"/>
        <v>2</v>
      </c>
      <c r="AE3163">
        <f t="shared" si="347"/>
        <v>1</v>
      </c>
      <c r="AF3163" t="str">
        <f t="shared" si="348"/>
        <v>Yes</v>
      </c>
      <c r="AG3163">
        <f t="shared" ca="1" si="349"/>
        <v>37</v>
      </c>
      <c r="AH3163" t="str">
        <f ca="1">IF(OR(V3163="",AG3163=""),"Yes",IF(AG3163&gt;Config!$B$41,"Yes","No"))</f>
        <v>No</v>
      </c>
    </row>
    <row r="3164" spans="1:34" x14ac:dyDescent="0.25">
      <c r="A3164" s="1" t="s">
        <v>22304</v>
      </c>
      <c r="B3164" s="1" t="s">
        <v>1032</v>
      </c>
      <c r="C3164" s="1" t="s">
        <v>205</v>
      </c>
      <c r="D3164" s="1" t="s">
        <v>22305</v>
      </c>
      <c r="E3164" s="1" t="s">
        <v>35311</v>
      </c>
      <c r="F3164" s="1" t="s">
        <v>22306</v>
      </c>
      <c r="G3164" t="str">
        <f t="shared" si="343"/>
        <v>Valid</v>
      </c>
      <c r="H3164" s="1" t="s">
        <v>22307</v>
      </c>
      <c r="I3164" t="str" cm="1">
        <f t="array" ref="I3164">IF(OR(TRIM(H3164)="",ISNUMBER(SEARCH("#",H3164)),AA3164&lt;Config!$B$8,SUMPRODUCT(--ISNUMBER(SEARCH({"a";"b";"c";"d";"e";"f";"g";"h";"i";"j";"k";"l";"m";"n";"o";"p";"q";"r";"s";"t";"u";"v";"w";"x";"y";"z"},H3164)))&gt;0),"Invalid","Valid")</f>
        <v>Valid</v>
      </c>
      <c r="J3164" s="1" t="s">
        <v>22308</v>
      </c>
      <c r="K3164" s="1" t="s">
        <v>147</v>
      </c>
      <c r="L3164" s="1" t="s">
        <v>164</v>
      </c>
      <c r="M3164" s="1" t="s">
        <v>50</v>
      </c>
      <c r="N3164" s="1" t="s">
        <v>148</v>
      </c>
      <c r="O3164" s="1" t="s">
        <v>32</v>
      </c>
      <c r="P3164" t="s">
        <v>314</v>
      </c>
      <c r="Q3164" s="1" t="s">
        <v>663</v>
      </c>
      <c r="R3164" s="1" t="s">
        <v>663</v>
      </c>
      <c r="S3164" s="1" t="s">
        <v>22309</v>
      </c>
      <c r="T3164" s="1" t="s">
        <v>22310</v>
      </c>
      <c r="U3164" s="1" t="s">
        <v>3194</v>
      </c>
      <c r="V3164" s="1" t="s">
        <v>22311</v>
      </c>
      <c r="W3164" s="1" t="s">
        <v>125</v>
      </c>
      <c r="X3164" t="str">
        <f t="shared" si="344"/>
        <v>Complete</v>
      </c>
      <c r="Y3164">
        <f>MAX(0,100-IF(G3164="Invalid",Config!$B$5,0)-IF(I3164="Invalid",Config!$B$6,0)-IF(X3164="Incomplete",Config!$B$7,0)-IF(AF3164="Yes",Config!$B$37,0))</f>
        <v>100</v>
      </c>
      <c r="Z3164" s="1">
        <f>IF(OR(TRIM(B3164)="",COUNTIF(Config!$B$15:$B$19,B3164)&gt;0),1,0)+IF(OR(TRIM(C3164)="",COUNTIF(Config!$B$15:$B$19,C3164)&gt;0),1,0)+IF(OR(TRIM(F3164)="",COUNTIF(Config!$B$15:$B$19,F3164)&gt;0),1,0)+IF(OR(TRIM(H3164)="",COUNTIF(Config!$B$15:$B$19,H3164)&gt;0),1,0)+IF(OR(TRIM(E3164)="",COUNTIF(Config!$B$15:$B$19,E3164)&gt;0),1,0)+IF(OR(TRIM(K3164)="",COUNTIF(Config!$B$15:$B$19,K3164)&gt;0),1,0)+IF(OR(TRIM(P3164)="",COUNTIF(Config!$B$15:$B$19,P3164)&gt;0),1,0)+IF(OR(TRIM(R3164)="",COUNTIF(Config!$B$15:$B$19,R3164)&gt;0),1,0)</f>
        <v>0</v>
      </c>
      <c r="AA3164" s="1" cm="1">
        <f t="array" ref="AA3164">SUMPRODUCT(LEN(H3164)-LEN(SUBSTITUTE(H3164,{"0";"1";"2";"3";"4";"5";"6";"7";"8";"9"},"")))</f>
        <v>12</v>
      </c>
      <c r="AC3164" t="str">
        <f t="shared" si="345"/>
        <v/>
      </c>
      <c r="AD3164">
        <f t="shared" si="346"/>
        <v>1</v>
      </c>
      <c r="AE3164">
        <f t="shared" si="347"/>
        <v>1</v>
      </c>
      <c r="AF3164" t="str">
        <f t="shared" si="348"/>
        <v>No</v>
      </c>
      <c r="AG3164">
        <f t="shared" ca="1" si="349"/>
        <v>549</v>
      </c>
      <c r="AH3164" t="str">
        <f ca="1">IF(OR(V3164="",AG3164=""),"Yes",IF(AG3164&gt;Config!$B$41,"Yes","No"))</f>
        <v>Yes</v>
      </c>
    </row>
    <row r="3165" spans="1:34" x14ac:dyDescent="0.25">
      <c r="A3165" s="1" t="s">
        <v>22312</v>
      </c>
      <c r="B3165" s="1" t="s">
        <v>1015</v>
      </c>
      <c r="C3165" s="1" t="s">
        <v>679</v>
      </c>
      <c r="D3165" s="1" t="s">
        <v>17471</v>
      </c>
      <c r="E3165" s="1" t="s">
        <v>35026</v>
      </c>
      <c r="F3165" s="1" t="s">
        <v>17472</v>
      </c>
      <c r="G3165" t="str">
        <f t="shared" si="343"/>
        <v>Valid</v>
      </c>
      <c r="H3165" s="1" t="s">
        <v>22313</v>
      </c>
      <c r="I3165" t="str" cm="1">
        <f t="array" ref="I3165">IF(OR(TRIM(H3165)="",ISNUMBER(SEARCH("#",H3165)),AA3165&lt;Config!$B$8,SUMPRODUCT(--ISNUMBER(SEARCH({"a";"b";"c";"d";"e";"f";"g";"h";"i";"j";"k";"l";"m";"n";"o";"p";"q";"r";"s";"t";"u";"v";"w";"x";"y";"z"},H3165)))&gt;0),"Invalid","Valid")</f>
        <v>Valid</v>
      </c>
      <c r="J3165" s="1" t="s">
        <v>17473</v>
      </c>
      <c r="K3165" s="1" t="s">
        <v>722</v>
      </c>
      <c r="L3165" s="1" t="s">
        <v>84</v>
      </c>
      <c r="M3165" s="1" t="s">
        <v>85</v>
      </c>
      <c r="N3165" s="1" t="s">
        <v>148</v>
      </c>
      <c r="O3165" s="1" t="s">
        <v>180</v>
      </c>
      <c r="P3165" t="s">
        <v>328</v>
      </c>
      <c r="Q3165" s="1" t="s">
        <v>33838</v>
      </c>
      <c r="R3165" s="1" t="s">
        <v>571</v>
      </c>
      <c r="S3165" s="1" t="s">
        <v>17474</v>
      </c>
      <c r="T3165" s="1" t="s">
        <v>17475</v>
      </c>
      <c r="U3165" s="1" t="s">
        <v>11206</v>
      </c>
      <c r="V3165" s="1" t="s">
        <v>2040</v>
      </c>
      <c r="W3165" s="1" t="s">
        <v>293</v>
      </c>
      <c r="X3165" t="str">
        <f t="shared" si="344"/>
        <v>Complete</v>
      </c>
      <c r="Y3165">
        <f>MAX(0,100-IF(G3165="Invalid",Config!$B$5,0)-IF(I3165="Invalid",Config!$B$6,0)-IF(X3165="Incomplete",Config!$B$7,0)-IF(AF3165="Yes",Config!$B$37,0))</f>
        <v>75</v>
      </c>
      <c r="Z3165" s="1">
        <f>IF(OR(TRIM(B3165)="",COUNTIF(Config!$B$15:$B$19,B3165)&gt;0),1,0)+IF(OR(TRIM(C3165)="",COUNTIF(Config!$B$15:$B$19,C3165)&gt;0),1,0)+IF(OR(TRIM(F3165)="",COUNTIF(Config!$B$15:$B$19,F3165)&gt;0),1,0)+IF(OR(TRIM(H3165)="",COUNTIF(Config!$B$15:$B$19,H3165)&gt;0),1,0)+IF(OR(TRIM(E3165)="",COUNTIF(Config!$B$15:$B$19,E3165)&gt;0),1,0)+IF(OR(TRIM(K3165)="",COUNTIF(Config!$B$15:$B$19,K3165)&gt;0),1,0)+IF(OR(TRIM(P3165)="",COUNTIF(Config!$B$15:$B$19,P3165)&gt;0),1,0)+IF(OR(TRIM(R3165)="",COUNTIF(Config!$B$15:$B$19,R3165)&gt;0),1,0)</f>
        <v>0</v>
      </c>
      <c r="AA3165" s="1" cm="1">
        <f t="array" ref="AA3165">SUMPRODUCT(LEN(H3165)-LEN(SUBSTITUTE(H3165,{"0";"1";"2";"3";"4";"5";"6";"7";"8";"9"},"")))</f>
        <v>11</v>
      </c>
      <c r="AC3165" t="str">
        <f t="shared" si="345"/>
        <v>Potential Duplicate</v>
      </c>
      <c r="AD3165">
        <f t="shared" si="346"/>
        <v>2</v>
      </c>
      <c r="AE3165">
        <f t="shared" si="347"/>
        <v>1</v>
      </c>
      <c r="AF3165" t="str">
        <f t="shared" si="348"/>
        <v>Yes</v>
      </c>
      <c r="AG3165">
        <f t="shared" ca="1" si="349"/>
        <v>461</v>
      </c>
      <c r="AH3165" t="str">
        <f ca="1">IF(OR(V3165="",AG3165=""),"Yes",IF(AG3165&gt;Config!$B$41,"Yes","No"))</f>
        <v>Yes</v>
      </c>
    </row>
    <row r="3166" spans="1:34" x14ac:dyDescent="0.25">
      <c r="A3166" s="1" t="s">
        <v>22314</v>
      </c>
      <c r="B3166" s="1" t="s">
        <v>765</v>
      </c>
      <c r="C3166" s="1" t="s">
        <v>566</v>
      </c>
      <c r="D3166" s="1" t="s">
        <v>3703</v>
      </c>
      <c r="E3166" s="1" t="s">
        <v>2178</v>
      </c>
      <c r="F3166" s="1" t="s">
        <v>22315</v>
      </c>
      <c r="G3166" t="str">
        <f t="shared" si="343"/>
        <v>Valid</v>
      </c>
      <c r="H3166" s="1" t="s">
        <v>22316</v>
      </c>
      <c r="I3166" t="str" cm="1">
        <f t="array" ref="I3166">IF(OR(TRIM(H3166)="",ISNUMBER(SEARCH("#",H3166)),AA3166&lt;Config!$B$8,SUMPRODUCT(--ISNUMBER(SEARCH({"a";"b";"c";"d";"e";"f";"g";"h";"i";"j";"k";"l";"m";"n";"o";"p";"q";"r";"s";"t";"u";"v";"w";"x";"y";"z"},H3166)))&gt;0),"Invalid","Valid")</f>
        <v>Valid</v>
      </c>
      <c r="J3166" s="1" t="s">
        <v>22317</v>
      </c>
      <c r="K3166" s="1" t="s">
        <v>866</v>
      </c>
      <c r="L3166" s="1" t="s">
        <v>29</v>
      </c>
      <c r="M3166" s="1" t="s">
        <v>30</v>
      </c>
      <c r="N3166" s="1" t="s">
        <v>51</v>
      </c>
      <c r="O3166" s="1" t="s">
        <v>180</v>
      </c>
      <c r="P3166" t="s">
        <v>87</v>
      </c>
      <c r="Q3166" s="1" t="s">
        <v>88</v>
      </c>
      <c r="R3166" s="1" t="s">
        <v>212</v>
      </c>
      <c r="S3166" s="1" t="s">
        <v>12648</v>
      </c>
      <c r="T3166" s="1" t="s">
        <v>22318</v>
      </c>
      <c r="U3166" s="1" t="s">
        <v>3911</v>
      </c>
      <c r="V3166" s="1" t="s">
        <v>542</v>
      </c>
      <c r="W3166" s="1" t="s">
        <v>202</v>
      </c>
      <c r="X3166" t="str">
        <f t="shared" si="344"/>
        <v>Complete</v>
      </c>
      <c r="Y3166">
        <f>MAX(0,100-IF(G3166="Invalid",Config!$B$5,0)-IF(I3166="Invalid",Config!$B$6,0)-IF(X3166="Incomplete",Config!$B$7,0)-IF(AF3166="Yes",Config!$B$37,0))</f>
        <v>100</v>
      </c>
      <c r="Z3166" s="1">
        <f>IF(OR(TRIM(B3166)="",COUNTIF(Config!$B$15:$B$19,B3166)&gt;0),1,0)+IF(OR(TRIM(C3166)="",COUNTIF(Config!$B$15:$B$19,C3166)&gt;0),1,0)+IF(OR(TRIM(F3166)="",COUNTIF(Config!$B$15:$B$19,F3166)&gt;0),1,0)+IF(OR(TRIM(H3166)="",COUNTIF(Config!$B$15:$B$19,H3166)&gt;0),1,0)+IF(OR(TRIM(E3166)="",COUNTIF(Config!$B$15:$B$19,E3166)&gt;0),1,0)+IF(OR(TRIM(K3166)="",COUNTIF(Config!$B$15:$B$19,K3166)&gt;0),1,0)+IF(OR(TRIM(P3166)="",COUNTIF(Config!$B$15:$B$19,P3166)&gt;0),1,0)+IF(OR(TRIM(R3166)="",COUNTIF(Config!$B$15:$B$19,R3166)&gt;0),1,0)</f>
        <v>0</v>
      </c>
      <c r="AA3166" s="1" cm="1">
        <f t="array" ref="AA3166">SUMPRODUCT(LEN(H3166)-LEN(SUBSTITUTE(H3166,{"0";"1";"2";"3";"4";"5";"6";"7";"8";"9"},"")))</f>
        <v>11</v>
      </c>
      <c r="AC3166" t="str">
        <f t="shared" si="345"/>
        <v/>
      </c>
      <c r="AD3166">
        <f t="shared" si="346"/>
        <v>1</v>
      </c>
      <c r="AE3166">
        <f t="shared" si="347"/>
        <v>1</v>
      </c>
      <c r="AF3166" t="str">
        <f t="shared" si="348"/>
        <v>No</v>
      </c>
      <c r="AG3166">
        <f t="shared" ca="1" si="349"/>
        <v>315</v>
      </c>
      <c r="AH3166" t="str">
        <f ca="1">IF(OR(V3166="",AG3166=""),"Yes",IF(AG3166&gt;Config!$B$41,"Yes","No"))</f>
        <v>No</v>
      </c>
    </row>
    <row r="3167" spans="1:34" x14ac:dyDescent="0.25">
      <c r="A3167" s="1" t="s">
        <v>22319</v>
      </c>
      <c r="B3167" s="1" t="s">
        <v>1283</v>
      </c>
      <c r="C3167" s="1" t="s">
        <v>219</v>
      </c>
      <c r="D3167" s="1" t="s">
        <v>18615</v>
      </c>
      <c r="E3167" s="1" t="s">
        <v>2178</v>
      </c>
      <c r="F3167" s="1" t="s">
        <v>22320</v>
      </c>
      <c r="G3167" t="str">
        <f t="shared" si="343"/>
        <v>Valid</v>
      </c>
      <c r="H3167" s="1" t="s">
        <v>22321</v>
      </c>
      <c r="I3167" t="str" cm="1">
        <f t="array" ref="I3167">IF(OR(TRIM(H3167)="",ISNUMBER(SEARCH("#",H3167)),AA3167&lt;Config!$B$8,SUMPRODUCT(--ISNUMBER(SEARCH({"a";"b";"c";"d";"e";"f";"g";"h";"i";"j";"k";"l";"m";"n";"o";"p";"q";"r";"s";"t";"u";"v";"w";"x";"y";"z"},H3167)))&gt;0),"Invalid","Valid")</f>
        <v>Valid</v>
      </c>
      <c r="J3167" s="1" t="s">
        <v>22322</v>
      </c>
      <c r="K3167" s="1" t="s">
        <v>178</v>
      </c>
      <c r="L3167" s="1" t="s">
        <v>164</v>
      </c>
      <c r="M3167" s="1" t="s">
        <v>251</v>
      </c>
      <c r="N3167" s="1" t="s">
        <v>358</v>
      </c>
      <c r="O3167" s="1" t="s">
        <v>149</v>
      </c>
      <c r="P3167" t="s">
        <v>53</v>
      </c>
      <c r="Q3167" s="1" t="s">
        <v>55</v>
      </c>
      <c r="R3167" s="1" t="s">
        <v>288</v>
      </c>
      <c r="S3167" s="1" t="s">
        <v>22323</v>
      </c>
      <c r="T3167" s="1" t="s">
        <v>22324</v>
      </c>
      <c r="U3167" s="1" t="s">
        <v>22325</v>
      </c>
      <c r="V3167" s="1" t="s">
        <v>22326</v>
      </c>
      <c r="W3167" s="1" t="s">
        <v>293</v>
      </c>
      <c r="X3167" t="str">
        <f t="shared" si="344"/>
        <v>Complete</v>
      </c>
      <c r="Y3167">
        <f>MAX(0,100-IF(G3167="Invalid",Config!$B$5,0)-IF(I3167="Invalid",Config!$B$6,0)-IF(X3167="Incomplete",Config!$B$7,0)-IF(AF3167="Yes",Config!$B$37,0))</f>
        <v>75</v>
      </c>
      <c r="Z3167" s="1">
        <f>IF(OR(TRIM(B3167)="",COUNTIF(Config!$B$15:$B$19,B3167)&gt;0),1,0)+IF(OR(TRIM(C3167)="",COUNTIF(Config!$B$15:$B$19,C3167)&gt;0),1,0)+IF(OR(TRIM(F3167)="",COUNTIF(Config!$B$15:$B$19,F3167)&gt;0),1,0)+IF(OR(TRIM(H3167)="",COUNTIF(Config!$B$15:$B$19,H3167)&gt;0),1,0)+IF(OR(TRIM(E3167)="",COUNTIF(Config!$B$15:$B$19,E3167)&gt;0),1,0)+IF(OR(TRIM(K3167)="",COUNTIF(Config!$B$15:$B$19,K3167)&gt;0),1,0)+IF(OR(TRIM(P3167)="",COUNTIF(Config!$B$15:$B$19,P3167)&gt;0),1,0)+IF(OR(TRIM(R3167)="",COUNTIF(Config!$B$15:$B$19,R3167)&gt;0),1,0)</f>
        <v>0</v>
      </c>
      <c r="AA3167" s="1" cm="1">
        <f t="array" ref="AA3167">SUMPRODUCT(LEN(H3167)-LEN(SUBSTITUTE(H3167,{"0";"1";"2";"3";"4";"5";"6";"7";"8";"9"},"")))</f>
        <v>12</v>
      </c>
      <c r="AC3167" t="str">
        <f t="shared" si="345"/>
        <v>Potential Duplicate</v>
      </c>
      <c r="AD3167">
        <f t="shared" si="346"/>
        <v>1</v>
      </c>
      <c r="AE3167">
        <f t="shared" si="347"/>
        <v>2</v>
      </c>
      <c r="AF3167" t="str">
        <f t="shared" si="348"/>
        <v>Yes</v>
      </c>
      <c r="AG3167" t="str">
        <f t="shared" ca="1" si="349"/>
        <v/>
      </c>
      <c r="AH3167" t="str">
        <f ca="1">IF(OR(V3167="",AG3167=""),"Yes",IF(AG3167&gt;Config!$B$41,"Yes","No"))</f>
        <v>Yes</v>
      </c>
    </row>
    <row r="3168" spans="1:34" x14ac:dyDescent="0.25">
      <c r="A3168" s="1" t="s">
        <v>22327</v>
      </c>
      <c r="B3168" s="1" t="s">
        <v>1858</v>
      </c>
      <c r="C3168" s="1" t="s">
        <v>1736</v>
      </c>
      <c r="D3168" s="1" t="s">
        <v>22328</v>
      </c>
      <c r="E3168" s="1" t="s">
        <v>33829</v>
      </c>
      <c r="F3168" s="1" t="s">
        <v>22329</v>
      </c>
      <c r="G3168" t="str">
        <f t="shared" si="343"/>
        <v>Valid</v>
      </c>
      <c r="H3168" s="1" t="s">
        <v>22330</v>
      </c>
      <c r="I3168" t="str" cm="1">
        <f t="array" ref="I3168">IF(OR(TRIM(H3168)="",ISNUMBER(SEARCH("#",H3168)),AA3168&lt;Config!$B$8,SUMPRODUCT(--ISNUMBER(SEARCH({"a";"b";"c";"d";"e";"f";"g";"h";"i";"j";"k";"l";"m";"n";"o";"p";"q";"r";"s";"t";"u";"v";"w";"x";"y";"z"},H3168)))&gt;0),"Invalid","Valid")</f>
        <v>Valid</v>
      </c>
      <c r="J3168" s="1" t="s">
        <v>22331</v>
      </c>
      <c r="K3168" s="1" t="s">
        <v>178</v>
      </c>
      <c r="L3168" s="1" t="s">
        <v>265</v>
      </c>
      <c r="M3168" s="1" t="s">
        <v>50</v>
      </c>
      <c r="N3168" s="1" t="s">
        <v>437</v>
      </c>
      <c r="O3168" s="1" t="s">
        <v>69</v>
      </c>
      <c r="P3168" t="s">
        <v>236</v>
      </c>
      <c r="Q3168" s="1" t="s">
        <v>254</v>
      </c>
      <c r="R3168" s="1" t="s">
        <v>254</v>
      </c>
      <c r="S3168" s="1" t="s">
        <v>22332</v>
      </c>
      <c r="T3168" s="1" t="s">
        <v>22333</v>
      </c>
      <c r="U3168" s="1" t="s">
        <v>227</v>
      </c>
      <c r="V3168" s="1" t="s">
        <v>140</v>
      </c>
      <c r="W3168" s="1" t="s">
        <v>141</v>
      </c>
      <c r="X3168" t="str">
        <f t="shared" si="344"/>
        <v>Incomplete</v>
      </c>
      <c r="Y3168">
        <f>MAX(0,100-IF(G3168="Invalid",Config!$B$5,0)-IF(I3168="Invalid",Config!$B$6,0)-IF(X3168="Incomplete",Config!$B$7,0)-IF(AF3168="Yes",Config!$B$37,0))</f>
        <v>60</v>
      </c>
      <c r="Z3168" s="1">
        <f>IF(OR(TRIM(B3168)="",COUNTIF(Config!$B$15:$B$19,B3168)&gt;0),1,0)+IF(OR(TRIM(C3168)="",COUNTIF(Config!$B$15:$B$19,C3168)&gt;0),1,0)+IF(OR(TRIM(F3168)="",COUNTIF(Config!$B$15:$B$19,F3168)&gt;0),1,0)+IF(OR(TRIM(H3168)="",COUNTIF(Config!$B$15:$B$19,H3168)&gt;0),1,0)+IF(OR(TRIM(E3168)="",COUNTIF(Config!$B$15:$B$19,E3168)&gt;0),1,0)+IF(OR(TRIM(K3168)="",COUNTIF(Config!$B$15:$B$19,K3168)&gt;0),1,0)+IF(OR(TRIM(P3168)="",COUNTIF(Config!$B$15:$B$19,P3168)&gt;0),1,0)+IF(OR(TRIM(R3168)="",COUNTIF(Config!$B$15:$B$19,R3168)&gt;0),1,0)</f>
        <v>1</v>
      </c>
      <c r="AA3168" s="1" cm="1">
        <f t="array" ref="AA3168">SUMPRODUCT(LEN(H3168)-LEN(SUBSTITUTE(H3168,{"0";"1";"2";"3";"4";"5";"6";"7";"8";"9"},"")))</f>
        <v>12</v>
      </c>
      <c r="AC3168" t="str">
        <f t="shared" si="345"/>
        <v>Incomplete Profile</v>
      </c>
      <c r="AD3168">
        <f t="shared" si="346"/>
        <v>1</v>
      </c>
      <c r="AE3168">
        <f t="shared" si="347"/>
        <v>1</v>
      </c>
      <c r="AF3168" t="str">
        <f t="shared" si="348"/>
        <v>No</v>
      </c>
      <c r="AG3168">
        <f t="shared" ca="1" si="349"/>
        <v>37</v>
      </c>
      <c r="AH3168" t="str">
        <f ca="1">IF(OR(V3168="",AG3168=""),"Yes",IF(AG3168&gt;Config!$B$41,"Yes","No"))</f>
        <v>No</v>
      </c>
    </row>
    <row r="3169" spans="1:34" x14ac:dyDescent="0.25">
      <c r="A3169" s="1" t="s">
        <v>22334</v>
      </c>
      <c r="B3169" s="1" t="s">
        <v>33815</v>
      </c>
      <c r="C3169" s="1" t="s">
        <v>679</v>
      </c>
      <c r="D3169" s="1" t="s">
        <v>679</v>
      </c>
      <c r="E3169" s="1" t="s">
        <v>34227</v>
      </c>
      <c r="F3169" s="1" t="s">
        <v>4349</v>
      </c>
      <c r="G3169" t="str">
        <f t="shared" si="343"/>
        <v>Valid</v>
      </c>
      <c r="H3169" s="1" t="s">
        <v>22335</v>
      </c>
      <c r="I3169" t="str" cm="1">
        <f t="array" ref="I3169">IF(OR(TRIM(H3169)="",ISNUMBER(SEARCH("#",H3169)),AA3169&lt;Config!$B$8,SUMPRODUCT(--ISNUMBER(SEARCH({"a";"b";"c";"d";"e";"f";"g";"h";"i";"j";"k";"l";"m";"n";"o";"p";"q";"r";"s";"t";"u";"v";"w";"x";"y";"z"},H3169)))&gt;0),"Invalid","Valid")</f>
        <v>Valid</v>
      </c>
      <c r="J3169" s="1" t="s">
        <v>22336</v>
      </c>
      <c r="K3169" s="1" t="s">
        <v>722</v>
      </c>
      <c r="L3169" s="1" t="s">
        <v>179</v>
      </c>
      <c r="M3169" s="1" t="s">
        <v>391</v>
      </c>
      <c r="N3169" s="1" t="s">
        <v>86</v>
      </c>
      <c r="O3169" s="1" t="s">
        <v>32</v>
      </c>
      <c r="P3169" t="s">
        <v>87</v>
      </c>
      <c r="Q3169" s="1" t="s">
        <v>438</v>
      </c>
      <c r="R3169" s="1" t="s">
        <v>212</v>
      </c>
      <c r="S3169" s="1" t="s">
        <v>22337</v>
      </c>
      <c r="T3169" s="1" t="s">
        <v>22338</v>
      </c>
      <c r="U3169" s="1" t="s">
        <v>22339</v>
      </c>
      <c r="V3169" s="1" t="s">
        <v>22340</v>
      </c>
      <c r="W3169" s="1" t="s">
        <v>60</v>
      </c>
      <c r="X3169" t="str">
        <f t="shared" si="344"/>
        <v>Incomplete</v>
      </c>
      <c r="Y3169">
        <f>MAX(0,100-IF(G3169="Invalid",Config!$B$5,0)-IF(I3169="Invalid",Config!$B$6,0)-IF(X3169="Incomplete",Config!$B$7,0)-IF(AF3169="Yes",Config!$B$37,0))</f>
        <v>35</v>
      </c>
      <c r="Z3169" s="1">
        <f>IF(OR(TRIM(B3169)="",COUNTIF(Config!$B$15:$B$19,B3169)&gt;0),1,0)+IF(OR(TRIM(C3169)="",COUNTIF(Config!$B$15:$B$19,C3169)&gt;0),1,0)+IF(OR(TRIM(F3169)="",COUNTIF(Config!$B$15:$B$19,F3169)&gt;0),1,0)+IF(OR(TRIM(H3169)="",COUNTIF(Config!$B$15:$B$19,H3169)&gt;0),1,0)+IF(OR(TRIM(E3169)="",COUNTIF(Config!$B$15:$B$19,E3169)&gt;0),1,0)+IF(OR(TRIM(K3169)="",COUNTIF(Config!$B$15:$B$19,K3169)&gt;0),1,0)+IF(OR(TRIM(P3169)="",COUNTIF(Config!$B$15:$B$19,P3169)&gt;0),1,0)+IF(OR(TRIM(R3169)="",COUNTIF(Config!$B$15:$B$19,R3169)&gt;0),1,0)</f>
        <v>1</v>
      </c>
      <c r="AA3169" s="1" cm="1">
        <f t="array" ref="AA3169">SUMPRODUCT(LEN(H3169)-LEN(SUBSTITUTE(H3169,{"0";"1";"2";"3";"4";"5";"6";"7";"8";"9"},"")))</f>
        <v>11</v>
      </c>
      <c r="AC3169" t="str">
        <f t="shared" si="345"/>
        <v>Incomplete Profile; Potential Duplicate</v>
      </c>
      <c r="AD3169">
        <f t="shared" si="346"/>
        <v>2</v>
      </c>
      <c r="AE3169">
        <f t="shared" si="347"/>
        <v>1</v>
      </c>
      <c r="AF3169" t="str">
        <f t="shared" si="348"/>
        <v>Yes</v>
      </c>
      <c r="AG3169">
        <f t="shared" ca="1" si="349"/>
        <v>78</v>
      </c>
      <c r="AH3169" t="str">
        <f ca="1">IF(OR(V3169="",AG3169=""),"Yes",IF(AG3169&gt;Config!$B$41,"Yes","No"))</f>
        <v>No</v>
      </c>
    </row>
    <row r="3170" spans="1:34" x14ac:dyDescent="0.25">
      <c r="A3170" s="1" t="s">
        <v>22341</v>
      </c>
      <c r="B3170" s="1" t="s">
        <v>1624</v>
      </c>
      <c r="C3170" s="1" t="s">
        <v>1389</v>
      </c>
      <c r="D3170" s="1" t="s">
        <v>22342</v>
      </c>
      <c r="E3170" s="1" t="s">
        <v>339</v>
      </c>
      <c r="F3170" s="1" t="s">
        <v>22343</v>
      </c>
      <c r="G3170" t="str">
        <f t="shared" si="343"/>
        <v>Invalid</v>
      </c>
      <c r="H3170" s="1" t="s">
        <v>22344</v>
      </c>
      <c r="I3170" t="str" cm="1">
        <f t="array" ref="I3170">IF(OR(TRIM(H3170)="",ISNUMBER(SEARCH("#",H3170)),AA3170&lt;Config!$B$8,SUMPRODUCT(--ISNUMBER(SEARCH({"a";"b";"c";"d";"e";"f";"g";"h";"i";"j";"k";"l";"m";"n";"o";"p";"q";"r";"s";"t";"u";"v";"w";"x";"y";"z"},H3170)))&gt;0),"Invalid","Valid")</f>
        <v>Valid</v>
      </c>
      <c r="J3170" s="1" t="s">
        <v>22345</v>
      </c>
      <c r="K3170" s="1" t="s">
        <v>866</v>
      </c>
      <c r="L3170" s="1" t="s">
        <v>134</v>
      </c>
      <c r="M3170" s="1" t="s">
        <v>165</v>
      </c>
      <c r="N3170" s="1" t="s">
        <v>358</v>
      </c>
      <c r="O3170" s="1" t="s">
        <v>180</v>
      </c>
      <c r="P3170" t="s">
        <v>328</v>
      </c>
      <c r="Q3170" s="1" t="s">
        <v>1046</v>
      </c>
      <c r="R3170" s="1" t="s">
        <v>392</v>
      </c>
      <c r="S3170" s="1" t="s">
        <v>22346</v>
      </c>
      <c r="T3170" s="1" t="s">
        <v>22347</v>
      </c>
      <c r="U3170" s="1" t="s">
        <v>7660</v>
      </c>
      <c r="V3170" s="1" t="s">
        <v>140</v>
      </c>
      <c r="W3170" s="1" t="s">
        <v>125</v>
      </c>
      <c r="X3170" t="str">
        <f t="shared" si="344"/>
        <v>Complete</v>
      </c>
      <c r="Y3170">
        <f>MAX(0,100-IF(G3170="Invalid",Config!$B$5,0)-IF(I3170="Invalid",Config!$B$6,0)-IF(X3170="Incomplete",Config!$B$7,0)-IF(AF3170="Yes",Config!$B$37,0))</f>
        <v>70</v>
      </c>
      <c r="Z3170" s="1">
        <f>IF(OR(TRIM(B3170)="",COUNTIF(Config!$B$15:$B$19,B3170)&gt;0),1,0)+IF(OR(TRIM(C3170)="",COUNTIF(Config!$B$15:$B$19,C3170)&gt;0),1,0)+IF(OR(TRIM(F3170)="",COUNTIF(Config!$B$15:$B$19,F3170)&gt;0),1,0)+IF(OR(TRIM(H3170)="",COUNTIF(Config!$B$15:$B$19,H3170)&gt;0),1,0)+IF(OR(TRIM(E3170)="",COUNTIF(Config!$B$15:$B$19,E3170)&gt;0),1,0)+IF(OR(TRIM(K3170)="",COUNTIF(Config!$B$15:$B$19,K3170)&gt;0),1,0)+IF(OR(TRIM(P3170)="",COUNTIF(Config!$B$15:$B$19,P3170)&gt;0),1,0)+IF(OR(TRIM(R3170)="",COUNTIF(Config!$B$15:$B$19,R3170)&gt;0),1,0)</f>
        <v>0</v>
      </c>
      <c r="AA3170" s="1" cm="1">
        <f t="array" ref="AA3170">SUMPRODUCT(LEN(H3170)-LEN(SUBSTITUTE(H3170,{"0";"1";"2";"3";"4";"5";"6";"7";"8";"9"},"")))</f>
        <v>10</v>
      </c>
      <c r="AC3170" t="str">
        <f t="shared" si="345"/>
        <v>Invalid Email</v>
      </c>
      <c r="AD3170">
        <f t="shared" si="346"/>
        <v>0</v>
      </c>
      <c r="AE3170">
        <f t="shared" si="347"/>
        <v>1</v>
      </c>
      <c r="AF3170" t="str">
        <f t="shared" si="348"/>
        <v>No</v>
      </c>
      <c r="AG3170">
        <f t="shared" ca="1" si="349"/>
        <v>37</v>
      </c>
      <c r="AH3170" t="str">
        <f ca="1">IF(OR(V3170="",AG3170=""),"Yes",IF(AG3170&gt;Config!$B$41,"Yes","No"))</f>
        <v>No</v>
      </c>
    </row>
    <row r="3171" spans="1:34" x14ac:dyDescent="0.25">
      <c r="A3171" s="1" t="s">
        <v>22348</v>
      </c>
      <c r="B3171" s="1" t="s">
        <v>2085</v>
      </c>
      <c r="C3171" s="1" t="s">
        <v>899</v>
      </c>
      <c r="D3171" s="1" t="s">
        <v>22349</v>
      </c>
      <c r="E3171" s="1" t="s">
        <v>191</v>
      </c>
      <c r="F3171" s="1" t="s">
        <v>22350</v>
      </c>
      <c r="G3171" t="str">
        <f t="shared" si="343"/>
        <v>Valid</v>
      </c>
      <c r="H3171" s="1" t="s">
        <v>22351</v>
      </c>
      <c r="I3171" t="str" cm="1">
        <f t="array" ref="I3171">IF(OR(TRIM(H3171)="",ISNUMBER(SEARCH("#",H3171)),AA3171&lt;Config!$B$8,SUMPRODUCT(--ISNUMBER(SEARCH({"a";"b";"c";"d";"e";"f";"g";"h";"i";"j";"k";"l";"m";"n";"o";"p";"q";"r";"s";"t";"u";"v";"w";"x";"y";"z"},H3171)))&gt;0),"Invalid","Valid")</f>
        <v>Valid</v>
      </c>
      <c r="J3171" s="1" t="s">
        <v>884</v>
      </c>
      <c r="K3171" s="1" t="s">
        <v>250</v>
      </c>
      <c r="L3171" s="1" t="s">
        <v>134</v>
      </c>
      <c r="M3171" s="1" t="s">
        <v>30</v>
      </c>
      <c r="N3171" s="1" t="s">
        <v>51</v>
      </c>
      <c r="O3171" s="1" t="s">
        <v>32</v>
      </c>
      <c r="P3171" t="s">
        <v>53</v>
      </c>
      <c r="Q3171" s="1" t="s">
        <v>150</v>
      </c>
      <c r="R3171" s="1" t="s">
        <v>150</v>
      </c>
      <c r="S3171" s="1" t="s">
        <v>9207</v>
      </c>
      <c r="T3171" s="1" t="s">
        <v>22352</v>
      </c>
      <c r="U3171" s="1" t="s">
        <v>22353</v>
      </c>
      <c r="V3171" s="1" t="s">
        <v>22354</v>
      </c>
      <c r="W3171" s="1" t="s">
        <v>75</v>
      </c>
      <c r="X3171" t="str">
        <f t="shared" si="344"/>
        <v>Complete</v>
      </c>
      <c r="Y3171">
        <f>MAX(0,100-IF(G3171="Invalid",Config!$B$5,0)-IF(I3171="Invalid",Config!$B$6,0)-IF(X3171="Incomplete",Config!$B$7,0)-IF(AF3171="Yes",Config!$B$37,0))</f>
        <v>100</v>
      </c>
      <c r="Z3171" s="1">
        <f>IF(OR(TRIM(B3171)="",COUNTIF(Config!$B$15:$B$19,B3171)&gt;0),1,0)+IF(OR(TRIM(C3171)="",COUNTIF(Config!$B$15:$B$19,C3171)&gt;0),1,0)+IF(OR(TRIM(F3171)="",COUNTIF(Config!$B$15:$B$19,F3171)&gt;0),1,0)+IF(OR(TRIM(H3171)="",COUNTIF(Config!$B$15:$B$19,H3171)&gt;0),1,0)+IF(OR(TRIM(E3171)="",COUNTIF(Config!$B$15:$B$19,E3171)&gt;0),1,0)+IF(OR(TRIM(K3171)="",COUNTIF(Config!$B$15:$B$19,K3171)&gt;0),1,0)+IF(OR(TRIM(P3171)="",COUNTIF(Config!$B$15:$B$19,P3171)&gt;0),1,0)+IF(OR(TRIM(R3171)="",COUNTIF(Config!$B$15:$B$19,R3171)&gt;0),1,0)</f>
        <v>0</v>
      </c>
      <c r="AA3171" s="1" cm="1">
        <f t="array" ref="AA3171">SUMPRODUCT(LEN(H3171)-LEN(SUBSTITUTE(H3171,{"0";"1";"2";"3";"4";"5";"6";"7";"8";"9"},"")))</f>
        <v>10</v>
      </c>
      <c r="AC3171" t="str">
        <f t="shared" si="345"/>
        <v/>
      </c>
      <c r="AD3171">
        <f t="shared" si="346"/>
        <v>1</v>
      </c>
      <c r="AE3171">
        <f t="shared" si="347"/>
        <v>1</v>
      </c>
      <c r="AF3171" t="str">
        <f t="shared" si="348"/>
        <v>No</v>
      </c>
      <c r="AG3171">
        <f t="shared" ca="1" si="349"/>
        <v>305</v>
      </c>
      <c r="AH3171" t="str">
        <f ca="1">IF(OR(V3171="",AG3171=""),"Yes",IF(AG3171&gt;Config!$B$41,"Yes","No"))</f>
        <v>No</v>
      </c>
    </row>
    <row r="3172" spans="1:34" x14ac:dyDescent="0.25">
      <c r="A3172" s="1" t="s">
        <v>22355</v>
      </c>
      <c r="B3172" s="1" t="s">
        <v>1157</v>
      </c>
      <c r="C3172" s="1" t="s">
        <v>1441</v>
      </c>
      <c r="D3172" s="1" t="s">
        <v>9503</v>
      </c>
      <c r="E3172" s="1" t="s">
        <v>310</v>
      </c>
      <c r="F3172" s="1" t="s">
        <v>4648</v>
      </c>
      <c r="G3172" t="str">
        <f t="shared" si="343"/>
        <v>Valid</v>
      </c>
      <c r="H3172" s="1" t="s">
        <v>22356</v>
      </c>
      <c r="I3172" t="str" cm="1">
        <f t="array" ref="I3172">IF(OR(TRIM(H3172)="",ISNUMBER(SEARCH("#",H3172)),AA3172&lt;Config!$B$8,SUMPRODUCT(--ISNUMBER(SEARCH({"a";"b";"c";"d";"e";"f";"g";"h";"i";"j";"k";"l";"m";"n";"o";"p";"q";"r";"s";"t";"u";"v";"w";"x";"y";"z"},H3172)))&gt;0),"Invalid","Valid")</f>
        <v>Valid</v>
      </c>
      <c r="J3172" s="1" t="s">
        <v>22357</v>
      </c>
      <c r="K3172" s="1" t="s">
        <v>195</v>
      </c>
      <c r="L3172" s="1" t="s">
        <v>265</v>
      </c>
      <c r="M3172" s="1" t="s">
        <v>33825</v>
      </c>
      <c r="N3172" s="1" t="s">
        <v>51</v>
      </c>
      <c r="O3172" s="1" t="s">
        <v>69</v>
      </c>
      <c r="P3172" t="s">
        <v>344</v>
      </c>
      <c r="Q3172" s="1" t="s">
        <v>1199</v>
      </c>
      <c r="R3172" s="1" t="s">
        <v>1141</v>
      </c>
      <c r="S3172" s="1" t="s">
        <v>22358</v>
      </c>
      <c r="T3172" s="1" t="s">
        <v>22359</v>
      </c>
      <c r="U3172" s="1" t="s">
        <v>58</v>
      </c>
      <c r="V3172" s="1" t="s">
        <v>13252</v>
      </c>
      <c r="W3172" s="1" t="s">
        <v>202</v>
      </c>
      <c r="X3172" t="str">
        <f t="shared" si="344"/>
        <v>Complete</v>
      </c>
      <c r="Y3172">
        <f>MAX(0,100-IF(G3172="Invalid",Config!$B$5,0)-IF(I3172="Invalid",Config!$B$6,0)-IF(X3172="Incomplete",Config!$B$7,0)-IF(AF3172="Yes",Config!$B$37,0))</f>
        <v>75</v>
      </c>
      <c r="Z3172" s="1">
        <f>IF(OR(TRIM(B3172)="",COUNTIF(Config!$B$15:$B$19,B3172)&gt;0),1,0)+IF(OR(TRIM(C3172)="",COUNTIF(Config!$B$15:$B$19,C3172)&gt;0),1,0)+IF(OR(TRIM(F3172)="",COUNTIF(Config!$B$15:$B$19,F3172)&gt;0),1,0)+IF(OR(TRIM(H3172)="",COUNTIF(Config!$B$15:$B$19,H3172)&gt;0),1,0)+IF(OR(TRIM(E3172)="",COUNTIF(Config!$B$15:$B$19,E3172)&gt;0),1,0)+IF(OR(TRIM(K3172)="",COUNTIF(Config!$B$15:$B$19,K3172)&gt;0),1,0)+IF(OR(TRIM(P3172)="",COUNTIF(Config!$B$15:$B$19,P3172)&gt;0),1,0)+IF(OR(TRIM(R3172)="",COUNTIF(Config!$B$15:$B$19,R3172)&gt;0),1,0)</f>
        <v>0</v>
      </c>
      <c r="AA3172" s="1" cm="1">
        <f t="array" ref="AA3172">SUMPRODUCT(LEN(H3172)-LEN(SUBSTITUTE(H3172,{"0";"1";"2";"3";"4";"5";"6";"7";"8";"9"},"")))</f>
        <v>11</v>
      </c>
      <c r="AC3172" t="str">
        <f t="shared" si="345"/>
        <v>Potential Duplicate</v>
      </c>
      <c r="AD3172">
        <f t="shared" si="346"/>
        <v>2</v>
      </c>
      <c r="AE3172">
        <f t="shared" si="347"/>
        <v>1</v>
      </c>
      <c r="AF3172" t="str">
        <f t="shared" si="348"/>
        <v>Yes</v>
      </c>
      <c r="AG3172">
        <f t="shared" ca="1" si="349"/>
        <v>596</v>
      </c>
      <c r="AH3172" t="str">
        <f ca="1">IF(OR(V3172="",AG3172=""),"Yes",IF(AG3172&gt;Config!$B$41,"Yes","No"))</f>
        <v>Yes</v>
      </c>
    </row>
    <row r="3173" spans="1:34" x14ac:dyDescent="0.25">
      <c r="A3173" s="1" t="s">
        <v>22360</v>
      </c>
      <c r="B3173" s="1" t="s">
        <v>1495</v>
      </c>
      <c r="C3173" s="1" t="s">
        <v>861</v>
      </c>
      <c r="D3173" s="1" t="s">
        <v>22361</v>
      </c>
      <c r="E3173" s="1" t="s">
        <v>34110</v>
      </c>
      <c r="F3173" s="1" t="s">
        <v>22362</v>
      </c>
      <c r="G3173" t="str">
        <f t="shared" si="343"/>
        <v>Valid</v>
      </c>
      <c r="H3173" s="1" t="s">
        <v>22363</v>
      </c>
      <c r="I3173" t="str" cm="1">
        <f t="array" ref="I3173">IF(OR(TRIM(H3173)="",ISNUMBER(SEARCH("#",H3173)),AA3173&lt;Config!$B$8,SUMPRODUCT(--ISNUMBER(SEARCH({"a";"b";"c";"d";"e";"f";"g";"h";"i";"j";"k";"l";"m";"n";"o";"p";"q";"r";"s";"t";"u";"v";"w";"x";"y";"z"},H3173)))&gt;0),"Invalid","Valid")</f>
        <v>Valid</v>
      </c>
      <c r="J3173" s="1" t="s">
        <v>22364</v>
      </c>
      <c r="K3173" s="1" t="s">
        <v>163</v>
      </c>
      <c r="L3173" s="1" t="s">
        <v>102</v>
      </c>
      <c r="M3173" s="1" t="s">
        <v>391</v>
      </c>
      <c r="N3173" s="1" t="s">
        <v>51</v>
      </c>
      <c r="O3173" s="1" t="s">
        <v>52</v>
      </c>
      <c r="P3173" t="s">
        <v>87</v>
      </c>
      <c r="Q3173" s="1" t="s">
        <v>438</v>
      </c>
      <c r="R3173" s="1" t="s">
        <v>136</v>
      </c>
      <c r="S3173" s="1" t="s">
        <v>21187</v>
      </c>
      <c r="T3173" s="1" t="s">
        <v>22365</v>
      </c>
      <c r="U3173" s="1" t="s">
        <v>21202</v>
      </c>
      <c r="V3173" s="1" t="s">
        <v>6784</v>
      </c>
      <c r="W3173" s="1" t="s">
        <v>125</v>
      </c>
      <c r="X3173" t="str">
        <f t="shared" si="344"/>
        <v>Complete</v>
      </c>
      <c r="Y3173">
        <f>MAX(0,100-IF(G3173="Invalid",Config!$B$5,0)-IF(I3173="Invalid",Config!$B$6,0)-IF(X3173="Incomplete",Config!$B$7,0)-IF(AF3173="Yes",Config!$B$37,0))</f>
        <v>100</v>
      </c>
      <c r="Z3173" s="1">
        <f>IF(OR(TRIM(B3173)="",COUNTIF(Config!$B$15:$B$19,B3173)&gt;0),1,0)+IF(OR(TRIM(C3173)="",COUNTIF(Config!$B$15:$B$19,C3173)&gt;0),1,0)+IF(OR(TRIM(F3173)="",COUNTIF(Config!$B$15:$B$19,F3173)&gt;0),1,0)+IF(OR(TRIM(H3173)="",COUNTIF(Config!$B$15:$B$19,H3173)&gt;0),1,0)+IF(OR(TRIM(E3173)="",COUNTIF(Config!$B$15:$B$19,E3173)&gt;0),1,0)+IF(OR(TRIM(K3173)="",COUNTIF(Config!$B$15:$B$19,K3173)&gt;0),1,0)+IF(OR(TRIM(P3173)="",COUNTIF(Config!$B$15:$B$19,P3173)&gt;0),1,0)+IF(OR(TRIM(R3173)="",COUNTIF(Config!$B$15:$B$19,R3173)&gt;0),1,0)</f>
        <v>0</v>
      </c>
      <c r="AA3173" s="1" cm="1">
        <f t="array" ref="AA3173">SUMPRODUCT(LEN(H3173)-LEN(SUBSTITUTE(H3173,{"0";"1";"2";"3";"4";"5";"6";"7";"8";"9"},"")))</f>
        <v>10</v>
      </c>
      <c r="AC3173" t="str">
        <f t="shared" si="345"/>
        <v/>
      </c>
      <c r="AD3173">
        <f t="shared" si="346"/>
        <v>1</v>
      </c>
      <c r="AE3173">
        <f t="shared" si="347"/>
        <v>1</v>
      </c>
      <c r="AF3173" t="str">
        <f t="shared" si="348"/>
        <v>No</v>
      </c>
      <c r="AG3173">
        <f t="shared" ca="1" si="349"/>
        <v>432</v>
      </c>
      <c r="AH3173" t="str">
        <f ca="1">IF(OR(V3173="",AG3173=""),"Yes",IF(AG3173&gt;Config!$B$41,"Yes","No"))</f>
        <v>Yes</v>
      </c>
    </row>
    <row r="3174" spans="1:34" x14ac:dyDescent="0.25">
      <c r="A3174" s="1" t="s">
        <v>22366</v>
      </c>
      <c r="B3174" s="1" t="s">
        <v>898</v>
      </c>
      <c r="C3174" s="1" t="s">
        <v>524</v>
      </c>
      <c r="D3174" s="1" t="s">
        <v>2009</v>
      </c>
      <c r="E3174" s="1" t="s">
        <v>283</v>
      </c>
      <c r="F3174" s="1" t="s">
        <v>22367</v>
      </c>
      <c r="G3174" t="str">
        <f t="shared" si="343"/>
        <v>Valid</v>
      </c>
      <c r="H3174" s="1" t="s">
        <v>22368</v>
      </c>
      <c r="I3174" t="str" cm="1">
        <f t="array" ref="I3174">IF(OR(TRIM(H3174)="",ISNUMBER(SEARCH("#",H3174)),AA3174&lt;Config!$B$8,SUMPRODUCT(--ISNUMBER(SEARCH({"a";"b";"c";"d";"e";"f";"g";"h";"i";"j";"k";"l";"m";"n";"o";"p";"q";"r";"s";"t";"u";"v";"w";"x";"y";"z"},H3174)))&gt;0),"Invalid","Valid")</f>
        <v>Valid</v>
      </c>
      <c r="J3174" s="1" t="s">
        <v>22369</v>
      </c>
      <c r="K3174" s="1" t="s">
        <v>504</v>
      </c>
      <c r="L3174" s="1" t="s">
        <v>49</v>
      </c>
      <c r="M3174" s="1" t="s">
        <v>391</v>
      </c>
      <c r="N3174" s="1" t="s">
        <v>252</v>
      </c>
      <c r="O3174" s="1" t="s">
        <v>149</v>
      </c>
      <c r="P3174" t="s">
        <v>53</v>
      </c>
      <c r="Q3174" s="1" t="s">
        <v>197</v>
      </c>
      <c r="R3174" s="1" t="s">
        <v>198</v>
      </c>
      <c r="S3174" s="1" t="s">
        <v>15067</v>
      </c>
      <c r="T3174" s="1" t="s">
        <v>22370</v>
      </c>
      <c r="U3174" s="1" t="s">
        <v>8217</v>
      </c>
      <c r="V3174" s="1" t="s">
        <v>140</v>
      </c>
      <c r="W3174" s="1" t="s">
        <v>60</v>
      </c>
      <c r="X3174" t="str">
        <f t="shared" si="344"/>
        <v>Complete</v>
      </c>
      <c r="Y3174">
        <f>MAX(0,100-IF(G3174="Invalid",Config!$B$5,0)-IF(I3174="Invalid",Config!$B$6,0)-IF(X3174="Incomplete",Config!$B$7,0)-IF(AF3174="Yes",Config!$B$37,0))</f>
        <v>100</v>
      </c>
      <c r="Z3174" s="1">
        <f>IF(OR(TRIM(B3174)="",COUNTIF(Config!$B$15:$B$19,B3174)&gt;0),1,0)+IF(OR(TRIM(C3174)="",COUNTIF(Config!$B$15:$B$19,C3174)&gt;0),1,0)+IF(OR(TRIM(F3174)="",COUNTIF(Config!$B$15:$B$19,F3174)&gt;0),1,0)+IF(OR(TRIM(H3174)="",COUNTIF(Config!$B$15:$B$19,H3174)&gt;0),1,0)+IF(OR(TRIM(E3174)="",COUNTIF(Config!$B$15:$B$19,E3174)&gt;0),1,0)+IF(OR(TRIM(K3174)="",COUNTIF(Config!$B$15:$B$19,K3174)&gt;0),1,0)+IF(OR(TRIM(P3174)="",COUNTIF(Config!$B$15:$B$19,P3174)&gt;0),1,0)+IF(OR(TRIM(R3174)="",COUNTIF(Config!$B$15:$B$19,R3174)&gt;0),1,0)</f>
        <v>0</v>
      </c>
      <c r="AA3174" s="1" cm="1">
        <f t="array" ref="AA3174">SUMPRODUCT(LEN(H3174)-LEN(SUBSTITUTE(H3174,{"0";"1";"2";"3";"4";"5";"6";"7";"8";"9"},"")))</f>
        <v>12</v>
      </c>
      <c r="AC3174" t="str">
        <f t="shared" si="345"/>
        <v/>
      </c>
      <c r="AD3174">
        <f t="shared" si="346"/>
        <v>1</v>
      </c>
      <c r="AE3174">
        <f t="shared" si="347"/>
        <v>1</v>
      </c>
      <c r="AF3174" t="str">
        <f t="shared" si="348"/>
        <v>No</v>
      </c>
      <c r="AG3174">
        <f t="shared" ca="1" si="349"/>
        <v>37</v>
      </c>
      <c r="AH3174" t="str">
        <f ca="1">IF(OR(V3174="",AG3174=""),"Yes",IF(AG3174&gt;Config!$B$41,"Yes","No"))</f>
        <v>No</v>
      </c>
    </row>
    <row r="3175" spans="1:34" x14ac:dyDescent="0.25">
      <c r="A3175" s="1" t="s">
        <v>22371</v>
      </c>
      <c r="B3175" s="1" t="s">
        <v>2127</v>
      </c>
      <c r="C3175" s="1" t="s">
        <v>489</v>
      </c>
      <c r="D3175" s="1" t="s">
        <v>22372</v>
      </c>
      <c r="E3175" s="1" t="s">
        <v>633</v>
      </c>
      <c r="F3175" s="1" t="s">
        <v>22373</v>
      </c>
      <c r="G3175" t="str">
        <f t="shared" si="343"/>
        <v>Valid</v>
      </c>
      <c r="H3175" s="1" t="s">
        <v>22374</v>
      </c>
      <c r="I3175" t="str" cm="1">
        <f t="array" ref="I3175">IF(OR(TRIM(H3175)="",ISNUMBER(SEARCH("#",H3175)),AA3175&lt;Config!$B$8,SUMPRODUCT(--ISNUMBER(SEARCH({"a";"b";"c";"d";"e";"f";"g";"h";"i";"j";"k";"l";"m";"n";"o";"p";"q";"r";"s";"t";"u";"v";"w";"x";"y";"z"},H3175)))&gt;0),"Invalid","Valid")</f>
        <v>Valid</v>
      </c>
      <c r="J3175" s="1" t="s">
        <v>22375</v>
      </c>
      <c r="K3175" s="1" t="s">
        <v>147</v>
      </c>
      <c r="L3175" s="1" t="s">
        <v>265</v>
      </c>
      <c r="M3175" s="1" t="s">
        <v>118</v>
      </c>
      <c r="N3175" s="1" t="s">
        <v>224</v>
      </c>
      <c r="O3175" s="1" t="s">
        <v>69</v>
      </c>
      <c r="P3175" t="s">
        <v>53</v>
      </c>
      <c r="Q3175" s="1" t="s">
        <v>55</v>
      </c>
      <c r="R3175" s="1" t="s">
        <v>288</v>
      </c>
      <c r="S3175" s="1" t="s">
        <v>11766</v>
      </c>
      <c r="T3175" s="1" t="s">
        <v>22376</v>
      </c>
      <c r="U3175" s="1" t="s">
        <v>5010</v>
      </c>
      <c r="V3175" s="1" t="s">
        <v>7688</v>
      </c>
      <c r="W3175" s="1" t="s">
        <v>60</v>
      </c>
      <c r="X3175" t="str">
        <f t="shared" si="344"/>
        <v>Complete</v>
      </c>
      <c r="Y3175">
        <f>MAX(0,100-IF(G3175="Invalid",Config!$B$5,0)-IF(I3175="Invalid",Config!$B$6,0)-IF(X3175="Incomplete",Config!$B$7,0)-IF(AF3175="Yes",Config!$B$37,0))</f>
        <v>100</v>
      </c>
      <c r="Z3175" s="1">
        <f>IF(OR(TRIM(B3175)="",COUNTIF(Config!$B$15:$B$19,B3175)&gt;0),1,0)+IF(OR(TRIM(C3175)="",COUNTIF(Config!$B$15:$B$19,C3175)&gt;0),1,0)+IF(OR(TRIM(F3175)="",COUNTIF(Config!$B$15:$B$19,F3175)&gt;0),1,0)+IF(OR(TRIM(H3175)="",COUNTIF(Config!$B$15:$B$19,H3175)&gt;0),1,0)+IF(OR(TRIM(E3175)="",COUNTIF(Config!$B$15:$B$19,E3175)&gt;0),1,0)+IF(OR(TRIM(K3175)="",COUNTIF(Config!$B$15:$B$19,K3175)&gt;0),1,0)+IF(OR(TRIM(P3175)="",COUNTIF(Config!$B$15:$B$19,P3175)&gt;0),1,0)+IF(OR(TRIM(R3175)="",COUNTIF(Config!$B$15:$B$19,R3175)&gt;0),1,0)</f>
        <v>0</v>
      </c>
      <c r="AA3175" s="1" cm="1">
        <f t="array" ref="AA3175">SUMPRODUCT(LEN(H3175)-LEN(SUBSTITUTE(H3175,{"0";"1";"2";"3";"4";"5";"6";"7";"8";"9"},"")))</f>
        <v>12</v>
      </c>
      <c r="AC3175" t="str">
        <f t="shared" si="345"/>
        <v/>
      </c>
      <c r="AD3175">
        <f t="shared" si="346"/>
        <v>1</v>
      </c>
      <c r="AE3175">
        <f t="shared" si="347"/>
        <v>1</v>
      </c>
      <c r="AF3175" t="str">
        <f t="shared" si="348"/>
        <v>No</v>
      </c>
      <c r="AG3175">
        <f t="shared" ca="1" si="349"/>
        <v>443</v>
      </c>
      <c r="AH3175" t="str">
        <f ca="1">IF(OR(V3175="",AG3175=""),"Yes",IF(AG3175&gt;Config!$B$41,"Yes","No"))</f>
        <v>Yes</v>
      </c>
    </row>
    <row r="3176" spans="1:34" x14ac:dyDescent="0.25">
      <c r="A3176" s="1" t="s">
        <v>22377</v>
      </c>
      <c r="B3176" s="1" t="s">
        <v>397</v>
      </c>
      <c r="C3176" s="1" t="s">
        <v>946</v>
      </c>
      <c r="D3176" s="1" t="s">
        <v>18586</v>
      </c>
      <c r="E3176" s="1" t="s">
        <v>34839</v>
      </c>
      <c r="F3176" s="1" t="s">
        <v>22378</v>
      </c>
      <c r="G3176" t="str">
        <f t="shared" si="343"/>
        <v>Valid</v>
      </c>
      <c r="H3176" s="1" t="s">
        <v>884</v>
      </c>
      <c r="I3176" t="str" cm="1">
        <f t="array" ref="I3176">IF(OR(TRIM(H3176)="",ISNUMBER(SEARCH("#",H3176)),AA3176&lt;Config!$B$8,SUMPRODUCT(--ISNUMBER(SEARCH({"a";"b";"c";"d";"e";"f";"g";"h";"i";"j";"k";"l";"m";"n";"o";"p";"q";"r";"s";"t";"u";"v";"w";"x";"y";"z"},H3176)))&gt;0),"Invalid","Valid")</f>
        <v>Invalid</v>
      </c>
      <c r="J3176" s="1" t="s">
        <v>22379</v>
      </c>
      <c r="K3176" s="1" t="s">
        <v>28</v>
      </c>
      <c r="L3176" s="1" t="s">
        <v>67</v>
      </c>
      <c r="M3176" s="1" t="s">
        <v>235</v>
      </c>
      <c r="N3176" s="1" t="s">
        <v>148</v>
      </c>
      <c r="O3176" s="1" t="s">
        <v>180</v>
      </c>
      <c r="P3176" t="s">
        <v>53</v>
      </c>
      <c r="Q3176" s="1" t="s">
        <v>181</v>
      </c>
      <c r="R3176" s="1" t="s">
        <v>70</v>
      </c>
      <c r="S3176" s="1" t="s">
        <v>6003</v>
      </c>
      <c r="T3176" s="1" t="s">
        <v>22380</v>
      </c>
      <c r="U3176" s="1" t="s">
        <v>22381</v>
      </c>
      <c r="V3176" s="1" t="s">
        <v>22382</v>
      </c>
      <c r="W3176" s="1" t="s">
        <v>293</v>
      </c>
      <c r="X3176" t="str">
        <f t="shared" si="344"/>
        <v>Complete</v>
      </c>
      <c r="Y3176">
        <f>MAX(0,100-IF(G3176="Invalid",Config!$B$5,0)-IF(I3176="Invalid",Config!$B$6,0)-IF(X3176="Incomplete",Config!$B$7,0)-IF(AF3176="Yes",Config!$B$37,0))</f>
        <v>80</v>
      </c>
      <c r="Z3176" s="1">
        <f>IF(OR(TRIM(B3176)="",COUNTIF(Config!$B$15:$B$19,B3176)&gt;0),1,0)+IF(OR(TRIM(C3176)="",COUNTIF(Config!$B$15:$B$19,C3176)&gt;0),1,0)+IF(OR(TRIM(F3176)="",COUNTIF(Config!$B$15:$B$19,F3176)&gt;0),1,0)+IF(OR(TRIM(H3176)="",COUNTIF(Config!$B$15:$B$19,H3176)&gt;0),1,0)+IF(OR(TRIM(E3176)="",COUNTIF(Config!$B$15:$B$19,E3176)&gt;0),1,0)+IF(OR(TRIM(K3176)="",COUNTIF(Config!$B$15:$B$19,K3176)&gt;0),1,0)+IF(OR(TRIM(P3176)="",COUNTIF(Config!$B$15:$B$19,P3176)&gt;0),1,0)+IF(OR(TRIM(R3176)="",COUNTIF(Config!$B$15:$B$19,R3176)&gt;0),1,0)</f>
        <v>0</v>
      </c>
      <c r="AA3176" s="1" cm="1">
        <f t="array" ref="AA3176">SUMPRODUCT(LEN(H3176)-LEN(SUBSTITUTE(H3176,{"0";"1";"2";"3";"4";"5";"6";"7";"8";"9"},"")))</f>
        <v>3</v>
      </c>
      <c r="AC3176" t="str">
        <f t="shared" si="345"/>
        <v>Invalid Phone</v>
      </c>
      <c r="AD3176">
        <f t="shared" si="346"/>
        <v>1</v>
      </c>
      <c r="AE3176">
        <f t="shared" si="347"/>
        <v>0</v>
      </c>
      <c r="AF3176" t="str">
        <f t="shared" si="348"/>
        <v>No</v>
      </c>
      <c r="AG3176">
        <f t="shared" ca="1" si="349"/>
        <v>259</v>
      </c>
      <c r="AH3176" t="str">
        <f ca="1">IF(OR(V3176="",AG3176=""),"Yes",IF(AG3176&gt;Config!$B$41,"Yes","No"))</f>
        <v>No</v>
      </c>
    </row>
    <row r="3177" spans="1:34" x14ac:dyDescent="0.25">
      <c r="A3177" s="1" t="s">
        <v>22383</v>
      </c>
      <c r="B3177" s="1" t="s">
        <v>2095</v>
      </c>
      <c r="C3177" s="1" t="s">
        <v>33815</v>
      </c>
      <c r="D3177" s="1" t="s">
        <v>2095</v>
      </c>
      <c r="E3177" s="1" t="s">
        <v>35312</v>
      </c>
      <c r="F3177" s="1" t="s">
        <v>22384</v>
      </c>
      <c r="G3177" t="str">
        <f t="shared" si="343"/>
        <v>Valid</v>
      </c>
      <c r="H3177" s="1" t="s">
        <v>22385</v>
      </c>
      <c r="I3177" t="str" cm="1">
        <f t="array" ref="I3177">IF(OR(TRIM(H3177)="",ISNUMBER(SEARCH("#",H3177)),AA3177&lt;Config!$B$8,SUMPRODUCT(--ISNUMBER(SEARCH({"a";"b";"c";"d";"e";"f";"g";"h";"i";"j";"k";"l";"m";"n";"o";"p";"q";"r";"s";"t";"u";"v";"w";"x";"y";"z"},H3177)))&gt;0),"Invalid","Valid")</f>
        <v>Valid</v>
      </c>
      <c r="J3177" s="1" t="s">
        <v>22386</v>
      </c>
      <c r="K3177" s="1" t="s">
        <v>516</v>
      </c>
      <c r="L3177" s="1" t="s">
        <v>102</v>
      </c>
      <c r="M3177" s="1" t="s">
        <v>85</v>
      </c>
      <c r="N3177" s="1" t="s">
        <v>86</v>
      </c>
      <c r="O3177" s="1" t="s">
        <v>196</v>
      </c>
      <c r="P3177" t="s">
        <v>344</v>
      </c>
      <c r="Q3177" s="1" t="s">
        <v>1199</v>
      </c>
      <c r="R3177" s="1" t="s">
        <v>971</v>
      </c>
      <c r="S3177" s="1" t="s">
        <v>22387</v>
      </c>
      <c r="T3177" s="1" t="s">
        <v>22388</v>
      </c>
      <c r="U3177" s="1" t="s">
        <v>22389</v>
      </c>
      <c r="V3177" s="1" t="s">
        <v>140</v>
      </c>
      <c r="W3177" s="1" t="s">
        <v>60</v>
      </c>
      <c r="X3177" t="str">
        <f t="shared" si="344"/>
        <v>Incomplete</v>
      </c>
      <c r="Y3177">
        <f>MAX(0,100-IF(G3177="Invalid",Config!$B$5,0)-IF(I3177="Invalid",Config!$B$6,0)-IF(X3177="Incomplete",Config!$B$7,0)-IF(AF3177="Yes",Config!$B$37,0))</f>
        <v>60</v>
      </c>
      <c r="Z3177" s="1">
        <f>IF(OR(TRIM(B3177)="",COUNTIF(Config!$B$15:$B$19,B3177)&gt;0),1,0)+IF(OR(TRIM(C3177)="",COUNTIF(Config!$B$15:$B$19,C3177)&gt;0),1,0)+IF(OR(TRIM(F3177)="",COUNTIF(Config!$B$15:$B$19,F3177)&gt;0),1,0)+IF(OR(TRIM(H3177)="",COUNTIF(Config!$B$15:$B$19,H3177)&gt;0),1,0)+IF(OR(TRIM(E3177)="",COUNTIF(Config!$B$15:$B$19,E3177)&gt;0),1,0)+IF(OR(TRIM(K3177)="",COUNTIF(Config!$B$15:$B$19,K3177)&gt;0),1,0)+IF(OR(TRIM(P3177)="",COUNTIF(Config!$B$15:$B$19,P3177)&gt;0),1,0)+IF(OR(TRIM(R3177)="",COUNTIF(Config!$B$15:$B$19,R3177)&gt;0),1,0)</f>
        <v>1</v>
      </c>
      <c r="AA3177" s="1" cm="1">
        <f t="array" ref="AA3177">SUMPRODUCT(LEN(H3177)-LEN(SUBSTITUTE(H3177,{"0";"1";"2";"3";"4";"5";"6";"7";"8";"9"},"")))</f>
        <v>11</v>
      </c>
      <c r="AC3177" t="str">
        <f t="shared" si="345"/>
        <v>Incomplete Profile</v>
      </c>
      <c r="AD3177">
        <f t="shared" si="346"/>
        <v>1</v>
      </c>
      <c r="AE3177">
        <f t="shared" si="347"/>
        <v>1</v>
      </c>
      <c r="AF3177" t="str">
        <f t="shared" si="348"/>
        <v>No</v>
      </c>
      <c r="AG3177">
        <f t="shared" ca="1" si="349"/>
        <v>37</v>
      </c>
      <c r="AH3177" t="str">
        <f ca="1">IF(OR(V3177="",AG3177=""),"Yes",IF(AG3177&gt;Config!$B$41,"Yes","No"))</f>
        <v>No</v>
      </c>
    </row>
    <row r="3178" spans="1:34" x14ac:dyDescent="0.25">
      <c r="A3178" s="1" t="s">
        <v>22390</v>
      </c>
      <c r="B3178" s="1" t="s">
        <v>4752</v>
      </c>
      <c r="C3178" s="1" t="s">
        <v>273</v>
      </c>
      <c r="D3178" s="1" t="s">
        <v>22391</v>
      </c>
      <c r="E3178" s="1" t="s">
        <v>681</v>
      </c>
      <c r="F3178" s="1" t="s">
        <v>22392</v>
      </c>
      <c r="G3178" t="str">
        <f t="shared" si="343"/>
        <v>Valid</v>
      </c>
      <c r="H3178" s="1" t="s">
        <v>22393</v>
      </c>
      <c r="I3178" t="str" cm="1">
        <f t="array" ref="I3178">IF(OR(TRIM(H3178)="",ISNUMBER(SEARCH("#",H3178)),AA3178&lt;Config!$B$8,SUMPRODUCT(--ISNUMBER(SEARCH({"a";"b";"c";"d";"e";"f";"g";"h";"i";"j";"k";"l";"m";"n";"o";"p";"q";"r";"s";"t";"u";"v";"w";"x";"y";"z"},H3178)))&gt;0),"Invalid","Valid")</f>
        <v>Valid</v>
      </c>
      <c r="J3178" s="1" t="s">
        <v>22394</v>
      </c>
      <c r="K3178" s="1" t="s">
        <v>178</v>
      </c>
      <c r="L3178" s="1" t="s">
        <v>49</v>
      </c>
      <c r="M3178" s="1" t="s">
        <v>251</v>
      </c>
      <c r="N3178" s="1" t="s">
        <v>252</v>
      </c>
      <c r="O3178" s="1" t="s">
        <v>52</v>
      </c>
      <c r="P3178" t="s">
        <v>53</v>
      </c>
      <c r="Q3178" s="1" t="s">
        <v>55</v>
      </c>
      <c r="R3178" s="1" t="s">
        <v>197</v>
      </c>
      <c r="S3178" s="1" t="s">
        <v>15267</v>
      </c>
      <c r="T3178" s="1" t="s">
        <v>22395</v>
      </c>
      <c r="U3178" s="1" t="s">
        <v>10629</v>
      </c>
      <c r="V3178" s="1" t="s">
        <v>895</v>
      </c>
      <c r="W3178" s="1" t="s">
        <v>125</v>
      </c>
      <c r="X3178" t="str">
        <f t="shared" si="344"/>
        <v>Complete</v>
      </c>
      <c r="Y3178">
        <f>MAX(0,100-IF(G3178="Invalid",Config!$B$5,0)-IF(I3178="Invalid",Config!$B$6,0)-IF(X3178="Incomplete",Config!$B$7,0)-IF(AF3178="Yes",Config!$B$37,0))</f>
        <v>100</v>
      </c>
      <c r="Z3178" s="1">
        <f>IF(OR(TRIM(B3178)="",COUNTIF(Config!$B$15:$B$19,B3178)&gt;0),1,0)+IF(OR(TRIM(C3178)="",COUNTIF(Config!$B$15:$B$19,C3178)&gt;0),1,0)+IF(OR(TRIM(F3178)="",COUNTIF(Config!$B$15:$B$19,F3178)&gt;0),1,0)+IF(OR(TRIM(H3178)="",COUNTIF(Config!$B$15:$B$19,H3178)&gt;0),1,0)+IF(OR(TRIM(E3178)="",COUNTIF(Config!$B$15:$B$19,E3178)&gt;0),1,0)+IF(OR(TRIM(K3178)="",COUNTIF(Config!$B$15:$B$19,K3178)&gt;0),1,0)+IF(OR(TRIM(P3178)="",COUNTIF(Config!$B$15:$B$19,P3178)&gt;0),1,0)+IF(OR(TRIM(R3178)="",COUNTIF(Config!$B$15:$B$19,R3178)&gt;0),1,0)</f>
        <v>0</v>
      </c>
      <c r="AA3178" s="1" cm="1">
        <f t="array" ref="AA3178">SUMPRODUCT(LEN(H3178)-LEN(SUBSTITUTE(H3178,{"0";"1";"2";"3";"4";"5";"6";"7";"8";"9"},"")))</f>
        <v>12</v>
      </c>
      <c r="AC3178" t="str">
        <f t="shared" si="345"/>
        <v/>
      </c>
      <c r="AD3178">
        <f t="shared" si="346"/>
        <v>1</v>
      </c>
      <c r="AE3178">
        <f t="shared" si="347"/>
        <v>1</v>
      </c>
      <c r="AF3178" t="str">
        <f t="shared" si="348"/>
        <v>No</v>
      </c>
      <c r="AG3178">
        <f t="shared" ca="1" si="349"/>
        <v>323</v>
      </c>
      <c r="AH3178" t="str">
        <f ca="1">IF(OR(V3178="",AG3178=""),"Yes",IF(AG3178&gt;Config!$B$41,"Yes","No"))</f>
        <v>No</v>
      </c>
    </row>
    <row r="3179" spans="1:34" x14ac:dyDescent="0.25">
      <c r="A3179" s="1" t="s">
        <v>22396</v>
      </c>
      <c r="B3179" s="1" t="s">
        <v>1231</v>
      </c>
      <c r="C3179" s="1" t="s">
        <v>748</v>
      </c>
      <c r="D3179" s="1" t="s">
        <v>22397</v>
      </c>
      <c r="E3179" s="1" t="s">
        <v>34397</v>
      </c>
      <c r="F3179" s="1" t="s">
        <v>22398</v>
      </c>
      <c r="G3179" t="str">
        <f t="shared" si="343"/>
        <v>Valid</v>
      </c>
      <c r="H3179" s="1" t="s">
        <v>22399</v>
      </c>
      <c r="I3179" t="str" cm="1">
        <f t="array" ref="I3179">IF(OR(TRIM(H3179)="",ISNUMBER(SEARCH("#",H3179)),AA3179&lt;Config!$B$8,SUMPRODUCT(--ISNUMBER(SEARCH({"a";"b";"c";"d";"e";"f";"g";"h";"i";"j";"k";"l";"m";"n";"o";"p";"q";"r";"s";"t";"u";"v";"w";"x";"y";"z"},H3179)))&gt;0),"Invalid","Valid")</f>
        <v>Valid</v>
      </c>
      <c r="J3179" s="1" t="s">
        <v>22400</v>
      </c>
      <c r="K3179" s="1" t="s">
        <v>504</v>
      </c>
      <c r="L3179" s="1" t="s">
        <v>49</v>
      </c>
      <c r="M3179" s="1" t="s">
        <v>462</v>
      </c>
      <c r="N3179" s="1" t="s">
        <v>211</v>
      </c>
      <c r="O3179" s="1" t="s">
        <v>149</v>
      </c>
      <c r="P3179" t="s">
        <v>344</v>
      </c>
      <c r="Q3179" s="1" t="s">
        <v>345</v>
      </c>
      <c r="R3179" s="1" t="s">
        <v>346</v>
      </c>
      <c r="S3179" s="1" t="s">
        <v>15329</v>
      </c>
      <c r="T3179" s="1" t="s">
        <v>22401</v>
      </c>
      <c r="U3179" s="1" t="s">
        <v>6668</v>
      </c>
      <c r="V3179" s="1" t="s">
        <v>3085</v>
      </c>
      <c r="W3179" s="1" t="s">
        <v>60</v>
      </c>
      <c r="X3179" t="str">
        <f t="shared" si="344"/>
        <v>Complete</v>
      </c>
      <c r="Y3179">
        <f>MAX(0,100-IF(G3179="Invalid",Config!$B$5,0)-IF(I3179="Invalid",Config!$B$6,0)-IF(X3179="Incomplete",Config!$B$7,0)-IF(AF3179="Yes",Config!$B$37,0))</f>
        <v>75</v>
      </c>
      <c r="Z3179" s="1">
        <f>IF(OR(TRIM(B3179)="",COUNTIF(Config!$B$15:$B$19,B3179)&gt;0),1,0)+IF(OR(TRIM(C3179)="",COUNTIF(Config!$B$15:$B$19,C3179)&gt;0),1,0)+IF(OR(TRIM(F3179)="",COUNTIF(Config!$B$15:$B$19,F3179)&gt;0),1,0)+IF(OR(TRIM(H3179)="",COUNTIF(Config!$B$15:$B$19,H3179)&gt;0),1,0)+IF(OR(TRIM(E3179)="",COUNTIF(Config!$B$15:$B$19,E3179)&gt;0),1,0)+IF(OR(TRIM(K3179)="",COUNTIF(Config!$B$15:$B$19,K3179)&gt;0),1,0)+IF(OR(TRIM(P3179)="",COUNTIF(Config!$B$15:$B$19,P3179)&gt;0),1,0)+IF(OR(TRIM(R3179)="",COUNTIF(Config!$B$15:$B$19,R3179)&gt;0),1,0)</f>
        <v>0</v>
      </c>
      <c r="AA3179" s="1" cm="1">
        <f t="array" ref="AA3179">SUMPRODUCT(LEN(H3179)-LEN(SUBSTITUTE(H3179,{"0";"1";"2";"3";"4";"5";"6";"7";"8";"9"},"")))</f>
        <v>12</v>
      </c>
      <c r="AC3179" t="str">
        <f t="shared" si="345"/>
        <v>Potential Duplicate</v>
      </c>
      <c r="AD3179">
        <f t="shared" si="346"/>
        <v>1</v>
      </c>
      <c r="AE3179">
        <f t="shared" si="347"/>
        <v>2</v>
      </c>
      <c r="AF3179" t="str">
        <f t="shared" si="348"/>
        <v>Yes</v>
      </c>
      <c r="AG3179">
        <f t="shared" ca="1" si="349"/>
        <v>91</v>
      </c>
      <c r="AH3179" t="str">
        <f ca="1">IF(OR(V3179="",AG3179=""),"Yes",IF(AG3179&gt;Config!$B$41,"Yes","No"))</f>
        <v>No</v>
      </c>
    </row>
    <row r="3180" spans="1:34" x14ac:dyDescent="0.25">
      <c r="A3180" s="1" t="s">
        <v>22402</v>
      </c>
      <c r="B3180" s="1" t="s">
        <v>1816</v>
      </c>
      <c r="C3180" s="1" t="s">
        <v>398</v>
      </c>
      <c r="D3180" s="1" t="s">
        <v>18222</v>
      </c>
      <c r="E3180" s="1" t="s">
        <v>35020</v>
      </c>
      <c r="F3180" s="1" t="s">
        <v>22403</v>
      </c>
      <c r="G3180" t="str">
        <f t="shared" si="343"/>
        <v>Valid</v>
      </c>
      <c r="H3180" s="1" t="s">
        <v>22404</v>
      </c>
      <c r="I3180" t="str" cm="1">
        <f t="array" ref="I3180">IF(OR(TRIM(H3180)="",ISNUMBER(SEARCH("#",H3180)),AA3180&lt;Config!$B$8,SUMPRODUCT(--ISNUMBER(SEARCH({"a";"b";"c";"d";"e";"f";"g";"h";"i";"j";"k";"l";"m";"n";"o";"p";"q";"r";"s";"t";"u";"v";"w";"x";"y";"z"},H3180)))&gt;0),"Invalid","Valid")</f>
        <v>Valid</v>
      </c>
      <c r="J3180" s="1" t="s">
        <v>22405</v>
      </c>
      <c r="K3180" s="1" t="s">
        <v>264</v>
      </c>
      <c r="L3180" s="1" t="s">
        <v>67</v>
      </c>
      <c r="M3180" s="1" t="s">
        <v>343</v>
      </c>
      <c r="N3180" s="1" t="s">
        <v>211</v>
      </c>
      <c r="O3180" s="1" t="s">
        <v>149</v>
      </c>
      <c r="P3180" t="s">
        <v>87</v>
      </c>
      <c r="Q3180" s="1" t="s">
        <v>438</v>
      </c>
      <c r="R3180" s="1" t="s">
        <v>136</v>
      </c>
      <c r="S3180" s="1" t="s">
        <v>2329</v>
      </c>
      <c r="T3180" s="1" t="s">
        <v>22406</v>
      </c>
      <c r="U3180" s="1" t="s">
        <v>8929</v>
      </c>
      <c r="V3180" s="1" t="s">
        <v>22407</v>
      </c>
      <c r="W3180" s="1" t="s">
        <v>60</v>
      </c>
      <c r="X3180" t="str">
        <f t="shared" si="344"/>
        <v>Complete</v>
      </c>
      <c r="Y3180">
        <f>MAX(0,100-IF(G3180="Invalid",Config!$B$5,0)-IF(I3180="Invalid",Config!$B$6,0)-IF(X3180="Incomplete",Config!$B$7,0)-IF(AF3180="Yes",Config!$B$37,0))</f>
        <v>100</v>
      </c>
      <c r="Z3180" s="1">
        <f>IF(OR(TRIM(B3180)="",COUNTIF(Config!$B$15:$B$19,B3180)&gt;0),1,0)+IF(OR(TRIM(C3180)="",COUNTIF(Config!$B$15:$B$19,C3180)&gt;0),1,0)+IF(OR(TRIM(F3180)="",COUNTIF(Config!$B$15:$B$19,F3180)&gt;0),1,0)+IF(OR(TRIM(H3180)="",COUNTIF(Config!$B$15:$B$19,H3180)&gt;0),1,0)+IF(OR(TRIM(E3180)="",COUNTIF(Config!$B$15:$B$19,E3180)&gt;0),1,0)+IF(OR(TRIM(K3180)="",COUNTIF(Config!$B$15:$B$19,K3180)&gt;0),1,0)+IF(OR(TRIM(P3180)="",COUNTIF(Config!$B$15:$B$19,P3180)&gt;0),1,0)+IF(OR(TRIM(R3180)="",COUNTIF(Config!$B$15:$B$19,R3180)&gt;0),1,0)</f>
        <v>0</v>
      </c>
      <c r="AA3180" s="1" cm="1">
        <f t="array" ref="AA3180">SUMPRODUCT(LEN(H3180)-LEN(SUBSTITUTE(H3180,{"0";"1";"2";"3";"4";"5";"6";"7";"8";"9"},"")))</f>
        <v>11</v>
      </c>
      <c r="AC3180" t="str">
        <f t="shared" si="345"/>
        <v/>
      </c>
      <c r="AD3180">
        <f t="shared" si="346"/>
        <v>1</v>
      </c>
      <c r="AE3180">
        <f t="shared" si="347"/>
        <v>1</v>
      </c>
      <c r="AF3180" t="str">
        <f t="shared" si="348"/>
        <v>No</v>
      </c>
      <c r="AG3180">
        <f t="shared" ca="1" si="349"/>
        <v>164</v>
      </c>
      <c r="AH3180" t="str">
        <f ca="1">IF(OR(V3180="",AG3180=""),"Yes",IF(AG3180&gt;Config!$B$41,"Yes","No"))</f>
        <v>No</v>
      </c>
    </row>
    <row r="3181" spans="1:34" x14ac:dyDescent="0.25">
      <c r="A3181" s="1" t="s">
        <v>22408</v>
      </c>
      <c r="B3181" s="1" t="s">
        <v>1068</v>
      </c>
      <c r="C3181" s="1" t="s">
        <v>157</v>
      </c>
      <c r="D3181" s="1" t="s">
        <v>22409</v>
      </c>
      <c r="E3181" s="1" t="s">
        <v>34729</v>
      </c>
      <c r="F3181" s="1" t="s">
        <v>22410</v>
      </c>
      <c r="G3181" t="str">
        <f t="shared" si="343"/>
        <v>Valid</v>
      </c>
      <c r="H3181" s="1" t="s">
        <v>22411</v>
      </c>
      <c r="I3181" t="str" cm="1">
        <f t="array" ref="I3181">IF(OR(TRIM(H3181)="",ISNUMBER(SEARCH("#",H3181)),AA3181&lt;Config!$B$8,SUMPRODUCT(--ISNUMBER(SEARCH({"a";"b";"c";"d";"e";"f";"g";"h";"i";"j";"k";"l";"m";"n";"o";"p";"q";"r";"s";"t";"u";"v";"w";"x";"y";"z"},H3181)))&gt;0),"Invalid","Valid")</f>
        <v>Valid</v>
      </c>
      <c r="J3181" s="1" t="s">
        <v>22412</v>
      </c>
      <c r="K3181" s="1" t="s">
        <v>504</v>
      </c>
      <c r="L3181" s="1" t="s">
        <v>134</v>
      </c>
      <c r="M3181" s="1" t="s">
        <v>343</v>
      </c>
      <c r="N3181" s="1" t="s">
        <v>51</v>
      </c>
      <c r="O3181" s="1" t="s">
        <v>149</v>
      </c>
      <c r="P3181" t="s">
        <v>236</v>
      </c>
      <c r="Q3181" s="1" t="s">
        <v>254</v>
      </c>
      <c r="R3181" s="1" t="s">
        <v>961</v>
      </c>
      <c r="S3181" s="1" t="s">
        <v>22413</v>
      </c>
      <c r="T3181" s="1" t="s">
        <v>22414</v>
      </c>
      <c r="U3181" s="1" t="s">
        <v>4835</v>
      </c>
      <c r="V3181" s="1" t="s">
        <v>6739</v>
      </c>
      <c r="W3181" s="1" t="s">
        <v>202</v>
      </c>
      <c r="X3181" t="str">
        <f t="shared" si="344"/>
        <v>Complete</v>
      </c>
      <c r="Y3181">
        <f>MAX(0,100-IF(G3181="Invalid",Config!$B$5,0)-IF(I3181="Invalid",Config!$B$6,0)-IF(X3181="Incomplete",Config!$B$7,0)-IF(AF3181="Yes",Config!$B$37,0))</f>
        <v>100</v>
      </c>
      <c r="Z3181" s="1">
        <f>IF(OR(TRIM(B3181)="",COUNTIF(Config!$B$15:$B$19,B3181)&gt;0),1,0)+IF(OR(TRIM(C3181)="",COUNTIF(Config!$B$15:$B$19,C3181)&gt;0),1,0)+IF(OR(TRIM(F3181)="",COUNTIF(Config!$B$15:$B$19,F3181)&gt;0),1,0)+IF(OR(TRIM(H3181)="",COUNTIF(Config!$B$15:$B$19,H3181)&gt;0),1,0)+IF(OR(TRIM(E3181)="",COUNTIF(Config!$B$15:$B$19,E3181)&gt;0),1,0)+IF(OR(TRIM(K3181)="",COUNTIF(Config!$B$15:$B$19,K3181)&gt;0),1,0)+IF(OR(TRIM(P3181)="",COUNTIF(Config!$B$15:$B$19,P3181)&gt;0),1,0)+IF(OR(TRIM(R3181)="",COUNTIF(Config!$B$15:$B$19,R3181)&gt;0),1,0)</f>
        <v>0</v>
      </c>
      <c r="AA3181" s="1" cm="1">
        <f t="array" ref="AA3181">SUMPRODUCT(LEN(H3181)-LEN(SUBSTITUTE(H3181,{"0";"1";"2";"3";"4";"5";"6";"7";"8";"9"},"")))</f>
        <v>12</v>
      </c>
      <c r="AC3181" t="str">
        <f t="shared" si="345"/>
        <v/>
      </c>
      <c r="AD3181">
        <f t="shared" si="346"/>
        <v>1</v>
      </c>
      <c r="AE3181">
        <f t="shared" si="347"/>
        <v>1</v>
      </c>
      <c r="AF3181" t="str">
        <f t="shared" si="348"/>
        <v>No</v>
      </c>
      <c r="AG3181">
        <f t="shared" ca="1" si="349"/>
        <v>514</v>
      </c>
      <c r="AH3181" t="str">
        <f ca="1">IF(OR(V3181="",AG3181=""),"Yes",IF(AG3181&gt;Config!$B$41,"Yes","No"))</f>
        <v>Yes</v>
      </c>
    </row>
    <row r="3182" spans="1:34" x14ac:dyDescent="0.25">
      <c r="A3182" s="1" t="s">
        <v>22415</v>
      </c>
      <c r="B3182" s="1" t="s">
        <v>577</v>
      </c>
      <c r="C3182" s="1" t="s">
        <v>566</v>
      </c>
      <c r="D3182" s="1" t="s">
        <v>22416</v>
      </c>
      <c r="E3182" s="1" t="s">
        <v>33858</v>
      </c>
      <c r="F3182" s="1" t="s">
        <v>22417</v>
      </c>
      <c r="G3182" t="str">
        <f t="shared" si="343"/>
        <v>Valid</v>
      </c>
      <c r="H3182" s="1" t="s">
        <v>22418</v>
      </c>
      <c r="I3182" t="str" cm="1">
        <f t="array" ref="I3182">IF(OR(TRIM(H3182)="",ISNUMBER(SEARCH("#",H3182)),AA3182&lt;Config!$B$8,SUMPRODUCT(--ISNUMBER(SEARCH({"a";"b";"c";"d";"e";"f";"g";"h";"i";"j";"k";"l";"m";"n";"o";"p";"q";"r";"s";"t";"u";"v";"w";"x";"y";"z"},H3182)))&gt;0),"Invalid","Valid")</f>
        <v>Valid</v>
      </c>
      <c r="J3182" s="1" t="s">
        <v>22419</v>
      </c>
      <c r="K3182" s="1" t="s">
        <v>66</v>
      </c>
      <c r="L3182" s="1" t="s">
        <v>179</v>
      </c>
      <c r="M3182" s="1" t="s">
        <v>517</v>
      </c>
      <c r="N3182" s="1" t="s">
        <v>252</v>
      </c>
      <c r="O3182" s="1" t="s">
        <v>149</v>
      </c>
      <c r="P3182" t="s">
        <v>53</v>
      </c>
      <c r="Q3182" s="1" t="s">
        <v>55</v>
      </c>
      <c r="R3182" s="1" t="s">
        <v>150</v>
      </c>
      <c r="S3182" s="1" t="s">
        <v>3669</v>
      </c>
      <c r="T3182" s="1" t="s">
        <v>22420</v>
      </c>
      <c r="U3182" s="1" t="s">
        <v>22421</v>
      </c>
      <c r="V3182" s="1" t="s">
        <v>3957</v>
      </c>
      <c r="W3182" s="1" t="s">
        <v>33823</v>
      </c>
      <c r="X3182" t="str">
        <f t="shared" si="344"/>
        <v>Complete</v>
      </c>
      <c r="Y3182">
        <f>MAX(0,100-IF(G3182="Invalid",Config!$B$5,0)-IF(I3182="Invalid",Config!$B$6,0)-IF(X3182="Incomplete",Config!$B$7,0)-IF(AF3182="Yes",Config!$B$37,0))</f>
        <v>100</v>
      </c>
      <c r="Z3182" s="1">
        <f>IF(OR(TRIM(B3182)="",COUNTIF(Config!$B$15:$B$19,B3182)&gt;0),1,0)+IF(OR(TRIM(C3182)="",COUNTIF(Config!$B$15:$B$19,C3182)&gt;0),1,0)+IF(OR(TRIM(F3182)="",COUNTIF(Config!$B$15:$B$19,F3182)&gt;0),1,0)+IF(OR(TRIM(H3182)="",COUNTIF(Config!$B$15:$B$19,H3182)&gt;0),1,0)+IF(OR(TRIM(E3182)="",COUNTIF(Config!$B$15:$B$19,E3182)&gt;0),1,0)+IF(OR(TRIM(K3182)="",COUNTIF(Config!$B$15:$B$19,K3182)&gt;0),1,0)+IF(OR(TRIM(P3182)="",COUNTIF(Config!$B$15:$B$19,P3182)&gt;0),1,0)+IF(OR(TRIM(R3182)="",COUNTIF(Config!$B$15:$B$19,R3182)&gt;0),1,0)</f>
        <v>0</v>
      </c>
      <c r="AA3182" s="1" cm="1">
        <f t="array" ref="AA3182">SUMPRODUCT(LEN(H3182)-LEN(SUBSTITUTE(H3182,{"0";"1";"2";"3";"4";"5";"6";"7";"8";"9"},"")))</f>
        <v>12</v>
      </c>
      <c r="AC3182" t="str">
        <f t="shared" si="345"/>
        <v/>
      </c>
      <c r="AD3182">
        <f t="shared" si="346"/>
        <v>1</v>
      </c>
      <c r="AE3182">
        <f t="shared" si="347"/>
        <v>1</v>
      </c>
      <c r="AF3182" t="str">
        <f t="shared" si="348"/>
        <v>No</v>
      </c>
      <c r="AG3182">
        <f t="shared" ca="1" si="349"/>
        <v>125</v>
      </c>
      <c r="AH3182" t="str">
        <f ca="1">IF(OR(V3182="",AG3182=""),"Yes",IF(AG3182&gt;Config!$B$41,"Yes","No"))</f>
        <v>No</v>
      </c>
    </row>
    <row r="3183" spans="1:34" x14ac:dyDescent="0.25">
      <c r="A3183" s="1" t="s">
        <v>22422</v>
      </c>
      <c r="B3183" s="1" t="s">
        <v>1068</v>
      </c>
      <c r="C3183" s="1" t="s">
        <v>420</v>
      </c>
      <c r="D3183" s="1" t="s">
        <v>22423</v>
      </c>
      <c r="E3183" s="1" t="s">
        <v>35313</v>
      </c>
      <c r="F3183" s="1" t="s">
        <v>22424</v>
      </c>
      <c r="G3183" t="str">
        <f t="shared" si="343"/>
        <v>Valid</v>
      </c>
      <c r="H3183" s="1" t="s">
        <v>22425</v>
      </c>
      <c r="I3183" t="str" cm="1">
        <f t="array" ref="I3183">IF(OR(TRIM(H3183)="",ISNUMBER(SEARCH("#",H3183)),AA3183&lt;Config!$B$8,SUMPRODUCT(--ISNUMBER(SEARCH({"a";"b";"c";"d";"e";"f";"g";"h";"i";"j";"k";"l";"m";"n";"o";"p";"q";"r";"s";"t";"u";"v";"w";"x";"y";"z"},H3183)))&gt;0),"Invalid","Valid")</f>
        <v>Valid</v>
      </c>
      <c r="J3183" s="1" t="s">
        <v>22426</v>
      </c>
      <c r="K3183" s="1" t="s">
        <v>481</v>
      </c>
      <c r="L3183" s="1" t="s">
        <v>450</v>
      </c>
      <c r="M3183" s="1" t="s">
        <v>517</v>
      </c>
      <c r="N3183" s="1" t="s">
        <v>51</v>
      </c>
      <c r="O3183" s="1" t="s">
        <v>149</v>
      </c>
      <c r="P3183" t="s">
        <v>236</v>
      </c>
      <c r="Q3183" s="1" t="s">
        <v>237</v>
      </c>
      <c r="R3183" s="1" t="s">
        <v>961</v>
      </c>
      <c r="S3183" s="1" t="s">
        <v>22427</v>
      </c>
      <c r="T3183" s="1" t="s">
        <v>22428</v>
      </c>
      <c r="U3183" s="1" t="s">
        <v>2455</v>
      </c>
      <c r="V3183" s="1" t="s">
        <v>1521</v>
      </c>
      <c r="W3183" s="1" t="s">
        <v>186</v>
      </c>
      <c r="X3183" t="str">
        <f t="shared" si="344"/>
        <v>Complete</v>
      </c>
      <c r="Y3183">
        <f>MAX(0,100-IF(G3183="Invalid",Config!$B$5,0)-IF(I3183="Invalid",Config!$B$6,0)-IF(X3183="Incomplete",Config!$B$7,0)-IF(AF3183="Yes",Config!$B$37,0))</f>
        <v>100</v>
      </c>
      <c r="Z3183" s="1">
        <f>IF(OR(TRIM(B3183)="",COUNTIF(Config!$B$15:$B$19,B3183)&gt;0),1,0)+IF(OR(TRIM(C3183)="",COUNTIF(Config!$B$15:$B$19,C3183)&gt;0),1,0)+IF(OR(TRIM(F3183)="",COUNTIF(Config!$B$15:$B$19,F3183)&gt;0),1,0)+IF(OR(TRIM(H3183)="",COUNTIF(Config!$B$15:$B$19,H3183)&gt;0),1,0)+IF(OR(TRIM(E3183)="",COUNTIF(Config!$B$15:$B$19,E3183)&gt;0),1,0)+IF(OR(TRIM(K3183)="",COUNTIF(Config!$B$15:$B$19,K3183)&gt;0),1,0)+IF(OR(TRIM(P3183)="",COUNTIF(Config!$B$15:$B$19,P3183)&gt;0),1,0)+IF(OR(TRIM(R3183)="",COUNTIF(Config!$B$15:$B$19,R3183)&gt;0),1,0)</f>
        <v>0</v>
      </c>
      <c r="AA3183" s="1" cm="1">
        <f t="array" ref="AA3183">SUMPRODUCT(LEN(H3183)-LEN(SUBSTITUTE(H3183,{"0";"1";"2";"3";"4";"5";"6";"7";"8";"9"},"")))</f>
        <v>12</v>
      </c>
      <c r="AC3183" t="str">
        <f t="shared" si="345"/>
        <v/>
      </c>
      <c r="AD3183">
        <f t="shared" si="346"/>
        <v>1</v>
      </c>
      <c r="AE3183">
        <f t="shared" si="347"/>
        <v>1</v>
      </c>
      <c r="AF3183" t="str">
        <f t="shared" si="348"/>
        <v>No</v>
      </c>
      <c r="AG3183">
        <f t="shared" ca="1" si="349"/>
        <v>37</v>
      </c>
      <c r="AH3183" t="str">
        <f ca="1">IF(OR(V3183="",AG3183=""),"Yes",IF(AG3183&gt;Config!$B$41,"Yes","No"))</f>
        <v>No</v>
      </c>
    </row>
    <row r="3184" spans="1:34" x14ac:dyDescent="0.25">
      <c r="A3184" s="1" t="s">
        <v>22429</v>
      </c>
      <c r="B3184" s="1" t="s">
        <v>245</v>
      </c>
      <c r="C3184" s="1" t="s">
        <v>899</v>
      </c>
      <c r="D3184" s="1" t="s">
        <v>22430</v>
      </c>
      <c r="E3184" s="1" t="s">
        <v>33829</v>
      </c>
      <c r="F3184" s="1" t="s">
        <v>22431</v>
      </c>
      <c r="G3184" t="str">
        <f t="shared" si="343"/>
        <v>Valid</v>
      </c>
      <c r="H3184" s="1" t="s">
        <v>22432</v>
      </c>
      <c r="I3184" t="str" cm="1">
        <f t="array" ref="I3184">IF(OR(TRIM(H3184)="",ISNUMBER(SEARCH("#",H3184)),AA3184&lt;Config!$B$8,SUMPRODUCT(--ISNUMBER(SEARCH({"a";"b";"c";"d";"e";"f";"g";"h";"i";"j";"k";"l";"m";"n";"o";"p";"q";"r";"s";"t";"u";"v";"w";"x";"y";"z"},H3184)))&gt;0),"Invalid","Valid")</f>
        <v>Valid</v>
      </c>
      <c r="J3184" s="1" t="s">
        <v>22433</v>
      </c>
      <c r="K3184" s="1" t="s">
        <v>504</v>
      </c>
      <c r="L3184" s="1" t="s">
        <v>102</v>
      </c>
      <c r="M3184" s="1" t="s">
        <v>30</v>
      </c>
      <c r="N3184" s="1" t="s">
        <v>31</v>
      </c>
      <c r="O3184" s="1" t="s">
        <v>149</v>
      </c>
      <c r="P3184" t="s">
        <v>87</v>
      </c>
      <c r="Q3184" s="1" t="s">
        <v>166</v>
      </c>
      <c r="R3184" s="1" t="s">
        <v>550</v>
      </c>
      <c r="S3184" s="1" t="s">
        <v>22434</v>
      </c>
      <c r="T3184" s="1" t="s">
        <v>22435</v>
      </c>
      <c r="U3184" s="1" t="s">
        <v>22436</v>
      </c>
      <c r="V3184" s="1" t="s">
        <v>22437</v>
      </c>
      <c r="W3184" s="1" t="s">
        <v>60</v>
      </c>
      <c r="X3184" t="str">
        <f t="shared" si="344"/>
        <v>Incomplete</v>
      </c>
      <c r="Y3184">
        <f>MAX(0,100-IF(G3184="Invalid",Config!$B$5,0)-IF(I3184="Invalid",Config!$B$6,0)-IF(X3184="Incomplete",Config!$B$7,0)-IF(AF3184="Yes",Config!$B$37,0))</f>
        <v>60</v>
      </c>
      <c r="Z3184" s="1">
        <f>IF(OR(TRIM(B3184)="",COUNTIF(Config!$B$15:$B$19,B3184)&gt;0),1,0)+IF(OR(TRIM(C3184)="",COUNTIF(Config!$B$15:$B$19,C3184)&gt;0),1,0)+IF(OR(TRIM(F3184)="",COUNTIF(Config!$B$15:$B$19,F3184)&gt;0),1,0)+IF(OR(TRIM(H3184)="",COUNTIF(Config!$B$15:$B$19,H3184)&gt;0),1,0)+IF(OR(TRIM(E3184)="",COUNTIF(Config!$B$15:$B$19,E3184)&gt;0),1,0)+IF(OR(TRIM(K3184)="",COUNTIF(Config!$B$15:$B$19,K3184)&gt;0),1,0)+IF(OR(TRIM(P3184)="",COUNTIF(Config!$B$15:$B$19,P3184)&gt;0),1,0)+IF(OR(TRIM(R3184)="",COUNTIF(Config!$B$15:$B$19,R3184)&gt;0),1,0)</f>
        <v>1</v>
      </c>
      <c r="AA3184" s="1" cm="1">
        <f t="array" ref="AA3184">SUMPRODUCT(LEN(H3184)-LEN(SUBSTITUTE(H3184,{"0";"1";"2";"3";"4";"5";"6";"7";"8";"9"},"")))</f>
        <v>11</v>
      </c>
      <c r="AC3184" t="str">
        <f t="shared" si="345"/>
        <v>Incomplete Profile</v>
      </c>
      <c r="AD3184">
        <f t="shared" si="346"/>
        <v>1</v>
      </c>
      <c r="AE3184">
        <f t="shared" si="347"/>
        <v>1</v>
      </c>
      <c r="AF3184" t="str">
        <f t="shared" si="348"/>
        <v>No</v>
      </c>
      <c r="AG3184">
        <f t="shared" ca="1" si="349"/>
        <v>98</v>
      </c>
      <c r="AH3184" t="str">
        <f ca="1">IF(OR(V3184="",AG3184=""),"Yes",IF(AG3184&gt;Config!$B$41,"Yes","No"))</f>
        <v>No</v>
      </c>
    </row>
    <row r="3185" spans="1:34" x14ac:dyDescent="0.25">
      <c r="A3185" s="1" t="s">
        <v>22438</v>
      </c>
      <c r="B3185" s="1" t="s">
        <v>409</v>
      </c>
      <c r="C3185" s="1" t="s">
        <v>43</v>
      </c>
      <c r="D3185" s="1" t="s">
        <v>22439</v>
      </c>
      <c r="E3185" s="1" t="s">
        <v>35314</v>
      </c>
      <c r="F3185" s="1" t="s">
        <v>22440</v>
      </c>
      <c r="G3185" t="str">
        <f t="shared" si="343"/>
        <v>Valid</v>
      </c>
      <c r="H3185" s="1" t="s">
        <v>22441</v>
      </c>
      <c r="I3185" t="str" cm="1">
        <f t="array" ref="I3185">IF(OR(TRIM(H3185)="",ISNUMBER(SEARCH("#",H3185)),AA3185&lt;Config!$B$8,SUMPRODUCT(--ISNUMBER(SEARCH({"a";"b";"c";"d";"e";"f";"g";"h";"i";"j";"k";"l";"m";"n";"o";"p";"q";"r";"s";"t";"u";"v";"w";"x";"y";"z"},H3185)))&gt;0),"Invalid","Valid")</f>
        <v>Valid</v>
      </c>
      <c r="J3185" s="1" t="s">
        <v>22442</v>
      </c>
      <c r="K3185" s="1" t="s">
        <v>133</v>
      </c>
      <c r="L3185" s="1" t="s">
        <v>179</v>
      </c>
      <c r="M3185" s="1" t="s">
        <v>462</v>
      </c>
      <c r="N3185" s="1" t="s">
        <v>713</v>
      </c>
      <c r="O3185" s="1" t="s">
        <v>69</v>
      </c>
      <c r="P3185" t="s">
        <v>344</v>
      </c>
      <c r="Q3185" s="1" t="s">
        <v>345</v>
      </c>
      <c r="R3185" s="1" t="s">
        <v>346</v>
      </c>
      <c r="S3185" s="1" t="s">
        <v>22443</v>
      </c>
      <c r="T3185" s="1" t="s">
        <v>22444</v>
      </c>
      <c r="U3185" s="1" t="s">
        <v>169</v>
      </c>
      <c r="V3185" s="1" t="s">
        <v>9262</v>
      </c>
      <c r="W3185" s="1" t="s">
        <v>40</v>
      </c>
      <c r="X3185" t="str">
        <f t="shared" si="344"/>
        <v>Complete</v>
      </c>
      <c r="Y3185">
        <f>MAX(0,100-IF(G3185="Invalid",Config!$B$5,0)-IF(I3185="Invalid",Config!$B$6,0)-IF(X3185="Incomplete",Config!$B$7,0)-IF(AF3185="Yes",Config!$B$37,0))</f>
        <v>75</v>
      </c>
      <c r="Z3185" s="1">
        <f>IF(OR(TRIM(B3185)="",COUNTIF(Config!$B$15:$B$19,B3185)&gt;0),1,0)+IF(OR(TRIM(C3185)="",COUNTIF(Config!$B$15:$B$19,C3185)&gt;0),1,0)+IF(OR(TRIM(F3185)="",COUNTIF(Config!$B$15:$B$19,F3185)&gt;0),1,0)+IF(OR(TRIM(H3185)="",COUNTIF(Config!$B$15:$B$19,H3185)&gt;0),1,0)+IF(OR(TRIM(E3185)="",COUNTIF(Config!$B$15:$B$19,E3185)&gt;0),1,0)+IF(OR(TRIM(K3185)="",COUNTIF(Config!$B$15:$B$19,K3185)&gt;0),1,0)+IF(OR(TRIM(P3185)="",COUNTIF(Config!$B$15:$B$19,P3185)&gt;0),1,0)+IF(OR(TRIM(R3185)="",COUNTIF(Config!$B$15:$B$19,R3185)&gt;0),1,0)</f>
        <v>0</v>
      </c>
      <c r="AA3185" s="1" cm="1">
        <f t="array" ref="AA3185">SUMPRODUCT(LEN(H3185)-LEN(SUBSTITUTE(H3185,{"0";"1";"2";"3";"4";"5";"6";"7";"8";"9"},"")))</f>
        <v>11</v>
      </c>
      <c r="AC3185" t="str">
        <f t="shared" si="345"/>
        <v>Potential Duplicate</v>
      </c>
      <c r="AD3185">
        <f t="shared" si="346"/>
        <v>1</v>
      </c>
      <c r="AE3185">
        <f t="shared" si="347"/>
        <v>2</v>
      </c>
      <c r="AF3185" t="str">
        <f t="shared" si="348"/>
        <v>Yes</v>
      </c>
      <c r="AG3185">
        <f t="shared" ca="1" si="349"/>
        <v>218</v>
      </c>
      <c r="AH3185" t="str">
        <f ca="1">IF(OR(V3185="",AG3185=""),"Yes",IF(AG3185&gt;Config!$B$41,"Yes","No"))</f>
        <v>No</v>
      </c>
    </row>
    <row r="3186" spans="1:34" x14ac:dyDescent="0.25">
      <c r="A3186" s="1" t="s">
        <v>22445</v>
      </c>
      <c r="B3186" s="1" t="s">
        <v>2778</v>
      </c>
      <c r="C3186" s="1" t="s">
        <v>511</v>
      </c>
      <c r="D3186" s="1" t="s">
        <v>22446</v>
      </c>
      <c r="E3186" s="1" t="s">
        <v>2178</v>
      </c>
      <c r="F3186" s="1" t="s">
        <v>22447</v>
      </c>
      <c r="G3186" t="str">
        <f t="shared" si="343"/>
        <v>Valid</v>
      </c>
      <c r="H3186" s="1" t="s">
        <v>22448</v>
      </c>
      <c r="I3186" t="str" cm="1">
        <f t="array" ref="I3186">IF(OR(TRIM(H3186)="",ISNUMBER(SEARCH("#",H3186)),AA3186&lt;Config!$B$8,SUMPRODUCT(--ISNUMBER(SEARCH({"a";"b";"c";"d";"e";"f";"g";"h";"i";"j";"k";"l";"m";"n";"o";"p";"q";"r";"s";"t";"u";"v";"w";"x";"y";"z"},H3186)))&gt;0),"Invalid","Valid")</f>
        <v>Valid</v>
      </c>
      <c r="J3186" s="1" t="s">
        <v>22449</v>
      </c>
      <c r="K3186" s="1" t="s">
        <v>195</v>
      </c>
      <c r="L3186" s="1" t="s">
        <v>67</v>
      </c>
      <c r="M3186" s="1" t="s">
        <v>251</v>
      </c>
      <c r="N3186" s="1" t="s">
        <v>211</v>
      </c>
      <c r="O3186" s="1" t="s">
        <v>196</v>
      </c>
      <c r="P3186" t="s">
        <v>104</v>
      </c>
      <c r="Q3186" s="1" t="s">
        <v>732</v>
      </c>
      <c r="R3186" s="1" t="s">
        <v>922</v>
      </c>
      <c r="S3186" s="1" t="s">
        <v>22450</v>
      </c>
      <c r="T3186" s="1" t="s">
        <v>22451</v>
      </c>
      <c r="U3186" s="1" t="s">
        <v>7794</v>
      </c>
      <c r="V3186" s="1" t="s">
        <v>7745</v>
      </c>
      <c r="W3186" s="1" t="s">
        <v>94</v>
      </c>
      <c r="X3186" t="str">
        <f t="shared" si="344"/>
        <v>Complete</v>
      </c>
      <c r="Y3186">
        <f>MAX(0,100-IF(G3186="Invalid",Config!$B$5,0)-IF(I3186="Invalid",Config!$B$6,0)-IF(X3186="Incomplete",Config!$B$7,0)-IF(AF3186="Yes",Config!$B$37,0))</f>
        <v>100</v>
      </c>
      <c r="Z3186" s="1">
        <f>IF(OR(TRIM(B3186)="",COUNTIF(Config!$B$15:$B$19,B3186)&gt;0),1,0)+IF(OR(TRIM(C3186)="",COUNTIF(Config!$B$15:$B$19,C3186)&gt;0),1,0)+IF(OR(TRIM(F3186)="",COUNTIF(Config!$B$15:$B$19,F3186)&gt;0),1,0)+IF(OR(TRIM(H3186)="",COUNTIF(Config!$B$15:$B$19,H3186)&gt;0),1,0)+IF(OR(TRIM(E3186)="",COUNTIF(Config!$B$15:$B$19,E3186)&gt;0),1,0)+IF(OR(TRIM(K3186)="",COUNTIF(Config!$B$15:$B$19,K3186)&gt;0),1,0)+IF(OR(TRIM(P3186)="",COUNTIF(Config!$B$15:$B$19,P3186)&gt;0),1,0)+IF(OR(TRIM(R3186)="",COUNTIF(Config!$B$15:$B$19,R3186)&gt;0),1,0)</f>
        <v>0</v>
      </c>
      <c r="AA3186" s="1" cm="1">
        <f t="array" ref="AA3186">SUMPRODUCT(LEN(H3186)-LEN(SUBSTITUTE(H3186,{"0";"1";"2";"3";"4";"5";"6";"7";"8";"9"},"")))</f>
        <v>11</v>
      </c>
      <c r="AC3186" t="str">
        <f t="shared" si="345"/>
        <v/>
      </c>
      <c r="AD3186">
        <f t="shared" si="346"/>
        <v>1</v>
      </c>
      <c r="AE3186">
        <f t="shared" si="347"/>
        <v>1</v>
      </c>
      <c r="AF3186" t="str">
        <f t="shared" si="348"/>
        <v>No</v>
      </c>
      <c r="AG3186">
        <f t="shared" ca="1" si="349"/>
        <v>188</v>
      </c>
      <c r="AH3186" t="str">
        <f ca="1">IF(OR(V3186="",AG3186=""),"Yes",IF(AG3186&gt;Config!$B$41,"Yes","No"))</f>
        <v>No</v>
      </c>
    </row>
    <row r="3187" spans="1:34" x14ac:dyDescent="0.25">
      <c r="A3187" s="1" t="s">
        <v>22452</v>
      </c>
      <c r="B3187" s="1" t="s">
        <v>1816</v>
      </c>
      <c r="C3187" s="1" t="s">
        <v>308</v>
      </c>
      <c r="D3187" s="1" t="s">
        <v>22453</v>
      </c>
      <c r="E3187" s="1" t="s">
        <v>35092</v>
      </c>
      <c r="F3187" s="1" t="s">
        <v>22454</v>
      </c>
      <c r="G3187" t="str">
        <f t="shared" si="343"/>
        <v>Valid</v>
      </c>
      <c r="H3187" s="1" t="s">
        <v>22455</v>
      </c>
      <c r="I3187" t="str" cm="1">
        <f t="array" ref="I3187">IF(OR(TRIM(H3187)="",ISNUMBER(SEARCH("#",H3187)),AA3187&lt;Config!$B$8,SUMPRODUCT(--ISNUMBER(SEARCH({"a";"b";"c";"d";"e";"f";"g";"h";"i";"j";"k";"l";"m";"n";"o";"p";"q";"r";"s";"t";"u";"v";"w";"x";"y";"z"},H3187)))&gt;0),"Invalid","Valid")</f>
        <v>Valid</v>
      </c>
      <c r="J3187" s="1" t="s">
        <v>22456</v>
      </c>
      <c r="K3187" s="1" t="s">
        <v>48</v>
      </c>
      <c r="L3187" s="1" t="s">
        <v>49</v>
      </c>
      <c r="M3187" s="1" t="s">
        <v>391</v>
      </c>
      <c r="N3187" s="1" t="s">
        <v>224</v>
      </c>
      <c r="O3187" s="1" t="s">
        <v>69</v>
      </c>
      <c r="P3187" t="s">
        <v>53</v>
      </c>
      <c r="Q3187" s="1" t="s">
        <v>54</v>
      </c>
      <c r="R3187" s="1" t="s">
        <v>288</v>
      </c>
      <c r="S3187" s="1" t="s">
        <v>22457</v>
      </c>
      <c r="T3187" s="1" t="s">
        <v>22458</v>
      </c>
      <c r="U3187" s="1" t="s">
        <v>935</v>
      </c>
      <c r="V3187" s="1" t="s">
        <v>22459</v>
      </c>
      <c r="W3187" s="1" t="s">
        <v>40</v>
      </c>
      <c r="X3187" t="str">
        <f t="shared" si="344"/>
        <v>Complete</v>
      </c>
      <c r="Y3187">
        <f>MAX(0,100-IF(G3187="Invalid",Config!$B$5,0)-IF(I3187="Invalid",Config!$B$6,0)-IF(X3187="Incomplete",Config!$B$7,0)-IF(AF3187="Yes",Config!$B$37,0))</f>
        <v>100</v>
      </c>
      <c r="Z3187" s="1">
        <f>IF(OR(TRIM(B3187)="",COUNTIF(Config!$B$15:$B$19,B3187)&gt;0),1,0)+IF(OR(TRIM(C3187)="",COUNTIF(Config!$B$15:$B$19,C3187)&gt;0),1,0)+IF(OR(TRIM(F3187)="",COUNTIF(Config!$B$15:$B$19,F3187)&gt;0),1,0)+IF(OR(TRIM(H3187)="",COUNTIF(Config!$B$15:$B$19,H3187)&gt;0),1,0)+IF(OR(TRIM(E3187)="",COUNTIF(Config!$B$15:$B$19,E3187)&gt;0),1,0)+IF(OR(TRIM(K3187)="",COUNTIF(Config!$B$15:$B$19,K3187)&gt;0),1,0)+IF(OR(TRIM(P3187)="",COUNTIF(Config!$B$15:$B$19,P3187)&gt;0),1,0)+IF(OR(TRIM(R3187)="",COUNTIF(Config!$B$15:$B$19,R3187)&gt;0),1,0)</f>
        <v>0</v>
      </c>
      <c r="AA3187" s="1" cm="1">
        <f t="array" ref="AA3187">SUMPRODUCT(LEN(H3187)-LEN(SUBSTITUTE(H3187,{"0";"1";"2";"3";"4";"5";"6";"7";"8";"9"},"")))</f>
        <v>12</v>
      </c>
      <c r="AC3187" t="str">
        <f t="shared" si="345"/>
        <v/>
      </c>
      <c r="AD3187">
        <f t="shared" si="346"/>
        <v>1</v>
      </c>
      <c r="AE3187">
        <f t="shared" si="347"/>
        <v>1</v>
      </c>
      <c r="AF3187" t="str">
        <f t="shared" si="348"/>
        <v>No</v>
      </c>
      <c r="AG3187" t="str">
        <f t="shared" ca="1" si="349"/>
        <v/>
      </c>
      <c r="AH3187" t="str">
        <f ca="1">IF(OR(V3187="",AG3187=""),"Yes",IF(AG3187&gt;Config!$B$41,"Yes","No"))</f>
        <v>Yes</v>
      </c>
    </row>
    <row r="3188" spans="1:34" x14ac:dyDescent="0.25">
      <c r="A3188" s="1" t="s">
        <v>22460</v>
      </c>
      <c r="B3188" s="1" t="s">
        <v>554</v>
      </c>
      <c r="C3188" s="1" t="s">
        <v>899</v>
      </c>
      <c r="D3188" s="1" t="s">
        <v>22461</v>
      </c>
      <c r="E3188" s="1" t="s">
        <v>35225</v>
      </c>
      <c r="F3188" s="1" t="s">
        <v>22462</v>
      </c>
      <c r="G3188" t="str">
        <f t="shared" si="343"/>
        <v>Valid</v>
      </c>
      <c r="H3188" s="1" t="s">
        <v>22463</v>
      </c>
      <c r="I3188" t="str" cm="1">
        <f t="array" ref="I3188">IF(OR(TRIM(H3188)="",ISNUMBER(SEARCH("#",H3188)),AA3188&lt;Config!$B$8,SUMPRODUCT(--ISNUMBER(SEARCH({"a";"b";"c";"d";"e";"f";"g";"h";"i";"j";"k";"l";"m";"n";"o";"p";"q";"r";"s";"t";"u";"v";"w";"x";"y";"z"},H3188)))&gt;0),"Invalid","Valid")</f>
        <v>Valid</v>
      </c>
      <c r="J3188" s="1" t="s">
        <v>22464</v>
      </c>
      <c r="K3188" s="1" t="s">
        <v>250</v>
      </c>
      <c r="L3188" s="1" t="s">
        <v>102</v>
      </c>
      <c r="M3188" s="1" t="s">
        <v>165</v>
      </c>
      <c r="N3188" s="1" t="s">
        <v>51</v>
      </c>
      <c r="O3188" s="1" t="s">
        <v>149</v>
      </c>
      <c r="P3188" t="s">
        <v>53</v>
      </c>
      <c r="Q3188" s="1" t="s">
        <v>54</v>
      </c>
      <c r="R3188" s="1" t="s">
        <v>198</v>
      </c>
      <c r="S3188" s="1" t="s">
        <v>9070</v>
      </c>
      <c r="T3188" s="1" t="s">
        <v>22465</v>
      </c>
      <c r="U3188" s="1" t="s">
        <v>2727</v>
      </c>
      <c r="V3188" s="1" t="s">
        <v>1424</v>
      </c>
      <c r="W3188" s="1" t="s">
        <v>60</v>
      </c>
      <c r="X3188" t="str">
        <f t="shared" si="344"/>
        <v>Complete</v>
      </c>
      <c r="Y3188">
        <f>MAX(0,100-IF(G3188="Invalid",Config!$B$5,0)-IF(I3188="Invalid",Config!$B$6,0)-IF(X3188="Incomplete",Config!$B$7,0)-IF(AF3188="Yes",Config!$B$37,0))</f>
        <v>100</v>
      </c>
      <c r="Z3188" s="1">
        <f>IF(OR(TRIM(B3188)="",COUNTIF(Config!$B$15:$B$19,B3188)&gt;0),1,0)+IF(OR(TRIM(C3188)="",COUNTIF(Config!$B$15:$B$19,C3188)&gt;0),1,0)+IF(OR(TRIM(F3188)="",COUNTIF(Config!$B$15:$B$19,F3188)&gt;0),1,0)+IF(OR(TRIM(H3188)="",COUNTIF(Config!$B$15:$B$19,H3188)&gt;0),1,0)+IF(OR(TRIM(E3188)="",COUNTIF(Config!$B$15:$B$19,E3188)&gt;0),1,0)+IF(OR(TRIM(K3188)="",COUNTIF(Config!$B$15:$B$19,K3188)&gt;0),1,0)+IF(OR(TRIM(P3188)="",COUNTIF(Config!$B$15:$B$19,P3188)&gt;0),1,0)+IF(OR(TRIM(R3188)="",COUNTIF(Config!$B$15:$B$19,R3188)&gt;0),1,0)</f>
        <v>0</v>
      </c>
      <c r="AA3188" s="1" cm="1">
        <f t="array" ref="AA3188">SUMPRODUCT(LEN(H3188)-LEN(SUBSTITUTE(H3188,{"0";"1";"2";"3";"4";"5";"6";"7";"8";"9"},"")))</f>
        <v>12</v>
      </c>
      <c r="AC3188" t="str">
        <f t="shared" si="345"/>
        <v/>
      </c>
      <c r="AD3188">
        <f t="shared" si="346"/>
        <v>1</v>
      </c>
      <c r="AE3188">
        <f t="shared" si="347"/>
        <v>1</v>
      </c>
      <c r="AF3188" t="str">
        <f t="shared" si="348"/>
        <v>No</v>
      </c>
      <c r="AG3188">
        <f t="shared" ca="1" si="349"/>
        <v>184</v>
      </c>
      <c r="AH3188" t="str">
        <f ca="1">IF(OR(V3188="",AG3188=""),"Yes",IF(AG3188&gt;Config!$B$41,"Yes","No"))</f>
        <v>No</v>
      </c>
    </row>
    <row r="3189" spans="1:34" x14ac:dyDescent="0.25">
      <c r="A3189" s="1" t="s">
        <v>22466</v>
      </c>
      <c r="B3189" s="1" t="s">
        <v>1399</v>
      </c>
      <c r="C3189" s="1" t="s">
        <v>337</v>
      </c>
      <c r="D3189" s="1" t="s">
        <v>22467</v>
      </c>
      <c r="E3189" s="1" t="s">
        <v>35315</v>
      </c>
      <c r="F3189" s="1" t="s">
        <v>22468</v>
      </c>
      <c r="G3189" t="str">
        <f t="shared" si="343"/>
        <v>Valid</v>
      </c>
      <c r="H3189" s="1" t="s">
        <v>22469</v>
      </c>
      <c r="I3189" t="str" cm="1">
        <f t="array" ref="I3189">IF(OR(TRIM(H3189)="",ISNUMBER(SEARCH("#",H3189)),AA3189&lt;Config!$B$8,SUMPRODUCT(--ISNUMBER(SEARCH({"a";"b";"c";"d";"e";"f";"g";"h";"i";"j";"k";"l";"m";"n";"o";"p";"q";"r";"s";"t";"u";"v";"w";"x";"y";"z"},H3189)))&gt;0),"Invalid","Valid")</f>
        <v>Valid</v>
      </c>
      <c r="J3189" s="1" t="s">
        <v>22470</v>
      </c>
      <c r="K3189" s="1" t="s">
        <v>516</v>
      </c>
      <c r="L3189" s="1" t="s">
        <v>134</v>
      </c>
      <c r="M3189" s="1" t="s">
        <v>135</v>
      </c>
      <c r="N3189" s="1" t="s">
        <v>148</v>
      </c>
      <c r="O3189" s="1" t="s">
        <v>196</v>
      </c>
      <c r="P3189" t="s">
        <v>53</v>
      </c>
      <c r="Q3189" s="1" t="s">
        <v>150</v>
      </c>
      <c r="R3189" s="1" t="s">
        <v>70</v>
      </c>
      <c r="S3189" s="1" t="s">
        <v>21295</v>
      </c>
      <c r="T3189" s="1" t="s">
        <v>22471</v>
      </c>
      <c r="U3189" s="1" t="s">
        <v>8148</v>
      </c>
      <c r="V3189" s="1" t="s">
        <v>7105</v>
      </c>
      <c r="W3189" s="1" t="s">
        <v>141</v>
      </c>
      <c r="X3189" t="str">
        <f t="shared" si="344"/>
        <v>Complete</v>
      </c>
      <c r="Y3189">
        <f>MAX(0,100-IF(G3189="Invalid",Config!$B$5,0)-IF(I3189="Invalid",Config!$B$6,0)-IF(X3189="Incomplete",Config!$B$7,0)-IF(AF3189="Yes",Config!$B$37,0))</f>
        <v>100</v>
      </c>
      <c r="Z3189" s="1">
        <f>IF(OR(TRIM(B3189)="",COUNTIF(Config!$B$15:$B$19,B3189)&gt;0),1,0)+IF(OR(TRIM(C3189)="",COUNTIF(Config!$B$15:$B$19,C3189)&gt;0),1,0)+IF(OR(TRIM(F3189)="",COUNTIF(Config!$B$15:$B$19,F3189)&gt;0),1,0)+IF(OR(TRIM(H3189)="",COUNTIF(Config!$B$15:$B$19,H3189)&gt;0),1,0)+IF(OR(TRIM(E3189)="",COUNTIF(Config!$B$15:$B$19,E3189)&gt;0),1,0)+IF(OR(TRIM(K3189)="",COUNTIF(Config!$B$15:$B$19,K3189)&gt;0),1,0)+IF(OR(TRIM(P3189)="",COUNTIF(Config!$B$15:$B$19,P3189)&gt;0),1,0)+IF(OR(TRIM(R3189)="",COUNTIF(Config!$B$15:$B$19,R3189)&gt;0),1,0)</f>
        <v>0</v>
      </c>
      <c r="AA3189" s="1" cm="1">
        <f t="array" ref="AA3189">SUMPRODUCT(LEN(H3189)-LEN(SUBSTITUTE(H3189,{"0";"1";"2";"3";"4";"5";"6";"7";"8";"9"},"")))</f>
        <v>10</v>
      </c>
      <c r="AC3189" t="str">
        <f t="shared" si="345"/>
        <v/>
      </c>
      <c r="AD3189">
        <f t="shared" si="346"/>
        <v>1</v>
      </c>
      <c r="AE3189">
        <f t="shared" si="347"/>
        <v>1</v>
      </c>
      <c r="AF3189" t="str">
        <f t="shared" si="348"/>
        <v>No</v>
      </c>
      <c r="AG3189">
        <f t="shared" ca="1" si="349"/>
        <v>598</v>
      </c>
      <c r="AH3189" t="str">
        <f ca="1">IF(OR(V3189="",AG3189=""),"Yes",IF(AG3189&gt;Config!$B$41,"Yes","No"))</f>
        <v>Yes</v>
      </c>
    </row>
    <row r="3190" spans="1:34" x14ac:dyDescent="0.25">
      <c r="A3190" s="1" t="s">
        <v>22472</v>
      </c>
      <c r="B3190" s="1" t="s">
        <v>2778</v>
      </c>
      <c r="C3190" s="1" t="s">
        <v>157</v>
      </c>
      <c r="D3190" s="1" t="s">
        <v>5012</v>
      </c>
      <c r="E3190" s="1" t="s">
        <v>35316</v>
      </c>
      <c r="F3190" s="1" t="s">
        <v>35317</v>
      </c>
      <c r="G3190" t="str">
        <f t="shared" si="343"/>
        <v>Valid</v>
      </c>
      <c r="H3190" s="1" t="s">
        <v>22473</v>
      </c>
      <c r="I3190" t="str" cm="1">
        <f t="array" ref="I3190">IF(OR(TRIM(H3190)="",ISNUMBER(SEARCH("#",H3190)),AA3190&lt;Config!$B$8,SUMPRODUCT(--ISNUMBER(SEARCH({"a";"b";"c";"d";"e";"f";"g";"h";"i";"j";"k";"l";"m";"n";"o";"p";"q";"r";"s";"t";"u";"v";"w";"x";"y";"z"},H3190)))&gt;0),"Invalid","Valid")</f>
        <v>Valid</v>
      </c>
      <c r="J3190" s="1" t="s">
        <v>22474</v>
      </c>
      <c r="K3190" s="1" t="s">
        <v>195</v>
      </c>
      <c r="L3190" s="1" t="s">
        <v>49</v>
      </c>
      <c r="M3190" s="1" t="s">
        <v>135</v>
      </c>
      <c r="N3190" s="1" t="s">
        <v>51</v>
      </c>
      <c r="O3190" s="1" t="s">
        <v>69</v>
      </c>
      <c r="P3190" t="s">
        <v>53</v>
      </c>
      <c r="Q3190" s="1" t="s">
        <v>54</v>
      </c>
      <c r="R3190" s="1" t="s">
        <v>150</v>
      </c>
      <c r="S3190" s="1" t="s">
        <v>22475</v>
      </c>
      <c r="T3190" s="1" t="s">
        <v>22476</v>
      </c>
      <c r="U3190" s="1" t="s">
        <v>3619</v>
      </c>
      <c r="V3190" s="1" t="s">
        <v>1273</v>
      </c>
      <c r="W3190" s="1" t="s">
        <v>293</v>
      </c>
      <c r="X3190" t="str">
        <f t="shared" si="344"/>
        <v>Complete</v>
      </c>
      <c r="Y3190">
        <f>MAX(0,100-IF(G3190="Invalid",Config!$B$5,0)-IF(I3190="Invalid",Config!$B$6,0)-IF(X3190="Incomplete",Config!$B$7,0)-IF(AF3190="Yes",Config!$B$37,0))</f>
        <v>100</v>
      </c>
      <c r="Z3190" s="1">
        <f>IF(OR(TRIM(B3190)="",COUNTIF(Config!$B$15:$B$19,B3190)&gt;0),1,0)+IF(OR(TRIM(C3190)="",COUNTIF(Config!$B$15:$B$19,C3190)&gt;0),1,0)+IF(OR(TRIM(F3190)="",COUNTIF(Config!$B$15:$B$19,F3190)&gt;0),1,0)+IF(OR(TRIM(H3190)="",COUNTIF(Config!$B$15:$B$19,H3190)&gt;0),1,0)+IF(OR(TRIM(E3190)="",COUNTIF(Config!$B$15:$B$19,E3190)&gt;0),1,0)+IF(OR(TRIM(K3190)="",COUNTIF(Config!$B$15:$B$19,K3190)&gt;0),1,0)+IF(OR(TRIM(P3190)="",COUNTIF(Config!$B$15:$B$19,P3190)&gt;0),1,0)+IF(OR(TRIM(R3190)="",COUNTIF(Config!$B$15:$B$19,R3190)&gt;0),1,0)</f>
        <v>0</v>
      </c>
      <c r="AA3190" s="1" cm="1">
        <f t="array" ref="AA3190">SUMPRODUCT(LEN(H3190)-LEN(SUBSTITUTE(H3190,{"0";"1";"2";"3";"4";"5";"6";"7";"8";"9"},"")))</f>
        <v>12</v>
      </c>
      <c r="AC3190" t="str">
        <f t="shared" si="345"/>
        <v/>
      </c>
      <c r="AD3190">
        <f t="shared" si="346"/>
        <v>1</v>
      </c>
      <c r="AE3190">
        <f t="shared" si="347"/>
        <v>1</v>
      </c>
      <c r="AF3190" t="str">
        <f t="shared" si="348"/>
        <v>No</v>
      </c>
      <c r="AG3190" t="str">
        <f t="shared" ca="1" si="349"/>
        <v/>
      </c>
      <c r="AH3190" t="str">
        <f ca="1">IF(OR(V3190="",AG3190=""),"Yes",IF(AG3190&gt;Config!$B$41,"Yes","No"))</f>
        <v>Yes</v>
      </c>
    </row>
    <row r="3191" spans="1:34" x14ac:dyDescent="0.25">
      <c r="A3191" s="1" t="s">
        <v>22477</v>
      </c>
      <c r="B3191" s="1" t="s">
        <v>774</v>
      </c>
      <c r="C3191" s="1" t="s">
        <v>445</v>
      </c>
      <c r="D3191" s="1" t="s">
        <v>10209</v>
      </c>
      <c r="E3191" s="1" t="s">
        <v>34681</v>
      </c>
      <c r="F3191" s="1" t="s">
        <v>22478</v>
      </c>
      <c r="G3191" t="str">
        <f t="shared" si="343"/>
        <v>Valid</v>
      </c>
      <c r="H3191" s="1" t="s">
        <v>22479</v>
      </c>
      <c r="I3191" t="str" cm="1">
        <f t="array" ref="I3191">IF(OR(TRIM(H3191)="",ISNUMBER(SEARCH("#",H3191)),AA3191&lt;Config!$B$8,SUMPRODUCT(--ISNUMBER(SEARCH({"a";"b";"c";"d";"e";"f";"g";"h";"i";"j";"k";"l";"m";"n";"o";"p";"q";"r";"s";"t";"u";"v";"w";"x";"y";"z"},H3191)))&gt;0),"Invalid","Valid")</f>
        <v>Valid</v>
      </c>
      <c r="J3191" s="1" t="s">
        <v>22480</v>
      </c>
      <c r="K3191" s="1" t="s">
        <v>48</v>
      </c>
      <c r="L3191" s="1" t="s">
        <v>49</v>
      </c>
      <c r="M3191" s="1" t="s">
        <v>30</v>
      </c>
      <c r="N3191" s="1" t="s">
        <v>211</v>
      </c>
      <c r="O3191" s="1" t="s">
        <v>69</v>
      </c>
      <c r="P3191" t="s">
        <v>87</v>
      </c>
      <c r="Q3191" s="1" t="s">
        <v>88</v>
      </c>
      <c r="R3191" s="1" t="s">
        <v>550</v>
      </c>
      <c r="S3191" s="1" t="s">
        <v>22481</v>
      </c>
      <c r="T3191" s="1" t="s">
        <v>22482</v>
      </c>
      <c r="U3191" s="1" t="s">
        <v>2268</v>
      </c>
      <c r="V3191" s="1" t="s">
        <v>5701</v>
      </c>
      <c r="W3191" s="1" t="s">
        <v>94</v>
      </c>
      <c r="X3191" t="str">
        <f t="shared" si="344"/>
        <v>Complete</v>
      </c>
      <c r="Y3191">
        <f>MAX(0,100-IF(G3191="Invalid",Config!$B$5,0)-IF(I3191="Invalid",Config!$B$6,0)-IF(X3191="Incomplete",Config!$B$7,0)-IF(AF3191="Yes",Config!$B$37,0))</f>
        <v>100</v>
      </c>
      <c r="Z3191" s="1">
        <f>IF(OR(TRIM(B3191)="",COUNTIF(Config!$B$15:$B$19,B3191)&gt;0),1,0)+IF(OR(TRIM(C3191)="",COUNTIF(Config!$B$15:$B$19,C3191)&gt;0),1,0)+IF(OR(TRIM(F3191)="",COUNTIF(Config!$B$15:$B$19,F3191)&gt;0),1,0)+IF(OR(TRIM(H3191)="",COUNTIF(Config!$B$15:$B$19,H3191)&gt;0),1,0)+IF(OR(TRIM(E3191)="",COUNTIF(Config!$B$15:$B$19,E3191)&gt;0),1,0)+IF(OR(TRIM(K3191)="",COUNTIF(Config!$B$15:$B$19,K3191)&gt;0),1,0)+IF(OR(TRIM(P3191)="",COUNTIF(Config!$B$15:$B$19,P3191)&gt;0),1,0)+IF(OR(TRIM(R3191)="",COUNTIF(Config!$B$15:$B$19,R3191)&gt;0),1,0)</f>
        <v>0</v>
      </c>
      <c r="AA3191" s="1" cm="1">
        <f t="array" ref="AA3191">SUMPRODUCT(LEN(H3191)-LEN(SUBSTITUTE(H3191,{"0";"1";"2";"3";"4";"5";"6";"7";"8";"9"},"")))</f>
        <v>11</v>
      </c>
      <c r="AC3191" t="str">
        <f t="shared" si="345"/>
        <v/>
      </c>
      <c r="AD3191">
        <f t="shared" si="346"/>
        <v>1</v>
      </c>
      <c r="AE3191">
        <f t="shared" si="347"/>
        <v>1</v>
      </c>
      <c r="AF3191" t="str">
        <f t="shared" si="348"/>
        <v>No</v>
      </c>
      <c r="AG3191">
        <f t="shared" ca="1" si="349"/>
        <v>193</v>
      </c>
      <c r="AH3191" t="str">
        <f ca="1">IF(OR(V3191="",AG3191=""),"Yes",IF(AG3191&gt;Config!$B$41,"Yes","No"))</f>
        <v>No</v>
      </c>
    </row>
    <row r="3192" spans="1:34" x14ac:dyDescent="0.25">
      <c r="A3192" s="1" t="s">
        <v>22483</v>
      </c>
      <c r="B3192" s="1" t="s">
        <v>2159</v>
      </c>
      <c r="C3192" s="1" t="s">
        <v>23</v>
      </c>
      <c r="D3192" s="1" t="s">
        <v>22484</v>
      </c>
      <c r="E3192" s="1" t="s">
        <v>34477</v>
      </c>
      <c r="F3192" s="1" t="s">
        <v>22485</v>
      </c>
      <c r="G3192" t="str">
        <f t="shared" si="343"/>
        <v>Invalid</v>
      </c>
      <c r="H3192" s="1" t="s">
        <v>22486</v>
      </c>
      <c r="I3192" t="str" cm="1">
        <f t="array" ref="I3192">IF(OR(TRIM(H3192)="",ISNUMBER(SEARCH("#",H3192)),AA3192&lt;Config!$B$8,SUMPRODUCT(--ISNUMBER(SEARCH({"a";"b";"c";"d";"e";"f";"g";"h";"i";"j";"k";"l";"m";"n";"o";"p";"q";"r";"s";"t";"u";"v";"w";"x";"y";"z"},H3192)))&gt;0),"Invalid","Valid")</f>
        <v>Valid</v>
      </c>
      <c r="J3192" s="1" t="s">
        <v>22487</v>
      </c>
      <c r="K3192" s="1" t="s">
        <v>722</v>
      </c>
      <c r="L3192" s="1" t="s">
        <v>84</v>
      </c>
      <c r="M3192" s="1" t="s">
        <v>85</v>
      </c>
      <c r="N3192" s="1" t="s">
        <v>358</v>
      </c>
      <c r="O3192" s="1" t="s">
        <v>69</v>
      </c>
      <c r="P3192" t="s">
        <v>53</v>
      </c>
      <c r="Q3192" s="1" t="s">
        <v>150</v>
      </c>
      <c r="R3192" s="1" t="s">
        <v>150</v>
      </c>
      <c r="S3192" s="1" t="s">
        <v>7735</v>
      </c>
      <c r="T3192" s="1" t="s">
        <v>22488</v>
      </c>
      <c r="U3192" s="1" t="s">
        <v>11336</v>
      </c>
      <c r="V3192" s="1" t="s">
        <v>8225</v>
      </c>
      <c r="W3192" s="1" t="s">
        <v>125</v>
      </c>
      <c r="X3192" t="str">
        <f t="shared" si="344"/>
        <v>Complete</v>
      </c>
      <c r="Y3192">
        <f>MAX(0,100-IF(G3192="Invalid",Config!$B$5,0)-IF(I3192="Invalid",Config!$B$6,0)-IF(X3192="Incomplete",Config!$B$7,0)-IF(AF3192="Yes",Config!$B$37,0))</f>
        <v>70</v>
      </c>
      <c r="Z3192" s="1">
        <f>IF(OR(TRIM(B3192)="",COUNTIF(Config!$B$15:$B$19,B3192)&gt;0),1,0)+IF(OR(TRIM(C3192)="",COUNTIF(Config!$B$15:$B$19,C3192)&gt;0),1,0)+IF(OR(TRIM(F3192)="",COUNTIF(Config!$B$15:$B$19,F3192)&gt;0),1,0)+IF(OR(TRIM(H3192)="",COUNTIF(Config!$B$15:$B$19,H3192)&gt;0),1,0)+IF(OR(TRIM(E3192)="",COUNTIF(Config!$B$15:$B$19,E3192)&gt;0),1,0)+IF(OR(TRIM(K3192)="",COUNTIF(Config!$B$15:$B$19,K3192)&gt;0),1,0)+IF(OR(TRIM(P3192)="",COUNTIF(Config!$B$15:$B$19,P3192)&gt;0),1,0)+IF(OR(TRIM(R3192)="",COUNTIF(Config!$B$15:$B$19,R3192)&gt;0),1,0)</f>
        <v>0</v>
      </c>
      <c r="AA3192" s="1" cm="1">
        <f t="array" ref="AA3192">SUMPRODUCT(LEN(H3192)-LEN(SUBSTITUTE(H3192,{"0";"1";"2";"3";"4";"5";"6";"7";"8";"9"},"")))</f>
        <v>12</v>
      </c>
      <c r="AC3192" t="str">
        <f t="shared" si="345"/>
        <v>Invalid Email</v>
      </c>
      <c r="AD3192">
        <f t="shared" si="346"/>
        <v>0</v>
      </c>
      <c r="AE3192">
        <f t="shared" si="347"/>
        <v>1</v>
      </c>
      <c r="AF3192" t="str">
        <f t="shared" si="348"/>
        <v>No</v>
      </c>
      <c r="AG3192">
        <f t="shared" ca="1" si="349"/>
        <v>84</v>
      </c>
      <c r="AH3192" t="str">
        <f ca="1">IF(OR(V3192="",AG3192=""),"Yes",IF(AG3192&gt;Config!$B$41,"Yes","No"))</f>
        <v>No</v>
      </c>
    </row>
    <row r="3193" spans="1:34" x14ac:dyDescent="0.25">
      <c r="A3193" s="1" t="s">
        <v>22489</v>
      </c>
      <c r="B3193" s="1" t="s">
        <v>1085</v>
      </c>
      <c r="C3193" s="1" t="s">
        <v>33815</v>
      </c>
      <c r="D3193" s="1" t="s">
        <v>1085</v>
      </c>
      <c r="E3193" s="1" t="s">
        <v>35318</v>
      </c>
      <c r="F3193" s="1" t="s">
        <v>22490</v>
      </c>
      <c r="G3193" t="str">
        <f t="shared" si="343"/>
        <v>Valid</v>
      </c>
      <c r="H3193" s="1" t="s">
        <v>22491</v>
      </c>
      <c r="I3193" t="str" cm="1">
        <f t="array" ref="I3193">IF(OR(TRIM(H3193)="",ISNUMBER(SEARCH("#",H3193)),AA3193&lt;Config!$B$8,SUMPRODUCT(--ISNUMBER(SEARCH({"a";"b";"c";"d";"e";"f";"g";"h";"i";"j";"k";"l";"m";"n";"o";"p";"q";"r";"s";"t";"u";"v";"w";"x";"y";"z"},H3193)))&gt;0),"Invalid","Valid")</f>
        <v>Valid</v>
      </c>
      <c r="J3193" s="1" t="s">
        <v>22492</v>
      </c>
      <c r="K3193" s="1" t="s">
        <v>264</v>
      </c>
      <c r="L3193" s="1" t="s">
        <v>29</v>
      </c>
      <c r="M3193" s="1" t="s">
        <v>85</v>
      </c>
      <c r="N3193" s="1" t="s">
        <v>437</v>
      </c>
      <c r="O3193" s="1" t="s">
        <v>69</v>
      </c>
      <c r="P3193" t="s">
        <v>344</v>
      </c>
      <c r="Q3193" s="1" t="s">
        <v>345</v>
      </c>
      <c r="R3193" s="1" t="s">
        <v>346</v>
      </c>
      <c r="S3193" s="1" t="s">
        <v>22493</v>
      </c>
      <c r="T3193" s="1" t="s">
        <v>22494</v>
      </c>
      <c r="U3193" s="1" t="s">
        <v>22495</v>
      </c>
      <c r="V3193" s="1" t="s">
        <v>3671</v>
      </c>
      <c r="W3193" s="1" t="s">
        <v>293</v>
      </c>
      <c r="X3193" t="str">
        <f t="shared" si="344"/>
        <v>Incomplete</v>
      </c>
      <c r="Y3193">
        <f>MAX(0,100-IF(G3193="Invalid",Config!$B$5,0)-IF(I3193="Invalid",Config!$B$6,0)-IF(X3193="Incomplete",Config!$B$7,0)-IF(AF3193="Yes",Config!$B$37,0))</f>
        <v>60</v>
      </c>
      <c r="Z3193" s="1">
        <f>IF(OR(TRIM(B3193)="",COUNTIF(Config!$B$15:$B$19,B3193)&gt;0),1,0)+IF(OR(TRIM(C3193)="",COUNTIF(Config!$B$15:$B$19,C3193)&gt;0),1,0)+IF(OR(TRIM(F3193)="",COUNTIF(Config!$B$15:$B$19,F3193)&gt;0),1,0)+IF(OR(TRIM(H3193)="",COUNTIF(Config!$B$15:$B$19,H3193)&gt;0),1,0)+IF(OR(TRIM(E3193)="",COUNTIF(Config!$B$15:$B$19,E3193)&gt;0),1,0)+IF(OR(TRIM(K3193)="",COUNTIF(Config!$B$15:$B$19,K3193)&gt;0),1,0)+IF(OR(TRIM(P3193)="",COUNTIF(Config!$B$15:$B$19,P3193)&gt;0),1,0)+IF(OR(TRIM(R3193)="",COUNTIF(Config!$B$15:$B$19,R3193)&gt;0),1,0)</f>
        <v>1</v>
      </c>
      <c r="AA3193" s="1" cm="1">
        <f t="array" ref="AA3193">SUMPRODUCT(LEN(H3193)-LEN(SUBSTITUTE(H3193,{"0";"1";"2";"3";"4";"5";"6";"7";"8";"9"},"")))</f>
        <v>10</v>
      </c>
      <c r="AC3193" t="str">
        <f t="shared" si="345"/>
        <v>Incomplete Profile</v>
      </c>
      <c r="AD3193">
        <f t="shared" si="346"/>
        <v>1</v>
      </c>
      <c r="AE3193">
        <f t="shared" si="347"/>
        <v>1</v>
      </c>
      <c r="AF3193" t="str">
        <f t="shared" si="348"/>
        <v>No</v>
      </c>
      <c r="AG3193">
        <f t="shared" ca="1" si="349"/>
        <v>71</v>
      </c>
      <c r="AH3193" t="str">
        <f ca="1">IF(OR(V3193="",AG3193=""),"Yes",IF(AG3193&gt;Config!$B$41,"Yes","No"))</f>
        <v>No</v>
      </c>
    </row>
    <row r="3194" spans="1:34" x14ac:dyDescent="0.25">
      <c r="A3194" s="1" t="s">
        <v>22496</v>
      </c>
      <c r="B3194" s="1" t="s">
        <v>1399</v>
      </c>
      <c r="C3194" s="1" t="s">
        <v>33815</v>
      </c>
      <c r="D3194" s="1" t="s">
        <v>1399</v>
      </c>
      <c r="E3194" s="1" t="s">
        <v>34678</v>
      </c>
      <c r="F3194" s="1" t="s">
        <v>11581</v>
      </c>
      <c r="G3194" t="str">
        <f t="shared" si="343"/>
        <v>Valid</v>
      </c>
      <c r="H3194" s="1" t="s">
        <v>11582</v>
      </c>
      <c r="I3194" t="str" cm="1">
        <f t="array" ref="I3194">IF(OR(TRIM(H3194)="",ISNUMBER(SEARCH("#",H3194)),AA3194&lt;Config!$B$8,SUMPRODUCT(--ISNUMBER(SEARCH({"a";"b";"c";"d";"e";"f";"g";"h";"i";"j";"k";"l";"m";"n";"o";"p";"q";"r";"s";"t";"u";"v";"w";"x";"y";"z"},H3194)))&gt;0),"Invalid","Valid")</f>
        <v>Valid</v>
      </c>
      <c r="J3194" s="1" t="s">
        <v>11583</v>
      </c>
      <c r="K3194" s="1" t="s">
        <v>1001</v>
      </c>
      <c r="L3194" s="1" t="s">
        <v>164</v>
      </c>
      <c r="M3194" s="1" t="s">
        <v>33827</v>
      </c>
      <c r="N3194" s="1" t="s">
        <v>358</v>
      </c>
      <c r="O3194" s="1" t="s">
        <v>180</v>
      </c>
      <c r="P3194" t="s">
        <v>53</v>
      </c>
      <c r="Q3194" s="1" t="s">
        <v>150</v>
      </c>
      <c r="R3194" s="1" t="s">
        <v>415</v>
      </c>
      <c r="S3194" s="1" t="s">
        <v>11584</v>
      </c>
      <c r="T3194" s="1" t="s">
        <v>11585</v>
      </c>
      <c r="U3194" s="1" t="s">
        <v>1466</v>
      </c>
      <c r="V3194" s="1" t="s">
        <v>140</v>
      </c>
      <c r="W3194" s="1" t="s">
        <v>125</v>
      </c>
      <c r="X3194" t="str">
        <f t="shared" si="344"/>
        <v>Incomplete</v>
      </c>
      <c r="Y3194">
        <f>MAX(0,100-IF(G3194="Invalid",Config!$B$5,0)-IF(I3194="Invalid",Config!$B$6,0)-IF(X3194="Incomplete",Config!$B$7,0)-IF(AF3194="Yes",Config!$B$37,0))</f>
        <v>35</v>
      </c>
      <c r="Z3194" s="1">
        <f>IF(OR(TRIM(B3194)="",COUNTIF(Config!$B$15:$B$19,B3194)&gt;0),1,0)+IF(OR(TRIM(C3194)="",COUNTIF(Config!$B$15:$B$19,C3194)&gt;0),1,0)+IF(OR(TRIM(F3194)="",COUNTIF(Config!$B$15:$B$19,F3194)&gt;0),1,0)+IF(OR(TRIM(H3194)="",COUNTIF(Config!$B$15:$B$19,H3194)&gt;0),1,0)+IF(OR(TRIM(E3194)="",COUNTIF(Config!$B$15:$B$19,E3194)&gt;0),1,0)+IF(OR(TRIM(K3194)="",COUNTIF(Config!$B$15:$B$19,K3194)&gt;0),1,0)+IF(OR(TRIM(P3194)="",COUNTIF(Config!$B$15:$B$19,P3194)&gt;0),1,0)+IF(OR(TRIM(R3194)="",COUNTIF(Config!$B$15:$B$19,R3194)&gt;0),1,0)</f>
        <v>1</v>
      </c>
      <c r="AA3194" s="1" cm="1">
        <f t="array" ref="AA3194">SUMPRODUCT(LEN(H3194)-LEN(SUBSTITUTE(H3194,{"0";"1";"2";"3";"4";"5";"6";"7";"8";"9"},"")))</f>
        <v>12</v>
      </c>
      <c r="AC3194" t="str">
        <f t="shared" si="345"/>
        <v>Incomplete Profile; Potential Duplicate</v>
      </c>
      <c r="AD3194">
        <f t="shared" si="346"/>
        <v>2</v>
      </c>
      <c r="AE3194">
        <f t="shared" si="347"/>
        <v>2</v>
      </c>
      <c r="AF3194" t="str">
        <f t="shared" si="348"/>
        <v>Yes</v>
      </c>
      <c r="AG3194">
        <f t="shared" ca="1" si="349"/>
        <v>37</v>
      </c>
      <c r="AH3194" t="str">
        <f ca="1">IF(OR(V3194="",AG3194=""),"Yes",IF(AG3194&gt;Config!$B$41,"Yes","No"))</f>
        <v>No</v>
      </c>
    </row>
    <row r="3195" spans="1:34" x14ac:dyDescent="0.25">
      <c r="A3195" s="1" t="s">
        <v>22497</v>
      </c>
      <c r="B3195" s="1" t="s">
        <v>1147</v>
      </c>
      <c r="C3195" s="1" t="s">
        <v>398</v>
      </c>
      <c r="D3195" s="1" t="s">
        <v>15422</v>
      </c>
      <c r="E3195" s="1" t="s">
        <v>35319</v>
      </c>
      <c r="F3195" s="1" t="s">
        <v>8480</v>
      </c>
      <c r="G3195" t="str">
        <f t="shared" si="343"/>
        <v>Valid</v>
      </c>
      <c r="H3195" s="1" t="s">
        <v>22498</v>
      </c>
      <c r="I3195" t="str" cm="1">
        <f t="array" ref="I3195">IF(OR(TRIM(H3195)="",ISNUMBER(SEARCH("#",H3195)),AA3195&lt;Config!$B$8,SUMPRODUCT(--ISNUMBER(SEARCH({"a";"b";"c";"d";"e";"f";"g";"h";"i";"j";"k";"l";"m";"n";"o";"p";"q";"r";"s";"t";"u";"v";"w";"x";"y";"z"},H3195)))&gt;0),"Invalid","Valid")</f>
        <v>Valid</v>
      </c>
      <c r="J3195" s="1" t="s">
        <v>22499</v>
      </c>
      <c r="K3195" s="1" t="s">
        <v>117</v>
      </c>
      <c r="L3195" s="1" t="s">
        <v>164</v>
      </c>
      <c r="M3195" s="1" t="s">
        <v>343</v>
      </c>
      <c r="N3195" s="1" t="s">
        <v>86</v>
      </c>
      <c r="O3195" s="1" t="s">
        <v>180</v>
      </c>
      <c r="P3195" t="s">
        <v>328</v>
      </c>
      <c r="Q3195" s="1" t="s">
        <v>1046</v>
      </c>
      <c r="R3195" s="1" t="s">
        <v>614</v>
      </c>
      <c r="S3195" s="1" t="s">
        <v>22500</v>
      </c>
      <c r="T3195" s="1" t="s">
        <v>22501</v>
      </c>
      <c r="U3195" s="1" t="s">
        <v>22502</v>
      </c>
      <c r="V3195" s="1" t="s">
        <v>3387</v>
      </c>
      <c r="W3195" s="1" t="s">
        <v>186</v>
      </c>
      <c r="X3195" t="str">
        <f t="shared" si="344"/>
        <v>Complete</v>
      </c>
      <c r="Y3195">
        <f>MAX(0,100-IF(G3195="Invalid",Config!$B$5,0)-IF(I3195="Invalid",Config!$B$6,0)-IF(X3195="Incomplete",Config!$B$7,0)-IF(AF3195="Yes",Config!$B$37,0))</f>
        <v>75</v>
      </c>
      <c r="Z3195" s="1">
        <f>IF(OR(TRIM(B3195)="",COUNTIF(Config!$B$15:$B$19,B3195)&gt;0),1,0)+IF(OR(TRIM(C3195)="",COUNTIF(Config!$B$15:$B$19,C3195)&gt;0),1,0)+IF(OR(TRIM(F3195)="",COUNTIF(Config!$B$15:$B$19,F3195)&gt;0),1,0)+IF(OR(TRIM(H3195)="",COUNTIF(Config!$B$15:$B$19,H3195)&gt;0),1,0)+IF(OR(TRIM(E3195)="",COUNTIF(Config!$B$15:$B$19,E3195)&gt;0),1,0)+IF(OR(TRIM(K3195)="",COUNTIF(Config!$B$15:$B$19,K3195)&gt;0),1,0)+IF(OR(TRIM(P3195)="",COUNTIF(Config!$B$15:$B$19,P3195)&gt;0),1,0)+IF(OR(TRIM(R3195)="",COUNTIF(Config!$B$15:$B$19,R3195)&gt;0),1,0)</f>
        <v>0</v>
      </c>
      <c r="AA3195" s="1" cm="1">
        <f t="array" ref="AA3195">SUMPRODUCT(LEN(H3195)-LEN(SUBSTITUTE(H3195,{"0";"1";"2";"3";"4";"5";"6";"7";"8";"9"},"")))</f>
        <v>11</v>
      </c>
      <c r="AC3195" t="str">
        <f t="shared" si="345"/>
        <v>Potential Duplicate</v>
      </c>
      <c r="AD3195">
        <f t="shared" si="346"/>
        <v>2</v>
      </c>
      <c r="AE3195">
        <f t="shared" si="347"/>
        <v>1</v>
      </c>
      <c r="AF3195" t="str">
        <f t="shared" si="348"/>
        <v>Yes</v>
      </c>
      <c r="AG3195">
        <f t="shared" ca="1" si="349"/>
        <v>390</v>
      </c>
      <c r="AH3195" t="str">
        <f ca="1">IF(OR(V3195="",AG3195=""),"Yes",IF(AG3195&gt;Config!$B$41,"Yes","No"))</f>
        <v>Yes</v>
      </c>
    </row>
    <row r="3196" spans="1:34" x14ac:dyDescent="0.25">
      <c r="A3196" s="1" t="s">
        <v>22503</v>
      </c>
      <c r="B3196" s="1" t="s">
        <v>218</v>
      </c>
      <c r="C3196" s="1" t="s">
        <v>78</v>
      </c>
      <c r="D3196" s="1" t="s">
        <v>22504</v>
      </c>
      <c r="E3196" s="1" t="s">
        <v>35320</v>
      </c>
      <c r="F3196" s="1" t="s">
        <v>22505</v>
      </c>
      <c r="G3196" t="str">
        <f t="shared" si="343"/>
        <v>Valid</v>
      </c>
      <c r="H3196" s="1" t="s">
        <v>22506</v>
      </c>
      <c r="I3196" t="str" cm="1">
        <f t="array" ref="I3196">IF(OR(TRIM(H3196)="",ISNUMBER(SEARCH("#",H3196)),AA3196&lt;Config!$B$8,SUMPRODUCT(--ISNUMBER(SEARCH({"a";"b";"c";"d";"e";"f";"g";"h";"i";"j";"k";"l";"m";"n";"o";"p";"q";"r";"s";"t";"u";"v";"w";"x";"y";"z"},H3196)))&gt;0),"Invalid","Valid")</f>
        <v>Valid</v>
      </c>
      <c r="J3196" s="1" t="s">
        <v>22507</v>
      </c>
      <c r="K3196" s="1" t="s">
        <v>117</v>
      </c>
      <c r="L3196" s="1" t="s">
        <v>164</v>
      </c>
      <c r="M3196" s="1" t="s">
        <v>135</v>
      </c>
      <c r="N3196" s="1" t="s">
        <v>31</v>
      </c>
      <c r="O3196" s="1" t="s">
        <v>69</v>
      </c>
      <c r="P3196" t="s">
        <v>33</v>
      </c>
      <c r="Q3196" s="1" t="s">
        <v>1664</v>
      </c>
      <c r="R3196" s="1" t="s">
        <v>482</v>
      </c>
      <c r="S3196" s="1" t="s">
        <v>7196</v>
      </c>
      <c r="T3196" s="1" t="s">
        <v>22508</v>
      </c>
      <c r="U3196" s="1" t="s">
        <v>3602</v>
      </c>
      <c r="V3196" s="1" t="s">
        <v>2364</v>
      </c>
      <c r="W3196" s="1" t="s">
        <v>125</v>
      </c>
      <c r="X3196" t="str">
        <f t="shared" si="344"/>
        <v>Complete</v>
      </c>
      <c r="Y3196">
        <f>MAX(0,100-IF(G3196="Invalid",Config!$B$5,0)-IF(I3196="Invalid",Config!$B$6,0)-IF(X3196="Incomplete",Config!$B$7,0)-IF(AF3196="Yes",Config!$B$37,0))</f>
        <v>100</v>
      </c>
      <c r="Z3196" s="1">
        <f>IF(OR(TRIM(B3196)="",COUNTIF(Config!$B$15:$B$19,B3196)&gt;0),1,0)+IF(OR(TRIM(C3196)="",COUNTIF(Config!$B$15:$B$19,C3196)&gt;0),1,0)+IF(OR(TRIM(F3196)="",COUNTIF(Config!$B$15:$B$19,F3196)&gt;0),1,0)+IF(OR(TRIM(H3196)="",COUNTIF(Config!$B$15:$B$19,H3196)&gt;0),1,0)+IF(OR(TRIM(E3196)="",COUNTIF(Config!$B$15:$B$19,E3196)&gt;0),1,0)+IF(OR(TRIM(K3196)="",COUNTIF(Config!$B$15:$B$19,K3196)&gt;0),1,0)+IF(OR(TRIM(P3196)="",COUNTIF(Config!$B$15:$B$19,P3196)&gt;0),1,0)+IF(OR(TRIM(R3196)="",COUNTIF(Config!$B$15:$B$19,R3196)&gt;0),1,0)</f>
        <v>0</v>
      </c>
      <c r="AA3196" s="1" cm="1">
        <f t="array" ref="AA3196">SUMPRODUCT(LEN(H3196)-LEN(SUBSTITUTE(H3196,{"0";"1";"2";"3";"4";"5";"6";"7";"8";"9"},"")))</f>
        <v>10</v>
      </c>
      <c r="AC3196" t="str">
        <f t="shared" si="345"/>
        <v/>
      </c>
      <c r="AD3196">
        <f t="shared" si="346"/>
        <v>1</v>
      </c>
      <c r="AE3196">
        <f t="shared" si="347"/>
        <v>1</v>
      </c>
      <c r="AF3196" t="str">
        <f t="shared" si="348"/>
        <v>No</v>
      </c>
      <c r="AG3196">
        <f t="shared" ca="1" si="349"/>
        <v>397</v>
      </c>
      <c r="AH3196" t="str">
        <f ca="1">IF(OR(V3196="",AG3196=""),"Yes",IF(AG3196&gt;Config!$B$41,"Yes","No"))</f>
        <v>Yes</v>
      </c>
    </row>
    <row r="3197" spans="1:34" x14ac:dyDescent="0.25">
      <c r="A3197" s="1" t="s">
        <v>22509</v>
      </c>
      <c r="B3197" s="1" t="s">
        <v>619</v>
      </c>
      <c r="C3197" s="1" t="s">
        <v>2104</v>
      </c>
      <c r="D3197" s="1" t="s">
        <v>16007</v>
      </c>
      <c r="E3197" s="1" t="s">
        <v>34559</v>
      </c>
      <c r="F3197" s="1" t="s">
        <v>22510</v>
      </c>
      <c r="G3197" t="str">
        <f t="shared" si="343"/>
        <v>Valid</v>
      </c>
      <c r="H3197" s="1" t="s">
        <v>22511</v>
      </c>
      <c r="I3197" t="str" cm="1">
        <f t="array" ref="I3197">IF(OR(TRIM(H3197)="",ISNUMBER(SEARCH("#",H3197)),AA3197&lt;Config!$B$8,SUMPRODUCT(--ISNUMBER(SEARCH({"a";"b";"c";"d";"e";"f";"g";"h";"i";"j";"k";"l";"m";"n";"o";"p";"q";"r";"s";"t";"u";"v";"w";"x";"y";"z"},H3197)))&gt;0),"Invalid","Valid")</f>
        <v>Valid</v>
      </c>
      <c r="J3197" s="1" t="s">
        <v>22512</v>
      </c>
      <c r="K3197" s="1" t="s">
        <v>369</v>
      </c>
      <c r="L3197" s="1" t="s">
        <v>67</v>
      </c>
      <c r="M3197" s="1" t="s">
        <v>30</v>
      </c>
      <c r="N3197" s="1" t="s">
        <v>437</v>
      </c>
      <c r="O3197" s="1" t="s">
        <v>180</v>
      </c>
      <c r="P3197" t="s">
        <v>104</v>
      </c>
      <c r="Q3197" s="1" t="s">
        <v>105</v>
      </c>
      <c r="R3197" s="1" t="s">
        <v>105</v>
      </c>
      <c r="S3197" s="1" t="s">
        <v>22513</v>
      </c>
      <c r="T3197" s="1" t="s">
        <v>22514</v>
      </c>
      <c r="U3197" s="1" t="s">
        <v>6239</v>
      </c>
      <c r="V3197" s="1" t="s">
        <v>22515</v>
      </c>
      <c r="W3197" s="1" t="s">
        <v>60</v>
      </c>
      <c r="X3197" t="str">
        <f t="shared" si="344"/>
        <v>Complete</v>
      </c>
      <c r="Y3197">
        <f>MAX(0,100-IF(G3197="Invalid",Config!$B$5,0)-IF(I3197="Invalid",Config!$B$6,0)-IF(X3197="Incomplete",Config!$B$7,0)-IF(AF3197="Yes",Config!$B$37,0))</f>
        <v>100</v>
      </c>
      <c r="Z3197" s="1">
        <f>IF(OR(TRIM(B3197)="",COUNTIF(Config!$B$15:$B$19,B3197)&gt;0),1,0)+IF(OR(TRIM(C3197)="",COUNTIF(Config!$B$15:$B$19,C3197)&gt;0),1,0)+IF(OR(TRIM(F3197)="",COUNTIF(Config!$B$15:$B$19,F3197)&gt;0),1,0)+IF(OR(TRIM(H3197)="",COUNTIF(Config!$B$15:$B$19,H3197)&gt;0),1,0)+IF(OR(TRIM(E3197)="",COUNTIF(Config!$B$15:$B$19,E3197)&gt;0),1,0)+IF(OR(TRIM(K3197)="",COUNTIF(Config!$B$15:$B$19,K3197)&gt;0),1,0)+IF(OR(TRIM(P3197)="",COUNTIF(Config!$B$15:$B$19,P3197)&gt;0),1,0)+IF(OR(TRIM(R3197)="",COUNTIF(Config!$B$15:$B$19,R3197)&gt;0),1,0)</f>
        <v>0</v>
      </c>
      <c r="AA3197" s="1" cm="1">
        <f t="array" ref="AA3197">SUMPRODUCT(LEN(H3197)-LEN(SUBSTITUTE(H3197,{"0";"1";"2";"3";"4";"5";"6";"7";"8";"9"},"")))</f>
        <v>11</v>
      </c>
      <c r="AC3197" t="str">
        <f t="shared" si="345"/>
        <v/>
      </c>
      <c r="AD3197">
        <f t="shared" si="346"/>
        <v>1</v>
      </c>
      <c r="AE3197">
        <f t="shared" si="347"/>
        <v>1</v>
      </c>
      <c r="AF3197" t="str">
        <f t="shared" si="348"/>
        <v>No</v>
      </c>
      <c r="AG3197">
        <f t="shared" ca="1" si="349"/>
        <v>445</v>
      </c>
      <c r="AH3197" t="str">
        <f ca="1">IF(OR(V3197="",AG3197=""),"Yes",IF(AG3197&gt;Config!$B$41,"Yes","No"))</f>
        <v>Yes</v>
      </c>
    </row>
    <row r="3198" spans="1:34" x14ac:dyDescent="0.25">
      <c r="A3198" s="1" t="s">
        <v>22516</v>
      </c>
      <c r="B3198" s="1" t="s">
        <v>1957</v>
      </c>
      <c r="C3198" s="1" t="s">
        <v>432</v>
      </c>
      <c r="D3198" s="1" t="s">
        <v>22517</v>
      </c>
      <c r="E3198" s="1" t="s">
        <v>33858</v>
      </c>
      <c r="F3198" s="1" t="s">
        <v>22518</v>
      </c>
      <c r="G3198" t="str">
        <f t="shared" si="343"/>
        <v>Valid</v>
      </c>
      <c r="H3198" s="1" t="s">
        <v>22519</v>
      </c>
      <c r="I3198" t="str" cm="1">
        <f t="array" ref="I3198">IF(OR(TRIM(H3198)="",ISNUMBER(SEARCH("#",H3198)),AA3198&lt;Config!$B$8,SUMPRODUCT(--ISNUMBER(SEARCH({"a";"b";"c";"d";"e";"f";"g";"h";"i";"j";"k";"l";"m";"n";"o";"p";"q";"r";"s";"t";"u";"v";"w";"x";"y";"z"},H3198)))&gt;0),"Invalid","Valid")</f>
        <v>Valid</v>
      </c>
      <c r="J3198" s="1" t="s">
        <v>22520</v>
      </c>
      <c r="K3198" s="1" t="s">
        <v>28</v>
      </c>
      <c r="L3198" s="1" t="s">
        <v>179</v>
      </c>
      <c r="M3198" s="1" t="s">
        <v>33827</v>
      </c>
      <c r="N3198" s="1" t="s">
        <v>252</v>
      </c>
      <c r="O3198" s="1" t="s">
        <v>180</v>
      </c>
      <c r="P3198" t="s">
        <v>33</v>
      </c>
      <c r="Q3198" s="1" t="s">
        <v>1099</v>
      </c>
      <c r="R3198" s="1" t="s">
        <v>35</v>
      </c>
      <c r="S3198" s="1" t="s">
        <v>18113</v>
      </c>
      <c r="T3198" s="1" t="s">
        <v>22521</v>
      </c>
      <c r="U3198" s="1" t="s">
        <v>22522</v>
      </c>
      <c r="V3198" s="1" t="s">
        <v>22523</v>
      </c>
      <c r="W3198" s="1" t="s">
        <v>94</v>
      </c>
      <c r="X3198" t="str">
        <f t="shared" si="344"/>
        <v>Complete</v>
      </c>
      <c r="Y3198">
        <f>MAX(0,100-IF(G3198="Invalid",Config!$B$5,0)-IF(I3198="Invalid",Config!$B$6,0)-IF(X3198="Incomplete",Config!$B$7,0)-IF(AF3198="Yes",Config!$B$37,0))</f>
        <v>100</v>
      </c>
      <c r="Z3198" s="1">
        <f>IF(OR(TRIM(B3198)="",COUNTIF(Config!$B$15:$B$19,B3198)&gt;0),1,0)+IF(OR(TRIM(C3198)="",COUNTIF(Config!$B$15:$B$19,C3198)&gt;0),1,0)+IF(OR(TRIM(F3198)="",COUNTIF(Config!$B$15:$B$19,F3198)&gt;0),1,0)+IF(OR(TRIM(H3198)="",COUNTIF(Config!$B$15:$B$19,H3198)&gt;0),1,0)+IF(OR(TRIM(E3198)="",COUNTIF(Config!$B$15:$B$19,E3198)&gt;0),1,0)+IF(OR(TRIM(K3198)="",COUNTIF(Config!$B$15:$B$19,K3198)&gt;0),1,0)+IF(OR(TRIM(P3198)="",COUNTIF(Config!$B$15:$B$19,P3198)&gt;0),1,0)+IF(OR(TRIM(R3198)="",COUNTIF(Config!$B$15:$B$19,R3198)&gt;0),1,0)</f>
        <v>0</v>
      </c>
      <c r="AA3198" s="1" cm="1">
        <f t="array" ref="AA3198">SUMPRODUCT(LEN(H3198)-LEN(SUBSTITUTE(H3198,{"0";"1";"2";"3";"4";"5";"6";"7";"8";"9"},"")))</f>
        <v>10</v>
      </c>
      <c r="AC3198" t="str">
        <f t="shared" si="345"/>
        <v/>
      </c>
      <c r="AD3198">
        <f t="shared" si="346"/>
        <v>1</v>
      </c>
      <c r="AE3198">
        <f t="shared" si="347"/>
        <v>1</v>
      </c>
      <c r="AF3198" t="str">
        <f t="shared" si="348"/>
        <v>No</v>
      </c>
      <c r="AG3198">
        <f t="shared" ca="1" si="349"/>
        <v>266</v>
      </c>
      <c r="AH3198" t="str">
        <f ca="1">IF(OR(V3198="",AG3198=""),"Yes",IF(AG3198&gt;Config!$B$41,"Yes","No"))</f>
        <v>No</v>
      </c>
    </row>
    <row r="3199" spans="1:34" x14ac:dyDescent="0.25">
      <c r="A3199" s="1" t="s">
        <v>22524</v>
      </c>
      <c r="B3199" s="1" t="s">
        <v>510</v>
      </c>
      <c r="C3199" s="1" t="s">
        <v>219</v>
      </c>
      <c r="D3199" s="1" t="s">
        <v>9452</v>
      </c>
      <c r="E3199" s="1" t="s">
        <v>35164</v>
      </c>
      <c r="F3199" s="1" t="s">
        <v>22525</v>
      </c>
      <c r="G3199" t="str">
        <f t="shared" si="343"/>
        <v>Valid</v>
      </c>
      <c r="H3199" s="1" t="s">
        <v>22526</v>
      </c>
      <c r="I3199" t="str" cm="1">
        <f t="array" ref="I3199">IF(OR(TRIM(H3199)="",ISNUMBER(SEARCH("#",H3199)),AA3199&lt;Config!$B$8,SUMPRODUCT(--ISNUMBER(SEARCH({"a";"b";"c";"d";"e";"f";"g";"h";"i";"j";"k";"l";"m";"n";"o";"p";"q";"r";"s";"t";"u";"v";"w";"x";"y";"z"},H3199)))&gt;0),"Invalid","Valid")</f>
        <v>Valid</v>
      </c>
      <c r="J3199" s="1" t="s">
        <v>22527</v>
      </c>
      <c r="K3199" s="1" t="s">
        <v>287</v>
      </c>
      <c r="L3199" s="1" t="s">
        <v>49</v>
      </c>
      <c r="M3199" s="1" t="s">
        <v>33825</v>
      </c>
      <c r="N3199" s="1" t="s">
        <v>33819</v>
      </c>
      <c r="O3199" s="1" t="s">
        <v>180</v>
      </c>
      <c r="P3199" t="s">
        <v>53</v>
      </c>
      <c r="Q3199" s="1" t="s">
        <v>181</v>
      </c>
      <c r="R3199" s="1" t="s">
        <v>197</v>
      </c>
      <c r="S3199" s="1" t="s">
        <v>22528</v>
      </c>
      <c r="T3199" s="1" t="s">
        <v>22529</v>
      </c>
      <c r="U3199" s="1" t="s">
        <v>22530</v>
      </c>
      <c r="V3199" s="1" t="s">
        <v>1220</v>
      </c>
      <c r="W3199" s="1" t="s">
        <v>94</v>
      </c>
      <c r="X3199" t="str">
        <f t="shared" si="344"/>
        <v>Complete</v>
      </c>
      <c r="Y3199">
        <f>MAX(0,100-IF(G3199="Invalid",Config!$B$5,0)-IF(I3199="Invalid",Config!$B$6,0)-IF(X3199="Incomplete",Config!$B$7,0)-IF(AF3199="Yes",Config!$B$37,0))</f>
        <v>100</v>
      </c>
      <c r="Z3199" s="1">
        <f>IF(OR(TRIM(B3199)="",COUNTIF(Config!$B$15:$B$19,B3199)&gt;0),1,0)+IF(OR(TRIM(C3199)="",COUNTIF(Config!$B$15:$B$19,C3199)&gt;0),1,0)+IF(OR(TRIM(F3199)="",COUNTIF(Config!$B$15:$B$19,F3199)&gt;0),1,0)+IF(OR(TRIM(H3199)="",COUNTIF(Config!$B$15:$B$19,H3199)&gt;0),1,0)+IF(OR(TRIM(E3199)="",COUNTIF(Config!$B$15:$B$19,E3199)&gt;0),1,0)+IF(OR(TRIM(K3199)="",COUNTIF(Config!$B$15:$B$19,K3199)&gt;0),1,0)+IF(OR(TRIM(P3199)="",COUNTIF(Config!$B$15:$B$19,P3199)&gt;0),1,0)+IF(OR(TRIM(R3199)="",COUNTIF(Config!$B$15:$B$19,R3199)&gt;0),1,0)</f>
        <v>0</v>
      </c>
      <c r="AA3199" s="1" cm="1">
        <f t="array" ref="AA3199">SUMPRODUCT(LEN(H3199)-LEN(SUBSTITUTE(H3199,{"0";"1";"2";"3";"4";"5";"6";"7";"8";"9"},"")))</f>
        <v>10</v>
      </c>
      <c r="AC3199" t="str">
        <f t="shared" si="345"/>
        <v/>
      </c>
      <c r="AD3199">
        <f t="shared" si="346"/>
        <v>1</v>
      </c>
      <c r="AE3199">
        <f t="shared" si="347"/>
        <v>1</v>
      </c>
      <c r="AF3199" t="str">
        <f t="shared" si="348"/>
        <v>No</v>
      </c>
      <c r="AG3199">
        <f t="shared" ca="1" si="349"/>
        <v>317</v>
      </c>
      <c r="AH3199" t="str">
        <f ca="1">IF(OR(V3199="",AG3199=""),"Yes",IF(AG3199&gt;Config!$B$41,"Yes","No"))</f>
        <v>No</v>
      </c>
    </row>
    <row r="3200" spans="1:34" x14ac:dyDescent="0.25">
      <c r="A3200" s="1" t="s">
        <v>22531</v>
      </c>
      <c r="B3200" s="1" t="s">
        <v>172</v>
      </c>
      <c r="C3200" s="1" t="s">
        <v>566</v>
      </c>
      <c r="D3200" s="1" t="s">
        <v>22532</v>
      </c>
      <c r="E3200" s="1" t="s">
        <v>159</v>
      </c>
      <c r="F3200" s="1" t="s">
        <v>20084</v>
      </c>
      <c r="G3200" t="str">
        <f t="shared" si="343"/>
        <v>Valid</v>
      </c>
      <c r="H3200" s="1" t="s">
        <v>22533</v>
      </c>
      <c r="I3200" t="str" cm="1">
        <f t="array" ref="I3200">IF(OR(TRIM(H3200)="",ISNUMBER(SEARCH("#",H3200)),AA3200&lt;Config!$B$8,SUMPRODUCT(--ISNUMBER(SEARCH({"a";"b";"c";"d";"e";"f";"g";"h";"i";"j";"k";"l";"m";"n";"o";"p";"q";"r";"s";"t";"u";"v";"w";"x";"y";"z"},H3200)))&gt;0),"Invalid","Valid")</f>
        <v>Valid</v>
      </c>
      <c r="J3200" s="1" t="s">
        <v>22534</v>
      </c>
      <c r="K3200" s="1" t="s">
        <v>481</v>
      </c>
      <c r="L3200" s="1" t="s">
        <v>134</v>
      </c>
      <c r="M3200" s="1" t="s">
        <v>33827</v>
      </c>
      <c r="N3200" s="1" t="s">
        <v>31</v>
      </c>
      <c r="O3200" s="1" t="s">
        <v>180</v>
      </c>
      <c r="P3200" t="s">
        <v>87</v>
      </c>
      <c r="Q3200" s="1" t="s">
        <v>88</v>
      </c>
      <c r="R3200" s="1" t="s">
        <v>89</v>
      </c>
      <c r="S3200" s="1" t="s">
        <v>11069</v>
      </c>
      <c r="T3200" s="1" t="s">
        <v>22535</v>
      </c>
      <c r="U3200" s="1" t="s">
        <v>5692</v>
      </c>
      <c r="V3200" s="1" t="s">
        <v>907</v>
      </c>
      <c r="W3200" s="1" t="s">
        <v>40</v>
      </c>
      <c r="X3200" t="str">
        <f t="shared" si="344"/>
        <v>Complete</v>
      </c>
      <c r="Y3200">
        <f>MAX(0,100-IF(G3200="Invalid",Config!$B$5,0)-IF(I3200="Invalid",Config!$B$6,0)-IF(X3200="Incomplete",Config!$B$7,0)-IF(AF3200="Yes",Config!$B$37,0))</f>
        <v>75</v>
      </c>
      <c r="Z3200" s="1">
        <f>IF(OR(TRIM(B3200)="",COUNTIF(Config!$B$15:$B$19,B3200)&gt;0),1,0)+IF(OR(TRIM(C3200)="",COUNTIF(Config!$B$15:$B$19,C3200)&gt;0),1,0)+IF(OR(TRIM(F3200)="",COUNTIF(Config!$B$15:$B$19,F3200)&gt;0),1,0)+IF(OR(TRIM(H3200)="",COUNTIF(Config!$B$15:$B$19,H3200)&gt;0),1,0)+IF(OR(TRIM(E3200)="",COUNTIF(Config!$B$15:$B$19,E3200)&gt;0),1,0)+IF(OR(TRIM(K3200)="",COUNTIF(Config!$B$15:$B$19,K3200)&gt;0),1,0)+IF(OR(TRIM(P3200)="",COUNTIF(Config!$B$15:$B$19,P3200)&gt;0),1,0)+IF(OR(TRIM(R3200)="",COUNTIF(Config!$B$15:$B$19,R3200)&gt;0),1,0)</f>
        <v>0</v>
      </c>
      <c r="AA3200" s="1" cm="1">
        <f t="array" ref="AA3200">SUMPRODUCT(LEN(H3200)-LEN(SUBSTITUTE(H3200,{"0";"1";"2";"3";"4";"5";"6";"7";"8";"9"},"")))</f>
        <v>11</v>
      </c>
      <c r="AC3200" t="str">
        <f t="shared" si="345"/>
        <v>Potential Duplicate</v>
      </c>
      <c r="AD3200">
        <f t="shared" si="346"/>
        <v>2</v>
      </c>
      <c r="AE3200">
        <f t="shared" si="347"/>
        <v>1</v>
      </c>
      <c r="AF3200" t="str">
        <f t="shared" si="348"/>
        <v>Yes</v>
      </c>
      <c r="AG3200">
        <f t="shared" ca="1" si="349"/>
        <v>601</v>
      </c>
      <c r="AH3200" t="str">
        <f ca="1">IF(OR(V3200="",AG3200=""),"Yes",IF(AG3200&gt;Config!$B$41,"Yes","No"))</f>
        <v>Yes</v>
      </c>
    </row>
    <row r="3201" spans="1:34" x14ac:dyDescent="0.25">
      <c r="A3201" s="1" t="s">
        <v>22536</v>
      </c>
      <c r="B3201" s="1" t="s">
        <v>774</v>
      </c>
      <c r="C3201" s="1" t="s">
        <v>230</v>
      </c>
      <c r="D3201" s="1" t="s">
        <v>22537</v>
      </c>
      <c r="E3201" s="1" t="s">
        <v>33932</v>
      </c>
      <c r="F3201" s="1" t="s">
        <v>22538</v>
      </c>
      <c r="G3201" t="str">
        <f t="shared" si="343"/>
        <v>Valid</v>
      </c>
      <c r="H3201" s="1" t="s">
        <v>22539</v>
      </c>
      <c r="I3201" t="str" cm="1">
        <f t="array" ref="I3201">IF(OR(TRIM(H3201)="",ISNUMBER(SEARCH("#",H3201)),AA3201&lt;Config!$B$8,SUMPRODUCT(--ISNUMBER(SEARCH({"a";"b";"c";"d";"e";"f";"g";"h";"i";"j";"k";"l";"m";"n";"o";"p";"q";"r";"s";"t";"u";"v";"w";"x";"y";"z"},H3201)))&gt;0),"Invalid","Valid")</f>
        <v>Valid</v>
      </c>
      <c r="J3201" s="1" t="s">
        <v>22540</v>
      </c>
      <c r="K3201" s="1" t="s">
        <v>163</v>
      </c>
      <c r="L3201" s="1" t="s">
        <v>134</v>
      </c>
      <c r="M3201" s="1" t="s">
        <v>165</v>
      </c>
      <c r="N3201" s="1" t="s">
        <v>31</v>
      </c>
      <c r="O3201" s="1" t="s">
        <v>52</v>
      </c>
      <c r="P3201" t="s">
        <v>33</v>
      </c>
      <c r="Q3201" s="1" t="s">
        <v>1099</v>
      </c>
      <c r="R3201" s="1" t="s">
        <v>1716</v>
      </c>
      <c r="S3201" s="1" t="s">
        <v>22541</v>
      </c>
      <c r="T3201" s="1" t="s">
        <v>22542</v>
      </c>
      <c r="U3201" s="1" t="s">
        <v>12974</v>
      </c>
      <c r="V3201" s="1" t="s">
        <v>7676</v>
      </c>
      <c r="W3201" s="1" t="s">
        <v>40</v>
      </c>
      <c r="X3201" t="str">
        <f t="shared" si="344"/>
        <v>Complete</v>
      </c>
      <c r="Y3201">
        <f>MAX(0,100-IF(G3201="Invalid",Config!$B$5,0)-IF(I3201="Invalid",Config!$B$6,0)-IF(X3201="Incomplete",Config!$B$7,0)-IF(AF3201="Yes",Config!$B$37,0))</f>
        <v>100</v>
      </c>
      <c r="Z3201" s="1">
        <f>IF(OR(TRIM(B3201)="",COUNTIF(Config!$B$15:$B$19,B3201)&gt;0),1,0)+IF(OR(TRIM(C3201)="",COUNTIF(Config!$B$15:$B$19,C3201)&gt;0),1,0)+IF(OR(TRIM(F3201)="",COUNTIF(Config!$B$15:$B$19,F3201)&gt;0),1,0)+IF(OR(TRIM(H3201)="",COUNTIF(Config!$B$15:$B$19,H3201)&gt;0),1,0)+IF(OR(TRIM(E3201)="",COUNTIF(Config!$B$15:$B$19,E3201)&gt;0),1,0)+IF(OR(TRIM(K3201)="",COUNTIF(Config!$B$15:$B$19,K3201)&gt;0),1,0)+IF(OR(TRIM(P3201)="",COUNTIF(Config!$B$15:$B$19,P3201)&gt;0),1,0)+IF(OR(TRIM(R3201)="",COUNTIF(Config!$B$15:$B$19,R3201)&gt;0),1,0)</f>
        <v>0</v>
      </c>
      <c r="AA3201" s="1" cm="1">
        <f t="array" ref="AA3201">SUMPRODUCT(LEN(H3201)-LEN(SUBSTITUTE(H3201,{"0";"1";"2";"3";"4";"5";"6";"7";"8";"9"},"")))</f>
        <v>10</v>
      </c>
      <c r="AC3201" t="str">
        <f t="shared" si="345"/>
        <v/>
      </c>
      <c r="AD3201">
        <f t="shared" si="346"/>
        <v>1</v>
      </c>
      <c r="AE3201">
        <f t="shared" si="347"/>
        <v>1</v>
      </c>
      <c r="AF3201" t="str">
        <f t="shared" si="348"/>
        <v>No</v>
      </c>
      <c r="AG3201">
        <f t="shared" ca="1" si="349"/>
        <v>345</v>
      </c>
      <c r="AH3201" t="str">
        <f ca="1">IF(OR(V3201="",AG3201=""),"Yes",IF(AG3201&gt;Config!$B$41,"Yes","No"))</f>
        <v>No</v>
      </c>
    </row>
    <row r="3202" spans="1:34" x14ac:dyDescent="0.25">
      <c r="A3202" s="1" t="s">
        <v>22543</v>
      </c>
      <c r="B3202" s="1" t="s">
        <v>1858</v>
      </c>
      <c r="C3202" s="1" t="s">
        <v>566</v>
      </c>
      <c r="D3202" s="1" t="s">
        <v>3743</v>
      </c>
      <c r="E3202" s="1" t="s">
        <v>35321</v>
      </c>
      <c r="F3202" s="1" t="s">
        <v>22544</v>
      </c>
      <c r="G3202" t="str">
        <f t="shared" si="343"/>
        <v>Invalid</v>
      </c>
      <c r="H3202" s="1" t="s">
        <v>22545</v>
      </c>
      <c r="I3202" t="str" cm="1">
        <f t="array" ref="I3202">IF(OR(TRIM(H3202)="",ISNUMBER(SEARCH("#",H3202)),AA3202&lt;Config!$B$8,SUMPRODUCT(--ISNUMBER(SEARCH({"a";"b";"c";"d";"e";"f";"g";"h";"i";"j";"k";"l";"m";"n";"o";"p";"q";"r";"s";"t";"u";"v";"w";"x";"y";"z"},H3202)))&gt;0),"Invalid","Valid")</f>
        <v>Valid</v>
      </c>
      <c r="J3202" s="1" t="s">
        <v>22546</v>
      </c>
      <c r="K3202" s="1" t="s">
        <v>504</v>
      </c>
      <c r="L3202" s="1" t="s">
        <v>49</v>
      </c>
      <c r="M3202" s="1" t="s">
        <v>165</v>
      </c>
      <c r="N3202" s="1" t="s">
        <v>224</v>
      </c>
      <c r="O3202" s="1" t="s">
        <v>69</v>
      </c>
      <c r="P3202" t="s">
        <v>590</v>
      </c>
      <c r="Q3202" s="1" t="s">
        <v>844</v>
      </c>
      <c r="R3202" s="1" t="s">
        <v>1846</v>
      </c>
      <c r="S3202" s="1" t="s">
        <v>22547</v>
      </c>
      <c r="T3202" s="1" t="s">
        <v>22548</v>
      </c>
      <c r="U3202" s="1" t="s">
        <v>7331</v>
      </c>
      <c r="V3202" s="1" t="s">
        <v>140</v>
      </c>
      <c r="W3202" s="1" t="s">
        <v>75</v>
      </c>
      <c r="X3202" t="str">
        <f t="shared" si="344"/>
        <v>Complete</v>
      </c>
      <c r="Y3202">
        <f>MAX(0,100-IF(G3202="Invalid",Config!$B$5,0)-IF(I3202="Invalid",Config!$B$6,0)-IF(X3202="Incomplete",Config!$B$7,0)-IF(AF3202="Yes",Config!$B$37,0))</f>
        <v>70</v>
      </c>
      <c r="Z3202" s="1">
        <f>IF(OR(TRIM(B3202)="",COUNTIF(Config!$B$15:$B$19,B3202)&gt;0),1,0)+IF(OR(TRIM(C3202)="",COUNTIF(Config!$B$15:$B$19,C3202)&gt;0),1,0)+IF(OR(TRIM(F3202)="",COUNTIF(Config!$B$15:$B$19,F3202)&gt;0),1,0)+IF(OR(TRIM(H3202)="",COUNTIF(Config!$B$15:$B$19,H3202)&gt;0),1,0)+IF(OR(TRIM(E3202)="",COUNTIF(Config!$B$15:$B$19,E3202)&gt;0),1,0)+IF(OR(TRIM(K3202)="",COUNTIF(Config!$B$15:$B$19,K3202)&gt;0),1,0)+IF(OR(TRIM(P3202)="",COUNTIF(Config!$B$15:$B$19,P3202)&gt;0),1,0)+IF(OR(TRIM(R3202)="",COUNTIF(Config!$B$15:$B$19,R3202)&gt;0),1,0)</f>
        <v>0</v>
      </c>
      <c r="AA3202" s="1" cm="1">
        <f t="array" ref="AA3202">SUMPRODUCT(LEN(H3202)-LEN(SUBSTITUTE(H3202,{"0";"1";"2";"3";"4";"5";"6";"7";"8";"9"},"")))</f>
        <v>10</v>
      </c>
      <c r="AC3202" t="str">
        <f t="shared" si="345"/>
        <v>Invalid Email</v>
      </c>
      <c r="AD3202">
        <f t="shared" si="346"/>
        <v>0</v>
      </c>
      <c r="AE3202">
        <f t="shared" si="347"/>
        <v>1</v>
      </c>
      <c r="AF3202" t="str">
        <f t="shared" si="348"/>
        <v>No</v>
      </c>
      <c r="AG3202">
        <f t="shared" ca="1" si="349"/>
        <v>37</v>
      </c>
      <c r="AH3202" t="str">
        <f ca="1">IF(OR(V3202="",AG3202=""),"Yes",IF(AG3202&gt;Config!$B$41,"Yes","No"))</f>
        <v>No</v>
      </c>
    </row>
    <row r="3203" spans="1:34" x14ac:dyDescent="0.25">
      <c r="A3203" s="1" t="s">
        <v>22549</v>
      </c>
      <c r="B3203" s="1" t="s">
        <v>597</v>
      </c>
      <c r="C3203" s="1" t="s">
        <v>308</v>
      </c>
      <c r="D3203" s="1" t="s">
        <v>6677</v>
      </c>
      <c r="E3203" s="1" t="s">
        <v>35322</v>
      </c>
      <c r="F3203" s="1" t="s">
        <v>22550</v>
      </c>
      <c r="G3203" t="str">
        <f t="shared" ref="G3203:G3266" si="350">IFERROR(IF(OR(TRIM(F3203)="",LEN(F3203)-LEN(SUBSTITUTE(F3203,"@",""))&lt;&gt;1,FIND("@",F3203)=1,RIGHT(F3203,1)=".",ISNUMBER(SEARCH(" ",F3203)),ISERROR(FIND(".",F3203,FIND("@",F3203)+2))),"Invalid","Valid"),"Invalid")</f>
        <v>Valid</v>
      </c>
      <c r="H3203" s="1" t="s">
        <v>22551</v>
      </c>
      <c r="I3203" t="str" cm="1">
        <f t="array" ref="I3203">IF(OR(TRIM(H3203)="",ISNUMBER(SEARCH("#",H3203)),AA3203&lt;Config!$B$8,SUMPRODUCT(--ISNUMBER(SEARCH({"a";"b";"c";"d";"e";"f";"g";"h";"i";"j";"k";"l";"m";"n";"o";"p";"q";"r";"s";"t";"u";"v";"w";"x";"y";"z"},H3203)))&gt;0),"Invalid","Valid")</f>
        <v>Valid</v>
      </c>
      <c r="J3203" s="1" t="s">
        <v>22552</v>
      </c>
      <c r="K3203" s="1" t="s">
        <v>516</v>
      </c>
      <c r="L3203" s="1" t="s">
        <v>102</v>
      </c>
      <c r="M3203" s="1" t="s">
        <v>251</v>
      </c>
      <c r="N3203" s="1" t="s">
        <v>86</v>
      </c>
      <c r="O3203" s="1" t="s">
        <v>149</v>
      </c>
      <c r="P3203" t="s">
        <v>104</v>
      </c>
      <c r="Q3203" s="1" t="s">
        <v>302</v>
      </c>
      <c r="R3203" s="1" t="s">
        <v>105</v>
      </c>
      <c r="S3203" s="1" t="s">
        <v>22553</v>
      </c>
      <c r="T3203" s="1" t="s">
        <v>22554</v>
      </c>
      <c r="U3203" s="1" t="s">
        <v>9543</v>
      </c>
      <c r="V3203" s="1" t="s">
        <v>3142</v>
      </c>
      <c r="W3203" s="1" t="s">
        <v>40</v>
      </c>
      <c r="X3203" t="str">
        <f t="shared" ref="X3203:X3266" si="351">IF(Z3203=0,"Complete","Incomplete")</f>
        <v>Complete</v>
      </c>
      <c r="Y3203">
        <f>MAX(0,100-IF(G3203="Invalid",Config!$B$5,0)-IF(I3203="Invalid",Config!$B$6,0)-IF(X3203="Incomplete",Config!$B$7,0)-IF(AF3203="Yes",Config!$B$37,0))</f>
        <v>100</v>
      </c>
      <c r="Z3203" s="1">
        <f>IF(OR(TRIM(B3203)="",COUNTIF(Config!$B$15:$B$19,B3203)&gt;0),1,0)+IF(OR(TRIM(C3203)="",COUNTIF(Config!$B$15:$B$19,C3203)&gt;0),1,0)+IF(OR(TRIM(F3203)="",COUNTIF(Config!$B$15:$B$19,F3203)&gt;0),1,0)+IF(OR(TRIM(H3203)="",COUNTIF(Config!$B$15:$B$19,H3203)&gt;0),1,0)+IF(OR(TRIM(E3203)="",COUNTIF(Config!$B$15:$B$19,E3203)&gt;0),1,0)+IF(OR(TRIM(K3203)="",COUNTIF(Config!$B$15:$B$19,K3203)&gt;0),1,0)+IF(OR(TRIM(P3203)="",COUNTIF(Config!$B$15:$B$19,P3203)&gt;0),1,0)+IF(OR(TRIM(R3203)="",COUNTIF(Config!$B$15:$B$19,R3203)&gt;0),1,0)</f>
        <v>0</v>
      </c>
      <c r="AA3203" s="1" cm="1">
        <f t="array" ref="AA3203">SUMPRODUCT(LEN(H3203)-LEN(SUBSTITUTE(H3203,{"0";"1";"2";"3";"4";"5";"6";"7";"8";"9"},"")))</f>
        <v>11</v>
      </c>
      <c r="AC3203" t="str">
        <f t="shared" ref="AC3203:AC3266" si="352">_xlfn.TEXTJOIN("; ",TRUE,IF(G3203="Invalid","Invalid Email",""),IF(I3203="Invalid","Invalid Phone",""),IF(X3203="Incomplete","Incomplete Profile",""),IF(AF3203="Yes","Potential Duplicate",""))</f>
        <v/>
      </c>
      <c r="AD3203">
        <f t="shared" ref="AD3203:AD3266" si="353">IF(OR(TRIM(F3203)="",G3203="Invalid"),0,COUNTIF($F$2:$F$5131,F3203))</f>
        <v>1</v>
      </c>
      <c r="AE3203">
        <f t="shared" ref="AE3203:AE3266" si="354">IF(OR(TRIM(H3203)="",I3203="Invalid"),0,COUNTIF($H$2:$H$5131,H3203))</f>
        <v>1</v>
      </c>
      <c r="AF3203" t="str">
        <f t="shared" ref="AF3203:AF3266" si="355">IF(OR(AD3203&gt;1,AE3203&gt;1),"Yes","No")</f>
        <v>No</v>
      </c>
      <c r="AG3203">
        <f t="shared" ref="AG3203:AG3266" ca="1" si="356">IFERROR(TODAY()-DATEVALUE(V3203),IFERROR(TODAY()-DATE(VALUE(RIGHT(V3203,4)),VALUE(MID(V3203,FIND("/",V3203)+1,FIND("/",V3203,FIND("/",V3203)+1)-FIND("/",V3203)-1)),VALUE(LEFT(V3203,FIND("/",V3203)-1))),""))</f>
        <v>221</v>
      </c>
      <c r="AH3203" t="str">
        <f ca="1">IF(OR(V3203="",AG3203=""),"Yes",IF(AG3203&gt;Config!$B$41,"Yes","No"))</f>
        <v>No</v>
      </c>
    </row>
    <row r="3204" spans="1:34" x14ac:dyDescent="0.25">
      <c r="A3204" s="1" t="s">
        <v>22555</v>
      </c>
      <c r="B3204" s="1" t="s">
        <v>5122</v>
      </c>
      <c r="C3204" s="1" t="s">
        <v>323</v>
      </c>
      <c r="D3204" s="1" t="s">
        <v>12983</v>
      </c>
      <c r="E3204" s="1" t="s">
        <v>34885</v>
      </c>
      <c r="F3204" s="1" t="s">
        <v>22556</v>
      </c>
      <c r="G3204" t="str">
        <f t="shared" si="350"/>
        <v>Valid</v>
      </c>
      <c r="H3204" s="1" t="s">
        <v>22557</v>
      </c>
      <c r="I3204" t="str" cm="1">
        <f t="array" ref="I3204">IF(OR(TRIM(H3204)="",ISNUMBER(SEARCH("#",H3204)),AA3204&lt;Config!$B$8,SUMPRODUCT(--ISNUMBER(SEARCH({"a";"b";"c";"d";"e";"f";"g";"h";"i";"j";"k";"l";"m";"n";"o";"p";"q";"r";"s";"t";"u";"v";"w";"x";"y";"z"},H3204)))&gt;0),"Invalid","Valid")</f>
        <v>Valid</v>
      </c>
      <c r="J3204" s="1" t="s">
        <v>22558</v>
      </c>
      <c r="K3204" s="1" t="s">
        <v>178</v>
      </c>
      <c r="L3204" s="1" t="s">
        <v>29</v>
      </c>
      <c r="M3204" s="1" t="s">
        <v>165</v>
      </c>
      <c r="N3204" s="1" t="s">
        <v>31</v>
      </c>
      <c r="O3204" s="1" t="s">
        <v>69</v>
      </c>
      <c r="P3204" t="s">
        <v>104</v>
      </c>
      <c r="Q3204" s="1" t="s">
        <v>732</v>
      </c>
      <c r="R3204" s="1" t="s">
        <v>106</v>
      </c>
      <c r="S3204" s="1" t="s">
        <v>17131</v>
      </c>
      <c r="T3204" s="1" t="s">
        <v>22559</v>
      </c>
      <c r="U3204" s="1" t="s">
        <v>16053</v>
      </c>
      <c r="V3204" s="1" t="s">
        <v>2590</v>
      </c>
      <c r="W3204" s="1" t="s">
        <v>40</v>
      </c>
      <c r="X3204" t="str">
        <f t="shared" si="351"/>
        <v>Complete</v>
      </c>
      <c r="Y3204">
        <f>MAX(0,100-IF(G3204="Invalid",Config!$B$5,0)-IF(I3204="Invalid",Config!$B$6,0)-IF(X3204="Incomplete",Config!$B$7,0)-IF(AF3204="Yes",Config!$B$37,0))</f>
        <v>100</v>
      </c>
      <c r="Z3204" s="1">
        <f>IF(OR(TRIM(B3204)="",COUNTIF(Config!$B$15:$B$19,B3204)&gt;0),1,0)+IF(OR(TRIM(C3204)="",COUNTIF(Config!$B$15:$B$19,C3204)&gt;0),1,0)+IF(OR(TRIM(F3204)="",COUNTIF(Config!$B$15:$B$19,F3204)&gt;0),1,0)+IF(OR(TRIM(H3204)="",COUNTIF(Config!$B$15:$B$19,H3204)&gt;0),1,0)+IF(OR(TRIM(E3204)="",COUNTIF(Config!$B$15:$B$19,E3204)&gt;0),1,0)+IF(OR(TRIM(K3204)="",COUNTIF(Config!$B$15:$B$19,K3204)&gt;0),1,0)+IF(OR(TRIM(P3204)="",COUNTIF(Config!$B$15:$B$19,P3204)&gt;0),1,0)+IF(OR(TRIM(R3204)="",COUNTIF(Config!$B$15:$B$19,R3204)&gt;0),1,0)</f>
        <v>0</v>
      </c>
      <c r="AA3204" s="1" cm="1">
        <f t="array" ref="AA3204">SUMPRODUCT(LEN(H3204)-LEN(SUBSTITUTE(H3204,{"0";"1";"2";"3";"4";"5";"6";"7";"8";"9"},"")))</f>
        <v>10</v>
      </c>
      <c r="AC3204" t="str">
        <f t="shared" si="352"/>
        <v/>
      </c>
      <c r="AD3204">
        <f t="shared" si="353"/>
        <v>1</v>
      </c>
      <c r="AE3204">
        <f t="shared" si="354"/>
        <v>1</v>
      </c>
      <c r="AF3204" t="str">
        <f t="shared" si="355"/>
        <v>No</v>
      </c>
      <c r="AG3204">
        <f t="shared" ca="1" si="356"/>
        <v>339</v>
      </c>
      <c r="AH3204" t="str">
        <f ca="1">IF(OR(V3204="",AG3204=""),"Yes",IF(AG3204&gt;Config!$B$41,"Yes","No"))</f>
        <v>No</v>
      </c>
    </row>
    <row r="3205" spans="1:34" x14ac:dyDescent="0.25">
      <c r="A3205" s="1" t="s">
        <v>22560</v>
      </c>
      <c r="B3205" s="1" t="s">
        <v>1982</v>
      </c>
      <c r="C3205" s="1" t="s">
        <v>1496</v>
      </c>
      <c r="D3205" s="1" t="s">
        <v>10841</v>
      </c>
      <c r="E3205" s="1" t="s">
        <v>681</v>
      </c>
      <c r="F3205" s="1" t="s">
        <v>22561</v>
      </c>
      <c r="G3205" t="str">
        <f t="shared" si="350"/>
        <v>Valid</v>
      </c>
      <c r="H3205" s="1" t="s">
        <v>22562</v>
      </c>
      <c r="I3205" t="str" cm="1">
        <f t="array" ref="I3205">IF(OR(TRIM(H3205)="",ISNUMBER(SEARCH("#",H3205)),AA3205&lt;Config!$B$8,SUMPRODUCT(--ISNUMBER(SEARCH({"a";"b";"c";"d";"e";"f";"g";"h";"i";"j";"k";"l";"m";"n";"o";"p";"q";"r";"s";"t";"u";"v";"w";"x";"y";"z"},H3205)))&gt;0),"Invalid","Valid")</f>
        <v>Valid</v>
      </c>
      <c r="J3205" s="1" t="s">
        <v>22563</v>
      </c>
      <c r="K3205" s="1" t="s">
        <v>48</v>
      </c>
      <c r="L3205" s="1" t="s">
        <v>29</v>
      </c>
      <c r="M3205" s="1" t="s">
        <v>235</v>
      </c>
      <c r="N3205" s="1" t="s">
        <v>68</v>
      </c>
      <c r="O3205" s="1" t="s">
        <v>69</v>
      </c>
      <c r="P3205" t="s">
        <v>87</v>
      </c>
      <c r="Q3205" s="1" t="s">
        <v>88</v>
      </c>
      <c r="R3205" s="1" t="s">
        <v>550</v>
      </c>
      <c r="S3205" s="1" t="s">
        <v>22564</v>
      </c>
      <c r="T3205" s="1" t="s">
        <v>22565</v>
      </c>
      <c r="U3205" s="1" t="s">
        <v>22566</v>
      </c>
      <c r="V3205" s="1" t="s">
        <v>1347</v>
      </c>
      <c r="W3205" s="1" t="s">
        <v>40</v>
      </c>
      <c r="X3205" t="str">
        <f t="shared" si="351"/>
        <v>Complete</v>
      </c>
      <c r="Y3205">
        <f>MAX(0,100-IF(G3205="Invalid",Config!$B$5,0)-IF(I3205="Invalid",Config!$B$6,0)-IF(X3205="Incomplete",Config!$B$7,0)-IF(AF3205="Yes",Config!$B$37,0))</f>
        <v>100</v>
      </c>
      <c r="Z3205" s="1">
        <f>IF(OR(TRIM(B3205)="",COUNTIF(Config!$B$15:$B$19,B3205)&gt;0),1,0)+IF(OR(TRIM(C3205)="",COUNTIF(Config!$B$15:$B$19,C3205)&gt;0),1,0)+IF(OR(TRIM(F3205)="",COUNTIF(Config!$B$15:$B$19,F3205)&gt;0),1,0)+IF(OR(TRIM(H3205)="",COUNTIF(Config!$B$15:$B$19,H3205)&gt;0),1,0)+IF(OR(TRIM(E3205)="",COUNTIF(Config!$B$15:$B$19,E3205)&gt;0),1,0)+IF(OR(TRIM(K3205)="",COUNTIF(Config!$B$15:$B$19,K3205)&gt;0),1,0)+IF(OR(TRIM(P3205)="",COUNTIF(Config!$B$15:$B$19,P3205)&gt;0),1,0)+IF(OR(TRIM(R3205)="",COUNTIF(Config!$B$15:$B$19,R3205)&gt;0),1,0)</f>
        <v>0</v>
      </c>
      <c r="AA3205" s="1" cm="1">
        <f t="array" ref="AA3205">SUMPRODUCT(LEN(H3205)-LEN(SUBSTITUTE(H3205,{"0";"1";"2";"3";"4";"5";"6";"7";"8";"9"},"")))</f>
        <v>10</v>
      </c>
      <c r="AC3205" t="str">
        <f t="shared" si="352"/>
        <v/>
      </c>
      <c r="AD3205">
        <f t="shared" si="353"/>
        <v>1</v>
      </c>
      <c r="AE3205">
        <f t="shared" si="354"/>
        <v>1</v>
      </c>
      <c r="AF3205" t="str">
        <f t="shared" si="355"/>
        <v>No</v>
      </c>
      <c r="AG3205">
        <f t="shared" ca="1" si="356"/>
        <v>37</v>
      </c>
      <c r="AH3205" t="str">
        <f ca="1">IF(OR(V3205="",AG3205=""),"Yes",IF(AG3205&gt;Config!$B$41,"Yes","No"))</f>
        <v>No</v>
      </c>
    </row>
    <row r="3206" spans="1:34" x14ac:dyDescent="0.25">
      <c r="A3206" s="1" t="s">
        <v>22567</v>
      </c>
      <c r="B3206" s="1" t="s">
        <v>1266</v>
      </c>
      <c r="C3206" s="1" t="s">
        <v>985</v>
      </c>
      <c r="D3206" s="1" t="s">
        <v>8626</v>
      </c>
      <c r="E3206" s="1" t="s">
        <v>34430</v>
      </c>
      <c r="F3206" s="1" t="s">
        <v>22568</v>
      </c>
      <c r="G3206" t="str">
        <f t="shared" si="350"/>
        <v>Valid</v>
      </c>
      <c r="H3206" s="1" t="s">
        <v>22569</v>
      </c>
      <c r="I3206" t="str" cm="1">
        <f t="array" ref="I3206">IF(OR(TRIM(H3206)="",ISNUMBER(SEARCH("#",H3206)),AA3206&lt;Config!$B$8,SUMPRODUCT(--ISNUMBER(SEARCH({"a";"b";"c";"d";"e";"f";"g";"h";"i";"j";"k";"l";"m";"n";"o";"p";"q";"r";"s";"t";"u";"v";"w";"x";"y";"z"},H3206)))&gt;0),"Invalid","Valid")</f>
        <v>Valid</v>
      </c>
      <c r="J3206" s="1" t="s">
        <v>22570</v>
      </c>
      <c r="K3206" s="1" t="s">
        <v>117</v>
      </c>
      <c r="L3206" s="1" t="s">
        <v>67</v>
      </c>
      <c r="M3206" s="1" t="s">
        <v>135</v>
      </c>
      <c r="N3206" s="1" t="s">
        <v>713</v>
      </c>
      <c r="O3206" s="1" t="s">
        <v>196</v>
      </c>
      <c r="P3206" t="s">
        <v>87</v>
      </c>
      <c r="Q3206" s="1" t="s">
        <v>88</v>
      </c>
      <c r="R3206" s="1" t="s">
        <v>89</v>
      </c>
      <c r="S3206" s="1" t="s">
        <v>22571</v>
      </c>
      <c r="T3206" s="1" t="s">
        <v>22572</v>
      </c>
      <c r="U3206" s="1" t="s">
        <v>878</v>
      </c>
      <c r="V3206" s="1" t="s">
        <v>1050</v>
      </c>
      <c r="W3206" s="1" t="s">
        <v>202</v>
      </c>
      <c r="X3206" t="str">
        <f t="shared" si="351"/>
        <v>Complete</v>
      </c>
      <c r="Y3206">
        <f>MAX(0,100-IF(G3206="Invalid",Config!$B$5,0)-IF(I3206="Invalid",Config!$B$6,0)-IF(X3206="Incomplete",Config!$B$7,0)-IF(AF3206="Yes",Config!$B$37,0))</f>
        <v>100</v>
      </c>
      <c r="Z3206" s="1">
        <f>IF(OR(TRIM(B3206)="",COUNTIF(Config!$B$15:$B$19,B3206)&gt;0),1,0)+IF(OR(TRIM(C3206)="",COUNTIF(Config!$B$15:$B$19,C3206)&gt;0),1,0)+IF(OR(TRIM(F3206)="",COUNTIF(Config!$B$15:$B$19,F3206)&gt;0),1,0)+IF(OR(TRIM(H3206)="",COUNTIF(Config!$B$15:$B$19,H3206)&gt;0),1,0)+IF(OR(TRIM(E3206)="",COUNTIF(Config!$B$15:$B$19,E3206)&gt;0),1,0)+IF(OR(TRIM(K3206)="",COUNTIF(Config!$B$15:$B$19,K3206)&gt;0),1,0)+IF(OR(TRIM(P3206)="",COUNTIF(Config!$B$15:$B$19,P3206)&gt;0),1,0)+IF(OR(TRIM(R3206)="",COUNTIF(Config!$B$15:$B$19,R3206)&gt;0),1,0)</f>
        <v>0</v>
      </c>
      <c r="AA3206" s="1" cm="1">
        <f t="array" ref="AA3206">SUMPRODUCT(LEN(H3206)-LEN(SUBSTITUTE(H3206,{"0";"1";"2";"3";"4";"5";"6";"7";"8";"9"},"")))</f>
        <v>10</v>
      </c>
      <c r="AC3206" t="str">
        <f t="shared" si="352"/>
        <v/>
      </c>
      <c r="AD3206">
        <f t="shared" si="353"/>
        <v>1</v>
      </c>
      <c r="AE3206">
        <f t="shared" si="354"/>
        <v>1</v>
      </c>
      <c r="AF3206" t="str">
        <f t="shared" si="355"/>
        <v>No</v>
      </c>
      <c r="AG3206">
        <f t="shared" ca="1" si="356"/>
        <v>37</v>
      </c>
      <c r="AH3206" t="str">
        <f ca="1">IF(OR(V3206="",AG3206=""),"Yes",IF(AG3206&gt;Config!$B$41,"Yes","No"))</f>
        <v>No</v>
      </c>
    </row>
    <row r="3207" spans="1:34" x14ac:dyDescent="0.25">
      <c r="A3207" s="1" t="s">
        <v>22573</v>
      </c>
      <c r="B3207" s="1" t="s">
        <v>851</v>
      </c>
      <c r="C3207" s="1" t="s">
        <v>985</v>
      </c>
      <c r="D3207" s="1" t="s">
        <v>22574</v>
      </c>
      <c r="E3207" s="1" t="s">
        <v>33907</v>
      </c>
      <c r="F3207" s="1" t="s">
        <v>22575</v>
      </c>
      <c r="G3207" t="str">
        <f t="shared" si="350"/>
        <v>Valid</v>
      </c>
      <c r="H3207" s="1" t="s">
        <v>22576</v>
      </c>
      <c r="I3207" t="str" cm="1">
        <f t="array" ref="I3207">IF(OR(TRIM(H3207)="",ISNUMBER(SEARCH("#",H3207)),AA3207&lt;Config!$B$8,SUMPRODUCT(--ISNUMBER(SEARCH({"a";"b";"c";"d";"e";"f";"g";"h";"i";"j";"k";"l";"m";"n";"o";"p";"q";"r";"s";"t";"u";"v";"w";"x";"y";"z"},H3207)))&gt;0),"Invalid","Valid")</f>
        <v>Valid</v>
      </c>
      <c r="J3207" s="1" t="s">
        <v>22577</v>
      </c>
      <c r="K3207" s="1" t="s">
        <v>195</v>
      </c>
      <c r="L3207" s="1" t="s">
        <v>67</v>
      </c>
      <c r="M3207" s="1" t="s">
        <v>33825</v>
      </c>
      <c r="N3207" s="1" t="s">
        <v>31</v>
      </c>
      <c r="O3207" s="1" t="s">
        <v>69</v>
      </c>
      <c r="P3207" t="s">
        <v>87</v>
      </c>
      <c r="Q3207" s="1" t="s">
        <v>166</v>
      </c>
      <c r="R3207" s="1" t="s">
        <v>550</v>
      </c>
      <c r="S3207" s="1" t="s">
        <v>22578</v>
      </c>
      <c r="T3207" s="1" t="s">
        <v>22579</v>
      </c>
      <c r="U3207" s="1" t="s">
        <v>22580</v>
      </c>
      <c r="V3207" s="1" t="s">
        <v>22581</v>
      </c>
      <c r="W3207" s="1" t="s">
        <v>40</v>
      </c>
      <c r="X3207" t="str">
        <f t="shared" si="351"/>
        <v>Complete</v>
      </c>
      <c r="Y3207">
        <f>MAX(0,100-IF(G3207="Invalid",Config!$B$5,0)-IF(I3207="Invalid",Config!$B$6,0)-IF(X3207="Incomplete",Config!$B$7,0)-IF(AF3207="Yes",Config!$B$37,0))</f>
        <v>100</v>
      </c>
      <c r="Z3207" s="1">
        <f>IF(OR(TRIM(B3207)="",COUNTIF(Config!$B$15:$B$19,B3207)&gt;0),1,0)+IF(OR(TRIM(C3207)="",COUNTIF(Config!$B$15:$B$19,C3207)&gt;0),1,0)+IF(OR(TRIM(F3207)="",COUNTIF(Config!$B$15:$B$19,F3207)&gt;0),1,0)+IF(OR(TRIM(H3207)="",COUNTIF(Config!$B$15:$B$19,H3207)&gt;0),1,0)+IF(OR(TRIM(E3207)="",COUNTIF(Config!$B$15:$B$19,E3207)&gt;0),1,0)+IF(OR(TRIM(K3207)="",COUNTIF(Config!$B$15:$B$19,K3207)&gt;0),1,0)+IF(OR(TRIM(P3207)="",COUNTIF(Config!$B$15:$B$19,P3207)&gt;0),1,0)+IF(OR(TRIM(R3207)="",COUNTIF(Config!$B$15:$B$19,R3207)&gt;0),1,0)</f>
        <v>0</v>
      </c>
      <c r="AA3207" s="1" cm="1">
        <f t="array" ref="AA3207">SUMPRODUCT(LEN(H3207)-LEN(SUBSTITUTE(H3207,{"0";"1";"2";"3";"4";"5";"6";"7";"8";"9"},"")))</f>
        <v>11</v>
      </c>
      <c r="AC3207" t="str">
        <f t="shared" si="352"/>
        <v/>
      </c>
      <c r="AD3207">
        <f t="shared" si="353"/>
        <v>1</v>
      </c>
      <c r="AE3207">
        <f t="shared" si="354"/>
        <v>1</v>
      </c>
      <c r="AF3207" t="str">
        <f t="shared" si="355"/>
        <v>No</v>
      </c>
      <c r="AG3207">
        <f t="shared" ca="1" si="356"/>
        <v>548</v>
      </c>
      <c r="AH3207" t="str">
        <f ca="1">IF(OR(V3207="",AG3207=""),"Yes",IF(AG3207&gt;Config!$B$41,"Yes","No"))</f>
        <v>Yes</v>
      </c>
    </row>
    <row r="3208" spans="1:34" x14ac:dyDescent="0.25">
      <c r="A3208" s="1" t="s">
        <v>22582</v>
      </c>
      <c r="B3208" s="1" t="s">
        <v>747</v>
      </c>
      <c r="C3208" s="1" t="s">
        <v>398</v>
      </c>
      <c r="D3208" s="1" t="s">
        <v>22583</v>
      </c>
      <c r="E3208" s="1" t="s">
        <v>33866</v>
      </c>
      <c r="F3208" s="1" t="s">
        <v>22584</v>
      </c>
      <c r="G3208" t="str">
        <f t="shared" si="350"/>
        <v>Valid</v>
      </c>
      <c r="H3208" s="1" t="s">
        <v>22585</v>
      </c>
      <c r="I3208" t="str" cm="1">
        <f t="array" ref="I3208">IF(OR(TRIM(H3208)="",ISNUMBER(SEARCH("#",H3208)),AA3208&lt;Config!$B$8,SUMPRODUCT(--ISNUMBER(SEARCH({"a";"b";"c";"d";"e";"f";"g";"h";"i";"j";"k";"l";"m";"n";"o";"p";"q";"r";"s";"t";"u";"v";"w";"x";"y";"z"},H3208)))&gt;0),"Invalid","Valid")</f>
        <v>Valid</v>
      </c>
      <c r="J3208" s="1" t="s">
        <v>22586</v>
      </c>
      <c r="K3208" s="1" t="s">
        <v>250</v>
      </c>
      <c r="L3208" s="1" t="s">
        <v>102</v>
      </c>
      <c r="M3208" s="1" t="s">
        <v>85</v>
      </c>
      <c r="N3208" s="1" t="s">
        <v>51</v>
      </c>
      <c r="O3208" s="1" t="s">
        <v>180</v>
      </c>
      <c r="P3208" t="s">
        <v>53</v>
      </c>
      <c r="Q3208" s="1" t="s">
        <v>55</v>
      </c>
      <c r="R3208" s="1" t="s">
        <v>198</v>
      </c>
      <c r="S3208" s="1" t="s">
        <v>22587</v>
      </c>
      <c r="T3208" s="1" t="s">
        <v>22588</v>
      </c>
      <c r="U3208" s="1" t="s">
        <v>1520</v>
      </c>
      <c r="V3208" s="1" t="s">
        <v>8281</v>
      </c>
      <c r="W3208" s="1" t="s">
        <v>186</v>
      </c>
      <c r="X3208" t="str">
        <f t="shared" si="351"/>
        <v>Complete</v>
      </c>
      <c r="Y3208">
        <f>MAX(0,100-IF(G3208="Invalid",Config!$B$5,0)-IF(I3208="Invalid",Config!$B$6,0)-IF(X3208="Incomplete",Config!$B$7,0)-IF(AF3208="Yes",Config!$B$37,0))</f>
        <v>100</v>
      </c>
      <c r="Z3208" s="1">
        <f>IF(OR(TRIM(B3208)="",COUNTIF(Config!$B$15:$B$19,B3208)&gt;0),1,0)+IF(OR(TRIM(C3208)="",COUNTIF(Config!$B$15:$B$19,C3208)&gt;0),1,0)+IF(OR(TRIM(F3208)="",COUNTIF(Config!$B$15:$B$19,F3208)&gt;0),1,0)+IF(OR(TRIM(H3208)="",COUNTIF(Config!$B$15:$B$19,H3208)&gt;0),1,0)+IF(OR(TRIM(E3208)="",COUNTIF(Config!$B$15:$B$19,E3208)&gt;0),1,0)+IF(OR(TRIM(K3208)="",COUNTIF(Config!$B$15:$B$19,K3208)&gt;0),1,0)+IF(OR(TRIM(P3208)="",COUNTIF(Config!$B$15:$B$19,P3208)&gt;0),1,0)+IF(OR(TRIM(R3208)="",COUNTIF(Config!$B$15:$B$19,R3208)&gt;0),1,0)</f>
        <v>0</v>
      </c>
      <c r="AA3208" s="1" cm="1">
        <f t="array" ref="AA3208">SUMPRODUCT(LEN(H3208)-LEN(SUBSTITUTE(H3208,{"0";"1";"2";"3";"4";"5";"6";"7";"8";"9"},"")))</f>
        <v>12</v>
      </c>
      <c r="AC3208" t="str">
        <f t="shared" si="352"/>
        <v/>
      </c>
      <c r="AD3208">
        <f t="shared" si="353"/>
        <v>1</v>
      </c>
      <c r="AE3208">
        <f t="shared" si="354"/>
        <v>1</v>
      </c>
      <c r="AF3208" t="str">
        <f t="shared" si="355"/>
        <v>No</v>
      </c>
      <c r="AG3208">
        <f t="shared" ca="1" si="356"/>
        <v>199</v>
      </c>
      <c r="AH3208" t="str">
        <f ca="1">IF(OR(V3208="",AG3208=""),"Yes",IF(AG3208&gt;Config!$B$41,"Yes","No"))</f>
        <v>No</v>
      </c>
    </row>
    <row r="3209" spans="1:34" x14ac:dyDescent="0.25">
      <c r="A3209" s="1" t="s">
        <v>22589</v>
      </c>
      <c r="B3209" s="1" t="s">
        <v>3863</v>
      </c>
      <c r="C3209" s="1" t="s">
        <v>1389</v>
      </c>
      <c r="D3209" s="1" t="s">
        <v>22590</v>
      </c>
      <c r="E3209" s="1" t="s">
        <v>35323</v>
      </c>
      <c r="F3209" s="1" t="s">
        <v>22591</v>
      </c>
      <c r="G3209" t="str">
        <f t="shared" si="350"/>
        <v>Valid</v>
      </c>
      <c r="H3209" s="1" t="s">
        <v>22592</v>
      </c>
      <c r="I3209" t="str" cm="1">
        <f t="array" ref="I3209">IF(OR(TRIM(H3209)="",ISNUMBER(SEARCH("#",H3209)),AA3209&lt;Config!$B$8,SUMPRODUCT(--ISNUMBER(SEARCH({"a";"b";"c";"d";"e";"f";"g";"h";"i";"j";"k";"l";"m";"n";"o";"p";"q";"r";"s";"t";"u";"v";"w";"x";"y";"z"},H3209)))&gt;0),"Invalid","Valid")</f>
        <v>Valid</v>
      </c>
      <c r="J3209" s="1" t="s">
        <v>22593</v>
      </c>
      <c r="K3209" s="1" t="s">
        <v>866</v>
      </c>
      <c r="L3209" s="1" t="s">
        <v>164</v>
      </c>
      <c r="M3209" s="1" t="s">
        <v>103</v>
      </c>
      <c r="N3209" s="1" t="s">
        <v>713</v>
      </c>
      <c r="O3209" s="1" t="s">
        <v>69</v>
      </c>
      <c r="P3209" t="s">
        <v>53</v>
      </c>
      <c r="Q3209" s="1" t="s">
        <v>181</v>
      </c>
      <c r="R3209" s="1" t="s">
        <v>55</v>
      </c>
      <c r="S3209" s="1" t="s">
        <v>22594</v>
      </c>
      <c r="T3209" s="1" t="s">
        <v>22595</v>
      </c>
      <c r="U3209" s="1" t="s">
        <v>22596</v>
      </c>
      <c r="V3209" s="1" t="s">
        <v>8653</v>
      </c>
      <c r="W3209" s="1" t="s">
        <v>384</v>
      </c>
      <c r="X3209" t="str">
        <f t="shared" si="351"/>
        <v>Complete</v>
      </c>
      <c r="Y3209">
        <f>MAX(0,100-IF(G3209="Invalid",Config!$B$5,0)-IF(I3209="Invalid",Config!$B$6,0)-IF(X3209="Incomplete",Config!$B$7,0)-IF(AF3209="Yes",Config!$B$37,0))</f>
        <v>100</v>
      </c>
      <c r="Z3209" s="1">
        <f>IF(OR(TRIM(B3209)="",COUNTIF(Config!$B$15:$B$19,B3209)&gt;0),1,0)+IF(OR(TRIM(C3209)="",COUNTIF(Config!$B$15:$B$19,C3209)&gt;0),1,0)+IF(OR(TRIM(F3209)="",COUNTIF(Config!$B$15:$B$19,F3209)&gt;0),1,0)+IF(OR(TRIM(H3209)="",COUNTIF(Config!$B$15:$B$19,H3209)&gt;0),1,0)+IF(OR(TRIM(E3209)="",COUNTIF(Config!$B$15:$B$19,E3209)&gt;0),1,0)+IF(OR(TRIM(K3209)="",COUNTIF(Config!$B$15:$B$19,K3209)&gt;0),1,0)+IF(OR(TRIM(P3209)="",COUNTIF(Config!$B$15:$B$19,P3209)&gt;0),1,0)+IF(OR(TRIM(R3209)="",COUNTIF(Config!$B$15:$B$19,R3209)&gt;0),1,0)</f>
        <v>0</v>
      </c>
      <c r="AA3209" s="1" cm="1">
        <f t="array" ref="AA3209">SUMPRODUCT(LEN(H3209)-LEN(SUBSTITUTE(H3209,{"0";"1";"2";"3";"4";"5";"6";"7";"8";"9"},"")))</f>
        <v>12</v>
      </c>
      <c r="AC3209" t="str">
        <f t="shared" si="352"/>
        <v/>
      </c>
      <c r="AD3209">
        <f t="shared" si="353"/>
        <v>1</v>
      </c>
      <c r="AE3209">
        <f t="shared" si="354"/>
        <v>1</v>
      </c>
      <c r="AF3209" t="str">
        <f t="shared" si="355"/>
        <v>No</v>
      </c>
      <c r="AG3209">
        <f t="shared" ca="1" si="356"/>
        <v>165</v>
      </c>
      <c r="AH3209" t="str">
        <f ca="1">IF(OR(V3209="",AG3209=""),"Yes",IF(AG3209&gt;Config!$B$41,"Yes","No"))</f>
        <v>No</v>
      </c>
    </row>
    <row r="3210" spans="1:34" x14ac:dyDescent="0.25">
      <c r="A3210" s="1" t="s">
        <v>22597</v>
      </c>
      <c r="B3210" s="1" t="s">
        <v>2033</v>
      </c>
      <c r="C3210" s="1" t="s">
        <v>659</v>
      </c>
      <c r="D3210" s="1" t="s">
        <v>22598</v>
      </c>
      <c r="E3210" s="1" t="s">
        <v>33829</v>
      </c>
      <c r="F3210" s="1" t="s">
        <v>22599</v>
      </c>
      <c r="G3210" t="str">
        <f t="shared" si="350"/>
        <v>Valid</v>
      </c>
      <c r="H3210" s="1" t="s">
        <v>22600</v>
      </c>
      <c r="I3210" t="str" cm="1">
        <f t="array" ref="I3210">IF(OR(TRIM(H3210)="",ISNUMBER(SEARCH("#",H3210)),AA3210&lt;Config!$B$8,SUMPRODUCT(--ISNUMBER(SEARCH({"a";"b";"c";"d";"e";"f";"g";"h";"i";"j";"k";"l";"m";"n";"o";"p";"q";"r";"s";"t";"u";"v";"w";"x";"y";"z"},H3210)))&gt;0),"Invalid","Valid")</f>
        <v>Valid</v>
      </c>
      <c r="J3210" s="1" t="s">
        <v>22601</v>
      </c>
      <c r="K3210" s="1" t="s">
        <v>117</v>
      </c>
      <c r="L3210" s="1" t="s">
        <v>84</v>
      </c>
      <c r="M3210" s="1" t="s">
        <v>118</v>
      </c>
      <c r="N3210" s="1" t="s">
        <v>437</v>
      </c>
      <c r="O3210" s="1" t="s">
        <v>69</v>
      </c>
      <c r="P3210" t="s">
        <v>104</v>
      </c>
      <c r="Q3210" s="1" t="s">
        <v>302</v>
      </c>
      <c r="R3210" s="1" t="s">
        <v>833</v>
      </c>
      <c r="S3210" s="1" t="s">
        <v>13603</v>
      </c>
      <c r="T3210" s="1" t="s">
        <v>22602</v>
      </c>
      <c r="U3210" s="1" t="s">
        <v>10161</v>
      </c>
      <c r="V3210" s="1" t="s">
        <v>5446</v>
      </c>
      <c r="W3210" s="1" t="s">
        <v>60</v>
      </c>
      <c r="X3210" t="str">
        <f t="shared" si="351"/>
        <v>Incomplete</v>
      </c>
      <c r="Y3210">
        <f>MAX(0,100-IF(G3210="Invalid",Config!$B$5,0)-IF(I3210="Invalid",Config!$B$6,0)-IF(X3210="Incomplete",Config!$B$7,0)-IF(AF3210="Yes",Config!$B$37,0))</f>
        <v>60</v>
      </c>
      <c r="Z3210" s="1">
        <f>IF(OR(TRIM(B3210)="",COUNTIF(Config!$B$15:$B$19,B3210)&gt;0),1,0)+IF(OR(TRIM(C3210)="",COUNTIF(Config!$B$15:$B$19,C3210)&gt;0),1,0)+IF(OR(TRIM(F3210)="",COUNTIF(Config!$B$15:$B$19,F3210)&gt;0),1,0)+IF(OR(TRIM(H3210)="",COUNTIF(Config!$B$15:$B$19,H3210)&gt;0),1,0)+IF(OR(TRIM(E3210)="",COUNTIF(Config!$B$15:$B$19,E3210)&gt;0),1,0)+IF(OR(TRIM(K3210)="",COUNTIF(Config!$B$15:$B$19,K3210)&gt;0),1,0)+IF(OR(TRIM(P3210)="",COUNTIF(Config!$B$15:$B$19,P3210)&gt;0),1,0)+IF(OR(TRIM(R3210)="",COUNTIF(Config!$B$15:$B$19,R3210)&gt;0),1,0)</f>
        <v>1</v>
      </c>
      <c r="AA3210" s="1" cm="1">
        <f t="array" ref="AA3210">SUMPRODUCT(LEN(H3210)-LEN(SUBSTITUTE(H3210,{"0";"1";"2";"3";"4";"5";"6";"7";"8";"9"},"")))</f>
        <v>10</v>
      </c>
      <c r="AC3210" t="str">
        <f t="shared" si="352"/>
        <v>Incomplete Profile</v>
      </c>
      <c r="AD3210">
        <f t="shared" si="353"/>
        <v>1</v>
      </c>
      <c r="AE3210">
        <f t="shared" si="354"/>
        <v>1</v>
      </c>
      <c r="AF3210" t="str">
        <f t="shared" si="355"/>
        <v>No</v>
      </c>
      <c r="AG3210">
        <f t="shared" ca="1" si="356"/>
        <v>357</v>
      </c>
      <c r="AH3210" t="str">
        <f ca="1">IF(OR(V3210="",AG3210=""),"Yes",IF(AG3210&gt;Config!$B$41,"Yes","No"))</f>
        <v>No</v>
      </c>
    </row>
    <row r="3211" spans="1:34" x14ac:dyDescent="0.25">
      <c r="A3211" s="1" t="s">
        <v>22603</v>
      </c>
      <c r="B3211" s="1" t="s">
        <v>444</v>
      </c>
      <c r="C3211" s="1" t="s">
        <v>2104</v>
      </c>
      <c r="D3211" s="1" t="s">
        <v>15257</v>
      </c>
      <c r="E3211" s="1" t="s">
        <v>298</v>
      </c>
      <c r="F3211" s="1" t="s">
        <v>22604</v>
      </c>
      <c r="G3211" t="str">
        <f t="shared" si="350"/>
        <v>Valid</v>
      </c>
      <c r="H3211" s="1" t="s">
        <v>22605</v>
      </c>
      <c r="I3211" t="str" cm="1">
        <f t="array" ref="I3211">IF(OR(TRIM(H3211)="",ISNUMBER(SEARCH("#",H3211)),AA3211&lt;Config!$B$8,SUMPRODUCT(--ISNUMBER(SEARCH({"a";"b";"c";"d";"e";"f";"g";"h";"i";"j";"k";"l";"m";"n";"o";"p";"q";"r";"s";"t";"u";"v";"w";"x";"y";"z"},H3211)))&gt;0),"Invalid","Valid")</f>
        <v>Valid</v>
      </c>
      <c r="J3211" s="1" t="s">
        <v>22606</v>
      </c>
      <c r="K3211" s="1" t="s">
        <v>378</v>
      </c>
      <c r="L3211" s="1" t="s">
        <v>49</v>
      </c>
      <c r="M3211" s="1" t="s">
        <v>343</v>
      </c>
      <c r="N3211" s="1" t="s">
        <v>358</v>
      </c>
      <c r="O3211" s="1" t="s">
        <v>196</v>
      </c>
      <c r="P3211" t="s">
        <v>53</v>
      </c>
      <c r="Q3211" s="1" t="s">
        <v>55</v>
      </c>
      <c r="R3211" s="1" t="s">
        <v>197</v>
      </c>
      <c r="S3211" s="1" t="s">
        <v>2461</v>
      </c>
      <c r="T3211" s="1" t="s">
        <v>22607</v>
      </c>
      <c r="U3211" s="1" t="s">
        <v>2300</v>
      </c>
      <c r="V3211" s="1" t="s">
        <v>22608</v>
      </c>
      <c r="W3211" s="1" t="s">
        <v>202</v>
      </c>
      <c r="X3211" t="str">
        <f t="shared" si="351"/>
        <v>Complete</v>
      </c>
      <c r="Y3211">
        <f>MAX(0,100-IF(G3211="Invalid",Config!$B$5,0)-IF(I3211="Invalid",Config!$B$6,0)-IF(X3211="Incomplete",Config!$B$7,0)-IF(AF3211="Yes",Config!$B$37,0))</f>
        <v>100</v>
      </c>
      <c r="Z3211" s="1">
        <f>IF(OR(TRIM(B3211)="",COUNTIF(Config!$B$15:$B$19,B3211)&gt;0),1,0)+IF(OR(TRIM(C3211)="",COUNTIF(Config!$B$15:$B$19,C3211)&gt;0),1,0)+IF(OR(TRIM(F3211)="",COUNTIF(Config!$B$15:$B$19,F3211)&gt;0),1,0)+IF(OR(TRIM(H3211)="",COUNTIF(Config!$B$15:$B$19,H3211)&gt;0),1,0)+IF(OR(TRIM(E3211)="",COUNTIF(Config!$B$15:$B$19,E3211)&gt;0),1,0)+IF(OR(TRIM(K3211)="",COUNTIF(Config!$B$15:$B$19,K3211)&gt;0),1,0)+IF(OR(TRIM(P3211)="",COUNTIF(Config!$B$15:$B$19,P3211)&gt;0),1,0)+IF(OR(TRIM(R3211)="",COUNTIF(Config!$B$15:$B$19,R3211)&gt;0),1,0)</f>
        <v>0</v>
      </c>
      <c r="AA3211" s="1" cm="1">
        <f t="array" ref="AA3211">SUMPRODUCT(LEN(H3211)-LEN(SUBSTITUTE(H3211,{"0";"1";"2";"3";"4";"5";"6";"7";"8";"9"},"")))</f>
        <v>12</v>
      </c>
      <c r="AC3211" t="str">
        <f t="shared" si="352"/>
        <v/>
      </c>
      <c r="AD3211">
        <f t="shared" si="353"/>
        <v>1</v>
      </c>
      <c r="AE3211">
        <f t="shared" si="354"/>
        <v>1</v>
      </c>
      <c r="AF3211" t="str">
        <f t="shared" si="355"/>
        <v>No</v>
      </c>
      <c r="AG3211">
        <f t="shared" ca="1" si="356"/>
        <v>114</v>
      </c>
      <c r="AH3211" t="str">
        <f ca="1">IF(OR(V3211="",AG3211=""),"Yes",IF(AG3211&gt;Config!$B$41,"Yes","No"))</f>
        <v>No</v>
      </c>
    </row>
    <row r="3212" spans="1:34" x14ac:dyDescent="0.25">
      <c r="A3212" s="1" t="s">
        <v>22609</v>
      </c>
      <c r="B3212" s="1" t="s">
        <v>597</v>
      </c>
      <c r="C3212" s="1" t="s">
        <v>499</v>
      </c>
      <c r="D3212" s="1" t="s">
        <v>22610</v>
      </c>
      <c r="E3212" s="1" t="s">
        <v>35324</v>
      </c>
      <c r="F3212" s="1" t="s">
        <v>22611</v>
      </c>
      <c r="G3212" t="str">
        <f t="shared" si="350"/>
        <v>Valid</v>
      </c>
      <c r="H3212" s="1" t="s">
        <v>22612</v>
      </c>
      <c r="I3212" t="str" cm="1">
        <f t="array" ref="I3212">IF(OR(TRIM(H3212)="",ISNUMBER(SEARCH("#",H3212)),AA3212&lt;Config!$B$8,SUMPRODUCT(--ISNUMBER(SEARCH({"a";"b";"c";"d";"e";"f";"g";"h";"i";"j";"k";"l";"m";"n";"o";"p";"q";"r";"s";"t";"u";"v";"w";"x";"y";"z"},H3212)))&gt;0),"Invalid","Valid")</f>
        <v>Valid</v>
      </c>
      <c r="J3212" s="1" t="s">
        <v>22613</v>
      </c>
      <c r="K3212" s="1" t="s">
        <v>178</v>
      </c>
      <c r="L3212" s="1" t="s">
        <v>102</v>
      </c>
      <c r="M3212" s="1" t="s">
        <v>118</v>
      </c>
      <c r="N3212" s="1" t="s">
        <v>252</v>
      </c>
      <c r="O3212" s="1" t="s">
        <v>149</v>
      </c>
      <c r="P3212" t="s">
        <v>33</v>
      </c>
      <c r="Q3212" s="1" t="s">
        <v>119</v>
      </c>
      <c r="R3212" s="1" t="s">
        <v>2361</v>
      </c>
      <c r="S3212" s="1" t="s">
        <v>2759</v>
      </c>
      <c r="T3212" s="1" t="s">
        <v>22614</v>
      </c>
      <c r="U3212" s="1" t="s">
        <v>5428</v>
      </c>
      <c r="V3212" s="1" t="s">
        <v>22615</v>
      </c>
      <c r="W3212" s="1" t="s">
        <v>186</v>
      </c>
      <c r="X3212" t="str">
        <f t="shared" si="351"/>
        <v>Complete</v>
      </c>
      <c r="Y3212">
        <f>MAX(0,100-IF(G3212="Invalid",Config!$B$5,0)-IF(I3212="Invalid",Config!$B$6,0)-IF(X3212="Incomplete",Config!$B$7,0)-IF(AF3212="Yes",Config!$B$37,0))</f>
        <v>100</v>
      </c>
      <c r="Z3212" s="1">
        <f>IF(OR(TRIM(B3212)="",COUNTIF(Config!$B$15:$B$19,B3212)&gt;0),1,0)+IF(OR(TRIM(C3212)="",COUNTIF(Config!$B$15:$B$19,C3212)&gt;0),1,0)+IF(OR(TRIM(F3212)="",COUNTIF(Config!$B$15:$B$19,F3212)&gt;0),1,0)+IF(OR(TRIM(H3212)="",COUNTIF(Config!$B$15:$B$19,H3212)&gt;0),1,0)+IF(OR(TRIM(E3212)="",COUNTIF(Config!$B$15:$B$19,E3212)&gt;0),1,0)+IF(OR(TRIM(K3212)="",COUNTIF(Config!$B$15:$B$19,K3212)&gt;0),1,0)+IF(OR(TRIM(P3212)="",COUNTIF(Config!$B$15:$B$19,P3212)&gt;0),1,0)+IF(OR(TRIM(R3212)="",COUNTIF(Config!$B$15:$B$19,R3212)&gt;0),1,0)</f>
        <v>0</v>
      </c>
      <c r="AA3212" s="1" cm="1">
        <f t="array" ref="AA3212">SUMPRODUCT(LEN(H3212)-LEN(SUBSTITUTE(H3212,{"0";"1";"2";"3";"4";"5";"6";"7";"8";"9"},"")))</f>
        <v>10</v>
      </c>
      <c r="AC3212" t="str">
        <f t="shared" si="352"/>
        <v/>
      </c>
      <c r="AD3212">
        <f t="shared" si="353"/>
        <v>1</v>
      </c>
      <c r="AE3212">
        <f t="shared" si="354"/>
        <v>1</v>
      </c>
      <c r="AF3212" t="str">
        <f t="shared" si="355"/>
        <v>No</v>
      </c>
      <c r="AG3212">
        <f t="shared" ca="1" si="356"/>
        <v>566</v>
      </c>
      <c r="AH3212" t="str">
        <f ca="1">IF(OR(V3212="",AG3212=""),"Yes",IF(AG3212&gt;Config!$B$41,"Yes","No"))</f>
        <v>Yes</v>
      </c>
    </row>
    <row r="3213" spans="1:34" x14ac:dyDescent="0.25">
      <c r="A3213" s="1" t="s">
        <v>22616</v>
      </c>
      <c r="B3213" s="1" t="s">
        <v>4638</v>
      </c>
      <c r="C3213" s="1" t="s">
        <v>1400</v>
      </c>
      <c r="D3213" s="1" t="s">
        <v>22617</v>
      </c>
      <c r="E3213" s="1" t="s">
        <v>34500</v>
      </c>
      <c r="F3213" s="1" t="s">
        <v>22618</v>
      </c>
      <c r="G3213" t="str">
        <f t="shared" si="350"/>
        <v>Valid</v>
      </c>
      <c r="H3213" s="1" t="s">
        <v>22619</v>
      </c>
      <c r="I3213" t="str" cm="1">
        <f t="array" ref="I3213">IF(OR(TRIM(H3213)="",ISNUMBER(SEARCH("#",H3213)),AA3213&lt;Config!$B$8,SUMPRODUCT(--ISNUMBER(SEARCH({"a";"b";"c";"d";"e";"f";"g";"h";"i";"j";"k";"l";"m";"n";"o";"p";"q";"r";"s";"t";"u";"v";"w";"x";"y";"z"},H3213)))&gt;0),"Invalid","Valid")</f>
        <v>Valid</v>
      </c>
      <c r="J3213" s="1" t="s">
        <v>22620</v>
      </c>
      <c r="K3213" s="1" t="s">
        <v>1001</v>
      </c>
      <c r="L3213" s="1" t="s">
        <v>49</v>
      </c>
      <c r="M3213" s="1" t="s">
        <v>391</v>
      </c>
      <c r="N3213" s="1" t="s">
        <v>211</v>
      </c>
      <c r="O3213" s="1" t="s">
        <v>196</v>
      </c>
      <c r="P3213" t="s">
        <v>33</v>
      </c>
      <c r="Q3213" s="1" t="s">
        <v>1664</v>
      </c>
      <c r="R3213" s="1" t="s">
        <v>35</v>
      </c>
      <c r="S3213" s="1" t="s">
        <v>22621</v>
      </c>
      <c r="T3213" s="1" t="s">
        <v>22622</v>
      </c>
      <c r="U3213" s="1" t="s">
        <v>10788</v>
      </c>
      <c r="V3213" s="1" t="s">
        <v>1589</v>
      </c>
      <c r="W3213" s="1" t="s">
        <v>75</v>
      </c>
      <c r="X3213" t="str">
        <f t="shared" si="351"/>
        <v>Complete</v>
      </c>
      <c r="Y3213">
        <f>MAX(0,100-IF(G3213="Invalid",Config!$B$5,0)-IF(I3213="Invalid",Config!$B$6,0)-IF(X3213="Incomplete",Config!$B$7,0)-IF(AF3213="Yes",Config!$B$37,0))</f>
        <v>100</v>
      </c>
      <c r="Z3213" s="1">
        <f>IF(OR(TRIM(B3213)="",COUNTIF(Config!$B$15:$B$19,B3213)&gt;0),1,0)+IF(OR(TRIM(C3213)="",COUNTIF(Config!$B$15:$B$19,C3213)&gt;0),1,0)+IF(OR(TRIM(F3213)="",COUNTIF(Config!$B$15:$B$19,F3213)&gt;0),1,0)+IF(OR(TRIM(H3213)="",COUNTIF(Config!$B$15:$B$19,H3213)&gt;0),1,0)+IF(OR(TRIM(E3213)="",COUNTIF(Config!$B$15:$B$19,E3213)&gt;0),1,0)+IF(OR(TRIM(K3213)="",COUNTIF(Config!$B$15:$B$19,K3213)&gt;0),1,0)+IF(OR(TRIM(P3213)="",COUNTIF(Config!$B$15:$B$19,P3213)&gt;0),1,0)+IF(OR(TRIM(R3213)="",COUNTIF(Config!$B$15:$B$19,R3213)&gt;0),1,0)</f>
        <v>0</v>
      </c>
      <c r="AA3213" s="1" cm="1">
        <f t="array" ref="AA3213">SUMPRODUCT(LEN(H3213)-LEN(SUBSTITUTE(H3213,{"0";"1";"2";"3";"4";"5";"6";"7";"8";"9"},"")))</f>
        <v>10</v>
      </c>
      <c r="AC3213" t="str">
        <f t="shared" si="352"/>
        <v/>
      </c>
      <c r="AD3213">
        <f t="shared" si="353"/>
        <v>1</v>
      </c>
      <c r="AE3213">
        <f t="shared" si="354"/>
        <v>1</v>
      </c>
      <c r="AF3213" t="str">
        <f t="shared" si="355"/>
        <v>No</v>
      </c>
      <c r="AG3213">
        <f t="shared" ca="1" si="356"/>
        <v>179</v>
      </c>
      <c r="AH3213" t="str">
        <f ca="1">IF(OR(V3213="",AG3213=""),"Yes",IF(AG3213&gt;Config!$B$41,"Yes","No"))</f>
        <v>No</v>
      </c>
    </row>
    <row r="3214" spans="1:34" x14ac:dyDescent="0.25">
      <c r="A3214" s="1" t="s">
        <v>22623</v>
      </c>
      <c r="B3214" s="1" t="s">
        <v>188</v>
      </c>
      <c r="C3214" s="1" t="s">
        <v>296</v>
      </c>
      <c r="D3214" s="1" t="s">
        <v>22624</v>
      </c>
      <c r="E3214" s="1" t="s">
        <v>35325</v>
      </c>
      <c r="F3214" s="1" t="s">
        <v>22625</v>
      </c>
      <c r="G3214" t="str">
        <f t="shared" si="350"/>
        <v>Valid</v>
      </c>
      <c r="H3214" s="1" t="s">
        <v>22626</v>
      </c>
      <c r="I3214" t="str" cm="1">
        <f t="array" ref="I3214">IF(OR(TRIM(H3214)="",ISNUMBER(SEARCH("#",H3214)),AA3214&lt;Config!$B$8,SUMPRODUCT(--ISNUMBER(SEARCH({"a";"b";"c";"d";"e";"f";"g";"h";"i";"j";"k";"l";"m";"n";"o";"p";"q";"r";"s";"t";"u";"v";"w";"x";"y";"z"},H3214)))&gt;0),"Invalid","Valid")</f>
        <v>Valid</v>
      </c>
      <c r="J3214" s="1" t="s">
        <v>22627</v>
      </c>
      <c r="K3214" s="1" t="s">
        <v>133</v>
      </c>
      <c r="L3214" s="1" t="s">
        <v>84</v>
      </c>
      <c r="M3214" s="1" t="s">
        <v>517</v>
      </c>
      <c r="N3214" s="1" t="s">
        <v>68</v>
      </c>
      <c r="O3214" s="1" t="s">
        <v>69</v>
      </c>
      <c r="P3214" t="s">
        <v>87</v>
      </c>
      <c r="Q3214" s="1" t="s">
        <v>88</v>
      </c>
      <c r="R3214" s="1" t="s">
        <v>379</v>
      </c>
      <c r="S3214" s="1" t="s">
        <v>22628</v>
      </c>
      <c r="T3214" s="1" t="s">
        <v>22629</v>
      </c>
      <c r="U3214" s="1" t="s">
        <v>1203</v>
      </c>
      <c r="V3214" s="1" t="s">
        <v>5594</v>
      </c>
      <c r="W3214" s="1" t="s">
        <v>125</v>
      </c>
      <c r="X3214" t="str">
        <f t="shared" si="351"/>
        <v>Complete</v>
      </c>
      <c r="Y3214">
        <f>MAX(0,100-IF(G3214="Invalid",Config!$B$5,0)-IF(I3214="Invalid",Config!$B$6,0)-IF(X3214="Incomplete",Config!$B$7,0)-IF(AF3214="Yes",Config!$B$37,0))</f>
        <v>100</v>
      </c>
      <c r="Z3214" s="1">
        <f>IF(OR(TRIM(B3214)="",COUNTIF(Config!$B$15:$B$19,B3214)&gt;0),1,0)+IF(OR(TRIM(C3214)="",COUNTIF(Config!$B$15:$B$19,C3214)&gt;0),1,0)+IF(OR(TRIM(F3214)="",COUNTIF(Config!$B$15:$B$19,F3214)&gt;0),1,0)+IF(OR(TRIM(H3214)="",COUNTIF(Config!$B$15:$B$19,H3214)&gt;0),1,0)+IF(OR(TRIM(E3214)="",COUNTIF(Config!$B$15:$B$19,E3214)&gt;0),1,0)+IF(OR(TRIM(K3214)="",COUNTIF(Config!$B$15:$B$19,K3214)&gt;0),1,0)+IF(OR(TRIM(P3214)="",COUNTIF(Config!$B$15:$B$19,P3214)&gt;0),1,0)+IF(OR(TRIM(R3214)="",COUNTIF(Config!$B$15:$B$19,R3214)&gt;0),1,0)</f>
        <v>0</v>
      </c>
      <c r="AA3214" s="1" cm="1">
        <f t="array" ref="AA3214">SUMPRODUCT(LEN(H3214)-LEN(SUBSTITUTE(H3214,{"0";"1";"2";"3";"4";"5";"6";"7";"8";"9"},"")))</f>
        <v>10</v>
      </c>
      <c r="AC3214" t="str">
        <f t="shared" si="352"/>
        <v/>
      </c>
      <c r="AD3214">
        <f t="shared" si="353"/>
        <v>1</v>
      </c>
      <c r="AE3214">
        <f t="shared" si="354"/>
        <v>1</v>
      </c>
      <c r="AF3214" t="str">
        <f t="shared" si="355"/>
        <v>No</v>
      </c>
      <c r="AG3214">
        <f t="shared" ca="1" si="356"/>
        <v>620</v>
      </c>
      <c r="AH3214" t="str">
        <f ca="1">IF(OR(V3214="",AG3214=""),"Yes",IF(AG3214&gt;Config!$B$41,"Yes","No"))</f>
        <v>Yes</v>
      </c>
    </row>
    <row r="3215" spans="1:34" x14ac:dyDescent="0.25">
      <c r="A3215" s="1" t="s">
        <v>22630</v>
      </c>
      <c r="B3215" s="1" t="s">
        <v>2392</v>
      </c>
      <c r="C3215" s="1" t="s">
        <v>524</v>
      </c>
      <c r="D3215" s="1" t="s">
        <v>22631</v>
      </c>
      <c r="E3215" s="1" t="s">
        <v>642</v>
      </c>
      <c r="F3215" s="1" t="s">
        <v>22632</v>
      </c>
      <c r="G3215" t="str">
        <f t="shared" si="350"/>
        <v>Valid</v>
      </c>
      <c r="H3215" s="1" t="s">
        <v>22633</v>
      </c>
      <c r="I3215" t="str" cm="1">
        <f t="array" ref="I3215">IF(OR(TRIM(H3215)="",ISNUMBER(SEARCH("#",H3215)),AA3215&lt;Config!$B$8,SUMPRODUCT(--ISNUMBER(SEARCH({"a";"b";"c";"d";"e";"f";"g";"h";"i";"j";"k";"l";"m";"n";"o";"p";"q";"r";"s";"t";"u";"v";"w";"x";"y";"z"},H3215)))&gt;0),"Invalid","Valid")</f>
        <v>Valid</v>
      </c>
      <c r="J3215" s="1" t="s">
        <v>22634</v>
      </c>
      <c r="K3215" s="1" t="s">
        <v>722</v>
      </c>
      <c r="L3215" s="1" t="s">
        <v>29</v>
      </c>
      <c r="M3215" s="1" t="s">
        <v>118</v>
      </c>
      <c r="N3215" s="1" t="s">
        <v>86</v>
      </c>
      <c r="O3215" s="1" t="s">
        <v>180</v>
      </c>
      <c r="P3215" t="s">
        <v>314</v>
      </c>
      <c r="Q3215" s="1" t="s">
        <v>316</v>
      </c>
      <c r="R3215" s="1" t="s">
        <v>315</v>
      </c>
      <c r="S3215" s="1" t="s">
        <v>22635</v>
      </c>
      <c r="T3215" s="1" t="s">
        <v>22636</v>
      </c>
      <c r="U3215" s="1" t="s">
        <v>2728</v>
      </c>
      <c r="V3215" s="1" t="s">
        <v>1964</v>
      </c>
      <c r="W3215" s="1" t="s">
        <v>125</v>
      </c>
      <c r="X3215" t="str">
        <f t="shared" si="351"/>
        <v>Complete</v>
      </c>
      <c r="Y3215">
        <f>MAX(0,100-IF(G3215="Invalid",Config!$B$5,0)-IF(I3215="Invalid",Config!$B$6,0)-IF(X3215="Incomplete",Config!$B$7,0)-IF(AF3215="Yes",Config!$B$37,0))</f>
        <v>100</v>
      </c>
      <c r="Z3215" s="1">
        <f>IF(OR(TRIM(B3215)="",COUNTIF(Config!$B$15:$B$19,B3215)&gt;0),1,0)+IF(OR(TRIM(C3215)="",COUNTIF(Config!$B$15:$B$19,C3215)&gt;0),1,0)+IF(OR(TRIM(F3215)="",COUNTIF(Config!$B$15:$B$19,F3215)&gt;0),1,0)+IF(OR(TRIM(H3215)="",COUNTIF(Config!$B$15:$B$19,H3215)&gt;0),1,0)+IF(OR(TRIM(E3215)="",COUNTIF(Config!$B$15:$B$19,E3215)&gt;0),1,0)+IF(OR(TRIM(K3215)="",COUNTIF(Config!$B$15:$B$19,K3215)&gt;0),1,0)+IF(OR(TRIM(P3215)="",COUNTIF(Config!$B$15:$B$19,P3215)&gt;0),1,0)+IF(OR(TRIM(R3215)="",COUNTIF(Config!$B$15:$B$19,R3215)&gt;0),1,0)</f>
        <v>0</v>
      </c>
      <c r="AA3215" s="1" cm="1">
        <f t="array" ref="AA3215">SUMPRODUCT(LEN(H3215)-LEN(SUBSTITUTE(H3215,{"0";"1";"2";"3";"4";"5";"6";"7";"8";"9"},"")))</f>
        <v>12</v>
      </c>
      <c r="AC3215" t="str">
        <f t="shared" si="352"/>
        <v/>
      </c>
      <c r="AD3215">
        <f t="shared" si="353"/>
        <v>1</v>
      </c>
      <c r="AE3215">
        <f t="shared" si="354"/>
        <v>1</v>
      </c>
      <c r="AF3215" t="str">
        <f t="shared" si="355"/>
        <v>No</v>
      </c>
      <c r="AG3215" t="str">
        <f t="shared" ca="1" si="356"/>
        <v/>
      </c>
      <c r="AH3215" t="str">
        <f ca="1">IF(OR(V3215="",AG3215=""),"Yes",IF(AG3215&gt;Config!$B$41,"Yes","No"))</f>
        <v>Yes</v>
      </c>
    </row>
    <row r="3216" spans="1:34" x14ac:dyDescent="0.25">
      <c r="A3216" s="1" t="s">
        <v>22637</v>
      </c>
      <c r="B3216" s="1" t="s">
        <v>219</v>
      </c>
      <c r="C3216" s="1" t="s">
        <v>659</v>
      </c>
      <c r="D3216" s="1" t="s">
        <v>22638</v>
      </c>
      <c r="E3216" s="1" t="s">
        <v>34322</v>
      </c>
      <c r="F3216" s="1" t="s">
        <v>22639</v>
      </c>
      <c r="G3216" t="str">
        <f t="shared" si="350"/>
        <v>Valid</v>
      </c>
      <c r="H3216" s="1" t="s">
        <v>22640</v>
      </c>
      <c r="I3216" t="str" cm="1">
        <f t="array" ref="I3216">IF(OR(TRIM(H3216)="",ISNUMBER(SEARCH("#",H3216)),AA3216&lt;Config!$B$8,SUMPRODUCT(--ISNUMBER(SEARCH({"a";"b";"c";"d";"e";"f";"g";"h";"i";"j";"k";"l";"m";"n";"o";"p";"q";"r";"s";"t";"u";"v";"w";"x";"y";"z"},H3216)))&gt;0),"Invalid","Valid")</f>
        <v>Valid</v>
      </c>
      <c r="J3216" s="1" t="s">
        <v>22641</v>
      </c>
      <c r="K3216" s="1" t="s">
        <v>83</v>
      </c>
      <c r="L3216" s="1" t="s">
        <v>29</v>
      </c>
      <c r="M3216" s="1" t="s">
        <v>33825</v>
      </c>
      <c r="N3216" s="1" t="s">
        <v>31</v>
      </c>
      <c r="O3216" s="1" t="s">
        <v>69</v>
      </c>
      <c r="P3216" t="s">
        <v>53</v>
      </c>
      <c r="Q3216" s="1" t="s">
        <v>197</v>
      </c>
      <c r="R3216" s="1" t="s">
        <v>70</v>
      </c>
      <c r="S3216" s="1" t="s">
        <v>22642</v>
      </c>
      <c r="T3216" s="1" t="s">
        <v>22643</v>
      </c>
      <c r="U3216" s="1" t="s">
        <v>485</v>
      </c>
      <c r="V3216" s="1" t="s">
        <v>1380</v>
      </c>
      <c r="W3216" s="1" t="s">
        <v>186</v>
      </c>
      <c r="X3216" t="str">
        <f t="shared" si="351"/>
        <v>Complete</v>
      </c>
      <c r="Y3216">
        <f>MAX(0,100-IF(G3216="Invalid",Config!$B$5,0)-IF(I3216="Invalid",Config!$B$6,0)-IF(X3216="Incomplete",Config!$B$7,0)-IF(AF3216="Yes",Config!$B$37,0))</f>
        <v>100</v>
      </c>
      <c r="Z3216" s="1">
        <f>IF(OR(TRIM(B3216)="",COUNTIF(Config!$B$15:$B$19,B3216)&gt;0),1,0)+IF(OR(TRIM(C3216)="",COUNTIF(Config!$B$15:$B$19,C3216)&gt;0),1,0)+IF(OR(TRIM(F3216)="",COUNTIF(Config!$B$15:$B$19,F3216)&gt;0),1,0)+IF(OR(TRIM(H3216)="",COUNTIF(Config!$B$15:$B$19,H3216)&gt;0),1,0)+IF(OR(TRIM(E3216)="",COUNTIF(Config!$B$15:$B$19,E3216)&gt;0),1,0)+IF(OR(TRIM(K3216)="",COUNTIF(Config!$B$15:$B$19,K3216)&gt;0),1,0)+IF(OR(TRIM(P3216)="",COUNTIF(Config!$B$15:$B$19,P3216)&gt;0),1,0)+IF(OR(TRIM(R3216)="",COUNTIF(Config!$B$15:$B$19,R3216)&gt;0),1,0)</f>
        <v>0</v>
      </c>
      <c r="AA3216" s="1" cm="1">
        <f t="array" ref="AA3216">SUMPRODUCT(LEN(H3216)-LEN(SUBSTITUTE(H3216,{"0";"1";"2";"3";"4";"5";"6";"7";"8";"9"},"")))</f>
        <v>10</v>
      </c>
      <c r="AC3216" t="str">
        <f t="shared" si="352"/>
        <v/>
      </c>
      <c r="AD3216">
        <f t="shared" si="353"/>
        <v>1</v>
      </c>
      <c r="AE3216">
        <f t="shared" si="354"/>
        <v>1</v>
      </c>
      <c r="AF3216" t="str">
        <f t="shared" si="355"/>
        <v>No</v>
      </c>
      <c r="AG3216">
        <f t="shared" ca="1" si="356"/>
        <v>194</v>
      </c>
      <c r="AH3216" t="str">
        <f ca="1">IF(OR(V3216="",AG3216=""),"Yes",IF(AG3216&gt;Config!$B$41,"Yes","No"))</f>
        <v>No</v>
      </c>
    </row>
    <row r="3217" spans="1:34" x14ac:dyDescent="0.25">
      <c r="A3217" s="1" t="s">
        <v>14128</v>
      </c>
      <c r="B3217" s="1" t="s">
        <v>1833</v>
      </c>
      <c r="C3217" s="1" t="s">
        <v>410</v>
      </c>
      <c r="D3217" s="1" t="s">
        <v>22644</v>
      </c>
      <c r="E3217" s="1" t="s">
        <v>191</v>
      </c>
      <c r="F3217" s="1" t="s">
        <v>22645</v>
      </c>
      <c r="G3217" t="str">
        <f t="shared" si="350"/>
        <v>Valid</v>
      </c>
      <c r="H3217" s="1" t="s">
        <v>22646</v>
      </c>
      <c r="I3217" t="str" cm="1">
        <f t="array" ref="I3217">IF(OR(TRIM(H3217)="",ISNUMBER(SEARCH("#",H3217)),AA3217&lt;Config!$B$8,SUMPRODUCT(--ISNUMBER(SEARCH({"a";"b";"c";"d";"e";"f";"g";"h";"i";"j";"k";"l";"m";"n";"o";"p";"q";"r";"s";"t";"u";"v";"w";"x";"y";"z"},H3217)))&gt;0),"Invalid","Valid")</f>
        <v>Valid</v>
      </c>
      <c r="J3217" s="1" t="s">
        <v>22647</v>
      </c>
      <c r="K3217" s="1" t="s">
        <v>264</v>
      </c>
      <c r="L3217" s="1" t="s">
        <v>179</v>
      </c>
      <c r="M3217" s="1" t="s">
        <v>135</v>
      </c>
      <c r="N3217" s="1" t="s">
        <v>86</v>
      </c>
      <c r="O3217" s="1" t="s">
        <v>149</v>
      </c>
      <c r="P3217" t="s">
        <v>344</v>
      </c>
      <c r="Q3217" s="1" t="s">
        <v>345</v>
      </c>
      <c r="R3217" s="1" t="s">
        <v>346</v>
      </c>
      <c r="S3217" s="1" t="s">
        <v>22648</v>
      </c>
      <c r="T3217" s="1" t="s">
        <v>22649</v>
      </c>
      <c r="U3217" s="1" t="s">
        <v>1813</v>
      </c>
      <c r="V3217" s="1" t="s">
        <v>1709</v>
      </c>
      <c r="W3217" s="1" t="s">
        <v>186</v>
      </c>
      <c r="X3217" t="str">
        <f t="shared" si="351"/>
        <v>Complete</v>
      </c>
      <c r="Y3217">
        <f>MAX(0,100-IF(G3217="Invalid",Config!$B$5,0)-IF(I3217="Invalid",Config!$B$6,0)-IF(X3217="Incomplete",Config!$B$7,0)-IF(AF3217="Yes",Config!$B$37,0))</f>
        <v>100</v>
      </c>
      <c r="Z3217" s="1">
        <f>IF(OR(TRIM(B3217)="",COUNTIF(Config!$B$15:$B$19,B3217)&gt;0),1,0)+IF(OR(TRIM(C3217)="",COUNTIF(Config!$B$15:$B$19,C3217)&gt;0),1,0)+IF(OR(TRIM(F3217)="",COUNTIF(Config!$B$15:$B$19,F3217)&gt;0),1,0)+IF(OR(TRIM(H3217)="",COUNTIF(Config!$B$15:$B$19,H3217)&gt;0),1,0)+IF(OR(TRIM(E3217)="",COUNTIF(Config!$B$15:$B$19,E3217)&gt;0),1,0)+IF(OR(TRIM(K3217)="",COUNTIF(Config!$B$15:$B$19,K3217)&gt;0),1,0)+IF(OR(TRIM(P3217)="",COUNTIF(Config!$B$15:$B$19,P3217)&gt;0),1,0)+IF(OR(TRIM(R3217)="",COUNTIF(Config!$B$15:$B$19,R3217)&gt;0),1,0)</f>
        <v>0</v>
      </c>
      <c r="AA3217" s="1" cm="1">
        <f t="array" ref="AA3217">SUMPRODUCT(LEN(H3217)-LEN(SUBSTITUTE(H3217,{"0";"1";"2";"3";"4";"5";"6";"7";"8";"9"},"")))</f>
        <v>10</v>
      </c>
      <c r="AC3217" t="str">
        <f t="shared" si="352"/>
        <v/>
      </c>
      <c r="AD3217">
        <f t="shared" si="353"/>
        <v>1</v>
      </c>
      <c r="AE3217">
        <f t="shared" si="354"/>
        <v>1</v>
      </c>
      <c r="AF3217" t="str">
        <f t="shared" si="355"/>
        <v>No</v>
      </c>
      <c r="AG3217">
        <f t="shared" ca="1" si="356"/>
        <v>454</v>
      </c>
      <c r="AH3217" t="str">
        <f ca="1">IF(OR(V3217="",AG3217=""),"Yes",IF(AG3217&gt;Config!$B$41,"Yes","No"))</f>
        <v>Yes</v>
      </c>
    </row>
    <row r="3218" spans="1:34" x14ac:dyDescent="0.25">
      <c r="A3218" s="1" t="s">
        <v>22650</v>
      </c>
      <c r="B3218" s="1" t="s">
        <v>554</v>
      </c>
      <c r="C3218" s="1" t="s">
        <v>336</v>
      </c>
      <c r="D3218" s="1" t="s">
        <v>22651</v>
      </c>
      <c r="E3218" s="1" t="s">
        <v>35326</v>
      </c>
      <c r="F3218" s="1" t="s">
        <v>22652</v>
      </c>
      <c r="G3218" t="str">
        <f t="shared" si="350"/>
        <v>Valid</v>
      </c>
      <c r="H3218" s="1" t="s">
        <v>22653</v>
      </c>
      <c r="I3218" t="str" cm="1">
        <f t="array" ref="I3218">IF(OR(TRIM(H3218)="",ISNUMBER(SEARCH("#",H3218)),AA3218&lt;Config!$B$8,SUMPRODUCT(--ISNUMBER(SEARCH({"a";"b";"c";"d";"e";"f";"g";"h";"i";"j";"k";"l";"m";"n";"o";"p";"q";"r";"s";"t";"u";"v";"w";"x";"y";"z"},H3218)))&gt;0),"Invalid","Valid")</f>
        <v>Valid</v>
      </c>
      <c r="J3218" s="1" t="s">
        <v>22654</v>
      </c>
      <c r="K3218" s="1" t="s">
        <v>66</v>
      </c>
      <c r="L3218" s="1" t="s">
        <v>49</v>
      </c>
      <c r="M3218" s="1" t="s">
        <v>50</v>
      </c>
      <c r="N3218" s="1" t="s">
        <v>68</v>
      </c>
      <c r="O3218" s="1" t="s">
        <v>196</v>
      </c>
      <c r="P3218" t="s">
        <v>33</v>
      </c>
      <c r="Q3218" s="1" t="s">
        <v>34</v>
      </c>
      <c r="R3218" s="1" t="s">
        <v>482</v>
      </c>
      <c r="S3218" s="1" t="s">
        <v>2090</v>
      </c>
      <c r="T3218" s="1" t="s">
        <v>22655</v>
      </c>
      <c r="U3218" s="1" t="s">
        <v>22656</v>
      </c>
      <c r="V3218" s="1" t="s">
        <v>9333</v>
      </c>
      <c r="W3218" s="1" t="s">
        <v>141</v>
      </c>
      <c r="X3218" t="str">
        <f t="shared" si="351"/>
        <v>Complete</v>
      </c>
      <c r="Y3218">
        <f>MAX(0,100-IF(G3218="Invalid",Config!$B$5,0)-IF(I3218="Invalid",Config!$B$6,0)-IF(X3218="Incomplete",Config!$B$7,0)-IF(AF3218="Yes",Config!$B$37,0))</f>
        <v>100</v>
      </c>
      <c r="Z3218" s="1">
        <f>IF(OR(TRIM(B3218)="",COUNTIF(Config!$B$15:$B$19,B3218)&gt;0),1,0)+IF(OR(TRIM(C3218)="",COUNTIF(Config!$B$15:$B$19,C3218)&gt;0),1,0)+IF(OR(TRIM(F3218)="",COUNTIF(Config!$B$15:$B$19,F3218)&gt;0),1,0)+IF(OR(TRIM(H3218)="",COUNTIF(Config!$B$15:$B$19,H3218)&gt;0),1,0)+IF(OR(TRIM(E3218)="",COUNTIF(Config!$B$15:$B$19,E3218)&gt;0),1,0)+IF(OR(TRIM(K3218)="",COUNTIF(Config!$B$15:$B$19,K3218)&gt;0),1,0)+IF(OR(TRIM(P3218)="",COUNTIF(Config!$B$15:$B$19,P3218)&gt;0),1,0)+IF(OR(TRIM(R3218)="",COUNTIF(Config!$B$15:$B$19,R3218)&gt;0),1,0)</f>
        <v>0</v>
      </c>
      <c r="AA3218" s="1" cm="1">
        <f t="array" ref="AA3218">SUMPRODUCT(LEN(H3218)-LEN(SUBSTITUTE(H3218,{"0";"1";"2";"3";"4";"5";"6";"7";"8";"9"},"")))</f>
        <v>10</v>
      </c>
      <c r="AC3218" t="str">
        <f t="shared" si="352"/>
        <v/>
      </c>
      <c r="AD3218">
        <f t="shared" si="353"/>
        <v>1</v>
      </c>
      <c r="AE3218">
        <f t="shared" si="354"/>
        <v>1</v>
      </c>
      <c r="AF3218" t="str">
        <f t="shared" si="355"/>
        <v>No</v>
      </c>
      <c r="AG3218">
        <f t="shared" ca="1" si="356"/>
        <v>104</v>
      </c>
      <c r="AH3218" t="str">
        <f ca="1">IF(OR(V3218="",AG3218=""),"Yes",IF(AG3218&gt;Config!$B$41,"Yes","No"))</f>
        <v>No</v>
      </c>
    </row>
    <row r="3219" spans="1:34" x14ac:dyDescent="0.25">
      <c r="A3219" s="1" t="s">
        <v>22657</v>
      </c>
      <c r="B3219" s="1" t="s">
        <v>352</v>
      </c>
      <c r="C3219" s="1" t="s">
        <v>566</v>
      </c>
      <c r="D3219" s="1" t="s">
        <v>22658</v>
      </c>
      <c r="E3219" s="1" t="s">
        <v>33955</v>
      </c>
      <c r="F3219" s="1" t="s">
        <v>17615</v>
      </c>
      <c r="G3219" t="str">
        <f t="shared" si="350"/>
        <v>Valid</v>
      </c>
      <c r="H3219" s="1" t="s">
        <v>22659</v>
      </c>
      <c r="I3219" t="str" cm="1">
        <f t="array" ref="I3219">IF(OR(TRIM(H3219)="",ISNUMBER(SEARCH("#",H3219)),AA3219&lt;Config!$B$8,SUMPRODUCT(--ISNUMBER(SEARCH({"a";"b";"c";"d";"e";"f";"g";"h";"i";"j";"k";"l";"m";"n";"o";"p";"q";"r";"s";"t";"u";"v";"w";"x";"y";"z"},H3219)))&gt;0),"Invalid","Valid")</f>
        <v>Valid</v>
      </c>
      <c r="J3219" s="1" t="s">
        <v>22660</v>
      </c>
      <c r="K3219" s="1" t="s">
        <v>625</v>
      </c>
      <c r="L3219" s="1" t="s">
        <v>29</v>
      </c>
      <c r="M3219" s="1" t="s">
        <v>343</v>
      </c>
      <c r="N3219" s="1" t="s">
        <v>252</v>
      </c>
      <c r="O3219" s="1" t="s">
        <v>180</v>
      </c>
      <c r="P3219" t="s">
        <v>53</v>
      </c>
      <c r="Q3219" s="1" t="s">
        <v>55</v>
      </c>
      <c r="R3219" s="1" t="s">
        <v>150</v>
      </c>
      <c r="S3219" s="1" t="s">
        <v>22661</v>
      </c>
      <c r="T3219" s="1" t="s">
        <v>22662</v>
      </c>
      <c r="U3219" s="1" t="s">
        <v>1466</v>
      </c>
      <c r="V3219" s="1" t="s">
        <v>140</v>
      </c>
      <c r="W3219" s="1" t="s">
        <v>384</v>
      </c>
      <c r="X3219" t="str">
        <f t="shared" si="351"/>
        <v>Complete</v>
      </c>
      <c r="Y3219">
        <f>MAX(0,100-IF(G3219="Invalid",Config!$B$5,0)-IF(I3219="Invalid",Config!$B$6,0)-IF(X3219="Incomplete",Config!$B$7,0)-IF(AF3219="Yes",Config!$B$37,0))</f>
        <v>75</v>
      </c>
      <c r="Z3219" s="1">
        <f>IF(OR(TRIM(B3219)="",COUNTIF(Config!$B$15:$B$19,B3219)&gt;0),1,0)+IF(OR(TRIM(C3219)="",COUNTIF(Config!$B$15:$B$19,C3219)&gt;0),1,0)+IF(OR(TRIM(F3219)="",COUNTIF(Config!$B$15:$B$19,F3219)&gt;0),1,0)+IF(OR(TRIM(H3219)="",COUNTIF(Config!$B$15:$B$19,H3219)&gt;0),1,0)+IF(OR(TRIM(E3219)="",COUNTIF(Config!$B$15:$B$19,E3219)&gt;0),1,0)+IF(OR(TRIM(K3219)="",COUNTIF(Config!$B$15:$B$19,K3219)&gt;0),1,0)+IF(OR(TRIM(P3219)="",COUNTIF(Config!$B$15:$B$19,P3219)&gt;0),1,0)+IF(OR(TRIM(R3219)="",COUNTIF(Config!$B$15:$B$19,R3219)&gt;0),1,0)</f>
        <v>0</v>
      </c>
      <c r="AA3219" s="1" cm="1">
        <f t="array" ref="AA3219">SUMPRODUCT(LEN(H3219)-LEN(SUBSTITUTE(H3219,{"0";"1";"2";"3";"4";"5";"6";"7";"8";"9"},"")))</f>
        <v>12</v>
      </c>
      <c r="AC3219" t="str">
        <f t="shared" si="352"/>
        <v>Potential Duplicate</v>
      </c>
      <c r="AD3219">
        <f t="shared" si="353"/>
        <v>2</v>
      </c>
      <c r="AE3219">
        <f t="shared" si="354"/>
        <v>2</v>
      </c>
      <c r="AF3219" t="str">
        <f t="shared" si="355"/>
        <v>Yes</v>
      </c>
      <c r="AG3219">
        <f t="shared" ca="1" si="356"/>
        <v>37</v>
      </c>
      <c r="AH3219" t="str">
        <f ca="1">IF(OR(V3219="",AG3219=""),"Yes",IF(AG3219&gt;Config!$B$41,"Yes","No"))</f>
        <v>No</v>
      </c>
    </row>
    <row r="3220" spans="1:34" x14ac:dyDescent="0.25">
      <c r="A3220" s="1" t="s">
        <v>22663</v>
      </c>
      <c r="B3220" s="1" t="s">
        <v>1339</v>
      </c>
      <c r="C3220" s="1" t="s">
        <v>296</v>
      </c>
      <c r="D3220" s="1" t="s">
        <v>22664</v>
      </c>
      <c r="E3220" s="1" t="s">
        <v>34368</v>
      </c>
      <c r="F3220" s="1" t="s">
        <v>22665</v>
      </c>
      <c r="G3220" t="str">
        <f t="shared" si="350"/>
        <v>Valid</v>
      </c>
      <c r="H3220" s="1" t="s">
        <v>22666</v>
      </c>
      <c r="I3220" t="str" cm="1">
        <f t="array" ref="I3220">IF(OR(TRIM(H3220)="",ISNUMBER(SEARCH("#",H3220)),AA3220&lt;Config!$B$8,SUMPRODUCT(--ISNUMBER(SEARCH({"a";"b";"c";"d";"e";"f";"g";"h";"i";"j";"k";"l";"m";"n";"o";"p";"q";"r";"s";"t";"u";"v";"w";"x";"y";"z"},H3220)))&gt;0),"Invalid","Valid")</f>
        <v>Valid</v>
      </c>
      <c r="J3220" s="1" t="s">
        <v>22667</v>
      </c>
      <c r="K3220" s="1" t="s">
        <v>264</v>
      </c>
      <c r="L3220" s="1" t="s">
        <v>67</v>
      </c>
      <c r="M3220" s="1" t="s">
        <v>251</v>
      </c>
      <c r="N3220" s="1" t="s">
        <v>437</v>
      </c>
      <c r="O3220" s="1" t="s">
        <v>149</v>
      </c>
      <c r="P3220" t="s">
        <v>344</v>
      </c>
      <c r="Q3220" s="1" t="s">
        <v>971</v>
      </c>
      <c r="R3220" s="1" t="s">
        <v>971</v>
      </c>
      <c r="S3220" s="1" t="s">
        <v>22668</v>
      </c>
      <c r="T3220" s="1" t="s">
        <v>22669</v>
      </c>
      <c r="U3220" s="1" t="s">
        <v>3618</v>
      </c>
      <c r="V3220" s="1" t="s">
        <v>2829</v>
      </c>
      <c r="W3220" s="1" t="s">
        <v>293</v>
      </c>
      <c r="X3220" t="str">
        <f t="shared" si="351"/>
        <v>Complete</v>
      </c>
      <c r="Y3220">
        <f>MAX(0,100-IF(G3220="Invalid",Config!$B$5,0)-IF(I3220="Invalid",Config!$B$6,0)-IF(X3220="Incomplete",Config!$B$7,0)-IF(AF3220="Yes",Config!$B$37,0))</f>
        <v>75</v>
      </c>
      <c r="Z3220" s="1">
        <f>IF(OR(TRIM(B3220)="",COUNTIF(Config!$B$15:$B$19,B3220)&gt;0),1,0)+IF(OR(TRIM(C3220)="",COUNTIF(Config!$B$15:$B$19,C3220)&gt;0),1,0)+IF(OR(TRIM(F3220)="",COUNTIF(Config!$B$15:$B$19,F3220)&gt;0),1,0)+IF(OR(TRIM(H3220)="",COUNTIF(Config!$B$15:$B$19,H3220)&gt;0),1,0)+IF(OR(TRIM(E3220)="",COUNTIF(Config!$B$15:$B$19,E3220)&gt;0),1,0)+IF(OR(TRIM(K3220)="",COUNTIF(Config!$B$15:$B$19,K3220)&gt;0),1,0)+IF(OR(TRIM(P3220)="",COUNTIF(Config!$B$15:$B$19,P3220)&gt;0),1,0)+IF(OR(TRIM(R3220)="",COUNTIF(Config!$B$15:$B$19,R3220)&gt;0),1,0)</f>
        <v>0</v>
      </c>
      <c r="AA3220" s="1" cm="1">
        <f t="array" ref="AA3220">SUMPRODUCT(LEN(H3220)-LEN(SUBSTITUTE(H3220,{"0";"1";"2";"3";"4";"5";"6";"7";"8";"9"},"")))</f>
        <v>11</v>
      </c>
      <c r="AC3220" t="str">
        <f t="shared" si="352"/>
        <v>Potential Duplicate</v>
      </c>
      <c r="AD3220">
        <f t="shared" si="353"/>
        <v>1</v>
      </c>
      <c r="AE3220">
        <f t="shared" si="354"/>
        <v>2</v>
      </c>
      <c r="AF3220" t="str">
        <f t="shared" si="355"/>
        <v>Yes</v>
      </c>
      <c r="AG3220">
        <f t="shared" ca="1" si="356"/>
        <v>474</v>
      </c>
      <c r="AH3220" t="str">
        <f ca="1">IF(OR(V3220="",AG3220=""),"Yes",IF(AG3220&gt;Config!$B$41,"Yes","No"))</f>
        <v>Yes</v>
      </c>
    </row>
    <row r="3221" spans="1:34" x14ac:dyDescent="0.25">
      <c r="A3221" s="1" t="s">
        <v>22670</v>
      </c>
      <c r="B3221" s="1" t="s">
        <v>1068</v>
      </c>
      <c r="C3221" s="1" t="s">
        <v>1339</v>
      </c>
      <c r="D3221" s="1" t="s">
        <v>19253</v>
      </c>
      <c r="E3221" s="1" t="s">
        <v>34777</v>
      </c>
      <c r="F3221" s="1" t="s">
        <v>22671</v>
      </c>
      <c r="G3221" t="str">
        <f t="shared" si="350"/>
        <v>Valid</v>
      </c>
      <c r="H3221" s="1" t="s">
        <v>22672</v>
      </c>
      <c r="I3221" t="str" cm="1">
        <f t="array" ref="I3221">IF(OR(TRIM(H3221)="",ISNUMBER(SEARCH("#",H3221)),AA3221&lt;Config!$B$8,SUMPRODUCT(--ISNUMBER(SEARCH({"a";"b";"c";"d";"e";"f";"g";"h";"i";"j";"k";"l";"m";"n";"o";"p";"q";"r";"s";"t";"u";"v";"w";"x";"y";"z"},H3221)))&gt;0),"Invalid","Valid")</f>
        <v>Valid</v>
      </c>
      <c r="J3221" s="1" t="s">
        <v>22673</v>
      </c>
      <c r="K3221" s="1" t="s">
        <v>722</v>
      </c>
      <c r="L3221" s="1" t="s">
        <v>134</v>
      </c>
      <c r="M3221" s="1" t="s">
        <v>103</v>
      </c>
      <c r="N3221" s="1" t="s">
        <v>86</v>
      </c>
      <c r="O3221" s="1" t="s">
        <v>69</v>
      </c>
      <c r="P3221" t="s">
        <v>87</v>
      </c>
      <c r="Q3221" s="1" t="s">
        <v>438</v>
      </c>
      <c r="R3221" s="1" t="s">
        <v>212</v>
      </c>
      <c r="S3221" s="1" t="s">
        <v>22674</v>
      </c>
      <c r="T3221" s="1" t="s">
        <v>22675</v>
      </c>
      <c r="U3221" s="1" t="s">
        <v>13649</v>
      </c>
      <c r="V3221" s="1" t="s">
        <v>575</v>
      </c>
      <c r="W3221" s="1" t="s">
        <v>60</v>
      </c>
      <c r="X3221" t="str">
        <f t="shared" si="351"/>
        <v>Complete</v>
      </c>
      <c r="Y3221">
        <f>MAX(0,100-IF(G3221="Invalid",Config!$B$5,0)-IF(I3221="Invalid",Config!$B$6,0)-IF(X3221="Incomplete",Config!$B$7,0)-IF(AF3221="Yes",Config!$B$37,0))</f>
        <v>100</v>
      </c>
      <c r="Z3221" s="1">
        <f>IF(OR(TRIM(B3221)="",COUNTIF(Config!$B$15:$B$19,B3221)&gt;0),1,0)+IF(OR(TRIM(C3221)="",COUNTIF(Config!$B$15:$B$19,C3221)&gt;0),1,0)+IF(OR(TRIM(F3221)="",COUNTIF(Config!$B$15:$B$19,F3221)&gt;0),1,0)+IF(OR(TRIM(H3221)="",COUNTIF(Config!$B$15:$B$19,H3221)&gt;0),1,0)+IF(OR(TRIM(E3221)="",COUNTIF(Config!$B$15:$B$19,E3221)&gt;0),1,0)+IF(OR(TRIM(K3221)="",COUNTIF(Config!$B$15:$B$19,K3221)&gt;0),1,0)+IF(OR(TRIM(P3221)="",COUNTIF(Config!$B$15:$B$19,P3221)&gt;0),1,0)+IF(OR(TRIM(R3221)="",COUNTIF(Config!$B$15:$B$19,R3221)&gt;0),1,0)</f>
        <v>0</v>
      </c>
      <c r="AA3221" s="1" cm="1">
        <f t="array" ref="AA3221">SUMPRODUCT(LEN(H3221)-LEN(SUBSTITUTE(H3221,{"0";"1";"2";"3";"4";"5";"6";"7";"8";"9"},"")))</f>
        <v>10</v>
      </c>
      <c r="AC3221" t="str">
        <f t="shared" si="352"/>
        <v/>
      </c>
      <c r="AD3221">
        <f t="shared" si="353"/>
        <v>1</v>
      </c>
      <c r="AE3221">
        <f t="shared" si="354"/>
        <v>1</v>
      </c>
      <c r="AF3221" t="str">
        <f t="shared" si="355"/>
        <v>No</v>
      </c>
      <c r="AG3221">
        <f t="shared" ca="1" si="356"/>
        <v>246</v>
      </c>
      <c r="AH3221" t="str">
        <f ca="1">IF(OR(V3221="",AG3221=""),"Yes",IF(AG3221&gt;Config!$B$41,"Yes","No"))</f>
        <v>No</v>
      </c>
    </row>
    <row r="3222" spans="1:34" x14ac:dyDescent="0.25">
      <c r="A3222" s="1" t="s">
        <v>22676</v>
      </c>
      <c r="B3222" s="1" t="s">
        <v>1450</v>
      </c>
      <c r="C3222" s="1" t="s">
        <v>78</v>
      </c>
      <c r="D3222" s="1" t="s">
        <v>2856</v>
      </c>
      <c r="E3222" s="1" t="s">
        <v>35327</v>
      </c>
      <c r="F3222" s="1" t="s">
        <v>22677</v>
      </c>
      <c r="G3222" t="str">
        <f t="shared" si="350"/>
        <v>Valid</v>
      </c>
      <c r="H3222" s="1" t="s">
        <v>22678</v>
      </c>
      <c r="I3222" t="str" cm="1">
        <f t="array" ref="I3222">IF(OR(TRIM(H3222)="",ISNUMBER(SEARCH("#",H3222)),AA3222&lt;Config!$B$8,SUMPRODUCT(--ISNUMBER(SEARCH({"a";"b";"c";"d";"e";"f";"g";"h";"i";"j";"k";"l";"m";"n";"o";"p";"q";"r";"s";"t";"u";"v";"w";"x";"y";"z"},H3222)))&gt;0),"Invalid","Valid")</f>
        <v>Valid</v>
      </c>
      <c r="J3222" s="1" t="s">
        <v>22679</v>
      </c>
      <c r="K3222" s="1" t="s">
        <v>147</v>
      </c>
      <c r="L3222" s="1" t="s">
        <v>102</v>
      </c>
      <c r="M3222" s="1" t="s">
        <v>391</v>
      </c>
      <c r="N3222" s="1" t="s">
        <v>51</v>
      </c>
      <c r="O3222" s="1" t="s">
        <v>52</v>
      </c>
      <c r="P3222" t="s">
        <v>590</v>
      </c>
      <c r="Q3222" s="1" t="s">
        <v>591</v>
      </c>
      <c r="R3222" s="1" t="s">
        <v>1846</v>
      </c>
      <c r="S3222" s="1" t="s">
        <v>4527</v>
      </c>
      <c r="T3222" s="1" t="s">
        <v>22680</v>
      </c>
      <c r="U3222" s="1" t="s">
        <v>3386</v>
      </c>
      <c r="V3222" s="1" t="s">
        <v>1229</v>
      </c>
      <c r="W3222" s="1" t="s">
        <v>293</v>
      </c>
      <c r="X3222" t="str">
        <f t="shared" si="351"/>
        <v>Complete</v>
      </c>
      <c r="Y3222">
        <f>MAX(0,100-IF(G3222="Invalid",Config!$B$5,0)-IF(I3222="Invalid",Config!$B$6,0)-IF(X3222="Incomplete",Config!$B$7,0)-IF(AF3222="Yes",Config!$B$37,0))</f>
        <v>100</v>
      </c>
      <c r="Z3222" s="1">
        <f>IF(OR(TRIM(B3222)="",COUNTIF(Config!$B$15:$B$19,B3222)&gt;0),1,0)+IF(OR(TRIM(C3222)="",COUNTIF(Config!$B$15:$B$19,C3222)&gt;0),1,0)+IF(OR(TRIM(F3222)="",COUNTIF(Config!$B$15:$B$19,F3222)&gt;0),1,0)+IF(OR(TRIM(H3222)="",COUNTIF(Config!$B$15:$B$19,H3222)&gt;0),1,0)+IF(OR(TRIM(E3222)="",COUNTIF(Config!$B$15:$B$19,E3222)&gt;0),1,0)+IF(OR(TRIM(K3222)="",COUNTIF(Config!$B$15:$B$19,K3222)&gt;0),1,0)+IF(OR(TRIM(P3222)="",COUNTIF(Config!$B$15:$B$19,P3222)&gt;0),1,0)+IF(OR(TRIM(R3222)="",COUNTIF(Config!$B$15:$B$19,R3222)&gt;0),1,0)</f>
        <v>0</v>
      </c>
      <c r="AA3222" s="1" cm="1">
        <f t="array" ref="AA3222">SUMPRODUCT(LEN(H3222)-LEN(SUBSTITUTE(H3222,{"0";"1";"2";"3";"4";"5";"6";"7";"8";"9"},"")))</f>
        <v>12</v>
      </c>
      <c r="AC3222" t="str">
        <f t="shared" si="352"/>
        <v/>
      </c>
      <c r="AD3222">
        <f t="shared" si="353"/>
        <v>1</v>
      </c>
      <c r="AE3222">
        <f t="shared" si="354"/>
        <v>1</v>
      </c>
      <c r="AF3222" t="str">
        <f t="shared" si="355"/>
        <v>No</v>
      </c>
      <c r="AG3222">
        <f t="shared" ca="1" si="356"/>
        <v>235</v>
      </c>
      <c r="AH3222" t="str">
        <f ca="1">IF(OR(V3222="",AG3222=""),"Yes",IF(AG3222&gt;Config!$B$41,"Yes","No"))</f>
        <v>No</v>
      </c>
    </row>
    <row r="3223" spans="1:34" x14ac:dyDescent="0.25">
      <c r="A3223" s="1" t="s">
        <v>22681</v>
      </c>
      <c r="B3223" s="1" t="s">
        <v>1015</v>
      </c>
      <c r="C3223" s="1" t="s">
        <v>43</v>
      </c>
      <c r="D3223" s="1" t="s">
        <v>3458</v>
      </c>
      <c r="E3223" s="1" t="s">
        <v>739</v>
      </c>
      <c r="F3223" s="1" t="s">
        <v>35328</v>
      </c>
      <c r="G3223" t="str">
        <f t="shared" si="350"/>
        <v>Valid</v>
      </c>
      <c r="H3223" s="1" t="s">
        <v>22682</v>
      </c>
      <c r="I3223" t="str" cm="1">
        <f t="array" ref="I3223">IF(OR(TRIM(H3223)="",ISNUMBER(SEARCH("#",H3223)),AA3223&lt;Config!$B$8,SUMPRODUCT(--ISNUMBER(SEARCH({"a";"b";"c";"d";"e";"f";"g";"h";"i";"j";"k";"l";"m";"n";"o";"p";"q";"r";"s";"t";"u";"v";"w";"x";"y";"z"},H3223)))&gt;0),"Invalid","Valid")</f>
        <v>Valid</v>
      </c>
      <c r="J3223" s="1" t="s">
        <v>22683</v>
      </c>
      <c r="K3223" s="1" t="s">
        <v>28</v>
      </c>
      <c r="L3223" s="1" t="s">
        <v>67</v>
      </c>
      <c r="M3223" s="1" t="s">
        <v>251</v>
      </c>
      <c r="N3223" s="1" t="s">
        <v>33819</v>
      </c>
      <c r="O3223" s="1" t="s">
        <v>180</v>
      </c>
      <c r="P3223" t="s">
        <v>53</v>
      </c>
      <c r="Q3223" s="1" t="s">
        <v>55</v>
      </c>
      <c r="R3223" s="1" t="s">
        <v>70</v>
      </c>
      <c r="S3223" s="1" t="s">
        <v>13943</v>
      </c>
      <c r="T3223" s="1" t="s">
        <v>22684</v>
      </c>
      <c r="U3223" s="1" t="s">
        <v>17103</v>
      </c>
      <c r="V3223" s="1" t="s">
        <v>140</v>
      </c>
      <c r="W3223" s="1" t="s">
        <v>186</v>
      </c>
      <c r="X3223" t="str">
        <f t="shared" si="351"/>
        <v>Complete</v>
      </c>
      <c r="Y3223">
        <f>MAX(0,100-IF(G3223="Invalid",Config!$B$5,0)-IF(I3223="Invalid",Config!$B$6,0)-IF(X3223="Incomplete",Config!$B$7,0)-IF(AF3223="Yes",Config!$B$37,0))</f>
        <v>100</v>
      </c>
      <c r="Z3223" s="1">
        <f>IF(OR(TRIM(B3223)="",COUNTIF(Config!$B$15:$B$19,B3223)&gt;0),1,0)+IF(OR(TRIM(C3223)="",COUNTIF(Config!$B$15:$B$19,C3223)&gt;0),1,0)+IF(OR(TRIM(F3223)="",COUNTIF(Config!$B$15:$B$19,F3223)&gt;0),1,0)+IF(OR(TRIM(H3223)="",COUNTIF(Config!$B$15:$B$19,H3223)&gt;0),1,0)+IF(OR(TRIM(E3223)="",COUNTIF(Config!$B$15:$B$19,E3223)&gt;0),1,0)+IF(OR(TRIM(K3223)="",COUNTIF(Config!$B$15:$B$19,K3223)&gt;0),1,0)+IF(OR(TRIM(P3223)="",COUNTIF(Config!$B$15:$B$19,P3223)&gt;0),1,0)+IF(OR(TRIM(R3223)="",COUNTIF(Config!$B$15:$B$19,R3223)&gt;0),1,0)</f>
        <v>0</v>
      </c>
      <c r="AA3223" s="1" cm="1">
        <f t="array" ref="AA3223">SUMPRODUCT(LEN(H3223)-LEN(SUBSTITUTE(H3223,{"0";"1";"2";"3";"4";"5";"6";"7";"8";"9"},"")))</f>
        <v>12</v>
      </c>
      <c r="AC3223" t="str">
        <f t="shared" si="352"/>
        <v/>
      </c>
      <c r="AD3223">
        <f t="shared" si="353"/>
        <v>1</v>
      </c>
      <c r="AE3223">
        <f t="shared" si="354"/>
        <v>1</v>
      </c>
      <c r="AF3223" t="str">
        <f t="shared" si="355"/>
        <v>No</v>
      </c>
      <c r="AG3223">
        <f t="shared" ca="1" si="356"/>
        <v>37</v>
      </c>
      <c r="AH3223" t="str">
        <f ca="1">IF(OR(V3223="",AG3223=""),"Yes",IF(AG3223&gt;Config!$B$41,"Yes","No"))</f>
        <v>No</v>
      </c>
    </row>
    <row r="3224" spans="1:34" x14ac:dyDescent="0.25">
      <c r="A3224" s="1" t="s">
        <v>22685</v>
      </c>
      <c r="B3224" s="1" t="s">
        <v>1085</v>
      </c>
      <c r="C3224" s="1" t="s">
        <v>620</v>
      </c>
      <c r="D3224" s="1" t="s">
        <v>22686</v>
      </c>
      <c r="E3224" s="1" t="s">
        <v>339</v>
      </c>
      <c r="F3224" s="1" t="s">
        <v>22687</v>
      </c>
      <c r="G3224" t="str">
        <f t="shared" si="350"/>
        <v>Valid</v>
      </c>
      <c r="H3224" s="1" t="s">
        <v>22688</v>
      </c>
      <c r="I3224" t="str" cm="1">
        <f t="array" ref="I3224">IF(OR(TRIM(H3224)="",ISNUMBER(SEARCH("#",H3224)),AA3224&lt;Config!$B$8,SUMPRODUCT(--ISNUMBER(SEARCH({"a";"b";"c";"d";"e";"f";"g";"h";"i";"j";"k";"l";"m";"n";"o";"p";"q";"r";"s";"t";"u";"v";"w";"x";"y";"z"},H3224)))&gt;0),"Invalid","Valid")</f>
        <v>Valid</v>
      </c>
      <c r="J3224" s="1" t="s">
        <v>22689</v>
      </c>
      <c r="K3224" s="1" t="s">
        <v>866</v>
      </c>
      <c r="L3224" s="1" t="s">
        <v>265</v>
      </c>
      <c r="M3224" s="1" t="s">
        <v>118</v>
      </c>
      <c r="N3224" s="1" t="s">
        <v>224</v>
      </c>
      <c r="O3224" s="1" t="s">
        <v>69</v>
      </c>
      <c r="P3224" t="s">
        <v>33</v>
      </c>
      <c r="Q3224" s="1" t="s">
        <v>1664</v>
      </c>
      <c r="R3224" s="1" t="s">
        <v>1716</v>
      </c>
      <c r="S3224" s="1" t="s">
        <v>21594</v>
      </c>
      <c r="T3224" s="1" t="s">
        <v>22690</v>
      </c>
      <c r="U3224" s="1" t="s">
        <v>3949</v>
      </c>
      <c r="V3224" s="1" t="s">
        <v>906</v>
      </c>
      <c r="W3224" s="1" t="s">
        <v>384</v>
      </c>
      <c r="X3224" t="str">
        <f t="shared" si="351"/>
        <v>Complete</v>
      </c>
      <c r="Y3224">
        <f>MAX(0,100-IF(G3224="Invalid",Config!$B$5,0)-IF(I3224="Invalid",Config!$B$6,0)-IF(X3224="Incomplete",Config!$B$7,0)-IF(AF3224="Yes",Config!$B$37,0))</f>
        <v>100</v>
      </c>
      <c r="Z3224" s="1">
        <f>IF(OR(TRIM(B3224)="",COUNTIF(Config!$B$15:$B$19,B3224)&gt;0),1,0)+IF(OR(TRIM(C3224)="",COUNTIF(Config!$B$15:$B$19,C3224)&gt;0),1,0)+IF(OR(TRIM(F3224)="",COUNTIF(Config!$B$15:$B$19,F3224)&gt;0),1,0)+IF(OR(TRIM(H3224)="",COUNTIF(Config!$B$15:$B$19,H3224)&gt;0),1,0)+IF(OR(TRIM(E3224)="",COUNTIF(Config!$B$15:$B$19,E3224)&gt;0),1,0)+IF(OR(TRIM(K3224)="",COUNTIF(Config!$B$15:$B$19,K3224)&gt;0),1,0)+IF(OR(TRIM(P3224)="",COUNTIF(Config!$B$15:$B$19,P3224)&gt;0),1,0)+IF(OR(TRIM(R3224)="",COUNTIF(Config!$B$15:$B$19,R3224)&gt;0),1,0)</f>
        <v>0</v>
      </c>
      <c r="AA3224" s="1" cm="1">
        <f t="array" ref="AA3224">SUMPRODUCT(LEN(H3224)-LEN(SUBSTITUTE(H3224,{"0";"1";"2";"3";"4";"5";"6";"7";"8";"9"},"")))</f>
        <v>10</v>
      </c>
      <c r="AC3224" t="str">
        <f t="shared" si="352"/>
        <v/>
      </c>
      <c r="AD3224">
        <f t="shared" si="353"/>
        <v>1</v>
      </c>
      <c r="AE3224">
        <f t="shared" si="354"/>
        <v>1</v>
      </c>
      <c r="AF3224" t="str">
        <f t="shared" si="355"/>
        <v>No</v>
      </c>
      <c r="AG3224">
        <f t="shared" ca="1" si="356"/>
        <v>745</v>
      </c>
      <c r="AH3224" t="str">
        <f ca="1">IF(OR(V3224="",AG3224=""),"Yes",IF(AG3224&gt;Config!$B$41,"Yes","No"))</f>
        <v>Yes</v>
      </c>
    </row>
    <row r="3225" spans="1:34" x14ac:dyDescent="0.25">
      <c r="A3225" s="1" t="s">
        <v>22691</v>
      </c>
      <c r="B3225" s="1" t="s">
        <v>1147</v>
      </c>
      <c r="C3225" s="1" t="s">
        <v>420</v>
      </c>
      <c r="D3225" s="1" t="s">
        <v>22692</v>
      </c>
      <c r="E3225" s="1" t="s">
        <v>34529</v>
      </c>
      <c r="F3225" s="1" t="s">
        <v>22693</v>
      </c>
      <c r="G3225" t="str">
        <f t="shared" si="350"/>
        <v>Valid</v>
      </c>
      <c r="H3225" s="1" t="s">
        <v>22694</v>
      </c>
      <c r="I3225" t="str" cm="1">
        <f t="array" ref="I3225">IF(OR(TRIM(H3225)="",ISNUMBER(SEARCH("#",H3225)),AA3225&lt;Config!$B$8,SUMPRODUCT(--ISNUMBER(SEARCH({"a";"b";"c";"d";"e";"f";"g";"h";"i";"j";"k";"l";"m";"n";"o";"p";"q";"r";"s";"t";"u";"v";"w";"x";"y";"z"},H3225)))&gt;0),"Invalid","Valid")</f>
        <v>Valid</v>
      </c>
      <c r="J3225" s="1" t="s">
        <v>950</v>
      </c>
      <c r="K3225" s="1" t="s">
        <v>264</v>
      </c>
      <c r="L3225" s="1" t="s">
        <v>84</v>
      </c>
      <c r="M3225" s="1" t="s">
        <v>85</v>
      </c>
      <c r="N3225" s="1" t="s">
        <v>148</v>
      </c>
      <c r="O3225" s="1" t="s">
        <v>32</v>
      </c>
      <c r="P3225" t="s">
        <v>87</v>
      </c>
      <c r="Q3225" s="1" t="s">
        <v>88</v>
      </c>
      <c r="R3225" s="1" t="s">
        <v>550</v>
      </c>
      <c r="S3225" s="1" t="s">
        <v>22695</v>
      </c>
      <c r="T3225" s="1" t="s">
        <v>22696</v>
      </c>
      <c r="U3225" s="1" t="s">
        <v>8586</v>
      </c>
      <c r="V3225" s="1" t="s">
        <v>22697</v>
      </c>
      <c r="W3225" s="1" t="s">
        <v>186</v>
      </c>
      <c r="X3225" t="str">
        <f t="shared" si="351"/>
        <v>Complete</v>
      </c>
      <c r="Y3225">
        <f>MAX(0,100-IF(G3225="Invalid",Config!$B$5,0)-IF(I3225="Invalid",Config!$B$6,0)-IF(X3225="Incomplete",Config!$B$7,0)-IF(AF3225="Yes",Config!$B$37,0))</f>
        <v>100</v>
      </c>
      <c r="Z3225" s="1">
        <f>IF(OR(TRIM(B3225)="",COUNTIF(Config!$B$15:$B$19,B3225)&gt;0),1,0)+IF(OR(TRIM(C3225)="",COUNTIF(Config!$B$15:$B$19,C3225)&gt;0),1,0)+IF(OR(TRIM(F3225)="",COUNTIF(Config!$B$15:$B$19,F3225)&gt;0),1,0)+IF(OR(TRIM(H3225)="",COUNTIF(Config!$B$15:$B$19,H3225)&gt;0),1,0)+IF(OR(TRIM(E3225)="",COUNTIF(Config!$B$15:$B$19,E3225)&gt;0),1,0)+IF(OR(TRIM(K3225)="",COUNTIF(Config!$B$15:$B$19,K3225)&gt;0),1,0)+IF(OR(TRIM(P3225)="",COUNTIF(Config!$B$15:$B$19,P3225)&gt;0),1,0)+IF(OR(TRIM(R3225)="",COUNTIF(Config!$B$15:$B$19,R3225)&gt;0),1,0)</f>
        <v>0</v>
      </c>
      <c r="AA3225" s="1" cm="1">
        <f t="array" ref="AA3225">SUMPRODUCT(LEN(H3225)-LEN(SUBSTITUTE(H3225,{"0";"1";"2";"3";"4";"5";"6";"7";"8";"9"},"")))</f>
        <v>11</v>
      </c>
      <c r="AC3225" t="str">
        <f t="shared" si="352"/>
        <v/>
      </c>
      <c r="AD3225">
        <f t="shared" si="353"/>
        <v>1</v>
      </c>
      <c r="AE3225">
        <f t="shared" si="354"/>
        <v>1</v>
      </c>
      <c r="AF3225" t="str">
        <f t="shared" si="355"/>
        <v>No</v>
      </c>
      <c r="AG3225" t="str">
        <f t="shared" ca="1" si="356"/>
        <v/>
      </c>
      <c r="AH3225" t="str">
        <f ca="1">IF(OR(V3225="",AG3225=""),"Yes",IF(AG3225&gt;Config!$B$41,"Yes","No"))</f>
        <v>Yes</v>
      </c>
    </row>
    <row r="3226" spans="1:34" x14ac:dyDescent="0.25">
      <c r="A3226" s="1" t="s">
        <v>22698</v>
      </c>
      <c r="B3226" s="1" t="s">
        <v>851</v>
      </c>
      <c r="C3226" s="1" t="s">
        <v>535</v>
      </c>
      <c r="D3226" s="1" t="s">
        <v>22699</v>
      </c>
      <c r="E3226" s="1" t="s">
        <v>310</v>
      </c>
      <c r="F3226" s="1" t="s">
        <v>22700</v>
      </c>
      <c r="G3226" t="str">
        <f t="shared" si="350"/>
        <v>Valid</v>
      </c>
      <c r="H3226" s="1" t="s">
        <v>22701</v>
      </c>
      <c r="I3226" t="str" cm="1">
        <f t="array" ref="I3226">IF(OR(TRIM(H3226)="",ISNUMBER(SEARCH("#",H3226)),AA3226&lt;Config!$B$8,SUMPRODUCT(--ISNUMBER(SEARCH({"a";"b";"c";"d";"e";"f";"g";"h";"i";"j";"k";"l";"m";"n";"o";"p";"q";"r";"s";"t";"u";"v";"w";"x";"y";"z"},H3226)))&gt;0),"Invalid","Valid")</f>
        <v>Valid</v>
      </c>
      <c r="J3226" s="1" t="s">
        <v>22702</v>
      </c>
      <c r="K3226" s="1" t="s">
        <v>195</v>
      </c>
      <c r="L3226" s="1" t="s">
        <v>265</v>
      </c>
      <c r="M3226" s="1" t="s">
        <v>517</v>
      </c>
      <c r="N3226" s="1" t="s">
        <v>713</v>
      </c>
      <c r="O3226" s="1" t="s">
        <v>180</v>
      </c>
      <c r="P3226" t="s">
        <v>87</v>
      </c>
      <c r="Q3226" s="1" t="s">
        <v>166</v>
      </c>
      <c r="R3226" s="1" t="s">
        <v>379</v>
      </c>
      <c r="S3226" s="1" t="s">
        <v>22703</v>
      </c>
      <c r="T3226" s="1" t="s">
        <v>22704</v>
      </c>
      <c r="U3226" s="1" t="s">
        <v>1922</v>
      </c>
      <c r="V3226" s="1" t="s">
        <v>7816</v>
      </c>
      <c r="W3226" s="1" t="s">
        <v>75</v>
      </c>
      <c r="X3226" t="str">
        <f t="shared" si="351"/>
        <v>Complete</v>
      </c>
      <c r="Y3226">
        <f>MAX(0,100-IF(G3226="Invalid",Config!$B$5,0)-IF(I3226="Invalid",Config!$B$6,0)-IF(X3226="Incomplete",Config!$B$7,0)-IF(AF3226="Yes",Config!$B$37,0))</f>
        <v>75</v>
      </c>
      <c r="Z3226" s="1">
        <f>IF(OR(TRIM(B3226)="",COUNTIF(Config!$B$15:$B$19,B3226)&gt;0),1,0)+IF(OR(TRIM(C3226)="",COUNTIF(Config!$B$15:$B$19,C3226)&gt;0),1,0)+IF(OR(TRIM(F3226)="",COUNTIF(Config!$B$15:$B$19,F3226)&gt;0),1,0)+IF(OR(TRIM(H3226)="",COUNTIF(Config!$B$15:$B$19,H3226)&gt;0),1,0)+IF(OR(TRIM(E3226)="",COUNTIF(Config!$B$15:$B$19,E3226)&gt;0),1,0)+IF(OR(TRIM(K3226)="",COUNTIF(Config!$B$15:$B$19,K3226)&gt;0),1,0)+IF(OR(TRIM(P3226)="",COUNTIF(Config!$B$15:$B$19,P3226)&gt;0),1,0)+IF(OR(TRIM(R3226)="",COUNTIF(Config!$B$15:$B$19,R3226)&gt;0),1,0)</f>
        <v>0</v>
      </c>
      <c r="AA3226" s="1" cm="1">
        <f t="array" ref="AA3226">SUMPRODUCT(LEN(H3226)-LEN(SUBSTITUTE(H3226,{"0";"1";"2";"3";"4";"5";"6";"7";"8";"9"},"")))</f>
        <v>11</v>
      </c>
      <c r="AC3226" t="str">
        <f t="shared" si="352"/>
        <v>Potential Duplicate</v>
      </c>
      <c r="AD3226">
        <f t="shared" si="353"/>
        <v>2</v>
      </c>
      <c r="AE3226">
        <f t="shared" si="354"/>
        <v>1</v>
      </c>
      <c r="AF3226" t="str">
        <f t="shared" si="355"/>
        <v>Yes</v>
      </c>
      <c r="AG3226">
        <f t="shared" ca="1" si="356"/>
        <v>541</v>
      </c>
      <c r="AH3226" t="str">
        <f ca="1">IF(OR(V3226="",AG3226=""),"Yes",IF(AG3226&gt;Config!$B$41,"Yes","No"))</f>
        <v>Yes</v>
      </c>
    </row>
    <row r="3227" spans="1:34" x14ac:dyDescent="0.25">
      <c r="A3227" s="1" t="s">
        <v>22705</v>
      </c>
      <c r="B3227" s="1" t="s">
        <v>204</v>
      </c>
      <c r="C3227" s="1" t="s">
        <v>230</v>
      </c>
      <c r="D3227" s="1" t="s">
        <v>22706</v>
      </c>
      <c r="E3227" s="1" t="s">
        <v>339</v>
      </c>
      <c r="F3227" s="1" t="s">
        <v>14463</v>
      </c>
      <c r="G3227" t="str">
        <f t="shared" si="350"/>
        <v>Valid</v>
      </c>
      <c r="H3227" s="1" t="s">
        <v>22707</v>
      </c>
      <c r="I3227" t="str" cm="1">
        <f t="array" ref="I3227">IF(OR(TRIM(H3227)="",ISNUMBER(SEARCH("#",H3227)),AA3227&lt;Config!$B$8,SUMPRODUCT(--ISNUMBER(SEARCH({"a";"b";"c";"d";"e";"f";"g";"h";"i";"j";"k";"l";"m";"n";"o";"p";"q";"r";"s";"t";"u";"v";"w";"x";"y";"z"},H3227)))&gt;0),"Invalid","Valid")</f>
        <v>Valid</v>
      </c>
      <c r="J3227" s="1" t="s">
        <v>22708</v>
      </c>
      <c r="K3227" s="1" t="s">
        <v>866</v>
      </c>
      <c r="L3227" s="1" t="s">
        <v>134</v>
      </c>
      <c r="M3227" s="1" t="s">
        <v>165</v>
      </c>
      <c r="N3227" s="1" t="s">
        <v>68</v>
      </c>
      <c r="O3227" s="1" t="s">
        <v>149</v>
      </c>
      <c r="P3227" t="s">
        <v>87</v>
      </c>
      <c r="Q3227" s="1" t="s">
        <v>438</v>
      </c>
      <c r="R3227" s="1" t="s">
        <v>550</v>
      </c>
      <c r="S3227" s="1" t="s">
        <v>17652</v>
      </c>
      <c r="T3227" s="1" t="s">
        <v>22709</v>
      </c>
      <c r="U3227" s="1" t="s">
        <v>10392</v>
      </c>
      <c r="V3227" s="1" t="s">
        <v>2504</v>
      </c>
      <c r="W3227" s="1" t="s">
        <v>94</v>
      </c>
      <c r="X3227" t="str">
        <f t="shared" si="351"/>
        <v>Complete</v>
      </c>
      <c r="Y3227">
        <f>MAX(0,100-IF(G3227="Invalid",Config!$B$5,0)-IF(I3227="Invalid",Config!$B$6,0)-IF(X3227="Incomplete",Config!$B$7,0)-IF(AF3227="Yes",Config!$B$37,0))</f>
        <v>75</v>
      </c>
      <c r="Z3227" s="1">
        <f>IF(OR(TRIM(B3227)="",COUNTIF(Config!$B$15:$B$19,B3227)&gt;0),1,0)+IF(OR(TRIM(C3227)="",COUNTIF(Config!$B$15:$B$19,C3227)&gt;0),1,0)+IF(OR(TRIM(F3227)="",COUNTIF(Config!$B$15:$B$19,F3227)&gt;0),1,0)+IF(OR(TRIM(H3227)="",COUNTIF(Config!$B$15:$B$19,H3227)&gt;0),1,0)+IF(OR(TRIM(E3227)="",COUNTIF(Config!$B$15:$B$19,E3227)&gt;0),1,0)+IF(OR(TRIM(K3227)="",COUNTIF(Config!$B$15:$B$19,K3227)&gt;0),1,0)+IF(OR(TRIM(P3227)="",COUNTIF(Config!$B$15:$B$19,P3227)&gt;0),1,0)+IF(OR(TRIM(R3227)="",COUNTIF(Config!$B$15:$B$19,R3227)&gt;0),1,0)</f>
        <v>0</v>
      </c>
      <c r="AA3227" s="1" cm="1">
        <f t="array" ref="AA3227">SUMPRODUCT(LEN(H3227)-LEN(SUBSTITUTE(H3227,{"0";"1";"2";"3";"4";"5";"6";"7";"8";"9"},"")))</f>
        <v>11</v>
      </c>
      <c r="AC3227" t="str">
        <f t="shared" si="352"/>
        <v>Potential Duplicate</v>
      </c>
      <c r="AD3227">
        <f t="shared" si="353"/>
        <v>3</v>
      </c>
      <c r="AE3227">
        <f t="shared" si="354"/>
        <v>1</v>
      </c>
      <c r="AF3227" t="str">
        <f t="shared" si="355"/>
        <v>Yes</v>
      </c>
      <c r="AG3227">
        <f t="shared" ca="1" si="356"/>
        <v>196</v>
      </c>
      <c r="AH3227" t="str">
        <f ca="1">IF(OR(V3227="",AG3227=""),"Yes",IF(AG3227&gt;Config!$B$41,"Yes","No"))</f>
        <v>No</v>
      </c>
    </row>
    <row r="3228" spans="1:34" x14ac:dyDescent="0.25">
      <c r="A3228" s="1" t="s">
        <v>22710</v>
      </c>
      <c r="B3228" s="1" t="s">
        <v>774</v>
      </c>
      <c r="C3228" s="1" t="s">
        <v>189</v>
      </c>
      <c r="D3228" s="1" t="s">
        <v>22711</v>
      </c>
      <c r="E3228" s="1" t="s">
        <v>35329</v>
      </c>
      <c r="F3228" s="1" t="s">
        <v>22712</v>
      </c>
      <c r="G3228" t="str">
        <f t="shared" si="350"/>
        <v>Valid</v>
      </c>
      <c r="H3228" s="1" t="s">
        <v>22713</v>
      </c>
      <c r="I3228" t="str" cm="1">
        <f t="array" ref="I3228">IF(OR(TRIM(H3228)="",ISNUMBER(SEARCH("#",H3228)),AA3228&lt;Config!$B$8,SUMPRODUCT(--ISNUMBER(SEARCH({"a";"b";"c";"d";"e";"f";"g";"h";"i";"j";"k";"l";"m";"n";"o";"p";"q";"r";"s";"t";"u";"v";"w";"x";"y";"z"},H3228)))&gt;0),"Invalid","Valid")</f>
        <v>Valid</v>
      </c>
      <c r="J3228" s="1" t="s">
        <v>1215</v>
      </c>
      <c r="K3228" s="1" t="s">
        <v>66</v>
      </c>
      <c r="L3228" s="1" t="s">
        <v>450</v>
      </c>
      <c r="M3228" s="1" t="s">
        <v>30</v>
      </c>
      <c r="N3228" s="1" t="s">
        <v>358</v>
      </c>
      <c r="O3228" s="1" t="s">
        <v>69</v>
      </c>
      <c r="P3228" t="s">
        <v>53</v>
      </c>
      <c r="Q3228" s="1" t="s">
        <v>150</v>
      </c>
      <c r="R3228" s="1" t="s">
        <v>198</v>
      </c>
      <c r="S3228" s="1" t="s">
        <v>22714</v>
      </c>
      <c r="T3228" s="1" t="s">
        <v>22715</v>
      </c>
      <c r="U3228" s="1" t="s">
        <v>6872</v>
      </c>
      <c r="V3228" s="1" t="s">
        <v>7644</v>
      </c>
      <c r="W3228" s="1" t="s">
        <v>384</v>
      </c>
      <c r="X3228" t="str">
        <f t="shared" si="351"/>
        <v>Complete</v>
      </c>
      <c r="Y3228">
        <f>MAX(0,100-IF(G3228="Invalid",Config!$B$5,0)-IF(I3228="Invalid",Config!$B$6,0)-IF(X3228="Incomplete",Config!$B$7,0)-IF(AF3228="Yes",Config!$B$37,0))</f>
        <v>100</v>
      </c>
      <c r="Z3228" s="1">
        <f>IF(OR(TRIM(B3228)="",COUNTIF(Config!$B$15:$B$19,B3228)&gt;0),1,0)+IF(OR(TRIM(C3228)="",COUNTIF(Config!$B$15:$B$19,C3228)&gt;0),1,0)+IF(OR(TRIM(F3228)="",COUNTIF(Config!$B$15:$B$19,F3228)&gt;0),1,0)+IF(OR(TRIM(H3228)="",COUNTIF(Config!$B$15:$B$19,H3228)&gt;0),1,0)+IF(OR(TRIM(E3228)="",COUNTIF(Config!$B$15:$B$19,E3228)&gt;0),1,0)+IF(OR(TRIM(K3228)="",COUNTIF(Config!$B$15:$B$19,K3228)&gt;0),1,0)+IF(OR(TRIM(P3228)="",COUNTIF(Config!$B$15:$B$19,P3228)&gt;0),1,0)+IF(OR(TRIM(R3228)="",COUNTIF(Config!$B$15:$B$19,R3228)&gt;0),1,0)</f>
        <v>0</v>
      </c>
      <c r="AA3228" s="1" cm="1">
        <f t="array" ref="AA3228">SUMPRODUCT(LEN(H3228)-LEN(SUBSTITUTE(H3228,{"0";"1";"2";"3";"4";"5";"6";"7";"8";"9"},"")))</f>
        <v>12</v>
      </c>
      <c r="AC3228" t="str">
        <f t="shared" si="352"/>
        <v/>
      </c>
      <c r="AD3228">
        <f t="shared" si="353"/>
        <v>1</v>
      </c>
      <c r="AE3228">
        <f t="shared" si="354"/>
        <v>1</v>
      </c>
      <c r="AF3228" t="str">
        <f t="shared" si="355"/>
        <v>No</v>
      </c>
      <c r="AG3228">
        <f t="shared" ca="1" si="356"/>
        <v>229</v>
      </c>
      <c r="AH3228" t="str">
        <f ca="1">IF(OR(V3228="",AG3228=""),"Yes",IF(AG3228&gt;Config!$B$41,"Yes","No"))</f>
        <v>No</v>
      </c>
    </row>
    <row r="3229" spans="1:34" x14ac:dyDescent="0.25">
      <c r="A3229" s="1" t="s">
        <v>22716</v>
      </c>
      <c r="B3229" s="1" t="s">
        <v>1982</v>
      </c>
      <c r="C3229" s="1" t="s">
        <v>899</v>
      </c>
      <c r="D3229" s="1" t="s">
        <v>22717</v>
      </c>
      <c r="E3229" s="1" t="s">
        <v>33927</v>
      </c>
      <c r="F3229" s="1" t="s">
        <v>22718</v>
      </c>
      <c r="G3229" t="str">
        <f t="shared" si="350"/>
        <v>Valid</v>
      </c>
      <c r="H3229" s="1" t="s">
        <v>131</v>
      </c>
      <c r="I3229" t="str" cm="1">
        <f t="array" ref="I3229">IF(OR(TRIM(H3229)="",ISNUMBER(SEARCH("#",H3229)),AA3229&lt;Config!$B$8,SUMPRODUCT(--ISNUMBER(SEARCH({"a";"b";"c";"d";"e";"f";"g";"h";"i";"j";"k";"l";"m";"n";"o";"p";"q";"r";"s";"t";"u";"v";"w";"x";"y";"z"},H3229)))&gt;0),"Invalid","Valid")</f>
        <v>Invalid</v>
      </c>
      <c r="J3229" s="1" t="s">
        <v>22719</v>
      </c>
      <c r="K3229" s="1" t="s">
        <v>425</v>
      </c>
      <c r="L3229" s="1" t="s">
        <v>179</v>
      </c>
      <c r="M3229" s="1" t="s">
        <v>118</v>
      </c>
      <c r="N3229" s="1" t="s">
        <v>51</v>
      </c>
      <c r="O3229" s="1" t="s">
        <v>180</v>
      </c>
      <c r="P3229" t="s">
        <v>328</v>
      </c>
      <c r="Q3229" s="1" t="s">
        <v>33838</v>
      </c>
      <c r="R3229" s="1" t="s">
        <v>571</v>
      </c>
      <c r="S3229" s="1" t="s">
        <v>22720</v>
      </c>
      <c r="T3229" s="1" t="s">
        <v>22721</v>
      </c>
      <c r="U3229" s="1" t="s">
        <v>4605</v>
      </c>
      <c r="V3229" s="1" t="s">
        <v>5240</v>
      </c>
      <c r="W3229" s="1" t="s">
        <v>186</v>
      </c>
      <c r="X3229" t="str">
        <f t="shared" si="351"/>
        <v>Complete</v>
      </c>
      <c r="Y3229">
        <f>MAX(0,100-IF(G3229="Invalid",Config!$B$5,0)-IF(I3229="Invalid",Config!$B$6,0)-IF(X3229="Incomplete",Config!$B$7,0)-IF(AF3229="Yes",Config!$B$37,0))</f>
        <v>80</v>
      </c>
      <c r="Z3229" s="1">
        <f>IF(OR(TRIM(B3229)="",COUNTIF(Config!$B$15:$B$19,B3229)&gt;0),1,0)+IF(OR(TRIM(C3229)="",COUNTIF(Config!$B$15:$B$19,C3229)&gt;0),1,0)+IF(OR(TRIM(F3229)="",COUNTIF(Config!$B$15:$B$19,F3229)&gt;0),1,0)+IF(OR(TRIM(H3229)="",COUNTIF(Config!$B$15:$B$19,H3229)&gt;0),1,0)+IF(OR(TRIM(E3229)="",COUNTIF(Config!$B$15:$B$19,E3229)&gt;0),1,0)+IF(OR(TRIM(K3229)="",COUNTIF(Config!$B$15:$B$19,K3229)&gt;0),1,0)+IF(OR(TRIM(P3229)="",COUNTIF(Config!$B$15:$B$19,P3229)&gt;0),1,0)+IF(OR(TRIM(R3229)="",COUNTIF(Config!$B$15:$B$19,R3229)&gt;0),1,0)</f>
        <v>0</v>
      </c>
      <c r="AA3229" s="1" cm="1">
        <f t="array" ref="AA3229">SUMPRODUCT(LEN(H3229)-LEN(SUBSTITUTE(H3229,{"0";"1";"2";"3";"4";"5";"6";"7";"8";"9"},"")))</f>
        <v>3</v>
      </c>
      <c r="AC3229" t="str">
        <f t="shared" si="352"/>
        <v>Invalid Phone</v>
      </c>
      <c r="AD3229">
        <f t="shared" si="353"/>
        <v>1</v>
      </c>
      <c r="AE3229">
        <f t="shared" si="354"/>
        <v>0</v>
      </c>
      <c r="AF3229" t="str">
        <f t="shared" si="355"/>
        <v>No</v>
      </c>
      <c r="AG3229">
        <f t="shared" ca="1" si="356"/>
        <v>347</v>
      </c>
      <c r="AH3229" t="str">
        <f ca="1">IF(OR(V3229="",AG3229=""),"Yes",IF(AG3229&gt;Config!$B$41,"Yes","No"))</f>
        <v>No</v>
      </c>
    </row>
    <row r="3230" spans="1:34" x14ac:dyDescent="0.25">
      <c r="A3230" s="1" t="s">
        <v>22722</v>
      </c>
      <c r="B3230" s="1" t="s">
        <v>322</v>
      </c>
      <c r="C3230" s="1" t="s">
        <v>659</v>
      </c>
      <c r="D3230" s="1" t="s">
        <v>22723</v>
      </c>
      <c r="E3230" s="1" t="s">
        <v>159</v>
      </c>
      <c r="F3230" s="1" t="s">
        <v>22724</v>
      </c>
      <c r="G3230" t="str">
        <f t="shared" si="350"/>
        <v>Valid</v>
      </c>
      <c r="H3230" s="1" t="s">
        <v>22725</v>
      </c>
      <c r="I3230" t="str" cm="1">
        <f t="array" ref="I3230">IF(OR(TRIM(H3230)="",ISNUMBER(SEARCH("#",H3230)),AA3230&lt;Config!$B$8,SUMPRODUCT(--ISNUMBER(SEARCH({"a";"b";"c";"d";"e";"f";"g";"h";"i";"j";"k";"l";"m";"n";"o";"p";"q";"r";"s";"t";"u";"v";"w";"x";"y";"z"},H3230)))&gt;0),"Invalid","Valid")</f>
        <v>Valid</v>
      </c>
      <c r="J3230" s="1" t="s">
        <v>22726</v>
      </c>
      <c r="K3230" s="1" t="s">
        <v>481</v>
      </c>
      <c r="L3230" s="1" t="s">
        <v>265</v>
      </c>
      <c r="M3230" s="1" t="s">
        <v>251</v>
      </c>
      <c r="N3230" s="1" t="s">
        <v>68</v>
      </c>
      <c r="O3230" s="1" t="s">
        <v>180</v>
      </c>
      <c r="P3230" t="s">
        <v>33</v>
      </c>
      <c r="Q3230" s="1" t="s">
        <v>34</v>
      </c>
      <c r="R3230" s="1" t="s">
        <v>1716</v>
      </c>
      <c r="S3230" s="1" t="s">
        <v>4298</v>
      </c>
      <c r="T3230" s="1" t="s">
        <v>22727</v>
      </c>
      <c r="U3230" s="1" t="s">
        <v>5823</v>
      </c>
      <c r="V3230" s="1" t="s">
        <v>1380</v>
      </c>
      <c r="W3230" s="1" t="s">
        <v>384</v>
      </c>
      <c r="X3230" t="str">
        <f t="shared" si="351"/>
        <v>Complete</v>
      </c>
      <c r="Y3230">
        <f>MAX(0,100-IF(G3230="Invalid",Config!$B$5,0)-IF(I3230="Invalid",Config!$B$6,0)-IF(X3230="Incomplete",Config!$B$7,0)-IF(AF3230="Yes",Config!$B$37,0))</f>
        <v>100</v>
      </c>
      <c r="Z3230" s="1">
        <f>IF(OR(TRIM(B3230)="",COUNTIF(Config!$B$15:$B$19,B3230)&gt;0),1,0)+IF(OR(TRIM(C3230)="",COUNTIF(Config!$B$15:$B$19,C3230)&gt;0),1,0)+IF(OR(TRIM(F3230)="",COUNTIF(Config!$B$15:$B$19,F3230)&gt;0),1,0)+IF(OR(TRIM(H3230)="",COUNTIF(Config!$B$15:$B$19,H3230)&gt;0),1,0)+IF(OR(TRIM(E3230)="",COUNTIF(Config!$B$15:$B$19,E3230)&gt;0),1,0)+IF(OR(TRIM(K3230)="",COUNTIF(Config!$B$15:$B$19,K3230)&gt;0),1,0)+IF(OR(TRIM(P3230)="",COUNTIF(Config!$B$15:$B$19,P3230)&gt;0),1,0)+IF(OR(TRIM(R3230)="",COUNTIF(Config!$B$15:$B$19,R3230)&gt;0),1,0)</f>
        <v>0</v>
      </c>
      <c r="AA3230" s="1" cm="1">
        <f t="array" ref="AA3230">SUMPRODUCT(LEN(H3230)-LEN(SUBSTITUTE(H3230,{"0";"1";"2";"3";"4";"5";"6";"7";"8";"9"},"")))</f>
        <v>10</v>
      </c>
      <c r="AC3230" t="str">
        <f t="shared" si="352"/>
        <v/>
      </c>
      <c r="AD3230">
        <f t="shared" si="353"/>
        <v>1</v>
      </c>
      <c r="AE3230">
        <f t="shared" si="354"/>
        <v>1</v>
      </c>
      <c r="AF3230" t="str">
        <f t="shared" si="355"/>
        <v>No</v>
      </c>
      <c r="AG3230">
        <f t="shared" ca="1" si="356"/>
        <v>194</v>
      </c>
      <c r="AH3230" t="str">
        <f ca="1">IF(OR(V3230="",AG3230=""),"Yes",IF(AG3230&gt;Config!$B$41,"Yes","No"))</f>
        <v>No</v>
      </c>
    </row>
    <row r="3231" spans="1:34" x14ac:dyDescent="0.25">
      <c r="A3231" s="1" t="s">
        <v>22728</v>
      </c>
      <c r="B3231" s="1" t="s">
        <v>1339</v>
      </c>
      <c r="C3231" s="1" t="s">
        <v>598</v>
      </c>
      <c r="D3231" s="1" t="s">
        <v>22729</v>
      </c>
      <c r="E3231" s="1" t="s">
        <v>34602</v>
      </c>
      <c r="F3231" s="1" t="s">
        <v>22730</v>
      </c>
      <c r="G3231" t="str">
        <f t="shared" si="350"/>
        <v>Valid</v>
      </c>
      <c r="H3231" s="1" t="s">
        <v>22731</v>
      </c>
      <c r="I3231" t="str" cm="1">
        <f t="array" ref="I3231">IF(OR(TRIM(H3231)="",ISNUMBER(SEARCH("#",H3231)),AA3231&lt;Config!$B$8,SUMPRODUCT(--ISNUMBER(SEARCH({"a";"b";"c";"d";"e";"f";"g";"h";"i";"j";"k";"l";"m";"n";"o";"p";"q";"r";"s";"t";"u";"v";"w";"x";"y";"z"},H3231)))&gt;0),"Invalid","Valid")</f>
        <v>Valid</v>
      </c>
      <c r="J3231" s="1" t="s">
        <v>22732</v>
      </c>
      <c r="K3231" s="1" t="s">
        <v>66</v>
      </c>
      <c r="L3231" s="1" t="s">
        <v>164</v>
      </c>
      <c r="M3231" s="1" t="s">
        <v>462</v>
      </c>
      <c r="N3231" s="1" t="s">
        <v>31</v>
      </c>
      <c r="O3231" s="1" t="s">
        <v>69</v>
      </c>
      <c r="P3231" t="s">
        <v>87</v>
      </c>
      <c r="Q3231" s="1" t="s">
        <v>166</v>
      </c>
      <c r="R3231" s="1" t="s">
        <v>136</v>
      </c>
      <c r="S3231" s="1" t="s">
        <v>22733</v>
      </c>
      <c r="T3231" s="1" t="s">
        <v>22734</v>
      </c>
      <c r="U3231" s="1" t="s">
        <v>22735</v>
      </c>
      <c r="V3231" s="1" t="s">
        <v>3843</v>
      </c>
      <c r="W3231" s="1" t="s">
        <v>384</v>
      </c>
      <c r="X3231" t="str">
        <f t="shared" si="351"/>
        <v>Complete</v>
      </c>
      <c r="Y3231">
        <f>MAX(0,100-IF(G3231="Invalid",Config!$B$5,0)-IF(I3231="Invalid",Config!$B$6,0)-IF(X3231="Incomplete",Config!$B$7,0)-IF(AF3231="Yes",Config!$B$37,0))</f>
        <v>100</v>
      </c>
      <c r="Z3231" s="1">
        <f>IF(OR(TRIM(B3231)="",COUNTIF(Config!$B$15:$B$19,B3231)&gt;0),1,0)+IF(OR(TRIM(C3231)="",COUNTIF(Config!$B$15:$B$19,C3231)&gt;0),1,0)+IF(OR(TRIM(F3231)="",COUNTIF(Config!$B$15:$B$19,F3231)&gt;0),1,0)+IF(OR(TRIM(H3231)="",COUNTIF(Config!$B$15:$B$19,H3231)&gt;0),1,0)+IF(OR(TRIM(E3231)="",COUNTIF(Config!$B$15:$B$19,E3231)&gt;0),1,0)+IF(OR(TRIM(K3231)="",COUNTIF(Config!$B$15:$B$19,K3231)&gt;0),1,0)+IF(OR(TRIM(P3231)="",COUNTIF(Config!$B$15:$B$19,P3231)&gt;0),1,0)+IF(OR(TRIM(R3231)="",COUNTIF(Config!$B$15:$B$19,R3231)&gt;0),1,0)</f>
        <v>0</v>
      </c>
      <c r="AA3231" s="1" cm="1">
        <f t="array" ref="AA3231">SUMPRODUCT(LEN(H3231)-LEN(SUBSTITUTE(H3231,{"0";"1";"2";"3";"4";"5";"6";"7";"8";"9"},"")))</f>
        <v>11</v>
      </c>
      <c r="AC3231" t="str">
        <f t="shared" si="352"/>
        <v/>
      </c>
      <c r="AD3231">
        <f t="shared" si="353"/>
        <v>1</v>
      </c>
      <c r="AE3231">
        <f t="shared" si="354"/>
        <v>1</v>
      </c>
      <c r="AF3231" t="str">
        <f t="shared" si="355"/>
        <v>No</v>
      </c>
      <c r="AG3231">
        <f t="shared" ca="1" si="356"/>
        <v>438</v>
      </c>
      <c r="AH3231" t="str">
        <f ca="1">IF(OR(V3231="",AG3231=""),"Yes",IF(AG3231&gt;Config!$B$41,"Yes","No"))</f>
        <v>Yes</v>
      </c>
    </row>
    <row r="3232" spans="1:34" x14ac:dyDescent="0.25">
      <c r="A3232" s="1" t="s">
        <v>22736</v>
      </c>
      <c r="B3232" s="1" t="s">
        <v>2392</v>
      </c>
      <c r="C3232" s="1" t="s">
        <v>308</v>
      </c>
      <c r="D3232" s="1" t="s">
        <v>4615</v>
      </c>
      <c r="E3232" s="1" t="s">
        <v>33858</v>
      </c>
      <c r="F3232" s="1" t="s">
        <v>22737</v>
      </c>
      <c r="G3232" t="str">
        <f t="shared" si="350"/>
        <v>Valid</v>
      </c>
      <c r="H3232" s="1" t="s">
        <v>22738</v>
      </c>
      <c r="I3232" t="str" cm="1">
        <f t="array" ref="I3232">IF(OR(TRIM(H3232)="",ISNUMBER(SEARCH("#",H3232)),AA3232&lt;Config!$B$8,SUMPRODUCT(--ISNUMBER(SEARCH({"a";"b";"c";"d";"e";"f";"g";"h";"i";"j";"k";"l";"m";"n";"o";"p";"q";"r";"s";"t";"u";"v";"w";"x";"y";"z"},H3232)))&gt;0),"Invalid","Valid")</f>
        <v>Valid</v>
      </c>
      <c r="J3232" s="1" t="s">
        <v>22739</v>
      </c>
      <c r="K3232" s="1" t="s">
        <v>250</v>
      </c>
      <c r="L3232" s="1" t="s">
        <v>29</v>
      </c>
      <c r="M3232" s="1" t="s">
        <v>391</v>
      </c>
      <c r="N3232" s="1" t="s">
        <v>252</v>
      </c>
      <c r="O3232" s="1" t="s">
        <v>196</v>
      </c>
      <c r="P3232" t="s">
        <v>328</v>
      </c>
      <c r="Q3232" s="1" t="s">
        <v>33838</v>
      </c>
      <c r="R3232" s="1" t="s">
        <v>330</v>
      </c>
      <c r="S3232" s="1" t="s">
        <v>22740</v>
      </c>
      <c r="T3232" s="1" t="s">
        <v>22741</v>
      </c>
      <c r="U3232" s="1" t="s">
        <v>3343</v>
      </c>
      <c r="V3232" s="1" t="s">
        <v>3861</v>
      </c>
      <c r="W3232" s="1" t="s">
        <v>60</v>
      </c>
      <c r="X3232" t="str">
        <f t="shared" si="351"/>
        <v>Complete</v>
      </c>
      <c r="Y3232">
        <f>MAX(0,100-IF(G3232="Invalid",Config!$B$5,0)-IF(I3232="Invalid",Config!$B$6,0)-IF(X3232="Incomplete",Config!$B$7,0)-IF(AF3232="Yes",Config!$B$37,0))</f>
        <v>100</v>
      </c>
      <c r="Z3232" s="1">
        <f>IF(OR(TRIM(B3232)="",COUNTIF(Config!$B$15:$B$19,B3232)&gt;0),1,0)+IF(OR(TRIM(C3232)="",COUNTIF(Config!$B$15:$B$19,C3232)&gt;0),1,0)+IF(OR(TRIM(F3232)="",COUNTIF(Config!$B$15:$B$19,F3232)&gt;0),1,0)+IF(OR(TRIM(H3232)="",COUNTIF(Config!$B$15:$B$19,H3232)&gt;0),1,0)+IF(OR(TRIM(E3232)="",COUNTIF(Config!$B$15:$B$19,E3232)&gt;0),1,0)+IF(OR(TRIM(K3232)="",COUNTIF(Config!$B$15:$B$19,K3232)&gt;0),1,0)+IF(OR(TRIM(P3232)="",COUNTIF(Config!$B$15:$B$19,P3232)&gt;0),1,0)+IF(OR(TRIM(R3232)="",COUNTIF(Config!$B$15:$B$19,R3232)&gt;0),1,0)</f>
        <v>0</v>
      </c>
      <c r="AA3232" s="1" cm="1">
        <f t="array" ref="AA3232">SUMPRODUCT(LEN(H3232)-LEN(SUBSTITUTE(H3232,{"0";"1";"2";"3";"4";"5";"6";"7";"8";"9"},"")))</f>
        <v>10</v>
      </c>
      <c r="AC3232" t="str">
        <f t="shared" si="352"/>
        <v/>
      </c>
      <c r="AD3232">
        <f t="shared" si="353"/>
        <v>1</v>
      </c>
      <c r="AE3232">
        <f t="shared" si="354"/>
        <v>1</v>
      </c>
      <c r="AF3232" t="str">
        <f t="shared" si="355"/>
        <v>No</v>
      </c>
      <c r="AG3232">
        <f t="shared" ca="1" si="356"/>
        <v>99</v>
      </c>
      <c r="AH3232" t="str">
        <f ca="1">IF(OR(V3232="",AG3232=""),"Yes",IF(AG3232&gt;Config!$B$41,"Yes","No"))</f>
        <v>No</v>
      </c>
    </row>
    <row r="3233" spans="1:34" x14ac:dyDescent="0.25">
      <c r="A3233" s="1" t="s">
        <v>22742</v>
      </c>
      <c r="B3233" s="1" t="s">
        <v>1015</v>
      </c>
      <c r="C3233" s="1" t="s">
        <v>323</v>
      </c>
      <c r="D3233" s="1" t="s">
        <v>25493</v>
      </c>
      <c r="E3233" s="1" t="s">
        <v>34215</v>
      </c>
      <c r="F3233" s="1" t="s">
        <v>22743</v>
      </c>
      <c r="G3233" t="str">
        <f t="shared" si="350"/>
        <v>Valid</v>
      </c>
      <c r="H3233" s="1" t="s">
        <v>22744</v>
      </c>
      <c r="I3233" t="str" cm="1">
        <f t="array" ref="I3233">IF(OR(TRIM(H3233)="",ISNUMBER(SEARCH("#",H3233)),AA3233&lt;Config!$B$8,SUMPRODUCT(--ISNUMBER(SEARCH({"a";"b";"c";"d";"e";"f";"g";"h";"i";"j";"k";"l";"m";"n";"o";"p";"q";"r";"s";"t";"u";"v";"w";"x";"y";"z"},H3233)))&gt;0),"Invalid","Valid")</f>
        <v>Valid</v>
      </c>
      <c r="J3233" s="1" t="s">
        <v>22745</v>
      </c>
      <c r="K3233" s="1" t="s">
        <v>264</v>
      </c>
      <c r="L3233" s="1" t="s">
        <v>179</v>
      </c>
      <c r="M3233" s="1" t="s">
        <v>391</v>
      </c>
      <c r="N3233" s="1" t="s">
        <v>252</v>
      </c>
      <c r="O3233" s="1" t="s">
        <v>180</v>
      </c>
      <c r="P3233" t="s">
        <v>344</v>
      </c>
      <c r="Q3233" s="1" t="s">
        <v>971</v>
      </c>
      <c r="R3233" s="1" t="s">
        <v>346</v>
      </c>
      <c r="S3233" s="1" t="s">
        <v>22746</v>
      </c>
      <c r="T3233" s="1" t="s">
        <v>22747</v>
      </c>
      <c r="U3233" s="1" t="s">
        <v>5240</v>
      </c>
      <c r="V3233" s="1" t="s">
        <v>140</v>
      </c>
      <c r="W3233" s="1" t="s">
        <v>60</v>
      </c>
      <c r="X3233" t="str">
        <f t="shared" si="351"/>
        <v>Complete</v>
      </c>
      <c r="Y3233">
        <f>MAX(0,100-IF(G3233="Invalid",Config!$B$5,0)-IF(I3233="Invalid",Config!$B$6,0)-IF(X3233="Incomplete",Config!$B$7,0)-IF(AF3233="Yes",Config!$B$37,0))</f>
        <v>100</v>
      </c>
      <c r="Z3233" s="1">
        <f>IF(OR(TRIM(B3233)="",COUNTIF(Config!$B$15:$B$19,B3233)&gt;0),1,0)+IF(OR(TRIM(C3233)="",COUNTIF(Config!$B$15:$B$19,C3233)&gt;0),1,0)+IF(OR(TRIM(F3233)="",COUNTIF(Config!$B$15:$B$19,F3233)&gt;0),1,0)+IF(OR(TRIM(H3233)="",COUNTIF(Config!$B$15:$B$19,H3233)&gt;0),1,0)+IF(OR(TRIM(E3233)="",COUNTIF(Config!$B$15:$B$19,E3233)&gt;0),1,0)+IF(OR(TRIM(K3233)="",COUNTIF(Config!$B$15:$B$19,K3233)&gt;0),1,0)+IF(OR(TRIM(P3233)="",COUNTIF(Config!$B$15:$B$19,P3233)&gt;0),1,0)+IF(OR(TRIM(R3233)="",COUNTIF(Config!$B$15:$B$19,R3233)&gt;0),1,0)</f>
        <v>0</v>
      </c>
      <c r="AA3233" s="1" cm="1">
        <f t="array" ref="AA3233">SUMPRODUCT(LEN(H3233)-LEN(SUBSTITUTE(H3233,{"0";"1";"2";"3";"4";"5";"6";"7";"8";"9"},"")))</f>
        <v>11</v>
      </c>
      <c r="AC3233" t="str">
        <f t="shared" si="352"/>
        <v/>
      </c>
      <c r="AD3233">
        <f t="shared" si="353"/>
        <v>1</v>
      </c>
      <c r="AE3233">
        <f t="shared" si="354"/>
        <v>1</v>
      </c>
      <c r="AF3233" t="str">
        <f t="shared" si="355"/>
        <v>No</v>
      </c>
      <c r="AG3233">
        <f t="shared" ca="1" si="356"/>
        <v>37</v>
      </c>
      <c r="AH3233" t="str">
        <f ca="1">IF(OR(V3233="",AG3233=""),"Yes",IF(AG3233&gt;Config!$B$41,"Yes","No"))</f>
        <v>No</v>
      </c>
    </row>
    <row r="3234" spans="1:34" x14ac:dyDescent="0.25">
      <c r="A3234" s="1" t="s">
        <v>22748</v>
      </c>
      <c r="B3234" s="1" t="s">
        <v>22</v>
      </c>
      <c r="C3234" s="1" t="s">
        <v>775</v>
      </c>
      <c r="D3234" s="1" t="s">
        <v>22749</v>
      </c>
      <c r="E3234" s="1" t="s">
        <v>35074</v>
      </c>
      <c r="F3234" s="1" t="s">
        <v>22750</v>
      </c>
      <c r="G3234" t="str">
        <f t="shared" si="350"/>
        <v>Valid</v>
      </c>
      <c r="H3234" s="1" t="s">
        <v>22751</v>
      </c>
      <c r="I3234" t="str" cm="1">
        <f t="array" ref="I3234">IF(OR(TRIM(H3234)="",ISNUMBER(SEARCH("#",H3234)),AA3234&lt;Config!$B$8,SUMPRODUCT(--ISNUMBER(SEARCH({"a";"b";"c";"d";"e";"f";"g";"h";"i";"j";"k";"l";"m";"n";"o";"p";"q";"r";"s";"t";"u";"v";"w";"x";"y";"z"},H3234)))&gt;0),"Invalid","Valid")</f>
        <v>Valid</v>
      </c>
      <c r="J3234" s="1" t="s">
        <v>22752</v>
      </c>
      <c r="K3234" s="1" t="s">
        <v>722</v>
      </c>
      <c r="L3234" s="1" t="s">
        <v>29</v>
      </c>
      <c r="M3234" s="1" t="s">
        <v>33827</v>
      </c>
      <c r="N3234" s="1" t="s">
        <v>211</v>
      </c>
      <c r="O3234" s="1" t="s">
        <v>196</v>
      </c>
      <c r="P3234" t="s">
        <v>314</v>
      </c>
      <c r="Q3234" s="1" t="s">
        <v>663</v>
      </c>
      <c r="R3234" s="1" t="s">
        <v>663</v>
      </c>
      <c r="S3234" s="1" t="s">
        <v>8162</v>
      </c>
      <c r="T3234" s="1" t="s">
        <v>22753</v>
      </c>
      <c r="U3234" s="1" t="s">
        <v>22754</v>
      </c>
      <c r="V3234" s="1" t="s">
        <v>9488</v>
      </c>
      <c r="W3234" s="1" t="s">
        <v>75</v>
      </c>
      <c r="X3234" t="str">
        <f t="shared" si="351"/>
        <v>Complete</v>
      </c>
      <c r="Y3234">
        <f>MAX(0,100-IF(G3234="Invalid",Config!$B$5,0)-IF(I3234="Invalid",Config!$B$6,0)-IF(X3234="Incomplete",Config!$B$7,0)-IF(AF3234="Yes",Config!$B$37,0))</f>
        <v>100</v>
      </c>
      <c r="Z3234" s="1">
        <f>IF(OR(TRIM(B3234)="",COUNTIF(Config!$B$15:$B$19,B3234)&gt;0),1,0)+IF(OR(TRIM(C3234)="",COUNTIF(Config!$B$15:$B$19,C3234)&gt;0),1,0)+IF(OR(TRIM(F3234)="",COUNTIF(Config!$B$15:$B$19,F3234)&gt;0),1,0)+IF(OR(TRIM(H3234)="",COUNTIF(Config!$B$15:$B$19,H3234)&gt;0),1,0)+IF(OR(TRIM(E3234)="",COUNTIF(Config!$B$15:$B$19,E3234)&gt;0),1,0)+IF(OR(TRIM(K3234)="",COUNTIF(Config!$B$15:$B$19,K3234)&gt;0),1,0)+IF(OR(TRIM(P3234)="",COUNTIF(Config!$B$15:$B$19,P3234)&gt;0),1,0)+IF(OR(TRIM(R3234)="",COUNTIF(Config!$B$15:$B$19,R3234)&gt;0),1,0)</f>
        <v>0</v>
      </c>
      <c r="AA3234" s="1" cm="1">
        <f t="array" ref="AA3234">SUMPRODUCT(LEN(H3234)-LEN(SUBSTITUTE(H3234,{"0";"1";"2";"3";"4";"5";"6";"7";"8";"9"},"")))</f>
        <v>12</v>
      </c>
      <c r="AC3234" t="str">
        <f t="shared" si="352"/>
        <v/>
      </c>
      <c r="AD3234">
        <f t="shared" si="353"/>
        <v>1</v>
      </c>
      <c r="AE3234">
        <f t="shared" si="354"/>
        <v>1</v>
      </c>
      <c r="AF3234" t="str">
        <f t="shared" si="355"/>
        <v>No</v>
      </c>
      <c r="AG3234">
        <f t="shared" ca="1" si="356"/>
        <v>445</v>
      </c>
      <c r="AH3234" t="str">
        <f ca="1">IF(OR(V3234="",AG3234=""),"Yes",IF(AG3234&gt;Config!$B$41,"Yes","No"))</f>
        <v>Yes</v>
      </c>
    </row>
    <row r="3235" spans="1:34" x14ac:dyDescent="0.25">
      <c r="A3235" s="1" t="s">
        <v>22755</v>
      </c>
      <c r="B3235" s="1" t="s">
        <v>1302</v>
      </c>
      <c r="C3235" s="1" t="s">
        <v>33815</v>
      </c>
      <c r="D3235" s="1" t="s">
        <v>1302</v>
      </c>
      <c r="E3235" s="1" t="s">
        <v>339</v>
      </c>
      <c r="F3235" s="1" t="s">
        <v>22756</v>
      </c>
      <c r="G3235" t="str">
        <f t="shared" si="350"/>
        <v>Valid</v>
      </c>
      <c r="H3235" s="1" t="s">
        <v>22757</v>
      </c>
      <c r="I3235" t="str" cm="1">
        <f t="array" ref="I3235">IF(OR(TRIM(H3235)="",ISNUMBER(SEARCH("#",H3235)),AA3235&lt;Config!$B$8,SUMPRODUCT(--ISNUMBER(SEARCH({"a";"b";"c";"d";"e";"f";"g";"h";"i";"j";"k";"l";"m";"n";"o";"p";"q";"r";"s";"t";"u";"v";"w";"x";"y";"z"},H3235)))&gt;0),"Invalid","Valid")</f>
        <v>Valid</v>
      </c>
      <c r="J3235" s="1" t="s">
        <v>22758</v>
      </c>
      <c r="K3235" s="1" t="s">
        <v>481</v>
      </c>
      <c r="L3235" s="1" t="s">
        <v>265</v>
      </c>
      <c r="M3235" s="1" t="s">
        <v>103</v>
      </c>
      <c r="N3235" s="1" t="s">
        <v>437</v>
      </c>
      <c r="O3235" s="1" t="s">
        <v>149</v>
      </c>
      <c r="P3235" t="s">
        <v>33</v>
      </c>
      <c r="Q3235" s="1" t="s">
        <v>1664</v>
      </c>
      <c r="R3235" s="1" t="s">
        <v>1716</v>
      </c>
      <c r="S3235" s="1" t="s">
        <v>13986</v>
      </c>
      <c r="T3235" s="1" t="s">
        <v>22759</v>
      </c>
      <c r="U3235" s="1" t="s">
        <v>2111</v>
      </c>
      <c r="V3235" s="1" t="s">
        <v>140</v>
      </c>
      <c r="W3235" s="1" t="s">
        <v>94</v>
      </c>
      <c r="X3235" t="str">
        <f t="shared" si="351"/>
        <v>Incomplete</v>
      </c>
      <c r="Y3235">
        <f>MAX(0,100-IF(G3235="Invalid",Config!$B$5,0)-IF(I3235="Invalid",Config!$B$6,0)-IF(X3235="Incomplete",Config!$B$7,0)-IF(AF3235="Yes",Config!$B$37,0))</f>
        <v>60</v>
      </c>
      <c r="Z3235" s="1">
        <f>IF(OR(TRIM(B3235)="",COUNTIF(Config!$B$15:$B$19,B3235)&gt;0),1,0)+IF(OR(TRIM(C3235)="",COUNTIF(Config!$B$15:$B$19,C3235)&gt;0),1,0)+IF(OR(TRIM(F3235)="",COUNTIF(Config!$B$15:$B$19,F3235)&gt;0),1,0)+IF(OR(TRIM(H3235)="",COUNTIF(Config!$B$15:$B$19,H3235)&gt;0),1,0)+IF(OR(TRIM(E3235)="",COUNTIF(Config!$B$15:$B$19,E3235)&gt;0),1,0)+IF(OR(TRIM(K3235)="",COUNTIF(Config!$B$15:$B$19,K3235)&gt;0),1,0)+IF(OR(TRIM(P3235)="",COUNTIF(Config!$B$15:$B$19,P3235)&gt;0),1,0)+IF(OR(TRIM(R3235)="",COUNTIF(Config!$B$15:$B$19,R3235)&gt;0),1,0)</f>
        <v>1</v>
      </c>
      <c r="AA3235" s="1" cm="1">
        <f t="array" ref="AA3235">SUMPRODUCT(LEN(H3235)-LEN(SUBSTITUTE(H3235,{"0";"1";"2";"3";"4";"5";"6";"7";"8";"9"},"")))</f>
        <v>10</v>
      </c>
      <c r="AC3235" t="str">
        <f t="shared" si="352"/>
        <v>Incomplete Profile</v>
      </c>
      <c r="AD3235">
        <f t="shared" si="353"/>
        <v>1</v>
      </c>
      <c r="AE3235">
        <f t="shared" si="354"/>
        <v>1</v>
      </c>
      <c r="AF3235" t="str">
        <f t="shared" si="355"/>
        <v>No</v>
      </c>
      <c r="AG3235">
        <f t="shared" ca="1" si="356"/>
        <v>37</v>
      </c>
      <c r="AH3235" t="str">
        <f ca="1">IF(OR(V3235="",AG3235=""),"Yes",IF(AG3235&gt;Config!$B$41,"Yes","No"))</f>
        <v>No</v>
      </c>
    </row>
    <row r="3236" spans="1:34" x14ac:dyDescent="0.25">
      <c r="A3236" s="1" t="s">
        <v>22760</v>
      </c>
      <c r="B3236" s="1" t="s">
        <v>1624</v>
      </c>
      <c r="C3236" s="1" t="s">
        <v>33938</v>
      </c>
      <c r="D3236" s="1" t="s">
        <v>35330</v>
      </c>
      <c r="E3236" s="1" t="s">
        <v>34798</v>
      </c>
      <c r="F3236" s="1" t="s">
        <v>22761</v>
      </c>
      <c r="G3236" t="str">
        <f t="shared" si="350"/>
        <v>Valid</v>
      </c>
      <c r="H3236" s="1" t="s">
        <v>20545</v>
      </c>
      <c r="I3236" t="str" cm="1">
        <f t="array" ref="I3236">IF(OR(TRIM(H3236)="",ISNUMBER(SEARCH("#",H3236)),AA3236&lt;Config!$B$8,SUMPRODUCT(--ISNUMBER(SEARCH({"a";"b";"c";"d";"e";"f";"g";"h";"i";"j";"k";"l";"m";"n";"o";"p";"q";"r";"s";"t";"u";"v";"w";"x";"y";"z"},H3236)))&gt;0),"Invalid","Valid")</f>
        <v>Valid</v>
      </c>
      <c r="J3236" s="1" t="s">
        <v>22762</v>
      </c>
      <c r="K3236" s="1" t="s">
        <v>378</v>
      </c>
      <c r="L3236" s="1" t="s">
        <v>179</v>
      </c>
      <c r="M3236" s="1" t="s">
        <v>135</v>
      </c>
      <c r="N3236" s="1" t="s">
        <v>31</v>
      </c>
      <c r="O3236" s="1" t="s">
        <v>69</v>
      </c>
      <c r="P3236" t="s">
        <v>53</v>
      </c>
      <c r="Q3236" s="1" t="s">
        <v>181</v>
      </c>
      <c r="R3236" s="1" t="s">
        <v>415</v>
      </c>
      <c r="S3236" s="1" t="s">
        <v>22763</v>
      </c>
      <c r="T3236" s="1" t="s">
        <v>22764</v>
      </c>
      <c r="U3236" s="1" t="s">
        <v>563</v>
      </c>
      <c r="V3236" s="1" t="s">
        <v>140</v>
      </c>
      <c r="W3236" s="1" t="s">
        <v>141</v>
      </c>
      <c r="X3236" t="str">
        <f t="shared" si="351"/>
        <v>Complete</v>
      </c>
      <c r="Y3236">
        <f>MAX(0,100-IF(G3236="Invalid",Config!$B$5,0)-IF(I3236="Invalid",Config!$B$6,0)-IF(X3236="Incomplete",Config!$B$7,0)-IF(AF3236="Yes",Config!$B$37,0))</f>
        <v>75</v>
      </c>
      <c r="Z3236" s="1">
        <f>IF(OR(TRIM(B3236)="",COUNTIF(Config!$B$15:$B$19,B3236)&gt;0),1,0)+IF(OR(TRIM(C3236)="",COUNTIF(Config!$B$15:$B$19,C3236)&gt;0),1,0)+IF(OR(TRIM(F3236)="",COUNTIF(Config!$B$15:$B$19,F3236)&gt;0),1,0)+IF(OR(TRIM(H3236)="",COUNTIF(Config!$B$15:$B$19,H3236)&gt;0),1,0)+IF(OR(TRIM(E3236)="",COUNTIF(Config!$B$15:$B$19,E3236)&gt;0),1,0)+IF(OR(TRIM(K3236)="",COUNTIF(Config!$B$15:$B$19,K3236)&gt;0),1,0)+IF(OR(TRIM(P3236)="",COUNTIF(Config!$B$15:$B$19,P3236)&gt;0),1,0)+IF(OR(TRIM(R3236)="",COUNTIF(Config!$B$15:$B$19,R3236)&gt;0),1,0)</f>
        <v>0</v>
      </c>
      <c r="AA3236" s="1" cm="1">
        <f t="array" ref="AA3236">SUMPRODUCT(LEN(H3236)-LEN(SUBSTITUTE(H3236,{"0";"1";"2";"3";"4";"5";"6";"7";"8";"9"},"")))</f>
        <v>12</v>
      </c>
      <c r="AC3236" t="str">
        <f t="shared" si="352"/>
        <v>Potential Duplicate</v>
      </c>
      <c r="AD3236">
        <f t="shared" si="353"/>
        <v>1</v>
      </c>
      <c r="AE3236">
        <f t="shared" si="354"/>
        <v>2</v>
      </c>
      <c r="AF3236" t="str">
        <f t="shared" si="355"/>
        <v>Yes</v>
      </c>
      <c r="AG3236">
        <f t="shared" ca="1" si="356"/>
        <v>37</v>
      </c>
      <c r="AH3236" t="str">
        <f ca="1">IF(OR(V3236="",AG3236=""),"Yes",IF(AG3236&gt;Config!$B$41,"Yes","No"))</f>
        <v>No</v>
      </c>
    </row>
    <row r="3237" spans="1:34" x14ac:dyDescent="0.25">
      <c r="A3237" s="1" t="s">
        <v>22765</v>
      </c>
      <c r="B3237" s="1" t="s">
        <v>1068</v>
      </c>
      <c r="C3237" s="1" t="s">
        <v>219</v>
      </c>
      <c r="D3237" s="1" t="s">
        <v>16683</v>
      </c>
      <c r="E3237" s="1" t="s">
        <v>34252</v>
      </c>
      <c r="F3237" s="1" t="s">
        <v>22766</v>
      </c>
      <c r="G3237" t="str">
        <f t="shared" si="350"/>
        <v>Valid</v>
      </c>
      <c r="H3237" s="1" t="s">
        <v>22767</v>
      </c>
      <c r="I3237" t="str" cm="1">
        <f t="array" ref="I3237">IF(OR(TRIM(H3237)="",ISNUMBER(SEARCH("#",H3237)),AA3237&lt;Config!$B$8,SUMPRODUCT(--ISNUMBER(SEARCH({"a";"b";"c";"d";"e";"f";"g";"h";"i";"j";"k";"l";"m";"n";"o";"p";"q";"r";"s";"t";"u";"v";"w";"x";"y";"z"},H3237)))&gt;0),"Invalid","Valid")</f>
        <v>Valid</v>
      </c>
      <c r="J3237" s="1" t="s">
        <v>950</v>
      </c>
      <c r="K3237" s="1" t="s">
        <v>481</v>
      </c>
      <c r="L3237" s="1" t="s">
        <v>49</v>
      </c>
      <c r="M3237" s="1" t="s">
        <v>103</v>
      </c>
      <c r="N3237" s="1" t="s">
        <v>252</v>
      </c>
      <c r="O3237" s="1" t="s">
        <v>52</v>
      </c>
      <c r="P3237" t="s">
        <v>53</v>
      </c>
      <c r="Q3237" s="1" t="s">
        <v>150</v>
      </c>
      <c r="R3237" s="1" t="s">
        <v>150</v>
      </c>
      <c r="S3237" s="1" t="s">
        <v>22768</v>
      </c>
      <c r="T3237" s="1" t="s">
        <v>22769</v>
      </c>
      <c r="U3237" s="1" t="s">
        <v>5010</v>
      </c>
      <c r="V3237" s="1" t="s">
        <v>22770</v>
      </c>
      <c r="W3237" s="1" t="s">
        <v>141</v>
      </c>
      <c r="X3237" t="str">
        <f t="shared" si="351"/>
        <v>Complete</v>
      </c>
      <c r="Y3237">
        <f>MAX(0,100-IF(G3237="Invalid",Config!$B$5,0)-IF(I3237="Invalid",Config!$B$6,0)-IF(X3237="Incomplete",Config!$B$7,0)-IF(AF3237="Yes",Config!$B$37,0))</f>
        <v>100</v>
      </c>
      <c r="Z3237" s="1">
        <f>IF(OR(TRIM(B3237)="",COUNTIF(Config!$B$15:$B$19,B3237)&gt;0),1,0)+IF(OR(TRIM(C3237)="",COUNTIF(Config!$B$15:$B$19,C3237)&gt;0),1,0)+IF(OR(TRIM(F3237)="",COUNTIF(Config!$B$15:$B$19,F3237)&gt;0),1,0)+IF(OR(TRIM(H3237)="",COUNTIF(Config!$B$15:$B$19,H3237)&gt;0),1,0)+IF(OR(TRIM(E3237)="",COUNTIF(Config!$B$15:$B$19,E3237)&gt;0),1,0)+IF(OR(TRIM(K3237)="",COUNTIF(Config!$B$15:$B$19,K3237)&gt;0),1,0)+IF(OR(TRIM(P3237)="",COUNTIF(Config!$B$15:$B$19,P3237)&gt;0),1,0)+IF(OR(TRIM(R3237)="",COUNTIF(Config!$B$15:$B$19,R3237)&gt;0),1,0)</f>
        <v>0</v>
      </c>
      <c r="AA3237" s="1" cm="1">
        <f t="array" ref="AA3237">SUMPRODUCT(LEN(H3237)-LEN(SUBSTITUTE(H3237,{"0";"1";"2";"3";"4";"5";"6";"7";"8";"9"},"")))</f>
        <v>12</v>
      </c>
      <c r="AC3237" t="str">
        <f t="shared" si="352"/>
        <v/>
      </c>
      <c r="AD3237">
        <f t="shared" si="353"/>
        <v>1</v>
      </c>
      <c r="AE3237">
        <f t="shared" si="354"/>
        <v>1</v>
      </c>
      <c r="AF3237" t="str">
        <f t="shared" si="355"/>
        <v>No</v>
      </c>
      <c r="AG3237" t="str">
        <f t="shared" ca="1" si="356"/>
        <v/>
      </c>
      <c r="AH3237" t="str">
        <f ca="1">IF(OR(V3237="",AG3237=""),"Yes",IF(AG3237&gt;Config!$B$41,"Yes","No"))</f>
        <v>Yes</v>
      </c>
    </row>
    <row r="3238" spans="1:34" x14ac:dyDescent="0.25">
      <c r="A3238" s="1" t="s">
        <v>22771</v>
      </c>
      <c r="B3238" s="1" t="s">
        <v>229</v>
      </c>
      <c r="C3238" s="1" t="s">
        <v>157</v>
      </c>
      <c r="D3238" s="1" t="s">
        <v>7441</v>
      </c>
      <c r="E3238" s="1" t="s">
        <v>34219</v>
      </c>
      <c r="F3238" s="1" t="s">
        <v>12100</v>
      </c>
      <c r="G3238" t="str">
        <f t="shared" si="350"/>
        <v>Valid</v>
      </c>
      <c r="H3238" s="1" t="s">
        <v>22772</v>
      </c>
      <c r="I3238" t="str" cm="1">
        <f t="array" ref="I3238">IF(OR(TRIM(H3238)="",ISNUMBER(SEARCH("#",H3238)),AA3238&lt;Config!$B$8,SUMPRODUCT(--ISNUMBER(SEARCH({"a";"b";"c";"d";"e";"f";"g";"h";"i";"j";"k";"l";"m";"n";"o";"p";"q";"r";"s";"t";"u";"v";"w";"x";"y";"z"},H3238)))&gt;0),"Invalid","Valid")</f>
        <v>Valid</v>
      </c>
      <c r="J3238" s="1" t="s">
        <v>22773</v>
      </c>
      <c r="K3238" s="1" t="s">
        <v>250</v>
      </c>
      <c r="L3238" s="1" t="s">
        <v>265</v>
      </c>
      <c r="M3238" s="1" t="s">
        <v>33825</v>
      </c>
      <c r="N3238" s="1" t="s">
        <v>148</v>
      </c>
      <c r="O3238" s="1" t="s">
        <v>52</v>
      </c>
      <c r="P3238" t="s">
        <v>590</v>
      </c>
      <c r="Q3238" s="1" t="s">
        <v>591</v>
      </c>
      <c r="R3238" s="1" t="s">
        <v>1774</v>
      </c>
      <c r="S3238" s="1" t="s">
        <v>20150</v>
      </c>
      <c r="T3238" s="1" t="s">
        <v>22774</v>
      </c>
      <c r="U3238" s="1" t="s">
        <v>12736</v>
      </c>
      <c r="V3238" s="1" t="s">
        <v>1145</v>
      </c>
      <c r="W3238" s="1" t="s">
        <v>125</v>
      </c>
      <c r="X3238" t="str">
        <f t="shared" si="351"/>
        <v>Complete</v>
      </c>
      <c r="Y3238">
        <f>MAX(0,100-IF(G3238="Invalid",Config!$B$5,0)-IF(I3238="Invalid",Config!$B$6,0)-IF(X3238="Incomplete",Config!$B$7,0)-IF(AF3238="Yes",Config!$B$37,0))</f>
        <v>75</v>
      </c>
      <c r="Z3238" s="1">
        <f>IF(OR(TRIM(B3238)="",COUNTIF(Config!$B$15:$B$19,B3238)&gt;0),1,0)+IF(OR(TRIM(C3238)="",COUNTIF(Config!$B$15:$B$19,C3238)&gt;0),1,0)+IF(OR(TRIM(F3238)="",COUNTIF(Config!$B$15:$B$19,F3238)&gt;0),1,0)+IF(OR(TRIM(H3238)="",COUNTIF(Config!$B$15:$B$19,H3238)&gt;0),1,0)+IF(OR(TRIM(E3238)="",COUNTIF(Config!$B$15:$B$19,E3238)&gt;0),1,0)+IF(OR(TRIM(K3238)="",COUNTIF(Config!$B$15:$B$19,K3238)&gt;0),1,0)+IF(OR(TRIM(P3238)="",COUNTIF(Config!$B$15:$B$19,P3238)&gt;0),1,0)+IF(OR(TRIM(R3238)="",COUNTIF(Config!$B$15:$B$19,R3238)&gt;0),1,0)</f>
        <v>0</v>
      </c>
      <c r="AA3238" s="1" cm="1">
        <f t="array" ref="AA3238">SUMPRODUCT(LEN(H3238)-LEN(SUBSTITUTE(H3238,{"0";"1";"2";"3";"4";"5";"6";"7";"8";"9"},"")))</f>
        <v>12</v>
      </c>
      <c r="AC3238" t="str">
        <f t="shared" si="352"/>
        <v>Potential Duplicate</v>
      </c>
      <c r="AD3238">
        <f t="shared" si="353"/>
        <v>3</v>
      </c>
      <c r="AE3238">
        <f t="shared" si="354"/>
        <v>1</v>
      </c>
      <c r="AF3238" t="str">
        <f t="shared" si="355"/>
        <v>Yes</v>
      </c>
      <c r="AG3238">
        <f t="shared" ca="1" si="356"/>
        <v>37</v>
      </c>
      <c r="AH3238" t="str">
        <f ca="1">IF(OR(V3238="",AG3238=""),"Yes",IF(AG3238&gt;Config!$B$41,"Yes","No"))</f>
        <v>No</v>
      </c>
    </row>
    <row r="3239" spans="1:34" x14ac:dyDescent="0.25">
      <c r="A3239" s="1" t="s">
        <v>22775</v>
      </c>
      <c r="B3239" s="1" t="s">
        <v>690</v>
      </c>
      <c r="C3239" s="1" t="s">
        <v>748</v>
      </c>
      <c r="D3239" s="1" t="s">
        <v>22776</v>
      </c>
      <c r="E3239" s="1" t="s">
        <v>34239</v>
      </c>
      <c r="F3239" s="1" t="s">
        <v>22777</v>
      </c>
      <c r="G3239" t="str">
        <f t="shared" si="350"/>
        <v>Valid</v>
      </c>
      <c r="H3239" s="1" t="s">
        <v>22778</v>
      </c>
      <c r="I3239" t="str" cm="1">
        <f t="array" ref="I3239">IF(OR(TRIM(H3239)="",ISNUMBER(SEARCH("#",H3239)),AA3239&lt;Config!$B$8,SUMPRODUCT(--ISNUMBER(SEARCH({"a";"b";"c";"d";"e";"f";"g";"h";"i";"j";"k";"l";"m";"n";"o";"p";"q";"r";"s";"t";"u";"v";"w";"x";"y";"z"},H3239)))&gt;0),"Invalid","Valid")</f>
        <v>Valid</v>
      </c>
      <c r="J3239" s="1" t="s">
        <v>22779</v>
      </c>
      <c r="K3239" s="1" t="s">
        <v>210</v>
      </c>
      <c r="L3239" s="1" t="s">
        <v>102</v>
      </c>
      <c r="M3239" s="1" t="s">
        <v>33825</v>
      </c>
      <c r="N3239" s="1" t="s">
        <v>252</v>
      </c>
      <c r="O3239" s="1" t="s">
        <v>149</v>
      </c>
      <c r="P3239" t="s">
        <v>53</v>
      </c>
      <c r="Q3239" s="1" t="s">
        <v>197</v>
      </c>
      <c r="R3239" s="1" t="s">
        <v>198</v>
      </c>
      <c r="S3239" s="1" t="s">
        <v>22780</v>
      </c>
      <c r="T3239" s="1" t="s">
        <v>22781</v>
      </c>
      <c r="U3239" s="1" t="s">
        <v>2744</v>
      </c>
      <c r="V3239" s="1" t="s">
        <v>2512</v>
      </c>
      <c r="W3239" s="1" t="s">
        <v>202</v>
      </c>
      <c r="X3239" t="str">
        <f t="shared" si="351"/>
        <v>Complete</v>
      </c>
      <c r="Y3239">
        <f>MAX(0,100-IF(G3239="Invalid",Config!$B$5,0)-IF(I3239="Invalid",Config!$B$6,0)-IF(X3239="Incomplete",Config!$B$7,0)-IF(AF3239="Yes",Config!$B$37,0))</f>
        <v>100</v>
      </c>
      <c r="Z3239" s="1">
        <f>IF(OR(TRIM(B3239)="",COUNTIF(Config!$B$15:$B$19,B3239)&gt;0),1,0)+IF(OR(TRIM(C3239)="",COUNTIF(Config!$B$15:$B$19,C3239)&gt;0),1,0)+IF(OR(TRIM(F3239)="",COUNTIF(Config!$B$15:$B$19,F3239)&gt;0),1,0)+IF(OR(TRIM(H3239)="",COUNTIF(Config!$B$15:$B$19,H3239)&gt;0),1,0)+IF(OR(TRIM(E3239)="",COUNTIF(Config!$B$15:$B$19,E3239)&gt;0),1,0)+IF(OR(TRIM(K3239)="",COUNTIF(Config!$B$15:$B$19,K3239)&gt;0),1,0)+IF(OR(TRIM(P3239)="",COUNTIF(Config!$B$15:$B$19,P3239)&gt;0),1,0)+IF(OR(TRIM(R3239)="",COUNTIF(Config!$B$15:$B$19,R3239)&gt;0),1,0)</f>
        <v>0</v>
      </c>
      <c r="AA3239" s="1" cm="1">
        <f t="array" ref="AA3239">SUMPRODUCT(LEN(H3239)-LEN(SUBSTITUTE(H3239,{"0";"1";"2";"3";"4";"5";"6";"7";"8";"9"},"")))</f>
        <v>12</v>
      </c>
      <c r="AC3239" t="str">
        <f t="shared" si="352"/>
        <v/>
      </c>
      <c r="AD3239">
        <f t="shared" si="353"/>
        <v>1</v>
      </c>
      <c r="AE3239">
        <f t="shared" si="354"/>
        <v>1</v>
      </c>
      <c r="AF3239" t="str">
        <f t="shared" si="355"/>
        <v>No</v>
      </c>
      <c r="AG3239">
        <f t="shared" ca="1" si="356"/>
        <v>285</v>
      </c>
      <c r="AH3239" t="str">
        <f ca="1">IF(OR(V3239="",AG3239=""),"Yes",IF(AG3239&gt;Config!$B$41,"Yes","No"))</f>
        <v>No</v>
      </c>
    </row>
    <row r="3240" spans="1:34" x14ac:dyDescent="0.25">
      <c r="A3240" s="1" t="s">
        <v>22782</v>
      </c>
      <c r="B3240" s="1" t="s">
        <v>336</v>
      </c>
      <c r="C3240" s="1" t="s">
        <v>985</v>
      </c>
      <c r="D3240" s="1" t="s">
        <v>22783</v>
      </c>
      <c r="E3240" s="1" t="s">
        <v>2178</v>
      </c>
      <c r="F3240" s="1" t="s">
        <v>22784</v>
      </c>
      <c r="G3240" t="str">
        <f t="shared" si="350"/>
        <v>Valid</v>
      </c>
      <c r="H3240" s="1" t="s">
        <v>22785</v>
      </c>
      <c r="I3240" t="str" cm="1">
        <f t="array" ref="I3240">IF(OR(TRIM(H3240)="",ISNUMBER(SEARCH("#",H3240)),AA3240&lt;Config!$B$8,SUMPRODUCT(--ISNUMBER(SEARCH({"a";"b";"c";"d";"e";"f";"g";"h";"i";"j";"k";"l";"m";"n";"o";"p";"q";"r";"s";"t";"u";"v";"w";"x";"y";"z"},H3240)))&gt;0),"Invalid","Valid")</f>
        <v>Valid</v>
      </c>
      <c r="J3240" s="1" t="s">
        <v>22786</v>
      </c>
      <c r="K3240" s="1" t="s">
        <v>195</v>
      </c>
      <c r="L3240" s="1" t="s">
        <v>164</v>
      </c>
      <c r="M3240" s="1" t="s">
        <v>165</v>
      </c>
      <c r="N3240" s="1" t="s">
        <v>713</v>
      </c>
      <c r="O3240" s="1" t="s">
        <v>180</v>
      </c>
      <c r="P3240" t="s">
        <v>53</v>
      </c>
      <c r="Q3240" s="1" t="s">
        <v>197</v>
      </c>
      <c r="R3240" s="1" t="s">
        <v>415</v>
      </c>
      <c r="S3240" s="1" t="s">
        <v>12898</v>
      </c>
      <c r="T3240" s="1" t="s">
        <v>22787</v>
      </c>
      <c r="U3240" s="1" t="s">
        <v>858</v>
      </c>
      <c r="V3240" s="1" t="s">
        <v>22788</v>
      </c>
      <c r="W3240" s="1" t="s">
        <v>384</v>
      </c>
      <c r="X3240" t="str">
        <f t="shared" si="351"/>
        <v>Complete</v>
      </c>
      <c r="Y3240">
        <f>MAX(0,100-IF(G3240="Invalid",Config!$B$5,0)-IF(I3240="Invalid",Config!$B$6,0)-IF(X3240="Incomplete",Config!$B$7,0)-IF(AF3240="Yes",Config!$B$37,0))</f>
        <v>100</v>
      </c>
      <c r="Z3240" s="1">
        <f>IF(OR(TRIM(B3240)="",COUNTIF(Config!$B$15:$B$19,B3240)&gt;0),1,0)+IF(OR(TRIM(C3240)="",COUNTIF(Config!$B$15:$B$19,C3240)&gt;0),1,0)+IF(OR(TRIM(F3240)="",COUNTIF(Config!$B$15:$B$19,F3240)&gt;0),1,0)+IF(OR(TRIM(H3240)="",COUNTIF(Config!$B$15:$B$19,H3240)&gt;0),1,0)+IF(OR(TRIM(E3240)="",COUNTIF(Config!$B$15:$B$19,E3240)&gt;0),1,0)+IF(OR(TRIM(K3240)="",COUNTIF(Config!$B$15:$B$19,K3240)&gt;0),1,0)+IF(OR(TRIM(P3240)="",COUNTIF(Config!$B$15:$B$19,P3240)&gt;0),1,0)+IF(OR(TRIM(R3240)="",COUNTIF(Config!$B$15:$B$19,R3240)&gt;0),1,0)</f>
        <v>0</v>
      </c>
      <c r="AA3240" s="1" cm="1">
        <f t="array" ref="AA3240">SUMPRODUCT(LEN(H3240)-LEN(SUBSTITUTE(H3240,{"0";"1";"2";"3";"4";"5";"6";"7";"8";"9"},"")))</f>
        <v>10</v>
      </c>
      <c r="AC3240" t="str">
        <f t="shared" si="352"/>
        <v/>
      </c>
      <c r="AD3240">
        <f t="shared" si="353"/>
        <v>1</v>
      </c>
      <c r="AE3240">
        <f t="shared" si="354"/>
        <v>1</v>
      </c>
      <c r="AF3240" t="str">
        <f t="shared" si="355"/>
        <v>No</v>
      </c>
      <c r="AG3240">
        <f t="shared" ca="1" si="356"/>
        <v>259</v>
      </c>
      <c r="AH3240" t="str">
        <f ca="1">IF(OR(V3240="",AG3240=""),"Yes",IF(AG3240&gt;Config!$B$41,"Yes","No"))</f>
        <v>No</v>
      </c>
    </row>
    <row r="3241" spans="1:34" x14ac:dyDescent="0.25">
      <c r="A3241" s="1" t="s">
        <v>22789</v>
      </c>
      <c r="B3241" s="1" t="s">
        <v>259</v>
      </c>
      <c r="C3241" s="1" t="s">
        <v>386</v>
      </c>
      <c r="D3241" s="1" t="s">
        <v>22790</v>
      </c>
      <c r="E3241" s="1" t="s">
        <v>35331</v>
      </c>
      <c r="F3241" s="1" t="s">
        <v>22791</v>
      </c>
      <c r="G3241" t="str">
        <f t="shared" si="350"/>
        <v>Valid</v>
      </c>
      <c r="H3241" s="1" t="s">
        <v>22792</v>
      </c>
      <c r="I3241" t="str" cm="1">
        <f t="array" ref="I3241">IF(OR(TRIM(H3241)="",ISNUMBER(SEARCH("#",H3241)),AA3241&lt;Config!$B$8,SUMPRODUCT(--ISNUMBER(SEARCH({"a";"b";"c";"d";"e";"f";"g";"h";"i";"j";"k";"l";"m";"n";"o";"p";"q";"r";"s";"t";"u";"v";"w";"x";"y";"z"},H3241)))&gt;0),"Invalid","Valid")</f>
        <v>Valid</v>
      </c>
      <c r="J3241" s="1" t="s">
        <v>22793</v>
      </c>
      <c r="K3241" s="1" t="s">
        <v>625</v>
      </c>
      <c r="L3241" s="1" t="s">
        <v>49</v>
      </c>
      <c r="M3241" s="1" t="s">
        <v>251</v>
      </c>
      <c r="N3241" s="1" t="s">
        <v>33819</v>
      </c>
      <c r="O3241" s="1" t="s">
        <v>69</v>
      </c>
      <c r="P3241" t="s">
        <v>53</v>
      </c>
      <c r="Q3241" s="1" t="s">
        <v>54</v>
      </c>
      <c r="R3241" s="1" t="s">
        <v>288</v>
      </c>
      <c r="S3241" s="1" t="s">
        <v>22794</v>
      </c>
      <c r="T3241" s="1" t="s">
        <v>22795</v>
      </c>
      <c r="U3241" s="1" t="s">
        <v>2622</v>
      </c>
      <c r="V3241" s="1" t="s">
        <v>859</v>
      </c>
      <c r="W3241" s="1" t="s">
        <v>94</v>
      </c>
      <c r="X3241" t="str">
        <f t="shared" si="351"/>
        <v>Complete</v>
      </c>
      <c r="Y3241">
        <f>MAX(0,100-IF(G3241="Invalid",Config!$B$5,0)-IF(I3241="Invalid",Config!$B$6,0)-IF(X3241="Incomplete",Config!$B$7,0)-IF(AF3241="Yes",Config!$B$37,0))</f>
        <v>75</v>
      </c>
      <c r="Z3241" s="1">
        <f>IF(OR(TRIM(B3241)="",COUNTIF(Config!$B$15:$B$19,B3241)&gt;0),1,0)+IF(OR(TRIM(C3241)="",COUNTIF(Config!$B$15:$B$19,C3241)&gt;0),1,0)+IF(OR(TRIM(F3241)="",COUNTIF(Config!$B$15:$B$19,F3241)&gt;0),1,0)+IF(OR(TRIM(H3241)="",COUNTIF(Config!$B$15:$B$19,H3241)&gt;0),1,0)+IF(OR(TRIM(E3241)="",COUNTIF(Config!$B$15:$B$19,E3241)&gt;0),1,0)+IF(OR(TRIM(K3241)="",COUNTIF(Config!$B$15:$B$19,K3241)&gt;0),1,0)+IF(OR(TRIM(P3241)="",COUNTIF(Config!$B$15:$B$19,P3241)&gt;0),1,0)+IF(OR(TRIM(R3241)="",COUNTIF(Config!$B$15:$B$19,R3241)&gt;0),1,0)</f>
        <v>0</v>
      </c>
      <c r="AA3241" s="1" cm="1">
        <f t="array" ref="AA3241">SUMPRODUCT(LEN(H3241)-LEN(SUBSTITUTE(H3241,{"0";"1";"2";"3";"4";"5";"6";"7";"8";"9"},"")))</f>
        <v>12</v>
      </c>
      <c r="AC3241" t="str">
        <f t="shared" si="352"/>
        <v>Potential Duplicate</v>
      </c>
      <c r="AD3241">
        <f t="shared" si="353"/>
        <v>1</v>
      </c>
      <c r="AE3241">
        <f t="shared" si="354"/>
        <v>2</v>
      </c>
      <c r="AF3241" t="str">
        <f t="shared" si="355"/>
        <v>Yes</v>
      </c>
      <c r="AG3241">
        <f t="shared" ca="1" si="356"/>
        <v>360</v>
      </c>
      <c r="AH3241" t="str">
        <f ca="1">IF(OR(V3241="",AG3241=""),"Yes",IF(AG3241&gt;Config!$B$41,"Yes","No"))</f>
        <v>No</v>
      </c>
    </row>
    <row r="3242" spans="1:34" x14ac:dyDescent="0.25">
      <c r="A3242" s="1" t="s">
        <v>22796</v>
      </c>
      <c r="B3242" s="1" t="s">
        <v>2431</v>
      </c>
      <c r="C3242" s="1" t="s">
        <v>659</v>
      </c>
      <c r="D3242" s="1" t="s">
        <v>22797</v>
      </c>
      <c r="E3242" s="1" t="s">
        <v>33858</v>
      </c>
      <c r="F3242" s="1" t="s">
        <v>22798</v>
      </c>
      <c r="G3242" t="str">
        <f t="shared" si="350"/>
        <v>Valid</v>
      </c>
      <c r="H3242" s="1" t="s">
        <v>22799</v>
      </c>
      <c r="I3242" t="str" cm="1">
        <f t="array" ref="I3242">IF(OR(TRIM(H3242)="",ISNUMBER(SEARCH("#",H3242)),AA3242&lt;Config!$B$8,SUMPRODUCT(--ISNUMBER(SEARCH({"a";"b";"c";"d";"e";"f";"g";"h";"i";"j";"k";"l";"m";"n";"o";"p";"q";"r";"s";"t";"u";"v";"w";"x";"y";"z"},H3242)))&gt;0),"Invalid","Valid")</f>
        <v>Valid</v>
      </c>
      <c r="J3242" s="1" t="s">
        <v>22800</v>
      </c>
      <c r="K3242" s="1" t="s">
        <v>481</v>
      </c>
      <c r="L3242" s="1" t="s">
        <v>102</v>
      </c>
      <c r="M3242" s="1" t="s">
        <v>50</v>
      </c>
      <c r="N3242" s="1" t="s">
        <v>33819</v>
      </c>
      <c r="O3242" s="1" t="s">
        <v>149</v>
      </c>
      <c r="P3242" t="s">
        <v>314</v>
      </c>
      <c r="Q3242" s="1" t="s">
        <v>316</v>
      </c>
      <c r="R3242" s="1" t="s">
        <v>316</v>
      </c>
      <c r="S3242" s="1" t="s">
        <v>21544</v>
      </c>
      <c r="T3242" s="1" t="s">
        <v>22801</v>
      </c>
      <c r="U3242" s="1" t="s">
        <v>169</v>
      </c>
      <c r="V3242" s="1" t="s">
        <v>9269</v>
      </c>
      <c r="W3242" s="1" t="s">
        <v>293</v>
      </c>
      <c r="X3242" t="str">
        <f t="shared" si="351"/>
        <v>Complete</v>
      </c>
      <c r="Y3242">
        <f>MAX(0,100-IF(G3242="Invalid",Config!$B$5,0)-IF(I3242="Invalid",Config!$B$6,0)-IF(X3242="Incomplete",Config!$B$7,0)-IF(AF3242="Yes",Config!$B$37,0))</f>
        <v>100</v>
      </c>
      <c r="Z3242" s="1">
        <f>IF(OR(TRIM(B3242)="",COUNTIF(Config!$B$15:$B$19,B3242)&gt;0),1,0)+IF(OR(TRIM(C3242)="",COUNTIF(Config!$B$15:$B$19,C3242)&gt;0),1,0)+IF(OR(TRIM(F3242)="",COUNTIF(Config!$B$15:$B$19,F3242)&gt;0),1,0)+IF(OR(TRIM(H3242)="",COUNTIF(Config!$B$15:$B$19,H3242)&gt;0),1,0)+IF(OR(TRIM(E3242)="",COUNTIF(Config!$B$15:$B$19,E3242)&gt;0),1,0)+IF(OR(TRIM(K3242)="",COUNTIF(Config!$B$15:$B$19,K3242)&gt;0),1,0)+IF(OR(TRIM(P3242)="",COUNTIF(Config!$B$15:$B$19,P3242)&gt;0),1,0)+IF(OR(TRIM(R3242)="",COUNTIF(Config!$B$15:$B$19,R3242)&gt;0),1,0)</f>
        <v>0</v>
      </c>
      <c r="AA3242" s="1" cm="1">
        <f t="array" ref="AA3242">SUMPRODUCT(LEN(H3242)-LEN(SUBSTITUTE(H3242,{"0";"1";"2";"3";"4";"5";"6";"7";"8";"9"},"")))</f>
        <v>12</v>
      </c>
      <c r="AC3242" t="str">
        <f t="shared" si="352"/>
        <v/>
      </c>
      <c r="AD3242">
        <f t="shared" si="353"/>
        <v>1</v>
      </c>
      <c r="AE3242">
        <f t="shared" si="354"/>
        <v>1</v>
      </c>
      <c r="AF3242" t="str">
        <f t="shared" si="355"/>
        <v>No</v>
      </c>
      <c r="AG3242">
        <f t="shared" ca="1" si="356"/>
        <v>440</v>
      </c>
      <c r="AH3242" t="str">
        <f ca="1">IF(OR(V3242="",AG3242=""),"Yes",IF(AG3242&gt;Config!$B$41,"Yes","No"))</f>
        <v>Yes</v>
      </c>
    </row>
    <row r="3243" spans="1:34" x14ac:dyDescent="0.25">
      <c r="A3243" s="1" t="s">
        <v>22802</v>
      </c>
      <c r="B3243" s="1" t="s">
        <v>818</v>
      </c>
      <c r="C3243" s="1" t="s">
        <v>432</v>
      </c>
      <c r="D3243" s="1" t="s">
        <v>7796</v>
      </c>
      <c r="E3243" s="1" t="s">
        <v>283</v>
      </c>
      <c r="F3243" s="1" t="s">
        <v>22803</v>
      </c>
      <c r="G3243" t="str">
        <f t="shared" si="350"/>
        <v>Valid</v>
      </c>
      <c r="H3243" s="1" t="s">
        <v>22804</v>
      </c>
      <c r="I3243" t="str" cm="1">
        <f t="array" ref="I3243">IF(OR(TRIM(H3243)="",ISNUMBER(SEARCH("#",H3243)),AA3243&lt;Config!$B$8,SUMPRODUCT(--ISNUMBER(SEARCH({"a";"b";"c";"d";"e";"f";"g";"h";"i";"j";"k";"l";"m";"n";"o";"p";"q";"r";"s";"t";"u";"v";"w";"x";"y";"z"},H3243)))&gt;0),"Invalid","Valid")</f>
        <v>Valid</v>
      </c>
      <c r="J3243" s="1" t="s">
        <v>22805</v>
      </c>
      <c r="K3243" s="1" t="s">
        <v>28</v>
      </c>
      <c r="L3243" s="1" t="s">
        <v>134</v>
      </c>
      <c r="M3243" s="1" t="s">
        <v>235</v>
      </c>
      <c r="N3243" s="1" t="s">
        <v>437</v>
      </c>
      <c r="O3243" s="1" t="s">
        <v>32</v>
      </c>
      <c r="P3243" t="s">
        <v>53</v>
      </c>
      <c r="Q3243" s="1" t="s">
        <v>181</v>
      </c>
      <c r="R3243" s="1" t="s">
        <v>150</v>
      </c>
      <c r="S3243" s="1" t="s">
        <v>22806</v>
      </c>
      <c r="T3243" s="1" t="s">
        <v>22807</v>
      </c>
      <c r="U3243" s="1" t="s">
        <v>3618</v>
      </c>
      <c r="V3243" s="1" t="s">
        <v>7295</v>
      </c>
      <c r="W3243" s="1" t="s">
        <v>75</v>
      </c>
      <c r="X3243" t="str">
        <f t="shared" si="351"/>
        <v>Complete</v>
      </c>
      <c r="Y3243">
        <f>MAX(0,100-IF(G3243="Invalid",Config!$B$5,0)-IF(I3243="Invalid",Config!$B$6,0)-IF(X3243="Incomplete",Config!$B$7,0)-IF(AF3243="Yes",Config!$B$37,0))</f>
        <v>100</v>
      </c>
      <c r="Z3243" s="1">
        <f>IF(OR(TRIM(B3243)="",COUNTIF(Config!$B$15:$B$19,B3243)&gt;0),1,0)+IF(OR(TRIM(C3243)="",COUNTIF(Config!$B$15:$B$19,C3243)&gt;0),1,0)+IF(OR(TRIM(F3243)="",COUNTIF(Config!$B$15:$B$19,F3243)&gt;0),1,0)+IF(OR(TRIM(H3243)="",COUNTIF(Config!$B$15:$B$19,H3243)&gt;0),1,0)+IF(OR(TRIM(E3243)="",COUNTIF(Config!$B$15:$B$19,E3243)&gt;0),1,0)+IF(OR(TRIM(K3243)="",COUNTIF(Config!$B$15:$B$19,K3243)&gt;0),1,0)+IF(OR(TRIM(P3243)="",COUNTIF(Config!$B$15:$B$19,P3243)&gt;0),1,0)+IF(OR(TRIM(R3243)="",COUNTIF(Config!$B$15:$B$19,R3243)&gt;0),1,0)</f>
        <v>0</v>
      </c>
      <c r="AA3243" s="1" cm="1">
        <f t="array" ref="AA3243">SUMPRODUCT(LEN(H3243)-LEN(SUBSTITUTE(H3243,{"0";"1";"2";"3";"4";"5";"6";"7";"8";"9"},"")))</f>
        <v>12</v>
      </c>
      <c r="AC3243" t="str">
        <f t="shared" si="352"/>
        <v/>
      </c>
      <c r="AD3243">
        <f t="shared" si="353"/>
        <v>1</v>
      </c>
      <c r="AE3243">
        <f t="shared" si="354"/>
        <v>1</v>
      </c>
      <c r="AF3243" t="str">
        <f t="shared" si="355"/>
        <v>No</v>
      </c>
      <c r="AG3243">
        <f t="shared" ca="1" si="356"/>
        <v>111</v>
      </c>
      <c r="AH3243" t="str">
        <f ca="1">IF(OR(V3243="",AG3243=""),"Yes",IF(AG3243&gt;Config!$B$41,"Yes","No"))</f>
        <v>No</v>
      </c>
    </row>
    <row r="3244" spans="1:34" x14ac:dyDescent="0.25">
      <c r="A3244" s="1" t="s">
        <v>22808</v>
      </c>
      <c r="B3244" s="1" t="s">
        <v>1068</v>
      </c>
      <c r="C3244" s="1" t="s">
        <v>659</v>
      </c>
      <c r="D3244" s="1" t="s">
        <v>17907</v>
      </c>
      <c r="E3244" s="1" t="s">
        <v>633</v>
      </c>
      <c r="F3244" s="1" t="s">
        <v>22809</v>
      </c>
      <c r="G3244" t="str">
        <f t="shared" si="350"/>
        <v>Valid</v>
      </c>
      <c r="H3244" s="1" t="s">
        <v>22810</v>
      </c>
      <c r="I3244" t="str" cm="1">
        <f t="array" ref="I3244">IF(OR(TRIM(H3244)="",ISNUMBER(SEARCH("#",H3244)),AA3244&lt;Config!$B$8,SUMPRODUCT(--ISNUMBER(SEARCH({"a";"b";"c";"d";"e";"f";"g";"h";"i";"j";"k";"l";"m";"n";"o";"p";"q";"r";"s";"t";"u";"v";"w";"x";"y";"z"},H3244)))&gt;0),"Invalid","Valid")</f>
        <v>Valid</v>
      </c>
      <c r="J3244" s="1" t="s">
        <v>22811</v>
      </c>
      <c r="K3244" s="1" t="s">
        <v>504</v>
      </c>
      <c r="L3244" s="1" t="s">
        <v>450</v>
      </c>
      <c r="M3244" s="1" t="s">
        <v>235</v>
      </c>
      <c r="N3244" s="1" t="s">
        <v>51</v>
      </c>
      <c r="O3244" s="1" t="s">
        <v>266</v>
      </c>
      <c r="P3244" t="s">
        <v>590</v>
      </c>
      <c r="Q3244" s="1" t="s">
        <v>591</v>
      </c>
      <c r="R3244" s="1" t="s">
        <v>1774</v>
      </c>
      <c r="S3244" s="1" t="s">
        <v>11168</v>
      </c>
      <c r="T3244" s="1" t="s">
        <v>22812</v>
      </c>
      <c r="U3244" s="1" t="s">
        <v>5891</v>
      </c>
      <c r="V3244" s="1" t="s">
        <v>5831</v>
      </c>
      <c r="W3244" s="1" t="s">
        <v>384</v>
      </c>
      <c r="X3244" t="str">
        <f t="shared" si="351"/>
        <v>Complete</v>
      </c>
      <c r="Y3244">
        <f>MAX(0,100-IF(G3244="Invalid",Config!$B$5,0)-IF(I3244="Invalid",Config!$B$6,0)-IF(X3244="Incomplete",Config!$B$7,0)-IF(AF3244="Yes",Config!$B$37,0))</f>
        <v>100</v>
      </c>
      <c r="Z3244" s="1">
        <f>IF(OR(TRIM(B3244)="",COUNTIF(Config!$B$15:$B$19,B3244)&gt;0),1,0)+IF(OR(TRIM(C3244)="",COUNTIF(Config!$B$15:$B$19,C3244)&gt;0),1,0)+IF(OR(TRIM(F3244)="",COUNTIF(Config!$B$15:$B$19,F3244)&gt;0),1,0)+IF(OR(TRIM(H3244)="",COUNTIF(Config!$B$15:$B$19,H3244)&gt;0),1,0)+IF(OR(TRIM(E3244)="",COUNTIF(Config!$B$15:$B$19,E3244)&gt;0),1,0)+IF(OR(TRIM(K3244)="",COUNTIF(Config!$B$15:$B$19,K3244)&gt;0),1,0)+IF(OR(TRIM(P3244)="",COUNTIF(Config!$B$15:$B$19,P3244)&gt;0),1,0)+IF(OR(TRIM(R3244)="",COUNTIF(Config!$B$15:$B$19,R3244)&gt;0),1,0)</f>
        <v>0</v>
      </c>
      <c r="AA3244" s="1" cm="1">
        <f t="array" ref="AA3244">SUMPRODUCT(LEN(H3244)-LEN(SUBSTITUTE(H3244,{"0";"1";"2";"3";"4";"5";"6";"7";"8";"9"},"")))</f>
        <v>10</v>
      </c>
      <c r="AC3244" t="str">
        <f t="shared" si="352"/>
        <v/>
      </c>
      <c r="AD3244">
        <f t="shared" si="353"/>
        <v>1</v>
      </c>
      <c r="AE3244">
        <f t="shared" si="354"/>
        <v>1</v>
      </c>
      <c r="AF3244" t="str">
        <f t="shared" si="355"/>
        <v>No</v>
      </c>
      <c r="AG3244">
        <f t="shared" ca="1" si="356"/>
        <v>41</v>
      </c>
      <c r="AH3244" t="str">
        <f ca="1">IF(OR(V3244="",AG3244=""),"Yes",IF(AG3244&gt;Config!$B$41,"Yes","No"))</f>
        <v>No</v>
      </c>
    </row>
    <row r="3245" spans="1:34" x14ac:dyDescent="0.25">
      <c r="A3245" s="1" t="s">
        <v>22813</v>
      </c>
      <c r="B3245" s="1" t="s">
        <v>609</v>
      </c>
      <c r="C3245" s="1" t="s">
        <v>273</v>
      </c>
      <c r="D3245" s="1" t="s">
        <v>22814</v>
      </c>
      <c r="E3245" s="1" t="s">
        <v>35332</v>
      </c>
      <c r="F3245" s="1" t="s">
        <v>22815</v>
      </c>
      <c r="G3245" t="str">
        <f t="shared" si="350"/>
        <v>Valid</v>
      </c>
      <c r="H3245" s="1" t="s">
        <v>22816</v>
      </c>
      <c r="I3245" t="str" cm="1">
        <f t="array" ref="I3245">IF(OR(TRIM(H3245)="",ISNUMBER(SEARCH("#",H3245)),AA3245&lt;Config!$B$8,SUMPRODUCT(--ISNUMBER(SEARCH({"a";"b";"c";"d";"e";"f";"g";"h";"i";"j";"k";"l";"m";"n";"o";"p";"q";"r";"s";"t";"u";"v";"w";"x";"y";"z"},H3245)))&gt;0),"Invalid","Valid")</f>
        <v>Valid</v>
      </c>
      <c r="J3245" s="1" t="s">
        <v>22817</v>
      </c>
      <c r="K3245" s="1" t="s">
        <v>133</v>
      </c>
      <c r="L3245" s="1" t="s">
        <v>450</v>
      </c>
      <c r="M3245" s="1" t="s">
        <v>251</v>
      </c>
      <c r="N3245" s="1" t="s">
        <v>224</v>
      </c>
      <c r="O3245" s="1" t="s">
        <v>180</v>
      </c>
      <c r="P3245" t="s">
        <v>53</v>
      </c>
      <c r="Q3245" s="1" t="s">
        <v>197</v>
      </c>
      <c r="R3245" s="1" t="s">
        <v>55</v>
      </c>
      <c r="S3245" s="1" t="s">
        <v>22818</v>
      </c>
      <c r="T3245" s="1" t="s">
        <v>22819</v>
      </c>
      <c r="U3245" s="1" t="s">
        <v>13675</v>
      </c>
      <c r="V3245" s="1" t="s">
        <v>4322</v>
      </c>
      <c r="W3245" s="1" t="s">
        <v>75</v>
      </c>
      <c r="X3245" t="str">
        <f t="shared" si="351"/>
        <v>Complete</v>
      </c>
      <c r="Y3245">
        <f>MAX(0,100-IF(G3245="Invalid",Config!$B$5,0)-IF(I3245="Invalid",Config!$B$6,0)-IF(X3245="Incomplete",Config!$B$7,0)-IF(AF3245="Yes",Config!$B$37,0))</f>
        <v>100</v>
      </c>
      <c r="Z3245" s="1">
        <f>IF(OR(TRIM(B3245)="",COUNTIF(Config!$B$15:$B$19,B3245)&gt;0),1,0)+IF(OR(TRIM(C3245)="",COUNTIF(Config!$B$15:$B$19,C3245)&gt;0),1,0)+IF(OR(TRIM(F3245)="",COUNTIF(Config!$B$15:$B$19,F3245)&gt;0),1,0)+IF(OR(TRIM(H3245)="",COUNTIF(Config!$B$15:$B$19,H3245)&gt;0),1,0)+IF(OR(TRIM(E3245)="",COUNTIF(Config!$B$15:$B$19,E3245)&gt;0),1,0)+IF(OR(TRIM(K3245)="",COUNTIF(Config!$B$15:$B$19,K3245)&gt;0),1,0)+IF(OR(TRIM(P3245)="",COUNTIF(Config!$B$15:$B$19,P3245)&gt;0),1,0)+IF(OR(TRIM(R3245)="",COUNTIF(Config!$B$15:$B$19,R3245)&gt;0),1,0)</f>
        <v>0</v>
      </c>
      <c r="AA3245" s="1" cm="1">
        <f t="array" ref="AA3245">SUMPRODUCT(LEN(H3245)-LEN(SUBSTITUTE(H3245,{"0";"1";"2";"3";"4";"5";"6";"7";"8";"9"},"")))</f>
        <v>12</v>
      </c>
      <c r="AC3245" t="str">
        <f t="shared" si="352"/>
        <v/>
      </c>
      <c r="AD3245">
        <f t="shared" si="353"/>
        <v>1</v>
      </c>
      <c r="AE3245">
        <f t="shared" si="354"/>
        <v>1</v>
      </c>
      <c r="AF3245" t="str">
        <f t="shared" si="355"/>
        <v>No</v>
      </c>
      <c r="AG3245">
        <f t="shared" ca="1" si="356"/>
        <v>336</v>
      </c>
      <c r="AH3245" t="str">
        <f ca="1">IF(OR(V3245="",AG3245=""),"Yes",IF(AG3245&gt;Config!$B$41,"Yes","No"))</f>
        <v>No</v>
      </c>
    </row>
    <row r="3246" spans="1:34" x14ac:dyDescent="0.25">
      <c r="A3246" s="1" t="s">
        <v>22820</v>
      </c>
      <c r="B3246" s="1" t="s">
        <v>2085</v>
      </c>
      <c r="C3246" s="1" t="s">
        <v>364</v>
      </c>
      <c r="D3246" s="1" t="s">
        <v>6313</v>
      </c>
      <c r="E3246" s="1" t="s">
        <v>1331</v>
      </c>
      <c r="F3246" s="1" t="s">
        <v>22821</v>
      </c>
      <c r="G3246" t="str">
        <f t="shared" si="350"/>
        <v>Valid</v>
      </c>
      <c r="H3246" s="1" t="s">
        <v>22822</v>
      </c>
      <c r="I3246" t="str" cm="1">
        <f t="array" ref="I3246">IF(OR(TRIM(H3246)="",ISNUMBER(SEARCH("#",H3246)),AA3246&lt;Config!$B$8,SUMPRODUCT(--ISNUMBER(SEARCH({"a";"b";"c";"d";"e";"f";"g";"h";"i";"j";"k";"l";"m";"n";"o";"p";"q";"r";"s";"t";"u";"v";"w";"x";"y";"z"},H3246)))&gt;0),"Invalid","Valid")</f>
        <v>Valid</v>
      </c>
      <c r="J3246" s="1" t="s">
        <v>22823</v>
      </c>
      <c r="K3246" s="1" t="s">
        <v>481</v>
      </c>
      <c r="L3246" s="1" t="s">
        <v>84</v>
      </c>
      <c r="M3246" s="1" t="s">
        <v>391</v>
      </c>
      <c r="N3246" s="1" t="s">
        <v>211</v>
      </c>
      <c r="O3246" s="1" t="s">
        <v>149</v>
      </c>
      <c r="P3246" t="s">
        <v>53</v>
      </c>
      <c r="Q3246" s="1" t="s">
        <v>54</v>
      </c>
      <c r="R3246" s="1" t="s">
        <v>55</v>
      </c>
      <c r="S3246" s="1" t="s">
        <v>11341</v>
      </c>
      <c r="T3246" s="1" t="s">
        <v>22824</v>
      </c>
      <c r="U3246" s="1" t="s">
        <v>915</v>
      </c>
      <c r="V3246" s="1" t="s">
        <v>849</v>
      </c>
      <c r="W3246" s="1" t="s">
        <v>293</v>
      </c>
      <c r="X3246" t="str">
        <f t="shared" si="351"/>
        <v>Complete</v>
      </c>
      <c r="Y3246">
        <f>MAX(0,100-IF(G3246="Invalid",Config!$B$5,0)-IF(I3246="Invalid",Config!$B$6,0)-IF(X3246="Incomplete",Config!$B$7,0)-IF(AF3246="Yes",Config!$B$37,0))</f>
        <v>100</v>
      </c>
      <c r="Z3246" s="1">
        <f>IF(OR(TRIM(B3246)="",COUNTIF(Config!$B$15:$B$19,B3246)&gt;0),1,0)+IF(OR(TRIM(C3246)="",COUNTIF(Config!$B$15:$B$19,C3246)&gt;0),1,0)+IF(OR(TRIM(F3246)="",COUNTIF(Config!$B$15:$B$19,F3246)&gt;0),1,0)+IF(OR(TRIM(H3246)="",COUNTIF(Config!$B$15:$B$19,H3246)&gt;0),1,0)+IF(OR(TRIM(E3246)="",COUNTIF(Config!$B$15:$B$19,E3246)&gt;0),1,0)+IF(OR(TRIM(K3246)="",COUNTIF(Config!$B$15:$B$19,K3246)&gt;0),1,0)+IF(OR(TRIM(P3246)="",COUNTIF(Config!$B$15:$B$19,P3246)&gt;0),1,0)+IF(OR(TRIM(R3246)="",COUNTIF(Config!$B$15:$B$19,R3246)&gt;0),1,0)</f>
        <v>0</v>
      </c>
      <c r="AA3246" s="1" cm="1">
        <f t="array" ref="AA3246">SUMPRODUCT(LEN(H3246)-LEN(SUBSTITUTE(H3246,{"0";"1";"2";"3";"4";"5";"6";"7";"8";"9"},"")))</f>
        <v>10</v>
      </c>
      <c r="AC3246" t="str">
        <f t="shared" si="352"/>
        <v/>
      </c>
      <c r="AD3246">
        <f t="shared" si="353"/>
        <v>1</v>
      </c>
      <c r="AE3246">
        <f t="shared" si="354"/>
        <v>1</v>
      </c>
      <c r="AF3246" t="str">
        <f t="shared" si="355"/>
        <v>No</v>
      </c>
      <c r="AG3246">
        <f t="shared" ca="1" si="356"/>
        <v>295</v>
      </c>
      <c r="AH3246" t="str">
        <f ca="1">IF(OR(V3246="",AG3246=""),"Yes",IF(AG3246&gt;Config!$B$41,"Yes","No"))</f>
        <v>No</v>
      </c>
    </row>
    <row r="3247" spans="1:34" x14ac:dyDescent="0.25">
      <c r="A3247" s="1" t="s">
        <v>22825</v>
      </c>
      <c r="B3247" s="1" t="s">
        <v>2911</v>
      </c>
      <c r="C3247" s="1" t="s">
        <v>78</v>
      </c>
      <c r="D3247" s="1" t="s">
        <v>13328</v>
      </c>
      <c r="E3247" s="1" t="s">
        <v>35333</v>
      </c>
      <c r="F3247" s="1" t="s">
        <v>22826</v>
      </c>
      <c r="G3247" t="str">
        <f t="shared" si="350"/>
        <v>Invalid</v>
      </c>
      <c r="H3247" s="1" t="s">
        <v>22827</v>
      </c>
      <c r="I3247" t="str" cm="1">
        <f t="array" ref="I3247">IF(OR(TRIM(H3247)="",ISNUMBER(SEARCH("#",H3247)),AA3247&lt;Config!$B$8,SUMPRODUCT(--ISNUMBER(SEARCH({"a";"b";"c";"d";"e";"f";"g";"h";"i";"j";"k";"l";"m";"n";"o";"p";"q";"r";"s";"t";"u";"v";"w";"x";"y";"z"},H3247)))&gt;0),"Invalid","Valid")</f>
        <v>Valid</v>
      </c>
      <c r="J3247" s="1" t="s">
        <v>22828</v>
      </c>
      <c r="K3247" s="1" t="s">
        <v>178</v>
      </c>
      <c r="L3247" s="1" t="s">
        <v>84</v>
      </c>
      <c r="M3247" s="1" t="s">
        <v>103</v>
      </c>
      <c r="N3247" s="1" t="s">
        <v>68</v>
      </c>
      <c r="O3247" s="1" t="s">
        <v>149</v>
      </c>
      <c r="P3247" t="s">
        <v>236</v>
      </c>
      <c r="Q3247" s="1" t="s">
        <v>238</v>
      </c>
      <c r="R3247" s="1" t="s">
        <v>237</v>
      </c>
      <c r="S3247" s="1" t="s">
        <v>22829</v>
      </c>
      <c r="T3247" s="1" t="s">
        <v>22830</v>
      </c>
      <c r="U3247" s="1" t="s">
        <v>22831</v>
      </c>
      <c r="V3247" s="1" t="s">
        <v>140</v>
      </c>
      <c r="W3247" s="1" t="s">
        <v>384</v>
      </c>
      <c r="X3247" t="str">
        <f t="shared" si="351"/>
        <v>Complete</v>
      </c>
      <c r="Y3247">
        <f>MAX(0,100-IF(G3247="Invalid",Config!$B$5,0)-IF(I3247="Invalid",Config!$B$6,0)-IF(X3247="Incomplete",Config!$B$7,0)-IF(AF3247="Yes",Config!$B$37,0))</f>
        <v>70</v>
      </c>
      <c r="Z3247" s="1">
        <f>IF(OR(TRIM(B3247)="",COUNTIF(Config!$B$15:$B$19,B3247)&gt;0),1,0)+IF(OR(TRIM(C3247)="",COUNTIF(Config!$B$15:$B$19,C3247)&gt;0),1,0)+IF(OR(TRIM(F3247)="",COUNTIF(Config!$B$15:$B$19,F3247)&gt;0),1,0)+IF(OR(TRIM(H3247)="",COUNTIF(Config!$B$15:$B$19,H3247)&gt;0),1,0)+IF(OR(TRIM(E3247)="",COUNTIF(Config!$B$15:$B$19,E3247)&gt;0),1,0)+IF(OR(TRIM(K3247)="",COUNTIF(Config!$B$15:$B$19,K3247)&gt;0),1,0)+IF(OR(TRIM(P3247)="",COUNTIF(Config!$B$15:$B$19,P3247)&gt;0),1,0)+IF(OR(TRIM(R3247)="",COUNTIF(Config!$B$15:$B$19,R3247)&gt;0),1,0)</f>
        <v>0</v>
      </c>
      <c r="AA3247" s="1" cm="1">
        <f t="array" ref="AA3247">SUMPRODUCT(LEN(H3247)-LEN(SUBSTITUTE(H3247,{"0";"1";"2";"3";"4";"5";"6";"7";"8";"9"},"")))</f>
        <v>10</v>
      </c>
      <c r="AC3247" t="str">
        <f t="shared" si="352"/>
        <v>Invalid Email</v>
      </c>
      <c r="AD3247">
        <f t="shared" si="353"/>
        <v>0</v>
      </c>
      <c r="AE3247">
        <f t="shared" si="354"/>
        <v>1</v>
      </c>
      <c r="AF3247" t="str">
        <f t="shared" si="355"/>
        <v>No</v>
      </c>
      <c r="AG3247">
        <f t="shared" ca="1" si="356"/>
        <v>37</v>
      </c>
      <c r="AH3247" t="str">
        <f ca="1">IF(OR(V3247="",AG3247=""),"Yes",IF(AG3247&gt;Config!$B$41,"Yes","No"))</f>
        <v>No</v>
      </c>
    </row>
    <row r="3248" spans="1:34" x14ac:dyDescent="0.25">
      <c r="A3248" s="1" t="s">
        <v>22832</v>
      </c>
      <c r="B3248" s="1" t="s">
        <v>818</v>
      </c>
      <c r="C3248" s="1" t="s">
        <v>1496</v>
      </c>
      <c r="D3248" s="1" t="s">
        <v>6448</v>
      </c>
      <c r="E3248" s="1" t="s">
        <v>35334</v>
      </c>
      <c r="F3248" s="1" t="s">
        <v>7724</v>
      </c>
      <c r="G3248" t="str">
        <f t="shared" si="350"/>
        <v>Valid</v>
      </c>
      <c r="H3248" s="1" t="s">
        <v>22833</v>
      </c>
      <c r="I3248" t="str" cm="1">
        <f t="array" ref="I3248">IF(OR(TRIM(H3248)="",ISNUMBER(SEARCH("#",H3248)),AA3248&lt;Config!$B$8,SUMPRODUCT(--ISNUMBER(SEARCH({"a";"b";"c";"d";"e";"f";"g";"h";"i";"j";"k";"l";"m";"n";"o";"p";"q";"r";"s";"t";"u";"v";"w";"x";"y";"z"},H3248)))&gt;0),"Invalid","Valid")</f>
        <v>Valid</v>
      </c>
      <c r="J3248" s="1" t="s">
        <v>22834</v>
      </c>
      <c r="K3248" s="1" t="s">
        <v>83</v>
      </c>
      <c r="L3248" s="1" t="s">
        <v>450</v>
      </c>
      <c r="M3248" s="1" t="s">
        <v>165</v>
      </c>
      <c r="N3248" s="1" t="s">
        <v>358</v>
      </c>
      <c r="O3248" s="1" t="s">
        <v>196</v>
      </c>
      <c r="P3248" t="s">
        <v>53</v>
      </c>
      <c r="Q3248" s="1" t="s">
        <v>55</v>
      </c>
      <c r="R3248" s="1" t="s">
        <v>55</v>
      </c>
      <c r="S3248" s="1" t="s">
        <v>11551</v>
      </c>
      <c r="T3248" s="1" t="s">
        <v>22835</v>
      </c>
      <c r="U3248" s="1" t="s">
        <v>1127</v>
      </c>
      <c r="V3248" s="1" t="s">
        <v>1050</v>
      </c>
      <c r="W3248" s="1" t="s">
        <v>202</v>
      </c>
      <c r="X3248" t="str">
        <f t="shared" si="351"/>
        <v>Complete</v>
      </c>
      <c r="Y3248">
        <f>MAX(0,100-IF(G3248="Invalid",Config!$B$5,0)-IF(I3248="Invalid",Config!$B$6,0)-IF(X3248="Incomplete",Config!$B$7,0)-IF(AF3248="Yes",Config!$B$37,0))</f>
        <v>75</v>
      </c>
      <c r="Z3248" s="1">
        <f>IF(OR(TRIM(B3248)="",COUNTIF(Config!$B$15:$B$19,B3248)&gt;0),1,0)+IF(OR(TRIM(C3248)="",COUNTIF(Config!$B$15:$B$19,C3248)&gt;0),1,0)+IF(OR(TRIM(F3248)="",COUNTIF(Config!$B$15:$B$19,F3248)&gt;0),1,0)+IF(OR(TRIM(H3248)="",COUNTIF(Config!$B$15:$B$19,H3248)&gt;0),1,0)+IF(OR(TRIM(E3248)="",COUNTIF(Config!$B$15:$B$19,E3248)&gt;0),1,0)+IF(OR(TRIM(K3248)="",COUNTIF(Config!$B$15:$B$19,K3248)&gt;0),1,0)+IF(OR(TRIM(P3248)="",COUNTIF(Config!$B$15:$B$19,P3248)&gt;0),1,0)+IF(OR(TRIM(R3248)="",COUNTIF(Config!$B$15:$B$19,R3248)&gt;0),1,0)</f>
        <v>0</v>
      </c>
      <c r="AA3248" s="1" cm="1">
        <f t="array" ref="AA3248">SUMPRODUCT(LEN(H3248)-LEN(SUBSTITUTE(H3248,{"0";"1";"2";"3";"4";"5";"6";"7";"8";"9"},"")))</f>
        <v>12</v>
      </c>
      <c r="AC3248" t="str">
        <f t="shared" si="352"/>
        <v>Potential Duplicate</v>
      </c>
      <c r="AD3248">
        <f t="shared" si="353"/>
        <v>2</v>
      </c>
      <c r="AE3248">
        <f t="shared" si="354"/>
        <v>1</v>
      </c>
      <c r="AF3248" t="str">
        <f t="shared" si="355"/>
        <v>Yes</v>
      </c>
      <c r="AG3248">
        <f t="shared" ca="1" si="356"/>
        <v>37</v>
      </c>
      <c r="AH3248" t="str">
        <f ca="1">IF(OR(V3248="",AG3248=""),"Yes",IF(AG3248&gt;Config!$B$41,"Yes","No"))</f>
        <v>No</v>
      </c>
    </row>
    <row r="3249" spans="1:34" x14ac:dyDescent="0.25">
      <c r="A3249" s="1" t="s">
        <v>22836</v>
      </c>
      <c r="B3249" s="1" t="s">
        <v>33815</v>
      </c>
      <c r="C3249" s="1" t="s">
        <v>985</v>
      </c>
      <c r="D3249" s="1" t="s">
        <v>985</v>
      </c>
      <c r="E3249" s="1" t="s">
        <v>35335</v>
      </c>
      <c r="F3249" s="1" t="s">
        <v>22837</v>
      </c>
      <c r="G3249" t="str">
        <f t="shared" si="350"/>
        <v>Valid</v>
      </c>
      <c r="H3249" s="1" t="s">
        <v>22838</v>
      </c>
      <c r="I3249" t="str" cm="1">
        <f t="array" ref="I3249">IF(OR(TRIM(H3249)="",ISNUMBER(SEARCH("#",H3249)),AA3249&lt;Config!$B$8,SUMPRODUCT(--ISNUMBER(SEARCH({"a";"b";"c";"d";"e";"f";"g";"h";"i";"j";"k";"l";"m";"n";"o";"p";"q";"r";"s";"t";"u";"v";"w";"x";"y";"z"},H3249)))&gt;0),"Invalid","Valid")</f>
        <v>Valid</v>
      </c>
      <c r="J3249" s="1" t="s">
        <v>22839</v>
      </c>
      <c r="K3249" s="1" t="s">
        <v>117</v>
      </c>
      <c r="L3249" s="1" t="s">
        <v>29</v>
      </c>
      <c r="M3249" s="1" t="s">
        <v>50</v>
      </c>
      <c r="N3249" s="1" t="s">
        <v>224</v>
      </c>
      <c r="O3249" s="1" t="s">
        <v>52</v>
      </c>
      <c r="P3249" t="s">
        <v>344</v>
      </c>
      <c r="Q3249" s="1" t="s">
        <v>1199</v>
      </c>
      <c r="R3249" s="1" t="s">
        <v>971</v>
      </c>
      <c r="S3249" s="1" t="s">
        <v>22840</v>
      </c>
      <c r="T3249" s="1" t="s">
        <v>22841</v>
      </c>
      <c r="U3249" s="1" t="s">
        <v>859</v>
      </c>
      <c r="V3249" s="1" t="s">
        <v>4766</v>
      </c>
      <c r="W3249" s="1" t="s">
        <v>202</v>
      </c>
      <c r="X3249" t="str">
        <f t="shared" si="351"/>
        <v>Incomplete</v>
      </c>
      <c r="Y3249">
        <f>MAX(0,100-IF(G3249="Invalid",Config!$B$5,0)-IF(I3249="Invalid",Config!$B$6,0)-IF(X3249="Incomplete",Config!$B$7,0)-IF(AF3249="Yes",Config!$B$37,0))</f>
        <v>60</v>
      </c>
      <c r="Z3249" s="1">
        <f>IF(OR(TRIM(B3249)="",COUNTIF(Config!$B$15:$B$19,B3249)&gt;0),1,0)+IF(OR(TRIM(C3249)="",COUNTIF(Config!$B$15:$B$19,C3249)&gt;0),1,0)+IF(OR(TRIM(F3249)="",COUNTIF(Config!$B$15:$B$19,F3249)&gt;0),1,0)+IF(OR(TRIM(H3249)="",COUNTIF(Config!$B$15:$B$19,H3249)&gt;0),1,0)+IF(OR(TRIM(E3249)="",COUNTIF(Config!$B$15:$B$19,E3249)&gt;0),1,0)+IF(OR(TRIM(K3249)="",COUNTIF(Config!$B$15:$B$19,K3249)&gt;0),1,0)+IF(OR(TRIM(P3249)="",COUNTIF(Config!$B$15:$B$19,P3249)&gt;0),1,0)+IF(OR(TRIM(R3249)="",COUNTIF(Config!$B$15:$B$19,R3249)&gt;0),1,0)</f>
        <v>1</v>
      </c>
      <c r="AA3249" s="1" cm="1">
        <f t="array" ref="AA3249">SUMPRODUCT(LEN(H3249)-LEN(SUBSTITUTE(H3249,{"0";"1";"2";"3";"4";"5";"6";"7";"8";"9"},"")))</f>
        <v>11</v>
      </c>
      <c r="AC3249" t="str">
        <f t="shared" si="352"/>
        <v>Incomplete Profile</v>
      </c>
      <c r="AD3249">
        <f t="shared" si="353"/>
        <v>1</v>
      </c>
      <c r="AE3249">
        <f t="shared" si="354"/>
        <v>1</v>
      </c>
      <c r="AF3249" t="str">
        <f t="shared" si="355"/>
        <v>No</v>
      </c>
      <c r="AG3249">
        <f t="shared" ca="1" si="356"/>
        <v>296</v>
      </c>
      <c r="AH3249" t="str">
        <f ca="1">IF(OR(V3249="",AG3249=""),"Yes",IF(AG3249&gt;Config!$B$41,"Yes","No"))</f>
        <v>No</v>
      </c>
    </row>
    <row r="3250" spans="1:34" x14ac:dyDescent="0.25">
      <c r="A3250" s="1" t="s">
        <v>22842</v>
      </c>
      <c r="B3250" s="1" t="s">
        <v>928</v>
      </c>
      <c r="C3250" s="1" t="s">
        <v>337</v>
      </c>
      <c r="D3250" s="1" t="s">
        <v>22843</v>
      </c>
      <c r="E3250" s="1" t="s">
        <v>33897</v>
      </c>
      <c r="F3250" s="1" t="s">
        <v>22844</v>
      </c>
      <c r="G3250" t="str">
        <f t="shared" si="350"/>
        <v>Valid</v>
      </c>
      <c r="H3250" s="1" t="s">
        <v>22845</v>
      </c>
      <c r="I3250" t="str" cm="1">
        <f t="array" ref="I3250">IF(OR(TRIM(H3250)="",ISNUMBER(SEARCH("#",H3250)),AA3250&lt;Config!$B$8,SUMPRODUCT(--ISNUMBER(SEARCH({"a";"b";"c";"d";"e";"f";"g";"h";"i";"j";"k";"l";"m";"n";"o";"p";"q";"r";"s";"t";"u";"v";"w";"x";"y";"z"},H3250)))&gt;0),"Invalid","Valid")</f>
        <v>Valid</v>
      </c>
      <c r="J3250" s="1" t="s">
        <v>22846</v>
      </c>
      <c r="K3250" s="1" t="s">
        <v>83</v>
      </c>
      <c r="L3250" s="1" t="s">
        <v>179</v>
      </c>
      <c r="M3250" s="1" t="s">
        <v>135</v>
      </c>
      <c r="N3250" s="1" t="s">
        <v>33819</v>
      </c>
      <c r="O3250" s="1" t="s">
        <v>149</v>
      </c>
      <c r="P3250" t="s">
        <v>53</v>
      </c>
      <c r="Q3250" s="1" t="s">
        <v>181</v>
      </c>
      <c r="R3250" s="1" t="s">
        <v>415</v>
      </c>
      <c r="S3250" s="1" t="s">
        <v>22847</v>
      </c>
      <c r="T3250" s="1" t="s">
        <v>22848</v>
      </c>
      <c r="U3250" s="1" t="s">
        <v>22849</v>
      </c>
      <c r="V3250" s="1" t="s">
        <v>925</v>
      </c>
      <c r="W3250" s="1" t="s">
        <v>40</v>
      </c>
      <c r="X3250" t="str">
        <f t="shared" si="351"/>
        <v>Complete</v>
      </c>
      <c r="Y3250">
        <f>MAX(0,100-IF(G3250="Invalid",Config!$B$5,0)-IF(I3250="Invalid",Config!$B$6,0)-IF(X3250="Incomplete",Config!$B$7,0)-IF(AF3250="Yes",Config!$B$37,0))</f>
        <v>100</v>
      </c>
      <c r="Z3250" s="1">
        <f>IF(OR(TRIM(B3250)="",COUNTIF(Config!$B$15:$B$19,B3250)&gt;0),1,0)+IF(OR(TRIM(C3250)="",COUNTIF(Config!$B$15:$B$19,C3250)&gt;0),1,0)+IF(OR(TRIM(F3250)="",COUNTIF(Config!$B$15:$B$19,F3250)&gt;0),1,0)+IF(OR(TRIM(H3250)="",COUNTIF(Config!$B$15:$B$19,H3250)&gt;0),1,0)+IF(OR(TRIM(E3250)="",COUNTIF(Config!$B$15:$B$19,E3250)&gt;0),1,0)+IF(OR(TRIM(K3250)="",COUNTIF(Config!$B$15:$B$19,K3250)&gt;0),1,0)+IF(OR(TRIM(P3250)="",COUNTIF(Config!$B$15:$B$19,P3250)&gt;0),1,0)+IF(OR(TRIM(R3250)="",COUNTIF(Config!$B$15:$B$19,R3250)&gt;0),1,0)</f>
        <v>0</v>
      </c>
      <c r="AA3250" s="1" cm="1">
        <f t="array" ref="AA3250">SUMPRODUCT(LEN(H3250)-LEN(SUBSTITUTE(H3250,{"0";"1";"2";"3";"4";"5";"6";"7";"8";"9"},"")))</f>
        <v>12</v>
      </c>
      <c r="AC3250" t="str">
        <f t="shared" si="352"/>
        <v/>
      </c>
      <c r="AD3250">
        <f t="shared" si="353"/>
        <v>1</v>
      </c>
      <c r="AE3250">
        <f t="shared" si="354"/>
        <v>1</v>
      </c>
      <c r="AF3250" t="str">
        <f t="shared" si="355"/>
        <v>No</v>
      </c>
      <c r="AG3250">
        <f t="shared" ca="1" si="356"/>
        <v>267</v>
      </c>
      <c r="AH3250" t="str">
        <f ca="1">IF(OR(V3250="",AG3250=""),"Yes",IF(AG3250&gt;Config!$B$41,"Yes","No"))</f>
        <v>No</v>
      </c>
    </row>
    <row r="3251" spans="1:34" x14ac:dyDescent="0.25">
      <c r="A3251" s="1" t="s">
        <v>22850</v>
      </c>
      <c r="B3251" s="1" t="s">
        <v>2911</v>
      </c>
      <c r="C3251" s="1" t="s">
        <v>1400</v>
      </c>
      <c r="D3251" s="1" t="s">
        <v>22851</v>
      </c>
      <c r="E3251" s="1" t="s">
        <v>35336</v>
      </c>
      <c r="F3251" s="1" t="s">
        <v>22852</v>
      </c>
      <c r="G3251" t="str">
        <f t="shared" si="350"/>
        <v>Valid</v>
      </c>
      <c r="H3251" s="1" t="s">
        <v>22853</v>
      </c>
      <c r="I3251" t="str" cm="1">
        <f t="array" ref="I3251">IF(OR(TRIM(H3251)="",ISNUMBER(SEARCH("#",H3251)),AA3251&lt;Config!$B$8,SUMPRODUCT(--ISNUMBER(SEARCH({"a";"b";"c";"d";"e";"f";"g";"h";"i";"j";"k";"l";"m";"n";"o";"p";"q";"r";"s";"t";"u";"v";"w";"x";"y";"z"},H3251)))&gt;0),"Invalid","Valid")</f>
        <v>Valid</v>
      </c>
      <c r="J3251" s="1" t="s">
        <v>22854</v>
      </c>
      <c r="K3251" s="1" t="s">
        <v>147</v>
      </c>
      <c r="L3251" s="1" t="s">
        <v>164</v>
      </c>
      <c r="M3251" s="1" t="s">
        <v>33827</v>
      </c>
      <c r="N3251" s="1" t="s">
        <v>31</v>
      </c>
      <c r="O3251" s="1" t="s">
        <v>180</v>
      </c>
      <c r="P3251" t="s">
        <v>53</v>
      </c>
      <c r="Q3251" s="1" t="s">
        <v>55</v>
      </c>
      <c r="R3251" s="1" t="s">
        <v>415</v>
      </c>
      <c r="S3251" s="1" t="s">
        <v>239</v>
      </c>
      <c r="T3251" s="1" t="s">
        <v>22855</v>
      </c>
      <c r="U3251" s="1" t="s">
        <v>10825</v>
      </c>
      <c r="V3251" s="1" t="s">
        <v>22856</v>
      </c>
      <c r="W3251" s="1" t="s">
        <v>75</v>
      </c>
      <c r="X3251" t="str">
        <f t="shared" si="351"/>
        <v>Complete</v>
      </c>
      <c r="Y3251">
        <f>MAX(0,100-IF(G3251="Invalid",Config!$B$5,0)-IF(I3251="Invalid",Config!$B$6,0)-IF(X3251="Incomplete",Config!$B$7,0)-IF(AF3251="Yes",Config!$B$37,0))</f>
        <v>100</v>
      </c>
      <c r="Z3251" s="1">
        <f>IF(OR(TRIM(B3251)="",COUNTIF(Config!$B$15:$B$19,B3251)&gt;0),1,0)+IF(OR(TRIM(C3251)="",COUNTIF(Config!$B$15:$B$19,C3251)&gt;0),1,0)+IF(OR(TRIM(F3251)="",COUNTIF(Config!$B$15:$B$19,F3251)&gt;0),1,0)+IF(OR(TRIM(H3251)="",COUNTIF(Config!$B$15:$B$19,H3251)&gt;0),1,0)+IF(OR(TRIM(E3251)="",COUNTIF(Config!$B$15:$B$19,E3251)&gt;0),1,0)+IF(OR(TRIM(K3251)="",COUNTIF(Config!$B$15:$B$19,K3251)&gt;0),1,0)+IF(OR(TRIM(P3251)="",COUNTIF(Config!$B$15:$B$19,P3251)&gt;0),1,0)+IF(OR(TRIM(R3251)="",COUNTIF(Config!$B$15:$B$19,R3251)&gt;0),1,0)</f>
        <v>0</v>
      </c>
      <c r="AA3251" s="1" cm="1">
        <f t="array" ref="AA3251">SUMPRODUCT(LEN(H3251)-LEN(SUBSTITUTE(H3251,{"0";"1";"2";"3";"4";"5";"6";"7";"8";"9"},"")))</f>
        <v>12</v>
      </c>
      <c r="AC3251" t="str">
        <f t="shared" si="352"/>
        <v/>
      </c>
      <c r="AD3251">
        <f t="shared" si="353"/>
        <v>1</v>
      </c>
      <c r="AE3251">
        <f t="shared" si="354"/>
        <v>1</v>
      </c>
      <c r="AF3251" t="str">
        <f t="shared" si="355"/>
        <v>No</v>
      </c>
      <c r="AG3251">
        <f t="shared" ca="1" si="356"/>
        <v>65</v>
      </c>
      <c r="AH3251" t="str">
        <f ca="1">IF(OR(V3251="",AG3251=""),"Yes",IF(AG3251&gt;Config!$B$41,"Yes","No"))</f>
        <v>No</v>
      </c>
    </row>
    <row r="3252" spans="1:34" x14ac:dyDescent="0.25">
      <c r="A3252" s="1" t="s">
        <v>22857</v>
      </c>
      <c r="B3252" s="1" t="s">
        <v>4687</v>
      </c>
      <c r="C3252" s="1" t="s">
        <v>273</v>
      </c>
      <c r="D3252" s="1" t="s">
        <v>22858</v>
      </c>
      <c r="E3252" s="1" t="s">
        <v>35337</v>
      </c>
      <c r="F3252" s="1" t="s">
        <v>22859</v>
      </c>
      <c r="G3252" t="str">
        <f t="shared" si="350"/>
        <v>Invalid</v>
      </c>
      <c r="H3252" s="1" t="s">
        <v>22860</v>
      </c>
      <c r="I3252" t="str" cm="1">
        <f t="array" ref="I3252">IF(OR(TRIM(H3252)="",ISNUMBER(SEARCH("#",H3252)),AA3252&lt;Config!$B$8,SUMPRODUCT(--ISNUMBER(SEARCH({"a";"b";"c";"d";"e";"f";"g";"h";"i";"j";"k";"l";"m";"n";"o";"p";"q";"r";"s";"t";"u";"v";"w";"x";"y";"z"},H3252)))&gt;0),"Invalid","Valid")</f>
        <v>Valid</v>
      </c>
      <c r="J3252" s="1" t="s">
        <v>22861</v>
      </c>
      <c r="K3252" s="1" t="s">
        <v>178</v>
      </c>
      <c r="L3252" s="1" t="s">
        <v>179</v>
      </c>
      <c r="M3252" s="1" t="s">
        <v>462</v>
      </c>
      <c r="N3252" s="1" t="s">
        <v>713</v>
      </c>
      <c r="O3252" s="1" t="s">
        <v>32</v>
      </c>
      <c r="P3252" t="s">
        <v>53</v>
      </c>
      <c r="Q3252" s="1" t="s">
        <v>197</v>
      </c>
      <c r="R3252" s="1" t="s">
        <v>150</v>
      </c>
      <c r="S3252" s="1" t="s">
        <v>22862</v>
      </c>
      <c r="T3252" s="1" t="s">
        <v>22863</v>
      </c>
      <c r="U3252" s="1" t="s">
        <v>3263</v>
      </c>
      <c r="V3252" s="1" t="s">
        <v>1066</v>
      </c>
      <c r="W3252" s="1" t="s">
        <v>293</v>
      </c>
      <c r="X3252" t="str">
        <f t="shared" si="351"/>
        <v>Complete</v>
      </c>
      <c r="Y3252">
        <f>MAX(0,100-IF(G3252="Invalid",Config!$B$5,0)-IF(I3252="Invalid",Config!$B$6,0)-IF(X3252="Incomplete",Config!$B$7,0)-IF(AF3252="Yes",Config!$B$37,0))</f>
        <v>70</v>
      </c>
      <c r="Z3252" s="1">
        <f>IF(OR(TRIM(B3252)="",COUNTIF(Config!$B$15:$B$19,B3252)&gt;0),1,0)+IF(OR(TRIM(C3252)="",COUNTIF(Config!$B$15:$B$19,C3252)&gt;0),1,0)+IF(OR(TRIM(F3252)="",COUNTIF(Config!$B$15:$B$19,F3252)&gt;0),1,0)+IF(OR(TRIM(H3252)="",COUNTIF(Config!$B$15:$B$19,H3252)&gt;0),1,0)+IF(OR(TRIM(E3252)="",COUNTIF(Config!$B$15:$B$19,E3252)&gt;0),1,0)+IF(OR(TRIM(K3252)="",COUNTIF(Config!$B$15:$B$19,K3252)&gt;0),1,0)+IF(OR(TRIM(P3252)="",COUNTIF(Config!$B$15:$B$19,P3252)&gt;0),1,0)+IF(OR(TRIM(R3252)="",COUNTIF(Config!$B$15:$B$19,R3252)&gt;0),1,0)</f>
        <v>0</v>
      </c>
      <c r="AA3252" s="1" cm="1">
        <f t="array" ref="AA3252">SUMPRODUCT(LEN(H3252)-LEN(SUBSTITUTE(H3252,{"0";"1";"2";"3";"4";"5";"6";"7";"8";"9"},"")))</f>
        <v>12</v>
      </c>
      <c r="AC3252" t="str">
        <f t="shared" si="352"/>
        <v>Invalid Email</v>
      </c>
      <c r="AD3252">
        <f t="shared" si="353"/>
        <v>0</v>
      </c>
      <c r="AE3252">
        <f t="shared" si="354"/>
        <v>1</v>
      </c>
      <c r="AF3252" t="str">
        <f t="shared" si="355"/>
        <v>No</v>
      </c>
      <c r="AG3252">
        <f t="shared" ca="1" si="356"/>
        <v>143</v>
      </c>
      <c r="AH3252" t="str">
        <f ca="1">IF(OR(V3252="",AG3252=""),"Yes",IF(AG3252&gt;Config!$B$41,"Yes","No"))</f>
        <v>No</v>
      </c>
    </row>
    <row r="3253" spans="1:34" x14ac:dyDescent="0.25">
      <c r="A3253" s="1" t="s">
        <v>22864</v>
      </c>
      <c r="B3253" s="1" t="s">
        <v>1495</v>
      </c>
      <c r="C3253" s="1" t="s">
        <v>1496</v>
      </c>
      <c r="D3253" s="1" t="s">
        <v>1497</v>
      </c>
      <c r="E3253" s="1" t="s">
        <v>310</v>
      </c>
      <c r="F3253" s="1" t="s">
        <v>22865</v>
      </c>
      <c r="G3253" t="str">
        <f t="shared" si="350"/>
        <v>Valid</v>
      </c>
      <c r="H3253" s="1" t="s">
        <v>22866</v>
      </c>
      <c r="I3253" t="str" cm="1">
        <f t="array" ref="I3253">IF(OR(TRIM(H3253)="",ISNUMBER(SEARCH("#",H3253)),AA3253&lt;Config!$B$8,SUMPRODUCT(--ISNUMBER(SEARCH({"a";"b";"c";"d";"e";"f";"g";"h";"i";"j";"k";"l";"m";"n";"o";"p";"q";"r";"s";"t";"u";"v";"w";"x";"y";"z"},H3253)))&gt;0),"Invalid","Valid")</f>
        <v>Valid</v>
      </c>
      <c r="J3253" s="1" t="s">
        <v>22867</v>
      </c>
      <c r="K3253" s="1" t="s">
        <v>722</v>
      </c>
      <c r="L3253" s="1" t="s">
        <v>49</v>
      </c>
      <c r="M3253" s="1" t="s">
        <v>135</v>
      </c>
      <c r="N3253" s="1" t="s">
        <v>86</v>
      </c>
      <c r="O3253" s="1" t="s">
        <v>180</v>
      </c>
      <c r="P3253" t="s">
        <v>53</v>
      </c>
      <c r="Q3253" s="1" t="s">
        <v>181</v>
      </c>
      <c r="R3253" s="1" t="s">
        <v>198</v>
      </c>
      <c r="S3253" s="1" t="s">
        <v>22868</v>
      </c>
      <c r="T3253" s="1" t="s">
        <v>22869</v>
      </c>
      <c r="U3253" s="1" t="s">
        <v>474</v>
      </c>
      <c r="V3253" s="1" t="s">
        <v>1050</v>
      </c>
      <c r="W3253" s="1" t="s">
        <v>186</v>
      </c>
      <c r="X3253" t="str">
        <f t="shared" si="351"/>
        <v>Complete</v>
      </c>
      <c r="Y3253">
        <f>MAX(0,100-IF(G3253="Invalid",Config!$B$5,0)-IF(I3253="Invalid",Config!$B$6,0)-IF(X3253="Incomplete",Config!$B$7,0)-IF(AF3253="Yes",Config!$B$37,0))</f>
        <v>100</v>
      </c>
      <c r="Z3253" s="1">
        <f>IF(OR(TRIM(B3253)="",COUNTIF(Config!$B$15:$B$19,B3253)&gt;0),1,0)+IF(OR(TRIM(C3253)="",COUNTIF(Config!$B$15:$B$19,C3253)&gt;0),1,0)+IF(OR(TRIM(F3253)="",COUNTIF(Config!$B$15:$B$19,F3253)&gt;0),1,0)+IF(OR(TRIM(H3253)="",COUNTIF(Config!$B$15:$B$19,H3253)&gt;0),1,0)+IF(OR(TRIM(E3253)="",COUNTIF(Config!$B$15:$B$19,E3253)&gt;0),1,0)+IF(OR(TRIM(K3253)="",COUNTIF(Config!$B$15:$B$19,K3253)&gt;0),1,0)+IF(OR(TRIM(P3253)="",COUNTIF(Config!$B$15:$B$19,P3253)&gt;0),1,0)+IF(OR(TRIM(R3253)="",COUNTIF(Config!$B$15:$B$19,R3253)&gt;0),1,0)</f>
        <v>0</v>
      </c>
      <c r="AA3253" s="1" cm="1">
        <f t="array" ref="AA3253">SUMPRODUCT(LEN(H3253)-LEN(SUBSTITUTE(H3253,{"0";"1";"2";"3";"4";"5";"6";"7";"8";"9"},"")))</f>
        <v>12</v>
      </c>
      <c r="AC3253" t="str">
        <f t="shared" si="352"/>
        <v/>
      </c>
      <c r="AD3253">
        <f t="shared" si="353"/>
        <v>1</v>
      </c>
      <c r="AE3253">
        <f t="shared" si="354"/>
        <v>1</v>
      </c>
      <c r="AF3253" t="str">
        <f t="shared" si="355"/>
        <v>No</v>
      </c>
      <c r="AG3253">
        <f t="shared" ca="1" si="356"/>
        <v>37</v>
      </c>
      <c r="AH3253" t="str">
        <f ca="1">IF(OR(V3253="",AG3253=""),"Yes",IF(AG3253&gt;Config!$B$41,"Yes","No"))</f>
        <v>No</v>
      </c>
    </row>
    <row r="3254" spans="1:34" x14ac:dyDescent="0.25">
      <c r="A3254" s="1" t="s">
        <v>22870</v>
      </c>
      <c r="B3254" s="1" t="s">
        <v>204</v>
      </c>
      <c r="C3254" s="1" t="s">
        <v>97</v>
      </c>
      <c r="D3254" s="1" t="s">
        <v>6514</v>
      </c>
      <c r="E3254" s="1" t="s">
        <v>35338</v>
      </c>
      <c r="F3254" s="1" t="s">
        <v>22871</v>
      </c>
      <c r="G3254" t="str">
        <f t="shared" si="350"/>
        <v>Valid</v>
      </c>
      <c r="H3254" s="1" t="s">
        <v>22872</v>
      </c>
      <c r="I3254" t="str" cm="1">
        <f t="array" ref="I3254">IF(OR(TRIM(H3254)="",ISNUMBER(SEARCH("#",H3254)),AA3254&lt;Config!$B$8,SUMPRODUCT(--ISNUMBER(SEARCH({"a";"b";"c";"d";"e";"f";"g";"h";"i";"j";"k";"l";"m";"n";"o";"p";"q";"r";"s";"t";"u";"v";"w";"x";"y";"z"},H3254)))&gt;0),"Invalid","Valid")</f>
        <v>Valid</v>
      </c>
      <c r="J3254" s="1" t="s">
        <v>22873</v>
      </c>
      <c r="K3254" s="1" t="s">
        <v>866</v>
      </c>
      <c r="L3254" s="1" t="s">
        <v>450</v>
      </c>
      <c r="M3254" s="1" t="s">
        <v>118</v>
      </c>
      <c r="N3254" s="1" t="s">
        <v>224</v>
      </c>
      <c r="O3254" s="1" t="s">
        <v>196</v>
      </c>
      <c r="P3254" t="s">
        <v>53</v>
      </c>
      <c r="Q3254" s="1" t="s">
        <v>150</v>
      </c>
      <c r="R3254" s="1" t="s">
        <v>150</v>
      </c>
      <c r="S3254" s="1" t="s">
        <v>15874</v>
      </c>
      <c r="T3254" s="1" t="s">
        <v>22874</v>
      </c>
      <c r="U3254" s="1" t="s">
        <v>2854</v>
      </c>
      <c r="V3254" s="1" t="s">
        <v>6903</v>
      </c>
      <c r="W3254" s="1" t="s">
        <v>75</v>
      </c>
      <c r="X3254" t="str">
        <f t="shared" si="351"/>
        <v>Complete</v>
      </c>
      <c r="Y3254">
        <f>MAX(0,100-IF(G3254="Invalid",Config!$B$5,0)-IF(I3254="Invalid",Config!$B$6,0)-IF(X3254="Incomplete",Config!$B$7,0)-IF(AF3254="Yes",Config!$B$37,0))</f>
        <v>100</v>
      </c>
      <c r="Z3254" s="1">
        <f>IF(OR(TRIM(B3254)="",COUNTIF(Config!$B$15:$B$19,B3254)&gt;0),1,0)+IF(OR(TRIM(C3254)="",COUNTIF(Config!$B$15:$B$19,C3254)&gt;0),1,0)+IF(OR(TRIM(F3254)="",COUNTIF(Config!$B$15:$B$19,F3254)&gt;0),1,0)+IF(OR(TRIM(H3254)="",COUNTIF(Config!$B$15:$B$19,H3254)&gt;0),1,0)+IF(OR(TRIM(E3254)="",COUNTIF(Config!$B$15:$B$19,E3254)&gt;0),1,0)+IF(OR(TRIM(K3254)="",COUNTIF(Config!$B$15:$B$19,K3254)&gt;0),1,0)+IF(OR(TRIM(P3254)="",COUNTIF(Config!$B$15:$B$19,P3254)&gt;0),1,0)+IF(OR(TRIM(R3254)="",COUNTIF(Config!$B$15:$B$19,R3254)&gt;0),1,0)</f>
        <v>0</v>
      </c>
      <c r="AA3254" s="1" cm="1">
        <f t="array" ref="AA3254">SUMPRODUCT(LEN(H3254)-LEN(SUBSTITUTE(H3254,{"0";"1";"2";"3";"4";"5";"6";"7";"8";"9"},"")))</f>
        <v>12</v>
      </c>
      <c r="AC3254" t="str">
        <f t="shared" si="352"/>
        <v/>
      </c>
      <c r="AD3254">
        <f t="shared" si="353"/>
        <v>1</v>
      </c>
      <c r="AE3254">
        <f t="shared" si="354"/>
        <v>1</v>
      </c>
      <c r="AF3254" t="str">
        <f t="shared" si="355"/>
        <v>No</v>
      </c>
      <c r="AG3254">
        <f t="shared" ca="1" si="356"/>
        <v>126</v>
      </c>
      <c r="AH3254" t="str">
        <f ca="1">IF(OR(V3254="",AG3254=""),"Yes",IF(AG3254&gt;Config!$B$41,"Yes","No"))</f>
        <v>No</v>
      </c>
    </row>
    <row r="3255" spans="1:34" x14ac:dyDescent="0.25">
      <c r="A3255" s="1" t="s">
        <v>22875</v>
      </c>
      <c r="B3255" s="1" t="s">
        <v>33815</v>
      </c>
      <c r="C3255" s="1" t="s">
        <v>33938</v>
      </c>
      <c r="D3255" s="1" t="s">
        <v>33938</v>
      </c>
      <c r="E3255" s="1" t="s">
        <v>339</v>
      </c>
      <c r="F3255" s="1" t="s">
        <v>22876</v>
      </c>
      <c r="G3255" t="str">
        <f t="shared" si="350"/>
        <v>Valid</v>
      </c>
      <c r="H3255" s="1" t="s">
        <v>22877</v>
      </c>
      <c r="I3255" t="str" cm="1">
        <f t="array" ref="I3255">IF(OR(TRIM(H3255)="",ISNUMBER(SEARCH("#",H3255)),AA3255&lt;Config!$B$8,SUMPRODUCT(--ISNUMBER(SEARCH({"a";"b";"c";"d";"e";"f";"g";"h";"i";"j";"k";"l";"m";"n";"o";"p";"q";"r";"s";"t";"u";"v";"w";"x";"y";"z"},H3255)))&gt;0),"Invalid","Valid")</f>
        <v>Valid</v>
      </c>
      <c r="J3255" s="1" t="s">
        <v>22878</v>
      </c>
      <c r="K3255" s="1" t="s">
        <v>481</v>
      </c>
      <c r="L3255" s="1" t="s">
        <v>29</v>
      </c>
      <c r="M3255" s="1" t="s">
        <v>165</v>
      </c>
      <c r="N3255" s="1" t="s">
        <v>51</v>
      </c>
      <c r="O3255" s="1" t="s">
        <v>69</v>
      </c>
      <c r="P3255" t="s">
        <v>344</v>
      </c>
      <c r="Q3255" s="1" t="s">
        <v>1199</v>
      </c>
      <c r="R3255" s="1" t="s">
        <v>1200</v>
      </c>
      <c r="S3255" s="1" t="s">
        <v>2109</v>
      </c>
      <c r="T3255" s="1" t="s">
        <v>22879</v>
      </c>
      <c r="U3255" s="1" t="s">
        <v>22880</v>
      </c>
      <c r="V3255" s="1" t="s">
        <v>2736</v>
      </c>
      <c r="W3255" s="1" t="s">
        <v>141</v>
      </c>
      <c r="X3255" t="str">
        <f t="shared" si="351"/>
        <v>Incomplete</v>
      </c>
      <c r="Y3255">
        <f>MAX(0,100-IF(G3255="Invalid",Config!$B$5,0)-IF(I3255="Invalid",Config!$B$6,0)-IF(X3255="Incomplete",Config!$B$7,0)-IF(AF3255="Yes",Config!$B$37,0))</f>
        <v>35</v>
      </c>
      <c r="Z3255" s="1">
        <f>IF(OR(TRIM(B3255)="",COUNTIF(Config!$B$15:$B$19,B3255)&gt;0),1,0)+IF(OR(TRIM(C3255)="",COUNTIF(Config!$B$15:$B$19,C3255)&gt;0),1,0)+IF(OR(TRIM(F3255)="",COUNTIF(Config!$B$15:$B$19,F3255)&gt;0),1,0)+IF(OR(TRIM(H3255)="",COUNTIF(Config!$B$15:$B$19,H3255)&gt;0),1,0)+IF(OR(TRIM(E3255)="",COUNTIF(Config!$B$15:$B$19,E3255)&gt;0),1,0)+IF(OR(TRIM(K3255)="",COUNTIF(Config!$B$15:$B$19,K3255)&gt;0),1,0)+IF(OR(TRIM(P3255)="",COUNTIF(Config!$B$15:$B$19,P3255)&gt;0),1,0)+IF(OR(TRIM(R3255)="",COUNTIF(Config!$B$15:$B$19,R3255)&gt;0),1,0)</f>
        <v>1</v>
      </c>
      <c r="AA3255" s="1" cm="1">
        <f t="array" ref="AA3255">SUMPRODUCT(LEN(H3255)-LEN(SUBSTITUTE(H3255,{"0";"1";"2";"3";"4";"5";"6";"7";"8";"9"},"")))</f>
        <v>11</v>
      </c>
      <c r="AC3255" t="str">
        <f t="shared" si="352"/>
        <v>Incomplete Profile; Potential Duplicate</v>
      </c>
      <c r="AD3255">
        <f t="shared" si="353"/>
        <v>2</v>
      </c>
      <c r="AE3255">
        <f t="shared" si="354"/>
        <v>1</v>
      </c>
      <c r="AF3255" t="str">
        <f t="shared" si="355"/>
        <v>Yes</v>
      </c>
      <c r="AG3255" t="str">
        <f t="shared" ca="1" si="356"/>
        <v/>
      </c>
      <c r="AH3255" t="str">
        <f ca="1">IF(OR(V3255="",AG3255=""),"Yes",IF(AG3255&gt;Config!$B$41,"Yes","No"))</f>
        <v>Yes</v>
      </c>
    </row>
    <row r="3256" spans="1:34" x14ac:dyDescent="0.25">
      <c r="A3256" s="1" t="s">
        <v>22881</v>
      </c>
      <c r="B3256" s="1" t="s">
        <v>1283</v>
      </c>
      <c r="C3256" s="1" t="s">
        <v>511</v>
      </c>
      <c r="D3256" s="1" t="s">
        <v>22882</v>
      </c>
      <c r="E3256" s="1" t="s">
        <v>298</v>
      </c>
      <c r="F3256" s="1" t="s">
        <v>22883</v>
      </c>
      <c r="G3256" t="str">
        <f t="shared" si="350"/>
        <v>Valid</v>
      </c>
      <c r="H3256" s="1" t="s">
        <v>22884</v>
      </c>
      <c r="I3256" t="str" cm="1">
        <f t="array" ref="I3256">IF(OR(TRIM(H3256)="",ISNUMBER(SEARCH("#",H3256)),AA3256&lt;Config!$B$8,SUMPRODUCT(--ISNUMBER(SEARCH({"a";"b";"c";"d";"e";"f";"g";"h";"i";"j";"k";"l";"m";"n";"o";"p";"q";"r";"s";"t";"u";"v";"w";"x";"y";"z"},H3256)))&gt;0),"Invalid","Valid")</f>
        <v>Valid</v>
      </c>
      <c r="J3256" s="1" t="s">
        <v>22885</v>
      </c>
      <c r="K3256" s="1" t="s">
        <v>722</v>
      </c>
      <c r="L3256" s="1" t="s">
        <v>29</v>
      </c>
      <c r="M3256" s="1" t="s">
        <v>33827</v>
      </c>
      <c r="N3256" s="1" t="s">
        <v>211</v>
      </c>
      <c r="O3256" s="1" t="s">
        <v>180</v>
      </c>
      <c r="P3256" t="s">
        <v>87</v>
      </c>
      <c r="Q3256" s="1" t="s">
        <v>88</v>
      </c>
      <c r="R3256" s="1" t="s">
        <v>212</v>
      </c>
      <c r="S3256" s="1" t="s">
        <v>15748</v>
      </c>
      <c r="T3256" s="1" t="s">
        <v>22886</v>
      </c>
      <c r="U3256" s="1" t="s">
        <v>1751</v>
      </c>
      <c r="V3256" s="1" t="s">
        <v>4153</v>
      </c>
      <c r="W3256" s="1" t="s">
        <v>141</v>
      </c>
      <c r="X3256" t="str">
        <f t="shared" si="351"/>
        <v>Complete</v>
      </c>
      <c r="Y3256">
        <f>MAX(0,100-IF(G3256="Invalid",Config!$B$5,0)-IF(I3256="Invalid",Config!$B$6,0)-IF(X3256="Incomplete",Config!$B$7,0)-IF(AF3256="Yes",Config!$B$37,0))</f>
        <v>100</v>
      </c>
      <c r="Z3256" s="1">
        <f>IF(OR(TRIM(B3256)="",COUNTIF(Config!$B$15:$B$19,B3256)&gt;0),1,0)+IF(OR(TRIM(C3256)="",COUNTIF(Config!$B$15:$B$19,C3256)&gt;0),1,0)+IF(OR(TRIM(F3256)="",COUNTIF(Config!$B$15:$B$19,F3256)&gt;0),1,0)+IF(OR(TRIM(H3256)="",COUNTIF(Config!$B$15:$B$19,H3256)&gt;0),1,0)+IF(OR(TRIM(E3256)="",COUNTIF(Config!$B$15:$B$19,E3256)&gt;0),1,0)+IF(OR(TRIM(K3256)="",COUNTIF(Config!$B$15:$B$19,K3256)&gt;0),1,0)+IF(OR(TRIM(P3256)="",COUNTIF(Config!$B$15:$B$19,P3256)&gt;0),1,0)+IF(OR(TRIM(R3256)="",COUNTIF(Config!$B$15:$B$19,R3256)&gt;0),1,0)</f>
        <v>0</v>
      </c>
      <c r="AA3256" s="1" cm="1">
        <f t="array" ref="AA3256">SUMPRODUCT(LEN(H3256)-LEN(SUBSTITUTE(H3256,{"0";"1";"2";"3";"4";"5";"6";"7";"8";"9"},"")))</f>
        <v>11</v>
      </c>
      <c r="AC3256" t="str">
        <f t="shared" si="352"/>
        <v/>
      </c>
      <c r="AD3256">
        <f t="shared" si="353"/>
        <v>1</v>
      </c>
      <c r="AE3256">
        <f t="shared" si="354"/>
        <v>1</v>
      </c>
      <c r="AF3256" t="str">
        <f t="shared" si="355"/>
        <v>No</v>
      </c>
      <c r="AG3256">
        <f t="shared" ca="1" si="356"/>
        <v>344</v>
      </c>
      <c r="AH3256" t="str">
        <f ca="1">IF(OR(V3256="",AG3256=""),"Yes",IF(AG3256&gt;Config!$B$41,"Yes","No"))</f>
        <v>No</v>
      </c>
    </row>
    <row r="3257" spans="1:34" x14ac:dyDescent="0.25">
      <c r="A3257" s="1" t="s">
        <v>22887</v>
      </c>
      <c r="B3257" s="1" t="s">
        <v>127</v>
      </c>
      <c r="C3257" s="1" t="s">
        <v>173</v>
      </c>
      <c r="D3257" s="1" t="s">
        <v>22888</v>
      </c>
      <c r="E3257" s="1" t="s">
        <v>33927</v>
      </c>
      <c r="F3257" s="1" t="s">
        <v>22889</v>
      </c>
      <c r="G3257" t="str">
        <f t="shared" si="350"/>
        <v>Valid</v>
      </c>
      <c r="H3257" s="1" t="s">
        <v>22890</v>
      </c>
      <c r="I3257" t="str" cm="1">
        <f t="array" ref="I3257">IF(OR(TRIM(H3257)="",ISNUMBER(SEARCH("#",H3257)),AA3257&lt;Config!$B$8,SUMPRODUCT(--ISNUMBER(SEARCH({"a";"b";"c";"d";"e";"f";"g";"h";"i";"j";"k";"l";"m";"n";"o";"p";"q";"r";"s";"t";"u";"v";"w";"x";"y";"z"},H3257)))&gt;0),"Invalid","Valid")</f>
        <v>Valid</v>
      </c>
      <c r="J3257" s="1" t="s">
        <v>22891</v>
      </c>
      <c r="K3257" s="1" t="s">
        <v>178</v>
      </c>
      <c r="L3257" s="1" t="s">
        <v>29</v>
      </c>
      <c r="M3257" s="1" t="s">
        <v>391</v>
      </c>
      <c r="N3257" s="1" t="s">
        <v>252</v>
      </c>
      <c r="O3257" s="1" t="s">
        <v>196</v>
      </c>
      <c r="P3257" t="s">
        <v>590</v>
      </c>
      <c r="Q3257" s="1" t="s">
        <v>1481</v>
      </c>
      <c r="R3257" s="1" t="s">
        <v>1774</v>
      </c>
      <c r="S3257" s="1" t="s">
        <v>12690</v>
      </c>
      <c r="T3257" s="1" t="s">
        <v>22892</v>
      </c>
      <c r="U3257" s="1" t="s">
        <v>7198</v>
      </c>
      <c r="V3257" s="1" t="s">
        <v>629</v>
      </c>
      <c r="W3257" s="1" t="s">
        <v>75</v>
      </c>
      <c r="X3257" t="str">
        <f t="shared" si="351"/>
        <v>Complete</v>
      </c>
      <c r="Y3257">
        <f>MAX(0,100-IF(G3257="Invalid",Config!$B$5,0)-IF(I3257="Invalid",Config!$B$6,0)-IF(X3257="Incomplete",Config!$B$7,0)-IF(AF3257="Yes",Config!$B$37,0))</f>
        <v>75</v>
      </c>
      <c r="Z3257" s="1">
        <f>IF(OR(TRIM(B3257)="",COUNTIF(Config!$B$15:$B$19,B3257)&gt;0),1,0)+IF(OR(TRIM(C3257)="",COUNTIF(Config!$B$15:$B$19,C3257)&gt;0),1,0)+IF(OR(TRIM(F3257)="",COUNTIF(Config!$B$15:$B$19,F3257)&gt;0),1,0)+IF(OR(TRIM(H3257)="",COUNTIF(Config!$B$15:$B$19,H3257)&gt;0),1,0)+IF(OR(TRIM(E3257)="",COUNTIF(Config!$B$15:$B$19,E3257)&gt;0),1,0)+IF(OR(TRIM(K3257)="",COUNTIF(Config!$B$15:$B$19,K3257)&gt;0),1,0)+IF(OR(TRIM(P3257)="",COUNTIF(Config!$B$15:$B$19,P3257)&gt;0),1,0)+IF(OR(TRIM(R3257)="",COUNTIF(Config!$B$15:$B$19,R3257)&gt;0),1,0)</f>
        <v>0</v>
      </c>
      <c r="AA3257" s="1" cm="1">
        <f t="array" ref="AA3257">SUMPRODUCT(LEN(H3257)-LEN(SUBSTITUTE(H3257,{"0";"1";"2";"3";"4";"5";"6";"7";"8";"9"},"")))</f>
        <v>12</v>
      </c>
      <c r="AC3257" t="str">
        <f t="shared" si="352"/>
        <v>Potential Duplicate</v>
      </c>
      <c r="AD3257">
        <f t="shared" si="353"/>
        <v>2</v>
      </c>
      <c r="AE3257">
        <f t="shared" si="354"/>
        <v>1</v>
      </c>
      <c r="AF3257" t="str">
        <f t="shared" si="355"/>
        <v>Yes</v>
      </c>
      <c r="AG3257">
        <f t="shared" ca="1" si="356"/>
        <v>556</v>
      </c>
      <c r="AH3257" t="str">
        <f ca="1">IF(OR(V3257="",AG3257=""),"Yes",IF(AG3257&gt;Config!$B$41,"Yes","No"))</f>
        <v>Yes</v>
      </c>
    </row>
    <row r="3258" spans="1:34" x14ac:dyDescent="0.25">
      <c r="A3258" s="1" t="s">
        <v>22893</v>
      </c>
      <c r="B3258" s="1" t="s">
        <v>244</v>
      </c>
      <c r="C3258" s="1" t="s">
        <v>1806</v>
      </c>
      <c r="D3258" s="1" t="s">
        <v>22894</v>
      </c>
      <c r="E3258" s="1" t="s">
        <v>35324</v>
      </c>
      <c r="F3258" s="1" t="s">
        <v>22895</v>
      </c>
      <c r="G3258" t="str">
        <f t="shared" si="350"/>
        <v>Valid</v>
      </c>
      <c r="H3258" s="1" t="s">
        <v>22896</v>
      </c>
      <c r="I3258" t="str" cm="1">
        <f t="array" ref="I3258">IF(OR(TRIM(H3258)="",ISNUMBER(SEARCH("#",H3258)),AA3258&lt;Config!$B$8,SUMPRODUCT(--ISNUMBER(SEARCH({"a";"b";"c";"d";"e";"f";"g";"h";"i";"j";"k";"l";"m";"n";"o";"p";"q";"r";"s";"t";"u";"v";"w";"x";"y";"z"},H3258)))&gt;0),"Invalid","Valid")</f>
        <v>Valid</v>
      </c>
      <c r="J3258" s="1" t="s">
        <v>22897</v>
      </c>
      <c r="K3258" s="1" t="s">
        <v>210</v>
      </c>
      <c r="L3258" s="1" t="s">
        <v>102</v>
      </c>
      <c r="M3258" s="1" t="s">
        <v>50</v>
      </c>
      <c r="N3258" s="1" t="s">
        <v>68</v>
      </c>
      <c r="O3258" s="1" t="s">
        <v>180</v>
      </c>
      <c r="P3258" t="s">
        <v>53</v>
      </c>
      <c r="Q3258" s="1" t="s">
        <v>197</v>
      </c>
      <c r="R3258" s="1" t="s">
        <v>198</v>
      </c>
      <c r="S3258" s="1" t="s">
        <v>22898</v>
      </c>
      <c r="T3258" s="1" t="s">
        <v>22899</v>
      </c>
      <c r="U3258" s="1" t="s">
        <v>22900</v>
      </c>
      <c r="V3258" s="1" t="s">
        <v>454</v>
      </c>
      <c r="W3258" s="1" t="s">
        <v>94</v>
      </c>
      <c r="X3258" t="str">
        <f t="shared" si="351"/>
        <v>Complete</v>
      </c>
      <c r="Y3258">
        <f>MAX(0,100-IF(G3258="Invalid",Config!$B$5,0)-IF(I3258="Invalid",Config!$B$6,0)-IF(X3258="Incomplete",Config!$B$7,0)-IF(AF3258="Yes",Config!$B$37,0))</f>
        <v>100</v>
      </c>
      <c r="Z3258" s="1">
        <f>IF(OR(TRIM(B3258)="",COUNTIF(Config!$B$15:$B$19,B3258)&gt;0),1,0)+IF(OR(TRIM(C3258)="",COUNTIF(Config!$B$15:$B$19,C3258)&gt;0),1,0)+IF(OR(TRIM(F3258)="",COUNTIF(Config!$B$15:$B$19,F3258)&gt;0),1,0)+IF(OR(TRIM(H3258)="",COUNTIF(Config!$B$15:$B$19,H3258)&gt;0),1,0)+IF(OR(TRIM(E3258)="",COUNTIF(Config!$B$15:$B$19,E3258)&gt;0),1,0)+IF(OR(TRIM(K3258)="",COUNTIF(Config!$B$15:$B$19,K3258)&gt;0),1,0)+IF(OR(TRIM(P3258)="",COUNTIF(Config!$B$15:$B$19,P3258)&gt;0),1,0)+IF(OR(TRIM(R3258)="",COUNTIF(Config!$B$15:$B$19,R3258)&gt;0),1,0)</f>
        <v>0</v>
      </c>
      <c r="AA3258" s="1" cm="1">
        <f t="array" ref="AA3258">SUMPRODUCT(LEN(H3258)-LEN(SUBSTITUTE(H3258,{"0";"1";"2";"3";"4";"5";"6";"7";"8";"9"},"")))</f>
        <v>10</v>
      </c>
      <c r="AC3258" t="str">
        <f t="shared" si="352"/>
        <v/>
      </c>
      <c r="AD3258">
        <f t="shared" si="353"/>
        <v>1</v>
      </c>
      <c r="AE3258">
        <f t="shared" si="354"/>
        <v>1</v>
      </c>
      <c r="AF3258" t="str">
        <f t="shared" si="355"/>
        <v>No</v>
      </c>
      <c r="AG3258">
        <f t="shared" ca="1" si="356"/>
        <v>378</v>
      </c>
      <c r="AH3258" t="str">
        <f ca="1">IF(OR(V3258="",AG3258=""),"Yes",IF(AG3258&gt;Config!$B$41,"Yes","No"))</f>
        <v>Yes</v>
      </c>
    </row>
    <row r="3259" spans="1:34" x14ac:dyDescent="0.25">
      <c r="A3259" s="1" t="s">
        <v>22901</v>
      </c>
      <c r="B3259" s="1" t="s">
        <v>609</v>
      </c>
      <c r="C3259" s="1" t="s">
        <v>23</v>
      </c>
      <c r="D3259" s="1" t="s">
        <v>14081</v>
      </c>
      <c r="E3259" s="1" t="s">
        <v>633</v>
      </c>
      <c r="F3259" s="1" t="s">
        <v>1207</v>
      </c>
      <c r="G3259" t="str">
        <f t="shared" si="350"/>
        <v>Valid</v>
      </c>
      <c r="H3259" s="1" t="s">
        <v>22902</v>
      </c>
      <c r="I3259" t="str" cm="1">
        <f t="array" ref="I3259">IF(OR(TRIM(H3259)="",ISNUMBER(SEARCH("#",H3259)),AA3259&lt;Config!$B$8,SUMPRODUCT(--ISNUMBER(SEARCH({"a";"b";"c";"d";"e";"f";"g";"h";"i";"j";"k";"l";"m";"n";"o";"p";"q";"r";"s";"t";"u";"v";"w";"x";"y";"z"},H3259)))&gt;0),"Invalid","Valid")</f>
        <v>Valid</v>
      </c>
      <c r="J3259" s="1" t="s">
        <v>22903</v>
      </c>
      <c r="K3259" s="1" t="s">
        <v>425</v>
      </c>
      <c r="L3259" s="1" t="s">
        <v>84</v>
      </c>
      <c r="M3259" s="1" t="s">
        <v>103</v>
      </c>
      <c r="N3259" s="1" t="s">
        <v>86</v>
      </c>
      <c r="O3259" s="1" t="s">
        <v>32</v>
      </c>
      <c r="P3259" t="s">
        <v>33</v>
      </c>
      <c r="Q3259" s="1" t="s">
        <v>119</v>
      </c>
      <c r="R3259" s="1" t="s">
        <v>35</v>
      </c>
      <c r="S3259" s="1" t="s">
        <v>22904</v>
      </c>
      <c r="T3259" s="1" t="s">
        <v>22905</v>
      </c>
      <c r="U3259" s="1" t="s">
        <v>22906</v>
      </c>
      <c r="V3259" s="1" t="s">
        <v>4635</v>
      </c>
      <c r="W3259" s="1" t="s">
        <v>60</v>
      </c>
      <c r="X3259" t="str">
        <f t="shared" si="351"/>
        <v>Complete</v>
      </c>
      <c r="Y3259">
        <f>MAX(0,100-IF(G3259="Invalid",Config!$B$5,0)-IF(I3259="Invalid",Config!$B$6,0)-IF(X3259="Incomplete",Config!$B$7,0)-IF(AF3259="Yes",Config!$B$37,0))</f>
        <v>75</v>
      </c>
      <c r="Z3259" s="1">
        <f>IF(OR(TRIM(B3259)="",COUNTIF(Config!$B$15:$B$19,B3259)&gt;0),1,0)+IF(OR(TRIM(C3259)="",COUNTIF(Config!$B$15:$B$19,C3259)&gt;0),1,0)+IF(OR(TRIM(F3259)="",COUNTIF(Config!$B$15:$B$19,F3259)&gt;0),1,0)+IF(OR(TRIM(H3259)="",COUNTIF(Config!$B$15:$B$19,H3259)&gt;0),1,0)+IF(OR(TRIM(E3259)="",COUNTIF(Config!$B$15:$B$19,E3259)&gt;0),1,0)+IF(OR(TRIM(K3259)="",COUNTIF(Config!$B$15:$B$19,K3259)&gt;0),1,0)+IF(OR(TRIM(P3259)="",COUNTIF(Config!$B$15:$B$19,P3259)&gt;0),1,0)+IF(OR(TRIM(R3259)="",COUNTIF(Config!$B$15:$B$19,R3259)&gt;0),1,0)</f>
        <v>0</v>
      </c>
      <c r="AA3259" s="1" cm="1">
        <f t="array" ref="AA3259">SUMPRODUCT(LEN(H3259)-LEN(SUBSTITUTE(H3259,{"0";"1";"2";"3";"4";"5";"6";"7";"8";"9"},"")))</f>
        <v>10</v>
      </c>
      <c r="AC3259" t="str">
        <f t="shared" si="352"/>
        <v>Potential Duplicate</v>
      </c>
      <c r="AD3259">
        <f t="shared" si="353"/>
        <v>2</v>
      </c>
      <c r="AE3259">
        <f t="shared" si="354"/>
        <v>1</v>
      </c>
      <c r="AF3259" t="str">
        <f t="shared" si="355"/>
        <v>Yes</v>
      </c>
      <c r="AG3259">
        <f t="shared" ca="1" si="356"/>
        <v>600</v>
      </c>
      <c r="AH3259" t="str">
        <f ca="1">IF(OR(V3259="",AG3259=""),"Yes",IF(AG3259&gt;Config!$B$41,"Yes","No"))</f>
        <v>Yes</v>
      </c>
    </row>
    <row r="3260" spans="1:34" x14ac:dyDescent="0.25">
      <c r="A3260" s="1" t="s">
        <v>22907</v>
      </c>
      <c r="B3260" s="1" t="s">
        <v>1495</v>
      </c>
      <c r="C3260" s="1" t="s">
        <v>1496</v>
      </c>
      <c r="D3260" s="1" t="s">
        <v>1497</v>
      </c>
      <c r="E3260" s="1" t="s">
        <v>34682</v>
      </c>
      <c r="F3260" s="1" t="s">
        <v>22908</v>
      </c>
      <c r="G3260" t="str">
        <f t="shared" si="350"/>
        <v>Valid</v>
      </c>
      <c r="H3260" s="1" t="s">
        <v>22909</v>
      </c>
      <c r="I3260" t="str" cm="1">
        <f t="array" ref="I3260">IF(OR(TRIM(H3260)="",ISNUMBER(SEARCH("#",H3260)),AA3260&lt;Config!$B$8,SUMPRODUCT(--ISNUMBER(SEARCH({"a";"b";"c";"d";"e";"f";"g";"h";"i";"j";"k";"l";"m";"n";"o";"p";"q";"r";"s";"t";"u";"v";"w";"x";"y";"z"},H3260)))&gt;0),"Invalid","Valid")</f>
        <v>Valid</v>
      </c>
      <c r="J3260" s="1" t="s">
        <v>22910</v>
      </c>
      <c r="K3260" s="1" t="s">
        <v>66</v>
      </c>
      <c r="L3260" s="1" t="s">
        <v>102</v>
      </c>
      <c r="M3260" s="1" t="s">
        <v>343</v>
      </c>
      <c r="N3260" s="1" t="s">
        <v>224</v>
      </c>
      <c r="O3260" s="1" t="s">
        <v>52</v>
      </c>
      <c r="P3260" t="s">
        <v>104</v>
      </c>
      <c r="Q3260" s="1" t="s">
        <v>105</v>
      </c>
      <c r="R3260" s="1" t="s">
        <v>833</v>
      </c>
      <c r="S3260" s="1" t="s">
        <v>22911</v>
      </c>
      <c r="T3260" s="1" t="s">
        <v>22912</v>
      </c>
      <c r="U3260" s="1" t="s">
        <v>6483</v>
      </c>
      <c r="V3260" s="1" t="s">
        <v>1882</v>
      </c>
      <c r="W3260" s="1" t="s">
        <v>40</v>
      </c>
      <c r="X3260" t="str">
        <f t="shared" si="351"/>
        <v>Complete</v>
      </c>
      <c r="Y3260">
        <f>MAX(0,100-IF(G3260="Invalid",Config!$B$5,0)-IF(I3260="Invalid",Config!$B$6,0)-IF(X3260="Incomplete",Config!$B$7,0)-IF(AF3260="Yes",Config!$B$37,0))</f>
        <v>100</v>
      </c>
      <c r="Z3260" s="1">
        <f>IF(OR(TRIM(B3260)="",COUNTIF(Config!$B$15:$B$19,B3260)&gt;0),1,0)+IF(OR(TRIM(C3260)="",COUNTIF(Config!$B$15:$B$19,C3260)&gt;0),1,0)+IF(OR(TRIM(F3260)="",COUNTIF(Config!$B$15:$B$19,F3260)&gt;0),1,0)+IF(OR(TRIM(H3260)="",COUNTIF(Config!$B$15:$B$19,H3260)&gt;0),1,0)+IF(OR(TRIM(E3260)="",COUNTIF(Config!$B$15:$B$19,E3260)&gt;0),1,0)+IF(OR(TRIM(K3260)="",COUNTIF(Config!$B$15:$B$19,K3260)&gt;0),1,0)+IF(OR(TRIM(P3260)="",COUNTIF(Config!$B$15:$B$19,P3260)&gt;0),1,0)+IF(OR(TRIM(R3260)="",COUNTIF(Config!$B$15:$B$19,R3260)&gt;0),1,0)</f>
        <v>0</v>
      </c>
      <c r="AA3260" s="1" cm="1">
        <f t="array" ref="AA3260">SUMPRODUCT(LEN(H3260)-LEN(SUBSTITUTE(H3260,{"0";"1";"2";"3";"4";"5";"6";"7";"8";"9"},"")))</f>
        <v>11</v>
      </c>
      <c r="AC3260" t="str">
        <f t="shared" si="352"/>
        <v/>
      </c>
      <c r="AD3260">
        <f t="shared" si="353"/>
        <v>1</v>
      </c>
      <c r="AE3260">
        <f t="shared" si="354"/>
        <v>1</v>
      </c>
      <c r="AF3260" t="str">
        <f t="shared" si="355"/>
        <v>No</v>
      </c>
      <c r="AG3260">
        <f t="shared" ca="1" si="356"/>
        <v>422</v>
      </c>
      <c r="AH3260" t="str">
        <f ca="1">IF(OR(V3260="",AG3260=""),"Yes",IF(AG3260&gt;Config!$B$41,"Yes","No"))</f>
        <v>Yes</v>
      </c>
    </row>
    <row r="3261" spans="1:34" x14ac:dyDescent="0.25">
      <c r="A3261" s="1" t="s">
        <v>22913</v>
      </c>
      <c r="B3261" s="1" t="s">
        <v>1165</v>
      </c>
      <c r="C3261" s="1" t="s">
        <v>1806</v>
      </c>
      <c r="D3261" s="1" t="s">
        <v>22914</v>
      </c>
      <c r="E3261" s="1" t="s">
        <v>34698</v>
      </c>
      <c r="F3261" s="1" t="s">
        <v>22915</v>
      </c>
      <c r="G3261" t="str">
        <f t="shared" si="350"/>
        <v>Valid</v>
      </c>
      <c r="H3261" s="1" t="s">
        <v>22916</v>
      </c>
      <c r="I3261" t="str" cm="1">
        <f t="array" ref="I3261">IF(OR(TRIM(H3261)="",ISNUMBER(SEARCH("#",H3261)),AA3261&lt;Config!$B$8,SUMPRODUCT(--ISNUMBER(SEARCH({"a";"b";"c";"d";"e";"f";"g";"h";"i";"j";"k";"l";"m";"n";"o";"p";"q";"r";"s";"t";"u";"v";"w";"x";"y";"z"},H3261)))&gt;0),"Invalid","Valid")</f>
        <v>Valid</v>
      </c>
      <c r="J3261" s="1" t="s">
        <v>22917</v>
      </c>
      <c r="K3261" s="1" t="s">
        <v>163</v>
      </c>
      <c r="L3261" s="1" t="s">
        <v>179</v>
      </c>
      <c r="M3261" s="1" t="s">
        <v>517</v>
      </c>
      <c r="N3261" s="1" t="s">
        <v>224</v>
      </c>
      <c r="O3261" s="1" t="s">
        <v>69</v>
      </c>
      <c r="P3261" t="s">
        <v>87</v>
      </c>
      <c r="Q3261" s="1" t="s">
        <v>438</v>
      </c>
      <c r="R3261" s="1" t="s">
        <v>136</v>
      </c>
      <c r="S3261" s="1" t="s">
        <v>22918</v>
      </c>
      <c r="T3261" s="1" t="s">
        <v>22919</v>
      </c>
      <c r="U3261" s="1" t="s">
        <v>2040</v>
      </c>
      <c r="V3261" s="1" t="s">
        <v>1272</v>
      </c>
      <c r="W3261" s="1" t="s">
        <v>186</v>
      </c>
      <c r="X3261" t="str">
        <f t="shared" si="351"/>
        <v>Complete</v>
      </c>
      <c r="Y3261">
        <f>MAX(0,100-IF(G3261="Invalid",Config!$B$5,0)-IF(I3261="Invalid",Config!$B$6,0)-IF(X3261="Incomplete",Config!$B$7,0)-IF(AF3261="Yes",Config!$B$37,0))</f>
        <v>100</v>
      </c>
      <c r="Z3261" s="1">
        <f>IF(OR(TRIM(B3261)="",COUNTIF(Config!$B$15:$B$19,B3261)&gt;0),1,0)+IF(OR(TRIM(C3261)="",COUNTIF(Config!$B$15:$B$19,C3261)&gt;0),1,0)+IF(OR(TRIM(F3261)="",COUNTIF(Config!$B$15:$B$19,F3261)&gt;0),1,0)+IF(OR(TRIM(H3261)="",COUNTIF(Config!$B$15:$B$19,H3261)&gt;0),1,0)+IF(OR(TRIM(E3261)="",COUNTIF(Config!$B$15:$B$19,E3261)&gt;0),1,0)+IF(OR(TRIM(K3261)="",COUNTIF(Config!$B$15:$B$19,K3261)&gt;0),1,0)+IF(OR(TRIM(P3261)="",COUNTIF(Config!$B$15:$B$19,P3261)&gt;0),1,0)+IF(OR(TRIM(R3261)="",COUNTIF(Config!$B$15:$B$19,R3261)&gt;0),1,0)</f>
        <v>0</v>
      </c>
      <c r="AA3261" s="1" cm="1">
        <f t="array" ref="AA3261">SUMPRODUCT(LEN(H3261)-LEN(SUBSTITUTE(H3261,{"0";"1";"2";"3";"4";"5";"6";"7";"8";"9"},"")))</f>
        <v>11</v>
      </c>
      <c r="AC3261" t="str">
        <f t="shared" si="352"/>
        <v/>
      </c>
      <c r="AD3261">
        <f t="shared" si="353"/>
        <v>1</v>
      </c>
      <c r="AE3261">
        <f t="shared" si="354"/>
        <v>1</v>
      </c>
      <c r="AF3261" t="str">
        <f t="shared" si="355"/>
        <v>No</v>
      </c>
      <c r="AG3261">
        <f t="shared" ca="1" si="356"/>
        <v>265</v>
      </c>
      <c r="AH3261" t="str">
        <f ca="1">IF(OR(V3261="",AG3261=""),"Yes",IF(AG3261&gt;Config!$B$41,"Yes","No"))</f>
        <v>No</v>
      </c>
    </row>
    <row r="3262" spans="1:34" x14ac:dyDescent="0.25">
      <c r="A3262" s="1" t="s">
        <v>22920</v>
      </c>
      <c r="B3262" s="1" t="s">
        <v>2127</v>
      </c>
      <c r="C3262" s="1" t="s">
        <v>43</v>
      </c>
      <c r="D3262" s="1" t="s">
        <v>22921</v>
      </c>
      <c r="E3262" s="1" t="s">
        <v>739</v>
      </c>
      <c r="F3262" s="1" t="s">
        <v>22922</v>
      </c>
      <c r="G3262" t="str">
        <f t="shared" si="350"/>
        <v>Valid</v>
      </c>
      <c r="H3262" s="1" t="s">
        <v>22923</v>
      </c>
      <c r="I3262" t="str" cm="1">
        <f t="array" ref="I3262">IF(OR(TRIM(H3262)="",ISNUMBER(SEARCH("#",H3262)),AA3262&lt;Config!$B$8,SUMPRODUCT(--ISNUMBER(SEARCH({"a";"b";"c";"d";"e";"f";"g";"h";"i";"j";"k";"l";"m";"n";"o";"p";"q";"r";"s";"t";"u";"v";"w";"x";"y";"z"},H3262)))&gt;0),"Invalid","Valid")</f>
        <v>Valid</v>
      </c>
      <c r="J3262" s="1" t="s">
        <v>22924</v>
      </c>
      <c r="K3262" s="1" t="s">
        <v>28</v>
      </c>
      <c r="L3262" s="1" t="s">
        <v>84</v>
      </c>
      <c r="M3262" s="1" t="s">
        <v>33827</v>
      </c>
      <c r="N3262" s="1" t="s">
        <v>252</v>
      </c>
      <c r="O3262" s="1" t="s">
        <v>149</v>
      </c>
      <c r="P3262" t="s">
        <v>53</v>
      </c>
      <c r="Q3262" s="1" t="s">
        <v>181</v>
      </c>
      <c r="R3262" s="1" t="s">
        <v>70</v>
      </c>
      <c r="S3262" s="1" t="s">
        <v>15406</v>
      </c>
      <c r="T3262" s="1" t="s">
        <v>22925</v>
      </c>
      <c r="U3262" s="1" t="s">
        <v>14601</v>
      </c>
      <c r="V3262" s="1" t="s">
        <v>140</v>
      </c>
      <c r="W3262" s="1" t="s">
        <v>202</v>
      </c>
      <c r="X3262" t="str">
        <f t="shared" si="351"/>
        <v>Complete</v>
      </c>
      <c r="Y3262">
        <f>MAX(0,100-IF(G3262="Invalid",Config!$B$5,0)-IF(I3262="Invalid",Config!$B$6,0)-IF(X3262="Incomplete",Config!$B$7,0)-IF(AF3262="Yes",Config!$B$37,0))</f>
        <v>75</v>
      </c>
      <c r="Z3262" s="1">
        <f>IF(OR(TRIM(B3262)="",COUNTIF(Config!$B$15:$B$19,B3262)&gt;0),1,0)+IF(OR(TRIM(C3262)="",COUNTIF(Config!$B$15:$B$19,C3262)&gt;0),1,0)+IF(OR(TRIM(F3262)="",COUNTIF(Config!$B$15:$B$19,F3262)&gt;0),1,0)+IF(OR(TRIM(H3262)="",COUNTIF(Config!$B$15:$B$19,H3262)&gt;0),1,0)+IF(OR(TRIM(E3262)="",COUNTIF(Config!$B$15:$B$19,E3262)&gt;0),1,0)+IF(OR(TRIM(K3262)="",COUNTIF(Config!$B$15:$B$19,K3262)&gt;0),1,0)+IF(OR(TRIM(P3262)="",COUNTIF(Config!$B$15:$B$19,P3262)&gt;0),1,0)+IF(OR(TRIM(R3262)="",COUNTIF(Config!$B$15:$B$19,R3262)&gt;0),1,0)</f>
        <v>0</v>
      </c>
      <c r="AA3262" s="1" cm="1">
        <f t="array" ref="AA3262">SUMPRODUCT(LEN(H3262)-LEN(SUBSTITUTE(H3262,{"0";"1";"2";"3";"4";"5";"6";"7";"8";"9"},"")))</f>
        <v>12</v>
      </c>
      <c r="AC3262" t="str">
        <f t="shared" si="352"/>
        <v>Potential Duplicate</v>
      </c>
      <c r="AD3262">
        <f t="shared" si="353"/>
        <v>2</v>
      </c>
      <c r="AE3262">
        <f t="shared" si="354"/>
        <v>1</v>
      </c>
      <c r="AF3262" t="str">
        <f t="shared" si="355"/>
        <v>Yes</v>
      </c>
      <c r="AG3262">
        <f t="shared" ca="1" si="356"/>
        <v>37</v>
      </c>
      <c r="AH3262" t="str">
        <f ca="1">IF(OR(V3262="",AG3262=""),"Yes",IF(AG3262&gt;Config!$B$41,"Yes","No"))</f>
        <v>No</v>
      </c>
    </row>
    <row r="3263" spans="1:34" x14ac:dyDescent="0.25">
      <c r="A3263" s="1" t="s">
        <v>22926</v>
      </c>
      <c r="B3263" s="1" t="s">
        <v>33815</v>
      </c>
      <c r="C3263" s="1" t="s">
        <v>535</v>
      </c>
      <c r="D3263" s="1" t="s">
        <v>535</v>
      </c>
      <c r="E3263" s="1" t="s">
        <v>35339</v>
      </c>
      <c r="F3263" s="1" t="s">
        <v>22927</v>
      </c>
      <c r="G3263" t="str">
        <f t="shared" si="350"/>
        <v>Valid</v>
      </c>
      <c r="H3263" s="1" t="s">
        <v>22928</v>
      </c>
      <c r="I3263" t="str" cm="1">
        <f t="array" ref="I3263">IF(OR(TRIM(H3263)="",ISNUMBER(SEARCH("#",H3263)),AA3263&lt;Config!$B$8,SUMPRODUCT(--ISNUMBER(SEARCH({"a";"b";"c";"d";"e";"f";"g";"h";"i";"j";"k";"l";"m";"n";"o";"p";"q";"r";"s";"t";"u";"v";"w";"x";"y";"z"},H3263)))&gt;0),"Invalid","Valid")</f>
        <v>Valid</v>
      </c>
      <c r="J3263" s="1" t="s">
        <v>22929</v>
      </c>
      <c r="K3263" s="1" t="s">
        <v>250</v>
      </c>
      <c r="L3263" s="1" t="s">
        <v>29</v>
      </c>
      <c r="M3263" s="1" t="s">
        <v>462</v>
      </c>
      <c r="N3263" s="1" t="s">
        <v>358</v>
      </c>
      <c r="O3263" s="1" t="s">
        <v>266</v>
      </c>
      <c r="P3263" t="s">
        <v>53</v>
      </c>
      <c r="Q3263" s="1" t="s">
        <v>150</v>
      </c>
      <c r="R3263" s="1" t="s">
        <v>150</v>
      </c>
      <c r="S3263" s="1" t="s">
        <v>22930</v>
      </c>
      <c r="T3263" s="1" t="s">
        <v>22931</v>
      </c>
      <c r="U3263" s="1" t="s">
        <v>1432</v>
      </c>
      <c r="V3263" s="1" t="s">
        <v>22932</v>
      </c>
      <c r="W3263" s="1" t="s">
        <v>293</v>
      </c>
      <c r="X3263" t="str">
        <f t="shared" si="351"/>
        <v>Incomplete</v>
      </c>
      <c r="Y3263">
        <f>MAX(0,100-IF(G3263="Invalid",Config!$B$5,0)-IF(I3263="Invalid",Config!$B$6,0)-IF(X3263="Incomplete",Config!$B$7,0)-IF(AF3263="Yes",Config!$B$37,0))</f>
        <v>60</v>
      </c>
      <c r="Z3263" s="1">
        <f>IF(OR(TRIM(B3263)="",COUNTIF(Config!$B$15:$B$19,B3263)&gt;0),1,0)+IF(OR(TRIM(C3263)="",COUNTIF(Config!$B$15:$B$19,C3263)&gt;0),1,0)+IF(OR(TRIM(F3263)="",COUNTIF(Config!$B$15:$B$19,F3263)&gt;0),1,0)+IF(OR(TRIM(H3263)="",COUNTIF(Config!$B$15:$B$19,H3263)&gt;0),1,0)+IF(OR(TRIM(E3263)="",COUNTIF(Config!$B$15:$B$19,E3263)&gt;0),1,0)+IF(OR(TRIM(K3263)="",COUNTIF(Config!$B$15:$B$19,K3263)&gt;0),1,0)+IF(OR(TRIM(P3263)="",COUNTIF(Config!$B$15:$B$19,P3263)&gt;0),1,0)+IF(OR(TRIM(R3263)="",COUNTIF(Config!$B$15:$B$19,R3263)&gt;0),1,0)</f>
        <v>1</v>
      </c>
      <c r="AA3263" s="1" cm="1">
        <f t="array" ref="AA3263">SUMPRODUCT(LEN(H3263)-LEN(SUBSTITUTE(H3263,{"0";"1";"2";"3";"4";"5";"6";"7";"8";"9"},"")))</f>
        <v>10</v>
      </c>
      <c r="AC3263" t="str">
        <f t="shared" si="352"/>
        <v>Incomplete Profile</v>
      </c>
      <c r="AD3263">
        <f t="shared" si="353"/>
        <v>1</v>
      </c>
      <c r="AE3263">
        <f t="shared" si="354"/>
        <v>1</v>
      </c>
      <c r="AF3263" t="str">
        <f t="shared" si="355"/>
        <v>No</v>
      </c>
      <c r="AG3263" t="str">
        <f t="shared" ca="1" si="356"/>
        <v/>
      </c>
      <c r="AH3263" t="str">
        <f ca="1">IF(OR(V3263="",AG3263=""),"Yes",IF(AG3263&gt;Config!$B$41,"Yes","No"))</f>
        <v>Yes</v>
      </c>
    </row>
    <row r="3264" spans="1:34" x14ac:dyDescent="0.25">
      <c r="A3264" s="1" t="s">
        <v>22933</v>
      </c>
      <c r="B3264" s="1" t="s">
        <v>565</v>
      </c>
      <c r="C3264" s="1" t="s">
        <v>157</v>
      </c>
      <c r="D3264" s="1" t="s">
        <v>19038</v>
      </c>
      <c r="E3264" s="1" t="s">
        <v>34201</v>
      </c>
      <c r="F3264" s="1" t="s">
        <v>22934</v>
      </c>
      <c r="G3264" t="str">
        <f t="shared" si="350"/>
        <v>Valid</v>
      </c>
      <c r="H3264" s="1" t="s">
        <v>22935</v>
      </c>
      <c r="I3264" t="str" cm="1">
        <f t="array" ref="I3264">IF(OR(TRIM(H3264)="",ISNUMBER(SEARCH("#",H3264)),AA3264&lt;Config!$B$8,SUMPRODUCT(--ISNUMBER(SEARCH({"a";"b";"c";"d";"e";"f";"g";"h";"i";"j";"k";"l";"m";"n";"o";"p";"q";"r";"s";"t";"u";"v";"w";"x";"y";"z"},H3264)))&gt;0),"Invalid","Valid")</f>
        <v>Valid</v>
      </c>
      <c r="J3264" s="1" t="s">
        <v>22936</v>
      </c>
      <c r="K3264" s="1" t="s">
        <v>625</v>
      </c>
      <c r="L3264" s="1" t="s">
        <v>265</v>
      </c>
      <c r="M3264" s="1" t="s">
        <v>33825</v>
      </c>
      <c r="N3264" s="1" t="s">
        <v>148</v>
      </c>
      <c r="O3264" s="1" t="s">
        <v>196</v>
      </c>
      <c r="P3264" t="s">
        <v>53</v>
      </c>
      <c r="Q3264" s="1" t="s">
        <v>181</v>
      </c>
      <c r="R3264" s="1" t="s">
        <v>198</v>
      </c>
      <c r="S3264" s="1" t="s">
        <v>10932</v>
      </c>
      <c r="T3264" s="1" t="s">
        <v>22937</v>
      </c>
      <c r="U3264" s="1" t="s">
        <v>1466</v>
      </c>
      <c r="V3264" s="1" t="s">
        <v>5437</v>
      </c>
      <c r="W3264" s="1" t="s">
        <v>202</v>
      </c>
      <c r="X3264" t="str">
        <f t="shared" si="351"/>
        <v>Complete</v>
      </c>
      <c r="Y3264">
        <f>MAX(0,100-IF(G3264="Invalid",Config!$B$5,0)-IF(I3264="Invalid",Config!$B$6,0)-IF(X3264="Incomplete",Config!$B$7,0)-IF(AF3264="Yes",Config!$B$37,0))</f>
        <v>100</v>
      </c>
      <c r="Z3264" s="1">
        <f>IF(OR(TRIM(B3264)="",COUNTIF(Config!$B$15:$B$19,B3264)&gt;0),1,0)+IF(OR(TRIM(C3264)="",COUNTIF(Config!$B$15:$B$19,C3264)&gt;0),1,0)+IF(OR(TRIM(F3264)="",COUNTIF(Config!$B$15:$B$19,F3264)&gt;0),1,0)+IF(OR(TRIM(H3264)="",COUNTIF(Config!$B$15:$B$19,H3264)&gt;0),1,0)+IF(OR(TRIM(E3264)="",COUNTIF(Config!$B$15:$B$19,E3264)&gt;0),1,0)+IF(OR(TRIM(K3264)="",COUNTIF(Config!$B$15:$B$19,K3264)&gt;0),1,0)+IF(OR(TRIM(P3264)="",COUNTIF(Config!$B$15:$B$19,P3264)&gt;0),1,0)+IF(OR(TRIM(R3264)="",COUNTIF(Config!$B$15:$B$19,R3264)&gt;0),1,0)</f>
        <v>0</v>
      </c>
      <c r="AA3264" s="1" cm="1">
        <f t="array" ref="AA3264">SUMPRODUCT(LEN(H3264)-LEN(SUBSTITUTE(H3264,{"0";"1";"2";"3";"4";"5";"6";"7";"8";"9"},"")))</f>
        <v>12</v>
      </c>
      <c r="AC3264" t="str">
        <f t="shared" si="352"/>
        <v/>
      </c>
      <c r="AD3264">
        <f t="shared" si="353"/>
        <v>1</v>
      </c>
      <c r="AE3264">
        <f t="shared" si="354"/>
        <v>1</v>
      </c>
      <c r="AF3264" t="str">
        <f t="shared" si="355"/>
        <v>No</v>
      </c>
      <c r="AG3264">
        <f t="shared" ca="1" si="356"/>
        <v>159</v>
      </c>
      <c r="AH3264" t="str">
        <f ca="1">IF(OR(V3264="",AG3264=""),"Yes",IF(AG3264&gt;Config!$B$41,"Yes","No"))</f>
        <v>No</v>
      </c>
    </row>
    <row r="3265" spans="1:34" x14ac:dyDescent="0.25">
      <c r="A3265" s="1" t="s">
        <v>22938</v>
      </c>
      <c r="B3265" s="1" t="s">
        <v>1032</v>
      </c>
      <c r="C3265" s="1" t="s">
        <v>996</v>
      </c>
      <c r="D3265" s="1" t="s">
        <v>22939</v>
      </c>
      <c r="E3265" s="1" t="s">
        <v>34414</v>
      </c>
      <c r="F3265" s="1" t="s">
        <v>22940</v>
      </c>
      <c r="G3265" t="str">
        <f t="shared" si="350"/>
        <v>Valid</v>
      </c>
      <c r="H3265" s="1" t="s">
        <v>22941</v>
      </c>
      <c r="I3265" t="str" cm="1">
        <f t="array" ref="I3265">IF(OR(TRIM(H3265)="",ISNUMBER(SEARCH("#",H3265)),AA3265&lt;Config!$B$8,SUMPRODUCT(--ISNUMBER(SEARCH({"a";"b";"c";"d";"e";"f";"g";"h";"i";"j";"k";"l";"m";"n";"o";"p";"q";"r";"s";"t";"u";"v";"w";"x";"y";"z"},H3265)))&gt;0),"Invalid","Valid")</f>
        <v>Valid</v>
      </c>
      <c r="J3265" s="1" t="s">
        <v>22942</v>
      </c>
      <c r="K3265" s="1" t="s">
        <v>722</v>
      </c>
      <c r="L3265" s="1" t="s">
        <v>67</v>
      </c>
      <c r="M3265" s="1" t="s">
        <v>391</v>
      </c>
      <c r="N3265" s="1" t="s">
        <v>33819</v>
      </c>
      <c r="O3265" s="1" t="s">
        <v>180</v>
      </c>
      <c r="P3265" t="s">
        <v>87</v>
      </c>
      <c r="Q3265" s="1" t="s">
        <v>166</v>
      </c>
      <c r="R3265" s="1" t="s">
        <v>212</v>
      </c>
      <c r="S3265" s="1" t="s">
        <v>2080</v>
      </c>
      <c r="T3265" s="1" t="s">
        <v>22943</v>
      </c>
      <c r="U3265" s="1" t="s">
        <v>5584</v>
      </c>
      <c r="V3265" s="1" t="s">
        <v>140</v>
      </c>
      <c r="W3265" s="1" t="s">
        <v>60</v>
      </c>
      <c r="X3265" t="str">
        <f t="shared" si="351"/>
        <v>Complete</v>
      </c>
      <c r="Y3265">
        <f>MAX(0,100-IF(G3265="Invalid",Config!$B$5,0)-IF(I3265="Invalid",Config!$B$6,0)-IF(X3265="Incomplete",Config!$B$7,0)-IF(AF3265="Yes",Config!$B$37,0))</f>
        <v>100</v>
      </c>
      <c r="Z3265" s="1">
        <f>IF(OR(TRIM(B3265)="",COUNTIF(Config!$B$15:$B$19,B3265)&gt;0),1,0)+IF(OR(TRIM(C3265)="",COUNTIF(Config!$B$15:$B$19,C3265)&gt;0),1,0)+IF(OR(TRIM(F3265)="",COUNTIF(Config!$B$15:$B$19,F3265)&gt;0),1,0)+IF(OR(TRIM(H3265)="",COUNTIF(Config!$B$15:$B$19,H3265)&gt;0),1,0)+IF(OR(TRIM(E3265)="",COUNTIF(Config!$B$15:$B$19,E3265)&gt;0),1,0)+IF(OR(TRIM(K3265)="",COUNTIF(Config!$B$15:$B$19,K3265)&gt;0),1,0)+IF(OR(TRIM(P3265)="",COUNTIF(Config!$B$15:$B$19,P3265)&gt;0),1,0)+IF(OR(TRIM(R3265)="",COUNTIF(Config!$B$15:$B$19,R3265)&gt;0),1,0)</f>
        <v>0</v>
      </c>
      <c r="AA3265" s="1" cm="1">
        <f t="array" ref="AA3265">SUMPRODUCT(LEN(H3265)-LEN(SUBSTITUTE(H3265,{"0";"1";"2";"3";"4";"5";"6";"7";"8";"9"},"")))</f>
        <v>10</v>
      </c>
      <c r="AC3265" t="str">
        <f t="shared" si="352"/>
        <v/>
      </c>
      <c r="AD3265">
        <f t="shared" si="353"/>
        <v>1</v>
      </c>
      <c r="AE3265">
        <f t="shared" si="354"/>
        <v>1</v>
      </c>
      <c r="AF3265" t="str">
        <f t="shared" si="355"/>
        <v>No</v>
      </c>
      <c r="AG3265">
        <f t="shared" ca="1" si="356"/>
        <v>37</v>
      </c>
      <c r="AH3265" t="str">
        <f ca="1">IF(OR(V3265="",AG3265=""),"Yes",IF(AG3265&gt;Config!$B$41,"Yes","No"))</f>
        <v>No</v>
      </c>
    </row>
    <row r="3266" spans="1:34" x14ac:dyDescent="0.25">
      <c r="A3266" s="1" t="s">
        <v>22944</v>
      </c>
      <c r="B3266" s="1" t="s">
        <v>917</v>
      </c>
      <c r="C3266" s="1" t="s">
        <v>946</v>
      </c>
      <c r="D3266" s="1" t="s">
        <v>22945</v>
      </c>
      <c r="E3266" s="1" t="s">
        <v>35054</v>
      </c>
      <c r="F3266" s="1" t="s">
        <v>22946</v>
      </c>
      <c r="G3266" t="str">
        <f t="shared" si="350"/>
        <v>Valid</v>
      </c>
      <c r="H3266" s="1" t="s">
        <v>22947</v>
      </c>
      <c r="I3266" t="str" cm="1">
        <f t="array" ref="I3266">IF(OR(TRIM(H3266)="",ISNUMBER(SEARCH("#",H3266)),AA3266&lt;Config!$B$8,SUMPRODUCT(--ISNUMBER(SEARCH({"a";"b";"c";"d";"e";"f";"g";"h";"i";"j";"k";"l";"m";"n";"o";"p";"q";"r";"s";"t";"u";"v";"w";"x";"y";"z"},H3266)))&gt;0),"Invalid","Valid")</f>
        <v>Valid</v>
      </c>
      <c r="J3266" s="1" t="s">
        <v>22948</v>
      </c>
      <c r="K3266" s="1" t="s">
        <v>425</v>
      </c>
      <c r="L3266" s="1" t="s">
        <v>67</v>
      </c>
      <c r="M3266" s="1" t="s">
        <v>462</v>
      </c>
      <c r="N3266" s="1" t="s">
        <v>86</v>
      </c>
      <c r="O3266" s="1" t="s">
        <v>69</v>
      </c>
      <c r="P3266" t="s">
        <v>87</v>
      </c>
      <c r="Q3266" s="1" t="s">
        <v>438</v>
      </c>
      <c r="R3266" s="1" t="s">
        <v>379</v>
      </c>
      <c r="S3266" s="1" t="s">
        <v>16558</v>
      </c>
      <c r="T3266" s="1" t="s">
        <v>22949</v>
      </c>
      <c r="U3266" s="1" t="s">
        <v>6483</v>
      </c>
      <c r="V3266" s="1" t="s">
        <v>22950</v>
      </c>
      <c r="W3266" s="1" t="s">
        <v>293</v>
      </c>
      <c r="X3266" t="str">
        <f t="shared" si="351"/>
        <v>Complete</v>
      </c>
      <c r="Y3266">
        <f>MAX(0,100-IF(G3266="Invalid",Config!$B$5,0)-IF(I3266="Invalid",Config!$B$6,0)-IF(X3266="Incomplete",Config!$B$7,0)-IF(AF3266="Yes",Config!$B$37,0))</f>
        <v>100</v>
      </c>
      <c r="Z3266" s="1">
        <f>IF(OR(TRIM(B3266)="",COUNTIF(Config!$B$15:$B$19,B3266)&gt;0),1,0)+IF(OR(TRIM(C3266)="",COUNTIF(Config!$B$15:$B$19,C3266)&gt;0),1,0)+IF(OR(TRIM(F3266)="",COUNTIF(Config!$B$15:$B$19,F3266)&gt;0),1,0)+IF(OR(TRIM(H3266)="",COUNTIF(Config!$B$15:$B$19,H3266)&gt;0),1,0)+IF(OR(TRIM(E3266)="",COUNTIF(Config!$B$15:$B$19,E3266)&gt;0),1,0)+IF(OR(TRIM(K3266)="",COUNTIF(Config!$B$15:$B$19,K3266)&gt;0),1,0)+IF(OR(TRIM(P3266)="",COUNTIF(Config!$B$15:$B$19,P3266)&gt;0),1,0)+IF(OR(TRIM(R3266)="",COUNTIF(Config!$B$15:$B$19,R3266)&gt;0),1,0)</f>
        <v>0</v>
      </c>
      <c r="AA3266" s="1" cm="1">
        <f t="array" ref="AA3266">SUMPRODUCT(LEN(H3266)-LEN(SUBSTITUTE(H3266,{"0";"1";"2";"3";"4";"5";"6";"7";"8";"9"},"")))</f>
        <v>10</v>
      </c>
      <c r="AC3266" t="str">
        <f t="shared" si="352"/>
        <v/>
      </c>
      <c r="AD3266">
        <f t="shared" si="353"/>
        <v>1</v>
      </c>
      <c r="AE3266">
        <f t="shared" si="354"/>
        <v>1</v>
      </c>
      <c r="AF3266" t="str">
        <f t="shared" si="355"/>
        <v>No</v>
      </c>
      <c r="AG3266">
        <f t="shared" ca="1" si="356"/>
        <v>177</v>
      </c>
      <c r="AH3266" t="str">
        <f ca="1">IF(OR(V3266="",AG3266=""),"Yes",IF(AG3266&gt;Config!$B$41,"Yes","No"))</f>
        <v>No</v>
      </c>
    </row>
    <row r="3267" spans="1:34" x14ac:dyDescent="0.25">
      <c r="A3267" s="1" t="s">
        <v>22951</v>
      </c>
      <c r="B3267" s="1" t="s">
        <v>156</v>
      </c>
      <c r="C3267" s="1" t="s">
        <v>230</v>
      </c>
      <c r="D3267" s="1" t="s">
        <v>22952</v>
      </c>
      <c r="E3267" s="1" t="s">
        <v>35340</v>
      </c>
      <c r="F3267" s="1" t="s">
        <v>22953</v>
      </c>
      <c r="G3267" t="str">
        <f t="shared" ref="G3267:G3330" si="357">IFERROR(IF(OR(TRIM(F3267)="",LEN(F3267)-LEN(SUBSTITUTE(F3267,"@",""))&lt;&gt;1,FIND("@",F3267)=1,RIGHT(F3267,1)=".",ISNUMBER(SEARCH(" ",F3267)),ISERROR(FIND(".",F3267,FIND("@",F3267)+2))),"Invalid","Valid"),"Invalid")</f>
        <v>Valid</v>
      </c>
      <c r="H3267" s="1" t="s">
        <v>22954</v>
      </c>
      <c r="I3267" t="str" cm="1">
        <f t="array" ref="I3267">IF(OR(TRIM(H3267)="",ISNUMBER(SEARCH("#",H3267)),AA3267&lt;Config!$B$8,SUMPRODUCT(--ISNUMBER(SEARCH({"a";"b";"c";"d";"e";"f";"g";"h";"i";"j";"k";"l";"m";"n";"o";"p";"q";"r";"s";"t";"u";"v";"w";"x";"y";"z"},H3267)))&gt;0),"Invalid","Valid")</f>
        <v>Valid</v>
      </c>
      <c r="J3267" s="1" t="s">
        <v>22955</v>
      </c>
      <c r="K3267" s="1" t="s">
        <v>625</v>
      </c>
      <c r="L3267" s="1" t="s">
        <v>84</v>
      </c>
      <c r="M3267" s="1" t="s">
        <v>391</v>
      </c>
      <c r="N3267" s="1" t="s">
        <v>437</v>
      </c>
      <c r="O3267" s="1" t="s">
        <v>180</v>
      </c>
      <c r="P3267" t="s">
        <v>236</v>
      </c>
      <c r="Q3267" s="1" t="s">
        <v>237</v>
      </c>
      <c r="R3267" s="1" t="s">
        <v>237</v>
      </c>
      <c r="S3267" s="1" t="s">
        <v>22956</v>
      </c>
      <c r="T3267" s="1" t="s">
        <v>22957</v>
      </c>
      <c r="U3267" s="1" t="s">
        <v>22958</v>
      </c>
      <c r="V3267" s="1" t="s">
        <v>140</v>
      </c>
      <c r="W3267" s="1" t="s">
        <v>141</v>
      </c>
      <c r="X3267" t="str">
        <f t="shared" ref="X3267:X3330" si="358">IF(Z3267=0,"Complete","Incomplete")</f>
        <v>Complete</v>
      </c>
      <c r="Y3267">
        <f>MAX(0,100-IF(G3267="Invalid",Config!$B$5,0)-IF(I3267="Invalid",Config!$B$6,0)-IF(X3267="Incomplete",Config!$B$7,0)-IF(AF3267="Yes",Config!$B$37,0))</f>
        <v>100</v>
      </c>
      <c r="Z3267" s="1">
        <f>IF(OR(TRIM(B3267)="",COUNTIF(Config!$B$15:$B$19,B3267)&gt;0),1,0)+IF(OR(TRIM(C3267)="",COUNTIF(Config!$B$15:$B$19,C3267)&gt;0),1,0)+IF(OR(TRIM(F3267)="",COUNTIF(Config!$B$15:$B$19,F3267)&gt;0),1,0)+IF(OR(TRIM(H3267)="",COUNTIF(Config!$B$15:$B$19,H3267)&gt;0),1,0)+IF(OR(TRIM(E3267)="",COUNTIF(Config!$B$15:$B$19,E3267)&gt;0),1,0)+IF(OR(TRIM(K3267)="",COUNTIF(Config!$B$15:$B$19,K3267)&gt;0),1,0)+IF(OR(TRIM(P3267)="",COUNTIF(Config!$B$15:$B$19,P3267)&gt;0),1,0)+IF(OR(TRIM(R3267)="",COUNTIF(Config!$B$15:$B$19,R3267)&gt;0),1,0)</f>
        <v>0</v>
      </c>
      <c r="AA3267" s="1" cm="1">
        <f t="array" ref="AA3267">SUMPRODUCT(LEN(H3267)-LEN(SUBSTITUTE(H3267,{"0";"1";"2";"3";"4";"5";"6";"7";"8";"9"},"")))</f>
        <v>10</v>
      </c>
      <c r="AC3267" t="str">
        <f t="shared" ref="AC3267:AC3330" si="359">_xlfn.TEXTJOIN("; ",TRUE,IF(G3267="Invalid","Invalid Email",""),IF(I3267="Invalid","Invalid Phone",""),IF(X3267="Incomplete","Incomplete Profile",""),IF(AF3267="Yes","Potential Duplicate",""))</f>
        <v/>
      </c>
      <c r="AD3267">
        <f t="shared" ref="AD3267:AD3330" si="360">IF(OR(TRIM(F3267)="",G3267="Invalid"),0,COUNTIF($F$2:$F$5131,F3267))</f>
        <v>1</v>
      </c>
      <c r="AE3267">
        <f t="shared" ref="AE3267:AE3330" si="361">IF(OR(TRIM(H3267)="",I3267="Invalid"),0,COUNTIF($H$2:$H$5131,H3267))</f>
        <v>1</v>
      </c>
      <c r="AF3267" t="str">
        <f t="shared" ref="AF3267:AF3330" si="362">IF(OR(AD3267&gt;1,AE3267&gt;1),"Yes","No")</f>
        <v>No</v>
      </c>
      <c r="AG3267">
        <f t="shared" ref="AG3267:AG3330" ca="1" si="363">IFERROR(TODAY()-DATEVALUE(V3267),IFERROR(TODAY()-DATE(VALUE(RIGHT(V3267,4)),VALUE(MID(V3267,FIND("/",V3267)+1,FIND("/",V3267,FIND("/",V3267)+1)-FIND("/",V3267)-1)),VALUE(LEFT(V3267,FIND("/",V3267)-1))),""))</f>
        <v>37</v>
      </c>
      <c r="AH3267" t="str">
        <f ca="1">IF(OR(V3267="",AG3267=""),"Yes",IF(AG3267&gt;Config!$B$41,"Yes","No"))</f>
        <v>No</v>
      </c>
    </row>
    <row r="3268" spans="1:34" x14ac:dyDescent="0.25">
      <c r="A3268" s="1" t="s">
        <v>22959</v>
      </c>
      <c r="B3268" s="1" t="s">
        <v>244</v>
      </c>
      <c r="C3268" s="1" t="s">
        <v>748</v>
      </c>
      <c r="D3268" s="1" t="s">
        <v>12160</v>
      </c>
      <c r="E3268" s="1" t="s">
        <v>33994</v>
      </c>
      <c r="F3268" s="1" t="s">
        <v>22960</v>
      </c>
      <c r="G3268" t="str">
        <f t="shared" si="357"/>
        <v>Valid</v>
      </c>
      <c r="H3268" s="1" t="s">
        <v>22961</v>
      </c>
      <c r="I3268" t="str" cm="1">
        <f t="array" ref="I3268">IF(OR(TRIM(H3268)="",ISNUMBER(SEARCH("#",H3268)),AA3268&lt;Config!$B$8,SUMPRODUCT(--ISNUMBER(SEARCH({"a";"b";"c";"d";"e";"f";"g";"h";"i";"j";"k";"l";"m";"n";"o";"p";"q";"r";"s";"t";"u";"v";"w";"x";"y";"z"},H3268)))&gt;0),"Invalid","Valid")</f>
        <v>Valid</v>
      </c>
      <c r="J3268" s="1" t="s">
        <v>22962</v>
      </c>
      <c r="K3268" s="1" t="s">
        <v>250</v>
      </c>
      <c r="L3268" s="1" t="s">
        <v>102</v>
      </c>
      <c r="M3268" s="1" t="s">
        <v>33825</v>
      </c>
      <c r="N3268" s="1" t="s">
        <v>86</v>
      </c>
      <c r="O3268" s="1" t="s">
        <v>180</v>
      </c>
      <c r="P3268" t="s">
        <v>87</v>
      </c>
      <c r="Q3268" s="1" t="s">
        <v>438</v>
      </c>
      <c r="R3268" s="1" t="s">
        <v>550</v>
      </c>
      <c r="S3268" s="1" t="s">
        <v>17455</v>
      </c>
      <c r="T3268" s="1" t="s">
        <v>22963</v>
      </c>
      <c r="U3268" s="1" t="s">
        <v>169</v>
      </c>
      <c r="V3268" s="1" t="s">
        <v>7413</v>
      </c>
      <c r="W3268" s="1" t="s">
        <v>33823</v>
      </c>
      <c r="X3268" t="str">
        <f t="shared" si="358"/>
        <v>Complete</v>
      </c>
      <c r="Y3268">
        <f>MAX(0,100-IF(G3268="Invalid",Config!$B$5,0)-IF(I3268="Invalid",Config!$B$6,0)-IF(X3268="Incomplete",Config!$B$7,0)-IF(AF3268="Yes",Config!$B$37,0))</f>
        <v>100</v>
      </c>
      <c r="Z3268" s="1">
        <f>IF(OR(TRIM(B3268)="",COUNTIF(Config!$B$15:$B$19,B3268)&gt;0),1,0)+IF(OR(TRIM(C3268)="",COUNTIF(Config!$B$15:$B$19,C3268)&gt;0),1,0)+IF(OR(TRIM(F3268)="",COUNTIF(Config!$B$15:$B$19,F3268)&gt;0),1,0)+IF(OR(TRIM(H3268)="",COUNTIF(Config!$B$15:$B$19,H3268)&gt;0),1,0)+IF(OR(TRIM(E3268)="",COUNTIF(Config!$B$15:$B$19,E3268)&gt;0),1,0)+IF(OR(TRIM(K3268)="",COUNTIF(Config!$B$15:$B$19,K3268)&gt;0),1,0)+IF(OR(TRIM(P3268)="",COUNTIF(Config!$B$15:$B$19,P3268)&gt;0),1,0)+IF(OR(TRIM(R3268)="",COUNTIF(Config!$B$15:$B$19,R3268)&gt;0),1,0)</f>
        <v>0</v>
      </c>
      <c r="AA3268" s="1" cm="1">
        <f t="array" ref="AA3268">SUMPRODUCT(LEN(H3268)-LEN(SUBSTITUTE(H3268,{"0";"1";"2";"3";"4";"5";"6";"7";"8";"9"},"")))</f>
        <v>11</v>
      </c>
      <c r="AC3268" t="str">
        <f t="shared" si="359"/>
        <v/>
      </c>
      <c r="AD3268">
        <f t="shared" si="360"/>
        <v>1</v>
      </c>
      <c r="AE3268">
        <f t="shared" si="361"/>
        <v>1</v>
      </c>
      <c r="AF3268" t="str">
        <f t="shared" si="362"/>
        <v>No</v>
      </c>
      <c r="AG3268">
        <f t="shared" ca="1" si="363"/>
        <v>249</v>
      </c>
      <c r="AH3268" t="str">
        <f ca="1">IF(OR(V3268="",AG3268=""),"Yes",IF(AG3268&gt;Config!$B$41,"Yes","No"))</f>
        <v>No</v>
      </c>
    </row>
    <row r="3269" spans="1:34" x14ac:dyDescent="0.25">
      <c r="A3269" s="1" t="s">
        <v>22964</v>
      </c>
      <c r="B3269" s="1" t="s">
        <v>229</v>
      </c>
      <c r="C3269" s="1" t="s">
        <v>1339</v>
      </c>
      <c r="D3269" s="1" t="s">
        <v>22965</v>
      </c>
      <c r="E3269" s="1" t="s">
        <v>33901</v>
      </c>
      <c r="F3269" s="1" t="s">
        <v>22966</v>
      </c>
      <c r="G3269" t="str">
        <f t="shared" si="357"/>
        <v>Valid</v>
      </c>
      <c r="H3269" s="1" t="s">
        <v>22967</v>
      </c>
      <c r="I3269" t="str" cm="1">
        <f t="array" ref="I3269">IF(OR(TRIM(H3269)="",ISNUMBER(SEARCH("#",H3269)),AA3269&lt;Config!$B$8,SUMPRODUCT(--ISNUMBER(SEARCH({"a";"b";"c";"d";"e";"f";"g";"h";"i";"j";"k";"l";"m";"n";"o";"p";"q";"r";"s";"t";"u";"v";"w";"x";"y";"z"},H3269)))&gt;0),"Invalid","Valid")</f>
        <v>Valid</v>
      </c>
      <c r="J3269" s="1" t="s">
        <v>22968</v>
      </c>
      <c r="K3269" s="1" t="s">
        <v>481</v>
      </c>
      <c r="L3269" s="1" t="s">
        <v>84</v>
      </c>
      <c r="M3269" s="1" t="s">
        <v>135</v>
      </c>
      <c r="N3269" s="1" t="s">
        <v>33819</v>
      </c>
      <c r="O3269" s="1" t="s">
        <v>52</v>
      </c>
      <c r="P3269" t="s">
        <v>33</v>
      </c>
      <c r="Q3269" s="1" t="s">
        <v>34</v>
      </c>
      <c r="R3269" s="1" t="s">
        <v>120</v>
      </c>
      <c r="S3269" s="1" t="s">
        <v>17444</v>
      </c>
      <c r="T3269" s="1" t="s">
        <v>22969</v>
      </c>
      <c r="U3269" s="1" t="s">
        <v>10441</v>
      </c>
      <c r="V3269" s="1" t="s">
        <v>4209</v>
      </c>
      <c r="W3269" s="1" t="s">
        <v>60</v>
      </c>
      <c r="X3269" t="str">
        <f t="shared" si="358"/>
        <v>Complete</v>
      </c>
      <c r="Y3269">
        <f>MAX(0,100-IF(G3269="Invalid",Config!$B$5,0)-IF(I3269="Invalid",Config!$B$6,0)-IF(X3269="Incomplete",Config!$B$7,0)-IF(AF3269="Yes",Config!$B$37,0))</f>
        <v>100</v>
      </c>
      <c r="Z3269" s="1">
        <f>IF(OR(TRIM(B3269)="",COUNTIF(Config!$B$15:$B$19,B3269)&gt;0),1,0)+IF(OR(TRIM(C3269)="",COUNTIF(Config!$B$15:$B$19,C3269)&gt;0),1,0)+IF(OR(TRIM(F3269)="",COUNTIF(Config!$B$15:$B$19,F3269)&gt;0),1,0)+IF(OR(TRIM(H3269)="",COUNTIF(Config!$B$15:$B$19,H3269)&gt;0),1,0)+IF(OR(TRIM(E3269)="",COUNTIF(Config!$B$15:$B$19,E3269)&gt;0),1,0)+IF(OR(TRIM(K3269)="",COUNTIF(Config!$B$15:$B$19,K3269)&gt;0),1,0)+IF(OR(TRIM(P3269)="",COUNTIF(Config!$B$15:$B$19,P3269)&gt;0),1,0)+IF(OR(TRIM(R3269)="",COUNTIF(Config!$B$15:$B$19,R3269)&gt;0),1,0)</f>
        <v>0</v>
      </c>
      <c r="AA3269" s="1" cm="1">
        <f t="array" ref="AA3269">SUMPRODUCT(LEN(H3269)-LEN(SUBSTITUTE(H3269,{"0";"1";"2";"3";"4";"5";"6";"7";"8";"9"},"")))</f>
        <v>10</v>
      </c>
      <c r="AC3269" t="str">
        <f t="shared" si="359"/>
        <v/>
      </c>
      <c r="AD3269">
        <f t="shared" si="360"/>
        <v>1</v>
      </c>
      <c r="AE3269">
        <f t="shared" si="361"/>
        <v>1</v>
      </c>
      <c r="AF3269" t="str">
        <f t="shared" si="362"/>
        <v>No</v>
      </c>
      <c r="AG3269">
        <f t="shared" ca="1" si="363"/>
        <v>613</v>
      </c>
      <c r="AH3269" t="str">
        <f ca="1">IF(OR(V3269="",AG3269=""),"Yes",IF(AG3269&gt;Config!$B$41,"Yes","No"))</f>
        <v>Yes</v>
      </c>
    </row>
    <row r="3270" spans="1:34" x14ac:dyDescent="0.25">
      <c r="A3270" s="1" t="s">
        <v>22970</v>
      </c>
      <c r="B3270" s="1" t="s">
        <v>1957</v>
      </c>
      <c r="C3270" s="1" t="s">
        <v>432</v>
      </c>
      <c r="D3270" s="1" t="s">
        <v>22517</v>
      </c>
      <c r="E3270" s="1" t="s">
        <v>35042</v>
      </c>
      <c r="F3270" s="1" t="s">
        <v>34779</v>
      </c>
      <c r="G3270" t="str">
        <f t="shared" si="357"/>
        <v>Valid</v>
      </c>
      <c r="H3270" s="1" t="s">
        <v>22971</v>
      </c>
      <c r="I3270" t="str" cm="1">
        <f t="array" ref="I3270">IF(OR(TRIM(H3270)="",ISNUMBER(SEARCH("#",H3270)),AA3270&lt;Config!$B$8,SUMPRODUCT(--ISNUMBER(SEARCH({"a";"b";"c";"d";"e";"f";"g";"h";"i";"j";"k";"l";"m";"n";"o";"p";"q";"r";"s";"t";"u";"v";"w";"x";"y";"z"},H3270)))&gt;0),"Invalid","Valid")</f>
        <v>Valid</v>
      </c>
      <c r="J3270" s="1" t="s">
        <v>22972</v>
      </c>
      <c r="K3270" s="1" t="s">
        <v>369</v>
      </c>
      <c r="L3270" s="1" t="s">
        <v>29</v>
      </c>
      <c r="M3270" s="1" t="s">
        <v>33825</v>
      </c>
      <c r="N3270" s="1" t="s">
        <v>713</v>
      </c>
      <c r="O3270" s="1" t="s">
        <v>196</v>
      </c>
      <c r="P3270" t="s">
        <v>590</v>
      </c>
      <c r="Q3270" s="1" t="s">
        <v>1481</v>
      </c>
      <c r="R3270" s="1" t="s">
        <v>845</v>
      </c>
      <c r="S3270" s="1" t="s">
        <v>22973</v>
      </c>
      <c r="T3270" s="1" t="s">
        <v>22974</v>
      </c>
      <c r="U3270" s="1" t="s">
        <v>3741</v>
      </c>
      <c r="V3270" s="1" t="s">
        <v>12670</v>
      </c>
      <c r="W3270" s="1" t="s">
        <v>40</v>
      </c>
      <c r="X3270" t="str">
        <f t="shared" si="358"/>
        <v>Complete</v>
      </c>
      <c r="Y3270">
        <f>MAX(0,100-IF(G3270="Invalid",Config!$B$5,0)-IF(I3270="Invalid",Config!$B$6,0)-IF(X3270="Incomplete",Config!$B$7,0)-IF(AF3270="Yes",Config!$B$37,0))</f>
        <v>75</v>
      </c>
      <c r="Z3270" s="1">
        <f>IF(OR(TRIM(B3270)="",COUNTIF(Config!$B$15:$B$19,B3270)&gt;0),1,0)+IF(OR(TRIM(C3270)="",COUNTIF(Config!$B$15:$B$19,C3270)&gt;0),1,0)+IF(OR(TRIM(F3270)="",COUNTIF(Config!$B$15:$B$19,F3270)&gt;0),1,0)+IF(OR(TRIM(H3270)="",COUNTIF(Config!$B$15:$B$19,H3270)&gt;0),1,0)+IF(OR(TRIM(E3270)="",COUNTIF(Config!$B$15:$B$19,E3270)&gt;0),1,0)+IF(OR(TRIM(K3270)="",COUNTIF(Config!$B$15:$B$19,K3270)&gt;0),1,0)+IF(OR(TRIM(P3270)="",COUNTIF(Config!$B$15:$B$19,P3270)&gt;0),1,0)+IF(OR(TRIM(R3270)="",COUNTIF(Config!$B$15:$B$19,R3270)&gt;0),1,0)</f>
        <v>0</v>
      </c>
      <c r="AA3270" s="1" cm="1">
        <f t="array" ref="AA3270">SUMPRODUCT(LEN(H3270)-LEN(SUBSTITUTE(H3270,{"0";"1";"2";"3";"4";"5";"6";"7";"8";"9"},"")))</f>
        <v>12</v>
      </c>
      <c r="AC3270" t="str">
        <f t="shared" si="359"/>
        <v>Potential Duplicate</v>
      </c>
      <c r="AD3270">
        <f t="shared" si="360"/>
        <v>2</v>
      </c>
      <c r="AE3270">
        <f t="shared" si="361"/>
        <v>1</v>
      </c>
      <c r="AF3270" t="str">
        <f t="shared" si="362"/>
        <v>Yes</v>
      </c>
      <c r="AG3270">
        <f t="shared" ca="1" si="363"/>
        <v>515</v>
      </c>
      <c r="AH3270" t="str">
        <f ca="1">IF(OR(V3270="",AG3270=""),"Yes",IF(AG3270&gt;Config!$B$41,"Yes","No"))</f>
        <v>Yes</v>
      </c>
    </row>
    <row r="3271" spans="1:34" x14ac:dyDescent="0.25">
      <c r="A3271" s="1" t="s">
        <v>22975</v>
      </c>
      <c r="B3271" s="1" t="s">
        <v>1582</v>
      </c>
      <c r="C3271" s="1" t="s">
        <v>566</v>
      </c>
      <c r="D3271" s="1" t="s">
        <v>12517</v>
      </c>
      <c r="E3271" s="1" t="s">
        <v>34733</v>
      </c>
      <c r="F3271" s="1" t="s">
        <v>12518</v>
      </c>
      <c r="G3271" t="str">
        <f t="shared" si="357"/>
        <v>Valid</v>
      </c>
      <c r="H3271" s="1" t="s">
        <v>22976</v>
      </c>
      <c r="I3271" t="str" cm="1">
        <f t="array" ref="I3271">IF(OR(TRIM(H3271)="",ISNUMBER(SEARCH("#",H3271)),AA3271&lt;Config!$B$8,SUMPRODUCT(--ISNUMBER(SEARCH({"a";"b";"c";"d";"e";"f";"g";"h";"i";"j";"k";"l";"m";"n";"o";"p";"q";"r";"s";"t";"u";"v";"w";"x";"y";"z"},H3271)))&gt;0),"Invalid","Valid")</f>
        <v>Valid</v>
      </c>
      <c r="J3271" s="1" t="s">
        <v>12520</v>
      </c>
      <c r="K3271" s="1" t="s">
        <v>481</v>
      </c>
      <c r="L3271" s="1" t="s">
        <v>164</v>
      </c>
      <c r="M3271" s="1" t="s">
        <v>165</v>
      </c>
      <c r="N3271" s="1" t="s">
        <v>68</v>
      </c>
      <c r="O3271" s="1" t="s">
        <v>69</v>
      </c>
      <c r="P3271" t="s">
        <v>518</v>
      </c>
      <c r="Q3271" s="1" t="s">
        <v>88</v>
      </c>
      <c r="R3271" s="1" t="s">
        <v>559</v>
      </c>
      <c r="S3271" s="1" t="s">
        <v>1226</v>
      </c>
      <c r="T3271" s="1" t="s">
        <v>12521</v>
      </c>
      <c r="U3271" s="1" t="s">
        <v>1503</v>
      </c>
      <c r="V3271" s="1" t="s">
        <v>140</v>
      </c>
      <c r="W3271" s="1" t="s">
        <v>293</v>
      </c>
      <c r="X3271" t="str">
        <f t="shared" si="358"/>
        <v>Complete</v>
      </c>
      <c r="Y3271">
        <f>MAX(0,100-IF(G3271="Invalid",Config!$B$5,0)-IF(I3271="Invalid",Config!$B$6,0)-IF(X3271="Incomplete",Config!$B$7,0)-IF(AF3271="Yes",Config!$B$37,0))</f>
        <v>75</v>
      </c>
      <c r="Z3271" s="1">
        <f>IF(OR(TRIM(B3271)="",COUNTIF(Config!$B$15:$B$19,B3271)&gt;0),1,0)+IF(OR(TRIM(C3271)="",COUNTIF(Config!$B$15:$B$19,C3271)&gt;0),1,0)+IF(OR(TRIM(F3271)="",COUNTIF(Config!$B$15:$B$19,F3271)&gt;0),1,0)+IF(OR(TRIM(H3271)="",COUNTIF(Config!$B$15:$B$19,H3271)&gt;0),1,0)+IF(OR(TRIM(E3271)="",COUNTIF(Config!$B$15:$B$19,E3271)&gt;0),1,0)+IF(OR(TRIM(K3271)="",COUNTIF(Config!$B$15:$B$19,K3271)&gt;0),1,0)+IF(OR(TRIM(P3271)="",COUNTIF(Config!$B$15:$B$19,P3271)&gt;0),1,0)+IF(OR(TRIM(R3271)="",COUNTIF(Config!$B$15:$B$19,R3271)&gt;0),1,0)</f>
        <v>0</v>
      </c>
      <c r="AA3271" s="1" cm="1">
        <f t="array" ref="AA3271">SUMPRODUCT(LEN(H3271)-LEN(SUBSTITUTE(H3271,{"0";"1";"2";"3";"4";"5";"6";"7";"8";"9"},"")))</f>
        <v>10</v>
      </c>
      <c r="AC3271" t="str">
        <f t="shared" si="359"/>
        <v>Potential Duplicate</v>
      </c>
      <c r="AD3271">
        <f t="shared" si="360"/>
        <v>2</v>
      </c>
      <c r="AE3271">
        <f t="shared" si="361"/>
        <v>1</v>
      </c>
      <c r="AF3271" t="str">
        <f t="shared" si="362"/>
        <v>Yes</v>
      </c>
      <c r="AG3271">
        <f t="shared" ca="1" si="363"/>
        <v>37</v>
      </c>
      <c r="AH3271" t="str">
        <f ca="1">IF(OR(V3271="",AG3271=""),"Yes",IF(AG3271&gt;Config!$B$41,"Yes","No"))</f>
        <v>No</v>
      </c>
    </row>
    <row r="3272" spans="1:34" x14ac:dyDescent="0.25">
      <c r="A3272" s="1" t="s">
        <v>22977</v>
      </c>
      <c r="B3272" s="1" t="s">
        <v>1293</v>
      </c>
      <c r="C3272" s="1" t="s">
        <v>128</v>
      </c>
      <c r="D3272" s="1" t="s">
        <v>22978</v>
      </c>
      <c r="E3272" s="1" t="s">
        <v>35341</v>
      </c>
      <c r="F3272" s="1" t="s">
        <v>22979</v>
      </c>
      <c r="G3272" t="str">
        <f t="shared" si="357"/>
        <v>Valid</v>
      </c>
      <c r="H3272" s="1" t="s">
        <v>22980</v>
      </c>
      <c r="I3272" t="str" cm="1">
        <f t="array" ref="I3272">IF(OR(TRIM(H3272)="",ISNUMBER(SEARCH("#",H3272)),AA3272&lt;Config!$B$8,SUMPRODUCT(--ISNUMBER(SEARCH({"a";"b";"c";"d";"e";"f";"g";"h";"i";"j";"k";"l";"m";"n";"o";"p";"q";"r";"s";"t";"u";"v";"w";"x";"y";"z"},H3272)))&gt;0),"Invalid","Valid")</f>
        <v>Valid</v>
      </c>
      <c r="J3272" s="1" t="s">
        <v>22981</v>
      </c>
      <c r="K3272" s="1" t="s">
        <v>369</v>
      </c>
      <c r="L3272" s="1" t="s">
        <v>164</v>
      </c>
      <c r="M3272" s="1" t="s">
        <v>103</v>
      </c>
      <c r="N3272" s="1" t="s">
        <v>252</v>
      </c>
      <c r="O3272" s="1" t="s">
        <v>32</v>
      </c>
      <c r="P3272" t="s">
        <v>328</v>
      </c>
      <c r="Q3272" s="1" t="s">
        <v>1046</v>
      </c>
      <c r="R3272" s="1" t="s">
        <v>392</v>
      </c>
      <c r="S3272" s="1" t="s">
        <v>22982</v>
      </c>
      <c r="T3272" s="1" t="s">
        <v>22983</v>
      </c>
      <c r="U3272" s="1" t="s">
        <v>3489</v>
      </c>
      <c r="V3272" s="1" t="s">
        <v>22984</v>
      </c>
      <c r="W3272" s="1" t="s">
        <v>125</v>
      </c>
      <c r="X3272" t="str">
        <f t="shared" si="358"/>
        <v>Complete</v>
      </c>
      <c r="Y3272">
        <f>MAX(0,100-IF(G3272="Invalid",Config!$B$5,0)-IF(I3272="Invalid",Config!$B$6,0)-IF(X3272="Incomplete",Config!$B$7,0)-IF(AF3272="Yes",Config!$B$37,0))</f>
        <v>100</v>
      </c>
      <c r="Z3272" s="1">
        <f>IF(OR(TRIM(B3272)="",COUNTIF(Config!$B$15:$B$19,B3272)&gt;0),1,0)+IF(OR(TRIM(C3272)="",COUNTIF(Config!$B$15:$B$19,C3272)&gt;0),1,0)+IF(OR(TRIM(F3272)="",COUNTIF(Config!$B$15:$B$19,F3272)&gt;0),1,0)+IF(OR(TRIM(H3272)="",COUNTIF(Config!$B$15:$B$19,H3272)&gt;0),1,0)+IF(OR(TRIM(E3272)="",COUNTIF(Config!$B$15:$B$19,E3272)&gt;0),1,0)+IF(OR(TRIM(K3272)="",COUNTIF(Config!$B$15:$B$19,K3272)&gt;0),1,0)+IF(OR(TRIM(P3272)="",COUNTIF(Config!$B$15:$B$19,P3272)&gt;0),1,0)+IF(OR(TRIM(R3272)="",COUNTIF(Config!$B$15:$B$19,R3272)&gt;0),1,0)</f>
        <v>0</v>
      </c>
      <c r="AA3272" s="1" cm="1">
        <f t="array" ref="AA3272">SUMPRODUCT(LEN(H3272)-LEN(SUBSTITUTE(H3272,{"0";"1";"2";"3";"4";"5";"6";"7";"8";"9"},"")))</f>
        <v>10</v>
      </c>
      <c r="AC3272" t="str">
        <f t="shared" si="359"/>
        <v/>
      </c>
      <c r="AD3272">
        <f t="shared" si="360"/>
        <v>1</v>
      </c>
      <c r="AE3272">
        <f t="shared" si="361"/>
        <v>1</v>
      </c>
      <c r="AF3272" t="str">
        <f t="shared" si="362"/>
        <v>No</v>
      </c>
      <c r="AG3272">
        <f t="shared" ca="1" si="363"/>
        <v>277</v>
      </c>
      <c r="AH3272" t="str">
        <f ca="1">IF(OR(V3272="",AG3272=""),"Yes",IF(AG3272&gt;Config!$B$41,"Yes","No"))</f>
        <v>No</v>
      </c>
    </row>
    <row r="3273" spans="1:34" x14ac:dyDescent="0.25">
      <c r="A3273" s="1" t="s">
        <v>22985</v>
      </c>
      <c r="B3273" s="1" t="s">
        <v>42</v>
      </c>
      <c r="C3273" s="1" t="s">
        <v>97</v>
      </c>
      <c r="D3273" s="1" t="s">
        <v>22986</v>
      </c>
      <c r="E3273" s="1" t="s">
        <v>458</v>
      </c>
      <c r="F3273" s="1" t="s">
        <v>35342</v>
      </c>
      <c r="G3273" t="str">
        <f t="shared" si="357"/>
        <v>Valid</v>
      </c>
      <c r="H3273" s="1" t="s">
        <v>22987</v>
      </c>
      <c r="I3273" t="str" cm="1">
        <f t="array" ref="I3273">IF(OR(TRIM(H3273)="",ISNUMBER(SEARCH("#",H3273)),AA3273&lt;Config!$B$8,SUMPRODUCT(--ISNUMBER(SEARCH({"a";"b";"c";"d";"e";"f";"g";"h";"i";"j";"k";"l";"m";"n";"o";"p";"q";"r";"s";"t";"u";"v";"w";"x";"y";"z"},H3273)))&gt;0),"Invalid","Valid")</f>
        <v>Valid</v>
      </c>
      <c r="J3273" s="1" t="s">
        <v>22988</v>
      </c>
      <c r="K3273" s="1" t="s">
        <v>195</v>
      </c>
      <c r="L3273" s="1" t="s">
        <v>49</v>
      </c>
      <c r="M3273" s="1" t="s">
        <v>462</v>
      </c>
      <c r="N3273" s="1" t="s">
        <v>33819</v>
      </c>
      <c r="O3273" s="1" t="s">
        <v>52</v>
      </c>
      <c r="P3273" t="s">
        <v>314</v>
      </c>
      <c r="Q3273" s="1" t="s">
        <v>316</v>
      </c>
      <c r="R3273" s="1" t="s">
        <v>316</v>
      </c>
      <c r="S3273" s="1" t="s">
        <v>14014</v>
      </c>
      <c r="T3273" s="1" t="s">
        <v>22989</v>
      </c>
      <c r="U3273" s="1" t="s">
        <v>22990</v>
      </c>
      <c r="V3273" s="1" t="s">
        <v>5874</v>
      </c>
      <c r="W3273" s="1" t="s">
        <v>293</v>
      </c>
      <c r="X3273" t="str">
        <f t="shared" si="358"/>
        <v>Complete</v>
      </c>
      <c r="Y3273">
        <f>MAX(0,100-IF(G3273="Invalid",Config!$B$5,0)-IF(I3273="Invalid",Config!$B$6,0)-IF(X3273="Incomplete",Config!$B$7,0)-IF(AF3273="Yes",Config!$B$37,0))</f>
        <v>100</v>
      </c>
      <c r="Z3273" s="1">
        <f>IF(OR(TRIM(B3273)="",COUNTIF(Config!$B$15:$B$19,B3273)&gt;0),1,0)+IF(OR(TRIM(C3273)="",COUNTIF(Config!$B$15:$B$19,C3273)&gt;0),1,0)+IF(OR(TRIM(F3273)="",COUNTIF(Config!$B$15:$B$19,F3273)&gt;0),1,0)+IF(OR(TRIM(H3273)="",COUNTIF(Config!$B$15:$B$19,H3273)&gt;0),1,0)+IF(OR(TRIM(E3273)="",COUNTIF(Config!$B$15:$B$19,E3273)&gt;0),1,0)+IF(OR(TRIM(K3273)="",COUNTIF(Config!$B$15:$B$19,K3273)&gt;0),1,0)+IF(OR(TRIM(P3273)="",COUNTIF(Config!$B$15:$B$19,P3273)&gt;0),1,0)+IF(OR(TRIM(R3273)="",COUNTIF(Config!$B$15:$B$19,R3273)&gt;0),1,0)</f>
        <v>0</v>
      </c>
      <c r="AA3273" s="1" cm="1">
        <f t="array" ref="AA3273">SUMPRODUCT(LEN(H3273)-LEN(SUBSTITUTE(H3273,{"0";"1";"2";"3";"4";"5";"6";"7";"8";"9"},"")))</f>
        <v>10</v>
      </c>
      <c r="AC3273" t="str">
        <f t="shared" si="359"/>
        <v/>
      </c>
      <c r="AD3273">
        <f t="shared" si="360"/>
        <v>1</v>
      </c>
      <c r="AE3273">
        <f t="shared" si="361"/>
        <v>1</v>
      </c>
      <c r="AF3273" t="str">
        <f t="shared" si="362"/>
        <v>No</v>
      </c>
      <c r="AG3273">
        <f t="shared" ca="1" si="363"/>
        <v>507</v>
      </c>
      <c r="AH3273" t="str">
        <f ca="1">IF(OR(V3273="",AG3273=""),"Yes",IF(AG3273&gt;Config!$B$41,"Yes","No"))</f>
        <v>Yes</v>
      </c>
    </row>
    <row r="3274" spans="1:34" x14ac:dyDescent="0.25">
      <c r="A3274" s="1" t="s">
        <v>22991</v>
      </c>
      <c r="B3274" s="1" t="s">
        <v>1441</v>
      </c>
      <c r="C3274" s="1" t="s">
        <v>296</v>
      </c>
      <c r="D3274" s="1" t="s">
        <v>22992</v>
      </c>
      <c r="E3274" s="1" t="s">
        <v>578</v>
      </c>
      <c r="F3274" s="1" t="s">
        <v>22993</v>
      </c>
      <c r="G3274" t="str">
        <f t="shared" si="357"/>
        <v>Valid</v>
      </c>
      <c r="H3274" s="1" t="s">
        <v>22994</v>
      </c>
      <c r="I3274" t="str" cm="1">
        <f t="array" ref="I3274">IF(OR(TRIM(H3274)="",ISNUMBER(SEARCH("#",H3274)),AA3274&lt;Config!$B$8,SUMPRODUCT(--ISNUMBER(SEARCH({"a";"b";"c";"d";"e";"f";"g";"h";"i";"j";"k";"l";"m";"n";"o";"p";"q";"r";"s";"t";"u";"v";"w";"x";"y";"z"},H3274)))&gt;0),"Invalid","Valid")</f>
        <v>Valid</v>
      </c>
      <c r="J3274" s="1" t="s">
        <v>22995</v>
      </c>
      <c r="K3274" s="1" t="s">
        <v>1001</v>
      </c>
      <c r="L3274" s="1" t="s">
        <v>164</v>
      </c>
      <c r="M3274" s="1" t="s">
        <v>343</v>
      </c>
      <c r="N3274" s="1" t="s">
        <v>211</v>
      </c>
      <c r="O3274" s="1" t="s">
        <v>69</v>
      </c>
      <c r="P3274" t="s">
        <v>33</v>
      </c>
      <c r="Q3274" s="1" t="s">
        <v>1664</v>
      </c>
      <c r="R3274" s="1" t="s">
        <v>482</v>
      </c>
      <c r="S3274" s="1" t="s">
        <v>22996</v>
      </c>
      <c r="T3274" s="1" t="s">
        <v>22997</v>
      </c>
      <c r="U3274" s="1" t="s">
        <v>473</v>
      </c>
      <c r="V3274" s="1" t="s">
        <v>1145</v>
      </c>
      <c r="W3274" s="1" t="s">
        <v>94</v>
      </c>
      <c r="X3274" t="str">
        <f t="shared" si="358"/>
        <v>Complete</v>
      </c>
      <c r="Y3274">
        <f>MAX(0,100-IF(G3274="Invalid",Config!$B$5,0)-IF(I3274="Invalid",Config!$B$6,0)-IF(X3274="Incomplete",Config!$B$7,0)-IF(AF3274="Yes",Config!$B$37,0))</f>
        <v>100</v>
      </c>
      <c r="Z3274" s="1">
        <f>IF(OR(TRIM(B3274)="",COUNTIF(Config!$B$15:$B$19,B3274)&gt;0),1,0)+IF(OR(TRIM(C3274)="",COUNTIF(Config!$B$15:$B$19,C3274)&gt;0),1,0)+IF(OR(TRIM(F3274)="",COUNTIF(Config!$B$15:$B$19,F3274)&gt;0),1,0)+IF(OR(TRIM(H3274)="",COUNTIF(Config!$B$15:$B$19,H3274)&gt;0),1,0)+IF(OR(TRIM(E3274)="",COUNTIF(Config!$B$15:$B$19,E3274)&gt;0),1,0)+IF(OR(TRIM(K3274)="",COUNTIF(Config!$B$15:$B$19,K3274)&gt;0),1,0)+IF(OR(TRIM(P3274)="",COUNTIF(Config!$B$15:$B$19,P3274)&gt;0),1,0)+IF(OR(TRIM(R3274)="",COUNTIF(Config!$B$15:$B$19,R3274)&gt;0),1,0)</f>
        <v>0</v>
      </c>
      <c r="AA3274" s="1" cm="1">
        <f t="array" ref="AA3274">SUMPRODUCT(LEN(H3274)-LEN(SUBSTITUTE(H3274,{"0";"1";"2";"3";"4";"5";"6";"7";"8";"9"},"")))</f>
        <v>10</v>
      </c>
      <c r="AC3274" t="str">
        <f t="shared" si="359"/>
        <v/>
      </c>
      <c r="AD3274">
        <f t="shared" si="360"/>
        <v>1</v>
      </c>
      <c r="AE3274">
        <f t="shared" si="361"/>
        <v>1</v>
      </c>
      <c r="AF3274" t="str">
        <f t="shared" si="362"/>
        <v>No</v>
      </c>
      <c r="AG3274">
        <f t="shared" ca="1" si="363"/>
        <v>37</v>
      </c>
      <c r="AH3274" t="str">
        <f ca="1">IF(OR(V3274="",AG3274=""),"Yes",IF(AG3274&gt;Config!$B$41,"Yes","No"))</f>
        <v>No</v>
      </c>
    </row>
    <row r="3275" spans="1:34" x14ac:dyDescent="0.25">
      <c r="A3275" s="1" t="s">
        <v>22998</v>
      </c>
      <c r="B3275" s="1" t="s">
        <v>1006</v>
      </c>
      <c r="C3275" s="1" t="s">
        <v>792</v>
      </c>
      <c r="D3275" s="1" t="s">
        <v>5069</v>
      </c>
      <c r="E3275" s="1" t="s">
        <v>34775</v>
      </c>
      <c r="F3275" s="1" t="s">
        <v>22999</v>
      </c>
      <c r="G3275" t="str">
        <f t="shared" si="357"/>
        <v>Valid</v>
      </c>
      <c r="H3275" s="1" t="s">
        <v>23000</v>
      </c>
      <c r="I3275" t="str" cm="1">
        <f t="array" ref="I3275">IF(OR(TRIM(H3275)="",ISNUMBER(SEARCH("#",H3275)),AA3275&lt;Config!$B$8,SUMPRODUCT(--ISNUMBER(SEARCH({"a";"b";"c";"d";"e";"f";"g";"h";"i";"j";"k";"l";"m";"n";"o";"p";"q";"r";"s";"t";"u";"v";"w";"x";"y";"z"},H3275)))&gt;0),"Invalid","Valid")</f>
        <v>Valid</v>
      </c>
      <c r="J3275" s="1" t="s">
        <v>23001</v>
      </c>
      <c r="K3275" s="1" t="s">
        <v>516</v>
      </c>
      <c r="L3275" s="1" t="s">
        <v>49</v>
      </c>
      <c r="M3275" s="1" t="s">
        <v>165</v>
      </c>
      <c r="N3275" s="1" t="s">
        <v>31</v>
      </c>
      <c r="O3275" s="1" t="s">
        <v>149</v>
      </c>
      <c r="P3275" t="s">
        <v>344</v>
      </c>
      <c r="Q3275" s="1" t="s">
        <v>1199</v>
      </c>
      <c r="R3275" s="1" t="s">
        <v>971</v>
      </c>
      <c r="S3275" s="1" t="s">
        <v>23002</v>
      </c>
      <c r="T3275" s="1" t="s">
        <v>23003</v>
      </c>
      <c r="U3275" s="1" t="s">
        <v>110</v>
      </c>
      <c r="V3275" s="1" t="s">
        <v>23004</v>
      </c>
      <c r="W3275" s="1" t="s">
        <v>293</v>
      </c>
      <c r="X3275" t="str">
        <f t="shared" si="358"/>
        <v>Complete</v>
      </c>
      <c r="Y3275">
        <f>MAX(0,100-IF(G3275="Invalid",Config!$B$5,0)-IF(I3275="Invalid",Config!$B$6,0)-IF(X3275="Incomplete",Config!$B$7,0)-IF(AF3275="Yes",Config!$B$37,0))</f>
        <v>100</v>
      </c>
      <c r="Z3275" s="1">
        <f>IF(OR(TRIM(B3275)="",COUNTIF(Config!$B$15:$B$19,B3275)&gt;0),1,0)+IF(OR(TRIM(C3275)="",COUNTIF(Config!$B$15:$B$19,C3275)&gt;0),1,0)+IF(OR(TRIM(F3275)="",COUNTIF(Config!$B$15:$B$19,F3275)&gt;0),1,0)+IF(OR(TRIM(H3275)="",COUNTIF(Config!$B$15:$B$19,H3275)&gt;0),1,0)+IF(OR(TRIM(E3275)="",COUNTIF(Config!$B$15:$B$19,E3275)&gt;0),1,0)+IF(OR(TRIM(K3275)="",COUNTIF(Config!$B$15:$B$19,K3275)&gt;0),1,0)+IF(OR(TRIM(P3275)="",COUNTIF(Config!$B$15:$B$19,P3275)&gt;0),1,0)+IF(OR(TRIM(R3275)="",COUNTIF(Config!$B$15:$B$19,R3275)&gt;0),1,0)</f>
        <v>0</v>
      </c>
      <c r="AA3275" s="1" cm="1">
        <f t="array" ref="AA3275">SUMPRODUCT(LEN(H3275)-LEN(SUBSTITUTE(H3275,{"0";"1";"2";"3";"4";"5";"6";"7";"8";"9"},"")))</f>
        <v>10</v>
      </c>
      <c r="AC3275" t="str">
        <f t="shared" si="359"/>
        <v/>
      </c>
      <c r="AD3275">
        <f t="shared" si="360"/>
        <v>1</v>
      </c>
      <c r="AE3275">
        <f t="shared" si="361"/>
        <v>1</v>
      </c>
      <c r="AF3275" t="str">
        <f t="shared" si="362"/>
        <v>No</v>
      </c>
      <c r="AG3275">
        <f t="shared" ca="1" si="363"/>
        <v>273</v>
      </c>
      <c r="AH3275" t="str">
        <f ca="1">IF(OR(V3275="",AG3275=""),"Yes",IF(AG3275&gt;Config!$B$41,"Yes","No"))</f>
        <v>No</v>
      </c>
    </row>
    <row r="3276" spans="1:34" x14ac:dyDescent="0.25">
      <c r="A3276" s="1" t="s">
        <v>23005</v>
      </c>
      <c r="B3276" s="1" t="s">
        <v>4909</v>
      </c>
      <c r="C3276" s="1" t="s">
        <v>33815</v>
      </c>
      <c r="D3276" s="1" t="s">
        <v>4909</v>
      </c>
      <c r="E3276" s="1" t="s">
        <v>34514</v>
      </c>
      <c r="F3276" s="1" t="s">
        <v>23006</v>
      </c>
      <c r="G3276" t="str">
        <f t="shared" si="357"/>
        <v>Valid</v>
      </c>
      <c r="H3276" s="1" t="s">
        <v>23007</v>
      </c>
      <c r="I3276" t="str" cm="1">
        <f t="array" ref="I3276">IF(OR(TRIM(H3276)="",ISNUMBER(SEARCH("#",H3276)),AA3276&lt;Config!$B$8,SUMPRODUCT(--ISNUMBER(SEARCH({"a";"b";"c";"d";"e";"f";"g";"h";"i";"j";"k";"l";"m";"n";"o";"p";"q";"r";"s";"t";"u";"v";"w";"x";"y";"z"},H3276)))&gt;0),"Invalid","Valid")</f>
        <v>Valid</v>
      </c>
      <c r="J3276" s="1" t="s">
        <v>23008</v>
      </c>
      <c r="K3276" s="1" t="s">
        <v>66</v>
      </c>
      <c r="L3276" s="1" t="s">
        <v>29</v>
      </c>
      <c r="M3276" s="1" t="s">
        <v>462</v>
      </c>
      <c r="N3276" s="1" t="s">
        <v>68</v>
      </c>
      <c r="O3276" s="1" t="s">
        <v>149</v>
      </c>
      <c r="P3276" t="s">
        <v>53</v>
      </c>
      <c r="Q3276" s="1" t="s">
        <v>181</v>
      </c>
      <c r="R3276" s="1" t="s">
        <v>55</v>
      </c>
      <c r="S3276" s="1" t="s">
        <v>17361</v>
      </c>
      <c r="T3276" s="1" t="s">
        <v>23009</v>
      </c>
      <c r="U3276" s="1" t="s">
        <v>19289</v>
      </c>
      <c r="V3276" s="1" t="s">
        <v>23010</v>
      </c>
      <c r="W3276" s="1" t="s">
        <v>94</v>
      </c>
      <c r="X3276" t="str">
        <f t="shared" si="358"/>
        <v>Incomplete</v>
      </c>
      <c r="Y3276">
        <f>MAX(0,100-IF(G3276="Invalid",Config!$B$5,0)-IF(I3276="Invalid",Config!$B$6,0)-IF(X3276="Incomplete",Config!$B$7,0)-IF(AF3276="Yes",Config!$B$37,0))</f>
        <v>60</v>
      </c>
      <c r="Z3276" s="1">
        <f>IF(OR(TRIM(B3276)="",COUNTIF(Config!$B$15:$B$19,B3276)&gt;0),1,0)+IF(OR(TRIM(C3276)="",COUNTIF(Config!$B$15:$B$19,C3276)&gt;0),1,0)+IF(OR(TRIM(F3276)="",COUNTIF(Config!$B$15:$B$19,F3276)&gt;0),1,0)+IF(OR(TRIM(H3276)="",COUNTIF(Config!$B$15:$B$19,H3276)&gt;0),1,0)+IF(OR(TRIM(E3276)="",COUNTIF(Config!$B$15:$B$19,E3276)&gt;0),1,0)+IF(OR(TRIM(K3276)="",COUNTIF(Config!$B$15:$B$19,K3276)&gt;0),1,0)+IF(OR(TRIM(P3276)="",COUNTIF(Config!$B$15:$B$19,P3276)&gt;0),1,0)+IF(OR(TRIM(R3276)="",COUNTIF(Config!$B$15:$B$19,R3276)&gt;0),1,0)</f>
        <v>1</v>
      </c>
      <c r="AA3276" s="1" cm="1">
        <f t="array" ref="AA3276">SUMPRODUCT(LEN(H3276)-LEN(SUBSTITUTE(H3276,{"0";"1";"2";"3";"4";"5";"6";"7";"8";"9"},"")))</f>
        <v>10</v>
      </c>
      <c r="AC3276" t="str">
        <f t="shared" si="359"/>
        <v>Incomplete Profile</v>
      </c>
      <c r="AD3276">
        <f t="shared" si="360"/>
        <v>1</v>
      </c>
      <c r="AE3276">
        <f t="shared" si="361"/>
        <v>1</v>
      </c>
      <c r="AF3276" t="str">
        <f t="shared" si="362"/>
        <v>No</v>
      </c>
      <c r="AG3276">
        <f t="shared" ca="1" si="363"/>
        <v>394</v>
      </c>
      <c r="AH3276" t="str">
        <f ca="1">IF(OR(V3276="",AG3276=""),"Yes",IF(AG3276&gt;Config!$B$41,"Yes","No"))</f>
        <v>Yes</v>
      </c>
    </row>
    <row r="3277" spans="1:34" x14ac:dyDescent="0.25">
      <c r="A3277" s="1" t="s">
        <v>23011</v>
      </c>
      <c r="B3277" s="1" t="s">
        <v>928</v>
      </c>
      <c r="C3277" s="1" t="s">
        <v>97</v>
      </c>
      <c r="D3277" s="1" t="s">
        <v>23012</v>
      </c>
      <c r="E3277" s="1" t="s">
        <v>34572</v>
      </c>
      <c r="F3277" s="1" t="s">
        <v>23013</v>
      </c>
      <c r="G3277" t="str">
        <f t="shared" si="357"/>
        <v>Valid</v>
      </c>
      <c r="H3277" s="1" t="s">
        <v>23014</v>
      </c>
      <c r="I3277" t="str" cm="1">
        <f t="array" ref="I3277">IF(OR(TRIM(H3277)="",ISNUMBER(SEARCH("#",H3277)),AA3277&lt;Config!$B$8,SUMPRODUCT(--ISNUMBER(SEARCH({"a";"b";"c";"d";"e";"f";"g";"h";"i";"j";"k";"l";"m";"n";"o";"p";"q";"r";"s";"t";"u";"v";"w";"x";"y";"z"},H3277)))&gt;0),"Invalid","Valid")</f>
        <v>Valid</v>
      </c>
      <c r="J3277" s="1" t="s">
        <v>23015</v>
      </c>
      <c r="K3277" s="1" t="s">
        <v>1001</v>
      </c>
      <c r="L3277" s="1" t="s">
        <v>29</v>
      </c>
      <c r="M3277" s="1" t="s">
        <v>235</v>
      </c>
      <c r="N3277" s="1" t="s">
        <v>437</v>
      </c>
      <c r="O3277" s="1" t="s">
        <v>69</v>
      </c>
      <c r="P3277" t="s">
        <v>53</v>
      </c>
      <c r="Q3277" s="1" t="s">
        <v>150</v>
      </c>
      <c r="R3277" s="1" t="s">
        <v>415</v>
      </c>
      <c r="S3277" s="1" t="s">
        <v>14143</v>
      </c>
      <c r="T3277" s="1" t="s">
        <v>23016</v>
      </c>
      <c r="U3277" s="1" t="s">
        <v>23017</v>
      </c>
      <c r="V3277" s="1" t="s">
        <v>9408</v>
      </c>
      <c r="W3277" s="1" t="s">
        <v>60</v>
      </c>
      <c r="X3277" t="str">
        <f t="shared" si="358"/>
        <v>Complete</v>
      </c>
      <c r="Y3277">
        <f>MAX(0,100-IF(G3277="Invalid",Config!$B$5,0)-IF(I3277="Invalid",Config!$B$6,0)-IF(X3277="Incomplete",Config!$B$7,0)-IF(AF3277="Yes",Config!$B$37,0))</f>
        <v>100</v>
      </c>
      <c r="Z3277" s="1">
        <f>IF(OR(TRIM(B3277)="",COUNTIF(Config!$B$15:$B$19,B3277)&gt;0),1,0)+IF(OR(TRIM(C3277)="",COUNTIF(Config!$B$15:$B$19,C3277)&gt;0),1,0)+IF(OR(TRIM(F3277)="",COUNTIF(Config!$B$15:$B$19,F3277)&gt;0),1,0)+IF(OR(TRIM(H3277)="",COUNTIF(Config!$B$15:$B$19,H3277)&gt;0),1,0)+IF(OR(TRIM(E3277)="",COUNTIF(Config!$B$15:$B$19,E3277)&gt;0),1,0)+IF(OR(TRIM(K3277)="",COUNTIF(Config!$B$15:$B$19,K3277)&gt;0),1,0)+IF(OR(TRIM(P3277)="",COUNTIF(Config!$B$15:$B$19,P3277)&gt;0),1,0)+IF(OR(TRIM(R3277)="",COUNTIF(Config!$B$15:$B$19,R3277)&gt;0),1,0)</f>
        <v>0</v>
      </c>
      <c r="AA3277" s="1" cm="1">
        <f t="array" ref="AA3277">SUMPRODUCT(LEN(H3277)-LEN(SUBSTITUTE(H3277,{"0";"1";"2";"3";"4";"5";"6";"7";"8";"9"},"")))</f>
        <v>12</v>
      </c>
      <c r="AC3277" t="str">
        <f t="shared" si="359"/>
        <v/>
      </c>
      <c r="AD3277">
        <f t="shared" si="360"/>
        <v>1</v>
      </c>
      <c r="AE3277">
        <f t="shared" si="361"/>
        <v>1</v>
      </c>
      <c r="AF3277" t="str">
        <f t="shared" si="362"/>
        <v>No</v>
      </c>
      <c r="AG3277">
        <f t="shared" ca="1" si="363"/>
        <v>87</v>
      </c>
      <c r="AH3277" t="str">
        <f ca="1">IF(OR(V3277="",AG3277=""),"Yes",IF(AG3277&gt;Config!$B$41,"Yes","No"))</f>
        <v>No</v>
      </c>
    </row>
    <row r="3278" spans="1:34" x14ac:dyDescent="0.25">
      <c r="A3278" s="1" t="s">
        <v>23018</v>
      </c>
      <c r="B3278" s="1" t="s">
        <v>6047</v>
      </c>
      <c r="C3278" s="1" t="s">
        <v>230</v>
      </c>
      <c r="D3278" s="1" t="s">
        <v>23019</v>
      </c>
      <c r="E3278" s="1" t="s">
        <v>681</v>
      </c>
      <c r="F3278" s="1" t="s">
        <v>23020</v>
      </c>
      <c r="G3278" t="str">
        <f t="shared" si="357"/>
        <v>Valid</v>
      </c>
      <c r="H3278" s="1" t="s">
        <v>23021</v>
      </c>
      <c r="I3278" t="str" cm="1">
        <f t="array" ref="I3278">IF(OR(TRIM(H3278)="",ISNUMBER(SEARCH("#",H3278)),AA3278&lt;Config!$B$8,SUMPRODUCT(--ISNUMBER(SEARCH({"a";"b";"c";"d";"e";"f";"g";"h";"i";"j";"k";"l";"m";"n";"o";"p";"q";"r";"s";"t";"u";"v";"w";"x";"y";"z"},H3278)))&gt;0),"Invalid","Valid")</f>
        <v>Valid</v>
      </c>
      <c r="J3278" s="1" t="s">
        <v>23022</v>
      </c>
      <c r="K3278" s="1" t="s">
        <v>504</v>
      </c>
      <c r="L3278" s="1" t="s">
        <v>265</v>
      </c>
      <c r="M3278" s="1" t="s">
        <v>30</v>
      </c>
      <c r="N3278" s="1" t="s">
        <v>31</v>
      </c>
      <c r="O3278" s="1" t="s">
        <v>69</v>
      </c>
      <c r="P3278" t="s">
        <v>590</v>
      </c>
      <c r="Q3278" s="1" t="s">
        <v>1481</v>
      </c>
      <c r="R3278" s="1" t="s">
        <v>845</v>
      </c>
      <c r="S3278" s="1" t="s">
        <v>23023</v>
      </c>
      <c r="T3278" s="1" t="s">
        <v>23024</v>
      </c>
      <c r="U3278" s="1" t="s">
        <v>372</v>
      </c>
      <c r="V3278" s="1" t="s">
        <v>3695</v>
      </c>
      <c r="W3278" s="1" t="s">
        <v>141</v>
      </c>
      <c r="X3278" t="str">
        <f t="shared" si="358"/>
        <v>Complete</v>
      </c>
      <c r="Y3278">
        <f>MAX(0,100-IF(G3278="Invalid",Config!$B$5,0)-IF(I3278="Invalid",Config!$B$6,0)-IF(X3278="Incomplete",Config!$B$7,0)-IF(AF3278="Yes",Config!$B$37,0))</f>
        <v>75</v>
      </c>
      <c r="Z3278" s="1">
        <f>IF(OR(TRIM(B3278)="",COUNTIF(Config!$B$15:$B$19,B3278)&gt;0),1,0)+IF(OR(TRIM(C3278)="",COUNTIF(Config!$B$15:$B$19,C3278)&gt;0),1,0)+IF(OR(TRIM(F3278)="",COUNTIF(Config!$B$15:$B$19,F3278)&gt;0),1,0)+IF(OR(TRIM(H3278)="",COUNTIF(Config!$B$15:$B$19,H3278)&gt;0),1,0)+IF(OR(TRIM(E3278)="",COUNTIF(Config!$B$15:$B$19,E3278)&gt;0),1,0)+IF(OR(TRIM(K3278)="",COUNTIF(Config!$B$15:$B$19,K3278)&gt;0),1,0)+IF(OR(TRIM(P3278)="",COUNTIF(Config!$B$15:$B$19,P3278)&gt;0),1,0)+IF(OR(TRIM(R3278)="",COUNTIF(Config!$B$15:$B$19,R3278)&gt;0),1,0)</f>
        <v>0</v>
      </c>
      <c r="AA3278" s="1" cm="1">
        <f t="array" ref="AA3278">SUMPRODUCT(LEN(H3278)-LEN(SUBSTITUTE(H3278,{"0";"1";"2";"3";"4";"5";"6";"7";"8";"9"},"")))</f>
        <v>12</v>
      </c>
      <c r="AC3278" t="str">
        <f t="shared" si="359"/>
        <v>Potential Duplicate</v>
      </c>
      <c r="AD3278">
        <f t="shared" si="360"/>
        <v>2</v>
      </c>
      <c r="AE3278">
        <f t="shared" si="361"/>
        <v>1</v>
      </c>
      <c r="AF3278" t="str">
        <f t="shared" si="362"/>
        <v>Yes</v>
      </c>
      <c r="AG3278">
        <f t="shared" ca="1" si="363"/>
        <v>225</v>
      </c>
      <c r="AH3278" t="str">
        <f ca="1">IF(OR(V3278="",AG3278=""),"Yes",IF(AG3278&gt;Config!$B$41,"Yes","No"))</f>
        <v>No</v>
      </c>
    </row>
    <row r="3279" spans="1:34" x14ac:dyDescent="0.25">
      <c r="A3279" s="1" t="s">
        <v>23025</v>
      </c>
      <c r="B3279" s="1" t="s">
        <v>1015</v>
      </c>
      <c r="C3279" s="1" t="s">
        <v>1441</v>
      </c>
      <c r="D3279" s="1" t="s">
        <v>10922</v>
      </c>
      <c r="E3279" s="1" t="s">
        <v>35047</v>
      </c>
      <c r="F3279" s="1" t="s">
        <v>23026</v>
      </c>
      <c r="G3279" t="str">
        <f t="shared" si="357"/>
        <v>Valid</v>
      </c>
      <c r="H3279" s="1" t="s">
        <v>23027</v>
      </c>
      <c r="I3279" t="str" cm="1">
        <f t="array" ref="I3279">IF(OR(TRIM(H3279)="",ISNUMBER(SEARCH("#",H3279)),AA3279&lt;Config!$B$8,SUMPRODUCT(--ISNUMBER(SEARCH({"a";"b";"c";"d";"e";"f";"g";"h";"i";"j";"k";"l";"m";"n";"o";"p";"q";"r";"s";"t";"u";"v";"w";"x";"y";"z"},H3279)))&gt;0),"Invalid","Valid")</f>
        <v>Valid</v>
      </c>
      <c r="J3279" s="1" t="s">
        <v>23028</v>
      </c>
      <c r="K3279" s="1" t="s">
        <v>287</v>
      </c>
      <c r="L3279" s="1" t="s">
        <v>134</v>
      </c>
      <c r="M3279" s="1" t="s">
        <v>251</v>
      </c>
      <c r="N3279" s="1" t="s">
        <v>252</v>
      </c>
      <c r="O3279" s="1" t="s">
        <v>149</v>
      </c>
      <c r="P3279" t="s">
        <v>314</v>
      </c>
      <c r="Q3279" s="1" t="s">
        <v>316</v>
      </c>
      <c r="R3279" s="1" t="s">
        <v>663</v>
      </c>
      <c r="S3279" s="1" t="s">
        <v>21834</v>
      </c>
      <c r="T3279" s="1" t="s">
        <v>23029</v>
      </c>
      <c r="U3279" s="1" t="s">
        <v>5997</v>
      </c>
      <c r="V3279" s="1" t="s">
        <v>837</v>
      </c>
      <c r="W3279" s="1" t="s">
        <v>94</v>
      </c>
      <c r="X3279" t="str">
        <f t="shared" si="358"/>
        <v>Complete</v>
      </c>
      <c r="Y3279">
        <f>MAX(0,100-IF(G3279="Invalid",Config!$B$5,0)-IF(I3279="Invalid",Config!$B$6,0)-IF(X3279="Incomplete",Config!$B$7,0)-IF(AF3279="Yes",Config!$B$37,0))</f>
        <v>75</v>
      </c>
      <c r="Z3279" s="1">
        <f>IF(OR(TRIM(B3279)="",COUNTIF(Config!$B$15:$B$19,B3279)&gt;0),1,0)+IF(OR(TRIM(C3279)="",COUNTIF(Config!$B$15:$B$19,C3279)&gt;0),1,0)+IF(OR(TRIM(F3279)="",COUNTIF(Config!$B$15:$B$19,F3279)&gt;0),1,0)+IF(OR(TRIM(H3279)="",COUNTIF(Config!$B$15:$B$19,H3279)&gt;0),1,0)+IF(OR(TRIM(E3279)="",COUNTIF(Config!$B$15:$B$19,E3279)&gt;0),1,0)+IF(OR(TRIM(K3279)="",COUNTIF(Config!$B$15:$B$19,K3279)&gt;0),1,0)+IF(OR(TRIM(P3279)="",COUNTIF(Config!$B$15:$B$19,P3279)&gt;0),1,0)+IF(OR(TRIM(R3279)="",COUNTIF(Config!$B$15:$B$19,R3279)&gt;0),1,0)</f>
        <v>0</v>
      </c>
      <c r="AA3279" s="1" cm="1">
        <f t="array" ref="AA3279">SUMPRODUCT(LEN(H3279)-LEN(SUBSTITUTE(H3279,{"0";"1";"2";"3";"4";"5";"6";"7";"8";"9"},"")))</f>
        <v>10</v>
      </c>
      <c r="AC3279" t="str">
        <f t="shared" si="359"/>
        <v>Potential Duplicate</v>
      </c>
      <c r="AD3279">
        <f t="shared" si="360"/>
        <v>1</v>
      </c>
      <c r="AE3279">
        <f t="shared" si="361"/>
        <v>2</v>
      </c>
      <c r="AF3279" t="str">
        <f t="shared" si="362"/>
        <v>Yes</v>
      </c>
      <c r="AG3279">
        <f t="shared" ca="1" si="363"/>
        <v>312</v>
      </c>
      <c r="AH3279" t="str">
        <f ca="1">IF(OR(V3279="",AG3279=""),"Yes",IF(AG3279&gt;Config!$B$41,"Yes","No"))</f>
        <v>No</v>
      </c>
    </row>
    <row r="3280" spans="1:34" x14ac:dyDescent="0.25">
      <c r="A3280" s="1" t="s">
        <v>23030</v>
      </c>
      <c r="B3280" s="1" t="s">
        <v>2127</v>
      </c>
      <c r="C3280" s="1" t="s">
        <v>219</v>
      </c>
      <c r="D3280" s="1" t="s">
        <v>23031</v>
      </c>
      <c r="E3280" s="1" t="s">
        <v>33858</v>
      </c>
      <c r="F3280" s="1" t="s">
        <v>23032</v>
      </c>
      <c r="G3280" t="str">
        <f t="shared" si="357"/>
        <v>Valid</v>
      </c>
      <c r="H3280" s="1" t="s">
        <v>23033</v>
      </c>
      <c r="I3280" t="str" cm="1">
        <f t="array" ref="I3280">IF(OR(TRIM(H3280)="",ISNUMBER(SEARCH("#",H3280)),AA3280&lt;Config!$B$8,SUMPRODUCT(--ISNUMBER(SEARCH({"a";"b";"c";"d";"e";"f";"g";"h";"i";"j";"k";"l";"m";"n";"o";"p";"q";"r";"s";"t";"u";"v";"w";"x";"y";"z"},H3280)))&gt;0),"Invalid","Valid")</f>
        <v>Valid</v>
      </c>
      <c r="J3280" s="1" t="s">
        <v>23034</v>
      </c>
      <c r="K3280" s="1" t="s">
        <v>250</v>
      </c>
      <c r="L3280" s="1" t="s">
        <v>102</v>
      </c>
      <c r="M3280" s="1" t="s">
        <v>235</v>
      </c>
      <c r="N3280" s="1" t="s">
        <v>358</v>
      </c>
      <c r="O3280" s="1" t="s">
        <v>52</v>
      </c>
      <c r="P3280" t="s">
        <v>314</v>
      </c>
      <c r="Q3280" s="1" t="s">
        <v>316</v>
      </c>
      <c r="R3280" s="1" t="s">
        <v>316</v>
      </c>
      <c r="S3280" s="1" t="s">
        <v>23035</v>
      </c>
      <c r="T3280" s="1" t="s">
        <v>23036</v>
      </c>
      <c r="U3280" s="1" t="s">
        <v>23037</v>
      </c>
      <c r="V3280" s="1" t="s">
        <v>4162</v>
      </c>
      <c r="W3280" s="1" t="s">
        <v>186</v>
      </c>
      <c r="X3280" t="str">
        <f t="shared" si="358"/>
        <v>Complete</v>
      </c>
      <c r="Y3280">
        <f>MAX(0,100-IF(G3280="Invalid",Config!$B$5,0)-IF(I3280="Invalid",Config!$B$6,0)-IF(X3280="Incomplete",Config!$B$7,0)-IF(AF3280="Yes",Config!$B$37,0))</f>
        <v>100</v>
      </c>
      <c r="Z3280" s="1">
        <f>IF(OR(TRIM(B3280)="",COUNTIF(Config!$B$15:$B$19,B3280)&gt;0),1,0)+IF(OR(TRIM(C3280)="",COUNTIF(Config!$B$15:$B$19,C3280)&gt;0),1,0)+IF(OR(TRIM(F3280)="",COUNTIF(Config!$B$15:$B$19,F3280)&gt;0),1,0)+IF(OR(TRIM(H3280)="",COUNTIF(Config!$B$15:$B$19,H3280)&gt;0),1,0)+IF(OR(TRIM(E3280)="",COUNTIF(Config!$B$15:$B$19,E3280)&gt;0),1,0)+IF(OR(TRIM(K3280)="",COUNTIF(Config!$B$15:$B$19,K3280)&gt;0),1,0)+IF(OR(TRIM(P3280)="",COUNTIF(Config!$B$15:$B$19,P3280)&gt;0),1,0)+IF(OR(TRIM(R3280)="",COUNTIF(Config!$B$15:$B$19,R3280)&gt;0),1,0)</f>
        <v>0</v>
      </c>
      <c r="AA3280" s="1" cm="1">
        <f t="array" ref="AA3280">SUMPRODUCT(LEN(H3280)-LEN(SUBSTITUTE(H3280,{"0";"1";"2";"3";"4";"5";"6";"7";"8";"9"},"")))</f>
        <v>10</v>
      </c>
      <c r="AC3280" t="str">
        <f t="shared" si="359"/>
        <v/>
      </c>
      <c r="AD3280">
        <f t="shared" si="360"/>
        <v>1</v>
      </c>
      <c r="AE3280">
        <f t="shared" si="361"/>
        <v>1</v>
      </c>
      <c r="AF3280" t="str">
        <f t="shared" si="362"/>
        <v>No</v>
      </c>
      <c r="AG3280">
        <f t="shared" ca="1" si="363"/>
        <v>475</v>
      </c>
      <c r="AH3280" t="str">
        <f ca="1">IF(OR(V3280="",AG3280=""),"Yes",IF(AG3280&gt;Config!$B$41,"Yes","No"))</f>
        <v>Yes</v>
      </c>
    </row>
    <row r="3281" spans="1:34" x14ac:dyDescent="0.25">
      <c r="A3281" s="1" t="s">
        <v>23038</v>
      </c>
      <c r="B3281" s="1" t="s">
        <v>112</v>
      </c>
      <c r="C3281" s="1" t="s">
        <v>1806</v>
      </c>
      <c r="D3281" s="1" t="s">
        <v>23039</v>
      </c>
      <c r="E3281" s="1" t="s">
        <v>34917</v>
      </c>
      <c r="F3281" s="1" t="s">
        <v>23040</v>
      </c>
      <c r="G3281" t="str">
        <f t="shared" si="357"/>
        <v>Valid</v>
      </c>
      <c r="H3281" s="1" t="s">
        <v>23041</v>
      </c>
      <c r="I3281" t="str" cm="1">
        <f t="array" ref="I3281">IF(OR(TRIM(H3281)="",ISNUMBER(SEARCH("#",H3281)),AA3281&lt;Config!$B$8,SUMPRODUCT(--ISNUMBER(SEARCH({"a";"b";"c";"d";"e";"f";"g";"h";"i";"j";"k";"l";"m";"n";"o";"p";"q";"r";"s";"t";"u";"v";"w";"x";"y";"z"},H3281)))&gt;0),"Invalid","Valid")</f>
        <v>Valid</v>
      </c>
      <c r="J3281" s="1" t="s">
        <v>23042</v>
      </c>
      <c r="K3281" s="1" t="s">
        <v>28</v>
      </c>
      <c r="L3281" s="1" t="s">
        <v>265</v>
      </c>
      <c r="M3281" s="1" t="s">
        <v>462</v>
      </c>
      <c r="N3281" s="1" t="s">
        <v>148</v>
      </c>
      <c r="O3281" s="1" t="s">
        <v>149</v>
      </c>
      <c r="P3281" t="s">
        <v>33</v>
      </c>
      <c r="Q3281" s="1" t="s">
        <v>119</v>
      </c>
      <c r="R3281" s="1" t="s">
        <v>1716</v>
      </c>
      <c r="S3281" s="1" t="s">
        <v>11047</v>
      </c>
      <c r="T3281" s="1" t="s">
        <v>23043</v>
      </c>
      <c r="U3281" s="1" t="s">
        <v>23044</v>
      </c>
      <c r="V3281" s="1" t="s">
        <v>1145</v>
      </c>
      <c r="W3281" s="1" t="s">
        <v>141</v>
      </c>
      <c r="X3281" t="str">
        <f t="shared" si="358"/>
        <v>Complete</v>
      </c>
      <c r="Y3281">
        <f>MAX(0,100-IF(G3281="Invalid",Config!$B$5,0)-IF(I3281="Invalid",Config!$B$6,0)-IF(X3281="Incomplete",Config!$B$7,0)-IF(AF3281="Yes",Config!$B$37,0))</f>
        <v>100</v>
      </c>
      <c r="Z3281" s="1">
        <f>IF(OR(TRIM(B3281)="",COUNTIF(Config!$B$15:$B$19,B3281)&gt;0),1,0)+IF(OR(TRIM(C3281)="",COUNTIF(Config!$B$15:$B$19,C3281)&gt;0),1,0)+IF(OR(TRIM(F3281)="",COUNTIF(Config!$B$15:$B$19,F3281)&gt;0),1,0)+IF(OR(TRIM(H3281)="",COUNTIF(Config!$B$15:$B$19,H3281)&gt;0),1,0)+IF(OR(TRIM(E3281)="",COUNTIF(Config!$B$15:$B$19,E3281)&gt;0),1,0)+IF(OR(TRIM(K3281)="",COUNTIF(Config!$B$15:$B$19,K3281)&gt;0),1,0)+IF(OR(TRIM(P3281)="",COUNTIF(Config!$B$15:$B$19,P3281)&gt;0),1,0)+IF(OR(TRIM(R3281)="",COUNTIF(Config!$B$15:$B$19,R3281)&gt;0),1,0)</f>
        <v>0</v>
      </c>
      <c r="AA3281" s="1" cm="1">
        <f t="array" ref="AA3281">SUMPRODUCT(LEN(H3281)-LEN(SUBSTITUTE(H3281,{"0";"1";"2";"3";"4";"5";"6";"7";"8";"9"},"")))</f>
        <v>10</v>
      </c>
      <c r="AC3281" t="str">
        <f t="shared" si="359"/>
        <v/>
      </c>
      <c r="AD3281">
        <f t="shared" si="360"/>
        <v>1</v>
      </c>
      <c r="AE3281">
        <f t="shared" si="361"/>
        <v>1</v>
      </c>
      <c r="AF3281" t="str">
        <f t="shared" si="362"/>
        <v>No</v>
      </c>
      <c r="AG3281">
        <f t="shared" ca="1" si="363"/>
        <v>37</v>
      </c>
      <c r="AH3281" t="str">
        <f ca="1">IF(OR(V3281="",AG3281=""),"Yes",IF(AG3281&gt;Config!$B$41,"Yes","No"))</f>
        <v>No</v>
      </c>
    </row>
    <row r="3282" spans="1:34" x14ac:dyDescent="0.25">
      <c r="A3282" s="1" t="s">
        <v>23045</v>
      </c>
      <c r="B3282" s="1" t="s">
        <v>1266</v>
      </c>
      <c r="C3282" s="1" t="s">
        <v>398</v>
      </c>
      <c r="D3282" s="1" t="s">
        <v>23046</v>
      </c>
      <c r="E3282" s="1" t="s">
        <v>33829</v>
      </c>
      <c r="F3282" s="1" t="s">
        <v>23047</v>
      </c>
      <c r="G3282" t="str">
        <f t="shared" si="357"/>
        <v>Valid</v>
      </c>
      <c r="H3282" s="1" t="s">
        <v>23048</v>
      </c>
      <c r="I3282" t="str" cm="1">
        <f t="array" ref="I3282">IF(OR(TRIM(H3282)="",ISNUMBER(SEARCH("#",H3282)),AA3282&lt;Config!$B$8,SUMPRODUCT(--ISNUMBER(SEARCH({"a";"b";"c";"d";"e";"f";"g";"h";"i";"j";"k";"l";"m";"n";"o";"p";"q";"r";"s";"t";"u";"v";"w";"x";"y";"z"},H3282)))&gt;0),"Invalid","Valid")</f>
        <v>Valid</v>
      </c>
      <c r="J3282" s="1" t="s">
        <v>23049</v>
      </c>
      <c r="K3282" s="1" t="s">
        <v>866</v>
      </c>
      <c r="L3282" s="1" t="s">
        <v>29</v>
      </c>
      <c r="M3282" s="1" t="s">
        <v>165</v>
      </c>
      <c r="N3282" s="1" t="s">
        <v>437</v>
      </c>
      <c r="O3282" s="1" t="s">
        <v>180</v>
      </c>
      <c r="P3282" t="s">
        <v>53</v>
      </c>
      <c r="Q3282" s="1" t="s">
        <v>54</v>
      </c>
      <c r="R3282" s="1" t="s">
        <v>150</v>
      </c>
      <c r="S3282" s="1" t="s">
        <v>23050</v>
      </c>
      <c r="T3282" s="1" t="s">
        <v>23051</v>
      </c>
      <c r="U3282" s="1" t="s">
        <v>23052</v>
      </c>
      <c r="V3282" s="1" t="s">
        <v>23053</v>
      </c>
      <c r="W3282" s="1" t="s">
        <v>60</v>
      </c>
      <c r="X3282" t="str">
        <f t="shared" si="358"/>
        <v>Incomplete</v>
      </c>
      <c r="Y3282">
        <f>MAX(0,100-IF(G3282="Invalid",Config!$B$5,0)-IF(I3282="Invalid",Config!$B$6,0)-IF(X3282="Incomplete",Config!$B$7,0)-IF(AF3282="Yes",Config!$B$37,0))</f>
        <v>60</v>
      </c>
      <c r="Z3282" s="1">
        <f>IF(OR(TRIM(B3282)="",COUNTIF(Config!$B$15:$B$19,B3282)&gt;0),1,0)+IF(OR(TRIM(C3282)="",COUNTIF(Config!$B$15:$B$19,C3282)&gt;0),1,0)+IF(OR(TRIM(F3282)="",COUNTIF(Config!$B$15:$B$19,F3282)&gt;0),1,0)+IF(OR(TRIM(H3282)="",COUNTIF(Config!$B$15:$B$19,H3282)&gt;0),1,0)+IF(OR(TRIM(E3282)="",COUNTIF(Config!$B$15:$B$19,E3282)&gt;0),1,0)+IF(OR(TRIM(K3282)="",COUNTIF(Config!$B$15:$B$19,K3282)&gt;0),1,0)+IF(OR(TRIM(P3282)="",COUNTIF(Config!$B$15:$B$19,P3282)&gt;0),1,0)+IF(OR(TRIM(R3282)="",COUNTIF(Config!$B$15:$B$19,R3282)&gt;0),1,0)</f>
        <v>1</v>
      </c>
      <c r="AA3282" s="1" cm="1">
        <f t="array" ref="AA3282">SUMPRODUCT(LEN(H3282)-LEN(SUBSTITUTE(H3282,{"0";"1";"2";"3";"4";"5";"6";"7";"8";"9"},"")))</f>
        <v>12</v>
      </c>
      <c r="AC3282" t="str">
        <f t="shared" si="359"/>
        <v>Incomplete Profile</v>
      </c>
      <c r="AD3282">
        <f t="shared" si="360"/>
        <v>1</v>
      </c>
      <c r="AE3282">
        <f t="shared" si="361"/>
        <v>1</v>
      </c>
      <c r="AF3282" t="str">
        <f t="shared" si="362"/>
        <v>No</v>
      </c>
      <c r="AG3282">
        <f t="shared" ca="1" si="363"/>
        <v>57</v>
      </c>
      <c r="AH3282" t="str">
        <f ca="1">IF(OR(V3282="",AG3282=""),"Yes",IF(AG3282&gt;Config!$B$41,"Yes","No"))</f>
        <v>No</v>
      </c>
    </row>
    <row r="3283" spans="1:34" x14ac:dyDescent="0.25">
      <c r="A3283" s="1" t="s">
        <v>23054</v>
      </c>
      <c r="B3283" s="1" t="s">
        <v>1557</v>
      </c>
      <c r="C3283" s="1" t="s">
        <v>524</v>
      </c>
      <c r="D3283" s="1" t="s">
        <v>23055</v>
      </c>
      <c r="E3283" s="1" t="s">
        <v>33901</v>
      </c>
      <c r="F3283" s="1" t="s">
        <v>23056</v>
      </c>
      <c r="G3283" t="str">
        <f t="shared" si="357"/>
        <v>Valid</v>
      </c>
      <c r="H3283" s="1" t="s">
        <v>2931</v>
      </c>
      <c r="I3283" t="str" cm="1">
        <f t="array" ref="I3283">IF(OR(TRIM(H3283)="",ISNUMBER(SEARCH("#",H3283)),AA3283&lt;Config!$B$8,SUMPRODUCT(--ISNUMBER(SEARCH({"a";"b";"c";"d";"e";"f";"g";"h";"i";"j";"k";"l";"m";"n";"o";"p";"q";"r";"s";"t";"u";"v";"w";"x";"y";"z"},H3283)))&gt;0),"Invalid","Valid")</f>
        <v>Valid</v>
      </c>
      <c r="J3283" s="1" t="s">
        <v>23057</v>
      </c>
      <c r="K3283" s="1" t="s">
        <v>210</v>
      </c>
      <c r="L3283" s="1" t="s">
        <v>179</v>
      </c>
      <c r="M3283" s="1" t="s">
        <v>33827</v>
      </c>
      <c r="N3283" s="1" t="s">
        <v>33819</v>
      </c>
      <c r="O3283" s="1" t="s">
        <v>180</v>
      </c>
      <c r="P3283" t="s">
        <v>33</v>
      </c>
      <c r="Q3283" s="1" t="s">
        <v>34</v>
      </c>
      <c r="R3283" s="1" t="s">
        <v>2361</v>
      </c>
      <c r="S3283" s="1" t="s">
        <v>23058</v>
      </c>
      <c r="T3283" s="1" t="s">
        <v>23059</v>
      </c>
      <c r="U3283" s="1" t="s">
        <v>3619</v>
      </c>
      <c r="V3283" s="1" t="s">
        <v>140</v>
      </c>
      <c r="W3283" s="1" t="s">
        <v>75</v>
      </c>
      <c r="X3283" t="str">
        <f t="shared" si="358"/>
        <v>Complete</v>
      </c>
      <c r="Y3283">
        <f>MAX(0,100-IF(G3283="Invalid",Config!$B$5,0)-IF(I3283="Invalid",Config!$B$6,0)-IF(X3283="Incomplete",Config!$B$7,0)-IF(AF3283="Yes",Config!$B$37,0))</f>
        <v>75</v>
      </c>
      <c r="Z3283" s="1">
        <f>IF(OR(TRIM(B3283)="",COUNTIF(Config!$B$15:$B$19,B3283)&gt;0),1,0)+IF(OR(TRIM(C3283)="",COUNTIF(Config!$B$15:$B$19,C3283)&gt;0),1,0)+IF(OR(TRIM(F3283)="",COUNTIF(Config!$B$15:$B$19,F3283)&gt;0),1,0)+IF(OR(TRIM(H3283)="",COUNTIF(Config!$B$15:$B$19,H3283)&gt;0),1,0)+IF(OR(TRIM(E3283)="",COUNTIF(Config!$B$15:$B$19,E3283)&gt;0),1,0)+IF(OR(TRIM(K3283)="",COUNTIF(Config!$B$15:$B$19,K3283)&gt;0),1,0)+IF(OR(TRIM(P3283)="",COUNTIF(Config!$B$15:$B$19,P3283)&gt;0),1,0)+IF(OR(TRIM(R3283)="",COUNTIF(Config!$B$15:$B$19,R3283)&gt;0),1,0)</f>
        <v>0</v>
      </c>
      <c r="AA3283" s="1" cm="1">
        <f t="array" ref="AA3283">SUMPRODUCT(LEN(H3283)-LEN(SUBSTITUTE(H3283,{"0";"1";"2";"3";"4";"5";"6";"7";"8";"9"},"")))</f>
        <v>11</v>
      </c>
      <c r="AC3283" t="str">
        <f t="shared" si="359"/>
        <v>Potential Duplicate</v>
      </c>
      <c r="AD3283">
        <f t="shared" si="360"/>
        <v>1</v>
      </c>
      <c r="AE3283">
        <f t="shared" si="361"/>
        <v>2</v>
      </c>
      <c r="AF3283" t="str">
        <f t="shared" si="362"/>
        <v>Yes</v>
      </c>
      <c r="AG3283">
        <f t="shared" ca="1" si="363"/>
        <v>37</v>
      </c>
      <c r="AH3283" t="str">
        <f ca="1">IF(OR(V3283="",AG3283=""),"Yes",IF(AG3283&gt;Config!$B$41,"Yes","No"))</f>
        <v>No</v>
      </c>
    </row>
    <row r="3284" spans="1:34" x14ac:dyDescent="0.25">
      <c r="A3284" s="1" t="s">
        <v>23060</v>
      </c>
      <c r="B3284" s="1" t="s">
        <v>898</v>
      </c>
      <c r="C3284" s="1" t="s">
        <v>620</v>
      </c>
      <c r="D3284" s="1" t="s">
        <v>23061</v>
      </c>
      <c r="E3284" s="1" t="s">
        <v>35199</v>
      </c>
      <c r="F3284" s="1" t="s">
        <v>23062</v>
      </c>
      <c r="G3284" t="str">
        <f t="shared" si="357"/>
        <v>Invalid</v>
      </c>
      <c r="H3284" s="1" t="s">
        <v>23063</v>
      </c>
      <c r="I3284" t="str" cm="1">
        <f t="array" ref="I3284">IF(OR(TRIM(H3284)="",ISNUMBER(SEARCH("#",H3284)),AA3284&lt;Config!$B$8,SUMPRODUCT(--ISNUMBER(SEARCH({"a";"b";"c";"d";"e";"f";"g";"h";"i";"j";"k";"l";"m";"n";"o";"p";"q";"r";"s";"t";"u";"v";"w";"x";"y";"z"},H3284)))&gt;0),"Invalid","Valid")</f>
        <v>Valid</v>
      </c>
      <c r="J3284" s="1" t="s">
        <v>23064</v>
      </c>
      <c r="K3284" s="1" t="s">
        <v>195</v>
      </c>
      <c r="L3284" s="1" t="s">
        <v>179</v>
      </c>
      <c r="M3284" s="1" t="s">
        <v>85</v>
      </c>
      <c r="N3284" s="1" t="s">
        <v>211</v>
      </c>
      <c r="O3284" s="1" t="s">
        <v>69</v>
      </c>
      <c r="P3284" t="s">
        <v>53</v>
      </c>
      <c r="Q3284" s="1" t="s">
        <v>55</v>
      </c>
      <c r="R3284" s="1" t="s">
        <v>197</v>
      </c>
      <c r="S3284" s="1" t="s">
        <v>9661</v>
      </c>
      <c r="T3284" s="1" t="s">
        <v>23065</v>
      </c>
      <c r="U3284" s="1" t="s">
        <v>4482</v>
      </c>
      <c r="V3284" s="1" t="s">
        <v>8653</v>
      </c>
      <c r="W3284" s="1" t="s">
        <v>384</v>
      </c>
      <c r="X3284" t="str">
        <f t="shared" si="358"/>
        <v>Complete</v>
      </c>
      <c r="Y3284">
        <f>MAX(0,100-IF(G3284="Invalid",Config!$B$5,0)-IF(I3284="Invalid",Config!$B$6,0)-IF(X3284="Incomplete",Config!$B$7,0)-IF(AF3284="Yes",Config!$B$37,0))</f>
        <v>70</v>
      </c>
      <c r="Z3284" s="1">
        <f>IF(OR(TRIM(B3284)="",COUNTIF(Config!$B$15:$B$19,B3284)&gt;0),1,0)+IF(OR(TRIM(C3284)="",COUNTIF(Config!$B$15:$B$19,C3284)&gt;0),1,0)+IF(OR(TRIM(F3284)="",COUNTIF(Config!$B$15:$B$19,F3284)&gt;0),1,0)+IF(OR(TRIM(H3284)="",COUNTIF(Config!$B$15:$B$19,H3284)&gt;0),1,0)+IF(OR(TRIM(E3284)="",COUNTIF(Config!$B$15:$B$19,E3284)&gt;0),1,0)+IF(OR(TRIM(K3284)="",COUNTIF(Config!$B$15:$B$19,K3284)&gt;0),1,0)+IF(OR(TRIM(P3284)="",COUNTIF(Config!$B$15:$B$19,P3284)&gt;0),1,0)+IF(OR(TRIM(R3284)="",COUNTIF(Config!$B$15:$B$19,R3284)&gt;0),1,0)</f>
        <v>0</v>
      </c>
      <c r="AA3284" s="1" cm="1">
        <f t="array" ref="AA3284">SUMPRODUCT(LEN(H3284)-LEN(SUBSTITUTE(H3284,{"0";"1";"2";"3";"4";"5";"6";"7";"8";"9"},"")))</f>
        <v>12</v>
      </c>
      <c r="AC3284" t="str">
        <f t="shared" si="359"/>
        <v>Invalid Email</v>
      </c>
      <c r="AD3284">
        <f t="shared" si="360"/>
        <v>0</v>
      </c>
      <c r="AE3284">
        <f t="shared" si="361"/>
        <v>1</v>
      </c>
      <c r="AF3284" t="str">
        <f t="shared" si="362"/>
        <v>No</v>
      </c>
      <c r="AG3284">
        <f t="shared" ca="1" si="363"/>
        <v>165</v>
      </c>
      <c r="AH3284" t="str">
        <f ca="1">IF(OR(V3284="",AG3284=""),"Yes",IF(AG3284&gt;Config!$B$41,"Yes","No"))</f>
        <v>No</v>
      </c>
    </row>
    <row r="3285" spans="1:34" x14ac:dyDescent="0.25">
      <c r="A3285" s="1" t="s">
        <v>23066</v>
      </c>
      <c r="B3285" s="1" t="s">
        <v>456</v>
      </c>
      <c r="C3285" s="1" t="s">
        <v>23</v>
      </c>
      <c r="D3285" s="1" t="s">
        <v>23067</v>
      </c>
      <c r="E3285" s="1" t="s">
        <v>34421</v>
      </c>
      <c r="F3285" s="1" t="s">
        <v>23068</v>
      </c>
      <c r="G3285" t="str">
        <f t="shared" si="357"/>
        <v>Valid</v>
      </c>
      <c r="H3285" s="1" t="s">
        <v>23069</v>
      </c>
      <c r="I3285" t="str" cm="1">
        <f t="array" ref="I3285">IF(OR(TRIM(H3285)="",ISNUMBER(SEARCH("#",H3285)),AA3285&lt;Config!$B$8,SUMPRODUCT(--ISNUMBER(SEARCH({"a";"b";"c";"d";"e";"f";"g";"h";"i";"j";"k";"l";"m";"n";"o";"p";"q";"r";"s";"t";"u";"v";"w";"x";"y";"z"},H3285)))&gt;0),"Invalid","Valid")</f>
        <v>Valid</v>
      </c>
      <c r="J3285" s="1" t="s">
        <v>23070</v>
      </c>
      <c r="K3285" s="1" t="s">
        <v>516</v>
      </c>
      <c r="L3285" s="1" t="s">
        <v>450</v>
      </c>
      <c r="M3285" s="1" t="s">
        <v>85</v>
      </c>
      <c r="N3285" s="1" t="s">
        <v>211</v>
      </c>
      <c r="O3285" s="1" t="s">
        <v>266</v>
      </c>
      <c r="P3285" t="s">
        <v>53</v>
      </c>
      <c r="Q3285" s="1" t="s">
        <v>54</v>
      </c>
      <c r="R3285" s="1" t="s">
        <v>198</v>
      </c>
      <c r="S3285" s="1" t="s">
        <v>21531</v>
      </c>
      <c r="T3285" s="1" t="s">
        <v>23071</v>
      </c>
      <c r="U3285" s="1" t="s">
        <v>5461</v>
      </c>
      <c r="V3285" s="1" t="s">
        <v>896</v>
      </c>
      <c r="W3285" s="1" t="s">
        <v>33823</v>
      </c>
      <c r="X3285" t="str">
        <f t="shared" si="358"/>
        <v>Complete</v>
      </c>
      <c r="Y3285">
        <f>MAX(0,100-IF(G3285="Invalid",Config!$B$5,0)-IF(I3285="Invalid",Config!$B$6,0)-IF(X3285="Incomplete",Config!$B$7,0)-IF(AF3285="Yes",Config!$B$37,0))</f>
        <v>100</v>
      </c>
      <c r="Z3285" s="1">
        <f>IF(OR(TRIM(B3285)="",COUNTIF(Config!$B$15:$B$19,B3285)&gt;0),1,0)+IF(OR(TRIM(C3285)="",COUNTIF(Config!$B$15:$B$19,C3285)&gt;0),1,0)+IF(OR(TRIM(F3285)="",COUNTIF(Config!$B$15:$B$19,F3285)&gt;0),1,0)+IF(OR(TRIM(H3285)="",COUNTIF(Config!$B$15:$B$19,H3285)&gt;0),1,0)+IF(OR(TRIM(E3285)="",COUNTIF(Config!$B$15:$B$19,E3285)&gt;0),1,0)+IF(OR(TRIM(K3285)="",COUNTIF(Config!$B$15:$B$19,K3285)&gt;0),1,0)+IF(OR(TRIM(P3285)="",COUNTIF(Config!$B$15:$B$19,P3285)&gt;0),1,0)+IF(OR(TRIM(R3285)="",COUNTIF(Config!$B$15:$B$19,R3285)&gt;0),1,0)</f>
        <v>0</v>
      </c>
      <c r="AA3285" s="1" cm="1">
        <f t="array" ref="AA3285">SUMPRODUCT(LEN(H3285)-LEN(SUBSTITUTE(H3285,{"0";"1";"2";"3";"4";"5";"6";"7";"8";"9"},"")))</f>
        <v>12</v>
      </c>
      <c r="AC3285" t="str">
        <f t="shared" si="359"/>
        <v/>
      </c>
      <c r="AD3285">
        <f t="shared" si="360"/>
        <v>1</v>
      </c>
      <c r="AE3285">
        <f t="shared" si="361"/>
        <v>1</v>
      </c>
      <c r="AF3285" t="str">
        <f t="shared" si="362"/>
        <v>No</v>
      </c>
      <c r="AG3285">
        <f t="shared" ca="1" si="363"/>
        <v>141</v>
      </c>
      <c r="AH3285" t="str">
        <f ca="1">IF(OR(V3285="",AG3285=""),"Yes",IF(AG3285&gt;Config!$B$41,"Yes","No"))</f>
        <v>No</v>
      </c>
    </row>
    <row r="3286" spans="1:34" x14ac:dyDescent="0.25">
      <c r="A3286" s="1" t="s">
        <v>23072</v>
      </c>
      <c r="B3286" s="1" t="s">
        <v>352</v>
      </c>
      <c r="C3286" s="1" t="s">
        <v>323</v>
      </c>
      <c r="D3286" s="1" t="s">
        <v>23073</v>
      </c>
      <c r="E3286" s="1" t="s">
        <v>35343</v>
      </c>
      <c r="F3286" s="1" t="s">
        <v>23074</v>
      </c>
      <c r="G3286" t="str">
        <f t="shared" si="357"/>
        <v>Valid</v>
      </c>
      <c r="H3286" s="1" t="s">
        <v>23075</v>
      </c>
      <c r="I3286" t="str" cm="1">
        <f t="array" ref="I3286">IF(OR(TRIM(H3286)="",ISNUMBER(SEARCH("#",H3286)),AA3286&lt;Config!$B$8,SUMPRODUCT(--ISNUMBER(SEARCH({"a";"b";"c";"d";"e";"f";"g";"h";"i";"j";"k";"l";"m";"n";"o";"p";"q";"r";"s";"t";"u";"v";"w";"x";"y";"z"},H3286)))&gt;0),"Invalid","Valid")</f>
        <v>Valid</v>
      </c>
      <c r="J3286" s="1" t="s">
        <v>23076</v>
      </c>
      <c r="K3286" s="1" t="s">
        <v>287</v>
      </c>
      <c r="L3286" s="1" t="s">
        <v>67</v>
      </c>
      <c r="M3286" s="1" t="s">
        <v>103</v>
      </c>
      <c r="N3286" s="1" t="s">
        <v>252</v>
      </c>
      <c r="O3286" s="1" t="s">
        <v>69</v>
      </c>
      <c r="P3286" t="s">
        <v>87</v>
      </c>
      <c r="Q3286" s="1" t="s">
        <v>438</v>
      </c>
      <c r="R3286" s="1" t="s">
        <v>89</v>
      </c>
      <c r="S3286" s="1" t="s">
        <v>23077</v>
      </c>
      <c r="T3286" s="1" t="s">
        <v>23078</v>
      </c>
      <c r="U3286" s="1" t="s">
        <v>19891</v>
      </c>
      <c r="V3286" s="1" t="s">
        <v>1930</v>
      </c>
      <c r="W3286" s="1" t="s">
        <v>75</v>
      </c>
      <c r="X3286" t="str">
        <f t="shared" si="358"/>
        <v>Complete</v>
      </c>
      <c r="Y3286">
        <f>MAX(0,100-IF(G3286="Invalid",Config!$B$5,0)-IF(I3286="Invalid",Config!$B$6,0)-IF(X3286="Incomplete",Config!$B$7,0)-IF(AF3286="Yes",Config!$B$37,0))</f>
        <v>100</v>
      </c>
      <c r="Z3286" s="1">
        <f>IF(OR(TRIM(B3286)="",COUNTIF(Config!$B$15:$B$19,B3286)&gt;0),1,0)+IF(OR(TRIM(C3286)="",COUNTIF(Config!$B$15:$B$19,C3286)&gt;0),1,0)+IF(OR(TRIM(F3286)="",COUNTIF(Config!$B$15:$B$19,F3286)&gt;0),1,0)+IF(OR(TRIM(H3286)="",COUNTIF(Config!$B$15:$B$19,H3286)&gt;0),1,0)+IF(OR(TRIM(E3286)="",COUNTIF(Config!$B$15:$B$19,E3286)&gt;0),1,0)+IF(OR(TRIM(K3286)="",COUNTIF(Config!$B$15:$B$19,K3286)&gt;0),1,0)+IF(OR(TRIM(P3286)="",COUNTIF(Config!$B$15:$B$19,P3286)&gt;0),1,0)+IF(OR(TRIM(R3286)="",COUNTIF(Config!$B$15:$B$19,R3286)&gt;0),1,0)</f>
        <v>0</v>
      </c>
      <c r="AA3286" s="1" cm="1">
        <f t="array" ref="AA3286">SUMPRODUCT(LEN(H3286)-LEN(SUBSTITUTE(H3286,{"0";"1";"2";"3";"4";"5";"6";"7";"8";"9"},"")))</f>
        <v>10</v>
      </c>
      <c r="AC3286" t="str">
        <f t="shared" si="359"/>
        <v/>
      </c>
      <c r="AD3286">
        <f t="shared" si="360"/>
        <v>1</v>
      </c>
      <c r="AE3286">
        <f t="shared" si="361"/>
        <v>1</v>
      </c>
      <c r="AF3286" t="str">
        <f t="shared" si="362"/>
        <v>No</v>
      </c>
      <c r="AG3286">
        <f t="shared" ca="1" si="363"/>
        <v>411</v>
      </c>
      <c r="AH3286" t="str">
        <f ca="1">IF(OR(V3286="",AG3286=""),"Yes",IF(AG3286&gt;Config!$B$41,"Yes","No"))</f>
        <v>Yes</v>
      </c>
    </row>
    <row r="3287" spans="1:34" x14ac:dyDescent="0.25">
      <c r="A3287" s="1" t="s">
        <v>23079</v>
      </c>
      <c r="B3287" s="1" t="s">
        <v>1858</v>
      </c>
      <c r="C3287" s="1" t="s">
        <v>97</v>
      </c>
      <c r="D3287" s="1" t="s">
        <v>16485</v>
      </c>
      <c r="E3287" s="1" t="s">
        <v>35344</v>
      </c>
      <c r="F3287" s="1" t="s">
        <v>23080</v>
      </c>
      <c r="G3287" t="str">
        <f t="shared" si="357"/>
        <v>Valid</v>
      </c>
      <c r="H3287" s="1" t="s">
        <v>23081</v>
      </c>
      <c r="I3287" t="str" cm="1">
        <f t="array" ref="I3287">IF(OR(TRIM(H3287)="",ISNUMBER(SEARCH("#",H3287)),AA3287&lt;Config!$B$8,SUMPRODUCT(--ISNUMBER(SEARCH({"a";"b";"c";"d";"e";"f";"g";"h";"i";"j";"k";"l";"m";"n";"o";"p";"q";"r";"s";"t";"u";"v";"w";"x";"y";"z"},H3287)))&gt;0),"Invalid","Valid")</f>
        <v>Valid</v>
      </c>
      <c r="J3287" s="1" t="s">
        <v>23082</v>
      </c>
      <c r="K3287" s="1" t="s">
        <v>264</v>
      </c>
      <c r="L3287" s="1" t="s">
        <v>450</v>
      </c>
      <c r="M3287" s="1" t="s">
        <v>391</v>
      </c>
      <c r="N3287" s="1" t="s">
        <v>437</v>
      </c>
      <c r="O3287" s="1" t="s">
        <v>180</v>
      </c>
      <c r="P3287" t="s">
        <v>53</v>
      </c>
      <c r="Q3287" s="1" t="s">
        <v>150</v>
      </c>
      <c r="R3287" s="1" t="s">
        <v>198</v>
      </c>
      <c r="S3287" s="1" t="s">
        <v>23083</v>
      </c>
      <c r="T3287" s="1" t="s">
        <v>23084</v>
      </c>
      <c r="U3287" s="1" t="s">
        <v>584</v>
      </c>
      <c r="V3287" s="1" t="s">
        <v>3903</v>
      </c>
      <c r="W3287" s="1" t="s">
        <v>40</v>
      </c>
      <c r="X3287" t="str">
        <f t="shared" si="358"/>
        <v>Complete</v>
      </c>
      <c r="Y3287">
        <f>MAX(0,100-IF(G3287="Invalid",Config!$B$5,0)-IF(I3287="Invalid",Config!$B$6,0)-IF(X3287="Incomplete",Config!$B$7,0)-IF(AF3287="Yes",Config!$B$37,0))</f>
        <v>100</v>
      </c>
      <c r="Z3287" s="1">
        <f>IF(OR(TRIM(B3287)="",COUNTIF(Config!$B$15:$B$19,B3287)&gt;0),1,0)+IF(OR(TRIM(C3287)="",COUNTIF(Config!$B$15:$B$19,C3287)&gt;0),1,0)+IF(OR(TRIM(F3287)="",COUNTIF(Config!$B$15:$B$19,F3287)&gt;0),1,0)+IF(OR(TRIM(H3287)="",COUNTIF(Config!$B$15:$B$19,H3287)&gt;0),1,0)+IF(OR(TRIM(E3287)="",COUNTIF(Config!$B$15:$B$19,E3287)&gt;0),1,0)+IF(OR(TRIM(K3287)="",COUNTIF(Config!$B$15:$B$19,K3287)&gt;0),1,0)+IF(OR(TRIM(P3287)="",COUNTIF(Config!$B$15:$B$19,P3287)&gt;0),1,0)+IF(OR(TRIM(R3287)="",COUNTIF(Config!$B$15:$B$19,R3287)&gt;0),1,0)</f>
        <v>0</v>
      </c>
      <c r="AA3287" s="1" cm="1">
        <f t="array" ref="AA3287">SUMPRODUCT(LEN(H3287)-LEN(SUBSTITUTE(H3287,{"0";"1";"2";"3";"4";"5";"6";"7";"8";"9"},"")))</f>
        <v>10</v>
      </c>
      <c r="AC3287" t="str">
        <f t="shared" si="359"/>
        <v/>
      </c>
      <c r="AD3287">
        <f t="shared" si="360"/>
        <v>1</v>
      </c>
      <c r="AE3287">
        <f t="shared" si="361"/>
        <v>1</v>
      </c>
      <c r="AF3287" t="str">
        <f t="shared" si="362"/>
        <v>No</v>
      </c>
      <c r="AG3287">
        <f t="shared" ca="1" si="363"/>
        <v>142</v>
      </c>
      <c r="AH3287" t="str">
        <f ca="1">IF(OR(V3287="",AG3287=""),"Yes",IF(AG3287&gt;Config!$B$41,"Yes","No"))</f>
        <v>No</v>
      </c>
    </row>
    <row r="3288" spans="1:34" x14ac:dyDescent="0.25">
      <c r="A3288" s="1" t="s">
        <v>23085</v>
      </c>
      <c r="B3288" s="1" t="s">
        <v>839</v>
      </c>
      <c r="C3288" s="1" t="s">
        <v>1389</v>
      </c>
      <c r="D3288" s="1" t="s">
        <v>21163</v>
      </c>
      <c r="E3288" s="1" t="s">
        <v>35252</v>
      </c>
      <c r="F3288" s="1" t="s">
        <v>21164</v>
      </c>
      <c r="G3288" t="str">
        <f t="shared" si="357"/>
        <v>Valid</v>
      </c>
      <c r="H3288" s="1" t="s">
        <v>3745</v>
      </c>
      <c r="I3288" t="str" cm="1">
        <f t="array" ref="I3288">IF(OR(TRIM(H3288)="",ISNUMBER(SEARCH("#",H3288)),AA3288&lt;Config!$B$8,SUMPRODUCT(--ISNUMBER(SEARCH({"a";"b";"c";"d";"e";"f";"g";"h";"i";"j";"k";"l";"m";"n";"o";"p";"q";"r";"s";"t";"u";"v";"w";"x";"y";"z"},H3288)))&gt;0),"Invalid","Valid")</f>
        <v>Valid</v>
      </c>
      <c r="J3288" s="1" t="s">
        <v>21165</v>
      </c>
      <c r="K3288" s="1" t="s">
        <v>378</v>
      </c>
      <c r="L3288" s="1" t="s">
        <v>134</v>
      </c>
      <c r="M3288" s="1" t="s">
        <v>135</v>
      </c>
      <c r="N3288" s="1" t="s">
        <v>68</v>
      </c>
      <c r="O3288" s="1" t="s">
        <v>149</v>
      </c>
      <c r="P3288" t="s">
        <v>104</v>
      </c>
      <c r="Q3288" s="1" t="s">
        <v>105</v>
      </c>
      <c r="R3288" s="1" t="s">
        <v>105</v>
      </c>
      <c r="S3288" s="1" t="s">
        <v>20068</v>
      </c>
      <c r="T3288" s="1" t="s">
        <v>21166</v>
      </c>
      <c r="U3288" s="1" t="s">
        <v>3903</v>
      </c>
      <c r="V3288" s="1" t="s">
        <v>17760</v>
      </c>
      <c r="W3288" s="1" t="s">
        <v>125</v>
      </c>
      <c r="X3288" t="str">
        <f t="shared" si="358"/>
        <v>Complete</v>
      </c>
      <c r="Y3288">
        <f>MAX(0,100-IF(G3288="Invalid",Config!$B$5,0)-IF(I3288="Invalid",Config!$B$6,0)-IF(X3288="Incomplete",Config!$B$7,0)-IF(AF3288="Yes",Config!$B$37,0))</f>
        <v>75</v>
      </c>
      <c r="Z3288" s="1">
        <f>IF(OR(TRIM(B3288)="",COUNTIF(Config!$B$15:$B$19,B3288)&gt;0),1,0)+IF(OR(TRIM(C3288)="",COUNTIF(Config!$B$15:$B$19,C3288)&gt;0),1,0)+IF(OR(TRIM(F3288)="",COUNTIF(Config!$B$15:$B$19,F3288)&gt;0),1,0)+IF(OR(TRIM(H3288)="",COUNTIF(Config!$B$15:$B$19,H3288)&gt;0),1,0)+IF(OR(TRIM(E3288)="",COUNTIF(Config!$B$15:$B$19,E3288)&gt;0),1,0)+IF(OR(TRIM(K3288)="",COUNTIF(Config!$B$15:$B$19,K3288)&gt;0),1,0)+IF(OR(TRIM(P3288)="",COUNTIF(Config!$B$15:$B$19,P3288)&gt;0),1,0)+IF(OR(TRIM(R3288)="",COUNTIF(Config!$B$15:$B$19,R3288)&gt;0),1,0)</f>
        <v>0</v>
      </c>
      <c r="AA3288" s="1" cm="1">
        <f t="array" ref="AA3288">SUMPRODUCT(LEN(H3288)-LEN(SUBSTITUTE(H3288,{"0";"1";"2";"3";"4";"5";"6";"7";"8";"9"},"")))</f>
        <v>12</v>
      </c>
      <c r="AC3288" t="str">
        <f t="shared" si="359"/>
        <v>Potential Duplicate</v>
      </c>
      <c r="AD3288">
        <f t="shared" si="360"/>
        <v>2</v>
      </c>
      <c r="AE3288">
        <f t="shared" si="361"/>
        <v>3</v>
      </c>
      <c r="AF3288" t="str">
        <f t="shared" si="362"/>
        <v>Yes</v>
      </c>
      <c r="AG3288">
        <f t="shared" ca="1" si="363"/>
        <v>103</v>
      </c>
      <c r="AH3288" t="str">
        <f ca="1">IF(OR(V3288="",AG3288=""),"Yes",IF(AG3288&gt;Config!$B$41,"Yes","No"))</f>
        <v>No</v>
      </c>
    </row>
    <row r="3289" spans="1:34" x14ac:dyDescent="0.25">
      <c r="A3289" s="1" t="s">
        <v>23086</v>
      </c>
      <c r="B3289" s="1" t="s">
        <v>1032</v>
      </c>
      <c r="C3289" s="1" t="s">
        <v>489</v>
      </c>
      <c r="D3289" s="1" t="s">
        <v>23087</v>
      </c>
      <c r="E3289" s="1" t="s">
        <v>34776</v>
      </c>
      <c r="F3289" s="1" t="s">
        <v>23088</v>
      </c>
      <c r="G3289" t="str">
        <f t="shared" si="357"/>
        <v>Valid</v>
      </c>
      <c r="H3289" s="1" t="s">
        <v>23089</v>
      </c>
      <c r="I3289" t="str" cm="1">
        <f t="array" ref="I3289">IF(OR(TRIM(H3289)="",ISNUMBER(SEARCH("#",H3289)),AA3289&lt;Config!$B$8,SUMPRODUCT(--ISNUMBER(SEARCH({"a";"b";"c";"d";"e";"f";"g";"h";"i";"j";"k";"l";"m";"n";"o";"p";"q";"r";"s";"t";"u";"v";"w";"x";"y";"z"},H3289)))&gt;0),"Invalid","Valid")</f>
        <v>Valid</v>
      </c>
      <c r="J3289" s="1" t="s">
        <v>23090</v>
      </c>
      <c r="K3289" s="1" t="s">
        <v>625</v>
      </c>
      <c r="L3289" s="1" t="s">
        <v>265</v>
      </c>
      <c r="M3289" s="1" t="s">
        <v>33827</v>
      </c>
      <c r="N3289" s="1" t="s">
        <v>224</v>
      </c>
      <c r="O3289" s="1" t="s">
        <v>32</v>
      </c>
      <c r="P3289" t="s">
        <v>53</v>
      </c>
      <c r="Q3289" s="1" t="s">
        <v>55</v>
      </c>
      <c r="R3289" s="1" t="s">
        <v>70</v>
      </c>
      <c r="S3289" s="1" t="s">
        <v>23091</v>
      </c>
      <c r="T3289" s="1" t="s">
        <v>23092</v>
      </c>
      <c r="U3289" s="1" t="s">
        <v>11878</v>
      </c>
      <c r="V3289" s="1" t="s">
        <v>3869</v>
      </c>
      <c r="W3289" s="1" t="s">
        <v>94</v>
      </c>
      <c r="X3289" t="str">
        <f t="shared" si="358"/>
        <v>Complete</v>
      </c>
      <c r="Y3289">
        <f>MAX(0,100-IF(G3289="Invalid",Config!$B$5,0)-IF(I3289="Invalid",Config!$B$6,0)-IF(X3289="Incomplete",Config!$B$7,0)-IF(AF3289="Yes",Config!$B$37,0))</f>
        <v>100</v>
      </c>
      <c r="Z3289" s="1">
        <f>IF(OR(TRIM(B3289)="",COUNTIF(Config!$B$15:$B$19,B3289)&gt;0),1,0)+IF(OR(TRIM(C3289)="",COUNTIF(Config!$B$15:$B$19,C3289)&gt;0),1,0)+IF(OR(TRIM(F3289)="",COUNTIF(Config!$B$15:$B$19,F3289)&gt;0),1,0)+IF(OR(TRIM(H3289)="",COUNTIF(Config!$B$15:$B$19,H3289)&gt;0),1,0)+IF(OR(TRIM(E3289)="",COUNTIF(Config!$B$15:$B$19,E3289)&gt;0),1,0)+IF(OR(TRIM(K3289)="",COUNTIF(Config!$B$15:$B$19,K3289)&gt;0),1,0)+IF(OR(TRIM(P3289)="",COUNTIF(Config!$B$15:$B$19,P3289)&gt;0),1,0)+IF(OR(TRIM(R3289)="",COUNTIF(Config!$B$15:$B$19,R3289)&gt;0),1,0)</f>
        <v>0</v>
      </c>
      <c r="AA3289" s="1" cm="1">
        <f t="array" ref="AA3289">SUMPRODUCT(LEN(H3289)-LEN(SUBSTITUTE(H3289,{"0";"1";"2";"3";"4";"5";"6";"7";"8";"9"},"")))</f>
        <v>12</v>
      </c>
      <c r="AC3289" t="str">
        <f t="shared" si="359"/>
        <v/>
      </c>
      <c r="AD3289">
        <f t="shared" si="360"/>
        <v>1</v>
      </c>
      <c r="AE3289">
        <f t="shared" si="361"/>
        <v>1</v>
      </c>
      <c r="AF3289" t="str">
        <f t="shared" si="362"/>
        <v>No</v>
      </c>
      <c r="AG3289">
        <f t="shared" ca="1" si="363"/>
        <v>135</v>
      </c>
      <c r="AH3289" t="str">
        <f ca="1">IF(OR(V3289="",AG3289=""),"Yes",IF(AG3289&gt;Config!$B$41,"Yes","No"))</f>
        <v>No</v>
      </c>
    </row>
    <row r="3290" spans="1:34" x14ac:dyDescent="0.25">
      <c r="A3290" s="1" t="s">
        <v>23093</v>
      </c>
      <c r="B3290" s="1" t="s">
        <v>1957</v>
      </c>
      <c r="C3290" s="1" t="s">
        <v>245</v>
      </c>
      <c r="D3290" s="1" t="s">
        <v>23094</v>
      </c>
      <c r="E3290" s="1" t="s">
        <v>578</v>
      </c>
      <c r="F3290" s="1" t="s">
        <v>23095</v>
      </c>
      <c r="G3290" t="str">
        <f t="shared" si="357"/>
        <v>Valid</v>
      </c>
      <c r="H3290" s="1" t="s">
        <v>23096</v>
      </c>
      <c r="I3290" t="str" cm="1">
        <f t="array" ref="I3290">IF(OR(TRIM(H3290)="",ISNUMBER(SEARCH("#",H3290)),AA3290&lt;Config!$B$8,SUMPRODUCT(--ISNUMBER(SEARCH({"a";"b";"c";"d";"e";"f";"g";"h";"i";"j";"k";"l";"m";"n";"o";"p";"q";"r";"s";"t";"u";"v";"w";"x";"y";"z"},H3290)))&gt;0),"Invalid","Valid")</f>
        <v>Valid</v>
      </c>
      <c r="J3290" s="1" t="s">
        <v>23097</v>
      </c>
      <c r="K3290" s="1" t="s">
        <v>66</v>
      </c>
      <c r="L3290" s="1" t="s">
        <v>67</v>
      </c>
      <c r="M3290" s="1" t="s">
        <v>50</v>
      </c>
      <c r="N3290" s="1" t="s">
        <v>68</v>
      </c>
      <c r="O3290" s="1" t="s">
        <v>32</v>
      </c>
      <c r="P3290" t="s">
        <v>53</v>
      </c>
      <c r="Q3290" s="1" t="s">
        <v>150</v>
      </c>
      <c r="R3290" s="1" t="s">
        <v>70</v>
      </c>
      <c r="S3290" s="1" t="s">
        <v>23098</v>
      </c>
      <c r="T3290" s="1" t="s">
        <v>23099</v>
      </c>
      <c r="U3290" s="1" t="s">
        <v>2267</v>
      </c>
      <c r="V3290" s="1" t="s">
        <v>140</v>
      </c>
      <c r="W3290" s="1" t="s">
        <v>293</v>
      </c>
      <c r="X3290" t="str">
        <f t="shared" si="358"/>
        <v>Complete</v>
      </c>
      <c r="Y3290">
        <f>MAX(0,100-IF(G3290="Invalid",Config!$B$5,0)-IF(I3290="Invalid",Config!$B$6,0)-IF(X3290="Incomplete",Config!$B$7,0)-IF(AF3290="Yes",Config!$B$37,0))</f>
        <v>100</v>
      </c>
      <c r="Z3290" s="1">
        <f>IF(OR(TRIM(B3290)="",COUNTIF(Config!$B$15:$B$19,B3290)&gt;0),1,0)+IF(OR(TRIM(C3290)="",COUNTIF(Config!$B$15:$B$19,C3290)&gt;0),1,0)+IF(OR(TRIM(F3290)="",COUNTIF(Config!$B$15:$B$19,F3290)&gt;0),1,0)+IF(OR(TRIM(H3290)="",COUNTIF(Config!$B$15:$B$19,H3290)&gt;0),1,0)+IF(OR(TRIM(E3290)="",COUNTIF(Config!$B$15:$B$19,E3290)&gt;0),1,0)+IF(OR(TRIM(K3290)="",COUNTIF(Config!$B$15:$B$19,K3290)&gt;0),1,0)+IF(OR(TRIM(P3290)="",COUNTIF(Config!$B$15:$B$19,P3290)&gt;0),1,0)+IF(OR(TRIM(R3290)="",COUNTIF(Config!$B$15:$B$19,R3290)&gt;0),1,0)</f>
        <v>0</v>
      </c>
      <c r="AA3290" s="1" cm="1">
        <f t="array" ref="AA3290">SUMPRODUCT(LEN(H3290)-LEN(SUBSTITUTE(H3290,{"0";"1";"2";"3";"4";"5";"6";"7";"8";"9"},"")))</f>
        <v>12</v>
      </c>
      <c r="AC3290" t="str">
        <f t="shared" si="359"/>
        <v/>
      </c>
      <c r="AD3290">
        <f t="shared" si="360"/>
        <v>1</v>
      </c>
      <c r="AE3290">
        <f t="shared" si="361"/>
        <v>1</v>
      </c>
      <c r="AF3290" t="str">
        <f t="shared" si="362"/>
        <v>No</v>
      </c>
      <c r="AG3290">
        <f t="shared" ca="1" si="363"/>
        <v>37</v>
      </c>
      <c r="AH3290" t="str">
        <f ca="1">IF(OR(V3290="",AG3290=""),"Yes",IF(AG3290&gt;Config!$B$41,"Yes","No"))</f>
        <v>No</v>
      </c>
    </row>
    <row r="3291" spans="1:34" x14ac:dyDescent="0.25">
      <c r="A3291" s="1" t="s">
        <v>23100</v>
      </c>
      <c r="B3291" s="1" t="s">
        <v>597</v>
      </c>
      <c r="C3291" s="1" t="s">
        <v>775</v>
      </c>
      <c r="D3291" s="1" t="s">
        <v>8910</v>
      </c>
      <c r="E3291" s="1" t="s">
        <v>35345</v>
      </c>
      <c r="F3291" s="1" t="s">
        <v>23101</v>
      </c>
      <c r="G3291" t="str">
        <f t="shared" si="357"/>
        <v>Valid</v>
      </c>
      <c r="H3291" s="1" t="s">
        <v>23102</v>
      </c>
      <c r="I3291" t="str" cm="1">
        <f t="array" ref="I3291">IF(OR(TRIM(H3291)="",ISNUMBER(SEARCH("#",H3291)),AA3291&lt;Config!$B$8,SUMPRODUCT(--ISNUMBER(SEARCH({"a";"b";"c";"d";"e";"f";"g";"h";"i";"j";"k";"l";"m";"n";"o";"p";"q";"r";"s";"t";"u";"v";"w";"x";"y";"z"},H3291)))&gt;0),"Invalid","Valid")</f>
        <v>Valid</v>
      </c>
      <c r="J3291" s="1" t="s">
        <v>23103</v>
      </c>
      <c r="K3291" s="1" t="s">
        <v>117</v>
      </c>
      <c r="L3291" s="1" t="s">
        <v>179</v>
      </c>
      <c r="M3291" s="1" t="s">
        <v>251</v>
      </c>
      <c r="N3291" s="1" t="s">
        <v>224</v>
      </c>
      <c r="O3291" s="1" t="s">
        <v>69</v>
      </c>
      <c r="P3291" t="s">
        <v>87</v>
      </c>
      <c r="Q3291" s="1" t="s">
        <v>88</v>
      </c>
      <c r="R3291" s="1" t="s">
        <v>89</v>
      </c>
      <c r="S3291" s="1" t="s">
        <v>20507</v>
      </c>
      <c r="T3291" s="1" t="s">
        <v>23104</v>
      </c>
      <c r="U3291" s="1" t="s">
        <v>1751</v>
      </c>
      <c r="V3291" s="1" t="s">
        <v>5314</v>
      </c>
      <c r="W3291" s="1" t="s">
        <v>40</v>
      </c>
      <c r="X3291" t="str">
        <f t="shared" si="358"/>
        <v>Complete</v>
      </c>
      <c r="Y3291">
        <f>MAX(0,100-IF(G3291="Invalid",Config!$B$5,0)-IF(I3291="Invalid",Config!$B$6,0)-IF(X3291="Incomplete",Config!$B$7,0)-IF(AF3291="Yes",Config!$B$37,0))</f>
        <v>100</v>
      </c>
      <c r="Z3291" s="1">
        <f>IF(OR(TRIM(B3291)="",COUNTIF(Config!$B$15:$B$19,B3291)&gt;0),1,0)+IF(OR(TRIM(C3291)="",COUNTIF(Config!$B$15:$B$19,C3291)&gt;0),1,0)+IF(OR(TRIM(F3291)="",COUNTIF(Config!$B$15:$B$19,F3291)&gt;0),1,0)+IF(OR(TRIM(H3291)="",COUNTIF(Config!$B$15:$B$19,H3291)&gt;0),1,0)+IF(OR(TRIM(E3291)="",COUNTIF(Config!$B$15:$B$19,E3291)&gt;0),1,0)+IF(OR(TRIM(K3291)="",COUNTIF(Config!$B$15:$B$19,K3291)&gt;0),1,0)+IF(OR(TRIM(P3291)="",COUNTIF(Config!$B$15:$B$19,P3291)&gt;0),1,0)+IF(OR(TRIM(R3291)="",COUNTIF(Config!$B$15:$B$19,R3291)&gt;0),1,0)</f>
        <v>0</v>
      </c>
      <c r="AA3291" s="1" cm="1">
        <f t="array" ref="AA3291">SUMPRODUCT(LEN(H3291)-LEN(SUBSTITUTE(H3291,{"0";"1";"2";"3";"4";"5";"6";"7";"8";"9"},"")))</f>
        <v>11</v>
      </c>
      <c r="AC3291" t="str">
        <f t="shared" si="359"/>
        <v/>
      </c>
      <c r="AD3291">
        <f t="shared" si="360"/>
        <v>1</v>
      </c>
      <c r="AE3291">
        <f t="shared" si="361"/>
        <v>1</v>
      </c>
      <c r="AF3291" t="str">
        <f t="shared" si="362"/>
        <v>No</v>
      </c>
      <c r="AG3291">
        <f t="shared" ca="1" si="363"/>
        <v>530</v>
      </c>
      <c r="AH3291" t="str">
        <f ca="1">IF(OR(V3291="",AG3291=""),"Yes",IF(AG3291&gt;Config!$B$41,"Yes","No"))</f>
        <v>Yes</v>
      </c>
    </row>
    <row r="3292" spans="1:34" x14ac:dyDescent="0.25">
      <c r="A3292" s="1" t="s">
        <v>23105</v>
      </c>
      <c r="B3292" s="1" t="s">
        <v>577</v>
      </c>
      <c r="C3292" s="1" t="s">
        <v>386</v>
      </c>
      <c r="D3292" s="1" t="s">
        <v>5415</v>
      </c>
      <c r="E3292" s="1" t="s">
        <v>739</v>
      </c>
      <c r="F3292" s="1" t="s">
        <v>23106</v>
      </c>
      <c r="G3292" t="str">
        <f t="shared" si="357"/>
        <v>Valid</v>
      </c>
      <c r="H3292" s="1" t="s">
        <v>23107</v>
      </c>
      <c r="I3292" t="str" cm="1">
        <f t="array" ref="I3292">IF(OR(TRIM(H3292)="",ISNUMBER(SEARCH("#",H3292)),AA3292&lt;Config!$B$8,SUMPRODUCT(--ISNUMBER(SEARCH({"a";"b";"c";"d";"e";"f";"g";"h";"i";"j";"k";"l";"m";"n";"o";"p";"q";"r";"s";"t";"u";"v";"w";"x";"y";"z"},H3292)))&gt;0),"Invalid","Valid")</f>
        <v>Valid</v>
      </c>
      <c r="J3292" s="1" t="s">
        <v>23108</v>
      </c>
      <c r="K3292" s="1" t="s">
        <v>1001</v>
      </c>
      <c r="L3292" s="1" t="s">
        <v>179</v>
      </c>
      <c r="M3292" s="1" t="s">
        <v>235</v>
      </c>
      <c r="N3292" s="1" t="s">
        <v>86</v>
      </c>
      <c r="O3292" s="1" t="s">
        <v>52</v>
      </c>
      <c r="P3292" t="s">
        <v>328</v>
      </c>
      <c r="Q3292" s="1" t="s">
        <v>33838</v>
      </c>
      <c r="R3292" s="1" t="s">
        <v>18625</v>
      </c>
      <c r="S3292" s="1" t="s">
        <v>12715</v>
      </c>
      <c r="T3292" s="1" t="s">
        <v>23109</v>
      </c>
      <c r="U3292" s="1" t="s">
        <v>5454</v>
      </c>
      <c r="V3292" s="1" t="s">
        <v>1050</v>
      </c>
      <c r="W3292" s="1" t="s">
        <v>94</v>
      </c>
      <c r="X3292" t="str">
        <f t="shared" si="358"/>
        <v>Complete</v>
      </c>
      <c r="Y3292">
        <f>MAX(0,100-IF(G3292="Invalid",Config!$B$5,0)-IF(I3292="Invalid",Config!$B$6,0)-IF(X3292="Incomplete",Config!$B$7,0)-IF(AF3292="Yes",Config!$B$37,0))</f>
        <v>100</v>
      </c>
      <c r="Z3292" s="1">
        <f>IF(OR(TRIM(B3292)="",COUNTIF(Config!$B$15:$B$19,B3292)&gt;0),1,0)+IF(OR(TRIM(C3292)="",COUNTIF(Config!$B$15:$B$19,C3292)&gt;0),1,0)+IF(OR(TRIM(F3292)="",COUNTIF(Config!$B$15:$B$19,F3292)&gt;0),1,0)+IF(OR(TRIM(H3292)="",COUNTIF(Config!$B$15:$B$19,H3292)&gt;0),1,0)+IF(OR(TRIM(E3292)="",COUNTIF(Config!$B$15:$B$19,E3292)&gt;0),1,0)+IF(OR(TRIM(K3292)="",COUNTIF(Config!$B$15:$B$19,K3292)&gt;0),1,0)+IF(OR(TRIM(P3292)="",COUNTIF(Config!$B$15:$B$19,P3292)&gt;0),1,0)+IF(OR(TRIM(R3292)="",COUNTIF(Config!$B$15:$B$19,R3292)&gt;0),1,0)</f>
        <v>0</v>
      </c>
      <c r="AA3292" s="1" cm="1">
        <f t="array" ref="AA3292">SUMPRODUCT(LEN(H3292)-LEN(SUBSTITUTE(H3292,{"0";"1";"2";"3";"4";"5";"6";"7";"8";"9"},"")))</f>
        <v>10</v>
      </c>
      <c r="AC3292" t="str">
        <f t="shared" si="359"/>
        <v/>
      </c>
      <c r="AD3292">
        <f t="shared" si="360"/>
        <v>1</v>
      </c>
      <c r="AE3292">
        <f t="shared" si="361"/>
        <v>1</v>
      </c>
      <c r="AF3292" t="str">
        <f t="shared" si="362"/>
        <v>No</v>
      </c>
      <c r="AG3292">
        <f t="shared" ca="1" si="363"/>
        <v>37</v>
      </c>
      <c r="AH3292" t="str">
        <f ca="1">IF(OR(V3292="",AG3292=""),"Yes",IF(AG3292&gt;Config!$B$41,"Yes","No"))</f>
        <v>No</v>
      </c>
    </row>
    <row r="3293" spans="1:34" x14ac:dyDescent="0.25">
      <c r="A3293" s="1" t="s">
        <v>23110</v>
      </c>
      <c r="B3293" s="1" t="s">
        <v>352</v>
      </c>
      <c r="C3293" s="1" t="s">
        <v>1068</v>
      </c>
      <c r="D3293" s="1" t="s">
        <v>19246</v>
      </c>
      <c r="E3293" s="1" t="s">
        <v>191</v>
      </c>
      <c r="F3293" s="1" t="s">
        <v>19247</v>
      </c>
      <c r="G3293" t="str">
        <f t="shared" si="357"/>
        <v>Valid</v>
      </c>
      <c r="H3293" s="1" t="s">
        <v>23111</v>
      </c>
      <c r="I3293" t="str" cm="1">
        <f t="array" ref="I3293">IF(OR(TRIM(H3293)="",ISNUMBER(SEARCH("#",H3293)),AA3293&lt;Config!$B$8,SUMPRODUCT(--ISNUMBER(SEARCH({"a";"b";"c";"d";"e";"f";"g";"h";"i";"j";"k";"l";"m";"n";"o";"p";"q";"r";"s";"t";"u";"v";"w";"x";"y";"z"},H3293)))&gt;0),"Invalid","Valid")</f>
        <v>Valid</v>
      </c>
      <c r="J3293" s="1" t="s">
        <v>19249</v>
      </c>
      <c r="K3293" s="1" t="s">
        <v>378</v>
      </c>
      <c r="L3293" s="1" t="s">
        <v>164</v>
      </c>
      <c r="M3293" s="1" t="s">
        <v>85</v>
      </c>
      <c r="N3293" s="1" t="s">
        <v>358</v>
      </c>
      <c r="O3293" s="1" t="s">
        <v>32</v>
      </c>
      <c r="P3293" t="s">
        <v>314</v>
      </c>
      <c r="Q3293" s="1" t="s">
        <v>316</v>
      </c>
      <c r="R3293" s="1" t="s">
        <v>315</v>
      </c>
      <c r="S3293" s="1" t="s">
        <v>19250</v>
      </c>
      <c r="T3293" s="1" t="s">
        <v>19251</v>
      </c>
      <c r="U3293" s="1" t="s">
        <v>5891</v>
      </c>
      <c r="V3293" s="1" t="s">
        <v>4827</v>
      </c>
      <c r="W3293" s="1" t="s">
        <v>94</v>
      </c>
      <c r="X3293" t="str">
        <f t="shared" si="358"/>
        <v>Complete</v>
      </c>
      <c r="Y3293">
        <f>MAX(0,100-IF(G3293="Invalid",Config!$B$5,0)-IF(I3293="Invalid",Config!$B$6,0)-IF(X3293="Incomplete",Config!$B$7,0)-IF(AF3293="Yes",Config!$B$37,0))</f>
        <v>75</v>
      </c>
      <c r="Z3293" s="1">
        <f>IF(OR(TRIM(B3293)="",COUNTIF(Config!$B$15:$B$19,B3293)&gt;0),1,0)+IF(OR(TRIM(C3293)="",COUNTIF(Config!$B$15:$B$19,C3293)&gt;0),1,0)+IF(OR(TRIM(F3293)="",COUNTIF(Config!$B$15:$B$19,F3293)&gt;0),1,0)+IF(OR(TRIM(H3293)="",COUNTIF(Config!$B$15:$B$19,H3293)&gt;0),1,0)+IF(OR(TRIM(E3293)="",COUNTIF(Config!$B$15:$B$19,E3293)&gt;0),1,0)+IF(OR(TRIM(K3293)="",COUNTIF(Config!$B$15:$B$19,K3293)&gt;0),1,0)+IF(OR(TRIM(P3293)="",COUNTIF(Config!$B$15:$B$19,P3293)&gt;0),1,0)+IF(OR(TRIM(R3293)="",COUNTIF(Config!$B$15:$B$19,R3293)&gt;0),1,0)</f>
        <v>0</v>
      </c>
      <c r="AA3293" s="1" cm="1">
        <f t="array" ref="AA3293">SUMPRODUCT(LEN(H3293)-LEN(SUBSTITUTE(H3293,{"0";"1";"2";"3";"4";"5";"6";"7";"8";"9"},"")))</f>
        <v>12</v>
      </c>
      <c r="AC3293" t="str">
        <f t="shared" si="359"/>
        <v>Potential Duplicate</v>
      </c>
      <c r="AD3293">
        <f t="shared" si="360"/>
        <v>2</v>
      </c>
      <c r="AE3293">
        <f t="shared" si="361"/>
        <v>1</v>
      </c>
      <c r="AF3293" t="str">
        <f t="shared" si="362"/>
        <v>Yes</v>
      </c>
      <c r="AG3293">
        <f t="shared" ca="1" si="363"/>
        <v>65</v>
      </c>
      <c r="AH3293" t="str">
        <f ca="1">IF(OR(V3293="",AG3293=""),"Yes",IF(AG3293&gt;Config!$B$41,"Yes","No"))</f>
        <v>No</v>
      </c>
    </row>
    <row r="3294" spans="1:34" x14ac:dyDescent="0.25">
      <c r="A3294" s="1" t="s">
        <v>23112</v>
      </c>
      <c r="B3294" s="1" t="s">
        <v>544</v>
      </c>
      <c r="C3294" s="1" t="s">
        <v>1806</v>
      </c>
      <c r="D3294" s="1" t="s">
        <v>23113</v>
      </c>
      <c r="E3294" s="1" t="s">
        <v>458</v>
      </c>
      <c r="F3294" s="1" t="s">
        <v>23114</v>
      </c>
      <c r="G3294" t="str">
        <f t="shared" si="357"/>
        <v>Valid</v>
      </c>
      <c r="H3294" s="1" t="s">
        <v>23115</v>
      </c>
      <c r="I3294" t="str" cm="1">
        <f t="array" ref="I3294">IF(OR(TRIM(H3294)="",ISNUMBER(SEARCH("#",H3294)),AA3294&lt;Config!$B$8,SUMPRODUCT(--ISNUMBER(SEARCH({"a";"b";"c";"d";"e";"f";"g";"h";"i";"j";"k";"l";"m";"n";"o";"p";"q";"r";"s";"t";"u";"v";"w";"x";"y";"z"},H3294)))&gt;0),"Invalid","Valid")</f>
        <v>Valid</v>
      </c>
      <c r="J3294" s="1" t="s">
        <v>23116</v>
      </c>
      <c r="K3294" s="1" t="s">
        <v>83</v>
      </c>
      <c r="L3294" s="1" t="s">
        <v>450</v>
      </c>
      <c r="M3294" s="1" t="s">
        <v>103</v>
      </c>
      <c r="N3294" s="1" t="s">
        <v>68</v>
      </c>
      <c r="O3294" s="1" t="s">
        <v>32</v>
      </c>
      <c r="P3294" t="s">
        <v>104</v>
      </c>
      <c r="Q3294" s="1" t="s">
        <v>105</v>
      </c>
      <c r="R3294" s="1" t="s">
        <v>105</v>
      </c>
      <c r="S3294" s="1" t="s">
        <v>23117</v>
      </c>
      <c r="T3294" s="1" t="s">
        <v>23118</v>
      </c>
      <c r="U3294" s="1" t="s">
        <v>944</v>
      </c>
      <c r="V3294" s="1" t="s">
        <v>140</v>
      </c>
      <c r="W3294" s="1" t="s">
        <v>75</v>
      </c>
      <c r="X3294" t="str">
        <f t="shared" si="358"/>
        <v>Complete</v>
      </c>
      <c r="Y3294">
        <f>MAX(0,100-IF(G3294="Invalid",Config!$B$5,0)-IF(I3294="Invalid",Config!$B$6,0)-IF(X3294="Incomplete",Config!$B$7,0)-IF(AF3294="Yes",Config!$B$37,0))</f>
        <v>100</v>
      </c>
      <c r="Z3294" s="1">
        <f>IF(OR(TRIM(B3294)="",COUNTIF(Config!$B$15:$B$19,B3294)&gt;0),1,0)+IF(OR(TRIM(C3294)="",COUNTIF(Config!$B$15:$B$19,C3294)&gt;0),1,0)+IF(OR(TRIM(F3294)="",COUNTIF(Config!$B$15:$B$19,F3294)&gt;0),1,0)+IF(OR(TRIM(H3294)="",COUNTIF(Config!$B$15:$B$19,H3294)&gt;0),1,0)+IF(OR(TRIM(E3294)="",COUNTIF(Config!$B$15:$B$19,E3294)&gt;0),1,0)+IF(OR(TRIM(K3294)="",COUNTIF(Config!$B$15:$B$19,K3294)&gt;0),1,0)+IF(OR(TRIM(P3294)="",COUNTIF(Config!$B$15:$B$19,P3294)&gt;0),1,0)+IF(OR(TRIM(R3294)="",COUNTIF(Config!$B$15:$B$19,R3294)&gt;0),1,0)</f>
        <v>0</v>
      </c>
      <c r="AA3294" s="1" cm="1">
        <f t="array" ref="AA3294">SUMPRODUCT(LEN(H3294)-LEN(SUBSTITUTE(H3294,{"0";"1";"2";"3";"4";"5";"6";"7";"8";"9"},"")))</f>
        <v>11</v>
      </c>
      <c r="AC3294" t="str">
        <f t="shared" si="359"/>
        <v/>
      </c>
      <c r="AD3294">
        <f t="shared" si="360"/>
        <v>1</v>
      </c>
      <c r="AE3294">
        <f t="shared" si="361"/>
        <v>1</v>
      </c>
      <c r="AF3294" t="str">
        <f t="shared" si="362"/>
        <v>No</v>
      </c>
      <c r="AG3294">
        <f t="shared" ca="1" si="363"/>
        <v>37</v>
      </c>
      <c r="AH3294" t="str">
        <f ca="1">IF(OR(V3294="",AG3294=""),"Yes",IF(AG3294&gt;Config!$B$41,"Yes","No"))</f>
        <v>No</v>
      </c>
    </row>
    <row r="3295" spans="1:34" x14ac:dyDescent="0.25">
      <c r="A3295" s="1" t="s">
        <v>23119</v>
      </c>
      <c r="B3295" s="1" t="s">
        <v>488</v>
      </c>
      <c r="C3295" s="1" t="s">
        <v>775</v>
      </c>
      <c r="D3295" s="1" t="s">
        <v>21733</v>
      </c>
      <c r="E3295" s="1" t="s">
        <v>310</v>
      </c>
      <c r="F3295" s="1" t="s">
        <v>23120</v>
      </c>
      <c r="G3295" t="str">
        <f t="shared" si="357"/>
        <v>Valid</v>
      </c>
      <c r="H3295" s="1" t="s">
        <v>23121</v>
      </c>
      <c r="I3295" t="str" cm="1">
        <f t="array" ref="I3295">IF(OR(TRIM(H3295)="",ISNUMBER(SEARCH("#",H3295)),AA3295&lt;Config!$B$8,SUMPRODUCT(--ISNUMBER(SEARCH({"a";"b";"c";"d";"e";"f";"g";"h";"i";"j";"k";"l";"m";"n";"o";"p";"q";"r";"s";"t";"u";"v";"w";"x";"y";"z"},H3295)))&gt;0),"Invalid","Valid")</f>
        <v>Valid</v>
      </c>
      <c r="J3295" s="1" t="s">
        <v>23122</v>
      </c>
      <c r="K3295" s="1" t="s">
        <v>83</v>
      </c>
      <c r="L3295" s="1" t="s">
        <v>49</v>
      </c>
      <c r="M3295" s="1" t="s">
        <v>30</v>
      </c>
      <c r="N3295" s="1" t="s">
        <v>713</v>
      </c>
      <c r="O3295" s="1" t="s">
        <v>69</v>
      </c>
      <c r="P3295" t="s">
        <v>87</v>
      </c>
      <c r="Q3295" s="1" t="s">
        <v>88</v>
      </c>
      <c r="R3295" s="1" t="s">
        <v>136</v>
      </c>
      <c r="S3295" s="1" t="s">
        <v>5582</v>
      </c>
      <c r="T3295" s="1" t="s">
        <v>23123</v>
      </c>
      <c r="U3295" s="1" t="s">
        <v>3610</v>
      </c>
      <c r="V3295" s="1" t="s">
        <v>23124</v>
      </c>
      <c r="W3295" s="1" t="s">
        <v>384</v>
      </c>
      <c r="X3295" t="str">
        <f t="shared" si="358"/>
        <v>Complete</v>
      </c>
      <c r="Y3295">
        <f>MAX(0,100-IF(G3295="Invalid",Config!$B$5,0)-IF(I3295="Invalid",Config!$B$6,0)-IF(X3295="Incomplete",Config!$B$7,0)-IF(AF3295="Yes",Config!$B$37,0))</f>
        <v>75</v>
      </c>
      <c r="Z3295" s="1">
        <f>IF(OR(TRIM(B3295)="",COUNTIF(Config!$B$15:$B$19,B3295)&gt;0),1,0)+IF(OR(TRIM(C3295)="",COUNTIF(Config!$B$15:$B$19,C3295)&gt;0),1,0)+IF(OR(TRIM(F3295)="",COUNTIF(Config!$B$15:$B$19,F3295)&gt;0),1,0)+IF(OR(TRIM(H3295)="",COUNTIF(Config!$B$15:$B$19,H3295)&gt;0),1,0)+IF(OR(TRIM(E3295)="",COUNTIF(Config!$B$15:$B$19,E3295)&gt;0),1,0)+IF(OR(TRIM(K3295)="",COUNTIF(Config!$B$15:$B$19,K3295)&gt;0),1,0)+IF(OR(TRIM(P3295)="",COUNTIF(Config!$B$15:$B$19,P3295)&gt;0),1,0)+IF(OR(TRIM(R3295)="",COUNTIF(Config!$B$15:$B$19,R3295)&gt;0),1,0)</f>
        <v>0</v>
      </c>
      <c r="AA3295" s="1" cm="1">
        <f t="array" ref="AA3295">SUMPRODUCT(LEN(H3295)-LEN(SUBSTITUTE(H3295,{"0";"1";"2";"3";"4";"5";"6";"7";"8";"9"},"")))</f>
        <v>10</v>
      </c>
      <c r="AC3295" t="str">
        <f t="shared" si="359"/>
        <v>Potential Duplicate</v>
      </c>
      <c r="AD3295">
        <f t="shared" si="360"/>
        <v>2</v>
      </c>
      <c r="AE3295">
        <f t="shared" si="361"/>
        <v>1</v>
      </c>
      <c r="AF3295" t="str">
        <f t="shared" si="362"/>
        <v>Yes</v>
      </c>
      <c r="AG3295" t="str">
        <f t="shared" ca="1" si="363"/>
        <v/>
      </c>
      <c r="AH3295" t="str">
        <f ca="1">IF(OR(V3295="",AG3295=""),"Yes",IF(AG3295&gt;Config!$B$41,"Yes","No"))</f>
        <v>Yes</v>
      </c>
    </row>
    <row r="3296" spans="1:34" x14ac:dyDescent="0.25">
      <c r="A3296" s="1" t="s">
        <v>23125</v>
      </c>
      <c r="B3296" s="1" t="s">
        <v>2911</v>
      </c>
      <c r="C3296" s="1" t="s">
        <v>1389</v>
      </c>
      <c r="D3296" s="1" t="s">
        <v>23126</v>
      </c>
      <c r="E3296" s="1" t="s">
        <v>34309</v>
      </c>
      <c r="F3296" s="1" t="s">
        <v>23127</v>
      </c>
      <c r="G3296" t="str">
        <f t="shared" si="357"/>
        <v>Valid</v>
      </c>
      <c r="H3296" s="1" t="s">
        <v>23128</v>
      </c>
      <c r="I3296" t="str" cm="1">
        <f t="array" ref="I3296">IF(OR(TRIM(H3296)="",ISNUMBER(SEARCH("#",H3296)),AA3296&lt;Config!$B$8,SUMPRODUCT(--ISNUMBER(SEARCH({"a";"b";"c";"d";"e";"f";"g";"h";"i";"j";"k";"l";"m";"n";"o";"p";"q";"r";"s";"t";"u";"v";"w";"x";"y";"z"},H3296)))&gt;0),"Invalid","Valid")</f>
        <v>Valid</v>
      </c>
      <c r="J3296" s="1" t="s">
        <v>23129</v>
      </c>
      <c r="K3296" s="1" t="s">
        <v>48</v>
      </c>
      <c r="L3296" s="1" t="s">
        <v>134</v>
      </c>
      <c r="M3296" s="1" t="s">
        <v>235</v>
      </c>
      <c r="N3296" s="1" t="s">
        <v>33819</v>
      </c>
      <c r="O3296" s="1" t="s">
        <v>69</v>
      </c>
      <c r="P3296" t="s">
        <v>53</v>
      </c>
      <c r="Q3296" s="1" t="s">
        <v>197</v>
      </c>
      <c r="R3296" s="1" t="s">
        <v>415</v>
      </c>
      <c r="S3296" s="1" t="s">
        <v>23130</v>
      </c>
      <c r="T3296" s="1" t="s">
        <v>23131</v>
      </c>
      <c r="U3296" s="1" t="s">
        <v>13381</v>
      </c>
      <c r="V3296" s="1" t="s">
        <v>1380</v>
      </c>
      <c r="W3296" s="1" t="s">
        <v>60</v>
      </c>
      <c r="X3296" t="str">
        <f t="shared" si="358"/>
        <v>Complete</v>
      </c>
      <c r="Y3296">
        <f>MAX(0,100-IF(G3296="Invalid",Config!$B$5,0)-IF(I3296="Invalid",Config!$B$6,0)-IF(X3296="Incomplete",Config!$B$7,0)-IF(AF3296="Yes",Config!$B$37,0))</f>
        <v>75</v>
      </c>
      <c r="Z3296" s="1">
        <f>IF(OR(TRIM(B3296)="",COUNTIF(Config!$B$15:$B$19,B3296)&gt;0),1,0)+IF(OR(TRIM(C3296)="",COUNTIF(Config!$B$15:$B$19,C3296)&gt;0),1,0)+IF(OR(TRIM(F3296)="",COUNTIF(Config!$B$15:$B$19,F3296)&gt;0),1,0)+IF(OR(TRIM(H3296)="",COUNTIF(Config!$B$15:$B$19,H3296)&gt;0),1,0)+IF(OR(TRIM(E3296)="",COUNTIF(Config!$B$15:$B$19,E3296)&gt;0),1,0)+IF(OR(TRIM(K3296)="",COUNTIF(Config!$B$15:$B$19,K3296)&gt;0),1,0)+IF(OR(TRIM(P3296)="",COUNTIF(Config!$B$15:$B$19,P3296)&gt;0),1,0)+IF(OR(TRIM(R3296)="",COUNTIF(Config!$B$15:$B$19,R3296)&gt;0),1,0)</f>
        <v>0</v>
      </c>
      <c r="AA3296" s="1" cm="1">
        <f t="array" ref="AA3296">SUMPRODUCT(LEN(H3296)-LEN(SUBSTITUTE(H3296,{"0";"1";"2";"3";"4";"5";"6";"7";"8";"9"},"")))</f>
        <v>10</v>
      </c>
      <c r="AC3296" t="str">
        <f t="shared" si="359"/>
        <v>Potential Duplicate</v>
      </c>
      <c r="AD3296">
        <f t="shared" si="360"/>
        <v>2</v>
      </c>
      <c r="AE3296">
        <f t="shared" si="361"/>
        <v>1</v>
      </c>
      <c r="AF3296" t="str">
        <f t="shared" si="362"/>
        <v>Yes</v>
      </c>
      <c r="AG3296">
        <f t="shared" ca="1" si="363"/>
        <v>194</v>
      </c>
      <c r="AH3296" t="str">
        <f ca="1">IF(OR(V3296="",AG3296=""),"Yes",IF(AG3296&gt;Config!$B$41,"Yes","No"))</f>
        <v>No</v>
      </c>
    </row>
    <row r="3297" spans="1:34" x14ac:dyDescent="0.25">
      <c r="A3297" s="1" t="s">
        <v>23132</v>
      </c>
      <c r="B3297" s="1" t="s">
        <v>1241</v>
      </c>
      <c r="C3297" s="1" t="s">
        <v>33938</v>
      </c>
      <c r="D3297" s="1" t="s">
        <v>35346</v>
      </c>
      <c r="E3297" s="1" t="s">
        <v>35073</v>
      </c>
      <c r="F3297" s="1" t="s">
        <v>23133</v>
      </c>
      <c r="G3297" t="str">
        <f t="shared" si="357"/>
        <v>Valid</v>
      </c>
      <c r="H3297" s="1" t="s">
        <v>23134</v>
      </c>
      <c r="I3297" t="str" cm="1">
        <f t="array" ref="I3297">IF(OR(TRIM(H3297)="",ISNUMBER(SEARCH("#",H3297)),AA3297&lt;Config!$B$8,SUMPRODUCT(--ISNUMBER(SEARCH({"a";"b";"c";"d";"e";"f";"g";"h";"i";"j";"k";"l";"m";"n";"o";"p";"q";"r";"s";"t";"u";"v";"w";"x";"y";"z"},H3297)))&gt;0),"Invalid","Valid")</f>
        <v>Valid</v>
      </c>
      <c r="J3297" s="1" t="s">
        <v>23135</v>
      </c>
      <c r="K3297" s="1" t="s">
        <v>163</v>
      </c>
      <c r="L3297" s="1" t="s">
        <v>29</v>
      </c>
      <c r="M3297" s="1" t="s">
        <v>103</v>
      </c>
      <c r="N3297" s="1" t="s">
        <v>358</v>
      </c>
      <c r="O3297" s="1" t="s">
        <v>180</v>
      </c>
      <c r="P3297" t="s">
        <v>33</v>
      </c>
      <c r="Q3297" s="1" t="s">
        <v>34</v>
      </c>
      <c r="R3297" s="1" t="s">
        <v>2361</v>
      </c>
      <c r="S3297" s="1" t="s">
        <v>7301</v>
      </c>
      <c r="T3297" s="1" t="s">
        <v>23136</v>
      </c>
      <c r="U3297" s="1" t="s">
        <v>5052</v>
      </c>
      <c r="V3297" s="1" t="s">
        <v>1408</v>
      </c>
      <c r="W3297" s="1" t="s">
        <v>202</v>
      </c>
      <c r="X3297" t="str">
        <f t="shared" si="358"/>
        <v>Complete</v>
      </c>
      <c r="Y3297">
        <f>MAX(0,100-IF(G3297="Invalid",Config!$B$5,0)-IF(I3297="Invalid",Config!$B$6,0)-IF(X3297="Incomplete",Config!$B$7,0)-IF(AF3297="Yes",Config!$B$37,0))</f>
        <v>100</v>
      </c>
      <c r="Z3297" s="1">
        <f>IF(OR(TRIM(B3297)="",COUNTIF(Config!$B$15:$B$19,B3297)&gt;0),1,0)+IF(OR(TRIM(C3297)="",COUNTIF(Config!$B$15:$B$19,C3297)&gt;0),1,0)+IF(OR(TRIM(F3297)="",COUNTIF(Config!$B$15:$B$19,F3297)&gt;0),1,0)+IF(OR(TRIM(H3297)="",COUNTIF(Config!$B$15:$B$19,H3297)&gt;0),1,0)+IF(OR(TRIM(E3297)="",COUNTIF(Config!$B$15:$B$19,E3297)&gt;0),1,0)+IF(OR(TRIM(K3297)="",COUNTIF(Config!$B$15:$B$19,K3297)&gt;0),1,0)+IF(OR(TRIM(P3297)="",COUNTIF(Config!$B$15:$B$19,P3297)&gt;0),1,0)+IF(OR(TRIM(R3297)="",COUNTIF(Config!$B$15:$B$19,R3297)&gt;0),1,0)</f>
        <v>0</v>
      </c>
      <c r="AA3297" s="1" cm="1">
        <f t="array" ref="AA3297">SUMPRODUCT(LEN(H3297)-LEN(SUBSTITUTE(H3297,{"0";"1";"2";"3";"4";"5";"6";"7";"8";"9"},"")))</f>
        <v>10</v>
      </c>
      <c r="AC3297" t="str">
        <f t="shared" si="359"/>
        <v/>
      </c>
      <c r="AD3297">
        <f t="shared" si="360"/>
        <v>1</v>
      </c>
      <c r="AE3297">
        <f t="shared" si="361"/>
        <v>1</v>
      </c>
      <c r="AF3297" t="str">
        <f t="shared" si="362"/>
        <v>No</v>
      </c>
      <c r="AG3297">
        <f t="shared" ca="1" si="363"/>
        <v>491</v>
      </c>
      <c r="AH3297" t="str">
        <f ca="1">IF(OR(V3297="",AG3297=""),"Yes",IF(AG3297&gt;Config!$B$41,"Yes","No"))</f>
        <v>Yes</v>
      </c>
    </row>
    <row r="3298" spans="1:34" x14ac:dyDescent="0.25">
      <c r="A3298" s="1" t="s">
        <v>23137</v>
      </c>
      <c r="B3298" s="1" t="s">
        <v>1833</v>
      </c>
      <c r="C3298" s="1" t="s">
        <v>524</v>
      </c>
      <c r="D3298" s="1" t="s">
        <v>6478</v>
      </c>
      <c r="E3298" s="1" t="s">
        <v>34734</v>
      </c>
      <c r="F3298" s="1" t="s">
        <v>23138</v>
      </c>
      <c r="G3298" t="str">
        <f t="shared" si="357"/>
        <v>Valid</v>
      </c>
      <c r="H3298" s="1" t="s">
        <v>23139</v>
      </c>
      <c r="I3298" t="str" cm="1">
        <f t="array" ref="I3298">IF(OR(TRIM(H3298)="",ISNUMBER(SEARCH("#",H3298)),AA3298&lt;Config!$B$8,SUMPRODUCT(--ISNUMBER(SEARCH({"a";"b";"c";"d";"e";"f";"g";"h";"i";"j";"k";"l";"m";"n";"o";"p";"q";"r";"s";"t";"u";"v";"w";"x";"y";"z"},H3298)))&gt;0),"Invalid","Valid")</f>
        <v>Valid</v>
      </c>
      <c r="J3298" s="1" t="s">
        <v>23140</v>
      </c>
      <c r="K3298" s="1" t="s">
        <v>250</v>
      </c>
      <c r="L3298" s="1" t="s">
        <v>67</v>
      </c>
      <c r="M3298" s="1" t="s">
        <v>103</v>
      </c>
      <c r="N3298" s="1" t="s">
        <v>713</v>
      </c>
      <c r="O3298" s="1" t="s">
        <v>180</v>
      </c>
      <c r="P3298" t="s">
        <v>104</v>
      </c>
      <c r="Q3298" s="1" t="s">
        <v>732</v>
      </c>
      <c r="R3298" s="1" t="s">
        <v>833</v>
      </c>
      <c r="S3298" s="1" t="s">
        <v>23141</v>
      </c>
      <c r="T3298" s="1" t="s">
        <v>23142</v>
      </c>
      <c r="U3298" s="1" t="s">
        <v>3933</v>
      </c>
      <c r="V3298" s="1" t="s">
        <v>6446</v>
      </c>
      <c r="W3298" s="1" t="s">
        <v>125</v>
      </c>
      <c r="X3298" t="str">
        <f t="shared" si="358"/>
        <v>Complete</v>
      </c>
      <c r="Y3298">
        <f>MAX(0,100-IF(G3298="Invalid",Config!$B$5,0)-IF(I3298="Invalid",Config!$B$6,0)-IF(X3298="Incomplete",Config!$B$7,0)-IF(AF3298="Yes",Config!$B$37,0))</f>
        <v>100</v>
      </c>
      <c r="Z3298" s="1">
        <f>IF(OR(TRIM(B3298)="",COUNTIF(Config!$B$15:$B$19,B3298)&gt;0),1,0)+IF(OR(TRIM(C3298)="",COUNTIF(Config!$B$15:$B$19,C3298)&gt;0),1,0)+IF(OR(TRIM(F3298)="",COUNTIF(Config!$B$15:$B$19,F3298)&gt;0),1,0)+IF(OR(TRIM(H3298)="",COUNTIF(Config!$B$15:$B$19,H3298)&gt;0),1,0)+IF(OR(TRIM(E3298)="",COUNTIF(Config!$B$15:$B$19,E3298)&gt;0),1,0)+IF(OR(TRIM(K3298)="",COUNTIF(Config!$B$15:$B$19,K3298)&gt;0),1,0)+IF(OR(TRIM(P3298)="",COUNTIF(Config!$B$15:$B$19,P3298)&gt;0),1,0)+IF(OR(TRIM(R3298)="",COUNTIF(Config!$B$15:$B$19,R3298)&gt;0),1,0)</f>
        <v>0</v>
      </c>
      <c r="AA3298" s="1" cm="1">
        <f t="array" ref="AA3298">SUMPRODUCT(LEN(H3298)-LEN(SUBSTITUTE(H3298,{"0";"1";"2";"3";"4";"5";"6";"7";"8";"9"},"")))</f>
        <v>11</v>
      </c>
      <c r="AC3298" t="str">
        <f t="shared" si="359"/>
        <v/>
      </c>
      <c r="AD3298">
        <f t="shared" si="360"/>
        <v>1</v>
      </c>
      <c r="AE3298">
        <f t="shared" si="361"/>
        <v>1</v>
      </c>
      <c r="AF3298" t="str">
        <f t="shared" si="362"/>
        <v>No</v>
      </c>
      <c r="AG3298">
        <f t="shared" ca="1" si="363"/>
        <v>313</v>
      </c>
      <c r="AH3298" t="str">
        <f ca="1">IF(OR(V3298="",AG3298=""),"Yes",IF(AG3298&gt;Config!$B$41,"Yes","No"))</f>
        <v>No</v>
      </c>
    </row>
    <row r="3299" spans="1:34" x14ac:dyDescent="0.25">
      <c r="A3299" s="1" t="s">
        <v>23143</v>
      </c>
      <c r="B3299" s="1" t="s">
        <v>272</v>
      </c>
      <c r="C3299" s="1" t="s">
        <v>1736</v>
      </c>
      <c r="D3299" s="1" t="s">
        <v>23144</v>
      </c>
      <c r="E3299" s="1" t="s">
        <v>34555</v>
      </c>
      <c r="F3299" s="1" t="s">
        <v>23145</v>
      </c>
      <c r="G3299" t="str">
        <f t="shared" si="357"/>
        <v>Valid</v>
      </c>
      <c r="H3299" s="1" t="s">
        <v>23146</v>
      </c>
      <c r="I3299" t="str" cm="1">
        <f t="array" ref="I3299">IF(OR(TRIM(H3299)="",ISNUMBER(SEARCH("#",H3299)),AA3299&lt;Config!$B$8,SUMPRODUCT(--ISNUMBER(SEARCH({"a";"b";"c";"d";"e";"f";"g";"h";"i";"j";"k";"l";"m";"n";"o";"p";"q";"r";"s";"t";"u";"v";"w";"x";"y";"z"},H3299)))&gt;0),"Invalid","Valid")</f>
        <v>Valid</v>
      </c>
      <c r="J3299" s="1" t="s">
        <v>23147</v>
      </c>
      <c r="K3299" s="1" t="s">
        <v>133</v>
      </c>
      <c r="L3299" s="1" t="s">
        <v>265</v>
      </c>
      <c r="M3299" s="1" t="s">
        <v>30</v>
      </c>
      <c r="N3299" s="1" t="s">
        <v>31</v>
      </c>
      <c r="O3299" s="1" t="s">
        <v>196</v>
      </c>
      <c r="P3299" t="s">
        <v>53</v>
      </c>
      <c r="Q3299" s="1" t="s">
        <v>197</v>
      </c>
      <c r="R3299" s="1" t="s">
        <v>70</v>
      </c>
      <c r="S3299" s="1" t="s">
        <v>23148</v>
      </c>
      <c r="T3299" s="1" t="s">
        <v>23149</v>
      </c>
      <c r="U3299" s="1" t="s">
        <v>23150</v>
      </c>
      <c r="V3299" s="1" t="s">
        <v>607</v>
      </c>
      <c r="W3299" s="1" t="s">
        <v>75</v>
      </c>
      <c r="X3299" t="str">
        <f t="shared" si="358"/>
        <v>Complete</v>
      </c>
      <c r="Y3299">
        <f>MAX(0,100-IF(G3299="Invalid",Config!$B$5,0)-IF(I3299="Invalid",Config!$B$6,0)-IF(X3299="Incomplete",Config!$B$7,0)-IF(AF3299="Yes",Config!$B$37,0))</f>
        <v>100</v>
      </c>
      <c r="Z3299" s="1">
        <f>IF(OR(TRIM(B3299)="",COUNTIF(Config!$B$15:$B$19,B3299)&gt;0),1,0)+IF(OR(TRIM(C3299)="",COUNTIF(Config!$B$15:$B$19,C3299)&gt;0),1,0)+IF(OR(TRIM(F3299)="",COUNTIF(Config!$B$15:$B$19,F3299)&gt;0),1,0)+IF(OR(TRIM(H3299)="",COUNTIF(Config!$B$15:$B$19,H3299)&gt;0),1,0)+IF(OR(TRIM(E3299)="",COUNTIF(Config!$B$15:$B$19,E3299)&gt;0),1,0)+IF(OR(TRIM(K3299)="",COUNTIF(Config!$B$15:$B$19,K3299)&gt;0),1,0)+IF(OR(TRIM(P3299)="",COUNTIF(Config!$B$15:$B$19,P3299)&gt;0),1,0)+IF(OR(TRIM(R3299)="",COUNTIF(Config!$B$15:$B$19,R3299)&gt;0),1,0)</f>
        <v>0</v>
      </c>
      <c r="AA3299" s="1" cm="1">
        <f t="array" ref="AA3299">SUMPRODUCT(LEN(H3299)-LEN(SUBSTITUTE(H3299,{"0";"1";"2";"3";"4";"5";"6";"7";"8";"9"},"")))</f>
        <v>12</v>
      </c>
      <c r="AC3299" t="str">
        <f t="shared" si="359"/>
        <v/>
      </c>
      <c r="AD3299">
        <f t="shared" si="360"/>
        <v>1</v>
      </c>
      <c r="AE3299">
        <f t="shared" si="361"/>
        <v>1</v>
      </c>
      <c r="AF3299" t="str">
        <f t="shared" si="362"/>
        <v>No</v>
      </c>
      <c r="AG3299">
        <f t="shared" ca="1" si="363"/>
        <v>644</v>
      </c>
      <c r="AH3299" t="str">
        <f ca="1">IF(OR(V3299="",AG3299=""),"Yes",IF(AG3299&gt;Config!$B$41,"Yes","No"))</f>
        <v>Yes</v>
      </c>
    </row>
    <row r="3300" spans="1:34" x14ac:dyDescent="0.25">
      <c r="A3300" s="1" t="s">
        <v>23151</v>
      </c>
      <c r="B3300" s="1" t="s">
        <v>219</v>
      </c>
      <c r="C3300" s="1" t="s">
        <v>323</v>
      </c>
      <c r="D3300" s="1" t="s">
        <v>23152</v>
      </c>
      <c r="E3300" s="1" t="s">
        <v>35347</v>
      </c>
      <c r="F3300" s="1" t="s">
        <v>23153</v>
      </c>
      <c r="G3300" t="str">
        <f t="shared" si="357"/>
        <v>Valid</v>
      </c>
      <c r="H3300" s="1" t="s">
        <v>23154</v>
      </c>
      <c r="I3300" t="str" cm="1">
        <f t="array" ref="I3300">IF(OR(TRIM(H3300)="",ISNUMBER(SEARCH("#",H3300)),AA3300&lt;Config!$B$8,SUMPRODUCT(--ISNUMBER(SEARCH({"a";"b";"c";"d";"e";"f";"g";"h";"i";"j";"k";"l";"m";"n";"o";"p";"q";"r";"s";"t";"u";"v";"w";"x";"y";"z"},H3300)))&gt;0),"Invalid","Valid")</f>
        <v>Valid</v>
      </c>
      <c r="J3300" s="1" t="s">
        <v>23155</v>
      </c>
      <c r="K3300" s="1" t="s">
        <v>504</v>
      </c>
      <c r="L3300" s="1" t="s">
        <v>450</v>
      </c>
      <c r="M3300" s="1" t="s">
        <v>103</v>
      </c>
      <c r="N3300" s="1" t="s">
        <v>51</v>
      </c>
      <c r="O3300" s="1" t="s">
        <v>149</v>
      </c>
      <c r="P3300" t="s">
        <v>53</v>
      </c>
      <c r="Q3300" s="1" t="s">
        <v>181</v>
      </c>
      <c r="R3300" s="1" t="s">
        <v>198</v>
      </c>
      <c r="S3300" s="1" t="s">
        <v>23156</v>
      </c>
      <c r="T3300" s="1" t="s">
        <v>23157</v>
      </c>
      <c r="U3300" s="1" t="s">
        <v>23158</v>
      </c>
      <c r="V3300" s="1" t="s">
        <v>6595</v>
      </c>
      <c r="W3300" s="1" t="s">
        <v>33823</v>
      </c>
      <c r="X3300" t="str">
        <f t="shared" si="358"/>
        <v>Complete</v>
      </c>
      <c r="Y3300">
        <f>MAX(0,100-IF(G3300="Invalid",Config!$B$5,0)-IF(I3300="Invalid",Config!$B$6,0)-IF(X3300="Incomplete",Config!$B$7,0)-IF(AF3300="Yes",Config!$B$37,0))</f>
        <v>100</v>
      </c>
      <c r="Z3300" s="1">
        <f>IF(OR(TRIM(B3300)="",COUNTIF(Config!$B$15:$B$19,B3300)&gt;0),1,0)+IF(OR(TRIM(C3300)="",COUNTIF(Config!$B$15:$B$19,C3300)&gt;0),1,0)+IF(OR(TRIM(F3300)="",COUNTIF(Config!$B$15:$B$19,F3300)&gt;0),1,0)+IF(OR(TRIM(H3300)="",COUNTIF(Config!$B$15:$B$19,H3300)&gt;0),1,0)+IF(OR(TRIM(E3300)="",COUNTIF(Config!$B$15:$B$19,E3300)&gt;0),1,0)+IF(OR(TRIM(K3300)="",COUNTIF(Config!$B$15:$B$19,K3300)&gt;0),1,0)+IF(OR(TRIM(P3300)="",COUNTIF(Config!$B$15:$B$19,P3300)&gt;0),1,0)+IF(OR(TRIM(R3300)="",COUNTIF(Config!$B$15:$B$19,R3300)&gt;0),1,0)</f>
        <v>0</v>
      </c>
      <c r="AA3300" s="1" cm="1">
        <f t="array" ref="AA3300">SUMPRODUCT(LEN(H3300)-LEN(SUBSTITUTE(H3300,{"0";"1";"2";"3";"4";"5";"6";"7";"8";"9"},"")))</f>
        <v>12</v>
      </c>
      <c r="AC3300" t="str">
        <f t="shared" si="359"/>
        <v/>
      </c>
      <c r="AD3300">
        <f t="shared" si="360"/>
        <v>1</v>
      </c>
      <c r="AE3300">
        <f t="shared" si="361"/>
        <v>1</v>
      </c>
      <c r="AF3300" t="str">
        <f t="shared" si="362"/>
        <v>No</v>
      </c>
      <c r="AG3300">
        <f t="shared" ca="1" si="363"/>
        <v>162</v>
      </c>
      <c r="AH3300" t="str">
        <f ca="1">IF(OR(V3300="",AG3300=""),"Yes",IF(AG3300&gt;Config!$B$41,"Yes","No"))</f>
        <v>No</v>
      </c>
    </row>
    <row r="3301" spans="1:34" x14ac:dyDescent="0.25">
      <c r="A3301" s="1" t="s">
        <v>23159</v>
      </c>
      <c r="B3301" s="1" t="s">
        <v>995</v>
      </c>
      <c r="C3301" s="1" t="s">
        <v>420</v>
      </c>
      <c r="D3301" s="1" t="s">
        <v>23160</v>
      </c>
      <c r="E3301" s="1" t="s">
        <v>458</v>
      </c>
      <c r="F3301" s="1" t="s">
        <v>23161</v>
      </c>
      <c r="G3301" t="str">
        <f t="shared" si="357"/>
        <v>Valid</v>
      </c>
      <c r="H3301" s="1" t="s">
        <v>23162</v>
      </c>
      <c r="I3301" t="str" cm="1">
        <f t="array" ref="I3301">IF(OR(TRIM(H3301)="",ISNUMBER(SEARCH("#",H3301)),AA3301&lt;Config!$B$8,SUMPRODUCT(--ISNUMBER(SEARCH({"a";"b";"c";"d";"e";"f";"g";"h";"i";"j";"k";"l";"m";"n";"o";"p";"q";"r";"s";"t";"u";"v";"w";"x";"y";"z"},H3301)))&gt;0),"Invalid","Valid")</f>
        <v>Valid</v>
      </c>
      <c r="J3301" s="1" t="s">
        <v>23163</v>
      </c>
      <c r="K3301" s="1" t="s">
        <v>369</v>
      </c>
      <c r="L3301" s="1" t="s">
        <v>164</v>
      </c>
      <c r="M3301" s="1" t="s">
        <v>50</v>
      </c>
      <c r="N3301" s="1" t="s">
        <v>33819</v>
      </c>
      <c r="O3301" s="1" t="s">
        <v>149</v>
      </c>
      <c r="P3301" t="s">
        <v>53</v>
      </c>
      <c r="Q3301" s="1" t="s">
        <v>197</v>
      </c>
      <c r="R3301" s="1" t="s">
        <v>55</v>
      </c>
      <c r="S3301" s="1" t="s">
        <v>23164</v>
      </c>
      <c r="T3301" s="1" t="s">
        <v>23165</v>
      </c>
      <c r="U3301" s="1" t="s">
        <v>20396</v>
      </c>
      <c r="V3301" s="1" t="s">
        <v>140</v>
      </c>
      <c r="W3301" s="1" t="s">
        <v>94</v>
      </c>
      <c r="X3301" t="str">
        <f t="shared" si="358"/>
        <v>Complete</v>
      </c>
      <c r="Y3301">
        <f>MAX(0,100-IF(G3301="Invalid",Config!$B$5,0)-IF(I3301="Invalid",Config!$B$6,0)-IF(X3301="Incomplete",Config!$B$7,0)-IF(AF3301="Yes",Config!$B$37,0))</f>
        <v>100</v>
      </c>
      <c r="Z3301" s="1">
        <f>IF(OR(TRIM(B3301)="",COUNTIF(Config!$B$15:$B$19,B3301)&gt;0),1,0)+IF(OR(TRIM(C3301)="",COUNTIF(Config!$B$15:$B$19,C3301)&gt;0),1,0)+IF(OR(TRIM(F3301)="",COUNTIF(Config!$B$15:$B$19,F3301)&gt;0),1,0)+IF(OR(TRIM(H3301)="",COUNTIF(Config!$B$15:$B$19,H3301)&gt;0),1,0)+IF(OR(TRIM(E3301)="",COUNTIF(Config!$B$15:$B$19,E3301)&gt;0),1,0)+IF(OR(TRIM(K3301)="",COUNTIF(Config!$B$15:$B$19,K3301)&gt;0),1,0)+IF(OR(TRIM(P3301)="",COUNTIF(Config!$B$15:$B$19,P3301)&gt;0),1,0)+IF(OR(TRIM(R3301)="",COUNTIF(Config!$B$15:$B$19,R3301)&gt;0),1,0)</f>
        <v>0</v>
      </c>
      <c r="AA3301" s="1" cm="1">
        <f t="array" ref="AA3301">SUMPRODUCT(LEN(H3301)-LEN(SUBSTITUTE(H3301,{"0";"1";"2";"3";"4";"5";"6";"7";"8";"9"},"")))</f>
        <v>12</v>
      </c>
      <c r="AC3301" t="str">
        <f t="shared" si="359"/>
        <v/>
      </c>
      <c r="AD3301">
        <f t="shared" si="360"/>
        <v>1</v>
      </c>
      <c r="AE3301">
        <f t="shared" si="361"/>
        <v>1</v>
      </c>
      <c r="AF3301" t="str">
        <f t="shared" si="362"/>
        <v>No</v>
      </c>
      <c r="AG3301">
        <f t="shared" ca="1" si="363"/>
        <v>37</v>
      </c>
      <c r="AH3301" t="str">
        <f ca="1">IF(OR(V3301="",AG3301=""),"Yes",IF(AG3301&gt;Config!$B$41,"Yes","No"))</f>
        <v>No</v>
      </c>
    </row>
    <row r="3302" spans="1:34" x14ac:dyDescent="0.25">
      <c r="A3302" s="1" t="s">
        <v>23166</v>
      </c>
      <c r="B3302" s="1" t="s">
        <v>1015</v>
      </c>
      <c r="C3302" s="1" t="s">
        <v>985</v>
      </c>
      <c r="D3302" s="1" t="s">
        <v>23167</v>
      </c>
      <c r="E3302" s="1" t="s">
        <v>34265</v>
      </c>
      <c r="F3302" s="1" t="s">
        <v>23168</v>
      </c>
      <c r="G3302" t="str">
        <f t="shared" si="357"/>
        <v>Valid</v>
      </c>
      <c r="H3302" s="1" t="s">
        <v>23169</v>
      </c>
      <c r="I3302" t="str" cm="1">
        <f t="array" ref="I3302">IF(OR(TRIM(H3302)="",ISNUMBER(SEARCH("#",H3302)),AA3302&lt;Config!$B$8,SUMPRODUCT(--ISNUMBER(SEARCH({"a";"b";"c";"d";"e";"f";"g";"h";"i";"j";"k";"l";"m";"n";"o";"p";"q";"r";"s";"t";"u";"v";"w";"x";"y";"z"},H3302)))&gt;0),"Invalid","Valid")</f>
        <v>Valid</v>
      </c>
      <c r="J3302" s="1" t="s">
        <v>23170</v>
      </c>
      <c r="K3302" s="1" t="s">
        <v>163</v>
      </c>
      <c r="L3302" s="1" t="s">
        <v>49</v>
      </c>
      <c r="M3302" s="1" t="s">
        <v>165</v>
      </c>
      <c r="N3302" s="1" t="s">
        <v>437</v>
      </c>
      <c r="O3302" s="1" t="s">
        <v>69</v>
      </c>
      <c r="P3302" t="s">
        <v>87</v>
      </c>
      <c r="Q3302" s="1" t="s">
        <v>166</v>
      </c>
      <c r="R3302" s="1" t="s">
        <v>89</v>
      </c>
      <c r="S3302" s="1" t="s">
        <v>23171</v>
      </c>
      <c r="T3302" s="1" t="s">
        <v>23172</v>
      </c>
      <c r="U3302" s="1" t="s">
        <v>3925</v>
      </c>
      <c r="V3302" s="1" t="s">
        <v>1145</v>
      </c>
      <c r="W3302" s="1" t="s">
        <v>186</v>
      </c>
      <c r="X3302" t="str">
        <f t="shared" si="358"/>
        <v>Complete</v>
      </c>
      <c r="Y3302">
        <f>MAX(0,100-IF(G3302="Invalid",Config!$B$5,0)-IF(I3302="Invalid",Config!$B$6,0)-IF(X3302="Incomplete",Config!$B$7,0)-IF(AF3302="Yes",Config!$B$37,0))</f>
        <v>100</v>
      </c>
      <c r="Z3302" s="1">
        <f>IF(OR(TRIM(B3302)="",COUNTIF(Config!$B$15:$B$19,B3302)&gt;0),1,0)+IF(OR(TRIM(C3302)="",COUNTIF(Config!$B$15:$B$19,C3302)&gt;0),1,0)+IF(OR(TRIM(F3302)="",COUNTIF(Config!$B$15:$B$19,F3302)&gt;0),1,0)+IF(OR(TRIM(H3302)="",COUNTIF(Config!$B$15:$B$19,H3302)&gt;0),1,0)+IF(OR(TRIM(E3302)="",COUNTIF(Config!$B$15:$B$19,E3302)&gt;0),1,0)+IF(OR(TRIM(K3302)="",COUNTIF(Config!$B$15:$B$19,K3302)&gt;0),1,0)+IF(OR(TRIM(P3302)="",COUNTIF(Config!$B$15:$B$19,P3302)&gt;0),1,0)+IF(OR(TRIM(R3302)="",COUNTIF(Config!$B$15:$B$19,R3302)&gt;0),1,0)</f>
        <v>0</v>
      </c>
      <c r="AA3302" s="1" cm="1">
        <f t="array" ref="AA3302">SUMPRODUCT(LEN(H3302)-LEN(SUBSTITUTE(H3302,{"0";"1";"2";"3";"4";"5";"6";"7";"8";"9"},"")))</f>
        <v>10</v>
      </c>
      <c r="AC3302" t="str">
        <f t="shared" si="359"/>
        <v/>
      </c>
      <c r="AD3302">
        <f t="shared" si="360"/>
        <v>1</v>
      </c>
      <c r="AE3302">
        <f t="shared" si="361"/>
        <v>1</v>
      </c>
      <c r="AF3302" t="str">
        <f t="shared" si="362"/>
        <v>No</v>
      </c>
      <c r="AG3302">
        <f t="shared" ca="1" si="363"/>
        <v>37</v>
      </c>
      <c r="AH3302" t="str">
        <f ca="1">IF(OR(V3302="",AG3302=""),"Yes",IF(AG3302&gt;Config!$B$41,"Yes","No"))</f>
        <v>No</v>
      </c>
    </row>
    <row r="3303" spans="1:34" x14ac:dyDescent="0.25">
      <c r="A3303" s="1" t="s">
        <v>23173</v>
      </c>
      <c r="B3303" s="1" t="s">
        <v>172</v>
      </c>
      <c r="C3303" s="1" t="s">
        <v>353</v>
      </c>
      <c r="D3303" s="1" t="s">
        <v>23174</v>
      </c>
      <c r="E3303" s="1" t="s">
        <v>34776</v>
      </c>
      <c r="F3303" s="1" t="s">
        <v>23175</v>
      </c>
      <c r="G3303" t="str">
        <f t="shared" si="357"/>
        <v>Invalid</v>
      </c>
      <c r="H3303" s="1" t="s">
        <v>23176</v>
      </c>
      <c r="I3303" t="str" cm="1">
        <f t="array" ref="I3303">IF(OR(TRIM(H3303)="",ISNUMBER(SEARCH("#",H3303)),AA3303&lt;Config!$B$8,SUMPRODUCT(--ISNUMBER(SEARCH({"a";"b";"c";"d";"e";"f";"g";"h";"i";"j";"k";"l";"m";"n";"o";"p";"q";"r";"s";"t";"u";"v";"w";"x";"y";"z"},H3303)))&gt;0),"Invalid","Valid")</f>
        <v>Valid</v>
      </c>
      <c r="J3303" s="1" t="s">
        <v>23177</v>
      </c>
      <c r="K3303" s="1" t="s">
        <v>147</v>
      </c>
      <c r="L3303" s="1" t="s">
        <v>29</v>
      </c>
      <c r="M3303" s="1" t="s">
        <v>343</v>
      </c>
      <c r="N3303" s="1" t="s">
        <v>68</v>
      </c>
      <c r="O3303" s="1" t="s">
        <v>69</v>
      </c>
      <c r="P3303" t="s">
        <v>33</v>
      </c>
      <c r="Q3303" s="1" t="s">
        <v>1099</v>
      </c>
      <c r="R3303" s="1" t="s">
        <v>482</v>
      </c>
      <c r="S3303" s="1" t="s">
        <v>23178</v>
      </c>
      <c r="T3303" s="1" t="s">
        <v>23179</v>
      </c>
      <c r="U3303" s="1" t="s">
        <v>11600</v>
      </c>
      <c r="V3303" s="1" t="s">
        <v>1212</v>
      </c>
      <c r="W3303" s="1" t="s">
        <v>40</v>
      </c>
      <c r="X3303" t="str">
        <f t="shared" si="358"/>
        <v>Complete</v>
      </c>
      <c r="Y3303">
        <f>MAX(0,100-IF(G3303="Invalid",Config!$B$5,0)-IF(I3303="Invalid",Config!$B$6,0)-IF(X3303="Incomplete",Config!$B$7,0)-IF(AF3303="Yes",Config!$B$37,0))</f>
        <v>70</v>
      </c>
      <c r="Z3303" s="1">
        <f>IF(OR(TRIM(B3303)="",COUNTIF(Config!$B$15:$B$19,B3303)&gt;0),1,0)+IF(OR(TRIM(C3303)="",COUNTIF(Config!$B$15:$B$19,C3303)&gt;0),1,0)+IF(OR(TRIM(F3303)="",COUNTIF(Config!$B$15:$B$19,F3303)&gt;0),1,0)+IF(OR(TRIM(H3303)="",COUNTIF(Config!$B$15:$B$19,H3303)&gt;0),1,0)+IF(OR(TRIM(E3303)="",COUNTIF(Config!$B$15:$B$19,E3303)&gt;0),1,0)+IF(OR(TRIM(K3303)="",COUNTIF(Config!$B$15:$B$19,K3303)&gt;0),1,0)+IF(OR(TRIM(P3303)="",COUNTIF(Config!$B$15:$B$19,P3303)&gt;0),1,0)+IF(OR(TRIM(R3303)="",COUNTIF(Config!$B$15:$B$19,R3303)&gt;0),1,0)</f>
        <v>0</v>
      </c>
      <c r="AA3303" s="1" cm="1">
        <f t="array" ref="AA3303">SUMPRODUCT(LEN(H3303)-LEN(SUBSTITUTE(H3303,{"0";"1";"2";"3";"4";"5";"6";"7";"8";"9"},"")))</f>
        <v>10</v>
      </c>
      <c r="AC3303" t="str">
        <f t="shared" si="359"/>
        <v>Invalid Email</v>
      </c>
      <c r="AD3303">
        <f t="shared" si="360"/>
        <v>0</v>
      </c>
      <c r="AE3303">
        <f t="shared" si="361"/>
        <v>1</v>
      </c>
      <c r="AF3303" t="str">
        <f t="shared" si="362"/>
        <v>No</v>
      </c>
      <c r="AG3303">
        <f t="shared" ca="1" si="363"/>
        <v>228</v>
      </c>
      <c r="AH3303" t="str">
        <f ca="1">IF(OR(V3303="",AG3303=""),"Yes",IF(AG3303&gt;Config!$B$41,"Yes","No"))</f>
        <v>No</v>
      </c>
    </row>
    <row r="3304" spans="1:34" x14ac:dyDescent="0.25">
      <c r="A3304" s="1" t="s">
        <v>23180</v>
      </c>
      <c r="B3304" s="1" t="s">
        <v>397</v>
      </c>
      <c r="C3304" s="1" t="s">
        <v>308</v>
      </c>
      <c r="D3304" s="1" t="s">
        <v>5463</v>
      </c>
      <c r="E3304" s="1" t="s">
        <v>34110</v>
      </c>
      <c r="F3304" s="1" t="s">
        <v>23181</v>
      </c>
      <c r="G3304" t="str">
        <f t="shared" si="357"/>
        <v>Valid</v>
      </c>
      <c r="H3304" s="1" t="s">
        <v>23182</v>
      </c>
      <c r="I3304" t="str" cm="1">
        <f t="array" ref="I3304">IF(OR(TRIM(H3304)="",ISNUMBER(SEARCH("#",H3304)),AA3304&lt;Config!$B$8,SUMPRODUCT(--ISNUMBER(SEARCH({"a";"b";"c";"d";"e";"f";"g";"h";"i";"j";"k";"l";"m";"n";"o";"p";"q";"r";"s";"t";"u";"v";"w";"x";"y";"z"},H3304)))&gt;0),"Invalid","Valid")</f>
        <v>Valid</v>
      </c>
      <c r="J3304" s="1" t="s">
        <v>23183</v>
      </c>
      <c r="K3304" s="1" t="s">
        <v>866</v>
      </c>
      <c r="L3304" s="1" t="s">
        <v>29</v>
      </c>
      <c r="M3304" s="1" t="s">
        <v>103</v>
      </c>
      <c r="N3304" s="1" t="s">
        <v>713</v>
      </c>
      <c r="O3304" s="1" t="s">
        <v>196</v>
      </c>
      <c r="P3304" t="s">
        <v>87</v>
      </c>
      <c r="Q3304" s="1" t="s">
        <v>438</v>
      </c>
      <c r="R3304" s="1" t="s">
        <v>550</v>
      </c>
      <c r="S3304" s="1" t="s">
        <v>20142</v>
      </c>
      <c r="T3304" s="1" t="s">
        <v>23184</v>
      </c>
      <c r="U3304" s="1" t="s">
        <v>23185</v>
      </c>
      <c r="V3304" s="1" t="s">
        <v>11024</v>
      </c>
      <c r="W3304" s="1" t="s">
        <v>60</v>
      </c>
      <c r="X3304" t="str">
        <f t="shared" si="358"/>
        <v>Complete</v>
      </c>
      <c r="Y3304">
        <f>MAX(0,100-IF(G3304="Invalid",Config!$B$5,0)-IF(I3304="Invalid",Config!$B$6,0)-IF(X3304="Incomplete",Config!$B$7,0)-IF(AF3304="Yes",Config!$B$37,0))</f>
        <v>100</v>
      </c>
      <c r="Z3304" s="1">
        <f>IF(OR(TRIM(B3304)="",COUNTIF(Config!$B$15:$B$19,B3304)&gt;0),1,0)+IF(OR(TRIM(C3304)="",COUNTIF(Config!$B$15:$B$19,C3304)&gt;0),1,0)+IF(OR(TRIM(F3304)="",COUNTIF(Config!$B$15:$B$19,F3304)&gt;0),1,0)+IF(OR(TRIM(H3304)="",COUNTIF(Config!$B$15:$B$19,H3304)&gt;0),1,0)+IF(OR(TRIM(E3304)="",COUNTIF(Config!$B$15:$B$19,E3304)&gt;0),1,0)+IF(OR(TRIM(K3304)="",COUNTIF(Config!$B$15:$B$19,K3304)&gt;0),1,0)+IF(OR(TRIM(P3304)="",COUNTIF(Config!$B$15:$B$19,P3304)&gt;0),1,0)+IF(OR(TRIM(R3304)="",COUNTIF(Config!$B$15:$B$19,R3304)&gt;0),1,0)</f>
        <v>0</v>
      </c>
      <c r="AA3304" s="1" cm="1">
        <f t="array" ref="AA3304">SUMPRODUCT(LEN(H3304)-LEN(SUBSTITUTE(H3304,{"0";"1";"2";"3";"4";"5";"6";"7";"8";"9"},"")))</f>
        <v>10</v>
      </c>
      <c r="AC3304" t="str">
        <f t="shared" si="359"/>
        <v/>
      </c>
      <c r="AD3304">
        <f t="shared" si="360"/>
        <v>1</v>
      </c>
      <c r="AE3304">
        <f t="shared" si="361"/>
        <v>1</v>
      </c>
      <c r="AF3304" t="str">
        <f t="shared" si="362"/>
        <v>No</v>
      </c>
      <c r="AG3304">
        <f t="shared" ca="1" si="363"/>
        <v>677</v>
      </c>
      <c r="AH3304" t="str">
        <f ca="1">IF(OR(V3304="",AG3304=""),"Yes",IF(AG3304&gt;Config!$B$41,"Yes","No"))</f>
        <v>Yes</v>
      </c>
    </row>
    <row r="3305" spans="1:34" x14ac:dyDescent="0.25">
      <c r="A3305" s="1" t="s">
        <v>23186</v>
      </c>
      <c r="B3305" s="1" t="s">
        <v>2392</v>
      </c>
      <c r="C3305" s="1" t="s">
        <v>985</v>
      </c>
      <c r="D3305" s="1" t="s">
        <v>12398</v>
      </c>
      <c r="E3305" s="1" t="s">
        <v>283</v>
      </c>
      <c r="F3305" s="1" t="s">
        <v>23187</v>
      </c>
      <c r="G3305" t="str">
        <f t="shared" si="357"/>
        <v>Valid</v>
      </c>
      <c r="H3305" s="1" t="s">
        <v>23188</v>
      </c>
      <c r="I3305" t="str" cm="1">
        <f t="array" ref="I3305">IF(OR(TRIM(H3305)="",ISNUMBER(SEARCH("#",H3305)),AA3305&lt;Config!$B$8,SUMPRODUCT(--ISNUMBER(SEARCH({"a";"b";"c";"d";"e";"f";"g";"h";"i";"j";"k";"l";"m";"n";"o";"p";"q";"r";"s";"t";"u";"v";"w";"x";"y";"z"},H3305)))&gt;0),"Invalid","Valid")</f>
        <v>Valid</v>
      </c>
      <c r="J3305" s="1" t="s">
        <v>23189</v>
      </c>
      <c r="K3305" s="1" t="s">
        <v>117</v>
      </c>
      <c r="L3305" s="1" t="s">
        <v>102</v>
      </c>
      <c r="M3305" s="1" t="s">
        <v>343</v>
      </c>
      <c r="N3305" s="1" t="s">
        <v>252</v>
      </c>
      <c r="O3305" s="1" t="s">
        <v>196</v>
      </c>
      <c r="P3305" t="s">
        <v>236</v>
      </c>
      <c r="Q3305" s="1" t="s">
        <v>253</v>
      </c>
      <c r="R3305" s="1" t="s">
        <v>238</v>
      </c>
      <c r="S3305" s="1" t="s">
        <v>20157</v>
      </c>
      <c r="T3305" s="1" t="s">
        <v>23190</v>
      </c>
      <c r="U3305" s="1" t="s">
        <v>3019</v>
      </c>
      <c r="V3305" s="1" t="s">
        <v>21239</v>
      </c>
      <c r="W3305" s="1" t="s">
        <v>384</v>
      </c>
      <c r="X3305" t="str">
        <f t="shared" si="358"/>
        <v>Complete</v>
      </c>
      <c r="Y3305">
        <f>MAX(0,100-IF(G3305="Invalid",Config!$B$5,0)-IF(I3305="Invalid",Config!$B$6,0)-IF(X3305="Incomplete",Config!$B$7,0)-IF(AF3305="Yes",Config!$B$37,0))</f>
        <v>100</v>
      </c>
      <c r="Z3305" s="1">
        <f>IF(OR(TRIM(B3305)="",COUNTIF(Config!$B$15:$B$19,B3305)&gt;0),1,0)+IF(OR(TRIM(C3305)="",COUNTIF(Config!$B$15:$B$19,C3305)&gt;0),1,0)+IF(OR(TRIM(F3305)="",COUNTIF(Config!$B$15:$B$19,F3305)&gt;0),1,0)+IF(OR(TRIM(H3305)="",COUNTIF(Config!$B$15:$B$19,H3305)&gt;0),1,0)+IF(OR(TRIM(E3305)="",COUNTIF(Config!$B$15:$B$19,E3305)&gt;0),1,0)+IF(OR(TRIM(K3305)="",COUNTIF(Config!$B$15:$B$19,K3305)&gt;0),1,0)+IF(OR(TRIM(P3305)="",COUNTIF(Config!$B$15:$B$19,P3305)&gt;0),1,0)+IF(OR(TRIM(R3305)="",COUNTIF(Config!$B$15:$B$19,R3305)&gt;0),1,0)</f>
        <v>0</v>
      </c>
      <c r="AA3305" s="1" cm="1">
        <f t="array" ref="AA3305">SUMPRODUCT(LEN(H3305)-LEN(SUBSTITUTE(H3305,{"0";"1";"2";"3";"4";"5";"6";"7";"8";"9"},"")))</f>
        <v>12</v>
      </c>
      <c r="AC3305" t="str">
        <f t="shared" si="359"/>
        <v/>
      </c>
      <c r="AD3305">
        <f t="shared" si="360"/>
        <v>1</v>
      </c>
      <c r="AE3305">
        <f t="shared" si="361"/>
        <v>1</v>
      </c>
      <c r="AF3305" t="str">
        <f t="shared" si="362"/>
        <v>No</v>
      </c>
      <c r="AG3305">
        <f t="shared" ca="1" si="363"/>
        <v>535</v>
      </c>
      <c r="AH3305" t="str">
        <f ca="1">IF(OR(V3305="",AG3305=""),"Yes",IF(AG3305&gt;Config!$B$41,"Yes","No"))</f>
        <v>Yes</v>
      </c>
    </row>
    <row r="3306" spans="1:34" x14ac:dyDescent="0.25">
      <c r="A3306" s="1" t="s">
        <v>23191</v>
      </c>
      <c r="B3306" s="1" t="s">
        <v>3888</v>
      </c>
      <c r="C3306" s="1" t="s">
        <v>173</v>
      </c>
      <c r="D3306" s="1" t="s">
        <v>35348</v>
      </c>
      <c r="E3306" s="1" t="s">
        <v>35349</v>
      </c>
      <c r="F3306" s="1" t="s">
        <v>23192</v>
      </c>
      <c r="G3306" t="str">
        <f t="shared" si="357"/>
        <v>Valid</v>
      </c>
      <c r="H3306" s="1" t="s">
        <v>23193</v>
      </c>
      <c r="I3306" t="str" cm="1">
        <f t="array" ref="I3306">IF(OR(TRIM(H3306)="",ISNUMBER(SEARCH("#",H3306)),AA3306&lt;Config!$B$8,SUMPRODUCT(--ISNUMBER(SEARCH({"a";"b";"c";"d";"e";"f";"g";"h";"i";"j";"k";"l";"m";"n";"o";"p";"q";"r";"s";"t";"u";"v";"w";"x";"y";"z"},H3306)))&gt;0),"Invalid","Valid")</f>
        <v>Valid</v>
      </c>
      <c r="J3306" s="1" t="s">
        <v>23194</v>
      </c>
      <c r="K3306" s="1" t="s">
        <v>369</v>
      </c>
      <c r="L3306" s="1" t="s">
        <v>29</v>
      </c>
      <c r="M3306" s="1" t="s">
        <v>118</v>
      </c>
      <c r="N3306" s="1" t="s">
        <v>51</v>
      </c>
      <c r="O3306" s="1" t="s">
        <v>266</v>
      </c>
      <c r="P3306" t="s">
        <v>344</v>
      </c>
      <c r="Q3306" s="1" t="s">
        <v>971</v>
      </c>
      <c r="R3306" s="1" t="s">
        <v>346</v>
      </c>
      <c r="S3306" s="1" t="s">
        <v>23195</v>
      </c>
      <c r="T3306" s="1" t="s">
        <v>23196</v>
      </c>
      <c r="U3306" s="1" t="s">
        <v>7126</v>
      </c>
      <c r="V3306" s="1" t="s">
        <v>14641</v>
      </c>
      <c r="W3306" s="1" t="s">
        <v>384</v>
      </c>
      <c r="X3306" t="str">
        <f t="shared" si="358"/>
        <v>Complete</v>
      </c>
      <c r="Y3306">
        <f>MAX(0,100-IF(G3306="Invalid",Config!$B$5,0)-IF(I3306="Invalid",Config!$B$6,0)-IF(X3306="Incomplete",Config!$B$7,0)-IF(AF3306="Yes",Config!$B$37,0))</f>
        <v>100</v>
      </c>
      <c r="Z3306" s="1">
        <f>IF(OR(TRIM(B3306)="",COUNTIF(Config!$B$15:$B$19,B3306)&gt;0),1,0)+IF(OR(TRIM(C3306)="",COUNTIF(Config!$B$15:$B$19,C3306)&gt;0),1,0)+IF(OR(TRIM(F3306)="",COUNTIF(Config!$B$15:$B$19,F3306)&gt;0),1,0)+IF(OR(TRIM(H3306)="",COUNTIF(Config!$B$15:$B$19,H3306)&gt;0),1,0)+IF(OR(TRIM(E3306)="",COUNTIF(Config!$B$15:$B$19,E3306)&gt;0),1,0)+IF(OR(TRIM(K3306)="",COUNTIF(Config!$B$15:$B$19,K3306)&gt;0),1,0)+IF(OR(TRIM(P3306)="",COUNTIF(Config!$B$15:$B$19,P3306)&gt;0),1,0)+IF(OR(TRIM(R3306)="",COUNTIF(Config!$B$15:$B$19,R3306)&gt;0),1,0)</f>
        <v>0</v>
      </c>
      <c r="AA3306" s="1" cm="1">
        <f t="array" ref="AA3306">SUMPRODUCT(LEN(H3306)-LEN(SUBSTITUTE(H3306,{"0";"1";"2";"3";"4";"5";"6";"7";"8";"9"},"")))</f>
        <v>11</v>
      </c>
      <c r="AC3306" t="str">
        <f t="shared" si="359"/>
        <v/>
      </c>
      <c r="AD3306">
        <f t="shared" si="360"/>
        <v>1</v>
      </c>
      <c r="AE3306">
        <f t="shared" si="361"/>
        <v>1</v>
      </c>
      <c r="AF3306" t="str">
        <f t="shared" si="362"/>
        <v>No</v>
      </c>
      <c r="AG3306" t="str">
        <f t="shared" ca="1" si="363"/>
        <v/>
      </c>
      <c r="AH3306" t="str">
        <f ca="1">IF(OR(V3306="",AG3306=""),"Yes",IF(AG3306&gt;Config!$B$41,"Yes","No"))</f>
        <v>Yes</v>
      </c>
    </row>
    <row r="3307" spans="1:34" x14ac:dyDescent="0.25">
      <c r="A3307" s="1" t="s">
        <v>23197</v>
      </c>
      <c r="B3307" s="1" t="s">
        <v>295</v>
      </c>
      <c r="C3307" s="1" t="s">
        <v>205</v>
      </c>
      <c r="D3307" s="1" t="s">
        <v>23198</v>
      </c>
      <c r="E3307" s="1" t="s">
        <v>35350</v>
      </c>
      <c r="F3307" s="1" t="s">
        <v>23199</v>
      </c>
      <c r="G3307" t="str">
        <f t="shared" si="357"/>
        <v>Valid</v>
      </c>
      <c r="H3307" s="1" t="s">
        <v>23200</v>
      </c>
      <c r="I3307" t="str" cm="1">
        <f t="array" ref="I3307">IF(OR(TRIM(H3307)="",ISNUMBER(SEARCH("#",H3307)),AA3307&lt;Config!$B$8,SUMPRODUCT(--ISNUMBER(SEARCH({"a";"b";"c";"d";"e";"f";"g";"h";"i";"j";"k";"l";"m";"n";"o";"p";"q";"r";"s";"t";"u";"v";"w";"x";"y";"z"},H3307)))&gt;0),"Invalid","Valid")</f>
        <v>Valid</v>
      </c>
      <c r="J3307" s="1" t="s">
        <v>23201</v>
      </c>
      <c r="K3307" s="1" t="s">
        <v>516</v>
      </c>
      <c r="L3307" s="1" t="s">
        <v>84</v>
      </c>
      <c r="M3307" s="1" t="s">
        <v>517</v>
      </c>
      <c r="N3307" s="1" t="s">
        <v>211</v>
      </c>
      <c r="O3307" s="1" t="s">
        <v>266</v>
      </c>
      <c r="P3307" t="s">
        <v>344</v>
      </c>
      <c r="Q3307" s="1" t="s">
        <v>345</v>
      </c>
      <c r="R3307" s="1" t="s">
        <v>1200</v>
      </c>
      <c r="S3307" s="1" t="s">
        <v>15763</v>
      </c>
      <c r="T3307" s="1" t="s">
        <v>23202</v>
      </c>
      <c r="U3307" s="1" t="s">
        <v>2943</v>
      </c>
      <c r="V3307" s="1" t="s">
        <v>2016</v>
      </c>
      <c r="W3307" s="1" t="s">
        <v>293</v>
      </c>
      <c r="X3307" t="str">
        <f t="shared" si="358"/>
        <v>Complete</v>
      </c>
      <c r="Y3307">
        <f>MAX(0,100-IF(G3307="Invalid",Config!$B$5,0)-IF(I3307="Invalid",Config!$B$6,0)-IF(X3307="Incomplete",Config!$B$7,0)-IF(AF3307="Yes",Config!$B$37,0))</f>
        <v>100</v>
      </c>
      <c r="Z3307" s="1">
        <f>IF(OR(TRIM(B3307)="",COUNTIF(Config!$B$15:$B$19,B3307)&gt;0),1,0)+IF(OR(TRIM(C3307)="",COUNTIF(Config!$B$15:$B$19,C3307)&gt;0),1,0)+IF(OR(TRIM(F3307)="",COUNTIF(Config!$B$15:$B$19,F3307)&gt;0),1,0)+IF(OR(TRIM(H3307)="",COUNTIF(Config!$B$15:$B$19,H3307)&gt;0),1,0)+IF(OR(TRIM(E3307)="",COUNTIF(Config!$B$15:$B$19,E3307)&gt;0),1,0)+IF(OR(TRIM(K3307)="",COUNTIF(Config!$B$15:$B$19,K3307)&gt;0),1,0)+IF(OR(TRIM(P3307)="",COUNTIF(Config!$B$15:$B$19,P3307)&gt;0),1,0)+IF(OR(TRIM(R3307)="",COUNTIF(Config!$B$15:$B$19,R3307)&gt;0),1,0)</f>
        <v>0</v>
      </c>
      <c r="AA3307" s="1" cm="1">
        <f t="array" ref="AA3307">SUMPRODUCT(LEN(H3307)-LEN(SUBSTITUTE(H3307,{"0";"1";"2";"3";"4";"5";"6";"7";"8";"9"},"")))</f>
        <v>10</v>
      </c>
      <c r="AC3307" t="str">
        <f t="shared" si="359"/>
        <v/>
      </c>
      <c r="AD3307">
        <f t="shared" si="360"/>
        <v>1</v>
      </c>
      <c r="AE3307">
        <f t="shared" si="361"/>
        <v>1</v>
      </c>
      <c r="AF3307" t="str">
        <f t="shared" si="362"/>
        <v>No</v>
      </c>
      <c r="AG3307">
        <f t="shared" ca="1" si="363"/>
        <v>173</v>
      </c>
      <c r="AH3307" t="str">
        <f ca="1">IF(OR(V3307="",AG3307=""),"Yes",IF(AG3307&gt;Config!$B$41,"Yes","No"))</f>
        <v>No</v>
      </c>
    </row>
    <row r="3308" spans="1:34" x14ac:dyDescent="0.25">
      <c r="A3308" s="1" t="s">
        <v>23203</v>
      </c>
      <c r="B3308" s="1" t="s">
        <v>774</v>
      </c>
      <c r="C3308" s="1" t="s">
        <v>489</v>
      </c>
      <c r="D3308" s="1" t="s">
        <v>23204</v>
      </c>
      <c r="E3308" s="1" t="s">
        <v>35351</v>
      </c>
      <c r="F3308" s="1" t="s">
        <v>23205</v>
      </c>
      <c r="G3308" t="str">
        <f t="shared" si="357"/>
        <v>Valid</v>
      </c>
      <c r="H3308" s="1" t="s">
        <v>23206</v>
      </c>
      <c r="I3308" t="str" cm="1">
        <f t="array" ref="I3308">IF(OR(TRIM(H3308)="",ISNUMBER(SEARCH("#",H3308)),AA3308&lt;Config!$B$8,SUMPRODUCT(--ISNUMBER(SEARCH({"a";"b";"c";"d";"e";"f";"g";"h";"i";"j";"k";"l";"m";"n";"o";"p";"q";"r";"s";"t";"u";"v";"w";"x";"y";"z"},H3308)))&gt;0),"Invalid","Valid")</f>
        <v>Valid</v>
      </c>
      <c r="J3308" s="1" t="s">
        <v>23207</v>
      </c>
      <c r="K3308" s="1" t="s">
        <v>866</v>
      </c>
      <c r="L3308" s="1" t="s">
        <v>49</v>
      </c>
      <c r="M3308" s="1" t="s">
        <v>118</v>
      </c>
      <c r="N3308" s="1" t="s">
        <v>211</v>
      </c>
      <c r="O3308" s="1" t="s">
        <v>32</v>
      </c>
      <c r="P3308" t="s">
        <v>590</v>
      </c>
      <c r="Q3308" s="1" t="s">
        <v>1481</v>
      </c>
      <c r="R3308" s="1" t="s">
        <v>1846</v>
      </c>
      <c r="S3308" s="1" t="s">
        <v>10416</v>
      </c>
      <c r="T3308" s="1" t="s">
        <v>23208</v>
      </c>
      <c r="U3308" s="1" t="s">
        <v>1874</v>
      </c>
      <c r="V3308" s="1" t="s">
        <v>1589</v>
      </c>
      <c r="W3308" s="1" t="s">
        <v>40</v>
      </c>
      <c r="X3308" t="str">
        <f t="shared" si="358"/>
        <v>Complete</v>
      </c>
      <c r="Y3308">
        <f>MAX(0,100-IF(G3308="Invalid",Config!$B$5,0)-IF(I3308="Invalid",Config!$B$6,0)-IF(X3308="Incomplete",Config!$B$7,0)-IF(AF3308="Yes",Config!$B$37,0))</f>
        <v>100</v>
      </c>
      <c r="Z3308" s="1">
        <f>IF(OR(TRIM(B3308)="",COUNTIF(Config!$B$15:$B$19,B3308)&gt;0),1,0)+IF(OR(TRIM(C3308)="",COUNTIF(Config!$B$15:$B$19,C3308)&gt;0),1,0)+IF(OR(TRIM(F3308)="",COUNTIF(Config!$B$15:$B$19,F3308)&gt;0),1,0)+IF(OR(TRIM(H3308)="",COUNTIF(Config!$B$15:$B$19,H3308)&gt;0),1,0)+IF(OR(TRIM(E3308)="",COUNTIF(Config!$B$15:$B$19,E3308)&gt;0),1,0)+IF(OR(TRIM(K3308)="",COUNTIF(Config!$B$15:$B$19,K3308)&gt;0),1,0)+IF(OR(TRIM(P3308)="",COUNTIF(Config!$B$15:$B$19,P3308)&gt;0),1,0)+IF(OR(TRIM(R3308)="",COUNTIF(Config!$B$15:$B$19,R3308)&gt;0),1,0)</f>
        <v>0</v>
      </c>
      <c r="AA3308" s="1" cm="1">
        <f t="array" ref="AA3308">SUMPRODUCT(LEN(H3308)-LEN(SUBSTITUTE(H3308,{"0";"1";"2";"3";"4";"5";"6";"7";"8";"9"},"")))</f>
        <v>12</v>
      </c>
      <c r="AC3308" t="str">
        <f t="shared" si="359"/>
        <v/>
      </c>
      <c r="AD3308">
        <f t="shared" si="360"/>
        <v>1</v>
      </c>
      <c r="AE3308">
        <f t="shared" si="361"/>
        <v>1</v>
      </c>
      <c r="AF3308" t="str">
        <f t="shared" si="362"/>
        <v>No</v>
      </c>
      <c r="AG3308">
        <f t="shared" ca="1" si="363"/>
        <v>179</v>
      </c>
      <c r="AH3308" t="str">
        <f ca="1">IF(OR(V3308="",AG3308=""),"Yes",IF(AG3308&gt;Config!$B$41,"Yes","No"))</f>
        <v>No</v>
      </c>
    </row>
    <row r="3309" spans="1:34" x14ac:dyDescent="0.25">
      <c r="A3309" s="1" t="s">
        <v>23209</v>
      </c>
      <c r="B3309" s="1" t="s">
        <v>1147</v>
      </c>
      <c r="C3309" s="1" t="s">
        <v>2104</v>
      </c>
      <c r="D3309" s="1" t="s">
        <v>5212</v>
      </c>
      <c r="E3309" s="1" t="s">
        <v>35352</v>
      </c>
      <c r="F3309" s="1" t="s">
        <v>23210</v>
      </c>
      <c r="G3309" t="str">
        <f t="shared" si="357"/>
        <v>Valid</v>
      </c>
      <c r="H3309" s="1" t="s">
        <v>23211</v>
      </c>
      <c r="I3309" t="str" cm="1">
        <f t="array" ref="I3309">IF(OR(TRIM(H3309)="",ISNUMBER(SEARCH("#",H3309)),AA3309&lt;Config!$B$8,SUMPRODUCT(--ISNUMBER(SEARCH({"a";"b";"c";"d";"e";"f";"g";"h";"i";"j";"k";"l";"m";"n";"o";"p";"q";"r";"s";"t";"u";"v";"w";"x";"y";"z"},H3309)))&gt;0),"Invalid","Valid")</f>
        <v>Valid</v>
      </c>
      <c r="J3309" s="1" t="s">
        <v>23212</v>
      </c>
      <c r="K3309" s="1" t="s">
        <v>28</v>
      </c>
      <c r="L3309" s="1" t="s">
        <v>84</v>
      </c>
      <c r="M3309" s="1" t="s">
        <v>85</v>
      </c>
      <c r="N3309" s="1" t="s">
        <v>358</v>
      </c>
      <c r="O3309" s="1" t="s">
        <v>196</v>
      </c>
      <c r="P3309" t="s">
        <v>328</v>
      </c>
      <c r="Q3309" s="1" t="s">
        <v>329</v>
      </c>
      <c r="R3309" s="1" t="s">
        <v>392</v>
      </c>
      <c r="S3309" s="1" t="s">
        <v>23213</v>
      </c>
      <c r="T3309" s="1" t="s">
        <v>23214</v>
      </c>
      <c r="U3309" s="1" t="s">
        <v>8257</v>
      </c>
      <c r="V3309" s="1" t="s">
        <v>140</v>
      </c>
      <c r="W3309" s="1" t="s">
        <v>293</v>
      </c>
      <c r="X3309" t="str">
        <f t="shared" si="358"/>
        <v>Complete</v>
      </c>
      <c r="Y3309">
        <f>MAX(0,100-IF(G3309="Invalid",Config!$B$5,0)-IF(I3309="Invalid",Config!$B$6,0)-IF(X3309="Incomplete",Config!$B$7,0)-IF(AF3309="Yes",Config!$B$37,0))</f>
        <v>100</v>
      </c>
      <c r="Z3309" s="1">
        <f>IF(OR(TRIM(B3309)="",COUNTIF(Config!$B$15:$B$19,B3309)&gt;0),1,0)+IF(OR(TRIM(C3309)="",COUNTIF(Config!$B$15:$B$19,C3309)&gt;0),1,0)+IF(OR(TRIM(F3309)="",COUNTIF(Config!$B$15:$B$19,F3309)&gt;0),1,0)+IF(OR(TRIM(H3309)="",COUNTIF(Config!$B$15:$B$19,H3309)&gt;0),1,0)+IF(OR(TRIM(E3309)="",COUNTIF(Config!$B$15:$B$19,E3309)&gt;0),1,0)+IF(OR(TRIM(K3309)="",COUNTIF(Config!$B$15:$B$19,K3309)&gt;0),1,0)+IF(OR(TRIM(P3309)="",COUNTIF(Config!$B$15:$B$19,P3309)&gt;0),1,0)+IF(OR(TRIM(R3309)="",COUNTIF(Config!$B$15:$B$19,R3309)&gt;0),1,0)</f>
        <v>0</v>
      </c>
      <c r="AA3309" s="1" cm="1">
        <f t="array" ref="AA3309">SUMPRODUCT(LEN(H3309)-LEN(SUBSTITUTE(H3309,{"0";"1";"2";"3";"4";"5";"6";"7";"8";"9"},"")))</f>
        <v>10</v>
      </c>
      <c r="AC3309" t="str">
        <f t="shared" si="359"/>
        <v/>
      </c>
      <c r="AD3309">
        <f t="shared" si="360"/>
        <v>1</v>
      </c>
      <c r="AE3309">
        <f t="shared" si="361"/>
        <v>1</v>
      </c>
      <c r="AF3309" t="str">
        <f t="shared" si="362"/>
        <v>No</v>
      </c>
      <c r="AG3309">
        <f t="shared" ca="1" si="363"/>
        <v>37</v>
      </c>
      <c r="AH3309" t="str">
        <f ca="1">IF(OR(V3309="",AG3309=""),"Yes",IF(AG3309&gt;Config!$B$41,"Yes","No"))</f>
        <v>No</v>
      </c>
    </row>
    <row r="3310" spans="1:34" x14ac:dyDescent="0.25">
      <c r="A3310" s="1" t="s">
        <v>23215</v>
      </c>
      <c r="B3310" s="1" t="s">
        <v>488</v>
      </c>
      <c r="C3310" s="1" t="s">
        <v>956</v>
      </c>
      <c r="D3310" s="1" t="s">
        <v>23216</v>
      </c>
      <c r="E3310" s="1" t="s">
        <v>477</v>
      </c>
      <c r="F3310" s="1" t="s">
        <v>23217</v>
      </c>
      <c r="G3310" t="str">
        <f t="shared" si="357"/>
        <v>Valid</v>
      </c>
      <c r="H3310" s="1" t="s">
        <v>23218</v>
      </c>
      <c r="I3310" t="str" cm="1">
        <f t="array" ref="I3310">IF(OR(TRIM(H3310)="",ISNUMBER(SEARCH("#",H3310)),AA3310&lt;Config!$B$8,SUMPRODUCT(--ISNUMBER(SEARCH({"a";"b";"c";"d";"e";"f";"g";"h";"i";"j";"k";"l";"m";"n";"o";"p";"q";"r";"s";"t";"u";"v";"w";"x";"y";"z"},H3310)))&gt;0),"Invalid","Valid")</f>
        <v>Valid</v>
      </c>
      <c r="J3310" s="1" t="s">
        <v>23219</v>
      </c>
      <c r="K3310" s="1" t="s">
        <v>210</v>
      </c>
      <c r="L3310" s="1" t="s">
        <v>29</v>
      </c>
      <c r="M3310" s="1" t="s">
        <v>235</v>
      </c>
      <c r="N3310" s="1" t="s">
        <v>86</v>
      </c>
      <c r="O3310" s="1" t="s">
        <v>69</v>
      </c>
      <c r="P3310" t="s">
        <v>53</v>
      </c>
      <c r="Q3310" s="1" t="s">
        <v>197</v>
      </c>
      <c r="R3310" s="1" t="s">
        <v>55</v>
      </c>
      <c r="S3310" s="1" t="s">
        <v>23220</v>
      </c>
      <c r="T3310" s="1" t="s">
        <v>23221</v>
      </c>
      <c r="U3310" s="1" t="s">
        <v>944</v>
      </c>
      <c r="V3310" s="1" t="s">
        <v>140</v>
      </c>
      <c r="W3310" s="1" t="s">
        <v>40</v>
      </c>
      <c r="X3310" t="str">
        <f t="shared" si="358"/>
        <v>Complete</v>
      </c>
      <c r="Y3310">
        <f>MAX(0,100-IF(G3310="Invalid",Config!$B$5,0)-IF(I3310="Invalid",Config!$B$6,0)-IF(X3310="Incomplete",Config!$B$7,0)-IF(AF3310="Yes",Config!$B$37,0))</f>
        <v>100</v>
      </c>
      <c r="Z3310" s="1">
        <f>IF(OR(TRIM(B3310)="",COUNTIF(Config!$B$15:$B$19,B3310)&gt;0),1,0)+IF(OR(TRIM(C3310)="",COUNTIF(Config!$B$15:$B$19,C3310)&gt;0),1,0)+IF(OR(TRIM(F3310)="",COUNTIF(Config!$B$15:$B$19,F3310)&gt;0),1,0)+IF(OR(TRIM(H3310)="",COUNTIF(Config!$B$15:$B$19,H3310)&gt;0),1,0)+IF(OR(TRIM(E3310)="",COUNTIF(Config!$B$15:$B$19,E3310)&gt;0),1,0)+IF(OR(TRIM(K3310)="",COUNTIF(Config!$B$15:$B$19,K3310)&gt;0),1,0)+IF(OR(TRIM(P3310)="",COUNTIF(Config!$B$15:$B$19,P3310)&gt;0),1,0)+IF(OR(TRIM(R3310)="",COUNTIF(Config!$B$15:$B$19,R3310)&gt;0),1,0)</f>
        <v>0</v>
      </c>
      <c r="AA3310" s="1" cm="1">
        <f t="array" ref="AA3310">SUMPRODUCT(LEN(H3310)-LEN(SUBSTITUTE(H3310,{"0";"1";"2";"3";"4";"5";"6";"7";"8";"9"},"")))</f>
        <v>12</v>
      </c>
      <c r="AC3310" t="str">
        <f t="shared" si="359"/>
        <v/>
      </c>
      <c r="AD3310">
        <f t="shared" si="360"/>
        <v>1</v>
      </c>
      <c r="AE3310">
        <f t="shared" si="361"/>
        <v>1</v>
      </c>
      <c r="AF3310" t="str">
        <f t="shared" si="362"/>
        <v>No</v>
      </c>
      <c r="AG3310">
        <f t="shared" ca="1" si="363"/>
        <v>37</v>
      </c>
      <c r="AH3310" t="str">
        <f ca="1">IF(OR(V3310="",AG3310=""),"Yes",IF(AG3310&gt;Config!$B$41,"Yes","No"))</f>
        <v>No</v>
      </c>
    </row>
    <row r="3311" spans="1:34" x14ac:dyDescent="0.25">
      <c r="A3311" s="1" t="s">
        <v>23222</v>
      </c>
      <c r="B3311" s="1" t="s">
        <v>1582</v>
      </c>
      <c r="C3311" s="1" t="s">
        <v>511</v>
      </c>
      <c r="D3311" s="1" t="s">
        <v>5284</v>
      </c>
      <c r="E3311" s="1" t="s">
        <v>35353</v>
      </c>
      <c r="F3311" s="1" t="s">
        <v>5285</v>
      </c>
      <c r="G3311" t="str">
        <f t="shared" si="357"/>
        <v>Valid</v>
      </c>
      <c r="H3311" s="1" t="s">
        <v>23223</v>
      </c>
      <c r="I3311" t="str" cm="1">
        <f t="array" ref="I3311">IF(OR(TRIM(H3311)="",ISNUMBER(SEARCH("#",H3311)),AA3311&lt;Config!$B$8,SUMPRODUCT(--ISNUMBER(SEARCH({"a";"b";"c";"d";"e";"f";"g";"h";"i";"j";"k";"l";"m";"n";"o";"p";"q";"r";"s";"t";"u";"v";"w";"x";"y";"z"},H3311)))&gt;0),"Invalid","Valid")</f>
        <v>Valid</v>
      </c>
      <c r="J3311" s="1" t="s">
        <v>23224</v>
      </c>
      <c r="K3311" s="1" t="s">
        <v>425</v>
      </c>
      <c r="L3311" s="1" t="s">
        <v>450</v>
      </c>
      <c r="M3311" s="1" t="s">
        <v>235</v>
      </c>
      <c r="N3311" s="1" t="s">
        <v>224</v>
      </c>
      <c r="O3311" s="1" t="s">
        <v>149</v>
      </c>
      <c r="P3311" t="s">
        <v>344</v>
      </c>
      <c r="Q3311" s="1" t="s">
        <v>1199</v>
      </c>
      <c r="R3311" s="1" t="s">
        <v>1141</v>
      </c>
      <c r="S3311" s="1" t="s">
        <v>23225</v>
      </c>
      <c r="T3311" s="1" t="s">
        <v>23226</v>
      </c>
      <c r="U3311" s="1" t="s">
        <v>9649</v>
      </c>
      <c r="V3311" s="1" t="s">
        <v>140</v>
      </c>
      <c r="W3311" s="1" t="s">
        <v>75</v>
      </c>
      <c r="X3311" t="str">
        <f t="shared" si="358"/>
        <v>Complete</v>
      </c>
      <c r="Y3311">
        <f>MAX(0,100-IF(G3311="Invalid",Config!$B$5,0)-IF(I3311="Invalid",Config!$B$6,0)-IF(X3311="Incomplete",Config!$B$7,0)-IF(AF3311="Yes",Config!$B$37,0))</f>
        <v>75</v>
      </c>
      <c r="Z3311" s="1">
        <f>IF(OR(TRIM(B3311)="",COUNTIF(Config!$B$15:$B$19,B3311)&gt;0),1,0)+IF(OR(TRIM(C3311)="",COUNTIF(Config!$B$15:$B$19,C3311)&gt;0),1,0)+IF(OR(TRIM(F3311)="",COUNTIF(Config!$B$15:$B$19,F3311)&gt;0),1,0)+IF(OR(TRIM(H3311)="",COUNTIF(Config!$B$15:$B$19,H3311)&gt;0),1,0)+IF(OR(TRIM(E3311)="",COUNTIF(Config!$B$15:$B$19,E3311)&gt;0),1,0)+IF(OR(TRIM(K3311)="",COUNTIF(Config!$B$15:$B$19,K3311)&gt;0),1,0)+IF(OR(TRIM(P3311)="",COUNTIF(Config!$B$15:$B$19,P3311)&gt;0),1,0)+IF(OR(TRIM(R3311)="",COUNTIF(Config!$B$15:$B$19,R3311)&gt;0),1,0)</f>
        <v>0</v>
      </c>
      <c r="AA3311" s="1" cm="1">
        <f t="array" ref="AA3311">SUMPRODUCT(LEN(H3311)-LEN(SUBSTITUTE(H3311,{"0";"1";"2";"3";"4";"5";"6";"7";"8";"9"},"")))</f>
        <v>11</v>
      </c>
      <c r="AC3311" t="str">
        <f t="shared" si="359"/>
        <v>Potential Duplicate</v>
      </c>
      <c r="AD3311">
        <f t="shared" si="360"/>
        <v>2</v>
      </c>
      <c r="AE3311">
        <f t="shared" si="361"/>
        <v>1</v>
      </c>
      <c r="AF3311" t="str">
        <f t="shared" si="362"/>
        <v>Yes</v>
      </c>
      <c r="AG3311">
        <f t="shared" ca="1" si="363"/>
        <v>37</v>
      </c>
      <c r="AH3311" t="str">
        <f ca="1">IF(OR(V3311="",AG3311=""),"Yes",IF(AG3311&gt;Config!$B$41,"Yes","No"))</f>
        <v>No</v>
      </c>
    </row>
    <row r="3312" spans="1:34" x14ac:dyDescent="0.25">
      <c r="A3312" s="1" t="s">
        <v>23227</v>
      </c>
      <c r="B3312" s="1" t="s">
        <v>1185</v>
      </c>
      <c r="C3312" s="1" t="s">
        <v>996</v>
      </c>
      <c r="D3312" s="1" t="s">
        <v>23228</v>
      </c>
      <c r="E3312" s="1" t="s">
        <v>35354</v>
      </c>
      <c r="F3312" s="1" t="s">
        <v>23229</v>
      </c>
      <c r="G3312" t="str">
        <f t="shared" si="357"/>
        <v>Valid</v>
      </c>
      <c r="H3312" s="1" t="s">
        <v>23230</v>
      </c>
      <c r="I3312" t="str" cm="1">
        <f t="array" ref="I3312">IF(OR(TRIM(H3312)="",ISNUMBER(SEARCH("#",H3312)),AA3312&lt;Config!$B$8,SUMPRODUCT(--ISNUMBER(SEARCH({"a";"b";"c";"d";"e";"f";"g";"h";"i";"j";"k";"l";"m";"n";"o";"p";"q";"r";"s";"t";"u";"v";"w";"x";"y";"z"},H3312)))&gt;0),"Invalid","Valid")</f>
        <v>Valid</v>
      </c>
      <c r="J3312" s="1" t="s">
        <v>23231</v>
      </c>
      <c r="K3312" s="1" t="s">
        <v>287</v>
      </c>
      <c r="L3312" s="1" t="s">
        <v>265</v>
      </c>
      <c r="M3312" s="1" t="s">
        <v>33827</v>
      </c>
      <c r="N3312" s="1" t="s">
        <v>437</v>
      </c>
      <c r="O3312" s="1" t="s">
        <v>196</v>
      </c>
      <c r="P3312" t="s">
        <v>236</v>
      </c>
      <c r="Q3312" s="1" t="s">
        <v>238</v>
      </c>
      <c r="R3312" s="1" t="s">
        <v>961</v>
      </c>
      <c r="S3312" s="1" t="s">
        <v>8562</v>
      </c>
      <c r="T3312" s="1" t="s">
        <v>23232</v>
      </c>
      <c r="U3312" s="1" t="s">
        <v>14323</v>
      </c>
      <c r="V3312" s="1" t="s">
        <v>23233</v>
      </c>
      <c r="W3312" s="1" t="s">
        <v>60</v>
      </c>
      <c r="X3312" t="str">
        <f t="shared" si="358"/>
        <v>Complete</v>
      </c>
      <c r="Y3312">
        <f>MAX(0,100-IF(G3312="Invalid",Config!$B$5,0)-IF(I3312="Invalid",Config!$B$6,0)-IF(X3312="Incomplete",Config!$B$7,0)-IF(AF3312="Yes",Config!$B$37,0))</f>
        <v>100</v>
      </c>
      <c r="Z3312" s="1">
        <f>IF(OR(TRIM(B3312)="",COUNTIF(Config!$B$15:$B$19,B3312)&gt;0),1,0)+IF(OR(TRIM(C3312)="",COUNTIF(Config!$B$15:$B$19,C3312)&gt;0),1,0)+IF(OR(TRIM(F3312)="",COUNTIF(Config!$B$15:$B$19,F3312)&gt;0),1,0)+IF(OR(TRIM(H3312)="",COUNTIF(Config!$B$15:$B$19,H3312)&gt;0),1,0)+IF(OR(TRIM(E3312)="",COUNTIF(Config!$B$15:$B$19,E3312)&gt;0),1,0)+IF(OR(TRIM(K3312)="",COUNTIF(Config!$B$15:$B$19,K3312)&gt;0),1,0)+IF(OR(TRIM(P3312)="",COUNTIF(Config!$B$15:$B$19,P3312)&gt;0),1,0)+IF(OR(TRIM(R3312)="",COUNTIF(Config!$B$15:$B$19,R3312)&gt;0),1,0)</f>
        <v>0</v>
      </c>
      <c r="AA3312" s="1" cm="1">
        <f t="array" ref="AA3312">SUMPRODUCT(LEN(H3312)-LEN(SUBSTITUTE(H3312,{"0";"1";"2";"3";"4";"5";"6";"7";"8";"9"},"")))</f>
        <v>12</v>
      </c>
      <c r="AC3312" t="str">
        <f t="shared" si="359"/>
        <v/>
      </c>
      <c r="AD3312">
        <f t="shared" si="360"/>
        <v>1</v>
      </c>
      <c r="AE3312">
        <f t="shared" si="361"/>
        <v>1</v>
      </c>
      <c r="AF3312" t="str">
        <f t="shared" si="362"/>
        <v>No</v>
      </c>
      <c r="AG3312">
        <f t="shared" ca="1" si="363"/>
        <v>437</v>
      </c>
      <c r="AH3312" t="str">
        <f ca="1">IF(OR(V3312="",AG3312=""),"Yes",IF(AG3312&gt;Config!$B$41,"Yes","No"))</f>
        <v>Yes</v>
      </c>
    </row>
    <row r="3313" spans="1:34" x14ac:dyDescent="0.25">
      <c r="A3313" s="1" t="s">
        <v>23234</v>
      </c>
      <c r="B3313" s="1" t="s">
        <v>295</v>
      </c>
      <c r="C3313" s="1" t="s">
        <v>535</v>
      </c>
      <c r="D3313" s="1" t="s">
        <v>2357</v>
      </c>
      <c r="E3313" s="1" t="s">
        <v>35355</v>
      </c>
      <c r="F3313" s="1" t="s">
        <v>12280</v>
      </c>
      <c r="G3313" t="str">
        <f t="shared" si="357"/>
        <v>Valid</v>
      </c>
      <c r="H3313" s="1" t="s">
        <v>23235</v>
      </c>
      <c r="I3313" t="str" cm="1">
        <f t="array" ref="I3313">IF(OR(TRIM(H3313)="",ISNUMBER(SEARCH("#",H3313)),AA3313&lt;Config!$B$8,SUMPRODUCT(--ISNUMBER(SEARCH({"a";"b";"c";"d";"e";"f";"g";"h";"i";"j";"k";"l";"m";"n";"o";"p";"q";"r";"s";"t";"u";"v";"w";"x";"y";"z"},H3313)))&gt;0),"Invalid","Valid")</f>
        <v>Valid</v>
      </c>
      <c r="J3313" s="1" t="s">
        <v>23236</v>
      </c>
      <c r="K3313" s="1" t="s">
        <v>195</v>
      </c>
      <c r="L3313" s="1" t="s">
        <v>134</v>
      </c>
      <c r="M3313" s="1" t="s">
        <v>50</v>
      </c>
      <c r="N3313" s="1" t="s">
        <v>68</v>
      </c>
      <c r="O3313" s="1" t="s">
        <v>52</v>
      </c>
      <c r="P3313" t="s">
        <v>53</v>
      </c>
      <c r="Q3313" s="1" t="s">
        <v>150</v>
      </c>
      <c r="R3313" s="1" t="s">
        <v>70</v>
      </c>
      <c r="S3313" s="1" t="s">
        <v>23237</v>
      </c>
      <c r="T3313" s="1" t="s">
        <v>23238</v>
      </c>
      <c r="U3313" s="1" t="s">
        <v>23239</v>
      </c>
      <c r="V3313" s="1" t="s">
        <v>140</v>
      </c>
      <c r="W3313" s="1" t="s">
        <v>141</v>
      </c>
      <c r="X3313" t="str">
        <f t="shared" si="358"/>
        <v>Complete</v>
      </c>
      <c r="Y3313">
        <f>MAX(0,100-IF(G3313="Invalid",Config!$B$5,0)-IF(I3313="Invalid",Config!$B$6,0)-IF(X3313="Incomplete",Config!$B$7,0)-IF(AF3313="Yes",Config!$B$37,0))</f>
        <v>75</v>
      </c>
      <c r="Z3313" s="1">
        <f>IF(OR(TRIM(B3313)="",COUNTIF(Config!$B$15:$B$19,B3313)&gt;0),1,0)+IF(OR(TRIM(C3313)="",COUNTIF(Config!$B$15:$B$19,C3313)&gt;0),1,0)+IF(OR(TRIM(F3313)="",COUNTIF(Config!$B$15:$B$19,F3313)&gt;0),1,0)+IF(OR(TRIM(H3313)="",COUNTIF(Config!$B$15:$B$19,H3313)&gt;0),1,0)+IF(OR(TRIM(E3313)="",COUNTIF(Config!$B$15:$B$19,E3313)&gt;0),1,0)+IF(OR(TRIM(K3313)="",COUNTIF(Config!$B$15:$B$19,K3313)&gt;0),1,0)+IF(OR(TRIM(P3313)="",COUNTIF(Config!$B$15:$B$19,P3313)&gt;0),1,0)+IF(OR(TRIM(R3313)="",COUNTIF(Config!$B$15:$B$19,R3313)&gt;0),1,0)</f>
        <v>0</v>
      </c>
      <c r="AA3313" s="1" cm="1">
        <f t="array" ref="AA3313">SUMPRODUCT(LEN(H3313)-LEN(SUBSTITUTE(H3313,{"0";"1";"2";"3";"4";"5";"6";"7";"8";"9"},"")))</f>
        <v>10</v>
      </c>
      <c r="AC3313" t="str">
        <f t="shared" si="359"/>
        <v>Potential Duplicate</v>
      </c>
      <c r="AD3313">
        <f t="shared" si="360"/>
        <v>2</v>
      </c>
      <c r="AE3313">
        <f t="shared" si="361"/>
        <v>1</v>
      </c>
      <c r="AF3313" t="str">
        <f t="shared" si="362"/>
        <v>Yes</v>
      </c>
      <c r="AG3313">
        <f t="shared" ca="1" si="363"/>
        <v>37</v>
      </c>
      <c r="AH3313" t="str">
        <f ca="1">IF(OR(V3313="",AG3313=""),"Yes",IF(AG3313&gt;Config!$B$41,"Yes","No"))</f>
        <v>No</v>
      </c>
    </row>
    <row r="3314" spans="1:34" x14ac:dyDescent="0.25">
      <c r="A3314" s="1" t="s">
        <v>23240</v>
      </c>
      <c r="B3314" s="1" t="s">
        <v>218</v>
      </c>
      <c r="C3314" s="1" t="s">
        <v>535</v>
      </c>
      <c r="D3314" s="1" t="s">
        <v>23241</v>
      </c>
      <c r="E3314" s="1" t="s">
        <v>191</v>
      </c>
      <c r="F3314" s="1" t="s">
        <v>23242</v>
      </c>
      <c r="G3314" t="str">
        <f t="shared" si="357"/>
        <v>Valid</v>
      </c>
      <c r="H3314" s="1" t="s">
        <v>23243</v>
      </c>
      <c r="I3314" t="str" cm="1">
        <f t="array" ref="I3314">IF(OR(TRIM(H3314)="",ISNUMBER(SEARCH("#",H3314)),AA3314&lt;Config!$B$8,SUMPRODUCT(--ISNUMBER(SEARCH({"a";"b";"c";"d";"e";"f";"g";"h";"i";"j";"k";"l";"m";"n";"o";"p";"q";"r";"s";"t";"u";"v";"w";"x";"y";"z"},H3314)))&gt;0),"Invalid","Valid")</f>
        <v>Valid</v>
      </c>
      <c r="J3314" s="1" t="s">
        <v>23244</v>
      </c>
      <c r="K3314" s="1" t="s">
        <v>722</v>
      </c>
      <c r="L3314" s="1" t="s">
        <v>450</v>
      </c>
      <c r="M3314" s="1" t="s">
        <v>343</v>
      </c>
      <c r="N3314" s="1" t="s">
        <v>437</v>
      </c>
      <c r="O3314" s="1" t="s">
        <v>69</v>
      </c>
      <c r="P3314" t="s">
        <v>33</v>
      </c>
      <c r="Q3314" s="1" t="s">
        <v>1099</v>
      </c>
      <c r="R3314" s="1" t="s">
        <v>1716</v>
      </c>
      <c r="S3314" s="1" t="s">
        <v>6562</v>
      </c>
      <c r="T3314" s="1" t="s">
        <v>23245</v>
      </c>
      <c r="U3314" s="1" t="s">
        <v>18107</v>
      </c>
      <c r="V3314" s="1" t="s">
        <v>140</v>
      </c>
      <c r="W3314" s="1" t="s">
        <v>186</v>
      </c>
      <c r="X3314" t="str">
        <f t="shared" si="358"/>
        <v>Complete</v>
      </c>
      <c r="Y3314">
        <f>MAX(0,100-IF(G3314="Invalid",Config!$B$5,0)-IF(I3314="Invalid",Config!$B$6,0)-IF(X3314="Incomplete",Config!$B$7,0)-IF(AF3314="Yes",Config!$B$37,0))</f>
        <v>100</v>
      </c>
      <c r="Z3314" s="1">
        <f>IF(OR(TRIM(B3314)="",COUNTIF(Config!$B$15:$B$19,B3314)&gt;0),1,0)+IF(OR(TRIM(C3314)="",COUNTIF(Config!$B$15:$B$19,C3314)&gt;0),1,0)+IF(OR(TRIM(F3314)="",COUNTIF(Config!$B$15:$B$19,F3314)&gt;0),1,0)+IF(OR(TRIM(H3314)="",COUNTIF(Config!$B$15:$B$19,H3314)&gt;0),1,0)+IF(OR(TRIM(E3314)="",COUNTIF(Config!$B$15:$B$19,E3314)&gt;0),1,0)+IF(OR(TRIM(K3314)="",COUNTIF(Config!$B$15:$B$19,K3314)&gt;0),1,0)+IF(OR(TRIM(P3314)="",COUNTIF(Config!$B$15:$B$19,P3314)&gt;0),1,0)+IF(OR(TRIM(R3314)="",COUNTIF(Config!$B$15:$B$19,R3314)&gt;0),1,0)</f>
        <v>0</v>
      </c>
      <c r="AA3314" s="1" cm="1">
        <f t="array" ref="AA3314">SUMPRODUCT(LEN(H3314)-LEN(SUBSTITUTE(H3314,{"0";"1";"2";"3";"4";"5";"6";"7";"8";"9"},"")))</f>
        <v>10</v>
      </c>
      <c r="AC3314" t="str">
        <f t="shared" si="359"/>
        <v/>
      </c>
      <c r="AD3314">
        <f t="shared" si="360"/>
        <v>1</v>
      </c>
      <c r="AE3314">
        <f t="shared" si="361"/>
        <v>1</v>
      </c>
      <c r="AF3314" t="str">
        <f t="shared" si="362"/>
        <v>No</v>
      </c>
      <c r="AG3314">
        <f t="shared" ca="1" si="363"/>
        <v>37</v>
      </c>
      <c r="AH3314" t="str">
        <f ca="1">IF(OR(V3314="",AG3314=""),"Yes",IF(AG3314&gt;Config!$B$41,"Yes","No"))</f>
        <v>No</v>
      </c>
    </row>
    <row r="3315" spans="1:34" x14ac:dyDescent="0.25">
      <c r="A3315" s="1" t="s">
        <v>23246</v>
      </c>
      <c r="B3315" s="1" t="s">
        <v>322</v>
      </c>
      <c r="C3315" s="1" t="s">
        <v>308</v>
      </c>
      <c r="D3315" s="1" t="s">
        <v>23247</v>
      </c>
      <c r="E3315" s="1" t="s">
        <v>35356</v>
      </c>
      <c r="F3315" s="1" t="s">
        <v>23248</v>
      </c>
      <c r="G3315" t="str">
        <f t="shared" si="357"/>
        <v>Valid</v>
      </c>
      <c r="H3315" s="1" t="s">
        <v>23249</v>
      </c>
      <c r="I3315" t="str" cm="1">
        <f t="array" ref="I3315">IF(OR(TRIM(H3315)="",ISNUMBER(SEARCH("#",H3315)),AA3315&lt;Config!$B$8,SUMPRODUCT(--ISNUMBER(SEARCH({"a";"b";"c";"d";"e";"f";"g";"h";"i";"j";"k";"l";"m";"n";"o";"p";"q";"r";"s";"t";"u";"v";"w";"x";"y";"z"},H3315)))&gt;0),"Invalid","Valid")</f>
        <v>Valid</v>
      </c>
      <c r="J3315" s="1" t="s">
        <v>23250</v>
      </c>
      <c r="K3315" s="1" t="s">
        <v>481</v>
      </c>
      <c r="L3315" s="1" t="s">
        <v>450</v>
      </c>
      <c r="M3315" s="1" t="s">
        <v>50</v>
      </c>
      <c r="N3315" s="1" t="s">
        <v>252</v>
      </c>
      <c r="O3315" s="1" t="s">
        <v>196</v>
      </c>
      <c r="P3315" t="s">
        <v>87</v>
      </c>
      <c r="Q3315" s="1" t="s">
        <v>88</v>
      </c>
      <c r="R3315" s="1" t="s">
        <v>136</v>
      </c>
      <c r="S3315" s="1" t="s">
        <v>18433</v>
      </c>
      <c r="T3315" s="1" t="s">
        <v>23251</v>
      </c>
      <c r="U3315" s="1" t="s">
        <v>6626</v>
      </c>
      <c r="V3315" s="1" t="s">
        <v>140</v>
      </c>
      <c r="W3315" s="1" t="s">
        <v>125</v>
      </c>
      <c r="X3315" t="str">
        <f t="shared" si="358"/>
        <v>Complete</v>
      </c>
      <c r="Y3315">
        <f>MAX(0,100-IF(G3315="Invalid",Config!$B$5,0)-IF(I3315="Invalid",Config!$B$6,0)-IF(X3315="Incomplete",Config!$B$7,0)-IF(AF3315="Yes",Config!$B$37,0))</f>
        <v>100</v>
      </c>
      <c r="Z3315" s="1">
        <f>IF(OR(TRIM(B3315)="",COUNTIF(Config!$B$15:$B$19,B3315)&gt;0),1,0)+IF(OR(TRIM(C3315)="",COUNTIF(Config!$B$15:$B$19,C3315)&gt;0),1,0)+IF(OR(TRIM(F3315)="",COUNTIF(Config!$B$15:$B$19,F3315)&gt;0),1,0)+IF(OR(TRIM(H3315)="",COUNTIF(Config!$B$15:$B$19,H3315)&gt;0),1,0)+IF(OR(TRIM(E3315)="",COUNTIF(Config!$B$15:$B$19,E3315)&gt;0),1,0)+IF(OR(TRIM(K3315)="",COUNTIF(Config!$B$15:$B$19,K3315)&gt;0),1,0)+IF(OR(TRIM(P3315)="",COUNTIF(Config!$B$15:$B$19,P3315)&gt;0),1,0)+IF(OR(TRIM(R3315)="",COUNTIF(Config!$B$15:$B$19,R3315)&gt;0),1,0)</f>
        <v>0</v>
      </c>
      <c r="AA3315" s="1" cm="1">
        <f t="array" ref="AA3315">SUMPRODUCT(LEN(H3315)-LEN(SUBSTITUTE(H3315,{"0";"1";"2";"3";"4";"5";"6";"7";"8";"9"},"")))</f>
        <v>11</v>
      </c>
      <c r="AC3315" t="str">
        <f t="shared" si="359"/>
        <v/>
      </c>
      <c r="AD3315">
        <f t="shared" si="360"/>
        <v>1</v>
      </c>
      <c r="AE3315">
        <f t="shared" si="361"/>
        <v>1</v>
      </c>
      <c r="AF3315" t="str">
        <f t="shared" si="362"/>
        <v>No</v>
      </c>
      <c r="AG3315">
        <f t="shared" ca="1" si="363"/>
        <v>37</v>
      </c>
      <c r="AH3315" t="str">
        <f ca="1">IF(OR(V3315="",AG3315=""),"Yes",IF(AG3315&gt;Config!$B$41,"Yes","No"))</f>
        <v>No</v>
      </c>
    </row>
    <row r="3316" spans="1:34" x14ac:dyDescent="0.25">
      <c r="A3316" s="1" t="s">
        <v>23252</v>
      </c>
      <c r="B3316" s="1" t="s">
        <v>690</v>
      </c>
      <c r="C3316" s="1" t="s">
        <v>1339</v>
      </c>
      <c r="D3316" s="1" t="s">
        <v>3404</v>
      </c>
      <c r="E3316" s="1" t="s">
        <v>33927</v>
      </c>
      <c r="F3316" s="1" t="s">
        <v>6322</v>
      </c>
      <c r="G3316" t="str">
        <f t="shared" si="357"/>
        <v>Valid</v>
      </c>
      <c r="H3316" s="1" t="s">
        <v>23253</v>
      </c>
      <c r="I3316" t="str" cm="1">
        <f t="array" ref="I3316">IF(OR(TRIM(H3316)="",ISNUMBER(SEARCH("#",H3316)),AA3316&lt;Config!$B$8,SUMPRODUCT(--ISNUMBER(SEARCH({"a";"b";"c";"d";"e";"f";"g";"h";"i";"j";"k";"l";"m";"n";"o";"p";"q";"r";"s";"t";"u";"v";"w";"x";"y";"z"},H3316)))&gt;0),"Invalid","Valid")</f>
        <v>Valid</v>
      </c>
      <c r="J3316" s="1" t="s">
        <v>23254</v>
      </c>
      <c r="K3316" s="1" t="s">
        <v>178</v>
      </c>
      <c r="L3316" s="1" t="s">
        <v>67</v>
      </c>
      <c r="M3316" s="1" t="s">
        <v>33827</v>
      </c>
      <c r="N3316" s="1" t="s">
        <v>31</v>
      </c>
      <c r="O3316" s="1" t="s">
        <v>196</v>
      </c>
      <c r="P3316" t="s">
        <v>590</v>
      </c>
      <c r="Q3316" s="1" t="s">
        <v>1481</v>
      </c>
      <c r="R3316" s="1" t="s">
        <v>1774</v>
      </c>
      <c r="S3316" s="1" t="s">
        <v>23255</v>
      </c>
      <c r="T3316" s="1" t="s">
        <v>23256</v>
      </c>
      <c r="U3316" s="1" t="s">
        <v>9269</v>
      </c>
      <c r="V3316" s="1" t="s">
        <v>11640</v>
      </c>
      <c r="W3316" s="1" t="s">
        <v>141</v>
      </c>
      <c r="X3316" t="str">
        <f t="shared" si="358"/>
        <v>Complete</v>
      </c>
      <c r="Y3316">
        <f>MAX(0,100-IF(G3316="Invalid",Config!$B$5,0)-IF(I3316="Invalid",Config!$B$6,0)-IF(X3316="Incomplete",Config!$B$7,0)-IF(AF3316="Yes",Config!$B$37,0))</f>
        <v>75</v>
      </c>
      <c r="Z3316" s="1">
        <f>IF(OR(TRIM(B3316)="",COUNTIF(Config!$B$15:$B$19,B3316)&gt;0),1,0)+IF(OR(TRIM(C3316)="",COUNTIF(Config!$B$15:$B$19,C3316)&gt;0),1,0)+IF(OR(TRIM(F3316)="",COUNTIF(Config!$B$15:$B$19,F3316)&gt;0),1,0)+IF(OR(TRIM(H3316)="",COUNTIF(Config!$B$15:$B$19,H3316)&gt;0),1,0)+IF(OR(TRIM(E3316)="",COUNTIF(Config!$B$15:$B$19,E3316)&gt;0),1,0)+IF(OR(TRIM(K3316)="",COUNTIF(Config!$B$15:$B$19,K3316)&gt;0),1,0)+IF(OR(TRIM(P3316)="",COUNTIF(Config!$B$15:$B$19,P3316)&gt;0),1,0)+IF(OR(TRIM(R3316)="",COUNTIF(Config!$B$15:$B$19,R3316)&gt;0),1,0)</f>
        <v>0</v>
      </c>
      <c r="AA3316" s="1" cm="1">
        <f t="array" ref="AA3316">SUMPRODUCT(LEN(H3316)-LEN(SUBSTITUTE(H3316,{"0";"1";"2";"3";"4";"5";"6";"7";"8";"9"},"")))</f>
        <v>12</v>
      </c>
      <c r="AC3316" t="str">
        <f t="shared" si="359"/>
        <v>Potential Duplicate</v>
      </c>
      <c r="AD3316">
        <f t="shared" si="360"/>
        <v>2</v>
      </c>
      <c r="AE3316">
        <f t="shared" si="361"/>
        <v>1</v>
      </c>
      <c r="AF3316" t="str">
        <f t="shared" si="362"/>
        <v>Yes</v>
      </c>
      <c r="AG3316">
        <f t="shared" ca="1" si="363"/>
        <v>135</v>
      </c>
      <c r="AH3316" t="str">
        <f ca="1">IF(OR(V3316="",AG3316=""),"Yes",IF(AG3316&gt;Config!$B$41,"Yes","No"))</f>
        <v>No</v>
      </c>
    </row>
    <row r="3317" spans="1:34" x14ac:dyDescent="0.25">
      <c r="A3317" s="1" t="s">
        <v>23257</v>
      </c>
      <c r="B3317" s="1" t="s">
        <v>1283</v>
      </c>
      <c r="C3317" s="1" t="s">
        <v>410</v>
      </c>
      <c r="D3317" s="1" t="s">
        <v>2227</v>
      </c>
      <c r="E3317" s="1" t="s">
        <v>33824</v>
      </c>
      <c r="F3317" s="1" t="s">
        <v>23258</v>
      </c>
      <c r="G3317" t="str">
        <f t="shared" si="357"/>
        <v>Valid</v>
      </c>
      <c r="H3317" s="1" t="s">
        <v>23259</v>
      </c>
      <c r="I3317" t="str" cm="1">
        <f t="array" ref="I3317">IF(OR(TRIM(H3317)="",ISNUMBER(SEARCH("#",H3317)),AA3317&lt;Config!$B$8,SUMPRODUCT(--ISNUMBER(SEARCH({"a";"b";"c";"d";"e";"f";"g";"h";"i";"j";"k";"l";"m";"n";"o";"p";"q";"r";"s";"t";"u";"v";"w";"x";"y";"z"},H3317)))&gt;0),"Invalid","Valid")</f>
        <v>Valid</v>
      </c>
      <c r="J3317" s="1" t="s">
        <v>23260</v>
      </c>
      <c r="K3317" s="1" t="s">
        <v>66</v>
      </c>
      <c r="L3317" s="1" t="s">
        <v>102</v>
      </c>
      <c r="M3317" s="1" t="s">
        <v>33825</v>
      </c>
      <c r="N3317" s="1" t="s">
        <v>713</v>
      </c>
      <c r="O3317" s="1" t="s">
        <v>69</v>
      </c>
      <c r="P3317" t="s">
        <v>344</v>
      </c>
      <c r="Q3317" s="1" t="s">
        <v>1199</v>
      </c>
      <c r="R3317" s="1" t="s">
        <v>1200</v>
      </c>
      <c r="S3317" s="1" t="s">
        <v>23261</v>
      </c>
      <c r="T3317" s="1" t="s">
        <v>23262</v>
      </c>
      <c r="U3317" s="1" t="s">
        <v>1786</v>
      </c>
      <c r="V3317" s="1" t="s">
        <v>319</v>
      </c>
      <c r="W3317" s="1" t="s">
        <v>60</v>
      </c>
      <c r="X3317" t="str">
        <f t="shared" si="358"/>
        <v>Complete</v>
      </c>
      <c r="Y3317">
        <f>MAX(0,100-IF(G3317="Invalid",Config!$B$5,0)-IF(I3317="Invalid",Config!$B$6,0)-IF(X3317="Incomplete",Config!$B$7,0)-IF(AF3317="Yes",Config!$B$37,0))</f>
        <v>100</v>
      </c>
      <c r="Z3317" s="1">
        <f>IF(OR(TRIM(B3317)="",COUNTIF(Config!$B$15:$B$19,B3317)&gt;0),1,0)+IF(OR(TRIM(C3317)="",COUNTIF(Config!$B$15:$B$19,C3317)&gt;0),1,0)+IF(OR(TRIM(F3317)="",COUNTIF(Config!$B$15:$B$19,F3317)&gt;0),1,0)+IF(OR(TRIM(H3317)="",COUNTIF(Config!$B$15:$B$19,H3317)&gt;0),1,0)+IF(OR(TRIM(E3317)="",COUNTIF(Config!$B$15:$B$19,E3317)&gt;0),1,0)+IF(OR(TRIM(K3317)="",COUNTIF(Config!$B$15:$B$19,K3317)&gt;0),1,0)+IF(OR(TRIM(P3317)="",COUNTIF(Config!$B$15:$B$19,P3317)&gt;0),1,0)+IF(OR(TRIM(R3317)="",COUNTIF(Config!$B$15:$B$19,R3317)&gt;0),1,0)</f>
        <v>0</v>
      </c>
      <c r="AA3317" s="1" cm="1">
        <f t="array" ref="AA3317">SUMPRODUCT(LEN(H3317)-LEN(SUBSTITUTE(H3317,{"0";"1";"2";"3";"4";"5";"6";"7";"8";"9"},"")))</f>
        <v>11</v>
      </c>
      <c r="AC3317" t="str">
        <f t="shared" si="359"/>
        <v/>
      </c>
      <c r="AD3317">
        <f t="shared" si="360"/>
        <v>1</v>
      </c>
      <c r="AE3317">
        <f t="shared" si="361"/>
        <v>1</v>
      </c>
      <c r="AF3317" t="str">
        <f t="shared" si="362"/>
        <v>No</v>
      </c>
      <c r="AG3317">
        <f t="shared" ca="1" si="363"/>
        <v>408</v>
      </c>
      <c r="AH3317" t="str">
        <f ca="1">IF(OR(V3317="",AG3317=""),"Yes",IF(AG3317&gt;Config!$B$41,"Yes","No"))</f>
        <v>Yes</v>
      </c>
    </row>
    <row r="3318" spans="1:34" x14ac:dyDescent="0.25">
      <c r="A3318" s="1" t="s">
        <v>23263</v>
      </c>
      <c r="B3318" s="1" t="s">
        <v>3522</v>
      </c>
      <c r="C3318" s="1" t="s">
        <v>445</v>
      </c>
      <c r="D3318" s="1" t="s">
        <v>23264</v>
      </c>
      <c r="E3318" s="1" t="s">
        <v>35074</v>
      </c>
      <c r="F3318" s="1" t="s">
        <v>23265</v>
      </c>
      <c r="G3318" t="str">
        <f t="shared" si="357"/>
        <v>Valid</v>
      </c>
      <c r="H3318" s="1" t="s">
        <v>23266</v>
      </c>
      <c r="I3318" t="str" cm="1">
        <f t="array" ref="I3318">IF(OR(TRIM(H3318)="",ISNUMBER(SEARCH("#",H3318)),AA3318&lt;Config!$B$8,SUMPRODUCT(--ISNUMBER(SEARCH({"a";"b";"c";"d";"e";"f";"g";"h";"i";"j";"k";"l";"m";"n";"o";"p";"q";"r";"s";"t";"u";"v";"w";"x";"y";"z"},H3318)))&gt;0),"Invalid","Valid")</f>
        <v>Valid</v>
      </c>
      <c r="J3318" s="1" t="s">
        <v>23267</v>
      </c>
      <c r="K3318" s="1" t="s">
        <v>133</v>
      </c>
      <c r="L3318" s="1" t="s">
        <v>102</v>
      </c>
      <c r="M3318" s="1" t="s">
        <v>343</v>
      </c>
      <c r="N3318" s="1" t="s">
        <v>211</v>
      </c>
      <c r="O3318" s="1" t="s">
        <v>32</v>
      </c>
      <c r="P3318" t="s">
        <v>344</v>
      </c>
      <c r="Q3318" s="1" t="s">
        <v>1199</v>
      </c>
      <c r="R3318" s="1" t="s">
        <v>971</v>
      </c>
      <c r="S3318" s="1" t="s">
        <v>23268</v>
      </c>
      <c r="T3318" s="1" t="s">
        <v>23269</v>
      </c>
      <c r="U3318" s="1" t="s">
        <v>1529</v>
      </c>
      <c r="V3318" s="1" t="s">
        <v>23270</v>
      </c>
      <c r="W3318" s="1" t="s">
        <v>60</v>
      </c>
      <c r="X3318" t="str">
        <f t="shared" si="358"/>
        <v>Complete</v>
      </c>
      <c r="Y3318">
        <f>MAX(0,100-IF(G3318="Invalid",Config!$B$5,0)-IF(I3318="Invalid",Config!$B$6,0)-IF(X3318="Incomplete",Config!$B$7,0)-IF(AF3318="Yes",Config!$B$37,0))</f>
        <v>75</v>
      </c>
      <c r="Z3318" s="1">
        <f>IF(OR(TRIM(B3318)="",COUNTIF(Config!$B$15:$B$19,B3318)&gt;0),1,0)+IF(OR(TRIM(C3318)="",COUNTIF(Config!$B$15:$B$19,C3318)&gt;0),1,0)+IF(OR(TRIM(F3318)="",COUNTIF(Config!$B$15:$B$19,F3318)&gt;0),1,0)+IF(OR(TRIM(H3318)="",COUNTIF(Config!$B$15:$B$19,H3318)&gt;0),1,0)+IF(OR(TRIM(E3318)="",COUNTIF(Config!$B$15:$B$19,E3318)&gt;0),1,0)+IF(OR(TRIM(K3318)="",COUNTIF(Config!$B$15:$B$19,K3318)&gt;0),1,0)+IF(OR(TRIM(P3318)="",COUNTIF(Config!$B$15:$B$19,P3318)&gt;0),1,0)+IF(OR(TRIM(R3318)="",COUNTIF(Config!$B$15:$B$19,R3318)&gt;0),1,0)</f>
        <v>0</v>
      </c>
      <c r="AA3318" s="1" cm="1">
        <f t="array" ref="AA3318">SUMPRODUCT(LEN(H3318)-LEN(SUBSTITUTE(H3318,{"0";"1";"2";"3";"4";"5";"6";"7";"8";"9"},"")))</f>
        <v>10</v>
      </c>
      <c r="AC3318" t="str">
        <f t="shared" si="359"/>
        <v>Potential Duplicate</v>
      </c>
      <c r="AD3318">
        <f t="shared" si="360"/>
        <v>2</v>
      </c>
      <c r="AE3318">
        <f t="shared" si="361"/>
        <v>1</v>
      </c>
      <c r="AF3318" t="str">
        <f t="shared" si="362"/>
        <v>Yes</v>
      </c>
      <c r="AG3318">
        <f t="shared" ca="1" si="363"/>
        <v>543</v>
      </c>
      <c r="AH3318" t="str">
        <f ca="1">IF(OR(V3318="",AG3318=""),"Yes",IF(AG3318&gt;Config!$B$41,"Yes","No"))</f>
        <v>Yes</v>
      </c>
    </row>
    <row r="3319" spans="1:34" x14ac:dyDescent="0.25">
      <c r="A3319" s="1" t="s">
        <v>23271</v>
      </c>
      <c r="B3319" s="1" t="s">
        <v>1257</v>
      </c>
      <c r="C3319" s="1" t="s">
        <v>1736</v>
      </c>
      <c r="D3319" s="1" t="s">
        <v>23272</v>
      </c>
      <c r="E3319" s="1" t="s">
        <v>34163</v>
      </c>
      <c r="F3319" s="1" t="s">
        <v>23273</v>
      </c>
      <c r="G3319" t="str">
        <f t="shared" si="357"/>
        <v>Valid</v>
      </c>
      <c r="H3319" s="1" t="s">
        <v>23274</v>
      </c>
      <c r="I3319" t="str" cm="1">
        <f t="array" ref="I3319">IF(OR(TRIM(H3319)="",ISNUMBER(SEARCH("#",H3319)),AA3319&lt;Config!$B$8,SUMPRODUCT(--ISNUMBER(SEARCH({"a";"b";"c";"d";"e";"f";"g";"h";"i";"j";"k";"l";"m";"n";"o";"p";"q";"r";"s";"t";"u";"v";"w";"x";"y";"z"},H3319)))&gt;0),"Invalid","Valid")</f>
        <v>Valid</v>
      </c>
      <c r="J3319" s="1" t="s">
        <v>23275</v>
      </c>
      <c r="K3319" s="1" t="s">
        <v>133</v>
      </c>
      <c r="L3319" s="1" t="s">
        <v>84</v>
      </c>
      <c r="M3319" s="1" t="s">
        <v>462</v>
      </c>
      <c r="N3319" s="1" t="s">
        <v>252</v>
      </c>
      <c r="O3319" s="1" t="s">
        <v>69</v>
      </c>
      <c r="P3319" t="s">
        <v>314</v>
      </c>
      <c r="Q3319" s="1" t="s">
        <v>315</v>
      </c>
      <c r="R3319" s="1" t="s">
        <v>663</v>
      </c>
      <c r="S3319" s="1" t="s">
        <v>9635</v>
      </c>
      <c r="T3319" s="1" t="s">
        <v>23276</v>
      </c>
      <c r="U3319" s="1" t="s">
        <v>3326</v>
      </c>
      <c r="V3319" s="1" t="s">
        <v>3918</v>
      </c>
      <c r="W3319" s="1" t="s">
        <v>384</v>
      </c>
      <c r="X3319" t="str">
        <f t="shared" si="358"/>
        <v>Complete</v>
      </c>
      <c r="Y3319">
        <f>MAX(0,100-IF(G3319="Invalid",Config!$B$5,0)-IF(I3319="Invalid",Config!$B$6,0)-IF(X3319="Incomplete",Config!$B$7,0)-IF(AF3319="Yes",Config!$B$37,0))</f>
        <v>75</v>
      </c>
      <c r="Z3319" s="1">
        <f>IF(OR(TRIM(B3319)="",COUNTIF(Config!$B$15:$B$19,B3319)&gt;0),1,0)+IF(OR(TRIM(C3319)="",COUNTIF(Config!$B$15:$B$19,C3319)&gt;0),1,0)+IF(OR(TRIM(F3319)="",COUNTIF(Config!$B$15:$B$19,F3319)&gt;0),1,0)+IF(OR(TRIM(H3319)="",COUNTIF(Config!$B$15:$B$19,H3319)&gt;0),1,0)+IF(OR(TRIM(E3319)="",COUNTIF(Config!$B$15:$B$19,E3319)&gt;0),1,0)+IF(OR(TRIM(K3319)="",COUNTIF(Config!$B$15:$B$19,K3319)&gt;0),1,0)+IF(OR(TRIM(P3319)="",COUNTIF(Config!$B$15:$B$19,P3319)&gt;0),1,0)+IF(OR(TRIM(R3319)="",COUNTIF(Config!$B$15:$B$19,R3319)&gt;0),1,0)</f>
        <v>0</v>
      </c>
      <c r="AA3319" s="1" cm="1">
        <f t="array" ref="AA3319">SUMPRODUCT(LEN(H3319)-LEN(SUBSTITUTE(H3319,{"0";"1";"2";"3";"4";"5";"6";"7";"8";"9"},"")))</f>
        <v>12</v>
      </c>
      <c r="AC3319" t="str">
        <f t="shared" si="359"/>
        <v>Potential Duplicate</v>
      </c>
      <c r="AD3319">
        <f t="shared" si="360"/>
        <v>2</v>
      </c>
      <c r="AE3319">
        <f t="shared" si="361"/>
        <v>1</v>
      </c>
      <c r="AF3319" t="str">
        <f t="shared" si="362"/>
        <v>Yes</v>
      </c>
      <c r="AG3319">
        <f t="shared" ca="1" si="363"/>
        <v>321</v>
      </c>
      <c r="AH3319" t="str">
        <f ca="1">IF(OR(V3319="",AG3319=""),"Yes",IF(AG3319&gt;Config!$B$41,"Yes","No"))</f>
        <v>No</v>
      </c>
    </row>
    <row r="3320" spans="1:34" x14ac:dyDescent="0.25">
      <c r="A3320" s="1" t="s">
        <v>23277</v>
      </c>
      <c r="B3320" s="1" t="s">
        <v>554</v>
      </c>
      <c r="C3320" s="1" t="s">
        <v>43</v>
      </c>
      <c r="D3320" s="1" t="s">
        <v>23278</v>
      </c>
      <c r="E3320" s="1" t="s">
        <v>34584</v>
      </c>
      <c r="F3320" s="1" t="s">
        <v>23279</v>
      </c>
      <c r="G3320" t="str">
        <f t="shared" si="357"/>
        <v>Valid</v>
      </c>
      <c r="H3320" s="1" t="s">
        <v>23280</v>
      </c>
      <c r="I3320" t="str" cm="1">
        <f t="array" ref="I3320">IF(OR(TRIM(H3320)="",ISNUMBER(SEARCH("#",H3320)),AA3320&lt;Config!$B$8,SUMPRODUCT(--ISNUMBER(SEARCH({"a";"b";"c";"d";"e";"f";"g";"h";"i";"j";"k";"l";"m";"n";"o";"p";"q";"r";"s";"t";"u";"v";"w";"x";"y";"z"},H3320)))&gt;0),"Invalid","Valid")</f>
        <v>Valid</v>
      </c>
      <c r="J3320" s="1" t="s">
        <v>23281</v>
      </c>
      <c r="K3320" s="1" t="s">
        <v>250</v>
      </c>
      <c r="L3320" s="1" t="s">
        <v>134</v>
      </c>
      <c r="M3320" s="1" t="s">
        <v>33825</v>
      </c>
      <c r="N3320" s="1" t="s">
        <v>713</v>
      </c>
      <c r="O3320" s="1" t="s">
        <v>52</v>
      </c>
      <c r="P3320" t="s">
        <v>53</v>
      </c>
      <c r="Q3320" s="1" t="s">
        <v>55</v>
      </c>
      <c r="R3320" s="1" t="s">
        <v>55</v>
      </c>
      <c r="S3320" s="1" t="s">
        <v>23282</v>
      </c>
      <c r="T3320" s="1" t="s">
        <v>23283</v>
      </c>
      <c r="U3320" s="1" t="s">
        <v>362</v>
      </c>
      <c r="V3320" s="1" t="s">
        <v>7295</v>
      </c>
      <c r="W3320" s="1" t="s">
        <v>60</v>
      </c>
      <c r="X3320" t="str">
        <f t="shared" si="358"/>
        <v>Complete</v>
      </c>
      <c r="Y3320">
        <f>MAX(0,100-IF(G3320="Invalid",Config!$B$5,0)-IF(I3320="Invalid",Config!$B$6,0)-IF(X3320="Incomplete",Config!$B$7,0)-IF(AF3320="Yes",Config!$B$37,0))</f>
        <v>100</v>
      </c>
      <c r="Z3320" s="1">
        <f>IF(OR(TRIM(B3320)="",COUNTIF(Config!$B$15:$B$19,B3320)&gt;0),1,0)+IF(OR(TRIM(C3320)="",COUNTIF(Config!$B$15:$B$19,C3320)&gt;0),1,0)+IF(OR(TRIM(F3320)="",COUNTIF(Config!$B$15:$B$19,F3320)&gt;0),1,0)+IF(OR(TRIM(H3320)="",COUNTIF(Config!$B$15:$B$19,H3320)&gt;0),1,0)+IF(OR(TRIM(E3320)="",COUNTIF(Config!$B$15:$B$19,E3320)&gt;0),1,0)+IF(OR(TRIM(K3320)="",COUNTIF(Config!$B$15:$B$19,K3320)&gt;0),1,0)+IF(OR(TRIM(P3320)="",COUNTIF(Config!$B$15:$B$19,P3320)&gt;0),1,0)+IF(OR(TRIM(R3320)="",COUNTIF(Config!$B$15:$B$19,R3320)&gt;0),1,0)</f>
        <v>0</v>
      </c>
      <c r="AA3320" s="1" cm="1">
        <f t="array" ref="AA3320">SUMPRODUCT(LEN(H3320)-LEN(SUBSTITUTE(H3320,{"0";"1";"2";"3";"4";"5";"6";"7";"8";"9"},"")))</f>
        <v>10</v>
      </c>
      <c r="AC3320" t="str">
        <f t="shared" si="359"/>
        <v/>
      </c>
      <c r="AD3320">
        <f t="shared" si="360"/>
        <v>1</v>
      </c>
      <c r="AE3320">
        <f t="shared" si="361"/>
        <v>1</v>
      </c>
      <c r="AF3320" t="str">
        <f t="shared" si="362"/>
        <v>No</v>
      </c>
      <c r="AG3320">
        <f t="shared" ca="1" si="363"/>
        <v>111</v>
      </c>
      <c r="AH3320" t="str">
        <f ca="1">IF(OR(V3320="",AG3320=""),"Yes",IF(AG3320&gt;Config!$B$41,"Yes","No"))</f>
        <v>No</v>
      </c>
    </row>
    <row r="3321" spans="1:34" x14ac:dyDescent="0.25">
      <c r="A3321" s="1" t="s">
        <v>23284</v>
      </c>
      <c r="B3321" s="1" t="s">
        <v>259</v>
      </c>
      <c r="C3321" s="1" t="s">
        <v>499</v>
      </c>
      <c r="D3321" s="1" t="s">
        <v>23285</v>
      </c>
      <c r="E3321" s="1" t="s">
        <v>33829</v>
      </c>
      <c r="F3321" s="1" t="s">
        <v>23286</v>
      </c>
      <c r="G3321" t="str">
        <f t="shared" si="357"/>
        <v>Valid</v>
      </c>
      <c r="H3321" s="1" t="s">
        <v>23287</v>
      </c>
      <c r="I3321" t="str" cm="1">
        <f t="array" ref="I3321">IF(OR(TRIM(H3321)="",ISNUMBER(SEARCH("#",H3321)),AA3321&lt;Config!$B$8,SUMPRODUCT(--ISNUMBER(SEARCH({"a";"b";"c";"d";"e";"f";"g";"h";"i";"j";"k";"l";"m";"n";"o";"p";"q";"r";"s";"t";"u";"v";"w";"x";"y";"z"},H3321)))&gt;0),"Invalid","Valid")</f>
        <v>Valid</v>
      </c>
      <c r="J3321" s="1" t="s">
        <v>23288</v>
      </c>
      <c r="K3321" s="1" t="s">
        <v>163</v>
      </c>
      <c r="L3321" s="1" t="s">
        <v>102</v>
      </c>
      <c r="M3321" s="1" t="s">
        <v>343</v>
      </c>
      <c r="N3321" s="1" t="s">
        <v>713</v>
      </c>
      <c r="O3321" s="1" t="s">
        <v>69</v>
      </c>
      <c r="P3321" t="s">
        <v>104</v>
      </c>
      <c r="Q3321" s="1" t="s">
        <v>732</v>
      </c>
      <c r="R3321" s="1" t="s">
        <v>105</v>
      </c>
      <c r="S3321" s="1" t="s">
        <v>23289</v>
      </c>
      <c r="T3321" s="1" t="s">
        <v>23290</v>
      </c>
      <c r="U3321" s="1" t="s">
        <v>3187</v>
      </c>
      <c r="V3321" s="1" t="s">
        <v>3318</v>
      </c>
      <c r="W3321" s="1" t="s">
        <v>75</v>
      </c>
      <c r="X3321" t="str">
        <f t="shared" si="358"/>
        <v>Incomplete</v>
      </c>
      <c r="Y3321">
        <f>MAX(0,100-IF(G3321="Invalid",Config!$B$5,0)-IF(I3321="Invalid",Config!$B$6,0)-IF(X3321="Incomplete",Config!$B$7,0)-IF(AF3321="Yes",Config!$B$37,0))</f>
        <v>60</v>
      </c>
      <c r="Z3321" s="1">
        <f>IF(OR(TRIM(B3321)="",COUNTIF(Config!$B$15:$B$19,B3321)&gt;0),1,0)+IF(OR(TRIM(C3321)="",COUNTIF(Config!$B$15:$B$19,C3321)&gt;0),1,0)+IF(OR(TRIM(F3321)="",COUNTIF(Config!$B$15:$B$19,F3321)&gt;0),1,0)+IF(OR(TRIM(H3321)="",COUNTIF(Config!$B$15:$B$19,H3321)&gt;0),1,0)+IF(OR(TRIM(E3321)="",COUNTIF(Config!$B$15:$B$19,E3321)&gt;0),1,0)+IF(OR(TRIM(K3321)="",COUNTIF(Config!$B$15:$B$19,K3321)&gt;0),1,0)+IF(OR(TRIM(P3321)="",COUNTIF(Config!$B$15:$B$19,P3321)&gt;0),1,0)+IF(OR(TRIM(R3321)="",COUNTIF(Config!$B$15:$B$19,R3321)&gt;0),1,0)</f>
        <v>1</v>
      </c>
      <c r="AA3321" s="1" cm="1">
        <f t="array" ref="AA3321">SUMPRODUCT(LEN(H3321)-LEN(SUBSTITUTE(H3321,{"0";"1";"2";"3";"4";"5";"6";"7";"8";"9"},"")))</f>
        <v>11</v>
      </c>
      <c r="AC3321" t="str">
        <f t="shared" si="359"/>
        <v>Incomplete Profile</v>
      </c>
      <c r="AD3321">
        <f t="shared" si="360"/>
        <v>1</v>
      </c>
      <c r="AE3321">
        <f t="shared" si="361"/>
        <v>1</v>
      </c>
      <c r="AF3321" t="str">
        <f t="shared" si="362"/>
        <v>No</v>
      </c>
      <c r="AG3321">
        <f t="shared" ca="1" si="363"/>
        <v>53</v>
      </c>
      <c r="AH3321" t="str">
        <f ca="1">IF(OR(V3321="",AG3321=""),"Yes",IF(AG3321&gt;Config!$B$41,"Yes","No"))</f>
        <v>No</v>
      </c>
    </row>
    <row r="3322" spans="1:34" x14ac:dyDescent="0.25">
      <c r="A3322" s="1" t="s">
        <v>23291</v>
      </c>
      <c r="B3322" s="1" t="s">
        <v>928</v>
      </c>
      <c r="C3322" s="1" t="s">
        <v>679</v>
      </c>
      <c r="D3322" s="1" t="s">
        <v>10712</v>
      </c>
      <c r="E3322" s="1" t="s">
        <v>33927</v>
      </c>
      <c r="F3322" s="1" t="s">
        <v>9230</v>
      </c>
      <c r="G3322" t="str">
        <f t="shared" si="357"/>
        <v>Valid</v>
      </c>
      <c r="H3322" s="1" t="s">
        <v>23292</v>
      </c>
      <c r="I3322" t="str" cm="1">
        <f t="array" ref="I3322">IF(OR(TRIM(H3322)="",ISNUMBER(SEARCH("#",H3322)),AA3322&lt;Config!$B$8,SUMPRODUCT(--ISNUMBER(SEARCH({"a";"b";"c";"d";"e";"f";"g";"h";"i";"j";"k";"l";"m";"n";"o";"p";"q";"r";"s";"t";"u";"v";"w";"x";"y";"z"},H3322)))&gt;0),"Invalid","Valid")</f>
        <v>Valid</v>
      </c>
      <c r="J3322" s="1" t="s">
        <v>9232</v>
      </c>
      <c r="K3322" s="1" t="s">
        <v>504</v>
      </c>
      <c r="L3322" s="1" t="s">
        <v>84</v>
      </c>
      <c r="M3322" s="1" t="s">
        <v>33827</v>
      </c>
      <c r="N3322" s="1" t="s">
        <v>224</v>
      </c>
      <c r="O3322" s="1" t="s">
        <v>180</v>
      </c>
      <c r="P3322" t="s">
        <v>236</v>
      </c>
      <c r="Q3322" s="1" t="s">
        <v>237</v>
      </c>
      <c r="R3322" s="1" t="s">
        <v>237</v>
      </c>
      <c r="S3322" s="1" t="s">
        <v>9233</v>
      </c>
      <c r="T3322" s="1" t="s">
        <v>9234</v>
      </c>
      <c r="U3322" s="1" t="s">
        <v>1691</v>
      </c>
      <c r="V3322" s="1" t="s">
        <v>9235</v>
      </c>
      <c r="W3322" s="1" t="s">
        <v>141</v>
      </c>
      <c r="X3322" t="str">
        <f t="shared" si="358"/>
        <v>Complete</v>
      </c>
      <c r="Y3322">
        <f>MAX(0,100-IF(G3322="Invalid",Config!$B$5,0)-IF(I3322="Invalid",Config!$B$6,0)-IF(X3322="Incomplete",Config!$B$7,0)-IF(AF3322="Yes",Config!$B$37,0))</f>
        <v>75</v>
      </c>
      <c r="Z3322" s="1">
        <f>IF(OR(TRIM(B3322)="",COUNTIF(Config!$B$15:$B$19,B3322)&gt;0),1,0)+IF(OR(TRIM(C3322)="",COUNTIF(Config!$B$15:$B$19,C3322)&gt;0),1,0)+IF(OR(TRIM(F3322)="",COUNTIF(Config!$B$15:$B$19,F3322)&gt;0),1,0)+IF(OR(TRIM(H3322)="",COUNTIF(Config!$B$15:$B$19,H3322)&gt;0),1,0)+IF(OR(TRIM(E3322)="",COUNTIF(Config!$B$15:$B$19,E3322)&gt;0),1,0)+IF(OR(TRIM(K3322)="",COUNTIF(Config!$B$15:$B$19,K3322)&gt;0),1,0)+IF(OR(TRIM(P3322)="",COUNTIF(Config!$B$15:$B$19,P3322)&gt;0),1,0)+IF(OR(TRIM(R3322)="",COUNTIF(Config!$B$15:$B$19,R3322)&gt;0),1,0)</f>
        <v>0</v>
      </c>
      <c r="AA3322" s="1" cm="1">
        <f t="array" ref="AA3322">SUMPRODUCT(LEN(H3322)-LEN(SUBSTITUTE(H3322,{"0";"1";"2";"3";"4";"5";"6";"7";"8";"9"},"")))</f>
        <v>10</v>
      </c>
      <c r="AC3322" t="str">
        <f t="shared" si="359"/>
        <v>Potential Duplicate</v>
      </c>
      <c r="AD3322">
        <f t="shared" si="360"/>
        <v>2</v>
      </c>
      <c r="AE3322">
        <f t="shared" si="361"/>
        <v>1</v>
      </c>
      <c r="AF3322" t="str">
        <f t="shared" si="362"/>
        <v>Yes</v>
      </c>
      <c r="AG3322">
        <f t="shared" ca="1" si="363"/>
        <v>386</v>
      </c>
      <c r="AH3322" t="str">
        <f ca="1">IF(OR(V3322="",AG3322=""),"Yes",IF(AG3322&gt;Config!$B$41,"Yes","No"))</f>
        <v>Yes</v>
      </c>
    </row>
    <row r="3323" spans="1:34" x14ac:dyDescent="0.25">
      <c r="A3323" s="1" t="s">
        <v>23293</v>
      </c>
      <c r="B3323" s="1" t="s">
        <v>2095</v>
      </c>
      <c r="C3323" s="1" t="s">
        <v>410</v>
      </c>
      <c r="D3323" s="1" t="s">
        <v>23294</v>
      </c>
      <c r="E3323" s="1" t="s">
        <v>35138</v>
      </c>
      <c r="F3323" s="1" t="s">
        <v>23295</v>
      </c>
      <c r="G3323" t="str">
        <f t="shared" si="357"/>
        <v>Valid</v>
      </c>
      <c r="H3323" s="1" t="s">
        <v>23296</v>
      </c>
      <c r="I3323" t="str" cm="1">
        <f t="array" ref="I3323">IF(OR(TRIM(H3323)="",ISNUMBER(SEARCH("#",H3323)),AA3323&lt;Config!$B$8,SUMPRODUCT(--ISNUMBER(SEARCH({"a";"b";"c";"d";"e";"f";"g";"h";"i";"j";"k";"l";"m";"n";"o";"p";"q";"r";"s";"t";"u";"v";"w";"x";"y";"z"},H3323)))&gt;0),"Invalid","Valid")</f>
        <v>Valid</v>
      </c>
      <c r="J3323" s="1" t="s">
        <v>23297</v>
      </c>
      <c r="K3323" s="1" t="s">
        <v>287</v>
      </c>
      <c r="L3323" s="1" t="s">
        <v>102</v>
      </c>
      <c r="M3323" s="1" t="s">
        <v>235</v>
      </c>
      <c r="N3323" s="1" t="s">
        <v>31</v>
      </c>
      <c r="O3323" s="1" t="s">
        <v>52</v>
      </c>
      <c r="P3323" t="s">
        <v>53</v>
      </c>
      <c r="Q3323" s="1" t="s">
        <v>55</v>
      </c>
      <c r="R3323" s="1" t="s">
        <v>197</v>
      </c>
      <c r="S3323" s="1" t="s">
        <v>23298</v>
      </c>
      <c r="T3323" s="1" t="s">
        <v>23299</v>
      </c>
      <c r="U3323" s="1" t="s">
        <v>14094</v>
      </c>
      <c r="V3323" s="1" t="s">
        <v>1281</v>
      </c>
      <c r="W3323" s="1" t="s">
        <v>125</v>
      </c>
      <c r="X3323" t="str">
        <f t="shared" si="358"/>
        <v>Complete</v>
      </c>
      <c r="Y3323">
        <f>MAX(0,100-IF(G3323="Invalid",Config!$B$5,0)-IF(I3323="Invalid",Config!$B$6,0)-IF(X3323="Incomplete",Config!$B$7,0)-IF(AF3323="Yes",Config!$B$37,0))</f>
        <v>100</v>
      </c>
      <c r="Z3323" s="1">
        <f>IF(OR(TRIM(B3323)="",COUNTIF(Config!$B$15:$B$19,B3323)&gt;0),1,0)+IF(OR(TRIM(C3323)="",COUNTIF(Config!$B$15:$B$19,C3323)&gt;0),1,0)+IF(OR(TRIM(F3323)="",COUNTIF(Config!$B$15:$B$19,F3323)&gt;0),1,0)+IF(OR(TRIM(H3323)="",COUNTIF(Config!$B$15:$B$19,H3323)&gt;0),1,0)+IF(OR(TRIM(E3323)="",COUNTIF(Config!$B$15:$B$19,E3323)&gt;0),1,0)+IF(OR(TRIM(K3323)="",COUNTIF(Config!$B$15:$B$19,K3323)&gt;0),1,0)+IF(OR(TRIM(P3323)="",COUNTIF(Config!$B$15:$B$19,P3323)&gt;0),1,0)+IF(OR(TRIM(R3323)="",COUNTIF(Config!$B$15:$B$19,R3323)&gt;0),1,0)</f>
        <v>0</v>
      </c>
      <c r="AA3323" s="1" cm="1">
        <f t="array" ref="AA3323">SUMPRODUCT(LEN(H3323)-LEN(SUBSTITUTE(H3323,{"0";"1";"2";"3";"4";"5";"6";"7";"8";"9"},"")))</f>
        <v>12</v>
      </c>
      <c r="AC3323" t="str">
        <f t="shared" si="359"/>
        <v/>
      </c>
      <c r="AD3323">
        <f t="shared" si="360"/>
        <v>1</v>
      </c>
      <c r="AE3323">
        <f t="shared" si="361"/>
        <v>1</v>
      </c>
      <c r="AF3323" t="str">
        <f t="shared" si="362"/>
        <v>No</v>
      </c>
      <c r="AG3323">
        <f t="shared" ca="1" si="363"/>
        <v>286</v>
      </c>
      <c r="AH3323" t="str">
        <f ca="1">IF(OR(V3323="",AG3323=""),"Yes",IF(AG3323&gt;Config!$B$41,"Yes","No"))</f>
        <v>No</v>
      </c>
    </row>
    <row r="3324" spans="1:34" x14ac:dyDescent="0.25">
      <c r="A3324" s="1" t="s">
        <v>23300</v>
      </c>
      <c r="B3324" s="1" t="s">
        <v>2085</v>
      </c>
      <c r="C3324" s="1" t="s">
        <v>189</v>
      </c>
      <c r="D3324" s="1" t="s">
        <v>23301</v>
      </c>
      <c r="E3324" s="1" t="s">
        <v>681</v>
      </c>
      <c r="F3324" s="1" t="s">
        <v>23302</v>
      </c>
      <c r="G3324" t="str">
        <f t="shared" si="357"/>
        <v>Valid</v>
      </c>
      <c r="H3324" s="1" t="s">
        <v>23303</v>
      </c>
      <c r="I3324" t="str" cm="1">
        <f t="array" ref="I3324">IF(OR(TRIM(H3324)="",ISNUMBER(SEARCH("#",H3324)),AA3324&lt;Config!$B$8,SUMPRODUCT(--ISNUMBER(SEARCH({"a";"b";"c";"d";"e";"f";"g";"h";"i";"j";"k";"l";"m";"n";"o";"p";"q";"r";"s";"t";"u";"v";"w";"x";"y";"z"},H3324)))&gt;0),"Invalid","Valid")</f>
        <v>Valid</v>
      </c>
      <c r="J3324" s="1" t="s">
        <v>23304</v>
      </c>
      <c r="K3324" s="1" t="s">
        <v>481</v>
      </c>
      <c r="L3324" s="1" t="s">
        <v>84</v>
      </c>
      <c r="M3324" s="1" t="s">
        <v>103</v>
      </c>
      <c r="N3324" s="1" t="s">
        <v>33819</v>
      </c>
      <c r="O3324" s="1" t="s">
        <v>180</v>
      </c>
      <c r="P3324" t="s">
        <v>53</v>
      </c>
      <c r="Q3324" s="1" t="s">
        <v>181</v>
      </c>
      <c r="R3324" s="1" t="s">
        <v>415</v>
      </c>
      <c r="S3324" s="1" t="s">
        <v>15836</v>
      </c>
      <c r="T3324" s="1" t="s">
        <v>23305</v>
      </c>
      <c r="U3324" s="1" t="s">
        <v>23306</v>
      </c>
      <c r="V3324" s="1" t="s">
        <v>3619</v>
      </c>
      <c r="W3324" s="1" t="s">
        <v>141</v>
      </c>
      <c r="X3324" t="str">
        <f t="shared" si="358"/>
        <v>Complete</v>
      </c>
      <c r="Y3324">
        <f>MAX(0,100-IF(G3324="Invalid",Config!$B$5,0)-IF(I3324="Invalid",Config!$B$6,0)-IF(X3324="Incomplete",Config!$B$7,0)-IF(AF3324="Yes",Config!$B$37,0))</f>
        <v>100</v>
      </c>
      <c r="Z3324" s="1">
        <f>IF(OR(TRIM(B3324)="",COUNTIF(Config!$B$15:$B$19,B3324)&gt;0),1,0)+IF(OR(TRIM(C3324)="",COUNTIF(Config!$B$15:$B$19,C3324)&gt;0),1,0)+IF(OR(TRIM(F3324)="",COUNTIF(Config!$B$15:$B$19,F3324)&gt;0),1,0)+IF(OR(TRIM(H3324)="",COUNTIF(Config!$B$15:$B$19,H3324)&gt;0),1,0)+IF(OR(TRIM(E3324)="",COUNTIF(Config!$B$15:$B$19,E3324)&gt;0),1,0)+IF(OR(TRIM(K3324)="",COUNTIF(Config!$B$15:$B$19,K3324)&gt;0),1,0)+IF(OR(TRIM(P3324)="",COUNTIF(Config!$B$15:$B$19,P3324)&gt;0),1,0)+IF(OR(TRIM(R3324)="",COUNTIF(Config!$B$15:$B$19,R3324)&gt;0),1,0)</f>
        <v>0</v>
      </c>
      <c r="AA3324" s="1" cm="1">
        <f t="array" ref="AA3324">SUMPRODUCT(LEN(H3324)-LEN(SUBSTITUTE(H3324,{"0";"1";"2";"3";"4";"5";"6";"7";"8";"9"},"")))</f>
        <v>12</v>
      </c>
      <c r="AC3324" t="str">
        <f t="shared" si="359"/>
        <v/>
      </c>
      <c r="AD3324">
        <f t="shared" si="360"/>
        <v>1</v>
      </c>
      <c r="AE3324">
        <f t="shared" si="361"/>
        <v>1</v>
      </c>
      <c r="AF3324" t="str">
        <f t="shared" si="362"/>
        <v>No</v>
      </c>
      <c r="AG3324">
        <f t="shared" ca="1" si="363"/>
        <v>258</v>
      </c>
      <c r="AH3324" t="str">
        <f ca="1">IF(OR(V3324="",AG3324=""),"Yes",IF(AG3324&gt;Config!$B$41,"Yes","No"))</f>
        <v>No</v>
      </c>
    </row>
    <row r="3325" spans="1:34" x14ac:dyDescent="0.25">
      <c r="A3325" s="1" t="s">
        <v>23307</v>
      </c>
      <c r="B3325" s="1" t="s">
        <v>1634</v>
      </c>
      <c r="C3325" s="1" t="s">
        <v>511</v>
      </c>
      <c r="D3325" s="1" t="s">
        <v>23308</v>
      </c>
      <c r="E3325" s="1" t="s">
        <v>477</v>
      </c>
      <c r="F3325" s="1" t="s">
        <v>23309</v>
      </c>
      <c r="G3325" t="str">
        <f t="shared" si="357"/>
        <v>Valid</v>
      </c>
      <c r="H3325" s="1" t="s">
        <v>23310</v>
      </c>
      <c r="I3325" t="str" cm="1">
        <f t="array" ref="I3325">IF(OR(TRIM(H3325)="",ISNUMBER(SEARCH("#",H3325)),AA3325&lt;Config!$B$8,SUMPRODUCT(--ISNUMBER(SEARCH({"a";"b";"c";"d";"e";"f";"g";"h";"i";"j";"k";"l";"m";"n";"o";"p";"q";"r";"s";"t";"u";"v";"w";"x";"y";"z"},H3325)))&gt;0),"Invalid","Valid")</f>
        <v>Valid</v>
      </c>
      <c r="J3325" s="1" t="s">
        <v>23311</v>
      </c>
      <c r="K3325" s="1" t="s">
        <v>866</v>
      </c>
      <c r="L3325" s="1" t="s">
        <v>265</v>
      </c>
      <c r="M3325" s="1" t="s">
        <v>33825</v>
      </c>
      <c r="N3325" s="1" t="s">
        <v>33819</v>
      </c>
      <c r="O3325" s="1" t="s">
        <v>266</v>
      </c>
      <c r="P3325" t="s">
        <v>33</v>
      </c>
      <c r="Q3325" s="1" t="s">
        <v>1664</v>
      </c>
      <c r="R3325" s="1" t="s">
        <v>1716</v>
      </c>
      <c r="S3325" s="1" t="s">
        <v>5752</v>
      </c>
      <c r="T3325" s="1" t="s">
        <v>23312</v>
      </c>
      <c r="U3325" s="1" t="s">
        <v>3496</v>
      </c>
      <c r="V3325" s="1" t="s">
        <v>6784</v>
      </c>
      <c r="W3325" s="1" t="s">
        <v>60</v>
      </c>
      <c r="X3325" t="str">
        <f t="shared" si="358"/>
        <v>Complete</v>
      </c>
      <c r="Y3325">
        <f>MAX(0,100-IF(G3325="Invalid",Config!$B$5,0)-IF(I3325="Invalid",Config!$B$6,0)-IF(X3325="Incomplete",Config!$B$7,0)-IF(AF3325="Yes",Config!$B$37,0))</f>
        <v>100</v>
      </c>
      <c r="Z3325" s="1">
        <f>IF(OR(TRIM(B3325)="",COUNTIF(Config!$B$15:$B$19,B3325)&gt;0),1,0)+IF(OR(TRIM(C3325)="",COUNTIF(Config!$B$15:$B$19,C3325)&gt;0),1,0)+IF(OR(TRIM(F3325)="",COUNTIF(Config!$B$15:$B$19,F3325)&gt;0),1,0)+IF(OR(TRIM(H3325)="",COUNTIF(Config!$B$15:$B$19,H3325)&gt;0),1,0)+IF(OR(TRIM(E3325)="",COUNTIF(Config!$B$15:$B$19,E3325)&gt;0),1,0)+IF(OR(TRIM(K3325)="",COUNTIF(Config!$B$15:$B$19,K3325)&gt;0),1,0)+IF(OR(TRIM(P3325)="",COUNTIF(Config!$B$15:$B$19,P3325)&gt;0),1,0)+IF(OR(TRIM(R3325)="",COUNTIF(Config!$B$15:$B$19,R3325)&gt;0),1,0)</f>
        <v>0</v>
      </c>
      <c r="AA3325" s="1" cm="1">
        <f t="array" ref="AA3325">SUMPRODUCT(LEN(H3325)-LEN(SUBSTITUTE(H3325,{"0";"1";"2";"3";"4";"5";"6";"7";"8";"9"},"")))</f>
        <v>10</v>
      </c>
      <c r="AC3325" t="str">
        <f t="shared" si="359"/>
        <v/>
      </c>
      <c r="AD3325">
        <f t="shared" si="360"/>
        <v>1</v>
      </c>
      <c r="AE3325">
        <f t="shared" si="361"/>
        <v>1</v>
      </c>
      <c r="AF3325" t="str">
        <f t="shared" si="362"/>
        <v>No</v>
      </c>
      <c r="AG3325">
        <f t="shared" ca="1" si="363"/>
        <v>432</v>
      </c>
      <c r="AH3325" t="str">
        <f ca="1">IF(OR(V3325="",AG3325=""),"Yes",IF(AG3325&gt;Config!$B$41,"Yes","No"))</f>
        <v>Yes</v>
      </c>
    </row>
    <row r="3326" spans="1:34" x14ac:dyDescent="0.25">
      <c r="A3326" s="1" t="s">
        <v>23313</v>
      </c>
      <c r="B3326" s="1" t="s">
        <v>1450</v>
      </c>
      <c r="C3326" s="1" t="s">
        <v>157</v>
      </c>
      <c r="D3326" s="1" t="s">
        <v>4044</v>
      </c>
      <c r="E3326" s="1" t="s">
        <v>35357</v>
      </c>
      <c r="F3326" s="1" t="s">
        <v>23314</v>
      </c>
      <c r="G3326" t="str">
        <f t="shared" si="357"/>
        <v>Invalid</v>
      </c>
      <c r="H3326" s="1" t="s">
        <v>23315</v>
      </c>
      <c r="I3326" t="str" cm="1">
        <f t="array" ref="I3326">IF(OR(TRIM(H3326)="",ISNUMBER(SEARCH("#",H3326)),AA3326&lt;Config!$B$8,SUMPRODUCT(--ISNUMBER(SEARCH({"a";"b";"c";"d";"e";"f";"g";"h";"i";"j";"k";"l";"m";"n";"o";"p";"q";"r";"s";"t";"u";"v";"w";"x";"y";"z"},H3326)))&gt;0),"Invalid","Valid")</f>
        <v>Valid</v>
      </c>
      <c r="J3326" s="1" t="s">
        <v>23316</v>
      </c>
      <c r="K3326" s="1" t="s">
        <v>195</v>
      </c>
      <c r="L3326" s="1" t="s">
        <v>84</v>
      </c>
      <c r="M3326" s="1" t="s">
        <v>103</v>
      </c>
      <c r="N3326" s="1" t="s">
        <v>713</v>
      </c>
      <c r="O3326" s="1" t="s">
        <v>69</v>
      </c>
      <c r="P3326" t="s">
        <v>236</v>
      </c>
      <c r="Q3326" s="1" t="s">
        <v>254</v>
      </c>
      <c r="R3326" s="1" t="s">
        <v>961</v>
      </c>
      <c r="S3326" s="1" t="s">
        <v>2021</v>
      </c>
      <c r="T3326" s="1" t="s">
        <v>23317</v>
      </c>
      <c r="U3326" s="1" t="s">
        <v>7816</v>
      </c>
      <c r="V3326" s="1" t="s">
        <v>23318</v>
      </c>
      <c r="W3326" s="1" t="s">
        <v>40</v>
      </c>
      <c r="X3326" t="str">
        <f t="shared" si="358"/>
        <v>Complete</v>
      </c>
      <c r="Y3326">
        <f>MAX(0,100-IF(G3326="Invalid",Config!$B$5,0)-IF(I3326="Invalid",Config!$B$6,0)-IF(X3326="Incomplete",Config!$B$7,0)-IF(AF3326="Yes",Config!$B$37,0))</f>
        <v>70</v>
      </c>
      <c r="Z3326" s="1">
        <f>IF(OR(TRIM(B3326)="",COUNTIF(Config!$B$15:$B$19,B3326)&gt;0),1,0)+IF(OR(TRIM(C3326)="",COUNTIF(Config!$B$15:$B$19,C3326)&gt;0),1,0)+IF(OR(TRIM(F3326)="",COUNTIF(Config!$B$15:$B$19,F3326)&gt;0),1,0)+IF(OR(TRIM(H3326)="",COUNTIF(Config!$B$15:$B$19,H3326)&gt;0),1,0)+IF(OR(TRIM(E3326)="",COUNTIF(Config!$B$15:$B$19,E3326)&gt;0),1,0)+IF(OR(TRIM(K3326)="",COUNTIF(Config!$B$15:$B$19,K3326)&gt;0),1,0)+IF(OR(TRIM(P3326)="",COUNTIF(Config!$B$15:$B$19,P3326)&gt;0),1,0)+IF(OR(TRIM(R3326)="",COUNTIF(Config!$B$15:$B$19,R3326)&gt;0),1,0)</f>
        <v>0</v>
      </c>
      <c r="AA3326" s="1" cm="1">
        <f t="array" ref="AA3326">SUMPRODUCT(LEN(H3326)-LEN(SUBSTITUTE(H3326,{"0";"1";"2";"3";"4";"5";"6";"7";"8";"9"},"")))</f>
        <v>12</v>
      </c>
      <c r="AC3326" t="str">
        <f t="shared" si="359"/>
        <v>Invalid Email</v>
      </c>
      <c r="AD3326">
        <f t="shared" si="360"/>
        <v>0</v>
      </c>
      <c r="AE3326">
        <f t="shared" si="361"/>
        <v>1</v>
      </c>
      <c r="AF3326" t="str">
        <f t="shared" si="362"/>
        <v>No</v>
      </c>
      <c r="AG3326">
        <f t="shared" ca="1" si="363"/>
        <v>181</v>
      </c>
      <c r="AH3326" t="str">
        <f ca="1">IF(OR(V3326="",AG3326=""),"Yes",IF(AG3326&gt;Config!$B$41,"Yes","No"))</f>
        <v>No</v>
      </c>
    </row>
    <row r="3327" spans="1:34" x14ac:dyDescent="0.25">
      <c r="A3327" s="1" t="s">
        <v>21351</v>
      </c>
      <c r="B3327" s="1" t="s">
        <v>96</v>
      </c>
      <c r="C3327" s="1" t="s">
        <v>1166</v>
      </c>
      <c r="D3327" s="1" t="s">
        <v>15879</v>
      </c>
      <c r="E3327" s="1" t="s">
        <v>739</v>
      </c>
      <c r="F3327" s="1" t="s">
        <v>23319</v>
      </c>
      <c r="G3327" t="str">
        <f t="shared" si="357"/>
        <v>Valid</v>
      </c>
      <c r="H3327" s="1" t="s">
        <v>23320</v>
      </c>
      <c r="I3327" t="str" cm="1">
        <f t="array" ref="I3327">IF(OR(TRIM(H3327)="",ISNUMBER(SEARCH("#",H3327)),AA3327&lt;Config!$B$8,SUMPRODUCT(--ISNUMBER(SEARCH({"a";"b";"c";"d";"e";"f";"g";"h";"i";"j";"k";"l";"m";"n";"o";"p";"q";"r";"s";"t";"u";"v";"w";"x";"y";"z"},H3327)))&gt;0),"Invalid","Valid")</f>
        <v>Valid</v>
      </c>
      <c r="J3327" s="1" t="s">
        <v>23321</v>
      </c>
      <c r="K3327" s="1" t="s">
        <v>48</v>
      </c>
      <c r="L3327" s="1" t="s">
        <v>67</v>
      </c>
      <c r="M3327" s="1" t="s">
        <v>235</v>
      </c>
      <c r="N3327" s="1" t="s">
        <v>224</v>
      </c>
      <c r="O3327" s="1" t="s">
        <v>180</v>
      </c>
      <c r="P3327" t="s">
        <v>53</v>
      </c>
      <c r="Q3327" s="1" t="s">
        <v>181</v>
      </c>
      <c r="R3327" s="1" t="s">
        <v>55</v>
      </c>
      <c r="S3327" s="1" t="s">
        <v>13447</v>
      </c>
      <c r="T3327" s="1" t="s">
        <v>23322</v>
      </c>
      <c r="U3327" s="1" t="s">
        <v>11996</v>
      </c>
      <c r="V3327" s="1" t="s">
        <v>23323</v>
      </c>
      <c r="W3327" s="1" t="s">
        <v>141</v>
      </c>
      <c r="X3327" t="str">
        <f t="shared" si="358"/>
        <v>Complete</v>
      </c>
      <c r="Y3327">
        <f>MAX(0,100-IF(G3327="Invalid",Config!$B$5,0)-IF(I3327="Invalid",Config!$B$6,0)-IF(X3327="Incomplete",Config!$B$7,0)-IF(AF3327="Yes",Config!$B$37,0))</f>
        <v>75</v>
      </c>
      <c r="Z3327" s="1">
        <f>IF(OR(TRIM(B3327)="",COUNTIF(Config!$B$15:$B$19,B3327)&gt;0),1,0)+IF(OR(TRIM(C3327)="",COUNTIF(Config!$B$15:$B$19,C3327)&gt;0),1,0)+IF(OR(TRIM(F3327)="",COUNTIF(Config!$B$15:$B$19,F3327)&gt;0),1,0)+IF(OR(TRIM(H3327)="",COUNTIF(Config!$B$15:$B$19,H3327)&gt;0),1,0)+IF(OR(TRIM(E3327)="",COUNTIF(Config!$B$15:$B$19,E3327)&gt;0),1,0)+IF(OR(TRIM(K3327)="",COUNTIF(Config!$B$15:$B$19,K3327)&gt;0),1,0)+IF(OR(TRIM(P3327)="",COUNTIF(Config!$B$15:$B$19,P3327)&gt;0),1,0)+IF(OR(TRIM(R3327)="",COUNTIF(Config!$B$15:$B$19,R3327)&gt;0),1,0)</f>
        <v>0</v>
      </c>
      <c r="AA3327" s="1" cm="1">
        <f t="array" ref="AA3327">SUMPRODUCT(LEN(H3327)-LEN(SUBSTITUTE(H3327,{"0";"1";"2";"3";"4";"5";"6";"7";"8";"9"},"")))</f>
        <v>10</v>
      </c>
      <c r="AC3327" t="str">
        <f t="shared" si="359"/>
        <v>Potential Duplicate</v>
      </c>
      <c r="AD3327">
        <f t="shared" si="360"/>
        <v>2</v>
      </c>
      <c r="AE3327">
        <f t="shared" si="361"/>
        <v>1</v>
      </c>
      <c r="AF3327" t="str">
        <f t="shared" si="362"/>
        <v>Yes</v>
      </c>
      <c r="AG3327">
        <f t="shared" ca="1" si="363"/>
        <v>346</v>
      </c>
      <c r="AH3327" t="str">
        <f ca="1">IF(OR(V3327="",AG3327=""),"Yes",IF(AG3327&gt;Config!$B$41,"Yes","No"))</f>
        <v>No</v>
      </c>
    </row>
    <row r="3328" spans="1:34" x14ac:dyDescent="0.25">
      <c r="A3328" s="1" t="s">
        <v>23324</v>
      </c>
      <c r="B3328" s="1" t="s">
        <v>880</v>
      </c>
      <c r="C3328" s="1" t="s">
        <v>775</v>
      </c>
      <c r="D3328" s="1" t="s">
        <v>23325</v>
      </c>
      <c r="E3328" s="1" t="s">
        <v>642</v>
      </c>
      <c r="F3328" s="1" t="s">
        <v>767</v>
      </c>
      <c r="G3328" t="str">
        <f t="shared" si="357"/>
        <v>Valid</v>
      </c>
      <c r="H3328" s="1" t="s">
        <v>23326</v>
      </c>
      <c r="I3328" t="str" cm="1">
        <f t="array" ref="I3328">IF(OR(TRIM(H3328)="",ISNUMBER(SEARCH("#",H3328)),AA3328&lt;Config!$B$8,SUMPRODUCT(--ISNUMBER(SEARCH({"a";"b";"c";"d";"e";"f";"g";"h";"i";"j";"k";"l";"m";"n";"o";"p";"q";"r";"s";"t";"u";"v";"w";"x";"y";"z"},H3328)))&gt;0),"Invalid","Valid")</f>
        <v>Valid</v>
      </c>
      <c r="J3328" s="1" t="s">
        <v>23327</v>
      </c>
      <c r="K3328" s="1" t="s">
        <v>250</v>
      </c>
      <c r="L3328" s="1" t="s">
        <v>49</v>
      </c>
      <c r="M3328" s="1" t="s">
        <v>343</v>
      </c>
      <c r="N3328" s="1" t="s">
        <v>713</v>
      </c>
      <c r="O3328" s="1" t="s">
        <v>52</v>
      </c>
      <c r="P3328" t="s">
        <v>236</v>
      </c>
      <c r="Q3328" s="1" t="s">
        <v>238</v>
      </c>
      <c r="R3328" s="1" t="s">
        <v>253</v>
      </c>
      <c r="S3328" s="1" t="s">
        <v>23328</v>
      </c>
      <c r="T3328" s="1" t="s">
        <v>23329</v>
      </c>
      <c r="U3328" s="1" t="s">
        <v>7859</v>
      </c>
      <c r="V3328" s="1" t="s">
        <v>3544</v>
      </c>
      <c r="W3328" s="1" t="s">
        <v>94</v>
      </c>
      <c r="X3328" t="str">
        <f t="shared" si="358"/>
        <v>Complete</v>
      </c>
      <c r="Y3328">
        <f>MAX(0,100-IF(G3328="Invalid",Config!$B$5,0)-IF(I3328="Invalid",Config!$B$6,0)-IF(X3328="Incomplete",Config!$B$7,0)-IF(AF3328="Yes",Config!$B$37,0))</f>
        <v>75</v>
      </c>
      <c r="Z3328" s="1">
        <f>IF(OR(TRIM(B3328)="",COUNTIF(Config!$B$15:$B$19,B3328)&gt;0),1,0)+IF(OR(TRIM(C3328)="",COUNTIF(Config!$B$15:$B$19,C3328)&gt;0),1,0)+IF(OR(TRIM(F3328)="",COUNTIF(Config!$B$15:$B$19,F3328)&gt;0),1,0)+IF(OR(TRIM(H3328)="",COUNTIF(Config!$B$15:$B$19,H3328)&gt;0),1,0)+IF(OR(TRIM(E3328)="",COUNTIF(Config!$B$15:$B$19,E3328)&gt;0),1,0)+IF(OR(TRIM(K3328)="",COUNTIF(Config!$B$15:$B$19,K3328)&gt;0),1,0)+IF(OR(TRIM(P3328)="",COUNTIF(Config!$B$15:$B$19,P3328)&gt;0),1,0)+IF(OR(TRIM(R3328)="",COUNTIF(Config!$B$15:$B$19,R3328)&gt;0),1,0)</f>
        <v>0</v>
      </c>
      <c r="AA3328" s="1" cm="1">
        <f t="array" ref="AA3328">SUMPRODUCT(LEN(H3328)-LEN(SUBSTITUTE(H3328,{"0";"1";"2";"3";"4";"5";"6";"7";"8";"9"},"")))</f>
        <v>12</v>
      </c>
      <c r="AC3328" t="str">
        <f t="shared" si="359"/>
        <v>Potential Duplicate</v>
      </c>
      <c r="AD3328">
        <f t="shared" si="360"/>
        <v>2</v>
      </c>
      <c r="AE3328">
        <f t="shared" si="361"/>
        <v>1</v>
      </c>
      <c r="AF3328" t="str">
        <f t="shared" si="362"/>
        <v>Yes</v>
      </c>
      <c r="AG3328">
        <f t="shared" ca="1" si="363"/>
        <v>380</v>
      </c>
      <c r="AH3328" t="str">
        <f ca="1">IF(OR(V3328="",AG3328=""),"Yes",IF(AG3328&gt;Config!$B$41,"Yes","No"))</f>
        <v>Yes</v>
      </c>
    </row>
    <row r="3329" spans="1:34" x14ac:dyDescent="0.25">
      <c r="A3329" s="1" t="s">
        <v>23330</v>
      </c>
      <c r="B3329" s="1" t="s">
        <v>62</v>
      </c>
      <c r="C3329" s="1" t="s">
        <v>410</v>
      </c>
      <c r="D3329" s="1" t="s">
        <v>23331</v>
      </c>
      <c r="E3329" s="1" t="s">
        <v>35340</v>
      </c>
      <c r="F3329" s="1" t="s">
        <v>23332</v>
      </c>
      <c r="G3329" t="str">
        <f t="shared" si="357"/>
        <v>Valid</v>
      </c>
      <c r="H3329" s="1" t="s">
        <v>23333</v>
      </c>
      <c r="I3329" t="str" cm="1">
        <f t="array" ref="I3329">IF(OR(TRIM(H3329)="",ISNUMBER(SEARCH("#",H3329)),AA3329&lt;Config!$B$8,SUMPRODUCT(--ISNUMBER(SEARCH({"a";"b";"c";"d";"e";"f";"g";"h";"i";"j";"k";"l";"m";"n";"o";"p";"q";"r";"s";"t";"u";"v";"w";"x";"y";"z"},H3329)))&gt;0),"Invalid","Valid")</f>
        <v>Valid</v>
      </c>
      <c r="J3329" s="1" t="s">
        <v>23334</v>
      </c>
      <c r="K3329" s="1" t="s">
        <v>264</v>
      </c>
      <c r="L3329" s="1" t="s">
        <v>179</v>
      </c>
      <c r="M3329" s="1" t="s">
        <v>118</v>
      </c>
      <c r="N3329" s="1" t="s">
        <v>68</v>
      </c>
      <c r="O3329" s="1" t="s">
        <v>52</v>
      </c>
      <c r="P3329" t="s">
        <v>53</v>
      </c>
      <c r="Q3329" s="1" t="s">
        <v>55</v>
      </c>
      <c r="R3329" s="1" t="s">
        <v>415</v>
      </c>
      <c r="S3329" s="1" t="s">
        <v>23335</v>
      </c>
      <c r="T3329" s="1" t="s">
        <v>23336</v>
      </c>
      <c r="U3329" s="1" t="s">
        <v>1447</v>
      </c>
      <c r="V3329" s="1" t="s">
        <v>9291</v>
      </c>
      <c r="W3329" s="1" t="s">
        <v>94</v>
      </c>
      <c r="X3329" t="str">
        <f t="shared" si="358"/>
        <v>Complete</v>
      </c>
      <c r="Y3329">
        <f>MAX(0,100-IF(G3329="Invalid",Config!$B$5,0)-IF(I3329="Invalid",Config!$B$6,0)-IF(X3329="Incomplete",Config!$B$7,0)-IF(AF3329="Yes",Config!$B$37,0))</f>
        <v>100</v>
      </c>
      <c r="Z3329" s="1">
        <f>IF(OR(TRIM(B3329)="",COUNTIF(Config!$B$15:$B$19,B3329)&gt;0),1,0)+IF(OR(TRIM(C3329)="",COUNTIF(Config!$B$15:$B$19,C3329)&gt;0),1,0)+IF(OR(TRIM(F3329)="",COUNTIF(Config!$B$15:$B$19,F3329)&gt;0),1,0)+IF(OR(TRIM(H3329)="",COUNTIF(Config!$B$15:$B$19,H3329)&gt;0),1,0)+IF(OR(TRIM(E3329)="",COUNTIF(Config!$B$15:$B$19,E3329)&gt;0),1,0)+IF(OR(TRIM(K3329)="",COUNTIF(Config!$B$15:$B$19,K3329)&gt;0),1,0)+IF(OR(TRIM(P3329)="",COUNTIF(Config!$B$15:$B$19,P3329)&gt;0),1,0)+IF(OR(TRIM(R3329)="",COUNTIF(Config!$B$15:$B$19,R3329)&gt;0),1,0)</f>
        <v>0</v>
      </c>
      <c r="AA3329" s="1" cm="1">
        <f t="array" ref="AA3329">SUMPRODUCT(LEN(H3329)-LEN(SUBSTITUTE(H3329,{"0";"1";"2";"3";"4";"5";"6";"7";"8";"9"},"")))</f>
        <v>10</v>
      </c>
      <c r="AC3329" t="str">
        <f t="shared" si="359"/>
        <v/>
      </c>
      <c r="AD3329">
        <f t="shared" si="360"/>
        <v>1</v>
      </c>
      <c r="AE3329">
        <f t="shared" si="361"/>
        <v>1</v>
      </c>
      <c r="AF3329" t="str">
        <f t="shared" si="362"/>
        <v>No</v>
      </c>
      <c r="AG3329">
        <f t="shared" ca="1" si="363"/>
        <v>442</v>
      </c>
      <c r="AH3329" t="str">
        <f ca="1">IF(OR(V3329="",AG3329=""),"Yes",IF(AG3329&gt;Config!$B$41,"Yes","No"))</f>
        <v>Yes</v>
      </c>
    </row>
    <row r="3330" spans="1:34" x14ac:dyDescent="0.25">
      <c r="A3330" s="1" t="s">
        <v>23337</v>
      </c>
      <c r="B3330" s="1" t="s">
        <v>1293</v>
      </c>
      <c r="C3330" s="1" t="s">
        <v>337</v>
      </c>
      <c r="D3330" s="1" t="s">
        <v>4430</v>
      </c>
      <c r="E3330" s="1" t="s">
        <v>33858</v>
      </c>
      <c r="F3330" s="1" t="s">
        <v>23338</v>
      </c>
      <c r="G3330" t="str">
        <f t="shared" si="357"/>
        <v>Invalid</v>
      </c>
      <c r="H3330" s="1" t="s">
        <v>23339</v>
      </c>
      <c r="I3330" t="str" cm="1">
        <f t="array" ref="I3330">IF(OR(TRIM(H3330)="",ISNUMBER(SEARCH("#",H3330)),AA3330&lt;Config!$B$8,SUMPRODUCT(--ISNUMBER(SEARCH({"a";"b";"c";"d";"e";"f";"g";"h";"i";"j";"k";"l";"m";"n";"o";"p";"q";"r";"s";"t";"u";"v";"w";"x";"y";"z"},H3330)))&gt;0),"Invalid","Valid")</f>
        <v>Valid</v>
      </c>
      <c r="J3330" s="1" t="s">
        <v>23340</v>
      </c>
      <c r="K3330" s="1" t="s">
        <v>504</v>
      </c>
      <c r="L3330" s="1" t="s">
        <v>84</v>
      </c>
      <c r="M3330" s="1" t="s">
        <v>33827</v>
      </c>
      <c r="N3330" s="1" t="s">
        <v>713</v>
      </c>
      <c r="O3330" s="1" t="s">
        <v>69</v>
      </c>
      <c r="P3330" t="s">
        <v>87</v>
      </c>
      <c r="Q3330" s="1" t="s">
        <v>166</v>
      </c>
      <c r="R3330" s="1" t="s">
        <v>559</v>
      </c>
      <c r="S3330" s="1" t="s">
        <v>8177</v>
      </c>
      <c r="T3330" s="1" t="s">
        <v>23341</v>
      </c>
      <c r="U3330" s="1" t="s">
        <v>9580</v>
      </c>
      <c r="V3330" s="1" t="s">
        <v>4090</v>
      </c>
      <c r="W3330" s="1" t="s">
        <v>75</v>
      </c>
      <c r="X3330" t="str">
        <f t="shared" si="358"/>
        <v>Complete</v>
      </c>
      <c r="Y3330">
        <f>MAX(0,100-IF(G3330="Invalid",Config!$B$5,0)-IF(I3330="Invalid",Config!$B$6,0)-IF(X3330="Incomplete",Config!$B$7,0)-IF(AF3330="Yes",Config!$B$37,0))</f>
        <v>70</v>
      </c>
      <c r="Z3330" s="1">
        <f>IF(OR(TRIM(B3330)="",COUNTIF(Config!$B$15:$B$19,B3330)&gt;0),1,0)+IF(OR(TRIM(C3330)="",COUNTIF(Config!$B$15:$B$19,C3330)&gt;0),1,0)+IF(OR(TRIM(F3330)="",COUNTIF(Config!$B$15:$B$19,F3330)&gt;0),1,0)+IF(OR(TRIM(H3330)="",COUNTIF(Config!$B$15:$B$19,H3330)&gt;0),1,0)+IF(OR(TRIM(E3330)="",COUNTIF(Config!$B$15:$B$19,E3330)&gt;0),1,0)+IF(OR(TRIM(K3330)="",COUNTIF(Config!$B$15:$B$19,K3330)&gt;0),1,0)+IF(OR(TRIM(P3330)="",COUNTIF(Config!$B$15:$B$19,P3330)&gt;0),1,0)+IF(OR(TRIM(R3330)="",COUNTIF(Config!$B$15:$B$19,R3330)&gt;0),1,0)</f>
        <v>0</v>
      </c>
      <c r="AA3330" s="1" cm="1">
        <f t="array" ref="AA3330">SUMPRODUCT(LEN(H3330)-LEN(SUBSTITUTE(H3330,{"0";"1";"2";"3";"4";"5";"6";"7";"8";"9"},"")))</f>
        <v>11</v>
      </c>
      <c r="AC3330" t="str">
        <f t="shared" si="359"/>
        <v>Invalid Email</v>
      </c>
      <c r="AD3330">
        <f t="shared" si="360"/>
        <v>0</v>
      </c>
      <c r="AE3330">
        <f t="shared" si="361"/>
        <v>1</v>
      </c>
      <c r="AF3330" t="str">
        <f t="shared" si="362"/>
        <v>No</v>
      </c>
      <c r="AG3330">
        <f t="shared" ca="1" si="363"/>
        <v>657</v>
      </c>
      <c r="AH3330" t="str">
        <f ca="1">IF(OR(V3330="",AG3330=""),"Yes",IF(AG3330&gt;Config!$B$41,"Yes","No"))</f>
        <v>Yes</v>
      </c>
    </row>
    <row r="3331" spans="1:34" x14ac:dyDescent="0.25">
      <c r="A3331" s="1" t="s">
        <v>23342</v>
      </c>
      <c r="B3331" s="1" t="s">
        <v>554</v>
      </c>
      <c r="C3331" s="1" t="s">
        <v>489</v>
      </c>
      <c r="D3331" s="1" t="s">
        <v>23343</v>
      </c>
      <c r="E3331" s="1" t="s">
        <v>33927</v>
      </c>
      <c r="F3331" s="1" t="s">
        <v>23344</v>
      </c>
      <c r="G3331" t="str">
        <f t="shared" ref="G3331:G3394" si="364">IFERROR(IF(OR(TRIM(F3331)="",LEN(F3331)-LEN(SUBSTITUTE(F3331,"@",""))&lt;&gt;1,FIND("@",F3331)=1,RIGHT(F3331,1)=".",ISNUMBER(SEARCH(" ",F3331)),ISERROR(FIND(".",F3331,FIND("@",F3331)+2))),"Invalid","Valid"),"Invalid")</f>
        <v>Valid</v>
      </c>
      <c r="H3331" s="1" t="s">
        <v>23345</v>
      </c>
      <c r="I3331" t="str" cm="1">
        <f t="array" ref="I3331">IF(OR(TRIM(H3331)="",ISNUMBER(SEARCH("#",H3331)),AA3331&lt;Config!$B$8,SUMPRODUCT(--ISNUMBER(SEARCH({"a";"b";"c";"d";"e";"f";"g";"h";"i";"j";"k";"l";"m";"n";"o";"p";"q";"r";"s";"t";"u";"v";"w";"x";"y";"z"},H3331)))&gt;0),"Invalid","Valid")</f>
        <v>Valid</v>
      </c>
      <c r="J3331" s="1" t="s">
        <v>23346</v>
      </c>
      <c r="K3331" s="1" t="s">
        <v>66</v>
      </c>
      <c r="L3331" s="1" t="s">
        <v>102</v>
      </c>
      <c r="M3331" s="1" t="s">
        <v>118</v>
      </c>
      <c r="N3331" s="1" t="s">
        <v>211</v>
      </c>
      <c r="O3331" s="1" t="s">
        <v>180</v>
      </c>
      <c r="P3331" t="s">
        <v>344</v>
      </c>
      <c r="Q3331" s="1" t="s">
        <v>1199</v>
      </c>
      <c r="R3331" s="1" t="s">
        <v>1141</v>
      </c>
      <c r="S3331" s="1" t="s">
        <v>23347</v>
      </c>
      <c r="T3331" s="1" t="s">
        <v>23348</v>
      </c>
      <c r="U3331" s="1" t="s">
        <v>6211</v>
      </c>
      <c r="V3331" s="1" t="s">
        <v>140</v>
      </c>
      <c r="W3331" s="1" t="s">
        <v>60</v>
      </c>
      <c r="X3331" t="str">
        <f t="shared" ref="X3331:X3394" si="365">IF(Z3331=0,"Complete","Incomplete")</f>
        <v>Complete</v>
      </c>
      <c r="Y3331">
        <f>MAX(0,100-IF(G3331="Invalid",Config!$B$5,0)-IF(I3331="Invalid",Config!$B$6,0)-IF(X3331="Incomplete",Config!$B$7,0)-IF(AF3331="Yes",Config!$B$37,0))</f>
        <v>100</v>
      </c>
      <c r="Z3331" s="1">
        <f>IF(OR(TRIM(B3331)="",COUNTIF(Config!$B$15:$B$19,B3331)&gt;0),1,0)+IF(OR(TRIM(C3331)="",COUNTIF(Config!$B$15:$B$19,C3331)&gt;0),1,0)+IF(OR(TRIM(F3331)="",COUNTIF(Config!$B$15:$B$19,F3331)&gt;0),1,0)+IF(OR(TRIM(H3331)="",COUNTIF(Config!$B$15:$B$19,H3331)&gt;0),1,0)+IF(OR(TRIM(E3331)="",COUNTIF(Config!$B$15:$B$19,E3331)&gt;0),1,0)+IF(OR(TRIM(K3331)="",COUNTIF(Config!$B$15:$B$19,K3331)&gt;0),1,0)+IF(OR(TRIM(P3331)="",COUNTIF(Config!$B$15:$B$19,P3331)&gt;0),1,0)+IF(OR(TRIM(R3331)="",COUNTIF(Config!$B$15:$B$19,R3331)&gt;0),1,0)</f>
        <v>0</v>
      </c>
      <c r="AA3331" s="1" cm="1">
        <f t="array" ref="AA3331">SUMPRODUCT(LEN(H3331)-LEN(SUBSTITUTE(H3331,{"0";"1";"2";"3";"4";"5";"6";"7";"8";"9"},"")))</f>
        <v>11</v>
      </c>
      <c r="AC3331" t="str">
        <f t="shared" ref="AC3331:AC3394" si="366">_xlfn.TEXTJOIN("; ",TRUE,IF(G3331="Invalid","Invalid Email",""),IF(I3331="Invalid","Invalid Phone",""),IF(X3331="Incomplete","Incomplete Profile",""),IF(AF3331="Yes","Potential Duplicate",""))</f>
        <v/>
      </c>
      <c r="AD3331">
        <f t="shared" ref="AD3331:AD3394" si="367">IF(OR(TRIM(F3331)="",G3331="Invalid"),0,COUNTIF($F$2:$F$5131,F3331))</f>
        <v>1</v>
      </c>
      <c r="AE3331">
        <f t="shared" ref="AE3331:AE3394" si="368">IF(OR(TRIM(H3331)="",I3331="Invalid"),0,COUNTIF($H$2:$H$5131,H3331))</f>
        <v>1</v>
      </c>
      <c r="AF3331" t="str">
        <f t="shared" ref="AF3331:AF3394" si="369">IF(OR(AD3331&gt;1,AE3331&gt;1),"Yes","No")</f>
        <v>No</v>
      </c>
      <c r="AG3331">
        <f t="shared" ref="AG3331:AG3394" ca="1" si="370">IFERROR(TODAY()-DATEVALUE(V3331),IFERROR(TODAY()-DATE(VALUE(RIGHT(V3331,4)),VALUE(MID(V3331,FIND("/",V3331)+1,FIND("/",V3331,FIND("/",V3331)+1)-FIND("/",V3331)-1)),VALUE(LEFT(V3331,FIND("/",V3331)-1))),""))</f>
        <v>37</v>
      </c>
      <c r="AH3331" t="str">
        <f ca="1">IF(OR(V3331="",AG3331=""),"Yes",IF(AG3331&gt;Config!$B$41,"Yes","No"))</f>
        <v>No</v>
      </c>
    </row>
    <row r="3332" spans="1:34" x14ac:dyDescent="0.25">
      <c r="A3332" s="1" t="s">
        <v>23349</v>
      </c>
      <c r="B3332" s="1" t="s">
        <v>1006</v>
      </c>
      <c r="C3332" s="1" t="s">
        <v>679</v>
      </c>
      <c r="D3332" s="1" t="s">
        <v>23350</v>
      </c>
      <c r="E3332" s="1" t="s">
        <v>33866</v>
      </c>
      <c r="F3332" s="1" t="s">
        <v>23351</v>
      </c>
      <c r="G3332" t="str">
        <f t="shared" si="364"/>
        <v>Valid</v>
      </c>
      <c r="H3332" s="1" t="s">
        <v>23352</v>
      </c>
      <c r="I3332" t="str" cm="1">
        <f t="array" ref="I3332">IF(OR(TRIM(H3332)="",ISNUMBER(SEARCH("#",H3332)),AA3332&lt;Config!$B$8,SUMPRODUCT(--ISNUMBER(SEARCH({"a";"b";"c";"d";"e";"f";"g";"h";"i";"j";"k";"l";"m";"n";"o";"p";"q";"r";"s";"t";"u";"v";"w";"x";"y";"z"},H3332)))&gt;0),"Invalid","Valid")</f>
        <v>Valid</v>
      </c>
      <c r="J3332" s="1" t="s">
        <v>23353</v>
      </c>
      <c r="K3332" s="1" t="s">
        <v>133</v>
      </c>
      <c r="L3332" s="1" t="s">
        <v>29</v>
      </c>
      <c r="M3332" s="1" t="s">
        <v>85</v>
      </c>
      <c r="N3332" s="1" t="s">
        <v>211</v>
      </c>
      <c r="O3332" s="1" t="s">
        <v>32</v>
      </c>
      <c r="P3332" t="s">
        <v>53</v>
      </c>
      <c r="Q3332" s="1" t="s">
        <v>150</v>
      </c>
      <c r="R3332" s="1" t="s">
        <v>70</v>
      </c>
      <c r="S3332" s="1" t="s">
        <v>5073</v>
      </c>
      <c r="T3332" s="1" t="s">
        <v>23354</v>
      </c>
      <c r="U3332" s="1" t="s">
        <v>14931</v>
      </c>
      <c r="V3332" s="1" t="s">
        <v>1203</v>
      </c>
      <c r="W3332" s="1" t="s">
        <v>40</v>
      </c>
      <c r="X3332" t="str">
        <f t="shared" si="365"/>
        <v>Complete</v>
      </c>
      <c r="Y3332">
        <f>MAX(0,100-IF(G3332="Invalid",Config!$B$5,0)-IF(I3332="Invalid",Config!$B$6,0)-IF(X3332="Incomplete",Config!$B$7,0)-IF(AF3332="Yes",Config!$B$37,0))</f>
        <v>100</v>
      </c>
      <c r="Z3332" s="1">
        <f>IF(OR(TRIM(B3332)="",COUNTIF(Config!$B$15:$B$19,B3332)&gt;0),1,0)+IF(OR(TRIM(C3332)="",COUNTIF(Config!$B$15:$B$19,C3332)&gt;0),1,0)+IF(OR(TRIM(F3332)="",COUNTIF(Config!$B$15:$B$19,F3332)&gt;0),1,0)+IF(OR(TRIM(H3332)="",COUNTIF(Config!$B$15:$B$19,H3332)&gt;0),1,0)+IF(OR(TRIM(E3332)="",COUNTIF(Config!$B$15:$B$19,E3332)&gt;0),1,0)+IF(OR(TRIM(K3332)="",COUNTIF(Config!$B$15:$B$19,K3332)&gt;0),1,0)+IF(OR(TRIM(P3332)="",COUNTIF(Config!$B$15:$B$19,P3332)&gt;0),1,0)+IF(OR(TRIM(R3332)="",COUNTIF(Config!$B$15:$B$19,R3332)&gt;0),1,0)</f>
        <v>0</v>
      </c>
      <c r="AA3332" s="1" cm="1">
        <f t="array" ref="AA3332">SUMPRODUCT(LEN(H3332)-LEN(SUBSTITUTE(H3332,{"0";"1";"2";"3";"4";"5";"6";"7";"8";"9"},"")))</f>
        <v>12</v>
      </c>
      <c r="AC3332" t="str">
        <f t="shared" si="366"/>
        <v/>
      </c>
      <c r="AD3332">
        <f t="shared" si="367"/>
        <v>1</v>
      </c>
      <c r="AE3332">
        <f t="shared" si="368"/>
        <v>1</v>
      </c>
      <c r="AF3332" t="str">
        <f t="shared" si="369"/>
        <v>No</v>
      </c>
      <c r="AG3332">
        <f t="shared" ca="1" si="370"/>
        <v>641</v>
      </c>
      <c r="AH3332" t="str">
        <f ca="1">IF(OR(V3332="",AG3332=""),"Yes",IF(AG3332&gt;Config!$B$41,"Yes","No"))</f>
        <v>Yes</v>
      </c>
    </row>
    <row r="3333" spans="1:34" x14ac:dyDescent="0.25">
      <c r="A3333" s="1" t="s">
        <v>23355</v>
      </c>
      <c r="B3333" s="1" t="s">
        <v>1833</v>
      </c>
      <c r="C3333" s="1" t="s">
        <v>499</v>
      </c>
      <c r="D3333" s="1" t="s">
        <v>12962</v>
      </c>
      <c r="E3333" s="1" t="s">
        <v>159</v>
      </c>
      <c r="F3333" s="1" t="s">
        <v>23356</v>
      </c>
      <c r="G3333" t="str">
        <f t="shared" si="364"/>
        <v>Valid</v>
      </c>
      <c r="H3333" s="1" t="s">
        <v>23357</v>
      </c>
      <c r="I3333" t="str" cm="1">
        <f t="array" ref="I3333">IF(OR(TRIM(H3333)="",ISNUMBER(SEARCH("#",H3333)),AA3333&lt;Config!$B$8,SUMPRODUCT(--ISNUMBER(SEARCH({"a";"b";"c";"d";"e";"f";"g";"h";"i";"j";"k";"l";"m";"n";"o";"p";"q";"r";"s";"t";"u";"v";"w";"x";"y";"z"},H3333)))&gt;0),"Invalid","Valid")</f>
        <v>Valid</v>
      </c>
      <c r="J3333" s="1" t="s">
        <v>23358</v>
      </c>
      <c r="K3333" s="1" t="s">
        <v>133</v>
      </c>
      <c r="L3333" s="1" t="s">
        <v>102</v>
      </c>
      <c r="M3333" s="1" t="s">
        <v>391</v>
      </c>
      <c r="N3333" s="1" t="s">
        <v>68</v>
      </c>
      <c r="O3333" s="1" t="s">
        <v>149</v>
      </c>
      <c r="P3333" t="s">
        <v>590</v>
      </c>
      <c r="Q3333" s="1" t="s">
        <v>1481</v>
      </c>
      <c r="R3333" s="1" t="s">
        <v>1846</v>
      </c>
      <c r="S3333" s="1" t="s">
        <v>23359</v>
      </c>
      <c r="T3333" s="1" t="s">
        <v>23360</v>
      </c>
      <c r="U3333" s="1" t="s">
        <v>23361</v>
      </c>
      <c r="V3333" s="1" t="s">
        <v>2346</v>
      </c>
      <c r="W3333" s="1" t="s">
        <v>384</v>
      </c>
      <c r="X3333" t="str">
        <f t="shared" si="365"/>
        <v>Complete</v>
      </c>
      <c r="Y3333">
        <f>MAX(0,100-IF(G3333="Invalid",Config!$B$5,0)-IF(I3333="Invalid",Config!$B$6,0)-IF(X3333="Incomplete",Config!$B$7,0)-IF(AF3333="Yes",Config!$B$37,0))</f>
        <v>100</v>
      </c>
      <c r="Z3333" s="1">
        <f>IF(OR(TRIM(B3333)="",COUNTIF(Config!$B$15:$B$19,B3333)&gt;0),1,0)+IF(OR(TRIM(C3333)="",COUNTIF(Config!$B$15:$B$19,C3333)&gt;0),1,0)+IF(OR(TRIM(F3333)="",COUNTIF(Config!$B$15:$B$19,F3333)&gt;0),1,0)+IF(OR(TRIM(H3333)="",COUNTIF(Config!$B$15:$B$19,H3333)&gt;0),1,0)+IF(OR(TRIM(E3333)="",COUNTIF(Config!$B$15:$B$19,E3333)&gt;0),1,0)+IF(OR(TRIM(K3333)="",COUNTIF(Config!$B$15:$B$19,K3333)&gt;0),1,0)+IF(OR(TRIM(P3333)="",COUNTIF(Config!$B$15:$B$19,P3333)&gt;0),1,0)+IF(OR(TRIM(R3333)="",COUNTIF(Config!$B$15:$B$19,R3333)&gt;0),1,0)</f>
        <v>0</v>
      </c>
      <c r="AA3333" s="1" cm="1">
        <f t="array" ref="AA3333">SUMPRODUCT(LEN(H3333)-LEN(SUBSTITUTE(H3333,{"0";"1";"2";"3";"4";"5";"6";"7";"8";"9"},"")))</f>
        <v>10</v>
      </c>
      <c r="AC3333" t="str">
        <f t="shared" si="366"/>
        <v/>
      </c>
      <c r="AD3333">
        <f t="shared" si="367"/>
        <v>1</v>
      </c>
      <c r="AE3333">
        <f t="shared" si="368"/>
        <v>1</v>
      </c>
      <c r="AF3333" t="str">
        <f t="shared" si="369"/>
        <v>No</v>
      </c>
      <c r="AG3333">
        <f t="shared" ca="1" si="370"/>
        <v>-27</v>
      </c>
      <c r="AH3333" t="str">
        <f ca="1">IF(OR(V3333="",AG3333=""),"Yes",IF(AG3333&gt;Config!$B$41,"Yes","No"))</f>
        <v>No</v>
      </c>
    </row>
    <row r="3334" spans="1:34" x14ac:dyDescent="0.25">
      <c r="A3334" s="1" t="s">
        <v>23362</v>
      </c>
      <c r="B3334" s="1" t="s">
        <v>204</v>
      </c>
      <c r="C3334" s="1" t="s">
        <v>1496</v>
      </c>
      <c r="D3334" s="1" t="s">
        <v>12718</v>
      </c>
      <c r="E3334" s="1" t="s">
        <v>2178</v>
      </c>
      <c r="F3334" s="1" t="s">
        <v>23363</v>
      </c>
      <c r="G3334" t="str">
        <f t="shared" si="364"/>
        <v>Valid</v>
      </c>
      <c r="H3334" s="1" t="s">
        <v>5387</v>
      </c>
      <c r="I3334" t="str" cm="1">
        <f t="array" ref="I3334">IF(OR(TRIM(H3334)="",ISNUMBER(SEARCH("#",H3334)),AA3334&lt;Config!$B$8,SUMPRODUCT(--ISNUMBER(SEARCH({"a";"b";"c";"d";"e";"f";"g";"h";"i";"j";"k";"l";"m";"n";"o";"p";"q";"r";"s";"t";"u";"v";"w";"x";"y";"z"},H3334)))&gt;0),"Invalid","Valid")</f>
        <v>Valid</v>
      </c>
      <c r="J3334" s="1" t="s">
        <v>23364</v>
      </c>
      <c r="K3334" s="1" t="s">
        <v>866</v>
      </c>
      <c r="L3334" s="1" t="s">
        <v>134</v>
      </c>
      <c r="M3334" s="1" t="s">
        <v>517</v>
      </c>
      <c r="N3334" s="1" t="s">
        <v>211</v>
      </c>
      <c r="O3334" s="1" t="s">
        <v>52</v>
      </c>
      <c r="P3334" t="s">
        <v>53</v>
      </c>
      <c r="Q3334" s="1" t="s">
        <v>197</v>
      </c>
      <c r="R3334" s="1" t="s">
        <v>288</v>
      </c>
      <c r="S3334" s="1" t="s">
        <v>21503</v>
      </c>
      <c r="T3334" s="1" t="s">
        <v>23365</v>
      </c>
      <c r="U3334" s="1" t="s">
        <v>16053</v>
      </c>
      <c r="V3334" s="1" t="s">
        <v>16477</v>
      </c>
      <c r="W3334" s="1" t="s">
        <v>202</v>
      </c>
      <c r="X3334" t="str">
        <f t="shared" si="365"/>
        <v>Complete</v>
      </c>
      <c r="Y3334">
        <f>MAX(0,100-IF(G3334="Invalid",Config!$B$5,0)-IF(I3334="Invalid",Config!$B$6,0)-IF(X3334="Incomplete",Config!$B$7,0)-IF(AF3334="Yes",Config!$B$37,0))</f>
        <v>75</v>
      </c>
      <c r="Z3334" s="1">
        <f>IF(OR(TRIM(B3334)="",COUNTIF(Config!$B$15:$B$19,B3334)&gt;0),1,0)+IF(OR(TRIM(C3334)="",COUNTIF(Config!$B$15:$B$19,C3334)&gt;0),1,0)+IF(OR(TRIM(F3334)="",COUNTIF(Config!$B$15:$B$19,F3334)&gt;0),1,0)+IF(OR(TRIM(H3334)="",COUNTIF(Config!$B$15:$B$19,H3334)&gt;0),1,0)+IF(OR(TRIM(E3334)="",COUNTIF(Config!$B$15:$B$19,E3334)&gt;0),1,0)+IF(OR(TRIM(K3334)="",COUNTIF(Config!$B$15:$B$19,K3334)&gt;0),1,0)+IF(OR(TRIM(P3334)="",COUNTIF(Config!$B$15:$B$19,P3334)&gt;0),1,0)+IF(OR(TRIM(R3334)="",COUNTIF(Config!$B$15:$B$19,R3334)&gt;0),1,0)</f>
        <v>0</v>
      </c>
      <c r="AA3334" s="1" cm="1">
        <f t="array" ref="AA3334">SUMPRODUCT(LEN(H3334)-LEN(SUBSTITUTE(H3334,{"0";"1";"2";"3";"4";"5";"6";"7";"8";"9"},"")))</f>
        <v>10</v>
      </c>
      <c r="AC3334" t="str">
        <f t="shared" si="366"/>
        <v>Potential Duplicate</v>
      </c>
      <c r="AD3334">
        <f t="shared" si="367"/>
        <v>1</v>
      </c>
      <c r="AE3334">
        <f t="shared" si="368"/>
        <v>2</v>
      </c>
      <c r="AF3334" t="str">
        <f t="shared" si="369"/>
        <v>Yes</v>
      </c>
      <c r="AG3334">
        <f t="shared" ca="1" si="370"/>
        <v>-91</v>
      </c>
      <c r="AH3334" t="str">
        <f ca="1">IF(OR(V3334="",AG3334=""),"Yes",IF(AG3334&gt;Config!$B$41,"Yes","No"))</f>
        <v>No</v>
      </c>
    </row>
    <row r="3335" spans="1:34" x14ac:dyDescent="0.25">
      <c r="A3335" s="1" t="s">
        <v>23366</v>
      </c>
      <c r="B3335" s="1" t="s">
        <v>928</v>
      </c>
      <c r="C3335" s="1" t="s">
        <v>946</v>
      </c>
      <c r="D3335" s="1" t="s">
        <v>23367</v>
      </c>
      <c r="E3335" s="1" t="s">
        <v>33824</v>
      </c>
      <c r="F3335" s="1" t="s">
        <v>23368</v>
      </c>
      <c r="G3335" t="str">
        <f t="shared" si="364"/>
        <v>Valid</v>
      </c>
      <c r="H3335" s="1" t="s">
        <v>23369</v>
      </c>
      <c r="I3335" t="str" cm="1">
        <f t="array" ref="I3335">IF(OR(TRIM(H3335)="",ISNUMBER(SEARCH("#",H3335)),AA3335&lt;Config!$B$8,SUMPRODUCT(--ISNUMBER(SEARCH({"a";"b";"c";"d";"e";"f";"g";"h";"i";"j";"k";"l";"m";"n";"o";"p";"q";"r";"s";"t";"u";"v";"w";"x";"y";"z"},H3335)))&gt;0),"Invalid","Valid")</f>
        <v>Valid</v>
      </c>
      <c r="J3335" s="1" t="s">
        <v>23370</v>
      </c>
      <c r="K3335" s="1" t="s">
        <v>369</v>
      </c>
      <c r="L3335" s="1" t="s">
        <v>134</v>
      </c>
      <c r="M3335" s="1" t="s">
        <v>235</v>
      </c>
      <c r="N3335" s="1" t="s">
        <v>31</v>
      </c>
      <c r="O3335" s="1" t="s">
        <v>180</v>
      </c>
      <c r="P3335" t="s">
        <v>53</v>
      </c>
      <c r="Q3335" s="1" t="s">
        <v>197</v>
      </c>
      <c r="R3335" s="1" t="s">
        <v>70</v>
      </c>
      <c r="S3335" s="1" t="s">
        <v>278</v>
      </c>
      <c r="T3335" s="1" t="s">
        <v>23371</v>
      </c>
      <c r="U3335" s="1" t="s">
        <v>3109</v>
      </c>
      <c r="V3335" s="1" t="s">
        <v>11465</v>
      </c>
      <c r="W3335" s="1" t="s">
        <v>33823</v>
      </c>
      <c r="X3335" t="str">
        <f t="shared" si="365"/>
        <v>Complete</v>
      </c>
      <c r="Y3335">
        <f>MAX(0,100-IF(G3335="Invalid",Config!$B$5,0)-IF(I3335="Invalid",Config!$B$6,0)-IF(X3335="Incomplete",Config!$B$7,0)-IF(AF3335="Yes",Config!$B$37,0))</f>
        <v>100</v>
      </c>
      <c r="Z3335" s="1">
        <f>IF(OR(TRIM(B3335)="",COUNTIF(Config!$B$15:$B$19,B3335)&gt;0),1,0)+IF(OR(TRIM(C3335)="",COUNTIF(Config!$B$15:$B$19,C3335)&gt;0),1,0)+IF(OR(TRIM(F3335)="",COUNTIF(Config!$B$15:$B$19,F3335)&gt;0),1,0)+IF(OR(TRIM(H3335)="",COUNTIF(Config!$B$15:$B$19,H3335)&gt;0),1,0)+IF(OR(TRIM(E3335)="",COUNTIF(Config!$B$15:$B$19,E3335)&gt;0),1,0)+IF(OR(TRIM(K3335)="",COUNTIF(Config!$B$15:$B$19,K3335)&gt;0),1,0)+IF(OR(TRIM(P3335)="",COUNTIF(Config!$B$15:$B$19,P3335)&gt;0),1,0)+IF(OR(TRIM(R3335)="",COUNTIF(Config!$B$15:$B$19,R3335)&gt;0),1,0)</f>
        <v>0</v>
      </c>
      <c r="AA3335" s="1" cm="1">
        <f t="array" ref="AA3335">SUMPRODUCT(LEN(H3335)-LEN(SUBSTITUTE(H3335,{"0";"1";"2";"3";"4";"5";"6";"7";"8";"9"},"")))</f>
        <v>12</v>
      </c>
      <c r="AC3335" t="str">
        <f t="shared" si="366"/>
        <v/>
      </c>
      <c r="AD3335">
        <f t="shared" si="367"/>
        <v>1</v>
      </c>
      <c r="AE3335">
        <f t="shared" si="368"/>
        <v>1</v>
      </c>
      <c r="AF3335" t="str">
        <f t="shared" si="369"/>
        <v>No</v>
      </c>
      <c r="AG3335">
        <f t="shared" ca="1" si="370"/>
        <v>83</v>
      </c>
      <c r="AH3335" t="str">
        <f ca="1">IF(OR(V3335="",AG3335=""),"Yes",IF(AG3335&gt;Config!$B$41,"Yes","No"))</f>
        <v>No</v>
      </c>
    </row>
    <row r="3336" spans="1:34" x14ac:dyDescent="0.25">
      <c r="A3336" s="1" t="s">
        <v>23372</v>
      </c>
      <c r="B3336" s="1" t="s">
        <v>1329</v>
      </c>
      <c r="C3336" s="1" t="s">
        <v>545</v>
      </c>
      <c r="D3336" s="1" t="s">
        <v>12665</v>
      </c>
      <c r="E3336" s="1" t="s">
        <v>34877</v>
      </c>
      <c r="F3336" s="1" t="s">
        <v>35358</v>
      </c>
      <c r="G3336" t="str">
        <f t="shared" si="364"/>
        <v>Valid</v>
      </c>
      <c r="H3336" s="1" t="s">
        <v>23373</v>
      </c>
      <c r="I3336" t="str" cm="1">
        <f t="array" ref="I3336">IF(OR(TRIM(H3336)="",ISNUMBER(SEARCH("#",H3336)),AA3336&lt;Config!$B$8,SUMPRODUCT(--ISNUMBER(SEARCH({"a";"b";"c";"d";"e";"f";"g";"h";"i";"j";"k";"l";"m";"n";"o";"p";"q";"r";"s";"t";"u";"v";"w";"x";"y";"z"},H3336)))&gt;0),"Invalid","Valid")</f>
        <v>Valid</v>
      </c>
      <c r="J3336" s="1" t="s">
        <v>23374</v>
      </c>
      <c r="K3336" s="1" t="s">
        <v>516</v>
      </c>
      <c r="L3336" s="1" t="s">
        <v>49</v>
      </c>
      <c r="M3336" s="1" t="s">
        <v>343</v>
      </c>
      <c r="N3336" s="1" t="s">
        <v>33819</v>
      </c>
      <c r="O3336" s="1" t="s">
        <v>52</v>
      </c>
      <c r="P3336" t="s">
        <v>87</v>
      </c>
      <c r="Q3336" s="1" t="s">
        <v>438</v>
      </c>
      <c r="R3336" s="1" t="s">
        <v>89</v>
      </c>
      <c r="S3336" s="1" t="s">
        <v>12696</v>
      </c>
      <c r="T3336" s="1" t="s">
        <v>23375</v>
      </c>
      <c r="U3336" s="1" t="s">
        <v>2422</v>
      </c>
      <c r="V3336" s="1" t="s">
        <v>10535</v>
      </c>
      <c r="W3336" s="1" t="s">
        <v>94</v>
      </c>
      <c r="X3336" t="str">
        <f t="shared" si="365"/>
        <v>Complete</v>
      </c>
      <c r="Y3336">
        <f>MAX(0,100-IF(G3336="Invalid",Config!$B$5,0)-IF(I3336="Invalid",Config!$B$6,0)-IF(X3336="Incomplete",Config!$B$7,0)-IF(AF3336="Yes",Config!$B$37,0))</f>
        <v>75</v>
      </c>
      <c r="Z3336" s="1">
        <f>IF(OR(TRIM(B3336)="",COUNTIF(Config!$B$15:$B$19,B3336)&gt;0),1,0)+IF(OR(TRIM(C3336)="",COUNTIF(Config!$B$15:$B$19,C3336)&gt;0),1,0)+IF(OR(TRIM(F3336)="",COUNTIF(Config!$B$15:$B$19,F3336)&gt;0),1,0)+IF(OR(TRIM(H3336)="",COUNTIF(Config!$B$15:$B$19,H3336)&gt;0),1,0)+IF(OR(TRIM(E3336)="",COUNTIF(Config!$B$15:$B$19,E3336)&gt;0),1,0)+IF(OR(TRIM(K3336)="",COUNTIF(Config!$B$15:$B$19,K3336)&gt;0),1,0)+IF(OR(TRIM(P3336)="",COUNTIF(Config!$B$15:$B$19,P3336)&gt;0),1,0)+IF(OR(TRIM(R3336)="",COUNTIF(Config!$B$15:$B$19,R3336)&gt;0),1,0)</f>
        <v>0</v>
      </c>
      <c r="AA3336" s="1" cm="1">
        <f t="array" ref="AA3336">SUMPRODUCT(LEN(H3336)-LEN(SUBSTITUTE(H3336,{"0";"1";"2";"3";"4";"5";"6";"7";"8";"9"},"")))</f>
        <v>11</v>
      </c>
      <c r="AC3336" t="str">
        <f t="shared" si="366"/>
        <v>Potential Duplicate</v>
      </c>
      <c r="AD3336">
        <f t="shared" si="367"/>
        <v>2</v>
      </c>
      <c r="AE3336">
        <f t="shared" si="368"/>
        <v>1</v>
      </c>
      <c r="AF3336" t="str">
        <f t="shared" si="369"/>
        <v>Yes</v>
      </c>
      <c r="AG3336">
        <f t="shared" ca="1" si="370"/>
        <v>172</v>
      </c>
      <c r="AH3336" t="str">
        <f ca="1">IF(OR(V3336="",AG3336=""),"Yes",IF(AG3336&gt;Config!$B$41,"Yes","No"))</f>
        <v>No</v>
      </c>
    </row>
    <row r="3337" spans="1:34" x14ac:dyDescent="0.25">
      <c r="A3337" s="1" t="s">
        <v>23376</v>
      </c>
      <c r="B3337" s="1" t="s">
        <v>488</v>
      </c>
      <c r="C3337" s="1" t="s">
        <v>775</v>
      </c>
      <c r="D3337" s="1" t="s">
        <v>21733</v>
      </c>
      <c r="E3337" s="1" t="s">
        <v>310</v>
      </c>
      <c r="F3337" s="1" t="s">
        <v>23120</v>
      </c>
      <c r="G3337" t="str">
        <f t="shared" si="364"/>
        <v>Valid</v>
      </c>
      <c r="H3337" s="1" t="s">
        <v>23377</v>
      </c>
      <c r="I3337" t="str" cm="1">
        <f t="array" ref="I3337">IF(OR(TRIM(H3337)="",ISNUMBER(SEARCH("#",H3337)),AA3337&lt;Config!$B$8,SUMPRODUCT(--ISNUMBER(SEARCH({"a";"b";"c";"d";"e";"f";"g";"h";"i";"j";"k";"l";"m";"n";"o";"p";"q";"r";"s";"t";"u";"v";"w";"x";"y";"z"},H3337)))&gt;0),"Invalid","Valid")</f>
        <v>Valid</v>
      </c>
      <c r="J3337" s="1" t="s">
        <v>23122</v>
      </c>
      <c r="K3337" s="1" t="s">
        <v>83</v>
      </c>
      <c r="L3337" s="1" t="s">
        <v>49</v>
      </c>
      <c r="M3337" s="1" t="s">
        <v>30</v>
      </c>
      <c r="N3337" s="1" t="s">
        <v>713</v>
      </c>
      <c r="O3337" s="1" t="s">
        <v>69</v>
      </c>
      <c r="P3337" t="s">
        <v>87</v>
      </c>
      <c r="Q3337" s="1" t="s">
        <v>88</v>
      </c>
      <c r="R3337" s="1" t="s">
        <v>136</v>
      </c>
      <c r="S3337" s="1" t="s">
        <v>5582</v>
      </c>
      <c r="T3337" s="1" t="s">
        <v>23123</v>
      </c>
      <c r="U3337" s="1" t="s">
        <v>3610</v>
      </c>
      <c r="V3337" s="1" t="s">
        <v>23124</v>
      </c>
      <c r="W3337" s="1" t="s">
        <v>384</v>
      </c>
      <c r="X3337" t="str">
        <f t="shared" si="365"/>
        <v>Complete</v>
      </c>
      <c r="Y3337">
        <f>MAX(0,100-IF(G3337="Invalid",Config!$B$5,0)-IF(I3337="Invalid",Config!$B$6,0)-IF(X3337="Incomplete",Config!$B$7,0)-IF(AF3337="Yes",Config!$B$37,0))</f>
        <v>75</v>
      </c>
      <c r="Z3337" s="1">
        <f>IF(OR(TRIM(B3337)="",COUNTIF(Config!$B$15:$B$19,B3337)&gt;0),1,0)+IF(OR(TRIM(C3337)="",COUNTIF(Config!$B$15:$B$19,C3337)&gt;0),1,0)+IF(OR(TRIM(F3337)="",COUNTIF(Config!$B$15:$B$19,F3337)&gt;0),1,0)+IF(OR(TRIM(H3337)="",COUNTIF(Config!$B$15:$B$19,H3337)&gt;0),1,0)+IF(OR(TRIM(E3337)="",COUNTIF(Config!$B$15:$B$19,E3337)&gt;0),1,0)+IF(OR(TRIM(K3337)="",COUNTIF(Config!$B$15:$B$19,K3337)&gt;0),1,0)+IF(OR(TRIM(P3337)="",COUNTIF(Config!$B$15:$B$19,P3337)&gt;0),1,0)+IF(OR(TRIM(R3337)="",COUNTIF(Config!$B$15:$B$19,R3337)&gt;0),1,0)</f>
        <v>0</v>
      </c>
      <c r="AA3337" s="1" cm="1">
        <f t="array" ref="AA3337">SUMPRODUCT(LEN(H3337)-LEN(SUBSTITUTE(H3337,{"0";"1";"2";"3";"4";"5";"6";"7";"8";"9"},"")))</f>
        <v>11</v>
      </c>
      <c r="AC3337" t="str">
        <f t="shared" si="366"/>
        <v>Potential Duplicate</v>
      </c>
      <c r="AD3337">
        <f t="shared" si="367"/>
        <v>2</v>
      </c>
      <c r="AE3337">
        <f t="shared" si="368"/>
        <v>1</v>
      </c>
      <c r="AF3337" t="str">
        <f t="shared" si="369"/>
        <v>Yes</v>
      </c>
      <c r="AG3337" t="str">
        <f t="shared" ca="1" si="370"/>
        <v/>
      </c>
      <c r="AH3337" t="str">
        <f ca="1">IF(OR(V3337="",AG3337=""),"Yes",IF(AG3337&gt;Config!$B$41,"Yes","No"))</f>
        <v>Yes</v>
      </c>
    </row>
    <row r="3338" spans="1:34" x14ac:dyDescent="0.25">
      <c r="A3338" s="1" t="s">
        <v>23378</v>
      </c>
      <c r="B3338" s="1" t="s">
        <v>1329</v>
      </c>
      <c r="C3338" s="1" t="s">
        <v>2104</v>
      </c>
      <c r="D3338" s="1" t="s">
        <v>4664</v>
      </c>
      <c r="E3338" s="1" t="s">
        <v>34217</v>
      </c>
      <c r="F3338" s="1" t="s">
        <v>23379</v>
      </c>
      <c r="G3338" t="str">
        <f t="shared" si="364"/>
        <v>Valid</v>
      </c>
      <c r="H3338" s="1" t="s">
        <v>23380</v>
      </c>
      <c r="I3338" t="str" cm="1">
        <f t="array" ref="I3338">IF(OR(TRIM(H3338)="",ISNUMBER(SEARCH("#",H3338)),AA3338&lt;Config!$B$8,SUMPRODUCT(--ISNUMBER(SEARCH({"a";"b";"c";"d";"e";"f";"g";"h";"i";"j";"k";"l";"m";"n";"o";"p";"q";"r";"s";"t";"u";"v";"w";"x";"y";"z"},H3338)))&gt;0),"Invalid","Valid")</f>
        <v>Valid</v>
      </c>
      <c r="J3338" s="1" t="s">
        <v>23381</v>
      </c>
      <c r="K3338" s="1" t="s">
        <v>287</v>
      </c>
      <c r="L3338" s="1" t="s">
        <v>67</v>
      </c>
      <c r="M3338" s="1" t="s">
        <v>118</v>
      </c>
      <c r="N3338" s="1" t="s">
        <v>51</v>
      </c>
      <c r="O3338" s="1" t="s">
        <v>149</v>
      </c>
      <c r="P3338" t="s">
        <v>518</v>
      </c>
      <c r="Q3338" s="1" t="s">
        <v>55</v>
      </c>
      <c r="R3338" s="1" t="s">
        <v>150</v>
      </c>
      <c r="S3338" s="1" t="s">
        <v>23382</v>
      </c>
      <c r="T3338" s="1" t="s">
        <v>23383</v>
      </c>
      <c r="U3338" s="1" t="s">
        <v>2217</v>
      </c>
      <c r="V3338" s="1" t="s">
        <v>5710</v>
      </c>
      <c r="W3338" s="1" t="s">
        <v>94</v>
      </c>
      <c r="X3338" t="str">
        <f t="shared" si="365"/>
        <v>Complete</v>
      </c>
      <c r="Y3338">
        <f>MAX(0,100-IF(G3338="Invalid",Config!$B$5,0)-IF(I3338="Invalid",Config!$B$6,0)-IF(X3338="Incomplete",Config!$B$7,0)-IF(AF3338="Yes",Config!$B$37,0))</f>
        <v>100</v>
      </c>
      <c r="Z3338" s="1">
        <f>IF(OR(TRIM(B3338)="",COUNTIF(Config!$B$15:$B$19,B3338)&gt;0),1,0)+IF(OR(TRIM(C3338)="",COUNTIF(Config!$B$15:$B$19,C3338)&gt;0),1,0)+IF(OR(TRIM(F3338)="",COUNTIF(Config!$B$15:$B$19,F3338)&gt;0),1,0)+IF(OR(TRIM(H3338)="",COUNTIF(Config!$B$15:$B$19,H3338)&gt;0),1,0)+IF(OR(TRIM(E3338)="",COUNTIF(Config!$B$15:$B$19,E3338)&gt;0),1,0)+IF(OR(TRIM(K3338)="",COUNTIF(Config!$B$15:$B$19,K3338)&gt;0),1,0)+IF(OR(TRIM(P3338)="",COUNTIF(Config!$B$15:$B$19,P3338)&gt;0),1,0)+IF(OR(TRIM(R3338)="",COUNTIF(Config!$B$15:$B$19,R3338)&gt;0),1,0)</f>
        <v>0</v>
      </c>
      <c r="AA3338" s="1" cm="1">
        <f t="array" ref="AA3338">SUMPRODUCT(LEN(H3338)-LEN(SUBSTITUTE(H3338,{"0";"1";"2";"3";"4";"5";"6";"7";"8";"9"},"")))</f>
        <v>12</v>
      </c>
      <c r="AC3338" t="str">
        <f t="shared" si="366"/>
        <v/>
      </c>
      <c r="AD3338">
        <f t="shared" si="367"/>
        <v>1</v>
      </c>
      <c r="AE3338">
        <f t="shared" si="368"/>
        <v>1</v>
      </c>
      <c r="AF3338" t="str">
        <f t="shared" si="369"/>
        <v>No</v>
      </c>
      <c r="AG3338">
        <f t="shared" ca="1" si="370"/>
        <v>278</v>
      </c>
      <c r="AH3338" t="str">
        <f ca="1">IF(OR(V3338="",AG3338=""),"Yes",IF(AG3338&gt;Config!$B$41,"Yes","No"))</f>
        <v>No</v>
      </c>
    </row>
    <row r="3339" spans="1:34" x14ac:dyDescent="0.25">
      <c r="A3339" s="1" t="s">
        <v>23384</v>
      </c>
      <c r="B3339" s="1" t="s">
        <v>1302</v>
      </c>
      <c r="C3339" s="1" t="s">
        <v>545</v>
      </c>
      <c r="D3339" s="1" t="s">
        <v>23385</v>
      </c>
      <c r="E3339" s="1" t="s">
        <v>35239</v>
      </c>
      <c r="F3339" s="1" t="s">
        <v>23386</v>
      </c>
      <c r="G3339" t="str">
        <f t="shared" si="364"/>
        <v>Valid</v>
      </c>
      <c r="H3339" s="1" t="s">
        <v>23387</v>
      </c>
      <c r="I3339" t="str" cm="1">
        <f t="array" ref="I3339">IF(OR(TRIM(H3339)="",ISNUMBER(SEARCH("#",H3339)),AA3339&lt;Config!$B$8,SUMPRODUCT(--ISNUMBER(SEARCH({"a";"b";"c";"d";"e";"f";"g";"h";"i";"j";"k";"l";"m";"n";"o";"p";"q";"r";"s";"t";"u";"v";"w";"x";"y";"z"},H3339)))&gt;0),"Invalid","Valid")</f>
        <v>Valid</v>
      </c>
      <c r="J3339" s="1" t="s">
        <v>23388</v>
      </c>
      <c r="K3339" s="1" t="s">
        <v>28</v>
      </c>
      <c r="L3339" s="1" t="s">
        <v>179</v>
      </c>
      <c r="M3339" s="1" t="s">
        <v>30</v>
      </c>
      <c r="N3339" s="1" t="s">
        <v>31</v>
      </c>
      <c r="O3339" s="1" t="s">
        <v>52</v>
      </c>
      <c r="P3339" t="s">
        <v>314</v>
      </c>
      <c r="Q3339" s="1" t="s">
        <v>316</v>
      </c>
      <c r="R3339" s="1" t="s">
        <v>316</v>
      </c>
      <c r="S3339" s="1" t="s">
        <v>7629</v>
      </c>
      <c r="T3339" s="1" t="s">
        <v>23389</v>
      </c>
      <c r="U3339" s="1" t="s">
        <v>3925</v>
      </c>
      <c r="V3339" s="1" t="s">
        <v>140</v>
      </c>
      <c r="W3339" s="1" t="s">
        <v>186</v>
      </c>
      <c r="X3339" t="str">
        <f t="shared" si="365"/>
        <v>Complete</v>
      </c>
      <c r="Y3339">
        <f>MAX(0,100-IF(G3339="Invalid",Config!$B$5,0)-IF(I3339="Invalid",Config!$B$6,0)-IF(X3339="Incomplete",Config!$B$7,0)-IF(AF3339="Yes",Config!$B$37,0))</f>
        <v>100</v>
      </c>
      <c r="Z3339" s="1">
        <f>IF(OR(TRIM(B3339)="",COUNTIF(Config!$B$15:$B$19,B3339)&gt;0),1,0)+IF(OR(TRIM(C3339)="",COUNTIF(Config!$B$15:$B$19,C3339)&gt;0),1,0)+IF(OR(TRIM(F3339)="",COUNTIF(Config!$B$15:$B$19,F3339)&gt;0),1,0)+IF(OR(TRIM(H3339)="",COUNTIF(Config!$B$15:$B$19,H3339)&gt;0),1,0)+IF(OR(TRIM(E3339)="",COUNTIF(Config!$B$15:$B$19,E3339)&gt;0),1,0)+IF(OR(TRIM(K3339)="",COUNTIF(Config!$B$15:$B$19,K3339)&gt;0),1,0)+IF(OR(TRIM(P3339)="",COUNTIF(Config!$B$15:$B$19,P3339)&gt;0),1,0)+IF(OR(TRIM(R3339)="",COUNTIF(Config!$B$15:$B$19,R3339)&gt;0),1,0)</f>
        <v>0</v>
      </c>
      <c r="AA3339" s="1" cm="1">
        <f t="array" ref="AA3339">SUMPRODUCT(LEN(H3339)-LEN(SUBSTITUTE(H3339,{"0";"1";"2";"3";"4";"5";"6";"7";"8";"9"},"")))</f>
        <v>10</v>
      </c>
      <c r="AC3339" t="str">
        <f t="shared" si="366"/>
        <v/>
      </c>
      <c r="AD3339">
        <f t="shared" si="367"/>
        <v>1</v>
      </c>
      <c r="AE3339">
        <f t="shared" si="368"/>
        <v>1</v>
      </c>
      <c r="AF3339" t="str">
        <f t="shared" si="369"/>
        <v>No</v>
      </c>
      <c r="AG3339">
        <f t="shared" ca="1" si="370"/>
        <v>37</v>
      </c>
      <c r="AH3339" t="str">
        <f ca="1">IF(OR(V3339="",AG3339=""),"Yes",IF(AG3339&gt;Config!$B$41,"Yes","No"))</f>
        <v>No</v>
      </c>
    </row>
    <row r="3340" spans="1:34" x14ac:dyDescent="0.25">
      <c r="A3340" s="1" t="s">
        <v>23390</v>
      </c>
      <c r="B3340" s="1" t="s">
        <v>2392</v>
      </c>
      <c r="C3340" s="1" t="s">
        <v>792</v>
      </c>
      <c r="D3340" s="1" t="s">
        <v>23391</v>
      </c>
      <c r="E3340" s="1" t="s">
        <v>739</v>
      </c>
      <c r="F3340" s="1" t="s">
        <v>2625</v>
      </c>
      <c r="G3340" t="str">
        <f t="shared" si="364"/>
        <v>Valid</v>
      </c>
      <c r="H3340" s="1" t="s">
        <v>23392</v>
      </c>
      <c r="I3340" t="str" cm="1">
        <f t="array" ref="I3340">IF(OR(TRIM(H3340)="",ISNUMBER(SEARCH("#",H3340)),AA3340&lt;Config!$B$8,SUMPRODUCT(--ISNUMBER(SEARCH({"a";"b";"c";"d";"e";"f";"g";"h";"i";"j";"k";"l";"m";"n";"o";"p";"q";"r";"s";"t";"u";"v";"w";"x";"y";"z"},H3340)))&gt;0),"Invalid","Valid")</f>
        <v>Valid</v>
      </c>
      <c r="J3340" s="1" t="s">
        <v>23393</v>
      </c>
      <c r="K3340" s="1" t="s">
        <v>264</v>
      </c>
      <c r="L3340" s="1" t="s">
        <v>84</v>
      </c>
      <c r="M3340" s="1" t="s">
        <v>462</v>
      </c>
      <c r="N3340" s="1" t="s">
        <v>86</v>
      </c>
      <c r="O3340" s="1" t="s">
        <v>32</v>
      </c>
      <c r="P3340" t="s">
        <v>87</v>
      </c>
      <c r="Q3340" s="1" t="s">
        <v>438</v>
      </c>
      <c r="R3340" s="1" t="s">
        <v>550</v>
      </c>
      <c r="S3340" s="1" t="s">
        <v>1378</v>
      </c>
      <c r="T3340" s="1" t="s">
        <v>23394</v>
      </c>
      <c r="U3340" s="1" t="s">
        <v>2994</v>
      </c>
      <c r="V3340" s="1" t="s">
        <v>10184</v>
      </c>
      <c r="W3340" s="1" t="s">
        <v>202</v>
      </c>
      <c r="X3340" t="str">
        <f t="shared" si="365"/>
        <v>Complete</v>
      </c>
      <c r="Y3340">
        <f>MAX(0,100-IF(G3340="Invalid",Config!$B$5,0)-IF(I3340="Invalid",Config!$B$6,0)-IF(X3340="Incomplete",Config!$B$7,0)-IF(AF3340="Yes",Config!$B$37,0))</f>
        <v>75</v>
      </c>
      <c r="Z3340" s="1">
        <f>IF(OR(TRIM(B3340)="",COUNTIF(Config!$B$15:$B$19,B3340)&gt;0),1,0)+IF(OR(TRIM(C3340)="",COUNTIF(Config!$B$15:$B$19,C3340)&gt;0),1,0)+IF(OR(TRIM(F3340)="",COUNTIF(Config!$B$15:$B$19,F3340)&gt;0),1,0)+IF(OR(TRIM(H3340)="",COUNTIF(Config!$B$15:$B$19,H3340)&gt;0),1,0)+IF(OR(TRIM(E3340)="",COUNTIF(Config!$B$15:$B$19,E3340)&gt;0),1,0)+IF(OR(TRIM(K3340)="",COUNTIF(Config!$B$15:$B$19,K3340)&gt;0),1,0)+IF(OR(TRIM(P3340)="",COUNTIF(Config!$B$15:$B$19,P3340)&gt;0),1,0)+IF(OR(TRIM(R3340)="",COUNTIF(Config!$B$15:$B$19,R3340)&gt;0),1,0)</f>
        <v>0</v>
      </c>
      <c r="AA3340" s="1" cm="1">
        <f t="array" ref="AA3340">SUMPRODUCT(LEN(H3340)-LEN(SUBSTITUTE(H3340,{"0";"1";"2";"3";"4";"5";"6";"7";"8";"9"},"")))</f>
        <v>11</v>
      </c>
      <c r="AC3340" t="str">
        <f t="shared" si="366"/>
        <v>Potential Duplicate</v>
      </c>
      <c r="AD3340">
        <f t="shared" si="367"/>
        <v>3</v>
      </c>
      <c r="AE3340">
        <f t="shared" si="368"/>
        <v>1</v>
      </c>
      <c r="AF3340" t="str">
        <f t="shared" si="369"/>
        <v>Yes</v>
      </c>
      <c r="AG3340">
        <f t="shared" ca="1" si="370"/>
        <v>486</v>
      </c>
      <c r="AH3340" t="str">
        <f ca="1">IF(OR(V3340="",AG3340=""),"Yes",IF(AG3340&gt;Config!$B$41,"Yes","No"))</f>
        <v>Yes</v>
      </c>
    </row>
    <row r="3341" spans="1:34" x14ac:dyDescent="0.25">
      <c r="A3341" s="1" t="s">
        <v>23395</v>
      </c>
      <c r="B3341" s="1" t="s">
        <v>1582</v>
      </c>
      <c r="C3341" s="1" t="s">
        <v>1339</v>
      </c>
      <c r="D3341" s="1" t="s">
        <v>23396</v>
      </c>
      <c r="E3341" s="1" t="s">
        <v>33901</v>
      </c>
      <c r="F3341" s="1" t="s">
        <v>35358</v>
      </c>
      <c r="G3341" t="str">
        <f t="shared" si="364"/>
        <v>Valid</v>
      </c>
      <c r="H3341" s="1" t="s">
        <v>23397</v>
      </c>
      <c r="I3341" t="str" cm="1">
        <f t="array" ref="I3341">IF(OR(TRIM(H3341)="",ISNUMBER(SEARCH("#",H3341)),AA3341&lt;Config!$B$8,SUMPRODUCT(--ISNUMBER(SEARCH({"a";"b";"c";"d";"e";"f";"g";"h";"i";"j";"k";"l";"m";"n";"o";"p";"q";"r";"s";"t";"u";"v";"w";"x";"y";"z"},H3341)))&gt;0),"Invalid","Valid")</f>
        <v>Valid</v>
      </c>
      <c r="J3341" s="1" t="s">
        <v>23398</v>
      </c>
      <c r="K3341" s="1" t="s">
        <v>178</v>
      </c>
      <c r="L3341" s="1" t="s">
        <v>102</v>
      </c>
      <c r="M3341" s="1" t="s">
        <v>33827</v>
      </c>
      <c r="N3341" s="1" t="s">
        <v>437</v>
      </c>
      <c r="O3341" s="1" t="s">
        <v>69</v>
      </c>
      <c r="P3341" t="s">
        <v>236</v>
      </c>
      <c r="Q3341" s="1" t="s">
        <v>237</v>
      </c>
      <c r="R3341" s="1" t="s">
        <v>961</v>
      </c>
      <c r="S3341" s="1" t="s">
        <v>2256</v>
      </c>
      <c r="T3341" s="1" t="s">
        <v>23399</v>
      </c>
      <c r="U3341" s="1" t="s">
        <v>1999</v>
      </c>
      <c r="V3341" s="1" t="s">
        <v>10392</v>
      </c>
      <c r="W3341" s="1" t="s">
        <v>75</v>
      </c>
      <c r="X3341" t="str">
        <f t="shared" si="365"/>
        <v>Complete</v>
      </c>
      <c r="Y3341">
        <f>MAX(0,100-IF(G3341="Invalid",Config!$B$5,0)-IF(I3341="Invalid",Config!$B$6,0)-IF(X3341="Incomplete",Config!$B$7,0)-IF(AF3341="Yes",Config!$B$37,0))</f>
        <v>75</v>
      </c>
      <c r="Z3341" s="1">
        <f>IF(OR(TRIM(B3341)="",COUNTIF(Config!$B$15:$B$19,B3341)&gt;0),1,0)+IF(OR(TRIM(C3341)="",COUNTIF(Config!$B$15:$B$19,C3341)&gt;0),1,0)+IF(OR(TRIM(F3341)="",COUNTIF(Config!$B$15:$B$19,F3341)&gt;0),1,0)+IF(OR(TRIM(H3341)="",COUNTIF(Config!$B$15:$B$19,H3341)&gt;0),1,0)+IF(OR(TRIM(E3341)="",COUNTIF(Config!$B$15:$B$19,E3341)&gt;0),1,0)+IF(OR(TRIM(K3341)="",COUNTIF(Config!$B$15:$B$19,K3341)&gt;0),1,0)+IF(OR(TRIM(P3341)="",COUNTIF(Config!$B$15:$B$19,P3341)&gt;0),1,0)+IF(OR(TRIM(R3341)="",COUNTIF(Config!$B$15:$B$19,R3341)&gt;0),1,0)</f>
        <v>0</v>
      </c>
      <c r="AA3341" s="1" cm="1">
        <f t="array" ref="AA3341">SUMPRODUCT(LEN(H3341)-LEN(SUBSTITUTE(H3341,{"0";"1";"2";"3";"4";"5";"6";"7";"8";"9"},"")))</f>
        <v>12</v>
      </c>
      <c r="AC3341" t="str">
        <f t="shared" si="366"/>
        <v>Potential Duplicate</v>
      </c>
      <c r="AD3341">
        <f t="shared" si="367"/>
        <v>2</v>
      </c>
      <c r="AE3341">
        <f t="shared" si="368"/>
        <v>1</v>
      </c>
      <c r="AF3341" t="str">
        <f t="shared" si="369"/>
        <v>Yes</v>
      </c>
      <c r="AG3341">
        <f t="shared" ca="1" si="370"/>
        <v>326</v>
      </c>
      <c r="AH3341" t="str">
        <f ca="1">IF(OR(V3341="",AG3341=""),"Yes",IF(AG3341&gt;Config!$B$41,"Yes","No"))</f>
        <v>No</v>
      </c>
    </row>
    <row r="3342" spans="1:34" x14ac:dyDescent="0.25">
      <c r="A3342" s="1" t="s">
        <v>23400</v>
      </c>
      <c r="B3342" s="1" t="s">
        <v>1068</v>
      </c>
      <c r="C3342" s="1" t="s">
        <v>956</v>
      </c>
      <c r="D3342" s="1" t="s">
        <v>16509</v>
      </c>
      <c r="E3342" s="1" t="s">
        <v>283</v>
      </c>
      <c r="F3342" s="1" t="s">
        <v>23401</v>
      </c>
      <c r="G3342" t="str">
        <f t="shared" si="364"/>
        <v>Valid</v>
      </c>
      <c r="H3342" s="1" t="s">
        <v>1215</v>
      </c>
      <c r="I3342" t="str" cm="1">
        <f t="array" ref="I3342">IF(OR(TRIM(H3342)="",ISNUMBER(SEARCH("#",H3342)),AA3342&lt;Config!$B$8,SUMPRODUCT(--ISNUMBER(SEARCH({"a";"b";"c";"d";"e";"f";"g";"h";"i";"j";"k";"l";"m";"n";"o";"p";"q";"r";"s";"t";"u";"v";"w";"x";"y";"z"},H3342)))&gt;0),"Invalid","Valid")</f>
        <v>Invalid</v>
      </c>
      <c r="J3342" s="1" t="s">
        <v>23402</v>
      </c>
      <c r="K3342" s="1" t="s">
        <v>378</v>
      </c>
      <c r="L3342" s="1" t="s">
        <v>164</v>
      </c>
      <c r="M3342" s="1" t="s">
        <v>251</v>
      </c>
      <c r="N3342" s="1" t="s">
        <v>437</v>
      </c>
      <c r="O3342" s="1" t="s">
        <v>69</v>
      </c>
      <c r="P3342" t="s">
        <v>87</v>
      </c>
      <c r="Q3342" s="1" t="s">
        <v>438</v>
      </c>
      <c r="R3342" s="1" t="s">
        <v>136</v>
      </c>
      <c r="S3342" s="1" t="s">
        <v>12370</v>
      </c>
      <c r="T3342" s="1" t="s">
        <v>23403</v>
      </c>
      <c r="U3342" s="1" t="s">
        <v>2191</v>
      </c>
      <c r="V3342" s="1" t="s">
        <v>140</v>
      </c>
      <c r="W3342" s="1" t="s">
        <v>75</v>
      </c>
      <c r="X3342" t="str">
        <f t="shared" si="365"/>
        <v>Complete</v>
      </c>
      <c r="Y3342">
        <f>MAX(0,100-IF(G3342="Invalid",Config!$B$5,0)-IF(I3342="Invalid",Config!$B$6,0)-IF(X3342="Incomplete",Config!$B$7,0)-IF(AF3342="Yes",Config!$B$37,0))</f>
        <v>80</v>
      </c>
      <c r="Z3342" s="1">
        <f>IF(OR(TRIM(B3342)="",COUNTIF(Config!$B$15:$B$19,B3342)&gt;0),1,0)+IF(OR(TRIM(C3342)="",COUNTIF(Config!$B$15:$B$19,C3342)&gt;0),1,0)+IF(OR(TRIM(F3342)="",COUNTIF(Config!$B$15:$B$19,F3342)&gt;0),1,0)+IF(OR(TRIM(H3342)="",COUNTIF(Config!$B$15:$B$19,H3342)&gt;0),1,0)+IF(OR(TRIM(E3342)="",COUNTIF(Config!$B$15:$B$19,E3342)&gt;0),1,0)+IF(OR(TRIM(K3342)="",COUNTIF(Config!$B$15:$B$19,K3342)&gt;0),1,0)+IF(OR(TRIM(P3342)="",COUNTIF(Config!$B$15:$B$19,P3342)&gt;0),1,0)+IF(OR(TRIM(R3342)="",COUNTIF(Config!$B$15:$B$19,R3342)&gt;0),1,0)</f>
        <v>0</v>
      </c>
      <c r="AA3342" s="1" cm="1">
        <f t="array" ref="AA3342">SUMPRODUCT(LEN(H3342)-LEN(SUBSTITUTE(H3342,{"0";"1";"2";"3";"4";"5";"6";"7";"8";"9"},"")))</f>
        <v>0</v>
      </c>
      <c r="AC3342" t="str">
        <f t="shared" si="366"/>
        <v>Invalid Phone</v>
      </c>
      <c r="AD3342">
        <f t="shared" si="367"/>
        <v>1</v>
      </c>
      <c r="AE3342">
        <f t="shared" si="368"/>
        <v>0</v>
      </c>
      <c r="AF3342" t="str">
        <f t="shared" si="369"/>
        <v>No</v>
      </c>
      <c r="AG3342">
        <f t="shared" ca="1" si="370"/>
        <v>37</v>
      </c>
      <c r="AH3342" t="str">
        <f ca="1">IF(OR(V3342="",AG3342=""),"Yes",IF(AG3342&gt;Config!$B$41,"Yes","No"))</f>
        <v>No</v>
      </c>
    </row>
    <row r="3343" spans="1:34" x14ac:dyDescent="0.25">
      <c r="A3343" s="1" t="s">
        <v>23404</v>
      </c>
      <c r="B3343" s="1" t="s">
        <v>1165</v>
      </c>
      <c r="C3343" s="1" t="s">
        <v>398</v>
      </c>
      <c r="D3343" s="1" t="s">
        <v>23405</v>
      </c>
      <c r="E3343" s="1" t="s">
        <v>34765</v>
      </c>
      <c r="F3343" s="1" t="s">
        <v>23406</v>
      </c>
      <c r="G3343" t="str">
        <f t="shared" si="364"/>
        <v>Valid</v>
      </c>
      <c r="H3343" s="1" t="s">
        <v>23407</v>
      </c>
      <c r="I3343" t="str" cm="1">
        <f t="array" ref="I3343">IF(OR(TRIM(H3343)="",ISNUMBER(SEARCH("#",H3343)),AA3343&lt;Config!$B$8,SUMPRODUCT(--ISNUMBER(SEARCH({"a";"b";"c";"d";"e";"f";"g";"h";"i";"j";"k";"l";"m";"n";"o";"p";"q";"r";"s";"t";"u";"v";"w";"x";"y";"z"},H3343)))&gt;0),"Invalid","Valid")</f>
        <v>Valid</v>
      </c>
      <c r="J3343" s="1" t="s">
        <v>23408</v>
      </c>
      <c r="K3343" s="1" t="s">
        <v>163</v>
      </c>
      <c r="L3343" s="1" t="s">
        <v>84</v>
      </c>
      <c r="M3343" s="1" t="s">
        <v>165</v>
      </c>
      <c r="N3343" s="1" t="s">
        <v>224</v>
      </c>
      <c r="O3343" s="1" t="s">
        <v>266</v>
      </c>
      <c r="P3343" t="s">
        <v>87</v>
      </c>
      <c r="Q3343" s="1" t="s">
        <v>438</v>
      </c>
      <c r="R3343" s="1" t="s">
        <v>559</v>
      </c>
      <c r="S3343" s="1" t="s">
        <v>23409</v>
      </c>
      <c r="T3343" s="1" t="s">
        <v>23410</v>
      </c>
      <c r="U3343" s="1" t="s">
        <v>3109</v>
      </c>
      <c r="V3343" s="1" t="s">
        <v>23411</v>
      </c>
      <c r="W3343" s="1" t="s">
        <v>384</v>
      </c>
      <c r="X3343" t="str">
        <f t="shared" si="365"/>
        <v>Complete</v>
      </c>
      <c r="Y3343">
        <f>MAX(0,100-IF(G3343="Invalid",Config!$B$5,0)-IF(I3343="Invalid",Config!$B$6,0)-IF(X3343="Incomplete",Config!$B$7,0)-IF(AF3343="Yes",Config!$B$37,0))</f>
        <v>100</v>
      </c>
      <c r="Z3343" s="1">
        <f>IF(OR(TRIM(B3343)="",COUNTIF(Config!$B$15:$B$19,B3343)&gt;0),1,0)+IF(OR(TRIM(C3343)="",COUNTIF(Config!$B$15:$B$19,C3343)&gt;0),1,0)+IF(OR(TRIM(F3343)="",COUNTIF(Config!$B$15:$B$19,F3343)&gt;0),1,0)+IF(OR(TRIM(H3343)="",COUNTIF(Config!$B$15:$B$19,H3343)&gt;0),1,0)+IF(OR(TRIM(E3343)="",COUNTIF(Config!$B$15:$B$19,E3343)&gt;0),1,0)+IF(OR(TRIM(K3343)="",COUNTIF(Config!$B$15:$B$19,K3343)&gt;0),1,0)+IF(OR(TRIM(P3343)="",COUNTIF(Config!$B$15:$B$19,P3343)&gt;0),1,0)+IF(OR(TRIM(R3343)="",COUNTIF(Config!$B$15:$B$19,R3343)&gt;0),1,0)</f>
        <v>0</v>
      </c>
      <c r="AA3343" s="1" cm="1">
        <f t="array" ref="AA3343">SUMPRODUCT(LEN(H3343)-LEN(SUBSTITUTE(H3343,{"0";"1";"2";"3";"4";"5";"6";"7";"8";"9"},"")))</f>
        <v>11</v>
      </c>
      <c r="AC3343" t="str">
        <f t="shared" si="366"/>
        <v/>
      </c>
      <c r="AD3343">
        <f t="shared" si="367"/>
        <v>1</v>
      </c>
      <c r="AE3343">
        <f t="shared" si="368"/>
        <v>1</v>
      </c>
      <c r="AF3343" t="str">
        <f t="shared" si="369"/>
        <v>No</v>
      </c>
      <c r="AG3343" t="str">
        <f t="shared" ca="1" si="370"/>
        <v/>
      </c>
      <c r="AH3343" t="str">
        <f ca="1">IF(OR(V3343="",AG3343=""),"Yes",IF(AG3343&gt;Config!$B$41,"Yes","No"))</f>
        <v>Yes</v>
      </c>
    </row>
    <row r="3344" spans="1:34" x14ac:dyDescent="0.25">
      <c r="A3344" s="1" t="s">
        <v>23412</v>
      </c>
      <c r="B3344" s="1" t="s">
        <v>3087</v>
      </c>
      <c r="C3344" s="1" t="s">
        <v>420</v>
      </c>
      <c r="D3344" s="1" t="s">
        <v>18289</v>
      </c>
      <c r="E3344" s="1" t="s">
        <v>35359</v>
      </c>
      <c r="F3344" s="1" t="s">
        <v>23413</v>
      </c>
      <c r="G3344" t="str">
        <f t="shared" si="364"/>
        <v>Valid</v>
      </c>
      <c r="H3344" s="1" t="s">
        <v>13163</v>
      </c>
      <c r="I3344" t="str" cm="1">
        <f t="array" ref="I3344">IF(OR(TRIM(H3344)="",ISNUMBER(SEARCH("#",H3344)),AA3344&lt;Config!$B$8,SUMPRODUCT(--ISNUMBER(SEARCH({"a";"b";"c";"d";"e";"f";"g";"h";"i";"j";"k";"l";"m";"n";"o";"p";"q";"r";"s";"t";"u";"v";"w";"x";"y";"z"},H3344)))&gt;0),"Invalid","Valid")</f>
        <v>Valid</v>
      </c>
      <c r="J3344" s="1" t="s">
        <v>23414</v>
      </c>
      <c r="K3344" s="1" t="s">
        <v>28</v>
      </c>
      <c r="L3344" s="1" t="s">
        <v>67</v>
      </c>
      <c r="M3344" s="1" t="s">
        <v>118</v>
      </c>
      <c r="N3344" s="1" t="s">
        <v>33819</v>
      </c>
      <c r="O3344" s="1" t="s">
        <v>69</v>
      </c>
      <c r="P3344" t="s">
        <v>33</v>
      </c>
      <c r="Q3344" s="1" t="s">
        <v>1099</v>
      </c>
      <c r="R3344" s="1" t="s">
        <v>2361</v>
      </c>
      <c r="S3344" s="1" t="s">
        <v>23415</v>
      </c>
      <c r="T3344" s="1" t="s">
        <v>23416</v>
      </c>
      <c r="U3344" s="1" t="s">
        <v>23417</v>
      </c>
      <c r="V3344" s="1" t="s">
        <v>4827</v>
      </c>
      <c r="W3344" s="1" t="s">
        <v>33823</v>
      </c>
      <c r="X3344" t="str">
        <f t="shared" si="365"/>
        <v>Complete</v>
      </c>
      <c r="Y3344">
        <f>MAX(0,100-IF(G3344="Invalid",Config!$B$5,0)-IF(I3344="Invalid",Config!$B$6,0)-IF(X3344="Incomplete",Config!$B$7,0)-IF(AF3344="Yes",Config!$B$37,0))</f>
        <v>75</v>
      </c>
      <c r="Z3344" s="1">
        <f>IF(OR(TRIM(B3344)="",COUNTIF(Config!$B$15:$B$19,B3344)&gt;0),1,0)+IF(OR(TRIM(C3344)="",COUNTIF(Config!$B$15:$B$19,C3344)&gt;0),1,0)+IF(OR(TRIM(F3344)="",COUNTIF(Config!$B$15:$B$19,F3344)&gt;0),1,0)+IF(OR(TRIM(H3344)="",COUNTIF(Config!$B$15:$B$19,H3344)&gt;0),1,0)+IF(OR(TRIM(E3344)="",COUNTIF(Config!$B$15:$B$19,E3344)&gt;0),1,0)+IF(OR(TRIM(K3344)="",COUNTIF(Config!$B$15:$B$19,K3344)&gt;0),1,0)+IF(OR(TRIM(P3344)="",COUNTIF(Config!$B$15:$B$19,P3344)&gt;0),1,0)+IF(OR(TRIM(R3344)="",COUNTIF(Config!$B$15:$B$19,R3344)&gt;0),1,0)</f>
        <v>0</v>
      </c>
      <c r="AA3344" s="1" cm="1">
        <f t="array" ref="AA3344">SUMPRODUCT(LEN(H3344)-LEN(SUBSTITUTE(H3344,{"0";"1";"2";"3";"4";"5";"6";"7";"8";"9"},"")))</f>
        <v>10</v>
      </c>
      <c r="AC3344" t="str">
        <f t="shared" si="366"/>
        <v>Potential Duplicate</v>
      </c>
      <c r="AD3344">
        <f t="shared" si="367"/>
        <v>1</v>
      </c>
      <c r="AE3344">
        <f t="shared" si="368"/>
        <v>2</v>
      </c>
      <c r="AF3344" t="str">
        <f t="shared" si="369"/>
        <v>Yes</v>
      </c>
      <c r="AG3344">
        <f t="shared" ca="1" si="370"/>
        <v>65</v>
      </c>
      <c r="AH3344" t="str">
        <f ca="1">IF(OR(V3344="",AG3344=""),"Yes",IF(AG3344&gt;Config!$B$41,"Yes","No"))</f>
        <v>No</v>
      </c>
    </row>
    <row r="3345" spans="1:34" x14ac:dyDescent="0.25">
      <c r="A3345" s="1" t="s">
        <v>23418</v>
      </c>
      <c r="B3345" s="1" t="s">
        <v>1006</v>
      </c>
      <c r="C3345" s="1" t="s">
        <v>775</v>
      </c>
      <c r="D3345" s="1" t="s">
        <v>21256</v>
      </c>
      <c r="E3345" s="1" t="s">
        <v>35053</v>
      </c>
      <c r="F3345" s="1" t="s">
        <v>23419</v>
      </c>
      <c r="G3345" t="str">
        <f t="shared" si="364"/>
        <v>Invalid</v>
      </c>
      <c r="H3345" s="1" t="s">
        <v>23420</v>
      </c>
      <c r="I3345" t="str" cm="1">
        <f t="array" ref="I3345">IF(OR(TRIM(H3345)="",ISNUMBER(SEARCH("#",H3345)),AA3345&lt;Config!$B$8,SUMPRODUCT(--ISNUMBER(SEARCH({"a";"b";"c";"d";"e";"f";"g";"h";"i";"j";"k";"l";"m";"n";"o";"p";"q";"r";"s";"t";"u";"v";"w";"x";"y";"z"},H3345)))&gt;0),"Invalid","Valid")</f>
        <v>Valid</v>
      </c>
      <c r="J3345" s="1" t="s">
        <v>23421</v>
      </c>
      <c r="K3345" s="1" t="s">
        <v>163</v>
      </c>
      <c r="L3345" s="1" t="s">
        <v>134</v>
      </c>
      <c r="M3345" s="1" t="s">
        <v>33825</v>
      </c>
      <c r="N3345" s="1" t="s">
        <v>713</v>
      </c>
      <c r="O3345" s="1" t="s">
        <v>32</v>
      </c>
      <c r="P3345" t="s">
        <v>53</v>
      </c>
      <c r="Q3345" s="1" t="s">
        <v>54</v>
      </c>
      <c r="R3345" s="1" t="s">
        <v>70</v>
      </c>
      <c r="S3345" s="1" t="s">
        <v>23422</v>
      </c>
      <c r="T3345" s="1" t="s">
        <v>23423</v>
      </c>
      <c r="U3345" s="1" t="s">
        <v>2994</v>
      </c>
      <c r="V3345" s="1" t="s">
        <v>2686</v>
      </c>
      <c r="W3345" s="1" t="s">
        <v>75</v>
      </c>
      <c r="X3345" t="str">
        <f t="shared" si="365"/>
        <v>Complete</v>
      </c>
      <c r="Y3345">
        <f>MAX(0,100-IF(G3345="Invalid",Config!$B$5,0)-IF(I3345="Invalid",Config!$B$6,0)-IF(X3345="Incomplete",Config!$B$7,0)-IF(AF3345="Yes",Config!$B$37,0))</f>
        <v>70</v>
      </c>
      <c r="Z3345" s="1">
        <f>IF(OR(TRIM(B3345)="",COUNTIF(Config!$B$15:$B$19,B3345)&gt;0),1,0)+IF(OR(TRIM(C3345)="",COUNTIF(Config!$B$15:$B$19,C3345)&gt;0),1,0)+IF(OR(TRIM(F3345)="",COUNTIF(Config!$B$15:$B$19,F3345)&gt;0),1,0)+IF(OR(TRIM(H3345)="",COUNTIF(Config!$B$15:$B$19,H3345)&gt;0),1,0)+IF(OR(TRIM(E3345)="",COUNTIF(Config!$B$15:$B$19,E3345)&gt;0),1,0)+IF(OR(TRIM(K3345)="",COUNTIF(Config!$B$15:$B$19,K3345)&gt;0),1,0)+IF(OR(TRIM(P3345)="",COUNTIF(Config!$B$15:$B$19,P3345)&gt;0),1,0)+IF(OR(TRIM(R3345)="",COUNTIF(Config!$B$15:$B$19,R3345)&gt;0),1,0)</f>
        <v>0</v>
      </c>
      <c r="AA3345" s="1" cm="1">
        <f t="array" ref="AA3345">SUMPRODUCT(LEN(H3345)-LEN(SUBSTITUTE(H3345,{"0";"1";"2";"3";"4";"5";"6";"7";"8";"9"},"")))</f>
        <v>12</v>
      </c>
      <c r="AC3345" t="str">
        <f t="shared" si="366"/>
        <v>Invalid Email</v>
      </c>
      <c r="AD3345">
        <f t="shared" si="367"/>
        <v>0</v>
      </c>
      <c r="AE3345">
        <f t="shared" si="368"/>
        <v>1</v>
      </c>
      <c r="AF3345" t="str">
        <f t="shared" si="369"/>
        <v>No</v>
      </c>
      <c r="AG3345">
        <f t="shared" ca="1" si="370"/>
        <v>510</v>
      </c>
      <c r="AH3345" t="str">
        <f ca="1">IF(OR(V3345="",AG3345=""),"Yes",IF(AG3345&gt;Config!$B$41,"Yes","No"))</f>
        <v>Yes</v>
      </c>
    </row>
    <row r="3346" spans="1:34" x14ac:dyDescent="0.25">
      <c r="A3346" s="1" t="s">
        <v>23424</v>
      </c>
      <c r="B3346" s="1" t="s">
        <v>1231</v>
      </c>
      <c r="C3346" s="1" t="s">
        <v>679</v>
      </c>
      <c r="D3346" s="1" t="s">
        <v>1232</v>
      </c>
      <c r="E3346" s="1" t="s">
        <v>35089</v>
      </c>
      <c r="F3346" s="1" t="s">
        <v>5528</v>
      </c>
      <c r="G3346" t="str">
        <f t="shared" si="364"/>
        <v>Valid</v>
      </c>
      <c r="H3346" s="1" t="s">
        <v>23425</v>
      </c>
      <c r="I3346" t="str" cm="1">
        <f t="array" ref="I3346">IF(OR(TRIM(H3346)="",ISNUMBER(SEARCH("#",H3346)),AA3346&lt;Config!$B$8,SUMPRODUCT(--ISNUMBER(SEARCH({"a";"b";"c";"d";"e";"f";"g";"h";"i";"j";"k";"l";"m";"n";"o";"p";"q";"r";"s";"t";"u";"v";"w";"x";"y";"z"},H3346)))&gt;0),"Invalid","Valid")</f>
        <v>Valid</v>
      </c>
      <c r="J3346" s="1" t="s">
        <v>1215</v>
      </c>
      <c r="K3346" s="1" t="s">
        <v>425</v>
      </c>
      <c r="L3346" s="1" t="s">
        <v>29</v>
      </c>
      <c r="M3346" s="1" t="s">
        <v>343</v>
      </c>
      <c r="N3346" s="1" t="s">
        <v>68</v>
      </c>
      <c r="O3346" s="1" t="s">
        <v>52</v>
      </c>
      <c r="P3346" t="s">
        <v>87</v>
      </c>
      <c r="Q3346" s="1" t="s">
        <v>88</v>
      </c>
      <c r="R3346" s="1" t="s">
        <v>136</v>
      </c>
      <c r="S3346" s="1" t="s">
        <v>23426</v>
      </c>
      <c r="T3346" s="1" t="s">
        <v>23427</v>
      </c>
      <c r="U3346" s="1" t="s">
        <v>1039</v>
      </c>
      <c r="V3346" s="1" t="s">
        <v>2521</v>
      </c>
      <c r="W3346" s="1" t="s">
        <v>75</v>
      </c>
      <c r="X3346" t="str">
        <f t="shared" si="365"/>
        <v>Complete</v>
      </c>
      <c r="Y3346">
        <f>MAX(0,100-IF(G3346="Invalid",Config!$B$5,0)-IF(I3346="Invalid",Config!$B$6,0)-IF(X3346="Incomplete",Config!$B$7,0)-IF(AF3346="Yes",Config!$B$37,0))</f>
        <v>75</v>
      </c>
      <c r="Z3346" s="1">
        <f>IF(OR(TRIM(B3346)="",COUNTIF(Config!$B$15:$B$19,B3346)&gt;0),1,0)+IF(OR(TRIM(C3346)="",COUNTIF(Config!$B$15:$B$19,C3346)&gt;0),1,0)+IF(OR(TRIM(F3346)="",COUNTIF(Config!$B$15:$B$19,F3346)&gt;0),1,0)+IF(OR(TRIM(H3346)="",COUNTIF(Config!$B$15:$B$19,H3346)&gt;0),1,0)+IF(OR(TRIM(E3346)="",COUNTIF(Config!$B$15:$B$19,E3346)&gt;0),1,0)+IF(OR(TRIM(K3346)="",COUNTIF(Config!$B$15:$B$19,K3346)&gt;0),1,0)+IF(OR(TRIM(P3346)="",COUNTIF(Config!$B$15:$B$19,P3346)&gt;0),1,0)+IF(OR(TRIM(R3346)="",COUNTIF(Config!$B$15:$B$19,R3346)&gt;0),1,0)</f>
        <v>0</v>
      </c>
      <c r="AA3346" s="1" cm="1">
        <f t="array" ref="AA3346">SUMPRODUCT(LEN(H3346)-LEN(SUBSTITUTE(H3346,{"0";"1";"2";"3";"4";"5";"6";"7";"8";"9"},"")))</f>
        <v>11</v>
      </c>
      <c r="AC3346" t="str">
        <f t="shared" si="366"/>
        <v>Potential Duplicate</v>
      </c>
      <c r="AD3346">
        <f t="shared" si="367"/>
        <v>2</v>
      </c>
      <c r="AE3346">
        <f t="shared" si="368"/>
        <v>1</v>
      </c>
      <c r="AF3346" t="str">
        <f t="shared" si="369"/>
        <v>Yes</v>
      </c>
      <c r="AG3346">
        <f t="shared" ca="1" si="370"/>
        <v>207</v>
      </c>
      <c r="AH3346" t="str">
        <f ca="1">IF(OR(V3346="",AG3346=""),"Yes",IF(AG3346&gt;Config!$B$41,"Yes","No"))</f>
        <v>No</v>
      </c>
    </row>
    <row r="3347" spans="1:34" x14ac:dyDescent="0.25">
      <c r="A3347" s="1" t="s">
        <v>23428</v>
      </c>
      <c r="B3347" s="1" t="s">
        <v>188</v>
      </c>
      <c r="C3347" s="1" t="s">
        <v>398</v>
      </c>
      <c r="D3347" s="1" t="s">
        <v>21867</v>
      </c>
      <c r="E3347" s="1" t="s">
        <v>642</v>
      </c>
      <c r="F3347" s="1" t="s">
        <v>23429</v>
      </c>
      <c r="G3347" t="str">
        <f t="shared" si="364"/>
        <v>Valid</v>
      </c>
      <c r="H3347" s="1" t="s">
        <v>23430</v>
      </c>
      <c r="I3347" t="str" cm="1">
        <f t="array" ref="I3347">IF(OR(TRIM(H3347)="",ISNUMBER(SEARCH("#",H3347)),AA3347&lt;Config!$B$8,SUMPRODUCT(--ISNUMBER(SEARCH({"a";"b";"c";"d";"e";"f";"g";"h";"i";"j";"k";"l";"m";"n";"o";"p";"q";"r";"s";"t";"u";"v";"w";"x";"y";"z"},H3347)))&gt;0),"Invalid","Valid")</f>
        <v>Valid</v>
      </c>
      <c r="J3347" s="1" t="s">
        <v>23431</v>
      </c>
      <c r="K3347" s="1" t="s">
        <v>133</v>
      </c>
      <c r="L3347" s="1" t="s">
        <v>67</v>
      </c>
      <c r="M3347" s="1" t="s">
        <v>135</v>
      </c>
      <c r="N3347" s="1" t="s">
        <v>713</v>
      </c>
      <c r="O3347" s="1" t="s">
        <v>69</v>
      </c>
      <c r="P3347" t="s">
        <v>344</v>
      </c>
      <c r="Q3347" s="1" t="s">
        <v>1199</v>
      </c>
      <c r="R3347" s="1" t="s">
        <v>1141</v>
      </c>
      <c r="S3347" s="1" t="s">
        <v>14021</v>
      </c>
      <c r="T3347" s="1" t="s">
        <v>23432</v>
      </c>
      <c r="U3347" s="1" t="s">
        <v>16230</v>
      </c>
      <c r="V3347" s="1" t="s">
        <v>1658</v>
      </c>
      <c r="W3347" s="1" t="s">
        <v>60</v>
      </c>
      <c r="X3347" t="str">
        <f t="shared" si="365"/>
        <v>Complete</v>
      </c>
      <c r="Y3347">
        <f>MAX(0,100-IF(G3347="Invalid",Config!$B$5,0)-IF(I3347="Invalid",Config!$B$6,0)-IF(X3347="Incomplete",Config!$B$7,0)-IF(AF3347="Yes",Config!$B$37,0))</f>
        <v>100</v>
      </c>
      <c r="Z3347" s="1">
        <f>IF(OR(TRIM(B3347)="",COUNTIF(Config!$B$15:$B$19,B3347)&gt;0),1,0)+IF(OR(TRIM(C3347)="",COUNTIF(Config!$B$15:$B$19,C3347)&gt;0),1,0)+IF(OR(TRIM(F3347)="",COUNTIF(Config!$B$15:$B$19,F3347)&gt;0),1,0)+IF(OR(TRIM(H3347)="",COUNTIF(Config!$B$15:$B$19,H3347)&gt;0),1,0)+IF(OR(TRIM(E3347)="",COUNTIF(Config!$B$15:$B$19,E3347)&gt;0),1,0)+IF(OR(TRIM(K3347)="",COUNTIF(Config!$B$15:$B$19,K3347)&gt;0),1,0)+IF(OR(TRIM(P3347)="",COUNTIF(Config!$B$15:$B$19,P3347)&gt;0),1,0)+IF(OR(TRIM(R3347)="",COUNTIF(Config!$B$15:$B$19,R3347)&gt;0),1,0)</f>
        <v>0</v>
      </c>
      <c r="AA3347" s="1" cm="1">
        <f t="array" ref="AA3347">SUMPRODUCT(LEN(H3347)-LEN(SUBSTITUTE(H3347,{"0";"1";"2";"3";"4";"5";"6";"7";"8";"9"},"")))</f>
        <v>11</v>
      </c>
      <c r="AC3347" t="str">
        <f t="shared" si="366"/>
        <v/>
      </c>
      <c r="AD3347">
        <f t="shared" si="367"/>
        <v>1</v>
      </c>
      <c r="AE3347">
        <f t="shared" si="368"/>
        <v>1</v>
      </c>
      <c r="AF3347" t="str">
        <f t="shared" si="369"/>
        <v>No</v>
      </c>
      <c r="AG3347">
        <f t="shared" ca="1" si="370"/>
        <v>240</v>
      </c>
      <c r="AH3347" t="str">
        <f ca="1">IF(OR(V3347="",AG3347=""),"Yes",IF(AG3347&gt;Config!$B$41,"Yes","No"))</f>
        <v>No</v>
      </c>
    </row>
    <row r="3348" spans="1:34" x14ac:dyDescent="0.25">
      <c r="A3348" s="1" t="s">
        <v>23433</v>
      </c>
      <c r="B3348" s="1" t="s">
        <v>219</v>
      </c>
      <c r="C3348" s="1" t="s">
        <v>353</v>
      </c>
      <c r="D3348" s="1" t="s">
        <v>23434</v>
      </c>
      <c r="E3348" s="1" t="s">
        <v>33822</v>
      </c>
      <c r="F3348" s="1" t="s">
        <v>23435</v>
      </c>
      <c r="G3348" t="str">
        <f t="shared" si="364"/>
        <v>Valid</v>
      </c>
      <c r="H3348" s="1" t="s">
        <v>23436</v>
      </c>
      <c r="I3348" t="str" cm="1">
        <f t="array" ref="I3348">IF(OR(TRIM(H3348)="",ISNUMBER(SEARCH("#",H3348)),AA3348&lt;Config!$B$8,SUMPRODUCT(--ISNUMBER(SEARCH({"a";"b";"c";"d";"e";"f";"g";"h";"i";"j";"k";"l";"m";"n";"o";"p";"q";"r";"s";"t";"u";"v";"w";"x";"y";"z"},H3348)))&gt;0),"Invalid","Valid")</f>
        <v>Valid</v>
      </c>
      <c r="J3348" s="1" t="s">
        <v>23437</v>
      </c>
      <c r="K3348" s="1" t="s">
        <v>378</v>
      </c>
      <c r="L3348" s="1" t="s">
        <v>450</v>
      </c>
      <c r="M3348" s="1" t="s">
        <v>50</v>
      </c>
      <c r="N3348" s="1" t="s">
        <v>358</v>
      </c>
      <c r="O3348" s="1" t="s">
        <v>69</v>
      </c>
      <c r="P3348" t="s">
        <v>87</v>
      </c>
      <c r="Q3348" s="1" t="s">
        <v>166</v>
      </c>
      <c r="R3348" s="1" t="s">
        <v>212</v>
      </c>
      <c r="S3348" s="1" t="s">
        <v>23438</v>
      </c>
      <c r="T3348" s="1" t="s">
        <v>23439</v>
      </c>
      <c r="U3348" s="1" t="s">
        <v>4743</v>
      </c>
      <c r="V3348" s="1" t="s">
        <v>1347</v>
      </c>
      <c r="W3348" s="1" t="s">
        <v>186</v>
      </c>
      <c r="X3348" t="str">
        <f t="shared" si="365"/>
        <v>Complete</v>
      </c>
      <c r="Y3348">
        <f>MAX(0,100-IF(G3348="Invalid",Config!$B$5,0)-IF(I3348="Invalid",Config!$B$6,0)-IF(X3348="Incomplete",Config!$B$7,0)-IF(AF3348="Yes",Config!$B$37,0))</f>
        <v>100</v>
      </c>
      <c r="Z3348" s="1">
        <f>IF(OR(TRIM(B3348)="",COUNTIF(Config!$B$15:$B$19,B3348)&gt;0),1,0)+IF(OR(TRIM(C3348)="",COUNTIF(Config!$B$15:$B$19,C3348)&gt;0),1,0)+IF(OR(TRIM(F3348)="",COUNTIF(Config!$B$15:$B$19,F3348)&gt;0),1,0)+IF(OR(TRIM(H3348)="",COUNTIF(Config!$B$15:$B$19,H3348)&gt;0),1,0)+IF(OR(TRIM(E3348)="",COUNTIF(Config!$B$15:$B$19,E3348)&gt;0),1,0)+IF(OR(TRIM(K3348)="",COUNTIF(Config!$B$15:$B$19,K3348)&gt;0),1,0)+IF(OR(TRIM(P3348)="",COUNTIF(Config!$B$15:$B$19,P3348)&gt;0),1,0)+IF(OR(TRIM(R3348)="",COUNTIF(Config!$B$15:$B$19,R3348)&gt;0),1,0)</f>
        <v>0</v>
      </c>
      <c r="AA3348" s="1" cm="1">
        <f t="array" ref="AA3348">SUMPRODUCT(LEN(H3348)-LEN(SUBSTITUTE(H3348,{"0";"1";"2";"3";"4";"5";"6";"7";"8";"9"},"")))</f>
        <v>11</v>
      </c>
      <c r="AC3348" t="str">
        <f t="shared" si="366"/>
        <v/>
      </c>
      <c r="AD3348">
        <f t="shared" si="367"/>
        <v>1</v>
      </c>
      <c r="AE3348">
        <f t="shared" si="368"/>
        <v>1</v>
      </c>
      <c r="AF3348" t="str">
        <f t="shared" si="369"/>
        <v>No</v>
      </c>
      <c r="AG3348">
        <f t="shared" ca="1" si="370"/>
        <v>37</v>
      </c>
      <c r="AH3348" t="str">
        <f ca="1">IF(OR(V3348="",AG3348=""),"Yes",IF(AG3348&gt;Config!$B$41,"Yes","No"))</f>
        <v>No</v>
      </c>
    </row>
    <row r="3349" spans="1:34" x14ac:dyDescent="0.25">
      <c r="A3349" s="1" t="s">
        <v>23440</v>
      </c>
      <c r="B3349" s="1" t="s">
        <v>1175</v>
      </c>
      <c r="C3349" s="1" t="s">
        <v>1496</v>
      </c>
      <c r="D3349" s="1" t="s">
        <v>4407</v>
      </c>
      <c r="E3349" s="1" t="s">
        <v>33858</v>
      </c>
      <c r="F3349" s="1" t="s">
        <v>23441</v>
      </c>
      <c r="G3349" t="str">
        <f t="shared" si="364"/>
        <v>Valid</v>
      </c>
      <c r="H3349" s="1" t="s">
        <v>23442</v>
      </c>
      <c r="I3349" t="str" cm="1">
        <f t="array" ref="I3349">IF(OR(TRIM(H3349)="",ISNUMBER(SEARCH("#",H3349)),AA3349&lt;Config!$B$8,SUMPRODUCT(--ISNUMBER(SEARCH({"a";"b";"c";"d";"e";"f";"g";"h";"i";"j";"k";"l";"m";"n";"o";"p";"q";"r";"s";"t";"u";"v";"w";"x";"y";"z"},H3349)))&gt;0),"Invalid","Valid")</f>
        <v>Valid</v>
      </c>
      <c r="J3349" s="1" t="s">
        <v>23443</v>
      </c>
      <c r="K3349" s="1" t="s">
        <v>28</v>
      </c>
      <c r="L3349" s="1" t="s">
        <v>164</v>
      </c>
      <c r="M3349" s="1" t="s">
        <v>50</v>
      </c>
      <c r="N3349" s="1" t="s">
        <v>86</v>
      </c>
      <c r="O3349" s="1" t="s">
        <v>180</v>
      </c>
      <c r="P3349" t="s">
        <v>53</v>
      </c>
      <c r="Q3349" s="1" t="s">
        <v>150</v>
      </c>
      <c r="R3349" s="1" t="s">
        <v>415</v>
      </c>
      <c r="S3349" s="1" t="s">
        <v>23444</v>
      </c>
      <c r="T3349" s="1" t="s">
        <v>23445</v>
      </c>
      <c r="U3349" s="1" t="s">
        <v>305</v>
      </c>
      <c r="V3349" s="1" t="s">
        <v>11904</v>
      </c>
      <c r="W3349" s="1" t="s">
        <v>75</v>
      </c>
      <c r="X3349" t="str">
        <f t="shared" si="365"/>
        <v>Complete</v>
      </c>
      <c r="Y3349">
        <f>MAX(0,100-IF(G3349="Invalid",Config!$B$5,0)-IF(I3349="Invalid",Config!$B$6,0)-IF(X3349="Incomplete",Config!$B$7,0)-IF(AF3349="Yes",Config!$B$37,0))</f>
        <v>100</v>
      </c>
      <c r="Z3349" s="1">
        <f>IF(OR(TRIM(B3349)="",COUNTIF(Config!$B$15:$B$19,B3349)&gt;0),1,0)+IF(OR(TRIM(C3349)="",COUNTIF(Config!$B$15:$B$19,C3349)&gt;0),1,0)+IF(OR(TRIM(F3349)="",COUNTIF(Config!$B$15:$B$19,F3349)&gt;0),1,0)+IF(OR(TRIM(H3349)="",COUNTIF(Config!$B$15:$B$19,H3349)&gt;0),1,0)+IF(OR(TRIM(E3349)="",COUNTIF(Config!$B$15:$B$19,E3349)&gt;0),1,0)+IF(OR(TRIM(K3349)="",COUNTIF(Config!$B$15:$B$19,K3349)&gt;0),1,0)+IF(OR(TRIM(P3349)="",COUNTIF(Config!$B$15:$B$19,P3349)&gt;0),1,0)+IF(OR(TRIM(R3349)="",COUNTIF(Config!$B$15:$B$19,R3349)&gt;0),1,0)</f>
        <v>0</v>
      </c>
      <c r="AA3349" s="1" cm="1">
        <f t="array" ref="AA3349">SUMPRODUCT(LEN(H3349)-LEN(SUBSTITUTE(H3349,{"0";"1";"2";"3";"4";"5";"6";"7";"8";"9"},"")))</f>
        <v>12</v>
      </c>
      <c r="AC3349" t="str">
        <f t="shared" si="366"/>
        <v/>
      </c>
      <c r="AD3349">
        <f t="shared" si="367"/>
        <v>1</v>
      </c>
      <c r="AE3349">
        <f t="shared" si="368"/>
        <v>1</v>
      </c>
      <c r="AF3349" t="str">
        <f t="shared" si="369"/>
        <v>No</v>
      </c>
      <c r="AG3349">
        <f t="shared" ca="1" si="370"/>
        <v>423</v>
      </c>
      <c r="AH3349" t="str">
        <f ca="1">IF(OR(V3349="",AG3349=""),"Yes",IF(AG3349&gt;Config!$B$41,"Yes","No"))</f>
        <v>Yes</v>
      </c>
    </row>
    <row r="3350" spans="1:34" x14ac:dyDescent="0.25">
      <c r="A3350" s="1" t="s">
        <v>23446</v>
      </c>
      <c r="B3350" s="1" t="s">
        <v>2033</v>
      </c>
      <c r="C3350" s="1" t="s">
        <v>33815</v>
      </c>
      <c r="D3350" s="1" t="s">
        <v>2033</v>
      </c>
      <c r="E3350" s="1" t="s">
        <v>35360</v>
      </c>
      <c r="F3350" s="1" t="s">
        <v>23447</v>
      </c>
      <c r="G3350" t="str">
        <f t="shared" si="364"/>
        <v>Valid</v>
      </c>
      <c r="H3350" s="1" t="s">
        <v>23448</v>
      </c>
      <c r="I3350" t="str" cm="1">
        <f t="array" ref="I3350">IF(OR(TRIM(H3350)="",ISNUMBER(SEARCH("#",H3350)),AA3350&lt;Config!$B$8,SUMPRODUCT(--ISNUMBER(SEARCH({"a";"b";"c";"d";"e";"f";"g";"h";"i";"j";"k";"l";"m";"n";"o";"p";"q";"r";"s";"t";"u";"v";"w";"x";"y";"z"},H3350)))&gt;0),"Invalid","Valid")</f>
        <v>Valid</v>
      </c>
      <c r="J3350" s="1" t="s">
        <v>23449</v>
      </c>
      <c r="K3350" s="1" t="s">
        <v>210</v>
      </c>
      <c r="L3350" s="1" t="s">
        <v>84</v>
      </c>
      <c r="M3350" s="1" t="s">
        <v>30</v>
      </c>
      <c r="N3350" s="1" t="s">
        <v>224</v>
      </c>
      <c r="O3350" s="1" t="s">
        <v>149</v>
      </c>
      <c r="P3350" t="s">
        <v>236</v>
      </c>
      <c r="Q3350" s="1" t="s">
        <v>238</v>
      </c>
      <c r="R3350" s="1" t="s">
        <v>961</v>
      </c>
      <c r="S3350" s="1" t="s">
        <v>23450</v>
      </c>
      <c r="T3350" s="1" t="s">
        <v>23451</v>
      </c>
      <c r="U3350" s="1" t="s">
        <v>2572</v>
      </c>
      <c r="V3350" s="1" t="s">
        <v>17738</v>
      </c>
      <c r="W3350" s="1" t="s">
        <v>40</v>
      </c>
      <c r="X3350" t="str">
        <f t="shared" si="365"/>
        <v>Incomplete</v>
      </c>
      <c r="Y3350">
        <f>MAX(0,100-IF(G3350="Invalid",Config!$B$5,0)-IF(I3350="Invalid",Config!$B$6,0)-IF(X3350="Incomplete",Config!$B$7,0)-IF(AF3350="Yes",Config!$B$37,0))</f>
        <v>60</v>
      </c>
      <c r="Z3350" s="1">
        <f>IF(OR(TRIM(B3350)="",COUNTIF(Config!$B$15:$B$19,B3350)&gt;0),1,0)+IF(OR(TRIM(C3350)="",COUNTIF(Config!$B$15:$B$19,C3350)&gt;0),1,0)+IF(OR(TRIM(F3350)="",COUNTIF(Config!$B$15:$B$19,F3350)&gt;0),1,0)+IF(OR(TRIM(H3350)="",COUNTIF(Config!$B$15:$B$19,H3350)&gt;0),1,0)+IF(OR(TRIM(E3350)="",COUNTIF(Config!$B$15:$B$19,E3350)&gt;0),1,0)+IF(OR(TRIM(K3350)="",COUNTIF(Config!$B$15:$B$19,K3350)&gt;0),1,0)+IF(OR(TRIM(P3350)="",COUNTIF(Config!$B$15:$B$19,P3350)&gt;0),1,0)+IF(OR(TRIM(R3350)="",COUNTIF(Config!$B$15:$B$19,R3350)&gt;0),1,0)</f>
        <v>1</v>
      </c>
      <c r="AA3350" s="1" cm="1">
        <f t="array" ref="AA3350">SUMPRODUCT(LEN(H3350)-LEN(SUBSTITUTE(H3350,{"0";"1";"2";"3";"4";"5";"6";"7";"8";"9"},"")))</f>
        <v>12</v>
      </c>
      <c r="AC3350" t="str">
        <f t="shared" si="366"/>
        <v>Incomplete Profile</v>
      </c>
      <c r="AD3350">
        <f t="shared" si="367"/>
        <v>1</v>
      </c>
      <c r="AE3350">
        <f t="shared" si="368"/>
        <v>1</v>
      </c>
      <c r="AF3350" t="str">
        <f t="shared" si="369"/>
        <v>No</v>
      </c>
      <c r="AG3350">
        <f t="shared" ca="1" si="370"/>
        <v>669</v>
      </c>
      <c r="AH3350" t="str">
        <f ca="1">IF(OR(V3350="",AG3350=""),"Yes",IF(AG3350&gt;Config!$B$41,"Yes","No"))</f>
        <v>Yes</v>
      </c>
    </row>
    <row r="3351" spans="1:34" x14ac:dyDescent="0.25">
      <c r="A3351" s="1" t="s">
        <v>23452</v>
      </c>
      <c r="B3351" s="1" t="s">
        <v>444</v>
      </c>
      <c r="C3351" s="1" t="s">
        <v>157</v>
      </c>
      <c r="D3351" s="1" t="s">
        <v>23453</v>
      </c>
      <c r="E3351" s="1" t="s">
        <v>35361</v>
      </c>
      <c r="F3351" s="1" t="s">
        <v>23454</v>
      </c>
      <c r="G3351" t="str">
        <f t="shared" si="364"/>
        <v>Valid</v>
      </c>
      <c r="H3351" s="1" t="s">
        <v>23455</v>
      </c>
      <c r="I3351" t="str" cm="1">
        <f t="array" ref="I3351">IF(OR(TRIM(H3351)="",ISNUMBER(SEARCH("#",H3351)),AA3351&lt;Config!$B$8,SUMPRODUCT(--ISNUMBER(SEARCH({"a";"b";"c";"d";"e";"f";"g";"h";"i";"j";"k";"l";"m";"n";"o";"p";"q";"r";"s";"t";"u";"v";"w";"x";"y";"z"},H3351)))&gt;0),"Invalid","Valid")</f>
        <v>Valid</v>
      </c>
      <c r="J3351" s="1" t="s">
        <v>23456</v>
      </c>
      <c r="K3351" s="1" t="s">
        <v>178</v>
      </c>
      <c r="L3351" s="1" t="s">
        <v>49</v>
      </c>
      <c r="M3351" s="1" t="s">
        <v>33825</v>
      </c>
      <c r="N3351" s="1" t="s">
        <v>211</v>
      </c>
      <c r="O3351" s="1" t="s">
        <v>52</v>
      </c>
      <c r="P3351" t="s">
        <v>590</v>
      </c>
      <c r="Q3351" s="1" t="s">
        <v>591</v>
      </c>
      <c r="R3351" s="1" t="s">
        <v>592</v>
      </c>
      <c r="S3351" s="1" t="s">
        <v>4389</v>
      </c>
      <c r="T3351" s="1" t="s">
        <v>23457</v>
      </c>
      <c r="U3351" s="1" t="s">
        <v>7794</v>
      </c>
      <c r="V3351" s="1" t="s">
        <v>12772</v>
      </c>
      <c r="W3351" s="1" t="s">
        <v>94</v>
      </c>
      <c r="X3351" t="str">
        <f t="shared" si="365"/>
        <v>Complete</v>
      </c>
      <c r="Y3351">
        <f>MAX(0,100-IF(G3351="Invalid",Config!$B$5,0)-IF(I3351="Invalid",Config!$B$6,0)-IF(X3351="Incomplete",Config!$B$7,0)-IF(AF3351="Yes",Config!$B$37,0))</f>
        <v>100</v>
      </c>
      <c r="Z3351" s="1">
        <f>IF(OR(TRIM(B3351)="",COUNTIF(Config!$B$15:$B$19,B3351)&gt;0),1,0)+IF(OR(TRIM(C3351)="",COUNTIF(Config!$B$15:$B$19,C3351)&gt;0),1,0)+IF(OR(TRIM(F3351)="",COUNTIF(Config!$B$15:$B$19,F3351)&gt;0),1,0)+IF(OR(TRIM(H3351)="",COUNTIF(Config!$B$15:$B$19,H3351)&gt;0),1,0)+IF(OR(TRIM(E3351)="",COUNTIF(Config!$B$15:$B$19,E3351)&gt;0),1,0)+IF(OR(TRIM(K3351)="",COUNTIF(Config!$B$15:$B$19,K3351)&gt;0),1,0)+IF(OR(TRIM(P3351)="",COUNTIF(Config!$B$15:$B$19,P3351)&gt;0),1,0)+IF(OR(TRIM(R3351)="",COUNTIF(Config!$B$15:$B$19,R3351)&gt;0),1,0)</f>
        <v>0</v>
      </c>
      <c r="AA3351" s="1" cm="1">
        <f t="array" ref="AA3351">SUMPRODUCT(LEN(H3351)-LEN(SUBSTITUTE(H3351,{"0";"1";"2";"3";"4";"5";"6";"7";"8";"9"},"")))</f>
        <v>12</v>
      </c>
      <c r="AC3351" t="str">
        <f t="shared" si="366"/>
        <v/>
      </c>
      <c r="AD3351">
        <f t="shared" si="367"/>
        <v>1</v>
      </c>
      <c r="AE3351">
        <f t="shared" si="368"/>
        <v>1</v>
      </c>
      <c r="AF3351" t="str">
        <f t="shared" si="369"/>
        <v>No</v>
      </c>
      <c r="AG3351">
        <f t="shared" ca="1" si="370"/>
        <v>495</v>
      </c>
      <c r="AH3351" t="str">
        <f ca="1">IF(OR(V3351="",AG3351=""),"Yes",IF(AG3351&gt;Config!$B$41,"Yes","No"))</f>
        <v>Yes</v>
      </c>
    </row>
    <row r="3352" spans="1:34" x14ac:dyDescent="0.25">
      <c r="A3352" s="1" t="s">
        <v>23458</v>
      </c>
      <c r="B3352" s="1" t="s">
        <v>3087</v>
      </c>
      <c r="C3352" s="1" t="s">
        <v>205</v>
      </c>
      <c r="D3352" s="1" t="s">
        <v>23459</v>
      </c>
      <c r="E3352" s="1" t="s">
        <v>298</v>
      </c>
      <c r="F3352" s="1" t="s">
        <v>23460</v>
      </c>
      <c r="G3352" t="str">
        <f t="shared" si="364"/>
        <v>Invalid</v>
      </c>
      <c r="H3352" s="1" t="s">
        <v>23461</v>
      </c>
      <c r="I3352" t="str" cm="1">
        <f t="array" ref="I3352">IF(OR(TRIM(H3352)="",ISNUMBER(SEARCH("#",H3352)),AA3352&lt;Config!$B$8,SUMPRODUCT(--ISNUMBER(SEARCH({"a";"b";"c";"d";"e";"f";"g";"h";"i";"j";"k";"l";"m";"n";"o";"p";"q";"r";"s";"t";"u";"v";"w";"x";"y";"z"},H3352)))&gt;0),"Invalid","Valid")</f>
        <v>Valid</v>
      </c>
      <c r="J3352" s="1" t="s">
        <v>23462</v>
      </c>
      <c r="K3352" s="1" t="s">
        <v>369</v>
      </c>
      <c r="L3352" s="1" t="s">
        <v>67</v>
      </c>
      <c r="M3352" s="1" t="s">
        <v>33825</v>
      </c>
      <c r="N3352" s="1" t="s">
        <v>51</v>
      </c>
      <c r="O3352" s="1" t="s">
        <v>32</v>
      </c>
      <c r="P3352" t="s">
        <v>104</v>
      </c>
      <c r="Q3352" s="1" t="s">
        <v>105</v>
      </c>
      <c r="R3352" s="1" t="s">
        <v>833</v>
      </c>
      <c r="S3352" s="1" t="s">
        <v>18264</v>
      </c>
      <c r="T3352" s="1" t="s">
        <v>23463</v>
      </c>
      <c r="U3352" s="1" t="s">
        <v>3142</v>
      </c>
      <c r="V3352" s="1" t="s">
        <v>9649</v>
      </c>
      <c r="W3352" s="1" t="s">
        <v>384</v>
      </c>
      <c r="X3352" t="str">
        <f t="shared" si="365"/>
        <v>Complete</v>
      </c>
      <c r="Y3352">
        <f>MAX(0,100-IF(G3352="Invalid",Config!$B$5,0)-IF(I3352="Invalid",Config!$B$6,0)-IF(X3352="Incomplete",Config!$B$7,0)-IF(AF3352="Yes",Config!$B$37,0))</f>
        <v>70</v>
      </c>
      <c r="Z3352" s="1">
        <f>IF(OR(TRIM(B3352)="",COUNTIF(Config!$B$15:$B$19,B3352)&gt;0),1,0)+IF(OR(TRIM(C3352)="",COUNTIF(Config!$B$15:$B$19,C3352)&gt;0),1,0)+IF(OR(TRIM(F3352)="",COUNTIF(Config!$B$15:$B$19,F3352)&gt;0),1,0)+IF(OR(TRIM(H3352)="",COUNTIF(Config!$B$15:$B$19,H3352)&gt;0),1,0)+IF(OR(TRIM(E3352)="",COUNTIF(Config!$B$15:$B$19,E3352)&gt;0),1,0)+IF(OR(TRIM(K3352)="",COUNTIF(Config!$B$15:$B$19,K3352)&gt;0),1,0)+IF(OR(TRIM(P3352)="",COUNTIF(Config!$B$15:$B$19,P3352)&gt;0),1,0)+IF(OR(TRIM(R3352)="",COUNTIF(Config!$B$15:$B$19,R3352)&gt;0),1,0)</f>
        <v>0</v>
      </c>
      <c r="AA3352" s="1" cm="1">
        <f t="array" ref="AA3352">SUMPRODUCT(LEN(H3352)-LEN(SUBSTITUTE(H3352,{"0";"1";"2";"3";"4";"5";"6";"7";"8";"9"},"")))</f>
        <v>11</v>
      </c>
      <c r="AC3352" t="str">
        <f t="shared" si="366"/>
        <v>Invalid Email</v>
      </c>
      <c r="AD3352">
        <f t="shared" si="367"/>
        <v>0</v>
      </c>
      <c r="AE3352">
        <f t="shared" si="368"/>
        <v>1</v>
      </c>
      <c r="AF3352" t="str">
        <f t="shared" si="369"/>
        <v>No</v>
      </c>
      <c r="AG3352">
        <f t="shared" ca="1" si="370"/>
        <v>164</v>
      </c>
      <c r="AH3352" t="str">
        <f ca="1">IF(OR(V3352="",AG3352=""),"Yes",IF(AG3352&gt;Config!$B$41,"Yes","No"))</f>
        <v>No</v>
      </c>
    </row>
    <row r="3353" spans="1:34" x14ac:dyDescent="0.25">
      <c r="A3353" s="1" t="s">
        <v>23464</v>
      </c>
      <c r="B3353" s="1" t="s">
        <v>6047</v>
      </c>
      <c r="C3353" s="1" t="s">
        <v>230</v>
      </c>
      <c r="D3353" s="1" t="s">
        <v>23019</v>
      </c>
      <c r="E3353" s="1" t="s">
        <v>35362</v>
      </c>
      <c r="F3353" s="1" t="s">
        <v>23465</v>
      </c>
      <c r="G3353" t="str">
        <f t="shared" si="364"/>
        <v>Valid</v>
      </c>
      <c r="H3353" s="1" t="s">
        <v>23466</v>
      </c>
      <c r="I3353" t="str" cm="1">
        <f t="array" ref="I3353">IF(OR(TRIM(H3353)="",ISNUMBER(SEARCH("#",H3353)),AA3353&lt;Config!$B$8,SUMPRODUCT(--ISNUMBER(SEARCH({"a";"b";"c";"d";"e";"f";"g";"h";"i";"j";"k";"l";"m";"n";"o";"p";"q";"r";"s";"t";"u";"v";"w";"x";"y";"z"},H3353)))&gt;0),"Invalid","Valid")</f>
        <v>Valid</v>
      </c>
      <c r="J3353" s="1" t="s">
        <v>23467</v>
      </c>
      <c r="K3353" s="1" t="s">
        <v>178</v>
      </c>
      <c r="L3353" s="1" t="s">
        <v>450</v>
      </c>
      <c r="M3353" s="1" t="s">
        <v>391</v>
      </c>
      <c r="N3353" s="1" t="s">
        <v>224</v>
      </c>
      <c r="O3353" s="1" t="s">
        <v>52</v>
      </c>
      <c r="P3353" t="s">
        <v>328</v>
      </c>
      <c r="Q3353" s="1" t="s">
        <v>329</v>
      </c>
      <c r="R3353" s="1" t="s">
        <v>330</v>
      </c>
      <c r="S3353" s="1" t="s">
        <v>10198</v>
      </c>
      <c r="T3353" s="1" t="s">
        <v>23468</v>
      </c>
      <c r="U3353" s="1" t="s">
        <v>8312</v>
      </c>
      <c r="V3353" s="1" t="s">
        <v>140</v>
      </c>
      <c r="W3353" s="1" t="s">
        <v>186</v>
      </c>
      <c r="X3353" t="str">
        <f t="shared" si="365"/>
        <v>Complete</v>
      </c>
      <c r="Y3353">
        <f>MAX(0,100-IF(G3353="Invalid",Config!$B$5,0)-IF(I3353="Invalid",Config!$B$6,0)-IF(X3353="Incomplete",Config!$B$7,0)-IF(AF3353="Yes",Config!$B$37,0))</f>
        <v>75</v>
      </c>
      <c r="Z3353" s="1">
        <f>IF(OR(TRIM(B3353)="",COUNTIF(Config!$B$15:$B$19,B3353)&gt;0),1,0)+IF(OR(TRIM(C3353)="",COUNTIF(Config!$B$15:$B$19,C3353)&gt;0),1,0)+IF(OR(TRIM(F3353)="",COUNTIF(Config!$B$15:$B$19,F3353)&gt;0),1,0)+IF(OR(TRIM(H3353)="",COUNTIF(Config!$B$15:$B$19,H3353)&gt;0),1,0)+IF(OR(TRIM(E3353)="",COUNTIF(Config!$B$15:$B$19,E3353)&gt;0),1,0)+IF(OR(TRIM(K3353)="",COUNTIF(Config!$B$15:$B$19,K3353)&gt;0),1,0)+IF(OR(TRIM(P3353)="",COUNTIF(Config!$B$15:$B$19,P3353)&gt;0),1,0)+IF(OR(TRIM(R3353)="",COUNTIF(Config!$B$15:$B$19,R3353)&gt;0),1,0)</f>
        <v>0</v>
      </c>
      <c r="AA3353" s="1" cm="1">
        <f t="array" ref="AA3353">SUMPRODUCT(LEN(H3353)-LEN(SUBSTITUTE(H3353,{"0";"1";"2";"3";"4";"5";"6";"7";"8";"9"},"")))</f>
        <v>11</v>
      </c>
      <c r="AC3353" t="str">
        <f t="shared" si="366"/>
        <v>Potential Duplicate</v>
      </c>
      <c r="AD3353">
        <f t="shared" si="367"/>
        <v>1</v>
      </c>
      <c r="AE3353">
        <f t="shared" si="368"/>
        <v>2</v>
      </c>
      <c r="AF3353" t="str">
        <f t="shared" si="369"/>
        <v>Yes</v>
      </c>
      <c r="AG3353">
        <f t="shared" ca="1" si="370"/>
        <v>37</v>
      </c>
      <c r="AH3353" t="str">
        <f ca="1">IF(OR(V3353="",AG3353=""),"Yes",IF(AG3353&gt;Config!$B$41,"Yes","No"))</f>
        <v>No</v>
      </c>
    </row>
    <row r="3354" spans="1:34" x14ac:dyDescent="0.25">
      <c r="A3354" s="1" t="s">
        <v>23469</v>
      </c>
      <c r="B3354" s="1" t="s">
        <v>42</v>
      </c>
      <c r="C3354" s="1" t="s">
        <v>353</v>
      </c>
      <c r="D3354" s="1" t="s">
        <v>23470</v>
      </c>
      <c r="E3354" s="1" t="s">
        <v>35161</v>
      </c>
      <c r="F3354" s="1" t="s">
        <v>23471</v>
      </c>
      <c r="G3354" t="str">
        <f t="shared" si="364"/>
        <v>Valid</v>
      </c>
      <c r="H3354" s="1" t="s">
        <v>23472</v>
      </c>
      <c r="I3354" t="str" cm="1">
        <f t="array" ref="I3354">IF(OR(TRIM(H3354)="",ISNUMBER(SEARCH("#",H3354)),AA3354&lt;Config!$B$8,SUMPRODUCT(--ISNUMBER(SEARCH({"a";"b";"c";"d";"e";"f";"g";"h";"i";"j";"k";"l";"m";"n";"o";"p";"q";"r";"s";"t";"u";"v";"w";"x";"y";"z"},H3354)))&gt;0),"Invalid","Valid")</f>
        <v>Valid</v>
      </c>
      <c r="J3354" s="1" t="s">
        <v>23473</v>
      </c>
      <c r="K3354" s="1" t="s">
        <v>163</v>
      </c>
      <c r="L3354" s="1" t="s">
        <v>450</v>
      </c>
      <c r="M3354" s="1" t="s">
        <v>517</v>
      </c>
      <c r="N3354" s="1" t="s">
        <v>713</v>
      </c>
      <c r="O3354" s="1" t="s">
        <v>69</v>
      </c>
      <c r="P3354" t="s">
        <v>518</v>
      </c>
      <c r="Q3354" s="1" t="s">
        <v>663</v>
      </c>
      <c r="R3354" s="1" t="s">
        <v>316</v>
      </c>
      <c r="S3354" s="1" t="s">
        <v>12734</v>
      </c>
      <c r="T3354" s="1" t="s">
        <v>23474</v>
      </c>
      <c r="U3354" s="1" t="s">
        <v>9333</v>
      </c>
      <c r="V3354" s="1" t="s">
        <v>1050</v>
      </c>
      <c r="W3354" s="1" t="s">
        <v>141</v>
      </c>
      <c r="X3354" t="str">
        <f t="shared" si="365"/>
        <v>Complete</v>
      </c>
      <c r="Y3354">
        <f>MAX(0,100-IF(G3354="Invalid",Config!$B$5,0)-IF(I3354="Invalid",Config!$B$6,0)-IF(X3354="Incomplete",Config!$B$7,0)-IF(AF3354="Yes",Config!$B$37,0))</f>
        <v>75</v>
      </c>
      <c r="Z3354" s="1">
        <f>IF(OR(TRIM(B3354)="",COUNTIF(Config!$B$15:$B$19,B3354)&gt;0),1,0)+IF(OR(TRIM(C3354)="",COUNTIF(Config!$B$15:$B$19,C3354)&gt;0),1,0)+IF(OR(TRIM(F3354)="",COUNTIF(Config!$B$15:$B$19,F3354)&gt;0),1,0)+IF(OR(TRIM(H3354)="",COUNTIF(Config!$B$15:$B$19,H3354)&gt;0),1,0)+IF(OR(TRIM(E3354)="",COUNTIF(Config!$B$15:$B$19,E3354)&gt;0),1,0)+IF(OR(TRIM(K3354)="",COUNTIF(Config!$B$15:$B$19,K3354)&gt;0),1,0)+IF(OR(TRIM(P3354)="",COUNTIF(Config!$B$15:$B$19,P3354)&gt;0),1,0)+IF(OR(TRIM(R3354)="",COUNTIF(Config!$B$15:$B$19,R3354)&gt;0),1,0)</f>
        <v>0</v>
      </c>
      <c r="AA3354" s="1" cm="1">
        <f t="array" ref="AA3354">SUMPRODUCT(LEN(H3354)-LEN(SUBSTITUTE(H3354,{"0";"1";"2";"3";"4";"5";"6";"7";"8";"9"},"")))</f>
        <v>12</v>
      </c>
      <c r="AC3354" t="str">
        <f t="shared" si="366"/>
        <v>Potential Duplicate</v>
      </c>
      <c r="AD3354">
        <f t="shared" si="367"/>
        <v>1</v>
      </c>
      <c r="AE3354">
        <f t="shared" si="368"/>
        <v>2</v>
      </c>
      <c r="AF3354" t="str">
        <f t="shared" si="369"/>
        <v>Yes</v>
      </c>
      <c r="AG3354">
        <f t="shared" ca="1" si="370"/>
        <v>37</v>
      </c>
      <c r="AH3354" t="str">
        <f ca="1">IF(OR(V3354="",AG3354=""),"Yes",IF(AG3354&gt;Config!$B$41,"Yes","No"))</f>
        <v>No</v>
      </c>
    </row>
    <row r="3355" spans="1:34" x14ac:dyDescent="0.25">
      <c r="A3355" s="1" t="s">
        <v>23475</v>
      </c>
      <c r="B3355" s="1" t="s">
        <v>352</v>
      </c>
      <c r="C3355" s="1" t="s">
        <v>1736</v>
      </c>
      <c r="D3355" s="1" t="s">
        <v>11073</v>
      </c>
      <c r="E3355" s="1" t="s">
        <v>477</v>
      </c>
      <c r="F3355" s="1" t="s">
        <v>23476</v>
      </c>
      <c r="G3355" t="str">
        <f t="shared" si="364"/>
        <v>Valid</v>
      </c>
      <c r="H3355" s="1" t="s">
        <v>23477</v>
      </c>
      <c r="I3355" t="str" cm="1">
        <f t="array" ref="I3355">IF(OR(TRIM(H3355)="",ISNUMBER(SEARCH("#",H3355)),AA3355&lt;Config!$B$8,SUMPRODUCT(--ISNUMBER(SEARCH({"a";"b";"c";"d";"e";"f";"g";"h";"i";"j";"k";"l";"m";"n";"o";"p";"q";"r";"s";"t";"u";"v";"w";"x";"y";"z"},H3355)))&gt;0),"Invalid","Valid")</f>
        <v>Valid</v>
      </c>
      <c r="J3355" s="1" t="s">
        <v>23478</v>
      </c>
      <c r="K3355" s="1" t="s">
        <v>504</v>
      </c>
      <c r="L3355" s="1" t="s">
        <v>84</v>
      </c>
      <c r="M3355" s="1" t="s">
        <v>33827</v>
      </c>
      <c r="N3355" s="1" t="s">
        <v>51</v>
      </c>
      <c r="O3355" s="1" t="s">
        <v>196</v>
      </c>
      <c r="P3355" t="s">
        <v>87</v>
      </c>
      <c r="Q3355" s="1" t="s">
        <v>88</v>
      </c>
      <c r="R3355" s="1" t="s">
        <v>550</v>
      </c>
      <c r="S3355" s="1" t="s">
        <v>14715</v>
      </c>
      <c r="T3355" s="1" t="s">
        <v>23479</v>
      </c>
      <c r="U3355" s="1" t="s">
        <v>507</v>
      </c>
      <c r="V3355" s="1" t="s">
        <v>23480</v>
      </c>
      <c r="W3355" s="1" t="s">
        <v>94</v>
      </c>
      <c r="X3355" t="str">
        <f t="shared" si="365"/>
        <v>Complete</v>
      </c>
      <c r="Y3355">
        <f>MAX(0,100-IF(G3355="Invalid",Config!$B$5,0)-IF(I3355="Invalid",Config!$B$6,0)-IF(X3355="Incomplete",Config!$B$7,0)-IF(AF3355="Yes",Config!$B$37,0))</f>
        <v>100</v>
      </c>
      <c r="Z3355" s="1">
        <f>IF(OR(TRIM(B3355)="",COUNTIF(Config!$B$15:$B$19,B3355)&gt;0),1,0)+IF(OR(TRIM(C3355)="",COUNTIF(Config!$B$15:$B$19,C3355)&gt;0),1,0)+IF(OR(TRIM(F3355)="",COUNTIF(Config!$B$15:$B$19,F3355)&gt;0),1,0)+IF(OR(TRIM(H3355)="",COUNTIF(Config!$B$15:$B$19,H3355)&gt;0),1,0)+IF(OR(TRIM(E3355)="",COUNTIF(Config!$B$15:$B$19,E3355)&gt;0),1,0)+IF(OR(TRIM(K3355)="",COUNTIF(Config!$B$15:$B$19,K3355)&gt;0),1,0)+IF(OR(TRIM(P3355)="",COUNTIF(Config!$B$15:$B$19,P3355)&gt;0),1,0)+IF(OR(TRIM(R3355)="",COUNTIF(Config!$B$15:$B$19,R3355)&gt;0),1,0)</f>
        <v>0</v>
      </c>
      <c r="AA3355" s="1" cm="1">
        <f t="array" ref="AA3355">SUMPRODUCT(LEN(H3355)-LEN(SUBSTITUTE(H3355,{"0";"1";"2";"3";"4";"5";"6";"7";"8";"9"},"")))</f>
        <v>11</v>
      </c>
      <c r="AC3355" t="str">
        <f t="shared" si="366"/>
        <v/>
      </c>
      <c r="AD3355">
        <f t="shared" si="367"/>
        <v>1</v>
      </c>
      <c r="AE3355">
        <f t="shared" si="368"/>
        <v>1</v>
      </c>
      <c r="AF3355" t="str">
        <f t="shared" si="369"/>
        <v>No</v>
      </c>
      <c r="AG3355">
        <f t="shared" ca="1" si="370"/>
        <v>587</v>
      </c>
      <c r="AH3355" t="str">
        <f ca="1">IF(OR(V3355="",AG3355=""),"Yes",IF(AG3355&gt;Config!$B$41,"Yes","No"))</f>
        <v>Yes</v>
      </c>
    </row>
    <row r="3356" spans="1:34" x14ac:dyDescent="0.25">
      <c r="A3356" s="1" t="s">
        <v>23481</v>
      </c>
      <c r="B3356" s="1" t="s">
        <v>4687</v>
      </c>
      <c r="C3356" s="1" t="s">
        <v>296</v>
      </c>
      <c r="D3356" s="1" t="s">
        <v>10080</v>
      </c>
      <c r="E3356" s="1" t="s">
        <v>34425</v>
      </c>
      <c r="F3356" s="1" t="s">
        <v>13261</v>
      </c>
      <c r="G3356" t="str">
        <f t="shared" si="364"/>
        <v>Invalid</v>
      </c>
      <c r="H3356" s="1" t="s">
        <v>23482</v>
      </c>
      <c r="I3356" t="str" cm="1">
        <f t="array" ref="I3356">IF(OR(TRIM(H3356)="",ISNUMBER(SEARCH("#",H3356)),AA3356&lt;Config!$B$8,SUMPRODUCT(--ISNUMBER(SEARCH({"a";"b";"c";"d";"e";"f";"g";"h";"i";"j";"k";"l";"m";"n";"o";"p";"q";"r";"s";"t";"u";"v";"w";"x";"y";"z"},H3356)))&gt;0),"Invalid","Valid")</f>
        <v>Valid</v>
      </c>
      <c r="J3356" s="1" t="s">
        <v>13263</v>
      </c>
      <c r="K3356" s="1" t="s">
        <v>425</v>
      </c>
      <c r="L3356" s="1" t="s">
        <v>265</v>
      </c>
      <c r="M3356" s="1" t="s">
        <v>30</v>
      </c>
      <c r="N3356" s="1" t="s">
        <v>437</v>
      </c>
      <c r="O3356" s="1" t="s">
        <v>196</v>
      </c>
      <c r="P3356" t="s">
        <v>87</v>
      </c>
      <c r="Q3356" s="1" t="s">
        <v>166</v>
      </c>
      <c r="R3356" s="1" t="s">
        <v>212</v>
      </c>
      <c r="S3356" s="1" t="s">
        <v>2518</v>
      </c>
      <c r="T3356" s="1" t="s">
        <v>13264</v>
      </c>
      <c r="U3356" s="1" t="s">
        <v>8341</v>
      </c>
      <c r="V3356" s="1" t="s">
        <v>5710</v>
      </c>
      <c r="W3356" s="1" t="s">
        <v>186</v>
      </c>
      <c r="X3356" t="str">
        <f t="shared" si="365"/>
        <v>Complete</v>
      </c>
      <c r="Y3356">
        <f>MAX(0,100-IF(G3356="Invalid",Config!$B$5,0)-IF(I3356="Invalid",Config!$B$6,0)-IF(X3356="Incomplete",Config!$B$7,0)-IF(AF3356="Yes",Config!$B$37,0))</f>
        <v>70</v>
      </c>
      <c r="Z3356" s="1">
        <f>IF(OR(TRIM(B3356)="",COUNTIF(Config!$B$15:$B$19,B3356)&gt;0),1,0)+IF(OR(TRIM(C3356)="",COUNTIF(Config!$B$15:$B$19,C3356)&gt;0),1,0)+IF(OR(TRIM(F3356)="",COUNTIF(Config!$B$15:$B$19,F3356)&gt;0),1,0)+IF(OR(TRIM(H3356)="",COUNTIF(Config!$B$15:$B$19,H3356)&gt;0),1,0)+IF(OR(TRIM(E3356)="",COUNTIF(Config!$B$15:$B$19,E3356)&gt;0),1,0)+IF(OR(TRIM(K3356)="",COUNTIF(Config!$B$15:$B$19,K3356)&gt;0),1,0)+IF(OR(TRIM(P3356)="",COUNTIF(Config!$B$15:$B$19,P3356)&gt;0),1,0)+IF(OR(TRIM(R3356)="",COUNTIF(Config!$B$15:$B$19,R3356)&gt;0),1,0)</f>
        <v>0</v>
      </c>
      <c r="AA3356" s="1" cm="1">
        <f t="array" ref="AA3356">SUMPRODUCT(LEN(H3356)-LEN(SUBSTITUTE(H3356,{"0";"1";"2";"3";"4";"5";"6";"7";"8";"9"},"")))</f>
        <v>11</v>
      </c>
      <c r="AC3356" t="str">
        <f t="shared" si="366"/>
        <v>Invalid Email</v>
      </c>
      <c r="AD3356">
        <f t="shared" si="367"/>
        <v>0</v>
      </c>
      <c r="AE3356">
        <f t="shared" si="368"/>
        <v>1</v>
      </c>
      <c r="AF3356" t="str">
        <f t="shared" si="369"/>
        <v>No</v>
      </c>
      <c r="AG3356">
        <f t="shared" ca="1" si="370"/>
        <v>278</v>
      </c>
      <c r="AH3356" t="str">
        <f ca="1">IF(OR(V3356="",AG3356=""),"Yes",IF(AG3356&gt;Config!$B$41,"Yes","No"))</f>
        <v>No</v>
      </c>
    </row>
    <row r="3357" spans="1:34" x14ac:dyDescent="0.25">
      <c r="A3357" s="1" t="s">
        <v>23483</v>
      </c>
      <c r="B3357" s="1" t="s">
        <v>112</v>
      </c>
      <c r="C3357" s="1" t="s">
        <v>410</v>
      </c>
      <c r="D3357" s="1" t="s">
        <v>1312</v>
      </c>
      <c r="E3357" s="1" t="s">
        <v>35208</v>
      </c>
      <c r="F3357" s="1" t="s">
        <v>23484</v>
      </c>
      <c r="G3357" t="str">
        <f t="shared" si="364"/>
        <v>Invalid</v>
      </c>
      <c r="H3357" s="1" t="s">
        <v>23485</v>
      </c>
      <c r="I3357" t="str" cm="1">
        <f t="array" ref="I3357">IF(OR(TRIM(H3357)="",ISNUMBER(SEARCH("#",H3357)),AA3357&lt;Config!$B$8,SUMPRODUCT(--ISNUMBER(SEARCH({"a";"b";"c";"d";"e";"f";"g";"h";"i";"j";"k";"l";"m";"n";"o";"p";"q";"r";"s";"t";"u";"v";"w";"x";"y";"z"},H3357)))&gt;0),"Invalid","Valid")</f>
        <v>Valid</v>
      </c>
      <c r="J3357" s="1" t="s">
        <v>23486</v>
      </c>
      <c r="K3357" s="1" t="s">
        <v>425</v>
      </c>
      <c r="L3357" s="1" t="s">
        <v>450</v>
      </c>
      <c r="M3357" s="1" t="s">
        <v>30</v>
      </c>
      <c r="N3357" s="1" t="s">
        <v>31</v>
      </c>
      <c r="O3357" s="1" t="s">
        <v>69</v>
      </c>
      <c r="P3357" t="s">
        <v>33</v>
      </c>
      <c r="Q3357" s="1" t="s">
        <v>34</v>
      </c>
      <c r="R3357" s="1" t="s">
        <v>1716</v>
      </c>
      <c r="S3357" s="1" t="s">
        <v>23487</v>
      </c>
      <c r="T3357" s="1" t="s">
        <v>23488</v>
      </c>
      <c r="U3357" s="1" t="s">
        <v>23489</v>
      </c>
      <c r="V3357" s="1" t="s">
        <v>11377</v>
      </c>
      <c r="W3357" s="1" t="s">
        <v>125</v>
      </c>
      <c r="X3357" t="str">
        <f t="shared" si="365"/>
        <v>Complete</v>
      </c>
      <c r="Y3357">
        <f>MAX(0,100-IF(G3357="Invalid",Config!$B$5,0)-IF(I3357="Invalid",Config!$B$6,0)-IF(X3357="Incomplete",Config!$B$7,0)-IF(AF3357="Yes",Config!$B$37,0))</f>
        <v>70</v>
      </c>
      <c r="Z3357" s="1">
        <f>IF(OR(TRIM(B3357)="",COUNTIF(Config!$B$15:$B$19,B3357)&gt;0),1,0)+IF(OR(TRIM(C3357)="",COUNTIF(Config!$B$15:$B$19,C3357)&gt;0),1,0)+IF(OR(TRIM(F3357)="",COUNTIF(Config!$B$15:$B$19,F3357)&gt;0),1,0)+IF(OR(TRIM(H3357)="",COUNTIF(Config!$B$15:$B$19,H3357)&gt;0),1,0)+IF(OR(TRIM(E3357)="",COUNTIF(Config!$B$15:$B$19,E3357)&gt;0),1,0)+IF(OR(TRIM(K3357)="",COUNTIF(Config!$B$15:$B$19,K3357)&gt;0),1,0)+IF(OR(TRIM(P3357)="",COUNTIF(Config!$B$15:$B$19,P3357)&gt;0),1,0)+IF(OR(TRIM(R3357)="",COUNTIF(Config!$B$15:$B$19,R3357)&gt;0),1,0)</f>
        <v>0</v>
      </c>
      <c r="AA3357" s="1" cm="1">
        <f t="array" ref="AA3357">SUMPRODUCT(LEN(H3357)-LEN(SUBSTITUTE(H3357,{"0";"1";"2";"3";"4";"5";"6";"7";"8";"9"},"")))</f>
        <v>10</v>
      </c>
      <c r="AC3357" t="str">
        <f t="shared" si="366"/>
        <v>Invalid Email</v>
      </c>
      <c r="AD3357">
        <f t="shared" si="367"/>
        <v>0</v>
      </c>
      <c r="AE3357">
        <f t="shared" si="368"/>
        <v>1</v>
      </c>
      <c r="AF3357" t="str">
        <f t="shared" si="369"/>
        <v>No</v>
      </c>
      <c r="AG3357">
        <f t="shared" ca="1" si="370"/>
        <v>400</v>
      </c>
      <c r="AH3357" t="str">
        <f ca="1">IF(OR(V3357="",AG3357=""),"Yes",IF(AG3357&gt;Config!$B$41,"Yes","No"))</f>
        <v>Yes</v>
      </c>
    </row>
    <row r="3358" spans="1:34" x14ac:dyDescent="0.25">
      <c r="A3358" s="1" t="s">
        <v>23490</v>
      </c>
      <c r="B3358" s="1" t="s">
        <v>1032</v>
      </c>
      <c r="C3358" s="1" t="s">
        <v>308</v>
      </c>
      <c r="D3358" s="1" t="s">
        <v>7979</v>
      </c>
      <c r="E3358" s="1" t="s">
        <v>35363</v>
      </c>
      <c r="F3358" s="1" t="s">
        <v>23491</v>
      </c>
      <c r="G3358" t="str">
        <f t="shared" si="364"/>
        <v>Valid</v>
      </c>
      <c r="H3358" s="1" t="s">
        <v>23492</v>
      </c>
      <c r="I3358" t="str" cm="1">
        <f t="array" ref="I3358">IF(OR(TRIM(H3358)="",ISNUMBER(SEARCH("#",H3358)),AA3358&lt;Config!$B$8,SUMPRODUCT(--ISNUMBER(SEARCH({"a";"b";"c";"d";"e";"f";"g";"h";"i";"j";"k";"l";"m";"n";"o";"p";"q";"r";"s";"t";"u";"v";"w";"x";"y";"z"},H3358)))&gt;0),"Invalid","Valid")</f>
        <v>Valid</v>
      </c>
      <c r="J3358" s="1" t="s">
        <v>23493</v>
      </c>
      <c r="K3358" s="1" t="s">
        <v>1001</v>
      </c>
      <c r="L3358" s="1" t="s">
        <v>84</v>
      </c>
      <c r="M3358" s="1" t="s">
        <v>30</v>
      </c>
      <c r="N3358" s="1" t="s">
        <v>713</v>
      </c>
      <c r="O3358" s="1" t="s">
        <v>32</v>
      </c>
      <c r="P3358" t="s">
        <v>314</v>
      </c>
      <c r="Q3358" s="1" t="s">
        <v>315</v>
      </c>
      <c r="R3358" s="1" t="s">
        <v>663</v>
      </c>
      <c r="S3358" s="1" t="s">
        <v>23494</v>
      </c>
      <c r="T3358" s="1" t="s">
        <v>23495</v>
      </c>
      <c r="U3358" s="1" t="s">
        <v>8225</v>
      </c>
      <c r="V3358" s="1" t="s">
        <v>140</v>
      </c>
      <c r="W3358" s="1" t="s">
        <v>60</v>
      </c>
      <c r="X3358" t="str">
        <f t="shared" si="365"/>
        <v>Complete</v>
      </c>
      <c r="Y3358">
        <f>MAX(0,100-IF(G3358="Invalid",Config!$B$5,0)-IF(I3358="Invalid",Config!$B$6,0)-IF(X3358="Incomplete",Config!$B$7,0)-IF(AF3358="Yes",Config!$B$37,0))</f>
        <v>100</v>
      </c>
      <c r="Z3358" s="1">
        <f>IF(OR(TRIM(B3358)="",COUNTIF(Config!$B$15:$B$19,B3358)&gt;0),1,0)+IF(OR(TRIM(C3358)="",COUNTIF(Config!$B$15:$B$19,C3358)&gt;0),1,0)+IF(OR(TRIM(F3358)="",COUNTIF(Config!$B$15:$B$19,F3358)&gt;0),1,0)+IF(OR(TRIM(H3358)="",COUNTIF(Config!$B$15:$B$19,H3358)&gt;0),1,0)+IF(OR(TRIM(E3358)="",COUNTIF(Config!$B$15:$B$19,E3358)&gt;0),1,0)+IF(OR(TRIM(K3358)="",COUNTIF(Config!$B$15:$B$19,K3358)&gt;0),1,0)+IF(OR(TRIM(P3358)="",COUNTIF(Config!$B$15:$B$19,P3358)&gt;0),1,0)+IF(OR(TRIM(R3358)="",COUNTIF(Config!$B$15:$B$19,R3358)&gt;0),1,0)</f>
        <v>0</v>
      </c>
      <c r="AA3358" s="1" cm="1">
        <f t="array" ref="AA3358">SUMPRODUCT(LEN(H3358)-LEN(SUBSTITUTE(H3358,{"0";"1";"2";"3";"4";"5";"6";"7";"8";"9"},"")))</f>
        <v>10</v>
      </c>
      <c r="AC3358" t="str">
        <f t="shared" si="366"/>
        <v/>
      </c>
      <c r="AD3358">
        <f t="shared" si="367"/>
        <v>1</v>
      </c>
      <c r="AE3358">
        <f t="shared" si="368"/>
        <v>1</v>
      </c>
      <c r="AF3358" t="str">
        <f t="shared" si="369"/>
        <v>No</v>
      </c>
      <c r="AG3358">
        <f t="shared" ca="1" si="370"/>
        <v>37</v>
      </c>
      <c r="AH3358" t="str">
        <f ca="1">IF(OR(V3358="",AG3358=""),"Yes",IF(AG3358&gt;Config!$B$41,"Yes","No"))</f>
        <v>No</v>
      </c>
    </row>
    <row r="3359" spans="1:34" x14ac:dyDescent="0.25">
      <c r="A3359" s="1" t="s">
        <v>23496</v>
      </c>
      <c r="B3359" s="1" t="s">
        <v>3522</v>
      </c>
      <c r="C3359" s="1" t="s">
        <v>205</v>
      </c>
      <c r="D3359" s="1" t="s">
        <v>5362</v>
      </c>
      <c r="E3359" s="1" t="s">
        <v>33824</v>
      </c>
      <c r="F3359" s="1" t="s">
        <v>23497</v>
      </c>
      <c r="G3359" t="str">
        <f t="shared" si="364"/>
        <v>Valid</v>
      </c>
      <c r="H3359" s="1" t="s">
        <v>23498</v>
      </c>
      <c r="I3359" t="str" cm="1">
        <f t="array" ref="I3359">IF(OR(TRIM(H3359)="",ISNUMBER(SEARCH("#",H3359)),AA3359&lt;Config!$B$8,SUMPRODUCT(--ISNUMBER(SEARCH({"a";"b";"c";"d";"e";"f";"g";"h";"i";"j";"k";"l";"m";"n";"o";"p";"q";"r";"s";"t";"u";"v";"w";"x";"y";"z"},H3359)))&gt;0),"Invalid","Valid")</f>
        <v>Valid</v>
      </c>
      <c r="J3359" s="1" t="s">
        <v>23499</v>
      </c>
      <c r="K3359" s="1" t="s">
        <v>425</v>
      </c>
      <c r="L3359" s="1" t="s">
        <v>265</v>
      </c>
      <c r="M3359" s="1" t="s">
        <v>165</v>
      </c>
      <c r="N3359" s="1" t="s">
        <v>51</v>
      </c>
      <c r="O3359" s="1" t="s">
        <v>69</v>
      </c>
      <c r="P3359" t="s">
        <v>53</v>
      </c>
      <c r="Q3359" s="1" t="s">
        <v>55</v>
      </c>
      <c r="R3359" s="1" t="s">
        <v>197</v>
      </c>
      <c r="S3359" s="1" t="s">
        <v>23500</v>
      </c>
      <c r="T3359" s="1" t="s">
        <v>23501</v>
      </c>
      <c r="U3359" s="1" t="s">
        <v>13252</v>
      </c>
      <c r="V3359" s="1" t="s">
        <v>4067</v>
      </c>
      <c r="W3359" s="1" t="s">
        <v>141</v>
      </c>
      <c r="X3359" t="str">
        <f t="shared" si="365"/>
        <v>Complete</v>
      </c>
      <c r="Y3359">
        <f>MAX(0,100-IF(G3359="Invalid",Config!$B$5,0)-IF(I3359="Invalid",Config!$B$6,0)-IF(X3359="Incomplete",Config!$B$7,0)-IF(AF3359="Yes",Config!$B$37,0))</f>
        <v>100</v>
      </c>
      <c r="Z3359" s="1">
        <f>IF(OR(TRIM(B3359)="",COUNTIF(Config!$B$15:$B$19,B3359)&gt;0),1,0)+IF(OR(TRIM(C3359)="",COUNTIF(Config!$B$15:$B$19,C3359)&gt;0),1,0)+IF(OR(TRIM(F3359)="",COUNTIF(Config!$B$15:$B$19,F3359)&gt;0),1,0)+IF(OR(TRIM(H3359)="",COUNTIF(Config!$B$15:$B$19,H3359)&gt;0),1,0)+IF(OR(TRIM(E3359)="",COUNTIF(Config!$B$15:$B$19,E3359)&gt;0),1,0)+IF(OR(TRIM(K3359)="",COUNTIF(Config!$B$15:$B$19,K3359)&gt;0),1,0)+IF(OR(TRIM(P3359)="",COUNTIF(Config!$B$15:$B$19,P3359)&gt;0),1,0)+IF(OR(TRIM(R3359)="",COUNTIF(Config!$B$15:$B$19,R3359)&gt;0),1,0)</f>
        <v>0</v>
      </c>
      <c r="AA3359" s="1" cm="1">
        <f t="array" ref="AA3359">SUMPRODUCT(LEN(H3359)-LEN(SUBSTITUTE(H3359,{"0";"1";"2";"3";"4";"5";"6";"7";"8";"9"},"")))</f>
        <v>12</v>
      </c>
      <c r="AC3359" t="str">
        <f t="shared" si="366"/>
        <v/>
      </c>
      <c r="AD3359">
        <f t="shared" si="367"/>
        <v>1</v>
      </c>
      <c r="AE3359">
        <f t="shared" si="368"/>
        <v>1</v>
      </c>
      <c r="AF3359" t="str">
        <f t="shared" si="369"/>
        <v>No</v>
      </c>
      <c r="AG3359">
        <f t="shared" ca="1" si="370"/>
        <v>593</v>
      </c>
      <c r="AH3359" t="str">
        <f ca="1">IF(OR(V3359="",AG3359=""),"Yes",IF(AG3359&gt;Config!$B$41,"Yes","No"))</f>
        <v>Yes</v>
      </c>
    </row>
    <row r="3360" spans="1:34" x14ac:dyDescent="0.25">
      <c r="A3360" s="1" t="s">
        <v>23502</v>
      </c>
      <c r="B3360" s="1" t="s">
        <v>3087</v>
      </c>
      <c r="C3360" s="1" t="s">
        <v>23</v>
      </c>
      <c r="D3360" s="1" t="s">
        <v>4679</v>
      </c>
      <c r="E3360" s="1" t="s">
        <v>283</v>
      </c>
      <c r="F3360" s="1" t="s">
        <v>23503</v>
      </c>
      <c r="G3360" t="str">
        <f t="shared" si="364"/>
        <v>Valid</v>
      </c>
      <c r="H3360" s="1" t="s">
        <v>23504</v>
      </c>
      <c r="I3360" t="str" cm="1">
        <f t="array" ref="I3360">IF(OR(TRIM(H3360)="",ISNUMBER(SEARCH("#",H3360)),AA3360&lt;Config!$B$8,SUMPRODUCT(--ISNUMBER(SEARCH({"a";"b";"c";"d";"e";"f";"g";"h";"i";"j";"k";"l";"m";"n";"o";"p";"q";"r";"s";"t";"u";"v";"w";"x";"y";"z"},H3360)))&gt;0),"Invalid","Valid")</f>
        <v>Valid</v>
      </c>
      <c r="J3360" s="1" t="s">
        <v>23505</v>
      </c>
      <c r="K3360" s="1" t="s">
        <v>250</v>
      </c>
      <c r="L3360" s="1" t="s">
        <v>84</v>
      </c>
      <c r="M3360" s="1" t="s">
        <v>462</v>
      </c>
      <c r="N3360" s="1" t="s">
        <v>148</v>
      </c>
      <c r="O3360" s="1" t="s">
        <v>149</v>
      </c>
      <c r="P3360" t="s">
        <v>53</v>
      </c>
      <c r="Q3360" s="1" t="s">
        <v>55</v>
      </c>
      <c r="R3360" s="1" t="s">
        <v>70</v>
      </c>
      <c r="S3360" s="1" t="s">
        <v>23506</v>
      </c>
      <c r="T3360" s="1" t="s">
        <v>23507</v>
      </c>
      <c r="U3360" s="1" t="s">
        <v>2785</v>
      </c>
      <c r="V3360" s="1" t="s">
        <v>18889</v>
      </c>
      <c r="W3360" s="1" t="s">
        <v>94</v>
      </c>
      <c r="X3360" t="str">
        <f t="shared" si="365"/>
        <v>Complete</v>
      </c>
      <c r="Y3360">
        <f>MAX(0,100-IF(G3360="Invalid",Config!$B$5,0)-IF(I3360="Invalid",Config!$B$6,0)-IF(X3360="Incomplete",Config!$B$7,0)-IF(AF3360="Yes",Config!$B$37,0))</f>
        <v>100</v>
      </c>
      <c r="Z3360" s="1">
        <f>IF(OR(TRIM(B3360)="",COUNTIF(Config!$B$15:$B$19,B3360)&gt;0),1,0)+IF(OR(TRIM(C3360)="",COUNTIF(Config!$B$15:$B$19,C3360)&gt;0),1,0)+IF(OR(TRIM(F3360)="",COUNTIF(Config!$B$15:$B$19,F3360)&gt;0),1,0)+IF(OR(TRIM(H3360)="",COUNTIF(Config!$B$15:$B$19,H3360)&gt;0),1,0)+IF(OR(TRIM(E3360)="",COUNTIF(Config!$B$15:$B$19,E3360)&gt;0),1,0)+IF(OR(TRIM(K3360)="",COUNTIF(Config!$B$15:$B$19,K3360)&gt;0),1,0)+IF(OR(TRIM(P3360)="",COUNTIF(Config!$B$15:$B$19,P3360)&gt;0),1,0)+IF(OR(TRIM(R3360)="",COUNTIF(Config!$B$15:$B$19,R3360)&gt;0),1,0)</f>
        <v>0</v>
      </c>
      <c r="AA3360" s="1" cm="1">
        <f t="array" ref="AA3360">SUMPRODUCT(LEN(H3360)-LEN(SUBSTITUTE(H3360,{"0";"1";"2";"3";"4";"5";"6";"7";"8";"9"},"")))</f>
        <v>10</v>
      </c>
      <c r="AC3360" t="str">
        <f t="shared" si="366"/>
        <v/>
      </c>
      <c r="AD3360">
        <f t="shared" si="367"/>
        <v>1</v>
      </c>
      <c r="AE3360">
        <f t="shared" si="368"/>
        <v>1</v>
      </c>
      <c r="AF3360" t="str">
        <f t="shared" si="369"/>
        <v>No</v>
      </c>
      <c r="AG3360">
        <f t="shared" ca="1" si="370"/>
        <v>145</v>
      </c>
      <c r="AH3360" t="str">
        <f ca="1">IF(OR(V3360="",AG3360=""),"Yes",IF(AG3360&gt;Config!$B$41,"Yes","No"))</f>
        <v>No</v>
      </c>
    </row>
    <row r="3361" spans="1:34" x14ac:dyDescent="0.25">
      <c r="A3361" s="1" t="s">
        <v>23508</v>
      </c>
      <c r="B3361" s="1" t="s">
        <v>259</v>
      </c>
      <c r="C3361" s="1" t="s">
        <v>410</v>
      </c>
      <c r="D3361" s="1" t="s">
        <v>17097</v>
      </c>
      <c r="E3361" s="1" t="s">
        <v>33907</v>
      </c>
      <c r="F3361" s="1" t="s">
        <v>23509</v>
      </c>
      <c r="G3361" t="str">
        <f t="shared" si="364"/>
        <v>Valid</v>
      </c>
      <c r="H3361" s="1" t="s">
        <v>23510</v>
      </c>
      <c r="I3361" t="str" cm="1">
        <f t="array" ref="I3361">IF(OR(TRIM(H3361)="",ISNUMBER(SEARCH("#",H3361)),AA3361&lt;Config!$B$8,SUMPRODUCT(--ISNUMBER(SEARCH({"a";"b";"c";"d";"e";"f";"g";"h";"i";"j";"k";"l";"m";"n";"o";"p";"q";"r";"s";"t";"u";"v";"w";"x";"y";"z"},H3361)))&gt;0),"Invalid","Valid")</f>
        <v>Valid</v>
      </c>
      <c r="J3361" s="1" t="s">
        <v>23511</v>
      </c>
      <c r="K3361" s="1" t="s">
        <v>504</v>
      </c>
      <c r="L3361" s="1" t="s">
        <v>84</v>
      </c>
      <c r="M3361" s="1" t="s">
        <v>517</v>
      </c>
      <c r="N3361" s="1" t="s">
        <v>148</v>
      </c>
      <c r="O3361" s="1" t="s">
        <v>69</v>
      </c>
      <c r="P3361" t="s">
        <v>87</v>
      </c>
      <c r="Q3361" s="1" t="s">
        <v>166</v>
      </c>
      <c r="R3361" s="1" t="s">
        <v>89</v>
      </c>
      <c r="S3361" s="1" t="s">
        <v>14069</v>
      </c>
      <c r="T3361" s="1" t="s">
        <v>23512</v>
      </c>
      <c r="U3361" s="1" t="s">
        <v>3571</v>
      </c>
      <c r="V3361" s="1" t="s">
        <v>140</v>
      </c>
      <c r="W3361" s="1" t="s">
        <v>141</v>
      </c>
      <c r="X3361" t="str">
        <f t="shared" si="365"/>
        <v>Complete</v>
      </c>
      <c r="Y3361">
        <f>MAX(0,100-IF(G3361="Invalid",Config!$B$5,0)-IF(I3361="Invalid",Config!$B$6,0)-IF(X3361="Incomplete",Config!$B$7,0)-IF(AF3361="Yes",Config!$B$37,0))</f>
        <v>100</v>
      </c>
      <c r="Z3361" s="1">
        <f>IF(OR(TRIM(B3361)="",COUNTIF(Config!$B$15:$B$19,B3361)&gt;0),1,0)+IF(OR(TRIM(C3361)="",COUNTIF(Config!$B$15:$B$19,C3361)&gt;0),1,0)+IF(OR(TRIM(F3361)="",COUNTIF(Config!$B$15:$B$19,F3361)&gt;0),1,0)+IF(OR(TRIM(H3361)="",COUNTIF(Config!$B$15:$B$19,H3361)&gt;0),1,0)+IF(OR(TRIM(E3361)="",COUNTIF(Config!$B$15:$B$19,E3361)&gt;0),1,0)+IF(OR(TRIM(K3361)="",COUNTIF(Config!$B$15:$B$19,K3361)&gt;0),1,0)+IF(OR(TRIM(P3361)="",COUNTIF(Config!$B$15:$B$19,P3361)&gt;0),1,0)+IF(OR(TRIM(R3361)="",COUNTIF(Config!$B$15:$B$19,R3361)&gt;0),1,0)</f>
        <v>0</v>
      </c>
      <c r="AA3361" s="1" cm="1">
        <f t="array" ref="AA3361">SUMPRODUCT(LEN(H3361)-LEN(SUBSTITUTE(H3361,{"0";"1";"2";"3";"4";"5";"6";"7";"8";"9"},"")))</f>
        <v>11</v>
      </c>
      <c r="AC3361" t="str">
        <f t="shared" si="366"/>
        <v/>
      </c>
      <c r="AD3361">
        <f t="shared" si="367"/>
        <v>1</v>
      </c>
      <c r="AE3361">
        <f t="shared" si="368"/>
        <v>1</v>
      </c>
      <c r="AF3361" t="str">
        <f t="shared" si="369"/>
        <v>No</v>
      </c>
      <c r="AG3361">
        <f t="shared" ca="1" si="370"/>
        <v>37</v>
      </c>
      <c r="AH3361" t="str">
        <f ca="1">IF(OR(V3361="",AG3361=""),"Yes",IF(AG3361&gt;Config!$B$41,"Yes","No"))</f>
        <v>No</v>
      </c>
    </row>
    <row r="3362" spans="1:34" x14ac:dyDescent="0.25">
      <c r="A3362" s="1" t="s">
        <v>23513</v>
      </c>
      <c r="B3362" s="1" t="s">
        <v>747</v>
      </c>
      <c r="C3362" s="1" t="s">
        <v>78</v>
      </c>
      <c r="D3362" s="1" t="s">
        <v>4812</v>
      </c>
      <c r="E3362" s="1" t="s">
        <v>35364</v>
      </c>
      <c r="F3362" s="1" t="s">
        <v>23514</v>
      </c>
      <c r="G3362" t="str">
        <f t="shared" si="364"/>
        <v>Valid</v>
      </c>
      <c r="H3362" s="1" t="s">
        <v>23515</v>
      </c>
      <c r="I3362" t="str" cm="1">
        <f t="array" ref="I3362">IF(OR(TRIM(H3362)="",ISNUMBER(SEARCH("#",H3362)),AA3362&lt;Config!$B$8,SUMPRODUCT(--ISNUMBER(SEARCH({"a";"b";"c";"d";"e";"f";"g";"h";"i";"j";"k";"l";"m";"n";"o";"p";"q";"r";"s";"t";"u";"v";"w";"x";"y";"z"},H3362)))&gt;0),"Invalid","Valid")</f>
        <v>Valid</v>
      </c>
      <c r="J3362" s="1" t="s">
        <v>23516</v>
      </c>
      <c r="K3362" s="1" t="s">
        <v>83</v>
      </c>
      <c r="L3362" s="1" t="s">
        <v>67</v>
      </c>
      <c r="M3362" s="1" t="s">
        <v>235</v>
      </c>
      <c r="N3362" s="1" t="s">
        <v>358</v>
      </c>
      <c r="O3362" s="1" t="s">
        <v>180</v>
      </c>
      <c r="P3362" t="s">
        <v>87</v>
      </c>
      <c r="Q3362" s="1" t="s">
        <v>166</v>
      </c>
      <c r="R3362" s="1" t="s">
        <v>136</v>
      </c>
      <c r="S3362" s="1" t="s">
        <v>14562</v>
      </c>
      <c r="T3362" s="1" t="s">
        <v>23517</v>
      </c>
      <c r="U3362" s="1" t="s">
        <v>3695</v>
      </c>
      <c r="V3362" s="1" t="s">
        <v>140</v>
      </c>
      <c r="W3362" s="1" t="s">
        <v>33823</v>
      </c>
      <c r="X3362" t="str">
        <f t="shared" si="365"/>
        <v>Complete</v>
      </c>
      <c r="Y3362">
        <f>MAX(0,100-IF(G3362="Invalid",Config!$B$5,0)-IF(I3362="Invalid",Config!$B$6,0)-IF(X3362="Incomplete",Config!$B$7,0)-IF(AF3362="Yes",Config!$B$37,0))</f>
        <v>100</v>
      </c>
      <c r="Z3362" s="1">
        <f>IF(OR(TRIM(B3362)="",COUNTIF(Config!$B$15:$B$19,B3362)&gt;0),1,0)+IF(OR(TRIM(C3362)="",COUNTIF(Config!$B$15:$B$19,C3362)&gt;0),1,0)+IF(OR(TRIM(F3362)="",COUNTIF(Config!$B$15:$B$19,F3362)&gt;0),1,0)+IF(OR(TRIM(H3362)="",COUNTIF(Config!$B$15:$B$19,H3362)&gt;0),1,0)+IF(OR(TRIM(E3362)="",COUNTIF(Config!$B$15:$B$19,E3362)&gt;0),1,0)+IF(OR(TRIM(K3362)="",COUNTIF(Config!$B$15:$B$19,K3362)&gt;0),1,0)+IF(OR(TRIM(P3362)="",COUNTIF(Config!$B$15:$B$19,P3362)&gt;0),1,0)+IF(OR(TRIM(R3362)="",COUNTIF(Config!$B$15:$B$19,R3362)&gt;0),1,0)</f>
        <v>0</v>
      </c>
      <c r="AA3362" s="1" cm="1">
        <f t="array" ref="AA3362">SUMPRODUCT(LEN(H3362)-LEN(SUBSTITUTE(H3362,{"0";"1";"2";"3";"4";"5";"6";"7";"8";"9"},"")))</f>
        <v>11</v>
      </c>
      <c r="AC3362" t="str">
        <f t="shared" si="366"/>
        <v/>
      </c>
      <c r="AD3362">
        <f t="shared" si="367"/>
        <v>1</v>
      </c>
      <c r="AE3362">
        <f t="shared" si="368"/>
        <v>1</v>
      </c>
      <c r="AF3362" t="str">
        <f t="shared" si="369"/>
        <v>No</v>
      </c>
      <c r="AG3362">
        <f t="shared" ca="1" si="370"/>
        <v>37</v>
      </c>
      <c r="AH3362" t="str">
        <f ca="1">IF(OR(V3362="",AG3362=""),"Yes",IF(AG3362&gt;Config!$B$41,"Yes","No"))</f>
        <v>No</v>
      </c>
    </row>
    <row r="3363" spans="1:34" x14ac:dyDescent="0.25">
      <c r="A3363" s="1" t="s">
        <v>23518</v>
      </c>
      <c r="B3363" s="1" t="s">
        <v>1257</v>
      </c>
      <c r="C3363" s="1" t="s">
        <v>78</v>
      </c>
      <c r="D3363" s="1" t="s">
        <v>23519</v>
      </c>
      <c r="E3363" s="1" t="s">
        <v>159</v>
      </c>
      <c r="F3363" s="1" t="s">
        <v>23520</v>
      </c>
      <c r="G3363" t="str">
        <f t="shared" si="364"/>
        <v>Valid</v>
      </c>
      <c r="H3363" s="1" t="s">
        <v>23521</v>
      </c>
      <c r="I3363" t="str" cm="1">
        <f t="array" ref="I3363">IF(OR(TRIM(H3363)="",ISNUMBER(SEARCH("#",H3363)),AA3363&lt;Config!$B$8,SUMPRODUCT(--ISNUMBER(SEARCH({"a";"b";"c";"d";"e";"f";"g";"h";"i";"j";"k";"l";"m";"n";"o";"p";"q";"r";"s";"t";"u";"v";"w";"x";"y";"z"},H3363)))&gt;0),"Invalid","Valid")</f>
        <v>Valid</v>
      </c>
      <c r="J3363" s="1" t="s">
        <v>23522</v>
      </c>
      <c r="K3363" s="1" t="s">
        <v>1001</v>
      </c>
      <c r="L3363" s="1" t="s">
        <v>29</v>
      </c>
      <c r="M3363" s="1" t="s">
        <v>50</v>
      </c>
      <c r="N3363" s="1" t="s">
        <v>68</v>
      </c>
      <c r="O3363" s="1" t="s">
        <v>149</v>
      </c>
      <c r="P3363" t="s">
        <v>344</v>
      </c>
      <c r="Q3363" s="1" t="s">
        <v>1199</v>
      </c>
      <c r="R3363" s="1" t="s">
        <v>971</v>
      </c>
      <c r="S3363" s="1" t="s">
        <v>4032</v>
      </c>
      <c r="T3363" s="1" t="s">
        <v>23523</v>
      </c>
      <c r="U3363" s="1" t="s">
        <v>4530</v>
      </c>
      <c r="V3363" s="1" t="s">
        <v>23524</v>
      </c>
      <c r="W3363" s="1" t="s">
        <v>384</v>
      </c>
      <c r="X3363" t="str">
        <f t="shared" si="365"/>
        <v>Complete</v>
      </c>
      <c r="Y3363">
        <f>MAX(0,100-IF(G3363="Invalid",Config!$B$5,0)-IF(I3363="Invalid",Config!$B$6,0)-IF(X3363="Incomplete",Config!$B$7,0)-IF(AF3363="Yes",Config!$B$37,0))</f>
        <v>100</v>
      </c>
      <c r="Z3363" s="1">
        <f>IF(OR(TRIM(B3363)="",COUNTIF(Config!$B$15:$B$19,B3363)&gt;0),1,0)+IF(OR(TRIM(C3363)="",COUNTIF(Config!$B$15:$B$19,C3363)&gt;0),1,0)+IF(OR(TRIM(F3363)="",COUNTIF(Config!$B$15:$B$19,F3363)&gt;0),1,0)+IF(OR(TRIM(H3363)="",COUNTIF(Config!$B$15:$B$19,H3363)&gt;0),1,0)+IF(OR(TRIM(E3363)="",COUNTIF(Config!$B$15:$B$19,E3363)&gt;0),1,0)+IF(OR(TRIM(K3363)="",COUNTIF(Config!$B$15:$B$19,K3363)&gt;0),1,0)+IF(OR(TRIM(P3363)="",COUNTIF(Config!$B$15:$B$19,P3363)&gt;0),1,0)+IF(OR(TRIM(R3363)="",COUNTIF(Config!$B$15:$B$19,R3363)&gt;0),1,0)</f>
        <v>0</v>
      </c>
      <c r="AA3363" s="1" cm="1">
        <f t="array" ref="AA3363">SUMPRODUCT(LEN(H3363)-LEN(SUBSTITUTE(H3363,{"0";"1";"2";"3";"4";"5";"6";"7";"8";"9"},"")))</f>
        <v>11</v>
      </c>
      <c r="AC3363" t="str">
        <f t="shared" si="366"/>
        <v/>
      </c>
      <c r="AD3363">
        <f t="shared" si="367"/>
        <v>1</v>
      </c>
      <c r="AE3363">
        <f t="shared" si="368"/>
        <v>1</v>
      </c>
      <c r="AF3363" t="str">
        <f t="shared" si="369"/>
        <v>No</v>
      </c>
      <c r="AG3363">
        <f t="shared" ca="1" si="370"/>
        <v>352</v>
      </c>
      <c r="AH3363" t="str">
        <f ca="1">IF(OR(V3363="",AG3363=""),"Yes",IF(AG3363&gt;Config!$B$41,"Yes","No"))</f>
        <v>No</v>
      </c>
    </row>
    <row r="3364" spans="1:34" x14ac:dyDescent="0.25">
      <c r="A3364" s="1" t="s">
        <v>23525</v>
      </c>
      <c r="B3364" s="1" t="s">
        <v>510</v>
      </c>
      <c r="C3364" s="1" t="s">
        <v>956</v>
      </c>
      <c r="D3364" s="1" t="s">
        <v>23526</v>
      </c>
      <c r="E3364" s="1" t="s">
        <v>35154</v>
      </c>
      <c r="F3364" s="1" t="s">
        <v>1285</v>
      </c>
      <c r="G3364" t="str">
        <f t="shared" si="364"/>
        <v>Valid</v>
      </c>
      <c r="H3364" s="1" t="s">
        <v>23527</v>
      </c>
      <c r="I3364" t="str" cm="1">
        <f t="array" ref="I3364">IF(OR(TRIM(H3364)="",ISNUMBER(SEARCH("#",H3364)),AA3364&lt;Config!$B$8,SUMPRODUCT(--ISNUMBER(SEARCH({"a";"b";"c";"d";"e";"f";"g";"h";"i";"j";"k";"l";"m";"n";"o";"p";"q";"r";"s";"t";"u";"v";"w";"x";"y";"z"},H3364)))&gt;0),"Invalid","Valid")</f>
        <v>Valid</v>
      </c>
      <c r="J3364" s="1" t="s">
        <v>23528</v>
      </c>
      <c r="K3364" s="1" t="s">
        <v>178</v>
      </c>
      <c r="L3364" s="1" t="s">
        <v>102</v>
      </c>
      <c r="M3364" s="1" t="s">
        <v>30</v>
      </c>
      <c r="N3364" s="1" t="s">
        <v>31</v>
      </c>
      <c r="O3364" s="1" t="s">
        <v>32</v>
      </c>
      <c r="P3364" t="s">
        <v>33</v>
      </c>
      <c r="Q3364" s="1" t="s">
        <v>119</v>
      </c>
      <c r="R3364" s="1" t="s">
        <v>1716</v>
      </c>
      <c r="S3364" s="1" t="s">
        <v>16306</v>
      </c>
      <c r="T3364" s="1" t="s">
        <v>23529</v>
      </c>
      <c r="U3364" s="1" t="s">
        <v>23530</v>
      </c>
      <c r="V3364" s="1" t="s">
        <v>707</v>
      </c>
      <c r="W3364" s="1" t="s">
        <v>60</v>
      </c>
      <c r="X3364" t="str">
        <f t="shared" si="365"/>
        <v>Complete</v>
      </c>
      <c r="Y3364">
        <f>MAX(0,100-IF(G3364="Invalid",Config!$B$5,0)-IF(I3364="Invalid",Config!$B$6,0)-IF(X3364="Incomplete",Config!$B$7,0)-IF(AF3364="Yes",Config!$B$37,0))</f>
        <v>75</v>
      </c>
      <c r="Z3364" s="1">
        <f>IF(OR(TRIM(B3364)="",COUNTIF(Config!$B$15:$B$19,B3364)&gt;0),1,0)+IF(OR(TRIM(C3364)="",COUNTIF(Config!$B$15:$B$19,C3364)&gt;0),1,0)+IF(OR(TRIM(F3364)="",COUNTIF(Config!$B$15:$B$19,F3364)&gt;0),1,0)+IF(OR(TRIM(H3364)="",COUNTIF(Config!$B$15:$B$19,H3364)&gt;0),1,0)+IF(OR(TRIM(E3364)="",COUNTIF(Config!$B$15:$B$19,E3364)&gt;0),1,0)+IF(OR(TRIM(K3364)="",COUNTIF(Config!$B$15:$B$19,K3364)&gt;0),1,0)+IF(OR(TRIM(P3364)="",COUNTIF(Config!$B$15:$B$19,P3364)&gt;0),1,0)+IF(OR(TRIM(R3364)="",COUNTIF(Config!$B$15:$B$19,R3364)&gt;0),1,0)</f>
        <v>0</v>
      </c>
      <c r="AA3364" s="1" cm="1">
        <f t="array" ref="AA3364">SUMPRODUCT(LEN(H3364)-LEN(SUBSTITUTE(H3364,{"0";"1";"2";"3";"4";"5";"6";"7";"8";"9"},"")))</f>
        <v>10</v>
      </c>
      <c r="AC3364" t="str">
        <f t="shared" si="366"/>
        <v>Potential Duplicate</v>
      </c>
      <c r="AD3364">
        <f t="shared" si="367"/>
        <v>2</v>
      </c>
      <c r="AE3364">
        <f t="shared" si="368"/>
        <v>1</v>
      </c>
      <c r="AF3364" t="str">
        <f t="shared" si="369"/>
        <v>Yes</v>
      </c>
      <c r="AG3364">
        <f t="shared" ca="1" si="370"/>
        <v>222</v>
      </c>
      <c r="AH3364" t="str">
        <f ca="1">IF(OR(V3364="",AG3364=""),"Yes",IF(AG3364&gt;Config!$B$41,"Yes","No"))</f>
        <v>No</v>
      </c>
    </row>
    <row r="3365" spans="1:34" x14ac:dyDescent="0.25">
      <c r="A3365" s="1" t="s">
        <v>23531</v>
      </c>
      <c r="B3365" s="1" t="s">
        <v>1165</v>
      </c>
      <c r="C3365" s="1" t="s">
        <v>308</v>
      </c>
      <c r="D3365" s="1" t="s">
        <v>23532</v>
      </c>
      <c r="E3365" s="1" t="s">
        <v>578</v>
      </c>
      <c r="F3365" s="1" t="s">
        <v>23533</v>
      </c>
      <c r="G3365" t="str">
        <f t="shared" si="364"/>
        <v>Valid</v>
      </c>
      <c r="H3365" s="1" t="s">
        <v>23534</v>
      </c>
      <c r="I3365" t="str" cm="1">
        <f t="array" ref="I3365">IF(OR(TRIM(H3365)="",ISNUMBER(SEARCH("#",H3365)),AA3365&lt;Config!$B$8,SUMPRODUCT(--ISNUMBER(SEARCH({"a";"b";"c";"d";"e";"f";"g";"h";"i";"j";"k";"l";"m";"n";"o";"p";"q";"r";"s";"t";"u";"v";"w";"x";"y";"z"},H3365)))&gt;0),"Invalid","Valid")</f>
        <v>Valid</v>
      </c>
      <c r="J3365" s="1" t="s">
        <v>23535</v>
      </c>
      <c r="K3365" s="1" t="s">
        <v>83</v>
      </c>
      <c r="L3365" s="1" t="s">
        <v>29</v>
      </c>
      <c r="M3365" s="1" t="s">
        <v>251</v>
      </c>
      <c r="N3365" s="1" t="s">
        <v>713</v>
      </c>
      <c r="O3365" s="1" t="s">
        <v>69</v>
      </c>
      <c r="P3365" t="s">
        <v>328</v>
      </c>
      <c r="Q3365" s="1" t="s">
        <v>329</v>
      </c>
      <c r="R3365" s="1" t="s">
        <v>330</v>
      </c>
      <c r="S3365" s="1" t="s">
        <v>11362</v>
      </c>
      <c r="T3365" s="1" t="s">
        <v>23536</v>
      </c>
      <c r="U3365" s="1" t="s">
        <v>6318</v>
      </c>
      <c r="V3365" s="1" t="s">
        <v>9458</v>
      </c>
      <c r="W3365" s="1" t="s">
        <v>202</v>
      </c>
      <c r="X3365" t="str">
        <f t="shared" si="365"/>
        <v>Complete</v>
      </c>
      <c r="Y3365">
        <f>MAX(0,100-IF(G3365="Invalid",Config!$B$5,0)-IF(I3365="Invalid",Config!$B$6,0)-IF(X3365="Incomplete",Config!$B$7,0)-IF(AF3365="Yes",Config!$B$37,0))</f>
        <v>100</v>
      </c>
      <c r="Z3365" s="1">
        <f>IF(OR(TRIM(B3365)="",COUNTIF(Config!$B$15:$B$19,B3365)&gt;0),1,0)+IF(OR(TRIM(C3365)="",COUNTIF(Config!$B$15:$B$19,C3365)&gt;0),1,0)+IF(OR(TRIM(F3365)="",COUNTIF(Config!$B$15:$B$19,F3365)&gt;0),1,0)+IF(OR(TRIM(H3365)="",COUNTIF(Config!$B$15:$B$19,H3365)&gt;0),1,0)+IF(OR(TRIM(E3365)="",COUNTIF(Config!$B$15:$B$19,E3365)&gt;0),1,0)+IF(OR(TRIM(K3365)="",COUNTIF(Config!$B$15:$B$19,K3365)&gt;0),1,0)+IF(OR(TRIM(P3365)="",COUNTIF(Config!$B$15:$B$19,P3365)&gt;0),1,0)+IF(OR(TRIM(R3365)="",COUNTIF(Config!$B$15:$B$19,R3365)&gt;0),1,0)</f>
        <v>0</v>
      </c>
      <c r="AA3365" s="1" cm="1">
        <f t="array" ref="AA3365">SUMPRODUCT(LEN(H3365)-LEN(SUBSTITUTE(H3365,{"0";"1";"2";"3";"4";"5";"6";"7";"8";"9"},"")))</f>
        <v>11</v>
      </c>
      <c r="AC3365" t="str">
        <f t="shared" si="366"/>
        <v/>
      </c>
      <c r="AD3365">
        <f t="shared" si="367"/>
        <v>1</v>
      </c>
      <c r="AE3365">
        <f t="shared" si="368"/>
        <v>1</v>
      </c>
      <c r="AF3365" t="str">
        <f t="shared" si="369"/>
        <v>No</v>
      </c>
      <c r="AG3365">
        <f t="shared" ca="1" si="370"/>
        <v>524</v>
      </c>
      <c r="AH3365" t="str">
        <f ca="1">IF(OR(V3365="",AG3365=""),"Yes",IF(AG3365&gt;Config!$B$41,"Yes","No"))</f>
        <v>Yes</v>
      </c>
    </row>
    <row r="3366" spans="1:34" x14ac:dyDescent="0.25">
      <c r="A3366" s="1" t="s">
        <v>23537</v>
      </c>
      <c r="B3366" s="1" t="s">
        <v>1624</v>
      </c>
      <c r="C3366" s="1" t="s">
        <v>364</v>
      </c>
      <c r="D3366" s="1" t="s">
        <v>23538</v>
      </c>
      <c r="E3366" s="1" t="s">
        <v>35225</v>
      </c>
      <c r="F3366" s="1" t="s">
        <v>35365</v>
      </c>
      <c r="G3366" t="str">
        <f t="shared" si="364"/>
        <v>Valid</v>
      </c>
      <c r="H3366" s="1" t="s">
        <v>23539</v>
      </c>
      <c r="I3366" t="str" cm="1">
        <f t="array" ref="I3366">IF(OR(TRIM(H3366)="",ISNUMBER(SEARCH("#",H3366)),AA3366&lt;Config!$B$8,SUMPRODUCT(--ISNUMBER(SEARCH({"a";"b";"c";"d";"e";"f";"g";"h";"i";"j";"k";"l";"m";"n";"o";"p";"q";"r";"s";"t";"u";"v";"w";"x";"y";"z"},H3366)))&gt;0),"Invalid","Valid")</f>
        <v>Valid</v>
      </c>
      <c r="J3366" s="1" t="s">
        <v>23540</v>
      </c>
      <c r="K3366" s="1" t="s">
        <v>722</v>
      </c>
      <c r="L3366" s="1" t="s">
        <v>164</v>
      </c>
      <c r="M3366" s="1" t="s">
        <v>85</v>
      </c>
      <c r="N3366" s="1" t="s">
        <v>31</v>
      </c>
      <c r="O3366" s="1" t="s">
        <v>69</v>
      </c>
      <c r="P3366" t="s">
        <v>87</v>
      </c>
      <c r="Q3366" s="1" t="s">
        <v>88</v>
      </c>
      <c r="R3366" s="1" t="s">
        <v>89</v>
      </c>
      <c r="S3366" s="1" t="s">
        <v>23541</v>
      </c>
      <c r="T3366" s="1" t="s">
        <v>23542</v>
      </c>
      <c r="U3366" s="1" t="s">
        <v>2512</v>
      </c>
      <c r="V3366" s="1" t="s">
        <v>23543</v>
      </c>
      <c r="W3366" s="1" t="s">
        <v>384</v>
      </c>
      <c r="X3366" t="str">
        <f t="shared" si="365"/>
        <v>Complete</v>
      </c>
      <c r="Y3366">
        <f>MAX(0,100-IF(G3366="Invalid",Config!$B$5,0)-IF(I3366="Invalid",Config!$B$6,0)-IF(X3366="Incomplete",Config!$B$7,0)-IF(AF3366="Yes",Config!$B$37,0))</f>
        <v>100</v>
      </c>
      <c r="Z3366" s="1">
        <f>IF(OR(TRIM(B3366)="",COUNTIF(Config!$B$15:$B$19,B3366)&gt;0),1,0)+IF(OR(TRIM(C3366)="",COUNTIF(Config!$B$15:$B$19,C3366)&gt;0),1,0)+IF(OR(TRIM(F3366)="",COUNTIF(Config!$B$15:$B$19,F3366)&gt;0),1,0)+IF(OR(TRIM(H3366)="",COUNTIF(Config!$B$15:$B$19,H3366)&gt;0),1,0)+IF(OR(TRIM(E3366)="",COUNTIF(Config!$B$15:$B$19,E3366)&gt;0),1,0)+IF(OR(TRIM(K3366)="",COUNTIF(Config!$B$15:$B$19,K3366)&gt;0),1,0)+IF(OR(TRIM(P3366)="",COUNTIF(Config!$B$15:$B$19,P3366)&gt;0),1,0)+IF(OR(TRIM(R3366)="",COUNTIF(Config!$B$15:$B$19,R3366)&gt;0),1,0)</f>
        <v>0</v>
      </c>
      <c r="AA3366" s="1" cm="1">
        <f t="array" ref="AA3366">SUMPRODUCT(LEN(H3366)-LEN(SUBSTITUTE(H3366,{"0";"1";"2";"3";"4";"5";"6";"7";"8";"9"},"")))</f>
        <v>11</v>
      </c>
      <c r="AC3366" t="str">
        <f t="shared" si="366"/>
        <v/>
      </c>
      <c r="AD3366">
        <f t="shared" si="367"/>
        <v>1</v>
      </c>
      <c r="AE3366">
        <f t="shared" si="368"/>
        <v>1</v>
      </c>
      <c r="AF3366" t="str">
        <f t="shared" si="369"/>
        <v>No</v>
      </c>
      <c r="AG3366">
        <f t="shared" ca="1" si="370"/>
        <v>63</v>
      </c>
      <c r="AH3366" t="str">
        <f ca="1">IF(OR(V3366="",AG3366=""),"Yes",IF(AG3366&gt;Config!$B$41,"Yes","No"))</f>
        <v>No</v>
      </c>
    </row>
    <row r="3367" spans="1:34" x14ac:dyDescent="0.25">
      <c r="A3367" s="1" t="s">
        <v>23544</v>
      </c>
      <c r="B3367" s="1" t="s">
        <v>1185</v>
      </c>
      <c r="C3367" s="1" t="s">
        <v>489</v>
      </c>
      <c r="D3367" s="1" t="s">
        <v>23545</v>
      </c>
      <c r="E3367" s="1" t="s">
        <v>35366</v>
      </c>
      <c r="F3367" s="1" t="s">
        <v>23546</v>
      </c>
      <c r="G3367" t="str">
        <f t="shared" si="364"/>
        <v>Valid</v>
      </c>
      <c r="H3367" s="1" t="s">
        <v>23547</v>
      </c>
      <c r="I3367" t="str" cm="1">
        <f t="array" ref="I3367">IF(OR(TRIM(H3367)="",ISNUMBER(SEARCH("#",H3367)),AA3367&lt;Config!$B$8,SUMPRODUCT(--ISNUMBER(SEARCH({"a";"b";"c";"d";"e";"f";"g";"h";"i";"j";"k";"l";"m";"n";"o";"p";"q";"r";"s";"t";"u";"v";"w";"x";"y";"z"},H3367)))&gt;0),"Invalid","Valid")</f>
        <v>Valid</v>
      </c>
      <c r="J3367" s="1" t="s">
        <v>23548</v>
      </c>
      <c r="K3367" s="1" t="s">
        <v>48</v>
      </c>
      <c r="L3367" s="1" t="s">
        <v>49</v>
      </c>
      <c r="M3367" s="1" t="s">
        <v>135</v>
      </c>
      <c r="N3367" s="1" t="s">
        <v>51</v>
      </c>
      <c r="O3367" s="1" t="s">
        <v>69</v>
      </c>
      <c r="P3367" t="s">
        <v>53</v>
      </c>
      <c r="Q3367" s="1" t="s">
        <v>150</v>
      </c>
      <c r="R3367" s="1" t="s">
        <v>150</v>
      </c>
      <c r="S3367" s="1" t="s">
        <v>9169</v>
      </c>
      <c r="T3367" s="1" t="s">
        <v>23549</v>
      </c>
      <c r="U3367" s="1" t="s">
        <v>11800</v>
      </c>
      <c r="V3367" s="1" t="s">
        <v>1050</v>
      </c>
      <c r="W3367" s="1" t="s">
        <v>141</v>
      </c>
      <c r="X3367" t="str">
        <f t="shared" si="365"/>
        <v>Complete</v>
      </c>
      <c r="Y3367">
        <f>MAX(0,100-IF(G3367="Invalid",Config!$B$5,0)-IF(I3367="Invalid",Config!$B$6,0)-IF(X3367="Incomplete",Config!$B$7,0)-IF(AF3367="Yes",Config!$B$37,0))</f>
        <v>100</v>
      </c>
      <c r="Z3367" s="1">
        <f>IF(OR(TRIM(B3367)="",COUNTIF(Config!$B$15:$B$19,B3367)&gt;0),1,0)+IF(OR(TRIM(C3367)="",COUNTIF(Config!$B$15:$B$19,C3367)&gt;0),1,0)+IF(OR(TRIM(F3367)="",COUNTIF(Config!$B$15:$B$19,F3367)&gt;0),1,0)+IF(OR(TRIM(H3367)="",COUNTIF(Config!$B$15:$B$19,H3367)&gt;0),1,0)+IF(OR(TRIM(E3367)="",COUNTIF(Config!$B$15:$B$19,E3367)&gt;0),1,0)+IF(OR(TRIM(K3367)="",COUNTIF(Config!$B$15:$B$19,K3367)&gt;0),1,0)+IF(OR(TRIM(P3367)="",COUNTIF(Config!$B$15:$B$19,P3367)&gt;0),1,0)+IF(OR(TRIM(R3367)="",COUNTIF(Config!$B$15:$B$19,R3367)&gt;0),1,0)</f>
        <v>0</v>
      </c>
      <c r="AA3367" s="1" cm="1">
        <f t="array" ref="AA3367">SUMPRODUCT(LEN(H3367)-LEN(SUBSTITUTE(H3367,{"0";"1";"2";"3";"4";"5";"6";"7";"8";"9"},"")))</f>
        <v>12</v>
      </c>
      <c r="AC3367" t="str">
        <f t="shared" si="366"/>
        <v/>
      </c>
      <c r="AD3367">
        <f t="shared" si="367"/>
        <v>1</v>
      </c>
      <c r="AE3367">
        <f t="shared" si="368"/>
        <v>1</v>
      </c>
      <c r="AF3367" t="str">
        <f t="shared" si="369"/>
        <v>No</v>
      </c>
      <c r="AG3367">
        <f t="shared" ca="1" si="370"/>
        <v>37</v>
      </c>
      <c r="AH3367" t="str">
        <f ca="1">IF(OR(V3367="",AG3367=""),"Yes",IF(AG3367&gt;Config!$B$41,"Yes","No"))</f>
        <v>No</v>
      </c>
    </row>
    <row r="3368" spans="1:34" x14ac:dyDescent="0.25">
      <c r="A3368" s="1" t="s">
        <v>23550</v>
      </c>
      <c r="B3368" s="1" t="s">
        <v>2095</v>
      </c>
      <c r="C3368" s="1" t="s">
        <v>189</v>
      </c>
      <c r="D3368" s="1" t="s">
        <v>7472</v>
      </c>
      <c r="E3368" s="1" t="s">
        <v>1331</v>
      </c>
      <c r="F3368" s="1" t="s">
        <v>18094</v>
      </c>
      <c r="G3368" t="str">
        <f t="shared" si="364"/>
        <v>Valid</v>
      </c>
      <c r="H3368" s="1" t="s">
        <v>23551</v>
      </c>
      <c r="I3368" t="str" cm="1">
        <f t="array" ref="I3368">IF(OR(TRIM(H3368)="",ISNUMBER(SEARCH("#",H3368)),AA3368&lt;Config!$B$8,SUMPRODUCT(--ISNUMBER(SEARCH({"a";"b";"c";"d";"e";"f";"g";"h";"i";"j";"k";"l";"m";"n";"o";"p";"q";"r";"s";"t";"u";"v";"w";"x";"y";"z"},H3368)))&gt;0),"Invalid","Valid")</f>
        <v>Valid</v>
      </c>
      <c r="J3368" s="1" t="s">
        <v>23552</v>
      </c>
      <c r="K3368" s="1" t="s">
        <v>178</v>
      </c>
      <c r="L3368" s="1" t="s">
        <v>29</v>
      </c>
      <c r="M3368" s="1" t="s">
        <v>343</v>
      </c>
      <c r="N3368" s="1" t="s">
        <v>358</v>
      </c>
      <c r="O3368" s="1" t="s">
        <v>149</v>
      </c>
      <c r="P3368" t="s">
        <v>53</v>
      </c>
      <c r="Q3368" s="1" t="s">
        <v>197</v>
      </c>
      <c r="R3368" s="1" t="s">
        <v>150</v>
      </c>
      <c r="S3368" s="1" t="s">
        <v>17799</v>
      </c>
      <c r="T3368" s="1" t="s">
        <v>23553</v>
      </c>
      <c r="U3368" s="1" t="s">
        <v>333</v>
      </c>
      <c r="V3368" s="1" t="s">
        <v>23554</v>
      </c>
      <c r="W3368" s="1" t="s">
        <v>75</v>
      </c>
      <c r="X3368" t="str">
        <f t="shared" si="365"/>
        <v>Complete</v>
      </c>
      <c r="Y3368">
        <f>MAX(0,100-IF(G3368="Invalid",Config!$B$5,0)-IF(I3368="Invalid",Config!$B$6,0)-IF(X3368="Incomplete",Config!$B$7,0)-IF(AF3368="Yes",Config!$B$37,0))</f>
        <v>75</v>
      </c>
      <c r="Z3368" s="1">
        <f>IF(OR(TRIM(B3368)="",COUNTIF(Config!$B$15:$B$19,B3368)&gt;0),1,0)+IF(OR(TRIM(C3368)="",COUNTIF(Config!$B$15:$B$19,C3368)&gt;0),1,0)+IF(OR(TRIM(F3368)="",COUNTIF(Config!$B$15:$B$19,F3368)&gt;0),1,0)+IF(OR(TRIM(H3368)="",COUNTIF(Config!$B$15:$B$19,H3368)&gt;0),1,0)+IF(OR(TRIM(E3368)="",COUNTIF(Config!$B$15:$B$19,E3368)&gt;0),1,0)+IF(OR(TRIM(K3368)="",COUNTIF(Config!$B$15:$B$19,K3368)&gt;0),1,0)+IF(OR(TRIM(P3368)="",COUNTIF(Config!$B$15:$B$19,P3368)&gt;0),1,0)+IF(OR(TRIM(R3368)="",COUNTIF(Config!$B$15:$B$19,R3368)&gt;0),1,0)</f>
        <v>0</v>
      </c>
      <c r="AA3368" s="1" cm="1">
        <f t="array" ref="AA3368">SUMPRODUCT(LEN(H3368)-LEN(SUBSTITUTE(H3368,{"0";"1";"2";"3";"4";"5";"6";"7";"8";"9"},"")))</f>
        <v>10</v>
      </c>
      <c r="AC3368" t="str">
        <f t="shared" si="366"/>
        <v>Potential Duplicate</v>
      </c>
      <c r="AD3368">
        <f t="shared" si="367"/>
        <v>2</v>
      </c>
      <c r="AE3368">
        <f t="shared" si="368"/>
        <v>1</v>
      </c>
      <c r="AF3368" t="str">
        <f t="shared" si="369"/>
        <v>Yes</v>
      </c>
      <c r="AG3368">
        <f t="shared" ca="1" si="370"/>
        <v>399</v>
      </c>
      <c r="AH3368" t="str">
        <f ca="1">IF(OR(V3368="",AG3368=""),"Yes",IF(AG3368&gt;Config!$B$41,"Yes","No"))</f>
        <v>Yes</v>
      </c>
    </row>
    <row r="3369" spans="1:34" x14ac:dyDescent="0.25">
      <c r="A3369" s="1" t="s">
        <v>23555</v>
      </c>
      <c r="B3369" s="1" t="s">
        <v>510</v>
      </c>
      <c r="C3369" s="1" t="s">
        <v>323</v>
      </c>
      <c r="D3369" s="1" t="s">
        <v>17120</v>
      </c>
      <c r="E3369" s="1" t="s">
        <v>35367</v>
      </c>
      <c r="F3369" s="1" t="s">
        <v>23556</v>
      </c>
      <c r="G3369" t="str">
        <f t="shared" si="364"/>
        <v>Valid</v>
      </c>
      <c r="H3369" s="1" t="s">
        <v>23557</v>
      </c>
      <c r="I3369" t="str" cm="1">
        <f t="array" ref="I3369">IF(OR(TRIM(H3369)="",ISNUMBER(SEARCH("#",H3369)),AA3369&lt;Config!$B$8,SUMPRODUCT(--ISNUMBER(SEARCH({"a";"b";"c";"d";"e";"f";"g";"h";"i";"j";"k";"l";"m";"n";"o";"p";"q";"r";"s";"t";"u";"v";"w";"x";"y";"z"},H3369)))&gt;0),"Invalid","Valid")</f>
        <v>Valid</v>
      </c>
      <c r="J3369" s="1" t="s">
        <v>23558</v>
      </c>
      <c r="K3369" s="1" t="s">
        <v>147</v>
      </c>
      <c r="L3369" s="1" t="s">
        <v>179</v>
      </c>
      <c r="M3369" s="1" t="s">
        <v>103</v>
      </c>
      <c r="N3369" s="1" t="s">
        <v>148</v>
      </c>
      <c r="O3369" s="1" t="s">
        <v>196</v>
      </c>
      <c r="P3369" t="s">
        <v>344</v>
      </c>
      <c r="Q3369" s="1" t="s">
        <v>345</v>
      </c>
      <c r="R3369" s="1" t="s">
        <v>1141</v>
      </c>
      <c r="S3369" s="1" t="s">
        <v>7885</v>
      </c>
      <c r="T3369" s="1" t="s">
        <v>23559</v>
      </c>
      <c r="U3369" s="1" t="s">
        <v>23560</v>
      </c>
      <c r="V3369" s="1" t="s">
        <v>19768</v>
      </c>
      <c r="W3369" s="1" t="s">
        <v>60</v>
      </c>
      <c r="X3369" t="str">
        <f t="shared" si="365"/>
        <v>Complete</v>
      </c>
      <c r="Y3369">
        <f>MAX(0,100-IF(G3369="Invalid",Config!$B$5,0)-IF(I3369="Invalid",Config!$B$6,0)-IF(X3369="Incomplete",Config!$B$7,0)-IF(AF3369="Yes",Config!$B$37,0))</f>
        <v>100</v>
      </c>
      <c r="Z3369" s="1">
        <f>IF(OR(TRIM(B3369)="",COUNTIF(Config!$B$15:$B$19,B3369)&gt;0),1,0)+IF(OR(TRIM(C3369)="",COUNTIF(Config!$B$15:$B$19,C3369)&gt;0),1,0)+IF(OR(TRIM(F3369)="",COUNTIF(Config!$B$15:$B$19,F3369)&gt;0),1,0)+IF(OR(TRIM(H3369)="",COUNTIF(Config!$B$15:$B$19,H3369)&gt;0),1,0)+IF(OR(TRIM(E3369)="",COUNTIF(Config!$B$15:$B$19,E3369)&gt;0),1,0)+IF(OR(TRIM(K3369)="",COUNTIF(Config!$B$15:$B$19,K3369)&gt;0),1,0)+IF(OR(TRIM(P3369)="",COUNTIF(Config!$B$15:$B$19,P3369)&gt;0),1,0)+IF(OR(TRIM(R3369)="",COUNTIF(Config!$B$15:$B$19,R3369)&gt;0),1,0)</f>
        <v>0</v>
      </c>
      <c r="AA3369" s="1" cm="1">
        <f t="array" ref="AA3369">SUMPRODUCT(LEN(H3369)-LEN(SUBSTITUTE(H3369,{"0";"1";"2";"3";"4";"5";"6";"7";"8";"9"},"")))</f>
        <v>11</v>
      </c>
      <c r="AC3369" t="str">
        <f t="shared" si="366"/>
        <v/>
      </c>
      <c r="AD3369">
        <f t="shared" si="367"/>
        <v>1</v>
      </c>
      <c r="AE3369">
        <f t="shared" si="368"/>
        <v>1</v>
      </c>
      <c r="AF3369" t="str">
        <f t="shared" si="369"/>
        <v>No</v>
      </c>
      <c r="AG3369">
        <f t="shared" ca="1" si="370"/>
        <v>662</v>
      </c>
      <c r="AH3369" t="str">
        <f ca="1">IF(OR(V3369="",AG3369=""),"Yes",IF(AG3369&gt;Config!$B$41,"Yes","No"))</f>
        <v>Yes</v>
      </c>
    </row>
    <row r="3370" spans="1:34" x14ac:dyDescent="0.25">
      <c r="A3370" s="1" t="s">
        <v>23561</v>
      </c>
      <c r="B3370" s="1" t="s">
        <v>33815</v>
      </c>
      <c r="C3370" s="1" t="s">
        <v>524</v>
      </c>
      <c r="D3370" s="1" t="s">
        <v>524</v>
      </c>
      <c r="E3370" s="1" t="s">
        <v>739</v>
      </c>
      <c r="F3370" s="1" t="s">
        <v>23562</v>
      </c>
      <c r="G3370" t="str">
        <f t="shared" si="364"/>
        <v>Valid</v>
      </c>
      <c r="H3370" s="1" t="s">
        <v>23563</v>
      </c>
      <c r="I3370" t="str" cm="1">
        <f t="array" ref="I3370">IF(OR(TRIM(H3370)="",ISNUMBER(SEARCH("#",H3370)),AA3370&lt;Config!$B$8,SUMPRODUCT(--ISNUMBER(SEARCH({"a";"b";"c";"d";"e";"f";"g";"h";"i";"j";"k";"l";"m";"n";"o";"p";"q";"r";"s";"t";"u";"v";"w";"x";"y";"z"},H3370)))&gt;0),"Invalid","Valid")</f>
        <v>Valid</v>
      </c>
      <c r="J3370" s="1" t="s">
        <v>23564</v>
      </c>
      <c r="K3370" s="1" t="s">
        <v>210</v>
      </c>
      <c r="L3370" s="1" t="s">
        <v>134</v>
      </c>
      <c r="M3370" s="1" t="s">
        <v>85</v>
      </c>
      <c r="N3370" s="1" t="s">
        <v>437</v>
      </c>
      <c r="O3370" s="1" t="s">
        <v>196</v>
      </c>
      <c r="P3370" t="s">
        <v>344</v>
      </c>
      <c r="Q3370" s="1" t="s">
        <v>971</v>
      </c>
      <c r="R3370" s="1" t="s">
        <v>1141</v>
      </c>
      <c r="S3370" s="1" t="s">
        <v>23565</v>
      </c>
      <c r="T3370" s="1" t="s">
        <v>23566</v>
      </c>
      <c r="U3370" s="1" t="s">
        <v>4606</v>
      </c>
      <c r="V3370" s="1" t="s">
        <v>825</v>
      </c>
      <c r="W3370" s="1" t="s">
        <v>141</v>
      </c>
      <c r="X3370" t="str">
        <f t="shared" si="365"/>
        <v>Incomplete</v>
      </c>
      <c r="Y3370">
        <f>MAX(0,100-IF(G3370="Invalid",Config!$B$5,0)-IF(I3370="Invalid",Config!$B$6,0)-IF(X3370="Incomplete",Config!$B$7,0)-IF(AF3370="Yes",Config!$B$37,0))</f>
        <v>60</v>
      </c>
      <c r="Z3370" s="1">
        <f>IF(OR(TRIM(B3370)="",COUNTIF(Config!$B$15:$B$19,B3370)&gt;0),1,0)+IF(OR(TRIM(C3370)="",COUNTIF(Config!$B$15:$B$19,C3370)&gt;0),1,0)+IF(OR(TRIM(F3370)="",COUNTIF(Config!$B$15:$B$19,F3370)&gt;0),1,0)+IF(OR(TRIM(H3370)="",COUNTIF(Config!$B$15:$B$19,H3370)&gt;0),1,0)+IF(OR(TRIM(E3370)="",COUNTIF(Config!$B$15:$B$19,E3370)&gt;0),1,0)+IF(OR(TRIM(K3370)="",COUNTIF(Config!$B$15:$B$19,K3370)&gt;0),1,0)+IF(OR(TRIM(P3370)="",COUNTIF(Config!$B$15:$B$19,P3370)&gt;0),1,0)+IF(OR(TRIM(R3370)="",COUNTIF(Config!$B$15:$B$19,R3370)&gt;0),1,0)</f>
        <v>1</v>
      </c>
      <c r="AA3370" s="1" cm="1">
        <f t="array" ref="AA3370">SUMPRODUCT(LEN(H3370)-LEN(SUBSTITUTE(H3370,{"0";"1";"2";"3";"4";"5";"6";"7";"8";"9"},"")))</f>
        <v>11</v>
      </c>
      <c r="AC3370" t="str">
        <f t="shared" si="366"/>
        <v>Incomplete Profile</v>
      </c>
      <c r="AD3370">
        <f t="shared" si="367"/>
        <v>1</v>
      </c>
      <c r="AE3370">
        <f t="shared" si="368"/>
        <v>1</v>
      </c>
      <c r="AF3370" t="str">
        <f t="shared" si="369"/>
        <v>No</v>
      </c>
      <c r="AG3370">
        <f t="shared" ca="1" si="370"/>
        <v>149</v>
      </c>
      <c r="AH3370" t="str">
        <f ca="1">IF(OR(V3370="",AG3370=""),"Yes",IF(AG3370&gt;Config!$B$41,"Yes","No"))</f>
        <v>No</v>
      </c>
    </row>
    <row r="3371" spans="1:34" x14ac:dyDescent="0.25">
      <c r="A3371" s="1" t="s">
        <v>23567</v>
      </c>
      <c r="B3371" s="1" t="s">
        <v>2085</v>
      </c>
      <c r="C3371" s="1" t="s">
        <v>336</v>
      </c>
      <c r="D3371" s="1" t="s">
        <v>23568</v>
      </c>
      <c r="E3371" s="1" t="s">
        <v>34521</v>
      </c>
      <c r="F3371" s="1" t="s">
        <v>23569</v>
      </c>
      <c r="G3371" t="str">
        <f t="shared" si="364"/>
        <v>Valid</v>
      </c>
      <c r="H3371" s="1" t="s">
        <v>23570</v>
      </c>
      <c r="I3371" t="str" cm="1">
        <f t="array" ref="I3371">IF(OR(TRIM(H3371)="",ISNUMBER(SEARCH("#",H3371)),AA3371&lt;Config!$B$8,SUMPRODUCT(--ISNUMBER(SEARCH({"a";"b";"c";"d";"e";"f";"g";"h";"i";"j";"k";"l";"m";"n";"o";"p";"q";"r";"s";"t";"u";"v";"w";"x";"y";"z"},H3371)))&gt;0),"Invalid","Valid")</f>
        <v>Valid</v>
      </c>
      <c r="J3371" s="1" t="s">
        <v>23571</v>
      </c>
      <c r="K3371" s="1" t="s">
        <v>147</v>
      </c>
      <c r="L3371" s="1" t="s">
        <v>29</v>
      </c>
      <c r="M3371" s="1" t="s">
        <v>33827</v>
      </c>
      <c r="N3371" s="1" t="s">
        <v>252</v>
      </c>
      <c r="O3371" s="1" t="s">
        <v>69</v>
      </c>
      <c r="P3371" t="s">
        <v>87</v>
      </c>
      <c r="Q3371" s="1" t="s">
        <v>88</v>
      </c>
      <c r="R3371" s="1" t="s">
        <v>212</v>
      </c>
      <c r="S3371" s="1" t="s">
        <v>17191</v>
      </c>
      <c r="T3371" s="1" t="s">
        <v>23572</v>
      </c>
      <c r="U3371" s="1" t="s">
        <v>2785</v>
      </c>
      <c r="V3371" s="1" t="s">
        <v>23573</v>
      </c>
      <c r="W3371" s="1" t="s">
        <v>94</v>
      </c>
      <c r="X3371" t="str">
        <f t="shared" si="365"/>
        <v>Complete</v>
      </c>
      <c r="Y3371">
        <f>MAX(0,100-IF(G3371="Invalid",Config!$B$5,0)-IF(I3371="Invalid",Config!$B$6,0)-IF(X3371="Incomplete",Config!$B$7,0)-IF(AF3371="Yes",Config!$B$37,0))</f>
        <v>100</v>
      </c>
      <c r="Z3371" s="1">
        <f>IF(OR(TRIM(B3371)="",COUNTIF(Config!$B$15:$B$19,B3371)&gt;0),1,0)+IF(OR(TRIM(C3371)="",COUNTIF(Config!$B$15:$B$19,C3371)&gt;0),1,0)+IF(OR(TRIM(F3371)="",COUNTIF(Config!$B$15:$B$19,F3371)&gt;0),1,0)+IF(OR(TRIM(H3371)="",COUNTIF(Config!$B$15:$B$19,H3371)&gt;0),1,0)+IF(OR(TRIM(E3371)="",COUNTIF(Config!$B$15:$B$19,E3371)&gt;0),1,0)+IF(OR(TRIM(K3371)="",COUNTIF(Config!$B$15:$B$19,K3371)&gt;0),1,0)+IF(OR(TRIM(P3371)="",COUNTIF(Config!$B$15:$B$19,P3371)&gt;0),1,0)+IF(OR(TRIM(R3371)="",COUNTIF(Config!$B$15:$B$19,R3371)&gt;0),1,0)</f>
        <v>0</v>
      </c>
      <c r="AA3371" s="1" cm="1">
        <f t="array" ref="AA3371">SUMPRODUCT(LEN(H3371)-LEN(SUBSTITUTE(H3371,{"0";"1";"2";"3";"4";"5";"6";"7";"8";"9"},"")))</f>
        <v>11</v>
      </c>
      <c r="AC3371" t="str">
        <f t="shared" si="366"/>
        <v/>
      </c>
      <c r="AD3371">
        <f t="shared" si="367"/>
        <v>1</v>
      </c>
      <c r="AE3371">
        <f t="shared" si="368"/>
        <v>1</v>
      </c>
      <c r="AF3371" t="str">
        <f t="shared" si="369"/>
        <v>No</v>
      </c>
      <c r="AG3371" t="str">
        <f t="shared" ca="1" si="370"/>
        <v/>
      </c>
      <c r="AH3371" t="str">
        <f ca="1">IF(OR(V3371="",AG3371=""),"Yes",IF(AG3371&gt;Config!$B$41,"Yes","No"))</f>
        <v>Yes</v>
      </c>
    </row>
    <row r="3372" spans="1:34" x14ac:dyDescent="0.25">
      <c r="A3372" s="1" t="s">
        <v>23574</v>
      </c>
      <c r="B3372" s="1" t="s">
        <v>431</v>
      </c>
      <c r="C3372" s="1" t="s">
        <v>1068</v>
      </c>
      <c r="D3372" s="1" t="s">
        <v>15774</v>
      </c>
      <c r="E3372" s="1" t="s">
        <v>283</v>
      </c>
      <c r="F3372" s="1" t="s">
        <v>23575</v>
      </c>
      <c r="G3372" t="str">
        <f t="shared" si="364"/>
        <v>Valid</v>
      </c>
      <c r="H3372" s="1" t="s">
        <v>23576</v>
      </c>
      <c r="I3372" t="str" cm="1">
        <f t="array" ref="I3372">IF(OR(TRIM(H3372)="",ISNUMBER(SEARCH("#",H3372)),AA3372&lt;Config!$B$8,SUMPRODUCT(--ISNUMBER(SEARCH({"a";"b";"c";"d";"e";"f";"g";"h";"i";"j";"k";"l";"m";"n";"o";"p";"q";"r";"s";"t";"u";"v";"w";"x";"y";"z"},H3372)))&gt;0),"Invalid","Valid")</f>
        <v>Valid</v>
      </c>
      <c r="J3372" s="1" t="s">
        <v>23577</v>
      </c>
      <c r="K3372" s="1" t="s">
        <v>504</v>
      </c>
      <c r="L3372" s="1" t="s">
        <v>179</v>
      </c>
      <c r="M3372" s="1" t="s">
        <v>251</v>
      </c>
      <c r="N3372" s="1" t="s">
        <v>211</v>
      </c>
      <c r="O3372" s="1" t="s">
        <v>196</v>
      </c>
      <c r="P3372" t="s">
        <v>87</v>
      </c>
      <c r="Q3372" s="1" t="s">
        <v>166</v>
      </c>
      <c r="R3372" s="1" t="s">
        <v>7504</v>
      </c>
      <c r="S3372" s="1" t="s">
        <v>11220</v>
      </c>
      <c r="T3372" s="1" t="s">
        <v>23578</v>
      </c>
      <c r="U3372" s="1" t="s">
        <v>13585</v>
      </c>
      <c r="V3372" s="1" t="s">
        <v>140</v>
      </c>
      <c r="W3372" s="1" t="s">
        <v>186</v>
      </c>
      <c r="X3372" t="str">
        <f t="shared" si="365"/>
        <v>Complete</v>
      </c>
      <c r="Y3372">
        <f>MAX(0,100-IF(G3372="Invalid",Config!$B$5,0)-IF(I3372="Invalid",Config!$B$6,0)-IF(X3372="Incomplete",Config!$B$7,0)-IF(AF3372="Yes",Config!$B$37,0))</f>
        <v>100</v>
      </c>
      <c r="Z3372" s="1">
        <f>IF(OR(TRIM(B3372)="",COUNTIF(Config!$B$15:$B$19,B3372)&gt;0),1,0)+IF(OR(TRIM(C3372)="",COUNTIF(Config!$B$15:$B$19,C3372)&gt;0),1,0)+IF(OR(TRIM(F3372)="",COUNTIF(Config!$B$15:$B$19,F3372)&gt;0),1,0)+IF(OR(TRIM(H3372)="",COUNTIF(Config!$B$15:$B$19,H3372)&gt;0),1,0)+IF(OR(TRIM(E3372)="",COUNTIF(Config!$B$15:$B$19,E3372)&gt;0),1,0)+IF(OR(TRIM(K3372)="",COUNTIF(Config!$B$15:$B$19,K3372)&gt;0),1,0)+IF(OR(TRIM(P3372)="",COUNTIF(Config!$B$15:$B$19,P3372)&gt;0),1,0)+IF(OR(TRIM(R3372)="",COUNTIF(Config!$B$15:$B$19,R3372)&gt;0),1,0)</f>
        <v>0</v>
      </c>
      <c r="AA3372" s="1" cm="1">
        <f t="array" ref="AA3372">SUMPRODUCT(LEN(H3372)-LEN(SUBSTITUTE(H3372,{"0";"1";"2";"3";"4";"5";"6";"7";"8";"9"},"")))</f>
        <v>10</v>
      </c>
      <c r="AC3372" t="str">
        <f t="shared" si="366"/>
        <v/>
      </c>
      <c r="AD3372">
        <f t="shared" si="367"/>
        <v>1</v>
      </c>
      <c r="AE3372">
        <f t="shared" si="368"/>
        <v>1</v>
      </c>
      <c r="AF3372" t="str">
        <f t="shared" si="369"/>
        <v>No</v>
      </c>
      <c r="AG3372">
        <f t="shared" ca="1" si="370"/>
        <v>37</v>
      </c>
      <c r="AH3372" t="str">
        <f ca="1">IF(OR(V3372="",AG3372=""),"Yes",IF(AG3372&gt;Config!$B$41,"Yes","No"))</f>
        <v>No</v>
      </c>
    </row>
    <row r="3373" spans="1:34" x14ac:dyDescent="0.25">
      <c r="A3373" s="1" t="s">
        <v>23579</v>
      </c>
      <c r="B3373" s="1" t="s">
        <v>2127</v>
      </c>
      <c r="C3373" s="1" t="s">
        <v>775</v>
      </c>
      <c r="D3373" s="1" t="s">
        <v>23580</v>
      </c>
      <c r="E3373" s="1" t="s">
        <v>34877</v>
      </c>
      <c r="F3373" s="1" t="s">
        <v>23581</v>
      </c>
      <c r="G3373" t="str">
        <f t="shared" si="364"/>
        <v>Valid</v>
      </c>
      <c r="H3373" s="1" t="s">
        <v>23582</v>
      </c>
      <c r="I3373" t="str" cm="1">
        <f t="array" ref="I3373">IF(OR(TRIM(H3373)="",ISNUMBER(SEARCH("#",H3373)),AA3373&lt;Config!$B$8,SUMPRODUCT(--ISNUMBER(SEARCH({"a";"b";"c";"d";"e";"f";"g";"h";"i";"j";"k";"l";"m";"n";"o";"p";"q";"r";"s";"t";"u";"v";"w";"x";"y";"z"},H3373)))&gt;0),"Invalid","Valid")</f>
        <v>Valid</v>
      </c>
      <c r="J3373" s="1" t="s">
        <v>23583</v>
      </c>
      <c r="K3373" s="1" t="s">
        <v>117</v>
      </c>
      <c r="L3373" s="1" t="s">
        <v>84</v>
      </c>
      <c r="M3373" s="1" t="s">
        <v>343</v>
      </c>
      <c r="N3373" s="1" t="s">
        <v>51</v>
      </c>
      <c r="O3373" s="1" t="s">
        <v>149</v>
      </c>
      <c r="P3373" t="s">
        <v>87</v>
      </c>
      <c r="Q3373" s="1" t="s">
        <v>438</v>
      </c>
      <c r="R3373" s="1" t="s">
        <v>379</v>
      </c>
      <c r="S3373" s="1" t="s">
        <v>23584</v>
      </c>
      <c r="T3373" s="1" t="s">
        <v>23585</v>
      </c>
      <c r="U3373" s="1" t="s">
        <v>23586</v>
      </c>
      <c r="V3373" s="1" t="s">
        <v>666</v>
      </c>
      <c r="W3373" s="1" t="s">
        <v>125</v>
      </c>
      <c r="X3373" t="str">
        <f t="shared" si="365"/>
        <v>Complete</v>
      </c>
      <c r="Y3373">
        <f>MAX(0,100-IF(G3373="Invalid",Config!$B$5,0)-IF(I3373="Invalid",Config!$B$6,0)-IF(X3373="Incomplete",Config!$B$7,0)-IF(AF3373="Yes",Config!$B$37,0))</f>
        <v>100</v>
      </c>
      <c r="Z3373" s="1">
        <f>IF(OR(TRIM(B3373)="",COUNTIF(Config!$B$15:$B$19,B3373)&gt;0),1,0)+IF(OR(TRIM(C3373)="",COUNTIF(Config!$B$15:$B$19,C3373)&gt;0),1,0)+IF(OR(TRIM(F3373)="",COUNTIF(Config!$B$15:$B$19,F3373)&gt;0),1,0)+IF(OR(TRIM(H3373)="",COUNTIF(Config!$B$15:$B$19,H3373)&gt;0),1,0)+IF(OR(TRIM(E3373)="",COUNTIF(Config!$B$15:$B$19,E3373)&gt;0),1,0)+IF(OR(TRIM(K3373)="",COUNTIF(Config!$B$15:$B$19,K3373)&gt;0),1,0)+IF(OR(TRIM(P3373)="",COUNTIF(Config!$B$15:$B$19,P3373)&gt;0),1,0)+IF(OR(TRIM(R3373)="",COUNTIF(Config!$B$15:$B$19,R3373)&gt;0),1,0)</f>
        <v>0</v>
      </c>
      <c r="AA3373" s="1" cm="1">
        <f t="array" ref="AA3373">SUMPRODUCT(LEN(H3373)-LEN(SUBSTITUTE(H3373,{"0";"1";"2";"3";"4";"5";"6";"7";"8";"9"},"")))</f>
        <v>11</v>
      </c>
      <c r="AC3373" t="str">
        <f t="shared" si="366"/>
        <v/>
      </c>
      <c r="AD3373">
        <f t="shared" si="367"/>
        <v>1</v>
      </c>
      <c r="AE3373">
        <f t="shared" si="368"/>
        <v>1</v>
      </c>
      <c r="AF3373" t="str">
        <f t="shared" si="369"/>
        <v>No</v>
      </c>
      <c r="AG3373">
        <f t="shared" ca="1" si="370"/>
        <v>134</v>
      </c>
      <c r="AH3373" t="str">
        <f ca="1">IF(OR(V3373="",AG3373=""),"Yes",IF(AG3373&gt;Config!$B$41,"Yes","No"))</f>
        <v>No</v>
      </c>
    </row>
    <row r="3374" spans="1:34" x14ac:dyDescent="0.25">
      <c r="A3374" s="1" t="s">
        <v>23587</v>
      </c>
      <c r="B3374" s="1" t="s">
        <v>1634</v>
      </c>
      <c r="C3374" s="1" t="s">
        <v>323</v>
      </c>
      <c r="D3374" s="1" t="s">
        <v>23588</v>
      </c>
      <c r="E3374" s="1" t="s">
        <v>35363</v>
      </c>
      <c r="F3374" s="1" t="s">
        <v>23589</v>
      </c>
      <c r="G3374" t="str">
        <f t="shared" si="364"/>
        <v>Valid</v>
      </c>
      <c r="H3374" s="1" t="s">
        <v>23590</v>
      </c>
      <c r="I3374" t="str" cm="1">
        <f t="array" ref="I3374">IF(OR(TRIM(H3374)="",ISNUMBER(SEARCH("#",H3374)),AA3374&lt;Config!$B$8,SUMPRODUCT(--ISNUMBER(SEARCH({"a";"b";"c";"d";"e";"f";"g";"h";"i";"j";"k";"l";"m";"n";"o";"p";"q";"r";"s";"t";"u";"v";"w";"x";"y";"z"},H3374)))&gt;0),"Invalid","Valid")</f>
        <v>Valid</v>
      </c>
      <c r="J3374" s="1" t="s">
        <v>23591</v>
      </c>
      <c r="K3374" s="1" t="s">
        <v>425</v>
      </c>
      <c r="L3374" s="1" t="s">
        <v>134</v>
      </c>
      <c r="M3374" s="1" t="s">
        <v>85</v>
      </c>
      <c r="N3374" s="1" t="s">
        <v>358</v>
      </c>
      <c r="O3374" s="1" t="s">
        <v>149</v>
      </c>
      <c r="P3374" t="s">
        <v>87</v>
      </c>
      <c r="Q3374" s="1" t="s">
        <v>88</v>
      </c>
      <c r="R3374" s="1" t="s">
        <v>212</v>
      </c>
      <c r="S3374" s="1" t="s">
        <v>23592</v>
      </c>
      <c r="T3374" s="1" t="s">
        <v>23593</v>
      </c>
      <c r="U3374" s="1" t="s">
        <v>4153</v>
      </c>
      <c r="V3374" s="1" t="s">
        <v>2093</v>
      </c>
      <c r="W3374" s="1" t="s">
        <v>40</v>
      </c>
      <c r="X3374" t="str">
        <f t="shared" si="365"/>
        <v>Complete</v>
      </c>
      <c r="Y3374">
        <f>MAX(0,100-IF(G3374="Invalid",Config!$B$5,0)-IF(I3374="Invalid",Config!$B$6,0)-IF(X3374="Incomplete",Config!$B$7,0)-IF(AF3374="Yes",Config!$B$37,0))</f>
        <v>100</v>
      </c>
      <c r="Z3374" s="1">
        <f>IF(OR(TRIM(B3374)="",COUNTIF(Config!$B$15:$B$19,B3374)&gt;0),1,0)+IF(OR(TRIM(C3374)="",COUNTIF(Config!$B$15:$B$19,C3374)&gt;0),1,0)+IF(OR(TRIM(F3374)="",COUNTIF(Config!$B$15:$B$19,F3374)&gt;0),1,0)+IF(OR(TRIM(H3374)="",COUNTIF(Config!$B$15:$B$19,H3374)&gt;0),1,0)+IF(OR(TRIM(E3374)="",COUNTIF(Config!$B$15:$B$19,E3374)&gt;0),1,0)+IF(OR(TRIM(K3374)="",COUNTIF(Config!$B$15:$B$19,K3374)&gt;0),1,0)+IF(OR(TRIM(P3374)="",COUNTIF(Config!$B$15:$B$19,P3374)&gt;0),1,0)+IF(OR(TRIM(R3374)="",COUNTIF(Config!$B$15:$B$19,R3374)&gt;0),1,0)</f>
        <v>0</v>
      </c>
      <c r="AA3374" s="1" cm="1">
        <f t="array" ref="AA3374">SUMPRODUCT(LEN(H3374)-LEN(SUBSTITUTE(H3374,{"0";"1";"2";"3";"4";"5";"6";"7";"8";"9"},"")))</f>
        <v>11</v>
      </c>
      <c r="AC3374" t="str">
        <f t="shared" si="366"/>
        <v/>
      </c>
      <c r="AD3374">
        <f t="shared" si="367"/>
        <v>1</v>
      </c>
      <c r="AE3374">
        <f t="shared" si="368"/>
        <v>1</v>
      </c>
      <c r="AF3374" t="str">
        <f t="shared" si="369"/>
        <v>No</v>
      </c>
      <c r="AG3374">
        <f t="shared" ca="1" si="370"/>
        <v>243</v>
      </c>
      <c r="AH3374" t="str">
        <f ca="1">IF(OR(V3374="",AG3374=""),"Yes",IF(AG3374&gt;Config!$B$41,"Yes","No"))</f>
        <v>No</v>
      </c>
    </row>
    <row r="3375" spans="1:34" x14ac:dyDescent="0.25">
      <c r="A3375" s="1" t="s">
        <v>23594</v>
      </c>
      <c r="B3375" s="1" t="s">
        <v>1858</v>
      </c>
      <c r="C3375" s="1" t="s">
        <v>499</v>
      </c>
      <c r="D3375" s="1" t="s">
        <v>21721</v>
      </c>
      <c r="E3375" s="1" t="s">
        <v>35368</v>
      </c>
      <c r="F3375" s="1" t="s">
        <v>23595</v>
      </c>
      <c r="G3375" t="str">
        <f t="shared" si="364"/>
        <v>Valid</v>
      </c>
      <c r="H3375" s="1" t="s">
        <v>23596</v>
      </c>
      <c r="I3375" t="str" cm="1">
        <f t="array" ref="I3375">IF(OR(TRIM(H3375)="",ISNUMBER(SEARCH("#",H3375)),AA3375&lt;Config!$B$8,SUMPRODUCT(--ISNUMBER(SEARCH({"a";"b";"c";"d";"e";"f";"g";"h";"i";"j";"k";"l";"m";"n";"o";"p";"q";"r";"s";"t";"u";"v";"w";"x";"y";"z"},H3375)))&gt;0),"Invalid","Valid")</f>
        <v>Valid</v>
      </c>
      <c r="J3375" s="1" t="s">
        <v>23597</v>
      </c>
      <c r="K3375" s="1" t="s">
        <v>1001</v>
      </c>
      <c r="L3375" s="1" t="s">
        <v>179</v>
      </c>
      <c r="M3375" s="1" t="s">
        <v>462</v>
      </c>
      <c r="N3375" s="1" t="s">
        <v>713</v>
      </c>
      <c r="O3375" s="1" t="s">
        <v>196</v>
      </c>
      <c r="P3375" t="s">
        <v>104</v>
      </c>
      <c r="Q3375" s="1" t="s">
        <v>105</v>
      </c>
      <c r="R3375" s="1" t="s">
        <v>833</v>
      </c>
      <c r="S3375" s="1" t="s">
        <v>23598</v>
      </c>
      <c r="T3375" s="1" t="s">
        <v>23599</v>
      </c>
      <c r="U3375" s="1" t="s">
        <v>1083</v>
      </c>
      <c r="V3375" s="1" t="s">
        <v>140</v>
      </c>
      <c r="W3375" s="1" t="s">
        <v>202</v>
      </c>
      <c r="X3375" t="str">
        <f t="shared" si="365"/>
        <v>Complete</v>
      </c>
      <c r="Y3375">
        <f>MAX(0,100-IF(G3375="Invalid",Config!$B$5,0)-IF(I3375="Invalid",Config!$B$6,0)-IF(X3375="Incomplete",Config!$B$7,0)-IF(AF3375="Yes",Config!$B$37,0))</f>
        <v>75</v>
      </c>
      <c r="Z3375" s="1">
        <f>IF(OR(TRIM(B3375)="",COUNTIF(Config!$B$15:$B$19,B3375)&gt;0),1,0)+IF(OR(TRIM(C3375)="",COUNTIF(Config!$B$15:$B$19,C3375)&gt;0),1,0)+IF(OR(TRIM(F3375)="",COUNTIF(Config!$B$15:$B$19,F3375)&gt;0),1,0)+IF(OR(TRIM(H3375)="",COUNTIF(Config!$B$15:$B$19,H3375)&gt;0),1,0)+IF(OR(TRIM(E3375)="",COUNTIF(Config!$B$15:$B$19,E3375)&gt;0),1,0)+IF(OR(TRIM(K3375)="",COUNTIF(Config!$B$15:$B$19,K3375)&gt;0),1,0)+IF(OR(TRIM(P3375)="",COUNTIF(Config!$B$15:$B$19,P3375)&gt;0),1,0)+IF(OR(TRIM(R3375)="",COUNTIF(Config!$B$15:$B$19,R3375)&gt;0),1,0)</f>
        <v>0</v>
      </c>
      <c r="AA3375" s="1" cm="1">
        <f t="array" ref="AA3375">SUMPRODUCT(LEN(H3375)-LEN(SUBSTITUTE(H3375,{"0";"1";"2";"3";"4";"5";"6";"7";"8";"9"},"")))</f>
        <v>11</v>
      </c>
      <c r="AC3375" t="str">
        <f t="shared" si="366"/>
        <v>Potential Duplicate</v>
      </c>
      <c r="AD3375">
        <f t="shared" si="367"/>
        <v>1</v>
      </c>
      <c r="AE3375">
        <f t="shared" si="368"/>
        <v>2</v>
      </c>
      <c r="AF3375" t="str">
        <f t="shared" si="369"/>
        <v>Yes</v>
      </c>
      <c r="AG3375">
        <f t="shared" ca="1" si="370"/>
        <v>37</v>
      </c>
      <c r="AH3375" t="str">
        <f ca="1">IF(OR(V3375="",AG3375=""),"Yes",IF(AG3375&gt;Config!$B$41,"Yes","No"))</f>
        <v>No</v>
      </c>
    </row>
    <row r="3376" spans="1:34" x14ac:dyDescent="0.25">
      <c r="A3376" s="1" t="s">
        <v>23600</v>
      </c>
      <c r="B3376" s="1" t="s">
        <v>444</v>
      </c>
      <c r="C3376" s="1" t="s">
        <v>337</v>
      </c>
      <c r="D3376" s="1" t="s">
        <v>23601</v>
      </c>
      <c r="E3376" s="1" t="s">
        <v>34888</v>
      </c>
      <c r="F3376" s="1" t="s">
        <v>23602</v>
      </c>
      <c r="G3376" t="str">
        <f t="shared" si="364"/>
        <v>Valid</v>
      </c>
      <c r="H3376" s="1" t="s">
        <v>18311</v>
      </c>
      <c r="I3376" t="str" cm="1">
        <f t="array" ref="I3376">IF(OR(TRIM(H3376)="",ISNUMBER(SEARCH("#",H3376)),AA3376&lt;Config!$B$8,SUMPRODUCT(--ISNUMBER(SEARCH({"a";"b";"c";"d";"e";"f";"g";"h";"i";"j";"k";"l";"m";"n";"o";"p";"q";"r";"s";"t";"u";"v";"w";"x";"y";"z"},H3376)))&gt;0),"Invalid","Valid")</f>
        <v>Valid</v>
      </c>
      <c r="J3376" s="1" t="s">
        <v>23603</v>
      </c>
      <c r="K3376" s="1" t="s">
        <v>66</v>
      </c>
      <c r="L3376" s="1" t="s">
        <v>265</v>
      </c>
      <c r="M3376" s="1" t="s">
        <v>343</v>
      </c>
      <c r="N3376" s="1" t="s">
        <v>148</v>
      </c>
      <c r="O3376" s="1" t="s">
        <v>149</v>
      </c>
      <c r="P3376" t="s">
        <v>344</v>
      </c>
      <c r="Q3376" s="1" t="s">
        <v>1199</v>
      </c>
      <c r="R3376" s="1" t="s">
        <v>971</v>
      </c>
      <c r="S3376" s="1" t="s">
        <v>5544</v>
      </c>
      <c r="T3376" s="1" t="s">
        <v>23604</v>
      </c>
      <c r="U3376" s="1" t="s">
        <v>23605</v>
      </c>
      <c r="V3376" s="1" t="s">
        <v>140</v>
      </c>
      <c r="W3376" s="1" t="s">
        <v>125</v>
      </c>
      <c r="X3376" t="str">
        <f t="shared" si="365"/>
        <v>Complete</v>
      </c>
      <c r="Y3376">
        <f>MAX(0,100-IF(G3376="Invalid",Config!$B$5,0)-IF(I3376="Invalid",Config!$B$6,0)-IF(X3376="Incomplete",Config!$B$7,0)-IF(AF3376="Yes",Config!$B$37,0))</f>
        <v>75</v>
      </c>
      <c r="Z3376" s="1">
        <f>IF(OR(TRIM(B3376)="",COUNTIF(Config!$B$15:$B$19,B3376)&gt;0),1,0)+IF(OR(TRIM(C3376)="",COUNTIF(Config!$B$15:$B$19,C3376)&gt;0),1,0)+IF(OR(TRIM(F3376)="",COUNTIF(Config!$B$15:$B$19,F3376)&gt;0),1,0)+IF(OR(TRIM(H3376)="",COUNTIF(Config!$B$15:$B$19,H3376)&gt;0),1,0)+IF(OR(TRIM(E3376)="",COUNTIF(Config!$B$15:$B$19,E3376)&gt;0),1,0)+IF(OR(TRIM(K3376)="",COUNTIF(Config!$B$15:$B$19,K3376)&gt;0),1,0)+IF(OR(TRIM(P3376)="",COUNTIF(Config!$B$15:$B$19,P3376)&gt;0),1,0)+IF(OR(TRIM(R3376)="",COUNTIF(Config!$B$15:$B$19,R3376)&gt;0),1,0)</f>
        <v>0</v>
      </c>
      <c r="AA3376" s="1" cm="1">
        <f t="array" ref="AA3376">SUMPRODUCT(LEN(H3376)-LEN(SUBSTITUTE(H3376,{"0";"1";"2";"3";"4";"5";"6";"7";"8";"9"},"")))</f>
        <v>11</v>
      </c>
      <c r="AC3376" t="str">
        <f t="shared" si="366"/>
        <v>Potential Duplicate</v>
      </c>
      <c r="AD3376">
        <f t="shared" si="367"/>
        <v>1</v>
      </c>
      <c r="AE3376">
        <f t="shared" si="368"/>
        <v>2</v>
      </c>
      <c r="AF3376" t="str">
        <f t="shared" si="369"/>
        <v>Yes</v>
      </c>
      <c r="AG3376">
        <f t="shared" ca="1" si="370"/>
        <v>37</v>
      </c>
      <c r="AH3376" t="str">
        <f ca="1">IF(OR(V3376="",AG3376=""),"Yes",IF(AG3376&gt;Config!$B$41,"Yes","No"))</f>
        <v>No</v>
      </c>
    </row>
    <row r="3377" spans="1:34" x14ac:dyDescent="0.25">
      <c r="A3377" s="1" t="s">
        <v>23606</v>
      </c>
      <c r="B3377" s="1" t="s">
        <v>188</v>
      </c>
      <c r="C3377" s="1" t="s">
        <v>775</v>
      </c>
      <c r="D3377" s="1" t="s">
        <v>23607</v>
      </c>
      <c r="E3377" s="1" t="s">
        <v>35369</v>
      </c>
      <c r="F3377" s="1" t="s">
        <v>23608</v>
      </c>
      <c r="G3377" t="str">
        <f t="shared" si="364"/>
        <v>Valid</v>
      </c>
      <c r="H3377" s="1" t="s">
        <v>23609</v>
      </c>
      <c r="I3377" t="str" cm="1">
        <f t="array" ref="I3377">IF(OR(TRIM(H3377)="",ISNUMBER(SEARCH("#",H3377)),AA3377&lt;Config!$B$8,SUMPRODUCT(--ISNUMBER(SEARCH({"a";"b";"c";"d";"e";"f";"g";"h";"i";"j";"k";"l";"m";"n";"o";"p";"q";"r";"s";"t";"u";"v";"w";"x";"y";"z"},H3377)))&gt;0),"Invalid","Valid")</f>
        <v>Valid</v>
      </c>
      <c r="J3377" s="1" t="s">
        <v>23610</v>
      </c>
      <c r="K3377" s="1" t="s">
        <v>504</v>
      </c>
      <c r="L3377" s="1" t="s">
        <v>102</v>
      </c>
      <c r="M3377" s="1" t="s">
        <v>30</v>
      </c>
      <c r="N3377" s="1" t="s">
        <v>31</v>
      </c>
      <c r="O3377" s="1" t="s">
        <v>69</v>
      </c>
      <c r="P3377" t="s">
        <v>104</v>
      </c>
      <c r="Q3377" s="1" t="s">
        <v>732</v>
      </c>
      <c r="R3377" s="1" t="s">
        <v>106</v>
      </c>
      <c r="S3377" s="1" t="s">
        <v>2813</v>
      </c>
      <c r="T3377" s="1" t="s">
        <v>23611</v>
      </c>
      <c r="U3377" s="1" t="s">
        <v>8893</v>
      </c>
      <c r="V3377" s="1" t="s">
        <v>140</v>
      </c>
      <c r="W3377" s="1" t="s">
        <v>60</v>
      </c>
      <c r="X3377" t="str">
        <f t="shared" si="365"/>
        <v>Complete</v>
      </c>
      <c r="Y3377">
        <f>MAX(0,100-IF(G3377="Invalid",Config!$B$5,0)-IF(I3377="Invalid",Config!$B$6,0)-IF(X3377="Incomplete",Config!$B$7,0)-IF(AF3377="Yes",Config!$B$37,0))</f>
        <v>100</v>
      </c>
      <c r="Z3377" s="1">
        <f>IF(OR(TRIM(B3377)="",COUNTIF(Config!$B$15:$B$19,B3377)&gt;0),1,0)+IF(OR(TRIM(C3377)="",COUNTIF(Config!$B$15:$B$19,C3377)&gt;0),1,0)+IF(OR(TRIM(F3377)="",COUNTIF(Config!$B$15:$B$19,F3377)&gt;0),1,0)+IF(OR(TRIM(H3377)="",COUNTIF(Config!$B$15:$B$19,H3377)&gt;0),1,0)+IF(OR(TRIM(E3377)="",COUNTIF(Config!$B$15:$B$19,E3377)&gt;0),1,0)+IF(OR(TRIM(K3377)="",COUNTIF(Config!$B$15:$B$19,K3377)&gt;0),1,0)+IF(OR(TRIM(P3377)="",COUNTIF(Config!$B$15:$B$19,P3377)&gt;0),1,0)+IF(OR(TRIM(R3377)="",COUNTIF(Config!$B$15:$B$19,R3377)&gt;0),1,0)</f>
        <v>0</v>
      </c>
      <c r="AA3377" s="1" cm="1">
        <f t="array" ref="AA3377">SUMPRODUCT(LEN(H3377)-LEN(SUBSTITUTE(H3377,{"0";"1";"2";"3";"4";"5";"6";"7";"8";"9"},"")))</f>
        <v>11</v>
      </c>
      <c r="AC3377" t="str">
        <f t="shared" si="366"/>
        <v/>
      </c>
      <c r="AD3377">
        <f t="shared" si="367"/>
        <v>1</v>
      </c>
      <c r="AE3377">
        <f t="shared" si="368"/>
        <v>1</v>
      </c>
      <c r="AF3377" t="str">
        <f t="shared" si="369"/>
        <v>No</v>
      </c>
      <c r="AG3377">
        <f t="shared" ca="1" si="370"/>
        <v>37</v>
      </c>
      <c r="AH3377" t="str">
        <f ca="1">IF(OR(V3377="",AG3377=""),"Yes",IF(AG3377&gt;Config!$B$41,"Yes","No"))</f>
        <v>No</v>
      </c>
    </row>
    <row r="3378" spans="1:34" x14ac:dyDescent="0.25">
      <c r="A3378" s="1" t="s">
        <v>23612</v>
      </c>
      <c r="B3378" s="1" t="s">
        <v>765</v>
      </c>
      <c r="C3378" s="1" t="s">
        <v>273</v>
      </c>
      <c r="D3378" s="1" t="s">
        <v>909</v>
      </c>
      <c r="E3378" s="1" t="s">
        <v>34622</v>
      </c>
      <c r="F3378" s="1" t="s">
        <v>23613</v>
      </c>
      <c r="G3378" t="str">
        <f t="shared" si="364"/>
        <v>Valid</v>
      </c>
      <c r="H3378" s="1" t="s">
        <v>23614</v>
      </c>
      <c r="I3378" t="str" cm="1">
        <f t="array" ref="I3378">IF(OR(TRIM(H3378)="",ISNUMBER(SEARCH("#",H3378)),AA3378&lt;Config!$B$8,SUMPRODUCT(--ISNUMBER(SEARCH({"a";"b";"c";"d";"e";"f";"g";"h";"i";"j";"k";"l";"m";"n";"o";"p";"q";"r";"s";"t";"u";"v";"w";"x";"y";"z"},H3378)))&gt;0),"Invalid","Valid")</f>
        <v>Valid</v>
      </c>
      <c r="J3378" s="1" t="s">
        <v>23615</v>
      </c>
      <c r="K3378" s="1" t="s">
        <v>163</v>
      </c>
      <c r="L3378" s="1" t="s">
        <v>265</v>
      </c>
      <c r="M3378" s="1" t="s">
        <v>517</v>
      </c>
      <c r="N3378" s="1" t="s">
        <v>86</v>
      </c>
      <c r="O3378" s="1" t="s">
        <v>69</v>
      </c>
      <c r="P3378" t="s">
        <v>328</v>
      </c>
      <c r="Q3378" s="1" t="s">
        <v>1046</v>
      </c>
      <c r="R3378" s="1" t="s">
        <v>4149</v>
      </c>
      <c r="S3378" s="1" t="s">
        <v>21120</v>
      </c>
      <c r="T3378" s="1" t="s">
        <v>23616</v>
      </c>
      <c r="U3378" s="1" t="s">
        <v>2829</v>
      </c>
      <c r="V3378" s="1" t="s">
        <v>895</v>
      </c>
      <c r="W3378" s="1" t="s">
        <v>202</v>
      </c>
      <c r="X3378" t="str">
        <f t="shared" si="365"/>
        <v>Complete</v>
      </c>
      <c r="Y3378">
        <f>MAX(0,100-IF(G3378="Invalid",Config!$B$5,0)-IF(I3378="Invalid",Config!$B$6,0)-IF(X3378="Incomplete",Config!$B$7,0)-IF(AF3378="Yes",Config!$B$37,0))</f>
        <v>100</v>
      </c>
      <c r="Z3378" s="1">
        <f>IF(OR(TRIM(B3378)="",COUNTIF(Config!$B$15:$B$19,B3378)&gt;0),1,0)+IF(OR(TRIM(C3378)="",COUNTIF(Config!$B$15:$B$19,C3378)&gt;0),1,0)+IF(OR(TRIM(F3378)="",COUNTIF(Config!$B$15:$B$19,F3378)&gt;0),1,0)+IF(OR(TRIM(H3378)="",COUNTIF(Config!$B$15:$B$19,H3378)&gt;0),1,0)+IF(OR(TRIM(E3378)="",COUNTIF(Config!$B$15:$B$19,E3378)&gt;0),1,0)+IF(OR(TRIM(K3378)="",COUNTIF(Config!$B$15:$B$19,K3378)&gt;0),1,0)+IF(OR(TRIM(P3378)="",COUNTIF(Config!$B$15:$B$19,P3378)&gt;0),1,0)+IF(OR(TRIM(R3378)="",COUNTIF(Config!$B$15:$B$19,R3378)&gt;0),1,0)</f>
        <v>0</v>
      </c>
      <c r="AA3378" s="1" cm="1">
        <f t="array" ref="AA3378">SUMPRODUCT(LEN(H3378)-LEN(SUBSTITUTE(H3378,{"0";"1";"2";"3";"4";"5";"6";"7";"8";"9"},"")))</f>
        <v>11</v>
      </c>
      <c r="AC3378" t="str">
        <f t="shared" si="366"/>
        <v/>
      </c>
      <c r="AD3378">
        <f t="shared" si="367"/>
        <v>1</v>
      </c>
      <c r="AE3378">
        <f t="shared" si="368"/>
        <v>1</v>
      </c>
      <c r="AF3378" t="str">
        <f t="shared" si="369"/>
        <v>No</v>
      </c>
      <c r="AG3378">
        <f t="shared" ca="1" si="370"/>
        <v>323</v>
      </c>
      <c r="AH3378" t="str">
        <f ca="1">IF(OR(V3378="",AG3378=""),"Yes",IF(AG3378&gt;Config!$B$41,"Yes","No"))</f>
        <v>No</v>
      </c>
    </row>
    <row r="3379" spans="1:34" x14ac:dyDescent="0.25">
      <c r="A3379" s="1" t="s">
        <v>23617</v>
      </c>
      <c r="B3379" s="1" t="s">
        <v>156</v>
      </c>
      <c r="C3379" s="1" t="s">
        <v>620</v>
      </c>
      <c r="D3379" s="1" t="s">
        <v>23618</v>
      </c>
      <c r="E3379" s="1" t="s">
        <v>283</v>
      </c>
      <c r="F3379" s="1" t="s">
        <v>23619</v>
      </c>
      <c r="G3379" t="str">
        <f t="shared" si="364"/>
        <v>Valid</v>
      </c>
      <c r="H3379" s="1" t="s">
        <v>23620</v>
      </c>
      <c r="I3379" t="str" cm="1">
        <f t="array" ref="I3379">IF(OR(TRIM(H3379)="",ISNUMBER(SEARCH("#",H3379)),AA3379&lt;Config!$B$8,SUMPRODUCT(--ISNUMBER(SEARCH({"a";"b";"c";"d";"e";"f";"g";"h";"i";"j";"k";"l";"m";"n";"o";"p";"q";"r";"s";"t";"u";"v";"w";"x";"y";"z"},H3379)))&gt;0),"Invalid","Valid")</f>
        <v>Valid</v>
      </c>
      <c r="J3379" s="1" t="s">
        <v>23621</v>
      </c>
      <c r="K3379" s="1" t="s">
        <v>250</v>
      </c>
      <c r="L3379" s="1" t="s">
        <v>265</v>
      </c>
      <c r="M3379" s="1" t="s">
        <v>165</v>
      </c>
      <c r="N3379" s="1" t="s">
        <v>713</v>
      </c>
      <c r="O3379" s="1" t="s">
        <v>52</v>
      </c>
      <c r="P3379" t="s">
        <v>87</v>
      </c>
      <c r="Q3379" s="1" t="s">
        <v>166</v>
      </c>
      <c r="R3379" s="1" t="s">
        <v>559</v>
      </c>
      <c r="S3379" s="1" t="s">
        <v>6185</v>
      </c>
      <c r="T3379" s="1" t="s">
        <v>23622</v>
      </c>
      <c r="U3379" s="1" t="s">
        <v>8052</v>
      </c>
      <c r="V3379" s="1" t="s">
        <v>2093</v>
      </c>
      <c r="W3379" s="1" t="s">
        <v>125</v>
      </c>
      <c r="X3379" t="str">
        <f t="shared" si="365"/>
        <v>Complete</v>
      </c>
      <c r="Y3379">
        <f>MAX(0,100-IF(G3379="Invalid",Config!$B$5,0)-IF(I3379="Invalid",Config!$B$6,0)-IF(X3379="Incomplete",Config!$B$7,0)-IF(AF3379="Yes",Config!$B$37,0))</f>
        <v>100</v>
      </c>
      <c r="Z3379" s="1">
        <f>IF(OR(TRIM(B3379)="",COUNTIF(Config!$B$15:$B$19,B3379)&gt;0),1,0)+IF(OR(TRIM(C3379)="",COUNTIF(Config!$B$15:$B$19,C3379)&gt;0),1,0)+IF(OR(TRIM(F3379)="",COUNTIF(Config!$B$15:$B$19,F3379)&gt;0),1,0)+IF(OR(TRIM(H3379)="",COUNTIF(Config!$B$15:$B$19,H3379)&gt;0),1,0)+IF(OR(TRIM(E3379)="",COUNTIF(Config!$B$15:$B$19,E3379)&gt;0),1,0)+IF(OR(TRIM(K3379)="",COUNTIF(Config!$B$15:$B$19,K3379)&gt;0),1,0)+IF(OR(TRIM(P3379)="",COUNTIF(Config!$B$15:$B$19,P3379)&gt;0),1,0)+IF(OR(TRIM(R3379)="",COUNTIF(Config!$B$15:$B$19,R3379)&gt;0),1,0)</f>
        <v>0</v>
      </c>
      <c r="AA3379" s="1" cm="1">
        <f t="array" ref="AA3379">SUMPRODUCT(LEN(H3379)-LEN(SUBSTITUTE(H3379,{"0";"1";"2";"3";"4";"5";"6";"7";"8";"9"},"")))</f>
        <v>11</v>
      </c>
      <c r="AC3379" t="str">
        <f t="shared" si="366"/>
        <v/>
      </c>
      <c r="AD3379">
        <f t="shared" si="367"/>
        <v>1</v>
      </c>
      <c r="AE3379">
        <f t="shared" si="368"/>
        <v>1</v>
      </c>
      <c r="AF3379" t="str">
        <f t="shared" si="369"/>
        <v>No</v>
      </c>
      <c r="AG3379">
        <f t="shared" ca="1" si="370"/>
        <v>243</v>
      </c>
      <c r="AH3379" t="str">
        <f ca="1">IF(OR(V3379="",AG3379=""),"Yes",IF(AG3379&gt;Config!$B$41,"Yes","No"))</f>
        <v>No</v>
      </c>
    </row>
    <row r="3380" spans="1:34" x14ac:dyDescent="0.25">
      <c r="A3380" s="1" t="s">
        <v>23623</v>
      </c>
      <c r="B3380" s="1" t="s">
        <v>1557</v>
      </c>
      <c r="C3380" s="1" t="s">
        <v>1339</v>
      </c>
      <c r="D3380" s="1" t="s">
        <v>23624</v>
      </c>
      <c r="E3380" s="1" t="s">
        <v>35208</v>
      </c>
      <c r="F3380" s="1" t="s">
        <v>23625</v>
      </c>
      <c r="G3380" t="str">
        <f t="shared" si="364"/>
        <v>Valid</v>
      </c>
      <c r="H3380" s="1" t="s">
        <v>23626</v>
      </c>
      <c r="I3380" t="str" cm="1">
        <f t="array" ref="I3380">IF(OR(TRIM(H3380)="",ISNUMBER(SEARCH("#",H3380)),AA3380&lt;Config!$B$8,SUMPRODUCT(--ISNUMBER(SEARCH({"a";"b";"c";"d";"e";"f";"g";"h";"i";"j";"k";"l";"m";"n";"o";"p";"q";"r";"s";"t";"u";"v";"w";"x";"y";"z"},H3380)))&gt;0),"Invalid","Valid")</f>
        <v>Valid</v>
      </c>
      <c r="J3380" s="1" t="s">
        <v>23627</v>
      </c>
      <c r="K3380" s="1" t="s">
        <v>1001</v>
      </c>
      <c r="L3380" s="1" t="s">
        <v>134</v>
      </c>
      <c r="M3380" s="1" t="s">
        <v>135</v>
      </c>
      <c r="N3380" s="1" t="s">
        <v>224</v>
      </c>
      <c r="O3380" s="1" t="s">
        <v>69</v>
      </c>
      <c r="P3380" t="s">
        <v>53</v>
      </c>
      <c r="Q3380" s="1" t="s">
        <v>197</v>
      </c>
      <c r="R3380" s="1" t="s">
        <v>198</v>
      </c>
      <c r="S3380" s="1" t="s">
        <v>11326</v>
      </c>
      <c r="T3380" s="1" t="s">
        <v>23628</v>
      </c>
      <c r="U3380" s="1" t="s">
        <v>20004</v>
      </c>
      <c r="V3380" s="1" t="s">
        <v>1691</v>
      </c>
      <c r="W3380" s="1" t="s">
        <v>293</v>
      </c>
      <c r="X3380" t="str">
        <f t="shared" si="365"/>
        <v>Complete</v>
      </c>
      <c r="Y3380">
        <f>MAX(0,100-IF(G3380="Invalid",Config!$B$5,0)-IF(I3380="Invalid",Config!$B$6,0)-IF(X3380="Incomplete",Config!$B$7,0)-IF(AF3380="Yes",Config!$B$37,0))</f>
        <v>100</v>
      </c>
      <c r="Z3380" s="1">
        <f>IF(OR(TRIM(B3380)="",COUNTIF(Config!$B$15:$B$19,B3380)&gt;0),1,0)+IF(OR(TRIM(C3380)="",COUNTIF(Config!$B$15:$B$19,C3380)&gt;0),1,0)+IF(OR(TRIM(F3380)="",COUNTIF(Config!$B$15:$B$19,F3380)&gt;0),1,0)+IF(OR(TRIM(H3380)="",COUNTIF(Config!$B$15:$B$19,H3380)&gt;0),1,0)+IF(OR(TRIM(E3380)="",COUNTIF(Config!$B$15:$B$19,E3380)&gt;0),1,0)+IF(OR(TRIM(K3380)="",COUNTIF(Config!$B$15:$B$19,K3380)&gt;0),1,0)+IF(OR(TRIM(P3380)="",COUNTIF(Config!$B$15:$B$19,P3380)&gt;0),1,0)+IF(OR(TRIM(R3380)="",COUNTIF(Config!$B$15:$B$19,R3380)&gt;0),1,0)</f>
        <v>0</v>
      </c>
      <c r="AA3380" s="1" cm="1">
        <f t="array" ref="AA3380">SUMPRODUCT(LEN(H3380)-LEN(SUBSTITUTE(H3380,{"0";"1";"2";"3";"4";"5";"6";"7";"8";"9"},"")))</f>
        <v>12</v>
      </c>
      <c r="AC3380" t="str">
        <f t="shared" si="366"/>
        <v/>
      </c>
      <c r="AD3380">
        <f t="shared" si="367"/>
        <v>1</v>
      </c>
      <c r="AE3380">
        <f t="shared" si="368"/>
        <v>1</v>
      </c>
      <c r="AF3380" t="str">
        <f t="shared" si="369"/>
        <v>No</v>
      </c>
      <c r="AG3380">
        <f t="shared" ca="1" si="370"/>
        <v>631</v>
      </c>
      <c r="AH3380" t="str">
        <f ca="1">IF(OR(V3380="",AG3380=""),"Yes",IF(AG3380&gt;Config!$B$41,"Yes","No"))</f>
        <v>Yes</v>
      </c>
    </row>
    <row r="3381" spans="1:34" x14ac:dyDescent="0.25">
      <c r="A3381" s="1" t="s">
        <v>23629</v>
      </c>
      <c r="B3381" s="1" t="s">
        <v>544</v>
      </c>
      <c r="C3381" s="1" t="s">
        <v>230</v>
      </c>
      <c r="D3381" s="1" t="s">
        <v>23630</v>
      </c>
      <c r="E3381" s="1" t="s">
        <v>35370</v>
      </c>
      <c r="F3381" s="1" t="s">
        <v>35371</v>
      </c>
      <c r="G3381" t="str">
        <f t="shared" si="364"/>
        <v>Valid</v>
      </c>
      <c r="H3381" s="1" t="s">
        <v>23631</v>
      </c>
      <c r="I3381" t="str" cm="1">
        <f t="array" ref="I3381">IF(OR(TRIM(H3381)="",ISNUMBER(SEARCH("#",H3381)),AA3381&lt;Config!$B$8,SUMPRODUCT(--ISNUMBER(SEARCH({"a";"b";"c";"d";"e";"f";"g";"h";"i";"j";"k";"l";"m";"n";"o";"p";"q";"r";"s";"t";"u";"v";"w";"x";"y";"z"},H3381)))&gt;0),"Invalid","Valid")</f>
        <v>Valid</v>
      </c>
      <c r="J3381" s="1" t="s">
        <v>23632</v>
      </c>
      <c r="K3381" s="1" t="s">
        <v>147</v>
      </c>
      <c r="L3381" s="1" t="s">
        <v>134</v>
      </c>
      <c r="M3381" s="1" t="s">
        <v>462</v>
      </c>
      <c r="N3381" s="1" t="s">
        <v>31</v>
      </c>
      <c r="O3381" s="1" t="s">
        <v>69</v>
      </c>
      <c r="P3381" t="s">
        <v>33</v>
      </c>
      <c r="Q3381" s="1" t="s">
        <v>1664</v>
      </c>
      <c r="R3381" s="1" t="s">
        <v>482</v>
      </c>
      <c r="S3381" s="1" t="s">
        <v>4972</v>
      </c>
      <c r="T3381" s="1" t="s">
        <v>23633</v>
      </c>
      <c r="U3381" s="1" t="s">
        <v>5875</v>
      </c>
      <c r="V3381" s="1" t="s">
        <v>7951</v>
      </c>
      <c r="W3381" s="1" t="s">
        <v>186</v>
      </c>
      <c r="X3381" t="str">
        <f t="shared" si="365"/>
        <v>Complete</v>
      </c>
      <c r="Y3381">
        <f>MAX(0,100-IF(G3381="Invalid",Config!$B$5,0)-IF(I3381="Invalid",Config!$B$6,0)-IF(X3381="Incomplete",Config!$B$7,0)-IF(AF3381="Yes",Config!$B$37,0))</f>
        <v>100</v>
      </c>
      <c r="Z3381" s="1">
        <f>IF(OR(TRIM(B3381)="",COUNTIF(Config!$B$15:$B$19,B3381)&gt;0),1,0)+IF(OR(TRIM(C3381)="",COUNTIF(Config!$B$15:$B$19,C3381)&gt;0),1,0)+IF(OR(TRIM(F3381)="",COUNTIF(Config!$B$15:$B$19,F3381)&gt;0),1,0)+IF(OR(TRIM(H3381)="",COUNTIF(Config!$B$15:$B$19,H3381)&gt;0),1,0)+IF(OR(TRIM(E3381)="",COUNTIF(Config!$B$15:$B$19,E3381)&gt;0),1,0)+IF(OR(TRIM(K3381)="",COUNTIF(Config!$B$15:$B$19,K3381)&gt;0),1,0)+IF(OR(TRIM(P3381)="",COUNTIF(Config!$B$15:$B$19,P3381)&gt;0),1,0)+IF(OR(TRIM(R3381)="",COUNTIF(Config!$B$15:$B$19,R3381)&gt;0),1,0)</f>
        <v>0</v>
      </c>
      <c r="AA3381" s="1" cm="1">
        <f t="array" ref="AA3381">SUMPRODUCT(LEN(H3381)-LEN(SUBSTITUTE(H3381,{"0";"1";"2";"3";"4";"5";"6";"7";"8";"9"},"")))</f>
        <v>10</v>
      </c>
      <c r="AC3381" t="str">
        <f t="shared" si="366"/>
        <v/>
      </c>
      <c r="AD3381">
        <f t="shared" si="367"/>
        <v>1</v>
      </c>
      <c r="AE3381">
        <f t="shared" si="368"/>
        <v>1</v>
      </c>
      <c r="AF3381" t="str">
        <f t="shared" si="369"/>
        <v>No</v>
      </c>
      <c r="AG3381">
        <f t="shared" ca="1" si="370"/>
        <v>304</v>
      </c>
      <c r="AH3381" t="str">
        <f ca="1">IF(OR(V3381="",AG3381=""),"Yes",IF(AG3381&gt;Config!$B$41,"Yes","No"))</f>
        <v>No</v>
      </c>
    </row>
    <row r="3382" spans="1:34" x14ac:dyDescent="0.25">
      <c r="A3382" s="1" t="s">
        <v>23634</v>
      </c>
      <c r="B3382" s="1" t="s">
        <v>6040</v>
      </c>
      <c r="C3382" s="1" t="s">
        <v>97</v>
      </c>
      <c r="D3382" s="1" t="s">
        <v>18666</v>
      </c>
      <c r="E3382" s="1" t="s">
        <v>739</v>
      </c>
      <c r="F3382" s="1" t="s">
        <v>21943</v>
      </c>
      <c r="G3382" t="str">
        <f t="shared" si="364"/>
        <v>Valid</v>
      </c>
      <c r="H3382" s="1" t="s">
        <v>23635</v>
      </c>
      <c r="I3382" t="str" cm="1">
        <f t="array" ref="I3382">IF(OR(TRIM(H3382)="",ISNUMBER(SEARCH("#",H3382)),AA3382&lt;Config!$B$8,SUMPRODUCT(--ISNUMBER(SEARCH({"a";"b";"c";"d";"e";"f";"g";"h";"i";"j";"k";"l";"m";"n";"o";"p";"q";"r";"s";"t";"u";"v";"w";"x";"y";"z"},H3382)))&gt;0),"Invalid","Valid")</f>
        <v>Valid</v>
      </c>
      <c r="J3382" s="1" t="s">
        <v>23636</v>
      </c>
      <c r="K3382" s="1" t="s">
        <v>28</v>
      </c>
      <c r="L3382" s="1" t="s">
        <v>67</v>
      </c>
      <c r="M3382" s="1" t="s">
        <v>118</v>
      </c>
      <c r="N3382" s="1" t="s">
        <v>31</v>
      </c>
      <c r="O3382" s="1" t="s">
        <v>32</v>
      </c>
      <c r="P3382" t="s">
        <v>104</v>
      </c>
      <c r="Q3382" s="1" t="s">
        <v>732</v>
      </c>
      <c r="R3382" s="1" t="s">
        <v>833</v>
      </c>
      <c r="S3382" s="1" t="s">
        <v>6274</v>
      </c>
      <c r="T3382" s="1" t="s">
        <v>23637</v>
      </c>
      <c r="U3382" s="1" t="s">
        <v>3756</v>
      </c>
      <c r="V3382" s="1" t="s">
        <v>8449</v>
      </c>
      <c r="W3382" s="1" t="s">
        <v>186</v>
      </c>
      <c r="X3382" t="str">
        <f t="shared" si="365"/>
        <v>Complete</v>
      </c>
      <c r="Y3382">
        <f>MAX(0,100-IF(G3382="Invalid",Config!$B$5,0)-IF(I3382="Invalid",Config!$B$6,0)-IF(X3382="Incomplete",Config!$B$7,0)-IF(AF3382="Yes",Config!$B$37,0))</f>
        <v>75</v>
      </c>
      <c r="Z3382" s="1">
        <f>IF(OR(TRIM(B3382)="",COUNTIF(Config!$B$15:$B$19,B3382)&gt;0),1,0)+IF(OR(TRIM(C3382)="",COUNTIF(Config!$B$15:$B$19,C3382)&gt;0),1,0)+IF(OR(TRIM(F3382)="",COUNTIF(Config!$B$15:$B$19,F3382)&gt;0),1,0)+IF(OR(TRIM(H3382)="",COUNTIF(Config!$B$15:$B$19,H3382)&gt;0),1,0)+IF(OR(TRIM(E3382)="",COUNTIF(Config!$B$15:$B$19,E3382)&gt;0),1,0)+IF(OR(TRIM(K3382)="",COUNTIF(Config!$B$15:$B$19,K3382)&gt;0),1,0)+IF(OR(TRIM(P3382)="",COUNTIF(Config!$B$15:$B$19,P3382)&gt;0),1,0)+IF(OR(TRIM(R3382)="",COUNTIF(Config!$B$15:$B$19,R3382)&gt;0),1,0)</f>
        <v>0</v>
      </c>
      <c r="AA3382" s="1" cm="1">
        <f t="array" ref="AA3382">SUMPRODUCT(LEN(H3382)-LEN(SUBSTITUTE(H3382,{"0";"1";"2";"3";"4";"5";"6";"7";"8";"9"},"")))</f>
        <v>11</v>
      </c>
      <c r="AC3382" t="str">
        <f t="shared" si="366"/>
        <v>Potential Duplicate</v>
      </c>
      <c r="AD3382">
        <f t="shared" si="367"/>
        <v>3</v>
      </c>
      <c r="AE3382">
        <f t="shared" si="368"/>
        <v>1</v>
      </c>
      <c r="AF3382" t="str">
        <f t="shared" si="369"/>
        <v>Yes</v>
      </c>
      <c r="AG3382">
        <f t="shared" ca="1" si="370"/>
        <v>305</v>
      </c>
      <c r="AH3382" t="str">
        <f ca="1">IF(OR(V3382="",AG3382=""),"Yes",IF(AG3382&gt;Config!$B$41,"Yes","No"))</f>
        <v>No</v>
      </c>
    </row>
    <row r="3383" spans="1:34" x14ac:dyDescent="0.25">
      <c r="A3383" s="1" t="s">
        <v>23638</v>
      </c>
      <c r="B3383" s="1" t="s">
        <v>690</v>
      </c>
      <c r="C3383" s="1" t="s">
        <v>398</v>
      </c>
      <c r="D3383" s="1" t="s">
        <v>23639</v>
      </c>
      <c r="E3383" s="1" t="s">
        <v>35372</v>
      </c>
      <c r="F3383" s="1" t="s">
        <v>23640</v>
      </c>
      <c r="G3383" t="str">
        <f t="shared" si="364"/>
        <v>Valid</v>
      </c>
      <c r="H3383" s="1" t="s">
        <v>23641</v>
      </c>
      <c r="I3383" t="str" cm="1">
        <f t="array" ref="I3383">IF(OR(TRIM(H3383)="",ISNUMBER(SEARCH("#",H3383)),AA3383&lt;Config!$B$8,SUMPRODUCT(--ISNUMBER(SEARCH({"a";"b";"c";"d";"e";"f";"g";"h";"i";"j";"k";"l";"m";"n";"o";"p";"q";"r";"s";"t";"u";"v";"w";"x";"y";"z"},H3383)))&gt;0),"Invalid","Valid")</f>
        <v>Valid</v>
      </c>
      <c r="J3383" s="1" t="s">
        <v>23642</v>
      </c>
      <c r="K3383" s="1" t="s">
        <v>48</v>
      </c>
      <c r="L3383" s="1" t="s">
        <v>29</v>
      </c>
      <c r="M3383" s="1" t="s">
        <v>235</v>
      </c>
      <c r="N3383" s="1" t="s">
        <v>86</v>
      </c>
      <c r="O3383" s="1" t="s">
        <v>180</v>
      </c>
      <c r="P3383" t="s">
        <v>33</v>
      </c>
      <c r="Q3383" s="1" t="s">
        <v>1099</v>
      </c>
      <c r="R3383" s="1" t="s">
        <v>482</v>
      </c>
      <c r="S3383" s="1" t="s">
        <v>23643</v>
      </c>
      <c r="T3383" s="1" t="s">
        <v>23644</v>
      </c>
      <c r="U3383" s="1" t="s">
        <v>2744</v>
      </c>
      <c r="V3383" s="1" t="s">
        <v>8652</v>
      </c>
      <c r="W3383" s="1" t="s">
        <v>75</v>
      </c>
      <c r="X3383" t="str">
        <f t="shared" si="365"/>
        <v>Complete</v>
      </c>
      <c r="Y3383">
        <f>MAX(0,100-IF(G3383="Invalid",Config!$B$5,0)-IF(I3383="Invalid",Config!$B$6,0)-IF(X3383="Incomplete",Config!$B$7,0)-IF(AF3383="Yes",Config!$B$37,0))</f>
        <v>100</v>
      </c>
      <c r="Z3383" s="1">
        <f>IF(OR(TRIM(B3383)="",COUNTIF(Config!$B$15:$B$19,B3383)&gt;0),1,0)+IF(OR(TRIM(C3383)="",COUNTIF(Config!$B$15:$B$19,C3383)&gt;0),1,0)+IF(OR(TRIM(F3383)="",COUNTIF(Config!$B$15:$B$19,F3383)&gt;0),1,0)+IF(OR(TRIM(H3383)="",COUNTIF(Config!$B$15:$B$19,H3383)&gt;0),1,0)+IF(OR(TRIM(E3383)="",COUNTIF(Config!$B$15:$B$19,E3383)&gt;0),1,0)+IF(OR(TRIM(K3383)="",COUNTIF(Config!$B$15:$B$19,K3383)&gt;0),1,0)+IF(OR(TRIM(P3383)="",COUNTIF(Config!$B$15:$B$19,P3383)&gt;0),1,0)+IF(OR(TRIM(R3383)="",COUNTIF(Config!$B$15:$B$19,R3383)&gt;0),1,0)</f>
        <v>0</v>
      </c>
      <c r="AA3383" s="1" cm="1">
        <f t="array" ref="AA3383">SUMPRODUCT(LEN(H3383)-LEN(SUBSTITUTE(H3383,{"0";"1";"2";"3";"4";"5";"6";"7";"8";"9"},"")))</f>
        <v>10</v>
      </c>
      <c r="AC3383" t="str">
        <f t="shared" si="366"/>
        <v/>
      </c>
      <c r="AD3383">
        <f t="shared" si="367"/>
        <v>1</v>
      </c>
      <c r="AE3383">
        <f t="shared" si="368"/>
        <v>1</v>
      </c>
      <c r="AF3383" t="str">
        <f t="shared" si="369"/>
        <v>No</v>
      </c>
      <c r="AG3383">
        <f t="shared" ca="1" si="370"/>
        <v>481</v>
      </c>
      <c r="AH3383" t="str">
        <f ca="1">IF(OR(V3383="",AG3383=""),"Yes",IF(AG3383&gt;Config!$B$41,"Yes","No"))</f>
        <v>Yes</v>
      </c>
    </row>
    <row r="3384" spans="1:34" x14ac:dyDescent="0.25">
      <c r="A3384" s="1" t="s">
        <v>23645</v>
      </c>
      <c r="B3384" s="1" t="s">
        <v>244</v>
      </c>
      <c r="C3384" s="1" t="s">
        <v>499</v>
      </c>
      <c r="D3384" s="1" t="s">
        <v>11749</v>
      </c>
      <c r="E3384" s="1" t="s">
        <v>33866</v>
      </c>
      <c r="F3384" s="1" t="s">
        <v>23646</v>
      </c>
      <c r="G3384" t="str">
        <f t="shared" si="364"/>
        <v>Valid</v>
      </c>
      <c r="H3384" s="1" t="s">
        <v>23647</v>
      </c>
      <c r="I3384" t="str" cm="1">
        <f t="array" ref="I3384">IF(OR(TRIM(H3384)="",ISNUMBER(SEARCH("#",H3384)),AA3384&lt;Config!$B$8,SUMPRODUCT(--ISNUMBER(SEARCH({"a";"b";"c";"d";"e";"f";"g";"h";"i";"j";"k";"l";"m";"n";"o";"p";"q";"r";"s";"t";"u";"v";"w";"x";"y";"z"},H3384)))&gt;0),"Invalid","Valid")</f>
        <v>Valid</v>
      </c>
      <c r="J3384" s="1" t="s">
        <v>23648</v>
      </c>
      <c r="K3384" s="1" t="s">
        <v>378</v>
      </c>
      <c r="L3384" s="1" t="s">
        <v>265</v>
      </c>
      <c r="M3384" s="1" t="s">
        <v>235</v>
      </c>
      <c r="N3384" s="1" t="s">
        <v>31</v>
      </c>
      <c r="O3384" s="1" t="s">
        <v>149</v>
      </c>
      <c r="P3384" t="s">
        <v>33</v>
      </c>
      <c r="Q3384" s="1" t="s">
        <v>1099</v>
      </c>
      <c r="R3384" s="1" t="s">
        <v>482</v>
      </c>
      <c r="S3384" s="1" t="s">
        <v>23649</v>
      </c>
      <c r="T3384" s="1" t="s">
        <v>23650</v>
      </c>
      <c r="U3384" s="1" t="s">
        <v>10605</v>
      </c>
      <c r="V3384" s="1" t="s">
        <v>23651</v>
      </c>
      <c r="W3384" s="1" t="s">
        <v>125</v>
      </c>
      <c r="X3384" t="str">
        <f t="shared" si="365"/>
        <v>Complete</v>
      </c>
      <c r="Y3384">
        <f>MAX(0,100-IF(G3384="Invalid",Config!$B$5,0)-IF(I3384="Invalid",Config!$B$6,0)-IF(X3384="Incomplete",Config!$B$7,0)-IF(AF3384="Yes",Config!$B$37,0))</f>
        <v>100</v>
      </c>
      <c r="Z3384" s="1">
        <f>IF(OR(TRIM(B3384)="",COUNTIF(Config!$B$15:$B$19,B3384)&gt;0),1,0)+IF(OR(TRIM(C3384)="",COUNTIF(Config!$B$15:$B$19,C3384)&gt;0),1,0)+IF(OR(TRIM(F3384)="",COUNTIF(Config!$B$15:$B$19,F3384)&gt;0),1,0)+IF(OR(TRIM(H3384)="",COUNTIF(Config!$B$15:$B$19,H3384)&gt;0),1,0)+IF(OR(TRIM(E3384)="",COUNTIF(Config!$B$15:$B$19,E3384)&gt;0),1,0)+IF(OR(TRIM(K3384)="",COUNTIF(Config!$B$15:$B$19,K3384)&gt;0),1,0)+IF(OR(TRIM(P3384)="",COUNTIF(Config!$B$15:$B$19,P3384)&gt;0),1,0)+IF(OR(TRIM(R3384)="",COUNTIF(Config!$B$15:$B$19,R3384)&gt;0),1,0)</f>
        <v>0</v>
      </c>
      <c r="AA3384" s="1" cm="1">
        <f t="array" ref="AA3384">SUMPRODUCT(LEN(H3384)-LEN(SUBSTITUTE(H3384,{"0";"1";"2";"3";"4";"5";"6";"7";"8";"9"},"")))</f>
        <v>10</v>
      </c>
      <c r="AC3384" t="str">
        <f t="shared" si="366"/>
        <v/>
      </c>
      <c r="AD3384">
        <f t="shared" si="367"/>
        <v>1</v>
      </c>
      <c r="AE3384">
        <f t="shared" si="368"/>
        <v>1</v>
      </c>
      <c r="AF3384" t="str">
        <f t="shared" si="369"/>
        <v>No</v>
      </c>
      <c r="AG3384">
        <f t="shared" ca="1" si="370"/>
        <v>175</v>
      </c>
      <c r="AH3384" t="str">
        <f ca="1">IF(OR(V3384="",AG3384=""),"Yes",IF(AG3384&gt;Config!$B$41,"Yes","No"))</f>
        <v>No</v>
      </c>
    </row>
    <row r="3385" spans="1:34" x14ac:dyDescent="0.25">
      <c r="A3385" s="1" t="s">
        <v>23652</v>
      </c>
      <c r="B3385" s="1" t="s">
        <v>204</v>
      </c>
      <c r="C3385" s="1" t="s">
        <v>598</v>
      </c>
      <c r="D3385" s="1" t="s">
        <v>23653</v>
      </c>
      <c r="E3385" s="1" t="s">
        <v>33907</v>
      </c>
      <c r="F3385" s="1" t="s">
        <v>23654</v>
      </c>
      <c r="G3385" t="str">
        <f t="shared" si="364"/>
        <v>Valid</v>
      </c>
      <c r="H3385" s="1" t="s">
        <v>23655</v>
      </c>
      <c r="I3385" t="str" cm="1">
        <f t="array" ref="I3385">IF(OR(TRIM(H3385)="",ISNUMBER(SEARCH("#",H3385)),AA3385&lt;Config!$B$8,SUMPRODUCT(--ISNUMBER(SEARCH({"a";"b";"c";"d";"e";"f";"g";"h";"i";"j";"k";"l";"m";"n";"o";"p";"q";"r";"s";"t";"u";"v";"w";"x";"y";"z"},H3385)))&gt;0),"Invalid","Valid")</f>
        <v>Valid</v>
      </c>
      <c r="J3385" s="1" t="s">
        <v>23656</v>
      </c>
      <c r="K3385" s="1" t="s">
        <v>48</v>
      </c>
      <c r="L3385" s="1" t="s">
        <v>84</v>
      </c>
      <c r="M3385" s="1" t="s">
        <v>343</v>
      </c>
      <c r="N3385" s="1" t="s">
        <v>224</v>
      </c>
      <c r="O3385" s="1" t="s">
        <v>149</v>
      </c>
      <c r="P3385" t="s">
        <v>236</v>
      </c>
      <c r="Q3385" s="1" t="s">
        <v>237</v>
      </c>
      <c r="R3385" s="1" t="s">
        <v>254</v>
      </c>
      <c r="S3385" s="1" t="s">
        <v>5537</v>
      </c>
      <c r="T3385" s="1" t="s">
        <v>23657</v>
      </c>
      <c r="U3385" s="1" t="s">
        <v>5875</v>
      </c>
      <c r="V3385" s="1" t="s">
        <v>6005</v>
      </c>
      <c r="W3385" s="1" t="s">
        <v>94</v>
      </c>
      <c r="X3385" t="str">
        <f t="shared" si="365"/>
        <v>Complete</v>
      </c>
      <c r="Y3385">
        <f>MAX(0,100-IF(G3385="Invalid",Config!$B$5,0)-IF(I3385="Invalid",Config!$B$6,0)-IF(X3385="Incomplete",Config!$B$7,0)-IF(AF3385="Yes",Config!$B$37,0))</f>
        <v>100</v>
      </c>
      <c r="Z3385" s="1">
        <f>IF(OR(TRIM(B3385)="",COUNTIF(Config!$B$15:$B$19,B3385)&gt;0),1,0)+IF(OR(TRIM(C3385)="",COUNTIF(Config!$B$15:$B$19,C3385)&gt;0),1,0)+IF(OR(TRIM(F3385)="",COUNTIF(Config!$B$15:$B$19,F3385)&gt;0),1,0)+IF(OR(TRIM(H3385)="",COUNTIF(Config!$B$15:$B$19,H3385)&gt;0),1,0)+IF(OR(TRIM(E3385)="",COUNTIF(Config!$B$15:$B$19,E3385)&gt;0),1,0)+IF(OR(TRIM(K3385)="",COUNTIF(Config!$B$15:$B$19,K3385)&gt;0),1,0)+IF(OR(TRIM(P3385)="",COUNTIF(Config!$B$15:$B$19,P3385)&gt;0),1,0)+IF(OR(TRIM(R3385)="",COUNTIF(Config!$B$15:$B$19,R3385)&gt;0),1,0)</f>
        <v>0</v>
      </c>
      <c r="AA3385" s="1" cm="1">
        <f t="array" ref="AA3385">SUMPRODUCT(LEN(H3385)-LEN(SUBSTITUTE(H3385,{"0";"1";"2";"3";"4";"5";"6";"7";"8";"9"},"")))</f>
        <v>12</v>
      </c>
      <c r="AC3385" t="str">
        <f t="shared" si="366"/>
        <v/>
      </c>
      <c r="AD3385">
        <f t="shared" si="367"/>
        <v>1</v>
      </c>
      <c r="AE3385">
        <f t="shared" si="368"/>
        <v>1</v>
      </c>
      <c r="AF3385" t="str">
        <f t="shared" si="369"/>
        <v>No</v>
      </c>
      <c r="AG3385">
        <f t="shared" ca="1" si="370"/>
        <v>46</v>
      </c>
      <c r="AH3385" t="str">
        <f ca="1">IF(OR(V3385="",AG3385=""),"Yes",IF(AG3385&gt;Config!$B$41,"Yes","No"))</f>
        <v>No</v>
      </c>
    </row>
    <row r="3386" spans="1:34" x14ac:dyDescent="0.25">
      <c r="A3386" s="1" t="s">
        <v>23658</v>
      </c>
      <c r="B3386" s="1" t="s">
        <v>353</v>
      </c>
      <c r="C3386" s="1" t="s">
        <v>899</v>
      </c>
      <c r="D3386" s="1" t="s">
        <v>23659</v>
      </c>
      <c r="E3386" s="1" t="s">
        <v>33858</v>
      </c>
      <c r="F3386" s="1" t="s">
        <v>23660</v>
      </c>
      <c r="G3386" t="str">
        <f t="shared" si="364"/>
        <v>Invalid</v>
      </c>
      <c r="H3386" s="1" t="s">
        <v>23661</v>
      </c>
      <c r="I3386" t="str" cm="1">
        <f t="array" ref="I3386">IF(OR(TRIM(H3386)="",ISNUMBER(SEARCH("#",H3386)),AA3386&lt;Config!$B$8,SUMPRODUCT(--ISNUMBER(SEARCH({"a";"b";"c";"d";"e";"f";"g";"h";"i";"j";"k";"l";"m";"n";"o";"p";"q";"r";"s";"t";"u";"v";"w";"x";"y";"z"},H3386)))&gt;0),"Invalid","Valid")</f>
        <v>Valid</v>
      </c>
      <c r="J3386" s="1" t="s">
        <v>23662</v>
      </c>
      <c r="K3386" s="1" t="s">
        <v>369</v>
      </c>
      <c r="L3386" s="1" t="s">
        <v>450</v>
      </c>
      <c r="M3386" s="1" t="s">
        <v>391</v>
      </c>
      <c r="N3386" s="1" t="s">
        <v>211</v>
      </c>
      <c r="O3386" s="1" t="s">
        <v>69</v>
      </c>
      <c r="P3386" t="s">
        <v>33</v>
      </c>
      <c r="Q3386" s="1" t="s">
        <v>34</v>
      </c>
      <c r="R3386" s="1" t="s">
        <v>482</v>
      </c>
      <c r="S3386" s="1" t="s">
        <v>13487</v>
      </c>
      <c r="T3386" s="1" t="s">
        <v>23663</v>
      </c>
      <c r="U3386" s="1" t="s">
        <v>23664</v>
      </c>
      <c r="V3386" s="1" t="s">
        <v>6872</v>
      </c>
      <c r="W3386" s="1" t="s">
        <v>293</v>
      </c>
      <c r="X3386" t="str">
        <f t="shared" si="365"/>
        <v>Complete</v>
      </c>
      <c r="Y3386">
        <f>MAX(0,100-IF(G3386="Invalid",Config!$B$5,0)-IF(I3386="Invalid",Config!$B$6,0)-IF(X3386="Incomplete",Config!$B$7,0)-IF(AF3386="Yes",Config!$B$37,0))</f>
        <v>70</v>
      </c>
      <c r="Z3386" s="1">
        <f>IF(OR(TRIM(B3386)="",COUNTIF(Config!$B$15:$B$19,B3386)&gt;0),1,0)+IF(OR(TRIM(C3386)="",COUNTIF(Config!$B$15:$B$19,C3386)&gt;0),1,0)+IF(OR(TRIM(F3386)="",COUNTIF(Config!$B$15:$B$19,F3386)&gt;0),1,0)+IF(OR(TRIM(H3386)="",COUNTIF(Config!$B$15:$B$19,H3386)&gt;0),1,0)+IF(OR(TRIM(E3386)="",COUNTIF(Config!$B$15:$B$19,E3386)&gt;0),1,0)+IF(OR(TRIM(K3386)="",COUNTIF(Config!$B$15:$B$19,K3386)&gt;0),1,0)+IF(OR(TRIM(P3386)="",COUNTIF(Config!$B$15:$B$19,P3386)&gt;0),1,0)+IF(OR(TRIM(R3386)="",COUNTIF(Config!$B$15:$B$19,R3386)&gt;0),1,0)</f>
        <v>0</v>
      </c>
      <c r="AA3386" s="1" cm="1">
        <f t="array" ref="AA3386">SUMPRODUCT(LEN(H3386)-LEN(SUBSTITUTE(H3386,{"0";"1";"2";"3";"4";"5";"6";"7";"8";"9"},"")))</f>
        <v>10</v>
      </c>
      <c r="AC3386" t="str">
        <f t="shared" si="366"/>
        <v>Invalid Email</v>
      </c>
      <c r="AD3386">
        <f t="shared" si="367"/>
        <v>0</v>
      </c>
      <c r="AE3386">
        <f t="shared" si="368"/>
        <v>1</v>
      </c>
      <c r="AF3386" t="str">
        <f t="shared" si="369"/>
        <v>No</v>
      </c>
      <c r="AG3386">
        <f t="shared" ca="1" si="370"/>
        <v>269</v>
      </c>
      <c r="AH3386" t="str">
        <f ca="1">IF(OR(V3386="",AG3386=""),"Yes",IF(AG3386&gt;Config!$B$41,"Yes","No"))</f>
        <v>No</v>
      </c>
    </row>
    <row r="3387" spans="1:34" x14ac:dyDescent="0.25">
      <c r="A3387" s="1" t="s">
        <v>14539</v>
      </c>
      <c r="B3387" s="1" t="s">
        <v>7543</v>
      </c>
      <c r="C3387" s="1" t="s">
        <v>899</v>
      </c>
      <c r="D3387" s="1" t="s">
        <v>23665</v>
      </c>
      <c r="E3387" s="1" t="s">
        <v>35373</v>
      </c>
      <c r="F3387" s="1" t="s">
        <v>23666</v>
      </c>
      <c r="G3387" t="str">
        <f t="shared" si="364"/>
        <v>Valid</v>
      </c>
      <c r="H3387" s="1" t="s">
        <v>23667</v>
      </c>
      <c r="I3387" t="str" cm="1">
        <f t="array" ref="I3387">IF(OR(TRIM(H3387)="",ISNUMBER(SEARCH("#",H3387)),AA3387&lt;Config!$B$8,SUMPRODUCT(--ISNUMBER(SEARCH({"a";"b";"c";"d";"e";"f";"g";"h";"i";"j";"k";"l";"m";"n";"o";"p";"q";"r";"s";"t";"u";"v";"w";"x";"y";"z"},H3387)))&gt;0),"Invalid","Valid")</f>
        <v>Valid</v>
      </c>
      <c r="J3387" s="1" t="s">
        <v>23668</v>
      </c>
      <c r="K3387" s="1" t="s">
        <v>1001</v>
      </c>
      <c r="L3387" s="1" t="s">
        <v>84</v>
      </c>
      <c r="M3387" s="1" t="s">
        <v>135</v>
      </c>
      <c r="N3387" s="1" t="s">
        <v>211</v>
      </c>
      <c r="O3387" s="1" t="s">
        <v>196</v>
      </c>
      <c r="P3387" t="s">
        <v>87</v>
      </c>
      <c r="Q3387" s="1" t="s">
        <v>166</v>
      </c>
      <c r="R3387" s="1" t="s">
        <v>136</v>
      </c>
      <c r="S3387" s="1" t="s">
        <v>22918</v>
      </c>
      <c r="T3387" s="1" t="s">
        <v>23669</v>
      </c>
      <c r="U3387" s="1" t="s">
        <v>5897</v>
      </c>
      <c r="V3387" s="1" t="s">
        <v>23670</v>
      </c>
      <c r="W3387" s="1" t="s">
        <v>141</v>
      </c>
      <c r="X3387" t="str">
        <f t="shared" si="365"/>
        <v>Complete</v>
      </c>
      <c r="Y3387">
        <f>MAX(0,100-IF(G3387="Invalid",Config!$B$5,0)-IF(I3387="Invalid",Config!$B$6,0)-IF(X3387="Incomplete",Config!$B$7,0)-IF(AF3387="Yes",Config!$B$37,0))</f>
        <v>75</v>
      </c>
      <c r="Z3387" s="1">
        <f>IF(OR(TRIM(B3387)="",COUNTIF(Config!$B$15:$B$19,B3387)&gt;0),1,0)+IF(OR(TRIM(C3387)="",COUNTIF(Config!$B$15:$B$19,C3387)&gt;0),1,0)+IF(OR(TRIM(F3387)="",COUNTIF(Config!$B$15:$B$19,F3387)&gt;0),1,0)+IF(OR(TRIM(H3387)="",COUNTIF(Config!$B$15:$B$19,H3387)&gt;0),1,0)+IF(OR(TRIM(E3387)="",COUNTIF(Config!$B$15:$B$19,E3387)&gt;0),1,0)+IF(OR(TRIM(K3387)="",COUNTIF(Config!$B$15:$B$19,K3387)&gt;0),1,0)+IF(OR(TRIM(P3387)="",COUNTIF(Config!$B$15:$B$19,P3387)&gt;0),1,0)+IF(OR(TRIM(R3387)="",COUNTIF(Config!$B$15:$B$19,R3387)&gt;0),1,0)</f>
        <v>0</v>
      </c>
      <c r="AA3387" s="1" cm="1">
        <f t="array" ref="AA3387">SUMPRODUCT(LEN(H3387)-LEN(SUBSTITUTE(H3387,{"0";"1";"2";"3";"4";"5";"6";"7";"8";"9"},"")))</f>
        <v>10</v>
      </c>
      <c r="AC3387" t="str">
        <f t="shared" si="366"/>
        <v>Potential Duplicate</v>
      </c>
      <c r="AD3387">
        <f t="shared" si="367"/>
        <v>2</v>
      </c>
      <c r="AE3387">
        <f t="shared" si="368"/>
        <v>2</v>
      </c>
      <c r="AF3387" t="str">
        <f t="shared" si="369"/>
        <v>Yes</v>
      </c>
      <c r="AG3387">
        <f t="shared" ca="1" si="370"/>
        <v>295</v>
      </c>
      <c r="AH3387" t="str">
        <f ca="1">IF(OR(V3387="",AG3387=""),"Yes",IF(AG3387&gt;Config!$B$41,"Yes","No"))</f>
        <v>No</v>
      </c>
    </row>
    <row r="3388" spans="1:34" x14ac:dyDescent="0.25">
      <c r="A3388" s="1" t="s">
        <v>17329</v>
      </c>
      <c r="B3388" s="1" t="s">
        <v>22</v>
      </c>
      <c r="C3388" s="1" t="s">
        <v>1736</v>
      </c>
      <c r="D3388" s="1" t="s">
        <v>23671</v>
      </c>
      <c r="E3388" s="1" t="s">
        <v>33901</v>
      </c>
      <c r="F3388" s="1" t="s">
        <v>23672</v>
      </c>
      <c r="G3388" t="str">
        <f t="shared" si="364"/>
        <v>Valid</v>
      </c>
      <c r="H3388" s="1" t="s">
        <v>23673</v>
      </c>
      <c r="I3388" t="str" cm="1">
        <f t="array" ref="I3388">IF(OR(TRIM(H3388)="",ISNUMBER(SEARCH("#",H3388)),AA3388&lt;Config!$B$8,SUMPRODUCT(--ISNUMBER(SEARCH({"a";"b";"c";"d";"e";"f";"g";"h";"i";"j";"k";"l";"m";"n";"o";"p";"q";"r";"s";"t";"u";"v";"w";"x";"y";"z"},H3388)))&gt;0),"Invalid","Valid")</f>
        <v>Valid</v>
      </c>
      <c r="J3388" s="1" t="s">
        <v>23674</v>
      </c>
      <c r="K3388" s="1" t="s">
        <v>369</v>
      </c>
      <c r="L3388" s="1" t="s">
        <v>102</v>
      </c>
      <c r="M3388" s="1" t="s">
        <v>118</v>
      </c>
      <c r="N3388" s="1" t="s">
        <v>713</v>
      </c>
      <c r="O3388" s="1" t="s">
        <v>196</v>
      </c>
      <c r="P3388" t="s">
        <v>87</v>
      </c>
      <c r="Q3388" s="1" t="s">
        <v>88</v>
      </c>
      <c r="R3388" s="1" t="s">
        <v>136</v>
      </c>
      <c r="S3388" s="1" t="s">
        <v>15976</v>
      </c>
      <c r="T3388" s="1" t="s">
        <v>23675</v>
      </c>
      <c r="U3388" s="1" t="s">
        <v>2512</v>
      </c>
      <c r="V3388" s="1" t="s">
        <v>23676</v>
      </c>
      <c r="W3388" s="1" t="s">
        <v>186</v>
      </c>
      <c r="X3388" t="str">
        <f t="shared" si="365"/>
        <v>Complete</v>
      </c>
      <c r="Y3388">
        <f>MAX(0,100-IF(G3388="Invalid",Config!$B$5,0)-IF(I3388="Invalid",Config!$B$6,0)-IF(X3388="Incomplete",Config!$B$7,0)-IF(AF3388="Yes",Config!$B$37,0))</f>
        <v>100</v>
      </c>
      <c r="Z3388" s="1">
        <f>IF(OR(TRIM(B3388)="",COUNTIF(Config!$B$15:$B$19,B3388)&gt;0),1,0)+IF(OR(TRIM(C3388)="",COUNTIF(Config!$B$15:$B$19,C3388)&gt;0),1,0)+IF(OR(TRIM(F3388)="",COUNTIF(Config!$B$15:$B$19,F3388)&gt;0),1,0)+IF(OR(TRIM(H3388)="",COUNTIF(Config!$B$15:$B$19,H3388)&gt;0),1,0)+IF(OR(TRIM(E3388)="",COUNTIF(Config!$B$15:$B$19,E3388)&gt;0),1,0)+IF(OR(TRIM(K3388)="",COUNTIF(Config!$B$15:$B$19,K3388)&gt;0),1,0)+IF(OR(TRIM(P3388)="",COUNTIF(Config!$B$15:$B$19,P3388)&gt;0),1,0)+IF(OR(TRIM(R3388)="",COUNTIF(Config!$B$15:$B$19,R3388)&gt;0),1,0)</f>
        <v>0</v>
      </c>
      <c r="AA3388" s="1" cm="1">
        <f t="array" ref="AA3388">SUMPRODUCT(LEN(H3388)-LEN(SUBSTITUTE(H3388,{"0";"1";"2";"3";"4";"5";"6";"7";"8";"9"},"")))</f>
        <v>11</v>
      </c>
      <c r="AC3388" t="str">
        <f t="shared" si="366"/>
        <v/>
      </c>
      <c r="AD3388">
        <f t="shared" si="367"/>
        <v>1</v>
      </c>
      <c r="AE3388">
        <f t="shared" si="368"/>
        <v>1</v>
      </c>
      <c r="AF3388" t="str">
        <f t="shared" si="369"/>
        <v>No</v>
      </c>
      <c r="AG3388">
        <f t="shared" ca="1" si="370"/>
        <v>167</v>
      </c>
      <c r="AH3388" t="str">
        <f ca="1">IF(OR(V3388="",AG3388=""),"Yes",IF(AG3388&gt;Config!$B$41,"Yes","No"))</f>
        <v>No</v>
      </c>
    </row>
    <row r="3389" spans="1:34" x14ac:dyDescent="0.25">
      <c r="A3389" s="1" t="s">
        <v>23677</v>
      </c>
      <c r="B3389" s="1" t="s">
        <v>1085</v>
      </c>
      <c r="C3389" s="1" t="s">
        <v>659</v>
      </c>
      <c r="D3389" s="1" t="s">
        <v>23678</v>
      </c>
      <c r="E3389" s="1" t="s">
        <v>35374</v>
      </c>
      <c r="F3389" s="1" t="s">
        <v>23679</v>
      </c>
      <c r="G3389" t="str">
        <f t="shared" si="364"/>
        <v>Valid</v>
      </c>
      <c r="H3389" s="1" t="s">
        <v>23680</v>
      </c>
      <c r="I3389" t="str" cm="1">
        <f t="array" ref="I3389">IF(OR(TRIM(H3389)="",ISNUMBER(SEARCH("#",H3389)),AA3389&lt;Config!$B$8,SUMPRODUCT(--ISNUMBER(SEARCH({"a";"b";"c";"d";"e";"f";"g";"h";"i";"j";"k";"l";"m";"n";"o";"p";"q";"r";"s";"t";"u";"v";"w";"x";"y";"z"},H3389)))&gt;0),"Invalid","Valid")</f>
        <v>Valid</v>
      </c>
      <c r="J3389" s="1" t="s">
        <v>23681</v>
      </c>
      <c r="K3389" s="1" t="s">
        <v>866</v>
      </c>
      <c r="L3389" s="1" t="s">
        <v>134</v>
      </c>
      <c r="M3389" s="1" t="s">
        <v>343</v>
      </c>
      <c r="N3389" s="1" t="s">
        <v>437</v>
      </c>
      <c r="O3389" s="1" t="s">
        <v>69</v>
      </c>
      <c r="P3389" t="s">
        <v>104</v>
      </c>
      <c r="Q3389" s="1" t="s">
        <v>732</v>
      </c>
      <c r="R3389" s="1" t="s">
        <v>833</v>
      </c>
      <c r="S3389" s="1" t="s">
        <v>5028</v>
      </c>
      <c r="T3389" s="1" t="s">
        <v>23682</v>
      </c>
      <c r="U3389" s="1" t="s">
        <v>5799</v>
      </c>
      <c r="V3389" s="1" t="s">
        <v>23683</v>
      </c>
      <c r="W3389" s="1" t="s">
        <v>33823</v>
      </c>
      <c r="X3389" t="str">
        <f t="shared" si="365"/>
        <v>Complete</v>
      </c>
      <c r="Y3389">
        <f>MAX(0,100-IF(G3389="Invalid",Config!$B$5,0)-IF(I3389="Invalid",Config!$B$6,0)-IF(X3389="Incomplete",Config!$B$7,0)-IF(AF3389="Yes",Config!$B$37,0))</f>
        <v>100</v>
      </c>
      <c r="Z3389" s="1">
        <f>IF(OR(TRIM(B3389)="",COUNTIF(Config!$B$15:$B$19,B3389)&gt;0),1,0)+IF(OR(TRIM(C3389)="",COUNTIF(Config!$B$15:$B$19,C3389)&gt;0),1,0)+IF(OR(TRIM(F3389)="",COUNTIF(Config!$B$15:$B$19,F3389)&gt;0),1,0)+IF(OR(TRIM(H3389)="",COUNTIF(Config!$B$15:$B$19,H3389)&gt;0),1,0)+IF(OR(TRIM(E3389)="",COUNTIF(Config!$B$15:$B$19,E3389)&gt;0),1,0)+IF(OR(TRIM(K3389)="",COUNTIF(Config!$B$15:$B$19,K3389)&gt;0),1,0)+IF(OR(TRIM(P3389)="",COUNTIF(Config!$B$15:$B$19,P3389)&gt;0),1,0)+IF(OR(TRIM(R3389)="",COUNTIF(Config!$B$15:$B$19,R3389)&gt;0),1,0)</f>
        <v>0</v>
      </c>
      <c r="AA3389" s="1" cm="1">
        <f t="array" ref="AA3389">SUMPRODUCT(LEN(H3389)-LEN(SUBSTITUTE(H3389,{"0";"1";"2";"3";"4";"5";"6";"7";"8";"9"},"")))</f>
        <v>11</v>
      </c>
      <c r="AC3389" t="str">
        <f t="shared" si="366"/>
        <v/>
      </c>
      <c r="AD3389">
        <f t="shared" si="367"/>
        <v>1</v>
      </c>
      <c r="AE3389">
        <f t="shared" si="368"/>
        <v>1</v>
      </c>
      <c r="AF3389" t="str">
        <f t="shared" si="369"/>
        <v>No</v>
      </c>
      <c r="AG3389">
        <f t="shared" ca="1" si="370"/>
        <v>495</v>
      </c>
      <c r="AH3389" t="str">
        <f ca="1">IF(OR(V3389="",AG3389=""),"Yes",IF(AG3389&gt;Config!$B$41,"Yes","No"))</f>
        <v>Yes</v>
      </c>
    </row>
    <row r="3390" spans="1:34" x14ac:dyDescent="0.25">
      <c r="A3390" s="1" t="s">
        <v>23684</v>
      </c>
      <c r="B3390" s="1" t="s">
        <v>765</v>
      </c>
      <c r="C3390" s="1" t="s">
        <v>245</v>
      </c>
      <c r="D3390" s="1" t="s">
        <v>10559</v>
      </c>
      <c r="E3390" s="1" t="s">
        <v>310</v>
      </c>
      <c r="F3390" s="1" t="s">
        <v>13383</v>
      </c>
      <c r="G3390" t="str">
        <f t="shared" si="364"/>
        <v>Valid</v>
      </c>
      <c r="H3390" s="1" t="s">
        <v>13384</v>
      </c>
      <c r="I3390" t="str" cm="1">
        <f t="array" ref="I3390">IF(OR(TRIM(H3390)="",ISNUMBER(SEARCH("#",H3390)),AA3390&lt;Config!$B$8,SUMPRODUCT(--ISNUMBER(SEARCH({"a";"b";"c";"d";"e";"f";"g";"h";"i";"j";"k";"l";"m";"n";"o";"p";"q";"r";"s";"t";"u";"v";"w";"x";"y";"z"},H3390)))&gt;0),"Invalid","Valid")</f>
        <v>Valid</v>
      </c>
      <c r="J3390" s="1" t="s">
        <v>13385</v>
      </c>
      <c r="K3390" s="1" t="s">
        <v>369</v>
      </c>
      <c r="L3390" s="1" t="s">
        <v>49</v>
      </c>
      <c r="M3390" s="1" t="s">
        <v>118</v>
      </c>
      <c r="N3390" s="1" t="s">
        <v>86</v>
      </c>
      <c r="O3390" s="1" t="s">
        <v>32</v>
      </c>
      <c r="P3390" t="s">
        <v>518</v>
      </c>
      <c r="Q3390" s="1" t="s">
        <v>316</v>
      </c>
      <c r="R3390" s="1" t="s">
        <v>663</v>
      </c>
      <c r="S3390" s="1" t="s">
        <v>182</v>
      </c>
      <c r="T3390" s="1" t="s">
        <v>13386</v>
      </c>
      <c r="U3390" s="1" t="s">
        <v>1300</v>
      </c>
      <c r="V3390" s="1" t="s">
        <v>1058</v>
      </c>
      <c r="W3390" s="1" t="s">
        <v>384</v>
      </c>
      <c r="X3390" t="str">
        <f t="shared" si="365"/>
        <v>Complete</v>
      </c>
      <c r="Y3390">
        <f>MAX(0,100-IF(G3390="Invalid",Config!$B$5,0)-IF(I3390="Invalid",Config!$B$6,0)-IF(X3390="Incomplete",Config!$B$7,0)-IF(AF3390="Yes",Config!$B$37,0))</f>
        <v>75</v>
      </c>
      <c r="Z3390" s="1">
        <f>IF(OR(TRIM(B3390)="",COUNTIF(Config!$B$15:$B$19,B3390)&gt;0),1,0)+IF(OR(TRIM(C3390)="",COUNTIF(Config!$B$15:$B$19,C3390)&gt;0),1,0)+IF(OR(TRIM(F3390)="",COUNTIF(Config!$B$15:$B$19,F3390)&gt;0),1,0)+IF(OR(TRIM(H3390)="",COUNTIF(Config!$B$15:$B$19,H3390)&gt;0),1,0)+IF(OR(TRIM(E3390)="",COUNTIF(Config!$B$15:$B$19,E3390)&gt;0),1,0)+IF(OR(TRIM(K3390)="",COUNTIF(Config!$B$15:$B$19,K3390)&gt;0),1,0)+IF(OR(TRIM(P3390)="",COUNTIF(Config!$B$15:$B$19,P3390)&gt;0),1,0)+IF(OR(TRIM(R3390)="",COUNTIF(Config!$B$15:$B$19,R3390)&gt;0),1,0)</f>
        <v>0</v>
      </c>
      <c r="AA3390" s="1" cm="1">
        <f t="array" ref="AA3390">SUMPRODUCT(LEN(H3390)-LEN(SUBSTITUTE(H3390,{"0";"1";"2";"3";"4";"5";"6";"7";"8";"9"},"")))</f>
        <v>10</v>
      </c>
      <c r="AC3390" t="str">
        <f t="shared" si="366"/>
        <v>Potential Duplicate</v>
      </c>
      <c r="AD3390">
        <f t="shared" si="367"/>
        <v>2</v>
      </c>
      <c r="AE3390">
        <f t="shared" si="368"/>
        <v>2</v>
      </c>
      <c r="AF3390" t="str">
        <f t="shared" si="369"/>
        <v>Yes</v>
      </c>
      <c r="AG3390">
        <f t="shared" ca="1" si="370"/>
        <v>128</v>
      </c>
      <c r="AH3390" t="str">
        <f ca="1">IF(OR(V3390="",AG3390=""),"Yes",IF(AG3390&gt;Config!$B$41,"Yes","No"))</f>
        <v>No</v>
      </c>
    </row>
    <row r="3391" spans="1:34" x14ac:dyDescent="0.25">
      <c r="A3391" s="1" t="s">
        <v>23685</v>
      </c>
      <c r="B3391" s="1" t="s">
        <v>33815</v>
      </c>
      <c r="C3391" s="1" t="s">
        <v>748</v>
      </c>
      <c r="D3391" s="1" t="s">
        <v>748</v>
      </c>
      <c r="E3391" s="1" t="s">
        <v>35375</v>
      </c>
      <c r="F3391" s="1" t="s">
        <v>23686</v>
      </c>
      <c r="G3391" t="str">
        <f t="shared" si="364"/>
        <v>Valid</v>
      </c>
      <c r="H3391" s="1" t="s">
        <v>23687</v>
      </c>
      <c r="I3391" t="str" cm="1">
        <f t="array" ref="I3391">IF(OR(TRIM(H3391)="",ISNUMBER(SEARCH("#",H3391)),AA3391&lt;Config!$B$8,SUMPRODUCT(--ISNUMBER(SEARCH({"a";"b";"c";"d";"e";"f";"g";"h";"i";"j";"k";"l";"m";"n";"o";"p";"q";"r";"s";"t";"u";"v";"w";"x";"y";"z"},H3391)))&gt;0),"Invalid","Valid")</f>
        <v>Valid</v>
      </c>
      <c r="J3391" s="1" t="s">
        <v>23688</v>
      </c>
      <c r="K3391" s="1" t="s">
        <v>117</v>
      </c>
      <c r="L3391" s="1" t="s">
        <v>134</v>
      </c>
      <c r="M3391" s="1" t="s">
        <v>343</v>
      </c>
      <c r="N3391" s="1" t="s">
        <v>86</v>
      </c>
      <c r="O3391" s="1" t="s">
        <v>52</v>
      </c>
      <c r="P3391" t="s">
        <v>53</v>
      </c>
      <c r="Q3391" s="1" t="s">
        <v>55</v>
      </c>
      <c r="R3391" s="1" t="s">
        <v>150</v>
      </c>
      <c r="S3391" s="1" t="s">
        <v>18357</v>
      </c>
      <c r="T3391" s="1" t="s">
        <v>23689</v>
      </c>
      <c r="U3391" s="1" t="s">
        <v>3496</v>
      </c>
      <c r="V3391" s="1" t="s">
        <v>18819</v>
      </c>
      <c r="W3391" s="1" t="s">
        <v>293</v>
      </c>
      <c r="X3391" t="str">
        <f t="shared" si="365"/>
        <v>Incomplete</v>
      </c>
      <c r="Y3391">
        <f>MAX(0,100-IF(G3391="Invalid",Config!$B$5,0)-IF(I3391="Invalid",Config!$B$6,0)-IF(X3391="Incomplete",Config!$B$7,0)-IF(AF3391="Yes",Config!$B$37,0))</f>
        <v>60</v>
      </c>
      <c r="Z3391" s="1">
        <f>IF(OR(TRIM(B3391)="",COUNTIF(Config!$B$15:$B$19,B3391)&gt;0),1,0)+IF(OR(TRIM(C3391)="",COUNTIF(Config!$B$15:$B$19,C3391)&gt;0),1,0)+IF(OR(TRIM(F3391)="",COUNTIF(Config!$B$15:$B$19,F3391)&gt;0),1,0)+IF(OR(TRIM(H3391)="",COUNTIF(Config!$B$15:$B$19,H3391)&gt;0),1,0)+IF(OR(TRIM(E3391)="",COUNTIF(Config!$B$15:$B$19,E3391)&gt;0),1,0)+IF(OR(TRIM(K3391)="",COUNTIF(Config!$B$15:$B$19,K3391)&gt;0),1,0)+IF(OR(TRIM(P3391)="",COUNTIF(Config!$B$15:$B$19,P3391)&gt;0),1,0)+IF(OR(TRIM(R3391)="",COUNTIF(Config!$B$15:$B$19,R3391)&gt;0),1,0)</f>
        <v>1</v>
      </c>
      <c r="AA3391" s="1" cm="1">
        <f t="array" ref="AA3391">SUMPRODUCT(LEN(H3391)-LEN(SUBSTITUTE(H3391,{"0";"1";"2";"3";"4";"5";"6";"7";"8";"9"},"")))</f>
        <v>12</v>
      </c>
      <c r="AC3391" t="str">
        <f t="shared" si="366"/>
        <v>Incomplete Profile</v>
      </c>
      <c r="AD3391">
        <f t="shared" si="367"/>
        <v>1</v>
      </c>
      <c r="AE3391">
        <f t="shared" si="368"/>
        <v>1</v>
      </c>
      <c r="AF3391" t="str">
        <f t="shared" si="369"/>
        <v>No</v>
      </c>
      <c r="AG3391">
        <f t="shared" ca="1" si="370"/>
        <v>655</v>
      </c>
      <c r="AH3391" t="str">
        <f ca="1">IF(OR(V3391="",AG3391=""),"Yes",IF(AG3391&gt;Config!$B$41,"Yes","No"))</f>
        <v>Yes</v>
      </c>
    </row>
    <row r="3392" spans="1:34" x14ac:dyDescent="0.25">
      <c r="A3392" s="1" t="s">
        <v>23690</v>
      </c>
      <c r="B3392" s="1" t="s">
        <v>244</v>
      </c>
      <c r="C3392" s="1" t="s">
        <v>1166</v>
      </c>
      <c r="D3392" s="1" t="s">
        <v>18109</v>
      </c>
      <c r="E3392" s="1" t="s">
        <v>458</v>
      </c>
      <c r="F3392" s="1" t="s">
        <v>23691</v>
      </c>
      <c r="G3392" t="str">
        <f t="shared" si="364"/>
        <v>Valid</v>
      </c>
      <c r="H3392" s="1" t="s">
        <v>23692</v>
      </c>
      <c r="I3392" t="str" cm="1">
        <f t="array" ref="I3392">IF(OR(TRIM(H3392)="",ISNUMBER(SEARCH("#",H3392)),AA3392&lt;Config!$B$8,SUMPRODUCT(--ISNUMBER(SEARCH({"a";"b";"c";"d";"e";"f";"g";"h";"i";"j";"k";"l";"m";"n";"o";"p";"q";"r";"s";"t";"u";"v";"w";"x";"y";"z"},H3392)))&gt;0),"Invalid","Valid")</f>
        <v>Valid</v>
      </c>
      <c r="J3392" s="1" t="s">
        <v>23693</v>
      </c>
      <c r="K3392" s="1" t="s">
        <v>1001</v>
      </c>
      <c r="L3392" s="1" t="s">
        <v>29</v>
      </c>
      <c r="M3392" s="1" t="s">
        <v>343</v>
      </c>
      <c r="N3392" s="1" t="s">
        <v>358</v>
      </c>
      <c r="O3392" s="1" t="s">
        <v>69</v>
      </c>
      <c r="P3392" t="s">
        <v>104</v>
      </c>
      <c r="Q3392" s="1" t="s">
        <v>105</v>
      </c>
      <c r="R3392" s="1" t="s">
        <v>833</v>
      </c>
      <c r="S3392" s="1" t="s">
        <v>23694</v>
      </c>
      <c r="T3392" s="1" t="s">
        <v>23695</v>
      </c>
      <c r="U3392" s="1" t="s">
        <v>10257</v>
      </c>
      <c r="V3392" s="1" t="s">
        <v>1050</v>
      </c>
      <c r="W3392" s="1" t="s">
        <v>293</v>
      </c>
      <c r="X3392" t="str">
        <f t="shared" si="365"/>
        <v>Complete</v>
      </c>
      <c r="Y3392">
        <f>MAX(0,100-IF(G3392="Invalid",Config!$B$5,0)-IF(I3392="Invalid",Config!$B$6,0)-IF(X3392="Incomplete",Config!$B$7,0)-IF(AF3392="Yes",Config!$B$37,0))</f>
        <v>100</v>
      </c>
      <c r="Z3392" s="1">
        <f>IF(OR(TRIM(B3392)="",COUNTIF(Config!$B$15:$B$19,B3392)&gt;0),1,0)+IF(OR(TRIM(C3392)="",COUNTIF(Config!$B$15:$B$19,C3392)&gt;0),1,0)+IF(OR(TRIM(F3392)="",COUNTIF(Config!$B$15:$B$19,F3392)&gt;0),1,0)+IF(OR(TRIM(H3392)="",COUNTIF(Config!$B$15:$B$19,H3392)&gt;0),1,0)+IF(OR(TRIM(E3392)="",COUNTIF(Config!$B$15:$B$19,E3392)&gt;0),1,0)+IF(OR(TRIM(K3392)="",COUNTIF(Config!$B$15:$B$19,K3392)&gt;0),1,0)+IF(OR(TRIM(P3392)="",COUNTIF(Config!$B$15:$B$19,P3392)&gt;0),1,0)+IF(OR(TRIM(R3392)="",COUNTIF(Config!$B$15:$B$19,R3392)&gt;0),1,0)</f>
        <v>0</v>
      </c>
      <c r="AA3392" s="1" cm="1">
        <f t="array" ref="AA3392">SUMPRODUCT(LEN(H3392)-LEN(SUBSTITUTE(H3392,{"0";"1";"2";"3";"4";"5";"6";"7";"8";"9"},"")))</f>
        <v>11</v>
      </c>
      <c r="AC3392" t="str">
        <f t="shared" si="366"/>
        <v/>
      </c>
      <c r="AD3392">
        <f t="shared" si="367"/>
        <v>1</v>
      </c>
      <c r="AE3392">
        <f t="shared" si="368"/>
        <v>1</v>
      </c>
      <c r="AF3392" t="str">
        <f t="shared" si="369"/>
        <v>No</v>
      </c>
      <c r="AG3392">
        <f t="shared" ca="1" si="370"/>
        <v>37</v>
      </c>
      <c r="AH3392" t="str">
        <f ca="1">IF(OR(V3392="",AG3392=""),"Yes",IF(AG3392&gt;Config!$B$41,"Yes","No"))</f>
        <v>No</v>
      </c>
    </row>
    <row r="3393" spans="1:34" x14ac:dyDescent="0.25">
      <c r="A3393" s="1" t="s">
        <v>23696</v>
      </c>
      <c r="B3393" s="1" t="s">
        <v>33815</v>
      </c>
      <c r="C3393" s="1" t="s">
        <v>620</v>
      </c>
      <c r="D3393" s="1" t="s">
        <v>620</v>
      </c>
      <c r="E3393" s="1" t="s">
        <v>578</v>
      </c>
      <c r="F3393" s="1" t="s">
        <v>23697</v>
      </c>
      <c r="G3393" t="str">
        <f t="shared" si="364"/>
        <v>Valid</v>
      </c>
      <c r="H3393" s="1" t="s">
        <v>23698</v>
      </c>
      <c r="I3393" t="str" cm="1">
        <f t="array" ref="I3393">IF(OR(TRIM(H3393)="",ISNUMBER(SEARCH("#",H3393)),AA3393&lt;Config!$B$8,SUMPRODUCT(--ISNUMBER(SEARCH({"a";"b";"c";"d";"e";"f";"g";"h";"i";"j";"k";"l";"m";"n";"o";"p";"q";"r";"s";"t";"u";"v";"w";"x";"y";"z"},H3393)))&gt;0),"Invalid","Valid")</f>
        <v>Valid</v>
      </c>
      <c r="J3393" s="1" t="s">
        <v>23699</v>
      </c>
      <c r="K3393" s="1" t="s">
        <v>625</v>
      </c>
      <c r="L3393" s="1" t="s">
        <v>134</v>
      </c>
      <c r="M3393" s="1" t="s">
        <v>118</v>
      </c>
      <c r="N3393" s="1" t="s">
        <v>211</v>
      </c>
      <c r="O3393" s="1" t="s">
        <v>196</v>
      </c>
      <c r="P3393" t="s">
        <v>33</v>
      </c>
      <c r="Q3393" s="1" t="s">
        <v>34</v>
      </c>
      <c r="R3393" s="1" t="s">
        <v>120</v>
      </c>
      <c r="S3393" s="1" t="s">
        <v>5837</v>
      </c>
      <c r="T3393" s="1" t="s">
        <v>23700</v>
      </c>
      <c r="U3393" s="1" t="s">
        <v>59</v>
      </c>
      <c r="V3393" s="1" t="s">
        <v>3294</v>
      </c>
      <c r="W3393" s="1" t="s">
        <v>186</v>
      </c>
      <c r="X3393" t="str">
        <f t="shared" si="365"/>
        <v>Incomplete</v>
      </c>
      <c r="Y3393">
        <f>MAX(0,100-IF(G3393="Invalid",Config!$B$5,0)-IF(I3393="Invalid",Config!$B$6,0)-IF(X3393="Incomplete",Config!$B$7,0)-IF(AF3393="Yes",Config!$B$37,0))</f>
        <v>60</v>
      </c>
      <c r="Z3393" s="1">
        <f>IF(OR(TRIM(B3393)="",COUNTIF(Config!$B$15:$B$19,B3393)&gt;0),1,0)+IF(OR(TRIM(C3393)="",COUNTIF(Config!$B$15:$B$19,C3393)&gt;0),1,0)+IF(OR(TRIM(F3393)="",COUNTIF(Config!$B$15:$B$19,F3393)&gt;0),1,0)+IF(OR(TRIM(H3393)="",COUNTIF(Config!$B$15:$B$19,H3393)&gt;0),1,0)+IF(OR(TRIM(E3393)="",COUNTIF(Config!$B$15:$B$19,E3393)&gt;0),1,0)+IF(OR(TRIM(K3393)="",COUNTIF(Config!$B$15:$B$19,K3393)&gt;0),1,0)+IF(OR(TRIM(P3393)="",COUNTIF(Config!$B$15:$B$19,P3393)&gt;0),1,0)+IF(OR(TRIM(R3393)="",COUNTIF(Config!$B$15:$B$19,R3393)&gt;0),1,0)</f>
        <v>1</v>
      </c>
      <c r="AA3393" s="1" cm="1">
        <f t="array" ref="AA3393">SUMPRODUCT(LEN(H3393)-LEN(SUBSTITUTE(H3393,{"0";"1";"2";"3";"4";"5";"6";"7";"8";"9"},"")))</f>
        <v>10</v>
      </c>
      <c r="AC3393" t="str">
        <f t="shared" si="366"/>
        <v>Incomplete Profile</v>
      </c>
      <c r="AD3393">
        <f t="shared" si="367"/>
        <v>1</v>
      </c>
      <c r="AE3393">
        <f t="shared" si="368"/>
        <v>1</v>
      </c>
      <c r="AF3393" t="str">
        <f t="shared" si="369"/>
        <v>No</v>
      </c>
      <c r="AG3393">
        <f t="shared" ca="1" si="370"/>
        <v>395</v>
      </c>
      <c r="AH3393" t="str">
        <f ca="1">IF(OR(V3393="",AG3393=""),"Yes",IF(AG3393&gt;Config!$B$41,"Yes","No"))</f>
        <v>Yes</v>
      </c>
    </row>
    <row r="3394" spans="1:34" x14ac:dyDescent="0.25">
      <c r="A3394" s="1" t="s">
        <v>23701</v>
      </c>
      <c r="B3394" s="1" t="s">
        <v>534</v>
      </c>
      <c r="C3394" s="1" t="s">
        <v>861</v>
      </c>
      <c r="D3394" s="1" t="s">
        <v>7788</v>
      </c>
      <c r="E3394" s="1" t="s">
        <v>35376</v>
      </c>
      <c r="F3394" s="1" t="s">
        <v>23702</v>
      </c>
      <c r="G3394" t="str">
        <f t="shared" si="364"/>
        <v>Valid</v>
      </c>
      <c r="H3394" s="1" t="s">
        <v>23703</v>
      </c>
      <c r="I3394" t="str" cm="1">
        <f t="array" ref="I3394">IF(OR(TRIM(H3394)="",ISNUMBER(SEARCH("#",H3394)),AA3394&lt;Config!$B$8,SUMPRODUCT(--ISNUMBER(SEARCH({"a";"b";"c";"d";"e";"f";"g";"h";"i";"j";"k";"l";"m";"n";"o";"p";"q";"r";"s";"t";"u";"v";"w";"x";"y";"z"},H3394)))&gt;0),"Invalid","Valid")</f>
        <v>Valid</v>
      </c>
      <c r="J3394" s="1" t="s">
        <v>23704</v>
      </c>
      <c r="K3394" s="1" t="s">
        <v>722</v>
      </c>
      <c r="L3394" s="1" t="s">
        <v>84</v>
      </c>
      <c r="M3394" s="1" t="s">
        <v>517</v>
      </c>
      <c r="N3394" s="1" t="s">
        <v>33819</v>
      </c>
      <c r="O3394" s="1" t="s">
        <v>149</v>
      </c>
      <c r="P3394" t="s">
        <v>236</v>
      </c>
      <c r="Q3394" s="1" t="s">
        <v>253</v>
      </c>
      <c r="R3394" s="1" t="s">
        <v>961</v>
      </c>
      <c r="S3394" s="1" t="s">
        <v>23705</v>
      </c>
      <c r="T3394" s="1" t="s">
        <v>23706</v>
      </c>
      <c r="U3394" s="1" t="s">
        <v>6610</v>
      </c>
      <c r="V3394" s="1" t="s">
        <v>3076</v>
      </c>
      <c r="W3394" s="1" t="s">
        <v>141</v>
      </c>
      <c r="X3394" t="str">
        <f t="shared" si="365"/>
        <v>Complete</v>
      </c>
      <c r="Y3394">
        <f>MAX(0,100-IF(G3394="Invalid",Config!$B$5,0)-IF(I3394="Invalid",Config!$B$6,0)-IF(X3394="Incomplete",Config!$B$7,0)-IF(AF3394="Yes",Config!$B$37,0))</f>
        <v>100</v>
      </c>
      <c r="Z3394" s="1">
        <f>IF(OR(TRIM(B3394)="",COUNTIF(Config!$B$15:$B$19,B3394)&gt;0),1,0)+IF(OR(TRIM(C3394)="",COUNTIF(Config!$B$15:$B$19,C3394)&gt;0),1,0)+IF(OR(TRIM(F3394)="",COUNTIF(Config!$B$15:$B$19,F3394)&gt;0),1,0)+IF(OR(TRIM(H3394)="",COUNTIF(Config!$B$15:$B$19,H3394)&gt;0),1,0)+IF(OR(TRIM(E3394)="",COUNTIF(Config!$B$15:$B$19,E3394)&gt;0),1,0)+IF(OR(TRIM(K3394)="",COUNTIF(Config!$B$15:$B$19,K3394)&gt;0),1,0)+IF(OR(TRIM(P3394)="",COUNTIF(Config!$B$15:$B$19,P3394)&gt;0),1,0)+IF(OR(TRIM(R3394)="",COUNTIF(Config!$B$15:$B$19,R3394)&gt;0),1,0)</f>
        <v>0</v>
      </c>
      <c r="AA3394" s="1" cm="1">
        <f t="array" ref="AA3394">SUMPRODUCT(LEN(H3394)-LEN(SUBSTITUTE(H3394,{"0";"1";"2";"3";"4";"5";"6";"7";"8";"9"},"")))</f>
        <v>10</v>
      </c>
      <c r="AC3394" t="str">
        <f t="shared" si="366"/>
        <v/>
      </c>
      <c r="AD3394">
        <f t="shared" si="367"/>
        <v>1</v>
      </c>
      <c r="AE3394">
        <f t="shared" si="368"/>
        <v>1</v>
      </c>
      <c r="AF3394" t="str">
        <f t="shared" si="369"/>
        <v>No</v>
      </c>
      <c r="AG3394">
        <f t="shared" ca="1" si="370"/>
        <v>334</v>
      </c>
      <c r="AH3394" t="str">
        <f ca="1">IF(OR(V3394="",AG3394=""),"Yes",IF(AG3394&gt;Config!$B$41,"Yes","No"))</f>
        <v>No</v>
      </c>
    </row>
    <row r="3395" spans="1:34" x14ac:dyDescent="0.25">
      <c r="A3395" s="1" t="s">
        <v>23707</v>
      </c>
      <c r="B3395" s="1" t="s">
        <v>96</v>
      </c>
      <c r="C3395" s="1" t="s">
        <v>946</v>
      </c>
      <c r="D3395" s="1" t="s">
        <v>23708</v>
      </c>
      <c r="E3395" s="1" t="s">
        <v>35377</v>
      </c>
      <c r="F3395" s="1" t="s">
        <v>23709</v>
      </c>
      <c r="G3395" t="str">
        <f t="shared" ref="G3395:G3458" si="371">IFERROR(IF(OR(TRIM(F3395)="",LEN(F3395)-LEN(SUBSTITUTE(F3395,"@",""))&lt;&gt;1,FIND("@",F3395)=1,RIGHT(F3395,1)=".",ISNUMBER(SEARCH(" ",F3395)),ISERROR(FIND(".",F3395,FIND("@",F3395)+2))),"Invalid","Valid"),"Invalid")</f>
        <v>Valid</v>
      </c>
      <c r="H3395" s="1" t="s">
        <v>23710</v>
      </c>
      <c r="I3395" t="str" cm="1">
        <f t="array" ref="I3395">IF(OR(TRIM(H3395)="",ISNUMBER(SEARCH("#",H3395)),AA3395&lt;Config!$B$8,SUMPRODUCT(--ISNUMBER(SEARCH({"a";"b";"c";"d";"e";"f";"g";"h";"i";"j";"k";"l";"m";"n";"o";"p";"q";"r";"s";"t";"u";"v";"w";"x";"y";"z"},H3395)))&gt;0),"Invalid","Valid")</f>
        <v>Valid</v>
      </c>
      <c r="J3395" s="1" t="s">
        <v>23711</v>
      </c>
      <c r="K3395" s="1" t="s">
        <v>83</v>
      </c>
      <c r="L3395" s="1" t="s">
        <v>49</v>
      </c>
      <c r="M3395" s="1" t="s">
        <v>251</v>
      </c>
      <c r="N3395" s="1" t="s">
        <v>358</v>
      </c>
      <c r="O3395" s="1" t="s">
        <v>180</v>
      </c>
      <c r="P3395" t="s">
        <v>104</v>
      </c>
      <c r="Q3395" s="1" t="s">
        <v>732</v>
      </c>
      <c r="R3395" s="1" t="s">
        <v>922</v>
      </c>
      <c r="S3395" s="1" t="s">
        <v>23712</v>
      </c>
      <c r="T3395" s="1" t="s">
        <v>23713</v>
      </c>
      <c r="U3395" s="1" t="s">
        <v>848</v>
      </c>
      <c r="V3395" s="1" t="s">
        <v>563</v>
      </c>
      <c r="W3395" s="1" t="s">
        <v>202</v>
      </c>
      <c r="X3395" t="str">
        <f t="shared" ref="X3395:X3458" si="372">IF(Z3395=0,"Complete","Incomplete")</f>
        <v>Complete</v>
      </c>
      <c r="Y3395">
        <f>MAX(0,100-IF(G3395="Invalid",Config!$B$5,0)-IF(I3395="Invalid",Config!$B$6,0)-IF(X3395="Incomplete",Config!$B$7,0)-IF(AF3395="Yes",Config!$B$37,0))</f>
        <v>100</v>
      </c>
      <c r="Z3395" s="1">
        <f>IF(OR(TRIM(B3395)="",COUNTIF(Config!$B$15:$B$19,B3395)&gt;0),1,0)+IF(OR(TRIM(C3395)="",COUNTIF(Config!$B$15:$B$19,C3395)&gt;0),1,0)+IF(OR(TRIM(F3395)="",COUNTIF(Config!$B$15:$B$19,F3395)&gt;0),1,0)+IF(OR(TRIM(H3395)="",COUNTIF(Config!$B$15:$B$19,H3395)&gt;0),1,0)+IF(OR(TRIM(E3395)="",COUNTIF(Config!$B$15:$B$19,E3395)&gt;0),1,0)+IF(OR(TRIM(K3395)="",COUNTIF(Config!$B$15:$B$19,K3395)&gt;0),1,0)+IF(OR(TRIM(P3395)="",COUNTIF(Config!$B$15:$B$19,P3395)&gt;0),1,0)+IF(OR(TRIM(R3395)="",COUNTIF(Config!$B$15:$B$19,R3395)&gt;0),1,0)</f>
        <v>0</v>
      </c>
      <c r="AA3395" s="1" cm="1">
        <f t="array" ref="AA3395">SUMPRODUCT(LEN(H3395)-LEN(SUBSTITUTE(H3395,{"0";"1";"2";"3";"4";"5";"6";"7";"8";"9"},"")))</f>
        <v>11</v>
      </c>
      <c r="AC3395" t="str">
        <f t="shared" ref="AC3395:AC3458" si="373">_xlfn.TEXTJOIN("; ",TRUE,IF(G3395="Invalid","Invalid Email",""),IF(I3395="Invalid","Invalid Phone",""),IF(X3395="Incomplete","Incomplete Profile",""),IF(AF3395="Yes","Potential Duplicate",""))</f>
        <v/>
      </c>
      <c r="AD3395">
        <f t="shared" ref="AD3395:AD3458" si="374">IF(OR(TRIM(F3395)="",G3395="Invalid"),0,COUNTIF($F$2:$F$5131,F3395))</f>
        <v>1</v>
      </c>
      <c r="AE3395">
        <f t="shared" ref="AE3395:AE3458" si="375">IF(OR(TRIM(H3395)="",I3395="Invalid"),0,COUNTIF($H$2:$H$5131,H3395))</f>
        <v>1</v>
      </c>
      <c r="AF3395" t="str">
        <f t="shared" ref="AF3395:AF3458" si="376">IF(OR(AD3395&gt;1,AE3395&gt;1),"Yes","No")</f>
        <v>No</v>
      </c>
      <c r="AG3395">
        <f t="shared" ref="AG3395:AG3458" ca="1" si="377">IFERROR(TODAY()-DATEVALUE(V3395),IFERROR(TODAY()-DATE(VALUE(RIGHT(V3395,4)),VALUE(MID(V3395,FIND("/",V3395)+1,FIND("/",V3395,FIND("/",V3395)+1)-FIND("/",V3395)-1)),VALUE(LEFT(V3395,FIND("/",V3395)-1))),""))</f>
        <v>127</v>
      </c>
      <c r="AH3395" t="str">
        <f ca="1">IF(OR(V3395="",AG3395=""),"Yes",IF(AG3395&gt;Config!$B$41,"Yes","No"))</f>
        <v>No</v>
      </c>
    </row>
    <row r="3396" spans="1:34" x14ac:dyDescent="0.25">
      <c r="A3396" s="1" t="s">
        <v>23714</v>
      </c>
      <c r="B3396" s="1" t="s">
        <v>1085</v>
      </c>
      <c r="C3396" s="1" t="s">
        <v>420</v>
      </c>
      <c r="D3396" s="1" t="s">
        <v>4995</v>
      </c>
      <c r="E3396" s="1" t="s">
        <v>298</v>
      </c>
      <c r="F3396" s="1" t="s">
        <v>23715</v>
      </c>
      <c r="G3396" t="str">
        <f t="shared" si="371"/>
        <v>Valid</v>
      </c>
      <c r="H3396" s="1" t="s">
        <v>23716</v>
      </c>
      <c r="I3396" t="str" cm="1">
        <f t="array" ref="I3396">IF(OR(TRIM(H3396)="",ISNUMBER(SEARCH("#",H3396)),AA3396&lt;Config!$B$8,SUMPRODUCT(--ISNUMBER(SEARCH({"a";"b";"c";"d";"e";"f";"g";"h";"i";"j";"k";"l";"m";"n";"o";"p";"q";"r";"s";"t";"u";"v";"w";"x";"y";"z"},H3396)))&gt;0),"Invalid","Valid")</f>
        <v>Valid</v>
      </c>
      <c r="J3396" s="1" t="s">
        <v>23717</v>
      </c>
      <c r="K3396" s="1" t="s">
        <v>163</v>
      </c>
      <c r="L3396" s="1" t="s">
        <v>179</v>
      </c>
      <c r="M3396" s="1" t="s">
        <v>462</v>
      </c>
      <c r="N3396" s="1" t="s">
        <v>252</v>
      </c>
      <c r="O3396" s="1" t="s">
        <v>52</v>
      </c>
      <c r="P3396" t="s">
        <v>87</v>
      </c>
      <c r="Q3396" s="1" t="s">
        <v>166</v>
      </c>
      <c r="R3396" s="1" t="s">
        <v>550</v>
      </c>
      <c r="S3396" s="1" t="s">
        <v>23718</v>
      </c>
      <c r="T3396" s="1" t="s">
        <v>23719</v>
      </c>
      <c r="U3396" s="1" t="s">
        <v>23720</v>
      </c>
      <c r="V3396" s="1" t="s">
        <v>140</v>
      </c>
      <c r="W3396" s="1" t="s">
        <v>202</v>
      </c>
      <c r="X3396" t="str">
        <f t="shared" si="372"/>
        <v>Complete</v>
      </c>
      <c r="Y3396">
        <f>MAX(0,100-IF(G3396="Invalid",Config!$B$5,0)-IF(I3396="Invalid",Config!$B$6,0)-IF(X3396="Incomplete",Config!$B$7,0)-IF(AF3396="Yes",Config!$B$37,0))</f>
        <v>100</v>
      </c>
      <c r="Z3396" s="1">
        <f>IF(OR(TRIM(B3396)="",COUNTIF(Config!$B$15:$B$19,B3396)&gt;0),1,0)+IF(OR(TRIM(C3396)="",COUNTIF(Config!$B$15:$B$19,C3396)&gt;0),1,0)+IF(OR(TRIM(F3396)="",COUNTIF(Config!$B$15:$B$19,F3396)&gt;0),1,0)+IF(OR(TRIM(H3396)="",COUNTIF(Config!$B$15:$B$19,H3396)&gt;0),1,0)+IF(OR(TRIM(E3396)="",COUNTIF(Config!$B$15:$B$19,E3396)&gt;0),1,0)+IF(OR(TRIM(K3396)="",COUNTIF(Config!$B$15:$B$19,K3396)&gt;0),1,0)+IF(OR(TRIM(P3396)="",COUNTIF(Config!$B$15:$B$19,P3396)&gt;0),1,0)+IF(OR(TRIM(R3396)="",COUNTIF(Config!$B$15:$B$19,R3396)&gt;0),1,0)</f>
        <v>0</v>
      </c>
      <c r="AA3396" s="1" cm="1">
        <f t="array" ref="AA3396">SUMPRODUCT(LEN(H3396)-LEN(SUBSTITUTE(H3396,{"0";"1";"2";"3";"4";"5";"6";"7";"8";"9"},"")))</f>
        <v>11</v>
      </c>
      <c r="AC3396" t="str">
        <f t="shared" si="373"/>
        <v/>
      </c>
      <c r="AD3396">
        <f t="shared" si="374"/>
        <v>1</v>
      </c>
      <c r="AE3396">
        <f t="shared" si="375"/>
        <v>1</v>
      </c>
      <c r="AF3396" t="str">
        <f t="shared" si="376"/>
        <v>No</v>
      </c>
      <c r="AG3396">
        <f t="shared" ca="1" si="377"/>
        <v>37</v>
      </c>
      <c r="AH3396" t="str">
        <f ca="1">IF(OR(V3396="",AG3396=""),"Yes",IF(AG3396&gt;Config!$B$41,"Yes","No"))</f>
        <v>No</v>
      </c>
    </row>
    <row r="3397" spans="1:34" x14ac:dyDescent="0.25">
      <c r="A3397" s="1" t="s">
        <v>23721</v>
      </c>
      <c r="B3397" s="1" t="s">
        <v>96</v>
      </c>
      <c r="C3397" s="1" t="s">
        <v>899</v>
      </c>
      <c r="D3397" s="1" t="s">
        <v>23722</v>
      </c>
      <c r="E3397" s="1" t="s">
        <v>35378</v>
      </c>
      <c r="F3397" s="1" t="s">
        <v>2608</v>
      </c>
      <c r="G3397" t="str">
        <f t="shared" si="371"/>
        <v>Valid</v>
      </c>
      <c r="H3397" s="1" t="s">
        <v>23723</v>
      </c>
      <c r="I3397" t="str" cm="1">
        <f t="array" ref="I3397">IF(OR(TRIM(H3397)="",ISNUMBER(SEARCH("#",H3397)),AA3397&lt;Config!$B$8,SUMPRODUCT(--ISNUMBER(SEARCH({"a";"b";"c";"d";"e";"f";"g";"h";"i";"j";"k";"l";"m";"n";"o";"p";"q";"r";"s";"t";"u";"v";"w";"x";"y";"z"},H3397)))&gt;0),"Invalid","Valid")</f>
        <v>Valid</v>
      </c>
      <c r="J3397" s="1" t="s">
        <v>23724</v>
      </c>
      <c r="K3397" s="1" t="s">
        <v>117</v>
      </c>
      <c r="L3397" s="1" t="s">
        <v>179</v>
      </c>
      <c r="M3397" s="1" t="s">
        <v>517</v>
      </c>
      <c r="N3397" s="1" t="s">
        <v>51</v>
      </c>
      <c r="O3397" s="1" t="s">
        <v>266</v>
      </c>
      <c r="P3397" t="s">
        <v>590</v>
      </c>
      <c r="Q3397" s="1" t="s">
        <v>844</v>
      </c>
      <c r="R3397" s="1" t="s">
        <v>1774</v>
      </c>
      <c r="S3397" s="1" t="s">
        <v>23725</v>
      </c>
      <c r="T3397" s="1" t="s">
        <v>23726</v>
      </c>
      <c r="U3397" s="1" t="s">
        <v>1511</v>
      </c>
      <c r="V3397" s="1" t="s">
        <v>9356</v>
      </c>
      <c r="W3397" s="1" t="s">
        <v>293</v>
      </c>
      <c r="X3397" t="str">
        <f t="shared" si="372"/>
        <v>Complete</v>
      </c>
      <c r="Y3397">
        <f>MAX(0,100-IF(G3397="Invalid",Config!$B$5,0)-IF(I3397="Invalid",Config!$B$6,0)-IF(X3397="Incomplete",Config!$B$7,0)-IF(AF3397="Yes",Config!$B$37,0))</f>
        <v>75</v>
      </c>
      <c r="Z3397" s="1">
        <f>IF(OR(TRIM(B3397)="",COUNTIF(Config!$B$15:$B$19,B3397)&gt;0),1,0)+IF(OR(TRIM(C3397)="",COUNTIF(Config!$B$15:$B$19,C3397)&gt;0),1,0)+IF(OR(TRIM(F3397)="",COUNTIF(Config!$B$15:$B$19,F3397)&gt;0),1,0)+IF(OR(TRIM(H3397)="",COUNTIF(Config!$B$15:$B$19,H3397)&gt;0),1,0)+IF(OR(TRIM(E3397)="",COUNTIF(Config!$B$15:$B$19,E3397)&gt;0),1,0)+IF(OR(TRIM(K3397)="",COUNTIF(Config!$B$15:$B$19,K3397)&gt;0),1,0)+IF(OR(TRIM(P3397)="",COUNTIF(Config!$B$15:$B$19,P3397)&gt;0),1,0)+IF(OR(TRIM(R3397)="",COUNTIF(Config!$B$15:$B$19,R3397)&gt;0),1,0)</f>
        <v>0</v>
      </c>
      <c r="AA3397" s="1" cm="1">
        <f t="array" ref="AA3397">SUMPRODUCT(LEN(H3397)-LEN(SUBSTITUTE(H3397,{"0";"1";"2";"3";"4";"5";"6";"7";"8";"9"},"")))</f>
        <v>10</v>
      </c>
      <c r="AC3397" t="str">
        <f t="shared" si="373"/>
        <v>Potential Duplicate</v>
      </c>
      <c r="AD3397">
        <f t="shared" si="374"/>
        <v>2</v>
      </c>
      <c r="AE3397">
        <f t="shared" si="375"/>
        <v>1</v>
      </c>
      <c r="AF3397" t="str">
        <f t="shared" si="376"/>
        <v>Yes</v>
      </c>
      <c r="AG3397">
        <f t="shared" ca="1" si="377"/>
        <v>529</v>
      </c>
      <c r="AH3397" t="str">
        <f ca="1">IF(OR(V3397="",AG3397=""),"Yes",IF(AG3397&gt;Config!$B$41,"Yes","No"))</f>
        <v>Yes</v>
      </c>
    </row>
    <row r="3398" spans="1:34" x14ac:dyDescent="0.25">
      <c r="A3398" s="1" t="s">
        <v>23727</v>
      </c>
      <c r="B3398" s="1" t="s">
        <v>352</v>
      </c>
      <c r="C3398" s="1" t="s">
        <v>420</v>
      </c>
      <c r="D3398" s="1" t="s">
        <v>17251</v>
      </c>
      <c r="E3398" s="1" t="s">
        <v>34272</v>
      </c>
      <c r="F3398" s="1" t="s">
        <v>23728</v>
      </c>
      <c r="G3398" t="str">
        <f t="shared" si="371"/>
        <v>Valid</v>
      </c>
      <c r="H3398" s="1" t="s">
        <v>23729</v>
      </c>
      <c r="I3398" t="str" cm="1">
        <f t="array" ref="I3398">IF(OR(TRIM(H3398)="",ISNUMBER(SEARCH("#",H3398)),AA3398&lt;Config!$B$8,SUMPRODUCT(--ISNUMBER(SEARCH({"a";"b";"c";"d";"e";"f";"g";"h";"i";"j";"k";"l";"m";"n";"o";"p";"q";"r";"s";"t";"u";"v";"w";"x";"y";"z"},H3398)))&gt;0),"Invalid","Valid")</f>
        <v>Valid</v>
      </c>
      <c r="J3398" s="1" t="s">
        <v>23730</v>
      </c>
      <c r="K3398" s="1" t="s">
        <v>163</v>
      </c>
      <c r="L3398" s="1" t="s">
        <v>450</v>
      </c>
      <c r="M3398" s="1" t="s">
        <v>251</v>
      </c>
      <c r="N3398" s="1" t="s">
        <v>68</v>
      </c>
      <c r="O3398" s="1" t="s">
        <v>69</v>
      </c>
      <c r="P3398" t="s">
        <v>344</v>
      </c>
      <c r="Q3398" s="1" t="s">
        <v>1199</v>
      </c>
      <c r="R3398" s="1" t="s">
        <v>971</v>
      </c>
      <c r="S3398" s="1" t="s">
        <v>23731</v>
      </c>
      <c r="T3398" s="1" t="s">
        <v>23732</v>
      </c>
      <c r="U3398" s="1" t="s">
        <v>12916</v>
      </c>
      <c r="V3398" s="1" t="s">
        <v>16836</v>
      </c>
      <c r="W3398" s="1" t="s">
        <v>33823</v>
      </c>
      <c r="X3398" t="str">
        <f t="shared" si="372"/>
        <v>Complete</v>
      </c>
      <c r="Y3398">
        <f>MAX(0,100-IF(G3398="Invalid",Config!$B$5,0)-IF(I3398="Invalid",Config!$B$6,0)-IF(X3398="Incomplete",Config!$B$7,0)-IF(AF3398="Yes",Config!$B$37,0))</f>
        <v>100</v>
      </c>
      <c r="Z3398" s="1">
        <f>IF(OR(TRIM(B3398)="",COUNTIF(Config!$B$15:$B$19,B3398)&gt;0),1,0)+IF(OR(TRIM(C3398)="",COUNTIF(Config!$B$15:$B$19,C3398)&gt;0),1,0)+IF(OR(TRIM(F3398)="",COUNTIF(Config!$B$15:$B$19,F3398)&gt;0),1,0)+IF(OR(TRIM(H3398)="",COUNTIF(Config!$B$15:$B$19,H3398)&gt;0),1,0)+IF(OR(TRIM(E3398)="",COUNTIF(Config!$B$15:$B$19,E3398)&gt;0),1,0)+IF(OR(TRIM(K3398)="",COUNTIF(Config!$B$15:$B$19,K3398)&gt;0),1,0)+IF(OR(TRIM(P3398)="",COUNTIF(Config!$B$15:$B$19,P3398)&gt;0),1,0)+IF(OR(TRIM(R3398)="",COUNTIF(Config!$B$15:$B$19,R3398)&gt;0),1,0)</f>
        <v>0</v>
      </c>
      <c r="AA3398" s="1" cm="1">
        <f t="array" ref="AA3398">SUMPRODUCT(LEN(H3398)-LEN(SUBSTITUTE(H3398,{"0";"1";"2";"3";"4";"5";"6";"7";"8";"9"},"")))</f>
        <v>11</v>
      </c>
      <c r="AC3398" t="str">
        <f t="shared" si="373"/>
        <v/>
      </c>
      <c r="AD3398">
        <f t="shared" si="374"/>
        <v>1</v>
      </c>
      <c r="AE3398">
        <f t="shared" si="375"/>
        <v>1</v>
      </c>
      <c r="AF3398" t="str">
        <f t="shared" si="376"/>
        <v>No</v>
      </c>
      <c r="AG3398">
        <f t="shared" ca="1" si="377"/>
        <v>36</v>
      </c>
      <c r="AH3398" t="str">
        <f ca="1">IF(OR(V3398="",AG3398=""),"Yes",IF(AG3398&gt;Config!$B$41,"Yes","No"))</f>
        <v>No</v>
      </c>
    </row>
    <row r="3399" spans="1:34" x14ac:dyDescent="0.25">
      <c r="A3399" s="1" t="s">
        <v>23733</v>
      </c>
      <c r="B3399" s="1" t="s">
        <v>2085</v>
      </c>
      <c r="C3399" s="1" t="s">
        <v>410</v>
      </c>
      <c r="D3399" s="1" t="s">
        <v>23734</v>
      </c>
      <c r="E3399" s="1" t="s">
        <v>35182</v>
      </c>
      <c r="F3399" s="1" t="s">
        <v>23735</v>
      </c>
      <c r="G3399" t="str">
        <f t="shared" si="371"/>
        <v>Valid</v>
      </c>
      <c r="H3399" s="1" t="s">
        <v>23736</v>
      </c>
      <c r="I3399" t="str" cm="1">
        <f t="array" ref="I3399">IF(OR(TRIM(H3399)="",ISNUMBER(SEARCH("#",H3399)),AA3399&lt;Config!$B$8,SUMPRODUCT(--ISNUMBER(SEARCH({"a";"b";"c";"d";"e";"f";"g";"h";"i";"j";"k";"l";"m";"n";"o";"p";"q";"r";"s";"t";"u";"v";"w";"x";"y";"z"},H3399)))&gt;0),"Invalid","Valid")</f>
        <v>Valid</v>
      </c>
      <c r="J3399" s="1" t="s">
        <v>23737</v>
      </c>
      <c r="K3399" s="1" t="s">
        <v>866</v>
      </c>
      <c r="L3399" s="1" t="s">
        <v>102</v>
      </c>
      <c r="M3399" s="1" t="s">
        <v>235</v>
      </c>
      <c r="N3399" s="1" t="s">
        <v>51</v>
      </c>
      <c r="O3399" s="1" t="s">
        <v>149</v>
      </c>
      <c r="P3399" t="s">
        <v>53</v>
      </c>
      <c r="Q3399" s="1" t="s">
        <v>150</v>
      </c>
      <c r="R3399" s="1" t="s">
        <v>288</v>
      </c>
      <c r="S3399" s="1" t="s">
        <v>23738</v>
      </c>
      <c r="T3399" s="1" t="s">
        <v>23739</v>
      </c>
      <c r="U3399" s="1" t="s">
        <v>542</v>
      </c>
      <c r="V3399" s="1" t="s">
        <v>140</v>
      </c>
      <c r="W3399" s="1" t="s">
        <v>94</v>
      </c>
      <c r="X3399" t="str">
        <f t="shared" si="372"/>
        <v>Complete</v>
      </c>
      <c r="Y3399">
        <f>MAX(0,100-IF(G3399="Invalid",Config!$B$5,0)-IF(I3399="Invalid",Config!$B$6,0)-IF(X3399="Incomplete",Config!$B$7,0)-IF(AF3399="Yes",Config!$B$37,0))</f>
        <v>100</v>
      </c>
      <c r="Z3399" s="1">
        <f>IF(OR(TRIM(B3399)="",COUNTIF(Config!$B$15:$B$19,B3399)&gt;0),1,0)+IF(OR(TRIM(C3399)="",COUNTIF(Config!$B$15:$B$19,C3399)&gt;0),1,0)+IF(OR(TRIM(F3399)="",COUNTIF(Config!$B$15:$B$19,F3399)&gt;0),1,0)+IF(OR(TRIM(H3399)="",COUNTIF(Config!$B$15:$B$19,H3399)&gt;0),1,0)+IF(OR(TRIM(E3399)="",COUNTIF(Config!$B$15:$B$19,E3399)&gt;0),1,0)+IF(OR(TRIM(K3399)="",COUNTIF(Config!$B$15:$B$19,K3399)&gt;0),1,0)+IF(OR(TRIM(P3399)="",COUNTIF(Config!$B$15:$B$19,P3399)&gt;0),1,0)+IF(OR(TRIM(R3399)="",COUNTIF(Config!$B$15:$B$19,R3399)&gt;0),1,0)</f>
        <v>0</v>
      </c>
      <c r="AA3399" s="1" cm="1">
        <f t="array" ref="AA3399">SUMPRODUCT(LEN(H3399)-LEN(SUBSTITUTE(H3399,{"0";"1";"2";"3";"4";"5";"6";"7";"8";"9"},"")))</f>
        <v>12</v>
      </c>
      <c r="AC3399" t="str">
        <f t="shared" si="373"/>
        <v/>
      </c>
      <c r="AD3399">
        <f t="shared" si="374"/>
        <v>1</v>
      </c>
      <c r="AE3399">
        <f t="shared" si="375"/>
        <v>1</v>
      </c>
      <c r="AF3399" t="str">
        <f t="shared" si="376"/>
        <v>No</v>
      </c>
      <c r="AG3399">
        <f t="shared" ca="1" si="377"/>
        <v>37</v>
      </c>
      <c r="AH3399" t="str">
        <f ca="1">IF(OR(V3399="",AG3399=""),"Yes",IF(AG3399&gt;Config!$B$41,"Yes","No"))</f>
        <v>No</v>
      </c>
    </row>
    <row r="3400" spans="1:34" x14ac:dyDescent="0.25">
      <c r="A3400" s="1" t="s">
        <v>23740</v>
      </c>
      <c r="B3400" s="1" t="s">
        <v>6040</v>
      </c>
      <c r="C3400" s="1" t="s">
        <v>364</v>
      </c>
      <c r="D3400" s="1" t="s">
        <v>23741</v>
      </c>
      <c r="E3400" s="1" t="s">
        <v>739</v>
      </c>
      <c r="F3400" s="1" t="s">
        <v>23742</v>
      </c>
      <c r="G3400" t="str">
        <f t="shared" si="371"/>
        <v>Valid</v>
      </c>
      <c r="H3400" s="1" t="s">
        <v>23743</v>
      </c>
      <c r="I3400" t="str" cm="1">
        <f t="array" ref="I3400">IF(OR(TRIM(H3400)="",ISNUMBER(SEARCH("#",H3400)),AA3400&lt;Config!$B$8,SUMPRODUCT(--ISNUMBER(SEARCH({"a";"b";"c";"d";"e";"f";"g";"h";"i";"j";"k";"l";"m";"n";"o";"p";"q";"r";"s";"t";"u";"v";"w";"x";"y";"z"},H3400)))&gt;0),"Invalid","Valid")</f>
        <v>Valid</v>
      </c>
      <c r="J3400" s="1" t="s">
        <v>23744</v>
      </c>
      <c r="K3400" s="1" t="s">
        <v>117</v>
      </c>
      <c r="L3400" s="1" t="s">
        <v>67</v>
      </c>
      <c r="M3400" s="1" t="s">
        <v>235</v>
      </c>
      <c r="N3400" s="1" t="s">
        <v>211</v>
      </c>
      <c r="O3400" s="1" t="s">
        <v>266</v>
      </c>
      <c r="P3400" t="s">
        <v>53</v>
      </c>
      <c r="Q3400" s="1" t="s">
        <v>181</v>
      </c>
      <c r="R3400" s="1" t="s">
        <v>70</v>
      </c>
      <c r="S3400" s="1" t="s">
        <v>23745</v>
      </c>
      <c r="T3400" s="1" t="s">
        <v>23746</v>
      </c>
      <c r="U3400" s="1" t="s">
        <v>10491</v>
      </c>
      <c r="V3400" s="1" t="s">
        <v>19649</v>
      </c>
      <c r="W3400" s="1" t="s">
        <v>293</v>
      </c>
      <c r="X3400" t="str">
        <f t="shared" si="372"/>
        <v>Complete</v>
      </c>
      <c r="Y3400">
        <f>MAX(0,100-IF(G3400="Invalid",Config!$B$5,0)-IF(I3400="Invalid",Config!$B$6,0)-IF(X3400="Incomplete",Config!$B$7,0)-IF(AF3400="Yes",Config!$B$37,0))</f>
        <v>100</v>
      </c>
      <c r="Z3400" s="1">
        <f>IF(OR(TRIM(B3400)="",COUNTIF(Config!$B$15:$B$19,B3400)&gt;0),1,0)+IF(OR(TRIM(C3400)="",COUNTIF(Config!$B$15:$B$19,C3400)&gt;0),1,0)+IF(OR(TRIM(F3400)="",COUNTIF(Config!$B$15:$B$19,F3400)&gt;0),1,0)+IF(OR(TRIM(H3400)="",COUNTIF(Config!$B$15:$B$19,H3400)&gt;0),1,0)+IF(OR(TRIM(E3400)="",COUNTIF(Config!$B$15:$B$19,E3400)&gt;0),1,0)+IF(OR(TRIM(K3400)="",COUNTIF(Config!$B$15:$B$19,K3400)&gt;0),1,0)+IF(OR(TRIM(P3400)="",COUNTIF(Config!$B$15:$B$19,P3400)&gt;0),1,0)+IF(OR(TRIM(R3400)="",COUNTIF(Config!$B$15:$B$19,R3400)&gt;0),1,0)</f>
        <v>0</v>
      </c>
      <c r="AA3400" s="1" cm="1">
        <f t="array" ref="AA3400">SUMPRODUCT(LEN(H3400)-LEN(SUBSTITUTE(H3400,{"0";"1";"2";"3";"4";"5";"6";"7";"8";"9"},"")))</f>
        <v>12</v>
      </c>
      <c r="AC3400" t="str">
        <f t="shared" si="373"/>
        <v/>
      </c>
      <c r="AD3400">
        <f t="shared" si="374"/>
        <v>1</v>
      </c>
      <c r="AE3400">
        <f t="shared" si="375"/>
        <v>1</v>
      </c>
      <c r="AF3400" t="str">
        <f t="shared" si="376"/>
        <v>No</v>
      </c>
      <c r="AG3400">
        <f t="shared" ca="1" si="377"/>
        <v>303</v>
      </c>
      <c r="AH3400" t="str">
        <f ca="1">IF(OR(V3400="",AG3400=""),"Yes",IF(AG3400&gt;Config!$B$41,"Yes","No"))</f>
        <v>No</v>
      </c>
    </row>
    <row r="3401" spans="1:34" x14ac:dyDescent="0.25">
      <c r="A3401" s="1" t="s">
        <v>23747</v>
      </c>
      <c r="B3401" s="1" t="s">
        <v>1616</v>
      </c>
      <c r="C3401" s="1" t="s">
        <v>1400</v>
      </c>
      <c r="D3401" s="1" t="s">
        <v>23748</v>
      </c>
      <c r="E3401" s="1" t="s">
        <v>34351</v>
      </c>
      <c r="F3401" s="1" t="s">
        <v>23749</v>
      </c>
      <c r="G3401" t="str">
        <f t="shared" si="371"/>
        <v>Valid</v>
      </c>
      <c r="H3401" s="1" t="s">
        <v>23750</v>
      </c>
      <c r="I3401" t="str" cm="1">
        <f t="array" ref="I3401">IF(OR(TRIM(H3401)="",ISNUMBER(SEARCH("#",H3401)),AA3401&lt;Config!$B$8,SUMPRODUCT(--ISNUMBER(SEARCH({"a";"b";"c";"d";"e";"f";"g";"h";"i";"j";"k";"l";"m";"n";"o";"p";"q";"r";"s";"t";"u";"v";"w";"x";"y";"z"},H3401)))&gt;0),"Invalid","Valid")</f>
        <v>Valid</v>
      </c>
      <c r="J3401" s="1" t="s">
        <v>23751</v>
      </c>
      <c r="K3401" s="1" t="s">
        <v>369</v>
      </c>
      <c r="L3401" s="1" t="s">
        <v>29</v>
      </c>
      <c r="M3401" s="1" t="s">
        <v>85</v>
      </c>
      <c r="N3401" s="1" t="s">
        <v>211</v>
      </c>
      <c r="O3401" s="1" t="s">
        <v>149</v>
      </c>
      <c r="P3401" t="s">
        <v>328</v>
      </c>
      <c r="Q3401" s="1" t="s">
        <v>329</v>
      </c>
      <c r="R3401" s="1" t="s">
        <v>330</v>
      </c>
      <c r="S3401" s="1" t="s">
        <v>23752</v>
      </c>
      <c r="T3401" s="1" t="s">
        <v>23753</v>
      </c>
      <c r="U3401" s="1" t="s">
        <v>3043</v>
      </c>
      <c r="V3401" s="1" t="s">
        <v>3456</v>
      </c>
      <c r="W3401" s="1" t="s">
        <v>125</v>
      </c>
      <c r="X3401" t="str">
        <f t="shared" si="372"/>
        <v>Complete</v>
      </c>
      <c r="Y3401">
        <f>MAX(0,100-IF(G3401="Invalid",Config!$B$5,0)-IF(I3401="Invalid",Config!$B$6,0)-IF(X3401="Incomplete",Config!$B$7,0)-IF(AF3401="Yes",Config!$B$37,0))</f>
        <v>100</v>
      </c>
      <c r="Z3401" s="1">
        <f>IF(OR(TRIM(B3401)="",COUNTIF(Config!$B$15:$B$19,B3401)&gt;0),1,0)+IF(OR(TRIM(C3401)="",COUNTIF(Config!$B$15:$B$19,C3401)&gt;0),1,0)+IF(OR(TRIM(F3401)="",COUNTIF(Config!$B$15:$B$19,F3401)&gt;0),1,0)+IF(OR(TRIM(H3401)="",COUNTIF(Config!$B$15:$B$19,H3401)&gt;0),1,0)+IF(OR(TRIM(E3401)="",COUNTIF(Config!$B$15:$B$19,E3401)&gt;0),1,0)+IF(OR(TRIM(K3401)="",COUNTIF(Config!$B$15:$B$19,K3401)&gt;0),1,0)+IF(OR(TRIM(P3401)="",COUNTIF(Config!$B$15:$B$19,P3401)&gt;0),1,0)+IF(OR(TRIM(R3401)="",COUNTIF(Config!$B$15:$B$19,R3401)&gt;0),1,0)</f>
        <v>0</v>
      </c>
      <c r="AA3401" s="1" cm="1">
        <f t="array" ref="AA3401">SUMPRODUCT(LEN(H3401)-LEN(SUBSTITUTE(H3401,{"0";"1";"2";"3";"4";"5";"6";"7";"8";"9"},"")))</f>
        <v>10</v>
      </c>
      <c r="AC3401" t="str">
        <f t="shared" si="373"/>
        <v/>
      </c>
      <c r="AD3401">
        <f t="shared" si="374"/>
        <v>1</v>
      </c>
      <c r="AE3401">
        <f t="shared" si="375"/>
        <v>1</v>
      </c>
      <c r="AF3401" t="str">
        <f t="shared" si="376"/>
        <v>No</v>
      </c>
      <c r="AG3401">
        <f t="shared" ca="1" si="377"/>
        <v>202</v>
      </c>
      <c r="AH3401" t="str">
        <f ca="1">IF(OR(V3401="",AG3401=""),"Yes",IF(AG3401&gt;Config!$B$41,"Yes","No"))</f>
        <v>No</v>
      </c>
    </row>
    <row r="3402" spans="1:34" x14ac:dyDescent="0.25">
      <c r="A3402" s="1" t="s">
        <v>23754</v>
      </c>
      <c r="B3402" s="1" t="s">
        <v>577</v>
      </c>
      <c r="C3402" s="1" t="s">
        <v>489</v>
      </c>
      <c r="D3402" s="1" t="s">
        <v>2945</v>
      </c>
      <c r="E3402" s="1" t="s">
        <v>35379</v>
      </c>
      <c r="F3402" s="1" t="s">
        <v>23755</v>
      </c>
      <c r="G3402" t="str">
        <f t="shared" si="371"/>
        <v>Valid</v>
      </c>
      <c r="H3402" s="1" t="s">
        <v>23756</v>
      </c>
      <c r="I3402" t="str" cm="1">
        <f t="array" ref="I3402">IF(OR(TRIM(H3402)="",ISNUMBER(SEARCH("#",H3402)),AA3402&lt;Config!$B$8,SUMPRODUCT(--ISNUMBER(SEARCH({"a";"b";"c";"d";"e";"f";"g";"h";"i";"j";"k";"l";"m";"n";"o";"p";"q";"r";"s";"t";"u";"v";"w";"x";"y";"z"},H3402)))&gt;0),"Invalid","Valid")</f>
        <v>Valid</v>
      </c>
      <c r="J3402" s="1" t="s">
        <v>23757</v>
      </c>
      <c r="K3402" s="1" t="s">
        <v>195</v>
      </c>
      <c r="L3402" s="1" t="s">
        <v>164</v>
      </c>
      <c r="M3402" s="1" t="s">
        <v>251</v>
      </c>
      <c r="N3402" s="1" t="s">
        <v>148</v>
      </c>
      <c r="O3402" s="1" t="s">
        <v>180</v>
      </c>
      <c r="P3402" t="s">
        <v>33</v>
      </c>
      <c r="Q3402" s="1" t="s">
        <v>1664</v>
      </c>
      <c r="R3402" s="1" t="s">
        <v>35</v>
      </c>
      <c r="S3402" s="1" t="s">
        <v>4786</v>
      </c>
      <c r="T3402" s="1" t="s">
        <v>23758</v>
      </c>
      <c r="U3402" s="1" t="s">
        <v>291</v>
      </c>
      <c r="V3402" s="1" t="s">
        <v>1692</v>
      </c>
      <c r="W3402" s="1" t="s">
        <v>33823</v>
      </c>
      <c r="X3402" t="str">
        <f t="shared" si="372"/>
        <v>Complete</v>
      </c>
      <c r="Y3402">
        <f>MAX(0,100-IF(G3402="Invalid",Config!$B$5,0)-IF(I3402="Invalid",Config!$B$6,0)-IF(X3402="Incomplete",Config!$B$7,0)-IF(AF3402="Yes",Config!$B$37,0))</f>
        <v>100</v>
      </c>
      <c r="Z3402" s="1">
        <f>IF(OR(TRIM(B3402)="",COUNTIF(Config!$B$15:$B$19,B3402)&gt;0),1,0)+IF(OR(TRIM(C3402)="",COUNTIF(Config!$B$15:$B$19,C3402)&gt;0),1,0)+IF(OR(TRIM(F3402)="",COUNTIF(Config!$B$15:$B$19,F3402)&gt;0),1,0)+IF(OR(TRIM(H3402)="",COUNTIF(Config!$B$15:$B$19,H3402)&gt;0),1,0)+IF(OR(TRIM(E3402)="",COUNTIF(Config!$B$15:$B$19,E3402)&gt;0),1,0)+IF(OR(TRIM(K3402)="",COUNTIF(Config!$B$15:$B$19,K3402)&gt;0),1,0)+IF(OR(TRIM(P3402)="",COUNTIF(Config!$B$15:$B$19,P3402)&gt;0),1,0)+IF(OR(TRIM(R3402)="",COUNTIF(Config!$B$15:$B$19,R3402)&gt;0),1,0)</f>
        <v>0</v>
      </c>
      <c r="AA3402" s="1" cm="1">
        <f t="array" ref="AA3402">SUMPRODUCT(LEN(H3402)-LEN(SUBSTITUTE(H3402,{"0";"1";"2";"3";"4";"5";"6";"7";"8";"9"},"")))</f>
        <v>10</v>
      </c>
      <c r="AC3402" t="str">
        <f t="shared" si="373"/>
        <v/>
      </c>
      <c r="AD3402">
        <f t="shared" si="374"/>
        <v>1</v>
      </c>
      <c r="AE3402">
        <f t="shared" si="375"/>
        <v>1</v>
      </c>
      <c r="AF3402" t="str">
        <f t="shared" si="376"/>
        <v>No</v>
      </c>
      <c r="AG3402">
        <f t="shared" ca="1" si="377"/>
        <v>412</v>
      </c>
      <c r="AH3402" t="str">
        <f ca="1">IF(OR(V3402="",AG3402=""),"Yes",IF(AG3402&gt;Config!$B$41,"Yes","No"))</f>
        <v>Yes</v>
      </c>
    </row>
    <row r="3403" spans="1:34" x14ac:dyDescent="0.25">
      <c r="A3403" s="1" t="s">
        <v>23759</v>
      </c>
      <c r="B3403" s="1" t="s">
        <v>747</v>
      </c>
      <c r="C3403" s="1" t="s">
        <v>985</v>
      </c>
      <c r="D3403" s="1" t="s">
        <v>23760</v>
      </c>
      <c r="E3403" s="1" t="s">
        <v>34319</v>
      </c>
      <c r="F3403" s="1" t="s">
        <v>23761</v>
      </c>
      <c r="G3403" t="str">
        <f t="shared" si="371"/>
        <v>Valid</v>
      </c>
      <c r="H3403" s="1" t="s">
        <v>23762</v>
      </c>
      <c r="I3403" t="str" cm="1">
        <f t="array" ref="I3403">IF(OR(TRIM(H3403)="",ISNUMBER(SEARCH("#",H3403)),AA3403&lt;Config!$B$8,SUMPRODUCT(--ISNUMBER(SEARCH({"a";"b";"c";"d";"e";"f";"g";"h";"i";"j";"k";"l";"m";"n";"o";"p";"q";"r";"s";"t";"u";"v";"w";"x";"y";"z"},H3403)))&gt;0),"Invalid","Valid")</f>
        <v>Valid</v>
      </c>
      <c r="J3403" s="1" t="s">
        <v>23763</v>
      </c>
      <c r="K3403" s="1" t="s">
        <v>866</v>
      </c>
      <c r="L3403" s="1" t="s">
        <v>450</v>
      </c>
      <c r="M3403" s="1" t="s">
        <v>33827</v>
      </c>
      <c r="N3403" s="1" t="s">
        <v>437</v>
      </c>
      <c r="O3403" s="1" t="s">
        <v>180</v>
      </c>
      <c r="P3403" t="s">
        <v>53</v>
      </c>
      <c r="Q3403" s="1" t="s">
        <v>181</v>
      </c>
      <c r="R3403" s="1" t="s">
        <v>150</v>
      </c>
      <c r="S3403" s="1" t="s">
        <v>23764</v>
      </c>
      <c r="T3403" s="1" t="s">
        <v>23765</v>
      </c>
      <c r="U3403" s="1" t="s">
        <v>3709</v>
      </c>
      <c r="V3403" s="1" t="s">
        <v>5701</v>
      </c>
      <c r="W3403" s="1" t="s">
        <v>384</v>
      </c>
      <c r="X3403" t="str">
        <f t="shared" si="372"/>
        <v>Complete</v>
      </c>
      <c r="Y3403">
        <f>MAX(0,100-IF(G3403="Invalid",Config!$B$5,0)-IF(I3403="Invalid",Config!$B$6,0)-IF(X3403="Incomplete",Config!$B$7,0)-IF(AF3403="Yes",Config!$B$37,0))</f>
        <v>100</v>
      </c>
      <c r="Z3403" s="1">
        <f>IF(OR(TRIM(B3403)="",COUNTIF(Config!$B$15:$B$19,B3403)&gt;0),1,0)+IF(OR(TRIM(C3403)="",COUNTIF(Config!$B$15:$B$19,C3403)&gt;0),1,0)+IF(OR(TRIM(F3403)="",COUNTIF(Config!$B$15:$B$19,F3403)&gt;0),1,0)+IF(OR(TRIM(H3403)="",COUNTIF(Config!$B$15:$B$19,H3403)&gt;0),1,0)+IF(OR(TRIM(E3403)="",COUNTIF(Config!$B$15:$B$19,E3403)&gt;0),1,0)+IF(OR(TRIM(K3403)="",COUNTIF(Config!$B$15:$B$19,K3403)&gt;0),1,0)+IF(OR(TRIM(P3403)="",COUNTIF(Config!$B$15:$B$19,P3403)&gt;0),1,0)+IF(OR(TRIM(R3403)="",COUNTIF(Config!$B$15:$B$19,R3403)&gt;0),1,0)</f>
        <v>0</v>
      </c>
      <c r="AA3403" s="1" cm="1">
        <f t="array" ref="AA3403">SUMPRODUCT(LEN(H3403)-LEN(SUBSTITUTE(H3403,{"0";"1";"2";"3";"4";"5";"6";"7";"8";"9"},"")))</f>
        <v>12</v>
      </c>
      <c r="AC3403" t="str">
        <f t="shared" si="373"/>
        <v/>
      </c>
      <c r="AD3403">
        <f t="shared" si="374"/>
        <v>1</v>
      </c>
      <c r="AE3403">
        <f t="shared" si="375"/>
        <v>1</v>
      </c>
      <c r="AF3403" t="str">
        <f t="shared" si="376"/>
        <v>No</v>
      </c>
      <c r="AG3403">
        <f t="shared" ca="1" si="377"/>
        <v>193</v>
      </c>
      <c r="AH3403" t="str">
        <f ca="1">IF(OR(V3403="",AG3403=""),"Yes",IF(AG3403&gt;Config!$B$41,"Yes","No"))</f>
        <v>No</v>
      </c>
    </row>
    <row r="3404" spans="1:34" x14ac:dyDescent="0.25">
      <c r="A3404" s="1" t="s">
        <v>23766</v>
      </c>
      <c r="B3404" s="1" t="s">
        <v>1015</v>
      </c>
      <c r="C3404" s="1" t="s">
        <v>775</v>
      </c>
      <c r="D3404" s="1" t="s">
        <v>23767</v>
      </c>
      <c r="E3404" s="1" t="s">
        <v>2178</v>
      </c>
      <c r="F3404" s="1" t="s">
        <v>12072</v>
      </c>
      <c r="G3404" t="str">
        <f t="shared" si="371"/>
        <v>Valid</v>
      </c>
      <c r="H3404" s="1" t="s">
        <v>23768</v>
      </c>
      <c r="I3404" t="str" cm="1">
        <f t="array" ref="I3404">IF(OR(TRIM(H3404)="",ISNUMBER(SEARCH("#",H3404)),AA3404&lt;Config!$B$8,SUMPRODUCT(--ISNUMBER(SEARCH({"a";"b";"c";"d";"e";"f";"g";"h";"i";"j";"k";"l";"m";"n";"o";"p";"q";"r";"s";"t";"u";"v";"w";"x";"y";"z"},H3404)))&gt;0),"Invalid","Valid")</f>
        <v>Valid</v>
      </c>
      <c r="J3404" s="1" t="s">
        <v>23769</v>
      </c>
      <c r="K3404" s="1" t="s">
        <v>195</v>
      </c>
      <c r="L3404" s="1" t="s">
        <v>179</v>
      </c>
      <c r="M3404" s="1" t="s">
        <v>343</v>
      </c>
      <c r="N3404" s="1" t="s">
        <v>713</v>
      </c>
      <c r="O3404" s="1" t="s">
        <v>180</v>
      </c>
      <c r="P3404" t="s">
        <v>53</v>
      </c>
      <c r="Q3404" s="1" t="s">
        <v>197</v>
      </c>
      <c r="R3404" s="1" t="s">
        <v>55</v>
      </c>
      <c r="S3404" s="1" t="s">
        <v>23770</v>
      </c>
      <c r="T3404" s="1" t="s">
        <v>23771</v>
      </c>
      <c r="U3404" s="1" t="s">
        <v>6318</v>
      </c>
      <c r="V3404" s="1" t="s">
        <v>39</v>
      </c>
      <c r="W3404" s="1" t="s">
        <v>202</v>
      </c>
      <c r="X3404" t="str">
        <f t="shared" si="372"/>
        <v>Complete</v>
      </c>
      <c r="Y3404">
        <f>MAX(0,100-IF(G3404="Invalid",Config!$B$5,0)-IF(I3404="Invalid",Config!$B$6,0)-IF(X3404="Incomplete",Config!$B$7,0)-IF(AF3404="Yes",Config!$B$37,0))</f>
        <v>75</v>
      </c>
      <c r="Z3404" s="1">
        <f>IF(OR(TRIM(B3404)="",COUNTIF(Config!$B$15:$B$19,B3404)&gt;0),1,0)+IF(OR(TRIM(C3404)="",COUNTIF(Config!$B$15:$B$19,C3404)&gt;0),1,0)+IF(OR(TRIM(F3404)="",COUNTIF(Config!$B$15:$B$19,F3404)&gt;0),1,0)+IF(OR(TRIM(H3404)="",COUNTIF(Config!$B$15:$B$19,H3404)&gt;0),1,0)+IF(OR(TRIM(E3404)="",COUNTIF(Config!$B$15:$B$19,E3404)&gt;0),1,0)+IF(OR(TRIM(K3404)="",COUNTIF(Config!$B$15:$B$19,K3404)&gt;0),1,0)+IF(OR(TRIM(P3404)="",COUNTIF(Config!$B$15:$B$19,P3404)&gt;0),1,0)+IF(OR(TRIM(R3404)="",COUNTIF(Config!$B$15:$B$19,R3404)&gt;0),1,0)</f>
        <v>0</v>
      </c>
      <c r="AA3404" s="1" cm="1">
        <f t="array" ref="AA3404">SUMPRODUCT(LEN(H3404)-LEN(SUBSTITUTE(H3404,{"0";"1";"2";"3";"4";"5";"6";"7";"8";"9"},"")))</f>
        <v>10</v>
      </c>
      <c r="AC3404" t="str">
        <f t="shared" si="373"/>
        <v>Potential Duplicate</v>
      </c>
      <c r="AD3404">
        <f t="shared" si="374"/>
        <v>2</v>
      </c>
      <c r="AE3404">
        <f t="shared" si="375"/>
        <v>1</v>
      </c>
      <c r="AF3404" t="str">
        <f t="shared" si="376"/>
        <v>Yes</v>
      </c>
      <c r="AG3404">
        <f t="shared" ca="1" si="377"/>
        <v>426</v>
      </c>
      <c r="AH3404" t="str">
        <f ca="1">IF(OR(V3404="",AG3404=""),"Yes",IF(AG3404&gt;Config!$B$41,"Yes","No"))</f>
        <v>Yes</v>
      </c>
    </row>
    <row r="3405" spans="1:34" x14ac:dyDescent="0.25">
      <c r="A3405" s="1" t="s">
        <v>23772</v>
      </c>
      <c r="B3405" s="1" t="s">
        <v>650</v>
      </c>
      <c r="C3405" s="1" t="s">
        <v>748</v>
      </c>
      <c r="D3405" s="1" t="s">
        <v>23773</v>
      </c>
      <c r="E3405" s="1" t="s">
        <v>35380</v>
      </c>
      <c r="F3405" s="1" t="s">
        <v>35381</v>
      </c>
      <c r="G3405" t="str">
        <f t="shared" si="371"/>
        <v>Valid</v>
      </c>
      <c r="H3405" s="1" t="s">
        <v>4438</v>
      </c>
      <c r="I3405" t="str" cm="1">
        <f t="array" ref="I3405">IF(OR(TRIM(H3405)="",ISNUMBER(SEARCH("#",H3405)),AA3405&lt;Config!$B$8,SUMPRODUCT(--ISNUMBER(SEARCH({"a";"b";"c";"d";"e";"f";"g";"h";"i";"j";"k";"l";"m";"n";"o";"p";"q";"r";"s";"t";"u";"v";"w";"x";"y";"z"},H3405)))&gt;0),"Invalid","Valid")</f>
        <v>Valid</v>
      </c>
      <c r="J3405" s="1" t="s">
        <v>23774</v>
      </c>
      <c r="K3405" s="1" t="s">
        <v>625</v>
      </c>
      <c r="L3405" s="1" t="s">
        <v>49</v>
      </c>
      <c r="M3405" s="1" t="s">
        <v>33825</v>
      </c>
      <c r="N3405" s="1" t="s">
        <v>86</v>
      </c>
      <c r="O3405" s="1" t="s">
        <v>149</v>
      </c>
      <c r="P3405" t="s">
        <v>53</v>
      </c>
      <c r="Q3405" s="1" t="s">
        <v>55</v>
      </c>
      <c r="R3405" s="1" t="s">
        <v>415</v>
      </c>
      <c r="S3405" s="1" t="s">
        <v>21669</v>
      </c>
      <c r="T3405" s="1" t="s">
        <v>23775</v>
      </c>
      <c r="U3405" s="1" t="s">
        <v>964</v>
      </c>
      <c r="V3405" s="1" t="s">
        <v>3997</v>
      </c>
      <c r="W3405" s="1" t="s">
        <v>186</v>
      </c>
      <c r="X3405" t="str">
        <f t="shared" si="372"/>
        <v>Complete</v>
      </c>
      <c r="Y3405">
        <f>MAX(0,100-IF(G3405="Invalid",Config!$B$5,0)-IF(I3405="Invalid",Config!$B$6,0)-IF(X3405="Incomplete",Config!$B$7,0)-IF(AF3405="Yes",Config!$B$37,0))</f>
        <v>75</v>
      </c>
      <c r="Z3405" s="1">
        <f>IF(OR(TRIM(B3405)="",COUNTIF(Config!$B$15:$B$19,B3405)&gt;0),1,0)+IF(OR(TRIM(C3405)="",COUNTIF(Config!$B$15:$B$19,C3405)&gt;0),1,0)+IF(OR(TRIM(F3405)="",COUNTIF(Config!$B$15:$B$19,F3405)&gt;0),1,0)+IF(OR(TRIM(H3405)="",COUNTIF(Config!$B$15:$B$19,H3405)&gt;0),1,0)+IF(OR(TRIM(E3405)="",COUNTIF(Config!$B$15:$B$19,E3405)&gt;0),1,0)+IF(OR(TRIM(K3405)="",COUNTIF(Config!$B$15:$B$19,K3405)&gt;0),1,0)+IF(OR(TRIM(P3405)="",COUNTIF(Config!$B$15:$B$19,P3405)&gt;0),1,0)+IF(OR(TRIM(R3405)="",COUNTIF(Config!$B$15:$B$19,R3405)&gt;0),1,0)</f>
        <v>0</v>
      </c>
      <c r="AA3405" s="1" cm="1">
        <f t="array" ref="AA3405">SUMPRODUCT(LEN(H3405)-LEN(SUBSTITUTE(H3405,{"0";"1";"2";"3";"4";"5";"6";"7";"8";"9"},"")))</f>
        <v>12</v>
      </c>
      <c r="AC3405" t="str">
        <f t="shared" si="373"/>
        <v>Potential Duplicate</v>
      </c>
      <c r="AD3405">
        <f t="shared" si="374"/>
        <v>1</v>
      </c>
      <c r="AE3405">
        <f t="shared" si="375"/>
        <v>2</v>
      </c>
      <c r="AF3405" t="str">
        <f t="shared" si="376"/>
        <v>Yes</v>
      </c>
      <c r="AG3405">
        <f t="shared" ca="1" si="377"/>
        <v>154</v>
      </c>
      <c r="AH3405" t="str">
        <f ca="1">IF(OR(V3405="",AG3405=""),"Yes",IF(AG3405&gt;Config!$B$41,"Yes","No"))</f>
        <v>No</v>
      </c>
    </row>
    <row r="3406" spans="1:34" x14ac:dyDescent="0.25">
      <c r="A3406" s="1" t="s">
        <v>23776</v>
      </c>
      <c r="B3406" s="1" t="s">
        <v>1006</v>
      </c>
      <c r="C3406" s="1" t="s">
        <v>33815</v>
      </c>
      <c r="D3406" s="1" t="s">
        <v>1006</v>
      </c>
      <c r="E3406" s="1" t="s">
        <v>35170</v>
      </c>
      <c r="F3406" s="1" t="s">
        <v>23777</v>
      </c>
      <c r="G3406" t="str">
        <f t="shared" si="371"/>
        <v>Valid</v>
      </c>
      <c r="H3406" s="1" t="s">
        <v>23778</v>
      </c>
      <c r="I3406" t="str" cm="1">
        <f t="array" ref="I3406">IF(OR(TRIM(H3406)="",ISNUMBER(SEARCH("#",H3406)),AA3406&lt;Config!$B$8,SUMPRODUCT(--ISNUMBER(SEARCH({"a";"b";"c";"d";"e";"f";"g";"h";"i";"j";"k";"l";"m";"n";"o";"p";"q";"r";"s";"t";"u";"v";"w";"x";"y";"z"},H3406)))&gt;0),"Invalid","Valid")</f>
        <v>Valid</v>
      </c>
      <c r="J3406" s="1" t="s">
        <v>23779</v>
      </c>
      <c r="K3406" s="1" t="s">
        <v>83</v>
      </c>
      <c r="L3406" s="1" t="s">
        <v>84</v>
      </c>
      <c r="M3406" s="1" t="s">
        <v>118</v>
      </c>
      <c r="N3406" s="1" t="s">
        <v>224</v>
      </c>
      <c r="O3406" s="1" t="s">
        <v>196</v>
      </c>
      <c r="P3406" t="s">
        <v>236</v>
      </c>
      <c r="Q3406" s="1" t="s">
        <v>237</v>
      </c>
      <c r="R3406" s="1" t="s">
        <v>254</v>
      </c>
      <c r="S3406" s="1" t="s">
        <v>22594</v>
      </c>
      <c r="T3406" s="1" t="s">
        <v>23780</v>
      </c>
      <c r="U3406" s="1" t="s">
        <v>4554</v>
      </c>
      <c r="V3406" s="1" t="s">
        <v>925</v>
      </c>
      <c r="W3406" s="1" t="s">
        <v>94</v>
      </c>
      <c r="X3406" t="str">
        <f t="shared" si="372"/>
        <v>Incomplete</v>
      </c>
      <c r="Y3406">
        <f>MAX(0,100-IF(G3406="Invalid",Config!$B$5,0)-IF(I3406="Invalid",Config!$B$6,0)-IF(X3406="Incomplete",Config!$B$7,0)-IF(AF3406="Yes",Config!$B$37,0))</f>
        <v>60</v>
      </c>
      <c r="Z3406" s="1">
        <f>IF(OR(TRIM(B3406)="",COUNTIF(Config!$B$15:$B$19,B3406)&gt;0),1,0)+IF(OR(TRIM(C3406)="",COUNTIF(Config!$B$15:$B$19,C3406)&gt;0),1,0)+IF(OR(TRIM(F3406)="",COUNTIF(Config!$B$15:$B$19,F3406)&gt;0),1,0)+IF(OR(TRIM(H3406)="",COUNTIF(Config!$B$15:$B$19,H3406)&gt;0),1,0)+IF(OR(TRIM(E3406)="",COUNTIF(Config!$B$15:$B$19,E3406)&gt;0),1,0)+IF(OR(TRIM(K3406)="",COUNTIF(Config!$B$15:$B$19,K3406)&gt;0),1,0)+IF(OR(TRIM(P3406)="",COUNTIF(Config!$B$15:$B$19,P3406)&gt;0),1,0)+IF(OR(TRIM(R3406)="",COUNTIF(Config!$B$15:$B$19,R3406)&gt;0),1,0)</f>
        <v>1</v>
      </c>
      <c r="AA3406" s="1" cm="1">
        <f t="array" ref="AA3406">SUMPRODUCT(LEN(H3406)-LEN(SUBSTITUTE(H3406,{"0";"1";"2";"3";"4";"5";"6";"7";"8";"9"},"")))</f>
        <v>10</v>
      </c>
      <c r="AC3406" t="str">
        <f t="shared" si="373"/>
        <v>Incomplete Profile</v>
      </c>
      <c r="AD3406">
        <f t="shared" si="374"/>
        <v>1</v>
      </c>
      <c r="AE3406">
        <f t="shared" si="375"/>
        <v>1</v>
      </c>
      <c r="AF3406" t="str">
        <f t="shared" si="376"/>
        <v>No</v>
      </c>
      <c r="AG3406">
        <f t="shared" ca="1" si="377"/>
        <v>267</v>
      </c>
      <c r="AH3406" t="str">
        <f ca="1">IF(OR(V3406="",AG3406=""),"Yes",IF(AG3406&gt;Config!$B$41,"Yes","No"))</f>
        <v>No</v>
      </c>
    </row>
    <row r="3407" spans="1:34" x14ac:dyDescent="0.25">
      <c r="A3407" s="1" t="s">
        <v>23781</v>
      </c>
      <c r="B3407" s="1" t="s">
        <v>2159</v>
      </c>
      <c r="C3407" s="1" t="s">
        <v>219</v>
      </c>
      <c r="D3407" s="1" t="s">
        <v>13168</v>
      </c>
      <c r="E3407" s="1" t="s">
        <v>34649</v>
      </c>
      <c r="F3407" s="1" t="s">
        <v>23782</v>
      </c>
      <c r="G3407" t="str">
        <f t="shared" si="371"/>
        <v>Valid</v>
      </c>
      <c r="H3407" s="1" t="s">
        <v>23783</v>
      </c>
      <c r="I3407" t="str" cm="1">
        <f t="array" ref="I3407">IF(OR(TRIM(H3407)="",ISNUMBER(SEARCH("#",H3407)),AA3407&lt;Config!$B$8,SUMPRODUCT(--ISNUMBER(SEARCH({"a";"b";"c";"d";"e";"f";"g";"h";"i";"j";"k";"l";"m";"n";"o";"p";"q";"r";"s";"t";"u";"v";"w";"x";"y";"z"},H3407)))&gt;0),"Invalid","Valid")</f>
        <v>Valid</v>
      </c>
      <c r="J3407" s="1" t="s">
        <v>23784</v>
      </c>
      <c r="K3407" s="1" t="s">
        <v>163</v>
      </c>
      <c r="L3407" s="1" t="s">
        <v>164</v>
      </c>
      <c r="M3407" s="1" t="s">
        <v>118</v>
      </c>
      <c r="N3407" s="1" t="s">
        <v>437</v>
      </c>
      <c r="O3407" s="1" t="s">
        <v>196</v>
      </c>
      <c r="P3407" t="s">
        <v>314</v>
      </c>
      <c r="Q3407" s="1" t="s">
        <v>315</v>
      </c>
      <c r="R3407" s="1" t="s">
        <v>315</v>
      </c>
      <c r="S3407" s="1" t="s">
        <v>11630</v>
      </c>
      <c r="T3407" s="1" t="s">
        <v>23785</v>
      </c>
      <c r="U3407" s="1" t="s">
        <v>11473</v>
      </c>
      <c r="V3407" s="1" t="s">
        <v>6371</v>
      </c>
      <c r="W3407" s="1" t="s">
        <v>202</v>
      </c>
      <c r="X3407" t="str">
        <f t="shared" si="372"/>
        <v>Complete</v>
      </c>
      <c r="Y3407">
        <f>MAX(0,100-IF(G3407="Invalid",Config!$B$5,0)-IF(I3407="Invalid",Config!$B$6,0)-IF(X3407="Incomplete",Config!$B$7,0)-IF(AF3407="Yes",Config!$B$37,0))</f>
        <v>100</v>
      </c>
      <c r="Z3407" s="1">
        <f>IF(OR(TRIM(B3407)="",COUNTIF(Config!$B$15:$B$19,B3407)&gt;0),1,0)+IF(OR(TRIM(C3407)="",COUNTIF(Config!$B$15:$B$19,C3407)&gt;0),1,0)+IF(OR(TRIM(F3407)="",COUNTIF(Config!$B$15:$B$19,F3407)&gt;0),1,0)+IF(OR(TRIM(H3407)="",COUNTIF(Config!$B$15:$B$19,H3407)&gt;0),1,0)+IF(OR(TRIM(E3407)="",COUNTIF(Config!$B$15:$B$19,E3407)&gt;0),1,0)+IF(OR(TRIM(K3407)="",COUNTIF(Config!$B$15:$B$19,K3407)&gt;0),1,0)+IF(OR(TRIM(P3407)="",COUNTIF(Config!$B$15:$B$19,P3407)&gt;0),1,0)+IF(OR(TRIM(R3407)="",COUNTIF(Config!$B$15:$B$19,R3407)&gt;0),1,0)</f>
        <v>0</v>
      </c>
      <c r="AA3407" s="1" cm="1">
        <f t="array" ref="AA3407">SUMPRODUCT(LEN(H3407)-LEN(SUBSTITUTE(H3407,{"0";"1";"2";"3";"4";"5";"6";"7";"8";"9"},"")))</f>
        <v>12</v>
      </c>
      <c r="AC3407" t="str">
        <f t="shared" si="373"/>
        <v/>
      </c>
      <c r="AD3407">
        <f t="shared" si="374"/>
        <v>1</v>
      </c>
      <c r="AE3407">
        <f t="shared" si="375"/>
        <v>1</v>
      </c>
      <c r="AF3407" t="str">
        <f t="shared" si="376"/>
        <v>No</v>
      </c>
      <c r="AG3407">
        <f t="shared" ca="1" si="377"/>
        <v>512</v>
      </c>
      <c r="AH3407" t="str">
        <f ca="1">IF(OR(V3407="",AG3407=""),"Yes",IF(AG3407&gt;Config!$B$41,"Yes","No"))</f>
        <v>Yes</v>
      </c>
    </row>
    <row r="3408" spans="1:34" x14ac:dyDescent="0.25">
      <c r="A3408" s="1" t="s">
        <v>23786</v>
      </c>
      <c r="B3408" s="1" t="s">
        <v>127</v>
      </c>
      <c r="C3408" s="1" t="s">
        <v>566</v>
      </c>
      <c r="D3408" s="1" t="s">
        <v>35382</v>
      </c>
      <c r="E3408" s="1" t="s">
        <v>458</v>
      </c>
      <c r="F3408" s="1" t="s">
        <v>23787</v>
      </c>
      <c r="G3408" t="str">
        <f t="shared" si="371"/>
        <v>Valid</v>
      </c>
      <c r="H3408" s="1" t="s">
        <v>23788</v>
      </c>
      <c r="I3408" t="str" cm="1">
        <f t="array" ref="I3408">IF(OR(TRIM(H3408)="",ISNUMBER(SEARCH("#",H3408)),AA3408&lt;Config!$B$8,SUMPRODUCT(--ISNUMBER(SEARCH({"a";"b";"c";"d";"e";"f";"g";"h";"i";"j";"k";"l";"m";"n";"o";"p";"q";"r";"s";"t";"u";"v";"w";"x";"y";"z"},H3408)))&gt;0),"Invalid","Valid")</f>
        <v>Valid</v>
      </c>
      <c r="J3408" s="1" t="s">
        <v>23789</v>
      </c>
      <c r="K3408" s="1" t="s">
        <v>378</v>
      </c>
      <c r="L3408" s="1" t="s">
        <v>179</v>
      </c>
      <c r="M3408" s="1" t="s">
        <v>33825</v>
      </c>
      <c r="N3408" s="1" t="s">
        <v>224</v>
      </c>
      <c r="O3408" s="1" t="s">
        <v>69</v>
      </c>
      <c r="P3408" t="s">
        <v>87</v>
      </c>
      <c r="Q3408" s="1" t="s">
        <v>438</v>
      </c>
      <c r="R3408" s="1" t="s">
        <v>89</v>
      </c>
      <c r="S3408" s="1" t="s">
        <v>6066</v>
      </c>
      <c r="T3408" s="1" t="s">
        <v>23790</v>
      </c>
      <c r="U3408" s="1" t="s">
        <v>4153</v>
      </c>
      <c r="V3408" s="1" t="s">
        <v>1145</v>
      </c>
      <c r="W3408" s="1" t="s">
        <v>384</v>
      </c>
      <c r="X3408" t="str">
        <f t="shared" si="372"/>
        <v>Complete</v>
      </c>
      <c r="Y3408">
        <f>MAX(0,100-IF(G3408="Invalid",Config!$B$5,0)-IF(I3408="Invalid",Config!$B$6,0)-IF(X3408="Incomplete",Config!$B$7,0)-IF(AF3408="Yes",Config!$B$37,0))</f>
        <v>100</v>
      </c>
      <c r="Z3408" s="1">
        <f>IF(OR(TRIM(B3408)="",COUNTIF(Config!$B$15:$B$19,B3408)&gt;0),1,0)+IF(OR(TRIM(C3408)="",COUNTIF(Config!$B$15:$B$19,C3408)&gt;0),1,0)+IF(OR(TRIM(F3408)="",COUNTIF(Config!$B$15:$B$19,F3408)&gt;0),1,0)+IF(OR(TRIM(H3408)="",COUNTIF(Config!$B$15:$B$19,H3408)&gt;0),1,0)+IF(OR(TRIM(E3408)="",COUNTIF(Config!$B$15:$B$19,E3408)&gt;0),1,0)+IF(OR(TRIM(K3408)="",COUNTIF(Config!$B$15:$B$19,K3408)&gt;0),1,0)+IF(OR(TRIM(P3408)="",COUNTIF(Config!$B$15:$B$19,P3408)&gt;0),1,0)+IF(OR(TRIM(R3408)="",COUNTIF(Config!$B$15:$B$19,R3408)&gt;0),1,0)</f>
        <v>0</v>
      </c>
      <c r="AA3408" s="1" cm="1">
        <f t="array" ref="AA3408">SUMPRODUCT(LEN(H3408)-LEN(SUBSTITUTE(H3408,{"0";"1";"2";"3";"4";"5";"6";"7";"8";"9"},"")))</f>
        <v>11</v>
      </c>
      <c r="AC3408" t="str">
        <f t="shared" si="373"/>
        <v/>
      </c>
      <c r="AD3408">
        <f t="shared" si="374"/>
        <v>1</v>
      </c>
      <c r="AE3408">
        <f t="shared" si="375"/>
        <v>1</v>
      </c>
      <c r="AF3408" t="str">
        <f t="shared" si="376"/>
        <v>No</v>
      </c>
      <c r="AG3408">
        <f t="shared" ca="1" si="377"/>
        <v>37</v>
      </c>
      <c r="AH3408" t="str">
        <f ca="1">IF(OR(V3408="",AG3408=""),"Yes",IF(AG3408&gt;Config!$B$41,"Yes","No"))</f>
        <v>No</v>
      </c>
    </row>
    <row r="3409" spans="1:34" x14ac:dyDescent="0.25">
      <c r="A3409" s="1" t="s">
        <v>23791</v>
      </c>
      <c r="B3409" s="1" t="s">
        <v>33815</v>
      </c>
      <c r="C3409" s="1" t="s">
        <v>899</v>
      </c>
      <c r="D3409" s="1" t="s">
        <v>899</v>
      </c>
      <c r="E3409" s="1" t="s">
        <v>35383</v>
      </c>
      <c r="F3409" s="1" t="s">
        <v>23792</v>
      </c>
      <c r="G3409" t="str">
        <f t="shared" si="371"/>
        <v>Valid</v>
      </c>
      <c r="H3409" s="1" t="s">
        <v>23793</v>
      </c>
      <c r="I3409" t="str" cm="1">
        <f t="array" ref="I3409">IF(OR(TRIM(H3409)="",ISNUMBER(SEARCH("#",H3409)),AA3409&lt;Config!$B$8,SUMPRODUCT(--ISNUMBER(SEARCH({"a";"b";"c";"d";"e";"f";"g";"h";"i";"j";"k";"l";"m";"n";"o";"p";"q";"r";"s";"t";"u";"v";"w";"x";"y";"z"},H3409)))&gt;0),"Invalid","Valid")</f>
        <v>Valid</v>
      </c>
      <c r="J3409" s="1" t="s">
        <v>23794</v>
      </c>
      <c r="K3409" s="1" t="s">
        <v>481</v>
      </c>
      <c r="L3409" s="1" t="s">
        <v>450</v>
      </c>
      <c r="M3409" s="1" t="s">
        <v>462</v>
      </c>
      <c r="N3409" s="1" t="s">
        <v>86</v>
      </c>
      <c r="O3409" s="1" t="s">
        <v>149</v>
      </c>
      <c r="P3409" t="s">
        <v>314</v>
      </c>
      <c r="Q3409" s="1" t="s">
        <v>663</v>
      </c>
      <c r="R3409" s="1" t="s">
        <v>663</v>
      </c>
      <c r="S3409" s="1" t="s">
        <v>23795</v>
      </c>
      <c r="T3409" s="1" t="s">
        <v>23796</v>
      </c>
      <c r="U3409" s="1" t="s">
        <v>8517</v>
      </c>
      <c r="V3409" s="1" t="s">
        <v>1050</v>
      </c>
      <c r="W3409" s="1" t="s">
        <v>202</v>
      </c>
      <c r="X3409" t="str">
        <f t="shared" si="372"/>
        <v>Incomplete</v>
      </c>
      <c r="Y3409">
        <f>MAX(0,100-IF(G3409="Invalid",Config!$B$5,0)-IF(I3409="Invalid",Config!$B$6,0)-IF(X3409="Incomplete",Config!$B$7,0)-IF(AF3409="Yes",Config!$B$37,0))</f>
        <v>60</v>
      </c>
      <c r="Z3409" s="1">
        <f>IF(OR(TRIM(B3409)="",COUNTIF(Config!$B$15:$B$19,B3409)&gt;0),1,0)+IF(OR(TRIM(C3409)="",COUNTIF(Config!$B$15:$B$19,C3409)&gt;0),1,0)+IF(OR(TRIM(F3409)="",COUNTIF(Config!$B$15:$B$19,F3409)&gt;0),1,0)+IF(OR(TRIM(H3409)="",COUNTIF(Config!$B$15:$B$19,H3409)&gt;0),1,0)+IF(OR(TRIM(E3409)="",COUNTIF(Config!$B$15:$B$19,E3409)&gt;0),1,0)+IF(OR(TRIM(K3409)="",COUNTIF(Config!$B$15:$B$19,K3409)&gt;0),1,0)+IF(OR(TRIM(P3409)="",COUNTIF(Config!$B$15:$B$19,P3409)&gt;0),1,0)+IF(OR(TRIM(R3409)="",COUNTIF(Config!$B$15:$B$19,R3409)&gt;0),1,0)</f>
        <v>1</v>
      </c>
      <c r="AA3409" s="1" cm="1">
        <f t="array" ref="AA3409">SUMPRODUCT(LEN(H3409)-LEN(SUBSTITUTE(H3409,{"0";"1";"2";"3";"4";"5";"6";"7";"8";"9"},"")))</f>
        <v>12</v>
      </c>
      <c r="AC3409" t="str">
        <f t="shared" si="373"/>
        <v>Incomplete Profile</v>
      </c>
      <c r="AD3409">
        <f t="shared" si="374"/>
        <v>1</v>
      </c>
      <c r="AE3409">
        <f t="shared" si="375"/>
        <v>1</v>
      </c>
      <c r="AF3409" t="str">
        <f t="shared" si="376"/>
        <v>No</v>
      </c>
      <c r="AG3409">
        <f t="shared" ca="1" si="377"/>
        <v>37</v>
      </c>
      <c r="AH3409" t="str">
        <f ca="1">IF(OR(V3409="",AG3409=""),"Yes",IF(AG3409&gt;Config!$B$41,"Yes","No"))</f>
        <v>No</v>
      </c>
    </row>
    <row r="3410" spans="1:34" x14ac:dyDescent="0.25">
      <c r="A3410" s="1" t="s">
        <v>23797</v>
      </c>
      <c r="B3410" s="1" t="s">
        <v>96</v>
      </c>
      <c r="C3410" s="1" t="s">
        <v>33938</v>
      </c>
      <c r="D3410" s="1" t="s">
        <v>35384</v>
      </c>
      <c r="E3410" s="1" t="s">
        <v>35385</v>
      </c>
      <c r="F3410" s="1" t="s">
        <v>23798</v>
      </c>
      <c r="G3410" t="str">
        <f t="shared" si="371"/>
        <v>Valid</v>
      </c>
      <c r="H3410" s="1" t="s">
        <v>23799</v>
      </c>
      <c r="I3410" t="str" cm="1">
        <f t="array" ref="I3410">IF(OR(TRIM(H3410)="",ISNUMBER(SEARCH("#",H3410)),AA3410&lt;Config!$B$8,SUMPRODUCT(--ISNUMBER(SEARCH({"a";"b";"c";"d";"e";"f";"g";"h";"i";"j";"k";"l";"m";"n";"o";"p";"q";"r";"s";"t";"u";"v";"w";"x";"y";"z"},H3410)))&gt;0),"Invalid","Valid")</f>
        <v>Valid</v>
      </c>
      <c r="J3410" s="1" t="s">
        <v>23800</v>
      </c>
      <c r="K3410" s="1" t="s">
        <v>250</v>
      </c>
      <c r="L3410" s="1" t="s">
        <v>84</v>
      </c>
      <c r="M3410" s="1" t="s">
        <v>165</v>
      </c>
      <c r="N3410" s="1" t="s">
        <v>33819</v>
      </c>
      <c r="O3410" s="1" t="s">
        <v>52</v>
      </c>
      <c r="P3410" t="s">
        <v>87</v>
      </c>
      <c r="Q3410" s="1" t="s">
        <v>438</v>
      </c>
      <c r="R3410" s="1" t="s">
        <v>89</v>
      </c>
      <c r="S3410" s="1" t="s">
        <v>8302</v>
      </c>
      <c r="T3410" s="1" t="s">
        <v>23801</v>
      </c>
      <c r="U3410" s="1" t="s">
        <v>201</v>
      </c>
      <c r="V3410" s="1" t="s">
        <v>8762</v>
      </c>
      <c r="W3410" s="1" t="s">
        <v>141</v>
      </c>
      <c r="X3410" t="str">
        <f t="shared" si="372"/>
        <v>Complete</v>
      </c>
      <c r="Y3410">
        <f>MAX(0,100-IF(G3410="Invalid",Config!$B$5,0)-IF(I3410="Invalid",Config!$B$6,0)-IF(X3410="Incomplete",Config!$B$7,0)-IF(AF3410="Yes",Config!$B$37,0))</f>
        <v>100</v>
      </c>
      <c r="Z3410" s="1">
        <f>IF(OR(TRIM(B3410)="",COUNTIF(Config!$B$15:$B$19,B3410)&gt;0),1,0)+IF(OR(TRIM(C3410)="",COUNTIF(Config!$B$15:$B$19,C3410)&gt;0),1,0)+IF(OR(TRIM(F3410)="",COUNTIF(Config!$B$15:$B$19,F3410)&gt;0),1,0)+IF(OR(TRIM(H3410)="",COUNTIF(Config!$B$15:$B$19,H3410)&gt;0),1,0)+IF(OR(TRIM(E3410)="",COUNTIF(Config!$B$15:$B$19,E3410)&gt;0),1,0)+IF(OR(TRIM(K3410)="",COUNTIF(Config!$B$15:$B$19,K3410)&gt;0),1,0)+IF(OR(TRIM(P3410)="",COUNTIF(Config!$B$15:$B$19,P3410)&gt;0),1,0)+IF(OR(TRIM(R3410)="",COUNTIF(Config!$B$15:$B$19,R3410)&gt;0),1,0)</f>
        <v>0</v>
      </c>
      <c r="AA3410" s="1" cm="1">
        <f t="array" ref="AA3410">SUMPRODUCT(LEN(H3410)-LEN(SUBSTITUTE(H3410,{"0";"1";"2";"3";"4";"5";"6";"7";"8";"9"},"")))</f>
        <v>11</v>
      </c>
      <c r="AC3410" t="str">
        <f t="shared" si="373"/>
        <v/>
      </c>
      <c r="AD3410">
        <f t="shared" si="374"/>
        <v>1</v>
      </c>
      <c r="AE3410">
        <f t="shared" si="375"/>
        <v>1</v>
      </c>
      <c r="AF3410" t="str">
        <f t="shared" si="376"/>
        <v>No</v>
      </c>
      <c r="AG3410">
        <f t="shared" ca="1" si="377"/>
        <v>293</v>
      </c>
      <c r="AH3410" t="str">
        <f ca="1">IF(OR(V3410="",AG3410=""),"Yes",IF(AG3410&gt;Config!$B$41,"Yes","No"))</f>
        <v>No</v>
      </c>
    </row>
    <row r="3411" spans="1:34" x14ac:dyDescent="0.25">
      <c r="A3411" s="1" t="s">
        <v>23802</v>
      </c>
      <c r="B3411" s="1" t="s">
        <v>397</v>
      </c>
      <c r="C3411" s="1" t="s">
        <v>323</v>
      </c>
      <c r="D3411" s="1" t="s">
        <v>23803</v>
      </c>
      <c r="E3411" s="1" t="s">
        <v>35386</v>
      </c>
      <c r="F3411" s="1" t="s">
        <v>23804</v>
      </c>
      <c r="G3411" t="str">
        <f t="shared" si="371"/>
        <v>Valid</v>
      </c>
      <c r="H3411" s="1" t="s">
        <v>23805</v>
      </c>
      <c r="I3411" t="str" cm="1">
        <f t="array" ref="I3411">IF(OR(TRIM(H3411)="",ISNUMBER(SEARCH("#",H3411)),AA3411&lt;Config!$B$8,SUMPRODUCT(--ISNUMBER(SEARCH({"a";"b";"c";"d";"e";"f";"g";"h";"i";"j";"k";"l";"m";"n";"o";"p";"q";"r";"s";"t";"u";"v";"w";"x";"y";"z"},H3411)))&gt;0),"Invalid","Valid")</f>
        <v>Valid</v>
      </c>
      <c r="J3411" s="1" t="s">
        <v>23806</v>
      </c>
      <c r="K3411" s="1" t="s">
        <v>163</v>
      </c>
      <c r="L3411" s="1" t="s">
        <v>134</v>
      </c>
      <c r="M3411" s="1" t="s">
        <v>517</v>
      </c>
      <c r="N3411" s="1" t="s">
        <v>33819</v>
      </c>
      <c r="O3411" s="1" t="s">
        <v>52</v>
      </c>
      <c r="P3411" t="s">
        <v>104</v>
      </c>
      <c r="Q3411" s="1" t="s">
        <v>302</v>
      </c>
      <c r="R3411" s="1" t="s">
        <v>833</v>
      </c>
      <c r="S3411" s="1" t="s">
        <v>23807</v>
      </c>
      <c r="T3411" s="1" t="s">
        <v>23808</v>
      </c>
      <c r="U3411" s="1" t="s">
        <v>3860</v>
      </c>
      <c r="V3411" s="1" t="s">
        <v>2854</v>
      </c>
      <c r="W3411" s="1" t="s">
        <v>141</v>
      </c>
      <c r="X3411" t="str">
        <f t="shared" si="372"/>
        <v>Complete</v>
      </c>
      <c r="Y3411">
        <f>MAX(0,100-IF(G3411="Invalid",Config!$B$5,0)-IF(I3411="Invalid",Config!$B$6,0)-IF(X3411="Incomplete",Config!$B$7,0)-IF(AF3411="Yes",Config!$B$37,0))</f>
        <v>100</v>
      </c>
      <c r="Z3411" s="1">
        <f>IF(OR(TRIM(B3411)="",COUNTIF(Config!$B$15:$B$19,B3411)&gt;0),1,0)+IF(OR(TRIM(C3411)="",COUNTIF(Config!$B$15:$B$19,C3411)&gt;0),1,0)+IF(OR(TRIM(F3411)="",COUNTIF(Config!$B$15:$B$19,F3411)&gt;0),1,0)+IF(OR(TRIM(H3411)="",COUNTIF(Config!$B$15:$B$19,H3411)&gt;0),1,0)+IF(OR(TRIM(E3411)="",COUNTIF(Config!$B$15:$B$19,E3411)&gt;0),1,0)+IF(OR(TRIM(K3411)="",COUNTIF(Config!$B$15:$B$19,K3411)&gt;0),1,0)+IF(OR(TRIM(P3411)="",COUNTIF(Config!$B$15:$B$19,P3411)&gt;0),1,0)+IF(OR(TRIM(R3411)="",COUNTIF(Config!$B$15:$B$19,R3411)&gt;0),1,0)</f>
        <v>0</v>
      </c>
      <c r="AA3411" s="1" cm="1">
        <f t="array" ref="AA3411">SUMPRODUCT(LEN(H3411)-LEN(SUBSTITUTE(H3411,{"0";"1";"2";"3";"4";"5";"6";"7";"8";"9"},"")))</f>
        <v>10</v>
      </c>
      <c r="AC3411" t="str">
        <f t="shared" si="373"/>
        <v/>
      </c>
      <c r="AD3411">
        <f t="shared" si="374"/>
        <v>1</v>
      </c>
      <c r="AE3411">
        <f t="shared" si="375"/>
        <v>1</v>
      </c>
      <c r="AF3411" t="str">
        <f t="shared" si="376"/>
        <v>No</v>
      </c>
      <c r="AG3411">
        <f t="shared" ca="1" si="377"/>
        <v>153</v>
      </c>
      <c r="AH3411" t="str">
        <f ca="1">IF(OR(V3411="",AG3411=""),"Yes",IF(AG3411&gt;Config!$B$41,"Yes","No"))</f>
        <v>No</v>
      </c>
    </row>
    <row r="3412" spans="1:34" x14ac:dyDescent="0.25">
      <c r="A3412" s="1" t="s">
        <v>23809</v>
      </c>
      <c r="B3412" s="1" t="s">
        <v>1616</v>
      </c>
      <c r="C3412" s="1" t="s">
        <v>205</v>
      </c>
      <c r="D3412" s="1" t="s">
        <v>23810</v>
      </c>
      <c r="E3412" s="1" t="s">
        <v>34366</v>
      </c>
      <c r="F3412" s="1" t="s">
        <v>23811</v>
      </c>
      <c r="G3412" t="str">
        <f t="shared" si="371"/>
        <v>Valid</v>
      </c>
      <c r="H3412" s="1" t="s">
        <v>23812</v>
      </c>
      <c r="I3412" t="str" cm="1">
        <f t="array" ref="I3412">IF(OR(TRIM(H3412)="",ISNUMBER(SEARCH("#",H3412)),AA3412&lt;Config!$B$8,SUMPRODUCT(--ISNUMBER(SEARCH({"a";"b";"c";"d";"e";"f";"g";"h";"i";"j";"k";"l";"m";"n";"o";"p";"q";"r";"s";"t";"u";"v";"w";"x";"y";"z"},H3412)))&gt;0),"Invalid","Valid")</f>
        <v>Valid</v>
      </c>
      <c r="J3412" s="1" t="s">
        <v>23813</v>
      </c>
      <c r="K3412" s="1" t="s">
        <v>48</v>
      </c>
      <c r="L3412" s="1" t="s">
        <v>179</v>
      </c>
      <c r="M3412" s="1" t="s">
        <v>391</v>
      </c>
      <c r="N3412" s="1" t="s">
        <v>86</v>
      </c>
      <c r="O3412" s="1" t="s">
        <v>196</v>
      </c>
      <c r="P3412" t="s">
        <v>314</v>
      </c>
      <c r="Q3412" s="1" t="s">
        <v>315</v>
      </c>
      <c r="R3412" s="1" t="s">
        <v>315</v>
      </c>
      <c r="S3412" s="1" t="s">
        <v>1142</v>
      </c>
      <c r="T3412" s="1" t="s">
        <v>23814</v>
      </c>
      <c r="U3412" s="1" t="s">
        <v>23815</v>
      </c>
      <c r="V3412" s="1" t="s">
        <v>2191</v>
      </c>
      <c r="W3412" s="1" t="s">
        <v>75</v>
      </c>
      <c r="X3412" t="str">
        <f t="shared" si="372"/>
        <v>Complete</v>
      </c>
      <c r="Y3412">
        <f>MAX(0,100-IF(G3412="Invalid",Config!$B$5,0)-IF(I3412="Invalid",Config!$B$6,0)-IF(X3412="Incomplete",Config!$B$7,0)-IF(AF3412="Yes",Config!$B$37,0))</f>
        <v>100</v>
      </c>
      <c r="Z3412" s="1">
        <f>IF(OR(TRIM(B3412)="",COUNTIF(Config!$B$15:$B$19,B3412)&gt;0),1,0)+IF(OR(TRIM(C3412)="",COUNTIF(Config!$B$15:$B$19,C3412)&gt;0),1,0)+IF(OR(TRIM(F3412)="",COUNTIF(Config!$B$15:$B$19,F3412)&gt;0),1,0)+IF(OR(TRIM(H3412)="",COUNTIF(Config!$B$15:$B$19,H3412)&gt;0),1,0)+IF(OR(TRIM(E3412)="",COUNTIF(Config!$B$15:$B$19,E3412)&gt;0),1,0)+IF(OR(TRIM(K3412)="",COUNTIF(Config!$B$15:$B$19,K3412)&gt;0),1,0)+IF(OR(TRIM(P3412)="",COUNTIF(Config!$B$15:$B$19,P3412)&gt;0),1,0)+IF(OR(TRIM(R3412)="",COUNTIF(Config!$B$15:$B$19,R3412)&gt;0),1,0)</f>
        <v>0</v>
      </c>
      <c r="AA3412" s="1" cm="1">
        <f t="array" ref="AA3412">SUMPRODUCT(LEN(H3412)-LEN(SUBSTITUTE(H3412,{"0";"1";"2";"3";"4";"5";"6";"7";"8";"9"},"")))</f>
        <v>12</v>
      </c>
      <c r="AC3412" t="str">
        <f t="shared" si="373"/>
        <v/>
      </c>
      <c r="AD3412">
        <f t="shared" si="374"/>
        <v>1</v>
      </c>
      <c r="AE3412">
        <f t="shared" si="375"/>
        <v>1</v>
      </c>
      <c r="AF3412" t="str">
        <f t="shared" si="376"/>
        <v>No</v>
      </c>
      <c r="AG3412">
        <f t="shared" ca="1" si="377"/>
        <v>70</v>
      </c>
      <c r="AH3412" t="str">
        <f ca="1">IF(OR(V3412="",AG3412=""),"Yes",IF(AG3412&gt;Config!$B$41,"Yes","No"))</f>
        <v>No</v>
      </c>
    </row>
    <row r="3413" spans="1:34" x14ac:dyDescent="0.25">
      <c r="A3413" s="1" t="s">
        <v>23816</v>
      </c>
      <c r="B3413" s="1" t="s">
        <v>33815</v>
      </c>
      <c r="C3413" s="1" t="s">
        <v>792</v>
      </c>
      <c r="D3413" s="1" t="s">
        <v>792</v>
      </c>
      <c r="E3413" s="1" t="s">
        <v>339</v>
      </c>
      <c r="F3413" s="1" t="s">
        <v>23817</v>
      </c>
      <c r="G3413" t="str">
        <f t="shared" si="371"/>
        <v>Valid</v>
      </c>
      <c r="H3413" s="1" t="s">
        <v>23818</v>
      </c>
      <c r="I3413" t="str" cm="1">
        <f t="array" ref="I3413">IF(OR(TRIM(H3413)="",ISNUMBER(SEARCH("#",H3413)),AA3413&lt;Config!$B$8,SUMPRODUCT(--ISNUMBER(SEARCH({"a";"b";"c";"d";"e";"f";"g";"h";"i";"j";"k";"l";"m";"n";"o";"p";"q";"r";"s";"t";"u";"v";"w";"x";"y";"z"},H3413)))&gt;0),"Invalid","Valid")</f>
        <v>Valid</v>
      </c>
      <c r="J3413" s="1" t="s">
        <v>23819</v>
      </c>
      <c r="K3413" s="1" t="s">
        <v>48</v>
      </c>
      <c r="L3413" s="1" t="s">
        <v>450</v>
      </c>
      <c r="M3413" s="1" t="s">
        <v>50</v>
      </c>
      <c r="N3413" s="1" t="s">
        <v>68</v>
      </c>
      <c r="O3413" s="1" t="s">
        <v>52</v>
      </c>
      <c r="P3413" t="s">
        <v>53</v>
      </c>
      <c r="Q3413" s="1" t="s">
        <v>54</v>
      </c>
      <c r="R3413" s="1" t="s">
        <v>55</v>
      </c>
      <c r="S3413" s="1" t="s">
        <v>10198</v>
      </c>
      <c r="T3413" s="1" t="s">
        <v>23820</v>
      </c>
      <c r="U3413" s="1" t="s">
        <v>23821</v>
      </c>
      <c r="V3413" s="1" t="s">
        <v>1676</v>
      </c>
      <c r="W3413" s="1" t="s">
        <v>141</v>
      </c>
      <c r="X3413" t="str">
        <f t="shared" si="372"/>
        <v>Incomplete</v>
      </c>
      <c r="Y3413">
        <f>MAX(0,100-IF(G3413="Invalid",Config!$B$5,0)-IF(I3413="Invalid",Config!$B$6,0)-IF(X3413="Incomplete",Config!$B$7,0)-IF(AF3413="Yes",Config!$B$37,0))</f>
        <v>60</v>
      </c>
      <c r="Z3413" s="1">
        <f>IF(OR(TRIM(B3413)="",COUNTIF(Config!$B$15:$B$19,B3413)&gt;0),1,0)+IF(OR(TRIM(C3413)="",COUNTIF(Config!$B$15:$B$19,C3413)&gt;0),1,0)+IF(OR(TRIM(F3413)="",COUNTIF(Config!$B$15:$B$19,F3413)&gt;0),1,0)+IF(OR(TRIM(H3413)="",COUNTIF(Config!$B$15:$B$19,H3413)&gt;0),1,0)+IF(OR(TRIM(E3413)="",COUNTIF(Config!$B$15:$B$19,E3413)&gt;0),1,0)+IF(OR(TRIM(K3413)="",COUNTIF(Config!$B$15:$B$19,K3413)&gt;0),1,0)+IF(OR(TRIM(P3413)="",COUNTIF(Config!$B$15:$B$19,P3413)&gt;0),1,0)+IF(OR(TRIM(R3413)="",COUNTIF(Config!$B$15:$B$19,R3413)&gt;0),1,0)</f>
        <v>1</v>
      </c>
      <c r="AA3413" s="1" cm="1">
        <f t="array" ref="AA3413">SUMPRODUCT(LEN(H3413)-LEN(SUBSTITUTE(H3413,{"0";"1";"2";"3";"4";"5";"6";"7";"8";"9"},"")))</f>
        <v>12</v>
      </c>
      <c r="AC3413" t="str">
        <f t="shared" si="373"/>
        <v>Incomplete Profile</v>
      </c>
      <c r="AD3413">
        <f t="shared" si="374"/>
        <v>1</v>
      </c>
      <c r="AE3413">
        <f t="shared" si="375"/>
        <v>1</v>
      </c>
      <c r="AF3413" t="str">
        <f t="shared" si="376"/>
        <v>No</v>
      </c>
      <c r="AG3413">
        <f t="shared" ca="1" si="377"/>
        <v>37</v>
      </c>
      <c r="AH3413" t="str">
        <f ca="1">IF(OR(V3413="",AG3413=""),"Yes",IF(AG3413&gt;Config!$B$41,"Yes","No"))</f>
        <v>No</v>
      </c>
    </row>
    <row r="3414" spans="1:34" x14ac:dyDescent="0.25">
      <c r="A3414" s="1" t="s">
        <v>23822</v>
      </c>
      <c r="B3414" s="1" t="s">
        <v>1032</v>
      </c>
      <c r="C3414" s="1" t="s">
        <v>566</v>
      </c>
      <c r="D3414" s="1" t="s">
        <v>23823</v>
      </c>
      <c r="E3414" s="1" t="s">
        <v>35072</v>
      </c>
      <c r="F3414" s="1" t="s">
        <v>23824</v>
      </c>
      <c r="G3414" t="str">
        <f t="shared" si="371"/>
        <v>Valid</v>
      </c>
      <c r="H3414" s="1" t="s">
        <v>23825</v>
      </c>
      <c r="I3414" t="str" cm="1">
        <f t="array" ref="I3414">IF(OR(TRIM(H3414)="",ISNUMBER(SEARCH("#",H3414)),AA3414&lt;Config!$B$8,SUMPRODUCT(--ISNUMBER(SEARCH({"a";"b";"c";"d";"e";"f";"g";"h";"i";"j";"k";"l";"m";"n";"o";"p";"q";"r";"s";"t";"u";"v";"w";"x";"y";"z"},H3414)))&gt;0),"Invalid","Valid")</f>
        <v>Valid</v>
      </c>
      <c r="J3414" s="1" t="s">
        <v>23826</v>
      </c>
      <c r="K3414" s="1" t="s">
        <v>133</v>
      </c>
      <c r="L3414" s="1" t="s">
        <v>265</v>
      </c>
      <c r="M3414" s="1" t="s">
        <v>103</v>
      </c>
      <c r="N3414" s="1" t="s">
        <v>224</v>
      </c>
      <c r="O3414" s="1" t="s">
        <v>69</v>
      </c>
      <c r="P3414" t="s">
        <v>53</v>
      </c>
      <c r="Q3414" s="1" t="s">
        <v>197</v>
      </c>
      <c r="R3414" s="1" t="s">
        <v>55</v>
      </c>
      <c r="S3414" s="1" t="s">
        <v>23827</v>
      </c>
      <c r="T3414" s="1" t="s">
        <v>23828</v>
      </c>
      <c r="U3414" s="1" t="s">
        <v>3028</v>
      </c>
      <c r="V3414" s="1" t="s">
        <v>1050</v>
      </c>
      <c r="W3414" s="1" t="s">
        <v>33823</v>
      </c>
      <c r="X3414" t="str">
        <f t="shared" si="372"/>
        <v>Complete</v>
      </c>
      <c r="Y3414">
        <f>MAX(0,100-IF(G3414="Invalid",Config!$B$5,0)-IF(I3414="Invalid",Config!$B$6,0)-IF(X3414="Incomplete",Config!$B$7,0)-IF(AF3414="Yes",Config!$B$37,0))</f>
        <v>100</v>
      </c>
      <c r="Z3414" s="1">
        <f>IF(OR(TRIM(B3414)="",COUNTIF(Config!$B$15:$B$19,B3414)&gt;0),1,0)+IF(OR(TRIM(C3414)="",COUNTIF(Config!$B$15:$B$19,C3414)&gt;0),1,0)+IF(OR(TRIM(F3414)="",COUNTIF(Config!$B$15:$B$19,F3414)&gt;0),1,0)+IF(OR(TRIM(H3414)="",COUNTIF(Config!$B$15:$B$19,H3414)&gt;0),1,0)+IF(OR(TRIM(E3414)="",COUNTIF(Config!$B$15:$B$19,E3414)&gt;0),1,0)+IF(OR(TRIM(K3414)="",COUNTIF(Config!$B$15:$B$19,K3414)&gt;0),1,0)+IF(OR(TRIM(P3414)="",COUNTIF(Config!$B$15:$B$19,P3414)&gt;0),1,0)+IF(OR(TRIM(R3414)="",COUNTIF(Config!$B$15:$B$19,R3414)&gt;0),1,0)</f>
        <v>0</v>
      </c>
      <c r="AA3414" s="1" cm="1">
        <f t="array" ref="AA3414">SUMPRODUCT(LEN(H3414)-LEN(SUBSTITUTE(H3414,{"0";"1";"2";"3";"4";"5";"6";"7";"8";"9"},"")))</f>
        <v>12</v>
      </c>
      <c r="AC3414" t="str">
        <f t="shared" si="373"/>
        <v/>
      </c>
      <c r="AD3414">
        <f t="shared" si="374"/>
        <v>1</v>
      </c>
      <c r="AE3414">
        <f t="shared" si="375"/>
        <v>1</v>
      </c>
      <c r="AF3414" t="str">
        <f t="shared" si="376"/>
        <v>No</v>
      </c>
      <c r="AG3414">
        <f t="shared" ca="1" si="377"/>
        <v>37</v>
      </c>
      <c r="AH3414" t="str">
        <f ca="1">IF(OR(V3414="",AG3414=""),"Yes",IF(AG3414&gt;Config!$B$41,"Yes","No"))</f>
        <v>No</v>
      </c>
    </row>
    <row r="3415" spans="1:34" x14ac:dyDescent="0.25">
      <c r="A3415" s="1" t="s">
        <v>23829</v>
      </c>
      <c r="B3415" s="1" t="s">
        <v>33815</v>
      </c>
      <c r="C3415" s="1" t="s">
        <v>499</v>
      </c>
      <c r="D3415" s="1" t="s">
        <v>499</v>
      </c>
      <c r="E3415" s="1" t="s">
        <v>35387</v>
      </c>
      <c r="F3415" s="1" t="s">
        <v>23830</v>
      </c>
      <c r="G3415" t="str">
        <f t="shared" si="371"/>
        <v>Valid</v>
      </c>
      <c r="H3415" s="1" t="s">
        <v>23831</v>
      </c>
      <c r="I3415" t="str" cm="1">
        <f t="array" ref="I3415">IF(OR(TRIM(H3415)="",ISNUMBER(SEARCH("#",H3415)),AA3415&lt;Config!$B$8,SUMPRODUCT(--ISNUMBER(SEARCH({"a";"b";"c";"d";"e";"f";"g";"h";"i";"j";"k";"l";"m";"n";"o";"p";"q";"r";"s";"t";"u";"v";"w";"x";"y";"z"},H3415)))&gt;0),"Invalid","Valid")</f>
        <v>Valid</v>
      </c>
      <c r="J3415" s="1" t="s">
        <v>23832</v>
      </c>
      <c r="K3415" s="1" t="s">
        <v>516</v>
      </c>
      <c r="L3415" s="1" t="s">
        <v>67</v>
      </c>
      <c r="M3415" s="1" t="s">
        <v>33827</v>
      </c>
      <c r="N3415" s="1" t="s">
        <v>148</v>
      </c>
      <c r="O3415" s="1" t="s">
        <v>180</v>
      </c>
      <c r="P3415" t="s">
        <v>328</v>
      </c>
      <c r="Q3415" s="1" t="s">
        <v>1046</v>
      </c>
      <c r="R3415" s="1" t="s">
        <v>392</v>
      </c>
      <c r="S3415" s="1" t="s">
        <v>23833</v>
      </c>
      <c r="T3415" s="1" t="s">
        <v>23834</v>
      </c>
      <c r="U3415" s="1" t="s">
        <v>23835</v>
      </c>
      <c r="V3415" s="1" t="s">
        <v>4695</v>
      </c>
      <c r="W3415" s="1" t="s">
        <v>293</v>
      </c>
      <c r="X3415" t="str">
        <f t="shared" si="372"/>
        <v>Incomplete</v>
      </c>
      <c r="Y3415">
        <f>MAX(0,100-IF(G3415="Invalid",Config!$B$5,0)-IF(I3415="Invalid",Config!$B$6,0)-IF(X3415="Incomplete",Config!$B$7,0)-IF(AF3415="Yes",Config!$B$37,0))</f>
        <v>60</v>
      </c>
      <c r="Z3415" s="1">
        <f>IF(OR(TRIM(B3415)="",COUNTIF(Config!$B$15:$B$19,B3415)&gt;0),1,0)+IF(OR(TRIM(C3415)="",COUNTIF(Config!$B$15:$B$19,C3415)&gt;0),1,0)+IF(OR(TRIM(F3415)="",COUNTIF(Config!$B$15:$B$19,F3415)&gt;0),1,0)+IF(OR(TRIM(H3415)="",COUNTIF(Config!$B$15:$B$19,H3415)&gt;0),1,0)+IF(OR(TRIM(E3415)="",COUNTIF(Config!$B$15:$B$19,E3415)&gt;0),1,0)+IF(OR(TRIM(K3415)="",COUNTIF(Config!$B$15:$B$19,K3415)&gt;0),1,0)+IF(OR(TRIM(P3415)="",COUNTIF(Config!$B$15:$B$19,P3415)&gt;0),1,0)+IF(OR(TRIM(R3415)="",COUNTIF(Config!$B$15:$B$19,R3415)&gt;0),1,0)</f>
        <v>1</v>
      </c>
      <c r="AA3415" s="1" cm="1">
        <f t="array" ref="AA3415">SUMPRODUCT(LEN(H3415)-LEN(SUBSTITUTE(H3415,{"0";"1";"2";"3";"4";"5";"6";"7";"8";"9"},"")))</f>
        <v>11</v>
      </c>
      <c r="AC3415" t="str">
        <f t="shared" si="373"/>
        <v>Incomplete Profile</v>
      </c>
      <c r="AD3415">
        <f t="shared" si="374"/>
        <v>1</v>
      </c>
      <c r="AE3415">
        <f t="shared" si="375"/>
        <v>1</v>
      </c>
      <c r="AF3415" t="str">
        <f t="shared" si="376"/>
        <v>No</v>
      </c>
      <c r="AG3415">
        <f t="shared" ca="1" si="377"/>
        <v>68</v>
      </c>
      <c r="AH3415" t="str">
        <f ca="1">IF(OR(V3415="",AG3415=""),"Yes",IF(AG3415&gt;Config!$B$41,"Yes","No"))</f>
        <v>No</v>
      </c>
    </row>
    <row r="3416" spans="1:34" x14ac:dyDescent="0.25">
      <c r="A3416" s="1" t="s">
        <v>23836</v>
      </c>
      <c r="B3416" s="1" t="s">
        <v>928</v>
      </c>
      <c r="C3416" s="1" t="s">
        <v>1806</v>
      </c>
      <c r="D3416" s="1" t="s">
        <v>23837</v>
      </c>
      <c r="E3416" s="1" t="s">
        <v>33901</v>
      </c>
      <c r="F3416" s="1" t="s">
        <v>23838</v>
      </c>
      <c r="G3416" t="str">
        <f t="shared" si="371"/>
        <v>Valid</v>
      </c>
      <c r="H3416" s="1" t="s">
        <v>23839</v>
      </c>
      <c r="I3416" t="str" cm="1">
        <f t="array" ref="I3416">IF(OR(TRIM(H3416)="",ISNUMBER(SEARCH("#",H3416)),AA3416&lt;Config!$B$8,SUMPRODUCT(--ISNUMBER(SEARCH({"a";"b";"c";"d";"e";"f";"g";"h";"i";"j";"k";"l";"m";"n";"o";"p";"q";"r";"s";"t";"u";"v";"w";"x";"y";"z"},H3416)))&gt;0),"Invalid","Valid")</f>
        <v>Valid</v>
      </c>
      <c r="J3416" s="1" t="s">
        <v>23840</v>
      </c>
      <c r="K3416" s="1" t="s">
        <v>133</v>
      </c>
      <c r="L3416" s="1" t="s">
        <v>49</v>
      </c>
      <c r="M3416" s="1" t="s">
        <v>50</v>
      </c>
      <c r="N3416" s="1" t="s">
        <v>148</v>
      </c>
      <c r="O3416" s="1" t="s">
        <v>69</v>
      </c>
      <c r="P3416" t="s">
        <v>53</v>
      </c>
      <c r="Q3416" s="1" t="s">
        <v>150</v>
      </c>
      <c r="R3416" s="1" t="s">
        <v>198</v>
      </c>
      <c r="S3416" s="1" t="s">
        <v>16072</v>
      </c>
      <c r="T3416" s="1" t="s">
        <v>23841</v>
      </c>
      <c r="U3416" s="1" t="s">
        <v>7896</v>
      </c>
      <c r="V3416" s="1" t="s">
        <v>508</v>
      </c>
      <c r="W3416" s="1" t="s">
        <v>40</v>
      </c>
      <c r="X3416" t="str">
        <f t="shared" si="372"/>
        <v>Complete</v>
      </c>
      <c r="Y3416">
        <f>MAX(0,100-IF(G3416="Invalid",Config!$B$5,0)-IF(I3416="Invalid",Config!$B$6,0)-IF(X3416="Incomplete",Config!$B$7,0)-IF(AF3416="Yes",Config!$B$37,0))</f>
        <v>75</v>
      </c>
      <c r="Z3416" s="1">
        <f>IF(OR(TRIM(B3416)="",COUNTIF(Config!$B$15:$B$19,B3416)&gt;0),1,0)+IF(OR(TRIM(C3416)="",COUNTIF(Config!$B$15:$B$19,C3416)&gt;0),1,0)+IF(OR(TRIM(F3416)="",COUNTIF(Config!$B$15:$B$19,F3416)&gt;0),1,0)+IF(OR(TRIM(H3416)="",COUNTIF(Config!$B$15:$B$19,H3416)&gt;0),1,0)+IF(OR(TRIM(E3416)="",COUNTIF(Config!$B$15:$B$19,E3416)&gt;0),1,0)+IF(OR(TRIM(K3416)="",COUNTIF(Config!$B$15:$B$19,K3416)&gt;0),1,0)+IF(OR(TRIM(P3416)="",COUNTIF(Config!$B$15:$B$19,P3416)&gt;0),1,0)+IF(OR(TRIM(R3416)="",COUNTIF(Config!$B$15:$B$19,R3416)&gt;0),1,0)</f>
        <v>0</v>
      </c>
      <c r="AA3416" s="1" cm="1">
        <f t="array" ref="AA3416">SUMPRODUCT(LEN(H3416)-LEN(SUBSTITUTE(H3416,{"0";"1";"2";"3";"4";"5";"6";"7";"8";"9"},"")))</f>
        <v>11</v>
      </c>
      <c r="AC3416" t="str">
        <f t="shared" si="373"/>
        <v>Potential Duplicate</v>
      </c>
      <c r="AD3416">
        <f t="shared" si="374"/>
        <v>1</v>
      </c>
      <c r="AE3416">
        <f t="shared" si="375"/>
        <v>2</v>
      </c>
      <c r="AF3416" t="str">
        <f t="shared" si="376"/>
        <v>Yes</v>
      </c>
      <c r="AG3416">
        <f t="shared" ca="1" si="377"/>
        <v>275</v>
      </c>
      <c r="AH3416" t="str">
        <f ca="1">IF(OR(V3416="",AG3416=""),"Yes",IF(AG3416&gt;Config!$B$41,"Yes","No"))</f>
        <v>No</v>
      </c>
    </row>
    <row r="3417" spans="1:34" x14ac:dyDescent="0.25">
      <c r="A3417" s="1" t="s">
        <v>23842</v>
      </c>
      <c r="B3417" s="1" t="s">
        <v>619</v>
      </c>
      <c r="C3417" s="1" t="s">
        <v>775</v>
      </c>
      <c r="D3417" s="1" t="s">
        <v>23843</v>
      </c>
      <c r="E3417" s="1" t="s">
        <v>681</v>
      </c>
      <c r="F3417" s="1" t="s">
        <v>23844</v>
      </c>
      <c r="G3417" t="str">
        <f t="shared" si="371"/>
        <v>Valid</v>
      </c>
      <c r="H3417" s="1" t="s">
        <v>23845</v>
      </c>
      <c r="I3417" t="str" cm="1">
        <f t="array" ref="I3417">IF(OR(TRIM(H3417)="",ISNUMBER(SEARCH("#",H3417)),AA3417&lt;Config!$B$8,SUMPRODUCT(--ISNUMBER(SEARCH({"a";"b";"c";"d";"e";"f";"g";"h";"i";"j";"k";"l";"m";"n";"o";"p";"q";"r";"s";"t";"u";"v";"w";"x";"y";"z"},H3417)))&gt;0),"Invalid","Valid")</f>
        <v>Valid</v>
      </c>
      <c r="J3417" s="1" t="s">
        <v>23846</v>
      </c>
      <c r="K3417" s="1" t="s">
        <v>147</v>
      </c>
      <c r="L3417" s="1" t="s">
        <v>450</v>
      </c>
      <c r="M3417" s="1" t="s">
        <v>85</v>
      </c>
      <c r="N3417" s="1" t="s">
        <v>252</v>
      </c>
      <c r="O3417" s="1" t="s">
        <v>69</v>
      </c>
      <c r="P3417" t="s">
        <v>328</v>
      </c>
      <c r="Q3417" s="1" t="s">
        <v>33838</v>
      </c>
      <c r="R3417" s="1" t="s">
        <v>614</v>
      </c>
      <c r="S3417" s="1" t="s">
        <v>13911</v>
      </c>
      <c r="T3417" s="1" t="s">
        <v>23847</v>
      </c>
      <c r="U3417" s="1" t="s">
        <v>1310</v>
      </c>
      <c r="V3417" s="1" t="s">
        <v>19649</v>
      </c>
      <c r="W3417" s="1" t="s">
        <v>125</v>
      </c>
      <c r="X3417" t="str">
        <f t="shared" si="372"/>
        <v>Complete</v>
      </c>
      <c r="Y3417">
        <f>MAX(0,100-IF(G3417="Invalid",Config!$B$5,0)-IF(I3417="Invalid",Config!$B$6,0)-IF(X3417="Incomplete",Config!$B$7,0)-IF(AF3417="Yes",Config!$B$37,0))</f>
        <v>100</v>
      </c>
      <c r="Z3417" s="1">
        <f>IF(OR(TRIM(B3417)="",COUNTIF(Config!$B$15:$B$19,B3417)&gt;0),1,0)+IF(OR(TRIM(C3417)="",COUNTIF(Config!$B$15:$B$19,C3417)&gt;0),1,0)+IF(OR(TRIM(F3417)="",COUNTIF(Config!$B$15:$B$19,F3417)&gt;0),1,0)+IF(OR(TRIM(H3417)="",COUNTIF(Config!$B$15:$B$19,H3417)&gt;0),1,0)+IF(OR(TRIM(E3417)="",COUNTIF(Config!$B$15:$B$19,E3417)&gt;0),1,0)+IF(OR(TRIM(K3417)="",COUNTIF(Config!$B$15:$B$19,K3417)&gt;0),1,0)+IF(OR(TRIM(P3417)="",COUNTIF(Config!$B$15:$B$19,P3417)&gt;0),1,0)+IF(OR(TRIM(R3417)="",COUNTIF(Config!$B$15:$B$19,R3417)&gt;0),1,0)</f>
        <v>0</v>
      </c>
      <c r="AA3417" s="1" cm="1">
        <f t="array" ref="AA3417">SUMPRODUCT(LEN(H3417)-LEN(SUBSTITUTE(H3417,{"0";"1";"2";"3";"4";"5";"6";"7";"8";"9"},"")))</f>
        <v>11</v>
      </c>
      <c r="AC3417" t="str">
        <f t="shared" si="373"/>
        <v/>
      </c>
      <c r="AD3417">
        <f t="shared" si="374"/>
        <v>1</v>
      </c>
      <c r="AE3417">
        <f t="shared" si="375"/>
        <v>1</v>
      </c>
      <c r="AF3417" t="str">
        <f t="shared" si="376"/>
        <v>No</v>
      </c>
      <c r="AG3417">
        <f t="shared" ca="1" si="377"/>
        <v>303</v>
      </c>
      <c r="AH3417" t="str">
        <f ca="1">IF(OR(V3417="",AG3417=""),"Yes",IF(AG3417&gt;Config!$B$41,"Yes","No"))</f>
        <v>No</v>
      </c>
    </row>
    <row r="3418" spans="1:34" x14ac:dyDescent="0.25">
      <c r="A3418" s="1" t="s">
        <v>12856</v>
      </c>
      <c r="B3418" s="1" t="s">
        <v>219</v>
      </c>
      <c r="C3418" s="1" t="s">
        <v>1166</v>
      </c>
      <c r="D3418" s="1" t="s">
        <v>23848</v>
      </c>
      <c r="E3418" s="1" t="s">
        <v>35388</v>
      </c>
      <c r="F3418" s="1" t="s">
        <v>23849</v>
      </c>
      <c r="G3418" t="str">
        <f t="shared" si="371"/>
        <v>Valid</v>
      </c>
      <c r="H3418" s="1" t="s">
        <v>23850</v>
      </c>
      <c r="I3418" t="str" cm="1">
        <f t="array" ref="I3418">IF(OR(TRIM(H3418)="",ISNUMBER(SEARCH("#",H3418)),AA3418&lt;Config!$B$8,SUMPRODUCT(--ISNUMBER(SEARCH({"a";"b";"c";"d";"e";"f";"g";"h";"i";"j";"k";"l";"m";"n";"o";"p";"q";"r";"s";"t";"u";"v";"w";"x";"y";"z"},H3418)))&gt;0),"Invalid","Valid")</f>
        <v>Valid</v>
      </c>
      <c r="J3418" s="1" t="s">
        <v>23851</v>
      </c>
      <c r="K3418" s="1" t="s">
        <v>1001</v>
      </c>
      <c r="L3418" s="1" t="s">
        <v>49</v>
      </c>
      <c r="M3418" s="1" t="s">
        <v>33827</v>
      </c>
      <c r="N3418" s="1" t="s">
        <v>224</v>
      </c>
      <c r="O3418" s="1" t="s">
        <v>32</v>
      </c>
      <c r="P3418" t="s">
        <v>314</v>
      </c>
      <c r="Q3418" s="1" t="s">
        <v>315</v>
      </c>
      <c r="R3418" s="1" t="s">
        <v>315</v>
      </c>
      <c r="S3418" s="1" t="s">
        <v>9668</v>
      </c>
      <c r="T3418" s="1" t="s">
        <v>23852</v>
      </c>
      <c r="U3418" s="1" t="s">
        <v>1598</v>
      </c>
      <c r="V3418" s="1" t="s">
        <v>23853</v>
      </c>
      <c r="W3418" s="1" t="s">
        <v>186</v>
      </c>
      <c r="X3418" t="str">
        <f t="shared" si="372"/>
        <v>Complete</v>
      </c>
      <c r="Y3418">
        <f>MAX(0,100-IF(G3418="Invalid",Config!$B$5,0)-IF(I3418="Invalid",Config!$B$6,0)-IF(X3418="Incomplete",Config!$B$7,0)-IF(AF3418="Yes",Config!$B$37,0))</f>
        <v>100</v>
      </c>
      <c r="Z3418" s="1">
        <f>IF(OR(TRIM(B3418)="",COUNTIF(Config!$B$15:$B$19,B3418)&gt;0),1,0)+IF(OR(TRIM(C3418)="",COUNTIF(Config!$B$15:$B$19,C3418)&gt;0),1,0)+IF(OR(TRIM(F3418)="",COUNTIF(Config!$B$15:$B$19,F3418)&gt;0),1,0)+IF(OR(TRIM(H3418)="",COUNTIF(Config!$B$15:$B$19,H3418)&gt;0),1,0)+IF(OR(TRIM(E3418)="",COUNTIF(Config!$B$15:$B$19,E3418)&gt;0),1,0)+IF(OR(TRIM(K3418)="",COUNTIF(Config!$B$15:$B$19,K3418)&gt;0),1,0)+IF(OR(TRIM(P3418)="",COUNTIF(Config!$B$15:$B$19,P3418)&gt;0),1,0)+IF(OR(TRIM(R3418)="",COUNTIF(Config!$B$15:$B$19,R3418)&gt;0),1,0)</f>
        <v>0</v>
      </c>
      <c r="AA3418" s="1" cm="1">
        <f t="array" ref="AA3418">SUMPRODUCT(LEN(H3418)-LEN(SUBSTITUTE(H3418,{"0";"1";"2";"3";"4";"5";"6";"7";"8";"9"},"")))</f>
        <v>12</v>
      </c>
      <c r="AC3418" t="str">
        <f t="shared" si="373"/>
        <v/>
      </c>
      <c r="AD3418">
        <f t="shared" si="374"/>
        <v>1</v>
      </c>
      <c r="AE3418">
        <f t="shared" si="375"/>
        <v>1</v>
      </c>
      <c r="AF3418" t="str">
        <f t="shared" si="376"/>
        <v>No</v>
      </c>
      <c r="AG3418">
        <f t="shared" ca="1" si="377"/>
        <v>51</v>
      </c>
      <c r="AH3418" t="str">
        <f ca="1">IF(OR(V3418="",AG3418=""),"Yes",IF(AG3418&gt;Config!$B$41,"Yes","No"))</f>
        <v>No</v>
      </c>
    </row>
    <row r="3419" spans="1:34" x14ac:dyDescent="0.25">
      <c r="A3419" s="1" t="s">
        <v>23854</v>
      </c>
      <c r="B3419" s="1" t="s">
        <v>1450</v>
      </c>
      <c r="C3419" s="1" t="s">
        <v>432</v>
      </c>
      <c r="D3419" s="1" t="s">
        <v>23855</v>
      </c>
      <c r="E3419" s="1" t="s">
        <v>35389</v>
      </c>
      <c r="F3419" s="1" t="s">
        <v>23856</v>
      </c>
      <c r="G3419" t="str">
        <f t="shared" si="371"/>
        <v>Valid</v>
      </c>
      <c r="H3419" s="1" t="s">
        <v>23857</v>
      </c>
      <c r="I3419" t="str" cm="1">
        <f t="array" ref="I3419">IF(OR(TRIM(H3419)="",ISNUMBER(SEARCH("#",H3419)),AA3419&lt;Config!$B$8,SUMPRODUCT(--ISNUMBER(SEARCH({"a";"b";"c";"d";"e";"f";"g";"h";"i";"j";"k";"l";"m";"n";"o";"p";"q";"r";"s";"t";"u";"v";"w";"x";"y";"z"},H3419)))&gt;0),"Invalid","Valid")</f>
        <v>Valid</v>
      </c>
      <c r="J3419" s="1" t="s">
        <v>23858</v>
      </c>
      <c r="K3419" s="1" t="s">
        <v>481</v>
      </c>
      <c r="L3419" s="1" t="s">
        <v>84</v>
      </c>
      <c r="M3419" s="1" t="s">
        <v>135</v>
      </c>
      <c r="N3419" s="1" t="s">
        <v>148</v>
      </c>
      <c r="O3419" s="1" t="s">
        <v>266</v>
      </c>
      <c r="P3419" t="s">
        <v>590</v>
      </c>
      <c r="Q3419" s="1" t="s">
        <v>844</v>
      </c>
      <c r="R3419" s="1" t="s">
        <v>592</v>
      </c>
      <c r="S3419" s="1" t="s">
        <v>2289</v>
      </c>
      <c r="T3419" s="1" t="s">
        <v>23859</v>
      </c>
      <c r="U3419" s="1" t="s">
        <v>6550</v>
      </c>
      <c r="V3419" s="1" t="s">
        <v>23860</v>
      </c>
      <c r="W3419" s="1" t="s">
        <v>60</v>
      </c>
      <c r="X3419" t="str">
        <f t="shared" si="372"/>
        <v>Complete</v>
      </c>
      <c r="Y3419">
        <f>MAX(0,100-IF(G3419="Invalid",Config!$B$5,0)-IF(I3419="Invalid",Config!$B$6,0)-IF(X3419="Incomplete",Config!$B$7,0)-IF(AF3419="Yes",Config!$B$37,0))</f>
        <v>100</v>
      </c>
      <c r="Z3419" s="1">
        <f>IF(OR(TRIM(B3419)="",COUNTIF(Config!$B$15:$B$19,B3419)&gt;0),1,0)+IF(OR(TRIM(C3419)="",COUNTIF(Config!$B$15:$B$19,C3419)&gt;0),1,0)+IF(OR(TRIM(F3419)="",COUNTIF(Config!$B$15:$B$19,F3419)&gt;0),1,0)+IF(OR(TRIM(H3419)="",COUNTIF(Config!$B$15:$B$19,H3419)&gt;0),1,0)+IF(OR(TRIM(E3419)="",COUNTIF(Config!$B$15:$B$19,E3419)&gt;0),1,0)+IF(OR(TRIM(K3419)="",COUNTIF(Config!$B$15:$B$19,K3419)&gt;0),1,0)+IF(OR(TRIM(P3419)="",COUNTIF(Config!$B$15:$B$19,P3419)&gt;0),1,0)+IF(OR(TRIM(R3419)="",COUNTIF(Config!$B$15:$B$19,R3419)&gt;0),1,0)</f>
        <v>0</v>
      </c>
      <c r="AA3419" s="1" cm="1">
        <f t="array" ref="AA3419">SUMPRODUCT(LEN(H3419)-LEN(SUBSTITUTE(H3419,{"0";"1";"2";"3";"4";"5";"6";"7";"8";"9"},"")))</f>
        <v>12</v>
      </c>
      <c r="AC3419" t="str">
        <f t="shared" si="373"/>
        <v/>
      </c>
      <c r="AD3419">
        <f t="shared" si="374"/>
        <v>1</v>
      </c>
      <c r="AE3419">
        <f t="shared" si="375"/>
        <v>1</v>
      </c>
      <c r="AF3419" t="str">
        <f t="shared" si="376"/>
        <v>No</v>
      </c>
      <c r="AG3419">
        <f t="shared" ca="1" si="377"/>
        <v>585</v>
      </c>
      <c r="AH3419" t="str">
        <f ca="1">IF(OR(V3419="",AG3419=""),"Yes",IF(AG3419&gt;Config!$B$41,"Yes","No"))</f>
        <v>Yes</v>
      </c>
    </row>
    <row r="3420" spans="1:34" x14ac:dyDescent="0.25">
      <c r="A3420" s="1" t="s">
        <v>23861</v>
      </c>
      <c r="B3420" s="1" t="s">
        <v>880</v>
      </c>
      <c r="C3420" s="1" t="s">
        <v>2104</v>
      </c>
      <c r="D3420" s="1" t="s">
        <v>23862</v>
      </c>
      <c r="E3420" s="1" t="s">
        <v>34717</v>
      </c>
      <c r="F3420" s="1" t="s">
        <v>23863</v>
      </c>
      <c r="G3420" t="str">
        <f t="shared" si="371"/>
        <v>Valid</v>
      </c>
      <c r="H3420" s="1" t="s">
        <v>23864</v>
      </c>
      <c r="I3420" t="str" cm="1">
        <f t="array" ref="I3420">IF(OR(TRIM(H3420)="",ISNUMBER(SEARCH("#",H3420)),AA3420&lt;Config!$B$8,SUMPRODUCT(--ISNUMBER(SEARCH({"a";"b";"c";"d";"e";"f";"g";"h";"i";"j";"k";"l";"m";"n";"o";"p";"q";"r";"s";"t";"u";"v";"w";"x";"y";"z"},H3420)))&gt;0),"Invalid","Valid")</f>
        <v>Valid</v>
      </c>
      <c r="J3420" s="1" t="s">
        <v>23865</v>
      </c>
      <c r="K3420" s="1" t="s">
        <v>625</v>
      </c>
      <c r="L3420" s="1" t="s">
        <v>29</v>
      </c>
      <c r="M3420" s="1" t="s">
        <v>165</v>
      </c>
      <c r="N3420" s="1" t="s">
        <v>33819</v>
      </c>
      <c r="O3420" s="1" t="s">
        <v>180</v>
      </c>
      <c r="P3420" t="s">
        <v>53</v>
      </c>
      <c r="Q3420" s="1" t="s">
        <v>54</v>
      </c>
      <c r="R3420" s="1" t="s">
        <v>150</v>
      </c>
      <c r="S3420" s="1" t="s">
        <v>5524</v>
      </c>
      <c r="T3420" s="1" t="s">
        <v>23866</v>
      </c>
      <c r="U3420" s="1" t="s">
        <v>4930</v>
      </c>
      <c r="V3420" s="1" t="s">
        <v>1873</v>
      </c>
      <c r="W3420" s="1" t="s">
        <v>60</v>
      </c>
      <c r="X3420" t="str">
        <f t="shared" si="372"/>
        <v>Complete</v>
      </c>
      <c r="Y3420">
        <f>MAX(0,100-IF(G3420="Invalid",Config!$B$5,0)-IF(I3420="Invalid",Config!$B$6,0)-IF(X3420="Incomplete",Config!$B$7,0)-IF(AF3420="Yes",Config!$B$37,0))</f>
        <v>100</v>
      </c>
      <c r="Z3420" s="1">
        <f>IF(OR(TRIM(B3420)="",COUNTIF(Config!$B$15:$B$19,B3420)&gt;0),1,0)+IF(OR(TRIM(C3420)="",COUNTIF(Config!$B$15:$B$19,C3420)&gt;0),1,0)+IF(OR(TRIM(F3420)="",COUNTIF(Config!$B$15:$B$19,F3420)&gt;0),1,0)+IF(OR(TRIM(H3420)="",COUNTIF(Config!$B$15:$B$19,H3420)&gt;0),1,0)+IF(OR(TRIM(E3420)="",COUNTIF(Config!$B$15:$B$19,E3420)&gt;0),1,0)+IF(OR(TRIM(K3420)="",COUNTIF(Config!$B$15:$B$19,K3420)&gt;0),1,0)+IF(OR(TRIM(P3420)="",COUNTIF(Config!$B$15:$B$19,P3420)&gt;0),1,0)+IF(OR(TRIM(R3420)="",COUNTIF(Config!$B$15:$B$19,R3420)&gt;0),1,0)</f>
        <v>0</v>
      </c>
      <c r="AA3420" s="1" cm="1">
        <f t="array" ref="AA3420">SUMPRODUCT(LEN(H3420)-LEN(SUBSTITUTE(H3420,{"0";"1";"2";"3";"4";"5";"6";"7";"8";"9"},"")))</f>
        <v>12</v>
      </c>
      <c r="AC3420" t="str">
        <f t="shared" si="373"/>
        <v/>
      </c>
      <c r="AD3420">
        <f t="shared" si="374"/>
        <v>1</v>
      </c>
      <c r="AE3420">
        <f t="shared" si="375"/>
        <v>1</v>
      </c>
      <c r="AF3420" t="str">
        <f t="shared" si="376"/>
        <v>No</v>
      </c>
      <c r="AG3420">
        <f t="shared" ca="1" si="377"/>
        <v>389</v>
      </c>
      <c r="AH3420" t="str">
        <f ca="1">IF(OR(V3420="",AG3420=""),"Yes",IF(AG3420&gt;Config!$B$41,"Yes","No"))</f>
        <v>Yes</v>
      </c>
    </row>
    <row r="3421" spans="1:34" x14ac:dyDescent="0.25">
      <c r="A3421" s="1" t="s">
        <v>23867</v>
      </c>
      <c r="B3421" s="1" t="s">
        <v>1283</v>
      </c>
      <c r="C3421" s="1" t="s">
        <v>956</v>
      </c>
      <c r="D3421" s="1" t="s">
        <v>23868</v>
      </c>
      <c r="E3421" s="1" t="s">
        <v>34884</v>
      </c>
      <c r="F3421" s="1" t="s">
        <v>23869</v>
      </c>
      <c r="G3421" t="str">
        <f t="shared" si="371"/>
        <v>Valid</v>
      </c>
      <c r="H3421" s="1" t="s">
        <v>23870</v>
      </c>
      <c r="I3421" t="str" cm="1">
        <f t="array" ref="I3421">IF(OR(TRIM(H3421)="",ISNUMBER(SEARCH("#",H3421)),AA3421&lt;Config!$B$8,SUMPRODUCT(--ISNUMBER(SEARCH({"a";"b";"c";"d";"e";"f";"g";"h";"i";"j";"k";"l";"m";"n";"o";"p";"q";"r";"s";"t";"u";"v";"w";"x";"y";"z"},H3421)))&gt;0),"Invalid","Valid")</f>
        <v>Valid</v>
      </c>
      <c r="J3421" s="1" t="s">
        <v>23871</v>
      </c>
      <c r="K3421" s="1" t="s">
        <v>133</v>
      </c>
      <c r="L3421" s="1" t="s">
        <v>450</v>
      </c>
      <c r="M3421" s="1" t="s">
        <v>33827</v>
      </c>
      <c r="N3421" s="1" t="s">
        <v>86</v>
      </c>
      <c r="O3421" s="1" t="s">
        <v>69</v>
      </c>
      <c r="P3421" t="s">
        <v>33</v>
      </c>
      <c r="Q3421" s="1" t="s">
        <v>119</v>
      </c>
      <c r="R3421" s="1" t="s">
        <v>120</v>
      </c>
      <c r="S3421" s="1" t="s">
        <v>23872</v>
      </c>
      <c r="T3421" s="1" t="s">
        <v>23873</v>
      </c>
      <c r="U3421" s="1" t="s">
        <v>6031</v>
      </c>
      <c r="V3421" s="1" t="s">
        <v>23874</v>
      </c>
      <c r="W3421" s="1" t="s">
        <v>40</v>
      </c>
      <c r="X3421" t="str">
        <f t="shared" si="372"/>
        <v>Complete</v>
      </c>
      <c r="Y3421">
        <f>MAX(0,100-IF(G3421="Invalid",Config!$B$5,0)-IF(I3421="Invalid",Config!$B$6,0)-IF(X3421="Incomplete",Config!$B$7,0)-IF(AF3421="Yes",Config!$B$37,0))</f>
        <v>100</v>
      </c>
      <c r="Z3421" s="1">
        <f>IF(OR(TRIM(B3421)="",COUNTIF(Config!$B$15:$B$19,B3421)&gt;0),1,0)+IF(OR(TRIM(C3421)="",COUNTIF(Config!$B$15:$B$19,C3421)&gt;0),1,0)+IF(OR(TRIM(F3421)="",COUNTIF(Config!$B$15:$B$19,F3421)&gt;0),1,0)+IF(OR(TRIM(H3421)="",COUNTIF(Config!$B$15:$B$19,H3421)&gt;0),1,0)+IF(OR(TRIM(E3421)="",COUNTIF(Config!$B$15:$B$19,E3421)&gt;0),1,0)+IF(OR(TRIM(K3421)="",COUNTIF(Config!$B$15:$B$19,K3421)&gt;0),1,0)+IF(OR(TRIM(P3421)="",COUNTIF(Config!$B$15:$B$19,P3421)&gt;0),1,0)+IF(OR(TRIM(R3421)="",COUNTIF(Config!$B$15:$B$19,R3421)&gt;0),1,0)</f>
        <v>0</v>
      </c>
      <c r="AA3421" s="1" cm="1">
        <f t="array" ref="AA3421">SUMPRODUCT(LEN(H3421)-LEN(SUBSTITUTE(H3421,{"0";"1";"2";"3";"4";"5";"6";"7";"8";"9"},"")))</f>
        <v>10</v>
      </c>
      <c r="AC3421" t="str">
        <f t="shared" si="373"/>
        <v/>
      </c>
      <c r="AD3421">
        <f t="shared" si="374"/>
        <v>1</v>
      </c>
      <c r="AE3421">
        <f t="shared" si="375"/>
        <v>1</v>
      </c>
      <c r="AF3421" t="str">
        <f t="shared" si="376"/>
        <v>No</v>
      </c>
      <c r="AG3421">
        <f t="shared" ca="1" si="377"/>
        <v>415</v>
      </c>
      <c r="AH3421" t="str">
        <f ca="1">IF(OR(V3421="",AG3421=""),"Yes",IF(AG3421&gt;Config!$B$41,"Yes","No"))</f>
        <v>Yes</v>
      </c>
    </row>
    <row r="3422" spans="1:34" x14ac:dyDescent="0.25">
      <c r="A3422" s="1" t="s">
        <v>23875</v>
      </c>
      <c r="B3422" s="1" t="s">
        <v>204</v>
      </c>
      <c r="C3422" s="1" t="s">
        <v>861</v>
      </c>
      <c r="D3422" s="1" t="s">
        <v>23876</v>
      </c>
      <c r="E3422" s="1" t="s">
        <v>35390</v>
      </c>
      <c r="F3422" s="1" t="s">
        <v>23877</v>
      </c>
      <c r="G3422" t="str">
        <f t="shared" si="371"/>
        <v>Valid</v>
      </c>
      <c r="H3422" s="1" t="s">
        <v>23878</v>
      </c>
      <c r="I3422" t="str" cm="1">
        <f t="array" ref="I3422">IF(OR(TRIM(H3422)="",ISNUMBER(SEARCH("#",H3422)),AA3422&lt;Config!$B$8,SUMPRODUCT(--ISNUMBER(SEARCH({"a";"b";"c";"d";"e";"f";"g";"h";"i";"j";"k";"l";"m";"n";"o";"p";"q";"r";"s";"t";"u";"v";"w";"x";"y";"z"},H3422)))&gt;0),"Invalid","Valid")</f>
        <v>Valid</v>
      </c>
      <c r="J3422" s="1" t="s">
        <v>23879</v>
      </c>
      <c r="K3422" s="1" t="s">
        <v>163</v>
      </c>
      <c r="L3422" s="1" t="s">
        <v>49</v>
      </c>
      <c r="M3422" s="1" t="s">
        <v>118</v>
      </c>
      <c r="N3422" s="1" t="s">
        <v>51</v>
      </c>
      <c r="O3422" s="1" t="s">
        <v>69</v>
      </c>
      <c r="P3422" t="s">
        <v>87</v>
      </c>
      <c r="Q3422" s="1" t="s">
        <v>166</v>
      </c>
      <c r="R3422" s="1" t="s">
        <v>379</v>
      </c>
      <c r="S3422" s="1" t="s">
        <v>23880</v>
      </c>
      <c r="T3422" s="1" t="s">
        <v>23881</v>
      </c>
      <c r="U3422" s="1" t="s">
        <v>5454</v>
      </c>
      <c r="V3422" s="1" t="s">
        <v>140</v>
      </c>
      <c r="W3422" s="1" t="s">
        <v>75</v>
      </c>
      <c r="X3422" t="str">
        <f t="shared" si="372"/>
        <v>Complete</v>
      </c>
      <c r="Y3422">
        <f>MAX(0,100-IF(G3422="Invalid",Config!$B$5,0)-IF(I3422="Invalid",Config!$B$6,0)-IF(X3422="Incomplete",Config!$B$7,0)-IF(AF3422="Yes",Config!$B$37,0))</f>
        <v>100</v>
      </c>
      <c r="Z3422" s="1">
        <f>IF(OR(TRIM(B3422)="",COUNTIF(Config!$B$15:$B$19,B3422)&gt;0),1,0)+IF(OR(TRIM(C3422)="",COUNTIF(Config!$B$15:$B$19,C3422)&gt;0),1,0)+IF(OR(TRIM(F3422)="",COUNTIF(Config!$B$15:$B$19,F3422)&gt;0),1,0)+IF(OR(TRIM(H3422)="",COUNTIF(Config!$B$15:$B$19,H3422)&gt;0),1,0)+IF(OR(TRIM(E3422)="",COUNTIF(Config!$B$15:$B$19,E3422)&gt;0),1,0)+IF(OR(TRIM(K3422)="",COUNTIF(Config!$B$15:$B$19,K3422)&gt;0),1,0)+IF(OR(TRIM(P3422)="",COUNTIF(Config!$B$15:$B$19,P3422)&gt;0),1,0)+IF(OR(TRIM(R3422)="",COUNTIF(Config!$B$15:$B$19,R3422)&gt;0),1,0)</f>
        <v>0</v>
      </c>
      <c r="AA3422" s="1" cm="1">
        <f t="array" ref="AA3422">SUMPRODUCT(LEN(H3422)-LEN(SUBSTITUTE(H3422,{"0";"1";"2";"3";"4";"5";"6";"7";"8";"9"},"")))</f>
        <v>11</v>
      </c>
      <c r="AC3422" t="str">
        <f t="shared" si="373"/>
        <v/>
      </c>
      <c r="AD3422">
        <f t="shared" si="374"/>
        <v>1</v>
      </c>
      <c r="AE3422">
        <f t="shared" si="375"/>
        <v>1</v>
      </c>
      <c r="AF3422" t="str">
        <f t="shared" si="376"/>
        <v>No</v>
      </c>
      <c r="AG3422">
        <f t="shared" ca="1" si="377"/>
        <v>37</v>
      </c>
      <c r="AH3422" t="str">
        <f ca="1">IF(OR(V3422="",AG3422=""),"Yes",IF(AG3422&gt;Config!$B$41,"Yes","No"))</f>
        <v>No</v>
      </c>
    </row>
    <row r="3423" spans="1:34" x14ac:dyDescent="0.25">
      <c r="A3423" s="1" t="s">
        <v>23882</v>
      </c>
      <c r="B3423" s="1" t="s">
        <v>1266</v>
      </c>
      <c r="C3423" s="1" t="s">
        <v>205</v>
      </c>
      <c r="D3423" s="1" t="s">
        <v>16782</v>
      </c>
      <c r="E3423" s="1" t="s">
        <v>35391</v>
      </c>
      <c r="F3423" s="1" t="s">
        <v>23883</v>
      </c>
      <c r="G3423" t="str">
        <f t="shared" si="371"/>
        <v>Valid</v>
      </c>
      <c r="H3423" s="1" t="s">
        <v>23884</v>
      </c>
      <c r="I3423" t="str" cm="1">
        <f t="array" ref="I3423">IF(OR(TRIM(H3423)="",ISNUMBER(SEARCH("#",H3423)),AA3423&lt;Config!$B$8,SUMPRODUCT(--ISNUMBER(SEARCH({"a";"b";"c";"d";"e";"f";"g";"h";"i";"j";"k";"l";"m";"n";"o";"p";"q";"r";"s";"t";"u";"v";"w";"x";"y";"z"},H3423)))&gt;0),"Invalid","Valid")</f>
        <v>Valid</v>
      </c>
      <c r="J3423" s="1" t="s">
        <v>23885</v>
      </c>
      <c r="K3423" s="1" t="s">
        <v>48</v>
      </c>
      <c r="L3423" s="1" t="s">
        <v>450</v>
      </c>
      <c r="M3423" s="1" t="s">
        <v>85</v>
      </c>
      <c r="N3423" s="1" t="s">
        <v>224</v>
      </c>
      <c r="O3423" s="1" t="s">
        <v>180</v>
      </c>
      <c r="P3423" t="s">
        <v>53</v>
      </c>
      <c r="Q3423" s="1" t="s">
        <v>181</v>
      </c>
      <c r="R3423" s="1" t="s">
        <v>288</v>
      </c>
      <c r="S3423" s="1" t="s">
        <v>23886</v>
      </c>
      <c r="T3423" s="1" t="s">
        <v>23887</v>
      </c>
      <c r="U3423" s="1" t="s">
        <v>3771</v>
      </c>
      <c r="V3423" s="1" t="s">
        <v>2971</v>
      </c>
      <c r="W3423" s="1" t="s">
        <v>141</v>
      </c>
      <c r="X3423" t="str">
        <f t="shared" si="372"/>
        <v>Complete</v>
      </c>
      <c r="Y3423">
        <f>MAX(0,100-IF(G3423="Invalid",Config!$B$5,0)-IF(I3423="Invalid",Config!$B$6,0)-IF(X3423="Incomplete",Config!$B$7,0)-IF(AF3423="Yes",Config!$B$37,0))</f>
        <v>100</v>
      </c>
      <c r="Z3423" s="1">
        <f>IF(OR(TRIM(B3423)="",COUNTIF(Config!$B$15:$B$19,B3423)&gt;0),1,0)+IF(OR(TRIM(C3423)="",COUNTIF(Config!$B$15:$B$19,C3423)&gt;0),1,0)+IF(OR(TRIM(F3423)="",COUNTIF(Config!$B$15:$B$19,F3423)&gt;0),1,0)+IF(OR(TRIM(H3423)="",COUNTIF(Config!$B$15:$B$19,H3423)&gt;0),1,0)+IF(OR(TRIM(E3423)="",COUNTIF(Config!$B$15:$B$19,E3423)&gt;0),1,0)+IF(OR(TRIM(K3423)="",COUNTIF(Config!$B$15:$B$19,K3423)&gt;0),1,0)+IF(OR(TRIM(P3423)="",COUNTIF(Config!$B$15:$B$19,P3423)&gt;0),1,0)+IF(OR(TRIM(R3423)="",COUNTIF(Config!$B$15:$B$19,R3423)&gt;0),1,0)</f>
        <v>0</v>
      </c>
      <c r="AA3423" s="1" cm="1">
        <f t="array" ref="AA3423">SUMPRODUCT(LEN(H3423)-LEN(SUBSTITUTE(H3423,{"0";"1";"2";"3";"4";"5";"6";"7";"8";"9"},"")))</f>
        <v>12</v>
      </c>
      <c r="AC3423" t="str">
        <f t="shared" si="373"/>
        <v/>
      </c>
      <c r="AD3423">
        <f t="shared" si="374"/>
        <v>1</v>
      </c>
      <c r="AE3423">
        <f t="shared" si="375"/>
        <v>1</v>
      </c>
      <c r="AF3423" t="str">
        <f t="shared" si="376"/>
        <v>No</v>
      </c>
      <c r="AG3423">
        <f t="shared" ca="1" si="377"/>
        <v>405</v>
      </c>
      <c r="AH3423" t="str">
        <f ca="1">IF(OR(V3423="",AG3423=""),"Yes",IF(AG3423&gt;Config!$B$41,"Yes","No"))</f>
        <v>Yes</v>
      </c>
    </row>
    <row r="3424" spans="1:34" x14ac:dyDescent="0.25">
      <c r="A3424" s="1" t="s">
        <v>23888</v>
      </c>
      <c r="B3424" s="1" t="s">
        <v>1068</v>
      </c>
      <c r="C3424" s="1" t="s">
        <v>33815</v>
      </c>
      <c r="D3424" s="1" t="s">
        <v>1068</v>
      </c>
      <c r="E3424" s="1" t="s">
        <v>458</v>
      </c>
      <c r="F3424" s="1" t="s">
        <v>13877</v>
      </c>
      <c r="G3424" t="str">
        <f t="shared" si="371"/>
        <v>Valid</v>
      </c>
      <c r="H3424" s="1" t="s">
        <v>13878</v>
      </c>
      <c r="I3424" t="str" cm="1">
        <f t="array" ref="I3424">IF(OR(TRIM(H3424)="",ISNUMBER(SEARCH("#",H3424)),AA3424&lt;Config!$B$8,SUMPRODUCT(--ISNUMBER(SEARCH({"a";"b";"c";"d";"e";"f";"g";"h";"i";"j";"k";"l";"m";"n";"o";"p";"q";"r";"s";"t";"u";"v";"w";"x";"y";"z"},H3424)))&gt;0),"Invalid","Valid")</f>
        <v>Valid</v>
      </c>
      <c r="J3424" s="1" t="s">
        <v>13879</v>
      </c>
      <c r="K3424" s="1" t="s">
        <v>163</v>
      </c>
      <c r="L3424" s="1" t="s">
        <v>265</v>
      </c>
      <c r="M3424" s="1" t="s">
        <v>517</v>
      </c>
      <c r="N3424" s="1" t="s">
        <v>31</v>
      </c>
      <c r="O3424" s="1" t="s">
        <v>180</v>
      </c>
      <c r="P3424" t="s">
        <v>236</v>
      </c>
      <c r="Q3424" s="1" t="s">
        <v>253</v>
      </c>
      <c r="R3424" s="1" t="s">
        <v>238</v>
      </c>
      <c r="S3424" s="1" t="s">
        <v>5365</v>
      </c>
      <c r="T3424" s="1" t="s">
        <v>13880</v>
      </c>
      <c r="U3424" s="1" t="s">
        <v>3126</v>
      </c>
      <c r="V3424" s="1" t="s">
        <v>13881</v>
      </c>
      <c r="W3424" s="1" t="s">
        <v>384</v>
      </c>
      <c r="X3424" t="str">
        <f t="shared" si="372"/>
        <v>Incomplete</v>
      </c>
      <c r="Y3424">
        <f>MAX(0,100-IF(G3424="Invalid",Config!$B$5,0)-IF(I3424="Invalid",Config!$B$6,0)-IF(X3424="Incomplete",Config!$B$7,0)-IF(AF3424="Yes",Config!$B$37,0))</f>
        <v>35</v>
      </c>
      <c r="Z3424" s="1">
        <f>IF(OR(TRIM(B3424)="",COUNTIF(Config!$B$15:$B$19,B3424)&gt;0),1,0)+IF(OR(TRIM(C3424)="",COUNTIF(Config!$B$15:$B$19,C3424)&gt;0),1,0)+IF(OR(TRIM(F3424)="",COUNTIF(Config!$B$15:$B$19,F3424)&gt;0),1,0)+IF(OR(TRIM(H3424)="",COUNTIF(Config!$B$15:$B$19,H3424)&gt;0),1,0)+IF(OR(TRIM(E3424)="",COUNTIF(Config!$B$15:$B$19,E3424)&gt;0),1,0)+IF(OR(TRIM(K3424)="",COUNTIF(Config!$B$15:$B$19,K3424)&gt;0),1,0)+IF(OR(TRIM(P3424)="",COUNTIF(Config!$B$15:$B$19,P3424)&gt;0),1,0)+IF(OR(TRIM(R3424)="",COUNTIF(Config!$B$15:$B$19,R3424)&gt;0),1,0)</f>
        <v>1</v>
      </c>
      <c r="AA3424" s="1" cm="1">
        <f t="array" ref="AA3424">SUMPRODUCT(LEN(H3424)-LEN(SUBSTITUTE(H3424,{"0";"1";"2";"3";"4";"5";"6";"7";"8";"9"},"")))</f>
        <v>12</v>
      </c>
      <c r="AC3424" t="str">
        <f t="shared" si="373"/>
        <v>Incomplete Profile; Potential Duplicate</v>
      </c>
      <c r="AD3424">
        <f t="shared" si="374"/>
        <v>2</v>
      </c>
      <c r="AE3424">
        <f t="shared" si="375"/>
        <v>2</v>
      </c>
      <c r="AF3424" t="str">
        <f t="shared" si="376"/>
        <v>Yes</v>
      </c>
      <c r="AG3424" t="str">
        <f t="shared" ca="1" si="377"/>
        <v/>
      </c>
      <c r="AH3424" t="str">
        <f ca="1">IF(OR(V3424="",AG3424=""),"Yes",IF(AG3424&gt;Config!$B$41,"Yes","No"))</f>
        <v>Yes</v>
      </c>
    </row>
    <row r="3425" spans="1:34" x14ac:dyDescent="0.25">
      <c r="A3425" s="1" t="s">
        <v>23889</v>
      </c>
      <c r="B3425" s="1" t="s">
        <v>774</v>
      </c>
      <c r="C3425" s="1" t="s">
        <v>43</v>
      </c>
      <c r="D3425" s="1" t="s">
        <v>7500</v>
      </c>
      <c r="E3425" s="1" t="s">
        <v>642</v>
      </c>
      <c r="F3425" s="1" t="s">
        <v>23890</v>
      </c>
      <c r="G3425" t="str">
        <f t="shared" si="371"/>
        <v>Valid</v>
      </c>
      <c r="H3425" s="1" t="s">
        <v>23891</v>
      </c>
      <c r="I3425" t="str" cm="1">
        <f t="array" ref="I3425">IF(OR(TRIM(H3425)="",ISNUMBER(SEARCH("#",H3425)),AA3425&lt;Config!$B$8,SUMPRODUCT(--ISNUMBER(SEARCH({"a";"b";"c";"d";"e";"f";"g";"h";"i";"j";"k";"l";"m";"n";"o";"p";"q";"r";"s";"t";"u";"v";"w";"x";"y";"z"},H3425)))&gt;0),"Invalid","Valid")</f>
        <v>Valid</v>
      </c>
      <c r="J3425" s="1" t="s">
        <v>23892</v>
      </c>
      <c r="K3425" s="1" t="s">
        <v>66</v>
      </c>
      <c r="L3425" s="1" t="s">
        <v>67</v>
      </c>
      <c r="M3425" s="1" t="s">
        <v>343</v>
      </c>
      <c r="N3425" s="1" t="s">
        <v>713</v>
      </c>
      <c r="O3425" s="1" t="s">
        <v>196</v>
      </c>
      <c r="P3425" t="s">
        <v>87</v>
      </c>
      <c r="Q3425" s="1" t="s">
        <v>166</v>
      </c>
      <c r="R3425" s="1" t="s">
        <v>212</v>
      </c>
      <c r="S3425" s="1" t="s">
        <v>23893</v>
      </c>
      <c r="T3425" s="1" t="s">
        <v>23894</v>
      </c>
      <c r="U3425" s="1" t="s">
        <v>5240</v>
      </c>
      <c r="V3425" s="1" t="s">
        <v>486</v>
      </c>
      <c r="W3425" s="1" t="s">
        <v>125</v>
      </c>
      <c r="X3425" t="str">
        <f t="shared" si="372"/>
        <v>Complete</v>
      </c>
      <c r="Y3425">
        <f>MAX(0,100-IF(G3425="Invalid",Config!$B$5,0)-IF(I3425="Invalid",Config!$B$6,0)-IF(X3425="Incomplete",Config!$B$7,0)-IF(AF3425="Yes",Config!$B$37,0))</f>
        <v>100</v>
      </c>
      <c r="Z3425" s="1">
        <f>IF(OR(TRIM(B3425)="",COUNTIF(Config!$B$15:$B$19,B3425)&gt;0),1,0)+IF(OR(TRIM(C3425)="",COUNTIF(Config!$B$15:$B$19,C3425)&gt;0),1,0)+IF(OR(TRIM(F3425)="",COUNTIF(Config!$B$15:$B$19,F3425)&gt;0),1,0)+IF(OR(TRIM(H3425)="",COUNTIF(Config!$B$15:$B$19,H3425)&gt;0),1,0)+IF(OR(TRIM(E3425)="",COUNTIF(Config!$B$15:$B$19,E3425)&gt;0),1,0)+IF(OR(TRIM(K3425)="",COUNTIF(Config!$B$15:$B$19,K3425)&gt;0),1,0)+IF(OR(TRIM(P3425)="",COUNTIF(Config!$B$15:$B$19,P3425)&gt;0),1,0)+IF(OR(TRIM(R3425)="",COUNTIF(Config!$B$15:$B$19,R3425)&gt;0),1,0)</f>
        <v>0</v>
      </c>
      <c r="AA3425" s="1" cm="1">
        <f t="array" ref="AA3425">SUMPRODUCT(LEN(H3425)-LEN(SUBSTITUTE(H3425,{"0";"1";"2";"3";"4";"5";"6";"7";"8";"9"},"")))</f>
        <v>10</v>
      </c>
      <c r="AC3425" t="str">
        <f t="shared" si="373"/>
        <v/>
      </c>
      <c r="AD3425">
        <f t="shared" si="374"/>
        <v>1</v>
      </c>
      <c r="AE3425">
        <f t="shared" si="375"/>
        <v>1</v>
      </c>
      <c r="AF3425" t="str">
        <f t="shared" si="376"/>
        <v>No</v>
      </c>
      <c r="AG3425">
        <f t="shared" ca="1" si="377"/>
        <v>178</v>
      </c>
      <c r="AH3425" t="str">
        <f ca="1">IF(OR(V3425="",AG3425=""),"Yes",IF(AG3425&gt;Config!$B$41,"Yes","No"))</f>
        <v>No</v>
      </c>
    </row>
    <row r="3426" spans="1:34" x14ac:dyDescent="0.25">
      <c r="A3426" s="1" t="s">
        <v>23895</v>
      </c>
      <c r="B3426" s="1" t="s">
        <v>352</v>
      </c>
      <c r="C3426" s="1" t="s">
        <v>1441</v>
      </c>
      <c r="D3426" s="1" t="s">
        <v>6500</v>
      </c>
      <c r="E3426" s="1" t="s">
        <v>35392</v>
      </c>
      <c r="F3426" s="1" t="s">
        <v>23896</v>
      </c>
      <c r="G3426" t="str">
        <f t="shared" si="371"/>
        <v>Valid</v>
      </c>
      <c r="H3426" s="1" t="s">
        <v>23897</v>
      </c>
      <c r="I3426" t="str" cm="1">
        <f t="array" ref="I3426">IF(OR(TRIM(H3426)="",ISNUMBER(SEARCH("#",H3426)),AA3426&lt;Config!$B$8,SUMPRODUCT(--ISNUMBER(SEARCH({"a";"b";"c";"d";"e";"f";"g";"h";"i";"j";"k";"l";"m";"n";"o";"p";"q";"r";"s";"t";"u";"v";"w";"x";"y";"z"},H3426)))&gt;0),"Invalid","Valid")</f>
        <v>Valid</v>
      </c>
      <c r="J3426" s="1" t="s">
        <v>23898</v>
      </c>
      <c r="K3426" s="1" t="s">
        <v>250</v>
      </c>
      <c r="L3426" s="1" t="s">
        <v>450</v>
      </c>
      <c r="M3426" s="1" t="s">
        <v>391</v>
      </c>
      <c r="N3426" s="1" t="s">
        <v>437</v>
      </c>
      <c r="O3426" s="1" t="s">
        <v>180</v>
      </c>
      <c r="P3426" t="s">
        <v>33</v>
      </c>
      <c r="Q3426" s="1" t="s">
        <v>119</v>
      </c>
      <c r="R3426" s="1" t="s">
        <v>35</v>
      </c>
      <c r="S3426" s="1" t="s">
        <v>626</v>
      </c>
      <c r="T3426" s="1" t="s">
        <v>23899</v>
      </c>
      <c r="U3426" s="1" t="s">
        <v>1873</v>
      </c>
      <c r="V3426" s="1" t="s">
        <v>140</v>
      </c>
      <c r="W3426" s="1" t="s">
        <v>141</v>
      </c>
      <c r="X3426" t="str">
        <f t="shared" si="372"/>
        <v>Complete</v>
      </c>
      <c r="Y3426">
        <f>MAX(0,100-IF(G3426="Invalid",Config!$B$5,0)-IF(I3426="Invalid",Config!$B$6,0)-IF(X3426="Incomplete",Config!$B$7,0)-IF(AF3426="Yes",Config!$B$37,0))</f>
        <v>100</v>
      </c>
      <c r="Z3426" s="1">
        <f>IF(OR(TRIM(B3426)="",COUNTIF(Config!$B$15:$B$19,B3426)&gt;0),1,0)+IF(OR(TRIM(C3426)="",COUNTIF(Config!$B$15:$B$19,C3426)&gt;0),1,0)+IF(OR(TRIM(F3426)="",COUNTIF(Config!$B$15:$B$19,F3426)&gt;0),1,0)+IF(OR(TRIM(H3426)="",COUNTIF(Config!$B$15:$B$19,H3426)&gt;0),1,0)+IF(OR(TRIM(E3426)="",COUNTIF(Config!$B$15:$B$19,E3426)&gt;0),1,0)+IF(OR(TRIM(K3426)="",COUNTIF(Config!$B$15:$B$19,K3426)&gt;0),1,0)+IF(OR(TRIM(P3426)="",COUNTIF(Config!$B$15:$B$19,P3426)&gt;0),1,0)+IF(OR(TRIM(R3426)="",COUNTIF(Config!$B$15:$B$19,R3426)&gt;0),1,0)</f>
        <v>0</v>
      </c>
      <c r="AA3426" s="1" cm="1">
        <f t="array" ref="AA3426">SUMPRODUCT(LEN(H3426)-LEN(SUBSTITUTE(H3426,{"0";"1";"2";"3";"4";"5";"6";"7";"8";"9"},"")))</f>
        <v>10</v>
      </c>
      <c r="AC3426" t="str">
        <f t="shared" si="373"/>
        <v/>
      </c>
      <c r="AD3426">
        <f t="shared" si="374"/>
        <v>1</v>
      </c>
      <c r="AE3426">
        <f t="shared" si="375"/>
        <v>1</v>
      </c>
      <c r="AF3426" t="str">
        <f t="shared" si="376"/>
        <v>No</v>
      </c>
      <c r="AG3426">
        <f t="shared" ca="1" si="377"/>
        <v>37</v>
      </c>
      <c r="AH3426" t="str">
        <f ca="1">IF(OR(V3426="",AG3426=""),"Yes",IF(AG3426&gt;Config!$B$41,"Yes","No"))</f>
        <v>No</v>
      </c>
    </row>
    <row r="3427" spans="1:34" x14ac:dyDescent="0.25">
      <c r="A3427" s="1" t="s">
        <v>23900</v>
      </c>
      <c r="B3427" s="1" t="s">
        <v>1957</v>
      </c>
      <c r="C3427" s="1" t="s">
        <v>2104</v>
      </c>
      <c r="D3427" s="1" t="s">
        <v>21435</v>
      </c>
      <c r="E3427" s="1" t="s">
        <v>35393</v>
      </c>
      <c r="F3427" s="1" t="s">
        <v>23901</v>
      </c>
      <c r="G3427" t="str">
        <f t="shared" si="371"/>
        <v>Valid</v>
      </c>
      <c r="H3427" s="1" t="s">
        <v>23902</v>
      </c>
      <c r="I3427" t="str" cm="1">
        <f t="array" ref="I3427">IF(OR(TRIM(H3427)="",ISNUMBER(SEARCH("#",H3427)),AA3427&lt;Config!$B$8,SUMPRODUCT(--ISNUMBER(SEARCH({"a";"b";"c";"d";"e";"f";"g";"h";"i";"j";"k";"l";"m";"n";"o";"p";"q";"r";"s";"t";"u";"v";"w";"x";"y";"z"},H3427)))&gt;0),"Invalid","Valid")</f>
        <v>Valid</v>
      </c>
      <c r="J3427" s="1" t="s">
        <v>23903</v>
      </c>
      <c r="K3427" s="1" t="s">
        <v>722</v>
      </c>
      <c r="L3427" s="1" t="s">
        <v>265</v>
      </c>
      <c r="M3427" s="1" t="s">
        <v>462</v>
      </c>
      <c r="N3427" s="1" t="s">
        <v>713</v>
      </c>
      <c r="O3427" s="1" t="s">
        <v>69</v>
      </c>
      <c r="P3427" t="s">
        <v>53</v>
      </c>
      <c r="Q3427" s="1" t="s">
        <v>55</v>
      </c>
      <c r="R3427" s="1" t="s">
        <v>198</v>
      </c>
      <c r="S3427" s="1" t="s">
        <v>9742</v>
      </c>
      <c r="T3427" s="1" t="s">
        <v>23904</v>
      </c>
      <c r="U3427" s="1" t="s">
        <v>23905</v>
      </c>
      <c r="V3427" s="1" t="s">
        <v>123</v>
      </c>
      <c r="W3427" s="1" t="s">
        <v>40</v>
      </c>
      <c r="X3427" t="str">
        <f t="shared" si="372"/>
        <v>Complete</v>
      </c>
      <c r="Y3427">
        <f>MAX(0,100-IF(G3427="Invalid",Config!$B$5,0)-IF(I3427="Invalid",Config!$B$6,0)-IF(X3427="Incomplete",Config!$B$7,0)-IF(AF3427="Yes",Config!$B$37,0))</f>
        <v>100</v>
      </c>
      <c r="Z3427" s="1">
        <f>IF(OR(TRIM(B3427)="",COUNTIF(Config!$B$15:$B$19,B3427)&gt;0),1,0)+IF(OR(TRIM(C3427)="",COUNTIF(Config!$B$15:$B$19,C3427)&gt;0),1,0)+IF(OR(TRIM(F3427)="",COUNTIF(Config!$B$15:$B$19,F3427)&gt;0),1,0)+IF(OR(TRIM(H3427)="",COUNTIF(Config!$B$15:$B$19,H3427)&gt;0),1,0)+IF(OR(TRIM(E3427)="",COUNTIF(Config!$B$15:$B$19,E3427)&gt;0),1,0)+IF(OR(TRIM(K3427)="",COUNTIF(Config!$B$15:$B$19,K3427)&gt;0),1,0)+IF(OR(TRIM(P3427)="",COUNTIF(Config!$B$15:$B$19,P3427)&gt;0),1,0)+IF(OR(TRIM(R3427)="",COUNTIF(Config!$B$15:$B$19,R3427)&gt;0),1,0)</f>
        <v>0</v>
      </c>
      <c r="AA3427" s="1" cm="1">
        <f t="array" ref="AA3427">SUMPRODUCT(LEN(H3427)-LEN(SUBSTITUTE(H3427,{"0";"1";"2";"3";"4";"5";"6";"7";"8";"9"},"")))</f>
        <v>10</v>
      </c>
      <c r="AC3427" t="str">
        <f t="shared" si="373"/>
        <v/>
      </c>
      <c r="AD3427">
        <f t="shared" si="374"/>
        <v>1</v>
      </c>
      <c r="AE3427">
        <f t="shared" si="375"/>
        <v>1</v>
      </c>
      <c r="AF3427" t="str">
        <f t="shared" si="376"/>
        <v>No</v>
      </c>
      <c r="AG3427">
        <f t="shared" ca="1" si="377"/>
        <v>577</v>
      </c>
      <c r="AH3427" t="str">
        <f ca="1">IF(OR(V3427="",AG3427=""),"Yes",IF(AG3427&gt;Config!$B$41,"Yes","No"))</f>
        <v>Yes</v>
      </c>
    </row>
    <row r="3428" spans="1:34" x14ac:dyDescent="0.25">
      <c r="A3428" s="1" t="s">
        <v>4323</v>
      </c>
      <c r="B3428" s="1" t="s">
        <v>1006</v>
      </c>
      <c r="C3428" s="1" t="s">
        <v>956</v>
      </c>
      <c r="D3428" s="1" t="s">
        <v>23906</v>
      </c>
      <c r="E3428" s="1" t="s">
        <v>339</v>
      </c>
      <c r="F3428" s="1" t="s">
        <v>23907</v>
      </c>
      <c r="G3428" t="str">
        <f t="shared" si="371"/>
        <v>Valid</v>
      </c>
      <c r="H3428" s="1" t="s">
        <v>23908</v>
      </c>
      <c r="I3428" t="str" cm="1">
        <f t="array" ref="I3428">IF(OR(TRIM(H3428)="",ISNUMBER(SEARCH("#",H3428)),AA3428&lt;Config!$B$8,SUMPRODUCT(--ISNUMBER(SEARCH({"a";"b";"c";"d";"e";"f";"g";"h";"i";"j";"k";"l";"m";"n";"o";"p";"q";"r";"s";"t";"u";"v";"w";"x";"y";"z"},H3428)))&gt;0),"Invalid","Valid")</f>
        <v>Valid</v>
      </c>
      <c r="J3428" s="1" t="s">
        <v>23909</v>
      </c>
      <c r="K3428" s="1" t="s">
        <v>250</v>
      </c>
      <c r="L3428" s="1" t="s">
        <v>67</v>
      </c>
      <c r="M3428" s="1" t="s">
        <v>30</v>
      </c>
      <c r="N3428" s="1" t="s">
        <v>33819</v>
      </c>
      <c r="O3428" s="1" t="s">
        <v>266</v>
      </c>
      <c r="P3428" t="s">
        <v>87</v>
      </c>
      <c r="Q3428" s="1" t="s">
        <v>88</v>
      </c>
      <c r="R3428" s="1" t="s">
        <v>89</v>
      </c>
      <c r="S3428" s="1" t="s">
        <v>23910</v>
      </c>
      <c r="T3428" s="1" t="s">
        <v>23911</v>
      </c>
      <c r="U3428" s="1" t="s">
        <v>1751</v>
      </c>
      <c r="V3428" s="1" t="s">
        <v>23912</v>
      </c>
      <c r="W3428" s="1" t="s">
        <v>202</v>
      </c>
      <c r="X3428" t="str">
        <f t="shared" si="372"/>
        <v>Complete</v>
      </c>
      <c r="Y3428">
        <f>MAX(0,100-IF(G3428="Invalid",Config!$B$5,0)-IF(I3428="Invalid",Config!$B$6,0)-IF(X3428="Incomplete",Config!$B$7,0)-IF(AF3428="Yes",Config!$B$37,0))</f>
        <v>100</v>
      </c>
      <c r="Z3428" s="1">
        <f>IF(OR(TRIM(B3428)="",COUNTIF(Config!$B$15:$B$19,B3428)&gt;0),1,0)+IF(OR(TRIM(C3428)="",COUNTIF(Config!$B$15:$B$19,C3428)&gt;0),1,0)+IF(OR(TRIM(F3428)="",COUNTIF(Config!$B$15:$B$19,F3428)&gt;0),1,0)+IF(OR(TRIM(H3428)="",COUNTIF(Config!$B$15:$B$19,H3428)&gt;0),1,0)+IF(OR(TRIM(E3428)="",COUNTIF(Config!$B$15:$B$19,E3428)&gt;0),1,0)+IF(OR(TRIM(K3428)="",COUNTIF(Config!$B$15:$B$19,K3428)&gt;0),1,0)+IF(OR(TRIM(P3428)="",COUNTIF(Config!$B$15:$B$19,P3428)&gt;0),1,0)+IF(OR(TRIM(R3428)="",COUNTIF(Config!$B$15:$B$19,R3428)&gt;0),1,0)</f>
        <v>0</v>
      </c>
      <c r="AA3428" s="1" cm="1">
        <f t="array" ref="AA3428">SUMPRODUCT(LEN(H3428)-LEN(SUBSTITUTE(H3428,{"0";"1";"2";"3";"4";"5";"6";"7";"8";"9"},"")))</f>
        <v>11</v>
      </c>
      <c r="AC3428" t="str">
        <f t="shared" si="373"/>
        <v/>
      </c>
      <c r="AD3428">
        <f t="shared" si="374"/>
        <v>1</v>
      </c>
      <c r="AE3428">
        <f t="shared" si="375"/>
        <v>1</v>
      </c>
      <c r="AF3428" t="str">
        <f t="shared" si="376"/>
        <v>No</v>
      </c>
      <c r="AG3428">
        <f t="shared" ca="1" si="377"/>
        <v>343</v>
      </c>
      <c r="AH3428" t="str">
        <f ca="1">IF(OR(V3428="",AG3428=""),"Yes",IF(AG3428&gt;Config!$B$41,"Yes","No"))</f>
        <v>No</v>
      </c>
    </row>
    <row r="3429" spans="1:34" x14ac:dyDescent="0.25">
      <c r="A3429" s="1" t="s">
        <v>23913</v>
      </c>
      <c r="B3429" s="1" t="s">
        <v>1293</v>
      </c>
      <c r="C3429" s="1" t="s">
        <v>353</v>
      </c>
      <c r="D3429" s="1" t="s">
        <v>13207</v>
      </c>
      <c r="E3429" s="1" t="s">
        <v>191</v>
      </c>
      <c r="F3429" s="1" t="s">
        <v>23914</v>
      </c>
      <c r="G3429" t="str">
        <f t="shared" si="371"/>
        <v>Valid</v>
      </c>
      <c r="H3429" s="1" t="s">
        <v>2789</v>
      </c>
      <c r="I3429" t="str" cm="1">
        <f t="array" ref="I3429">IF(OR(TRIM(H3429)="",ISNUMBER(SEARCH("#",H3429)),AA3429&lt;Config!$B$8,SUMPRODUCT(--ISNUMBER(SEARCH({"a";"b";"c";"d";"e";"f";"g";"h";"i";"j";"k";"l";"m";"n";"o";"p";"q";"r";"s";"t";"u";"v";"w";"x";"y";"z"},H3429)))&gt;0),"Invalid","Valid")</f>
        <v>Valid</v>
      </c>
      <c r="J3429" s="1" t="s">
        <v>23915</v>
      </c>
      <c r="K3429" s="1" t="s">
        <v>83</v>
      </c>
      <c r="L3429" s="1" t="s">
        <v>102</v>
      </c>
      <c r="M3429" s="1" t="s">
        <v>85</v>
      </c>
      <c r="N3429" s="1" t="s">
        <v>68</v>
      </c>
      <c r="O3429" s="1" t="s">
        <v>52</v>
      </c>
      <c r="P3429" t="s">
        <v>344</v>
      </c>
      <c r="Q3429" s="1" t="s">
        <v>1199</v>
      </c>
      <c r="R3429" s="1" t="s">
        <v>1200</v>
      </c>
      <c r="S3429" s="1" t="s">
        <v>20660</v>
      </c>
      <c r="T3429" s="1" t="s">
        <v>23916</v>
      </c>
      <c r="U3429" s="1" t="s">
        <v>2670</v>
      </c>
      <c r="V3429" s="1" t="s">
        <v>4292</v>
      </c>
      <c r="W3429" s="1" t="s">
        <v>125</v>
      </c>
      <c r="X3429" t="str">
        <f t="shared" si="372"/>
        <v>Complete</v>
      </c>
      <c r="Y3429">
        <f>MAX(0,100-IF(G3429="Invalid",Config!$B$5,0)-IF(I3429="Invalid",Config!$B$6,0)-IF(X3429="Incomplete",Config!$B$7,0)-IF(AF3429="Yes",Config!$B$37,0))</f>
        <v>75</v>
      </c>
      <c r="Z3429" s="1">
        <f>IF(OR(TRIM(B3429)="",COUNTIF(Config!$B$15:$B$19,B3429)&gt;0),1,0)+IF(OR(TRIM(C3429)="",COUNTIF(Config!$B$15:$B$19,C3429)&gt;0),1,0)+IF(OR(TRIM(F3429)="",COUNTIF(Config!$B$15:$B$19,F3429)&gt;0),1,0)+IF(OR(TRIM(H3429)="",COUNTIF(Config!$B$15:$B$19,H3429)&gt;0),1,0)+IF(OR(TRIM(E3429)="",COUNTIF(Config!$B$15:$B$19,E3429)&gt;0),1,0)+IF(OR(TRIM(K3429)="",COUNTIF(Config!$B$15:$B$19,K3429)&gt;0),1,0)+IF(OR(TRIM(P3429)="",COUNTIF(Config!$B$15:$B$19,P3429)&gt;0),1,0)+IF(OR(TRIM(R3429)="",COUNTIF(Config!$B$15:$B$19,R3429)&gt;0),1,0)</f>
        <v>0</v>
      </c>
      <c r="AA3429" s="1" cm="1">
        <f t="array" ref="AA3429">SUMPRODUCT(LEN(H3429)-LEN(SUBSTITUTE(H3429,{"0";"1";"2";"3";"4";"5";"6";"7";"8";"9"},"")))</f>
        <v>11</v>
      </c>
      <c r="AC3429" t="str">
        <f t="shared" si="373"/>
        <v>Potential Duplicate</v>
      </c>
      <c r="AD3429">
        <f t="shared" si="374"/>
        <v>1</v>
      </c>
      <c r="AE3429">
        <f t="shared" si="375"/>
        <v>2</v>
      </c>
      <c r="AF3429" t="str">
        <f t="shared" si="376"/>
        <v>Yes</v>
      </c>
      <c r="AG3429">
        <f t="shared" ca="1" si="377"/>
        <v>231</v>
      </c>
      <c r="AH3429" t="str">
        <f ca="1">IF(OR(V3429="",AG3429=""),"Yes",IF(AG3429&gt;Config!$B$41,"Yes","No"))</f>
        <v>No</v>
      </c>
    </row>
    <row r="3430" spans="1:34" x14ac:dyDescent="0.25">
      <c r="A3430" s="1" t="s">
        <v>23917</v>
      </c>
      <c r="B3430" s="1" t="s">
        <v>2778</v>
      </c>
      <c r="C3430" s="1" t="s">
        <v>511</v>
      </c>
      <c r="D3430" s="1" t="s">
        <v>22446</v>
      </c>
      <c r="E3430" s="1" t="s">
        <v>35394</v>
      </c>
      <c r="F3430" s="1" t="s">
        <v>23918</v>
      </c>
      <c r="G3430" t="str">
        <f t="shared" si="371"/>
        <v>Valid</v>
      </c>
      <c r="H3430" s="1" t="s">
        <v>23919</v>
      </c>
      <c r="I3430" t="str" cm="1">
        <f t="array" ref="I3430">IF(OR(TRIM(H3430)="",ISNUMBER(SEARCH("#",H3430)),AA3430&lt;Config!$B$8,SUMPRODUCT(--ISNUMBER(SEARCH({"a";"b";"c";"d";"e";"f";"g";"h";"i";"j";"k";"l";"m";"n";"o";"p";"q";"r";"s";"t";"u";"v";"w";"x";"y";"z"},H3430)))&gt;0),"Invalid","Valid")</f>
        <v>Valid</v>
      </c>
      <c r="J3430" s="1" t="s">
        <v>23920</v>
      </c>
      <c r="K3430" s="1" t="s">
        <v>287</v>
      </c>
      <c r="L3430" s="1" t="s">
        <v>67</v>
      </c>
      <c r="M3430" s="1" t="s">
        <v>343</v>
      </c>
      <c r="N3430" s="1" t="s">
        <v>148</v>
      </c>
      <c r="O3430" s="1" t="s">
        <v>52</v>
      </c>
      <c r="P3430" t="s">
        <v>87</v>
      </c>
      <c r="Q3430" s="1" t="s">
        <v>88</v>
      </c>
      <c r="R3430" s="1" t="s">
        <v>559</v>
      </c>
      <c r="S3430" s="1" t="s">
        <v>23541</v>
      </c>
      <c r="T3430" s="1" t="s">
        <v>23921</v>
      </c>
      <c r="U3430" s="1" t="s">
        <v>5925</v>
      </c>
      <c r="V3430" s="1" t="s">
        <v>983</v>
      </c>
      <c r="W3430" s="1" t="s">
        <v>384</v>
      </c>
      <c r="X3430" t="str">
        <f t="shared" si="372"/>
        <v>Complete</v>
      </c>
      <c r="Y3430">
        <f>MAX(0,100-IF(G3430="Invalid",Config!$B$5,0)-IF(I3430="Invalid",Config!$B$6,0)-IF(X3430="Incomplete",Config!$B$7,0)-IF(AF3430="Yes",Config!$B$37,0))</f>
        <v>75</v>
      </c>
      <c r="Z3430" s="1">
        <f>IF(OR(TRIM(B3430)="",COUNTIF(Config!$B$15:$B$19,B3430)&gt;0),1,0)+IF(OR(TRIM(C3430)="",COUNTIF(Config!$B$15:$B$19,C3430)&gt;0),1,0)+IF(OR(TRIM(F3430)="",COUNTIF(Config!$B$15:$B$19,F3430)&gt;0),1,0)+IF(OR(TRIM(H3430)="",COUNTIF(Config!$B$15:$B$19,H3430)&gt;0),1,0)+IF(OR(TRIM(E3430)="",COUNTIF(Config!$B$15:$B$19,E3430)&gt;0),1,0)+IF(OR(TRIM(K3430)="",COUNTIF(Config!$B$15:$B$19,K3430)&gt;0),1,0)+IF(OR(TRIM(P3430)="",COUNTIF(Config!$B$15:$B$19,P3430)&gt;0),1,0)+IF(OR(TRIM(R3430)="",COUNTIF(Config!$B$15:$B$19,R3430)&gt;0),1,0)</f>
        <v>0</v>
      </c>
      <c r="AA3430" s="1" cm="1">
        <f t="array" ref="AA3430">SUMPRODUCT(LEN(H3430)-LEN(SUBSTITUTE(H3430,{"0";"1";"2";"3";"4";"5";"6";"7";"8";"9"},"")))</f>
        <v>12</v>
      </c>
      <c r="AC3430" t="str">
        <f t="shared" si="373"/>
        <v>Potential Duplicate</v>
      </c>
      <c r="AD3430">
        <f t="shared" si="374"/>
        <v>1</v>
      </c>
      <c r="AE3430">
        <f t="shared" si="375"/>
        <v>2</v>
      </c>
      <c r="AF3430" t="str">
        <f t="shared" si="376"/>
        <v>Yes</v>
      </c>
      <c r="AG3430">
        <f t="shared" ca="1" si="377"/>
        <v>311</v>
      </c>
      <c r="AH3430" t="str">
        <f ca="1">IF(OR(V3430="",AG3430=""),"Yes",IF(AG3430&gt;Config!$B$41,"Yes","No"))</f>
        <v>No</v>
      </c>
    </row>
    <row r="3431" spans="1:34" x14ac:dyDescent="0.25">
      <c r="A3431" s="1" t="s">
        <v>23922</v>
      </c>
      <c r="B3431" s="1" t="s">
        <v>1231</v>
      </c>
      <c r="C3431" s="1" t="s">
        <v>524</v>
      </c>
      <c r="D3431" s="1" t="s">
        <v>23923</v>
      </c>
      <c r="E3431" s="1" t="s">
        <v>35395</v>
      </c>
      <c r="F3431" s="1" t="s">
        <v>23924</v>
      </c>
      <c r="G3431" t="str">
        <f t="shared" si="371"/>
        <v>Valid</v>
      </c>
      <c r="H3431" s="1" t="s">
        <v>23925</v>
      </c>
      <c r="I3431" t="str" cm="1">
        <f t="array" ref="I3431">IF(OR(TRIM(H3431)="",ISNUMBER(SEARCH("#",H3431)),AA3431&lt;Config!$B$8,SUMPRODUCT(--ISNUMBER(SEARCH({"a";"b";"c";"d";"e";"f";"g";"h";"i";"j";"k";"l";"m";"n";"o";"p";"q";"r";"s";"t";"u";"v";"w";"x";"y";"z"},H3431)))&gt;0),"Invalid","Valid")</f>
        <v>Valid</v>
      </c>
      <c r="J3431" s="1" t="s">
        <v>23926</v>
      </c>
      <c r="K3431" s="1" t="s">
        <v>66</v>
      </c>
      <c r="L3431" s="1" t="s">
        <v>164</v>
      </c>
      <c r="M3431" s="1" t="s">
        <v>30</v>
      </c>
      <c r="N3431" s="1" t="s">
        <v>68</v>
      </c>
      <c r="O3431" s="1" t="s">
        <v>69</v>
      </c>
      <c r="P3431" t="s">
        <v>53</v>
      </c>
      <c r="Q3431" s="1" t="s">
        <v>55</v>
      </c>
      <c r="R3431" s="1" t="s">
        <v>150</v>
      </c>
      <c r="S3431" s="1" t="s">
        <v>22044</v>
      </c>
      <c r="T3431" s="1" t="s">
        <v>23927</v>
      </c>
      <c r="U3431" s="1" t="s">
        <v>2994</v>
      </c>
      <c r="V3431" s="1" t="s">
        <v>8791</v>
      </c>
      <c r="W3431" s="1" t="s">
        <v>75</v>
      </c>
      <c r="X3431" t="str">
        <f t="shared" si="372"/>
        <v>Complete</v>
      </c>
      <c r="Y3431">
        <f>MAX(0,100-IF(G3431="Invalid",Config!$B$5,0)-IF(I3431="Invalid",Config!$B$6,0)-IF(X3431="Incomplete",Config!$B$7,0)-IF(AF3431="Yes",Config!$B$37,0))</f>
        <v>100</v>
      </c>
      <c r="Z3431" s="1">
        <f>IF(OR(TRIM(B3431)="",COUNTIF(Config!$B$15:$B$19,B3431)&gt;0),1,0)+IF(OR(TRIM(C3431)="",COUNTIF(Config!$B$15:$B$19,C3431)&gt;0),1,0)+IF(OR(TRIM(F3431)="",COUNTIF(Config!$B$15:$B$19,F3431)&gt;0),1,0)+IF(OR(TRIM(H3431)="",COUNTIF(Config!$B$15:$B$19,H3431)&gt;0),1,0)+IF(OR(TRIM(E3431)="",COUNTIF(Config!$B$15:$B$19,E3431)&gt;0),1,0)+IF(OR(TRIM(K3431)="",COUNTIF(Config!$B$15:$B$19,K3431)&gt;0),1,0)+IF(OR(TRIM(P3431)="",COUNTIF(Config!$B$15:$B$19,P3431)&gt;0),1,0)+IF(OR(TRIM(R3431)="",COUNTIF(Config!$B$15:$B$19,R3431)&gt;0),1,0)</f>
        <v>0</v>
      </c>
      <c r="AA3431" s="1" cm="1">
        <f t="array" ref="AA3431">SUMPRODUCT(LEN(H3431)-LEN(SUBSTITUTE(H3431,{"0";"1";"2";"3";"4";"5";"6";"7";"8";"9"},"")))</f>
        <v>12</v>
      </c>
      <c r="AC3431" t="str">
        <f t="shared" si="373"/>
        <v/>
      </c>
      <c r="AD3431">
        <f t="shared" si="374"/>
        <v>1</v>
      </c>
      <c r="AE3431">
        <f t="shared" si="375"/>
        <v>1</v>
      </c>
      <c r="AF3431" t="str">
        <f t="shared" si="376"/>
        <v>No</v>
      </c>
      <c r="AG3431">
        <f t="shared" ca="1" si="377"/>
        <v>463</v>
      </c>
      <c r="AH3431" t="str">
        <f ca="1">IF(OR(V3431="",AG3431=""),"Yes",IF(AG3431&gt;Config!$B$41,"Yes","No"))</f>
        <v>Yes</v>
      </c>
    </row>
    <row r="3432" spans="1:34" x14ac:dyDescent="0.25">
      <c r="A3432" s="1" t="s">
        <v>23928</v>
      </c>
      <c r="B3432" s="1" t="s">
        <v>219</v>
      </c>
      <c r="C3432" s="1" t="s">
        <v>1068</v>
      </c>
      <c r="D3432" s="1" t="s">
        <v>7289</v>
      </c>
      <c r="E3432" s="1" t="s">
        <v>35396</v>
      </c>
      <c r="F3432" s="1" t="s">
        <v>23929</v>
      </c>
      <c r="G3432" t="str">
        <f t="shared" si="371"/>
        <v>Valid</v>
      </c>
      <c r="H3432" s="1" t="s">
        <v>23930</v>
      </c>
      <c r="I3432" t="str" cm="1">
        <f t="array" ref="I3432">IF(OR(TRIM(H3432)="",ISNUMBER(SEARCH("#",H3432)),AA3432&lt;Config!$B$8,SUMPRODUCT(--ISNUMBER(SEARCH({"a";"b";"c";"d";"e";"f";"g";"h";"i";"j";"k";"l";"m";"n";"o";"p";"q";"r";"s";"t";"u";"v";"w";"x";"y";"z"},H3432)))&gt;0),"Invalid","Valid")</f>
        <v>Valid</v>
      </c>
      <c r="J3432" s="1" t="s">
        <v>23931</v>
      </c>
      <c r="K3432" s="1" t="s">
        <v>722</v>
      </c>
      <c r="L3432" s="1" t="s">
        <v>67</v>
      </c>
      <c r="M3432" s="1" t="s">
        <v>118</v>
      </c>
      <c r="N3432" s="1" t="s">
        <v>211</v>
      </c>
      <c r="O3432" s="1" t="s">
        <v>69</v>
      </c>
      <c r="P3432" t="s">
        <v>104</v>
      </c>
      <c r="Q3432" s="1" t="s">
        <v>732</v>
      </c>
      <c r="R3432" s="1" t="s">
        <v>106</v>
      </c>
      <c r="S3432" s="1" t="s">
        <v>23932</v>
      </c>
      <c r="T3432" s="1" t="s">
        <v>23933</v>
      </c>
      <c r="U3432" s="1" t="s">
        <v>23934</v>
      </c>
      <c r="V3432" s="1" t="s">
        <v>3619</v>
      </c>
      <c r="W3432" s="1" t="s">
        <v>75</v>
      </c>
      <c r="X3432" t="str">
        <f t="shared" si="372"/>
        <v>Complete</v>
      </c>
      <c r="Y3432">
        <f>MAX(0,100-IF(G3432="Invalid",Config!$B$5,0)-IF(I3432="Invalid",Config!$B$6,0)-IF(X3432="Incomplete",Config!$B$7,0)-IF(AF3432="Yes",Config!$B$37,0))</f>
        <v>100</v>
      </c>
      <c r="Z3432" s="1">
        <f>IF(OR(TRIM(B3432)="",COUNTIF(Config!$B$15:$B$19,B3432)&gt;0),1,0)+IF(OR(TRIM(C3432)="",COUNTIF(Config!$B$15:$B$19,C3432)&gt;0),1,0)+IF(OR(TRIM(F3432)="",COUNTIF(Config!$B$15:$B$19,F3432)&gt;0),1,0)+IF(OR(TRIM(H3432)="",COUNTIF(Config!$B$15:$B$19,H3432)&gt;0),1,0)+IF(OR(TRIM(E3432)="",COUNTIF(Config!$B$15:$B$19,E3432)&gt;0),1,0)+IF(OR(TRIM(K3432)="",COUNTIF(Config!$B$15:$B$19,K3432)&gt;0),1,0)+IF(OR(TRIM(P3432)="",COUNTIF(Config!$B$15:$B$19,P3432)&gt;0),1,0)+IF(OR(TRIM(R3432)="",COUNTIF(Config!$B$15:$B$19,R3432)&gt;0),1,0)</f>
        <v>0</v>
      </c>
      <c r="AA3432" s="1" cm="1">
        <f t="array" ref="AA3432">SUMPRODUCT(LEN(H3432)-LEN(SUBSTITUTE(H3432,{"0";"1";"2";"3";"4";"5";"6";"7";"8";"9"},"")))</f>
        <v>11</v>
      </c>
      <c r="AC3432" t="str">
        <f t="shared" si="373"/>
        <v/>
      </c>
      <c r="AD3432">
        <f t="shared" si="374"/>
        <v>1</v>
      </c>
      <c r="AE3432">
        <f t="shared" si="375"/>
        <v>1</v>
      </c>
      <c r="AF3432" t="str">
        <f t="shared" si="376"/>
        <v>No</v>
      </c>
      <c r="AG3432">
        <f t="shared" ca="1" si="377"/>
        <v>258</v>
      </c>
      <c r="AH3432" t="str">
        <f ca="1">IF(OR(V3432="",AG3432=""),"Yes",IF(AG3432&gt;Config!$B$41,"Yes","No"))</f>
        <v>No</v>
      </c>
    </row>
    <row r="3433" spans="1:34" x14ac:dyDescent="0.25">
      <c r="A3433" s="1" t="s">
        <v>23935</v>
      </c>
      <c r="B3433" s="1" t="s">
        <v>1157</v>
      </c>
      <c r="C3433" s="1" t="s">
        <v>545</v>
      </c>
      <c r="D3433" s="1" t="s">
        <v>16864</v>
      </c>
      <c r="E3433" s="1" t="s">
        <v>34805</v>
      </c>
      <c r="F3433" s="1" t="s">
        <v>23936</v>
      </c>
      <c r="G3433" t="str">
        <f t="shared" si="371"/>
        <v>Valid</v>
      </c>
      <c r="H3433" s="1" t="s">
        <v>23937</v>
      </c>
      <c r="I3433" t="str" cm="1">
        <f t="array" ref="I3433">IF(OR(TRIM(H3433)="",ISNUMBER(SEARCH("#",H3433)),AA3433&lt;Config!$B$8,SUMPRODUCT(--ISNUMBER(SEARCH({"a";"b";"c";"d";"e";"f";"g";"h";"i";"j";"k";"l";"m";"n";"o";"p";"q";"r";"s";"t";"u";"v";"w";"x";"y";"z"},H3433)))&gt;0),"Invalid","Valid")</f>
        <v>Valid</v>
      </c>
      <c r="J3433" s="1" t="s">
        <v>23938</v>
      </c>
      <c r="K3433" s="1" t="s">
        <v>504</v>
      </c>
      <c r="L3433" s="1" t="s">
        <v>84</v>
      </c>
      <c r="M3433" s="1" t="s">
        <v>391</v>
      </c>
      <c r="N3433" s="1" t="s">
        <v>437</v>
      </c>
      <c r="O3433" s="1" t="s">
        <v>266</v>
      </c>
      <c r="P3433" t="s">
        <v>104</v>
      </c>
      <c r="Q3433" s="1" t="s">
        <v>105</v>
      </c>
      <c r="R3433" s="1" t="s">
        <v>922</v>
      </c>
      <c r="S3433" s="1" t="s">
        <v>23939</v>
      </c>
      <c r="T3433" s="1" t="s">
        <v>23940</v>
      </c>
      <c r="U3433" s="1" t="s">
        <v>23941</v>
      </c>
      <c r="V3433" s="1" t="s">
        <v>140</v>
      </c>
      <c r="W3433" s="1" t="s">
        <v>94</v>
      </c>
      <c r="X3433" t="str">
        <f t="shared" si="372"/>
        <v>Complete</v>
      </c>
      <c r="Y3433">
        <f>MAX(0,100-IF(G3433="Invalid",Config!$B$5,0)-IF(I3433="Invalid",Config!$B$6,0)-IF(X3433="Incomplete",Config!$B$7,0)-IF(AF3433="Yes",Config!$B$37,0))</f>
        <v>100</v>
      </c>
      <c r="Z3433" s="1">
        <f>IF(OR(TRIM(B3433)="",COUNTIF(Config!$B$15:$B$19,B3433)&gt;0),1,0)+IF(OR(TRIM(C3433)="",COUNTIF(Config!$B$15:$B$19,C3433)&gt;0),1,0)+IF(OR(TRIM(F3433)="",COUNTIF(Config!$B$15:$B$19,F3433)&gt;0),1,0)+IF(OR(TRIM(H3433)="",COUNTIF(Config!$B$15:$B$19,H3433)&gt;0),1,0)+IF(OR(TRIM(E3433)="",COUNTIF(Config!$B$15:$B$19,E3433)&gt;0),1,0)+IF(OR(TRIM(K3433)="",COUNTIF(Config!$B$15:$B$19,K3433)&gt;0),1,0)+IF(OR(TRIM(P3433)="",COUNTIF(Config!$B$15:$B$19,P3433)&gt;0),1,0)+IF(OR(TRIM(R3433)="",COUNTIF(Config!$B$15:$B$19,R3433)&gt;0),1,0)</f>
        <v>0</v>
      </c>
      <c r="AA3433" s="1" cm="1">
        <f t="array" ref="AA3433">SUMPRODUCT(LEN(H3433)-LEN(SUBSTITUTE(H3433,{"0";"1";"2";"3";"4";"5";"6";"7";"8";"9"},"")))</f>
        <v>11</v>
      </c>
      <c r="AC3433" t="str">
        <f t="shared" si="373"/>
        <v/>
      </c>
      <c r="AD3433">
        <f t="shared" si="374"/>
        <v>1</v>
      </c>
      <c r="AE3433">
        <f t="shared" si="375"/>
        <v>1</v>
      </c>
      <c r="AF3433" t="str">
        <f t="shared" si="376"/>
        <v>No</v>
      </c>
      <c r="AG3433">
        <f t="shared" ca="1" si="377"/>
        <v>37</v>
      </c>
      <c r="AH3433" t="str">
        <f ca="1">IF(OR(V3433="",AG3433=""),"Yes",IF(AG3433&gt;Config!$B$41,"Yes","No"))</f>
        <v>No</v>
      </c>
    </row>
    <row r="3434" spans="1:34" x14ac:dyDescent="0.25">
      <c r="A3434" s="1" t="s">
        <v>23942</v>
      </c>
      <c r="B3434" s="1" t="s">
        <v>3087</v>
      </c>
      <c r="C3434" s="1" t="s">
        <v>861</v>
      </c>
      <c r="D3434" s="1" t="s">
        <v>19354</v>
      </c>
      <c r="E3434" s="1" t="s">
        <v>33829</v>
      </c>
      <c r="F3434" s="1" t="s">
        <v>23943</v>
      </c>
      <c r="G3434" t="str">
        <f t="shared" si="371"/>
        <v>Valid</v>
      </c>
      <c r="H3434" s="1" t="s">
        <v>23944</v>
      </c>
      <c r="I3434" t="str" cm="1">
        <f t="array" ref="I3434">IF(OR(TRIM(H3434)="",ISNUMBER(SEARCH("#",H3434)),AA3434&lt;Config!$B$8,SUMPRODUCT(--ISNUMBER(SEARCH({"a";"b";"c";"d";"e";"f";"g";"h";"i";"j";"k";"l";"m";"n";"o";"p";"q";"r";"s";"t";"u";"v";"w";"x";"y";"z"},H3434)))&gt;0),"Invalid","Valid")</f>
        <v>Valid</v>
      </c>
      <c r="J3434" s="1" t="s">
        <v>23945</v>
      </c>
      <c r="K3434" s="1" t="s">
        <v>117</v>
      </c>
      <c r="L3434" s="1" t="s">
        <v>49</v>
      </c>
      <c r="M3434" s="1" t="s">
        <v>517</v>
      </c>
      <c r="N3434" s="1" t="s">
        <v>148</v>
      </c>
      <c r="O3434" s="1" t="s">
        <v>32</v>
      </c>
      <c r="P3434" t="s">
        <v>53</v>
      </c>
      <c r="Q3434" s="1" t="s">
        <v>54</v>
      </c>
      <c r="R3434" s="1" t="s">
        <v>197</v>
      </c>
      <c r="S3434" s="1" t="s">
        <v>23946</v>
      </c>
      <c r="T3434" s="1" t="s">
        <v>23947</v>
      </c>
      <c r="U3434" s="1" t="s">
        <v>5044</v>
      </c>
      <c r="V3434" s="1" t="s">
        <v>2661</v>
      </c>
      <c r="W3434" s="1" t="s">
        <v>186</v>
      </c>
      <c r="X3434" t="str">
        <f t="shared" si="372"/>
        <v>Incomplete</v>
      </c>
      <c r="Y3434">
        <f>MAX(0,100-IF(G3434="Invalid",Config!$B$5,0)-IF(I3434="Invalid",Config!$B$6,0)-IF(X3434="Incomplete",Config!$B$7,0)-IF(AF3434="Yes",Config!$B$37,0))</f>
        <v>60</v>
      </c>
      <c r="Z3434" s="1">
        <f>IF(OR(TRIM(B3434)="",COUNTIF(Config!$B$15:$B$19,B3434)&gt;0),1,0)+IF(OR(TRIM(C3434)="",COUNTIF(Config!$B$15:$B$19,C3434)&gt;0),1,0)+IF(OR(TRIM(F3434)="",COUNTIF(Config!$B$15:$B$19,F3434)&gt;0),1,0)+IF(OR(TRIM(H3434)="",COUNTIF(Config!$B$15:$B$19,H3434)&gt;0),1,0)+IF(OR(TRIM(E3434)="",COUNTIF(Config!$B$15:$B$19,E3434)&gt;0),1,0)+IF(OR(TRIM(K3434)="",COUNTIF(Config!$B$15:$B$19,K3434)&gt;0),1,0)+IF(OR(TRIM(P3434)="",COUNTIF(Config!$B$15:$B$19,P3434)&gt;0),1,0)+IF(OR(TRIM(R3434)="",COUNTIF(Config!$B$15:$B$19,R3434)&gt;0),1,0)</f>
        <v>1</v>
      </c>
      <c r="AA3434" s="1" cm="1">
        <f t="array" ref="AA3434">SUMPRODUCT(LEN(H3434)-LEN(SUBSTITUTE(H3434,{"0";"1";"2";"3";"4";"5";"6";"7";"8";"9"},"")))</f>
        <v>12</v>
      </c>
      <c r="AC3434" t="str">
        <f t="shared" si="373"/>
        <v>Incomplete Profile</v>
      </c>
      <c r="AD3434">
        <f t="shared" si="374"/>
        <v>1</v>
      </c>
      <c r="AE3434">
        <f t="shared" si="375"/>
        <v>1</v>
      </c>
      <c r="AF3434" t="str">
        <f t="shared" si="376"/>
        <v>No</v>
      </c>
      <c r="AG3434">
        <f t="shared" ca="1" si="377"/>
        <v>261</v>
      </c>
      <c r="AH3434" t="str">
        <f ca="1">IF(OR(V3434="",AG3434=""),"Yes",IF(AG3434&gt;Config!$B$41,"Yes","No"))</f>
        <v>No</v>
      </c>
    </row>
    <row r="3435" spans="1:34" x14ac:dyDescent="0.25">
      <c r="A3435" s="1" t="s">
        <v>23948</v>
      </c>
      <c r="B3435" s="1" t="s">
        <v>77</v>
      </c>
      <c r="C3435" s="1" t="s">
        <v>189</v>
      </c>
      <c r="D3435" s="1" t="s">
        <v>15620</v>
      </c>
      <c r="E3435" s="1" t="s">
        <v>33927</v>
      </c>
      <c r="F3435" s="1" t="s">
        <v>23949</v>
      </c>
      <c r="G3435" t="str">
        <f t="shared" si="371"/>
        <v>Valid</v>
      </c>
      <c r="H3435" s="1" t="s">
        <v>23950</v>
      </c>
      <c r="I3435" t="str" cm="1">
        <f t="array" ref="I3435">IF(OR(TRIM(H3435)="",ISNUMBER(SEARCH("#",H3435)),AA3435&lt;Config!$B$8,SUMPRODUCT(--ISNUMBER(SEARCH({"a";"b";"c";"d";"e";"f";"g";"h";"i";"j";"k";"l";"m";"n";"o";"p";"q";"r";"s";"t";"u";"v";"w";"x";"y";"z"},H3435)))&gt;0),"Invalid","Valid")</f>
        <v>Valid</v>
      </c>
      <c r="J3435" s="1" t="s">
        <v>23951</v>
      </c>
      <c r="K3435" s="1" t="s">
        <v>117</v>
      </c>
      <c r="L3435" s="1" t="s">
        <v>450</v>
      </c>
      <c r="M3435" s="1" t="s">
        <v>30</v>
      </c>
      <c r="N3435" s="1" t="s">
        <v>713</v>
      </c>
      <c r="O3435" s="1" t="s">
        <v>149</v>
      </c>
      <c r="P3435" t="s">
        <v>328</v>
      </c>
      <c r="Q3435" s="1" t="s">
        <v>329</v>
      </c>
      <c r="R3435" s="1" t="s">
        <v>392</v>
      </c>
      <c r="S3435" s="1" t="s">
        <v>9406</v>
      </c>
      <c r="T3435" s="1" t="s">
        <v>23952</v>
      </c>
      <c r="U3435" s="1" t="s">
        <v>23953</v>
      </c>
      <c r="V3435" s="1" t="s">
        <v>3957</v>
      </c>
      <c r="W3435" s="1" t="s">
        <v>60</v>
      </c>
      <c r="X3435" t="str">
        <f t="shared" si="372"/>
        <v>Complete</v>
      </c>
      <c r="Y3435">
        <f>MAX(0,100-IF(G3435="Invalid",Config!$B$5,0)-IF(I3435="Invalid",Config!$B$6,0)-IF(X3435="Incomplete",Config!$B$7,0)-IF(AF3435="Yes",Config!$B$37,0))</f>
        <v>100</v>
      </c>
      <c r="Z3435" s="1">
        <f>IF(OR(TRIM(B3435)="",COUNTIF(Config!$B$15:$B$19,B3435)&gt;0),1,0)+IF(OR(TRIM(C3435)="",COUNTIF(Config!$B$15:$B$19,C3435)&gt;0),1,0)+IF(OR(TRIM(F3435)="",COUNTIF(Config!$B$15:$B$19,F3435)&gt;0),1,0)+IF(OR(TRIM(H3435)="",COUNTIF(Config!$B$15:$B$19,H3435)&gt;0),1,0)+IF(OR(TRIM(E3435)="",COUNTIF(Config!$B$15:$B$19,E3435)&gt;0),1,0)+IF(OR(TRIM(K3435)="",COUNTIF(Config!$B$15:$B$19,K3435)&gt;0),1,0)+IF(OR(TRIM(P3435)="",COUNTIF(Config!$B$15:$B$19,P3435)&gt;0),1,0)+IF(OR(TRIM(R3435)="",COUNTIF(Config!$B$15:$B$19,R3435)&gt;0),1,0)</f>
        <v>0</v>
      </c>
      <c r="AA3435" s="1" cm="1">
        <f t="array" ref="AA3435">SUMPRODUCT(LEN(H3435)-LEN(SUBSTITUTE(H3435,{"0";"1";"2";"3";"4";"5";"6";"7";"8";"9"},"")))</f>
        <v>11</v>
      </c>
      <c r="AC3435" t="str">
        <f t="shared" si="373"/>
        <v/>
      </c>
      <c r="AD3435">
        <f t="shared" si="374"/>
        <v>1</v>
      </c>
      <c r="AE3435">
        <f t="shared" si="375"/>
        <v>1</v>
      </c>
      <c r="AF3435" t="str">
        <f t="shared" si="376"/>
        <v>No</v>
      </c>
      <c r="AG3435">
        <f t="shared" ca="1" si="377"/>
        <v>125</v>
      </c>
      <c r="AH3435" t="str">
        <f ca="1">IF(OR(V3435="",AG3435=""),"Yes",IF(AG3435&gt;Config!$B$41,"Yes","No"))</f>
        <v>No</v>
      </c>
    </row>
    <row r="3436" spans="1:34" x14ac:dyDescent="0.25">
      <c r="A3436" s="1" t="s">
        <v>23954</v>
      </c>
      <c r="B3436" s="1" t="s">
        <v>219</v>
      </c>
      <c r="C3436" s="1" t="s">
        <v>273</v>
      </c>
      <c r="D3436" s="1" t="s">
        <v>23955</v>
      </c>
      <c r="E3436" s="1" t="s">
        <v>1331</v>
      </c>
      <c r="F3436" s="1" t="s">
        <v>23956</v>
      </c>
      <c r="G3436" t="str">
        <f t="shared" si="371"/>
        <v>Valid</v>
      </c>
      <c r="H3436" s="1" t="s">
        <v>23957</v>
      </c>
      <c r="I3436" t="str" cm="1">
        <f t="array" ref="I3436">IF(OR(TRIM(H3436)="",ISNUMBER(SEARCH("#",H3436)),AA3436&lt;Config!$B$8,SUMPRODUCT(--ISNUMBER(SEARCH({"a";"b";"c";"d";"e";"f";"g";"h";"i";"j";"k";"l";"m";"n";"o";"p";"q";"r";"s";"t";"u";"v";"w";"x";"y";"z"},H3436)))&gt;0),"Invalid","Valid")</f>
        <v>Valid</v>
      </c>
      <c r="J3436" s="1" t="s">
        <v>23958</v>
      </c>
      <c r="K3436" s="1" t="s">
        <v>66</v>
      </c>
      <c r="L3436" s="1" t="s">
        <v>450</v>
      </c>
      <c r="M3436" s="1" t="s">
        <v>343</v>
      </c>
      <c r="N3436" s="1" t="s">
        <v>252</v>
      </c>
      <c r="O3436" s="1" t="s">
        <v>149</v>
      </c>
      <c r="P3436" t="s">
        <v>314</v>
      </c>
      <c r="Q3436" s="1" t="s">
        <v>315</v>
      </c>
      <c r="R3436" s="1" t="s">
        <v>663</v>
      </c>
      <c r="S3436" s="1" t="s">
        <v>23959</v>
      </c>
      <c r="T3436" s="1" t="s">
        <v>23960</v>
      </c>
      <c r="U3436" s="1" t="s">
        <v>15116</v>
      </c>
      <c r="V3436" s="1" t="s">
        <v>1521</v>
      </c>
      <c r="W3436" s="1" t="s">
        <v>202</v>
      </c>
      <c r="X3436" t="str">
        <f t="shared" si="372"/>
        <v>Complete</v>
      </c>
      <c r="Y3436">
        <f>MAX(0,100-IF(G3436="Invalid",Config!$B$5,0)-IF(I3436="Invalid",Config!$B$6,0)-IF(X3436="Incomplete",Config!$B$7,0)-IF(AF3436="Yes",Config!$B$37,0))</f>
        <v>100</v>
      </c>
      <c r="Z3436" s="1">
        <f>IF(OR(TRIM(B3436)="",COUNTIF(Config!$B$15:$B$19,B3436)&gt;0),1,0)+IF(OR(TRIM(C3436)="",COUNTIF(Config!$B$15:$B$19,C3436)&gt;0),1,0)+IF(OR(TRIM(F3436)="",COUNTIF(Config!$B$15:$B$19,F3436)&gt;0),1,0)+IF(OR(TRIM(H3436)="",COUNTIF(Config!$B$15:$B$19,H3436)&gt;0),1,0)+IF(OR(TRIM(E3436)="",COUNTIF(Config!$B$15:$B$19,E3436)&gt;0),1,0)+IF(OR(TRIM(K3436)="",COUNTIF(Config!$B$15:$B$19,K3436)&gt;0),1,0)+IF(OR(TRIM(P3436)="",COUNTIF(Config!$B$15:$B$19,P3436)&gt;0),1,0)+IF(OR(TRIM(R3436)="",COUNTIF(Config!$B$15:$B$19,R3436)&gt;0),1,0)</f>
        <v>0</v>
      </c>
      <c r="AA3436" s="1" cm="1">
        <f t="array" ref="AA3436">SUMPRODUCT(LEN(H3436)-LEN(SUBSTITUTE(H3436,{"0";"1";"2";"3";"4";"5";"6";"7";"8";"9"},"")))</f>
        <v>12</v>
      </c>
      <c r="AC3436" t="str">
        <f t="shared" si="373"/>
        <v/>
      </c>
      <c r="AD3436">
        <f t="shared" si="374"/>
        <v>1</v>
      </c>
      <c r="AE3436">
        <f t="shared" si="375"/>
        <v>1</v>
      </c>
      <c r="AF3436" t="str">
        <f t="shared" si="376"/>
        <v>No</v>
      </c>
      <c r="AG3436">
        <f t="shared" ca="1" si="377"/>
        <v>37</v>
      </c>
      <c r="AH3436" t="str">
        <f ca="1">IF(OR(V3436="",AG3436=""),"Yes",IF(AG3436&gt;Config!$B$41,"Yes","No"))</f>
        <v>No</v>
      </c>
    </row>
    <row r="3437" spans="1:34" x14ac:dyDescent="0.25">
      <c r="A3437" s="1" t="s">
        <v>23961</v>
      </c>
      <c r="B3437" s="1" t="s">
        <v>1441</v>
      </c>
      <c r="C3437" s="1" t="s">
        <v>1736</v>
      </c>
      <c r="D3437" s="1" t="s">
        <v>22266</v>
      </c>
      <c r="E3437" s="1" t="s">
        <v>33829</v>
      </c>
      <c r="F3437" s="1" t="s">
        <v>23962</v>
      </c>
      <c r="G3437" t="str">
        <f t="shared" si="371"/>
        <v>Valid</v>
      </c>
      <c r="H3437" s="1" t="s">
        <v>23963</v>
      </c>
      <c r="I3437" t="str" cm="1">
        <f t="array" ref="I3437">IF(OR(TRIM(H3437)="",ISNUMBER(SEARCH("#",H3437)),AA3437&lt;Config!$B$8,SUMPRODUCT(--ISNUMBER(SEARCH({"a";"b";"c";"d";"e";"f";"g";"h";"i";"j";"k";"l";"m";"n";"o";"p";"q";"r";"s";"t";"u";"v";"w";"x";"y";"z"},H3437)))&gt;0),"Invalid","Valid")</f>
        <v>Valid</v>
      </c>
      <c r="J3437" s="1" t="s">
        <v>23964</v>
      </c>
      <c r="K3437" s="1" t="s">
        <v>516</v>
      </c>
      <c r="L3437" s="1" t="s">
        <v>67</v>
      </c>
      <c r="M3437" s="1" t="s">
        <v>391</v>
      </c>
      <c r="N3437" s="1" t="s">
        <v>51</v>
      </c>
      <c r="O3437" s="1" t="s">
        <v>52</v>
      </c>
      <c r="P3437" t="s">
        <v>344</v>
      </c>
      <c r="Q3437" s="1" t="s">
        <v>345</v>
      </c>
      <c r="R3437" s="1" t="s">
        <v>1141</v>
      </c>
      <c r="S3437" s="1" t="s">
        <v>23565</v>
      </c>
      <c r="T3437" s="1" t="s">
        <v>23965</v>
      </c>
      <c r="U3437" s="1" t="s">
        <v>3925</v>
      </c>
      <c r="V3437" s="1" t="s">
        <v>140</v>
      </c>
      <c r="W3437" s="1" t="s">
        <v>60</v>
      </c>
      <c r="X3437" t="str">
        <f t="shared" si="372"/>
        <v>Incomplete</v>
      </c>
      <c r="Y3437">
        <f>MAX(0,100-IF(G3437="Invalid",Config!$B$5,0)-IF(I3437="Invalid",Config!$B$6,0)-IF(X3437="Incomplete",Config!$B$7,0)-IF(AF3437="Yes",Config!$B$37,0))</f>
        <v>60</v>
      </c>
      <c r="Z3437" s="1">
        <f>IF(OR(TRIM(B3437)="",COUNTIF(Config!$B$15:$B$19,B3437)&gt;0),1,0)+IF(OR(TRIM(C3437)="",COUNTIF(Config!$B$15:$B$19,C3437)&gt;0),1,0)+IF(OR(TRIM(F3437)="",COUNTIF(Config!$B$15:$B$19,F3437)&gt;0),1,0)+IF(OR(TRIM(H3437)="",COUNTIF(Config!$B$15:$B$19,H3437)&gt;0),1,0)+IF(OR(TRIM(E3437)="",COUNTIF(Config!$B$15:$B$19,E3437)&gt;0),1,0)+IF(OR(TRIM(K3437)="",COUNTIF(Config!$B$15:$B$19,K3437)&gt;0),1,0)+IF(OR(TRIM(P3437)="",COUNTIF(Config!$B$15:$B$19,P3437)&gt;0),1,0)+IF(OR(TRIM(R3437)="",COUNTIF(Config!$B$15:$B$19,R3437)&gt;0),1,0)</f>
        <v>1</v>
      </c>
      <c r="AA3437" s="1" cm="1">
        <f t="array" ref="AA3437">SUMPRODUCT(LEN(H3437)-LEN(SUBSTITUTE(H3437,{"0";"1";"2";"3";"4";"5";"6";"7";"8";"9"},"")))</f>
        <v>11</v>
      </c>
      <c r="AC3437" t="str">
        <f t="shared" si="373"/>
        <v>Incomplete Profile</v>
      </c>
      <c r="AD3437">
        <f t="shared" si="374"/>
        <v>1</v>
      </c>
      <c r="AE3437">
        <f t="shared" si="375"/>
        <v>1</v>
      </c>
      <c r="AF3437" t="str">
        <f t="shared" si="376"/>
        <v>No</v>
      </c>
      <c r="AG3437">
        <f t="shared" ca="1" si="377"/>
        <v>37</v>
      </c>
      <c r="AH3437" t="str">
        <f ca="1">IF(OR(V3437="",AG3437=""),"Yes",IF(AG3437&gt;Config!$B$41,"Yes","No"))</f>
        <v>No</v>
      </c>
    </row>
    <row r="3438" spans="1:34" x14ac:dyDescent="0.25">
      <c r="A3438" s="1" t="s">
        <v>23966</v>
      </c>
      <c r="B3438" s="1" t="s">
        <v>1624</v>
      </c>
      <c r="C3438" s="1" t="s">
        <v>336</v>
      </c>
      <c r="D3438" s="1" t="s">
        <v>23967</v>
      </c>
      <c r="E3438" s="1" t="s">
        <v>35279</v>
      </c>
      <c r="F3438" s="1" t="s">
        <v>23968</v>
      </c>
      <c r="G3438" t="str">
        <f t="shared" si="371"/>
        <v>Valid</v>
      </c>
      <c r="H3438" s="1" t="s">
        <v>23969</v>
      </c>
      <c r="I3438" t="str" cm="1">
        <f t="array" ref="I3438">IF(OR(TRIM(H3438)="",ISNUMBER(SEARCH("#",H3438)),AA3438&lt;Config!$B$8,SUMPRODUCT(--ISNUMBER(SEARCH({"a";"b";"c";"d";"e";"f";"g";"h";"i";"j";"k";"l";"m";"n";"o";"p";"q";"r";"s";"t";"u";"v";"w";"x";"y";"z"},H3438)))&gt;0),"Invalid","Valid")</f>
        <v>Valid</v>
      </c>
      <c r="J3438" s="1" t="s">
        <v>23970</v>
      </c>
      <c r="K3438" s="1" t="s">
        <v>369</v>
      </c>
      <c r="L3438" s="1" t="s">
        <v>102</v>
      </c>
      <c r="M3438" s="1" t="s">
        <v>33825</v>
      </c>
      <c r="N3438" s="1" t="s">
        <v>148</v>
      </c>
      <c r="O3438" s="1" t="s">
        <v>196</v>
      </c>
      <c r="P3438" t="s">
        <v>53</v>
      </c>
      <c r="Q3438" s="1" t="s">
        <v>54</v>
      </c>
      <c r="R3438" s="1" t="s">
        <v>415</v>
      </c>
      <c r="S3438" s="1" t="s">
        <v>23971</v>
      </c>
      <c r="T3438" s="1" t="s">
        <v>23972</v>
      </c>
      <c r="U3438" s="1" t="s">
        <v>23973</v>
      </c>
      <c r="V3438" s="1" t="s">
        <v>3377</v>
      </c>
      <c r="W3438" s="1" t="s">
        <v>60</v>
      </c>
      <c r="X3438" t="str">
        <f t="shared" si="372"/>
        <v>Complete</v>
      </c>
      <c r="Y3438">
        <f>MAX(0,100-IF(G3438="Invalid",Config!$B$5,0)-IF(I3438="Invalid",Config!$B$6,0)-IF(X3438="Incomplete",Config!$B$7,0)-IF(AF3438="Yes",Config!$B$37,0))</f>
        <v>100</v>
      </c>
      <c r="Z3438" s="1">
        <f>IF(OR(TRIM(B3438)="",COUNTIF(Config!$B$15:$B$19,B3438)&gt;0),1,0)+IF(OR(TRIM(C3438)="",COUNTIF(Config!$B$15:$B$19,C3438)&gt;0),1,0)+IF(OR(TRIM(F3438)="",COUNTIF(Config!$B$15:$B$19,F3438)&gt;0),1,0)+IF(OR(TRIM(H3438)="",COUNTIF(Config!$B$15:$B$19,H3438)&gt;0),1,0)+IF(OR(TRIM(E3438)="",COUNTIF(Config!$B$15:$B$19,E3438)&gt;0),1,0)+IF(OR(TRIM(K3438)="",COUNTIF(Config!$B$15:$B$19,K3438)&gt;0),1,0)+IF(OR(TRIM(P3438)="",COUNTIF(Config!$B$15:$B$19,P3438)&gt;0),1,0)+IF(OR(TRIM(R3438)="",COUNTIF(Config!$B$15:$B$19,R3438)&gt;0),1,0)</f>
        <v>0</v>
      </c>
      <c r="AA3438" s="1" cm="1">
        <f t="array" ref="AA3438">SUMPRODUCT(LEN(H3438)-LEN(SUBSTITUTE(H3438,{"0";"1";"2";"3";"4";"5";"6";"7";"8";"9"},"")))</f>
        <v>10</v>
      </c>
      <c r="AC3438" t="str">
        <f t="shared" si="373"/>
        <v/>
      </c>
      <c r="AD3438">
        <f t="shared" si="374"/>
        <v>1</v>
      </c>
      <c r="AE3438">
        <f t="shared" si="375"/>
        <v>1</v>
      </c>
      <c r="AF3438" t="str">
        <f t="shared" si="376"/>
        <v>No</v>
      </c>
      <c r="AG3438">
        <f t="shared" ca="1" si="377"/>
        <v>488</v>
      </c>
      <c r="AH3438" t="str">
        <f ca="1">IF(OR(V3438="",AG3438=""),"Yes",IF(AG3438&gt;Config!$B$41,"Yes","No"))</f>
        <v>Yes</v>
      </c>
    </row>
    <row r="3439" spans="1:34" x14ac:dyDescent="0.25">
      <c r="A3439" s="1" t="s">
        <v>23974</v>
      </c>
      <c r="B3439" s="1" t="s">
        <v>1068</v>
      </c>
      <c r="C3439" s="1" t="s">
        <v>679</v>
      </c>
      <c r="D3439" s="1" t="s">
        <v>23975</v>
      </c>
      <c r="E3439" s="1" t="s">
        <v>35397</v>
      </c>
      <c r="F3439" s="1" t="s">
        <v>23976</v>
      </c>
      <c r="G3439" t="str">
        <f t="shared" si="371"/>
        <v>Valid</v>
      </c>
      <c r="H3439" s="1" t="s">
        <v>23977</v>
      </c>
      <c r="I3439" t="str" cm="1">
        <f t="array" ref="I3439">IF(OR(TRIM(H3439)="",ISNUMBER(SEARCH("#",H3439)),AA3439&lt;Config!$B$8,SUMPRODUCT(--ISNUMBER(SEARCH({"a";"b";"c";"d";"e";"f";"g";"h";"i";"j";"k";"l";"m";"n";"o";"p";"q";"r";"s";"t";"u";"v";"w";"x";"y";"z"},H3439)))&gt;0),"Invalid","Valid")</f>
        <v>Valid</v>
      </c>
      <c r="J3439" s="1" t="s">
        <v>23978</v>
      </c>
      <c r="K3439" s="1" t="s">
        <v>481</v>
      </c>
      <c r="L3439" s="1" t="s">
        <v>29</v>
      </c>
      <c r="M3439" s="1" t="s">
        <v>391</v>
      </c>
      <c r="N3439" s="1" t="s">
        <v>437</v>
      </c>
      <c r="O3439" s="1" t="s">
        <v>196</v>
      </c>
      <c r="P3439" t="s">
        <v>87</v>
      </c>
      <c r="Q3439" s="1" t="s">
        <v>88</v>
      </c>
      <c r="R3439" s="1" t="s">
        <v>559</v>
      </c>
      <c r="S3439" s="1" t="s">
        <v>20444</v>
      </c>
      <c r="T3439" s="1" t="s">
        <v>23979</v>
      </c>
      <c r="U3439" s="1" t="s">
        <v>3002</v>
      </c>
      <c r="V3439" s="1" t="s">
        <v>23980</v>
      </c>
      <c r="W3439" s="1" t="s">
        <v>125</v>
      </c>
      <c r="X3439" t="str">
        <f t="shared" si="372"/>
        <v>Complete</v>
      </c>
      <c r="Y3439">
        <f>MAX(0,100-IF(G3439="Invalid",Config!$B$5,0)-IF(I3439="Invalid",Config!$B$6,0)-IF(X3439="Incomplete",Config!$B$7,0)-IF(AF3439="Yes",Config!$B$37,0))</f>
        <v>100</v>
      </c>
      <c r="Z3439" s="1">
        <f>IF(OR(TRIM(B3439)="",COUNTIF(Config!$B$15:$B$19,B3439)&gt;0),1,0)+IF(OR(TRIM(C3439)="",COUNTIF(Config!$B$15:$B$19,C3439)&gt;0),1,0)+IF(OR(TRIM(F3439)="",COUNTIF(Config!$B$15:$B$19,F3439)&gt;0),1,0)+IF(OR(TRIM(H3439)="",COUNTIF(Config!$B$15:$B$19,H3439)&gt;0),1,0)+IF(OR(TRIM(E3439)="",COUNTIF(Config!$B$15:$B$19,E3439)&gt;0),1,0)+IF(OR(TRIM(K3439)="",COUNTIF(Config!$B$15:$B$19,K3439)&gt;0),1,0)+IF(OR(TRIM(P3439)="",COUNTIF(Config!$B$15:$B$19,P3439)&gt;0),1,0)+IF(OR(TRIM(R3439)="",COUNTIF(Config!$B$15:$B$19,R3439)&gt;0),1,0)</f>
        <v>0</v>
      </c>
      <c r="AA3439" s="1" cm="1">
        <f t="array" ref="AA3439">SUMPRODUCT(LEN(H3439)-LEN(SUBSTITUTE(H3439,{"0";"1";"2";"3";"4";"5";"6";"7";"8";"9"},"")))</f>
        <v>11</v>
      </c>
      <c r="AC3439" t="str">
        <f t="shared" si="373"/>
        <v/>
      </c>
      <c r="AD3439">
        <f t="shared" si="374"/>
        <v>1</v>
      </c>
      <c r="AE3439">
        <f t="shared" si="375"/>
        <v>1</v>
      </c>
      <c r="AF3439" t="str">
        <f t="shared" si="376"/>
        <v>No</v>
      </c>
      <c r="AG3439">
        <f t="shared" ca="1" si="377"/>
        <v>567</v>
      </c>
      <c r="AH3439" t="str">
        <f ca="1">IF(OR(V3439="",AG3439=""),"Yes",IF(AG3439&gt;Config!$B$41,"Yes","No"))</f>
        <v>Yes</v>
      </c>
    </row>
    <row r="3440" spans="1:34" x14ac:dyDescent="0.25">
      <c r="A3440" s="1" t="s">
        <v>23981</v>
      </c>
      <c r="B3440" s="1" t="s">
        <v>1006</v>
      </c>
      <c r="C3440" s="1" t="s">
        <v>1068</v>
      </c>
      <c r="D3440" s="1" t="s">
        <v>23982</v>
      </c>
      <c r="E3440" s="1" t="s">
        <v>33848</v>
      </c>
      <c r="F3440" s="1" t="s">
        <v>23983</v>
      </c>
      <c r="G3440" t="str">
        <f t="shared" si="371"/>
        <v>Valid</v>
      </c>
      <c r="H3440" s="1" t="s">
        <v>23984</v>
      </c>
      <c r="I3440" t="str" cm="1">
        <f t="array" ref="I3440">IF(OR(TRIM(H3440)="",ISNUMBER(SEARCH("#",H3440)),AA3440&lt;Config!$B$8,SUMPRODUCT(--ISNUMBER(SEARCH({"a";"b";"c";"d";"e";"f";"g";"h";"i";"j";"k";"l";"m";"n";"o";"p";"q";"r";"s";"t";"u";"v";"w";"x";"y";"z"},H3440)))&gt;0),"Invalid","Valid")</f>
        <v>Valid</v>
      </c>
      <c r="J3440" s="1" t="s">
        <v>23985</v>
      </c>
      <c r="K3440" s="1" t="s">
        <v>378</v>
      </c>
      <c r="L3440" s="1" t="s">
        <v>450</v>
      </c>
      <c r="M3440" s="1" t="s">
        <v>135</v>
      </c>
      <c r="N3440" s="1" t="s">
        <v>148</v>
      </c>
      <c r="O3440" s="1" t="s">
        <v>180</v>
      </c>
      <c r="P3440" t="s">
        <v>236</v>
      </c>
      <c r="Q3440" s="1" t="s">
        <v>237</v>
      </c>
      <c r="R3440" s="1" t="s">
        <v>961</v>
      </c>
      <c r="S3440" s="1" t="s">
        <v>8899</v>
      </c>
      <c r="T3440" s="1" t="s">
        <v>23986</v>
      </c>
      <c r="U3440" s="1" t="s">
        <v>7809</v>
      </c>
      <c r="V3440" s="1" t="s">
        <v>140</v>
      </c>
      <c r="W3440" s="1" t="s">
        <v>202</v>
      </c>
      <c r="X3440" t="str">
        <f t="shared" si="372"/>
        <v>Complete</v>
      </c>
      <c r="Y3440">
        <f>MAX(0,100-IF(G3440="Invalid",Config!$B$5,0)-IF(I3440="Invalid",Config!$B$6,0)-IF(X3440="Incomplete",Config!$B$7,0)-IF(AF3440="Yes",Config!$B$37,0))</f>
        <v>100</v>
      </c>
      <c r="Z3440" s="1">
        <f>IF(OR(TRIM(B3440)="",COUNTIF(Config!$B$15:$B$19,B3440)&gt;0),1,0)+IF(OR(TRIM(C3440)="",COUNTIF(Config!$B$15:$B$19,C3440)&gt;0),1,0)+IF(OR(TRIM(F3440)="",COUNTIF(Config!$B$15:$B$19,F3440)&gt;0),1,0)+IF(OR(TRIM(H3440)="",COUNTIF(Config!$B$15:$B$19,H3440)&gt;0),1,0)+IF(OR(TRIM(E3440)="",COUNTIF(Config!$B$15:$B$19,E3440)&gt;0),1,0)+IF(OR(TRIM(K3440)="",COUNTIF(Config!$B$15:$B$19,K3440)&gt;0),1,0)+IF(OR(TRIM(P3440)="",COUNTIF(Config!$B$15:$B$19,P3440)&gt;0),1,0)+IF(OR(TRIM(R3440)="",COUNTIF(Config!$B$15:$B$19,R3440)&gt;0),1,0)</f>
        <v>0</v>
      </c>
      <c r="AA3440" s="1" cm="1">
        <f t="array" ref="AA3440">SUMPRODUCT(LEN(H3440)-LEN(SUBSTITUTE(H3440,{"0";"1";"2";"3";"4";"5";"6";"7";"8";"9"},"")))</f>
        <v>12</v>
      </c>
      <c r="AC3440" t="str">
        <f t="shared" si="373"/>
        <v/>
      </c>
      <c r="AD3440">
        <f t="shared" si="374"/>
        <v>1</v>
      </c>
      <c r="AE3440">
        <f t="shared" si="375"/>
        <v>1</v>
      </c>
      <c r="AF3440" t="str">
        <f t="shared" si="376"/>
        <v>No</v>
      </c>
      <c r="AG3440">
        <f t="shared" ca="1" si="377"/>
        <v>37</v>
      </c>
      <c r="AH3440" t="str">
        <f ca="1">IF(OR(V3440="",AG3440=""),"Yes",IF(AG3440&gt;Config!$B$41,"Yes","No"))</f>
        <v>No</v>
      </c>
    </row>
    <row r="3441" spans="1:34" x14ac:dyDescent="0.25">
      <c r="A3441" s="1" t="s">
        <v>23987</v>
      </c>
      <c r="B3441" s="1" t="s">
        <v>747</v>
      </c>
      <c r="C3441" s="1" t="s">
        <v>861</v>
      </c>
      <c r="D3441" s="1" t="s">
        <v>23988</v>
      </c>
      <c r="E3441" s="1" t="s">
        <v>35398</v>
      </c>
      <c r="F3441" s="1" t="s">
        <v>23989</v>
      </c>
      <c r="G3441" t="str">
        <f t="shared" si="371"/>
        <v>Valid</v>
      </c>
      <c r="H3441" s="1" t="s">
        <v>23990</v>
      </c>
      <c r="I3441" t="str" cm="1">
        <f t="array" ref="I3441">IF(OR(TRIM(H3441)="",ISNUMBER(SEARCH("#",H3441)),AA3441&lt;Config!$B$8,SUMPRODUCT(--ISNUMBER(SEARCH({"a";"b";"c";"d";"e";"f";"g";"h";"i";"j";"k";"l";"m";"n";"o";"p";"q";"r";"s";"t";"u";"v";"w";"x";"y";"z"},H3441)))&gt;0),"Invalid","Valid")</f>
        <v>Valid</v>
      </c>
      <c r="J3441" s="1" t="s">
        <v>23991</v>
      </c>
      <c r="K3441" s="1" t="s">
        <v>28</v>
      </c>
      <c r="L3441" s="1" t="s">
        <v>265</v>
      </c>
      <c r="M3441" s="1" t="s">
        <v>343</v>
      </c>
      <c r="N3441" s="1" t="s">
        <v>211</v>
      </c>
      <c r="O3441" s="1" t="s">
        <v>266</v>
      </c>
      <c r="P3441" t="s">
        <v>236</v>
      </c>
      <c r="Q3441" s="1" t="s">
        <v>253</v>
      </c>
      <c r="R3441" s="1" t="s">
        <v>961</v>
      </c>
      <c r="S3441" s="1" t="s">
        <v>4857</v>
      </c>
      <c r="T3441" s="1" t="s">
        <v>23992</v>
      </c>
      <c r="U3441" s="1" t="s">
        <v>3876</v>
      </c>
      <c r="V3441" s="1" t="s">
        <v>562</v>
      </c>
      <c r="W3441" s="1" t="s">
        <v>141</v>
      </c>
      <c r="X3441" t="str">
        <f t="shared" si="372"/>
        <v>Complete</v>
      </c>
      <c r="Y3441">
        <f>MAX(0,100-IF(G3441="Invalid",Config!$B$5,0)-IF(I3441="Invalid",Config!$B$6,0)-IF(X3441="Incomplete",Config!$B$7,0)-IF(AF3441="Yes",Config!$B$37,0))</f>
        <v>75</v>
      </c>
      <c r="Z3441" s="1">
        <f>IF(OR(TRIM(B3441)="",COUNTIF(Config!$B$15:$B$19,B3441)&gt;0),1,0)+IF(OR(TRIM(C3441)="",COUNTIF(Config!$B$15:$B$19,C3441)&gt;0),1,0)+IF(OR(TRIM(F3441)="",COUNTIF(Config!$B$15:$B$19,F3441)&gt;0),1,0)+IF(OR(TRIM(H3441)="",COUNTIF(Config!$B$15:$B$19,H3441)&gt;0),1,0)+IF(OR(TRIM(E3441)="",COUNTIF(Config!$B$15:$B$19,E3441)&gt;0),1,0)+IF(OR(TRIM(K3441)="",COUNTIF(Config!$B$15:$B$19,K3441)&gt;0),1,0)+IF(OR(TRIM(P3441)="",COUNTIF(Config!$B$15:$B$19,P3441)&gt;0),1,0)+IF(OR(TRIM(R3441)="",COUNTIF(Config!$B$15:$B$19,R3441)&gt;0),1,0)</f>
        <v>0</v>
      </c>
      <c r="AA3441" s="1" cm="1">
        <f t="array" ref="AA3441">SUMPRODUCT(LEN(H3441)-LEN(SUBSTITUTE(H3441,{"0";"1";"2";"3";"4";"5";"6";"7";"8";"9"},"")))</f>
        <v>12</v>
      </c>
      <c r="AC3441" t="str">
        <f t="shared" si="373"/>
        <v>Potential Duplicate</v>
      </c>
      <c r="AD3441">
        <f t="shared" si="374"/>
        <v>2</v>
      </c>
      <c r="AE3441">
        <f t="shared" si="375"/>
        <v>1</v>
      </c>
      <c r="AF3441" t="str">
        <f t="shared" si="376"/>
        <v>Yes</v>
      </c>
      <c r="AG3441">
        <f t="shared" ca="1" si="377"/>
        <v>150</v>
      </c>
      <c r="AH3441" t="str">
        <f ca="1">IF(OR(V3441="",AG3441=""),"Yes",IF(AG3441&gt;Config!$B$41,"Yes","No"))</f>
        <v>No</v>
      </c>
    </row>
    <row r="3442" spans="1:34" x14ac:dyDescent="0.25">
      <c r="A3442" s="1" t="s">
        <v>23993</v>
      </c>
      <c r="B3442" s="1" t="s">
        <v>7543</v>
      </c>
      <c r="C3442" s="1" t="s">
        <v>946</v>
      </c>
      <c r="D3442" s="1" t="s">
        <v>23994</v>
      </c>
      <c r="E3442" s="1" t="s">
        <v>35399</v>
      </c>
      <c r="F3442" s="1" t="s">
        <v>23995</v>
      </c>
      <c r="G3442" t="str">
        <f t="shared" si="371"/>
        <v>Valid</v>
      </c>
      <c r="H3442" s="1" t="s">
        <v>23996</v>
      </c>
      <c r="I3442" t="str" cm="1">
        <f t="array" ref="I3442">IF(OR(TRIM(H3442)="",ISNUMBER(SEARCH("#",H3442)),AA3442&lt;Config!$B$8,SUMPRODUCT(--ISNUMBER(SEARCH({"a";"b";"c";"d";"e";"f";"g";"h";"i";"j";"k";"l";"m";"n";"o";"p";"q";"r";"s";"t";"u";"v";"w";"x";"y";"z"},H3442)))&gt;0),"Invalid","Valid")</f>
        <v>Valid</v>
      </c>
      <c r="J3442" s="1" t="s">
        <v>23997</v>
      </c>
      <c r="K3442" s="1" t="s">
        <v>516</v>
      </c>
      <c r="L3442" s="1" t="s">
        <v>164</v>
      </c>
      <c r="M3442" s="1" t="s">
        <v>135</v>
      </c>
      <c r="N3442" s="1" t="s">
        <v>211</v>
      </c>
      <c r="O3442" s="1" t="s">
        <v>149</v>
      </c>
      <c r="P3442" t="s">
        <v>53</v>
      </c>
      <c r="Q3442" s="1" t="s">
        <v>54</v>
      </c>
      <c r="R3442" s="1" t="s">
        <v>415</v>
      </c>
      <c r="S3442" s="1" t="s">
        <v>16708</v>
      </c>
      <c r="T3442" s="1" t="s">
        <v>23998</v>
      </c>
      <c r="U3442" s="1" t="s">
        <v>23999</v>
      </c>
      <c r="V3442" s="1" t="s">
        <v>140</v>
      </c>
      <c r="W3442" s="1" t="s">
        <v>75</v>
      </c>
      <c r="X3442" t="str">
        <f t="shared" si="372"/>
        <v>Complete</v>
      </c>
      <c r="Y3442">
        <f>MAX(0,100-IF(G3442="Invalid",Config!$B$5,0)-IF(I3442="Invalid",Config!$B$6,0)-IF(X3442="Incomplete",Config!$B$7,0)-IF(AF3442="Yes",Config!$B$37,0))</f>
        <v>100</v>
      </c>
      <c r="Z3442" s="1">
        <f>IF(OR(TRIM(B3442)="",COUNTIF(Config!$B$15:$B$19,B3442)&gt;0),1,0)+IF(OR(TRIM(C3442)="",COUNTIF(Config!$B$15:$B$19,C3442)&gt;0),1,0)+IF(OR(TRIM(F3442)="",COUNTIF(Config!$B$15:$B$19,F3442)&gt;0),1,0)+IF(OR(TRIM(H3442)="",COUNTIF(Config!$B$15:$B$19,H3442)&gt;0),1,0)+IF(OR(TRIM(E3442)="",COUNTIF(Config!$B$15:$B$19,E3442)&gt;0),1,0)+IF(OR(TRIM(K3442)="",COUNTIF(Config!$B$15:$B$19,K3442)&gt;0),1,0)+IF(OR(TRIM(P3442)="",COUNTIF(Config!$B$15:$B$19,P3442)&gt;0),1,0)+IF(OR(TRIM(R3442)="",COUNTIF(Config!$B$15:$B$19,R3442)&gt;0),1,0)</f>
        <v>0</v>
      </c>
      <c r="AA3442" s="1" cm="1">
        <f t="array" ref="AA3442">SUMPRODUCT(LEN(H3442)-LEN(SUBSTITUTE(H3442,{"0";"1";"2";"3";"4";"5";"6";"7";"8";"9"},"")))</f>
        <v>10</v>
      </c>
      <c r="AC3442" t="str">
        <f t="shared" si="373"/>
        <v/>
      </c>
      <c r="AD3442">
        <f t="shared" si="374"/>
        <v>1</v>
      </c>
      <c r="AE3442">
        <f t="shared" si="375"/>
        <v>1</v>
      </c>
      <c r="AF3442" t="str">
        <f t="shared" si="376"/>
        <v>No</v>
      </c>
      <c r="AG3442">
        <f t="shared" ca="1" si="377"/>
        <v>37</v>
      </c>
      <c r="AH3442" t="str">
        <f ca="1">IF(OR(V3442="",AG3442=""),"Yes",IF(AG3442&gt;Config!$B$41,"Yes","No"))</f>
        <v>No</v>
      </c>
    </row>
    <row r="3443" spans="1:34" x14ac:dyDescent="0.25">
      <c r="A3443" s="1" t="s">
        <v>24000</v>
      </c>
      <c r="B3443" s="1" t="s">
        <v>747</v>
      </c>
      <c r="C3443" s="1" t="s">
        <v>296</v>
      </c>
      <c r="D3443" s="1" t="s">
        <v>17490</v>
      </c>
      <c r="E3443" s="1" t="s">
        <v>35400</v>
      </c>
      <c r="F3443" s="1" t="s">
        <v>24001</v>
      </c>
      <c r="G3443" t="str">
        <f t="shared" si="371"/>
        <v>Valid</v>
      </c>
      <c r="H3443" s="1" t="s">
        <v>24002</v>
      </c>
      <c r="I3443" t="str" cm="1">
        <f t="array" ref="I3443">IF(OR(TRIM(H3443)="",ISNUMBER(SEARCH("#",H3443)),AA3443&lt;Config!$B$8,SUMPRODUCT(--ISNUMBER(SEARCH({"a";"b";"c";"d";"e";"f";"g";"h";"i";"j";"k";"l";"m";"n";"o";"p";"q";"r";"s";"t";"u";"v";"w";"x";"y";"z"},H3443)))&gt;0),"Invalid","Valid")</f>
        <v>Valid</v>
      </c>
      <c r="J3443" s="1" t="s">
        <v>24003</v>
      </c>
      <c r="K3443" s="1" t="s">
        <v>287</v>
      </c>
      <c r="L3443" s="1" t="s">
        <v>49</v>
      </c>
      <c r="M3443" s="1" t="s">
        <v>30</v>
      </c>
      <c r="N3443" s="1" t="s">
        <v>31</v>
      </c>
      <c r="O3443" s="1" t="s">
        <v>149</v>
      </c>
      <c r="P3443" t="s">
        <v>344</v>
      </c>
      <c r="Q3443" s="1" t="s">
        <v>345</v>
      </c>
      <c r="R3443" s="1" t="s">
        <v>1141</v>
      </c>
      <c r="S3443" s="1" t="s">
        <v>13966</v>
      </c>
      <c r="T3443" s="1" t="s">
        <v>24004</v>
      </c>
      <c r="U3443" s="1" t="s">
        <v>1424</v>
      </c>
      <c r="V3443" s="1" t="s">
        <v>140</v>
      </c>
      <c r="W3443" s="1" t="s">
        <v>293</v>
      </c>
      <c r="X3443" t="str">
        <f t="shared" si="372"/>
        <v>Complete</v>
      </c>
      <c r="Y3443">
        <f>MAX(0,100-IF(G3443="Invalid",Config!$B$5,0)-IF(I3443="Invalid",Config!$B$6,0)-IF(X3443="Incomplete",Config!$B$7,0)-IF(AF3443="Yes",Config!$B$37,0))</f>
        <v>100</v>
      </c>
      <c r="Z3443" s="1">
        <f>IF(OR(TRIM(B3443)="",COUNTIF(Config!$B$15:$B$19,B3443)&gt;0),1,0)+IF(OR(TRIM(C3443)="",COUNTIF(Config!$B$15:$B$19,C3443)&gt;0),1,0)+IF(OR(TRIM(F3443)="",COUNTIF(Config!$B$15:$B$19,F3443)&gt;0),1,0)+IF(OR(TRIM(H3443)="",COUNTIF(Config!$B$15:$B$19,H3443)&gt;0),1,0)+IF(OR(TRIM(E3443)="",COUNTIF(Config!$B$15:$B$19,E3443)&gt;0),1,0)+IF(OR(TRIM(K3443)="",COUNTIF(Config!$B$15:$B$19,K3443)&gt;0),1,0)+IF(OR(TRIM(P3443)="",COUNTIF(Config!$B$15:$B$19,P3443)&gt;0),1,0)+IF(OR(TRIM(R3443)="",COUNTIF(Config!$B$15:$B$19,R3443)&gt;0),1,0)</f>
        <v>0</v>
      </c>
      <c r="AA3443" s="1" cm="1">
        <f t="array" ref="AA3443">SUMPRODUCT(LEN(H3443)-LEN(SUBSTITUTE(H3443,{"0";"1";"2";"3";"4";"5";"6";"7";"8";"9"},"")))</f>
        <v>11</v>
      </c>
      <c r="AC3443" t="str">
        <f t="shared" si="373"/>
        <v/>
      </c>
      <c r="AD3443">
        <f t="shared" si="374"/>
        <v>1</v>
      </c>
      <c r="AE3443">
        <f t="shared" si="375"/>
        <v>1</v>
      </c>
      <c r="AF3443" t="str">
        <f t="shared" si="376"/>
        <v>No</v>
      </c>
      <c r="AG3443">
        <f t="shared" ca="1" si="377"/>
        <v>37</v>
      </c>
      <c r="AH3443" t="str">
        <f ca="1">IF(OR(V3443="",AG3443=""),"Yes",IF(AG3443&gt;Config!$B$41,"Yes","No"))</f>
        <v>No</v>
      </c>
    </row>
    <row r="3444" spans="1:34" x14ac:dyDescent="0.25">
      <c r="A3444" s="1" t="s">
        <v>24005</v>
      </c>
      <c r="B3444" s="1" t="s">
        <v>619</v>
      </c>
      <c r="C3444" s="1" t="s">
        <v>524</v>
      </c>
      <c r="D3444" s="1" t="s">
        <v>24006</v>
      </c>
      <c r="E3444" s="1" t="s">
        <v>2178</v>
      </c>
      <c r="F3444" s="1" t="s">
        <v>24007</v>
      </c>
      <c r="G3444" t="str">
        <f t="shared" si="371"/>
        <v>Valid</v>
      </c>
      <c r="H3444" s="1" t="s">
        <v>24008</v>
      </c>
      <c r="I3444" t="str" cm="1">
        <f t="array" ref="I3444">IF(OR(TRIM(H3444)="",ISNUMBER(SEARCH("#",H3444)),AA3444&lt;Config!$B$8,SUMPRODUCT(--ISNUMBER(SEARCH({"a";"b";"c";"d";"e";"f";"g";"h";"i";"j";"k";"l";"m";"n";"o";"p";"q";"r";"s";"t";"u";"v";"w";"x";"y";"z"},H3444)))&gt;0),"Invalid","Valid")</f>
        <v>Valid</v>
      </c>
      <c r="J3444" s="1" t="s">
        <v>24009</v>
      </c>
      <c r="K3444" s="1" t="s">
        <v>117</v>
      </c>
      <c r="L3444" s="1" t="s">
        <v>179</v>
      </c>
      <c r="M3444" s="1" t="s">
        <v>135</v>
      </c>
      <c r="N3444" s="1" t="s">
        <v>211</v>
      </c>
      <c r="O3444" s="1" t="s">
        <v>180</v>
      </c>
      <c r="P3444" t="s">
        <v>53</v>
      </c>
      <c r="Q3444" s="1" t="s">
        <v>197</v>
      </c>
      <c r="R3444" s="1" t="s">
        <v>197</v>
      </c>
      <c r="S3444" s="1" t="s">
        <v>15699</v>
      </c>
      <c r="T3444" s="1" t="s">
        <v>24010</v>
      </c>
      <c r="U3444" s="1" t="s">
        <v>21879</v>
      </c>
      <c r="V3444" s="1" t="s">
        <v>24011</v>
      </c>
      <c r="W3444" s="1" t="s">
        <v>60</v>
      </c>
      <c r="X3444" t="str">
        <f t="shared" si="372"/>
        <v>Complete</v>
      </c>
      <c r="Y3444">
        <f>MAX(0,100-IF(G3444="Invalid",Config!$B$5,0)-IF(I3444="Invalid",Config!$B$6,0)-IF(X3444="Incomplete",Config!$B$7,0)-IF(AF3444="Yes",Config!$B$37,0))</f>
        <v>75</v>
      </c>
      <c r="Z3444" s="1">
        <f>IF(OR(TRIM(B3444)="",COUNTIF(Config!$B$15:$B$19,B3444)&gt;0),1,0)+IF(OR(TRIM(C3444)="",COUNTIF(Config!$B$15:$B$19,C3444)&gt;0),1,0)+IF(OR(TRIM(F3444)="",COUNTIF(Config!$B$15:$B$19,F3444)&gt;0),1,0)+IF(OR(TRIM(H3444)="",COUNTIF(Config!$B$15:$B$19,H3444)&gt;0),1,0)+IF(OR(TRIM(E3444)="",COUNTIF(Config!$B$15:$B$19,E3444)&gt;0),1,0)+IF(OR(TRIM(K3444)="",COUNTIF(Config!$B$15:$B$19,K3444)&gt;0),1,0)+IF(OR(TRIM(P3444)="",COUNTIF(Config!$B$15:$B$19,P3444)&gt;0),1,0)+IF(OR(TRIM(R3444)="",COUNTIF(Config!$B$15:$B$19,R3444)&gt;0),1,0)</f>
        <v>0</v>
      </c>
      <c r="AA3444" s="1" cm="1">
        <f t="array" ref="AA3444">SUMPRODUCT(LEN(H3444)-LEN(SUBSTITUTE(H3444,{"0";"1";"2";"3";"4";"5";"6";"7";"8";"9"},"")))</f>
        <v>12</v>
      </c>
      <c r="AC3444" t="str">
        <f t="shared" si="373"/>
        <v>Potential Duplicate</v>
      </c>
      <c r="AD3444">
        <f t="shared" si="374"/>
        <v>2</v>
      </c>
      <c r="AE3444">
        <f t="shared" si="375"/>
        <v>1</v>
      </c>
      <c r="AF3444" t="str">
        <f t="shared" si="376"/>
        <v>Yes</v>
      </c>
      <c r="AG3444">
        <f t="shared" ca="1" si="377"/>
        <v>338</v>
      </c>
      <c r="AH3444" t="str">
        <f ca="1">IF(OR(V3444="",AG3444=""),"Yes",IF(AG3444&gt;Config!$B$41,"Yes","No"))</f>
        <v>No</v>
      </c>
    </row>
    <row r="3445" spans="1:34" x14ac:dyDescent="0.25">
      <c r="A3445" s="1" t="s">
        <v>24012</v>
      </c>
      <c r="B3445" s="1" t="s">
        <v>928</v>
      </c>
      <c r="C3445" s="1" t="s">
        <v>353</v>
      </c>
      <c r="D3445" s="1" t="s">
        <v>24013</v>
      </c>
      <c r="E3445" s="1" t="s">
        <v>33901</v>
      </c>
      <c r="F3445" s="1" t="s">
        <v>24014</v>
      </c>
      <c r="G3445" t="str">
        <f t="shared" si="371"/>
        <v>Valid</v>
      </c>
      <c r="H3445" s="1" t="s">
        <v>24015</v>
      </c>
      <c r="I3445" t="str" cm="1">
        <f t="array" ref="I3445">IF(OR(TRIM(H3445)="",ISNUMBER(SEARCH("#",H3445)),AA3445&lt;Config!$B$8,SUMPRODUCT(--ISNUMBER(SEARCH({"a";"b";"c";"d";"e";"f";"g";"h";"i";"j";"k";"l";"m";"n";"o";"p";"q";"r";"s";"t";"u";"v";"w";"x";"y";"z"},H3445)))&gt;0),"Invalid","Valid")</f>
        <v>Valid</v>
      </c>
      <c r="J3445" s="1" t="s">
        <v>24016</v>
      </c>
      <c r="K3445" s="1" t="s">
        <v>210</v>
      </c>
      <c r="L3445" s="1" t="s">
        <v>49</v>
      </c>
      <c r="M3445" s="1" t="s">
        <v>343</v>
      </c>
      <c r="N3445" s="1" t="s">
        <v>33819</v>
      </c>
      <c r="O3445" s="1" t="s">
        <v>266</v>
      </c>
      <c r="P3445" t="s">
        <v>33</v>
      </c>
      <c r="Q3445" s="1" t="s">
        <v>119</v>
      </c>
      <c r="R3445" s="1" t="s">
        <v>35</v>
      </c>
      <c r="S3445" s="1" t="s">
        <v>4259</v>
      </c>
      <c r="T3445" s="1" t="s">
        <v>24017</v>
      </c>
      <c r="U3445" s="1" t="s">
        <v>3496</v>
      </c>
      <c r="V3445" s="1" t="s">
        <v>906</v>
      </c>
      <c r="W3445" s="1" t="s">
        <v>384</v>
      </c>
      <c r="X3445" t="str">
        <f t="shared" si="372"/>
        <v>Complete</v>
      </c>
      <c r="Y3445">
        <f>MAX(0,100-IF(G3445="Invalid",Config!$B$5,0)-IF(I3445="Invalid",Config!$B$6,0)-IF(X3445="Incomplete",Config!$B$7,0)-IF(AF3445="Yes",Config!$B$37,0))</f>
        <v>100</v>
      </c>
      <c r="Z3445" s="1">
        <f>IF(OR(TRIM(B3445)="",COUNTIF(Config!$B$15:$B$19,B3445)&gt;0),1,0)+IF(OR(TRIM(C3445)="",COUNTIF(Config!$B$15:$B$19,C3445)&gt;0),1,0)+IF(OR(TRIM(F3445)="",COUNTIF(Config!$B$15:$B$19,F3445)&gt;0),1,0)+IF(OR(TRIM(H3445)="",COUNTIF(Config!$B$15:$B$19,H3445)&gt;0),1,0)+IF(OR(TRIM(E3445)="",COUNTIF(Config!$B$15:$B$19,E3445)&gt;0),1,0)+IF(OR(TRIM(K3445)="",COUNTIF(Config!$B$15:$B$19,K3445)&gt;0),1,0)+IF(OR(TRIM(P3445)="",COUNTIF(Config!$B$15:$B$19,P3445)&gt;0),1,0)+IF(OR(TRIM(R3445)="",COUNTIF(Config!$B$15:$B$19,R3445)&gt;0),1,0)</f>
        <v>0</v>
      </c>
      <c r="AA3445" s="1" cm="1">
        <f t="array" ref="AA3445">SUMPRODUCT(LEN(H3445)-LEN(SUBSTITUTE(H3445,{"0";"1";"2";"3";"4";"5";"6";"7";"8";"9"},"")))</f>
        <v>10</v>
      </c>
      <c r="AC3445" t="str">
        <f t="shared" si="373"/>
        <v/>
      </c>
      <c r="AD3445">
        <f t="shared" si="374"/>
        <v>1</v>
      </c>
      <c r="AE3445">
        <f t="shared" si="375"/>
        <v>1</v>
      </c>
      <c r="AF3445" t="str">
        <f t="shared" si="376"/>
        <v>No</v>
      </c>
      <c r="AG3445">
        <f t="shared" ca="1" si="377"/>
        <v>745</v>
      </c>
      <c r="AH3445" t="str">
        <f ca="1">IF(OR(V3445="",AG3445=""),"Yes",IF(AG3445&gt;Config!$B$41,"Yes","No"))</f>
        <v>Yes</v>
      </c>
    </row>
    <row r="3446" spans="1:34" x14ac:dyDescent="0.25">
      <c r="A3446" s="1" t="s">
        <v>24018</v>
      </c>
      <c r="B3446" s="1" t="s">
        <v>1068</v>
      </c>
      <c r="C3446" s="1" t="s">
        <v>128</v>
      </c>
      <c r="D3446" s="1" t="s">
        <v>24019</v>
      </c>
      <c r="E3446" s="1" t="s">
        <v>35097</v>
      </c>
      <c r="F3446" s="1" t="s">
        <v>24020</v>
      </c>
      <c r="G3446" t="str">
        <f t="shared" si="371"/>
        <v>Valid</v>
      </c>
      <c r="H3446" s="1" t="s">
        <v>24021</v>
      </c>
      <c r="I3446" t="str" cm="1">
        <f t="array" ref="I3446">IF(OR(TRIM(H3446)="",ISNUMBER(SEARCH("#",H3446)),AA3446&lt;Config!$B$8,SUMPRODUCT(--ISNUMBER(SEARCH({"a";"b";"c";"d";"e";"f";"g";"h";"i";"j";"k";"l";"m";"n";"o";"p";"q";"r";"s";"t";"u";"v";"w";"x";"y";"z"},H3446)))&gt;0),"Invalid","Valid")</f>
        <v>Valid</v>
      </c>
      <c r="J3446" s="1" t="s">
        <v>24022</v>
      </c>
      <c r="K3446" s="1" t="s">
        <v>264</v>
      </c>
      <c r="L3446" s="1" t="s">
        <v>134</v>
      </c>
      <c r="M3446" s="1" t="s">
        <v>391</v>
      </c>
      <c r="N3446" s="1" t="s">
        <v>51</v>
      </c>
      <c r="O3446" s="1" t="s">
        <v>69</v>
      </c>
      <c r="P3446" t="s">
        <v>87</v>
      </c>
      <c r="Q3446" s="1" t="s">
        <v>88</v>
      </c>
      <c r="R3446" s="1" t="s">
        <v>379</v>
      </c>
      <c r="S3446" s="1" t="s">
        <v>4881</v>
      </c>
      <c r="T3446" s="1" t="s">
        <v>24023</v>
      </c>
      <c r="U3446" s="1" t="s">
        <v>2372</v>
      </c>
      <c r="V3446" s="1" t="s">
        <v>24024</v>
      </c>
      <c r="W3446" s="1" t="s">
        <v>202</v>
      </c>
      <c r="X3446" t="str">
        <f t="shared" si="372"/>
        <v>Complete</v>
      </c>
      <c r="Y3446">
        <f>MAX(0,100-IF(G3446="Invalid",Config!$B$5,0)-IF(I3446="Invalid",Config!$B$6,0)-IF(X3446="Incomplete",Config!$B$7,0)-IF(AF3446="Yes",Config!$B$37,0))</f>
        <v>100</v>
      </c>
      <c r="Z3446" s="1">
        <f>IF(OR(TRIM(B3446)="",COUNTIF(Config!$B$15:$B$19,B3446)&gt;0),1,0)+IF(OR(TRIM(C3446)="",COUNTIF(Config!$B$15:$B$19,C3446)&gt;0),1,0)+IF(OR(TRIM(F3446)="",COUNTIF(Config!$B$15:$B$19,F3446)&gt;0),1,0)+IF(OR(TRIM(H3446)="",COUNTIF(Config!$B$15:$B$19,H3446)&gt;0),1,0)+IF(OR(TRIM(E3446)="",COUNTIF(Config!$B$15:$B$19,E3446)&gt;0),1,0)+IF(OR(TRIM(K3446)="",COUNTIF(Config!$B$15:$B$19,K3446)&gt;0),1,0)+IF(OR(TRIM(P3446)="",COUNTIF(Config!$B$15:$B$19,P3446)&gt;0),1,0)+IF(OR(TRIM(R3446)="",COUNTIF(Config!$B$15:$B$19,R3446)&gt;0),1,0)</f>
        <v>0</v>
      </c>
      <c r="AA3446" s="1" cm="1">
        <f t="array" ref="AA3446">SUMPRODUCT(LEN(H3446)-LEN(SUBSTITUTE(H3446,{"0";"1";"2";"3";"4";"5";"6";"7";"8";"9"},"")))</f>
        <v>11</v>
      </c>
      <c r="AC3446" t="str">
        <f t="shared" si="373"/>
        <v/>
      </c>
      <c r="AD3446">
        <f t="shared" si="374"/>
        <v>1</v>
      </c>
      <c r="AE3446">
        <f t="shared" si="375"/>
        <v>1</v>
      </c>
      <c r="AF3446" t="str">
        <f t="shared" si="376"/>
        <v>No</v>
      </c>
      <c r="AG3446">
        <f t="shared" ca="1" si="377"/>
        <v>50</v>
      </c>
      <c r="AH3446" t="str">
        <f ca="1">IF(OR(V3446="",AG3446=""),"Yes",IF(AG3446&gt;Config!$B$41,"Yes","No"))</f>
        <v>No</v>
      </c>
    </row>
    <row r="3447" spans="1:34" x14ac:dyDescent="0.25">
      <c r="A3447" s="1" t="s">
        <v>24025</v>
      </c>
      <c r="B3447" s="1" t="s">
        <v>42</v>
      </c>
      <c r="C3447" s="1" t="s">
        <v>1806</v>
      </c>
      <c r="D3447" s="1" t="s">
        <v>24026</v>
      </c>
      <c r="E3447" s="1" t="s">
        <v>33883</v>
      </c>
      <c r="F3447" s="1" t="s">
        <v>24027</v>
      </c>
      <c r="G3447" t="str">
        <f t="shared" si="371"/>
        <v>Valid</v>
      </c>
      <c r="H3447" s="1" t="s">
        <v>10849</v>
      </c>
      <c r="I3447" t="str" cm="1">
        <f t="array" ref="I3447">IF(OR(TRIM(H3447)="",ISNUMBER(SEARCH("#",H3447)),AA3447&lt;Config!$B$8,SUMPRODUCT(--ISNUMBER(SEARCH({"a";"b";"c";"d";"e";"f";"g";"h";"i";"j";"k";"l";"m";"n";"o";"p";"q";"r";"s";"t";"u";"v";"w";"x";"y";"z"},H3447)))&gt;0),"Invalid","Valid")</f>
        <v>Valid</v>
      </c>
      <c r="J3447" s="1" t="s">
        <v>24028</v>
      </c>
      <c r="K3447" s="1" t="s">
        <v>28</v>
      </c>
      <c r="L3447" s="1" t="s">
        <v>49</v>
      </c>
      <c r="M3447" s="1" t="s">
        <v>462</v>
      </c>
      <c r="N3447" s="1" t="s">
        <v>51</v>
      </c>
      <c r="O3447" s="1" t="s">
        <v>32</v>
      </c>
      <c r="P3447" t="s">
        <v>53</v>
      </c>
      <c r="Q3447" s="1" t="s">
        <v>55</v>
      </c>
      <c r="R3447" s="1" t="s">
        <v>288</v>
      </c>
      <c r="S3447" s="1" t="s">
        <v>22457</v>
      </c>
      <c r="T3447" s="1" t="s">
        <v>24029</v>
      </c>
      <c r="U3447" s="1" t="s">
        <v>24030</v>
      </c>
      <c r="V3447" s="1" t="s">
        <v>20261</v>
      </c>
      <c r="W3447" s="1" t="s">
        <v>60</v>
      </c>
      <c r="X3447" t="str">
        <f t="shared" si="372"/>
        <v>Complete</v>
      </c>
      <c r="Y3447">
        <f>MAX(0,100-IF(G3447="Invalid",Config!$B$5,0)-IF(I3447="Invalid",Config!$B$6,0)-IF(X3447="Incomplete",Config!$B$7,0)-IF(AF3447="Yes",Config!$B$37,0))</f>
        <v>75</v>
      </c>
      <c r="Z3447" s="1">
        <f>IF(OR(TRIM(B3447)="",COUNTIF(Config!$B$15:$B$19,B3447)&gt;0),1,0)+IF(OR(TRIM(C3447)="",COUNTIF(Config!$B$15:$B$19,C3447)&gt;0),1,0)+IF(OR(TRIM(F3447)="",COUNTIF(Config!$B$15:$B$19,F3447)&gt;0),1,0)+IF(OR(TRIM(H3447)="",COUNTIF(Config!$B$15:$B$19,H3447)&gt;0),1,0)+IF(OR(TRIM(E3447)="",COUNTIF(Config!$B$15:$B$19,E3447)&gt;0),1,0)+IF(OR(TRIM(K3447)="",COUNTIF(Config!$B$15:$B$19,K3447)&gt;0),1,0)+IF(OR(TRIM(P3447)="",COUNTIF(Config!$B$15:$B$19,P3447)&gt;0),1,0)+IF(OR(TRIM(R3447)="",COUNTIF(Config!$B$15:$B$19,R3447)&gt;0),1,0)</f>
        <v>0</v>
      </c>
      <c r="AA3447" s="1" cm="1">
        <f t="array" ref="AA3447">SUMPRODUCT(LEN(H3447)-LEN(SUBSTITUTE(H3447,{"0";"1";"2";"3";"4";"5";"6";"7";"8";"9"},"")))</f>
        <v>12</v>
      </c>
      <c r="AC3447" t="str">
        <f t="shared" si="373"/>
        <v>Potential Duplicate</v>
      </c>
      <c r="AD3447">
        <f t="shared" si="374"/>
        <v>1</v>
      </c>
      <c r="AE3447">
        <f t="shared" si="375"/>
        <v>2</v>
      </c>
      <c r="AF3447" t="str">
        <f t="shared" si="376"/>
        <v>Yes</v>
      </c>
      <c r="AG3447">
        <f t="shared" ca="1" si="377"/>
        <v>379</v>
      </c>
      <c r="AH3447" t="str">
        <f ca="1">IF(OR(V3447="",AG3447=""),"Yes",IF(AG3447&gt;Config!$B$41,"Yes","No"))</f>
        <v>Yes</v>
      </c>
    </row>
    <row r="3448" spans="1:34" x14ac:dyDescent="0.25">
      <c r="A3448" s="1" t="s">
        <v>24031</v>
      </c>
      <c r="B3448" s="1" t="s">
        <v>1833</v>
      </c>
      <c r="C3448" s="1" t="s">
        <v>1339</v>
      </c>
      <c r="D3448" s="1" t="s">
        <v>24032</v>
      </c>
      <c r="E3448" s="1" t="s">
        <v>35374</v>
      </c>
      <c r="F3448" s="1" t="s">
        <v>24033</v>
      </c>
      <c r="G3448" t="str">
        <f t="shared" si="371"/>
        <v>Valid</v>
      </c>
      <c r="H3448" s="1" t="s">
        <v>24034</v>
      </c>
      <c r="I3448" t="str" cm="1">
        <f t="array" ref="I3448">IF(OR(TRIM(H3448)="",ISNUMBER(SEARCH("#",H3448)),AA3448&lt;Config!$B$8,SUMPRODUCT(--ISNUMBER(SEARCH({"a";"b";"c";"d";"e";"f";"g";"h";"i";"j";"k";"l";"m";"n";"o";"p";"q";"r";"s";"t";"u";"v";"w";"x";"y";"z"},H3448)))&gt;0),"Invalid","Valid")</f>
        <v>Valid</v>
      </c>
      <c r="J3448" s="1" t="s">
        <v>24035</v>
      </c>
      <c r="K3448" s="1" t="s">
        <v>195</v>
      </c>
      <c r="L3448" s="1" t="s">
        <v>450</v>
      </c>
      <c r="M3448" s="1" t="s">
        <v>118</v>
      </c>
      <c r="N3448" s="1" t="s">
        <v>224</v>
      </c>
      <c r="O3448" s="1" t="s">
        <v>149</v>
      </c>
      <c r="P3448" t="s">
        <v>87</v>
      </c>
      <c r="Q3448" s="1" t="s">
        <v>88</v>
      </c>
      <c r="R3448" s="1" t="s">
        <v>559</v>
      </c>
      <c r="S3448" s="1" t="s">
        <v>24036</v>
      </c>
      <c r="T3448" s="1" t="s">
        <v>24037</v>
      </c>
      <c r="U3448" s="1" t="s">
        <v>5218</v>
      </c>
      <c r="V3448" s="1" t="s">
        <v>24038</v>
      </c>
      <c r="W3448" s="1" t="s">
        <v>94</v>
      </c>
      <c r="X3448" t="str">
        <f t="shared" si="372"/>
        <v>Complete</v>
      </c>
      <c r="Y3448">
        <f>MAX(0,100-IF(G3448="Invalid",Config!$B$5,0)-IF(I3448="Invalid",Config!$B$6,0)-IF(X3448="Incomplete",Config!$B$7,0)-IF(AF3448="Yes",Config!$B$37,0))</f>
        <v>100</v>
      </c>
      <c r="Z3448" s="1">
        <f>IF(OR(TRIM(B3448)="",COUNTIF(Config!$B$15:$B$19,B3448)&gt;0),1,0)+IF(OR(TRIM(C3448)="",COUNTIF(Config!$B$15:$B$19,C3448)&gt;0),1,0)+IF(OR(TRIM(F3448)="",COUNTIF(Config!$B$15:$B$19,F3448)&gt;0),1,0)+IF(OR(TRIM(H3448)="",COUNTIF(Config!$B$15:$B$19,H3448)&gt;0),1,0)+IF(OR(TRIM(E3448)="",COUNTIF(Config!$B$15:$B$19,E3448)&gt;0),1,0)+IF(OR(TRIM(K3448)="",COUNTIF(Config!$B$15:$B$19,K3448)&gt;0),1,0)+IF(OR(TRIM(P3448)="",COUNTIF(Config!$B$15:$B$19,P3448)&gt;0),1,0)+IF(OR(TRIM(R3448)="",COUNTIF(Config!$B$15:$B$19,R3448)&gt;0),1,0)</f>
        <v>0</v>
      </c>
      <c r="AA3448" s="1" cm="1">
        <f t="array" ref="AA3448">SUMPRODUCT(LEN(H3448)-LEN(SUBSTITUTE(H3448,{"0";"1";"2";"3";"4";"5";"6";"7";"8";"9"},"")))</f>
        <v>10</v>
      </c>
      <c r="AC3448" t="str">
        <f t="shared" si="373"/>
        <v/>
      </c>
      <c r="AD3448">
        <f t="shared" si="374"/>
        <v>1</v>
      </c>
      <c r="AE3448">
        <f t="shared" si="375"/>
        <v>1</v>
      </c>
      <c r="AF3448" t="str">
        <f t="shared" si="376"/>
        <v>No</v>
      </c>
      <c r="AG3448">
        <f t="shared" ca="1" si="377"/>
        <v>87</v>
      </c>
      <c r="AH3448" t="str">
        <f ca="1">IF(OR(V3448="",AG3448=""),"Yes",IF(AG3448&gt;Config!$B$41,"Yes","No"))</f>
        <v>No</v>
      </c>
    </row>
    <row r="3449" spans="1:34" x14ac:dyDescent="0.25">
      <c r="A3449" s="1" t="s">
        <v>24039</v>
      </c>
      <c r="B3449" s="1" t="s">
        <v>397</v>
      </c>
      <c r="C3449" s="1" t="s">
        <v>566</v>
      </c>
      <c r="D3449" s="1" t="s">
        <v>24040</v>
      </c>
      <c r="E3449" s="1" t="s">
        <v>35232</v>
      </c>
      <c r="F3449" s="1" t="s">
        <v>24041</v>
      </c>
      <c r="G3449" t="str">
        <f t="shared" si="371"/>
        <v>Valid</v>
      </c>
      <c r="H3449" s="1" t="s">
        <v>24042</v>
      </c>
      <c r="I3449" t="str" cm="1">
        <f t="array" ref="I3449">IF(OR(TRIM(H3449)="",ISNUMBER(SEARCH("#",H3449)),AA3449&lt;Config!$B$8,SUMPRODUCT(--ISNUMBER(SEARCH({"a";"b";"c";"d";"e";"f";"g";"h";"i";"j";"k";"l";"m";"n";"o";"p";"q";"r";"s";"t";"u";"v";"w";"x";"y";"z"},H3449)))&gt;0),"Invalid","Valid")</f>
        <v>Valid</v>
      </c>
      <c r="J3449" s="1" t="s">
        <v>24043</v>
      </c>
      <c r="K3449" s="1" t="s">
        <v>48</v>
      </c>
      <c r="L3449" s="1" t="s">
        <v>102</v>
      </c>
      <c r="M3449" s="1" t="s">
        <v>517</v>
      </c>
      <c r="N3449" s="1" t="s">
        <v>33819</v>
      </c>
      <c r="O3449" s="1" t="s">
        <v>149</v>
      </c>
      <c r="P3449" t="s">
        <v>53</v>
      </c>
      <c r="Q3449" s="1" t="s">
        <v>55</v>
      </c>
      <c r="R3449" s="1" t="s">
        <v>198</v>
      </c>
      <c r="S3449" s="1" t="s">
        <v>10730</v>
      </c>
      <c r="T3449" s="1" t="s">
        <v>24044</v>
      </c>
      <c r="U3449" s="1" t="s">
        <v>3815</v>
      </c>
      <c r="V3449" s="1" t="s">
        <v>14295</v>
      </c>
      <c r="W3449" s="1" t="s">
        <v>40</v>
      </c>
      <c r="X3449" t="str">
        <f t="shared" si="372"/>
        <v>Complete</v>
      </c>
      <c r="Y3449">
        <f>MAX(0,100-IF(G3449="Invalid",Config!$B$5,0)-IF(I3449="Invalid",Config!$B$6,0)-IF(X3449="Incomplete",Config!$B$7,0)-IF(AF3449="Yes",Config!$B$37,0))</f>
        <v>75</v>
      </c>
      <c r="Z3449" s="1">
        <f>IF(OR(TRIM(B3449)="",COUNTIF(Config!$B$15:$B$19,B3449)&gt;0),1,0)+IF(OR(TRIM(C3449)="",COUNTIF(Config!$B$15:$B$19,C3449)&gt;0),1,0)+IF(OR(TRIM(F3449)="",COUNTIF(Config!$B$15:$B$19,F3449)&gt;0),1,0)+IF(OR(TRIM(H3449)="",COUNTIF(Config!$B$15:$B$19,H3449)&gt;0),1,0)+IF(OR(TRIM(E3449)="",COUNTIF(Config!$B$15:$B$19,E3449)&gt;0),1,0)+IF(OR(TRIM(K3449)="",COUNTIF(Config!$B$15:$B$19,K3449)&gt;0),1,0)+IF(OR(TRIM(P3449)="",COUNTIF(Config!$B$15:$B$19,P3449)&gt;0),1,0)+IF(OR(TRIM(R3449)="",COUNTIF(Config!$B$15:$B$19,R3449)&gt;0),1,0)</f>
        <v>0</v>
      </c>
      <c r="AA3449" s="1" cm="1">
        <f t="array" ref="AA3449">SUMPRODUCT(LEN(H3449)-LEN(SUBSTITUTE(H3449,{"0";"1";"2";"3";"4";"5";"6";"7";"8";"9"},"")))</f>
        <v>12</v>
      </c>
      <c r="AC3449" t="str">
        <f t="shared" si="373"/>
        <v>Potential Duplicate</v>
      </c>
      <c r="AD3449">
        <f t="shared" si="374"/>
        <v>2</v>
      </c>
      <c r="AE3449">
        <f t="shared" si="375"/>
        <v>1</v>
      </c>
      <c r="AF3449" t="str">
        <f t="shared" si="376"/>
        <v>Yes</v>
      </c>
      <c r="AG3449">
        <f t="shared" ca="1" si="377"/>
        <v>532</v>
      </c>
      <c r="AH3449" t="str">
        <f ca="1">IF(OR(V3449="",AG3449=""),"Yes",IF(AG3449&gt;Config!$B$41,"Yes","No"))</f>
        <v>Yes</v>
      </c>
    </row>
    <row r="3450" spans="1:34" x14ac:dyDescent="0.25">
      <c r="A3450" s="1" t="s">
        <v>24045</v>
      </c>
      <c r="B3450" s="1" t="s">
        <v>2392</v>
      </c>
      <c r="C3450" s="1" t="s">
        <v>545</v>
      </c>
      <c r="D3450" s="1" t="s">
        <v>10251</v>
      </c>
      <c r="E3450" s="1" t="s">
        <v>34422</v>
      </c>
      <c r="F3450" s="1" t="s">
        <v>21868</v>
      </c>
      <c r="G3450" t="str">
        <f t="shared" si="371"/>
        <v>Valid</v>
      </c>
      <c r="H3450" s="1" t="s">
        <v>884</v>
      </c>
      <c r="I3450" t="str" cm="1">
        <f t="array" ref="I3450">IF(OR(TRIM(H3450)="",ISNUMBER(SEARCH("#",H3450)),AA3450&lt;Config!$B$8,SUMPRODUCT(--ISNUMBER(SEARCH({"a";"b";"c";"d";"e";"f";"g";"h";"i";"j";"k";"l";"m";"n";"o";"p";"q";"r";"s";"t";"u";"v";"w";"x";"y";"z"},H3450)))&gt;0),"Invalid","Valid")</f>
        <v>Invalid</v>
      </c>
      <c r="J3450" s="1" t="s">
        <v>24046</v>
      </c>
      <c r="K3450" s="1" t="s">
        <v>163</v>
      </c>
      <c r="L3450" s="1" t="s">
        <v>164</v>
      </c>
      <c r="M3450" s="1" t="s">
        <v>251</v>
      </c>
      <c r="N3450" s="1" t="s">
        <v>211</v>
      </c>
      <c r="O3450" s="1" t="s">
        <v>196</v>
      </c>
      <c r="P3450" t="s">
        <v>53</v>
      </c>
      <c r="Q3450" s="1" t="s">
        <v>197</v>
      </c>
      <c r="R3450" s="1" t="s">
        <v>288</v>
      </c>
      <c r="S3450" s="1" t="s">
        <v>24047</v>
      </c>
      <c r="T3450" s="1" t="s">
        <v>24048</v>
      </c>
      <c r="U3450" s="1" t="s">
        <v>3058</v>
      </c>
      <c r="V3450" s="1" t="s">
        <v>7373</v>
      </c>
      <c r="W3450" s="1" t="s">
        <v>40</v>
      </c>
      <c r="X3450" t="str">
        <f t="shared" si="372"/>
        <v>Complete</v>
      </c>
      <c r="Y3450">
        <f>MAX(0,100-IF(G3450="Invalid",Config!$B$5,0)-IF(I3450="Invalid",Config!$B$6,0)-IF(X3450="Incomplete",Config!$B$7,0)-IF(AF3450="Yes",Config!$B$37,0))</f>
        <v>55</v>
      </c>
      <c r="Z3450" s="1">
        <f>IF(OR(TRIM(B3450)="",COUNTIF(Config!$B$15:$B$19,B3450)&gt;0),1,0)+IF(OR(TRIM(C3450)="",COUNTIF(Config!$B$15:$B$19,C3450)&gt;0),1,0)+IF(OR(TRIM(F3450)="",COUNTIF(Config!$B$15:$B$19,F3450)&gt;0),1,0)+IF(OR(TRIM(H3450)="",COUNTIF(Config!$B$15:$B$19,H3450)&gt;0),1,0)+IF(OR(TRIM(E3450)="",COUNTIF(Config!$B$15:$B$19,E3450)&gt;0),1,0)+IF(OR(TRIM(K3450)="",COUNTIF(Config!$B$15:$B$19,K3450)&gt;0),1,0)+IF(OR(TRIM(P3450)="",COUNTIF(Config!$B$15:$B$19,P3450)&gt;0),1,0)+IF(OR(TRIM(R3450)="",COUNTIF(Config!$B$15:$B$19,R3450)&gt;0),1,0)</f>
        <v>0</v>
      </c>
      <c r="AA3450" s="1" cm="1">
        <f t="array" ref="AA3450">SUMPRODUCT(LEN(H3450)-LEN(SUBSTITUTE(H3450,{"0";"1";"2";"3";"4";"5";"6";"7";"8";"9"},"")))</f>
        <v>3</v>
      </c>
      <c r="AC3450" t="str">
        <f t="shared" si="373"/>
        <v>Invalid Phone; Potential Duplicate</v>
      </c>
      <c r="AD3450">
        <f t="shared" si="374"/>
        <v>2</v>
      </c>
      <c r="AE3450">
        <f t="shared" si="375"/>
        <v>0</v>
      </c>
      <c r="AF3450" t="str">
        <f t="shared" si="376"/>
        <v>Yes</v>
      </c>
      <c r="AG3450">
        <f t="shared" ca="1" si="377"/>
        <v>436</v>
      </c>
      <c r="AH3450" t="str">
        <f ca="1">IF(OR(V3450="",AG3450=""),"Yes",IF(AG3450&gt;Config!$B$41,"Yes","No"))</f>
        <v>Yes</v>
      </c>
    </row>
    <row r="3451" spans="1:34" x14ac:dyDescent="0.25">
      <c r="A3451" s="1" t="s">
        <v>24049</v>
      </c>
      <c r="B3451" s="1" t="s">
        <v>747</v>
      </c>
      <c r="C3451" s="1" t="s">
        <v>43</v>
      </c>
      <c r="D3451" s="1" t="s">
        <v>24050</v>
      </c>
      <c r="E3451" s="1" t="s">
        <v>35327</v>
      </c>
      <c r="F3451" s="1" t="s">
        <v>24051</v>
      </c>
      <c r="G3451" t="str">
        <f t="shared" si="371"/>
        <v>Valid</v>
      </c>
      <c r="H3451" s="1" t="s">
        <v>24052</v>
      </c>
      <c r="I3451" t="str" cm="1">
        <f t="array" ref="I3451">IF(OR(TRIM(H3451)="",ISNUMBER(SEARCH("#",H3451)),AA3451&lt;Config!$B$8,SUMPRODUCT(--ISNUMBER(SEARCH({"a";"b";"c";"d";"e";"f";"g";"h";"i";"j";"k";"l";"m";"n";"o";"p";"q";"r";"s";"t";"u";"v";"w";"x";"y";"z"},H3451)))&gt;0),"Invalid","Valid")</f>
        <v>Valid</v>
      </c>
      <c r="J3451" s="1" t="s">
        <v>24053</v>
      </c>
      <c r="K3451" s="1" t="s">
        <v>866</v>
      </c>
      <c r="L3451" s="1" t="s">
        <v>29</v>
      </c>
      <c r="M3451" s="1" t="s">
        <v>50</v>
      </c>
      <c r="N3451" s="1" t="s">
        <v>713</v>
      </c>
      <c r="O3451" s="1" t="s">
        <v>69</v>
      </c>
      <c r="P3451" t="s">
        <v>104</v>
      </c>
      <c r="Q3451" s="1" t="s">
        <v>105</v>
      </c>
      <c r="R3451" s="1" t="s">
        <v>106</v>
      </c>
      <c r="S3451" s="1" t="s">
        <v>24054</v>
      </c>
      <c r="T3451" s="1" t="s">
        <v>24055</v>
      </c>
      <c r="U3451" s="1" t="s">
        <v>6784</v>
      </c>
      <c r="V3451" s="1" t="s">
        <v>1598</v>
      </c>
      <c r="W3451" s="1" t="s">
        <v>75</v>
      </c>
      <c r="X3451" t="str">
        <f t="shared" si="372"/>
        <v>Complete</v>
      </c>
      <c r="Y3451">
        <f>MAX(0,100-IF(G3451="Invalid",Config!$B$5,0)-IF(I3451="Invalid",Config!$B$6,0)-IF(X3451="Incomplete",Config!$B$7,0)-IF(AF3451="Yes",Config!$B$37,0))</f>
        <v>100</v>
      </c>
      <c r="Z3451" s="1">
        <f>IF(OR(TRIM(B3451)="",COUNTIF(Config!$B$15:$B$19,B3451)&gt;0),1,0)+IF(OR(TRIM(C3451)="",COUNTIF(Config!$B$15:$B$19,C3451)&gt;0),1,0)+IF(OR(TRIM(F3451)="",COUNTIF(Config!$B$15:$B$19,F3451)&gt;0),1,0)+IF(OR(TRIM(H3451)="",COUNTIF(Config!$B$15:$B$19,H3451)&gt;0),1,0)+IF(OR(TRIM(E3451)="",COUNTIF(Config!$B$15:$B$19,E3451)&gt;0),1,0)+IF(OR(TRIM(K3451)="",COUNTIF(Config!$B$15:$B$19,K3451)&gt;0),1,0)+IF(OR(TRIM(P3451)="",COUNTIF(Config!$B$15:$B$19,P3451)&gt;0),1,0)+IF(OR(TRIM(R3451)="",COUNTIF(Config!$B$15:$B$19,R3451)&gt;0),1,0)</f>
        <v>0</v>
      </c>
      <c r="AA3451" s="1" cm="1">
        <f t="array" ref="AA3451">SUMPRODUCT(LEN(H3451)-LEN(SUBSTITUTE(H3451,{"0";"1";"2";"3";"4";"5";"6";"7";"8";"9"},"")))</f>
        <v>11</v>
      </c>
      <c r="AC3451" t="str">
        <f t="shared" si="373"/>
        <v/>
      </c>
      <c r="AD3451">
        <f t="shared" si="374"/>
        <v>1</v>
      </c>
      <c r="AE3451">
        <f t="shared" si="375"/>
        <v>1</v>
      </c>
      <c r="AF3451" t="str">
        <f t="shared" si="376"/>
        <v>No</v>
      </c>
      <c r="AG3451">
        <f t="shared" ca="1" si="377"/>
        <v>232</v>
      </c>
      <c r="AH3451" t="str">
        <f ca="1">IF(OR(V3451="",AG3451=""),"Yes",IF(AG3451&gt;Config!$B$41,"Yes","No"))</f>
        <v>No</v>
      </c>
    </row>
    <row r="3452" spans="1:34" x14ac:dyDescent="0.25">
      <c r="A3452" s="1" t="s">
        <v>24056</v>
      </c>
      <c r="B3452" s="1" t="s">
        <v>565</v>
      </c>
      <c r="C3452" s="1" t="s">
        <v>157</v>
      </c>
      <c r="D3452" s="1" t="s">
        <v>19038</v>
      </c>
      <c r="E3452" s="1" t="s">
        <v>739</v>
      </c>
      <c r="F3452" s="1" t="s">
        <v>24057</v>
      </c>
      <c r="G3452" t="str">
        <f t="shared" si="371"/>
        <v>Valid</v>
      </c>
      <c r="H3452" s="1" t="s">
        <v>24058</v>
      </c>
      <c r="I3452" t="str" cm="1">
        <f t="array" ref="I3452">IF(OR(TRIM(H3452)="",ISNUMBER(SEARCH("#",H3452)),AA3452&lt;Config!$B$8,SUMPRODUCT(--ISNUMBER(SEARCH({"a";"b";"c";"d";"e";"f";"g";"h";"i";"j";"k";"l";"m";"n";"o";"p";"q";"r";"s";"t";"u";"v";"w";"x";"y";"z"},H3452)))&gt;0),"Invalid","Valid")</f>
        <v>Valid</v>
      </c>
      <c r="J3452" s="1" t="s">
        <v>24059</v>
      </c>
      <c r="K3452" s="1" t="s">
        <v>866</v>
      </c>
      <c r="L3452" s="1" t="s">
        <v>29</v>
      </c>
      <c r="M3452" s="1" t="s">
        <v>251</v>
      </c>
      <c r="N3452" s="1" t="s">
        <v>148</v>
      </c>
      <c r="O3452" s="1" t="s">
        <v>149</v>
      </c>
      <c r="P3452" t="s">
        <v>53</v>
      </c>
      <c r="Q3452" s="1" t="s">
        <v>181</v>
      </c>
      <c r="R3452" s="1" t="s">
        <v>288</v>
      </c>
      <c r="S3452" s="1" t="s">
        <v>4511</v>
      </c>
      <c r="T3452" s="1" t="s">
        <v>24060</v>
      </c>
      <c r="U3452" s="1" t="s">
        <v>4098</v>
      </c>
      <c r="V3452" s="1" t="s">
        <v>1145</v>
      </c>
      <c r="W3452" s="1" t="s">
        <v>141</v>
      </c>
      <c r="X3452" t="str">
        <f t="shared" si="372"/>
        <v>Complete</v>
      </c>
      <c r="Y3452">
        <f>MAX(0,100-IF(G3452="Invalid",Config!$B$5,0)-IF(I3452="Invalid",Config!$B$6,0)-IF(X3452="Incomplete",Config!$B$7,0)-IF(AF3452="Yes",Config!$B$37,0))</f>
        <v>100</v>
      </c>
      <c r="Z3452" s="1">
        <f>IF(OR(TRIM(B3452)="",COUNTIF(Config!$B$15:$B$19,B3452)&gt;0),1,0)+IF(OR(TRIM(C3452)="",COUNTIF(Config!$B$15:$B$19,C3452)&gt;0),1,0)+IF(OR(TRIM(F3452)="",COUNTIF(Config!$B$15:$B$19,F3452)&gt;0),1,0)+IF(OR(TRIM(H3452)="",COUNTIF(Config!$B$15:$B$19,H3452)&gt;0),1,0)+IF(OR(TRIM(E3452)="",COUNTIF(Config!$B$15:$B$19,E3452)&gt;0),1,0)+IF(OR(TRIM(K3452)="",COUNTIF(Config!$B$15:$B$19,K3452)&gt;0),1,0)+IF(OR(TRIM(P3452)="",COUNTIF(Config!$B$15:$B$19,P3452)&gt;0),1,0)+IF(OR(TRIM(R3452)="",COUNTIF(Config!$B$15:$B$19,R3452)&gt;0),1,0)</f>
        <v>0</v>
      </c>
      <c r="AA3452" s="1" cm="1">
        <f t="array" ref="AA3452">SUMPRODUCT(LEN(H3452)-LEN(SUBSTITUTE(H3452,{"0";"1";"2";"3";"4";"5";"6";"7";"8";"9"},"")))</f>
        <v>12</v>
      </c>
      <c r="AC3452" t="str">
        <f t="shared" si="373"/>
        <v/>
      </c>
      <c r="AD3452">
        <f t="shared" si="374"/>
        <v>1</v>
      </c>
      <c r="AE3452">
        <f t="shared" si="375"/>
        <v>1</v>
      </c>
      <c r="AF3452" t="str">
        <f t="shared" si="376"/>
        <v>No</v>
      </c>
      <c r="AG3452">
        <f t="shared" ca="1" si="377"/>
        <v>37</v>
      </c>
      <c r="AH3452" t="str">
        <f ca="1">IF(OR(V3452="",AG3452=""),"Yes",IF(AG3452&gt;Config!$B$41,"Yes","No"))</f>
        <v>No</v>
      </c>
    </row>
    <row r="3453" spans="1:34" x14ac:dyDescent="0.25">
      <c r="A3453" s="1" t="s">
        <v>24061</v>
      </c>
      <c r="B3453" s="1" t="s">
        <v>765</v>
      </c>
      <c r="C3453" s="1" t="s">
        <v>323</v>
      </c>
      <c r="D3453" s="1" t="s">
        <v>4341</v>
      </c>
      <c r="E3453" s="1" t="s">
        <v>35279</v>
      </c>
      <c r="F3453" s="1" t="s">
        <v>24062</v>
      </c>
      <c r="G3453" t="str">
        <f t="shared" si="371"/>
        <v>Valid</v>
      </c>
      <c r="H3453" s="1" t="s">
        <v>24063</v>
      </c>
      <c r="I3453" t="str" cm="1">
        <f t="array" ref="I3453">IF(OR(TRIM(H3453)="",ISNUMBER(SEARCH("#",H3453)),AA3453&lt;Config!$B$8,SUMPRODUCT(--ISNUMBER(SEARCH({"a";"b";"c";"d";"e";"f";"g";"h";"i";"j";"k";"l";"m";"n";"o";"p";"q";"r";"s";"t";"u";"v";"w";"x";"y";"z"},H3453)))&gt;0),"Invalid","Valid")</f>
        <v>Valid</v>
      </c>
      <c r="J3453" s="1" t="s">
        <v>24064</v>
      </c>
      <c r="K3453" s="1" t="s">
        <v>133</v>
      </c>
      <c r="L3453" s="1" t="s">
        <v>84</v>
      </c>
      <c r="M3453" s="1" t="s">
        <v>118</v>
      </c>
      <c r="N3453" s="1" t="s">
        <v>211</v>
      </c>
      <c r="O3453" s="1" t="s">
        <v>52</v>
      </c>
      <c r="P3453" t="s">
        <v>53</v>
      </c>
      <c r="Q3453" s="1" t="s">
        <v>197</v>
      </c>
      <c r="R3453" s="1" t="s">
        <v>198</v>
      </c>
      <c r="S3453" s="1" t="s">
        <v>24065</v>
      </c>
      <c r="T3453" s="1" t="s">
        <v>24066</v>
      </c>
      <c r="U3453" s="1" t="s">
        <v>507</v>
      </c>
      <c r="V3453" s="1" t="s">
        <v>3895</v>
      </c>
      <c r="W3453" s="1" t="s">
        <v>125</v>
      </c>
      <c r="X3453" t="str">
        <f t="shared" si="372"/>
        <v>Complete</v>
      </c>
      <c r="Y3453">
        <f>MAX(0,100-IF(G3453="Invalid",Config!$B$5,0)-IF(I3453="Invalid",Config!$B$6,0)-IF(X3453="Incomplete",Config!$B$7,0)-IF(AF3453="Yes",Config!$B$37,0))</f>
        <v>100</v>
      </c>
      <c r="Z3453" s="1">
        <f>IF(OR(TRIM(B3453)="",COUNTIF(Config!$B$15:$B$19,B3453)&gt;0),1,0)+IF(OR(TRIM(C3453)="",COUNTIF(Config!$B$15:$B$19,C3453)&gt;0),1,0)+IF(OR(TRIM(F3453)="",COUNTIF(Config!$B$15:$B$19,F3453)&gt;0),1,0)+IF(OR(TRIM(H3453)="",COUNTIF(Config!$B$15:$B$19,H3453)&gt;0),1,0)+IF(OR(TRIM(E3453)="",COUNTIF(Config!$B$15:$B$19,E3453)&gt;0),1,0)+IF(OR(TRIM(K3453)="",COUNTIF(Config!$B$15:$B$19,K3453)&gt;0),1,0)+IF(OR(TRIM(P3453)="",COUNTIF(Config!$B$15:$B$19,P3453)&gt;0),1,0)+IF(OR(TRIM(R3453)="",COUNTIF(Config!$B$15:$B$19,R3453)&gt;0),1,0)</f>
        <v>0</v>
      </c>
      <c r="AA3453" s="1" cm="1">
        <f t="array" ref="AA3453">SUMPRODUCT(LEN(H3453)-LEN(SUBSTITUTE(H3453,{"0";"1";"2";"3";"4";"5";"6";"7";"8";"9"},"")))</f>
        <v>10</v>
      </c>
      <c r="AC3453" t="str">
        <f t="shared" si="373"/>
        <v/>
      </c>
      <c r="AD3453">
        <f t="shared" si="374"/>
        <v>1</v>
      </c>
      <c r="AE3453">
        <f t="shared" si="375"/>
        <v>1</v>
      </c>
      <c r="AF3453" t="str">
        <f t="shared" si="376"/>
        <v>No</v>
      </c>
      <c r="AG3453">
        <f t="shared" ca="1" si="377"/>
        <v>302</v>
      </c>
      <c r="AH3453" t="str">
        <f ca="1">IF(OR(V3453="",AG3453=""),"Yes",IF(AG3453&gt;Config!$B$41,"Yes","No"))</f>
        <v>No</v>
      </c>
    </row>
    <row r="3454" spans="1:34" x14ac:dyDescent="0.25">
      <c r="A3454" s="1" t="s">
        <v>24067</v>
      </c>
      <c r="B3454" s="1" t="s">
        <v>3888</v>
      </c>
      <c r="C3454" s="1" t="s">
        <v>620</v>
      </c>
      <c r="D3454" s="1" t="s">
        <v>24068</v>
      </c>
      <c r="E3454" s="1" t="s">
        <v>35401</v>
      </c>
      <c r="F3454" s="1" t="s">
        <v>24069</v>
      </c>
      <c r="G3454" t="str">
        <f t="shared" si="371"/>
        <v>Valid</v>
      </c>
      <c r="H3454" s="1" t="s">
        <v>24070</v>
      </c>
      <c r="I3454" t="str" cm="1">
        <f t="array" ref="I3454">IF(OR(TRIM(H3454)="",ISNUMBER(SEARCH("#",H3454)),AA3454&lt;Config!$B$8,SUMPRODUCT(--ISNUMBER(SEARCH({"a";"b";"c";"d";"e";"f";"g";"h";"i";"j";"k";"l";"m";"n";"o";"p";"q";"r";"s";"t";"u";"v";"w";"x";"y";"z"},H3454)))&gt;0),"Invalid","Valid")</f>
        <v>Valid</v>
      </c>
      <c r="J3454" s="1" t="s">
        <v>24071</v>
      </c>
      <c r="K3454" s="1" t="s">
        <v>28</v>
      </c>
      <c r="L3454" s="1" t="s">
        <v>450</v>
      </c>
      <c r="M3454" s="1" t="s">
        <v>135</v>
      </c>
      <c r="N3454" s="1" t="s">
        <v>86</v>
      </c>
      <c r="O3454" s="1" t="s">
        <v>32</v>
      </c>
      <c r="P3454" t="s">
        <v>87</v>
      </c>
      <c r="Q3454" s="1" t="s">
        <v>88</v>
      </c>
      <c r="R3454" s="1" t="s">
        <v>89</v>
      </c>
      <c r="S3454" s="1" t="s">
        <v>24072</v>
      </c>
      <c r="T3454" s="1" t="s">
        <v>24073</v>
      </c>
      <c r="U3454" s="1" t="s">
        <v>8281</v>
      </c>
      <c r="V3454" s="1" t="s">
        <v>3263</v>
      </c>
      <c r="W3454" s="1" t="s">
        <v>141</v>
      </c>
      <c r="X3454" t="str">
        <f t="shared" si="372"/>
        <v>Complete</v>
      </c>
      <c r="Y3454">
        <f>MAX(0,100-IF(G3454="Invalid",Config!$B$5,0)-IF(I3454="Invalid",Config!$B$6,0)-IF(X3454="Incomplete",Config!$B$7,0)-IF(AF3454="Yes",Config!$B$37,0))</f>
        <v>100</v>
      </c>
      <c r="Z3454" s="1">
        <f>IF(OR(TRIM(B3454)="",COUNTIF(Config!$B$15:$B$19,B3454)&gt;0),1,0)+IF(OR(TRIM(C3454)="",COUNTIF(Config!$B$15:$B$19,C3454)&gt;0),1,0)+IF(OR(TRIM(F3454)="",COUNTIF(Config!$B$15:$B$19,F3454)&gt;0),1,0)+IF(OR(TRIM(H3454)="",COUNTIF(Config!$B$15:$B$19,H3454)&gt;0),1,0)+IF(OR(TRIM(E3454)="",COUNTIF(Config!$B$15:$B$19,E3454)&gt;0),1,0)+IF(OR(TRIM(K3454)="",COUNTIF(Config!$B$15:$B$19,K3454)&gt;0),1,0)+IF(OR(TRIM(P3454)="",COUNTIF(Config!$B$15:$B$19,P3454)&gt;0),1,0)+IF(OR(TRIM(R3454)="",COUNTIF(Config!$B$15:$B$19,R3454)&gt;0),1,0)</f>
        <v>0</v>
      </c>
      <c r="AA3454" s="1" cm="1">
        <f t="array" ref="AA3454">SUMPRODUCT(LEN(H3454)-LEN(SUBSTITUTE(H3454,{"0";"1";"2";"3";"4";"5";"6";"7";"8";"9"},"")))</f>
        <v>10</v>
      </c>
      <c r="AC3454" t="str">
        <f t="shared" si="373"/>
        <v/>
      </c>
      <c r="AD3454">
        <f t="shared" si="374"/>
        <v>1</v>
      </c>
      <c r="AE3454">
        <f t="shared" si="375"/>
        <v>1</v>
      </c>
      <c r="AF3454" t="str">
        <f t="shared" si="376"/>
        <v>No</v>
      </c>
      <c r="AG3454">
        <f t="shared" ca="1" si="377"/>
        <v>180</v>
      </c>
      <c r="AH3454" t="str">
        <f ca="1">IF(OR(V3454="",AG3454=""),"Yes",IF(AG3454&gt;Config!$B$41,"Yes","No"))</f>
        <v>No</v>
      </c>
    </row>
    <row r="3455" spans="1:34" x14ac:dyDescent="0.25">
      <c r="A3455" s="1" t="s">
        <v>24074</v>
      </c>
      <c r="B3455" s="1" t="s">
        <v>554</v>
      </c>
      <c r="C3455" s="1" t="s">
        <v>97</v>
      </c>
      <c r="D3455" s="1" t="s">
        <v>5369</v>
      </c>
      <c r="E3455" s="1" t="s">
        <v>34812</v>
      </c>
      <c r="F3455" s="1" t="s">
        <v>24075</v>
      </c>
      <c r="G3455" t="str">
        <f t="shared" si="371"/>
        <v>Valid</v>
      </c>
      <c r="H3455" s="1" t="s">
        <v>24076</v>
      </c>
      <c r="I3455" t="str" cm="1">
        <f t="array" ref="I3455">IF(OR(TRIM(H3455)="",ISNUMBER(SEARCH("#",H3455)),AA3455&lt;Config!$B$8,SUMPRODUCT(--ISNUMBER(SEARCH({"a";"b";"c";"d";"e";"f";"g";"h";"i";"j";"k";"l";"m";"n";"o";"p";"q";"r";"s";"t";"u";"v";"w";"x";"y";"z"},H3455)))&gt;0),"Invalid","Valid")</f>
        <v>Valid</v>
      </c>
      <c r="J3455" s="1" t="s">
        <v>24077</v>
      </c>
      <c r="K3455" s="1" t="s">
        <v>250</v>
      </c>
      <c r="L3455" s="1" t="s">
        <v>179</v>
      </c>
      <c r="M3455" s="1" t="s">
        <v>251</v>
      </c>
      <c r="N3455" s="1" t="s">
        <v>86</v>
      </c>
      <c r="O3455" s="1" t="s">
        <v>196</v>
      </c>
      <c r="P3455" t="s">
        <v>87</v>
      </c>
      <c r="Q3455" s="1" t="s">
        <v>88</v>
      </c>
      <c r="R3455" s="1" t="s">
        <v>559</v>
      </c>
      <c r="S3455" s="1" t="s">
        <v>9362</v>
      </c>
      <c r="T3455" s="1" t="s">
        <v>24078</v>
      </c>
      <c r="U3455" s="1" t="s">
        <v>9535</v>
      </c>
      <c r="V3455" s="1" t="s">
        <v>2776</v>
      </c>
      <c r="W3455" s="1" t="s">
        <v>293</v>
      </c>
      <c r="X3455" t="str">
        <f t="shared" si="372"/>
        <v>Complete</v>
      </c>
      <c r="Y3455">
        <f>MAX(0,100-IF(G3455="Invalid",Config!$B$5,0)-IF(I3455="Invalid",Config!$B$6,0)-IF(X3455="Incomplete",Config!$B$7,0)-IF(AF3455="Yes",Config!$B$37,0))</f>
        <v>100</v>
      </c>
      <c r="Z3455" s="1">
        <f>IF(OR(TRIM(B3455)="",COUNTIF(Config!$B$15:$B$19,B3455)&gt;0),1,0)+IF(OR(TRIM(C3455)="",COUNTIF(Config!$B$15:$B$19,C3455)&gt;0),1,0)+IF(OR(TRIM(F3455)="",COUNTIF(Config!$B$15:$B$19,F3455)&gt;0),1,0)+IF(OR(TRIM(H3455)="",COUNTIF(Config!$B$15:$B$19,H3455)&gt;0),1,0)+IF(OR(TRIM(E3455)="",COUNTIF(Config!$B$15:$B$19,E3455)&gt;0),1,0)+IF(OR(TRIM(K3455)="",COUNTIF(Config!$B$15:$B$19,K3455)&gt;0),1,0)+IF(OR(TRIM(P3455)="",COUNTIF(Config!$B$15:$B$19,P3455)&gt;0),1,0)+IF(OR(TRIM(R3455)="",COUNTIF(Config!$B$15:$B$19,R3455)&gt;0),1,0)</f>
        <v>0</v>
      </c>
      <c r="AA3455" s="1" cm="1">
        <f t="array" ref="AA3455">SUMPRODUCT(LEN(H3455)-LEN(SUBSTITUTE(H3455,{"0";"1";"2";"3";"4";"5";"6";"7";"8";"9"},"")))</f>
        <v>11</v>
      </c>
      <c r="AC3455" t="str">
        <f t="shared" si="373"/>
        <v/>
      </c>
      <c r="AD3455">
        <f t="shared" si="374"/>
        <v>1</v>
      </c>
      <c r="AE3455">
        <f t="shared" si="375"/>
        <v>1</v>
      </c>
      <c r="AF3455" t="str">
        <f t="shared" si="376"/>
        <v>No</v>
      </c>
      <c r="AG3455">
        <f t="shared" ca="1" si="377"/>
        <v>139</v>
      </c>
      <c r="AH3455" t="str">
        <f ca="1">IF(OR(V3455="",AG3455=""),"Yes",IF(AG3455&gt;Config!$B$41,"Yes","No"))</f>
        <v>No</v>
      </c>
    </row>
    <row r="3456" spans="1:34" x14ac:dyDescent="0.25">
      <c r="A3456" s="1" t="s">
        <v>24079</v>
      </c>
      <c r="B3456" s="1" t="s">
        <v>7543</v>
      </c>
      <c r="C3456" s="1" t="s">
        <v>956</v>
      </c>
      <c r="D3456" s="1" t="s">
        <v>24080</v>
      </c>
      <c r="E3456" s="1" t="s">
        <v>35402</v>
      </c>
      <c r="F3456" s="1" t="s">
        <v>35403</v>
      </c>
      <c r="G3456" t="str">
        <f t="shared" si="371"/>
        <v>Valid</v>
      </c>
      <c r="H3456" s="1" t="s">
        <v>24081</v>
      </c>
      <c r="I3456" t="str" cm="1">
        <f t="array" ref="I3456">IF(OR(TRIM(H3456)="",ISNUMBER(SEARCH("#",H3456)),AA3456&lt;Config!$B$8,SUMPRODUCT(--ISNUMBER(SEARCH({"a";"b";"c";"d";"e";"f";"g";"h";"i";"j";"k";"l";"m";"n";"o";"p";"q";"r";"s";"t";"u";"v";"w";"x";"y";"z"},H3456)))&gt;0),"Invalid","Valid")</f>
        <v>Valid</v>
      </c>
      <c r="J3456" s="1" t="s">
        <v>24082</v>
      </c>
      <c r="K3456" s="1" t="s">
        <v>481</v>
      </c>
      <c r="L3456" s="1" t="s">
        <v>29</v>
      </c>
      <c r="M3456" s="1" t="s">
        <v>103</v>
      </c>
      <c r="N3456" s="1" t="s">
        <v>148</v>
      </c>
      <c r="O3456" s="1" t="s">
        <v>69</v>
      </c>
      <c r="P3456" t="s">
        <v>236</v>
      </c>
      <c r="Q3456" s="1" t="s">
        <v>254</v>
      </c>
      <c r="R3456" s="1" t="s">
        <v>237</v>
      </c>
      <c r="S3456" s="1" t="s">
        <v>24083</v>
      </c>
      <c r="T3456" s="1" t="s">
        <v>24084</v>
      </c>
      <c r="U3456" s="1" t="s">
        <v>24085</v>
      </c>
      <c r="V3456" s="1" t="s">
        <v>3861</v>
      </c>
      <c r="W3456" s="1" t="s">
        <v>60</v>
      </c>
      <c r="X3456" t="str">
        <f t="shared" si="372"/>
        <v>Complete</v>
      </c>
      <c r="Y3456">
        <f>MAX(0,100-IF(G3456="Invalid",Config!$B$5,0)-IF(I3456="Invalid",Config!$B$6,0)-IF(X3456="Incomplete",Config!$B$7,0)-IF(AF3456="Yes",Config!$B$37,0))</f>
        <v>100</v>
      </c>
      <c r="Z3456" s="1">
        <f>IF(OR(TRIM(B3456)="",COUNTIF(Config!$B$15:$B$19,B3456)&gt;0),1,0)+IF(OR(TRIM(C3456)="",COUNTIF(Config!$B$15:$B$19,C3456)&gt;0),1,0)+IF(OR(TRIM(F3456)="",COUNTIF(Config!$B$15:$B$19,F3456)&gt;0),1,0)+IF(OR(TRIM(H3456)="",COUNTIF(Config!$B$15:$B$19,H3456)&gt;0),1,0)+IF(OR(TRIM(E3456)="",COUNTIF(Config!$B$15:$B$19,E3456)&gt;0),1,0)+IF(OR(TRIM(K3456)="",COUNTIF(Config!$B$15:$B$19,K3456)&gt;0),1,0)+IF(OR(TRIM(P3456)="",COUNTIF(Config!$B$15:$B$19,P3456)&gt;0),1,0)+IF(OR(TRIM(R3456)="",COUNTIF(Config!$B$15:$B$19,R3456)&gt;0),1,0)</f>
        <v>0</v>
      </c>
      <c r="AA3456" s="1" cm="1">
        <f t="array" ref="AA3456">SUMPRODUCT(LEN(H3456)-LEN(SUBSTITUTE(H3456,{"0";"1";"2";"3";"4";"5";"6";"7";"8";"9"},"")))</f>
        <v>10</v>
      </c>
      <c r="AC3456" t="str">
        <f t="shared" si="373"/>
        <v/>
      </c>
      <c r="AD3456">
        <f t="shared" si="374"/>
        <v>1</v>
      </c>
      <c r="AE3456">
        <f t="shared" si="375"/>
        <v>1</v>
      </c>
      <c r="AF3456" t="str">
        <f t="shared" si="376"/>
        <v>No</v>
      </c>
      <c r="AG3456">
        <f t="shared" ca="1" si="377"/>
        <v>99</v>
      </c>
      <c r="AH3456" t="str">
        <f ca="1">IF(OR(V3456="",AG3456=""),"Yes",IF(AG3456&gt;Config!$B$41,"Yes","No"))</f>
        <v>No</v>
      </c>
    </row>
    <row r="3457" spans="1:34" x14ac:dyDescent="0.25">
      <c r="A3457" s="1" t="s">
        <v>24086</v>
      </c>
      <c r="B3457" s="1" t="s">
        <v>3863</v>
      </c>
      <c r="C3457" s="1" t="s">
        <v>1068</v>
      </c>
      <c r="D3457" s="1" t="s">
        <v>14129</v>
      </c>
      <c r="E3457" s="1" t="s">
        <v>33829</v>
      </c>
      <c r="F3457" s="1" t="s">
        <v>24087</v>
      </c>
      <c r="G3457" t="str">
        <f t="shared" si="371"/>
        <v>Valid</v>
      </c>
      <c r="H3457" s="1" t="s">
        <v>24088</v>
      </c>
      <c r="I3457" t="str" cm="1">
        <f t="array" ref="I3457">IF(OR(TRIM(H3457)="",ISNUMBER(SEARCH("#",H3457)),AA3457&lt;Config!$B$8,SUMPRODUCT(--ISNUMBER(SEARCH({"a";"b";"c";"d";"e";"f";"g";"h";"i";"j";"k";"l";"m";"n";"o";"p";"q";"r";"s";"t";"u";"v";"w";"x";"y";"z"},H3457)))&gt;0),"Invalid","Valid")</f>
        <v>Valid</v>
      </c>
      <c r="J3457" s="1" t="s">
        <v>24089</v>
      </c>
      <c r="K3457" s="1" t="s">
        <v>210</v>
      </c>
      <c r="L3457" s="1" t="s">
        <v>134</v>
      </c>
      <c r="M3457" s="1" t="s">
        <v>251</v>
      </c>
      <c r="N3457" s="1" t="s">
        <v>51</v>
      </c>
      <c r="O3457" s="1" t="s">
        <v>69</v>
      </c>
      <c r="P3457" t="s">
        <v>87</v>
      </c>
      <c r="Q3457" s="1" t="s">
        <v>166</v>
      </c>
      <c r="R3457" s="1" t="s">
        <v>212</v>
      </c>
      <c r="S3457" s="1" t="s">
        <v>16255</v>
      </c>
      <c r="T3457" s="1" t="s">
        <v>24090</v>
      </c>
      <c r="U3457" s="1" t="s">
        <v>24091</v>
      </c>
      <c r="V3457" s="1" t="s">
        <v>5367</v>
      </c>
      <c r="W3457" s="1" t="s">
        <v>141</v>
      </c>
      <c r="X3457" t="str">
        <f t="shared" si="372"/>
        <v>Incomplete</v>
      </c>
      <c r="Y3457">
        <f>MAX(0,100-IF(G3457="Invalid",Config!$B$5,0)-IF(I3457="Invalid",Config!$B$6,0)-IF(X3457="Incomplete",Config!$B$7,0)-IF(AF3457="Yes",Config!$B$37,0))</f>
        <v>60</v>
      </c>
      <c r="Z3457" s="1">
        <f>IF(OR(TRIM(B3457)="",COUNTIF(Config!$B$15:$B$19,B3457)&gt;0),1,0)+IF(OR(TRIM(C3457)="",COUNTIF(Config!$B$15:$B$19,C3457)&gt;0),1,0)+IF(OR(TRIM(F3457)="",COUNTIF(Config!$B$15:$B$19,F3457)&gt;0),1,0)+IF(OR(TRIM(H3457)="",COUNTIF(Config!$B$15:$B$19,H3457)&gt;0),1,0)+IF(OR(TRIM(E3457)="",COUNTIF(Config!$B$15:$B$19,E3457)&gt;0),1,0)+IF(OR(TRIM(K3457)="",COUNTIF(Config!$B$15:$B$19,K3457)&gt;0),1,0)+IF(OR(TRIM(P3457)="",COUNTIF(Config!$B$15:$B$19,P3457)&gt;0),1,0)+IF(OR(TRIM(R3457)="",COUNTIF(Config!$B$15:$B$19,R3457)&gt;0),1,0)</f>
        <v>1</v>
      </c>
      <c r="AA3457" s="1" cm="1">
        <f t="array" ref="AA3457">SUMPRODUCT(LEN(H3457)-LEN(SUBSTITUTE(H3457,{"0";"1";"2";"3";"4";"5";"6";"7";"8";"9"},"")))</f>
        <v>11</v>
      </c>
      <c r="AC3457" t="str">
        <f t="shared" si="373"/>
        <v>Incomplete Profile</v>
      </c>
      <c r="AD3457">
        <f t="shared" si="374"/>
        <v>1</v>
      </c>
      <c r="AE3457">
        <f t="shared" si="375"/>
        <v>1</v>
      </c>
      <c r="AF3457" t="str">
        <f t="shared" si="376"/>
        <v>No</v>
      </c>
      <c r="AG3457">
        <f t="shared" ca="1" si="377"/>
        <v>90</v>
      </c>
      <c r="AH3457" t="str">
        <f ca="1">IF(OR(V3457="",AG3457=""),"Yes",IF(AG3457&gt;Config!$B$41,"Yes","No"))</f>
        <v>No</v>
      </c>
    </row>
    <row r="3458" spans="1:34" x14ac:dyDescent="0.25">
      <c r="A3458" s="1" t="s">
        <v>24092</v>
      </c>
      <c r="B3458" s="1" t="s">
        <v>156</v>
      </c>
      <c r="C3458" s="1" t="s">
        <v>33938</v>
      </c>
      <c r="D3458" s="1" t="s">
        <v>34330</v>
      </c>
      <c r="E3458" s="1" t="s">
        <v>34812</v>
      </c>
      <c r="F3458" s="1" t="s">
        <v>24093</v>
      </c>
      <c r="G3458" t="str">
        <f t="shared" si="371"/>
        <v>Valid</v>
      </c>
      <c r="H3458" s="1" t="s">
        <v>24094</v>
      </c>
      <c r="I3458" t="str" cm="1">
        <f t="array" ref="I3458">IF(OR(TRIM(H3458)="",ISNUMBER(SEARCH("#",H3458)),AA3458&lt;Config!$B$8,SUMPRODUCT(--ISNUMBER(SEARCH({"a";"b";"c";"d";"e";"f";"g";"h";"i";"j";"k";"l";"m";"n";"o";"p";"q";"r";"s";"t";"u";"v";"w";"x";"y";"z"},H3458)))&gt;0),"Invalid","Valid")</f>
        <v>Valid</v>
      </c>
      <c r="J3458" s="1" t="s">
        <v>24095</v>
      </c>
      <c r="K3458" s="1" t="s">
        <v>117</v>
      </c>
      <c r="L3458" s="1" t="s">
        <v>164</v>
      </c>
      <c r="M3458" s="1" t="s">
        <v>462</v>
      </c>
      <c r="N3458" s="1" t="s">
        <v>437</v>
      </c>
      <c r="O3458" s="1" t="s">
        <v>69</v>
      </c>
      <c r="P3458" t="s">
        <v>53</v>
      </c>
      <c r="Q3458" s="1" t="s">
        <v>54</v>
      </c>
      <c r="R3458" s="1" t="s">
        <v>198</v>
      </c>
      <c r="S3458" s="1" t="s">
        <v>24096</v>
      </c>
      <c r="T3458" s="1" t="s">
        <v>24097</v>
      </c>
      <c r="U3458" s="1" t="s">
        <v>5052</v>
      </c>
      <c r="V3458" s="1" t="s">
        <v>24098</v>
      </c>
      <c r="W3458" s="1" t="s">
        <v>60</v>
      </c>
      <c r="X3458" t="str">
        <f t="shared" si="372"/>
        <v>Complete</v>
      </c>
      <c r="Y3458">
        <f>MAX(0,100-IF(G3458="Invalid",Config!$B$5,0)-IF(I3458="Invalid",Config!$B$6,0)-IF(X3458="Incomplete",Config!$B$7,0)-IF(AF3458="Yes",Config!$B$37,0))</f>
        <v>75</v>
      </c>
      <c r="Z3458" s="1">
        <f>IF(OR(TRIM(B3458)="",COUNTIF(Config!$B$15:$B$19,B3458)&gt;0),1,0)+IF(OR(TRIM(C3458)="",COUNTIF(Config!$B$15:$B$19,C3458)&gt;0),1,0)+IF(OR(TRIM(F3458)="",COUNTIF(Config!$B$15:$B$19,F3458)&gt;0),1,0)+IF(OR(TRIM(H3458)="",COUNTIF(Config!$B$15:$B$19,H3458)&gt;0),1,0)+IF(OR(TRIM(E3458)="",COUNTIF(Config!$B$15:$B$19,E3458)&gt;0),1,0)+IF(OR(TRIM(K3458)="",COUNTIF(Config!$B$15:$B$19,K3458)&gt;0),1,0)+IF(OR(TRIM(P3458)="",COUNTIF(Config!$B$15:$B$19,P3458)&gt;0),1,0)+IF(OR(TRIM(R3458)="",COUNTIF(Config!$B$15:$B$19,R3458)&gt;0),1,0)</f>
        <v>0</v>
      </c>
      <c r="AA3458" s="1" cm="1">
        <f t="array" ref="AA3458">SUMPRODUCT(LEN(H3458)-LEN(SUBSTITUTE(H3458,{"0";"1";"2";"3";"4";"5";"6";"7";"8";"9"},"")))</f>
        <v>12</v>
      </c>
      <c r="AC3458" t="str">
        <f t="shared" si="373"/>
        <v>Potential Duplicate</v>
      </c>
      <c r="AD3458">
        <f t="shared" si="374"/>
        <v>2</v>
      </c>
      <c r="AE3458">
        <f t="shared" si="375"/>
        <v>2</v>
      </c>
      <c r="AF3458" t="str">
        <f t="shared" si="376"/>
        <v>Yes</v>
      </c>
      <c r="AG3458" t="str">
        <f t="shared" ca="1" si="377"/>
        <v/>
      </c>
      <c r="AH3458" t="str">
        <f ca="1">IF(OR(V3458="",AG3458=""),"Yes",IF(AG3458&gt;Config!$B$41,"Yes","No"))</f>
        <v>Yes</v>
      </c>
    </row>
    <row r="3459" spans="1:34" x14ac:dyDescent="0.25">
      <c r="A3459" s="1" t="s">
        <v>24099</v>
      </c>
      <c r="B3459" s="1" t="s">
        <v>510</v>
      </c>
      <c r="C3459" s="1" t="s">
        <v>1441</v>
      </c>
      <c r="D3459" s="1" t="s">
        <v>24100</v>
      </c>
      <c r="E3459" s="1" t="s">
        <v>35404</v>
      </c>
      <c r="F3459" s="1" t="s">
        <v>24101</v>
      </c>
      <c r="G3459" t="str">
        <f t="shared" ref="G3459:G3522" si="378">IFERROR(IF(OR(TRIM(F3459)="",LEN(F3459)-LEN(SUBSTITUTE(F3459,"@",""))&lt;&gt;1,FIND("@",F3459)=1,RIGHT(F3459,1)=".",ISNUMBER(SEARCH(" ",F3459)),ISERROR(FIND(".",F3459,FIND("@",F3459)+2))),"Invalid","Valid"),"Invalid")</f>
        <v>Valid</v>
      </c>
      <c r="H3459" s="1" t="s">
        <v>24102</v>
      </c>
      <c r="I3459" t="str" cm="1">
        <f t="array" ref="I3459">IF(OR(TRIM(H3459)="",ISNUMBER(SEARCH("#",H3459)),AA3459&lt;Config!$B$8,SUMPRODUCT(--ISNUMBER(SEARCH({"a";"b";"c";"d";"e";"f";"g";"h";"i";"j";"k";"l";"m";"n";"o";"p";"q";"r";"s";"t";"u";"v";"w";"x";"y";"z"},H3459)))&gt;0),"Invalid","Valid")</f>
        <v>Valid</v>
      </c>
      <c r="J3459" s="1" t="s">
        <v>24103</v>
      </c>
      <c r="K3459" s="1" t="s">
        <v>28</v>
      </c>
      <c r="L3459" s="1" t="s">
        <v>29</v>
      </c>
      <c r="M3459" s="1" t="s">
        <v>343</v>
      </c>
      <c r="N3459" s="1" t="s">
        <v>51</v>
      </c>
      <c r="O3459" s="1" t="s">
        <v>149</v>
      </c>
      <c r="P3459" t="s">
        <v>104</v>
      </c>
      <c r="Q3459" s="1" t="s">
        <v>302</v>
      </c>
      <c r="R3459" s="1" t="s">
        <v>922</v>
      </c>
      <c r="S3459" s="1" t="s">
        <v>24104</v>
      </c>
      <c r="T3459" s="1" t="s">
        <v>24105</v>
      </c>
      <c r="U3459" s="1" t="s">
        <v>859</v>
      </c>
      <c r="V3459" s="1" t="s">
        <v>140</v>
      </c>
      <c r="W3459" s="1" t="s">
        <v>293</v>
      </c>
      <c r="X3459" t="str">
        <f t="shared" ref="X3459:X3522" si="379">IF(Z3459=0,"Complete","Incomplete")</f>
        <v>Complete</v>
      </c>
      <c r="Y3459">
        <f>MAX(0,100-IF(G3459="Invalid",Config!$B$5,0)-IF(I3459="Invalid",Config!$B$6,0)-IF(X3459="Incomplete",Config!$B$7,0)-IF(AF3459="Yes",Config!$B$37,0))</f>
        <v>100</v>
      </c>
      <c r="Z3459" s="1">
        <f>IF(OR(TRIM(B3459)="",COUNTIF(Config!$B$15:$B$19,B3459)&gt;0),1,0)+IF(OR(TRIM(C3459)="",COUNTIF(Config!$B$15:$B$19,C3459)&gt;0),1,0)+IF(OR(TRIM(F3459)="",COUNTIF(Config!$B$15:$B$19,F3459)&gt;0),1,0)+IF(OR(TRIM(H3459)="",COUNTIF(Config!$B$15:$B$19,H3459)&gt;0),1,0)+IF(OR(TRIM(E3459)="",COUNTIF(Config!$B$15:$B$19,E3459)&gt;0),1,0)+IF(OR(TRIM(K3459)="",COUNTIF(Config!$B$15:$B$19,K3459)&gt;0),1,0)+IF(OR(TRIM(P3459)="",COUNTIF(Config!$B$15:$B$19,P3459)&gt;0),1,0)+IF(OR(TRIM(R3459)="",COUNTIF(Config!$B$15:$B$19,R3459)&gt;0),1,0)</f>
        <v>0</v>
      </c>
      <c r="AA3459" s="1" cm="1">
        <f t="array" ref="AA3459">SUMPRODUCT(LEN(H3459)-LEN(SUBSTITUTE(H3459,{"0";"1";"2";"3";"4";"5";"6";"7";"8";"9"},"")))</f>
        <v>11</v>
      </c>
      <c r="AC3459" t="str">
        <f t="shared" ref="AC3459:AC3522" si="380">_xlfn.TEXTJOIN("; ",TRUE,IF(G3459="Invalid","Invalid Email",""),IF(I3459="Invalid","Invalid Phone",""),IF(X3459="Incomplete","Incomplete Profile",""),IF(AF3459="Yes","Potential Duplicate",""))</f>
        <v/>
      </c>
      <c r="AD3459">
        <f t="shared" ref="AD3459:AD3522" si="381">IF(OR(TRIM(F3459)="",G3459="Invalid"),0,COUNTIF($F$2:$F$5131,F3459))</f>
        <v>1</v>
      </c>
      <c r="AE3459">
        <f t="shared" ref="AE3459:AE3522" si="382">IF(OR(TRIM(H3459)="",I3459="Invalid"),0,COUNTIF($H$2:$H$5131,H3459))</f>
        <v>1</v>
      </c>
      <c r="AF3459" t="str">
        <f t="shared" ref="AF3459:AF3522" si="383">IF(OR(AD3459&gt;1,AE3459&gt;1),"Yes","No")</f>
        <v>No</v>
      </c>
      <c r="AG3459">
        <f t="shared" ref="AG3459:AG3522" ca="1" si="384">IFERROR(TODAY()-DATEVALUE(V3459),IFERROR(TODAY()-DATE(VALUE(RIGHT(V3459,4)),VALUE(MID(V3459,FIND("/",V3459)+1,FIND("/",V3459,FIND("/",V3459)+1)-FIND("/",V3459)-1)),VALUE(LEFT(V3459,FIND("/",V3459)-1))),""))</f>
        <v>37</v>
      </c>
      <c r="AH3459" t="str">
        <f ca="1">IF(OR(V3459="",AG3459=""),"Yes",IF(AG3459&gt;Config!$B$41,"Yes","No"))</f>
        <v>No</v>
      </c>
    </row>
    <row r="3460" spans="1:34" x14ac:dyDescent="0.25">
      <c r="A3460" s="1" t="s">
        <v>24106</v>
      </c>
      <c r="B3460" s="1" t="s">
        <v>1241</v>
      </c>
      <c r="C3460" s="1" t="s">
        <v>598</v>
      </c>
      <c r="D3460" s="1" t="s">
        <v>14312</v>
      </c>
      <c r="E3460" s="1" t="s">
        <v>642</v>
      </c>
      <c r="F3460" s="1" t="s">
        <v>24107</v>
      </c>
      <c r="G3460" t="str">
        <f t="shared" si="378"/>
        <v>Valid</v>
      </c>
      <c r="H3460" s="1" t="s">
        <v>24108</v>
      </c>
      <c r="I3460" t="str" cm="1">
        <f t="array" ref="I3460">IF(OR(TRIM(H3460)="",ISNUMBER(SEARCH("#",H3460)),AA3460&lt;Config!$B$8,SUMPRODUCT(--ISNUMBER(SEARCH({"a";"b";"c";"d";"e";"f";"g";"h";"i";"j";"k";"l";"m";"n";"o";"p";"q";"r";"s";"t";"u";"v";"w";"x";"y";"z"},H3460)))&gt;0),"Invalid","Valid")</f>
        <v>Valid</v>
      </c>
      <c r="J3460" s="1" t="s">
        <v>24109</v>
      </c>
      <c r="K3460" s="1" t="s">
        <v>66</v>
      </c>
      <c r="L3460" s="1" t="s">
        <v>450</v>
      </c>
      <c r="M3460" s="1" t="s">
        <v>50</v>
      </c>
      <c r="N3460" s="1" t="s">
        <v>224</v>
      </c>
      <c r="O3460" s="1" t="s">
        <v>52</v>
      </c>
      <c r="P3460" t="s">
        <v>53</v>
      </c>
      <c r="Q3460" s="1" t="s">
        <v>55</v>
      </c>
      <c r="R3460" s="1" t="s">
        <v>198</v>
      </c>
      <c r="S3460" s="1" t="s">
        <v>5559</v>
      </c>
      <c r="T3460" s="1" t="s">
        <v>24110</v>
      </c>
      <c r="U3460" s="1" t="s">
        <v>869</v>
      </c>
      <c r="V3460" s="1" t="s">
        <v>2711</v>
      </c>
      <c r="W3460" s="1" t="s">
        <v>94</v>
      </c>
      <c r="X3460" t="str">
        <f t="shared" si="379"/>
        <v>Complete</v>
      </c>
      <c r="Y3460">
        <f>MAX(0,100-IF(G3460="Invalid",Config!$B$5,0)-IF(I3460="Invalid",Config!$B$6,0)-IF(X3460="Incomplete",Config!$B$7,0)-IF(AF3460="Yes",Config!$B$37,0))</f>
        <v>75</v>
      </c>
      <c r="Z3460" s="1">
        <f>IF(OR(TRIM(B3460)="",COUNTIF(Config!$B$15:$B$19,B3460)&gt;0),1,0)+IF(OR(TRIM(C3460)="",COUNTIF(Config!$B$15:$B$19,C3460)&gt;0),1,0)+IF(OR(TRIM(F3460)="",COUNTIF(Config!$B$15:$B$19,F3460)&gt;0),1,0)+IF(OR(TRIM(H3460)="",COUNTIF(Config!$B$15:$B$19,H3460)&gt;0),1,0)+IF(OR(TRIM(E3460)="",COUNTIF(Config!$B$15:$B$19,E3460)&gt;0),1,0)+IF(OR(TRIM(K3460)="",COUNTIF(Config!$B$15:$B$19,K3460)&gt;0),1,0)+IF(OR(TRIM(P3460)="",COUNTIF(Config!$B$15:$B$19,P3460)&gt;0),1,0)+IF(OR(TRIM(R3460)="",COUNTIF(Config!$B$15:$B$19,R3460)&gt;0),1,0)</f>
        <v>0</v>
      </c>
      <c r="AA3460" s="1" cm="1">
        <f t="array" ref="AA3460">SUMPRODUCT(LEN(H3460)-LEN(SUBSTITUTE(H3460,{"0";"1";"2";"3";"4";"5";"6";"7";"8";"9"},"")))</f>
        <v>12</v>
      </c>
      <c r="AC3460" t="str">
        <f t="shared" si="380"/>
        <v>Potential Duplicate</v>
      </c>
      <c r="AD3460">
        <f t="shared" si="381"/>
        <v>1</v>
      </c>
      <c r="AE3460">
        <f t="shared" si="382"/>
        <v>2</v>
      </c>
      <c r="AF3460" t="str">
        <f t="shared" si="383"/>
        <v>Yes</v>
      </c>
      <c r="AG3460">
        <f t="shared" ca="1" si="384"/>
        <v>332</v>
      </c>
      <c r="AH3460" t="str">
        <f ca="1">IF(OR(V3460="",AG3460=""),"Yes",IF(AG3460&gt;Config!$B$41,"Yes","No"))</f>
        <v>No</v>
      </c>
    </row>
    <row r="3461" spans="1:34" x14ac:dyDescent="0.25">
      <c r="A3461" s="1" t="s">
        <v>24111</v>
      </c>
      <c r="B3461" s="1" t="s">
        <v>3888</v>
      </c>
      <c r="C3461" s="1" t="s">
        <v>1389</v>
      </c>
      <c r="D3461" s="1" t="s">
        <v>24112</v>
      </c>
      <c r="E3461" s="1" t="s">
        <v>35405</v>
      </c>
      <c r="F3461" s="1" t="s">
        <v>35406</v>
      </c>
      <c r="G3461" t="str">
        <f t="shared" si="378"/>
        <v>Valid</v>
      </c>
      <c r="H3461" s="1" t="s">
        <v>24113</v>
      </c>
      <c r="I3461" t="str" cm="1">
        <f t="array" ref="I3461">IF(OR(TRIM(H3461)="",ISNUMBER(SEARCH("#",H3461)),AA3461&lt;Config!$B$8,SUMPRODUCT(--ISNUMBER(SEARCH({"a";"b";"c";"d";"e";"f";"g";"h";"i";"j";"k";"l";"m";"n";"o";"p";"q";"r";"s";"t";"u";"v";"w";"x";"y";"z"},H3461)))&gt;0),"Invalid","Valid")</f>
        <v>Valid</v>
      </c>
      <c r="J3461" s="1" t="s">
        <v>24114</v>
      </c>
      <c r="K3461" s="1" t="s">
        <v>287</v>
      </c>
      <c r="L3461" s="1" t="s">
        <v>179</v>
      </c>
      <c r="M3461" s="1" t="s">
        <v>517</v>
      </c>
      <c r="N3461" s="1" t="s">
        <v>33819</v>
      </c>
      <c r="O3461" s="1" t="s">
        <v>180</v>
      </c>
      <c r="P3461" t="s">
        <v>53</v>
      </c>
      <c r="Q3461" s="1" t="s">
        <v>55</v>
      </c>
      <c r="R3461" s="1" t="s">
        <v>415</v>
      </c>
      <c r="S3461" s="1" t="s">
        <v>24115</v>
      </c>
      <c r="T3461" s="1" t="s">
        <v>24116</v>
      </c>
      <c r="U3461" s="1" t="s">
        <v>24117</v>
      </c>
      <c r="V3461" s="1" t="s">
        <v>9705</v>
      </c>
      <c r="W3461" s="1" t="s">
        <v>75</v>
      </c>
      <c r="X3461" t="str">
        <f t="shared" si="379"/>
        <v>Complete</v>
      </c>
      <c r="Y3461">
        <f>MAX(0,100-IF(G3461="Invalid",Config!$B$5,0)-IF(I3461="Invalid",Config!$B$6,0)-IF(X3461="Incomplete",Config!$B$7,0)-IF(AF3461="Yes",Config!$B$37,0))</f>
        <v>100</v>
      </c>
      <c r="Z3461" s="1">
        <f>IF(OR(TRIM(B3461)="",COUNTIF(Config!$B$15:$B$19,B3461)&gt;0),1,0)+IF(OR(TRIM(C3461)="",COUNTIF(Config!$B$15:$B$19,C3461)&gt;0),1,0)+IF(OR(TRIM(F3461)="",COUNTIF(Config!$B$15:$B$19,F3461)&gt;0),1,0)+IF(OR(TRIM(H3461)="",COUNTIF(Config!$B$15:$B$19,H3461)&gt;0),1,0)+IF(OR(TRIM(E3461)="",COUNTIF(Config!$B$15:$B$19,E3461)&gt;0),1,0)+IF(OR(TRIM(K3461)="",COUNTIF(Config!$B$15:$B$19,K3461)&gt;0),1,0)+IF(OR(TRIM(P3461)="",COUNTIF(Config!$B$15:$B$19,P3461)&gt;0),1,0)+IF(OR(TRIM(R3461)="",COUNTIF(Config!$B$15:$B$19,R3461)&gt;0),1,0)</f>
        <v>0</v>
      </c>
      <c r="AA3461" s="1" cm="1">
        <f t="array" ref="AA3461">SUMPRODUCT(LEN(H3461)-LEN(SUBSTITUTE(H3461,{"0";"1";"2";"3";"4";"5";"6";"7";"8";"9"},"")))</f>
        <v>12</v>
      </c>
      <c r="AC3461" t="str">
        <f t="shared" si="380"/>
        <v/>
      </c>
      <c r="AD3461">
        <f t="shared" si="381"/>
        <v>1</v>
      </c>
      <c r="AE3461">
        <f t="shared" si="382"/>
        <v>1</v>
      </c>
      <c r="AF3461" t="str">
        <f t="shared" si="383"/>
        <v>No</v>
      </c>
      <c r="AG3461">
        <f t="shared" ca="1" si="384"/>
        <v>484</v>
      </c>
      <c r="AH3461" t="str">
        <f ca="1">IF(OR(V3461="",AG3461=""),"Yes",IF(AG3461&gt;Config!$B$41,"Yes","No"))</f>
        <v>Yes</v>
      </c>
    </row>
    <row r="3462" spans="1:34" x14ac:dyDescent="0.25">
      <c r="A3462" s="1" t="s">
        <v>24118</v>
      </c>
      <c r="B3462" s="1" t="s">
        <v>488</v>
      </c>
      <c r="C3462" s="1" t="s">
        <v>410</v>
      </c>
      <c r="D3462" s="1" t="s">
        <v>24119</v>
      </c>
      <c r="E3462" s="1" t="s">
        <v>35251</v>
      </c>
      <c r="F3462" s="1" t="s">
        <v>20120</v>
      </c>
      <c r="G3462" t="str">
        <f t="shared" si="378"/>
        <v>Valid</v>
      </c>
      <c r="H3462" s="1" t="s">
        <v>24120</v>
      </c>
      <c r="I3462" t="str" cm="1">
        <f t="array" ref="I3462">IF(OR(TRIM(H3462)="",ISNUMBER(SEARCH("#",H3462)),AA3462&lt;Config!$B$8,SUMPRODUCT(--ISNUMBER(SEARCH({"a";"b";"c";"d";"e";"f";"g";"h";"i";"j";"k";"l";"m";"n";"o";"p";"q";"r";"s";"t";"u";"v";"w";"x";"y";"z"},H3462)))&gt;0),"Invalid","Valid")</f>
        <v>Valid</v>
      </c>
      <c r="J3462" s="1" t="s">
        <v>24121</v>
      </c>
      <c r="K3462" s="1" t="s">
        <v>117</v>
      </c>
      <c r="L3462" s="1" t="s">
        <v>265</v>
      </c>
      <c r="M3462" s="1" t="s">
        <v>235</v>
      </c>
      <c r="N3462" s="1" t="s">
        <v>211</v>
      </c>
      <c r="O3462" s="1" t="s">
        <v>149</v>
      </c>
      <c r="P3462" t="s">
        <v>236</v>
      </c>
      <c r="Q3462" s="1" t="s">
        <v>254</v>
      </c>
      <c r="R3462" s="1" t="s">
        <v>253</v>
      </c>
      <c r="S3462" s="1" t="s">
        <v>7476</v>
      </c>
      <c r="T3462" s="1" t="s">
        <v>24122</v>
      </c>
      <c r="U3462" s="1" t="s">
        <v>1474</v>
      </c>
      <c r="V3462" s="1" t="s">
        <v>1538</v>
      </c>
      <c r="W3462" s="1" t="s">
        <v>125</v>
      </c>
      <c r="X3462" t="str">
        <f t="shared" si="379"/>
        <v>Complete</v>
      </c>
      <c r="Y3462">
        <f>MAX(0,100-IF(G3462="Invalid",Config!$B$5,0)-IF(I3462="Invalid",Config!$B$6,0)-IF(X3462="Incomplete",Config!$B$7,0)-IF(AF3462="Yes",Config!$B$37,0))</f>
        <v>75</v>
      </c>
      <c r="Z3462" s="1">
        <f>IF(OR(TRIM(B3462)="",COUNTIF(Config!$B$15:$B$19,B3462)&gt;0),1,0)+IF(OR(TRIM(C3462)="",COUNTIF(Config!$B$15:$B$19,C3462)&gt;0),1,0)+IF(OR(TRIM(F3462)="",COUNTIF(Config!$B$15:$B$19,F3462)&gt;0),1,0)+IF(OR(TRIM(H3462)="",COUNTIF(Config!$B$15:$B$19,H3462)&gt;0),1,0)+IF(OR(TRIM(E3462)="",COUNTIF(Config!$B$15:$B$19,E3462)&gt;0),1,0)+IF(OR(TRIM(K3462)="",COUNTIF(Config!$B$15:$B$19,K3462)&gt;0),1,0)+IF(OR(TRIM(P3462)="",COUNTIF(Config!$B$15:$B$19,P3462)&gt;0),1,0)+IF(OR(TRIM(R3462)="",COUNTIF(Config!$B$15:$B$19,R3462)&gt;0),1,0)</f>
        <v>0</v>
      </c>
      <c r="AA3462" s="1" cm="1">
        <f t="array" ref="AA3462">SUMPRODUCT(LEN(H3462)-LEN(SUBSTITUTE(H3462,{"0";"1";"2";"3";"4";"5";"6";"7";"8";"9"},"")))</f>
        <v>10</v>
      </c>
      <c r="AC3462" t="str">
        <f t="shared" si="380"/>
        <v>Potential Duplicate</v>
      </c>
      <c r="AD3462">
        <f t="shared" si="381"/>
        <v>2</v>
      </c>
      <c r="AE3462">
        <f t="shared" si="382"/>
        <v>1</v>
      </c>
      <c r="AF3462" t="str">
        <f t="shared" si="383"/>
        <v>Yes</v>
      </c>
      <c r="AG3462">
        <f t="shared" ca="1" si="384"/>
        <v>662</v>
      </c>
      <c r="AH3462" t="str">
        <f ca="1">IF(OR(V3462="",AG3462=""),"Yes",IF(AG3462&gt;Config!$B$41,"Yes","No"))</f>
        <v>Yes</v>
      </c>
    </row>
    <row r="3463" spans="1:34" x14ac:dyDescent="0.25">
      <c r="A3463" s="1" t="s">
        <v>24123</v>
      </c>
      <c r="B3463" s="1" t="s">
        <v>1858</v>
      </c>
      <c r="C3463" s="1" t="s">
        <v>273</v>
      </c>
      <c r="D3463" s="1" t="s">
        <v>24124</v>
      </c>
      <c r="E3463" s="1" t="s">
        <v>35407</v>
      </c>
      <c r="F3463" s="1" t="s">
        <v>24125</v>
      </c>
      <c r="G3463" t="str">
        <f t="shared" si="378"/>
        <v>Valid</v>
      </c>
      <c r="H3463" s="1" t="s">
        <v>24126</v>
      </c>
      <c r="I3463" t="str" cm="1">
        <f t="array" ref="I3463">IF(OR(TRIM(H3463)="",ISNUMBER(SEARCH("#",H3463)),AA3463&lt;Config!$B$8,SUMPRODUCT(--ISNUMBER(SEARCH({"a";"b";"c";"d";"e";"f";"g";"h";"i";"j";"k";"l";"m";"n";"o";"p";"q";"r";"s";"t";"u";"v";"w";"x";"y";"z"},H3463)))&gt;0),"Invalid","Valid")</f>
        <v>Valid</v>
      </c>
      <c r="J3463" s="1" t="s">
        <v>24127</v>
      </c>
      <c r="K3463" s="1" t="s">
        <v>625</v>
      </c>
      <c r="L3463" s="1" t="s">
        <v>134</v>
      </c>
      <c r="M3463" s="1" t="s">
        <v>118</v>
      </c>
      <c r="N3463" s="1" t="s">
        <v>252</v>
      </c>
      <c r="O3463" s="1" t="s">
        <v>180</v>
      </c>
      <c r="P3463" t="s">
        <v>53</v>
      </c>
      <c r="Q3463" s="1" t="s">
        <v>197</v>
      </c>
      <c r="R3463" s="1" t="s">
        <v>198</v>
      </c>
      <c r="S3463" s="1" t="s">
        <v>8240</v>
      </c>
      <c r="T3463" s="1" t="s">
        <v>24128</v>
      </c>
      <c r="U3463" s="1" t="s">
        <v>3815</v>
      </c>
      <c r="V3463" s="1" t="s">
        <v>1709</v>
      </c>
      <c r="W3463" s="1" t="s">
        <v>94</v>
      </c>
      <c r="X3463" t="str">
        <f t="shared" si="379"/>
        <v>Complete</v>
      </c>
      <c r="Y3463">
        <f>MAX(0,100-IF(G3463="Invalid",Config!$B$5,0)-IF(I3463="Invalid",Config!$B$6,0)-IF(X3463="Incomplete",Config!$B$7,0)-IF(AF3463="Yes",Config!$B$37,0))</f>
        <v>100</v>
      </c>
      <c r="Z3463" s="1">
        <f>IF(OR(TRIM(B3463)="",COUNTIF(Config!$B$15:$B$19,B3463)&gt;0),1,0)+IF(OR(TRIM(C3463)="",COUNTIF(Config!$B$15:$B$19,C3463)&gt;0),1,0)+IF(OR(TRIM(F3463)="",COUNTIF(Config!$B$15:$B$19,F3463)&gt;0),1,0)+IF(OR(TRIM(H3463)="",COUNTIF(Config!$B$15:$B$19,H3463)&gt;0),1,0)+IF(OR(TRIM(E3463)="",COUNTIF(Config!$B$15:$B$19,E3463)&gt;0),1,0)+IF(OR(TRIM(K3463)="",COUNTIF(Config!$B$15:$B$19,K3463)&gt;0),1,0)+IF(OR(TRIM(P3463)="",COUNTIF(Config!$B$15:$B$19,P3463)&gt;0),1,0)+IF(OR(TRIM(R3463)="",COUNTIF(Config!$B$15:$B$19,R3463)&gt;0),1,0)</f>
        <v>0</v>
      </c>
      <c r="AA3463" s="1" cm="1">
        <f t="array" ref="AA3463">SUMPRODUCT(LEN(H3463)-LEN(SUBSTITUTE(H3463,{"0";"1";"2";"3";"4";"5";"6";"7";"8";"9"},"")))</f>
        <v>12</v>
      </c>
      <c r="AC3463" t="str">
        <f t="shared" si="380"/>
        <v/>
      </c>
      <c r="AD3463">
        <f t="shared" si="381"/>
        <v>1</v>
      </c>
      <c r="AE3463">
        <f t="shared" si="382"/>
        <v>1</v>
      </c>
      <c r="AF3463" t="str">
        <f t="shared" si="383"/>
        <v>No</v>
      </c>
      <c r="AG3463">
        <f t="shared" ca="1" si="384"/>
        <v>454</v>
      </c>
      <c r="AH3463" t="str">
        <f ca="1">IF(OR(V3463="",AG3463=""),"Yes",IF(AG3463&gt;Config!$B$41,"Yes","No"))</f>
        <v>Yes</v>
      </c>
    </row>
    <row r="3464" spans="1:34" x14ac:dyDescent="0.25">
      <c r="A3464" s="1" t="s">
        <v>24129</v>
      </c>
      <c r="B3464" s="1" t="s">
        <v>2911</v>
      </c>
      <c r="C3464" s="1" t="s">
        <v>128</v>
      </c>
      <c r="D3464" s="1" t="s">
        <v>24130</v>
      </c>
      <c r="E3464" s="1" t="s">
        <v>35408</v>
      </c>
      <c r="F3464" s="1" t="s">
        <v>24131</v>
      </c>
      <c r="G3464" t="str">
        <f t="shared" si="378"/>
        <v>Valid</v>
      </c>
      <c r="H3464" s="1" t="s">
        <v>24132</v>
      </c>
      <c r="I3464" t="str" cm="1">
        <f t="array" ref="I3464">IF(OR(TRIM(H3464)="",ISNUMBER(SEARCH("#",H3464)),AA3464&lt;Config!$B$8,SUMPRODUCT(--ISNUMBER(SEARCH({"a";"b";"c";"d";"e";"f";"g";"h";"i";"j";"k";"l";"m";"n";"o";"p";"q";"r";"s";"t";"u";"v";"w";"x";"y";"z"},H3464)))&gt;0),"Invalid","Valid")</f>
        <v>Valid</v>
      </c>
      <c r="J3464" s="1" t="s">
        <v>24133</v>
      </c>
      <c r="K3464" s="1" t="s">
        <v>287</v>
      </c>
      <c r="L3464" s="1" t="s">
        <v>134</v>
      </c>
      <c r="M3464" s="1" t="s">
        <v>343</v>
      </c>
      <c r="N3464" s="1" t="s">
        <v>51</v>
      </c>
      <c r="O3464" s="1" t="s">
        <v>149</v>
      </c>
      <c r="P3464" t="s">
        <v>53</v>
      </c>
      <c r="Q3464" s="1" t="s">
        <v>55</v>
      </c>
      <c r="R3464" s="1" t="s">
        <v>150</v>
      </c>
      <c r="S3464" s="1" t="s">
        <v>17691</v>
      </c>
      <c r="T3464" s="1" t="s">
        <v>24134</v>
      </c>
      <c r="U3464" s="1" t="s">
        <v>24135</v>
      </c>
      <c r="V3464" s="1" t="s">
        <v>10170</v>
      </c>
      <c r="W3464" s="1" t="s">
        <v>186</v>
      </c>
      <c r="X3464" t="str">
        <f t="shared" si="379"/>
        <v>Complete</v>
      </c>
      <c r="Y3464">
        <f>MAX(0,100-IF(G3464="Invalid",Config!$B$5,0)-IF(I3464="Invalid",Config!$B$6,0)-IF(X3464="Incomplete",Config!$B$7,0)-IF(AF3464="Yes",Config!$B$37,0))</f>
        <v>100</v>
      </c>
      <c r="Z3464" s="1">
        <f>IF(OR(TRIM(B3464)="",COUNTIF(Config!$B$15:$B$19,B3464)&gt;0),1,0)+IF(OR(TRIM(C3464)="",COUNTIF(Config!$B$15:$B$19,C3464)&gt;0),1,0)+IF(OR(TRIM(F3464)="",COUNTIF(Config!$B$15:$B$19,F3464)&gt;0),1,0)+IF(OR(TRIM(H3464)="",COUNTIF(Config!$B$15:$B$19,H3464)&gt;0),1,0)+IF(OR(TRIM(E3464)="",COUNTIF(Config!$B$15:$B$19,E3464)&gt;0),1,0)+IF(OR(TRIM(K3464)="",COUNTIF(Config!$B$15:$B$19,K3464)&gt;0),1,0)+IF(OR(TRIM(P3464)="",COUNTIF(Config!$B$15:$B$19,P3464)&gt;0),1,0)+IF(OR(TRIM(R3464)="",COUNTIF(Config!$B$15:$B$19,R3464)&gt;0),1,0)</f>
        <v>0</v>
      </c>
      <c r="AA3464" s="1" cm="1">
        <f t="array" ref="AA3464">SUMPRODUCT(LEN(H3464)-LEN(SUBSTITUTE(H3464,{"0";"1";"2";"3";"4";"5";"6";"7";"8";"9"},"")))</f>
        <v>10</v>
      </c>
      <c r="AC3464" t="str">
        <f t="shared" si="380"/>
        <v/>
      </c>
      <c r="AD3464">
        <f t="shared" si="381"/>
        <v>1</v>
      </c>
      <c r="AE3464">
        <f t="shared" si="382"/>
        <v>1</v>
      </c>
      <c r="AF3464" t="str">
        <f t="shared" si="383"/>
        <v>No</v>
      </c>
      <c r="AG3464" t="str">
        <f t="shared" ca="1" si="384"/>
        <v/>
      </c>
      <c r="AH3464" t="str">
        <f ca="1">IF(OR(V3464="",AG3464=""),"Yes",IF(AG3464&gt;Config!$B$41,"Yes","No"))</f>
        <v>Yes</v>
      </c>
    </row>
    <row r="3465" spans="1:34" x14ac:dyDescent="0.25">
      <c r="A3465" s="1" t="s">
        <v>24136</v>
      </c>
      <c r="B3465" s="1" t="s">
        <v>917</v>
      </c>
      <c r="C3465" s="1" t="s">
        <v>946</v>
      </c>
      <c r="D3465" s="1" t="s">
        <v>22945</v>
      </c>
      <c r="E3465" s="1" t="s">
        <v>33829</v>
      </c>
      <c r="F3465" s="1" t="s">
        <v>24137</v>
      </c>
      <c r="G3465" t="str">
        <f t="shared" si="378"/>
        <v>Valid</v>
      </c>
      <c r="H3465" s="1" t="s">
        <v>24138</v>
      </c>
      <c r="I3465" t="str" cm="1">
        <f t="array" ref="I3465">IF(OR(TRIM(H3465)="",ISNUMBER(SEARCH("#",H3465)),AA3465&lt;Config!$B$8,SUMPRODUCT(--ISNUMBER(SEARCH({"a";"b";"c";"d";"e";"f";"g";"h";"i";"j";"k";"l";"m";"n";"o";"p";"q";"r";"s";"t";"u";"v";"w";"x";"y";"z"},H3465)))&gt;0),"Invalid","Valid")</f>
        <v>Valid</v>
      </c>
      <c r="J3465" s="1" t="s">
        <v>24139</v>
      </c>
      <c r="K3465" s="1" t="s">
        <v>178</v>
      </c>
      <c r="L3465" s="1" t="s">
        <v>84</v>
      </c>
      <c r="M3465" s="1" t="s">
        <v>391</v>
      </c>
      <c r="N3465" s="1" t="s">
        <v>86</v>
      </c>
      <c r="O3465" s="1" t="s">
        <v>266</v>
      </c>
      <c r="P3465" t="s">
        <v>590</v>
      </c>
      <c r="Q3465" s="1" t="s">
        <v>1481</v>
      </c>
      <c r="R3465" s="1" t="s">
        <v>845</v>
      </c>
      <c r="S3465" s="1" t="s">
        <v>16410</v>
      </c>
      <c r="T3465" s="1" t="s">
        <v>24140</v>
      </c>
      <c r="U3465" s="1" t="s">
        <v>965</v>
      </c>
      <c r="V3465" s="1" t="s">
        <v>3456</v>
      </c>
      <c r="W3465" s="1" t="s">
        <v>60</v>
      </c>
      <c r="X3465" t="str">
        <f t="shared" si="379"/>
        <v>Incomplete</v>
      </c>
      <c r="Y3465">
        <f>MAX(0,100-IF(G3465="Invalid",Config!$B$5,0)-IF(I3465="Invalid",Config!$B$6,0)-IF(X3465="Incomplete",Config!$B$7,0)-IF(AF3465="Yes",Config!$B$37,0))</f>
        <v>60</v>
      </c>
      <c r="Z3465" s="1">
        <f>IF(OR(TRIM(B3465)="",COUNTIF(Config!$B$15:$B$19,B3465)&gt;0),1,0)+IF(OR(TRIM(C3465)="",COUNTIF(Config!$B$15:$B$19,C3465)&gt;0),1,0)+IF(OR(TRIM(F3465)="",COUNTIF(Config!$B$15:$B$19,F3465)&gt;0),1,0)+IF(OR(TRIM(H3465)="",COUNTIF(Config!$B$15:$B$19,H3465)&gt;0),1,0)+IF(OR(TRIM(E3465)="",COUNTIF(Config!$B$15:$B$19,E3465)&gt;0),1,0)+IF(OR(TRIM(K3465)="",COUNTIF(Config!$B$15:$B$19,K3465)&gt;0),1,0)+IF(OR(TRIM(P3465)="",COUNTIF(Config!$B$15:$B$19,P3465)&gt;0),1,0)+IF(OR(TRIM(R3465)="",COUNTIF(Config!$B$15:$B$19,R3465)&gt;0),1,0)</f>
        <v>1</v>
      </c>
      <c r="AA3465" s="1" cm="1">
        <f t="array" ref="AA3465">SUMPRODUCT(LEN(H3465)-LEN(SUBSTITUTE(H3465,{"0";"1";"2";"3";"4";"5";"6";"7";"8";"9"},"")))</f>
        <v>10</v>
      </c>
      <c r="AC3465" t="str">
        <f t="shared" si="380"/>
        <v>Incomplete Profile</v>
      </c>
      <c r="AD3465">
        <f t="shared" si="381"/>
        <v>1</v>
      </c>
      <c r="AE3465">
        <f t="shared" si="382"/>
        <v>1</v>
      </c>
      <c r="AF3465" t="str">
        <f t="shared" si="383"/>
        <v>No</v>
      </c>
      <c r="AG3465">
        <f t="shared" ca="1" si="384"/>
        <v>202</v>
      </c>
      <c r="AH3465" t="str">
        <f ca="1">IF(OR(V3465="",AG3465=""),"Yes",IF(AG3465&gt;Config!$B$41,"Yes","No"))</f>
        <v>No</v>
      </c>
    </row>
    <row r="3466" spans="1:34" x14ac:dyDescent="0.25">
      <c r="A3466" s="1" t="s">
        <v>24141</v>
      </c>
      <c r="B3466" s="1" t="s">
        <v>397</v>
      </c>
      <c r="C3466" s="1" t="s">
        <v>219</v>
      </c>
      <c r="D3466" s="1" t="s">
        <v>24142</v>
      </c>
      <c r="E3466" s="1" t="s">
        <v>34785</v>
      </c>
      <c r="F3466" s="1" t="s">
        <v>24143</v>
      </c>
      <c r="G3466" t="str">
        <f t="shared" si="378"/>
        <v>Valid</v>
      </c>
      <c r="H3466" s="1" t="s">
        <v>24144</v>
      </c>
      <c r="I3466" t="str" cm="1">
        <f t="array" ref="I3466">IF(OR(TRIM(H3466)="",ISNUMBER(SEARCH("#",H3466)),AA3466&lt;Config!$B$8,SUMPRODUCT(--ISNUMBER(SEARCH({"a";"b";"c";"d";"e";"f";"g";"h";"i";"j";"k";"l";"m";"n";"o";"p";"q";"r";"s";"t";"u";"v";"w";"x";"y";"z"},H3466)))&gt;0),"Invalid","Valid")</f>
        <v>Valid</v>
      </c>
      <c r="J3466" s="1" t="s">
        <v>24145</v>
      </c>
      <c r="K3466" s="1" t="s">
        <v>195</v>
      </c>
      <c r="L3466" s="1" t="s">
        <v>29</v>
      </c>
      <c r="M3466" s="1" t="s">
        <v>50</v>
      </c>
      <c r="N3466" s="1" t="s">
        <v>358</v>
      </c>
      <c r="O3466" s="1" t="s">
        <v>196</v>
      </c>
      <c r="P3466" t="s">
        <v>236</v>
      </c>
      <c r="Q3466" s="1" t="s">
        <v>237</v>
      </c>
      <c r="R3466" s="1" t="s">
        <v>254</v>
      </c>
      <c r="S3466" s="1" t="s">
        <v>17858</v>
      </c>
      <c r="T3466" s="1" t="s">
        <v>24146</v>
      </c>
      <c r="U3466" s="1" t="s">
        <v>24147</v>
      </c>
      <c r="V3466" s="1" t="s">
        <v>7304</v>
      </c>
      <c r="W3466" s="1" t="s">
        <v>33823</v>
      </c>
      <c r="X3466" t="str">
        <f t="shared" si="379"/>
        <v>Complete</v>
      </c>
      <c r="Y3466">
        <f>MAX(0,100-IF(G3466="Invalid",Config!$B$5,0)-IF(I3466="Invalid",Config!$B$6,0)-IF(X3466="Incomplete",Config!$B$7,0)-IF(AF3466="Yes",Config!$B$37,0))</f>
        <v>100</v>
      </c>
      <c r="Z3466" s="1">
        <f>IF(OR(TRIM(B3466)="",COUNTIF(Config!$B$15:$B$19,B3466)&gt;0),1,0)+IF(OR(TRIM(C3466)="",COUNTIF(Config!$B$15:$B$19,C3466)&gt;0),1,0)+IF(OR(TRIM(F3466)="",COUNTIF(Config!$B$15:$B$19,F3466)&gt;0),1,0)+IF(OR(TRIM(H3466)="",COUNTIF(Config!$B$15:$B$19,H3466)&gt;0),1,0)+IF(OR(TRIM(E3466)="",COUNTIF(Config!$B$15:$B$19,E3466)&gt;0),1,0)+IF(OR(TRIM(K3466)="",COUNTIF(Config!$B$15:$B$19,K3466)&gt;0),1,0)+IF(OR(TRIM(P3466)="",COUNTIF(Config!$B$15:$B$19,P3466)&gt;0),1,0)+IF(OR(TRIM(R3466)="",COUNTIF(Config!$B$15:$B$19,R3466)&gt;0),1,0)</f>
        <v>0</v>
      </c>
      <c r="AA3466" s="1" cm="1">
        <f t="array" ref="AA3466">SUMPRODUCT(LEN(H3466)-LEN(SUBSTITUTE(H3466,{"0";"1";"2";"3";"4";"5";"6";"7";"8";"9"},"")))</f>
        <v>12</v>
      </c>
      <c r="AC3466" t="str">
        <f t="shared" si="380"/>
        <v/>
      </c>
      <c r="AD3466">
        <f t="shared" si="381"/>
        <v>1</v>
      </c>
      <c r="AE3466">
        <f t="shared" si="382"/>
        <v>1</v>
      </c>
      <c r="AF3466" t="str">
        <f t="shared" si="383"/>
        <v>No</v>
      </c>
      <c r="AG3466">
        <f t="shared" ca="1" si="384"/>
        <v>448</v>
      </c>
      <c r="AH3466" t="str">
        <f ca="1">IF(OR(V3466="",AG3466=""),"Yes",IF(AG3466&gt;Config!$B$41,"Yes","No"))</f>
        <v>Yes</v>
      </c>
    </row>
    <row r="3467" spans="1:34" x14ac:dyDescent="0.25">
      <c r="A3467" s="1" t="s">
        <v>24148</v>
      </c>
      <c r="B3467" s="1" t="s">
        <v>1175</v>
      </c>
      <c r="C3467" s="1" t="s">
        <v>364</v>
      </c>
      <c r="D3467" s="1" t="s">
        <v>24149</v>
      </c>
      <c r="E3467" s="1" t="s">
        <v>633</v>
      </c>
      <c r="F3467" s="1" t="s">
        <v>24150</v>
      </c>
      <c r="G3467" t="str">
        <f t="shared" si="378"/>
        <v>Valid</v>
      </c>
      <c r="H3467" s="1" t="s">
        <v>24151</v>
      </c>
      <c r="I3467" t="str" cm="1">
        <f t="array" ref="I3467">IF(OR(TRIM(H3467)="",ISNUMBER(SEARCH("#",H3467)),AA3467&lt;Config!$B$8,SUMPRODUCT(--ISNUMBER(SEARCH({"a";"b";"c";"d";"e";"f";"g";"h";"i";"j";"k";"l";"m";"n";"o";"p";"q";"r";"s";"t";"u";"v";"w";"x";"y";"z"},H3467)))&gt;0),"Invalid","Valid")</f>
        <v>Valid</v>
      </c>
      <c r="J3467" s="1" t="s">
        <v>24152</v>
      </c>
      <c r="K3467" s="1" t="s">
        <v>163</v>
      </c>
      <c r="L3467" s="1" t="s">
        <v>29</v>
      </c>
      <c r="M3467" s="1" t="s">
        <v>50</v>
      </c>
      <c r="N3467" s="1" t="s">
        <v>31</v>
      </c>
      <c r="O3467" s="1" t="s">
        <v>69</v>
      </c>
      <c r="P3467" t="s">
        <v>314</v>
      </c>
      <c r="Q3467" s="1" t="s">
        <v>315</v>
      </c>
      <c r="R3467" s="1" t="s">
        <v>315</v>
      </c>
      <c r="S3467" s="1" t="s">
        <v>24153</v>
      </c>
      <c r="T3467" s="1" t="s">
        <v>24154</v>
      </c>
      <c r="U3467" s="1" t="s">
        <v>24155</v>
      </c>
      <c r="V3467" s="1" t="s">
        <v>656</v>
      </c>
      <c r="W3467" s="1" t="s">
        <v>293</v>
      </c>
      <c r="X3467" t="str">
        <f t="shared" si="379"/>
        <v>Complete</v>
      </c>
      <c r="Y3467">
        <f>MAX(0,100-IF(G3467="Invalid",Config!$B$5,0)-IF(I3467="Invalid",Config!$B$6,0)-IF(X3467="Incomplete",Config!$B$7,0)-IF(AF3467="Yes",Config!$B$37,0))</f>
        <v>100</v>
      </c>
      <c r="Z3467" s="1">
        <f>IF(OR(TRIM(B3467)="",COUNTIF(Config!$B$15:$B$19,B3467)&gt;0),1,0)+IF(OR(TRIM(C3467)="",COUNTIF(Config!$B$15:$B$19,C3467)&gt;0),1,0)+IF(OR(TRIM(F3467)="",COUNTIF(Config!$B$15:$B$19,F3467)&gt;0),1,0)+IF(OR(TRIM(H3467)="",COUNTIF(Config!$B$15:$B$19,H3467)&gt;0),1,0)+IF(OR(TRIM(E3467)="",COUNTIF(Config!$B$15:$B$19,E3467)&gt;0),1,0)+IF(OR(TRIM(K3467)="",COUNTIF(Config!$B$15:$B$19,K3467)&gt;0),1,0)+IF(OR(TRIM(P3467)="",COUNTIF(Config!$B$15:$B$19,P3467)&gt;0),1,0)+IF(OR(TRIM(R3467)="",COUNTIF(Config!$B$15:$B$19,R3467)&gt;0),1,0)</f>
        <v>0</v>
      </c>
      <c r="AA3467" s="1" cm="1">
        <f t="array" ref="AA3467">SUMPRODUCT(LEN(H3467)-LEN(SUBSTITUTE(H3467,{"0";"1";"2";"3";"4";"5";"6";"7";"8";"9"},"")))</f>
        <v>12</v>
      </c>
      <c r="AC3467" t="str">
        <f t="shared" si="380"/>
        <v/>
      </c>
      <c r="AD3467">
        <f t="shared" si="381"/>
        <v>1</v>
      </c>
      <c r="AE3467">
        <f t="shared" si="382"/>
        <v>1</v>
      </c>
      <c r="AF3467" t="str">
        <f t="shared" si="383"/>
        <v>No</v>
      </c>
      <c r="AG3467">
        <f t="shared" ca="1" si="384"/>
        <v>364</v>
      </c>
      <c r="AH3467" t="str">
        <f ca="1">IF(OR(V3467="",AG3467=""),"Yes",IF(AG3467&gt;Config!$B$41,"Yes","No"))</f>
        <v>No</v>
      </c>
    </row>
    <row r="3468" spans="1:34" x14ac:dyDescent="0.25">
      <c r="A3468" s="1" t="s">
        <v>24156</v>
      </c>
      <c r="B3468" s="1" t="s">
        <v>2778</v>
      </c>
      <c r="C3468" s="1" t="s">
        <v>1389</v>
      </c>
      <c r="D3468" s="1" t="s">
        <v>24157</v>
      </c>
      <c r="E3468" s="1" t="s">
        <v>35409</v>
      </c>
      <c r="F3468" s="1" t="s">
        <v>24158</v>
      </c>
      <c r="G3468" t="str">
        <f t="shared" si="378"/>
        <v>Valid</v>
      </c>
      <c r="H3468" s="1" t="s">
        <v>24159</v>
      </c>
      <c r="I3468" t="str" cm="1">
        <f t="array" ref="I3468">IF(OR(TRIM(H3468)="",ISNUMBER(SEARCH("#",H3468)),AA3468&lt;Config!$B$8,SUMPRODUCT(--ISNUMBER(SEARCH({"a";"b";"c";"d";"e";"f";"g";"h";"i";"j";"k";"l";"m";"n";"o";"p";"q";"r";"s";"t";"u";"v";"w";"x";"y";"z"},H3468)))&gt;0),"Invalid","Valid")</f>
        <v>Valid</v>
      </c>
      <c r="J3468" s="1" t="s">
        <v>24160</v>
      </c>
      <c r="K3468" s="1" t="s">
        <v>178</v>
      </c>
      <c r="L3468" s="1" t="s">
        <v>29</v>
      </c>
      <c r="M3468" s="1" t="s">
        <v>462</v>
      </c>
      <c r="N3468" s="1" t="s">
        <v>33819</v>
      </c>
      <c r="O3468" s="1" t="s">
        <v>196</v>
      </c>
      <c r="P3468" t="s">
        <v>53</v>
      </c>
      <c r="Q3468" s="1" t="s">
        <v>150</v>
      </c>
      <c r="R3468" s="1" t="s">
        <v>70</v>
      </c>
      <c r="S3468" s="1" t="s">
        <v>24161</v>
      </c>
      <c r="T3468" s="1" t="s">
        <v>24162</v>
      </c>
      <c r="U3468" s="1" t="s">
        <v>10519</v>
      </c>
      <c r="V3468" s="1" t="s">
        <v>140</v>
      </c>
      <c r="W3468" s="1" t="s">
        <v>125</v>
      </c>
      <c r="X3468" t="str">
        <f t="shared" si="379"/>
        <v>Complete</v>
      </c>
      <c r="Y3468">
        <f>MAX(0,100-IF(G3468="Invalid",Config!$B$5,0)-IF(I3468="Invalid",Config!$B$6,0)-IF(X3468="Incomplete",Config!$B$7,0)-IF(AF3468="Yes",Config!$B$37,0))</f>
        <v>100</v>
      </c>
      <c r="Z3468" s="1">
        <f>IF(OR(TRIM(B3468)="",COUNTIF(Config!$B$15:$B$19,B3468)&gt;0),1,0)+IF(OR(TRIM(C3468)="",COUNTIF(Config!$B$15:$B$19,C3468)&gt;0),1,0)+IF(OR(TRIM(F3468)="",COUNTIF(Config!$B$15:$B$19,F3468)&gt;0),1,0)+IF(OR(TRIM(H3468)="",COUNTIF(Config!$B$15:$B$19,H3468)&gt;0),1,0)+IF(OR(TRIM(E3468)="",COUNTIF(Config!$B$15:$B$19,E3468)&gt;0),1,0)+IF(OR(TRIM(K3468)="",COUNTIF(Config!$B$15:$B$19,K3468)&gt;0),1,0)+IF(OR(TRIM(P3468)="",COUNTIF(Config!$B$15:$B$19,P3468)&gt;0),1,0)+IF(OR(TRIM(R3468)="",COUNTIF(Config!$B$15:$B$19,R3468)&gt;0),1,0)</f>
        <v>0</v>
      </c>
      <c r="AA3468" s="1" cm="1">
        <f t="array" ref="AA3468">SUMPRODUCT(LEN(H3468)-LEN(SUBSTITUTE(H3468,{"0";"1";"2";"3";"4";"5";"6";"7";"8";"9"},"")))</f>
        <v>10</v>
      </c>
      <c r="AC3468" t="str">
        <f t="shared" si="380"/>
        <v/>
      </c>
      <c r="AD3468">
        <f t="shared" si="381"/>
        <v>1</v>
      </c>
      <c r="AE3468">
        <f t="shared" si="382"/>
        <v>1</v>
      </c>
      <c r="AF3468" t="str">
        <f t="shared" si="383"/>
        <v>No</v>
      </c>
      <c r="AG3468">
        <f t="shared" ca="1" si="384"/>
        <v>37</v>
      </c>
      <c r="AH3468" t="str">
        <f ca="1">IF(OR(V3468="",AG3468=""),"Yes",IF(AG3468&gt;Config!$B$41,"Yes","No"))</f>
        <v>No</v>
      </c>
    </row>
    <row r="3469" spans="1:34" x14ac:dyDescent="0.25">
      <c r="A3469" s="1" t="s">
        <v>24163</v>
      </c>
      <c r="B3469" s="1" t="s">
        <v>4687</v>
      </c>
      <c r="C3469" s="1" t="s">
        <v>308</v>
      </c>
      <c r="D3469" s="1" t="s">
        <v>35410</v>
      </c>
      <c r="E3469" s="1" t="s">
        <v>35398</v>
      </c>
      <c r="F3469" s="1" t="s">
        <v>24164</v>
      </c>
      <c r="G3469" t="str">
        <f t="shared" si="378"/>
        <v>Valid</v>
      </c>
      <c r="H3469" s="1" t="s">
        <v>24165</v>
      </c>
      <c r="I3469" t="str" cm="1">
        <f t="array" ref="I3469">IF(OR(TRIM(H3469)="",ISNUMBER(SEARCH("#",H3469)),AA3469&lt;Config!$B$8,SUMPRODUCT(--ISNUMBER(SEARCH({"a";"b";"c";"d";"e";"f";"g";"h";"i";"j";"k";"l";"m";"n";"o";"p";"q";"r";"s";"t";"u";"v";"w";"x";"y";"z"},H3469)))&gt;0),"Invalid","Valid")</f>
        <v>Valid</v>
      </c>
      <c r="J3469" s="1" t="s">
        <v>24166</v>
      </c>
      <c r="K3469" s="1" t="s">
        <v>516</v>
      </c>
      <c r="L3469" s="1" t="s">
        <v>49</v>
      </c>
      <c r="M3469" s="1" t="s">
        <v>135</v>
      </c>
      <c r="N3469" s="1" t="s">
        <v>68</v>
      </c>
      <c r="O3469" s="1" t="s">
        <v>266</v>
      </c>
      <c r="P3469" t="s">
        <v>236</v>
      </c>
      <c r="Q3469" s="1" t="s">
        <v>237</v>
      </c>
      <c r="R3469" s="1" t="s">
        <v>237</v>
      </c>
      <c r="S3469" s="1" t="s">
        <v>3577</v>
      </c>
      <c r="T3469" s="1" t="s">
        <v>24167</v>
      </c>
      <c r="U3469" s="1" t="s">
        <v>5875</v>
      </c>
      <c r="V3469" s="1" t="s">
        <v>1103</v>
      </c>
      <c r="W3469" s="1" t="s">
        <v>94</v>
      </c>
      <c r="X3469" t="str">
        <f t="shared" si="379"/>
        <v>Complete</v>
      </c>
      <c r="Y3469">
        <f>MAX(0,100-IF(G3469="Invalid",Config!$B$5,0)-IF(I3469="Invalid",Config!$B$6,0)-IF(X3469="Incomplete",Config!$B$7,0)-IF(AF3469="Yes",Config!$B$37,0))</f>
        <v>100</v>
      </c>
      <c r="Z3469" s="1">
        <f>IF(OR(TRIM(B3469)="",COUNTIF(Config!$B$15:$B$19,B3469)&gt;0),1,0)+IF(OR(TRIM(C3469)="",COUNTIF(Config!$B$15:$B$19,C3469)&gt;0),1,0)+IF(OR(TRIM(F3469)="",COUNTIF(Config!$B$15:$B$19,F3469)&gt;0),1,0)+IF(OR(TRIM(H3469)="",COUNTIF(Config!$B$15:$B$19,H3469)&gt;0),1,0)+IF(OR(TRIM(E3469)="",COUNTIF(Config!$B$15:$B$19,E3469)&gt;0),1,0)+IF(OR(TRIM(K3469)="",COUNTIF(Config!$B$15:$B$19,K3469)&gt;0),1,0)+IF(OR(TRIM(P3469)="",COUNTIF(Config!$B$15:$B$19,P3469)&gt;0),1,0)+IF(OR(TRIM(R3469)="",COUNTIF(Config!$B$15:$B$19,R3469)&gt;0),1,0)</f>
        <v>0</v>
      </c>
      <c r="AA3469" s="1" cm="1">
        <f t="array" ref="AA3469">SUMPRODUCT(LEN(H3469)-LEN(SUBSTITUTE(H3469,{"0";"1";"2";"3";"4";"5";"6";"7";"8";"9"},"")))</f>
        <v>10</v>
      </c>
      <c r="AC3469" t="str">
        <f t="shared" si="380"/>
        <v/>
      </c>
      <c r="AD3469">
        <f t="shared" si="381"/>
        <v>1</v>
      </c>
      <c r="AE3469">
        <f t="shared" si="382"/>
        <v>1</v>
      </c>
      <c r="AF3469" t="str">
        <f t="shared" si="383"/>
        <v>No</v>
      </c>
      <c r="AG3469">
        <f t="shared" ca="1" si="384"/>
        <v>47</v>
      </c>
      <c r="AH3469" t="str">
        <f ca="1">IF(OR(V3469="",AG3469=""),"Yes",IF(AG3469&gt;Config!$B$41,"Yes","No"))</f>
        <v>No</v>
      </c>
    </row>
    <row r="3470" spans="1:34" x14ac:dyDescent="0.25">
      <c r="A3470" s="1" t="s">
        <v>24168</v>
      </c>
      <c r="B3470" s="1" t="s">
        <v>33815</v>
      </c>
      <c r="C3470" s="1" t="s">
        <v>535</v>
      </c>
      <c r="D3470" s="1" t="s">
        <v>535</v>
      </c>
      <c r="E3470" s="1" t="s">
        <v>739</v>
      </c>
      <c r="F3470" s="1" t="s">
        <v>24169</v>
      </c>
      <c r="G3470" t="str">
        <f t="shared" si="378"/>
        <v>Valid</v>
      </c>
      <c r="H3470" s="1" t="s">
        <v>24170</v>
      </c>
      <c r="I3470" t="str" cm="1">
        <f t="array" ref="I3470">IF(OR(TRIM(H3470)="",ISNUMBER(SEARCH("#",H3470)),AA3470&lt;Config!$B$8,SUMPRODUCT(--ISNUMBER(SEARCH({"a";"b";"c";"d";"e";"f";"g";"h";"i";"j";"k";"l";"m";"n";"o";"p";"q";"r";"s";"t";"u";"v";"w";"x";"y";"z"},H3470)))&gt;0),"Invalid","Valid")</f>
        <v>Valid</v>
      </c>
      <c r="J3470" s="1" t="s">
        <v>24171</v>
      </c>
      <c r="K3470" s="1" t="s">
        <v>133</v>
      </c>
      <c r="L3470" s="1" t="s">
        <v>134</v>
      </c>
      <c r="M3470" s="1" t="s">
        <v>103</v>
      </c>
      <c r="N3470" s="1" t="s">
        <v>33819</v>
      </c>
      <c r="O3470" s="1" t="s">
        <v>69</v>
      </c>
      <c r="P3470" t="s">
        <v>33</v>
      </c>
      <c r="Q3470" s="1" t="s">
        <v>34</v>
      </c>
      <c r="R3470" s="1" t="s">
        <v>35</v>
      </c>
      <c r="S3470" s="1" t="s">
        <v>7364</v>
      </c>
      <c r="T3470" s="1" t="s">
        <v>24172</v>
      </c>
      <c r="U3470" s="1" t="s">
        <v>1598</v>
      </c>
      <c r="V3470" s="1" t="s">
        <v>140</v>
      </c>
      <c r="W3470" s="1" t="s">
        <v>141</v>
      </c>
      <c r="X3470" t="str">
        <f t="shared" si="379"/>
        <v>Incomplete</v>
      </c>
      <c r="Y3470">
        <f>MAX(0,100-IF(G3470="Invalid",Config!$B$5,0)-IF(I3470="Invalid",Config!$B$6,0)-IF(X3470="Incomplete",Config!$B$7,0)-IF(AF3470="Yes",Config!$B$37,0))</f>
        <v>60</v>
      </c>
      <c r="Z3470" s="1">
        <f>IF(OR(TRIM(B3470)="",COUNTIF(Config!$B$15:$B$19,B3470)&gt;0),1,0)+IF(OR(TRIM(C3470)="",COUNTIF(Config!$B$15:$B$19,C3470)&gt;0),1,0)+IF(OR(TRIM(F3470)="",COUNTIF(Config!$B$15:$B$19,F3470)&gt;0),1,0)+IF(OR(TRIM(H3470)="",COUNTIF(Config!$B$15:$B$19,H3470)&gt;0),1,0)+IF(OR(TRIM(E3470)="",COUNTIF(Config!$B$15:$B$19,E3470)&gt;0),1,0)+IF(OR(TRIM(K3470)="",COUNTIF(Config!$B$15:$B$19,K3470)&gt;0),1,0)+IF(OR(TRIM(P3470)="",COUNTIF(Config!$B$15:$B$19,P3470)&gt;0),1,0)+IF(OR(TRIM(R3470)="",COUNTIF(Config!$B$15:$B$19,R3470)&gt;0),1,0)</f>
        <v>1</v>
      </c>
      <c r="AA3470" s="1" cm="1">
        <f t="array" ref="AA3470">SUMPRODUCT(LEN(H3470)-LEN(SUBSTITUTE(H3470,{"0";"1";"2";"3";"4";"5";"6";"7";"8";"9"},"")))</f>
        <v>10</v>
      </c>
      <c r="AC3470" t="str">
        <f t="shared" si="380"/>
        <v>Incomplete Profile</v>
      </c>
      <c r="AD3470">
        <f t="shared" si="381"/>
        <v>1</v>
      </c>
      <c r="AE3470">
        <f t="shared" si="382"/>
        <v>1</v>
      </c>
      <c r="AF3470" t="str">
        <f t="shared" si="383"/>
        <v>No</v>
      </c>
      <c r="AG3470">
        <f t="shared" ca="1" si="384"/>
        <v>37</v>
      </c>
      <c r="AH3470" t="str">
        <f ca="1">IF(OR(V3470="",AG3470=""),"Yes",IF(AG3470&gt;Config!$B$41,"Yes","No"))</f>
        <v>No</v>
      </c>
    </row>
    <row r="3471" spans="1:34" x14ac:dyDescent="0.25">
      <c r="A3471" s="1" t="s">
        <v>24173</v>
      </c>
      <c r="B3471" s="1" t="s">
        <v>1624</v>
      </c>
      <c r="C3471" s="1" t="s">
        <v>189</v>
      </c>
      <c r="D3471" s="1" t="s">
        <v>24174</v>
      </c>
      <c r="E3471" s="1" t="s">
        <v>681</v>
      </c>
      <c r="F3471" s="1" t="s">
        <v>24175</v>
      </c>
      <c r="G3471" t="str">
        <f t="shared" si="378"/>
        <v>Valid</v>
      </c>
      <c r="H3471" s="1" t="s">
        <v>24176</v>
      </c>
      <c r="I3471" t="str" cm="1">
        <f t="array" ref="I3471">IF(OR(TRIM(H3471)="",ISNUMBER(SEARCH("#",H3471)),AA3471&lt;Config!$B$8,SUMPRODUCT(--ISNUMBER(SEARCH({"a";"b";"c";"d";"e";"f";"g";"h";"i";"j";"k";"l";"m";"n";"o";"p";"q";"r";"s";"t";"u";"v";"w";"x";"y";"z"},H3471)))&gt;0),"Invalid","Valid")</f>
        <v>Valid</v>
      </c>
      <c r="J3471" s="1" t="s">
        <v>24177</v>
      </c>
      <c r="K3471" s="1" t="s">
        <v>210</v>
      </c>
      <c r="L3471" s="1" t="s">
        <v>265</v>
      </c>
      <c r="M3471" s="1" t="s">
        <v>462</v>
      </c>
      <c r="N3471" s="1" t="s">
        <v>33819</v>
      </c>
      <c r="O3471" s="1" t="s">
        <v>149</v>
      </c>
      <c r="P3471" t="s">
        <v>314</v>
      </c>
      <c r="Q3471" s="1" t="s">
        <v>315</v>
      </c>
      <c r="R3471" s="1" t="s">
        <v>663</v>
      </c>
      <c r="S3471" s="1" t="s">
        <v>7394</v>
      </c>
      <c r="T3471" s="1" t="s">
        <v>24178</v>
      </c>
      <c r="U3471" s="1" t="s">
        <v>24179</v>
      </c>
      <c r="V3471" s="1" t="s">
        <v>1273</v>
      </c>
      <c r="W3471" s="1" t="s">
        <v>94</v>
      </c>
      <c r="X3471" t="str">
        <f t="shared" si="379"/>
        <v>Complete</v>
      </c>
      <c r="Y3471">
        <f>MAX(0,100-IF(G3471="Invalid",Config!$B$5,0)-IF(I3471="Invalid",Config!$B$6,0)-IF(X3471="Incomplete",Config!$B$7,0)-IF(AF3471="Yes",Config!$B$37,0))</f>
        <v>100</v>
      </c>
      <c r="Z3471" s="1">
        <f>IF(OR(TRIM(B3471)="",COUNTIF(Config!$B$15:$B$19,B3471)&gt;0),1,0)+IF(OR(TRIM(C3471)="",COUNTIF(Config!$B$15:$B$19,C3471)&gt;0),1,0)+IF(OR(TRIM(F3471)="",COUNTIF(Config!$B$15:$B$19,F3471)&gt;0),1,0)+IF(OR(TRIM(H3471)="",COUNTIF(Config!$B$15:$B$19,H3471)&gt;0),1,0)+IF(OR(TRIM(E3471)="",COUNTIF(Config!$B$15:$B$19,E3471)&gt;0),1,0)+IF(OR(TRIM(K3471)="",COUNTIF(Config!$B$15:$B$19,K3471)&gt;0),1,0)+IF(OR(TRIM(P3471)="",COUNTIF(Config!$B$15:$B$19,P3471)&gt;0),1,0)+IF(OR(TRIM(R3471)="",COUNTIF(Config!$B$15:$B$19,R3471)&gt;0),1,0)</f>
        <v>0</v>
      </c>
      <c r="AA3471" s="1" cm="1">
        <f t="array" ref="AA3471">SUMPRODUCT(LEN(H3471)-LEN(SUBSTITUTE(H3471,{"0";"1";"2";"3";"4";"5";"6";"7";"8";"9"},"")))</f>
        <v>12</v>
      </c>
      <c r="AC3471" t="str">
        <f t="shared" si="380"/>
        <v/>
      </c>
      <c r="AD3471">
        <f t="shared" si="381"/>
        <v>1</v>
      </c>
      <c r="AE3471">
        <f t="shared" si="382"/>
        <v>1</v>
      </c>
      <c r="AF3471" t="str">
        <f t="shared" si="383"/>
        <v>No</v>
      </c>
      <c r="AG3471" t="str">
        <f t="shared" ca="1" si="384"/>
        <v/>
      </c>
      <c r="AH3471" t="str">
        <f ca="1">IF(OR(V3471="",AG3471=""),"Yes",IF(AG3471&gt;Config!$B$41,"Yes","No"))</f>
        <v>Yes</v>
      </c>
    </row>
    <row r="3472" spans="1:34" x14ac:dyDescent="0.25">
      <c r="A3472" s="1" t="s">
        <v>24180</v>
      </c>
      <c r="B3472" s="1" t="s">
        <v>678</v>
      </c>
      <c r="C3472" s="1" t="s">
        <v>308</v>
      </c>
      <c r="D3472" s="1" t="s">
        <v>15727</v>
      </c>
      <c r="E3472" s="1" t="s">
        <v>298</v>
      </c>
      <c r="F3472" s="1" t="s">
        <v>24181</v>
      </c>
      <c r="G3472" t="str">
        <f t="shared" si="378"/>
        <v>Invalid</v>
      </c>
      <c r="H3472" s="1" t="s">
        <v>24182</v>
      </c>
      <c r="I3472" t="str" cm="1">
        <f t="array" ref="I3472">IF(OR(TRIM(H3472)="",ISNUMBER(SEARCH("#",H3472)),AA3472&lt;Config!$B$8,SUMPRODUCT(--ISNUMBER(SEARCH({"a";"b";"c";"d";"e";"f";"g";"h";"i";"j";"k";"l";"m";"n";"o";"p";"q";"r";"s";"t";"u";"v";"w";"x";"y";"z"},H3472)))&gt;0),"Invalid","Valid")</f>
        <v>Valid</v>
      </c>
      <c r="J3472" s="1" t="s">
        <v>24183</v>
      </c>
      <c r="K3472" s="1" t="s">
        <v>866</v>
      </c>
      <c r="L3472" s="1" t="s">
        <v>29</v>
      </c>
      <c r="M3472" s="1" t="s">
        <v>135</v>
      </c>
      <c r="N3472" s="1" t="s">
        <v>148</v>
      </c>
      <c r="O3472" s="1" t="s">
        <v>149</v>
      </c>
      <c r="P3472" t="s">
        <v>53</v>
      </c>
      <c r="Q3472" s="1" t="s">
        <v>181</v>
      </c>
      <c r="R3472" s="1" t="s">
        <v>70</v>
      </c>
      <c r="S3472" s="1" t="s">
        <v>24184</v>
      </c>
      <c r="T3472" s="1" t="s">
        <v>24185</v>
      </c>
      <c r="U3472" s="1" t="s">
        <v>19539</v>
      </c>
      <c r="V3472" s="1" t="s">
        <v>3318</v>
      </c>
      <c r="W3472" s="1" t="s">
        <v>75</v>
      </c>
      <c r="X3472" t="str">
        <f t="shared" si="379"/>
        <v>Complete</v>
      </c>
      <c r="Y3472">
        <f>MAX(0,100-IF(G3472="Invalid",Config!$B$5,0)-IF(I3472="Invalid",Config!$B$6,0)-IF(X3472="Incomplete",Config!$B$7,0)-IF(AF3472="Yes",Config!$B$37,0))</f>
        <v>70</v>
      </c>
      <c r="Z3472" s="1">
        <f>IF(OR(TRIM(B3472)="",COUNTIF(Config!$B$15:$B$19,B3472)&gt;0),1,0)+IF(OR(TRIM(C3472)="",COUNTIF(Config!$B$15:$B$19,C3472)&gt;0),1,0)+IF(OR(TRIM(F3472)="",COUNTIF(Config!$B$15:$B$19,F3472)&gt;0),1,0)+IF(OR(TRIM(H3472)="",COUNTIF(Config!$B$15:$B$19,H3472)&gt;0),1,0)+IF(OR(TRIM(E3472)="",COUNTIF(Config!$B$15:$B$19,E3472)&gt;0),1,0)+IF(OR(TRIM(K3472)="",COUNTIF(Config!$B$15:$B$19,K3472)&gt;0),1,0)+IF(OR(TRIM(P3472)="",COUNTIF(Config!$B$15:$B$19,P3472)&gt;0),1,0)+IF(OR(TRIM(R3472)="",COUNTIF(Config!$B$15:$B$19,R3472)&gt;0),1,0)</f>
        <v>0</v>
      </c>
      <c r="AA3472" s="1" cm="1">
        <f t="array" ref="AA3472">SUMPRODUCT(LEN(H3472)-LEN(SUBSTITUTE(H3472,{"0";"1";"2";"3";"4";"5";"6";"7";"8";"9"},"")))</f>
        <v>12</v>
      </c>
      <c r="AC3472" t="str">
        <f t="shared" si="380"/>
        <v>Invalid Email</v>
      </c>
      <c r="AD3472">
        <f t="shared" si="381"/>
        <v>0</v>
      </c>
      <c r="AE3472">
        <f t="shared" si="382"/>
        <v>1</v>
      </c>
      <c r="AF3472" t="str">
        <f t="shared" si="383"/>
        <v>No</v>
      </c>
      <c r="AG3472">
        <f t="shared" ca="1" si="384"/>
        <v>53</v>
      </c>
      <c r="AH3472" t="str">
        <f ca="1">IF(OR(V3472="",AG3472=""),"Yes",IF(AG3472&gt;Config!$B$41,"Yes","No"))</f>
        <v>No</v>
      </c>
    </row>
    <row r="3473" spans="1:34" x14ac:dyDescent="0.25">
      <c r="A3473" s="1" t="s">
        <v>24186</v>
      </c>
      <c r="B3473" s="1" t="s">
        <v>245</v>
      </c>
      <c r="C3473" s="1" t="s">
        <v>499</v>
      </c>
      <c r="D3473" s="1" t="s">
        <v>24187</v>
      </c>
      <c r="E3473" s="1" t="s">
        <v>34200</v>
      </c>
      <c r="F3473" s="1" t="s">
        <v>24188</v>
      </c>
      <c r="G3473" t="str">
        <f t="shared" si="378"/>
        <v>Valid</v>
      </c>
      <c r="H3473" s="1" t="s">
        <v>20690</v>
      </c>
      <c r="I3473" t="str" cm="1">
        <f t="array" ref="I3473">IF(OR(TRIM(H3473)="",ISNUMBER(SEARCH("#",H3473)),AA3473&lt;Config!$B$8,SUMPRODUCT(--ISNUMBER(SEARCH({"a";"b";"c";"d";"e";"f";"g";"h";"i";"j";"k";"l";"m";"n";"o";"p";"q";"r";"s";"t";"u";"v";"w";"x";"y";"z"},H3473)))&gt;0),"Invalid","Valid")</f>
        <v>Valid</v>
      </c>
      <c r="J3473" s="1" t="s">
        <v>24189</v>
      </c>
      <c r="K3473" s="1" t="s">
        <v>163</v>
      </c>
      <c r="L3473" s="1" t="s">
        <v>450</v>
      </c>
      <c r="M3473" s="1" t="s">
        <v>251</v>
      </c>
      <c r="N3473" s="1" t="s">
        <v>51</v>
      </c>
      <c r="O3473" s="1" t="s">
        <v>149</v>
      </c>
      <c r="P3473" t="s">
        <v>344</v>
      </c>
      <c r="Q3473" s="1" t="s">
        <v>345</v>
      </c>
      <c r="R3473" s="1" t="s">
        <v>346</v>
      </c>
      <c r="S3473" s="1" t="s">
        <v>24190</v>
      </c>
      <c r="T3473" s="1" t="s">
        <v>24191</v>
      </c>
      <c r="U3473" s="1" t="s">
        <v>11711</v>
      </c>
      <c r="V3473" s="1" t="s">
        <v>24192</v>
      </c>
      <c r="W3473" s="1" t="s">
        <v>94</v>
      </c>
      <c r="X3473" t="str">
        <f t="shared" si="379"/>
        <v>Complete</v>
      </c>
      <c r="Y3473">
        <f>MAX(0,100-IF(G3473="Invalid",Config!$B$5,0)-IF(I3473="Invalid",Config!$B$6,0)-IF(X3473="Incomplete",Config!$B$7,0)-IF(AF3473="Yes",Config!$B$37,0))</f>
        <v>75</v>
      </c>
      <c r="Z3473" s="1">
        <f>IF(OR(TRIM(B3473)="",COUNTIF(Config!$B$15:$B$19,B3473)&gt;0),1,0)+IF(OR(TRIM(C3473)="",COUNTIF(Config!$B$15:$B$19,C3473)&gt;0),1,0)+IF(OR(TRIM(F3473)="",COUNTIF(Config!$B$15:$B$19,F3473)&gt;0),1,0)+IF(OR(TRIM(H3473)="",COUNTIF(Config!$B$15:$B$19,H3473)&gt;0),1,0)+IF(OR(TRIM(E3473)="",COUNTIF(Config!$B$15:$B$19,E3473)&gt;0),1,0)+IF(OR(TRIM(K3473)="",COUNTIF(Config!$B$15:$B$19,K3473)&gt;0),1,0)+IF(OR(TRIM(P3473)="",COUNTIF(Config!$B$15:$B$19,P3473)&gt;0),1,0)+IF(OR(TRIM(R3473)="",COUNTIF(Config!$B$15:$B$19,R3473)&gt;0),1,0)</f>
        <v>0</v>
      </c>
      <c r="AA3473" s="1" cm="1">
        <f t="array" ref="AA3473">SUMPRODUCT(LEN(H3473)-LEN(SUBSTITUTE(H3473,{"0";"1";"2";"3";"4";"5";"6";"7";"8";"9"},"")))</f>
        <v>11</v>
      </c>
      <c r="AC3473" t="str">
        <f t="shared" si="380"/>
        <v>Potential Duplicate</v>
      </c>
      <c r="AD3473">
        <f t="shared" si="381"/>
        <v>1</v>
      </c>
      <c r="AE3473">
        <f t="shared" si="382"/>
        <v>2</v>
      </c>
      <c r="AF3473" t="str">
        <f t="shared" si="383"/>
        <v>Yes</v>
      </c>
      <c r="AG3473">
        <f t="shared" ca="1" si="384"/>
        <v>482</v>
      </c>
      <c r="AH3473" t="str">
        <f ca="1">IF(OR(V3473="",AG3473=""),"Yes",IF(AG3473&gt;Config!$B$41,"Yes","No"))</f>
        <v>Yes</v>
      </c>
    </row>
    <row r="3474" spans="1:34" x14ac:dyDescent="0.25">
      <c r="A3474" s="1" t="s">
        <v>24193</v>
      </c>
      <c r="B3474" s="1" t="s">
        <v>33815</v>
      </c>
      <c r="C3474" s="1" t="s">
        <v>128</v>
      </c>
      <c r="D3474" s="1" t="s">
        <v>128</v>
      </c>
      <c r="E3474" s="1" t="s">
        <v>35411</v>
      </c>
      <c r="F3474" s="1" t="s">
        <v>24194</v>
      </c>
      <c r="G3474" t="str">
        <f t="shared" si="378"/>
        <v>Valid</v>
      </c>
      <c r="H3474" s="1" t="s">
        <v>24195</v>
      </c>
      <c r="I3474" t="str" cm="1">
        <f t="array" ref="I3474">IF(OR(TRIM(H3474)="",ISNUMBER(SEARCH("#",H3474)),AA3474&lt;Config!$B$8,SUMPRODUCT(--ISNUMBER(SEARCH({"a";"b";"c";"d";"e";"f";"g";"h";"i";"j";"k";"l";"m";"n";"o";"p";"q";"r";"s";"t";"u";"v";"w";"x";"y";"z"},H3474)))&gt;0),"Invalid","Valid")</f>
        <v>Valid</v>
      </c>
      <c r="J3474" s="1" t="s">
        <v>24196</v>
      </c>
      <c r="K3474" s="1" t="s">
        <v>516</v>
      </c>
      <c r="L3474" s="1" t="s">
        <v>164</v>
      </c>
      <c r="M3474" s="1" t="s">
        <v>343</v>
      </c>
      <c r="N3474" s="1" t="s">
        <v>33819</v>
      </c>
      <c r="O3474" s="1" t="s">
        <v>69</v>
      </c>
      <c r="P3474" t="s">
        <v>87</v>
      </c>
      <c r="Q3474" s="1" t="s">
        <v>88</v>
      </c>
      <c r="R3474" s="1" t="s">
        <v>379</v>
      </c>
      <c r="S3474" s="1" t="s">
        <v>2215</v>
      </c>
      <c r="T3474" s="1" t="s">
        <v>24197</v>
      </c>
      <c r="U3474" s="1" t="s">
        <v>926</v>
      </c>
      <c r="V3474" s="1" t="s">
        <v>1050</v>
      </c>
      <c r="W3474" s="1" t="s">
        <v>125</v>
      </c>
      <c r="X3474" t="str">
        <f t="shared" si="379"/>
        <v>Incomplete</v>
      </c>
      <c r="Y3474">
        <f>MAX(0,100-IF(G3474="Invalid",Config!$B$5,0)-IF(I3474="Invalid",Config!$B$6,0)-IF(X3474="Incomplete",Config!$B$7,0)-IF(AF3474="Yes",Config!$B$37,0))</f>
        <v>60</v>
      </c>
      <c r="Z3474" s="1">
        <f>IF(OR(TRIM(B3474)="",COUNTIF(Config!$B$15:$B$19,B3474)&gt;0),1,0)+IF(OR(TRIM(C3474)="",COUNTIF(Config!$B$15:$B$19,C3474)&gt;0),1,0)+IF(OR(TRIM(F3474)="",COUNTIF(Config!$B$15:$B$19,F3474)&gt;0),1,0)+IF(OR(TRIM(H3474)="",COUNTIF(Config!$B$15:$B$19,H3474)&gt;0),1,0)+IF(OR(TRIM(E3474)="",COUNTIF(Config!$B$15:$B$19,E3474)&gt;0),1,0)+IF(OR(TRIM(K3474)="",COUNTIF(Config!$B$15:$B$19,K3474)&gt;0),1,0)+IF(OR(TRIM(P3474)="",COUNTIF(Config!$B$15:$B$19,P3474)&gt;0),1,0)+IF(OR(TRIM(R3474)="",COUNTIF(Config!$B$15:$B$19,R3474)&gt;0),1,0)</f>
        <v>1</v>
      </c>
      <c r="AA3474" s="1" cm="1">
        <f t="array" ref="AA3474">SUMPRODUCT(LEN(H3474)-LEN(SUBSTITUTE(H3474,{"0";"1";"2";"3";"4";"5";"6";"7";"8";"9"},"")))</f>
        <v>11</v>
      </c>
      <c r="AC3474" t="str">
        <f t="shared" si="380"/>
        <v>Incomplete Profile</v>
      </c>
      <c r="AD3474">
        <f t="shared" si="381"/>
        <v>1</v>
      </c>
      <c r="AE3474">
        <f t="shared" si="382"/>
        <v>1</v>
      </c>
      <c r="AF3474" t="str">
        <f t="shared" si="383"/>
        <v>No</v>
      </c>
      <c r="AG3474">
        <f t="shared" ca="1" si="384"/>
        <v>37</v>
      </c>
      <c r="AH3474" t="str">
        <f ca="1">IF(OR(V3474="",AG3474=""),"Yes",IF(AG3474&gt;Config!$B$41,"Yes","No"))</f>
        <v>No</v>
      </c>
    </row>
    <row r="3475" spans="1:34" x14ac:dyDescent="0.25">
      <c r="A3475" s="1" t="s">
        <v>24198</v>
      </c>
      <c r="B3475" s="1" t="s">
        <v>619</v>
      </c>
      <c r="C3475" s="1" t="s">
        <v>1496</v>
      </c>
      <c r="D3475" s="1" t="s">
        <v>24199</v>
      </c>
      <c r="E3475" s="1" t="s">
        <v>34917</v>
      </c>
      <c r="F3475" s="1" t="s">
        <v>35412</v>
      </c>
      <c r="G3475" t="str">
        <f t="shared" si="378"/>
        <v>Valid</v>
      </c>
      <c r="H3475" s="1" t="s">
        <v>24200</v>
      </c>
      <c r="I3475" t="str" cm="1">
        <f t="array" ref="I3475">IF(OR(TRIM(H3475)="",ISNUMBER(SEARCH("#",H3475)),AA3475&lt;Config!$B$8,SUMPRODUCT(--ISNUMBER(SEARCH({"a";"b";"c";"d";"e";"f";"g";"h";"i";"j";"k";"l";"m";"n";"o";"p";"q";"r";"s";"t";"u";"v";"w";"x";"y";"z"},H3475)))&gt;0),"Invalid","Valid")</f>
        <v>Valid</v>
      </c>
      <c r="J3475" s="1" t="s">
        <v>24201</v>
      </c>
      <c r="K3475" s="1" t="s">
        <v>264</v>
      </c>
      <c r="L3475" s="1" t="s">
        <v>67</v>
      </c>
      <c r="M3475" s="1" t="s">
        <v>118</v>
      </c>
      <c r="N3475" s="1" t="s">
        <v>148</v>
      </c>
      <c r="O3475" s="1" t="s">
        <v>69</v>
      </c>
      <c r="P3475" t="s">
        <v>87</v>
      </c>
      <c r="Q3475" s="1" t="s">
        <v>166</v>
      </c>
      <c r="R3475" s="1" t="s">
        <v>212</v>
      </c>
      <c r="S3475" s="1" t="s">
        <v>24202</v>
      </c>
      <c r="T3475" s="1" t="s">
        <v>24203</v>
      </c>
      <c r="U3475" s="1" t="s">
        <v>12207</v>
      </c>
      <c r="V3475" s="1" t="s">
        <v>1546</v>
      </c>
      <c r="W3475" s="1" t="s">
        <v>125</v>
      </c>
      <c r="X3475" t="str">
        <f t="shared" si="379"/>
        <v>Complete</v>
      </c>
      <c r="Y3475">
        <f>MAX(0,100-IF(G3475="Invalid",Config!$B$5,0)-IF(I3475="Invalid",Config!$B$6,0)-IF(X3475="Incomplete",Config!$B$7,0)-IF(AF3475="Yes",Config!$B$37,0))</f>
        <v>100</v>
      </c>
      <c r="Z3475" s="1">
        <f>IF(OR(TRIM(B3475)="",COUNTIF(Config!$B$15:$B$19,B3475)&gt;0),1,0)+IF(OR(TRIM(C3475)="",COUNTIF(Config!$B$15:$B$19,C3475)&gt;0),1,0)+IF(OR(TRIM(F3475)="",COUNTIF(Config!$B$15:$B$19,F3475)&gt;0),1,0)+IF(OR(TRIM(H3475)="",COUNTIF(Config!$B$15:$B$19,H3475)&gt;0),1,0)+IF(OR(TRIM(E3475)="",COUNTIF(Config!$B$15:$B$19,E3475)&gt;0),1,0)+IF(OR(TRIM(K3475)="",COUNTIF(Config!$B$15:$B$19,K3475)&gt;0),1,0)+IF(OR(TRIM(P3475)="",COUNTIF(Config!$B$15:$B$19,P3475)&gt;0),1,0)+IF(OR(TRIM(R3475)="",COUNTIF(Config!$B$15:$B$19,R3475)&gt;0),1,0)</f>
        <v>0</v>
      </c>
      <c r="AA3475" s="1" cm="1">
        <f t="array" ref="AA3475">SUMPRODUCT(LEN(H3475)-LEN(SUBSTITUTE(H3475,{"0";"1";"2";"3";"4";"5";"6";"7";"8";"9"},"")))</f>
        <v>11</v>
      </c>
      <c r="AC3475" t="str">
        <f t="shared" si="380"/>
        <v/>
      </c>
      <c r="AD3475">
        <f t="shared" si="381"/>
        <v>1</v>
      </c>
      <c r="AE3475">
        <f t="shared" si="382"/>
        <v>1</v>
      </c>
      <c r="AF3475" t="str">
        <f t="shared" si="383"/>
        <v>No</v>
      </c>
      <c r="AG3475">
        <f t="shared" ca="1" si="384"/>
        <v>374</v>
      </c>
      <c r="AH3475" t="str">
        <f ca="1">IF(OR(V3475="",AG3475=""),"Yes",IF(AG3475&gt;Config!$B$41,"Yes","No"))</f>
        <v>Yes</v>
      </c>
    </row>
    <row r="3476" spans="1:34" x14ac:dyDescent="0.25">
      <c r="A3476" s="1" t="s">
        <v>24204</v>
      </c>
      <c r="B3476" s="1" t="s">
        <v>4909</v>
      </c>
      <c r="C3476" s="1" t="s">
        <v>323</v>
      </c>
      <c r="D3476" s="1" t="s">
        <v>24205</v>
      </c>
      <c r="E3476" s="1" t="s">
        <v>35413</v>
      </c>
      <c r="F3476" s="1" t="s">
        <v>24206</v>
      </c>
      <c r="G3476" t="str">
        <f t="shared" si="378"/>
        <v>Valid</v>
      </c>
      <c r="H3476" s="1" t="s">
        <v>24207</v>
      </c>
      <c r="I3476" t="str" cm="1">
        <f t="array" ref="I3476">IF(OR(TRIM(H3476)="",ISNUMBER(SEARCH("#",H3476)),AA3476&lt;Config!$B$8,SUMPRODUCT(--ISNUMBER(SEARCH({"a";"b";"c";"d";"e";"f";"g";"h";"i";"j";"k";"l";"m";"n";"o";"p";"q";"r";"s";"t";"u";"v";"w";"x";"y";"z"},H3476)))&gt;0),"Invalid","Valid")</f>
        <v>Valid</v>
      </c>
      <c r="J3476" s="1" t="s">
        <v>24208</v>
      </c>
      <c r="K3476" s="1" t="s">
        <v>722</v>
      </c>
      <c r="L3476" s="1" t="s">
        <v>179</v>
      </c>
      <c r="M3476" s="1" t="s">
        <v>165</v>
      </c>
      <c r="N3476" s="1" t="s">
        <v>31</v>
      </c>
      <c r="O3476" s="1" t="s">
        <v>69</v>
      </c>
      <c r="P3476" t="s">
        <v>53</v>
      </c>
      <c r="Q3476" s="1" t="s">
        <v>54</v>
      </c>
      <c r="R3476" s="1" t="s">
        <v>288</v>
      </c>
      <c r="S3476" s="1" t="s">
        <v>24209</v>
      </c>
      <c r="T3476" s="1" t="s">
        <v>24210</v>
      </c>
      <c r="U3476" s="1" t="s">
        <v>24211</v>
      </c>
      <c r="V3476" s="1" t="s">
        <v>2354</v>
      </c>
      <c r="W3476" s="1" t="s">
        <v>125</v>
      </c>
      <c r="X3476" t="str">
        <f t="shared" si="379"/>
        <v>Complete</v>
      </c>
      <c r="Y3476">
        <f>MAX(0,100-IF(G3476="Invalid",Config!$B$5,0)-IF(I3476="Invalid",Config!$B$6,0)-IF(X3476="Incomplete",Config!$B$7,0)-IF(AF3476="Yes",Config!$B$37,0))</f>
        <v>100</v>
      </c>
      <c r="Z3476" s="1">
        <f>IF(OR(TRIM(B3476)="",COUNTIF(Config!$B$15:$B$19,B3476)&gt;0),1,0)+IF(OR(TRIM(C3476)="",COUNTIF(Config!$B$15:$B$19,C3476)&gt;0),1,0)+IF(OR(TRIM(F3476)="",COUNTIF(Config!$B$15:$B$19,F3476)&gt;0),1,0)+IF(OR(TRIM(H3476)="",COUNTIF(Config!$B$15:$B$19,H3476)&gt;0),1,0)+IF(OR(TRIM(E3476)="",COUNTIF(Config!$B$15:$B$19,E3476)&gt;0),1,0)+IF(OR(TRIM(K3476)="",COUNTIF(Config!$B$15:$B$19,K3476)&gt;0),1,0)+IF(OR(TRIM(P3476)="",COUNTIF(Config!$B$15:$B$19,P3476)&gt;0),1,0)+IF(OR(TRIM(R3476)="",COUNTIF(Config!$B$15:$B$19,R3476)&gt;0),1,0)</f>
        <v>0</v>
      </c>
      <c r="AA3476" s="1" cm="1">
        <f t="array" ref="AA3476">SUMPRODUCT(LEN(H3476)-LEN(SUBSTITUTE(H3476,{"0";"1";"2";"3";"4";"5";"6";"7";"8";"9"},"")))</f>
        <v>12</v>
      </c>
      <c r="AC3476" t="str">
        <f t="shared" si="380"/>
        <v/>
      </c>
      <c r="AD3476">
        <f t="shared" si="381"/>
        <v>1</v>
      </c>
      <c r="AE3476">
        <f t="shared" si="382"/>
        <v>1</v>
      </c>
      <c r="AF3476" t="str">
        <f t="shared" si="383"/>
        <v>No</v>
      </c>
      <c r="AG3476">
        <f t="shared" ca="1" si="384"/>
        <v>697</v>
      </c>
      <c r="AH3476" t="str">
        <f ca="1">IF(OR(V3476="",AG3476=""),"Yes",IF(AG3476&gt;Config!$B$41,"Yes","No"))</f>
        <v>Yes</v>
      </c>
    </row>
    <row r="3477" spans="1:34" x14ac:dyDescent="0.25">
      <c r="A3477" s="1" t="s">
        <v>24212</v>
      </c>
      <c r="B3477" s="1" t="s">
        <v>397</v>
      </c>
      <c r="C3477" s="1" t="s">
        <v>511</v>
      </c>
      <c r="D3477" s="1" t="s">
        <v>24213</v>
      </c>
      <c r="E3477" s="1" t="s">
        <v>35067</v>
      </c>
      <c r="F3477" s="1" t="s">
        <v>24214</v>
      </c>
      <c r="G3477" t="str">
        <f t="shared" si="378"/>
        <v>Valid</v>
      </c>
      <c r="H3477" s="1" t="s">
        <v>24215</v>
      </c>
      <c r="I3477" t="str" cm="1">
        <f t="array" ref="I3477">IF(OR(TRIM(H3477)="",ISNUMBER(SEARCH("#",H3477)),AA3477&lt;Config!$B$8,SUMPRODUCT(--ISNUMBER(SEARCH({"a";"b";"c";"d";"e";"f";"g";"h";"i";"j";"k";"l";"m";"n";"o";"p";"q";"r";"s";"t";"u";"v";"w";"x";"y";"z"},H3477)))&gt;0),"Invalid","Valid")</f>
        <v>Valid</v>
      </c>
      <c r="J3477" s="1" t="s">
        <v>24216</v>
      </c>
      <c r="K3477" s="1" t="s">
        <v>504</v>
      </c>
      <c r="L3477" s="1" t="s">
        <v>265</v>
      </c>
      <c r="M3477" s="1" t="s">
        <v>33825</v>
      </c>
      <c r="N3477" s="1" t="s">
        <v>68</v>
      </c>
      <c r="O3477" s="1" t="s">
        <v>69</v>
      </c>
      <c r="P3477" t="s">
        <v>236</v>
      </c>
      <c r="Q3477" s="1" t="s">
        <v>253</v>
      </c>
      <c r="R3477" s="1" t="s">
        <v>237</v>
      </c>
      <c r="S3477" s="1" t="s">
        <v>885</v>
      </c>
      <c r="T3477" s="1" t="s">
        <v>24217</v>
      </c>
      <c r="U3477" s="1" t="s">
        <v>24218</v>
      </c>
      <c r="V3477" s="1" t="s">
        <v>24219</v>
      </c>
      <c r="W3477" s="1" t="s">
        <v>384</v>
      </c>
      <c r="X3477" t="str">
        <f t="shared" si="379"/>
        <v>Complete</v>
      </c>
      <c r="Y3477">
        <f>MAX(0,100-IF(G3477="Invalid",Config!$B$5,0)-IF(I3477="Invalid",Config!$B$6,0)-IF(X3477="Incomplete",Config!$B$7,0)-IF(AF3477="Yes",Config!$B$37,0))</f>
        <v>100</v>
      </c>
      <c r="Z3477" s="1">
        <f>IF(OR(TRIM(B3477)="",COUNTIF(Config!$B$15:$B$19,B3477)&gt;0),1,0)+IF(OR(TRIM(C3477)="",COUNTIF(Config!$B$15:$B$19,C3477)&gt;0),1,0)+IF(OR(TRIM(F3477)="",COUNTIF(Config!$B$15:$B$19,F3477)&gt;0),1,0)+IF(OR(TRIM(H3477)="",COUNTIF(Config!$B$15:$B$19,H3477)&gt;0),1,0)+IF(OR(TRIM(E3477)="",COUNTIF(Config!$B$15:$B$19,E3477)&gt;0),1,0)+IF(OR(TRIM(K3477)="",COUNTIF(Config!$B$15:$B$19,K3477)&gt;0),1,0)+IF(OR(TRIM(P3477)="",COUNTIF(Config!$B$15:$B$19,P3477)&gt;0),1,0)+IF(OR(TRIM(R3477)="",COUNTIF(Config!$B$15:$B$19,R3477)&gt;0),1,0)</f>
        <v>0</v>
      </c>
      <c r="AA3477" s="1" cm="1">
        <f t="array" ref="AA3477">SUMPRODUCT(LEN(H3477)-LEN(SUBSTITUTE(H3477,{"0";"1";"2";"3";"4";"5";"6";"7";"8";"9"},"")))</f>
        <v>10</v>
      </c>
      <c r="AC3477" t="str">
        <f t="shared" si="380"/>
        <v/>
      </c>
      <c r="AD3477">
        <f t="shared" si="381"/>
        <v>1</v>
      </c>
      <c r="AE3477">
        <f t="shared" si="382"/>
        <v>1</v>
      </c>
      <c r="AF3477" t="str">
        <f t="shared" si="383"/>
        <v>No</v>
      </c>
      <c r="AG3477">
        <f t="shared" ca="1" si="384"/>
        <v>115</v>
      </c>
      <c r="AH3477" t="str">
        <f ca="1">IF(OR(V3477="",AG3477=""),"Yes",IF(AG3477&gt;Config!$B$41,"Yes","No"))</f>
        <v>No</v>
      </c>
    </row>
    <row r="3478" spans="1:34" x14ac:dyDescent="0.25">
      <c r="A3478" s="1" t="s">
        <v>24220</v>
      </c>
      <c r="B3478" s="1" t="s">
        <v>204</v>
      </c>
      <c r="C3478" s="1" t="s">
        <v>308</v>
      </c>
      <c r="D3478" s="1" t="s">
        <v>24221</v>
      </c>
      <c r="E3478" s="1" t="s">
        <v>35366</v>
      </c>
      <c r="F3478" s="1" t="s">
        <v>24222</v>
      </c>
      <c r="G3478" t="str">
        <f t="shared" si="378"/>
        <v>Valid</v>
      </c>
      <c r="H3478" s="1" t="s">
        <v>24223</v>
      </c>
      <c r="I3478" t="str" cm="1">
        <f t="array" ref="I3478">IF(OR(TRIM(H3478)="",ISNUMBER(SEARCH("#",H3478)),AA3478&lt;Config!$B$8,SUMPRODUCT(--ISNUMBER(SEARCH({"a";"b";"c";"d";"e";"f";"g";"h";"i";"j";"k";"l";"m";"n";"o";"p";"q";"r";"s";"t";"u";"v";"w";"x";"y";"z"},H3478)))&gt;0),"Invalid","Valid")</f>
        <v>Valid</v>
      </c>
      <c r="J3478" s="1" t="s">
        <v>24224</v>
      </c>
      <c r="K3478" s="1" t="s">
        <v>516</v>
      </c>
      <c r="L3478" s="1" t="s">
        <v>179</v>
      </c>
      <c r="M3478" s="1" t="s">
        <v>103</v>
      </c>
      <c r="N3478" s="1" t="s">
        <v>252</v>
      </c>
      <c r="O3478" s="1" t="s">
        <v>69</v>
      </c>
      <c r="P3478" t="s">
        <v>236</v>
      </c>
      <c r="Q3478" s="1" t="s">
        <v>253</v>
      </c>
      <c r="R3478" s="1" t="s">
        <v>253</v>
      </c>
      <c r="S3478" s="1" t="s">
        <v>24225</v>
      </c>
      <c r="T3478" s="1" t="s">
        <v>24226</v>
      </c>
      <c r="U3478" s="1" t="s">
        <v>24227</v>
      </c>
      <c r="V3478" s="1" t="s">
        <v>2331</v>
      </c>
      <c r="W3478" s="1" t="s">
        <v>94</v>
      </c>
      <c r="X3478" t="str">
        <f t="shared" si="379"/>
        <v>Complete</v>
      </c>
      <c r="Y3478">
        <f>MAX(0,100-IF(G3478="Invalid",Config!$B$5,0)-IF(I3478="Invalid",Config!$B$6,0)-IF(X3478="Incomplete",Config!$B$7,0)-IF(AF3478="Yes",Config!$B$37,0))</f>
        <v>100</v>
      </c>
      <c r="Z3478" s="1">
        <f>IF(OR(TRIM(B3478)="",COUNTIF(Config!$B$15:$B$19,B3478)&gt;0),1,0)+IF(OR(TRIM(C3478)="",COUNTIF(Config!$B$15:$B$19,C3478)&gt;0),1,0)+IF(OR(TRIM(F3478)="",COUNTIF(Config!$B$15:$B$19,F3478)&gt;0),1,0)+IF(OR(TRIM(H3478)="",COUNTIF(Config!$B$15:$B$19,H3478)&gt;0),1,0)+IF(OR(TRIM(E3478)="",COUNTIF(Config!$B$15:$B$19,E3478)&gt;0),1,0)+IF(OR(TRIM(K3478)="",COUNTIF(Config!$B$15:$B$19,K3478)&gt;0),1,0)+IF(OR(TRIM(P3478)="",COUNTIF(Config!$B$15:$B$19,P3478)&gt;0),1,0)+IF(OR(TRIM(R3478)="",COUNTIF(Config!$B$15:$B$19,R3478)&gt;0),1,0)</f>
        <v>0</v>
      </c>
      <c r="AA3478" s="1" cm="1">
        <f t="array" ref="AA3478">SUMPRODUCT(LEN(H3478)-LEN(SUBSTITUTE(H3478,{"0";"1";"2";"3";"4";"5";"6";"7";"8";"9"},"")))</f>
        <v>12</v>
      </c>
      <c r="AC3478" t="str">
        <f t="shared" si="380"/>
        <v/>
      </c>
      <c r="AD3478">
        <f t="shared" si="381"/>
        <v>1</v>
      </c>
      <c r="AE3478">
        <f t="shared" si="382"/>
        <v>1</v>
      </c>
      <c r="AF3478" t="str">
        <f t="shared" si="383"/>
        <v>No</v>
      </c>
      <c r="AG3478">
        <f t="shared" ca="1" si="384"/>
        <v>663</v>
      </c>
      <c r="AH3478" t="str">
        <f ca="1">IF(OR(V3478="",AG3478=""),"Yes",IF(AG3478&gt;Config!$B$41,"Yes","No"))</f>
        <v>Yes</v>
      </c>
    </row>
    <row r="3479" spans="1:34" x14ac:dyDescent="0.25">
      <c r="A3479" s="1" t="s">
        <v>24228</v>
      </c>
      <c r="B3479" s="1" t="s">
        <v>1157</v>
      </c>
      <c r="C3479" s="1" t="s">
        <v>323</v>
      </c>
      <c r="D3479" s="1" t="s">
        <v>24229</v>
      </c>
      <c r="E3479" s="1" t="s">
        <v>35414</v>
      </c>
      <c r="F3479" s="1" t="s">
        <v>24230</v>
      </c>
      <c r="G3479" t="str">
        <f t="shared" si="378"/>
        <v>Valid</v>
      </c>
      <c r="H3479" s="1" t="s">
        <v>24231</v>
      </c>
      <c r="I3479" t="str" cm="1">
        <f t="array" ref="I3479">IF(OR(TRIM(H3479)="",ISNUMBER(SEARCH("#",H3479)),AA3479&lt;Config!$B$8,SUMPRODUCT(--ISNUMBER(SEARCH({"a";"b";"c";"d";"e";"f";"g";"h";"i";"j";"k";"l";"m";"n";"o";"p";"q";"r";"s";"t";"u";"v";"w";"x";"y";"z"},H3479)))&gt;0),"Invalid","Valid")</f>
        <v>Valid</v>
      </c>
      <c r="J3479" s="1" t="s">
        <v>24232</v>
      </c>
      <c r="K3479" s="1" t="s">
        <v>1001</v>
      </c>
      <c r="L3479" s="1" t="s">
        <v>102</v>
      </c>
      <c r="M3479" s="1" t="s">
        <v>165</v>
      </c>
      <c r="N3479" s="1" t="s">
        <v>68</v>
      </c>
      <c r="O3479" s="1" t="s">
        <v>180</v>
      </c>
      <c r="P3479" t="s">
        <v>53</v>
      </c>
      <c r="Q3479" s="1" t="s">
        <v>181</v>
      </c>
      <c r="R3479" s="1" t="s">
        <v>10040</v>
      </c>
      <c r="S3479" s="1" t="s">
        <v>4991</v>
      </c>
      <c r="T3479" s="1" t="s">
        <v>24233</v>
      </c>
      <c r="U3479" s="1" t="s">
        <v>4412</v>
      </c>
      <c r="V3479" s="1" t="s">
        <v>3085</v>
      </c>
      <c r="W3479" s="1" t="s">
        <v>384</v>
      </c>
      <c r="X3479" t="str">
        <f t="shared" si="379"/>
        <v>Complete</v>
      </c>
      <c r="Y3479">
        <f>MAX(0,100-IF(G3479="Invalid",Config!$B$5,0)-IF(I3479="Invalid",Config!$B$6,0)-IF(X3479="Incomplete",Config!$B$7,0)-IF(AF3479="Yes",Config!$B$37,0))</f>
        <v>100</v>
      </c>
      <c r="Z3479" s="1">
        <f>IF(OR(TRIM(B3479)="",COUNTIF(Config!$B$15:$B$19,B3479)&gt;0),1,0)+IF(OR(TRIM(C3479)="",COUNTIF(Config!$B$15:$B$19,C3479)&gt;0),1,0)+IF(OR(TRIM(F3479)="",COUNTIF(Config!$B$15:$B$19,F3479)&gt;0),1,0)+IF(OR(TRIM(H3479)="",COUNTIF(Config!$B$15:$B$19,H3479)&gt;0),1,0)+IF(OR(TRIM(E3479)="",COUNTIF(Config!$B$15:$B$19,E3479)&gt;0),1,0)+IF(OR(TRIM(K3479)="",COUNTIF(Config!$B$15:$B$19,K3479)&gt;0),1,0)+IF(OR(TRIM(P3479)="",COUNTIF(Config!$B$15:$B$19,P3479)&gt;0),1,0)+IF(OR(TRIM(R3479)="",COUNTIF(Config!$B$15:$B$19,R3479)&gt;0),1,0)</f>
        <v>0</v>
      </c>
      <c r="AA3479" s="1" cm="1">
        <f t="array" ref="AA3479">SUMPRODUCT(LEN(H3479)-LEN(SUBSTITUTE(H3479,{"0";"1";"2";"3";"4";"5";"6";"7";"8";"9"},"")))</f>
        <v>10</v>
      </c>
      <c r="AC3479" t="str">
        <f t="shared" si="380"/>
        <v/>
      </c>
      <c r="AD3479">
        <f t="shared" si="381"/>
        <v>1</v>
      </c>
      <c r="AE3479">
        <f t="shared" si="382"/>
        <v>1</v>
      </c>
      <c r="AF3479" t="str">
        <f t="shared" si="383"/>
        <v>No</v>
      </c>
      <c r="AG3479">
        <f t="shared" ca="1" si="384"/>
        <v>91</v>
      </c>
      <c r="AH3479" t="str">
        <f ca="1">IF(OR(V3479="",AG3479=""),"Yes",IF(AG3479&gt;Config!$B$41,"Yes","No"))</f>
        <v>No</v>
      </c>
    </row>
    <row r="3480" spans="1:34" x14ac:dyDescent="0.25">
      <c r="A3480" s="1" t="s">
        <v>24234</v>
      </c>
      <c r="B3480" s="1" t="s">
        <v>2778</v>
      </c>
      <c r="C3480" s="1" t="s">
        <v>535</v>
      </c>
      <c r="D3480" s="1" t="s">
        <v>20104</v>
      </c>
      <c r="E3480" s="1" t="s">
        <v>33830</v>
      </c>
      <c r="F3480" s="1" t="s">
        <v>24235</v>
      </c>
      <c r="G3480" t="str">
        <f t="shared" si="378"/>
        <v>Valid</v>
      </c>
      <c r="H3480" s="1" t="s">
        <v>24236</v>
      </c>
      <c r="I3480" t="str" cm="1">
        <f t="array" ref="I3480">IF(OR(TRIM(H3480)="",ISNUMBER(SEARCH("#",H3480)),AA3480&lt;Config!$B$8,SUMPRODUCT(--ISNUMBER(SEARCH({"a";"b";"c";"d";"e";"f";"g";"h";"i";"j";"k";"l";"m";"n";"o";"p";"q";"r";"s";"t";"u";"v";"w";"x";"y";"z"},H3480)))&gt;0),"Invalid","Valid")</f>
        <v>Valid</v>
      </c>
      <c r="J3480" s="1" t="s">
        <v>24237</v>
      </c>
      <c r="K3480" s="1" t="s">
        <v>625</v>
      </c>
      <c r="L3480" s="1" t="s">
        <v>179</v>
      </c>
      <c r="M3480" s="1" t="s">
        <v>103</v>
      </c>
      <c r="N3480" s="1" t="s">
        <v>51</v>
      </c>
      <c r="O3480" s="1" t="s">
        <v>196</v>
      </c>
      <c r="P3480" t="s">
        <v>104</v>
      </c>
      <c r="Q3480" s="1" t="s">
        <v>732</v>
      </c>
      <c r="R3480" s="1" t="s">
        <v>105</v>
      </c>
      <c r="S3480" s="1" t="s">
        <v>24238</v>
      </c>
      <c r="T3480" s="1" t="s">
        <v>24239</v>
      </c>
      <c r="U3480" s="1" t="s">
        <v>24240</v>
      </c>
      <c r="V3480" s="1" t="s">
        <v>140</v>
      </c>
      <c r="W3480" s="1" t="s">
        <v>202</v>
      </c>
      <c r="X3480" t="str">
        <f t="shared" si="379"/>
        <v>Complete</v>
      </c>
      <c r="Y3480">
        <f>MAX(0,100-IF(G3480="Invalid",Config!$B$5,0)-IF(I3480="Invalid",Config!$B$6,0)-IF(X3480="Incomplete",Config!$B$7,0)-IF(AF3480="Yes",Config!$B$37,0))</f>
        <v>100</v>
      </c>
      <c r="Z3480" s="1">
        <f>IF(OR(TRIM(B3480)="",COUNTIF(Config!$B$15:$B$19,B3480)&gt;0),1,0)+IF(OR(TRIM(C3480)="",COUNTIF(Config!$B$15:$B$19,C3480)&gt;0),1,0)+IF(OR(TRIM(F3480)="",COUNTIF(Config!$B$15:$B$19,F3480)&gt;0),1,0)+IF(OR(TRIM(H3480)="",COUNTIF(Config!$B$15:$B$19,H3480)&gt;0),1,0)+IF(OR(TRIM(E3480)="",COUNTIF(Config!$B$15:$B$19,E3480)&gt;0),1,0)+IF(OR(TRIM(K3480)="",COUNTIF(Config!$B$15:$B$19,K3480)&gt;0),1,0)+IF(OR(TRIM(P3480)="",COUNTIF(Config!$B$15:$B$19,P3480)&gt;0),1,0)+IF(OR(TRIM(R3480)="",COUNTIF(Config!$B$15:$B$19,R3480)&gt;0),1,0)</f>
        <v>0</v>
      </c>
      <c r="AA3480" s="1" cm="1">
        <f t="array" ref="AA3480">SUMPRODUCT(LEN(H3480)-LEN(SUBSTITUTE(H3480,{"0";"1";"2";"3";"4";"5";"6";"7";"8";"9"},"")))</f>
        <v>10</v>
      </c>
      <c r="AC3480" t="str">
        <f t="shared" si="380"/>
        <v/>
      </c>
      <c r="AD3480">
        <f t="shared" si="381"/>
        <v>1</v>
      </c>
      <c r="AE3480">
        <f t="shared" si="382"/>
        <v>1</v>
      </c>
      <c r="AF3480" t="str">
        <f t="shared" si="383"/>
        <v>No</v>
      </c>
      <c r="AG3480">
        <f t="shared" ca="1" si="384"/>
        <v>37</v>
      </c>
      <c r="AH3480" t="str">
        <f ca="1">IF(OR(V3480="",AG3480=""),"Yes",IF(AG3480&gt;Config!$B$41,"Yes","No"))</f>
        <v>No</v>
      </c>
    </row>
    <row r="3481" spans="1:34" x14ac:dyDescent="0.25">
      <c r="A3481" s="1" t="s">
        <v>24241</v>
      </c>
      <c r="B3481" s="1" t="s">
        <v>172</v>
      </c>
      <c r="C3481" s="1" t="s">
        <v>679</v>
      </c>
      <c r="D3481" s="1" t="s">
        <v>19291</v>
      </c>
      <c r="E3481" s="1" t="s">
        <v>33907</v>
      </c>
      <c r="F3481" s="1" t="s">
        <v>24242</v>
      </c>
      <c r="G3481" t="str">
        <f t="shared" si="378"/>
        <v>Valid</v>
      </c>
      <c r="H3481" s="1" t="s">
        <v>24243</v>
      </c>
      <c r="I3481" t="str" cm="1">
        <f t="array" ref="I3481">IF(OR(TRIM(H3481)="",ISNUMBER(SEARCH("#",H3481)),AA3481&lt;Config!$B$8,SUMPRODUCT(--ISNUMBER(SEARCH({"a";"b";"c";"d";"e";"f";"g";"h";"i";"j";"k";"l";"m";"n";"o";"p";"q";"r";"s";"t";"u";"v";"w";"x";"y";"z"},H3481)))&gt;0),"Invalid","Valid")</f>
        <v>Valid</v>
      </c>
      <c r="J3481" s="1" t="s">
        <v>24244</v>
      </c>
      <c r="K3481" s="1" t="s">
        <v>369</v>
      </c>
      <c r="L3481" s="1" t="s">
        <v>49</v>
      </c>
      <c r="M3481" s="1" t="s">
        <v>251</v>
      </c>
      <c r="N3481" s="1" t="s">
        <v>31</v>
      </c>
      <c r="O3481" s="1" t="s">
        <v>180</v>
      </c>
      <c r="P3481" t="s">
        <v>236</v>
      </c>
      <c r="Q3481" s="1" t="s">
        <v>253</v>
      </c>
      <c r="R3481" s="1" t="s">
        <v>254</v>
      </c>
      <c r="S3481" s="1" t="s">
        <v>23335</v>
      </c>
      <c r="T3481" s="1" t="s">
        <v>24245</v>
      </c>
      <c r="U3481" s="1" t="s">
        <v>3194</v>
      </c>
      <c r="V3481" s="1" t="s">
        <v>3618</v>
      </c>
      <c r="W3481" s="1" t="s">
        <v>40</v>
      </c>
      <c r="X3481" t="str">
        <f t="shared" si="379"/>
        <v>Complete</v>
      </c>
      <c r="Y3481">
        <f>MAX(0,100-IF(G3481="Invalid",Config!$B$5,0)-IF(I3481="Invalid",Config!$B$6,0)-IF(X3481="Incomplete",Config!$B$7,0)-IF(AF3481="Yes",Config!$B$37,0))</f>
        <v>100</v>
      </c>
      <c r="Z3481" s="1">
        <f>IF(OR(TRIM(B3481)="",COUNTIF(Config!$B$15:$B$19,B3481)&gt;0),1,0)+IF(OR(TRIM(C3481)="",COUNTIF(Config!$B$15:$B$19,C3481)&gt;0),1,0)+IF(OR(TRIM(F3481)="",COUNTIF(Config!$B$15:$B$19,F3481)&gt;0),1,0)+IF(OR(TRIM(H3481)="",COUNTIF(Config!$B$15:$B$19,H3481)&gt;0),1,0)+IF(OR(TRIM(E3481)="",COUNTIF(Config!$B$15:$B$19,E3481)&gt;0),1,0)+IF(OR(TRIM(K3481)="",COUNTIF(Config!$B$15:$B$19,K3481)&gt;0),1,0)+IF(OR(TRIM(P3481)="",COUNTIF(Config!$B$15:$B$19,P3481)&gt;0),1,0)+IF(OR(TRIM(R3481)="",COUNTIF(Config!$B$15:$B$19,R3481)&gt;0),1,0)</f>
        <v>0</v>
      </c>
      <c r="AA3481" s="1" cm="1">
        <f t="array" ref="AA3481">SUMPRODUCT(LEN(H3481)-LEN(SUBSTITUTE(H3481,{"0";"1";"2";"3";"4";"5";"6";"7";"8";"9"},"")))</f>
        <v>12</v>
      </c>
      <c r="AC3481" t="str">
        <f t="shared" si="380"/>
        <v/>
      </c>
      <c r="AD3481">
        <f t="shared" si="381"/>
        <v>1</v>
      </c>
      <c r="AE3481">
        <f t="shared" si="382"/>
        <v>1</v>
      </c>
      <c r="AF3481" t="str">
        <f t="shared" si="383"/>
        <v>No</v>
      </c>
      <c r="AG3481">
        <f t="shared" ca="1" si="384"/>
        <v>501</v>
      </c>
      <c r="AH3481" t="str">
        <f ca="1">IF(OR(V3481="",AG3481=""),"Yes",IF(AG3481&gt;Config!$B$41,"Yes","No"))</f>
        <v>Yes</v>
      </c>
    </row>
    <row r="3482" spans="1:34" x14ac:dyDescent="0.25">
      <c r="A3482" s="1" t="s">
        <v>24246</v>
      </c>
      <c r="B3482" s="1" t="s">
        <v>2095</v>
      </c>
      <c r="C3482" s="1" t="s">
        <v>1400</v>
      </c>
      <c r="D3482" s="1" t="s">
        <v>24247</v>
      </c>
      <c r="E3482" s="1" t="s">
        <v>191</v>
      </c>
      <c r="F3482" s="1" t="s">
        <v>24248</v>
      </c>
      <c r="G3482" t="str">
        <f t="shared" si="378"/>
        <v>Valid</v>
      </c>
      <c r="H3482" s="1" t="s">
        <v>24249</v>
      </c>
      <c r="I3482" t="str" cm="1">
        <f t="array" ref="I3482">IF(OR(TRIM(H3482)="",ISNUMBER(SEARCH("#",H3482)),AA3482&lt;Config!$B$8,SUMPRODUCT(--ISNUMBER(SEARCH({"a";"b";"c";"d";"e";"f";"g";"h";"i";"j";"k";"l";"m";"n";"o";"p";"q";"r";"s";"t";"u";"v";"w";"x";"y";"z"},H3482)))&gt;0),"Invalid","Valid")</f>
        <v>Valid</v>
      </c>
      <c r="J3482" s="1" t="s">
        <v>24250</v>
      </c>
      <c r="K3482" s="1" t="s">
        <v>210</v>
      </c>
      <c r="L3482" s="1" t="s">
        <v>134</v>
      </c>
      <c r="M3482" s="1" t="s">
        <v>118</v>
      </c>
      <c r="N3482" s="1" t="s">
        <v>86</v>
      </c>
      <c r="O3482" s="1" t="s">
        <v>196</v>
      </c>
      <c r="P3482" t="s">
        <v>53</v>
      </c>
      <c r="Q3482" s="1" t="s">
        <v>150</v>
      </c>
      <c r="R3482" s="1" t="s">
        <v>198</v>
      </c>
      <c r="S3482" s="1" t="s">
        <v>24251</v>
      </c>
      <c r="T3482" s="1" t="s">
        <v>24252</v>
      </c>
      <c r="U3482" s="1" t="s">
        <v>8645</v>
      </c>
      <c r="V3482" s="1" t="s">
        <v>3756</v>
      </c>
      <c r="W3482" s="1" t="s">
        <v>75</v>
      </c>
      <c r="X3482" t="str">
        <f t="shared" si="379"/>
        <v>Complete</v>
      </c>
      <c r="Y3482">
        <f>MAX(0,100-IF(G3482="Invalid",Config!$B$5,0)-IF(I3482="Invalid",Config!$B$6,0)-IF(X3482="Incomplete",Config!$B$7,0)-IF(AF3482="Yes",Config!$B$37,0))</f>
        <v>100</v>
      </c>
      <c r="Z3482" s="1">
        <f>IF(OR(TRIM(B3482)="",COUNTIF(Config!$B$15:$B$19,B3482)&gt;0),1,0)+IF(OR(TRIM(C3482)="",COUNTIF(Config!$B$15:$B$19,C3482)&gt;0),1,0)+IF(OR(TRIM(F3482)="",COUNTIF(Config!$B$15:$B$19,F3482)&gt;0),1,0)+IF(OR(TRIM(H3482)="",COUNTIF(Config!$B$15:$B$19,H3482)&gt;0),1,0)+IF(OR(TRIM(E3482)="",COUNTIF(Config!$B$15:$B$19,E3482)&gt;0),1,0)+IF(OR(TRIM(K3482)="",COUNTIF(Config!$B$15:$B$19,K3482)&gt;0),1,0)+IF(OR(TRIM(P3482)="",COUNTIF(Config!$B$15:$B$19,P3482)&gt;0),1,0)+IF(OR(TRIM(R3482)="",COUNTIF(Config!$B$15:$B$19,R3482)&gt;0),1,0)</f>
        <v>0</v>
      </c>
      <c r="AA3482" s="1" cm="1">
        <f t="array" ref="AA3482">SUMPRODUCT(LEN(H3482)-LEN(SUBSTITUTE(H3482,{"0";"1";"2";"3";"4";"5";"6";"7";"8";"9"},"")))</f>
        <v>12</v>
      </c>
      <c r="AC3482" t="str">
        <f t="shared" si="380"/>
        <v/>
      </c>
      <c r="AD3482">
        <f t="shared" si="381"/>
        <v>1</v>
      </c>
      <c r="AE3482">
        <f t="shared" si="382"/>
        <v>1</v>
      </c>
      <c r="AF3482" t="str">
        <f t="shared" si="383"/>
        <v>No</v>
      </c>
      <c r="AG3482">
        <f t="shared" ca="1" si="384"/>
        <v>457</v>
      </c>
      <c r="AH3482" t="str">
        <f ca="1">IF(OR(V3482="",AG3482=""),"Yes",IF(AG3482&gt;Config!$B$41,"Yes","No"))</f>
        <v>Yes</v>
      </c>
    </row>
    <row r="3483" spans="1:34" x14ac:dyDescent="0.25">
      <c r="A3483" s="1" t="s">
        <v>24253</v>
      </c>
      <c r="B3483" s="1" t="s">
        <v>597</v>
      </c>
      <c r="C3483" s="1" t="s">
        <v>1496</v>
      </c>
      <c r="D3483" s="1" t="s">
        <v>6685</v>
      </c>
      <c r="E3483" s="1" t="s">
        <v>298</v>
      </c>
      <c r="F3483" s="1" t="s">
        <v>6686</v>
      </c>
      <c r="G3483" t="str">
        <f t="shared" si="378"/>
        <v>Valid</v>
      </c>
      <c r="H3483" s="1" t="s">
        <v>24254</v>
      </c>
      <c r="I3483" t="str" cm="1">
        <f t="array" ref="I3483">IF(OR(TRIM(H3483)="",ISNUMBER(SEARCH("#",H3483)),AA3483&lt;Config!$B$8,SUMPRODUCT(--ISNUMBER(SEARCH({"a";"b";"c";"d";"e";"f";"g";"h";"i";"j";"k";"l";"m";"n";"o";"p";"q";"r";"s";"t";"u";"v";"w";"x";"y";"z"},H3483)))&gt;0),"Invalid","Valid")</f>
        <v>Valid</v>
      </c>
      <c r="J3483" s="1" t="s">
        <v>6688</v>
      </c>
      <c r="K3483" s="1" t="s">
        <v>504</v>
      </c>
      <c r="L3483" s="1" t="s">
        <v>265</v>
      </c>
      <c r="M3483" s="1" t="s">
        <v>85</v>
      </c>
      <c r="N3483" s="1" t="s">
        <v>31</v>
      </c>
      <c r="O3483" s="1" t="s">
        <v>52</v>
      </c>
      <c r="P3483" t="s">
        <v>104</v>
      </c>
      <c r="Q3483" s="1" t="s">
        <v>105</v>
      </c>
      <c r="R3483" s="1" t="s">
        <v>106</v>
      </c>
      <c r="S3483" s="1" t="s">
        <v>6689</v>
      </c>
      <c r="T3483" s="1" t="s">
        <v>6690</v>
      </c>
      <c r="U3483" s="1" t="s">
        <v>2971</v>
      </c>
      <c r="V3483" s="1" t="s">
        <v>269</v>
      </c>
      <c r="W3483" s="1" t="s">
        <v>141</v>
      </c>
      <c r="X3483" t="str">
        <f t="shared" si="379"/>
        <v>Complete</v>
      </c>
      <c r="Y3483">
        <f>MAX(0,100-IF(G3483="Invalid",Config!$B$5,0)-IF(I3483="Invalid",Config!$B$6,0)-IF(X3483="Incomplete",Config!$B$7,0)-IF(AF3483="Yes",Config!$B$37,0))</f>
        <v>75</v>
      </c>
      <c r="Z3483" s="1">
        <f>IF(OR(TRIM(B3483)="",COUNTIF(Config!$B$15:$B$19,B3483)&gt;0),1,0)+IF(OR(TRIM(C3483)="",COUNTIF(Config!$B$15:$B$19,C3483)&gt;0),1,0)+IF(OR(TRIM(F3483)="",COUNTIF(Config!$B$15:$B$19,F3483)&gt;0),1,0)+IF(OR(TRIM(H3483)="",COUNTIF(Config!$B$15:$B$19,H3483)&gt;0),1,0)+IF(OR(TRIM(E3483)="",COUNTIF(Config!$B$15:$B$19,E3483)&gt;0),1,0)+IF(OR(TRIM(K3483)="",COUNTIF(Config!$B$15:$B$19,K3483)&gt;0),1,0)+IF(OR(TRIM(P3483)="",COUNTIF(Config!$B$15:$B$19,P3483)&gt;0),1,0)+IF(OR(TRIM(R3483)="",COUNTIF(Config!$B$15:$B$19,R3483)&gt;0),1,0)</f>
        <v>0</v>
      </c>
      <c r="AA3483" s="1" cm="1">
        <f t="array" ref="AA3483">SUMPRODUCT(LEN(H3483)-LEN(SUBSTITUTE(H3483,{"0";"1";"2";"3";"4";"5";"6";"7";"8";"9"},"")))</f>
        <v>11</v>
      </c>
      <c r="AC3483" t="str">
        <f t="shared" si="380"/>
        <v>Potential Duplicate</v>
      </c>
      <c r="AD3483">
        <f t="shared" si="381"/>
        <v>2</v>
      </c>
      <c r="AE3483">
        <f t="shared" si="382"/>
        <v>1</v>
      </c>
      <c r="AF3483" t="str">
        <f t="shared" si="383"/>
        <v>Yes</v>
      </c>
      <c r="AG3483">
        <f t="shared" ca="1" si="384"/>
        <v>276</v>
      </c>
      <c r="AH3483" t="str">
        <f ca="1">IF(OR(V3483="",AG3483=""),"Yes",IF(AG3483&gt;Config!$B$41,"Yes","No"))</f>
        <v>No</v>
      </c>
    </row>
    <row r="3484" spans="1:34" x14ac:dyDescent="0.25">
      <c r="A3484" s="1" t="s">
        <v>11230</v>
      </c>
      <c r="B3484" s="1" t="s">
        <v>431</v>
      </c>
      <c r="C3484" s="1" t="s">
        <v>386</v>
      </c>
      <c r="D3484" s="1" t="s">
        <v>24255</v>
      </c>
      <c r="E3484" s="1" t="s">
        <v>35411</v>
      </c>
      <c r="F3484" s="1" t="s">
        <v>6515</v>
      </c>
      <c r="G3484" t="str">
        <f t="shared" si="378"/>
        <v>Valid</v>
      </c>
      <c r="H3484" s="1" t="s">
        <v>24256</v>
      </c>
      <c r="I3484" t="str" cm="1">
        <f t="array" ref="I3484">IF(OR(TRIM(H3484)="",ISNUMBER(SEARCH("#",H3484)),AA3484&lt;Config!$B$8,SUMPRODUCT(--ISNUMBER(SEARCH({"a";"b";"c";"d";"e";"f";"g";"h";"i";"j";"k";"l";"m";"n";"o";"p";"q";"r";"s";"t";"u";"v";"w";"x";"y";"z"},H3484)))&gt;0),"Invalid","Valid")</f>
        <v>Valid</v>
      </c>
      <c r="J3484" s="1" t="s">
        <v>24257</v>
      </c>
      <c r="K3484" s="1" t="s">
        <v>866</v>
      </c>
      <c r="L3484" s="1" t="s">
        <v>84</v>
      </c>
      <c r="M3484" s="1" t="s">
        <v>85</v>
      </c>
      <c r="N3484" s="1" t="s">
        <v>437</v>
      </c>
      <c r="O3484" s="1" t="s">
        <v>32</v>
      </c>
      <c r="P3484" t="s">
        <v>53</v>
      </c>
      <c r="Q3484" s="1" t="s">
        <v>55</v>
      </c>
      <c r="R3484" s="1" t="s">
        <v>198</v>
      </c>
      <c r="S3484" s="1" t="s">
        <v>24258</v>
      </c>
      <c r="T3484" s="1" t="s">
        <v>24259</v>
      </c>
      <c r="U3484" s="1" t="s">
        <v>5859</v>
      </c>
      <c r="V3484" s="1" t="s">
        <v>2943</v>
      </c>
      <c r="W3484" s="1" t="s">
        <v>94</v>
      </c>
      <c r="X3484" t="str">
        <f t="shared" si="379"/>
        <v>Complete</v>
      </c>
      <c r="Y3484">
        <f>MAX(0,100-IF(G3484="Invalid",Config!$B$5,0)-IF(I3484="Invalid",Config!$B$6,0)-IF(X3484="Incomplete",Config!$B$7,0)-IF(AF3484="Yes",Config!$B$37,0))</f>
        <v>75</v>
      </c>
      <c r="Z3484" s="1">
        <f>IF(OR(TRIM(B3484)="",COUNTIF(Config!$B$15:$B$19,B3484)&gt;0),1,0)+IF(OR(TRIM(C3484)="",COUNTIF(Config!$B$15:$B$19,C3484)&gt;0),1,0)+IF(OR(TRIM(F3484)="",COUNTIF(Config!$B$15:$B$19,F3484)&gt;0),1,0)+IF(OR(TRIM(H3484)="",COUNTIF(Config!$B$15:$B$19,H3484)&gt;0),1,0)+IF(OR(TRIM(E3484)="",COUNTIF(Config!$B$15:$B$19,E3484)&gt;0),1,0)+IF(OR(TRIM(K3484)="",COUNTIF(Config!$B$15:$B$19,K3484)&gt;0),1,0)+IF(OR(TRIM(P3484)="",COUNTIF(Config!$B$15:$B$19,P3484)&gt;0),1,0)+IF(OR(TRIM(R3484)="",COUNTIF(Config!$B$15:$B$19,R3484)&gt;0),1,0)</f>
        <v>0</v>
      </c>
      <c r="AA3484" s="1" cm="1">
        <f t="array" ref="AA3484">SUMPRODUCT(LEN(H3484)-LEN(SUBSTITUTE(H3484,{"0";"1";"2";"3";"4";"5";"6";"7";"8";"9"},"")))</f>
        <v>10</v>
      </c>
      <c r="AC3484" t="str">
        <f t="shared" si="380"/>
        <v>Potential Duplicate</v>
      </c>
      <c r="AD3484">
        <f t="shared" si="381"/>
        <v>2</v>
      </c>
      <c r="AE3484">
        <f t="shared" si="382"/>
        <v>1</v>
      </c>
      <c r="AF3484" t="str">
        <f t="shared" si="383"/>
        <v>Yes</v>
      </c>
      <c r="AG3484">
        <f t="shared" ca="1" si="384"/>
        <v>568</v>
      </c>
      <c r="AH3484" t="str">
        <f ca="1">IF(OR(V3484="",AG3484=""),"Yes",IF(AG3484&gt;Config!$B$41,"Yes","No"))</f>
        <v>Yes</v>
      </c>
    </row>
    <row r="3485" spans="1:34" x14ac:dyDescent="0.25">
      <c r="A3485" s="1" t="s">
        <v>24260</v>
      </c>
      <c r="B3485" s="1" t="s">
        <v>2033</v>
      </c>
      <c r="C3485" s="1" t="s">
        <v>23</v>
      </c>
      <c r="D3485" s="1" t="s">
        <v>24261</v>
      </c>
      <c r="E3485" s="1" t="s">
        <v>35091</v>
      </c>
      <c r="F3485" s="1" t="s">
        <v>24262</v>
      </c>
      <c r="G3485" t="str">
        <f t="shared" si="378"/>
        <v>Valid</v>
      </c>
      <c r="H3485" s="1" t="s">
        <v>24263</v>
      </c>
      <c r="I3485" t="str" cm="1">
        <f t="array" ref="I3485">IF(OR(TRIM(H3485)="",ISNUMBER(SEARCH("#",H3485)),AA3485&lt;Config!$B$8,SUMPRODUCT(--ISNUMBER(SEARCH({"a";"b";"c";"d";"e";"f";"g";"h";"i";"j";"k";"l";"m";"n";"o";"p";"q";"r";"s";"t";"u";"v";"w";"x";"y";"z"},H3485)))&gt;0),"Invalid","Valid")</f>
        <v>Valid</v>
      </c>
      <c r="J3485" s="1" t="s">
        <v>24264</v>
      </c>
      <c r="K3485" s="1" t="s">
        <v>133</v>
      </c>
      <c r="L3485" s="1" t="s">
        <v>164</v>
      </c>
      <c r="M3485" s="1" t="s">
        <v>517</v>
      </c>
      <c r="N3485" s="1" t="s">
        <v>252</v>
      </c>
      <c r="O3485" s="1" t="s">
        <v>196</v>
      </c>
      <c r="P3485" t="s">
        <v>87</v>
      </c>
      <c r="Q3485" s="1" t="s">
        <v>88</v>
      </c>
      <c r="R3485" s="1" t="s">
        <v>559</v>
      </c>
      <c r="S3485" s="1" t="s">
        <v>24265</v>
      </c>
      <c r="T3485" s="1" t="s">
        <v>24266</v>
      </c>
      <c r="U3485" s="1" t="s">
        <v>9235</v>
      </c>
      <c r="V3485" s="1" t="s">
        <v>24091</v>
      </c>
      <c r="W3485" s="1" t="s">
        <v>186</v>
      </c>
      <c r="X3485" t="str">
        <f t="shared" si="379"/>
        <v>Complete</v>
      </c>
      <c r="Y3485">
        <f>MAX(0,100-IF(G3485="Invalid",Config!$B$5,0)-IF(I3485="Invalid",Config!$B$6,0)-IF(X3485="Incomplete",Config!$B$7,0)-IF(AF3485="Yes",Config!$B$37,0))</f>
        <v>100</v>
      </c>
      <c r="Z3485" s="1">
        <f>IF(OR(TRIM(B3485)="",COUNTIF(Config!$B$15:$B$19,B3485)&gt;0),1,0)+IF(OR(TRIM(C3485)="",COUNTIF(Config!$B$15:$B$19,C3485)&gt;0),1,0)+IF(OR(TRIM(F3485)="",COUNTIF(Config!$B$15:$B$19,F3485)&gt;0),1,0)+IF(OR(TRIM(H3485)="",COUNTIF(Config!$B$15:$B$19,H3485)&gt;0),1,0)+IF(OR(TRIM(E3485)="",COUNTIF(Config!$B$15:$B$19,E3485)&gt;0),1,0)+IF(OR(TRIM(K3485)="",COUNTIF(Config!$B$15:$B$19,K3485)&gt;0),1,0)+IF(OR(TRIM(P3485)="",COUNTIF(Config!$B$15:$B$19,P3485)&gt;0),1,0)+IF(OR(TRIM(R3485)="",COUNTIF(Config!$B$15:$B$19,R3485)&gt;0),1,0)</f>
        <v>0</v>
      </c>
      <c r="AA3485" s="1" cm="1">
        <f t="array" ref="AA3485">SUMPRODUCT(LEN(H3485)-LEN(SUBSTITUTE(H3485,{"0";"1";"2";"3";"4";"5";"6";"7";"8";"9"},"")))</f>
        <v>11</v>
      </c>
      <c r="AC3485" t="str">
        <f t="shared" si="380"/>
        <v/>
      </c>
      <c r="AD3485">
        <f t="shared" si="381"/>
        <v>1</v>
      </c>
      <c r="AE3485">
        <f t="shared" si="382"/>
        <v>1</v>
      </c>
      <c r="AF3485" t="str">
        <f t="shared" si="383"/>
        <v>No</v>
      </c>
      <c r="AG3485">
        <f t="shared" ca="1" si="384"/>
        <v>308</v>
      </c>
      <c r="AH3485" t="str">
        <f ca="1">IF(OR(V3485="",AG3485=""),"Yes",IF(AG3485&gt;Config!$B$41,"Yes","No"))</f>
        <v>No</v>
      </c>
    </row>
    <row r="3486" spans="1:34" x14ac:dyDescent="0.25">
      <c r="A3486" s="1" t="s">
        <v>24267</v>
      </c>
      <c r="B3486" s="1" t="s">
        <v>2159</v>
      </c>
      <c r="C3486" s="1" t="s">
        <v>336</v>
      </c>
      <c r="D3486" s="1" t="s">
        <v>24268</v>
      </c>
      <c r="E3486" s="1" t="s">
        <v>681</v>
      </c>
      <c r="F3486" s="1" t="s">
        <v>19925</v>
      </c>
      <c r="G3486" t="str">
        <f t="shared" si="378"/>
        <v>Valid</v>
      </c>
      <c r="H3486" s="1" t="s">
        <v>24269</v>
      </c>
      <c r="I3486" t="str" cm="1">
        <f t="array" ref="I3486">IF(OR(TRIM(H3486)="",ISNUMBER(SEARCH("#",H3486)),AA3486&lt;Config!$B$8,SUMPRODUCT(--ISNUMBER(SEARCH({"a";"b";"c";"d";"e";"f";"g";"h";"i";"j";"k";"l";"m";"n";"o";"p";"q";"r";"s";"t";"u";"v";"w";"x";"y";"z"},H3486)))&gt;0),"Invalid","Valid")</f>
        <v>Valid</v>
      </c>
      <c r="J3486" s="1" t="s">
        <v>24270</v>
      </c>
      <c r="K3486" s="1" t="s">
        <v>504</v>
      </c>
      <c r="L3486" s="1" t="s">
        <v>84</v>
      </c>
      <c r="M3486" s="1" t="s">
        <v>343</v>
      </c>
      <c r="N3486" s="1" t="s">
        <v>713</v>
      </c>
      <c r="O3486" s="1" t="s">
        <v>52</v>
      </c>
      <c r="P3486" t="s">
        <v>53</v>
      </c>
      <c r="Q3486" s="1" t="s">
        <v>181</v>
      </c>
      <c r="R3486" s="1" t="s">
        <v>197</v>
      </c>
      <c r="S3486" s="1" t="s">
        <v>90</v>
      </c>
      <c r="T3486" s="1" t="s">
        <v>24271</v>
      </c>
      <c r="U3486" s="1" t="s">
        <v>10162</v>
      </c>
      <c r="V3486" s="1" t="s">
        <v>1220</v>
      </c>
      <c r="W3486" s="1" t="s">
        <v>384</v>
      </c>
      <c r="X3486" t="str">
        <f t="shared" si="379"/>
        <v>Complete</v>
      </c>
      <c r="Y3486">
        <f>MAX(0,100-IF(G3486="Invalid",Config!$B$5,0)-IF(I3486="Invalid",Config!$B$6,0)-IF(X3486="Incomplete",Config!$B$7,0)-IF(AF3486="Yes",Config!$B$37,0))</f>
        <v>75</v>
      </c>
      <c r="Z3486" s="1">
        <f>IF(OR(TRIM(B3486)="",COUNTIF(Config!$B$15:$B$19,B3486)&gt;0),1,0)+IF(OR(TRIM(C3486)="",COUNTIF(Config!$B$15:$B$19,C3486)&gt;0),1,0)+IF(OR(TRIM(F3486)="",COUNTIF(Config!$B$15:$B$19,F3486)&gt;0),1,0)+IF(OR(TRIM(H3486)="",COUNTIF(Config!$B$15:$B$19,H3486)&gt;0),1,0)+IF(OR(TRIM(E3486)="",COUNTIF(Config!$B$15:$B$19,E3486)&gt;0),1,0)+IF(OR(TRIM(K3486)="",COUNTIF(Config!$B$15:$B$19,K3486)&gt;0),1,0)+IF(OR(TRIM(P3486)="",COUNTIF(Config!$B$15:$B$19,P3486)&gt;0),1,0)+IF(OR(TRIM(R3486)="",COUNTIF(Config!$B$15:$B$19,R3486)&gt;0),1,0)</f>
        <v>0</v>
      </c>
      <c r="AA3486" s="1" cm="1">
        <f t="array" ref="AA3486">SUMPRODUCT(LEN(H3486)-LEN(SUBSTITUTE(H3486,{"0";"1";"2";"3";"4";"5";"6";"7";"8";"9"},"")))</f>
        <v>10</v>
      </c>
      <c r="AC3486" t="str">
        <f t="shared" si="380"/>
        <v>Potential Duplicate</v>
      </c>
      <c r="AD3486">
        <f t="shared" si="381"/>
        <v>2</v>
      </c>
      <c r="AE3486">
        <f t="shared" si="382"/>
        <v>1</v>
      </c>
      <c r="AF3486" t="str">
        <f t="shared" si="383"/>
        <v>Yes</v>
      </c>
      <c r="AG3486">
        <f t="shared" ca="1" si="384"/>
        <v>317</v>
      </c>
      <c r="AH3486" t="str">
        <f ca="1">IF(OR(V3486="",AG3486=""),"Yes",IF(AG3486&gt;Config!$B$41,"Yes","No"))</f>
        <v>No</v>
      </c>
    </row>
    <row r="3487" spans="1:34" x14ac:dyDescent="0.25">
      <c r="A3487" s="1" t="s">
        <v>24272</v>
      </c>
      <c r="B3487" s="1" t="s">
        <v>229</v>
      </c>
      <c r="C3487" s="1" t="s">
        <v>245</v>
      </c>
      <c r="D3487" s="1" t="s">
        <v>24273</v>
      </c>
      <c r="E3487" s="1" t="s">
        <v>33927</v>
      </c>
      <c r="F3487" s="1" t="s">
        <v>24274</v>
      </c>
      <c r="G3487" t="str">
        <f t="shared" si="378"/>
        <v>Valid</v>
      </c>
      <c r="H3487" s="1" t="s">
        <v>24275</v>
      </c>
      <c r="I3487" t="str" cm="1">
        <f t="array" ref="I3487">IF(OR(TRIM(H3487)="",ISNUMBER(SEARCH("#",H3487)),AA3487&lt;Config!$B$8,SUMPRODUCT(--ISNUMBER(SEARCH({"a";"b";"c";"d";"e";"f";"g";"h";"i";"j";"k";"l";"m";"n";"o";"p";"q";"r";"s";"t";"u";"v";"w";"x";"y";"z"},H3487)))&gt;0),"Invalid","Valid")</f>
        <v>Valid</v>
      </c>
      <c r="J3487" s="1" t="s">
        <v>24276</v>
      </c>
      <c r="K3487" s="1" t="s">
        <v>83</v>
      </c>
      <c r="L3487" s="1" t="s">
        <v>49</v>
      </c>
      <c r="M3487" s="1" t="s">
        <v>33825</v>
      </c>
      <c r="N3487" s="1" t="s">
        <v>252</v>
      </c>
      <c r="O3487" s="1" t="s">
        <v>266</v>
      </c>
      <c r="P3487" t="s">
        <v>53</v>
      </c>
      <c r="Q3487" s="1" t="s">
        <v>181</v>
      </c>
      <c r="R3487" s="1" t="s">
        <v>150</v>
      </c>
      <c r="S3487" s="1" t="s">
        <v>24277</v>
      </c>
      <c r="T3487" s="1" t="s">
        <v>24278</v>
      </c>
      <c r="U3487" s="1" t="s">
        <v>5692</v>
      </c>
      <c r="V3487" s="1" t="s">
        <v>201</v>
      </c>
      <c r="W3487" s="1" t="s">
        <v>186</v>
      </c>
      <c r="X3487" t="str">
        <f t="shared" si="379"/>
        <v>Complete</v>
      </c>
      <c r="Y3487">
        <f>MAX(0,100-IF(G3487="Invalid",Config!$B$5,0)-IF(I3487="Invalid",Config!$B$6,0)-IF(X3487="Incomplete",Config!$B$7,0)-IF(AF3487="Yes",Config!$B$37,0))</f>
        <v>100</v>
      </c>
      <c r="Z3487" s="1">
        <f>IF(OR(TRIM(B3487)="",COUNTIF(Config!$B$15:$B$19,B3487)&gt;0),1,0)+IF(OR(TRIM(C3487)="",COUNTIF(Config!$B$15:$B$19,C3487)&gt;0),1,0)+IF(OR(TRIM(F3487)="",COUNTIF(Config!$B$15:$B$19,F3487)&gt;0),1,0)+IF(OR(TRIM(H3487)="",COUNTIF(Config!$B$15:$B$19,H3487)&gt;0),1,0)+IF(OR(TRIM(E3487)="",COUNTIF(Config!$B$15:$B$19,E3487)&gt;0),1,0)+IF(OR(TRIM(K3487)="",COUNTIF(Config!$B$15:$B$19,K3487)&gt;0),1,0)+IF(OR(TRIM(P3487)="",COUNTIF(Config!$B$15:$B$19,P3487)&gt;0),1,0)+IF(OR(TRIM(R3487)="",COUNTIF(Config!$B$15:$B$19,R3487)&gt;0),1,0)</f>
        <v>0</v>
      </c>
      <c r="AA3487" s="1" cm="1">
        <f t="array" ref="AA3487">SUMPRODUCT(LEN(H3487)-LEN(SUBSTITUTE(H3487,{"0";"1";"2";"3";"4";"5";"6";"7";"8";"9"},"")))</f>
        <v>12</v>
      </c>
      <c r="AC3487" t="str">
        <f t="shared" si="380"/>
        <v/>
      </c>
      <c r="AD3487">
        <f t="shared" si="381"/>
        <v>1</v>
      </c>
      <c r="AE3487">
        <f t="shared" si="382"/>
        <v>1</v>
      </c>
      <c r="AF3487" t="str">
        <f t="shared" si="383"/>
        <v>No</v>
      </c>
      <c r="AG3487">
        <f t="shared" ca="1" si="384"/>
        <v>358</v>
      </c>
      <c r="AH3487" t="str">
        <f ca="1">IF(OR(V3487="",AG3487=""),"Yes",IF(AG3487&gt;Config!$B$41,"Yes","No"))</f>
        <v>No</v>
      </c>
    </row>
    <row r="3488" spans="1:34" x14ac:dyDescent="0.25">
      <c r="A3488" s="1" t="s">
        <v>24279</v>
      </c>
      <c r="B3488" s="1" t="s">
        <v>2085</v>
      </c>
      <c r="C3488" s="1" t="s">
        <v>336</v>
      </c>
      <c r="D3488" s="1" t="s">
        <v>23568</v>
      </c>
      <c r="E3488" s="1" t="s">
        <v>35415</v>
      </c>
      <c r="F3488" s="1" t="s">
        <v>35416</v>
      </c>
      <c r="G3488" t="str">
        <f t="shared" si="378"/>
        <v>Valid</v>
      </c>
      <c r="H3488" s="1" t="s">
        <v>24280</v>
      </c>
      <c r="I3488" t="str" cm="1">
        <f t="array" ref="I3488">IF(OR(TRIM(H3488)="",ISNUMBER(SEARCH("#",H3488)),AA3488&lt;Config!$B$8,SUMPRODUCT(--ISNUMBER(SEARCH({"a";"b";"c";"d";"e";"f";"g";"h";"i";"j";"k";"l";"m";"n";"o";"p";"q";"r";"s";"t";"u";"v";"w";"x";"y";"z"},H3488)))&gt;0),"Invalid","Valid")</f>
        <v>Valid</v>
      </c>
      <c r="J3488" s="1" t="s">
        <v>24281</v>
      </c>
      <c r="K3488" s="1" t="s">
        <v>516</v>
      </c>
      <c r="L3488" s="1" t="s">
        <v>49</v>
      </c>
      <c r="M3488" s="1" t="s">
        <v>235</v>
      </c>
      <c r="N3488" s="1" t="s">
        <v>224</v>
      </c>
      <c r="O3488" s="1" t="s">
        <v>52</v>
      </c>
      <c r="P3488" t="s">
        <v>87</v>
      </c>
      <c r="Q3488" s="1" t="s">
        <v>438</v>
      </c>
      <c r="R3488" s="1" t="s">
        <v>550</v>
      </c>
      <c r="S3488" s="1" t="s">
        <v>4389</v>
      </c>
      <c r="T3488" s="1" t="s">
        <v>24282</v>
      </c>
      <c r="U3488" s="1" t="s">
        <v>8377</v>
      </c>
      <c r="V3488" s="1" t="s">
        <v>140</v>
      </c>
      <c r="W3488" s="1" t="s">
        <v>75</v>
      </c>
      <c r="X3488" t="str">
        <f t="shared" si="379"/>
        <v>Complete</v>
      </c>
      <c r="Y3488">
        <f>MAX(0,100-IF(G3488="Invalid",Config!$B$5,0)-IF(I3488="Invalid",Config!$B$6,0)-IF(X3488="Incomplete",Config!$B$7,0)-IF(AF3488="Yes",Config!$B$37,0))</f>
        <v>100</v>
      </c>
      <c r="Z3488" s="1">
        <f>IF(OR(TRIM(B3488)="",COUNTIF(Config!$B$15:$B$19,B3488)&gt;0),1,0)+IF(OR(TRIM(C3488)="",COUNTIF(Config!$B$15:$B$19,C3488)&gt;0),1,0)+IF(OR(TRIM(F3488)="",COUNTIF(Config!$B$15:$B$19,F3488)&gt;0),1,0)+IF(OR(TRIM(H3488)="",COUNTIF(Config!$B$15:$B$19,H3488)&gt;0),1,0)+IF(OR(TRIM(E3488)="",COUNTIF(Config!$B$15:$B$19,E3488)&gt;0),1,0)+IF(OR(TRIM(K3488)="",COUNTIF(Config!$B$15:$B$19,K3488)&gt;0),1,0)+IF(OR(TRIM(P3488)="",COUNTIF(Config!$B$15:$B$19,P3488)&gt;0),1,0)+IF(OR(TRIM(R3488)="",COUNTIF(Config!$B$15:$B$19,R3488)&gt;0),1,0)</f>
        <v>0</v>
      </c>
      <c r="AA3488" s="1" cm="1">
        <f t="array" ref="AA3488">SUMPRODUCT(LEN(H3488)-LEN(SUBSTITUTE(H3488,{"0";"1";"2";"3";"4";"5";"6";"7";"8";"9"},"")))</f>
        <v>11</v>
      </c>
      <c r="AC3488" t="str">
        <f t="shared" si="380"/>
        <v/>
      </c>
      <c r="AD3488">
        <f t="shared" si="381"/>
        <v>1</v>
      </c>
      <c r="AE3488">
        <f t="shared" si="382"/>
        <v>1</v>
      </c>
      <c r="AF3488" t="str">
        <f t="shared" si="383"/>
        <v>No</v>
      </c>
      <c r="AG3488">
        <f t="shared" ca="1" si="384"/>
        <v>37</v>
      </c>
      <c r="AH3488" t="str">
        <f ca="1">IF(OR(V3488="",AG3488=""),"Yes",IF(AG3488&gt;Config!$B$41,"Yes","No"))</f>
        <v>No</v>
      </c>
    </row>
    <row r="3489" spans="1:34" x14ac:dyDescent="0.25">
      <c r="A3489" s="1" t="s">
        <v>24283</v>
      </c>
      <c r="B3489" s="1" t="s">
        <v>127</v>
      </c>
      <c r="C3489" s="1" t="s">
        <v>489</v>
      </c>
      <c r="D3489" s="1" t="s">
        <v>24284</v>
      </c>
      <c r="E3489" s="1" t="s">
        <v>34736</v>
      </c>
      <c r="F3489" s="1" t="s">
        <v>24285</v>
      </c>
      <c r="G3489" t="str">
        <f t="shared" si="378"/>
        <v>Valid</v>
      </c>
      <c r="H3489" s="1" t="s">
        <v>24286</v>
      </c>
      <c r="I3489" t="str" cm="1">
        <f t="array" ref="I3489">IF(OR(TRIM(H3489)="",ISNUMBER(SEARCH("#",H3489)),AA3489&lt;Config!$B$8,SUMPRODUCT(--ISNUMBER(SEARCH({"a";"b";"c";"d";"e";"f";"g";"h";"i";"j";"k";"l";"m";"n";"o";"p";"q";"r";"s";"t";"u";"v";"w";"x";"y";"z"},H3489)))&gt;0),"Invalid","Valid")</f>
        <v>Valid</v>
      </c>
      <c r="J3489" s="1" t="s">
        <v>24287</v>
      </c>
      <c r="K3489" s="1" t="s">
        <v>250</v>
      </c>
      <c r="L3489" s="1" t="s">
        <v>179</v>
      </c>
      <c r="M3489" s="1" t="s">
        <v>103</v>
      </c>
      <c r="N3489" s="1" t="s">
        <v>68</v>
      </c>
      <c r="O3489" s="1" t="s">
        <v>196</v>
      </c>
      <c r="P3489" t="s">
        <v>104</v>
      </c>
      <c r="Q3489" s="1" t="s">
        <v>732</v>
      </c>
      <c r="R3489" s="1" t="s">
        <v>922</v>
      </c>
      <c r="S3489" s="1" t="s">
        <v>24288</v>
      </c>
      <c r="T3489" s="1" t="s">
        <v>24289</v>
      </c>
      <c r="U3489" s="1" t="s">
        <v>896</v>
      </c>
      <c r="V3489" s="1" t="s">
        <v>140</v>
      </c>
      <c r="W3489" s="1" t="s">
        <v>125</v>
      </c>
      <c r="X3489" t="str">
        <f t="shared" si="379"/>
        <v>Complete</v>
      </c>
      <c r="Y3489">
        <f>MAX(0,100-IF(G3489="Invalid",Config!$B$5,0)-IF(I3489="Invalid",Config!$B$6,0)-IF(X3489="Incomplete",Config!$B$7,0)-IF(AF3489="Yes",Config!$B$37,0))</f>
        <v>100</v>
      </c>
      <c r="Z3489" s="1">
        <f>IF(OR(TRIM(B3489)="",COUNTIF(Config!$B$15:$B$19,B3489)&gt;0),1,0)+IF(OR(TRIM(C3489)="",COUNTIF(Config!$B$15:$B$19,C3489)&gt;0),1,0)+IF(OR(TRIM(F3489)="",COUNTIF(Config!$B$15:$B$19,F3489)&gt;0),1,0)+IF(OR(TRIM(H3489)="",COUNTIF(Config!$B$15:$B$19,H3489)&gt;0),1,0)+IF(OR(TRIM(E3489)="",COUNTIF(Config!$B$15:$B$19,E3489)&gt;0),1,0)+IF(OR(TRIM(K3489)="",COUNTIF(Config!$B$15:$B$19,K3489)&gt;0),1,0)+IF(OR(TRIM(P3489)="",COUNTIF(Config!$B$15:$B$19,P3489)&gt;0),1,0)+IF(OR(TRIM(R3489)="",COUNTIF(Config!$B$15:$B$19,R3489)&gt;0),1,0)</f>
        <v>0</v>
      </c>
      <c r="AA3489" s="1" cm="1">
        <f t="array" ref="AA3489">SUMPRODUCT(LEN(H3489)-LEN(SUBSTITUTE(H3489,{"0";"1";"2";"3";"4";"5";"6";"7";"8";"9"},"")))</f>
        <v>11</v>
      </c>
      <c r="AC3489" t="str">
        <f t="shared" si="380"/>
        <v/>
      </c>
      <c r="AD3489">
        <f t="shared" si="381"/>
        <v>1</v>
      </c>
      <c r="AE3489">
        <f t="shared" si="382"/>
        <v>1</v>
      </c>
      <c r="AF3489" t="str">
        <f t="shared" si="383"/>
        <v>No</v>
      </c>
      <c r="AG3489">
        <f t="shared" ca="1" si="384"/>
        <v>37</v>
      </c>
      <c r="AH3489" t="str">
        <f ca="1">IF(OR(V3489="",AG3489=""),"Yes",IF(AG3489&gt;Config!$B$41,"Yes","No"))</f>
        <v>No</v>
      </c>
    </row>
    <row r="3490" spans="1:34" x14ac:dyDescent="0.25">
      <c r="A3490" s="1" t="s">
        <v>24290</v>
      </c>
      <c r="B3490" s="1" t="s">
        <v>678</v>
      </c>
      <c r="C3490" s="1" t="s">
        <v>1441</v>
      </c>
      <c r="D3490" s="1" t="s">
        <v>5100</v>
      </c>
      <c r="E3490" s="1" t="s">
        <v>477</v>
      </c>
      <c r="F3490" s="1" t="s">
        <v>24291</v>
      </c>
      <c r="G3490" t="str">
        <f t="shared" si="378"/>
        <v>Valid</v>
      </c>
      <c r="H3490" s="1" t="s">
        <v>15615</v>
      </c>
      <c r="I3490" t="str" cm="1">
        <f t="array" ref="I3490">IF(OR(TRIM(H3490)="",ISNUMBER(SEARCH("#",H3490)),AA3490&lt;Config!$B$8,SUMPRODUCT(--ISNUMBER(SEARCH({"a";"b";"c";"d";"e";"f";"g";"h";"i";"j";"k";"l";"m";"n";"o";"p";"q";"r";"s";"t";"u";"v";"w";"x";"y";"z"},H3490)))&gt;0),"Invalid","Valid")</f>
        <v>Valid</v>
      </c>
      <c r="J3490" s="1" t="s">
        <v>24292</v>
      </c>
      <c r="K3490" s="1" t="s">
        <v>117</v>
      </c>
      <c r="L3490" s="1" t="s">
        <v>67</v>
      </c>
      <c r="M3490" s="1" t="s">
        <v>33825</v>
      </c>
      <c r="N3490" s="1" t="s">
        <v>358</v>
      </c>
      <c r="O3490" s="1" t="s">
        <v>266</v>
      </c>
      <c r="P3490" t="s">
        <v>87</v>
      </c>
      <c r="Q3490" s="1" t="s">
        <v>166</v>
      </c>
      <c r="R3490" s="1" t="s">
        <v>212</v>
      </c>
      <c r="S3490" s="1" t="s">
        <v>1509</v>
      </c>
      <c r="T3490" s="1" t="s">
        <v>24293</v>
      </c>
      <c r="U3490" s="1" t="s">
        <v>24294</v>
      </c>
      <c r="V3490" s="1" t="s">
        <v>5874</v>
      </c>
      <c r="W3490" s="1" t="s">
        <v>94</v>
      </c>
      <c r="X3490" t="str">
        <f t="shared" si="379"/>
        <v>Complete</v>
      </c>
      <c r="Y3490">
        <f>MAX(0,100-IF(G3490="Invalid",Config!$B$5,0)-IF(I3490="Invalid",Config!$B$6,0)-IF(X3490="Incomplete",Config!$B$7,0)-IF(AF3490="Yes",Config!$B$37,0))</f>
        <v>75</v>
      </c>
      <c r="Z3490" s="1">
        <f>IF(OR(TRIM(B3490)="",COUNTIF(Config!$B$15:$B$19,B3490)&gt;0),1,0)+IF(OR(TRIM(C3490)="",COUNTIF(Config!$B$15:$B$19,C3490)&gt;0),1,0)+IF(OR(TRIM(F3490)="",COUNTIF(Config!$B$15:$B$19,F3490)&gt;0),1,0)+IF(OR(TRIM(H3490)="",COUNTIF(Config!$B$15:$B$19,H3490)&gt;0),1,0)+IF(OR(TRIM(E3490)="",COUNTIF(Config!$B$15:$B$19,E3490)&gt;0),1,0)+IF(OR(TRIM(K3490)="",COUNTIF(Config!$B$15:$B$19,K3490)&gt;0),1,0)+IF(OR(TRIM(P3490)="",COUNTIF(Config!$B$15:$B$19,P3490)&gt;0),1,0)+IF(OR(TRIM(R3490)="",COUNTIF(Config!$B$15:$B$19,R3490)&gt;0),1,0)</f>
        <v>0</v>
      </c>
      <c r="AA3490" s="1" cm="1">
        <f t="array" ref="AA3490">SUMPRODUCT(LEN(H3490)-LEN(SUBSTITUTE(H3490,{"0";"1";"2";"3";"4";"5";"6";"7";"8";"9"},"")))</f>
        <v>11</v>
      </c>
      <c r="AC3490" t="str">
        <f t="shared" si="380"/>
        <v>Potential Duplicate</v>
      </c>
      <c r="AD3490">
        <f t="shared" si="381"/>
        <v>1</v>
      </c>
      <c r="AE3490">
        <f t="shared" si="382"/>
        <v>2</v>
      </c>
      <c r="AF3490" t="str">
        <f t="shared" si="383"/>
        <v>Yes</v>
      </c>
      <c r="AG3490">
        <f t="shared" ca="1" si="384"/>
        <v>507</v>
      </c>
      <c r="AH3490" t="str">
        <f ca="1">IF(OR(V3490="",AG3490=""),"Yes",IF(AG3490&gt;Config!$B$41,"Yes","No"))</f>
        <v>Yes</v>
      </c>
    </row>
    <row r="3491" spans="1:34" x14ac:dyDescent="0.25">
      <c r="A3491" s="1" t="s">
        <v>24295</v>
      </c>
      <c r="B3491" s="1" t="s">
        <v>4687</v>
      </c>
      <c r="C3491" s="1" t="s">
        <v>598</v>
      </c>
      <c r="D3491" s="1" t="s">
        <v>24296</v>
      </c>
      <c r="E3491" s="1" t="s">
        <v>35417</v>
      </c>
      <c r="F3491" s="1" t="s">
        <v>24297</v>
      </c>
      <c r="G3491" t="str">
        <f t="shared" si="378"/>
        <v>Valid</v>
      </c>
      <c r="H3491" s="1" t="s">
        <v>24298</v>
      </c>
      <c r="I3491" t="str" cm="1">
        <f t="array" ref="I3491">IF(OR(TRIM(H3491)="",ISNUMBER(SEARCH("#",H3491)),AA3491&lt;Config!$B$8,SUMPRODUCT(--ISNUMBER(SEARCH({"a";"b";"c";"d";"e";"f";"g";"h";"i";"j";"k";"l";"m";"n";"o";"p";"q";"r";"s";"t";"u";"v";"w";"x";"y";"z"},H3491)))&gt;0),"Invalid","Valid")</f>
        <v>Valid</v>
      </c>
      <c r="J3491" s="1" t="s">
        <v>24299</v>
      </c>
      <c r="K3491" s="1" t="s">
        <v>66</v>
      </c>
      <c r="L3491" s="1" t="s">
        <v>67</v>
      </c>
      <c r="M3491" s="1" t="s">
        <v>251</v>
      </c>
      <c r="N3491" s="1" t="s">
        <v>437</v>
      </c>
      <c r="O3491" s="1" t="s">
        <v>149</v>
      </c>
      <c r="P3491" t="s">
        <v>53</v>
      </c>
      <c r="Q3491" s="1" t="s">
        <v>55</v>
      </c>
      <c r="R3491" s="1" t="s">
        <v>198</v>
      </c>
      <c r="S3491" s="1" t="s">
        <v>24300</v>
      </c>
      <c r="T3491" s="1" t="s">
        <v>24301</v>
      </c>
      <c r="U3491" s="1" t="s">
        <v>717</v>
      </c>
      <c r="V3491" s="1" t="s">
        <v>1521</v>
      </c>
      <c r="W3491" s="1" t="s">
        <v>75</v>
      </c>
      <c r="X3491" t="str">
        <f t="shared" si="379"/>
        <v>Complete</v>
      </c>
      <c r="Y3491">
        <f>MAX(0,100-IF(G3491="Invalid",Config!$B$5,0)-IF(I3491="Invalid",Config!$B$6,0)-IF(X3491="Incomplete",Config!$B$7,0)-IF(AF3491="Yes",Config!$B$37,0))</f>
        <v>100</v>
      </c>
      <c r="Z3491" s="1">
        <f>IF(OR(TRIM(B3491)="",COUNTIF(Config!$B$15:$B$19,B3491)&gt;0),1,0)+IF(OR(TRIM(C3491)="",COUNTIF(Config!$B$15:$B$19,C3491)&gt;0),1,0)+IF(OR(TRIM(F3491)="",COUNTIF(Config!$B$15:$B$19,F3491)&gt;0),1,0)+IF(OR(TRIM(H3491)="",COUNTIF(Config!$B$15:$B$19,H3491)&gt;0),1,0)+IF(OR(TRIM(E3491)="",COUNTIF(Config!$B$15:$B$19,E3491)&gt;0),1,0)+IF(OR(TRIM(K3491)="",COUNTIF(Config!$B$15:$B$19,K3491)&gt;0),1,0)+IF(OR(TRIM(P3491)="",COUNTIF(Config!$B$15:$B$19,P3491)&gt;0),1,0)+IF(OR(TRIM(R3491)="",COUNTIF(Config!$B$15:$B$19,R3491)&gt;0),1,0)</f>
        <v>0</v>
      </c>
      <c r="AA3491" s="1" cm="1">
        <f t="array" ref="AA3491">SUMPRODUCT(LEN(H3491)-LEN(SUBSTITUTE(H3491,{"0";"1";"2";"3";"4";"5";"6";"7";"8";"9"},"")))</f>
        <v>12</v>
      </c>
      <c r="AC3491" t="str">
        <f t="shared" si="380"/>
        <v/>
      </c>
      <c r="AD3491">
        <f t="shared" si="381"/>
        <v>1</v>
      </c>
      <c r="AE3491">
        <f t="shared" si="382"/>
        <v>1</v>
      </c>
      <c r="AF3491" t="str">
        <f t="shared" si="383"/>
        <v>No</v>
      </c>
      <c r="AG3491">
        <f t="shared" ca="1" si="384"/>
        <v>37</v>
      </c>
      <c r="AH3491" t="str">
        <f ca="1">IF(OR(V3491="",AG3491=""),"Yes",IF(AG3491&gt;Config!$B$41,"Yes","No"))</f>
        <v>No</v>
      </c>
    </row>
    <row r="3492" spans="1:34" x14ac:dyDescent="0.25">
      <c r="A3492" s="1" t="s">
        <v>14296</v>
      </c>
      <c r="B3492" s="1" t="s">
        <v>554</v>
      </c>
      <c r="C3492" s="1" t="s">
        <v>1736</v>
      </c>
      <c r="D3492" s="1" t="s">
        <v>24302</v>
      </c>
      <c r="E3492" s="1" t="s">
        <v>477</v>
      </c>
      <c r="F3492" s="1" t="s">
        <v>24303</v>
      </c>
      <c r="G3492" t="str">
        <f t="shared" si="378"/>
        <v>Valid</v>
      </c>
      <c r="H3492" s="1" t="s">
        <v>24304</v>
      </c>
      <c r="I3492" t="str" cm="1">
        <f t="array" ref="I3492">IF(OR(TRIM(H3492)="",ISNUMBER(SEARCH("#",H3492)),AA3492&lt;Config!$B$8,SUMPRODUCT(--ISNUMBER(SEARCH({"a";"b";"c";"d";"e";"f";"g";"h";"i";"j";"k";"l";"m";"n";"o";"p";"q";"r";"s";"t";"u";"v";"w";"x";"y";"z"},H3492)))&gt;0),"Invalid","Valid")</f>
        <v>Valid</v>
      </c>
      <c r="J3492" s="1" t="s">
        <v>884</v>
      </c>
      <c r="K3492" s="1" t="s">
        <v>28</v>
      </c>
      <c r="L3492" s="1" t="s">
        <v>49</v>
      </c>
      <c r="M3492" s="1" t="s">
        <v>517</v>
      </c>
      <c r="N3492" s="1" t="s">
        <v>358</v>
      </c>
      <c r="O3492" s="1" t="s">
        <v>32</v>
      </c>
      <c r="P3492" t="s">
        <v>590</v>
      </c>
      <c r="Q3492" s="1" t="s">
        <v>1481</v>
      </c>
      <c r="R3492" s="1" t="s">
        <v>1846</v>
      </c>
      <c r="S3492" s="1" t="s">
        <v>24305</v>
      </c>
      <c r="T3492" s="1" t="s">
        <v>24306</v>
      </c>
      <c r="U3492" s="1" t="s">
        <v>6187</v>
      </c>
      <c r="V3492" s="1" t="s">
        <v>9235</v>
      </c>
      <c r="W3492" s="1" t="s">
        <v>60</v>
      </c>
      <c r="X3492" t="str">
        <f t="shared" si="379"/>
        <v>Complete</v>
      </c>
      <c r="Y3492">
        <f>MAX(0,100-IF(G3492="Invalid",Config!$B$5,0)-IF(I3492="Invalid",Config!$B$6,0)-IF(X3492="Incomplete",Config!$B$7,0)-IF(AF3492="Yes",Config!$B$37,0))</f>
        <v>100</v>
      </c>
      <c r="Z3492" s="1">
        <f>IF(OR(TRIM(B3492)="",COUNTIF(Config!$B$15:$B$19,B3492)&gt;0),1,0)+IF(OR(TRIM(C3492)="",COUNTIF(Config!$B$15:$B$19,C3492)&gt;0),1,0)+IF(OR(TRIM(F3492)="",COUNTIF(Config!$B$15:$B$19,F3492)&gt;0),1,0)+IF(OR(TRIM(H3492)="",COUNTIF(Config!$B$15:$B$19,H3492)&gt;0),1,0)+IF(OR(TRIM(E3492)="",COUNTIF(Config!$B$15:$B$19,E3492)&gt;0),1,0)+IF(OR(TRIM(K3492)="",COUNTIF(Config!$B$15:$B$19,K3492)&gt;0),1,0)+IF(OR(TRIM(P3492)="",COUNTIF(Config!$B$15:$B$19,P3492)&gt;0),1,0)+IF(OR(TRIM(R3492)="",COUNTIF(Config!$B$15:$B$19,R3492)&gt;0),1,0)</f>
        <v>0</v>
      </c>
      <c r="AA3492" s="1" cm="1">
        <f t="array" ref="AA3492">SUMPRODUCT(LEN(H3492)-LEN(SUBSTITUTE(H3492,{"0";"1";"2";"3";"4";"5";"6";"7";"8";"9"},"")))</f>
        <v>12</v>
      </c>
      <c r="AC3492" t="str">
        <f t="shared" si="380"/>
        <v/>
      </c>
      <c r="AD3492">
        <f t="shared" si="381"/>
        <v>1</v>
      </c>
      <c r="AE3492">
        <f t="shared" si="382"/>
        <v>1</v>
      </c>
      <c r="AF3492" t="str">
        <f t="shared" si="383"/>
        <v>No</v>
      </c>
      <c r="AG3492">
        <f t="shared" ca="1" si="384"/>
        <v>386</v>
      </c>
      <c r="AH3492" t="str">
        <f ca="1">IF(OR(V3492="",AG3492=""),"Yes",IF(AG3492&gt;Config!$B$41,"Yes","No"))</f>
        <v>Yes</v>
      </c>
    </row>
    <row r="3493" spans="1:34" x14ac:dyDescent="0.25">
      <c r="A3493" s="1" t="s">
        <v>24307</v>
      </c>
      <c r="B3493" s="1" t="s">
        <v>619</v>
      </c>
      <c r="C3493" s="1" t="s">
        <v>386</v>
      </c>
      <c r="D3493" s="1" t="s">
        <v>1024</v>
      </c>
      <c r="E3493" s="1" t="s">
        <v>34722</v>
      </c>
      <c r="F3493" s="1" t="s">
        <v>24308</v>
      </c>
      <c r="G3493" t="str">
        <f t="shared" si="378"/>
        <v>Valid</v>
      </c>
      <c r="H3493" s="1" t="s">
        <v>950</v>
      </c>
      <c r="I3493" t="str" cm="1">
        <f t="array" ref="I3493">IF(OR(TRIM(H3493)="",ISNUMBER(SEARCH("#",H3493)),AA3493&lt;Config!$B$8,SUMPRODUCT(--ISNUMBER(SEARCH({"a";"b";"c";"d";"e";"f";"g";"h";"i";"j";"k";"l";"m";"n";"o";"p";"q";"r";"s";"t";"u";"v";"w";"x";"y";"z"},H3493)))&gt;0),"Invalid","Valid")</f>
        <v>Invalid</v>
      </c>
      <c r="J3493" s="1" t="s">
        <v>24309</v>
      </c>
      <c r="K3493" s="1" t="s">
        <v>48</v>
      </c>
      <c r="L3493" s="1" t="s">
        <v>134</v>
      </c>
      <c r="M3493" s="1" t="s">
        <v>462</v>
      </c>
      <c r="N3493" s="1" t="s">
        <v>437</v>
      </c>
      <c r="O3493" s="1" t="s">
        <v>149</v>
      </c>
      <c r="P3493" t="s">
        <v>328</v>
      </c>
      <c r="Q3493" s="1" t="s">
        <v>1046</v>
      </c>
      <c r="R3493" s="1" t="s">
        <v>392</v>
      </c>
      <c r="S3493" s="1" t="s">
        <v>24310</v>
      </c>
      <c r="T3493" s="1" t="s">
        <v>24311</v>
      </c>
      <c r="U3493" s="1" t="s">
        <v>10605</v>
      </c>
      <c r="V3493" s="1" t="s">
        <v>24312</v>
      </c>
      <c r="W3493" s="1" t="s">
        <v>384</v>
      </c>
      <c r="X3493" t="str">
        <f t="shared" si="379"/>
        <v>Complete</v>
      </c>
      <c r="Y3493">
        <f>MAX(0,100-IF(G3493="Invalid",Config!$B$5,0)-IF(I3493="Invalid",Config!$B$6,0)-IF(X3493="Incomplete",Config!$B$7,0)-IF(AF3493="Yes",Config!$B$37,0))</f>
        <v>80</v>
      </c>
      <c r="Z3493" s="1">
        <f>IF(OR(TRIM(B3493)="",COUNTIF(Config!$B$15:$B$19,B3493)&gt;0),1,0)+IF(OR(TRIM(C3493)="",COUNTIF(Config!$B$15:$B$19,C3493)&gt;0),1,0)+IF(OR(TRIM(F3493)="",COUNTIF(Config!$B$15:$B$19,F3493)&gt;0),1,0)+IF(OR(TRIM(H3493)="",COUNTIF(Config!$B$15:$B$19,H3493)&gt;0),1,0)+IF(OR(TRIM(E3493)="",COUNTIF(Config!$B$15:$B$19,E3493)&gt;0),1,0)+IF(OR(TRIM(K3493)="",COUNTIF(Config!$B$15:$B$19,K3493)&gt;0),1,0)+IF(OR(TRIM(P3493)="",COUNTIF(Config!$B$15:$B$19,P3493)&gt;0),1,0)+IF(OR(TRIM(R3493)="",COUNTIF(Config!$B$15:$B$19,R3493)&gt;0),1,0)</f>
        <v>0</v>
      </c>
      <c r="AA3493" s="1" cm="1">
        <f t="array" ref="AA3493">SUMPRODUCT(LEN(H3493)-LEN(SUBSTITUTE(H3493,{"0";"1";"2";"3";"4";"5";"6";"7";"8";"9"},"")))</f>
        <v>5</v>
      </c>
      <c r="AC3493" t="str">
        <f t="shared" si="380"/>
        <v>Invalid Phone</v>
      </c>
      <c r="AD3493">
        <f t="shared" si="381"/>
        <v>1</v>
      </c>
      <c r="AE3493">
        <f t="shared" si="382"/>
        <v>0</v>
      </c>
      <c r="AF3493" t="str">
        <f t="shared" si="383"/>
        <v>No</v>
      </c>
      <c r="AG3493">
        <f t="shared" ca="1" si="384"/>
        <v>308</v>
      </c>
      <c r="AH3493" t="str">
        <f ca="1">IF(OR(V3493="",AG3493=""),"Yes",IF(AG3493&gt;Config!$B$41,"Yes","No"))</f>
        <v>No</v>
      </c>
    </row>
    <row r="3494" spans="1:34" x14ac:dyDescent="0.25">
      <c r="A3494" s="1" t="s">
        <v>24313</v>
      </c>
      <c r="B3494" s="1" t="s">
        <v>1450</v>
      </c>
      <c r="C3494" s="1" t="s">
        <v>956</v>
      </c>
      <c r="D3494" s="1" t="s">
        <v>24314</v>
      </c>
      <c r="E3494" s="1" t="s">
        <v>34952</v>
      </c>
      <c r="F3494" s="1" t="s">
        <v>24315</v>
      </c>
      <c r="G3494" t="str">
        <f t="shared" si="378"/>
        <v>Valid</v>
      </c>
      <c r="H3494" s="1" t="s">
        <v>24316</v>
      </c>
      <c r="I3494" t="str" cm="1">
        <f t="array" ref="I3494">IF(OR(TRIM(H3494)="",ISNUMBER(SEARCH("#",H3494)),AA3494&lt;Config!$B$8,SUMPRODUCT(--ISNUMBER(SEARCH({"a";"b";"c";"d";"e";"f";"g";"h";"i";"j";"k";"l";"m";"n";"o";"p";"q";"r";"s";"t";"u";"v";"w";"x";"y";"z"},H3494)))&gt;0),"Invalid","Valid")</f>
        <v>Valid</v>
      </c>
      <c r="J3494" s="1" t="s">
        <v>24317</v>
      </c>
      <c r="K3494" s="1" t="s">
        <v>264</v>
      </c>
      <c r="L3494" s="1" t="s">
        <v>29</v>
      </c>
      <c r="M3494" s="1" t="s">
        <v>85</v>
      </c>
      <c r="N3494" s="1" t="s">
        <v>51</v>
      </c>
      <c r="O3494" s="1" t="s">
        <v>149</v>
      </c>
      <c r="P3494" t="s">
        <v>236</v>
      </c>
      <c r="Q3494" s="1" t="s">
        <v>238</v>
      </c>
      <c r="R3494" s="1" t="s">
        <v>961</v>
      </c>
      <c r="S3494" s="1" t="s">
        <v>5090</v>
      </c>
      <c r="T3494" s="1" t="s">
        <v>24318</v>
      </c>
      <c r="U3494" s="1" t="s">
        <v>675</v>
      </c>
      <c r="V3494" s="1" t="s">
        <v>1309</v>
      </c>
      <c r="W3494" s="1" t="s">
        <v>384</v>
      </c>
      <c r="X3494" t="str">
        <f t="shared" si="379"/>
        <v>Complete</v>
      </c>
      <c r="Y3494">
        <f>MAX(0,100-IF(G3494="Invalid",Config!$B$5,0)-IF(I3494="Invalid",Config!$B$6,0)-IF(X3494="Incomplete",Config!$B$7,0)-IF(AF3494="Yes",Config!$B$37,0))</f>
        <v>100</v>
      </c>
      <c r="Z3494" s="1">
        <f>IF(OR(TRIM(B3494)="",COUNTIF(Config!$B$15:$B$19,B3494)&gt;0),1,0)+IF(OR(TRIM(C3494)="",COUNTIF(Config!$B$15:$B$19,C3494)&gt;0),1,0)+IF(OR(TRIM(F3494)="",COUNTIF(Config!$B$15:$B$19,F3494)&gt;0),1,0)+IF(OR(TRIM(H3494)="",COUNTIF(Config!$B$15:$B$19,H3494)&gt;0),1,0)+IF(OR(TRIM(E3494)="",COUNTIF(Config!$B$15:$B$19,E3494)&gt;0),1,0)+IF(OR(TRIM(K3494)="",COUNTIF(Config!$B$15:$B$19,K3494)&gt;0),1,0)+IF(OR(TRIM(P3494)="",COUNTIF(Config!$B$15:$B$19,P3494)&gt;0),1,0)+IF(OR(TRIM(R3494)="",COUNTIF(Config!$B$15:$B$19,R3494)&gt;0),1,0)</f>
        <v>0</v>
      </c>
      <c r="AA3494" s="1" cm="1">
        <f t="array" ref="AA3494">SUMPRODUCT(LEN(H3494)-LEN(SUBSTITUTE(H3494,{"0";"1";"2";"3";"4";"5";"6";"7";"8";"9"},"")))</f>
        <v>10</v>
      </c>
      <c r="AC3494" t="str">
        <f t="shared" si="380"/>
        <v/>
      </c>
      <c r="AD3494">
        <f t="shared" si="381"/>
        <v>1</v>
      </c>
      <c r="AE3494">
        <f t="shared" si="382"/>
        <v>1</v>
      </c>
      <c r="AF3494" t="str">
        <f t="shared" si="383"/>
        <v>No</v>
      </c>
      <c r="AG3494">
        <f t="shared" ca="1" si="384"/>
        <v>707</v>
      </c>
      <c r="AH3494" t="str">
        <f ca="1">IF(OR(V3494="",AG3494=""),"Yes",IF(AG3494&gt;Config!$B$41,"Yes","No"))</f>
        <v>Yes</v>
      </c>
    </row>
    <row r="3495" spans="1:34" x14ac:dyDescent="0.25">
      <c r="A3495" s="1" t="s">
        <v>24319</v>
      </c>
      <c r="B3495" s="1" t="s">
        <v>1858</v>
      </c>
      <c r="C3495" s="1" t="s">
        <v>445</v>
      </c>
      <c r="D3495" s="1" t="s">
        <v>24320</v>
      </c>
      <c r="E3495" s="1" t="s">
        <v>34902</v>
      </c>
      <c r="F3495" s="1" t="s">
        <v>24321</v>
      </c>
      <c r="G3495" t="str">
        <f t="shared" si="378"/>
        <v>Valid</v>
      </c>
      <c r="H3495" s="1" t="s">
        <v>24322</v>
      </c>
      <c r="I3495" t="str" cm="1">
        <f t="array" ref="I3495">IF(OR(TRIM(H3495)="",ISNUMBER(SEARCH("#",H3495)),AA3495&lt;Config!$B$8,SUMPRODUCT(--ISNUMBER(SEARCH({"a";"b";"c";"d";"e";"f";"g";"h";"i";"j";"k";"l";"m";"n";"o";"p";"q";"r";"s";"t";"u";"v";"w";"x";"y";"z"},H3495)))&gt;0),"Invalid","Valid")</f>
        <v>Valid</v>
      </c>
      <c r="J3495" s="1" t="s">
        <v>24323</v>
      </c>
      <c r="K3495" s="1" t="s">
        <v>378</v>
      </c>
      <c r="L3495" s="1" t="s">
        <v>84</v>
      </c>
      <c r="M3495" s="1" t="s">
        <v>391</v>
      </c>
      <c r="N3495" s="1" t="s">
        <v>86</v>
      </c>
      <c r="O3495" s="1" t="s">
        <v>149</v>
      </c>
      <c r="P3495" t="s">
        <v>104</v>
      </c>
      <c r="Q3495" s="1" t="s">
        <v>302</v>
      </c>
      <c r="R3495" s="1" t="s">
        <v>106</v>
      </c>
      <c r="S3495" s="1" t="s">
        <v>24324</v>
      </c>
      <c r="T3495" s="1" t="s">
        <v>24325</v>
      </c>
      <c r="U3495" s="1" t="s">
        <v>3561</v>
      </c>
      <c r="V3495" s="1" t="s">
        <v>24326</v>
      </c>
      <c r="W3495" s="1" t="s">
        <v>202</v>
      </c>
      <c r="X3495" t="str">
        <f t="shared" si="379"/>
        <v>Complete</v>
      </c>
      <c r="Y3495">
        <f>MAX(0,100-IF(G3495="Invalid",Config!$B$5,0)-IF(I3495="Invalid",Config!$B$6,0)-IF(X3495="Incomplete",Config!$B$7,0)-IF(AF3495="Yes",Config!$B$37,0))</f>
        <v>100</v>
      </c>
      <c r="Z3495" s="1">
        <f>IF(OR(TRIM(B3495)="",COUNTIF(Config!$B$15:$B$19,B3495)&gt;0),1,0)+IF(OR(TRIM(C3495)="",COUNTIF(Config!$B$15:$B$19,C3495)&gt;0),1,0)+IF(OR(TRIM(F3495)="",COUNTIF(Config!$B$15:$B$19,F3495)&gt;0),1,0)+IF(OR(TRIM(H3495)="",COUNTIF(Config!$B$15:$B$19,H3495)&gt;0),1,0)+IF(OR(TRIM(E3495)="",COUNTIF(Config!$B$15:$B$19,E3495)&gt;0),1,0)+IF(OR(TRIM(K3495)="",COUNTIF(Config!$B$15:$B$19,K3495)&gt;0),1,0)+IF(OR(TRIM(P3495)="",COUNTIF(Config!$B$15:$B$19,P3495)&gt;0),1,0)+IF(OR(TRIM(R3495)="",COUNTIF(Config!$B$15:$B$19,R3495)&gt;0),1,0)</f>
        <v>0</v>
      </c>
      <c r="AA3495" s="1" cm="1">
        <f t="array" ref="AA3495">SUMPRODUCT(LEN(H3495)-LEN(SUBSTITUTE(H3495,{"0";"1";"2";"3";"4";"5";"6";"7";"8";"9"},"")))</f>
        <v>11</v>
      </c>
      <c r="AC3495" t="str">
        <f t="shared" si="380"/>
        <v/>
      </c>
      <c r="AD3495">
        <f t="shared" si="381"/>
        <v>1</v>
      </c>
      <c r="AE3495">
        <f t="shared" si="382"/>
        <v>1</v>
      </c>
      <c r="AF3495" t="str">
        <f t="shared" si="383"/>
        <v>No</v>
      </c>
      <c r="AG3495" t="str">
        <f t="shared" ca="1" si="384"/>
        <v/>
      </c>
      <c r="AH3495" t="str">
        <f ca="1">IF(OR(V3495="",AG3495=""),"Yes",IF(AG3495&gt;Config!$B$41,"Yes","No"))</f>
        <v>Yes</v>
      </c>
    </row>
    <row r="3496" spans="1:34" x14ac:dyDescent="0.25">
      <c r="A3496" s="1" t="s">
        <v>24327</v>
      </c>
      <c r="B3496" s="1" t="s">
        <v>6047</v>
      </c>
      <c r="C3496" s="1" t="s">
        <v>336</v>
      </c>
      <c r="D3496" s="1" t="s">
        <v>24328</v>
      </c>
      <c r="E3496" s="1" t="s">
        <v>34439</v>
      </c>
      <c r="F3496" s="1" t="s">
        <v>24329</v>
      </c>
      <c r="G3496" t="str">
        <f t="shared" si="378"/>
        <v>Valid</v>
      </c>
      <c r="H3496" s="1" t="s">
        <v>24330</v>
      </c>
      <c r="I3496" t="str" cm="1">
        <f t="array" ref="I3496">IF(OR(TRIM(H3496)="",ISNUMBER(SEARCH("#",H3496)),AA3496&lt;Config!$B$8,SUMPRODUCT(--ISNUMBER(SEARCH({"a";"b";"c";"d";"e";"f";"g";"h";"i";"j";"k";"l";"m";"n";"o";"p";"q";"r";"s";"t";"u";"v";"w";"x";"y";"z"},H3496)))&gt;0),"Invalid","Valid")</f>
        <v>Valid</v>
      </c>
      <c r="J3496" s="1" t="s">
        <v>24331</v>
      </c>
      <c r="K3496" s="1" t="s">
        <v>516</v>
      </c>
      <c r="L3496" s="1" t="s">
        <v>450</v>
      </c>
      <c r="M3496" s="1" t="s">
        <v>251</v>
      </c>
      <c r="N3496" s="1" t="s">
        <v>358</v>
      </c>
      <c r="O3496" s="1" t="s">
        <v>69</v>
      </c>
      <c r="P3496" t="s">
        <v>87</v>
      </c>
      <c r="Q3496" s="1" t="s">
        <v>88</v>
      </c>
      <c r="R3496" s="1" t="s">
        <v>89</v>
      </c>
      <c r="S3496" s="1" t="s">
        <v>24332</v>
      </c>
      <c r="T3496" s="1" t="s">
        <v>24333</v>
      </c>
      <c r="U3496" s="1" t="s">
        <v>5367</v>
      </c>
      <c r="V3496" s="1" t="s">
        <v>140</v>
      </c>
      <c r="W3496" s="1" t="s">
        <v>293</v>
      </c>
      <c r="X3496" t="str">
        <f t="shared" si="379"/>
        <v>Complete</v>
      </c>
      <c r="Y3496">
        <f>MAX(0,100-IF(G3496="Invalid",Config!$B$5,0)-IF(I3496="Invalid",Config!$B$6,0)-IF(X3496="Incomplete",Config!$B$7,0)-IF(AF3496="Yes",Config!$B$37,0))</f>
        <v>100</v>
      </c>
      <c r="Z3496" s="1">
        <f>IF(OR(TRIM(B3496)="",COUNTIF(Config!$B$15:$B$19,B3496)&gt;0),1,0)+IF(OR(TRIM(C3496)="",COUNTIF(Config!$B$15:$B$19,C3496)&gt;0),1,0)+IF(OR(TRIM(F3496)="",COUNTIF(Config!$B$15:$B$19,F3496)&gt;0),1,0)+IF(OR(TRIM(H3496)="",COUNTIF(Config!$B$15:$B$19,H3496)&gt;0),1,0)+IF(OR(TRIM(E3496)="",COUNTIF(Config!$B$15:$B$19,E3496)&gt;0),1,0)+IF(OR(TRIM(K3496)="",COUNTIF(Config!$B$15:$B$19,K3496)&gt;0),1,0)+IF(OR(TRIM(P3496)="",COUNTIF(Config!$B$15:$B$19,P3496)&gt;0),1,0)+IF(OR(TRIM(R3496)="",COUNTIF(Config!$B$15:$B$19,R3496)&gt;0),1,0)</f>
        <v>0</v>
      </c>
      <c r="AA3496" s="1" cm="1">
        <f t="array" ref="AA3496">SUMPRODUCT(LEN(H3496)-LEN(SUBSTITUTE(H3496,{"0";"1";"2";"3";"4";"5";"6";"7";"8";"9"},"")))</f>
        <v>10</v>
      </c>
      <c r="AC3496" t="str">
        <f t="shared" si="380"/>
        <v/>
      </c>
      <c r="AD3496">
        <f t="shared" si="381"/>
        <v>1</v>
      </c>
      <c r="AE3496">
        <f t="shared" si="382"/>
        <v>1</v>
      </c>
      <c r="AF3496" t="str">
        <f t="shared" si="383"/>
        <v>No</v>
      </c>
      <c r="AG3496">
        <f t="shared" ca="1" si="384"/>
        <v>37</v>
      </c>
      <c r="AH3496" t="str">
        <f ca="1">IF(OR(V3496="",AG3496=""),"Yes",IF(AG3496&gt;Config!$B$41,"Yes","No"))</f>
        <v>No</v>
      </c>
    </row>
    <row r="3497" spans="1:34" x14ac:dyDescent="0.25">
      <c r="A3497" s="1" t="s">
        <v>24334</v>
      </c>
      <c r="B3497" s="1" t="s">
        <v>1557</v>
      </c>
      <c r="C3497" s="1" t="s">
        <v>899</v>
      </c>
      <c r="D3497" s="1" t="s">
        <v>24335</v>
      </c>
      <c r="E3497" s="1" t="s">
        <v>33964</v>
      </c>
      <c r="F3497" s="1" t="s">
        <v>24336</v>
      </c>
      <c r="G3497" t="str">
        <f t="shared" si="378"/>
        <v>Valid</v>
      </c>
      <c r="H3497" s="1" t="s">
        <v>24337</v>
      </c>
      <c r="I3497" t="str" cm="1">
        <f t="array" ref="I3497">IF(OR(TRIM(H3497)="",ISNUMBER(SEARCH("#",H3497)),AA3497&lt;Config!$B$8,SUMPRODUCT(--ISNUMBER(SEARCH({"a";"b";"c";"d";"e";"f";"g";"h";"i";"j";"k";"l";"m";"n";"o";"p";"q";"r";"s";"t";"u";"v";"w";"x";"y";"z"},H3497)))&gt;0),"Invalid","Valid")</f>
        <v>Valid</v>
      </c>
      <c r="J3497" s="1" t="s">
        <v>24338</v>
      </c>
      <c r="K3497" s="1" t="s">
        <v>48</v>
      </c>
      <c r="L3497" s="1" t="s">
        <v>450</v>
      </c>
      <c r="M3497" s="1" t="s">
        <v>33825</v>
      </c>
      <c r="N3497" s="1" t="s">
        <v>51</v>
      </c>
      <c r="O3497" s="1" t="s">
        <v>69</v>
      </c>
      <c r="P3497" t="s">
        <v>314</v>
      </c>
      <c r="Q3497" s="1" t="s">
        <v>315</v>
      </c>
      <c r="R3497" s="1" t="s">
        <v>663</v>
      </c>
      <c r="S3497" s="1" t="s">
        <v>24339</v>
      </c>
      <c r="T3497" s="1" t="s">
        <v>24340</v>
      </c>
      <c r="U3497" s="1" t="s">
        <v>1631</v>
      </c>
      <c r="V3497" s="1" t="s">
        <v>15678</v>
      </c>
      <c r="W3497" s="1" t="s">
        <v>75</v>
      </c>
      <c r="X3497" t="str">
        <f t="shared" si="379"/>
        <v>Complete</v>
      </c>
      <c r="Y3497">
        <f>MAX(0,100-IF(G3497="Invalid",Config!$B$5,0)-IF(I3497="Invalid",Config!$B$6,0)-IF(X3497="Incomplete",Config!$B$7,0)-IF(AF3497="Yes",Config!$B$37,0))</f>
        <v>100</v>
      </c>
      <c r="Z3497" s="1">
        <f>IF(OR(TRIM(B3497)="",COUNTIF(Config!$B$15:$B$19,B3497)&gt;0),1,0)+IF(OR(TRIM(C3497)="",COUNTIF(Config!$B$15:$B$19,C3497)&gt;0),1,0)+IF(OR(TRIM(F3497)="",COUNTIF(Config!$B$15:$B$19,F3497)&gt;0),1,0)+IF(OR(TRIM(H3497)="",COUNTIF(Config!$B$15:$B$19,H3497)&gt;0),1,0)+IF(OR(TRIM(E3497)="",COUNTIF(Config!$B$15:$B$19,E3497)&gt;0),1,0)+IF(OR(TRIM(K3497)="",COUNTIF(Config!$B$15:$B$19,K3497)&gt;0),1,0)+IF(OR(TRIM(P3497)="",COUNTIF(Config!$B$15:$B$19,P3497)&gt;0),1,0)+IF(OR(TRIM(R3497)="",COUNTIF(Config!$B$15:$B$19,R3497)&gt;0),1,0)</f>
        <v>0</v>
      </c>
      <c r="AA3497" s="1" cm="1">
        <f t="array" ref="AA3497">SUMPRODUCT(LEN(H3497)-LEN(SUBSTITUTE(H3497,{"0";"1";"2";"3";"4";"5";"6";"7";"8";"9"},"")))</f>
        <v>10</v>
      </c>
      <c r="AC3497" t="str">
        <f t="shared" si="380"/>
        <v/>
      </c>
      <c r="AD3497">
        <f t="shared" si="381"/>
        <v>1</v>
      </c>
      <c r="AE3497">
        <f t="shared" si="382"/>
        <v>1</v>
      </c>
      <c r="AF3497" t="str">
        <f t="shared" si="383"/>
        <v>No</v>
      </c>
      <c r="AG3497">
        <f t="shared" ca="1" si="384"/>
        <v>373</v>
      </c>
      <c r="AH3497" t="str">
        <f ca="1">IF(OR(V3497="",AG3497=""),"Yes",IF(AG3497&gt;Config!$B$41,"Yes","No"))</f>
        <v>Yes</v>
      </c>
    </row>
    <row r="3498" spans="1:34" x14ac:dyDescent="0.25">
      <c r="A3498" s="1" t="s">
        <v>24341</v>
      </c>
      <c r="B3498" s="1" t="s">
        <v>1231</v>
      </c>
      <c r="C3498" s="1" t="s">
        <v>861</v>
      </c>
      <c r="D3498" s="1" t="s">
        <v>15041</v>
      </c>
      <c r="E3498" s="1" t="s">
        <v>34579</v>
      </c>
      <c r="F3498" s="1" t="s">
        <v>24342</v>
      </c>
      <c r="G3498" t="str">
        <f t="shared" si="378"/>
        <v>Valid</v>
      </c>
      <c r="H3498" s="1" t="s">
        <v>24343</v>
      </c>
      <c r="I3498" t="str" cm="1">
        <f t="array" ref="I3498">IF(OR(TRIM(H3498)="",ISNUMBER(SEARCH("#",H3498)),AA3498&lt;Config!$B$8,SUMPRODUCT(--ISNUMBER(SEARCH({"a";"b";"c";"d";"e";"f";"g";"h";"i";"j";"k";"l";"m";"n";"o";"p";"q";"r";"s";"t";"u";"v";"w";"x";"y";"z"},H3498)))&gt;0),"Invalid","Valid")</f>
        <v>Valid</v>
      </c>
      <c r="J3498" s="1" t="s">
        <v>24344</v>
      </c>
      <c r="K3498" s="1" t="s">
        <v>117</v>
      </c>
      <c r="L3498" s="1" t="s">
        <v>164</v>
      </c>
      <c r="M3498" s="1" t="s">
        <v>343</v>
      </c>
      <c r="N3498" s="1" t="s">
        <v>31</v>
      </c>
      <c r="O3498" s="1" t="s">
        <v>52</v>
      </c>
      <c r="P3498" t="s">
        <v>104</v>
      </c>
      <c r="Q3498" s="1" t="s">
        <v>105</v>
      </c>
      <c r="R3498" s="1" t="s">
        <v>833</v>
      </c>
      <c r="S3498" s="1" t="s">
        <v>24345</v>
      </c>
      <c r="T3498" s="1" t="s">
        <v>24346</v>
      </c>
      <c r="U3498" s="1" t="s">
        <v>3852</v>
      </c>
      <c r="V3498" s="1" t="s">
        <v>5925</v>
      </c>
      <c r="W3498" s="1" t="s">
        <v>40</v>
      </c>
      <c r="X3498" t="str">
        <f t="shared" si="379"/>
        <v>Complete</v>
      </c>
      <c r="Y3498">
        <f>MAX(0,100-IF(G3498="Invalid",Config!$B$5,0)-IF(I3498="Invalid",Config!$B$6,0)-IF(X3498="Incomplete",Config!$B$7,0)-IF(AF3498="Yes",Config!$B$37,0))</f>
        <v>100</v>
      </c>
      <c r="Z3498" s="1">
        <f>IF(OR(TRIM(B3498)="",COUNTIF(Config!$B$15:$B$19,B3498)&gt;0),1,0)+IF(OR(TRIM(C3498)="",COUNTIF(Config!$B$15:$B$19,C3498)&gt;0),1,0)+IF(OR(TRIM(F3498)="",COUNTIF(Config!$B$15:$B$19,F3498)&gt;0),1,0)+IF(OR(TRIM(H3498)="",COUNTIF(Config!$B$15:$B$19,H3498)&gt;0),1,0)+IF(OR(TRIM(E3498)="",COUNTIF(Config!$B$15:$B$19,E3498)&gt;0),1,0)+IF(OR(TRIM(K3498)="",COUNTIF(Config!$B$15:$B$19,K3498)&gt;0),1,0)+IF(OR(TRIM(P3498)="",COUNTIF(Config!$B$15:$B$19,P3498)&gt;0),1,0)+IF(OR(TRIM(R3498)="",COUNTIF(Config!$B$15:$B$19,R3498)&gt;0),1,0)</f>
        <v>0</v>
      </c>
      <c r="AA3498" s="1" cm="1">
        <f t="array" ref="AA3498">SUMPRODUCT(LEN(H3498)-LEN(SUBSTITUTE(H3498,{"0";"1";"2";"3";"4";"5";"6";"7";"8";"9"},"")))</f>
        <v>11</v>
      </c>
      <c r="AC3498" t="str">
        <f t="shared" si="380"/>
        <v/>
      </c>
      <c r="AD3498">
        <f t="shared" si="381"/>
        <v>1</v>
      </c>
      <c r="AE3498">
        <f t="shared" si="382"/>
        <v>1</v>
      </c>
      <c r="AF3498" t="str">
        <f t="shared" si="383"/>
        <v>No</v>
      </c>
      <c r="AG3498">
        <f t="shared" ca="1" si="384"/>
        <v>571</v>
      </c>
      <c r="AH3498" t="str">
        <f ca="1">IF(OR(V3498="",AG3498=""),"Yes",IF(AG3498&gt;Config!$B$41,"Yes","No"))</f>
        <v>Yes</v>
      </c>
    </row>
    <row r="3499" spans="1:34" x14ac:dyDescent="0.25">
      <c r="A3499" s="1" t="s">
        <v>24347</v>
      </c>
      <c r="B3499" s="1" t="s">
        <v>1624</v>
      </c>
      <c r="C3499" s="1" t="s">
        <v>386</v>
      </c>
      <c r="D3499" s="1" t="s">
        <v>14378</v>
      </c>
      <c r="E3499" s="1" t="s">
        <v>34859</v>
      </c>
      <c r="F3499" s="1" t="s">
        <v>14379</v>
      </c>
      <c r="G3499" t="str">
        <f t="shared" si="378"/>
        <v>Valid</v>
      </c>
      <c r="H3499" s="1" t="s">
        <v>14380</v>
      </c>
      <c r="I3499" t="str" cm="1">
        <f t="array" ref="I3499">IF(OR(TRIM(H3499)="",ISNUMBER(SEARCH("#",H3499)),AA3499&lt;Config!$B$8,SUMPRODUCT(--ISNUMBER(SEARCH({"a";"b";"c";"d";"e";"f";"g";"h";"i";"j";"k";"l";"m";"n";"o";"p";"q";"r";"s";"t";"u";"v";"w";"x";"y";"z"},H3499)))&gt;0),"Invalid","Valid")</f>
        <v>Valid</v>
      </c>
      <c r="J3499" s="1" t="s">
        <v>14381</v>
      </c>
      <c r="K3499" s="1" t="s">
        <v>504</v>
      </c>
      <c r="L3499" s="1" t="s">
        <v>49</v>
      </c>
      <c r="M3499" s="1" t="s">
        <v>517</v>
      </c>
      <c r="N3499" s="1" t="s">
        <v>148</v>
      </c>
      <c r="O3499" s="1" t="s">
        <v>69</v>
      </c>
      <c r="P3499" t="s">
        <v>53</v>
      </c>
      <c r="Q3499" s="1" t="s">
        <v>181</v>
      </c>
      <c r="R3499" s="1" t="s">
        <v>55</v>
      </c>
      <c r="S3499" s="1" t="s">
        <v>14382</v>
      </c>
      <c r="T3499" s="1" t="s">
        <v>14383</v>
      </c>
      <c r="U3499" s="1" t="s">
        <v>14384</v>
      </c>
      <c r="V3499" s="1" t="s">
        <v>5185</v>
      </c>
      <c r="W3499" s="1" t="s">
        <v>125</v>
      </c>
      <c r="X3499" t="str">
        <f t="shared" si="379"/>
        <v>Complete</v>
      </c>
      <c r="Y3499">
        <f>MAX(0,100-IF(G3499="Invalid",Config!$B$5,0)-IF(I3499="Invalid",Config!$B$6,0)-IF(X3499="Incomplete",Config!$B$7,0)-IF(AF3499="Yes",Config!$B$37,0))</f>
        <v>75</v>
      </c>
      <c r="Z3499" s="1">
        <f>IF(OR(TRIM(B3499)="",COUNTIF(Config!$B$15:$B$19,B3499)&gt;0),1,0)+IF(OR(TRIM(C3499)="",COUNTIF(Config!$B$15:$B$19,C3499)&gt;0),1,0)+IF(OR(TRIM(F3499)="",COUNTIF(Config!$B$15:$B$19,F3499)&gt;0),1,0)+IF(OR(TRIM(H3499)="",COUNTIF(Config!$B$15:$B$19,H3499)&gt;0),1,0)+IF(OR(TRIM(E3499)="",COUNTIF(Config!$B$15:$B$19,E3499)&gt;0),1,0)+IF(OR(TRIM(K3499)="",COUNTIF(Config!$B$15:$B$19,K3499)&gt;0),1,0)+IF(OR(TRIM(P3499)="",COUNTIF(Config!$B$15:$B$19,P3499)&gt;0),1,0)+IF(OR(TRIM(R3499)="",COUNTIF(Config!$B$15:$B$19,R3499)&gt;0),1,0)</f>
        <v>0</v>
      </c>
      <c r="AA3499" s="1" cm="1">
        <f t="array" ref="AA3499">SUMPRODUCT(LEN(H3499)-LEN(SUBSTITUTE(H3499,{"0";"1";"2";"3";"4";"5";"6";"7";"8";"9"},"")))</f>
        <v>12</v>
      </c>
      <c r="AC3499" t="str">
        <f t="shared" si="380"/>
        <v>Potential Duplicate</v>
      </c>
      <c r="AD3499">
        <f t="shared" si="381"/>
        <v>2</v>
      </c>
      <c r="AE3499">
        <f t="shared" si="382"/>
        <v>2</v>
      </c>
      <c r="AF3499" t="str">
        <f t="shared" si="383"/>
        <v>Yes</v>
      </c>
      <c r="AG3499">
        <f t="shared" ca="1" si="384"/>
        <v>597</v>
      </c>
      <c r="AH3499" t="str">
        <f ca="1">IF(OR(V3499="",AG3499=""),"Yes",IF(AG3499&gt;Config!$B$41,"Yes","No"))</f>
        <v>Yes</v>
      </c>
    </row>
    <row r="3500" spans="1:34" x14ac:dyDescent="0.25">
      <c r="A3500" s="1" t="s">
        <v>24348</v>
      </c>
      <c r="B3500" s="1" t="s">
        <v>1495</v>
      </c>
      <c r="C3500" s="1" t="s">
        <v>489</v>
      </c>
      <c r="D3500" s="1" t="s">
        <v>24349</v>
      </c>
      <c r="E3500" s="1" t="s">
        <v>35418</v>
      </c>
      <c r="F3500" s="1" t="s">
        <v>24350</v>
      </c>
      <c r="G3500" t="str">
        <f t="shared" si="378"/>
        <v>Valid</v>
      </c>
      <c r="H3500" s="1" t="s">
        <v>24351</v>
      </c>
      <c r="I3500" t="str" cm="1">
        <f t="array" ref="I3500">IF(OR(TRIM(H3500)="",ISNUMBER(SEARCH("#",H3500)),AA3500&lt;Config!$B$8,SUMPRODUCT(--ISNUMBER(SEARCH({"a";"b";"c";"d";"e";"f";"g";"h";"i";"j";"k";"l";"m";"n";"o";"p";"q";"r";"s";"t";"u";"v";"w";"x";"y";"z"},H3500)))&gt;0),"Invalid","Valid")</f>
        <v>Valid</v>
      </c>
      <c r="J3500" s="1" t="s">
        <v>24352</v>
      </c>
      <c r="K3500" s="1" t="s">
        <v>504</v>
      </c>
      <c r="L3500" s="1" t="s">
        <v>265</v>
      </c>
      <c r="M3500" s="1" t="s">
        <v>165</v>
      </c>
      <c r="N3500" s="1" t="s">
        <v>713</v>
      </c>
      <c r="O3500" s="1" t="s">
        <v>149</v>
      </c>
      <c r="P3500" t="s">
        <v>53</v>
      </c>
      <c r="Q3500" s="1" t="s">
        <v>54</v>
      </c>
      <c r="R3500" s="1" t="s">
        <v>288</v>
      </c>
      <c r="S3500" s="1" t="s">
        <v>24353</v>
      </c>
      <c r="T3500" s="1" t="s">
        <v>24354</v>
      </c>
      <c r="U3500" s="1" t="s">
        <v>4898</v>
      </c>
      <c r="V3500" s="1" t="s">
        <v>5282</v>
      </c>
      <c r="W3500" s="1" t="s">
        <v>33823</v>
      </c>
      <c r="X3500" t="str">
        <f t="shared" si="379"/>
        <v>Complete</v>
      </c>
      <c r="Y3500">
        <f>MAX(0,100-IF(G3500="Invalid",Config!$B$5,0)-IF(I3500="Invalid",Config!$B$6,0)-IF(X3500="Incomplete",Config!$B$7,0)-IF(AF3500="Yes",Config!$B$37,0))</f>
        <v>100</v>
      </c>
      <c r="Z3500" s="1">
        <f>IF(OR(TRIM(B3500)="",COUNTIF(Config!$B$15:$B$19,B3500)&gt;0),1,0)+IF(OR(TRIM(C3500)="",COUNTIF(Config!$B$15:$B$19,C3500)&gt;0),1,0)+IF(OR(TRIM(F3500)="",COUNTIF(Config!$B$15:$B$19,F3500)&gt;0),1,0)+IF(OR(TRIM(H3500)="",COUNTIF(Config!$B$15:$B$19,H3500)&gt;0),1,0)+IF(OR(TRIM(E3500)="",COUNTIF(Config!$B$15:$B$19,E3500)&gt;0),1,0)+IF(OR(TRIM(K3500)="",COUNTIF(Config!$B$15:$B$19,K3500)&gt;0),1,0)+IF(OR(TRIM(P3500)="",COUNTIF(Config!$B$15:$B$19,P3500)&gt;0),1,0)+IF(OR(TRIM(R3500)="",COUNTIF(Config!$B$15:$B$19,R3500)&gt;0),1,0)</f>
        <v>0</v>
      </c>
      <c r="AA3500" s="1" cm="1">
        <f t="array" ref="AA3500">SUMPRODUCT(LEN(H3500)-LEN(SUBSTITUTE(H3500,{"0";"1";"2";"3";"4";"5";"6";"7";"8";"9"},"")))</f>
        <v>10</v>
      </c>
      <c r="AC3500" t="str">
        <f t="shared" si="380"/>
        <v/>
      </c>
      <c r="AD3500">
        <f t="shared" si="381"/>
        <v>1</v>
      </c>
      <c r="AE3500">
        <f t="shared" si="382"/>
        <v>1</v>
      </c>
      <c r="AF3500" t="str">
        <f t="shared" si="383"/>
        <v>No</v>
      </c>
      <c r="AG3500">
        <f t="shared" ca="1" si="384"/>
        <v>328</v>
      </c>
      <c r="AH3500" t="str">
        <f ca="1">IF(OR(V3500="",AG3500=""),"Yes",IF(AG3500&gt;Config!$B$41,"Yes","No"))</f>
        <v>No</v>
      </c>
    </row>
    <row r="3501" spans="1:34" x14ac:dyDescent="0.25">
      <c r="A3501" s="1" t="s">
        <v>24355</v>
      </c>
      <c r="B3501" s="1" t="s">
        <v>33815</v>
      </c>
      <c r="C3501" s="1" t="s">
        <v>420</v>
      </c>
      <c r="D3501" s="1" t="s">
        <v>420</v>
      </c>
      <c r="E3501" s="1" t="s">
        <v>33872</v>
      </c>
      <c r="F3501" s="1" t="s">
        <v>24356</v>
      </c>
      <c r="G3501" t="str">
        <f t="shared" si="378"/>
        <v>Valid</v>
      </c>
      <c r="H3501" s="1" t="s">
        <v>24357</v>
      </c>
      <c r="I3501" t="str" cm="1">
        <f t="array" ref="I3501">IF(OR(TRIM(H3501)="",ISNUMBER(SEARCH("#",H3501)),AA3501&lt;Config!$B$8,SUMPRODUCT(--ISNUMBER(SEARCH({"a";"b";"c";"d";"e";"f";"g";"h";"i";"j";"k";"l";"m";"n";"o";"p";"q";"r";"s";"t";"u";"v";"w";"x";"y";"z"},H3501)))&gt;0),"Invalid","Valid")</f>
        <v>Valid</v>
      </c>
      <c r="J3501" s="1" t="s">
        <v>24358</v>
      </c>
      <c r="K3501" s="1" t="s">
        <v>264</v>
      </c>
      <c r="L3501" s="1" t="s">
        <v>102</v>
      </c>
      <c r="M3501" s="1" t="s">
        <v>33827</v>
      </c>
      <c r="N3501" s="1" t="s">
        <v>33819</v>
      </c>
      <c r="O3501" s="1" t="s">
        <v>69</v>
      </c>
      <c r="P3501" t="s">
        <v>87</v>
      </c>
      <c r="Q3501" s="1" t="s">
        <v>88</v>
      </c>
      <c r="R3501" s="1" t="s">
        <v>559</v>
      </c>
      <c r="S3501" s="1" t="s">
        <v>24359</v>
      </c>
      <c r="T3501" s="1" t="s">
        <v>24360</v>
      </c>
      <c r="U3501" s="1" t="s">
        <v>24011</v>
      </c>
      <c r="V3501" s="1" t="s">
        <v>9133</v>
      </c>
      <c r="W3501" s="1" t="s">
        <v>186</v>
      </c>
      <c r="X3501" t="str">
        <f t="shared" si="379"/>
        <v>Incomplete</v>
      </c>
      <c r="Y3501">
        <f>MAX(0,100-IF(G3501="Invalid",Config!$B$5,0)-IF(I3501="Invalid",Config!$B$6,0)-IF(X3501="Incomplete",Config!$B$7,0)-IF(AF3501="Yes",Config!$B$37,0))</f>
        <v>60</v>
      </c>
      <c r="Z3501" s="1">
        <f>IF(OR(TRIM(B3501)="",COUNTIF(Config!$B$15:$B$19,B3501)&gt;0),1,0)+IF(OR(TRIM(C3501)="",COUNTIF(Config!$B$15:$B$19,C3501)&gt;0),1,0)+IF(OR(TRIM(F3501)="",COUNTIF(Config!$B$15:$B$19,F3501)&gt;0),1,0)+IF(OR(TRIM(H3501)="",COUNTIF(Config!$B$15:$B$19,H3501)&gt;0),1,0)+IF(OR(TRIM(E3501)="",COUNTIF(Config!$B$15:$B$19,E3501)&gt;0),1,0)+IF(OR(TRIM(K3501)="",COUNTIF(Config!$B$15:$B$19,K3501)&gt;0),1,0)+IF(OR(TRIM(P3501)="",COUNTIF(Config!$B$15:$B$19,P3501)&gt;0),1,0)+IF(OR(TRIM(R3501)="",COUNTIF(Config!$B$15:$B$19,R3501)&gt;0),1,0)</f>
        <v>1</v>
      </c>
      <c r="AA3501" s="1" cm="1">
        <f t="array" ref="AA3501">SUMPRODUCT(LEN(H3501)-LEN(SUBSTITUTE(H3501,{"0";"1";"2";"3";"4";"5";"6";"7";"8";"9"},"")))</f>
        <v>11</v>
      </c>
      <c r="AC3501" t="str">
        <f t="shared" si="380"/>
        <v>Incomplete Profile</v>
      </c>
      <c r="AD3501">
        <f t="shared" si="381"/>
        <v>1</v>
      </c>
      <c r="AE3501">
        <f t="shared" si="382"/>
        <v>1</v>
      </c>
      <c r="AF3501" t="str">
        <f t="shared" si="383"/>
        <v>No</v>
      </c>
      <c r="AG3501">
        <f t="shared" ca="1" si="384"/>
        <v>442</v>
      </c>
      <c r="AH3501" t="str">
        <f ca="1">IF(OR(V3501="",AG3501=""),"Yes",IF(AG3501&gt;Config!$B$41,"Yes","No"))</f>
        <v>Yes</v>
      </c>
    </row>
    <row r="3502" spans="1:34" x14ac:dyDescent="0.25">
      <c r="A3502" s="1" t="s">
        <v>24361</v>
      </c>
      <c r="B3502" s="1" t="s">
        <v>609</v>
      </c>
      <c r="C3502" s="1" t="s">
        <v>128</v>
      </c>
      <c r="D3502" s="1" t="s">
        <v>24362</v>
      </c>
      <c r="E3502" s="1" t="s">
        <v>339</v>
      </c>
      <c r="F3502" s="1" t="s">
        <v>526</v>
      </c>
      <c r="G3502" t="str">
        <f t="shared" si="378"/>
        <v>Valid</v>
      </c>
      <c r="H3502" s="1" t="s">
        <v>24363</v>
      </c>
      <c r="I3502" t="str" cm="1">
        <f t="array" ref="I3502">IF(OR(TRIM(H3502)="",ISNUMBER(SEARCH("#",H3502)),AA3502&lt;Config!$B$8,SUMPRODUCT(--ISNUMBER(SEARCH({"a";"b";"c";"d";"e";"f";"g";"h";"i";"j";"k";"l";"m";"n";"o";"p";"q";"r";"s";"t";"u";"v";"w";"x";"y";"z"},H3502)))&gt;0),"Invalid","Valid")</f>
        <v>Valid</v>
      </c>
      <c r="J3502" s="1" t="s">
        <v>24364</v>
      </c>
      <c r="K3502" s="1" t="s">
        <v>250</v>
      </c>
      <c r="L3502" s="1" t="s">
        <v>67</v>
      </c>
      <c r="M3502" s="1" t="s">
        <v>85</v>
      </c>
      <c r="N3502" s="1" t="s">
        <v>148</v>
      </c>
      <c r="O3502" s="1" t="s">
        <v>180</v>
      </c>
      <c r="P3502" t="s">
        <v>53</v>
      </c>
      <c r="Q3502" s="1" t="s">
        <v>150</v>
      </c>
      <c r="R3502" s="1" t="s">
        <v>415</v>
      </c>
      <c r="S3502" s="1" t="s">
        <v>2444</v>
      </c>
      <c r="T3502" s="1" t="s">
        <v>24365</v>
      </c>
      <c r="U3502" s="1" t="s">
        <v>24366</v>
      </c>
      <c r="V3502" s="1" t="s">
        <v>24367</v>
      </c>
      <c r="W3502" s="1" t="s">
        <v>60</v>
      </c>
      <c r="X3502" t="str">
        <f t="shared" si="379"/>
        <v>Complete</v>
      </c>
      <c r="Y3502">
        <f>MAX(0,100-IF(G3502="Invalid",Config!$B$5,0)-IF(I3502="Invalid",Config!$B$6,0)-IF(X3502="Incomplete",Config!$B$7,0)-IF(AF3502="Yes",Config!$B$37,0))</f>
        <v>75</v>
      </c>
      <c r="Z3502" s="1">
        <f>IF(OR(TRIM(B3502)="",COUNTIF(Config!$B$15:$B$19,B3502)&gt;0),1,0)+IF(OR(TRIM(C3502)="",COUNTIF(Config!$B$15:$B$19,C3502)&gt;0),1,0)+IF(OR(TRIM(F3502)="",COUNTIF(Config!$B$15:$B$19,F3502)&gt;0),1,0)+IF(OR(TRIM(H3502)="",COUNTIF(Config!$B$15:$B$19,H3502)&gt;0),1,0)+IF(OR(TRIM(E3502)="",COUNTIF(Config!$B$15:$B$19,E3502)&gt;0),1,0)+IF(OR(TRIM(K3502)="",COUNTIF(Config!$B$15:$B$19,K3502)&gt;0),1,0)+IF(OR(TRIM(P3502)="",COUNTIF(Config!$B$15:$B$19,P3502)&gt;0),1,0)+IF(OR(TRIM(R3502)="",COUNTIF(Config!$B$15:$B$19,R3502)&gt;0),1,0)</f>
        <v>0</v>
      </c>
      <c r="AA3502" s="1" cm="1">
        <f t="array" ref="AA3502">SUMPRODUCT(LEN(H3502)-LEN(SUBSTITUTE(H3502,{"0";"1";"2";"3";"4";"5";"6";"7";"8";"9"},"")))</f>
        <v>12</v>
      </c>
      <c r="AC3502" t="str">
        <f t="shared" si="380"/>
        <v>Potential Duplicate</v>
      </c>
      <c r="AD3502">
        <f t="shared" si="381"/>
        <v>2</v>
      </c>
      <c r="AE3502">
        <f t="shared" si="382"/>
        <v>1</v>
      </c>
      <c r="AF3502" t="str">
        <f t="shared" si="383"/>
        <v>Yes</v>
      </c>
      <c r="AG3502">
        <f t="shared" ca="1" si="384"/>
        <v>556</v>
      </c>
      <c r="AH3502" t="str">
        <f ca="1">IF(OR(V3502="",AG3502=""),"Yes",IF(AG3502&gt;Config!$B$41,"Yes","No"))</f>
        <v>Yes</v>
      </c>
    </row>
    <row r="3503" spans="1:34" x14ac:dyDescent="0.25">
      <c r="A3503" s="1" t="s">
        <v>24368</v>
      </c>
      <c r="B3503" s="1" t="s">
        <v>431</v>
      </c>
      <c r="C3503" s="1" t="s">
        <v>861</v>
      </c>
      <c r="D3503" s="1" t="s">
        <v>5047</v>
      </c>
      <c r="E3503" s="1" t="s">
        <v>35419</v>
      </c>
      <c r="F3503" s="1" t="s">
        <v>24369</v>
      </c>
      <c r="G3503" t="str">
        <f t="shared" si="378"/>
        <v>Valid</v>
      </c>
      <c r="H3503" s="1" t="s">
        <v>24370</v>
      </c>
      <c r="I3503" t="str" cm="1">
        <f t="array" ref="I3503">IF(OR(TRIM(H3503)="",ISNUMBER(SEARCH("#",H3503)),AA3503&lt;Config!$B$8,SUMPRODUCT(--ISNUMBER(SEARCH({"a";"b";"c";"d";"e";"f";"g";"h";"i";"j";"k";"l";"m";"n";"o";"p";"q";"r";"s";"t";"u";"v";"w";"x";"y";"z"},H3503)))&gt;0),"Invalid","Valid")</f>
        <v>Valid</v>
      </c>
      <c r="J3503" s="1" t="s">
        <v>24371</v>
      </c>
      <c r="K3503" s="1" t="s">
        <v>163</v>
      </c>
      <c r="L3503" s="1" t="s">
        <v>450</v>
      </c>
      <c r="M3503" s="1" t="s">
        <v>391</v>
      </c>
      <c r="N3503" s="1" t="s">
        <v>148</v>
      </c>
      <c r="O3503" s="1" t="s">
        <v>32</v>
      </c>
      <c r="P3503" t="s">
        <v>344</v>
      </c>
      <c r="Q3503" s="1" t="s">
        <v>1199</v>
      </c>
      <c r="R3503" s="1" t="s">
        <v>346</v>
      </c>
      <c r="S3503" s="1" t="s">
        <v>22026</v>
      </c>
      <c r="T3503" s="1" t="s">
        <v>24372</v>
      </c>
      <c r="U3503" s="1" t="s">
        <v>24373</v>
      </c>
      <c r="V3503" s="1" t="s">
        <v>23835</v>
      </c>
      <c r="W3503" s="1" t="s">
        <v>94</v>
      </c>
      <c r="X3503" t="str">
        <f t="shared" si="379"/>
        <v>Complete</v>
      </c>
      <c r="Y3503">
        <f>MAX(0,100-IF(G3503="Invalid",Config!$B$5,0)-IF(I3503="Invalid",Config!$B$6,0)-IF(X3503="Incomplete",Config!$B$7,0)-IF(AF3503="Yes",Config!$B$37,0))</f>
        <v>75</v>
      </c>
      <c r="Z3503" s="1">
        <f>IF(OR(TRIM(B3503)="",COUNTIF(Config!$B$15:$B$19,B3503)&gt;0),1,0)+IF(OR(TRIM(C3503)="",COUNTIF(Config!$B$15:$B$19,C3503)&gt;0),1,0)+IF(OR(TRIM(F3503)="",COUNTIF(Config!$B$15:$B$19,F3503)&gt;0),1,0)+IF(OR(TRIM(H3503)="",COUNTIF(Config!$B$15:$B$19,H3503)&gt;0),1,0)+IF(OR(TRIM(E3503)="",COUNTIF(Config!$B$15:$B$19,E3503)&gt;0),1,0)+IF(OR(TRIM(K3503)="",COUNTIF(Config!$B$15:$B$19,K3503)&gt;0),1,0)+IF(OR(TRIM(P3503)="",COUNTIF(Config!$B$15:$B$19,P3503)&gt;0),1,0)+IF(OR(TRIM(R3503)="",COUNTIF(Config!$B$15:$B$19,R3503)&gt;0),1,0)</f>
        <v>0</v>
      </c>
      <c r="AA3503" s="1" cm="1">
        <f t="array" ref="AA3503">SUMPRODUCT(LEN(H3503)-LEN(SUBSTITUTE(H3503,{"0";"1";"2";"3";"4";"5";"6";"7";"8";"9"},"")))</f>
        <v>11</v>
      </c>
      <c r="AC3503" t="str">
        <f t="shared" si="380"/>
        <v>Potential Duplicate</v>
      </c>
      <c r="AD3503">
        <f t="shared" si="381"/>
        <v>2</v>
      </c>
      <c r="AE3503">
        <f t="shared" si="382"/>
        <v>2</v>
      </c>
      <c r="AF3503" t="str">
        <f t="shared" si="383"/>
        <v>Yes</v>
      </c>
      <c r="AG3503">
        <f t="shared" ca="1" si="384"/>
        <v>226</v>
      </c>
      <c r="AH3503" t="str">
        <f ca="1">IF(OR(V3503="",AG3503=""),"Yes",IF(AG3503&gt;Config!$B$41,"Yes","No"))</f>
        <v>No</v>
      </c>
    </row>
    <row r="3504" spans="1:34" x14ac:dyDescent="0.25">
      <c r="A3504" s="1" t="s">
        <v>24374</v>
      </c>
      <c r="B3504" s="1" t="s">
        <v>928</v>
      </c>
      <c r="C3504" s="1" t="s">
        <v>33815</v>
      </c>
      <c r="D3504" s="1" t="s">
        <v>928</v>
      </c>
      <c r="E3504" s="1" t="s">
        <v>33824</v>
      </c>
      <c r="F3504" s="1" t="s">
        <v>24375</v>
      </c>
      <c r="G3504" t="str">
        <f t="shared" si="378"/>
        <v>Valid</v>
      </c>
      <c r="H3504" s="1" t="s">
        <v>24376</v>
      </c>
      <c r="I3504" t="str" cm="1">
        <f t="array" ref="I3504">IF(OR(TRIM(H3504)="",ISNUMBER(SEARCH("#",H3504)),AA3504&lt;Config!$B$8,SUMPRODUCT(--ISNUMBER(SEARCH({"a";"b";"c";"d";"e";"f";"g";"h";"i";"j";"k";"l";"m";"n";"o";"p";"q";"r";"s";"t";"u";"v";"w";"x";"y";"z"},H3504)))&gt;0),"Invalid","Valid")</f>
        <v>Valid</v>
      </c>
      <c r="J3504" s="1" t="s">
        <v>24377</v>
      </c>
      <c r="K3504" s="1" t="s">
        <v>117</v>
      </c>
      <c r="L3504" s="1" t="s">
        <v>67</v>
      </c>
      <c r="M3504" s="1" t="s">
        <v>235</v>
      </c>
      <c r="N3504" s="1" t="s">
        <v>713</v>
      </c>
      <c r="O3504" s="1" t="s">
        <v>180</v>
      </c>
      <c r="P3504" t="s">
        <v>33</v>
      </c>
      <c r="Q3504" s="1" t="s">
        <v>1099</v>
      </c>
      <c r="R3504" s="1" t="s">
        <v>35</v>
      </c>
      <c r="S3504" s="1" t="s">
        <v>24378</v>
      </c>
      <c r="T3504" s="1" t="s">
        <v>24379</v>
      </c>
      <c r="U3504" s="1" t="s">
        <v>24380</v>
      </c>
      <c r="V3504" s="1" t="s">
        <v>15408</v>
      </c>
      <c r="W3504" s="1" t="s">
        <v>202</v>
      </c>
      <c r="X3504" t="str">
        <f t="shared" si="379"/>
        <v>Incomplete</v>
      </c>
      <c r="Y3504">
        <f>MAX(0,100-IF(G3504="Invalid",Config!$B$5,0)-IF(I3504="Invalid",Config!$B$6,0)-IF(X3504="Incomplete",Config!$B$7,0)-IF(AF3504="Yes",Config!$B$37,0))</f>
        <v>60</v>
      </c>
      <c r="Z3504" s="1">
        <f>IF(OR(TRIM(B3504)="",COUNTIF(Config!$B$15:$B$19,B3504)&gt;0),1,0)+IF(OR(TRIM(C3504)="",COUNTIF(Config!$B$15:$B$19,C3504)&gt;0),1,0)+IF(OR(TRIM(F3504)="",COUNTIF(Config!$B$15:$B$19,F3504)&gt;0),1,0)+IF(OR(TRIM(H3504)="",COUNTIF(Config!$B$15:$B$19,H3504)&gt;0),1,0)+IF(OR(TRIM(E3504)="",COUNTIF(Config!$B$15:$B$19,E3504)&gt;0),1,0)+IF(OR(TRIM(K3504)="",COUNTIF(Config!$B$15:$B$19,K3504)&gt;0),1,0)+IF(OR(TRIM(P3504)="",COUNTIF(Config!$B$15:$B$19,P3504)&gt;0),1,0)+IF(OR(TRIM(R3504)="",COUNTIF(Config!$B$15:$B$19,R3504)&gt;0),1,0)</f>
        <v>1</v>
      </c>
      <c r="AA3504" s="1" cm="1">
        <f t="array" ref="AA3504">SUMPRODUCT(LEN(H3504)-LEN(SUBSTITUTE(H3504,{"0";"1";"2";"3";"4";"5";"6";"7";"8";"9"},"")))</f>
        <v>10</v>
      </c>
      <c r="AC3504" t="str">
        <f t="shared" si="380"/>
        <v>Incomplete Profile</v>
      </c>
      <c r="AD3504">
        <f t="shared" si="381"/>
        <v>1</v>
      </c>
      <c r="AE3504">
        <f t="shared" si="382"/>
        <v>1</v>
      </c>
      <c r="AF3504" t="str">
        <f t="shared" si="383"/>
        <v>No</v>
      </c>
      <c r="AG3504">
        <f t="shared" ca="1" si="384"/>
        <v>237</v>
      </c>
      <c r="AH3504" t="str">
        <f ca="1">IF(OR(V3504="",AG3504=""),"Yes",IF(AG3504&gt;Config!$B$41,"Yes","No"))</f>
        <v>No</v>
      </c>
    </row>
    <row r="3505" spans="1:34" x14ac:dyDescent="0.25">
      <c r="A3505" s="1" t="s">
        <v>24381</v>
      </c>
      <c r="B3505" s="1" t="s">
        <v>1241</v>
      </c>
      <c r="C3505" s="1" t="s">
        <v>323</v>
      </c>
      <c r="D3505" s="1" t="s">
        <v>4845</v>
      </c>
      <c r="E3505" s="1" t="s">
        <v>633</v>
      </c>
      <c r="F3505" s="1" t="s">
        <v>24382</v>
      </c>
      <c r="G3505" t="str">
        <f t="shared" si="378"/>
        <v>Valid</v>
      </c>
      <c r="H3505" s="1" t="s">
        <v>24383</v>
      </c>
      <c r="I3505" t="str" cm="1">
        <f t="array" ref="I3505">IF(OR(TRIM(H3505)="",ISNUMBER(SEARCH("#",H3505)),AA3505&lt;Config!$B$8,SUMPRODUCT(--ISNUMBER(SEARCH({"a";"b";"c";"d";"e";"f";"g";"h";"i";"j";"k";"l";"m";"n";"o";"p";"q";"r";"s";"t";"u";"v";"w";"x";"y";"z"},H3505)))&gt;0),"Invalid","Valid")</f>
        <v>Valid</v>
      </c>
      <c r="J3505" s="1" t="s">
        <v>24384</v>
      </c>
      <c r="K3505" s="1" t="s">
        <v>210</v>
      </c>
      <c r="L3505" s="1" t="s">
        <v>84</v>
      </c>
      <c r="M3505" s="1" t="s">
        <v>251</v>
      </c>
      <c r="N3505" s="1" t="s">
        <v>51</v>
      </c>
      <c r="O3505" s="1" t="s">
        <v>149</v>
      </c>
      <c r="P3505" t="s">
        <v>328</v>
      </c>
      <c r="Q3505" s="1" t="s">
        <v>329</v>
      </c>
      <c r="R3505" s="1" t="s">
        <v>330</v>
      </c>
      <c r="S3505" s="1" t="s">
        <v>24385</v>
      </c>
      <c r="T3505" s="1" t="s">
        <v>24386</v>
      </c>
      <c r="U3505" s="1" t="s">
        <v>5897</v>
      </c>
      <c r="V3505" s="1" t="s">
        <v>110</v>
      </c>
      <c r="W3505" s="1" t="s">
        <v>94</v>
      </c>
      <c r="X3505" t="str">
        <f t="shared" si="379"/>
        <v>Complete</v>
      </c>
      <c r="Y3505">
        <f>MAX(0,100-IF(G3505="Invalid",Config!$B$5,0)-IF(I3505="Invalid",Config!$B$6,0)-IF(X3505="Incomplete",Config!$B$7,0)-IF(AF3505="Yes",Config!$B$37,0))</f>
        <v>100</v>
      </c>
      <c r="Z3505" s="1">
        <f>IF(OR(TRIM(B3505)="",COUNTIF(Config!$B$15:$B$19,B3505)&gt;0),1,0)+IF(OR(TRIM(C3505)="",COUNTIF(Config!$B$15:$B$19,C3505)&gt;0),1,0)+IF(OR(TRIM(F3505)="",COUNTIF(Config!$B$15:$B$19,F3505)&gt;0),1,0)+IF(OR(TRIM(H3505)="",COUNTIF(Config!$B$15:$B$19,H3505)&gt;0),1,0)+IF(OR(TRIM(E3505)="",COUNTIF(Config!$B$15:$B$19,E3505)&gt;0),1,0)+IF(OR(TRIM(K3505)="",COUNTIF(Config!$B$15:$B$19,K3505)&gt;0),1,0)+IF(OR(TRIM(P3505)="",COUNTIF(Config!$B$15:$B$19,P3505)&gt;0),1,0)+IF(OR(TRIM(R3505)="",COUNTIF(Config!$B$15:$B$19,R3505)&gt;0),1,0)</f>
        <v>0</v>
      </c>
      <c r="AA3505" s="1" cm="1">
        <f t="array" ref="AA3505">SUMPRODUCT(LEN(H3505)-LEN(SUBSTITUTE(H3505,{"0";"1";"2";"3";"4";"5";"6";"7";"8";"9"},"")))</f>
        <v>10</v>
      </c>
      <c r="AC3505" t="str">
        <f t="shared" si="380"/>
        <v/>
      </c>
      <c r="AD3505">
        <f t="shared" si="381"/>
        <v>1</v>
      </c>
      <c r="AE3505">
        <f t="shared" si="382"/>
        <v>1</v>
      </c>
      <c r="AF3505" t="str">
        <f t="shared" si="383"/>
        <v>No</v>
      </c>
      <c r="AG3505">
        <f t="shared" ca="1" si="384"/>
        <v>526</v>
      </c>
      <c r="AH3505" t="str">
        <f ca="1">IF(OR(V3505="",AG3505=""),"Yes",IF(AG3505&gt;Config!$B$41,"Yes","No"))</f>
        <v>Yes</v>
      </c>
    </row>
    <row r="3506" spans="1:34" x14ac:dyDescent="0.25">
      <c r="A3506" s="1" t="s">
        <v>24387</v>
      </c>
      <c r="B3506" s="1" t="s">
        <v>1165</v>
      </c>
      <c r="C3506" s="1" t="s">
        <v>524</v>
      </c>
      <c r="D3506" s="1" t="s">
        <v>19816</v>
      </c>
      <c r="E3506" s="1" t="s">
        <v>633</v>
      </c>
      <c r="F3506" s="1" t="s">
        <v>24388</v>
      </c>
      <c r="G3506" t="str">
        <f t="shared" si="378"/>
        <v>Valid</v>
      </c>
      <c r="H3506" s="1" t="s">
        <v>11324</v>
      </c>
      <c r="I3506" t="str" cm="1">
        <f t="array" ref="I3506">IF(OR(TRIM(H3506)="",ISNUMBER(SEARCH("#",H3506)),AA3506&lt;Config!$B$8,SUMPRODUCT(--ISNUMBER(SEARCH({"a";"b";"c";"d";"e";"f";"g";"h";"i";"j";"k";"l";"m";"n";"o";"p";"q";"r";"s";"t";"u";"v";"w";"x";"y";"z"},H3506)))&gt;0),"Invalid","Valid")</f>
        <v>Valid</v>
      </c>
      <c r="J3506" s="1" t="s">
        <v>24389</v>
      </c>
      <c r="K3506" s="1" t="s">
        <v>866</v>
      </c>
      <c r="L3506" s="1" t="s">
        <v>265</v>
      </c>
      <c r="M3506" s="1" t="s">
        <v>50</v>
      </c>
      <c r="N3506" s="1" t="s">
        <v>713</v>
      </c>
      <c r="O3506" s="1" t="s">
        <v>180</v>
      </c>
      <c r="P3506" t="s">
        <v>518</v>
      </c>
      <c r="Q3506" s="1" t="s">
        <v>1664</v>
      </c>
      <c r="R3506" s="1" t="s">
        <v>482</v>
      </c>
      <c r="S3506" s="1" t="s">
        <v>24390</v>
      </c>
      <c r="T3506" s="1" t="s">
        <v>24391</v>
      </c>
      <c r="U3506" s="1" t="s">
        <v>1709</v>
      </c>
      <c r="V3506" s="1" t="s">
        <v>1547</v>
      </c>
      <c r="W3506" s="1" t="s">
        <v>141</v>
      </c>
      <c r="X3506" t="str">
        <f t="shared" si="379"/>
        <v>Complete</v>
      </c>
      <c r="Y3506">
        <f>MAX(0,100-IF(G3506="Invalid",Config!$B$5,0)-IF(I3506="Invalid",Config!$B$6,0)-IF(X3506="Incomplete",Config!$B$7,0)-IF(AF3506="Yes",Config!$B$37,0))</f>
        <v>75</v>
      </c>
      <c r="Z3506" s="1">
        <f>IF(OR(TRIM(B3506)="",COUNTIF(Config!$B$15:$B$19,B3506)&gt;0),1,0)+IF(OR(TRIM(C3506)="",COUNTIF(Config!$B$15:$B$19,C3506)&gt;0),1,0)+IF(OR(TRIM(F3506)="",COUNTIF(Config!$B$15:$B$19,F3506)&gt;0),1,0)+IF(OR(TRIM(H3506)="",COUNTIF(Config!$B$15:$B$19,H3506)&gt;0),1,0)+IF(OR(TRIM(E3506)="",COUNTIF(Config!$B$15:$B$19,E3506)&gt;0),1,0)+IF(OR(TRIM(K3506)="",COUNTIF(Config!$B$15:$B$19,K3506)&gt;0),1,0)+IF(OR(TRIM(P3506)="",COUNTIF(Config!$B$15:$B$19,P3506)&gt;0),1,0)+IF(OR(TRIM(R3506)="",COUNTIF(Config!$B$15:$B$19,R3506)&gt;0),1,0)</f>
        <v>0</v>
      </c>
      <c r="AA3506" s="1" cm="1">
        <f t="array" ref="AA3506">SUMPRODUCT(LEN(H3506)-LEN(SUBSTITUTE(H3506,{"0";"1";"2";"3";"4";"5";"6";"7";"8";"9"},"")))</f>
        <v>10</v>
      </c>
      <c r="AC3506" t="str">
        <f t="shared" si="380"/>
        <v>Potential Duplicate</v>
      </c>
      <c r="AD3506">
        <f t="shared" si="381"/>
        <v>1</v>
      </c>
      <c r="AE3506">
        <f t="shared" si="382"/>
        <v>2</v>
      </c>
      <c r="AF3506" t="str">
        <f t="shared" si="383"/>
        <v>Yes</v>
      </c>
      <c r="AG3506">
        <f t="shared" ca="1" si="384"/>
        <v>81</v>
      </c>
      <c r="AH3506" t="str">
        <f ca="1">IF(OR(V3506="",AG3506=""),"Yes",IF(AG3506&gt;Config!$B$41,"Yes","No"))</f>
        <v>No</v>
      </c>
    </row>
    <row r="3507" spans="1:34" x14ac:dyDescent="0.25">
      <c r="A3507" s="1" t="s">
        <v>24392</v>
      </c>
      <c r="B3507" s="1" t="s">
        <v>4909</v>
      </c>
      <c r="C3507" s="1" t="s">
        <v>219</v>
      </c>
      <c r="D3507" s="1" t="s">
        <v>24393</v>
      </c>
      <c r="E3507" s="1" t="s">
        <v>34596</v>
      </c>
      <c r="F3507" s="1" t="s">
        <v>24394</v>
      </c>
      <c r="G3507" t="str">
        <f t="shared" si="378"/>
        <v>Valid</v>
      </c>
      <c r="H3507" s="1" t="s">
        <v>24395</v>
      </c>
      <c r="I3507" t="str" cm="1">
        <f t="array" ref="I3507">IF(OR(TRIM(H3507)="",ISNUMBER(SEARCH("#",H3507)),AA3507&lt;Config!$B$8,SUMPRODUCT(--ISNUMBER(SEARCH({"a";"b";"c";"d";"e";"f";"g";"h";"i";"j";"k";"l";"m";"n";"o";"p";"q";"r";"s";"t";"u";"v";"w";"x";"y";"z"},H3507)))&gt;0),"Invalid","Valid")</f>
        <v>Valid</v>
      </c>
      <c r="J3507" s="1" t="s">
        <v>24396</v>
      </c>
      <c r="K3507" s="1" t="s">
        <v>504</v>
      </c>
      <c r="L3507" s="1" t="s">
        <v>49</v>
      </c>
      <c r="M3507" s="1" t="s">
        <v>135</v>
      </c>
      <c r="N3507" s="1" t="s">
        <v>358</v>
      </c>
      <c r="O3507" s="1" t="s">
        <v>69</v>
      </c>
      <c r="P3507" t="s">
        <v>590</v>
      </c>
      <c r="Q3507" s="1" t="s">
        <v>844</v>
      </c>
      <c r="R3507" s="1" t="s">
        <v>845</v>
      </c>
      <c r="S3507" s="1" t="s">
        <v>14956</v>
      </c>
      <c r="T3507" s="1" t="s">
        <v>24397</v>
      </c>
      <c r="U3507" s="1" t="s">
        <v>3512</v>
      </c>
      <c r="V3507" s="1" t="s">
        <v>944</v>
      </c>
      <c r="W3507" s="1" t="s">
        <v>94</v>
      </c>
      <c r="X3507" t="str">
        <f t="shared" si="379"/>
        <v>Complete</v>
      </c>
      <c r="Y3507">
        <f>MAX(0,100-IF(G3507="Invalid",Config!$B$5,0)-IF(I3507="Invalid",Config!$B$6,0)-IF(X3507="Incomplete",Config!$B$7,0)-IF(AF3507="Yes",Config!$B$37,0))</f>
        <v>100</v>
      </c>
      <c r="Z3507" s="1">
        <f>IF(OR(TRIM(B3507)="",COUNTIF(Config!$B$15:$B$19,B3507)&gt;0),1,0)+IF(OR(TRIM(C3507)="",COUNTIF(Config!$B$15:$B$19,C3507)&gt;0),1,0)+IF(OR(TRIM(F3507)="",COUNTIF(Config!$B$15:$B$19,F3507)&gt;0),1,0)+IF(OR(TRIM(H3507)="",COUNTIF(Config!$B$15:$B$19,H3507)&gt;0),1,0)+IF(OR(TRIM(E3507)="",COUNTIF(Config!$B$15:$B$19,E3507)&gt;0),1,0)+IF(OR(TRIM(K3507)="",COUNTIF(Config!$B$15:$B$19,K3507)&gt;0),1,0)+IF(OR(TRIM(P3507)="",COUNTIF(Config!$B$15:$B$19,P3507)&gt;0),1,0)+IF(OR(TRIM(R3507)="",COUNTIF(Config!$B$15:$B$19,R3507)&gt;0),1,0)</f>
        <v>0</v>
      </c>
      <c r="AA3507" s="1" cm="1">
        <f t="array" ref="AA3507">SUMPRODUCT(LEN(H3507)-LEN(SUBSTITUTE(H3507,{"0";"1";"2";"3";"4";"5";"6";"7";"8";"9"},"")))</f>
        <v>10</v>
      </c>
      <c r="AC3507" t="str">
        <f t="shared" si="380"/>
        <v/>
      </c>
      <c r="AD3507">
        <f t="shared" si="381"/>
        <v>1</v>
      </c>
      <c r="AE3507">
        <f t="shared" si="382"/>
        <v>1</v>
      </c>
      <c r="AF3507" t="str">
        <f t="shared" si="383"/>
        <v>No</v>
      </c>
      <c r="AG3507">
        <f t="shared" ca="1" si="384"/>
        <v>112</v>
      </c>
      <c r="AH3507" t="str">
        <f ca="1">IF(OR(V3507="",AG3507=""),"Yes",IF(AG3507&gt;Config!$B$41,"Yes","No"))</f>
        <v>No</v>
      </c>
    </row>
    <row r="3508" spans="1:34" x14ac:dyDescent="0.25">
      <c r="A3508" s="1" t="s">
        <v>20291</v>
      </c>
      <c r="B3508" s="1" t="s">
        <v>1147</v>
      </c>
      <c r="C3508" s="1" t="s">
        <v>420</v>
      </c>
      <c r="D3508" s="1" t="s">
        <v>22692</v>
      </c>
      <c r="E3508" s="1" t="s">
        <v>35420</v>
      </c>
      <c r="F3508" s="1" t="s">
        <v>24398</v>
      </c>
      <c r="G3508" t="str">
        <f t="shared" si="378"/>
        <v>Valid</v>
      </c>
      <c r="H3508" s="1" t="s">
        <v>24399</v>
      </c>
      <c r="I3508" t="str" cm="1">
        <f t="array" ref="I3508">IF(OR(TRIM(H3508)="",ISNUMBER(SEARCH("#",H3508)),AA3508&lt;Config!$B$8,SUMPRODUCT(--ISNUMBER(SEARCH({"a";"b";"c";"d";"e";"f";"g";"h";"i";"j";"k";"l";"m";"n";"o";"p";"q";"r";"s";"t";"u";"v";"w";"x";"y";"z"},H3508)))&gt;0),"Invalid","Valid")</f>
        <v>Valid</v>
      </c>
      <c r="J3508" s="1" t="s">
        <v>24400</v>
      </c>
      <c r="K3508" s="1" t="s">
        <v>722</v>
      </c>
      <c r="L3508" s="1" t="s">
        <v>67</v>
      </c>
      <c r="M3508" s="1" t="s">
        <v>165</v>
      </c>
      <c r="N3508" s="1" t="s">
        <v>51</v>
      </c>
      <c r="O3508" s="1" t="s">
        <v>69</v>
      </c>
      <c r="P3508" t="s">
        <v>87</v>
      </c>
      <c r="Q3508" s="1" t="s">
        <v>88</v>
      </c>
      <c r="R3508" s="1" t="s">
        <v>89</v>
      </c>
      <c r="S3508" s="1" t="s">
        <v>13280</v>
      </c>
      <c r="T3508" s="1" t="s">
        <v>24401</v>
      </c>
      <c r="U3508" s="1" t="s">
        <v>3919</v>
      </c>
      <c r="V3508" s="1" t="s">
        <v>1796</v>
      </c>
      <c r="W3508" s="1" t="s">
        <v>293</v>
      </c>
      <c r="X3508" t="str">
        <f t="shared" si="379"/>
        <v>Complete</v>
      </c>
      <c r="Y3508">
        <f>MAX(0,100-IF(G3508="Invalid",Config!$B$5,0)-IF(I3508="Invalid",Config!$B$6,0)-IF(X3508="Incomplete",Config!$B$7,0)-IF(AF3508="Yes",Config!$B$37,0))</f>
        <v>100</v>
      </c>
      <c r="Z3508" s="1">
        <f>IF(OR(TRIM(B3508)="",COUNTIF(Config!$B$15:$B$19,B3508)&gt;0),1,0)+IF(OR(TRIM(C3508)="",COUNTIF(Config!$B$15:$B$19,C3508)&gt;0),1,0)+IF(OR(TRIM(F3508)="",COUNTIF(Config!$B$15:$B$19,F3508)&gt;0),1,0)+IF(OR(TRIM(H3508)="",COUNTIF(Config!$B$15:$B$19,H3508)&gt;0),1,0)+IF(OR(TRIM(E3508)="",COUNTIF(Config!$B$15:$B$19,E3508)&gt;0),1,0)+IF(OR(TRIM(K3508)="",COUNTIF(Config!$B$15:$B$19,K3508)&gt;0),1,0)+IF(OR(TRIM(P3508)="",COUNTIF(Config!$B$15:$B$19,P3508)&gt;0),1,0)+IF(OR(TRIM(R3508)="",COUNTIF(Config!$B$15:$B$19,R3508)&gt;0),1,0)</f>
        <v>0</v>
      </c>
      <c r="AA3508" s="1" cm="1">
        <f t="array" ref="AA3508">SUMPRODUCT(LEN(H3508)-LEN(SUBSTITUTE(H3508,{"0";"1";"2";"3";"4";"5";"6";"7";"8";"9"},"")))</f>
        <v>10</v>
      </c>
      <c r="AC3508" t="str">
        <f t="shared" si="380"/>
        <v/>
      </c>
      <c r="AD3508">
        <f t="shared" si="381"/>
        <v>1</v>
      </c>
      <c r="AE3508">
        <f t="shared" si="382"/>
        <v>1</v>
      </c>
      <c r="AF3508" t="str">
        <f t="shared" si="383"/>
        <v>No</v>
      </c>
      <c r="AG3508">
        <f t="shared" ca="1" si="384"/>
        <v>155</v>
      </c>
      <c r="AH3508" t="str">
        <f ca="1">IF(OR(V3508="",AG3508=""),"Yes",IF(AG3508&gt;Config!$B$41,"Yes","No"))</f>
        <v>No</v>
      </c>
    </row>
    <row r="3509" spans="1:34" x14ac:dyDescent="0.25">
      <c r="A3509" s="1" t="s">
        <v>24402</v>
      </c>
      <c r="B3509" s="1" t="s">
        <v>2392</v>
      </c>
      <c r="C3509" s="1" t="s">
        <v>1007</v>
      </c>
      <c r="D3509" s="1" t="s">
        <v>11093</v>
      </c>
      <c r="E3509" s="1" t="s">
        <v>35393</v>
      </c>
      <c r="F3509" s="1" t="s">
        <v>24403</v>
      </c>
      <c r="G3509" t="str">
        <f t="shared" si="378"/>
        <v>Valid</v>
      </c>
      <c r="H3509" s="1" t="s">
        <v>24404</v>
      </c>
      <c r="I3509" t="str" cm="1">
        <f t="array" ref="I3509">IF(OR(TRIM(H3509)="",ISNUMBER(SEARCH("#",H3509)),AA3509&lt;Config!$B$8,SUMPRODUCT(--ISNUMBER(SEARCH({"a";"b";"c";"d";"e";"f";"g";"h";"i";"j";"k";"l";"m";"n";"o";"p";"q";"r";"s";"t";"u";"v";"w";"x";"y";"z"},H3509)))&gt;0),"Invalid","Valid")</f>
        <v>Valid</v>
      </c>
      <c r="J3509" s="1" t="s">
        <v>24405</v>
      </c>
      <c r="K3509" s="1" t="s">
        <v>48</v>
      </c>
      <c r="L3509" s="1" t="s">
        <v>265</v>
      </c>
      <c r="M3509" s="1" t="s">
        <v>30</v>
      </c>
      <c r="N3509" s="1" t="s">
        <v>252</v>
      </c>
      <c r="O3509" s="1" t="s">
        <v>69</v>
      </c>
      <c r="P3509" t="s">
        <v>87</v>
      </c>
      <c r="Q3509" s="1" t="s">
        <v>88</v>
      </c>
      <c r="R3509" s="1" t="s">
        <v>379</v>
      </c>
      <c r="S3509" s="1" t="s">
        <v>16203</v>
      </c>
      <c r="T3509" s="1" t="s">
        <v>24406</v>
      </c>
      <c r="U3509" s="1" t="s">
        <v>17793</v>
      </c>
      <c r="V3509" s="1" t="s">
        <v>3903</v>
      </c>
      <c r="W3509" s="1" t="s">
        <v>40</v>
      </c>
      <c r="X3509" t="str">
        <f t="shared" si="379"/>
        <v>Complete</v>
      </c>
      <c r="Y3509">
        <f>MAX(0,100-IF(G3509="Invalid",Config!$B$5,0)-IF(I3509="Invalid",Config!$B$6,0)-IF(X3509="Incomplete",Config!$B$7,0)-IF(AF3509="Yes",Config!$B$37,0))</f>
        <v>100</v>
      </c>
      <c r="Z3509" s="1">
        <f>IF(OR(TRIM(B3509)="",COUNTIF(Config!$B$15:$B$19,B3509)&gt;0),1,0)+IF(OR(TRIM(C3509)="",COUNTIF(Config!$B$15:$B$19,C3509)&gt;0),1,0)+IF(OR(TRIM(F3509)="",COUNTIF(Config!$B$15:$B$19,F3509)&gt;0),1,0)+IF(OR(TRIM(H3509)="",COUNTIF(Config!$B$15:$B$19,H3509)&gt;0),1,0)+IF(OR(TRIM(E3509)="",COUNTIF(Config!$B$15:$B$19,E3509)&gt;0),1,0)+IF(OR(TRIM(K3509)="",COUNTIF(Config!$B$15:$B$19,K3509)&gt;0),1,0)+IF(OR(TRIM(P3509)="",COUNTIF(Config!$B$15:$B$19,P3509)&gt;0),1,0)+IF(OR(TRIM(R3509)="",COUNTIF(Config!$B$15:$B$19,R3509)&gt;0),1,0)</f>
        <v>0</v>
      </c>
      <c r="AA3509" s="1" cm="1">
        <f t="array" ref="AA3509">SUMPRODUCT(LEN(H3509)-LEN(SUBSTITUTE(H3509,{"0";"1";"2";"3";"4";"5";"6";"7";"8";"9"},"")))</f>
        <v>11</v>
      </c>
      <c r="AC3509" t="str">
        <f t="shared" si="380"/>
        <v/>
      </c>
      <c r="AD3509">
        <f t="shared" si="381"/>
        <v>1</v>
      </c>
      <c r="AE3509">
        <f t="shared" si="382"/>
        <v>1</v>
      </c>
      <c r="AF3509" t="str">
        <f t="shared" si="383"/>
        <v>No</v>
      </c>
      <c r="AG3509">
        <f t="shared" ca="1" si="384"/>
        <v>142</v>
      </c>
      <c r="AH3509" t="str">
        <f ca="1">IF(OR(V3509="",AG3509=""),"Yes",IF(AG3509&gt;Config!$B$41,"Yes","No"))</f>
        <v>No</v>
      </c>
    </row>
    <row r="3510" spans="1:34" x14ac:dyDescent="0.25">
      <c r="A3510" s="1" t="s">
        <v>24407</v>
      </c>
      <c r="B3510" s="1" t="s">
        <v>619</v>
      </c>
      <c r="C3510" s="1" t="s">
        <v>946</v>
      </c>
      <c r="D3510" s="1" t="s">
        <v>21382</v>
      </c>
      <c r="E3510" s="1" t="s">
        <v>739</v>
      </c>
      <c r="F3510" s="1" t="s">
        <v>24408</v>
      </c>
      <c r="G3510" t="str">
        <f t="shared" si="378"/>
        <v>Valid</v>
      </c>
      <c r="H3510" s="1" t="s">
        <v>24409</v>
      </c>
      <c r="I3510" t="str" cm="1">
        <f t="array" ref="I3510">IF(OR(TRIM(H3510)="",ISNUMBER(SEARCH("#",H3510)),AA3510&lt;Config!$B$8,SUMPRODUCT(--ISNUMBER(SEARCH({"a";"b";"c";"d";"e";"f";"g";"h";"i";"j";"k";"l";"m";"n";"o";"p";"q";"r";"s";"t";"u";"v";"w";"x";"y";"z"},H3510)))&gt;0),"Invalid","Valid")</f>
        <v>Valid</v>
      </c>
      <c r="J3510" s="1" t="s">
        <v>24410</v>
      </c>
      <c r="K3510" s="1" t="s">
        <v>504</v>
      </c>
      <c r="L3510" s="1" t="s">
        <v>29</v>
      </c>
      <c r="M3510" s="1" t="s">
        <v>30</v>
      </c>
      <c r="N3510" s="1" t="s">
        <v>358</v>
      </c>
      <c r="O3510" s="1" t="s">
        <v>149</v>
      </c>
      <c r="P3510" t="s">
        <v>53</v>
      </c>
      <c r="Q3510" s="1" t="s">
        <v>54</v>
      </c>
      <c r="R3510" s="1" t="s">
        <v>70</v>
      </c>
      <c r="S3510" s="1" t="s">
        <v>1394</v>
      </c>
      <c r="T3510" s="1" t="s">
        <v>24411</v>
      </c>
      <c r="U3510" s="1" t="s">
        <v>11120</v>
      </c>
      <c r="V3510" s="1" t="s">
        <v>17095</v>
      </c>
      <c r="W3510" s="1" t="s">
        <v>94</v>
      </c>
      <c r="X3510" t="str">
        <f t="shared" si="379"/>
        <v>Complete</v>
      </c>
      <c r="Y3510">
        <f>MAX(0,100-IF(G3510="Invalid",Config!$B$5,0)-IF(I3510="Invalid",Config!$B$6,0)-IF(X3510="Incomplete",Config!$B$7,0)-IF(AF3510="Yes",Config!$B$37,0))</f>
        <v>100</v>
      </c>
      <c r="Z3510" s="1">
        <f>IF(OR(TRIM(B3510)="",COUNTIF(Config!$B$15:$B$19,B3510)&gt;0),1,0)+IF(OR(TRIM(C3510)="",COUNTIF(Config!$B$15:$B$19,C3510)&gt;0),1,0)+IF(OR(TRIM(F3510)="",COUNTIF(Config!$B$15:$B$19,F3510)&gt;0),1,0)+IF(OR(TRIM(H3510)="",COUNTIF(Config!$B$15:$B$19,H3510)&gt;0),1,0)+IF(OR(TRIM(E3510)="",COUNTIF(Config!$B$15:$B$19,E3510)&gt;0),1,0)+IF(OR(TRIM(K3510)="",COUNTIF(Config!$B$15:$B$19,K3510)&gt;0),1,0)+IF(OR(TRIM(P3510)="",COUNTIF(Config!$B$15:$B$19,P3510)&gt;0),1,0)+IF(OR(TRIM(R3510)="",COUNTIF(Config!$B$15:$B$19,R3510)&gt;0),1,0)</f>
        <v>0</v>
      </c>
      <c r="AA3510" s="1" cm="1">
        <f t="array" ref="AA3510">SUMPRODUCT(LEN(H3510)-LEN(SUBSTITUTE(H3510,{"0";"1";"2";"3";"4";"5";"6";"7";"8";"9"},"")))</f>
        <v>12</v>
      </c>
      <c r="AC3510" t="str">
        <f t="shared" si="380"/>
        <v/>
      </c>
      <c r="AD3510">
        <f t="shared" si="381"/>
        <v>1</v>
      </c>
      <c r="AE3510">
        <f t="shared" si="382"/>
        <v>1</v>
      </c>
      <c r="AF3510" t="str">
        <f t="shared" si="383"/>
        <v>No</v>
      </c>
      <c r="AG3510">
        <f t="shared" ca="1" si="384"/>
        <v>692</v>
      </c>
      <c r="AH3510" t="str">
        <f ca="1">IF(OR(V3510="",AG3510=""),"Yes",IF(AG3510&gt;Config!$B$41,"Yes","No"))</f>
        <v>Yes</v>
      </c>
    </row>
    <row r="3511" spans="1:34" x14ac:dyDescent="0.25">
      <c r="A3511" s="1" t="s">
        <v>24412</v>
      </c>
      <c r="B3511" s="1" t="s">
        <v>839</v>
      </c>
      <c r="C3511" s="1" t="s">
        <v>336</v>
      </c>
      <c r="D3511" s="1" t="s">
        <v>19239</v>
      </c>
      <c r="E3511" s="1" t="s">
        <v>35421</v>
      </c>
      <c r="F3511" s="1" t="s">
        <v>24413</v>
      </c>
      <c r="G3511" t="str">
        <f t="shared" si="378"/>
        <v>Valid</v>
      </c>
      <c r="H3511" s="1" t="s">
        <v>24414</v>
      </c>
      <c r="I3511" t="str" cm="1">
        <f t="array" ref="I3511">IF(OR(TRIM(H3511)="",ISNUMBER(SEARCH("#",H3511)),AA3511&lt;Config!$B$8,SUMPRODUCT(--ISNUMBER(SEARCH({"a";"b";"c";"d";"e";"f";"g";"h";"i";"j";"k";"l";"m";"n";"o";"p";"q";"r";"s";"t";"u";"v";"w";"x";"y";"z"},H3511)))&gt;0),"Invalid","Valid")</f>
        <v>Valid</v>
      </c>
      <c r="J3511" s="1" t="s">
        <v>24415</v>
      </c>
      <c r="K3511" s="1" t="s">
        <v>1001</v>
      </c>
      <c r="L3511" s="1" t="s">
        <v>102</v>
      </c>
      <c r="M3511" s="1" t="s">
        <v>135</v>
      </c>
      <c r="N3511" s="1" t="s">
        <v>33819</v>
      </c>
      <c r="O3511" s="1" t="s">
        <v>196</v>
      </c>
      <c r="P3511" t="s">
        <v>328</v>
      </c>
      <c r="Q3511" s="1" t="s">
        <v>329</v>
      </c>
      <c r="R3511" s="1" t="s">
        <v>614</v>
      </c>
      <c r="S3511" s="1" t="s">
        <v>24416</v>
      </c>
      <c r="T3511" s="1" t="s">
        <v>24417</v>
      </c>
      <c r="U3511" s="1" t="s">
        <v>2322</v>
      </c>
      <c r="V3511" s="1" t="s">
        <v>542</v>
      </c>
      <c r="W3511" s="1" t="s">
        <v>141</v>
      </c>
      <c r="X3511" t="str">
        <f t="shared" si="379"/>
        <v>Complete</v>
      </c>
      <c r="Y3511">
        <f>MAX(0,100-IF(G3511="Invalid",Config!$B$5,0)-IF(I3511="Invalid",Config!$B$6,0)-IF(X3511="Incomplete",Config!$B$7,0)-IF(AF3511="Yes",Config!$B$37,0))</f>
        <v>100</v>
      </c>
      <c r="Z3511" s="1">
        <f>IF(OR(TRIM(B3511)="",COUNTIF(Config!$B$15:$B$19,B3511)&gt;0),1,0)+IF(OR(TRIM(C3511)="",COUNTIF(Config!$B$15:$B$19,C3511)&gt;0),1,0)+IF(OR(TRIM(F3511)="",COUNTIF(Config!$B$15:$B$19,F3511)&gt;0),1,0)+IF(OR(TRIM(H3511)="",COUNTIF(Config!$B$15:$B$19,H3511)&gt;0),1,0)+IF(OR(TRIM(E3511)="",COUNTIF(Config!$B$15:$B$19,E3511)&gt;0),1,0)+IF(OR(TRIM(K3511)="",COUNTIF(Config!$B$15:$B$19,K3511)&gt;0),1,0)+IF(OR(TRIM(P3511)="",COUNTIF(Config!$B$15:$B$19,P3511)&gt;0),1,0)+IF(OR(TRIM(R3511)="",COUNTIF(Config!$B$15:$B$19,R3511)&gt;0),1,0)</f>
        <v>0</v>
      </c>
      <c r="AA3511" s="1" cm="1">
        <f t="array" ref="AA3511">SUMPRODUCT(LEN(H3511)-LEN(SUBSTITUTE(H3511,{"0";"1";"2";"3";"4";"5";"6";"7";"8";"9"},"")))</f>
        <v>10</v>
      </c>
      <c r="AC3511" t="str">
        <f t="shared" si="380"/>
        <v/>
      </c>
      <c r="AD3511">
        <f t="shared" si="381"/>
        <v>1</v>
      </c>
      <c r="AE3511">
        <f t="shared" si="382"/>
        <v>1</v>
      </c>
      <c r="AF3511" t="str">
        <f t="shared" si="383"/>
        <v>No</v>
      </c>
      <c r="AG3511">
        <f t="shared" ca="1" si="384"/>
        <v>315</v>
      </c>
      <c r="AH3511" t="str">
        <f ca="1">IF(OR(V3511="",AG3511=""),"Yes",IF(AG3511&gt;Config!$B$41,"Yes","No"))</f>
        <v>No</v>
      </c>
    </row>
    <row r="3512" spans="1:34" x14ac:dyDescent="0.25">
      <c r="A3512" s="1" t="s">
        <v>24418</v>
      </c>
      <c r="B3512" s="1" t="s">
        <v>2033</v>
      </c>
      <c r="C3512" s="1" t="s">
        <v>157</v>
      </c>
      <c r="D3512" s="1" t="s">
        <v>24419</v>
      </c>
      <c r="E3512" s="1" t="s">
        <v>35422</v>
      </c>
      <c r="F3512" s="1" t="s">
        <v>24420</v>
      </c>
      <c r="G3512" t="str">
        <f t="shared" si="378"/>
        <v>Valid</v>
      </c>
      <c r="H3512" s="1" t="s">
        <v>24421</v>
      </c>
      <c r="I3512" t="str" cm="1">
        <f t="array" ref="I3512">IF(OR(TRIM(H3512)="",ISNUMBER(SEARCH("#",H3512)),AA3512&lt;Config!$B$8,SUMPRODUCT(--ISNUMBER(SEARCH({"a";"b";"c";"d";"e";"f";"g";"h";"i";"j";"k";"l";"m";"n";"o";"p";"q";"r";"s";"t";"u";"v";"w";"x";"y";"z"},H3512)))&gt;0),"Invalid","Valid")</f>
        <v>Valid</v>
      </c>
      <c r="J3512" s="1" t="s">
        <v>24422</v>
      </c>
      <c r="K3512" s="1" t="s">
        <v>369</v>
      </c>
      <c r="L3512" s="1" t="s">
        <v>134</v>
      </c>
      <c r="M3512" s="1" t="s">
        <v>33825</v>
      </c>
      <c r="N3512" s="1" t="s">
        <v>224</v>
      </c>
      <c r="O3512" s="1" t="s">
        <v>149</v>
      </c>
      <c r="P3512" t="s">
        <v>104</v>
      </c>
      <c r="Q3512" s="1" t="s">
        <v>105</v>
      </c>
      <c r="R3512" s="1" t="s">
        <v>106</v>
      </c>
      <c r="S3512" s="1" t="s">
        <v>12157</v>
      </c>
      <c r="T3512" s="1" t="s">
        <v>24423</v>
      </c>
      <c r="U3512" s="1" t="s">
        <v>595</v>
      </c>
      <c r="V3512" s="1" t="s">
        <v>140</v>
      </c>
      <c r="W3512" s="1" t="s">
        <v>60</v>
      </c>
      <c r="X3512" t="str">
        <f t="shared" si="379"/>
        <v>Complete</v>
      </c>
      <c r="Y3512">
        <f>MAX(0,100-IF(G3512="Invalid",Config!$B$5,0)-IF(I3512="Invalid",Config!$B$6,0)-IF(X3512="Incomplete",Config!$B$7,0)-IF(AF3512="Yes",Config!$B$37,0))</f>
        <v>100</v>
      </c>
      <c r="Z3512" s="1">
        <f>IF(OR(TRIM(B3512)="",COUNTIF(Config!$B$15:$B$19,B3512)&gt;0),1,0)+IF(OR(TRIM(C3512)="",COUNTIF(Config!$B$15:$B$19,C3512)&gt;0),1,0)+IF(OR(TRIM(F3512)="",COUNTIF(Config!$B$15:$B$19,F3512)&gt;0),1,0)+IF(OR(TRIM(H3512)="",COUNTIF(Config!$B$15:$B$19,H3512)&gt;0),1,0)+IF(OR(TRIM(E3512)="",COUNTIF(Config!$B$15:$B$19,E3512)&gt;0),1,0)+IF(OR(TRIM(K3512)="",COUNTIF(Config!$B$15:$B$19,K3512)&gt;0),1,0)+IF(OR(TRIM(P3512)="",COUNTIF(Config!$B$15:$B$19,P3512)&gt;0),1,0)+IF(OR(TRIM(R3512)="",COUNTIF(Config!$B$15:$B$19,R3512)&gt;0),1,0)</f>
        <v>0</v>
      </c>
      <c r="AA3512" s="1" cm="1">
        <f t="array" ref="AA3512">SUMPRODUCT(LEN(H3512)-LEN(SUBSTITUTE(H3512,{"0";"1";"2";"3";"4";"5";"6";"7";"8";"9"},"")))</f>
        <v>11</v>
      </c>
      <c r="AC3512" t="str">
        <f t="shared" si="380"/>
        <v/>
      </c>
      <c r="AD3512">
        <f t="shared" si="381"/>
        <v>1</v>
      </c>
      <c r="AE3512">
        <f t="shared" si="382"/>
        <v>1</v>
      </c>
      <c r="AF3512" t="str">
        <f t="shared" si="383"/>
        <v>No</v>
      </c>
      <c r="AG3512">
        <f t="shared" ca="1" si="384"/>
        <v>37</v>
      </c>
      <c r="AH3512" t="str">
        <f ca="1">IF(OR(V3512="",AG3512=""),"Yes",IF(AG3512&gt;Config!$B$41,"Yes","No"))</f>
        <v>No</v>
      </c>
    </row>
    <row r="3513" spans="1:34" x14ac:dyDescent="0.25">
      <c r="A3513" s="1" t="s">
        <v>24424</v>
      </c>
      <c r="B3513" s="1" t="s">
        <v>33815</v>
      </c>
      <c r="C3513" s="1" t="s">
        <v>386</v>
      </c>
      <c r="D3513" s="1" t="s">
        <v>386</v>
      </c>
      <c r="E3513" s="1" t="s">
        <v>33858</v>
      </c>
      <c r="F3513" s="1" t="s">
        <v>24425</v>
      </c>
      <c r="G3513" t="str">
        <f t="shared" si="378"/>
        <v>Valid</v>
      </c>
      <c r="H3513" s="1" t="s">
        <v>24426</v>
      </c>
      <c r="I3513" t="str" cm="1">
        <f t="array" ref="I3513">IF(OR(TRIM(H3513)="",ISNUMBER(SEARCH("#",H3513)),AA3513&lt;Config!$B$8,SUMPRODUCT(--ISNUMBER(SEARCH({"a";"b";"c";"d";"e";"f";"g";"h";"i";"j";"k";"l";"m";"n";"o";"p";"q";"r";"s";"t";"u";"v";"w";"x";"y";"z"},H3513)))&gt;0),"Invalid","Valid")</f>
        <v>Valid</v>
      </c>
      <c r="J3513" s="1" t="s">
        <v>24427</v>
      </c>
      <c r="K3513" s="1" t="s">
        <v>425</v>
      </c>
      <c r="L3513" s="1" t="s">
        <v>179</v>
      </c>
      <c r="M3513" s="1" t="s">
        <v>251</v>
      </c>
      <c r="N3513" s="1" t="s">
        <v>211</v>
      </c>
      <c r="O3513" s="1" t="s">
        <v>32</v>
      </c>
      <c r="P3513" t="s">
        <v>87</v>
      </c>
      <c r="Q3513" s="1" t="s">
        <v>88</v>
      </c>
      <c r="R3513" s="1" t="s">
        <v>89</v>
      </c>
      <c r="S3513" s="1" t="s">
        <v>24428</v>
      </c>
      <c r="T3513" s="1" t="s">
        <v>24429</v>
      </c>
      <c r="U3513" s="1" t="s">
        <v>22259</v>
      </c>
      <c r="V3513" s="1" t="s">
        <v>5314</v>
      </c>
      <c r="W3513" s="1" t="s">
        <v>293</v>
      </c>
      <c r="X3513" t="str">
        <f t="shared" si="379"/>
        <v>Incomplete</v>
      </c>
      <c r="Y3513">
        <f>MAX(0,100-IF(G3513="Invalid",Config!$B$5,0)-IF(I3513="Invalid",Config!$B$6,0)-IF(X3513="Incomplete",Config!$B$7,0)-IF(AF3513="Yes",Config!$B$37,0))</f>
        <v>60</v>
      </c>
      <c r="Z3513" s="1">
        <f>IF(OR(TRIM(B3513)="",COUNTIF(Config!$B$15:$B$19,B3513)&gt;0),1,0)+IF(OR(TRIM(C3513)="",COUNTIF(Config!$B$15:$B$19,C3513)&gt;0),1,0)+IF(OR(TRIM(F3513)="",COUNTIF(Config!$B$15:$B$19,F3513)&gt;0),1,0)+IF(OR(TRIM(H3513)="",COUNTIF(Config!$B$15:$B$19,H3513)&gt;0),1,0)+IF(OR(TRIM(E3513)="",COUNTIF(Config!$B$15:$B$19,E3513)&gt;0),1,0)+IF(OR(TRIM(K3513)="",COUNTIF(Config!$B$15:$B$19,K3513)&gt;0),1,0)+IF(OR(TRIM(P3513)="",COUNTIF(Config!$B$15:$B$19,P3513)&gt;0),1,0)+IF(OR(TRIM(R3513)="",COUNTIF(Config!$B$15:$B$19,R3513)&gt;0),1,0)</f>
        <v>1</v>
      </c>
      <c r="AA3513" s="1" cm="1">
        <f t="array" ref="AA3513">SUMPRODUCT(LEN(H3513)-LEN(SUBSTITUTE(H3513,{"0";"1";"2";"3";"4";"5";"6";"7";"8";"9"},"")))</f>
        <v>10</v>
      </c>
      <c r="AC3513" t="str">
        <f t="shared" si="380"/>
        <v>Incomplete Profile</v>
      </c>
      <c r="AD3513">
        <f t="shared" si="381"/>
        <v>1</v>
      </c>
      <c r="AE3513">
        <f t="shared" si="382"/>
        <v>1</v>
      </c>
      <c r="AF3513" t="str">
        <f t="shared" si="383"/>
        <v>No</v>
      </c>
      <c r="AG3513">
        <f t="shared" ca="1" si="384"/>
        <v>530</v>
      </c>
      <c r="AH3513" t="str">
        <f ca="1">IF(OR(V3513="",AG3513=""),"Yes",IF(AG3513&gt;Config!$B$41,"Yes","No"))</f>
        <v>Yes</v>
      </c>
    </row>
    <row r="3514" spans="1:34" x14ac:dyDescent="0.25">
      <c r="A3514" s="1" t="s">
        <v>24430</v>
      </c>
      <c r="B3514" s="1" t="s">
        <v>1624</v>
      </c>
      <c r="C3514" s="1" t="s">
        <v>189</v>
      </c>
      <c r="D3514" s="1" t="s">
        <v>24174</v>
      </c>
      <c r="E3514" s="1" t="s">
        <v>34392</v>
      </c>
      <c r="F3514" s="1" t="s">
        <v>4333</v>
      </c>
      <c r="G3514" t="str">
        <f t="shared" si="378"/>
        <v>Valid</v>
      </c>
      <c r="H3514" s="1" t="s">
        <v>24431</v>
      </c>
      <c r="I3514" t="str" cm="1">
        <f t="array" ref="I3514">IF(OR(TRIM(H3514)="",ISNUMBER(SEARCH("#",H3514)),AA3514&lt;Config!$B$8,SUMPRODUCT(--ISNUMBER(SEARCH({"a";"b";"c";"d";"e";"f";"g";"h";"i";"j";"k";"l";"m";"n";"o";"p";"q";"r";"s";"t";"u";"v";"w";"x";"y";"z"},H3514)))&gt;0),"Invalid","Valid")</f>
        <v>Valid</v>
      </c>
      <c r="J3514" s="1" t="s">
        <v>24432</v>
      </c>
      <c r="K3514" s="1" t="s">
        <v>83</v>
      </c>
      <c r="L3514" s="1" t="s">
        <v>179</v>
      </c>
      <c r="M3514" s="1" t="s">
        <v>343</v>
      </c>
      <c r="N3514" s="1" t="s">
        <v>437</v>
      </c>
      <c r="O3514" s="1" t="s">
        <v>32</v>
      </c>
      <c r="P3514" t="s">
        <v>33</v>
      </c>
      <c r="Q3514" s="1" t="s">
        <v>1099</v>
      </c>
      <c r="R3514" s="1" t="s">
        <v>1716</v>
      </c>
      <c r="S3514" s="1" t="s">
        <v>9585</v>
      </c>
      <c r="T3514" s="1" t="s">
        <v>24433</v>
      </c>
      <c r="U3514" s="1" t="s">
        <v>24434</v>
      </c>
      <c r="V3514" s="1" t="s">
        <v>13326</v>
      </c>
      <c r="W3514" s="1" t="s">
        <v>141</v>
      </c>
      <c r="X3514" t="str">
        <f t="shared" si="379"/>
        <v>Complete</v>
      </c>
      <c r="Y3514">
        <f>MAX(0,100-IF(G3514="Invalid",Config!$B$5,0)-IF(I3514="Invalid",Config!$B$6,0)-IF(X3514="Incomplete",Config!$B$7,0)-IF(AF3514="Yes",Config!$B$37,0))</f>
        <v>75</v>
      </c>
      <c r="Z3514" s="1">
        <f>IF(OR(TRIM(B3514)="",COUNTIF(Config!$B$15:$B$19,B3514)&gt;0),1,0)+IF(OR(TRIM(C3514)="",COUNTIF(Config!$B$15:$B$19,C3514)&gt;0),1,0)+IF(OR(TRIM(F3514)="",COUNTIF(Config!$B$15:$B$19,F3514)&gt;0),1,0)+IF(OR(TRIM(H3514)="",COUNTIF(Config!$B$15:$B$19,H3514)&gt;0),1,0)+IF(OR(TRIM(E3514)="",COUNTIF(Config!$B$15:$B$19,E3514)&gt;0),1,0)+IF(OR(TRIM(K3514)="",COUNTIF(Config!$B$15:$B$19,K3514)&gt;0),1,0)+IF(OR(TRIM(P3514)="",COUNTIF(Config!$B$15:$B$19,P3514)&gt;0),1,0)+IF(OR(TRIM(R3514)="",COUNTIF(Config!$B$15:$B$19,R3514)&gt;0),1,0)</f>
        <v>0</v>
      </c>
      <c r="AA3514" s="1" cm="1">
        <f t="array" ref="AA3514">SUMPRODUCT(LEN(H3514)-LEN(SUBSTITUTE(H3514,{"0";"1";"2";"3";"4";"5";"6";"7";"8";"9"},"")))</f>
        <v>10</v>
      </c>
      <c r="AC3514" t="str">
        <f t="shared" si="380"/>
        <v>Potential Duplicate</v>
      </c>
      <c r="AD3514">
        <f t="shared" si="381"/>
        <v>2</v>
      </c>
      <c r="AE3514">
        <f t="shared" si="382"/>
        <v>1</v>
      </c>
      <c r="AF3514" t="str">
        <f t="shared" si="383"/>
        <v>Yes</v>
      </c>
      <c r="AG3514">
        <f t="shared" ca="1" si="384"/>
        <v>133</v>
      </c>
      <c r="AH3514" t="str">
        <f ca="1">IF(OR(V3514="",AG3514=""),"Yes",IF(AG3514&gt;Config!$B$41,"Yes","No"))</f>
        <v>No</v>
      </c>
    </row>
    <row r="3515" spans="1:34" x14ac:dyDescent="0.25">
      <c r="A3515" s="1" t="s">
        <v>24435</v>
      </c>
      <c r="B3515" s="1" t="s">
        <v>1302</v>
      </c>
      <c r="C3515" s="1" t="s">
        <v>353</v>
      </c>
      <c r="D3515" s="1" t="s">
        <v>5949</v>
      </c>
      <c r="E3515" s="1" t="s">
        <v>35423</v>
      </c>
      <c r="F3515" s="1" t="s">
        <v>24436</v>
      </c>
      <c r="G3515" t="str">
        <f t="shared" si="378"/>
        <v>Valid</v>
      </c>
      <c r="H3515" s="1" t="s">
        <v>24437</v>
      </c>
      <c r="I3515" t="str" cm="1">
        <f t="array" ref="I3515">IF(OR(TRIM(H3515)="",ISNUMBER(SEARCH("#",H3515)),AA3515&lt;Config!$B$8,SUMPRODUCT(--ISNUMBER(SEARCH({"a";"b";"c";"d";"e";"f";"g";"h";"i";"j";"k";"l";"m";"n";"o";"p";"q";"r";"s";"t";"u";"v";"w";"x";"y";"z"},H3515)))&gt;0),"Invalid","Valid")</f>
        <v>Valid</v>
      </c>
      <c r="J3515" s="1" t="s">
        <v>24438</v>
      </c>
      <c r="K3515" s="1" t="s">
        <v>83</v>
      </c>
      <c r="L3515" s="1" t="s">
        <v>49</v>
      </c>
      <c r="M3515" s="1" t="s">
        <v>85</v>
      </c>
      <c r="N3515" s="1" t="s">
        <v>31</v>
      </c>
      <c r="O3515" s="1" t="s">
        <v>149</v>
      </c>
      <c r="P3515" t="s">
        <v>53</v>
      </c>
      <c r="Q3515" s="1" t="s">
        <v>181</v>
      </c>
      <c r="R3515" s="1" t="s">
        <v>70</v>
      </c>
      <c r="S3515" s="1" t="s">
        <v>15478</v>
      </c>
      <c r="T3515" s="1" t="s">
        <v>24439</v>
      </c>
      <c r="U3515" s="1" t="s">
        <v>19649</v>
      </c>
      <c r="V3515" s="1" t="s">
        <v>23934</v>
      </c>
      <c r="W3515" s="1" t="s">
        <v>75</v>
      </c>
      <c r="X3515" t="str">
        <f t="shared" si="379"/>
        <v>Complete</v>
      </c>
      <c r="Y3515">
        <f>MAX(0,100-IF(G3515="Invalid",Config!$B$5,0)-IF(I3515="Invalid",Config!$B$6,0)-IF(X3515="Incomplete",Config!$B$7,0)-IF(AF3515="Yes",Config!$B$37,0))</f>
        <v>75</v>
      </c>
      <c r="Z3515" s="1">
        <f>IF(OR(TRIM(B3515)="",COUNTIF(Config!$B$15:$B$19,B3515)&gt;0),1,0)+IF(OR(TRIM(C3515)="",COUNTIF(Config!$B$15:$B$19,C3515)&gt;0),1,0)+IF(OR(TRIM(F3515)="",COUNTIF(Config!$B$15:$B$19,F3515)&gt;0),1,0)+IF(OR(TRIM(H3515)="",COUNTIF(Config!$B$15:$B$19,H3515)&gt;0),1,0)+IF(OR(TRIM(E3515)="",COUNTIF(Config!$B$15:$B$19,E3515)&gt;0),1,0)+IF(OR(TRIM(K3515)="",COUNTIF(Config!$B$15:$B$19,K3515)&gt;0),1,0)+IF(OR(TRIM(P3515)="",COUNTIF(Config!$B$15:$B$19,P3515)&gt;0),1,0)+IF(OR(TRIM(R3515)="",COUNTIF(Config!$B$15:$B$19,R3515)&gt;0),1,0)</f>
        <v>0</v>
      </c>
      <c r="AA3515" s="1" cm="1">
        <f t="array" ref="AA3515">SUMPRODUCT(LEN(H3515)-LEN(SUBSTITUTE(H3515,{"0";"1";"2";"3";"4";"5";"6";"7";"8";"9"},"")))</f>
        <v>12</v>
      </c>
      <c r="AC3515" t="str">
        <f t="shared" si="380"/>
        <v>Potential Duplicate</v>
      </c>
      <c r="AD3515">
        <f t="shared" si="381"/>
        <v>1</v>
      </c>
      <c r="AE3515">
        <f t="shared" si="382"/>
        <v>2</v>
      </c>
      <c r="AF3515" t="str">
        <f t="shared" si="383"/>
        <v>Yes</v>
      </c>
      <c r="AG3515">
        <f t="shared" ca="1" si="384"/>
        <v>265</v>
      </c>
      <c r="AH3515" t="str">
        <f ca="1">IF(OR(V3515="",AG3515=""),"Yes",IF(AG3515&gt;Config!$B$41,"Yes","No"))</f>
        <v>No</v>
      </c>
    </row>
    <row r="3516" spans="1:34" x14ac:dyDescent="0.25">
      <c r="A3516" s="1" t="s">
        <v>24440</v>
      </c>
      <c r="B3516" s="1" t="s">
        <v>1266</v>
      </c>
      <c r="C3516" s="1" t="s">
        <v>420</v>
      </c>
      <c r="D3516" s="1" t="s">
        <v>24441</v>
      </c>
      <c r="E3516" s="1" t="s">
        <v>33907</v>
      </c>
      <c r="F3516" s="1" t="s">
        <v>24442</v>
      </c>
      <c r="G3516" t="str">
        <f t="shared" si="378"/>
        <v>Valid</v>
      </c>
      <c r="H3516" s="1" t="s">
        <v>24443</v>
      </c>
      <c r="I3516" t="str" cm="1">
        <f t="array" ref="I3516">IF(OR(TRIM(H3516)="",ISNUMBER(SEARCH("#",H3516)),AA3516&lt;Config!$B$8,SUMPRODUCT(--ISNUMBER(SEARCH({"a";"b";"c";"d";"e";"f";"g";"h";"i";"j";"k";"l";"m";"n";"o";"p";"q";"r";"s";"t";"u";"v";"w";"x";"y";"z"},H3516)))&gt;0),"Invalid","Valid")</f>
        <v>Valid</v>
      </c>
      <c r="J3516" s="1" t="s">
        <v>24444</v>
      </c>
      <c r="K3516" s="1" t="s">
        <v>210</v>
      </c>
      <c r="L3516" s="1" t="s">
        <v>164</v>
      </c>
      <c r="M3516" s="1" t="s">
        <v>50</v>
      </c>
      <c r="N3516" s="1" t="s">
        <v>51</v>
      </c>
      <c r="O3516" s="1" t="s">
        <v>196</v>
      </c>
      <c r="P3516" t="s">
        <v>87</v>
      </c>
      <c r="Q3516" s="1" t="s">
        <v>166</v>
      </c>
      <c r="R3516" s="1" t="s">
        <v>550</v>
      </c>
      <c r="S3516" s="1" t="s">
        <v>24445</v>
      </c>
      <c r="T3516" s="1" t="s">
        <v>24446</v>
      </c>
      <c r="U3516" s="1" t="s">
        <v>24447</v>
      </c>
      <c r="V3516" s="1" t="s">
        <v>1050</v>
      </c>
      <c r="W3516" s="1" t="s">
        <v>141</v>
      </c>
      <c r="X3516" t="str">
        <f t="shared" si="379"/>
        <v>Complete</v>
      </c>
      <c r="Y3516">
        <f>MAX(0,100-IF(G3516="Invalid",Config!$B$5,0)-IF(I3516="Invalid",Config!$B$6,0)-IF(X3516="Incomplete",Config!$B$7,0)-IF(AF3516="Yes",Config!$B$37,0))</f>
        <v>100</v>
      </c>
      <c r="Z3516" s="1">
        <f>IF(OR(TRIM(B3516)="",COUNTIF(Config!$B$15:$B$19,B3516)&gt;0),1,0)+IF(OR(TRIM(C3516)="",COUNTIF(Config!$B$15:$B$19,C3516)&gt;0),1,0)+IF(OR(TRIM(F3516)="",COUNTIF(Config!$B$15:$B$19,F3516)&gt;0),1,0)+IF(OR(TRIM(H3516)="",COUNTIF(Config!$B$15:$B$19,H3516)&gt;0),1,0)+IF(OR(TRIM(E3516)="",COUNTIF(Config!$B$15:$B$19,E3516)&gt;0),1,0)+IF(OR(TRIM(K3516)="",COUNTIF(Config!$B$15:$B$19,K3516)&gt;0),1,0)+IF(OR(TRIM(P3516)="",COUNTIF(Config!$B$15:$B$19,P3516)&gt;0),1,0)+IF(OR(TRIM(R3516)="",COUNTIF(Config!$B$15:$B$19,R3516)&gt;0),1,0)</f>
        <v>0</v>
      </c>
      <c r="AA3516" s="1" cm="1">
        <f t="array" ref="AA3516">SUMPRODUCT(LEN(H3516)-LEN(SUBSTITUTE(H3516,{"0";"1";"2";"3";"4";"5";"6";"7";"8";"9"},"")))</f>
        <v>11</v>
      </c>
      <c r="AC3516" t="str">
        <f t="shared" si="380"/>
        <v/>
      </c>
      <c r="AD3516">
        <f t="shared" si="381"/>
        <v>1</v>
      </c>
      <c r="AE3516">
        <f t="shared" si="382"/>
        <v>1</v>
      </c>
      <c r="AF3516" t="str">
        <f t="shared" si="383"/>
        <v>No</v>
      </c>
      <c r="AG3516">
        <f t="shared" ca="1" si="384"/>
        <v>37</v>
      </c>
      <c r="AH3516" t="str">
        <f ca="1">IF(OR(V3516="",AG3516=""),"Yes",IF(AG3516&gt;Config!$B$41,"Yes","No"))</f>
        <v>No</v>
      </c>
    </row>
    <row r="3517" spans="1:34" x14ac:dyDescent="0.25">
      <c r="A3517" s="1" t="s">
        <v>22938</v>
      </c>
      <c r="B3517" s="1" t="s">
        <v>690</v>
      </c>
      <c r="C3517" s="1" t="s">
        <v>524</v>
      </c>
      <c r="D3517" s="1" t="s">
        <v>17019</v>
      </c>
      <c r="E3517" s="1" t="s">
        <v>34652</v>
      </c>
      <c r="F3517" s="1" t="s">
        <v>24448</v>
      </c>
      <c r="G3517" t="str">
        <f t="shared" si="378"/>
        <v>Valid</v>
      </c>
      <c r="H3517" s="1" t="s">
        <v>24449</v>
      </c>
      <c r="I3517" t="str" cm="1">
        <f t="array" ref="I3517">IF(OR(TRIM(H3517)="",ISNUMBER(SEARCH("#",H3517)),AA3517&lt;Config!$B$8,SUMPRODUCT(--ISNUMBER(SEARCH({"a";"b";"c";"d";"e";"f";"g";"h";"i";"j";"k";"l";"m";"n";"o";"p";"q";"r";"s";"t";"u";"v";"w";"x";"y";"z"},H3517)))&gt;0),"Invalid","Valid")</f>
        <v>Valid</v>
      </c>
      <c r="J3517" s="1" t="s">
        <v>24450</v>
      </c>
      <c r="K3517" s="1" t="s">
        <v>287</v>
      </c>
      <c r="L3517" s="1" t="s">
        <v>164</v>
      </c>
      <c r="M3517" s="1" t="s">
        <v>517</v>
      </c>
      <c r="N3517" s="1" t="s">
        <v>51</v>
      </c>
      <c r="O3517" s="1" t="s">
        <v>52</v>
      </c>
      <c r="P3517" t="s">
        <v>590</v>
      </c>
      <c r="Q3517" s="1" t="s">
        <v>844</v>
      </c>
      <c r="R3517" s="1" t="s">
        <v>592</v>
      </c>
      <c r="S3517" s="1" t="s">
        <v>24451</v>
      </c>
      <c r="T3517" s="1" t="s">
        <v>24452</v>
      </c>
      <c r="U3517" s="1" t="s">
        <v>799</v>
      </c>
      <c r="V3517" s="1" t="s">
        <v>16836</v>
      </c>
      <c r="W3517" s="1" t="s">
        <v>141</v>
      </c>
      <c r="X3517" t="str">
        <f t="shared" si="379"/>
        <v>Complete</v>
      </c>
      <c r="Y3517">
        <f>MAX(0,100-IF(G3517="Invalid",Config!$B$5,0)-IF(I3517="Invalid",Config!$B$6,0)-IF(X3517="Incomplete",Config!$B$7,0)-IF(AF3517="Yes",Config!$B$37,0))</f>
        <v>100</v>
      </c>
      <c r="Z3517" s="1">
        <f>IF(OR(TRIM(B3517)="",COUNTIF(Config!$B$15:$B$19,B3517)&gt;0),1,0)+IF(OR(TRIM(C3517)="",COUNTIF(Config!$B$15:$B$19,C3517)&gt;0),1,0)+IF(OR(TRIM(F3517)="",COUNTIF(Config!$B$15:$B$19,F3517)&gt;0),1,0)+IF(OR(TRIM(H3517)="",COUNTIF(Config!$B$15:$B$19,H3517)&gt;0),1,0)+IF(OR(TRIM(E3517)="",COUNTIF(Config!$B$15:$B$19,E3517)&gt;0),1,0)+IF(OR(TRIM(K3517)="",COUNTIF(Config!$B$15:$B$19,K3517)&gt;0),1,0)+IF(OR(TRIM(P3517)="",COUNTIF(Config!$B$15:$B$19,P3517)&gt;0),1,0)+IF(OR(TRIM(R3517)="",COUNTIF(Config!$B$15:$B$19,R3517)&gt;0),1,0)</f>
        <v>0</v>
      </c>
      <c r="AA3517" s="1" cm="1">
        <f t="array" ref="AA3517">SUMPRODUCT(LEN(H3517)-LEN(SUBSTITUTE(H3517,{"0";"1";"2";"3";"4";"5";"6";"7";"8";"9"},"")))</f>
        <v>10</v>
      </c>
      <c r="AC3517" t="str">
        <f t="shared" si="380"/>
        <v/>
      </c>
      <c r="AD3517">
        <f t="shared" si="381"/>
        <v>1</v>
      </c>
      <c r="AE3517">
        <f t="shared" si="382"/>
        <v>1</v>
      </c>
      <c r="AF3517" t="str">
        <f t="shared" si="383"/>
        <v>No</v>
      </c>
      <c r="AG3517">
        <f t="shared" ca="1" si="384"/>
        <v>36</v>
      </c>
      <c r="AH3517" t="str">
        <f ca="1">IF(OR(V3517="",AG3517=""),"Yes",IF(AG3517&gt;Config!$B$41,"Yes","No"))</f>
        <v>No</v>
      </c>
    </row>
    <row r="3518" spans="1:34" x14ac:dyDescent="0.25">
      <c r="A3518" s="1" t="s">
        <v>24453</v>
      </c>
      <c r="B3518" s="1" t="s">
        <v>2159</v>
      </c>
      <c r="C3518" s="1" t="s">
        <v>296</v>
      </c>
      <c r="D3518" s="1" t="s">
        <v>24454</v>
      </c>
      <c r="E3518" s="1" t="s">
        <v>35424</v>
      </c>
      <c r="F3518" s="1" t="s">
        <v>24455</v>
      </c>
      <c r="G3518" t="str">
        <f t="shared" si="378"/>
        <v>Valid</v>
      </c>
      <c r="H3518" s="1" t="s">
        <v>24456</v>
      </c>
      <c r="I3518" t="str" cm="1">
        <f t="array" ref="I3518">IF(OR(TRIM(H3518)="",ISNUMBER(SEARCH("#",H3518)),AA3518&lt;Config!$B$8,SUMPRODUCT(--ISNUMBER(SEARCH({"a";"b";"c";"d";"e";"f";"g";"h";"i";"j";"k";"l";"m";"n";"o";"p";"q";"r";"s";"t";"u";"v";"w";"x";"y";"z"},H3518)))&gt;0),"Invalid","Valid")</f>
        <v>Valid</v>
      </c>
      <c r="J3518" s="1" t="s">
        <v>24457</v>
      </c>
      <c r="K3518" s="1" t="s">
        <v>504</v>
      </c>
      <c r="L3518" s="1" t="s">
        <v>29</v>
      </c>
      <c r="M3518" s="1" t="s">
        <v>391</v>
      </c>
      <c r="N3518" s="1" t="s">
        <v>33819</v>
      </c>
      <c r="O3518" s="1" t="s">
        <v>266</v>
      </c>
      <c r="P3518" t="s">
        <v>53</v>
      </c>
      <c r="Q3518" s="1" t="s">
        <v>55</v>
      </c>
      <c r="R3518" s="1" t="s">
        <v>198</v>
      </c>
      <c r="S3518" s="1" t="s">
        <v>24458</v>
      </c>
      <c r="T3518" s="1" t="s">
        <v>24459</v>
      </c>
      <c r="U3518" s="1" t="s">
        <v>4835</v>
      </c>
      <c r="V3518" s="1" t="s">
        <v>8791</v>
      </c>
      <c r="W3518" s="1" t="s">
        <v>40</v>
      </c>
      <c r="X3518" t="str">
        <f t="shared" si="379"/>
        <v>Complete</v>
      </c>
      <c r="Y3518">
        <f>MAX(0,100-IF(G3518="Invalid",Config!$B$5,0)-IF(I3518="Invalid",Config!$B$6,0)-IF(X3518="Incomplete",Config!$B$7,0)-IF(AF3518="Yes",Config!$B$37,0))</f>
        <v>100</v>
      </c>
      <c r="Z3518" s="1">
        <f>IF(OR(TRIM(B3518)="",COUNTIF(Config!$B$15:$B$19,B3518)&gt;0),1,0)+IF(OR(TRIM(C3518)="",COUNTIF(Config!$B$15:$B$19,C3518)&gt;0),1,0)+IF(OR(TRIM(F3518)="",COUNTIF(Config!$B$15:$B$19,F3518)&gt;0),1,0)+IF(OR(TRIM(H3518)="",COUNTIF(Config!$B$15:$B$19,H3518)&gt;0),1,0)+IF(OR(TRIM(E3518)="",COUNTIF(Config!$B$15:$B$19,E3518)&gt;0),1,0)+IF(OR(TRIM(K3518)="",COUNTIF(Config!$B$15:$B$19,K3518)&gt;0),1,0)+IF(OR(TRIM(P3518)="",COUNTIF(Config!$B$15:$B$19,P3518)&gt;0),1,0)+IF(OR(TRIM(R3518)="",COUNTIF(Config!$B$15:$B$19,R3518)&gt;0),1,0)</f>
        <v>0</v>
      </c>
      <c r="AA3518" s="1" cm="1">
        <f t="array" ref="AA3518">SUMPRODUCT(LEN(H3518)-LEN(SUBSTITUTE(H3518,{"0";"1";"2";"3";"4";"5";"6";"7";"8";"9"},"")))</f>
        <v>10</v>
      </c>
      <c r="AC3518" t="str">
        <f t="shared" si="380"/>
        <v/>
      </c>
      <c r="AD3518">
        <f t="shared" si="381"/>
        <v>1</v>
      </c>
      <c r="AE3518">
        <f t="shared" si="382"/>
        <v>1</v>
      </c>
      <c r="AF3518" t="str">
        <f t="shared" si="383"/>
        <v>No</v>
      </c>
      <c r="AG3518">
        <f t="shared" ca="1" si="384"/>
        <v>463</v>
      </c>
      <c r="AH3518" t="str">
        <f ca="1">IF(OR(V3518="",AG3518=""),"Yes",IF(AG3518&gt;Config!$B$41,"Yes","No"))</f>
        <v>Yes</v>
      </c>
    </row>
    <row r="3519" spans="1:34" x14ac:dyDescent="0.25">
      <c r="A3519" s="1" t="s">
        <v>24460</v>
      </c>
      <c r="B3519" s="1" t="s">
        <v>678</v>
      </c>
      <c r="C3519" s="1" t="s">
        <v>996</v>
      </c>
      <c r="D3519" s="1" t="s">
        <v>14908</v>
      </c>
      <c r="E3519" s="1" t="s">
        <v>33866</v>
      </c>
      <c r="F3519" s="1" t="s">
        <v>24461</v>
      </c>
      <c r="G3519" t="str">
        <f t="shared" si="378"/>
        <v>Valid</v>
      </c>
      <c r="H3519" s="1" t="s">
        <v>24462</v>
      </c>
      <c r="I3519" t="str" cm="1">
        <f t="array" ref="I3519">IF(OR(TRIM(H3519)="",ISNUMBER(SEARCH("#",H3519)),AA3519&lt;Config!$B$8,SUMPRODUCT(--ISNUMBER(SEARCH({"a";"b";"c";"d";"e";"f";"g";"h";"i";"j";"k";"l";"m";"n";"o";"p";"q";"r";"s";"t";"u";"v";"w";"x";"y";"z"},H3519)))&gt;0),"Invalid","Valid")</f>
        <v>Valid</v>
      </c>
      <c r="J3519" s="1" t="s">
        <v>24463</v>
      </c>
      <c r="K3519" s="1" t="s">
        <v>369</v>
      </c>
      <c r="L3519" s="1" t="s">
        <v>67</v>
      </c>
      <c r="M3519" s="1" t="s">
        <v>343</v>
      </c>
      <c r="N3519" s="1" t="s">
        <v>252</v>
      </c>
      <c r="O3519" s="1" t="s">
        <v>180</v>
      </c>
      <c r="P3519" t="s">
        <v>53</v>
      </c>
      <c r="Q3519" s="1" t="s">
        <v>55</v>
      </c>
      <c r="R3519" s="1" t="s">
        <v>70</v>
      </c>
      <c r="S3519" s="1" t="s">
        <v>24464</v>
      </c>
      <c r="T3519" s="1" t="s">
        <v>24465</v>
      </c>
      <c r="U3519" s="1" t="s">
        <v>1447</v>
      </c>
      <c r="V3519" s="1" t="s">
        <v>11198</v>
      </c>
      <c r="W3519" s="1" t="s">
        <v>60</v>
      </c>
      <c r="X3519" t="str">
        <f t="shared" si="379"/>
        <v>Complete</v>
      </c>
      <c r="Y3519">
        <f>MAX(0,100-IF(G3519="Invalid",Config!$B$5,0)-IF(I3519="Invalid",Config!$B$6,0)-IF(X3519="Incomplete",Config!$B$7,0)-IF(AF3519="Yes",Config!$B$37,0))</f>
        <v>100</v>
      </c>
      <c r="Z3519" s="1">
        <f>IF(OR(TRIM(B3519)="",COUNTIF(Config!$B$15:$B$19,B3519)&gt;0),1,0)+IF(OR(TRIM(C3519)="",COUNTIF(Config!$B$15:$B$19,C3519)&gt;0),1,0)+IF(OR(TRIM(F3519)="",COUNTIF(Config!$B$15:$B$19,F3519)&gt;0),1,0)+IF(OR(TRIM(H3519)="",COUNTIF(Config!$B$15:$B$19,H3519)&gt;0),1,0)+IF(OR(TRIM(E3519)="",COUNTIF(Config!$B$15:$B$19,E3519)&gt;0),1,0)+IF(OR(TRIM(K3519)="",COUNTIF(Config!$B$15:$B$19,K3519)&gt;0),1,0)+IF(OR(TRIM(P3519)="",COUNTIF(Config!$B$15:$B$19,P3519)&gt;0),1,0)+IF(OR(TRIM(R3519)="",COUNTIF(Config!$B$15:$B$19,R3519)&gt;0),1,0)</f>
        <v>0</v>
      </c>
      <c r="AA3519" s="1" cm="1">
        <f t="array" ref="AA3519">SUMPRODUCT(LEN(H3519)-LEN(SUBSTITUTE(H3519,{"0";"1";"2";"3";"4";"5";"6";"7";"8";"9"},"")))</f>
        <v>12</v>
      </c>
      <c r="AC3519" t="str">
        <f t="shared" si="380"/>
        <v/>
      </c>
      <c r="AD3519">
        <f t="shared" si="381"/>
        <v>1</v>
      </c>
      <c r="AE3519">
        <f t="shared" si="382"/>
        <v>1</v>
      </c>
      <c r="AF3519" t="str">
        <f t="shared" si="383"/>
        <v>No</v>
      </c>
      <c r="AG3519" t="str">
        <f t="shared" ca="1" si="384"/>
        <v/>
      </c>
      <c r="AH3519" t="str">
        <f ca="1">IF(OR(V3519="",AG3519=""),"Yes",IF(AG3519&gt;Config!$B$41,"Yes","No"))</f>
        <v>Yes</v>
      </c>
    </row>
    <row r="3520" spans="1:34" x14ac:dyDescent="0.25">
      <c r="A3520" s="1" t="s">
        <v>24466</v>
      </c>
      <c r="B3520" s="1" t="s">
        <v>1858</v>
      </c>
      <c r="C3520" s="1" t="s">
        <v>985</v>
      </c>
      <c r="D3520" s="1" t="s">
        <v>15654</v>
      </c>
      <c r="E3520" s="1" t="s">
        <v>35425</v>
      </c>
      <c r="F3520" s="1" t="s">
        <v>24467</v>
      </c>
      <c r="G3520" t="str">
        <f t="shared" si="378"/>
        <v>Valid</v>
      </c>
      <c r="H3520" s="1" t="s">
        <v>24468</v>
      </c>
      <c r="I3520" t="str" cm="1">
        <f t="array" ref="I3520">IF(OR(TRIM(H3520)="",ISNUMBER(SEARCH("#",H3520)),AA3520&lt;Config!$B$8,SUMPRODUCT(--ISNUMBER(SEARCH({"a";"b";"c";"d";"e";"f";"g";"h";"i";"j";"k";"l";"m";"n";"o";"p";"q";"r";"s";"t";"u";"v";"w";"x";"y";"z"},H3520)))&gt;0),"Invalid","Valid")</f>
        <v>Valid</v>
      </c>
      <c r="J3520" s="1" t="s">
        <v>24469</v>
      </c>
      <c r="K3520" s="1" t="s">
        <v>625</v>
      </c>
      <c r="L3520" s="1" t="s">
        <v>84</v>
      </c>
      <c r="M3520" s="1" t="s">
        <v>517</v>
      </c>
      <c r="N3520" s="1" t="s">
        <v>86</v>
      </c>
      <c r="O3520" s="1" t="s">
        <v>149</v>
      </c>
      <c r="P3520" t="s">
        <v>87</v>
      </c>
      <c r="Q3520" s="1" t="s">
        <v>166</v>
      </c>
      <c r="R3520" s="1" t="s">
        <v>136</v>
      </c>
      <c r="S3520" s="1" t="s">
        <v>9506</v>
      </c>
      <c r="T3520" s="1" t="s">
        <v>24470</v>
      </c>
      <c r="U3520" s="1" t="s">
        <v>5076</v>
      </c>
      <c r="V3520" s="1" t="s">
        <v>3544</v>
      </c>
      <c r="W3520" s="1" t="s">
        <v>125</v>
      </c>
      <c r="X3520" t="str">
        <f t="shared" si="379"/>
        <v>Complete</v>
      </c>
      <c r="Y3520">
        <f>MAX(0,100-IF(G3520="Invalid",Config!$B$5,0)-IF(I3520="Invalid",Config!$B$6,0)-IF(X3520="Incomplete",Config!$B$7,0)-IF(AF3520="Yes",Config!$B$37,0))</f>
        <v>100</v>
      </c>
      <c r="Z3520" s="1">
        <f>IF(OR(TRIM(B3520)="",COUNTIF(Config!$B$15:$B$19,B3520)&gt;0),1,0)+IF(OR(TRIM(C3520)="",COUNTIF(Config!$B$15:$B$19,C3520)&gt;0),1,0)+IF(OR(TRIM(F3520)="",COUNTIF(Config!$B$15:$B$19,F3520)&gt;0),1,0)+IF(OR(TRIM(H3520)="",COUNTIF(Config!$B$15:$B$19,H3520)&gt;0),1,0)+IF(OR(TRIM(E3520)="",COUNTIF(Config!$B$15:$B$19,E3520)&gt;0),1,0)+IF(OR(TRIM(K3520)="",COUNTIF(Config!$B$15:$B$19,K3520)&gt;0),1,0)+IF(OR(TRIM(P3520)="",COUNTIF(Config!$B$15:$B$19,P3520)&gt;0),1,0)+IF(OR(TRIM(R3520)="",COUNTIF(Config!$B$15:$B$19,R3520)&gt;0),1,0)</f>
        <v>0</v>
      </c>
      <c r="AA3520" s="1" cm="1">
        <f t="array" ref="AA3520">SUMPRODUCT(LEN(H3520)-LEN(SUBSTITUTE(H3520,{"0";"1";"2";"3";"4";"5";"6";"7";"8";"9"},"")))</f>
        <v>11</v>
      </c>
      <c r="AC3520" t="str">
        <f t="shared" si="380"/>
        <v/>
      </c>
      <c r="AD3520">
        <f t="shared" si="381"/>
        <v>1</v>
      </c>
      <c r="AE3520">
        <f t="shared" si="382"/>
        <v>1</v>
      </c>
      <c r="AF3520" t="str">
        <f t="shared" si="383"/>
        <v>No</v>
      </c>
      <c r="AG3520">
        <f t="shared" ca="1" si="384"/>
        <v>380</v>
      </c>
      <c r="AH3520" t="str">
        <f ca="1">IF(OR(V3520="",AG3520=""),"Yes",IF(AG3520&gt;Config!$B$41,"Yes","No"))</f>
        <v>Yes</v>
      </c>
    </row>
    <row r="3521" spans="1:34" x14ac:dyDescent="0.25">
      <c r="A3521" s="1" t="s">
        <v>24471</v>
      </c>
      <c r="B3521" s="1" t="s">
        <v>747</v>
      </c>
      <c r="C3521" s="1" t="s">
        <v>23</v>
      </c>
      <c r="D3521" s="1" t="s">
        <v>24472</v>
      </c>
      <c r="E3521" s="1" t="s">
        <v>298</v>
      </c>
      <c r="F3521" s="1" t="s">
        <v>24473</v>
      </c>
      <c r="G3521" t="str">
        <f t="shared" si="378"/>
        <v>Valid</v>
      </c>
      <c r="H3521" s="1" t="s">
        <v>24474</v>
      </c>
      <c r="I3521" t="str" cm="1">
        <f t="array" ref="I3521">IF(OR(TRIM(H3521)="",ISNUMBER(SEARCH("#",H3521)),AA3521&lt;Config!$B$8,SUMPRODUCT(--ISNUMBER(SEARCH({"a";"b";"c";"d";"e";"f";"g";"h";"i";"j";"k";"l";"m";"n";"o";"p";"q";"r";"s";"t";"u";"v";"w";"x";"y";"z"},H3521)))&gt;0),"Invalid","Valid")</f>
        <v>Valid</v>
      </c>
      <c r="J3521" s="1" t="s">
        <v>24475</v>
      </c>
      <c r="K3521" s="1" t="s">
        <v>147</v>
      </c>
      <c r="L3521" s="1" t="s">
        <v>164</v>
      </c>
      <c r="M3521" s="1" t="s">
        <v>517</v>
      </c>
      <c r="N3521" s="1" t="s">
        <v>51</v>
      </c>
      <c r="O3521" s="1" t="s">
        <v>32</v>
      </c>
      <c r="P3521" t="s">
        <v>328</v>
      </c>
      <c r="Q3521" s="1" t="s">
        <v>329</v>
      </c>
      <c r="R3521" s="1" t="s">
        <v>392</v>
      </c>
      <c r="S3521" s="1" t="s">
        <v>14157</v>
      </c>
      <c r="T3521" s="1" t="s">
        <v>24476</v>
      </c>
      <c r="U3521" s="1" t="s">
        <v>6822</v>
      </c>
      <c r="V3521" s="1" t="s">
        <v>24477</v>
      </c>
      <c r="W3521" s="1" t="s">
        <v>60</v>
      </c>
      <c r="X3521" t="str">
        <f t="shared" si="379"/>
        <v>Complete</v>
      </c>
      <c r="Y3521">
        <f>MAX(0,100-IF(G3521="Invalid",Config!$B$5,0)-IF(I3521="Invalid",Config!$B$6,0)-IF(X3521="Incomplete",Config!$B$7,0)-IF(AF3521="Yes",Config!$B$37,0))</f>
        <v>100</v>
      </c>
      <c r="Z3521" s="1">
        <f>IF(OR(TRIM(B3521)="",COUNTIF(Config!$B$15:$B$19,B3521)&gt;0),1,0)+IF(OR(TRIM(C3521)="",COUNTIF(Config!$B$15:$B$19,C3521)&gt;0),1,0)+IF(OR(TRIM(F3521)="",COUNTIF(Config!$B$15:$B$19,F3521)&gt;0),1,0)+IF(OR(TRIM(H3521)="",COUNTIF(Config!$B$15:$B$19,H3521)&gt;0),1,0)+IF(OR(TRIM(E3521)="",COUNTIF(Config!$B$15:$B$19,E3521)&gt;0),1,0)+IF(OR(TRIM(K3521)="",COUNTIF(Config!$B$15:$B$19,K3521)&gt;0),1,0)+IF(OR(TRIM(P3521)="",COUNTIF(Config!$B$15:$B$19,P3521)&gt;0),1,0)+IF(OR(TRIM(R3521)="",COUNTIF(Config!$B$15:$B$19,R3521)&gt;0),1,0)</f>
        <v>0</v>
      </c>
      <c r="AA3521" s="1" cm="1">
        <f t="array" ref="AA3521">SUMPRODUCT(LEN(H3521)-LEN(SUBSTITUTE(H3521,{"0";"1";"2";"3";"4";"5";"6";"7";"8";"9"},"")))</f>
        <v>11</v>
      </c>
      <c r="AC3521" t="str">
        <f t="shared" si="380"/>
        <v/>
      </c>
      <c r="AD3521">
        <f t="shared" si="381"/>
        <v>1</v>
      </c>
      <c r="AE3521">
        <f t="shared" si="382"/>
        <v>1</v>
      </c>
      <c r="AF3521" t="str">
        <f t="shared" si="383"/>
        <v>No</v>
      </c>
      <c r="AG3521">
        <f t="shared" ca="1" si="384"/>
        <v>104</v>
      </c>
      <c r="AH3521" t="str">
        <f ca="1">IF(OR(V3521="",AG3521=""),"Yes",IF(AG3521&gt;Config!$B$41,"Yes","No"))</f>
        <v>No</v>
      </c>
    </row>
    <row r="3522" spans="1:34" x14ac:dyDescent="0.25">
      <c r="A3522" s="1" t="s">
        <v>24478</v>
      </c>
      <c r="B3522" s="1" t="s">
        <v>1557</v>
      </c>
      <c r="C3522" s="1" t="s">
        <v>230</v>
      </c>
      <c r="D3522" s="1" t="s">
        <v>17634</v>
      </c>
      <c r="E3522" s="1" t="s">
        <v>34473</v>
      </c>
      <c r="F3522" s="1" t="s">
        <v>24479</v>
      </c>
      <c r="G3522" t="str">
        <f t="shared" si="378"/>
        <v>Valid</v>
      </c>
      <c r="H3522" s="1" t="s">
        <v>24480</v>
      </c>
      <c r="I3522" t="str" cm="1">
        <f t="array" ref="I3522">IF(OR(TRIM(H3522)="",ISNUMBER(SEARCH("#",H3522)),AA3522&lt;Config!$B$8,SUMPRODUCT(--ISNUMBER(SEARCH({"a";"b";"c";"d";"e";"f";"g";"h";"i";"j";"k";"l";"m";"n";"o";"p";"q";"r";"s";"t";"u";"v";"w";"x";"y";"z"},H3522)))&gt;0),"Invalid","Valid")</f>
        <v>Valid</v>
      </c>
      <c r="J3522" s="1" t="s">
        <v>24481</v>
      </c>
      <c r="K3522" s="1" t="s">
        <v>264</v>
      </c>
      <c r="L3522" s="1" t="s">
        <v>134</v>
      </c>
      <c r="M3522" s="1" t="s">
        <v>30</v>
      </c>
      <c r="N3522" s="1" t="s">
        <v>51</v>
      </c>
      <c r="O3522" s="1" t="s">
        <v>69</v>
      </c>
      <c r="P3522" t="s">
        <v>328</v>
      </c>
      <c r="Q3522" s="1" t="s">
        <v>1046</v>
      </c>
      <c r="R3522" s="1" t="s">
        <v>571</v>
      </c>
      <c r="S3522" s="1" t="s">
        <v>24482</v>
      </c>
      <c r="T3522" s="1" t="s">
        <v>24483</v>
      </c>
      <c r="U3522" s="1" t="s">
        <v>24484</v>
      </c>
      <c r="V3522" s="1" t="s">
        <v>5454</v>
      </c>
      <c r="W3522" s="1" t="s">
        <v>141</v>
      </c>
      <c r="X3522" t="str">
        <f t="shared" si="379"/>
        <v>Complete</v>
      </c>
      <c r="Y3522">
        <f>MAX(0,100-IF(G3522="Invalid",Config!$B$5,0)-IF(I3522="Invalid",Config!$B$6,0)-IF(X3522="Incomplete",Config!$B$7,0)-IF(AF3522="Yes",Config!$B$37,0))</f>
        <v>100</v>
      </c>
      <c r="Z3522" s="1">
        <f>IF(OR(TRIM(B3522)="",COUNTIF(Config!$B$15:$B$19,B3522)&gt;0),1,0)+IF(OR(TRIM(C3522)="",COUNTIF(Config!$B$15:$B$19,C3522)&gt;0),1,0)+IF(OR(TRIM(F3522)="",COUNTIF(Config!$B$15:$B$19,F3522)&gt;0),1,0)+IF(OR(TRIM(H3522)="",COUNTIF(Config!$B$15:$B$19,H3522)&gt;0),1,0)+IF(OR(TRIM(E3522)="",COUNTIF(Config!$B$15:$B$19,E3522)&gt;0),1,0)+IF(OR(TRIM(K3522)="",COUNTIF(Config!$B$15:$B$19,K3522)&gt;0),1,0)+IF(OR(TRIM(P3522)="",COUNTIF(Config!$B$15:$B$19,P3522)&gt;0),1,0)+IF(OR(TRIM(R3522)="",COUNTIF(Config!$B$15:$B$19,R3522)&gt;0),1,0)</f>
        <v>0</v>
      </c>
      <c r="AA3522" s="1" cm="1">
        <f t="array" ref="AA3522">SUMPRODUCT(LEN(H3522)-LEN(SUBSTITUTE(H3522,{"0";"1";"2";"3";"4";"5";"6";"7";"8";"9"},"")))</f>
        <v>11</v>
      </c>
      <c r="AC3522" t="str">
        <f t="shared" si="380"/>
        <v/>
      </c>
      <c r="AD3522">
        <f t="shared" si="381"/>
        <v>1</v>
      </c>
      <c r="AE3522">
        <f t="shared" si="382"/>
        <v>1</v>
      </c>
      <c r="AF3522" t="str">
        <f t="shared" si="383"/>
        <v>No</v>
      </c>
      <c r="AG3522">
        <f t="shared" ca="1" si="384"/>
        <v>71</v>
      </c>
      <c r="AH3522" t="str">
        <f ca="1">IF(OR(V3522="",AG3522=""),"Yes",IF(AG3522&gt;Config!$B$41,"Yes","No"))</f>
        <v>No</v>
      </c>
    </row>
    <row r="3523" spans="1:34" x14ac:dyDescent="0.25">
      <c r="A3523" s="1" t="s">
        <v>24485</v>
      </c>
      <c r="B3523" s="1" t="s">
        <v>650</v>
      </c>
      <c r="C3523" s="1" t="s">
        <v>398</v>
      </c>
      <c r="D3523" s="1" t="s">
        <v>24486</v>
      </c>
      <c r="E3523" s="1" t="s">
        <v>33824</v>
      </c>
      <c r="F3523" s="1" t="s">
        <v>24487</v>
      </c>
      <c r="G3523" t="str">
        <f t="shared" ref="G3523:G3586" si="385">IFERROR(IF(OR(TRIM(F3523)="",LEN(F3523)-LEN(SUBSTITUTE(F3523,"@",""))&lt;&gt;1,FIND("@",F3523)=1,RIGHT(F3523,1)=".",ISNUMBER(SEARCH(" ",F3523)),ISERROR(FIND(".",F3523,FIND("@",F3523)+2))),"Invalid","Valid"),"Invalid")</f>
        <v>Valid</v>
      </c>
      <c r="H3523" s="1" t="s">
        <v>24488</v>
      </c>
      <c r="I3523" t="str" cm="1">
        <f t="array" ref="I3523">IF(OR(TRIM(H3523)="",ISNUMBER(SEARCH("#",H3523)),AA3523&lt;Config!$B$8,SUMPRODUCT(--ISNUMBER(SEARCH({"a";"b";"c";"d";"e";"f";"g";"h";"i";"j";"k";"l";"m";"n";"o";"p";"q";"r";"s";"t";"u";"v";"w";"x";"y";"z"},H3523)))&gt;0),"Invalid","Valid")</f>
        <v>Valid</v>
      </c>
      <c r="J3523" s="1" t="s">
        <v>24489</v>
      </c>
      <c r="K3523" s="1" t="s">
        <v>163</v>
      </c>
      <c r="L3523" s="1" t="s">
        <v>450</v>
      </c>
      <c r="M3523" s="1" t="s">
        <v>235</v>
      </c>
      <c r="N3523" s="1" t="s">
        <v>68</v>
      </c>
      <c r="O3523" s="1" t="s">
        <v>69</v>
      </c>
      <c r="P3523" t="s">
        <v>314</v>
      </c>
      <c r="Q3523" s="1" t="s">
        <v>316</v>
      </c>
      <c r="R3523" s="1" t="s">
        <v>316</v>
      </c>
      <c r="S3523" s="1" t="s">
        <v>3835</v>
      </c>
      <c r="T3523" s="1" t="s">
        <v>24490</v>
      </c>
      <c r="U3523" s="1" t="s">
        <v>12610</v>
      </c>
      <c r="V3523" s="1" t="s">
        <v>3326</v>
      </c>
      <c r="W3523" s="1" t="s">
        <v>202</v>
      </c>
      <c r="X3523" t="str">
        <f t="shared" ref="X3523:X3586" si="386">IF(Z3523=0,"Complete","Incomplete")</f>
        <v>Complete</v>
      </c>
      <c r="Y3523">
        <f>MAX(0,100-IF(G3523="Invalid",Config!$B$5,0)-IF(I3523="Invalid",Config!$B$6,0)-IF(X3523="Incomplete",Config!$B$7,0)-IF(AF3523="Yes",Config!$B$37,0))</f>
        <v>75</v>
      </c>
      <c r="Z3523" s="1">
        <f>IF(OR(TRIM(B3523)="",COUNTIF(Config!$B$15:$B$19,B3523)&gt;0),1,0)+IF(OR(TRIM(C3523)="",COUNTIF(Config!$B$15:$B$19,C3523)&gt;0),1,0)+IF(OR(TRIM(F3523)="",COUNTIF(Config!$B$15:$B$19,F3523)&gt;0),1,0)+IF(OR(TRIM(H3523)="",COUNTIF(Config!$B$15:$B$19,H3523)&gt;0),1,0)+IF(OR(TRIM(E3523)="",COUNTIF(Config!$B$15:$B$19,E3523)&gt;0),1,0)+IF(OR(TRIM(K3523)="",COUNTIF(Config!$B$15:$B$19,K3523)&gt;0),1,0)+IF(OR(TRIM(P3523)="",COUNTIF(Config!$B$15:$B$19,P3523)&gt;0),1,0)+IF(OR(TRIM(R3523)="",COUNTIF(Config!$B$15:$B$19,R3523)&gt;0),1,0)</f>
        <v>0</v>
      </c>
      <c r="AA3523" s="1" cm="1">
        <f t="array" ref="AA3523">SUMPRODUCT(LEN(H3523)-LEN(SUBSTITUTE(H3523,{"0";"1";"2";"3";"4";"5";"6";"7";"8";"9"},"")))</f>
        <v>10</v>
      </c>
      <c r="AC3523" t="str">
        <f t="shared" ref="AC3523:AC3586" si="387">_xlfn.TEXTJOIN("; ",TRUE,IF(G3523="Invalid","Invalid Email",""),IF(I3523="Invalid","Invalid Phone",""),IF(X3523="Incomplete","Incomplete Profile",""),IF(AF3523="Yes","Potential Duplicate",""))</f>
        <v>Potential Duplicate</v>
      </c>
      <c r="AD3523">
        <f t="shared" ref="AD3523:AD3586" si="388">IF(OR(TRIM(F3523)="",G3523="Invalid"),0,COUNTIF($F$2:$F$5131,F3523))</f>
        <v>2</v>
      </c>
      <c r="AE3523">
        <f t="shared" ref="AE3523:AE3586" si="389">IF(OR(TRIM(H3523)="",I3523="Invalid"),0,COUNTIF($H$2:$H$5131,H3523))</f>
        <v>1</v>
      </c>
      <c r="AF3523" t="str">
        <f t="shared" ref="AF3523:AF3586" si="390">IF(OR(AD3523&gt;1,AE3523&gt;1),"Yes","No")</f>
        <v>Yes</v>
      </c>
      <c r="AG3523">
        <f t="shared" ref="AG3523:AG3586" ca="1" si="391">IFERROR(TODAY()-DATEVALUE(V3523),IFERROR(TODAY()-DATE(VALUE(RIGHT(V3523,4)),VALUE(MID(V3523,FIND("/",V3523)+1,FIND("/",V3523,FIND("/",V3523)+1)-FIND("/",V3523)-1)),VALUE(LEFT(V3523,FIND("/",V3523)-1))),""))</f>
        <v>619</v>
      </c>
      <c r="AH3523" t="str">
        <f ca="1">IF(OR(V3523="",AG3523=""),"Yes",IF(AG3523&gt;Config!$B$41,"Yes","No"))</f>
        <v>Yes</v>
      </c>
    </row>
    <row r="3524" spans="1:34" x14ac:dyDescent="0.25">
      <c r="A3524" s="1" t="s">
        <v>24491</v>
      </c>
      <c r="B3524" s="1" t="s">
        <v>1957</v>
      </c>
      <c r="C3524" s="1" t="s">
        <v>946</v>
      </c>
      <c r="D3524" s="1" t="s">
        <v>10015</v>
      </c>
      <c r="E3524" s="1" t="s">
        <v>35426</v>
      </c>
      <c r="F3524" s="1" t="s">
        <v>24492</v>
      </c>
      <c r="G3524" t="str">
        <f t="shared" si="385"/>
        <v>Valid</v>
      </c>
      <c r="H3524" s="1" t="s">
        <v>24493</v>
      </c>
      <c r="I3524" t="str" cm="1">
        <f t="array" ref="I3524">IF(OR(TRIM(H3524)="",ISNUMBER(SEARCH("#",H3524)),AA3524&lt;Config!$B$8,SUMPRODUCT(--ISNUMBER(SEARCH({"a";"b";"c";"d";"e";"f";"g";"h";"i";"j";"k";"l";"m";"n";"o";"p";"q";"r";"s";"t";"u";"v";"w";"x";"y";"z"},H3524)))&gt;0),"Invalid","Valid")</f>
        <v>Valid</v>
      </c>
      <c r="J3524" s="1" t="s">
        <v>24494</v>
      </c>
      <c r="K3524" s="1" t="s">
        <v>133</v>
      </c>
      <c r="L3524" s="1" t="s">
        <v>84</v>
      </c>
      <c r="M3524" s="1" t="s">
        <v>30</v>
      </c>
      <c r="N3524" s="1" t="s">
        <v>211</v>
      </c>
      <c r="O3524" s="1" t="s">
        <v>180</v>
      </c>
      <c r="P3524" t="s">
        <v>590</v>
      </c>
      <c r="Q3524" s="1" t="s">
        <v>1481</v>
      </c>
      <c r="R3524" s="1" t="s">
        <v>1846</v>
      </c>
      <c r="S3524" s="1" t="s">
        <v>24495</v>
      </c>
      <c r="T3524" s="1" t="s">
        <v>24496</v>
      </c>
      <c r="U3524" s="1" t="s">
        <v>15568</v>
      </c>
      <c r="V3524" s="1" t="s">
        <v>17760</v>
      </c>
      <c r="W3524" s="1" t="s">
        <v>293</v>
      </c>
      <c r="X3524" t="str">
        <f t="shared" si="386"/>
        <v>Complete</v>
      </c>
      <c r="Y3524">
        <f>MAX(0,100-IF(G3524="Invalid",Config!$B$5,0)-IF(I3524="Invalid",Config!$B$6,0)-IF(X3524="Incomplete",Config!$B$7,0)-IF(AF3524="Yes",Config!$B$37,0))</f>
        <v>100</v>
      </c>
      <c r="Z3524" s="1">
        <f>IF(OR(TRIM(B3524)="",COUNTIF(Config!$B$15:$B$19,B3524)&gt;0),1,0)+IF(OR(TRIM(C3524)="",COUNTIF(Config!$B$15:$B$19,C3524)&gt;0),1,0)+IF(OR(TRIM(F3524)="",COUNTIF(Config!$B$15:$B$19,F3524)&gt;0),1,0)+IF(OR(TRIM(H3524)="",COUNTIF(Config!$B$15:$B$19,H3524)&gt;0),1,0)+IF(OR(TRIM(E3524)="",COUNTIF(Config!$B$15:$B$19,E3524)&gt;0),1,0)+IF(OR(TRIM(K3524)="",COUNTIF(Config!$B$15:$B$19,K3524)&gt;0),1,0)+IF(OR(TRIM(P3524)="",COUNTIF(Config!$B$15:$B$19,P3524)&gt;0),1,0)+IF(OR(TRIM(R3524)="",COUNTIF(Config!$B$15:$B$19,R3524)&gt;0),1,0)</f>
        <v>0</v>
      </c>
      <c r="AA3524" s="1" cm="1">
        <f t="array" ref="AA3524">SUMPRODUCT(LEN(H3524)-LEN(SUBSTITUTE(H3524,{"0";"1";"2";"3";"4";"5";"6";"7";"8";"9"},"")))</f>
        <v>12</v>
      </c>
      <c r="AC3524" t="str">
        <f t="shared" si="387"/>
        <v/>
      </c>
      <c r="AD3524">
        <f t="shared" si="388"/>
        <v>1</v>
      </c>
      <c r="AE3524">
        <f t="shared" si="389"/>
        <v>1</v>
      </c>
      <c r="AF3524" t="str">
        <f t="shared" si="390"/>
        <v>No</v>
      </c>
      <c r="AG3524">
        <f t="shared" ca="1" si="391"/>
        <v>103</v>
      </c>
      <c r="AH3524" t="str">
        <f ca="1">IF(OR(V3524="",AG3524=""),"Yes",IF(AG3524&gt;Config!$B$41,"Yes","No"))</f>
        <v>No</v>
      </c>
    </row>
    <row r="3525" spans="1:34" x14ac:dyDescent="0.25">
      <c r="A3525" s="1" t="s">
        <v>24497</v>
      </c>
      <c r="B3525" s="1" t="s">
        <v>4752</v>
      </c>
      <c r="C3525" s="1" t="s">
        <v>2104</v>
      </c>
      <c r="D3525" s="1" t="s">
        <v>24498</v>
      </c>
      <c r="E3525" s="1" t="s">
        <v>1331</v>
      </c>
      <c r="F3525" s="1" t="s">
        <v>24499</v>
      </c>
      <c r="G3525" t="str">
        <f t="shared" si="385"/>
        <v>Valid</v>
      </c>
      <c r="H3525" s="1" t="s">
        <v>24500</v>
      </c>
      <c r="I3525" t="str" cm="1">
        <f t="array" ref="I3525">IF(OR(TRIM(H3525)="",ISNUMBER(SEARCH("#",H3525)),AA3525&lt;Config!$B$8,SUMPRODUCT(--ISNUMBER(SEARCH({"a";"b";"c";"d";"e";"f";"g";"h";"i";"j";"k";"l";"m";"n";"o";"p";"q";"r";"s";"t";"u";"v";"w";"x";"y";"z"},H3525)))&gt;0),"Invalid","Valid")</f>
        <v>Valid</v>
      </c>
      <c r="J3525" s="1" t="s">
        <v>24501</v>
      </c>
      <c r="K3525" s="1" t="s">
        <v>83</v>
      </c>
      <c r="L3525" s="1" t="s">
        <v>179</v>
      </c>
      <c r="M3525" s="1" t="s">
        <v>165</v>
      </c>
      <c r="N3525" s="1" t="s">
        <v>51</v>
      </c>
      <c r="O3525" s="1" t="s">
        <v>32</v>
      </c>
      <c r="P3525" t="s">
        <v>53</v>
      </c>
      <c r="Q3525" s="1" t="s">
        <v>197</v>
      </c>
      <c r="R3525" s="1" t="s">
        <v>288</v>
      </c>
      <c r="S3525" s="1" t="s">
        <v>8797</v>
      </c>
      <c r="T3525" s="1" t="s">
        <v>24502</v>
      </c>
      <c r="U3525" s="1" t="s">
        <v>6829</v>
      </c>
      <c r="V3525" s="1" t="s">
        <v>1050</v>
      </c>
      <c r="W3525" s="1" t="s">
        <v>94</v>
      </c>
      <c r="X3525" t="str">
        <f t="shared" si="386"/>
        <v>Complete</v>
      </c>
      <c r="Y3525">
        <f>MAX(0,100-IF(G3525="Invalid",Config!$B$5,0)-IF(I3525="Invalid",Config!$B$6,0)-IF(X3525="Incomplete",Config!$B$7,0)-IF(AF3525="Yes",Config!$B$37,0))</f>
        <v>100</v>
      </c>
      <c r="Z3525" s="1">
        <f>IF(OR(TRIM(B3525)="",COUNTIF(Config!$B$15:$B$19,B3525)&gt;0),1,0)+IF(OR(TRIM(C3525)="",COUNTIF(Config!$B$15:$B$19,C3525)&gt;0),1,0)+IF(OR(TRIM(F3525)="",COUNTIF(Config!$B$15:$B$19,F3525)&gt;0),1,0)+IF(OR(TRIM(H3525)="",COUNTIF(Config!$B$15:$B$19,H3525)&gt;0),1,0)+IF(OR(TRIM(E3525)="",COUNTIF(Config!$B$15:$B$19,E3525)&gt;0),1,0)+IF(OR(TRIM(K3525)="",COUNTIF(Config!$B$15:$B$19,K3525)&gt;0),1,0)+IF(OR(TRIM(P3525)="",COUNTIF(Config!$B$15:$B$19,P3525)&gt;0),1,0)+IF(OR(TRIM(R3525)="",COUNTIF(Config!$B$15:$B$19,R3525)&gt;0),1,0)</f>
        <v>0</v>
      </c>
      <c r="AA3525" s="1" cm="1">
        <f t="array" ref="AA3525">SUMPRODUCT(LEN(H3525)-LEN(SUBSTITUTE(H3525,{"0";"1";"2";"3";"4";"5";"6";"7";"8";"9"},"")))</f>
        <v>12</v>
      </c>
      <c r="AC3525" t="str">
        <f t="shared" si="387"/>
        <v/>
      </c>
      <c r="AD3525">
        <f t="shared" si="388"/>
        <v>1</v>
      </c>
      <c r="AE3525">
        <f t="shared" si="389"/>
        <v>1</v>
      </c>
      <c r="AF3525" t="str">
        <f t="shared" si="390"/>
        <v>No</v>
      </c>
      <c r="AG3525">
        <f t="shared" ca="1" si="391"/>
        <v>37</v>
      </c>
      <c r="AH3525" t="str">
        <f ca="1">IF(OR(V3525="",AG3525=""),"Yes",IF(AG3525&gt;Config!$B$41,"Yes","No"))</f>
        <v>No</v>
      </c>
    </row>
    <row r="3526" spans="1:34" x14ac:dyDescent="0.25">
      <c r="A3526" s="1" t="s">
        <v>11105</v>
      </c>
      <c r="B3526" s="1" t="s">
        <v>127</v>
      </c>
      <c r="C3526" s="1" t="s">
        <v>1400</v>
      </c>
      <c r="D3526" s="1" t="s">
        <v>6566</v>
      </c>
      <c r="E3526" s="1" t="s">
        <v>159</v>
      </c>
      <c r="F3526" s="1" t="s">
        <v>24503</v>
      </c>
      <c r="G3526" t="str">
        <f t="shared" si="385"/>
        <v>Valid</v>
      </c>
      <c r="H3526" s="1" t="s">
        <v>24504</v>
      </c>
      <c r="I3526" t="str" cm="1">
        <f t="array" ref="I3526">IF(OR(TRIM(H3526)="",ISNUMBER(SEARCH("#",H3526)),AA3526&lt;Config!$B$8,SUMPRODUCT(--ISNUMBER(SEARCH({"a";"b";"c";"d";"e";"f";"g";"h";"i";"j";"k";"l";"m";"n";"o";"p";"q";"r";"s";"t";"u";"v";"w";"x";"y";"z"},H3526)))&gt;0),"Invalid","Valid")</f>
        <v>Valid</v>
      </c>
      <c r="J3526" s="1" t="s">
        <v>24505</v>
      </c>
      <c r="K3526" s="1" t="s">
        <v>425</v>
      </c>
      <c r="L3526" s="1" t="s">
        <v>49</v>
      </c>
      <c r="M3526" s="1" t="s">
        <v>103</v>
      </c>
      <c r="N3526" s="1" t="s">
        <v>252</v>
      </c>
      <c r="O3526" s="1" t="s">
        <v>69</v>
      </c>
      <c r="P3526" t="s">
        <v>53</v>
      </c>
      <c r="Q3526" s="1" t="s">
        <v>55</v>
      </c>
      <c r="R3526" s="1" t="s">
        <v>197</v>
      </c>
      <c r="S3526" s="1" t="s">
        <v>24506</v>
      </c>
      <c r="T3526" s="1" t="s">
        <v>24507</v>
      </c>
      <c r="U3526" s="1" t="s">
        <v>1466</v>
      </c>
      <c r="V3526" s="1" t="s">
        <v>2056</v>
      </c>
      <c r="W3526" s="1" t="s">
        <v>384</v>
      </c>
      <c r="X3526" t="str">
        <f t="shared" si="386"/>
        <v>Complete</v>
      </c>
      <c r="Y3526">
        <f>MAX(0,100-IF(G3526="Invalid",Config!$B$5,0)-IF(I3526="Invalid",Config!$B$6,0)-IF(X3526="Incomplete",Config!$B$7,0)-IF(AF3526="Yes",Config!$B$37,0))</f>
        <v>100</v>
      </c>
      <c r="Z3526" s="1">
        <f>IF(OR(TRIM(B3526)="",COUNTIF(Config!$B$15:$B$19,B3526)&gt;0),1,0)+IF(OR(TRIM(C3526)="",COUNTIF(Config!$B$15:$B$19,C3526)&gt;0),1,0)+IF(OR(TRIM(F3526)="",COUNTIF(Config!$B$15:$B$19,F3526)&gt;0),1,0)+IF(OR(TRIM(H3526)="",COUNTIF(Config!$B$15:$B$19,H3526)&gt;0),1,0)+IF(OR(TRIM(E3526)="",COUNTIF(Config!$B$15:$B$19,E3526)&gt;0),1,0)+IF(OR(TRIM(K3526)="",COUNTIF(Config!$B$15:$B$19,K3526)&gt;0),1,0)+IF(OR(TRIM(P3526)="",COUNTIF(Config!$B$15:$B$19,P3526)&gt;0),1,0)+IF(OR(TRIM(R3526)="",COUNTIF(Config!$B$15:$B$19,R3526)&gt;0),1,0)</f>
        <v>0</v>
      </c>
      <c r="AA3526" s="1" cm="1">
        <f t="array" ref="AA3526">SUMPRODUCT(LEN(H3526)-LEN(SUBSTITUTE(H3526,{"0";"1";"2";"3";"4";"5";"6";"7";"8";"9"},"")))</f>
        <v>12</v>
      </c>
      <c r="AC3526" t="str">
        <f t="shared" si="387"/>
        <v/>
      </c>
      <c r="AD3526">
        <f t="shared" si="388"/>
        <v>1</v>
      </c>
      <c r="AE3526">
        <f t="shared" si="389"/>
        <v>1</v>
      </c>
      <c r="AF3526" t="str">
        <f t="shared" si="390"/>
        <v>No</v>
      </c>
      <c r="AG3526">
        <f t="shared" ca="1" si="391"/>
        <v>274</v>
      </c>
      <c r="AH3526" t="str">
        <f ca="1">IF(OR(V3526="",AG3526=""),"Yes",IF(AG3526&gt;Config!$B$41,"Yes","No"))</f>
        <v>No</v>
      </c>
    </row>
    <row r="3527" spans="1:34" x14ac:dyDescent="0.25">
      <c r="A3527" s="1" t="s">
        <v>24508</v>
      </c>
      <c r="B3527" s="1" t="s">
        <v>765</v>
      </c>
      <c r="C3527" s="1" t="s">
        <v>792</v>
      </c>
      <c r="D3527" s="1" t="s">
        <v>24509</v>
      </c>
      <c r="E3527" s="1" t="s">
        <v>642</v>
      </c>
      <c r="F3527" s="1" t="s">
        <v>24510</v>
      </c>
      <c r="G3527" t="str">
        <f t="shared" si="385"/>
        <v>Valid</v>
      </c>
      <c r="H3527" s="1" t="s">
        <v>24511</v>
      </c>
      <c r="I3527" t="str" cm="1">
        <f t="array" ref="I3527">IF(OR(TRIM(H3527)="",ISNUMBER(SEARCH("#",H3527)),AA3527&lt;Config!$B$8,SUMPRODUCT(--ISNUMBER(SEARCH({"a";"b";"c";"d";"e";"f";"g";"h";"i";"j";"k";"l";"m";"n";"o";"p";"q";"r";"s";"t";"u";"v";"w";"x";"y";"z"},H3527)))&gt;0),"Invalid","Valid")</f>
        <v>Valid</v>
      </c>
      <c r="J3527" s="1" t="s">
        <v>24512</v>
      </c>
      <c r="K3527" s="1" t="s">
        <v>264</v>
      </c>
      <c r="L3527" s="1" t="s">
        <v>164</v>
      </c>
      <c r="M3527" s="1" t="s">
        <v>30</v>
      </c>
      <c r="N3527" s="1" t="s">
        <v>51</v>
      </c>
      <c r="O3527" s="1" t="s">
        <v>266</v>
      </c>
      <c r="P3527" t="s">
        <v>344</v>
      </c>
      <c r="Q3527" s="1" t="s">
        <v>1199</v>
      </c>
      <c r="R3527" s="1" t="s">
        <v>1141</v>
      </c>
      <c r="S3527" s="1" t="s">
        <v>24513</v>
      </c>
      <c r="T3527" s="1" t="s">
        <v>24514</v>
      </c>
      <c r="U3527" s="1" t="s">
        <v>815</v>
      </c>
      <c r="V3527" s="1" t="s">
        <v>896</v>
      </c>
      <c r="W3527" s="1" t="s">
        <v>293</v>
      </c>
      <c r="X3527" t="str">
        <f t="shared" si="386"/>
        <v>Complete</v>
      </c>
      <c r="Y3527">
        <f>MAX(0,100-IF(G3527="Invalid",Config!$B$5,0)-IF(I3527="Invalid",Config!$B$6,0)-IF(X3527="Incomplete",Config!$B$7,0)-IF(AF3527="Yes",Config!$B$37,0))</f>
        <v>100</v>
      </c>
      <c r="Z3527" s="1">
        <f>IF(OR(TRIM(B3527)="",COUNTIF(Config!$B$15:$B$19,B3527)&gt;0),1,0)+IF(OR(TRIM(C3527)="",COUNTIF(Config!$B$15:$B$19,C3527)&gt;0),1,0)+IF(OR(TRIM(F3527)="",COUNTIF(Config!$B$15:$B$19,F3527)&gt;0),1,0)+IF(OR(TRIM(H3527)="",COUNTIF(Config!$B$15:$B$19,H3527)&gt;0),1,0)+IF(OR(TRIM(E3527)="",COUNTIF(Config!$B$15:$B$19,E3527)&gt;0),1,0)+IF(OR(TRIM(K3527)="",COUNTIF(Config!$B$15:$B$19,K3527)&gt;0),1,0)+IF(OR(TRIM(P3527)="",COUNTIF(Config!$B$15:$B$19,P3527)&gt;0),1,0)+IF(OR(TRIM(R3527)="",COUNTIF(Config!$B$15:$B$19,R3527)&gt;0),1,0)</f>
        <v>0</v>
      </c>
      <c r="AA3527" s="1" cm="1">
        <f t="array" ref="AA3527">SUMPRODUCT(LEN(H3527)-LEN(SUBSTITUTE(H3527,{"0";"1";"2";"3";"4";"5";"6";"7";"8";"9"},"")))</f>
        <v>11</v>
      </c>
      <c r="AC3527" t="str">
        <f t="shared" si="387"/>
        <v/>
      </c>
      <c r="AD3527">
        <f t="shared" si="388"/>
        <v>1</v>
      </c>
      <c r="AE3527">
        <f t="shared" si="389"/>
        <v>1</v>
      </c>
      <c r="AF3527" t="str">
        <f t="shared" si="390"/>
        <v>No</v>
      </c>
      <c r="AG3527">
        <f t="shared" ca="1" si="391"/>
        <v>141</v>
      </c>
      <c r="AH3527" t="str">
        <f ca="1">IF(OR(V3527="",AG3527=""),"Yes",IF(AG3527&gt;Config!$B$41,"Yes","No"))</f>
        <v>No</v>
      </c>
    </row>
    <row r="3528" spans="1:34" x14ac:dyDescent="0.25">
      <c r="A3528" s="1" t="s">
        <v>24515</v>
      </c>
      <c r="B3528" s="1" t="s">
        <v>565</v>
      </c>
      <c r="C3528" s="1" t="s">
        <v>524</v>
      </c>
      <c r="D3528" s="1" t="s">
        <v>24516</v>
      </c>
      <c r="E3528" s="1" t="s">
        <v>578</v>
      </c>
      <c r="F3528" s="1" t="s">
        <v>24517</v>
      </c>
      <c r="G3528" t="str">
        <f t="shared" si="385"/>
        <v>Valid</v>
      </c>
      <c r="H3528" s="1" t="s">
        <v>24518</v>
      </c>
      <c r="I3528" t="str" cm="1">
        <f t="array" ref="I3528">IF(OR(TRIM(H3528)="",ISNUMBER(SEARCH("#",H3528)),AA3528&lt;Config!$B$8,SUMPRODUCT(--ISNUMBER(SEARCH({"a";"b";"c";"d";"e";"f";"g";"h";"i";"j";"k";"l";"m";"n";"o";"p";"q";"r";"s";"t";"u";"v";"w";"x";"y";"z"},H3528)))&gt;0),"Invalid","Valid")</f>
        <v>Valid</v>
      </c>
      <c r="J3528" s="1" t="s">
        <v>24519</v>
      </c>
      <c r="K3528" s="1" t="s">
        <v>425</v>
      </c>
      <c r="L3528" s="1" t="s">
        <v>134</v>
      </c>
      <c r="M3528" s="1" t="s">
        <v>103</v>
      </c>
      <c r="N3528" s="1" t="s">
        <v>224</v>
      </c>
      <c r="O3528" s="1" t="s">
        <v>52</v>
      </c>
      <c r="P3528" t="s">
        <v>53</v>
      </c>
      <c r="Q3528" s="1" t="s">
        <v>197</v>
      </c>
      <c r="R3528" s="1" t="s">
        <v>70</v>
      </c>
      <c r="S3528" s="1" t="s">
        <v>17461</v>
      </c>
      <c r="T3528" s="1" t="s">
        <v>24520</v>
      </c>
      <c r="U3528" s="1" t="s">
        <v>24521</v>
      </c>
      <c r="V3528" s="1" t="s">
        <v>2308</v>
      </c>
      <c r="W3528" s="1" t="s">
        <v>186</v>
      </c>
      <c r="X3528" t="str">
        <f t="shared" si="386"/>
        <v>Complete</v>
      </c>
      <c r="Y3528">
        <f>MAX(0,100-IF(G3528="Invalid",Config!$B$5,0)-IF(I3528="Invalid",Config!$B$6,0)-IF(X3528="Incomplete",Config!$B$7,0)-IF(AF3528="Yes",Config!$B$37,0))</f>
        <v>100</v>
      </c>
      <c r="Z3528" s="1">
        <f>IF(OR(TRIM(B3528)="",COUNTIF(Config!$B$15:$B$19,B3528)&gt;0),1,0)+IF(OR(TRIM(C3528)="",COUNTIF(Config!$B$15:$B$19,C3528)&gt;0),1,0)+IF(OR(TRIM(F3528)="",COUNTIF(Config!$B$15:$B$19,F3528)&gt;0),1,0)+IF(OR(TRIM(H3528)="",COUNTIF(Config!$B$15:$B$19,H3528)&gt;0),1,0)+IF(OR(TRIM(E3528)="",COUNTIF(Config!$B$15:$B$19,E3528)&gt;0),1,0)+IF(OR(TRIM(K3528)="",COUNTIF(Config!$B$15:$B$19,K3528)&gt;0),1,0)+IF(OR(TRIM(P3528)="",COUNTIF(Config!$B$15:$B$19,P3528)&gt;0),1,0)+IF(OR(TRIM(R3528)="",COUNTIF(Config!$B$15:$B$19,R3528)&gt;0),1,0)</f>
        <v>0</v>
      </c>
      <c r="AA3528" s="1" cm="1">
        <f t="array" ref="AA3528">SUMPRODUCT(LEN(H3528)-LEN(SUBSTITUTE(H3528,{"0";"1";"2";"3";"4";"5";"6";"7";"8";"9"},"")))</f>
        <v>12</v>
      </c>
      <c r="AC3528" t="str">
        <f t="shared" si="387"/>
        <v/>
      </c>
      <c r="AD3528">
        <f t="shared" si="388"/>
        <v>1</v>
      </c>
      <c r="AE3528">
        <f t="shared" si="389"/>
        <v>1</v>
      </c>
      <c r="AF3528" t="str">
        <f t="shared" si="390"/>
        <v>No</v>
      </c>
      <c r="AG3528">
        <f t="shared" ca="1" si="391"/>
        <v>191</v>
      </c>
      <c r="AH3528" t="str">
        <f ca="1">IF(OR(V3528="",AG3528=""),"Yes",IF(AG3528&gt;Config!$B$41,"Yes","No"))</f>
        <v>No</v>
      </c>
    </row>
    <row r="3529" spans="1:34" x14ac:dyDescent="0.25">
      <c r="A3529" s="1" t="s">
        <v>24522</v>
      </c>
      <c r="B3529" s="1" t="s">
        <v>619</v>
      </c>
      <c r="C3529" s="1" t="s">
        <v>173</v>
      </c>
      <c r="D3529" s="1" t="s">
        <v>24523</v>
      </c>
      <c r="E3529" s="1" t="s">
        <v>33824</v>
      </c>
      <c r="F3529" s="1" t="s">
        <v>24524</v>
      </c>
      <c r="G3529" t="str">
        <f t="shared" si="385"/>
        <v>Valid</v>
      </c>
      <c r="H3529" s="1" t="s">
        <v>24525</v>
      </c>
      <c r="I3529" t="str" cm="1">
        <f t="array" ref="I3529">IF(OR(TRIM(H3529)="",ISNUMBER(SEARCH("#",H3529)),AA3529&lt;Config!$B$8,SUMPRODUCT(--ISNUMBER(SEARCH({"a";"b";"c";"d";"e";"f";"g";"h";"i";"j";"k";"l";"m";"n";"o";"p";"q";"r";"s";"t";"u";"v";"w";"x";"y";"z"},H3529)))&gt;0),"Invalid","Valid")</f>
        <v>Valid</v>
      </c>
      <c r="J3529" s="1" t="s">
        <v>24526</v>
      </c>
      <c r="K3529" s="1" t="s">
        <v>264</v>
      </c>
      <c r="L3529" s="1" t="s">
        <v>102</v>
      </c>
      <c r="M3529" s="1" t="s">
        <v>165</v>
      </c>
      <c r="N3529" s="1" t="s">
        <v>437</v>
      </c>
      <c r="O3529" s="1" t="s">
        <v>69</v>
      </c>
      <c r="P3529" t="s">
        <v>328</v>
      </c>
      <c r="Q3529" s="1" t="s">
        <v>329</v>
      </c>
      <c r="R3529" s="1" t="s">
        <v>571</v>
      </c>
      <c r="S3529" s="1" t="s">
        <v>24527</v>
      </c>
      <c r="T3529" s="1" t="s">
        <v>24528</v>
      </c>
      <c r="U3529" s="1" t="s">
        <v>8312</v>
      </c>
      <c r="V3529" s="1" t="s">
        <v>1291</v>
      </c>
      <c r="W3529" s="1" t="s">
        <v>94</v>
      </c>
      <c r="X3529" t="str">
        <f t="shared" si="386"/>
        <v>Complete</v>
      </c>
      <c r="Y3529">
        <f>MAX(0,100-IF(G3529="Invalid",Config!$B$5,0)-IF(I3529="Invalid",Config!$B$6,0)-IF(X3529="Incomplete",Config!$B$7,0)-IF(AF3529="Yes",Config!$B$37,0))</f>
        <v>100</v>
      </c>
      <c r="Z3529" s="1">
        <f>IF(OR(TRIM(B3529)="",COUNTIF(Config!$B$15:$B$19,B3529)&gt;0),1,0)+IF(OR(TRIM(C3529)="",COUNTIF(Config!$B$15:$B$19,C3529)&gt;0),1,0)+IF(OR(TRIM(F3529)="",COUNTIF(Config!$B$15:$B$19,F3529)&gt;0),1,0)+IF(OR(TRIM(H3529)="",COUNTIF(Config!$B$15:$B$19,H3529)&gt;0),1,0)+IF(OR(TRIM(E3529)="",COUNTIF(Config!$B$15:$B$19,E3529)&gt;0),1,0)+IF(OR(TRIM(K3529)="",COUNTIF(Config!$B$15:$B$19,K3529)&gt;0),1,0)+IF(OR(TRIM(P3529)="",COUNTIF(Config!$B$15:$B$19,P3529)&gt;0),1,0)+IF(OR(TRIM(R3529)="",COUNTIF(Config!$B$15:$B$19,R3529)&gt;0),1,0)</f>
        <v>0</v>
      </c>
      <c r="AA3529" s="1" cm="1">
        <f t="array" ref="AA3529">SUMPRODUCT(LEN(H3529)-LEN(SUBSTITUTE(H3529,{"0";"1";"2";"3";"4";"5";"6";"7";"8";"9"},"")))</f>
        <v>11</v>
      </c>
      <c r="AC3529" t="str">
        <f t="shared" si="387"/>
        <v/>
      </c>
      <c r="AD3529">
        <f t="shared" si="388"/>
        <v>1</v>
      </c>
      <c r="AE3529">
        <f t="shared" si="389"/>
        <v>1</v>
      </c>
      <c r="AF3529" t="str">
        <f t="shared" si="390"/>
        <v>No</v>
      </c>
      <c r="AG3529">
        <f t="shared" ca="1" si="391"/>
        <v>45</v>
      </c>
      <c r="AH3529" t="str">
        <f ca="1">IF(OR(V3529="",AG3529=""),"Yes",IF(AG3529&gt;Config!$B$41,"Yes","No"))</f>
        <v>No</v>
      </c>
    </row>
    <row r="3530" spans="1:34" x14ac:dyDescent="0.25">
      <c r="A3530" s="1" t="s">
        <v>24529</v>
      </c>
      <c r="B3530" s="1" t="s">
        <v>188</v>
      </c>
      <c r="C3530" s="1" t="s">
        <v>1736</v>
      </c>
      <c r="D3530" s="1" t="s">
        <v>24530</v>
      </c>
      <c r="E3530" s="1" t="s">
        <v>33907</v>
      </c>
      <c r="F3530" s="1" t="s">
        <v>24531</v>
      </c>
      <c r="G3530" t="str">
        <f t="shared" si="385"/>
        <v>Valid</v>
      </c>
      <c r="H3530" s="1" t="s">
        <v>24532</v>
      </c>
      <c r="I3530" t="str" cm="1">
        <f t="array" ref="I3530">IF(OR(TRIM(H3530)="",ISNUMBER(SEARCH("#",H3530)),AA3530&lt;Config!$B$8,SUMPRODUCT(--ISNUMBER(SEARCH({"a";"b";"c";"d";"e";"f";"g";"h";"i";"j";"k";"l";"m";"n";"o";"p";"q";"r";"s";"t";"u";"v";"w";"x";"y";"z"},H3530)))&gt;0),"Invalid","Valid")</f>
        <v>Valid</v>
      </c>
      <c r="J3530" s="1" t="s">
        <v>24533</v>
      </c>
      <c r="K3530" s="1" t="s">
        <v>866</v>
      </c>
      <c r="L3530" s="1" t="s">
        <v>265</v>
      </c>
      <c r="M3530" s="1" t="s">
        <v>235</v>
      </c>
      <c r="N3530" s="1" t="s">
        <v>68</v>
      </c>
      <c r="O3530" s="1" t="s">
        <v>196</v>
      </c>
      <c r="P3530" t="s">
        <v>328</v>
      </c>
      <c r="Q3530" s="1" t="s">
        <v>329</v>
      </c>
      <c r="R3530" s="1" t="s">
        <v>12792</v>
      </c>
      <c r="S3530" s="1" t="s">
        <v>24534</v>
      </c>
      <c r="T3530" s="1" t="s">
        <v>24535</v>
      </c>
      <c r="U3530" s="1" t="s">
        <v>22389</v>
      </c>
      <c r="V3530" s="1" t="s">
        <v>1145</v>
      </c>
      <c r="W3530" s="1" t="s">
        <v>186</v>
      </c>
      <c r="X3530" t="str">
        <f t="shared" si="386"/>
        <v>Complete</v>
      </c>
      <c r="Y3530">
        <f>MAX(0,100-IF(G3530="Invalid",Config!$B$5,0)-IF(I3530="Invalid",Config!$B$6,0)-IF(X3530="Incomplete",Config!$B$7,0)-IF(AF3530="Yes",Config!$B$37,0))</f>
        <v>100</v>
      </c>
      <c r="Z3530" s="1">
        <f>IF(OR(TRIM(B3530)="",COUNTIF(Config!$B$15:$B$19,B3530)&gt;0),1,0)+IF(OR(TRIM(C3530)="",COUNTIF(Config!$B$15:$B$19,C3530)&gt;0),1,0)+IF(OR(TRIM(F3530)="",COUNTIF(Config!$B$15:$B$19,F3530)&gt;0),1,0)+IF(OR(TRIM(H3530)="",COUNTIF(Config!$B$15:$B$19,H3530)&gt;0),1,0)+IF(OR(TRIM(E3530)="",COUNTIF(Config!$B$15:$B$19,E3530)&gt;0),1,0)+IF(OR(TRIM(K3530)="",COUNTIF(Config!$B$15:$B$19,K3530)&gt;0),1,0)+IF(OR(TRIM(P3530)="",COUNTIF(Config!$B$15:$B$19,P3530)&gt;0),1,0)+IF(OR(TRIM(R3530)="",COUNTIF(Config!$B$15:$B$19,R3530)&gt;0),1,0)</f>
        <v>0</v>
      </c>
      <c r="AA3530" s="1" cm="1">
        <f t="array" ref="AA3530">SUMPRODUCT(LEN(H3530)-LEN(SUBSTITUTE(H3530,{"0";"1";"2";"3";"4";"5";"6";"7";"8";"9"},"")))</f>
        <v>11</v>
      </c>
      <c r="AC3530" t="str">
        <f t="shared" si="387"/>
        <v/>
      </c>
      <c r="AD3530">
        <f t="shared" si="388"/>
        <v>1</v>
      </c>
      <c r="AE3530">
        <f t="shared" si="389"/>
        <v>1</v>
      </c>
      <c r="AF3530" t="str">
        <f t="shared" si="390"/>
        <v>No</v>
      </c>
      <c r="AG3530">
        <f t="shared" ca="1" si="391"/>
        <v>37</v>
      </c>
      <c r="AH3530" t="str">
        <f ca="1">IF(OR(V3530="",AG3530=""),"Yes",IF(AG3530&gt;Config!$B$41,"Yes","No"))</f>
        <v>No</v>
      </c>
    </row>
    <row r="3531" spans="1:34" x14ac:dyDescent="0.25">
      <c r="A3531" s="1" t="s">
        <v>24536</v>
      </c>
      <c r="B3531" s="1" t="s">
        <v>62</v>
      </c>
      <c r="C3531" s="1" t="s">
        <v>679</v>
      </c>
      <c r="D3531" s="1" t="s">
        <v>18524</v>
      </c>
      <c r="E3531" s="1" t="s">
        <v>642</v>
      </c>
      <c r="F3531" s="1" t="s">
        <v>24537</v>
      </c>
      <c r="G3531" t="str">
        <f t="shared" si="385"/>
        <v>Valid</v>
      </c>
      <c r="H3531" s="1" t="s">
        <v>24538</v>
      </c>
      <c r="I3531" t="str" cm="1">
        <f t="array" ref="I3531">IF(OR(TRIM(H3531)="",ISNUMBER(SEARCH("#",H3531)),AA3531&lt;Config!$B$8,SUMPRODUCT(--ISNUMBER(SEARCH({"a";"b";"c";"d";"e";"f";"g";"h";"i";"j";"k";"l";"m";"n";"o";"p";"q";"r";"s";"t";"u";"v";"w";"x";"y";"z"},H3531)))&gt;0),"Invalid","Valid")</f>
        <v>Valid</v>
      </c>
      <c r="J3531" s="1" t="s">
        <v>24539</v>
      </c>
      <c r="K3531" s="1" t="s">
        <v>210</v>
      </c>
      <c r="L3531" s="1" t="s">
        <v>67</v>
      </c>
      <c r="M3531" s="1" t="s">
        <v>517</v>
      </c>
      <c r="N3531" s="1" t="s">
        <v>437</v>
      </c>
      <c r="O3531" s="1" t="s">
        <v>69</v>
      </c>
      <c r="P3531" t="s">
        <v>87</v>
      </c>
      <c r="Q3531" s="1" t="s">
        <v>166</v>
      </c>
      <c r="R3531" s="1" t="s">
        <v>379</v>
      </c>
      <c r="S3531" s="1" t="s">
        <v>24540</v>
      </c>
      <c r="T3531" s="1" t="s">
        <v>24541</v>
      </c>
      <c r="U3531" s="1" t="s">
        <v>4530</v>
      </c>
      <c r="V3531" s="1" t="s">
        <v>16230</v>
      </c>
      <c r="W3531" s="1" t="s">
        <v>94</v>
      </c>
      <c r="X3531" t="str">
        <f t="shared" si="386"/>
        <v>Complete</v>
      </c>
      <c r="Y3531">
        <f>MAX(0,100-IF(G3531="Invalid",Config!$B$5,0)-IF(I3531="Invalid",Config!$B$6,0)-IF(X3531="Incomplete",Config!$B$7,0)-IF(AF3531="Yes",Config!$B$37,0))</f>
        <v>100</v>
      </c>
      <c r="Z3531" s="1">
        <f>IF(OR(TRIM(B3531)="",COUNTIF(Config!$B$15:$B$19,B3531)&gt;0),1,0)+IF(OR(TRIM(C3531)="",COUNTIF(Config!$B$15:$B$19,C3531)&gt;0),1,0)+IF(OR(TRIM(F3531)="",COUNTIF(Config!$B$15:$B$19,F3531)&gt;0),1,0)+IF(OR(TRIM(H3531)="",COUNTIF(Config!$B$15:$B$19,H3531)&gt;0),1,0)+IF(OR(TRIM(E3531)="",COUNTIF(Config!$B$15:$B$19,E3531)&gt;0),1,0)+IF(OR(TRIM(K3531)="",COUNTIF(Config!$B$15:$B$19,K3531)&gt;0),1,0)+IF(OR(TRIM(P3531)="",COUNTIF(Config!$B$15:$B$19,P3531)&gt;0),1,0)+IF(OR(TRIM(R3531)="",COUNTIF(Config!$B$15:$B$19,R3531)&gt;0),1,0)</f>
        <v>0</v>
      </c>
      <c r="AA3531" s="1" cm="1">
        <f t="array" ref="AA3531">SUMPRODUCT(LEN(H3531)-LEN(SUBSTITUTE(H3531,{"0";"1";"2";"3";"4";"5";"6";"7";"8";"9"},"")))</f>
        <v>11</v>
      </c>
      <c r="AC3531" t="str">
        <f t="shared" si="387"/>
        <v/>
      </c>
      <c r="AD3531">
        <f t="shared" si="388"/>
        <v>1</v>
      </c>
      <c r="AE3531">
        <f t="shared" si="389"/>
        <v>1</v>
      </c>
      <c r="AF3531" t="str">
        <f t="shared" si="390"/>
        <v>No</v>
      </c>
      <c r="AG3531">
        <f t="shared" ca="1" si="391"/>
        <v>511</v>
      </c>
      <c r="AH3531" t="str">
        <f ca="1">IF(OR(V3531="",AG3531=""),"Yes",IF(AG3531&gt;Config!$B$41,"Yes","No"))</f>
        <v>Yes</v>
      </c>
    </row>
    <row r="3532" spans="1:34" x14ac:dyDescent="0.25">
      <c r="A3532" s="1" t="s">
        <v>24542</v>
      </c>
      <c r="B3532" s="1" t="s">
        <v>1399</v>
      </c>
      <c r="C3532" s="1" t="s">
        <v>323</v>
      </c>
      <c r="D3532" s="1" t="s">
        <v>4737</v>
      </c>
      <c r="E3532" s="1" t="s">
        <v>310</v>
      </c>
      <c r="F3532" s="1" t="s">
        <v>24543</v>
      </c>
      <c r="G3532" t="str">
        <f t="shared" si="385"/>
        <v>Valid</v>
      </c>
      <c r="H3532" s="1" t="s">
        <v>24544</v>
      </c>
      <c r="I3532" t="str" cm="1">
        <f t="array" ref="I3532">IF(OR(TRIM(H3532)="",ISNUMBER(SEARCH("#",H3532)),AA3532&lt;Config!$B$8,SUMPRODUCT(--ISNUMBER(SEARCH({"a";"b";"c";"d";"e";"f";"g";"h";"i";"j";"k";"l";"m";"n";"o";"p";"q";"r";"s";"t";"u";"v";"w";"x";"y";"z"},H3532)))&gt;0),"Invalid","Valid")</f>
        <v>Valid</v>
      </c>
      <c r="J3532" s="1" t="s">
        <v>24545</v>
      </c>
      <c r="K3532" s="1" t="s">
        <v>866</v>
      </c>
      <c r="L3532" s="1" t="s">
        <v>179</v>
      </c>
      <c r="M3532" s="1" t="s">
        <v>33827</v>
      </c>
      <c r="N3532" s="1" t="s">
        <v>33819</v>
      </c>
      <c r="O3532" s="1" t="s">
        <v>69</v>
      </c>
      <c r="P3532" t="s">
        <v>53</v>
      </c>
      <c r="Q3532" s="1" t="s">
        <v>181</v>
      </c>
      <c r="R3532" s="1" t="s">
        <v>70</v>
      </c>
      <c r="S3532" s="1" t="s">
        <v>24546</v>
      </c>
      <c r="T3532" s="1" t="s">
        <v>24547</v>
      </c>
      <c r="U3532" s="1" t="s">
        <v>6239</v>
      </c>
      <c r="V3532" s="1" t="s">
        <v>4467</v>
      </c>
      <c r="W3532" s="1" t="s">
        <v>125</v>
      </c>
      <c r="X3532" t="str">
        <f t="shared" si="386"/>
        <v>Complete</v>
      </c>
      <c r="Y3532">
        <f>MAX(0,100-IF(G3532="Invalid",Config!$B$5,0)-IF(I3532="Invalid",Config!$B$6,0)-IF(X3532="Incomplete",Config!$B$7,0)-IF(AF3532="Yes",Config!$B$37,0))</f>
        <v>100</v>
      </c>
      <c r="Z3532" s="1">
        <f>IF(OR(TRIM(B3532)="",COUNTIF(Config!$B$15:$B$19,B3532)&gt;0),1,0)+IF(OR(TRIM(C3532)="",COUNTIF(Config!$B$15:$B$19,C3532)&gt;0),1,0)+IF(OR(TRIM(F3532)="",COUNTIF(Config!$B$15:$B$19,F3532)&gt;0),1,0)+IF(OR(TRIM(H3532)="",COUNTIF(Config!$B$15:$B$19,H3532)&gt;0),1,0)+IF(OR(TRIM(E3532)="",COUNTIF(Config!$B$15:$B$19,E3532)&gt;0),1,0)+IF(OR(TRIM(K3532)="",COUNTIF(Config!$B$15:$B$19,K3532)&gt;0),1,0)+IF(OR(TRIM(P3532)="",COUNTIF(Config!$B$15:$B$19,P3532)&gt;0),1,0)+IF(OR(TRIM(R3532)="",COUNTIF(Config!$B$15:$B$19,R3532)&gt;0),1,0)</f>
        <v>0</v>
      </c>
      <c r="AA3532" s="1" cm="1">
        <f t="array" ref="AA3532">SUMPRODUCT(LEN(H3532)-LEN(SUBSTITUTE(H3532,{"0";"1";"2";"3";"4";"5";"6";"7";"8";"9"},"")))</f>
        <v>12</v>
      </c>
      <c r="AC3532" t="str">
        <f t="shared" si="387"/>
        <v/>
      </c>
      <c r="AD3532">
        <f t="shared" si="388"/>
        <v>1</v>
      </c>
      <c r="AE3532">
        <f t="shared" si="389"/>
        <v>1</v>
      </c>
      <c r="AF3532" t="str">
        <f t="shared" si="390"/>
        <v>No</v>
      </c>
      <c r="AG3532">
        <f t="shared" ca="1" si="391"/>
        <v>388</v>
      </c>
      <c r="AH3532" t="str">
        <f ca="1">IF(OR(V3532="",AG3532=""),"Yes",IF(AG3532&gt;Config!$B$41,"Yes","No"))</f>
        <v>Yes</v>
      </c>
    </row>
    <row r="3533" spans="1:34" x14ac:dyDescent="0.25">
      <c r="A3533" s="1" t="s">
        <v>24548</v>
      </c>
      <c r="B3533" s="1" t="s">
        <v>409</v>
      </c>
      <c r="C3533" s="1" t="s">
        <v>386</v>
      </c>
      <c r="D3533" s="1" t="s">
        <v>24549</v>
      </c>
      <c r="E3533" s="1" t="s">
        <v>477</v>
      </c>
      <c r="F3533" s="1" t="s">
        <v>24550</v>
      </c>
      <c r="G3533" t="str">
        <f t="shared" si="385"/>
        <v>Valid</v>
      </c>
      <c r="H3533" s="1" t="s">
        <v>24551</v>
      </c>
      <c r="I3533" t="str" cm="1">
        <f t="array" ref="I3533">IF(OR(TRIM(H3533)="",ISNUMBER(SEARCH("#",H3533)),AA3533&lt;Config!$B$8,SUMPRODUCT(--ISNUMBER(SEARCH({"a";"b";"c";"d";"e";"f";"g";"h";"i";"j";"k";"l";"m";"n";"o";"p";"q";"r";"s";"t";"u";"v";"w";"x";"y";"z"},H3533)))&gt;0),"Invalid","Valid")</f>
        <v>Valid</v>
      </c>
      <c r="J3533" s="1" t="s">
        <v>24552</v>
      </c>
      <c r="K3533" s="1" t="s">
        <v>250</v>
      </c>
      <c r="L3533" s="1" t="s">
        <v>179</v>
      </c>
      <c r="M3533" s="1" t="s">
        <v>165</v>
      </c>
      <c r="N3533" s="1" t="s">
        <v>211</v>
      </c>
      <c r="O3533" s="1" t="s">
        <v>69</v>
      </c>
      <c r="P3533" t="s">
        <v>53</v>
      </c>
      <c r="Q3533" s="1" t="s">
        <v>55</v>
      </c>
      <c r="R3533" s="1" t="s">
        <v>288</v>
      </c>
      <c r="S3533" s="1" t="s">
        <v>24553</v>
      </c>
      <c r="T3533" s="1" t="s">
        <v>24554</v>
      </c>
      <c r="U3533" s="1" t="s">
        <v>1998</v>
      </c>
      <c r="V3533" s="1" t="s">
        <v>8531</v>
      </c>
      <c r="W3533" s="1" t="s">
        <v>186</v>
      </c>
      <c r="X3533" t="str">
        <f t="shared" si="386"/>
        <v>Complete</v>
      </c>
      <c r="Y3533">
        <f>MAX(0,100-IF(G3533="Invalid",Config!$B$5,0)-IF(I3533="Invalid",Config!$B$6,0)-IF(X3533="Incomplete",Config!$B$7,0)-IF(AF3533="Yes",Config!$B$37,0))</f>
        <v>100</v>
      </c>
      <c r="Z3533" s="1">
        <f>IF(OR(TRIM(B3533)="",COUNTIF(Config!$B$15:$B$19,B3533)&gt;0),1,0)+IF(OR(TRIM(C3533)="",COUNTIF(Config!$B$15:$B$19,C3533)&gt;0),1,0)+IF(OR(TRIM(F3533)="",COUNTIF(Config!$B$15:$B$19,F3533)&gt;0),1,0)+IF(OR(TRIM(H3533)="",COUNTIF(Config!$B$15:$B$19,H3533)&gt;0),1,0)+IF(OR(TRIM(E3533)="",COUNTIF(Config!$B$15:$B$19,E3533)&gt;0),1,0)+IF(OR(TRIM(K3533)="",COUNTIF(Config!$B$15:$B$19,K3533)&gt;0),1,0)+IF(OR(TRIM(P3533)="",COUNTIF(Config!$B$15:$B$19,P3533)&gt;0),1,0)+IF(OR(TRIM(R3533)="",COUNTIF(Config!$B$15:$B$19,R3533)&gt;0),1,0)</f>
        <v>0</v>
      </c>
      <c r="AA3533" s="1" cm="1">
        <f t="array" ref="AA3533">SUMPRODUCT(LEN(H3533)-LEN(SUBSTITUTE(H3533,{"0";"1";"2";"3";"4";"5";"6";"7";"8";"9"},"")))</f>
        <v>12</v>
      </c>
      <c r="AC3533" t="str">
        <f t="shared" si="387"/>
        <v/>
      </c>
      <c r="AD3533">
        <f t="shared" si="388"/>
        <v>1</v>
      </c>
      <c r="AE3533">
        <f t="shared" si="389"/>
        <v>1</v>
      </c>
      <c r="AF3533" t="str">
        <f t="shared" si="390"/>
        <v>No</v>
      </c>
      <c r="AG3533">
        <f t="shared" ca="1" si="391"/>
        <v>444</v>
      </c>
      <c r="AH3533" t="str">
        <f ca="1">IF(OR(V3533="",AG3533=""),"Yes",IF(AG3533&gt;Config!$B$41,"Yes","No"))</f>
        <v>Yes</v>
      </c>
    </row>
    <row r="3534" spans="1:34" x14ac:dyDescent="0.25">
      <c r="A3534" s="1" t="s">
        <v>24555</v>
      </c>
      <c r="B3534" s="1" t="s">
        <v>431</v>
      </c>
      <c r="C3534" s="1" t="s">
        <v>748</v>
      </c>
      <c r="D3534" s="1" t="s">
        <v>24556</v>
      </c>
      <c r="E3534" s="1" t="s">
        <v>35427</v>
      </c>
      <c r="F3534" s="1" t="s">
        <v>24557</v>
      </c>
      <c r="G3534" t="str">
        <f t="shared" si="385"/>
        <v>Valid</v>
      </c>
      <c r="H3534" s="1" t="s">
        <v>24558</v>
      </c>
      <c r="I3534" t="str" cm="1">
        <f t="array" ref="I3534">IF(OR(TRIM(H3534)="",ISNUMBER(SEARCH("#",H3534)),AA3534&lt;Config!$B$8,SUMPRODUCT(--ISNUMBER(SEARCH({"a";"b";"c";"d";"e";"f";"g";"h";"i";"j";"k";"l";"m";"n";"o";"p";"q";"r";"s";"t";"u";"v";"w";"x";"y";"z"},H3534)))&gt;0),"Invalid","Valid")</f>
        <v>Valid</v>
      </c>
      <c r="J3534" s="1" t="s">
        <v>24559</v>
      </c>
      <c r="K3534" s="1" t="s">
        <v>504</v>
      </c>
      <c r="L3534" s="1" t="s">
        <v>450</v>
      </c>
      <c r="M3534" s="1" t="s">
        <v>50</v>
      </c>
      <c r="N3534" s="1" t="s">
        <v>86</v>
      </c>
      <c r="O3534" s="1" t="s">
        <v>69</v>
      </c>
      <c r="P3534" t="s">
        <v>87</v>
      </c>
      <c r="Q3534" s="1" t="s">
        <v>166</v>
      </c>
      <c r="R3534" s="1" t="s">
        <v>550</v>
      </c>
      <c r="S3534" s="1" t="s">
        <v>24560</v>
      </c>
      <c r="T3534" s="1" t="s">
        <v>24561</v>
      </c>
      <c r="U3534" s="1" t="s">
        <v>8485</v>
      </c>
      <c r="V3534" s="1" t="s">
        <v>887</v>
      </c>
      <c r="W3534" s="1" t="s">
        <v>384</v>
      </c>
      <c r="X3534" t="str">
        <f t="shared" si="386"/>
        <v>Complete</v>
      </c>
      <c r="Y3534">
        <f>MAX(0,100-IF(G3534="Invalid",Config!$B$5,0)-IF(I3534="Invalid",Config!$B$6,0)-IF(X3534="Incomplete",Config!$B$7,0)-IF(AF3534="Yes",Config!$B$37,0))</f>
        <v>100</v>
      </c>
      <c r="Z3534" s="1">
        <f>IF(OR(TRIM(B3534)="",COUNTIF(Config!$B$15:$B$19,B3534)&gt;0),1,0)+IF(OR(TRIM(C3534)="",COUNTIF(Config!$B$15:$B$19,C3534)&gt;0),1,0)+IF(OR(TRIM(F3534)="",COUNTIF(Config!$B$15:$B$19,F3534)&gt;0),1,0)+IF(OR(TRIM(H3534)="",COUNTIF(Config!$B$15:$B$19,H3534)&gt;0),1,0)+IF(OR(TRIM(E3534)="",COUNTIF(Config!$B$15:$B$19,E3534)&gt;0),1,0)+IF(OR(TRIM(K3534)="",COUNTIF(Config!$B$15:$B$19,K3534)&gt;0),1,0)+IF(OR(TRIM(P3534)="",COUNTIF(Config!$B$15:$B$19,P3534)&gt;0),1,0)+IF(OR(TRIM(R3534)="",COUNTIF(Config!$B$15:$B$19,R3534)&gt;0),1,0)</f>
        <v>0</v>
      </c>
      <c r="AA3534" s="1" cm="1">
        <f t="array" ref="AA3534">SUMPRODUCT(LEN(H3534)-LEN(SUBSTITUTE(H3534,{"0";"1";"2";"3";"4";"5";"6";"7";"8";"9"},"")))</f>
        <v>10</v>
      </c>
      <c r="AC3534" t="str">
        <f t="shared" si="387"/>
        <v/>
      </c>
      <c r="AD3534">
        <f t="shared" si="388"/>
        <v>1</v>
      </c>
      <c r="AE3534">
        <f t="shared" si="389"/>
        <v>1</v>
      </c>
      <c r="AF3534" t="str">
        <f t="shared" si="390"/>
        <v>No</v>
      </c>
      <c r="AG3534">
        <f t="shared" ca="1" si="391"/>
        <v>138</v>
      </c>
      <c r="AH3534" t="str">
        <f ca="1">IF(OR(V3534="",AG3534=""),"Yes",IF(AG3534&gt;Config!$B$41,"Yes","No"))</f>
        <v>No</v>
      </c>
    </row>
    <row r="3535" spans="1:34" x14ac:dyDescent="0.25">
      <c r="A3535" s="1" t="s">
        <v>24562</v>
      </c>
      <c r="B3535" s="1" t="s">
        <v>1982</v>
      </c>
      <c r="C3535" s="1" t="s">
        <v>337</v>
      </c>
      <c r="D3535" s="1" t="s">
        <v>6432</v>
      </c>
      <c r="E3535" s="1" t="s">
        <v>458</v>
      </c>
      <c r="F3535" s="1" t="s">
        <v>24563</v>
      </c>
      <c r="G3535" t="str">
        <f t="shared" si="385"/>
        <v>Valid</v>
      </c>
      <c r="H3535" s="1" t="s">
        <v>24564</v>
      </c>
      <c r="I3535" t="str" cm="1">
        <f t="array" ref="I3535">IF(OR(TRIM(H3535)="",ISNUMBER(SEARCH("#",H3535)),AA3535&lt;Config!$B$8,SUMPRODUCT(--ISNUMBER(SEARCH({"a";"b";"c";"d";"e";"f";"g";"h";"i";"j";"k";"l";"m";"n";"o";"p";"q";"r";"s";"t";"u";"v";"w";"x";"y";"z"},H3535)))&gt;0),"Invalid","Valid")</f>
        <v>Valid</v>
      </c>
      <c r="J3535" s="1" t="s">
        <v>24565</v>
      </c>
      <c r="K3535" s="1" t="s">
        <v>178</v>
      </c>
      <c r="L3535" s="1" t="s">
        <v>265</v>
      </c>
      <c r="M3535" s="1" t="s">
        <v>30</v>
      </c>
      <c r="N3535" s="1" t="s">
        <v>51</v>
      </c>
      <c r="O3535" s="1" t="s">
        <v>196</v>
      </c>
      <c r="P3535" t="s">
        <v>53</v>
      </c>
      <c r="Q3535" s="1" t="s">
        <v>55</v>
      </c>
      <c r="R3535" s="1" t="s">
        <v>55</v>
      </c>
      <c r="S3535" s="1" t="s">
        <v>24566</v>
      </c>
      <c r="T3535" s="1" t="s">
        <v>24567</v>
      </c>
      <c r="U3535" s="1" t="s">
        <v>1580</v>
      </c>
      <c r="V3535" s="1" t="s">
        <v>3318</v>
      </c>
      <c r="W3535" s="1" t="s">
        <v>384</v>
      </c>
      <c r="X3535" t="str">
        <f t="shared" si="386"/>
        <v>Complete</v>
      </c>
      <c r="Y3535">
        <f>MAX(0,100-IF(G3535="Invalid",Config!$B$5,0)-IF(I3535="Invalid",Config!$B$6,0)-IF(X3535="Incomplete",Config!$B$7,0)-IF(AF3535="Yes",Config!$B$37,0))</f>
        <v>100</v>
      </c>
      <c r="Z3535" s="1">
        <f>IF(OR(TRIM(B3535)="",COUNTIF(Config!$B$15:$B$19,B3535)&gt;0),1,0)+IF(OR(TRIM(C3535)="",COUNTIF(Config!$B$15:$B$19,C3535)&gt;0),1,0)+IF(OR(TRIM(F3535)="",COUNTIF(Config!$B$15:$B$19,F3535)&gt;0),1,0)+IF(OR(TRIM(H3535)="",COUNTIF(Config!$B$15:$B$19,H3535)&gt;0),1,0)+IF(OR(TRIM(E3535)="",COUNTIF(Config!$B$15:$B$19,E3535)&gt;0),1,0)+IF(OR(TRIM(K3535)="",COUNTIF(Config!$B$15:$B$19,K3535)&gt;0),1,0)+IF(OR(TRIM(P3535)="",COUNTIF(Config!$B$15:$B$19,P3535)&gt;0),1,0)+IF(OR(TRIM(R3535)="",COUNTIF(Config!$B$15:$B$19,R3535)&gt;0),1,0)</f>
        <v>0</v>
      </c>
      <c r="AA3535" s="1" cm="1">
        <f t="array" ref="AA3535">SUMPRODUCT(LEN(H3535)-LEN(SUBSTITUTE(H3535,{"0";"1";"2";"3";"4";"5";"6";"7";"8";"9"},"")))</f>
        <v>12</v>
      </c>
      <c r="AC3535" t="str">
        <f t="shared" si="387"/>
        <v/>
      </c>
      <c r="AD3535">
        <f t="shared" si="388"/>
        <v>1</v>
      </c>
      <c r="AE3535">
        <f t="shared" si="389"/>
        <v>1</v>
      </c>
      <c r="AF3535" t="str">
        <f t="shared" si="390"/>
        <v>No</v>
      </c>
      <c r="AG3535">
        <f t="shared" ca="1" si="391"/>
        <v>53</v>
      </c>
      <c r="AH3535" t="str">
        <f ca="1">IF(OR(V3535="",AG3535=""),"Yes",IF(AG3535&gt;Config!$B$41,"Yes","No"))</f>
        <v>No</v>
      </c>
    </row>
    <row r="3536" spans="1:34" x14ac:dyDescent="0.25">
      <c r="A3536" s="1" t="s">
        <v>24568</v>
      </c>
      <c r="B3536" s="1" t="s">
        <v>1283</v>
      </c>
      <c r="C3536" s="1" t="s">
        <v>861</v>
      </c>
      <c r="D3536" s="1" t="s">
        <v>24569</v>
      </c>
      <c r="E3536" s="1" t="s">
        <v>477</v>
      </c>
      <c r="F3536" s="1" t="s">
        <v>24570</v>
      </c>
      <c r="G3536" t="str">
        <f t="shared" si="385"/>
        <v>Valid</v>
      </c>
      <c r="H3536" s="1" t="s">
        <v>24571</v>
      </c>
      <c r="I3536" t="str" cm="1">
        <f t="array" ref="I3536">IF(OR(TRIM(H3536)="",ISNUMBER(SEARCH("#",H3536)),AA3536&lt;Config!$B$8,SUMPRODUCT(--ISNUMBER(SEARCH({"a";"b";"c";"d";"e";"f";"g";"h";"i";"j";"k";"l";"m";"n";"o";"p";"q";"r";"s";"t";"u";"v";"w";"x";"y";"z"},H3536)))&gt;0),"Invalid","Valid")</f>
        <v>Valid</v>
      </c>
      <c r="J3536" s="1" t="s">
        <v>24572</v>
      </c>
      <c r="K3536" s="1" t="s">
        <v>133</v>
      </c>
      <c r="L3536" s="1" t="s">
        <v>29</v>
      </c>
      <c r="M3536" s="1" t="s">
        <v>50</v>
      </c>
      <c r="N3536" s="1" t="s">
        <v>358</v>
      </c>
      <c r="O3536" s="1" t="s">
        <v>69</v>
      </c>
      <c r="P3536" t="s">
        <v>53</v>
      </c>
      <c r="Q3536" s="1" t="s">
        <v>197</v>
      </c>
      <c r="R3536" s="1" t="s">
        <v>150</v>
      </c>
      <c r="S3536" s="1" t="s">
        <v>24573</v>
      </c>
      <c r="T3536" s="1" t="s">
        <v>24574</v>
      </c>
      <c r="U3536" s="1" t="s">
        <v>24575</v>
      </c>
      <c r="V3536" s="1" t="s">
        <v>24576</v>
      </c>
      <c r="W3536" s="1" t="s">
        <v>75</v>
      </c>
      <c r="X3536" t="str">
        <f t="shared" si="386"/>
        <v>Complete</v>
      </c>
      <c r="Y3536">
        <f>MAX(0,100-IF(G3536="Invalid",Config!$B$5,0)-IF(I3536="Invalid",Config!$B$6,0)-IF(X3536="Incomplete",Config!$B$7,0)-IF(AF3536="Yes",Config!$B$37,0))</f>
        <v>100</v>
      </c>
      <c r="Z3536" s="1">
        <f>IF(OR(TRIM(B3536)="",COUNTIF(Config!$B$15:$B$19,B3536)&gt;0),1,0)+IF(OR(TRIM(C3536)="",COUNTIF(Config!$B$15:$B$19,C3536)&gt;0),1,0)+IF(OR(TRIM(F3536)="",COUNTIF(Config!$B$15:$B$19,F3536)&gt;0),1,0)+IF(OR(TRIM(H3536)="",COUNTIF(Config!$B$15:$B$19,H3536)&gt;0),1,0)+IF(OR(TRIM(E3536)="",COUNTIF(Config!$B$15:$B$19,E3536)&gt;0),1,0)+IF(OR(TRIM(K3536)="",COUNTIF(Config!$B$15:$B$19,K3536)&gt;0),1,0)+IF(OR(TRIM(P3536)="",COUNTIF(Config!$B$15:$B$19,P3536)&gt;0),1,0)+IF(OR(TRIM(R3536)="",COUNTIF(Config!$B$15:$B$19,R3536)&gt;0),1,0)</f>
        <v>0</v>
      </c>
      <c r="AA3536" s="1" cm="1">
        <f t="array" ref="AA3536">SUMPRODUCT(LEN(H3536)-LEN(SUBSTITUTE(H3536,{"0";"1";"2";"3";"4";"5";"6";"7";"8";"9"},"")))</f>
        <v>12</v>
      </c>
      <c r="AC3536" t="str">
        <f t="shared" si="387"/>
        <v/>
      </c>
      <c r="AD3536">
        <f t="shared" si="388"/>
        <v>1</v>
      </c>
      <c r="AE3536">
        <f t="shared" si="389"/>
        <v>1</v>
      </c>
      <c r="AF3536" t="str">
        <f t="shared" si="390"/>
        <v>No</v>
      </c>
      <c r="AG3536">
        <f t="shared" ca="1" si="391"/>
        <v>586</v>
      </c>
      <c r="AH3536" t="str">
        <f ca="1">IF(OR(V3536="",AG3536=""),"Yes",IF(AG3536&gt;Config!$B$41,"Yes","No"))</f>
        <v>Yes</v>
      </c>
    </row>
    <row r="3537" spans="1:34" x14ac:dyDescent="0.25">
      <c r="A3537" s="1" t="s">
        <v>24577</v>
      </c>
      <c r="B3537" s="1" t="s">
        <v>336</v>
      </c>
      <c r="C3537" s="1" t="s">
        <v>598</v>
      </c>
      <c r="D3537" s="1" t="s">
        <v>24578</v>
      </c>
      <c r="E3537" s="1" t="s">
        <v>681</v>
      </c>
      <c r="F3537" s="1" t="s">
        <v>24579</v>
      </c>
      <c r="G3537" t="str">
        <f t="shared" si="385"/>
        <v>Valid</v>
      </c>
      <c r="H3537" s="1" t="s">
        <v>24580</v>
      </c>
      <c r="I3537" t="str" cm="1">
        <f t="array" ref="I3537">IF(OR(TRIM(H3537)="",ISNUMBER(SEARCH("#",H3537)),AA3537&lt;Config!$B$8,SUMPRODUCT(--ISNUMBER(SEARCH({"a";"b";"c";"d";"e";"f";"g";"h";"i";"j";"k";"l";"m";"n";"o";"p";"q";"r";"s";"t";"u";"v";"w";"x";"y";"z"},H3537)))&gt;0),"Invalid","Valid")</f>
        <v>Valid</v>
      </c>
      <c r="J3537" s="1" t="s">
        <v>24581</v>
      </c>
      <c r="K3537" s="1" t="s">
        <v>378</v>
      </c>
      <c r="L3537" s="1" t="s">
        <v>29</v>
      </c>
      <c r="M3537" s="1" t="s">
        <v>103</v>
      </c>
      <c r="N3537" s="1" t="s">
        <v>31</v>
      </c>
      <c r="O3537" s="1" t="s">
        <v>69</v>
      </c>
      <c r="P3537" t="s">
        <v>33</v>
      </c>
      <c r="Q3537" s="1" t="s">
        <v>1099</v>
      </c>
      <c r="R3537" s="1" t="s">
        <v>2361</v>
      </c>
      <c r="S3537" s="1" t="s">
        <v>24582</v>
      </c>
      <c r="T3537" s="1" t="s">
        <v>24583</v>
      </c>
      <c r="U3537" s="1" t="s">
        <v>848</v>
      </c>
      <c r="V3537" s="1" t="s">
        <v>5891</v>
      </c>
      <c r="W3537" s="1" t="s">
        <v>293</v>
      </c>
      <c r="X3537" t="str">
        <f t="shared" si="386"/>
        <v>Complete</v>
      </c>
      <c r="Y3537">
        <f>MAX(0,100-IF(G3537="Invalid",Config!$B$5,0)-IF(I3537="Invalid",Config!$B$6,0)-IF(X3537="Incomplete",Config!$B$7,0)-IF(AF3537="Yes",Config!$B$37,0))</f>
        <v>75</v>
      </c>
      <c r="Z3537" s="1">
        <f>IF(OR(TRIM(B3537)="",COUNTIF(Config!$B$15:$B$19,B3537)&gt;0),1,0)+IF(OR(TRIM(C3537)="",COUNTIF(Config!$B$15:$B$19,C3537)&gt;0),1,0)+IF(OR(TRIM(F3537)="",COUNTIF(Config!$B$15:$B$19,F3537)&gt;0),1,0)+IF(OR(TRIM(H3537)="",COUNTIF(Config!$B$15:$B$19,H3537)&gt;0),1,0)+IF(OR(TRIM(E3537)="",COUNTIF(Config!$B$15:$B$19,E3537)&gt;0),1,0)+IF(OR(TRIM(K3537)="",COUNTIF(Config!$B$15:$B$19,K3537)&gt;0),1,0)+IF(OR(TRIM(P3537)="",COUNTIF(Config!$B$15:$B$19,P3537)&gt;0),1,0)+IF(OR(TRIM(R3537)="",COUNTIF(Config!$B$15:$B$19,R3537)&gt;0),1,0)</f>
        <v>0</v>
      </c>
      <c r="AA3537" s="1" cm="1">
        <f t="array" ref="AA3537">SUMPRODUCT(LEN(H3537)-LEN(SUBSTITUTE(H3537,{"0";"1";"2";"3";"4";"5";"6";"7";"8";"9"},"")))</f>
        <v>10</v>
      </c>
      <c r="AC3537" t="str">
        <f t="shared" si="387"/>
        <v>Potential Duplicate</v>
      </c>
      <c r="AD3537">
        <f t="shared" si="388"/>
        <v>2</v>
      </c>
      <c r="AE3537">
        <f t="shared" si="389"/>
        <v>1</v>
      </c>
      <c r="AF3537" t="str">
        <f t="shared" si="390"/>
        <v>Yes</v>
      </c>
      <c r="AG3537">
        <f t="shared" ca="1" si="391"/>
        <v>163</v>
      </c>
      <c r="AH3537" t="str">
        <f ca="1">IF(OR(V3537="",AG3537=""),"Yes",IF(AG3537&gt;Config!$B$41,"Yes","No"))</f>
        <v>No</v>
      </c>
    </row>
    <row r="3538" spans="1:34" x14ac:dyDescent="0.25">
      <c r="A3538" s="1" t="s">
        <v>24584</v>
      </c>
      <c r="B3538" s="1" t="s">
        <v>1816</v>
      </c>
      <c r="C3538" s="1" t="s">
        <v>157</v>
      </c>
      <c r="D3538" s="1" t="s">
        <v>24585</v>
      </c>
      <c r="E3538" s="1" t="s">
        <v>310</v>
      </c>
      <c r="F3538" s="1" t="s">
        <v>24586</v>
      </c>
      <c r="G3538" t="str">
        <f t="shared" si="385"/>
        <v>Valid</v>
      </c>
      <c r="H3538" s="1" t="s">
        <v>24587</v>
      </c>
      <c r="I3538" t="str" cm="1">
        <f t="array" ref="I3538">IF(OR(TRIM(H3538)="",ISNUMBER(SEARCH("#",H3538)),AA3538&lt;Config!$B$8,SUMPRODUCT(--ISNUMBER(SEARCH({"a";"b";"c";"d";"e";"f";"g";"h";"i";"j";"k";"l";"m";"n";"o";"p";"q";"r";"s";"t";"u";"v";"w";"x";"y";"z"},H3538)))&gt;0),"Invalid","Valid")</f>
        <v>Valid</v>
      </c>
      <c r="J3538" s="1" t="s">
        <v>24588</v>
      </c>
      <c r="K3538" s="1" t="s">
        <v>66</v>
      </c>
      <c r="L3538" s="1" t="s">
        <v>49</v>
      </c>
      <c r="M3538" s="1" t="s">
        <v>251</v>
      </c>
      <c r="N3538" s="1" t="s">
        <v>713</v>
      </c>
      <c r="O3538" s="1" t="s">
        <v>69</v>
      </c>
      <c r="P3538" t="s">
        <v>104</v>
      </c>
      <c r="Q3538" s="1" t="s">
        <v>732</v>
      </c>
      <c r="R3538" s="1" t="s">
        <v>106</v>
      </c>
      <c r="S3538" s="1" t="s">
        <v>24589</v>
      </c>
      <c r="T3538" s="1" t="s">
        <v>24590</v>
      </c>
      <c r="U3538" s="1" t="s">
        <v>24591</v>
      </c>
      <c r="V3538" s="1" t="s">
        <v>5701</v>
      </c>
      <c r="W3538" s="1" t="s">
        <v>40</v>
      </c>
      <c r="X3538" t="str">
        <f t="shared" si="386"/>
        <v>Complete</v>
      </c>
      <c r="Y3538">
        <f>MAX(0,100-IF(G3538="Invalid",Config!$B$5,0)-IF(I3538="Invalid",Config!$B$6,0)-IF(X3538="Incomplete",Config!$B$7,0)-IF(AF3538="Yes",Config!$B$37,0))</f>
        <v>75</v>
      </c>
      <c r="Z3538" s="1">
        <f>IF(OR(TRIM(B3538)="",COUNTIF(Config!$B$15:$B$19,B3538)&gt;0),1,0)+IF(OR(TRIM(C3538)="",COUNTIF(Config!$B$15:$B$19,C3538)&gt;0),1,0)+IF(OR(TRIM(F3538)="",COUNTIF(Config!$B$15:$B$19,F3538)&gt;0),1,0)+IF(OR(TRIM(H3538)="",COUNTIF(Config!$B$15:$B$19,H3538)&gt;0),1,0)+IF(OR(TRIM(E3538)="",COUNTIF(Config!$B$15:$B$19,E3538)&gt;0),1,0)+IF(OR(TRIM(K3538)="",COUNTIF(Config!$B$15:$B$19,K3538)&gt;0),1,0)+IF(OR(TRIM(P3538)="",COUNTIF(Config!$B$15:$B$19,P3538)&gt;0),1,0)+IF(OR(TRIM(R3538)="",COUNTIF(Config!$B$15:$B$19,R3538)&gt;0),1,0)</f>
        <v>0</v>
      </c>
      <c r="AA3538" s="1" cm="1">
        <f t="array" ref="AA3538">SUMPRODUCT(LEN(H3538)-LEN(SUBSTITUTE(H3538,{"0";"1";"2";"3";"4";"5";"6";"7";"8";"9"},"")))</f>
        <v>11</v>
      </c>
      <c r="AC3538" t="str">
        <f t="shared" si="387"/>
        <v>Potential Duplicate</v>
      </c>
      <c r="AD3538">
        <f t="shared" si="388"/>
        <v>2</v>
      </c>
      <c r="AE3538">
        <f t="shared" si="389"/>
        <v>2</v>
      </c>
      <c r="AF3538" t="str">
        <f t="shared" si="390"/>
        <v>Yes</v>
      </c>
      <c r="AG3538">
        <f t="shared" ca="1" si="391"/>
        <v>193</v>
      </c>
      <c r="AH3538" t="str">
        <f ca="1">IF(OR(V3538="",AG3538=""),"Yes",IF(AG3538&gt;Config!$B$41,"Yes","No"))</f>
        <v>No</v>
      </c>
    </row>
    <row r="3539" spans="1:34" x14ac:dyDescent="0.25">
      <c r="A3539" s="1" t="s">
        <v>24592</v>
      </c>
      <c r="B3539" s="1" t="s">
        <v>747</v>
      </c>
      <c r="C3539" s="1" t="s">
        <v>1068</v>
      </c>
      <c r="D3539" s="1" t="s">
        <v>24593</v>
      </c>
      <c r="E3539" s="1" t="s">
        <v>34845</v>
      </c>
      <c r="F3539" s="1" t="s">
        <v>1892</v>
      </c>
      <c r="G3539" t="str">
        <f t="shared" si="385"/>
        <v>Invalid</v>
      </c>
      <c r="H3539" s="1" t="s">
        <v>24594</v>
      </c>
      <c r="I3539" t="str" cm="1">
        <f t="array" ref="I3539">IF(OR(TRIM(H3539)="",ISNUMBER(SEARCH("#",H3539)),AA3539&lt;Config!$B$8,SUMPRODUCT(--ISNUMBER(SEARCH({"a";"b";"c";"d";"e";"f";"g";"h";"i";"j";"k";"l";"m";"n";"o";"p";"q";"r";"s";"t";"u";"v";"w";"x";"y";"z"},H3539)))&gt;0),"Invalid","Valid")</f>
        <v>Valid</v>
      </c>
      <c r="J3539" s="1" t="s">
        <v>24595</v>
      </c>
      <c r="K3539" s="1" t="s">
        <v>163</v>
      </c>
      <c r="L3539" s="1" t="s">
        <v>29</v>
      </c>
      <c r="M3539" s="1" t="s">
        <v>135</v>
      </c>
      <c r="N3539" s="1" t="s">
        <v>252</v>
      </c>
      <c r="O3539" s="1" t="s">
        <v>196</v>
      </c>
      <c r="P3539" t="s">
        <v>344</v>
      </c>
      <c r="Q3539" s="1" t="s">
        <v>345</v>
      </c>
      <c r="R3539" s="1" t="s">
        <v>971</v>
      </c>
      <c r="S3539" s="1" t="s">
        <v>24596</v>
      </c>
      <c r="T3539" s="1" t="s">
        <v>24597</v>
      </c>
      <c r="U3539" s="1" t="s">
        <v>24598</v>
      </c>
      <c r="V3539" s="1" t="s">
        <v>1040</v>
      </c>
      <c r="W3539" s="1" t="s">
        <v>60</v>
      </c>
      <c r="X3539" t="str">
        <f t="shared" si="386"/>
        <v>Complete</v>
      </c>
      <c r="Y3539">
        <f>MAX(0,100-IF(G3539="Invalid",Config!$B$5,0)-IF(I3539="Invalid",Config!$B$6,0)-IF(X3539="Incomplete",Config!$B$7,0)-IF(AF3539="Yes",Config!$B$37,0))</f>
        <v>70</v>
      </c>
      <c r="Z3539" s="1">
        <f>IF(OR(TRIM(B3539)="",COUNTIF(Config!$B$15:$B$19,B3539)&gt;0),1,0)+IF(OR(TRIM(C3539)="",COUNTIF(Config!$B$15:$B$19,C3539)&gt;0),1,0)+IF(OR(TRIM(F3539)="",COUNTIF(Config!$B$15:$B$19,F3539)&gt;0),1,0)+IF(OR(TRIM(H3539)="",COUNTIF(Config!$B$15:$B$19,H3539)&gt;0),1,0)+IF(OR(TRIM(E3539)="",COUNTIF(Config!$B$15:$B$19,E3539)&gt;0),1,0)+IF(OR(TRIM(K3539)="",COUNTIF(Config!$B$15:$B$19,K3539)&gt;0),1,0)+IF(OR(TRIM(P3539)="",COUNTIF(Config!$B$15:$B$19,P3539)&gt;0),1,0)+IF(OR(TRIM(R3539)="",COUNTIF(Config!$B$15:$B$19,R3539)&gt;0),1,0)</f>
        <v>0</v>
      </c>
      <c r="AA3539" s="1" cm="1">
        <f t="array" ref="AA3539">SUMPRODUCT(LEN(H3539)-LEN(SUBSTITUTE(H3539,{"0";"1";"2";"3";"4";"5";"6";"7";"8";"9"},"")))</f>
        <v>11</v>
      </c>
      <c r="AC3539" t="str">
        <f t="shared" si="387"/>
        <v>Invalid Email</v>
      </c>
      <c r="AD3539">
        <f t="shared" si="388"/>
        <v>0</v>
      </c>
      <c r="AE3539">
        <f t="shared" si="389"/>
        <v>1</v>
      </c>
      <c r="AF3539" t="str">
        <f t="shared" si="390"/>
        <v>No</v>
      </c>
      <c r="AG3539">
        <f t="shared" ca="1" si="391"/>
        <v>61</v>
      </c>
      <c r="AH3539" t="str">
        <f ca="1">IF(OR(V3539="",AG3539=""),"Yes",IF(AG3539&gt;Config!$B$41,"Yes","No"))</f>
        <v>No</v>
      </c>
    </row>
    <row r="3540" spans="1:34" x14ac:dyDescent="0.25">
      <c r="A3540" s="1" t="s">
        <v>24599</v>
      </c>
      <c r="B3540" s="1" t="s">
        <v>244</v>
      </c>
      <c r="C3540" s="1" t="s">
        <v>33815</v>
      </c>
      <c r="D3540" s="1" t="s">
        <v>244</v>
      </c>
      <c r="E3540" s="1" t="s">
        <v>191</v>
      </c>
      <c r="F3540" s="1" t="s">
        <v>24600</v>
      </c>
      <c r="G3540" t="str">
        <f t="shared" si="385"/>
        <v>Valid</v>
      </c>
      <c r="H3540" s="1" t="s">
        <v>24601</v>
      </c>
      <c r="I3540" t="str" cm="1">
        <f t="array" ref="I3540">IF(OR(TRIM(H3540)="",ISNUMBER(SEARCH("#",H3540)),AA3540&lt;Config!$B$8,SUMPRODUCT(--ISNUMBER(SEARCH({"a";"b";"c";"d";"e";"f";"g";"h";"i";"j";"k";"l";"m";"n";"o";"p";"q";"r";"s";"t";"u";"v";"w";"x";"y";"z"},H3540)))&gt;0),"Invalid","Valid")</f>
        <v>Valid</v>
      </c>
      <c r="J3540" s="1" t="s">
        <v>24602</v>
      </c>
      <c r="K3540" s="1" t="s">
        <v>866</v>
      </c>
      <c r="L3540" s="1" t="s">
        <v>164</v>
      </c>
      <c r="M3540" s="1" t="s">
        <v>165</v>
      </c>
      <c r="N3540" s="1" t="s">
        <v>31</v>
      </c>
      <c r="O3540" s="1" t="s">
        <v>52</v>
      </c>
      <c r="P3540" t="s">
        <v>344</v>
      </c>
      <c r="Q3540" s="1" t="s">
        <v>1199</v>
      </c>
      <c r="R3540" s="1" t="s">
        <v>1141</v>
      </c>
      <c r="S3540" s="1" t="s">
        <v>16889</v>
      </c>
      <c r="T3540" s="1" t="s">
        <v>24603</v>
      </c>
      <c r="U3540" s="1" t="s">
        <v>10161</v>
      </c>
      <c r="V3540" s="1" t="s">
        <v>6911</v>
      </c>
      <c r="W3540" s="1" t="s">
        <v>40</v>
      </c>
      <c r="X3540" t="str">
        <f t="shared" si="386"/>
        <v>Incomplete</v>
      </c>
      <c r="Y3540">
        <f>MAX(0,100-IF(G3540="Invalid",Config!$B$5,0)-IF(I3540="Invalid",Config!$B$6,0)-IF(X3540="Incomplete",Config!$B$7,0)-IF(AF3540="Yes",Config!$B$37,0))</f>
        <v>60</v>
      </c>
      <c r="Z3540" s="1">
        <f>IF(OR(TRIM(B3540)="",COUNTIF(Config!$B$15:$B$19,B3540)&gt;0),1,0)+IF(OR(TRIM(C3540)="",COUNTIF(Config!$B$15:$B$19,C3540)&gt;0),1,0)+IF(OR(TRIM(F3540)="",COUNTIF(Config!$B$15:$B$19,F3540)&gt;0),1,0)+IF(OR(TRIM(H3540)="",COUNTIF(Config!$B$15:$B$19,H3540)&gt;0),1,0)+IF(OR(TRIM(E3540)="",COUNTIF(Config!$B$15:$B$19,E3540)&gt;0),1,0)+IF(OR(TRIM(K3540)="",COUNTIF(Config!$B$15:$B$19,K3540)&gt;0),1,0)+IF(OR(TRIM(P3540)="",COUNTIF(Config!$B$15:$B$19,P3540)&gt;0),1,0)+IF(OR(TRIM(R3540)="",COUNTIF(Config!$B$15:$B$19,R3540)&gt;0),1,0)</f>
        <v>1</v>
      </c>
      <c r="AA3540" s="1" cm="1">
        <f t="array" ref="AA3540">SUMPRODUCT(LEN(H3540)-LEN(SUBSTITUTE(H3540,{"0";"1";"2";"3";"4";"5";"6";"7";"8";"9"},"")))</f>
        <v>11</v>
      </c>
      <c r="AC3540" t="str">
        <f t="shared" si="387"/>
        <v>Incomplete Profile</v>
      </c>
      <c r="AD3540">
        <f t="shared" si="388"/>
        <v>1</v>
      </c>
      <c r="AE3540">
        <f t="shared" si="389"/>
        <v>1</v>
      </c>
      <c r="AF3540" t="str">
        <f t="shared" si="390"/>
        <v>No</v>
      </c>
      <c r="AG3540">
        <f t="shared" ca="1" si="391"/>
        <v>389</v>
      </c>
      <c r="AH3540" t="str">
        <f ca="1">IF(OR(V3540="",AG3540=""),"Yes",IF(AG3540&gt;Config!$B$41,"Yes","No"))</f>
        <v>Yes</v>
      </c>
    </row>
    <row r="3541" spans="1:34" x14ac:dyDescent="0.25">
      <c r="A3541" s="1" t="s">
        <v>24604</v>
      </c>
      <c r="B3541" s="1" t="s">
        <v>1157</v>
      </c>
      <c r="C3541" s="1" t="s">
        <v>296</v>
      </c>
      <c r="D3541" s="1" t="s">
        <v>24605</v>
      </c>
      <c r="E3541" s="1" t="s">
        <v>35428</v>
      </c>
      <c r="F3541" s="1" t="s">
        <v>24606</v>
      </c>
      <c r="G3541" t="str">
        <f t="shared" si="385"/>
        <v>Valid</v>
      </c>
      <c r="H3541" s="1" t="s">
        <v>24607</v>
      </c>
      <c r="I3541" t="str" cm="1">
        <f t="array" ref="I3541">IF(OR(TRIM(H3541)="",ISNUMBER(SEARCH("#",H3541)),AA3541&lt;Config!$B$8,SUMPRODUCT(--ISNUMBER(SEARCH({"a";"b";"c";"d";"e";"f";"g";"h";"i";"j";"k";"l";"m";"n";"o";"p";"q";"r";"s";"t";"u";"v";"w";"x";"y";"z"},H3541)))&gt;0),"Invalid","Valid")</f>
        <v>Valid</v>
      </c>
      <c r="J3541" s="1" t="s">
        <v>24608</v>
      </c>
      <c r="K3541" s="1" t="s">
        <v>48</v>
      </c>
      <c r="L3541" s="1" t="s">
        <v>67</v>
      </c>
      <c r="M3541" s="1" t="s">
        <v>251</v>
      </c>
      <c r="N3541" s="1" t="s">
        <v>437</v>
      </c>
      <c r="O3541" s="1" t="s">
        <v>52</v>
      </c>
      <c r="P3541" t="s">
        <v>328</v>
      </c>
      <c r="Q3541" s="1" t="s">
        <v>1046</v>
      </c>
      <c r="R3541" s="1" t="s">
        <v>330</v>
      </c>
      <c r="S3541" s="1" t="s">
        <v>24609</v>
      </c>
      <c r="T3541" s="1" t="s">
        <v>24610</v>
      </c>
      <c r="U3541" s="1" t="s">
        <v>542</v>
      </c>
      <c r="V3541" s="1" t="s">
        <v>2863</v>
      </c>
      <c r="W3541" s="1" t="s">
        <v>60</v>
      </c>
      <c r="X3541" t="str">
        <f t="shared" si="386"/>
        <v>Complete</v>
      </c>
      <c r="Y3541">
        <f>MAX(0,100-IF(G3541="Invalid",Config!$B$5,0)-IF(I3541="Invalid",Config!$B$6,0)-IF(X3541="Incomplete",Config!$B$7,0)-IF(AF3541="Yes",Config!$B$37,0))</f>
        <v>100</v>
      </c>
      <c r="Z3541" s="1">
        <f>IF(OR(TRIM(B3541)="",COUNTIF(Config!$B$15:$B$19,B3541)&gt;0),1,0)+IF(OR(TRIM(C3541)="",COUNTIF(Config!$B$15:$B$19,C3541)&gt;0),1,0)+IF(OR(TRIM(F3541)="",COUNTIF(Config!$B$15:$B$19,F3541)&gt;0),1,0)+IF(OR(TRIM(H3541)="",COUNTIF(Config!$B$15:$B$19,H3541)&gt;0),1,0)+IF(OR(TRIM(E3541)="",COUNTIF(Config!$B$15:$B$19,E3541)&gt;0),1,0)+IF(OR(TRIM(K3541)="",COUNTIF(Config!$B$15:$B$19,K3541)&gt;0),1,0)+IF(OR(TRIM(P3541)="",COUNTIF(Config!$B$15:$B$19,P3541)&gt;0),1,0)+IF(OR(TRIM(R3541)="",COUNTIF(Config!$B$15:$B$19,R3541)&gt;0),1,0)</f>
        <v>0</v>
      </c>
      <c r="AA3541" s="1" cm="1">
        <f t="array" ref="AA3541">SUMPRODUCT(LEN(H3541)-LEN(SUBSTITUTE(H3541,{"0";"1";"2";"3";"4";"5";"6";"7";"8";"9"},"")))</f>
        <v>10</v>
      </c>
      <c r="AC3541" t="str">
        <f t="shared" si="387"/>
        <v/>
      </c>
      <c r="AD3541">
        <f t="shared" si="388"/>
        <v>1</v>
      </c>
      <c r="AE3541">
        <f t="shared" si="389"/>
        <v>1</v>
      </c>
      <c r="AF3541" t="str">
        <f t="shared" si="390"/>
        <v>No</v>
      </c>
      <c r="AG3541">
        <f t="shared" ca="1" si="391"/>
        <v>137</v>
      </c>
      <c r="AH3541" t="str">
        <f ca="1">IF(OR(V3541="",AG3541=""),"Yes",IF(AG3541&gt;Config!$B$41,"Yes","No"))</f>
        <v>No</v>
      </c>
    </row>
    <row r="3542" spans="1:34" x14ac:dyDescent="0.25">
      <c r="A3542" s="1" t="s">
        <v>24611</v>
      </c>
      <c r="B3542" s="1" t="s">
        <v>2127</v>
      </c>
      <c r="C3542" s="1" t="s">
        <v>205</v>
      </c>
      <c r="D3542" s="1" t="s">
        <v>24612</v>
      </c>
      <c r="E3542" s="1" t="s">
        <v>35429</v>
      </c>
      <c r="F3542" s="1" t="s">
        <v>24613</v>
      </c>
      <c r="G3542" t="str">
        <f t="shared" si="385"/>
        <v>Valid</v>
      </c>
      <c r="H3542" s="1" t="s">
        <v>24614</v>
      </c>
      <c r="I3542" t="str" cm="1">
        <f t="array" ref="I3542">IF(OR(TRIM(H3542)="",ISNUMBER(SEARCH("#",H3542)),AA3542&lt;Config!$B$8,SUMPRODUCT(--ISNUMBER(SEARCH({"a";"b";"c";"d";"e";"f";"g";"h";"i";"j";"k";"l";"m";"n";"o";"p";"q";"r";"s";"t";"u";"v";"w";"x";"y";"z"},H3542)))&gt;0),"Invalid","Valid")</f>
        <v>Valid</v>
      </c>
      <c r="J3542" s="1" t="s">
        <v>24615</v>
      </c>
      <c r="K3542" s="1" t="s">
        <v>1001</v>
      </c>
      <c r="L3542" s="1" t="s">
        <v>179</v>
      </c>
      <c r="M3542" s="1" t="s">
        <v>118</v>
      </c>
      <c r="N3542" s="1" t="s">
        <v>713</v>
      </c>
      <c r="O3542" s="1" t="s">
        <v>149</v>
      </c>
      <c r="P3542" t="s">
        <v>53</v>
      </c>
      <c r="Q3542" s="1" t="s">
        <v>55</v>
      </c>
      <c r="R3542" s="1" t="s">
        <v>70</v>
      </c>
      <c r="S3542" s="1" t="s">
        <v>24616</v>
      </c>
      <c r="T3542" s="1" t="s">
        <v>24617</v>
      </c>
      <c r="U3542" s="1" t="s">
        <v>12892</v>
      </c>
      <c r="V3542" s="1" t="s">
        <v>7126</v>
      </c>
      <c r="W3542" s="1" t="s">
        <v>186</v>
      </c>
      <c r="X3542" t="str">
        <f t="shared" si="386"/>
        <v>Complete</v>
      </c>
      <c r="Y3542">
        <f>MAX(0,100-IF(G3542="Invalid",Config!$B$5,0)-IF(I3542="Invalid",Config!$B$6,0)-IF(X3542="Incomplete",Config!$B$7,0)-IF(AF3542="Yes",Config!$B$37,0))</f>
        <v>100</v>
      </c>
      <c r="Z3542" s="1">
        <f>IF(OR(TRIM(B3542)="",COUNTIF(Config!$B$15:$B$19,B3542)&gt;0),1,0)+IF(OR(TRIM(C3542)="",COUNTIF(Config!$B$15:$B$19,C3542)&gt;0),1,0)+IF(OR(TRIM(F3542)="",COUNTIF(Config!$B$15:$B$19,F3542)&gt;0),1,0)+IF(OR(TRIM(H3542)="",COUNTIF(Config!$B$15:$B$19,H3542)&gt;0),1,0)+IF(OR(TRIM(E3542)="",COUNTIF(Config!$B$15:$B$19,E3542)&gt;0),1,0)+IF(OR(TRIM(K3542)="",COUNTIF(Config!$B$15:$B$19,K3542)&gt;0),1,0)+IF(OR(TRIM(P3542)="",COUNTIF(Config!$B$15:$B$19,P3542)&gt;0),1,0)+IF(OR(TRIM(R3542)="",COUNTIF(Config!$B$15:$B$19,R3542)&gt;0),1,0)</f>
        <v>0</v>
      </c>
      <c r="AA3542" s="1" cm="1">
        <f t="array" ref="AA3542">SUMPRODUCT(LEN(H3542)-LEN(SUBSTITUTE(H3542,{"0";"1";"2";"3";"4";"5";"6";"7";"8";"9"},"")))</f>
        <v>12</v>
      </c>
      <c r="AC3542" t="str">
        <f t="shared" si="387"/>
        <v/>
      </c>
      <c r="AD3542">
        <f t="shared" si="388"/>
        <v>1</v>
      </c>
      <c r="AE3542">
        <f t="shared" si="389"/>
        <v>1</v>
      </c>
      <c r="AF3542" t="str">
        <f t="shared" si="390"/>
        <v>No</v>
      </c>
      <c r="AG3542">
        <f t="shared" ca="1" si="391"/>
        <v>255</v>
      </c>
      <c r="AH3542" t="str">
        <f ca="1">IF(OR(V3542="",AG3542=""),"Yes",IF(AG3542&gt;Config!$B$41,"Yes","No"))</f>
        <v>No</v>
      </c>
    </row>
    <row r="3543" spans="1:34" x14ac:dyDescent="0.25">
      <c r="A3543" s="1" t="s">
        <v>24618</v>
      </c>
      <c r="B3543" s="1" t="s">
        <v>204</v>
      </c>
      <c r="C3543" s="1" t="s">
        <v>489</v>
      </c>
      <c r="D3543" s="1" t="s">
        <v>24619</v>
      </c>
      <c r="E3543" s="1" t="s">
        <v>35430</v>
      </c>
      <c r="F3543" s="1" t="s">
        <v>24620</v>
      </c>
      <c r="G3543" t="str">
        <f t="shared" si="385"/>
        <v>Valid</v>
      </c>
      <c r="H3543" s="1" t="s">
        <v>24621</v>
      </c>
      <c r="I3543" t="str" cm="1">
        <f t="array" ref="I3543">IF(OR(TRIM(H3543)="",ISNUMBER(SEARCH("#",H3543)),AA3543&lt;Config!$B$8,SUMPRODUCT(--ISNUMBER(SEARCH({"a";"b";"c";"d";"e";"f";"g";"h";"i";"j";"k";"l";"m";"n";"o";"p";"q";"r";"s";"t";"u";"v";"w";"x";"y";"z"},H3543)))&gt;0),"Invalid","Valid")</f>
        <v>Valid</v>
      </c>
      <c r="J3543" s="1" t="s">
        <v>24622</v>
      </c>
      <c r="K3543" s="1" t="s">
        <v>117</v>
      </c>
      <c r="L3543" s="1" t="s">
        <v>450</v>
      </c>
      <c r="M3543" s="1" t="s">
        <v>33827</v>
      </c>
      <c r="N3543" s="1" t="s">
        <v>211</v>
      </c>
      <c r="O3543" s="1" t="s">
        <v>69</v>
      </c>
      <c r="P3543" t="s">
        <v>328</v>
      </c>
      <c r="Q3543" s="1" t="s">
        <v>33838</v>
      </c>
      <c r="R3543" s="1" t="s">
        <v>571</v>
      </c>
      <c r="S3543" s="1" t="s">
        <v>9207</v>
      </c>
      <c r="T3543" s="1" t="s">
        <v>24623</v>
      </c>
      <c r="U3543" s="1" t="s">
        <v>4606</v>
      </c>
      <c r="V3543" s="1" t="s">
        <v>656</v>
      </c>
      <c r="W3543" s="1" t="s">
        <v>293</v>
      </c>
      <c r="X3543" t="str">
        <f t="shared" si="386"/>
        <v>Complete</v>
      </c>
      <c r="Y3543">
        <f>MAX(0,100-IF(G3543="Invalid",Config!$B$5,0)-IF(I3543="Invalid",Config!$B$6,0)-IF(X3543="Incomplete",Config!$B$7,0)-IF(AF3543="Yes",Config!$B$37,0))</f>
        <v>100</v>
      </c>
      <c r="Z3543" s="1">
        <f>IF(OR(TRIM(B3543)="",COUNTIF(Config!$B$15:$B$19,B3543)&gt;0),1,0)+IF(OR(TRIM(C3543)="",COUNTIF(Config!$B$15:$B$19,C3543)&gt;0),1,0)+IF(OR(TRIM(F3543)="",COUNTIF(Config!$B$15:$B$19,F3543)&gt;0),1,0)+IF(OR(TRIM(H3543)="",COUNTIF(Config!$B$15:$B$19,H3543)&gt;0),1,0)+IF(OR(TRIM(E3543)="",COUNTIF(Config!$B$15:$B$19,E3543)&gt;0),1,0)+IF(OR(TRIM(K3543)="",COUNTIF(Config!$B$15:$B$19,K3543)&gt;0),1,0)+IF(OR(TRIM(P3543)="",COUNTIF(Config!$B$15:$B$19,P3543)&gt;0),1,0)+IF(OR(TRIM(R3543)="",COUNTIF(Config!$B$15:$B$19,R3543)&gt;0),1,0)</f>
        <v>0</v>
      </c>
      <c r="AA3543" s="1" cm="1">
        <f t="array" ref="AA3543">SUMPRODUCT(LEN(H3543)-LEN(SUBSTITUTE(H3543,{"0";"1";"2";"3";"4";"5";"6";"7";"8";"9"},"")))</f>
        <v>11</v>
      </c>
      <c r="AC3543" t="str">
        <f t="shared" si="387"/>
        <v/>
      </c>
      <c r="AD3543">
        <f t="shared" si="388"/>
        <v>1</v>
      </c>
      <c r="AE3543">
        <f t="shared" si="389"/>
        <v>1</v>
      </c>
      <c r="AF3543" t="str">
        <f t="shared" si="390"/>
        <v>No</v>
      </c>
      <c r="AG3543">
        <f t="shared" ca="1" si="391"/>
        <v>364</v>
      </c>
      <c r="AH3543" t="str">
        <f ca="1">IF(OR(V3543="",AG3543=""),"Yes",IF(AG3543&gt;Config!$B$41,"Yes","No"))</f>
        <v>No</v>
      </c>
    </row>
    <row r="3544" spans="1:34" x14ac:dyDescent="0.25">
      <c r="A3544" s="1" t="s">
        <v>24624</v>
      </c>
      <c r="B3544" s="1" t="s">
        <v>295</v>
      </c>
      <c r="C3544" s="1" t="s">
        <v>219</v>
      </c>
      <c r="D3544" s="1" t="s">
        <v>19919</v>
      </c>
      <c r="E3544" s="1" t="s">
        <v>642</v>
      </c>
      <c r="F3544" s="1" t="s">
        <v>24625</v>
      </c>
      <c r="G3544" t="str">
        <f t="shared" si="385"/>
        <v>Valid</v>
      </c>
      <c r="H3544" s="1" t="s">
        <v>24626</v>
      </c>
      <c r="I3544" t="str" cm="1">
        <f t="array" ref="I3544">IF(OR(TRIM(H3544)="",ISNUMBER(SEARCH("#",H3544)),AA3544&lt;Config!$B$8,SUMPRODUCT(--ISNUMBER(SEARCH({"a";"b";"c";"d";"e";"f";"g";"h";"i";"j";"k";"l";"m";"n";"o";"p";"q";"r";"s";"t";"u";"v";"w";"x";"y";"z"},H3544)))&gt;0),"Invalid","Valid")</f>
        <v>Valid</v>
      </c>
      <c r="J3544" s="1" t="s">
        <v>24627</v>
      </c>
      <c r="K3544" s="1" t="s">
        <v>117</v>
      </c>
      <c r="L3544" s="1" t="s">
        <v>84</v>
      </c>
      <c r="M3544" s="1" t="s">
        <v>391</v>
      </c>
      <c r="N3544" s="1" t="s">
        <v>713</v>
      </c>
      <c r="O3544" s="1" t="s">
        <v>149</v>
      </c>
      <c r="P3544" t="s">
        <v>314</v>
      </c>
      <c r="Q3544" s="1" t="s">
        <v>663</v>
      </c>
      <c r="R3544" s="1" t="s">
        <v>315</v>
      </c>
      <c r="S3544" s="1" t="s">
        <v>14760</v>
      </c>
      <c r="T3544" s="1" t="s">
        <v>24628</v>
      </c>
      <c r="U3544" s="1" t="s">
        <v>3634</v>
      </c>
      <c r="V3544" s="1" t="s">
        <v>10207</v>
      </c>
      <c r="W3544" s="1" t="s">
        <v>186</v>
      </c>
      <c r="X3544" t="str">
        <f t="shared" si="386"/>
        <v>Complete</v>
      </c>
      <c r="Y3544">
        <f>MAX(0,100-IF(G3544="Invalid",Config!$B$5,0)-IF(I3544="Invalid",Config!$B$6,0)-IF(X3544="Incomplete",Config!$B$7,0)-IF(AF3544="Yes",Config!$B$37,0))</f>
        <v>100</v>
      </c>
      <c r="Z3544" s="1">
        <f>IF(OR(TRIM(B3544)="",COUNTIF(Config!$B$15:$B$19,B3544)&gt;0),1,0)+IF(OR(TRIM(C3544)="",COUNTIF(Config!$B$15:$B$19,C3544)&gt;0),1,0)+IF(OR(TRIM(F3544)="",COUNTIF(Config!$B$15:$B$19,F3544)&gt;0),1,0)+IF(OR(TRIM(H3544)="",COUNTIF(Config!$B$15:$B$19,H3544)&gt;0),1,0)+IF(OR(TRIM(E3544)="",COUNTIF(Config!$B$15:$B$19,E3544)&gt;0),1,0)+IF(OR(TRIM(K3544)="",COUNTIF(Config!$B$15:$B$19,K3544)&gt;0),1,0)+IF(OR(TRIM(P3544)="",COUNTIF(Config!$B$15:$B$19,P3544)&gt;0),1,0)+IF(OR(TRIM(R3544)="",COUNTIF(Config!$B$15:$B$19,R3544)&gt;0),1,0)</f>
        <v>0</v>
      </c>
      <c r="AA3544" s="1" cm="1">
        <f t="array" ref="AA3544">SUMPRODUCT(LEN(H3544)-LEN(SUBSTITUTE(H3544,{"0";"1";"2";"3";"4";"5";"6";"7";"8";"9"},"")))</f>
        <v>12</v>
      </c>
      <c r="AC3544" t="str">
        <f t="shared" si="387"/>
        <v/>
      </c>
      <c r="AD3544">
        <f t="shared" si="388"/>
        <v>1</v>
      </c>
      <c r="AE3544">
        <f t="shared" si="389"/>
        <v>1</v>
      </c>
      <c r="AF3544" t="str">
        <f t="shared" si="390"/>
        <v>No</v>
      </c>
      <c r="AG3544">
        <f t="shared" ca="1" si="391"/>
        <v>39</v>
      </c>
      <c r="AH3544" t="str">
        <f ca="1">IF(OR(V3544="",AG3544=""),"Yes",IF(AG3544&gt;Config!$B$41,"Yes","No"))</f>
        <v>No</v>
      </c>
    </row>
    <row r="3545" spans="1:34" x14ac:dyDescent="0.25">
      <c r="A3545" s="1" t="s">
        <v>24629</v>
      </c>
      <c r="B3545" s="1" t="s">
        <v>2408</v>
      </c>
      <c r="C3545" s="1" t="s">
        <v>386</v>
      </c>
      <c r="D3545" s="1" t="s">
        <v>24630</v>
      </c>
      <c r="E3545" s="1" t="s">
        <v>633</v>
      </c>
      <c r="F3545" s="1" t="s">
        <v>24631</v>
      </c>
      <c r="G3545" t="str">
        <f t="shared" si="385"/>
        <v>Valid</v>
      </c>
      <c r="H3545" s="1" t="s">
        <v>24632</v>
      </c>
      <c r="I3545" t="str" cm="1">
        <f t="array" ref="I3545">IF(OR(TRIM(H3545)="",ISNUMBER(SEARCH("#",H3545)),AA3545&lt;Config!$B$8,SUMPRODUCT(--ISNUMBER(SEARCH({"a";"b";"c";"d";"e";"f";"g";"h";"i";"j";"k";"l";"m";"n";"o";"p";"q";"r";"s";"t";"u";"v";"w";"x";"y";"z"},H3545)))&gt;0),"Invalid","Valid")</f>
        <v>Valid</v>
      </c>
      <c r="J3545" s="1" t="s">
        <v>24633</v>
      </c>
      <c r="K3545" s="1" t="s">
        <v>250</v>
      </c>
      <c r="L3545" s="1" t="s">
        <v>49</v>
      </c>
      <c r="M3545" s="1" t="s">
        <v>343</v>
      </c>
      <c r="N3545" s="1" t="s">
        <v>33819</v>
      </c>
      <c r="O3545" s="1" t="s">
        <v>180</v>
      </c>
      <c r="P3545" t="s">
        <v>328</v>
      </c>
      <c r="Q3545" s="1" t="s">
        <v>329</v>
      </c>
      <c r="R3545" s="1" t="s">
        <v>571</v>
      </c>
      <c r="S3545" s="1" t="s">
        <v>14411</v>
      </c>
      <c r="T3545" s="1" t="s">
        <v>24634</v>
      </c>
      <c r="U3545" s="1" t="s">
        <v>6350</v>
      </c>
      <c r="V3545" s="1" t="s">
        <v>1145</v>
      </c>
      <c r="W3545" s="1" t="s">
        <v>40</v>
      </c>
      <c r="X3545" t="str">
        <f t="shared" si="386"/>
        <v>Complete</v>
      </c>
      <c r="Y3545">
        <f>MAX(0,100-IF(G3545="Invalid",Config!$B$5,0)-IF(I3545="Invalid",Config!$B$6,0)-IF(X3545="Incomplete",Config!$B$7,0)-IF(AF3545="Yes",Config!$B$37,0))</f>
        <v>100</v>
      </c>
      <c r="Z3545" s="1">
        <f>IF(OR(TRIM(B3545)="",COUNTIF(Config!$B$15:$B$19,B3545)&gt;0),1,0)+IF(OR(TRIM(C3545)="",COUNTIF(Config!$B$15:$B$19,C3545)&gt;0),1,0)+IF(OR(TRIM(F3545)="",COUNTIF(Config!$B$15:$B$19,F3545)&gt;0),1,0)+IF(OR(TRIM(H3545)="",COUNTIF(Config!$B$15:$B$19,H3545)&gt;0),1,0)+IF(OR(TRIM(E3545)="",COUNTIF(Config!$B$15:$B$19,E3545)&gt;0),1,0)+IF(OR(TRIM(K3545)="",COUNTIF(Config!$B$15:$B$19,K3545)&gt;0),1,0)+IF(OR(TRIM(P3545)="",COUNTIF(Config!$B$15:$B$19,P3545)&gt;0),1,0)+IF(OR(TRIM(R3545)="",COUNTIF(Config!$B$15:$B$19,R3545)&gt;0),1,0)</f>
        <v>0</v>
      </c>
      <c r="AA3545" s="1" cm="1">
        <f t="array" ref="AA3545">SUMPRODUCT(LEN(H3545)-LEN(SUBSTITUTE(H3545,{"0";"1";"2";"3";"4";"5";"6";"7";"8";"9"},"")))</f>
        <v>11</v>
      </c>
      <c r="AC3545" t="str">
        <f t="shared" si="387"/>
        <v/>
      </c>
      <c r="AD3545">
        <f t="shared" si="388"/>
        <v>1</v>
      </c>
      <c r="AE3545">
        <f t="shared" si="389"/>
        <v>1</v>
      </c>
      <c r="AF3545" t="str">
        <f t="shared" si="390"/>
        <v>No</v>
      </c>
      <c r="AG3545">
        <f t="shared" ca="1" si="391"/>
        <v>37</v>
      </c>
      <c r="AH3545" t="str">
        <f ca="1">IF(OR(V3545="",AG3545=""),"Yes",IF(AG3545&gt;Config!$B$41,"Yes","No"))</f>
        <v>No</v>
      </c>
    </row>
    <row r="3546" spans="1:34" x14ac:dyDescent="0.25">
      <c r="A3546" s="1" t="s">
        <v>24635</v>
      </c>
      <c r="B3546" s="1" t="s">
        <v>3522</v>
      </c>
      <c r="C3546" s="1" t="s">
        <v>679</v>
      </c>
      <c r="D3546" s="1" t="s">
        <v>24636</v>
      </c>
      <c r="E3546" s="1" t="s">
        <v>339</v>
      </c>
      <c r="F3546" s="1" t="s">
        <v>24637</v>
      </c>
      <c r="G3546" t="str">
        <f t="shared" si="385"/>
        <v>Valid</v>
      </c>
      <c r="H3546" s="1" t="s">
        <v>24638</v>
      </c>
      <c r="I3546" t="str" cm="1">
        <f t="array" ref="I3546">IF(OR(TRIM(H3546)="",ISNUMBER(SEARCH("#",H3546)),AA3546&lt;Config!$B$8,SUMPRODUCT(--ISNUMBER(SEARCH({"a";"b";"c";"d";"e";"f";"g";"h";"i";"j";"k";"l";"m";"n";"o";"p";"q";"r";"s";"t";"u";"v";"w";"x";"y";"z"},H3546)))&gt;0),"Invalid","Valid")</f>
        <v>Valid</v>
      </c>
      <c r="J3546" s="1" t="s">
        <v>24639</v>
      </c>
      <c r="K3546" s="1" t="s">
        <v>210</v>
      </c>
      <c r="L3546" s="1" t="s">
        <v>49</v>
      </c>
      <c r="M3546" s="1" t="s">
        <v>118</v>
      </c>
      <c r="N3546" s="1" t="s">
        <v>252</v>
      </c>
      <c r="O3546" s="1" t="s">
        <v>196</v>
      </c>
      <c r="P3546" t="s">
        <v>87</v>
      </c>
      <c r="Q3546" s="1" t="s">
        <v>88</v>
      </c>
      <c r="R3546" s="1" t="s">
        <v>89</v>
      </c>
      <c r="S3546" s="1" t="s">
        <v>14611</v>
      </c>
      <c r="T3546" s="1" t="s">
        <v>24640</v>
      </c>
      <c r="U3546" s="1" t="s">
        <v>825</v>
      </c>
      <c r="V3546" s="1" t="s">
        <v>1521</v>
      </c>
      <c r="W3546" s="1" t="s">
        <v>141</v>
      </c>
      <c r="X3546" t="str">
        <f t="shared" si="386"/>
        <v>Complete</v>
      </c>
      <c r="Y3546">
        <f>MAX(0,100-IF(G3546="Invalid",Config!$B$5,0)-IF(I3546="Invalid",Config!$B$6,0)-IF(X3546="Incomplete",Config!$B$7,0)-IF(AF3546="Yes",Config!$B$37,0))</f>
        <v>100</v>
      </c>
      <c r="Z3546" s="1">
        <f>IF(OR(TRIM(B3546)="",COUNTIF(Config!$B$15:$B$19,B3546)&gt;0),1,0)+IF(OR(TRIM(C3546)="",COUNTIF(Config!$B$15:$B$19,C3546)&gt;0),1,0)+IF(OR(TRIM(F3546)="",COUNTIF(Config!$B$15:$B$19,F3546)&gt;0),1,0)+IF(OR(TRIM(H3546)="",COUNTIF(Config!$B$15:$B$19,H3546)&gt;0),1,0)+IF(OR(TRIM(E3546)="",COUNTIF(Config!$B$15:$B$19,E3546)&gt;0),1,0)+IF(OR(TRIM(K3546)="",COUNTIF(Config!$B$15:$B$19,K3546)&gt;0),1,0)+IF(OR(TRIM(P3546)="",COUNTIF(Config!$B$15:$B$19,P3546)&gt;0),1,0)+IF(OR(TRIM(R3546)="",COUNTIF(Config!$B$15:$B$19,R3546)&gt;0),1,0)</f>
        <v>0</v>
      </c>
      <c r="AA3546" s="1" cm="1">
        <f t="array" ref="AA3546">SUMPRODUCT(LEN(H3546)-LEN(SUBSTITUTE(H3546,{"0";"1";"2";"3";"4";"5";"6";"7";"8";"9"},"")))</f>
        <v>11</v>
      </c>
      <c r="AC3546" t="str">
        <f t="shared" si="387"/>
        <v/>
      </c>
      <c r="AD3546">
        <f t="shared" si="388"/>
        <v>1</v>
      </c>
      <c r="AE3546">
        <f t="shared" si="389"/>
        <v>1</v>
      </c>
      <c r="AF3546" t="str">
        <f t="shared" si="390"/>
        <v>No</v>
      </c>
      <c r="AG3546">
        <f t="shared" ca="1" si="391"/>
        <v>37</v>
      </c>
      <c r="AH3546" t="str">
        <f ca="1">IF(OR(V3546="",AG3546=""),"Yes",IF(AG3546&gt;Config!$B$41,"Yes","No"))</f>
        <v>No</v>
      </c>
    </row>
    <row r="3547" spans="1:34" x14ac:dyDescent="0.25">
      <c r="A3547" s="1" t="s">
        <v>24641</v>
      </c>
      <c r="B3547" s="1" t="s">
        <v>1441</v>
      </c>
      <c r="C3547" s="1" t="s">
        <v>659</v>
      </c>
      <c r="D3547" s="1" t="s">
        <v>24642</v>
      </c>
      <c r="E3547" s="1" t="s">
        <v>34459</v>
      </c>
      <c r="F3547" s="1" t="s">
        <v>24643</v>
      </c>
      <c r="G3547" t="str">
        <f t="shared" si="385"/>
        <v>Valid</v>
      </c>
      <c r="H3547" s="1" t="s">
        <v>24644</v>
      </c>
      <c r="I3547" t="str" cm="1">
        <f t="array" ref="I3547">IF(OR(TRIM(H3547)="",ISNUMBER(SEARCH("#",H3547)),AA3547&lt;Config!$B$8,SUMPRODUCT(--ISNUMBER(SEARCH({"a";"b";"c";"d";"e";"f";"g";"h";"i";"j";"k";"l";"m";"n";"o";"p";"q";"r";"s";"t";"u";"v";"w";"x";"y";"z"},H3547)))&gt;0),"Invalid","Valid")</f>
        <v>Valid</v>
      </c>
      <c r="J3547" s="1" t="s">
        <v>24645</v>
      </c>
      <c r="K3547" s="1" t="s">
        <v>210</v>
      </c>
      <c r="L3547" s="1" t="s">
        <v>49</v>
      </c>
      <c r="M3547" s="1" t="s">
        <v>517</v>
      </c>
      <c r="N3547" s="1" t="s">
        <v>51</v>
      </c>
      <c r="O3547" s="1" t="s">
        <v>149</v>
      </c>
      <c r="P3547" t="s">
        <v>328</v>
      </c>
      <c r="Q3547" s="1" t="s">
        <v>329</v>
      </c>
      <c r="R3547" s="1" t="s">
        <v>392</v>
      </c>
      <c r="S3547" s="1" t="s">
        <v>24646</v>
      </c>
      <c r="T3547" s="1" t="s">
        <v>24647</v>
      </c>
      <c r="U3547" s="1" t="s">
        <v>6118</v>
      </c>
      <c r="V3547" s="1" t="s">
        <v>140</v>
      </c>
      <c r="W3547" s="1" t="s">
        <v>293</v>
      </c>
      <c r="X3547" t="str">
        <f t="shared" si="386"/>
        <v>Complete</v>
      </c>
      <c r="Y3547">
        <f>MAX(0,100-IF(G3547="Invalid",Config!$B$5,0)-IF(I3547="Invalid",Config!$B$6,0)-IF(X3547="Incomplete",Config!$B$7,0)-IF(AF3547="Yes",Config!$B$37,0))</f>
        <v>100</v>
      </c>
      <c r="Z3547" s="1">
        <f>IF(OR(TRIM(B3547)="",COUNTIF(Config!$B$15:$B$19,B3547)&gt;0),1,0)+IF(OR(TRIM(C3547)="",COUNTIF(Config!$B$15:$B$19,C3547)&gt;0),1,0)+IF(OR(TRIM(F3547)="",COUNTIF(Config!$B$15:$B$19,F3547)&gt;0),1,0)+IF(OR(TRIM(H3547)="",COUNTIF(Config!$B$15:$B$19,H3547)&gt;0),1,0)+IF(OR(TRIM(E3547)="",COUNTIF(Config!$B$15:$B$19,E3547)&gt;0),1,0)+IF(OR(TRIM(K3547)="",COUNTIF(Config!$B$15:$B$19,K3547)&gt;0),1,0)+IF(OR(TRIM(P3547)="",COUNTIF(Config!$B$15:$B$19,P3547)&gt;0),1,0)+IF(OR(TRIM(R3547)="",COUNTIF(Config!$B$15:$B$19,R3547)&gt;0),1,0)</f>
        <v>0</v>
      </c>
      <c r="AA3547" s="1" cm="1">
        <f t="array" ref="AA3547">SUMPRODUCT(LEN(H3547)-LEN(SUBSTITUTE(H3547,{"0";"1";"2";"3";"4";"5";"6";"7";"8";"9"},"")))</f>
        <v>11</v>
      </c>
      <c r="AC3547" t="str">
        <f t="shared" si="387"/>
        <v/>
      </c>
      <c r="AD3547">
        <f t="shared" si="388"/>
        <v>1</v>
      </c>
      <c r="AE3547">
        <f t="shared" si="389"/>
        <v>1</v>
      </c>
      <c r="AF3547" t="str">
        <f t="shared" si="390"/>
        <v>No</v>
      </c>
      <c r="AG3547">
        <f t="shared" ca="1" si="391"/>
        <v>37</v>
      </c>
      <c r="AH3547" t="str">
        <f ca="1">IF(OR(V3547="",AG3547=""),"Yes",IF(AG3547&gt;Config!$B$41,"Yes","No"))</f>
        <v>No</v>
      </c>
    </row>
    <row r="3548" spans="1:34" x14ac:dyDescent="0.25">
      <c r="A3548" s="1" t="s">
        <v>24648</v>
      </c>
      <c r="B3548" s="1" t="s">
        <v>244</v>
      </c>
      <c r="C3548" s="1" t="s">
        <v>33815</v>
      </c>
      <c r="D3548" s="1" t="s">
        <v>244</v>
      </c>
      <c r="E3548" s="1" t="s">
        <v>35431</v>
      </c>
      <c r="F3548" s="1" t="s">
        <v>24649</v>
      </c>
      <c r="G3548" t="str">
        <f t="shared" si="385"/>
        <v>Valid</v>
      </c>
      <c r="H3548" s="1" t="s">
        <v>24650</v>
      </c>
      <c r="I3548" t="str" cm="1">
        <f t="array" ref="I3548">IF(OR(TRIM(H3548)="",ISNUMBER(SEARCH("#",H3548)),AA3548&lt;Config!$B$8,SUMPRODUCT(--ISNUMBER(SEARCH({"a";"b";"c";"d";"e";"f";"g";"h";"i";"j";"k";"l";"m";"n";"o";"p";"q";"r";"s";"t";"u";"v";"w";"x";"y";"z"},H3548)))&gt;0),"Invalid","Valid")</f>
        <v>Valid</v>
      </c>
      <c r="J3548" s="1" t="s">
        <v>24651</v>
      </c>
      <c r="K3548" s="1" t="s">
        <v>378</v>
      </c>
      <c r="L3548" s="1" t="s">
        <v>49</v>
      </c>
      <c r="M3548" s="1" t="s">
        <v>103</v>
      </c>
      <c r="N3548" s="1" t="s">
        <v>148</v>
      </c>
      <c r="O3548" s="1" t="s">
        <v>196</v>
      </c>
      <c r="P3548" t="s">
        <v>87</v>
      </c>
      <c r="Q3548" s="1" t="s">
        <v>166</v>
      </c>
      <c r="R3548" s="1" t="s">
        <v>379</v>
      </c>
      <c r="S3548" s="1" t="s">
        <v>24451</v>
      </c>
      <c r="T3548" s="1" t="s">
        <v>24652</v>
      </c>
      <c r="U3548" s="1" t="s">
        <v>4859</v>
      </c>
      <c r="V3548" s="1" t="s">
        <v>17111</v>
      </c>
      <c r="W3548" s="1" t="s">
        <v>75</v>
      </c>
      <c r="X3548" t="str">
        <f t="shared" si="386"/>
        <v>Incomplete</v>
      </c>
      <c r="Y3548">
        <f>MAX(0,100-IF(G3548="Invalid",Config!$B$5,0)-IF(I3548="Invalid",Config!$B$6,0)-IF(X3548="Incomplete",Config!$B$7,0)-IF(AF3548="Yes",Config!$B$37,0))</f>
        <v>60</v>
      </c>
      <c r="Z3548" s="1">
        <f>IF(OR(TRIM(B3548)="",COUNTIF(Config!$B$15:$B$19,B3548)&gt;0),1,0)+IF(OR(TRIM(C3548)="",COUNTIF(Config!$B$15:$B$19,C3548)&gt;0),1,0)+IF(OR(TRIM(F3548)="",COUNTIF(Config!$B$15:$B$19,F3548)&gt;0),1,0)+IF(OR(TRIM(H3548)="",COUNTIF(Config!$B$15:$B$19,H3548)&gt;0),1,0)+IF(OR(TRIM(E3548)="",COUNTIF(Config!$B$15:$B$19,E3548)&gt;0),1,0)+IF(OR(TRIM(K3548)="",COUNTIF(Config!$B$15:$B$19,K3548)&gt;0),1,0)+IF(OR(TRIM(P3548)="",COUNTIF(Config!$B$15:$B$19,P3548)&gt;0),1,0)+IF(OR(TRIM(R3548)="",COUNTIF(Config!$B$15:$B$19,R3548)&gt;0),1,0)</f>
        <v>1</v>
      </c>
      <c r="AA3548" s="1" cm="1">
        <f t="array" ref="AA3548">SUMPRODUCT(LEN(H3548)-LEN(SUBSTITUTE(H3548,{"0";"1";"2";"3";"4";"5";"6";"7";"8";"9"},"")))</f>
        <v>10</v>
      </c>
      <c r="AC3548" t="str">
        <f t="shared" si="387"/>
        <v>Incomplete Profile</v>
      </c>
      <c r="AD3548">
        <f t="shared" si="388"/>
        <v>1</v>
      </c>
      <c r="AE3548">
        <f t="shared" si="389"/>
        <v>1</v>
      </c>
      <c r="AF3548" t="str">
        <f t="shared" si="390"/>
        <v>No</v>
      </c>
      <c r="AG3548" t="str">
        <f t="shared" ca="1" si="391"/>
        <v/>
      </c>
      <c r="AH3548" t="str">
        <f ca="1">IF(OR(V3548="",AG3548=""),"Yes",IF(AG3548&gt;Config!$B$41,"Yes","No"))</f>
        <v>Yes</v>
      </c>
    </row>
    <row r="3549" spans="1:34" x14ac:dyDescent="0.25">
      <c r="A3549" s="1" t="s">
        <v>24653</v>
      </c>
      <c r="B3549" s="1" t="s">
        <v>77</v>
      </c>
      <c r="C3549" s="1" t="s">
        <v>273</v>
      </c>
      <c r="D3549" s="1" t="s">
        <v>12234</v>
      </c>
      <c r="E3549" s="1" t="s">
        <v>35432</v>
      </c>
      <c r="F3549" s="1" t="s">
        <v>24654</v>
      </c>
      <c r="G3549" t="str">
        <f t="shared" si="385"/>
        <v>Valid</v>
      </c>
      <c r="H3549" s="1" t="s">
        <v>24655</v>
      </c>
      <c r="I3549" t="str" cm="1">
        <f t="array" ref="I3549">IF(OR(TRIM(H3549)="",ISNUMBER(SEARCH("#",H3549)),AA3549&lt;Config!$B$8,SUMPRODUCT(--ISNUMBER(SEARCH({"a";"b";"c";"d";"e";"f";"g";"h";"i";"j";"k";"l";"m";"n";"o";"p";"q";"r";"s";"t";"u";"v";"w";"x";"y";"z"},H3549)))&gt;0),"Invalid","Valid")</f>
        <v>Valid</v>
      </c>
      <c r="J3549" s="1" t="s">
        <v>24656</v>
      </c>
      <c r="K3549" s="1" t="s">
        <v>425</v>
      </c>
      <c r="L3549" s="1" t="s">
        <v>164</v>
      </c>
      <c r="M3549" s="1" t="s">
        <v>118</v>
      </c>
      <c r="N3549" s="1" t="s">
        <v>437</v>
      </c>
      <c r="O3549" s="1" t="s">
        <v>266</v>
      </c>
      <c r="P3549" t="s">
        <v>87</v>
      </c>
      <c r="Q3549" s="1" t="s">
        <v>88</v>
      </c>
      <c r="R3549" s="1" t="s">
        <v>7504</v>
      </c>
      <c r="S3549" s="1" t="s">
        <v>6527</v>
      </c>
      <c r="T3549" s="1" t="s">
        <v>24657</v>
      </c>
      <c r="U3549" s="1" t="s">
        <v>4993</v>
      </c>
      <c r="V3549" s="1" t="s">
        <v>140</v>
      </c>
      <c r="W3549" s="1" t="s">
        <v>125</v>
      </c>
      <c r="X3549" t="str">
        <f t="shared" si="386"/>
        <v>Complete</v>
      </c>
      <c r="Y3549">
        <f>MAX(0,100-IF(G3549="Invalid",Config!$B$5,0)-IF(I3549="Invalid",Config!$B$6,0)-IF(X3549="Incomplete",Config!$B$7,0)-IF(AF3549="Yes",Config!$B$37,0))</f>
        <v>100</v>
      </c>
      <c r="Z3549" s="1">
        <f>IF(OR(TRIM(B3549)="",COUNTIF(Config!$B$15:$B$19,B3549)&gt;0),1,0)+IF(OR(TRIM(C3549)="",COUNTIF(Config!$B$15:$B$19,C3549)&gt;0),1,0)+IF(OR(TRIM(F3549)="",COUNTIF(Config!$B$15:$B$19,F3549)&gt;0),1,0)+IF(OR(TRIM(H3549)="",COUNTIF(Config!$B$15:$B$19,H3549)&gt;0),1,0)+IF(OR(TRIM(E3549)="",COUNTIF(Config!$B$15:$B$19,E3549)&gt;0),1,0)+IF(OR(TRIM(K3549)="",COUNTIF(Config!$B$15:$B$19,K3549)&gt;0),1,0)+IF(OR(TRIM(P3549)="",COUNTIF(Config!$B$15:$B$19,P3549)&gt;0),1,0)+IF(OR(TRIM(R3549)="",COUNTIF(Config!$B$15:$B$19,R3549)&gt;0),1,0)</f>
        <v>0</v>
      </c>
      <c r="AA3549" s="1" cm="1">
        <f t="array" ref="AA3549">SUMPRODUCT(LEN(H3549)-LEN(SUBSTITUTE(H3549,{"0";"1";"2";"3";"4";"5";"6";"7";"8";"9"},"")))</f>
        <v>10</v>
      </c>
      <c r="AC3549" t="str">
        <f t="shared" si="387"/>
        <v/>
      </c>
      <c r="AD3549">
        <f t="shared" si="388"/>
        <v>1</v>
      </c>
      <c r="AE3549">
        <f t="shared" si="389"/>
        <v>1</v>
      </c>
      <c r="AF3549" t="str">
        <f t="shared" si="390"/>
        <v>No</v>
      </c>
      <c r="AG3549">
        <f t="shared" ca="1" si="391"/>
        <v>37</v>
      </c>
      <c r="AH3549" t="str">
        <f ca="1">IF(OR(V3549="",AG3549=""),"Yes",IF(AG3549&gt;Config!$B$41,"Yes","No"))</f>
        <v>No</v>
      </c>
    </row>
    <row r="3550" spans="1:34" x14ac:dyDescent="0.25">
      <c r="A3550" s="1" t="s">
        <v>24658</v>
      </c>
      <c r="B3550" s="1" t="s">
        <v>409</v>
      </c>
      <c r="C3550" s="1" t="s">
        <v>308</v>
      </c>
      <c r="D3550" s="1" t="s">
        <v>24659</v>
      </c>
      <c r="E3550" s="1" t="s">
        <v>458</v>
      </c>
      <c r="F3550" s="1" t="s">
        <v>24660</v>
      </c>
      <c r="G3550" t="str">
        <f t="shared" si="385"/>
        <v>Valid</v>
      </c>
      <c r="H3550" s="1" t="s">
        <v>24661</v>
      </c>
      <c r="I3550" t="str" cm="1">
        <f t="array" ref="I3550">IF(OR(TRIM(H3550)="",ISNUMBER(SEARCH("#",H3550)),AA3550&lt;Config!$B$8,SUMPRODUCT(--ISNUMBER(SEARCH({"a";"b";"c";"d";"e";"f";"g";"h";"i";"j";"k";"l";"m";"n";"o";"p";"q";"r";"s";"t";"u";"v";"w";"x";"y";"z"},H3550)))&gt;0),"Invalid","Valid")</f>
        <v>Valid</v>
      </c>
      <c r="J3550" s="1" t="s">
        <v>24662</v>
      </c>
      <c r="K3550" s="1" t="s">
        <v>378</v>
      </c>
      <c r="L3550" s="1" t="s">
        <v>265</v>
      </c>
      <c r="M3550" s="1" t="s">
        <v>165</v>
      </c>
      <c r="N3550" s="1" t="s">
        <v>252</v>
      </c>
      <c r="O3550" s="1" t="s">
        <v>69</v>
      </c>
      <c r="P3550" t="s">
        <v>53</v>
      </c>
      <c r="Q3550" s="1" t="s">
        <v>55</v>
      </c>
      <c r="R3550" s="1" t="s">
        <v>198</v>
      </c>
      <c r="S3550" s="1" t="s">
        <v>24663</v>
      </c>
      <c r="T3550" s="1" t="s">
        <v>24664</v>
      </c>
      <c r="U3550" s="1" t="s">
        <v>8312</v>
      </c>
      <c r="V3550" s="1" t="s">
        <v>3263</v>
      </c>
      <c r="W3550" s="1" t="s">
        <v>141</v>
      </c>
      <c r="X3550" t="str">
        <f t="shared" si="386"/>
        <v>Complete</v>
      </c>
      <c r="Y3550">
        <f>MAX(0,100-IF(G3550="Invalid",Config!$B$5,0)-IF(I3550="Invalid",Config!$B$6,0)-IF(X3550="Incomplete",Config!$B$7,0)-IF(AF3550="Yes",Config!$B$37,0))</f>
        <v>100</v>
      </c>
      <c r="Z3550" s="1">
        <f>IF(OR(TRIM(B3550)="",COUNTIF(Config!$B$15:$B$19,B3550)&gt;0),1,0)+IF(OR(TRIM(C3550)="",COUNTIF(Config!$B$15:$B$19,C3550)&gt;0),1,0)+IF(OR(TRIM(F3550)="",COUNTIF(Config!$B$15:$B$19,F3550)&gt;0),1,0)+IF(OR(TRIM(H3550)="",COUNTIF(Config!$B$15:$B$19,H3550)&gt;0),1,0)+IF(OR(TRIM(E3550)="",COUNTIF(Config!$B$15:$B$19,E3550)&gt;0),1,0)+IF(OR(TRIM(K3550)="",COUNTIF(Config!$B$15:$B$19,K3550)&gt;0),1,0)+IF(OR(TRIM(P3550)="",COUNTIF(Config!$B$15:$B$19,P3550)&gt;0),1,0)+IF(OR(TRIM(R3550)="",COUNTIF(Config!$B$15:$B$19,R3550)&gt;0),1,0)</f>
        <v>0</v>
      </c>
      <c r="AA3550" s="1" cm="1">
        <f t="array" ref="AA3550">SUMPRODUCT(LEN(H3550)-LEN(SUBSTITUTE(H3550,{"0";"1";"2";"3";"4";"5";"6";"7";"8";"9"},"")))</f>
        <v>12</v>
      </c>
      <c r="AC3550" t="str">
        <f t="shared" si="387"/>
        <v/>
      </c>
      <c r="AD3550">
        <f t="shared" si="388"/>
        <v>1</v>
      </c>
      <c r="AE3550">
        <f t="shared" si="389"/>
        <v>1</v>
      </c>
      <c r="AF3550" t="str">
        <f t="shared" si="390"/>
        <v>No</v>
      </c>
      <c r="AG3550">
        <f t="shared" ca="1" si="391"/>
        <v>180</v>
      </c>
      <c r="AH3550" t="str">
        <f ca="1">IF(OR(V3550="",AG3550=""),"Yes",IF(AG3550&gt;Config!$B$41,"Yes","No"))</f>
        <v>No</v>
      </c>
    </row>
    <row r="3551" spans="1:34" x14ac:dyDescent="0.25">
      <c r="A3551" s="1" t="s">
        <v>24665</v>
      </c>
      <c r="B3551" s="1" t="s">
        <v>229</v>
      </c>
      <c r="C3551" s="1" t="s">
        <v>410</v>
      </c>
      <c r="D3551" s="1" t="s">
        <v>24666</v>
      </c>
      <c r="E3551" s="1" t="s">
        <v>33907</v>
      </c>
      <c r="F3551" s="1" t="s">
        <v>24667</v>
      </c>
      <c r="G3551" t="str">
        <f t="shared" si="385"/>
        <v>Valid</v>
      </c>
      <c r="H3551" s="1" t="s">
        <v>24668</v>
      </c>
      <c r="I3551" t="str" cm="1">
        <f t="array" ref="I3551">IF(OR(TRIM(H3551)="",ISNUMBER(SEARCH("#",H3551)),AA3551&lt;Config!$B$8,SUMPRODUCT(--ISNUMBER(SEARCH({"a";"b";"c";"d";"e";"f";"g";"h";"i";"j";"k";"l";"m";"n";"o";"p";"q";"r";"s";"t";"u";"v";"w";"x";"y";"z"},H3551)))&gt;0),"Invalid","Valid")</f>
        <v>Valid</v>
      </c>
      <c r="J3551" s="1" t="s">
        <v>24669</v>
      </c>
      <c r="K3551" s="1" t="s">
        <v>83</v>
      </c>
      <c r="L3551" s="1" t="s">
        <v>265</v>
      </c>
      <c r="M3551" s="1" t="s">
        <v>33827</v>
      </c>
      <c r="N3551" s="1" t="s">
        <v>33819</v>
      </c>
      <c r="O3551" s="1" t="s">
        <v>32</v>
      </c>
      <c r="P3551" t="s">
        <v>53</v>
      </c>
      <c r="Q3551" s="1" t="s">
        <v>150</v>
      </c>
      <c r="R3551" s="1" t="s">
        <v>198</v>
      </c>
      <c r="S3551" s="1" t="s">
        <v>15361</v>
      </c>
      <c r="T3551" s="1" t="s">
        <v>24670</v>
      </c>
      <c r="U3551" s="1" t="s">
        <v>2631</v>
      </c>
      <c r="V3551" s="1" t="s">
        <v>23835</v>
      </c>
      <c r="W3551" s="1" t="s">
        <v>60</v>
      </c>
      <c r="X3551" t="str">
        <f t="shared" si="386"/>
        <v>Complete</v>
      </c>
      <c r="Y3551">
        <f>MAX(0,100-IF(G3551="Invalid",Config!$B$5,0)-IF(I3551="Invalid",Config!$B$6,0)-IF(X3551="Incomplete",Config!$B$7,0)-IF(AF3551="Yes",Config!$B$37,0))</f>
        <v>100</v>
      </c>
      <c r="Z3551" s="1">
        <f>IF(OR(TRIM(B3551)="",COUNTIF(Config!$B$15:$B$19,B3551)&gt;0),1,0)+IF(OR(TRIM(C3551)="",COUNTIF(Config!$B$15:$B$19,C3551)&gt;0),1,0)+IF(OR(TRIM(F3551)="",COUNTIF(Config!$B$15:$B$19,F3551)&gt;0),1,0)+IF(OR(TRIM(H3551)="",COUNTIF(Config!$B$15:$B$19,H3551)&gt;0),1,0)+IF(OR(TRIM(E3551)="",COUNTIF(Config!$B$15:$B$19,E3551)&gt;0),1,0)+IF(OR(TRIM(K3551)="",COUNTIF(Config!$B$15:$B$19,K3551)&gt;0),1,0)+IF(OR(TRIM(P3551)="",COUNTIF(Config!$B$15:$B$19,P3551)&gt;0),1,0)+IF(OR(TRIM(R3551)="",COUNTIF(Config!$B$15:$B$19,R3551)&gt;0),1,0)</f>
        <v>0</v>
      </c>
      <c r="AA3551" s="1" cm="1">
        <f t="array" ref="AA3551">SUMPRODUCT(LEN(H3551)-LEN(SUBSTITUTE(H3551,{"0";"1";"2";"3";"4";"5";"6";"7";"8";"9"},"")))</f>
        <v>12</v>
      </c>
      <c r="AC3551" t="str">
        <f t="shared" si="387"/>
        <v/>
      </c>
      <c r="AD3551">
        <f t="shared" si="388"/>
        <v>1</v>
      </c>
      <c r="AE3551">
        <f t="shared" si="389"/>
        <v>1</v>
      </c>
      <c r="AF3551" t="str">
        <f t="shared" si="390"/>
        <v>No</v>
      </c>
      <c r="AG3551">
        <f t="shared" ca="1" si="391"/>
        <v>226</v>
      </c>
      <c r="AH3551" t="str">
        <f ca="1">IF(OR(V3551="",AG3551=""),"Yes",IF(AG3551&gt;Config!$B$41,"Yes","No"))</f>
        <v>No</v>
      </c>
    </row>
    <row r="3552" spans="1:34" x14ac:dyDescent="0.25">
      <c r="A3552" s="1" t="s">
        <v>24671</v>
      </c>
      <c r="B3552" s="1" t="s">
        <v>1634</v>
      </c>
      <c r="C3552" s="1" t="s">
        <v>173</v>
      </c>
      <c r="D3552" s="1" t="s">
        <v>24672</v>
      </c>
      <c r="E3552" s="1" t="s">
        <v>34193</v>
      </c>
      <c r="F3552" s="1" t="s">
        <v>24673</v>
      </c>
      <c r="G3552" t="str">
        <f t="shared" si="385"/>
        <v>Valid</v>
      </c>
      <c r="H3552" s="1" t="s">
        <v>24674</v>
      </c>
      <c r="I3552" t="str" cm="1">
        <f t="array" ref="I3552">IF(OR(TRIM(H3552)="",ISNUMBER(SEARCH("#",H3552)),AA3552&lt;Config!$B$8,SUMPRODUCT(--ISNUMBER(SEARCH({"a";"b";"c";"d";"e";"f";"g";"h";"i";"j";"k";"l";"m";"n";"o";"p";"q";"r";"s";"t";"u";"v";"w";"x";"y";"z"},H3552)))&gt;0),"Invalid","Valid")</f>
        <v>Valid</v>
      </c>
      <c r="J3552" s="1" t="s">
        <v>24675</v>
      </c>
      <c r="K3552" s="1" t="s">
        <v>133</v>
      </c>
      <c r="L3552" s="1" t="s">
        <v>49</v>
      </c>
      <c r="M3552" s="1" t="s">
        <v>391</v>
      </c>
      <c r="N3552" s="1" t="s">
        <v>51</v>
      </c>
      <c r="O3552" s="1" t="s">
        <v>32</v>
      </c>
      <c r="P3552" t="s">
        <v>33</v>
      </c>
      <c r="Q3552" s="1" t="s">
        <v>1099</v>
      </c>
      <c r="R3552" s="1" t="s">
        <v>482</v>
      </c>
      <c r="S3552" s="1" t="s">
        <v>12513</v>
      </c>
      <c r="T3552" s="1" t="s">
        <v>24676</v>
      </c>
      <c r="U3552" s="1" t="s">
        <v>14504</v>
      </c>
      <c r="V3552" s="1" t="s">
        <v>3126</v>
      </c>
      <c r="W3552" s="1" t="s">
        <v>202</v>
      </c>
      <c r="X3552" t="str">
        <f t="shared" si="386"/>
        <v>Complete</v>
      </c>
      <c r="Y3552">
        <f>MAX(0,100-IF(G3552="Invalid",Config!$B$5,0)-IF(I3552="Invalid",Config!$B$6,0)-IF(X3552="Incomplete",Config!$B$7,0)-IF(AF3552="Yes",Config!$B$37,0))</f>
        <v>100</v>
      </c>
      <c r="Z3552" s="1">
        <f>IF(OR(TRIM(B3552)="",COUNTIF(Config!$B$15:$B$19,B3552)&gt;0),1,0)+IF(OR(TRIM(C3552)="",COUNTIF(Config!$B$15:$B$19,C3552)&gt;0),1,0)+IF(OR(TRIM(F3552)="",COUNTIF(Config!$B$15:$B$19,F3552)&gt;0),1,0)+IF(OR(TRIM(H3552)="",COUNTIF(Config!$B$15:$B$19,H3552)&gt;0),1,0)+IF(OR(TRIM(E3552)="",COUNTIF(Config!$B$15:$B$19,E3552)&gt;0),1,0)+IF(OR(TRIM(K3552)="",COUNTIF(Config!$B$15:$B$19,K3552)&gt;0),1,0)+IF(OR(TRIM(P3552)="",COUNTIF(Config!$B$15:$B$19,P3552)&gt;0),1,0)+IF(OR(TRIM(R3552)="",COUNTIF(Config!$B$15:$B$19,R3552)&gt;0),1,0)</f>
        <v>0</v>
      </c>
      <c r="AA3552" s="1" cm="1">
        <f t="array" ref="AA3552">SUMPRODUCT(LEN(H3552)-LEN(SUBSTITUTE(H3552,{"0";"1";"2";"3";"4";"5";"6";"7";"8";"9"},"")))</f>
        <v>10</v>
      </c>
      <c r="AC3552" t="str">
        <f t="shared" si="387"/>
        <v/>
      </c>
      <c r="AD3552">
        <f t="shared" si="388"/>
        <v>1</v>
      </c>
      <c r="AE3552">
        <f t="shared" si="389"/>
        <v>1</v>
      </c>
      <c r="AF3552" t="str">
        <f t="shared" si="390"/>
        <v>No</v>
      </c>
      <c r="AG3552">
        <f t="shared" ca="1" si="391"/>
        <v>415</v>
      </c>
      <c r="AH3552" t="str">
        <f ca="1">IF(OR(V3552="",AG3552=""),"Yes",IF(AG3552&gt;Config!$B$41,"Yes","No"))</f>
        <v>Yes</v>
      </c>
    </row>
    <row r="3553" spans="1:34" x14ac:dyDescent="0.25">
      <c r="A3553" s="1" t="s">
        <v>24677</v>
      </c>
      <c r="B3553" s="1" t="s">
        <v>188</v>
      </c>
      <c r="C3553" s="1" t="s">
        <v>205</v>
      </c>
      <c r="D3553" s="1" t="s">
        <v>24678</v>
      </c>
      <c r="E3553" s="1" t="s">
        <v>34926</v>
      </c>
      <c r="F3553" s="1" t="s">
        <v>24679</v>
      </c>
      <c r="G3553" t="str">
        <f t="shared" si="385"/>
        <v>Valid</v>
      </c>
      <c r="H3553" s="1" t="s">
        <v>24680</v>
      </c>
      <c r="I3553" t="str" cm="1">
        <f t="array" ref="I3553">IF(OR(TRIM(H3553)="",ISNUMBER(SEARCH("#",H3553)),AA3553&lt;Config!$B$8,SUMPRODUCT(--ISNUMBER(SEARCH({"a";"b";"c";"d";"e";"f";"g";"h";"i";"j";"k";"l";"m";"n";"o";"p";"q";"r";"s";"t";"u";"v";"w";"x";"y";"z"},H3553)))&gt;0),"Invalid","Valid")</f>
        <v>Valid</v>
      </c>
      <c r="J3553" s="1" t="s">
        <v>24681</v>
      </c>
      <c r="K3553" s="1" t="s">
        <v>195</v>
      </c>
      <c r="L3553" s="1" t="s">
        <v>49</v>
      </c>
      <c r="M3553" s="1" t="s">
        <v>343</v>
      </c>
      <c r="N3553" s="1" t="s">
        <v>713</v>
      </c>
      <c r="O3553" s="1" t="s">
        <v>266</v>
      </c>
      <c r="P3553" t="s">
        <v>328</v>
      </c>
      <c r="Q3553" s="1" t="s">
        <v>329</v>
      </c>
      <c r="R3553" s="1" t="s">
        <v>392</v>
      </c>
      <c r="S3553" s="1" t="s">
        <v>24682</v>
      </c>
      <c r="T3553" s="1" t="s">
        <v>24683</v>
      </c>
      <c r="U3553" s="1" t="s">
        <v>7660</v>
      </c>
      <c r="V3553" s="1" t="s">
        <v>1273</v>
      </c>
      <c r="W3553" s="1" t="s">
        <v>60</v>
      </c>
      <c r="X3553" t="str">
        <f t="shared" si="386"/>
        <v>Complete</v>
      </c>
      <c r="Y3553">
        <f>MAX(0,100-IF(G3553="Invalid",Config!$B$5,0)-IF(I3553="Invalid",Config!$B$6,0)-IF(X3553="Incomplete",Config!$B$7,0)-IF(AF3553="Yes",Config!$B$37,0))</f>
        <v>100</v>
      </c>
      <c r="Z3553" s="1">
        <f>IF(OR(TRIM(B3553)="",COUNTIF(Config!$B$15:$B$19,B3553)&gt;0),1,0)+IF(OR(TRIM(C3553)="",COUNTIF(Config!$B$15:$B$19,C3553)&gt;0),1,0)+IF(OR(TRIM(F3553)="",COUNTIF(Config!$B$15:$B$19,F3553)&gt;0),1,0)+IF(OR(TRIM(H3553)="",COUNTIF(Config!$B$15:$B$19,H3553)&gt;0),1,0)+IF(OR(TRIM(E3553)="",COUNTIF(Config!$B$15:$B$19,E3553)&gt;0),1,0)+IF(OR(TRIM(K3553)="",COUNTIF(Config!$B$15:$B$19,K3553)&gt;0),1,0)+IF(OR(TRIM(P3553)="",COUNTIF(Config!$B$15:$B$19,P3553)&gt;0),1,0)+IF(OR(TRIM(R3553)="",COUNTIF(Config!$B$15:$B$19,R3553)&gt;0),1,0)</f>
        <v>0</v>
      </c>
      <c r="AA3553" s="1" cm="1">
        <f t="array" ref="AA3553">SUMPRODUCT(LEN(H3553)-LEN(SUBSTITUTE(H3553,{"0";"1";"2";"3";"4";"5";"6";"7";"8";"9"},"")))</f>
        <v>10</v>
      </c>
      <c r="AC3553" t="str">
        <f t="shared" si="387"/>
        <v/>
      </c>
      <c r="AD3553">
        <f t="shared" si="388"/>
        <v>1</v>
      </c>
      <c r="AE3553">
        <f t="shared" si="389"/>
        <v>1</v>
      </c>
      <c r="AF3553" t="str">
        <f t="shared" si="390"/>
        <v>No</v>
      </c>
      <c r="AG3553" t="str">
        <f t="shared" ca="1" si="391"/>
        <v/>
      </c>
      <c r="AH3553" t="str">
        <f ca="1">IF(OR(V3553="",AG3553=""),"Yes",IF(AG3553&gt;Config!$B$41,"Yes","No"))</f>
        <v>Yes</v>
      </c>
    </row>
    <row r="3554" spans="1:34" x14ac:dyDescent="0.25">
      <c r="A3554" s="1" t="s">
        <v>24684</v>
      </c>
      <c r="B3554" s="1" t="s">
        <v>1257</v>
      </c>
      <c r="C3554" s="1" t="s">
        <v>828</v>
      </c>
      <c r="D3554" s="1" t="s">
        <v>24685</v>
      </c>
      <c r="E3554" s="1" t="s">
        <v>35311</v>
      </c>
      <c r="F3554" s="1" t="s">
        <v>24686</v>
      </c>
      <c r="G3554" t="str">
        <f t="shared" si="385"/>
        <v>Valid</v>
      </c>
      <c r="H3554" s="1" t="s">
        <v>24687</v>
      </c>
      <c r="I3554" t="str" cm="1">
        <f t="array" ref="I3554">IF(OR(TRIM(H3554)="",ISNUMBER(SEARCH("#",H3554)),AA3554&lt;Config!$B$8,SUMPRODUCT(--ISNUMBER(SEARCH({"a";"b";"c";"d";"e";"f";"g";"h";"i";"j";"k";"l";"m";"n";"o";"p";"q";"r";"s";"t";"u";"v";"w";"x";"y";"z"},H3554)))&gt;0),"Invalid","Valid")</f>
        <v>Valid</v>
      </c>
      <c r="J3554" s="1" t="s">
        <v>24688</v>
      </c>
      <c r="K3554" s="1" t="s">
        <v>66</v>
      </c>
      <c r="L3554" s="1" t="s">
        <v>179</v>
      </c>
      <c r="M3554" s="1" t="s">
        <v>343</v>
      </c>
      <c r="N3554" s="1" t="s">
        <v>252</v>
      </c>
      <c r="O3554" s="1" t="s">
        <v>149</v>
      </c>
      <c r="P3554" t="s">
        <v>53</v>
      </c>
      <c r="Q3554" s="1" t="s">
        <v>181</v>
      </c>
      <c r="R3554" s="1" t="s">
        <v>70</v>
      </c>
      <c r="S3554" s="1" t="s">
        <v>24689</v>
      </c>
      <c r="T3554" s="1" t="s">
        <v>24690</v>
      </c>
      <c r="U3554" s="1" t="s">
        <v>24691</v>
      </c>
      <c r="V3554" s="1" t="s">
        <v>24692</v>
      </c>
      <c r="W3554" s="1" t="s">
        <v>384</v>
      </c>
      <c r="X3554" t="str">
        <f t="shared" si="386"/>
        <v>Complete</v>
      </c>
      <c r="Y3554">
        <f>MAX(0,100-IF(G3554="Invalid",Config!$B$5,0)-IF(I3554="Invalid",Config!$B$6,0)-IF(X3554="Incomplete",Config!$B$7,0)-IF(AF3554="Yes",Config!$B$37,0))</f>
        <v>100</v>
      </c>
      <c r="Z3554" s="1">
        <f>IF(OR(TRIM(B3554)="",COUNTIF(Config!$B$15:$B$19,B3554)&gt;0),1,0)+IF(OR(TRIM(C3554)="",COUNTIF(Config!$B$15:$B$19,C3554)&gt;0),1,0)+IF(OR(TRIM(F3554)="",COUNTIF(Config!$B$15:$B$19,F3554)&gt;0),1,0)+IF(OR(TRIM(H3554)="",COUNTIF(Config!$B$15:$B$19,H3554)&gt;0),1,0)+IF(OR(TRIM(E3554)="",COUNTIF(Config!$B$15:$B$19,E3554)&gt;0),1,0)+IF(OR(TRIM(K3554)="",COUNTIF(Config!$B$15:$B$19,K3554)&gt;0),1,0)+IF(OR(TRIM(P3554)="",COUNTIF(Config!$B$15:$B$19,P3554)&gt;0),1,0)+IF(OR(TRIM(R3554)="",COUNTIF(Config!$B$15:$B$19,R3554)&gt;0),1,0)</f>
        <v>0</v>
      </c>
      <c r="AA3554" s="1" cm="1">
        <f t="array" ref="AA3554">SUMPRODUCT(LEN(H3554)-LEN(SUBSTITUTE(H3554,{"0";"1";"2";"3";"4";"5";"6";"7";"8";"9"},"")))</f>
        <v>12</v>
      </c>
      <c r="AC3554" t="str">
        <f t="shared" si="387"/>
        <v/>
      </c>
      <c r="AD3554">
        <f t="shared" si="388"/>
        <v>1</v>
      </c>
      <c r="AE3554">
        <f t="shared" si="389"/>
        <v>1</v>
      </c>
      <c r="AF3554" t="str">
        <f t="shared" si="390"/>
        <v>No</v>
      </c>
      <c r="AG3554">
        <f t="shared" ca="1" si="391"/>
        <v>379</v>
      </c>
      <c r="AH3554" t="str">
        <f ca="1">IF(OR(V3554="",AG3554=""),"Yes",IF(AG3554&gt;Config!$B$41,"Yes","No"))</f>
        <v>Yes</v>
      </c>
    </row>
    <row r="3555" spans="1:34" x14ac:dyDescent="0.25">
      <c r="A3555" s="1" t="s">
        <v>24693</v>
      </c>
      <c r="B3555" s="1" t="s">
        <v>619</v>
      </c>
      <c r="C3555" s="1" t="s">
        <v>308</v>
      </c>
      <c r="D3555" s="1" t="s">
        <v>3838</v>
      </c>
      <c r="E3555" s="1" t="s">
        <v>35433</v>
      </c>
      <c r="F3555" s="1" t="s">
        <v>24694</v>
      </c>
      <c r="G3555" t="str">
        <f t="shared" si="385"/>
        <v>Valid</v>
      </c>
      <c r="H3555" s="1" t="s">
        <v>24695</v>
      </c>
      <c r="I3555" t="str" cm="1">
        <f t="array" ref="I3555">IF(OR(TRIM(H3555)="",ISNUMBER(SEARCH("#",H3555)),AA3555&lt;Config!$B$8,SUMPRODUCT(--ISNUMBER(SEARCH({"a";"b";"c";"d";"e";"f";"g";"h";"i";"j";"k";"l";"m";"n";"o";"p";"q";"r";"s";"t";"u";"v";"w";"x";"y";"z"},H3555)))&gt;0),"Invalid","Valid")</f>
        <v>Valid</v>
      </c>
      <c r="J3555" s="1" t="s">
        <v>24696</v>
      </c>
      <c r="K3555" s="1" t="s">
        <v>133</v>
      </c>
      <c r="L3555" s="1" t="s">
        <v>450</v>
      </c>
      <c r="M3555" s="1" t="s">
        <v>85</v>
      </c>
      <c r="N3555" s="1" t="s">
        <v>437</v>
      </c>
      <c r="O3555" s="1" t="s">
        <v>196</v>
      </c>
      <c r="P3555" t="s">
        <v>53</v>
      </c>
      <c r="Q3555" s="1" t="s">
        <v>197</v>
      </c>
      <c r="R3555" s="1" t="s">
        <v>70</v>
      </c>
      <c r="S3555" s="1" t="s">
        <v>24697</v>
      </c>
      <c r="T3555" s="1" t="s">
        <v>24698</v>
      </c>
      <c r="U3555" s="1" t="s">
        <v>9408</v>
      </c>
      <c r="V3555" s="1" t="s">
        <v>140</v>
      </c>
      <c r="W3555" s="1" t="s">
        <v>384</v>
      </c>
      <c r="X3555" t="str">
        <f t="shared" si="386"/>
        <v>Complete</v>
      </c>
      <c r="Y3555">
        <f>MAX(0,100-IF(G3555="Invalid",Config!$B$5,0)-IF(I3555="Invalid",Config!$B$6,0)-IF(X3555="Incomplete",Config!$B$7,0)-IF(AF3555="Yes",Config!$B$37,0))</f>
        <v>100</v>
      </c>
      <c r="Z3555" s="1">
        <f>IF(OR(TRIM(B3555)="",COUNTIF(Config!$B$15:$B$19,B3555)&gt;0),1,0)+IF(OR(TRIM(C3555)="",COUNTIF(Config!$B$15:$B$19,C3555)&gt;0),1,0)+IF(OR(TRIM(F3555)="",COUNTIF(Config!$B$15:$B$19,F3555)&gt;0),1,0)+IF(OR(TRIM(H3555)="",COUNTIF(Config!$B$15:$B$19,H3555)&gt;0),1,0)+IF(OR(TRIM(E3555)="",COUNTIF(Config!$B$15:$B$19,E3555)&gt;0),1,0)+IF(OR(TRIM(K3555)="",COUNTIF(Config!$B$15:$B$19,K3555)&gt;0),1,0)+IF(OR(TRIM(P3555)="",COUNTIF(Config!$B$15:$B$19,P3555)&gt;0),1,0)+IF(OR(TRIM(R3555)="",COUNTIF(Config!$B$15:$B$19,R3555)&gt;0),1,0)</f>
        <v>0</v>
      </c>
      <c r="AA3555" s="1" cm="1">
        <f t="array" ref="AA3555">SUMPRODUCT(LEN(H3555)-LEN(SUBSTITUTE(H3555,{"0";"1";"2";"3";"4";"5";"6";"7";"8";"9"},"")))</f>
        <v>12</v>
      </c>
      <c r="AC3555" t="str">
        <f t="shared" si="387"/>
        <v/>
      </c>
      <c r="AD3555">
        <f t="shared" si="388"/>
        <v>1</v>
      </c>
      <c r="AE3555">
        <f t="shared" si="389"/>
        <v>1</v>
      </c>
      <c r="AF3555" t="str">
        <f t="shared" si="390"/>
        <v>No</v>
      </c>
      <c r="AG3555">
        <f t="shared" ca="1" si="391"/>
        <v>37</v>
      </c>
      <c r="AH3555" t="str">
        <f ca="1">IF(OR(V3555="",AG3555=""),"Yes",IF(AG3555&gt;Config!$B$41,"Yes","No"))</f>
        <v>No</v>
      </c>
    </row>
    <row r="3556" spans="1:34" x14ac:dyDescent="0.25">
      <c r="A3556" s="1" t="s">
        <v>24699</v>
      </c>
      <c r="B3556" s="1" t="s">
        <v>1441</v>
      </c>
      <c r="C3556" s="1" t="s">
        <v>792</v>
      </c>
      <c r="D3556" s="1" t="s">
        <v>24700</v>
      </c>
      <c r="E3556" s="1" t="s">
        <v>33866</v>
      </c>
      <c r="F3556" s="1" t="s">
        <v>24701</v>
      </c>
      <c r="G3556" t="str">
        <f t="shared" si="385"/>
        <v>Valid</v>
      </c>
      <c r="H3556" s="1" t="s">
        <v>24702</v>
      </c>
      <c r="I3556" t="str" cm="1">
        <f t="array" ref="I3556">IF(OR(TRIM(H3556)="",ISNUMBER(SEARCH("#",H3556)),AA3556&lt;Config!$B$8,SUMPRODUCT(--ISNUMBER(SEARCH({"a";"b";"c";"d";"e";"f";"g";"h";"i";"j";"k";"l";"m";"n";"o";"p";"q";"r";"s";"t";"u";"v";"w";"x";"y";"z"},H3556)))&gt;0),"Invalid","Valid")</f>
        <v>Valid</v>
      </c>
      <c r="J3556" s="1" t="s">
        <v>24703</v>
      </c>
      <c r="K3556" s="1" t="s">
        <v>369</v>
      </c>
      <c r="L3556" s="1" t="s">
        <v>84</v>
      </c>
      <c r="M3556" s="1" t="s">
        <v>33827</v>
      </c>
      <c r="N3556" s="1" t="s">
        <v>224</v>
      </c>
      <c r="O3556" s="1" t="s">
        <v>266</v>
      </c>
      <c r="P3556" t="s">
        <v>590</v>
      </c>
      <c r="Q3556" s="1" t="s">
        <v>1481</v>
      </c>
      <c r="R3556" s="1" t="s">
        <v>845</v>
      </c>
      <c r="S3556" s="1" t="s">
        <v>24704</v>
      </c>
      <c r="T3556" s="1" t="s">
        <v>24705</v>
      </c>
      <c r="U3556" s="1" t="s">
        <v>8312</v>
      </c>
      <c r="V3556" s="1" t="s">
        <v>140</v>
      </c>
      <c r="W3556" s="1" t="s">
        <v>75</v>
      </c>
      <c r="X3556" t="str">
        <f t="shared" si="386"/>
        <v>Complete</v>
      </c>
      <c r="Y3556">
        <f>MAX(0,100-IF(G3556="Invalid",Config!$B$5,0)-IF(I3556="Invalid",Config!$B$6,0)-IF(X3556="Incomplete",Config!$B$7,0)-IF(AF3556="Yes",Config!$B$37,0))</f>
        <v>100</v>
      </c>
      <c r="Z3556" s="1">
        <f>IF(OR(TRIM(B3556)="",COUNTIF(Config!$B$15:$B$19,B3556)&gt;0),1,0)+IF(OR(TRIM(C3556)="",COUNTIF(Config!$B$15:$B$19,C3556)&gt;0),1,0)+IF(OR(TRIM(F3556)="",COUNTIF(Config!$B$15:$B$19,F3556)&gt;0),1,0)+IF(OR(TRIM(H3556)="",COUNTIF(Config!$B$15:$B$19,H3556)&gt;0),1,0)+IF(OR(TRIM(E3556)="",COUNTIF(Config!$B$15:$B$19,E3556)&gt;0),1,0)+IF(OR(TRIM(K3556)="",COUNTIF(Config!$B$15:$B$19,K3556)&gt;0),1,0)+IF(OR(TRIM(P3556)="",COUNTIF(Config!$B$15:$B$19,P3556)&gt;0),1,0)+IF(OR(TRIM(R3556)="",COUNTIF(Config!$B$15:$B$19,R3556)&gt;0),1,0)</f>
        <v>0</v>
      </c>
      <c r="AA3556" s="1" cm="1">
        <f t="array" ref="AA3556">SUMPRODUCT(LEN(H3556)-LEN(SUBSTITUTE(H3556,{"0";"1";"2";"3";"4";"5";"6";"7";"8";"9"},"")))</f>
        <v>10</v>
      </c>
      <c r="AC3556" t="str">
        <f t="shared" si="387"/>
        <v/>
      </c>
      <c r="AD3556">
        <f t="shared" si="388"/>
        <v>1</v>
      </c>
      <c r="AE3556">
        <f t="shared" si="389"/>
        <v>1</v>
      </c>
      <c r="AF3556" t="str">
        <f t="shared" si="390"/>
        <v>No</v>
      </c>
      <c r="AG3556">
        <f t="shared" ca="1" si="391"/>
        <v>37</v>
      </c>
      <c r="AH3556" t="str">
        <f ca="1">IF(OR(V3556="",AG3556=""),"Yes",IF(AG3556&gt;Config!$B$41,"Yes","No"))</f>
        <v>No</v>
      </c>
    </row>
    <row r="3557" spans="1:34" x14ac:dyDescent="0.25">
      <c r="A3557" s="1" t="s">
        <v>24706</v>
      </c>
      <c r="B3557" s="1" t="s">
        <v>336</v>
      </c>
      <c r="C3557" s="1" t="s">
        <v>386</v>
      </c>
      <c r="D3557" s="1" t="s">
        <v>15953</v>
      </c>
      <c r="E3557" s="1" t="s">
        <v>458</v>
      </c>
      <c r="F3557" s="1" t="s">
        <v>24707</v>
      </c>
      <c r="G3557" t="str">
        <f t="shared" si="385"/>
        <v>Valid</v>
      </c>
      <c r="H3557" s="1" t="s">
        <v>24708</v>
      </c>
      <c r="I3557" t="str" cm="1">
        <f t="array" ref="I3557">IF(OR(TRIM(H3557)="",ISNUMBER(SEARCH("#",H3557)),AA3557&lt;Config!$B$8,SUMPRODUCT(--ISNUMBER(SEARCH({"a";"b";"c";"d";"e";"f";"g";"h";"i";"j";"k";"l";"m";"n";"o";"p";"q";"r";"s";"t";"u";"v";"w";"x";"y";"z"},H3557)))&gt;0),"Invalid","Valid")</f>
        <v>Valid</v>
      </c>
      <c r="J3557" s="1" t="s">
        <v>24709</v>
      </c>
      <c r="K3557" s="1" t="s">
        <v>133</v>
      </c>
      <c r="L3557" s="1" t="s">
        <v>450</v>
      </c>
      <c r="M3557" s="1" t="s">
        <v>103</v>
      </c>
      <c r="N3557" s="1" t="s">
        <v>252</v>
      </c>
      <c r="O3557" s="1" t="s">
        <v>69</v>
      </c>
      <c r="P3557" t="s">
        <v>344</v>
      </c>
      <c r="Q3557" s="1" t="s">
        <v>1199</v>
      </c>
      <c r="R3557" s="1" t="s">
        <v>346</v>
      </c>
      <c r="S3557" s="1" t="s">
        <v>24710</v>
      </c>
      <c r="T3557" s="1" t="s">
        <v>24711</v>
      </c>
      <c r="U3557" s="1" t="s">
        <v>2590</v>
      </c>
      <c r="V3557" s="1" t="s">
        <v>140</v>
      </c>
      <c r="W3557" s="1" t="s">
        <v>186</v>
      </c>
      <c r="X3557" t="str">
        <f t="shared" si="386"/>
        <v>Complete</v>
      </c>
      <c r="Y3557">
        <f>MAX(0,100-IF(G3557="Invalid",Config!$B$5,0)-IF(I3557="Invalid",Config!$B$6,0)-IF(X3557="Incomplete",Config!$B$7,0)-IF(AF3557="Yes",Config!$B$37,0))</f>
        <v>75</v>
      </c>
      <c r="Z3557" s="1">
        <f>IF(OR(TRIM(B3557)="",COUNTIF(Config!$B$15:$B$19,B3557)&gt;0),1,0)+IF(OR(TRIM(C3557)="",COUNTIF(Config!$B$15:$B$19,C3557)&gt;0),1,0)+IF(OR(TRIM(F3557)="",COUNTIF(Config!$B$15:$B$19,F3557)&gt;0),1,0)+IF(OR(TRIM(H3557)="",COUNTIF(Config!$B$15:$B$19,H3557)&gt;0),1,0)+IF(OR(TRIM(E3557)="",COUNTIF(Config!$B$15:$B$19,E3557)&gt;0),1,0)+IF(OR(TRIM(K3557)="",COUNTIF(Config!$B$15:$B$19,K3557)&gt;0),1,0)+IF(OR(TRIM(P3557)="",COUNTIF(Config!$B$15:$B$19,P3557)&gt;0),1,0)+IF(OR(TRIM(R3557)="",COUNTIF(Config!$B$15:$B$19,R3557)&gt;0),1,0)</f>
        <v>0</v>
      </c>
      <c r="AA3557" s="1" cm="1">
        <f t="array" ref="AA3557">SUMPRODUCT(LEN(H3557)-LEN(SUBSTITUTE(H3557,{"0";"1";"2";"3";"4";"5";"6";"7";"8";"9"},"")))</f>
        <v>12</v>
      </c>
      <c r="AC3557" t="str">
        <f t="shared" si="387"/>
        <v>Potential Duplicate</v>
      </c>
      <c r="AD3557">
        <f t="shared" si="388"/>
        <v>1</v>
      </c>
      <c r="AE3557">
        <f t="shared" si="389"/>
        <v>2</v>
      </c>
      <c r="AF3557" t="str">
        <f t="shared" si="390"/>
        <v>Yes</v>
      </c>
      <c r="AG3557">
        <f t="shared" ca="1" si="391"/>
        <v>37</v>
      </c>
      <c r="AH3557" t="str">
        <f ca="1">IF(OR(V3557="",AG3557=""),"Yes",IF(AG3557&gt;Config!$B$41,"Yes","No"))</f>
        <v>No</v>
      </c>
    </row>
    <row r="3558" spans="1:34" x14ac:dyDescent="0.25">
      <c r="A3558" s="1" t="s">
        <v>24712</v>
      </c>
      <c r="B3558" s="1" t="s">
        <v>488</v>
      </c>
      <c r="C3558" s="1" t="s">
        <v>33938</v>
      </c>
      <c r="D3558" s="1" t="s">
        <v>34399</v>
      </c>
      <c r="E3558" s="1" t="s">
        <v>34265</v>
      </c>
      <c r="F3558" s="1" t="s">
        <v>11858</v>
      </c>
      <c r="G3558" t="str">
        <f t="shared" si="385"/>
        <v>Valid</v>
      </c>
      <c r="H3558" s="1" t="s">
        <v>11859</v>
      </c>
      <c r="I3558" t="str" cm="1">
        <f t="array" ref="I3558">IF(OR(TRIM(H3558)="",ISNUMBER(SEARCH("#",H3558)),AA3558&lt;Config!$B$8,SUMPRODUCT(--ISNUMBER(SEARCH({"a";"b";"c";"d";"e";"f";"g";"h";"i";"j";"k";"l";"m";"n";"o";"p";"q";"r";"s";"t";"u";"v";"w";"x";"y";"z"},H3558)))&gt;0),"Invalid","Valid")</f>
        <v>Valid</v>
      </c>
      <c r="J3558" s="1" t="s">
        <v>11860</v>
      </c>
      <c r="K3558" s="1" t="s">
        <v>178</v>
      </c>
      <c r="L3558" s="1" t="s">
        <v>265</v>
      </c>
      <c r="M3558" s="1" t="s">
        <v>33825</v>
      </c>
      <c r="N3558" s="1" t="s">
        <v>358</v>
      </c>
      <c r="O3558" s="1" t="s">
        <v>32</v>
      </c>
      <c r="P3558" t="s">
        <v>314</v>
      </c>
      <c r="Q3558" s="1" t="s">
        <v>315</v>
      </c>
      <c r="R3558" s="1" t="s">
        <v>315</v>
      </c>
      <c r="S3558" s="1" t="s">
        <v>11861</v>
      </c>
      <c r="T3558" s="1" t="s">
        <v>11862</v>
      </c>
      <c r="U3558" s="1" t="s">
        <v>3246</v>
      </c>
      <c r="V3558" s="1" t="s">
        <v>11863</v>
      </c>
      <c r="W3558" s="1" t="s">
        <v>94</v>
      </c>
      <c r="X3558" t="str">
        <f t="shared" si="386"/>
        <v>Complete</v>
      </c>
      <c r="Y3558">
        <f>MAX(0,100-IF(G3558="Invalid",Config!$B$5,0)-IF(I3558="Invalid",Config!$B$6,0)-IF(X3558="Incomplete",Config!$B$7,0)-IF(AF3558="Yes",Config!$B$37,0))</f>
        <v>75</v>
      </c>
      <c r="Z3558" s="1">
        <f>IF(OR(TRIM(B3558)="",COUNTIF(Config!$B$15:$B$19,B3558)&gt;0),1,0)+IF(OR(TRIM(C3558)="",COUNTIF(Config!$B$15:$B$19,C3558)&gt;0),1,0)+IF(OR(TRIM(F3558)="",COUNTIF(Config!$B$15:$B$19,F3558)&gt;0),1,0)+IF(OR(TRIM(H3558)="",COUNTIF(Config!$B$15:$B$19,H3558)&gt;0),1,0)+IF(OR(TRIM(E3558)="",COUNTIF(Config!$B$15:$B$19,E3558)&gt;0),1,0)+IF(OR(TRIM(K3558)="",COUNTIF(Config!$B$15:$B$19,K3558)&gt;0),1,0)+IF(OR(TRIM(P3558)="",COUNTIF(Config!$B$15:$B$19,P3558)&gt;0),1,0)+IF(OR(TRIM(R3558)="",COUNTIF(Config!$B$15:$B$19,R3558)&gt;0),1,0)</f>
        <v>0</v>
      </c>
      <c r="AA3558" s="1" cm="1">
        <f t="array" ref="AA3558">SUMPRODUCT(LEN(H3558)-LEN(SUBSTITUTE(H3558,{"0";"1";"2";"3";"4";"5";"6";"7";"8";"9"},"")))</f>
        <v>12</v>
      </c>
      <c r="AC3558" t="str">
        <f t="shared" si="387"/>
        <v>Potential Duplicate</v>
      </c>
      <c r="AD3558">
        <f t="shared" si="388"/>
        <v>2</v>
      </c>
      <c r="AE3558">
        <f t="shared" si="389"/>
        <v>2</v>
      </c>
      <c r="AF3558" t="str">
        <f t="shared" si="390"/>
        <v>Yes</v>
      </c>
      <c r="AG3558">
        <f t="shared" ca="1" si="391"/>
        <v>459</v>
      </c>
      <c r="AH3558" t="str">
        <f ca="1">IF(OR(V3558="",AG3558=""),"Yes",IF(AG3558&gt;Config!$B$41,"Yes","No"))</f>
        <v>Yes</v>
      </c>
    </row>
    <row r="3559" spans="1:34" x14ac:dyDescent="0.25">
      <c r="A3559" s="1" t="s">
        <v>24713</v>
      </c>
      <c r="B3559" s="1" t="s">
        <v>678</v>
      </c>
      <c r="C3559" s="1" t="s">
        <v>219</v>
      </c>
      <c r="D3559" s="1" t="s">
        <v>17933</v>
      </c>
      <c r="E3559" s="1" t="s">
        <v>578</v>
      </c>
      <c r="F3559" s="1" t="s">
        <v>24714</v>
      </c>
      <c r="G3559" t="str">
        <f t="shared" si="385"/>
        <v>Valid</v>
      </c>
      <c r="H3559" s="1" t="s">
        <v>24715</v>
      </c>
      <c r="I3559" t="str" cm="1">
        <f t="array" ref="I3559">IF(OR(TRIM(H3559)="",ISNUMBER(SEARCH("#",H3559)),AA3559&lt;Config!$B$8,SUMPRODUCT(--ISNUMBER(SEARCH({"a";"b";"c";"d";"e";"f";"g";"h";"i";"j";"k";"l";"m";"n";"o";"p";"q";"r";"s";"t";"u";"v";"w";"x";"y";"z"},H3559)))&gt;0),"Invalid","Valid")</f>
        <v>Valid</v>
      </c>
      <c r="J3559" s="1" t="s">
        <v>24716</v>
      </c>
      <c r="K3559" s="1" t="s">
        <v>28</v>
      </c>
      <c r="L3559" s="1" t="s">
        <v>450</v>
      </c>
      <c r="M3559" s="1" t="s">
        <v>462</v>
      </c>
      <c r="N3559" s="1" t="s">
        <v>33819</v>
      </c>
      <c r="O3559" s="1" t="s">
        <v>196</v>
      </c>
      <c r="P3559" t="s">
        <v>53</v>
      </c>
      <c r="Q3559" s="1" t="s">
        <v>54</v>
      </c>
      <c r="R3559" s="1" t="s">
        <v>415</v>
      </c>
      <c r="S3559" s="1" t="s">
        <v>24717</v>
      </c>
      <c r="T3559" s="1" t="s">
        <v>24718</v>
      </c>
      <c r="U3559" s="1" t="s">
        <v>1710</v>
      </c>
      <c r="V3559" s="1" t="s">
        <v>2670</v>
      </c>
      <c r="W3559" s="1" t="s">
        <v>202</v>
      </c>
      <c r="X3559" t="str">
        <f t="shared" si="386"/>
        <v>Complete</v>
      </c>
      <c r="Y3559">
        <f>MAX(0,100-IF(G3559="Invalid",Config!$B$5,0)-IF(I3559="Invalid",Config!$B$6,0)-IF(X3559="Incomplete",Config!$B$7,0)-IF(AF3559="Yes",Config!$B$37,0))</f>
        <v>100</v>
      </c>
      <c r="Z3559" s="1">
        <f>IF(OR(TRIM(B3559)="",COUNTIF(Config!$B$15:$B$19,B3559)&gt;0),1,0)+IF(OR(TRIM(C3559)="",COUNTIF(Config!$B$15:$B$19,C3559)&gt;0),1,0)+IF(OR(TRIM(F3559)="",COUNTIF(Config!$B$15:$B$19,F3559)&gt;0),1,0)+IF(OR(TRIM(H3559)="",COUNTIF(Config!$B$15:$B$19,H3559)&gt;0),1,0)+IF(OR(TRIM(E3559)="",COUNTIF(Config!$B$15:$B$19,E3559)&gt;0),1,0)+IF(OR(TRIM(K3559)="",COUNTIF(Config!$B$15:$B$19,K3559)&gt;0),1,0)+IF(OR(TRIM(P3559)="",COUNTIF(Config!$B$15:$B$19,P3559)&gt;0),1,0)+IF(OR(TRIM(R3559)="",COUNTIF(Config!$B$15:$B$19,R3559)&gt;0),1,0)</f>
        <v>0</v>
      </c>
      <c r="AA3559" s="1" cm="1">
        <f t="array" ref="AA3559">SUMPRODUCT(LEN(H3559)-LEN(SUBSTITUTE(H3559,{"0";"1";"2";"3";"4";"5";"6";"7";"8";"9"},"")))</f>
        <v>10</v>
      </c>
      <c r="AC3559" t="str">
        <f t="shared" si="387"/>
        <v/>
      </c>
      <c r="AD3559">
        <f t="shared" si="388"/>
        <v>1</v>
      </c>
      <c r="AE3559">
        <f t="shared" si="389"/>
        <v>1</v>
      </c>
      <c r="AF3559" t="str">
        <f t="shared" si="390"/>
        <v>No</v>
      </c>
      <c r="AG3559">
        <f t="shared" ca="1" si="391"/>
        <v>239</v>
      </c>
      <c r="AH3559" t="str">
        <f ca="1">IF(OR(V3559="",AG3559=""),"Yes",IF(AG3559&gt;Config!$B$41,"Yes","No"))</f>
        <v>No</v>
      </c>
    </row>
    <row r="3560" spans="1:34" x14ac:dyDescent="0.25">
      <c r="A3560" s="1" t="s">
        <v>22390</v>
      </c>
      <c r="B3560" s="1" t="s">
        <v>609</v>
      </c>
      <c r="C3560" s="1" t="s">
        <v>566</v>
      </c>
      <c r="D3560" s="1" t="s">
        <v>24719</v>
      </c>
      <c r="E3560" s="1" t="s">
        <v>34200</v>
      </c>
      <c r="F3560" s="1" t="s">
        <v>24720</v>
      </c>
      <c r="G3560" t="str">
        <f t="shared" si="385"/>
        <v>Valid</v>
      </c>
      <c r="H3560" s="1" t="s">
        <v>24721</v>
      </c>
      <c r="I3560" t="str" cm="1">
        <f t="array" ref="I3560">IF(OR(TRIM(H3560)="",ISNUMBER(SEARCH("#",H3560)),AA3560&lt;Config!$B$8,SUMPRODUCT(--ISNUMBER(SEARCH({"a";"b";"c";"d";"e";"f";"g";"h";"i";"j";"k";"l";"m";"n";"o";"p";"q";"r";"s";"t";"u";"v";"w";"x";"y";"z"},H3560)))&gt;0),"Invalid","Valid")</f>
        <v>Valid</v>
      </c>
      <c r="J3560" s="1" t="s">
        <v>24722</v>
      </c>
      <c r="K3560" s="1" t="s">
        <v>481</v>
      </c>
      <c r="L3560" s="1" t="s">
        <v>164</v>
      </c>
      <c r="M3560" s="1" t="s">
        <v>391</v>
      </c>
      <c r="N3560" s="1" t="s">
        <v>33819</v>
      </c>
      <c r="O3560" s="1" t="s">
        <v>52</v>
      </c>
      <c r="P3560" t="s">
        <v>104</v>
      </c>
      <c r="Q3560" s="1" t="s">
        <v>105</v>
      </c>
      <c r="R3560" s="1" t="s">
        <v>105</v>
      </c>
      <c r="S3560" s="1" t="s">
        <v>24723</v>
      </c>
      <c r="T3560" s="1" t="s">
        <v>24724</v>
      </c>
      <c r="U3560" s="1" t="s">
        <v>24725</v>
      </c>
      <c r="V3560" s="1" t="s">
        <v>5955</v>
      </c>
      <c r="W3560" s="1" t="s">
        <v>202</v>
      </c>
      <c r="X3560" t="str">
        <f t="shared" si="386"/>
        <v>Complete</v>
      </c>
      <c r="Y3560">
        <f>MAX(0,100-IF(G3560="Invalid",Config!$B$5,0)-IF(I3560="Invalid",Config!$B$6,0)-IF(X3560="Incomplete",Config!$B$7,0)-IF(AF3560="Yes",Config!$B$37,0))</f>
        <v>100</v>
      </c>
      <c r="Z3560" s="1">
        <f>IF(OR(TRIM(B3560)="",COUNTIF(Config!$B$15:$B$19,B3560)&gt;0),1,0)+IF(OR(TRIM(C3560)="",COUNTIF(Config!$B$15:$B$19,C3560)&gt;0),1,0)+IF(OR(TRIM(F3560)="",COUNTIF(Config!$B$15:$B$19,F3560)&gt;0),1,0)+IF(OR(TRIM(H3560)="",COUNTIF(Config!$B$15:$B$19,H3560)&gt;0),1,0)+IF(OR(TRIM(E3560)="",COUNTIF(Config!$B$15:$B$19,E3560)&gt;0),1,0)+IF(OR(TRIM(K3560)="",COUNTIF(Config!$B$15:$B$19,K3560)&gt;0),1,0)+IF(OR(TRIM(P3560)="",COUNTIF(Config!$B$15:$B$19,P3560)&gt;0),1,0)+IF(OR(TRIM(R3560)="",COUNTIF(Config!$B$15:$B$19,R3560)&gt;0),1,0)</f>
        <v>0</v>
      </c>
      <c r="AA3560" s="1" cm="1">
        <f t="array" ref="AA3560">SUMPRODUCT(LEN(H3560)-LEN(SUBSTITUTE(H3560,{"0";"1";"2";"3";"4";"5";"6";"7";"8";"9"},"")))</f>
        <v>10</v>
      </c>
      <c r="AC3560" t="str">
        <f t="shared" si="387"/>
        <v/>
      </c>
      <c r="AD3560">
        <f t="shared" si="388"/>
        <v>1</v>
      </c>
      <c r="AE3560">
        <f t="shared" si="389"/>
        <v>1</v>
      </c>
      <c r="AF3560" t="str">
        <f t="shared" si="390"/>
        <v>No</v>
      </c>
      <c r="AG3560">
        <f t="shared" ca="1" si="391"/>
        <v>465</v>
      </c>
      <c r="AH3560" t="str">
        <f ca="1">IF(OR(V3560="",AG3560=""),"Yes",IF(AG3560&gt;Config!$B$41,"Yes","No"))</f>
        <v>Yes</v>
      </c>
    </row>
    <row r="3561" spans="1:34" x14ac:dyDescent="0.25">
      <c r="A3561" s="1" t="s">
        <v>24726</v>
      </c>
      <c r="B3561" s="1" t="s">
        <v>818</v>
      </c>
      <c r="C3561" s="1" t="s">
        <v>308</v>
      </c>
      <c r="D3561" s="1" t="s">
        <v>12260</v>
      </c>
      <c r="E3561" s="1" t="s">
        <v>35415</v>
      </c>
      <c r="F3561" s="1" t="s">
        <v>24727</v>
      </c>
      <c r="G3561" t="str">
        <f t="shared" si="385"/>
        <v>Valid</v>
      </c>
      <c r="H3561" s="1" t="s">
        <v>24728</v>
      </c>
      <c r="I3561" t="str" cm="1">
        <f t="array" ref="I3561">IF(OR(TRIM(H3561)="",ISNUMBER(SEARCH("#",H3561)),AA3561&lt;Config!$B$8,SUMPRODUCT(--ISNUMBER(SEARCH({"a";"b";"c";"d";"e";"f";"g";"h";"i";"j";"k";"l";"m";"n";"o";"p";"q";"r";"s";"t";"u";"v";"w";"x";"y";"z"},H3561)))&gt;0),"Invalid","Valid")</f>
        <v>Valid</v>
      </c>
      <c r="J3561" s="1" t="s">
        <v>24729</v>
      </c>
      <c r="K3561" s="1" t="s">
        <v>66</v>
      </c>
      <c r="L3561" s="1" t="s">
        <v>49</v>
      </c>
      <c r="M3561" s="1" t="s">
        <v>30</v>
      </c>
      <c r="N3561" s="1" t="s">
        <v>713</v>
      </c>
      <c r="O3561" s="1" t="s">
        <v>149</v>
      </c>
      <c r="P3561" t="s">
        <v>53</v>
      </c>
      <c r="Q3561" s="1" t="s">
        <v>197</v>
      </c>
      <c r="R3561" s="1" t="s">
        <v>70</v>
      </c>
      <c r="S3561" s="1" t="s">
        <v>24730</v>
      </c>
      <c r="T3561" s="1" t="s">
        <v>24731</v>
      </c>
      <c r="U3561" s="1" t="s">
        <v>24732</v>
      </c>
      <c r="V3561" s="1" t="s">
        <v>24733</v>
      </c>
      <c r="W3561" s="1" t="s">
        <v>186</v>
      </c>
      <c r="X3561" t="str">
        <f t="shared" si="386"/>
        <v>Complete</v>
      </c>
      <c r="Y3561">
        <f>MAX(0,100-IF(G3561="Invalid",Config!$B$5,0)-IF(I3561="Invalid",Config!$B$6,0)-IF(X3561="Incomplete",Config!$B$7,0)-IF(AF3561="Yes",Config!$B$37,0))</f>
        <v>100</v>
      </c>
      <c r="Z3561" s="1">
        <f>IF(OR(TRIM(B3561)="",COUNTIF(Config!$B$15:$B$19,B3561)&gt;0),1,0)+IF(OR(TRIM(C3561)="",COUNTIF(Config!$B$15:$B$19,C3561)&gt;0),1,0)+IF(OR(TRIM(F3561)="",COUNTIF(Config!$B$15:$B$19,F3561)&gt;0),1,0)+IF(OR(TRIM(H3561)="",COUNTIF(Config!$B$15:$B$19,H3561)&gt;0),1,0)+IF(OR(TRIM(E3561)="",COUNTIF(Config!$B$15:$B$19,E3561)&gt;0),1,0)+IF(OR(TRIM(K3561)="",COUNTIF(Config!$B$15:$B$19,K3561)&gt;0),1,0)+IF(OR(TRIM(P3561)="",COUNTIF(Config!$B$15:$B$19,P3561)&gt;0),1,0)+IF(OR(TRIM(R3561)="",COUNTIF(Config!$B$15:$B$19,R3561)&gt;0),1,0)</f>
        <v>0</v>
      </c>
      <c r="AA3561" s="1" cm="1">
        <f t="array" ref="AA3561">SUMPRODUCT(LEN(H3561)-LEN(SUBSTITUTE(H3561,{"0";"1";"2";"3";"4";"5";"6";"7";"8";"9"},"")))</f>
        <v>12</v>
      </c>
      <c r="AC3561" t="str">
        <f t="shared" si="387"/>
        <v/>
      </c>
      <c r="AD3561">
        <f t="shared" si="388"/>
        <v>1</v>
      </c>
      <c r="AE3561">
        <f t="shared" si="389"/>
        <v>1</v>
      </c>
      <c r="AF3561" t="str">
        <f t="shared" si="390"/>
        <v>No</v>
      </c>
      <c r="AG3561">
        <f t="shared" ca="1" si="391"/>
        <v>500</v>
      </c>
      <c r="AH3561" t="str">
        <f ca="1">IF(OR(V3561="",AG3561=""),"Yes",IF(AG3561&gt;Config!$B$41,"Yes","No"))</f>
        <v>Yes</v>
      </c>
    </row>
    <row r="3562" spans="1:34" x14ac:dyDescent="0.25">
      <c r="A3562" s="1" t="s">
        <v>24734</v>
      </c>
      <c r="B3562" s="1" t="s">
        <v>1085</v>
      </c>
      <c r="C3562" s="1" t="s">
        <v>432</v>
      </c>
      <c r="D3562" s="1" t="s">
        <v>24735</v>
      </c>
      <c r="E3562" s="1" t="s">
        <v>191</v>
      </c>
      <c r="F3562" s="1" t="s">
        <v>24736</v>
      </c>
      <c r="G3562" t="str">
        <f t="shared" si="385"/>
        <v>Valid</v>
      </c>
      <c r="H3562" s="1" t="s">
        <v>24737</v>
      </c>
      <c r="I3562" t="str" cm="1">
        <f t="array" ref="I3562">IF(OR(TRIM(H3562)="",ISNUMBER(SEARCH("#",H3562)),AA3562&lt;Config!$B$8,SUMPRODUCT(--ISNUMBER(SEARCH({"a";"b";"c";"d";"e";"f";"g";"h";"i";"j";"k";"l";"m";"n";"o";"p";"q";"r";"s";"t";"u";"v";"w";"x";"y";"z"},H3562)))&gt;0),"Invalid","Valid")</f>
        <v>Valid</v>
      </c>
      <c r="J3562" s="1" t="s">
        <v>24738</v>
      </c>
      <c r="K3562" s="1" t="s">
        <v>722</v>
      </c>
      <c r="L3562" s="1" t="s">
        <v>265</v>
      </c>
      <c r="M3562" s="1" t="s">
        <v>33825</v>
      </c>
      <c r="N3562" s="1" t="s">
        <v>211</v>
      </c>
      <c r="O3562" s="1" t="s">
        <v>149</v>
      </c>
      <c r="P3562" t="s">
        <v>53</v>
      </c>
      <c r="Q3562" s="1" t="s">
        <v>150</v>
      </c>
      <c r="R3562" s="1" t="s">
        <v>198</v>
      </c>
      <c r="S3562" s="1" t="s">
        <v>24739</v>
      </c>
      <c r="T3562" s="1" t="s">
        <v>24740</v>
      </c>
      <c r="U3562" s="1" t="s">
        <v>1726</v>
      </c>
      <c r="V3562" s="1" t="s">
        <v>1040</v>
      </c>
      <c r="W3562" s="1" t="s">
        <v>202</v>
      </c>
      <c r="X3562" t="str">
        <f t="shared" si="386"/>
        <v>Complete</v>
      </c>
      <c r="Y3562">
        <f>MAX(0,100-IF(G3562="Invalid",Config!$B$5,0)-IF(I3562="Invalid",Config!$B$6,0)-IF(X3562="Incomplete",Config!$B$7,0)-IF(AF3562="Yes",Config!$B$37,0))</f>
        <v>100</v>
      </c>
      <c r="Z3562" s="1">
        <f>IF(OR(TRIM(B3562)="",COUNTIF(Config!$B$15:$B$19,B3562)&gt;0),1,0)+IF(OR(TRIM(C3562)="",COUNTIF(Config!$B$15:$B$19,C3562)&gt;0),1,0)+IF(OR(TRIM(F3562)="",COUNTIF(Config!$B$15:$B$19,F3562)&gt;0),1,0)+IF(OR(TRIM(H3562)="",COUNTIF(Config!$B$15:$B$19,H3562)&gt;0),1,0)+IF(OR(TRIM(E3562)="",COUNTIF(Config!$B$15:$B$19,E3562)&gt;0),1,0)+IF(OR(TRIM(K3562)="",COUNTIF(Config!$B$15:$B$19,K3562)&gt;0),1,0)+IF(OR(TRIM(P3562)="",COUNTIF(Config!$B$15:$B$19,P3562)&gt;0),1,0)+IF(OR(TRIM(R3562)="",COUNTIF(Config!$B$15:$B$19,R3562)&gt;0),1,0)</f>
        <v>0</v>
      </c>
      <c r="AA3562" s="1" cm="1">
        <f t="array" ref="AA3562">SUMPRODUCT(LEN(H3562)-LEN(SUBSTITUTE(H3562,{"0";"1";"2";"3";"4";"5";"6";"7";"8";"9"},"")))</f>
        <v>12</v>
      </c>
      <c r="AC3562" t="str">
        <f t="shared" si="387"/>
        <v/>
      </c>
      <c r="AD3562">
        <f t="shared" si="388"/>
        <v>1</v>
      </c>
      <c r="AE3562">
        <f t="shared" si="389"/>
        <v>1</v>
      </c>
      <c r="AF3562" t="str">
        <f t="shared" si="390"/>
        <v>No</v>
      </c>
      <c r="AG3562">
        <f t="shared" ca="1" si="391"/>
        <v>61</v>
      </c>
      <c r="AH3562" t="str">
        <f ca="1">IF(OR(V3562="",AG3562=""),"Yes",IF(AG3562&gt;Config!$B$41,"Yes","No"))</f>
        <v>No</v>
      </c>
    </row>
    <row r="3563" spans="1:34" x14ac:dyDescent="0.25">
      <c r="A3563" s="1" t="s">
        <v>24741</v>
      </c>
      <c r="B3563" s="1" t="s">
        <v>3087</v>
      </c>
      <c r="C3563" s="1" t="s">
        <v>420</v>
      </c>
      <c r="D3563" s="1" t="s">
        <v>18289</v>
      </c>
      <c r="E3563" s="1" t="s">
        <v>34498</v>
      </c>
      <c r="F3563" s="1" t="s">
        <v>24742</v>
      </c>
      <c r="G3563" t="str">
        <f t="shared" si="385"/>
        <v>Valid</v>
      </c>
      <c r="H3563" s="1" t="s">
        <v>24743</v>
      </c>
      <c r="I3563" t="str" cm="1">
        <f t="array" ref="I3563">IF(OR(TRIM(H3563)="",ISNUMBER(SEARCH("#",H3563)),AA3563&lt;Config!$B$8,SUMPRODUCT(--ISNUMBER(SEARCH({"a";"b";"c";"d";"e";"f";"g";"h";"i";"j";"k";"l";"m";"n";"o";"p";"q";"r";"s";"t";"u";"v";"w";"x";"y";"z"},H3563)))&gt;0),"Invalid","Valid")</f>
        <v>Valid</v>
      </c>
      <c r="J3563" s="1" t="s">
        <v>24744</v>
      </c>
      <c r="K3563" s="1" t="s">
        <v>66</v>
      </c>
      <c r="L3563" s="1" t="s">
        <v>49</v>
      </c>
      <c r="M3563" s="1" t="s">
        <v>30</v>
      </c>
      <c r="N3563" s="1" t="s">
        <v>358</v>
      </c>
      <c r="O3563" s="1" t="s">
        <v>180</v>
      </c>
      <c r="P3563" t="s">
        <v>344</v>
      </c>
      <c r="Q3563" s="1" t="s">
        <v>345</v>
      </c>
      <c r="R3563" s="1" t="s">
        <v>971</v>
      </c>
      <c r="S3563" s="1" t="s">
        <v>4511</v>
      </c>
      <c r="T3563" s="1" t="s">
        <v>24745</v>
      </c>
      <c r="U3563" s="1" t="s">
        <v>24746</v>
      </c>
      <c r="V3563" s="1" t="s">
        <v>24747</v>
      </c>
      <c r="W3563" s="1" t="s">
        <v>293</v>
      </c>
      <c r="X3563" t="str">
        <f t="shared" si="386"/>
        <v>Complete</v>
      </c>
      <c r="Y3563">
        <f>MAX(0,100-IF(G3563="Invalid",Config!$B$5,0)-IF(I3563="Invalid",Config!$B$6,0)-IF(X3563="Incomplete",Config!$B$7,0)-IF(AF3563="Yes",Config!$B$37,0))</f>
        <v>100</v>
      </c>
      <c r="Z3563" s="1">
        <f>IF(OR(TRIM(B3563)="",COUNTIF(Config!$B$15:$B$19,B3563)&gt;0),1,0)+IF(OR(TRIM(C3563)="",COUNTIF(Config!$B$15:$B$19,C3563)&gt;0),1,0)+IF(OR(TRIM(F3563)="",COUNTIF(Config!$B$15:$B$19,F3563)&gt;0),1,0)+IF(OR(TRIM(H3563)="",COUNTIF(Config!$B$15:$B$19,H3563)&gt;0),1,0)+IF(OR(TRIM(E3563)="",COUNTIF(Config!$B$15:$B$19,E3563)&gt;0),1,0)+IF(OR(TRIM(K3563)="",COUNTIF(Config!$B$15:$B$19,K3563)&gt;0),1,0)+IF(OR(TRIM(P3563)="",COUNTIF(Config!$B$15:$B$19,P3563)&gt;0),1,0)+IF(OR(TRIM(R3563)="",COUNTIF(Config!$B$15:$B$19,R3563)&gt;0),1,0)</f>
        <v>0</v>
      </c>
      <c r="AA3563" s="1" cm="1">
        <f t="array" ref="AA3563">SUMPRODUCT(LEN(H3563)-LEN(SUBSTITUTE(H3563,{"0";"1";"2";"3";"4";"5";"6";"7";"8";"9"},"")))</f>
        <v>11</v>
      </c>
      <c r="AC3563" t="str">
        <f t="shared" si="387"/>
        <v/>
      </c>
      <c r="AD3563">
        <f t="shared" si="388"/>
        <v>1</v>
      </c>
      <c r="AE3563">
        <f t="shared" si="389"/>
        <v>1</v>
      </c>
      <c r="AF3563" t="str">
        <f t="shared" si="390"/>
        <v>No</v>
      </c>
      <c r="AG3563">
        <f t="shared" ca="1" si="391"/>
        <v>695</v>
      </c>
      <c r="AH3563" t="str">
        <f ca="1">IF(OR(V3563="",AG3563=""),"Yes",IF(AG3563&gt;Config!$B$41,"Yes","No"))</f>
        <v>Yes</v>
      </c>
    </row>
    <row r="3564" spans="1:34" x14ac:dyDescent="0.25">
      <c r="A3564" s="1" t="s">
        <v>24748</v>
      </c>
      <c r="B3564" s="1" t="s">
        <v>409</v>
      </c>
      <c r="C3564" s="1" t="s">
        <v>323</v>
      </c>
      <c r="D3564" s="1" t="s">
        <v>22007</v>
      </c>
      <c r="E3564" s="1" t="s">
        <v>35380</v>
      </c>
      <c r="F3564" s="1" t="s">
        <v>24749</v>
      </c>
      <c r="G3564" t="str">
        <f t="shared" si="385"/>
        <v>Valid</v>
      </c>
      <c r="H3564" s="1" t="s">
        <v>24750</v>
      </c>
      <c r="I3564" t="str" cm="1">
        <f t="array" ref="I3564">IF(OR(TRIM(H3564)="",ISNUMBER(SEARCH("#",H3564)),AA3564&lt;Config!$B$8,SUMPRODUCT(--ISNUMBER(SEARCH({"a";"b";"c";"d";"e";"f";"g";"h";"i";"j";"k";"l";"m";"n";"o";"p";"q";"r";"s";"t";"u";"v";"w";"x";"y";"z"},H3564)))&gt;0),"Invalid","Valid")</f>
        <v>Valid</v>
      </c>
      <c r="J3564" s="1" t="s">
        <v>24751</v>
      </c>
      <c r="K3564" s="1" t="s">
        <v>28</v>
      </c>
      <c r="L3564" s="1" t="s">
        <v>84</v>
      </c>
      <c r="M3564" s="1" t="s">
        <v>462</v>
      </c>
      <c r="N3564" s="1" t="s">
        <v>252</v>
      </c>
      <c r="O3564" s="1" t="s">
        <v>196</v>
      </c>
      <c r="P3564" t="s">
        <v>53</v>
      </c>
      <c r="Q3564" s="1" t="s">
        <v>197</v>
      </c>
      <c r="R3564" s="1" t="s">
        <v>198</v>
      </c>
      <c r="S3564" s="1" t="s">
        <v>893</v>
      </c>
      <c r="T3564" s="1" t="s">
        <v>24752</v>
      </c>
      <c r="U3564" s="1" t="s">
        <v>5733</v>
      </c>
      <c r="V3564" s="1" t="s">
        <v>24753</v>
      </c>
      <c r="W3564" s="1" t="s">
        <v>60</v>
      </c>
      <c r="X3564" t="str">
        <f t="shared" si="386"/>
        <v>Complete</v>
      </c>
      <c r="Y3564">
        <f>MAX(0,100-IF(G3564="Invalid",Config!$B$5,0)-IF(I3564="Invalid",Config!$B$6,0)-IF(X3564="Incomplete",Config!$B$7,0)-IF(AF3564="Yes",Config!$B$37,0))</f>
        <v>100</v>
      </c>
      <c r="Z3564" s="1">
        <f>IF(OR(TRIM(B3564)="",COUNTIF(Config!$B$15:$B$19,B3564)&gt;0),1,0)+IF(OR(TRIM(C3564)="",COUNTIF(Config!$B$15:$B$19,C3564)&gt;0),1,0)+IF(OR(TRIM(F3564)="",COUNTIF(Config!$B$15:$B$19,F3564)&gt;0),1,0)+IF(OR(TRIM(H3564)="",COUNTIF(Config!$B$15:$B$19,H3564)&gt;0),1,0)+IF(OR(TRIM(E3564)="",COUNTIF(Config!$B$15:$B$19,E3564)&gt;0),1,0)+IF(OR(TRIM(K3564)="",COUNTIF(Config!$B$15:$B$19,K3564)&gt;0),1,0)+IF(OR(TRIM(P3564)="",COUNTIF(Config!$B$15:$B$19,P3564)&gt;0),1,0)+IF(OR(TRIM(R3564)="",COUNTIF(Config!$B$15:$B$19,R3564)&gt;0),1,0)</f>
        <v>0</v>
      </c>
      <c r="AA3564" s="1" cm="1">
        <f t="array" ref="AA3564">SUMPRODUCT(LEN(H3564)-LEN(SUBSTITUTE(H3564,{"0";"1";"2";"3";"4";"5";"6";"7";"8";"9"},"")))</f>
        <v>12</v>
      </c>
      <c r="AC3564" t="str">
        <f t="shared" si="387"/>
        <v/>
      </c>
      <c r="AD3564">
        <f t="shared" si="388"/>
        <v>1</v>
      </c>
      <c r="AE3564">
        <f t="shared" si="389"/>
        <v>1</v>
      </c>
      <c r="AF3564" t="str">
        <f t="shared" si="390"/>
        <v>No</v>
      </c>
      <c r="AG3564">
        <f t="shared" ca="1" si="391"/>
        <v>297</v>
      </c>
      <c r="AH3564" t="str">
        <f ca="1">IF(OR(V3564="",AG3564=""),"Yes",IF(AG3564&gt;Config!$B$41,"Yes","No"))</f>
        <v>No</v>
      </c>
    </row>
    <row r="3565" spans="1:34" x14ac:dyDescent="0.25">
      <c r="A3565" s="1" t="s">
        <v>24754</v>
      </c>
      <c r="B3565" s="1" t="s">
        <v>156</v>
      </c>
      <c r="C3565" s="1" t="s">
        <v>1441</v>
      </c>
      <c r="D3565" s="1" t="s">
        <v>24755</v>
      </c>
      <c r="E3565" s="1" t="s">
        <v>34952</v>
      </c>
      <c r="F3565" s="1" t="s">
        <v>24756</v>
      </c>
      <c r="G3565" t="str">
        <f t="shared" si="385"/>
        <v>Valid</v>
      </c>
      <c r="H3565" s="1" t="s">
        <v>24757</v>
      </c>
      <c r="I3565" t="str" cm="1">
        <f t="array" ref="I3565">IF(OR(TRIM(H3565)="",ISNUMBER(SEARCH("#",H3565)),AA3565&lt;Config!$B$8,SUMPRODUCT(--ISNUMBER(SEARCH({"a";"b";"c";"d";"e";"f";"g";"h";"i";"j";"k";"l";"m";"n";"o";"p";"q";"r";"s";"t";"u";"v";"w";"x";"y";"z"},H3565)))&gt;0),"Invalid","Valid")</f>
        <v>Valid</v>
      </c>
      <c r="J3565" s="1" t="s">
        <v>24758</v>
      </c>
      <c r="K3565" s="1" t="s">
        <v>48</v>
      </c>
      <c r="L3565" s="1" t="s">
        <v>164</v>
      </c>
      <c r="M3565" s="1" t="s">
        <v>50</v>
      </c>
      <c r="N3565" s="1" t="s">
        <v>31</v>
      </c>
      <c r="O3565" s="1" t="s">
        <v>149</v>
      </c>
      <c r="P3565" t="s">
        <v>236</v>
      </c>
      <c r="Q3565" s="1" t="s">
        <v>253</v>
      </c>
      <c r="R3565" s="1" t="s">
        <v>253</v>
      </c>
      <c r="S3565" s="1" t="s">
        <v>6222</v>
      </c>
      <c r="T3565" s="1" t="s">
        <v>24759</v>
      </c>
      <c r="U3565" s="1" t="s">
        <v>5830</v>
      </c>
      <c r="V3565" s="1" t="s">
        <v>24760</v>
      </c>
      <c r="W3565" s="1" t="s">
        <v>384</v>
      </c>
      <c r="X3565" t="str">
        <f t="shared" si="386"/>
        <v>Complete</v>
      </c>
      <c r="Y3565">
        <f>MAX(0,100-IF(G3565="Invalid",Config!$B$5,0)-IF(I3565="Invalid",Config!$B$6,0)-IF(X3565="Incomplete",Config!$B$7,0)-IF(AF3565="Yes",Config!$B$37,0))</f>
        <v>100</v>
      </c>
      <c r="Z3565" s="1">
        <f>IF(OR(TRIM(B3565)="",COUNTIF(Config!$B$15:$B$19,B3565)&gt;0),1,0)+IF(OR(TRIM(C3565)="",COUNTIF(Config!$B$15:$B$19,C3565)&gt;0),1,0)+IF(OR(TRIM(F3565)="",COUNTIF(Config!$B$15:$B$19,F3565)&gt;0),1,0)+IF(OR(TRIM(H3565)="",COUNTIF(Config!$B$15:$B$19,H3565)&gt;0),1,0)+IF(OR(TRIM(E3565)="",COUNTIF(Config!$B$15:$B$19,E3565)&gt;0),1,0)+IF(OR(TRIM(K3565)="",COUNTIF(Config!$B$15:$B$19,K3565)&gt;0),1,0)+IF(OR(TRIM(P3565)="",COUNTIF(Config!$B$15:$B$19,P3565)&gt;0),1,0)+IF(OR(TRIM(R3565)="",COUNTIF(Config!$B$15:$B$19,R3565)&gt;0),1,0)</f>
        <v>0</v>
      </c>
      <c r="AA3565" s="1" cm="1">
        <f t="array" ref="AA3565">SUMPRODUCT(LEN(H3565)-LEN(SUBSTITUTE(H3565,{"0";"1";"2";"3";"4";"5";"6";"7";"8";"9"},"")))</f>
        <v>12</v>
      </c>
      <c r="AC3565" t="str">
        <f t="shared" si="387"/>
        <v/>
      </c>
      <c r="AD3565">
        <f t="shared" si="388"/>
        <v>1</v>
      </c>
      <c r="AE3565">
        <f t="shared" si="389"/>
        <v>1</v>
      </c>
      <c r="AF3565" t="str">
        <f t="shared" si="390"/>
        <v>No</v>
      </c>
      <c r="AG3565">
        <f t="shared" ca="1" si="391"/>
        <v>192</v>
      </c>
      <c r="AH3565" t="str">
        <f ca="1">IF(OR(V3565="",AG3565=""),"Yes",IF(AG3565&gt;Config!$B$41,"Yes","No"))</f>
        <v>No</v>
      </c>
    </row>
    <row r="3566" spans="1:34" x14ac:dyDescent="0.25">
      <c r="A3566" s="1" t="s">
        <v>24761</v>
      </c>
      <c r="B3566" s="1" t="s">
        <v>336</v>
      </c>
      <c r="C3566" s="1" t="s">
        <v>545</v>
      </c>
      <c r="D3566" s="1" t="s">
        <v>1195</v>
      </c>
      <c r="E3566" s="1" t="s">
        <v>283</v>
      </c>
      <c r="F3566" s="1" t="s">
        <v>1196</v>
      </c>
      <c r="G3566" t="str">
        <f t="shared" si="385"/>
        <v>Valid</v>
      </c>
      <c r="H3566" s="1" t="s">
        <v>24762</v>
      </c>
      <c r="I3566" t="str" cm="1">
        <f t="array" ref="I3566">IF(OR(TRIM(H3566)="",ISNUMBER(SEARCH("#",H3566)),AA3566&lt;Config!$B$8,SUMPRODUCT(--ISNUMBER(SEARCH({"a";"b";"c";"d";"e";"f";"g";"h";"i";"j";"k";"l";"m";"n";"o";"p";"q";"r";"s";"t";"u";"v";"w";"x";"y";"z"},H3566)))&gt;0),"Invalid","Valid")</f>
        <v>Valid</v>
      </c>
      <c r="J3566" s="1" t="s">
        <v>1198</v>
      </c>
      <c r="K3566" s="1" t="s">
        <v>66</v>
      </c>
      <c r="L3566" s="1" t="s">
        <v>265</v>
      </c>
      <c r="M3566" s="1" t="s">
        <v>391</v>
      </c>
      <c r="N3566" s="1" t="s">
        <v>437</v>
      </c>
      <c r="O3566" s="1" t="s">
        <v>196</v>
      </c>
      <c r="P3566" t="s">
        <v>344</v>
      </c>
      <c r="Q3566" s="1" t="s">
        <v>1199</v>
      </c>
      <c r="R3566" s="1" t="s">
        <v>1200</v>
      </c>
      <c r="S3566" s="1" t="s">
        <v>1201</v>
      </c>
      <c r="T3566" s="1" t="s">
        <v>1202</v>
      </c>
      <c r="U3566" s="1" t="s">
        <v>1203</v>
      </c>
      <c r="V3566" s="1" t="s">
        <v>1204</v>
      </c>
      <c r="W3566" s="1" t="s">
        <v>94</v>
      </c>
      <c r="X3566" t="str">
        <f t="shared" si="386"/>
        <v>Complete</v>
      </c>
      <c r="Y3566">
        <f>MAX(0,100-IF(G3566="Invalid",Config!$B$5,0)-IF(I3566="Invalid",Config!$B$6,0)-IF(X3566="Incomplete",Config!$B$7,0)-IF(AF3566="Yes",Config!$B$37,0))</f>
        <v>75</v>
      </c>
      <c r="Z3566" s="1">
        <f>IF(OR(TRIM(B3566)="",COUNTIF(Config!$B$15:$B$19,B3566)&gt;0),1,0)+IF(OR(TRIM(C3566)="",COUNTIF(Config!$B$15:$B$19,C3566)&gt;0),1,0)+IF(OR(TRIM(F3566)="",COUNTIF(Config!$B$15:$B$19,F3566)&gt;0),1,0)+IF(OR(TRIM(H3566)="",COUNTIF(Config!$B$15:$B$19,H3566)&gt;0),1,0)+IF(OR(TRIM(E3566)="",COUNTIF(Config!$B$15:$B$19,E3566)&gt;0),1,0)+IF(OR(TRIM(K3566)="",COUNTIF(Config!$B$15:$B$19,K3566)&gt;0),1,0)+IF(OR(TRIM(P3566)="",COUNTIF(Config!$B$15:$B$19,P3566)&gt;0),1,0)+IF(OR(TRIM(R3566)="",COUNTIF(Config!$B$15:$B$19,R3566)&gt;0),1,0)</f>
        <v>0</v>
      </c>
      <c r="AA3566" s="1" cm="1">
        <f t="array" ref="AA3566">SUMPRODUCT(LEN(H3566)-LEN(SUBSTITUTE(H3566,{"0";"1";"2";"3";"4";"5";"6";"7";"8";"9"},"")))</f>
        <v>11</v>
      </c>
      <c r="AC3566" t="str">
        <f t="shared" si="387"/>
        <v>Potential Duplicate</v>
      </c>
      <c r="AD3566">
        <f t="shared" si="388"/>
        <v>2</v>
      </c>
      <c r="AE3566">
        <f t="shared" si="389"/>
        <v>1</v>
      </c>
      <c r="AF3566" t="str">
        <f t="shared" si="390"/>
        <v>Yes</v>
      </c>
      <c r="AG3566">
        <f t="shared" ca="1" si="391"/>
        <v>636</v>
      </c>
      <c r="AH3566" t="str">
        <f ca="1">IF(OR(V3566="",AG3566=""),"Yes",IF(AG3566&gt;Config!$B$41,"Yes","No"))</f>
        <v>Yes</v>
      </c>
    </row>
    <row r="3567" spans="1:34" x14ac:dyDescent="0.25">
      <c r="A3567" s="1" t="s">
        <v>24763</v>
      </c>
      <c r="B3567" s="1" t="s">
        <v>3888</v>
      </c>
      <c r="C3567" s="1" t="s">
        <v>273</v>
      </c>
      <c r="D3567" s="1" t="s">
        <v>24764</v>
      </c>
      <c r="E3567" s="1" t="s">
        <v>191</v>
      </c>
      <c r="F3567" s="1" t="s">
        <v>24765</v>
      </c>
      <c r="G3567" t="str">
        <f t="shared" si="385"/>
        <v>Valid</v>
      </c>
      <c r="H3567" s="1" t="s">
        <v>24766</v>
      </c>
      <c r="I3567" t="str" cm="1">
        <f t="array" ref="I3567">IF(OR(TRIM(H3567)="",ISNUMBER(SEARCH("#",H3567)),AA3567&lt;Config!$B$8,SUMPRODUCT(--ISNUMBER(SEARCH({"a";"b";"c";"d";"e";"f";"g";"h";"i";"j";"k";"l";"m";"n";"o";"p";"q";"r";"s";"t";"u";"v";"w";"x";"y";"z"},H3567)))&gt;0),"Invalid","Valid")</f>
        <v>Valid</v>
      </c>
      <c r="J3567" s="1" t="s">
        <v>24767</v>
      </c>
      <c r="K3567" s="1" t="s">
        <v>210</v>
      </c>
      <c r="L3567" s="1" t="s">
        <v>67</v>
      </c>
      <c r="M3567" s="1" t="s">
        <v>33827</v>
      </c>
      <c r="N3567" s="1" t="s">
        <v>252</v>
      </c>
      <c r="O3567" s="1" t="s">
        <v>69</v>
      </c>
      <c r="P3567" t="s">
        <v>314</v>
      </c>
      <c r="Q3567" s="1" t="s">
        <v>663</v>
      </c>
      <c r="R3567" s="1" t="s">
        <v>663</v>
      </c>
      <c r="S3567" s="1" t="s">
        <v>24768</v>
      </c>
      <c r="T3567" s="1" t="s">
        <v>24769</v>
      </c>
      <c r="U3567" s="1" t="s">
        <v>281</v>
      </c>
      <c r="V3567" s="1" t="s">
        <v>13474</v>
      </c>
      <c r="W3567" s="1" t="s">
        <v>384</v>
      </c>
      <c r="X3567" t="str">
        <f t="shared" si="386"/>
        <v>Complete</v>
      </c>
      <c r="Y3567">
        <f>MAX(0,100-IF(G3567="Invalid",Config!$B$5,0)-IF(I3567="Invalid",Config!$B$6,0)-IF(X3567="Incomplete",Config!$B$7,0)-IF(AF3567="Yes",Config!$B$37,0))</f>
        <v>100</v>
      </c>
      <c r="Z3567" s="1">
        <f>IF(OR(TRIM(B3567)="",COUNTIF(Config!$B$15:$B$19,B3567)&gt;0),1,0)+IF(OR(TRIM(C3567)="",COUNTIF(Config!$B$15:$B$19,C3567)&gt;0),1,0)+IF(OR(TRIM(F3567)="",COUNTIF(Config!$B$15:$B$19,F3567)&gt;0),1,0)+IF(OR(TRIM(H3567)="",COUNTIF(Config!$B$15:$B$19,H3567)&gt;0),1,0)+IF(OR(TRIM(E3567)="",COUNTIF(Config!$B$15:$B$19,E3567)&gt;0),1,0)+IF(OR(TRIM(K3567)="",COUNTIF(Config!$B$15:$B$19,K3567)&gt;0),1,0)+IF(OR(TRIM(P3567)="",COUNTIF(Config!$B$15:$B$19,P3567)&gt;0),1,0)+IF(OR(TRIM(R3567)="",COUNTIF(Config!$B$15:$B$19,R3567)&gt;0),1,0)</f>
        <v>0</v>
      </c>
      <c r="AA3567" s="1" cm="1">
        <f t="array" ref="AA3567">SUMPRODUCT(LEN(H3567)-LEN(SUBSTITUTE(H3567,{"0";"1";"2";"3";"4";"5";"6";"7";"8";"9"},"")))</f>
        <v>12</v>
      </c>
      <c r="AC3567" t="str">
        <f t="shared" si="387"/>
        <v/>
      </c>
      <c r="AD3567">
        <f t="shared" si="388"/>
        <v>1</v>
      </c>
      <c r="AE3567">
        <f t="shared" si="389"/>
        <v>1</v>
      </c>
      <c r="AF3567" t="str">
        <f t="shared" si="390"/>
        <v>No</v>
      </c>
      <c r="AG3567">
        <f t="shared" ca="1" si="391"/>
        <v>320</v>
      </c>
      <c r="AH3567" t="str">
        <f ca="1">IF(OR(V3567="",AG3567=""),"Yes",IF(AG3567&gt;Config!$B$41,"Yes","No"))</f>
        <v>No</v>
      </c>
    </row>
    <row r="3568" spans="1:34" x14ac:dyDescent="0.25">
      <c r="A3568" s="1" t="s">
        <v>24770</v>
      </c>
      <c r="B3568" s="1" t="s">
        <v>112</v>
      </c>
      <c r="C3568" s="1" t="s">
        <v>128</v>
      </c>
      <c r="D3568" s="1" t="s">
        <v>24771</v>
      </c>
      <c r="E3568" s="1" t="s">
        <v>33907</v>
      </c>
      <c r="F3568" s="1" t="s">
        <v>24772</v>
      </c>
      <c r="G3568" t="str">
        <f t="shared" si="385"/>
        <v>Valid</v>
      </c>
      <c r="H3568" s="1" t="s">
        <v>950</v>
      </c>
      <c r="I3568" t="str" cm="1">
        <f t="array" ref="I3568">IF(OR(TRIM(H3568)="",ISNUMBER(SEARCH("#",H3568)),AA3568&lt;Config!$B$8,SUMPRODUCT(--ISNUMBER(SEARCH({"a";"b";"c";"d";"e";"f";"g";"h";"i";"j";"k";"l";"m";"n";"o";"p";"q";"r";"s";"t";"u";"v";"w";"x";"y";"z"},H3568)))&gt;0),"Invalid","Valid")</f>
        <v>Invalid</v>
      </c>
      <c r="J3568" s="1" t="s">
        <v>24773</v>
      </c>
      <c r="K3568" s="1" t="s">
        <v>1001</v>
      </c>
      <c r="L3568" s="1" t="s">
        <v>179</v>
      </c>
      <c r="M3568" s="1" t="s">
        <v>251</v>
      </c>
      <c r="N3568" s="1" t="s">
        <v>33819</v>
      </c>
      <c r="O3568" s="1" t="s">
        <v>149</v>
      </c>
      <c r="P3568" t="s">
        <v>33</v>
      </c>
      <c r="Q3568" s="1" t="s">
        <v>34</v>
      </c>
      <c r="R3568" s="1" t="s">
        <v>120</v>
      </c>
      <c r="S3568" s="1" t="s">
        <v>24774</v>
      </c>
      <c r="T3568" s="1" t="s">
        <v>24775</v>
      </c>
      <c r="U3568" s="1" t="s">
        <v>6298</v>
      </c>
      <c r="V3568" s="1" t="s">
        <v>140</v>
      </c>
      <c r="W3568" s="1" t="s">
        <v>125</v>
      </c>
      <c r="X3568" t="str">
        <f t="shared" si="386"/>
        <v>Complete</v>
      </c>
      <c r="Y3568">
        <f>MAX(0,100-IF(G3568="Invalid",Config!$B$5,0)-IF(I3568="Invalid",Config!$B$6,0)-IF(X3568="Incomplete",Config!$B$7,0)-IF(AF3568="Yes",Config!$B$37,0))</f>
        <v>80</v>
      </c>
      <c r="Z3568" s="1">
        <f>IF(OR(TRIM(B3568)="",COUNTIF(Config!$B$15:$B$19,B3568)&gt;0),1,0)+IF(OR(TRIM(C3568)="",COUNTIF(Config!$B$15:$B$19,C3568)&gt;0),1,0)+IF(OR(TRIM(F3568)="",COUNTIF(Config!$B$15:$B$19,F3568)&gt;0),1,0)+IF(OR(TRIM(H3568)="",COUNTIF(Config!$B$15:$B$19,H3568)&gt;0),1,0)+IF(OR(TRIM(E3568)="",COUNTIF(Config!$B$15:$B$19,E3568)&gt;0),1,0)+IF(OR(TRIM(K3568)="",COUNTIF(Config!$B$15:$B$19,K3568)&gt;0),1,0)+IF(OR(TRIM(P3568)="",COUNTIF(Config!$B$15:$B$19,P3568)&gt;0),1,0)+IF(OR(TRIM(R3568)="",COUNTIF(Config!$B$15:$B$19,R3568)&gt;0),1,0)</f>
        <v>0</v>
      </c>
      <c r="AA3568" s="1" cm="1">
        <f t="array" ref="AA3568">SUMPRODUCT(LEN(H3568)-LEN(SUBSTITUTE(H3568,{"0";"1";"2";"3";"4";"5";"6";"7";"8";"9"},"")))</f>
        <v>5</v>
      </c>
      <c r="AC3568" t="str">
        <f t="shared" si="387"/>
        <v>Invalid Phone</v>
      </c>
      <c r="AD3568">
        <f t="shared" si="388"/>
        <v>1</v>
      </c>
      <c r="AE3568">
        <f t="shared" si="389"/>
        <v>0</v>
      </c>
      <c r="AF3568" t="str">
        <f t="shared" si="390"/>
        <v>No</v>
      </c>
      <c r="AG3568">
        <f t="shared" ca="1" si="391"/>
        <v>37</v>
      </c>
      <c r="AH3568" t="str">
        <f ca="1">IF(OR(V3568="",AG3568=""),"Yes",IF(AG3568&gt;Config!$B$41,"Yes","No"))</f>
        <v>No</v>
      </c>
    </row>
    <row r="3569" spans="1:34" x14ac:dyDescent="0.25">
      <c r="A3569" s="1" t="s">
        <v>24776</v>
      </c>
      <c r="B3569" s="1" t="s">
        <v>995</v>
      </c>
      <c r="C3569" s="1" t="s">
        <v>1166</v>
      </c>
      <c r="D3569" s="1" t="s">
        <v>24777</v>
      </c>
      <c r="E3569" s="1" t="s">
        <v>34310</v>
      </c>
      <c r="F3569" s="1" t="s">
        <v>24778</v>
      </c>
      <c r="G3569" t="str">
        <f t="shared" si="385"/>
        <v>Valid</v>
      </c>
      <c r="H3569" s="1" t="s">
        <v>12177</v>
      </c>
      <c r="I3569" t="str" cm="1">
        <f t="array" ref="I3569">IF(OR(TRIM(H3569)="",ISNUMBER(SEARCH("#",H3569)),AA3569&lt;Config!$B$8,SUMPRODUCT(--ISNUMBER(SEARCH({"a";"b";"c";"d";"e";"f";"g";"h";"i";"j";"k";"l";"m";"n";"o";"p";"q";"r";"s";"t";"u";"v";"w";"x";"y";"z"},H3569)))&gt;0),"Invalid","Valid")</f>
        <v>Valid</v>
      </c>
      <c r="J3569" s="1" t="s">
        <v>24779</v>
      </c>
      <c r="K3569" s="1" t="s">
        <v>866</v>
      </c>
      <c r="L3569" s="1" t="s">
        <v>84</v>
      </c>
      <c r="M3569" s="1" t="s">
        <v>33827</v>
      </c>
      <c r="N3569" s="1" t="s">
        <v>224</v>
      </c>
      <c r="O3569" s="1" t="s">
        <v>32</v>
      </c>
      <c r="P3569" t="s">
        <v>314</v>
      </c>
      <c r="Q3569" s="1" t="s">
        <v>663</v>
      </c>
      <c r="R3569" s="1" t="s">
        <v>315</v>
      </c>
      <c r="S3569" s="1" t="s">
        <v>5152</v>
      </c>
      <c r="T3569" s="1" t="s">
        <v>24780</v>
      </c>
      <c r="U3569" s="1" t="s">
        <v>3561</v>
      </c>
      <c r="V3569" s="1" t="s">
        <v>24781</v>
      </c>
      <c r="W3569" s="1" t="s">
        <v>186</v>
      </c>
      <c r="X3569" t="str">
        <f t="shared" si="386"/>
        <v>Complete</v>
      </c>
      <c r="Y3569">
        <f>MAX(0,100-IF(G3569="Invalid",Config!$B$5,0)-IF(I3569="Invalid",Config!$B$6,0)-IF(X3569="Incomplete",Config!$B$7,0)-IF(AF3569="Yes",Config!$B$37,0))</f>
        <v>75</v>
      </c>
      <c r="Z3569" s="1">
        <f>IF(OR(TRIM(B3569)="",COUNTIF(Config!$B$15:$B$19,B3569)&gt;0),1,0)+IF(OR(TRIM(C3569)="",COUNTIF(Config!$B$15:$B$19,C3569)&gt;0),1,0)+IF(OR(TRIM(F3569)="",COUNTIF(Config!$B$15:$B$19,F3569)&gt;0),1,0)+IF(OR(TRIM(H3569)="",COUNTIF(Config!$B$15:$B$19,H3569)&gt;0),1,0)+IF(OR(TRIM(E3569)="",COUNTIF(Config!$B$15:$B$19,E3569)&gt;0),1,0)+IF(OR(TRIM(K3569)="",COUNTIF(Config!$B$15:$B$19,K3569)&gt;0),1,0)+IF(OR(TRIM(P3569)="",COUNTIF(Config!$B$15:$B$19,P3569)&gt;0),1,0)+IF(OR(TRIM(R3569)="",COUNTIF(Config!$B$15:$B$19,R3569)&gt;0),1,0)</f>
        <v>0</v>
      </c>
      <c r="AA3569" s="1" cm="1">
        <f t="array" ref="AA3569">SUMPRODUCT(LEN(H3569)-LEN(SUBSTITUTE(H3569,{"0";"1";"2";"3";"4";"5";"6";"7";"8";"9"},"")))</f>
        <v>12</v>
      </c>
      <c r="AC3569" t="str">
        <f t="shared" si="387"/>
        <v>Potential Duplicate</v>
      </c>
      <c r="AD3569">
        <f t="shared" si="388"/>
        <v>1</v>
      </c>
      <c r="AE3569">
        <f t="shared" si="389"/>
        <v>2</v>
      </c>
      <c r="AF3569" t="str">
        <f t="shared" si="390"/>
        <v>Yes</v>
      </c>
      <c r="AG3569">
        <f t="shared" ca="1" si="391"/>
        <v>397</v>
      </c>
      <c r="AH3569" t="str">
        <f ca="1">IF(OR(V3569="",AG3569=""),"Yes",IF(AG3569&gt;Config!$B$41,"Yes","No"))</f>
        <v>Yes</v>
      </c>
    </row>
    <row r="3570" spans="1:34" x14ac:dyDescent="0.25">
      <c r="A3570" s="1" t="s">
        <v>24782</v>
      </c>
      <c r="B3570" s="1" t="s">
        <v>1266</v>
      </c>
      <c r="C3570" s="1" t="s">
        <v>1007</v>
      </c>
      <c r="D3570" s="1" t="s">
        <v>9679</v>
      </c>
      <c r="E3570" s="1" t="s">
        <v>35434</v>
      </c>
      <c r="F3570" s="1" t="s">
        <v>24783</v>
      </c>
      <c r="G3570" t="str">
        <f t="shared" si="385"/>
        <v>Valid</v>
      </c>
      <c r="H3570" s="1" t="s">
        <v>24784</v>
      </c>
      <c r="I3570" t="str" cm="1">
        <f t="array" ref="I3570">IF(OR(TRIM(H3570)="",ISNUMBER(SEARCH("#",H3570)),AA3570&lt;Config!$B$8,SUMPRODUCT(--ISNUMBER(SEARCH({"a";"b";"c";"d";"e";"f";"g";"h";"i";"j";"k";"l";"m";"n";"o";"p";"q";"r";"s";"t";"u";"v";"w";"x";"y";"z"},H3570)))&gt;0),"Invalid","Valid")</f>
        <v>Valid</v>
      </c>
      <c r="J3570" s="1" t="s">
        <v>24785</v>
      </c>
      <c r="K3570" s="1" t="s">
        <v>1001</v>
      </c>
      <c r="L3570" s="1" t="s">
        <v>29</v>
      </c>
      <c r="M3570" s="1" t="s">
        <v>517</v>
      </c>
      <c r="N3570" s="1" t="s">
        <v>86</v>
      </c>
      <c r="O3570" s="1" t="s">
        <v>180</v>
      </c>
      <c r="P3570" t="s">
        <v>53</v>
      </c>
      <c r="Q3570" s="1" t="s">
        <v>55</v>
      </c>
      <c r="R3570" s="1" t="s">
        <v>415</v>
      </c>
      <c r="S3570" s="1" t="s">
        <v>2265</v>
      </c>
      <c r="T3570" s="1" t="s">
        <v>24786</v>
      </c>
      <c r="U3570" s="1" t="s">
        <v>7660</v>
      </c>
      <c r="V3570" s="1" t="s">
        <v>140</v>
      </c>
      <c r="W3570" s="1" t="s">
        <v>60</v>
      </c>
      <c r="X3570" t="str">
        <f t="shared" si="386"/>
        <v>Complete</v>
      </c>
      <c r="Y3570">
        <f>MAX(0,100-IF(G3570="Invalid",Config!$B$5,0)-IF(I3570="Invalid",Config!$B$6,0)-IF(X3570="Incomplete",Config!$B$7,0)-IF(AF3570="Yes",Config!$B$37,0))</f>
        <v>100</v>
      </c>
      <c r="Z3570" s="1">
        <f>IF(OR(TRIM(B3570)="",COUNTIF(Config!$B$15:$B$19,B3570)&gt;0),1,0)+IF(OR(TRIM(C3570)="",COUNTIF(Config!$B$15:$B$19,C3570)&gt;0),1,0)+IF(OR(TRIM(F3570)="",COUNTIF(Config!$B$15:$B$19,F3570)&gt;0),1,0)+IF(OR(TRIM(H3570)="",COUNTIF(Config!$B$15:$B$19,H3570)&gt;0),1,0)+IF(OR(TRIM(E3570)="",COUNTIF(Config!$B$15:$B$19,E3570)&gt;0),1,0)+IF(OR(TRIM(K3570)="",COUNTIF(Config!$B$15:$B$19,K3570)&gt;0),1,0)+IF(OR(TRIM(P3570)="",COUNTIF(Config!$B$15:$B$19,P3570)&gt;0),1,0)+IF(OR(TRIM(R3570)="",COUNTIF(Config!$B$15:$B$19,R3570)&gt;0),1,0)</f>
        <v>0</v>
      </c>
      <c r="AA3570" s="1" cm="1">
        <f t="array" ref="AA3570">SUMPRODUCT(LEN(H3570)-LEN(SUBSTITUTE(H3570,{"0";"1";"2";"3";"4";"5";"6";"7";"8";"9"},"")))</f>
        <v>12</v>
      </c>
      <c r="AC3570" t="str">
        <f t="shared" si="387"/>
        <v/>
      </c>
      <c r="AD3570">
        <f t="shared" si="388"/>
        <v>1</v>
      </c>
      <c r="AE3570">
        <f t="shared" si="389"/>
        <v>1</v>
      </c>
      <c r="AF3570" t="str">
        <f t="shared" si="390"/>
        <v>No</v>
      </c>
      <c r="AG3570">
        <f t="shared" ca="1" si="391"/>
        <v>37</v>
      </c>
      <c r="AH3570" t="str">
        <f ca="1">IF(OR(V3570="",AG3570=""),"Yes",IF(AG3570&gt;Config!$B$41,"Yes","No"))</f>
        <v>No</v>
      </c>
    </row>
    <row r="3571" spans="1:34" x14ac:dyDescent="0.25">
      <c r="A3571" s="1" t="s">
        <v>24787</v>
      </c>
      <c r="B3571" s="1" t="s">
        <v>2085</v>
      </c>
      <c r="C3571" s="1" t="s">
        <v>861</v>
      </c>
      <c r="D3571" s="1" t="s">
        <v>10087</v>
      </c>
      <c r="E3571" s="1" t="s">
        <v>35435</v>
      </c>
      <c r="F3571" s="1" t="s">
        <v>24788</v>
      </c>
      <c r="G3571" t="str">
        <f t="shared" si="385"/>
        <v>Valid</v>
      </c>
      <c r="H3571" s="1" t="s">
        <v>24789</v>
      </c>
      <c r="I3571" t="str" cm="1">
        <f t="array" ref="I3571">IF(OR(TRIM(H3571)="",ISNUMBER(SEARCH("#",H3571)),AA3571&lt;Config!$B$8,SUMPRODUCT(--ISNUMBER(SEARCH({"a";"b";"c";"d";"e";"f";"g";"h";"i";"j";"k";"l";"m";"n";"o";"p";"q";"r";"s";"t";"u";"v";"w";"x";"y";"z"},H3571)))&gt;0),"Invalid","Valid")</f>
        <v>Valid</v>
      </c>
      <c r="J3571" s="1" t="s">
        <v>24790</v>
      </c>
      <c r="K3571" s="1" t="s">
        <v>117</v>
      </c>
      <c r="L3571" s="1" t="s">
        <v>49</v>
      </c>
      <c r="M3571" s="1" t="s">
        <v>50</v>
      </c>
      <c r="N3571" s="1" t="s">
        <v>437</v>
      </c>
      <c r="O3571" s="1" t="s">
        <v>52</v>
      </c>
      <c r="P3571" t="s">
        <v>344</v>
      </c>
      <c r="Q3571" s="1" t="s">
        <v>345</v>
      </c>
      <c r="R3571" s="1" t="s">
        <v>971</v>
      </c>
      <c r="S3571" s="1" t="s">
        <v>17287</v>
      </c>
      <c r="T3571" s="1" t="s">
        <v>24791</v>
      </c>
      <c r="U3571" s="1" t="s">
        <v>17686</v>
      </c>
      <c r="V3571" s="1" t="s">
        <v>2267</v>
      </c>
      <c r="W3571" s="1" t="s">
        <v>141</v>
      </c>
      <c r="X3571" t="str">
        <f t="shared" si="386"/>
        <v>Complete</v>
      </c>
      <c r="Y3571">
        <f>MAX(0,100-IF(G3571="Invalid",Config!$B$5,0)-IF(I3571="Invalid",Config!$B$6,0)-IF(X3571="Incomplete",Config!$B$7,0)-IF(AF3571="Yes",Config!$B$37,0))</f>
        <v>100</v>
      </c>
      <c r="Z3571" s="1">
        <f>IF(OR(TRIM(B3571)="",COUNTIF(Config!$B$15:$B$19,B3571)&gt;0),1,0)+IF(OR(TRIM(C3571)="",COUNTIF(Config!$B$15:$B$19,C3571)&gt;0),1,0)+IF(OR(TRIM(F3571)="",COUNTIF(Config!$B$15:$B$19,F3571)&gt;0),1,0)+IF(OR(TRIM(H3571)="",COUNTIF(Config!$B$15:$B$19,H3571)&gt;0),1,0)+IF(OR(TRIM(E3571)="",COUNTIF(Config!$B$15:$B$19,E3571)&gt;0),1,0)+IF(OR(TRIM(K3571)="",COUNTIF(Config!$B$15:$B$19,K3571)&gt;0),1,0)+IF(OR(TRIM(P3571)="",COUNTIF(Config!$B$15:$B$19,P3571)&gt;0),1,0)+IF(OR(TRIM(R3571)="",COUNTIF(Config!$B$15:$B$19,R3571)&gt;0),1,0)</f>
        <v>0</v>
      </c>
      <c r="AA3571" s="1" cm="1">
        <f t="array" ref="AA3571">SUMPRODUCT(LEN(H3571)-LEN(SUBSTITUTE(H3571,{"0";"1";"2";"3";"4";"5";"6";"7";"8";"9"},"")))</f>
        <v>11</v>
      </c>
      <c r="AC3571" t="str">
        <f t="shared" si="387"/>
        <v/>
      </c>
      <c r="AD3571">
        <f t="shared" si="388"/>
        <v>1</v>
      </c>
      <c r="AE3571">
        <f t="shared" si="389"/>
        <v>1</v>
      </c>
      <c r="AF3571" t="str">
        <f t="shared" si="390"/>
        <v>No</v>
      </c>
      <c r="AG3571">
        <f t="shared" ca="1" si="391"/>
        <v>259</v>
      </c>
      <c r="AH3571" t="str">
        <f ca="1">IF(OR(V3571="",AG3571=""),"Yes",IF(AG3571&gt;Config!$B$41,"Yes","No"))</f>
        <v>No</v>
      </c>
    </row>
    <row r="3572" spans="1:34" x14ac:dyDescent="0.25">
      <c r="A3572" s="1" t="s">
        <v>24792</v>
      </c>
      <c r="B3572" s="1" t="s">
        <v>1624</v>
      </c>
      <c r="C3572" s="1" t="s">
        <v>219</v>
      </c>
      <c r="D3572" s="1" t="s">
        <v>19899</v>
      </c>
      <c r="E3572" s="1" t="s">
        <v>33866</v>
      </c>
      <c r="F3572" s="1" t="s">
        <v>24793</v>
      </c>
      <c r="G3572" t="str">
        <f t="shared" si="385"/>
        <v>Valid</v>
      </c>
      <c r="H3572" s="1" t="s">
        <v>24794</v>
      </c>
      <c r="I3572" t="str" cm="1">
        <f t="array" ref="I3572">IF(OR(TRIM(H3572)="",ISNUMBER(SEARCH("#",H3572)),AA3572&lt;Config!$B$8,SUMPRODUCT(--ISNUMBER(SEARCH({"a";"b";"c";"d";"e";"f";"g";"h";"i";"j";"k";"l";"m";"n";"o";"p";"q";"r";"s";"t";"u";"v";"w";"x";"y";"z"},H3572)))&gt;0),"Invalid","Valid")</f>
        <v>Valid</v>
      </c>
      <c r="J3572" s="1" t="s">
        <v>24795</v>
      </c>
      <c r="K3572" s="1" t="s">
        <v>250</v>
      </c>
      <c r="L3572" s="1" t="s">
        <v>164</v>
      </c>
      <c r="M3572" s="1" t="s">
        <v>391</v>
      </c>
      <c r="N3572" s="1" t="s">
        <v>51</v>
      </c>
      <c r="O3572" s="1" t="s">
        <v>196</v>
      </c>
      <c r="P3572" t="s">
        <v>53</v>
      </c>
      <c r="Q3572" s="1" t="s">
        <v>54</v>
      </c>
      <c r="R3572" s="1" t="s">
        <v>70</v>
      </c>
      <c r="S3572" s="1" t="s">
        <v>3276</v>
      </c>
      <c r="T3572" s="1" t="s">
        <v>24796</v>
      </c>
      <c r="U3572" s="1" t="s">
        <v>19237</v>
      </c>
      <c r="V3572" s="1" t="s">
        <v>10418</v>
      </c>
      <c r="W3572" s="1" t="s">
        <v>293</v>
      </c>
      <c r="X3572" t="str">
        <f t="shared" si="386"/>
        <v>Complete</v>
      </c>
      <c r="Y3572">
        <f>MAX(0,100-IF(G3572="Invalid",Config!$B$5,0)-IF(I3572="Invalid",Config!$B$6,0)-IF(X3572="Incomplete",Config!$B$7,0)-IF(AF3572="Yes",Config!$B$37,0))</f>
        <v>100</v>
      </c>
      <c r="Z3572" s="1">
        <f>IF(OR(TRIM(B3572)="",COUNTIF(Config!$B$15:$B$19,B3572)&gt;0),1,0)+IF(OR(TRIM(C3572)="",COUNTIF(Config!$B$15:$B$19,C3572)&gt;0),1,0)+IF(OR(TRIM(F3572)="",COUNTIF(Config!$B$15:$B$19,F3572)&gt;0),1,0)+IF(OR(TRIM(H3572)="",COUNTIF(Config!$B$15:$B$19,H3572)&gt;0),1,0)+IF(OR(TRIM(E3572)="",COUNTIF(Config!$B$15:$B$19,E3572)&gt;0),1,0)+IF(OR(TRIM(K3572)="",COUNTIF(Config!$B$15:$B$19,K3572)&gt;0),1,0)+IF(OR(TRIM(P3572)="",COUNTIF(Config!$B$15:$B$19,P3572)&gt;0),1,0)+IF(OR(TRIM(R3572)="",COUNTIF(Config!$B$15:$B$19,R3572)&gt;0),1,0)</f>
        <v>0</v>
      </c>
      <c r="AA3572" s="1" cm="1">
        <f t="array" ref="AA3572">SUMPRODUCT(LEN(H3572)-LEN(SUBSTITUTE(H3572,{"0";"1";"2";"3";"4";"5";"6";"7";"8";"9"},"")))</f>
        <v>10</v>
      </c>
      <c r="AC3572" t="str">
        <f t="shared" si="387"/>
        <v/>
      </c>
      <c r="AD3572">
        <f t="shared" si="388"/>
        <v>1</v>
      </c>
      <c r="AE3572">
        <f t="shared" si="389"/>
        <v>1</v>
      </c>
      <c r="AF3572" t="str">
        <f t="shared" si="390"/>
        <v>No</v>
      </c>
      <c r="AG3572">
        <f t="shared" ca="1" si="391"/>
        <v>308</v>
      </c>
      <c r="AH3572" t="str">
        <f ca="1">IF(OR(V3572="",AG3572=""),"Yes",IF(AG3572&gt;Config!$B$41,"Yes","No"))</f>
        <v>No</v>
      </c>
    </row>
    <row r="3573" spans="1:34" x14ac:dyDescent="0.25">
      <c r="A3573" s="1" t="s">
        <v>24797</v>
      </c>
      <c r="B3573" s="1" t="s">
        <v>1257</v>
      </c>
      <c r="C3573" s="1" t="s">
        <v>337</v>
      </c>
      <c r="D3573" s="1" t="s">
        <v>1842</v>
      </c>
      <c r="E3573" s="1" t="s">
        <v>35436</v>
      </c>
      <c r="F3573" s="1" t="s">
        <v>1843</v>
      </c>
      <c r="G3573" t="str">
        <f t="shared" si="385"/>
        <v>Valid</v>
      </c>
      <c r="H3573" s="1" t="s">
        <v>24798</v>
      </c>
      <c r="I3573" t="str" cm="1">
        <f t="array" ref="I3573">IF(OR(TRIM(H3573)="",ISNUMBER(SEARCH("#",H3573)),AA3573&lt;Config!$B$8,SUMPRODUCT(--ISNUMBER(SEARCH({"a";"b";"c";"d";"e";"f";"g";"h";"i";"j";"k";"l";"m";"n";"o";"p";"q";"r";"s";"t";"u";"v";"w";"x";"y";"z"},H3573)))&gt;0),"Invalid","Valid")</f>
        <v>Valid</v>
      </c>
      <c r="J3573" s="1" t="s">
        <v>24799</v>
      </c>
      <c r="K3573" s="1" t="s">
        <v>722</v>
      </c>
      <c r="L3573" s="1" t="s">
        <v>164</v>
      </c>
      <c r="M3573" s="1" t="s">
        <v>118</v>
      </c>
      <c r="N3573" s="1" t="s">
        <v>31</v>
      </c>
      <c r="O3573" s="1" t="s">
        <v>69</v>
      </c>
      <c r="P3573" t="s">
        <v>87</v>
      </c>
      <c r="Q3573" s="1" t="s">
        <v>88</v>
      </c>
      <c r="R3573" s="1" t="s">
        <v>89</v>
      </c>
      <c r="S3573" s="1" t="s">
        <v>24800</v>
      </c>
      <c r="T3573" s="1" t="s">
        <v>24801</v>
      </c>
      <c r="U3573" s="1" t="s">
        <v>5701</v>
      </c>
      <c r="V3573" s="1" t="s">
        <v>1521</v>
      </c>
      <c r="W3573" s="1" t="s">
        <v>384</v>
      </c>
      <c r="X3573" t="str">
        <f t="shared" si="386"/>
        <v>Complete</v>
      </c>
      <c r="Y3573">
        <f>MAX(0,100-IF(G3573="Invalid",Config!$B$5,0)-IF(I3573="Invalid",Config!$B$6,0)-IF(X3573="Incomplete",Config!$B$7,0)-IF(AF3573="Yes",Config!$B$37,0))</f>
        <v>75</v>
      </c>
      <c r="Z3573" s="1">
        <f>IF(OR(TRIM(B3573)="",COUNTIF(Config!$B$15:$B$19,B3573)&gt;0),1,0)+IF(OR(TRIM(C3573)="",COUNTIF(Config!$B$15:$B$19,C3573)&gt;0),1,0)+IF(OR(TRIM(F3573)="",COUNTIF(Config!$B$15:$B$19,F3573)&gt;0),1,0)+IF(OR(TRIM(H3573)="",COUNTIF(Config!$B$15:$B$19,H3573)&gt;0),1,0)+IF(OR(TRIM(E3573)="",COUNTIF(Config!$B$15:$B$19,E3573)&gt;0),1,0)+IF(OR(TRIM(K3573)="",COUNTIF(Config!$B$15:$B$19,K3573)&gt;0),1,0)+IF(OR(TRIM(P3573)="",COUNTIF(Config!$B$15:$B$19,P3573)&gt;0),1,0)+IF(OR(TRIM(R3573)="",COUNTIF(Config!$B$15:$B$19,R3573)&gt;0),1,0)</f>
        <v>0</v>
      </c>
      <c r="AA3573" s="1" cm="1">
        <f t="array" ref="AA3573">SUMPRODUCT(LEN(H3573)-LEN(SUBSTITUTE(H3573,{"0";"1";"2";"3";"4";"5";"6";"7";"8";"9"},"")))</f>
        <v>11</v>
      </c>
      <c r="AC3573" t="str">
        <f t="shared" si="387"/>
        <v>Potential Duplicate</v>
      </c>
      <c r="AD3573">
        <f t="shared" si="388"/>
        <v>3</v>
      </c>
      <c r="AE3573">
        <f t="shared" si="389"/>
        <v>1</v>
      </c>
      <c r="AF3573" t="str">
        <f t="shared" si="390"/>
        <v>Yes</v>
      </c>
      <c r="AG3573">
        <f t="shared" ca="1" si="391"/>
        <v>37</v>
      </c>
      <c r="AH3573" t="str">
        <f ca="1">IF(OR(V3573="",AG3573=""),"Yes",IF(AG3573&gt;Config!$B$41,"Yes","No"))</f>
        <v>No</v>
      </c>
    </row>
    <row r="3574" spans="1:34" x14ac:dyDescent="0.25">
      <c r="A3574" s="1" t="s">
        <v>24802</v>
      </c>
      <c r="B3574" s="1" t="s">
        <v>1399</v>
      </c>
      <c r="C3574" s="1" t="s">
        <v>364</v>
      </c>
      <c r="D3574" s="1" t="s">
        <v>24803</v>
      </c>
      <c r="E3574" s="1" t="s">
        <v>35437</v>
      </c>
      <c r="F3574" s="1" t="s">
        <v>24804</v>
      </c>
      <c r="G3574" t="str">
        <f t="shared" si="385"/>
        <v>Valid</v>
      </c>
      <c r="H3574" s="1" t="s">
        <v>24805</v>
      </c>
      <c r="I3574" t="str" cm="1">
        <f t="array" ref="I3574">IF(OR(TRIM(H3574)="",ISNUMBER(SEARCH("#",H3574)),AA3574&lt;Config!$B$8,SUMPRODUCT(--ISNUMBER(SEARCH({"a";"b";"c";"d";"e";"f";"g";"h";"i";"j";"k";"l";"m";"n";"o";"p";"q";"r";"s";"t";"u";"v";"w";"x";"y";"z"},H3574)))&gt;0),"Invalid","Valid")</f>
        <v>Valid</v>
      </c>
      <c r="J3574" s="1" t="s">
        <v>24806</v>
      </c>
      <c r="K3574" s="1" t="s">
        <v>866</v>
      </c>
      <c r="L3574" s="1" t="s">
        <v>102</v>
      </c>
      <c r="M3574" s="1" t="s">
        <v>251</v>
      </c>
      <c r="N3574" s="1" t="s">
        <v>33819</v>
      </c>
      <c r="O3574" s="1" t="s">
        <v>196</v>
      </c>
      <c r="P3574" t="s">
        <v>328</v>
      </c>
      <c r="Q3574" s="1" t="s">
        <v>329</v>
      </c>
      <c r="R3574" s="1" t="s">
        <v>614</v>
      </c>
      <c r="S3574" s="1" t="s">
        <v>13296</v>
      </c>
      <c r="T3574" s="1" t="s">
        <v>24807</v>
      </c>
      <c r="U3574" s="1" t="s">
        <v>1239</v>
      </c>
      <c r="V3574" s="1" t="s">
        <v>1135</v>
      </c>
      <c r="W3574" s="1" t="s">
        <v>384</v>
      </c>
      <c r="X3574" t="str">
        <f t="shared" si="386"/>
        <v>Complete</v>
      </c>
      <c r="Y3574">
        <f>MAX(0,100-IF(G3574="Invalid",Config!$B$5,0)-IF(I3574="Invalid",Config!$B$6,0)-IF(X3574="Incomplete",Config!$B$7,0)-IF(AF3574="Yes",Config!$B$37,0))</f>
        <v>100</v>
      </c>
      <c r="Z3574" s="1">
        <f>IF(OR(TRIM(B3574)="",COUNTIF(Config!$B$15:$B$19,B3574)&gt;0),1,0)+IF(OR(TRIM(C3574)="",COUNTIF(Config!$B$15:$B$19,C3574)&gt;0),1,0)+IF(OR(TRIM(F3574)="",COUNTIF(Config!$B$15:$B$19,F3574)&gt;0),1,0)+IF(OR(TRIM(H3574)="",COUNTIF(Config!$B$15:$B$19,H3574)&gt;0),1,0)+IF(OR(TRIM(E3574)="",COUNTIF(Config!$B$15:$B$19,E3574)&gt;0),1,0)+IF(OR(TRIM(K3574)="",COUNTIF(Config!$B$15:$B$19,K3574)&gt;0),1,0)+IF(OR(TRIM(P3574)="",COUNTIF(Config!$B$15:$B$19,P3574)&gt;0),1,0)+IF(OR(TRIM(R3574)="",COUNTIF(Config!$B$15:$B$19,R3574)&gt;0),1,0)</f>
        <v>0</v>
      </c>
      <c r="AA3574" s="1" cm="1">
        <f t="array" ref="AA3574">SUMPRODUCT(LEN(H3574)-LEN(SUBSTITUTE(H3574,{"0";"1";"2";"3";"4";"5";"6";"7";"8";"9"},"")))</f>
        <v>11</v>
      </c>
      <c r="AC3574" t="str">
        <f t="shared" si="387"/>
        <v/>
      </c>
      <c r="AD3574">
        <f t="shared" si="388"/>
        <v>1</v>
      </c>
      <c r="AE3574">
        <f t="shared" si="389"/>
        <v>1</v>
      </c>
      <c r="AF3574" t="str">
        <f t="shared" si="390"/>
        <v>No</v>
      </c>
      <c r="AG3574">
        <f t="shared" ca="1" si="391"/>
        <v>292</v>
      </c>
      <c r="AH3574" t="str">
        <f ca="1">IF(OR(V3574="",AG3574=""),"Yes",IF(AG3574&gt;Config!$B$41,"Yes","No"))</f>
        <v>No</v>
      </c>
    </row>
    <row r="3575" spans="1:34" x14ac:dyDescent="0.25">
      <c r="A3575" s="1" t="s">
        <v>24808</v>
      </c>
      <c r="B3575" s="1" t="s">
        <v>880</v>
      </c>
      <c r="C3575" s="1" t="s">
        <v>828</v>
      </c>
      <c r="D3575" s="1" t="s">
        <v>24809</v>
      </c>
      <c r="E3575" s="1" t="s">
        <v>34554</v>
      </c>
      <c r="F3575" s="1" t="s">
        <v>24810</v>
      </c>
      <c r="G3575" t="str">
        <f t="shared" si="385"/>
        <v>Valid</v>
      </c>
      <c r="H3575" s="1" t="s">
        <v>24811</v>
      </c>
      <c r="I3575" t="str" cm="1">
        <f t="array" ref="I3575">IF(OR(TRIM(H3575)="",ISNUMBER(SEARCH("#",H3575)),AA3575&lt;Config!$B$8,SUMPRODUCT(--ISNUMBER(SEARCH({"a";"b";"c";"d";"e";"f";"g";"h";"i";"j";"k";"l";"m";"n";"o";"p";"q";"r";"s";"t";"u";"v";"w";"x";"y";"z"},H3575)))&gt;0),"Invalid","Valid")</f>
        <v>Valid</v>
      </c>
      <c r="J3575" s="1" t="s">
        <v>24812</v>
      </c>
      <c r="K3575" s="1" t="s">
        <v>48</v>
      </c>
      <c r="L3575" s="1" t="s">
        <v>49</v>
      </c>
      <c r="M3575" s="1" t="s">
        <v>103</v>
      </c>
      <c r="N3575" s="1" t="s">
        <v>437</v>
      </c>
      <c r="O3575" s="1" t="s">
        <v>149</v>
      </c>
      <c r="P3575" t="s">
        <v>87</v>
      </c>
      <c r="Q3575" s="1" t="s">
        <v>88</v>
      </c>
      <c r="R3575" s="1" t="s">
        <v>379</v>
      </c>
      <c r="S3575" s="1" t="s">
        <v>18239</v>
      </c>
      <c r="T3575" s="1" t="s">
        <v>24813</v>
      </c>
      <c r="U3575" s="1" t="s">
        <v>12042</v>
      </c>
      <c r="V3575" s="1" t="s">
        <v>24814</v>
      </c>
      <c r="W3575" s="1" t="s">
        <v>33823</v>
      </c>
      <c r="X3575" t="str">
        <f t="shared" si="386"/>
        <v>Complete</v>
      </c>
      <c r="Y3575">
        <f>MAX(0,100-IF(G3575="Invalid",Config!$B$5,0)-IF(I3575="Invalid",Config!$B$6,0)-IF(X3575="Incomplete",Config!$B$7,0)-IF(AF3575="Yes",Config!$B$37,0))</f>
        <v>100</v>
      </c>
      <c r="Z3575" s="1">
        <f>IF(OR(TRIM(B3575)="",COUNTIF(Config!$B$15:$B$19,B3575)&gt;0),1,0)+IF(OR(TRIM(C3575)="",COUNTIF(Config!$B$15:$B$19,C3575)&gt;0),1,0)+IF(OR(TRIM(F3575)="",COUNTIF(Config!$B$15:$B$19,F3575)&gt;0),1,0)+IF(OR(TRIM(H3575)="",COUNTIF(Config!$B$15:$B$19,H3575)&gt;0),1,0)+IF(OR(TRIM(E3575)="",COUNTIF(Config!$B$15:$B$19,E3575)&gt;0),1,0)+IF(OR(TRIM(K3575)="",COUNTIF(Config!$B$15:$B$19,K3575)&gt;0),1,0)+IF(OR(TRIM(P3575)="",COUNTIF(Config!$B$15:$B$19,P3575)&gt;0),1,0)+IF(OR(TRIM(R3575)="",COUNTIF(Config!$B$15:$B$19,R3575)&gt;0),1,0)</f>
        <v>0</v>
      </c>
      <c r="AA3575" s="1" cm="1">
        <f t="array" ref="AA3575">SUMPRODUCT(LEN(H3575)-LEN(SUBSTITUTE(H3575,{"0";"1";"2";"3";"4";"5";"6";"7";"8";"9"},"")))</f>
        <v>10</v>
      </c>
      <c r="AC3575" t="str">
        <f t="shared" si="387"/>
        <v/>
      </c>
      <c r="AD3575">
        <f t="shared" si="388"/>
        <v>1</v>
      </c>
      <c r="AE3575">
        <f t="shared" si="389"/>
        <v>1</v>
      </c>
      <c r="AF3575" t="str">
        <f t="shared" si="390"/>
        <v>No</v>
      </c>
      <c r="AG3575">
        <f t="shared" ca="1" si="391"/>
        <v>419</v>
      </c>
      <c r="AH3575" t="str">
        <f ca="1">IF(OR(V3575="",AG3575=""),"Yes",IF(AG3575&gt;Config!$B$41,"Yes","No"))</f>
        <v>Yes</v>
      </c>
    </row>
    <row r="3576" spans="1:34" x14ac:dyDescent="0.25">
      <c r="A3576" s="1" t="s">
        <v>24815</v>
      </c>
      <c r="B3576" s="1" t="s">
        <v>322</v>
      </c>
      <c r="C3576" s="1" t="s">
        <v>386</v>
      </c>
      <c r="D3576" s="1" t="s">
        <v>18011</v>
      </c>
      <c r="E3576" s="1" t="s">
        <v>35438</v>
      </c>
      <c r="F3576" s="1" t="s">
        <v>24816</v>
      </c>
      <c r="G3576" t="str">
        <f t="shared" si="385"/>
        <v>Valid</v>
      </c>
      <c r="H3576" s="1" t="s">
        <v>24817</v>
      </c>
      <c r="I3576" t="str" cm="1">
        <f t="array" ref="I3576">IF(OR(TRIM(H3576)="",ISNUMBER(SEARCH("#",H3576)),AA3576&lt;Config!$B$8,SUMPRODUCT(--ISNUMBER(SEARCH({"a";"b";"c";"d";"e";"f";"g";"h";"i";"j";"k";"l";"m";"n";"o";"p";"q";"r";"s";"t";"u";"v";"w";"x";"y";"z"},H3576)))&gt;0),"Invalid","Valid")</f>
        <v>Valid</v>
      </c>
      <c r="J3576" s="1" t="s">
        <v>24818</v>
      </c>
      <c r="K3576" s="1" t="s">
        <v>250</v>
      </c>
      <c r="L3576" s="1" t="s">
        <v>265</v>
      </c>
      <c r="M3576" s="1" t="s">
        <v>103</v>
      </c>
      <c r="N3576" s="1" t="s">
        <v>437</v>
      </c>
      <c r="O3576" s="1" t="s">
        <v>32</v>
      </c>
      <c r="P3576" t="s">
        <v>236</v>
      </c>
      <c r="Q3576" s="1" t="s">
        <v>254</v>
      </c>
      <c r="R3576" s="1" t="s">
        <v>254</v>
      </c>
      <c r="S3576" s="1" t="s">
        <v>7469</v>
      </c>
      <c r="T3576" s="1" t="s">
        <v>24819</v>
      </c>
      <c r="U3576" s="1" t="s">
        <v>3973</v>
      </c>
      <c r="V3576" s="1" t="s">
        <v>1076</v>
      </c>
      <c r="W3576" s="1" t="s">
        <v>202</v>
      </c>
      <c r="X3576" t="str">
        <f t="shared" si="386"/>
        <v>Complete</v>
      </c>
      <c r="Y3576">
        <f>MAX(0,100-IF(G3576="Invalid",Config!$B$5,0)-IF(I3576="Invalid",Config!$B$6,0)-IF(X3576="Incomplete",Config!$B$7,0)-IF(AF3576="Yes",Config!$B$37,0))</f>
        <v>100</v>
      </c>
      <c r="Z3576" s="1">
        <f>IF(OR(TRIM(B3576)="",COUNTIF(Config!$B$15:$B$19,B3576)&gt;0),1,0)+IF(OR(TRIM(C3576)="",COUNTIF(Config!$B$15:$B$19,C3576)&gt;0),1,0)+IF(OR(TRIM(F3576)="",COUNTIF(Config!$B$15:$B$19,F3576)&gt;0),1,0)+IF(OR(TRIM(H3576)="",COUNTIF(Config!$B$15:$B$19,H3576)&gt;0),1,0)+IF(OR(TRIM(E3576)="",COUNTIF(Config!$B$15:$B$19,E3576)&gt;0),1,0)+IF(OR(TRIM(K3576)="",COUNTIF(Config!$B$15:$B$19,K3576)&gt;0),1,0)+IF(OR(TRIM(P3576)="",COUNTIF(Config!$B$15:$B$19,P3576)&gt;0),1,0)+IF(OR(TRIM(R3576)="",COUNTIF(Config!$B$15:$B$19,R3576)&gt;0),1,0)</f>
        <v>0</v>
      </c>
      <c r="AA3576" s="1" cm="1">
        <f t="array" ref="AA3576">SUMPRODUCT(LEN(H3576)-LEN(SUBSTITUTE(H3576,{"0";"1";"2";"3";"4";"5";"6";"7";"8";"9"},"")))</f>
        <v>12</v>
      </c>
      <c r="AC3576" t="str">
        <f t="shared" si="387"/>
        <v/>
      </c>
      <c r="AD3576">
        <f t="shared" si="388"/>
        <v>1</v>
      </c>
      <c r="AE3576">
        <f t="shared" si="389"/>
        <v>1</v>
      </c>
      <c r="AF3576" t="str">
        <f t="shared" si="390"/>
        <v>No</v>
      </c>
      <c r="AG3576">
        <f t="shared" ca="1" si="391"/>
        <v>140</v>
      </c>
      <c r="AH3576" t="str">
        <f ca="1">IF(OR(V3576="",AG3576=""),"Yes",IF(AG3576&gt;Config!$B$41,"Yes","No"))</f>
        <v>No</v>
      </c>
    </row>
    <row r="3577" spans="1:34" x14ac:dyDescent="0.25">
      <c r="A3577" s="1" t="s">
        <v>24820</v>
      </c>
      <c r="B3577" s="1" t="s">
        <v>7543</v>
      </c>
      <c r="C3577" s="1" t="s">
        <v>398</v>
      </c>
      <c r="D3577" s="1" t="s">
        <v>13606</v>
      </c>
      <c r="E3577" s="1" t="s">
        <v>310</v>
      </c>
      <c r="F3577" s="1" t="s">
        <v>13915</v>
      </c>
      <c r="G3577" t="str">
        <f t="shared" si="385"/>
        <v>Valid</v>
      </c>
      <c r="H3577" s="1" t="s">
        <v>24821</v>
      </c>
      <c r="I3577" t="str" cm="1">
        <f t="array" ref="I3577">IF(OR(TRIM(H3577)="",ISNUMBER(SEARCH("#",H3577)),AA3577&lt;Config!$B$8,SUMPRODUCT(--ISNUMBER(SEARCH({"a";"b";"c";"d";"e";"f";"g";"h";"i";"j";"k";"l";"m";"n";"o";"p";"q";"r";"s";"t";"u";"v";"w";"x";"y";"z"},H3577)))&gt;0),"Invalid","Valid")</f>
        <v>Valid</v>
      </c>
      <c r="J3577" s="1" t="s">
        <v>24822</v>
      </c>
      <c r="K3577" s="1" t="s">
        <v>178</v>
      </c>
      <c r="L3577" s="1" t="s">
        <v>67</v>
      </c>
      <c r="M3577" s="1" t="s">
        <v>462</v>
      </c>
      <c r="N3577" s="1" t="s">
        <v>68</v>
      </c>
      <c r="O3577" s="1" t="s">
        <v>149</v>
      </c>
      <c r="P3577" t="s">
        <v>33</v>
      </c>
      <c r="Q3577" s="1" t="s">
        <v>34</v>
      </c>
      <c r="R3577" s="1" t="s">
        <v>2361</v>
      </c>
      <c r="S3577" s="1" t="s">
        <v>24823</v>
      </c>
      <c r="T3577" s="1" t="s">
        <v>24824</v>
      </c>
      <c r="U3577" s="1" t="s">
        <v>11600</v>
      </c>
      <c r="V3577" s="1" t="s">
        <v>269</v>
      </c>
      <c r="W3577" s="1" t="s">
        <v>60</v>
      </c>
      <c r="X3577" t="str">
        <f t="shared" si="386"/>
        <v>Complete</v>
      </c>
      <c r="Y3577">
        <f>MAX(0,100-IF(G3577="Invalid",Config!$B$5,0)-IF(I3577="Invalid",Config!$B$6,0)-IF(X3577="Incomplete",Config!$B$7,0)-IF(AF3577="Yes",Config!$B$37,0))</f>
        <v>75</v>
      </c>
      <c r="Z3577" s="1">
        <f>IF(OR(TRIM(B3577)="",COUNTIF(Config!$B$15:$B$19,B3577)&gt;0),1,0)+IF(OR(TRIM(C3577)="",COUNTIF(Config!$B$15:$B$19,C3577)&gt;0),1,0)+IF(OR(TRIM(F3577)="",COUNTIF(Config!$B$15:$B$19,F3577)&gt;0),1,0)+IF(OR(TRIM(H3577)="",COUNTIF(Config!$B$15:$B$19,H3577)&gt;0),1,0)+IF(OR(TRIM(E3577)="",COUNTIF(Config!$B$15:$B$19,E3577)&gt;0),1,0)+IF(OR(TRIM(K3577)="",COUNTIF(Config!$B$15:$B$19,K3577)&gt;0),1,0)+IF(OR(TRIM(P3577)="",COUNTIF(Config!$B$15:$B$19,P3577)&gt;0),1,0)+IF(OR(TRIM(R3577)="",COUNTIF(Config!$B$15:$B$19,R3577)&gt;0),1,0)</f>
        <v>0</v>
      </c>
      <c r="AA3577" s="1" cm="1">
        <f t="array" ref="AA3577">SUMPRODUCT(LEN(H3577)-LEN(SUBSTITUTE(H3577,{"0";"1";"2";"3";"4";"5";"6";"7";"8";"9"},"")))</f>
        <v>10</v>
      </c>
      <c r="AC3577" t="str">
        <f t="shared" si="387"/>
        <v>Potential Duplicate</v>
      </c>
      <c r="AD3577">
        <f t="shared" si="388"/>
        <v>2</v>
      </c>
      <c r="AE3577">
        <f t="shared" si="389"/>
        <v>1</v>
      </c>
      <c r="AF3577" t="str">
        <f t="shared" si="390"/>
        <v>Yes</v>
      </c>
      <c r="AG3577">
        <f t="shared" ca="1" si="391"/>
        <v>276</v>
      </c>
      <c r="AH3577" t="str">
        <f ca="1">IF(OR(V3577="",AG3577=""),"Yes",IF(AG3577&gt;Config!$B$41,"Yes","No"))</f>
        <v>No</v>
      </c>
    </row>
    <row r="3578" spans="1:34" x14ac:dyDescent="0.25">
      <c r="A3578" s="1" t="s">
        <v>24825</v>
      </c>
      <c r="B3578" s="1" t="s">
        <v>1015</v>
      </c>
      <c r="C3578" s="1" t="s">
        <v>620</v>
      </c>
      <c r="D3578" s="1" t="s">
        <v>6093</v>
      </c>
      <c r="E3578" s="1" t="s">
        <v>34879</v>
      </c>
      <c r="F3578" s="1" t="s">
        <v>18151</v>
      </c>
      <c r="G3578" t="str">
        <f t="shared" si="385"/>
        <v>Invalid</v>
      </c>
      <c r="H3578" s="1" t="s">
        <v>24826</v>
      </c>
      <c r="I3578" t="str" cm="1">
        <f t="array" ref="I3578">IF(OR(TRIM(H3578)="",ISNUMBER(SEARCH("#",H3578)),AA3578&lt;Config!$B$8,SUMPRODUCT(--ISNUMBER(SEARCH({"a";"b";"c";"d";"e";"f";"g";"h";"i";"j";"k";"l";"m";"n";"o";"p";"q";"r";"s";"t";"u";"v";"w";"x";"y";"z"},H3578)))&gt;0),"Invalid","Valid")</f>
        <v>Valid</v>
      </c>
      <c r="J3578" s="1" t="s">
        <v>24827</v>
      </c>
      <c r="K3578" s="1" t="s">
        <v>378</v>
      </c>
      <c r="L3578" s="1" t="s">
        <v>179</v>
      </c>
      <c r="M3578" s="1" t="s">
        <v>462</v>
      </c>
      <c r="N3578" s="1" t="s">
        <v>358</v>
      </c>
      <c r="O3578" s="1" t="s">
        <v>69</v>
      </c>
      <c r="P3578" t="s">
        <v>53</v>
      </c>
      <c r="Q3578" s="1" t="s">
        <v>197</v>
      </c>
      <c r="R3578" s="1" t="s">
        <v>198</v>
      </c>
      <c r="S3578" s="1" t="s">
        <v>24828</v>
      </c>
      <c r="T3578" s="1" t="s">
        <v>24829</v>
      </c>
      <c r="U3578" s="1" t="s">
        <v>4058</v>
      </c>
      <c r="V3578" s="1" t="s">
        <v>3800</v>
      </c>
      <c r="W3578" s="1" t="s">
        <v>40</v>
      </c>
      <c r="X3578" t="str">
        <f t="shared" si="386"/>
        <v>Complete</v>
      </c>
      <c r="Y3578">
        <f>MAX(0,100-IF(G3578="Invalid",Config!$B$5,0)-IF(I3578="Invalid",Config!$B$6,0)-IF(X3578="Incomplete",Config!$B$7,0)-IF(AF3578="Yes",Config!$B$37,0))</f>
        <v>70</v>
      </c>
      <c r="Z3578" s="1">
        <f>IF(OR(TRIM(B3578)="",COUNTIF(Config!$B$15:$B$19,B3578)&gt;0),1,0)+IF(OR(TRIM(C3578)="",COUNTIF(Config!$B$15:$B$19,C3578)&gt;0),1,0)+IF(OR(TRIM(F3578)="",COUNTIF(Config!$B$15:$B$19,F3578)&gt;0),1,0)+IF(OR(TRIM(H3578)="",COUNTIF(Config!$B$15:$B$19,H3578)&gt;0),1,0)+IF(OR(TRIM(E3578)="",COUNTIF(Config!$B$15:$B$19,E3578)&gt;0),1,0)+IF(OR(TRIM(K3578)="",COUNTIF(Config!$B$15:$B$19,K3578)&gt;0),1,0)+IF(OR(TRIM(P3578)="",COUNTIF(Config!$B$15:$B$19,P3578)&gt;0),1,0)+IF(OR(TRIM(R3578)="",COUNTIF(Config!$B$15:$B$19,R3578)&gt;0),1,0)</f>
        <v>0</v>
      </c>
      <c r="AA3578" s="1" cm="1">
        <f t="array" ref="AA3578">SUMPRODUCT(LEN(H3578)-LEN(SUBSTITUTE(H3578,{"0";"1";"2";"3";"4";"5";"6";"7";"8";"9"},"")))</f>
        <v>12</v>
      </c>
      <c r="AC3578" t="str">
        <f t="shared" si="387"/>
        <v>Invalid Email</v>
      </c>
      <c r="AD3578">
        <f t="shared" si="388"/>
        <v>0</v>
      </c>
      <c r="AE3578">
        <f t="shared" si="389"/>
        <v>1</v>
      </c>
      <c r="AF3578" t="str">
        <f t="shared" si="390"/>
        <v>No</v>
      </c>
      <c r="AG3578">
        <f t="shared" ca="1" si="391"/>
        <v>404</v>
      </c>
      <c r="AH3578" t="str">
        <f ca="1">IF(OR(V3578="",AG3578=""),"Yes",IF(AG3578&gt;Config!$B$41,"Yes","No"))</f>
        <v>Yes</v>
      </c>
    </row>
    <row r="3579" spans="1:34" x14ac:dyDescent="0.25">
      <c r="A3579" s="1" t="s">
        <v>24830</v>
      </c>
      <c r="B3579" s="1" t="s">
        <v>204</v>
      </c>
      <c r="C3579" s="1" t="s">
        <v>996</v>
      </c>
      <c r="D3579" s="1" t="s">
        <v>24831</v>
      </c>
      <c r="E3579" s="1" t="s">
        <v>339</v>
      </c>
      <c r="F3579" s="1" t="s">
        <v>24832</v>
      </c>
      <c r="G3579" t="str">
        <f t="shared" si="385"/>
        <v>Valid</v>
      </c>
      <c r="H3579" s="1" t="s">
        <v>24833</v>
      </c>
      <c r="I3579" t="str" cm="1">
        <f t="array" ref="I3579">IF(OR(TRIM(H3579)="",ISNUMBER(SEARCH("#",H3579)),AA3579&lt;Config!$B$8,SUMPRODUCT(--ISNUMBER(SEARCH({"a";"b";"c";"d";"e";"f";"g";"h";"i";"j";"k";"l";"m";"n";"o";"p";"q";"r";"s";"t";"u";"v";"w";"x";"y";"z"},H3579)))&gt;0),"Invalid","Valid")</f>
        <v>Valid</v>
      </c>
      <c r="J3579" s="1" t="s">
        <v>24834</v>
      </c>
      <c r="K3579" s="1" t="s">
        <v>28</v>
      </c>
      <c r="L3579" s="1" t="s">
        <v>67</v>
      </c>
      <c r="M3579" s="1" t="s">
        <v>165</v>
      </c>
      <c r="N3579" s="1" t="s">
        <v>224</v>
      </c>
      <c r="O3579" s="1" t="s">
        <v>32</v>
      </c>
      <c r="P3579" t="s">
        <v>328</v>
      </c>
      <c r="Q3579" s="1" t="s">
        <v>33838</v>
      </c>
      <c r="R3579" s="1" t="s">
        <v>330</v>
      </c>
      <c r="S3579" s="1" t="s">
        <v>5216</v>
      </c>
      <c r="T3579" s="1" t="s">
        <v>24835</v>
      </c>
      <c r="U3579" s="1" t="s">
        <v>4859</v>
      </c>
      <c r="V3579" s="1" t="s">
        <v>140</v>
      </c>
      <c r="W3579" s="1" t="s">
        <v>40</v>
      </c>
      <c r="X3579" t="str">
        <f t="shared" si="386"/>
        <v>Complete</v>
      </c>
      <c r="Y3579">
        <f>MAX(0,100-IF(G3579="Invalid",Config!$B$5,0)-IF(I3579="Invalid",Config!$B$6,0)-IF(X3579="Incomplete",Config!$B$7,0)-IF(AF3579="Yes",Config!$B$37,0))</f>
        <v>100</v>
      </c>
      <c r="Z3579" s="1">
        <f>IF(OR(TRIM(B3579)="",COUNTIF(Config!$B$15:$B$19,B3579)&gt;0),1,0)+IF(OR(TRIM(C3579)="",COUNTIF(Config!$B$15:$B$19,C3579)&gt;0),1,0)+IF(OR(TRIM(F3579)="",COUNTIF(Config!$B$15:$B$19,F3579)&gt;0),1,0)+IF(OR(TRIM(H3579)="",COUNTIF(Config!$B$15:$B$19,H3579)&gt;0),1,0)+IF(OR(TRIM(E3579)="",COUNTIF(Config!$B$15:$B$19,E3579)&gt;0),1,0)+IF(OR(TRIM(K3579)="",COUNTIF(Config!$B$15:$B$19,K3579)&gt;0),1,0)+IF(OR(TRIM(P3579)="",COUNTIF(Config!$B$15:$B$19,P3579)&gt;0),1,0)+IF(OR(TRIM(R3579)="",COUNTIF(Config!$B$15:$B$19,R3579)&gt;0),1,0)</f>
        <v>0</v>
      </c>
      <c r="AA3579" s="1" cm="1">
        <f t="array" ref="AA3579">SUMPRODUCT(LEN(H3579)-LEN(SUBSTITUTE(H3579,{"0";"1";"2";"3";"4";"5";"6";"7";"8";"9"},"")))</f>
        <v>11</v>
      </c>
      <c r="AC3579" t="str">
        <f t="shared" si="387"/>
        <v/>
      </c>
      <c r="AD3579">
        <f t="shared" si="388"/>
        <v>1</v>
      </c>
      <c r="AE3579">
        <f t="shared" si="389"/>
        <v>1</v>
      </c>
      <c r="AF3579" t="str">
        <f t="shared" si="390"/>
        <v>No</v>
      </c>
      <c r="AG3579">
        <f t="shared" ca="1" si="391"/>
        <v>37</v>
      </c>
      <c r="AH3579" t="str">
        <f ca="1">IF(OR(V3579="",AG3579=""),"Yes",IF(AG3579&gt;Config!$B$41,"Yes","No"))</f>
        <v>No</v>
      </c>
    </row>
    <row r="3580" spans="1:34" x14ac:dyDescent="0.25">
      <c r="A3580" s="1" t="s">
        <v>24836</v>
      </c>
      <c r="B3580" s="1" t="s">
        <v>431</v>
      </c>
      <c r="C3580" s="1" t="s">
        <v>219</v>
      </c>
      <c r="D3580" s="1" t="s">
        <v>13712</v>
      </c>
      <c r="E3580" s="1" t="s">
        <v>34732</v>
      </c>
      <c r="F3580" s="1" t="s">
        <v>24837</v>
      </c>
      <c r="G3580" t="str">
        <f t="shared" si="385"/>
        <v>Valid</v>
      </c>
      <c r="H3580" s="1" t="s">
        <v>24838</v>
      </c>
      <c r="I3580" t="str" cm="1">
        <f t="array" ref="I3580">IF(OR(TRIM(H3580)="",ISNUMBER(SEARCH("#",H3580)),AA3580&lt;Config!$B$8,SUMPRODUCT(--ISNUMBER(SEARCH({"a";"b";"c";"d";"e";"f";"g";"h";"i";"j";"k";"l";"m";"n";"o";"p";"q";"r";"s";"t";"u";"v";"w";"x";"y";"z"},H3580)))&gt;0),"Invalid","Valid")</f>
        <v>Valid</v>
      </c>
      <c r="J3580" s="1" t="s">
        <v>24839</v>
      </c>
      <c r="K3580" s="1" t="s">
        <v>28</v>
      </c>
      <c r="L3580" s="1" t="s">
        <v>84</v>
      </c>
      <c r="M3580" s="1" t="s">
        <v>165</v>
      </c>
      <c r="N3580" s="1" t="s">
        <v>437</v>
      </c>
      <c r="O3580" s="1" t="s">
        <v>52</v>
      </c>
      <c r="P3580" t="s">
        <v>87</v>
      </c>
      <c r="Q3580" s="1" t="s">
        <v>88</v>
      </c>
      <c r="R3580" s="1" t="s">
        <v>550</v>
      </c>
      <c r="S3580" s="1" t="s">
        <v>19048</v>
      </c>
      <c r="T3580" s="1" t="s">
        <v>24840</v>
      </c>
      <c r="U3580" s="1" t="s">
        <v>24841</v>
      </c>
      <c r="V3580" s="1" t="s">
        <v>140</v>
      </c>
      <c r="W3580" s="1" t="s">
        <v>125</v>
      </c>
      <c r="X3580" t="str">
        <f t="shared" si="386"/>
        <v>Complete</v>
      </c>
      <c r="Y3580">
        <f>MAX(0,100-IF(G3580="Invalid",Config!$B$5,0)-IF(I3580="Invalid",Config!$B$6,0)-IF(X3580="Incomplete",Config!$B$7,0)-IF(AF3580="Yes",Config!$B$37,0))</f>
        <v>75</v>
      </c>
      <c r="Z3580" s="1">
        <f>IF(OR(TRIM(B3580)="",COUNTIF(Config!$B$15:$B$19,B3580)&gt;0),1,0)+IF(OR(TRIM(C3580)="",COUNTIF(Config!$B$15:$B$19,C3580)&gt;0),1,0)+IF(OR(TRIM(F3580)="",COUNTIF(Config!$B$15:$B$19,F3580)&gt;0),1,0)+IF(OR(TRIM(H3580)="",COUNTIF(Config!$B$15:$B$19,H3580)&gt;0),1,0)+IF(OR(TRIM(E3580)="",COUNTIF(Config!$B$15:$B$19,E3580)&gt;0),1,0)+IF(OR(TRIM(K3580)="",COUNTIF(Config!$B$15:$B$19,K3580)&gt;0),1,0)+IF(OR(TRIM(P3580)="",COUNTIF(Config!$B$15:$B$19,P3580)&gt;0),1,0)+IF(OR(TRIM(R3580)="",COUNTIF(Config!$B$15:$B$19,R3580)&gt;0),1,0)</f>
        <v>0</v>
      </c>
      <c r="AA3580" s="1" cm="1">
        <f t="array" ref="AA3580">SUMPRODUCT(LEN(H3580)-LEN(SUBSTITUTE(H3580,{"0";"1";"2";"3";"4";"5";"6";"7";"8";"9"},"")))</f>
        <v>11</v>
      </c>
      <c r="AC3580" t="str">
        <f t="shared" si="387"/>
        <v>Potential Duplicate</v>
      </c>
      <c r="AD3580">
        <f t="shared" si="388"/>
        <v>2</v>
      </c>
      <c r="AE3580">
        <f t="shared" si="389"/>
        <v>1</v>
      </c>
      <c r="AF3580" t="str">
        <f t="shared" si="390"/>
        <v>Yes</v>
      </c>
      <c r="AG3580">
        <f t="shared" ca="1" si="391"/>
        <v>37</v>
      </c>
      <c r="AH3580" t="str">
        <f ca="1">IF(OR(V3580="",AG3580=""),"Yes",IF(AG3580&gt;Config!$B$41,"Yes","No"))</f>
        <v>No</v>
      </c>
    </row>
    <row r="3581" spans="1:34" x14ac:dyDescent="0.25">
      <c r="A3581" s="1" t="s">
        <v>24842</v>
      </c>
      <c r="B3581" s="1" t="s">
        <v>631</v>
      </c>
      <c r="C3581" s="1" t="s">
        <v>189</v>
      </c>
      <c r="D3581" s="1" t="s">
        <v>8219</v>
      </c>
      <c r="E3581" s="1" t="s">
        <v>35439</v>
      </c>
      <c r="F3581" s="1" t="s">
        <v>8220</v>
      </c>
      <c r="G3581" t="str">
        <f t="shared" si="385"/>
        <v>Valid</v>
      </c>
      <c r="H3581" s="1" t="s">
        <v>24843</v>
      </c>
      <c r="I3581" t="str" cm="1">
        <f t="array" ref="I3581">IF(OR(TRIM(H3581)="",ISNUMBER(SEARCH("#",H3581)),AA3581&lt;Config!$B$8,SUMPRODUCT(--ISNUMBER(SEARCH({"a";"b";"c";"d";"e";"f";"g";"h";"i";"j";"k";"l";"m";"n";"o";"p";"q";"r";"s";"t";"u";"v";"w";"x";"y";"z"},H3581)))&gt;0),"Invalid","Valid")</f>
        <v>Valid</v>
      </c>
      <c r="J3581" s="1" t="s">
        <v>24844</v>
      </c>
      <c r="K3581" s="1" t="s">
        <v>369</v>
      </c>
      <c r="L3581" s="1" t="s">
        <v>67</v>
      </c>
      <c r="M3581" s="1" t="s">
        <v>85</v>
      </c>
      <c r="N3581" s="1" t="s">
        <v>148</v>
      </c>
      <c r="O3581" s="1" t="s">
        <v>69</v>
      </c>
      <c r="P3581" t="s">
        <v>518</v>
      </c>
      <c r="Q3581" s="1" t="s">
        <v>254</v>
      </c>
      <c r="R3581" s="1" t="s">
        <v>253</v>
      </c>
      <c r="S3581" s="1" t="s">
        <v>12966</v>
      </c>
      <c r="T3581" s="1" t="s">
        <v>24845</v>
      </c>
      <c r="U3581" s="1" t="s">
        <v>2400</v>
      </c>
      <c r="V3581" s="1" t="s">
        <v>1050</v>
      </c>
      <c r="W3581" s="1" t="s">
        <v>40</v>
      </c>
      <c r="X3581" t="str">
        <f t="shared" si="386"/>
        <v>Complete</v>
      </c>
      <c r="Y3581">
        <f>MAX(0,100-IF(G3581="Invalid",Config!$B$5,0)-IF(I3581="Invalid",Config!$B$6,0)-IF(X3581="Incomplete",Config!$B$7,0)-IF(AF3581="Yes",Config!$B$37,0))</f>
        <v>75</v>
      </c>
      <c r="Z3581" s="1">
        <f>IF(OR(TRIM(B3581)="",COUNTIF(Config!$B$15:$B$19,B3581)&gt;0),1,0)+IF(OR(TRIM(C3581)="",COUNTIF(Config!$B$15:$B$19,C3581)&gt;0),1,0)+IF(OR(TRIM(F3581)="",COUNTIF(Config!$B$15:$B$19,F3581)&gt;0),1,0)+IF(OR(TRIM(H3581)="",COUNTIF(Config!$B$15:$B$19,H3581)&gt;0),1,0)+IF(OR(TRIM(E3581)="",COUNTIF(Config!$B$15:$B$19,E3581)&gt;0),1,0)+IF(OR(TRIM(K3581)="",COUNTIF(Config!$B$15:$B$19,K3581)&gt;0),1,0)+IF(OR(TRIM(P3581)="",COUNTIF(Config!$B$15:$B$19,P3581)&gt;0),1,0)+IF(OR(TRIM(R3581)="",COUNTIF(Config!$B$15:$B$19,R3581)&gt;0),1,0)</f>
        <v>0</v>
      </c>
      <c r="AA3581" s="1" cm="1">
        <f t="array" ref="AA3581">SUMPRODUCT(LEN(H3581)-LEN(SUBSTITUTE(H3581,{"0";"1";"2";"3";"4";"5";"6";"7";"8";"9"},"")))</f>
        <v>10</v>
      </c>
      <c r="AC3581" t="str">
        <f t="shared" si="387"/>
        <v>Potential Duplicate</v>
      </c>
      <c r="AD3581">
        <f t="shared" si="388"/>
        <v>2</v>
      </c>
      <c r="AE3581">
        <f t="shared" si="389"/>
        <v>1</v>
      </c>
      <c r="AF3581" t="str">
        <f t="shared" si="390"/>
        <v>Yes</v>
      </c>
      <c r="AG3581">
        <f t="shared" ca="1" si="391"/>
        <v>37</v>
      </c>
      <c r="AH3581" t="str">
        <f ca="1">IF(OR(V3581="",AG3581=""),"Yes",IF(AG3581&gt;Config!$B$41,"Yes","No"))</f>
        <v>No</v>
      </c>
    </row>
    <row r="3582" spans="1:34" x14ac:dyDescent="0.25">
      <c r="A3582" s="1" t="s">
        <v>24846</v>
      </c>
      <c r="B3582" s="1" t="s">
        <v>1006</v>
      </c>
      <c r="C3582" s="1" t="s">
        <v>1166</v>
      </c>
      <c r="D3582" s="1" t="s">
        <v>24847</v>
      </c>
      <c r="E3582" s="1" t="s">
        <v>34409</v>
      </c>
      <c r="F3582" s="1" t="s">
        <v>24848</v>
      </c>
      <c r="G3582" t="str">
        <f t="shared" si="385"/>
        <v>Invalid</v>
      </c>
      <c r="H3582" s="1" t="s">
        <v>24849</v>
      </c>
      <c r="I3582" t="str" cm="1">
        <f t="array" ref="I3582">IF(OR(TRIM(H3582)="",ISNUMBER(SEARCH("#",H3582)),AA3582&lt;Config!$B$8,SUMPRODUCT(--ISNUMBER(SEARCH({"a";"b";"c";"d";"e";"f";"g";"h";"i";"j";"k";"l";"m";"n";"o";"p";"q";"r";"s";"t";"u";"v";"w";"x";"y";"z"},H3582)))&gt;0),"Invalid","Valid")</f>
        <v>Valid</v>
      </c>
      <c r="J3582" s="1" t="s">
        <v>24850</v>
      </c>
      <c r="K3582" s="1" t="s">
        <v>369</v>
      </c>
      <c r="L3582" s="1" t="s">
        <v>450</v>
      </c>
      <c r="M3582" s="1" t="s">
        <v>30</v>
      </c>
      <c r="N3582" s="1" t="s">
        <v>33819</v>
      </c>
      <c r="O3582" s="1" t="s">
        <v>32</v>
      </c>
      <c r="P3582" t="s">
        <v>314</v>
      </c>
      <c r="Q3582" s="1" t="s">
        <v>316</v>
      </c>
      <c r="R3582" s="1" t="s">
        <v>316</v>
      </c>
      <c r="S3582" s="1" t="s">
        <v>20420</v>
      </c>
      <c r="T3582" s="1" t="s">
        <v>24851</v>
      </c>
      <c r="U3582" s="1" t="s">
        <v>24852</v>
      </c>
      <c r="V3582" s="1" t="s">
        <v>24853</v>
      </c>
      <c r="W3582" s="1" t="s">
        <v>293</v>
      </c>
      <c r="X3582" t="str">
        <f t="shared" si="386"/>
        <v>Complete</v>
      </c>
      <c r="Y3582">
        <f>MAX(0,100-IF(G3582="Invalid",Config!$B$5,0)-IF(I3582="Invalid",Config!$B$6,0)-IF(X3582="Incomplete",Config!$B$7,0)-IF(AF3582="Yes",Config!$B$37,0))</f>
        <v>70</v>
      </c>
      <c r="Z3582" s="1">
        <f>IF(OR(TRIM(B3582)="",COUNTIF(Config!$B$15:$B$19,B3582)&gt;0),1,0)+IF(OR(TRIM(C3582)="",COUNTIF(Config!$B$15:$B$19,C3582)&gt;0),1,0)+IF(OR(TRIM(F3582)="",COUNTIF(Config!$B$15:$B$19,F3582)&gt;0),1,0)+IF(OR(TRIM(H3582)="",COUNTIF(Config!$B$15:$B$19,H3582)&gt;0),1,0)+IF(OR(TRIM(E3582)="",COUNTIF(Config!$B$15:$B$19,E3582)&gt;0),1,0)+IF(OR(TRIM(K3582)="",COUNTIF(Config!$B$15:$B$19,K3582)&gt;0),1,0)+IF(OR(TRIM(P3582)="",COUNTIF(Config!$B$15:$B$19,P3582)&gt;0),1,0)+IF(OR(TRIM(R3582)="",COUNTIF(Config!$B$15:$B$19,R3582)&gt;0),1,0)</f>
        <v>0</v>
      </c>
      <c r="AA3582" s="1" cm="1">
        <f t="array" ref="AA3582">SUMPRODUCT(LEN(H3582)-LEN(SUBSTITUTE(H3582,{"0";"1";"2";"3";"4";"5";"6";"7";"8";"9"},"")))</f>
        <v>12</v>
      </c>
      <c r="AC3582" t="str">
        <f t="shared" si="387"/>
        <v>Invalid Email</v>
      </c>
      <c r="AD3582">
        <f t="shared" si="388"/>
        <v>0</v>
      </c>
      <c r="AE3582">
        <f t="shared" si="389"/>
        <v>1</v>
      </c>
      <c r="AF3582" t="str">
        <f t="shared" si="390"/>
        <v>No</v>
      </c>
      <c r="AG3582" t="str">
        <f t="shared" ca="1" si="391"/>
        <v/>
      </c>
      <c r="AH3582" t="str">
        <f ca="1">IF(OR(V3582="",AG3582=""),"Yes",IF(AG3582&gt;Config!$B$41,"Yes","No"))</f>
        <v>Yes</v>
      </c>
    </row>
    <row r="3583" spans="1:34" x14ac:dyDescent="0.25">
      <c r="A3583" s="1" t="s">
        <v>24854</v>
      </c>
      <c r="B3583" s="1" t="s">
        <v>4752</v>
      </c>
      <c r="C3583" s="1" t="s">
        <v>566</v>
      </c>
      <c r="D3583" s="1" t="s">
        <v>24855</v>
      </c>
      <c r="E3583" s="1" t="s">
        <v>35440</v>
      </c>
      <c r="F3583" s="1" t="s">
        <v>24856</v>
      </c>
      <c r="G3583" t="str">
        <f t="shared" si="385"/>
        <v>Valid</v>
      </c>
      <c r="H3583" s="1" t="s">
        <v>24857</v>
      </c>
      <c r="I3583" t="str" cm="1">
        <f t="array" ref="I3583">IF(OR(TRIM(H3583)="",ISNUMBER(SEARCH("#",H3583)),AA3583&lt;Config!$B$8,SUMPRODUCT(--ISNUMBER(SEARCH({"a";"b";"c";"d";"e";"f";"g";"h";"i";"j";"k";"l";"m";"n";"o";"p";"q";"r";"s";"t";"u";"v";"w";"x";"y";"z"},H3583)))&gt;0),"Invalid","Valid")</f>
        <v>Valid</v>
      </c>
      <c r="J3583" s="1" t="s">
        <v>24858</v>
      </c>
      <c r="K3583" s="1" t="s">
        <v>625</v>
      </c>
      <c r="L3583" s="1" t="s">
        <v>450</v>
      </c>
      <c r="M3583" s="1" t="s">
        <v>118</v>
      </c>
      <c r="N3583" s="1" t="s">
        <v>437</v>
      </c>
      <c r="O3583" s="1" t="s">
        <v>69</v>
      </c>
      <c r="P3583" t="s">
        <v>53</v>
      </c>
      <c r="Q3583" s="1" t="s">
        <v>197</v>
      </c>
      <c r="R3583" s="1" t="s">
        <v>55</v>
      </c>
      <c r="S3583" s="1" t="s">
        <v>24859</v>
      </c>
      <c r="T3583" s="1" t="s">
        <v>24860</v>
      </c>
      <c r="U3583" s="1" t="s">
        <v>1839</v>
      </c>
      <c r="V3583" s="1" t="s">
        <v>24861</v>
      </c>
      <c r="W3583" s="1" t="s">
        <v>202</v>
      </c>
      <c r="X3583" t="str">
        <f t="shared" si="386"/>
        <v>Complete</v>
      </c>
      <c r="Y3583">
        <f>MAX(0,100-IF(G3583="Invalid",Config!$B$5,0)-IF(I3583="Invalid",Config!$B$6,0)-IF(X3583="Incomplete",Config!$B$7,0)-IF(AF3583="Yes",Config!$B$37,0))</f>
        <v>100</v>
      </c>
      <c r="Z3583" s="1">
        <f>IF(OR(TRIM(B3583)="",COUNTIF(Config!$B$15:$B$19,B3583)&gt;0),1,0)+IF(OR(TRIM(C3583)="",COUNTIF(Config!$B$15:$B$19,C3583)&gt;0),1,0)+IF(OR(TRIM(F3583)="",COUNTIF(Config!$B$15:$B$19,F3583)&gt;0),1,0)+IF(OR(TRIM(H3583)="",COUNTIF(Config!$B$15:$B$19,H3583)&gt;0),1,0)+IF(OR(TRIM(E3583)="",COUNTIF(Config!$B$15:$B$19,E3583)&gt;0),1,0)+IF(OR(TRIM(K3583)="",COUNTIF(Config!$B$15:$B$19,K3583)&gt;0),1,0)+IF(OR(TRIM(P3583)="",COUNTIF(Config!$B$15:$B$19,P3583)&gt;0),1,0)+IF(OR(TRIM(R3583)="",COUNTIF(Config!$B$15:$B$19,R3583)&gt;0),1,0)</f>
        <v>0</v>
      </c>
      <c r="AA3583" s="1" cm="1">
        <f t="array" ref="AA3583">SUMPRODUCT(LEN(H3583)-LEN(SUBSTITUTE(H3583,{"0";"1";"2";"3";"4";"5";"6";"7";"8";"9"},"")))</f>
        <v>12</v>
      </c>
      <c r="AC3583" t="str">
        <f t="shared" si="387"/>
        <v/>
      </c>
      <c r="AD3583">
        <f t="shared" si="388"/>
        <v>1</v>
      </c>
      <c r="AE3583">
        <f t="shared" si="389"/>
        <v>1</v>
      </c>
      <c r="AF3583" t="str">
        <f t="shared" si="390"/>
        <v>No</v>
      </c>
      <c r="AG3583">
        <f t="shared" ca="1" si="391"/>
        <v>260</v>
      </c>
      <c r="AH3583" t="str">
        <f ca="1">IF(OR(V3583="",AG3583=""),"Yes",IF(AG3583&gt;Config!$B$41,"Yes","No"))</f>
        <v>No</v>
      </c>
    </row>
    <row r="3584" spans="1:34" x14ac:dyDescent="0.25">
      <c r="A3584" s="1" t="s">
        <v>24862</v>
      </c>
      <c r="B3584" s="1" t="s">
        <v>995</v>
      </c>
      <c r="C3584" s="1" t="s">
        <v>308</v>
      </c>
      <c r="D3584" s="1" t="s">
        <v>8364</v>
      </c>
      <c r="E3584" s="1" t="s">
        <v>34451</v>
      </c>
      <c r="F3584" s="1" t="s">
        <v>3053</v>
      </c>
      <c r="G3584" t="str">
        <f t="shared" si="385"/>
        <v>Valid</v>
      </c>
      <c r="H3584" s="1" t="s">
        <v>24863</v>
      </c>
      <c r="I3584" t="str" cm="1">
        <f t="array" ref="I3584">IF(OR(TRIM(H3584)="",ISNUMBER(SEARCH("#",H3584)),AA3584&lt;Config!$B$8,SUMPRODUCT(--ISNUMBER(SEARCH({"a";"b";"c";"d";"e";"f";"g";"h";"i";"j";"k";"l";"m";"n";"o";"p";"q";"r";"s";"t";"u";"v";"w";"x";"y";"z"},H3584)))&gt;0),"Invalid","Valid")</f>
        <v>Valid</v>
      </c>
      <c r="J3584" s="1" t="s">
        <v>8366</v>
      </c>
      <c r="K3584" s="1" t="s">
        <v>210</v>
      </c>
      <c r="L3584" s="1" t="s">
        <v>67</v>
      </c>
      <c r="M3584" s="1" t="s">
        <v>50</v>
      </c>
      <c r="N3584" s="1" t="s">
        <v>437</v>
      </c>
      <c r="O3584" s="1" t="s">
        <v>69</v>
      </c>
      <c r="P3584" t="s">
        <v>53</v>
      </c>
      <c r="Q3584" s="1" t="s">
        <v>181</v>
      </c>
      <c r="R3584" s="1" t="s">
        <v>197</v>
      </c>
      <c r="S3584" s="1" t="s">
        <v>8367</v>
      </c>
      <c r="T3584" s="1" t="s">
        <v>8368</v>
      </c>
      <c r="U3584" s="1" t="s">
        <v>522</v>
      </c>
      <c r="V3584" s="1" t="s">
        <v>8369</v>
      </c>
      <c r="W3584" s="1" t="s">
        <v>75</v>
      </c>
      <c r="X3584" t="str">
        <f t="shared" si="386"/>
        <v>Complete</v>
      </c>
      <c r="Y3584">
        <f>MAX(0,100-IF(G3584="Invalid",Config!$B$5,0)-IF(I3584="Invalid",Config!$B$6,0)-IF(X3584="Incomplete",Config!$B$7,0)-IF(AF3584="Yes",Config!$B$37,0))</f>
        <v>75</v>
      </c>
      <c r="Z3584" s="1">
        <f>IF(OR(TRIM(B3584)="",COUNTIF(Config!$B$15:$B$19,B3584)&gt;0),1,0)+IF(OR(TRIM(C3584)="",COUNTIF(Config!$B$15:$B$19,C3584)&gt;0),1,0)+IF(OR(TRIM(F3584)="",COUNTIF(Config!$B$15:$B$19,F3584)&gt;0),1,0)+IF(OR(TRIM(H3584)="",COUNTIF(Config!$B$15:$B$19,H3584)&gt;0),1,0)+IF(OR(TRIM(E3584)="",COUNTIF(Config!$B$15:$B$19,E3584)&gt;0),1,0)+IF(OR(TRIM(K3584)="",COUNTIF(Config!$B$15:$B$19,K3584)&gt;0),1,0)+IF(OR(TRIM(P3584)="",COUNTIF(Config!$B$15:$B$19,P3584)&gt;0),1,0)+IF(OR(TRIM(R3584)="",COUNTIF(Config!$B$15:$B$19,R3584)&gt;0),1,0)</f>
        <v>0</v>
      </c>
      <c r="AA3584" s="1" cm="1">
        <f t="array" ref="AA3584">SUMPRODUCT(LEN(H3584)-LEN(SUBSTITUTE(H3584,{"0";"1";"2";"3";"4";"5";"6";"7";"8";"9"},"")))</f>
        <v>12</v>
      </c>
      <c r="AC3584" t="str">
        <f t="shared" si="387"/>
        <v>Potential Duplicate</v>
      </c>
      <c r="AD3584">
        <f t="shared" si="388"/>
        <v>3</v>
      </c>
      <c r="AE3584">
        <f t="shared" si="389"/>
        <v>1</v>
      </c>
      <c r="AF3584" t="str">
        <f t="shared" si="390"/>
        <v>Yes</v>
      </c>
      <c r="AG3584">
        <f t="shared" ca="1" si="391"/>
        <v>192</v>
      </c>
      <c r="AH3584" t="str">
        <f ca="1">IF(OR(V3584="",AG3584=""),"Yes",IF(AG3584&gt;Config!$B$41,"Yes","No"))</f>
        <v>No</v>
      </c>
    </row>
    <row r="3585" spans="1:34" x14ac:dyDescent="0.25">
      <c r="A3585" s="1" t="s">
        <v>24864</v>
      </c>
      <c r="B3585" s="1" t="s">
        <v>33815</v>
      </c>
      <c r="C3585" s="1" t="s">
        <v>1400</v>
      </c>
      <c r="D3585" s="1" t="s">
        <v>1400</v>
      </c>
      <c r="E3585" s="1" t="s">
        <v>33858</v>
      </c>
      <c r="F3585" s="1" t="s">
        <v>24865</v>
      </c>
      <c r="G3585" t="str">
        <f t="shared" si="385"/>
        <v>Valid</v>
      </c>
      <c r="H3585" s="1" t="s">
        <v>24866</v>
      </c>
      <c r="I3585" t="str" cm="1">
        <f t="array" ref="I3585">IF(OR(TRIM(H3585)="",ISNUMBER(SEARCH("#",H3585)),AA3585&lt;Config!$B$8,SUMPRODUCT(--ISNUMBER(SEARCH({"a";"b";"c";"d";"e";"f";"g";"h";"i";"j";"k";"l";"m";"n";"o";"p";"q";"r";"s";"t";"u";"v";"w";"x";"y";"z"},H3585)))&gt;0),"Invalid","Valid")</f>
        <v>Valid</v>
      </c>
      <c r="J3585" s="1" t="s">
        <v>24867</v>
      </c>
      <c r="K3585" s="1" t="s">
        <v>28</v>
      </c>
      <c r="L3585" s="1" t="s">
        <v>84</v>
      </c>
      <c r="M3585" s="1" t="s">
        <v>135</v>
      </c>
      <c r="N3585" s="1" t="s">
        <v>358</v>
      </c>
      <c r="O3585" s="1" t="s">
        <v>69</v>
      </c>
      <c r="P3585" t="s">
        <v>87</v>
      </c>
      <c r="Q3585" s="1" t="s">
        <v>166</v>
      </c>
      <c r="R3585" s="1" t="s">
        <v>550</v>
      </c>
      <c r="S3585" s="1" t="s">
        <v>24868</v>
      </c>
      <c r="T3585" s="1" t="s">
        <v>24869</v>
      </c>
      <c r="U3585" s="1" t="s">
        <v>2547</v>
      </c>
      <c r="V3585" s="1" t="s">
        <v>7563</v>
      </c>
      <c r="W3585" s="1" t="s">
        <v>75</v>
      </c>
      <c r="X3585" t="str">
        <f t="shared" si="386"/>
        <v>Incomplete</v>
      </c>
      <c r="Y3585">
        <f>MAX(0,100-IF(G3585="Invalid",Config!$B$5,0)-IF(I3585="Invalid",Config!$B$6,0)-IF(X3585="Incomplete",Config!$B$7,0)-IF(AF3585="Yes",Config!$B$37,0))</f>
        <v>60</v>
      </c>
      <c r="Z3585" s="1">
        <f>IF(OR(TRIM(B3585)="",COUNTIF(Config!$B$15:$B$19,B3585)&gt;0),1,0)+IF(OR(TRIM(C3585)="",COUNTIF(Config!$B$15:$B$19,C3585)&gt;0),1,0)+IF(OR(TRIM(F3585)="",COUNTIF(Config!$B$15:$B$19,F3585)&gt;0),1,0)+IF(OR(TRIM(H3585)="",COUNTIF(Config!$B$15:$B$19,H3585)&gt;0),1,0)+IF(OR(TRIM(E3585)="",COUNTIF(Config!$B$15:$B$19,E3585)&gt;0),1,0)+IF(OR(TRIM(K3585)="",COUNTIF(Config!$B$15:$B$19,K3585)&gt;0),1,0)+IF(OR(TRIM(P3585)="",COUNTIF(Config!$B$15:$B$19,P3585)&gt;0),1,0)+IF(OR(TRIM(R3585)="",COUNTIF(Config!$B$15:$B$19,R3585)&gt;0),1,0)</f>
        <v>1</v>
      </c>
      <c r="AA3585" s="1" cm="1">
        <f t="array" ref="AA3585">SUMPRODUCT(LEN(H3585)-LEN(SUBSTITUTE(H3585,{"0";"1";"2";"3";"4";"5";"6";"7";"8";"9"},"")))</f>
        <v>11</v>
      </c>
      <c r="AC3585" t="str">
        <f t="shared" si="387"/>
        <v>Incomplete Profile</v>
      </c>
      <c r="AD3585">
        <f t="shared" si="388"/>
        <v>1</v>
      </c>
      <c r="AE3585">
        <f t="shared" si="389"/>
        <v>1</v>
      </c>
      <c r="AF3585" t="str">
        <f t="shared" si="390"/>
        <v>No</v>
      </c>
      <c r="AG3585">
        <f t="shared" ca="1" si="391"/>
        <v>168</v>
      </c>
      <c r="AH3585" t="str">
        <f ca="1">IF(OR(V3585="",AG3585=""),"Yes",IF(AG3585&gt;Config!$B$41,"Yes","No"))</f>
        <v>No</v>
      </c>
    </row>
    <row r="3586" spans="1:34" x14ac:dyDescent="0.25">
      <c r="A3586" s="1" t="s">
        <v>24870</v>
      </c>
      <c r="B3586" s="1" t="s">
        <v>1157</v>
      </c>
      <c r="C3586" s="1" t="s">
        <v>545</v>
      </c>
      <c r="D3586" s="1" t="s">
        <v>16864</v>
      </c>
      <c r="E3586" s="1" t="s">
        <v>34646</v>
      </c>
      <c r="F3586" s="1" t="s">
        <v>24871</v>
      </c>
      <c r="G3586" t="str">
        <f t="shared" si="385"/>
        <v>Valid</v>
      </c>
      <c r="H3586" s="1" t="s">
        <v>24872</v>
      </c>
      <c r="I3586" t="str" cm="1">
        <f t="array" ref="I3586">IF(OR(TRIM(H3586)="",ISNUMBER(SEARCH("#",H3586)),AA3586&lt;Config!$B$8,SUMPRODUCT(--ISNUMBER(SEARCH({"a";"b";"c";"d";"e";"f";"g";"h";"i";"j";"k";"l";"m";"n";"o";"p";"q";"r";"s";"t";"u";"v";"w";"x";"y";"z"},H3586)))&gt;0),"Invalid","Valid")</f>
        <v>Valid</v>
      </c>
      <c r="J3586" s="1" t="s">
        <v>24873</v>
      </c>
      <c r="K3586" s="1" t="s">
        <v>133</v>
      </c>
      <c r="L3586" s="1" t="s">
        <v>49</v>
      </c>
      <c r="M3586" s="1" t="s">
        <v>30</v>
      </c>
      <c r="N3586" s="1" t="s">
        <v>713</v>
      </c>
      <c r="O3586" s="1" t="s">
        <v>149</v>
      </c>
      <c r="P3586" t="s">
        <v>314</v>
      </c>
      <c r="Q3586" s="1" t="s">
        <v>315</v>
      </c>
      <c r="R3586" s="1" t="s">
        <v>316</v>
      </c>
      <c r="S3586" s="1" t="s">
        <v>16319</v>
      </c>
      <c r="T3586" s="1" t="s">
        <v>24874</v>
      </c>
      <c r="U3586" s="1" t="s">
        <v>2943</v>
      </c>
      <c r="V3586" s="1" t="s">
        <v>2346</v>
      </c>
      <c r="W3586" s="1" t="s">
        <v>141</v>
      </c>
      <c r="X3586" t="str">
        <f t="shared" si="386"/>
        <v>Complete</v>
      </c>
      <c r="Y3586">
        <f>MAX(0,100-IF(G3586="Invalid",Config!$B$5,0)-IF(I3586="Invalid",Config!$B$6,0)-IF(X3586="Incomplete",Config!$B$7,0)-IF(AF3586="Yes",Config!$B$37,0))</f>
        <v>100</v>
      </c>
      <c r="Z3586" s="1">
        <f>IF(OR(TRIM(B3586)="",COUNTIF(Config!$B$15:$B$19,B3586)&gt;0),1,0)+IF(OR(TRIM(C3586)="",COUNTIF(Config!$B$15:$B$19,C3586)&gt;0),1,0)+IF(OR(TRIM(F3586)="",COUNTIF(Config!$B$15:$B$19,F3586)&gt;0),1,0)+IF(OR(TRIM(H3586)="",COUNTIF(Config!$B$15:$B$19,H3586)&gt;0),1,0)+IF(OR(TRIM(E3586)="",COUNTIF(Config!$B$15:$B$19,E3586)&gt;0),1,0)+IF(OR(TRIM(K3586)="",COUNTIF(Config!$B$15:$B$19,K3586)&gt;0),1,0)+IF(OR(TRIM(P3586)="",COUNTIF(Config!$B$15:$B$19,P3586)&gt;0),1,0)+IF(OR(TRIM(R3586)="",COUNTIF(Config!$B$15:$B$19,R3586)&gt;0),1,0)</f>
        <v>0</v>
      </c>
      <c r="AA3586" s="1" cm="1">
        <f t="array" ref="AA3586">SUMPRODUCT(LEN(H3586)-LEN(SUBSTITUTE(H3586,{"0";"1";"2";"3";"4";"5";"6";"7";"8";"9"},"")))</f>
        <v>12</v>
      </c>
      <c r="AC3586" t="str">
        <f t="shared" si="387"/>
        <v/>
      </c>
      <c r="AD3586">
        <f t="shared" si="388"/>
        <v>1</v>
      </c>
      <c r="AE3586">
        <f t="shared" si="389"/>
        <v>1</v>
      </c>
      <c r="AF3586" t="str">
        <f t="shared" si="390"/>
        <v>No</v>
      </c>
      <c r="AG3586">
        <f t="shared" ca="1" si="391"/>
        <v>-27</v>
      </c>
      <c r="AH3586" t="str">
        <f ca="1">IF(OR(V3586="",AG3586=""),"Yes",IF(AG3586&gt;Config!$B$41,"Yes","No"))</f>
        <v>No</v>
      </c>
    </row>
    <row r="3587" spans="1:34" x14ac:dyDescent="0.25">
      <c r="A3587" s="1" t="s">
        <v>24875</v>
      </c>
      <c r="B3587" s="1" t="s">
        <v>2095</v>
      </c>
      <c r="C3587" s="1" t="s">
        <v>1736</v>
      </c>
      <c r="D3587" s="1" t="s">
        <v>24876</v>
      </c>
      <c r="E3587" s="1" t="s">
        <v>35441</v>
      </c>
      <c r="F3587" s="1" t="s">
        <v>24877</v>
      </c>
      <c r="G3587" t="str">
        <f t="shared" ref="G3587:G3650" si="392">IFERROR(IF(OR(TRIM(F3587)="",LEN(F3587)-LEN(SUBSTITUTE(F3587,"@",""))&lt;&gt;1,FIND("@",F3587)=1,RIGHT(F3587,1)=".",ISNUMBER(SEARCH(" ",F3587)),ISERROR(FIND(".",F3587,FIND("@",F3587)+2))),"Invalid","Valid"),"Invalid")</f>
        <v>Valid</v>
      </c>
      <c r="H3587" s="1" t="s">
        <v>15209</v>
      </c>
      <c r="I3587" t="str" cm="1">
        <f t="array" ref="I3587">IF(OR(TRIM(H3587)="",ISNUMBER(SEARCH("#",H3587)),AA3587&lt;Config!$B$8,SUMPRODUCT(--ISNUMBER(SEARCH({"a";"b";"c";"d";"e";"f";"g";"h";"i";"j";"k";"l";"m";"n";"o";"p";"q";"r";"s";"t";"u";"v";"w";"x";"y";"z"},H3587)))&gt;0),"Invalid","Valid")</f>
        <v>Valid</v>
      </c>
      <c r="J3587" s="1" t="s">
        <v>24878</v>
      </c>
      <c r="K3587" s="1" t="s">
        <v>117</v>
      </c>
      <c r="L3587" s="1" t="s">
        <v>265</v>
      </c>
      <c r="M3587" s="1" t="s">
        <v>103</v>
      </c>
      <c r="N3587" s="1" t="s">
        <v>148</v>
      </c>
      <c r="O3587" s="1" t="s">
        <v>32</v>
      </c>
      <c r="P3587" t="s">
        <v>33</v>
      </c>
      <c r="Q3587" s="1" t="s">
        <v>1664</v>
      </c>
      <c r="R3587" s="1" t="s">
        <v>1716</v>
      </c>
      <c r="S3587" s="1" t="s">
        <v>24879</v>
      </c>
      <c r="T3587" s="1" t="s">
        <v>24880</v>
      </c>
      <c r="U3587" s="1" t="s">
        <v>2504</v>
      </c>
      <c r="V3587" s="1" t="s">
        <v>24179</v>
      </c>
      <c r="W3587" s="1" t="s">
        <v>293</v>
      </c>
      <c r="X3587" t="str">
        <f t="shared" ref="X3587:X3650" si="393">IF(Z3587=0,"Complete","Incomplete")</f>
        <v>Complete</v>
      </c>
      <c r="Y3587">
        <f>MAX(0,100-IF(G3587="Invalid",Config!$B$5,0)-IF(I3587="Invalid",Config!$B$6,0)-IF(X3587="Incomplete",Config!$B$7,0)-IF(AF3587="Yes",Config!$B$37,0))</f>
        <v>75</v>
      </c>
      <c r="Z3587" s="1">
        <f>IF(OR(TRIM(B3587)="",COUNTIF(Config!$B$15:$B$19,B3587)&gt;0),1,0)+IF(OR(TRIM(C3587)="",COUNTIF(Config!$B$15:$B$19,C3587)&gt;0),1,0)+IF(OR(TRIM(F3587)="",COUNTIF(Config!$B$15:$B$19,F3587)&gt;0),1,0)+IF(OR(TRIM(H3587)="",COUNTIF(Config!$B$15:$B$19,H3587)&gt;0),1,0)+IF(OR(TRIM(E3587)="",COUNTIF(Config!$B$15:$B$19,E3587)&gt;0),1,0)+IF(OR(TRIM(K3587)="",COUNTIF(Config!$B$15:$B$19,K3587)&gt;0),1,0)+IF(OR(TRIM(P3587)="",COUNTIF(Config!$B$15:$B$19,P3587)&gt;0),1,0)+IF(OR(TRIM(R3587)="",COUNTIF(Config!$B$15:$B$19,R3587)&gt;0),1,0)</f>
        <v>0</v>
      </c>
      <c r="AA3587" s="1" cm="1">
        <f t="array" ref="AA3587">SUMPRODUCT(LEN(H3587)-LEN(SUBSTITUTE(H3587,{"0";"1";"2";"3";"4";"5";"6";"7";"8";"9"},"")))</f>
        <v>10</v>
      </c>
      <c r="AC3587" t="str">
        <f t="shared" ref="AC3587:AC3650" si="394">_xlfn.TEXTJOIN("; ",TRUE,IF(G3587="Invalid","Invalid Email",""),IF(I3587="Invalid","Invalid Phone",""),IF(X3587="Incomplete","Incomplete Profile",""),IF(AF3587="Yes","Potential Duplicate",""))</f>
        <v>Potential Duplicate</v>
      </c>
      <c r="AD3587">
        <f t="shared" ref="AD3587:AD3650" si="395">IF(OR(TRIM(F3587)="",G3587="Invalid"),0,COUNTIF($F$2:$F$5131,F3587))</f>
        <v>1</v>
      </c>
      <c r="AE3587">
        <f t="shared" ref="AE3587:AE3650" si="396">IF(OR(TRIM(H3587)="",I3587="Invalid"),0,COUNTIF($H$2:$H$5131,H3587))</f>
        <v>2</v>
      </c>
      <c r="AF3587" t="str">
        <f t="shared" ref="AF3587:AF3650" si="397">IF(OR(AD3587&gt;1,AE3587&gt;1),"Yes","No")</f>
        <v>Yes</v>
      </c>
      <c r="AG3587">
        <f t="shared" ref="AG3587:AG3650" ca="1" si="398">IFERROR(TODAY()-DATEVALUE(V3587),IFERROR(TODAY()-DATE(VALUE(RIGHT(V3587,4)),VALUE(MID(V3587,FIND("/",V3587)+1,FIND("/",V3587,FIND("/",V3587)+1)-FIND("/",V3587)-1)),VALUE(LEFT(V3587,FIND("/",V3587)-1))),""))</f>
        <v>70</v>
      </c>
      <c r="AH3587" t="str">
        <f ca="1">IF(OR(V3587="",AG3587=""),"Yes",IF(AG3587&gt;Config!$B$41,"Yes","No"))</f>
        <v>No</v>
      </c>
    </row>
    <row r="3588" spans="1:34" x14ac:dyDescent="0.25">
      <c r="A3588" s="1" t="s">
        <v>24881</v>
      </c>
      <c r="B3588" s="1" t="s">
        <v>818</v>
      </c>
      <c r="C3588" s="1" t="s">
        <v>23</v>
      </c>
      <c r="D3588" s="1" t="s">
        <v>22281</v>
      </c>
      <c r="E3588" s="1" t="s">
        <v>310</v>
      </c>
      <c r="F3588" s="1" t="s">
        <v>24882</v>
      </c>
      <c r="G3588" t="str">
        <f t="shared" si="392"/>
        <v>Valid</v>
      </c>
      <c r="H3588" s="1" t="s">
        <v>24883</v>
      </c>
      <c r="I3588" t="str" cm="1">
        <f t="array" ref="I3588">IF(OR(TRIM(H3588)="",ISNUMBER(SEARCH("#",H3588)),AA3588&lt;Config!$B$8,SUMPRODUCT(--ISNUMBER(SEARCH({"a";"b";"c";"d";"e";"f";"g";"h";"i";"j";"k";"l";"m";"n";"o";"p";"q";"r";"s";"t";"u";"v";"w";"x";"y";"z"},H3588)))&gt;0),"Invalid","Valid")</f>
        <v>Valid</v>
      </c>
      <c r="J3588" s="1" t="s">
        <v>24884</v>
      </c>
      <c r="K3588" s="1" t="s">
        <v>504</v>
      </c>
      <c r="L3588" s="1" t="s">
        <v>134</v>
      </c>
      <c r="M3588" s="1" t="s">
        <v>343</v>
      </c>
      <c r="N3588" s="1" t="s">
        <v>252</v>
      </c>
      <c r="O3588" s="1" t="s">
        <v>32</v>
      </c>
      <c r="P3588" t="s">
        <v>53</v>
      </c>
      <c r="Q3588" s="1" t="s">
        <v>181</v>
      </c>
      <c r="R3588" s="1" t="s">
        <v>150</v>
      </c>
      <c r="S3588" s="1" t="s">
        <v>1464</v>
      </c>
      <c r="T3588" s="1" t="s">
        <v>24885</v>
      </c>
      <c r="U3588" s="1" t="s">
        <v>24886</v>
      </c>
      <c r="V3588" s="1" t="s">
        <v>1380</v>
      </c>
      <c r="W3588" s="1" t="s">
        <v>33823</v>
      </c>
      <c r="X3588" t="str">
        <f t="shared" si="393"/>
        <v>Complete</v>
      </c>
      <c r="Y3588">
        <f>MAX(0,100-IF(G3588="Invalid",Config!$B$5,0)-IF(I3588="Invalid",Config!$B$6,0)-IF(X3588="Incomplete",Config!$B$7,0)-IF(AF3588="Yes",Config!$B$37,0))</f>
        <v>100</v>
      </c>
      <c r="Z3588" s="1">
        <f>IF(OR(TRIM(B3588)="",COUNTIF(Config!$B$15:$B$19,B3588)&gt;0),1,0)+IF(OR(TRIM(C3588)="",COUNTIF(Config!$B$15:$B$19,C3588)&gt;0),1,0)+IF(OR(TRIM(F3588)="",COUNTIF(Config!$B$15:$B$19,F3588)&gt;0),1,0)+IF(OR(TRIM(H3588)="",COUNTIF(Config!$B$15:$B$19,H3588)&gt;0),1,0)+IF(OR(TRIM(E3588)="",COUNTIF(Config!$B$15:$B$19,E3588)&gt;0),1,0)+IF(OR(TRIM(K3588)="",COUNTIF(Config!$B$15:$B$19,K3588)&gt;0),1,0)+IF(OR(TRIM(P3588)="",COUNTIF(Config!$B$15:$B$19,P3588)&gt;0),1,0)+IF(OR(TRIM(R3588)="",COUNTIF(Config!$B$15:$B$19,R3588)&gt;0),1,0)</f>
        <v>0</v>
      </c>
      <c r="AA3588" s="1" cm="1">
        <f t="array" ref="AA3588">SUMPRODUCT(LEN(H3588)-LEN(SUBSTITUTE(H3588,{"0";"1";"2";"3";"4";"5";"6";"7";"8";"9"},"")))</f>
        <v>12</v>
      </c>
      <c r="AC3588" t="str">
        <f t="shared" si="394"/>
        <v/>
      </c>
      <c r="AD3588">
        <f t="shared" si="395"/>
        <v>1</v>
      </c>
      <c r="AE3588">
        <f t="shared" si="396"/>
        <v>1</v>
      </c>
      <c r="AF3588" t="str">
        <f t="shared" si="397"/>
        <v>No</v>
      </c>
      <c r="AG3588">
        <f t="shared" ca="1" si="398"/>
        <v>194</v>
      </c>
      <c r="AH3588" t="str">
        <f ca="1">IF(OR(V3588="",AG3588=""),"Yes",IF(AG3588&gt;Config!$B$41,"Yes","No"))</f>
        <v>No</v>
      </c>
    </row>
    <row r="3589" spans="1:34" x14ac:dyDescent="0.25">
      <c r="A3589" s="1" t="s">
        <v>24887</v>
      </c>
      <c r="B3589" s="1" t="s">
        <v>1441</v>
      </c>
      <c r="C3589" s="1" t="s">
        <v>308</v>
      </c>
      <c r="D3589" s="1" t="s">
        <v>2566</v>
      </c>
      <c r="E3589" s="1" t="s">
        <v>35442</v>
      </c>
      <c r="F3589" s="1" t="s">
        <v>24888</v>
      </c>
      <c r="G3589" t="str">
        <f t="shared" si="392"/>
        <v>Valid</v>
      </c>
      <c r="H3589" s="1" t="s">
        <v>24889</v>
      </c>
      <c r="I3589" t="str" cm="1">
        <f t="array" ref="I3589">IF(OR(TRIM(H3589)="",ISNUMBER(SEARCH("#",H3589)),AA3589&lt;Config!$B$8,SUMPRODUCT(--ISNUMBER(SEARCH({"a";"b";"c";"d";"e";"f";"g";"h";"i";"j";"k";"l";"m";"n";"o";"p";"q";"r";"s";"t";"u";"v";"w";"x";"y";"z"},H3589)))&gt;0),"Invalid","Valid")</f>
        <v>Valid</v>
      </c>
      <c r="J3589" s="1" t="s">
        <v>24890</v>
      </c>
      <c r="K3589" s="1" t="s">
        <v>250</v>
      </c>
      <c r="L3589" s="1" t="s">
        <v>179</v>
      </c>
      <c r="M3589" s="1" t="s">
        <v>30</v>
      </c>
      <c r="N3589" s="1" t="s">
        <v>31</v>
      </c>
      <c r="O3589" s="1" t="s">
        <v>69</v>
      </c>
      <c r="P3589" t="s">
        <v>314</v>
      </c>
      <c r="Q3589" s="1" t="s">
        <v>315</v>
      </c>
      <c r="R3589" s="1" t="s">
        <v>316</v>
      </c>
      <c r="S3589" s="1" t="s">
        <v>24891</v>
      </c>
      <c r="T3589" s="1" t="s">
        <v>24892</v>
      </c>
      <c r="U3589" s="1" t="s">
        <v>24893</v>
      </c>
      <c r="V3589" s="1" t="s">
        <v>140</v>
      </c>
      <c r="W3589" s="1" t="s">
        <v>40</v>
      </c>
      <c r="X3589" t="str">
        <f t="shared" si="393"/>
        <v>Complete</v>
      </c>
      <c r="Y3589">
        <f>MAX(0,100-IF(G3589="Invalid",Config!$B$5,0)-IF(I3589="Invalid",Config!$B$6,0)-IF(X3589="Incomplete",Config!$B$7,0)-IF(AF3589="Yes",Config!$B$37,0))</f>
        <v>100</v>
      </c>
      <c r="Z3589" s="1">
        <f>IF(OR(TRIM(B3589)="",COUNTIF(Config!$B$15:$B$19,B3589)&gt;0),1,0)+IF(OR(TRIM(C3589)="",COUNTIF(Config!$B$15:$B$19,C3589)&gt;0),1,0)+IF(OR(TRIM(F3589)="",COUNTIF(Config!$B$15:$B$19,F3589)&gt;0),1,0)+IF(OR(TRIM(H3589)="",COUNTIF(Config!$B$15:$B$19,H3589)&gt;0),1,0)+IF(OR(TRIM(E3589)="",COUNTIF(Config!$B$15:$B$19,E3589)&gt;0),1,0)+IF(OR(TRIM(K3589)="",COUNTIF(Config!$B$15:$B$19,K3589)&gt;0),1,0)+IF(OR(TRIM(P3589)="",COUNTIF(Config!$B$15:$B$19,P3589)&gt;0),1,0)+IF(OR(TRIM(R3589)="",COUNTIF(Config!$B$15:$B$19,R3589)&gt;0),1,0)</f>
        <v>0</v>
      </c>
      <c r="AA3589" s="1" cm="1">
        <f t="array" ref="AA3589">SUMPRODUCT(LEN(H3589)-LEN(SUBSTITUTE(H3589,{"0";"1";"2";"3";"4";"5";"6";"7";"8";"9"},"")))</f>
        <v>10</v>
      </c>
      <c r="AC3589" t="str">
        <f t="shared" si="394"/>
        <v/>
      </c>
      <c r="AD3589">
        <f t="shared" si="395"/>
        <v>1</v>
      </c>
      <c r="AE3589">
        <f t="shared" si="396"/>
        <v>1</v>
      </c>
      <c r="AF3589" t="str">
        <f t="shared" si="397"/>
        <v>No</v>
      </c>
      <c r="AG3589">
        <f t="shared" ca="1" si="398"/>
        <v>37</v>
      </c>
      <c r="AH3589" t="str">
        <f ca="1">IF(OR(V3589="",AG3589=""),"Yes",IF(AG3589&gt;Config!$B$41,"Yes","No"))</f>
        <v>No</v>
      </c>
    </row>
    <row r="3590" spans="1:34" x14ac:dyDescent="0.25">
      <c r="A3590" s="1" t="s">
        <v>24894</v>
      </c>
      <c r="B3590" s="1" t="s">
        <v>880</v>
      </c>
      <c r="C3590" s="1" t="s">
        <v>792</v>
      </c>
      <c r="D3590" s="1" t="s">
        <v>24895</v>
      </c>
      <c r="E3590" s="1" t="s">
        <v>34357</v>
      </c>
      <c r="F3590" s="1" t="s">
        <v>24896</v>
      </c>
      <c r="G3590" t="str">
        <f t="shared" si="392"/>
        <v>Valid</v>
      </c>
      <c r="H3590" s="1" t="s">
        <v>24897</v>
      </c>
      <c r="I3590" t="str" cm="1">
        <f t="array" ref="I3590">IF(OR(TRIM(H3590)="",ISNUMBER(SEARCH("#",H3590)),AA3590&lt;Config!$B$8,SUMPRODUCT(--ISNUMBER(SEARCH({"a";"b";"c";"d";"e";"f";"g";"h";"i";"j";"k";"l";"m";"n";"o";"p";"q";"r";"s";"t";"u";"v";"w";"x";"y";"z"},H3590)))&gt;0),"Invalid","Valid")</f>
        <v>Valid</v>
      </c>
      <c r="J3590" s="1" t="s">
        <v>24898</v>
      </c>
      <c r="K3590" s="1" t="s">
        <v>117</v>
      </c>
      <c r="L3590" s="1" t="s">
        <v>179</v>
      </c>
      <c r="M3590" s="1" t="s">
        <v>33825</v>
      </c>
      <c r="N3590" s="1" t="s">
        <v>86</v>
      </c>
      <c r="O3590" s="1" t="s">
        <v>266</v>
      </c>
      <c r="P3590" t="s">
        <v>104</v>
      </c>
      <c r="Q3590" s="1" t="s">
        <v>302</v>
      </c>
      <c r="R3590" s="1" t="s">
        <v>106</v>
      </c>
      <c r="S3590" s="1" t="s">
        <v>2968</v>
      </c>
      <c r="T3590" s="1" t="s">
        <v>24899</v>
      </c>
      <c r="U3590" s="1" t="s">
        <v>4967</v>
      </c>
      <c r="V3590" s="1" t="s">
        <v>3455</v>
      </c>
      <c r="W3590" s="1" t="s">
        <v>75</v>
      </c>
      <c r="X3590" t="str">
        <f t="shared" si="393"/>
        <v>Complete</v>
      </c>
      <c r="Y3590">
        <f>MAX(0,100-IF(G3590="Invalid",Config!$B$5,0)-IF(I3590="Invalid",Config!$B$6,0)-IF(X3590="Incomplete",Config!$B$7,0)-IF(AF3590="Yes",Config!$B$37,0))</f>
        <v>100</v>
      </c>
      <c r="Z3590" s="1">
        <f>IF(OR(TRIM(B3590)="",COUNTIF(Config!$B$15:$B$19,B3590)&gt;0),1,0)+IF(OR(TRIM(C3590)="",COUNTIF(Config!$B$15:$B$19,C3590)&gt;0),1,0)+IF(OR(TRIM(F3590)="",COUNTIF(Config!$B$15:$B$19,F3590)&gt;0),1,0)+IF(OR(TRIM(H3590)="",COUNTIF(Config!$B$15:$B$19,H3590)&gt;0),1,0)+IF(OR(TRIM(E3590)="",COUNTIF(Config!$B$15:$B$19,E3590)&gt;0),1,0)+IF(OR(TRIM(K3590)="",COUNTIF(Config!$B$15:$B$19,K3590)&gt;0),1,0)+IF(OR(TRIM(P3590)="",COUNTIF(Config!$B$15:$B$19,P3590)&gt;0),1,0)+IF(OR(TRIM(R3590)="",COUNTIF(Config!$B$15:$B$19,R3590)&gt;0),1,0)</f>
        <v>0</v>
      </c>
      <c r="AA3590" s="1" cm="1">
        <f t="array" ref="AA3590">SUMPRODUCT(LEN(H3590)-LEN(SUBSTITUTE(H3590,{"0";"1";"2";"3";"4";"5";"6";"7";"8";"9"},"")))</f>
        <v>10</v>
      </c>
      <c r="AC3590" t="str">
        <f t="shared" si="394"/>
        <v/>
      </c>
      <c r="AD3590">
        <f t="shared" si="395"/>
        <v>1</v>
      </c>
      <c r="AE3590">
        <f t="shared" si="396"/>
        <v>1</v>
      </c>
      <c r="AF3590" t="str">
        <f t="shared" si="397"/>
        <v>No</v>
      </c>
      <c r="AG3590">
        <f t="shared" ca="1" si="398"/>
        <v>287</v>
      </c>
      <c r="AH3590" t="str">
        <f ca="1">IF(OR(V3590="",AG3590=""),"Yes",IF(AG3590&gt;Config!$B$41,"Yes","No"))</f>
        <v>No</v>
      </c>
    </row>
    <row r="3591" spans="1:34" x14ac:dyDescent="0.25">
      <c r="A3591" s="1" t="s">
        <v>24900</v>
      </c>
      <c r="B3591" s="1" t="s">
        <v>272</v>
      </c>
      <c r="C3591" s="1" t="s">
        <v>620</v>
      </c>
      <c r="D3591" s="1" t="s">
        <v>24901</v>
      </c>
      <c r="E3591" s="1" t="s">
        <v>33901</v>
      </c>
      <c r="F3591" s="1" t="s">
        <v>24902</v>
      </c>
      <c r="G3591" t="str">
        <f t="shared" si="392"/>
        <v>Valid</v>
      </c>
      <c r="H3591" s="1" t="s">
        <v>24903</v>
      </c>
      <c r="I3591" t="str" cm="1">
        <f t="array" ref="I3591">IF(OR(TRIM(H3591)="",ISNUMBER(SEARCH("#",H3591)),AA3591&lt;Config!$B$8,SUMPRODUCT(--ISNUMBER(SEARCH({"a";"b";"c";"d";"e";"f";"g";"h";"i";"j";"k";"l";"m";"n";"o";"p";"q";"r";"s";"t";"u";"v";"w";"x";"y";"z"},H3591)))&gt;0),"Invalid","Valid")</f>
        <v>Valid</v>
      </c>
      <c r="J3591" s="1" t="s">
        <v>24904</v>
      </c>
      <c r="K3591" s="1" t="s">
        <v>28</v>
      </c>
      <c r="L3591" s="1" t="s">
        <v>67</v>
      </c>
      <c r="M3591" s="1" t="s">
        <v>118</v>
      </c>
      <c r="N3591" s="1" t="s">
        <v>358</v>
      </c>
      <c r="O3591" s="1" t="s">
        <v>52</v>
      </c>
      <c r="P3591" t="s">
        <v>104</v>
      </c>
      <c r="Q3591" s="1" t="s">
        <v>302</v>
      </c>
      <c r="R3591" s="1" t="s">
        <v>833</v>
      </c>
      <c r="S3591" s="1" t="s">
        <v>10979</v>
      </c>
      <c r="T3591" s="1" t="s">
        <v>24905</v>
      </c>
      <c r="U3591" s="1" t="s">
        <v>4442</v>
      </c>
      <c r="V3591" s="1" t="s">
        <v>24906</v>
      </c>
      <c r="W3591" s="1" t="s">
        <v>293</v>
      </c>
      <c r="X3591" t="str">
        <f t="shared" si="393"/>
        <v>Complete</v>
      </c>
      <c r="Y3591">
        <f>MAX(0,100-IF(G3591="Invalid",Config!$B$5,0)-IF(I3591="Invalid",Config!$B$6,0)-IF(X3591="Incomplete",Config!$B$7,0)-IF(AF3591="Yes",Config!$B$37,0))</f>
        <v>75</v>
      </c>
      <c r="Z3591" s="1">
        <f>IF(OR(TRIM(B3591)="",COUNTIF(Config!$B$15:$B$19,B3591)&gt;0),1,0)+IF(OR(TRIM(C3591)="",COUNTIF(Config!$B$15:$B$19,C3591)&gt;0),1,0)+IF(OR(TRIM(F3591)="",COUNTIF(Config!$B$15:$B$19,F3591)&gt;0),1,0)+IF(OR(TRIM(H3591)="",COUNTIF(Config!$B$15:$B$19,H3591)&gt;0),1,0)+IF(OR(TRIM(E3591)="",COUNTIF(Config!$B$15:$B$19,E3591)&gt;0),1,0)+IF(OR(TRIM(K3591)="",COUNTIF(Config!$B$15:$B$19,K3591)&gt;0),1,0)+IF(OR(TRIM(P3591)="",COUNTIF(Config!$B$15:$B$19,P3591)&gt;0),1,0)+IF(OR(TRIM(R3591)="",COUNTIF(Config!$B$15:$B$19,R3591)&gt;0),1,0)</f>
        <v>0</v>
      </c>
      <c r="AA3591" s="1" cm="1">
        <f t="array" ref="AA3591">SUMPRODUCT(LEN(H3591)-LEN(SUBSTITUTE(H3591,{"0";"1";"2";"3";"4";"5";"6";"7";"8";"9"},"")))</f>
        <v>11</v>
      </c>
      <c r="AC3591" t="str">
        <f t="shared" si="394"/>
        <v>Potential Duplicate</v>
      </c>
      <c r="AD3591">
        <f t="shared" si="395"/>
        <v>1</v>
      </c>
      <c r="AE3591">
        <f t="shared" si="396"/>
        <v>2</v>
      </c>
      <c r="AF3591" t="str">
        <f t="shared" si="397"/>
        <v>Yes</v>
      </c>
      <c r="AG3591">
        <f t="shared" ca="1" si="398"/>
        <v>-60</v>
      </c>
      <c r="AH3591" t="str">
        <f ca="1">IF(OR(V3591="",AG3591=""),"Yes",IF(AG3591&gt;Config!$B$41,"Yes","No"))</f>
        <v>No</v>
      </c>
    </row>
    <row r="3592" spans="1:34" x14ac:dyDescent="0.25">
      <c r="A3592" s="1" t="s">
        <v>24907</v>
      </c>
      <c r="B3592" s="1" t="s">
        <v>295</v>
      </c>
      <c r="C3592" s="1" t="s">
        <v>230</v>
      </c>
      <c r="D3592" s="1" t="s">
        <v>16133</v>
      </c>
      <c r="E3592" s="1" t="s">
        <v>35443</v>
      </c>
      <c r="F3592" s="1" t="s">
        <v>24908</v>
      </c>
      <c r="G3592" t="str">
        <f t="shared" si="392"/>
        <v>Valid</v>
      </c>
      <c r="H3592" s="1" t="s">
        <v>24909</v>
      </c>
      <c r="I3592" t="str" cm="1">
        <f t="array" ref="I3592">IF(OR(TRIM(H3592)="",ISNUMBER(SEARCH("#",H3592)),AA3592&lt;Config!$B$8,SUMPRODUCT(--ISNUMBER(SEARCH({"a";"b";"c";"d";"e";"f";"g";"h";"i";"j";"k";"l";"m";"n";"o";"p";"q";"r";"s";"t";"u";"v";"w";"x";"y";"z"},H3592)))&gt;0),"Invalid","Valid")</f>
        <v>Valid</v>
      </c>
      <c r="J3592" s="1" t="s">
        <v>24910</v>
      </c>
      <c r="K3592" s="1" t="s">
        <v>163</v>
      </c>
      <c r="L3592" s="1" t="s">
        <v>29</v>
      </c>
      <c r="M3592" s="1" t="s">
        <v>135</v>
      </c>
      <c r="N3592" s="1" t="s">
        <v>33819</v>
      </c>
      <c r="O3592" s="1" t="s">
        <v>149</v>
      </c>
      <c r="P3592" t="s">
        <v>53</v>
      </c>
      <c r="Q3592" s="1" t="s">
        <v>197</v>
      </c>
      <c r="R3592" s="1" t="s">
        <v>198</v>
      </c>
      <c r="S3592" s="1" t="s">
        <v>16462</v>
      </c>
      <c r="T3592" s="1" t="s">
        <v>24911</v>
      </c>
      <c r="U3592" s="1" t="s">
        <v>1701</v>
      </c>
      <c r="V3592" s="1" t="s">
        <v>1521</v>
      </c>
      <c r="W3592" s="1" t="s">
        <v>202</v>
      </c>
      <c r="X3592" t="str">
        <f t="shared" si="393"/>
        <v>Complete</v>
      </c>
      <c r="Y3592">
        <f>MAX(0,100-IF(G3592="Invalid",Config!$B$5,0)-IF(I3592="Invalid",Config!$B$6,0)-IF(X3592="Incomplete",Config!$B$7,0)-IF(AF3592="Yes",Config!$B$37,0))</f>
        <v>100</v>
      </c>
      <c r="Z3592" s="1">
        <f>IF(OR(TRIM(B3592)="",COUNTIF(Config!$B$15:$B$19,B3592)&gt;0),1,0)+IF(OR(TRIM(C3592)="",COUNTIF(Config!$B$15:$B$19,C3592)&gt;0),1,0)+IF(OR(TRIM(F3592)="",COUNTIF(Config!$B$15:$B$19,F3592)&gt;0),1,0)+IF(OR(TRIM(H3592)="",COUNTIF(Config!$B$15:$B$19,H3592)&gt;0),1,0)+IF(OR(TRIM(E3592)="",COUNTIF(Config!$B$15:$B$19,E3592)&gt;0),1,0)+IF(OR(TRIM(K3592)="",COUNTIF(Config!$B$15:$B$19,K3592)&gt;0),1,0)+IF(OR(TRIM(P3592)="",COUNTIF(Config!$B$15:$B$19,P3592)&gt;0),1,0)+IF(OR(TRIM(R3592)="",COUNTIF(Config!$B$15:$B$19,R3592)&gt;0),1,0)</f>
        <v>0</v>
      </c>
      <c r="AA3592" s="1" cm="1">
        <f t="array" ref="AA3592">SUMPRODUCT(LEN(H3592)-LEN(SUBSTITUTE(H3592,{"0";"1";"2";"3";"4";"5";"6";"7";"8";"9"},"")))</f>
        <v>12</v>
      </c>
      <c r="AC3592" t="str">
        <f t="shared" si="394"/>
        <v/>
      </c>
      <c r="AD3592">
        <f t="shared" si="395"/>
        <v>1</v>
      </c>
      <c r="AE3592">
        <f t="shared" si="396"/>
        <v>1</v>
      </c>
      <c r="AF3592" t="str">
        <f t="shared" si="397"/>
        <v>No</v>
      </c>
      <c r="AG3592">
        <f t="shared" ca="1" si="398"/>
        <v>37</v>
      </c>
      <c r="AH3592" t="str">
        <f ca="1">IF(OR(V3592="",AG3592=""),"Yes",IF(AG3592&gt;Config!$B$41,"Yes","No"))</f>
        <v>No</v>
      </c>
    </row>
    <row r="3593" spans="1:34" x14ac:dyDescent="0.25">
      <c r="A3593" s="1" t="s">
        <v>24912</v>
      </c>
      <c r="B3593" s="1" t="s">
        <v>1257</v>
      </c>
      <c r="C3593" s="1" t="s">
        <v>323</v>
      </c>
      <c r="D3593" s="1" t="s">
        <v>24913</v>
      </c>
      <c r="E3593" s="1" t="s">
        <v>159</v>
      </c>
      <c r="F3593" s="1" t="s">
        <v>24914</v>
      </c>
      <c r="G3593" t="str">
        <f t="shared" si="392"/>
        <v>Valid</v>
      </c>
      <c r="H3593" s="1" t="s">
        <v>24915</v>
      </c>
      <c r="I3593" t="str" cm="1">
        <f t="array" ref="I3593">IF(OR(TRIM(H3593)="",ISNUMBER(SEARCH("#",H3593)),AA3593&lt;Config!$B$8,SUMPRODUCT(--ISNUMBER(SEARCH({"a";"b";"c";"d";"e";"f";"g";"h";"i";"j";"k";"l";"m";"n";"o";"p";"q";"r";"s";"t";"u";"v";"w";"x";"y";"z"},H3593)))&gt;0),"Invalid","Valid")</f>
        <v>Valid</v>
      </c>
      <c r="J3593" s="1" t="s">
        <v>24916</v>
      </c>
      <c r="K3593" s="1" t="s">
        <v>504</v>
      </c>
      <c r="L3593" s="1" t="s">
        <v>450</v>
      </c>
      <c r="M3593" s="1" t="s">
        <v>118</v>
      </c>
      <c r="N3593" s="1" t="s">
        <v>211</v>
      </c>
      <c r="O3593" s="1" t="s">
        <v>69</v>
      </c>
      <c r="P3593" t="s">
        <v>87</v>
      </c>
      <c r="Q3593" s="1" t="s">
        <v>88</v>
      </c>
      <c r="R3593" s="1" t="s">
        <v>212</v>
      </c>
      <c r="S3593" s="1" t="s">
        <v>2619</v>
      </c>
      <c r="T3593" s="1" t="s">
        <v>24917</v>
      </c>
      <c r="U3593" s="1" t="s">
        <v>4898</v>
      </c>
      <c r="V3593" s="1" t="s">
        <v>9250</v>
      </c>
      <c r="W3593" s="1" t="s">
        <v>75</v>
      </c>
      <c r="X3593" t="str">
        <f t="shared" si="393"/>
        <v>Complete</v>
      </c>
      <c r="Y3593">
        <f>MAX(0,100-IF(G3593="Invalid",Config!$B$5,0)-IF(I3593="Invalid",Config!$B$6,0)-IF(X3593="Incomplete",Config!$B$7,0)-IF(AF3593="Yes",Config!$B$37,0))</f>
        <v>100</v>
      </c>
      <c r="Z3593" s="1">
        <f>IF(OR(TRIM(B3593)="",COUNTIF(Config!$B$15:$B$19,B3593)&gt;0),1,0)+IF(OR(TRIM(C3593)="",COUNTIF(Config!$B$15:$B$19,C3593)&gt;0),1,0)+IF(OR(TRIM(F3593)="",COUNTIF(Config!$B$15:$B$19,F3593)&gt;0),1,0)+IF(OR(TRIM(H3593)="",COUNTIF(Config!$B$15:$B$19,H3593)&gt;0),1,0)+IF(OR(TRIM(E3593)="",COUNTIF(Config!$B$15:$B$19,E3593)&gt;0),1,0)+IF(OR(TRIM(K3593)="",COUNTIF(Config!$B$15:$B$19,K3593)&gt;0),1,0)+IF(OR(TRIM(P3593)="",COUNTIF(Config!$B$15:$B$19,P3593)&gt;0),1,0)+IF(OR(TRIM(R3593)="",COUNTIF(Config!$B$15:$B$19,R3593)&gt;0),1,0)</f>
        <v>0</v>
      </c>
      <c r="AA3593" s="1" cm="1">
        <f t="array" ref="AA3593">SUMPRODUCT(LEN(H3593)-LEN(SUBSTITUTE(H3593,{"0";"1";"2";"3";"4";"5";"6";"7";"8";"9"},"")))</f>
        <v>11</v>
      </c>
      <c r="AC3593" t="str">
        <f t="shared" si="394"/>
        <v/>
      </c>
      <c r="AD3593">
        <f t="shared" si="395"/>
        <v>1</v>
      </c>
      <c r="AE3593">
        <f t="shared" si="396"/>
        <v>1</v>
      </c>
      <c r="AF3593" t="str">
        <f t="shared" si="397"/>
        <v>No</v>
      </c>
      <c r="AG3593">
        <f t="shared" ca="1" si="398"/>
        <v>301</v>
      </c>
      <c r="AH3593" t="str">
        <f ca="1">IF(OR(V3593="",AG3593=""),"Yes",IF(AG3593&gt;Config!$B$41,"Yes","No"))</f>
        <v>No</v>
      </c>
    </row>
    <row r="3594" spans="1:34" x14ac:dyDescent="0.25">
      <c r="A3594" s="1" t="s">
        <v>24918</v>
      </c>
      <c r="B3594" s="1" t="s">
        <v>397</v>
      </c>
      <c r="C3594" s="1" t="s">
        <v>489</v>
      </c>
      <c r="D3594" s="1" t="s">
        <v>24919</v>
      </c>
      <c r="E3594" s="1" t="s">
        <v>310</v>
      </c>
      <c r="F3594" s="1" t="s">
        <v>24920</v>
      </c>
      <c r="G3594" t="str">
        <f t="shared" si="392"/>
        <v>Valid</v>
      </c>
      <c r="H3594" s="1" t="s">
        <v>24921</v>
      </c>
      <c r="I3594" t="str" cm="1">
        <f t="array" ref="I3594">IF(OR(TRIM(H3594)="",ISNUMBER(SEARCH("#",H3594)),AA3594&lt;Config!$B$8,SUMPRODUCT(--ISNUMBER(SEARCH({"a";"b";"c";"d";"e";"f";"g";"h";"i";"j";"k";"l";"m";"n";"o";"p";"q";"r";"s";"t";"u";"v";"w";"x";"y";"z"},H3594)))&gt;0),"Invalid","Valid")</f>
        <v>Valid</v>
      </c>
      <c r="J3594" s="1" t="s">
        <v>24922</v>
      </c>
      <c r="K3594" s="1" t="s">
        <v>48</v>
      </c>
      <c r="L3594" s="1" t="s">
        <v>265</v>
      </c>
      <c r="M3594" s="1" t="s">
        <v>50</v>
      </c>
      <c r="N3594" s="1" t="s">
        <v>33819</v>
      </c>
      <c r="O3594" s="1" t="s">
        <v>32</v>
      </c>
      <c r="P3594" t="s">
        <v>87</v>
      </c>
      <c r="Q3594" s="1" t="s">
        <v>438</v>
      </c>
      <c r="R3594" s="1" t="s">
        <v>212</v>
      </c>
      <c r="S3594" s="1" t="s">
        <v>15724</v>
      </c>
      <c r="T3594" s="1" t="s">
        <v>24923</v>
      </c>
      <c r="U3594" s="1" t="s">
        <v>11678</v>
      </c>
      <c r="V3594" s="1" t="s">
        <v>24924</v>
      </c>
      <c r="W3594" s="1" t="s">
        <v>75</v>
      </c>
      <c r="X3594" t="str">
        <f t="shared" si="393"/>
        <v>Complete</v>
      </c>
      <c r="Y3594">
        <f>MAX(0,100-IF(G3594="Invalid",Config!$B$5,0)-IF(I3594="Invalid",Config!$B$6,0)-IF(X3594="Incomplete",Config!$B$7,0)-IF(AF3594="Yes",Config!$B$37,0))</f>
        <v>100</v>
      </c>
      <c r="Z3594" s="1">
        <f>IF(OR(TRIM(B3594)="",COUNTIF(Config!$B$15:$B$19,B3594)&gt;0),1,0)+IF(OR(TRIM(C3594)="",COUNTIF(Config!$B$15:$B$19,C3594)&gt;0),1,0)+IF(OR(TRIM(F3594)="",COUNTIF(Config!$B$15:$B$19,F3594)&gt;0),1,0)+IF(OR(TRIM(H3594)="",COUNTIF(Config!$B$15:$B$19,H3594)&gt;0),1,0)+IF(OR(TRIM(E3594)="",COUNTIF(Config!$B$15:$B$19,E3594)&gt;0),1,0)+IF(OR(TRIM(K3594)="",COUNTIF(Config!$B$15:$B$19,K3594)&gt;0),1,0)+IF(OR(TRIM(P3594)="",COUNTIF(Config!$B$15:$B$19,P3594)&gt;0),1,0)+IF(OR(TRIM(R3594)="",COUNTIF(Config!$B$15:$B$19,R3594)&gt;0),1,0)</f>
        <v>0</v>
      </c>
      <c r="AA3594" s="1" cm="1">
        <f t="array" ref="AA3594">SUMPRODUCT(LEN(H3594)-LEN(SUBSTITUTE(H3594,{"0";"1";"2";"3";"4";"5";"6";"7";"8";"9"},"")))</f>
        <v>11</v>
      </c>
      <c r="AC3594" t="str">
        <f t="shared" si="394"/>
        <v/>
      </c>
      <c r="AD3594">
        <f t="shared" si="395"/>
        <v>1</v>
      </c>
      <c r="AE3594">
        <f t="shared" si="396"/>
        <v>1</v>
      </c>
      <c r="AF3594" t="str">
        <f t="shared" si="397"/>
        <v>No</v>
      </c>
      <c r="AG3594">
        <f t="shared" ca="1" si="398"/>
        <v>543</v>
      </c>
      <c r="AH3594" t="str">
        <f ca="1">IF(OR(V3594="",AG3594=""),"Yes",IF(AG3594&gt;Config!$B$41,"Yes","No"))</f>
        <v>Yes</v>
      </c>
    </row>
    <row r="3595" spans="1:34" x14ac:dyDescent="0.25">
      <c r="A3595" s="1" t="s">
        <v>24925</v>
      </c>
      <c r="B3595" s="1" t="s">
        <v>295</v>
      </c>
      <c r="C3595" s="1" t="s">
        <v>499</v>
      </c>
      <c r="D3595" s="1" t="s">
        <v>3442</v>
      </c>
      <c r="E3595" s="1" t="s">
        <v>34062</v>
      </c>
      <c r="F3595" s="1" t="s">
        <v>3443</v>
      </c>
      <c r="G3595" t="str">
        <f t="shared" si="392"/>
        <v>Valid</v>
      </c>
      <c r="H3595" s="1" t="s">
        <v>3444</v>
      </c>
      <c r="I3595" t="str" cm="1">
        <f t="array" ref="I3595">IF(OR(TRIM(H3595)="",ISNUMBER(SEARCH("#",H3595)),AA3595&lt;Config!$B$8,SUMPRODUCT(--ISNUMBER(SEARCH({"a";"b";"c";"d";"e";"f";"g";"h";"i";"j";"k";"l";"m";"n";"o";"p";"q";"r";"s";"t";"u";"v";"w";"x";"y";"z"},H3595)))&gt;0),"Invalid","Valid")</f>
        <v>Valid</v>
      </c>
      <c r="J3595" s="1" t="s">
        <v>3445</v>
      </c>
      <c r="K3595" s="1" t="s">
        <v>28</v>
      </c>
      <c r="L3595" s="1" t="s">
        <v>265</v>
      </c>
      <c r="M3595" s="1" t="s">
        <v>85</v>
      </c>
      <c r="N3595" s="1" t="s">
        <v>252</v>
      </c>
      <c r="O3595" s="1" t="s">
        <v>196</v>
      </c>
      <c r="P3595" t="s">
        <v>314</v>
      </c>
      <c r="Q3595" s="1" t="s">
        <v>315</v>
      </c>
      <c r="R3595" s="1" t="s">
        <v>316</v>
      </c>
      <c r="S3595" s="1" t="s">
        <v>3446</v>
      </c>
      <c r="T3595" s="1" t="s">
        <v>3447</v>
      </c>
      <c r="U3595" s="1" t="s">
        <v>3448</v>
      </c>
      <c r="V3595" s="1" t="s">
        <v>1980</v>
      </c>
      <c r="W3595" s="1" t="s">
        <v>33823</v>
      </c>
      <c r="X3595" t="str">
        <f t="shared" si="393"/>
        <v>Complete</v>
      </c>
      <c r="Y3595">
        <f>MAX(0,100-IF(G3595="Invalid",Config!$B$5,0)-IF(I3595="Invalid",Config!$B$6,0)-IF(X3595="Incomplete",Config!$B$7,0)-IF(AF3595="Yes",Config!$B$37,0))</f>
        <v>75</v>
      </c>
      <c r="Z3595" s="1">
        <f>IF(OR(TRIM(B3595)="",COUNTIF(Config!$B$15:$B$19,B3595)&gt;0),1,0)+IF(OR(TRIM(C3595)="",COUNTIF(Config!$B$15:$B$19,C3595)&gt;0),1,0)+IF(OR(TRIM(F3595)="",COUNTIF(Config!$B$15:$B$19,F3595)&gt;0),1,0)+IF(OR(TRIM(H3595)="",COUNTIF(Config!$B$15:$B$19,H3595)&gt;0),1,0)+IF(OR(TRIM(E3595)="",COUNTIF(Config!$B$15:$B$19,E3595)&gt;0),1,0)+IF(OR(TRIM(K3595)="",COUNTIF(Config!$B$15:$B$19,K3595)&gt;0),1,0)+IF(OR(TRIM(P3595)="",COUNTIF(Config!$B$15:$B$19,P3595)&gt;0),1,0)+IF(OR(TRIM(R3595)="",COUNTIF(Config!$B$15:$B$19,R3595)&gt;0),1,0)</f>
        <v>0</v>
      </c>
      <c r="AA3595" s="1" cm="1">
        <f t="array" ref="AA3595">SUMPRODUCT(LEN(H3595)-LEN(SUBSTITUTE(H3595,{"0";"1";"2";"3";"4";"5";"6";"7";"8";"9"},"")))</f>
        <v>10</v>
      </c>
      <c r="AC3595" t="str">
        <f t="shared" si="394"/>
        <v>Potential Duplicate</v>
      </c>
      <c r="AD3595">
        <f t="shared" si="395"/>
        <v>2</v>
      </c>
      <c r="AE3595">
        <f t="shared" si="396"/>
        <v>2</v>
      </c>
      <c r="AF3595" t="str">
        <f t="shared" si="397"/>
        <v>Yes</v>
      </c>
      <c r="AG3595">
        <f t="shared" ca="1" si="398"/>
        <v>73</v>
      </c>
      <c r="AH3595" t="str">
        <f ca="1">IF(OR(V3595="",AG3595=""),"Yes",IF(AG3595&gt;Config!$B$41,"Yes","No"))</f>
        <v>No</v>
      </c>
    </row>
    <row r="3596" spans="1:34" x14ac:dyDescent="0.25">
      <c r="A3596" s="1" t="s">
        <v>24926</v>
      </c>
      <c r="B3596" s="1" t="s">
        <v>1399</v>
      </c>
      <c r="C3596" s="1" t="s">
        <v>398</v>
      </c>
      <c r="D3596" s="1" t="s">
        <v>35444</v>
      </c>
      <c r="E3596" s="1" t="s">
        <v>35445</v>
      </c>
      <c r="F3596" s="1" t="s">
        <v>24927</v>
      </c>
      <c r="G3596" t="str">
        <f t="shared" si="392"/>
        <v>Valid</v>
      </c>
      <c r="H3596" s="1" t="s">
        <v>24928</v>
      </c>
      <c r="I3596" t="str" cm="1">
        <f t="array" ref="I3596">IF(OR(TRIM(H3596)="",ISNUMBER(SEARCH("#",H3596)),AA3596&lt;Config!$B$8,SUMPRODUCT(--ISNUMBER(SEARCH({"a";"b";"c";"d";"e";"f";"g";"h";"i";"j";"k";"l";"m";"n";"o";"p";"q";"r";"s";"t";"u";"v";"w";"x";"y";"z"},H3596)))&gt;0),"Invalid","Valid")</f>
        <v>Valid</v>
      </c>
      <c r="J3596" s="1" t="s">
        <v>24929</v>
      </c>
      <c r="K3596" s="1" t="s">
        <v>425</v>
      </c>
      <c r="L3596" s="1" t="s">
        <v>84</v>
      </c>
      <c r="M3596" s="1" t="s">
        <v>235</v>
      </c>
      <c r="N3596" s="1" t="s">
        <v>33819</v>
      </c>
      <c r="O3596" s="1" t="s">
        <v>180</v>
      </c>
      <c r="P3596" t="s">
        <v>53</v>
      </c>
      <c r="Q3596" s="1" t="s">
        <v>197</v>
      </c>
      <c r="R3596" s="1" t="s">
        <v>197</v>
      </c>
      <c r="S3596" s="1" t="s">
        <v>24930</v>
      </c>
      <c r="T3596" s="1" t="s">
        <v>24931</v>
      </c>
      <c r="U3596" s="1" t="s">
        <v>22788</v>
      </c>
      <c r="V3596" s="1" t="s">
        <v>24932</v>
      </c>
      <c r="W3596" s="1" t="s">
        <v>186</v>
      </c>
      <c r="X3596" t="str">
        <f t="shared" si="393"/>
        <v>Complete</v>
      </c>
      <c r="Y3596">
        <f>MAX(0,100-IF(G3596="Invalid",Config!$B$5,0)-IF(I3596="Invalid",Config!$B$6,0)-IF(X3596="Incomplete",Config!$B$7,0)-IF(AF3596="Yes",Config!$B$37,0))</f>
        <v>100</v>
      </c>
      <c r="Z3596" s="1">
        <f>IF(OR(TRIM(B3596)="",COUNTIF(Config!$B$15:$B$19,B3596)&gt;0),1,0)+IF(OR(TRIM(C3596)="",COUNTIF(Config!$B$15:$B$19,C3596)&gt;0),1,0)+IF(OR(TRIM(F3596)="",COUNTIF(Config!$B$15:$B$19,F3596)&gt;0),1,0)+IF(OR(TRIM(H3596)="",COUNTIF(Config!$B$15:$B$19,H3596)&gt;0),1,0)+IF(OR(TRIM(E3596)="",COUNTIF(Config!$B$15:$B$19,E3596)&gt;0),1,0)+IF(OR(TRIM(K3596)="",COUNTIF(Config!$B$15:$B$19,K3596)&gt;0),1,0)+IF(OR(TRIM(P3596)="",COUNTIF(Config!$B$15:$B$19,P3596)&gt;0),1,0)+IF(OR(TRIM(R3596)="",COUNTIF(Config!$B$15:$B$19,R3596)&gt;0),1,0)</f>
        <v>0</v>
      </c>
      <c r="AA3596" s="1" cm="1">
        <f t="array" ref="AA3596">SUMPRODUCT(LEN(H3596)-LEN(SUBSTITUTE(H3596,{"0";"1";"2";"3";"4";"5";"6";"7";"8";"9"},"")))</f>
        <v>12</v>
      </c>
      <c r="AC3596" t="str">
        <f t="shared" si="394"/>
        <v/>
      </c>
      <c r="AD3596">
        <f t="shared" si="395"/>
        <v>1</v>
      </c>
      <c r="AE3596">
        <f t="shared" si="396"/>
        <v>1</v>
      </c>
      <c r="AF3596" t="str">
        <f t="shared" si="397"/>
        <v>No</v>
      </c>
      <c r="AG3596">
        <f t="shared" ca="1" si="398"/>
        <v>177</v>
      </c>
      <c r="AH3596" t="str">
        <f ca="1">IF(OR(V3596="",AG3596=""),"Yes",IF(AG3596&gt;Config!$B$41,"Yes","No"))</f>
        <v>No</v>
      </c>
    </row>
    <row r="3597" spans="1:34" x14ac:dyDescent="0.25">
      <c r="A3597" s="1" t="s">
        <v>24933</v>
      </c>
      <c r="B3597" s="1" t="s">
        <v>650</v>
      </c>
      <c r="C3597" s="1" t="s">
        <v>219</v>
      </c>
      <c r="D3597" s="1" t="s">
        <v>24934</v>
      </c>
      <c r="E3597" s="1" t="s">
        <v>35446</v>
      </c>
      <c r="F3597" s="1" t="s">
        <v>24935</v>
      </c>
      <c r="G3597" t="str">
        <f t="shared" si="392"/>
        <v>Valid</v>
      </c>
      <c r="H3597" s="1" t="s">
        <v>24936</v>
      </c>
      <c r="I3597" t="str" cm="1">
        <f t="array" ref="I3597">IF(OR(TRIM(H3597)="",ISNUMBER(SEARCH("#",H3597)),AA3597&lt;Config!$B$8,SUMPRODUCT(--ISNUMBER(SEARCH({"a";"b";"c";"d";"e";"f";"g";"h";"i";"j";"k";"l";"m";"n";"o";"p";"q";"r";"s";"t";"u";"v";"w";"x";"y";"z"},H3597)))&gt;0),"Invalid","Valid")</f>
        <v>Valid</v>
      </c>
      <c r="J3597" s="1" t="s">
        <v>24937</v>
      </c>
      <c r="K3597" s="1" t="s">
        <v>425</v>
      </c>
      <c r="L3597" s="1" t="s">
        <v>134</v>
      </c>
      <c r="M3597" s="1" t="s">
        <v>135</v>
      </c>
      <c r="N3597" s="1" t="s">
        <v>224</v>
      </c>
      <c r="O3597" s="1" t="s">
        <v>180</v>
      </c>
      <c r="P3597" t="s">
        <v>104</v>
      </c>
      <c r="Q3597" s="1" t="s">
        <v>105</v>
      </c>
      <c r="R3597" s="1" t="s">
        <v>106</v>
      </c>
      <c r="S3597" s="1" t="s">
        <v>9078</v>
      </c>
      <c r="T3597" s="1" t="s">
        <v>24938</v>
      </c>
      <c r="U3597" s="1" t="s">
        <v>1650</v>
      </c>
      <c r="V3597" s="1" t="s">
        <v>140</v>
      </c>
      <c r="W3597" s="1" t="s">
        <v>293</v>
      </c>
      <c r="X3597" t="str">
        <f t="shared" si="393"/>
        <v>Complete</v>
      </c>
      <c r="Y3597">
        <f>MAX(0,100-IF(G3597="Invalid",Config!$B$5,0)-IF(I3597="Invalid",Config!$B$6,0)-IF(X3597="Incomplete",Config!$B$7,0)-IF(AF3597="Yes",Config!$B$37,0))</f>
        <v>100</v>
      </c>
      <c r="Z3597" s="1">
        <f>IF(OR(TRIM(B3597)="",COUNTIF(Config!$B$15:$B$19,B3597)&gt;0),1,0)+IF(OR(TRIM(C3597)="",COUNTIF(Config!$B$15:$B$19,C3597)&gt;0),1,0)+IF(OR(TRIM(F3597)="",COUNTIF(Config!$B$15:$B$19,F3597)&gt;0),1,0)+IF(OR(TRIM(H3597)="",COUNTIF(Config!$B$15:$B$19,H3597)&gt;0),1,0)+IF(OR(TRIM(E3597)="",COUNTIF(Config!$B$15:$B$19,E3597)&gt;0),1,0)+IF(OR(TRIM(K3597)="",COUNTIF(Config!$B$15:$B$19,K3597)&gt;0),1,0)+IF(OR(TRIM(P3597)="",COUNTIF(Config!$B$15:$B$19,P3597)&gt;0),1,0)+IF(OR(TRIM(R3597)="",COUNTIF(Config!$B$15:$B$19,R3597)&gt;0),1,0)</f>
        <v>0</v>
      </c>
      <c r="AA3597" s="1" cm="1">
        <f t="array" ref="AA3597">SUMPRODUCT(LEN(H3597)-LEN(SUBSTITUTE(H3597,{"0";"1";"2";"3";"4";"5";"6";"7";"8";"9"},"")))</f>
        <v>11</v>
      </c>
      <c r="AC3597" t="str">
        <f t="shared" si="394"/>
        <v/>
      </c>
      <c r="AD3597">
        <f t="shared" si="395"/>
        <v>1</v>
      </c>
      <c r="AE3597">
        <f t="shared" si="396"/>
        <v>1</v>
      </c>
      <c r="AF3597" t="str">
        <f t="shared" si="397"/>
        <v>No</v>
      </c>
      <c r="AG3597">
        <f t="shared" ca="1" si="398"/>
        <v>37</v>
      </c>
      <c r="AH3597" t="str">
        <f ca="1">IF(OR(V3597="",AG3597=""),"Yes",IF(AG3597&gt;Config!$B$41,"Yes","No"))</f>
        <v>No</v>
      </c>
    </row>
    <row r="3598" spans="1:34" x14ac:dyDescent="0.25">
      <c r="A3598" s="1" t="s">
        <v>24939</v>
      </c>
      <c r="B3598" s="1" t="s">
        <v>218</v>
      </c>
      <c r="C3598" s="1" t="s">
        <v>33815</v>
      </c>
      <c r="D3598" s="1" t="s">
        <v>218</v>
      </c>
      <c r="E3598" s="1" t="s">
        <v>35447</v>
      </c>
      <c r="F3598" s="1" t="s">
        <v>4640</v>
      </c>
      <c r="G3598" t="str">
        <f t="shared" si="392"/>
        <v>Valid</v>
      </c>
      <c r="H3598" s="1" t="s">
        <v>24940</v>
      </c>
      <c r="I3598" t="str" cm="1">
        <f t="array" ref="I3598">IF(OR(TRIM(H3598)="",ISNUMBER(SEARCH("#",H3598)),AA3598&lt;Config!$B$8,SUMPRODUCT(--ISNUMBER(SEARCH({"a";"b";"c";"d";"e";"f";"g";"h";"i";"j";"k";"l";"m";"n";"o";"p";"q";"r";"s";"t";"u";"v";"w";"x";"y";"z"},H3598)))&gt;0),"Invalid","Valid")</f>
        <v>Valid</v>
      </c>
      <c r="J3598" s="1" t="s">
        <v>24941</v>
      </c>
      <c r="K3598" s="1" t="s">
        <v>369</v>
      </c>
      <c r="L3598" s="1" t="s">
        <v>134</v>
      </c>
      <c r="M3598" s="1" t="s">
        <v>517</v>
      </c>
      <c r="N3598" s="1" t="s">
        <v>211</v>
      </c>
      <c r="O3598" s="1" t="s">
        <v>149</v>
      </c>
      <c r="P3598" t="s">
        <v>53</v>
      </c>
      <c r="Q3598" s="1" t="s">
        <v>181</v>
      </c>
      <c r="R3598" s="1" t="s">
        <v>197</v>
      </c>
      <c r="S3598" s="1" t="s">
        <v>24942</v>
      </c>
      <c r="T3598" s="1" t="s">
        <v>24943</v>
      </c>
      <c r="U3598" s="1" t="s">
        <v>5098</v>
      </c>
      <c r="V3598" s="1" t="s">
        <v>8893</v>
      </c>
      <c r="W3598" s="1" t="s">
        <v>40</v>
      </c>
      <c r="X3598" t="str">
        <f t="shared" si="393"/>
        <v>Incomplete</v>
      </c>
      <c r="Y3598">
        <f>MAX(0,100-IF(G3598="Invalid",Config!$B$5,0)-IF(I3598="Invalid",Config!$B$6,0)-IF(X3598="Incomplete",Config!$B$7,0)-IF(AF3598="Yes",Config!$B$37,0))</f>
        <v>35</v>
      </c>
      <c r="Z3598" s="1">
        <f>IF(OR(TRIM(B3598)="",COUNTIF(Config!$B$15:$B$19,B3598)&gt;0),1,0)+IF(OR(TRIM(C3598)="",COUNTIF(Config!$B$15:$B$19,C3598)&gt;0),1,0)+IF(OR(TRIM(F3598)="",COUNTIF(Config!$B$15:$B$19,F3598)&gt;0),1,0)+IF(OR(TRIM(H3598)="",COUNTIF(Config!$B$15:$B$19,H3598)&gt;0),1,0)+IF(OR(TRIM(E3598)="",COUNTIF(Config!$B$15:$B$19,E3598)&gt;0),1,0)+IF(OR(TRIM(K3598)="",COUNTIF(Config!$B$15:$B$19,K3598)&gt;0),1,0)+IF(OR(TRIM(P3598)="",COUNTIF(Config!$B$15:$B$19,P3598)&gt;0),1,0)+IF(OR(TRIM(R3598)="",COUNTIF(Config!$B$15:$B$19,R3598)&gt;0),1,0)</f>
        <v>1</v>
      </c>
      <c r="AA3598" s="1" cm="1">
        <f t="array" ref="AA3598">SUMPRODUCT(LEN(H3598)-LEN(SUBSTITUTE(H3598,{"0";"1";"2";"3";"4";"5";"6";"7";"8";"9"},"")))</f>
        <v>12</v>
      </c>
      <c r="AC3598" t="str">
        <f t="shared" si="394"/>
        <v>Incomplete Profile; Potential Duplicate</v>
      </c>
      <c r="AD3598">
        <f t="shared" si="395"/>
        <v>2</v>
      </c>
      <c r="AE3598">
        <f t="shared" si="396"/>
        <v>1</v>
      </c>
      <c r="AF3598" t="str">
        <f t="shared" si="397"/>
        <v>Yes</v>
      </c>
      <c r="AG3598">
        <f t="shared" ca="1" si="398"/>
        <v>92</v>
      </c>
      <c r="AH3598" t="str">
        <f ca="1">IF(OR(V3598="",AG3598=""),"Yes",IF(AG3598&gt;Config!$B$41,"Yes","No"))</f>
        <v>No</v>
      </c>
    </row>
    <row r="3599" spans="1:34" x14ac:dyDescent="0.25">
      <c r="A3599" s="1" t="s">
        <v>24944</v>
      </c>
      <c r="B3599" s="1" t="s">
        <v>156</v>
      </c>
      <c r="C3599" s="1" t="s">
        <v>620</v>
      </c>
      <c r="D3599" s="1" t="s">
        <v>23618</v>
      </c>
      <c r="E3599" s="1" t="s">
        <v>339</v>
      </c>
      <c r="F3599" s="1" t="s">
        <v>24945</v>
      </c>
      <c r="G3599" t="str">
        <f t="shared" si="392"/>
        <v>Valid</v>
      </c>
      <c r="H3599" s="1" t="s">
        <v>24946</v>
      </c>
      <c r="I3599" t="str" cm="1">
        <f t="array" ref="I3599">IF(OR(TRIM(H3599)="",ISNUMBER(SEARCH("#",H3599)),AA3599&lt;Config!$B$8,SUMPRODUCT(--ISNUMBER(SEARCH({"a";"b";"c";"d";"e";"f";"g";"h";"i";"j";"k";"l";"m";"n";"o";"p";"q";"r";"s";"t";"u";"v";"w";"x";"y";"z"},H3599)))&gt;0),"Invalid","Valid")</f>
        <v>Valid</v>
      </c>
      <c r="J3599" s="1" t="s">
        <v>24947</v>
      </c>
      <c r="K3599" s="1" t="s">
        <v>210</v>
      </c>
      <c r="L3599" s="1" t="s">
        <v>134</v>
      </c>
      <c r="M3599" s="1" t="s">
        <v>50</v>
      </c>
      <c r="N3599" s="1" t="s">
        <v>358</v>
      </c>
      <c r="O3599" s="1" t="s">
        <v>32</v>
      </c>
      <c r="P3599" t="s">
        <v>53</v>
      </c>
      <c r="Q3599" s="1" t="s">
        <v>54</v>
      </c>
      <c r="R3599" s="1" t="s">
        <v>70</v>
      </c>
      <c r="S3599" s="1" t="s">
        <v>7976</v>
      </c>
      <c r="T3599" s="1" t="s">
        <v>24948</v>
      </c>
      <c r="U3599" s="1" t="s">
        <v>1424</v>
      </c>
      <c r="V3599" s="1" t="s">
        <v>140</v>
      </c>
      <c r="W3599" s="1" t="s">
        <v>75</v>
      </c>
      <c r="X3599" t="str">
        <f t="shared" si="393"/>
        <v>Complete</v>
      </c>
      <c r="Y3599">
        <f>MAX(0,100-IF(G3599="Invalid",Config!$B$5,0)-IF(I3599="Invalid",Config!$B$6,0)-IF(X3599="Incomplete",Config!$B$7,0)-IF(AF3599="Yes",Config!$B$37,0))</f>
        <v>100</v>
      </c>
      <c r="Z3599" s="1">
        <f>IF(OR(TRIM(B3599)="",COUNTIF(Config!$B$15:$B$19,B3599)&gt;0),1,0)+IF(OR(TRIM(C3599)="",COUNTIF(Config!$B$15:$B$19,C3599)&gt;0),1,0)+IF(OR(TRIM(F3599)="",COUNTIF(Config!$B$15:$B$19,F3599)&gt;0),1,0)+IF(OR(TRIM(H3599)="",COUNTIF(Config!$B$15:$B$19,H3599)&gt;0),1,0)+IF(OR(TRIM(E3599)="",COUNTIF(Config!$B$15:$B$19,E3599)&gt;0),1,0)+IF(OR(TRIM(K3599)="",COUNTIF(Config!$B$15:$B$19,K3599)&gt;0),1,0)+IF(OR(TRIM(P3599)="",COUNTIF(Config!$B$15:$B$19,P3599)&gt;0),1,0)+IF(OR(TRIM(R3599)="",COUNTIF(Config!$B$15:$B$19,R3599)&gt;0),1,0)</f>
        <v>0</v>
      </c>
      <c r="AA3599" s="1" cm="1">
        <f t="array" ref="AA3599">SUMPRODUCT(LEN(H3599)-LEN(SUBSTITUTE(H3599,{"0";"1";"2";"3";"4";"5";"6";"7";"8";"9"},"")))</f>
        <v>12</v>
      </c>
      <c r="AC3599" t="str">
        <f t="shared" si="394"/>
        <v/>
      </c>
      <c r="AD3599">
        <f t="shared" si="395"/>
        <v>1</v>
      </c>
      <c r="AE3599">
        <f t="shared" si="396"/>
        <v>1</v>
      </c>
      <c r="AF3599" t="str">
        <f t="shared" si="397"/>
        <v>No</v>
      </c>
      <c r="AG3599">
        <f t="shared" ca="1" si="398"/>
        <v>37</v>
      </c>
      <c r="AH3599" t="str">
        <f ca="1">IF(OR(V3599="",AG3599=""),"Yes",IF(AG3599&gt;Config!$B$41,"Yes","No"))</f>
        <v>No</v>
      </c>
    </row>
    <row r="3600" spans="1:34" x14ac:dyDescent="0.25">
      <c r="A3600" s="1" t="s">
        <v>24949</v>
      </c>
      <c r="B3600" s="1" t="s">
        <v>1266</v>
      </c>
      <c r="C3600" s="1" t="s">
        <v>33815</v>
      </c>
      <c r="D3600" s="1" t="s">
        <v>1266</v>
      </c>
      <c r="E3600" s="1" t="s">
        <v>34275</v>
      </c>
      <c r="F3600" s="1" t="s">
        <v>24950</v>
      </c>
      <c r="G3600" t="str">
        <f t="shared" si="392"/>
        <v>Valid</v>
      </c>
      <c r="H3600" s="1" t="s">
        <v>24951</v>
      </c>
      <c r="I3600" t="str" cm="1">
        <f t="array" ref="I3600">IF(OR(TRIM(H3600)="",ISNUMBER(SEARCH("#",H3600)),AA3600&lt;Config!$B$8,SUMPRODUCT(--ISNUMBER(SEARCH({"a";"b";"c";"d";"e";"f";"g";"h";"i";"j";"k";"l";"m";"n";"o";"p";"q";"r";"s";"t";"u";"v";"w";"x";"y";"z"},H3600)))&gt;0),"Invalid","Valid")</f>
        <v>Valid</v>
      </c>
      <c r="J3600" s="1" t="s">
        <v>24952</v>
      </c>
      <c r="K3600" s="1" t="s">
        <v>210</v>
      </c>
      <c r="L3600" s="1" t="s">
        <v>49</v>
      </c>
      <c r="M3600" s="1" t="s">
        <v>33827</v>
      </c>
      <c r="N3600" s="1" t="s">
        <v>31</v>
      </c>
      <c r="O3600" s="1" t="s">
        <v>69</v>
      </c>
      <c r="P3600" t="s">
        <v>87</v>
      </c>
      <c r="Q3600" s="1" t="s">
        <v>438</v>
      </c>
      <c r="R3600" s="1" t="s">
        <v>136</v>
      </c>
      <c r="S3600" s="1" t="s">
        <v>3616</v>
      </c>
      <c r="T3600" s="1" t="s">
        <v>24953</v>
      </c>
      <c r="U3600" s="1" t="s">
        <v>1485</v>
      </c>
      <c r="V3600" s="1" t="s">
        <v>140</v>
      </c>
      <c r="W3600" s="1" t="s">
        <v>202</v>
      </c>
      <c r="X3600" t="str">
        <f t="shared" si="393"/>
        <v>Incomplete</v>
      </c>
      <c r="Y3600">
        <f>MAX(0,100-IF(G3600="Invalid",Config!$B$5,0)-IF(I3600="Invalid",Config!$B$6,0)-IF(X3600="Incomplete",Config!$B$7,0)-IF(AF3600="Yes",Config!$B$37,0))</f>
        <v>60</v>
      </c>
      <c r="Z3600" s="1">
        <f>IF(OR(TRIM(B3600)="",COUNTIF(Config!$B$15:$B$19,B3600)&gt;0),1,0)+IF(OR(TRIM(C3600)="",COUNTIF(Config!$B$15:$B$19,C3600)&gt;0),1,0)+IF(OR(TRIM(F3600)="",COUNTIF(Config!$B$15:$B$19,F3600)&gt;0),1,0)+IF(OR(TRIM(H3600)="",COUNTIF(Config!$B$15:$B$19,H3600)&gt;0),1,0)+IF(OR(TRIM(E3600)="",COUNTIF(Config!$B$15:$B$19,E3600)&gt;0),1,0)+IF(OR(TRIM(K3600)="",COUNTIF(Config!$B$15:$B$19,K3600)&gt;0),1,0)+IF(OR(TRIM(P3600)="",COUNTIF(Config!$B$15:$B$19,P3600)&gt;0),1,0)+IF(OR(TRIM(R3600)="",COUNTIF(Config!$B$15:$B$19,R3600)&gt;0),1,0)</f>
        <v>1</v>
      </c>
      <c r="AA3600" s="1" cm="1">
        <f t="array" ref="AA3600">SUMPRODUCT(LEN(H3600)-LEN(SUBSTITUTE(H3600,{"0";"1";"2";"3";"4";"5";"6";"7";"8";"9"},"")))</f>
        <v>11</v>
      </c>
      <c r="AC3600" t="str">
        <f t="shared" si="394"/>
        <v>Incomplete Profile</v>
      </c>
      <c r="AD3600">
        <f t="shared" si="395"/>
        <v>1</v>
      </c>
      <c r="AE3600">
        <f t="shared" si="396"/>
        <v>1</v>
      </c>
      <c r="AF3600" t="str">
        <f t="shared" si="397"/>
        <v>No</v>
      </c>
      <c r="AG3600">
        <f t="shared" ca="1" si="398"/>
        <v>37</v>
      </c>
      <c r="AH3600" t="str">
        <f ca="1">IF(OR(V3600="",AG3600=""),"Yes",IF(AG3600&gt;Config!$B$41,"Yes","No"))</f>
        <v>No</v>
      </c>
    </row>
    <row r="3601" spans="1:34" x14ac:dyDescent="0.25">
      <c r="A3601" s="1" t="s">
        <v>24954</v>
      </c>
      <c r="B3601" s="1" t="s">
        <v>898</v>
      </c>
      <c r="C3601" s="1" t="s">
        <v>245</v>
      </c>
      <c r="D3601" s="1" t="s">
        <v>24955</v>
      </c>
      <c r="E3601" s="1" t="s">
        <v>35099</v>
      </c>
      <c r="F3601" s="1" t="s">
        <v>24956</v>
      </c>
      <c r="G3601" t="str">
        <f t="shared" si="392"/>
        <v>Valid</v>
      </c>
      <c r="H3601" s="1" t="s">
        <v>950</v>
      </c>
      <c r="I3601" t="str" cm="1">
        <f t="array" ref="I3601">IF(OR(TRIM(H3601)="",ISNUMBER(SEARCH("#",H3601)),AA3601&lt;Config!$B$8,SUMPRODUCT(--ISNUMBER(SEARCH({"a";"b";"c";"d";"e";"f";"g";"h";"i";"j";"k";"l";"m";"n";"o";"p";"q";"r";"s";"t";"u";"v";"w";"x";"y";"z"},H3601)))&gt;0),"Invalid","Valid")</f>
        <v>Invalid</v>
      </c>
      <c r="J3601" s="1" t="s">
        <v>24957</v>
      </c>
      <c r="K3601" s="1" t="s">
        <v>117</v>
      </c>
      <c r="L3601" s="1" t="s">
        <v>450</v>
      </c>
      <c r="M3601" s="1" t="s">
        <v>462</v>
      </c>
      <c r="N3601" s="1" t="s">
        <v>51</v>
      </c>
      <c r="O3601" s="1" t="s">
        <v>69</v>
      </c>
      <c r="P3601" t="s">
        <v>87</v>
      </c>
      <c r="Q3601" s="1" t="s">
        <v>88</v>
      </c>
      <c r="R3601" s="1" t="s">
        <v>559</v>
      </c>
      <c r="S3601" s="1" t="s">
        <v>3963</v>
      </c>
      <c r="T3601" s="1" t="s">
        <v>24958</v>
      </c>
      <c r="U3601" s="1" t="s">
        <v>24959</v>
      </c>
      <c r="V3601" s="1" t="s">
        <v>140</v>
      </c>
      <c r="W3601" s="1" t="s">
        <v>202</v>
      </c>
      <c r="X3601" t="str">
        <f t="shared" si="393"/>
        <v>Complete</v>
      </c>
      <c r="Y3601">
        <f>MAX(0,100-IF(G3601="Invalid",Config!$B$5,0)-IF(I3601="Invalid",Config!$B$6,0)-IF(X3601="Incomplete",Config!$B$7,0)-IF(AF3601="Yes",Config!$B$37,0))</f>
        <v>80</v>
      </c>
      <c r="Z3601" s="1">
        <f>IF(OR(TRIM(B3601)="",COUNTIF(Config!$B$15:$B$19,B3601)&gt;0),1,0)+IF(OR(TRIM(C3601)="",COUNTIF(Config!$B$15:$B$19,C3601)&gt;0),1,0)+IF(OR(TRIM(F3601)="",COUNTIF(Config!$B$15:$B$19,F3601)&gt;0),1,0)+IF(OR(TRIM(H3601)="",COUNTIF(Config!$B$15:$B$19,H3601)&gt;0),1,0)+IF(OR(TRIM(E3601)="",COUNTIF(Config!$B$15:$B$19,E3601)&gt;0),1,0)+IF(OR(TRIM(K3601)="",COUNTIF(Config!$B$15:$B$19,K3601)&gt;0),1,0)+IF(OR(TRIM(P3601)="",COUNTIF(Config!$B$15:$B$19,P3601)&gt;0),1,0)+IF(OR(TRIM(R3601)="",COUNTIF(Config!$B$15:$B$19,R3601)&gt;0),1,0)</f>
        <v>0</v>
      </c>
      <c r="AA3601" s="1" cm="1">
        <f t="array" ref="AA3601">SUMPRODUCT(LEN(H3601)-LEN(SUBSTITUTE(H3601,{"0";"1";"2";"3";"4";"5";"6";"7";"8";"9"},"")))</f>
        <v>5</v>
      </c>
      <c r="AC3601" t="str">
        <f t="shared" si="394"/>
        <v>Invalid Phone</v>
      </c>
      <c r="AD3601">
        <f t="shared" si="395"/>
        <v>1</v>
      </c>
      <c r="AE3601">
        <f t="shared" si="396"/>
        <v>0</v>
      </c>
      <c r="AF3601" t="str">
        <f t="shared" si="397"/>
        <v>No</v>
      </c>
      <c r="AG3601">
        <f t="shared" ca="1" si="398"/>
        <v>37</v>
      </c>
      <c r="AH3601" t="str">
        <f ca="1">IF(OR(V3601="",AG3601=""),"Yes",IF(AG3601&gt;Config!$B$41,"Yes","No"))</f>
        <v>No</v>
      </c>
    </row>
    <row r="3602" spans="1:34" x14ac:dyDescent="0.25">
      <c r="A3602" s="1" t="s">
        <v>24960</v>
      </c>
      <c r="B3602" s="1" t="s">
        <v>1032</v>
      </c>
      <c r="C3602" s="1" t="s">
        <v>308</v>
      </c>
      <c r="D3602" s="1" t="s">
        <v>7979</v>
      </c>
      <c r="E3602" s="1" t="s">
        <v>33866</v>
      </c>
      <c r="F3602" s="1" t="s">
        <v>24961</v>
      </c>
      <c r="G3602" t="str">
        <f t="shared" si="392"/>
        <v>Valid</v>
      </c>
      <c r="H3602" s="1" t="s">
        <v>24962</v>
      </c>
      <c r="I3602" t="str" cm="1">
        <f t="array" ref="I3602">IF(OR(TRIM(H3602)="",ISNUMBER(SEARCH("#",H3602)),AA3602&lt;Config!$B$8,SUMPRODUCT(--ISNUMBER(SEARCH({"a";"b";"c";"d";"e";"f";"g";"h";"i";"j";"k";"l";"m";"n";"o";"p";"q";"r";"s";"t";"u";"v";"w";"x";"y";"z"},H3602)))&gt;0),"Invalid","Valid")</f>
        <v>Valid</v>
      </c>
      <c r="J3602" s="1" t="s">
        <v>24963</v>
      </c>
      <c r="K3602" s="1" t="s">
        <v>178</v>
      </c>
      <c r="L3602" s="1" t="s">
        <v>265</v>
      </c>
      <c r="M3602" s="1" t="s">
        <v>391</v>
      </c>
      <c r="N3602" s="1" t="s">
        <v>148</v>
      </c>
      <c r="O3602" s="1" t="s">
        <v>149</v>
      </c>
      <c r="P3602" t="s">
        <v>53</v>
      </c>
      <c r="Q3602" s="1" t="s">
        <v>197</v>
      </c>
      <c r="R3602" s="1" t="s">
        <v>288</v>
      </c>
      <c r="S3602" s="1" t="s">
        <v>22829</v>
      </c>
      <c r="T3602" s="1" t="s">
        <v>24964</v>
      </c>
      <c r="U3602" s="1" t="s">
        <v>2470</v>
      </c>
      <c r="V3602" s="1" t="s">
        <v>3861</v>
      </c>
      <c r="W3602" s="1" t="s">
        <v>33823</v>
      </c>
      <c r="X3602" t="str">
        <f t="shared" si="393"/>
        <v>Complete</v>
      </c>
      <c r="Y3602">
        <f>MAX(0,100-IF(G3602="Invalid",Config!$B$5,0)-IF(I3602="Invalid",Config!$B$6,0)-IF(X3602="Incomplete",Config!$B$7,0)-IF(AF3602="Yes",Config!$B$37,0))</f>
        <v>100</v>
      </c>
      <c r="Z3602" s="1">
        <f>IF(OR(TRIM(B3602)="",COUNTIF(Config!$B$15:$B$19,B3602)&gt;0),1,0)+IF(OR(TRIM(C3602)="",COUNTIF(Config!$B$15:$B$19,C3602)&gt;0),1,0)+IF(OR(TRIM(F3602)="",COUNTIF(Config!$B$15:$B$19,F3602)&gt;0),1,0)+IF(OR(TRIM(H3602)="",COUNTIF(Config!$B$15:$B$19,H3602)&gt;0),1,0)+IF(OR(TRIM(E3602)="",COUNTIF(Config!$B$15:$B$19,E3602)&gt;0),1,0)+IF(OR(TRIM(K3602)="",COUNTIF(Config!$B$15:$B$19,K3602)&gt;0),1,0)+IF(OR(TRIM(P3602)="",COUNTIF(Config!$B$15:$B$19,P3602)&gt;0),1,0)+IF(OR(TRIM(R3602)="",COUNTIF(Config!$B$15:$B$19,R3602)&gt;0),1,0)</f>
        <v>0</v>
      </c>
      <c r="AA3602" s="1" cm="1">
        <f t="array" ref="AA3602">SUMPRODUCT(LEN(H3602)-LEN(SUBSTITUTE(H3602,{"0";"1";"2";"3";"4";"5";"6";"7";"8";"9"},"")))</f>
        <v>10</v>
      </c>
      <c r="AC3602" t="str">
        <f t="shared" si="394"/>
        <v/>
      </c>
      <c r="AD3602">
        <f t="shared" si="395"/>
        <v>1</v>
      </c>
      <c r="AE3602">
        <f t="shared" si="396"/>
        <v>1</v>
      </c>
      <c r="AF3602" t="str">
        <f t="shared" si="397"/>
        <v>No</v>
      </c>
      <c r="AG3602">
        <f t="shared" ca="1" si="398"/>
        <v>99</v>
      </c>
      <c r="AH3602" t="str">
        <f ca="1">IF(OR(V3602="",AG3602=""),"Yes",IF(AG3602&gt;Config!$B$41,"Yes","No"))</f>
        <v>No</v>
      </c>
    </row>
    <row r="3603" spans="1:34" x14ac:dyDescent="0.25">
      <c r="A3603" s="1" t="s">
        <v>24965</v>
      </c>
      <c r="B3603" s="1" t="s">
        <v>33815</v>
      </c>
      <c r="C3603" s="1" t="s">
        <v>245</v>
      </c>
      <c r="D3603" s="1" t="s">
        <v>245</v>
      </c>
      <c r="E3603" s="1" t="s">
        <v>298</v>
      </c>
      <c r="F3603" s="1" t="s">
        <v>24966</v>
      </c>
      <c r="G3603" t="str">
        <f t="shared" si="392"/>
        <v>Valid</v>
      </c>
      <c r="H3603" s="1" t="s">
        <v>24967</v>
      </c>
      <c r="I3603" t="str" cm="1">
        <f t="array" ref="I3603">IF(OR(TRIM(H3603)="",ISNUMBER(SEARCH("#",H3603)),AA3603&lt;Config!$B$8,SUMPRODUCT(--ISNUMBER(SEARCH({"a";"b";"c";"d";"e";"f";"g";"h";"i";"j";"k";"l";"m";"n";"o";"p";"q";"r";"s";"t";"u";"v";"w";"x";"y";"z"},H3603)))&gt;0),"Invalid","Valid")</f>
        <v>Valid</v>
      </c>
      <c r="J3603" s="1" t="s">
        <v>24968</v>
      </c>
      <c r="K3603" s="1" t="s">
        <v>369</v>
      </c>
      <c r="L3603" s="1" t="s">
        <v>29</v>
      </c>
      <c r="M3603" s="1" t="s">
        <v>517</v>
      </c>
      <c r="N3603" s="1" t="s">
        <v>437</v>
      </c>
      <c r="O3603" s="1" t="s">
        <v>69</v>
      </c>
      <c r="P3603" t="s">
        <v>87</v>
      </c>
      <c r="Q3603" s="1" t="s">
        <v>438</v>
      </c>
      <c r="R3603" s="1" t="s">
        <v>559</v>
      </c>
      <c r="S3603" s="1" t="s">
        <v>4611</v>
      </c>
      <c r="T3603" s="1" t="s">
        <v>24969</v>
      </c>
      <c r="U3603" s="1" t="s">
        <v>4082</v>
      </c>
      <c r="V3603" s="1" t="s">
        <v>24970</v>
      </c>
      <c r="W3603" s="1" t="s">
        <v>60</v>
      </c>
      <c r="X3603" t="str">
        <f t="shared" si="393"/>
        <v>Incomplete</v>
      </c>
      <c r="Y3603">
        <f>MAX(0,100-IF(G3603="Invalid",Config!$B$5,0)-IF(I3603="Invalid",Config!$B$6,0)-IF(X3603="Incomplete",Config!$B$7,0)-IF(AF3603="Yes",Config!$B$37,0))</f>
        <v>60</v>
      </c>
      <c r="Z3603" s="1">
        <f>IF(OR(TRIM(B3603)="",COUNTIF(Config!$B$15:$B$19,B3603)&gt;0),1,0)+IF(OR(TRIM(C3603)="",COUNTIF(Config!$B$15:$B$19,C3603)&gt;0),1,0)+IF(OR(TRIM(F3603)="",COUNTIF(Config!$B$15:$B$19,F3603)&gt;0),1,0)+IF(OR(TRIM(H3603)="",COUNTIF(Config!$B$15:$B$19,H3603)&gt;0),1,0)+IF(OR(TRIM(E3603)="",COUNTIF(Config!$B$15:$B$19,E3603)&gt;0),1,0)+IF(OR(TRIM(K3603)="",COUNTIF(Config!$B$15:$B$19,K3603)&gt;0),1,0)+IF(OR(TRIM(P3603)="",COUNTIF(Config!$B$15:$B$19,P3603)&gt;0),1,0)+IF(OR(TRIM(R3603)="",COUNTIF(Config!$B$15:$B$19,R3603)&gt;0),1,0)</f>
        <v>1</v>
      </c>
      <c r="AA3603" s="1" cm="1">
        <f t="array" ref="AA3603">SUMPRODUCT(LEN(H3603)-LEN(SUBSTITUTE(H3603,{"0";"1";"2";"3";"4";"5";"6";"7";"8";"9"},"")))</f>
        <v>11</v>
      </c>
      <c r="AC3603" t="str">
        <f t="shared" si="394"/>
        <v>Incomplete Profile</v>
      </c>
      <c r="AD3603">
        <f t="shared" si="395"/>
        <v>1</v>
      </c>
      <c r="AE3603">
        <f t="shared" si="396"/>
        <v>1</v>
      </c>
      <c r="AF3603" t="str">
        <f t="shared" si="397"/>
        <v>No</v>
      </c>
      <c r="AG3603">
        <f t="shared" ca="1" si="398"/>
        <v>99</v>
      </c>
      <c r="AH3603" t="str">
        <f ca="1">IF(OR(V3603="",AG3603=""),"Yes",IF(AG3603&gt;Config!$B$41,"Yes","No"))</f>
        <v>No</v>
      </c>
    </row>
    <row r="3604" spans="1:34" x14ac:dyDescent="0.25">
      <c r="A3604" s="1" t="s">
        <v>24971</v>
      </c>
      <c r="B3604" s="1" t="s">
        <v>2392</v>
      </c>
      <c r="C3604" s="1" t="s">
        <v>792</v>
      </c>
      <c r="D3604" s="1" t="s">
        <v>23391</v>
      </c>
      <c r="E3604" s="1" t="s">
        <v>34867</v>
      </c>
      <c r="F3604" s="1" t="s">
        <v>24972</v>
      </c>
      <c r="G3604" t="str">
        <f t="shared" si="392"/>
        <v>Valid</v>
      </c>
      <c r="H3604" s="1" t="s">
        <v>24973</v>
      </c>
      <c r="I3604" t="str" cm="1">
        <f t="array" ref="I3604">IF(OR(TRIM(H3604)="",ISNUMBER(SEARCH("#",H3604)),AA3604&lt;Config!$B$8,SUMPRODUCT(--ISNUMBER(SEARCH({"a";"b";"c";"d";"e";"f";"g";"h";"i";"j";"k";"l";"m";"n";"o";"p";"q";"r";"s";"t";"u";"v";"w";"x";"y";"z"},H3604)))&gt;0),"Invalid","Valid")</f>
        <v>Valid</v>
      </c>
      <c r="J3604" s="1" t="s">
        <v>24974</v>
      </c>
      <c r="K3604" s="1" t="s">
        <v>66</v>
      </c>
      <c r="L3604" s="1" t="s">
        <v>265</v>
      </c>
      <c r="M3604" s="1" t="s">
        <v>85</v>
      </c>
      <c r="N3604" s="1" t="s">
        <v>437</v>
      </c>
      <c r="O3604" s="1" t="s">
        <v>69</v>
      </c>
      <c r="P3604" t="s">
        <v>328</v>
      </c>
      <c r="Q3604" s="1" t="s">
        <v>33838</v>
      </c>
      <c r="R3604" s="1" t="s">
        <v>330</v>
      </c>
      <c r="S3604" s="1" t="s">
        <v>7386</v>
      </c>
      <c r="T3604" s="1" t="s">
        <v>24975</v>
      </c>
      <c r="U3604" s="1" t="s">
        <v>3594</v>
      </c>
      <c r="V3604" s="1" t="s">
        <v>4058</v>
      </c>
      <c r="W3604" s="1" t="s">
        <v>293</v>
      </c>
      <c r="X3604" t="str">
        <f t="shared" si="393"/>
        <v>Complete</v>
      </c>
      <c r="Y3604">
        <f>MAX(0,100-IF(G3604="Invalid",Config!$B$5,0)-IF(I3604="Invalid",Config!$B$6,0)-IF(X3604="Incomplete",Config!$B$7,0)-IF(AF3604="Yes",Config!$B$37,0))</f>
        <v>100</v>
      </c>
      <c r="Z3604" s="1">
        <f>IF(OR(TRIM(B3604)="",COUNTIF(Config!$B$15:$B$19,B3604)&gt;0),1,0)+IF(OR(TRIM(C3604)="",COUNTIF(Config!$B$15:$B$19,C3604)&gt;0),1,0)+IF(OR(TRIM(F3604)="",COUNTIF(Config!$B$15:$B$19,F3604)&gt;0),1,0)+IF(OR(TRIM(H3604)="",COUNTIF(Config!$B$15:$B$19,H3604)&gt;0),1,0)+IF(OR(TRIM(E3604)="",COUNTIF(Config!$B$15:$B$19,E3604)&gt;0),1,0)+IF(OR(TRIM(K3604)="",COUNTIF(Config!$B$15:$B$19,K3604)&gt;0),1,0)+IF(OR(TRIM(P3604)="",COUNTIF(Config!$B$15:$B$19,P3604)&gt;0),1,0)+IF(OR(TRIM(R3604)="",COUNTIF(Config!$B$15:$B$19,R3604)&gt;0),1,0)</f>
        <v>0</v>
      </c>
      <c r="AA3604" s="1" cm="1">
        <f t="array" ref="AA3604">SUMPRODUCT(LEN(H3604)-LEN(SUBSTITUTE(H3604,{"0";"1";"2";"3";"4";"5";"6";"7";"8";"9"},"")))</f>
        <v>11</v>
      </c>
      <c r="AC3604" t="str">
        <f t="shared" si="394"/>
        <v/>
      </c>
      <c r="AD3604">
        <f t="shared" si="395"/>
        <v>1</v>
      </c>
      <c r="AE3604">
        <f t="shared" si="396"/>
        <v>1</v>
      </c>
      <c r="AF3604" t="str">
        <f t="shared" si="397"/>
        <v>No</v>
      </c>
      <c r="AG3604">
        <f t="shared" ca="1" si="398"/>
        <v>427</v>
      </c>
      <c r="AH3604" t="str">
        <f ca="1">IF(OR(V3604="",AG3604=""),"Yes",IF(AG3604&gt;Config!$B$41,"Yes","No"))</f>
        <v>Yes</v>
      </c>
    </row>
    <row r="3605" spans="1:34" x14ac:dyDescent="0.25">
      <c r="A3605" s="1" t="s">
        <v>24976</v>
      </c>
      <c r="B3605" s="1" t="s">
        <v>1006</v>
      </c>
      <c r="C3605" s="1" t="s">
        <v>189</v>
      </c>
      <c r="D3605" s="1" t="s">
        <v>24977</v>
      </c>
      <c r="E3605" s="1" t="s">
        <v>35027</v>
      </c>
      <c r="F3605" s="1" t="s">
        <v>24978</v>
      </c>
      <c r="G3605" t="str">
        <f t="shared" si="392"/>
        <v>Valid</v>
      </c>
      <c r="H3605" s="1" t="s">
        <v>24979</v>
      </c>
      <c r="I3605" t="str" cm="1">
        <f t="array" ref="I3605">IF(OR(TRIM(H3605)="",ISNUMBER(SEARCH("#",H3605)),AA3605&lt;Config!$B$8,SUMPRODUCT(--ISNUMBER(SEARCH({"a";"b";"c";"d";"e";"f";"g";"h";"i";"j";"k";"l";"m";"n";"o";"p";"q";"r";"s";"t";"u";"v";"w";"x";"y";"z"},H3605)))&gt;0),"Invalid","Valid")</f>
        <v>Valid</v>
      </c>
      <c r="J3605" s="1" t="s">
        <v>24980</v>
      </c>
      <c r="K3605" s="1" t="s">
        <v>210</v>
      </c>
      <c r="L3605" s="1" t="s">
        <v>450</v>
      </c>
      <c r="M3605" s="1" t="s">
        <v>33825</v>
      </c>
      <c r="N3605" s="1" t="s">
        <v>437</v>
      </c>
      <c r="O3605" s="1" t="s">
        <v>196</v>
      </c>
      <c r="P3605" t="s">
        <v>590</v>
      </c>
      <c r="Q3605" s="1" t="s">
        <v>844</v>
      </c>
      <c r="R3605" s="1" t="s">
        <v>592</v>
      </c>
      <c r="S3605" s="1" t="s">
        <v>24981</v>
      </c>
      <c r="T3605" s="1" t="s">
        <v>24982</v>
      </c>
      <c r="U3605" s="1" t="s">
        <v>2926</v>
      </c>
      <c r="V3605" s="1" t="s">
        <v>983</v>
      </c>
      <c r="W3605" s="1" t="s">
        <v>293</v>
      </c>
      <c r="X3605" t="str">
        <f t="shared" si="393"/>
        <v>Complete</v>
      </c>
      <c r="Y3605">
        <f>MAX(0,100-IF(G3605="Invalid",Config!$B$5,0)-IF(I3605="Invalid",Config!$B$6,0)-IF(X3605="Incomplete",Config!$B$7,0)-IF(AF3605="Yes",Config!$B$37,0))</f>
        <v>100</v>
      </c>
      <c r="Z3605" s="1">
        <f>IF(OR(TRIM(B3605)="",COUNTIF(Config!$B$15:$B$19,B3605)&gt;0),1,0)+IF(OR(TRIM(C3605)="",COUNTIF(Config!$B$15:$B$19,C3605)&gt;0),1,0)+IF(OR(TRIM(F3605)="",COUNTIF(Config!$B$15:$B$19,F3605)&gt;0),1,0)+IF(OR(TRIM(H3605)="",COUNTIF(Config!$B$15:$B$19,H3605)&gt;0),1,0)+IF(OR(TRIM(E3605)="",COUNTIF(Config!$B$15:$B$19,E3605)&gt;0),1,0)+IF(OR(TRIM(K3605)="",COUNTIF(Config!$B$15:$B$19,K3605)&gt;0),1,0)+IF(OR(TRIM(P3605)="",COUNTIF(Config!$B$15:$B$19,P3605)&gt;0),1,0)+IF(OR(TRIM(R3605)="",COUNTIF(Config!$B$15:$B$19,R3605)&gt;0),1,0)</f>
        <v>0</v>
      </c>
      <c r="AA3605" s="1" cm="1">
        <f t="array" ref="AA3605">SUMPRODUCT(LEN(H3605)-LEN(SUBSTITUTE(H3605,{"0";"1";"2";"3";"4";"5";"6";"7";"8";"9"},"")))</f>
        <v>12</v>
      </c>
      <c r="AC3605" t="str">
        <f t="shared" si="394"/>
        <v/>
      </c>
      <c r="AD3605">
        <f t="shared" si="395"/>
        <v>1</v>
      </c>
      <c r="AE3605">
        <f t="shared" si="396"/>
        <v>1</v>
      </c>
      <c r="AF3605" t="str">
        <f t="shared" si="397"/>
        <v>No</v>
      </c>
      <c r="AG3605">
        <f t="shared" ca="1" si="398"/>
        <v>311</v>
      </c>
      <c r="AH3605" t="str">
        <f ca="1">IF(OR(V3605="",AG3605=""),"Yes",IF(AG3605&gt;Config!$B$41,"Yes","No"))</f>
        <v>No</v>
      </c>
    </row>
    <row r="3606" spans="1:34" x14ac:dyDescent="0.25">
      <c r="A3606" s="1" t="s">
        <v>24983</v>
      </c>
      <c r="B3606" s="1" t="s">
        <v>851</v>
      </c>
      <c r="C3606" s="1" t="s">
        <v>337</v>
      </c>
      <c r="D3606" s="1" t="s">
        <v>24984</v>
      </c>
      <c r="E3606" s="1" t="s">
        <v>34406</v>
      </c>
      <c r="F3606" s="1" t="s">
        <v>24985</v>
      </c>
      <c r="G3606" t="str">
        <f t="shared" si="392"/>
        <v>Valid</v>
      </c>
      <c r="H3606" s="1" t="s">
        <v>24986</v>
      </c>
      <c r="I3606" t="str" cm="1">
        <f t="array" ref="I3606">IF(OR(TRIM(H3606)="",ISNUMBER(SEARCH("#",H3606)),AA3606&lt;Config!$B$8,SUMPRODUCT(--ISNUMBER(SEARCH({"a";"b";"c";"d";"e";"f";"g";"h";"i";"j";"k";"l";"m";"n";"o";"p";"q";"r";"s";"t";"u";"v";"w";"x";"y";"z"},H3606)))&gt;0),"Invalid","Valid")</f>
        <v>Valid</v>
      </c>
      <c r="J3606" s="1" t="s">
        <v>24987</v>
      </c>
      <c r="K3606" s="1" t="s">
        <v>210</v>
      </c>
      <c r="L3606" s="1" t="s">
        <v>265</v>
      </c>
      <c r="M3606" s="1" t="s">
        <v>462</v>
      </c>
      <c r="N3606" s="1" t="s">
        <v>31</v>
      </c>
      <c r="O3606" s="1" t="s">
        <v>196</v>
      </c>
      <c r="P3606" t="s">
        <v>87</v>
      </c>
      <c r="Q3606" s="1" t="s">
        <v>166</v>
      </c>
      <c r="R3606" s="1" t="s">
        <v>559</v>
      </c>
      <c r="S3606" s="1" t="s">
        <v>24988</v>
      </c>
      <c r="T3606" s="1" t="s">
        <v>24989</v>
      </c>
      <c r="U3606" s="1" t="s">
        <v>12916</v>
      </c>
      <c r="V3606" s="1" t="s">
        <v>24434</v>
      </c>
      <c r="W3606" s="1" t="s">
        <v>202</v>
      </c>
      <c r="X3606" t="str">
        <f t="shared" si="393"/>
        <v>Complete</v>
      </c>
      <c r="Y3606">
        <f>MAX(0,100-IF(G3606="Invalid",Config!$B$5,0)-IF(I3606="Invalid",Config!$B$6,0)-IF(X3606="Incomplete",Config!$B$7,0)-IF(AF3606="Yes",Config!$B$37,0))</f>
        <v>100</v>
      </c>
      <c r="Z3606" s="1">
        <f>IF(OR(TRIM(B3606)="",COUNTIF(Config!$B$15:$B$19,B3606)&gt;0),1,0)+IF(OR(TRIM(C3606)="",COUNTIF(Config!$B$15:$B$19,C3606)&gt;0),1,0)+IF(OR(TRIM(F3606)="",COUNTIF(Config!$B$15:$B$19,F3606)&gt;0),1,0)+IF(OR(TRIM(H3606)="",COUNTIF(Config!$B$15:$B$19,H3606)&gt;0),1,0)+IF(OR(TRIM(E3606)="",COUNTIF(Config!$B$15:$B$19,E3606)&gt;0),1,0)+IF(OR(TRIM(K3606)="",COUNTIF(Config!$B$15:$B$19,K3606)&gt;0),1,0)+IF(OR(TRIM(P3606)="",COUNTIF(Config!$B$15:$B$19,P3606)&gt;0),1,0)+IF(OR(TRIM(R3606)="",COUNTIF(Config!$B$15:$B$19,R3606)&gt;0),1,0)</f>
        <v>0</v>
      </c>
      <c r="AA3606" s="1" cm="1">
        <f t="array" ref="AA3606">SUMPRODUCT(LEN(H3606)-LEN(SUBSTITUTE(H3606,{"0";"1";"2";"3";"4";"5";"6";"7";"8";"9"},"")))</f>
        <v>10</v>
      </c>
      <c r="AC3606" t="str">
        <f t="shared" si="394"/>
        <v/>
      </c>
      <c r="AD3606">
        <f t="shared" si="395"/>
        <v>1</v>
      </c>
      <c r="AE3606">
        <f t="shared" si="396"/>
        <v>1</v>
      </c>
      <c r="AF3606" t="str">
        <f t="shared" si="397"/>
        <v>No</v>
      </c>
      <c r="AG3606">
        <f t="shared" ca="1" si="398"/>
        <v>465</v>
      </c>
      <c r="AH3606" t="str">
        <f ca="1">IF(OR(V3606="",AG3606=""),"Yes",IF(AG3606&gt;Config!$B$41,"Yes","No"))</f>
        <v>Yes</v>
      </c>
    </row>
    <row r="3607" spans="1:34" x14ac:dyDescent="0.25">
      <c r="A3607" s="1" t="s">
        <v>24990</v>
      </c>
      <c r="B3607" s="1" t="s">
        <v>4752</v>
      </c>
      <c r="C3607" s="1" t="s">
        <v>386</v>
      </c>
      <c r="D3607" s="1" t="s">
        <v>24991</v>
      </c>
      <c r="E3607" s="1" t="s">
        <v>35448</v>
      </c>
      <c r="F3607" s="1" t="s">
        <v>24992</v>
      </c>
      <c r="G3607" t="str">
        <f t="shared" si="392"/>
        <v>Valid</v>
      </c>
      <c r="H3607" s="1" t="s">
        <v>3623</v>
      </c>
      <c r="I3607" t="str" cm="1">
        <f t="array" ref="I3607">IF(OR(TRIM(H3607)="",ISNUMBER(SEARCH("#",H3607)),AA3607&lt;Config!$B$8,SUMPRODUCT(--ISNUMBER(SEARCH({"a";"b";"c";"d";"e";"f";"g";"h";"i";"j";"k";"l";"m";"n";"o";"p";"q";"r";"s";"t";"u";"v";"w";"x";"y";"z"},H3607)))&gt;0),"Invalid","Valid")</f>
        <v>Valid</v>
      </c>
      <c r="J3607" s="1" t="s">
        <v>131</v>
      </c>
      <c r="K3607" s="1" t="s">
        <v>866</v>
      </c>
      <c r="L3607" s="1" t="s">
        <v>179</v>
      </c>
      <c r="M3607" s="1" t="s">
        <v>103</v>
      </c>
      <c r="N3607" s="1" t="s">
        <v>713</v>
      </c>
      <c r="O3607" s="1" t="s">
        <v>266</v>
      </c>
      <c r="P3607" t="s">
        <v>236</v>
      </c>
      <c r="Q3607" s="1" t="s">
        <v>238</v>
      </c>
      <c r="R3607" s="1" t="s">
        <v>237</v>
      </c>
      <c r="S3607" s="1" t="s">
        <v>24993</v>
      </c>
      <c r="T3607" s="1" t="s">
        <v>24994</v>
      </c>
      <c r="U3607" s="1" t="s">
        <v>24995</v>
      </c>
      <c r="V3607" s="1" t="s">
        <v>140</v>
      </c>
      <c r="W3607" s="1" t="s">
        <v>293</v>
      </c>
      <c r="X3607" t="str">
        <f t="shared" si="393"/>
        <v>Complete</v>
      </c>
      <c r="Y3607">
        <f>MAX(0,100-IF(G3607="Invalid",Config!$B$5,0)-IF(I3607="Invalid",Config!$B$6,0)-IF(X3607="Incomplete",Config!$B$7,0)-IF(AF3607="Yes",Config!$B$37,0))</f>
        <v>75</v>
      </c>
      <c r="Z3607" s="1">
        <f>IF(OR(TRIM(B3607)="",COUNTIF(Config!$B$15:$B$19,B3607)&gt;0),1,0)+IF(OR(TRIM(C3607)="",COUNTIF(Config!$B$15:$B$19,C3607)&gt;0),1,0)+IF(OR(TRIM(F3607)="",COUNTIF(Config!$B$15:$B$19,F3607)&gt;0),1,0)+IF(OR(TRIM(H3607)="",COUNTIF(Config!$B$15:$B$19,H3607)&gt;0),1,0)+IF(OR(TRIM(E3607)="",COUNTIF(Config!$B$15:$B$19,E3607)&gt;0),1,0)+IF(OR(TRIM(K3607)="",COUNTIF(Config!$B$15:$B$19,K3607)&gt;0),1,0)+IF(OR(TRIM(P3607)="",COUNTIF(Config!$B$15:$B$19,P3607)&gt;0),1,0)+IF(OR(TRIM(R3607)="",COUNTIF(Config!$B$15:$B$19,R3607)&gt;0),1,0)</f>
        <v>0</v>
      </c>
      <c r="AA3607" s="1" cm="1">
        <f t="array" ref="AA3607">SUMPRODUCT(LEN(H3607)-LEN(SUBSTITUTE(H3607,{"0";"1";"2";"3";"4";"5";"6";"7";"8";"9"},"")))</f>
        <v>10</v>
      </c>
      <c r="AC3607" t="str">
        <f t="shared" si="394"/>
        <v>Potential Duplicate</v>
      </c>
      <c r="AD3607">
        <f t="shared" si="395"/>
        <v>1</v>
      </c>
      <c r="AE3607">
        <f t="shared" si="396"/>
        <v>2</v>
      </c>
      <c r="AF3607" t="str">
        <f t="shared" si="397"/>
        <v>Yes</v>
      </c>
      <c r="AG3607">
        <f t="shared" ca="1" si="398"/>
        <v>37</v>
      </c>
      <c r="AH3607" t="str">
        <f ca="1">IF(OR(V3607="",AG3607=""),"Yes",IF(AG3607&gt;Config!$B$41,"Yes","No"))</f>
        <v>No</v>
      </c>
    </row>
    <row r="3608" spans="1:34" x14ac:dyDescent="0.25">
      <c r="A3608" s="1" t="s">
        <v>24996</v>
      </c>
      <c r="B3608" s="1" t="s">
        <v>1616</v>
      </c>
      <c r="C3608" s="1" t="s">
        <v>499</v>
      </c>
      <c r="D3608" s="1" t="s">
        <v>12120</v>
      </c>
      <c r="E3608" s="1" t="s">
        <v>34433</v>
      </c>
      <c r="F3608" s="1" t="s">
        <v>12121</v>
      </c>
      <c r="G3608" t="str">
        <f t="shared" si="392"/>
        <v>Valid</v>
      </c>
      <c r="H3608" s="1" t="s">
        <v>24997</v>
      </c>
      <c r="I3608" t="str" cm="1">
        <f t="array" ref="I3608">IF(OR(TRIM(H3608)="",ISNUMBER(SEARCH("#",H3608)),AA3608&lt;Config!$B$8,SUMPRODUCT(--ISNUMBER(SEARCH({"a";"b";"c";"d";"e";"f";"g";"h";"i";"j";"k";"l";"m";"n";"o";"p";"q";"r";"s";"t";"u";"v";"w";"x";"y";"z"},H3608)))&gt;0),"Invalid","Valid")</f>
        <v>Valid</v>
      </c>
      <c r="J3608" s="1" t="s">
        <v>12123</v>
      </c>
      <c r="K3608" s="1" t="s">
        <v>163</v>
      </c>
      <c r="L3608" s="1" t="s">
        <v>450</v>
      </c>
      <c r="M3608" s="1" t="s">
        <v>343</v>
      </c>
      <c r="N3608" s="1" t="s">
        <v>358</v>
      </c>
      <c r="O3608" s="1" t="s">
        <v>69</v>
      </c>
      <c r="P3608" t="s">
        <v>53</v>
      </c>
      <c r="Q3608" s="1" t="s">
        <v>181</v>
      </c>
      <c r="R3608" s="1" t="s">
        <v>150</v>
      </c>
      <c r="S3608" s="1" t="s">
        <v>10675</v>
      </c>
      <c r="T3608" s="1" t="s">
        <v>12124</v>
      </c>
      <c r="U3608" s="1" t="s">
        <v>3894</v>
      </c>
      <c r="V3608" s="1" t="s">
        <v>6822</v>
      </c>
      <c r="W3608" s="1" t="s">
        <v>186</v>
      </c>
      <c r="X3608" t="str">
        <f t="shared" si="393"/>
        <v>Complete</v>
      </c>
      <c r="Y3608">
        <f>MAX(0,100-IF(G3608="Invalid",Config!$B$5,0)-IF(I3608="Invalid",Config!$B$6,0)-IF(X3608="Incomplete",Config!$B$7,0)-IF(AF3608="Yes",Config!$B$37,0))</f>
        <v>75</v>
      </c>
      <c r="Z3608" s="1">
        <f>IF(OR(TRIM(B3608)="",COUNTIF(Config!$B$15:$B$19,B3608)&gt;0),1,0)+IF(OR(TRIM(C3608)="",COUNTIF(Config!$B$15:$B$19,C3608)&gt;0),1,0)+IF(OR(TRIM(F3608)="",COUNTIF(Config!$B$15:$B$19,F3608)&gt;0),1,0)+IF(OR(TRIM(H3608)="",COUNTIF(Config!$B$15:$B$19,H3608)&gt;0),1,0)+IF(OR(TRIM(E3608)="",COUNTIF(Config!$B$15:$B$19,E3608)&gt;0),1,0)+IF(OR(TRIM(K3608)="",COUNTIF(Config!$B$15:$B$19,K3608)&gt;0),1,0)+IF(OR(TRIM(P3608)="",COUNTIF(Config!$B$15:$B$19,P3608)&gt;0),1,0)+IF(OR(TRIM(R3608)="",COUNTIF(Config!$B$15:$B$19,R3608)&gt;0),1,0)</f>
        <v>0</v>
      </c>
      <c r="AA3608" s="1" cm="1">
        <f t="array" ref="AA3608">SUMPRODUCT(LEN(H3608)-LEN(SUBSTITUTE(H3608,{"0";"1";"2";"3";"4";"5";"6";"7";"8";"9"},"")))</f>
        <v>12</v>
      </c>
      <c r="AC3608" t="str">
        <f t="shared" si="394"/>
        <v>Potential Duplicate</v>
      </c>
      <c r="AD3608">
        <f t="shared" si="395"/>
        <v>3</v>
      </c>
      <c r="AE3608">
        <f t="shared" si="396"/>
        <v>1</v>
      </c>
      <c r="AF3608" t="str">
        <f t="shared" si="397"/>
        <v>Yes</v>
      </c>
      <c r="AG3608">
        <f t="shared" ca="1" si="398"/>
        <v>132</v>
      </c>
      <c r="AH3608" t="str">
        <f ca="1">IF(OR(V3608="",AG3608=""),"Yes",IF(AG3608&gt;Config!$B$41,"Yes","No"))</f>
        <v>No</v>
      </c>
    </row>
    <row r="3609" spans="1:34" x14ac:dyDescent="0.25">
      <c r="A3609" s="1" t="s">
        <v>24998</v>
      </c>
      <c r="B3609" s="1" t="s">
        <v>774</v>
      </c>
      <c r="C3609" s="1" t="s">
        <v>679</v>
      </c>
      <c r="D3609" s="1" t="s">
        <v>24999</v>
      </c>
      <c r="E3609" s="1" t="s">
        <v>283</v>
      </c>
      <c r="F3609" s="1" t="s">
        <v>25000</v>
      </c>
      <c r="G3609" t="str">
        <f t="shared" si="392"/>
        <v>Valid</v>
      </c>
      <c r="H3609" s="1" t="s">
        <v>25001</v>
      </c>
      <c r="I3609" t="str" cm="1">
        <f t="array" ref="I3609">IF(OR(TRIM(H3609)="",ISNUMBER(SEARCH("#",H3609)),AA3609&lt;Config!$B$8,SUMPRODUCT(--ISNUMBER(SEARCH({"a";"b";"c";"d";"e";"f";"g";"h";"i";"j";"k";"l";"m";"n";"o";"p";"q";"r";"s";"t";"u";"v";"w";"x";"y";"z"},H3609)))&gt;0),"Invalid","Valid")</f>
        <v>Valid</v>
      </c>
      <c r="J3609" s="1" t="s">
        <v>1215</v>
      </c>
      <c r="K3609" s="1" t="s">
        <v>250</v>
      </c>
      <c r="L3609" s="1" t="s">
        <v>67</v>
      </c>
      <c r="M3609" s="1" t="s">
        <v>103</v>
      </c>
      <c r="N3609" s="1" t="s">
        <v>437</v>
      </c>
      <c r="O3609" s="1" t="s">
        <v>149</v>
      </c>
      <c r="P3609" t="s">
        <v>236</v>
      </c>
      <c r="Q3609" s="1" t="s">
        <v>238</v>
      </c>
      <c r="R3609" s="1" t="s">
        <v>238</v>
      </c>
      <c r="S3609" s="1" t="s">
        <v>7247</v>
      </c>
      <c r="T3609" s="1" t="s">
        <v>25002</v>
      </c>
      <c r="U3609" s="1" t="s">
        <v>25003</v>
      </c>
      <c r="V3609" s="1" t="s">
        <v>2970</v>
      </c>
      <c r="W3609" s="1" t="s">
        <v>186</v>
      </c>
      <c r="X3609" t="str">
        <f t="shared" si="393"/>
        <v>Complete</v>
      </c>
      <c r="Y3609">
        <f>MAX(0,100-IF(G3609="Invalid",Config!$B$5,0)-IF(I3609="Invalid",Config!$B$6,0)-IF(X3609="Incomplete",Config!$B$7,0)-IF(AF3609="Yes",Config!$B$37,0))</f>
        <v>100</v>
      </c>
      <c r="Z3609" s="1">
        <f>IF(OR(TRIM(B3609)="",COUNTIF(Config!$B$15:$B$19,B3609)&gt;0),1,0)+IF(OR(TRIM(C3609)="",COUNTIF(Config!$B$15:$B$19,C3609)&gt;0),1,0)+IF(OR(TRIM(F3609)="",COUNTIF(Config!$B$15:$B$19,F3609)&gt;0),1,0)+IF(OR(TRIM(H3609)="",COUNTIF(Config!$B$15:$B$19,H3609)&gt;0),1,0)+IF(OR(TRIM(E3609)="",COUNTIF(Config!$B$15:$B$19,E3609)&gt;0),1,0)+IF(OR(TRIM(K3609)="",COUNTIF(Config!$B$15:$B$19,K3609)&gt;0),1,0)+IF(OR(TRIM(P3609)="",COUNTIF(Config!$B$15:$B$19,P3609)&gt;0),1,0)+IF(OR(TRIM(R3609)="",COUNTIF(Config!$B$15:$B$19,R3609)&gt;0),1,0)</f>
        <v>0</v>
      </c>
      <c r="AA3609" s="1" cm="1">
        <f t="array" ref="AA3609">SUMPRODUCT(LEN(H3609)-LEN(SUBSTITUTE(H3609,{"0";"1";"2";"3";"4";"5";"6";"7";"8";"9"},"")))</f>
        <v>12</v>
      </c>
      <c r="AC3609" t="str">
        <f t="shared" si="394"/>
        <v/>
      </c>
      <c r="AD3609">
        <f t="shared" si="395"/>
        <v>1</v>
      </c>
      <c r="AE3609">
        <f t="shared" si="396"/>
        <v>1</v>
      </c>
      <c r="AF3609" t="str">
        <f t="shared" si="397"/>
        <v>No</v>
      </c>
      <c r="AG3609">
        <f t="shared" ca="1" si="398"/>
        <v>576</v>
      </c>
      <c r="AH3609" t="str">
        <f ca="1">IF(OR(V3609="",AG3609=""),"Yes",IF(AG3609&gt;Config!$B$41,"Yes","No"))</f>
        <v>Yes</v>
      </c>
    </row>
    <row r="3610" spans="1:34" x14ac:dyDescent="0.25">
      <c r="A3610" s="1" t="s">
        <v>25004</v>
      </c>
      <c r="B3610" s="1" t="s">
        <v>1582</v>
      </c>
      <c r="C3610" s="1" t="s">
        <v>323</v>
      </c>
      <c r="D3610" s="1" t="s">
        <v>25005</v>
      </c>
      <c r="E3610" s="1" t="s">
        <v>33901</v>
      </c>
      <c r="F3610" s="1" t="s">
        <v>25006</v>
      </c>
      <c r="G3610" t="str">
        <f t="shared" si="392"/>
        <v>Valid</v>
      </c>
      <c r="H3610" s="1" t="s">
        <v>25007</v>
      </c>
      <c r="I3610" t="str" cm="1">
        <f t="array" ref="I3610">IF(OR(TRIM(H3610)="",ISNUMBER(SEARCH("#",H3610)),AA3610&lt;Config!$B$8,SUMPRODUCT(--ISNUMBER(SEARCH({"a";"b";"c";"d";"e";"f";"g";"h";"i";"j";"k";"l";"m";"n";"o";"p";"q";"r";"s";"t";"u";"v";"w";"x";"y";"z"},H3610)))&gt;0),"Invalid","Valid")</f>
        <v>Valid</v>
      </c>
      <c r="J3610" s="1" t="s">
        <v>25008</v>
      </c>
      <c r="K3610" s="1" t="s">
        <v>504</v>
      </c>
      <c r="L3610" s="1" t="s">
        <v>67</v>
      </c>
      <c r="M3610" s="1" t="s">
        <v>343</v>
      </c>
      <c r="N3610" s="1" t="s">
        <v>33819</v>
      </c>
      <c r="O3610" s="1" t="s">
        <v>69</v>
      </c>
      <c r="P3610" t="s">
        <v>314</v>
      </c>
      <c r="Q3610" s="1" t="s">
        <v>663</v>
      </c>
      <c r="R3610" s="1" t="s">
        <v>316</v>
      </c>
      <c r="S3610" s="1" t="s">
        <v>2109</v>
      </c>
      <c r="T3610" s="1" t="s">
        <v>25009</v>
      </c>
      <c r="U3610" s="1" t="s">
        <v>3126</v>
      </c>
      <c r="V3610" s="1" t="s">
        <v>8623</v>
      </c>
      <c r="W3610" s="1" t="s">
        <v>33823</v>
      </c>
      <c r="X3610" t="str">
        <f t="shared" si="393"/>
        <v>Complete</v>
      </c>
      <c r="Y3610">
        <f>MAX(0,100-IF(G3610="Invalid",Config!$B$5,0)-IF(I3610="Invalid",Config!$B$6,0)-IF(X3610="Incomplete",Config!$B$7,0)-IF(AF3610="Yes",Config!$B$37,0))</f>
        <v>100</v>
      </c>
      <c r="Z3610" s="1">
        <f>IF(OR(TRIM(B3610)="",COUNTIF(Config!$B$15:$B$19,B3610)&gt;0),1,0)+IF(OR(TRIM(C3610)="",COUNTIF(Config!$B$15:$B$19,C3610)&gt;0),1,0)+IF(OR(TRIM(F3610)="",COUNTIF(Config!$B$15:$B$19,F3610)&gt;0),1,0)+IF(OR(TRIM(H3610)="",COUNTIF(Config!$B$15:$B$19,H3610)&gt;0),1,0)+IF(OR(TRIM(E3610)="",COUNTIF(Config!$B$15:$B$19,E3610)&gt;0),1,0)+IF(OR(TRIM(K3610)="",COUNTIF(Config!$B$15:$B$19,K3610)&gt;0),1,0)+IF(OR(TRIM(P3610)="",COUNTIF(Config!$B$15:$B$19,P3610)&gt;0),1,0)+IF(OR(TRIM(R3610)="",COUNTIF(Config!$B$15:$B$19,R3610)&gt;0),1,0)</f>
        <v>0</v>
      </c>
      <c r="AA3610" s="1" cm="1">
        <f t="array" ref="AA3610">SUMPRODUCT(LEN(H3610)-LEN(SUBSTITUTE(H3610,{"0";"1";"2";"3";"4";"5";"6";"7";"8";"9"},"")))</f>
        <v>12</v>
      </c>
      <c r="AC3610" t="str">
        <f t="shared" si="394"/>
        <v/>
      </c>
      <c r="AD3610">
        <f t="shared" si="395"/>
        <v>1</v>
      </c>
      <c r="AE3610">
        <f t="shared" si="396"/>
        <v>1</v>
      </c>
      <c r="AF3610" t="str">
        <f t="shared" si="397"/>
        <v>No</v>
      </c>
      <c r="AG3610">
        <f t="shared" ca="1" si="398"/>
        <v>237</v>
      </c>
      <c r="AH3610" t="str">
        <f ca="1">IF(OR(V3610="",AG3610=""),"Yes",IF(AG3610&gt;Config!$B$41,"Yes","No"))</f>
        <v>No</v>
      </c>
    </row>
    <row r="3611" spans="1:34" x14ac:dyDescent="0.25">
      <c r="A3611" s="1" t="s">
        <v>25010</v>
      </c>
      <c r="B3611" s="1" t="s">
        <v>1634</v>
      </c>
      <c r="C3611" s="1" t="s">
        <v>679</v>
      </c>
      <c r="D3611" s="1" t="s">
        <v>25011</v>
      </c>
      <c r="E3611" s="1" t="s">
        <v>310</v>
      </c>
      <c r="F3611" s="1" t="s">
        <v>25012</v>
      </c>
      <c r="G3611" t="str">
        <f t="shared" si="392"/>
        <v>Valid</v>
      </c>
      <c r="H3611" s="1" t="s">
        <v>25013</v>
      </c>
      <c r="I3611" t="str" cm="1">
        <f t="array" ref="I3611">IF(OR(TRIM(H3611)="",ISNUMBER(SEARCH("#",H3611)),AA3611&lt;Config!$B$8,SUMPRODUCT(--ISNUMBER(SEARCH({"a";"b";"c";"d";"e";"f";"g";"h";"i";"j";"k";"l";"m";"n";"o";"p";"q";"r";"s";"t";"u";"v";"w";"x";"y";"z"},H3611)))&gt;0),"Invalid","Valid")</f>
        <v>Valid</v>
      </c>
      <c r="J3611" s="1" t="s">
        <v>25014</v>
      </c>
      <c r="K3611" s="1" t="s">
        <v>210</v>
      </c>
      <c r="L3611" s="1" t="s">
        <v>164</v>
      </c>
      <c r="M3611" s="1" t="s">
        <v>251</v>
      </c>
      <c r="N3611" s="1" t="s">
        <v>33819</v>
      </c>
      <c r="O3611" s="1" t="s">
        <v>32</v>
      </c>
      <c r="P3611" t="s">
        <v>328</v>
      </c>
      <c r="Q3611" s="1" t="s">
        <v>33838</v>
      </c>
      <c r="R3611" s="1" t="s">
        <v>392</v>
      </c>
      <c r="S3611" s="1" t="s">
        <v>2885</v>
      </c>
      <c r="T3611" s="1" t="s">
        <v>25015</v>
      </c>
      <c r="U3611" s="1" t="s">
        <v>6282</v>
      </c>
      <c r="V3611" s="1" t="s">
        <v>1839</v>
      </c>
      <c r="W3611" s="1" t="s">
        <v>186</v>
      </c>
      <c r="X3611" t="str">
        <f t="shared" si="393"/>
        <v>Complete</v>
      </c>
      <c r="Y3611">
        <f>MAX(0,100-IF(G3611="Invalid",Config!$B$5,0)-IF(I3611="Invalid",Config!$B$6,0)-IF(X3611="Incomplete",Config!$B$7,0)-IF(AF3611="Yes",Config!$B$37,0))</f>
        <v>100</v>
      </c>
      <c r="Z3611" s="1">
        <f>IF(OR(TRIM(B3611)="",COUNTIF(Config!$B$15:$B$19,B3611)&gt;0),1,0)+IF(OR(TRIM(C3611)="",COUNTIF(Config!$B$15:$B$19,C3611)&gt;0),1,0)+IF(OR(TRIM(F3611)="",COUNTIF(Config!$B$15:$B$19,F3611)&gt;0),1,0)+IF(OR(TRIM(H3611)="",COUNTIF(Config!$B$15:$B$19,H3611)&gt;0),1,0)+IF(OR(TRIM(E3611)="",COUNTIF(Config!$B$15:$B$19,E3611)&gt;0),1,0)+IF(OR(TRIM(K3611)="",COUNTIF(Config!$B$15:$B$19,K3611)&gt;0),1,0)+IF(OR(TRIM(P3611)="",COUNTIF(Config!$B$15:$B$19,P3611)&gt;0),1,0)+IF(OR(TRIM(R3611)="",COUNTIF(Config!$B$15:$B$19,R3611)&gt;0),1,0)</f>
        <v>0</v>
      </c>
      <c r="AA3611" s="1" cm="1">
        <f t="array" ref="AA3611">SUMPRODUCT(LEN(H3611)-LEN(SUBSTITUTE(H3611,{"0";"1";"2";"3";"4";"5";"6";"7";"8";"9"},"")))</f>
        <v>11</v>
      </c>
      <c r="AC3611" t="str">
        <f t="shared" si="394"/>
        <v/>
      </c>
      <c r="AD3611">
        <f t="shared" si="395"/>
        <v>1</v>
      </c>
      <c r="AE3611">
        <f t="shared" si="396"/>
        <v>1</v>
      </c>
      <c r="AF3611" t="str">
        <f t="shared" si="397"/>
        <v>No</v>
      </c>
      <c r="AG3611">
        <f t="shared" ca="1" si="398"/>
        <v>367</v>
      </c>
      <c r="AH3611" t="str">
        <f ca="1">IF(OR(V3611="",AG3611=""),"Yes",IF(AG3611&gt;Config!$B$41,"Yes","No"))</f>
        <v>Yes</v>
      </c>
    </row>
    <row r="3612" spans="1:34" x14ac:dyDescent="0.25">
      <c r="A3612" s="1" t="s">
        <v>25016</v>
      </c>
      <c r="B3612" s="1" t="s">
        <v>650</v>
      </c>
      <c r="C3612" s="1" t="s">
        <v>659</v>
      </c>
      <c r="D3612" s="1" t="s">
        <v>25017</v>
      </c>
      <c r="E3612" s="1" t="s">
        <v>35310</v>
      </c>
      <c r="F3612" s="1" t="s">
        <v>35449</v>
      </c>
      <c r="G3612" t="str">
        <f t="shared" si="392"/>
        <v>Valid</v>
      </c>
      <c r="H3612" s="1" t="s">
        <v>25018</v>
      </c>
      <c r="I3612" t="str" cm="1">
        <f t="array" ref="I3612">IF(OR(TRIM(H3612)="",ISNUMBER(SEARCH("#",H3612)),AA3612&lt;Config!$B$8,SUMPRODUCT(--ISNUMBER(SEARCH({"a";"b";"c";"d";"e";"f";"g";"h";"i";"j";"k";"l";"m";"n";"o";"p";"q";"r";"s";"t";"u";"v";"w";"x";"y";"z"},H3612)))&gt;0),"Invalid","Valid")</f>
        <v>Valid</v>
      </c>
      <c r="J3612" s="1" t="s">
        <v>25019</v>
      </c>
      <c r="K3612" s="1" t="s">
        <v>504</v>
      </c>
      <c r="L3612" s="1" t="s">
        <v>84</v>
      </c>
      <c r="M3612" s="1" t="s">
        <v>103</v>
      </c>
      <c r="N3612" s="1" t="s">
        <v>33819</v>
      </c>
      <c r="O3612" s="1" t="s">
        <v>180</v>
      </c>
      <c r="P3612" t="s">
        <v>104</v>
      </c>
      <c r="Q3612" s="1" t="s">
        <v>105</v>
      </c>
      <c r="R3612" s="1" t="s">
        <v>106</v>
      </c>
      <c r="S3612" s="1" t="s">
        <v>4065</v>
      </c>
      <c r="T3612" s="1" t="s">
        <v>25020</v>
      </c>
      <c r="U3612" s="1" t="s">
        <v>3270</v>
      </c>
      <c r="V3612" s="1" t="s">
        <v>1831</v>
      </c>
      <c r="W3612" s="1" t="s">
        <v>75</v>
      </c>
      <c r="X3612" t="str">
        <f t="shared" si="393"/>
        <v>Complete</v>
      </c>
      <c r="Y3612">
        <f>MAX(0,100-IF(G3612="Invalid",Config!$B$5,0)-IF(I3612="Invalid",Config!$B$6,0)-IF(X3612="Incomplete",Config!$B$7,0)-IF(AF3612="Yes",Config!$B$37,0))</f>
        <v>100</v>
      </c>
      <c r="Z3612" s="1">
        <f>IF(OR(TRIM(B3612)="",COUNTIF(Config!$B$15:$B$19,B3612)&gt;0),1,0)+IF(OR(TRIM(C3612)="",COUNTIF(Config!$B$15:$B$19,C3612)&gt;0),1,0)+IF(OR(TRIM(F3612)="",COUNTIF(Config!$B$15:$B$19,F3612)&gt;0),1,0)+IF(OR(TRIM(H3612)="",COUNTIF(Config!$B$15:$B$19,H3612)&gt;0),1,0)+IF(OR(TRIM(E3612)="",COUNTIF(Config!$B$15:$B$19,E3612)&gt;0),1,0)+IF(OR(TRIM(K3612)="",COUNTIF(Config!$B$15:$B$19,K3612)&gt;0),1,0)+IF(OR(TRIM(P3612)="",COUNTIF(Config!$B$15:$B$19,P3612)&gt;0),1,0)+IF(OR(TRIM(R3612)="",COUNTIF(Config!$B$15:$B$19,R3612)&gt;0),1,0)</f>
        <v>0</v>
      </c>
      <c r="AA3612" s="1" cm="1">
        <f t="array" ref="AA3612">SUMPRODUCT(LEN(H3612)-LEN(SUBSTITUTE(H3612,{"0";"1";"2";"3";"4";"5";"6";"7";"8";"9"},"")))</f>
        <v>11</v>
      </c>
      <c r="AC3612" t="str">
        <f t="shared" si="394"/>
        <v/>
      </c>
      <c r="AD3612">
        <f t="shared" si="395"/>
        <v>1</v>
      </c>
      <c r="AE3612">
        <f t="shared" si="396"/>
        <v>1</v>
      </c>
      <c r="AF3612" t="str">
        <f t="shared" si="397"/>
        <v>No</v>
      </c>
      <c r="AG3612">
        <f t="shared" ca="1" si="398"/>
        <v>200</v>
      </c>
      <c r="AH3612" t="str">
        <f ca="1">IF(OR(V3612="",AG3612=""),"Yes",IF(AG3612&gt;Config!$B$41,"Yes","No"))</f>
        <v>No</v>
      </c>
    </row>
    <row r="3613" spans="1:34" x14ac:dyDescent="0.25">
      <c r="A3613" s="1" t="s">
        <v>25021</v>
      </c>
      <c r="B3613" s="1" t="s">
        <v>1495</v>
      </c>
      <c r="C3613" s="1" t="s">
        <v>828</v>
      </c>
      <c r="D3613" s="1" t="s">
        <v>14498</v>
      </c>
      <c r="E3613" s="1" t="s">
        <v>35223</v>
      </c>
      <c r="F3613" s="1" t="s">
        <v>25022</v>
      </c>
      <c r="G3613" t="str">
        <f t="shared" si="392"/>
        <v>Valid</v>
      </c>
      <c r="H3613" s="1" t="s">
        <v>25023</v>
      </c>
      <c r="I3613" t="str" cm="1">
        <f t="array" ref="I3613">IF(OR(TRIM(H3613)="",ISNUMBER(SEARCH("#",H3613)),AA3613&lt;Config!$B$8,SUMPRODUCT(--ISNUMBER(SEARCH({"a";"b";"c";"d";"e";"f";"g";"h";"i";"j";"k";"l";"m";"n";"o";"p";"q";"r";"s";"t";"u";"v";"w";"x";"y";"z"},H3613)))&gt;0),"Invalid","Valid")</f>
        <v>Valid</v>
      </c>
      <c r="J3613" s="1" t="s">
        <v>25024</v>
      </c>
      <c r="K3613" s="1" t="s">
        <v>378</v>
      </c>
      <c r="L3613" s="1" t="s">
        <v>450</v>
      </c>
      <c r="M3613" s="1" t="s">
        <v>85</v>
      </c>
      <c r="N3613" s="1" t="s">
        <v>51</v>
      </c>
      <c r="O3613" s="1" t="s">
        <v>196</v>
      </c>
      <c r="P3613" t="s">
        <v>314</v>
      </c>
      <c r="Q3613" s="1" t="s">
        <v>316</v>
      </c>
      <c r="R3613" s="1" t="s">
        <v>315</v>
      </c>
      <c r="S3613" s="1" t="s">
        <v>25025</v>
      </c>
      <c r="T3613" s="1" t="s">
        <v>25026</v>
      </c>
      <c r="U3613" s="1" t="s">
        <v>11465</v>
      </c>
      <c r="V3613" s="1" t="s">
        <v>140</v>
      </c>
      <c r="W3613" s="1" t="s">
        <v>202</v>
      </c>
      <c r="X3613" t="str">
        <f t="shared" si="393"/>
        <v>Complete</v>
      </c>
      <c r="Y3613">
        <f>MAX(0,100-IF(G3613="Invalid",Config!$B$5,0)-IF(I3613="Invalid",Config!$B$6,0)-IF(X3613="Incomplete",Config!$B$7,0)-IF(AF3613="Yes",Config!$B$37,0))</f>
        <v>100</v>
      </c>
      <c r="Z3613" s="1">
        <f>IF(OR(TRIM(B3613)="",COUNTIF(Config!$B$15:$B$19,B3613)&gt;0),1,0)+IF(OR(TRIM(C3613)="",COUNTIF(Config!$B$15:$B$19,C3613)&gt;0),1,0)+IF(OR(TRIM(F3613)="",COUNTIF(Config!$B$15:$B$19,F3613)&gt;0),1,0)+IF(OR(TRIM(H3613)="",COUNTIF(Config!$B$15:$B$19,H3613)&gt;0),1,0)+IF(OR(TRIM(E3613)="",COUNTIF(Config!$B$15:$B$19,E3613)&gt;0),1,0)+IF(OR(TRIM(K3613)="",COUNTIF(Config!$B$15:$B$19,K3613)&gt;0),1,0)+IF(OR(TRIM(P3613)="",COUNTIF(Config!$B$15:$B$19,P3613)&gt;0),1,0)+IF(OR(TRIM(R3613)="",COUNTIF(Config!$B$15:$B$19,R3613)&gt;0),1,0)</f>
        <v>0</v>
      </c>
      <c r="AA3613" s="1" cm="1">
        <f t="array" ref="AA3613">SUMPRODUCT(LEN(H3613)-LEN(SUBSTITUTE(H3613,{"0";"1";"2";"3";"4";"5";"6";"7";"8";"9"},"")))</f>
        <v>12</v>
      </c>
      <c r="AC3613" t="str">
        <f t="shared" si="394"/>
        <v/>
      </c>
      <c r="AD3613">
        <f t="shared" si="395"/>
        <v>1</v>
      </c>
      <c r="AE3613">
        <f t="shared" si="396"/>
        <v>1</v>
      </c>
      <c r="AF3613" t="str">
        <f t="shared" si="397"/>
        <v>No</v>
      </c>
      <c r="AG3613">
        <f t="shared" ca="1" si="398"/>
        <v>37</v>
      </c>
      <c r="AH3613" t="str">
        <f ca="1">IF(OR(V3613="",AG3613=""),"Yes",IF(AG3613&gt;Config!$B$41,"Yes","No"))</f>
        <v>No</v>
      </c>
    </row>
    <row r="3614" spans="1:34" x14ac:dyDescent="0.25">
      <c r="A3614" s="1" t="s">
        <v>25027</v>
      </c>
      <c r="B3614" s="1" t="s">
        <v>510</v>
      </c>
      <c r="C3614" s="1" t="s">
        <v>659</v>
      </c>
      <c r="D3614" s="1" t="s">
        <v>25028</v>
      </c>
      <c r="E3614" s="1" t="s">
        <v>681</v>
      </c>
      <c r="F3614" s="1" t="s">
        <v>25029</v>
      </c>
      <c r="G3614" t="str">
        <f t="shared" si="392"/>
        <v>Valid</v>
      </c>
      <c r="H3614" s="1" t="s">
        <v>25030</v>
      </c>
      <c r="I3614" t="str" cm="1">
        <f t="array" ref="I3614">IF(OR(TRIM(H3614)="",ISNUMBER(SEARCH("#",H3614)),AA3614&lt;Config!$B$8,SUMPRODUCT(--ISNUMBER(SEARCH({"a";"b";"c";"d";"e";"f";"g";"h";"i";"j";"k";"l";"m";"n";"o";"p";"q";"r";"s";"t";"u";"v";"w";"x";"y";"z"},H3614)))&gt;0),"Invalid","Valid")</f>
        <v>Valid</v>
      </c>
      <c r="J3614" s="1" t="s">
        <v>25031</v>
      </c>
      <c r="K3614" s="1" t="s">
        <v>83</v>
      </c>
      <c r="L3614" s="1" t="s">
        <v>265</v>
      </c>
      <c r="M3614" s="1" t="s">
        <v>85</v>
      </c>
      <c r="N3614" s="1" t="s">
        <v>437</v>
      </c>
      <c r="O3614" s="1" t="s">
        <v>149</v>
      </c>
      <c r="P3614" t="s">
        <v>344</v>
      </c>
      <c r="Q3614" s="1" t="s">
        <v>345</v>
      </c>
      <c r="R3614" s="1" t="s">
        <v>1141</v>
      </c>
      <c r="S3614" s="1" t="s">
        <v>3261</v>
      </c>
      <c r="T3614" s="1" t="s">
        <v>25032</v>
      </c>
      <c r="U3614" s="1" t="s">
        <v>5454</v>
      </c>
      <c r="V3614" s="1" t="s">
        <v>140</v>
      </c>
      <c r="W3614" s="1" t="s">
        <v>60</v>
      </c>
      <c r="X3614" t="str">
        <f t="shared" si="393"/>
        <v>Complete</v>
      </c>
      <c r="Y3614">
        <f>MAX(0,100-IF(G3614="Invalid",Config!$B$5,0)-IF(I3614="Invalid",Config!$B$6,0)-IF(X3614="Incomplete",Config!$B$7,0)-IF(AF3614="Yes",Config!$B$37,0))</f>
        <v>100</v>
      </c>
      <c r="Z3614" s="1">
        <f>IF(OR(TRIM(B3614)="",COUNTIF(Config!$B$15:$B$19,B3614)&gt;0),1,0)+IF(OR(TRIM(C3614)="",COUNTIF(Config!$B$15:$B$19,C3614)&gt;0),1,0)+IF(OR(TRIM(F3614)="",COUNTIF(Config!$B$15:$B$19,F3614)&gt;0),1,0)+IF(OR(TRIM(H3614)="",COUNTIF(Config!$B$15:$B$19,H3614)&gt;0),1,0)+IF(OR(TRIM(E3614)="",COUNTIF(Config!$B$15:$B$19,E3614)&gt;0),1,0)+IF(OR(TRIM(K3614)="",COUNTIF(Config!$B$15:$B$19,K3614)&gt;0),1,0)+IF(OR(TRIM(P3614)="",COUNTIF(Config!$B$15:$B$19,P3614)&gt;0),1,0)+IF(OR(TRIM(R3614)="",COUNTIF(Config!$B$15:$B$19,R3614)&gt;0),1,0)</f>
        <v>0</v>
      </c>
      <c r="AA3614" s="1" cm="1">
        <f t="array" ref="AA3614">SUMPRODUCT(LEN(H3614)-LEN(SUBSTITUTE(H3614,{"0";"1";"2";"3";"4";"5";"6";"7";"8";"9"},"")))</f>
        <v>11</v>
      </c>
      <c r="AC3614" t="str">
        <f t="shared" si="394"/>
        <v/>
      </c>
      <c r="AD3614">
        <f t="shared" si="395"/>
        <v>1</v>
      </c>
      <c r="AE3614">
        <f t="shared" si="396"/>
        <v>1</v>
      </c>
      <c r="AF3614" t="str">
        <f t="shared" si="397"/>
        <v>No</v>
      </c>
      <c r="AG3614">
        <f t="shared" ca="1" si="398"/>
        <v>37</v>
      </c>
      <c r="AH3614" t="str">
        <f ca="1">IF(OR(V3614="",AG3614=""),"Yes",IF(AG3614&gt;Config!$B$41,"Yes","No"))</f>
        <v>No</v>
      </c>
    </row>
    <row r="3615" spans="1:34" x14ac:dyDescent="0.25">
      <c r="A3615" s="1" t="s">
        <v>25033</v>
      </c>
      <c r="B3615" s="1" t="s">
        <v>33815</v>
      </c>
      <c r="C3615" s="1" t="s">
        <v>659</v>
      </c>
      <c r="D3615" s="1" t="s">
        <v>659</v>
      </c>
      <c r="E3615" s="1" t="s">
        <v>159</v>
      </c>
      <c r="F3615" s="1" t="s">
        <v>25034</v>
      </c>
      <c r="G3615" t="str">
        <f t="shared" si="392"/>
        <v>Valid</v>
      </c>
      <c r="H3615" s="1" t="s">
        <v>25035</v>
      </c>
      <c r="I3615" t="str" cm="1">
        <f t="array" ref="I3615">IF(OR(TRIM(H3615)="",ISNUMBER(SEARCH("#",H3615)),AA3615&lt;Config!$B$8,SUMPRODUCT(--ISNUMBER(SEARCH({"a";"b";"c";"d";"e";"f";"g";"h";"i";"j";"k";"l";"m";"n";"o";"p";"q";"r";"s";"t";"u";"v";"w";"x";"y";"z"},H3615)))&gt;0),"Invalid","Valid")</f>
        <v>Valid</v>
      </c>
      <c r="J3615" s="1" t="s">
        <v>25036</v>
      </c>
      <c r="K3615" s="1" t="s">
        <v>28</v>
      </c>
      <c r="L3615" s="1" t="s">
        <v>84</v>
      </c>
      <c r="M3615" s="1" t="s">
        <v>33827</v>
      </c>
      <c r="N3615" s="1" t="s">
        <v>33819</v>
      </c>
      <c r="O3615" s="1" t="s">
        <v>69</v>
      </c>
      <c r="P3615" t="s">
        <v>53</v>
      </c>
      <c r="Q3615" s="1" t="s">
        <v>181</v>
      </c>
      <c r="R3615" s="1" t="s">
        <v>197</v>
      </c>
      <c r="S3615" s="1" t="s">
        <v>25037</v>
      </c>
      <c r="T3615" s="1" t="s">
        <v>25038</v>
      </c>
      <c r="U3615" s="1" t="s">
        <v>9408</v>
      </c>
      <c r="V3615" s="1" t="s">
        <v>1521</v>
      </c>
      <c r="W3615" s="1" t="s">
        <v>384</v>
      </c>
      <c r="X3615" t="str">
        <f t="shared" si="393"/>
        <v>Incomplete</v>
      </c>
      <c r="Y3615">
        <f>MAX(0,100-IF(G3615="Invalid",Config!$B$5,0)-IF(I3615="Invalid",Config!$B$6,0)-IF(X3615="Incomplete",Config!$B$7,0)-IF(AF3615="Yes",Config!$B$37,0))</f>
        <v>60</v>
      </c>
      <c r="Z3615" s="1">
        <f>IF(OR(TRIM(B3615)="",COUNTIF(Config!$B$15:$B$19,B3615)&gt;0),1,0)+IF(OR(TRIM(C3615)="",COUNTIF(Config!$B$15:$B$19,C3615)&gt;0),1,0)+IF(OR(TRIM(F3615)="",COUNTIF(Config!$B$15:$B$19,F3615)&gt;0),1,0)+IF(OR(TRIM(H3615)="",COUNTIF(Config!$B$15:$B$19,H3615)&gt;0),1,0)+IF(OR(TRIM(E3615)="",COUNTIF(Config!$B$15:$B$19,E3615)&gt;0),1,0)+IF(OR(TRIM(K3615)="",COUNTIF(Config!$B$15:$B$19,K3615)&gt;0),1,0)+IF(OR(TRIM(P3615)="",COUNTIF(Config!$B$15:$B$19,P3615)&gt;0),1,0)+IF(OR(TRIM(R3615)="",COUNTIF(Config!$B$15:$B$19,R3615)&gt;0),1,0)</f>
        <v>1</v>
      </c>
      <c r="AA3615" s="1" cm="1">
        <f t="array" ref="AA3615">SUMPRODUCT(LEN(H3615)-LEN(SUBSTITUTE(H3615,{"0";"1";"2";"3";"4";"5";"6";"7";"8";"9"},"")))</f>
        <v>12</v>
      </c>
      <c r="AC3615" t="str">
        <f t="shared" si="394"/>
        <v>Incomplete Profile</v>
      </c>
      <c r="AD3615">
        <f t="shared" si="395"/>
        <v>1</v>
      </c>
      <c r="AE3615">
        <f t="shared" si="396"/>
        <v>1</v>
      </c>
      <c r="AF3615" t="str">
        <f t="shared" si="397"/>
        <v>No</v>
      </c>
      <c r="AG3615">
        <f t="shared" ca="1" si="398"/>
        <v>37</v>
      </c>
      <c r="AH3615" t="str">
        <f ca="1">IF(OR(V3615="",AG3615=""),"Yes",IF(AG3615&gt;Config!$B$41,"Yes","No"))</f>
        <v>No</v>
      </c>
    </row>
    <row r="3616" spans="1:34" x14ac:dyDescent="0.25">
      <c r="A3616" s="1" t="s">
        <v>25039</v>
      </c>
      <c r="B3616" s="1" t="s">
        <v>678</v>
      </c>
      <c r="C3616" s="1" t="s">
        <v>336</v>
      </c>
      <c r="D3616" s="1" t="s">
        <v>3750</v>
      </c>
      <c r="E3616" s="1" t="s">
        <v>35029</v>
      </c>
      <c r="F3616" s="1" t="s">
        <v>25040</v>
      </c>
      <c r="G3616" t="str">
        <f t="shared" si="392"/>
        <v>Valid</v>
      </c>
      <c r="H3616" s="1" t="s">
        <v>25041</v>
      </c>
      <c r="I3616" t="str" cm="1">
        <f t="array" ref="I3616">IF(OR(TRIM(H3616)="",ISNUMBER(SEARCH("#",H3616)),AA3616&lt;Config!$B$8,SUMPRODUCT(--ISNUMBER(SEARCH({"a";"b";"c";"d";"e";"f";"g";"h";"i";"j";"k";"l";"m";"n";"o";"p";"q";"r";"s";"t";"u";"v";"w";"x";"y";"z"},H3616)))&gt;0),"Invalid","Valid")</f>
        <v>Valid</v>
      </c>
      <c r="J3616" s="1" t="s">
        <v>25042</v>
      </c>
      <c r="K3616" s="1" t="s">
        <v>195</v>
      </c>
      <c r="L3616" s="1" t="s">
        <v>179</v>
      </c>
      <c r="M3616" s="1" t="s">
        <v>165</v>
      </c>
      <c r="N3616" s="1" t="s">
        <v>86</v>
      </c>
      <c r="O3616" s="1" t="s">
        <v>180</v>
      </c>
      <c r="P3616" t="s">
        <v>53</v>
      </c>
      <c r="Q3616" s="1" t="s">
        <v>55</v>
      </c>
      <c r="R3616" s="1" t="s">
        <v>415</v>
      </c>
      <c r="S3616" s="1" t="s">
        <v>25043</v>
      </c>
      <c r="T3616" s="1" t="s">
        <v>25044</v>
      </c>
      <c r="U3616" s="1" t="s">
        <v>362</v>
      </c>
      <c r="V3616" s="1" t="s">
        <v>6872</v>
      </c>
      <c r="W3616" s="1" t="s">
        <v>384</v>
      </c>
      <c r="X3616" t="str">
        <f t="shared" si="393"/>
        <v>Complete</v>
      </c>
      <c r="Y3616">
        <f>MAX(0,100-IF(G3616="Invalid",Config!$B$5,0)-IF(I3616="Invalid",Config!$B$6,0)-IF(X3616="Incomplete",Config!$B$7,0)-IF(AF3616="Yes",Config!$B$37,0))</f>
        <v>100</v>
      </c>
      <c r="Z3616" s="1">
        <f>IF(OR(TRIM(B3616)="",COUNTIF(Config!$B$15:$B$19,B3616)&gt;0),1,0)+IF(OR(TRIM(C3616)="",COUNTIF(Config!$B$15:$B$19,C3616)&gt;0),1,0)+IF(OR(TRIM(F3616)="",COUNTIF(Config!$B$15:$B$19,F3616)&gt;0),1,0)+IF(OR(TRIM(H3616)="",COUNTIF(Config!$B$15:$B$19,H3616)&gt;0),1,0)+IF(OR(TRIM(E3616)="",COUNTIF(Config!$B$15:$B$19,E3616)&gt;0),1,0)+IF(OR(TRIM(K3616)="",COUNTIF(Config!$B$15:$B$19,K3616)&gt;0),1,0)+IF(OR(TRIM(P3616)="",COUNTIF(Config!$B$15:$B$19,P3616)&gt;0),1,0)+IF(OR(TRIM(R3616)="",COUNTIF(Config!$B$15:$B$19,R3616)&gt;0),1,0)</f>
        <v>0</v>
      </c>
      <c r="AA3616" s="1" cm="1">
        <f t="array" ref="AA3616">SUMPRODUCT(LEN(H3616)-LEN(SUBSTITUTE(H3616,{"0";"1";"2";"3";"4";"5";"6";"7";"8";"9"},"")))</f>
        <v>12</v>
      </c>
      <c r="AC3616" t="str">
        <f t="shared" si="394"/>
        <v/>
      </c>
      <c r="AD3616">
        <f t="shared" si="395"/>
        <v>1</v>
      </c>
      <c r="AE3616">
        <f t="shared" si="396"/>
        <v>1</v>
      </c>
      <c r="AF3616" t="str">
        <f t="shared" si="397"/>
        <v>No</v>
      </c>
      <c r="AG3616">
        <f t="shared" ca="1" si="398"/>
        <v>269</v>
      </c>
      <c r="AH3616" t="str">
        <f ca="1">IF(OR(V3616="",AG3616=""),"Yes",IF(AG3616&gt;Config!$B$41,"Yes","No"))</f>
        <v>No</v>
      </c>
    </row>
    <row r="3617" spans="1:34" x14ac:dyDescent="0.25">
      <c r="A3617" s="1" t="s">
        <v>25045</v>
      </c>
      <c r="B3617" s="1" t="s">
        <v>6047</v>
      </c>
      <c r="C3617" s="1" t="s">
        <v>128</v>
      </c>
      <c r="D3617" s="1" t="s">
        <v>25046</v>
      </c>
      <c r="E3617" s="1" t="s">
        <v>34532</v>
      </c>
      <c r="F3617" s="1" t="s">
        <v>25047</v>
      </c>
      <c r="G3617" t="str">
        <f t="shared" si="392"/>
        <v>Valid</v>
      </c>
      <c r="H3617" s="1" t="s">
        <v>25048</v>
      </c>
      <c r="I3617" t="str" cm="1">
        <f t="array" ref="I3617">IF(OR(TRIM(H3617)="",ISNUMBER(SEARCH("#",H3617)),AA3617&lt;Config!$B$8,SUMPRODUCT(--ISNUMBER(SEARCH({"a";"b";"c";"d";"e";"f";"g";"h";"i";"j";"k";"l";"m";"n";"o";"p";"q";"r";"s";"t";"u";"v";"w";"x";"y";"z"},H3617)))&gt;0),"Invalid","Valid")</f>
        <v>Valid</v>
      </c>
      <c r="J3617" s="1" t="s">
        <v>25049</v>
      </c>
      <c r="K3617" s="1" t="s">
        <v>369</v>
      </c>
      <c r="L3617" s="1" t="s">
        <v>265</v>
      </c>
      <c r="M3617" s="1" t="s">
        <v>33827</v>
      </c>
      <c r="N3617" s="1" t="s">
        <v>68</v>
      </c>
      <c r="O3617" s="1" t="s">
        <v>180</v>
      </c>
      <c r="P3617" t="s">
        <v>87</v>
      </c>
      <c r="Q3617" s="1" t="s">
        <v>88</v>
      </c>
      <c r="R3617" s="1" t="s">
        <v>212</v>
      </c>
      <c r="S3617" s="1" t="s">
        <v>25050</v>
      </c>
      <c r="T3617" s="1" t="s">
        <v>25051</v>
      </c>
      <c r="U3617" s="1" t="s">
        <v>4530</v>
      </c>
      <c r="V3617" s="1" t="s">
        <v>6403</v>
      </c>
      <c r="W3617" s="1" t="s">
        <v>141</v>
      </c>
      <c r="X3617" t="str">
        <f t="shared" si="393"/>
        <v>Complete</v>
      </c>
      <c r="Y3617">
        <f>MAX(0,100-IF(G3617="Invalid",Config!$B$5,0)-IF(I3617="Invalid",Config!$B$6,0)-IF(X3617="Incomplete",Config!$B$7,0)-IF(AF3617="Yes",Config!$B$37,0))</f>
        <v>100</v>
      </c>
      <c r="Z3617" s="1">
        <f>IF(OR(TRIM(B3617)="",COUNTIF(Config!$B$15:$B$19,B3617)&gt;0),1,0)+IF(OR(TRIM(C3617)="",COUNTIF(Config!$B$15:$B$19,C3617)&gt;0),1,0)+IF(OR(TRIM(F3617)="",COUNTIF(Config!$B$15:$B$19,F3617)&gt;0),1,0)+IF(OR(TRIM(H3617)="",COUNTIF(Config!$B$15:$B$19,H3617)&gt;0),1,0)+IF(OR(TRIM(E3617)="",COUNTIF(Config!$B$15:$B$19,E3617)&gt;0),1,0)+IF(OR(TRIM(K3617)="",COUNTIF(Config!$B$15:$B$19,K3617)&gt;0),1,0)+IF(OR(TRIM(P3617)="",COUNTIF(Config!$B$15:$B$19,P3617)&gt;0),1,0)+IF(OR(TRIM(R3617)="",COUNTIF(Config!$B$15:$B$19,R3617)&gt;0),1,0)</f>
        <v>0</v>
      </c>
      <c r="AA3617" s="1" cm="1">
        <f t="array" ref="AA3617">SUMPRODUCT(LEN(H3617)-LEN(SUBSTITUTE(H3617,{"0";"1";"2";"3";"4";"5";"6";"7";"8";"9"},"")))</f>
        <v>11</v>
      </c>
      <c r="AC3617" t="str">
        <f t="shared" si="394"/>
        <v/>
      </c>
      <c r="AD3617">
        <f t="shared" si="395"/>
        <v>1</v>
      </c>
      <c r="AE3617">
        <f t="shared" si="396"/>
        <v>1</v>
      </c>
      <c r="AF3617" t="str">
        <f t="shared" si="397"/>
        <v>No</v>
      </c>
      <c r="AG3617">
        <f t="shared" ca="1" si="398"/>
        <v>508</v>
      </c>
      <c r="AH3617" t="str">
        <f ca="1">IF(OR(V3617="",AG3617=""),"Yes",IF(AG3617&gt;Config!$B$41,"Yes","No"))</f>
        <v>Yes</v>
      </c>
    </row>
    <row r="3618" spans="1:34" x14ac:dyDescent="0.25">
      <c r="A3618" s="1" t="s">
        <v>25052</v>
      </c>
      <c r="B3618" s="1" t="s">
        <v>609</v>
      </c>
      <c r="C3618" s="1" t="s">
        <v>353</v>
      </c>
      <c r="D3618" s="1" t="s">
        <v>15753</v>
      </c>
      <c r="E3618" s="1" t="s">
        <v>33829</v>
      </c>
      <c r="F3618" s="1" t="s">
        <v>25053</v>
      </c>
      <c r="G3618" t="str">
        <f t="shared" si="392"/>
        <v>Valid</v>
      </c>
      <c r="H3618" s="1" t="s">
        <v>25054</v>
      </c>
      <c r="I3618" t="str" cm="1">
        <f t="array" ref="I3618">IF(OR(TRIM(H3618)="",ISNUMBER(SEARCH("#",H3618)),AA3618&lt;Config!$B$8,SUMPRODUCT(--ISNUMBER(SEARCH({"a";"b";"c";"d";"e";"f";"g";"h";"i";"j";"k";"l";"m";"n";"o";"p";"q";"r";"s";"t";"u";"v";"w";"x";"y";"z"},H3618)))&gt;0),"Invalid","Valid")</f>
        <v>Valid</v>
      </c>
      <c r="J3618" s="1" t="s">
        <v>25055</v>
      </c>
      <c r="K3618" s="1" t="s">
        <v>210</v>
      </c>
      <c r="L3618" s="1" t="s">
        <v>29</v>
      </c>
      <c r="M3618" s="1" t="s">
        <v>517</v>
      </c>
      <c r="N3618" s="1" t="s">
        <v>148</v>
      </c>
      <c r="O3618" s="1" t="s">
        <v>180</v>
      </c>
      <c r="P3618" t="s">
        <v>328</v>
      </c>
      <c r="Q3618" s="1" t="s">
        <v>1046</v>
      </c>
      <c r="R3618" s="1" t="s">
        <v>330</v>
      </c>
      <c r="S3618" s="1" t="s">
        <v>7976</v>
      </c>
      <c r="T3618" s="1" t="s">
        <v>25056</v>
      </c>
      <c r="U3618" s="1" t="s">
        <v>887</v>
      </c>
      <c r="V3618" s="1" t="s">
        <v>140</v>
      </c>
      <c r="W3618" s="1" t="s">
        <v>125</v>
      </c>
      <c r="X3618" t="str">
        <f t="shared" si="393"/>
        <v>Incomplete</v>
      </c>
      <c r="Y3618">
        <f>MAX(0,100-IF(G3618="Invalid",Config!$B$5,0)-IF(I3618="Invalid",Config!$B$6,0)-IF(X3618="Incomplete",Config!$B$7,0)-IF(AF3618="Yes",Config!$B$37,0))</f>
        <v>35</v>
      </c>
      <c r="Z3618" s="1">
        <f>IF(OR(TRIM(B3618)="",COUNTIF(Config!$B$15:$B$19,B3618)&gt;0),1,0)+IF(OR(TRIM(C3618)="",COUNTIF(Config!$B$15:$B$19,C3618)&gt;0),1,0)+IF(OR(TRIM(F3618)="",COUNTIF(Config!$B$15:$B$19,F3618)&gt;0),1,0)+IF(OR(TRIM(H3618)="",COUNTIF(Config!$B$15:$B$19,H3618)&gt;0),1,0)+IF(OR(TRIM(E3618)="",COUNTIF(Config!$B$15:$B$19,E3618)&gt;0),1,0)+IF(OR(TRIM(K3618)="",COUNTIF(Config!$B$15:$B$19,K3618)&gt;0),1,0)+IF(OR(TRIM(P3618)="",COUNTIF(Config!$B$15:$B$19,P3618)&gt;0),1,0)+IF(OR(TRIM(R3618)="",COUNTIF(Config!$B$15:$B$19,R3618)&gt;0),1,0)</f>
        <v>1</v>
      </c>
      <c r="AA3618" s="1" cm="1">
        <f t="array" ref="AA3618">SUMPRODUCT(LEN(H3618)-LEN(SUBSTITUTE(H3618,{"0";"1";"2";"3";"4";"5";"6";"7";"8";"9"},"")))</f>
        <v>11</v>
      </c>
      <c r="AC3618" t="str">
        <f t="shared" si="394"/>
        <v>Incomplete Profile; Potential Duplicate</v>
      </c>
      <c r="AD3618">
        <f t="shared" si="395"/>
        <v>1</v>
      </c>
      <c r="AE3618">
        <f t="shared" si="396"/>
        <v>2</v>
      </c>
      <c r="AF3618" t="str">
        <f t="shared" si="397"/>
        <v>Yes</v>
      </c>
      <c r="AG3618">
        <f t="shared" ca="1" si="398"/>
        <v>37</v>
      </c>
      <c r="AH3618" t="str">
        <f ca="1">IF(OR(V3618="",AG3618=""),"Yes",IF(AG3618&gt;Config!$B$41,"Yes","No"))</f>
        <v>No</v>
      </c>
    </row>
    <row r="3619" spans="1:34" x14ac:dyDescent="0.25">
      <c r="A3619" s="1" t="s">
        <v>25057</v>
      </c>
      <c r="B3619" s="1" t="s">
        <v>1557</v>
      </c>
      <c r="C3619" s="1" t="s">
        <v>775</v>
      </c>
      <c r="D3619" s="1" t="s">
        <v>11238</v>
      </c>
      <c r="E3619" s="1" t="s">
        <v>739</v>
      </c>
      <c r="F3619" s="1" t="s">
        <v>25058</v>
      </c>
      <c r="G3619" t="str">
        <f t="shared" si="392"/>
        <v>Valid</v>
      </c>
      <c r="H3619" s="1" t="s">
        <v>25059</v>
      </c>
      <c r="I3619" t="str" cm="1">
        <f t="array" ref="I3619">IF(OR(TRIM(H3619)="",ISNUMBER(SEARCH("#",H3619)),AA3619&lt;Config!$B$8,SUMPRODUCT(--ISNUMBER(SEARCH({"a";"b";"c";"d";"e";"f";"g";"h";"i";"j";"k";"l";"m";"n";"o";"p";"q";"r";"s";"t";"u";"v";"w";"x";"y";"z"},H3619)))&gt;0),"Invalid","Valid")</f>
        <v>Valid</v>
      </c>
      <c r="J3619" s="1" t="s">
        <v>25060</v>
      </c>
      <c r="K3619" s="1" t="s">
        <v>481</v>
      </c>
      <c r="L3619" s="1" t="s">
        <v>450</v>
      </c>
      <c r="M3619" s="1" t="s">
        <v>462</v>
      </c>
      <c r="N3619" s="1" t="s">
        <v>148</v>
      </c>
      <c r="O3619" s="1" t="s">
        <v>69</v>
      </c>
      <c r="P3619" t="s">
        <v>87</v>
      </c>
      <c r="Q3619" s="1" t="s">
        <v>166</v>
      </c>
      <c r="R3619" s="1" t="s">
        <v>550</v>
      </c>
      <c r="S3619" s="1" t="s">
        <v>25061</v>
      </c>
      <c r="T3619" s="1" t="s">
        <v>25062</v>
      </c>
      <c r="U3619" s="1" t="s">
        <v>25063</v>
      </c>
      <c r="V3619" s="1" t="s">
        <v>5875</v>
      </c>
      <c r="W3619" s="1" t="s">
        <v>33823</v>
      </c>
      <c r="X3619" t="str">
        <f t="shared" si="393"/>
        <v>Complete</v>
      </c>
      <c r="Y3619">
        <f>MAX(0,100-IF(G3619="Invalid",Config!$B$5,0)-IF(I3619="Invalid",Config!$B$6,0)-IF(X3619="Incomplete",Config!$B$7,0)-IF(AF3619="Yes",Config!$B$37,0))</f>
        <v>100</v>
      </c>
      <c r="Z3619" s="1">
        <f>IF(OR(TRIM(B3619)="",COUNTIF(Config!$B$15:$B$19,B3619)&gt;0),1,0)+IF(OR(TRIM(C3619)="",COUNTIF(Config!$B$15:$B$19,C3619)&gt;0),1,0)+IF(OR(TRIM(F3619)="",COUNTIF(Config!$B$15:$B$19,F3619)&gt;0),1,0)+IF(OR(TRIM(H3619)="",COUNTIF(Config!$B$15:$B$19,H3619)&gt;0),1,0)+IF(OR(TRIM(E3619)="",COUNTIF(Config!$B$15:$B$19,E3619)&gt;0),1,0)+IF(OR(TRIM(K3619)="",COUNTIF(Config!$B$15:$B$19,K3619)&gt;0),1,0)+IF(OR(TRIM(P3619)="",COUNTIF(Config!$B$15:$B$19,P3619)&gt;0),1,0)+IF(OR(TRIM(R3619)="",COUNTIF(Config!$B$15:$B$19,R3619)&gt;0),1,0)</f>
        <v>0</v>
      </c>
      <c r="AA3619" s="1" cm="1">
        <f t="array" ref="AA3619">SUMPRODUCT(LEN(H3619)-LEN(SUBSTITUTE(H3619,{"0";"1";"2";"3";"4";"5";"6";"7";"8";"9"},"")))</f>
        <v>11</v>
      </c>
      <c r="AC3619" t="str">
        <f t="shared" si="394"/>
        <v/>
      </c>
      <c r="AD3619">
        <f t="shared" si="395"/>
        <v>1</v>
      </c>
      <c r="AE3619">
        <f t="shared" si="396"/>
        <v>1</v>
      </c>
      <c r="AF3619" t="str">
        <f t="shared" si="397"/>
        <v>No</v>
      </c>
      <c r="AG3619">
        <f t="shared" ca="1" si="398"/>
        <v>429</v>
      </c>
      <c r="AH3619" t="str">
        <f ca="1">IF(OR(V3619="",AG3619=""),"Yes",IF(AG3619&gt;Config!$B$41,"Yes","No"))</f>
        <v>Yes</v>
      </c>
    </row>
    <row r="3620" spans="1:34" x14ac:dyDescent="0.25">
      <c r="A3620" s="1" t="s">
        <v>25064</v>
      </c>
      <c r="B3620" s="1" t="s">
        <v>172</v>
      </c>
      <c r="C3620" s="1" t="s">
        <v>173</v>
      </c>
      <c r="D3620" s="1" t="s">
        <v>174</v>
      </c>
      <c r="E3620" s="1" t="s">
        <v>35450</v>
      </c>
      <c r="F3620" s="1" t="s">
        <v>35451</v>
      </c>
      <c r="G3620" t="str">
        <f t="shared" si="392"/>
        <v>Valid</v>
      </c>
      <c r="H3620" s="1" t="s">
        <v>25065</v>
      </c>
      <c r="I3620" t="str" cm="1">
        <f t="array" ref="I3620">IF(OR(TRIM(H3620)="",ISNUMBER(SEARCH("#",H3620)),AA3620&lt;Config!$B$8,SUMPRODUCT(--ISNUMBER(SEARCH({"a";"b";"c";"d";"e";"f";"g";"h";"i";"j";"k";"l";"m";"n";"o";"p";"q";"r";"s";"t";"u";"v";"w";"x";"y";"z"},H3620)))&gt;0),"Invalid","Valid")</f>
        <v>Valid</v>
      </c>
      <c r="J3620" s="1" t="s">
        <v>25066</v>
      </c>
      <c r="K3620" s="1" t="s">
        <v>516</v>
      </c>
      <c r="L3620" s="1" t="s">
        <v>49</v>
      </c>
      <c r="M3620" s="1" t="s">
        <v>391</v>
      </c>
      <c r="N3620" s="1" t="s">
        <v>51</v>
      </c>
      <c r="O3620" s="1" t="s">
        <v>69</v>
      </c>
      <c r="P3620" t="s">
        <v>53</v>
      </c>
      <c r="Q3620" s="1" t="s">
        <v>150</v>
      </c>
      <c r="R3620" s="1" t="s">
        <v>197</v>
      </c>
      <c r="S3620" s="1" t="s">
        <v>16059</v>
      </c>
      <c r="T3620" s="1" t="s">
        <v>25067</v>
      </c>
      <c r="U3620" s="1" t="s">
        <v>257</v>
      </c>
      <c r="V3620" s="1" t="s">
        <v>1050</v>
      </c>
      <c r="W3620" s="1" t="s">
        <v>125</v>
      </c>
      <c r="X3620" t="str">
        <f t="shared" si="393"/>
        <v>Complete</v>
      </c>
      <c r="Y3620">
        <f>MAX(0,100-IF(G3620="Invalid",Config!$B$5,0)-IF(I3620="Invalid",Config!$B$6,0)-IF(X3620="Incomplete",Config!$B$7,0)-IF(AF3620="Yes",Config!$B$37,0))</f>
        <v>100</v>
      </c>
      <c r="Z3620" s="1">
        <f>IF(OR(TRIM(B3620)="",COUNTIF(Config!$B$15:$B$19,B3620)&gt;0),1,0)+IF(OR(TRIM(C3620)="",COUNTIF(Config!$B$15:$B$19,C3620)&gt;0),1,0)+IF(OR(TRIM(F3620)="",COUNTIF(Config!$B$15:$B$19,F3620)&gt;0),1,0)+IF(OR(TRIM(H3620)="",COUNTIF(Config!$B$15:$B$19,H3620)&gt;0),1,0)+IF(OR(TRIM(E3620)="",COUNTIF(Config!$B$15:$B$19,E3620)&gt;0),1,0)+IF(OR(TRIM(K3620)="",COUNTIF(Config!$B$15:$B$19,K3620)&gt;0),1,0)+IF(OR(TRIM(P3620)="",COUNTIF(Config!$B$15:$B$19,P3620)&gt;0),1,0)+IF(OR(TRIM(R3620)="",COUNTIF(Config!$B$15:$B$19,R3620)&gt;0),1,0)</f>
        <v>0</v>
      </c>
      <c r="AA3620" s="1" cm="1">
        <f t="array" ref="AA3620">SUMPRODUCT(LEN(H3620)-LEN(SUBSTITUTE(H3620,{"0";"1";"2";"3";"4";"5";"6";"7";"8";"9"},"")))</f>
        <v>12</v>
      </c>
      <c r="AC3620" t="str">
        <f t="shared" si="394"/>
        <v/>
      </c>
      <c r="AD3620">
        <f t="shared" si="395"/>
        <v>1</v>
      </c>
      <c r="AE3620">
        <f t="shared" si="396"/>
        <v>1</v>
      </c>
      <c r="AF3620" t="str">
        <f t="shared" si="397"/>
        <v>No</v>
      </c>
      <c r="AG3620">
        <f t="shared" ca="1" si="398"/>
        <v>37</v>
      </c>
      <c r="AH3620" t="str">
        <f ca="1">IF(OR(V3620="",AG3620=""),"Yes",IF(AG3620&gt;Config!$B$41,"Yes","No"))</f>
        <v>No</v>
      </c>
    </row>
    <row r="3621" spans="1:34" x14ac:dyDescent="0.25">
      <c r="A3621" s="1" t="s">
        <v>25068</v>
      </c>
      <c r="B3621" s="1" t="s">
        <v>1147</v>
      </c>
      <c r="C3621" s="1" t="s">
        <v>511</v>
      </c>
      <c r="D3621" s="1" t="s">
        <v>25069</v>
      </c>
      <c r="E3621" s="1" t="s">
        <v>191</v>
      </c>
      <c r="F3621" s="1" t="s">
        <v>25070</v>
      </c>
      <c r="G3621" t="str">
        <f t="shared" si="392"/>
        <v>Valid</v>
      </c>
      <c r="H3621" s="1" t="s">
        <v>1215</v>
      </c>
      <c r="I3621" t="str" cm="1">
        <f t="array" ref="I3621">IF(OR(TRIM(H3621)="",ISNUMBER(SEARCH("#",H3621)),AA3621&lt;Config!$B$8,SUMPRODUCT(--ISNUMBER(SEARCH({"a";"b";"c";"d";"e";"f";"g";"h";"i";"j";"k";"l";"m";"n";"o";"p";"q";"r";"s";"t";"u";"v";"w";"x";"y";"z"},H3621)))&gt;0),"Invalid","Valid")</f>
        <v>Invalid</v>
      </c>
      <c r="J3621" s="1" t="s">
        <v>25071</v>
      </c>
      <c r="K3621" s="1" t="s">
        <v>147</v>
      </c>
      <c r="L3621" s="1" t="s">
        <v>450</v>
      </c>
      <c r="M3621" s="1" t="s">
        <v>103</v>
      </c>
      <c r="N3621" s="1" t="s">
        <v>148</v>
      </c>
      <c r="O3621" s="1" t="s">
        <v>180</v>
      </c>
      <c r="P3621" t="s">
        <v>53</v>
      </c>
      <c r="Q3621" s="1" t="s">
        <v>55</v>
      </c>
      <c r="R3621" s="1" t="s">
        <v>55</v>
      </c>
      <c r="S3621" s="1" t="s">
        <v>8325</v>
      </c>
      <c r="T3621" s="1" t="s">
        <v>25072</v>
      </c>
      <c r="U3621" s="1" t="s">
        <v>25073</v>
      </c>
      <c r="V3621" s="1" t="s">
        <v>13827</v>
      </c>
      <c r="W3621" s="1" t="s">
        <v>141</v>
      </c>
      <c r="X3621" t="str">
        <f t="shared" si="393"/>
        <v>Complete</v>
      </c>
      <c r="Y3621">
        <f>MAX(0,100-IF(G3621="Invalid",Config!$B$5,0)-IF(I3621="Invalid",Config!$B$6,0)-IF(X3621="Incomplete",Config!$B$7,0)-IF(AF3621="Yes",Config!$B$37,0))</f>
        <v>80</v>
      </c>
      <c r="Z3621" s="1">
        <f>IF(OR(TRIM(B3621)="",COUNTIF(Config!$B$15:$B$19,B3621)&gt;0),1,0)+IF(OR(TRIM(C3621)="",COUNTIF(Config!$B$15:$B$19,C3621)&gt;0),1,0)+IF(OR(TRIM(F3621)="",COUNTIF(Config!$B$15:$B$19,F3621)&gt;0),1,0)+IF(OR(TRIM(H3621)="",COUNTIF(Config!$B$15:$B$19,H3621)&gt;0),1,0)+IF(OR(TRIM(E3621)="",COUNTIF(Config!$B$15:$B$19,E3621)&gt;0),1,0)+IF(OR(TRIM(K3621)="",COUNTIF(Config!$B$15:$B$19,K3621)&gt;0),1,0)+IF(OR(TRIM(P3621)="",COUNTIF(Config!$B$15:$B$19,P3621)&gt;0),1,0)+IF(OR(TRIM(R3621)="",COUNTIF(Config!$B$15:$B$19,R3621)&gt;0),1,0)</f>
        <v>0</v>
      </c>
      <c r="AA3621" s="1" cm="1">
        <f t="array" ref="AA3621">SUMPRODUCT(LEN(H3621)-LEN(SUBSTITUTE(H3621,{"0";"1";"2";"3";"4";"5";"6";"7";"8";"9"},"")))</f>
        <v>0</v>
      </c>
      <c r="AC3621" t="str">
        <f t="shared" si="394"/>
        <v>Invalid Phone</v>
      </c>
      <c r="AD3621">
        <f t="shared" si="395"/>
        <v>1</v>
      </c>
      <c r="AE3621">
        <f t="shared" si="396"/>
        <v>0</v>
      </c>
      <c r="AF3621" t="str">
        <f t="shared" si="397"/>
        <v>No</v>
      </c>
      <c r="AG3621">
        <f t="shared" ca="1" si="398"/>
        <v>125</v>
      </c>
      <c r="AH3621" t="str">
        <f ca="1">IF(OR(V3621="",AG3621=""),"Yes",IF(AG3621&gt;Config!$B$41,"Yes","No"))</f>
        <v>No</v>
      </c>
    </row>
    <row r="3622" spans="1:34" x14ac:dyDescent="0.25">
      <c r="A3622" s="1" t="s">
        <v>25074</v>
      </c>
      <c r="B3622" s="1" t="s">
        <v>2127</v>
      </c>
      <c r="C3622" s="1" t="s">
        <v>1736</v>
      </c>
      <c r="D3622" s="1" t="s">
        <v>25075</v>
      </c>
      <c r="E3622" s="1" t="s">
        <v>339</v>
      </c>
      <c r="F3622" s="1" t="s">
        <v>25076</v>
      </c>
      <c r="G3622" t="str">
        <f t="shared" si="392"/>
        <v>Valid</v>
      </c>
      <c r="H3622" s="1" t="s">
        <v>25077</v>
      </c>
      <c r="I3622" t="str" cm="1">
        <f t="array" ref="I3622">IF(OR(TRIM(H3622)="",ISNUMBER(SEARCH("#",H3622)),AA3622&lt;Config!$B$8,SUMPRODUCT(--ISNUMBER(SEARCH({"a";"b";"c";"d";"e";"f";"g";"h";"i";"j";"k";"l";"m";"n";"o";"p";"q";"r";"s";"t";"u";"v";"w";"x";"y";"z"},H3622)))&gt;0),"Invalid","Valid")</f>
        <v>Valid</v>
      </c>
      <c r="J3622" s="1" t="s">
        <v>25078</v>
      </c>
      <c r="K3622" s="1" t="s">
        <v>66</v>
      </c>
      <c r="L3622" s="1" t="s">
        <v>164</v>
      </c>
      <c r="M3622" s="1" t="s">
        <v>85</v>
      </c>
      <c r="N3622" s="1" t="s">
        <v>33819</v>
      </c>
      <c r="O3622" s="1" t="s">
        <v>32</v>
      </c>
      <c r="P3622" t="s">
        <v>314</v>
      </c>
      <c r="Q3622" s="1" t="s">
        <v>663</v>
      </c>
      <c r="R3622" s="1" t="s">
        <v>663</v>
      </c>
      <c r="S3622" s="1" t="s">
        <v>2984</v>
      </c>
      <c r="T3622" s="1" t="s">
        <v>25079</v>
      </c>
      <c r="U3622" s="1" t="s">
        <v>10161</v>
      </c>
      <c r="V3622" s="1" t="s">
        <v>25080</v>
      </c>
      <c r="W3622" s="1" t="s">
        <v>186</v>
      </c>
      <c r="X3622" t="str">
        <f t="shared" si="393"/>
        <v>Complete</v>
      </c>
      <c r="Y3622">
        <f>MAX(0,100-IF(G3622="Invalid",Config!$B$5,0)-IF(I3622="Invalid",Config!$B$6,0)-IF(X3622="Incomplete",Config!$B$7,0)-IF(AF3622="Yes",Config!$B$37,0))</f>
        <v>100</v>
      </c>
      <c r="Z3622" s="1">
        <f>IF(OR(TRIM(B3622)="",COUNTIF(Config!$B$15:$B$19,B3622)&gt;0),1,0)+IF(OR(TRIM(C3622)="",COUNTIF(Config!$B$15:$B$19,C3622)&gt;0),1,0)+IF(OR(TRIM(F3622)="",COUNTIF(Config!$B$15:$B$19,F3622)&gt;0),1,0)+IF(OR(TRIM(H3622)="",COUNTIF(Config!$B$15:$B$19,H3622)&gt;0),1,0)+IF(OR(TRIM(E3622)="",COUNTIF(Config!$B$15:$B$19,E3622)&gt;0),1,0)+IF(OR(TRIM(K3622)="",COUNTIF(Config!$B$15:$B$19,K3622)&gt;0),1,0)+IF(OR(TRIM(P3622)="",COUNTIF(Config!$B$15:$B$19,P3622)&gt;0),1,0)+IF(OR(TRIM(R3622)="",COUNTIF(Config!$B$15:$B$19,R3622)&gt;0),1,0)</f>
        <v>0</v>
      </c>
      <c r="AA3622" s="1" cm="1">
        <f t="array" ref="AA3622">SUMPRODUCT(LEN(H3622)-LEN(SUBSTITUTE(H3622,{"0";"1";"2";"3";"4";"5";"6";"7";"8";"9"},"")))</f>
        <v>12</v>
      </c>
      <c r="AC3622" t="str">
        <f t="shared" si="394"/>
        <v/>
      </c>
      <c r="AD3622">
        <f t="shared" si="395"/>
        <v>1</v>
      </c>
      <c r="AE3622">
        <f t="shared" si="396"/>
        <v>1</v>
      </c>
      <c r="AF3622" t="str">
        <f t="shared" si="397"/>
        <v>No</v>
      </c>
      <c r="AG3622">
        <f t="shared" ca="1" si="398"/>
        <v>510</v>
      </c>
      <c r="AH3622" t="str">
        <f ca="1">IF(OR(V3622="",AG3622=""),"Yes",IF(AG3622&gt;Config!$B$41,"Yes","No"))</f>
        <v>Yes</v>
      </c>
    </row>
    <row r="3623" spans="1:34" x14ac:dyDescent="0.25">
      <c r="A3623" s="1" t="s">
        <v>25081</v>
      </c>
      <c r="B3623" s="1" t="s">
        <v>928</v>
      </c>
      <c r="C3623" s="1" t="s">
        <v>219</v>
      </c>
      <c r="D3623" s="1" t="s">
        <v>11899</v>
      </c>
      <c r="E3623" s="1" t="s">
        <v>33829</v>
      </c>
      <c r="F3623" s="1" t="s">
        <v>25082</v>
      </c>
      <c r="G3623" t="str">
        <f t="shared" si="392"/>
        <v>Valid</v>
      </c>
      <c r="H3623" s="1" t="s">
        <v>25083</v>
      </c>
      <c r="I3623" t="str" cm="1">
        <f t="array" ref="I3623">IF(OR(TRIM(H3623)="",ISNUMBER(SEARCH("#",H3623)),AA3623&lt;Config!$B$8,SUMPRODUCT(--ISNUMBER(SEARCH({"a";"b";"c";"d";"e";"f";"g";"h";"i";"j";"k";"l";"m";"n";"o";"p";"q";"r";"s";"t";"u";"v";"w";"x";"y";"z"},H3623)))&gt;0),"Invalid","Valid")</f>
        <v>Valid</v>
      </c>
      <c r="J3623" s="1" t="s">
        <v>25084</v>
      </c>
      <c r="K3623" s="1" t="s">
        <v>625</v>
      </c>
      <c r="L3623" s="1" t="s">
        <v>450</v>
      </c>
      <c r="M3623" s="1" t="s">
        <v>30</v>
      </c>
      <c r="N3623" s="1" t="s">
        <v>437</v>
      </c>
      <c r="O3623" s="1" t="s">
        <v>180</v>
      </c>
      <c r="P3623" t="s">
        <v>87</v>
      </c>
      <c r="Q3623" s="1" t="s">
        <v>88</v>
      </c>
      <c r="R3623" s="1" t="s">
        <v>136</v>
      </c>
      <c r="S3623" s="1" t="s">
        <v>8523</v>
      </c>
      <c r="T3623" s="1" t="s">
        <v>25085</v>
      </c>
      <c r="U3623" s="1" t="s">
        <v>11733</v>
      </c>
      <c r="V3623" s="1" t="s">
        <v>1897</v>
      </c>
      <c r="W3623" s="1" t="s">
        <v>60</v>
      </c>
      <c r="X3623" t="str">
        <f t="shared" si="393"/>
        <v>Incomplete</v>
      </c>
      <c r="Y3623">
        <f>MAX(0,100-IF(G3623="Invalid",Config!$B$5,0)-IF(I3623="Invalid",Config!$B$6,0)-IF(X3623="Incomplete",Config!$B$7,0)-IF(AF3623="Yes",Config!$B$37,0))</f>
        <v>60</v>
      </c>
      <c r="Z3623" s="1">
        <f>IF(OR(TRIM(B3623)="",COUNTIF(Config!$B$15:$B$19,B3623)&gt;0),1,0)+IF(OR(TRIM(C3623)="",COUNTIF(Config!$B$15:$B$19,C3623)&gt;0),1,0)+IF(OR(TRIM(F3623)="",COUNTIF(Config!$B$15:$B$19,F3623)&gt;0),1,0)+IF(OR(TRIM(H3623)="",COUNTIF(Config!$B$15:$B$19,H3623)&gt;0),1,0)+IF(OR(TRIM(E3623)="",COUNTIF(Config!$B$15:$B$19,E3623)&gt;0),1,0)+IF(OR(TRIM(K3623)="",COUNTIF(Config!$B$15:$B$19,K3623)&gt;0),1,0)+IF(OR(TRIM(P3623)="",COUNTIF(Config!$B$15:$B$19,P3623)&gt;0),1,0)+IF(OR(TRIM(R3623)="",COUNTIF(Config!$B$15:$B$19,R3623)&gt;0),1,0)</f>
        <v>1</v>
      </c>
      <c r="AA3623" s="1" cm="1">
        <f t="array" ref="AA3623">SUMPRODUCT(LEN(H3623)-LEN(SUBSTITUTE(H3623,{"0";"1";"2";"3";"4";"5";"6";"7";"8";"9"},"")))</f>
        <v>10</v>
      </c>
      <c r="AC3623" t="str">
        <f t="shared" si="394"/>
        <v>Incomplete Profile</v>
      </c>
      <c r="AD3623">
        <f t="shared" si="395"/>
        <v>1</v>
      </c>
      <c r="AE3623">
        <f t="shared" si="396"/>
        <v>1</v>
      </c>
      <c r="AF3623" t="str">
        <f t="shared" si="397"/>
        <v>No</v>
      </c>
      <c r="AG3623">
        <f t="shared" ca="1" si="398"/>
        <v>189</v>
      </c>
      <c r="AH3623" t="str">
        <f ca="1">IF(OR(V3623="",AG3623=""),"Yes",IF(AG3623&gt;Config!$B$41,"Yes","No"))</f>
        <v>No</v>
      </c>
    </row>
    <row r="3624" spans="1:34" x14ac:dyDescent="0.25">
      <c r="A3624" s="1" t="s">
        <v>25086</v>
      </c>
      <c r="B3624" s="1" t="s">
        <v>4687</v>
      </c>
      <c r="C3624" s="1" t="s">
        <v>273</v>
      </c>
      <c r="D3624" s="1" t="s">
        <v>22858</v>
      </c>
      <c r="E3624" s="1" t="s">
        <v>35452</v>
      </c>
      <c r="F3624" s="1" t="s">
        <v>25087</v>
      </c>
      <c r="G3624" t="str">
        <f t="shared" si="392"/>
        <v>Valid</v>
      </c>
      <c r="H3624" s="1" t="s">
        <v>25088</v>
      </c>
      <c r="I3624" t="str" cm="1">
        <f t="array" ref="I3624">IF(OR(TRIM(H3624)="",ISNUMBER(SEARCH("#",H3624)),AA3624&lt;Config!$B$8,SUMPRODUCT(--ISNUMBER(SEARCH({"a";"b";"c";"d";"e";"f";"g";"h";"i";"j";"k";"l";"m";"n";"o";"p";"q";"r";"s";"t";"u";"v";"w";"x";"y";"z"},H3624)))&gt;0),"Invalid","Valid")</f>
        <v>Valid</v>
      </c>
      <c r="J3624" s="1" t="s">
        <v>25089</v>
      </c>
      <c r="K3624" s="1" t="s">
        <v>195</v>
      </c>
      <c r="L3624" s="1" t="s">
        <v>164</v>
      </c>
      <c r="M3624" s="1" t="s">
        <v>33827</v>
      </c>
      <c r="N3624" s="1" t="s">
        <v>358</v>
      </c>
      <c r="O3624" s="1" t="s">
        <v>180</v>
      </c>
      <c r="P3624" t="s">
        <v>53</v>
      </c>
      <c r="Q3624" s="1" t="s">
        <v>54</v>
      </c>
      <c r="R3624" s="1" t="s">
        <v>197</v>
      </c>
      <c r="S3624" s="1" t="s">
        <v>25090</v>
      </c>
      <c r="T3624" s="1" t="s">
        <v>25091</v>
      </c>
      <c r="U3624" s="1" t="s">
        <v>10257</v>
      </c>
      <c r="V3624" s="1" t="s">
        <v>4685</v>
      </c>
      <c r="W3624" s="1" t="s">
        <v>141</v>
      </c>
      <c r="X3624" t="str">
        <f t="shared" si="393"/>
        <v>Complete</v>
      </c>
      <c r="Y3624">
        <f>MAX(0,100-IF(G3624="Invalid",Config!$B$5,0)-IF(I3624="Invalid",Config!$B$6,0)-IF(X3624="Incomplete",Config!$B$7,0)-IF(AF3624="Yes",Config!$B$37,0))</f>
        <v>100</v>
      </c>
      <c r="Z3624" s="1">
        <f>IF(OR(TRIM(B3624)="",COUNTIF(Config!$B$15:$B$19,B3624)&gt;0),1,0)+IF(OR(TRIM(C3624)="",COUNTIF(Config!$B$15:$B$19,C3624)&gt;0),1,0)+IF(OR(TRIM(F3624)="",COUNTIF(Config!$B$15:$B$19,F3624)&gt;0),1,0)+IF(OR(TRIM(H3624)="",COUNTIF(Config!$B$15:$B$19,H3624)&gt;0),1,0)+IF(OR(TRIM(E3624)="",COUNTIF(Config!$B$15:$B$19,E3624)&gt;0),1,0)+IF(OR(TRIM(K3624)="",COUNTIF(Config!$B$15:$B$19,K3624)&gt;0),1,0)+IF(OR(TRIM(P3624)="",COUNTIF(Config!$B$15:$B$19,P3624)&gt;0),1,0)+IF(OR(TRIM(R3624)="",COUNTIF(Config!$B$15:$B$19,R3624)&gt;0),1,0)</f>
        <v>0</v>
      </c>
      <c r="AA3624" s="1" cm="1">
        <f t="array" ref="AA3624">SUMPRODUCT(LEN(H3624)-LEN(SUBSTITUTE(H3624,{"0";"1";"2";"3";"4";"5";"6";"7";"8";"9"},"")))</f>
        <v>12</v>
      </c>
      <c r="AC3624" t="str">
        <f t="shared" si="394"/>
        <v/>
      </c>
      <c r="AD3624">
        <f t="shared" si="395"/>
        <v>1</v>
      </c>
      <c r="AE3624">
        <f t="shared" si="396"/>
        <v>1</v>
      </c>
      <c r="AF3624" t="str">
        <f t="shared" si="397"/>
        <v>No</v>
      </c>
      <c r="AG3624">
        <f t="shared" ca="1" si="398"/>
        <v>281</v>
      </c>
      <c r="AH3624" t="str">
        <f ca="1">IF(OR(V3624="",AG3624=""),"Yes",IF(AG3624&gt;Config!$B$41,"Yes","No"))</f>
        <v>No</v>
      </c>
    </row>
    <row r="3625" spans="1:34" x14ac:dyDescent="0.25">
      <c r="A3625" s="1" t="s">
        <v>25092</v>
      </c>
      <c r="B3625" s="1" t="s">
        <v>219</v>
      </c>
      <c r="C3625" s="1" t="s">
        <v>946</v>
      </c>
      <c r="D3625" s="1" t="s">
        <v>10463</v>
      </c>
      <c r="E3625" s="1" t="s">
        <v>35453</v>
      </c>
      <c r="F3625" s="1" t="s">
        <v>25093</v>
      </c>
      <c r="G3625" t="str">
        <f t="shared" si="392"/>
        <v>Valid</v>
      </c>
      <c r="H3625" s="1" t="s">
        <v>25094</v>
      </c>
      <c r="I3625" t="str" cm="1">
        <f t="array" ref="I3625">IF(OR(TRIM(H3625)="",ISNUMBER(SEARCH("#",H3625)),AA3625&lt;Config!$B$8,SUMPRODUCT(--ISNUMBER(SEARCH({"a";"b";"c";"d";"e";"f";"g";"h";"i";"j";"k";"l";"m";"n";"o";"p";"q";"r";"s";"t";"u";"v";"w";"x";"y";"z"},H3625)))&gt;0),"Invalid","Valid")</f>
        <v>Valid</v>
      </c>
      <c r="J3625" s="1" t="s">
        <v>25095</v>
      </c>
      <c r="K3625" s="1" t="s">
        <v>481</v>
      </c>
      <c r="L3625" s="1" t="s">
        <v>49</v>
      </c>
      <c r="M3625" s="1" t="s">
        <v>251</v>
      </c>
      <c r="N3625" s="1" t="s">
        <v>148</v>
      </c>
      <c r="O3625" s="1" t="s">
        <v>149</v>
      </c>
      <c r="P3625" t="s">
        <v>33</v>
      </c>
      <c r="Q3625" s="1" t="s">
        <v>1099</v>
      </c>
      <c r="R3625" s="1" t="s">
        <v>1716</v>
      </c>
      <c r="S3625" s="1" t="s">
        <v>25096</v>
      </c>
      <c r="T3625" s="1" t="s">
        <v>25097</v>
      </c>
      <c r="U3625" s="1" t="s">
        <v>25098</v>
      </c>
      <c r="V3625" s="1" t="s">
        <v>3950</v>
      </c>
      <c r="W3625" s="1" t="s">
        <v>75</v>
      </c>
      <c r="X3625" t="str">
        <f t="shared" si="393"/>
        <v>Complete</v>
      </c>
      <c r="Y3625">
        <f>MAX(0,100-IF(G3625="Invalid",Config!$B$5,0)-IF(I3625="Invalid",Config!$B$6,0)-IF(X3625="Incomplete",Config!$B$7,0)-IF(AF3625="Yes",Config!$B$37,0))</f>
        <v>100</v>
      </c>
      <c r="Z3625" s="1">
        <f>IF(OR(TRIM(B3625)="",COUNTIF(Config!$B$15:$B$19,B3625)&gt;0),1,0)+IF(OR(TRIM(C3625)="",COUNTIF(Config!$B$15:$B$19,C3625)&gt;0),1,0)+IF(OR(TRIM(F3625)="",COUNTIF(Config!$B$15:$B$19,F3625)&gt;0),1,0)+IF(OR(TRIM(H3625)="",COUNTIF(Config!$B$15:$B$19,H3625)&gt;0),1,0)+IF(OR(TRIM(E3625)="",COUNTIF(Config!$B$15:$B$19,E3625)&gt;0),1,0)+IF(OR(TRIM(K3625)="",COUNTIF(Config!$B$15:$B$19,K3625)&gt;0),1,0)+IF(OR(TRIM(P3625)="",COUNTIF(Config!$B$15:$B$19,P3625)&gt;0),1,0)+IF(OR(TRIM(R3625)="",COUNTIF(Config!$B$15:$B$19,R3625)&gt;0),1,0)</f>
        <v>0</v>
      </c>
      <c r="AA3625" s="1" cm="1">
        <f t="array" ref="AA3625">SUMPRODUCT(LEN(H3625)-LEN(SUBSTITUTE(H3625,{"0";"1";"2";"3";"4";"5";"6";"7";"8";"9"},"")))</f>
        <v>10</v>
      </c>
      <c r="AC3625" t="str">
        <f t="shared" si="394"/>
        <v/>
      </c>
      <c r="AD3625">
        <f t="shared" si="395"/>
        <v>1</v>
      </c>
      <c r="AE3625">
        <f t="shared" si="396"/>
        <v>1</v>
      </c>
      <c r="AF3625" t="str">
        <f t="shared" si="397"/>
        <v>No</v>
      </c>
      <c r="AG3625">
        <f t="shared" ca="1" si="398"/>
        <v>407</v>
      </c>
      <c r="AH3625" t="str">
        <f ca="1">IF(OR(V3625="",AG3625=""),"Yes",IF(AG3625&gt;Config!$B$41,"Yes","No"))</f>
        <v>Yes</v>
      </c>
    </row>
    <row r="3626" spans="1:34" x14ac:dyDescent="0.25">
      <c r="A3626" s="1" t="s">
        <v>25099</v>
      </c>
      <c r="B3626" s="1" t="s">
        <v>1257</v>
      </c>
      <c r="C3626" s="1" t="s">
        <v>946</v>
      </c>
      <c r="D3626" s="1" t="s">
        <v>14233</v>
      </c>
      <c r="E3626" s="1" t="s">
        <v>633</v>
      </c>
      <c r="F3626" s="1" t="s">
        <v>25100</v>
      </c>
      <c r="G3626" t="str">
        <f t="shared" si="392"/>
        <v>Valid</v>
      </c>
      <c r="H3626" s="1" t="s">
        <v>25101</v>
      </c>
      <c r="I3626" t="str" cm="1">
        <f t="array" ref="I3626">IF(OR(TRIM(H3626)="",ISNUMBER(SEARCH("#",H3626)),AA3626&lt;Config!$B$8,SUMPRODUCT(--ISNUMBER(SEARCH({"a";"b";"c";"d";"e";"f";"g";"h";"i";"j";"k";"l";"m";"n";"o";"p";"q";"r";"s";"t";"u";"v";"w";"x";"y";"z"},H3626)))&gt;0),"Invalid","Valid")</f>
        <v>Valid</v>
      </c>
      <c r="J3626" s="1" t="s">
        <v>25102</v>
      </c>
      <c r="K3626" s="1" t="s">
        <v>133</v>
      </c>
      <c r="L3626" s="1" t="s">
        <v>265</v>
      </c>
      <c r="M3626" s="1" t="s">
        <v>30</v>
      </c>
      <c r="N3626" s="1" t="s">
        <v>358</v>
      </c>
      <c r="O3626" s="1" t="s">
        <v>180</v>
      </c>
      <c r="P3626" t="s">
        <v>53</v>
      </c>
      <c r="Q3626" s="1" t="s">
        <v>54</v>
      </c>
      <c r="R3626" s="1" t="s">
        <v>55</v>
      </c>
      <c r="S3626" s="1" t="s">
        <v>25103</v>
      </c>
      <c r="T3626" s="1" t="s">
        <v>25104</v>
      </c>
      <c r="U3626" s="1" t="s">
        <v>2149</v>
      </c>
      <c r="V3626" s="1" t="s">
        <v>25105</v>
      </c>
      <c r="W3626" s="1" t="s">
        <v>186</v>
      </c>
      <c r="X3626" t="str">
        <f t="shared" si="393"/>
        <v>Complete</v>
      </c>
      <c r="Y3626">
        <f>MAX(0,100-IF(G3626="Invalid",Config!$B$5,0)-IF(I3626="Invalid",Config!$B$6,0)-IF(X3626="Incomplete",Config!$B$7,0)-IF(AF3626="Yes",Config!$B$37,0))</f>
        <v>100</v>
      </c>
      <c r="Z3626" s="1">
        <f>IF(OR(TRIM(B3626)="",COUNTIF(Config!$B$15:$B$19,B3626)&gt;0),1,0)+IF(OR(TRIM(C3626)="",COUNTIF(Config!$B$15:$B$19,C3626)&gt;0),1,0)+IF(OR(TRIM(F3626)="",COUNTIF(Config!$B$15:$B$19,F3626)&gt;0),1,0)+IF(OR(TRIM(H3626)="",COUNTIF(Config!$B$15:$B$19,H3626)&gt;0),1,0)+IF(OR(TRIM(E3626)="",COUNTIF(Config!$B$15:$B$19,E3626)&gt;0),1,0)+IF(OR(TRIM(K3626)="",COUNTIF(Config!$B$15:$B$19,K3626)&gt;0),1,0)+IF(OR(TRIM(P3626)="",COUNTIF(Config!$B$15:$B$19,P3626)&gt;0),1,0)+IF(OR(TRIM(R3626)="",COUNTIF(Config!$B$15:$B$19,R3626)&gt;0),1,0)</f>
        <v>0</v>
      </c>
      <c r="AA3626" s="1" cm="1">
        <f t="array" ref="AA3626">SUMPRODUCT(LEN(H3626)-LEN(SUBSTITUTE(H3626,{"0";"1";"2";"3";"4";"5";"6";"7";"8";"9"},"")))</f>
        <v>10</v>
      </c>
      <c r="AC3626" t="str">
        <f t="shared" si="394"/>
        <v/>
      </c>
      <c r="AD3626">
        <f t="shared" si="395"/>
        <v>1</v>
      </c>
      <c r="AE3626">
        <f t="shared" si="396"/>
        <v>1</v>
      </c>
      <c r="AF3626" t="str">
        <f t="shared" si="397"/>
        <v>No</v>
      </c>
      <c r="AG3626" t="str">
        <f t="shared" ca="1" si="398"/>
        <v/>
      </c>
      <c r="AH3626" t="str">
        <f ca="1">IF(OR(V3626="",AG3626=""),"Yes",IF(AG3626&gt;Config!$B$41,"Yes","No"))</f>
        <v>Yes</v>
      </c>
    </row>
    <row r="3627" spans="1:34" x14ac:dyDescent="0.25">
      <c r="A3627" s="1" t="s">
        <v>25106</v>
      </c>
      <c r="B3627" s="1" t="s">
        <v>1616</v>
      </c>
      <c r="C3627" s="1" t="s">
        <v>296</v>
      </c>
      <c r="D3627" s="1" t="s">
        <v>15015</v>
      </c>
      <c r="E3627" s="1" t="s">
        <v>35340</v>
      </c>
      <c r="F3627" s="1" t="s">
        <v>25107</v>
      </c>
      <c r="G3627" t="str">
        <f t="shared" si="392"/>
        <v>Valid</v>
      </c>
      <c r="H3627" s="1" t="s">
        <v>25108</v>
      </c>
      <c r="I3627" t="str" cm="1">
        <f t="array" ref="I3627">IF(OR(TRIM(H3627)="",ISNUMBER(SEARCH("#",H3627)),AA3627&lt;Config!$B$8,SUMPRODUCT(--ISNUMBER(SEARCH({"a";"b";"c";"d";"e";"f";"g";"h";"i";"j";"k";"l";"m";"n";"o";"p";"q";"r";"s";"t";"u";"v";"w";"x";"y";"z"},H3627)))&gt;0),"Invalid","Valid")</f>
        <v>Valid</v>
      </c>
      <c r="J3627" s="1" t="s">
        <v>25109</v>
      </c>
      <c r="K3627" s="1" t="s">
        <v>163</v>
      </c>
      <c r="L3627" s="1" t="s">
        <v>84</v>
      </c>
      <c r="M3627" s="1" t="s">
        <v>33825</v>
      </c>
      <c r="N3627" s="1" t="s">
        <v>33819</v>
      </c>
      <c r="O3627" s="1" t="s">
        <v>180</v>
      </c>
      <c r="P3627" t="s">
        <v>236</v>
      </c>
      <c r="Q3627" s="1" t="s">
        <v>253</v>
      </c>
      <c r="R3627" s="1" t="s">
        <v>961</v>
      </c>
      <c r="S3627" s="1" t="s">
        <v>6767</v>
      </c>
      <c r="T3627" s="1" t="s">
        <v>25110</v>
      </c>
      <c r="U3627" s="1" t="s">
        <v>16650</v>
      </c>
      <c r="V3627" s="1" t="s">
        <v>1145</v>
      </c>
      <c r="W3627" s="1" t="s">
        <v>33823</v>
      </c>
      <c r="X3627" t="str">
        <f t="shared" si="393"/>
        <v>Complete</v>
      </c>
      <c r="Y3627">
        <f>MAX(0,100-IF(G3627="Invalid",Config!$B$5,0)-IF(I3627="Invalid",Config!$B$6,0)-IF(X3627="Incomplete",Config!$B$7,0)-IF(AF3627="Yes",Config!$B$37,0))</f>
        <v>100</v>
      </c>
      <c r="Z3627" s="1">
        <f>IF(OR(TRIM(B3627)="",COUNTIF(Config!$B$15:$B$19,B3627)&gt;0),1,0)+IF(OR(TRIM(C3627)="",COUNTIF(Config!$B$15:$B$19,C3627)&gt;0),1,0)+IF(OR(TRIM(F3627)="",COUNTIF(Config!$B$15:$B$19,F3627)&gt;0),1,0)+IF(OR(TRIM(H3627)="",COUNTIF(Config!$B$15:$B$19,H3627)&gt;0),1,0)+IF(OR(TRIM(E3627)="",COUNTIF(Config!$B$15:$B$19,E3627)&gt;0),1,0)+IF(OR(TRIM(K3627)="",COUNTIF(Config!$B$15:$B$19,K3627)&gt;0),1,0)+IF(OR(TRIM(P3627)="",COUNTIF(Config!$B$15:$B$19,P3627)&gt;0),1,0)+IF(OR(TRIM(R3627)="",COUNTIF(Config!$B$15:$B$19,R3627)&gt;0),1,0)</f>
        <v>0</v>
      </c>
      <c r="AA3627" s="1" cm="1">
        <f t="array" ref="AA3627">SUMPRODUCT(LEN(H3627)-LEN(SUBSTITUTE(H3627,{"0";"1";"2";"3";"4";"5";"6";"7";"8";"9"},"")))</f>
        <v>10</v>
      </c>
      <c r="AC3627" t="str">
        <f t="shared" si="394"/>
        <v/>
      </c>
      <c r="AD3627">
        <f t="shared" si="395"/>
        <v>1</v>
      </c>
      <c r="AE3627">
        <f t="shared" si="396"/>
        <v>1</v>
      </c>
      <c r="AF3627" t="str">
        <f t="shared" si="397"/>
        <v>No</v>
      </c>
      <c r="AG3627">
        <f t="shared" ca="1" si="398"/>
        <v>37</v>
      </c>
      <c r="AH3627" t="str">
        <f ca="1">IF(OR(V3627="",AG3627=""),"Yes",IF(AG3627&gt;Config!$B$41,"Yes","No"))</f>
        <v>No</v>
      </c>
    </row>
    <row r="3628" spans="1:34" x14ac:dyDescent="0.25">
      <c r="A3628" s="1" t="s">
        <v>25111</v>
      </c>
      <c r="B3628" s="1" t="s">
        <v>619</v>
      </c>
      <c r="C3628" s="1" t="s">
        <v>1736</v>
      </c>
      <c r="D3628" s="1" t="s">
        <v>25112</v>
      </c>
      <c r="E3628" s="1" t="s">
        <v>633</v>
      </c>
      <c r="F3628" s="1" t="s">
        <v>25113</v>
      </c>
      <c r="G3628" t="str">
        <f t="shared" si="392"/>
        <v>Valid</v>
      </c>
      <c r="H3628" s="1" t="s">
        <v>25114</v>
      </c>
      <c r="I3628" t="str" cm="1">
        <f t="array" ref="I3628">IF(OR(TRIM(H3628)="",ISNUMBER(SEARCH("#",H3628)),AA3628&lt;Config!$B$8,SUMPRODUCT(--ISNUMBER(SEARCH({"a";"b";"c";"d";"e";"f";"g";"h";"i";"j";"k";"l";"m";"n";"o";"p";"q";"r";"s";"t";"u";"v";"w";"x";"y";"z"},H3628)))&gt;0),"Invalid","Valid")</f>
        <v>Valid</v>
      </c>
      <c r="J3628" s="1" t="s">
        <v>25115</v>
      </c>
      <c r="K3628" s="1" t="s">
        <v>178</v>
      </c>
      <c r="L3628" s="1" t="s">
        <v>265</v>
      </c>
      <c r="M3628" s="1" t="s">
        <v>235</v>
      </c>
      <c r="N3628" s="1" t="s">
        <v>33819</v>
      </c>
      <c r="O3628" s="1" t="s">
        <v>196</v>
      </c>
      <c r="P3628" t="s">
        <v>53</v>
      </c>
      <c r="Q3628" s="1" t="s">
        <v>181</v>
      </c>
      <c r="R3628" s="1" t="s">
        <v>55</v>
      </c>
      <c r="S3628" s="1" t="s">
        <v>25116</v>
      </c>
      <c r="T3628" s="1" t="s">
        <v>25117</v>
      </c>
      <c r="U3628" s="1" t="s">
        <v>10177</v>
      </c>
      <c r="V3628" s="1" t="s">
        <v>4728</v>
      </c>
      <c r="W3628" s="1" t="s">
        <v>202</v>
      </c>
      <c r="X3628" t="str">
        <f t="shared" si="393"/>
        <v>Complete</v>
      </c>
      <c r="Y3628">
        <f>MAX(0,100-IF(G3628="Invalid",Config!$B$5,0)-IF(I3628="Invalid",Config!$B$6,0)-IF(X3628="Incomplete",Config!$B$7,0)-IF(AF3628="Yes",Config!$B$37,0))</f>
        <v>100</v>
      </c>
      <c r="Z3628" s="1">
        <f>IF(OR(TRIM(B3628)="",COUNTIF(Config!$B$15:$B$19,B3628)&gt;0),1,0)+IF(OR(TRIM(C3628)="",COUNTIF(Config!$B$15:$B$19,C3628)&gt;0),1,0)+IF(OR(TRIM(F3628)="",COUNTIF(Config!$B$15:$B$19,F3628)&gt;0),1,0)+IF(OR(TRIM(H3628)="",COUNTIF(Config!$B$15:$B$19,H3628)&gt;0),1,0)+IF(OR(TRIM(E3628)="",COUNTIF(Config!$B$15:$B$19,E3628)&gt;0),1,0)+IF(OR(TRIM(K3628)="",COUNTIF(Config!$B$15:$B$19,K3628)&gt;0),1,0)+IF(OR(TRIM(P3628)="",COUNTIF(Config!$B$15:$B$19,P3628)&gt;0),1,0)+IF(OR(TRIM(R3628)="",COUNTIF(Config!$B$15:$B$19,R3628)&gt;0),1,0)</f>
        <v>0</v>
      </c>
      <c r="AA3628" s="1" cm="1">
        <f t="array" ref="AA3628">SUMPRODUCT(LEN(H3628)-LEN(SUBSTITUTE(H3628,{"0";"1";"2";"3";"4";"5";"6";"7";"8";"9"},"")))</f>
        <v>12</v>
      </c>
      <c r="AC3628" t="str">
        <f t="shared" si="394"/>
        <v/>
      </c>
      <c r="AD3628">
        <f t="shared" si="395"/>
        <v>1</v>
      </c>
      <c r="AE3628">
        <f t="shared" si="396"/>
        <v>1</v>
      </c>
      <c r="AF3628" t="str">
        <f t="shared" si="397"/>
        <v>No</v>
      </c>
      <c r="AG3628">
        <f t="shared" ca="1" si="398"/>
        <v>705</v>
      </c>
      <c r="AH3628" t="str">
        <f ca="1">IF(OR(V3628="",AG3628=""),"Yes",IF(AG3628&gt;Config!$B$41,"Yes","No"))</f>
        <v>Yes</v>
      </c>
    </row>
    <row r="3629" spans="1:34" x14ac:dyDescent="0.25">
      <c r="A3629" s="1" t="s">
        <v>25118</v>
      </c>
      <c r="B3629" s="1" t="s">
        <v>3522</v>
      </c>
      <c r="C3629" s="1" t="s">
        <v>308</v>
      </c>
      <c r="D3629" s="1" t="s">
        <v>25119</v>
      </c>
      <c r="E3629" s="1" t="s">
        <v>33858</v>
      </c>
      <c r="F3629" s="1" t="s">
        <v>25120</v>
      </c>
      <c r="G3629" t="str">
        <f t="shared" si="392"/>
        <v>Valid</v>
      </c>
      <c r="H3629" s="1" t="s">
        <v>25121</v>
      </c>
      <c r="I3629" t="str" cm="1">
        <f t="array" ref="I3629">IF(OR(TRIM(H3629)="",ISNUMBER(SEARCH("#",H3629)),AA3629&lt;Config!$B$8,SUMPRODUCT(--ISNUMBER(SEARCH({"a";"b";"c";"d";"e";"f";"g";"h";"i";"j";"k";"l";"m";"n";"o";"p";"q";"r";"s";"t";"u";"v";"w";"x";"y";"z"},H3629)))&gt;0),"Invalid","Valid")</f>
        <v>Valid</v>
      </c>
      <c r="J3629" s="1" t="s">
        <v>25122</v>
      </c>
      <c r="K3629" s="1" t="s">
        <v>378</v>
      </c>
      <c r="L3629" s="1" t="s">
        <v>179</v>
      </c>
      <c r="M3629" s="1" t="s">
        <v>165</v>
      </c>
      <c r="N3629" s="1" t="s">
        <v>713</v>
      </c>
      <c r="O3629" s="1" t="s">
        <v>69</v>
      </c>
      <c r="P3629" t="s">
        <v>87</v>
      </c>
      <c r="Q3629" s="1" t="s">
        <v>438</v>
      </c>
      <c r="R3629" s="1" t="s">
        <v>559</v>
      </c>
      <c r="S3629" s="1" t="s">
        <v>25123</v>
      </c>
      <c r="T3629" s="1" t="s">
        <v>25124</v>
      </c>
      <c r="U3629" s="1" t="s">
        <v>5185</v>
      </c>
      <c r="V3629" s="1" t="s">
        <v>25125</v>
      </c>
      <c r="W3629" s="1" t="s">
        <v>60</v>
      </c>
      <c r="X3629" t="str">
        <f t="shared" si="393"/>
        <v>Complete</v>
      </c>
      <c r="Y3629">
        <f>MAX(0,100-IF(G3629="Invalid",Config!$B$5,0)-IF(I3629="Invalid",Config!$B$6,0)-IF(X3629="Incomplete",Config!$B$7,0)-IF(AF3629="Yes",Config!$B$37,0))</f>
        <v>100</v>
      </c>
      <c r="Z3629" s="1">
        <f>IF(OR(TRIM(B3629)="",COUNTIF(Config!$B$15:$B$19,B3629)&gt;0),1,0)+IF(OR(TRIM(C3629)="",COUNTIF(Config!$B$15:$B$19,C3629)&gt;0),1,0)+IF(OR(TRIM(F3629)="",COUNTIF(Config!$B$15:$B$19,F3629)&gt;0),1,0)+IF(OR(TRIM(H3629)="",COUNTIF(Config!$B$15:$B$19,H3629)&gt;0),1,0)+IF(OR(TRIM(E3629)="",COUNTIF(Config!$B$15:$B$19,E3629)&gt;0),1,0)+IF(OR(TRIM(K3629)="",COUNTIF(Config!$B$15:$B$19,K3629)&gt;0),1,0)+IF(OR(TRIM(P3629)="",COUNTIF(Config!$B$15:$B$19,P3629)&gt;0),1,0)+IF(OR(TRIM(R3629)="",COUNTIF(Config!$B$15:$B$19,R3629)&gt;0),1,0)</f>
        <v>0</v>
      </c>
      <c r="AA3629" s="1" cm="1">
        <f t="array" ref="AA3629">SUMPRODUCT(LEN(H3629)-LEN(SUBSTITUTE(H3629,{"0";"1";"2";"3";"4";"5";"6";"7";"8";"9"},"")))</f>
        <v>11</v>
      </c>
      <c r="AC3629" t="str">
        <f t="shared" si="394"/>
        <v/>
      </c>
      <c r="AD3629">
        <f t="shared" si="395"/>
        <v>1</v>
      </c>
      <c r="AE3629">
        <f t="shared" si="396"/>
        <v>1</v>
      </c>
      <c r="AF3629" t="str">
        <f t="shared" si="397"/>
        <v>No</v>
      </c>
      <c r="AG3629">
        <f t="shared" ca="1" si="398"/>
        <v>374</v>
      </c>
      <c r="AH3629" t="str">
        <f ca="1">IF(OR(V3629="",AG3629=""),"Yes",IF(AG3629&gt;Config!$B$41,"Yes","No"))</f>
        <v>Yes</v>
      </c>
    </row>
    <row r="3630" spans="1:34" x14ac:dyDescent="0.25">
      <c r="A3630" s="1" t="s">
        <v>10974</v>
      </c>
      <c r="B3630" s="1" t="s">
        <v>259</v>
      </c>
      <c r="C3630" s="1" t="s">
        <v>33938</v>
      </c>
      <c r="D3630" s="1" t="s">
        <v>35454</v>
      </c>
      <c r="E3630" s="1" t="s">
        <v>283</v>
      </c>
      <c r="F3630" s="1" t="s">
        <v>25126</v>
      </c>
      <c r="G3630" t="str">
        <f t="shared" si="392"/>
        <v>Valid</v>
      </c>
      <c r="H3630" s="1" t="s">
        <v>25127</v>
      </c>
      <c r="I3630" t="str" cm="1">
        <f t="array" ref="I3630">IF(OR(TRIM(H3630)="",ISNUMBER(SEARCH("#",H3630)),AA3630&lt;Config!$B$8,SUMPRODUCT(--ISNUMBER(SEARCH({"a";"b";"c";"d";"e";"f";"g";"h";"i";"j";"k";"l";"m";"n";"o";"p";"q";"r";"s";"t";"u";"v";"w";"x";"y";"z"},H3630)))&gt;0),"Invalid","Valid")</f>
        <v>Valid</v>
      </c>
      <c r="J3630" s="1" t="s">
        <v>25128</v>
      </c>
      <c r="K3630" s="1" t="s">
        <v>866</v>
      </c>
      <c r="L3630" s="1" t="s">
        <v>179</v>
      </c>
      <c r="M3630" s="1" t="s">
        <v>235</v>
      </c>
      <c r="N3630" s="1" t="s">
        <v>713</v>
      </c>
      <c r="O3630" s="1" t="s">
        <v>196</v>
      </c>
      <c r="P3630" t="s">
        <v>236</v>
      </c>
      <c r="Q3630" s="1" t="s">
        <v>254</v>
      </c>
      <c r="R3630" s="1" t="s">
        <v>237</v>
      </c>
      <c r="S3630" s="1" t="s">
        <v>6847</v>
      </c>
      <c r="T3630" s="1" t="s">
        <v>25129</v>
      </c>
      <c r="U3630" s="1" t="s">
        <v>9450</v>
      </c>
      <c r="V3630" s="1" t="s">
        <v>25130</v>
      </c>
      <c r="W3630" s="1" t="s">
        <v>94</v>
      </c>
      <c r="X3630" t="str">
        <f t="shared" si="393"/>
        <v>Complete</v>
      </c>
      <c r="Y3630">
        <f>MAX(0,100-IF(G3630="Invalid",Config!$B$5,0)-IF(I3630="Invalid",Config!$B$6,0)-IF(X3630="Incomplete",Config!$B$7,0)-IF(AF3630="Yes",Config!$B$37,0))</f>
        <v>100</v>
      </c>
      <c r="Z3630" s="1">
        <f>IF(OR(TRIM(B3630)="",COUNTIF(Config!$B$15:$B$19,B3630)&gt;0),1,0)+IF(OR(TRIM(C3630)="",COUNTIF(Config!$B$15:$B$19,C3630)&gt;0),1,0)+IF(OR(TRIM(F3630)="",COUNTIF(Config!$B$15:$B$19,F3630)&gt;0),1,0)+IF(OR(TRIM(H3630)="",COUNTIF(Config!$B$15:$B$19,H3630)&gt;0),1,0)+IF(OR(TRIM(E3630)="",COUNTIF(Config!$B$15:$B$19,E3630)&gt;0),1,0)+IF(OR(TRIM(K3630)="",COUNTIF(Config!$B$15:$B$19,K3630)&gt;0),1,0)+IF(OR(TRIM(P3630)="",COUNTIF(Config!$B$15:$B$19,P3630)&gt;0),1,0)+IF(OR(TRIM(R3630)="",COUNTIF(Config!$B$15:$B$19,R3630)&gt;0),1,0)</f>
        <v>0</v>
      </c>
      <c r="AA3630" s="1" cm="1">
        <f t="array" ref="AA3630">SUMPRODUCT(LEN(H3630)-LEN(SUBSTITUTE(H3630,{"0";"1";"2";"3";"4";"5";"6";"7";"8";"9"},"")))</f>
        <v>12</v>
      </c>
      <c r="AC3630" t="str">
        <f t="shared" si="394"/>
        <v/>
      </c>
      <c r="AD3630">
        <f t="shared" si="395"/>
        <v>1</v>
      </c>
      <c r="AE3630">
        <f t="shared" si="396"/>
        <v>1</v>
      </c>
      <c r="AF3630" t="str">
        <f t="shared" si="397"/>
        <v>No</v>
      </c>
      <c r="AG3630">
        <f t="shared" ca="1" si="398"/>
        <v>49</v>
      </c>
      <c r="AH3630" t="str">
        <f ca="1">IF(OR(V3630="",AG3630=""),"Yes",IF(AG3630&gt;Config!$B$41,"Yes","No"))</f>
        <v>No</v>
      </c>
    </row>
    <row r="3631" spans="1:34" x14ac:dyDescent="0.25">
      <c r="A3631" s="1" t="s">
        <v>25131</v>
      </c>
      <c r="B3631" s="1" t="s">
        <v>22</v>
      </c>
      <c r="C3631" s="1" t="s">
        <v>189</v>
      </c>
      <c r="D3631" s="1" t="s">
        <v>8735</v>
      </c>
      <c r="E3631" s="1" t="s">
        <v>298</v>
      </c>
      <c r="F3631" s="1" t="s">
        <v>8736</v>
      </c>
      <c r="G3631" t="str">
        <f t="shared" si="392"/>
        <v>Valid</v>
      </c>
      <c r="H3631" s="1" t="s">
        <v>25132</v>
      </c>
      <c r="I3631" t="str" cm="1">
        <f t="array" ref="I3631">IF(OR(TRIM(H3631)="",ISNUMBER(SEARCH("#",H3631)),AA3631&lt;Config!$B$8,SUMPRODUCT(--ISNUMBER(SEARCH({"a";"b";"c";"d";"e";"f";"g";"h";"i";"j";"k";"l";"m";"n";"o";"p";"q";"r";"s";"t";"u";"v";"w";"x";"y";"z"},H3631)))&gt;0),"Invalid","Valid")</f>
        <v>Valid</v>
      </c>
      <c r="J3631" s="1" t="s">
        <v>8738</v>
      </c>
      <c r="K3631" s="1" t="s">
        <v>117</v>
      </c>
      <c r="L3631" s="1" t="s">
        <v>265</v>
      </c>
      <c r="M3631" s="1" t="s">
        <v>33825</v>
      </c>
      <c r="N3631" s="1" t="s">
        <v>51</v>
      </c>
      <c r="O3631" s="1" t="s">
        <v>32</v>
      </c>
      <c r="P3631" t="s">
        <v>53</v>
      </c>
      <c r="Q3631" s="1" t="s">
        <v>54</v>
      </c>
      <c r="R3631" s="1" t="s">
        <v>198</v>
      </c>
      <c r="S3631" s="1" t="s">
        <v>8739</v>
      </c>
      <c r="T3631" s="1" t="s">
        <v>8740</v>
      </c>
      <c r="U3631" s="1" t="s">
        <v>3733</v>
      </c>
      <c r="V3631" s="1" t="s">
        <v>8741</v>
      </c>
      <c r="W3631" s="1" t="s">
        <v>75</v>
      </c>
      <c r="X3631" t="str">
        <f t="shared" si="393"/>
        <v>Complete</v>
      </c>
      <c r="Y3631">
        <f>MAX(0,100-IF(G3631="Invalid",Config!$B$5,0)-IF(I3631="Invalid",Config!$B$6,0)-IF(X3631="Incomplete",Config!$B$7,0)-IF(AF3631="Yes",Config!$B$37,0))</f>
        <v>75</v>
      </c>
      <c r="Z3631" s="1">
        <f>IF(OR(TRIM(B3631)="",COUNTIF(Config!$B$15:$B$19,B3631)&gt;0),1,0)+IF(OR(TRIM(C3631)="",COUNTIF(Config!$B$15:$B$19,C3631)&gt;0),1,0)+IF(OR(TRIM(F3631)="",COUNTIF(Config!$B$15:$B$19,F3631)&gt;0),1,0)+IF(OR(TRIM(H3631)="",COUNTIF(Config!$B$15:$B$19,H3631)&gt;0),1,0)+IF(OR(TRIM(E3631)="",COUNTIF(Config!$B$15:$B$19,E3631)&gt;0),1,0)+IF(OR(TRIM(K3631)="",COUNTIF(Config!$B$15:$B$19,K3631)&gt;0),1,0)+IF(OR(TRIM(P3631)="",COUNTIF(Config!$B$15:$B$19,P3631)&gt;0),1,0)+IF(OR(TRIM(R3631)="",COUNTIF(Config!$B$15:$B$19,R3631)&gt;0),1,0)</f>
        <v>0</v>
      </c>
      <c r="AA3631" s="1" cm="1">
        <f t="array" ref="AA3631">SUMPRODUCT(LEN(H3631)-LEN(SUBSTITUTE(H3631,{"0";"1";"2";"3";"4";"5";"6";"7";"8";"9"},"")))</f>
        <v>12</v>
      </c>
      <c r="AC3631" t="str">
        <f t="shared" si="394"/>
        <v>Potential Duplicate</v>
      </c>
      <c r="AD3631">
        <f t="shared" si="395"/>
        <v>2</v>
      </c>
      <c r="AE3631">
        <f t="shared" si="396"/>
        <v>1</v>
      </c>
      <c r="AF3631" t="str">
        <f t="shared" si="397"/>
        <v>Yes</v>
      </c>
      <c r="AG3631" t="str">
        <f t="shared" ca="1" si="398"/>
        <v/>
      </c>
      <c r="AH3631" t="str">
        <f ca="1">IF(OR(V3631="",AG3631=""),"Yes",IF(AG3631&gt;Config!$B$41,"Yes","No"))</f>
        <v>Yes</v>
      </c>
    </row>
    <row r="3632" spans="1:34" x14ac:dyDescent="0.25">
      <c r="A3632" s="1" t="s">
        <v>25133</v>
      </c>
      <c r="B3632" s="1" t="s">
        <v>33815</v>
      </c>
      <c r="C3632" s="1" t="s">
        <v>353</v>
      </c>
      <c r="D3632" s="1" t="s">
        <v>353</v>
      </c>
      <c r="E3632" s="1" t="s">
        <v>477</v>
      </c>
      <c r="F3632" s="1" t="s">
        <v>25134</v>
      </c>
      <c r="G3632" t="str">
        <f t="shared" si="392"/>
        <v>Valid</v>
      </c>
      <c r="H3632" s="1" t="s">
        <v>25135</v>
      </c>
      <c r="I3632" t="str" cm="1">
        <f t="array" ref="I3632">IF(OR(TRIM(H3632)="",ISNUMBER(SEARCH("#",H3632)),AA3632&lt;Config!$B$8,SUMPRODUCT(--ISNUMBER(SEARCH({"a";"b";"c";"d";"e";"f";"g";"h";"i";"j";"k";"l";"m";"n";"o";"p";"q";"r";"s";"t";"u";"v";"w";"x";"y";"z"},H3632)))&gt;0),"Invalid","Valid")</f>
        <v>Valid</v>
      </c>
      <c r="J3632" s="1" t="s">
        <v>25136</v>
      </c>
      <c r="K3632" s="1" t="s">
        <v>210</v>
      </c>
      <c r="L3632" s="1" t="s">
        <v>102</v>
      </c>
      <c r="M3632" s="1" t="s">
        <v>135</v>
      </c>
      <c r="N3632" s="1" t="s">
        <v>358</v>
      </c>
      <c r="O3632" s="1" t="s">
        <v>149</v>
      </c>
      <c r="P3632" t="s">
        <v>236</v>
      </c>
      <c r="Q3632" s="1" t="s">
        <v>237</v>
      </c>
      <c r="R3632" s="1" t="s">
        <v>238</v>
      </c>
      <c r="S3632" s="1" t="s">
        <v>11974</v>
      </c>
      <c r="T3632" s="1" t="s">
        <v>25137</v>
      </c>
      <c r="U3632" s="1" t="s">
        <v>1710</v>
      </c>
      <c r="V3632" s="1" t="s">
        <v>1347</v>
      </c>
      <c r="W3632" s="1" t="s">
        <v>293</v>
      </c>
      <c r="X3632" t="str">
        <f t="shared" si="393"/>
        <v>Incomplete</v>
      </c>
      <c r="Y3632">
        <f>MAX(0,100-IF(G3632="Invalid",Config!$B$5,0)-IF(I3632="Invalid",Config!$B$6,0)-IF(X3632="Incomplete",Config!$B$7,0)-IF(AF3632="Yes",Config!$B$37,0))</f>
        <v>60</v>
      </c>
      <c r="Z3632" s="1">
        <f>IF(OR(TRIM(B3632)="",COUNTIF(Config!$B$15:$B$19,B3632)&gt;0),1,0)+IF(OR(TRIM(C3632)="",COUNTIF(Config!$B$15:$B$19,C3632)&gt;0),1,0)+IF(OR(TRIM(F3632)="",COUNTIF(Config!$B$15:$B$19,F3632)&gt;0),1,0)+IF(OR(TRIM(H3632)="",COUNTIF(Config!$B$15:$B$19,H3632)&gt;0),1,0)+IF(OR(TRIM(E3632)="",COUNTIF(Config!$B$15:$B$19,E3632)&gt;0),1,0)+IF(OR(TRIM(K3632)="",COUNTIF(Config!$B$15:$B$19,K3632)&gt;0),1,0)+IF(OR(TRIM(P3632)="",COUNTIF(Config!$B$15:$B$19,P3632)&gt;0),1,0)+IF(OR(TRIM(R3632)="",COUNTIF(Config!$B$15:$B$19,R3632)&gt;0),1,0)</f>
        <v>1</v>
      </c>
      <c r="AA3632" s="1" cm="1">
        <f t="array" ref="AA3632">SUMPRODUCT(LEN(H3632)-LEN(SUBSTITUTE(H3632,{"0";"1";"2";"3";"4";"5";"6";"7";"8";"9"},"")))</f>
        <v>12</v>
      </c>
      <c r="AC3632" t="str">
        <f t="shared" si="394"/>
        <v>Incomplete Profile</v>
      </c>
      <c r="AD3632">
        <f t="shared" si="395"/>
        <v>1</v>
      </c>
      <c r="AE3632">
        <f t="shared" si="396"/>
        <v>1</v>
      </c>
      <c r="AF3632" t="str">
        <f t="shared" si="397"/>
        <v>No</v>
      </c>
      <c r="AG3632">
        <f t="shared" ca="1" si="398"/>
        <v>37</v>
      </c>
      <c r="AH3632" t="str">
        <f ca="1">IF(OR(V3632="",AG3632=""),"Yes",IF(AG3632&gt;Config!$B$41,"Yes","No"))</f>
        <v>No</v>
      </c>
    </row>
    <row r="3633" spans="1:34" x14ac:dyDescent="0.25">
      <c r="A3633" s="1" t="s">
        <v>25138</v>
      </c>
      <c r="B3633" s="1" t="s">
        <v>172</v>
      </c>
      <c r="C3633" s="1" t="s">
        <v>189</v>
      </c>
      <c r="D3633" s="1" t="s">
        <v>21905</v>
      </c>
      <c r="E3633" s="1" t="s">
        <v>34067</v>
      </c>
      <c r="F3633" s="1" t="s">
        <v>25139</v>
      </c>
      <c r="G3633" t="str">
        <f t="shared" si="392"/>
        <v>Valid</v>
      </c>
      <c r="H3633" s="1" t="s">
        <v>25140</v>
      </c>
      <c r="I3633" t="str" cm="1">
        <f t="array" ref="I3633">IF(OR(TRIM(H3633)="",ISNUMBER(SEARCH("#",H3633)),AA3633&lt;Config!$B$8,SUMPRODUCT(--ISNUMBER(SEARCH({"a";"b";"c";"d";"e";"f";"g";"h";"i";"j";"k";"l";"m";"n";"o";"p";"q";"r";"s";"t";"u";"v";"w";"x";"y";"z"},H3633)))&gt;0),"Invalid","Valid")</f>
        <v>Valid</v>
      </c>
      <c r="J3633" s="1" t="s">
        <v>25141</v>
      </c>
      <c r="K3633" s="1" t="s">
        <v>287</v>
      </c>
      <c r="L3633" s="1" t="s">
        <v>134</v>
      </c>
      <c r="M3633" s="1" t="s">
        <v>343</v>
      </c>
      <c r="N3633" s="1" t="s">
        <v>31</v>
      </c>
      <c r="O3633" s="1" t="s">
        <v>69</v>
      </c>
      <c r="P3633" t="s">
        <v>314</v>
      </c>
      <c r="Q3633" s="1" t="s">
        <v>315</v>
      </c>
      <c r="R3633" s="1" t="s">
        <v>663</v>
      </c>
      <c r="S3633" s="1" t="s">
        <v>25142</v>
      </c>
      <c r="T3633" s="1" t="s">
        <v>25143</v>
      </c>
      <c r="U3633" s="1" t="s">
        <v>25144</v>
      </c>
      <c r="V3633" s="1" t="s">
        <v>3860</v>
      </c>
      <c r="W3633" s="1" t="s">
        <v>94</v>
      </c>
      <c r="X3633" t="str">
        <f t="shared" si="393"/>
        <v>Complete</v>
      </c>
      <c r="Y3633">
        <f>MAX(0,100-IF(G3633="Invalid",Config!$B$5,0)-IF(I3633="Invalid",Config!$B$6,0)-IF(X3633="Incomplete",Config!$B$7,0)-IF(AF3633="Yes",Config!$B$37,0))</f>
        <v>100</v>
      </c>
      <c r="Z3633" s="1">
        <f>IF(OR(TRIM(B3633)="",COUNTIF(Config!$B$15:$B$19,B3633)&gt;0),1,0)+IF(OR(TRIM(C3633)="",COUNTIF(Config!$B$15:$B$19,C3633)&gt;0),1,0)+IF(OR(TRIM(F3633)="",COUNTIF(Config!$B$15:$B$19,F3633)&gt;0),1,0)+IF(OR(TRIM(H3633)="",COUNTIF(Config!$B$15:$B$19,H3633)&gt;0),1,0)+IF(OR(TRIM(E3633)="",COUNTIF(Config!$B$15:$B$19,E3633)&gt;0),1,0)+IF(OR(TRIM(K3633)="",COUNTIF(Config!$B$15:$B$19,K3633)&gt;0),1,0)+IF(OR(TRIM(P3633)="",COUNTIF(Config!$B$15:$B$19,P3633)&gt;0),1,0)+IF(OR(TRIM(R3633)="",COUNTIF(Config!$B$15:$B$19,R3633)&gt;0),1,0)</f>
        <v>0</v>
      </c>
      <c r="AA3633" s="1" cm="1">
        <f t="array" ref="AA3633">SUMPRODUCT(LEN(H3633)-LEN(SUBSTITUTE(H3633,{"0";"1";"2";"3";"4";"5";"6";"7";"8";"9"},"")))</f>
        <v>12</v>
      </c>
      <c r="AC3633" t="str">
        <f t="shared" si="394"/>
        <v/>
      </c>
      <c r="AD3633">
        <f t="shared" si="395"/>
        <v>1</v>
      </c>
      <c r="AE3633">
        <f t="shared" si="396"/>
        <v>1</v>
      </c>
      <c r="AF3633" t="str">
        <f t="shared" si="397"/>
        <v>No</v>
      </c>
      <c r="AG3633">
        <f t="shared" ca="1" si="398"/>
        <v>369</v>
      </c>
      <c r="AH3633" t="str">
        <f ca="1">IF(OR(V3633="",AG3633=""),"Yes",IF(AG3633&gt;Config!$B$41,"Yes","No"))</f>
        <v>Yes</v>
      </c>
    </row>
    <row r="3634" spans="1:34" x14ac:dyDescent="0.25">
      <c r="A3634" s="1" t="s">
        <v>25145</v>
      </c>
      <c r="B3634" s="1" t="s">
        <v>5122</v>
      </c>
      <c r="C3634" s="1" t="s">
        <v>1007</v>
      </c>
      <c r="D3634" s="1" t="s">
        <v>25146</v>
      </c>
      <c r="E3634" s="1" t="s">
        <v>191</v>
      </c>
      <c r="F3634" s="1" t="s">
        <v>25147</v>
      </c>
      <c r="G3634" t="str">
        <f t="shared" si="392"/>
        <v>Valid</v>
      </c>
      <c r="H3634" s="1" t="s">
        <v>25148</v>
      </c>
      <c r="I3634" t="str" cm="1">
        <f t="array" ref="I3634">IF(OR(TRIM(H3634)="",ISNUMBER(SEARCH("#",H3634)),AA3634&lt;Config!$B$8,SUMPRODUCT(--ISNUMBER(SEARCH({"a";"b";"c";"d";"e";"f";"g";"h";"i";"j";"k";"l";"m";"n";"o";"p";"q";"r";"s";"t";"u";"v";"w";"x";"y";"z"},H3634)))&gt;0),"Invalid","Valid")</f>
        <v>Valid</v>
      </c>
      <c r="J3634" s="1" t="s">
        <v>25149</v>
      </c>
      <c r="K3634" s="1" t="s">
        <v>210</v>
      </c>
      <c r="L3634" s="1" t="s">
        <v>134</v>
      </c>
      <c r="M3634" s="1" t="s">
        <v>235</v>
      </c>
      <c r="N3634" s="1" t="s">
        <v>148</v>
      </c>
      <c r="O3634" s="1" t="s">
        <v>149</v>
      </c>
      <c r="P3634" t="s">
        <v>53</v>
      </c>
      <c r="Q3634" s="1" t="s">
        <v>55</v>
      </c>
      <c r="R3634" s="1" t="s">
        <v>198</v>
      </c>
      <c r="S3634" s="1" t="s">
        <v>11110</v>
      </c>
      <c r="T3634" s="1" t="s">
        <v>25150</v>
      </c>
      <c r="U3634" s="1" t="s">
        <v>1466</v>
      </c>
      <c r="V3634" s="1" t="s">
        <v>25151</v>
      </c>
      <c r="W3634" s="1" t="s">
        <v>293</v>
      </c>
      <c r="X3634" t="str">
        <f t="shared" si="393"/>
        <v>Complete</v>
      </c>
      <c r="Y3634">
        <f>MAX(0,100-IF(G3634="Invalid",Config!$B$5,0)-IF(I3634="Invalid",Config!$B$6,0)-IF(X3634="Incomplete",Config!$B$7,0)-IF(AF3634="Yes",Config!$B$37,0))</f>
        <v>100</v>
      </c>
      <c r="Z3634" s="1">
        <f>IF(OR(TRIM(B3634)="",COUNTIF(Config!$B$15:$B$19,B3634)&gt;0),1,0)+IF(OR(TRIM(C3634)="",COUNTIF(Config!$B$15:$B$19,C3634)&gt;0),1,0)+IF(OR(TRIM(F3634)="",COUNTIF(Config!$B$15:$B$19,F3634)&gt;0),1,0)+IF(OR(TRIM(H3634)="",COUNTIF(Config!$B$15:$B$19,H3634)&gt;0),1,0)+IF(OR(TRIM(E3634)="",COUNTIF(Config!$B$15:$B$19,E3634)&gt;0),1,0)+IF(OR(TRIM(K3634)="",COUNTIF(Config!$B$15:$B$19,K3634)&gt;0),1,0)+IF(OR(TRIM(P3634)="",COUNTIF(Config!$B$15:$B$19,P3634)&gt;0),1,0)+IF(OR(TRIM(R3634)="",COUNTIF(Config!$B$15:$B$19,R3634)&gt;0),1,0)</f>
        <v>0</v>
      </c>
      <c r="AA3634" s="1" cm="1">
        <f t="array" ref="AA3634">SUMPRODUCT(LEN(H3634)-LEN(SUBSTITUTE(H3634,{"0";"1";"2";"3";"4";"5";"6";"7";"8";"9"},"")))</f>
        <v>10</v>
      </c>
      <c r="AC3634" t="str">
        <f t="shared" si="394"/>
        <v/>
      </c>
      <c r="AD3634">
        <f t="shared" si="395"/>
        <v>1</v>
      </c>
      <c r="AE3634">
        <f t="shared" si="396"/>
        <v>1</v>
      </c>
      <c r="AF3634" t="str">
        <f t="shared" si="397"/>
        <v>No</v>
      </c>
      <c r="AG3634">
        <f t="shared" ca="1" si="398"/>
        <v>243</v>
      </c>
      <c r="AH3634" t="str">
        <f ca="1">IF(OR(V3634="",AG3634=""),"Yes",IF(AG3634&gt;Config!$B$41,"Yes","No"))</f>
        <v>No</v>
      </c>
    </row>
    <row r="3635" spans="1:34" x14ac:dyDescent="0.25">
      <c r="A3635" s="1" t="s">
        <v>25152</v>
      </c>
      <c r="B3635" s="1" t="s">
        <v>7543</v>
      </c>
      <c r="C3635" s="1" t="s">
        <v>296</v>
      </c>
      <c r="D3635" s="1" t="s">
        <v>25153</v>
      </c>
      <c r="E3635" s="1" t="s">
        <v>283</v>
      </c>
      <c r="F3635" s="1" t="s">
        <v>35455</v>
      </c>
      <c r="G3635" t="str">
        <f t="shared" si="392"/>
        <v>Valid</v>
      </c>
      <c r="H3635" s="1" t="s">
        <v>25154</v>
      </c>
      <c r="I3635" t="str" cm="1">
        <f t="array" ref="I3635">IF(OR(TRIM(H3635)="",ISNUMBER(SEARCH("#",H3635)),AA3635&lt;Config!$B$8,SUMPRODUCT(--ISNUMBER(SEARCH({"a";"b";"c";"d";"e";"f";"g";"h";"i";"j";"k";"l";"m";"n";"o";"p";"q";"r";"s";"t";"u";"v";"w";"x";"y";"z"},H3635)))&gt;0),"Invalid","Valid")</f>
        <v>Valid</v>
      </c>
      <c r="J3635" s="1" t="s">
        <v>25155</v>
      </c>
      <c r="K3635" s="1" t="s">
        <v>195</v>
      </c>
      <c r="L3635" s="1" t="s">
        <v>134</v>
      </c>
      <c r="M3635" s="1" t="s">
        <v>135</v>
      </c>
      <c r="N3635" s="1" t="s">
        <v>31</v>
      </c>
      <c r="O3635" s="1" t="s">
        <v>180</v>
      </c>
      <c r="P3635" t="s">
        <v>236</v>
      </c>
      <c r="Q3635" s="1" t="s">
        <v>237</v>
      </c>
      <c r="R3635" s="1" t="s">
        <v>238</v>
      </c>
      <c r="S3635" s="1" t="s">
        <v>25156</v>
      </c>
      <c r="T3635" s="1" t="s">
        <v>25157</v>
      </c>
      <c r="U3635" s="1" t="s">
        <v>9774</v>
      </c>
      <c r="V3635" s="1" t="s">
        <v>25158</v>
      </c>
      <c r="W3635" s="1" t="s">
        <v>125</v>
      </c>
      <c r="X3635" t="str">
        <f t="shared" si="393"/>
        <v>Complete</v>
      </c>
      <c r="Y3635">
        <f>MAX(0,100-IF(G3635="Invalid",Config!$B$5,0)-IF(I3635="Invalid",Config!$B$6,0)-IF(X3635="Incomplete",Config!$B$7,0)-IF(AF3635="Yes",Config!$B$37,0))</f>
        <v>100</v>
      </c>
      <c r="Z3635" s="1">
        <f>IF(OR(TRIM(B3635)="",COUNTIF(Config!$B$15:$B$19,B3635)&gt;0),1,0)+IF(OR(TRIM(C3635)="",COUNTIF(Config!$B$15:$B$19,C3635)&gt;0),1,0)+IF(OR(TRIM(F3635)="",COUNTIF(Config!$B$15:$B$19,F3635)&gt;0),1,0)+IF(OR(TRIM(H3635)="",COUNTIF(Config!$B$15:$B$19,H3635)&gt;0),1,0)+IF(OR(TRIM(E3635)="",COUNTIF(Config!$B$15:$B$19,E3635)&gt;0),1,0)+IF(OR(TRIM(K3635)="",COUNTIF(Config!$B$15:$B$19,K3635)&gt;0),1,0)+IF(OR(TRIM(P3635)="",COUNTIF(Config!$B$15:$B$19,P3635)&gt;0),1,0)+IF(OR(TRIM(R3635)="",COUNTIF(Config!$B$15:$B$19,R3635)&gt;0),1,0)</f>
        <v>0</v>
      </c>
      <c r="AA3635" s="1" cm="1">
        <f t="array" ref="AA3635">SUMPRODUCT(LEN(H3635)-LEN(SUBSTITUTE(H3635,{"0";"1";"2";"3";"4";"5";"6";"7";"8";"9"},"")))</f>
        <v>10</v>
      </c>
      <c r="AC3635" t="str">
        <f t="shared" si="394"/>
        <v/>
      </c>
      <c r="AD3635">
        <f t="shared" si="395"/>
        <v>1</v>
      </c>
      <c r="AE3635">
        <f t="shared" si="396"/>
        <v>1</v>
      </c>
      <c r="AF3635" t="str">
        <f t="shared" si="397"/>
        <v>No</v>
      </c>
      <c r="AG3635">
        <f t="shared" ca="1" si="398"/>
        <v>320</v>
      </c>
      <c r="AH3635" t="str">
        <f ca="1">IF(OR(V3635="",AG3635=""),"Yes",IF(AG3635&gt;Config!$B$41,"Yes","No"))</f>
        <v>No</v>
      </c>
    </row>
    <row r="3636" spans="1:34" x14ac:dyDescent="0.25">
      <c r="A3636" s="1" t="s">
        <v>25159</v>
      </c>
      <c r="B3636" s="1" t="s">
        <v>488</v>
      </c>
      <c r="C3636" s="1" t="s">
        <v>353</v>
      </c>
      <c r="D3636" s="1" t="s">
        <v>35456</v>
      </c>
      <c r="E3636" s="1" t="s">
        <v>35105</v>
      </c>
      <c r="F3636" s="1" t="s">
        <v>25160</v>
      </c>
      <c r="G3636" t="str">
        <f t="shared" si="392"/>
        <v>Valid</v>
      </c>
      <c r="H3636" s="1" t="s">
        <v>25161</v>
      </c>
      <c r="I3636" t="str" cm="1">
        <f t="array" ref="I3636">IF(OR(TRIM(H3636)="",ISNUMBER(SEARCH("#",H3636)),AA3636&lt;Config!$B$8,SUMPRODUCT(--ISNUMBER(SEARCH({"a";"b";"c";"d";"e";"f";"g";"h";"i";"j";"k";"l";"m";"n";"o";"p";"q";"r";"s";"t";"u";"v";"w";"x";"y";"z"},H3636)))&gt;0),"Invalid","Valid")</f>
        <v>Valid</v>
      </c>
      <c r="J3636" s="1" t="s">
        <v>25162</v>
      </c>
      <c r="K3636" s="1" t="s">
        <v>287</v>
      </c>
      <c r="L3636" s="1" t="s">
        <v>29</v>
      </c>
      <c r="M3636" s="1" t="s">
        <v>50</v>
      </c>
      <c r="N3636" s="1" t="s">
        <v>211</v>
      </c>
      <c r="O3636" s="1" t="s">
        <v>69</v>
      </c>
      <c r="P3636" t="s">
        <v>53</v>
      </c>
      <c r="Q3636" s="1" t="s">
        <v>55</v>
      </c>
      <c r="R3636" s="1" t="s">
        <v>415</v>
      </c>
      <c r="S3636" s="1" t="s">
        <v>16417</v>
      </c>
      <c r="T3636" s="1" t="s">
        <v>25163</v>
      </c>
      <c r="U3636" s="1" t="s">
        <v>4907</v>
      </c>
      <c r="V3636" s="1" t="s">
        <v>140</v>
      </c>
      <c r="W3636" s="1" t="s">
        <v>125</v>
      </c>
      <c r="X3636" t="str">
        <f t="shared" si="393"/>
        <v>Complete</v>
      </c>
      <c r="Y3636">
        <f>MAX(0,100-IF(G3636="Invalid",Config!$B$5,0)-IF(I3636="Invalid",Config!$B$6,0)-IF(X3636="Incomplete",Config!$B$7,0)-IF(AF3636="Yes",Config!$B$37,0))</f>
        <v>100</v>
      </c>
      <c r="Z3636" s="1">
        <f>IF(OR(TRIM(B3636)="",COUNTIF(Config!$B$15:$B$19,B3636)&gt;0),1,0)+IF(OR(TRIM(C3636)="",COUNTIF(Config!$B$15:$B$19,C3636)&gt;0),1,0)+IF(OR(TRIM(F3636)="",COUNTIF(Config!$B$15:$B$19,F3636)&gt;0),1,0)+IF(OR(TRIM(H3636)="",COUNTIF(Config!$B$15:$B$19,H3636)&gt;0),1,0)+IF(OR(TRIM(E3636)="",COUNTIF(Config!$B$15:$B$19,E3636)&gt;0),1,0)+IF(OR(TRIM(K3636)="",COUNTIF(Config!$B$15:$B$19,K3636)&gt;0),1,0)+IF(OR(TRIM(P3636)="",COUNTIF(Config!$B$15:$B$19,P3636)&gt;0),1,0)+IF(OR(TRIM(R3636)="",COUNTIF(Config!$B$15:$B$19,R3636)&gt;0),1,0)</f>
        <v>0</v>
      </c>
      <c r="AA3636" s="1" cm="1">
        <f t="array" ref="AA3636">SUMPRODUCT(LEN(H3636)-LEN(SUBSTITUTE(H3636,{"0";"1";"2";"3";"4";"5";"6";"7";"8";"9"},"")))</f>
        <v>10</v>
      </c>
      <c r="AC3636" t="str">
        <f t="shared" si="394"/>
        <v/>
      </c>
      <c r="AD3636">
        <f t="shared" si="395"/>
        <v>1</v>
      </c>
      <c r="AE3636">
        <f t="shared" si="396"/>
        <v>1</v>
      </c>
      <c r="AF3636" t="str">
        <f t="shared" si="397"/>
        <v>No</v>
      </c>
      <c r="AG3636">
        <f t="shared" ca="1" si="398"/>
        <v>37</v>
      </c>
      <c r="AH3636" t="str">
        <f ca="1">IF(OR(V3636="",AG3636=""),"Yes",IF(AG3636&gt;Config!$B$41,"Yes","No"))</f>
        <v>No</v>
      </c>
    </row>
    <row r="3637" spans="1:34" x14ac:dyDescent="0.25">
      <c r="A3637" s="1" t="s">
        <v>25164</v>
      </c>
      <c r="B3637" s="1" t="s">
        <v>259</v>
      </c>
      <c r="C3637" s="1" t="s">
        <v>323</v>
      </c>
      <c r="D3637" s="1" t="s">
        <v>13538</v>
      </c>
      <c r="E3637" s="1" t="s">
        <v>191</v>
      </c>
      <c r="F3637" s="1" t="s">
        <v>13539</v>
      </c>
      <c r="G3637" t="str">
        <f t="shared" si="392"/>
        <v>Valid</v>
      </c>
      <c r="H3637" s="1" t="s">
        <v>25165</v>
      </c>
      <c r="I3637" t="str" cm="1">
        <f t="array" ref="I3637">IF(OR(TRIM(H3637)="",ISNUMBER(SEARCH("#",H3637)),AA3637&lt;Config!$B$8,SUMPRODUCT(--ISNUMBER(SEARCH({"a";"b";"c";"d";"e";"f";"g";"h";"i";"j";"k";"l";"m";"n";"o";"p";"q";"r";"s";"t";"u";"v";"w";"x";"y";"z"},H3637)))&gt;0),"Invalid","Valid")</f>
        <v>Valid</v>
      </c>
      <c r="J3637" s="1" t="s">
        <v>13541</v>
      </c>
      <c r="K3637" s="1" t="s">
        <v>83</v>
      </c>
      <c r="L3637" s="1" t="s">
        <v>179</v>
      </c>
      <c r="M3637" s="1" t="s">
        <v>517</v>
      </c>
      <c r="N3637" s="1" t="s">
        <v>358</v>
      </c>
      <c r="O3637" s="1" t="s">
        <v>149</v>
      </c>
      <c r="P3637" t="s">
        <v>33</v>
      </c>
      <c r="Q3637" s="1" t="s">
        <v>1664</v>
      </c>
      <c r="R3637" s="1" t="s">
        <v>35</v>
      </c>
      <c r="S3637" s="1" t="s">
        <v>13542</v>
      </c>
      <c r="T3637" s="1" t="s">
        <v>13543</v>
      </c>
      <c r="U3637" s="1" t="s">
        <v>6468</v>
      </c>
      <c r="V3637" s="1" t="s">
        <v>790</v>
      </c>
      <c r="W3637" s="1" t="s">
        <v>384</v>
      </c>
      <c r="X3637" t="str">
        <f t="shared" si="393"/>
        <v>Complete</v>
      </c>
      <c r="Y3637">
        <f>MAX(0,100-IF(G3637="Invalid",Config!$B$5,0)-IF(I3637="Invalid",Config!$B$6,0)-IF(X3637="Incomplete",Config!$B$7,0)-IF(AF3637="Yes",Config!$B$37,0))</f>
        <v>75</v>
      </c>
      <c r="Z3637" s="1">
        <f>IF(OR(TRIM(B3637)="",COUNTIF(Config!$B$15:$B$19,B3637)&gt;0),1,0)+IF(OR(TRIM(C3637)="",COUNTIF(Config!$B$15:$B$19,C3637)&gt;0),1,0)+IF(OR(TRIM(F3637)="",COUNTIF(Config!$B$15:$B$19,F3637)&gt;0),1,0)+IF(OR(TRIM(H3637)="",COUNTIF(Config!$B$15:$B$19,H3637)&gt;0),1,0)+IF(OR(TRIM(E3637)="",COUNTIF(Config!$B$15:$B$19,E3637)&gt;0),1,0)+IF(OR(TRIM(K3637)="",COUNTIF(Config!$B$15:$B$19,K3637)&gt;0),1,0)+IF(OR(TRIM(P3637)="",COUNTIF(Config!$B$15:$B$19,P3637)&gt;0),1,0)+IF(OR(TRIM(R3637)="",COUNTIF(Config!$B$15:$B$19,R3637)&gt;0),1,0)</f>
        <v>0</v>
      </c>
      <c r="AA3637" s="1" cm="1">
        <f t="array" ref="AA3637">SUMPRODUCT(LEN(H3637)-LEN(SUBSTITUTE(H3637,{"0";"1";"2";"3";"4";"5";"6";"7";"8";"9"},"")))</f>
        <v>10</v>
      </c>
      <c r="AC3637" t="str">
        <f t="shared" si="394"/>
        <v>Potential Duplicate</v>
      </c>
      <c r="AD3637">
        <f t="shared" si="395"/>
        <v>2</v>
      </c>
      <c r="AE3637">
        <f t="shared" si="396"/>
        <v>1</v>
      </c>
      <c r="AF3637" t="str">
        <f t="shared" si="397"/>
        <v>Yes</v>
      </c>
      <c r="AG3637">
        <f t="shared" ca="1" si="398"/>
        <v>72</v>
      </c>
      <c r="AH3637" t="str">
        <f ca="1">IF(OR(V3637="",AG3637=""),"Yes",IF(AG3637&gt;Config!$B$41,"Yes","No"))</f>
        <v>No</v>
      </c>
    </row>
    <row r="3638" spans="1:34" x14ac:dyDescent="0.25">
      <c r="A3638" s="1" t="s">
        <v>25166</v>
      </c>
      <c r="B3638" s="1" t="s">
        <v>1293</v>
      </c>
      <c r="C3638" s="1" t="s">
        <v>364</v>
      </c>
      <c r="D3638" s="1" t="s">
        <v>25167</v>
      </c>
      <c r="E3638" s="1" t="s">
        <v>35228</v>
      </c>
      <c r="F3638" s="1" t="s">
        <v>25168</v>
      </c>
      <c r="G3638" t="str">
        <f t="shared" si="392"/>
        <v>Valid</v>
      </c>
      <c r="H3638" s="1" t="s">
        <v>25169</v>
      </c>
      <c r="I3638" t="str" cm="1">
        <f t="array" ref="I3638">IF(OR(TRIM(H3638)="",ISNUMBER(SEARCH("#",H3638)),AA3638&lt;Config!$B$8,SUMPRODUCT(--ISNUMBER(SEARCH({"a";"b";"c";"d";"e";"f";"g";"h";"i";"j";"k";"l";"m";"n";"o";"p";"q";"r";"s";"t";"u";"v";"w";"x";"y";"z"},H3638)))&gt;0),"Invalid","Valid")</f>
        <v>Valid</v>
      </c>
      <c r="J3638" s="1" t="s">
        <v>25170</v>
      </c>
      <c r="K3638" s="1" t="s">
        <v>378</v>
      </c>
      <c r="L3638" s="1" t="s">
        <v>265</v>
      </c>
      <c r="M3638" s="1" t="s">
        <v>118</v>
      </c>
      <c r="N3638" s="1" t="s">
        <v>148</v>
      </c>
      <c r="O3638" s="1" t="s">
        <v>69</v>
      </c>
      <c r="P3638" t="s">
        <v>53</v>
      </c>
      <c r="Q3638" s="1" t="s">
        <v>181</v>
      </c>
      <c r="R3638" s="1" t="s">
        <v>70</v>
      </c>
      <c r="S3638" s="1" t="s">
        <v>25171</v>
      </c>
      <c r="T3638" s="1" t="s">
        <v>25172</v>
      </c>
      <c r="U3638" s="1" t="s">
        <v>12916</v>
      </c>
      <c r="V3638" s="1" t="s">
        <v>25173</v>
      </c>
      <c r="W3638" s="1" t="s">
        <v>94</v>
      </c>
      <c r="X3638" t="str">
        <f t="shared" si="393"/>
        <v>Complete</v>
      </c>
      <c r="Y3638">
        <f>MAX(0,100-IF(G3638="Invalid",Config!$B$5,0)-IF(I3638="Invalid",Config!$B$6,0)-IF(X3638="Incomplete",Config!$B$7,0)-IF(AF3638="Yes",Config!$B$37,0))</f>
        <v>100</v>
      </c>
      <c r="Z3638" s="1">
        <f>IF(OR(TRIM(B3638)="",COUNTIF(Config!$B$15:$B$19,B3638)&gt;0),1,0)+IF(OR(TRIM(C3638)="",COUNTIF(Config!$B$15:$B$19,C3638)&gt;0),1,0)+IF(OR(TRIM(F3638)="",COUNTIF(Config!$B$15:$B$19,F3638)&gt;0),1,0)+IF(OR(TRIM(H3638)="",COUNTIF(Config!$B$15:$B$19,H3638)&gt;0),1,0)+IF(OR(TRIM(E3638)="",COUNTIF(Config!$B$15:$B$19,E3638)&gt;0),1,0)+IF(OR(TRIM(K3638)="",COUNTIF(Config!$B$15:$B$19,K3638)&gt;0),1,0)+IF(OR(TRIM(P3638)="",COUNTIF(Config!$B$15:$B$19,P3638)&gt;0),1,0)+IF(OR(TRIM(R3638)="",COUNTIF(Config!$B$15:$B$19,R3638)&gt;0),1,0)</f>
        <v>0</v>
      </c>
      <c r="AA3638" s="1" cm="1">
        <f t="array" ref="AA3638">SUMPRODUCT(LEN(H3638)-LEN(SUBSTITUTE(H3638,{"0";"1";"2";"3";"4";"5";"6";"7";"8";"9"},"")))</f>
        <v>10</v>
      </c>
      <c r="AC3638" t="str">
        <f t="shared" si="394"/>
        <v/>
      </c>
      <c r="AD3638">
        <f t="shared" si="395"/>
        <v>1</v>
      </c>
      <c r="AE3638">
        <f t="shared" si="396"/>
        <v>1</v>
      </c>
      <c r="AF3638" t="str">
        <f t="shared" si="397"/>
        <v>No</v>
      </c>
      <c r="AG3638">
        <f t="shared" ca="1" si="398"/>
        <v>455</v>
      </c>
      <c r="AH3638" t="str">
        <f ca="1">IF(OR(V3638="",AG3638=""),"Yes",IF(AG3638&gt;Config!$B$41,"Yes","No"))</f>
        <v>Yes</v>
      </c>
    </row>
    <row r="3639" spans="1:34" x14ac:dyDescent="0.25">
      <c r="A3639" s="1" t="s">
        <v>25174</v>
      </c>
      <c r="B3639" s="1" t="s">
        <v>690</v>
      </c>
      <c r="C3639" s="1" t="s">
        <v>499</v>
      </c>
      <c r="D3639" s="1" t="s">
        <v>25175</v>
      </c>
      <c r="E3639" s="1" t="s">
        <v>34839</v>
      </c>
      <c r="F3639" s="1" t="s">
        <v>25176</v>
      </c>
      <c r="G3639" t="str">
        <f t="shared" si="392"/>
        <v>Valid</v>
      </c>
      <c r="H3639" s="1" t="s">
        <v>25177</v>
      </c>
      <c r="I3639" t="str" cm="1">
        <f t="array" ref="I3639">IF(OR(TRIM(H3639)="",ISNUMBER(SEARCH("#",H3639)),AA3639&lt;Config!$B$8,SUMPRODUCT(--ISNUMBER(SEARCH({"a";"b";"c";"d";"e";"f";"g";"h";"i";"j";"k";"l";"m";"n";"o";"p";"q";"r";"s";"t";"u";"v";"w";"x";"y";"z"},H3639)))&gt;0),"Invalid","Valid")</f>
        <v>Valid</v>
      </c>
      <c r="J3639" s="1" t="s">
        <v>25178</v>
      </c>
      <c r="K3639" s="1" t="s">
        <v>133</v>
      </c>
      <c r="L3639" s="1" t="s">
        <v>134</v>
      </c>
      <c r="M3639" s="1" t="s">
        <v>103</v>
      </c>
      <c r="N3639" s="1" t="s">
        <v>224</v>
      </c>
      <c r="O3639" s="1" t="s">
        <v>149</v>
      </c>
      <c r="P3639" t="s">
        <v>236</v>
      </c>
      <c r="Q3639" s="1" t="s">
        <v>237</v>
      </c>
      <c r="R3639" s="1" t="s">
        <v>238</v>
      </c>
      <c r="S3639" s="1" t="s">
        <v>2249</v>
      </c>
      <c r="T3639" s="1" t="s">
        <v>25179</v>
      </c>
      <c r="U3639" s="1" t="s">
        <v>1076</v>
      </c>
      <c r="V3639" s="1" t="s">
        <v>474</v>
      </c>
      <c r="W3639" s="1" t="s">
        <v>94</v>
      </c>
      <c r="X3639" t="str">
        <f t="shared" si="393"/>
        <v>Complete</v>
      </c>
      <c r="Y3639">
        <f>MAX(0,100-IF(G3639="Invalid",Config!$B$5,0)-IF(I3639="Invalid",Config!$B$6,0)-IF(X3639="Incomplete",Config!$B$7,0)-IF(AF3639="Yes",Config!$B$37,0))</f>
        <v>75</v>
      </c>
      <c r="Z3639" s="1">
        <f>IF(OR(TRIM(B3639)="",COUNTIF(Config!$B$15:$B$19,B3639)&gt;0),1,0)+IF(OR(TRIM(C3639)="",COUNTIF(Config!$B$15:$B$19,C3639)&gt;0),1,0)+IF(OR(TRIM(F3639)="",COUNTIF(Config!$B$15:$B$19,F3639)&gt;0),1,0)+IF(OR(TRIM(H3639)="",COUNTIF(Config!$B$15:$B$19,H3639)&gt;0),1,0)+IF(OR(TRIM(E3639)="",COUNTIF(Config!$B$15:$B$19,E3639)&gt;0),1,0)+IF(OR(TRIM(K3639)="",COUNTIF(Config!$B$15:$B$19,K3639)&gt;0),1,0)+IF(OR(TRIM(P3639)="",COUNTIF(Config!$B$15:$B$19,P3639)&gt;0),1,0)+IF(OR(TRIM(R3639)="",COUNTIF(Config!$B$15:$B$19,R3639)&gt;0),1,0)</f>
        <v>0</v>
      </c>
      <c r="AA3639" s="1" cm="1">
        <f t="array" ref="AA3639">SUMPRODUCT(LEN(H3639)-LEN(SUBSTITUTE(H3639,{"0";"1";"2";"3";"4";"5";"6";"7";"8";"9"},"")))</f>
        <v>10</v>
      </c>
      <c r="AC3639" t="str">
        <f t="shared" si="394"/>
        <v>Potential Duplicate</v>
      </c>
      <c r="AD3639">
        <f t="shared" si="395"/>
        <v>2</v>
      </c>
      <c r="AE3639">
        <f t="shared" si="396"/>
        <v>1</v>
      </c>
      <c r="AF3639" t="str">
        <f t="shared" si="397"/>
        <v>Yes</v>
      </c>
      <c r="AG3639">
        <f t="shared" ca="1" si="398"/>
        <v>105</v>
      </c>
      <c r="AH3639" t="str">
        <f ca="1">IF(OR(V3639="",AG3639=""),"Yes",IF(AG3639&gt;Config!$B$41,"Yes","No"))</f>
        <v>No</v>
      </c>
    </row>
    <row r="3640" spans="1:34" x14ac:dyDescent="0.25">
      <c r="A3640" s="1" t="s">
        <v>25180</v>
      </c>
      <c r="B3640" s="1" t="s">
        <v>1557</v>
      </c>
      <c r="C3640" s="1" t="s">
        <v>946</v>
      </c>
      <c r="D3640" s="1" t="s">
        <v>15153</v>
      </c>
      <c r="E3640" s="1" t="s">
        <v>35457</v>
      </c>
      <c r="F3640" s="1" t="s">
        <v>25181</v>
      </c>
      <c r="G3640" t="str">
        <f t="shared" si="392"/>
        <v>Valid</v>
      </c>
      <c r="H3640" s="1" t="s">
        <v>25182</v>
      </c>
      <c r="I3640" t="str" cm="1">
        <f t="array" ref="I3640">IF(OR(TRIM(H3640)="",ISNUMBER(SEARCH("#",H3640)),AA3640&lt;Config!$B$8,SUMPRODUCT(--ISNUMBER(SEARCH({"a";"b";"c";"d";"e";"f";"g";"h";"i";"j";"k";"l";"m";"n";"o";"p";"q";"r";"s";"t";"u";"v";"w";"x";"y";"z"},H3640)))&gt;0),"Invalid","Valid")</f>
        <v>Valid</v>
      </c>
      <c r="J3640" s="1" t="s">
        <v>25183</v>
      </c>
      <c r="K3640" s="1" t="s">
        <v>369</v>
      </c>
      <c r="L3640" s="1" t="s">
        <v>179</v>
      </c>
      <c r="M3640" s="1" t="s">
        <v>85</v>
      </c>
      <c r="N3640" s="1" t="s">
        <v>224</v>
      </c>
      <c r="O3640" s="1" t="s">
        <v>196</v>
      </c>
      <c r="P3640" t="s">
        <v>53</v>
      </c>
      <c r="Q3640" s="1" t="s">
        <v>197</v>
      </c>
      <c r="R3640" s="1" t="s">
        <v>288</v>
      </c>
      <c r="S3640" s="1" t="s">
        <v>13535</v>
      </c>
      <c r="T3640" s="1" t="s">
        <v>25184</v>
      </c>
      <c r="U3640" s="1" t="s">
        <v>17604</v>
      </c>
      <c r="V3640" s="1" t="s">
        <v>6550</v>
      </c>
      <c r="W3640" s="1" t="s">
        <v>40</v>
      </c>
      <c r="X3640" t="str">
        <f t="shared" si="393"/>
        <v>Complete</v>
      </c>
      <c r="Y3640">
        <f>MAX(0,100-IF(G3640="Invalid",Config!$B$5,0)-IF(I3640="Invalid",Config!$B$6,0)-IF(X3640="Incomplete",Config!$B$7,0)-IF(AF3640="Yes",Config!$B$37,0))</f>
        <v>100</v>
      </c>
      <c r="Z3640" s="1">
        <f>IF(OR(TRIM(B3640)="",COUNTIF(Config!$B$15:$B$19,B3640)&gt;0),1,0)+IF(OR(TRIM(C3640)="",COUNTIF(Config!$B$15:$B$19,C3640)&gt;0),1,0)+IF(OR(TRIM(F3640)="",COUNTIF(Config!$B$15:$B$19,F3640)&gt;0),1,0)+IF(OR(TRIM(H3640)="",COUNTIF(Config!$B$15:$B$19,H3640)&gt;0),1,0)+IF(OR(TRIM(E3640)="",COUNTIF(Config!$B$15:$B$19,E3640)&gt;0),1,0)+IF(OR(TRIM(K3640)="",COUNTIF(Config!$B$15:$B$19,K3640)&gt;0),1,0)+IF(OR(TRIM(P3640)="",COUNTIF(Config!$B$15:$B$19,P3640)&gt;0),1,0)+IF(OR(TRIM(R3640)="",COUNTIF(Config!$B$15:$B$19,R3640)&gt;0),1,0)</f>
        <v>0</v>
      </c>
      <c r="AA3640" s="1" cm="1">
        <f t="array" ref="AA3640">SUMPRODUCT(LEN(H3640)-LEN(SUBSTITUTE(H3640,{"0";"1";"2";"3";"4";"5";"6";"7";"8";"9"},"")))</f>
        <v>12</v>
      </c>
      <c r="AC3640" t="str">
        <f t="shared" si="394"/>
        <v/>
      </c>
      <c r="AD3640">
        <f t="shared" si="395"/>
        <v>1</v>
      </c>
      <c r="AE3640">
        <f t="shared" si="396"/>
        <v>1</v>
      </c>
      <c r="AF3640" t="str">
        <f t="shared" si="397"/>
        <v>No</v>
      </c>
      <c r="AG3640">
        <f t="shared" ca="1" si="398"/>
        <v>627</v>
      </c>
      <c r="AH3640" t="str">
        <f ca="1">IF(OR(V3640="",AG3640=""),"Yes",IF(AG3640&gt;Config!$B$41,"Yes","No"))</f>
        <v>Yes</v>
      </c>
    </row>
    <row r="3641" spans="1:34" x14ac:dyDescent="0.25">
      <c r="A3641" s="1" t="s">
        <v>25185</v>
      </c>
      <c r="B3641" s="1" t="s">
        <v>678</v>
      </c>
      <c r="C3641" s="1" t="s">
        <v>659</v>
      </c>
      <c r="D3641" s="1" t="s">
        <v>25186</v>
      </c>
      <c r="E3641" s="1" t="s">
        <v>191</v>
      </c>
      <c r="F3641" s="1" t="s">
        <v>25187</v>
      </c>
      <c r="G3641" t="str">
        <f t="shared" si="392"/>
        <v>Valid</v>
      </c>
      <c r="H3641" s="1" t="s">
        <v>25188</v>
      </c>
      <c r="I3641" t="str" cm="1">
        <f t="array" ref="I3641">IF(OR(TRIM(H3641)="",ISNUMBER(SEARCH("#",H3641)),AA3641&lt;Config!$B$8,SUMPRODUCT(--ISNUMBER(SEARCH({"a";"b";"c";"d";"e";"f";"g";"h";"i";"j";"k";"l";"m";"n";"o";"p";"q";"r";"s";"t";"u";"v";"w";"x";"y";"z"},H3641)))&gt;0),"Invalid","Valid")</f>
        <v>Valid</v>
      </c>
      <c r="J3641" s="1" t="s">
        <v>25189</v>
      </c>
      <c r="K3641" s="1" t="s">
        <v>1001</v>
      </c>
      <c r="L3641" s="1" t="s">
        <v>29</v>
      </c>
      <c r="M3641" s="1" t="s">
        <v>165</v>
      </c>
      <c r="N3641" s="1" t="s">
        <v>148</v>
      </c>
      <c r="O3641" s="1" t="s">
        <v>32</v>
      </c>
      <c r="P3641" t="s">
        <v>344</v>
      </c>
      <c r="Q3641" s="1" t="s">
        <v>971</v>
      </c>
      <c r="R3641" s="1" t="s">
        <v>346</v>
      </c>
      <c r="S3641" s="1" t="s">
        <v>3909</v>
      </c>
      <c r="T3641" s="1" t="s">
        <v>25190</v>
      </c>
      <c r="U3641" s="1" t="s">
        <v>25191</v>
      </c>
      <c r="V3641" s="1" t="s">
        <v>2639</v>
      </c>
      <c r="W3641" s="1" t="s">
        <v>94</v>
      </c>
      <c r="X3641" t="str">
        <f t="shared" si="393"/>
        <v>Complete</v>
      </c>
      <c r="Y3641">
        <f>MAX(0,100-IF(G3641="Invalid",Config!$B$5,0)-IF(I3641="Invalid",Config!$B$6,0)-IF(X3641="Incomplete",Config!$B$7,0)-IF(AF3641="Yes",Config!$B$37,0))</f>
        <v>100</v>
      </c>
      <c r="Z3641" s="1">
        <f>IF(OR(TRIM(B3641)="",COUNTIF(Config!$B$15:$B$19,B3641)&gt;0),1,0)+IF(OR(TRIM(C3641)="",COUNTIF(Config!$B$15:$B$19,C3641)&gt;0),1,0)+IF(OR(TRIM(F3641)="",COUNTIF(Config!$B$15:$B$19,F3641)&gt;0),1,0)+IF(OR(TRIM(H3641)="",COUNTIF(Config!$B$15:$B$19,H3641)&gt;0),1,0)+IF(OR(TRIM(E3641)="",COUNTIF(Config!$B$15:$B$19,E3641)&gt;0),1,0)+IF(OR(TRIM(K3641)="",COUNTIF(Config!$B$15:$B$19,K3641)&gt;0),1,0)+IF(OR(TRIM(P3641)="",COUNTIF(Config!$B$15:$B$19,P3641)&gt;0),1,0)+IF(OR(TRIM(R3641)="",COUNTIF(Config!$B$15:$B$19,R3641)&gt;0),1,0)</f>
        <v>0</v>
      </c>
      <c r="AA3641" s="1" cm="1">
        <f t="array" ref="AA3641">SUMPRODUCT(LEN(H3641)-LEN(SUBSTITUTE(H3641,{"0";"1";"2";"3";"4";"5";"6";"7";"8";"9"},"")))</f>
        <v>11</v>
      </c>
      <c r="AC3641" t="str">
        <f t="shared" si="394"/>
        <v/>
      </c>
      <c r="AD3641">
        <f t="shared" si="395"/>
        <v>1</v>
      </c>
      <c r="AE3641">
        <f t="shared" si="396"/>
        <v>1</v>
      </c>
      <c r="AF3641" t="str">
        <f t="shared" si="397"/>
        <v>No</v>
      </c>
      <c r="AG3641">
        <f t="shared" ca="1" si="398"/>
        <v>416</v>
      </c>
      <c r="AH3641" t="str">
        <f ca="1">IF(OR(V3641="",AG3641=""),"Yes",IF(AG3641&gt;Config!$B$41,"Yes","No"))</f>
        <v>Yes</v>
      </c>
    </row>
    <row r="3642" spans="1:34" x14ac:dyDescent="0.25">
      <c r="A3642" s="1" t="s">
        <v>25192</v>
      </c>
      <c r="B3642" s="1" t="s">
        <v>33815</v>
      </c>
      <c r="C3642" s="1" t="s">
        <v>420</v>
      </c>
      <c r="D3642" s="1" t="s">
        <v>420</v>
      </c>
      <c r="E3642" s="1" t="s">
        <v>2178</v>
      </c>
      <c r="F3642" s="1" t="s">
        <v>25193</v>
      </c>
      <c r="G3642" t="str">
        <f t="shared" si="392"/>
        <v>Valid</v>
      </c>
      <c r="H3642" s="1" t="s">
        <v>25194</v>
      </c>
      <c r="I3642" t="str" cm="1">
        <f t="array" ref="I3642">IF(OR(TRIM(H3642)="",ISNUMBER(SEARCH("#",H3642)),AA3642&lt;Config!$B$8,SUMPRODUCT(--ISNUMBER(SEARCH({"a";"b";"c";"d";"e";"f";"g";"h";"i";"j";"k";"l";"m";"n";"o";"p";"q";"r";"s";"t";"u";"v";"w";"x";"y";"z"},H3642)))&gt;0),"Invalid","Valid")</f>
        <v>Valid</v>
      </c>
      <c r="J3642" s="1" t="s">
        <v>25195</v>
      </c>
      <c r="K3642" s="1" t="s">
        <v>264</v>
      </c>
      <c r="L3642" s="1" t="s">
        <v>164</v>
      </c>
      <c r="M3642" s="1" t="s">
        <v>30</v>
      </c>
      <c r="N3642" s="1" t="s">
        <v>211</v>
      </c>
      <c r="O3642" s="1" t="s">
        <v>180</v>
      </c>
      <c r="P3642" t="s">
        <v>236</v>
      </c>
      <c r="Q3642" s="1" t="s">
        <v>253</v>
      </c>
      <c r="R3642" s="1" t="s">
        <v>961</v>
      </c>
      <c r="S3642" s="1" t="s">
        <v>4065</v>
      </c>
      <c r="T3642" s="1" t="s">
        <v>25196</v>
      </c>
      <c r="U3642" s="1" t="s">
        <v>3741</v>
      </c>
      <c r="V3642" s="1" t="s">
        <v>6371</v>
      </c>
      <c r="W3642" s="1" t="s">
        <v>186</v>
      </c>
      <c r="X3642" t="str">
        <f t="shared" si="393"/>
        <v>Incomplete</v>
      </c>
      <c r="Y3642">
        <f>MAX(0,100-IF(G3642="Invalid",Config!$B$5,0)-IF(I3642="Invalid",Config!$B$6,0)-IF(X3642="Incomplete",Config!$B$7,0)-IF(AF3642="Yes",Config!$B$37,0))</f>
        <v>60</v>
      </c>
      <c r="Z3642" s="1">
        <f>IF(OR(TRIM(B3642)="",COUNTIF(Config!$B$15:$B$19,B3642)&gt;0),1,0)+IF(OR(TRIM(C3642)="",COUNTIF(Config!$B$15:$B$19,C3642)&gt;0),1,0)+IF(OR(TRIM(F3642)="",COUNTIF(Config!$B$15:$B$19,F3642)&gt;0),1,0)+IF(OR(TRIM(H3642)="",COUNTIF(Config!$B$15:$B$19,H3642)&gt;0),1,0)+IF(OR(TRIM(E3642)="",COUNTIF(Config!$B$15:$B$19,E3642)&gt;0),1,0)+IF(OR(TRIM(K3642)="",COUNTIF(Config!$B$15:$B$19,K3642)&gt;0),1,0)+IF(OR(TRIM(P3642)="",COUNTIF(Config!$B$15:$B$19,P3642)&gt;0),1,0)+IF(OR(TRIM(R3642)="",COUNTIF(Config!$B$15:$B$19,R3642)&gt;0),1,0)</f>
        <v>1</v>
      </c>
      <c r="AA3642" s="1" cm="1">
        <f t="array" ref="AA3642">SUMPRODUCT(LEN(H3642)-LEN(SUBSTITUTE(H3642,{"0";"1";"2";"3";"4";"5";"6";"7";"8";"9"},"")))</f>
        <v>10</v>
      </c>
      <c r="AC3642" t="str">
        <f t="shared" si="394"/>
        <v>Incomplete Profile</v>
      </c>
      <c r="AD3642">
        <f t="shared" si="395"/>
        <v>1</v>
      </c>
      <c r="AE3642">
        <f t="shared" si="396"/>
        <v>1</v>
      </c>
      <c r="AF3642" t="str">
        <f t="shared" si="397"/>
        <v>No</v>
      </c>
      <c r="AG3642">
        <f t="shared" ca="1" si="398"/>
        <v>512</v>
      </c>
      <c r="AH3642" t="str">
        <f ca="1">IF(OR(V3642="",AG3642=""),"Yes",IF(AG3642&gt;Config!$B$41,"Yes","No"))</f>
        <v>Yes</v>
      </c>
    </row>
    <row r="3643" spans="1:34" x14ac:dyDescent="0.25">
      <c r="A3643" s="1" t="s">
        <v>25197</v>
      </c>
      <c r="B3643" s="1" t="s">
        <v>818</v>
      </c>
      <c r="C3643" s="1" t="s">
        <v>2104</v>
      </c>
      <c r="D3643" s="1" t="s">
        <v>25198</v>
      </c>
      <c r="E3643" s="1" t="s">
        <v>2178</v>
      </c>
      <c r="F3643" s="1" t="s">
        <v>25199</v>
      </c>
      <c r="G3643" t="str">
        <f t="shared" si="392"/>
        <v>Valid</v>
      </c>
      <c r="H3643" s="1" t="s">
        <v>25200</v>
      </c>
      <c r="I3643" t="str" cm="1">
        <f t="array" ref="I3643">IF(OR(TRIM(H3643)="",ISNUMBER(SEARCH("#",H3643)),AA3643&lt;Config!$B$8,SUMPRODUCT(--ISNUMBER(SEARCH({"a";"b";"c";"d";"e";"f";"g";"h";"i";"j";"k";"l";"m";"n";"o";"p";"q";"r";"s";"t";"u";"v";"w";"x";"y";"z"},H3643)))&gt;0),"Invalid","Valid")</f>
        <v>Valid</v>
      </c>
      <c r="J3643" s="1" t="s">
        <v>25201</v>
      </c>
      <c r="K3643" s="1" t="s">
        <v>722</v>
      </c>
      <c r="L3643" s="1" t="s">
        <v>67</v>
      </c>
      <c r="M3643" s="1" t="s">
        <v>85</v>
      </c>
      <c r="N3643" s="1" t="s">
        <v>148</v>
      </c>
      <c r="O3643" s="1" t="s">
        <v>196</v>
      </c>
      <c r="P3643" t="s">
        <v>53</v>
      </c>
      <c r="Q3643" s="1" t="s">
        <v>197</v>
      </c>
      <c r="R3643" s="1" t="s">
        <v>415</v>
      </c>
      <c r="S3643" s="1" t="s">
        <v>25202</v>
      </c>
      <c r="T3643" s="1" t="s">
        <v>25203</v>
      </c>
      <c r="U3643" s="1" t="s">
        <v>3918</v>
      </c>
      <c r="V3643" s="1" t="s">
        <v>1416</v>
      </c>
      <c r="W3643" s="1" t="s">
        <v>384</v>
      </c>
      <c r="X3643" t="str">
        <f t="shared" si="393"/>
        <v>Complete</v>
      </c>
      <c r="Y3643">
        <f>MAX(0,100-IF(G3643="Invalid",Config!$B$5,0)-IF(I3643="Invalid",Config!$B$6,0)-IF(X3643="Incomplete",Config!$B$7,0)-IF(AF3643="Yes",Config!$B$37,0))</f>
        <v>100</v>
      </c>
      <c r="Z3643" s="1">
        <f>IF(OR(TRIM(B3643)="",COUNTIF(Config!$B$15:$B$19,B3643)&gt;0),1,0)+IF(OR(TRIM(C3643)="",COUNTIF(Config!$B$15:$B$19,C3643)&gt;0),1,0)+IF(OR(TRIM(F3643)="",COUNTIF(Config!$B$15:$B$19,F3643)&gt;0),1,0)+IF(OR(TRIM(H3643)="",COUNTIF(Config!$B$15:$B$19,H3643)&gt;0),1,0)+IF(OR(TRIM(E3643)="",COUNTIF(Config!$B$15:$B$19,E3643)&gt;0),1,0)+IF(OR(TRIM(K3643)="",COUNTIF(Config!$B$15:$B$19,K3643)&gt;0),1,0)+IF(OR(TRIM(P3643)="",COUNTIF(Config!$B$15:$B$19,P3643)&gt;0),1,0)+IF(OR(TRIM(R3643)="",COUNTIF(Config!$B$15:$B$19,R3643)&gt;0),1,0)</f>
        <v>0</v>
      </c>
      <c r="AA3643" s="1" cm="1">
        <f t="array" ref="AA3643">SUMPRODUCT(LEN(H3643)-LEN(SUBSTITUTE(H3643,{"0";"1";"2";"3";"4";"5";"6";"7";"8";"9"},"")))</f>
        <v>12</v>
      </c>
      <c r="AC3643" t="str">
        <f t="shared" si="394"/>
        <v/>
      </c>
      <c r="AD3643">
        <f t="shared" si="395"/>
        <v>1</v>
      </c>
      <c r="AE3643">
        <f t="shared" si="396"/>
        <v>1</v>
      </c>
      <c r="AF3643" t="str">
        <f t="shared" si="397"/>
        <v>No</v>
      </c>
      <c r="AG3643">
        <f t="shared" ca="1" si="398"/>
        <v>84</v>
      </c>
      <c r="AH3643" t="str">
        <f ca="1">IF(OR(V3643="",AG3643=""),"Yes",IF(AG3643&gt;Config!$B$41,"Yes","No"))</f>
        <v>No</v>
      </c>
    </row>
    <row r="3644" spans="1:34" x14ac:dyDescent="0.25">
      <c r="A3644" s="1" t="s">
        <v>25204</v>
      </c>
      <c r="B3644" s="1" t="s">
        <v>1302</v>
      </c>
      <c r="C3644" s="1" t="s">
        <v>946</v>
      </c>
      <c r="D3644" s="1" t="s">
        <v>25205</v>
      </c>
      <c r="E3644" s="1" t="s">
        <v>191</v>
      </c>
      <c r="F3644" s="1" t="s">
        <v>25206</v>
      </c>
      <c r="G3644" t="str">
        <f t="shared" si="392"/>
        <v>Valid</v>
      </c>
      <c r="H3644" s="1" t="s">
        <v>25207</v>
      </c>
      <c r="I3644" t="str" cm="1">
        <f t="array" ref="I3644">IF(OR(TRIM(H3644)="",ISNUMBER(SEARCH("#",H3644)),AA3644&lt;Config!$B$8,SUMPRODUCT(--ISNUMBER(SEARCH({"a";"b";"c";"d";"e";"f";"g";"h";"i";"j";"k";"l";"m";"n";"o";"p";"q";"r";"s";"t";"u";"v";"w";"x";"y";"z"},H3644)))&gt;0),"Invalid","Valid")</f>
        <v>Valid</v>
      </c>
      <c r="J3644" s="1" t="s">
        <v>25208</v>
      </c>
      <c r="K3644" s="1" t="s">
        <v>369</v>
      </c>
      <c r="L3644" s="1" t="s">
        <v>164</v>
      </c>
      <c r="M3644" s="1" t="s">
        <v>235</v>
      </c>
      <c r="N3644" s="1" t="s">
        <v>33819</v>
      </c>
      <c r="O3644" s="1" t="s">
        <v>69</v>
      </c>
      <c r="P3644" t="s">
        <v>590</v>
      </c>
      <c r="Q3644" s="1" t="s">
        <v>591</v>
      </c>
      <c r="R3644" s="1" t="s">
        <v>1846</v>
      </c>
      <c r="S3644" s="1" t="s">
        <v>24553</v>
      </c>
      <c r="T3644" s="1" t="s">
        <v>25209</v>
      </c>
      <c r="U3644" s="1" t="s">
        <v>25210</v>
      </c>
      <c r="V3644" s="1" t="s">
        <v>22217</v>
      </c>
      <c r="W3644" s="1" t="s">
        <v>293</v>
      </c>
      <c r="X3644" t="str">
        <f t="shared" si="393"/>
        <v>Complete</v>
      </c>
      <c r="Y3644">
        <f>MAX(0,100-IF(G3644="Invalid",Config!$B$5,0)-IF(I3644="Invalid",Config!$B$6,0)-IF(X3644="Incomplete",Config!$B$7,0)-IF(AF3644="Yes",Config!$B$37,0))</f>
        <v>100</v>
      </c>
      <c r="Z3644" s="1">
        <f>IF(OR(TRIM(B3644)="",COUNTIF(Config!$B$15:$B$19,B3644)&gt;0),1,0)+IF(OR(TRIM(C3644)="",COUNTIF(Config!$B$15:$B$19,C3644)&gt;0),1,0)+IF(OR(TRIM(F3644)="",COUNTIF(Config!$B$15:$B$19,F3644)&gt;0),1,0)+IF(OR(TRIM(H3644)="",COUNTIF(Config!$B$15:$B$19,H3644)&gt;0),1,0)+IF(OR(TRIM(E3644)="",COUNTIF(Config!$B$15:$B$19,E3644)&gt;0),1,0)+IF(OR(TRIM(K3644)="",COUNTIF(Config!$B$15:$B$19,K3644)&gt;0),1,0)+IF(OR(TRIM(P3644)="",COUNTIF(Config!$B$15:$B$19,P3644)&gt;0),1,0)+IF(OR(TRIM(R3644)="",COUNTIF(Config!$B$15:$B$19,R3644)&gt;0),1,0)</f>
        <v>0</v>
      </c>
      <c r="AA3644" s="1" cm="1">
        <f t="array" ref="AA3644">SUMPRODUCT(LEN(H3644)-LEN(SUBSTITUTE(H3644,{"0";"1";"2";"3";"4";"5";"6";"7";"8";"9"},"")))</f>
        <v>12</v>
      </c>
      <c r="AC3644" t="str">
        <f t="shared" si="394"/>
        <v/>
      </c>
      <c r="AD3644">
        <f t="shared" si="395"/>
        <v>1</v>
      </c>
      <c r="AE3644">
        <f t="shared" si="396"/>
        <v>1</v>
      </c>
      <c r="AF3644" t="str">
        <f t="shared" si="397"/>
        <v>No</v>
      </c>
      <c r="AG3644">
        <f t="shared" ca="1" si="398"/>
        <v>289</v>
      </c>
      <c r="AH3644" t="str">
        <f ca="1">IF(OR(V3644="",AG3644=""),"Yes",IF(AG3644&gt;Config!$B$41,"Yes","No"))</f>
        <v>No</v>
      </c>
    </row>
    <row r="3645" spans="1:34" x14ac:dyDescent="0.25">
      <c r="A3645" s="1" t="s">
        <v>25211</v>
      </c>
      <c r="B3645" s="1" t="s">
        <v>917</v>
      </c>
      <c r="C3645" s="1" t="s">
        <v>189</v>
      </c>
      <c r="D3645" s="1" t="s">
        <v>25212</v>
      </c>
      <c r="E3645" s="1" t="s">
        <v>34819</v>
      </c>
      <c r="F3645" s="1" t="s">
        <v>25213</v>
      </c>
      <c r="G3645" t="str">
        <f t="shared" si="392"/>
        <v>Valid</v>
      </c>
      <c r="H3645" s="1" t="s">
        <v>25214</v>
      </c>
      <c r="I3645" t="str" cm="1">
        <f t="array" ref="I3645">IF(OR(TRIM(H3645)="",ISNUMBER(SEARCH("#",H3645)),AA3645&lt;Config!$B$8,SUMPRODUCT(--ISNUMBER(SEARCH({"a";"b";"c";"d";"e";"f";"g";"h";"i";"j";"k";"l";"m";"n";"o";"p";"q";"r";"s";"t";"u";"v";"w";"x";"y";"z"},H3645)))&gt;0),"Invalid","Valid")</f>
        <v>Valid</v>
      </c>
      <c r="J3645" s="1" t="s">
        <v>25215</v>
      </c>
      <c r="K3645" s="1" t="s">
        <v>722</v>
      </c>
      <c r="L3645" s="1" t="s">
        <v>450</v>
      </c>
      <c r="M3645" s="1" t="s">
        <v>391</v>
      </c>
      <c r="N3645" s="1" t="s">
        <v>68</v>
      </c>
      <c r="O3645" s="1" t="s">
        <v>196</v>
      </c>
      <c r="P3645" t="s">
        <v>87</v>
      </c>
      <c r="Q3645" s="1" t="s">
        <v>88</v>
      </c>
      <c r="R3645" s="1" t="s">
        <v>559</v>
      </c>
      <c r="S3645" s="1" t="s">
        <v>9690</v>
      </c>
      <c r="T3645" s="1" t="s">
        <v>25216</v>
      </c>
      <c r="U3645" s="1" t="s">
        <v>5305</v>
      </c>
      <c r="V3645" s="1" t="s">
        <v>10491</v>
      </c>
      <c r="W3645" s="1" t="s">
        <v>125</v>
      </c>
      <c r="X3645" t="str">
        <f t="shared" si="393"/>
        <v>Complete</v>
      </c>
      <c r="Y3645">
        <f>MAX(0,100-IF(G3645="Invalid",Config!$B$5,0)-IF(I3645="Invalid",Config!$B$6,0)-IF(X3645="Incomplete",Config!$B$7,0)-IF(AF3645="Yes",Config!$B$37,0))</f>
        <v>75</v>
      </c>
      <c r="Z3645" s="1">
        <f>IF(OR(TRIM(B3645)="",COUNTIF(Config!$B$15:$B$19,B3645)&gt;0),1,0)+IF(OR(TRIM(C3645)="",COUNTIF(Config!$B$15:$B$19,C3645)&gt;0),1,0)+IF(OR(TRIM(F3645)="",COUNTIF(Config!$B$15:$B$19,F3645)&gt;0),1,0)+IF(OR(TRIM(H3645)="",COUNTIF(Config!$B$15:$B$19,H3645)&gt;0),1,0)+IF(OR(TRIM(E3645)="",COUNTIF(Config!$B$15:$B$19,E3645)&gt;0),1,0)+IF(OR(TRIM(K3645)="",COUNTIF(Config!$B$15:$B$19,K3645)&gt;0),1,0)+IF(OR(TRIM(P3645)="",COUNTIF(Config!$B$15:$B$19,P3645)&gt;0),1,0)+IF(OR(TRIM(R3645)="",COUNTIF(Config!$B$15:$B$19,R3645)&gt;0),1,0)</f>
        <v>0</v>
      </c>
      <c r="AA3645" s="1" cm="1">
        <f t="array" ref="AA3645">SUMPRODUCT(LEN(H3645)-LEN(SUBSTITUTE(H3645,{"0";"1";"2";"3";"4";"5";"6";"7";"8";"9"},"")))</f>
        <v>11</v>
      </c>
      <c r="AC3645" t="str">
        <f t="shared" si="394"/>
        <v>Potential Duplicate</v>
      </c>
      <c r="AD3645">
        <f t="shared" si="395"/>
        <v>2</v>
      </c>
      <c r="AE3645">
        <f t="shared" si="396"/>
        <v>1</v>
      </c>
      <c r="AF3645" t="str">
        <f t="shared" si="397"/>
        <v>Yes</v>
      </c>
      <c r="AG3645">
        <f t="shared" ca="1" si="398"/>
        <v>456</v>
      </c>
      <c r="AH3645" t="str">
        <f ca="1">IF(OR(V3645="",AG3645=""),"Yes",IF(AG3645&gt;Config!$B$41,"Yes","No"))</f>
        <v>Yes</v>
      </c>
    </row>
    <row r="3646" spans="1:34" x14ac:dyDescent="0.25">
      <c r="A3646" s="1" t="s">
        <v>25217</v>
      </c>
      <c r="B3646" s="1" t="s">
        <v>336</v>
      </c>
      <c r="C3646" s="1" t="s">
        <v>1736</v>
      </c>
      <c r="D3646" s="1" t="s">
        <v>14830</v>
      </c>
      <c r="E3646" s="1" t="s">
        <v>35458</v>
      </c>
      <c r="F3646" s="1" t="s">
        <v>25218</v>
      </c>
      <c r="G3646" t="str">
        <f t="shared" si="392"/>
        <v>Valid</v>
      </c>
      <c r="H3646" s="1" t="s">
        <v>25219</v>
      </c>
      <c r="I3646" t="str" cm="1">
        <f t="array" ref="I3646">IF(OR(TRIM(H3646)="",ISNUMBER(SEARCH("#",H3646)),AA3646&lt;Config!$B$8,SUMPRODUCT(--ISNUMBER(SEARCH({"a";"b";"c";"d";"e";"f";"g";"h";"i";"j";"k";"l";"m";"n";"o";"p";"q";"r";"s";"t";"u";"v";"w";"x";"y";"z"},H3646)))&gt;0),"Invalid","Valid")</f>
        <v>Valid</v>
      </c>
      <c r="J3646" s="1" t="s">
        <v>25220</v>
      </c>
      <c r="K3646" s="1" t="s">
        <v>504</v>
      </c>
      <c r="L3646" s="1" t="s">
        <v>164</v>
      </c>
      <c r="M3646" s="1" t="s">
        <v>118</v>
      </c>
      <c r="N3646" s="1" t="s">
        <v>211</v>
      </c>
      <c r="O3646" s="1" t="s">
        <v>69</v>
      </c>
      <c r="P3646" t="s">
        <v>344</v>
      </c>
      <c r="Q3646" s="1" t="s">
        <v>1199</v>
      </c>
      <c r="R3646" s="1" t="s">
        <v>971</v>
      </c>
      <c r="S3646" s="1" t="s">
        <v>25221</v>
      </c>
      <c r="T3646" s="1" t="s">
        <v>25222</v>
      </c>
      <c r="U3646" s="1" t="s">
        <v>2268</v>
      </c>
      <c r="V3646" s="1" t="s">
        <v>257</v>
      </c>
      <c r="W3646" s="1" t="s">
        <v>125</v>
      </c>
      <c r="X3646" t="str">
        <f t="shared" si="393"/>
        <v>Complete</v>
      </c>
      <c r="Y3646">
        <f>MAX(0,100-IF(G3646="Invalid",Config!$B$5,0)-IF(I3646="Invalid",Config!$B$6,0)-IF(X3646="Incomplete",Config!$B$7,0)-IF(AF3646="Yes",Config!$B$37,0))</f>
        <v>100</v>
      </c>
      <c r="Z3646" s="1">
        <f>IF(OR(TRIM(B3646)="",COUNTIF(Config!$B$15:$B$19,B3646)&gt;0),1,0)+IF(OR(TRIM(C3646)="",COUNTIF(Config!$B$15:$B$19,C3646)&gt;0),1,0)+IF(OR(TRIM(F3646)="",COUNTIF(Config!$B$15:$B$19,F3646)&gt;0),1,0)+IF(OR(TRIM(H3646)="",COUNTIF(Config!$B$15:$B$19,H3646)&gt;0),1,0)+IF(OR(TRIM(E3646)="",COUNTIF(Config!$B$15:$B$19,E3646)&gt;0),1,0)+IF(OR(TRIM(K3646)="",COUNTIF(Config!$B$15:$B$19,K3646)&gt;0),1,0)+IF(OR(TRIM(P3646)="",COUNTIF(Config!$B$15:$B$19,P3646)&gt;0),1,0)+IF(OR(TRIM(R3646)="",COUNTIF(Config!$B$15:$B$19,R3646)&gt;0),1,0)</f>
        <v>0</v>
      </c>
      <c r="AA3646" s="1" cm="1">
        <f t="array" ref="AA3646">SUMPRODUCT(LEN(H3646)-LEN(SUBSTITUTE(H3646,{"0";"1";"2";"3";"4";"5";"6";"7";"8";"9"},"")))</f>
        <v>11</v>
      </c>
      <c r="AC3646" t="str">
        <f t="shared" si="394"/>
        <v/>
      </c>
      <c r="AD3646">
        <f t="shared" si="395"/>
        <v>1</v>
      </c>
      <c r="AE3646">
        <f t="shared" si="396"/>
        <v>1</v>
      </c>
      <c r="AF3646" t="str">
        <f t="shared" si="397"/>
        <v>No</v>
      </c>
      <c r="AG3646">
        <f t="shared" ca="1" si="398"/>
        <v>182</v>
      </c>
      <c r="AH3646" t="str">
        <f ca="1">IF(OR(V3646="",AG3646=""),"Yes",IF(AG3646&gt;Config!$B$41,"Yes","No"))</f>
        <v>No</v>
      </c>
    </row>
    <row r="3647" spans="1:34" x14ac:dyDescent="0.25">
      <c r="A3647" s="1" t="s">
        <v>25223</v>
      </c>
      <c r="B3647" s="1" t="s">
        <v>1165</v>
      </c>
      <c r="C3647" s="1" t="s">
        <v>78</v>
      </c>
      <c r="D3647" s="1" t="s">
        <v>25224</v>
      </c>
      <c r="E3647" s="1" t="s">
        <v>298</v>
      </c>
      <c r="F3647" s="1" t="s">
        <v>10301</v>
      </c>
      <c r="G3647" t="str">
        <f t="shared" si="392"/>
        <v>Valid</v>
      </c>
      <c r="H3647" s="1" t="s">
        <v>25225</v>
      </c>
      <c r="I3647" t="str" cm="1">
        <f t="array" ref="I3647">IF(OR(TRIM(H3647)="",ISNUMBER(SEARCH("#",H3647)),AA3647&lt;Config!$B$8,SUMPRODUCT(--ISNUMBER(SEARCH({"a";"b";"c";"d";"e";"f";"g";"h";"i";"j";"k";"l";"m";"n";"o";"p";"q";"r";"s";"t";"u";"v";"w";"x";"y";"z"},H3647)))&gt;0),"Invalid","Valid")</f>
        <v>Valid</v>
      </c>
      <c r="J3647" s="1" t="s">
        <v>25226</v>
      </c>
      <c r="K3647" s="1" t="s">
        <v>369</v>
      </c>
      <c r="L3647" s="1" t="s">
        <v>49</v>
      </c>
      <c r="M3647" s="1" t="s">
        <v>343</v>
      </c>
      <c r="N3647" s="1" t="s">
        <v>68</v>
      </c>
      <c r="O3647" s="1" t="s">
        <v>69</v>
      </c>
      <c r="P3647" t="s">
        <v>53</v>
      </c>
      <c r="Q3647" s="1" t="s">
        <v>55</v>
      </c>
      <c r="R3647" s="1" t="s">
        <v>55</v>
      </c>
      <c r="S3647" s="1" t="s">
        <v>12270</v>
      </c>
      <c r="T3647" s="1" t="s">
        <v>25227</v>
      </c>
      <c r="U3647" s="1" t="s">
        <v>4993</v>
      </c>
      <c r="V3647" s="1" t="s">
        <v>2308</v>
      </c>
      <c r="W3647" s="1" t="s">
        <v>125</v>
      </c>
      <c r="X3647" t="str">
        <f t="shared" si="393"/>
        <v>Complete</v>
      </c>
      <c r="Y3647">
        <f>MAX(0,100-IF(G3647="Invalid",Config!$B$5,0)-IF(I3647="Invalid",Config!$B$6,0)-IF(X3647="Incomplete",Config!$B$7,0)-IF(AF3647="Yes",Config!$B$37,0))</f>
        <v>75</v>
      </c>
      <c r="Z3647" s="1">
        <f>IF(OR(TRIM(B3647)="",COUNTIF(Config!$B$15:$B$19,B3647)&gt;0),1,0)+IF(OR(TRIM(C3647)="",COUNTIF(Config!$B$15:$B$19,C3647)&gt;0),1,0)+IF(OR(TRIM(F3647)="",COUNTIF(Config!$B$15:$B$19,F3647)&gt;0),1,0)+IF(OR(TRIM(H3647)="",COUNTIF(Config!$B$15:$B$19,H3647)&gt;0),1,0)+IF(OR(TRIM(E3647)="",COUNTIF(Config!$B$15:$B$19,E3647)&gt;0),1,0)+IF(OR(TRIM(K3647)="",COUNTIF(Config!$B$15:$B$19,K3647)&gt;0),1,0)+IF(OR(TRIM(P3647)="",COUNTIF(Config!$B$15:$B$19,P3647)&gt;0),1,0)+IF(OR(TRIM(R3647)="",COUNTIF(Config!$B$15:$B$19,R3647)&gt;0),1,0)</f>
        <v>0</v>
      </c>
      <c r="AA3647" s="1" cm="1">
        <f t="array" ref="AA3647">SUMPRODUCT(LEN(H3647)-LEN(SUBSTITUTE(H3647,{"0";"1";"2";"3";"4";"5";"6";"7";"8";"9"},"")))</f>
        <v>10</v>
      </c>
      <c r="AC3647" t="str">
        <f t="shared" si="394"/>
        <v>Potential Duplicate</v>
      </c>
      <c r="AD3647">
        <f t="shared" si="395"/>
        <v>2</v>
      </c>
      <c r="AE3647">
        <f t="shared" si="396"/>
        <v>1</v>
      </c>
      <c r="AF3647" t="str">
        <f t="shared" si="397"/>
        <v>Yes</v>
      </c>
      <c r="AG3647">
        <f t="shared" ca="1" si="398"/>
        <v>191</v>
      </c>
      <c r="AH3647" t="str">
        <f ca="1">IF(OR(V3647="",AG3647=""),"Yes",IF(AG3647&gt;Config!$B$41,"Yes","No"))</f>
        <v>No</v>
      </c>
    </row>
    <row r="3648" spans="1:34" x14ac:dyDescent="0.25">
      <c r="A3648" s="1" t="s">
        <v>25228</v>
      </c>
      <c r="B3648" s="1" t="s">
        <v>1816</v>
      </c>
      <c r="C3648" s="1" t="s">
        <v>1339</v>
      </c>
      <c r="D3648" s="1" t="s">
        <v>20013</v>
      </c>
      <c r="E3648" s="1" t="s">
        <v>34248</v>
      </c>
      <c r="F3648" s="1" t="s">
        <v>25229</v>
      </c>
      <c r="G3648" t="str">
        <f t="shared" si="392"/>
        <v>Valid</v>
      </c>
      <c r="H3648" s="1" t="s">
        <v>25230</v>
      </c>
      <c r="I3648" t="str" cm="1">
        <f t="array" ref="I3648">IF(OR(TRIM(H3648)="",ISNUMBER(SEARCH("#",H3648)),AA3648&lt;Config!$B$8,SUMPRODUCT(--ISNUMBER(SEARCH({"a";"b";"c";"d";"e";"f";"g";"h";"i";"j";"k";"l";"m";"n";"o";"p";"q";"r";"s";"t";"u";"v";"w";"x";"y";"z"},H3648)))&gt;0),"Invalid","Valid")</f>
        <v>Valid</v>
      </c>
      <c r="J3648" s="1" t="s">
        <v>25231</v>
      </c>
      <c r="K3648" s="1" t="s">
        <v>48</v>
      </c>
      <c r="L3648" s="1" t="s">
        <v>102</v>
      </c>
      <c r="M3648" s="1" t="s">
        <v>165</v>
      </c>
      <c r="N3648" s="1" t="s">
        <v>252</v>
      </c>
      <c r="O3648" s="1" t="s">
        <v>32</v>
      </c>
      <c r="P3648" t="s">
        <v>33</v>
      </c>
      <c r="Q3648" s="1" t="s">
        <v>1664</v>
      </c>
      <c r="R3648" s="1" t="s">
        <v>482</v>
      </c>
      <c r="S3648" s="1" t="s">
        <v>25232</v>
      </c>
      <c r="T3648" s="1" t="s">
        <v>25233</v>
      </c>
      <c r="U3648" s="1" t="s">
        <v>12226</v>
      </c>
      <c r="V3648" s="1" t="s">
        <v>25234</v>
      </c>
      <c r="W3648" s="1" t="s">
        <v>384</v>
      </c>
      <c r="X3648" t="str">
        <f t="shared" si="393"/>
        <v>Complete</v>
      </c>
      <c r="Y3648">
        <f>MAX(0,100-IF(G3648="Invalid",Config!$B$5,0)-IF(I3648="Invalid",Config!$B$6,0)-IF(X3648="Incomplete",Config!$B$7,0)-IF(AF3648="Yes",Config!$B$37,0))</f>
        <v>100</v>
      </c>
      <c r="Z3648" s="1">
        <f>IF(OR(TRIM(B3648)="",COUNTIF(Config!$B$15:$B$19,B3648)&gt;0),1,0)+IF(OR(TRIM(C3648)="",COUNTIF(Config!$B$15:$B$19,C3648)&gt;0),1,0)+IF(OR(TRIM(F3648)="",COUNTIF(Config!$B$15:$B$19,F3648)&gt;0),1,0)+IF(OR(TRIM(H3648)="",COUNTIF(Config!$B$15:$B$19,H3648)&gt;0),1,0)+IF(OR(TRIM(E3648)="",COUNTIF(Config!$B$15:$B$19,E3648)&gt;0),1,0)+IF(OR(TRIM(K3648)="",COUNTIF(Config!$B$15:$B$19,K3648)&gt;0),1,0)+IF(OR(TRIM(P3648)="",COUNTIF(Config!$B$15:$B$19,P3648)&gt;0),1,0)+IF(OR(TRIM(R3648)="",COUNTIF(Config!$B$15:$B$19,R3648)&gt;0),1,0)</f>
        <v>0</v>
      </c>
      <c r="AA3648" s="1" cm="1">
        <f t="array" ref="AA3648">SUMPRODUCT(LEN(H3648)-LEN(SUBSTITUTE(H3648,{"0";"1";"2";"3";"4";"5";"6";"7";"8";"9"},"")))</f>
        <v>10</v>
      </c>
      <c r="AC3648" t="str">
        <f t="shared" si="394"/>
        <v/>
      </c>
      <c r="AD3648">
        <f t="shared" si="395"/>
        <v>1</v>
      </c>
      <c r="AE3648">
        <f t="shared" si="396"/>
        <v>1</v>
      </c>
      <c r="AF3648" t="str">
        <f t="shared" si="397"/>
        <v>No</v>
      </c>
      <c r="AG3648">
        <f t="shared" ca="1" si="398"/>
        <v>371</v>
      </c>
      <c r="AH3648" t="str">
        <f ca="1">IF(OR(V3648="",AG3648=""),"Yes",IF(AG3648&gt;Config!$B$41,"Yes","No"))</f>
        <v>Yes</v>
      </c>
    </row>
    <row r="3649" spans="1:34" x14ac:dyDescent="0.25">
      <c r="A3649" s="1" t="s">
        <v>25235</v>
      </c>
      <c r="B3649" s="1" t="s">
        <v>2159</v>
      </c>
      <c r="C3649" s="1" t="s">
        <v>245</v>
      </c>
      <c r="D3649" s="1" t="s">
        <v>13292</v>
      </c>
      <c r="E3649" s="1" t="s">
        <v>33930</v>
      </c>
      <c r="F3649" s="1" t="s">
        <v>25236</v>
      </c>
      <c r="G3649" t="str">
        <f t="shared" si="392"/>
        <v>Valid</v>
      </c>
      <c r="H3649" s="1" t="s">
        <v>25237</v>
      </c>
      <c r="I3649" t="str" cm="1">
        <f t="array" ref="I3649">IF(OR(TRIM(H3649)="",ISNUMBER(SEARCH("#",H3649)),AA3649&lt;Config!$B$8,SUMPRODUCT(--ISNUMBER(SEARCH({"a";"b";"c";"d";"e";"f";"g";"h";"i";"j";"k";"l";"m";"n";"o";"p";"q";"r";"s";"t";"u";"v";"w";"x";"y";"z"},H3649)))&gt;0),"Invalid","Valid")</f>
        <v>Valid</v>
      </c>
      <c r="J3649" s="1" t="s">
        <v>25238</v>
      </c>
      <c r="K3649" s="1" t="s">
        <v>378</v>
      </c>
      <c r="L3649" s="1" t="s">
        <v>134</v>
      </c>
      <c r="M3649" s="1" t="s">
        <v>343</v>
      </c>
      <c r="N3649" s="1" t="s">
        <v>148</v>
      </c>
      <c r="O3649" s="1" t="s">
        <v>196</v>
      </c>
      <c r="P3649" t="s">
        <v>53</v>
      </c>
      <c r="Q3649" s="1" t="s">
        <v>55</v>
      </c>
      <c r="R3649" s="1" t="s">
        <v>198</v>
      </c>
      <c r="S3649" s="1" t="s">
        <v>16531</v>
      </c>
      <c r="T3649" s="1" t="s">
        <v>25239</v>
      </c>
      <c r="U3649" s="1" t="s">
        <v>7816</v>
      </c>
      <c r="V3649" s="1" t="s">
        <v>3919</v>
      </c>
      <c r="W3649" s="1" t="s">
        <v>94</v>
      </c>
      <c r="X3649" t="str">
        <f t="shared" si="393"/>
        <v>Complete</v>
      </c>
      <c r="Y3649">
        <f>MAX(0,100-IF(G3649="Invalid",Config!$B$5,0)-IF(I3649="Invalid",Config!$B$6,0)-IF(X3649="Incomplete",Config!$B$7,0)-IF(AF3649="Yes",Config!$B$37,0))</f>
        <v>100</v>
      </c>
      <c r="Z3649" s="1">
        <f>IF(OR(TRIM(B3649)="",COUNTIF(Config!$B$15:$B$19,B3649)&gt;0),1,0)+IF(OR(TRIM(C3649)="",COUNTIF(Config!$B$15:$B$19,C3649)&gt;0),1,0)+IF(OR(TRIM(F3649)="",COUNTIF(Config!$B$15:$B$19,F3649)&gt;0),1,0)+IF(OR(TRIM(H3649)="",COUNTIF(Config!$B$15:$B$19,H3649)&gt;0),1,0)+IF(OR(TRIM(E3649)="",COUNTIF(Config!$B$15:$B$19,E3649)&gt;0),1,0)+IF(OR(TRIM(K3649)="",COUNTIF(Config!$B$15:$B$19,K3649)&gt;0),1,0)+IF(OR(TRIM(P3649)="",COUNTIF(Config!$B$15:$B$19,P3649)&gt;0),1,0)+IF(OR(TRIM(R3649)="",COUNTIF(Config!$B$15:$B$19,R3649)&gt;0),1,0)</f>
        <v>0</v>
      </c>
      <c r="AA3649" s="1" cm="1">
        <f t="array" ref="AA3649">SUMPRODUCT(LEN(H3649)-LEN(SUBSTITUTE(H3649,{"0";"1";"2";"3";"4";"5";"6";"7";"8";"9"},"")))</f>
        <v>10</v>
      </c>
      <c r="AC3649" t="str">
        <f t="shared" si="394"/>
        <v/>
      </c>
      <c r="AD3649">
        <f t="shared" si="395"/>
        <v>1</v>
      </c>
      <c r="AE3649">
        <f t="shared" si="396"/>
        <v>1</v>
      </c>
      <c r="AF3649" t="str">
        <f t="shared" si="397"/>
        <v>No</v>
      </c>
      <c r="AG3649">
        <f t="shared" ca="1" si="398"/>
        <v>299</v>
      </c>
      <c r="AH3649" t="str">
        <f ca="1">IF(OR(V3649="",AG3649=""),"Yes",IF(AG3649&gt;Config!$B$41,"Yes","No"))</f>
        <v>No</v>
      </c>
    </row>
    <row r="3650" spans="1:34" x14ac:dyDescent="0.25">
      <c r="A3650" s="1" t="s">
        <v>25240</v>
      </c>
      <c r="B3650" s="1" t="s">
        <v>2911</v>
      </c>
      <c r="C3650" s="1" t="s">
        <v>524</v>
      </c>
      <c r="D3650" s="1" t="s">
        <v>25241</v>
      </c>
      <c r="E3650" s="1" t="s">
        <v>34166</v>
      </c>
      <c r="F3650" s="1" t="s">
        <v>25242</v>
      </c>
      <c r="G3650" t="str">
        <f t="shared" si="392"/>
        <v>Valid</v>
      </c>
      <c r="H3650" s="1" t="s">
        <v>25243</v>
      </c>
      <c r="I3650" t="str" cm="1">
        <f t="array" ref="I3650">IF(OR(TRIM(H3650)="",ISNUMBER(SEARCH("#",H3650)),AA3650&lt;Config!$B$8,SUMPRODUCT(--ISNUMBER(SEARCH({"a";"b";"c";"d";"e";"f";"g";"h";"i";"j";"k";"l";"m";"n";"o";"p";"q";"r";"s";"t";"u";"v";"w";"x";"y";"z"},H3650)))&gt;0),"Invalid","Valid")</f>
        <v>Valid</v>
      </c>
      <c r="J3650" s="1" t="s">
        <v>25244</v>
      </c>
      <c r="K3650" s="1" t="s">
        <v>83</v>
      </c>
      <c r="L3650" s="1" t="s">
        <v>102</v>
      </c>
      <c r="M3650" s="1" t="s">
        <v>165</v>
      </c>
      <c r="N3650" s="1" t="s">
        <v>86</v>
      </c>
      <c r="O3650" s="1" t="s">
        <v>32</v>
      </c>
      <c r="P3650" t="s">
        <v>314</v>
      </c>
      <c r="Q3650" s="1" t="s">
        <v>663</v>
      </c>
      <c r="R3650" s="1" t="s">
        <v>663</v>
      </c>
      <c r="S3650" s="1" t="s">
        <v>16275</v>
      </c>
      <c r="T3650" s="1" t="s">
        <v>25245</v>
      </c>
      <c r="U3650" s="1" t="s">
        <v>25246</v>
      </c>
      <c r="V3650" s="1" t="s">
        <v>5874</v>
      </c>
      <c r="W3650" s="1" t="s">
        <v>202</v>
      </c>
      <c r="X3650" t="str">
        <f t="shared" si="393"/>
        <v>Complete</v>
      </c>
      <c r="Y3650">
        <f>MAX(0,100-IF(G3650="Invalid",Config!$B$5,0)-IF(I3650="Invalid",Config!$B$6,0)-IF(X3650="Incomplete",Config!$B$7,0)-IF(AF3650="Yes",Config!$B$37,0))</f>
        <v>100</v>
      </c>
      <c r="Z3650" s="1">
        <f>IF(OR(TRIM(B3650)="",COUNTIF(Config!$B$15:$B$19,B3650)&gt;0),1,0)+IF(OR(TRIM(C3650)="",COUNTIF(Config!$B$15:$B$19,C3650)&gt;0),1,0)+IF(OR(TRIM(F3650)="",COUNTIF(Config!$B$15:$B$19,F3650)&gt;0),1,0)+IF(OR(TRIM(H3650)="",COUNTIF(Config!$B$15:$B$19,H3650)&gt;0),1,0)+IF(OR(TRIM(E3650)="",COUNTIF(Config!$B$15:$B$19,E3650)&gt;0),1,0)+IF(OR(TRIM(K3650)="",COUNTIF(Config!$B$15:$B$19,K3650)&gt;0),1,0)+IF(OR(TRIM(P3650)="",COUNTIF(Config!$B$15:$B$19,P3650)&gt;0),1,0)+IF(OR(TRIM(R3650)="",COUNTIF(Config!$B$15:$B$19,R3650)&gt;0),1,0)</f>
        <v>0</v>
      </c>
      <c r="AA3650" s="1" cm="1">
        <f t="array" ref="AA3650">SUMPRODUCT(LEN(H3650)-LEN(SUBSTITUTE(H3650,{"0";"1";"2";"3";"4";"5";"6";"7";"8";"9"},"")))</f>
        <v>12</v>
      </c>
      <c r="AC3650" t="str">
        <f t="shared" si="394"/>
        <v/>
      </c>
      <c r="AD3650">
        <f t="shared" si="395"/>
        <v>1</v>
      </c>
      <c r="AE3650">
        <f t="shared" si="396"/>
        <v>1</v>
      </c>
      <c r="AF3650" t="str">
        <f t="shared" si="397"/>
        <v>No</v>
      </c>
      <c r="AG3650">
        <f t="shared" ca="1" si="398"/>
        <v>507</v>
      </c>
      <c r="AH3650" t="str">
        <f ca="1">IF(OR(V3650="",AG3650=""),"Yes",IF(AG3650&gt;Config!$B$41,"Yes","No"))</f>
        <v>Yes</v>
      </c>
    </row>
    <row r="3651" spans="1:34" x14ac:dyDescent="0.25">
      <c r="A3651" s="1" t="s">
        <v>25247</v>
      </c>
      <c r="B3651" s="1" t="s">
        <v>4752</v>
      </c>
      <c r="C3651" s="1" t="s">
        <v>33815</v>
      </c>
      <c r="D3651" s="1" t="s">
        <v>4752</v>
      </c>
      <c r="E3651" s="1" t="s">
        <v>34979</v>
      </c>
      <c r="F3651" s="1" t="s">
        <v>6094</v>
      </c>
      <c r="G3651" t="str">
        <f t="shared" ref="G3651:G3714" si="399">IFERROR(IF(OR(TRIM(F3651)="",LEN(F3651)-LEN(SUBSTITUTE(F3651,"@",""))&lt;&gt;1,FIND("@",F3651)=1,RIGHT(F3651,1)=".",ISNUMBER(SEARCH(" ",F3651)),ISERROR(FIND(".",F3651,FIND("@",F3651)+2))),"Invalid","Valid"),"Invalid")</f>
        <v>Valid</v>
      </c>
      <c r="H3651" s="1" t="s">
        <v>25248</v>
      </c>
      <c r="I3651" t="str" cm="1">
        <f t="array" ref="I3651">IF(OR(TRIM(H3651)="",ISNUMBER(SEARCH("#",H3651)),AA3651&lt;Config!$B$8,SUMPRODUCT(--ISNUMBER(SEARCH({"a";"b";"c";"d";"e";"f";"g";"h";"i";"j";"k";"l";"m";"n";"o";"p";"q";"r";"s";"t";"u";"v";"w";"x";"y";"z"},H3651)))&gt;0),"Invalid","Valid")</f>
        <v>Valid</v>
      </c>
      <c r="J3651" s="1" t="s">
        <v>25249</v>
      </c>
      <c r="K3651" s="1" t="s">
        <v>83</v>
      </c>
      <c r="L3651" s="1" t="s">
        <v>29</v>
      </c>
      <c r="M3651" s="1" t="s">
        <v>517</v>
      </c>
      <c r="N3651" s="1" t="s">
        <v>68</v>
      </c>
      <c r="O3651" s="1" t="s">
        <v>266</v>
      </c>
      <c r="P3651" t="s">
        <v>344</v>
      </c>
      <c r="Q3651" s="1" t="s">
        <v>1199</v>
      </c>
      <c r="R3651" s="1" t="s">
        <v>971</v>
      </c>
      <c r="S3651" s="1" t="s">
        <v>9628</v>
      </c>
      <c r="T3651" s="1" t="s">
        <v>25250</v>
      </c>
      <c r="U3651" s="1" t="s">
        <v>1457</v>
      </c>
      <c r="V3651" s="1" t="s">
        <v>3957</v>
      </c>
      <c r="W3651" s="1" t="s">
        <v>186</v>
      </c>
      <c r="X3651" t="str">
        <f t="shared" ref="X3651:X3714" si="400">IF(Z3651=0,"Complete","Incomplete")</f>
        <v>Incomplete</v>
      </c>
      <c r="Y3651">
        <f>MAX(0,100-IF(G3651="Invalid",Config!$B$5,0)-IF(I3651="Invalid",Config!$B$6,0)-IF(X3651="Incomplete",Config!$B$7,0)-IF(AF3651="Yes",Config!$B$37,0))</f>
        <v>35</v>
      </c>
      <c r="Z3651" s="1">
        <f>IF(OR(TRIM(B3651)="",COUNTIF(Config!$B$15:$B$19,B3651)&gt;0),1,0)+IF(OR(TRIM(C3651)="",COUNTIF(Config!$B$15:$B$19,C3651)&gt;0),1,0)+IF(OR(TRIM(F3651)="",COUNTIF(Config!$B$15:$B$19,F3651)&gt;0),1,0)+IF(OR(TRIM(H3651)="",COUNTIF(Config!$B$15:$B$19,H3651)&gt;0),1,0)+IF(OR(TRIM(E3651)="",COUNTIF(Config!$B$15:$B$19,E3651)&gt;0),1,0)+IF(OR(TRIM(K3651)="",COUNTIF(Config!$B$15:$B$19,K3651)&gt;0),1,0)+IF(OR(TRIM(P3651)="",COUNTIF(Config!$B$15:$B$19,P3651)&gt;0),1,0)+IF(OR(TRIM(R3651)="",COUNTIF(Config!$B$15:$B$19,R3651)&gt;0),1,0)</f>
        <v>1</v>
      </c>
      <c r="AA3651" s="1" cm="1">
        <f t="array" ref="AA3651">SUMPRODUCT(LEN(H3651)-LEN(SUBSTITUTE(H3651,{"0";"1";"2";"3";"4";"5";"6";"7";"8";"9"},"")))</f>
        <v>11</v>
      </c>
      <c r="AC3651" t="str">
        <f t="shared" ref="AC3651:AC3714" si="401">_xlfn.TEXTJOIN("; ",TRUE,IF(G3651="Invalid","Invalid Email",""),IF(I3651="Invalid","Invalid Phone",""),IF(X3651="Incomplete","Incomplete Profile",""),IF(AF3651="Yes","Potential Duplicate",""))</f>
        <v>Incomplete Profile; Potential Duplicate</v>
      </c>
      <c r="AD3651">
        <f t="shared" ref="AD3651:AD3714" si="402">IF(OR(TRIM(F3651)="",G3651="Invalid"),0,COUNTIF($F$2:$F$5131,F3651))</f>
        <v>2</v>
      </c>
      <c r="AE3651">
        <f t="shared" ref="AE3651:AE3714" si="403">IF(OR(TRIM(H3651)="",I3651="Invalid"),0,COUNTIF($H$2:$H$5131,H3651))</f>
        <v>1</v>
      </c>
      <c r="AF3651" t="str">
        <f t="shared" ref="AF3651:AF3714" si="404">IF(OR(AD3651&gt;1,AE3651&gt;1),"Yes","No")</f>
        <v>Yes</v>
      </c>
      <c r="AG3651">
        <f t="shared" ref="AG3651:AG3714" ca="1" si="405">IFERROR(TODAY()-DATEVALUE(V3651),IFERROR(TODAY()-DATE(VALUE(RIGHT(V3651,4)),VALUE(MID(V3651,FIND("/",V3651)+1,FIND("/",V3651,FIND("/",V3651)+1)-FIND("/",V3651)-1)),VALUE(LEFT(V3651,FIND("/",V3651)-1))),""))</f>
        <v>125</v>
      </c>
      <c r="AH3651" t="str">
        <f ca="1">IF(OR(V3651="",AG3651=""),"Yes",IF(AG3651&gt;Config!$B$41,"Yes","No"))</f>
        <v>No</v>
      </c>
    </row>
    <row r="3652" spans="1:34" x14ac:dyDescent="0.25">
      <c r="A3652" s="1" t="s">
        <v>25251</v>
      </c>
      <c r="B3652" s="1" t="s">
        <v>272</v>
      </c>
      <c r="C3652" s="1" t="s">
        <v>1400</v>
      </c>
      <c r="D3652" s="1" t="s">
        <v>25252</v>
      </c>
      <c r="E3652" s="1" t="s">
        <v>35459</v>
      </c>
      <c r="F3652" s="1" t="s">
        <v>25253</v>
      </c>
      <c r="G3652" t="str">
        <f t="shared" si="399"/>
        <v>Valid</v>
      </c>
      <c r="H3652" s="1" t="s">
        <v>25254</v>
      </c>
      <c r="I3652" t="str" cm="1">
        <f t="array" ref="I3652">IF(OR(TRIM(H3652)="",ISNUMBER(SEARCH("#",H3652)),AA3652&lt;Config!$B$8,SUMPRODUCT(--ISNUMBER(SEARCH({"a";"b";"c";"d";"e";"f";"g";"h";"i";"j";"k";"l";"m";"n";"o";"p";"q";"r";"s";"t";"u";"v";"w";"x";"y";"z"},H3652)))&gt;0),"Invalid","Valid")</f>
        <v>Valid</v>
      </c>
      <c r="J3652" s="1" t="s">
        <v>25255</v>
      </c>
      <c r="K3652" s="1" t="s">
        <v>195</v>
      </c>
      <c r="L3652" s="1" t="s">
        <v>84</v>
      </c>
      <c r="M3652" s="1" t="s">
        <v>391</v>
      </c>
      <c r="N3652" s="1" t="s">
        <v>51</v>
      </c>
      <c r="O3652" s="1" t="s">
        <v>149</v>
      </c>
      <c r="P3652" t="s">
        <v>33</v>
      </c>
      <c r="Q3652" s="1" t="s">
        <v>1099</v>
      </c>
      <c r="R3652" s="1" t="s">
        <v>1716</v>
      </c>
      <c r="S3652" s="1" t="s">
        <v>25256</v>
      </c>
      <c r="T3652" s="1" t="s">
        <v>25257</v>
      </c>
      <c r="U3652" s="1" t="s">
        <v>11336</v>
      </c>
      <c r="V3652" s="1" t="s">
        <v>7498</v>
      </c>
      <c r="W3652" s="1" t="s">
        <v>141</v>
      </c>
      <c r="X3652" t="str">
        <f t="shared" si="400"/>
        <v>Complete</v>
      </c>
      <c r="Y3652">
        <f>MAX(0,100-IF(G3652="Invalid",Config!$B$5,0)-IF(I3652="Invalid",Config!$B$6,0)-IF(X3652="Incomplete",Config!$B$7,0)-IF(AF3652="Yes",Config!$B$37,0))</f>
        <v>100</v>
      </c>
      <c r="Z3652" s="1">
        <f>IF(OR(TRIM(B3652)="",COUNTIF(Config!$B$15:$B$19,B3652)&gt;0),1,0)+IF(OR(TRIM(C3652)="",COUNTIF(Config!$B$15:$B$19,C3652)&gt;0),1,0)+IF(OR(TRIM(F3652)="",COUNTIF(Config!$B$15:$B$19,F3652)&gt;0),1,0)+IF(OR(TRIM(H3652)="",COUNTIF(Config!$B$15:$B$19,H3652)&gt;0),1,0)+IF(OR(TRIM(E3652)="",COUNTIF(Config!$B$15:$B$19,E3652)&gt;0),1,0)+IF(OR(TRIM(K3652)="",COUNTIF(Config!$B$15:$B$19,K3652)&gt;0),1,0)+IF(OR(TRIM(P3652)="",COUNTIF(Config!$B$15:$B$19,P3652)&gt;0),1,0)+IF(OR(TRIM(R3652)="",COUNTIF(Config!$B$15:$B$19,R3652)&gt;0),1,0)</f>
        <v>0</v>
      </c>
      <c r="AA3652" s="1" cm="1">
        <f t="array" ref="AA3652">SUMPRODUCT(LEN(H3652)-LEN(SUBSTITUTE(H3652,{"0";"1";"2";"3";"4";"5";"6";"7";"8";"9"},"")))</f>
        <v>10</v>
      </c>
      <c r="AC3652" t="str">
        <f t="shared" si="401"/>
        <v/>
      </c>
      <c r="AD3652">
        <f t="shared" si="402"/>
        <v>1</v>
      </c>
      <c r="AE3652">
        <f t="shared" si="403"/>
        <v>1</v>
      </c>
      <c r="AF3652" t="str">
        <f t="shared" si="404"/>
        <v>No</v>
      </c>
      <c r="AG3652">
        <f t="shared" ca="1" si="405"/>
        <v>108</v>
      </c>
      <c r="AH3652" t="str">
        <f ca="1">IF(OR(V3652="",AG3652=""),"Yes",IF(AG3652&gt;Config!$B$41,"Yes","No"))</f>
        <v>No</v>
      </c>
    </row>
    <row r="3653" spans="1:34" x14ac:dyDescent="0.25">
      <c r="A3653" s="1" t="s">
        <v>25258</v>
      </c>
      <c r="B3653" s="1" t="s">
        <v>1231</v>
      </c>
      <c r="C3653" s="1" t="s">
        <v>128</v>
      </c>
      <c r="D3653" s="1" t="s">
        <v>25259</v>
      </c>
      <c r="E3653" s="1" t="s">
        <v>34520</v>
      </c>
      <c r="F3653" s="1" t="s">
        <v>25260</v>
      </c>
      <c r="G3653" t="str">
        <f t="shared" si="399"/>
        <v>Valid</v>
      </c>
      <c r="H3653" s="1" t="s">
        <v>25261</v>
      </c>
      <c r="I3653" t="str" cm="1">
        <f t="array" ref="I3653">IF(OR(TRIM(H3653)="",ISNUMBER(SEARCH("#",H3653)),AA3653&lt;Config!$B$8,SUMPRODUCT(--ISNUMBER(SEARCH({"a";"b";"c";"d";"e";"f";"g";"h";"i";"j";"k";"l";"m";"n";"o";"p";"q";"r";"s";"t";"u";"v";"w";"x";"y";"z"},H3653)))&gt;0),"Invalid","Valid")</f>
        <v>Valid</v>
      </c>
      <c r="J3653" s="1" t="s">
        <v>25262</v>
      </c>
      <c r="K3653" s="1" t="s">
        <v>133</v>
      </c>
      <c r="L3653" s="1" t="s">
        <v>179</v>
      </c>
      <c r="M3653" s="1" t="s">
        <v>50</v>
      </c>
      <c r="N3653" s="1" t="s">
        <v>713</v>
      </c>
      <c r="O3653" s="1" t="s">
        <v>266</v>
      </c>
      <c r="P3653" t="s">
        <v>53</v>
      </c>
      <c r="Q3653" s="1" t="s">
        <v>181</v>
      </c>
      <c r="R3653" s="1" t="s">
        <v>70</v>
      </c>
      <c r="S3653" s="1" t="s">
        <v>25263</v>
      </c>
      <c r="T3653" s="1" t="s">
        <v>25264</v>
      </c>
      <c r="U3653" s="1" t="s">
        <v>25265</v>
      </c>
      <c r="V3653" s="1" t="s">
        <v>1273</v>
      </c>
      <c r="W3653" s="1" t="s">
        <v>75</v>
      </c>
      <c r="X3653" t="str">
        <f t="shared" si="400"/>
        <v>Complete</v>
      </c>
      <c r="Y3653">
        <f>MAX(0,100-IF(G3653="Invalid",Config!$B$5,0)-IF(I3653="Invalid",Config!$B$6,0)-IF(X3653="Incomplete",Config!$B$7,0)-IF(AF3653="Yes",Config!$B$37,0))</f>
        <v>100</v>
      </c>
      <c r="Z3653" s="1">
        <f>IF(OR(TRIM(B3653)="",COUNTIF(Config!$B$15:$B$19,B3653)&gt;0),1,0)+IF(OR(TRIM(C3653)="",COUNTIF(Config!$B$15:$B$19,C3653)&gt;0),1,0)+IF(OR(TRIM(F3653)="",COUNTIF(Config!$B$15:$B$19,F3653)&gt;0),1,0)+IF(OR(TRIM(H3653)="",COUNTIF(Config!$B$15:$B$19,H3653)&gt;0),1,0)+IF(OR(TRIM(E3653)="",COUNTIF(Config!$B$15:$B$19,E3653)&gt;0),1,0)+IF(OR(TRIM(K3653)="",COUNTIF(Config!$B$15:$B$19,K3653)&gt;0),1,0)+IF(OR(TRIM(P3653)="",COUNTIF(Config!$B$15:$B$19,P3653)&gt;0),1,0)+IF(OR(TRIM(R3653)="",COUNTIF(Config!$B$15:$B$19,R3653)&gt;0),1,0)</f>
        <v>0</v>
      </c>
      <c r="AA3653" s="1" cm="1">
        <f t="array" ref="AA3653">SUMPRODUCT(LEN(H3653)-LEN(SUBSTITUTE(H3653,{"0";"1";"2";"3";"4";"5";"6";"7";"8";"9"},"")))</f>
        <v>12</v>
      </c>
      <c r="AC3653" t="str">
        <f t="shared" si="401"/>
        <v/>
      </c>
      <c r="AD3653">
        <f t="shared" si="402"/>
        <v>1</v>
      </c>
      <c r="AE3653">
        <f t="shared" si="403"/>
        <v>1</v>
      </c>
      <c r="AF3653" t="str">
        <f t="shared" si="404"/>
        <v>No</v>
      </c>
      <c r="AG3653" t="str">
        <f t="shared" ca="1" si="405"/>
        <v/>
      </c>
      <c r="AH3653" t="str">
        <f ca="1">IF(OR(V3653="",AG3653=""),"Yes",IF(AG3653&gt;Config!$B$41,"Yes","No"))</f>
        <v>Yes</v>
      </c>
    </row>
    <row r="3654" spans="1:34" x14ac:dyDescent="0.25">
      <c r="A3654" s="1" t="s">
        <v>25266</v>
      </c>
      <c r="B3654" s="1" t="s">
        <v>818</v>
      </c>
      <c r="C3654" s="1" t="s">
        <v>219</v>
      </c>
      <c r="D3654" s="1" t="s">
        <v>25267</v>
      </c>
      <c r="E3654" s="1" t="s">
        <v>34552</v>
      </c>
      <c r="F3654" s="1" t="s">
        <v>25268</v>
      </c>
      <c r="G3654" t="str">
        <f t="shared" si="399"/>
        <v>Valid</v>
      </c>
      <c r="H3654" s="1" t="s">
        <v>25269</v>
      </c>
      <c r="I3654" t="str" cm="1">
        <f t="array" ref="I3654">IF(OR(TRIM(H3654)="",ISNUMBER(SEARCH("#",H3654)),AA3654&lt;Config!$B$8,SUMPRODUCT(--ISNUMBER(SEARCH({"a";"b";"c";"d";"e";"f";"g";"h";"i";"j";"k";"l";"m";"n";"o";"p";"q";"r";"s";"t";"u";"v";"w";"x";"y";"z"},H3654)))&gt;0),"Invalid","Valid")</f>
        <v>Valid</v>
      </c>
      <c r="J3654" s="1" t="s">
        <v>25270</v>
      </c>
      <c r="K3654" s="1" t="s">
        <v>625</v>
      </c>
      <c r="L3654" s="1" t="s">
        <v>84</v>
      </c>
      <c r="M3654" s="1" t="s">
        <v>517</v>
      </c>
      <c r="N3654" s="1" t="s">
        <v>211</v>
      </c>
      <c r="O3654" s="1" t="s">
        <v>52</v>
      </c>
      <c r="P3654" t="s">
        <v>590</v>
      </c>
      <c r="Q3654" s="1" t="s">
        <v>1481</v>
      </c>
      <c r="R3654" s="1" t="s">
        <v>1846</v>
      </c>
      <c r="S3654" s="1" t="s">
        <v>25271</v>
      </c>
      <c r="T3654" s="1" t="s">
        <v>25272</v>
      </c>
      <c r="U3654" s="1" t="s">
        <v>3448</v>
      </c>
      <c r="V3654" s="1" t="s">
        <v>1145</v>
      </c>
      <c r="W3654" s="1" t="s">
        <v>33823</v>
      </c>
      <c r="X3654" t="str">
        <f t="shared" si="400"/>
        <v>Complete</v>
      </c>
      <c r="Y3654">
        <f>MAX(0,100-IF(G3654="Invalid",Config!$B$5,0)-IF(I3654="Invalid",Config!$B$6,0)-IF(X3654="Incomplete",Config!$B$7,0)-IF(AF3654="Yes",Config!$B$37,0))</f>
        <v>100</v>
      </c>
      <c r="Z3654" s="1">
        <f>IF(OR(TRIM(B3654)="",COUNTIF(Config!$B$15:$B$19,B3654)&gt;0),1,0)+IF(OR(TRIM(C3654)="",COUNTIF(Config!$B$15:$B$19,C3654)&gt;0),1,0)+IF(OR(TRIM(F3654)="",COUNTIF(Config!$B$15:$B$19,F3654)&gt;0),1,0)+IF(OR(TRIM(H3654)="",COUNTIF(Config!$B$15:$B$19,H3654)&gt;0),1,0)+IF(OR(TRIM(E3654)="",COUNTIF(Config!$B$15:$B$19,E3654)&gt;0),1,0)+IF(OR(TRIM(K3654)="",COUNTIF(Config!$B$15:$B$19,K3654)&gt;0),1,0)+IF(OR(TRIM(P3654)="",COUNTIF(Config!$B$15:$B$19,P3654)&gt;0),1,0)+IF(OR(TRIM(R3654)="",COUNTIF(Config!$B$15:$B$19,R3654)&gt;0),1,0)</f>
        <v>0</v>
      </c>
      <c r="AA3654" s="1" cm="1">
        <f t="array" ref="AA3654">SUMPRODUCT(LEN(H3654)-LEN(SUBSTITUTE(H3654,{"0";"1";"2";"3";"4";"5";"6";"7";"8";"9"},"")))</f>
        <v>12</v>
      </c>
      <c r="AC3654" t="str">
        <f t="shared" si="401"/>
        <v/>
      </c>
      <c r="AD3654">
        <f t="shared" si="402"/>
        <v>1</v>
      </c>
      <c r="AE3654">
        <f t="shared" si="403"/>
        <v>1</v>
      </c>
      <c r="AF3654" t="str">
        <f t="shared" si="404"/>
        <v>No</v>
      </c>
      <c r="AG3654">
        <f t="shared" ca="1" si="405"/>
        <v>37</v>
      </c>
      <c r="AH3654" t="str">
        <f ca="1">IF(OR(V3654="",AG3654=""),"Yes",IF(AG3654&gt;Config!$B$41,"Yes","No"))</f>
        <v>No</v>
      </c>
    </row>
    <row r="3655" spans="1:34" x14ac:dyDescent="0.25">
      <c r="A3655" s="1" t="s">
        <v>25273</v>
      </c>
      <c r="B3655" s="1" t="s">
        <v>1006</v>
      </c>
      <c r="C3655" s="1" t="s">
        <v>189</v>
      </c>
      <c r="D3655" s="1" t="s">
        <v>24977</v>
      </c>
      <c r="E3655" s="1" t="s">
        <v>34187</v>
      </c>
      <c r="F3655" s="1" t="s">
        <v>25274</v>
      </c>
      <c r="G3655" t="str">
        <f t="shared" si="399"/>
        <v>Invalid</v>
      </c>
      <c r="H3655" s="1" t="s">
        <v>312</v>
      </c>
      <c r="I3655" t="str" cm="1">
        <f t="array" ref="I3655">IF(OR(TRIM(H3655)="",ISNUMBER(SEARCH("#",H3655)),AA3655&lt;Config!$B$8,SUMPRODUCT(--ISNUMBER(SEARCH({"a";"b";"c";"d";"e";"f";"g";"h";"i";"j";"k";"l";"m";"n";"o";"p";"q";"r";"s";"t";"u";"v";"w";"x";"y";"z"},H3655)))&gt;0),"Invalid","Valid")</f>
        <v>Valid</v>
      </c>
      <c r="J3655" s="1" t="s">
        <v>25275</v>
      </c>
      <c r="K3655" s="1" t="s">
        <v>625</v>
      </c>
      <c r="L3655" s="1" t="s">
        <v>67</v>
      </c>
      <c r="M3655" s="1" t="s">
        <v>235</v>
      </c>
      <c r="N3655" s="1" t="s">
        <v>224</v>
      </c>
      <c r="O3655" s="1" t="s">
        <v>32</v>
      </c>
      <c r="P3655" t="s">
        <v>236</v>
      </c>
      <c r="Q3655" s="1" t="s">
        <v>254</v>
      </c>
      <c r="R3655" s="1" t="s">
        <v>961</v>
      </c>
      <c r="S3655" s="1" t="s">
        <v>25276</v>
      </c>
      <c r="T3655" s="1" t="s">
        <v>25277</v>
      </c>
      <c r="U3655" s="1" t="s">
        <v>3695</v>
      </c>
      <c r="V3655" s="1" t="s">
        <v>1347</v>
      </c>
      <c r="W3655" s="1" t="s">
        <v>94</v>
      </c>
      <c r="X3655" t="str">
        <f t="shared" si="400"/>
        <v>Complete</v>
      </c>
      <c r="Y3655">
        <f>MAX(0,100-IF(G3655="Invalid",Config!$B$5,0)-IF(I3655="Invalid",Config!$B$6,0)-IF(X3655="Incomplete",Config!$B$7,0)-IF(AF3655="Yes",Config!$B$37,0))</f>
        <v>45</v>
      </c>
      <c r="Z3655" s="1">
        <f>IF(OR(TRIM(B3655)="",COUNTIF(Config!$B$15:$B$19,B3655)&gt;0),1,0)+IF(OR(TRIM(C3655)="",COUNTIF(Config!$B$15:$B$19,C3655)&gt;0),1,0)+IF(OR(TRIM(F3655)="",COUNTIF(Config!$B$15:$B$19,F3655)&gt;0),1,0)+IF(OR(TRIM(H3655)="",COUNTIF(Config!$B$15:$B$19,H3655)&gt;0),1,0)+IF(OR(TRIM(E3655)="",COUNTIF(Config!$B$15:$B$19,E3655)&gt;0),1,0)+IF(OR(TRIM(K3655)="",COUNTIF(Config!$B$15:$B$19,K3655)&gt;0),1,0)+IF(OR(TRIM(P3655)="",COUNTIF(Config!$B$15:$B$19,P3655)&gt;0),1,0)+IF(OR(TRIM(R3655)="",COUNTIF(Config!$B$15:$B$19,R3655)&gt;0),1,0)</f>
        <v>0</v>
      </c>
      <c r="AA3655" s="1" cm="1">
        <f t="array" ref="AA3655">SUMPRODUCT(LEN(H3655)-LEN(SUBSTITUTE(H3655,{"0";"1";"2";"3";"4";"5";"6";"7";"8";"9"},"")))</f>
        <v>12</v>
      </c>
      <c r="AC3655" t="str">
        <f t="shared" si="401"/>
        <v>Invalid Email; Potential Duplicate</v>
      </c>
      <c r="AD3655">
        <f t="shared" si="402"/>
        <v>0</v>
      </c>
      <c r="AE3655">
        <f t="shared" si="403"/>
        <v>2</v>
      </c>
      <c r="AF3655" t="str">
        <f t="shared" si="404"/>
        <v>Yes</v>
      </c>
      <c r="AG3655">
        <f t="shared" ca="1" si="405"/>
        <v>37</v>
      </c>
      <c r="AH3655" t="str">
        <f ca="1">IF(OR(V3655="",AG3655=""),"Yes",IF(AG3655&gt;Config!$B$41,"Yes","No"))</f>
        <v>No</v>
      </c>
    </row>
    <row r="3656" spans="1:34" x14ac:dyDescent="0.25">
      <c r="A3656" s="1" t="s">
        <v>25278</v>
      </c>
      <c r="B3656" s="1" t="s">
        <v>1006</v>
      </c>
      <c r="C3656" s="1" t="s">
        <v>499</v>
      </c>
      <c r="D3656" s="1" t="s">
        <v>25279</v>
      </c>
      <c r="E3656" s="1" t="s">
        <v>33865</v>
      </c>
      <c r="F3656" s="1" t="s">
        <v>25280</v>
      </c>
      <c r="G3656" t="str">
        <f t="shared" si="399"/>
        <v>Valid</v>
      </c>
      <c r="H3656" s="1" t="s">
        <v>25281</v>
      </c>
      <c r="I3656" t="str" cm="1">
        <f t="array" ref="I3656">IF(OR(TRIM(H3656)="",ISNUMBER(SEARCH("#",H3656)),AA3656&lt;Config!$B$8,SUMPRODUCT(--ISNUMBER(SEARCH({"a";"b";"c";"d";"e";"f";"g";"h";"i";"j";"k";"l";"m";"n";"o";"p";"q";"r";"s";"t";"u";"v";"w";"x";"y";"z"},H3656)))&gt;0),"Invalid","Valid")</f>
        <v>Valid</v>
      </c>
      <c r="J3656" s="1" t="s">
        <v>25282</v>
      </c>
      <c r="K3656" s="1" t="s">
        <v>504</v>
      </c>
      <c r="L3656" s="1" t="s">
        <v>265</v>
      </c>
      <c r="M3656" s="1" t="s">
        <v>462</v>
      </c>
      <c r="N3656" s="1" t="s">
        <v>224</v>
      </c>
      <c r="O3656" s="1" t="s">
        <v>196</v>
      </c>
      <c r="P3656" t="s">
        <v>53</v>
      </c>
      <c r="Q3656" s="1" t="s">
        <v>55</v>
      </c>
      <c r="R3656" s="1" t="s">
        <v>55</v>
      </c>
      <c r="S3656" s="1" t="s">
        <v>18326</v>
      </c>
      <c r="T3656" s="1" t="s">
        <v>25283</v>
      </c>
      <c r="U3656" s="1" t="s">
        <v>982</v>
      </c>
      <c r="V3656" s="1" t="s">
        <v>18435</v>
      </c>
      <c r="W3656" s="1" t="s">
        <v>60</v>
      </c>
      <c r="X3656" t="str">
        <f t="shared" si="400"/>
        <v>Complete</v>
      </c>
      <c r="Y3656">
        <f>MAX(0,100-IF(G3656="Invalid",Config!$B$5,0)-IF(I3656="Invalid",Config!$B$6,0)-IF(X3656="Incomplete",Config!$B$7,0)-IF(AF3656="Yes",Config!$B$37,0))</f>
        <v>100</v>
      </c>
      <c r="Z3656" s="1">
        <f>IF(OR(TRIM(B3656)="",COUNTIF(Config!$B$15:$B$19,B3656)&gt;0),1,0)+IF(OR(TRIM(C3656)="",COUNTIF(Config!$B$15:$B$19,C3656)&gt;0),1,0)+IF(OR(TRIM(F3656)="",COUNTIF(Config!$B$15:$B$19,F3656)&gt;0),1,0)+IF(OR(TRIM(H3656)="",COUNTIF(Config!$B$15:$B$19,H3656)&gt;0),1,0)+IF(OR(TRIM(E3656)="",COUNTIF(Config!$B$15:$B$19,E3656)&gt;0),1,0)+IF(OR(TRIM(K3656)="",COUNTIF(Config!$B$15:$B$19,K3656)&gt;0),1,0)+IF(OR(TRIM(P3656)="",COUNTIF(Config!$B$15:$B$19,P3656)&gt;0),1,0)+IF(OR(TRIM(R3656)="",COUNTIF(Config!$B$15:$B$19,R3656)&gt;0),1,0)</f>
        <v>0</v>
      </c>
      <c r="AA3656" s="1" cm="1">
        <f t="array" ref="AA3656">SUMPRODUCT(LEN(H3656)-LEN(SUBSTITUTE(H3656,{"0";"1";"2";"3";"4";"5";"6";"7";"8";"9"},"")))</f>
        <v>12</v>
      </c>
      <c r="AC3656" t="str">
        <f t="shared" si="401"/>
        <v/>
      </c>
      <c r="AD3656">
        <f t="shared" si="402"/>
        <v>1</v>
      </c>
      <c r="AE3656">
        <f t="shared" si="403"/>
        <v>1</v>
      </c>
      <c r="AF3656" t="str">
        <f t="shared" si="404"/>
        <v>No</v>
      </c>
      <c r="AG3656">
        <f t="shared" ca="1" si="405"/>
        <v>319</v>
      </c>
      <c r="AH3656" t="str">
        <f ca="1">IF(OR(V3656="",AG3656=""),"Yes",IF(AG3656&gt;Config!$B$41,"Yes","No"))</f>
        <v>No</v>
      </c>
    </row>
    <row r="3657" spans="1:34" x14ac:dyDescent="0.25">
      <c r="A3657" s="1" t="s">
        <v>25284</v>
      </c>
      <c r="B3657" s="1" t="s">
        <v>898</v>
      </c>
      <c r="C3657" s="1" t="s">
        <v>219</v>
      </c>
      <c r="D3657" s="1" t="s">
        <v>25285</v>
      </c>
      <c r="E3657" s="1" t="s">
        <v>35067</v>
      </c>
      <c r="F3657" s="1" t="s">
        <v>25286</v>
      </c>
      <c r="G3657" t="str">
        <f t="shared" si="399"/>
        <v>Valid</v>
      </c>
      <c r="H3657" s="1" t="s">
        <v>25287</v>
      </c>
      <c r="I3657" t="str" cm="1">
        <f t="array" ref="I3657">IF(OR(TRIM(H3657)="",ISNUMBER(SEARCH("#",H3657)),AA3657&lt;Config!$B$8,SUMPRODUCT(--ISNUMBER(SEARCH({"a";"b";"c";"d";"e";"f";"g";"h";"i";"j";"k";"l";"m";"n";"o";"p";"q";"r";"s";"t";"u";"v";"w";"x";"y";"z"},H3657)))&gt;0),"Invalid","Valid")</f>
        <v>Valid</v>
      </c>
      <c r="J3657" s="1" t="s">
        <v>25288</v>
      </c>
      <c r="K3657" s="1" t="s">
        <v>504</v>
      </c>
      <c r="L3657" s="1" t="s">
        <v>102</v>
      </c>
      <c r="M3657" s="1" t="s">
        <v>103</v>
      </c>
      <c r="N3657" s="1" t="s">
        <v>211</v>
      </c>
      <c r="O3657" s="1" t="s">
        <v>69</v>
      </c>
      <c r="P3657" t="s">
        <v>236</v>
      </c>
      <c r="Q3657" s="1" t="s">
        <v>254</v>
      </c>
      <c r="R3657" s="1" t="s">
        <v>254</v>
      </c>
      <c r="S3657" s="1" t="s">
        <v>22746</v>
      </c>
      <c r="T3657" s="1" t="s">
        <v>25289</v>
      </c>
      <c r="U3657" s="1" t="s">
        <v>2354</v>
      </c>
      <c r="V3657" s="1" t="s">
        <v>25290</v>
      </c>
      <c r="W3657" s="1" t="s">
        <v>94</v>
      </c>
      <c r="X3657" t="str">
        <f t="shared" si="400"/>
        <v>Complete</v>
      </c>
      <c r="Y3657">
        <f>MAX(0,100-IF(G3657="Invalid",Config!$B$5,0)-IF(I3657="Invalid",Config!$B$6,0)-IF(X3657="Incomplete",Config!$B$7,0)-IF(AF3657="Yes",Config!$B$37,0))</f>
        <v>100</v>
      </c>
      <c r="Z3657" s="1">
        <f>IF(OR(TRIM(B3657)="",COUNTIF(Config!$B$15:$B$19,B3657)&gt;0),1,0)+IF(OR(TRIM(C3657)="",COUNTIF(Config!$B$15:$B$19,C3657)&gt;0),1,0)+IF(OR(TRIM(F3657)="",COUNTIF(Config!$B$15:$B$19,F3657)&gt;0),1,0)+IF(OR(TRIM(H3657)="",COUNTIF(Config!$B$15:$B$19,H3657)&gt;0),1,0)+IF(OR(TRIM(E3657)="",COUNTIF(Config!$B$15:$B$19,E3657)&gt;0),1,0)+IF(OR(TRIM(K3657)="",COUNTIF(Config!$B$15:$B$19,K3657)&gt;0),1,0)+IF(OR(TRIM(P3657)="",COUNTIF(Config!$B$15:$B$19,P3657)&gt;0),1,0)+IF(OR(TRIM(R3657)="",COUNTIF(Config!$B$15:$B$19,R3657)&gt;0),1,0)</f>
        <v>0</v>
      </c>
      <c r="AA3657" s="1" cm="1">
        <f t="array" ref="AA3657">SUMPRODUCT(LEN(H3657)-LEN(SUBSTITUTE(H3657,{"0";"1";"2";"3";"4";"5";"6";"7";"8";"9"},"")))</f>
        <v>12</v>
      </c>
      <c r="AC3657" t="str">
        <f t="shared" si="401"/>
        <v/>
      </c>
      <c r="AD3657">
        <f t="shared" si="402"/>
        <v>1</v>
      </c>
      <c r="AE3657">
        <f t="shared" si="403"/>
        <v>1</v>
      </c>
      <c r="AF3657" t="str">
        <f t="shared" si="404"/>
        <v>No</v>
      </c>
      <c r="AG3657">
        <f t="shared" ca="1" si="405"/>
        <v>433</v>
      </c>
      <c r="AH3657" t="str">
        <f ca="1">IF(OR(V3657="",AG3657=""),"Yes",IF(AG3657&gt;Config!$B$41,"Yes","No"))</f>
        <v>Yes</v>
      </c>
    </row>
    <row r="3658" spans="1:34" x14ac:dyDescent="0.25">
      <c r="A3658" s="1" t="s">
        <v>25291</v>
      </c>
      <c r="B3658" s="1" t="s">
        <v>219</v>
      </c>
      <c r="C3658" s="1" t="s">
        <v>273</v>
      </c>
      <c r="D3658" s="1" t="s">
        <v>23955</v>
      </c>
      <c r="E3658" s="1" t="s">
        <v>477</v>
      </c>
      <c r="F3658" s="1" t="s">
        <v>25292</v>
      </c>
      <c r="G3658" t="str">
        <f t="shared" si="399"/>
        <v>Valid</v>
      </c>
      <c r="H3658" s="1" t="s">
        <v>25293</v>
      </c>
      <c r="I3658" t="str" cm="1">
        <f t="array" ref="I3658">IF(OR(TRIM(H3658)="",ISNUMBER(SEARCH("#",H3658)),AA3658&lt;Config!$B$8,SUMPRODUCT(--ISNUMBER(SEARCH({"a";"b";"c";"d";"e";"f";"g";"h";"i";"j";"k";"l";"m";"n";"o";"p";"q";"r";"s";"t";"u";"v";"w";"x";"y";"z"},H3658)))&gt;0),"Invalid","Valid")</f>
        <v>Valid</v>
      </c>
      <c r="J3658" s="1" t="s">
        <v>25294</v>
      </c>
      <c r="K3658" s="1" t="s">
        <v>722</v>
      </c>
      <c r="L3658" s="1" t="s">
        <v>49</v>
      </c>
      <c r="M3658" s="1" t="s">
        <v>118</v>
      </c>
      <c r="N3658" s="1" t="s">
        <v>713</v>
      </c>
      <c r="O3658" s="1" t="s">
        <v>52</v>
      </c>
      <c r="P3658" t="s">
        <v>33</v>
      </c>
      <c r="Q3658" s="1" t="s">
        <v>119</v>
      </c>
      <c r="R3658" s="1" t="s">
        <v>35</v>
      </c>
      <c r="S3658" s="1" t="s">
        <v>25295</v>
      </c>
      <c r="T3658" s="1" t="s">
        <v>25296</v>
      </c>
      <c r="U3658" s="1" t="s">
        <v>12892</v>
      </c>
      <c r="V3658" s="1" t="s">
        <v>473</v>
      </c>
      <c r="W3658" s="1" t="s">
        <v>40</v>
      </c>
      <c r="X3658" t="str">
        <f t="shared" si="400"/>
        <v>Complete</v>
      </c>
      <c r="Y3658">
        <f>MAX(0,100-IF(G3658="Invalid",Config!$B$5,0)-IF(I3658="Invalid",Config!$B$6,0)-IF(X3658="Incomplete",Config!$B$7,0)-IF(AF3658="Yes",Config!$B$37,0))</f>
        <v>100</v>
      </c>
      <c r="Z3658" s="1">
        <f>IF(OR(TRIM(B3658)="",COUNTIF(Config!$B$15:$B$19,B3658)&gt;0),1,0)+IF(OR(TRIM(C3658)="",COUNTIF(Config!$B$15:$B$19,C3658)&gt;0),1,0)+IF(OR(TRIM(F3658)="",COUNTIF(Config!$B$15:$B$19,F3658)&gt;0),1,0)+IF(OR(TRIM(H3658)="",COUNTIF(Config!$B$15:$B$19,H3658)&gt;0),1,0)+IF(OR(TRIM(E3658)="",COUNTIF(Config!$B$15:$B$19,E3658)&gt;0),1,0)+IF(OR(TRIM(K3658)="",COUNTIF(Config!$B$15:$B$19,K3658)&gt;0),1,0)+IF(OR(TRIM(P3658)="",COUNTIF(Config!$B$15:$B$19,P3658)&gt;0),1,0)+IF(OR(TRIM(R3658)="",COUNTIF(Config!$B$15:$B$19,R3658)&gt;0),1,0)</f>
        <v>0</v>
      </c>
      <c r="AA3658" s="1" cm="1">
        <f t="array" ref="AA3658">SUMPRODUCT(LEN(H3658)-LEN(SUBSTITUTE(H3658,{"0";"1";"2";"3";"4";"5";"6";"7";"8";"9"},"")))</f>
        <v>10</v>
      </c>
      <c r="AC3658" t="str">
        <f t="shared" si="401"/>
        <v/>
      </c>
      <c r="AD3658">
        <f t="shared" si="402"/>
        <v>1</v>
      </c>
      <c r="AE3658">
        <f t="shared" si="403"/>
        <v>1</v>
      </c>
      <c r="AF3658" t="str">
        <f t="shared" si="404"/>
        <v>No</v>
      </c>
      <c r="AG3658">
        <f t="shared" ca="1" si="405"/>
        <v>208</v>
      </c>
      <c r="AH3658" t="str">
        <f ca="1">IF(OR(V3658="",AG3658=""),"Yes",IF(AG3658&gt;Config!$B$41,"Yes","No"))</f>
        <v>No</v>
      </c>
    </row>
    <row r="3659" spans="1:34" x14ac:dyDescent="0.25">
      <c r="A3659" s="1" t="s">
        <v>25297</v>
      </c>
      <c r="B3659" s="1" t="s">
        <v>353</v>
      </c>
      <c r="C3659" s="1" t="s">
        <v>296</v>
      </c>
      <c r="D3659" s="1" t="s">
        <v>25298</v>
      </c>
      <c r="E3659" s="1" t="s">
        <v>33969</v>
      </c>
      <c r="F3659" s="1" t="s">
        <v>25299</v>
      </c>
      <c r="G3659" t="str">
        <f t="shared" si="399"/>
        <v>Valid</v>
      </c>
      <c r="H3659" s="1" t="s">
        <v>25300</v>
      </c>
      <c r="I3659" t="str" cm="1">
        <f t="array" ref="I3659">IF(OR(TRIM(H3659)="",ISNUMBER(SEARCH("#",H3659)),AA3659&lt;Config!$B$8,SUMPRODUCT(--ISNUMBER(SEARCH({"a";"b";"c";"d";"e";"f";"g";"h";"i";"j";"k";"l";"m";"n";"o";"p";"q";"r";"s";"t";"u";"v";"w";"x";"y";"z"},H3659)))&gt;0),"Invalid","Valid")</f>
        <v>Valid</v>
      </c>
      <c r="J3659" s="1" t="s">
        <v>25301</v>
      </c>
      <c r="K3659" s="1" t="s">
        <v>163</v>
      </c>
      <c r="L3659" s="1" t="s">
        <v>450</v>
      </c>
      <c r="M3659" s="1" t="s">
        <v>30</v>
      </c>
      <c r="N3659" s="1" t="s">
        <v>437</v>
      </c>
      <c r="O3659" s="1" t="s">
        <v>69</v>
      </c>
      <c r="P3659" t="s">
        <v>33</v>
      </c>
      <c r="Q3659" s="1" t="s">
        <v>34</v>
      </c>
      <c r="R3659" s="1" t="s">
        <v>25302</v>
      </c>
      <c r="S3659" s="1" t="s">
        <v>25303</v>
      </c>
      <c r="T3659" s="1" t="s">
        <v>25304</v>
      </c>
      <c r="U3659" s="1" t="s">
        <v>25305</v>
      </c>
      <c r="V3659" s="1" t="s">
        <v>1347</v>
      </c>
      <c r="W3659" s="1" t="s">
        <v>293</v>
      </c>
      <c r="X3659" t="str">
        <f t="shared" si="400"/>
        <v>Complete</v>
      </c>
      <c r="Y3659">
        <f>MAX(0,100-IF(G3659="Invalid",Config!$B$5,0)-IF(I3659="Invalid",Config!$B$6,0)-IF(X3659="Incomplete",Config!$B$7,0)-IF(AF3659="Yes",Config!$B$37,0))</f>
        <v>100</v>
      </c>
      <c r="Z3659" s="1">
        <f>IF(OR(TRIM(B3659)="",COUNTIF(Config!$B$15:$B$19,B3659)&gt;0),1,0)+IF(OR(TRIM(C3659)="",COUNTIF(Config!$B$15:$B$19,C3659)&gt;0),1,0)+IF(OR(TRIM(F3659)="",COUNTIF(Config!$B$15:$B$19,F3659)&gt;0),1,0)+IF(OR(TRIM(H3659)="",COUNTIF(Config!$B$15:$B$19,H3659)&gt;0),1,0)+IF(OR(TRIM(E3659)="",COUNTIF(Config!$B$15:$B$19,E3659)&gt;0),1,0)+IF(OR(TRIM(K3659)="",COUNTIF(Config!$B$15:$B$19,K3659)&gt;0),1,0)+IF(OR(TRIM(P3659)="",COUNTIF(Config!$B$15:$B$19,P3659)&gt;0),1,0)+IF(OR(TRIM(R3659)="",COUNTIF(Config!$B$15:$B$19,R3659)&gt;0),1,0)</f>
        <v>0</v>
      </c>
      <c r="AA3659" s="1" cm="1">
        <f t="array" ref="AA3659">SUMPRODUCT(LEN(H3659)-LEN(SUBSTITUTE(H3659,{"0";"1";"2";"3";"4";"5";"6";"7";"8";"9"},"")))</f>
        <v>10</v>
      </c>
      <c r="AC3659" t="str">
        <f t="shared" si="401"/>
        <v/>
      </c>
      <c r="AD3659">
        <f t="shared" si="402"/>
        <v>1</v>
      </c>
      <c r="AE3659">
        <f t="shared" si="403"/>
        <v>1</v>
      </c>
      <c r="AF3659" t="str">
        <f t="shared" si="404"/>
        <v>No</v>
      </c>
      <c r="AG3659">
        <f t="shared" ca="1" si="405"/>
        <v>37</v>
      </c>
      <c r="AH3659" t="str">
        <f ca="1">IF(OR(V3659="",AG3659=""),"Yes",IF(AG3659&gt;Config!$B$41,"Yes","No"))</f>
        <v>No</v>
      </c>
    </row>
    <row r="3660" spans="1:34" x14ac:dyDescent="0.25">
      <c r="A3660" s="1" t="s">
        <v>25306</v>
      </c>
      <c r="B3660" s="1" t="s">
        <v>77</v>
      </c>
      <c r="C3660" s="1" t="s">
        <v>996</v>
      </c>
      <c r="D3660" s="1" t="s">
        <v>12455</v>
      </c>
      <c r="E3660" s="1" t="s">
        <v>642</v>
      </c>
      <c r="F3660" s="1" t="s">
        <v>12456</v>
      </c>
      <c r="G3660" t="str">
        <f t="shared" si="399"/>
        <v>Valid</v>
      </c>
      <c r="H3660" s="1" t="s">
        <v>25307</v>
      </c>
      <c r="I3660" t="str" cm="1">
        <f t="array" ref="I3660">IF(OR(TRIM(H3660)="",ISNUMBER(SEARCH("#",H3660)),AA3660&lt;Config!$B$8,SUMPRODUCT(--ISNUMBER(SEARCH({"a";"b";"c";"d";"e";"f";"g";"h";"i";"j";"k";"l";"m";"n";"o";"p";"q";"r";"s";"t";"u";"v";"w";"x";"y";"z"},H3660)))&gt;0),"Invalid","Valid")</f>
        <v>Valid</v>
      </c>
      <c r="J3660" s="1" t="s">
        <v>12458</v>
      </c>
      <c r="K3660" s="1" t="s">
        <v>722</v>
      </c>
      <c r="L3660" s="1" t="s">
        <v>265</v>
      </c>
      <c r="M3660" s="1" t="s">
        <v>33825</v>
      </c>
      <c r="N3660" s="1" t="s">
        <v>358</v>
      </c>
      <c r="O3660" s="1" t="s">
        <v>180</v>
      </c>
      <c r="P3660" t="s">
        <v>53</v>
      </c>
      <c r="Q3660" s="1" t="s">
        <v>197</v>
      </c>
      <c r="R3660" s="1" t="s">
        <v>197</v>
      </c>
      <c r="S3660" s="1" t="s">
        <v>12459</v>
      </c>
      <c r="T3660" s="1" t="s">
        <v>12460</v>
      </c>
      <c r="U3660" s="1" t="s">
        <v>3903</v>
      </c>
      <c r="V3660" s="1" t="s">
        <v>140</v>
      </c>
      <c r="W3660" s="1" t="s">
        <v>40</v>
      </c>
      <c r="X3660" t="str">
        <f t="shared" si="400"/>
        <v>Complete</v>
      </c>
      <c r="Y3660">
        <f>MAX(0,100-IF(G3660="Invalid",Config!$B$5,0)-IF(I3660="Invalid",Config!$B$6,0)-IF(X3660="Incomplete",Config!$B$7,0)-IF(AF3660="Yes",Config!$B$37,0))</f>
        <v>75</v>
      </c>
      <c r="Z3660" s="1">
        <f>IF(OR(TRIM(B3660)="",COUNTIF(Config!$B$15:$B$19,B3660)&gt;0),1,0)+IF(OR(TRIM(C3660)="",COUNTIF(Config!$B$15:$B$19,C3660)&gt;0),1,0)+IF(OR(TRIM(F3660)="",COUNTIF(Config!$B$15:$B$19,F3660)&gt;0),1,0)+IF(OR(TRIM(H3660)="",COUNTIF(Config!$B$15:$B$19,H3660)&gt;0),1,0)+IF(OR(TRIM(E3660)="",COUNTIF(Config!$B$15:$B$19,E3660)&gt;0),1,0)+IF(OR(TRIM(K3660)="",COUNTIF(Config!$B$15:$B$19,K3660)&gt;0),1,0)+IF(OR(TRIM(P3660)="",COUNTIF(Config!$B$15:$B$19,P3660)&gt;0),1,0)+IF(OR(TRIM(R3660)="",COUNTIF(Config!$B$15:$B$19,R3660)&gt;0),1,0)</f>
        <v>0</v>
      </c>
      <c r="AA3660" s="1" cm="1">
        <f t="array" ref="AA3660">SUMPRODUCT(LEN(H3660)-LEN(SUBSTITUTE(H3660,{"0";"1";"2";"3";"4";"5";"6";"7";"8";"9"},"")))</f>
        <v>12</v>
      </c>
      <c r="AC3660" t="str">
        <f t="shared" si="401"/>
        <v>Potential Duplicate</v>
      </c>
      <c r="AD3660">
        <f t="shared" si="402"/>
        <v>2</v>
      </c>
      <c r="AE3660">
        <f t="shared" si="403"/>
        <v>1</v>
      </c>
      <c r="AF3660" t="str">
        <f t="shared" si="404"/>
        <v>Yes</v>
      </c>
      <c r="AG3660">
        <f t="shared" ca="1" si="405"/>
        <v>37</v>
      </c>
      <c r="AH3660" t="str">
        <f ca="1">IF(OR(V3660="",AG3660=""),"Yes",IF(AG3660&gt;Config!$B$41,"Yes","No"))</f>
        <v>No</v>
      </c>
    </row>
    <row r="3661" spans="1:34" x14ac:dyDescent="0.25">
      <c r="A3661" s="1" t="s">
        <v>25308</v>
      </c>
      <c r="B3661" s="1" t="s">
        <v>898</v>
      </c>
      <c r="C3661" s="1" t="s">
        <v>364</v>
      </c>
      <c r="D3661" s="1" t="s">
        <v>11664</v>
      </c>
      <c r="E3661" s="1" t="s">
        <v>35460</v>
      </c>
      <c r="F3661" s="1" t="s">
        <v>20035</v>
      </c>
      <c r="G3661" t="str">
        <f t="shared" si="399"/>
        <v>Valid</v>
      </c>
      <c r="H3661" s="1" t="s">
        <v>25309</v>
      </c>
      <c r="I3661" t="str" cm="1">
        <f t="array" ref="I3661">IF(OR(TRIM(H3661)="",ISNUMBER(SEARCH("#",H3661)),AA3661&lt;Config!$B$8,SUMPRODUCT(--ISNUMBER(SEARCH({"a";"b";"c";"d";"e";"f";"g";"h";"i";"j";"k";"l";"m";"n";"o";"p";"q";"r";"s";"t";"u";"v";"w";"x";"y";"z"},H3661)))&gt;0),"Invalid","Valid")</f>
        <v>Valid</v>
      </c>
      <c r="J3661" s="1" t="s">
        <v>25310</v>
      </c>
      <c r="K3661" s="1" t="s">
        <v>66</v>
      </c>
      <c r="L3661" s="1" t="s">
        <v>49</v>
      </c>
      <c r="M3661" s="1" t="s">
        <v>103</v>
      </c>
      <c r="N3661" s="1" t="s">
        <v>358</v>
      </c>
      <c r="O3661" s="1" t="s">
        <v>180</v>
      </c>
      <c r="P3661" t="s">
        <v>53</v>
      </c>
      <c r="Q3661" s="1" t="s">
        <v>150</v>
      </c>
      <c r="R3661" s="1" t="s">
        <v>70</v>
      </c>
      <c r="S3661" s="1" t="s">
        <v>25311</v>
      </c>
      <c r="T3661" s="1" t="s">
        <v>25312</v>
      </c>
      <c r="U3661" s="1" t="s">
        <v>25313</v>
      </c>
      <c r="V3661" s="1" t="s">
        <v>1050</v>
      </c>
      <c r="W3661" s="1" t="s">
        <v>75</v>
      </c>
      <c r="X3661" t="str">
        <f t="shared" si="400"/>
        <v>Complete</v>
      </c>
      <c r="Y3661">
        <f>MAX(0,100-IF(G3661="Invalid",Config!$B$5,0)-IF(I3661="Invalid",Config!$B$6,0)-IF(X3661="Incomplete",Config!$B$7,0)-IF(AF3661="Yes",Config!$B$37,0))</f>
        <v>75</v>
      </c>
      <c r="Z3661" s="1">
        <f>IF(OR(TRIM(B3661)="",COUNTIF(Config!$B$15:$B$19,B3661)&gt;0),1,0)+IF(OR(TRIM(C3661)="",COUNTIF(Config!$B$15:$B$19,C3661)&gt;0),1,0)+IF(OR(TRIM(F3661)="",COUNTIF(Config!$B$15:$B$19,F3661)&gt;0),1,0)+IF(OR(TRIM(H3661)="",COUNTIF(Config!$B$15:$B$19,H3661)&gt;0),1,0)+IF(OR(TRIM(E3661)="",COUNTIF(Config!$B$15:$B$19,E3661)&gt;0),1,0)+IF(OR(TRIM(K3661)="",COUNTIF(Config!$B$15:$B$19,K3661)&gt;0),1,0)+IF(OR(TRIM(P3661)="",COUNTIF(Config!$B$15:$B$19,P3661)&gt;0),1,0)+IF(OR(TRIM(R3661)="",COUNTIF(Config!$B$15:$B$19,R3661)&gt;0),1,0)</f>
        <v>0</v>
      </c>
      <c r="AA3661" s="1" cm="1">
        <f t="array" ref="AA3661">SUMPRODUCT(LEN(H3661)-LEN(SUBSTITUTE(H3661,{"0";"1";"2";"3";"4";"5";"6";"7";"8";"9"},"")))</f>
        <v>12</v>
      </c>
      <c r="AC3661" t="str">
        <f t="shared" si="401"/>
        <v>Potential Duplicate</v>
      </c>
      <c r="AD3661">
        <f t="shared" si="402"/>
        <v>2</v>
      </c>
      <c r="AE3661">
        <f t="shared" si="403"/>
        <v>1</v>
      </c>
      <c r="AF3661" t="str">
        <f t="shared" si="404"/>
        <v>Yes</v>
      </c>
      <c r="AG3661">
        <f t="shared" ca="1" si="405"/>
        <v>37</v>
      </c>
      <c r="AH3661" t="str">
        <f ca="1">IF(OR(V3661="",AG3661=""),"Yes",IF(AG3661&gt;Config!$B$41,"Yes","No"))</f>
        <v>No</v>
      </c>
    </row>
    <row r="3662" spans="1:34" x14ac:dyDescent="0.25">
      <c r="A3662" s="1" t="s">
        <v>25314</v>
      </c>
      <c r="B3662" s="1" t="s">
        <v>2778</v>
      </c>
      <c r="C3662" s="1" t="s">
        <v>899</v>
      </c>
      <c r="D3662" s="1" t="s">
        <v>3070</v>
      </c>
      <c r="E3662" s="1" t="s">
        <v>35255</v>
      </c>
      <c r="F3662" s="1" t="s">
        <v>25315</v>
      </c>
      <c r="G3662" t="str">
        <f t="shared" si="399"/>
        <v>Valid</v>
      </c>
      <c r="H3662" s="1" t="s">
        <v>25316</v>
      </c>
      <c r="I3662" t="str" cm="1">
        <f t="array" ref="I3662">IF(OR(TRIM(H3662)="",ISNUMBER(SEARCH("#",H3662)),AA3662&lt;Config!$B$8,SUMPRODUCT(--ISNUMBER(SEARCH({"a";"b";"c";"d";"e";"f";"g";"h";"i";"j";"k";"l";"m";"n";"o";"p";"q";"r";"s";"t";"u";"v";"w";"x";"y";"z"},H3662)))&gt;0),"Invalid","Valid")</f>
        <v>Valid</v>
      </c>
      <c r="J3662" s="1" t="s">
        <v>25317</v>
      </c>
      <c r="K3662" s="1" t="s">
        <v>83</v>
      </c>
      <c r="L3662" s="1" t="s">
        <v>29</v>
      </c>
      <c r="M3662" s="1" t="s">
        <v>50</v>
      </c>
      <c r="N3662" s="1" t="s">
        <v>51</v>
      </c>
      <c r="O3662" s="1" t="s">
        <v>149</v>
      </c>
      <c r="P3662" t="s">
        <v>33</v>
      </c>
      <c r="Q3662" s="1" t="s">
        <v>1099</v>
      </c>
      <c r="R3662" s="1" t="s">
        <v>482</v>
      </c>
      <c r="S3662" s="1" t="s">
        <v>6200</v>
      </c>
      <c r="T3662" s="1" t="s">
        <v>25318</v>
      </c>
      <c r="U3662" s="1" t="s">
        <v>18628</v>
      </c>
      <c r="V3662" s="1" t="s">
        <v>11465</v>
      </c>
      <c r="W3662" s="1" t="s">
        <v>384</v>
      </c>
      <c r="X3662" t="str">
        <f t="shared" si="400"/>
        <v>Complete</v>
      </c>
      <c r="Y3662">
        <f>MAX(0,100-IF(G3662="Invalid",Config!$B$5,0)-IF(I3662="Invalid",Config!$B$6,0)-IF(X3662="Incomplete",Config!$B$7,0)-IF(AF3662="Yes",Config!$B$37,0))</f>
        <v>100</v>
      </c>
      <c r="Z3662" s="1">
        <f>IF(OR(TRIM(B3662)="",COUNTIF(Config!$B$15:$B$19,B3662)&gt;0),1,0)+IF(OR(TRIM(C3662)="",COUNTIF(Config!$B$15:$B$19,C3662)&gt;0),1,0)+IF(OR(TRIM(F3662)="",COUNTIF(Config!$B$15:$B$19,F3662)&gt;0),1,0)+IF(OR(TRIM(H3662)="",COUNTIF(Config!$B$15:$B$19,H3662)&gt;0),1,0)+IF(OR(TRIM(E3662)="",COUNTIF(Config!$B$15:$B$19,E3662)&gt;0),1,0)+IF(OR(TRIM(K3662)="",COUNTIF(Config!$B$15:$B$19,K3662)&gt;0),1,0)+IF(OR(TRIM(P3662)="",COUNTIF(Config!$B$15:$B$19,P3662)&gt;0),1,0)+IF(OR(TRIM(R3662)="",COUNTIF(Config!$B$15:$B$19,R3662)&gt;0),1,0)</f>
        <v>0</v>
      </c>
      <c r="AA3662" s="1" cm="1">
        <f t="array" ref="AA3662">SUMPRODUCT(LEN(H3662)-LEN(SUBSTITUTE(H3662,{"0";"1";"2";"3";"4";"5";"6";"7";"8";"9"},"")))</f>
        <v>10</v>
      </c>
      <c r="AC3662" t="str">
        <f t="shared" si="401"/>
        <v/>
      </c>
      <c r="AD3662">
        <f t="shared" si="402"/>
        <v>1</v>
      </c>
      <c r="AE3662">
        <f t="shared" si="403"/>
        <v>1</v>
      </c>
      <c r="AF3662" t="str">
        <f t="shared" si="404"/>
        <v>No</v>
      </c>
      <c r="AG3662">
        <f t="shared" ca="1" si="405"/>
        <v>83</v>
      </c>
      <c r="AH3662" t="str">
        <f ca="1">IF(OR(V3662="",AG3662=""),"Yes",IF(AG3662&gt;Config!$B$41,"Yes","No"))</f>
        <v>No</v>
      </c>
    </row>
    <row r="3663" spans="1:34" x14ac:dyDescent="0.25">
      <c r="A3663" s="1" t="s">
        <v>25319</v>
      </c>
      <c r="B3663" s="1" t="s">
        <v>1616</v>
      </c>
      <c r="C3663" s="1" t="s">
        <v>410</v>
      </c>
      <c r="D3663" s="1" t="s">
        <v>25320</v>
      </c>
      <c r="E3663" s="1" t="s">
        <v>35461</v>
      </c>
      <c r="F3663" s="1" t="s">
        <v>25321</v>
      </c>
      <c r="G3663" t="str">
        <f t="shared" si="399"/>
        <v>Invalid</v>
      </c>
      <c r="H3663" s="1" t="s">
        <v>25322</v>
      </c>
      <c r="I3663" t="str" cm="1">
        <f t="array" ref="I3663">IF(OR(TRIM(H3663)="",ISNUMBER(SEARCH("#",H3663)),AA3663&lt;Config!$B$8,SUMPRODUCT(--ISNUMBER(SEARCH({"a";"b";"c";"d";"e";"f";"g";"h";"i";"j";"k";"l";"m";"n";"o";"p";"q";"r";"s";"t";"u";"v";"w";"x";"y";"z"},H3663)))&gt;0),"Invalid","Valid")</f>
        <v>Valid</v>
      </c>
      <c r="J3663" s="1" t="s">
        <v>25323</v>
      </c>
      <c r="K3663" s="1" t="s">
        <v>133</v>
      </c>
      <c r="L3663" s="1" t="s">
        <v>67</v>
      </c>
      <c r="M3663" s="1" t="s">
        <v>235</v>
      </c>
      <c r="N3663" s="1" t="s">
        <v>252</v>
      </c>
      <c r="O3663" s="1" t="s">
        <v>69</v>
      </c>
      <c r="P3663" t="s">
        <v>236</v>
      </c>
      <c r="Q3663" s="1" t="s">
        <v>237</v>
      </c>
      <c r="R3663" s="1" t="s">
        <v>238</v>
      </c>
      <c r="S3663" s="1" t="s">
        <v>5937</v>
      </c>
      <c r="T3663" s="1" t="s">
        <v>25324</v>
      </c>
      <c r="U3663" s="1" t="s">
        <v>25325</v>
      </c>
      <c r="V3663" s="1" t="s">
        <v>1874</v>
      </c>
      <c r="W3663" s="1" t="s">
        <v>40</v>
      </c>
      <c r="X3663" t="str">
        <f t="shared" si="400"/>
        <v>Complete</v>
      </c>
      <c r="Y3663">
        <f>MAX(0,100-IF(G3663="Invalid",Config!$B$5,0)-IF(I3663="Invalid",Config!$B$6,0)-IF(X3663="Incomplete",Config!$B$7,0)-IF(AF3663="Yes",Config!$B$37,0))</f>
        <v>70</v>
      </c>
      <c r="Z3663" s="1">
        <f>IF(OR(TRIM(B3663)="",COUNTIF(Config!$B$15:$B$19,B3663)&gt;0),1,0)+IF(OR(TRIM(C3663)="",COUNTIF(Config!$B$15:$B$19,C3663)&gt;0),1,0)+IF(OR(TRIM(F3663)="",COUNTIF(Config!$B$15:$B$19,F3663)&gt;0),1,0)+IF(OR(TRIM(H3663)="",COUNTIF(Config!$B$15:$B$19,H3663)&gt;0),1,0)+IF(OR(TRIM(E3663)="",COUNTIF(Config!$B$15:$B$19,E3663)&gt;0),1,0)+IF(OR(TRIM(K3663)="",COUNTIF(Config!$B$15:$B$19,K3663)&gt;0),1,0)+IF(OR(TRIM(P3663)="",COUNTIF(Config!$B$15:$B$19,P3663)&gt;0),1,0)+IF(OR(TRIM(R3663)="",COUNTIF(Config!$B$15:$B$19,R3663)&gt;0),1,0)</f>
        <v>0</v>
      </c>
      <c r="AA3663" s="1" cm="1">
        <f t="array" ref="AA3663">SUMPRODUCT(LEN(H3663)-LEN(SUBSTITUTE(H3663,{"0";"1";"2";"3";"4";"5";"6";"7";"8";"9"},"")))</f>
        <v>12</v>
      </c>
      <c r="AC3663" t="str">
        <f t="shared" si="401"/>
        <v>Invalid Email</v>
      </c>
      <c r="AD3663">
        <f t="shared" si="402"/>
        <v>0</v>
      </c>
      <c r="AE3663">
        <f t="shared" si="403"/>
        <v>1</v>
      </c>
      <c r="AF3663" t="str">
        <f t="shared" si="404"/>
        <v>No</v>
      </c>
      <c r="AG3663">
        <f t="shared" ca="1" si="405"/>
        <v>353</v>
      </c>
      <c r="AH3663" t="str">
        <f ca="1">IF(OR(V3663="",AG3663=""),"Yes",IF(AG3663&gt;Config!$B$41,"Yes","No"))</f>
        <v>No</v>
      </c>
    </row>
    <row r="3664" spans="1:34" x14ac:dyDescent="0.25">
      <c r="A3664" s="1" t="s">
        <v>25326</v>
      </c>
      <c r="B3664" s="1" t="s">
        <v>244</v>
      </c>
      <c r="C3664" s="1" t="s">
        <v>1496</v>
      </c>
      <c r="D3664" s="1" t="s">
        <v>25327</v>
      </c>
      <c r="E3664" s="1" t="s">
        <v>33992</v>
      </c>
      <c r="F3664" s="1" t="s">
        <v>25328</v>
      </c>
      <c r="G3664" t="str">
        <f t="shared" si="399"/>
        <v>Valid</v>
      </c>
      <c r="H3664" s="1" t="s">
        <v>25329</v>
      </c>
      <c r="I3664" t="str" cm="1">
        <f t="array" ref="I3664">IF(OR(TRIM(H3664)="",ISNUMBER(SEARCH("#",H3664)),AA3664&lt;Config!$B$8,SUMPRODUCT(--ISNUMBER(SEARCH({"a";"b";"c";"d";"e";"f";"g";"h";"i";"j";"k";"l";"m";"n";"o";"p";"q";"r";"s";"t";"u";"v";"w";"x";"y";"z"},H3664)))&gt;0),"Invalid","Valid")</f>
        <v>Valid</v>
      </c>
      <c r="J3664" s="1" t="s">
        <v>25330</v>
      </c>
      <c r="K3664" s="1" t="s">
        <v>163</v>
      </c>
      <c r="L3664" s="1" t="s">
        <v>84</v>
      </c>
      <c r="M3664" s="1" t="s">
        <v>103</v>
      </c>
      <c r="N3664" s="1" t="s">
        <v>358</v>
      </c>
      <c r="O3664" s="1" t="s">
        <v>52</v>
      </c>
      <c r="P3664" t="s">
        <v>33</v>
      </c>
      <c r="Q3664" s="1" t="s">
        <v>1664</v>
      </c>
      <c r="R3664" s="1" t="s">
        <v>35</v>
      </c>
      <c r="S3664" s="1" t="s">
        <v>25331</v>
      </c>
      <c r="T3664" s="1" t="s">
        <v>25332</v>
      </c>
      <c r="U3664" s="1" t="s">
        <v>11518</v>
      </c>
      <c r="V3664" s="1" t="s">
        <v>25333</v>
      </c>
      <c r="W3664" s="1" t="s">
        <v>94</v>
      </c>
      <c r="X3664" t="str">
        <f t="shared" si="400"/>
        <v>Complete</v>
      </c>
      <c r="Y3664">
        <f>MAX(0,100-IF(G3664="Invalid",Config!$B$5,0)-IF(I3664="Invalid",Config!$B$6,0)-IF(X3664="Incomplete",Config!$B$7,0)-IF(AF3664="Yes",Config!$B$37,0))</f>
        <v>100</v>
      </c>
      <c r="Z3664" s="1">
        <f>IF(OR(TRIM(B3664)="",COUNTIF(Config!$B$15:$B$19,B3664)&gt;0),1,0)+IF(OR(TRIM(C3664)="",COUNTIF(Config!$B$15:$B$19,C3664)&gt;0),1,0)+IF(OR(TRIM(F3664)="",COUNTIF(Config!$B$15:$B$19,F3664)&gt;0),1,0)+IF(OR(TRIM(H3664)="",COUNTIF(Config!$B$15:$B$19,H3664)&gt;0),1,0)+IF(OR(TRIM(E3664)="",COUNTIF(Config!$B$15:$B$19,E3664)&gt;0),1,0)+IF(OR(TRIM(K3664)="",COUNTIF(Config!$B$15:$B$19,K3664)&gt;0),1,0)+IF(OR(TRIM(P3664)="",COUNTIF(Config!$B$15:$B$19,P3664)&gt;0),1,0)+IF(OR(TRIM(R3664)="",COUNTIF(Config!$B$15:$B$19,R3664)&gt;0),1,0)</f>
        <v>0</v>
      </c>
      <c r="AA3664" s="1" cm="1">
        <f t="array" ref="AA3664">SUMPRODUCT(LEN(H3664)-LEN(SUBSTITUTE(H3664,{"0";"1";"2";"3";"4";"5";"6";"7";"8";"9"},"")))</f>
        <v>10</v>
      </c>
      <c r="AC3664" t="str">
        <f t="shared" si="401"/>
        <v/>
      </c>
      <c r="AD3664">
        <f t="shared" si="402"/>
        <v>1</v>
      </c>
      <c r="AE3664">
        <f t="shared" si="403"/>
        <v>1</v>
      </c>
      <c r="AF3664" t="str">
        <f t="shared" si="404"/>
        <v>No</v>
      </c>
      <c r="AG3664">
        <f t="shared" ca="1" si="405"/>
        <v>103</v>
      </c>
      <c r="AH3664" t="str">
        <f ca="1">IF(OR(V3664="",AG3664=""),"Yes",IF(AG3664&gt;Config!$B$41,"Yes","No"))</f>
        <v>No</v>
      </c>
    </row>
    <row r="3665" spans="1:34" x14ac:dyDescent="0.25">
      <c r="A3665" s="1" t="s">
        <v>25334</v>
      </c>
      <c r="B3665" s="1" t="s">
        <v>244</v>
      </c>
      <c r="C3665" s="1" t="s">
        <v>1339</v>
      </c>
      <c r="D3665" s="1" t="s">
        <v>25335</v>
      </c>
      <c r="E3665" s="1" t="s">
        <v>33858</v>
      </c>
      <c r="F3665" s="1" t="s">
        <v>25336</v>
      </c>
      <c r="G3665" t="str">
        <f t="shared" si="399"/>
        <v>Valid</v>
      </c>
      <c r="H3665" s="1" t="s">
        <v>25337</v>
      </c>
      <c r="I3665" t="str" cm="1">
        <f t="array" ref="I3665">IF(OR(TRIM(H3665)="",ISNUMBER(SEARCH("#",H3665)),AA3665&lt;Config!$B$8,SUMPRODUCT(--ISNUMBER(SEARCH({"a";"b";"c";"d";"e";"f";"g";"h";"i";"j";"k";"l";"m";"n";"o";"p";"q";"r";"s";"t";"u";"v";"w";"x";"y";"z"},H3665)))&gt;0),"Invalid","Valid")</f>
        <v>Valid</v>
      </c>
      <c r="J3665" s="1" t="s">
        <v>25338</v>
      </c>
      <c r="K3665" s="1" t="s">
        <v>264</v>
      </c>
      <c r="L3665" s="1" t="s">
        <v>134</v>
      </c>
      <c r="M3665" s="1" t="s">
        <v>103</v>
      </c>
      <c r="N3665" s="1" t="s">
        <v>33819</v>
      </c>
      <c r="O3665" s="1" t="s">
        <v>69</v>
      </c>
      <c r="P3665" t="s">
        <v>53</v>
      </c>
      <c r="Q3665" s="1" t="s">
        <v>54</v>
      </c>
      <c r="R3665" s="1" t="s">
        <v>150</v>
      </c>
      <c r="S3665" s="1" t="s">
        <v>3841</v>
      </c>
      <c r="T3665" s="1" t="s">
        <v>25339</v>
      </c>
      <c r="U3665" s="1" t="s">
        <v>887</v>
      </c>
      <c r="V3665" s="1" t="s">
        <v>1347</v>
      </c>
      <c r="W3665" s="1" t="s">
        <v>384</v>
      </c>
      <c r="X3665" t="str">
        <f t="shared" si="400"/>
        <v>Complete</v>
      </c>
      <c r="Y3665">
        <f>MAX(0,100-IF(G3665="Invalid",Config!$B$5,0)-IF(I3665="Invalid",Config!$B$6,0)-IF(X3665="Incomplete",Config!$B$7,0)-IF(AF3665="Yes",Config!$B$37,0))</f>
        <v>75</v>
      </c>
      <c r="Z3665" s="1">
        <f>IF(OR(TRIM(B3665)="",COUNTIF(Config!$B$15:$B$19,B3665)&gt;0),1,0)+IF(OR(TRIM(C3665)="",COUNTIF(Config!$B$15:$B$19,C3665)&gt;0),1,0)+IF(OR(TRIM(F3665)="",COUNTIF(Config!$B$15:$B$19,F3665)&gt;0),1,0)+IF(OR(TRIM(H3665)="",COUNTIF(Config!$B$15:$B$19,H3665)&gt;0),1,0)+IF(OR(TRIM(E3665)="",COUNTIF(Config!$B$15:$B$19,E3665)&gt;0),1,0)+IF(OR(TRIM(K3665)="",COUNTIF(Config!$B$15:$B$19,K3665)&gt;0),1,0)+IF(OR(TRIM(P3665)="",COUNTIF(Config!$B$15:$B$19,P3665)&gt;0),1,0)+IF(OR(TRIM(R3665)="",COUNTIF(Config!$B$15:$B$19,R3665)&gt;0),1,0)</f>
        <v>0</v>
      </c>
      <c r="AA3665" s="1" cm="1">
        <f t="array" ref="AA3665">SUMPRODUCT(LEN(H3665)-LEN(SUBSTITUTE(H3665,{"0";"1";"2";"3";"4";"5";"6";"7";"8";"9"},"")))</f>
        <v>12</v>
      </c>
      <c r="AC3665" t="str">
        <f t="shared" si="401"/>
        <v>Potential Duplicate</v>
      </c>
      <c r="AD3665">
        <f t="shared" si="402"/>
        <v>2</v>
      </c>
      <c r="AE3665">
        <f t="shared" si="403"/>
        <v>1</v>
      </c>
      <c r="AF3665" t="str">
        <f t="shared" si="404"/>
        <v>Yes</v>
      </c>
      <c r="AG3665">
        <f t="shared" ca="1" si="405"/>
        <v>37</v>
      </c>
      <c r="AH3665" t="str">
        <f ca="1">IF(OR(V3665="",AG3665=""),"Yes",IF(AG3665&gt;Config!$B$41,"Yes","No"))</f>
        <v>No</v>
      </c>
    </row>
    <row r="3666" spans="1:34" x14ac:dyDescent="0.25">
      <c r="A3666" s="1" t="s">
        <v>25340</v>
      </c>
      <c r="B3666" s="1" t="s">
        <v>619</v>
      </c>
      <c r="C3666" s="1" t="s">
        <v>353</v>
      </c>
      <c r="D3666" s="1" t="s">
        <v>25341</v>
      </c>
      <c r="E3666" s="1" t="s">
        <v>33824</v>
      </c>
      <c r="F3666" s="1" t="s">
        <v>25342</v>
      </c>
      <c r="G3666" t="str">
        <f t="shared" si="399"/>
        <v>Valid</v>
      </c>
      <c r="H3666" s="1" t="s">
        <v>25343</v>
      </c>
      <c r="I3666" t="str" cm="1">
        <f t="array" ref="I3666">IF(OR(TRIM(H3666)="",ISNUMBER(SEARCH("#",H3666)),AA3666&lt;Config!$B$8,SUMPRODUCT(--ISNUMBER(SEARCH({"a";"b";"c";"d";"e";"f";"g";"h";"i";"j";"k";"l";"m";"n";"o";"p";"q";"r";"s";"t";"u";"v";"w";"x";"y";"z"},H3666)))&gt;0),"Invalid","Valid")</f>
        <v>Valid</v>
      </c>
      <c r="J3666" s="1" t="s">
        <v>25344</v>
      </c>
      <c r="K3666" s="1" t="s">
        <v>147</v>
      </c>
      <c r="L3666" s="1" t="s">
        <v>102</v>
      </c>
      <c r="M3666" s="1" t="s">
        <v>30</v>
      </c>
      <c r="N3666" s="1" t="s">
        <v>252</v>
      </c>
      <c r="O3666" s="1" t="s">
        <v>32</v>
      </c>
      <c r="P3666" t="s">
        <v>590</v>
      </c>
      <c r="Q3666" s="1" t="s">
        <v>1481</v>
      </c>
      <c r="R3666" s="1" t="s">
        <v>1774</v>
      </c>
      <c r="S3666" s="1" t="s">
        <v>15229</v>
      </c>
      <c r="T3666" s="1" t="s">
        <v>25345</v>
      </c>
      <c r="U3666" s="1" t="s">
        <v>4322</v>
      </c>
      <c r="V3666" s="1" t="s">
        <v>1050</v>
      </c>
      <c r="W3666" s="1" t="s">
        <v>94</v>
      </c>
      <c r="X3666" t="str">
        <f t="shared" si="400"/>
        <v>Complete</v>
      </c>
      <c r="Y3666">
        <f>MAX(0,100-IF(G3666="Invalid",Config!$B$5,0)-IF(I3666="Invalid",Config!$B$6,0)-IF(X3666="Incomplete",Config!$B$7,0)-IF(AF3666="Yes",Config!$B$37,0))</f>
        <v>100</v>
      </c>
      <c r="Z3666" s="1">
        <f>IF(OR(TRIM(B3666)="",COUNTIF(Config!$B$15:$B$19,B3666)&gt;0),1,0)+IF(OR(TRIM(C3666)="",COUNTIF(Config!$B$15:$B$19,C3666)&gt;0),1,0)+IF(OR(TRIM(F3666)="",COUNTIF(Config!$B$15:$B$19,F3666)&gt;0),1,0)+IF(OR(TRIM(H3666)="",COUNTIF(Config!$B$15:$B$19,H3666)&gt;0),1,0)+IF(OR(TRIM(E3666)="",COUNTIF(Config!$B$15:$B$19,E3666)&gt;0),1,0)+IF(OR(TRIM(K3666)="",COUNTIF(Config!$B$15:$B$19,K3666)&gt;0),1,0)+IF(OR(TRIM(P3666)="",COUNTIF(Config!$B$15:$B$19,P3666)&gt;0),1,0)+IF(OR(TRIM(R3666)="",COUNTIF(Config!$B$15:$B$19,R3666)&gt;0),1,0)</f>
        <v>0</v>
      </c>
      <c r="AA3666" s="1" cm="1">
        <f t="array" ref="AA3666">SUMPRODUCT(LEN(H3666)-LEN(SUBSTITUTE(H3666,{"0";"1";"2";"3";"4";"5";"6";"7";"8";"9"},"")))</f>
        <v>12</v>
      </c>
      <c r="AC3666" t="str">
        <f t="shared" si="401"/>
        <v/>
      </c>
      <c r="AD3666">
        <f t="shared" si="402"/>
        <v>1</v>
      </c>
      <c r="AE3666">
        <f t="shared" si="403"/>
        <v>1</v>
      </c>
      <c r="AF3666" t="str">
        <f t="shared" si="404"/>
        <v>No</v>
      </c>
      <c r="AG3666">
        <f t="shared" ca="1" si="405"/>
        <v>37</v>
      </c>
      <c r="AH3666" t="str">
        <f ca="1">IF(OR(V3666="",AG3666=""),"Yes",IF(AG3666&gt;Config!$B$41,"Yes","No"))</f>
        <v>No</v>
      </c>
    </row>
    <row r="3667" spans="1:34" x14ac:dyDescent="0.25">
      <c r="A3667" s="1" t="s">
        <v>25346</v>
      </c>
      <c r="B3667" s="1" t="s">
        <v>127</v>
      </c>
      <c r="C3667" s="1" t="s">
        <v>432</v>
      </c>
      <c r="D3667" s="1" t="s">
        <v>25347</v>
      </c>
      <c r="E3667" s="1" t="s">
        <v>34549</v>
      </c>
      <c r="F3667" s="1" t="s">
        <v>10319</v>
      </c>
      <c r="G3667" t="str">
        <f t="shared" si="399"/>
        <v>Valid</v>
      </c>
      <c r="H3667" s="1" t="s">
        <v>25348</v>
      </c>
      <c r="I3667" t="str" cm="1">
        <f t="array" ref="I3667">IF(OR(TRIM(H3667)="",ISNUMBER(SEARCH("#",H3667)),AA3667&lt;Config!$B$8,SUMPRODUCT(--ISNUMBER(SEARCH({"a";"b";"c";"d";"e";"f";"g";"h";"i";"j";"k";"l";"m";"n";"o";"p";"q";"r";"s";"t";"u";"v";"w";"x";"y";"z"},H3667)))&gt;0),"Invalid","Valid")</f>
        <v>Valid</v>
      </c>
      <c r="J3667" s="1" t="s">
        <v>25349</v>
      </c>
      <c r="K3667" s="1" t="s">
        <v>516</v>
      </c>
      <c r="L3667" s="1" t="s">
        <v>29</v>
      </c>
      <c r="M3667" s="1" t="s">
        <v>50</v>
      </c>
      <c r="N3667" s="1" t="s">
        <v>68</v>
      </c>
      <c r="O3667" s="1" t="s">
        <v>149</v>
      </c>
      <c r="P3667" t="s">
        <v>53</v>
      </c>
      <c r="Q3667" s="1" t="s">
        <v>181</v>
      </c>
      <c r="R3667" s="1" t="s">
        <v>70</v>
      </c>
      <c r="S3667" s="1" t="s">
        <v>3237</v>
      </c>
      <c r="T3667" s="1" t="s">
        <v>25350</v>
      </c>
      <c r="U3667" s="1" t="s">
        <v>14931</v>
      </c>
      <c r="V3667" s="1" t="s">
        <v>675</v>
      </c>
      <c r="W3667" s="1" t="s">
        <v>40</v>
      </c>
      <c r="X3667" t="str">
        <f t="shared" si="400"/>
        <v>Complete</v>
      </c>
      <c r="Y3667">
        <f>MAX(0,100-IF(G3667="Invalid",Config!$B$5,0)-IF(I3667="Invalid",Config!$B$6,0)-IF(X3667="Incomplete",Config!$B$7,0)-IF(AF3667="Yes",Config!$B$37,0))</f>
        <v>75</v>
      </c>
      <c r="Z3667" s="1">
        <f>IF(OR(TRIM(B3667)="",COUNTIF(Config!$B$15:$B$19,B3667)&gt;0),1,0)+IF(OR(TRIM(C3667)="",COUNTIF(Config!$B$15:$B$19,C3667)&gt;0),1,0)+IF(OR(TRIM(F3667)="",COUNTIF(Config!$B$15:$B$19,F3667)&gt;0),1,0)+IF(OR(TRIM(H3667)="",COUNTIF(Config!$B$15:$B$19,H3667)&gt;0),1,0)+IF(OR(TRIM(E3667)="",COUNTIF(Config!$B$15:$B$19,E3667)&gt;0),1,0)+IF(OR(TRIM(K3667)="",COUNTIF(Config!$B$15:$B$19,K3667)&gt;0),1,0)+IF(OR(TRIM(P3667)="",COUNTIF(Config!$B$15:$B$19,P3667)&gt;0),1,0)+IF(OR(TRIM(R3667)="",COUNTIF(Config!$B$15:$B$19,R3667)&gt;0),1,0)</f>
        <v>0</v>
      </c>
      <c r="AA3667" s="1" cm="1">
        <f t="array" ref="AA3667">SUMPRODUCT(LEN(H3667)-LEN(SUBSTITUTE(H3667,{"0";"1";"2";"3";"4";"5";"6";"7";"8";"9"},"")))</f>
        <v>12</v>
      </c>
      <c r="AC3667" t="str">
        <f t="shared" si="401"/>
        <v>Potential Duplicate</v>
      </c>
      <c r="AD3667">
        <f t="shared" si="402"/>
        <v>2</v>
      </c>
      <c r="AE3667">
        <f t="shared" si="403"/>
        <v>1</v>
      </c>
      <c r="AF3667" t="str">
        <f t="shared" si="404"/>
        <v>Yes</v>
      </c>
      <c r="AG3667">
        <f t="shared" ca="1" si="405"/>
        <v>746</v>
      </c>
      <c r="AH3667" t="str">
        <f ca="1">IF(OR(V3667="",AG3667=""),"Yes",IF(AG3667&gt;Config!$B$41,"Yes","No"))</f>
        <v>Yes</v>
      </c>
    </row>
    <row r="3668" spans="1:34" x14ac:dyDescent="0.25">
      <c r="A3668" s="1" t="s">
        <v>25351</v>
      </c>
      <c r="B3668" s="1" t="s">
        <v>2431</v>
      </c>
      <c r="C3668" s="1" t="s">
        <v>157</v>
      </c>
      <c r="D3668" s="1" t="s">
        <v>25352</v>
      </c>
      <c r="E3668" s="1" t="s">
        <v>34057</v>
      </c>
      <c r="F3668" s="1" t="s">
        <v>25353</v>
      </c>
      <c r="G3668" t="str">
        <f t="shared" si="399"/>
        <v>Valid</v>
      </c>
      <c r="H3668" s="1" t="s">
        <v>25354</v>
      </c>
      <c r="I3668" t="str" cm="1">
        <f t="array" ref="I3668">IF(OR(TRIM(H3668)="",ISNUMBER(SEARCH("#",H3668)),AA3668&lt;Config!$B$8,SUMPRODUCT(--ISNUMBER(SEARCH({"a";"b";"c";"d";"e";"f";"g";"h";"i";"j";"k";"l";"m";"n";"o";"p";"q";"r";"s";"t";"u";"v";"w";"x";"y";"z"},H3668)))&gt;0),"Invalid","Valid")</f>
        <v>Valid</v>
      </c>
      <c r="J3668" s="1" t="s">
        <v>25355</v>
      </c>
      <c r="K3668" s="1" t="s">
        <v>287</v>
      </c>
      <c r="L3668" s="1" t="s">
        <v>179</v>
      </c>
      <c r="M3668" s="1" t="s">
        <v>391</v>
      </c>
      <c r="N3668" s="1" t="s">
        <v>148</v>
      </c>
      <c r="O3668" s="1" t="s">
        <v>196</v>
      </c>
      <c r="P3668" t="s">
        <v>104</v>
      </c>
      <c r="Q3668" s="1" t="s">
        <v>302</v>
      </c>
      <c r="R3668" s="1" t="s">
        <v>922</v>
      </c>
      <c r="S3668" s="1" t="s">
        <v>25356</v>
      </c>
      <c r="T3668" s="1" t="s">
        <v>25357</v>
      </c>
      <c r="U3668" s="1" t="s">
        <v>25358</v>
      </c>
      <c r="V3668" s="1" t="s">
        <v>140</v>
      </c>
      <c r="W3668" s="1" t="s">
        <v>186</v>
      </c>
      <c r="X3668" t="str">
        <f t="shared" si="400"/>
        <v>Complete</v>
      </c>
      <c r="Y3668">
        <f>MAX(0,100-IF(G3668="Invalid",Config!$B$5,0)-IF(I3668="Invalid",Config!$B$6,0)-IF(X3668="Incomplete",Config!$B$7,0)-IF(AF3668="Yes",Config!$B$37,0))</f>
        <v>100</v>
      </c>
      <c r="Z3668" s="1">
        <f>IF(OR(TRIM(B3668)="",COUNTIF(Config!$B$15:$B$19,B3668)&gt;0),1,0)+IF(OR(TRIM(C3668)="",COUNTIF(Config!$B$15:$B$19,C3668)&gt;0),1,0)+IF(OR(TRIM(F3668)="",COUNTIF(Config!$B$15:$B$19,F3668)&gt;0),1,0)+IF(OR(TRIM(H3668)="",COUNTIF(Config!$B$15:$B$19,H3668)&gt;0),1,0)+IF(OR(TRIM(E3668)="",COUNTIF(Config!$B$15:$B$19,E3668)&gt;0),1,0)+IF(OR(TRIM(K3668)="",COUNTIF(Config!$B$15:$B$19,K3668)&gt;0),1,0)+IF(OR(TRIM(P3668)="",COUNTIF(Config!$B$15:$B$19,P3668)&gt;0),1,0)+IF(OR(TRIM(R3668)="",COUNTIF(Config!$B$15:$B$19,R3668)&gt;0),1,0)</f>
        <v>0</v>
      </c>
      <c r="AA3668" s="1" cm="1">
        <f t="array" ref="AA3668">SUMPRODUCT(LEN(H3668)-LEN(SUBSTITUTE(H3668,{"0";"1";"2";"3";"4";"5";"6";"7";"8";"9"},"")))</f>
        <v>11</v>
      </c>
      <c r="AC3668" t="str">
        <f t="shared" si="401"/>
        <v/>
      </c>
      <c r="AD3668">
        <f t="shared" si="402"/>
        <v>1</v>
      </c>
      <c r="AE3668">
        <f t="shared" si="403"/>
        <v>1</v>
      </c>
      <c r="AF3668" t="str">
        <f t="shared" si="404"/>
        <v>No</v>
      </c>
      <c r="AG3668">
        <f t="shared" ca="1" si="405"/>
        <v>37</v>
      </c>
      <c r="AH3668" t="str">
        <f ca="1">IF(OR(V3668="",AG3668=""),"Yes",IF(AG3668&gt;Config!$B$41,"Yes","No"))</f>
        <v>No</v>
      </c>
    </row>
    <row r="3669" spans="1:34" x14ac:dyDescent="0.25">
      <c r="A3669" s="1" t="s">
        <v>25359</v>
      </c>
      <c r="B3669" s="1" t="s">
        <v>747</v>
      </c>
      <c r="C3669" s="1" t="s">
        <v>775</v>
      </c>
      <c r="D3669" s="1" t="s">
        <v>25360</v>
      </c>
      <c r="E3669" s="1" t="s">
        <v>34370</v>
      </c>
      <c r="F3669" s="1" t="s">
        <v>25361</v>
      </c>
      <c r="G3669" t="str">
        <f t="shared" si="399"/>
        <v>Valid</v>
      </c>
      <c r="H3669" s="1" t="s">
        <v>25362</v>
      </c>
      <c r="I3669" t="str" cm="1">
        <f t="array" ref="I3669">IF(OR(TRIM(H3669)="",ISNUMBER(SEARCH("#",H3669)),AA3669&lt;Config!$B$8,SUMPRODUCT(--ISNUMBER(SEARCH({"a";"b";"c";"d";"e";"f";"g";"h";"i";"j";"k";"l";"m";"n";"o";"p";"q";"r";"s";"t";"u";"v";"w";"x";"y";"z"},H3669)))&gt;0),"Invalid","Valid")</f>
        <v>Valid</v>
      </c>
      <c r="J3669" s="1" t="s">
        <v>25363</v>
      </c>
      <c r="K3669" s="1" t="s">
        <v>28</v>
      </c>
      <c r="L3669" s="1" t="s">
        <v>179</v>
      </c>
      <c r="M3669" s="1" t="s">
        <v>30</v>
      </c>
      <c r="N3669" s="1" t="s">
        <v>252</v>
      </c>
      <c r="O3669" s="1" t="s">
        <v>180</v>
      </c>
      <c r="P3669" t="s">
        <v>53</v>
      </c>
      <c r="Q3669" s="1" t="s">
        <v>54</v>
      </c>
      <c r="R3669" s="1" t="s">
        <v>150</v>
      </c>
      <c r="S3669" s="1" t="s">
        <v>9241</v>
      </c>
      <c r="T3669" s="1" t="s">
        <v>25364</v>
      </c>
      <c r="U3669" s="1" t="s">
        <v>25365</v>
      </c>
      <c r="V3669" s="1" t="s">
        <v>5585</v>
      </c>
      <c r="W3669" s="1" t="s">
        <v>293</v>
      </c>
      <c r="X3669" t="str">
        <f t="shared" si="400"/>
        <v>Complete</v>
      </c>
      <c r="Y3669">
        <f>MAX(0,100-IF(G3669="Invalid",Config!$B$5,0)-IF(I3669="Invalid",Config!$B$6,0)-IF(X3669="Incomplete",Config!$B$7,0)-IF(AF3669="Yes",Config!$B$37,0))</f>
        <v>100</v>
      </c>
      <c r="Z3669" s="1">
        <f>IF(OR(TRIM(B3669)="",COUNTIF(Config!$B$15:$B$19,B3669)&gt;0),1,0)+IF(OR(TRIM(C3669)="",COUNTIF(Config!$B$15:$B$19,C3669)&gt;0),1,0)+IF(OR(TRIM(F3669)="",COUNTIF(Config!$B$15:$B$19,F3669)&gt;0),1,0)+IF(OR(TRIM(H3669)="",COUNTIF(Config!$B$15:$B$19,H3669)&gt;0),1,0)+IF(OR(TRIM(E3669)="",COUNTIF(Config!$B$15:$B$19,E3669)&gt;0),1,0)+IF(OR(TRIM(K3669)="",COUNTIF(Config!$B$15:$B$19,K3669)&gt;0),1,0)+IF(OR(TRIM(P3669)="",COUNTIF(Config!$B$15:$B$19,P3669)&gt;0),1,0)+IF(OR(TRIM(R3669)="",COUNTIF(Config!$B$15:$B$19,R3669)&gt;0),1,0)</f>
        <v>0</v>
      </c>
      <c r="AA3669" s="1" cm="1">
        <f t="array" ref="AA3669">SUMPRODUCT(LEN(H3669)-LEN(SUBSTITUTE(H3669,{"0";"1";"2";"3";"4";"5";"6";"7";"8";"9"},"")))</f>
        <v>12</v>
      </c>
      <c r="AC3669" t="str">
        <f t="shared" si="401"/>
        <v/>
      </c>
      <c r="AD3669">
        <f t="shared" si="402"/>
        <v>1</v>
      </c>
      <c r="AE3669">
        <f t="shared" si="403"/>
        <v>1</v>
      </c>
      <c r="AF3669" t="str">
        <f t="shared" si="404"/>
        <v>No</v>
      </c>
      <c r="AG3669">
        <f t="shared" ca="1" si="405"/>
        <v>206</v>
      </c>
      <c r="AH3669" t="str">
        <f ca="1">IF(OR(V3669="",AG3669=""),"Yes",IF(AG3669&gt;Config!$B$41,"Yes","No"))</f>
        <v>No</v>
      </c>
    </row>
    <row r="3670" spans="1:34" x14ac:dyDescent="0.25">
      <c r="A3670" s="1" t="s">
        <v>25366</v>
      </c>
      <c r="B3670" s="1" t="s">
        <v>765</v>
      </c>
      <c r="C3670" s="1" t="s">
        <v>1400</v>
      </c>
      <c r="D3670" s="1" t="s">
        <v>25367</v>
      </c>
      <c r="E3670" s="1" t="s">
        <v>34917</v>
      </c>
      <c r="F3670" s="1" t="s">
        <v>25368</v>
      </c>
      <c r="G3670" t="str">
        <f t="shared" si="399"/>
        <v>Valid</v>
      </c>
      <c r="H3670" s="1" t="s">
        <v>25369</v>
      </c>
      <c r="I3670" t="str" cm="1">
        <f t="array" ref="I3670">IF(OR(TRIM(H3670)="",ISNUMBER(SEARCH("#",H3670)),AA3670&lt;Config!$B$8,SUMPRODUCT(--ISNUMBER(SEARCH({"a";"b";"c";"d";"e";"f";"g";"h";"i";"j";"k";"l";"m";"n";"o";"p";"q";"r";"s";"t";"u";"v";"w";"x";"y";"z"},H3670)))&gt;0),"Invalid","Valid")</f>
        <v>Valid</v>
      </c>
      <c r="J3670" s="1" t="s">
        <v>25370</v>
      </c>
      <c r="K3670" s="1" t="s">
        <v>369</v>
      </c>
      <c r="L3670" s="1" t="s">
        <v>134</v>
      </c>
      <c r="M3670" s="1" t="s">
        <v>462</v>
      </c>
      <c r="N3670" s="1" t="s">
        <v>211</v>
      </c>
      <c r="O3670" s="1" t="s">
        <v>149</v>
      </c>
      <c r="P3670" t="s">
        <v>53</v>
      </c>
      <c r="Q3670" s="1" t="s">
        <v>197</v>
      </c>
      <c r="R3670" s="1" t="s">
        <v>197</v>
      </c>
      <c r="S3670" s="1" t="s">
        <v>25371</v>
      </c>
      <c r="T3670" s="1" t="s">
        <v>25372</v>
      </c>
      <c r="U3670" s="1" t="s">
        <v>25373</v>
      </c>
      <c r="V3670" s="1" t="s">
        <v>394</v>
      </c>
      <c r="W3670" s="1" t="s">
        <v>202</v>
      </c>
      <c r="X3670" t="str">
        <f t="shared" si="400"/>
        <v>Complete</v>
      </c>
      <c r="Y3670">
        <f>MAX(0,100-IF(G3670="Invalid",Config!$B$5,0)-IF(I3670="Invalid",Config!$B$6,0)-IF(X3670="Incomplete",Config!$B$7,0)-IF(AF3670="Yes",Config!$B$37,0))</f>
        <v>100</v>
      </c>
      <c r="Z3670" s="1">
        <f>IF(OR(TRIM(B3670)="",COUNTIF(Config!$B$15:$B$19,B3670)&gt;0),1,0)+IF(OR(TRIM(C3670)="",COUNTIF(Config!$B$15:$B$19,C3670)&gt;0),1,0)+IF(OR(TRIM(F3670)="",COUNTIF(Config!$B$15:$B$19,F3670)&gt;0),1,0)+IF(OR(TRIM(H3670)="",COUNTIF(Config!$B$15:$B$19,H3670)&gt;0),1,0)+IF(OR(TRIM(E3670)="",COUNTIF(Config!$B$15:$B$19,E3670)&gt;0),1,0)+IF(OR(TRIM(K3670)="",COUNTIF(Config!$B$15:$B$19,K3670)&gt;0),1,0)+IF(OR(TRIM(P3670)="",COUNTIF(Config!$B$15:$B$19,P3670)&gt;0),1,0)+IF(OR(TRIM(R3670)="",COUNTIF(Config!$B$15:$B$19,R3670)&gt;0),1,0)</f>
        <v>0</v>
      </c>
      <c r="AA3670" s="1" cm="1">
        <f t="array" ref="AA3670">SUMPRODUCT(LEN(H3670)-LEN(SUBSTITUTE(H3670,{"0";"1";"2";"3";"4";"5";"6";"7";"8";"9"},"")))</f>
        <v>12</v>
      </c>
      <c r="AC3670" t="str">
        <f t="shared" si="401"/>
        <v/>
      </c>
      <c r="AD3670">
        <f t="shared" si="402"/>
        <v>1</v>
      </c>
      <c r="AE3670">
        <f t="shared" si="403"/>
        <v>1</v>
      </c>
      <c r="AF3670" t="str">
        <f t="shared" si="404"/>
        <v>No</v>
      </c>
      <c r="AG3670">
        <f t="shared" ca="1" si="405"/>
        <v>470</v>
      </c>
      <c r="AH3670" t="str">
        <f ca="1">IF(OR(V3670="",AG3670=""),"Yes",IF(AG3670&gt;Config!$B$41,"Yes","No"))</f>
        <v>Yes</v>
      </c>
    </row>
    <row r="3671" spans="1:34" x14ac:dyDescent="0.25">
      <c r="A3671" s="1" t="s">
        <v>25374</v>
      </c>
      <c r="B3671" s="1" t="s">
        <v>1175</v>
      </c>
      <c r="C3671" s="1" t="s">
        <v>535</v>
      </c>
      <c r="D3671" s="1" t="s">
        <v>25375</v>
      </c>
      <c r="E3671" s="1" t="s">
        <v>33824</v>
      </c>
      <c r="F3671" s="1" t="s">
        <v>25376</v>
      </c>
      <c r="G3671" t="str">
        <f t="shared" si="399"/>
        <v>Invalid</v>
      </c>
      <c r="H3671" s="1" t="s">
        <v>25377</v>
      </c>
      <c r="I3671" t="str" cm="1">
        <f t="array" ref="I3671">IF(OR(TRIM(H3671)="",ISNUMBER(SEARCH("#",H3671)),AA3671&lt;Config!$B$8,SUMPRODUCT(--ISNUMBER(SEARCH({"a";"b";"c";"d";"e";"f";"g";"h";"i";"j";"k";"l";"m";"n";"o";"p";"q";"r";"s";"t";"u";"v";"w";"x";"y";"z"},H3671)))&gt;0),"Invalid","Valid")</f>
        <v>Valid</v>
      </c>
      <c r="J3671" s="1" t="s">
        <v>25378</v>
      </c>
      <c r="K3671" s="1" t="s">
        <v>287</v>
      </c>
      <c r="L3671" s="1" t="s">
        <v>450</v>
      </c>
      <c r="M3671" s="1" t="s">
        <v>165</v>
      </c>
      <c r="N3671" s="1" t="s">
        <v>358</v>
      </c>
      <c r="O3671" s="1" t="s">
        <v>69</v>
      </c>
      <c r="P3671" t="s">
        <v>53</v>
      </c>
      <c r="Q3671" s="1" t="s">
        <v>54</v>
      </c>
      <c r="R3671" s="1" t="s">
        <v>55</v>
      </c>
      <c r="S3671" s="1" t="s">
        <v>3200</v>
      </c>
      <c r="T3671" s="1" t="s">
        <v>25379</v>
      </c>
      <c r="U3671" s="1" t="s">
        <v>39</v>
      </c>
      <c r="V3671" s="1" t="s">
        <v>7584</v>
      </c>
      <c r="W3671" s="1" t="s">
        <v>40</v>
      </c>
      <c r="X3671" t="str">
        <f t="shared" si="400"/>
        <v>Complete</v>
      </c>
      <c r="Y3671">
        <f>MAX(0,100-IF(G3671="Invalid",Config!$B$5,0)-IF(I3671="Invalid",Config!$B$6,0)-IF(X3671="Incomplete",Config!$B$7,0)-IF(AF3671="Yes",Config!$B$37,0))</f>
        <v>70</v>
      </c>
      <c r="Z3671" s="1">
        <f>IF(OR(TRIM(B3671)="",COUNTIF(Config!$B$15:$B$19,B3671)&gt;0),1,0)+IF(OR(TRIM(C3671)="",COUNTIF(Config!$B$15:$B$19,C3671)&gt;0),1,0)+IF(OR(TRIM(F3671)="",COUNTIF(Config!$B$15:$B$19,F3671)&gt;0),1,0)+IF(OR(TRIM(H3671)="",COUNTIF(Config!$B$15:$B$19,H3671)&gt;0),1,0)+IF(OR(TRIM(E3671)="",COUNTIF(Config!$B$15:$B$19,E3671)&gt;0),1,0)+IF(OR(TRIM(K3671)="",COUNTIF(Config!$B$15:$B$19,K3671)&gt;0),1,0)+IF(OR(TRIM(P3671)="",COUNTIF(Config!$B$15:$B$19,P3671)&gt;0),1,0)+IF(OR(TRIM(R3671)="",COUNTIF(Config!$B$15:$B$19,R3671)&gt;0),1,0)</f>
        <v>0</v>
      </c>
      <c r="AA3671" s="1" cm="1">
        <f t="array" ref="AA3671">SUMPRODUCT(LEN(H3671)-LEN(SUBSTITUTE(H3671,{"0";"1";"2";"3";"4";"5";"6";"7";"8";"9"},"")))</f>
        <v>12</v>
      </c>
      <c r="AC3671" t="str">
        <f t="shared" si="401"/>
        <v>Invalid Email</v>
      </c>
      <c r="AD3671">
        <f t="shared" si="402"/>
        <v>0</v>
      </c>
      <c r="AE3671">
        <f t="shared" si="403"/>
        <v>1</v>
      </c>
      <c r="AF3671" t="str">
        <f t="shared" si="404"/>
        <v>No</v>
      </c>
      <c r="AG3671">
        <f t="shared" ca="1" si="405"/>
        <v>280</v>
      </c>
      <c r="AH3671" t="str">
        <f ca="1">IF(OR(V3671="",AG3671=""),"Yes",IF(AG3671&gt;Config!$B$41,"Yes","No"))</f>
        <v>No</v>
      </c>
    </row>
    <row r="3672" spans="1:34" x14ac:dyDescent="0.25">
      <c r="A3672" s="1" t="s">
        <v>25380</v>
      </c>
      <c r="B3672" s="1" t="s">
        <v>96</v>
      </c>
      <c r="C3672" s="1" t="s">
        <v>775</v>
      </c>
      <c r="D3672" s="1" t="s">
        <v>4647</v>
      </c>
      <c r="E3672" s="1" t="s">
        <v>34134</v>
      </c>
      <c r="F3672" s="1" t="s">
        <v>25381</v>
      </c>
      <c r="G3672" t="str">
        <f t="shared" si="399"/>
        <v>Valid</v>
      </c>
      <c r="H3672" s="1" t="s">
        <v>25382</v>
      </c>
      <c r="I3672" t="str" cm="1">
        <f t="array" ref="I3672">IF(OR(TRIM(H3672)="",ISNUMBER(SEARCH("#",H3672)),AA3672&lt;Config!$B$8,SUMPRODUCT(--ISNUMBER(SEARCH({"a";"b";"c";"d";"e";"f";"g";"h";"i";"j";"k";"l";"m";"n";"o";"p";"q";"r";"s";"t";"u";"v";"w";"x";"y";"z"},H3672)))&gt;0),"Invalid","Valid")</f>
        <v>Valid</v>
      </c>
      <c r="J3672" s="1" t="s">
        <v>1215</v>
      </c>
      <c r="K3672" s="1" t="s">
        <v>178</v>
      </c>
      <c r="L3672" s="1" t="s">
        <v>29</v>
      </c>
      <c r="M3672" s="1" t="s">
        <v>343</v>
      </c>
      <c r="N3672" s="1" t="s">
        <v>148</v>
      </c>
      <c r="O3672" s="1" t="s">
        <v>69</v>
      </c>
      <c r="P3672" t="s">
        <v>33</v>
      </c>
      <c r="Q3672" s="1" t="s">
        <v>1664</v>
      </c>
      <c r="R3672" s="1" t="s">
        <v>482</v>
      </c>
      <c r="S3672" s="1" t="s">
        <v>15299</v>
      </c>
      <c r="T3672" s="1" t="s">
        <v>25383</v>
      </c>
      <c r="U3672" s="1" t="s">
        <v>508</v>
      </c>
      <c r="V3672" s="1" t="s">
        <v>2455</v>
      </c>
      <c r="W3672" s="1" t="s">
        <v>60</v>
      </c>
      <c r="X3672" t="str">
        <f t="shared" si="400"/>
        <v>Complete</v>
      </c>
      <c r="Y3672">
        <f>MAX(0,100-IF(G3672="Invalid",Config!$B$5,0)-IF(I3672="Invalid",Config!$B$6,0)-IF(X3672="Incomplete",Config!$B$7,0)-IF(AF3672="Yes",Config!$B$37,0))</f>
        <v>100</v>
      </c>
      <c r="Z3672" s="1">
        <f>IF(OR(TRIM(B3672)="",COUNTIF(Config!$B$15:$B$19,B3672)&gt;0),1,0)+IF(OR(TRIM(C3672)="",COUNTIF(Config!$B$15:$B$19,C3672)&gt;0),1,0)+IF(OR(TRIM(F3672)="",COUNTIF(Config!$B$15:$B$19,F3672)&gt;0),1,0)+IF(OR(TRIM(H3672)="",COUNTIF(Config!$B$15:$B$19,H3672)&gt;0),1,0)+IF(OR(TRIM(E3672)="",COUNTIF(Config!$B$15:$B$19,E3672)&gt;0),1,0)+IF(OR(TRIM(K3672)="",COUNTIF(Config!$B$15:$B$19,K3672)&gt;0),1,0)+IF(OR(TRIM(P3672)="",COUNTIF(Config!$B$15:$B$19,P3672)&gt;0),1,0)+IF(OR(TRIM(R3672)="",COUNTIF(Config!$B$15:$B$19,R3672)&gt;0),1,0)</f>
        <v>0</v>
      </c>
      <c r="AA3672" s="1" cm="1">
        <f t="array" ref="AA3672">SUMPRODUCT(LEN(H3672)-LEN(SUBSTITUTE(H3672,{"0";"1";"2";"3";"4";"5";"6";"7";"8";"9"},"")))</f>
        <v>10</v>
      </c>
      <c r="AC3672" t="str">
        <f t="shared" si="401"/>
        <v/>
      </c>
      <c r="AD3672">
        <f t="shared" si="402"/>
        <v>1</v>
      </c>
      <c r="AE3672">
        <f t="shared" si="403"/>
        <v>1</v>
      </c>
      <c r="AF3672" t="str">
        <f t="shared" si="404"/>
        <v>No</v>
      </c>
      <c r="AG3672">
        <f t="shared" ca="1" si="405"/>
        <v>220</v>
      </c>
      <c r="AH3672" t="str">
        <f ca="1">IF(OR(V3672="",AG3672=""),"Yes",IF(AG3672&gt;Config!$B$41,"Yes","No"))</f>
        <v>No</v>
      </c>
    </row>
    <row r="3673" spans="1:34" x14ac:dyDescent="0.25">
      <c r="A3673" s="1" t="s">
        <v>25384</v>
      </c>
      <c r="B3673" s="1" t="s">
        <v>2085</v>
      </c>
      <c r="C3673" s="1" t="s">
        <v>445</v>
      </c>
      <c r="D3673" s="1" t="s">
        <v>25385</v>
      </c>
      <c r="E3673" s="1" t="s">
        <v>34559</v>
      </c>
      <c r="F3673" s="1" t="s">
        <v>25386</v>
      </c>
      <c r="G3673" t="str">
        <f t="shared" si="399"/>
        <v>Valid</v>
      </c>
      <c r="H3673" s="1" t="s">
        <v>25387</v>
      </c>
      <c r="I3673" t="str" cm="1">
        <f t="array" ref="I3673">IF(OR(TRIM(H3673)="",ISNUMBER(SEARCH("#",H3673)),AA3673&lt;Config!$B$8,SUMPRODUCT(--ISNUMBER(SEARCH({"a";"b";"c";"d";"e";"f";"g";"h";"i";"j";"k";"l";"m";"n";"o";"p";"q";"r";"s";"t";"u";"v";"w";"x";"y";"z"},H3673)))&gt;0),"Invalid","Valid")</f>
        <v>Valid</v>
      </c>
      <c r="J3673" s="1" t="s">
        <v>25388</v>
      </c>
      <c r="K3673" s="1" t="s">
        <v>481</v>
      </c>
      <c r="L3673" s="1" t="s">
        <v>84</v>
      </c>
      <c r="M3673" s="1" t="s">
        <v>50</v>
      </c>
      <c r="N3673" s="1" t="s">
        <v>31</v>
      </c>
      <c r="O3673" s="1" t="s">
        <v>32</v>
      </c>
      <c r="P3673" t="s">
        <v>53</v>
      </c>
      <c r="Q3673" s="1" t="s">
        <v>150</v>
      </c>
      <c r="R3673" s="1" t="s">
        <v>198</v>
      </c>
      <c r="S3673" s="1" t="s">
        <v>25389</v>
      </c>
      <c r="T3673" s="1" t="s">
        <v>25390</v>
      </c>
      <c r="U3673" s="1" t="s">
        <v>4482</v>
      </c>
      <c r="V3673" s="1" t="s">
        <v>15116</v>
      </c>
      <c r="W3673" s="1" t="s">
        <v>125</v>
      </c>
      <c r="X3673" t="str">
        <f t="shared" si="400"/>
        <v>Complete</v>
      </c>
      <c r="Y3673">
        <f>MAX(0,100-IF(G3673="Invalid",Config!$B$5,0)-IF(I3673="Invalid",Config!$B$6,0)-IF(X3673="Incomplete",Config!$B$7,0)-IF(AF3673="Yes",Config!$B$37,0))</f>
        <v>100</v>
      </c>
      <c r="Z3673" s="1">
        <f>IF(OR(TRIM(B3673)="",COUNTIF(Config!$B$15:$B$19,B3673)&gt;0),1,0)+IF(OR(TRIM(C3673)="",COUNTIF(Config!$B$15:$B$19,C3673)&gt;0),1,0)+IF(OR(TRIM(F3673)="",COUNTIF(Config!$B$15:$B$19,F3673)&gt;0),1,0)+IF(OR(TRIM(H3673)="",COUNTIF(Config!$B$15:$B$19,H3673)&gt;0),1,0)+IF(OR(TRIM(E3673)="",COUNTIF(Config!$B$15:$B$19,E3673)&gt;0),1,0)+IF(OR(TRIM(K3673)="",COUNTIF(Config!$B$15:$B$19,K3673)&gt;0),1,0)+IF(OR(TRIM(P3673)="",COUNTIF(Config!$B$15:$B$19,P3673)&gt;0),1,0)+IF(OR(TRIM(R3673)="",COUNTIF(Config!$B$15:$B$19,R3673)&gt;0),1,0)</f>
        <v>0</v>
      </c>
      <c r="AA3673" s="1" cm="1">
        <f t="array" ref="AA3673">SUMPRODUCT(LEN(H3673)-LEN(SUBSTITUTE(H3673,{"0";"1";"2";"3";"4";"5";"6";"7";"8";"9"},"")))</f>
        <v>10</v>
      </c>
      <c r="AC3673" t="str">
        <f t="shared" si="401"/>
        <v/>
      </c>
      <c r="AD3673">
        <f t="shared" si="402"/>
        <v>1</v>
      </c>
      <c r="AE3673">
        <f t="shared" si="403"/>
        <v>1</v>
      </c>
      <c r="AF3673" t="str">
        <f t="shared" si="404"/>
        <v>No</v>
      </c>
      <c r="AG3673">
        <f t="shared" ca="1" si="405"/>
        <v>293</v>
      </c>
      <c r="AH3673" t="str">
        <f ca="1">IF(OR(V3673="",AG3673=""),"Yes",IF(AG3673&gt;Config!$B$41,"Yes","No"))</f>
        <v>No</v>
      </c>
    </row>
    <row r="3674" spans="1:34" x14ac:dyDescent="0.25">
      <c r="A3674" s="1" t="s">
        <v>25391</v>
      </c>
      <c r="B3674" s="1" t="s">
        <v>353</v>
      </c>
      <c r="C3674" s="1" t="s">
        <v>792</v>
      </c>
      <c r="D3674" s="1" t="s">
        <v>9490</v>
      </c>
      <c r="E3674" s="1" t="s">
        <v>35434</v>
      </c>
      <c r="F3674" s="1" t="s">
        <v>25392</v>
      </c>
      <c r="G3674" t="str">
        <f t="shared" si="399"/>
        <v>Valid</v>
      </c>
      <c r="H3674" s="1" t="s">
        <v>25393</v>
      </c>
      <c r="I3674" t="str" cm="1">
        <f t="array" ref="I3674">IF(OR(TRIM(H3674)="",ISNUMBER(SEARCH("#",H3674)),AA3674&lt;Config!$B$8,SUMPRODUCT(--ISNUMBER(SEARCH({"a";"b";"c";"d";"e";"f";"g";"h";"i";"j";"k";"l";"m";"n";"o";"p";"q";"r";"s";"t";"u";"v";"w";"x";"y";"z"},H3674)))&gt;0),"Invalid","Valid")</f>
        <v>Valid</v>
      </c>
      <c r="J3674" s="1" t="s">
        <v>25394</v>
      </c>
      <c r="K3674" s="1" t="s">
        <v>28</v>
      </c>
      <c r="L3674" s="1" t="s">
        <v>84</v>
      </c>
      <c r="M3674" s="1" t="s">
        <v>251</v>
      </c>
      <c r="N3674" s="1" t="s">
        <v>31</v>
      </c>
      <c r="O3674" s="1" t="s">
        <v>266</v>
      </c>
      <c r="P3674" t="s">
        <v>33</v>
      </c>
      <c r="Q3674" s="1" t="s">
        <v>119</v>
      </c>
      <c r="R3674" s="1" t="s">
        <v>482</v>
      </c>
      <c r="S3674" s="1" t="s">
        <v>972</v>
      </c>
      <c r="T3674" s="1" t="s">
        <v>25395</v>
      </c>
      <c r="U3674" s="1" t="s">
        <v>23417</v>
      </c>
      <c r="V3674" s="1" t="s">
        <v>140</v>
      </c>
      <c r="W3674" s="1" t="s">
        <v>141</v>
      </c>
      <c r="X3674" t="str">
        <f t="shared" si="400"/>
        <v>Complete</v>
      </c>
      <c r="Y3674">
        <f>MAX(0,100-IF(G3674="Invalid",Config!$B$5,0)-IF(I3674="Invalid",Config!$B$6,0)-IF(X3674="Incomplete",Config!$B$7,0)-IF(AF3674="Yes",Config!$B$37,0))</f>
        <v>100</v>
      </c>
      <c r="Z3674" s="1">
        <f>IF(OR(TRIM(B3674)="",COUNTIF(Config!$B$15:$B$19,B3674)&gt;0),1,0)+IF(OR(TRIM(C3674)="",COUNTIF(Config!$B$15:$B$19,C3674)&gt;0),1,0)+IF(OR(TRIM(F3674)="",COUNTIF(Config!$B$15:$B$19,F3674)&gt;0),1,0)+IF(OR(TRIM(H3674)="",COUNTIF(Config!$B$15:$B$19,H3674)&gt;0),1,0)+IF(OR(TRIM(E3674)="",COUNTIF(Config!$B$15:$B$19,E3674)&gt;0),1,0)+IF(OR(TRIM(K3674)="",COUNTIF(Config!$B$15:$B$19,K3674)&gt;0),1,0)+IF(OR(TRIM(P3674)="",COUNTIF(Config!$B$15:$B$19,P3674)&gt;0),1,0)+IF(OR(TRIM(R3674)="",COUNTIF(Config!$B$15:$B$19,R3674)&gt;0),1,0)</f>
        <v>0</v>
      </c>
      <c r="AA3674" s="1" cm="1">
        <f t="array" ref="AA3674">SUMPRODUCT(LEN(H3674)-LEN(SUBSTITUTE(H3674,{"0";"1";"2";"3";"4";"5";"6";"7";"8";"9"},"")))</f>
        <v>10</v>
      </c>
      <c r="AC3674" t="str">
        <f t="shared" si="401"/>
        <v/>
      </c>
      <c r="AD3674">
        <f t="shared" si="402"/>
        <v>1</v>
      </c>
      <c r="AE3674">
        <f t="shared" si="403"/>
        <v>1</v>
      </c>
      <c r="AF3674" t="str">
        <f t="shared" si="404"/>
        <v>No</v>
      </c>
      <c r="AG3674">
        <f t="shared" ca="1" si="405"/>
        <v>37</v>
      </c>
      <c r="AH3674" t="str">
        <f ca="1">IF(OR(V3674="",AG3674=""),"Yes",IF(AG3674&gt;Config!$B$41,"Yes","No"))</f>
        <v>No</v>
      </c>
    </row>
    <row r="3675" spans="1:34" x14ac:dyDescent="0.25">
      <c r="A3675" s="1" t="s">
        <v>25396</v>
      </c>
      <c r="B3675" s="1" t="s">
        <v>219</v>
      </c>
      <c r="C3675" s="1" t="s">
        <v>511</v>
      </c>
      <c r="D3675" s="1" t="s">
        <v>25397</v>
      </c>
      <c r="E3675" s="1" t="s">
        <v>191</v>
      </c>
      <c r="F3675" s="1" t="s">
        <v>25398</v>
      </c>
      <c r="G3675" t="str">
        <f t="shared" si="399"/>
        <v>Valid</v>
      </c>
      <c r="H3675" s="1" t="s">
        <v>25399</v>
      </c>
      <c r="I3675" t="str" cm="1">
        <f t="array" ref="I3675">IF(OR(TRIM(H3675)="",ISNUMBER(SEARCH("#",H3675)),AA3675&lt;Config!$B$8,SUMPRODUCT(--ISNUMBER(SEARCH({"a";"b";"c";"d";"e";"f";"g";"h";"i";"j";"k";"l";"m";"n";"o";"p";"q";"r";"s";"t";"u";"v";"w";"x";"y";"z"},H3675)))&gt;0),"Invalid","Valid")</f>
        <v>Valid</v>
      </c>
      <c r="J3675" s="1" t="s">
        <v>25400</v>
      </c>
      <c r="K3675" s="1" t="s">
        <v>163</v>
      </c>
      <c r="L3675" s="1" t="s">
        <v>67</v>
      </c>
      <c r="M3675" s="1" t="s">
        <v>462</v>
      </c>
      <c r="N3675" s="1" t="s">
        <v>31</v>
      </c>
      <c r="O3675" s="1" t="s">
        <v>149</v>
      </c>
      <c r="P3675" t="s">
        <v>314</v>
      </c>
      <c r="Q3675" s="1" t="s">
        <v>316</v>
      </c>
      <c r="R3675" s="1" t="s">
        <v>315</v>
      </c>
      <c r="S3675" s="1" t="s">
        <v>25401</v>
      </c>
      <c r="T3675" s="1" t="s">
        <v>25402</v>
      </c>
      <c r="U3675" s="1" t="s">
        <v>7059</v>
      </c>
      <c r="V3675" s="1" t="s">
        <v>10101</v>
      </c>
      <c r="W3675" s="1" t="s">
        <v>60</v>
      </c>
      <c r="X3675" t="str">
        <f t="shared" si="400"/>
        <v>Complete</v>
      </c>
      <c r="Y3675">
        <f>MAX(0,100-IF(G3675="Invalid",Config!$B$5,0)-IF(I3675="Invalid",Config!$B$6,0)-IF(X3675="Incomplete",Config!$B$7,0)-IF(AF3675="Yes",Config!$B$37,0))</f>
        <v>75</v>
      </c>
      <c r="Z3675" s="1">
        <f>IF(OR(TRIM(B3675)="",COUNTIF(Config!$B$15:$B$19,B3675)&gt;0),1,0)+IF(OR(TRIM(C3675)="",COUNTIF(Config!$B$15:$B$19,C3675)&gt;0),1,0)+IF(OR(TRIM(F3675)="",COUNTIF(Config!$B$15:$B$19,F3675)&gt;0),1,0)+IF(OR(TRIM(H3675)="",COUNTIF(Config!$B$15:$B$19,H3675)&gt;0),1,0)+IF(OR(TRIM(E3675)="",COUNTIF(Config!$B$15:$B$19,E3675)&gt;0),1,0)+IF(OR(TRIM(K3675)="",COUNTIF(Config!$B$15:$B$19,K3675)&gt;0),1,0)+IF(OR(TRIM(P3675)="",COUNTIF(Config!$B$15:$B$19,P3675)&gt;0),1,0)+IF(OR(TRIM(R3675)="",COUNTIF(Config!$B$15:$B$19,R3675)&gt;0),1,0)</f>
        <v>0</v>
      </c>
      <c r="AA3675" s="1" cm="1">
        <f t="array" ref="AA3675">SUMPRODUCT(LEN(H3675)-LEN(SUBSTITUTE(H3675,{"0";"1";"2";"3";"4";"5";"6";"7";"8";"9"},"")))</f>
        <v>12</v>
      </c>
      <c r="AC3675" t="str">
        <f t="shared" si="401"/>
        <v>Potential Duplicate</v>
      </c>
      <c r="AD3675">
        <f t="shared" si="402"/>
        <v>1</v>
      </c>
      <c r="AE3675">
        <f t="shared" si="403"/>
        <v>2</v>
      </c>
      <c r="AF3675" t="str">
        <f t="shared" si="404"/>
        <v>Yes</v>
      </c>
      <c r="AG3675">
        <f t="shared" ca="1" si="405"/>
        <v>60</v>
      </c>
      <c r="AH3675" t="str">
        <f ca="1">IF(OR(V3675="",AG3675=""),"Yes",IF(AG3675&gt;Config!$B$41,"Yes","No"))</f>
        <v>No</v>
      </c>
    </row>
    <row r="3676" spans="1:34" x14ac:dyDescent="0.25">
      <c r="A3676" s="1" t="s">
        <v>25403</v>
      </c>
      <c r="B3676" s="1" t="s">
        <v>597</v>
      </c>
      <c r="C3676" s="1" t="s">
        <v>78</v>
      </c>
      <c r="D3676" s="1" t="s">
        <v>25404</v>
      </c>
      <c r="E3676" s="1" t="s">
        <v>35462</v>
      </c>
      <c r="F3676" s="1" t="s">
        <v>25405</v>
      </c>
      <c r="G3676" t="str">
        <f t="shared" si="399"/>
        <v>Valid</v>
      </c>
      <c r="H3676" s="1" t="s">
        <v>25406</v>
      </c>
      <c r="I3676" t="str" cm="1">
        <f t="array" ref="I3676">IF(OR(TRIM(H3676)="",ISNUMBER(SEARCH("#",H3676)),AA3676&lt;Config!$B$8,SUMPRODUCT(--ISNUMBER(SEARCH({"a";"b";"c";"d";"e";"f";"g";"h";"i";"j";"k";"l";"m";"n";"o";"p";"q";"r";"s";"t";"u";"v";"w";"x";"y";"z"},H3676)))&gt;0),"Invalid","Valid")</f>
        <v>Valid</v>
      </c>
      <c r="J3676" s="1" t="s">
        <v>1215</v>
      </c>
      <c r="K3676" s="1" t="s">
        <v>866</v>
      </c>
      <c r="L3676" s="1" t="s">
        <v>102</v>
      </c>
      <c r="M3676" s="1" t="s">
        <v>118</v>
      </c>
      <c r="N3676" s="1" t="s">
        <v>51</v>
      </c>
      <c r="O3676" s="1" t="s">
        <v>149</v>
      </c>
      <c r="P3676" t="s">
        <v>53</v>
      </c>
      <c r="Q3676" s="1" t="s">
        <v>55</v>
      </c>
      <c r="R3676" s="1" t="s">
        <v>150</v>
      </c>
      <c r="S3676" s="1" t="s">
        <v>7437</v>
      </c>
      <c r="T3676" s="1" t="s">
        <v>25407</v>
      </c>
      <c r="U3676" s="1" t="s">
        <v>25408</v>
      </c>
      <c r="V3676" s="1" t="s">
        <v>4170</v>
      </c>
      <c r="W3676" s="1" t="s">
        <v>293</v>
      </c>
      <c r="X3676" t="str">
        <f t="shared" si="400"/>
        <v>Complete</v>
      </c>
      <c r="Y3676">
        <f>MAX(0,100-IF(G3676="Invalid",Config!$B$5,0)-IF(I3676="Invalid",Config!$B$6,0)-IF(X3676="Incomplete",Config!$B$7,0)-IF(AF3676="Yes",Config!$B$37,0))</f>
        <v>100</v>
      </c>
      <c r="Z3676" s="1">
        <f>IF(OR(TRIM(B3676)="",COUNTIF(Config!$B$15:$B$19,B3676)&gt;0),1,0)+IF(OR(TRIM(C3676)="",COUNTIF(Config!$B$15:$B$19,C3676)&gt;0),1,0)+IF(OR(TRIM(F3676)="",COUNTIF(Config!$B$15:$B$19,F3676)&gt;0),1,0)+IF(OR(TRIM(H3676)="",COUNTIF(Config!$B$15:$B$19,H3676)&gt;0),1,0)+IF(OR(TRIM(E3676)="",COUNTIF(Config!$B$15:$B$19,E3676)&gt;0),1,0)+IF(OR(TRIM(K3676)="",COUNTIF(Config!$B$15:$B$19,K3676)&gt;0),1,0)+IF(OR(TRIM(P3676)="",COUNTIF(Config!$B$15:$B$19,P3676)&gt;0),1,0)+IF(OR(TRIM(R3676)="",COUNTIF(Config!$B$15:$B$19,R3676)&gt;0),1,0)</f>
        <v>0</v>
      </c>
      <c r="AA3676" s="1" cm="1">
        <f t="array" ref="AA3676">SUMPRODUCT(LEN(H3676)-LEN(SUBSTITUTE(H3676,{"0";"1";"2";"3";"4";"5";"6";"7";"8";"9"},"")))</f>
        <v>12</v>
      </c>
      <c r="AC3676" t="str">
        <f t="shared" si="401"/>
        <v/>
      </c>
      <c r="AD3676">
        <f t="shared" si="402"/>
        <v>1</v>
      </c>
      <c r="AE3676">
        <f t="shared" si="403"/>
        <v>1</v>
      </c>
      <c r="AF3676" t="str">
        <f t="shared" si="404"/>
        <v>No</v>
      </c>
      <c r="AG3676">
        <f t="shared" ca="1" si="405"/>
        <v>39</v>
      </c>
      <c r="AH3676" t="str">
        <f ca="1">IF(OR(V3676="",AG3676=""),"Yes",IF(AG3676&gt;Config!$B$41,"Yes","No"))</f>
        <v>No</v>
      </c>
    </row>
    <row r="3677" spans="1:34" x14ac:dyDescent="0.25">
      <c r="A3677" s="1" t="s">
        <v>25409</v>
      </c>
      <c r="B3677" s="1" t="s">
        <v>1982</v>
      </c>
      <c r="C3677" s="1" t="s">
        <v>273</v>
      </c>
      <c r="D3677" s="1" t="s">
        <v>25410</v>
      </c>
      <c r="E3677" s="1" t="s">
        <v>35463</v>
      </c>
      <c r="F3677" s="1" t="s">
        <v>25411</v>
      </c>
      <c r="G3677" t="str">
        <f t="shared" si="399"/>
        <v>Valid</v>
      </c>
      <c r="H3677" s="1" t="s">
        <v>25412</v>
      </c>
      <c r="I3677" t="str" cm="1">
        <f t="array" ref="I3677">IF(OR(TRIM(H3677)="",ISNUMBER(SEARCH("#",H3677)),AA3677&lt;Config!$B$8,SUMPRODUCT(--ISNUMBER(SEARCH({"a";"b";"c";"d";"e";"f";"g";"h";"i";"j";"k";"l";"m";"n";"o";"p";"q";"r";"s";"t";"u";"v";"w";"x";"y";"z"},H3677)))&gt;0),"Invalid","Valid")</f>
        <v>Valid</v>
      </c>
      <c r="J3677" s="1" t="s">
        <v>25413</v>
      </c>
      <c r="K3677" s="1" t="s">
        <v>1001</v>
      </c>
      <c r="L3677" s="1" t="s">
        <v>84</v>
      </c>
      <c r="M3677" s="1" t="s">
        <v>30</v>
      </c>
      <c r="N3677" s="1" t="s">
        <v>51</v>
      </c>
      <c r="O3677" s="1" t="s">
        <v>180</v>
      </c>
      <c r="P3677" t="s">
        <v>87</v>
      </c>
      <c r="Q3677" s="1" t="s">
        <v>438</v>
      </c>
      <c r="R3677" s="1" t="s">
        <v>550</v>
      </c>
      <c r="S3677" s="1" t="s">
        <v>25414</v>
      </c>
      <c r="T3677" s="1" t="s">
        <v>25415</v>
      </c>
      <c r="U3677" s="1" t="s">
        <v>25416</v>
      </c>
      <c r="V3677" s="1" t="s">
        <v>18896</v>
      </c>
      <c r="W3677" s="1" t="s">
        <v>202</v>
      </c>
      <c r="X3677" t="str">
        <f t="shared" si="400"/>
        <v>Complete</v>
      </c>
      <c r="Y3677">
        <f>MAX(0,100-IF(G3677="Invalid",Config!$B$5,0)-IF(I3677="Invalid",Config!$B$6,0)-IF(X3677="Incomplete",Config!$B$7,0)-IF(AF3677="Yes",Config!$B$37,0))</f>
        <v>100</v>
      </c>
      <c r="Z3677" s="1">
        <f>IF(OR(TRIM(B3677)="",COUNTIF(Config!$B$15:$B$19,B3677)&gt;0),1,0)+IF(OR(TRIM(C3677)="",COUNTIF(Config!$B$15:$B$19,C3677)&gt;0),1,0)+IF(OR(TRIM(F3677)="",COUNTIF(Config!$B$15:$B$19,F3677)&gt;0),1,0)+IF(OR(TRIM(H3677)="",COUNTIF(Config!$B$15:$B$19,H3677)&gt;0),1,0)+IF(OR(TRIM(E3677)="",COUNTIF(Config!$B$15:$B$19,E3677)&gt;0),1,0)+IF(OR(TRIM(K3677)="",COUNTIF(Config!$B$15:$B$19,K3677)&gt;0),1,0)+IF(OR(TRIM(P3677)="",COUNTIF(Config!$B$15:$B$19,P3677)&gt;0),1,0)+IF(OR(TRIM(R3677)="",COUNTIF(Config!$B$15:$B$19,R3677)&gt;0),1,0)</f>
        <v>0</v>
      </c>
      <c r="AA3677" s="1" cm="1">
        <f t="array" ref="AA3677">SUMPRODUCT(LEN(H3677)-LEN(SUBSTITUTE(H3677,{"0";"1";"2";"3";"4";"5";"6";"7";"8";"9"},"")))</f>
        <v>10</v>
      </c>
      <c r="AC3677" t="str">
        <f t="shared" si="401"/>
        <v/>
      </c>
      <c r="AD3677">
        <f t="shared" si="402"/>
        <v>1</v>
      </c>
      <c r="AE3677">
        <f t="shared" si="403"/>
        <v>1</v>
      </c>
      <c r="AF3677" t="str">
        <f t="shared" si="404"/>
        <v>No</v>
      </c>
      <c r="AG3677">
        <f t="shared" ca="1" si="405"/>
        <v>59</v>
      </c>
      <c r="AH3677" t="str">
        <f ca="1">IF(OR(V3677="",AG3677=""),"Yes",IF(AG3677&gt;Config!$B$41,"Yes","No"))</f>
        <v>No</v>
      </c>
    </row>
    <row r="3678" spans="1:34" x14ac:dyDescent="0.25">
      <c r="A3678" s="1" t="s">
        <v>25417</v>
      </c>
      <c r="B3678" s="1" t="s">
        <v>747</v>
      </c>
      <c r="C3678" s="1" t="s">
        <v>97</v>
      </c>
      <c r="D3678" s="1" t="s">
        <v>4797</v>
      </c>
      <c r="E3678" s="1" t="s">
        <v>34360</v>
      </c>
      <c r="F3678" s="1" t="s">
        <v>25418</v>
      </c>
      <c r="G3678" t="str">
        <f t="shared" si="399"/>
        <v>Invalid</v>
      </c>
      <c r="H3678" s="1" t="s">
        <v>25419</v>
      </c>
      <c r="I3678" t="str" cm="1">
        <f t="array" ref="I3678">IF(OR(TRIM(H3678)="",ISNUMBER(SEARCH("#",H3678)),AA3678&lt;Config!$B$8,SUMPRODUCT(--ISNUMBER(SEARCH({"a";"b";"c";"d";"e";"f";"g";"h";"i";"j";"k";"l";"m";"n";"o";"p";"q";"r";"s";"t";"u";"v";"w";"x";"y";"z"},H3678)))&gt;0),"Invalid","Valid")</f>
        <v>Valid</v>
      </c>
      <c r="J3678" s="1" t="s">
        <v>25420</v>
      </c>
      <c r="K3678" s="1" t="s">
        <v>481</v>
      </c>
      <c r="L3678" s="1" t="s">
        <v>67</v>
      </c>
      <c r="M3678" s="1" t="s">
        <v>165</v>
      </c>
      <c r="N3678" s="1" t="s">
        <v>86</v>
      </c>
      <c r="O3678" s="1" t="s">
        <v>149</v>
      </c>
      <c r="P3678" t="s">
        <v>53</v>
      </c>
      <c r="Q3678" s="1" t="s">
        <v>181</v>
      </c>
      <c r="R3678" s="1" t="s">
        <v>70</v>
      </c>
      <c r="S3678" s="1" t="s">
        <v>25421</v>
      </c>
      <c r="T3678" s="1" t="s">
        <v>25422</v>
      </c>
      <c r="U3678" s="1" t="s">
        <v>3270</v>
      </c>
      <c r="V3678" s="1" t="s">
        <v>2016</v>
      </c>
      <c r="W3678" s="1" t="s">
        <v>384</v>
      </c>
      <c r="X3678" t="str">
        <f t="shared" si="400"/>
        <v>Complete</v>
      </c>
      <c r="Y3678">
        <f>MAX(0,100-IF(G3678="Invalid",Config!$B$5,0)-IF(I3678="Invalid",Config!$B$6,0)-IF(X3678="Incomplete",Config!$B$7,0)-IF(AF3678="Yes",Config!$B$37,0))</f>
        <v>70</v>
      </c>
      <c r="Z3678" s="1">
        <f>IF(OR(TRIM(B3678)="",COUNTIF(Config!$B$15:$B$19,B3678)&gt;0),1,0)+IF(OR(TRIM(C3678)="",COUNTIF(Config!$B$15:$B$19,C3678)&gt;0),1,0)+IF(OR(TRIM(F3678)="",COUNTIF(Config!$B$15:$B$19,F3678)&gt;0),1,0)+IF(OR(TRIM(H3678)="",COUNTIF(Config!$B$15:$B$19,H3678)&gt;0),1,0)+IF(OR(TRIM(E3678)="",COUNTIF(Config!$B$15:$B$19,E3678)&gt;0),1,0)+IF(OR(TRIM(K3678)="",COUNTIF(Config!$B$15:$B$19,K3678)&gt;0),1,0)+IF(OR(TRIM(P3678)="",COUNTIF(Config!$B$15:$B$19,P3678)&gt;0),1,0)+IF(OR(TRIM(R3678)="",COUNTIF(Config!$B$15:$B$19,R3678)&gt;0),1,0)</f>
        <v>0</v>
      </c>
      <c r="AA3678" s="1" cm="1">
        <f t="array" ref="AA3678">SUMPRODUCT(LEN(H3678)-LEN(SUBSTITUTE(H3678,{"0";"1";"2";"3";"4";"5";"6";"7";"8";"9"},"")))</f>
        <v>12</v>
      </c>
      <c r="AC3678" t="str">
        <f t="shared" si="401"/>
        <v>Invalid Email</v>
      </c>
      <c r="AD3678">
        <f t="shared" si="402"/>
        <v>0</v>
      </c>
      <c r="AE3678">
        <f t="shared" si="403"/>
        <v>1</v>
      </c>
      <c r="AF3678" t="str">
        <f t="shared" si="404"/>
        <v>No</v>
      </c>
      <c r="AG3678">
        <f t="shared" ca="1" si="405"/>
        <v>173</v>
      </c>
      <c r="AH3678" t="str">
        <f ca="1">IF(OR(V3678="",AG3678=""),"Yes",IF(AG3678&gt;Config!$B$41,"Yes","No"))</f>
        <v>No</v>
      </c>
    </row>
    <row r="3679" spans="1:34" x14ac:dyDescent="0.25">
      <c r="A3679" s="1" t="s">
        <v>25423</v>
      </c>
      <c r="B3679" s="1" t="s">
        <v>127</v>
      </c>
      <c r="C3679" s="1" t="s">
        <v>398</v>
      </c>
      <c r="D3679" s="1" t="s">
        <v>5933</v>
      </c>
      <c r="E3679" s="1" t="s">
        <v>35425</v>
      </c>
      <c r="F3679" s="1" t="s">
        <v>25424</v>
      </c>
      <c r="G3679" t="str">
        <f t="shared" si="399"/>
        <v>Valid</v>
      </c>
      <c r="H3679" s="1" t="s">
        <v>25425</v>
      </c>
      <c r="I3679" t="str" cm="1">
        <f t="array" ref="I3679">IF(OR(TRIM(H3679)="",ISNUMBER(SEARCH("#",H3679)),AA3679&lt;Config!$B$8,SUMPRODUCT(--ISNUMBER(SEARCH({"a";"b";"c";"d";"e";"f";"g";"h";"i";"j";"k";"l";"m";"n";"o";"p";"q";"r";"s";"t";"u";"v";"w";"x";"y";"z"},H3679)))&gt;0),"Invalid","Valid")</f>
        <v>Valid</v>
      </c>
      <c r="J3679" s="1" t="s">
        <v>25426</v>
      </c>
      <c r="K3679" s="1" t="s">
        <v>516</v>
      </c>
      <c r="L3679" s="1" t="s">
        <v>67</v>
      </c>
      <c r="M3679" s="1" t="s">
        <v>50</v>
      </c>
      <c r="N3679" s="1" t="s">
        <v>224</v>
      </c>
      <c r="O3679" s="1" t="s">
        <v>69</v>
      </c>
      <c r="P3679" t="s">
        <v>344</v>
      </c>
      <c r="Q3679" s="1" t="s">
        <v>345</v>
      </c>
      <c r="R3679" s="1" t="s">
        <v>971</v>
      </c>
      <c r="S3679" s="1" t="s">
        <v>25311</v>
      </c>
      <c r="T3679" s="1" t="s">
        <v>25427</v>
      </c>
      <c r="U3679" s="1" t="s">
        <v>1760</v>
      </c>
      <c r="V3679" s="1" t="s">
        <v>25428</v>
      </c>
      <c r="W3679" s="1" t="s">
        <v>33823</v>
      </c>
      <c r="X3679" t="str">
        <f t="shared" si="400"/>
        <v>Complete</v>
      </c>
      <c r="Y3679">
        <f>MAX(0,100-IF(G3679="Invalid",Config!$B$5,0)-IF(I3679="Invalid",Config!$B$6,0)-IF(X3679="Incomplete",Config!$B$7,0)-IF(AF3679="Yes",Config!$B$37,0))</f>
        <v>100</v>
      </c>
      <c r="Z3679" s="1">
        <f>IF(OR(TRIM(B3679)="",COUNTIF(Config!$B$15:$B$19,B3679)&gt;0),1,0)+IF(OR(TRIM(C3679)="",COUNTIF(Config!$B$15:$B$19,C3679)&gt;0),1,0)+IF(OR(TRIM(F3679)="",COUNTIF(Config!$B$15:$B$19,F3679)&gt;0),1,0)+IF(OR(TRIM(H3679)="",COUNTIF(Config!$B$15:$B$19,H3679)&gt;0),1,0)+IF(OR(TRIM(E3679)="",COUNTIF(Config!$B$15:$B$19,E3679)&gt;0),1,0)+IF(OR(TRIM(K3679)="",COUNTIF(Config!$B$15:$B$19,K3679)&gt;0),1,0)+IF(OR(TRIM(P3679)="",COUNTIF(Config!$B$15:$B$19,P3679)&gt;0),1,0)+IF(OR(TRIM(R3679)="",COUNTIF(Config!$B$15:$B$19,R3679)&gt;0),1,0)</f>
        <v>0</v>
      </c>
      <c r="AA3679" s="1" cm="1">
        <f t="array" ref="AA3679">SUMPRODUCT(LEN(H3679)-LEN(SUBSTITUTE(H3679,{"0";"1";"2";"3";"4";"5";"6";"7";"8";"9"},"")))</f>
        <v>10</v>
      </c>
      <c r="AC3679" t="str">
        <f t="shared" si="401"/>
        <v/>
      </c>
      <c r="AD3679">
        <f t="shared" si="402"/>
        <v>1</v>
      </c>
      <c r="AE3679">
        <f t="shared" si="403"/>
        <v>1</v>
      </c>
      <c r="AF3679" t="str">
        <f t="shared" si="404"/>
        <v>No</v>
      </c>
      <c r="AG3679">
        <f t="shared" ca="1" si="405"/>
        <v>121</v>
      </c>
      <c r="AH3679" t="str">
        <f ca="1">IF(OR(V3679="",AG3679=""),"Yes",IF(AG3679&gt;Config!$B$41,"Yes","No"))</f>
        <v>No</v>
      </c>
    </row>
    <row r="3680" spans="1:34" x14ac:dyDescent="0.25">
      <c r="A3680" s="1" t="s">
        <v>25429</v>
      </c>
      <c r="B3680" s="1" t="s">
        <v>1858</v>
      </c>
      <c r="C3680" s="1" t="s">
        <v>308</v>
      </c>
      <c r="D3680" s="1" t="s">
        <v>25430</v>
      </c>
      <c r="E3680" s="1" t="s">
        <v>34638</v>
      </c>
      <c r="F3680" s="1" t="s">
        <v>25431</v>
      </c>
      <c r="G3680" t="str">
        <f t="shared" si="399"/>
        <v>Valid</v>
      </c>
      <c r="H3680" s="1" t="s">
        <v>25432</v>
      </c>
      <c r="I3680" t="str" cm="1">
        <f t="array" ref="I3680">IF(OR(TRIM(H3680)="",ISNUMBER(SEARCH("#",H3680)),AA3680&lt;Config!$B$8,SUMPRODUCT(--ISNUMBER(SEARCH({"a";"b";"c";"d";"e";"f";"g";"h";"i";"j";"k";"l";"m";"n";"o";"p";"q";"r";"s";"t";"u";"v";"w";"x";"y";"z"},H3680)))&gt;0),"Invalid","Valid")</f>
        <v>Valid</v>
      </c>
      <c r="J3680" s="1" t="s">
        <v>25433</v>
      </c>
      <c r="K3680" s="1" t="s">
        <v>504</v>
      </c>
      <c r="L3680" s="1" t="s">
        <v>179</v>
      </c>
      <c r="M3680" s="1" t="s">
        <v>235</v>
      </c>
      <c r="N3680" s="1" t="s">
        <v>437</v>
      </c>
      <c r="O3680" s="1" t="s">
        <v>52</v>
      </c>
      <c r="P3680" t="s">
        <v>53</v>
      </c>
      <c r="Q3680" s="1" t="s">
        <v>181</v>
      </c>
      <c r="R3680" s="1" t="s">
        <v>288</v>
      </c>
      <c r="S3680" s="1" t="s">
        <v>25434</v>
      </c>
      <c r="T3680" s="1" t="s">
        <v>25435</v>
      </c>
      <c r="U3680" s="1" t="s">
        <v>407</v>
      </c>
      <c r="V3680" s="1" t="s">
        <v>216</v>
      </c>
      <c r="W3680" s="1" t="s">
        <v>40</v>
      </c>
      <c r="X3680" t="str">
        <f t="shared" si="400"/>
        <v>Complete</v>
      </c>
      <c r="Y3680">
        <f>MAX(0,100-IF(G3680="Invalid",Config!$B$5,0)-IF(I3680="Invalid",Config!$B$6,0)-IF(X3680="Incomplete",Config!$B$7,0)-IF(AF3680="Yes",Config!$B$37,0))</f>
        <v>100</v>
      </c>
      <c r="Z3680" s="1">
        <f>IF(OR(TRIM(B3680)="",COUNTIF(Config!$B$15:$B$19,B3680)&gt;0),1,0)+IF(OR(TRIM(C3680)="",COUNTIF(Config!$B$15:$B$19,C3680)&gt;0),1,0)+IF(OR(TRIM(F3680)="",COUNTIF(Config!$B$15:$B$19,F3680)&gt;0),1,0)+IF(OR(TRIM(H3680)="",COUNTIF(Config!$B$15:$B$19,H3680)&gt;0),1,0)+IF(OR(TRIM(E3680)="",COUNTIF(Config!$B$15:$B$19,E3680)&gt;0),1,0)+IF(OR(TRIM(K3680)="",COUNTIF(Config!$B$15:$B$19,K3680)&gt;0),1,0)+IF(OR(TRIM(P3680)="",COUNTIF(Config!$B$15:$B$19,P3680)&gt;0),1,0)+IF(OR(TRIM(R3680)="",COUNTIF(Config!$B$15:$B$19,R3680)&gt;0),1,0)</f>
        <v>0</v>
      </c>
      <c r="AA3680" s="1" cm="1">
        <f t="array" ref="AA3680">SUMPRODUCT(LEN(H3680)-LEN(SUBSTITUTE(H3680,{"0";"1";"2";"3";"4";"5";"6";"7";"8";"9"},"")))</f>
        <v>12</v>
      </c>
      <c r="AC3680" t="str">
        <f t="shared" si="401"/>
        <v/>
      </c>
      <c r="AD3680">
        <f t="shared" si="402"/>
        <v>1</v>
      </c>
      <c r="AE3680">
        <f t="shared" si="403"/>
        <v>1</v>
      </c>
      <c r="AF3680" t="str">
        <f t="shared" si="404"/>
        <v>No</v>
      </c>
      <c r="AG3680">
        <f t="shared" ca="1" si="405"/>
        <v>174</v>
      </c>
      <c r="AH3680" t="str">
        <f ca="1">IF(OR(V3680="",AG3680=""),"Yes",IF(AG3680&gt;Config!$B$41,"Yes","No"))</f>
        <v>No</v>
      </c>
    </row>
    <row r="3681" spans="1:34" x14ac:dyDescent="0.25">
      <c r="A3681" s="1" t="s">
        <v>25436</v>
      </c>
      <c r="B3681" s="1" t="s">
        <v>1495</v>
      </c>
      <c r="C3681" s="1" t="s">
        <v>899</v>
      </c>
      <c r="D3681" s="1" t="s">
        <v>25437</v>
      </c>
      <c r="E3681" s="1" t="s">
        <v>33901</v>
      </c>
      <c r="F3681" s="1" t="s">
        <v>25438</v>
      </c>
      <c r="G3681" t="str">
        <f t="shared" si="399"/>
        <v>Valid</v>
      </c>
      <c r="H3681" s="1" t="s">
        <v>25439</v>
      </c>
      <c r="I3681" t="str" cm="1">
        <f t="array" ref="I3681">IF(OR(TRIM(H3681)="",ISNUMBER(SEARCH("#",H3681)),AA3681&lt;Config!$B$8,SUMPRODUCT(--ISNUMBER(SEARCH({"a";"b";"c";"d";"e";"f";"g";"h";"i";"j";"k";"l";"m";"n";"o";"p";"q";"r";"s";"t";"u";"v";"w";"x";"y";"z"},H3681)))&gt;0),"Invalid","Valid")</f>
        <v>Valid</v>
      </c>
      <c r="J3681" s="1" t="s">
        <v>25440</v>
      </c>
      <c r="K3681" s="1" t="s">
        <v>83</v>
      </c>
      <c r="L3681" s="1" t="s">
        <v>164</v>
      </c>
      <c r="M3681" s="1" t="s">
        <v>343</v>
      </c>
      <c r="N3681" s="1" t="s">
        <v>358</v>
      </c>
      <c r="O3681" s="1" t="s">
        <v>52</v>
      </c>
      <c r="P3681" t="s">
        <v>236</v>
      </c>
      <c r="Q3681" s="1" t="s">
        <v>254</v>
      </c>
      <c r="R3681" s="1" t="s">
        <v>238</v>
      </c>
      <c r="S3681" s="1" t="s">
        <v>25441</v>
      </c>
      <c r="T3681" s="1" t="s">
        <v>25442</v>
      </c>
      <c r="U3681" s="1" t="s">
        <v>5146</v>
      </c>
      <c r="V3681" s="1" t="s">
        <v>7801</v>
      </c>
      <c r="W3681" s="1" t="s">
        <v>40</v>
      </c>
      <c r="X3681" t="str">
        <f t="shared" si="400"/>
        <v>Complete</v>
      </c>
      <c r="Y3681">
        <f>MAX(0,100-IF(G3681="Invalid",Config!$B$5,0)-IF(I3681="Invalid",Config!$B$6,0)-IF(X3681="Incomplete",Config!$B$7,0)-IF(AF3681="Yes",Config!$B$37,0))</f>
        <v>100</v>
      </c>
      <c r="Z3681" s="1">
        <f>IF(OR(TRIM(B3681)="",COUNTIF(Config!$B$15:$B$19,B3681)&gt;0),1,0)+IF(OR(TRIM(C3681)="",COUNTIF(Config!$B$15:$B$19,C3681)&gt;0),1,0)+IF(OR(TRIM(F3681)="",COUNTIF(Config!$B$15:$B$19,F3681)&gt;0),1,0)+IF(OR(TRIM(H3681)="",COUNTIF(Config!$B$15:$B$19,H3681)&gt;0),1,0)+IF(OR(TRIM(E3681)="",COUNTIF(Config!$B$15:$B$19,E3681)&gt;0),1,0)+IF(OR(TRIM(K3681)="",COUNTIF(Config!$B$15:$B$19,K3681)&gt;0),1,0)+IF(OR(TRIM(P3681)="",COUNTIF(Config!$B$15:$B$19,P3681)&gt;0),1,0)+IF(OR(TRIM(R3681)="",COUNTIF(Config!$B$15:$B$19,R3681)&gt;0),1,0)</f>
        <v>0</v>
      </c>
      <c r="AA3681" s="1" cm="1">
        <f t="array" ref="AA3681">SUMPRODUCT(LEN(H3681)-LEN(SUBSTITUTE(H3681,{"0";"1";"2";"3";"4";"5";"6";"7";"8";"9"},"")))</f>
        <v>12</v>
      </c>
      <c r="AC3681" t="str">
        <f t="shared" si="401"/>
        <v/>
      </c>
      <c r="AD3681">
        <f t="shared" si="402"/>
        <v>1</v>
      </c>
      <c r="AE3681">
        <f t="shared" si="403"/>
        <v>1</v>
      </c>
      <c r="AF3681" t="str">
        <f t="shared" si="404"/>
        <v>No</v>
      </c>
      <c r="AG3681">
        <f t="shared" ca="1" si="405"/>
        <v>113</v>
      </c>
      <c r="AH3681" t="str">
        <f ca="1">IF(OR(V3681="",AG3681=""),"Yes",IF(AG3681&gt;Config!$B$41,"Yes","No"))</f>
        <v>No</v>
      </c>
    </row>
    <row r="3682" spans="1:34" x14ac:dyDescent="0.25">
      <c r="A3682" s="1" t="s">
        <v>25443</v>
      </c>
      <c r="B3682" s="1" t="s">
        <v>431</v>
      </c>
      <c r="C3682" s="1" t="s">
        <v>899</v>
      </c>
      <c r="D3682" s="1" t="s">
        <v>19611</v>
      </c>
      <c r="E3682" s="1" t="s">
        <v>34249</v>
      </c>
      <c r="F3682" s="1" t="s">
        <v>25444</v>
      </c>
      <c r="G3682" t="str">
        <f t="shared" si="399"/>
        <v>Valid</v>
      </c>
      <c r="H3682" s="1" t="s">
        <v>25445</v>
      </c>
      <c r="I3682" t="str" cm="1">
        <f t="array" ref="I3682">IF(OR(TRIM(H3682)="",ISNUMBER(SEARCH("#",H3682)),AA3682&lt;Config!$B$8,SUMPRODUCT(--ISNUMBER(SEARCH({"a";"b";"c";"d";"e";"f";"g";"h";"i";"j";"k";"l";"m";"n";"o";"p";"q";"r";"s";"t";"u";"v";"w";"x";"y";"z"},H3682)))&gt;0),"Invalid","Valid")</f>
        <v>Valid</v>
      </c>
      <c r="J3682" s="1" t="s">
        <v>25446</v>
      </c>
      <c r="K3682" s="1" t="s">
        <v>66</v>
      </c>
      <c r="L3682" s="1" t="s">
        <v>49</v>
      </c>
      <c r="M3682" s="1" t="s">
        <v>391</v>
      </c>
      <c r="N3682" s="1" t="s">
        <v>211</v>
      </c>
      <c r="O3682" s="1" t="s">
        <v>196</v>
      </c>
      <c r="P3682" t="s">
        <v>53</v>
      </c>
      <c r="Q3682" s="1" t="s">
        <v>55</v>
      </c>
      <c r="R3682" s="1" t="s">
        <v>197</v>
      </c>
      <c r="S3682" s="1" t="s">
        <v>25447</v>
      </c>
      <c r="T3682" s="1" t="s">
        <v>25448</v>
      </c>
      <c r="U3682" s="1" t="s">
        <v>7405</v>
      </c>
      <c r="V3682" s="1" t="s">
        <v>1229</v>
      </c>
      <c r="W3682" s="1" t="s">
        <v>33823</v>
      </c>
      <c r="X3682" t="str">
        <f t="shared" si="400"/>
        <v>Complete</v>
      </c>
      <c r="Y3682">
        <f>MAX(0,100-IF(G3682="Invalid",Config!$B$5,0)-IF(I3682="Invalid",Config!$B$6,0)-IF(X3682="Incomplete",Config!$B$7,0)-IF(AF3682="Yes",Config!$B$37,0))</f>
        <v>100</v>
      </c>
      <c r="Z3682" s="1">
        <f>IF(OR(TRIM(B3682)="",COUNTIF(Config!$B$15:$B$19,B3682)&gt;0),1,0)+IF(OR(TRIM(C3682)="",COUNTIF(Config!$B$15:$B$19,C3682)&gt;0),1,0)+IF(OR(TRIM(F3682)="",COUNTIF(Config!$B$15:$B$19,F3682)&gt;0),1,0)+IF(OR(TRIM(H3682)="",COUNTIF(Config!$B$15:$B$19,H3682)&gt;0),1,0)+IF(OR(TRIM(E3682)="",COUNTIF(Config!$B$15:$B$19,E3682)&gt;0),1,0)+IF(OR(TRIM(K3682)="",COUNTIF(Config!$B$15:$B$19,K3682)&gt;0),1,0)+IF(OR(TRIM(P3682)="",COUNTIF(Config!$B$15:$B$19,P3682)&gt;0),1,0)+IF(OR(TRIM(R3682)="",COUNTIF(Config!$B$15:$B$19,R3682)&gt;0),1,0)</f>
        <v>0</v>
      </c>
      <c r="AA3682" s="1" cm="1">
        <f t="array" ref="AA3682">SUMPRODUCT(LEN(H3682)-LEN(SUBSTITUTE(H3682,{"0";"1";"2";"3";"4";"5";"6";"7";"8";"9"},"")))</f>
        <v>12</v>
      </c>
      <c r="AC3682" t="str">
        <f t="shared" si="401"/>
        <v/>
      </c>
      <c r="AD3682">
        <f t="shared" si="402"/>
        <v>1</v>
      </c>
      <c r="AE3682">
        <f t="shared" si="403"/>
        <v>1</v>
      </c>
      <c r="AF3682" t="str">
        <f t="shared" si="404"/>
        <v>No</v>
      </c>
      <c r="AG3682">
        <f t="shared" ca="1" si="405"/>
        <v>235</v>
      </c>
      <c r="AH3682" t="str">
        <f ca="1">IF(OR(V3682="",AG3682=""),"Yes",IF(AG3682&gt;Config!$B$41,"Yes","No"))</f>
        <v>No</v>
      </c>
    </row>
    <row r="3683" spans="1:34" x14ac:dyDescent="0.25">
      <c r="A3683" s="1" t="s">
        <v>25449</v>
      </c>
      <c r="B3683" s="1" t="s">
        <v>3087</v>
      </c>
      <c r="C3683" s="1" t="s">
        <v>524</v>
      </c>
      <c r="D3683" s="1" t="s">
        <v>9917</v>
      </c>
      <c r="E3683" s="1" t="s">
        <v>578</v>
      </c>
      <c r="F3683" s="1" t="s">
        <v>25450</v>
      </c>
      <c r="G3683" t="str">
        <f t="shared" si="399"/>
        <v>Valid</v>
      </c>
      <c r="H3683" s="1" t="s">
        <v>25451</v>
      </c>
      <c r="I3683" t="str" cm="1">
        <f t="array" ref="I3683">IF(OR(TRIM(H3683)="",ISNUMBER(SEARCH("#",H3683)),AA3683&lt;Config!$B$8,SUMPRODUCT(--ISNUMBER(SEARCH({"a";"b";"c";"d";"e";"f";"g";"h";"i";"j";"k";"l";"m";"n";"o";"p";"q";"r";"s";"t";"u";"v";"w";"x";"y";"z"},H3683)))&gt;0),"Invalid","Valid")</f>
        <v>Valid</v>
      </c>
      <c r="J3683" s="1" t="s">
        <v>25452</v>
      </c>
      <c r="K3683" s="1" t="s">
        <v>516</v>
      </c>
      <c r="L3683" s="1" t="s">
        <v>29</v>
      </c>
      <c r="M3683" s="1" t="s">
        <v>85</v>
      </c>
      <c r="N3683" s="1" t="s">
        <v>31</v>
      </c>
      <c r="O3683" s="1" t="s">
        <v>180</v>
      </c>
      <c r="P3683" t="s">
        <v>104</v>
      </c>
      <c r="Q3683" s="1" t="s">
        <v>105</v>
      </c>
      <c r="R3683" s="1" t="s">
        <v>833</v>
      </c>
      <c r="S3683" s="1" t="s">
        <v>25453</v>
      </c>
      <c r="T3683" s="1" t="s">
        <v>25454</v>
      </c>
      <c r="U3683" s="1" t="s">
        <v>7351</v>
      </c>
      <c r="V3683" s="1" t="s">
        <v>4090</v>
      </c>
      <c r="W3683" s="1" t="s">
        <v>186</v>
      </c>
      <c r="X3683" t="str">
        <f t="shared" si="400"/>
        <v>Complete</v>
      </c>
      <c r="Y3683">
        <f>MAX(0,100-IF(G3683="Invalid",Config!$B$5,0)-IF(I3683="Invalid",Config!$B$6,0)-IF(X3683="Incomplete",Config!$B$7,0)-IF(AF3683="Yes",Config!$B$37,0))</f>
        <v>100</v>
      </c>
      <c r="Z3683" s="1">
        <f>IF(OR(TRIM(B3683)="",COUNTIF(Config!$B$15:$B$19,B3683)&gt;0),1,0)+IF(OR(TRIM(C3683)="",COUNTIF(Config!$B$15:$B$19,C3683)&gt;0),1,0)+IF(OR(TRIM(F3683)="",COUNTIF(Config!$B$15:$B$19,F3683)&gt;0),1,0)+IF(OR(TRIM(H3683)="",COUNTIF(Config!$B$15:$B$19,H3683)&gt;0),1,0)+IF(OR(TRIM(E3683)="",COUNTIF(Config!$B$15:$B$19,E3683)&gt;0),1,0)+IF(OR(TRIM(K3683)="",COUNTIF(Config!$B$15:$B$19,K3683)&gt;0),1,0)+IF(OR(TRIM(P3683)="",COUNTIF(Config!$B$15:$B$19,P3683)&gt;0),1,0)+IF(OR(TRIM(R3683)="",COUNTIF(Config!$B$15:$B$19,R3683)&gt;0),1,0)</f>
        <v>0</v>
      </c>
      <c r="AA3683" s="1" cm="1">
        <f t="array" ref="AA3683">SUMPRODUCT(LEN(H3683)-LEN(SUBSTITUTE(H3683,{"0";"1";"2";"3";"4";"5";"6";"7";"8";"9"},"")))</f>
        <v>10</v>
      </c>
      <c r="AC3683" t="str">
        <f t="shared" si="401"/>
        <v/>
      </c>
      <c r="AD3683">
        <f t="shared" si="402"/>
        <v>1</v>
      </c>
      <c r="AE3683">
        <f t="shared" si="403"/>
        <v>1</v>
      </c>
      <c r="AF3683" t="str">
        <f t="shared" si="404"/>
        <v>No</v>
      </c>
      <c r="AG3683">
        <f t="shared" ca="1" si="405"/>
        <v>657</v>
      </c>
      <c r="AH3683" t="str">
        <f ca="1">IF(OR(V3683="",AG3683=""),"Yes",IF(AG3683&gt;Config!$B$41,"Yes","No"))</f>
        <v>Yes</v>
      </c>
    </row>
    <row r="3684" spans="1:34" x14ac:dyDescent="0.25">
      <c r="A3684" s="1" t="s">
        <v>25455</v>
      </c>
      <c r="B3684" s="1" t="s">
        <v>488</v>
      </c>
      <c r="C3684" s="1" t="s">
        <v>308</v>
      </c>
      <c r="D3684" s="1" t="s">
        <v>6697</v>
      </c>
      <c r="E3684" s="1" t="s">
        <v>33829</v>
      </c>
      <c r="F3684" s="1" t="s">
        <v>25456</v>
      </c>
      <c r="G3684" t="str">
        <f t="shared" si="399"/>
        <v>Valid</v>
      </c>
      <c r="H3684" s="1" t="s">
        <v>25457</v>
      </c>
      <c r="I3684" t="str" cm="1">
        <f t="array" ref="I3684">IF(OR(TRIM(H3684)="",ISNUMBER(SEARCH("#",H3684)),AA3684&lt;Config!$B$8,SUMPRODUCT(--ISNUMBER(SEARCH({"a";"b";"c";"d";"e";"f";"g";"h";"i";"j";"k";"l";"m";"n";"o";"p";"q";"r";"s";"t";"u";"v";"w";"x";"y";"z"},H3684)))&gt;0),"Invalid","Valid")</f>
        <v>Valid</v>
      </c>
      <c r="J3684" s="1" t="s">
        <v>25458</v>
      </c>
      <c r="K3684" s="1" t="s">
        <v>28</v>
      </c>
      <c r="L3684" s="1" t="s">
        <v>67</v>
      </c>
      <c r="M3684" s="1" t="s">
        <v>517</v>
      </c>
      <c r="N3684" s="1" t="s">
        <v>211</v>
      </c>
      <c r="O3684" s="1" t="s">
        <v>149</v>
      </c>
      <c r="P3684" t="s">
        <v>104</v>
      </c>
      <c r="Q3684" s="1" t="s">
        <v>732</v>
      </c>
      <c r="R3684" s="1" t="s">
        <v>105</v>
      </c>
      <c r="S3684" s="1" t="s">
        <v>14746</v>
      </c>
      <c r="T3684" s="1" t="s">
        <v>25459</v>
      </c>
      <c r="U3684" s="1" t="s">
        <v>1318</v>
      </c>
      <c r="V3684" s="1" t="s">
        <v>7405</v>
      </c>
      <c r="W3684" s="1" t="s">
        <v>40</v>
      </c>
      <c r="X3684" t="str">
        <f t="shared" si="400"/>
        <v>Incomplete</v>
      </c>
      <c r="Y3684">
        <f>MAX(0,100-IF(G3684="Invalid",Config!$B$5,0)-IF(I3684="Invalid",Config!$B$6,0)-IF(X3684="Incomplete",Config!$B$7,0)-IF(AF3684="Yes",Config!$B$37,0))</f>
        <v>60</v>
      </c>
      <c r="Z3684" s="1">
        <f>IF(OR(TRIM(B3684)="",COUNTIF(Config!$B$15:$B$19,B3684)&gt;0),1,0)+IF(OR(TRIM(C3684)="",COUNTIF(Config!$B$15:$B$19,C3684)&gt;0),1,0)+IF(OR(TRIM(F3684)="",COUNTIF(Config!$B$15:$B$19,F3684)&gt;0),1,0)+IF(OR(TRIM(H3684)="",COUNTIF(Config!$B$15:$B$19,H3684)&gt;0),1,0)+IF(OR(TRIM(E3684)="",COUNTIF(Config!$B$15:$B$19,E3684)&gt;0),1,0)+IF(OR(TRIM(K3684)="",COUNTIF(Config!$B$15:$B$19,K3684)&gt;0),1,0)+IF(OR(TRIM(P3684)="",COUNTIF(Config!$B$15:$B$19,P3684)&gt;0),1,0)+IF(OR(TRIM(R3684)="",COUNTIF(Config!$B$15:$B$19,R3684)&gt;0),1,0)</f>
        <v>1</v>
      </c>
      <c r="AA3684" s="1" cm="1">
        <f t="array" ref="AA3684">SUMPRODUCT(LEN(H3684)-LEN(SUBSTITUTE(H3684,{"0";"1";"2";"3";"4";"5";"6";"7";"8";"9"},"")))</f>
        <v>11</v>
      </c>
      <c r="AC3684" t="str">
        <f t="shared" si="401"/>
        <v>Incomplete Profile</v>
      </c>
      <c r="AD3684">
        <f t="shared" si="402"/>
        <v>1</v>
      </c>
      <c r="AE3684">
        <f t="shared" si="403"/>
        <v>1</v>
      </c>
      <c r="AF3684" t="str">
        <f t="shared" si="404"/>
        <v>No</v>
      </c>
      <c r="AG3684">
        <f t="shared" ca="1" si="405"/>
        <v>453</v>
      </c>
      <c r="AH3684" t="str">
        <f ca="1">IF(OR(V3684="",AG3684=""),"Yes",IF(AG3684&gt;Config!$B$41,"Yes","No"))</f>
        <v>Yes</v>
      </c>
    </row>
    <row r="3685" spans="1:34" x14ac:dyDescent="0.25">
      <c r="A3685" s="1" t="s">
        <v>25460</v>
      </c>
      <c r="B3685" s="1" t="s">
        <v>259</v>
      </c>
      <c r="C3685" s="1" t="s">
        <v>566</v>
      </c>
      <c r="D3685" s="1" t="s">
        <v>11930</v>
      </c>
      <c r="E3685" s="1" t="s">
        <v>1331</v>
      </c>
      <c r="F3685" s="1" t="s">
        <v>25461</v>
      </c>
      <c r="G3685" t="str">
        <f t="shared" si="399"/>
        <v>Valid</v>
      </c>
      <c r="H3685" s="1" t="s">
        <v>25462</v>
      </c>
      <c r="I3685" t="str" cm="1">
        <f t="array" ref="I3685">IF(OR(TRIM(H3685)="",ISNUMBER(SEARCH("#",H3685)),AA3685&lt;Config!$B$8,SUMPRODUCT(--ISNUMBER(SEARCH({"a";"b";"c";"d";"e";"f";"g";"h";"i";"j";"k";"l";"m";"n";"o";"p";"q";"r";"s";"t";"u";"v";"w";"x";"y";"z"},H3685)))&gt;0),"Invalid","Valid")</f>
        <v>Valid</v>
      </c>
      <c r="J3685" s="1" t="s">
        <v>25463</v>
      </c>
      <c r="K3685" s="1" t="s">
        <v>722</v>
      </c>
      <c r="L3685" s="1" t="s">
        <v>164</v>
      </c>
      <c r="M3685" s="1" t="s">
        <v>30</v>
      </c>
      <c r="N3685" s="1" t="s">
        <v>51</v>
      </c>
      <c r="O3685" s="1" t="s">
        <v>196</v>
      </c>
      <c r="P3685" t="s">
        <v>87</v>
      </c>
      <c r="Q3685" s="1" t="s">
        <v>88</v>
      </c>
      <c r="R3685" s="1" t="s">
        <v>89</v>
      </c>
      <c r="S3685" s="1" t="s">
        <v>25464</v>
      </c>
      <c r="T3685" s="1" t="s">
        <v>25465</v>
      </c>
      <c r="U3685" s="1" t="s">
        <v>25466</v>
      </c>
      <c r="V3685" s="1" t="s">
        <v>140</v>
      </c>
      <c r="W3685" s="1" t="s">
        <v>94</v>
      </c>
      <c r="X3685" t="str">
        <f t="shared" si="400"/>
        <v>Complete</v>
      </c>
      <c r="Y3685">
        <f>MAX(0,100-IF(G3685="Invalid",Config!$B$5,0)-IF(I3685="Invalid",Config!$B$6,0)-IF(X3685="Incomplete",Config!$B$7,0)-IF(AF3685="Yes",Config!$B$37,0))</f>
        <v>100</v>
      </c>
      <c r="Z3685" s="1">
        <f>IF(OR(TRIM(B3685)="",COUNTIF(Config!$B$15:$B$19,B3685)&gt;0),1,0)+IF(OR(TRIM(C3685)="",COUNTIF(Config!$B$15:$B$19,C3685)&gt;0),1,0)+IF(OR(TRIM(F3685)="",COUNTIF(Config!$B$15:$B$19,F3685)&gt;0),1,0)+IF(OR(TRIM(H3685)="",COUNTIF(Config!$B$15:$B$19,H3685)&gt;0),1,0)+IF(OR(TRIM(E3685)="",COUNTIF(Config!$B$15:$B$19,E3685)&gt;0),1,0)+IF(OR(TRIM(K3685)="",COUNTIF(Config!$B$15:$B$19,K3685)&gt;0),1,0)+IF(OR(TRIM(P3685)="",COUNTIF(Config!$B$15:$B$19,P3685)&gt;0),1,0)+IF(OR(TRIM(R3685)="",COUNTIF(Config!$B$15:$B$19,R3685)&gt;0),1,0)</f>
        <v>0</v>
      </c>
      <c r="AA3685" s="1" cm="1">
        <f t="array" ref="AA3685">SUMPRODUCT(LEN(H3685)-LEN(SUBSTITUTE(H3685,{"0";"1";"2";"3";"4";"5";"6";"7";"8";"9"},"")))</f>
        <v>11</v>
      </c>
      <c r="AC3685" t="str">
        <f t="shared" si="401"/>
        <v/>
      </c>
      <c r="AD3685">
        <f t="shared" si="402"/>
        <v>1</v>
      </c>
      <c r="AE3685">
        <f t="shared" si="403"/>
        <v>1</v>
      </c>
      <c r="AF3685" t="str">
        <f t="shared" si="404"/>
        <v>No</v>
      </c>
      <c r="AG3685">
        <f t="shared" ca="1" si="405"/>
        <v>37</v>
      </c>
      <c r="AH3685" t="str">
        <f ca="1">IF(OR(V3685="",AG3685=""),"Yes",IF(AG3685&gt;Config!$B$41,"Yes","No"))</f>
        <v>No</v>
      </c>
    </row>
    <row r="3686" spans="1:34" x14ac:dyDescent="0.25">
      <c r="A3686" s="1" t="s">
        <v>25467</v>
      </c>
      <c r="B3686" s="1" t="s">
        <v>995</v>
      </c>
      <c r="C3686" s="1" t="s">
        <v>620</v>
      </c>
      <c r="D3686" s="1" t="s">
        <v>25468</v>
      </c>
      <c r="E3686" s="1" t="s">
        <v>34891</v>
      </c>
      <c r="F3686" s="1" t="s">
        <v>25469</v>
      </c>
      <c r="G3686" t="str">
        <f t="shared" si="399"/>
        <v>Valid</v>
      </c>
      <c r="H3686" s="1" t="s">
        <v>25470</v>
      </c>
      <c r="I3686" t="str" cm="1">
        <f t="array" ref="I3686">IF(OR(TRIM(H3686)="",ISNUMBER(SEARCH("#",H3686)),AA3686&lt;Config!$B$8,SUMPRODUCT(--ISNUMBER(SEARCH({"a";"b";"c";"d";"e";"f";"g";"h";"i";"j";"k";"l";"m";"n";"o";"p";"q";"r";"s";"t";"u";"v";"w";"x";"y";"z"},H3686)))&gt;0),"Invalid","Valid")</f>
        <v>Valid</v>
      </c>
      <c r="J3686" s="1" t="s">
        <v>25471</v>
      </c>
      <c r="K3686" s="1" t="s">
        <v>516</v>
      </c>
      <c r="L3686" s="1" t="s">
        <v>49</v>
      </c>
      <c r="M3686" s="1" t="s">
        <v>517</v>
      </c>
      <c r="N3686" s="1" t="s">
        <v>224</v>
      </c>
      <c r="O3686" s="1" t="s">
        <v>196</v>
      </c>
      <c r="P3686" t="s">
        <v>53</v>
      </c>
      <c r="Q3686" s="1" t="s">
        <v>150</v>
      </c>
      <c r="R3686" s="1" t="s">
        <v>197</v>
      </c>
      <c r="S3686" s="1" t="s">
        <v>13379</v>
      </c>
      <c r="T3686" s="1" t="s">
        <v>25472</v>
      </c>
      <c r="U3686" s="1" t="s">
        <v>8485</v>
      </c>
      <c r="V3686" s="1" t="s">
        <v>1796</v>
      </c>
      <c r="W3686" s="1" t="s">
        <v>40</v>
      </c>
      <c r="X3686" t="str">
        <f t="shared" si="400"/>
        <v>Complete</v>
      </c>
      <c r="Y3686">
        <f>MAX(0,100-IF(G3686="Invalid",Config!$B$5,0)-IF(I3686="Invalid",Config!$B$6,0)-IF(X3686="Incomplete",Config!$B$7,0)-IF(AF3686="Yes",Config!$B$37,0))</f>
        <v>75</v>
      </c>
      <c r="Z3686" s="1">
        <f>IF(OR(TRIM(B3686)="",COUNTIF(Config!$B$15:$B$19,B3686)&gt;0),1,0)+IF(OR(TRIM(C3686)="",COUNTIF(Config!$B$15:$B$19,C3686)&gt;0),1,0)+IF(OR(TRIM(F3686)="",COUNTIF(Config!$B$15:$B$19,F3686)&gt;0),1,0)+IF(OR(TRIM(H3686)="",COUNTIF(Config!$B$15:$B$19,H3686)&gt;0),1,0)+IF(OR(TRIM(E3686)="",COUNTIF(Config!$B$15:$B$19,E3686)&gt;0),1,0)+IF(OR(TRIM(K3686)="",COUNTIF(Config!$B$15:$B$19,K3686)&gt;0),1,0)+IF(OR(TRIM(P3686)="",COUNTIF(Config!$B$15:$B$19,P3686)&gt;0),1,0)+IF(OR(TRIM(R3686)="",COUNTIF(Config!$B$15:$B$19,R3686)&gt;0),1,0)</f>
        <v>0</v>
      </c>
      <c r="AA3686" s="1" cm="1">
        <f t="array" ref="AA3686">SUMPRODUCT(LEN(H3686)-LEN(SUBSTITUTE(H3686,{"0";"1";"2";"3";"4";"5";"6";"7";"8";"9"},"")))</f>
        <v>12</v>
      </c>
      <c r="AC3686" t="str">
        <f t="shared" si="401"/>
        <v>Potential Duplicate</v>
      </c>
      <c r="AD3686">
        <f t="shared" si="402"/>
        <v>2</v>
      </c>
      <c r="AE3686">
        <f t="shared" si="403"/>
        <v>1</v>
      </c>
      <c r="AF3686" t="str">
        <f t="shared" si="404"/>
        <v>Yes</v>
      </c>
      <c r="AG3686">
        <f t="shared" ca="1" si="405"/>
        <v>155</v>
      </c>
      <c r="AH3686" t="str">
        <f ca="1">IF(OR(V3686="",AG3686=""),"Yes",IF(AG3686&gt;Config!$B$41,"Yes","No"))</f>
        <v>No</v>
      </c>
    </row>
    <row r="3687" spans="1:34" x14ac:dyDescent="0.25">
      <c r="A3687" s="1" t="s">
        <v>25473</v>
      </c>
      <c r="B3687" s="1" t="s">
        <v>353</v>
      </c>
      <c r="C3687" s="1" t="s">
        <v>245</v>
      </c>
      <c r="D3687" s="1" t="s">
        <v>18296</v>
      </c>
      <c r="E3687" s="1" t="s">
        <v>34529</v>
      </c>
      <c r="F3687" s="1" t="s">
        <v>25474</v>
      </c>
      <c r="G3687" t="str">
        <f t="shared" si="399"/>
        <v>Valid</v>
      </c>
      <c r="H3687" s="1" t="s">
        <v>25475</v>
      </c>
      <c r="I3687" t="str" cm="1">
        <f t="array" ref="I3687">IF(OR(TRIM(H3687)="",ISNUMBER(SEARCH("#",H3687)),AA3687&lt;Config!$B$8,SUMPRODUCT(--ISNUMBER(SEARCH({"a";"b";"c";"d";"e";"f";"g";"h";"i";"j";"k";"l";"m";"n";"o";"p";"q";"r";"s";"t";"u";"v";"w";"x";"y";"z"},H3687)))&gt;0),"Invalid","Valid")</f>
        <v>Valid</v>
      </c>
      <c r="J3687" s="1" t="s">
        <v>25476</v>
      </c>
      <c r="K3687" s="1" t="s">
        <v>250</v>
      </c>
      <c r="L3687" s="1" t="s">
        <v>134</v>
      </c>
      <c r="M3687" s="1" t="s">
        <v>391</v>
      </c>
      <c r="N3687" s="1" t="s">
        <v>148</v>
      </c>
      <c r="O3687" s="1" t="s">
        <v>69</v>
      </c>
      <c r="P3687" t="s">
        <v>53</v>
      </c>
      <c r="Q3687" s="1" t="s">
        <v>54</v>
      </c>
      <c r="R3687" s="1" t="s">
        <v>197</v>
      </c>
      <c r="S3687" s="1" t="s">
        <v>6401</v>
      </c>
      <c r="T3687" s="1" t="s">
        <v>25477</v>
      </c>
      <c r="U3687" s="1" t="s">
        <v>2895</v>
      </c>
      <c r="V3687" s="1" t="s">
        <v>25478</v>
      </c>
      <c r="W3687" s="1" t="s">
        <v>75</v>
      </c>
      <c r="X3687" t="str">
        <f t="shared" si="400"/>
        <v>Complete</v>
      </c>
      <c r="Y3687">
        <f>MAX(0,100-IF(G3687="Invalid",Config!$B$5,0)-IF(I3687="Invalid",Config!$B$6,0)-IF(X3687="Incomplete",Config!$B$7,0)-IF(AF3687="Yes",Config!$B$37,0))</f>
        <v>100</v>
      </c>
      <c r="Z3687" s="1">
        <f>IF(OR(TRIM(B3687)="",COUNTIF(Config!$B$15:$B$19,B3687)&gt;0),1,0)+IF(OR(TRIM(C3687)="",COUNTIF(Config!$B$15:$B$19,C3687)&gt;0),1,0)+IF(OR(TRIM(F3687)="",COUNTIF(Config!$B$15:$B$19,F3687)&gt;0),1,0)+IF(OR(TRIM(H3687)="",COUNTIF(Config!$B$15:$B$19,H3687)&gt;0),1,0)+IF(OR(TRIM(E3687)="",COUNTIF(Config!$B$15:$B$19,E3687)&gt;0),1,0)+IF(OR(TRIM(K3687)="",COUNTIF(Config!$B$15:$B$19,K3687)&gt;0),1,0)+IF(OR(TRIM(P3687)="",COUNTIF(Config!$B$15:$B$19,P3687)&gt;0),1,0)+IF(OR(TRIM(R3687)="",COUNTIF(Config!$B$15:$B$19,R3687)&gt;0),1,0)</f>
        <v>0</v>
      </c>
      <c r="AA3687" s="1" cm="1">
        <f t="array" ref="AA3687">SUMPRODUCT(LEN(H3687)-LEN(SUBSTITUTE(H3687,{"0";"1";"2";"3";"4";"5";"6";"7";"8";"9"},"")))</f>
        <v>12</v>
      </c>
      <c r="AC3687" t="str">
        <f t="shared" si="401"/>
        <v/>
      </c>
      <c r="AD3687">
        <f t="shared" si="402"/>
        <v>1</v>
      </c>
      <c r="AE3687">
        <f t="shared" si="403"/>
        <v>1</v>
      </c>
      <c r="AF3687" t="str">
        <f t="shared" si="404"/>
        <v>No</v>
      </c>
      <c r="AG3687">
        <f t="shared" ca="1" si="405"/>
        <v>435</v>
      </c>
      <c r="AH3687" t="str">
        <f ca="1">IF(OR(V3687="",AG3687=""),"Yes",IF(AG3687&gt;Config!$B$41,"Yes","No"))</f>
        <v>Yes</v>
      </c>
    </row>
    <row r="3688" spans="1:34" x14ac:dyDescent="0.25">
      <c r="A3688" s="1" t="s">
        <v>25479</v>
      </c>
      <c r="B3688" s="1" t="s">
        <v>619</v>
      </c>
      <c r="C3688" s="1" t="s">
        <v>620</v>
      </c>
      <c r="D3688" s="1" t="s">
        <v>621</v>
      </c>
      <c r="E3688" s="1" t="s">
        <v>35464</v>
      </c>
      <c r="F3688" s="1" t="s">
        <v>25480</v>
      </c>
      <c r="G3688" t="str">
        <f t="shared" si="399"/>
        <v>Invalid</v>
      </c>
      <c r="H3688" s="1" t="s">
        <v>25481</v>
      </c>
      <c r="I3688" t="str" cm="1">
        <f t="array" ref="I3688">IF(OR(TRIM(H3688)="",ISNUMBER(SEARCH("#",H3688)),AA3688&lt;Config!$B$8,SUMPRODUCT(--ISNUMBER(SEARCH({"a";"b";"c";"d";"e";"f";"g";"h";"i";"j";"k";"l";"m";"n";"o";"p";"q";"r";"s";"t";"u";"v";"w";"x";"y";"z"},H3688)))&gt;0),"Invalid","Valid")</f>
        <v>Valid</v>
      </c>
      <c r="J3688" s="1" t="s">
        <v>25482</v>
      </c>
      <c r="K3688" s="1" t="s">
        <v>66</v>
      </c>
      <c r="L3688" s="1" t="s">
        <v>49</v>
      </c>
      <c r="M3688" s="1" t="s">
        <v>118</v>
      </c>
      <c r="N3688" s="1" t="s">
        <v>31</v>
      </c>
      <c r="O3688" s="1" t="s">
        <v>69</v>
      </c>
      <c r="P3688" t="s">
        <v>236</v>
      </c>
      <c r="Q3688" s="1" t="s">
        <v>238</v>
      </c>
      <c r="R3688" s="1" t="s">
        <v>238</v>
      </c>
      <c r="S3688" s="1" t="s">
        <v>25483</v>
      </c>
      <c r="T3688" s="1" t="s">
        <v>25484</v>
      </c>
      <c r="U3688" s="1" t="s">
        <v>25485</v>
      </c>
      <c r="V3688" s="1" t="s">
        <v>25486</v>
      </c>
      <c r="W3688" s="1" t="s">
        <v>186</v>
      </c>
      <c r="X3688" t="str">
        <f t="shared" si="400"/>
        <v>Complete</v>
      </c>
      <c r="Y3688">
        <f>MAX(0,100-IF(G3688="Invalid",Config!$B$5,0)-IF(I3688="Invalid",Config!$B$6,0)-IF(X3688="Incomplete",Config!$B$7,0)-IF(AF3688="Yes",Config!$B$37,0))</f>
        <v>70</v>
      </c>
      <c r="Z3688" s="1">
        <f>IF(OR(TRIM(B3688)="",COUNTIF(Config!$B$15:$B$19,B3688)&gt;0),1,0)+IF(OR(TRIM(C3688)="",COUNTIF(Config!$B$15:$B$19,C3688)&gt;0),1,0)+IF(OR(TRIM(F3688)="",COUNTIF(Config!$B$15:$B$19,F3688)&gt;0),1,0)+IF(OR(TRIM(H3688)="",COUNTIF(Config!$B$15:$B$19,H3688)&gt;0),1,0)+IF(OR(TRIM(E3688)="",COUNTIF(Config!$B$15:$B$19,E3688)&gt;0),1,0)+IF(OR(TRIM(K3688)="",COUNTIF(Config!$B$15:$B$19,K3688)&gt;0),1,0)+IF(OR(TRIM(P3688)="",COUNTIF(Config!$B$15:$B$19,P3688)&gt;0),1,0)+IF(OR(TRIM(R3688)="",COUNTIF(Config!$B$15:$B$19,R3688)&gt;0),1,0)</f>
        <v>0</v>
      </c>
      <c r="AA3688" s="1" cm="1">
        <f t="array" ref="AA3688">SUMPRODUCT(LEN(H3688)-LEN(SUBSTITUTE(H3688,{"0";"1";"2";"3";"4";"5";"6";"7";"8";"9"},"")))</f>
        <v>12</v>
      </c>
      <c r="AC3688" t="str">
        <f t="shared" si="401"/>
        <v>Invalid Email</v>
      </c>
      <c r="AD3688">
        <f t="shared" si="402"/>
        <v>0</v>
      </c>
      <c r="AE3688">
        <f t="shared" si="403"/>
        <v>1</v>
      </c>
      <c r="AF3688" t="str">
        <f t="shared" si="404"/>
        <v>No</v>
      </c>
      <c r="AG3688" t="str">
        <f t="shared" ca="1" si="405"/>
        <v/>
      </c>
      <c r="AH3688" t="str">
        <f ca="1">IF(OR(V3688="",AG3688=""),"Yes",IF(AG3688&gt;Config!$B$41,"Yes","No"))</f>
        <v>Yes</v>
      </c>
    </row>
    <row r="3689" spans="1:34" x14ac:dyDescent="0.25">
      <c r="A3689" s="1" t="s">
        <v>25487</v>
      </c>
      <c r="B3689" s="1" t="s">
        <v>1302</v>
      </c>
      <c r="C3689" s="1" t="s">
        <v>985</v>
      </c>
      <c r="D3689" s="1" t="s">
        <v>19737</v>
      </c>
      <c r="E3689" s="1" t="s">
        <v>33829</v>
      </c>
      <c r="F3689" s="1" t="s">
        <v>25488</v>
      </c>
      <c r="G3689" t="str">
        <f t="shared" si="399"/>
        <v>Valid</v>
      </c>
      <c r="H3689" s="1" t="s">
        <v>25489</v>
      </c>
      <c r="I3689" t="str" cm="1">
        <f t="array" ref="I3689">IF(OR(TRIM(H3689)="",ISNUMBER(SEARCH("#",H3689)),AA3689&lt;Config!$B$8,SUMPRODUCT(--ISNUMBER(SEARCH({"a";"b";"c";"d";"e";"f";"g";"h";"i";"j";"k";"l";"m";"n";"o";"p";"q";"r";"s";"t";"u";"v";"w";"x";"y";"z"},H3689)))&gt;0),"Invalid","Valid")</f>
        <v>Valid</v>
      </c>
      <c r="J3689" s="1" t="s">
        <v>25490</v>
      </c>
      <c r="K3689" s="1" t="s">
        <v>195</v>
      </c>
      <c r="L3689" s="1" t="s">
        <v>29</v>
      </c>
      <c r="M3689" s="1" t="s">
        <v>50</v>
      </c>
      <c r="N3689" s="1" t="s">
        <v>86</v>
      </c>
      <c r="O3689" s="1" t="s">
        <v>149</v>
      </c>
      <c r="P3689" t="s">
        <v>33</v>
      </c>
      <c r="Q3689" s="1" t="s">
        <v>1664</v>
      </c>
      <c r="R3689" s="1" t="s">
        <v>35</v>
      </c>
      <c r="S3689" s="1" t="s">
        <v>4567</v>
      </c>
      <c r="T3689" s="1" t="s">
        <v>25491</v>
      </c>
      <c r="U3689" s="1" t="s">
        <v>755</v>
      </c>
      <c r="V3689" s="1" t="s">
        <v>4743</v>
      </c>
      <c r="W3689" s="1" t="s">
        <v>141</v>
      </c>
      <c r="X3689" t="str">
        <f t="shared" si="400"/>
        <v>Incomplete</v>
      </c>
      <c r="Y3689">
        <f>MAX(0,100-IF(G3689="Invalid",Config!$B$5,0)-IF(I3689="Invalid",Config!$B$6,0)-IF(X3689="Incomplete",Config!$B$7,0)-IF(AF3689="Yes",Config!$B$37,0))</f>
        <v>60</v>
      </c>
      <c r="Z3689" s="1">
        <f>IF(OR(TRIM(B3689)="",COUNTIF(Config!$B$15:$B$19,B3689)&gt;0),1,0)+IF(OR(TRIM(C3689)="",COUNTIF(Config!$B$15:$B$19,C3689)&gt;0),1,0)+IF(OR(TRIM(F3689)="",COUNTIF(Config!$B$15:$B$19,F3689)&gt;0),1,0)+IF(OR(TRIM(H3689)="",COUNTIF(Config!$B$15:$B$19,H3689)&gt;0),1,0)+IF(OR(TRIM(E3689)="",COUNTIF(Config!$B$15:$B$19,E3689)&gt;0),1,0)+IF(OR(TRIM(K3689)="",COUNTIF(Config!$B$15:$B$19,K3689)&gt;0),1,0)+IF(OR(TRIM(P3689)="",COUNTIF(Config!$B$15:$B$19,P3689)&gt;0),1,0)+IF(OR(TRIM(R3689)="",COUNTIF(Config!$B$15:$B$19,R3689)&gt;0),1,0)</f>
        <v>1</v>
      </c>
      <c r="AA3689" s="1" cm="1">
        <f t="array" ref="AA3689">SUMPRODUCT(LEN(H3689)-LEN(SUBSTITUTE(H3689,{"0";"1";"2";"3";"4";"5";"6";"7";"8";"9"},"")))</f>
        <v>10</v>
      </c>
      <c r="AC3689" t="str">
        <f t="shared" si="401"/>
        <v>Incomplete Profile</v>
      </c>
      <c r="AD3689">
        <f t="shared" si="402"/>
        <v>1</v>
      </c>
      <c r="AE3689">
        <f t="shared" si="403"/>
        <v>1</v>
      </c>
      <c r="AF3689" t="str">
        <f t="shared" si="404"/>
        <v>No</v>
      </c>
      <c r="AG3689">
        <f t="shared" ca="1" si="405"/>
        <v>333</v>
      </c>
      <c r="AH3689" t="str">
        <f ca="1">IF(OR(V3689="",AG3689=""),"Yes",IF(AG3689&gt;Config!$B$41,"Yes","No"))</f>
        <v>No</v>
      </c>
    </row>
    <row r="3690" spans="1:34" x14ac:dyDescent="0.25">
      <c r="A3690" s="1" t="s">
        <v>25492</v>
      </c>
      <c r="B3690" s="1" t="s">
        <v>1015</v>
      </c>
      <c r="C3690" s="1" t="s">
        <v>323</v>
      </c>
      <c r="D3690" s="1" t="s">
        <v>25493</v>
      </c>
      <c r="E3690" s="1" t="s">
        <v>35465</v>
      </c>
      <c r="F3690" s="1" t="s">
        <v>25494</v>
      </c>
      <c r="G3690" t="str">
        <f t="shared" si="399"/>
        <v>Valid</v>
      </c>
      <c r="H3690" s="1" t="s">
        <v>25495</v>
      </c>
      <c r="I3690" t="str" cm="1">
        <f t="array" ref="I3690">IF(OR(TRIM(H3690)="",ISNUMBER(SEARCH("#",H3690)),AA3690&lt;Config!$B$8,SUMPRODUCT(--ISNUMBER(SEARCH({"a";"b";"c";"d";"e";"f";"g";"h";"i";"j";"k";"l";"m";"n";"o";"p";"q";"r";"s";"t";"u";"v";"w";"x";"y";"z"},H3690)))&gt;0),"Invalid","Valid")</f>
        <v>Valid</v>
      </c>
      <c r="J3690" s="1" t="s">
        <v>25496</v>
      </c>
      <c r="K3690" s="1" t="s">
        <v>516</v>
      </c>
      <c r="L3690" s="1" t="s">
        <v>134</v>
      </c>
      <c r="M3690" s="1" t="s">
        <v>135</v>
      </c>
      <c r="N3690" s="1" t="s">
        <v>224</v>
      </c>
      <c r="O3690" s="1" t="s">
        <v>69</v>
      </c>
      <c r="P3690" t="s">
        <v>236</v>
      </c>
      <c r="Q3690" s="1" t="s">
        <v>254</v>
      </c>
      <c r="R3690" s="1" t="s">
        <v>238</v>
      </c>
      <c r="S3690" s="1" t="s">
        <v>6527</v>
      </c>
      <c r="T3690" s="1" t="s">
        <v>25497</v>
      </c>
      <c r="U3690" s="1" t="s">
        <v>25498</v>
      </c>
      <c r="V3690" s="1" t="s">
        <v>25499</v>
      </c>
      <c r="W3690" s="1" t="s">
        <v>33823</v>
      </c>
      <c r="X3690" t="str">
        <f t="shared" si="400"/>
        <v>Complete</v>
      </c>
      <c r="Y3690">
        <f>MAX(0,100-IF(G3690="Invalid",Config!$B$5,0)-IF(I3690="Invalid",Config!$B$6,0)-IF(X3690="Incomplete",Config!$B$7,0)-IF(AF3690="Yes",Config!$B$37,0))</f>
        <v>100</v>
      </c>
      <c r="Z3690" s="1">
        <f>IF(OR(TRIM(B3690)="",COUNTIF(Config!$B$15:$B$19,B3690)&gt;0),1,0)+IF(OR(TRIM(C3690)="",COUNTIF(Config!$B$15:$B$19,C3690)&gt;0),1,0)+IF(OR(TRIM(F3690)="",COUNTIF(Config!$B$15:$B$19,F3690)&gt;0),1,0)+IF(OR(TRIM(H3690)="",COUNTIF(Config!$B$15:$B$19,H3690)&gt;0),1,0)+IF(OR(TRIM(E3690)="",COUNTIF(Config!$B$15:$B$19,E3690)&gt;0),1,0)+IF(OR(TRIM(K3690)="",COUNTIF(Config!$B$15:$B$19,K3690)&gt;0),1,0)+IF(OR(TRIM(P3690)="",COUNTIF(Config!$B$15:$B$19,P3690)&gt;0),1,0)+IF(OR(TRIM(R3690)="",COUNTIF(Config!$B$15:$B$19,R3690)&gt;0),1,0)</f>
        <v>0</v>
      </c>
      <c r="AA3690" s="1" cm="1">
        <f t="array" ref="AA3690">SUMPRODUCT(LEN(H3690)-LEN(SUBSTITUTE(H3690,{"0";"1";"2";"3";"4";"5";"6";"7";"8";"9"},"")))</f>
        <v>12</v>
      </c>
      <c r="AC3690" t="str">
        <f t="shared" si="401"/>
        <v/>
      </c>
      <c r="AD3690">
        <f t="shared" si="402"/>
        <v>1</v>
      </c>
      <c r="AE3690">
        <f t="shared" si="403"/>
        <v>1</v>
      </c>
      <c r="AF3690" t="str">
        <f t="shared" si="404"/>
        <v>No</v>
      </c>
      <c r="AG3690" t="str">
        <f t="shared" ca="1" si="405"/>
        <v/>
      </c>
      <c r="AH3690" t="str">
        <f ca="1">IF(OR(V3690="",AG3690=""),"Yes",IF(AG3690&gt;Config!$B$41,"Yes","No"))</f>
        <v>Yes</v>
      </c>
    </row>
    <row r="3691" spans="1:34" x14ac:dyDescent="0.25">
      <c r="A3691" s="1" t="s">
        <v>25500</v>
      </c>
      <c r="B3691" s="1" t="s">
        <v>917</v>
      </c>
      <c r="C3691" s="1" t="s">
        <v>828</v>
      </c>
      <c r="D3691" s="1" t="s">
        <v>25501</v>
      </c>
      <c r="E3691" s="1" t="s">
        <v>477</v>
      </c>
      <c r="F3691" s="1" t="s">
        <v>25502</v>
      </c>
      <c r="G3691" t="str">
        <f t="shared" si="399"/>
        <v>Valid</v>
      </c>
      <c r="H3691" s="1" t="s">
        <v>25503</v>
      </c>
      <c r="I3691" t="str" cm="1">
        <f t="array" ref="I3691">IF(OR(TRIM(H3691)="",ISNUMBER(SEARCH("#",H3691)),AA3691&lt;Config!$B$8,SUMPRODUCT(--ISNUMBER(SEARCH({"a";"b";"c";"d";"e";"f";"g";"h";"i";"j";"k";"l";"m";"n";"o";"p";"q";"r";"s";"t";"u";"v";"w";"x";"y";"z"},H3691)))&gt;0),"Invalid","Valid")</f>
        <v>Valid</v>
      </c>
      <c r="J3691" s="1" t="s">
        <v>25504</v>
      </c>
      <c r="K3691" s="1" t="s">
        <v>504</v>
      </c>
      <c r="L3691" s="1" t="s">
        <v>29</v>
      </c>
      <c r="M3691" s="1" t="s">
        <v>118</v>
      </c>
      <c r="N3691" s="1" t="s">
        <v>211</v>
      </c>
      <c r="O3691" s="1" t="s">
        <v>149</v>
      </c>
      <c r="P3691" t="s">
        <v>104</v>
      </c>
      <c r="Q3691" s="1" t="s">
        <v>302</v>
      </c>
      <c r="R3691" s="1" t="s">
        <v>105</v>
      </c>
      <c r="S3691" s="1" t="s">
        <v>21524</v>
      </c>
      <c r="T3691" s="1" t="s">
        <v>25505</v>
      </c>
      <c r="U3691" s="1" t="s">
        <v>25506</v>
      </c>
      <c r="V3691" s="1" t="s">
        <v>7286</v>
      </c>
      <c r="W3691" s="1" t="s">
        <v>40</v>
      </c>
      <c r="X3691" t="str">
        <f t="shared" si="400"/>
        <v>Complete</v>
      </c>
      <c r="Y3691">
        <f>MAX(0,100-IF(G3691="Invalid",Config!$B$5,0)-IF(I3691="Invalid",Config!$B$6,0)-IF(X3691="Incomplete",Config!$B$7,0)-IF(AF3691="Yes",Config!$B$37,0))</f>
        <v>100</v>
      </c>
      <c r="Z3691" s="1">
        <f>IF(OR(TRIM(B3691)="",COUNTIF(Config!$B$15:$B$19,B3691)&gt;0),1,0)+IF(OR(TRIM(C3691)="",COUNTIF(Config!$B$15:$B$19,C3691)&gt;0),1,0)+IF(OR(TRIM(F3691)="",COUNTIF(Config!$B$15:$B$19,F3691)&gt;0),1,0)+IF(OR(TRIM(H3691)="",COUNTIF(Config!$B$15:$B$19,H3691)&gt;0),1,0)+IF(OR(TRIM(E3691)="",COUNTIF(Config!$B$15:$B$19,E3691)&gt;0),1,0)+IF(OR(TRIM(K3691)="",COUNTIF(Config!$B$15:$B$19,K3691)&gt;0),1,0)+IF(OR(TRIM(P3691)="",COUNTIF(Config!$B$15:$B$19,P3691)&gt;0),1,0)+IF(OR(TRIM(R3691)="",COUNTIF(Config!$B$15:$B$19,R3691)&gt;0),1,0)</f>
        <v>0</v>
      </c>
      <c r="AA3691" s="1" cm="1">
        <f t="array" ref="AA3691">SUMPRODUCT(LEN(H3691)-LEN(SUBSTITUTE(H3691,{"0";"1";"2";"3";"4";"5";"6";"7";"8";"9"},"")))</f>
        <v>11</v>
      </c>
      <c r="AC3691" t="str">
        <f t="shared" si="401"/>
        <v/>
      </c>
      <c r="AD3691">
        <f t="shared" si="402"/>
        <v>1</v>
      </c>
      <c r="AE3691">
        <f t="shared" si="403"/>
        <v>1</v>
      </c>
      <c r="AF3691" t="str">
        <f t="shared" si="404"/>
        <v>No</v>
      </c>
      <c r="AG3691">
        <f t="shared" ca="1" si="405"/>
        <v>614</v>
      </c>
      <c r="AH3691" t="str">
        <f ca="1">IF(OR(V3691="",AG3691=""),"Yes",IF(AG3691&gt;Config!$B$41,"Yes","No"))</f>
        <v>Yes</v>
      </c>
    </row>
    <row r="3692" spans="1:34" x14ac:dyDescent="0.25">
      <c r="A3692" s="1" t="s">
        <v>25507</v>
      </c>
      <c r="B3692" s="1" t="s">
        <v>898</v>
      </c>
      <c r="C3692" s="1" t="s">
        <v>398</v>
      </c>
      <c r="D3692" s="1" t="s">
        <v>25508</v>
      </c>
      <c r="E3692" s="1" t="s">
        <v>34267</v>
      </c>
      <c r="F3692" s="1" t="s">
        <v>4045</v>
      </c>
      <c r="G3692" t="str">
        <f t="shared" si="399"/>
        <v>Valid</v>
      </c>
      <c r="H3692" s="1" t="s">
        <v>884</v>
      </c>
      <c r="I3692" t="str" cm="1">
        <f t="array" ref="I3692">IF(OR(TRIM(H3692)="",ISNUMBER(SEARCH("#",H3692)),AA3692&lt;Config!$B$8,SUMPRODUCT(--ISNUMBER(SEARCH({"a";"b";"c";"d";"e";"f";"g";"h";"i";"j";"k";"l";"m";"n";"o";"p";"q";"r";"s";"t";"u";"v";"w";"x";"y";"z"},H3692)))&gt;0),"Invalid","Valid")</f>
        <v>Invalid</v>
      </c>
      <c r="J3692" s="1" t="s">
        <v>25509</v>
      </c>
      <c r="K3692" s="1" t="s">
        <v>504</v>
      </c>
      <c r="L3692" s="1" t="s">
        <v>102</v>
      </c>
      <c r="M3692" s="1" t="s">
        <v>135</v>
      </c>
      <c r="N3692" s="1" t="s">
        <v>86</v>
      </c>
      <c r="O3692" s="1" t="s">
        <v>149</v>
      </c>
      <c r="P3692" t="s">
        <v>314</v>
      </c>
      <c r="Q3692" s="1" t="s">
        <v>315</v>
      </c>
      <c r="R3692" s="1" t="s">
        <v>316</v>
      </c>
      <c r="S3692" s="1" t="s">
        <v>25510</v>
      </c>
      <c r="T3692" s="1" t="s">
        <v>25511</v>
      </c>
      <c r="U3692" s="1" t="s">
        <v>4143</v>
      </c>
      <c r="V3692" s="1" t="s">
        <v>140</v>
      </c>
      <c r="W3692" s="1" t="s">
        <v>60</v>
      </c>
      <c r="X3692" t="str">
        <f t="shared" si="400"/>
        <v>Complete</v>
      </c>
      <c r="Y3692">
        <f>MAX(0,100-IF(G3692="Invalid",Config!$B$5,0)-IF(I3692="Invalid",Config!$B$6,0)-IF(X3692="Incomplete",Config!$B$7,0)-IF(AF3692="Yes",Config!$B$37,0))</f>
        <v>55</v>
      </c>
      <c r="Z3692" s="1">
        <f>IF(OR(TRIM(B3692)="",COUNTIF(Config!$B$15:$B$19,B3692)&gt;0),1,0)+IF(OR(TRIM(C3692)="",COUNTIF(Config!$B$15:$B$19,C3692)&gt;0),1,0)+IF(OR(TRIM(F3692)="",COUNTIF(Config!$B$15:$B$19,F3692)&gt;0),1,0)+IF(OR(TRIM(H3692)="",COUNTIF(Config!$B$15:$B$19,H3692)&gt;0),1,0)+IF(OR(TRIM(E3692)="",COUNTIF(Config!$B$15:$B$19,E3692)&gt;0),1,0)+IF(OR(TRIM(K3692)="",COUNTIF(Config!$B$15:$B$19,K3692)&gt;0),1,0)+IF(OR(TRIM(P3692)="",COUNTIF(Config!$B$15:$B$19,P3692)&gt;0),1,0)+IF(OR(TRIM(R3692)="",COUNTIF(Config!$B$15:$B$19,R3692)&gt;0),1,0)</f>
        <v>0</v>
      </c>
      <c r="AA3692" s="1" cm="1">
        <f t="array" ref="AA3692">SUMPRODUCT(LEN(H3692)-LEN(SUBSTITUTE(H3692,{"0";"1";"2";"3";"4";"5";"6";"7";"8";"9"},"")))</f>
        <v>3</v>
      </c>
      <c r="AC3692" t="str">
        <f t="shared" si="401"/>
        <v>Invalid Phone; Potential Duplicate</v>
      </c>
      <c r="AD3692">
        <f t="shared" si="402"/>
        <v>2</v>
      </c>
      <c r="AE3692">
        <f t="shared" si="403"/>
        <v>0</v>
      </c>
      <c r="AF3692" t="str">
        <f t="shared" si="404"/>
        <v>Yes</v>
      </c>
      <c r="AG3692">
        <f t="shared" ca="1" si="405"/>
        <v>37</v>
      </c>
      <c r="AH3692" t="str">
        <f ca="1">IF(OR(V3692="",AG3692=""),"Yes",IF(AG3692&gt;Config!$B$41,"Yes","No"))</f>
        <v>No</v>
      </c>
    </row>
    <row r="3693" spans="1:34" x14ac:dyDescent="0.25">
      <c r="A3693" s="1" t="s">
        <v>25512</v>
      </c>
      <c r="B3693" s="1" t="s">
        <v>2408</v>
      </c>
      <c r="C3693" s="1" t="s">
        <v>679</v>
      </c>
      <c r="D3693" s="1" t="s">
        <v>19637</v>
      </c>
      <c r="E3693" s="1" t="s">
        <v>33866</v>
      </c>
      <c r="F3693" s="1" t="s">
        <v>25513</v>
      </c>
      <c r="G3693" t="str">
        <f t="shared" si="399"/>
        <v>Valid</v>
      </c>
      <c r="H3693" s="1" t="s">
        <v>25514</v>
      </c>
      <c r="I3693" t="str" cm="1">
        <f t="array" ref="I3693">IF(OR(TRIM(H3693)="",ISNUMBER(SEARCH("#",H3693)),AA3693&lt;Config!$B$8,SUMPRODUCT(--ISNUMBER(SEARCH({"a";"b";"c";"d";"e";"f";"g";"h";"i";"j";"k";"l";"m";"n";"o";"p";"q";"r";"s";"t";"u";"v";"w";"x";"y";"z"},H3693)))&gt;0),"Invalid","Valid")</f>
        <v>Valid</v>
      </c>
      <c r="J3693" s="1" t="s">
        <v>25515</v>
      </c>
      <c r="K3693" s="1" t="s">
        <v>264</v>
      </c>
      <c r="L3693" s="1" t="s">
        <v>29</v>
      </c>
      <c r="M3693" s="1" t="s">
        <v>235</v>
      </c>
      <c r="N3693" s="1" t="s">
        <v>148</v>
      </c>
      <c r="O3693" s="1" t="s">
        <v>69</v>
      </c>
      <c r="P3693" t="s">
        <v>590</v>
      </c>
      <c r="Q3693" s="1" t="s">
        <v>1481</v>
      </c>
      <c r="R3693" s="1" t="s">
        <v>845</v>
      </c>
      <c r="S3693" s="1" t="s">
        <v>25516</v>
      </c>
      <c r="T3693" s="1" t="s">
        <v>25517</v>
      </c>
      <c r="U3693" s="1" t="s">
        <v>2994</v>
      </c>
      <c r="V3693" s="1" t="s">
        <v>22596</v>
      </c>
      <c r="W3693" s="1" t="s">
        <v>202</v>
      </c>
      <c r="X3693" t="str">
        <f t="shared" si="400"/>
        <v>Complete</v>
      </c>
      <c r="Y3693">
        <f>MAX(0,100-IF(G3693="Invalid",Config!$B$5,0)-IF(I3693="Invalid",Config!$B$6,0)-IF(X3693="Incomplete",Config!$B$7,0)-IF(AF3693="Yes",Config!$B$37,0))</f>
        <v>100</v>
      </c>
      <c r="Z3693" s="1">
        <f>IF(OR(TRIM(B3693)="",COUNTIF(Config!$B$15:$B$19,B3693)&gt;0),1,0)+IF(OR(TRIM(C3693)="",COUNTIF(Config!$B$15:$B$19,C3693)&gt;0),1,0)+IF(OR(TRIM(F3693)="",COUNTIF(Config!$B$15:$B$19,F3693)&gt;0),1,0)+IF(OR(TRIM(H3693)="",COUNTIF(Config!$B$15:$B$19,H3693)&gt;0),1,0)+IF(OR(TRIM(E3693)="",COUNTIF(Config!$B$15:$B$19,E3693)&gt;0),1,0)+IF(OR(TRIM(K3693)="",COUNTIF(Config!$B$15:$B$19,K3693)&gt;0),1,0)+IF(OR(TRIM(P3693)="",COUNTIF(Config!$B$15:$B$19,P3693)&gt;0),1,0)+IF(OR(TRIM(R3693)="",COUNTIF(Config!$B$15:$B$19,R3693)&gt;0),1,0)</f>
        <v>0</v>
      </c>
      <c r="AA3693" s="1" cm="1">
        <f t="array" ref="AA3693">SUMPRODUCT(LEN(H3693)-LEN(SUBSTITUTE(H3693,{"0";"1";"2";"3";"4";"5";"6";"7";"8";"9"},"")))</f>
        <v>12</v>
      </c>
      <c r="AC3693" t="str">
        <f t="shared" si="401"/>
        <v/>
      </c>
      <c r="AD3693">
        <f t="shared" si="402"/>
        <v>1</v>
      </c>
      <c r="AE3693">
        <f t="shared" si="403"/>
        <v>1</v>
      </c>
      <c r="AF3693" t="str">
        <f t="shared" si="404"/>
        <v>No</v>
      </c>
      <c r="AG3693">
        <f t="shared" ca="1" si="405"/>
        <v>442</v>
      </c>
      <c r="AH3693" t="str">
        <f ca="1">IF(OR(V3693="",AG3693=""),"Yes",IF(AG3693&gt;Config!$B$41,"Yes","No"))</f>
        <v>Yes</v>
      </c>
    </row>
    <row r="3694" spans="1:34" x14ac:dyDescent="0.25">
      <c r="A3694" s="1" t="s">
        <v>25518</v>
      </c>
      <c r="B3694" s="1" t="s">
        <v>510</v>
      </c>
      <c r="C3694" s="1" t="s">
        <v>157</v>
      </c>
      <c r="D3694" s="1" t="s">
        <v>25519</v>
      </c>
      <c r="E3694" s="1" t="s">
        <v>35466</v>
      </c>
      <c r="F3694" s="1" t="s">
        <v>25520</v>
      </c>
      <c r="G3694" t="str">
        <f t="shared" si="399"/>
        <v>Valid</v>
      </c>
      <c r="H3694" s="1" t="s">
        <v>25521</v>
      </c>
      <c r="I3694" t="str" cm="1">
        <f t="array" ref="I3694">IF(OR(TRIM(H3694)="",ISNUMBER(SEARCH("#",H3694)),AA3694&lt;Config!$B$8,SUMPRODUCT(--ISNUMBER(SEARCH({"a";"b";"c";"d";"e";"f";"g";"h";"i";"j";"k";"l";"m";"n";"o";"p";"q";"r";"s";"t";"u";"v";"w";"x";"y";"z"},H3694)))&gt;0),"Invalid","Valid")</f>
        <v>Valid</v>
      </c>
      <c r="J3694" s="1" t="s">
        <v>25522</v>
      </c>
      <c r="K3694" s="1" t="s">
        <v>250</v>
      </c>
      <c r="L3694" s="1" t="s">
        <v>102</v>
      </c>
      <c r="M3694" s="1" t="s">
        <v>33825</v>
      </c>
      <c r="N3694" s="1" t="s">
        <v>68</v>
      </c>
      <c r="O3694" s="1" t="s">
        <v>180</v>
      </c>
      <c r="P3694" t="s">
        <v>87</v>
      </c>
      <c r="Q3694" s="1" t="s">
        <v>166</v>
      </c>
      <c r="R3694" s="1" t="s">
        <v>136</v>
      </c>
      <c r="S3694" s="1" t="s">
        <v>12157</v>
      </c>
      <c r="T3694" s="1" t="s">
        <v>25523</v>
      </c>
      <c r="U3694" s="1" t="s">
        <v>3829</v>
      </c>
      <c r="V3694" s="1" t="s">
        <v>1752</v>
      </c>
      <c r="W3694" s="1" t="s">
        <v>125</v>
      </c>
      <c r="X3694" t="str">
        <f t="shared" si="400"/>
        <v>Complete</v>
      </c>
      <c r="Y3694">
        <f>MAX(0,100-IF(G3694="Invalid",Config!$B$5,0)-IF(I3694="Invalid",Config!$B$6,0)-IF(X3694="Incomplete",Config!$B$7,0)-IF(AF3694="Yes",Config!$B$37,0))</f>
        <v>100</v>
      </c>
      <c r="Z3694" s="1">
        <f>IF(OR(TRIM(B3694)="",COUNTIF(Config!$B$15:$B$19,B3694)&gt;0),1,0)+IF(OR(TRIM(C3694)="",COUNTIF(Config!$B$15:$B$19,C3694)&gt;0),1,0)+IF(OR(TRIM(F3694)="",COUNTIF(Config!$B$15:$B$19,F3694)&gt;0),1,0)+IF(OR(TRIM(H3694)="",COUNTIF(Config!$B$15:$B$19,H3694)&gt;0),1,0)+IF(OR(TRIM(E3694)="",COUNTIF(Config!$B$15:$B$19,E3694)&gt;0),1,0)+IF(OR(TRIM(K3694)="",COUNTIF(Config!$B$15:$B$19,K3694)&gt;0),1,0)+IF(OR(TRIM(P3694)="",COUNTIF(Config!$B$15:$B$19,P3694)&gt;0),1,0)+IF(OR(TRIM(R3694)="",COUNTIF(Config!$B$15:$B$19,R3694)&gt;0),1,0)</f>
        <v>0</v>
      </c>
      <c r="AA3694" s="1" cm="1">
        <f t="array" ref="AA3694">SUMPRODUCT(LEN(H3694)-LEN(SUBSTITUTE(H3694,{"0";"1";"2";"3";"4";"5";"6";"7";"8";"9"},"")))</f>
        <v>11</v>
      </c>
      <c r="AC3694" t="str">
        <f t="shared" si="401"/>
        <v/>
      </c>
      <c r="AD3694">
        <f t="shared" si="402"/>
        <v>1</v>
      </c>
      <c r="AE3694">
        <f t="shared" si="403"/>
        <v>1</v>
      </c>
      <c r="AF3694" t="str">
        <f t="shared" si="404"/>
        <v>No</v>
      </c>
      <c r="AG3694">
        <f t="shared" ca="1" si="405"/>
        <v>565</v>
      </c>
      <c r="AH3694" t="str">
        <f ca="1">IF(OR(V3694="",AG3694=""),"Yes",IF(AG3694&gt;Config!$B$41,"Yes","No"))</f>
        <v>Yes</v>
      </c>
    </row>
    <row r="3695" spans="1:34" x14ac:dyDescent="0.25">
      <c r="A3695" s="1" t="s">
        <v>17344</v>
      </c>
      <c r="B3695" s="1" t="s">
        <v>3888</v>
      </c>
      <c r="C3695" s="1" t="s">
        <v>499</v>
      </c>
      <c r="D3695" s="1" t="s">
        <v>25524</v>
      </c>
      <c r="E3695" s="1" t="s">
        <v>35400</v>
      </c>
      <c r="F3695" s="1" t="s">
        <v>25525</v>
      </c>
      <c r="G3695" t="str">
        <f t="shared" si="399"/>
        <v>Valid</v>
      </c>
      <c r="H3695" s="1" t="s">
        <v>25526</v>
      </c>
      <c r="I3695" t="str" cm="1">
        <f t="array" ref="I3695">IF(OR(TRIM(H3695)="",ISNUMBER(SEARCH("#",H3695)),AA3695&lt;Config!$B$8,SUMPRODUCT(--ISNUMBER(SEARCH({"a";"b";"c";"d";"e";"f";"g";"h";"i";"j";"k";"l";"m";"n";"o";"p";"q";"r";"s";"t";"u";"v";"w";"x";"y";"z"},H3695)))&gt;0),"Invalid","Valid")</f>
        <v>Valid</v>
      </c>
      <c r="J3695" s="1" t="s">
        <v>25527</v>
      </c>
      <c r="K3695" s="1" t="s">
        <v>481</v>
      </c>
      <c r="L3695" s="1" t="s">
        <v>49</v>
      </c>
      <c r="M3695" s="1" t="s">
        <v>343</v>
      </c>
      <c r="N3695" s="1" t="s">
        <v>86</v>
      </c>
      <c r="O3695" s="1" t="s">
        <v>69</v>
      </c>
      <c r="P3695" t="s">
        <v>314</v>
      </c>
      <c r="Q3695" s="1" t="s">
        <v>315</v>
      </c>
      <c r="R3695" s="1" t="s">
        <v>316</v>
      </c>
      <c r="S3695" s="1" t="s">
        <v>9003</v>
      </c>
      <c r="T3695" s="1" t="s">
        <v>25528</v>
      </c>
      <c r="U3695" s="1" t="s">
        <v>13311</v>
      </c>
      <c r="V3695" s="1" t="s">
        <v>25529</v>
      </c>
      <c r="W3695" s="1" t="s">
        <v>141</v>
      </c>
      <c r="X3695" t="str">
        <f t="shared" si="400"/>
        <v>Complete</v>
      </c>
      <c r="Y3695">
        <f>MAX(0,100-IF(G3695="Invalid",Config!$B$5,0)-IF(I3695="Invalid",Config!$B$6,0)-IF(X3695="Incomplete",Config!$B$7,0)-IF(AF3695="Yes",Config!$B$37,0))</f>
        <v>100</v>
      </c>
      <c r="Z3695" s="1">
        <f>IF(OR(TRIM(B3695)="",COUNTIF(Config!$B$15:$B$19,B3695)&gt;0),1,0)+IF(OR(TRIM(C3695)="",COUNTIF(Config!$B$15:$B$19,C3695)&gt;0),1,0)+IF(OR(TRIM(F3695)="",COUNTIF(Config!$B$15:$B$19,F3695)&gt;0),1,0)+IF(OR(TRIM(H3695)="",COUNTIF(Config!$B$15:$B$19,H3695)&gt;0),1,0)+IF(OR(TRIM(E3695)="",COUNTIF(Config!$B$15:$B$19,E3695)&gt;0),1,0)+IF(OR(TRIM(K3695)="",COUNTIF(Config!$B$15:$B$19,K3695)&gt;0),1,0)+IF(OR(TRIM(P3695)="",COUNTIF(Config!$B$15:$B$19,P3695)&gt;0),1,0)+IF(OR(TRIM(R3695)="",COUNTIF(Config!$B$15:$B$19,R3695)&gt;0),1,0)</f>
        <v>0</v>
      </c>
      <c r="AA3695" s="1" cm="1">
        <f t="array" ref="AA3695">SUMPRODUCT(LEN(H3695)-LEN(SUBSTITUTE(H3695,{"0";"1";"2";"3";"4";"5";"6";"7";"8";"9"},"")))</f>
        <v>12</v>
      </c>
      <c r="AC3695" t="str">
        <f t="shared" si="401"/>
        <v/>
      </c>
      <c r="AD3695">
        <f t="shared" si="402"/>
        <v>1</v>
      </c>
      <c r="AE3695">
        <f t="shared" si="403"/>
        <v>1</v>
      </c>
      <c r="AF3695" t="str">
        <f t="shared" si="404"/>
        <v>No</v>
      </c>
      <c r="AG3695" t="str">
        <f t="shared" ca="1" si="405"/>
        <v/>
      </c>
      <c r="AH3695" t="str">
        <f ca="1">IF(OR(V3695="",AG3695=""),"Yes",IF(AG3695&gt;Config!$B$41,"Yes","No"))</f>
        <v>Yes</v>
      </c>
    </row>
    <row r="3696" spans="1:34" x14ac:dyDescent="0.25">
      <c r="A3696" s="1" t="s">
        <v>25530</v>
      </c>
      <c r="B3696" s="1" t="s">
        <v>3888</v>
      </c>
      <c r="C3696" s="1" t="s">
        <v>205</v>
      </c>
      <c r="D3696" s="1" t="s">
        <v>25531</v>
      </c>
      <c r="E3696" s="1" t="s">
        <v>35467</v>
      </c>
      <c r="F3696" s="1" t="s">
        <v>25532</v>
      </c>
      <c r="G3696" t="str">
        <f t="shared" si="399"/>
        <v>Valid</v>
      </c>
      <c r="H3696" s="1" t="s">
        <v>25533</v>
      </c>
      <c r="I3696" t="str" cm="1">
        <f t="array" ref="I3696">IF(OR(TRIM(H3696)="",ISNUMBER(SEARCH("#",H3696)),AA3696&lt;Config!$B$8,SUMPRODUCT(--ISNUMBER(SEARCH({"a";"b";"c";"d";"e";"f";"g";"h";"i";"j";"k";"l";"m";"n";"o";"p";"q";"r";"s";"t";"u";"v";"w";"x";"y";"z"},H3696)))&gt;0),"Invalid","Valid")</f>
        <v>Valid</v>
      </c>
      <c r="J3696" s="1" t="s">
        <v>25534</v>
      </c>
      <c r="K3696" s="1" t="s">
        <v>48</v>
      </c>
      <c r="L3696" s="1" t="s">
        <v>450</v>
      </c>
      <c r="M3696" s="1" t="s">
        <v>517</v>
      </c>
      <c r="N3696" s="1" t="s">
        <v>252</v>
      </c>
      <c r="O3696" s="1" t="s">
        <v>52</v>
      </c>
      <c r="P3696" t="s">
        <v>344</v>
      </c>
      <c r="Q3696" s="1" t="s">
        <v>1199</v>
      </c>
      <c r="R3696" s="1" t="s">
        <v>1200</v>
      </c>
      <c r="S3696" s="1" t="s">
        <v>9494</v>
      </c>
      <c r="T3696" s="1" t="s">
        <v>25535</v>
      </c>
      <c r="U3696" s="1" t="s">
        <v>25536</v>
      </c>
      <c r="V3696" s="1" t="s">
        <v>140</v>
      </c>
      <c r="W3696" s="1" t="s">
        <v>60</v>
      </c>
      <c r="X3696" t="str">
        <f t="shared" si="400"/>
        <v>Complete</v>
      </c>
      <c r="Y3696">
        <f>MAX(0,100-IF(G3696="Invalid",Config!$B$5,0)-IF(I3696="Invalid",Config!$B$6,0)-IF(X3696="Incomplete",Config!$B$7,0)-IF(AF3696="Yes",Config!$B$37,0))</f>
        <v>100</v>
      </c>
      <c r="Z3696" s="1">
        <f>IF(OR(TRIM(B3696)="",COUNTIF(Config!$B$15:$B$19,B3696)&gt;0),1,0)+IF(OR(TRIM(C3696)="",COUNTIF(Config!$B$15:$B$19,C3696)&gt;0),1,0)+IF(OR(TRIM(F3696)="",COUNTIF(Config!$B$15:$B$19,F3696)&gt;0),1,0)+IF(OR(TRIM(H3696)="",COUNTIF(Config!$B$15:$B$19,H3696)&gt;0),1,0)+IF(OR(TRIM(E3696)="",COUNTIF(Config!$B$15:$B$19,E3696)&gt;0),1,0)+IF(OR(TRIM(K3696)="",COUNTIF(Config!$B$15:$B$19,K3696)&gt;0),1,0)+IF(OR(TRIM(P3696)="",COUNTIF(Config!$B$15:$B$19,P3696)&gt;0),1,0)+IF(OR(TRIM(R3696)="",COUNTIF(Config!$B$15:$B$19,R3696)&gt;0),1,0)</f>
        <v>0</v>
      </c>
      <c r="AA3696" s="1" cm="1">
        <f t="array" ref="AA3696">SUMPRODUCT(LEN(H3696)-LEN(SUBSTITUTE(H3696,{"0";"1";"2";"3";"4";"5";"6";"7";"8";"9"},"")))</f>
        <v>11</v>
      </c>
      <c r="AC3696" t="str">
        <f t="shared" si="401"/>
        <v/>
      </c>
      <c r="AD3696">
        <f t="shared" si="402"/>
        <v>1</v>
      </c>
      <c r="AE3696">
        <f t="shared" si="403"/>
        <v>1</v>
      </c>
      <c r="AF3696" t="str">
        <f t="shared" si="404"/>
        <v>No</v>
      </c>
      <c r="AG3696">
        <f t="shared" ca="1" si="405"/>
        <v>37</v>
      </c>
      <c r="AH3696" t="str">
        <f ca="1">IF(OR(V3696="",AG3696=""),"Yes",IF(AG3696&gt;Config!$B$41,"Yes","No"))</f>
        <v>No</v>
      </c>
    </row>
    <row r="3697" spans="1:34" x14ac:dyDescent="0.25">
      <c r="A3697" s="1" t="s">
        <v>25537</v>
      </c>
      <c r="B3697" s="1" t="s">
        <v>4687</v>
      </c>
      <c r="C3697" s="1" t="s">
        <v>33815</v>
      </c>
      <c r="D3697" s="1" t="s">
        <v>4687</v>
      </c>
      <c r="E3697" s="1" t="s">
        <v>33901</v>
      </c>
      <c r="F3697" s="1" t="s">
        <v>25538</v>
      </c>
      <c r="G3697" t="str">
        <f t="shared" si="399"/>
        <v>Valid</v>
      </c>
      <c r="H3697" s="1" t="s">
        <v>25539</v>
      </c>
      <c r="I3697" t="str" cm="1">
        <f t="array" ref="I3697">IF(OR(TRIM(H3697)="",ISNUMBER(SEARCH("#",H3697)),AA3697&lt;Config!$B$8,SUMPRODUCT(--ISNUMBER(SEARCH({"a";"b";"c";"d";"e";"f";"g";"h";"i";"j";"k";"l";"m";"n";"o";"p";"q";"r";"s";"t";"u";"v";"w";"x";"y";"z"},H3697)))&gt;0),"Invalid","Valid")</f>
        <v>Valid</v>
      </c>
      <c r="J3697" s="1" t="s">
        <v>25540</v>
      </c>
      <c r="K3697" s="1" t="s">
        <v>195</v>
      </c>
      <c r="L3697" s="1" t="s">
        <v>450</v>
      </c>
      <c r="M3697" s="1" t="s">
        <v>462</v>
      </c>
      <c r="N3697" s="1" t="s">
        <v>68</v>
      </c>
      <c r="O3697" s="1" t="s">
        <v>266</v>
      </c>
      <c r="P3697" t="s">
        <v>53</v>
      </c>
      <c r="Q3697" s="1" t="s">
        <v>55</v>
      </c>
      <c r="R3697" s="1" t="s">
        <v>55</v>
      </c>
      <c r="S3697" s="1" t="s">
        <v>25541</v>
      </c>
      <c r="T3697" s="1" t="s">
        <v>25542</v>
      </c>
      <c r="U3697" s="1" t="s">
        <v>5769</v>
      </c>
      <c r="V3697" s="1" t="s">
        <v>3456</v>
      </c>
      <c r="W3697" s="1" t="s">
        <v>293</v>
      </c>
      <c r="X3697" t="str">
        <f t="shared" si="400"/>
        <v>Incomplete</v>
      </c>
      <c r="Y3697">
        <f>MAX(0,100-IF(G3697="Invalid",Config!$B$5,0)-IF(I3697="Invalid",Config!$B$6,0)-IF(X3697="Incomplete",Config!$B$7,0)-IF(AF3697="Yes",Config!$B$37,0))</f>
        <v>60</v>
      </c>
      <c r="Z3697" s="1">
        <f>IF(OR(TRIM(B3697)="",COUNTIF(Config!$B$15:$B$19,B3697)&gt;0),1,0)+IF(OR(TRIM(C3697)="",COUNTIF(Config!$B$15:$B$19,C3697)&gt;0),1,0)+IF(OR(TRIM(F3697)="",COUNTIF(Config!$B$15:$B$19,F3697)&gt;0),1,0)+IF(OR(TRIM(H3697)="",COUNTIF(Config!$B$15:$B$19,H3697)&gt;0),1,0)+IF(OR(TRIM(E3697)="",COUNTIF(Config!$B$15:$B$19,E3697)&gt;0),1,0)+IF(OR(TRIM(K3697)="",COUNTIF(Config!$B$15:$B$19,K3697)&gt;0),1,0)+IF(OR(TRIM(P3697)="",COUNTIF(Config!$B$15:$B$19,P3697)&gt;0),1,0)+IF(OR(TRIM(R3697)="",COUNTIF(Config!$B$15:$B$19,R3697)&gt;0),1,0)</f>
        <v>1</v>
      </c>
      <c r="AA3697" s="1" cm="1">
        <f t="array" ref="AA3697">SUMPRODUCT(LEN(H3697)-LEN(SUBSTITUTE(H3697,{"0";"1";"2";"3";"4";"5";"6";"7";"8";"9"},"")))</f>
        <v>12</v>
      </c>
      <c r="AC3697" t="str">
        <f t="shared" si="401"/>
        <v>Incomplete Profile</v>
      </c>
      <c r="AD3697">
        <f t="shared" si="402"/>
        <v>1</v>
      </c>
      <c r="AE3697">
        <f t="shared" si="403"/>
        <v>1</v>
      </c>
      <c r="AF3697" t="str">
        <f t="shared" si="404"/>
        <v>No</v>
      </c>
      <c r="AG3697">
        <f t="shared" ca="1" si="405"/>
        <v>202</v>
      </c>
      <c r="AH3697" t="str">
        <f ca="1">IF(OR(V3697="",AG3697=""),"Yes",IF(AG3697&gt;Config!$B$41,"Yes","No"))</f>
        <v>No</v>
      </c>
    </row>
    <row r="3698" spans="1:34" x14ac:dyDescent="0.25">
      <c r="A3698" s="1" t="s">
        <v>1051</v>
      </c>
      <c r="B3698" s="1" t="s">
        <v>1858</v>
      </c>
      <c r="C3698" s="1" t="s">
        <v>659</v>
      </c>
      <c r="D3698" s="1" t="s">
        <v>7972</v>
      </c>
      <c r="E3698" s="1" t="s">
        <v>35468</v>
      </c>
      <c r="F3698" s="1" t="s">
        <v>25543</v>
      </c>
      <c r="G3698" t="str">
        <f t="shared" si="399"/>
        <v>Valid</v>
      </c>
      <c r="H3698" s="1" t="s">
        <v>25544</v>
      </c>
      <c r="I3698" t="str" cm="1">
        <f t="array" ref="I3698">IF(OR(TRIM(H3698)="",ISNUMBER(SEARCH("#",H3698)),AA3698&lt;Config!$B$8,SUMPRODUCT(--ISNUMBER(SEARCH({"a";"b";"c";"d";"e";"f";"g";"h";"i";"j";"k";"l";"m";"n";"o";"p";"q";"r";"s";"t";"u";"v";"w";"x";"y";"z"},H3698)))&gt;0),"Invalid","Valid")</f>
        <v>Valid</v>
      </c>
      <c r="J3698" s="1" t="s">
        <v>25545</v>
      </c>
      <c r="K3698" s="1" t="s">
        <v>425</v>
      </c>
      <c r="L3698" s="1" t="s">
        <v>164</v>
      </c>
      <c r="M3698" s="1" t="s">
        <v>33827</v>
      </c>
      <c r="N3698" s="1" t="s">
        <v>252</v>
      </c>
      <c r="O3698" s="1" t="s">
        <v>69</v>
      </c>
      <c r="P3698" t="s">
        <v>53</v>
      </c>
      <c r="Q3698" s="1" t="s">
        <v>197</v>
      </c>
      <c r="R3698" s="1" t="s">
        <v>55</v>
      </c>
      <c r="S3698" s="1" t="s">
        <v>25546</v>
      </c>
      <c r="T3698" s="1" t="s">
        <v>25547</v>
      </c>
      <c r="U3698" s="1" t="s">
        <v>25548</v>
      </c>
      <c r="V3698" s="1" t="s">
        <v>406</v>
      </c>
      <c r="W3698" s="1" t="s">
        <v>293</v>
      </c>
      <c r="X3698" t="str">
        <f t="shared" si="400"/>
        <v>Complete</v>
      </c>
      <c r="Y3698">
        <f>MAX(0,100-IF(G3698="Invalid",Config!$B$5,0)-IF(I3698="Invalid",Config!$B$6,0)-IF(X3698="Incomplete",Config!$B$7,0)-IF(AF3698="Yes",Config!$B$37,0))</f>
        <v>100</v>
      </c>
      <c r="Z3698" s="1">
        <f>IF(OR(TRIM(B3698)="",COUNTIF(Config!$B$15:$B$19,B3698)&gt;0),1,0)+IF(OR(TRIM(C3698)="",COUNTIF(Config!$B$15:$B$19,C3698)&gt;0),1,0)+IF(OR(TRIM(F3698)="",COUNTIF(Config!$B$15:$B$19,F3698)&gt;0),1,0)+IF(OR(TRIM(H3698)="",COUNTIF(Config!$B$15:$B$19,H3698)&gt;0),1,0)+IF(OR(TRIM(E3698)="",COUNTIF(Config!$B$15:$B$19,E3698)&gt;0),1,0)+IF(OR(TRIM(K3698)="",COUNTIF(Config!$B$15:$B$19,K3698)&gt;0),1,0)+IF(OR(TRIM(P3698)="",COUNTIF(Config!$B$15:$B$19,P3698)&gt;0),1,0)+IF(OR(TRIM(R3698)="",COUNTIF(Config!$B$15:$B$19,R3698)&gt;0),1,0)</f>
        <v>0</v>
      </c>
      <c r="AA3698" s="1" cm="1">
        <f t="array" ref="AA3698">SUMPRODUCT(LEN(H3698)-LEN(SUBSTITUTE(H3698,{"0";"1";"2";"3";"4";"5";"6";"7";"8";"9"},"")))</f>
        <v>10</v>
      </c>
      <c r="AC3698" t="str">
        <f t="shared" si="401"/>
        <v/>
      </c>
      <c r="AD3698">
        <f t="shared" si="402"/>
        <v>1</v>
      </c>
      <c r="AE3698">
        <f t="shared" si="403"/>
        <v>1</v>
      </c>
      <c r="AF3698" t="str">
        <f t="shared" si="404"/>
        <v>No</v>
      </c>
      <c r="AG3698">
        <f t="shared" ca="1" si="405"/>
        <v>742</v>
      </c>
      <c r="AH3698" t="str">
        <f ca="1">IF(OR(V3698="",AG3698=""),"Yes",IF(AG3698&gt;Config!$B$41,"Yes","No"))</f>
        <v>Yes</v>
      </c>
    </row>
    <row r="3699" spans="1:34" x14ac:dyDescent="0.25">
      <c r="A3699" s="1" t="s">
        <v>25549</v>
      </c>
      <c r="B3699" s="1" t="s">
        <v>1085</v>
      </c>
      <c r="C3699" s="1" t="s">
        <v>1441</v>
      </c>
      <c r="D3699" s="1" t="s">
        <v>16603</v>
      </c>
      <c r="E3699" s="1" t="s">
        <v>159</v>
      </c>
      <c r="F3699" s="1" t="s">
        <v>25550</v>
      </c>
      <c r="G3699" t="str">
        <f t="shared" si="399"/>
        <v>Valid</v>
      </c>
      <c r="H3699" s="1" t="s">
        <v>25551</v>
      </c>
      <c r="I3699" t="str" cm="1">
        <f t="array" ref="I3699">IF(OR(TRIM(H3699)="",ISNUMBER(SEARCH("#",H3699)),AA3699&lt;Config!$B$8,SUMPRODUCT(--ISNUMBER(SEARCH({"a";"b";"c";"d";"e";"f";"g";"h";"i";"j";"k";"l";"m";"n";"o";"p";"q";"r";"s";"t";"u";"v";"w";"x";"y";"z"},H3699)))&gt;0),"Invalid","Valid")</f>
        <v>Valid</v>
      </c>
      <c r="J3699" s="1" t="s">
        <v>25552</v>
      </c>
      <c r="K3699" s="1" t="s">
        <v>516</v>
      </c>
      <c r="L3699" s="1" t="s">
        <v>49</v>
      </c>
      <c r="M3699" s="1" t="s">
        <v>33825</v>
      </c>
      <c r="N3699" s="1" t="s">
        <v>86</v>
      </c>
      <c r="O3699" s="1" t="s">
        <v>69</v>
      </c>
      <c r="P3699" t="s">
        <v>344</v>
      </c>
      <c r="Q3699" s="1" t="s">
        <v>971</v>
      </c>
      <c r="R3699" s="1" t="s">
        <v>346</v>
      </c>
      <c r="S3699" s="1" t="s">
        <v>11153</v>
      </c>
      <c r="T3699" s="1" t="s">
        <v>25553</v>
      </c>
      <c r="U3699" s="1" t="s">
        <v>25554</v>
      </c>
      <c r="V3699" s="1" t="s">
        <v>9356</v>
      </c>
      <c r="W3699" s="1" t="s">
        <v>125</v>
      </c>
      <c r="X3699" t="str">
        <f t="shared" si="400"/>
        <v>Complete</v>
      </c>
      <c r="Y3699">
        <f>MAX(0,100-IF(G3699="Invalid",Config!$B$5,0)-IF(I3699="Invalid",Config!$B$6,0)-IF(X3699="Incomplete",Config!$B$7,0)-IF(AF3699="Yes",Config!$B$37,0))</f>
        <v>100</v>
      </c>
      <c r="Z3699" s="1">
        <f>IF(OR(TRIM(B3699)="",COUNTIF(Config!$B$15:$B$19,B3699)&gt;0),1,0)+IF(OR(TRIM(C3699)="",COUNTIF(Config!$B$15:$B$19,C3699)&gt;0),1,0)+IF(OR(TRIM(F3699)="",COUNTIF(Config!$B$15:$B$19,F3699)&gt;0),1,0)+IF(OR(TRIM(H3699)="",COUNTIF(Config!$B$15:$B$19,H3699)&gt;0),1,0)+IF(OR(TRIM(E3699)="",COUNTIF(Config!$B$15:$B$19,E3699)&gt;0),1,0)+IF(OR(TRIM(K3699)="",COUNTIF(Config!$B$15:$B$19,K3699)&gt;0),1,0)+IF(OR(TRIM(P3699)="",COUNTIF(Config!$B$15:$B$19,P3699)&gt;0),1,0)+IF(OR(TRIM(R3699)="",COUNTIF(Config!$B$15:$B$19,R3699)&gt;0),1,0)</f>
        <v>0</v>
      </c>
      <c r="AA3699" s="1" cm="1">
        <f t="array" ref="AA3699">SUMPRODUCT(LEN(H3699)-LEN(SUBSTITUTE(H3699,{"0";"1";"2";"3";"4";"5";"6";"7";"8";"9"},"")))</f>
        <v>11</v>
      </c>
      <c r="AC3699" t="str">
        <f t="shared" si="401"/>
        <v/>
      </c>
      <c r="AD3699">
        <f t="shared" si="402"/>
        <v>1</v>
      </c>
      <c r="AE3699">
        <f t="shared" si="403"/>
        <v>1</v>
      </c>
      <c r="AF3699" t="str">
        <f t="shared" si="404"/>
        <v>No</v>
      </c>
      <c r="AG3699">
        <f t="shared" ca="1" si="405"/>
        <v>529</v>
      </c>
      <c r="AH3699" t="str">
        <f ca="1">IF(OR(V3699="",AG3699=""),"Yes",IF(AG3699&gt;Config!$B$41,"Yes","No"))</f>
        <v>Yes</v>
      </c>
    </row>
    <row r="3700" spans="1:34" x14ac:dyDescent="0.25">
      <c r="A3700" s="1" t="s">
        <v>25555</v>
      </c>
      <c r="B3700" s="1" t="s">
        <v>353</v>
      </c>
      <c r="C3700" s="1" t="s">
        <v>899</v>
      </c>
      <c r="D3700" s="1" t="s">
        <v>23659</v>
      </c>
      <c r="E3700" s="1" t="s">
        <v>35469</v>
      </c>
      <c r="F3700" s="1" t="s">
        <v>25556</v>
      </c>
      <c r="G3700" t="str">
        <f t="shared" si="399"/>
        <v>Valid</v>
      </c>
      <c r="H3700" s="1" t="s">
        <v>25557</v>
      </c>
      <c r="I3700" t="str" cm="1">
        <f t="array" ref="I3700">IF(OR(TRIM(H3700)="",ISNUMBER(SEARCH("#",H3700)),AA3700&lt;Config!$B$8,SUMPRODUCT(--ISNUMBER(SEARCH({"a";"b";"c";"d";"e";"f";"g";"h";"i";"j";"k";"l";"m";"n";"o";"p";"q";"r";"s";"t";"u";"v";"w";"x";"y";"z"},H3700)))&gt;0),"Invalid","Valid")</f>
        <v>Valid</v>
      </c>
      <c r="J3700" s="1" t="s">
        <v>25558</v>
      </c>
      <c r="K3700" s="1" t="s">
        <v>147</v>
      </c>
      <c r="L3700" s="1" t="s">
        <v>49</v>
      </c>
      <c r="M3700" s="1" t="s">
        <v>251</v>
      </c>
      <c r="N3700" s="1" t="s">
        <v>86</v>
      </c>
      <c r="O3700" s="1" t="s">
        <v>52</v>
      </c>
      <c r="P3700" t="s">
        <v>87</v>
      </c>
      <c r="Q3700" s="1" t="s">
        <v>438</v>
      </c>
      <c r="R3700" s="1" t="s">
        <v>136</v>
      </c>
      <c r="S3700" s="1" t="s">
        <v>2751</v>
      </c>
      <c r="T3700" s="1" t="s">
        <v>25559</v>
      </c>
      <c r="U3700" s="1" t="s">
        <v>25560</v>
      </c>
      <c r="V3700" s="1" t="s">
        <v>18896</v>
      </c>
      <c r="W3700" s="1" t="s">
        <v>94</v>
      </c>
      <c r="X3700" t="str">
        <f t="shared" si="400"/>
        <v>Complete</v>
      </c>
      <c r="Y3700">
        <f>MAX(0,100-IF(G3700="Invalid",Config!$B$5,0)-IF(I3700="Invalid",Config!$B$6,0)-IF(X3700="Incomplete",Config!$B$7,0)-IF(AF3700="Yes",Config!$B$37,0))</f>
        <v>100</v>
      </c>
      <c r="Z3700" s="1">
        <f>IF(OR(TRIM(B3700)="",COUNTIF(Config!$B$15:$B$19,B3700)&gt;0),1,0)+IF(OR(TRIM(C3700)="",COUNTIF(Config!$B$15:$B$19,C3700)&gt;0),1,0)+IF(OR(TRIM(F3700)="",COUNTIF(Config!$B$15:$B$19,F3700)&gt;0),1,0)+IF(OR(TRIM(H3700)="",COUNTIF(Config!$B$15:$B$19,H3700)&gt;0),1,0)+IF(OR(TRIM(E3700)="",COUNTIF(Config!$B$15:$B$19,E3700)&gt;0),1,0)+IF(OR(TRIM(K3700)="",COUNTIF(Config!$B$15:$B$19,K3700)&gt;0),1,0)+IF(OR(TRIM(P3700)="",COUNTIF(Config!$B$15:$B$19,P3700)&gt;0),1,0)+IF(OR(TRIM(R3700)="",COUNTIF(Config!$B$15:$B$19,R3700)&gt;0),1,0)</f>
        <v>0</v>
      </c>
      <c r="AA3700" s="1" cm="1">
        <f t="array" ref="AA3700">SUMPRODUCT(LEN(H3700)-LEN(SUBSTITUTE(H3700,{"0";"1";"2";"3";"4";"5";"6";"7";"8";"9"},"")))</f>
        <v>11</v>
      </c>
      <c r="AC3700" t="str">
        <f t="shared" si="401"/>
        <v/>
      </c>
      <c r="AD3700">
        <f t="shared" si="402"/>
        <v>1</v>
      </c>
      <c r="AE3700">
        <f t="shared" si="403"/>
        <v>1</v>
      </c>
      <c r="AF3700" t="str">
        <f t="shared" si="404"/>
        <v>No</v>
      </c>
      <c r="AG3700">
        <f t="shared" ca="1" si="405"/>
        <v>59</v>
      </c>
      <c r="AH3700" t="str">
        <f ca="1">IF(OR(V3700="",AG3700=""),"Yes",IF(AG3700&gt;Config!$B$41,"Yes","No"))</f>
        <v>No</v>
      </c>
    </row>
    <row r="3701" spans="1:34" x14ac:dyDescent="0.25">
      <c r="A3701" s="1" t="s">
        <v>25561</v>
      </c>
      <c r="B3701" s="1" t="s">
        <v>1624</v>
      </c>
      <c r="C3701" s="1" t="s">
        <v>499</v>
      </c>
      <c r="D3701" s="1" t="s">
        <v>25562</v>
      </c>
      <c r="E3701" s="1" t="s">
        <v>34661</v>
      </c>
      <c r="F3701" s="1" t="s">
        <v>25563</v>
      </c>
      <c r="G3701" t="str">
        <f t="shared" si="399"/>
        <v>Valid</v>
      </c>
      <c r="H3701" s="1" t="s">
        <v>25564</v>
      </c>
      <c r="I3701" t="str" cm="1">
        <f t="array" ref="I3701">IF(OR(TRIM(H3701)="",ISNUMBER(SEARCH("#",H3701)),AA3701&lt;Config!$B$8,SUMPRODUCT(--ISNUMBER(SEARCH({"a";"b";"c";"d";"e";"f";"g";"h";"i";"j";"k";"l";"m";"n";"o";"p";"q";"r";"s";"t";"u";"v";"w";"x";"y";"z"},H3701)))&gt;0),"Invalid","Valid")</f>
        <v>Valid</v>
      </c>
      <c r="J3701" s="1" t="s">
        <v>25565</v>
      </c>
      <c r="K3701" s="1" t="s">
        <v>722</v>
      </c>
      <c r="L3701" s="1" t="s">
        <v>102</v>
      </c>
      <c r="M3701" s="1" t="s">
        <v>235</v>
      </c>
      <c r="N3701" s="1" t="s">
        <v>252</v>
      </c>
      <c r="O3701" s="1" t="s">
        <v>196</v>
      </c>
      <c r="P3701" t="s">
        <v>53</v>
      </c>
      <c r="Q3701" s="1" t="s">
        <v>150</v>
      </c>
      <c r="R3701" s="1" t="s">
        <v>55</v>
      </c>
      <c r="S3701" s="1" t="s">
        <v>846</v>
      </c>
      <c r="T3701" s="1" t="s">
        <v>25566</v>
      </c>
      <c r="U3701" s="1" t="s">
        <v>5322</v>
      </c>
      <c r="V3701" s="1" t="s">
        <v>140</v>
      </c>
      <c r="W3701" s="1" t="s">
        <v>384</v>
      </c>
      <c r="X3701" t="str">
        <f t="shared" si="400"/>
        <v>Complete</v>
      </c>
      <c r="Y3701">
        <f>MAX(0,100-IF(G3701="Invalid",Config!$B$5,0)-IF(I3701="Invalid",Config!$B$6,0)-IF(X3701="Incomplete",Config!$B$7,0)-IF(AF3701="Yes",Config!$B$37,0))</f>
        <v>100</v>
      </c>
      <c r="Z3701" s="1">
        <f>IF(OR(TRIM(B3701)="",COUNTIF(Config!$B$15:$B$19,B3701)&gt;0),1,0)+IF(OR(TRIM(C3701)="",COUNTIF(Config!$B$15:$B$19,C3701)&gt;0),1,0)+IF(OR(TRIM(F3701)="",COUNTIF(Config!$B$15:$B$19,F3701)&gt;0),1,0)+IF(OR(TRIM(H3701)="",COUNTIF(Config!$B$15:$B$19,H3701)&gt;0),1,0)+IF(OR(TRIM(E3701)="",COUNTIF(Config!$B$15:$B$19,E3701)&gt;0),1,0)+IF(OR(TRIM(K3701)="",COUNTIF(Config!$B$15:$B$19,K3701)&gt;0),1,0)+IF(OR(TRIM(P3701)="",COUNTIF(Config!$B$15:$B$19,P3701)&gt;0),1,0)+IF(OR(TRIM(R3701)="",COUNTIF(Config!$B$15:$B$19,R3701)&gt;0),1,0)</f>
        <v>0</v>
      </c>
      <c r="AA3701" s="1" cm="1">
        <f t="array" ref="AA3701">SUMPRODUCT(LEN(H3701)-LEN(SUBSTITUTE(H3701,{"0";"1";"2";"3";"4";"5";"6";"7";"8";"9"},"")))</f>
        <v>12</v>
      </c>
      <c r="AC3701" t="str">
        <f t="shared" si="401"/>
        <v/>
      </c>
      <c r="AD3701">
        <f t="shared" si="402"/>
        <v>1</v>
      </c>
      <c r="AE3701">
        <f t="shared" si="403"/>
        <v>1</v>
      </c>
      <c r="AF3701" t="str">
        <f t="shared" si="404"/>
        <v>No</v>
      </c>
      <c r="AG3701">
        <f t="shared" ca="1" si="405"/>
        <v>37</v>
      </c>
      <c r="AH3701" t="str">
        <f ca="1">IF(OR(V3701="",AG3701=""),"Yes",IF(AG3701&gt;Config!$B$41,"Yes","No"))</f>
        <v>No</v>
      </c>
    </row>
    <row r="3702" spans="1:34" x14ac:dyDescent="0.25">
      <c r="A3702" s="1" t="s">
        <v>25567</v>
      </c>
      <c r="B3702" s="1" t="s">
        <v>1982</v>
      </c>
      <c r="C3702" s="1" t="s">
        <v>230</v>
      </c>
      <c r="D3702" s="1" t="s">
        <v>25568</v>
      </c>
      <c r="E3702" s="1" t="s">
        <v>34799</v>
      </c>
      <c r="F3702" s="1" t="s">
        <v>25569</v>
      </c>
      <c r="G3702" t="str">
        <f t="shared" si="399"/>
        <v>Valid</v>
      </c>
      <c r="H3702" s="1" t="s">
        <v>25570</v>
      </c>
      <c r="I3702" t="str" cm="1">
        <f t="array" ref="I3702">IF(OR(TRIM(H3702)="",ISNUMBER(SEARCH("#",H3702)),AA3702&lt;Config!$B$8,SUMPRODUCT(--ISNUMBER(SEARCH({"a";"b";"c";"d";"e";"f";"g";"h";"i";"j";"k";"l";"m";"n";"o";"p";"q";"r";"s";"t";"u";"v";"w";"x";"y";"z"},H3702)))&gt;0),"Invalid","Valid")</f>
        <v>Valid</v>
      </c>
      <c r="J3702" s="1" t="s">
        <v>25571</v>
      </c>
      <c r="K3702" s="1" t="s">
        <v>516</v>
      </c>
      <c r="L3702" s="1" t="s">
        <v>179</v>
      </c>
      <c r="M3702" s="1" t="s">
        <v>391</v>
      </c>
      <c r="N3702" s="1" t="s">
        <v>252</v>
      </c>
      <c r="O3702" s="1" t="s">
        <v>149</v>
      </c>
      <c r="P3702" t="s">
        <v>590</v>
      </c>
      <c r="Q3702" s="1" t="s">
        <v>844</v>
      </c>
      <c r="R3702" s="1" t="s">
        <v>1774</v>
      </c>
      <c r="S3702" s="1" t="s">
        <v>25572</v>
      </c>
      <c r="T3702" s="1" t="s">
        <v>25573</v>
      </c>
      <c r="U3702" s="1" t="s">
        <v>25574</v>
      </c>
      <c r="V3702" s="1" t="s">
        <v>5437</v>
      </c>
      <c r="W3702" s="1" t="s">
        <v>94</v>
      </c>
      <c r="X3702" t="str">
        <f t="shared" si="400"/>
        <v>Complete</v>
      </c>
      <c r="Y3702">
        <f>MAX(0,100-IF(G3702="Invalid",Config!$B$5,0)-IF(I3702="Invalid",Config!$B$6,0)-IF(X3702="Incomplete",Config!$B$7,0)-IF(AF3702="Yes",Config!$B$37,0))</f>
        <v>100</v>
      </c>
      <c r="Z3702" s="1">
        <f>IF(OR(TRIM(B3702)="",COUNTIF(Config!$B$15:$B$19,B3702)&gt;0),1,0)+IF(OR(TRIM(C3702)="",COUNTIF(Config!$B$15:$B$19,C3702)&gt;0),1,0)+IF(OR(TRIM(F3702)="",COUNTIF(Config!$B$15:$B$19,F3702)&gt;0),1,0)+IF(OR(TRIM(H3702)="",COUNTIF(Config!$B$15:$B$19,H3702)&gt;0),1,0)+IF(OR(TRIM(E3702)="",COUNTIF(Config!$B$15:$B$19,E3702)&gt;0),1,0)+IF(OR(TRIM(K3702)="",COUNTIF(Config!$B$15:$B$19,K3702)&gt;0),1,0)+IF(OR(TRIM(P3702)="",COUNTIF(Config!$B$15:$B$19,P3702)&gt;0),1,0)+IF(OR(TRIM(R3702)="",COUNTIF(Config!$B$15:$B$19,R3702)&gt;0),1,0)</f>
        <v>0</v>
      </c>
      <c r="AA3702" s="1" cm="1">
        <f t="array" ref="AA3702">SUMPRODUCT(LEN(H3702)-LEN(SUBSTITUTE(H3702,{"0";"1";"2";"3";"4";"5";"6";"7";"8";"9"},"")))</f>
        <v>12</v>
      </c>
      <c r="AC3702" t="str">
        <f t="shared" si="401"/>
        <v/>
      </c>
      <c r="AD3702">
        <f t="shared" si="402"/>
        <v>1</v>
      </c>
      <c r="AE3702">
        <f t="shared" si="403"/>
        <v>1</v>
      </c>
      <c r="AF3702" t="str">
        <f t="shared" si="404"/>
        <v>No</v>
      </c>
      <c r="AG3702">
        <f t="shared" ca="1" si="405"/>
        <v>159</v>
      </c>
      <c r="AH3702" t="str">
        <f ca="1">IF(OR(V3702="",AG3702=""),"Yes",IF(AG3702&gt;Config!$B$41,"Yes","No"))</f>
        <v>No</v>
      </c>
    </row>
    <row r="3703" spans="1:34" x14ac:dyDescent="0.25">
      <c r="A3703" s="1" t="s">
        <v>25575</v>
      </c>
      <c r="B3703" s="1" t="s">
        <v>1015</v>
      </c>
      <c r="C3703" s="1" t="s">
        <v>828</v>
      </c>
      <c r="D3703" s="1" t="s">
        <v>21409</v>
      </c>
      <c r="E3703" s="1" t="s">
        <v>33866</v>
      </c>
      <c r="F3703" s="1" t="s">
        <v>25576</v>
      </c>
      <c r="G3703" t="str">
        <f t="shared" si="399"/>
        <v>Valid</v>
      </c>
      <c r="H3703" s="1" t="s">
        <v>25577</v>
      </c>
      <c r="I3703" t="str" cm="1">
        <f t="array" ref="I3703">IF(OR(TRIM(H3703)="",ISNUMBER(SEARCH("#",H3703)),AA3703&lt;Config!$B$8,SUMPRODUCT(--ISNUMBER(SEARCH({"a";"b";"c";"d";"e";"f";"g";"h";"i";"j";"k";"l";"m";"n";"o";"p";"q";"r";"s";"t";"u";"v";"w";"x";"y";"z"},H3703)))&gt;0),"Invalid","Valid")</f>
        <v>Valid</v>
      </c>
      <c r="J3703" s="1" t="s">
        <v>950</v>
      </c>
      <c r="K3703" s="1" t="s">
        <v>287</v>
      </c>
      <c r="L3703" s="1" t="s">
        <v>102</v>
      </c>
      <c r="M3703" s="1" t="s">
        <v>165</v>
      </c>
      <c r="N3703" s="1" t="s">
        <v>358</v>
      </c>
      <c r="O3703" s="1" t="s">
        <v>196</v>
      </c>
      <c r="P3703" t="s">
        <v>53</v>
      </c>
      <c r="Q3703" s="1" t="s">
        <v>150</v>
      </c>
      <c r="R3703" s="1" t="s">
        <v>70</v>
      </c>
      <c r="S3703" s="1" t="s">
        <v>25578</v>
      </c>
      <c r="T3703" s="1" t="s">
        <v>25579</v>
      </c>
      <c r="U3703" s="1" t="s">
        <v>2555</v>
      </c>
      <c r="V3703" s="1" t="s">
        <v>7943</v>
      </c>
      <c r="W3703" s="1" t="s">
        <v>141</v>
      </c>
      <c r="X3703" t="str">
        <f t="shared" si="400"/>
        <v>Complete</v>
      </c>
      <c r="Y3703">
        <f>MAX(0,100-IF(G3703="Invalid",Config!$B$5,0)-IF(I3703="Invalid",Config!$B$6,0)-IF(X3703="Incomplete",Config!$B$7,0)-IF(AF3703="Yes",Config!$B$37,0))</f>
        <v>100</v>
      </c>
      <c r="Z3703" s="1">
        <f>IF(OR(TRIM(B3703)="",COUNTIF(Config!$B$15:$B$19,B3703)&gt;0),1,0)+IF(OR(TRIM(C3703)="",COUNTIF(Config!$B$15:$B$19,C3703)&gt;0),1,0)+IF(OR(TRIM(F3703)="",COUNTIF(Config!$B$15:$B$19,F3703)&gt;0),1,0)+IF(OR(TRIM(H3703)="",COUNTIF(Config!$B$15:$B$19,H3703)&gt;0),1,0)+IF(OR(TRIM(E3703)="",COUNTIF(Config!$B$15:$B$19,E3703)&gt;0),1,0)+IF(OR(TRIM(K3703)="",COUNTIF(Config!$B$15:$B$19,K3703)&gt;0),1,0)+IF(OR(TRIM(P3703)="",COUNTIF(Config!$B$15:$B$19,P3703)&gt;0),1,0)+IF(OR(TRIM(R3703)="",COUNTIF(Config!$B$15:$B$19,R3703)&gt;0),1,0)</f>
        <v>0</v>
      </c>
      <c r="AA3703" s="1" cm="1">
        <f t="array" ref="AA3703">SUMPRODUCT(LEN(H3703)-LEN(SUBSTITUTE(H3703,{"0";"1";"2";"3";"4";"5";"6";"7";"8";"9"},"")))</f>
        <v>12</v>
      </c>
      <c r="AC3703" t="str">
        <f t="shared" si="401"/>
        <v/>
      </c>
      <c r="AD3703">
        <f t="shared" si="402"/>
        <v>1</v>
      </c>
      <c r="AE3703">
        <f t="shared" si="403"/>
        <v>1</v>
      </c>
      <c r="AF3703" t="str">
        <f t="shared" si="404"/>
        <v>No</v>
      </c>
      <c r="AG3703">
        <f t="shared" ca="1" si="405"/>
        <v>370</v>
      </c>
      <c r="AH3703" t="str">
        <f ca="1">IF(OR(V3703="",AG3703=""),"Yes",IF(AG3703&gt;Config!$B$41,"Yes","No"))</f>
        <v>Yes</v>
      </c>
    </row>
    <row r="3704" spans="1:34" x14ac:dyDescent="0.25">
      <c r="A3704" s="1" t="s">
        <v>25580</v>
      </c>
      <c r="B3704" s="1" t="s">
        <v>322</v>
      </c>
      <c r="C3704" s="1" t="s">
        <v>748</v>
      </c>
      <c r="D3704" s="1" t="s">
        <v>17352</v>
      </c>
      <c r="E3704" s="1" t="s">
        <v>35183</v>
      </c>
      <c r="F3704" s="1" t="s">
        <v>25581</v>
      </c>
      <c r="G3704" t="str">
        <f t="shared" si="399"/>
        <v>Valid</v>
      </c>
      <c r="H3704" s="1" t="s">
        <v>25582</v>
      </c>
      <c r="I3704" t="str" cm="1">
        <f t="array" ref="I3704">IF(OR(TRIM(H3704)="",ISNUMBER(SEARCH("#",H3704)),AA3704&lt;Config!$B$8,SUMPRODUCT(--ISNUMBER(SEARCH({"a";"b";"c";"d";"e";"f";"g";"h";"i";"j";"k";"l";"m";"n";"o";"p";"q";"r";"s";"t";"u";"v";"w";"x";"y";"z"},H3704)))&gt;0),"Invalid","Valid")</f>
        <v>Valid</v>
      </c>
      <c r="J3704" s="1" t="s">
        <v>25583</v>
      </c>
      <c r="K3704" s="1" t="s">
        <v>28</v>
      </c>
      <c r="L3704" s="1" t="s">
        <v>84</v>
      </c>
      <c r="M3704" s="1" t="s">
        <v>103</v>
      </c>
      <c r="N3704" s="1" t="s">
        <v>211</v>
      </c>
      <c r="O3704" s="1" t="s">
        <v>69</v>
      </c>
      <c r="P3704" t="s">
        <v>104</v>
      </c>
      <c r="Q3704" s="1" t="s">
        <v>732</v>
      </c>
      <c r="R3704" s="1" t="s">
        <v>922</v>
      </c>
      <c r="S3704" s="1" t="s">
        <v>20328</v>
      </c>
      <c r="T3704" s="1" t="s">
        <v>25584</v>
      </c>
      <c r="U3704" s="1" t="s">
        <v>5146</v>
      </c>
      <c r="V3704" s="1" t="s">
        <v>140</v>
      </c>
      <c r="W3704" s="1" t="s">
        <v>141</v>
      </c>
      <c r="X3704" t="str">
        <f t="shared" si="400"/>
        <v>Complete</v>
      </c>
      <c r="Y3704">
        <f>MAX(0,100-IF(G3704="Invalid",Config!$B$5,0)-IF(I3704="Invalid",Config!$B$6,0)-IF(X3704="Incomplete",Config!$B$7,0)-IF(AF3704="Yes",Config!$B$37,0))</f>
        <v>75</v>
      </c>
      <c r="Z3704" s="1">
        <f>IF(OR(TRIM(B3704)="",COUNTIF(Config!$B$15:$B$19,B3704)&gt;0),1,0)+IF(OR(TRIM(C3704)="",COUNTIF(Config!$B$15:$B$19,C3704)&gt;0),1,0)+IF(OR(TRIM(F3704)="",COUNTIF(Config!$B$15:$B$19,F3704)&gt;0),1,0)+IF(OR(TRIM(H3704)="",COUNTIF(Config!$B$15:$B$19,H3704)&gt;0),1,0)+IF(OR(TRIM(E3704)="",COUNTIF(Config!$B$15:$B$19,E3704)&gt;0),1,0)+IF(OR(TRIM(K3704)="",COUNTIF(Config!$B$15:$B$19,K3704)&gt;0),1,0)+IF(OR(TRIM(P3704)="",COUNTIF(Config!$B$15:$B$19,P3704)&gt;0),1,0)+IF(OR(TRIM(R3704)="",COUNTIF(Config!$B$15:$B$19,R3704)&gt;0),1,0)</f>
        <v>0</v>
      </c>
      <c r="AA3704" s="1" cm="1">
        <f t="array" ref="AA3704">SUMPRODUCT(LEN(H3704)-LEN(SUBSTITUTE(H3704,{"0";"1";"2";"3";"4";"5";"6";"7";"8";"9"},"")))</f>
        <v>11</v>
      </c>
      <c r="AC3704" t="str">
        <f t="shared" si="401"/>
        <v>Potential Duplicate</v>
      </c>
      <c r="AD3704">
        <f t="shared" si="402"/>
        <v>2</v>
      </c>
      <c r="AE3704">
        <f t="shared" si="403"/>
        <v>1</v>
      </c>
      <c r="AF3704" t="str">
        <f t="shared" si="404"/>
        <v>Yes</v>
      </c>
      <c r="AG3704">
        <f t="shared" ca="1" si="405"/>
        <v>37</v>
      </c>
      <c r="AH3704" t="str">
        <f ca="1">IF(OR(V3704="",AG3704=""),"Yes",IF(AG3704&gt;Config!$B$41,"Yes","No"))</f>
        <v>No</v>
      </c>
    </row>
    <row r="3705" spans="1:34" x14ac:dyDescent="0.25">
      <c r="A3705" s="1" t="s">
        <v>25585</v>
      </c>
      <c r="B3705" s="1" t="s">
        <v>6047</v>
      </c>
      <c r="C3705" s="1" t="s">
        <v>78</v>
      </c>
      <c r="D3705" s="1" t="s">
        <v>25586</v>
      </c>
      <c r="E3705" s="1" t="s">
        <v>310</v>
      </c>
      <c r="F3705" s="1" t="s">
        <v>25587</v>
      </c>
      <c r="G3705" t="str">
        <f t="shared" si="399"/>
        <v>Invalid</v>
      </c>
      <c r="H3705" s="1" t="s">
        <v>25588</v>
      </c>
      <c r="I3705" t="str" cm="1">
        <f t="array" ref="I3705">IF(OR(TRIM(H3705)="",ISNUMBER(SEARCH("#",H3705)),AA3705&lt;Config!$B$8,SUMPRODUCT(--ISNUMBER(SEARCH({"a";"b";"c";"d";"e";"f";"g";"h";"i";"j";"k";"l";"m";"n";"o";"p";"q";"r";"s";"t";"u";"v";"w";"x";"y";"z"},H3705)))&gt;0),"Invalid","Valid")</f>
        <v>Valid</v>
      </c>
      <c r="J3705" s="1" t="s">
        <v>25589</v>
      </c>
      <c r="K3705" s="1" t="s">
        <v>378</v>
      </c>
      <c r="L3705" s="1" t="s">
        <v>164</v>
      </c>
      <c r="M3705" s="1" t="s">
        <v>33825</v>
      </c>
      <c r="N3705" s="1" t="s">
        <v>31</v>
      </c>
      <c r="O3705" s="1" t="s">
        <v>32</v>
      </c>
      <c r="P3705" t="s">
        <v>314</v>
      </c>
      <c r="Q3705" s="1" t="s">
        <v>316</v>
      </c>
      <c r="R3705" s="1" t="s">
        <v>315</v>
      </c>
      <c r="S3705" s="1" t="s">
        <v>11333</v>
      </c>
      <c r="T3705" s="1" t="s">
        <v>25590</v>
      </c>
      <c r="U3705" s="1" t="s">
        <v>25591</v>
      </c>
      <c r="V3705" s="1" t="s">
        <v>140</v>
      </c>
      <c r="W3705" s="1" t="s">
        <v>186</v>
      </c>
      <c r="X3705" t="str">
        <f t="shared" si="400"/>
        <v>Complete</v>
      </c>
      <c r="Y3705">
        <f>MAX(0,100-IF(G3705="Invalid",Config!$B$5,0)-IF(I3705="Invalid",Config!$B$6,0)-IF(X3705="Incomplete",Config!$B$7,0)-IF(AF3705="Yes",Config!$B$37,0))</f>
        <v>70</v>
      </c>
      <c r="Z3705" s="1">
        <f>IF(OR(TRIM(B3705)="",COUNTIF(Config!$B$15:$B$19,B3705)&gt;0),1,0)+IF(OR(TRIM(C3705)="",COUNTIF(Config!$B$15:$B$19,C3705)&gt;0),1,0)+IF(OR(TRIM(F3705)="",COUNTIF(Config!$B$15:$B$19,F3705)&gt;0),1,0)+IF(OR(TRIM(H3705)="",COUNTIF(Config!$B$15:$B$19,H3705)&gt;0),1,0)+IF(OR(TRIM(E3705)="",COUNTIF(Config!$B$15:$B$19,E3705)&gt;0),1,0)+IF(OR(TRIM(K3705)="",COUNTIF(Config!$B$15:$B$19,K3705)&gt;0),1,0)+IF(OR(TRIM(P3705)="",COUNTIF(Config!$B$15:$B$19,P3705)&gt;0),1,0)+IF(OR(TRIM(R3705)="",COUNTIF(Config!$B$15:$B$19,R3705)&gt;0),1,0)</f>
        <v>0</v>
      </c>
      <c r="AA3705" s="1" cm="1">
        <f t="array" ref="AA3705">SUMPRODUCT(LEN(H3705)-LEN(SUBSTITUTE(H3705,{"0";"1";"2";"3";"4";"5";"6";"7";"8";"9"},"")))</f>
        <v>10</v>
      </c>
      <c r="AC3705" t="str">
        <f t="shared" si="401"/>
        <v>Invalid Email</v>
      </c>
      <c r="AD3705">
        <f t="shared" si="402"/>
        <v>0</v>
      </c>
      <c r="AE3705">
        <f t="shared" si="403"/>
        <v>1</v>
      </c>
      <c r="AF3705" t="str">
        <f t="shared" si="404"/>
        <v>No</v>
      </c>
      <c r="AG3705">
        <f t="shared" ca="1" si="405"/>
        <v>37</v>
      </c>
      <c r="AH3705" t="str">
        <f ca="1">IF(OR(V3705="",AG3705=""),"Yes",IF(AG3705&gt;Config!$B$41,"Yes","No"))</f>
        <v>No</v>
      </c>
    </row>
    <row r="3706" spans="1:34" x14ac:dyDescent="0.25">
      <c r="A3706" s="1" t="s">
        <v>25592</v>
      </c>
      <c r="B3706" s="1" t="s">
        <v>77</v>
      </c>
      <c r="C3706" s="1" t="s">
        <v>775</v>
      </c>
      <c r="D3706" s="1" t="s">
        <v>25593</v>
      </c>
      <c r="E3706" s="1" t="s">
        <v>35470</v>
      </c>
      <c r="F3706" s="1" t="s">
        <v>25594</v>
      </c>
      <c r="G3706" t="str">
        <f t="shared" si="399"/>
        <v>Valid</v>
      </c>
      <c r="H3706" s="1" t="s">
        <v>25595</v>
      </c>
      <c r="I3706" t="str" cm="1">
        <f t="array" ref="I3706">IF(OR(TRIM(H3706)="",ISNUMBER(SEARCH("#",H3706)),AA3706&lt;Config!$B$8,SUMPRODUCT(--ISNUMBER(SEARCH({"a";"b";"c";"d";"e";"f";"g";"h";"i";"j";"k";"l";"m";"n";"o";"p";"q";"r";"s";"t";"u";"v";"w";"x";"y";"z"},H3706)))&gt;0),"Invalid","Valid")</f>
        <v>Valid</v>
      </c>
      <c r="J3706" s="1" t="s">
        <v>25596</v>
      </c>
      <c r="K3706" s="1" t="s">
        <v>83</v>
      </c>
      <c r="L3706" s="1" t="s">
        <v>49</v>
      </c>
      <c r="M3706" s="1" t="s">
        <v>50</v>
      </c>
      <c r="N3706" s="1" t="s">
        <v>252</v>
      </c>
      <c r="O3706" s="1" t="s">
        <v>196</v>
      </c>
      <c r="P3706" t="s">
        <v>53</v>
      </c>
      <c r="Q3706" s="1" t="s">
        <v>197</v>
      </c>
      <c r="R3706" s="1" t="s">
        <v>415</v>
      </c>
      <c r="S3706" s="1" t="s">
        <v>25597</v>
      </c>
      <c r="T3706" s="1" t="s">
        <v>25598</v>
      </c>
      <c r="U3706" s="1" t="s">
        <v>6880</v>
      </c>
      <c r="V3706" s="1" t="s">
        <v>140</v>
      </c>
      <c r="W3706" s="1" t="s">
        <v>141</v>
      </c>
      <c r="X3706" t="str">
        <f t="shared" si="400"/>
        <v>Complete</v>
      </c>
      <c r="Y3706">
        <f>MAX(0,100-IF(G3706="Invalid",Config!$B$5,0)-IF(I3706="Invalid",Config!$B$6,0)-IF(X3706="Incomplete",Config!$B$7,0)-IF(AF3706="Yes",Config!$B$37,0))</f>
        <v>100</v>
      </c>
      <c r="Z3706" s="1">
        <f>IF(OR(TRIM(B3706)="",COUNTIF(Config!$B$15:$B$19,B3706)&gt;0),1,0)+IF(OR(TRIM(C3706)="",COUNTIF(Config!$B$15:$B$19,C3706)&gt;0),1,0)+IF(OR(TRIM(F3706)="",COUNTIF(Config!$B$15:$B$19,F3706)&gt;0),1,0)+IF(OR(TRIM(H3706)="",COUNTIF(Config!$B$15:$B$19,H3706)&gt;0),1,0)+IF(OR(TRIM(E3706)="",COUNTIF(Config!$B$15:$B$19,E3706)&gt;0),1,0)+IF(OR(TRIM(K3706)="",COUNTIF(Config!$B$15:$B$19,K3706)&gt;0),1,0)+IF(OR(TRIM(P3706)="",COUNTIF(Config!$B$15:$B$19,P3706)&gt;0),1,0)+IF(OR(TRIM(R3706)="",COUNTIF(Config!$B$15:$B$19,R3706)&gt;0),1,0)</f>
        <v>0</v>
      </c>
      <c r="AA3706" s="1" cm="1">
        <f t="array" ref="AA3706">SUMPRODUCT(LEN(H3706)-LEN(SUBSTITUTE(H3706,{"0";"1";"2";"3";"4";"5";"6";"7";"8";"9"},"")))</f>
        <v>12</v>
      </c>
      <c r="AC3706" t="str">
        <f t="shared" si="401"/>
        <v/>
      </c>
      <c r="AD3706">
        <f t="shared" si="402"/>
        <v>1</v>
      </c>
      <c r="AE3706">
        <f t="shared" si="403"/>
        <v>1</v>
      </c>
      <c r="AF3706" t="str">
        <f t="shared" si="404"/>
        <v>No</v>
      </c>
      <c r="AG3706">
        <f t="shared" ca="1" si="405"/>
        <v>37</v>
      </c>
      <c r="AH3706" t="str">
        <f ca="1">IF(OR(V3706="",AG3706=""),"Yes",IF(AG3706&gt;Config!$B$41,"Yes","No"))</f>
        <v>No</v>
      </c>
    </row>
    <row r="3707" spans="1:34" x14ac:dyDescent="0.25">
      <c r="A3707" s="1" t="s">
        <v>25599</v>
      </c>
      <c r="B3707" s="1" t="s">
        <v>156</v>
      </c>
      <c r="C3707" s="1" t="s">
        <v>43</v>
      </c>
      <c r="D3707" s="1" t="s">
        <v>25600</v>
      </c>
      <c r="E3707" s="1" t="s">
        <v>33829</v>
      </c>
      <c r="F3707" s="1" t="s">
        <v>25601</v>
      </c>
      <c r="G3707" t="str">
        <f t="shared" si="399"/>
        <v>Valid</v>
      </c>
      <c r="H3707" s="1" t="s">
        <v>25602</v>
      </c>
      <c r="I3707" t="str" cm="1">
        <f t="array" ref="I3707">IF(OR(TRIM(H3707)="",ISNUMBER(SEARCH("#",H3707)),AA3707&lt;Config!$B$8,SUMPRODUCT(--ISNUMBER(SEARCH({"a";"b";"c";"d";"e";"f";"g";"h";"i";"j";"k";"l";"m";"n";"o";"p";"q";"r";"s";"t";"u";"v";"w";"x";"y";"z"},H3707)))&gt;0),"Invalid","Valid")</f>
        <v>Valid</v>
      </c>
      <c r="J3707" s="1" t="s">
        <v>25603</v>
      </c>
      <c r="K3707" s="1" t="s">
        <v>133</v>
      </c>
      <c r="L3707" s="1" t="s">
        <v>102</v>
      </c>
      <c r="M3707" s="1" t="s">
        <v>103</v>
      </c>
      <c r="N3707" s="1" t="s">
        <v>358</v>
      </c>
      <c r="O3707" s="1" t="s">
        <v>196</v>
      </c>
      <c r="P3707" t="s">
        <v>53</v>
      </c>
      <c r="Q3707" s="1" t="s">
        <v>55</v>
      </c>
      <c r="R3707" s="1" t="s">
        <v>70</v>
      </c>
      <c r="S3707" s="1" t="s">
        <v>25604</v>
      </c>
      <c r="T3707" s="1" t="s">
        <v>25605</v>
      </c>
      <c r="U3707" s="1" t="s">
        <v>333</v>
      </c>
      <c r="V3707" s="1" t="s">
        <v>815</v>
      </c>
      <c r="W3707" s="1" t="s">
        <v>94</v>
      </c>
      <c r="X3707" t="str">
        <f t="shared" si="400"/>
        <v>Incomplete</v>
      </c>
      <c r="Y3707">
        <f>MAX(0,100-IF(G3707="Invalid",Config!$B$5,0)-IF(I3707="Invalid",Config!$B$6,0)-IF(X3707="Incomplete",Config!$B$7,0)-IF(AF3707="Yes",Config!$B$37,0))</f>
        <v>60</v>
      </c>
      <c r="Z3707" s="1">
        <f>IF(OR(TRIM(B3707)="",COUNTIF(Config!$B$15:$B$19,B3707)&gt;0),1,0)+IF(OR(TRIM(C3707)="",COUNTIF(Config!$B$15:$B$19,C3707)&gt;0),1,0)+IF(OR(TRIM(F3707)="",COUNTIF(Config!$B$15:$B$19,F3707)&gt;0),1,0)+IF(OR(TRIM(H3707)="",COUNTIF(Config!$B$15:$B$19,H3707)&gt;0),1,0)+IF(OR(TRIM(E3707)="",COUNTIF(Config!$B$15:$B$19,E3707)&gt;0),1,0)+IF(OR(TRIM(K3707)="",COUNTIF(Config!$B$15:$B$19,K3707)&gt;0),1,0)+IF(OR(TRIM(P3707)="",COUNTIF(Config!$B$15:$B$19,P3707)&gt;0),1,0)+IF(OR(TRIM(R3707)="",COUNTIF(Config!$B$15:$B$19,R3707)&gt;0),1,0)</f>
        <v>1</v>
      </c>
      <c r="AA3707" s="1" cm="1">
        <f t="array" ref="AA3707">SUMPRODUCT(LEN(H3707)-LEN(SUBSTITUTE(H3707,{"0";"1";"2";"3";"4";"5";"6";"7";"8";"9"},"")))</f>
        <v>12</v>
      </c>
      <c r="AC3707" t="str">
        <f t="shared" si="401"/>
        <v>Incomplete Profile</v>
      </c>
      <c r="AD3707">
        <f t="shared" si="402"/>
        <v>1</v>
      </c>
      <c r="AE3707">
        <f t="shared" si="403"/>
        <v>1</v>
      </c>
      <c r="AF3707" t="str">
        <f t="shared" si="404"/>
        <v>No</v>
      </c>
      <c r="AG3707">
        <f t="shared" ca="1" si="405"/>
        <v>447</v>
      </c>
      <c r="AH3707" t="str">
        <f ca="1">IF(OR(V3707="",AG3707=""),"Yes",IF(AG3707&gt;Config!$B$41,"Yes","No"))</f>
        <v>Yes</v>
      </c>
    </row>
    <row r="3708" spans="1:34" x14ac:dyDescent="0.25">
      <c r="A3708" s="1" t="s">
        <v>25606</v>
      </c>
      <c r="B3708" s="1" t="s">
        <v>7543</v>
      </c>
      <c r="C3708" s="1" t="s">
        <v>97</v>
      </c>
      <c r="D3708" s="1" t="s">
        <v>12126</v>
      </c>
      <c r="E3708" s="1" t="s">
        <v>34709</v>
      </c>
      <c r="F3708" s="1" t="s">
        <v>12127</v>
      </c>
      <c r="G3708" t="str">
        <f t="shared" si="399"/>
        <v>Valid</v>
      </c>
      <c r="H3708" s="1" t="s">
        <v>25607</v>
      </c>
      <c r="I3708" t="str" cm="1">
        <f t="array" ref="I3708">IF(OR(TRIM(H3708)="",ISNUMBER(SEARCH("#",H3708)),AA3708&lt;Config!$B$8,SUMPRODUCT(--ISNUMBER(SEARCH({"a";"b";"c";"d";"e";"f";"g";"h";"i";"j";"k";"l";"m";"n";"o";"p";"q";"r";"s";"t";"u";"v";"w";"x";"y";"z"},H3708)))&gt;0),"Invalid","Valid")</f>
        <v>Valid</v>
      </c>
      <c r="J3708" s="1" t="s">
        <v>12129</v>
      </c>
      <c r="K3708" s="1" t="s">
        <v>147</v>
      </c>
      <c r="L3708" s="1" t="s">
        <v>179</v>
      </c>
      <c r="M3708" s="1" t="s">
        <v>33825</v>
      </c>
      <c r="N3708" s="1" t="s">
        <v>211</v>
      </c>
      <c r="O3708" s="1" t="s">
        <v>32</v>
      </c>
      <c r="P3708" t="s">
        <v>53</v>
      </c>
      <c r="Q3708" s="1" t="s">
        <v>181</v>
      </c>
      <c r="R3708" s="1" t="s">
        <v>415</v>
      </c>
      <c r="S3708" s="1" t="s">
        <v>12130</v>
      </c>
      <c r="T3708" s="1" t="s">
        <v>12131</v>
      </c>
      <c r="U3708" s="1" t="s">
        <v>9676</v>
      </c>
      <c r="V3708" s="1" t="s">
        <v>2041</v>
      </c>
      <c r="W3708" s="1" t="s">
        <v>384</v>
      </c>
      <c r="X3708" t="str">
        <f t="shared" si="400"/>
        <v>Complete</v>
      </c>
      <c r="Y3708">
        <f>MAX(0,100-IF(G3708="Invalid",Config!$B$5,0)-IF(I3708="Invalid",Config!$B$6,0)-IF(X3708="Incomplete",Config!$B$7,0)-IF(AF3708="Yes",Config!$B$37,0))</f>
        <v>75</v>
      </c>
      <c r="Z3708" s="1">
        <f>IF(OR(TRIM(B3708)="",COUNTIF(Config!$B$15:$B$19,B3708)&gt;0),1,0)+IF(OR(TRIM(C3708)="",COUNTIF(Config!$B$15:$B$19,C3708)&gt;0),1,0)+IF(OR(TRIM(F3708)="",COUNTIF(Config!$B$15:$B$19,F3708)&gt;0),1,0)+IF(OR(TRIM(H3708)="",COUNTIF(Config!$B$15:$B$19,H3708)&gt;0),1,0)+IF(OR(TRIM(E3708)="",COUNTIF(Config!$B$15:$B$19,E3708)&gt;0),1,0)+IF(OR(TRIM(K3708)="",COUNTIF(Config!$B$15:$B$19,K3708)&gt;0),1,0)+IF(OR(TRIM(P3708)="",COUNTIF(Config!$B$15:$B$19,P3708)&gt;0),1,0)+IF(OR(TRIM(R3708)="",COUNTIF(Config!$B$15:$B$19,R3708)&gt;0),1,0)</f>
        <v>0</v>
      </c>
      <c r="AA3708" s="1" cm="1">
        <f t="array" ref="AA3708">SUMPRODUCT(LEN(H3708)-LEN(SUBSTITUTE(H3708,{"0";"1";"2";"3";"4";"5";"6";"7";"8";"9"},"")))</f>
        <v>12</v>
      </c>
      <c r="AC3708" t="str">
        <f t="shared" si="401"/>
        <v>Potential Duplicate</v>
      </c>
      <c r="AD3708">
        <f t="shared" si="402"/>
        <v>2</v>
      </c>
      <c r="AE3708">
        <f t="shared" si="403"/>
        <v>1</v>
      </c>
      <c r="AF3708" t="str">
        <f t="shared" si="404"/>
        <v>Yes</v>
      </c>
      <c r="AG3708">
        <f t="shared" ca="1" si="405"/>
        <v>93</v>
      </c>
      <c r="AH3708" t="str">
        <f ca="1">IF(OR(V3708="",AG3708=""),"Yes",IF(AG3708&gt;Config!$B$41,"Yes","No"))</f>
        <v>No</v>
      </c>
    </row>
    <row r="3709" spans="1:34" x14ac:dyDescent="0.25">
      <c r="A3709" s="1" t="s">
        <v>25608</v>
      </c>
      <c r="B3709" s="1" t="s">
        <v>1833</v>
      </c>
      <c r="C3709" s="1" t="s">
        <v>792</v>
      </c>
      <c r="D3709" s="1" t="s">
        <v>7150</v>
      </c>
      <c r="E3709" s="1" t="s">
        <v>633</v>
      </c>
      <c r="F3709" s="1" t="s">
        <v>25609</v>
      </c>
      <c r="G3709" t="str">
        <f t="shared" si="399"/>
        <v>Valid</v>
      </c>
      <c r="H3709" s="1" t="s">
        <v>25610</v>
      </c>
      <c r="I3709" t="str" cm="1">
        <f t="array" ref="I3709">IF(OR(TRIM(H3709)="",ISNUMBER(SEARCH("#",H3709)),AA3709&lt;Config!$B$8,SUMPRODUCT(--ISNUMBER(SEARCH({"a";"b";"c";"d";"e";"f";"g";"h";"i";"j";"k";"l";"m";"n";"o";"p";"q";"r";"s";"t";"u";"v";"w";"x";"y";"z"},H3709)))&gt;0),"Invalid","Valid")</f>
        <v>Valid</v>
      </c>
      <c r="J3709" s="1" t="s">
        <v>25611</v>
      </c>
      <c r="K3709" s="1" t="s">
        <v>195</v>
      </c>
      <c r="L3709" s="1" t="s">
        <v>265</v>
      </c>
      <c r="M3709" s="1" t="s">
        <v>462</v>
      </c>
      <c r="N3709" s="1" t="s">
        <v>86</v>
      </c>
      <c r="O3709" s="1" t="s">
        <v>69</v>
      </c>
      <c r="P3709" t="s">
        <v>33</v>
      </c>
      <c r="Q3709" s="1" t="s">
        <v>1099</v>
      </c>
      <c r="R3709" s="1" t="s">
        <v>482</v>
      </c>
      <c r="S3709" s="1" t="s">
        <v>2476</v>
      </c>
      <c r="T3709" s="1" t="s">
        <v>25612</v>
      </c>
      <c r="U3709" s="1" t="s">
        <v>9580</v>
      </c>
      <c r="V3709" s="1" t="s">
        <v>13145</v>
      </c>
      <c r="W3709" s="1" t="s">
        <v>141</v>
      </c>
      <c r="X3709" t="str">
        <f t="shared" si="400"/>
        <v>Complete</v>
      </c>
      <c r="Y3709">
        <f>MAX(0,100-IF(G3709="Invalid",Config!$B$5,0)-IF(I3709="Invalid",Config!$B$6,0)-IF(X3709="Incomplete",Config!$B$7,0)-IF(AF3709="Yes",Config!$B$37,0))</f>
        <v>100</v>
      </c>
      <c r="Z3709" s="1">
        <f>IF(OR(TRIM(B3709)="",COUNTIF(Config!$B$15:$B$19,B3709)&gt;0),1,0)+IF(OR(TRIM(C3709)="",COUNTIF(Config!$B$15:$B$19,C3709)&gt;0),1,0)+IF(OR(TRIM(F3709)="",COUNTIF(Config!$B$15:$B$19,F3709)&gt;0),1,0)+IF(OR(TRIM(H3709)="",COUNTIF(Config!$B$15:$B$19,H3709)&gt;0),1,0)+IF(OR(TRIM(E3709)="",COUNTIF(Config!$B$15:$B$19,E3709)&gt;0),1,0)+IF(OR(TRIM(K3709)="",COUNTIF(Config!$B$15:$B$19,K3709)&gt;0),1,0)+IF(OR(TRIM(P3709)="",COUNTIF(Config!$B$15:$B$19,P3709)&gt;0),1,0)+IF(OR(TRIM(R3709)="",COUNTIF(Config!$B$15:$B$19,R3709)&gt;0),1,0)</f>
        <v>0</v>
      </c>
      <c r="AA3709" s="1" cm="1">
        <f t="array" ref="AA3709">SUMPRODUCT(LEN(H3709)-LEN(SUBSTITUTE(H3709,{"0";"1";"2";"3";"4";"5";"6";"7";"8";"9"},"")))</f>
        <v>10</v>
      </c>
      <c r="AC3709" t="str">
        <f t="shared" si="401"/>
        <v/>
      </c>
      <c r="AD3709">
        <f t="shared" si="402"/>
        <v>1</v>
      </c>
      <c r="AE3709">
        <f t="shared" si="403"/>
        <v>1</v>
      </c>
      <c r="AF3709" t="str">
        <f t="shared" si="404"/>
        <v>No</v>
      </c>
      <c r="AG3709">
        <f t="shared" ca="1" si="405"/>
        <v>327</v>
      </c>
      <c r="AH3709" t="str">
        <f ca="1">IF(OR(V3709="",AG3709=""),"Yes",IF(AG3709&gt;Config!$B$41,"Yes","No"))</f>
        <v>No</v>
      </c>
    </row>
    <row r="3710" spans="1:34" x14ac:dyDescent="0.25">
      <c r="A3710" s="1" t="s">
        <v>25613</v>
      </c>
      <c r="B3710" s="1" t="s">
        <v>1624</v>
      </c>
      <c r="C3710" s="1" t="s">
        <v>43</v>
      </c>
      <c r="D3710" s="1" t="s">
        <v>8851</v>
      </c>
      <c r="E3710" s="1" t="s">
        <v>33858</v>
      </c>
      <c r="F3710" s="1" t="s">
        <v>25614</v>
      </c>
      <c r="G3710" t="str">
        <f t="shared" si="399"/>
        <v>Valid</v>
      </c>
      <c r="H3710" s="1" t="s">
        <v>25615</v>
      </c>
      <c r="I3710" t="str" cm="1">
        <f t="array" ref="I3710">IF(OR(TRIM(H3710)="",ISNUMBER(SEARCH("#",H3710)),AA3710&lt;Config!$B$8,SUMPRODUCT(--ISNUMBER(SEARCH({"a";"b";"c";"d";"e";"f";"g";"h";"i";"j";"k";"l";"m";"n";"o";"p";"q";"r";"s";"t";"u";"v";"w";"x";"y";"z"},H3710)))&gt;0),"Invalid","Valid")</f>
        <v>Valid</v>
      </c>
      <c r="J3710" s="1" t="s">
        <v>25616</v>
      </c>
      <c r="K3710" s="1" t="s">
        <v>195</v>
      </c>
      <c r="L3710" s="1" t="s">
        <v>29</v>
      </c>
      <c r="M3710" s="1" t="s">
        <v>343</v>
      </c>
      <c r="N3710" s="1" t="s">
        <v>31</v>
      </c>
      <c r="O3710" s="1" t="s">
        <v>52</v>
      </c>
      <c r="P3710" t="s">
        <v>33</v>
      </c>
      <c r="Q3710" s="1" t="s">
        <v>1664</v>
      </c>
      <c r="R3710" s="1" t="s">
        <v>2361</v>
      </c>
      <c r="S3710" s="1" t="s">
        <v>11263</v>
      </c>
      <c r="T3710" s="1" t="s">
        <v>25617</v>
      </c>
      <c r="U3710" s="1" t="s">
        <v>25618</v>
      </c>
      <c r="V3710" s="1" t="s">
        <v>25619</v>
      </c>
      <c r="W3710" s="1" t="s">
        <v>125</v>
      </c>
      <c r="X3710" t="str">
        <f t="shared" si="400"/>
        <v>Complete</v>
      </c>
      <c r="Y3710">
        <f>MAX(0,100-IF(G3710="Invalid",Config!$B$5,0)-IF(I3710="Invalid",Config!$B$6,0)-IF(X3710="Incomplete",Config!$B$7,0)-IF(AF3710="Yes",Config!$B$37,0))</f>
        <v>100</v>
      </c>
      <c r="Z3710" s="1">
        <f>IF(OR(TRIM(B3710)="",COUNTIF(Config!$B$15:$B$19,B3710)&gt;0),1,0)+IF(OR(TRIM(C3710)="",COUNTIF(Config!$B$15:$B$19,C3710)&gt;0),1,0)+IF(OR(TRIM(F3710)="",COUNTIF(Config!$B$15:$B$19,F3710)&gt;0),1,0)+IF(OR(TRIM(H3710)="",COUNTIF(Config!$B$15:$B$19,H3710)&gt;0),1,0)+IF(OR(TRIM(E3710)="",COUNTIF(Config!$B$15:$B$19,E3710)&gt;0),1,0)+IF(OR(TRIM(K3710)="",COUNTIF(Config!$B$15:$B$19,K3710)&gt;0),1,0)+IF(OR(TRIM(P3710)="",COUNTIF(Config!$B$15:$B$19,P3710)&gt;0),1,0)+IF(OR(TRIM(R3710)="",COUNTIF(Config!$B$15:$B$19,R3710)&gt;0),1,0)</f>
        <v>0</v>
      </c>
      <c r="AA3710" s="1" cm="1">
        <f t="array" ref="AA3710">SUMPRODUCT(LEN(H3710)-LEN(SUBSTITUTE(H3710,{"0";"1";"2";"3";"4";"5";"6";"7";"8";"9"},"")))</f>
        <v>10</v>
      </c>
      <c r="AC3710" t="str">
        <f t="shared" si="401"/>
        <v/>
      </c>
      <c r="AD3710">
        <f t="shared" si="402"/>
        <v>1</v>
      </c>
      <c r="AE3710">
        <f t="shared" si="403"/>
        <v>1</v>
      </c>
      <c r="AF3710" t="str">
        <f t="shared" si="404"/>
        <v>No</v>
      </c>
      <c r="AG3710" t="str">
        <f t="shared" ca="1" si="405"/>
        <v/>
      </c>
      <c r="AH3710" t="str">
        <f ca="1">IF(OR(V3710="",AG3710=""),"Yes",IF(AG3710&gt;Config!$B$41,"Yes","No"))</f>
        <v>Yes</v>
      </c>
    </row>
    <row r="3711" spans="1:34" x14ac:dyDescent="0.25">
      <c r="A3711" s="1" t="s">
        <v>25620</v>
      </c>
      <c r="B3711" s="1" t="s">
        <v>431</v>
      </c>
      <c r="C3711" s="1" t="s">
        <v>219</v>
      </c>
      <c r="D3711" s="1" t="s">
        <v>13712</v>
      </c>
      <c r="E3711" s="1" t="s">
        <v>35471</v>
      </c>
      <c r="F3711" s="1" t="s">
        <v>25621</v>
      </c>
      <c r="G3711" t="str">
        <f t="shared" si="399"/>
        <v>Valid</v>
      </c>
      <c r="H3711" s="1" t="s">
        <v>25622</v>
      </c>
      <c r="I3711" t="str" cm="1">
        <f t="array" ref="I3711">IF(OR(TRIM(H3711)="",ISNUMBER(SEARCH("#",H3711)),AA3711&lt;Config!$B$8,SUMPRODUCT(--ISNUMBER(SEARCH({"a";"b";"c";"d";"e";"f";"g";"h";"i";"j";"k";"l";"m";"n";"o";"p";"q";"r";"s";"t";"u";"v";"w";"x";"y";"z"},H3711)))&gt;0),"Invalid","Valid")</f>
        <v>Valid</v>
      </c>
      <c r="J3711" s="1" t="s">
        <v>25623</v>
      </c>
      <c r="K3711" s="1" t="s">
        <v>117</v>
      </c>
      <c r="L3711" s="1" t="s">
        <v>67</v>
      </c>
      <c r="M3711" s="1" t="s">
        <v>165</v>
      </c>
      <c r="N3711" s="1" t="s">
        <v>358</v>
      </c>
      <c r="O3711" s="1" t="s">
        <v>69</v>
      </c>
      <c r="P3711" t="s">
        <v>33</v>
      </c>
      <c r="Q3711" s="1" t="s">
        <v>1664</v>
      </c>
      <c r="R3711" s="1" t="s">
        <v>482</v>
      </c>
      <c r="S3711" s="1" t="s">
        <v>25624</v>
      </c>
      <c r="T3711" s="1" t="s">
        <v>25625</v>
      </c>
      <c r="U3711" s="1" t="s">
        <v>1219</v>
      </c>
      <c r="V3711" s="1" t="s">
        <v>2400</v>
      </c>
      <c r="W3711" s="1" t="s">
        <v>202</v>
      </c>
      <c r="X3711" t="str">
        <f t="shared" si="400"/>
        <v>Complete</v>
      </c>
      <c r="Y3711">
        <f>MAX(0,100-IF(G3711="Invalid",Config!$B$5,0)-IF(I3711="Invalid",Config!$B$6,0)-IF(X3711="Incomplete",Config!$B$7,0)-IF(AF3711="Yes",Config!$B$37,0))</f>
        <v>100</v>
      </c>
      <c r="Z3711" s="1">
        <f>IF(OR(TRIM(B3711)="",COUNTIF(Config!$B$15:$B$19,B3711)&gt;0),1,0)+IF(OR(TRIM(C3711)="",COUNTIF(Config!$B$15:$B$19,C3711)&gt;0),1,0)+IF(OR(TRIM(F3711)="",COUNTIF(Config!$B$15:$B$19,F3711)&gt;0),1,0)+IF(OR(TRIM(H3711)="",COUNTIF(Config!$B$15:$B$19,H3711)&gt;0),1,0)+IF(OR(TRIM(E3711)="",COUNTIF(Config!$B$15:$B$19,E3711)&gt;0),1,0)+IF(OR(TRIM(K3711)="",COUNTIF(Config!$B$15:$B$19,K3711)&gt;0),1,0)+IF(OR(TRIM(P3711)="",COUNTIF(Config!$B$15:$B$19,P3711)&gt;0),1,0)+IF(OR(TRIM(R3711)="",COUNTIF(Config!$B$15:$B$19,R3711)&gt;0),1,0)</f>
        <v>0</v>
      </c>
      <c r="AA3711" s="1" cm="1">
        <f t="array" ref="AA3711">SUMPRODUCT(LEN(H3711)-LEN(SUBSTITUTE(H3711,{"0";"1";"2";"3";"4";"5";"6";"7";"8";"9"},"")))</f>
        <v>10</v>
      </c>
      <c r="AC3711" t="str">
        <f t="shared" si="401"/>
        <v/>
      </c>
      <c r="AD3711">
        <f t="shared" si="402"/>
        <v>1</v>
      </c>
      <c r="AE3711">
        <f t="shared" si="403"/>
        <v>1</v>
      </c>
      <c r="AF3711" t="str">
        <f t="shared" si="404"/>
        <v>No</v>
      </c>
      <c r="AG3711">
        <f t="shared" ca="1" si="405"/>
        <v>266</v>
      </c>
      <c r="AH3711" t="str">
        <f ca="1">IF(OR(V3711="",AG3711=""),"Yes",IF(AG3711&gt;Config!$B$41,"Yes","No"))</f>
        <v>No</v>
      </c>
    </row>
    <row r="3712" spans="1:34" x14ac:dyDescent="0.25">
      <c r="A3712" s="1" t="s">
        <v>25626</v>
      </c>
      <c r="B3712" s="1" t="s">
        <v>219</v>
      </c>
      <c r="C3712" s="1" t="s">
        <v>410</v>
      </c>
      <c r="D3712" s="1" t="s">
        <v>10855</v>
      </c>
      <c r="E3712" s="1" t="s">
        <v>33829</v>
      </c>
      <c r="F3712" s="1" t="s">
        <v>25627</v>
      </c>
      <c r="G3712" t="str">
        <f t="shared" si="399"/>
        <v>Valid</v>
      </c>
      <c r="H3712" s="1" t="s">
        <v>25628</v>
      </c>
      <c r="I3712" t="str" cm="1">
        <f t="array" ref="I3712">IF(OR(TRIM(H3712)="",ISNUMBER(SEARCH("#",H3712)),AA3712&lt;Config!$B$8,SUMPRODUCT(--ISNUMBER(SEARCH({"a";"b";"c";"d";"e";"f";"g";"h";"i";"j";"k";"l";"m";"n";"o";"p";"q";"r";"s";"t";"u";"v";"w";"x";"y";"z"},H3712)))&gt;0),"Invalid","Valid")</f>
        <v>Valid</v>
      </c>
      <c r="J3712" s="1" t="s">
        <v>25629</v>
      </c>
      <c r="K3712" s="1" t="s">
        <v>369</v>
      </c>
      <c r="L3712" s="1" t="s">
        <v>67</v>
      </c>
      <c r="M3712" s="1" t="s">
        <v>391</v>
      </c>
      <c r="N3712" s="1" t="s">
        <v>358</v>
      </c>
      <c r="O3712" s="1" t="s">
        <v>180</v>
      </c>
      <c r="P3712" t="s">
        <v>33</v>
      </c>
      <c r="Q3712" s="1" t="s">
        <v>1099</v>
      </c>
      <c r="R3712" s="1" t="s">
        <v>2361</v>
      </c>
      <c r="S3712" s="1" t="s">
        <v>2397</v>
      </c>
      <c r="T3712" s="1" t="s">
        <v>25630</v>
      </c>
      <c r="U3712" s="1" t="s">
        <v>10469</v>
      </c>
      <c r="V3712" s="1" t="s">
        <v>25631</v>
      </c>
      <c r="W3712" s="1" t="s">
        <v>40</v>
      </c>
      <c r="X3712" t="str">
        <f t="shared" si="400"/>
        <v>Incomplete</v>
      </c>
      <c r="Y3712">
        <f>MAX(0,100-IF(G3712="Invalid",Config!$B$5,0)-IF(I3712="Invalid",Config!$B$6,0)-IF(X3712="Incomplete",Config!$B$7,0)-IF(AF3712="Yes",Config!$B$37,0))</f>
        <v>60</v>
      </c>
      <c r="Z3712" s="1">
        <f>IF(OR(TRIM(B3712)="",COUNTIF(Config!$B$15:$B$19,B3712)&gt;0),1,0)+IF(OR(TRIM(C3712)="",COUNTIF(Config!$B$15:$B$19,C3712)&gt;0),1,0)+IF(OR(TRIM(F3712)="",COUNTIF(Config!$B$15:$B$19,F3712)&gt;0),1,0)+IF(OR(TRIM(H3712)="",COUNTIF(Config!$B$15:$B$19,H3712)&gt;0),1,0)+IF(OR(TRIM(E3712)="",COUNTIF(Config!$B$15:$B$19,E3712)&gt;0),1,0)+IF(OR(TRIM(K3712)="",COUNTIF(Config!$B$15:$B$19,K3712)&gt;0),1,0)+IF(OR(TRIM(P3712)="",COUNTIF(Config!$B$15:$B$19,P3712)&gt;0),1,0)+IF(OR(TRIM(R3712)="",COUNTIF(Config!$B$15:$B$19,R3712)&gt;0),1,0)</f>
        <v>1</v>
      </c>
      <c r="AA3712" s="1" cm="1">
        <f t="array" ref="AA3712">SUMPRODUCT(LEN(H3712)-LEN(SUBSTITUTE(H3712,{"0";"1";"2";"3";"4";"5";"6";"7";"8";"9"},"")))</f>
        <v>10</v>
      </c>
      <c r="AC3712" t="str">
        <f t="shared" si="401"/>
        <v>Incomplete Profile</v>
      </c>
      <c r="AD3712">
        <f t="shared" si="402"/>
        <v>1</v>
      </c>
      <c r="AE3712">
        <f t="shared" si="403"/>
        <v>1</v>
      </c>
      <c r="AF3712" t="str">
        <f t="shared" si="404"/>
        <v>No</v>
      </c>
      <c r="AG3712">
        <f t="shared" ca="1" si="405"/>
        <v>416</v>
      </c>
      <c r="AH3712" t="str">
        <f ca="1">IF(OR(V3712="",AG3712=""),"Yes",IF(AG3712&gt;Config!$B$41,"Yes","No"))</f>
        <v>Yes</v>
      </c>
    </row>
    <row r="3713" spans="1:34" x14ac:dyDescent="0.25">
      <c r="A3713" s="1" t="s">
        <v>25632</v>
      </c>
      <c r="B3713" s="1" t="s">
        <v>219</v>
      </c>
      <c r="C3713" s="1" t="s">
        <v>1166</v>
      </c>
      <c r="D3713" s="1" t="s">
        <v>23848</v>
      </c>
      <c r="E3713" s="1" t="s">
        <v>283</v>
      </c>
      <c r="F3713" s="1" t="s">
        <v>25633</v>
      </c>
      <c r="G3713" t="str">
        <f t="shared" si="399"/>
        <v>Valid</v>
      </c>
      <c r="H3713" s="1" t="s">
        <v>25634</v>
      </c>
      <c r="I3713" t="str" cm="1">
        <f t="array" ref="I3713">IF(OR(TRIM(H3713)="",ISNUMBER(SEARCH("#",H3713)),AA3713&lt;Config!$B$8,SUMPRODUCT(--ISNUMBER(SEARCH({"a";"b";"c";"d";"e";"f";"g";"h";"i";"j";"k";"l";"m";"n";"o";"p";"q";"r";"s";"t";"u";"v";"w";"x";"y";"z"},H3713)))&gt;0),"Invalid","Valid")</f>
        <v>Valid</v>
      </c>
      <c r="J3713" s="1" t="s">
        <v>25635</v>
      </c>
      <c r="K3713" s="1" t="s">
        <v>66</v>
      </c>
      <c r="L3713" s="1" t="s">
        <v>179</v>
      </c>
      <c r="M3713" s="1" t="s">
        <v>118</v>
      </c>
      <c r="N3713" s="1" t="s">
        <v>86</v>
      </c>
      <c r="O3713" s="1" t="s">
        <v>32</v>
      </c>
      <c r="P3713" t="s">
        <v>314</v>
      </c>
      <c r="Q3713" s="1" t="s">
        <v>316</v>
      </c>
      <c r="R3713" s="1" t="s">
        <v>316</v>
      </c>
      <c r="S3713" s="1" t="s">
        <v>25636</v>
      </c>
      <c r="T3713" s="1" t="s">
        <v>25637</v>
      </c>
      <c r="U3713" s="1" t="s">
        <v>3350</v>
      </c>
      <c r="V3713" s="1" t="s">
        <v>5146</v>
      </c>
      <c r="W3713" s="1" t="s">
        <v>94</v>
      </c>
      <c r="X3713" t="str">
        <f t="shared" si="400"/>
        <v>Complete</v>
      </c>
      <c r="Y3713">
        <f>MAX(0,100-IF(G3713="Invalid",Config!$B$5,0)-IF(I3713="Invalid",Config!$B$6,0)-IF(X3713="Incomplete",Config!$B$7,0)-IF(AF3713="Yes",Config!$B$37,0))</f>
        <v>100</v>
      </c>
      <c r="Z3713" s="1">
        <f>IF(OR(TRIM(B3713)="",COUNTIF(Config!$B$15:$B$19,B3713)&gt;0),1,0)+IF(OR(TRIM(C3713)="",COUNTIF(Config!$B$15:$B$19,C3713)&gt;0),1,0)+IF(OR(TRIM(F3713)="",COUNTIF(Config!$B$15:$B$19,F3713)&gt;0),1,0)+IF(OR(TRIM(H3713)="",COUNTIF(Config!$B$15:$B$19,H3713)&gt;0),1,0)+IF(OR(TRIM(E3713)="",COUNTIF(Config!$B$15:$B$19,E3713)&gt;0),1,0)+IF(OR(TRIM(K3713)="",COUNTIF(Config!$B$15:$B$19,K3713)&gt;0),1,0)+IF(OR(TRIM(P3713)="",COUNTIF(Config!$B$15:$B$19,P3713)&gt;0),1,0)+IF(OR(TRIM(R3713)="",COUNTIF(Config!$B$15:$B$19,R3713)&gt;0),1,0)</f>
        <v>0</v>
      </c>
      <c r="AA3713" s="1" cm="1">
        <f t="array" ref="AA3713">SUMPRODUCT(LEN(H3713)-LEN(SUBSTITUTE(H3713,{"0";"1";"2";"3";"4";"5";"6";"7";"8";"9"},"")))</f>
        <v>12</v>
      </c>
      <c r="AC3713" t="str">
        <f t="shared" si="401"/>
        <v/>
      </c>
      <c r="AD3713">
        <f t="shared" si="402"/>
        <v>1</v>
      </c>
      <c r="AE3713">
        <f t="shared" si="403"/>
        <v>1</v>
      </c>
      <c r="AF3713" t="str">
        <f t="shared" si="404"/>
        <v>No</v>
      </c>
      <c r="AG3713">
        <f t="shared" ca="1" si="405"/>
        <v>271</v>
      </c>
      <c r="AH3713" t="str">
        <f ca="1">IF(OR(V3713="",AG3713=""),"Yes",IF(AG3713&gt;Config!$B$41,"Yes","No"))</f>
        <v>No</v>
      </c>
    </row>
    <row r="3714" spans="1:34" x14ac:dyDescent="0.25">
      <c r="A3714" s="1" t="s">
        <v>25638</v>
      </c>
      <c r="B3714" s="1" t="s">
        <v>2911</v>
      </c>
      <c r="C3714" s="1" t="s">
        <v>2104</v>
      </c>
      <c r="D3714" s="1" t="s">
        <v>20720</v>
      </c>
      <c r="E3714" s="1" t="s">
        <v>35415</v>
      </c>
      <c r="F3714" s="1" t="s">
        <v>25639</v>
      </c>
      <c r="G3714" t="str">
        <f t="shared" si="399"/>
        <v>Valid</v>
      </c>
      <c r="H3714" s="1" t="s">
        <v>131</v>
      </c>
      <c r="I3714" t="str" cm="1">
        <f t="array" ref="I3714">IF(OR(TRIM(H3714)="",ISNUMBER(SEARCH("#",H3714)),AA3714&lt;Config!$B$8,SUMPRODUCT(--ISNUMBER(SEARCH({"a";"b";"c";"d";"e";"f";"g";"h";"i";"j";"k";"l";"m";"n";"o";"p";"q";"r";"s";"t";"u";"v";"w";"x";"y";"z"},H3714)))&gt;0),"Invalid","Valid")</f>
        <v>Invalid</v>
      </c>
      <c r="J3714" s="1" t="s">
        <v>25640</v>
      </c>
      <c r="K3714" s="1" t="s">
        <v>250</v>
      </c>
      <c r="L3714" s="1" t="s">
        <v>164</v>
      </c>
      <c r="M3714" s="1" t="s">
        <v>30</v>
      </c>
      <c r="N3714" s="1" t="s">
        <v>358</v>
      </c>
      <c r="O3714" s="1" t="s">
        <v>149</v>
      </c>
      <c r="P3714" t="s">
        <v>53</v>
      </c>
      <c r="Q3714" s="1" t="s">
        <v>54</v>
      </c>
      <c r="R3714" s="1" t="s">
        <v>70</v>
      </c>
      <c r="S3714" s="1" t="s">
        <v>4448</v>
      </c>
      <c r="T3714" s="1" t="s">
        <v>25641</v>
      </c>
      <c r="U3714" s="1" t="s">
        <v>58</v>
      </c>
      <c r="V3714" s="1" t="s">
        <v>25642</v>
      </c>
      <c r="W3714" s="1" t="s">
        <v>384</v>
      </c>
      <c r="X3714" t="str">
        <f t="shared" si="400"/>
        <v>Complete</v>
      </c>
      <c r="Y3714">
        <f>MAX(0,100-IF(G3714="Invalid",Config!$B$5,0)-IF(I3714="Invalid",Config!$B$6,0)-IF(X3714="Incomplete",Config!$B$7,0)-IF(AF3714="Yes",Config!$B$37,0))</f>
        <v>80</v>
      </c>
      <c r="Z3714" s="1">
        <f>IF(OR(TRIM(B3714)="",COUNTIF(Config!$B$15:$B$19,B3714)&gt;0),1,0)+IF(OR(TRIM(C3714)="",COUNTIF(Config!$B$15:$B$19,C3714)&gt;0),1,0)+IF(OR(TRIM(F3714)="",COUNTIF(Config!$B$15:$B$19,F3714)&gt;0),1,0)+IF(OR(TRIM(H3714)="",COUNTIF(Config!$B$15:$B$19,H3714)&gt;0),1,0)+IF(OR(TRIM(E3714)="",COUNTIF(Config!$B$15:$B$19,E3714)&gt;0),1,0)+IF(OR(TRIM(K3714)="",COUNTIF(Config!$B$15:$B$19,K3714)&gt;0),1,0)+IF(OR(TRIM(P3714)="",COUNTIF(Config!$B$15:$B$19,P3714)&gt;0),1,0)+IF(OR(TRIM(R3714)="",COUNTIF(Config!$B$15:$B$19,R3714)&gt;0),1,0)</f>
        <v>0</v>
      </c>
      <c r="AA3714" s="1" cm="1">
        <f t="array" ref="AA3714">SUMPRODUCT(LEN(H3714)-LEN(SUBSTITUTE(H3714,{"0";"1";"2";"3";"4";"5";"6";"7";"8";"9"},"")))</f>
        <v>3</v>
      </c>
      <c r="AC3714" t="str">
        <f t="shared" si="401"/>
        <v>Invalid Phone</v>
      </c>
      <c r="AD3714">
        <f t="shared" si="402"/>
        <v>1</v>
      </c>
      <c r="AE3714">
        <f t="shared" si="403"/>
        <v>0</v>
      </c>
      <c r="AF3714" t="str">
        <f t="shared" si="404"/>
        <v>No</v>
      </c>
      <c r="AG3714">
        <f t="shared" ca="1" si="405"/>
        <v>405</v>
      </c>
      <c r="AH3714" t="str">
        <f ca="1">IF(OR(V3714="",AG3714=""),"Yes",IF(AG3714&gt;Config!$B$41,"Yes","No"))</f>
        <v>Yes</v>
      </c>
    </row>
    <row r="3715" spans="1:34" x14ac:dyDescent="0.25">
      <c r="A3715" s="1" t="s">
        <v>25643</v>
      </c>
      <c r="B3715" s="1" t="s">
        <v>928</v>
      </c>
      <c r="C3715" s="1" t="s">
        <v>511</v>
      </c>
      <c r="D3715" s="1" t="s">
        <v>13901</v>
      </c>
      <c r="E3715" s="1" t="s">
        <v>633</v>
      </c>
      <c r="F3715" s="1" t="s">
        <v>25644</v>
      </c>
      <c r="G3715" t="str">
        <f t="shared" ref="G3715:G3778" si="406">IFERROR(IF(OR(TRIM(F3715)="",LEN(F3715)-LEN(SUBSTITUTE(F3715,"@",""))&lt;&gt;1,FIND("@",F3715)=1,RIGHT(F3715,1)=".",ISNUMBER(SEARCH(" ",F3715)),ISERROR(FIND(".",F3715,FIND("@",F3715)+2))),"Invalid","Valid"),"Invalid")</f>
        <v>Valid</v>
      </c>
      <c r="H3715" s="1" t="s">
        <v>25645</v>
      </c>
      <c r="I3715" t="str" cm="1">
        <f t="array" ref="I3715">IF(OR(TRIM(H3715)="",ISNUMBER(SEARCH("#",H3715)),AA3715&lt;Config!$B$8,SUMPRODUCT(--ISNUMBER(SEARCH({"a";"b";"c";"d";"e";"f";"g";"h";"i";"j";"k";"l";"m";"n";"o";"p";"q";"r";"s";"t";"u";"v";"w";"x";"y";"z"},H3715)))&gt;0),"Invalid","Valid")</f>
        <v>Valid</v>
      </c>
      <c r="J3715" s="1" t="s">
        <v>25646</v>
      </c>
      <c r="K3715" s="1" t="s">
        <v>866</v>
      </c>
      <c r="L3715" s="1" t="s">
        <v>29</v>
      </c>
      <c r="M3715" s="1" t="s">
        <v>118</v>
      </c>
      <c r="N3715" s="1" t="s">
        <v>86</v>
      </c>
      <c r="O3715" s="1" t="s">
        <v>180</v>
      </c>
      <c r="P3715" t="s">
        <v>328</v>
      </c>
      <c r="Q3715" s="1" t="s">
        <v>1046</v>
      </c>
      <c r="R3715" s="1" t="s">
        <v>330</v>
      </c>
      <c r="S3715" s="1" t="s">
        <v>18251</v>
      </c>
      <c r="T3715" s="1" t="s">
        <v>25647</v>
      </c>
      <c r="U3715" s="1" t="s">
        <v>3142</v>
      </c>
      <c r="V3715" s="1" t="s">
        <v>8257</v>
      </c>
      <c r="W3715" s="1" t="s">
        <v>75</v>
      </c>
      <c r="X3715" t="str">
        <f t="shared" ref="X3715:X3778" si="407">IF(Z3715=0,"Complete","Incomplete")</f>
        <v>Complete</v>
      </c>
      <c r="Y3715">
        <f>MAX(0,100-IF(G3715="Invalid",Config!$B$5,0)-IF(I3715="Invalid",Config!$B$6,0)-IF(X3715="Incomplete",Config!$B$7,0)-IF(AF3715="Yes",Config!$B$37,0))</f>
        <v>100</v>
      </c>
      <c r="Z3715" s="1">
        <f>IF(OR(TRIM(B3715)="",COUNTIF(Config!$B$15:$B$19,B3715)&gt;0),1,0)+IF(OR(TRIM(C3715)="",COUNTIF(Config!$B$15:$B$19,C3715)&gt;0),1,0)+IF(OR(TRIM(F3715)="",COUNTIF(Config!$B$15:$B$19,F3715)&gt;0),1,0)+IF(OR(TRIM(H3715)="",COUNTIF(Config!$B$15:$B$19,H3715)&gt;0),1,0)+IF(OR(TRIM(E3715)="",COUNTIF(Config!$B$15:$B$19,E3715)&gt;0),1,0)+IF(OR(TRIM(K3715)="",COUNTIF(Config!$B$15:$B$19,K3715)&gt;0),1,0)+IF(OR(TRIM(P3715)="",COUNTIF(Config!$B$15:$B$19,P3715)&gt;0),1,0)+IF(OR(TRIM(R3715)="",COUNTIF(Config!$B$15:$B$19,R3715)&gt;0),1,0)</f>
        <v>0</v>
      </c>
      <c r="AA3715" s="1" cm="1">
        <f t="array" ref="AA3715">SUMPRODUCT(LEN(H3715)-LEN(SUBSTITUTE(H3715,{"0";"1";"2";"3";"4";"5";"6";"7";"8";"9"},"")))</f>
        <v>11</v>
      </c>
      <c r="AC3715" t="str">
        <f t="shared" ref="AC3715:AC3778" si="408">_xlfn.TEXTJOIN("; ",TRUE,IF(G3715="Invalid","Invalid Email",""),IF(I3715="Invalid","Invalid Phone",""),IF(X3715="Incomplete","Incomplete Profile",""),IF(AF3715="Yes","Potential Duplicate",""))</f>
        <v/>
      </c>
      <c r="AD3715">
        <f t="shared" ref="AD3715:AD3778" si="409">IF(OR(TRIM(F3715)="",G3715="Invalid"),0,COUNTIF($F$2:$F$5131,F3715))</f>
        <v>1</v>
      </c>
      <c r="AE3715">
        <f t="shared" ref="AE3715:AE3778" si="410">IF(OR(TRIM(H3715)="",I3715="Invalid"),0,COUNTIF($H$2:$H$5131,H3715))</f>
        <v>1</v>
      </c>
      <c r="AF3715" t="str">
        <f t="shared" ref="AF3715:AF3778" si="411">IF(OR(AD3715&gt;1,AE3715&gt;1),"Yes","No")</f>
        <v>No</v>
      </c>
      <c r="AG3715">
        <f t="shared" ref="AG3715:AG3778" ca="1" si="412">IFERROR(TODAY()-DATEVALUE(V3715),IFERROR(TODAY()-DATE(VALUE(RIGHT(V3715,4)),VALUE(MID(V3715,FIND("/",V3715)+1,FIND("/",V3715,FIND("/",V3715)+1)-FIND("/",V3715)-1)),VALUE(LEFT(V3715,FIND("/",V3715)-1))),""))</f>
        <v>107</v>
      </c>
      <c r="AH3715" t="str">
        <f ca="1">IF(OR(V3715="",AG3715=""),"Yes",IF(AG3715&gt;Config!$B$41,"Yes","No"))</f>
        <v>No</v>
      </c>
    </row>
    <row r="3716" spans="1:34" x14ac:dyDescent="0.25">
      <c r="A3716" s="1" t="s">
        <v>25648</v>
      </c>
      <c r="B3716" s="1" t="s">
        <v>295</v>
      </c>
      <c r="C3716" s="1" t="s">
        <v>1441</v>
      </c>
      <c r="D3716" s="1" t="s">
        <v>15688</v>
      </c>
      <c r="E3716" s="1" t="s">
        <v>33892</v>
      </c>
      <c r="F3716" s="1" t="s">
        <v>25649</v>
      </c>
      <c r="G3716" t="str">
        <f t="shared" si="406"/>
        <v>Valid</v>
      </c>
      <c r="H3716" s="1" t="s">
        <v>25650</v>
      </c>
      <c r="I3716" t="str" cm="1">
        <f t="array" ref="I3716">IF(OR(TRIM(H3716)="",ISNUMBER(SEARCH("#",H3716)),AA3716&lt;Config!$B$8,SUMPRODUCT(--ISNUMBER(SEARCH({"a";"b";"c";"d";"e";"f";"g";"h";"i";"j";"k";"l";"m";"n";"o";"p";"q";"r";"s";"t";"u";"v";"w";"x";"y";"z"},H3716)))&gt;0),"Invalid","Valid")</f>
        <v>Valid</v>
      </c>
      <c r="J3716" s="1" t="s">
        <v>25651</v>
      </c>
      <c r="K3716" s="1" t="s">
        <v>147</v>
      </c>
      <c r="L3716" s="1" t="s">
        <v>179</v>
      </c>
      <c r="M3716" s="1" t="s">
        <v>235</v>
      </c>
      <c r="N3716" s="1" t="s">
        <v>148</v>
      </c>
      <c r="O3716" s="1" t="s">
        <v>69</v>
      </c>
      <c r="P3716" t="s">
        <v>344</v>
      </c>
      <c r="Q3716" s="1" t="s">
        <v>1199</v>
      </c>
      <c r="R3716" s="1" t="s">
        <v>1200</v>
      </c>
      <c r="S3716" s="1" t="s">
        <v>439</v>
      </c>
      <c r="T3716" s="1" t="s">
        <v>25652</v>
      </c>
      <c r="U3716" s="1" t="s">
        <v>5830</v>
      </c>
      <c r="V3716" s="1" t="s">
        <v>140</v>
      </c>
      <c r="W3716" s="1" t="s">
        <v>33823</v>
      </c>
      <c r="X3716" t="str">
        <f t="shared" si="407"/>
        <v>Complete</v>
      </c>
      <c r="Y3716">
        <f>MAX(0,100-IF(G3716="Invalid",Config!$B$5,0)-IF(I3716="Invalid",Config!$B$6,0)-IF(X3716="Incomplete",Config!$B$7,0)-IF(AF3716="Yes",Config!$B$37,0))</f>
        <v>100</v>
      </c>
      <c r="Z3716" s="1">
        <f>IF(OR(TRIM(B3716)="",COUNTIF(Config!$B$15:$B$19,B3716)&gt;0),1,0)+IF(OR(TRIM(C3716)="",COUNTIF(Config!$B$15:$B$19,C3716)&gt;0),1,0)+IF(OR(TRIM(F3716)="",COUNTIF(Config!$B$15:$B$19,F3716)&gt;0),1,0)+IF(OR(TRIM(H3716)="",COUNTIF(Config!$B$15:$B$19,H3716)&gt;0),1,0)+IF(OR(TRIM(E3716)="",COUNTIF(Config!$B$15:$B$19,E3716)&gt;0),1,0)+IF(OR(TRIM(K3716)="",COUNTIF(Config!$B$15:$B$19,K3716)&gt;0),1,0)+IF(OR(TRIM(P3716)="",COUNTIF(Config!$B$15:$B$19,P3716)&gt;0),1,0)+IF(OR(TRIM(R3716)="",COUNTIF(Config!$B$15:$B$19,R3716)&gt;0),1,0)</f>
        <v>0</v>
      </c>
      <c r="AA3716" s="1" cm="1">
        <f t="array" ref="AA3716">SUMPRODUCT(LEN(H3716)-LEN(SUBSTITUTE(H3716,{"0";"1";"2";"3";"4";"5";"6";"7";"8";"9"},"")))</f>
        <v>11</v>
      </c>
      <c r="AC3716" t="str">
        <f t="shared" si="408"/>
        <v/>
      </c>
      <c r="AD3716">
        <f t="shared" si="409"/>
        <v>1</v>
      </c>
      <c r="AE3716">
        <f t="shared" si="410"/>
        <v>1</v>
      </c>
      <c r="AF3716" t="str">
        <f t="shared" si="411"/>
        <v>No</v>
      </c>
      <c r="AG3716">
        <f t="shared" ca="1" si="412"/>
        <v>37</v>
      </c>
      <c r="AH3716" t="str">
        <f ca="1">IF(OR(V3716="",AG3716=""),"Yes",IF(AG3716&gt;Config!$B$41,"Yes","No"))</f>
        <v>No</v>
      </c>
    </row>
    <row r="3717" spans="1:34" x14ac:dyDescent="0.25">
      <c r="A3717" s="1" t="s">
        <v>25653</v>
      </c>
      <c r="B3717" s="1" t="s">
        <v>431</v>
      </c>
      <c r="C3717" s="1" t="s">
        <v>1400</v>
      </c>
      <c r="D3717" s="1" t="s">
        <v>25654</v>
      </c>
      <c r="E3717" s="1" t="s">
        <v>34151</v>
      </c>
      <c r="F3717" s="1" t="s">
        <v>25655</v>
      </c>
      <c r="G3717" t="str">
        <f t="shared" si="406"/>
        <v>Valid</v>
      </c>
      <c r="H3717" s="1" t="s">
        <v>884</v>
      </c>
      <c r="I3717" t="str" cm="1">
        <f t="array" ref="I3717">IF(OR(TRIM(H3717)="",ISNUMBER(SEARCH("#",H3717)),AA3717&lt;Config!$B$8,SUMPRODUCT(--ISNUMBER(SEARCH({"a";"b";"c";"d";"e";"f";"g";"h";"i";"j";"k";"l";"m";"n";"o";"p";"q";"r";"s";"t";"u";"v";"w";"x";"y";"z"},H3717)))&gt;0),"Invalid","Valid")</f>
        <v>Invalid</v>
      </c>
      <c r="J3717" s="1" t="s">
        <v>25656</v>
      </c>
      <c r="K3717" s="1" t="s">
        <v>133</v>
      </c>
      <c r="L3717" s="1" t="s">
        <v>67</v>
      </c>
      <c r="M3717" s="1" t="s">
        <v>118</v>
      </c>
      <c r="N3717" s="1" t="s">
        <v>31</v>
      </c>
      <c r="O3717" s="1" t="s">
        <v>69</v>
      </c>
      <c r="P3717" t="s">
        <v>314</v>
      </c>
      <c r="Q3717" s="1" t="s">
        <v>663</v>
      </c>
      <c r="R3717" s="1" t="s">
        <v>315</v>
      </c>
      <c r="S3717" s="1" t="s">
        <v>25657</v>
      </c>
      <c r="T3717" s="1" t="s">
        <v>25658</v>
      </c>
      <c r="U3717" s="1" t="s">
        <v>2074</v>
      </c>
      <c r="V3717" s="1" t="s">
        <v>3656</v>
      </c>
      <c r="W3717" s="1" t="s">
        <v>75</v>
      </c>
      <c r="X3717" t="str">
        <f t="shared" si="407"/>
        <v>Complete</v>
      </c>
      <c r="Y3717">
        <f>MAX(0,100-IF(G3717="Invalid",Config!$B$5,0)-IF(I3717="Invalid",Config!$B$6,0)-IF(X3717="Incomplete",Config!$B$7,0)-IF(AF3717="Yes",Config!$B$37,0))</f>
        <v>80</v>
      </c>
      <c r="Z3717" s="1">
        <f>IF(OR(TRIM(B3717)="",COUNTIF(Config!$B$15:$B$19,B3717)&gt;0),1,0)+IF(OR(TRIM(C3717)="",COUNTIF(Config!$B$15:$B$19,C3717)&gt;0),1,0)+IF(OR(TRIM(F3717)="",COUNTIF(Config!$B$15:$B$19,F3717)&gt;0),1,0)+IF(OR(TRIM(H3717)="",COUNTIF(Config!$B$15:$B$19,H3717)&gt;0),1,0)+IF(OR(TRIM(E3717)="",COUNTIF(Config!$B$15:$B$19,E3717)&gt;0),1,0)+IF(OR(TRIM(K3717)="",COUNTIF(Config!$B$15:$B$19,K3717)&gt;0),1,0)+IF(OR(TRIM(P3717)="",COUNTIF(Config!$B$15:$B$19,P3717)&gt;0),1,0)+IF(OR(TRIM(R3717)="",COUNTIF(Config!$B$15:$B$19,R3717)&gt;0),1,0)</f>
        <v>0</v>
      </c>
      <c r="AA3717" s="1" cm="1">
        <f t="array" ref="AA3717">SUMPRODUCT(LEN(H3717)-LEN(SUBSTITUTE(H3717,{"0";"1";"2";"3";"4";"5";"6";"7";"8";"9"},"")))</f>
        <v>3</v>
      </c>
      <c r="AC3717" t="str">
        <f t="shared" si="408"/>
        <v>Invalid Phone</v>
      </c>
      <c r="AD3717">
        <f t="shared" si="409"/>
        <v>1</v>
      </c>
      <c r="AE3717">
        <f t="shared" si="410"/>
        <v>0</v>
      </c>
      <c r="AF3717" t="str">
        <f t="shared" si="411"/>
        <v>No</v>
      </c>
      <c r="AG3717">
        <f t="shared" ca="1" si="412"/>
        <v>106</v>
      </c>
      <c r="AH3717" t="str">
        <f ca="1">IF(OR(V3717="",AG3717=""),"Yes",IF(AG3717&gt;Config!$B$41,"Yes","No"))</f>
        <v>No</v>
      </c>
    </row>
    <row r="3718" spans="1:34" x14ac:dyDescent="0.25">
      <c r="A3718" s="1" t="s">
        <v>25659</v>
      </c>
      <c r="B3718" s="1" t="s">
        <v>851</v>
      </c>
      <c r="C3718" s="1" t="s">
        <v>861</v>
      </c>
      <c r="D3718" s="1" t="s">
        <v>21837</v>
      </c>
      <c r="E3718" s="1" t="s">
        <v>35289</v>
      </c>
      <c r="F3718" s="1" t="s">
        <v>21838</v>
      </c>
      <c r="G3718" t="str">
        <f t="shared" si="406"/>
        <v>Valid</v>
      </c>
      <c r="H3718" s="1" t="s">
        <v>25660</v>
      </c>
      <c r="I3718" t="str" cm="1">
        <f t="array" ref="I3718">IF(OR(TRIM(H3718)="",ISNUMBER(SEARCH("#",H3718)),AA3718&lt;Config!$B$8,SUMPRODUCT(--ISNUMBER(SEARCH({"a";"b";"c";"d";"e";"f";"g";"h";"i";"j";"k";"l";"m";"n";"o";"p";"q";"r";"s";"t";"u";"v";"w";"x";"y";"z"},H3718)))&gt;0),"Invalid","Valid")</f>
        <v>Valid</v>
      </c>
      <c r="J3718" s="1" t="s">
        <v>21840</v>
      </c>
      <c r="K3718" s="1" t="s">
        <v>425</v>
      </c>
      <c r="L3718" s="1" t="s">
        <v>67</v>
      </c>
      <c r="M3718" s="1" t="s">
        <v>50</v>
      </c>
      <c r="N3718" s="1" t="s">
        <v>33819</v>
      </c>
      <c r="O3718" s="1" t="s">
        <v>149</v>
      </c>
      <c r="P3718" t="s">
        <v>328</v>
      </c>
      <c r="Q3718" s="1" t="s">
        <v>33838</v>
      </c>
      <c r="R3718" s="1" t="s">
        <v>614</v>
      </c>
      <c r="S3718" s="1" t="s">
        <v>6835</v>
      </c>
      <c r="T3718" s="1" t="s">
        <v>21841</v>
      </c>
      <c r="U3718" s="1" t="s">
        <v>21842</v>
      </c>
      <c r="V3718" s="1" t="s">
        <v>2687</v>
      </c>
      <c r="W3718" s="1" t="s">
        <v>186</v>
      </c>
      <c r="X3718" t="str">
        <f t="shared" si="407"/>
        <v>Complete</v>
      </c>
      <c r="Y3718">
        <f>MAX(0,100-IF(G3718="Invalid",Config!$B$5,0)-IF(I3718="Invalid",Config!$B$6,0)-IF(X3718="Incomplete",Config!$B$7,0)-IF(AF3718="Yes",Config!$B$37,0))</f>
        <v>75</v>
      </c>
      <c r="Z3718" s="1">
        <f>IF(OR(TRIM(B3718)="",COUNTIF(Config!$B$15:$B$19,B3718)&gt;0),1,0)+IF(OR(TRIM(C3718)="",COUNTIF(Config!$B$15:$B$19,C3718)&gt;0),1,0)+IF(OR(TRIM(F3718)="",COUNTIF(Config!$B$15:$B$19,F3718)&gt;0),1,0)+IF(OR(TRIM(H3718)="",COUNTIF(Config!$B$15:$B$19,H3718)&gt;0),1,0)+IF(OR(TRIM(E3718)="",COUNTIF(Config!$B$15:$B$19,E3718)&gt;0),1,0)+IF(OR(TRIM(K3718)="",COUNTIF(Config!$B$15:$B$19,K3718)&gt;0),1,0)+IF(OR(TRIM(P3718)="",COUNTIF(Config!$B$15:$B$19,P3718)&gt;0),1,0)+IF(OR(TRIM(R3718)="",COUNTIF(Config!$B$15:$B$19,R3718)&gt;0),1,0)</f>
        <v>0</v>
      </c>
      <c r="AA3718" s="1" cm="1">
        <f t="array" ref="AA3718">SUMPRODUCT(LEN(H3718)-LEN(SUBSTITUTE(H3718,{"0";"1";"2";"3";"4";"5";"6";"7";"8";"9"},"")))</f>
        <v>11</v>
      </c>
      <c r="AC3718" t="str">
        <f t="shared" si="408"/>
        <v>Potential Duplicate</v>
      </c>
      <c r="AD3718">
        <f t="shared" si="409"/>
        <v>2</v>
      </c>
      <c r="AE3718">
        <f t="shared" si="410"/>
        <v>1</v>
      </c>
      <c r="AF3718" t="str">
        <f t="shared" si="411"/>
        <v>Yes</v>
      </c>
      <c r="AG3718">
        <f t="shared" ca="1" si="412"/>
        <v>492</v>
      </c>
      <c r="AH3718" t="str">
        <f ca="1">IF(OR(V3718="",AG3718=""),"Yes",IF(AG3718&gt;Config!$B$41,"Yes","No"))</f>
        <v>Yes</v>
      </c>
    </row>
    <row r="3719" spans="1:34" x14ac:dyDescent="0.25">
      <c r="A3719" s="1" t="s">
        <v>25661</v>
      </c>
      <c r="B3719" s="1" t="s">
        <v>1557</v>
      </c>
      <c r="C3719" s="1" t="s">
        <v>1007</v>
      </c>
      <c r="D3719" s="1" t="s">
        <v>25662</v>
      </c>
      <c r="E3719" s="1" t="s">
        <v>35472</v>
      </c>
      <c r="F3719" s="1" t="s">
        <v>25663</v>
      </c>
      <c r="G3719" t="str">
        <f t="shared" si="406"/>
        <v>Valid</v>
      </c>
      <c r="H3719" s="1" t="s">
        <v>25664</v>
      </c>
      <c r="I3719" t="str" cm="1">
        <f t="array" ref="I3719">IF(OR(TRIM(H3719)="",ISNUMBER(SEARCH("#",H3719)),AA3719&lt;Config!$B$8,SUMPRODUCT(--ISNUMBER(SEARCH({"a";"b";"c";"d";"e";"f";"g";"h";"i";"j";"k";"l";"m";"n";"o";"p";"q";"r";"s";"t";"u";"v";"w";"x";"y";"z"},H3719)))&gt;0),"Invalid","Valid")</f>
        <v>Valid</v>
      </c>
      <c r="J3719" s="1" t="s">
        <v>25665</v>
      </c>
      <c r="K3719" s="1" t="s">
        <v>625</v>
      </c>
      <c r="L3719" s="1" t="s">
        <v>67</v>
      </c>
      <c r="M3719" s="1" t="s">
        <v>135</v>
      </c>
      <c r="N3719" s="1" t="s">
        <v>148</v>
      </c>
      <c r="O3719" s="1" t="s">
        <v>180</v>
      </c>
      <c r="P3719" t="s">
        <v>53</v>
      </c>
      <c r="Q3719" s="1" t="s">
        <v>150</v>
      </c>
      <c r="R3719" s="1" t="s">
        <v>288</v>
      </c>
      <c r="S3719" s="1" t="s">
        <v>12048</v>
      </c>
      <c r="T3719" s="1" t="s">
        <v>25666</v>
      </c>
      <c r="U3719" s="1" t="s">
        <v>2604</v>
      </c>
      <c r="V3719" s="1" t="s">
        <v>4621</v>
      </c>
      <c r="W3719" s="1" t="s">
        <v>384</v>
      </c>
      <c r="X3719" t="str">
        <f t="shared" si="407"/>
        <v>Complete</v>
      </c>
      <c r="Y3719">
        <f>MAX(0,100-IF(G3719="Invalid",Config!$B$5,0)-IF(I3719="Invalid",Config!$B$6,0)-IF(X3719="Incomplete",Config!$B$7,0)-IF(AF3719="Yes",Config!$B$37,0))</f>
        <v>100</v>
      </c>
      <c r="Z3719" s="1">
        <f>IF(OR(TRIM(B3719)="",COUNTIF(Config!$B$15:$B$19,B3719)&gt;0),1,0)+IF(OR(TRIM(C3719)="",COUNTIF(Config!$B$15:$B$19,C3719)&gt;0),1,0)+IF(OR(TRIM(F3719)="",COUNTIF(Config!$B$15:$B$19,F3719)&gt;0),1,0)+IF(OR(TRIM(H3719)="",COUNTIF(Config!$B$15:$B$19,H3719)&gt;0),1,0)+IF(OR(TRIM(E3719)="",COUNTIF(Config!$B$15:$B$19,E3719)&gt;0),1,0)+IF(OR(TRIM(K3719)="",COUNTIF(Config!$B$15:$B$19,K3719)&gt;0),1,0)+IF(OR(TRIM(P3719)="",COUNTIF(Config!$B$15:$B$19,P3719)&gt;0),1,0)+IF(OR(TRIM(R3719)="",COUNTIF(Config!$B$15:$B$19,R3719)&gt;0),1,0)</f>
        <v>0</v>
      </c>
      <c r="AA3719" s="1" cm="1">
        <f t="array" ref="AA3719">SUMPRODUCT(LEN(H3719)-LEN(SUBSTITUTE(H3719,{"0";"1";"2";"3";"4";"5";"6";"7";"8";"9"},"")))</f>
        <v>12</v>
      </c>
      <c r="AC3719" t="str">
        <f t="shared" si="408"/>
        <v/>
      </c>
      <c r="AD3719">
        <f t="shared" si="409"/>
        <v>1</v>
      </c>
      <c r="AE3719">
        <f t="shared" si="410"/>
        <v>1</v>
      </c>
      <c r="AF3719" t="str">
        <f t="shared" si="411"/>
        <v>No</v>
      </c>
      <c r="AG3719">
        <f t="shared" ca="1" si="412"/>
        <v>449</v>
      </c>
      <c r="AH3719" t="str">
        <f ca="1">IF(OR(V3719="",AG3719=""),"Yes",IF(AG3719&gt;Config!$B$41,"Yes","No"))</f>
        <v>Yes</v>
      </c>
    </row>
    <row r="3720" spans="1:34" x14ac:dyDescent="0.25">
      <c r="A3720" s="1" t="s">
        <v>25667</v>
      </c>
      <c r="B3720" s="1" t="s">
        <v>609</v>
      </c>
      <c r="C3720" s="1" t="s">
        <v>985</v>
      </c>
      <c r="D3720" s="1" t="s">
        <v>25668</v>
      </c>
      <c r="E3720" s="1" t="s">
        <v>35473</v>
      </c>
      <c r="F3720" s="1" t="s">
        <v>22922</v>
      </c>
      <c r="G3720" t="str">
        <f t="shared" si="406"/>
        <v>Valid</v>
      </c>
      <c r="H3720" s="1" t="s">
        <v>25669</v>
      </c>
      <c r="I3720" t="str" cm="1">
        <f t="array" ref="I3720">IF(OR(TRIM(H3720)="",ISNUMBER(SEARCH("#",H3720)),AA3720&lt;Config!$B$8,SUMPRODUCT(--ISNUMBER(SEARCH({"a";"b";"c";"d";"e";"f";"g";"h";"i";"j";"k";"l";"m";"n";"o";"p";"q";"r";"s";"t";"u";"v";"w";"x";"y";"z"},H3720)))&gt;0),"Invalid","Valid")</f>
        <v>Valid</v>
      </c>
      <c r="J3720" s="1" t="s">
        <v>25670</v>
      </c>
      <c r="K3720" s="1" t="s">
        <v>516</v>
      </c>
      <c r="L3720" s="1" t="s">
        <v>29</v>
      </c>
      <c r="M3720" s="1" t="s">
        <v>391</v>
      </c>
      <c r="N3720" s="1" t="s">
        <v>33819</v>
      </c>
      <c r="O3720" s="1" t="s">
        <v>196</v>
      </c>
      <c r="P3720" t="s">
        <v>53</v>
      </c>
      <c r="Q3720" s="1" t="s">
        <v>54</v>
      </c>
      <c r="R3720" s="1" t="s">
        <v>415</v>
      </c>
      <c r="S3720" s="1" t="s">
        <v>7636</v>
      </c>
      <c r="T3720" s="1" t="s">
        <v>25671</v>
      </c>
      <c r="U3720" s="1" t="s">
        <v>1813</v>
      </c>
      <c r="V3720" s="1" t="s">
        <v>25672</v>
      </c>
      <c r="W3720" s="1" t="s">
        <v>141</v>
      </c>
      <c r="X3720" t="str">
        <f t="shared" si="407"/>
        <v>Complete</v>
      </c>
      <c r="Y3720">
        <f>MAX(0,100-IF(G3720="Invalid",Config!$B$5,0)-IF(I3720="Invalid",Config!$B$6,0)-IF(X3720="Incomplete",Config!$B$7,0)-IF(AF3720="Yes",Config!$B$37,0))</f>
        <v>75</v>
      </c>
      <c r="Z3720" s="1">
        <f>IF(OR(TRIM(B3720)="",COUNTIF(Config!$B$15:$B$19,B3720)&gt;0),1,0)+IF(OR(TRIM(C3720)="",COUNTIF(Config!$B$15:$B$19,C3720)&gt;0),1,0)+IF(OR(TRIM(F3720)="",COUNTIF(Config!$B$15:$B$19,F3720)&gt;0),1,0)+IF(OR(TRIM(H3720)="",COUNTIF(Config!$B$15:$B$19,H3720)&gt;0),1,0)+IF(OR(TRIM(E3720)="",COUNTIF(Config!$B$15:$B$19,E3720)&gt;0),1,0)+IF(OR(TRIM(K3720)="",COUNTIF(Config!$B$15:$B$19,K3720)&gt;0),1,0)+IF(OR(TRIM(P3720)="",COUNTIF(Config!$B$15:$B$19,P3720)&gt;0),1,0)+IF(OR(TRIM(R3720)="",COUNTIF(Config!$B$15:$B$19,R3720)&gt;0),1,0)</f>
        <v>0</v>
      </c>
      <c r="AA3720" s="1" cm="1">
        <f t="array" ref="AA3720">SUMPRODUCT(LEN(H3720)-LEN(SUBSTITUTE(H3720,{"0";"1";"2";"3";"4";"5";"6";"7";"8";"9"},"")))</f>
        <v>10</v>
      </c>
      <c r="AC3720" t="str">
        <f t="shared" si="408"/>
        <v>Potential Duplicate</v>
      </c>
      <c r="AD3720">
        <f t="shared" si="409"/>
        <v>2</v>
      </c>
      <c r="AE3720">
        <f t="shared" si="410"/>
        <v>1</v>
      </c>
      <c r="AF3720" t="str">
        <f t="shared" si="411"/>
        <v>Yes</v>
      </c>
      <c r="AG3720">
        <f t="shared" ca="1" si="412"/>
        <v>150</v>
      </c>
      <c r="AH3720" t="str">
        <f ca="1">IF(OR(V3720="",AG3720=""),"Yes",IF(AG3720&gt;Config!$B$41,"Yes","No"))</f>
        <v>No</v>
      </c>
    </row>
    <row r="3721" spans="1:34" x14ac:dyDescent="0.25">
      <c r="A3721" s="1" t="s">
        <v>25673</v>
      </c>
      <c r="B3721" s="1" t="s">
        <v>917</v>
      </c>
      <c r="C3721" s="1" t="s">
        <v>230</v>
      </c>
      <c r="D3721" s="1" t="s">
        <v>25674</v>
      </c>
      <c r="E3721" s="1" t="s">
        <v>633</v>
      </c>
      <c r="F3721" s="1" t="s">
        <v>25675</v>
      </c>
      <c r="G3721" t="str">
        <f t="shared" si="406"/>
        <v>Valid</v>
      </c>
      <c r="H3721" s="1" t="s">
        <v>25676</v>
      </c>
      <c r="I3721" t="str" cm="1">
        <f t="array" ref="I3721">IF(OR(TRIM(H3721)="",ISNUMBER(SEARCH("#",H3721)),AA3721&lt;Config!$B$8,SUMPRODUCT(--ISNUMBER(SEARCH({"a";"b";"c";"d";"e";"f";"g";"h";"i";"j";"k";"l";"m";"n";"o";"p";"q";"r";"s";"t";"u";"v";"w";"x";"y";"z"},H3721)))&gt;0),"Invalid","Valid")</f>
        <v>Valid</v>
      </c>
      <c r="J3721" s="1" t="s">
        <v>25677</v>
      </c>
      <c r="K3721" s="1" t="s">
        <v>264</v>
      </c>
      <c r="L3721" s="1" t="s">
        <v>84</v>
      </c>
      <c r="M3721" s="1" t="s">
        <v>33825</v>
      </c>
      <c r="N3721" s="1" t="s">
        <v>86</v>
      </c>
      <c r="O3721" s="1" t="s">
        <v>149</v>
      </c>
      <c r="P3721" t="s">
        <v>328</v>
      </c>
      <c r="Q3721" s="1" t="s">
        <v>1046</v>
      </c>
      <c r="R3721" s="1" t="s">
        <v>571</v>
      </c>
      <c r="S3721" s="1" t="s">
        <v>18633</v>
      </c>
      <c r="T3721" s="1" t="s">
        <v>25678</v>
      </c>
      <c r="U3721" s="1" t="s">
        <v>8225</v>
      </c>
      <c r="V3721" s="1" t="s">
        <v>6579</v>
      </c>
      <c r="W3721" s="1" t="s">
        <v>384</v>
      </c>
      <c r="X3721" t="str">
        <f t="shared" si="407"/>
        <v>Complete</v>
      </c>
      <c r="Y3721">
        <f>MAX(0,100-IF(G3721="Invalid",Config!$B$5,0)-IF(I3721="Invalid",Config!$B$6,0)-IF(X3721="Incomplete",Config!$B$7,0)-IF(AF3721="Yes",Config!$B$37,0))</f>
        <v>75</v>
      </c>
      <c r="Z3721" s="1">
        <f>IF(OR(TRIM(B3721)="",COUNTIF(Config!$B$15:$B$19,B3721)&gt;0),1,0)+IF(OR(TRIM(C3721)="",COUNTIF(Config!$B$15:$B$19,C3721)&gt;0),1,0)+IF(OR(TRIM(F3721)="",COUNTIF(Config!$B$15:$B$19,F3721)&gt;0),1,0)+IF(OR(TRIM(H3721)="",COUNTIF(Config!$B$15:$B$19,H3721)&gt;0),1,0)+IF(OR(TRIM(E3721)="",COUNTIF(Config!$B$15:$B$19,E3721)&gt;0),1,0)+IF(OR(TRIM(K3721)="",COUNTIF(Config!$B$15:$B$19,K3721)&gt;0),1,0)+IF(OR(TRIM(P3721)="",COUNTIF(Config!$B$15:$B$19,P3721)&gt;0),1,0)+IF(OR(TRIM(R3721)="",COUNTIF(Config!$B$15:$B$19,R3721)&gt;0),1,0)</f>
        <v>0</v>
      </c>
      <c r="AA3721" s="1" cm="1">
        <f t="array" ref="AA3721">SUMPRODUCT(LEN(H3721)-LEN(SUBSTITUTE(H3721,{"0";"1";"2";"3";"4";"5";"6";"7";"8";"9"},"")))</f>
        <v>11</v>
      </c>
      <c r="AC3721" t="str">
        <f t="shared" si="408"/>
        <v>Potential Duplicate</v>
      </c>
      <c r="AD3721">
        <f t="shared" si="409"/>
        <v>1</v>
      </c>
      <c r="AE3721">
        <f t="shared" si="410"/>
        <v>2</v>
      </c>
      <c r="AF3721" t="str">
        <f t="shared" si="411"/>
        <v>Yes</v>
      </c>
      <c r="AG3721">
        <f t="shared" ca="1" si="412"/>
        <v>68</v>
      </c>
      <c r="AH3721" t="str">
        <f ca="1">IF(OR(V3721="",AG3721=""),"Yes",IF(AG3721&gt;Config!$B$41,"Yes","No"))</f>
        <v>No</v>
      </c>
    </row>
    <row r="3722" spans="1:34" x14ac:dyDescent="0.25">
      <c r="A3722" s="1" t="s">
        <v>25679</v>
      </c>
      <c r="B3722" s="1" t="s">
        <v>1450</v>
      </c>
      <c r="C3722" s="1" t="s">
        <v>245</v>
      </c>
      <c r="D3722" s="1" t="s">
        <v>13437</v>
      </c>
      <c r="E3722" s="1" t="s">
        <v>34249</v>
      </c>
      <c r="F3722" s="1" t="s">
        <v>25680</v>
      </c>
      <c r="G3722" t="str">
        <f t="shared" si="406"/>
        <v>Valid</v>
      </c>
      <c r="H3722" s="1" t="s">
        <v>131</v>
      </c>
      <c r="I3722" t="str" cm="1">
        <f t="array" ref="I3722">IF(OR(TRIM(H3722)="",ISNUMBER(SEARCH("#",H3722)),AA3722&lt;Config!$B$8,SUMPRODUCT(--ISNUMBER(SEARCH({"a";"b";"c";"d";"e";"f";"g";"h";"i";"j";"k";"l";"m";"n";"o";"p";"q";"r";"s";"t";"u";"v";"w";"x";"y";"z"},H3722)))&gt;0),"Invalid","Valid")</f>
        <v>Invalid</v>
      </c>
      <c r="J3722" s="1" t="s">
        <v>25681</v>
      </c>
      <c r="K3722" s="1" t="s">
        <v>83</v>
      </c>
      <c r="L3722" s="1" t="s">
        <v>134</v>
      </c>
      <c r="M3722" s="1" t="s">
        <v>235</v>
      </c>
      <c r="N3722" s="1" t="s">
        <v>33819</v>
      </c>
      <c r="O3722" s="1" t="s">
        <v>149</v>
      </c>
      <c r="P3722" t="s">
        <v>328</v>
      </c>
      <c r="Q3722" s="1" t="s">
        <v>1046</v>
      </c>
      <c r="R3722" s="1" t="s">
        <v>392</v>
      </c>
      <c r="S3722" s="1" t="s">
        <v>10576</v>
      </c>
      <c r="T3722" s="1" t="s">
        <v>25682</v>
      </c>
      <c r="U3722" s="1" t="s">
        <v>281</v>
      </c>
      <c r="V3722" s="1" t="s">
        <v>22087</v>
      </c>
      <c r="W3722" s="1" t="s">
        <v>202</v>
      </c>
      <c r="X3722" t="str">
        <f t="shared" si="407"/>
        <v>Complete</v>
      </c>
      <c r="Y3722">
        <f>MAX(0,100-IF(G3722="Invalid",Config!$B$5,0)-IF(I3722="Invalid",Config!$B$6,0)-IF(X3722="Incomplete",Config!$B$7,0)-IF(AF3722="Yes",Config!$B$37,0))</f>
        <v>80</v>
      </c>
      <c r="Z3722" s="1">
        <f>IF(OR(TRIM(B3722)="",COUNTIF(Config!$B$15:$B$19,B3722)&gt;0),1,0)+IF(OR(TRIM(C3722)="",COUNTIF(Config!$B$15:$B$19,C3722)&gt;0),1,0)+IF(OR(TRIM(F3722)="",COUNTIF(Config!$B$15:$B$19,F3722)&gt;0),1,0)+IF(OR(TRIM(H3722)="",COUNTIF(Config!$B$15:$B$19,H3722)&gt;0),1,0)+IF(OR(TRIM(E3722)="",COUNTIF(Config!$B$15:$B$19,E3722)&gt;0),1,0)+IF(OR(TRIM(K3722)="",COUNTIF(Config!$B$15:$B$19,K3722)&gt;0),1,0)+IF(OR(TRIM(P3722)="",COUNTIF(Config!$B$15:$B$19,P3722)&gt;0),1,0)+IF(OR(TRIM(R3722)="",COUNTIF(Config!$B$15:$B$19,R3722)&gt;0),1,0)</f>
        <v>0</v>
      </c>
      <c r="AA3722" s="1" cm="1">
        <f t="array" ref="AA3722">SUMPRODUCT(LEN(H3722)-LEN(SUBSTITUTE(H3722,{"0";"1";"2";"3";"4";"5";"6";"7";"8";"9"},"")))</f>
        <v>3</v>
      </c>
      <c r="AC3722" t="str">
        <f t="shared" si="408"/>
        <v>Invalid Phone</v>
      </c>
      <c r="AD3722">
        <f t="shared" si="409"/>
        <v>1</v>
      </c>
      <c r="AE3722">
        <f t="shared" si="410"/>
        <v>0</v>
      </c>
      <c r="AF3722" t="str">
        <f t="shared" si="411"/>
        <v>No</v>
      </c>
      <c r="AG3722">
        <f t="shared" ca="1" si="412"/>
        <v>130</v>
      </c>
      <c r="AH3722" t="str">
        <f ca="1">IF(OR(V3722="",AG3722=""),"Yes",IF(AG3722&gt;Config!$B$41,"Yes","No"))</f>
        <v>No</v>
      </c>
    </row>
    <row r="3723" spans="1:34" x14ac:dyDescent="0.25">
      <c r="A3723" s="1" t="s">
        <v>25683</v>
      </c>
      <c r="B3723" s="1" t="s">
        <v>1068</v>
      </c>
      <c r="C3723" s="1" t="s">
        <v>43</v>
      </c>
      <c r="D3723" s="1" t="s">
        <v>25684</v>
      </c>
      <c r="E3723" s="1" t="s">
        <v>34352</v>
      </c>
      <c r="F3723" s="1" t="s">
        <v>25685</v>
      </c>
      <c r="G3723" t="str">
        <f t="shared" si="406"/>
        <v>Valid</v>
      </c>
      <c r="H3723" s="1" t="s">
        <v>25686</v>
      </c>
      <c r="I3723" t="str" cm="1">
        <f t="array" ref="I3723">IF(OR(TRIM(H3723)="",ISNUMBER(SEARCH("#",H3723)),AA3723&lt;Config!$B$8,SUMPRODUCT(--ISNUMBER(SEARCH({"a";"b";"c";"d";"e";"f";"g";"h";"i";"j";"k";"l";"m";"n";"o";"p";"q";"r";"s";"t";"u";"v";"w";"x";"y";"z"},H3723)))&gt;0),"Invalid","Valid")</f>
        <v>Valid</v>
      </c>
      <c r="J3723" s="1" t="s">
        <v>25687</v>
      </c>
      <c r="K3723" s="1" t="s">
        <v>117</v>
      </c>
      <c r="L3723" s="1" t="s">
        <v>134</v>
      </c>
      <c r="M3723" s="1" t="s">
        <v>85</v>
      </c>
      <c r="N3723" s="1" t="s">
        <v>224</v>
      </c>
      <c r="O3723" s="1" t="s">
        <v>149</v>
      </c>
      <c r="P3723" t="s">
        <v>53</v>
      </c>
      <c r="Q3723" s="1" t="s">
        <v>150</v>
      </c>
      <c r="R3723" s="1" t="s">
        <v>70</v>
      </c>
      <c r="S3723" s="1" t="s">
        <v>16975</v>
      </c>
      <c r="T3723" s="1" t="s">
        <v>25688</v>
      </c>
      <c r="U3723" s="1" t="s">
        <v>5769</v>
      </c>
      <c r="V3723" s="1" t="s">
        <v>25689</v>
      </c>
      <c r="W3723" s="1" t="s">
        <v>33823</v>
      </c>
      <c r="X3723" t="str">
        <f t="shared" si="407"/>
        <v>Complete</v>
      </c>
      <c r="Y3723">
        <f>MAX(0,100-IF(G3723="Invalid",Config!$B$5,0)-IF(I3723="Invalid",Config!$B$6,0)-IF(X3723="Incomplete",Config!$B$7,0)-IF(AF3723="Yes",Config!$B$37,0))</f>
        <v>100</v>
      </c>
      <c r="Z3723" s="1">
        <f>IF(OR(TRIM(B3723)="",COUNTIF(Config!$B$15:$B$19,B3723)&gt;0),1,0)+IF(OR(TRIM(C3723)="",COUNTIF(Config!$B$15:$B$19,C3723)&gt;0),1,0)+IF(OR(TRIM(F3723)="",COUNTIF(Config!$B$15:$B$19,F3723)&gt;0),1,0)+IF(OR(TRIM(H3723)="",COUNTIF(Config!$B$15:$B$19,H3723)&gt;0),1,0)+IF(OR(TRIM(E3723)="",COUNTIF(Config!$B$15:$B$19,E3723)&gt;0),1,0)+IF(OR(TRIM(K3723)="",COUNTIF(Config!$B$15:$B$19,K3723)&gt;0),1,0)+IF(OR(TRIM(P3723)="",COUNTIF(Config!$B$15:$B$19,P3723)&gt;0),1,0)+IF(OR(TRIM(R3723)="",COUNTIF(Config!$B$15:$B$19,R3723)&gt;0),1,0)</f>
        <v>0</v>
      </c>
      <c r="AA3723" s="1" cm="1">
        <f t="array" ref="AA3723">SUMPRODUCT(LEN(H3723)-LEN(SUBSTITUTE(H3723,{"0";"1";"2";"3";"4";"5";"6";"7";"8";"9"},"")))</f>
        <v>12</v>
      </c>
      <c r="AC3723" t="str">
        <f t="shared" si="408"/>
        <v/>
      </c>
      <c r="AD3723">
        <f t="shared" si="409"/>
        <v>1</v>
      </c>
      <c r="AE3723">
        <f t="shared" si="410"/>
        <v>1</v>
      </c>
      <c r="AF3723" t="str">
        <f t="shared" si="411"/>
        <v>No</v>
      </c>
      <c r="AG3723">
        <f t="shared" ca="1" si="412"/>
        <v>206</v>
      </c>
      <c r="AH3723" t="str">
        <f ca="1">IF(OR(V3723="",AG3723=""),"Yes",IF(AG3723&gt;Config!$B$41,"Yes","No"))</f>
        <v>No</v>
      </c>
    </row>
    <row r="3724" spans="1:34" x14ac:dyDescent="0.25">
      <c r="A3724" s="1" t="s">
        <v>25690</v>
      </c>
      <c r="B3724" s="1" t="s">
        <v>4687</v>
      </c>
      <c r="C3724" s="1" t="s">
        <v>273</v>
      </c>
      <c r="D3724" s="1" t="s">
        <v>22858</v>
      </c>
      <c r="E3724" s="1" t="s">
        <v>35474</v>
      </c>
      <c r="F3724" s="1" t="s">
        <v>25691</v>
      </c>
      <c r="G3724" t="str">
        <f t="shared" si="406"/>
        <v>Valid</v>
      </c>
      <c r="H3724" s="1" t="s">
        <v>25692</v>
      </c>
      <c r="I3724" t="str" cm="1">
        <f t="array" ref="I3724">IF(OR(TRIM(H3724)="",ISNUMBER(SEARCH("#",H3724)),AA3724&lt;Config!$B$8,SUMPRODUCT(--ISNUMBER(SEARCH({"a";"b";"c";"d";"e";"f";"g";"h";"i";"j";"k";"l";"m";"n";"o";"p";"q";"r";"s";"t";"u";"v";"w";"x";"y";"z"},H3724)))&gt;0),"Invalid","Valid")</f>
        <v>Valid</v>
      </c>
      <c r="J3724" s="1" t="s">
        <v>25693</v>
      </c>
      <c r="K3724" s="1" t="s">
        <v>866</v>
      </c>
      <c r="L3724" s="1" t="s">
        <v>102</v>
      </c>
      <c r="M3724" s="1" t="s">
        <v>517</v>
      </c>
      <c r="N3724" s="1" t="s">
        <v>211</v>
      </c>
      <c r="O3724" s="1" t="s">
        <v>180</v>
      </c>
      <c r="P3724" t="s">
        <v>344</v>
      </c>
      <c r="Q3724" s="1" t="s">
        <v>345</v>
      </c>
      <c r="R3724" s="1" t="s">
        <v>1141</v>
      </c>
      <c r="S3724" s="1" t="s">
        <v>8819</v>
      </c>
      <c r="T3724" s="1" t="s">
        <v>25694</v>
      </c>
      <c r="U3724" s="1" t="s">
        <v>1597</v>
      </c>
      <c r="V3724" s="1" t="s">
        <v>1676</v>
      </c>
      <c r="W3724" s="1" t="s">
        <v>60</v>
      </c>
      <c r="X3724" t="str">
        <f t="shared" si="407"/>
        <v>Complete</v>
      </c>
      <c r="Y3724">
        <f>MAX(0,100-IF(G3724="Invalid",Config!$B$5,0)-IF(I3724="Invalid",Config!$B$6,0)-IF(X3724="Incomplete",Config!$B$7,0)-IF(AF3724="Yes",Config!$B$37,0))</f>
        <v>100</v>
      </c>
      <c r="Z3724" s="1">
        <f>IF(OR(TRIM(B3724)="",COUNTIF(Config!$B$15:$B$19,B3724)&gt;0),1,0)+IF(OR(TRIM(C3724)="",COUNTIF(Config!$B$15:$B$19,C3724)&gt;0),1,0)+IF(OR(TRIM(F3724)="",COUNTIF(Config!$B$15:$B$19,F3724)&gt;0),1,0)+IF(OR(TRIM(H3724)="",COUNTIF(Config!$B$15:$B$19,H3724)&gt;0),1,0)+IF(OR(TRIM(E3724)="",COUNTIF(Config!$B$15:$B$19,E3724)&gt;0),1,0)+IF(OR(TRIM(K3724)="",COUNTIF(Config!$B$15:$B$19,K3724)&gt;0),1,0)+IF(OR(TRIM(P3724)="",COUNTIF(Config!$B$15:$B$19,P3724)&gt;0),1,0)+IF(OR(TRIM(R3724)="",COUNTIF(Config!$B$15:$B$19,R3724)&gt;0),1,0)</f>
        <v>0</v>
      </c>
      <c r="AA3724" s="1" cm="1">
        <f t="array" ref="AA3724">SUMPRODUCT(LEN(H3724)-LEN(SUBSTITUTE(H3724,{"0";"1";"2";"3";"4";"5";"6";"7";"8";"9"},"")))</f>
        <v>11</v>
      </c>
      <c r="AC3724" t="str">
        <f t="shared" si="408"/>
        <v/>
      </c>
      <c r="AD3724">
        <f t="shared" si="409"/>
        <v>1</v>
      </c>
      <c r="AE3724">
        <f t="shared" si="410"/>
        <v>1</v>
      </c>
      <c r="AF3724" t="str">
        <f t="shared" si="411"/>
        <v>No</v>
      </c>
      <c r="AG3724">
        <f t="shared" ca="1" si="412"/>
        <v>37</v>
      </c>
      <c r="AH3724" t="str">
        <f ca="1">IF(OR(V3724="",AG3724=""),"Yes",IF(AG3724&gt;Config!$B$41,"Yes","No"))</f>
        <v>No</v>
      </c>
    </row>
    <row r="3725" spans="1:34" x14ac:dyDescent="0.25">
      <c r="A3725" s="1" t="s">
        <v>25695</v>
      </c>
      <c r="B3725" s="1" t="s">
        <v>1283</v>
      </c>
      <c r="C3725" s="1" t="s">
        <v>1339</v>
      </c>
      <c r="D3725" s="1" t="s">
        <v>12496</v>
      </c>
      <c r="E3725" s="1" t="s">
        <v>739</v>
      </c>
      <c r="F3725" s="1" t="s">
        <v>25696</v>
      </c>
      <c r="G3725" t="str">
        <f t="shared" si="406"/>
        <v>Valid</v>
      </c>
      <c r="H3725" s="1" t="s">
        <v>25697</v>
      </c>
      <c r="I3725" t="str" cm="1">
        <f t="array" ref="I3725">IF(OR(TRIM(H3725)="",ISNUMBER(SEARCH("#",H3725)),AA3725&lt;Config!$B$8,SUMPRODUCT(--ISNUMBER(SEARCH({"a";"b";"c";"d";"e";"f";"g";"h";"i";"j";"k";"l";"m";"n";"o";"p";"q";"r";"s";"t";"u";"v";"w";"x";"y";"z"},H3725)))&gt;0),"Invalid","Valid")</f>
        <v>Valid</v>
      </c>
      <c r="J3725" s="1" t="s">
        <v>25698</v>
      </c>
      <c r="K3725" s="1" t="s">
        <v>147</v>
      </c>
      <c r="L3725" s="1" t="s">
        <v>450</v>
      </c>
      <c r="M3725" s="1" t="s">
        <v>165</v>
      </c>
      <c r="N3725" s="1" t="s">
        <v>68</v>
      </c>
      <c r="O3725" s="1" t="s">
        <v>52</v>
      </c>
      <c r="P3725" t="s">
        <v>87</v>
      </c>
      <c r="Q3725" s="1" t="s">
        <v>166</v>
      </c>
      <c r="R3725" s="1" t="s">
        <v>559</v>
      </c>
      <c r="S3725" s="1" t="s">
        <v>25699</v>
      </c>
      <c r="T3725" s="1" t="s">
        <v>25700</v>
      </c>
      <c r="U3725" s="1" t="s">
        <v>2074</v>
      </c>
      <c r="V3725" s="1" t="s">
        <v>474</v>
      </c>
      <c r="W3725" s="1" t="s">
        <v>186</v>
      </c>
      <c r="X3725" t="str">
        <f t="shared" si="407"/>
        <v>Complete</v>
      </c>
      <c r="Y3725">
        <f>MAX(0,100-IF(G3725="Invalid",Config!$B$5,0)-IF(I3725="Invalid",Config!$B$6,0)-IF(X3725="Incomplete",Config!$B$7,0)-IF(AF3725="Yes",Config!$B$37,0))</f>
        <v>100</v>
      </c>
      <c r="Z3725" s="1">
        <f>IF(OR(TRIM(B3725)="",COUNTIF(Config!$B$15:$B$19,B3725)&gt;0),1,0)+IF(OR(TRIM(C3725)="",COUNTIF(Config!$B$15:$B$19,C3725)&gt;0),1,0)+IF(OR(TRIM(F3725)="",COUNTIF(Config!$B$15:$B$19,F3725)&gt;0),1,0)+IF(OR(TRIM(H3725)="",COUNTIF(Config!$B$15:$B$19,H3725)&gt;0),1,0)+IF(OR(TRIM(E3725)="",COUNTIF(Config!$B$15:$B$19,E3725)&gt;0),1,0)+IF(OR(TRIM(K3725)="",COUNTIF(Config!$B$15:$B$19,K3725)&gt;0),1,0)+IF(OR(TRIM(P3725)="",COUNTIF(Config!$B$15:$B$19,P3725)&gt;0),1,0)+IF(OR(TRIM(R3725)="",COUNTIF(Config!$B$15:$B$19,R3725)&gt;0),1,0)</f>
        <v>0</v>
      </c>
      <c r="AA3725" s="1" cm="1">
        <f t="array" ref="AA3725">SUMPRODUCT(LEN(H3725)-LEN(SUBSTITUTE(H3725,{"0";"1";"2";"3";"4";"5";"6";"7";"8";"9"},"")))</f>
        <v>11</v>
      </c>
      <c r="AC3725" t="str">
        <f t="shared" si="408"/>
        <v/>
      </c>
      <c r="AD3725">
        <f t="shared" si="409"/>
        <v>1</v>
      </c>
      <c r="AE3725">
        <f t="shared" si="410"/>
        <v>1</v>
      </c>
      <c r="AF3725" t="str">
        <f t="shared" si="411"/>
        <v>No</v>
      </c>
      <c r="AG3725">
        <f t="shared" ca="1" si="412"/>
        <v>105</v>
      </c>
      <c r="AH3725" t="str">
        <f ca="1">IF(OR(V3725="",AG3725=""),"Yes",IF(AG3725&gt;Config!$B$41,"Yes","No"))</f>
        <v>No</v>
      </c>
    </row>
    <row r="3726" spans="1:34" x14ac:dyDescent="0.25">
      <c r="A3726" s="1" t="s">
        <v>25701</v>
      </c>
      <c r="B3726" s="1" t="s">
        <v>229</v>
      </c>
      <c r="C3726" s="1" t="s">
        <v>1806</v>
      </c>
      <c r="D3726" s="1" t="s">
        <v>25702</v>
      </c>
      <c r="E3726" s="1" t="s">
        <v>34308</v>
      </c>
      <c r="F3726" s="1" t="s">
        <v>25703</v>
      </c>
      <c r="G3726" t="str">
        <f t="shared" si="406"/>
        <v>Valid</v>
      </c>
      <c r="H3726" s="1" t="s">
        <v>25704</v>
      </c>
      <c r="I3726" t="str" cm="1">
        <f t="array" ref="I3726">IF(OR(TRIM(H3726)="",ISNUMBER(SEARCH("#",H3726)),AA3726&lt;Config!$B$8,SUMPRODUCT(--ISNUMBER(SEARCH({"a";"b";"c";"d";"e";"f";"g";"h";"i";"j";"k";"l";"m";"n";"o";"p";"q";"r";"s";"t";"u";"v";"w";"x";"y";"z"},H3726)))&gt;0),"Invalid","Valid")</f>
        <v>Valid</v>
      </c>
      <c r="J3726" s="1" t="s">
        <v>25705</v>
      </c>
      <c r="K3726" s="1" t="s">
        <v>83</v>
      </c>
      <c r="L3726" s="1" t="s">
        <v>29</v>
      </c>
      <c r="M3726" s="1" t="s">
        <v>33827</v>
      </c>
      <c r="N3726" s="1" t="s">
        <v>252</v>
      </c>
      <c r="O3726" s="1" t="s">
        <v>149</v>
      </c>
      <c r="P3726" t="s">
        <v>344</v>
      </c>
      <c r="Q3726" s="1" t="s">
        <v>1199</v>
      </c>
      <c r="R3726" s="1" t="s">
        <v>1141</v>
      </c>
      <c r="S3726" s="1" t="s">
        <v>7894</v>
      </c>
      <c r="T3726" s="1" t="s">
        <v>25706</v>
      </c>
      <c r="U3726" s="1" t="s">
        <v>25707</v>
      </c>
      <c r="V3726" s="1" t="s">
        <v>25708</v>
      </c>
      <c r="W3726" s="1" t="s">
        <v>94</v>
      </c>
      <c r="X3726" t="str">
        <f t="shared" si="407"/>
        <v>Complete</v>
      </c>
      <c r="Y3726">
        <f>MAX(0,100-IF(G3726="Invalid",Config!$B$5,0)-IF(I3726="Invalid",Config!$B$6,0)-IF(X3726="Incomplete",Config!$B$7,0)-IF(AF3726="Yes",Config!$B$37,0))</f>
        <v>100</v>
      </c>
      <c r="Z3726" s="1">
        <f>IF(OR(TRIM(B3726)="",COUNTIF(Config!$B$15:$B$19,B3726)&gt;0),1,0)+IF(OR(TRIM(C3726)="",COUNTIF(Config!$B$15:$B$19,C3726)&gt;0),1,0)+IF(OR(TRIM(F3726)="",COUNTIF(Config!$B$15:$B$19,F3726)&gt;0),1,0)+IF(OR(TRIM(H3726)="",COUNTIF(Config!$B$15:$B$19,H3726)&gt;0),1,0)+IF(OR(TRIM(E3726)="",COUNTIF(Config!$B$15:$B$19,E3726)&gt;0),1,0)+IF(OR(TRIM(K3726)="",COUNTIF(Config!$B$15:$B$19,K3726)&gt;0),1,0)+IF(OR(TRIM(P3726)="",COUNTIF(Config!$B$15:$B$19,P3726)&gt;0),1,0)+IF(OR(TRIM(R3726)="",COUNTIF(Config!$B$15:$B$19,R3726)&gt;0),1,0)</f>
        <v>0</v>
      </c>
      <c r="AA3726" s="1" cm="1">
        <f t="array" ref="AA3726">SUMPRODUCT(LEN(H3726)-LEN(SUBSTITUTE(H3726,{"0";"1";"2";"3";"4";"5";"6";"7";"8";"9"},"")))</f>
        <v>11</v>
      </c>
      <c r="AC3726" t="str">
        <f t="shared" si="408"/>
        <v/>
      </c>
      <c r="AD3726">
        <f t="shared" si="409"/>
        <v>1</v>
      </c>
      <c r="AE3726">
        <f t="shared" si="410"/>
        <v>1</v>
      </c>
      <c r="AF3726" t="str">
        <f t="shared" si="411"/>
        <v>No</v>
      </c>
      <c r="AG3726">
        <f t="shared" ca="1" si="412"/>
        <v>49</v>
      </c>
      <c r="AH3726" t="str">
        <f ca="1">IF(OR(V3726="",AG3726=""),"Yes",IF(AG3726&gt;Config!$B$41,"Yes","No"))</f>
        <v>No</v>
      </c>
    </row>
    <row r="3727" spans="1:34" x14ac:dyDescent="0.25">
      <c r="A3727" s="1" t="s">
        <v>25709</v>
      </c>
      <c r="B3727" s="1" t="s">
        <v>2408</v>
      </c>
      <c r="C3727" s="1" t="s">
        <v>205</v>
      </c>
      <c r="D3727" s="1" t="s">
        <v>25710</v>
      </c>
      <c r="E3727" s="1" t="s">
        <v>34507</v>
      </c>
      <c r="F3727" s="1" t="s">
        <v>25711</v>
      </c>
      <c r="G3727" t="str">
        <f t="shared" si="406"/>
        <v>Valid</v>
      </c>
      <c r="H3727" s="1" t="s">
        <v>25712</v>
      </c>
      <c r="I3727" t="str" cm="1">
        <f t="array" ref="I3727">IF(OR(TRIM(H3727)="",ISNUMBER(SEARCH("#",H3727)),AA3727&lt;Config!$B$8,SUMPRODUCT(--ISNUMBER(SEARCH({"a";"b";"c";"d";"e";"f";"g";"h";"i";"j";"k";"l";"m";"n";"o";"p";"q";"r";"s";"t";"u";"v";"w";"x";"y";"z"},H3727)))&gt;0),"Invalid","Valid")</f>
        <v>Valid</v>
      </c>
      <c r="J3727" s="1" t="s">
        <v>25713</v>
      </c>
      <c r="K3727" s="1" t="s">
        <v>287</v>
      </c>
      <c r="L3727" s="1" t="s">
        <v>29</v>
      </c>
      <c r="M3727" s="1" t="s">
        <v>343</v>
      </c>
      <c r="N3727" s="1" t="s">
        <v>437</v>
      </c>
      <c r="O3727" s="1" t="s">
        <v>69</v>
      </c>
      <c r="P3727" t="s">
        <v>53</v>
      </c>
      <c r="Q3727" s="1" t="s">
        <v>197</v>
      </c>
      <c r="R3727" s="1" t="s">
        <v>70</v>
      </c>
      <c r="S3727" s="1" t="s">
        <v>19455</v>
      </c>
      <c r="T3727" s="1" t="s">
        <v>25714</v>
      </c>
      <c r="U3727" s="1" t="s">
        <v>25715</v>
      </c>
      <c r="V3727" s="1" t="s">
        <v>169</v>
      </c>
      <c r="W3727" s="1" t="s">
        <v>94</v>
      </c>
      <c r="X3727" t="str">
        <f t="shared" si="407"/>
        <v>Complete</v>
      </c>
      <c r="Y3727">
        <f>MAX(0,100-IF(G3727="Invalid",Config!$B$5,0)-IF(I3727="Invalid",Config!$B$6,0)-IF(X3727="Incomplete",Config!$B$7,0)-IF(AF3727="Yes",Config!$B$37,0))</f>
        <v>100</v>
      </c>
      <c r="Z3727" s="1">
        <f>IF(OR(TRIM(B3727)="",COUNTIF(Config!$B$15:$B$19,B3727)&gt;0),1,0)+IF(OR(TRIM(C3727)="",COUNTIF(Config!$B$15:$B$19,C3727)&gt;0),1,0)+IF(OR(TRIM(F3727)="",COUNTIF(Config!$B$15:$B$19,F3727)&gt;0),1,0)+IF(OR(TRIM(H3727)="",COUNTIF(Config!$B$15:$B$19,H3727)&gt;0),1,0)+IF(OR(TRIM(E3727)="",COUNTIF(Config!$B$15:$B$19,E3727)&gt;0),1,0)+IF(OR(TRIM(K3727)="",COUNTIF(Config!$B$15:$B$19,K3727)&gt;0),1,0)+IF(OR(TRIM(P3727)="",COUNTIF(Config!$B$15:$B$19,P3727)&gt;0),1,0)+IF(OR(TRIM(R3727)="",COUNTIF(Config!$B$15:$B$19,R3727)&gt;0),1,0)</f>
        <v>0</v>
      </c>
      <c r="AA3727" s="1" cm="1">
        <f t="array" ref="AA3727">SUMPRODUCT(LEN(H3727)-LEN(SUBSTITUTE(H3727,{"0";"1";"2";"3";"4";"5";"6";"7";"8";"9"},"")))</f>
        <v>12</v>
      </c>
      <c r="AC3727" t="str">
        <f t="shared" si="408"/>
        <v/>
      </c>
      <c r="AD3727">
        <f t="shared" si="409"/>
        <v>1</v>
      </c>
      <c r="AE3727">
        <f t="shared" si="410"/>
        <v>1</v>
      </c>
      <c r="AF3727" t="str">
        <f t="shared" si="411"/>
        <v>No</v>
      </c>
      <c r="AG3727">
        <f t="shared" ca="1" si="412"/>
        <v>584</v>
      </c>
      <c r="AH3727" t="str">
        <f ca="1">IF(OR(V3727="",AG3727=""),"Yes",IF(AG3727&gt;Config!$B$41,"Yes","No"))</f>
        <v>Yes</v>
      </c>
    </row>
    <row r="3728" spans="1:34" x14ac:dyDescent="0.25">
      <c r="A3728" s="1" t="s">
        <v>25716</v>
      </c>
      <c r="B3728" s="1" t="s">
        <v>1185</v>
      </c>
      <c r="C3728" s="1" t="s">
        <v>308</v>
      </c>
      <c r="D3728" s="1" t="s">
        <v>3967</v>
      </c>
      <c r="E3728" s="1" t="s">
        <v>35475</v>
      </c>
      <c r="F3728" s="1" t="s">
        <v>25717</v>
      </c>
      <c r="G3728" t="str">
        <f t="shared" si="406"/>
        <v>Valid</v>
      </c>
      <c r="H3728" s="1" t="s">
        <v>25718</v>
      </c>
      <c r="I3728" t="str" cm="1">
        <f t="array" ref="I3728">IF(OR(TRIM(H3728)="",ISNUMBER(SEARCH("#",H3728)),AA3728&lt;Config!$B$8,SUMPRODUCT(--ISNUMBER(SEARCH({"a";"b";"c";"d";"e";"f";"g";"h";"i";"j";"k";"l";"m";"n";"o";"p";"q";"r";"s";"t";"u";"v";"w";"x";"y";"z"},H3728)))&gt;0),"Invalid","Valid")</f>
        <v>Valid</v>
      </c>
      <c r="J3728" s="1" t="s">
        <v>25719</v>
      </c>
      <c r="K3728" s="1" t="s">
        <v>866</v>
      </c>
      <c r="L3728" s="1" t="s">
        <v>450</v>
      </c>
      <c r="M3728" s="1" t="s">
        <v>391</v>
      </c>
      <c r="N3728" s="1" t="s">
        <v>148</v>
      </c>
      <c r="O3728" s="1" t="s">
        <v>266</v>
      </c>
      <c r="P3728" t="s">
        <v>236</v>
      </c>
      <c r="Q3728" s="1" t="s">
        <v>237</v>
      </c>
      <c r="R3728" s="1" t="s">
        <v>961</v>
      </c>
      <c r="S3728" s="1" t="s">
        <v>71</v>
      </c>
      <c r="T3728" s="1" t="s">
        <v>25720</v>
      </c>
      <c r="U3728" s="1" t="s">
        <v>25721</v>
      </c>
      <c r="V3728" s="1" t="s">
        <v>5733</v>
      </c>
      <c r="W3728" s="1" t="s">
        <v>33823</v>
      </c>
      <c r="X3728" t="str">
        <f t="shared" si="407"/>
        <v>Complete</v>
      </c>
      <c r="Y3728">
        <f>MAX(0,100-IF(G3728="Invalid",Config!$B$5,0)-IF(I3728="Invalid",Config!$B$6,0)-IF(X3728="Incomplete",Config!$B$7,0)-IF(AF3728="Yes",Config!$B$37,0))</f>
        <v>100</v>
      </c>
      <c r="Z3728" s="1">
        <f>IF(OR(TRIM(B3728)="",COUNTIF(Config!$B$15:$B$19,B3728)&gt;0),1,0)+IF(OR(TRIM(C3728)="",COUNTIF(Config!$B$15:$B$19,C3728)&gt;0),1,0)+IF(OR(TRIM(F3728)="",COUNTIF(Config!$B$15:$B$19,F3728)&gt;0),1,0)+IF(OR(TRIM(H3728)="",COUNTIF(Config!$B$15:$B$19,H3728)&gt;0),1,0)+IF(OR(TRIM(E3728)="",COUNTIF(Config!$B$15:$B$19,E3728)&gt;0),1,0)+IF(OR(TRIM(K3728)="",COUNTIF(Config!$B$15:$B$19,K3728)&gt;0),1,0)+IF(OR(TRIM(P3728)="",COUNTIF(Config!$B$15:$B$19,P3728)&gt;0),1,0)+IF(OR(TRIM(R3728)="",COUNTIF(Config!$B$15:$B$19,R3728)&gt;0),1,0)</f>
        <v>0</v>
      </c>
      <c r="AA3728" s="1" cm="1">
        <f t="array" ref="AA3728">SUMPRODUCT(LEN(H3728)-LEN(SUBSTITUTE(H3728,{"0";"1";"2";"3";"4";"5";"6";"7";"8";"9"},"")))</f>
        <v>12</v>
      </c>
      <c r="AC3728" t="str">
        <f t="shared" si="408"/>
        <v/>
      </c>
      <c r="AD3728">
        <f t="shared" si="409"/>
        <v>1</v>
      </c>
      <c r="AE3728">
        <f t="shared" si="410"/>
        <v>1</v>
      </c>
      <c r="AF3728" t="str">
        <f t="shared" si="411"/>
        <v>No</v>
      </c>
      <c r="AG3728">
        <f t="shared" ca="1" si="412"/>
        <v>521</v>
      </c>
      <c r="AH3728" t="str">
        <f ca="1">IF(OR(V3728="",AG3728=""),"Yes",IF(AG3728&gt;Config!$B$41,"Yes","No"))</f>
        <v>Yes</v>
      </c>
    </row>
    <row r="3729" spans="1:34" x14ac:dyDescent="0.25">
      <c r="A3729" s="1" t="s">
        <v>25722</v>
      </c>
      <c r="B3729" s="1" t="s">
        <v>995</v>
      </c>
      <c r="C3729" s="1" t="s">
        <v>899</v>
      </c>
      <c r="D3729" s="1" t="s">
        <v>3499</v>
      </c>
      <c r="E3729" s="1" t="s">
        <v>35476</v>
      </c>
      <c r="F3729" s="1" t="s">
        <v>25723</v>
      </c>
      <c r="G3729" t="str">
        <f t="shared" si="406"/>
        <v>Valid</v>
      </c>
      <c r="H3729" s="1" t="s">
        <v>25724</v>
      </c>
      <c r="I3729" t="str" cm="1">
        <f t="array" ref="I3729">IF(OR(TRIM(H3729)="",ISNUMBER(SEARCH("#",H3729)),AA3729&lt;Config!$B$8,SUMPRODUCT(--ISNUMBER(SEARCH({"a";"b";"c";"d";"e";"f";"g";"h";"i";"j";"k";"l";"m";"n";"o";"p";"q";"r";"s";"t";"u";"v";"w";"x";"y";"z"},H3729)))&gt;0),"Invalid","Valid")</f>
        <v>Valid</v>
      </c>
      <c r="J3729" s="1" t="s">
        <v>25725</v>
      </c>
      <c r="K3729" s="1" t="s">
        <v>481</v>
      </c>
      <c r="L3729" s="1" t="s">
        <v>49</v>
      </c>
      <c r="M3729" s="1" t="s">
        <v>391</v>
      </c>
      <c r="N3729" s="1" t="s">
        <v>713</v>
      </c>
      <c r="O3729" s="1" t="s">
        <v>69</v>
      </c>
      <c r="P3729" t="s">
        <v>104</v>
      </c>
      <c r="Q3729" s="1" t="s">
        <v>302</v>
      </c>
      <c r="R3729" s="1" t="s">
        <v>105</v>
      </c>
      <c r="S3729" s="1" t="s">
        <v>25726</v>
      </c>
      <c r="T3729" s="1" t="s">
        <v>25727</v>
      </c>
      <c r="U3729" s="1" t="s">
        <v>1692</v>
      </c>
      <c r="V3729" s="1" t="s">
        <v>837</v>
      </c>
      <c r="W3729" s="1" t="s">
        <v>186</v>
      </c>
      <c r="X3729" t="str">
        <f t="shared" si="407"/>
        <v>Complete</v>
      </c>
      <c r="Y3729">
        <f>MAX(0,100-IF(G3729="Invalid",Config!$B$5,0)-IF(I3729="Invalid",Config!$B$6,0)-IF(X3729="Incomplete",Config!$B$7,0)-IF(AF3729="Yes",Config!$B$37,0))</f>
        <v>100</v>
      </c>
      <c r="Z3729" s="1">
        <f>IF(OR(TRIM(B3729)="",COUNTIF(Config!$B$15:$B$19,B3729)&gt;0),1,0)+IF(OR(TRIM(C3729)="",COUNTIF(Config!$B$15:$B$19,C3729)&gt;0),1,0)+IF(OR(TRIM(F3729)="",COUNTIF(Config!$B$15:$B$19,F3729)&gt;0),1,0)+IF(OR(TRIM(H3729)="",COUNTIF(Config!$B$15:$B$19,H3729)&gt;0),1,0)+IF(OR(TRIM(E3729)="",COUNTIF(Config!$B$15:$B$19,E3729)&gt;0),1,0)+IF(OR(TRIM(K3729)="",COUNTIF(Config!$B$15:$B$19,K3729)&gt;0),1,0)+IF(OR(TRIM(P3729)="",COUNTIF(Config!$B$15:$B$19,P3729)&gt;0),1,0)+IF(OR(TRIM(R3729)="",COUNTIF(Config!$B$15:$B$19,R3729)&gt;0),1,0)</f>
        <v>0</v>
      </c>
      <c r="AA3729" s="1" cm="1">
        <f t="array" ref="AA3729">SUMPRODUCT(LEN(H3729)-LEN(SUBSTITUTE(H3729,{"0";"1";"2";"3";"4";"5";"6";"7";"8";"9"},"")))</f>
        <v>11</v>
      </c>
      <c r="AC3729" t="str">
        <f t="shared" si="408"/>
        <v/>
      </c>
      <c r="AD3729">
        <f t="shared" si="409"/>
        <v>1</v>
      </c>
      <c r="AE3729">
        <f t="shared" si="410"/>
        <v>1</v>
      </c>
      <c r="AF3729" t="str">
        <f t="shared" si="411"/>
        <v>No</v>
      </c>
      <c r="AG3729">
        <f t="shared" ca="1" si="412"/>
        <v>312</v>
      </c>
      <c r="AH3729" t="str">
        <f ca="1">IF(OR(V3729="",AG3729=""),"Yes",IF(AG3729&gt;Config!$B$41,"Yes","No"))</f>
        <v>No</v>
      </c>
    </row>
    <row r="3730" spans="1:34" x14ac:dyDescent="0.25">
      <c r="A3730" s="1" t="s">
        <v>25728</v>
      </c>
      <c r="B3730" s="1" t="s">
        <v>295</v>
      </c>
      <c r="C3730" s="1" t="s">
        <v>445</v>
      </c>
      <c r="D3730" s="1" t="s">
        <v>16576</v>
      </c>
      <c r="E3730" s="1" t="s">
        <v>35477</v>
      </c>
      <c r="F3730" s="1" t="s">
        <v>25729</v>
      </c>
      <c r="G3730" t="str">
        <f t="shared" si="406"/>
        <v>Valid</v>
      </c>
      <c r="H3730" s="1" t="s">
        <v>25730</v>
      </c>
      <c r="I3730" t="str" cm="1">
        <f t="array" ref="I3730">IF(OR(TRIM(H3730)="",ISNUMBER(SEARCH("#",H3730)),AA3730&lt;Config!$B$8,SUMPRODUCT(--ISNUMBER(SEARCH({"a";"b";"c";"d";"e";"f";"g";"h";"i";"j";"k";"l";"m";"n";"o";"p";"q";"r";"s";"t";"u";"v";"w";"x";"y";"z"},H3730)))&gt;0),"Invalid","Valid")</f>
        <v>Valid</v>
      </c>
      <c r="J3730" s="1" t="s">
        <v>25731</v>
      </c>
      <c r="K3730" s="1" t="s">
        <v>722</v>
      </c>
      <c r="L3730" s="1" t="s">
        <v>29</v>
      </c>
      <c r="M3730" s="1" t="s">
        <v>118</v>
      </c>
      <c r="N3730" s="1" t="s">
        <v>437</v>
      </c>
      <c r="O3730" s="1" t="s">
        <v>52</v>
      </c>
      <c r="P3730" t="s">
        <v>236</v>
      </c>
      <c r="Q3730" s="1" t="s">
        <v>238</v>
      </c>
      <c r="R3730" s="1" t="s">
        <v>253</v>
      </c>
      <c r="S3730" s="1" t="s">
        <v>25732</v>
      </c>
      <c r="T3730" s="1" t="s">
        <v>25733</v>
      </c>
      <c r="U3730" s="1" t="s">
        <v>1641</v>
      </c>
      <c r="V3730" s="1" t="s">
        <v>25734</v>
      </c>
      <c r="W3730" s="1" t="s">
        <v>125</v>
      </c>
      <c r="X3730" t="str">
        <f t="shared" si="407"/>
        <v>Complete</v>
      </c>
      <c r="Y3730">
        <f>MAX(0,100-IF(G3730="Invalid",Config!$B$5,0)-IF(I3730="Invalid",Config!$B$6,0)-IF(X3730="Incomplete",Config!$B$7,0)-IF(AF3730="Yes",Config!$B$37,0))</f>
        <v>100</v>
      </c>
      <c r="Z3730" s="1">
        <f>IF(OR(TRIM(B3730)="",COUNTIF(Config!$B$15:$B$19,B3730)&gt;0),1,0)+IF(OR(TRIM(C3730)="",COUNTIF(Config!$B$15:$B$19,C3730)&gt;0),1,0)+IF(OR(TRIM(F3730)="",COUNTIF(Config!$B$15:$B$19,F3730)&gt;0),1,0)+IF(OR(TRIM(H3730)="",COUNTIF(Config!$B$15:$B$19,H3730)&gt;0),1,0)+IF(OR(TRIM(E3730)="",COUNTIF(Config!$B$15:$B$19,E3730)&gt;0),1,0)+IF(OR(TRIM(K3730)="",COUNTIF(Config!$B$15:$B$19,K3730)&gt;0),1,0)+IF(OR(TRIM(P3730)="",COUNTIF(Config!$B$15:$B$19,P3730)&gt;0),1,0)+IF(OR(TRIM(R3730)="",COUNTIF(Config!$B$15:$B$19,R3730)&gt;0),1,0)</f>
        <v>0</v>
      </c>
      <c r="AA3730" s="1" cm="1">
        <f t="array" ref="AA3730">SUMPRODUCT(LEN(H3730)-LEN(SUBSTITUTE(H3730,{"0";"1";"2";"3";"4";"5";"6";"7";"8";"9"},"")))</f>
        <v>12</v>
      </c>
      <c r="AC3730" t="str">
        <f t="shared" si="408"/>
        <v/>
      </c>
      <c r="AD3730">
        <f t="shared" si="409"/>
        <v>1</v>
      </c>
      <c r="AE3730">
        <f t="shared" si="410"/>
        <v>1</v>
      </c>
      <c r="AF3730" t="str">
        <f t="shared" si="411"/>
        <v>No</v>
      </c>
      <c r="AG3730">
        <f t="shared" ca="1" si="412"/>
        <v>232</v>
      </c>
      <c r="AH3730" t="str">
        <f ca="1">IF(OR(V3730="",AG3730=""),"Yes",IF(AG3730&gt;Config!$B$41,"Yes","No"))</f>
        <v>No</v>
      </c>
    </row>
    <row r="3731" spans="1:34" x14ac:dyDescent="0.25">
      <c r="A3731" s="1" t="s">
        <v>25735</v>
      </c>
      <c r="B3731" s="1" t="s">
        <v>1085</v>
      </c>
      <c r="C3731" s="1" t="s">
        <v>620</v>
      </c>
      <c r="D3731" s="1" t="s">
        <v>22686</v>
      </c>
      <c r="E3731" s="1" t="s">
        <v>35478</v>
      </c>
      <c r="F3731" s="1" t="s">
        <v>17353</v>
      </c>
      <c r="G3731" t="str">
        <f t="shared" si="406"/>
        <v>Valid</v>
      </c>
      <c r="H3731" s="1" t="s">
        <v>25736</v>
      </c>
      <c r="I3731" t="str" cm="1">
        <f t="array" ref="I3731">IF(OR(TRIM(H3731)="",ISNUMBER(SEARCH("#",H3731)),AA3731&lt;Config!$B$8,SUMPRODUCT(--ISNUMBER(SEARCH({"a";"b";"c";"d";"e";"f";"g";"h";"i";"j";"k";"l";"m";"n";"o";"p";"q";"r";"s";"t";"u";"v";"w";"x";"y";"z"},H3731)))&gt;0),"Invalid","Valid")</f>
        <v>Valid</v>
      </c>
      <c r="J3731" s="1" t="s">
        <v>25737</v>
      </c>
      <c r="K3731" s="1" t="s">
        <v>117</v>
      </c>
      <c r="L3731" s="1" t="s">
        <v>49</v>
      </c>
      <c r="M3731" s="1" t="s">
        <v>165</v>
      </c>
      <c r="N3731" s="1" t="s">
        <v>33819</v>
      </c>
      <c r="O3731" s="1" t="s">
        <v>69</v>
      </c>
      <c r="P3731" t="s">
        <v>104</v>
      </c>
      <c r="Q3731" s="1" t="s">
        <v>732</v>
      </c>
      <c r="R3731" s="1" t="s">
        <v>922</v>
      </c>
      <c r="S3731" s="1" t="s">
        <v>25738</v>
      </c>
      <c r="T3731" s="1" t="s">
        <v>25739</v>
      </c>
      <c r="U3731" s="1" t="s">
        <v>6822</v>
      </c>
      <c r="V3731" s="1" t="s">
        <v>140</v>
      </c>
      <c r="W3731" s="1" t="s">
        <v>202</v>
      </c>
      <c r="X3731" t="str">
        <f t="shared" si="407"/>
        <v>Complete</v>
      </c>
      <c r="Y3731">
        <f>MAX(0,100-IF(G3731="Invalid",Config!$B$5,0)-IF(I3731="Invalid",Config!$B$6,0)-IF(X3731="Incomplete",Config!$B$7,0)-IF(AF3731="Yes",Config!$B$37,0))</f>
        <v>75</v>
      </c>
      <c r="Z3731" s="1">
        <f>IF(OR(TRIM(B3731)="",COUNTIF(Config!$B$15:$B$19,B3731)&gt;0),1,0)+IF(OR(TRIM(C3731)="",COUNTIF(Config!$B$15:$B$19,C3731)&gt;0),1,0)+IF(OR(TRIM(F3731)="",COUNTIF(Config!$B$15:$B$19,F3731)&gt;0),1,0)+IF(OR(TRIM(H3731)="",COUNTIF(Config!$B$15:$B$19,H3731)&gt;0),1,0)+IF(OR(TRIM(E3731)="",COUNTIF(Config!$B$15:$B$19,E3731)&gt;0),1,0)+IF(OR(TRIM(K3731)="",COUNTIF(Config!$B$15:$B$19,K3731)&gt;0),1,0)+IF(OR(TRIM(P3731)="",COUNTIF(Config!$B$15:$B$19,P3731)&gt;0),1,0)+IF(OR(TRIM(R3731)="",COUNTIF(Config!$B$15:$B$19,R3731)&gt;0),1,0)</f>
        <v>0</v>
      </c>
      <c r="AA3731" s="1" cm="1">
        <f t="array" ref="AA3731">SUMPRODUCT(LEN(H3731)-LEN(SUBSTITUTE(H3731,{"0";"1";"2";"3";"4";"5";"6";"7";"8";"9"},"")))</f>
        <v>11</v>
      </c>
      <c r="AC3731" t="str">
        <f t="shared" si="408"/>
        <v>Potential Duplicate</v>
      </c>
      <c r="AD3731">
        <f t="shared" si="409"/>
        <v>2</v>
      </c>
      <c r="AE3731">
        <f t="shared" si="410"/>
        <v>1</v>
      </c>
      <c r="AF3731" t="str">
        <f t="shared" si="411"/>
        <v>Yes</v>
      </c>
      <c r="AG3731">
        <f t="shared" ca="1" si="412"/>
        <v>37</v>
      </c>
      <c r="AH3731" t="str">
        <f ca="1">IF(OR(V3731="",AG3731=""),"Yes",IF(AG3731&gt;Config!$B$41,"Yes","No"))</f>
        <v>No</v>
      </c>
    </row>
    <row r="3732" spans="1:34" x14ac:dyDescent="0.25">
      <c r="A3732" s="1" t="s">
        <v>25740</v>
      </c>
      <c r="B3732" s="1" t="s">
        <v>1858</v>
      </c>
      <c r="C3732" s="1" t="s">
        <v>1068</v>
      </c>
      <c r="D3732" s="1" t="s">
        <v>13247</v>
      </c>
      <c r="E3732" s="1" t="s">
        <v>34001</v>
      </c>
      <c r="F3732" s="1" t="s">
        <v>25741</v>
      </c>
      <c r="G3732" t="str">
        <f t="shared" si="406"/>
        <v>Valid</v>
      </c>
      <c r="H3732" s="1" t="s">
        <v>19367</v>
      </c>
      <c r="I3732" t="str" cm="1">
        <f t="array" ref="I3732">IF(OR(TRIM(H3732)="",ISNUMBER(SEARCH("#",H3732)),AA3732&lt;Config!$B$8,SUMPRODUCT(--ISNUMBER(SEARCH({"a";"b";"c";"d";"e";"f";"g";"h";"i";"j";"k";"l";"m";"n";"o";"p";"q";"r";"s";"t";"u";"v";"w";"x";"y";"z"},H3732)))&gt;0),"Invalid","Valid")</f>
        <v>Valid</v>
      </c>
      <c r="J3732" s="1" t="s">
        <v>25742</v>
      </c>
      <c r="K3732" s="1" t="s">
        <v>625</v>
      </c>
      <c r="L3732" s="1" t="s">
        <v>450</v>
      </c>
      <c r="M3732" s="1" t="s">
        <v>33827</v>
      </c>
      <c r="N3732" s="1" t="s">
        <v>31</v>
      </c>
      <c r="O3732" s="1" t="s">
        <v>180</v>
      </c>
      <c r="P3732" t="s">
        <v>344</v>
      </c>
      <c r="Q3732" s="1" t="s">
        <v>971</v>
      </c>
      <c r="R3732" s="1" t="s">
        <v>971</v>
      </c>
      <c r="S3732" s="1" t="s">
        <v>12164</v>
      </c>
      <c r="T3732" s="1" t="s">
        <v>25743</v>
      </c>
      <c r="U3732" s="1" t="s">
        <v>1049</v>
      </c>
      <c r="V3732" s="1" t="s">
        <v>140</v>
      </c>
      <c r="W3732" s="1" t="s">
        <v>60</v>
      </c>
      <c r="X3732" t="str">
        <f t="shared" si="407"/>
        <v>Complete</v>
      </c>
      <c r="Y3732">
        <f>MAX(0,100-IF(G3732="Invalid",Config!$B$5,0)-IF(I3732="Invalid",Config!$B$6,0)-IF(X3732="Incomplete",Config!$B$7,0)-IF(AF3732="Yes",Config!$B$37,0))</f>
        <v>75</v>
      </c>
      <c r="Z3732" s="1">
        <f>IF(OR(TRIM(B3732)="",COUNTIF(Config!$B$15:$B$19,B3732)&gt;0),1,0)+IF(OR(TRIM(C3732)="",COUNTIF(Config!$B$15:$B$19,C3732)&gt;0),1,0)+IF(OR(TRIM(F3732)="",COUNTIF(Config!$B$15:$B$19,F3732)&gt;0),1,0)+IF(OR(TRIM(H3732)="",COUNTIF(Config!$B$15:$B$19,H3732)&gt;0),1,0)+IF(OR(TRIM(E3732)="",COUNTIF(Config!$B$15:$B$19,E3732)&gt;0),1,0)+IF(OR(TRIM(K3732)="",COUNTIF(Config!$B$15:$B$19,K3732)&gt;0),1,0)+IF(OR(TRIM(P3732)="",COUNTIF(Config!$B$15:$B$19,P3732)&gt;0),1,0)+IF(OR(TRIM(R3732)="",COUNTIF(Config!$B$15:$B$19,R3732)&gt;0),1,0)</f>
        <v>0</v>
      </c>
      <c r="AA3732" s="1" cm="1">
        <f t="array" ref="AA3732">SUMPRODUCT(LEN(H3732)-LEN(SUBSTITUTE(H3732,{"0";"1";"2";"3";"4";"5";"6";"7";"8";"9"},"")))</f>
        <v>12</v>
      </c>
      <c r="AC3732" t="str">
        <f t="shared" si="408"/>
        <v>Potential Duplicate</v>
      </c>
      <c r="AD3732">
        <f t="shared" si="409"/>
        <v>1</v>
      </c>
      <c r="AE3732">
        <f t="shared" si="410"/>
        <v>2</v>
      </c>
      <c r="AF3732" t="str">
        <f t="shared" si="411"/>
        <v>Yes</v>
      </c>
      <c r="AG3732">
        <f t="shared" ca="1" si="412"/>
        <v>37</v>
      </c>
      <c r="AH3732" t="str">
        <f ca="1">IF(OR(V3732="",AG3732=""),"Yes",IF(AG3732&gt;Config!$B$41,"Yes","No"))</f>
        <v>No</v>
      </c>
    </row>
    <row r="3733" spans="1:34" x14ac:dyDescent="0.25">
      <c r="A3733" s="1" t="s">
        <v>25744</v>
      </c>
      <c r="B3733" s="1" t="s">
        <v>609</v>
      </c>
      <c r="C3733" s="1" t="s">
        <v>1496</v>
      </c>
      <c r="D3733" s="1" t="s">
        <v>25745</v>
      </c>
      <c r="E3733" s="1" t="s">
        <v>34720</v>
      </c>
      <c r="F3733" s="1" t="s">
        <v>25746</v>
      </c>
      <c r="G3733" t="str">
        <f t="shared" si="406"/>
        <v>Valid</v>
      </c>
      <c r="H3733" s="1" t="s">
        <v>25747</v>
      </c>
      <c r="I3733" t="str" cm="1">
        <f t="array" ref="I3733">IF(OR(TRIM(H3733)="",ISNUMBER(SEARCH("#",H3733)),AA3733&lt;Config!$B$8,SUMPRODUCT(--ISNUMBER(SEARCH({"a";"b";"c";"d";"e";"f";"g";"h";"i";"j";"k";"l";"m";"n";"o";"p";"q";"r";"s";"t";"u";"v";"w";"x";"y";"z"},H3733)))&gt;0),"Invalid","Valid")</f>
        <v>Valid</v>
      </c>
      <c r="J3733" s="1" t="s">
        <v>25748</v>
      </c>
      <c r="K3733" s="1" t="s">
        <v>378</v>
      </c>
      <c r="L3733" s="1" t="s">
        <v>450</v>
      </c>
      <c r="M3733" s="1" t="s">
        <v>391</v>
      </c>
      <c r="N3733" s="1" t="s">
        <v>713</v>
      </c>
      <c r="O3733" s="1" t="s">
        <v>52</v>
      </c>
      <c r="P3733" t="s">
        <v>53</v>
      </c>
      <c r="Q3733" s="1" t="s">
        <v>197</v>
      </c>
      <c r="R3733" s="1" t="s">
        <v>70</v>
      </c>
      <c r="S3733" s="1" t="s">
        <v>25749</v>
      </c>
      <c r="T3733" s="1" t="s">
        <v>25750</v>
      </c>
      <c r="U3733" s="1" t="s">
        <v>382</v>
      </c>
      <c r="V3733" s="1" t="s">
        <v>25751</v>
      </c>
      <c r="W3733" s="1" t="s">
        <v>384</v>
      </c>
      <c r="X3733" t="str">
        <f t="shared" si="407"/>
        <v>Complete</v>
      </c>
      <c r="Y3733">
        <f>MAX(0,100-IF(G3733="Invalid",Config!$B$5,0)-IF(I3733="Invalid",Config!$B$6,0)-IF(X3733="Incomplete",Config!$B$7,0)-IF(AF3733="Yes",Config!$B$37,0))</f>
        <v>100</v>
      </c>
      <c r="Z3733" s="1">
        <f>IF(OR(TRIM(B3733)="",COUNTIF(Config!$B$15:$B$19,B3733)&gt;0),1,0)+IF(OR(TRIM(C3733)="",COUNTIF(Config!$B$15:$B$19,C3733)&gt;0),1,0)+IF(OR(TRIM(F3733)="",COUNTIF(Config!$B$15:$B$19,F3733)&gt;0),1,0)+IF(OR(TRIM(H3733)="",COUNTIF(Config!$B$15:$B$19,H3733)&gt;0),1,0)+IF(OR(TRIM(E3733)="",COUNTIF(Config!$B$15:$B$19,E3733)&gt;0),1,0)+IF(OR(TRIM(K3733)="",COUNTIF(Config!$B$15:$B$19,K3733)&gt;0),1,0)+IF(OR(TRIM(P3733)="",COUNTIF(Config!$B$15:$B$19,P3733)&gt;0),1,0)+IF(OR(TRIM(R3733)="",COUNTIF(Config!$B$15:$B$19,R3733)&gt;0),1,0)</f>
        <v>0</v>
      </c>
      <c r="AA3733" s="1" cm="1">
        <f t="array" ref="AA3733">SUMPRODUCT(LEN(H3733)-LEN(SUBSTITUTE(H3733,{"0";"1";"2";"3";"4";"5";"6";"7";"8";"9"},"")))</f>
        <v>12</v>
      </c>
      <c r="AC3733" t="str">
        <f t="shared" si="408"/>
        <v/>
      </c>
      <c r="AD3733">
        <f t="shared" si="409"/>
        <v>1</v>
      </c>
      <c r="AE3733">
        <f t="shared" si="410"/>
        <v>1</v>
      </c>
      <c r="AF3733" t="str">
        <f t="shared" si="411"/>
        <v>No</v>
      </c>
      <c r="AG3733">
        <f t="shared" ca="1" si="412"/>
        <v>72</v>
      </c>
      <c r="AH3733" t="str">
        <f ca="1">IF(OR(V3733="",AG3733=""),"Yes",IF(AG3733&gt;Config!$B$41,"Yes","No"))</f>
        <v>No</v>
      </c>
    </row>
    <row r="3734" spans="1:34" x14ac:dyDescent="0.25">
      <c r="A3734" s="1" t="s">
        <v>25752</v>
      </c>
      <c r="B3734" s="1" t="s">
        <v>42</v>
      </c>
      <c r="C3734" s="1" t="s">
        <v>336</v>
      </c>
      <c r="D3734" s="1" t="s">
        <v>25753</v>
      </c>
      <c r="E3734" s="1" t="s">
        <v>34270</v>
      </c>
      <c r="F3734" s="1" t="s">
        <v>25754</v>
      </c>
      <c r="G3734" t="str">
        <f t="shared" si="406"/>
        <v>Valid</v>
      </c>
      <c r="H3734" s="1" t="s">
        <v>25755</v>
      </c>
      <c r="I3734" t="str" cm="1">
        <f t="array" ref="I3734">IF(OR(TRIM(H3734)="",ISNUMBER(SEARCH("#",H3734)),AA3734&lt;Config!$B$8,SUMPRODUCT(--ISNUMBER(SEARCH({"a";"b";"c";"d";"e";"f";"g";"h";"i";"j";"k";"l";"m";"n";"o";"p";"q";"r";"s";"t";"u";"v";"w";"x";"y";"z"},H3734)))&gt;0),"Invalid","Valid")</f>
        <v>Valid</v>
      </c>
      <c r="J3734" s="1" t="s">
        <v>25756</v>
      </c>
      <c r="K3734" s="1" t="s">
        <v>264</v>
      </c>
      <c r="L3734" s="1" t="s">
        <v>67</v>
      </c>
      <c r="M3734" s="1" t="s">
        <v>462</v>
      </c>
      <c r="N3734" s="1" t="s">
        <v>51</v>
      </c>
      <c r="O3734" s="1" t="s">
        <v>149</v>
      </c>
      <c r="P3734" t="s">
        <v>53</v>
      </c>
      <c r="Q3734" s="1" t="s">
        <v>197</v>
      </c>
      <c r="R3734" s="1" t="s">
        <v>198</v>
      </c>
      <c r="S3734" s="1" t="s">
        <v>7597</v>
      </c>
      <c r="T3734" s="1" t="s">
        <v>25757</v>
      </c>
      <c r="U3734" s="1" t="s">
        <v>11033</v>
      </c>
      <c r="V3734" s="1" t="s">
        <v>140</v>
      </c>
      <c r="W3734" s="1" t="s">
        <v>75</v>
      </c>
      <c r="X3734" t="str">
        <f t="shared" si="407"/>
        <v>Complete</v>
      </c>
      <c r="Y3734">
        <f>MAX(0,100-IF(G3734="Invalid",Config!$B$5,0)-IF(I3734="Invalid",Config!$B$6,0)-IF(X3734="Incomplete",Config!$B$7,0)-IF(AF3734="Yes",Config!$B$37,0))</f>
        <v>100</v>
      </c>
      <c r="Z3734" s="1">
        <f>IF(OR(TRIM(B3734)="",COUNTIF(Config!$B$15:$B$19,B3734)&gt;0),1,0)+IF(OR(TRIM(C3734)="",COUNTIF(Config!$B$15:$B$19,C3734)&gt;0),1,0)+IF(OR(TRIM(F3734)="",COUNTIF(Config!$B$15:$B$19,F3734)&gt;0),1,0)+IF(OR(TRIM(H3734)="",COUNTIF(Config!$B$15:$B$19,H3734)&gt;0),1,0)+IF(OR(TRIM(E3734)="",COUNTIF(Config!$B$15:$B$19,E3734)&gt;0),1,0)+IF(OR(TRIM(K3734)="",COUNTIF(Config!$B$15:$B$19,K3734)&gt;0),1,0)+IF(OR(TRIM(P3734)="",COUNTIF(Config!$B$15:$B$19,P3734)&gt;0),1,0)+IF(OR(TRIM(R3734)="",COUNTIF(Config!$B$15:$B$19,R3734)&gt;0),1,0)</f>
        <v>0</v>
      </c>
      <c r="AA3734" s="1" cm="1">
        <f t="array" ref="AA3734">SUMPRODUCT(LEN(H3734)-LEN(SUBSTITUTE(H3734,{"0";"1";"2";"3";"4";"5";"6";"7";"8";"9"},"")))</f>
        <v>10</v>
      </c>
      <c r="AC3734" t="str">
        <f t="shared" si="408"/>
        <v/>
      </c>
      <c r="AD3734">
        <f t="shared" si="409"/>
        <v>1</v>
      </c>
      <c r="AE3734">
        <f t="shared" si="410"/>
        <v>1</v>
      </c>
      <c r="AF3734" t="str">
        <f t="shared" si="411"/>
        <v>No</v>
      </c>
      <c r="AG3734">
        <f t="shared" ca="1" si="412"/>
        <v>37</v>
      </c>
      <c r="AH3734" t="str">
        <f ca="1">IF(OR(V3734="",AG3734=""),"Yes",IF(AG3734&gt;Config!$B$41,"Yes","No"))</f>
        <v>No</v>
      </c>
    </row>
    <row r="3735" spans="1:34" x14ac:dyDescent="0.25">
      <c r="A3735" s="1" t="s">
        <v>25758</v>
      </c>
      <c r="B3735" s="1" t="s">
        <v>1557</v>
      </c>
      <c r="C3735" s="1" t="s">
        <v>1441</v>
      </c>
      <c r="D3735" s="1" t="s">
        <v>25759</v>
      </c>
      <c r="E3735" s="1" t="s">
        <v>2178</v>
      </c>
      <c r="F3735" s="1" t="s">
        <v>25760</v>
      </c>
      <c r="G3735" t="str">
        <f t="shared" si="406"/>
        <v>Valid</v>
      </c>
      <c r="H3735" s="1" t="s">
        <v>25761</v>
      </c>
      <c r="I3735" t="str" cm="1">
        <f t="array" ref="I3735">IF(OR(TRIM(H3735)="",ISNUMBER(SEARCH("#",H3735)),AA3735&lt;Config!$B$8,SUMPRODUCT(--ISNUMBER(SEARCH({"a";"b";"c";"d";"e";"f";"g";"h";"i";"j";"k";"l";"m";"n";"o";"p";"q";"r";"s";"t";"u";"v";"w";"x";"y";"z"},H3735)))&gt;0),"Invalid","Valid")</f>
        <v>Valid</v>
      </c>
      <c r="J3735" s="1" t="s">
        <v>25762</v>
      </c>
      <c r="K3735" s="1" t="s">
        <v>133</v>
      </c>
      <c r="L3735" s="1" t="s">
        <v>134</v>
      </c>
      <c r="M3735" s="1" t="s">
        <v>103</v>
      </c>
      <c r="N3735" s="1" t="s">
        <v>51</v>
      </c>
      <c r="O3735" s="1" t="s">
        <v>52</v>
      </c>
      <c r="P3735" t="s">
        <v>87</v>
      </c>
      <c r="Q3735" s="1" t="s">
        <v>166</v>
      </c>
      <c r="R3735" s="1" t="s">
        <v>89</v>
      </c>
      <c r="S3735" s="1" t="s">
        <v>25763</v>
      </c>
      <c r="T3735" s="1" t="s">
        <v>25764</v>
      </c>
      <c r="U3735" s="1" t="s">
        <v>1589</v>
      </c>
      <c r="V3735" s="1" t="s">
        <v>140</v>
      </c>
      <c r="W3735" s="1" t="s">
        <v>125</v>
      </c>
      <c r="X3735" t="str">
        <f t="shared" si="407"/>
        <v>Complete</v>
      </c>
      <c r="Y3735">
        <f>MAX(0,100-IF(G3735="Invalid",Config!$B$5,0)-IF(I3735="Invalid",Config!$B$6,0)-IF(X3735="Incomplete",Config!$B$7,0)-IF(AF3735="Yes",Config!$B$37,0))</f>
        <v>100</v>
      </c>
      <c r="Z3735" s="1">
        <f>IF(OR(TRIM(B3735)="",COUNTIF(Config!$B$15:$B$19,B3735)&gt;0),1,0)+IF(OR(TRIM(C3735)="",COUNTIF(Config!$B$15:$B$19,C3735)&gt;0),1,0)+IF(OR(TRIM(F3735)="",COUNTIF(Config!$B$15:$B$19,F3735)&gt;0),1,0)+IF(OR(TRIM(H3735)="",COUNTIF(Config!$B$15:$B$19,H3735)&gt;0),1,0)+IF(OR(TRIM(E3735)="",COUNTIF(Config!$B$15:$B$19,E3735)&gt;0),1,0)+IF(OR(TRIM(K3735)="",COUNTIF(Config!$B$15:$B$19,K3735)&gt;0),1,0)+IF(OR(TRIM(P3735)="",COUNTIF(Config!$B$15:$B$19,P3735)&gt;0),1,0)+IF(OR(TRIM(R3735)="",COUNTIF(Config!$B$15:$B$19,R3735)&gt;0),1,0)</f>
        <v>0</v>
      </c>
      <c r="AA3735" s="1" cm="1">
        <f t="array" ref="AA3735">SUMPRODUCT(LEN(H3735)-LEN(SUBSTITUTE(H3735,{"0";"1";"2";"3";"4";"5";"6";"7";"8";"9"},"")))</f>
        <v>11</v>
      </c>
      <c r="AC3735" t="str">
        <f t="shared" si="408"/>
        <v/>
      </c>
      <c r="AD3735">
        <f t="shared" si="409"/>
        <v>1</v>
      </c>
      <c r="AE3735">
        <f t="shared" si="410"/>
        <v>1</v>
      </c>
      <c r="AF3735" t="str">
        <f t="shared" si="411"/>
        <v>No</v>
      </c>
      <c r="AG3735">
        <f t="shared" ca="1" si="412"/>
        <v>37</v>
      </c>
      <c r="AH3735" t="str">
        <f ca="1">IF(OR(V3735="",AG3735=""),"Yes",IF(AG3735&gt;Config!$B$41,"Yes","No"))</f>
        <v>No</v>
      </c>
    </row>
    <row r="3736" spans="1:34" x14ac:dyDescent="0.25">
      <c r="A3736" s="1" t="s">
        <v>25765</v>
      </c>
      <c r="B3736" s="1" t="s">
        <v>1293</v>
      </c>
      <c r="C3736" s="1" t="s">
        <v>157</v>
      </c>
      <c r="D3736" s="1" t="s">
        <v>25766</v>
      </c>
      <c r="E3736" s="1" t="s">
        <v>35479</v>
      </c>
      <c r="F3736" s="1" t="s">
        <v>2219</v>
      </c>
      <c r="G3736" t="str">
        <f t="shared" si="406"/>
        <v>Valid</v>
      </c>
      <c r="H3736" s="1" t="s">
        <v>25767</v>
      </c>
      <c r="I3736" t="str" cm="1">
        <f t="array" ref="I3736">IF(OR(TRIM(H3736)="",ISNUMBER(SEARCH("#",H3736)),AA3736&lt;Config!$B$8,SUMPRODUCT(--ISNUMBER(SEARCH({"a";"b";"c";"d";"e";"f";"g";"h";"i";"j";"k";"l";"m";"n";"o";"p";"q";"r";"s";"t";"u";"v";"w";"x";"y";"z"},H3736)))&gt;0),"Invalid","Valid")</f>
        <v>Valid</v>
      </c>
      <c r="J3736" s="1" t="s">
        <v>25768</v>
      </c>
      <c r="K3736" s="1" t="s">
        <v>504</v>
      </c>
      <c r="L3736" s="1" t="s">
        <v>134</v>
      </c>
      <c r="M3736" s="1" t="s">
        <v>135</v>
      </c>
      <c r="N3736" s="1" t="s">
        <v>148</v>
      </c>
      <c r="O3736" s="1" t="s">
        <v>52</v>
      </c>
      <c r="P3736" t="s">
        <v>104</v>
      </c>
      <c r="Q3736" s="1" t="s">
        <v>302</v>
      </c>
      <c r="R3736" s="1" t="s">
        <v>833</v>
      </c>
      <c r="S3736" s="1" t="s">
        <v>25769</v>
      </c>
      <c r="T3736" s="1" t="s">
        <v>25770</v>
      </c>
      <c r="U3736" s="1" t="s">
        <v>4835</v>
      </c>
      <c r="V3736" s="1" t="s">
        <v>25771</v>
      </c>
      <c r="W3736" s="1" t="s">
        <v>125</v>
      </c>
      <c r="X3736" t="str">
        <f t="shared" si="407"/>
        <v>Complete</v>
      </c>
      <c r="Y3736">
        <f>MAX(0,100-IF(G3736="Invalid",Config!$B$5,0)-IF(I3736="Invalid",Config!$B$6,0)-IF(X3736="Incomplete",Config!$B$7,0)-IF(AF3736="Yes",Config!$B$37,0))</f>
        <v>75</v>
      </c>
      <c r="Z3736" s="1">
        <f>IF(OR(TRIM(B3736)="",COUNTIF(Config!$B$15:$B$19,B3736)&gt;0),1,0)+IF(OR(TRIM(C3736)="",COUNTIF(Config!$B$15:$B$19,C3736)&gt;0),1,0)+IF(OR(TRIM(F3736)="",COUNTIF(Config!$B$15:$B$19,F3736)&gt;0),1,0)+IF(OR(TRIM(H3736)="",COUNTIF(Config!$B$15:$B$19,H3736)&gt;0),1,0)+IF(OR(TRIM(E3736)="",COUNTIF(Config!$B$15:$B$19,E3736)&gt;0),1,0)+IF(OR(TRIM(K3736)="",COUNTIF(Config!$B$15:$B$19,K3736)&gt;0),1,0)+IF(OR(TRIM(P3736)="",COUNTIF(Config!$B$15:$B$19,P3736)&gt;0),1,0)+IF(OR(TRIM(R3736)="",COUNTIF(Config!$B$15:$B$19,R3736)&gt;0),1,0)</f>
        <v>0</v>
      </c>
      <c r="AA3736" s="1" cm="1">
        <f t="array" ref="AA3736">SUMPRODUCT(LEN(H3736)-LEN(SUBSTITUTE(H3736,{"0";"1";"2";"3";"4";"5";"6";"7";"8";"9"},"")))</f>
        <v>11</v>
      </c>
      <c r="AC3736" t="str">
        <f t="shared" si="408"/>
        <v>Potential Duplicate</v>
      </c>
      <c r="AD3736">
        <f t="shared" si="409"/>
        <v>2</v>
      </c>
      <c r="AE3736">
        <f t="shared" si="410"/>
        <v>1</v>
      </c>
      <c r="AF3736" t="str">
        <f t="shared" si="411"/>
        <v>Yes</v>
      </c>
      <c r="AG3736">
        <f t="shared" ca="1" si="412"/>
        <v>567</v>
      </c>
      <c r="AH3736" t="str">
        <f ca="1">IF(OR(V3736="",AG3736=""),"Yes",IF(AG3736&gt;Config!$B$41,"Yes","No"))</f>
        <v>Yes</v>
      </c>
    </row>
    <row r="3737" spans="1:34" x14ac:dyDescent="0.25">
      <c r="A3737" s="1" t="s">
        <v>25772</v>
      </c>
      <c r="B3737" s="1" t="s">
        <v>774</v>
      </c>
      <c r="C3737" s="1" t="s">
        <v>861</v>
      </c>
      <c r="D3737" s="1" t="s">
        <v>17992</v>
      </c>
      <c r="E3737" s="1" t="s">
        <v>35407</v>
      </c>
      <c r="F3737" s="1" t="s">
        <v>25773</v>
      </c>
      <c r="G3737" t="str">
        <f t="shared" si="406"/>
        <v>Valid</v>
      </c>
      <c r="H3737" s="1" t="s">
        <v>1215</v>
      </c>
      <c r="I3737" t="str" cm="1">
        <f t="array" ref="I3737">IF(OR(TRIM(H3737)="",ISNUMBER(SEARCH("#",H3737)),AA3737&lt;Config!$B$8,SUMPRODUCT(--ISNUMBER(SEARCH({"a";"b";"c";"d";"e";"f";"g";"h";"i";"j";"k";"l";"m";"n";"o";"p";"q";"r";"s";"t";"u";"v";"w";"x";"y";"z"},H3737)))&gt;0),"Invalid","Valid")</f>
        <v>Invalid</v>
      </c>
      <c r="J3737" s="1" t="s">
        <v>25774</v>
      </c>
      <c r="K3737" s="1" t="s">
        <v>195</v>
      </c>
      <c r="L3737" s="1" t="s">
        <v>450</v>
      </c>
      <c r="M3737" s="1" t="s">
        <v>33827</v>
      </c>
      <c r="N3737" s="1" t="s">
        <v>252</v>
      </c>
      <c r="O3737" s="1" t="s">
        <v>69</v>
      </c>
      <c r="P3737" t="s">
        <v>314</v>
      </c>
      <c r="Q3737" s="1" t="s">
        <v>315</v>
      </c>
      <c r="R3737" s="1" t="s">
        <v>315</v>
      </c>
      <c r="S3737" s="1" t="s">
        <v>8044</v>
      </c>
      <c r="T3737" s="1" t="s">
        <v>25775</v>
      </c>
      <c r="U3737" s="1" t="s">
        <v>1598</v>
      </c>
      <c r="V3737" s="1" t="s">
        <v>6350</v>
      </c>
      <c r="W3737" s="1" t="s">
        <v>40</v>
      </c>
      <c r="X3737" t="str">
        <f t="shared" si="407"/>
        <v>Complete</v>
      </c>
      <c r="Y3737">
        <f>MAX(0,100-IF(G3737="Invalid",Config!$B$5,0)-IF(I3737="Invalid",Config!$B$6,0)-IF(X3737="Incomplete",Config!$B$7,0)-IF(AF3737="Yes",Config!$B$37,0))</f>
        <v>80</v>
      </c>
      <c r="Z3737" s="1">
        <f>IF(OR(TRIM(B3737)="",COUNTIF(Config!$B$15:$B$19,B3737)&gt;0),1,0)+IF(OR(TRIM(C3737)="",COUNTIF(Config!$B$15:$B$19,C3737)&gt;0),1,0)+IF(OR(TRIM(F3737)="",COUNTIF(Config!$B$15:$B$19,F3737)&gt;0),1,0)+IF(OR(TRIM(H3737)="",COUNTIF(Config!$B$15:$B$19,H3737)&gt;0),1,0)+IF(OR(TRIM(E3737)="",COUNTIF(Config!$B$15:$B$19,E3737)&gt;0),1,0)+IF(OR(TRIM(K3737)="",COUNTIF(Config!$B$15:$B$19,K3737)&gt;0),1,0)+IF(OR(TRIM(P3737)="",COUNTIF(Config!$B$15:$B$19,P3737)&gt;0),1,0)+IF(OR(TRIM(R3737)="",COUNTIF(Config!$B$15:$B$19,R3737)&gt;0),1,0)</f>
        <v>0</v>
      </c>
      <c r="AA3737" s="1" cm="1">
        <f t="array" ref="AA3737">SUMPRODUCT(LEN(H3737)-LEN(SUBSTITUTE(H3737,{"0";"1";"2";"3";"4";"5";"6";"7";"8";"9"},"")))</f>
        <v>0</v>
      </c>
      <c r="AC3737" t="str">
        <f t="shared" si="408"/>
        <v>Invalid Phone</v>
      </c>
      <c r="AD3737">
        <f t="shared" si="409"/>
        <v>1</v>
      </c>
      <c r="AE3737">
        <f t="shared" si="410"/>
        <v>0</v>
      </c>
      <c r="AF3737" t="str">
        <f t="shared" si="411"/>
        <v>No</v>
      </c>
      <c r="AG3737">
        <f t="shared" ca="1" si="412"/>
        <v>197</v>
      </c>
      <c r="AH3737" t="str">
        <f ca="1">IF(OR(V3737="",AG3737=""),"Yes",IF(AG3737&gt;Config!$B$41,"Yes","No"))</f>
        <v>No</v>
      </c>
    </row>
    <row r="3738" spans="1:34" x14ac:dyDescent="0.25">
      <c r="A3738" s="1" t="s">
        <v>25776</v>
      </c>
      <c r="B3738" s="1" t="s">
        <v>219</v>
      </c>
      <c r="C3738" s="1" t="s">
        <v>1736</v>
      </c>
      <c r="D3738" s="1" t="s">
        <v>25777</v>
      </c>
      <c r="E3738" s="1" t="s">
        <v>35106</v>
      </c>
      <c r="F3738" s="1" t="s">
        <v>25778</v>
      </c>
      <c r="G3738" t="str">
        <f t="shared" si="406"/>
        <v>Valid</v>
      </c>
      <c r="H3738" s="1" t="s">
        <v>25779</v>
      </c>
      <c r="I3738" t="str" cm="1">
        <f t="array" ref="I3738">IF(OR(TRIM(H3738)="",ISNUMBER(SEARCH("#",H3738)),AA3738&lt;Config!$B$8,SUMPRODUCT(--ISNUMBER(SEARCH({"a";"b";"c";"d";"e";"f";"g";"h";"i";"j";"k";"l";"m";"n";"o";"p";"q";"r";"s";"t";"u";"v";"w";"x";"y";"z"},H3738)))&gt;0),"Invalid","Valid")</f>
        <v>Valid</v>
      </c>
      <c r="J3738" s="1" t="s">
        <v>25780</v>
      </c>
      <c r="K3738" s="1" t="s">
        <v>516</v>
      </c>
      <c r="L3738" s="1" t="s">
        <v>29</v>
      </c>
      <c r="M3738" s="1" t="s">
        <v>30</v>
      </c>
      <c r="N3738" s="1" t="s">
        <v>86</v>
      </c>
      <c r="O3738" s="1" t="s">
        <v>149</v>
      </c>
      <c r="P3738" t="s">
        <v>33</v>
      </c>
      <c r="Q3738" s="1" t="s">
        <v>34</v>
      </c>
      <c r="R3738" s="1" t="s">
        <v>120</v>
      </c>
      <c r="S3738" s="1" t="s">
        <v>25781</v>
      </c>
      <c r="T3738" s="1" t="s">
        <v>25782</v>
      </c>
      <c r="U3738" s="1" t="s">
        <v>441</v>
      </c>
      <c r="V3738" s="1" t="s">
        <v>14553</v>
      </c>
      <c r="W3738" s="1" t="s">
        <v>94</v>
      </c>
      <c r="X3738" t="str">
        <f t="shared" si="407"/>
        <v>Complete</v>
      </c>
      <c r="Y3738">
        <f>MAX(0,100-IF(G3738="Invalid",Config!$B$5,0)-IF(I3738="Invalid",Config!$B$6,0)-IF(X3738="Incomplete",Config!$B$7,0)-IF(AF3738="Yes",Config!$B$37,0))</f>
        <v>100</v>
      </c>
      <c r="Z3738" s="1">
        <f>IF(OR(TRIM(B3738)="",COUNTIF(Config!$B$15:$B$19,B3738)&gt;0),1,0)+IF(OR(TRIM(C3738)="",COUNTIF(Config!$B$15:$B$19,C3738)&gt;0),1,0)+IF(OR(TRIM(F3738)="",COUNTIF(Config!$B$15:$B$19,F3738)&gt;0),1,0)+IF(OR(TRIM(H3738)="",COUNTIF(Config!$B$15:$B$19,H3738)&gt;0),1,0)+IF(OR(TRIM(E3738)="",COUNTIF(Config!$B$15:$B$19,E3738)&gt;0),1,0)+IF(OR(TRIM(K3738)="",COUNTIF(Config!$B$15:$B$19,K3738)&gt;0),1,0)+IF(OR(TRIM(P3738)="",COUNTIF(Config!$B$15:$B$19,P3738)&gt;0),1,0)+IF(OR(TRIM(R3738)="",COUNTIF(Config!$B$15:$B$19,R3738)&gt;0),1,0)</f>
        <v>0</v>
      </c>
      <c r="AA3738" s="1" cm="1">
        <f t="array" ref="AA3738">SUMPRODUCT(LEN(H3738)-LEN(SUBSTITUTE(H3738,{"0";"1";"2";"3";"4";"5";"6";"7";"8";"9"},"")))</f>
        <v>10</v>
      </c>
      <c r="AC3738" t="str">
        <f t="shared" si="408"/>
        <v/>
      </c>
      <c r="AD3738">
        <f t="shared" si="409"/>
        <v>1</v>
      </c>
      <c r="AE3738">
        <f t="shared" si="410"/>
        <v>1</v>
      </c>
      <c r="AF3738" t="str">
        <f t="shared" si="411"/>
        <v>No</v>
      </c>
      <c r="AG3738">
        <f t="shared" ca="1" si="412"/>
        <v>846</v>
      </c>
      <c r="AH3738" t="str">
        <f ca="1">IF(OR(V3738="",AG3738=""),"Yes",IF(AG3738&gt;Config!$B$41,"Yes","No"))</f>
        <v>Yes</v>
      </c>
    </row>
    <row r="3739" spans="1:34" x14ac:dyDescent="0.25">
      <c r="A3739" s="1" t="s">
        <v>25783</v>
      </c>
      <c r="B3739" s="1" t="s">
        <v>322</v>
      </c>
      <c r="C3739" s="1" t="s">
        <v>420</v>
      </c>
      <c r="D3739" s="1" t="s">
        <v>25784</v>
      </c>
      <c r="E3739" s="1" t="s">
        <v>191</v>
      </c>
      <c r="F3739" s="1" t="s">
        <v>25785</v>
      </c>
      <c r="G3739" t="str">
        <f t="shared" si="406"/>
        <v>Valid</v>
      </c>
      <c r="H3739" s="1" t="s">
        <v>25786</v>
      </c>
      <c r="I3739" t="str" cm="1">
        <f t="array" ref="I3739">IF(OR(TRIM(H3739)="",ISNUMBER(SEARCH("#",H3739)),AA3739&lt;Config!$B$8,SUMPRODUCT(--ISNUMBER(SEARCH({"a";"b";"c";"d";"e";"f";"g";"h";"i";"j";"k";"l";"m";"n";"o";"p";"q";"r";"s";"t";"u";"v";"w";"x";"y";"z"},H3739)))&gt;0),"Invalid","Valid")</f>
        <v>Valid</v>
      </c>
      <c r="J3739" s="1" t="s">
        <v>25787</v>
      </c>
      <c r="K3739" s="1" t="s">
        <v>378</v>
      </c>
      <c r="L3739" s="1" t="s">
        <v>450</v>
      </c>
      <c r="M3739" s="1" t="s">
        <v>103</v>
      </c>
      <c r="N3739" s="1" t="s">
        <v>211</v>
      </c>
      <c r="O3739" s="1" t="s">
        <v>149</v>
      </c>
      <c r="P3739" t="s">
        <v>236</v>
      </c>
      <c r="Q3739" s="1" t="s">
        <v>238</v>
      </c>
      <c r="R3739" s="1" t="s">
        <v>961</v>
      </c>
      <c r="S3739" s="1" t="s">
        <v>25788</v>
      </c>
      <c r="T3739" s="1" t="s">
        <v>25789</v>
      </c>
      <c r="U3739" s="1" t="s">
        <v>25790</v>
      </c>
      <c r="V3739" s="1" t="s">
        <v>140</v>
      </c>
      <c r="W3739" s="1" t="s">
        <v>33823</v>
      </c>
      <c r="X3739" t="str">
        <f t="shared" si="407"/>
        <v>Complete</v>
      </c>
      <c r="Y3739">
        <f>MAX(0,100-IF(G3739="Invalid",Config!$B$5,0)-IF(I3739="Invalid",Config!$B$6,0)-IF(X3739="Incomplete",Config!$B$7,0)-IF(AF3739="Yes",Config!$B$37,0))</f>
        <v>100</v>
      </c>
      <c r="Z3739" s="1">
        <f>IF(OR(TRIM(B3739)="",COUNTIF(Config!$B$15:$B$19,B3739)&gt;0),1,0)+IF(OR(TRIM(C3739)="",COUNTIF(Config!$B$15:$B$19,C3739)&gt;0),1,0)+IF(OR(TRIM(F3739)="",COUNTIF(Config!$B$15:$B$19,F3739)&gt;0),1,0)+IF(OR(TRIM(H3739)="",COUNTIF(Config!$B$15:$B$19,H3739)&gt;0),1,0)+IF(OR(TRIM(E3739)="",COUNTIF(Config!$B$15:$B$19,E3739)&gt;0),1,0)+IF(OR(TRIM(K3739)="",COUNTIF(Config!$B$15:$B$19,K3739)&gt;0),1,0)+IF(OR(TRIM(P3739)="",COUNTIF(Config!$B$15:$B$19,P3739)&gt;0),1,0)+IF(OR(TRIM(R3739)="",COUNTIF(Config!$B$15:$B$19,R3739)&gt;0),1,0)</f>
        <v>0</v>
      </c>
      <c r="AA3739" s="1" cm="1">
        <f t="array" ref="AA3739">SUMPRODUCT(LEN(H3739)-LEN(SUBSTITUTE(H3739,{"0";"1";"2";"3";"4";"5";"6";"7";"8";"9"},"")))</f>
        <v>12</v>
      </c>
      <c r="AC3739" t="str">
        <f t="shared" si="408"/>
        <v/>
      </c>
      <c r="AD3739">
        <f t="shared" si="409"/>
        <v>1</v>
      </c>
      <c r="AE3739">
        <f t="shared" si="410"/>
        <v>1</v>
      </c>
      <c r="AF3739" t="str">
        <f t="shared" si="411"/>
        <v>No</v>
      </c>
      <c r="AG3739">
        <f t="shared" ca="1" si="412"/>
        <v>37</v>
      </c>
      <c r="AH3739" t="str">
        <f ca="1">IF(OR(V3739="",AG3739=""),"Yes",IF(AG3739&gt;Config!$B$41,"Yes","No"))</f>
        <v>No</v>
      </c>
    </row>
    <row r="3740" spans="1:34" x14ac:dyDescent="0.25">
      <c r="A3740" s="1" t="s">
        <v>25791</v>
      </c>
      <c r="B3740" s="1" t="s">
        <v>1858</v>
      </c>
      <c r="C3740" s="1" t="s">
        <v>1806</v>
      </c>
      <c r="D3740" s="1" t="s">
        <v>14678</v>
      </c>
      <c r="E3740" s="1" t="s">
        <v>35480</v>
      </c>
      <c r="F3740" s="1" t="s">
        <v>25792</v>
      </c>
      <c r="G3740" t="str">
        <f t="shared" si="406"/>
        <v>Valid</v>
      </c>
      <c r="H3740" s="1" t="s">
        <v>24437</v>
      </c>
      <c r="I3740" t="str" cm="1">
        <f t="array" ref="I3740">IF(OR(TRIM(H3740)="",ISNUMBER(SEARCH("#",H3740)),AA3740&lt;Config!$B$8,SUMPRODUCT(--ISNUMBER(SEARCH({"a";"b";"c";"d";"e";"f";"g";"h";"i";"j";"k";"l";"m";"n";"o";"p";"q";"r";"s";"t";"u";"v";"w";"x";"y";"z"},H3740)))&gt;0),"Invalid","Valid")</f>
        <v>Valid</v>
      </c>
      <c r="J3740" s="1" t="s">
        <v>25793</v>
      </c>
      <c r="K3740" s="1" t="s">
        <v>133</v>
      </c>
      <c r="L3740" s="1" t="s">
        <v>450</v>
      </c>
      <c r="M3740" s="1" t="s">
        <v>235</v>
      </c>
      <c r="N3740" s="1" t="s">
        <v>31</v>
      </c>
      <c r="O3740" s="1" t="s">
        <v>149</v>
      </c>
      <c r="P3740" t="s">
        <v>53</v>
      </c>
      <c r="Q3740" s="1" t="s">
        <v>150</v>
      </c>
      <c r="R3740" s="1" t="s">
        <v>55</v>
      </c>
      <c r="S3740" s="1" t="s">
        <v>25794</v>
      </c>
      <c r="T3740" s="1" t="s">
        <v>25795</v>
      </c>
      <c r="U3740" s="1" t="s">
        <v>25796</v>
      </c>
      <c r="V3740" s="1" t="s">
        <v>2093</v>
      </c>
      <c r="W3740" s="1" t="s">
        <v>60</v>
      </c>
      <c r="X3740" t="str">
        <f t="shared" si="407"/>
        <v>Complete</v>
      </c>
      <c r="Y3740">
        <f>MAX(0,100-IF(G3740="Invalid",Config!$B$5,0)-IF(I3740="Invalid",Config!$B$6,0)-IF(X3740="Incomplete",Config!$B$7,0)-IF(AF3740="Yes",Config!$B$37,0))</f>
        <v>75</v>
      </c>
      <c r="Z3740" s="1">
        <f>IF(OR(TRIM(B3740)="",COUNTIF(Config!$B$15:$B$19,B3740)&gt;0),1,0)+IF(OR(TRIM(C3740)="",COUNTIF(Config!$B$15:$B$19,C3740)&gt;0),1,0)+IF(OR(TRIM(F3740)="",COUNTIF(Config!$B$15:$B$19,F3740)&gt;0),1,0)+IF(OR(TRIM(H3740)="",COUNTIF(Config!$B$15:$B$19,H3740)&gt;0),1,0)+IF(OR(TRIM(E3740)="",COUNTIF(Config!$B$15:$B$19,E3740)&gt;0),1,0)+IF(OR(TRIM(K3740)="",COUNTIF(Config!$B$15:$B$19,K3740)&gt;0),1,0)+IF(OR(TRIM(P3740)="",COUNTIF(Config!$B$15:$B$19,P3740)&gt;0),1,0)+IF(OR(TRIM(R3740)="",COUNTIF(Config!$B$15:$B$19,R3740)&gt;0),1,0)</f>
        <v>0</v>
      </c>
      <c r="AA3740" s="1" cm="1">
        <f t="array" ref="AA3740">SUMPRODUCT(LEN(H3740)-LEN(SUBSTITUTE(H3740,{"0";"1";"2";"3";"4";"5";"6";"7";"8";"9"},"")))</f>
        <v>12</v>
      </c>
      <c r="AC3740" t="str">
        <f t="shared" si="408"/>
        <v>Potential Duplicate</v>
      </c>
      <c r="AD3740">
        <f t="shared" si="409"/>
        <v>1</v>
      </c>
      <c r="AE3740">
        <f t="shared" si="410"/>
        <v>2</v>
      </c>
      <c r="AF3740" t="str">
        <f t="shared" si="411"/>
        <v>Yes</v>
      </c>
      <c r="AG3740">
        <f t="shared" ca="1" si="412"/>
        <v>243</v>
      </c>
      <c r="AH3740" t="str">
        <f ca="1">IF(OR(V3740="",AG3740=""),"Yes",IF(AG3740&gt;Config!$B$41,"Yes","No"))</f>
        <v>No</v>
      </c>
    </row>
    <row r="3741" spans="1:34" x14ac:dyDescent="0.25">
      <c r="A3741" s="1" t="s">
        <v>25797</v>
      </c>
      <c r="B3741" s="1" t="s">
        <v>229</v>
      </c>
      <c r="C3741" s="1" t="s">
        <v>956</v>
      </c>
      <c r="D3741" s="1" t="s">
        <v>10471</v>
      </c>
      <c r="E3741" s="1" t="s">
        <v>34533</v>
      </c>
      <c r="F3741" s="1" t="s">
        <v>25798</v>
      </c>
      <c r="G3741" t="str">
        <f t="shared" si="406"/>
        <v>Valid</v>
      </c>
      <c r="H3741" s="1" t="s">
        <v>460</v>
      </c>
      <c r="I3741" t="str" cm="1">
        <f t="array" ref="I3741">IF(OR(TRIM(H3741)="",ISNUMBER(SEARCH("#",H3741)),AA3741&lt;Config!$B$8,SUMPRODUCT(--ISNUMBER(SEARCH({"a";"b";"c";"d";"e";"f";"g";"h";"i";"j";"k";"l";"m";"n";"o";"p";"q";"r";"s";"t";"u";"v";"w";"x";"y";"z"},H3741)))&gt;0),"Invalid","Valid")</f>
        <v>Valid</v>
      </c>
      <c r="J3741" s="1" t="s">
        <v>25799</v>
      </c>
      <c r="K3741" s="1" t="s">
        <v>1001</v>
      </c>
      <c r="L3741" s="1" t="s">
        <v>164</v>
      </c>
      <c r="M3741" s="1" t="s">
        <v>85</v>
      </c>
      <c r="N3741" s="1" t="s">
        <v>224</v>
      </c>
      <c r="O3741" s="1" t="s">
        <v>69</v>
      </c>
      <c r="P3741" t="s">
        <v>104</v>
      </c>
      <c r="Q3741" s="1" t="s">
        <v>732</v>
      </c>
      <c r="R3741" s="1" t="s">
        <v>833</v>
      </c>
      <c r="S3741" s="1" t="s">
        <v>25800</v>
      </c>
      <c r="T3741" s="1" t="s">
        <v>25801</v>
      </c>
      <c r="U3741" s="1" t="s">
        <v>3286</v>
      </c>
      <c r="V3741" s="1" t="s">
        <v>1521</v>
      </c>
      <c r="W3741" s="1" t="s">
        <v>202</v>
      </c>
      <c r="X3741" t="str">
        <f t="shared" si="407"/>
        <v>Complete</v>
      </c>
      <c r="Y3741">
        <f>MAX(0,100-IF(G3741="Invalid",Config!$B$5,0)-IF(I3741="Invalid",Config!$B$6,0)-IF(X3741="Incomplete",Config!$B$7,0)-IF(AF3741="Yes",Config!$B$37,0))</f>
        <v>75</v>
      </c>
      <c r="Z3741" s="1">
        <f>IF(OR(TRIM(B3741)="",COUNTIF(Config!$B$15:$B$19,B3741)&gt;0),1,0)+IF(OR(TRIM(C3741)="",COUNTIF(Config!$B$15:$B$19,C3741)&gt;0),1,0)+IF(OR(TRIM(F3741)="",COUNTIF(Config!$B$15:$B$19,F3741)&gt;0),1,0)+IF(OR(TRIM(H3741)="",COUNTIF(Config!$B$15:$B$19,H3741)&gt;0),1,0)+IF(OR(TRIM(E3741)="",COUNTIF(Config!$B$15:$B$19,E3741)&gt;0),1,0)+IF(OR(TRIM(K3741)="",COUNTIF(Config!$B$15:$B$19,K3741)&gt;0),1,0)+IF(OR(TRIM(P3741)="",COUNTIF(Config!$B$15:$B$19,P3741)&gt;0),1,0)+IF(OR(TRIM(R3741)="",COUNTIF(Config!$B$15:$B$19,R3741)&gt;0),1,0)</f>
        <v>0</v>
      </c>
      <c r="AA3741" s="1" cm="1">
        <f t="array" ref="AA3741">SUMPRODUCT(LEN(H3741)-LEN(SUBSTITUTE(H3741,{"0";"1";"2";"3";"4";"5";"6";"7";"8";"9"},"")))</f>
        <v>11</v>
      </c>
      <c r="AC3741" t="str">
        <f t="shared" si="408"/>
        <v>Potential Duplicate</v>
      </c>
      <c r="AD3741">
        <f t="shared" si="409"/>
        <v>1</v>
      </c>
      <c r="AE3741">
        <f t="shared" si="410"/>
        <v>2</v>
      </c>
      <c r="AF3741" t="str">
        <f t="shared" si="411"/>
        <v>Yes</v>
      </c>
      <c r="AG3741">
        <f t="shared" ca="1" si="412"/>
        <v>37</v>
      </c>
      <c r="AH3741" t="str">
        <f ca="1">IF(OR(V3741="",AG3741=""),"Yes",IF(AG3741&gt;Config!$B$41,"Yes","No"))</f>
        <v>No</v>
      </c>
    </row>
    <row r="3742" spans="1:34" x14ac:dyDescent="0.25">
      <c r="A3742" s="1" t="s">
        <v>25802</v>
      </c>
      <c r="B3742" s="1" t="s">
        <v>272</v>
      </c>
      <c r="C3742" s="1" t="s">
        <v>1068</v>
      </c>
      <c r="D3742" s="1" t="s">
        <v>25803</v>
      </c>
      <c r="E3742" s="1" t="s">
        <v>578</v>
      </c>
      <c r="F3742" s="1" t="s">
        <v>25804</v>
      </c>
      <c r="G3742" t="str">
        <f t="shared" si="406"/>
        <v>Valid</v>
      </c>
      <c r="H3742" s="1" t="s">
        <v>25805</v>
      </c>
      <c r="I3742" t="str" cm="1">
        <f t="array" ref="I3742">IF(OR(TRIM(H3742)="",ISNUMBER(SEARCH("#",H3742)),AA3742&lt;Config!$B$8,SUMPRODUCT(--ISNUMBER(SEARCH({"a";"b";"c";"d";"e";"f";"g";"h";"i";"j";"k";"l";"m";"n";"o";"p";"q";"r";"s";"t";"u";"v";"w";"x";"y";"z"},H3742)))&gt;0),"Invalid","Valid")</f>
        <v>Valid</v>
      </c>
      <c r="J3742" s="1" t="s">
        <v>25806</v>
      </c>
      <c r="K3742" s="1" t="s">
        <v>250</v>
      </c>
      <c r="L3742" s="1" t="s">
        <v>84</v>
      </c>
      <c r="M3742" s="1" t="s">
        <v>33825</v>
      </c>
      <c r="N3742" s="1" t="s">
        <v>51</v>
      </c>
      <c r="O3742" s="1" t="s">
        <v>180</v>
      </c>
      <c r="P3742" t="s">
        <v>236</v>
      </c>
      <c r="Q3742" s="1" t="s">
        <v>238</v>
      </c>
      <c r="R3742" s="1" t="s">
        <v>961</v>
      </c>
      <c r="S3742" s="1" t="s">
        <v>167</v>
      </c>
      <c r="T3742" s="1" t="s">
        <v>25807</v>
      </c>
      <c r="U3742" s="1" t="s">
        <v>25808</v>
      </c>
      <c r="V3742" s="1" t="s">
        <v>11465</v>
      </c>
      <c r="W3742" s="1" t="s">
        <v>141</v>
      </c>
      <c r="X3742" t="str">
        <f t="shared" si="407"/>
        <v>Complete</v>
      </c>
      <c r="Y3742">
        <f>MAX(0,100-IF(G3742="Invalid",Config!$B$5,0)-IF(I3742="Invalid",Config!$B$6,0)-IF(X3742="Incomplete",Config!$B$7,0)-IF(AF3742="Yes",Config!$B$37,0))</f>
        <v>100</v>
      </c>
      <c r="Z3742" s="1">
        <f>IF(OR(TRIM(B3742)="",COUNTIF(Config!$B$15:$B$19,B3742)&gt;0),1,0)+IF(OR(TRIM(C3742)="",COUNTIF(Config!$B$15:$B$19,C3742)&gt;0),1,0)+IF(OR(TRIM(F3742)="",COUNTIF(Config!$B$15:$B$19,F3742)&gt;0),1,0)+IF(OR(TRIM(H3742)="",COUNTIF(Config!$B$15:$B$19,H3742)&gt;0),1,0)+IF(OR(TRIM(E3742)="",COUNTIF(Config!$B$15:$B$19,E3742)&gt;0),1,0)+IF(OR(TRIM(K3742)="",COUNTIF(Config!$B$15:$B$19,K3742)&gt;0),1,0)+IF(OR(TRIM(P3742)="",COUNTIF(Config!$B$15:$B$19,P3742)&gt;0),1,0)+IF(OR(TRIM(R3742)="",COUNTIF(Config!$B$15:$B$19,R3742)&gt;0),1,0)</f>
        <v>0</v>
      </c>
      <c r="AA3742" s="1" cm="1">
        <f t="array" ref="AA3742">SUMPRODUCT(LEN(H3742)-LEN(SUBSTITUTE(H3742,{"0";"1";"2";"3";"4";"5";"6";"7";"8";"9"},"")))</f>
        <v>12</v>
      </c>
      <c r="AC3742" t="str">
        <f t="shared" si="408"/>
        <v/>
      </c>
      <c r="AD3742">
        <f t="shared" si="409"/>
        <v>1</v>
      </c>
      <c r="AE3742">
        <f t="shared" si="410"/>
        <v>1</v>
      </c>
      <c r="AF3742" t="str">
        <f t="shared" si="411"/>
        <v>No</v>
      </c>
      <c r="AG3742">
        <f t="shared" ca="1" si="412"/>
        <v>83</v>
      </c>
      <c r="AH3742" t="str">
        <f ca="1">IF(OR(V3742="",AG3742=""),"Yes",IF(AG3742&gt;Config!$B$41,"Yes","No"))</f>
        <v>No</v>
      </c>
    </row>
    <row r="3743" spans="1:34" x14ac:dyDescent="0.25">
      <c r="A3743" s="1" t="s">
        <v>25809</v>
      </c>
      <c r="B3743" s="1" t="s">
        <v>245</v>
      </c>
      <c r="C3743" s="1" t="s">
        <v>659</v>
      </c>
      <c r="D3743" s="1" t="s">
        <v>25810</v>
      </c>
      <c r="E3743" s="1" t="s">
        <v>35481</v>
      </c>
      <c r="F3743" s="1" t="s">
        <v>25811</v>
      </c>
      <c r="G3743" t="str">
        <f t="shared" si="406"/>
        <v>Valid</v>
      </c>
      <c r="H3743" s="1" t="s">
        <v>25812</v>
      </c>
      <c r="I3743" t="str" cm="1">
        <f t="array" ref="I3743">IF(OR(TRIM(H3743)="",ISNUMBER(SEARCH("#",H3743)),AA3743&lt;Config!$B$8,SUMPRODUCT(--ISNUMBER(SEARCH({"a";"b";"c";"d";"e";"f";"g";"h";"i";"j";"k";"l";"m";"n";"o";"p";"q";"r";"s";"t";"u";"v";"w";"x";"y";"z"},H3743)))&gt;0),"Invalid","Valid")</f>
        <v>Valid</v>
      </c>
      <c r="J3743" s="1" t="s">
        <v>25813</v>
      </c>
      <c r="K3743" s="1" t="s">
        <v>378</v>
      </c>
      <c r="L3743" s="1" t="s">
        <v>179</v>
      </c>
      <c r="M3743" s="1" t="s">
        <v>118</v>
      </c>
      <c r="N3743" s="1" t="s">
        <v>33819</v>
      </c>
      <c r="O3743" s="1" t="s">
        <v>69</v>
      </c>
      <c r="P3743" t="s">
        <v>87</v>
      </c>
      <c r="Q3743" s="1" t="s">
        <v>166</v>
      </c>
      <c r="R3743" s="1" t="s">
        <v>89</v>
      </c>
      <c r="S3743" s="1" t="s">
        <v>25814</v>
      </c>
      <c r="T3743" s="1" t="s">
        <v>25815</v>
      </c>
      <c r="U3743" s="1" t="s">
        <v>6739</v>
      </c>
      <c r="V3743" s="1" t="s">
        <v>25816</v>
      </c>
      <c r="W3743" s="1" t="s">
        <v>40</v>
      </c>
      <c r="X3743" t="str">
        <f t="shared" si="407"/>
        <v>Complete</v>
      </c>
      <c r="Y3743">
        <f>MAX(0,100-IF(G3743="Invalid",Config!$B$5,0)-IF(I3743="Invalid",Config!$B$6,0)-IF(X3743="Incomplete",Config!$B$7,0)-IF(AF3743="Yes",Config!$B$37,0))</f>
        <v>100</v>
      </c>
      <c r="Z3743" s="1">
        <f>IF(OR(TRIM(B3743)="",COUNTIF(Config!$B$15:$B$19,B3743)&gt;0),1,0)+IF(OR(TRIM(C3743)="",COUNTIF(Config!$B$15:$B$19,C3743)&gt;0),1,0)+IF(OR(TRIM(F3743)="",COUNTIF(Config!$B$15:$B$19,F3743)&gt;0),1,0)+IF(OR(TRIM(H3743)="",COUNTIF(Config!$B$15:$B$19,H3743)&gt;0),1,0)+IF(OR(TRIM(E3743)="",COUNTIF(Config!$B$15:$B$19,E3743)&gt;0),1,0)+IF(OR(TRIM(K3743)="",COUNTIF(Config!$B$15:$B$19,K3743)&gt;0),1,0)+IF(OR(TRIM(P3743)="",COUNTIF(Config!$B$15:$B$19,P3743)&gt;0),1,0)+IF(OR(TRIM(R3743)="",COUNTIF(Config!$B$15:$B$19,R3743)&gt;0),1,0)</f>
        <v>0</v>
      </c>
      <c r="AA3743" s="1" cm="1">
        <f t="array" ref="AA3743">SUMPRODUCT(LEN(H3743)-LEN(SUBSTITUTE(H3743,{"0";"1";"2";"3";"4";"5";"6";"7";"8";"9"},"")))</f>
        <v>10</v>
      </c>
      <c r="AC3743" t="str">
        <f t="shared" si="408"/>
        <v/>
      </c>
      <c r="AD3743">
        <f t="shared" si="409"/>
        <v>1</v>
      </c>
      <c r="AE3743">
        <f t="shared" si="410"/>
        <v>1</v>
      </c>
      <c r="AF3743" t="str">
        <f t="shared" si="411"/>
        <v>No</v>
      </c>
      <c r="AG3743">
        <f t="shared" ca="1" si="412"/>
        <v>423</v>
      </c>
      <c r="AH3743" t="str">
        <f ca="1">IF(OR(V3743="",AG3743=""),"Yes",IF(AG3743&gt;Config!$B$41,"Yes","No"))</f>
        <v>Yes</v>
      </c>
    </row>
    <row r="3744" spans="1:34" x14ac:dyDescent="0.25">
      <c r="A3744" s="1" t="s">
        <v>25817</v>
      </c>
      <c r="B3744" s="1" t="s">
        <v>1833</v>
      </c>
      <c r="C3744" s="1" t="s">
        <v>398</v>
      </c>
      <c r="D3744" s="1" t="s">
        <v>25818</v>
      </c>
      <c r="E3744" s="1" t="s">
        <v>35246</v>
      </c>
      <c r="F3744" s="1" t="s">
        <v>25819</v>
      </c>
      <c r="G3744" t="str">
        <f t="shared" si="406"/>
        <v>Valid</v>
      </c>
      <c r="H3744" s="1" t="s">
        <v>25820</v>
      </c>
      <c r="I3744" t="str" cm="1">
        <f t="array" ref="I3744">IF(OR(TRIM(H3744)="",ISNUMBER(SEARCH("#",H3744)),AA3744&lt;Config!$B$8,SUMPRODUCT(--ISNUMBER(SEARCH({"a";"b";"c";"d";"e";"f";"g";"h";"i";"j";"k";"l";"m";"n";"o";"p";"q";"r";"s";"t";"u";"v";"w";"x";"y";"z"},H3744)))&gt;0),"Invalid","Valid")</f>
        <v>Valid</v>
      </c>
      <c r="J3744" s="1" t="s">
        <v>25821</v>
      </c>
      <c r="K3744" s="1" t="s">
        <v>250</v>
      </c>
      <c r="L3744" s="1" t="s">
        <v>179</v>
      </c>
      <c r="M3744" s="1" t="s">
        <v>135</v>
      </c>
      <c r="N3744" s="1" t="s">
        <v>148</v>
      </c>
      <c r="O3744" s="1" t="s">
        <v>196</v>
      </c>
      <c r="P3744" t="s">
        <v>53</v>
      </c>
      <c r="Q3744" s="1" t="s">
        <v>54</v>
      </c>
      <c r="R3744" s="1" t="s">
        <v>55</v>
      </c>
      <c r="S3744" s="1" t="s">
        <v>25822</v>
      </c>
      <c r="T3744" s="1" t="s">
        <v>25823</v>
      </c>
      <c r="U3744" s="1" t="s">
        <v>1972</v>
      </c>
      <c r="V3744" s="1" t="s">
        <v>17760</v>
      </c>
      <c r="W3744" s="1" t="s">
        <v>384</v>
      </c>
      <c r="X3744" t="str">
        <f t="shared" si="407"/>
        <v>Complete</v>
      </c>
      <c r="Y3744">
        <f>MAX(0,100-IF(G3744="Invalid",Config!$B$5,0)-IF(I3744="Invalid",Config!$B$6,0)-IF(X3744="Incomplete",Config!$B$7,0)-IF(AF3744="Yes",Config!$B$37,0))</f>
        <v>100</v>
      </c>
      <c r="Z3744" s="1">
        <f>IF(OR(TRIM(B3744)="",COUNTIF(Config!$B$15:$B$19,B3744)&gt;0),1,0)+IF(OR(TRIM(C3744)="",COUNTIF(Config!$B$15:$B$19,C3744)&gt;0),1,0)+IF(OR(TRIM(F3744)="",COUNTIF(Config!$B$15:$B$19,F3744)&gt;0),1,0)+IF(OR(TRIM(H3744)="",COUNTIF(Config!$B$15:$B$19,H3744)&gt;0),1,0)+IF(OR(TRIM(E3744)="",COUNTIF(Config!$B$15:$B$19,E3744)&gt;0),1,0)+IF(OR(TRIM(K3744)="",COUNTIF(Config!$B$15:$B$19,K3744)&gt;0),1,0)+IF(OR(TRIM(P3744)="",COUNTIF(Config!$B$15:$B$19,P3744)&gt;0),1,0)+IF(OR(TRIM(R3744)="",COUNTIF(Config!$B$15:$B$19,R3744)&gt;0),1,0)</f>
        <v>0</v>
      </c>
      <c r="AA3744" s="1" cm="1">
        <f t="array" ref="AA3744">SUMPRODUCT(LEN(H3744)-LEN(SUBSTITUTE(H3744,{"0";"1";"2";"3";"4";"5";"6";"7";"8";"9"},"")))</f>
        <v>12</v>
      </c>
      <c r="AC3744" t="str">
        <f t="shared" si="408"/>
        <v/>
      </c>
      <c r="AD3744">
        <f t="shared" si="409"/>
        <v>1</v>
      </c>
      <c r="AE3744">
        <f t="shared" si="410"/>
        <v>1</v>
      </c>
      <c r="AF3744" t="str">
        <f t="shared" si="411"/>
        <v>No</v>
      </c>
      <c r="AG3744">
        <f t="shared" ca="1" si="412"/>
        <v>103</v>
      </c>
      <c r="AH3744" t="str">
        <f ca="1">IF(OR(V3744="",AG3744=""),"Yes",IF(AG3744&gt;Config!$B$41,"Yes","No"))</f>
        <v>No</v>
      </c>
    </row>
    <row r="3745" spans="1:34" x14ac:dyDescent="0.25">
      <c r="A3745" s="1" t="s">
        <v>25824</v>
      </c>
      <c r="B3745" s="1" t="s">
        <v>565</v>
      </c>
      <c r="C3745" s="1" t="s">
        <v>996</v>
      </c>
      <c r="D3745" s="1" t="s">
        <v>25825</v>
      </c>
      <c r="E3745" s="1" t="s">
        <v>35482</v>
      </c>
      <c r="F3745" s="1" t="s">
        <v>25826</v>
      </c>
      <c r="G3745" t="str">
        <f t="shared" si="406"/>
        <v>Valid</v>
      </c>
      <c r="H3745" s="1" t="s">
        <v>25827</v>
      </c>
      <c r="I3745" t="str" cm="1">
        <f t="array" ref="I3745">IF(OR(TRIM(H3745)="",ISNUMBER(SEARCH("#",H3745)),AA3745&lt;Config!$B$8,SUMPRODUCT(--ISNUMBER(SEARCH({"a";"b";"c";"d";"e";"f";"g";"h";"i";"j";"k";"l";"m";"n";"o";"p";"q";"r";"s";"t";"u";"v";"w";"x";"y";"z"},H3745)))&gt;0),"Invalid","Valid")</f>
        <v>Valid</v>
      </c>
      <c r="J3745" s="1" t="s">
        <v>25828</v>
      </c>
      <c r="K3745" s="1" t="s">
        <v>287</v>
      </c>
      <c r="L3745" s="1" t="s">
        <v>450</v>
      </c>
      <c r="M3745" s="1" t="s">
        <v>30</v>
      </c>
      <c r="N3745" s="1" t="s">
        <v>51</v>
      </c>
      <c r="O3745" s="1" t="s">
        <v>180</v>
      </c>
      <c r="P3745" t="s">
        <v>53</v>
      </c>
      <c r="Q3745" s="1" t="s">
        <v>150</v>
      </c>
      <c r="R3745" s="1" t="s">
        <v>198</v>
      </c>
      <c r="S3745" s="1" t="s">
        <v>10738</v>
      </c>
      <c r="T3745" s="1" t="s">
        <v>25829</v>
      </c>
      <c r="U3745" s="1" t="s">
        <v>2267</v>
      </c>
      <c r="V3745" s="1" t="s">
        <v>1050</v>
      </c>
      <c r="W3745" s="1" t="s">
        <v>75</v>
      </c>
      <c r="X3745" t="str">
        <f t="shared" si="407"/>
        <v>Complete</v>
      </c>
      <c r="Y3745">
        <f>MAX(0,100-IF(G3745="Invalid",Config!$B$5,0)-IF(I3745="Invalid",Config!$B$6,0)-IF(X3745="Incomplete",Config!$B$7,0)-IF(AF3745="Yes",Config!$B$37,0))</f>
        <v>100</v>
      </c>
      <c r="Z3745" s="1">
        <f>IF(OR(TRIM(B3745)="",COUNTIF(Config!$B$15:$B$19,B3745)&gt;0),1,0)+IF(OR(TRIM(C3745)="",COUNTIF(Config!$B$15:$B$19,C3745)&gt;0),1,0)+IF(OR(TRIM(F3745)="",COUNTIF(Config!$B$15:$B$19,F3745)&gt;0),1,0)+IF(OR(TRIM(H3745)="",COUNTIF(Config!$B$15:$B$19,H3745)&gt;0),1,0)+IF(OR(TRIM(E3745)="",COUNTIF(Config!$B$15:$B$19,E3745)&gt;0),1,0)+IF(OR(TRIM(K3745)="",COUNTIF(Config!$B$15:$B$19,K3745)&gt;0),1,0)+IF(OR(TRIM(P3745)="",COUNTIF(Config!$B$15:$B$19,P3745)&gt;0),1,0)+IF(OR(TRIM(R3745)="",COUNTIF(Config!$B$15:$B$19,R3745)&gt;0),1,0)</f>
        <v>0</v>
      </c>
      <c r="AA3745" s="1" cm="1">
        <f t="array" ref="AA3745">SUMPRODUCT(LEN(H3745)-LEN(SUBSTITUTE(H3745,{"0";"1";"2";"3";"4";"5";"6";"7";"8";"9"},"")))</f>
        <v>12</v>
      </c>
      <c r="AC3745" t="str">
        <f t="shared" si="408"/>
        <v/>
      </c>
      <c r="AD3745">
        <f t="shared" si="409"/>
        <v>1</v>
      </c>
      <c r="AE3745">
        <f t="shared" si="410"/>
        <v>1</v>
      </c>
      <c r="AF3745" t="str">
        <f t="shared" si="411"/>
        <v>No</v>
      </c>
      <c r="AG3745">
        <f t="shared" ca="1" si="412"/>
        <v>37</v>
      </c>
      <c r="AH3745" t="str">
        <f ca="1">IF(OR(V3745="",AG3745=""),"Yes",IF(AG3745&gt;Config!$B$41,"Yes","No"))</f>
        <v>No</v>
      </c>
    </row>
    <row r="3746" spans="1:34" x14ac:dyDescent="0.25">
      <c r="A3746" s="1" t="s">
        <v>2210</v>
      </c>
      <c r="B3746" s="1" t="s">
        <v>272</v>
      </c>
      <c r="C3746" s="1" t="s">
        <v>524</v>
      </c>
      <c r="D3746" s="1" t="s">
        <v>22261</v>
      </c>
      <c r="E3746" s="1" t="s">
        <v>35483</v>
      </c>
      <c r="F3746" s="1" t="s">
        <v>25830</v>
      </c>
      <c r="G3746" t="str">
        <f t="shared" si="406"/>
        <v>Valid</v>
      </c>
      <c r="H3746" s="1" t="s">
        <v>25831</v>
      </c>
      <c r="I3746" t="str" cm="1">
        <f t="array" ref="I3746">IF(OR(TRIM(H3746)="",ISNUMBER(SEARCH("#",H3746)),AA3746&lt;Config!$B$8,SUMPRODUCT(--ISNUMBER(SEARCH({"a";"b";"c";"d";"e";"f";"g";"h";"i";"j";"k";"l";"m";"n";"o";"p";"q";"r";"s";"t";"u";"v";"w";"x";"y";"z"},H3746)))&gt;0),"Invalid","Valid")</f>
        <v>Valid</v>
      </c>
      <c r="J3746" s="1" t="s">
        <v>25832</v>
      </c>
      <c r="K3746" s="1" t="s">
        <v>163</v>
      </c>
      <c r="L3746" s="1" t="s">
        <v>265</v>
      </c>
      <c r="M3746" s="1" t="s">
        <v>135</v>
      </c>
      <c r="N3746" s="1" t="s">
        <v>358</v>
      </c>
      <c r="O3746" s="1" t="s">
        <v>149</v>
      </c>
      <c r="P3746" t="s">
        <v>33</v>
      </c>
      <c r="Q3746" s="1" t="s">
        <v>1099</v>
      </c>
      <c r="R3746" s="1" t="s">
        <v>1716</v>
      </c>
      <c r="S3746" s="1" t="s">
        <v>25833</v>
      </c>
      <c r="T3746" s="1" t="s">
        <v>25834</v>
      </c>
      <c r="U3746" s="1" t="s">
        <v>1247</v>
      </c>
      <c r="V3746" s="1" t="s">
        <v>139</v>
      </c>
      <c r="W3746" s="1" t="s">
        <v>186</v>
      </c>
      <c r="X3746" t="str">
        <f t="shared" si="407"/>
        <v>Complete</v>
      </c>
      <c r="Y3746">
        <f>MAX(0,100-IF(G3746="Invalid",Config!$B$5,0)-IF(I3746="Invalid",Config!$B$6,0)-IF(X3746="Incomplete",Config!$B$7,0)-IF(AF3746="Yes",Config!$B$37,0))</f>
        <v>100</v>
      </c>
      <c r="Z3746" s="1">
        <f>IF(OR(TRIM(B3746)="",COUNTIF(Config!$B$15:$B$19,B3746)&gt;0),1,0)+IF(OR(TRIM(C3746)="",COUNTIF(Config!$B$15:$B$19,C3746)&gt;0),1,0)+IF(OR(TRIM(F3746)="",COUNTIF(Config!$B$15:$B$19,F3746)&gt;0),1,0)+IF(OR(TRIM(H3746)="",COUNTIF(Config!$B$15:$B$19,H3746)&gt;0),1,0)+IF(OR(TRIM(E3746)="",COUNTIF(Config!$B$15:$B$19,E3746)&gt;0),1,0)+IF(OR(TRIM(K3746)="",COUNTIF(Config!$B$15:$B$19,K3746)&gt;0),1,0)+IF(OR(TRIM(P3746)="",COUNTIF(Config!$B$15:$B$19,P3746)&gt;0),1,0)+IF(OR(TRIM(R3746)="",COUNTIF(Config!$B$15:$B$19,R3746)&gt;0),1,0)</f>
        <v>0</v>
      </c>
      <c r="AA3746" s="1" cm="1">
        <f t="array" ref="AA3746">SUMPRODUCT(LEN(H3746)-LEN(SUBSTITUTE(H3746,{"0";"1";"2";"3";"4";"5";"6";"7";"8";"9"},"")))</f>
        <v>10</v>
      </c>
      <c r="AC3746" t="str">
        <f t="shared" si="408"/>
        <v/>
      </c>
      <c r="AD3746">
        <f t="shared" si="409"/>
        <v>1</v>
      </c>
      <c r="AE3746">
        <f t="shared" si="410"/>
        <v>1</v>
      </c>
      <c r="AF3746" t="str">
        <f t="shared" si="411"/>
        <v>No</v>
      </c>
      <c r="AG3746">
        <f t="shared" ca="1" si="412"/>
        <v>387</v>
      </c>
      <c r="AH3746" t="str">
        <f ca="1">IF(OR(V3746="",AG3746=""),"Yes",IF(AG3746&gt;Config!$B$41,"Yes","No"))</f>
        <v>Yes</v>
      </c>
    </row>
    <row r="3747" spans="1:34" x14ac:dyDescent="0.25">
      <c r="A3747" s="1" t="s">
        <v>25835</v>
      </c>
      <c r="B3747" s="1" t="s">
        <v>488</v>
      </c>
      <c r="C3747" s="1" t="s">
        <v>205</v>
      </c>
      <c r="D3747" s="1" t="s">
        <v>35484</v>
      </c>
      <c r="E3747" s="1" t="s">
        <v>34870</v>
      </c>
      <c r="F3747" s="1" t="s">
        <v>25836</v>
      </c>
      <c r="G3747" t="str">
        <f t="shared" si="406"/>
        <v>Valid</v>
      </c>
      <c r="H3747" s="1" t="s">
        <v>25837</v>
      </c>
      <c r="I3747" t="str" cm="1">
        <f t="array" ref="I3747">IF(OR(TRIM(H3747)="",ISNUMBER(SEARCH("#",H3747)),AA3747&lt;Config!$B$8,SUMPRODUCT(--ISNUMBER(SEARCH({"a";"b";"c";"d";"e";"f";"g";"h";"i";"j";"k";"l";"m";"n";"o";"p";"q";"r";"s";"t";"u";"v";"w";"x";"y";"z"},H3747)))&gt;0),"Invalid","Valid")</f>
        <v>Valid</v>
      </c>
      <c r="J3747" s="1" t="s">
        <v>25838</v>
      </c>
      <c r="K3747" s="1" t="s">
        <v>287</v>
      </c>
      <c r="L3747" s="1" t="s">
        <v>134</v>
      </c>
      <c r="M3747" s="1" t="s">
        <v>343</v>
      </c>
      <c r="N3747" s="1" t="s">
        <v>224</v>
      </c>
      <c r="O3747" s="1" t="s">
        <v>196</v>
      </c>
      <c r="P3747" t="s">
        <v>33</v>
      </c>
      <c r="Q3747" s="1" t="s">
        <v>1664</v>
      </c>
      <c r="R3747" s="1" t="s">
        <v>2361</v>
      </c>
      <c r="S3747" s="1" t="s">
        <v>25839</v>
      </c>
      <c r="T3747" s="1" t="s">
        <v>25840</v>
      </c>
      <c r="U3747" s="1" t="s">
        <v>25841</v>
      </c>
      <c r="V3747" s="1" t="s">
        <v>1347</v>
      </c>
      <c r="W3747" s="1" t="s">
        <v>293</v>
      </c>
      <c r="X3747" t="str">
        <f t="shared" si="407"/>
        <v>Complete</v>
      </c>
      <c r="Y3747">
        <f>MAX(0,100-IF(G3747="Invalid",Config!$B$5,0)-IF(I3747="Invalid",Config!$B$6,0)-IF(X3747="Incomplete",Config!$B$7,0)-IF(AF3747="Yes",Config!$B$37,0))</f>
        <v>75</v>
      </c>
      <c r="Z3747" s="1">
        <f>IF(OR(TRIM(B3747)="",COUNTIF(Config!$B$15:$B$19,B3747)&gt;0),1,0)+IF(OR(TRIM(C3747)="",COUNTIF(Config!$B$15:$B$19,C3747)&gt;0),1,0)+IF(OR(TRIM(F3747)="",COUNTIF(Config!$B$15:$B$19,F3747)&gt;0),1,0)+IF(OR(TRIM(H3747)="",COUNTIF(Config!$B$15:$B$19,H3747)&gt;0),1,0)+IF(OR(TRIM(E3747)="",COUNTIF(Config!$B$15:$B$19,E3747)&gt;0),1,0)+IF(OR(TRIM(K3747)="",COUNTIF(Config!$B$15:$B$19,K3747)&gt;0),1,0)+IF(OR(TRIM(P3747)="",COUNTIF(Config!$B$15:$B$19,P3747)&gt;0),1,0)+IF(OR(TRIM(R3747)="",COUNTIF(Config!$B$15:$B$19,R3747)&gt;0),1,0)</f>
        <v>0</v>
      </c>
      <c r="AA3747" s="1" cm="1">
        <f t="array" ref="AA3747">SUMPRODUCT(LEN(H3747)-LEN(SUBSTITUTE(H3747,{"0";"1";"2";"3";"4";"5";"6";"7";"8";"9"},"")))</f>
        <v>10</v>
      </c>
      <c r="AC3747" t="str">
        <f t="shared" si="408"/>
        <v>Potential Duplicate</v>
      </c>
      <c r="AD3747">
        <f t="shared" si="409"/>
        <v>2</v>
      </c>
      <c r="AE3747">
        <f t="shared" si="410"/>
        <v>1</v>
      </c>
      <c r="AF3747" t="str">
        <f t="shared" si="411"/>
        <v>Yes</v>
      </c>
      <c r="AG3747">
        <f t="shared" ca="1" si="412"/>
        <v>37</v>
      </c>
      <c r="AH3747" t="str">
        <f ca="1">IF(OR(V3747="",AG3747=""),"Yes",IF(AG3747&gt;Config!$B$41,"Yes","No"))</f>
        <v>No</v>
      </c>
    </row>
    <row r="3748" spans="1:34" x14ac:dyDescent="0.25">
      <c r="A3748" s="1" t="s">
        <v>25842</v>
      </c>
      <c r="B3748" s="1" t="s">
        <v>1283</v>
      </c>
      <c r="C3748" s="1" t="s">
        <v>336</v>
      </c>
      <c r="D3748" s="1" t="s">
        <v>13982</v>
      </c>
      <c r="E3748" s="1" t="s">
        <v>35146</v>
      </c>
      <c r="F3748" s="1" t="s">
        <v>25843</v>
      </c>
      <c r="G3748" t="str">
        <f t="shared" si="406"/>
        <v>Valid</v>
      </c>
      <c r="H3748" s="1" t="s">
        <v>25844</v>
      </c>
      <c r="I3748" t="str" cm="1">
        <f t="array" ref="I3748">IF(OR(TRIM(H3748)="",ISNUMBER(SEARCH("#",H3748)),AA3748&lt;Config!$B$8,SUMPRODUCT(--ISNUMBER(SEARCH({"a";"b";"c";"d";"e";"f";"g";"h";"i";"j";"k";"l";"m";"n";"o";"p";"q";"r";"s";"t";"u";"v";"w";"x";"y";"z"},H3748)))&gt;0),"Invalid","Valid")</f>
        <v>Valid</v>
      </c>
      <c r="J3748" s="1" t="s">
        <v>25845</v>
      </c>
      <c r="K3748" s="1" t="s">
        <v>48</v>
      </c>
      <c r="L3748" s="1" t="s">
        <v>84</v>
      </c>
      <c r="M3748" s="1" t="s">
        <v>85</v>
      </c>
      <c r="N3748" s="1" t="s">
        <v>211</v>
      </c>
      <c r="O3748" s="1" t="s">
        <v>180</v>
      </c>
      <c r="P3748" t="s">
        <v>87</v>
      </c>
      <c r="Q3748" s="1" t="s">
        <v>438</v>
      </c>
      <c r="R3748" s="1" t="s">
        <v>89</v>
      </c>
      <c r="S3748" s="1" t="s">
        <v>5365</v>
      </c>
      <c r="T3748" s="1" t="s">
        <v>25846</v>
      </c>
      <c r="U3748" s="1" t="s">
        <v>6476</v>
      </c>
      <c r="V3748" s="1" t="s">
        <v>15116</v>
      </c>
      <c r="W3748" s="1" t="s">
        <v>40</v>
      </c>
      <c r="X3748" t="str">
        <f t="shared" si="407"/>
        <v>Complete</v>
      </c>
      <c r="Y3748">
        <f>MAX(0,100-IF(G3748="Invalid",Config!$B$5,0)-IF(I3748="Invalid",Config!$B$6,0)-IF(X3748="Incomplete",Config!$B$7,0)-IF(AF3748="Yes",Config!$B$37,0))</f>
        <v>100</v>
      </c>
      <c r="Z3748" s="1">
        <f>IF(OR(TRIM(B3748)="",COUNTIF(Config!$B$15:$B$19,B3748)&gt;0),1,0)+IF(OR(TRIM(C3748)="",COUNTIF(Config!$B$15:$B$19,C3748)&gt;0),1,0)+IF(OR(TRIM(F3748)="",COUNTIF(Config!$B$15:$B$19,F3748)&gt;0),1,0)+IF(OR(TRIM(H3748)="",COUNTIF(Config!$B$15:$B$19,H3748)&gt;0),1,0)+IF(OR(TRIM(E3748)="",COUNTIF(Config!$B$15:$B$19,E3748)&gt;0),1,0)+IF(OR(TRIM(K3748)="",COUNTIF(Config!$B$15:$B$19,K3748)&gt;0),1,0)+IF(OR(TRIM(P3748)="",COUNTIF(Config!$B$15:$B$19,P3748)&gt;0),1,0)+IF(OR(TRIM(R3748)="",COUNTIF(Config!$B$15:$B$19,R3748)&gt;0),1,0)</f>
        <v>0</v>
      </c>
      <c r="AA3748" s="1" cm="1">
        <f t="array" ref="AA3748">SUMPRODUCT(LEN(H3748)-LEN(SUBSTITUTE(H3748,{"0";"1";"2";"3";"4";"5";"6";"7";"8";"9"},"")))</f>
        <v>11</v>
      </c>
      <c r="AC3748" t="str">
        <f t="shared" si="408"/>
        <v/>
      </c>
      <c r="AD3748">
        <f t="shared" si="409"/>
        <v>1</v>
      </c>
      <c r="AE3748">
        <f t="shared" si="410"/>
        <v>1</v>
      </c>
      <c r="AF3748" t="str">
        <f t="shared" si="411"/>
        <v>No</v>
      </c>
      <c r="AG3748">
        <f t="shared" ca="1" si="412"/>
        <v>293</v>
      </c>
      <c r="AH3748" t="str">
        <f ca="1">IF(OR(V3748="",AG3748=""),"Yes",IF(AG3748&gt;Config!$B$41,"Yes","No"))</f>
        <v>No</v>
      </c>
    </row>
    <row r="3749" spans="1:34" x14ac:dyDescent="0.25">
      <c r="A3749" s="1" t="s">
        <v>25847</v>
      </c>
      <c r="B3749" s="1" t="s">
        <v>62</v>
      </c>
      <c r="C3749" s="1" t="s">
        <v>353</v>
      </c>
      <c r="D3749" s="1" t="s">
        <v>25848</v>
      </c>
      <c r="E3749" s="1" t="s">
        <v>477</v>
      </c>
      <c r="F3749" s="1" t="s">
        <v>25849</v>
      </c>
      <c r="G3749" t="str">
        <f t="shared" si="406"/>
        <v>Valid</v>
      </c>
      <c r="H3749" s="1" t="s">
        <v>25850</v>
      </c>
      <c r="I3749" t="str" cm="1">
        <f t="array" ref="I3749">IF(OR(TRIM(H3749)="",ISNUMBER(SEARCH("#",H3749)),AA3749&lt;Config!$B$8,SUMPRODUCT(--ISNUMBER(SEARCH({"a";"b";"c";"d";"e";"f";"g";"h";"i";"j";"k";"l";"m";"n";"o";"p";"q";"r";"s";"t";"u";"v";"w";"x";"y";"z"},H3749)))&gt;0),"Invalid","Valid")</f>
        <v>Valid</v>
      </c>
      <c r="J3749" s="1" t="s">
        <v>25851</v>
      </c>
      <c r="K3749" s="1" t="s">
        <v>1001</v>
      </c>
      <c r="L3749" s="1" t="s">
        <v>49</v>
      </c>
      <c r="M3749" s="1" t="s">
        <v>135</v>
      </c>
      <c r="N3749" s="1" t="s">
        <v>437</v>
      </c>
      <c r="O3749" s="1" t="s">
        <v>266</v>
      </c>
      <c r="P3749" t="s">
        <v>87</v>
      </c>
      <c r="Q3749" s="1" t="s">
        <v>438</v>
      </c>
      <c r="R3749" s="1" t="s">
        <v>379</v>
      </c>
      <c r="S3749" s="1" t="s">
        <v>25852</v>
      </c>
      <c r="T3749" s="1" t="s">
        <v>25853</v>
      </c>
      <c r="U3749" s="1" t="s">
        <v>3725</v>
      </c>
      <c r="V3749" s="1" t="s">
        <v>3695</v>
      </c>
      <c r="W3749" s="1" t="s">
        <v>75</v>
      </c>
      <c r="X3749" t="str">
        <f t="shared" si="407"/>
        <v>Complete</v>
      </c>
      <c r="Y3749">
        <f>MAX(0,100-IF(G3749="Invalid",Config!$B$5,0)-IF(I3749="Invalid",Config!$B$6,0)-IF(X3749="Incomplete",Config!$B$7,0)-IF(AF3749="Yes",Config!$B$37,0))</f>
        <v>100</v>
      </c>
      <c r="Z3749" s="1">
        <f>IF(OR(TRIM(B3749)="",COUNTIF(Config!$B$15:$B$19,B3749)&gt;0),1,0)+IF(OR(TRIM(C3749)="",COUNTIF(Config!$B$15:$B$19,C3749)&gt;0),1,0)+IF(OR(TRIM(F3749)="",COUNTIF(Config!$B$15:$B$19,F3749)&gt;0),1,0)+IF(OR(TRIM(H3749)="",COUNTIF(Config!$B$15:$B$19,H3749)&gt;0),1,0)+IF(OR(TRIM(E3749)="",COUNTIF(Config!$B$15:$B$19,E3749)&gt;0),1,0)+IF(OR(TRIM(K3749)="",COUNTIF(Config!$B$15:$B$19,K3749)&gt;0),1,0)+IF(OR(TRIM(P3749)="",COUNTIF(Config!$B$15:$B$19,P3749)&gt;0),1,0)+IF(OR(TRIM(R3749)="",COUNTIF(Config!$B$15:$B$19,R3749)&gt;0),1,0)</f>
        <v>0</v>
      </c>
      <c r="AA3749" s="1" cm="1">
        <f t="array" ref="AA3749">SUMPRODUCT(LEN(H3749)-LEN(SUBSTITUTE(H3749,{"0";"1";"2";"3";"4";"5";"6";"7";"8";"9"},"")))</f>
        <v>10</v>
      </c>
      <c r="AC3749" t="str">
        <f t="shared" si="408"/>
        <v/>
      </c>
      <c r="AD3749">
        <f t="shared" si="409"/>
        <v>1</v>
      </c>
      <c r="AE3749">
        <f t="shared" si="410"/>
        <v>1</v>
      </c>
      <c r="AF3749" t="str">
        <f t="shared" si="411"/>
        <v>No</v>
      </c>
      <c r="AG3749">
        <f t="shared" ca="1" si="412"/>
        <v>225</v>
      </c>
      <c r="AH3749" t="str">
        <f ca="1">IF(OR(V3749="",AG3749=""),"Yes",IF(AG3749&gt;Config!$B$41,"Yes","No"))</f>
        <v>No</v>
      </c>
    </row>
    <row r="3750" spans="1:34" x14ac:dyDescent="0.25">
      <c r="A3750" s="1" t="s">
        <v>25854</v>
      </c>
      <c r="B3750" s="1" t="s">
        <v>2374</v>
      </c>
      <c r="C3750" s="1" t="s">
        <v>337</v>
      </c>
      <c r="D3750" s="1" t="s">
        <v>15966</v>
      </c>
      <c r="E3750" s="1" t="s">
        <v>739</v>
      </c>
      <c r="F3750" s="1" t="s">
        <v>18570</v>
      </c>
      <c r="G3750" t="str">
        <f t="shared" si="406"/>
        <v>Valid</v>
      </c>
      <c r="H3750" s="1" t="s">
        <v>25855</v>
      </c>
      <c r="I3750" t="str" cm="1">
        <f t="array" ref="I3750">IF(OR(TRIM(H3750)="",ISNUMBER(SEARCH("#",H3750)),AA3750&lt;Config!$B$8,SUMPRODUCT(--ISNUMBER(SEARCH({"a";"b";"c";"d";"e";"f";"g";"h";"i";"j";"k";"l";"m";"n";"o";"p";"q";"r";"s";"t";"u";"v";"w";"x";"y";"z"},H3750)))&gt;0),"Invalid","Valid")</f>
        <v>Valid</v>
      </c>
      <c r="J3750" s="1" t="s">
        <v>25856</v>
      </c>
      <c r="K3750" s="1" t="s">
        <v>625</v>
      </c>
      <c r="L3750" s="1" t="s">
        <v>134</v>
      </c>
      <c r="M3750" s="1" t="s">
        <v>135</v>
      </c>
      <c r="N3750" s="1" t="s">
        <v>33819</v>
      </c>
      <c r="O3750" s="1" t="s">
        <v>149</v>
      </c>
      <c r="P3750" t="s">
        <v>87</v>
      </c>
      <c r="Q3750" s="1" t="s">
        <v>166</v>
      </c>
      <c r="R3750" s="1" t="s">
        <v>89</v>
      </c>
      <c r="S3750" s="1" t="s">
        <v>25857</v>
      </c>
      <c r="T3750" s="1" t="s">
        <v>25858</v>
      </c>
      <c r="U3750" s="1" t="s">
        <v>2986</v>
      </c>
      <c r="V3750" s="1" t="s">
        <v>140</v>
      </c>
      <c r="W3750" s="1" t="s">
        <v>94</v>
      </c>
      <c r="X3750" t="str">
        <f t="shared" si="407"/>
        <v>Complete</v>
      </c>
      <c r="Y3750">
        <f>MAX(0,100-IF(G3750="Invalid",Config!$B$5,0)-IF(I3750="Invalid",Config!$B$6,0)-IF(X3750="Incomplete",Config!$B$7,0)-IF(AF3750="Yes",Config!$B$37,0))</f>
        <v>75</v>
      </c>
      <c r="Z3750" s="1">
        <f>IF(OR(TRIM(B3750)="",COUNTIF(Config!$B$15:$B$19,B3750)&gt;0),1,0)+IF(OR(TRIM(C3750)="",COUNTIF(Config!$B$15:$B$19,C3750)&gt;0),1,0)+IF(OR(TRIM(F3750)="",COUNTIF(Config!$B$15:$B$19,F3750)&gt;0),1,0)+IF(OR(TRIM(H3750)="",COUNTIF(Config!$B$15:$B$19,H3750)&gt;0),1,0)+IF(OR(TRIM(E3750)="",COUNTIF(Config!$B$15:$B$19,E3750)&gt;0),1,0)+IF(OR(TRIM(K3750)="",COUNTIF(Config!$B$15:$B$19,K3750)&gt;0),1,0)+IF(OR(TRIM(P3750)="",COUNTIF(Config!$B$15:$B$19,P3750)&gt;0),1,0)+IF(OR(TRIM(R3750)="",COUNTIF(Config!$B$15:$B$19,R3750)&gt;0),1,0)</f>
        <v>0</v>
      </c>
      <c r="AA3750" s="1" cm="1">
        <f t="array" ref="AA3750">SUMPRODUCT(LEN(H3750)-LEN(SUBSTITUTE(H3750,{"0";"1";"2";"3";"4";"5";"6";"7";"8";"9"},"")))</f>
        <v>11</v>
      </c>
      <c r="AC3750" t="str">
        <f t="shared" si="408"/>
        <v>Potential Duplicate</v>
      </c>
      <c r="AD3750">
        <f t="shared" si="409"/>
        <v>2</v>
      </c>
      <c r="AE3750">
        <f t="shared" si="410"/>
        <v>2</v>
      </c>
      <c r="AF3750" t="str">
        <f t="shared" si="411"/>
        <v>Yes</v>
      </c>
      <c r="AG3750">
        <f t="shared" ca="1" si="412"/>
        <v>37</v>
      </c>
      <c r="AH3750" t="str">
        <f ca="1">IF(OR(V3750="",AG3750=""),"Yes",IF(AG3750&gt;Config!$B$41,"Yes","No"))</f>
        <v>No</v>
      </c>
    </row>
    <row r="3751" spans="1:34" x14ac:dyDescent="0.25">
      <c r="A3751" s="1" t="s">
        <v>25859</v>
      </c>
      <c r="B3751" s="1" t="s">
        <v>259</v>
      </c>
      <c r="C3751" s="1" t="s">
        <v>489</v>
      </c>
      <c r="D3751" s="1" t="s">
        <v>25860</v>
      </c>
      <c r="E3751" s="1" t="s">
        <v>34945</v>
      </c>
      <c r="F3751" s="1" t="s">
        <v>25861</v>
      </c>
      <c r="G3751" t="str">
        <f t="shared" si="406"/>
        <v>Valid</v>
      </c>
      <c r="H3751" s="1" t="s">
        <v>25862</v>
      </c>
      <c r="I3751" t="str" cm="1">
        <f t="array" ref="I3751">IF(OR(TRIM(H3751)="",ISNUMBER(SEARCH("#",H3751)),AA3751&lt;Config!$B$8,SUMPRODUCT(--ISNUMBER(SEARCH({"a";"b";"c";"d";"e";"f";"g";"h";"i";"j";"k";"l";"m";"n";"o";"p";"q";"r";"s";"t";"u";"v";"w";"x";"y";"z"},H3751)))&gt;0),"Invalid","Valid")</f>
        <v>Valid</v>
      </c>
      <c r="J3751" s="1" t="s">
        <v>25863</v>
      </c>
      <c r="K3751" s="1" t="s">
        <v>516</v>
      </c>
      <c r="L3751" s="1" t="s">
        <v>164</v>
      </c>
      <c r="M3751" s="1" t="s">
        <v>85</v>
      </c>
      <c r="N3751" s="1" t="s">
        <v>86</v>
      </c>
      <c r="O3751" s="1" t="s">
        <v>266</v>
      </c>
      <c r="P3751" t="s">
        <v>53</v>
      </c>
      <c r="Q3751" s="1" t="s">
        <v>54</v>
      </c>
      <c r="R3751" s="1" t="s">
        <v>415</v>
      </c>
      <c r="S3751" s="1" t="s">
        <v>25864</v>
      </c>
      <c r="T3751" s="1" t="s">
        <v>25865</v>
      </c>
      <c r="U3751" s="1" t="s">
        <v>25866</v>
      </c>
      <c r="V3751" s="1" t="s">
        <v>5129</v>
      </c>
      <c r="W3751" s="1" t="s">
        <v>40</v>
      </c>
      <c r="X3751" t="str">
        <f t="shared" si="407"/>
        <v>Complete</v>
      </c>
      <c r="Y3751">
        <f>MAX(0,100-IF(G3751="Invalid",Config!$B$5,0)-IF(I3751="Invalid",Config!$B$6,0)-IF(X3751="Incomplete",Config!$B$7,0)-IF(AF3751="Yes",Config!$B$37,0))</f>
        <v>100</v>
      </c>
      <c r="Z3751" s="1">
        <f>IF(OR(TRIM(B3751)="",COUNTIF(Config!$B$15:$B$19,B3751)&gt;0),1,0)+IF(OR(TRIM(C3751)="",COUNTIF(Config!$B$15:$B$19,C3751)&gt;0),1,0)+IF(OR(TRIM(F3751)="",COUNTIF(Config!$B$15:$B$19,F3751)&gt;0),1,0)+IF(OR(TRIM(H3751)="",COUNTIF(Config!$B$15:$B$19,H3751)&gt;0),1,0)+IF(OR(TRIM(E3751)="",COUNTIF(Config!$B$15:$B$19,E3751)&gt;0),1,0)+IF(OR(TRIM(K3751)="",COUNTIF(Config!$B$15:$B$19,K3751)&gt;0),1,0)+IF(OR(TRIM(P3751)="",COUNTIF(Config!$B$15:$B$19,P3751)&gt;0),1,0)+IF(OR(TRIM(R3751)="",COUNTIF(Config!$B$15:$B$19,R3751)&gt;0),1,0)</f>
        <v>0</v>
      </c>
      <c r="AA3751" s="1" cm="1">
        <f t="array" ref="AA3751">SUMPRODUCT(LEN(H3751)-LEN(SUBSTITUTE(H3751,{"0";"1";"2";"3";"4";"5";"6";"7";"8";"9"},"")))</f>
        <v>12</v>
      </c>
      <c r="AC3751" t="str">
        <f t="shared" si="408"/>
        <v/>
      </c>
      <c r="AD3751">
        <f t="shared" si="409"/>
        <v>1</v>
      </c>
      <c r="AE3751">
        <f t="shared" si="410"/>
        <v>1</v>
      </c>
      <c r="AF3751" t="str">
        <f t="shared" si="411"/>
        <v>No</v>
      </c>
      <c r="AG3751">
        <f t="shared" ca="1" si="412"/>
        <v>355</v>
      </c>
      <c r="AH3751" t="str">
        <f ca="1">IF(OR(V3751="",AG3751=""),"Yes",IF(AG3751&gt;Config!$B$41,"Yes","No"))</f>
        <v>No</v>
      </c>
    </row>
    <row r="3752" spans="1:34" x14ac:dyDescent="0.25">
      <c r="A3752" s="1" t="s">
        <v>25867</v>
      </c>
      <c r="B3752" s="1" t="s">
        <v>1015</v>
      </c>
      <c r="C3752" s="1" t="s">
        <v>245</v>
      </c>
      <c r="D3752" s="1" t="s">
        <v>25868</v>
      </c>
      <c r="E3752" s="1" t="s">
        <v>34104</v>
      </c>
      <c r="F3752" s="1" t="s">
        <v>25869</v>
      </c>
      <c r="G3752" t="str">
        <f t="shared" si="406"/>
        <v>Valid</v>
      </c>
      <c r="H3752" s="1" t="s">
        <v>25870</v>
      </c>
      <c r="I3752" t="str" cm="1">
        <f t="array" ref="I3752">IF(OR(TRIM(H3752)="",ISNUMBER(SEARCH("#",H3752)),AA3752&lt;Config!$B$8,SUMPRODUCT(--ISNUMBER(SEARCH({"a";"b";"c";"d";"e";"f";"g";"h";"i";"j";"k";"l";"m";"n";"o";"p";"q";"r";"s";"t";"u";"v";"w";"x";"y";"z"},H3752)))&gt;0),"Invalid","Valid")</f>
        <v>Valid</v>
      </c>
      <c r="J3752" s="1" t="s">
        <v>25871</v>
      </c>
      <c r="K3752" s="1" t="s">
        <v>1001</v>
      </c>
      <c r="L3752" s="1" t="s">
        <v>134</v>
      </c>
      <c r="M3752" s="1" t="s">
        <v>391</v>
      </c>
      <c r="N3752" s="1" t="s">
        <v>33819</v>
      </c>
      <c r="O3752" s="1" t="s">
        <v>69</v>
      </c>
      <c r="P3752" t="s">
        <v>87</v>
      </c>
      <c r="Q3752" s="1" t="s">
        <v>88</v>
      </c>
      <c r="R3752" s="1" t="s">
        <v>212</v>
      </c>
      <c r="S3752" s="1" t="s">
        <v>25872</v>
      </c>
      <c r="T3752" s="1" t="s">
        <v>25873</v>
      </c>
      <c r="U3752" s="1" t="s">
        <v>39</v>
      </c>
      <c r="V3752" s="1" t="s">
        <v>292</v>
      </c>
      <c r="W3752" s="1" t="s">
        <v>293</v>
      </c>
      <c r="X3752" t="str">
        <f t="shared" si="407"/>
        <v>Complete</v>
      </c>
      <c r="Y3752">
        <f>MAX(0,100-IF(G3752="Invalid",Config!$B$5,0)-IF(I3752="Invalid",Config!$B$6,0)-IF(X3752="Incomplete",Config!$B$7,0)-IF(AF3752="Yes",Config!$B$37,0))</f>
        <v>100</v>
      </c>
      <c r="Z3752" s="1">
        <f>IF(OR(TRIM(B3752)="",COUNTIF(Config!$B$15:$B$19,B3752)&gt;0),1,0)+IF(OR(TRIM(C3752)="",COUNTIF(Config!$B$15:$B$19,C3752)&gt;0),1,0)+IF(OR(TRIM(F3752)="",COUNTIF(Config!$B$15:$B$19,F3752)&gt;0),1,0)+IF(OR(TRIM(H3752)="",COUNTIF(Config!$B$15:$B$19,H3752)&gt;0),1,0)+IF(OR(TRIM(E3752)="",COUNTIF(Config!$B$15:$B$19,E3752)&gt;0),1,0)+IF(OR(TRIM(K3752)="",COUNTIF(Config!$B$15:$B$19,K3752)&gt;0),1,0)+IF(OR(TRIM(P3752)="",COUNTIF(Config!$B$15:$B$19,P3752)&gt;0),1,0)+IF(OR(TRIM(R3752)="",COUNTIF(Config!$B$15:$B$19,R3752)&gt;0),1,0)</f>
        <v>0</v>
      </c>
      <c r="AA3752" s="1" cm="1">
        <f t="array" ref="AA3752">SUMPRODUCT(LEN(H3752)-LEN(SUBSTITUTE(H3752,{"0";"1";"2";"3";"4";"5";"6";"7";"8";"9"},"")))</f>
        <v>11</v>
      </c>
      <c r="AC3752" t="str">
        <f t="shared" si="408"/>
        <v/>
      </c>
      <c r="AD3752">
        <f t="shared" si="409"/>
        <v>1</v>
      </c>
      <c r="AE3752">
        <f t="shared" si="410"/>
        <v>1</v>
      </c>
      <c r="AF3752" t="str">
        <f t="shared" si="411"/>
        <v>No</v>
      </c>
      <c r="AG3752">
        <f t="shared" ca="1" si="412"/>
        <v>400</v>
      </c>
      <c r="AH3752" t="str">
        <f ca="1">IF(OR(V3752="",AG3752=""),"Yes",IF(AG3752&gt;Config!$B$41,"Yes","No"))</f>
        <v>Yes</v>
      </c>
    </row>
    <row r="3753" spans="1:34" x14ac:dyDescent="0.25">
      <c r="A3753" s="1" t="s">
        <v>25874</v>
      </c>
      <c r="B3753" s="1" t="s">
        <v>818</v>
      </c>
      <c r="C3753" s="1" t="s">
        <v>1736</v>
      </c>
      <c r="D3753" s="1" t="s">
        <v>4940</v>
      </c>
      <c r="E3753" s="1" t="s">
        <v>35031</v>
      </c>
      <c r="F3753" s="1" t="s">
        <v>17510</v>
      </c>
      <c r="G3753" t="str">
        <f t="shared" si="406"/>
        <v>Valid</v>
      </c>
      <c r="H3753" s="1" t="s">
        <v>17511</v>
      </c>
      <c r="I3753" t="str" cm="1">
        <f t="array" ref="I3753">IF(OR(TRIM(H3753)="",ISNUMBER(SEARCH("#",H3753)),AA3753&lt;Config!$B$8,SUMPRODUCT(--ISNUMBER(SEARCH({"a";"b";"c";"d";"e";"f";"g";"h";"i";"j";"k";"l";"m";"n";"o";"p";"q";"r";"s";"t";"u";"v";"w";"x";"y";"z"},H3753)))&gt;0),"Invalid","Valid")</f>
        <v>Valid</v>
      </c>
      <c r="J3753" s="1" t="s">
        <v>17512</v>
      </c>
      <c r="K3753" s="1" t="s">
        <v>866</v>
      </c>
      <c r="L3753" s="1" t="s">
        <v>49</v>
      </c>
      <c r="M3753" s="1" t="s">
        <v>33827</v>
      </c>
      <c r="N3753" s="1" t="s">
        <v>224</v>
      </c>
      <c r="O3753" s="1" t="s">
        <v>149</v>
      </c>
      <c r="P3753" t="s">
        <v>53</v>
      </c>
      <c r="Q3753" s="1" t="s">
        <v>150</v>
      </c>
      <c r="R3753" s="1" t="s">
        <v>55</v>
      </c>
      <c r="S3753" s="1" t="s">
        <v>3215</v>
      </c>
      <c r="T3753" s="1" t="s">
        <v>17513</v>
      </c>
      <c r="U3753" s="1" t="s">
        <v>6784</v>
      </c>
      <c r="V3753" s="1" t="s">
        <v>1039</v>
      </c>
      <c r="W3753" s="1" t="s">
        <v>186</v>
      </c>
      <c r="X3753" t="str">
        <f t="shared" si="407"/>
        <v>Complete</v>
      </c>
      <c r="Y3753">
        <f>MAX(0,100-IF(G3753="Invalid",Config!$B$5,0)-IF(I3753="Invalid",Config!$B$6,0)-IF(X3753="Incomplete",Config!$B$7,0)-IF(AF3753="Yes",Config!$B$37,0))</f>
        <v>75</v>
      </c>
      <c r="Z3753" s="1">
        <f>IF(OR(TRIM(B3753)="",COUNTIF(Config!$B$15:$B$19,B3753)&gt;0),1,0)+IF(OR(TRIM(C3753)="",COUNTIF(Config!$B$15:$B$19,C3753)&gt;0),1,0)+IF(OR(TRIM(F3753)="",COUNTIF(Config!$B$15:$B$19,F3753)&gt;0),1,0)+IF(OR(TRIM(H3753)="",COUNTIF(Config!$B$15:$B$19,H3753)&gt;0),1,0)+IF(OR(TRIM(E3753)="",COUNTIF(Config!$B$15:$B$19,E3753)&gt;0),1,0)+IF(OR(TRIM(K3753)="",COUNTIF(Config!$B$15:$B$19,K3753)&gt;0),1,0)+IF(OR(TRIM(P3753)="",COUNTIF(Config!$B$15:$B$19,P3753)&gt;0),1,0)+IF(OR(TRIM(R3753)="",COUNTIF(Config!$B$15:$B$19,R3753)&gt;0),1,0)</f>
        <v>0</v>
      </c>
      <c r="AA3753" s="1" cm="1">
        <f t="array" ref="AA3753">SUMPRODUCT(LEN(H3753)-LEN(SUBSTITUTE(H3753,{"0";"1";"2";"3";"4";"5";"6";"7";"8";"9"},"")))</f>
        <v>12</v>
      </c>
      <c r="AC3753" t="str">
        <f t="shared" si="408"/>
        <v>Potential Duplicate</v>
      </c>
      <c r="AD3753">
        <f t="shared" si="409"/>
        <v>2</v>
      </c>
      <c r="AE3753">
        <f t="shared" si="410"/>
        <v>2</v>
      </c>
      <c r="AF3753" t="str">
        <f t="shared" si="411"/>
        <v>Yes</v>
      </c>
      <c r="AG3753">
        <f t="shared" ca="1" si="412"/>
        <v>363</v>
      </c>
      <c r="AH3753" t="str">
        <f ca="1">IF(OR(V3753="",AG3753=""),"Yes",IF(AG3753&gt;Config!$B$41,"Yes","No"))</f>
        <v>No</v>
      </c>
    </row>
    <row r="3754" spans="1:34" x14ac:dyDescent="0.25">
      <c r="A3754" s="1" t="s">
        <v>25875</v>
      </c>
      <c r="B3754" s="1" t="s">
        <v>2085</v>
      </c>
      <c r="C3754" s="1" t="s">
        <v>398</v>
      </c>
      <c r="D3754" s="1" t="s">
        <v>17384</v>
      </c>
      <c r="E3754" s="1" t="s">
        <v>739</v>
      </c>
      <c r="F3754" s="1" t="s">
        <v>25876</v>
      </c>
      <c r="G3754" t="str">
        <f t="shared" si="406"/>
        <v>Valid</v>
      </c>
      <c r="H3754" s="1" t="s">
        <v>25877</v>
      </c>
      <c r="I3754" t="str" cm="1">
        <f t="array" ref="I3754">IF(OR(TRIM(H3754)="",ISNUMBER(SEARCH("#",H3754)),AA3754&lt;Config!$B$8,SUMPRODUCT(--ISNUMBER(SEARCH({"a";"b";"c";"d";"e";"f";"g";"h";"i";"j";"k";"l";"m";"n";"o";"p";"q";"r";"s";"t";"u";"v";"w";"x";"y";"z"},H3754)))&gt;0),"Invalid","Valid")</f>
        <v>Valid</v>
      </c>
      <c r="J3754" s="1" t="s">
        <v>25878</v>
      </c>
      <c r="K3754" s="1" t="s">
        <v>48</v>
      </c>
      <c r="L3754" s="1" t="s">
        <v>179</v>
      </c>
      <c r="M3754" s="1" t="s">
        <v>135</v>
      </c>
      <c r="N3754" s="1" t="s">
        <v>211</v>
      </c>
      <c r="O3754" s="1" t="s">
        <v>69</v>
      </c>
      <c r="P3754" t="s">
        <v>87</v>
      </c>
      <c r="Q3754" s="1" t="s">
        <v>166</v>
      </c>
      <c r="R3754" s="1" t="s">
        <v>379</v>
      </c>
      <c r="S3754" s="1" t="s">
        <v>6761</v>
      </c>
      <c r="T3754" s="1" t="s">
        <v>25879</v>
      </c>
      <c r="U3754" s="1" t="s">
        <v>25880</v>
      </c>
      <c r="V3754" s="1" t="s">
        <v>140</v>
      </c>
      <c r="W3754" s="1" t="s">
        <v>33823</v>
      </c>
      <c r="X3754" t="str">
        <f t="shared" si="407"/>
        <v>Complete</v>
      </c>
      <c r="Y3754">
        <f>MAX(0,100-IF(G3754="Invalid",Config!$B$5,0)-IF(I3754="Invalid",Config!$B$6,0)-IF(X3754="Incomplete",Config!$B$7,0)-IF(AF3754="Yes",Config!$B$37,0))</f>
        <v>100</v>
      </c>
      <c r="Z3754" s="1">
        <f>IF(OR(TRIM(B3754)="",COUNTIF(Config!$B$15:$B$19,B3754)&gt;0),1,0)+IF(OR(TRIM(C3754)="",COUNTIF(Config!$B$15:$B$19,C3754)&gt;0),1,0)+IF(OR(TRIM(F3754)="",COUNTIF(Config!$B$15:$B$19,F3754)&gt;0),1,0)+IF(OR(TRIM(H3754)="",COUNTIF(Config!$B$15:$B$19,H3754)&gt;0),1,0)+IF(OR(TRIM(E3754)="",COUNTIF(Config!$B$15:$B$19,E3754)&gt;0),1,0)+IF(OR(TRIM(K3754)="",COUNTIF(Config!$B$15:$B$19,K3754)&gt;0),1,0)+IF(OR(TRIM(P3754)="",COUNTIF(Config!$B$15:$B$19,P3754)&gt;0),1,0)+IF(OR(TRIM(R3754)="",COUNTIF(Config!$B$15:$B$19,R3754)&gt;0),1,0)</f>
        <v>0</v>
      </c>
      <c r="AA3754" s="1" cm="1">
        <f t="array" ref="AA3754">SUMPRODUCT(LEN(H3754)-LEN(SUBSTITUTE(H3754,{"0";"1";"2";"3";"4";"5";"6";"7";"8";"9"},"")))</f>
        <v>11</v>
      </c>
      <c r="AC3754" t="str">
        <f t="shared" si="408"/>
        <v/>
      </c>
      <c r="AD3754">
        <f t="shared" si="409"/>
        <v>1</v>
      </c>
      <c r="AE3754">
        <f t="shared" si="410"/>
        <v>1</v>
      </c>
      <c r="AF3754" t="str">
        <f t="shared" si="411"/>
        <v>No</v>
      </c>
      <c r="AG3754">
        <f t="shared" ca="1" si="412"/>
        <v>37</v>
      </c>
      <c r="AH3754" t="str">
        <f ca="1">IF(OR(V3754="",AG3754=""),"Yes",IF(AG3754&gt;Config!$B$41,"Yes","No"))</f>
        <v>No</v>
      </c>
    </row>
    <row r="3755" spans="1:34" x14ac:dyDescent="0.25">
      <c r="A3755" s="1" t="s">
        <v>25881</v>
      </c>
      <c r="B3755" s="1" t="s">
        <v>322</v>
      </c>
      <c r="C3755" s="1" t="s">
        <v>97</v>
      </c>
      <c r="D3755" s="1" t="s">
        <v>14583</v>
      </c>
      <c r="E3755" s="1" t="s">
        <v>34162</v>
      </c>
      <c r="F3755" s="1" t="s">
        <v>25882</v>
      </c>
      <c r="G3755" t="str">
        <f t="shared" si="406"/>
        <v>Valid</v>
      </c>
      <c r="H3755" s="1" t="s">
        <v>25883</v>
      </c>
      <c r="I3755" t="str" cm="1">
        <f t="array" ref="I3755">IF(OR(TRIM(H3755)="",ISNUMBER(SEARCH("#",H3755)),AA3755&lt;Config!$B$8,SUMPRODUCT(--ISNUMBER(SEARCH({"a";"b";"c";"d";"e";"f";"g";"h";"i";"j";"k";"l";"m";"n";"o";"p";"q";"r";"s";"t";"u";"v";"w";"x";"y";"z"},H3755)))&gt;0),"Invalid","Valid")</f>
        <v>Valid</v>
      </c>
      <c r="J3755" s="1" t="s">
        <v>25884</v>
      </c>
      <c r="K3755" s="1" t="s">
        <v>210</v>
      </c>
      <c r="L3755" s="1" t="s">
        <v>164</v>
      </c>
      <c r="M3755" s="1" t="s">
        <v>462</v>
      </c>
      <c r="N3755" s="1" t="s">
        <v>31</v>
      </c>
      <c r="O3755" s="1" t="s">
        <v>69</v>
      </c>
      <c r="P3755" t="s">
        <v>87</v>
      </c>
      <c r="Q3755" s="1" t="s">
        <v>166</v>
      </c>
      <c r="R3755" s="1" t="s">
        <v>550</v>
      </c>
      <c r="S3755" s="1" t="s">
        <v>25885</v>
      </c>
      <c r="T3755" s="1" t="s">
        <v>25886</v>
      </c>
      <c r="U3755" s="1" t="s">
        <v>1076</v>
      </c>
      <c r="V3755" s="1" t="s">
        <v>6579</v>
      </c>
      <c r="W3755" s="1" t="s">
        <v>94</v>
      </c>
      <c r="X3755" t="str">
        <f t="shared" si="407"/>
        <v>Complete</v>
      </c>
      <c r="Y3755">
        <f>MAX(0,100-IF(G3755="Invalid",Config!$B$5,0)-IF(I3755="Invalid",Config!$B$6,0)-IF(X3755="Incomplete",Config!$B$7,0)-IF(AF3755="Yes",Config!$B$37,0))</f>
        <v>100</v>
      </c>
      <c r="Z3755" s="1">
        <f>IF(OR(TRIM(B3755)="",COUNTIF(Config!$B$15:$B$19,B3755)&gt;0),1,0)+IF(OR(TRIM(C3755)="",COUNTIF(Config!$B$15:$B$19,C3755)&gt;0),1,0)+IF(OR(TRIM(F3755)="",COUNTIF(Config!$B$15:$B$19,F3755)&gt;0),1,0)+IF(OR(TRIM(H3755)="",COUNTIF(Config!$B$15:$B$19,H3755)&gt;0),1,0)+IF(OR(TRIM(E3755)="",COUNTIF(Config!$B$15:$B$19,E3755)&gt;0),1,0)+IF(OR(TRIM(K3755)="",COUNTIF(Config!$B$15:$B$19,K3755)&gt;0),1,0)+IF(OR(TRIM(P3755)="",COUNTIF(Config!$B$15:$B$19,P3755)&gt;0),1,0)+IF(OR(TRIM(R3755)="",COUNTIF(Config!$B$15:$B$19,R3755)&gt;0),1,0)</f>
        <v>0</v>
      </c>
      <c r="AA3755" s="1" cm="1">
        <f t="array" ref="AA3755">SUMPRODUCT(LEN(H3755)-LEN(SUBSTITUTE(H3755,{"0";"1";"2";"3";"4";"5";"6";"7";"8";"9"},"")))</f>
        <v>11</v>
      </c>
      <c r="AC3755" t="str">
        <f t="shared" si="408"/>
        <v/>
      </c>
      <c r="AD3755">
        <f t="shared" si="409"/>
        <v>1</v>
      </c>
      <c r="AE3755">
        <f t="shared" si="410"/>
        <v>1</v>
      </c>
      <c r="AF3755" t="str">
        <f t="shared" si="411"/>
        <v>No</v>
      </c>
      <c r="AG3755">
        <f t="shared" ca="1" si="412"/>
        <v>68</v>
      </c>
      <c r="AH3755" t="str">
        <f ca="1">IF(OR(V3755="",AG3755=""),"Yes",IF(AG3755&gt;Config!$B$41,"Yes","No"))</f>
        <v>No</v>
      </c>
    </row>
    <row r="3756" spans="1:34" x14ac:dyDescent="0.25">
      <c r="A3756" s="1" t="s">
        <v>25887</v>
      </c>
      <c r="B3756" s="1" t="s">
        <v>204</v>
      </c>
      <c r="C3756" s="1" t="s">
        <v>353</v>
      </c>
      <c r="D3756" s="1" t="s">
        <v>2025</v>
      </c>
      <c r="E3756" s="1" t="s">
        <v>34073</v>
      </c>
      <c r="F3756" s="1" t="s">
        <v>25888</v>
      </c>
      <c r="G3756" t="str">
        <f t="shared" si="406"/>
        <v>Valid</v>
      </c>
      <c r="H3756" s="1" t="s">
        <v>25889</v>
      </c>
      <c r="I3756" t="str" cm="1">
        <f t="array" ref="I3756">IF(OR(TRIM(H3756)="",ISNUMBER(SEARCH("#",H3756)),AA3756&lt;Config!$B$8,SUMPRODUCT(--ISNUMBER(SEARCH({"a";"b";"c";"d";"e";"f";"g";"h";"i";"j";"k";"l";"m";"n";"o";"p";"q";"r";"s";"t";"u";"v";"w";"x";"y";"z"},H3756)))&gt;0),"Invalid","Valid")</f>
        <v>Valid</v>
      </c>
      <c r="J3756" s="1" t="s">
        <v>25890</v>
      </c>
      <c r="K3756" s="1" t="s">
        <v>28</v>
      </c>
      <c r="L3756" s="1" t="s">
        <v>450</v>
      </c>
      <c r="M3756" s="1" t="s">
        <v>343</v>
      </c>
      <c r="N3756" s="1" t="s">
        <v>713</v>
      </c>
      <c r="O3756" s="1" t="s">
        <v>32</v>
      </c>
      <c r="P3756" t="s">
        <v>518</v>
      </c>
      <c r="Q3756" s="1" t="s">
        <v>345</v>
      </c>
      <c r="R3756" s="1" t="s">
        <v>1141</v>
      </c>
      <c r="S3756" s="1" t="s">
        <v>9934</v>
      </c>
      <c r="T3756" s="1" t="s">
        <v>25891</v>
      </c>
      <c r="U3756" s="1" t="s">
        <v>25892</v>
      </c>
      <c r="V3756" s="1" t="s">
        <v>1521</v>
      </c>
      <c r="W3756" s="1" t="s">
        <v>94</v>
      </c>
      <c r="X3756" t="str">
        <f t="shared" si="407"/>
        <v>Complete</v>
      </c>
      <c r="Y3756">
        <f>MAX(0,100-IF(G3756="Invalid",Config!$B$5,0)-IF(I3756="Invalid",Config!$B$6,0)-IF(X3756="Incomplete",Config!$B$7,0)-IF(AF3756="Yes",Config!$B$37,0))</f>
        <v>100</v>
      </c>
      <c r="Z3756" s="1">
        <f>IF(OR(TRIM(B3756)="",COUNTIF(Config!$B$15:$B$19,B3756)&gt;0),1,0)+IF(OR(TRIM(C3756)="",COUNTIF(Config!$B$15:$B$19,C3756)&gt;0),1,0)+IF(OR(TRIM(F3756)="",COUNTIF(Config!$B$15:$B$19,F3756)&gt;0),1,0)+IF(OR(TRIM(H3756)="",COUNTIF(Config!$B$15:$B$19,H3756)&gt;0),1,0)+IF(OR(TRIM(E3756)="",COUNTIF(Config!$B$15:$B$19,E3756)&gt;0),1,0)+IF(OR(TRIM(K3756)="",COUNTIF(Config!$B$15:$B$19,K3756)&gt;0),1,0)+IF(OR(TRIM(P3756)="",COUNTIF(Config!$B$15:$B$19,P3756)&gt;0),1,0)+IF(OR(TRIM(R3756)="",COUNTIF(Config!$B$15:$B$19,R3756)&gt;0),1,0)</f>
        <v>0</v>
      </c>
      <c r="AA3756" s="1" cm="1">
        <f t="array" ref="AA3756">SUMPRODUCT(LEN(H3756)-LEN(SUBSTITUTE(H3756,{"0";"1";"2";"3";"4";"5";"6";"7";"8";"9"},"")))</f>
        <v>11</v>
      </c>
      <c r="AC3756" t="str">
        <f t="shared" si="408"/>
        <v/>
      </c>
      <c r="AD3756">
        <f t="shared" si="409"/>
        <v>1</v>
      </c>
      <c r="AE3756">
        <f t="shared" si="410"/>
        <v>1</v>
      </c>
      <c r="AF3756" t="str">
        <f t="shared" si="411"/>
        <v>No</v>
      </c>
      <c r="AG3756">
        <f t="shared" ca="1" si="412"/>
        <v>37</v>
      </c>
      <c r="AH3756" t="str">
        <f ca="1">IF(OR(V3756="",AG3756=""),"Yes",IF(AG3756&gt;Config!$B$41,"Yes","No"))</f>
        <v>No</v>
      </c>
    </row>
    <row r="3757" spans="1:34" x14ac:dyDescent="0.25">
      <c r="A3757" s="1" t="s">
        <v>25893</v>
      </c>
      <c r="B3757" s="1" t="s">
        <v>259</v>
      </c>
      <c r="C3757" s="1" t="s">
        <v>679</v>
      </c>
      <c r="D3757" s="1" t="s">
        <v>728</v>
      </c>
      <c r="E3757" s="1" t="s">
        <v>35485</v>
      </c>
      <c r="F3757" s="1" t="s">
        <v>25894</v>
      </c>
      <c r="G3757" t="str">
        <f t="shared" si="406"/>
        <v>Valid</v>
      </c>
      <c r="H3757" s="1" t="s">
        <v>25895</v>
      </c>
      <c r="I3757" t="str" cm="1">
        <f t="array" ref="I3757">IF(OR(TRIM(H3757)="",ISNUMBER(SEARCH("#",H3757)),AA3757&lt;Config!$B$8,SUMPRODUCT(--ISNUMBER(SEARCH({"a";"b";"c";"d";"e";"f";"g";"h";"i";"j";"k";"l";"m";"n";"o";"p";"q";"r";"s";"t";"u";"v";"w";"x";"y";"z"},H3757)))&gt;0),"Invalid","Valid")</f>
        <v>Valid</v>
      </c>
      <c r="J3757" s="1" t="s">
        <v>25896</v>
      </c>
      <c r="K3757" s="1" t="s">
        <v>210</v>
      </c>
      <c r="L3757" s="1" t="s">
        <v>102</v>
      </c>
      <c r="M3757" s="1" t="s">
        <v>165</v>
      </c>
      <c r="N3757" s="1" t="s">
        <v>252</v>
      </c>
      <c r="O3757" s="1" t="s">
        <v>69</v>
      </c>
      <c r="P3757" t="s">
        <v>53</v>
      </c>
      <c r="Q3757" s="1" t="s">
        <v>197</v>
      </c>
      <c r="R3757" s="1" t="s">
        <v>150</v>
      </c>
      <c r="S3757" s="1" t="s">
        <v>11798</v>
      </c>
      <c r="T3757" s="1" t="s">
        <v>25897</v>
      </c>
      <c r="U3757" s="1" t="s">
        <v>17861</v>
      </c>
      <c r="V3757" s="1" t="s">
        <v>5112</v>
      </c>
      <c r="W3757" s="1" t="s">
        <v>186</v>
      </c>
      <c r="X3757" t="str">
        <f t="shared" si="407"/>
        <v>Complete</v>
      </c>
      <c r="Y3757">
        <f>MAX(0,100-IF(G3757="Invalid",Config!$B$5,0)-IF(I3757="Invalid",Config!$B$6,0)-IF(X3757="Incomplete",Config!$B$7,0)-IF(AF3757="Yes",Config!$B$37,0))</f>
        <v>100</v>
      </c>
      <c r="Z3757" s="1">
        <f>IF(OR(TRIM(B3757)="",COUNTIF(Config!$B$15:$B$19,B3757)&gt;0),1,0)+IF(OR(TRIM(C3757)="",COUNTIF(Config!$B$15:$B$19,C3757)&gt;0),1,0)+IF(OR(TRIM(F3757)="",COUNTIF(Config!$B$15:$B$19,F3757)&gt;0),1,0)+IF(OR(TRIM(H3757)="",COUNTIF(Config!$B$15:$B$19,H3757)&gt;0),1,0)+IF(OR(TRIM(E3757)="",COUNTIF(Config!$B$15:$B$19,E3757)&gt;0),1,0)+IF(OR(TRIM(K3757)="",COUNTIF(Config!$B$15:$B$19,K3757)&gt;0),1,0)+IF(OR(TRIM(P3757)="",COUNTIF(Config!$B$15:$B$19,P3757)&gt;0),1,0)+IF(OR(TRIM(R3757)="",COUNTIF(Config!$B$15:$B$19,R3757)&gt;0),1,0)</f>
        <v>0</v>
      </c>
      <c r="AA3757" s="1" cm="1">
        <f t="array" ref="AA3757">SUMPRODUCT(LEN(H3757)-LEN(SUBSTITUTE(H3757,{"0";"1";"2";"3";"4";"5";"6";"7";"8";"9"},"")))</f>
        <v>12</v>
      </c>
      <c r="AC3757" t="str">
        <f t="shared" si="408"/>
        <v/>
      </c>
      <c r="AD3757">
        <f t="shared" si="409"/>
        <v>1</v>
      </c>
      <c r="AE3757">
        <f t="shared" si="410"/>
        <v>1</v>
      </c>
      <c r="AF3757" t="str">
        <f t="shared" si="411"/>
        <v>No</v>
      </c>
      <c r="AG3757">
        <f t="shared" ca="1" si="412"/>
        <v>288</v>
      </c>
      <c r="AH3757" t="str">
        <f ca="1">IF(OR(V3757="",AG3757=""),"Yes",IF(AG3757&gt;Config!$B$41,"Yes","No"))</f>
        <v>No</v>
      </c>
    </row>
    <row r="3758" spans="1:34" x14ac:dyDescent="0.25">
      <c r="A3758" s="1" t="s">
        <v>25898</v>
      </c>
      <c r="B3758" s="1" t="s">
        <v>6040</v>
      </c>
      <c r="C3758" s="1" t="s">
        <v>1339</v>
      </c>
      <c r="D3758" s="1" t="s">
        <v>10029</v>
      </c>
      <c r="E3758" s="1" t="s">
        <v>2178</v>
      </c>
      <c r="F3758" s="1" t="s">
        <v>25899</v>
      </c>
      <c r="G3758" t="str">
        <f t="shared" si="406"/>
        <v>Valid</v>
      </c>
      <c r="H3758" s="1" t="s">
        <v>25900</v>
      </c>
      <c r="I3758" t="str" cm="1">
        <f t="array" ref="I3758">IF(OR(TRIM(H3758)="",ISNUMBER(SEARCH("#",H3758)),AA3758&lt;Config!$B$8,SUMPRODUCT(--ISNUMBER(SEARCH({"a";"b";"c";"d";"e";"f";"g";"h";"i";"j";"k";"l";"m";"n";"o";"p";"q";"r";"s";"t";"u";"v";"w";"x";"y";"z"},H3758)))&gt;0),"Invalid","Valid")</f>
        <v>Valid</v>
      </c>
      <c r="J3758" s="1" t="s">
        <v>25901</v>
      </c>
      <c r="K3758" s="1" t="s">
        <v>163</v>
      </c>
      <c r="L3758" s="1" t="s">
        <v>102</v>
      </c>
      <c r="M3758" s="1" t="s">
        <v>165</v>
      </c>
      <c r="N3758" s="1" t="s">
        <v>86</v>
      </c>
      <c r="O3758" s="1" t="s">
        <v>52</v>
      </c>
      <c r="P3758" t="s">
        <v>344</v>
      </c>
      <c r="Q3758" s="1" t="s">
        <v>1199</v>
      </c>
      <c r="R3758" s="1" t="s">
        <v>1141</v>
      </c>
      <c r="S3758" s="1" t="s">
        <v>5176</v>
      </c>
      <c r="T3758" s="1" t="s">
        <v>25902</v>
      </c>
      <c r="U3758" s="1" t="s">
        <v>25903</v>
      </c>
      <c r="V3758" s="1" t="s">
        <v>1347</v>
      </c>
      <c r="W3758" s="1" t="s">
        <v>33823</v>
      </c>
      <c r="X3758" t="str">
        <f t="shared" si="407"/>
        <v>Complete</v>
      </c>
      <c r="Y3758">
        <f>MAX(0,100-IF(G3758="Invalid",Config!$B$5,0)-IF(I3758="Invalid",Config!$B$6,0)-IF(X3758="Incomplete",Config!$B$7,0)-IF(AF3758="Yes",Config!$B$37,0))</f>
        <v>100</v>
      </c>
      <c r="Z3758" s="1">
        <f>IF(OR(TRIM(B3758)="",COUNTIF(Config!$B$15:$B$19,B3758)&gt;0),1,0)+IF(OR(TRIM(C3758)="",COUNTIF(Config!$B$15:$B$19,C3758)&gt;0),1,0)+IF(OR(TRIM(F3758)="",COUNTIF(Config!$B$15:$B$19,F3758)&gt;0),1,0)+IF(OR(TRIM(H3758)="",COUNTIF(Config!$B$15:$B$19,H3758)&gt;0),1,0)+IF(OR(TRIM(E3758)="",COUNTIF(Config!$B$15:$B$19,E3758)&gt;0),1,0)+IF(OR(TRIM(K3758)="",COUNTIF(Config!$B$15:$B$19,K3758)&gt;0),1,0)+IF(OR(TRIM(P3758)="",COUNTIF(Config!$B$15:$B$19,P3758)&gt;0),1,0)+IF(OR(TRIM(R3758)="",COUNTIF(Config!$B$15:$B$19,R3758)&gt;0),1,0)</f>
        <v>0</v>
      </c>
      <c r="AA3758" s="1" cm="1">
        <f t="array" ref="AA3758">SUMPRODUCT(LEN(H3758)-LEN(SUBSTITUTE(H3758,{"0";"1";"2";"3";"4";"5";"6";"7";"8";"9"},"")))</f>
        <v>11</v>
      </c>
      <c r="AC3758" t="str">
        <f t="shared" si="408"/>
        <v/>
      </c>
      <c r="AD3758">
        <f t="shared" si="409"/>
        <v>1</v>
      </c>
      <c r="AE3758">
        <f t="shared" si="410"/>
        <v>1</v>
      </c>
      <c r="AF3758" t="str">
        <f t="shared" si="411"/>
        <v>No</v>
      </c>
      <c r="AG3758">
        <f t="shared" ca="1" si="412"/>
        <v>37</v>
      </c>
      <c r="AH3758" t="str">
        <f ca="1">IF(OR(V3758="",AG3758=""),"Yes",IF(AG3758&gt;Config!$B$41,"Yes","No"))</f>
        <v>No</v>
      </c>
    </row>
    <row r="3759" spans="1:34" x14ac:dyDescent="0.25">
      <c r="A3759" s="1" t="s">
        <v>25904</v>
      </c>
      <c r="B3759" s="1" t="s">
        <v>678</v>
      </c>
      <c r="C3759" s="1" t="s">
        <v>219</v>
      </c>
      <c r="D3759" s="1" t="s">
        <v>17933</v>
      </c>
      <c r="E3759" s="1" t="s">
        <v>33965</v>
      </c>
      <c r="F3759" s="1" t="s">
        <v>25905</v>
      </c>
      <c r="G3759" t="str">
        <f t="shared" si="406"/>
        <v>Valid</v>
      </c>
      <c r="H3759" s="1" t="s">
        <v>16253</v>
      </c>
      <c r="I3759" t="str" cm="1">
        <f t="array" ref="I3759">IF(OR(TRIM(H3759)="",ISNUMBER(SEARCH("#",H3759)),AA3759&lt;Config!$B$8,SUMPRODUCT(--ISNUMBER(SEARCH({"a";"b";"c";"d";"e";"f";"g";"h";"i";"j";"k";"l";"m";"n";"o";"p";"q";"r";"s";"t";"u";"v";"w";"x";"y";"z"},H3759)))&gt;0),"Invalid","Valid")</f>
        <v>Valid</v>
      </c>
      <c r="J3759" s="1" t="s">
        <v>25906</v>
      </c>
      <c r="K3759" s="1" t="s">
        <v>250</v>
      </c>
      <c r="L3759" s="1" t="s">
        <v>49</v>
      </c>
      <c r="M3759" s="1" t="s">
        <v>165</v>
      </c>
      <c r="N3759" s="1" t="s">
        <v>252</v>
      </c>
      <c r="O3759" s="1" t="s">
        <v>69</v>
      </c>
      <c r="P3759" t="s">
        <v>236</v>
      </c>
      <c r="Q3759" s="1" t="s">
        <v>253</v>
      </c>
      <c r="R3759" s="1" t="s">
        <v>238</v>
      </c>
      <c r="S3759" s="1" t="s">
        <v>5716</v>
      </c>
      <c r="T3759" s="1" t="s">
        <v>25907</v>
      </c>
      <c r="U3759" s="1" t="s">
        <v>3950</v>
      </c>
      <c r="V3759" s="1" t="s">
        <v>140</v>
      </c>
      <c r="W3759" s="1" t="s">
        <v>125</v>
      </c>
      <c r="X3759" t="str">
        <f t="shared" si="407"/>
        <v>Complete</v>
      </c>
      <c r="Y3759">
        <f>MAX(0,100-IF(G3759="Invalid",Config!$B$5,0)-IF(I3759="Invalid",Config!$B$6,0)-IF(X3759="Incomplete",Config!$B$7,0)-IF(AF3759="Yes",Config!$B$37,0))</f>
        <v>75</v>
      </c>
      <c r="Z3759" s="1">
        <f>IF(OR(TRIM(B3759)="",COUNTIF(Config!$B$15:$B$19,B3759)&gt;0),1,0)+IF(OR(TRIM(C3759)="",COUNTIF(Config!$B$15:$B$19,C3759)&gt;0),1,0)+IF(OR(TRIM(F3759)="",COUNTIF(Config!$B$15:$B$19,F3759)&gt;0),1,0)+IF(OR(TRIM(H3759)="",COUNTIF(Config!$B$15:$B$19,H3759)&gt;0),1,0)+IF(OR(TRIM(E3759)="",COUNTIF(Config!$B$15:$B$19,E3759)&gt;0),1,0)+IF(OR(TRIM(K3759)="",COUNTIF(Config!$B$15:$B$19,K3759)&gt;0),1,0)+IF(OR(TRIM(P3759)="",COUNTIF(Config!$B$15:$B$19,P3759)&gt;0),1,0)+IF(OR(TRIM(R3759)="",COUNTIF(Config!$B$15:$B$19,R3759)&gt;0),1,0)</f>
        <v>0</v>
      </c>
      <c r="AA3759" s="1" cm="1">
        <f t="array" ref="AA3759">SUMPRODUCT(LEN(H3759)-LEN(SUBSTITUTE(H3759,{"0";"1";"2";"3";"4";"5";"6";"7";"8";"9"},"")))</f>
        <v>10</v>
      </c>
      <c r="AC3759" t="str">
        <f t="shared" si="408"/>
        <v>Potential Duplicate</v>
      </c>
      <c r="AD3759">
        <f t="shared" si="409"/>
        <v>1</v>
      </c>
      <c r="AE3759">
        <f t="shared" si="410"/>
        <v>2</v>
      </c>
      <c r="AF3759" t="str">
        <f t="shared" si="411"/>
        <v>Yes</v>
      </c>
      <c r="AG3759">
        <f t="shared" ca="1" si="412"/>
        <v>37</v>
      </c>
      <c r="AH3759" t="str">
        <f ca="1">IF(OR(V3759="",AG3759=""),"Yes",IF(AG3759&gt;Config!$B$41,"Yes","No"))</f>
        <v>No</v>
      </c>
    </row>
    <row r="3760" spans="1:34" x14ac:dyDescent="0.25">
      <c r="A3760" s="1" t="s">
        <v>25908</v>
      </c>
      <c r="B3760" s="1" t="s">
        <v>6047</v>
      </c>
      <c r="C3760" s="1" t="s">
        <v>659</v>
      </c>
      <c r="D3760" s="1" t="s">
        <v>25909</v>
      </c>
      <c r="E3760" s="1" t="s">
        <v>35323</v>
      </c>
      <c r="F3760" s="1" t="s">
        <v>14577</v>
      </c>
      <c r="G3760" t="str">
        <f t="shared" si="406"/>
        <v>Valid</v>
      </c>
      <c r="H3760" s="1" t="s">
        <v>25910</v>
      </c>
      <c r="I3760" t="str" cm="1">
        <f t="array" ref="I3760">IF(OR(TRIM(H3760)="",ISNUMBER(SEARCH("#",H3760)),AA3760&lt;Config!$B$8,SUMPRODUCT(--ISNUMBER(SEARCH({"a";"b";"c";"d";"e";"f";"g";"h";"i";"j";"k";"l";"m";"n";"o";"p";"q";"r";"s";"t";"u";"v";"w";"x";"y";"z"},H3760)))&gt;0),"Invalid","Valid")</f>
        <v>Valid</v>
      </c>
      <c r="J3760" s="1" t="s">
        <v>25911</v>
      </c>
      <c r="K3760" s="1" t="s">
        <v>133</v>
      </c>
      <c r="L3760" s="1" t="s">
        <v>179</v>
      </c>
      <c r="M3760" s="1" t="s">
        <v>135</v>
      </c>
      <c r="N3760" s="1" t="s">
        <v>31</v>
      </c>
      <c r="O3760" s="1" t="s">
        <v>52</v>
      </c>
      <c r="P3760" t="s">
        <v>87</v>
      </c>
      <c r="Q3760" s="1" t="s">
        <v>438</v>
      </c>
      <c r="R3760" s="1" t="s">
        <v>559</v>
      </c>
      <c r="S3760" s="1" t="s">
        <v>8760</v>
      </c>
      <c r="T3760" s="1" t="s">
        <v>25912</v>
      </c>
      <c r="U3760" s="1" t="s">
        <v>5146</v>
      </c>
      <c r="V3760" s="1" t="s">
        <v>140</v>
      </c>
      <c r="W3760" s="1" t="s">
        <v>33823</v>
      </c>
      <c r="X3760" t="str">
        <f t="shared" si="407"/>
        <v>Complete</v>
      </c>
      <c r="Y3760">
        <f>MAX(0,100-IF(G3760="Invalid",Config!$B$5,0)-IF(I3760="Invalid",Config!$B$6,0)-IF(X3760="Incomplete",Config!$B$7,0)-IF(AF3760="Yes",Config!$B$37,0))</f>
        <v>75</v>
      </c>
      <c r="Z3760" s="1">
        <f>IF(OR(TRIM(B3760)="",COUNTIF(Config!$B$15:$B$19,B3760)&gt;0),1,0)+IF(OR(TRIM(C3760)="",COUNTIF(Config!$B$15:$B$19,C3760)&gt;0),1,0)+IF(OR(TRIM(F3760)="",COUNTIF(Config!$B$15:$B$19,F3760)&gt;0),1,0)+IF(OR(TRIM(H3760)="",COUNTIF(Config!$B$15:$B$19,H3760)&gt;0),1,0)+IF(OR(TRIM(E3760)="",COUNTIF(Config!$B$15:$B$19,E3760)&gt;0),1,0)+IF(OR(TRIM(K3760)="",COUNTIF(Config!$B$15:$B$19,K3760)&gt;0),1,0)+IF(OR(TRIM(P3760)="",COUNTIF(Config!$B$15:$B$19,P3760)&gt;0),1,0)+IF(OR(TRIM(R3760)="",COUNTIF(Config!$B$15:$B$19,R3760)&gt;0),1,0)</f>
        <v>0</v>
      </c>
      <c r="AA3760" s="1" cm="1">
        <f t="array" ref="AA3760">SUMPRODUCT(LEN(H3760)-LEN(SUBSTITUTE(H3760,{"0";"1";"2";"3";"4";"5";"6";"7";"8";"9"},"")))</f>
        <v>10</v>
      </c>
      <c r="AC3760" t="str">
        <f t="shared" si="408"/>
        <v>Potential Duplicate</v>
      </c>
      <c r="AD3760">
        <f t="shared" si="409"/>
        <v>3</v>
      </c>
      <c r="AE3760">
        <f t="shared" si="410"/>
        <v>1</v>
      </c>
      <c r="AF3760" t="str">
        <f t="shared" si="411"/>
        <v>Yes</v>
      </c>
      <c r="AG3760">
        <f t="shared" ca="1" si="412"/>
        <v>37</v>
      </c>
      <c r="AH3760" t="str">
        <f ca="1">IF(OR(V3760="",AG3760=""),"Yes",IF(AG3760&gt;Config!$B$41,"Yes","No"))</f>
        <v>No</v>
      </c>
    </row>
    <row r="3761" spans="1:34" x14ac:dyDescent="0.25">
      <c r="A3761" s="1" t="s">
        <v>25913</v>
      </c>
      <c r="B3761" s="1" t="s">
        <v>2033</v>
      </c>
      <c r="C3761" s="1" t="s">
        <v>189</v>
      </c>
      <c r="D3761" s="1" t="s">
        <v>25914</v>
      </c>
      <c r="E3761" s="1" t="s">
        <v>2178</v>
      </c>
      <c r="F3761" s="1" t="s">
        <v>25915</v>
      </c>
      <c r="G3761" t="str">
        <f t="shared" si="406"/>
        <v>Valid</v>
      </c>
      <c r="H3761" s="1" t="s">
        <v>25916</v>
      </c>
      <c r="I3761" t="str" cm="1">
        <f t="array" ref="I3761">IF(OR(TRIM(H3761)="",ISNUMBER(SEARCH("#",H3761)),AA3761&lt;Config!$B$8,SUMPRODUCT(--ISNUMBER(SEARCH({"a";"b";"c";"d";"e";"f";"g";"h";"i";"j";"k";"l";"m";"n";"o";"p";"q";"r";"s";"t";"u";"v";"w";"x";"y";"z"},H3761)))&gt;0),"Invalid","Valid")</f>
        <v>Valid</v>
      </c>
      <c r="J3761" s="1" t="s">
        <v>25917</v>
      </c>
      <c r="K3761" s="1" t="s">
        <v>66</v>
      </c>
      <c r="L3761" s="1" t="s">
        <v>450</v>
      </c>
      <c r="M3761" s="1" t="s">
        <v>343</v>
      </c>
      <c r="N3761" s="1" t="s">
        <v>31</v>
      </c>
      <c r="O3761" s="1" t="s">
        <v>149</v>
      </c>
      <c r="P3761" t="s">
        <v>590</v>
      </c>
      <c r="Q3761" s="1" t="s">
        <v>844</v>
      </c>
      <c r="R3761" s="1" t="s">
        <v>845</v>
      </c>
      <c r="S3761" s="1" t="s">
        <v>8768</v>
      </c>
      <c r="T3761" s="1" t="s">
        <v>25918</v>
      </c>
      <c r="U3761" s="1" t="s">
        <v>25919</v>
      </c>
      <c r="V3761" s="1" t="s">
        <v>6371</v>
      </c>
      <c r="W3761" s="1" t="s">
        <v>186</v>
      </c>
      <c r="X3761" t="str">
        <f t="shared" si="407"/>
        <v>Complete</v>
      </c>
      <c r="Y3761">
        <f>MAX(0,100-IF(G3761="Invalid",Config!$B$5,0)-IF(I3761="Invalid",Config!$B$6,0)-IF(X3761="Incomplete",Config!$B$7,0)-IF(AF3761="Yes",Config!$B$37,0))</f>
        <v>100</v>
      </c>
      <c r="Z3761" s="1">
        <f>IF(OR(TRIM(B3761)="",COUNTIF(Config!$B$15:$B$19,B3761)&gt;0),1,0)+IF(OR(TRIM(C3761)="",COUNTIF(Config!$B$15:$B$19,C3761)&gt;0),1,0)+IF(OR(TRIM(F3761)="",COUNTIF(Config!$B$15:$B$19,F3761)&gt;0),1,0)+IF(OR(TRIM(H3761)="",COUNTIF(Config!$B$15:$B$19,H3761)&gt;0),1,0)+IF(OR(TRIM(E3761)="",COUNTIF(Config!$B$15:$B$19,E3761)&gt;0),1,0)+IF(OR(TRIM(K3761)="",COUNTIF(Config!$B$15:$B$19,K3761)&gt;0),1,0)+IF(OR(TRIM(P3761)="",COUNTIF(Config!$B$15:$B$19,P3761)&gt;0),1,0)+IF(OR(TRIM(R3761)="",COUNTIF(Config!$B$15:$B$19,R3761)&gt;0),1,0)</f>
        <v>0</v>
      </c>
      <c r="AA3761" s="1" cm="1">
        <f t="array" ref="AA3761">SUMPRODUCT(LEN(H3761)-LEN(SUBSTITUTE(H3761,{"0";"1";"2";"3";"4";"5";"6";"7";"8";"9"},"")))</f>
        <v>12</v>
      </c>
      <c r="AC3761" t="str">
        <f t="shared" si="408"/>
        <v/>
      </c>
      <c r="AD3761">
        <f t="shared" si="409"/>
        <v>1</v>
      </c>
      <c r="AE3761">
        <f t="shared" si="410"/>
        <v>1</v>
      </c>
      <c r="AF3761" t="str">
        <f t="shared" si="411"/>
        <v>No</v>
      </c>
      <c r="AG3761">
        <f t="shared" ca="1" si="412"/>
        <v>512</v>
      </c>
      <c r="AH3761" t="str">
        <f ca="1">IF(OR(V3761="",AG3761=""),"Yes",IF(AG3761&gt;Config!$B$41,"Yes","No"))</f>
        <v>Yes</v>
      </c>
    </row>
    <row r="3762" spans="1:34" x14ac:dyDescent="0.25">
      <c r="A3762" s="1" t="s">
        <v>25920</v>
      </c>
      <c r="B3762" s="1" t="s">
        <v>1266</v>
      </c>
      <c r="C3762" s="1" t="s">
        <v>828</v>
      </c>
      <c r="D3762" s="1" t="s">
        <v>13044</v>
      </c>
      <c r="E3762" s="1" t="s">
        <v>283</v>
      </c>
      <c r="F3762" s="1" t="s">
        <v>25921</v>
      </c>
      <c r="G3762" t="str">
        <f t="shared" si="406"/>
        <v>Valid</v>
      </c>
      <c r="H3762" s="1" t="s">
        <v>25922</v>
      </c>
      <c r="I3762" t="str" cm="1">
        <f t="array" ref="I3762">IF(OR(TRIM(H3762)="",ISNUMBER(SEARCH("#",H3762)),AA3762&lt;Config!$B$8,SUMPRODUCT(--ISNUMBER(SEARCH({"a";"b";"c";"d";"e";"f";"g";"h";"i";"j";"k";"l";"m";"n";"o";"p";"q";"r";"s";"t";"u";"v";"w";"x";"y";"z"},H3762)))&gt;0),"Invalid","Valid")</f>
        <v>Valid</v>
      </c>
      <c r="J3762" s="1" t="s">
        <v>25923</v>
      </c>
      <c r="K3762" s="1" t="s">
        <v>28</v>
      </c>
      <c r="L3762" s="1" t="s">
        <v>49</v>
      </c>
      <c r="M3762" s="1" t="s">
        <v>251</v>
      </c>
      <c r="N3762" s="1" t="s">
        <v>51</v>
      </c>
      <c r="O3762" s="1" t="s">
        <v>196</v>
      </c>
      <c r="P3762" t="s">
        <v>590</v>
      </c>
      <c r="Q3762" s="1" t="s">
        <v>844</v>
      </c>
      <c r="R3762" s="1" t="s">
        <v>1846</v>
      </c>
      <c r="S3762" s="1" t="s">
        <v>25924</v>
      </c>
      <c r="T3762" s="1" t="s">
        <v>25925</v>
      </c>
      <c r="U3762" s="1" t="s">
        <v>10973</v>
      </c>
      <c r="V3762" s="1" t="s">
        <v>790</v>
      </c>
      <c r="W3762" s="1" t="s">
        <v>125</v>
      </c>
      <c r="X3762" t="str">
        <f t="shared" si="407"/>
        <v>Complete</v>
      </c>
      <c r="Y3762">
        <f>MAX(0,100-IF(G3762="Invalid",Config!$B$5,0)-IF(I3762="Invalid",Config!$B$6,0)-IF(X3762="Incomplete",Config!$B$7,0)-IF(AF3762="Yes",Config!$B$37,0))</f>
        <v>100</v>
      </c>
      <c r="Z3762" s="1">
        <f>IF(OR(TRIM(B3762)="",COUNTIF(Config!$B$15:$B$19,B3762)&gt;0),1,0)+IF(OR(TRIM(C3762)="",COUNTIF(Config!$B$15:$B$19,C3762)&gt;0),1,0)+IF(OR(TRIM(F3762)="",COUNTIF(Config!$B$15:$B$19,F3762)&gt;0),1,0)+IF(OR(TRIM(H3762)="",COUNTIF(Config!$B$15:$B$19,H3762)&gt;0),1,0)+IF(OR(TRIM(E3762)="",COUNTIF(Config!$B$15:$B$19,E3762)&gt;0),1,0)+IF(OR(TRIM(K3762)="",COUNTIF(Config!$B$15:$B$19,K3762)&gt;0),1,0)+IF(OR(TRIM(P3762)="",COUNTIF(Config!$B$15:$B$19,P3762)&gt;0),1,0)+IF(OR(TRIM(R3762)="",COUNTIF(Config!$B$15:$B$19,R3762)&gt;0),1,0)</f>
        <v>0</v>
      </c>
      <c r="AA3762" s="1" cm="1">
        <f t="array" ref="AA3762">SUMPRODUCT(LEN(H3762)-LEN(SUBSTITUTE(H3762,{"0";"1";"2";"3";"4";"5";"6";"7";"8";"9"},"")))</f>
        <v>12</v>
      </c>
      <c r="AC3762" t="str">
        <f t="shared" si="408"/>
        <v/>
      </c>
      <c r="AD3762">
        <f t="shared" si="409"/>
        <v>1</v>
      </c>
      <c r="AE3762">
        <f t="shared" si="410"/>
        <v>1</v>
      </c>
      <c r="AF3762" t="str">
        <f t="shared" si="411"/>
        <v>No</v>
      </c>
      <c r="AG3762">
        <f t="shared" ca="1" si="412"/>
        <v>72</v>
      </c>
      <c r="AH3762" t="str">
        <f ca="1">IF(OR(V3762="",AG3762=""),"Yes",IF(AG3762&gt;Config!$B$41,"Yes","No"))</f>
        <v>No</v>
      </c>
    </row>
    <row r="3763" spans="1:34" x14ac:dyDescent="0.25">
      <c r="A3763" s="1" t="s">
        <v>25926</v>
      </c>
      <c r="B3763" s="1" t="s">
        <v>77</v>
      </c>
      <c r="C3763" s="1" t="s">
        <v>420</v>
      </c>
      <c r="D3763" s="1" t="s">
        <v>25927</v>
      </c>
      <c r="E3763" s="1" t="s">
        <v>35486</v>
      </c>
      <c r="F3763" s="1" t="s">
        <v>25928</v>
      </c>
      <c r="G3763" t="str">
        <f t="shared" si="406"/>
        <v>Valid</v>
      </c>
      <c r="H3763" s="1" t="s">
        <v>25929</v>
      </c>
      <c r="I3763" t="str" cm="1">
        <f t="array" ref="I3763">IF(OR(TRIM(H3763)="",ISNUMBER(SEARCH("#",H3763)),AA3763&lt;Config!$B$8,SUMPRODUCT(--ISNUMBER(SEARCH({"a";"b";"c";"d";"e";"f";"g";"h";"i";"j";"k";"l";"m";"n";"o";"p";"q";"r";"s";"t";"u";"v";"w";"x";"y";"z"},H3763)))&gt;0),"Invalid","Valid")</f>
        <v>Valid</v>
      </c>
      <c r="J3763" s="1" t="s">
        <v>25930</v>
      </c>
      <c r="K3763" s="1" t="s">
        <v>264</v>
      </c>
      <c r="L3763" s="1" t="s">
        <v>179</v>
      </c>
      <c r="M3763" s="1" t="s">
        <v>85</v>
      </c>
      <c r="N3763" s="1" t="s">
        <v>713</v>
      </c>
      <c r="O3763" s="1" t="s">
        <v>69</v>
      </c>
      <c r="P3763" t="s">
        <v>87</v>
      </c>
      <c r="Q3763" s="1" t="s">
        <v>88</v>
      </c>
      <c r="R3763" s="1" t="s">
        <v>136</v>
      </c>
      <c r="S3763" s="1" t="s">
        <v>13936</v>
      </c>
      <c r="T3763" s="1" t="s">
        <v>25931</v>
      </c>
      <c r="U3763" s="1" t="s">
        <v>25932</v>
      </c>
      <c r="V3763" s="1" t="s">
        <v>1503</v>
      </c>
      <c r="W3763" s="1" t="s">
        <v>75</v>
      </c>
      <c r="X3763" t="str">
        <f t="shared" si="407"/>
        <v>Complete</v>
      </c>
      <c r="Y3763">
        <f>MAX(0,100-IF(G3763="Invalid",Config!$B$5,0)-IF(I3763="Invalid",Config!$B$6,0)-IF(X3763="Incomplete",Config!$B$7,0)-IF(AF3763="Yes",Config!$B$37,0))</f>
        <v>100</v>
      </c>
      <c r="Z3763" s="1">
        <f>IF(OR(TRIM(B3763)="",COUNTIF(Config!$B$15:$B$19,B3763)&gt;0),1,0)+IF(OR(TRIM(C3763)="",COUNTIF(Config!$B$15:$B$19,C3763)&gt;0),1,0)+IF(OR(TRIM(F3763)="",COUNTIF(Config!$B$15:$B$19,F3763)&gt;0),1,0)+IF(OR(TRIM(H3763)="",COUNTIF(Config!$B$15:$B$19,H3763)&gt;0),1,0)+IF(OR(TRIM(E3763)="",COUNTIF(Config!$B$15:$B$19,E3763)&gt;0),1,0)+IF(OR(TRIM(K3763)="",COUNTIF(Config!$B$15:$B$19,K3763)&gt;0),1,0)+IF(OR(TRIM(P3763)="",COUNTIF(Config!$B$15:$B$19,P3763)&gt;0),1,0)+IF(OR(TRIM(R3763)="",COUNTIF(Config!$B$15:$B$19,R3763)&gt;0),1,0)</f>
        <v>0</v>
      </c>
      <c r="AA3763" s="1" cm="1">
        <f t="array" ref="AA3763">SUMPRODUCT(LEN(H3763)-LEN(SUBSTITUTE(H3763,{"0";"1";"2";"3";"4";"5";"6";"7";"8";"9"},"")))</f>
        <v>11</v>
      </c>
      <c r="AC3763" t="str">
        <f t="shared" si="408"/>
        <v/>
      </c>
      <c r="AD3763">
        <f t="shared" si="409"/>
        <v>1</v>
      </c>
      <c r="AE3763">
        <f t="shared" si="410"/>
        <v>1</v>
      </c>
      <c r="AF3763" t="str">
        <f t="shared" si="411"/>
        <v>No</v>
      </c>
      <c r="AG3763">
        <f t="shared" ca="1" si="412"/>
        <v>109</v>
      </c>
      <c r="AH3763" t="str">
        <f ca="1">IF(OR(V3763="",AG3763=""),"Yes",IF(AG3763&gt;Config!$B$41,"Yes","No"))</f>
        <v>No</v>
      </c>
    </row>
    <row r="3764" spans="1:34" x14ac:dyDescent="0.25">
      <c r="A3764" s="1" t="s">
        <v>25933</v>
      </c>
      <c r="B3764" s="1" t="s">
        <v>112</v>
      </c>
      <c r="C3764" s="1" t="s">
        <v>189</v>
      </c>
      <c r="D3764" s="1" t="s">
        <v>5257</v>
      </c>
      <c r="E3764" s="1" t="s">
        <v>34832</v>
      </c>
      <c r="F3764" s="1" t="s">
        <v>25934</v>
      </c>
      <c r="G3764" t="str">
        <f t="shared" si="406"/>
        <v>Invalid</v>
      </c>
      <c r="H3764" s="1" t="s">
        <v>25935</v>
      </c>
      <c r="I3764" t="str" cm="1">
        <f t="array" ref="I3764">IF(OR(TRIM(H3764)="",ISNUMBER(SEARCH("#",H3764)),AA3764&lt;Config!$B$8,SUMPRODUCT(--ISNUMBER(SEARCH({"a";"b";"c";"d";"e";"f";"g";"h";"i";"j";"k";"l";"m";"n";"o";"p";"q";"r";"s";"t";"u";"v";"w";"x";"y";"z"},H3764)))&gt;0),"Invalid","Valid")</f>
        <v>Valid</v>
      </c>
      <c r="J3764" s="1" t="s">
        <v>25936</v>
      </c>
      <c r="K3764" s="1" t="s">
        <v>1001</v>
      </c>
      <c r="L3764" s="1" t="s">
        <v>134</v>
      </c>
      <c r="M3764" s="1" t="s">
        <v>462</v>
      </c>
      <c r="N3764" s="1" t="s">
        <v>713</v>
      </c>
      <c r="O3764" s="1" t="s">
        <v>52</v>
      </c>
      <c r="P3764" t="s">
        <v>344</v>
      </c>
      <c r="Q3764" s="1" t="s">
        <v>345</v>
      </c>
      <c r="R3764" s="1" t="s">
        <v>1141</v>
      </c>
      <c r="S3764" s="1" t="s">
        <v>25937</v>
      </c>
      <c r="T3764" s="1" t="s">
        <v>25938</v>
      </c>
      <c r="U3764" s="1" t="s">
        <v>25939</v>
      </c>
      <c r="V3764" s="1" t="s">
        <v>140</v>
      </c>
      <c r="W3764" s="1" t="s">
        <v>75</v>
      </c>
      <c r="X3764" t="str">
        <f t="shared" si="407"/>
        <v>Complete</v>
      </c>
      <c r="Y3764">
        <f>MAX(0,100-IF(G3764="Invalid",Config!$B$5,0)-IF(I3764="Invalid",Config!$B$6,0)-IF(X3764="Incomplete",Config!$B$7,0)-IF(AF3764="Yes",Config!$B$37,0))</f>
        <v>70</v>
      </c>
      <c r="Z3764" s="1">
        <f>IF(OR(TRIM(B3764)="",COUNTIF(Config!$B$15:$B$19,B3764)&gt;0),1,0)+IF(OR(TRIM(C3764)="",COUNTIF(Config!$B$15:$B$19,C3764)&gt;0),1,0)+IF(OR(TRIM(F3764)="",COUNTIF(Config!$B$15:$B$19,F3764)&gt;0),1,0)+IF(OR(TRIM(H3764)="",COUNTIF(Config!$B$15:$B$19,H3764)&gt;0),1,0)+IF(OR(TRIM(E3764)="",COUNTIF(Config!$B$15:$B$19,E3764)&gt;0),1,0)+IF(OR(TRIM(K3764)="",COUNTIF(Config!$B$15:$B$19,K3764)&gt;0),1,0)+IF(OR(TRIM(P3764)="",COUNTIF(Config!$B$15:$B$19,P3764)&gt;0),1,0)+IF(OR(TRIM(R3764)="",COUNTIF(Config!$B$15:$B$19,R3764)&gt;0),1,0)</f>
        <v>0</v>
      </c>
      <c r="AA3764" s="1" cm="1">
        <f t="array" ref="AA3764">SUMPRODUCT(LEN(H3764)-LEN(SUBSTITUTE(H3764,{"0";"1";"2";"3";"4";"5";"6";"7";"8";"9"},"")))</f>
        <v>11</v>
      </c>
      <c r="AC3764" t="str">
        <f t="shared" si="408"/>
        <v>Invalid Email</v>
      </c>
      <c r="AD3764">
        <f t="shared" si="409"/>
        <v>0</v>
      </c>
      <c r="AE3764">
        <f t="shared" si="410"/>
        <v>1</v>
      </c>
      <c r="AF3764" t="str">
        <f t="shared" si="411"/>
        <v>No</v>
      </c>
      <c r="AG3764">
        <f t="shared" ca="1" si="412"/>
        <v>37</v>
      </c>
      <c r="AH3764" t="str">
        <f ca="1">IF(OR(V3764="",AG3764=""),"Yes",IF(AG3764&gt;Config!$B$41,"Yes","No"))</f>
        <v>No</v>
      </c>
    </row>
    <row r="3765" spans="1:34" x14ac:dyDescent="0.25">
      <c r="A3765" s="1" t="s">
        <v>25940</v>
      </c>
      <c r="B3765" s="1" t="s">
        <v>77</v>
      </c>
      <c r="C3765" s="1" t="s">
        <v>499</v>
      </c>
      <c r="D3765" s="1" t="s">
        <v>25941</v>
      </c>
      <c r="E3765" s="1" t="s">
        <v>35105</v>
      </c>
      <c r="F3765" s="1" t="s">
        <v>25942</v>
      </c>
      <c r="G3765" t="str">
        <f t="shared" si="406"/>
        <v>Valid</v>
      </c>
      <c r="H3765" s="1" t="s">
        <v>25943</v>
      </c>
      <c r="I3765" t="str" cm="1">
        <f t="array" ref="I3765">IF(OR(TRIM(H3765)="",ISNUMBER(SEARCH("#",H3765)),AA3765&lt;Config!$B$8,SUMPRODUCT(--ISNUMBER(SEARCH({"a";"b";"c";"d";"e";"f";"g";"h";"i";"j";"k";"l";"m";"n";"o";"p";"q";"r";"s";"t";"u";"v";"w";"x";"y";"z"},H3765)))&gt;0),"Invalid","Valid")</f>
        <v>Valid</v>
      </c>
      <c r="J3765" s="1" t="s">
        <v>25944</v>
      </c>
      <c r="K3765" s="1" t="s">
        <v>83</v>
      </c>
      <c r="L3765" s="1" t="s">
        <v>49</v>
      </c>
      <c r="M3765" s="1" t="s">
        <v>103</v>
      </c>
      <c r="N3765" s="1" t="s">
        <v>713</v>
      </c>
      <c r="O3765" s="1" t="s">
        <v>69</v>
      </c>
      <c r="P3765" t="s">
        <v>87</v>
      </c>
      <c r="Q3765" s="1" t="s">
        <v>88</v>
      </c>
      <c r="R3765" s="1" t="s">
        <v>136</v>
      </c>
      <c r="S3765" s="1" t="s">
        <v>4692</v>
      </c>
      <c r="T3765" s="1" t="s">
        <v>25945</v>
      </c>
      <c r="U3765" s="1" t="s">
        <v>6491</v>
      </c>
      <c r="V3765" s="1" t="s">
        <v>1521</v>
      </c>
      <c r="W3765" s="1" t="s">
        <v>94</v>
      </c>
      <c r="X3765" t="str">
        <f t="shared" si="407"/>
        <v>Complete</v>
      </c>
      <c r="Y3765">
        <f>MAX(0,100-IF(G3765="Invalid",Config!$B$5,0)-IF(I3765="Invalid",Config!$B$6,0)-IF(X3765="Incomplete",Config!$B$7,0)-IF(AF3765="Yes",Config!$B$37,0))</f>
        <v>100</v>
      </c>
      <c r="Z3765" s="1">
        <f>IF(OR(TRIM(B3765)="",COUNTIF(Config!$B$15:$B$19,B3765)&gt;0),1,0)+IF(OR(TRIM(C3765)="",COUNTIF(Config!$B$15:$B$19,C3765)&gt;0),1,0)+IF(OR(TRIM(F3765)="",COUNTIF(Config!$B$15:$B$19,F3765)&gt;0),1,0)+IF(OR(TRIM(H3765)="",COUNTIF(Config!$B$15:$B$19,H3765)&gt;0),1,0)+IF(OR(TRIM(E3765)="",COUNTIF(Config!$B$15:$B$19,E3765)&gt;0),1,0)+IF(OR(TRIM(K3765)="",COUNTIF(Config!$B$15:$B$19,K3765)&gt;0),1,0)+IF(OR(TRIM(P3765)="",COUNTIF(Config!$B$15:$B$19,P3765)&gt;0),1,0)+IF(OR(TRIM(R3765)="",COUNTIF(Config!$B$15:$B$19,R3765)&gt;0),1,0)</f>
        <v>0</v>
      </c>
      <c r="AA3765" s="1" cm="1">
        <f t="array" ref="AA3765">SUMPRODUCT(LEN(H3765)-LEN(SUBSTITUTE(H3765,{"0";"1";"2";"3";"4";"5";"6";"7";"8";"9"},"")))</f>
        <v>11</v>
      </c>
      <c r="AC3765" t="str">
        <f t="shared" si="408"/>
        <v/>
      </c>
      <c r="AD3765">
        <f t="shared" si="409"/>
        <v>1</v>
      </c>
      <c r="AE3765">
        <f t="shared" si="410"/>
        <v>1</v>
      </c>
      <c r="AF3765" t="str">
        <f t="shared" si="411"/>
        <v>No</v>
      </c>
      <c r="AG3765">
        <f t="shared" ca="1" si="412"/>
        <v>37</v>
      </c>
      <c r="AH3765" t="str">
        <f ca="1">IF(OR(V3765="",AG3765=""),"Yes",IF(AG3765&gt;Config!$B$41,"Yes","No"))</f>
        <v>No</v>
      </c>
    </row>
    <row r="3766" spans="1:34" x14ac:dyDescent="0.25">
      <c r="A3766" s="1" t="s">
        <v>25946</v>
      </c>
      <c r="B3766" s="1" t="s">
        <v>112</v>
      </c>
      <c r="C3766" s="1" t="s">
        <v>524</v>
      </c>
      <c r="D3766" s="1" t="s">
        <v>7617</v>
      </c>
      <c r="E3766" s="1" t="s">
        <v>33901</v>
      </c>
      <c r="F3766" s="1" t="s">
        <v>7618</v>
      </c>
      <c r="G3766" t="str">
        <f t="shared" si="406"/>
        <v>Valid</v>
      </c>
      <c r="H3766" s="1" t="s">
        <v>25947</v>
      </c>
      <c r="I3766" t="str" cm="1">
        <f t="array" ref="I3766">IF(OR(TRIM(H3766)="",ISNUMBER(SEARCH("#",H3766)),AA3766&lt;Config!$B$8,SUMPRODUCT(--ISNUMBER(SEARCH({"a";"b";"c";"d";"e";"f";"g";"h";"i";"j";"k";"l";"m";"n";"o";"p";"q";"r";"s";"t";"u";"v";"w";"x";"y";"z"},H3766)))&gt;0),"Invalid","Valid")</f>
        <v>Valid</v>
      </c>
      <c r="J3766" s="1" t="s">
        <v>25948</v>
      </c>
      <c r="K3766" s="1" t="s">
        <v>369</v>
      </c>
      <c r="L3766" s="1" t="s">
        <v>134</v>
      </c>
      <c r="M3766" s="1" t="s">
        <v>33825</v>
      </c>
      <c r="N3766" s="1" t="s">
        <v>437</v>
      </c>
      <c r="O3766" s="1" t="s">
        <v>32</v>
      </c>
      <c r="P3766" t="s">
        <v>53</v>
      </c>
      <c r="Q3766" s="1" t="s">
        <v>150</v>
      </c>
      <c r="R3766" s="1" t="s">
        <v>55</v>
      </c>
      <c r="S3766" s="1" t="s">
        <v>17638</v>
      </c>
      <c r="T3766" s="1" t="s">
        <v>25949</v>
      </c>
      <c r="U3766" s="1" t="s">
        <v>1318</v>
      </c>
      <c r="V3766" s="1" t="s">
        <v>1777</v>
      </c>
      <c r="W3766" s="1" t="s">
        <v>33823</v>
      </c>
      <c r="X3766" t="str">
        <f t="shared" si="407"/>
        <v>Complete</v>
      </c>
      <c r="Y3766">
        <f>MAX(0,100-IF(G3766="Invalid",Config!$B$5,0)-IF(I3766="Invalid",Config!$B$6,0)-IF(X3766="Incomplete",Config!$B$7,0)-IF(AF3766="Yes",Config!$B$37,0))</f>
        <v>75</v>
      </c>
      <c r="Z3766" s="1">
        <f>IF(OR(TRIM(B3766)="",COUNTIF(Config!$B$15:$B$19,B3766)&gt;0),1,0)+IF(OR(TRIM(C3766)="",COUNTIF(Config!$B$15:$B$19,C3766)&gt;0),1,0)+IF(OR(TRIM(F3766)="",COUNTIF(Config!$B$15:$B$19,F3766)&gt;0),1,0)+IF(OR(TRIM(H3766)="",COUNTIF(Config!$B$15:$B$19,H3766)&gt;0),1,0)+IF(OR(TRIM(E3766)="",COUNTIF(Config!$B$15:$B$19,E3766)&gt;0),1,0)+IF(OR(TRIM(K3766)="",COUNTIF(Config!$B$15:$B$19,K3766)&gt;0),1,0)+IF(OR(TRIM(P3766)="",COUNTIF(Config!$B$15:$B$19,P3766)&gt;0),1,0)+IF(OR(TRIM(R3766)="",COUNTIF(Config!$B$15:$B$19,R3766)&gt;0),1,0)</f>
        <v>0</v>
      </c>
      <c r="AA3766" s="1" cm="1">
        <f t="array" ref="AA3766">SUMPRODUCT(LEN(H3766)-LEN(SUBSTITUTE(H3766,{"0";"1";"2";"3";"4";"5";"6";"7";"8";"9"},"")))</f>
        <v>12</v>
      </c>
      <c r="AC3766" t="str">
        <f t="shared" si="408"/>
        <v>Potential Duplicate</v>
      </c>
      <c r="AD3766">
        <f t="shared" si="409"/>
        <v>2</v>
      </c>
      <c r="AE3766">
        <f t="shared" si="410"/>
        <v>1</v>
      </c>
      <c r="AF3766" t="str">
        <f t="shared" si="411"/>
        <v>Yes</v>
      </c>
      <c r="AG3766">
        <f t="shared" ca="1" si="412"/>
        <v>190</v>
      </c>
      <c r="AH3766" t="str">
        <f ca="1">IF(OR(V3766="",AG3766=""),"Yes",IF(AG3766&gt;Config!$B$41,"Yes","No"))</f>
        <v>No</v>
      </c>
    </row>
    <row r="3767" spans="1:34" x14ac:dyDescent="0.25">
      <c r="A3767" s="1" t="s">
        <v>25950</v>
      </c>
      <c r="B3767" s="1" t="s">
        <v>218</v>
      </c>
      <c r="C3767" s="1" t="s">
        <v>230</v>
      </c>
      <c r="D3767" s="1" t="s">
        <v>25951</v>
      </c>
      <c r="E3767" s="1" t="s">
        <v>35139</v>
      </c>
      <c r="F3767" s="1" t="s">
        <v>25952</v>
      </c>
      <c r="G3767" t="str">
        <f t="shared" si="406"/>
        <v>Valid</v>
      </c>
      <c r="H3767" s="1" t="s">
        <v>25953</v>
      </c>
      <c r="I3767" t="str" cm="1">
        <f t="array" ref="I3767">IF(OR(TRIM(H3767)="",ISNUMBER(SEARCH("#",H3767)),AA3767&lt;Config!$B$8,SUMPRODUCT(--ISNUMBER(SEARCH({"a";"b";"c";"d";"e";"f";"g";"h";"i";"j";"k";"l";"m";"n";"o";"p";"q";"r";"s";"t";"u";"v";"w";"x";"y";"z"},H3767)))&gt;0),"Invalid","Valid")</f>
        <v>Valid</v>
      </c>
      <c r="J3767" s="1" t="s">
        <v>25954</v>
      </c>
      <c r="K3767" s="1" t="s">
        <v>83</v>
      </c>
      <c r="L3767" s="1" t="s">
        <v>265</v>
      </c>
      <c r="M3767" s="1" t="s">
        <v>50</v>
      </c>
      <c r="N3767" s="1" t="s">
        <v>51</v>
      </c>
      <c r="O3767" s="1" t="s">
        <v>52</v>
      </c>
      <c r="P3767" t="s">
        <v>104</v>
      </c>
      <c r="Q3767" s="1" t="s">
        <v>302</v>
      </c>
      <c r="R3767" s="1" t="s">
        <v>106</v>
      </c>
      <c r="S3767" s="1" t="s">
        <v>2976</v>
      </c>
      <c r="T3767" s="1" t="s">
        <v>25955</v>
      </c>
      <c r="U3767" s="1" t="s">
        <v>25956</v>
      </c>
      <c r="V3767" s="1" t="s">
        <v>25957</v>
      </c>
      <c r="W3767" s="1" t="s">
        <v>202</v>
      </c>
      <c r="X3767" t="str">
        <f t="shared" si="407"/>
        <v>Complete</v>
      </c>
      <c r="Y3767">
        <f>MAX(0,100-IF(G3767="Invalid",Config!$B$5,0)-IF(I3767="Invalid",Config!$B$6,0)-IF(X3767="Incomplete",Config!$B$7,0)-IF(AF3767="Yes",Config!$B$37,0))</f>
        <v>100</v>
      </c>
      <c r="Z3767" s="1">
        <f>IF(OR(TRIM(B3767)="",COUNTIF(Config!$B$15:$B$19,B3767)&gt;0),1,0)+IF(OR(TRIM(C3767)="",COUNTIF(Config!$B$15:$B$19,C3767)&gt;0),1,0)+IF(OR(TRIM(F3767)="",COUNTIF(Config!$B$15:$B$19,F3767)&gt;0),1,0)+IF(OR(TRIM(H3767)="",COUNTIF(Config!$B$15:$B$19,H3767)&gt;0),1,0)+IF(OR(TRIM(E3767)="",COUNTIF(Config!$B$15:$B$19,E3767)&gt;0),1,0)+IF(OR(TRIM(K3767)="",COUNTIF(Config!$B$15:$B$19,K3767)&gt;0),1,0)+IF(OR(TRIM(P3767)="",COUNTIF(Config!$B$15:$B$19,P3767)&gt;0),1,0)+IF(OR(TRIM(R3767)="",COUNTIF(Config!$B$15:$B$19,R3767)&gt;0),1,0)</f>
        <v>0</v>
      </c>
      <c r="AA3767" s="1" cm="1">
        <f t="array" ref="AA3767">SUMPRODUCT(LEN(H3767)-LEN(SUBSTITUTE(H3767,{"0";"1";"2";"3";"4";"5";"6";"7";"8";"9"},"")))</f>
        <v>11</v>
      </c>
      <c r="AC3767" t="str">
        <f t="shared" si="408"/>
        <v/>
      </c>
      <c r="AD3767">
        <f t="shared" si="409"/>
        <v>1</v>
      </c>
      <c r="AE3767">
        <f t="shared" si="410"/>
        <v>1</v>
      </c>
      <c r="AF3767" t="str">
        <f t="shared" si="411"/>
        <v>No</v>
      </c>
      <c r="AG3767">
        <f t="shared" ca="1" si="412"/>
        <v>254</v>
      </c>
      <c r="AH3767" t="str">
        <f ca="1">IF(OR(V3767="",AG3767=""),"Yes",IF(AG3767&gt;Config!$B$41,"Yes","No"))</f>
        <v>No</v>
      </c>
    </row>
    <row r="3768" spans="1:34" x14ac:dyDescent="0.25">
      <c r="A3768" s="1" t="s">
        <v>25958</v>
      </c>
      <c r="B3768" s="1" t="s">
        <v>188</v>
      </c>
      <c r="C3768" s="1" t="s">
        <v>205</v>
      </c>
      <c r="D3768" s="1" t="s">
        <v>24678</v>
      </c>
      <c r="E3768" s="1" t="s">
        <v>33858</v>
      </c>
      <c r="F3768" s="1" t="s">
        <v>25959</v>
      </c>
      <c r="G3768" t="str">
        <f t="shared" si="406"/>
        <v>Valid</v>
      </c>
      <c r="H3768" s="1" t="s">
        <v>25960</v>
      </c>
      <c r="I3768" t="str" cm="1">
        <f t="array" ref="I3768">IF(OR(TRIM(H3768)="",ISNUMBER(SEARCH("#",H3768)),AA3768&lt;Config!$B$8,SUMPRODUCT(--ISNUMBER(SEARCH({"a";"b";"c";"d";"e";"f";"g";"h";"i";"j";"k";"l";"m";"n";"o";"p";"q";"r";"s";"t";"u";"v";"w";"x";"y";"z"},H3768)))&gt;0),"Invalid","Valid")</f>
        <v>Valid</v>
      </c>
      <c r="J3768" s="1" t="s">
        <v>25961</v>
      </c>
      <c r="K3768" s="1" t="s">
        <v>163</v>
      </c>
      <c r="L3768" s="1" t="s">
        <v>29</v>
      </c>
      <c r="M3768" s="1" t="s">
        <v>135</v>
      </c>
      <c r="N3768" s="1" t="s">
        <v>31</v>
      </c>
      <c r="O3768" s="1" t="s">
        <v>266</v>
      </c>
      <c r="P3768" t="s">
        <v>236</v>
      </c>
      <c r="Q3768" s="1" t="s">
        <v>253</v>
      </c>
      <c r="R3768" s="1" t="s">
        <v>253</v>
      </c>
      <c r="S3768" s="1" t="s">
        <v>3769</v>
      </c>
      <c r="T3768" s="1" t="s">
        <v>25962</v>
      </c>
      <c r="U3768" s="1" t="s">
        <v>4743</v>
      </c>
      <c r="V3768" s="1" t="s">
        <v>7951</v>
      </c>
      <c r="W3768" s="1" t="s">
        <v>75</v>
      </c>
      <c r="X3768" t="str">
        <f t="shared" si="407"/>
        <v>Complete</v>
      </c>
      <c r="Y3768">
        <f>MAX(0,100-IF(G3768="Invalid",Config!$B$5,0)-IF(I3768="Invalid",Config!$B$6,0)-IF(X3768="Incomplete",Config!$B$7,0)-IF(AF3768="Yes",Config!$B$37,0))</f>
        <v>100</v>
      </c>
      <c r="Z3768" s="1">
        <f>IF(OR(TRIM(B3768)="",COUNTIF(Config!$B$15:$B$19,B3768)&gt;0),1,0)+IF(OR(TRIM(C3768)="",COUNTIF(Config!$B$15:$B$19,C3768)&gt;0),1,0)+IF(OR(TRIM(F3768)="",COUNTIF(Config!$B$15:$B$19,F3768)&gt;0),1,0)+IF(OR(TRIM(H3768)="",COUNTIF(Config!$B$15:$B$19,H3768)&gt;0),1,0)+IF(OR(TRIM(E3768)="",COUNTIF(Config!$B$15:$B$19,E3768)&gt;0),1,0)+IF(OR(TRIM(K3768)="",COUNTIF(Config!$B$15:$B$19,K3768)&gt;0),1,0)+IF(OR(TRIM(P3768)="",COUNTIF(Config!$B$15:$B$19,P3768)&gt;0),1,0)+IF(OR(TRIM(R3768)="",COUNTIF(Config!$B$15:$B$19,R3768)&gt;0),1,0)</f>
        <v>0</v>
      </c>
      <c r="AA3768" s="1" cm="1">
        <f t="array" ref="AA3768">SUMPRODUCT(LEN(H3768)-LEN(SUBSTITUTE(H3768,{"0";"1";"2";"3";"4";"5";"6";"7";"8";"9"},"")))</f>
        <v>12</v>
      </c>
      <c r="AC3768" t="str">
        <f t="shared" si="408"/>
        <v/>
      </c>
      <c r="AD3768">
        <f t="shared" si="409"/>
        <v>1</v>
      </c>
      <c r="AE3768">
        <f t="shared" si="410"/>
        <v>1</v>
      </c>
      <c r="AF3768" t="str">
        <f t="shared" si="411"/>
        <v>No</v>
      </c>
      <c r="AG3768">
        <f t="shared" ca="1" si="412"/>
        <v>304</v>
      </c>
      <c r="AH3768" t="str">
        <f ca="1">IF(OR(V3768="",AG3768=""),"Yes",IF(AG3768&gt;Config!$B$41,"Yes","No"))</f>
        <v>No</v>
      </c>
    </row>
    <row r="3769" spans="1:34" x14ac:dyDescent="0.25">
      <c r="A3769" s="1" t="s">
        <v>25963</v>
      </c>
      <c r="B3769" s="1" t="s">
        <v>1006</v>
      </c>
      <c r="C3769" s="1" t="s">
        <v>499</v>
      </c>
      <c r="D3769" s="1" t="s">
        <v>25279</v>
      </c>
      <c r="E3769" s="1" t="s">
        <v>35487</v>
      </c>
      <c r="F3769" s="1" t="s">
        <v>25964</v>
      </c>
      <c r="G3769" t="str">
        <f t="shared" si="406"/>
        <v>Valid</v>
      </c>
      <c r="H3769" s="1" t="s">
        <v>25965</v>
      </c>
      <c r="I3769" t="str" cm="1">
        <f t="array" ref="I3769">IF(OR(TRIM(H3769)="",ISNUMBER(SEARCH("#",H3769)),AA3769&lt;Config!$B$8,SUMPRODUCT(--ISNUMBER(SEARCH({"a";"b";"c";"d";"e";"f";"g";"h";"i";"j";"k";"l";"m";"n";"o";"p";"q";"r";"s";"t";"u";"v";"w";"x";"y";"z"},H3769)))&gt;0),"Invalid","Valid")</f>
        <v>Valid</v>
      </c>
      <c r="J3769" s="1" t="s">
        <v>25966</v>
      </c>
      <c r="K3769" s="1" t="s">
        <v>1001</v>
      </c>
      <c r="L3769" s="1" t="s">
        <v>265</v>
      </c>
      <c r="M3769" s="1" t="s">
        <v>165</v>
      </c>
      <c r="N3769" s="1" t="s">
        <v>31</v>
      </c>
      <c r="O3769" s="1" t="s">
        <v>69</v>
      </c>
      <c r="P3769" t="s">
        <v>87</v>
      </c>
      <c r="Q3769" s="1" t="s">
        <v>438</v>
      </c>
      <c r="R3769" s="1" t="s">
        <v>379</v>
      </c>
      <c r="S3769" s="1" t="s">
        <v>25967</v>
      </c>
      <c r="T3769" s="1" t="s">
        <v>25968</v>
      </c>
      <c r="U3769" s="1" t="s">
        <v>8217</v>
      </c>
      <c r="V3769" s="1" t="s">
        <v>140</v>
      </c>
      <c r="W3769" s="1" t="s">
        <v>293</v>
      </c>
      <c r="X3769" t="str">
        <f t="shared" si="407"/>
        <v>Complete</v>
      </c>
      <c r="Y3769">
        <f>MAX(0,100-IF(G3769="Invalid",Config!$B$5,0)-IF(I3769="Invalid",Config!$B$6,0)-IF(X3769="Incomplete",Config!$B$7,0)-IF(AF3769="Yes",Config!$B$37,0))</f>
        <v>100</v>
      </c>
      <c r="Z3769" s="1">
        <f>IF(OR(TRIM(B3769)="",COUNTIF(Config!$B$15:$B$19,B3769)&gt;0),1,0)+IF(OR(TRIM(C3769)="",COUNTIF(Config!$B$15:$B$19,C3769)&gt;0),1,0)+IF(OR(TRIM(F3769)="",COUNTIF(Config!$B$15:$B$19,F3769)&gt;0),1,0)+IF(OR(TRIM(H3769)="",COUNTIF(Config!$B$15:$B$19,H3769)&gt;0),1,0)+IF(OR(TRIM(E3769)="",COUNTIF(Config!$B$15:$B$19,E3769)&gt;0),1,0)+IF(OR(TRIM(K3769)="",COUNTIF(Config!$B$15:$B$19,K3769)&gt;0),1,0)+IF(OR(TRIM(P3769)="",COUNTIF(Config!$B$15:$B$19,P3769)&gt;0),1,0)+IF(OR(TRIM(R3769)="",COUNTIF(Config!$B$15:$B$19,R3769)&gt;0),1,0)</f>
        <v>0</v>
      </c>
      <c r="AA3769" s="1" cm="1">
        <f t="array" ref="AA3769">SUMPRODUCT(LEN(H3769)-LEN(SUBSTITUTE(H3769,{"0";"1";"2";"3";"4";"5";"6";"7";"8";"9"},"")))</f>
        <v>11</v>
      </c>
      <c r="AC3769" t="str">
        <f t="shared" si="408"/>
        <v/>
      </c>
      <c r="AD3769">
        <f t="shared" si="409"/>
        <v>1</v>
      </c>
      <c r="AE3769">
        <f t="shared" si="410"/>
        <v>1</v>
      </c>
      <c r="AF3769" t="str">
        <f t="shared" si="411"/>
        <v>No</v>
      </c>
      <c r="AG3769">
        <f t="shared" ca="1" si="412"/>
        <v>37</v>
      </c>
      <c r="AH3769" t="str">
        <f ca="1">IF(OR(V3769="",AG3769=""),"Yes",IF(AG3769&gt;Config!$B$41,"Yes","No"))</f>
        <v>No</v>
      </c>
    </row>
    <row r="3770" spans="1:34" x14ac:dyDescent="0.25">
      <c r="A3770" s="1" t="s">
        <v>14946</v>
      </c>
      <c r="B3770" s="1" t="s">
        <v>1006</v>
      </c>
      <c r="C3770" s="1" t="s">
        <v>33815</v>
      </c>
      <c r="D3770" s="1" t="s">
        <v>1006</v>
      </c>
      <c r="E3770" s="1" t="s">
        <v>33907</v>
      </c>
      <c r="F3770" s="1" t="s">
        <v>25969</v>
      </c>
      <c r="G3770" t="str">
        <f t="shared" si="406"/>
        <v>Valid</v>
      </c>
      <c r="H3770" s="1" t="s">
        <v>25970</v>
      </c>
      <c r="I3770" t="str" cm="1">
        <f t="array" ref="I3770">IF(OR(TRIM(H3770)="",ISNUMBER(SEARCH("#",H3770)),AA3770&lt;Config!$B$8,SUMPRODUCT(--ISNUMBER(SEARCH({"a";"b";"c";"d";"e";"f";"g";"h";"i";"j";"k";"l";"m";"n";"o";"p";"q";"r";"s";"t";"u";"v";"w";"x";"y";"z"},H3770)))&gt;0),"Invalid","Valid")</f>
        <v>Valid</v>
      </c>
      <c r="J3770" s="1" t="s">
        <v>25971</v>
      </c>
      <c r="K3770" s="1" t="s">
        <v>163</v>
      </c>
      <c r="L3770" s="1" t="s">
        <v>179</v>
      </c>
      <c r="M3770" s="1" t="s">
        <v>85</v>
      </c>
      <c r="N3770" s="1" t="s">
        <v>33819</v>
      </c>
      <c r="O3770" s="1" t="s">
        <v>180</v>
      </c>
      <c r="P3770" t="s">
        <v>328</v>
      </c>
      <c r="Q3770" s="1" t="s">
        <v>33838</v>
      </c>
      <c r="R3770" s="1" t="s">
        <v>392</v>
      </c>
      <c r="S3770" s="1" t="s">
        <v>6624</v>
      </c>
      <c r="T3770" s="1" t="s">
        <v>25972</v>
      </c>
      <c r="U3770" s="1" t="s">
        <v>7951</v>
      </c>
      <c r="V3770" s="1" t="s">
        <v>140</v>
      </c>
      <c r="W3770" s="1" t="s">
        <v>60</v>
      </c>
      <c r="X3770" t="str">
        <f t="shared" si="407"/>
        <v>Incomplete</v>
      </c>
      <c r="Y3770">
        <f>MAX(0,100-IF(G3770="Invalid",Config!$B$5,0)-IF(I3770="Invalid",Config!$B$6,0)-IF(X3770="Incomplete",Config!$B$7,0)-IF(AF3770="Yes",Config!$B$37,0))</f>
        <v>60</v>
      </c>
      <c r="Z3770" s="1">
        <f>IF(OR(TRIM(B3770)="",COUNTIF(Config!$B$15:$B$19,B3770)&gt;0),1,0)+IF(OR(TRIM(C3770)="",COUNTIF(Config!$B$15:$B$19,C3770)&gt;0),1,0)+IF(OR(TRIM(F3770)="",COUNTIF(Config!$B$15:$B$19,F3770)&gt;0),1,0)+IF(OR(TRIM(H3770)="",COUNTIF(Config!$B$15:$B$19,H3770)&gt;0),1,0)+IF(OR(TRIM(E3770)="",COUNTIF(Config!$B$15:$B$19,E3770)&gt;0),1,0)+IF(OR(TRIM(K3770)="",COUNTIF(Config!$B$15:$B$19,K3770)&gt;0),1,0)+IF(OR(TRIM(P3770)="",COUNTIF(Config!$B$15:$B$19,P3770)&gt;0),1,0)+IF(OR(TRIM(R3770)="",COUNTIF(Config!$B$15:$B$19,R3770)&gt;0),1,0)</f>
        <v>1</v>
      </c>
      <c r="AA3770" s="1" cm="1">
        <f t="array" ref="AA3770">SUMPRODUCT(LEN(H3770)-LEN(SUBSTITUTE(H3770,{"0";"1";"2";"3";"4";"5";"6";"7";"8";"9"},"")))</f>
        <v>11</v>
      </c>
      <c r="AC3770" t="str">
        <f t="shared" si="408"/>
        <v>Incomplete Profile</v>
      </c>
      <c r="AD3770">
        <f t="shared" si="409"/>
        <v>1</v>
      </c>
      <c r="AE3770">
        <f t="shared" si="410"/>
        <v>1</v>
      </c>
      <c r="AF3770" t="str">
        <f t="shared" si="411"/>
        <v>No</v>
      </c>
      <c r="AG3770">
        <f t="shared" ca="1" si="412"/>
        <v>37</v>
      </c>
      <c r="AH3770" t="str">
        <f ca="1">IF(OR(V3770="",AG3770=""),"Yes",IF(AG3770&gt;Config!$B$41,"Yes","No"))</f>
        <v>No</v>
      </c>
    </row>
    <row r="3771" spans="1:34" x14ac:dyDescent="0.25">
      <c r="A3771" s="1" t="s">
        <v>25973</v>
      </c>
      <c r="B3771" s="1" t="s">
        <v>7543</v>
      </c>
      <c r="C3771" s="1" t="s">
        <v>33815</v>
      </c>
      <c r="D3771" s="1" t="s">
        <v>7543</v>
      </c>
      <c r="E3771" s="1" t="s">
        <v>35488</v>
      </c>
      <c r="F3771" s="1" t="s">
        <v>25974</v>
      </c>
      <c r="G3771" t="str">
        <f t="shared" si="406"/>
        <v>Valid</v>
      </c>
      <c r="H3771" s="1" t="s">
        <v>25975</v>
      </c>
      <c r="I3771" t="str" cm="1">
        <f t="array" ref="I3771">IF(OR(TRIM(H3771)="",ISNUMBER(SEARCH("#",H3771)),AA3771&lt;Config!$B$8,SUMPRODUCT(--ISNUMBER(SEARCH({"a";"b";"c";"d";"e";"f";"g";"h";"i";"j";"k";"l";"m";"n";"o";"p";"q";"r";"s";"t";"u";"v";"w";"x";"y";"z"},H3771)))&gt;0),"Invalid","Valid")</f>
        <v>Valid</v>
      </c>
      <c r="J3771" s="1" t="s">
        <v>25976</v>
      </c>
      <c r="K3771" s="1" t="s">
        <v>516</v>
      </c>
      <c r="L3771" s="1" t="s">
        <v>29</v>
      </c>
      <c r="M3771" s="1" t="s">
        <v>462</v>
      </c>
      <c r="N3771" s="1" t="s">
        <v>51</v>
      </c>
      <c r="O3771" s="1" t="s">
        <v>149</v>
      </c>
      <c r="P3771" t="s">
        <v>53</v>
      </c>
      <c r="Q3771" s="1" t="s">
        <v>54</v>
      </c>
      <c r="R3771" s="1" t="s">
        <v>198</v>
      </c>
      <c r="S3771" s="1" t="s">
        <v>25977</v>
      </c>
      <c r="T3771" s="1" t="s">
        <v>25978</v>
      </c>
      <c r="U3771" s="1" t="s">
        <v>10161</v>
      </c>
      <c r="V3771" s="1" t="s">
        <v>2292</v>
      </c>
      <c r="W3771" s="1" t="s">
        <v>141</v>
      </c>
      <c r="X3771" t="str">
        <f t="shared" si="407"/>
        <v>Incomplete</v>
      </c>
      <c r="Y3771">
        <f>MAX(0,100-IF(G3771="Invalid",Config!$B$5,0)-IF(I3771="Invalid",Config!$B$6,0)-IF(X3771="Incomplete",Config!$B$7,0)-IF(AF3771="Yes",Config!$B$37,0))</f>
        <v>60</v>
      </c>
      <c r="Z3771" s="1">
        <f>IF(OR(TRIM(B3771)="",COUNTIF(Config!$B$15:$B$19,B3771)&gt;0),1,0)+IF(OR(TRIM(C3771)="",COUNTIF(Config!$B$15:$B$19,C3771)&gt;0),1,0)+IF(OR(TRIM(F3771)="",COUNTIF(Config!$B$15:$B$19,F3771)&gt;0),1,0)+IF(OR(TRIM(H3771)="",COUNTIF(Config!$B$15:$B$19,H3771)&gt;0),1,0)+IF(OR(TRIM(E3771)="",COUNTIF(Config!$B$15:$B$19,E3771)&gt;0),1,0)+IF(OR(TRIM(K3771)="",COUNTIF(Config!$B$15:$B$19,K3771)&gt;0),1,0)+IF(OR(TRIM(P3771)="",COUNTIF(Config!$B$15:$B$19,P3771)&gt;0),1,0)+IF(OR(TRIM(R3771)="",COUNTIF(Config!$B$15:$B$19,R3771)&gt;0),1,0)</f>
        <v>1</v>
      </c>
      <c r="AA3771" s="1" cm="1">
        <f t="array" ref="AA3771">SUMPRODUCT(LEN(H3771)-LEN(SUBSTITUTE(H3771,{"0";"1";"2";"3";"4";"5";"6";"7";"8";"9"},"")))</f>
        <v>10</v>
      </c>
      <c r="AC3771" t="str">
        <f t="shared" si="408"/>
        <v>Incomplete Profile</v>
      </c>
      <c r="AD3771">
        <f t="shared" si="409"/>
        <v>1</v>
      </c>
      <c r="AE3771">
        <f t="shared" si="410"/>
        <v>1</v>
      </c>
      <c r="AF3771" t="str">
        <f t="shared" si="411"/>
        <v>No</v>
      </c>
      <c r="AG3771">
        <f t="shared" ca="1" si="412"/>
        <v>544</v>
      </c>
      <c r="AH3771" t="str">
        <f ca="1">IF(OR(V3771="",AG3771=""),"Yes",IF(AG3771&gt;Config!$B$41,"Yes","No"))</f>
        <v>Yes</v>
      </c>
    </row>
    <row r="3772" spans="1:34" x14ac:dyDescent="0.25">
      <c r="A3772" s="1" t="s">
        <v>25979</v>
      </c>
      <c r="B3772" s="1" t="s">
        <v>156</v>
      </c>
      <c r="C3772" s="1" t="s">
        <v>128</v>
      </c>
      <c r="D3772" s="1" t="s">
        <v>25980</v>
      </c>
      <c r="E3772" s="1" t="s">
        <v>35489</v>
      </c>
      <c r="F3772" s="1" t="s">
        <v>25981</v>
      </c>
      <c r="G3772" t="str">
        <f t="shared" si="406"/>
        <v>Valid</v>
      </c>
      <c r="H3772" s="1" t="s">
        <v>25982</v>
      </c>
      <c r="I3772" t="str" cm="1">
        <f t="array" ref="I3772">IF(OR(TRIM(H3772)="",ISNUMBER(SEARCH("#",H3772)),AA3772&lt;Config!$B$8,SUMPRODUCT(--ISNUMBER(SEARCH({"a";"b";"c";"d";"e";"f";"g";"h";"i";"j";"k";"l";"m";"n";"o";"p";"q";"r";"s";"t";"u";"v";"w";"x";"y";"z"},H3772)))&gt;0),"Invalid","Valid")</f>
        <v>Valid</v>
      </c>
      <c r="J3772" s="1" t="s">
        <v>25983</v>
      </c>
      <c r="K3772" s="1" t="s">
        <v>250</v>
      </c>
      <c r="L3772" s="1" t="s">
        <v>179</v>
      </c>
      <c r="M3772" s="1" t="s">
        <v>118</v>
      </c>
      <c r="N3772" s="1" t="s">
        <v>713</v>
      </c>
      <c r="O3772" s="1" t="s">
        <v>149</v>
      </c>
      <c r="P3772" t="s">
        <v>53</v>
      </c>
      <c r="Q3772" s="1" t="s">
        <v>150</v>
      </c>
      <c r="R3772" s="1" t="s">
        <v>288</v>
      </c>
      <c r="S3772" s="1" t="s">
        <v>21650</v>
      </c>
      <c r="T3772" s="1" t="s">
        <v>25984</v>
      </c>
      <c r="U3772" s="1" t="s">
        <v>14496</v>
      </c>
      <c r="V3772" s="1" t="s">
        <v>1076</v>
      </c>
      <c r="W3772" s="1" t="s">
        <v>75</v>
      </c>
      <c r="X3772" t="str">
        <f t="shared" si="407"/>
        <v>Complete</v>
      </c>
      <c r="Y3772">
        <f>MAX(0,100-IF(G3772="Invalid",Config!$B$5,0)-IF(I3772="Invalid",Config!$B$6,0)-IF(X3772="Incomplete",Config!$B$7,0)-IF(AF3772="Yes",Config!$B$37,0))</f>
        <v>100</v>
      </c>
      <c r="Z3772" s="1">
        <f>IF(OR(TRIM(B3772)="",COUNTIF(Config!$B$15:$B$19,B3772)&gt;0),1,0)+IF(OR(TRIM(C3772)="",COUNTIF(Config!$B$15:$B$19,C3772)&gt;0),1,0)+IF(OR(TRIM(F3772)="",COUNTIF(Config!$B$15:$B$19,F3772)&gt;0),1,0)+IF(OR(TRIM(H3772)="",COUNTIF(Config!$B$15:$B$19,H3772)&gt;0),1,0)+IF(OR(TRIM(E3772)="",COUNTIF(Config!$B$15:$B$19,E3772)&gt;0),1,0)+IF(OR(TRIM(K3772)="",COUNTIF(Config!$B$15:$B$19,K3772)&gt;0),1,0)+IF(OR(TRIM(P3772)="",COUNTIF(Config!$B$15:$B$19,P3772)&gt;0),1,0)+IF(OR(TRIM(R3772)="",COUNTIF(Config!$B$15:$B$19,R3772)&gt;0),1,0)</f>
        <v>0</v>
      </c>
      <c r="AA3772" s="1" cm="1">
        <f t="array" ref="AA3772">SUMPRODUCT(LEN(H3772)-LEN(SUBSTITUTE(H3772,{"0";"1";"2";"3";"4";"5";"6";"7";"8";"9"},"")))</f>
        <v>12</v>
      </c>
      <c r="AC3772" t="str">
        <f t="shared" si="408"/>
        <v/>
      </c>
      <c r="AD3772">
        <f t="shared" si="409"/>
        <v>1</v>
      </c>
      <c r="AE3772">
        <f t="shared" si="410"/>
        <v>1</v>
      </c>
      <c r="AF3772" t="str">
        <f t="shared" si="411"/>
        <v>No</v>
      </c>
      <c r="AG3772">
        <f t="shared" ca="1" si="412"/>
        <v>140</v>
      </c>
      <c r="AH3772" t="str">
        <f ca="1">IF(OR(V3772="",AG3772=""),"Yes",IF(AG3772&gt;Config!$B$41,"Yes","No"))</f>
        <v>No</v>
      </c>
    </row>
    <row r="3773" spans="1:34" x14ac:dyDescent="0.25">
      <c r="A3773" s="1" t="s">
        <v>25985</v>
      </c>
      <c r="B3773" s="1" t="s">
        <v>33815</v>
      </c>
      <c r="C3773" s="1" t="s">
        <v>511</v>
      </c>
      <c r="D3773" s="1" t="s">
        <v>511</v>
      </c>
      <c r="E3773" s="1" t="s">
        <v>35490</v>
      </c>
      <c r="F3773" s="1" t="s">
        <v>23319</v>
      </c>
      <c r="G3773" t="str">
        <f t="shared" si="406"/>
        <v>Valid</v>
      </c>
      <c r="H3773" s="1" t="s">
        <v>25986</v>
      </c>
      <c r="I3773" t="str" cm="1">
        <f t="array" ref="I3773">IF(OR(TRIM(H3773)="",ISNUMBER(SEARCH("#",H3773)),AA3773&lt;Config!$B$8,SUMPRODUCT(--ISNUMBER(SEARCH({"a";"b";"c";"d";"e";"f";"g";"h";"i";"j";"k";"l";"m";"n";"o";"p";"q";"r";"s";"t";"u";"v";"w";"x";"y";"z"},H3773)))&gt;0),"Invalid","Valid")</f>
        <v>Valid</v>
      </c>
      <c r="J3773" s="1" t="s">
        <v>25987</v>
      </c>
      <c r="K3773" s="1" t="s">
        <v>83</v>
      </c>
      <c r="L3773" s="1" t="s">
        <v>179</v>
      </c>
      <c r="M3773" s="1" t="s">
        <v>103</v>
      </c>
      <c r="N3773" s="1" t="s">
        <v>31</v>
      </c>
      <c r="O3773" s="1" t="s">
        <v>180</v>
      </c>
      <c r="P3773" t="s">
        <v>328</v>
      </c>
      <c r="Q3773" s="1" t="s">
        <v>1046</v>
      </c>
      <c r="R3773" s="1" t="s">
        <v>614</v>
      </c>
      <c r="S3773" s="1" t="s">
        <v>25988</v>
      </c>
      <c r="T3773" s="1" t="s">
        <v>25989</v>
      </c>
      <c r="U3773" s="1" t="s">
        <v>25990</v>
      </c>
      <c r="V3773" s="1" t="s">
        <v>25408</v>
      </c>
      <c r="W3773" s="1" t="s">
        <v>202</v>
      </c>
      <c r="X3773" t="str">
        <f t="shared" si="407"/>
        <v>Incomplete</v>
      </c>
      <c r="Y3773">
        <f>MAX(0,100-IF(G3773="Invalid",Config!$B$5,0)-IF(I3773="Invalid",Config!$B$6,0)-IF(X3773="Incomplete",Config!$B$7,0)-IF(AF3773="Yes",Config!$B$37,0))</f>
        <v>35</v>
      </c>
      <c r="Z3773" s="1">
        <f>IF(OR(TRIM(B3773)="",COUNTIF(Config!$B$15:$B$19,B3773)&gt;0),1,0)+IF(OR(TRIM(C3773)="",COUNTIF(Config!$B$15:$B$19,C3773)&gt;0),1,0)+IF(OR(TRIM(F3773)="",COUNTIF(Config!$B$15:$B$19,F3773)&gt;0),1,0)+IF(OR(TRIM(H3773)="",COUNTIF(Config!$B$15:$B$19,H3773)&gt;0),1,0)+IF(OR(TRIM(E3773)="",COUNTIF(Config!$B$15:$B$19,E3773)&gt;0),1,0)+IF(OR(TRIM(K3773)="",COUNTIF(Config!$B$15:$B$19,K3773)&gt;0),1,0)+IF(OR(TRIM(P3773)="",COUNTIF(Config!$B$15:$B$19,P3773)&gt;0),1,0)+IF(OR(TRIM(R3773)="",COUNTIF(Config!$B$15:$B$19,R3773)&gt;0),1,0)</f>
        <v>1</v>
      </c>
      <c r="AA3773" s="1" cm="1">
        <f t="array" ref="AA3773">SUMPRODUCT(LEN(H3773)-LEN(SUBSTITUTE(H3773,{"0";"1";"2";"3";"4";"5";"6";"7";"8";"9"},"")))</f>
        <v>11</v>
      </c>
      <c r="AC3773" t="str">
        <f t="shared" si="408"/>
        <v>Incomplete Profile; Potential Duplicate</v>
      </c>
      <c r="AD3773">
        <f t="shared" si="409"/>
        <v>2</v>
      </c>
      <c r="AE3773">
        <f t="shared" si="410"/>
        <v>1</v>
      </c>
      <c r="AF3773" t="str">
        <f t="shared" si="411"/>
        <v>Yes</v>
      </c>
      <c r="AG3773">
        <f t="shared" ca="1" si="412"/>
        <v>248</v>
      </c>
      <c r="AH3773" t="str">
        <f ca="1">IF(OR(V3773="",AG3773=""),"Yes",IF(AG3773&gt;Config!$B$41,"Yes","No"))</f>
        <v>No</v>
      </c>
    </row>
    <row r="3774" spans="1:34" x14ac:dyDescent="0.25">
      <c r="A3774" s="1" t="s">
        <v>25991</v>
      </c>
      <c r="B3774" s="1" t="s">
        <v>188</v>
      </c>
      <c r="C3774" s="1" t="s">
        <v>1441</v>
      </c>
      <c r="D3774" s="1" t="s">
        <v>25992</v>
      </c>
      <c r="E3774" s="1" t="s">
        <v>159</v>
      </c>
      <c r="F3774" s="1" t="s">
        <v>25993</v>
      </c>
      <c r="G3774" t="str">
        <f t="shared" si="406"/>
        <v>Valid</v>
      </c>
      <c r="H3774" s="1" t="s">
        <v>25994</v>
      </c>
      <c r="I3774" t="str" cm="1">
        <f t="array" ref="I3774">IF(OR(TRIM(H3774)="",ISNUMBER(SEARCH("#",H3774)),AA3774&lt;Config!$B$8,SUMPRODUCT(--ISNUMBER(SEARCH({"a";"b";"c";"d";"e";"f";"g";"h";"i";"j";"k";"l";"m";"n";"o";"p";"q";"r";"s";"t";"u";"v";"w";"x";"y";"z"},H3774)))&gt;0),"Invalid","Valid")</f>
        <v>Valid</v>
      </c>
      <c r="J3774" s="1" t="s">
        <v>25995</v>
      </c>
      <c r="K3774" s="1" t="s">
        <v>287</v>
      </c>
      <c r="L3774" s="1" t="s">
        <v>102</v>
      </c>
      <c r="M3774" s="1" t="s">
        <v>135</v>
      </c>
      <c r="N3774" s="1" t="s">
        <v>713</v>
      </c>
      <c r="O3774" s="1" t="s">
        <v>149</v>
      </c>
      <c r="P3774" t="s">
        <v>87</v>
      </c>
      <c r="Q3774" s="1" t="s">
        <v>166</v>
      </c>
      <c r="R3774" s="1" t="s">
        <v>212</v>
      </c>
      <c r="S3774" s="1" t="s">
        <v>9169</v>
      </c>
      <c r="T3774" s="1" t="s">
        <v>25996</v>
      </c>
      <c r="U3774" s="1" t="s">
        <v>2631</v>
      </c>
      <c r="V3774" s="1" t="s">
        <v>3861</v>
      </c>
      <c r="W3774" s="1" t="s">
        <v>94</v>
      </c>
      <c r="X3774" t="str">
        <f t="shared" si="407"/>
        <v>Complete</v>
      </c>
      <c r="Y3774">
        <f>MAX(0,100-IF(G3774="Invalid",Config!$B$5,0)-IF(I3774="Invalid",Config!$B$6,0)-IF(X3774="Incomplete",Config!$B$7,0)-IF(AF3774="Yes",Config!$B$37,0))</f>
        <v>100</v>
      </c>
      <c r="Z3774" s="1">
        <f>IF(OR(TRIM(B3774)="",COUNTIF(Config!$B$15:$B$19,B3774)&gt;0),1,0)+IF(OR(TRIM(C3774)="",COUNTIF(Config!$B$15:$B$19,C3774)&gt;0),1,0)+IF(OR(TRIM(F3774)="",COUNTIF(Config!$B$15:$B$19,F3774)&gt;0),1,0)+IF(OR(TRIM(H3774)="",COUNTIF(Config!$B$15:$B$19,H3774)&gt;0),1,0)+IF(OR(TRIM(E3774)="",COUNTIF(Config!$B$15:$B$19,E3774)&gt;0),1,0)+IF(OR(TRIM(K3774)="",COUNTIF(Config!$B$15:$B$19,K3774)&gt;0),1,0)+IF(OR(TRIM(P3774)="",COUNTIF(Config!$B$15:$B$19,P3774)&gt;0),1,0)+IF(OR(TRIM(R3774)="",COUNTIF(Config!$B$15:$B$19,R3774)&gt;0),1,0)</f>
        <v>0</v>
      </c>
      <c r="AA3774" s="1" cm="1">
        <f t="array" ref="AA3774">SUMPRODUCT(LEN(H3774)-LEN(SUBSTITUTE(H3774,{"0";"1";"2";"3";"4";"5";"6";"7";"8";"9"},"")))</f>
        <v>11</v>
      </c>
      <c r="AC3774" t="str">
        <f t="shared" si="408"/>
        <v/>
      </c>
      <c r="AD3774">
        <f t="shared" si="409"/>
        <v>1</v>
      </c>
      <c r="AE3774">
        <f t="shared" si="410"/>
        <v>1</v>
      </c>
      <c r="AF3774" t="str">
        <f t="shared" si="411"/>
        <v>No</v>
      </c>
      <c r="AG3774">
        <f t="shared" ca="1" si="412"/>
        <v>99</v>
      </c>
      <c r="AH3774" t="str">
        <f ca="1">IF(OR(V3774="",AG3774=""),"Yes",IF(AG3774&gt;Config!$B$41,"Yes","No"))</f>
        <v>No</v>
      </c>
    </row>
    <row r="3775" spans="1:34" x14ac:dyDescent="0.25">
      <c r="A3775" s="1" t="s">
        <v>25997</v>
      </c>
      <c r="B3775" s="1" t="s">
        <v>1266</v>
      </c>
      <c r="C3775" s="1" t="s">
        <v>620</v>
      </c>
      <c r="D3775" s="1" t="s">
        <v>35491</v>
      </c>
      <c r="E3775" s="1" t="s">
        <v>33866</v>
      </c>
      <c r="F3775" s="1" t="s">
        <v>25998</v>
      </c>
      <c r="G3775" t="str">
        <f t="shared" si="406"/>
        <v>Valid</v>
      </c>
      <c r="H3775" s="1" t="s">
        <v>25999</v>
      </c>
      <c r="I3775" t="str" cm="1">
        <f t="array" ref="I3775">IF(OR(TRIM(H3775)="",ISNUMBER(SEARCH("#",H3775)),AA3775&lt;Config!$B$8,SUMPRODUCT(--ISNUMBER(SEARCH({"a";"b";"c";"d";"e";"f";"g";"h";"i";"j";"k";"l";"m";"n";"o";"p";"q";"r";"s";"t";"u";"v";"w";"x";"y";"z"},H3775)))&gt;0),"Invalid","Valid")</f>
        <v>Valid</v>
      </c>
      <c r="J3775" s="1" t="s">
        <v>26000</v>
      </c>
      <c r="K3775" s="1" t="s">
        <v>625</v>
      </c>
      <c r="L3775" s="1" t="s">
        <v>102</v>
      </c>
      <c r="M3775" s="1" t="s">
        <v>251</v>
      </c>
      <c r="N3775" s="1" t="s">
        <v>31</v>
      </c>
      <c r="O3775" s="1" t="s">
        <v>180</v>
      </c>
      <c r="P3775" t="s">
        <v>236</v>
      </c>
      <c r="Q3775" s="1" t="s">
        <v>253</v>
      </c>
      <c r="R3775" s="1" t="s">
        <v>238</v>
      </c>
      <c r="S3775" s="1" t="s">
        <v>26001</v>
      </c>
      <c r="T3775" s="1" t="s">
        <v>26002</v>
      </c>
      <c r="U3775" s="1" t="s">
        <v>5823</v>
      </c>
      <c r="V3775" s="1" t="s">
        <v>5146</v>
      </c>
      <c r="W3775" s="1" t="s">
        <v>94</v>
      </c>
      <c r="X3775" t="str">
        <f t="shared" si="407"/>
        <v>Complete</v>
      </c>
      <c r="Y3775">
        <f>MAX(0,100-IF(G3775="Invalid",Config!$B$5,0)-IF(I3775="Invalid",Config!$B$6,0)-IF(X3775="Incomplete",Config!$B$7,0)-IF(AF3775="Yes",Config!$B$37,0))</f>
        <v>100</v>
      </c>
      <c r="Z3775" s="1">
        <f>IF(OR(TRIM(B3775)="",COUNTIF(Config!$B$15:$B$19,B3775)&gt;0),1,0)+IF(OR(TRIM(C3775)="",COUNTIF(Config!$B$15:$B$19,C3775)&gt;0),1,0)+IF(OR(TRIM(F3775)="",COUNTIF(Config!$B$15:$B$19,F3775)&gt;0),1,0)+IF(OR(TRIM(H3775)="",COUNTIF(Config!$B$15:$B$19,H3775)&gt;0),1,0)+IF(OR(TRIM(E3775)="",COUNTIF(Config!$B$15:$B$19,E3775)&gt;0),1,0)+IF(OR(TRIM(K3775)="",COUNTIF(Config!$B$15:$B$19,K3775)&gt;0),1,0)+IF(OR(TRIM(P3775)="",COUNTIF(Config!$B$15:$B$19,P3775)&gt;0),1,0)+IF(OR(TRIM(R3775)="",COUNTIF(Config!$B$15:$B$19,R3775)&gt;0),1,0)</f>
        <v>0</v>
      </c>
      <c r="AA3775" s="1" cm="1">
        <f t="array" ref="AA3775">SUMPRODUCT(LEN(H3775)-LEN(SUBSTITUTE(H3775,{"0";"1";"2";"3";"4";"5";"6";"7";"8";"9"},"")))</f>
        <v>12</v>
      </c>
      <c r="AC3775" t="str">
        <f t="shared" si="408"/>
        <v/>
      </c>
      <c r="AD3775">
        <f t="shared" si="409"/>
        <v>1</v>
      </c>
      <c r="AE3775">
        <f t="shared" si="410"/>
        <v>1</v>
      </c>
      <c r="AF3775" t="str">
        <f t="shared" si="411"/>
        <v>No</v>
      </c>
      <c r="AG3775">
        <f t="shared" ca="1" si="412"/>
        <v>271</v>
      </c>
      <c r="AH3775" t="str">
        <f ca="1">IF(OR(V3775="",AG3775=""),"Yes",IF(AG3775&gt;Config!$B$41,"Yes","No"))</f>
        <v>No</v>
      </c>
    </row>
    <row r="3776" spans="1:34" x14ac:dyDescent="0.25">
      <c r="A3776" s="1" t="s">
        <v>26003</v>
      </c>
      <c r="B3776" s="1" t="s">
        <v>2374</v>
      </c>
      <c r="C3776" s="1" t="s">
        <v>620</v>
      </c>
      <c r="D3776" s="1" t="s">
        <v>14871</v>
      </c>
      <c r="E3776" s="1" t="s">
        <v>35492</v>
      </c>
      <c r="F3776" s="1" t="s">
        <v>26004</v>
      </c>
      <c r="G3776" t="str">
        <f t="shared" si="406"/>
        <v>Valid</v>
      </c>
      <c r="H3776" s="1" t="s">
        <v>26005</v>
      </c>
      <c r="I3776" t="str" cm="1">
        <f t="array" ref="I3776">IF(OR(TRIM(H3776)="",ISNUMBER(SEARCH("#",H3776)),AA3776&lt;Config!$B$8,SUMPRODUCT(--ISNUMBER(SEARCH({"a";"b";"c";"d";"e";"f";"g";"h";"i";"j";"k";"l";"m";"n";"o";"p";"q";"r";"s";"t";"u";"v";"w";"x";"y";"z"},H3776)))&gt;0),"Invalid","Valid")</f>
        <v>Valid</v>
      </c>
      <c r="J3776" s="1" t="s">
        <v>26006</v>
      </c>
      <c r="K3776" s="1" t="s">
        <v>117</v>
      </c>
      <c r="L3776" s="1" t="s">
        <v>179</v>
      </c>
      <c r="M3776" s="1" t="s">
        <v>517</v>
      </c>
      <c r="N3776" s="1" t="s">
        <v>211</v>
      </c>
      <c r="O3776" s="1" t="s">
        <v>149</v>
      </c>
      <c r="P3776" t="s">
        <v>33</v>
      </c>
      <c r="Q3776" s="1" t="s">
        <v>34</v>
      </c>
      <c r="R3776" s="1" t="s">
        <v>1716</v>
      </c>
      <c r="S3776" s="1" t="s">
        <v>25331</v>
      </c>
      <c r="T3776" s="1" t="s">
        <v>26007</v>
      </c>
      <c r="U3776" s="1" t="s">
        <v>26008</v>
      </c>
      <c r="V3776" s="1" t="s">
        <v>140</v>
      </c>
      <c r="W3776" s="1" t="s">
        <v>293</v>
      </c>
      <c r="X3776" t="str">
        <f t="shared" si="407"/>
        <v>Complete</v>
      </c>
      <c r="Y3776">
        <f>MAX(0,100-IF(G3776="Invalid",Config!$B$5,0)-IF(I3776="Invalid",Config!$B$6,0)-IF(X3776="Incomplete",Config!$B$7,0)-IF(AF3776="Yes",Config!$B$37,0))</f>
        <v>100</v>
      </c>
      <c r="Z3776" s="1">
        <f>IF(OR(TRIM(B3776)="",COUNTIF(Config!$B$15:$B$19,B3776)&gt;0),1,0)+IF(OR(TRIM(C3776)="",COUNTIF(Config!$B$15:$B$19,C3776)&gt;0),1,0)+IF(OR(TRIM(F3776)="",COUNTIF(Config!$B$15:$B$19,F3776)&gt;0),1,0)+IF(OR(TRIM(H3776)="",COUNTIF(Config!$B$15:$B$19,H3776)&gt;0),1,0)+IF(OR(TRIM(E3776)="",COUNTIF(Config!$B$15:$B$19,E3776)&gt;0),1,0)+IF(OR(TRIM(K3776)="",COUNTIF(Config!$B$15:$B$19,K3776)&gt;0),1,0)+IF(OR(TRIM(P3776)="",COUNTIF(Config!$B$15:$B$19,P3776)&gt;0),1,0)+IF(OR(TRIM(R3776)="",COUNTIF(Config!$B$15:$B$19,R3776)&gt;0),1,0)</f>
        <v>0</v>
      </c>
      <c r="AA3776" s="1" cm="1">
        <f t="array" ref="AA3776">SUMPRODUCT(LEN(H3776)-LEN(SUBSTITUTE(H3776,{"0";"1";"2";"3";"4";"5";"6";"7";"8";"9"},"")))</f>
        <v>10</v>
      </c>
      <c r="AC3776" t="str">
        <f t="shared" si="408"/>
        <v/>
      </c>
      <c r="AD3776">
        <f t="shared" si="409"/>
        <v>1</v>
      </c>
      <c r="AE3776">
        <f t="shared" si="410"/>
        <v>1</v>
      </c>
      <c r="AF3776" t="str">
        <f t="shared" si="411"/>
        <v>No</v>
      </c>
      <c r="AG3776">
        <f t="shared" ca="1" si="412"/>
        <v>37</v>
      </c>
      <c r="AH3776" t="str">
        <f ca="1">IF(OR(V3776="",AG3776=""),"Yes",IF(AG3776&gt;Config!$B$41,"Yes","No"))</f>
        <v>No</v>
      </c>
    </row>
    <row r="3777" spans="1:34" x14ac:dyDescent="0.25">
      <c r="A3777" s="1" t="s">
        <v>26009</v>
      </c>
      <c r="B3777" s="1" t="s">
        <v>219</v>
      </c>
      <c r="C3777" s="1" t="s">
        <v>78</v>
      </c>
      <c r="D3777" s="1" t="s">
        <v>8336</v>
      </c>
      <c r="E3777" s="1" t="s">
        <v>159</v>
      </c>
      <c r="F3777" s="1" t="s">
        <v>26010</v>
      </c>
      <c r="G3777" t="str">
        <f t="shared" si="406"/>
        <v>Valid</v>
      </c>
      <c r="H3777" s="1" t="s">
        <v>26011</v>
      </c>
      <c r="I3777" t="str" cm="1">
        <f t="array" ref="I3777">IF(OR(TRIM(H3777)="",ISNUMBER(SEARCH("#",H3777)),AA3777&lt;Config!$B$8,SUMPRODUCT(--ISNUMBER(SEARCH({"a";"b";"c";"d";"e";"f";"g";"h";"i";"j";"k";"l";"m";"n";"o";"p";"q";"r";"s";"t";"u";"v";"w";"x";"y";"z"},H3777)))&gt;0),"Invalid","Valid")</f>
        <v>Valid</v>
      </c>
      <c r="J3777" s="1" t="s">
        <v>26012</v>
      </c>
      <c r="K3777" s="1" t="s">
        <v>195</v>
      </c>
      <c r="L3777" s="1" t="s">
        <v>84</v>
      </c>
      <c r="M3777" s="1" t="s">
        <v>85</v>
      </c>
      <c r="N3777" s="1" t="s">
        <v>68</v>
      </c>
      <c r="O3777" s="1" t="s">
        <v>266</v>
      </c>
      <c r="P3777" t="s">
        <v>328</v>
      </c>
      <c r="Q3777" s="1" t="s">
        <v>33838</v>
      </c>
      <c r="R3777" s="1" t="s">
        <v>330</v>
      </c>
      <c r="S3777" s="1" t="s">
        <v>20243</v>
      </c>
      <c r="T3777" s="1" t="s">
        <v>26013</v>
      </c>
      <c r="U3777" s="1" t="s">
        <v>1839</v>
      </c>
      <c r="V3777" s="1" t="s">
        <v>925</v>
      </c>
      <c r="W3777" s="1" t="s">
        <v>40</v>
      </c>
      <c r="X3777" t="str">
        <f t="shared" si="407"/>
        <v>Complete</v>
      </c>
      <c r="Y3777">
        <f>MAX(0,100-IF(G3777="Invalid",Config!$B$5,0)-IF(I3777="Invalid",Config!$B$6,0)-IF(X3777="Incomplete",Config!$B$7,0)-IF(AF3777="Yes",Config!$B$37,0))</f>
        <v>100</v>
      </c>
      <c r="Z3777" s="1">
        <f>IF(OR(TRIM(B3777)="",COUNTIF(Config!$B$15:$B$19,B3777)&gt;0),1,0)+IF(OR(TRIM(C3777)="",COUNTIF(Config!$B$15:$B$19,C3777)&gt;0),1,0)+IF(OR(TRIM(F3777)="",COUNTIF(Config!$B$15:$B$19,F3777)&gt;0),1,0)+IF(OR(TRIM(H3777)="",COUNTIF(Config!$B$15:$B$19,H3777)&gt;0),1,0)+IF(OR(TRIM(E3777)="",COUNTIF(Config!$B$15:$B$19,E3777)&gt;0),1,0)+IF(OR(TRIM(K3777)="",COUNTIF(Config!$B$15:$B$19,K3777)&gt;0),1,0)+IF(OR(TRIM(P3777)="",COUNTIF(Config!$B$15:$B$19,P3777)&gt;0),1,0)+IF(OR(TRIM(R3777)="",COUNTIF(Config!$B$15:$B$19,R3777)&gt;0),1,0)</f>
        <v>0</v>
      </c>
      <c r="AA3777" s="1" cm="1">
        <f t="array" ref="AA3777">SUMPRODUCT(LEN(H3777)-LEN(SUBSTITUTE(H3777,{"0";"1";"2";"3";"4";"5";"6";"7";"8";"9"},"")))</f>
        <v>11</v>
      </c>
      <c r="AC3777" t="str">
        <f t="shared" si="408"/>
        <v/>
      </c>
      <c r="AD3777">
        <f t="shared" si="409"/>
        <v>1</v>
      </c>
      <c r="AE3777">
        <f t="shared" si="410"/>
        <v>1</v>
      </c>
      <c r="AF3777" t="str">
        <f t="shared" si="411"/>
        <v>No</v>
      </c>
      <c r="AG3777">
        <f t="shared" ca="1" si="412"/>
        <v>267</v>
      </c>
      <c r="AH3777" t="str">
        <f ca="1">IF(OR(V3777="",AG3777=""),"Yes",IF(AG3777&gt;Config!$B$41,"Yes","No"))</f>
        <v>No</v>
      </c>
    </row>
    <row r="3778" spans="1:34" x14ac:dyDescent="0.25">
      <c r="A3778" s="1" t="s">
        <v>26014</v>
      </c>
      <c r="B3778" s="1" t="s">
        <v>2392</v>
      </c>
      <c r="C3778" s="1" t="s">
        <v>219</v>
      </c>
      <c r="D3778" s="1" t="s">
        <v>26015</v>
      </c>
      <c r="E3778" s="1" t="s">
        <v>33829</v>
      </c>
      <c r="F3778" s="1" t="s">
        <v>26016</v>
      </c>
      <c r="G3778" t="str">
        <f t="shared" si="406"/>
        <v>Valid</v>
      </c>
      <c r="H3778" s="1" t="s">
        <v>26017</v>
      </c>
      <c r="I3778" t="str" cm="1">
        <f t="array" ref="I3778">IF(OR(TRIM(H3778)="",ISNUMBER(SEARCH("#",H3778)),AA3778&lt;Config!$B$8,SUMPRODUCT(--ISNUMBER(SEARCH({"a";"b";"c";"d";"e";"f";"g";"h";"i";"j";"k";"l";"m";"n";"o";"p";"q";"r";"s";"t";"u";"v";"w";"x";"y";"z"},H3778)))&gt;0),"Invalid","Valid")</f>
        <v>Valid</v>
      </c>
      <c r="J3778" s="1" t="s">
        <v>26018</v>
      </c>
      <c r="K3778" s="1" t="s">
        <v>369</v>
      </c>
      <c r="L3778" s="1" t="s">
        <v>450</v>
      </c>
      <c r="M3778" s="1" t="s">
        <v>103</v>
      </c>
      <c r="N3778" s="1" t="s">
        <v>148</v>
      </c>
      <c r="O3778" s="1" t="s">
        <v>149</v>
      </c>
      <c r="P3778" t="s">
        <v>53</v>
      </c>
      <c r="Q3778" s="1" t="s">
        <v>54</v>
      </c>
      <c r="R3778" s="1" t="s">
        <v>415</v>
      </c>
      <c r="S3778" s="1" t="s">
        <v>26019</v>
      </c>
      <c r="T3778" s="1" t="s">
        <v>26020</v>
      </c>
      <c r="U3778" s="1" t="s">
        <v>5469</v>
      </c>
      <c r="V3778" s="1" t="s">
        <v>3570</v>
      </c>
      <c r="W3778" s="1" t="s">
        <v>60</v>
      </c>
      <c r="X3778" t="str">
        <f t="shared" si="407"/>
        <v>Incomplete</v>
      </c>
      <c r="Y3778">
        <f>MAX(0,100-IF(G3778="Invalid",Config!$B$5,0)-IF(I3778="Invalid",Config!$B$6,0)-IF(X3778="Incomplete",Config!$B$7,0)-IF(AF3778="Yes",Config!$B$37,0))</f>
        <v>60</v>
      </c>
      <c r="Z3778" s="1">
        <f>IF(OR(TRIM(B3778)="",COUNTIF(Config!$B$15:$B$19,B3778)&gt;0),1,0)+IF(OR(TRIM(C3778)="",COUNTIF(Config!$B$15:$B$19,C3778)&gt;0),1,0)+IF(OR(TRIM(F3778)="",COUNTIF(Config!$B$15:$B$19,F3778)&gt;0),1,0)+IF(OR(TRIM(H3778)="",COUNTIF(Config!$B$15:$B$19,H3778)&gt;0),1,0)+IF(OR(TRIM(E3778)="",COUNTIF(Config!$B$15:$B$19,E3778)&gt;0),1,0)+IF(OR(TRIM(K3778)="",COUNTIF(Config!$B$15:$B$19,K3778)&gt;0),1,0)+IF(OR(TRIM(P3778)="",COUNTIF(Config!$B$15:$B$19,P3778)&gt;0),1,0)+IF(OR(TRIM(R3778)="",COUNTIF(Config!$B$15:$B$19,R3778)&gt;0),1,0)</f>
        <v>1</v>
      </c>
      <c r="AA3778" s="1" cm="1">
        <f t="array" ref="AA3778">SUMPRODUCT(LEN(H3778)-LEN(SUBSTITUTE(H3778,{"0";"1";"2";"3";"4";"5";"6";"7";"8";"9"},"")))</f>
        <v>10</v>
      </c>
      <c r="AC3778" t="str">
        <f t="shared" si="408"/>
        <v>Incomplete Profile</v>
      </c>
      <c r="AD3778">
        <f t="shared" si="409"/>
        <v>1</v>
      </c>
      <c r="AE3778">
        <f t="shared" si="410"/>
        <v>1</v>
      </c>
      <c r="AF3778" t="str">
        <f t="shared" si="411"/>
        <v>No</v>
      </c>
      <c r="AG3778">
        <f t="shared" ca="1" si="412"/>
        <v>594</v>
      </c>
      <c r="AH3778" t="str">
        <f ca="1">IF(OR(V3778="",AG3778=""),"Yes",IF(AG3778&gt;Config!$B$41,"Yes","No"))</f>
        <v>Yes</v>
      </c>
    </row>
    <row r="3779" spans="1:34" x14ac:dyDescent="0.25">
      <c r="A3779" s="1" t="s">
        <v>26021</v>
      </c>
      <c r="B3779" s="1" t="s">
        <v>33815</v>
      </c>
      <c r="C3779" s="1" t="s">
        <v>598</v>
      </c>
      <c r="D3779" s="1" t="s">
        <v>598</v>
      </c>
      <c r="E3779" s="1" t="s">
        <v>35493</v>
      </c>
      <c r="F3779" s="1" t="s">
        <v>26022</v>
      </c>
      <c r="G3779" t="str">
        <f t="shared" ref="G3779:G3842" si="413">IFERROR(IF(OR(TRIM(F3779)="",LEN(F3779)-LEN(SUBSTITUTE(F3779,"@",""))&lt;&gt;1,FIND("@",F3779)=1,RIGHT(F3779,1)=".",ISNUMBER(SEARCH(" ",F3779)),ISERROR(FIND(".",F3779,FIND("@",F3779)+2))),"Invalid","Valid"),"Invalid")</f>
        <v>Valid</v>
      </c>
      <c r="H3779" s="1" t="s">
        <v>26023</v>
      </c>
      <c r="I3779" t="str" cm="1">
        <f t="array" ref="I3779">IF(OR(TRIM(H3779)="",ISNUMBER(SEARCH("#",H3779)),AA3779&lt;Config!$B$8,SUMPRODUCT(--ISNUMBER(SEARCH({"a";"b";"c";"d";"e";"f";"g";"h";"i";"j";"k";"l";"m";"n";"o";"p";"q";"r";"s";"t";"u";"v";"w";"x";"y";"z"},H3779)))&gt;0),"Invalid","Valid")</f>
        <v>Valid</v>
      </c>
      <c r="J3779" s="1" t="s">
        <v>26024</v>
      </c>
      <c r="K3779" s="1" t="s">
        <v>66</v>
      </c>
      <c r="L3779" s="1" t="s">
        <v>67</v>
      </c>
      <c r="M3779" s="1" t="s">
        <v>103</v>
      </c>
      <c r="N3779" s="1" t="s">
        <v>713</v>
      </c>
      <c r="O3779" s="1" t="s">
        <v>32</v>
      </c>
      <c r="P3779" t="s">
        <v>328</v>
      </c>
      <c r="Q3779" s="1" t="s">
        <v>1046</v>
      </c>
      <c r="R3779" s="1" t="s">
        <v>614</v>
      </c>
      <c r="S3779" s="1" t="s">
        <v>26025</v>
      </c>
      <c r="T3779" s="1" t="s">
        <v>26026</v>
      </c>
      <c r="U3779" s="1" t="s">
        <v>5925</v>
      </c>
      <c r="V3779" s="1" t="s">
        <v>698</v>
      </c>
      <c r="W3779" s="1" t="s">
        <v>75</v>
      </c>
      <c r="X3779" t="str">
        <f t="shared" ref="X3779:X3842" si="414">IF(Z3779=0,"Complete","Incomplete")</f>
        <v>Incomplete</v>
      </c>
      <c r="Y3779">
        <f>MAX(0,100-IF(G3779="Invalid",Config!$B$5,0)-IF(I3779="Invalid",Config!$B$6,0)-IF(X3779="Incomplete",Config!$B$7,0)-IF(AF3779="Yes",Config!$B$37,0))</f>
        <v>60</v>
      </c>
      <c r="Z3779" s="1">
        <f>IF(OR(TRIM(B3779)="",COUNTIF(Config!$B$15:$B$19,B3779)&gt;0),1,0)+IF(OR(TRIM(C3779)="",COUNTIF(Config!$B$15:$B$19,C3779)&gt;0),1,0)+IF(OR(TRIM(F3779)="",COUNTIF(Config!$B$15:$B$19,F3779)&gt;0),1,0)+IF(OR(TRIM(H3779)="",COUNTIF(Config!$B$15:$B$19,H3779)&gt;0),1,0)+IF(OR(TRIM(E3779)="",COUNTIF(Config!$B$15:$B$19,E3779)&gt;0),1,0)+IF(OR(TRIM(K3779)="",COUNTIF(Config!$B$15:$B$19,K3779)&gt;0),1,0)+IF(OR(TRIM(P3779)="",COUNTIF(Config!$B$15:$B$19,P3779)&gt;0),1,0)+IF(OR(TRIM(R3779)="",COUNTIF(Config!$B$15:$B$19,R3779)&gt;0),1,0)</f>
        <v>1</v>
      </c>
      <c r="AA3779" s="1" cm="1">
        <f t="array" ref="AA3779">SUMPRODUCT(LEN(H3779)-LEN(SUBSTITUTE(H3779,{"0";"1";"2";"3";"4";"5";"6";"7";"8";"9"},"")))</f>
        <v>11</v>
      </c>
      <c r="AC3779" t="str">
        <f t="shared" ref="AC3779:AC3842" si="415">_xlfn.TEXTJOIN("; ",TRUE,IF(G3779="Invalid","Invalid Email",""),IF(I3779="Invalid","Invalid Phone",""),IF(X3779="Incomplete","Incomplete Profile",""),IF(AF3779="Yes","Potential Duplicate",""))</f>
        <v>Incomplete Profile</v>
      </c>
      <c r="AD3779">
        <f t="shared" ref="AD3779:AD3842" si="416">IF(OR(TRIM(F3779)="",G3779="Invalid"),0,COUNTIF($F$2:$F$5131,F3779))</f>
        <v>1</v>
      </c>
      <c r="AE3779">
        <f t="shared" ref="AE3779:AE3842" si="417">IF(OR(TRIM(H3779)="",I3779="Invalid"),0,COUNTIF($H$2:$H$5131,H3779))</f>
        <v>1</v>
      </c>
      <c r="AF3779" t="str">
        <f t="shared" ref="AF3779:AF3842" si="418">IF(OR(AD3779&gt;1,AE3779&gt;1),"Yes","No")</f>
        <v>No</v>
      </c>
      <c r="AG3779">
        <f t="shared" ref="AG3779:AG3842" ca="1" si="419">IFERROR(TODAY()-DATEVALUE(V3779),IFERROR(TODAY()-DATE(VALUE(RIGHT(V3779,4)),VALUE(MID(V3779,FIND("/",V3779)+1,FIND("/",V3779,FIND("/",V3779)+1)-FIND("/",V3779)-1)),VALUE(LEFT(V3779,FIND("/",V3779)-1))),""))</f>
        <v>393</v>
      </c>
      <c r="AH3779" t="str">
        <f ca="1">IF(OR(V3779="",AG3779=""),"Yes",IF(AG3779&gt;Config!$B$41,"Yes","No"))</f>
        <v>Yes</v>
      </c>
    </row>
    <row r="3780" spans="1:34" x14ac:dyDescent="0.25">
      <c r="A3780" s="1" t="s">
        <v>26027</v>
      </c>
      <c r="B3780" s="1" t="s">
        <v>765</v>
      </c>
      <c r="C3780" s="1" t="s">
        <v>1166</v>
      </c>
      <c r="D3780" s="1" t="s">
        <v>6559</v>
      </c>
      <c r="E3780" s="1" t="s">
        <v>35494</v>
      </c>
      <c r="F3780" s="1" t="s">
        <v>26028</v>
      </c>
      <c r="G3780" t="str">
        <f t="shared" si="413"/>
        <v>Valid</v>
      </c>
      <c r="H3780" s="1" t="s">
        <v>26029</v>
      </c>
      <c r="I3780" t="str" cm="1">
        <f t="array" ref="I3780">IF(OR(TRIM(H3780)="",ISNUMBER(SEARCH("#",H3780)),AA3780&lt;Config!$B$8,SUMPRODUCT(--ISNUMBER(SEARCH({"a";"b";"c";"d";"e";"f";"g";"h";"i";"j";"k";"l";"m";"n";"o";"p";"q";"r";"s";"t";"u";"v";"w";"x";"y";"z"},H3780)))&gt;0),"Invalid","Valid")</f>
        <v>Valid</v>
      </c>
      <c r="J3780" s="1" t="s">
        <v>26030</v>
      </c>
      <c r="K3780" s="1" t="s">
        <v>287</v>
      </c>
      <c r="L3780" s="1" t="s">
        <v>29</v>
      </c>
      <c r="M3780" s="1" t="s">
        <v>33827</v>
      </c>
      <c r="N3780" s="1" t="s">
        <v>148</v>
      </c>
      <c r="O3780" s="1" t="s">
        <v>180</v>
      </c>
      <c r="P3780" t="s">
        <v>53</v>
      </c>
      <c r="Q3780" s="1" t="s">
        <v>55</v>
      </c>
      <c r="R3780" s="1" t="s">
        <v>55</v>
      </c>
      <c r="S3780" s="1" t="s">
        <v>17631</v>
      </c>
      <c r="T3780" s="1" t="s">
        <v>26031</v>
      </c>
      <c r="U3780" s="1" t="s">
        <v>4482</v>
      </c>
      <c r="V3780" s="1" t="s">
        <v>26032</v>
      </c>
      <c r="W3780" s="1" t="s">
        <v>384</v>
      </c>
      <c r="X3780" t="str">
        <f t="shared" si="414"/>
        <v>Complete</v>
      </c>
      <c r="Y3780">
        <f>MAX(0,100-IF(G3780="Invalid",Config!$B$5,0)-IF(I3780="Invalid",Config!$B$6,0)-IF(X3780="Incomplete",Config!$B$7,0)-IF(AF3780="Yes",Config!$B$37,0))</f>
        <v>100</v>
      </c>
      <c r="Z3780" s="1">
        <f>IF(OR(TRIM(B3780)="",COUNTIF(Config!$B$15:$B$19,B3780)&gt;0),1,0)+IF(OR(TRIM(C3780)="",COUNTIF(Config!$B$15:$B$19,C3780)&gt;0),1,0)+IF(OR(TRIM(F3780)="",COUNTIF(Config!$B$15:$B$19,F3780)&gt;0),1,0)+IF(OR(TRIM(H3780)="",COUNTIF(Config!$B$15:$B$19,H3780)&gt;0),1,0)+IF(OR(TRIM(E3780)="",COUNTIF(Config!$B$15:$B$19,E3780)&gt;0),1,0)+IF(OR(TRIM(K3780)="",COUNTIF(Config!$B$15:$B$19,K3780)&gt;0),1,0)+IF(OR(TRIM(P3780)="",COUNTIF(Config!$B$15:$B$19,P3780)&gt;0),1,0)+IF(OR(TRIM(R3780)="",COUNTIF(Config!$B$15:$B$19,R3780)&gt;0),1,0)</f>
        <v>0</v>
      </c>
      <c r="AA3780" s="1" cm="1">
        <f t="array" ref="AA3780">SUMPRODUCT(LEN(H3780)-LEN(SUBSTITUTE(H3780,{"0";"1";"2";"3";"4";"5";"6";"7";"8";"9"},"")))</f>
        <v>12</v>
      </c>
      <c r="AC3780" t="str">
        <f t="shared" si="415"/>
        <v/>
      </c>
      <c r="AD3780">
        <f t="shared" si="416"/>
        <v>1</v>
      </c>
      <c r="AE3780">
        <f t="shared" si="417"/>
        <v>1</v>
      </c>
      <c r="AF3780" t="str">
        <f t="shared" si="418"/>
        <v>No</v>
      </c>
      <c r="AG3780">
        <f t="shared" ca="1" si="419"/>
        <v>158</v>
      </c>
      <c r="AH3780" t="str">
        <f ca="1">IF(OR(V3780="",AG3780=""),"Yes",IF(AG3780&gt;Config!$B$41,"Yes","No"))</f>
        <v>No</v>
      </c>
    </row>
    <row r="3781" spans="1:34" x14ac:dyDescent="0.25">
      <c r="A3781" s="1" t="s">
        <v>26033</v>
      </c>
      <c r="B3781" s="1" t="s">
        <v>534</v>
      </c>
      <c r="C3781" s="1" t="s">
        <v>410</v>
      </c>
      <c r="D3781" s="1" t="s">
        <v>26034</v>
      </c>
      <c r="E3781" s="1" t="s">
        <v>159</v>
      </c>
      <c r="F3781" s="1" t="s">
        <v>26035</v>
      </c>
      <c r="G3781" t="str">
        <f t="shared" si="413"/>
        <v>Valid</v>
      </c>
      <c r="H3781" s="1" t="s">
        <v>26036</v>
      </c>
      <c r="I3781" t="str" cm="1">
        <f t="array" ref="I3781">IF(OR(TRIM(H3781)="",ISNUMBER(SEARCH("#",H3781)),AA3781&lt;Config!$B$8,SUMPRODUCT(--ISNUMBER(SEARCH({"a";"b";"c";"d";"e";"f";"g";"h";"i";"j";"k";"l";"m";"n";"o";"p";"q";"r";"s";"t";"u";"v";"w";"x";"y";"z"},H3781)))&gt;0),"Invalid","Valid")</f>
        <v>Valid</v>
      </c>
      <c r="J3781" s="1" t="s">
        <v>26037</v>
      </c>
      <c r="K3781" s="1" t="s">
        <v>48</v>
      </c>
      <c r="L3781" s="1" t="s">
        <v>84</v>
      </c>
      <c r="M3781" s="1" t="s">
        <v>251</v>
      </c>
      <c r="N3781" s="1" t="s">
        <v>51</v>
      </c>
      <c r="O3781" s="1" t="s">
        <v>149</v>
      </c>
      <c r="P3781" t="s">
        <v>87</v>
      </c>
      <c r="Q3781" s="1" t="s">
        <v>88</v>
      </c>
      <c r="R3781" s="1" t="s">
        <v>550</v>
      </c>
      <c r="S3781" s="1" t="s">
        <v>26038</v>
      </c>
      <c r="T3781" s="1" t="s">
        <v>26039</v>
      </c>
      <c r="U3781" s="1" t="s">
        <v>4361</v>
      </c>
      <c r="V3781" s="1" t="s">
        <v>26040</v>
      </c>
      <c r="W3781" s="1" t="s">
        <v>60</v>
      </c>
      <c r="X3781" t="str">
        <f t="shared" si="414"/>
        <v>Complete</v>
      </c>
      <c r="Y3781">
        <f>MAX(0,100-IF(G3781="Invalid",Config!$B$5,0)-IF(I3781="Invalid",Config!$B$6,0)-IF(X3781="Incomplete",Config!$B$7,0)-IF(AF3781="Yes",Config!$B$37,0))</f>
        <v>100</v>
      </c>
      <c r="Z3781" s="1">
        <f>IF(OR(TRIM(B3781)="",COUNTIF(Config!$B$15:$B$19,B3781)&gt;0),1,0)+IF(OR(TRIM(C3781)="",COUNTIF(Config!$B$15:$B$19,C3781)&gt;0),1,0)+IF(OR(TRIM(F3781)="",COUNTIF(Config!$B$15:$B$19,F3781)&gt;0),1,0)+IF(OR(TRIM(H3781)="",COUNTIF(Config!$B$15:$B$19,H3781)&gt;0),1,0)+IF(OR(TRIM(E3781)="",COUNTIF(Config!$B$15:$B$19,E3781)&gt;0),1,0)+IF(OR(TRIM(K3781)="",COUNTIF(Config!$B$15:$B$19,K3781)&gt;0),1,0)+IF(OR(TRIM(P3781)="",COUNTIF(Config!$B$15:$B$19,P3781)&gt;0),1,0)+IF(OR(TRIM(R3781)="",COUNTIF(Config!$B$15:$B$19,R3781)&gt;0),1,0)</f>
        <v>0</v>
      </c>
      <c r="AA3781" s="1" cm="1">
        <f t="array" ref="AA3781">SUMPRODUCT(LEN(H3781)-LEN(SUBSTITUTE(H3781,{"0";"1";"2";"3";"4";"5";"6";"7";"8";"9"},"")))</f>
        <v>11</v>
      </c>
      <c r="AC3781" t="str">
        <f t="shared" si="415"/>
        <v/>
      </c>
      <c r="AD3781">
        <f t="shared" si="416"/>
        <v>1</v>
      </c>
      <c r="AE3781">
        <f t="shared" si="417"/>
        <v>1</v>
      </c>
      <c r="AF3781" t="str">
        <f t="shared" si="418"/>
        <v>No</v>
      </c>
      <c r="AG3781">
        <f t="shared" ca="1" si="419"/>
        <v>588</v>
      </c>
      <c r="AH3781" t="str">
        <f ca="1">IF(OR(V3781="",AG3781=""),"Yes",IF(AG3781&gt;Config!$B$41,"Yes","No"))</f>
        <v>Yes</v>
      </c>
    </row>
    <row r="3782" spans="1:34" x14ac:dyDescent="0.25">
      <c r="A3782" s="1" t="s">
        <v>26041</v>
      </c>
      <c r="B3782" s="1" t="s">
        <v>1582</v>
      </c>
      <c r="C3782" s="1" t="s">
        <v>2104</v>
      </c>
      <c r="D3782" s="1" t="s">
        <v>26042</v>
      </c>
      <c r="E3782" s="1" t="s">
        <v>35495</v>
      </c>
      <c r="F3782" s="1" t="s">
        <v>26043</v>
      </c>
      <c r="G3782" t="str">
        <f t="shared" si="413"/>
        <v>Valid</v>
      </c>
      <c r="H3782" s="1" t="s">
        <v>26044</v>
      </c>
      <c r="I3782" t="str" cm="1">
        <f t="array" ref="I3782">IF(OR(TRIM(H3782)="",ISNUMBER(SEARCH("#",H3782)),AA3782&lt;Config!$B$8,SUMPRODUCT(--ISNUMBER(SEARCH({"a";"b";"c";"d";"e";"f";"g";"h";"i";"j";"k";"l";"m";"n";"o";"p";"q";"r";"s";"t";"u";"v";"w";"x";"y";"z"},H3782)))&gt;0),"Invalid","Valid")</f>
        <v>Valid</v>
      </c>
      <c r="J3782" s="1" t="s">
        <v>26045</v>
      </c>
      <c r="K3782" s="1" t="s">
        <v>133</v>
      </c>
      <c r="L3782" s="1" t="s">
        <v>450</v>
      </c>
      <c r="M3782" s="1" t="s">
        <v>462</v>
      </c>
      <c r="N3782" s="1" t="s">
        <v>51</v>
      </c>
      <c r="O3782" s="1" t="s">
        <v>149</v>
      </c>
      <c r="P3782" t="s">
        <v>104</v>
      </c>
      <c r="Q3782" s="1" t="s">
        <v>732</v>
      </c>
      <c r="R3782" s="1" t="s">
        <v>833</v>
      </c>
      <c r="S3782" s="1" t="s">
        <v>26046</v>
      </c>
      <c r="T3782" s="1" t="s">
        <v>26047</v>
      </c>
      <c r="U3782" s="1" t="s">
        <v>26048</v>
      </c>
      <c r="V3782" s="1" t="s">
        <v>698</v>
      </c>
      <c r="W3782" s="1" t="s">
        <v>125</v>
      </c>
      <c r="X3782" t="str">
        <f t="shared" si="414"/>
        <v>Complete</v>
      </c>
      <c r="Y3782">
        <f>MAX(0,100-IF(G3782="Invalid",Config!$B$5,0)-IF(I3782="Invalid",Config!$B$6,0)-IF(X3782="Incomplete",Config!$B$7,0)-IF(AF3782="Yes",Config!$B$37,0))</f>
        <v>100</v>
      </c>
      <c r="Z3782" s="1">
        <f>IF(OR(TRIM(B3782)="",COUNTIF(Config!$B$15:$B$19,B3782)&gt;0),1,0)+IF(OR(TRIM(C3782)="",COUNTIF(Config!$B$15:$B$19,C3782)&gt;0),1,0)+IF(OR(TRIM(F3782)="",COUNTIF(Config!$B$15:$B$19,F3782)&gt;0),1,0)+IF(OR(TRIM(H3782)="",COUNTIF(Config!$B$15:$B$19,H3782)&gt;0),1,0)+IF(OR(TRIM(E3782)="",COUNTIF(Config!$B$15:$B$19,E3782)&gt;0),1,0)+IF(OR(TRIM(K3782)="",COUNTIF(Config!$B$15:$B$19,K3782)&gt;0),1,0)+IF(OR(TRIM(P3782)="",COUNTIF(Config!$B$15:$B$19,P3782)&gt;0),1,0)+IF(OR(TRIM(R3782)="",COUNTIF(Config!$B$15:$B$19,R3782)&gt;0),1,0)</f>
        <v>0</v>
      </c>
      <c r="AA3782" s="1" cm="1">
        <f t="array" ref="AA3782">SUMPRODUCT(LEN(H3782)-LEN(SUBSTITUTE(H3782,{"0";"1";"2";"3";"4";"5";"6";"7";"8";"9"},"")))</f>
        <v>11</v>
      </c>
      <c r="AC3782" t="str">
        <f t="shared" si="415"/>
        <v/>
      </c>
      <c r="AD3782">
        <f t="shared" si="416"/>
        <v>1</v>
      </c>
      <c r="AE3782">
        <f t="shared" si="417"/>
        <v>1</v>
      </c>
      <c r="AF3782" t="str">
        <f t="shared" si="418"/>
        <v>No</v>
      </c>
      <c r="AG3782">
        <f t="shared" ca="1" si="419"/>
        <v>393</v>
      </c>
      <c r="AH3782" t="str">
        <f ca="1">IF(OR(V3782="",AG3782=""),"Yes",IF(AG3782&gt;Config!$B$41,"Yes","No"))</f>
        <v>Yes</v>
      </c>
    </row>
    <row r="3783" spans="1:34" x14ac:dyDescent="0.25">
      <c r="A3783" s="1" t="s">
        <v>26049</v>
      </c>
      <c r="B3783" s="1" t="s">
        <v>577</v>
      </c>
      <c r="C3783" s="1" t="s">
        <v>23</v>
      </c>
      <c r="D3783" s="1" t="s">
        <v>26050</v>
      </c>
      <c r="E3783" s="1" t="s">
        <v>35496</v>
      </c>
      <c r="F3783" s="1" t="s">
        <v>26051</v>
      </c>
      <c r="G3783" t="str">
        <f t="shared" si="413"/>
        <v>Valid</v>
      </c>
      <c r="H3783" s="1" t="s">
        <v>26052</v>
      </c>
      <c r="I3783" t="str" cm="1">
        <f t="array" ref="I3783">IF(OR(TRIM(H3783)="",ISNUMBER(SEARCH("#",H3783)),AA3783&lt;Config!$B$8,SUMPRODUCT(--ISNUMBER(SEARCH({"a";"b";"c";"d";"e";"f";"g";"h";"i";"j";"k";"l";"m";"n";"o";"p";"q";"r";"s";"t";"u";"v";"w";"x";"y";"z"},H3783)))&gt;0),"Invalid","Valid")</f>
        <v>Valid</v>
      </c>
      <c r="J3783" s="1" t="s">
        <v>26053</v>
      </c>
      <c r="K3783" s="1" t="s">
        <v>210</v>
      </c>
      <c r="L3783" s="1" t="s">
        <v>265</v>
      </c>
      <c r="M3783" s="1" t="s">
        <v>50</v>
      </c>
      <c r="N3783" s="1" t="s">
        <v>252</v>
      </c>
      <c r="O3783" s="1" t="s">
        <v>69</v>
      </c>
      <c r="P3783" t="s">
        <v>236</v>
      </c>
      <c r="Q3783" s="1" t="s">
        <v>254</v>
      </c>
      <c r="R3783" s="1" t="s">
        <v>961</v>
      </c>
      <c r="S3783" s="1" t="s">
        <v>2766</v>
      </c>
      <c r="T3783" s="1" t="s">
        <v>26054</v>
      </c>
      <c r="U3783" s="1" t="s">
        <v>5098</v>
      </c>
      <c r="V3783" s="1" t="s">
        <v>6460</v>
      </c>
      <c r="W3783" s="1" t="s">
        <v>141</v>
      </c>
      <c r="X3783" t="str">
        <f t="shared" si="414"/>
        <v>Complete</v>
      </c>
      <c r="Y3783">
        <f>MAX(0,100-IF(G3783="Invalid",Config!$B$5,0)-IF(I3783="Invalid",Config!$B$6,0)-IF(X3783="Incomplete",Config!$B$7,0)-IF(AF3783="Yes",Config!$B$37,0))</f>
        <v>100</v>
      </c>
      <c r="Z3783" s="1">
        <f>IF(OR(TRIM(B3783)="",COUNTIF(Config!$B$15:$B$19,B3783)&gt;0),1,0)+IF(OR(TRIM(C3783)="",COUNTIF(Config!$B$15:$B$19,C3783)&gt;0),1,0)+IF(OR(TRIM(F3783)="",COUNTIF(Config!$B$15:$B$19,F3783)&gt;0),1,0)+IF(OR(TRIM(H3783)="",COUNTIF(Config!$B$15:$B$19,H3783)&gt;0),1,0)+IF(OR(TRIM(E3783)="",COUNTIF(Config!$B$15:$B$19,E3783)&gt;0),1,0)+IF(OR(TRIM(K3783)="",COUNTIF(Config!$B$15:$B$19,K3783)&gt;0),1,0)+IF(OR(TRIM(P3783)="",COUNTIF(Config!$B$15:$B$19,P3783)&gt;0),1,0)+IF(OR(TRIM(R3783)="",COUNTIF(Config!$B$15:$B$19,R3783)&gt;0),1,0)</f>
        <v>0</v>
      </c>
      <c r="AA3783" s="1" cm="1">
        <f t="array" ref="AA3783">SUMPRODUCT(LEN(H3783)-LEN(SUBSTITUTE(H3783,{"0";"1";"2";"3";"4";"5";"6";"7";"8";"9"},"")))</f>
        <v>10</v>
      </c>
      <c r="AC3783" t="str">
        <f t="shared" si="415"/>
        <v/>
      </c>
      <c r="AD3783">
        <f t="shared" si="416"/>
        <v>1</v>
      </c>
      <c r="AE3783">
        <f t="shared" si="417"/>
        <v>1</v>
      </c>
      <c r="AF3783" t="str">
        <f t="shared" si="418"/>
        <v>No</v>
      </c>
      <c r="AG3783">
        <f t="shared" ca="1" si="419"/>
        <v>192</v>
      </c>
      <c r="AH3783" t="str">
        <f ca="1">IF(OR(V3783="",AG3783=""),"Yes",IF(AG3783&gt;Config!$B$41,"Yes","No"))</f>
        <v>No</v>
      </c>
    </row>
    <row r="3784" spans="1:34" x14ac:dyDescent="0.25">
      <c r="A3784" s="1" t="s">
        <v>26055</v>
      </c>
      <c r="B3784" s="1" t="s">
        <v>609</v>
      </c>
      <c r="C3784" s="1" t="s">
        <v>78</v>
      </c>
      <c r="D3784" s="1" t="s">
        <v>26056</v>
      </c>
      <c r="E3784" s="1" t="s">
        <v>34325</v>
      </c>
      <c r="F3784" s="1" t="s">
        <v>26057</v>
      </c>
      <c r="G3784" t="str">
        <f t="shared" si="413"/>
        <v>Valid</v>
      </c>
      <c r="H3784" s="1" t="s">
        <v>26058</v>
      </c>
      <c r="I3784" t="str" cm="1">
        <f t="array" ref="I3784">IF(OR(TRIM(H3784)="",ISNUMBER(SEARCH("#",H3784)),AA3784&lt;Config!$B$8,SUMPRODUCT(--ISNUMBER(SEARCH({"a";"b";"c";"d";"e";"f";"g";"h";"i";"j";"k";"l";"m";"n";"o";"p";"q";"r";"s";"t";"u";"v";"w";"x";"y";"z"},H3784)))&gt;0),"Invalid","Valid")</f>
        <v>Valid</v>
      </c>
      <c r="J3784" s="1" t="s">
        <v>26059</v>
      </c>
      <c r="K3784" s="1" t="s">
        <v>516</v>
      </c>
      <c r="L3784" s="1" t="s">
        <v>67</v>
      </c>
      <c r="M3784" s="1" t="s">
        <v>103</v>
      </c>
      <c r="N3784" s="1" t="s">
        <v>211</v>
      </c>
      <c r="O3784" s="1" t="s">
        <v>180</v>
      </c>
      <c r="P3784" t="s">
        <v>328</v>
      </c>
      <c r="Q3784" s="1" t="s">
        <v>329</v>
      </c>
      <c r="R3784" s="1" t="s">
        <v>330</v>
      </c>
      <c r="S3784" s="1" t="s">
        <v>26060</v>
      </c>
      <c r="T3784" s="1" t="s">
        <v>26061</v>
      </c>
      <c r="U3784" s="1" t="s">
        <v>2082</v>
      </c>
      <c r="V3784" s="1" t="s">
        <v>1897</v>
      </c>
      <c r="W3784" s="1" t="s">
        <v>60</v>
      </c>
      <c r="X3784" t="str">
        <f t="shared" si="414"/>
        <v>Complete</v>
      </c>
      <c r="Y3784">
        <f>MAX(0,100-IF(G3784="Invalid",Config!$B$5,0)-IF(I3784="Invalid",Config!$B$6,0)-IF(X3784="Incomplete",Config!$B$7,0)-IF(AF3784="Yes",Config!$B$37,0))</f>
        <v>100</v>
      </c>
      <c r="Z3784" s="1">
        <f>IF(OR(TRIM(B3784)="",COUNTIF(Config!$B$15:$B$19,B3784)&gt;0),1,0)+IF(OR(TRIM(C3784)="",COUNTIF(Config!$B$15:$B$19,C3784)&gt;0),1,0)+IF(OR(TRIM(F3784)="",COUNTIF(Config!$B$15:$B$19,F3784)&gt;0),1,0)+IF(OR(TRIM(H3784)="",COUNTIF(Config!$B$15:$B$19,H3784)&gt;0),1,0)+IF(OR(TRIM(E3784)="",COUNTIF(Config!$B$15:$B$19,E3784)&gt;0),1,0)+IF(OR(TRIM(K3784)="",COUNTIF(Config!$B$15:$B$19,K3784)&gt;0),1,0)+IF(OR(TRIM(P3784)="",COUNTIF(Config!$B$15:$B$19,P3784)&gt;0),1,0)+IF(OR(TRIM(R3784)="",COUNTIF(Config!$B$15:$B$19,R3784)&gt;0),1,0)</f>
        <v>0</v>
      </c>
      <c r="AA3784" s="1" cm="1">
        <f t="array" ref="AA3784">SUMPRODUCT(LEN(H3784)-LEN(SUBSTITUTE(H3784,{"0";"1";"2";"3";"4";"5";"6";"7";"8";"9"},"")))</f>
        <v>11</v>
      </c>
      <c r="AC3784" t="str">
        <f t="shared" si="415"/>
        <v/>
      </c>
      <c r="AD3784">
        <f t="shared" si="416"/>
        <v>1</v>
      </c>
      <c r="AE3784">
        <f t="shared" si="417"/>
        <v>1</v>
      </c>
      <c r="AF3784" t="str">
        <f t="shared" si="418"/>
        <v>No</v>
      </c>
      <c r="AG3784">
        <f t="shared" ca="1" si="419"/>
        <v>189</v>
      </c>
      <c r="AH3784" t="str">
        <f ca="1">IF(OR(V3784="",AG3784=""),"Yes",IF(AG3784&gt;Config!$B$41,"Yes","No"))</f>
        <v>No</v>
      </c>
    </row>
    <row r="3785" spans="1:34" x14ac:dyDescent="0.25">
      <c r="A3785" s="1" t="s">
        <v>26062</v>
      </c>
      <c r="B3785" s="1" t="s">
        <v>397</v>
      </c>
      <c r="C3785" s="1" t="s">
        <v>956</v>
      </c>
      <c r="D3785" s="1" t="s">
        <v>26063</v>
      </c>
      <c r="E3785" s="1" t="s">
        <v>34277</v>
      </c>
      <c r="F3785" s="1" t="s">
        <v>26064</v>
      </c>
      <c r="G3785" t="str">
        <f t="shared" si="413"/>
        <v>Valid</v>
      </c>
      <c r="H3785" s="1" t="s">
        <v>26065</v>
      </c>
      <c r="I3785" t="str" cm="1">
        <f t="array" ref="I3785">IF(OR(TRIM(H3785)="",ISNUMBER(SEARCH("#",H3785)),AA3785&lt;Config!$B$8,SUMPRODUCT(--ISNUMBER(SEARCH({"a";"b";"c";"d";"e";"f";"g";"h";"i";"j";"k";"l";"m";"n";"o";"p";"q";"r";"s";"t";"u";"v";"w";"x";"y";"z"},H3785)))&gt;0),"Invalid","Valid")</f>
        <v>Valid</v>
      </c>
      <c r="J3785" s="1" t="s">
        <v>26066</v>
      </c>
      <c r="K3785" s="1" t="s">
        <v>117</v>
      </c>
      <c r="L3785" s="1" t="s">
        <v>134</v>
      </c>
      <c r="M3785" s="1" t="s">
        <v>30</v>
      </c>
      <c r="N3785" s="1" t="s">
        <v>211</v>
      </c>
      <c r="O3785" s="1" t="s">
        <v>180</v>
      </c>
      <c r="P3785" t="s">
        <v>236</v>
      </c>
      <c r="Q3785" s="1" t="s">
        <v>253</v>
      </c>
      <c r="R3785" s="1" t="s">
        <v>961</v>
      </c>
      <c r="S3785" s="1" t="s">
        <v>26067</v>
      </c>
      <c r="T3785" s="1" t="s">
        <v>26068</v>
      </c>
      <c r="U3785" s="1" t="s">
        <v>11257</v>
      </c>
      <c r="V3785" s="1" t="s">
        <v>1273</v>
      </c>
      <c r="W3785" s="1" t="s">
        <v>75</v>
      </c>
      <c r="X3785" t="str">
        <f t="shared" si="414"/>
        <v>Complete</v>
      </c>
      <c r="Y3785">
        <f>MAX(0,100-IF(G3785="Invalid",Config!$B$5,0)-IF(I3785="Invalid",Config!$B$6,0)-IF(X3785="Incomplete",Config!$B$7,0)-IF(AF3785="Yes",Config!$B$37,0))</f>
        <v>100</v>
      </c>
      <c r="Z3785" s="1">
        <f>IF(OR(TRIM(B3785)="",COUNTIF(Config!$B$15:$B$19,B3785)&gt;0),1,0)+IF(OR(TRIM(C3785)="",COUNTIF(Config!$B$15:$B$19,C3785)&gt;0),1,0)+IF(OR(TRIM(F3785)="",COUNTIF(Config!$B$15:$B$19,F3785)&gt;0),1,0)+IF(OR(TRIM(H3785)="",COUNTIF(Config!$B$15:$B$19,H3785)&gt;0),1,0)+IF(OR(TRIM(E3785)="",COUNTIF(Config!$B$15:$B$19,E3785)&gt;0),1,0)+IF(OR(TRIM(K3785)="",COUNTIF(Config!$B$15:$B$19,K3785)&gt;0),1,0)+IF(OR(TRIM(P3785)="",COUNTIF(Config!$B$15:$B$19,P3785)&gt;0),1,0)+IF(OR(TRIM(R3785)="",COUNTIF(Config!$B$15:$B$19,R3785)&gt;0),1,0)</f>
        <v>0</v>
      </c>
      <c r="AA3785" s="1" cm="1">
        <f t="array" ref="AA3785">SUMPRODUCT(LEN(H3785)-LEN(SUBSTITUTE(H3785,{"0";"1";"2";"3";"4";"5";"6";"7";"8";"9"},"")))</f>
        <v>12</v>
      </c>
      <c r="AC3785" t="str">
        <f t="shared" si="415"/>
        <v/>
      </c>
      <c r="AD3785">
        <f t="shared" si="416"/>
        <v>1</v>
      </c>
      <c r="AE3785">
        <f t="shared" si="417"/>
        <v>1</v>
      </c>
      <c r="AF3785" t="str">
        <f t="shared" si="418"/>
        <v>No</v>
      </c>
      <c r="AG3785" t="str">
        <f t="shared" ca="1" si="419"/>
        <v/>
      </c>
      <c r="AH3785" t="str">
        <f ca="1">IF(OR(V3785="",AG3785=""),"Yes",IF(AG3785&gt;Config!$B$41,"Yes","No"))</f>
        <v>Yes</v>
      </c>
    </row>
    <row r="3786" spans="1:34" x14ac:dyDescent="0.25">
      <c r="A3786" s="1" t="s">
        <v>26069</v>
      </c>
      <c r="B3786" s="1" t="s">
        <v>409</v>
      </c>
      <c r="C3786" s="1" t="s">
        <v>620</v>
      </c>
      <c r="D3786" s="1" t="s">
        <v>26070</v>
      </c>
      <c r="E3786" s="1" t="s">
        <v>33930</v>
      </c>
      <c r="F3786" s="1" t="s">
        <v>26071</v>
      </c>
      <c r="G3786" t="str">
        <f t="shared" si="413"/>
        <v>Valid</v>
      </c>
      <c r="H3786" s="1" t="s">
        <v>26072</v>
      </c>
      <c r="I3786" t="str" cm="1">
        <f t="array" ref="I3786">IF(OR(TRIM(H3786)="",ISNUMBER(SEARCH("#",H3786)),AA3786&lt;Config!$B$8,SUMPRODUCT(--ISNUMBER(SEARCH({"a";"b";"c";"d";"e";"f";"g";"h";"i";"j";"k";"l";"m";"n";"o";"p";"q";"r";"s";"t";"u";"v";"w";"x";"y";"z"},H3786)))&gt;0),"Invalid","Valid")</f>
        <v>Valid</v>
      </c>
      <c r="J3786" s="1" t="s">
        <v>1215</v>
      </c>
      <c r="K3786" s="1" t="s">
        <v>163</v>
      </c>
      <c r="L3786" s="1" t="s">
        <v>67</v>
      </c>
      <c r="M3786" s="1" t="s">
        <v>165</v>
      </c>
      <c r="N3786" s="1" t="s">
        <v>713</v>
      </c>
      <c r="O3786" s="1" t="s">
        <v>196</v>
      </c>
      <c r="P3786" t="s">
        <v>53</v>
      </c>
      <c r="Q3786" s="1" t="s">
        <v>54</v>
      </c>
      <c r="R3786" s="1" t="s">
        <v>197</v>
      </c>
      <c r="S3786" s="1" t="s">
        <v>15347</v>
      </c>
      <c r="T3786" s="1" t="s">
        <v>26073</v>
      </c>
      <c r="U3786" s="1" t="s">
        <v>11434</v>
      </c>
      <c r="V3786" s="1" t="s">
        <v>4170</v>
      </c>
      <c r="W3786" s="1" t="s">
        <v>125</v>
      </c>
      <c r="X3786" t="str">
        <f t="shared" si="414"/>
        <v>Complete</v>
      </c>
      <c r="Y3786">
        <f>MAX(0,100-IF(G3786="Invalid",Config!$B$5,0)-IF(I3786="Invalid",Config!$B$6,0)-IF(X3786="Incomplete",Config!$B$7,0)-IF(AF3786="Yes",Config!$B$37,0))</f>
        <v>100</v>
      </c>
      <c r="Z3786" s="1">
        <f>IF(OR(TRIM(B3786)="",COUNTIF(Config!$B$15:$B$19,B3786)&gt;0),1,0)+IF(OR(TRIM(C3786)="",COUNTIF(Config!$B$15:$B$19,C3786)&gt;0),1,0)+IF(OR(TRIM(F3786)="",COUNTIF(Config!$B$15:$B$19,F3786)&gt;0),1,0)+IF(OR(TRIM(H3786)="",COUNTIF(Config!$B$15:$B$19,H3786)&gt;0),1,0)+IF(OR(TRIM(E3786)="",COUNTIF(Config!$B$15:$B$19,E3786)&gt;0),1,0)+IF(OR(TRIM(K3786)="",COUNTIF(Config!$B$15:$B$19,K3786)&gt;0),1,0)+IF(OR(TRIM(P3786)="",COUNTIF(Config!$B$15:$B$19,P3786)&gt;0),1,0)+IF(OR(TRIM(R3786)="",COUNTIF(Config!$B$15:$B$19,R3786)&gt;0),1,0)</f>
        <v>0</v>
      </c>
      <c r="AA3786" s="1" cm="1">
        <f t="array" ref="AA3786">SUMPRODUCT(LEN(H3786)-LEN(SUBSTITUTE(H3786,{"0";"1";"2";"3";"4";"5";"6";"7";"8";"9"},"")))</f>
        <v>12</v>
      </c>
      <c r="AC3786" t="str">
        <f t="shared" si="415"/>
        <v/>
      </c>
      <c r="AD3786">
        <f t="shared" si="416"/>
        <v>1</v>
      </c>
      <c r="AE3786">
        <f t="shared" si="417"/>
        <v>1</v>
      </c>
      <c r="AF3786" t="str">
        <f t="shared" si="418"/>
        <v>No</v>
      </c>
      <c r="AG3786">
        <f t="shared" ca="1" si="419"/>
        <v>39</v>
      </c>
      <c r="AH3786" t="str">
        <f ca="1">IF(OR(V3786="",AG3786=""),"Yes",IF(AG3786&gt;Config!$B$41,"Yes","No"))</f>
        <v>No</v>
      </c>
    </row>
    <row r="3787" spans="1:34" x14ac:dyDescent="0.25">
      <c r="A3787" s="1" t="s">
        <v>26074</v>
      </c>
      <c r="B3787" s="1" t="s">
        <v>544</v>
      </c>
      <c r="C3787" s="1" t="s">
        <v>364</v>
      </c>
      <c r="D3787" s="1" t="s">
        <v>26075</v>
      </c>
      <c r="E3787" s="1" t="s">
        <v>35497</v>
      </c>
      <c r="F3787" s="1" t="s">
        <v>26076</v>
      </c>
      <c r="G3787" t="str">
        <f t="shared" si="413"/>
        <v>Valid</v>
      </c>
      <c r="H3787" s="1" t="s">
        <v>26077</v>
      </c>
      <c r="I3787" t="str" cm="1">
        <f t="array" ref="I3787">IF(OR(TRIM(H3787)="",ISNUMBER(SEARCH("#",H3787)),AA3787&lt;Config!$B$8,SUMPRODUCT(--ISNUMBER(SEARCH({"a";"b";"c";"d";"e";"f";"g";"h";"i";"j";"k";"l";"m";"n";"o";"p";"q";"r";"s";"t";"u";"v";"w";"x";"y";"z"},H3787)))&gt;0),"Invalid","Valid")</f>
        <v>Valid</v>
      </c>
      <c r="J3787" s="1" t="s">
        <v>26078</v>
      </c>
      <c r="K3787" s="1" t="s">
        <v>66</v>
      </c>
      <c r="L3787" s="1" t="s">
        <v>179</v>
      </c>
      <c r="M3787" s="1" t="s">
        <v>135</v>
      </c>
      <c r="N3787" s="1" t="s">
        <v>437</v>
      </c>
      <c r="O3787" s="1" t="s">
        <v>266</v>
      </c>
      <c r="P3787" t="s">
        <v>53</v>
      </c>
      <c r="Q3787" s="1" t="s">
        <v>197</v>
      </c>
      <c r="R3787" s="1" t="s">
        <v>55</v>
      </c>
      <c r="S3787" s="1" t="s">
        <v>9225</v>
      </c>
      <c r="T3787" s="1" t="s">
        <v>26079</v>
      </c>
      <c r="U3787" s="1" t="s">
        <v>5891</v>
      </c>
      <c r="V3787" s="1" t="s">
        <v>140</v>
      </c>
      <c r="W3787" s="1" t="s">
        <v>94</v>
      </c>
      <c r="X3787" t="str">
        <f t="shared" si="414"/>
        <v>Complete</v>
      </c>
      <c r="Y3787">
        <f>MAX(0,100-IF(G3787="Invalid",Config!$B$5,0)-IF(I3787="Invalid",Config!$B$6,0)-IF(X3787="Incomplete",Config!$B$7,0)-IF(AF3787="Yes",Config!$B$37,0))</f>
        <v>100</v>
      </c>
      <c r="Z3787" s="1">
        <f>IF(OR(TRIM(B3787)="",COUNTIF(Config!$B$15:$B$19,B3787)&gt;0),1,0)+IF(OR(TRIM(C3787)="",COUNTIF(Config!$B$15:$B$19,C3787)&gt;0),1,0)+IF(OR(TRIM(F3787)="",COUNTIF(Config!$B$15:$B$19,F3787)&gt;0),1,0)+IF(OR(TRIM(H3787)="",COUNTIF(Config!$B$15:$B$19,H3787)&gt;0),1,0)+IF(OR(TRIM(E3787)="",COUNTIF(Config!$B$15:$B$19,E3787)&gt;0),1,0)+IF(OR(TRIM(K3787)="",COUNTIF(Config!$B$15:$B$19,K3787)&gt;0),1,0)+IF(OR(TRIM(P3787)="",COUNTIF(Config!$B$15:$B$19,P3787)&gt;0),1,0)+IF(OR(TRIM(R3787)="",COUNTIF(Config!$B$15:$B$19,R3787)&gt;0),1,0)</f>
        <v>0</v>
      </c>
      <c r="AA3787" s="1" cm="1">
        <f t="array" ref="AA3787">SUMPRODUCT(LEN(H3787)-LEN(SUBSTITUTE(H3787,{"0";"1";"2";"3";"4";"5";"6";"7";"8";"9"},"")))</f>
        <v>10</v>
      </c>
      <c r="AC3787" t="str">
        <f t="shared" si="415"/>
        <v/>
      </c>
      <c r="AD3787">
        <f t="shared" si="416"/>
        <v>1</v>
      </c>
      <c r="AE3787">
        <f t="shared" si="417"/>
        <v>1</v>
      </c>
      <c r="AF3787" t="str">
        <f t="shared" si="418"/>
        <v>No</v>
      </c>
      <c r="AG3787">
        <f t="shared" ca="1" si="419"/>
        <v>37</v>
      </c>
      <c r="AH3787" t="str">
        <f ca="1">IF(OR(V3787="",AG3787=""),"Yes",IF(AG3787&gt;Config!$B$41,"Yes","No"))</f>
        <v>No</v>
      </c>
    </row>
    <row r="3788" spans="1:34" x14ac:dyDescent="0.25">
      <c r="A3788" s="1" t="s">
        <v>26080</v>
      </c>
      <c r="B3788" s="1" t="s">
        <v>1266</v>
      </c>
      <c r="C3788" s="1" t="s">
        <v>1068</v>
      </c>
      <c r="D3788" s="1" t="s">
        <v>19987</v>
      </c>
      <c r="E3788" s="1" t="s">
        <v>739</v>
      </c>
      <c r="F3788" s="1" t="s">
        <v>26081</v>
      </c>
      <c r="G3788" t="str">
        <f t="shared" si="413"/>
        <v>Valid</v>
      </c>
      <c r="H3788" s="1" t="s">
        <v>26082</v>
      </c>
      <c r="I3788" t="str" cm="1">
        <f t="array" ref="I3788">IF(OR(TRIM(H3788)="",ISNUMBER(SEARCH("#",H3788)),AA3788&lt;Config!$B$8,SUMPRODUCT(--ISNUMBER(SEARCH({"a";"b";"c";"d";"e";"f";"g";"h";"i";"j";"k";"l";"m";"n";"o";"p";"q";"r";"s";"t";"u";"v";"w";"x";"y";"z"},H3788)))&gt;0),"Invalid","Valid")</f>
        <v>Valid</v>
      </c>
      <c r="J3788" s="1" t="s">
        <v>26083</v>
      </c>
      <c r="K3788" s="1" t="s">
        <v>147</v>
      </c>
      <c r="L3788" s="1" t="s">
        <v>450</v>
      </c>
      <c r="M3788" s="1" t="s">
        <v>135</v>
      </c>
      <c r="N3788" s="1" t="s">
        <v>358</v>
      </c>
      <c r="O3788" s="1" t="s">
        <v>266</v>
      </c>
      <c r="P3788" t="s">
        <v>87</v>
      </c>
      <c r="Q3788" s="1" t="s">
        <v>438</v>
      </c>
      <c r="R3788" s="1" t="s">
        <v>212</v>
      </c>
      <c r="S3788" s="1" t="s">
        <v>26084</v>
      </c>
      <c r="T3788" s="1" t="s">
        <v>26085</v>
      </c>
      <c r="U3788" s="1" t="s">
        <v>26086</v>
      </c>
      <c r="V3788" s="1" t="s">
        <v>26087</v>
      </c>
      <c r="W3788" s="1" t="s">
        <v>141</v>
      </c>
      <c r="X3788" t="str">
        <f t="shared" si="414"/>
        <v>Complete</v>
      </c>
      <c r="Y3788">
        <f>MAX(0,100-IF(G3788="Invalid",Config!$B$5,0)-IF(I3788="Invalid",Config!$B$6,0)-IF(X3788="Incomplete",Config!$B$7,0)-IF(AF3788="Yes",Config!$B$37,0))</f>
        <v>100</v>
      </c>
      <c r="Z3788" s="1">
        <f>IF(OR(TRIM(B3788)="",COUNTIF(Config!$B$15:$B$19,B3788)&gt;0),1,0)+IF(OR(TRIM(C3788)="",COUNTIF(Config!$B$15:$B$19,C3788)&gt;0),1,0)+IF(OR(TRIM(F3788)="",COUNTIF(Config!$B$15:$B$19,F3788)&gt;0),1,0)+IF(OR(TRIM(H3788)="",COUNTIF(Config!$B$15:$B$19,H3788)&gt;0),1,0)+IF(OR(TRIM(E3788)="",COUNTIF(Config!$B$15:$B$19,E3788)&gt;0),1,0)+IF(OR(TRIM(K3788)="",COUNTIF(Config!$B$15:$B$19,K3788)&gt;0),1,0)+IF(OR(TRIM(P3788)="",COUNTIF(Config!$B$15:$B$19,P3788)&gt;0),1,0)+IF(OR(TRIM(R3788)="",COUNTIF(Config!$B$15:$B$19,R3788)&gt;0),1,0)</f>
        <v>0</v>
      </c>
      <c r="AA3788" s="1" cm="1">
        <f t="array" ref="AA3788">SUMPRODUCT(LEN(H3788)-LEN(SUBSTITUTE(H3788,{"0";"1";"2";"3";"4";"5";"6";"7";"8";"9"},"")))</f>
        <v>10</v>
      </c>
      <c r="AC3788" t="str">
        <f t="shared" si="415"/>
        <v/>
      </c>
      <c r="AD3788">
        <f t="shared" si="416"/>
        <v>1</v>
      </c>
      <c r="AE3788">
        <f t="shared" si="417"/>
        <v>1</v>
      </c>
      <c r="AF3788" t="str">
        <f t="shared" si="418"/>
        <v>No</v>
      </c>
      <c r="AG3788" t="str">
        <f t="shared" ca="1" si="419"/>
        <v/>
      </c>
      <c r="AH3788" t="str">
        <f ca="1">IF(OR(V3788="",AG3788=""),"Yes",IF(AG3788&gt;Config!$B$41,"Yes","No"))</f>
        <v>Yes</v>
      </c>
    </row>
    <row r="3789" spans="1:34" x14ac:dyDescent="0.25">
      <c r="A3789" s="1" t="s">
        <v>26088</v>
      </c>
      <c r="B3789" s="1" t="s">
        <v>2392</v>
      </c>
      <c r="C3789" s="1" t="s">
        <v>1806</v>
      </c>
      <c r="D3789" s="1" t="s">
        <v>26089</v>
      </c>
      <c r="E3789" s="1" t="s">
        <v>33901</v>
      </c>
      <c r="F3789" s="1" t="s">
        <v>26090</v>
      </c>
      <c r="G3789" t="str">
        <f t="shared" si="413"/>
        <v>Valid</v>
      </c>
      <c r="H3789" s="1" t="s">
        <v>26091</v>
      </c>
      <c r="I3789" t="str" cm="1">
        <f t="array" ref="I3789">IF(OR(TRIM(H3789)="",ISNUMBER(SEARCH("#",H3789)),AA3789&lt;Config!$B$8,SUMPRODUCT(--ISNUMBER(SEARCH({"a";"b";"c";"d";"e";"f";"g";"h";"i";"j";"k";"l";"m";"n";"o";"p";"q";"r";"s";"t";"u";"v";"w";"x";"y";"z"},H3789)))&gt;0),"Invalid","Valid")</f>
        <v>Valid</v>
      </c>
      <c r="J3789" s="1" t="s">
        <v>26092</v>
      </c>
      <c r="K3789" s="1" t="s">
        <v>504</v>
      </c>
      <c r="L3789" s="1" t="s">
        <v>179</v>
      </c>
      <c r="M3789" s="1" t="s">
        <v>85</v>
      </c>
      <c r="N3789" s="1" t="s">
        <v>358</v>
      </c>
      <c r="O3789" s="1" t="s">
        <v>69</v>
      </c>
      <c r="P3789" t="s">
        <v>328</v>
      </c>
      <c r="Q3789" s="1" t="s">
        <v>33838</v>
      </c>
      <c r="R3789" s="1" t="s">
        <v>614</v>
      </c>
      <c r="S3789" s="1" t="s">
        <v>26093</v>
      </c>
      <c r="T3789" s="1" t="s">
        <v>26094</v>
      </c>
      <c r="U3789" s="1" t="s">
        <v>3134</v>
      </c>
      <c r="V3789" s="1" t="s">
        <v>687</v>
      </c>
      <c r="W3789" s="1" t="s">
        <v>125</v>
      </c>
      <c r="X3789" t="str">
        <f t="shared" si="414"/>
        <v>Complete</v>
      </c>
      <c r="Y3789">
        <f>MAX(0,100-IF(G3789="Invalid",Config!$B$5,0)-IF(I3789="Invalid",Config!$B$6,0)-IF(X3789="Incomplete",Config!$B$7,0)-IF(AF3789="Yes",Config!$B$37,0))</f>
        <v>100</v>
      </c>
      <c r="Z3789" s="1">
        <f>IF(OR(TRIM(B3789)="",COUNTIF(Config!$B$15:$B$19,B3789)&gt;0),1,0)+IF(OR(TRIM(C3789)="",COUNTIF(Config!$B$15:$B$19,C3789)&gt;0),1,0)+IF(OR(TRIM(F3789)="",COUNTIF(Config!$B$15:$B$19,F3789)&gt;0),1,0)+IF(OR(TRIM(H3789)="",COUNTIF(Config!$B$15:$B$19,H3789)&gt;0),1,0)+IF(OR(TRIM(E3789)="",COUNTIF(Config!$B$15:$B$19,E3789)&gt;0),1,0)+IF(OR(TRIM(K3789)="",COUNTIF(Config!$B$15:$B$19,K3789)&gt;0),1,0)+IF(OR(TRIM(P3789)="",COUNTIF(Config!$B$15:$B$19,P3789)&gt;0),1,0)+IF(OR(TRIM(R3789)="",COUNTIF(Config!$B$15:$B$19,R3789)&gt;0),1,0)</f>
        <v>0</v>
      </c>
      <c r="AA3789" s="1" cm="1">
        <f t="array" ref="AA3789">SUMPRODUCT(LEN(H3789)-LEN(SUBSTITUTE(H3789,{"0";"1";"2";"3";"4";"5";"6";"7";"8";"9"},"")))</f>
        <v>11</v>
      </c>
      <c r="AC3789" t="str">
        <f t="shared" si="415"/>
        <v/>
      </c>
      <c r="AD3789">
        <f t="shared" si="416"/>
        <v>1</v>
      </c>
      <c r="AE3789">
        <f t="shared" si="417"/>
        <v>1</v>
      </c>
      <c r="AF3789" t="str">
        <f t="shared" si="418"/>
        <v>No</v>
      </c>
      <c r="AG3789">
        <f t="shared" ca="1" si="419"/>
        <v>747</v>
      </c>
      <c r="AH3789" t="str">
        <f ca="1">IF(OR(V3789="",AG3789=""),"Yes",IF(AG3789&gt;Config!$B$41,"Yes","No"))</f>
        <v>Yes</v>
      </c>
    </row>
    <row r="3790" spans="1:34" x14ac:dyDescent="0.25">
      <c r="A3790" s="1" t="s">
        <v>26095</v>
      </c>
      <c r="B3790" s="1" t="s">
        <v>4752</v>
      </c>
      <c r="C3790" s="1" t="s">
        <v>545</v>
      </c>
      <c r="D3790" s="1" t="s">
        <v>26096</v>
      </c>
      <c r="E3790" s="1" t="s">
        <v>310</v>
      </c>
      <c r="F3790" s="1" t="s">
        <v>26097</v>
      </c>
      <c r="G3790" t="str">
        <f t="shared" si="413"/>
        <v>Valid</v>
      </c>
      <c r="H3790" s="1" t="s">
        <v>26098</v>
      </c>
      <c r="I3790" t="str" cm="1">
        <f t="array" ref="I3790">IF(OR(TRIM(H3790)="",ISNUMBER(SEARCH("#",H3790)),AA3790&lt;Config!$B$8,SUMPRODUCT(--ISNUMBER(SEARCH({"a";"b";"c";"d";"e";"f";"g";"h";"i";"j";"k";"l";"m";"n";"o";"p";"q";"r";"s";"t";"u";"v";"w";"x";"y";"z"},H3790)))&gt;0),"Invalid","Valid")</f>
        <v>Valid</v>
      </c>
      <c r="J3790" s="1" t="s">
        <v>26099</v>
      </c>
      <c r="K3790" s="1" t="s">
        <v>195</v>
      </c>
      <c r="L3790" s="1" t="s">
        <v>164</v>
      </c>
      <c r="M3790" s="1" t="s">
        <v>343</v>
      </c>
      <c r="N3790" s="1" t="s">
        <v>358</v>
      </c>
      <c r="O3790" s="1" t="s">
        <v>69</v>
      </c>
      <c r="P3790" t="s">
        <v>344</v>
      </c>
      <c r="Q3790" s="1" t="s">
        <v>971</v>
      </c>
      <c r="R3790" s="1" t="s">
        <v>1200</v>
      </c>
      <c r="S3790" s="1" t="s">
        <v>15633</v>
      </c>
      <c r="T3790" s="1" t="s">
        <v>26100</v>
      </c>
      <c r="U3790" s="1" t="s">
        <v>10418</v>
      </c>
      <c r="V3790" s="1" t="s">
        <v>26101</v>
      </c>
      <c r="W3790" s="1" t="s">
        <v>94</v>
      </c>
      <c r="X3790" t="str">
        <f t="shared" si="414"/>
        <v>Complete</v>
      </c>
      <c r="Y3790">
        <f>MAX(0,100-IF(G3790="Invalid",Config!$B$5,0)-IF(I3790="Invalid",Config!$B$6,0)-IF(X3790="Incomplete",Config!$B$7,0)-IF(AF3790="Yes",Config!$B$37,0))</f>
        <v>100</v>
      </c>
      <c r="Z3790" s="1">
        <f>IF(OR(TRIM(B3790)="",COUNTIF(Config!$B$15:$B$19,B3790)&gt;0),1,0)+IF(OR(TRIM(C3790)="",COUNTIF(Config!$B$15:$B$19,C3790)&gt;0),1,0)+IF(OR(TRIM(F3790)="",COUNTIF(Config!$B$15:$B$19,F3790)&gt;0),1,0)+IF(OR(TRIM(H3790)="",COUNTIF(Config!$B$15:$B$19,H3790)&gt;0),1,0)+IF(OR(TRIM(E3790)="",COUNTIF(Config!$B$15:$B$19,E3790)&gt;0),1,0)+IF(OR(TRIM(K3790)="",COUNTIF(Config!$B$15:$B$19,K3790)&gt;0),1,0)+IF(OR(TRIM(P3790)="",COUNTIF(Config!$B$15:$B$19,P3790)&gt;0),1,0)+IF(OR(TRIM(R3790)="",COUNTIF(Config!$B$15:$B$19,R3790)&gt;0),1,0)</f>
        <v>0</v>
      </c>
      <c r="AA3790" s="1" cm="1">
        <f t="array" ref="AA3790">SUMPRODUCT(LEN(H3790)-LEN(SUBSTITUTE(H3790,{"0";"1";"2";"3";"4";"5";"6";"7";"8";"9"},"")))</f>
        <v>11</v>
      </c>
      <c r="AC3790" t="str">
        <f t="shared" si="415"/>
        <v/>
      </c>
      <c r="AD3790">
        <f t="shared" si="416"/>
        <v>1</v>
      </c>
      <c r="AE3790">
        <f t="shared" si="417"/>
        <v>1</v>
      </c>
      <c r="AF3790" t="str">
        <f t="shared" si="418"/>
        <v>No</v>
      </c>
      <c r="AG3790">
        <f t="shared" ca="1" si="419"/>
        <v>161</v>
      </c>
      <c r="AH3790" t="str">
        <f ca="1">IF(OR(V3790="",AG3790=""),"Yes",IF(AG3790&gt;Config!$B$41,"Yes","No"))</f>
        <v>No</v>
      </c>
    </row>
    <row r="3791" spans="1:34" x14ac:dyDescent="0.25">
      <c r="A3791" s="1" t="s">
        <v>26102</v>
      </c>
      <c r="B3791" s="1" t="s">
        <v>156</v>
      </c>
      <c r="C3791" s="1" t="s">
        <v>420</v>
      </c>
      <c r="D3791" s="1" t="s">
        <v>476</v>
      </c>
      <c r="E3791" s="1" t="s">
        <v>35498</v>
      </c>
      <c r="F3791" s="1" t="s">
        <v>26103</v>
      </c>
      <c r="G3791" t="str">
        <f t="shared" si="413"/>
        <v>Valid</v>
      </c>
      <c r="H3791" s="1" t="s">
        <v>26104</v>
      </c>
      <c r="I3791" t="str" cm="1">
        <f t="array" ref="I3791">IF(OR(TRIM(H3791)="",ISNUMBER(SEARCH("#",H3791)),AA3791&lt;Config!$B$8,SUMPRODUCT(--ISNUMBER(SEARCH({"a";"b";"c";"d";"e";"f";"g";"h";"i";"j";"k";"l";"m";"n";"o";"p";"q";"r";"s";"t";"u";"v";"w";"x";"y";"z"},H3791)))&gt;0),"Invalid","Valid")</f>
        <v>Valid</v>
      </c>
      <c r="J3791" s="1" t="s">
        <v>26105</v>
      </c>
      <c r="K3791" s="1" t="s">
        <v>178</v>
      </c>
      <c r="L3791" s="1" t="s">
        <v>102</v>
      </c>
      <c r="M3791" s="1" t="s">
        <v>33825</v>
      </c>
      <c r="N3791" s="1" t="s">
        <v>86</v>
      </c>
      <c r="O3791" s="1" t="s">
        <v>196</v>
      </c>
      <c r="P3791" t="s">
        <v>590</v>
      </c>
      <c r="Q3791" s="1" t="s">
        <v>591</v>
      </c>
      <c r="R3791" s="1" t="s">
        <v>845</v>
      </c>
      <c r="S3791" s="1" t="s">
        <v>7232</v>
      </c>
      <c r="T3791" s="1" t="s">
        <v>26106</v>
      </c>
      <c r="U3791" s="1" t="s">
        <v>3695</v>
      </c>
      <c r="V3791" s="1" t="s">
        <v>140</v>
      </c>
      <c r="W3791" s="1" t="s">
        <v>293</v>
      </c>
      <c r="X3791" t="str">
        <f t="shared" si="414"/>
        <v>Complete</v>
      </c>
      <c r="Y3791">
        <f>MAX(0,100-IF(G3791="Invalid",Config!$B$5,0)-IF(I3791="Invalid",Config!$B$6,0)-IF(X3791="Incomplete",Config!$B$7,0)-IF(AF3791="Yes",Config!$B$37,0))</f>
        <v>100</v>
      </c>
      <c r="Z3791" s="1">
        <f>IF(OR(TRIM(B3791)="",COUNTIF(Config!$B$15:$B$19,B3791)&gt;0),1,0)+IF(OR(TRIM(C3791)="",COUNTIF(Config!$B$15:$B$19,C3791)&gt;0),1,0)+IF(OR(TRIM(F3791)="",COUNTIF(Config!$B$15:$B$19,F3791)&gt;0),1,0)+IF(OR(TRIM(H3791)="",COUNTIF(Config!$B$15:$B$19,H3791)&gt;0),1,0)+IF(OR(TRIM(E3791)="",COUNTIF(Config!$B$15:$B$19,E3791)&gt;0),1,0)+IF(OR(TRIM(K3791)="",COUNTIF(Config!$B$15:$B$19,K3791)&gt;0),1,0)+IF(OR(TRIM(P3791)="",COUNTIF(Config!$B$15:$B$19,P3791)&gt;0),1,0)+IF(OR(TRIM(R3791)="",COUNTIF(Config!$B$15:$B$19,R3791)&gt;0),1,0)</f>
        <v>0</v>
      </c>
      <c r="AA3791" s="1" cm="1">
        <f t="array" ref="AA3791">SUMPRODUCT(LEN(H3791)-LEN(SUBSTITUTE(H3791,{"0";"1";"2";"3";"4";"5";"6";"7";"8";"9"},"")))</f>
        <v>10</v>
      </c>
      <c r="AC3791" t="str">
        <f t="shared" si="415"/>
        <v/>
      </c>
      <c r="AD3791">
        <f t="shared" si="416"/>
        <v>1</v>
      </c>
      <c r="AE3791">
        <f t="shared" si="417"/>
        <v>1</v>
      </c>
      <c r="AF3791" t="str">
        <f t="shared" si="418"/>
        <v>No</v>
      </c>
      <c r="AG3791">
        <f t="shared" ca="1" si="419"/>
        <v>37</v>
      </c>
      <c r="AH3791" t="str">
        <f ca="1">IF(OR(V3791="",AG3791=""),"Yes",IF(AG3791&gt;Config!$B$41,"Yes","No"))</f>
        <v>No</v>
      </c>
    </row>
    <row r="3792" spans="1:34" x14ac:dyDescent="0.25">
      <c r="A3792" s="1" t="s">
        <v>26107</v>
      </c>
      <c r="B3792" s="1" t="s">
        <v>33815</v>
      </c>
      <c r="C3792" s="1" t="s">
        <v>828</v>
      </c>
      <c r="D3792" s="1" t="s">
        <v>828</v>
      </c>
      <c r="E3792" s="1" t="s">
        <v>35499</v>
      </c>
      <c r="F3792" s="1" t="s">
        <v>26108</v>
      </c>
      <c r="G3792" t="str">
        <f t="shared" si="413"/>
        <v>Valid</v>
      </c>
      <c r="H3792" s="1" t="s">
        <v>26109</v>
      </c>
      <c r="I3792" t="str" cm="1">
        <f t="array" ref="I3792">IF(OR(TRIM(H3792)="",ISNUMBER(SEARCH("#",H3792)),AA3792&lt;Config!$B$8,SUMPRODUCT(--ISNUMBER(SEARCH({"a";"b";"c";"d";"e";"f";"g";"h";"i";"j";"k";"l";"m";"n";"o";"p";"q";"r";"s";"t";"u";"v";"w";"x";"y";"z"},H3792)))&gt;0),"Invalid","Valid")</f>
        <v>Valid</v>
      </c>
      <c r="J3792" s="1" t="s">
        <v>26110</v>
      </c>
      <c r="K3792" s="1" t="s">
        <v>287</v>
      </c>
      <c r="L3792" s="1" t="s">
        <v>265</v>
      </c>
      <c r="M3792" s="1" t="s">
        <v>135</v>
      </c>
      <c r="N3792" s="1" t="s">
        <v>358</v>
      </c>
      <c r="O3792" s="1" t="s">
        <v>69</v>
      </c>
      <c r="P3792" t="s">
        <v>33</v>
      </c>
      <c r="Q3792" s="1" t="s">
        <v>119</v>
      </c>
      <c r="R3792" s="1" t="s">
        <v>2361</v>
      </c>
      <c r="S3792" s="1" t="s">
        <v>1996</v>
      </c>
      <c r="T3792" s="1" t="s">
        <v>26111</v>
      </c>
      <c r="U3792" s="1" t="s">
        <v>2943</v>
      </c>
      <c r="V3792" s="1" t="s">
        <v>1193</v>
      </c>
      <c r="W3792" s="1" t="s">
        <v>94</v>
      </c>
      <c r="X3792" t="str">
        <f t="shared" si="414"/>
        <v>Incomplete</v>
      </c>
      <c r="Y3792">
        <f>MAX(0,100-IF(G3792="Invalid",Config!$B$5,0)-IF(I3792="Invalid",Config!$B$6,0)-IF(X3792="Incomplete",Config!$B$7,0)-IF(AF3792="Yes",Config!$B$37,0))</f>
        <v>60</v>
      </c>
      <c r="Z3792" s="1">
        <f>IF(OR(TRIM(B3792)="",COUNTIF(Config!$B$15:$B$19,B3792)&gt;0),1,0)+IF(OR(TRIM(C3792)="",COUNTIF(Config!$B$15:$B$19,C3792)&gt;0),1,0)+IF(OR(TRIM(F3792)="",COUNTIF(Config!$B$15:$B$19,F3792)&gt;0),1,0)+IF(OR(TRIM(H3792)="",COUNTIF(Config!$B$15:$B$19,H3792)&gt;0),1,0)+IF(OR(TRIM(E3792)="",COUNTIF(Config!$B$15:$B$19,E3792)&gt;0),1,0)+IF(OR(TRIM(K3792)="",COUNTIF(Config!$B$15:$B$19,K3792)&gt;0),1,0)+IF(OR(TRIM(P3792)="",COUNTIF(Config!$B$15:$B$19,P3792)&gt;0),1,0)+IF(OR(TRIM(R3792)="",COUNTIF(Config!$B$15:$B$19,R3792)&gt;0),1,0)</f>
        <v>1</v>
      </c>
      <c r="AA3792" s="1" cm="1">
        <f t="array" ref="AA3792">SUMPRODUCT(LEN(H3792)-LEN(SUBSTITUTE(H3792,{"0";"1";"2";"3";"4";"5";"6";"7";"8";"9"},"")))</f>
        <v>10</v>
      </c>
      <c r="AC3792" t="str">
        <f t="shared" si="415"/>
        <v>Incomplete Profile</v>
      </c>
      <c r="AD3792">
        <f t="shared" si="416"/>
        <v>1</v>
      </c>
      <c r="AE3792">
        <f t="shared" si="417"/>
        <v>1</v>
      </c>
      <c r="AF3792" t="str">
        <f t="shared" si="418"/>
        <v>No</v>
      </c>
      <c r="AG3792">
        <f t="shared" ca="1" si="419"/>
        <v>417</v>
      </c>
      <c r="AH3792" t="str">
        <f ca="1">IF(OR(V3792="",AG3792=""),"Yes",IF(AG3792&gt;Config!$B$41,"Yes","No"))</f>
        <v>Yes</v>
      </c>
    </row>
    <row r="3793" spans="1:34" x14ac:dyDescent="0.25">
      <c r="A3793" s="1" t="s">
        <v>26112</v>
      </c>
      <c r="B3793" s="1" t="s">
        <v>1085</v>
      </c>
      <c r="C3793" s="1" t="s">
        <v>620</v>
      </c>
      <c r="D3793" s="1" t="s">
        <v>22686</v>
      </c>
      <c r="E3793" s="1" t="s">
        <v>681</v>
      </c>
      <c r="F3793" s="1" t="s">
        <v>26113</v>
      </c>
      <c r="G3793" t="str">
        <f t="shared" si="413"/>
        <v>Valid</v>
      </c>
      <c r="H3793" s="1" t="s">
        <v>26114</v>
      </c>
      <c r="I3793" t="str" cm="1">
        <f t="array" ref="I3793">IF(OR(TRIM(H3793)="",ISNUMBER(SEARCH("#",H3793)),AA3793&lt;Config!$B$8,SUMPRODUCT(--ISNUMBER(SEARCH({"a";"b";"c";"d";"e";"f";"g";"h";"i";"j";"k";"l";"m";"n";"o";"p";"q";"r";"s";"t";"u";"v";"w";"x";"y";"z"},H3793)))&gt;0),"Invalid","Valid")</f>
        <v>Valid</v>
      </c>
      <c r="J3793" s="1" t="s">
        <v>26115</v>
      </c>
      <c r="K3793" s="1" t="s">
        <v>369</v>
      </c>
      <c r="L3793" s="1" t="s">
        <v>102</v>
      </c>
      <c r="M3793" s="1" t="s">
        <v>33825</v>
      </c>
      <c r="N3793" s="1" t="s">
        <v>437</v>
      </c>
      <c r="O3793" s="1" t="s">
        <v>149</v>
      </c>
      <c r="P3793" t="s">
        <v>236</v>
      </c>
      <c r="Q3793" s="1" t="s">
        <v>238</v>
      </c>
      <c r="R3793" s="1" t="s">
        <v>961</v>
      </c>
      <c r="S3793" s="1" t="s">
        <v>26116</v>
      </c>
      <c r="T3793" s="1" t="s">
        <v>26117</v>
      </c>
      <c r="U3793" s="1" t="s">
        <v>5240</v>
      </c>
      <c r="V3793" s="1" t="s">
        <v>1300</v>
      </c>
      <c r="W3793" s="1" t="s">
        <v>293</v>
      </c>
      <c r="X3793" t="str">
        <f t="shared" si="414"/>
        <v>Complete</v>
      </c>
      <c r="Y3793">
        <f>MAX(0,100-IF(G3793="Invalid",Config!$B$5,0)-IF(I3793="Invalid",Config!$B$6,0)-IF(X3793="Incomplete",Config!$B$7,0)-IF(AF3793="Yes",Config!$B$37,0))</f>
        <v>100</v>
      </c>
      <c r="Z3793" s="1">
        <f>IF(OR(TRIM(B3793)="",COUNTIF(Config!$B$15:$B$19,B3793)&gt;0),1,0)+IF(OR(TRIM(C3793)="",COUNTIF(Config!$B$15:$B$19,C3793)&gt;0),1,0)+IF(OR(TRIM(F3793)="",COUNTIF(Config!$B$15:$B$19,F3793)&gt;0),1,0)+IF(OR(TRIM(H3793)="",COUNTIF(Config!$B$15:$B$19,H3793)&gt;0),1,0)+IF(OR(TRIM(E3793)="",COUNTIF(Config!$B$15:$B$19,E3793)&gt;0),1,0)+IF(OR(TRIM(K3793)="",COUNTIF(Config!$B$15:$B$19,K3793)&gt;0),1,0)+IF(OR(TRIM(P3793)="",COUNTIF(Config!$B$15:$B$19,P3793)&gt;0),1,0)+IF(OR(TRIM(R3793)="",COUNTIF(Config!$B$15:$B$19,R3793)&gt;0),1,0)</f>
        <v>0</v>
      </c>
      <c r="AA3793" s="1" cm="1">
        <f t="array" ref="AA3793">SUMPRODUCT(LEN(H3793)-LEN(SUBSTITUTE(H3793,{"0";"1";"2";"3";"4";"5";"6";"7";"8";"9"},"")))</f>
        <v>12</v>
      </c>
      <c r="AC3793" t="str">
        <f t="shared" si="415"/>
        <v/>
      </c>
      <c r="AD3793">
        <f t="shared" si="416"/>
        <v>1</v>
      </c>
      <c r="AE3793">
        <f t="shared" si="417"/>
        <v>1</v>
      </c>
      <c r="AF3793" t="str">
        <f t="shared" si="418"/>
        <v>No</v>
      </c>
      <c r="AG3793">
        <f t="shared" ca="1" si="419"/>
        <v>290</v>
      </c>
      <c r="AH3793" t="str">
        <f ca="1">IF(OR(V3793="",AG3793=""),"Yes",IF(AG3793&gt;Config!$B$41,"Yes","No"))</f>
        <v>No</v>
      </c>
    </row>
    <row r="3794" spans="1:34" x14ac:dyDescent="0.25">
      <c r="A3794" s="1" t="s">
        <v>26118</v>
      </c>
      <c r="B3794" s="1" t="s">
        <v>112</v>
      </c>
      <c r="C3794" s="1" t="s">
        <v>861</v>
      </c>
      <c r="D3794" s="1" t="s">
        <v>5264</v>
      </c>
      <c r="E3794" s="1" t="s">
        <v>35439</v>
      </c>
      <c r="F3794" s="1" t="s">
        <v>21310</v>
      </c>
      <c r="G3794" t="str">
        <f t="shared" si="413"/>
        <v>Valid</v>
      </c>
      <c r="H3794" s="1" t="s">
        <v>26119</v>
      </c>
      <c r="I3794" t="str" cm="1">
        <f t="array" ref="I3794">IF(OR(TRIM(H3794)="",ISNUMBER(SEARCH("#",H3794)),AA3794&lt;Config!$B$8,SUMPRODUCT(--ISNUMBER(SEARCH({"a";"b";"c";"d";"e";"f";"g";"h";"i";"j";"k";"l";"m";"n";"o";"p";"q";"r";"s";"t";"u";"v";"w";"x";"y";"z"},H3794)))&gt;0),"Invalid","Valid")</f>
        <v>Valid</v>
      </c>
      <c r="J3794" s="1" t="s">
        <v>26120</v>
      </c>
      <c r="K3794" s="1" t="s">
        <v>481</v>
      </c>
      <c r="L3794" s="1" t="s">
        <v>84</v>
      </c>
      <c r="M3794" s="1" t="s">
        <v>135</v>
      </c>
      <c r="N3794" s="1" t="s">
        <v>86</v>
      </c>
      <c r="O3794" s="1" t="s">
        <v>180</v>
      </c>
      <c r="P3794" t="s">
        <v>328</v>
      </c>
      <c r="Q3794" s="1" t="s">
        <v>1046</v>
      </c>
      <c r="R3794" s="1" t="s">
        <v>614</v>
      </c>
      <c r="S3794" s="1" t="s">
        <v>26121</v>
      </c>
      <c r="T3794" s="1" t="s">
        <v>26122</v>
      </c>
      <c r="U3794" s="1" t="s">
        <v>13013</v>
      </c>
      <c r="V3794" s="1" t="s">
        <v>4152</v>
      </c>
      <c r="W3794" s="1" t="s">
        <v>75</v>
      </c>
      <c r="X3794" t="str">
        <f t="shared" si="414"/>
        <v>Complete</v>
      </c>
      <c r="Y3794">
        <f>MAX(0,100-IF(G3794="Invalid",Config!$B$5,0)-IF(I3794="Invalid",Config!$B$6,0)-IF(X3794="Incomplete",Config!$B$7,0)-IF(AF3794="Yes",Config!$B$37,0))</f>
        <v>75</v>
      </c>
      <c r="Z3794" s="1">
        <f>IF(OR(TRIM(B3794)="",COUNTIF(Config!$B$15:$B$19,B3794)&gt;0),1,0)+IF(OR(TRIM(C3794)="",COUNTIF(Config!$B$15:$B$19,C3794)&gt;0),1,0)+IF(OR(TRIM(F3794)="",COUNTIF(Config!$B$15:$B$19,F3794)&gt;0),1,0)+IF(OR(TRIM(H3794)="",COUNTIF(Config!$B$15:$B$19,H3794)&gt;0),1,0)+IF(OR(TRIM(E3794)="",COUNTIF(Config!$B$15:$B$19,E3794)&gt;0),1,0)+IF(OR(TRIM(K3794)="",COUNTIF(Config!$B$15:$B$19,K3794)&gt;0),1,0)+IF(OR(TRIM(P3794)="",COUNTIF(Config!$B$15:$B$19,P3794)&gt;0),1,0)+IF(OR(TRIM(R3794)="",COUNTIF(Config!$B$15:$B$19,R3794)&gt;0),1,0)</f>
        <v>0</v>
      </c>
      <c r="AA3794" s="1" cm="1">
        <f t="array" ref="AA3794">SUMPRODUCT(LEN(H3794)-LEN(SUBSTITUTE(H3794,{"0";"1";"2";"3";"4";"5";"6";"7";"8";"9"},"")))</f>
        <v>11</v>
      </c>
      <c r="AC3794" t="str">
        <f t="shared" si="415"/>
        <v>Potential Duplicate</v>
      </c>
      <c r="AD3794">
        <f t="shared" si="416"/>
        <v>2</v>
      </c>
      <c r="AE3794">
        <f t="shared" si="417"/>
        <v>1</v>
      </c>
      <c r="AF3794" t="str">
        <f t="shared" si="418"/>
        <v>Yes</v>
      </c>
      <c r="AG3794">
        <f t="shared" ca="1" si="419"/>
        <v>483</v>
      </c>
      <c r="AH3794" t="str">
        <f ca="1">IF(OR(V3794="",AG3794=""),"Yes",IF(AG3794&gt;Config!$B$41,"Yes","No"))</f>
        <v>Yes</v>
      </c>
    </row>
    <row r="3795" spans="1:34" x14ac:dyDescent="0.25">
      <c r="A3795" s="1" t="s">
        <v>26123</v>
      </c>
      <c r="B3795" s="1" t="s">
        <v>678</v>
      </c>
      <c r="C3795" s="1" t="s">
        <v>398</v>
      </c>
      <c r="D3795" s="1" t="s">
        <v>26124</v>
      </c>
      <c r="E3795" s="1" t="s">
        <v>34818</v>
      </c>
      <c r="F3795" s="1" t="s">
        <v>26125</v>
      </c>
      <c r="G3795" t="str">
        <f t="shared" si="413"/>
        <v>Valid</v>
      </c>
      <c r="H3795" s="1" t="s">
        <v>26126</v>
      </c>
      <c r="I3795" t="str" cm="1">
        <f t="array" ref="I3795">IF(OR(TRIM(H3795)="",ISNUMBER(SEARCH("#",H3795)),AA3795&lt;Config!$B$8,SUMPRODUCT(--ISNUMBER(SEARCH({"a";"b";"c";"d";"e";"f";"g";"h";"i";"j";"k";"l";"m";"n";"o";"p";"q";"r";"s";"t";"u";"v";"w";"x";"y";"z"},H3795)))&gt;0),"Invalid","Valid")</f>
        <v>Valid</v>
      </c>
      <c r="J3795" s="1" t="s">
        <v>131</v>
      </c>
      <c r="K3795" s="1" t="s">
        <v>210</v>
      </c>
      <c r="L3795" s="1" t="s">
        <v>134</v>
      </c>
      <c r="M3795" s="1" t="s">
        <v>30</v>
      </c>
      <c r="N3795" s="1" t="s">
        <v>148</v>
      </c>
      <c r="O3795" s="1" t="s">
        <v>180</v>
      </c>
      <c r="P3795" t="s">
        <v>104</v>
      </c>
      <c r="Q3795" s="1" t="s">
        <v>302</v>
      </c>
      <c r="R3795" s="1" t="s">
        <v>833</v>
      </c>
      <c r="S3795" s="1" t="s">
        <v>26127</v>
      </c>
      <c r="T3795" s="1" t="s">
        <v>26128</v>
      </c>
      <c r="U3795" s="1" t="s">
        <v>6011</v>
      </c>
      <c r="V3795" s="1" t="s">
        <v>11378</v>
      </c>
      <c r="W3795" s="1" t="s">
        <v>40</v>
      </c>
      <c r="X3795" t="str">
        <f t="shared" si="414"/>
        <v>Complete</v>
      </c>
      <c r="Y3795">
        <f>MAX(0,100-IF(G3795="Invalid",Config!$B$5,0)-IF(I3795="Invalid",Config!$B$6,0)-IF(X3795="Incomplete",Config!$B$7,0)-IF(AF3795="Yes",Config!$B$37,0))</f>
        <v>75</v>
      </c>
      <c r="Z3795" s="1">
        <f>IF(OR(TRIM(B3795)="",COUNTIF(Config!$B$15:$B$19,B3795)&gt;0),1,0)+IF(OR(TRIM(C3795)="",COUNTIF(Config!$B$15:$B$19,C3795)&gt;0),1,0)+IF(OR(TRIM(F3795)="",COUNTIF(Config!$B$15:$B$19,F3795)&gt;0),1,0)+IF(OR(TRIM(H3795)="",COUNTIF(Config!$B$15:$B$19,H3795)&gt;0),1,0)+IF(OR(TRIM(E3795)="",COUNTIF(Config!$B$15:$B$19,E3795)&gt;0),1,0)+IF(OR(TRIM(K3795)="",COUNTIF(Config!$B$15:$B$19,K3795)&gt;0),1,0)+IF(OR(TRIM(P3795)="",COUNTIF(Config!$B$15:$B$19,P3795)&gt;0),1,0)+IF(OR(TRIM(R3795)="",COUNTIF(Config!$B$15:$B$19,R3795)&gt;0),1,0)</f>
        <v>0</v>
      </c>
      <c r="AA3795" s="1" cm="1">
        <f t="array" ref="AA3795">SUMPRODUCT(LEN(H3795)-LEN(SUBSTITUTE(H3795,{"0";"1";"2";"3";"4";"5";"6";"7";"8";"9"},"")))</f>
        <v>11</v>
      </c>
      <c r="AC3795" t="str">
        <f t="shared" si="415"/>
        <v>Potential Duplicate</v>
      </c>
      <c r="AD3795">
        <f t="shared" si="416"/>
        <v>1</v>
      </c>
      <c r="AE3795">
        <f t="shared" si="417"/>
        <v>2</v>
      </c>
      <c r="AF3795" t="str">
        <f t="shared" si="418"/>
        <v>Yes</v>
      </c>
      <c r="AG3795">
        <f t="shared" ca="1" si="419"/>
        <v>168</v>
      </c>
      <c r="AH3795" t="str">
        <f ca="1">IF(OR(V3795="",AG3795=""),"Yes",IF(AG3795&gt;Config!$B$41,"Yes","No"))</f>
        <v>No</v>
      </c>
    </row>
    <row r="3796" spans="1:34" x14ac:dyDescent="0.25">
      <c r="A3796" s="1" t="s">
        <v>26129</v>
      </c>
      <c r="B3796" s="1" t="s">
        <v>2392</v>
      </c>
      <c r="C3796" s="1" t="s">
        <v>545</v>
      </c>
      <c r="D3796" s="1" t="s">
        <v>10251</v>
      </c>
      <c r="E3796" s="1" t="s">
        <v>33824</v>
      </c>
      <c r="F3796" s="1" t="s">
        <v>26130</v>
      </c>
      <c r="G3796" t="str">
        <f t="shared" si="413"/>
        <v>Valid</v>
      </c>
      <c r="H3796" s="1" t="s">
        <v>26131</v>
      </c>
      <c r="I3796" t="str" cm="1">
        <f t="array" ref="I3796">IF(OR(TRIM(H3796)="",ISNUMBER(SEARCH("#",H3796)),AA3796&lt;Config!$B$8,SUMPRODUCT(--ISNUMBER(SEARCH({"a";"b";"c";"d";"e";"f";"g";"h";"i";"j";"k";"l";"m";"n";"o";"p";"q";"r";"s";"t";"u";"v";"w";"x";"y";"z"},H3796)))&gt;0),"Invalid","Valid")</f>
        <v>Valid</v>
      </c>
      <c r="J3796" s="1" t="s">
        <v>26132</v>
      </c>
      <c r="K3796" s="1" t="s">
        <v>866</v>
      </c>
      <c r="L3796" s="1" t="s">
        <v>102</v>
      </c>
      <c r="M3796" s="1" t="s">
        <v>391</v>
      </c>
      <c r="N3796" s="1" t="s">
        <v>86</v>
      </c>
      <c r="O3796" s="1" t="s">
        <v>196</v>
      </c>
      <c r="P3796" t="s">
        <v>33</v>
      </c>
      <c r="Q3796" s="1" t="s">
        <v>1664</v>
      </c>
      <c r="R3796" s="1" t="s">
        <v>482</v>
      </c>
      <c r="S3796" s="1" t="s">
        <v>26133</v>
      </c>
      <c r="T3796" s="1" t="s">
        <v>26134</v>
      </c>
      <c r="U3796" s="1" t="s">
        <v>25151</v>
      </c>
      <c r="V3796" s="1" t="s">
        <v>5367</v>
      </c>
      <c r="W3796" s="1" t="s">
        <v>202</v>
      </c>
      <c r="X3796" t="str">
        <f t="shared" si="414"/>
        <v>Complete</v>
      </c>
      <c r="Y3796">
        <f>MAX(0,100-IF(G3796="Invalid",Config!$B$5,0)-IF(I3796="Invalid",Config!$B$6,0)-IF(X3796="Incomplete",Config!$B$7,0)-IF(AF3796="Yes",Config!$B$37,0))</f>
        <v>100</v>
      </c>
      <c r="Z3796" s="1">
        <f>IF(OR(TRIM(B3796)="",COUNTIF(Config!$B$15:$B$19,B3796)&gt;0),1,0)+IF(OR(TRIM(C3796)="",COUNTIF(Config!$B$15:$B$19,C3796)&gt;0),1,0)+IF(OR(TRIM(F3796)="",COUNTIF(Config!$B$15:$B$19,F3796)&gt;0),1,0)+IF(OR(TRIM(H3796)="",COUNTIF(Config!$B$15:$B$19,H3796)&gt;0),1,0)+IF(OR(TRIM(E3796)="",COUNTIF(Config!$B$15:$B$19,E3796)&gt;0),1,0)+IF(OR(TRIM(K3796)="",COUNTIF(Config!$B$15:$B$19,K3796)&gt;0),1,0)+IF(OR(TRIM(P3796)="",COUNTIF(Config!$B$15:$B$19,P3796)&gt;0),1,0)+IF(OR(TRIM(R3796)="",COUNTIF(Config!$B$15:$B$19,R3796)&gt;0),1,0)</f>
        <v>0</v>
      </c>
      <c r="AA3796" s="1" cm="1">
        <f t="array" ref="AA3796">SUMPRODUCT(LEN(H3796)-LEN(SUBSTITUTE(H3796,{"0";"1";"2";"3";"4";"5";"6";"7";"8";"9"},"")))</f>
        <v>10</v>
      </c>
      <c r="AC3796" t="str">
        <f t="shared" si="415"/>
        <v/>
      </c>
      <c r="AD3796">
        <f t="shared" si="416"/>
        <v>1</v>
      </c>
      <c r="AE3796">
        <f t="shared" si="417"/>
        <v>1</v>
      </c>
      <c r="AF3796" t="str">
        <f t="shared" si="418"/>
        <v>No</v>
      </c>
      <c r="AG3796">
        <f t="shared" ca="1" si="419"/>
        <v>90</v>
      </c>
      <c r="AH3796" t="str">
        <f ca="1">IF(OR(V3796="",AG3796=""),"Yes",IF(AG3796&gt;Config!$B$41,"Yes","No"))</f>
        <v>No</v>
      </c>
    </row>
    <row r="3797" spans="1:34" x14ac:dyDescent="0.25">
      <c r="A3797" s="1" t="s">
        <v>26135</v>
      </c>
      <c r="B3797" s="1" t="s">
        <v>1266</v>
      </c>
      <c r="C3797" s="1" t="s">
        <v>956</v>
      </c>
      <c r="D3797" s="1" t="s">
        <v>26136</v>
      </c>
      <c r="E3797" s="1" t="s">
        <v>34355</v>
      </c>
      <c r="F3797" s="1" t="s">
        <v>26137</v>
      </c>
      <c r="G3797" t="str">
        <f t="shared" si="413"/>
        <v>Valid</v>
      </c>
      <c r="H3797" s="1" t="s">
        <v>26138</v>
      </c>
      <c r="I3797" t="str" cm="1">
        <f t="array" ref="I3797">IF(OR(TRIM(H3797)="",ISNUMBER(SEARCH("#",H3797)),AA3797&lt;Config!$B$8,SUMPRODUCT(--ISNUMBER(SEARCH({"a";"b";"c";"d";"e";"f";"g";"h";"i";"j";"k";"l";"m";"n";"o";"p";"q";"r";"s";"t";"u";"v";"w";"x";"y";"z"},H3797)))&gt;0),"Invalid","Valid")</f>
        <v>Valid</v>
      </c>
      <c r="J3797" s="1" t="s">
        <v>26139</v>
      </c>
      <c r="K3797" s="1" t="s">
        <v>66</v>
      </c>
      <c r="L3797" s="1" t="s">
        <v>102</v>
      </c>
      <c r="M3797" s="1" t="s">
        <v>33827</v>
      </c>
      <c r="N3797" s="1" t="s">
        <v>224</v>
      </c>
      <c r="O3797" s="1" t="s">
        <v>69</v>
      </c>
      <c r="P3797" t="s">
        <v>236</v>
      </c>
      <c r="Q3797" s="1" t="s">
        <v>254</v>
      </c>
      <c r="R3797" s="1" t="s">
        <v>961</v>
      </c>
      <c r="S3797" s="1" t="s">
        <v>2362</v>
      </c>
      <c r="T3797" s="1" t="s">
        <v>26140</v>
      </c>
      <c r="U3797" s="1" t="s">
        <v>7816</v>
      </c>
      <c r="V3797" s="1" t="s">
        <v>26101</v>
      </c>
      <c r="W3797" s="1" t="s">
        <v>293</v>
      </c>
      <c r="X3797" t="str">
        <f t="shared" si="414"/>
        <v>Complete</v>
      </c>
      <c r="Y3797">
        <f>MAX(0,100-IF(G3797="Invalid",Config!$B$5,0)-IF(I3797="Invalid",Config!$B$6,0)-IF(X3797="Incomplete",Config!$B$7,0)-IF(AF3797="Yes",Config!$B$37,0))</f>
        <v>100</v>
      </c>
      <c r="Z3797" s="1">
        <f>IF(OR(TRIM(B3797)="",COUNTIF(Config!$B$15:$B$19,B3797)&gt;0),1,0)+IF(OR(TRIM(C3797)="",COUNTIF(Config!$B$15:$B$19,C3797)&gt;0),1,0)+IF(OR(TRIM(F3797)="",COUNTIF(Config!$B$15:$B$19,F3797)&gt;0),1,0)+IF(OR(TRIM(H3797)="",COUNTIF(Config!$B$15:$B$19,H3797)&gt;0),1,0)+IF(OR(TRIM(E3797)="",COUNTIF(Config!$B$15:$B$19,E3797)&gt;0),1,0)+IF(OR(TRIM(K3797)="",COUNTIF(Config!$B$15:$B$19,K3797)&gt;0),1,0)+IF(OR(TRIM(P3797)="",COUNTIF(Config!$B$15:$B$19,P3797)&gt;0),1,0)+IF(OR(TRIM(R3797)="",COUNTIF(Config!$B$15:$B$19,R3797)&gt;0),1,0)</f>
        <v>0</v>
      </c>
      <c r="AA3797" s="1" cm="1">
        <f t="array" ref="AA3797">SUMPRODUCT(LEN(H3797)-LEN(SUBSTITUTE(H3797,{"0";"1";"2";"3";"4";"5";"6";"7";"8";"9"},"")))</f>
        <v>12</v>
      </c>
      <c r="AC3797" t="str">
        <f t="shared" si="415"/>
        <v/>
      </c>
      <c r="AD3797">
        <f t="shared" si="416"/>
        <v>1</v>
      </c>
      <c r="AE3797">
        <f t="shared" si="417"/>
        <v>1</v>
      </c>
      <c r="AF3797" t="str">
        <f t="shared" si="418"/>
        <v>No</v>
      </c>
      <c r="AG3797">
        <f t="shared" ca="1" si="419"/>
        <v>161</v>
      </c>
      <c r="AH3797" t="str">
        <f ca="1">IF(OR(V3797="",AG3797=""),"Yes",IF(AG3797&gt;Config!$B$41,"Yes","No"))</f>
        <v>No</v>
      </c>
    </row>
    <row r="3798" spans="1:34" x14ac:dyDescent="0.25">
      <c r="A3798" s="1" t="s">
        <v>26141</v>
      </c>
      <c r="B3798" s="1" t="s">
        <v>3522</v>
      </c>
      <c r="C3798" s="1" t="s">
        <v>219</v>
      </c>
      <c r="D3798" s="1" t="s">
        <v>26142</v>
      </c>
      <c r="E3798" s="1" t="s">
        <v>35500</v>
      </c>
      <c r="F3798" s="1" t="s">
        <v>26143</v>
      </c>
      <c r="G3798" t="str">
        <f t="shared" si="413"/>
        <v>Valid</v>
      </c>
      <c r="H3798" s="1" t="s">
        <v>23472</v>
      </c>
      <c r="I3798" t="str" cm="1">
        <f t="array" ref="I3798">IF(OR(TRIM(H3798)="",ISNUMBER(SEARCH("#",H3798)),AA3798&lt;Config!$B$8,SUMPRODUCT(--ISNUMBER(SEARCH({"a";"b";"c";"d";"e";"f";"g";"h";"i";"j";"k";"l";"m";"n";"o";"p";"q";"r";"s";"t";"u";"v";"w";"x";"y";"z"},H3798)))&gt;0),"Invalid","Valid")</f>
        <v>Valid</v>
      </c>
      <c r="J3798" s="1" t="s">
        <v>26144</v>
      </c>
      <c r="K3798" s="1" t="s">
        <v>147</v>
      </c>
      <c r="L3798" s="1" t="s">
        <v>84</v>
      </c>
      <c r="M3798" s="1" t="s">
        <v>235</v>
      </c>
      <c r="N3798" s="1" t="s">
        <v>33819</v>
      </c>
      <c r="O3798" s="1" t="s">
        <v>180</v>
      </c>
      <c r="P3798" t="s">
        <v>590</v>
      </c>
      <c r="Q3798" s="1" t="s">
        <v>591</v>
      </c>
      <c r="R3798" s="1" t="s">
        <v>1774</v>
      </c>
      <c r="S3798" s="1" t="s">
        <v>13918</v>
      </c>
      <c r="T3798" s="1" t="s">
        <v>26145</v>
      </c>
      <c r="U3798" s="1" t="s">
        <v>6468</v>
      </c>
      <c r="V3798" s="1" t="s">
        <v>140</v>
      </c>
      <c r="W3798" s="1" t="s">
        <v>94</v>
      </c>
      <c r="X3798" t="str">
        <f t="shared" si="414"/>
        <v>Complete</v>
      </c>
      <c r="Y3798">
        <f>MAX(0,100-IF(G3798="Invalid",Config!$B$5,0)-IF(I3798="Invalid",Config!$B$6,0)-IF(X3798="Incomplete",Config!$B$7,0)-IF(AF3798="Yes",Config!$B$37,0))</f>
        <v>75</v>
      </c>
      <c r="Z3798" s="1">
        <f>IF(OR(TRIM(B3798)="",COUNTIF(Config!$B$15:$B$19,B3798)&gt;0),1,0)+IF(OR(TRIM(C3798)="",COUNTIF(Config!$B$15:$B$19,C3798)&gt;0),1,0)+IF(OR(TRIM(F3798)="",COUNTIF(Config!$B$15:$B$19,F3798)&gt;0),1,0)+IF(OR(TRIM(H3798)="",COUNTIF(Config!$B$15:$B$19,H3798)&gt;0),1,0)+IF(OR(TRIM(E3798)="",COUNTIF(Config!$B$15:$B$19,E3798)&gt;0),1,0)+IF(OR(TRIM(K3798)="",COUNTIF(Config!$B$15:$B$19,K3798)&gt;0),1,0)+IF(OR(TRIM(P3798)="",COUNTIF(Config!$B$15:$B$19,P3798)&gt;0),1,0)+IF(OR(TRIM(R3798)="",COUNTIF(Config!$B$15:$B$19,R3798)&gt;0),1,0)</f>
        <v>0</v>
      </c>
      <c r="AA3798" s="1" cm="1">
        <f t="array" ref="AA3798">SUMPRODUCT(LEN(H3798)-LEN(SUBSTITUTE(H3798,{"0";"1";"2";"3";"4";"5";"6";"7";"8";"9"},"")))</f>
        <v>12</v>
      </c>
      <c r="AC3798" t="str">
        <f t="shared" si="415"/>
        <v>Potential Duplicate</v>
      </c>
      <c r="AD3798">
        <f t="shared" si="416"/>
        <v>1</v>
      </c>
      <c r="AE3798">
        <f t="shared" si="417"/>
        <v>2</v>
      </c>
      <c r="AF3798" t="str">
        <f t="shared" si="418"/>
        <v>Yes</v>
      </c>
      <c r="AG3798">
        <f t="shared" ca="1" si="419"/>
        <v>37</v>
      </c>
      <c r="AH3798" t="str">
        <f ca="1">IF(OR(V3798="",AG3798=""),"Yes",IF(AG3798&gt;Config!$B$41,"Yes","No"))</f>
        <v>No</v>
      </c>
    </row>
    <row r="3799" spans="1:34" x14ac:dyDescent="0.25">
      <c r="A3799" s="1" t="s">
        <v>26146</v>
      </c>
      <c r="B3799" s="1" t="s">
        <v>898</v>
      </c>
      <c r="C3799" s="1" t="s">
        <v>189</v>
      </c>
      <c r="D3799" s="1" t="s">
        <v>26147</v>
      </c>
      <c r="E3799" s="1" t="s">
        <v>34159</v>
      </c>
      <c r="F3799" s="1" t="s">
        <v>26148</v>
      </c>
      <c r="G3799" t="str">
        <f t="shared" si="413"/>
        <v>Valid</v>
      </c>
      <c r="H3799" s="1" t="s">
        <v>26149</v>
      </c>
      <c r="I3799" t="str" cm="1">
        <f t="array" ref="I3799">IF(OR(TRIM(H3799)="",ISNUMBER(SEARCH("#",H3799)),AA3799&lt;Config!$B$8,SUMPRODUCT(--ISNUMBER(SEARCH({"a";"b";"c";"d";"e";"f";"g";"h";"i";"j";"k";"l";"m";"n";"o";"p";"q";"r";"s";"t";"u";"v";"w";"x";"y";"z"},H3799)))&gt;0),"Invalid","Valid")</f>
        <v>Valid</v>
      </c>
      <c r="J3799" s="1" t="s">
        <v>26150</v>
      </c>
      <c r="K3799" s="1" t="s">
        <v>516</v>
      </c>
      <c r="L3799" s="1" t="s">
        <v>84</v>
      </c>
      <c r="M3799" s="1" t="s">
        <v>462</v>
      </c>
      <c r="N3799" s="1" t="s">
        <v>68</v>
      </c>
      <c r="O3799" s="1" t="s">
        <v>69</v>
      </c>
      <c r="P3799" t="s">
        <v>33</v>
      </c>
      <c r="Q3799" s="1" t="s">
        <v>34</v>
      </c>
      <c r="R3799" s="1" t="s">
        <v>2708</v>
      </c>
      <c r="S3799" s="1" t="s">
        <v>14053</v>
      </c>
      <c r="T3799" s="1" t="s">
        <v>26151</v>
      </c>
      <c r="U3799" s="1" t="s">
        <v>2951</v>
      </c>
      <c r="V3799" s="1" t="s">
        <v>5911</v>
      </c>
      <c r="W3799" s="1" t="s">
        <v>40</v>
      </c>
      <c r="X3799" t="str">
        <f t="shared" si="414"/>
        <v>Complete</v>
      </c>
      <c r="Y3799">
        <f>MAX(0,100-IF(G3799="Invalid",Config!$B$5,0)-IF(I3799="Invalid",Config!$B$6,0)-IF(X3799="Incomplete",Config!$B$7,0)-IF(AF3799="Yes",Config!$B$37,0))</f>
        <v>75</v>
      </c>
      <c r="Z3799" s="1">
        <f>IF(OR(TRIM(B3799)="",COUNTIF(Config!$B$15:$B$19,B3799)&gt;0),1,0)+IF(OR(TRIM(C3799)="",COUNTIF(Config!$B$15:$B$19,C3799)&gt;0),1,0)+IF(OR(TRIM(F3799)="",COUNTIF(Config!$B$15:$B$19,F3799)&gt;0),1,0)+IF(OR(TRIM(H3799)="",COUNTIF(Config!$B$15:$B$19,H3799)&gt;0),1,0)+IF(OR(TRIM(E3799)="",COUNTIF(Config!$B$15:$B$19,E3799)&gt;0),1,0)+IF(OR(TRIM(K3799)="",COUNTIF(Config!$B$15:$B$19,K3799)&gt;0),1,0)+IF(OR(TRIM(P3799)="",COUNTIF(Config!$B$15:$B$19,P3799)&gt;0),1,0)+IF(OR(TRIM(R3799)="",COUNTIF(Config!$B$15:$B$19,R3799)&gt;0),1,0)</f>
        <v>0</v>
      </c>
      <c r="AA3799" s="1" cm="1">
        <f t="array" ref="AA3799">SUMPRODUCT(LEN(H3799)-LEN(SUBSTITUTE(H3799,{"0";"1";"2";"3";"4";"5";"6";"7";"8";"9"},"")))</f>
        <v>10</v>
      </c>
      <c r="AC3799" t="str">
        <f t="shared" si="415"/>
        <v>Potential Duplicate</v>
      </c>
      <c r="AD3799">
        <f t="shared" si="416"/>
        <v>1</v>
      </c>
      <c r="AE3799">
        <f t="shared" si="417"/>
        <v>2</v>
      </c>
      <c r="AF3799" t="str">
        <f t="shared" si="418"/>
        <v>Yes</v>
      </c>
      <c r="AG3799">
        <f t="shared" ca="1" si="419"/>
        <v>254</v>
      </c>
      <c r="AH3799" t="str">
        <f ca="1">IF(OR(V3799="",AG3799=""),"Yes",IF(AG3799&gt;Config!$B$41,"Yes","No"))</f>
        <v>No</v>
      </c>
    </row>
    <row r="3800" spans="1:34" x14ac:dyDescent="0.25">
      <c r="A3800" s="1" t="s">
        <v>26152</v>
      </c>
      <c r="B3800" s="1" t="s">
        <v>2033</v>
      </c>
      <c r="C3800" s="1" t="s">
        <v>308</v>
      </c>
      <c r="D3800" s="1" t="s">
        <v>26153</v>
      </c>
      <c r="E3800" s="1" t="s">
        <v>2178</v>
      </c>
      <c r="F3800" s="1" t="s">
        <v>26154</v>
      </c>
      <c r="G3800" t="str">
        <f t="shared" si="413"/>
        <v>Valid</v>
      </c>
      <c r="H3800" s="1" t="s">
        <v>26155</v>
      </c>
      <c r="I3800" t="str" cm="1">
        <f t="array" ref="I3800">IF(OR(TRIM(H3800)="",ISNUMBER(SEARCH("#",H3800)),AA3800&lt;Config!$B$8,SUMPRODUCT(--ISNUMBER(SEARCH({"a";"b";"c";"d";"e";"f";"g";"h";"i";"j";"k";"l";"m";"n";"o";"p";"q";"r";"s";"t";"u";"v";"w";"x";"y";"z"},H3800)))&gt;0),"Invalid","Valid")</f>
        <v>Valid</v>
      </c>
      <c r="J3800" s="1" t="s">
        <v>26156</v>
      </c>
      <c r="K3800" s="1" t="s">
        <v>147</v>
      </c>
      <c r="L3800" s="1" t="s">
        <v>67</v>
      </c>
      <c r="M3800" s="1" t="s">
        <v>165</v>
      </c>
      <c r="N3800" s="1" t="s">
        <v>224</v>
      </c>
      <c r="O3800" s="1" t="s">
        <v>266</v>
      </c>
      <c r="P3800" t="s">
        <v>87</v>
      </c>
      <c r="Q3800" s="1" t="s">
        <v>88</v>
      </c>
      <c r="R3800" s="1" t="s">
        <v>89</v>
      </c>
      <c r="S3800" s="1" t="s">
        <v>26157</v>
      </c>
      <c r="T3800" s="1" t="s">
        <v>26158</v>
      </c>
      <c r="U3800" s="1" t="s">
        <v>4993</v>
      </c>
      <c r="V3800" s="1" t="s">
        <v>26159</v>
      </c>
      <c r="W3800" s="1" t="s">
        <v>384</v>
      </c>
      <c r="X3800" t="str">
        <f t="shared" si="414"/>
        <v>Complete</v>
      </c>
      <c r="Y3800">
        <f>MAX(0,100-IF(G3800="Invalid",Config!$B$5,0)-IF(I3800="Invalid",Config!$B$6,0)-IF(X3800="Incomplete",Config!$B$7,0)-IF(AF3800="Yes",Config!$B$37,0))</f>
        <v>75</v>
      </c>
      <c r="Z3800" s="1">
        <f>IF(OR(TRIM(B3800)="",COUNTIF(Config!$B$15:$B$19,B3800)&gt;0),1,0)+IF(OR(TRIM(C3800)="",COUNTIF(Config!$B$15:$B$19,C3800)&gt;0),1,0)+IF(OR(TRIM(F3800)="",COUNTIF(Config!$B$15:$B$19,F3800)&gt;0),1,0)+IF(OR(TRIM(H3800)="",COUNTIF(Config!$B$15:$B$19,H3800)&gt;0),1,0)+IF(OR(TRIM(E3800)="",COUNTIF(Config!$B$15:$B$19,E3800)&gt;0),1,0)+IF(OR(TRIM(K3800)="",COUNTIF(Config!$B$15:$B$19,K3800)&gt;0),1,0)+IF(OR(TRIM(P3800)="",COUNTIF(Config!$B$15:$B$19,P3800)&gt;0),1,0)+IF(OR(TRIM(R3800)="",COUNTIF(Config!$B$15:$B$19,R3800)&gt;0),1,0)</f>
        <v>0</v>
      </c>
      <c r="AA3800" s="1" cm="1">
        <f t="array" ref="AA3800">SUMPRODUCT(LEN(H3800)-LEN(SUBSTITUTE(H3800,{"0";"1";"2";"3";"4";"5";"6";"7";"8";"9"},"")))</f>
        <v>10</v>
      </c>
      <c r="AC3800" t="str">
        <f t="shared" si="415"/>
        <v>Potential Duplicate</v>
      </c>
      <c r="AD3800">
        <f t="shared" si="416"/>
        <v>2</v>
      </c>
      <c r="AE3800">
        <f t="shared" si="417"/>
        <v>1</v>
      </c>
      <c r="AF3800" t="str">
        <f t="shared" si="418"/>
        <v>Yes</v>
      </c>
      <c r="AG3800">
        <f t="shared" ca="1" si="419"/>
        <v>210</v>
      </c>
      <c r="AH3800" t="str">
        <f ca="1">IF(OR(V3800="",AG3800=""),"Yes",IF(AG3800&gt;Config!$B$41,"Yes","No"))</f>
        <v>No</v>
      </c>
    </row>
    <row r="3801" spans="1:34" x14ac:dyDescent="0.25">
      <c r="A3801" s="1" t="s">
        <v>26160</v>
      </c>
      <c r="B3801" s="1" t="s">
        <v>1283</v>
      </c>
      <c r="C3801" s="1" t="s">
        <v>157</v>
      </c>
      <c r="D3801" s="1" t="s">
        <v>26161</v>
      </c>
      <c r="E3801" s="1" t="s">
        <v>34688</v>
      </c>
      <c r="F3801" s="1" t="s">
        <v>26162</v>
      </c>
      <c r="G3801" t="str">
        <f t="shared" si="413"/>
        <v>Valid</v>
      </c>
      <c r="H3801" s="1" t="s">
        <v>26163</v>
      </c>
      <c r="I3801" t="str" cm="1">
        <f t="array" ref="I3801">IF(OR(TRIM(H3801)="",ISNUMBER(SEARCH("#",H3801)),AA3801&lt;Config!$B$8,SUMPRODUCT(--ISNUMBER(SEARCH({"a";"b";"c";"d";"e";"f";"g";"h";"i";"j";"k";"l";"m";"n";"o";"p";"q";"r";"s";"t";"u";"v";"w";"x";"y";"z"},H3801)))&gt;0),"Invalid","Valid")</f>
        <v>Valid</v>
      </c>
      <c r="J3801" s="1" t="s">
        <v>26164</v>
      </c>
      <c r="K3801" s="1" t="s">
        <v>504</v>
      </c>
      <c r="L3801" s="1" t="s">
        <v>179</v>
      </c>
      <c r="M3801" s="1" t="s">
        <v>235</v>
      </c>
      <c r="N3801" s="1" t="s">
        <v>68</v>
      </c>
      <c r="O3801" s="1" t="s">
        <v>69</v>
      </c>
      <c r="P3801" t="s">
        <v>87</v>
      </c>
      <c r="Q3801" s="1" t="s">
        <v>166</v>
      </c>
      <c r="R3801" s="1" t="s">
        <v>136</v>
      </c>
      <c r="S3801" s="1" t="s">
        <v>26165</v>
      </c>
      <c r="T3801" s="1" t="s">
        <v>26166</v>
      </c>
      <c r="U3801" s="1" t="s">
        <v>1839</v>
      </c>
      <c r="V3801" s="1" t="s">
        <v>1212</v>
      </c>
      <c r="W3801" s="1" t="s">
        <v>141</v>
      </c>
      <c r="X3801" t="str">
        <f t="shared" si="414"/>
        <v>Complete</v>
      </c>
      <c r="Y3801">
        <f>MAX(0,100-IF(G3801="Invalid",Config!$B$5,0)-IF(I3801="Invalid",Config!$B$6,0)-IF(X3801="Incomplete",Config!$B$7,0)-IF(AF3801="Yes",Config!$B$37,0))</f>
        <v>75</v>
      </c>
      <c r="Z3801" s="1">
        <f>IF(OR(TRIM(B3801)="",COUNTIF(Config!$B$15:$B$19,B3801)&gt;0),1,0)+IF(OR(TRIM(C3801)="",COUNTIF(Config!$B$15:$B$19,C3801)&gt;0),1,0)+IF(OR(TRIM(F3801)="",COUNTIF(Config!$B$15:$B$19,F3801)&gt;0),1,0)+IF(OR(TRIM(H3801)="",COUNTIF(Config!$B$15:$B$19,H3801)&gt;0),1,0)+IF(OR(TRIM(E3801)="",COUNTIF(Config!$B$15:$B$19,E3801)&gt;0),1,0)+IF(OR(TRIM(K3801)="",COUNTIF(Config!$B$15:$B$19,K3801)&gt;0),1,0)+IF(OR(TRIM(P3801)="",COUNTIF(Config!$B$15:$B$19,P3801)&gt;0),1,0)+IF(OR(TRIM(R3801)="",COUNTIF(Config!$B$15:$B$19,R3801)&gt;0),1,0)</f>
        <v>0</v>
      </c>
      <c r="AA3801" s="1" cm="1">
        <f t="array" ref="AA3801">SUMPRODUCT(LEN(H3801)-LEN(SUBSTITUTE(H3801,{"0";"1";"2";"3";"4";"5";"6";"7";"8";"9"},"")))</f>
        <v>11</v>
      </c>
      <c r="AC3801" t="str">
        <f t="shared" si="415"/>
        <v>Potential Duplicate</v>
      </c>
      <c r="AD3801">
        <f t="shared" si="416"/>
        <v>2</v>
      </c>
      <c r="AE3801">
        <f t="shared" si="417"/>
        <v>1</v>
      </c>
      <c r="AF3801" t="str">
        <f t="shared" si="418"/>
        <v>Yes</v>
      </c>
      <c r="AG3801">
        <f t="shared" ca="1" si="419"/>
        <v>228</v>
      </c>
      <c r="AH3801" t="str">
        <f ca="1">IF(OR(V3801="",AG3801=""),"Yes",IF(AG3801&gt;Config!$B$41,"Yes","No"))</f>
        <v>No</v>
      </c>
    </row>
    <row r="3802" spans="1:34" x14ac:dyDescent="0.25">
      <c r="A3802" s="1" t="s">
        <v>26167</v>
      </c>
      <c r="B3802" s="1" t="s">
        <v>631</v>
      </c>
      <c r="C3802" s="1" t="s">
        <v>828</v>
      </c>
      <c r="D3802" s="1" t="s">
        <v>26168</v>
      </c>
      <c r="E3802" s="1" t="s">
        <v>34382</v>
      </c>
      <c r="F3802" s="1" t="s">
        <v>26169</v>
      </c>
      <c r="G3802" t="str">
        <f t="shared" si="413"/>
        <v>Valid</v>
      </c>
      <c r="H3802" s="1" t="s">
        <v>26170</v>
      </c>
      <c r="I3802" t="str" cm="1">
        <f t="array" ref="I3802">IF(OR(TRIM(H3802)="",ISNUMBER(SEARCH("#",H3802)),AA3802&lt;Config!$B$8,SUMPRODUCT(--ISNUMBER(SEARCH({"a";"b";"c";"d";"e";"f";"g";"h";"i";"j";"k";"l";"m";"n";"o";"p";"q";"r";"s";"t";"u";"v";"w";"x";"y";"z"},H3802)))&gt;0),"Invalid","Valid")</f>
        <v>Valid</v>
      </c>
      <c r="J3802" s="1" t="s">
        <v>26171</v>
      </c>
      <c r="K3802" s="1" t="s">
        <v>264</v>
      </c>
      <c r="L3802" s="1" t="s">
        <v>265</v>
      </c>
      <c r="M3802" s="1" t="s">
        <v>343</v>
      </c>
      <c r="N3802" s="1" t="s">
        <v>224</v>
      </c>
      <c r="O3802" s="1" t="s">
        <v>69</v>
      </c>
      <c r="P3802" t="s">
        <v>53</v>
      </c>
      <c r="Q3802" s="1" t="s">
        <v>54</v>
      </c>
      <c r="R3802" s="1" t="s">
        <v>198</v>
      </c>
      <c r="S3802" s="1" t="s">
        <v>26172</v>
      </c>
      <c r="T3802" s="1" t="s">
        <v>26173</v>
      </c>
      <c r="U3802" s="1" t="s">
        <v>26174</v>
      </c>
      <c r="V3802" s="1" t="s">
        <v>23953</v>
      </c>
      <c r="W3802" s="1" t="s">
        <v>125</v>
      </c>
      <c r="X3802" t="str">
        <f t="shared" si="414"/>
        <v>Complete</v>
      </c>
      <c r="Y3802">
        <f>MAX(0,100-IF(G3802="Invalid",Config!$B$5,0)-IF(I3802="Invalid",Config!$B$6,0)-IF(X3802="Incomplete",Config!$B$7,0)-IF(AF3802="Yes",Config!$B$37,0))</f>
        <v>100</v>
      </c>
      <c r="Z3802" s="1">
        <f>IF(OR(TRIM(B3802)="",COUNTIF(Config!$B$15:$B$19,B3802)&gt;0),1,0)+IF(OR(TRIM(C3802)="",COUNTIF(Config!$B$15:$B$19,C3802)&gt;0),1,0)+IF(OR(TRIM(F3802)="",COUNTIF(Config!$B$15:$B$19,F3802)&gt;0),1,0)+IF(OR(TRIM(H3802)="",COUNTIF(Config!$B$15:$B$19,H3802)&gt;0),1,0)+IF(OR(TRIM(E3802)="",COUNTIF(Config!$B$15:$B$19,E3802)&gt;0),1,0)+IF(OR(TRIM(K3802)="",COUNTIF(Config!$B$15:$B$19,K3802)&gt;0),1,0)+IF(OR(TRIM(P3802)="",COUNTIF(Config!$B$15:$B$19,P3802)&gt;0),1,0)+IF(OR(TRIM(R3802)="",COUNTIF(Config!$B$15:$B$19,R3802)&gt;0),1,0)</f>
        <v>0</v>
      </c>
      <c r="AA3802" s="1" cm="1">
        <f t="array" ref="AA3802">SUMPRODUCT(LEN(H3802)-LEN(SUBSTITUTE(H3802,{"0";"1";"2";"3";"4";"5";"6";"7";"8";"9"},"")))</f>
        <v>10</v>
      </c>
      <c r="AC3802" t="str">
        <f t="shared" si="415"/>
        <v/>
      </c>
      <c r="AD3802">
        <f t="shared" si="416"/>
        <v>1</v>
      </c>
      <c r="AE3802">
        <f t="shared" si="417"/>
        <v>1</v>
      </c>
      <c r="AF3802" t="str">
        <f t="shared" si="418"/>
        <v>No</v>
      </c>
      <c r="AG3802">
        <f t="shared" ca="1" si="419"/>
        <v>167</v>
      </c>
      <c r="AH3802" t="str">
        <f ca="1">IF(OR(V3802="",AG3802=""),"Yes",IF(AG3802&gt;Config!$B$41,"Yes","No"))</f>
        <v>No</v>
      </c>
    </row>
    <row r="3803" spans="1:34" x14ac:dyDescent="0.25">
      <c r="A3803" s="1" t="s">
        <v>26175</v>
      </c>
      <c r="B3803" s="1" t="s">
        <v>188</v>
      </c>
      <c r="C3803" s="1" t="s">
        <v>946</v>
      </c>
      <c r="D3803" s="1" t="s">
        <v>26176</v>
      </c>
      <c r="E3803" s="1" t="s">
        <v>35501</v>
      </c>
      <c r="F3803" s="1" t="s">
        <v>35502</v>
      </c>
      <c r="G3803" t="str">
        <f t="shared" si="413"/>
        <v>Valid</v>
      </c>
      <c r="H3803" s="1" t="s">
        <v>26177</v>
      </c>
      <c r="I3803" t="str" cm="1">
        <f t="array" ref="I3803">IF(OR(TRIM(H3803)="",ISNUMBER(SEARCH("#",H3803)),AA3803&lt;Config!$B$8,SUMPRODUCT(--ISNUMBER(SEARCH({"a";"b";"c";"d";"e";"f";"g";"h";"i";"j";"k";"l";"m";"n";"o";"p";"q";"r";"s";"t";"u";"v";"w";"x";"y";"z"},H3803)))&gt;0),"Invalid","Valid")</f>
        <v>Valid</v>
      </c>
      <c r="J3803" s="1" t="s">
        <v>26178</v>
      </c>
      <c r="K3803" s="1" t="s">
        <v>378</v>
      </c>
      <c r="L3803" s="1" t="s">
        <v>29</v>
      </c>
      <c r="M3803" s="1" t="s">
        <v>103</v>
      </c>
      <c r="N3803" s="1" t="s">
        <v>211</v>
      </c>
      <c r="O3803" s="1" t="s">
        <v>149</v>
      </c>
      <c r="P3803" t="s">
        <v>104</v>
      </c>
      <c r="Q3803" s="1" t="s">
        <v>732</v>
      </c>
      <c r="R3803" s="1" t="s">
        <v>833</v>
      </c>
      <c r="S3803" s="1" t="s">
        <v>26179</v>
      </c>
      <c r="T3803" s="1" t="s">
        <v>26180</v>
      </c>
      <c r="U3803" s="1" t="s">
        <v>675</v>
      </c>
      <c r="V3803" s="1" t="s">
        <v>3815</v>
      </c>
      <c r="W3803" s="1" t="s">
        <v>384</v>
      </c>
      <c r="X3803" t="str">
        <f t="shared" si="414"/>
        <v>Complete</v>
      </c>
      <c r="Y3803">
        <f>MAX(0,100-IF(G3803="Invalid",Config!$B$5,0)-IF(I3803="Invalid",Config!$B$6,0)-IF(X3803="Incomplete",Config!$B$7,0)-IF(AF3803="Yes",Config!$B$37,0))</f>
        <v>100</v>
      </c>
      <c r="Z3803" s="1">
        <f>IF(OR(TRIM(B3803)="",COUNTIF(Config!$B$15:$B$19,B3803)&gt;0),1,0)+IF(OR(TRIM(C3803)="",COUNTIF(Config!$B$15:$B$19,C3803)&gt;0),1,0)+IF(OR(TRIM(F3803)="",COUNTIF(Config!$B$15:$B$19,F3803)&gt;0),1,0)+IF(OR(TRIM(H3803)="",COUNTIF(Config!$B$15:$B$19,H3803)&gt;0),1,0)+IF(OR(TRIM(E3803)="",COUNTIF(Config!$B$15:$B$19,E3803)&gt;0),1,0)+IF(OR(TRIM(K3803)="",COUNTIF(Config!$B$15:$B$19,K3803)&gt;0),1,0)+IF(OR(TRIM(P3803)="",COUNTIF(Config!$B$15:$B$19,P3803)&gt;0),1,0)+IF(OR(TRIM(R3803)="",COUNTIF(Config!$B$15:$B$19,R3803)&gt;0),1,0)</f>
        <v>0</v>
      </c>
      <c r="AA3803" s="1" cm="1">
        <f t="array" ref="AA3803">SUMPRODUCT(LEN(H3803)-LEN(SUBSTITUTE(H3803,{"0";"1";"2";"3";"4";"5";"6";"7";"8";"9"},"")))</f>
        <v>11</v>
      </c>
      <c r="AC3803" t="str">
        <f t="shared" si="415"/>
        <v/>
      </c>
      <c r="AD3803">
        <f t="shared" si="416"/>
        <v>1</v>
      </c>
      <c r="AE3803">
        <f t="shared" si="417"/>
        <v>1</v>
      </c>
      <c r="AF3803" t="str">
        <f t="shared" si="418"/>
        <v>No</v>
      </c>
      <c r="AG3803">
        <f t="shared" ca="1" si="419"/>
        <v>684</v>
      </c>
      <c r="AH3803" t="str">
        <f ca="1">IF(OR(V3803="",AG3803=""),"Yes",IF(AG3803&gt;Config!$B$41,"Yes","No"))</f>
        <v>Yes</v>
      </c>
    </row>
    <row r="3804" spans="1:34" x14ac:dyDescent="0.25">
      <c r="A3804" s="1" t="s">
        <v>26181</v>
      </c>
      <c r="B3804" s="1" t="s">
        <v>3863</v>
      </c>
      <c r="C3804" s="1" t="s">
        <v>1400</v>
      </c>
      <c r="D3804" s="1" t="s">
        <v>26182</v>
      </c>
      <c r="E3804" s="1" t="s">
        <v>33951</v>
      </c>
      <c r="F3804" s="1" t="s">
        <v>26183</v>
      </c>
      <c r="G3804" t="str">
        <f t="shared" si="413"/>
        <v>Valid</v>
      </c>
      <c r="H3804" s="1" t="s">
        <v>26184</v>
      </c>
      <c r="I3804" t="str" cm="1">
        <f t="array" ref="I3804">IF(OR(TRIM(H3804)="",ISNUMBER(SEARCH("#",H3804)),AA3804&lt;Config!$B$8,SUMPRODUCT(--ISNUMBER(SEARCH({"a";"b";"c";"d";"e";"f";"g";"h";"i";"j";"k";"l";"m";"n";"o";"p";"q";"r";"s";"t";"u";"v";"w";"x";"y";"z"},H3804)))&gt;0),"Invalid","Valid")</f>
        <v>Valid</v>
      </c>
      <c r="J3804" s="1" t="s">
        <v>26185</v>
      </c>
      <c r="K3804" s="1" t="s">
        <v>250</v>
      </c>
      <c r="L3804" s="1" t="s">
        <v>164</v>
      </c>
      <c r="M3804" s="1" t="s">
        <v>103</v>
      </c>
      <c r="N3804" s="1" t="s">
        <v>33819</v>
      </c>
      <c r="O3804" s="1" t="s">
        <v>196</v>
      </c>
      <c r="P3804" t="s">
        <v>236</v>
      </c>
      <c r="Q3804" s="1" t="s">
        <v>253</v>
      </c>
      <c r="R3804" s="1" t="s">
        <v>237</v>
      </c>
      <c r="S3804" s="1" t="s">
        <v>26186</v>
      </c>
      <c r="T3804" s="1" t="s">
        <v>26187</v>
      </c>
      <c r="U3804" s="1" t="s">
        <v>10161</v>
      </c>
      <c r="V3804" s="1" t="s">
        <v>574</v>
      </c>
      <c r="W3804" s="1" t="s">
        <v>94</v>
      </c>
      <c r="X3804" t="str">
        <f t="shared" si="414"/>
        <v>Complete</v>
      </c>
      <c r="Y3804">
        <f>MAX(0,100-IF(G3804="Invalid",Config!$B$5,0)-IF(I3804="Invalid",Config!$B$6,0)-IF(X3804="Incomplete",Config!$B$7,0)-IF(AF3804="Yes",Config!$B$37,0))</f>
        <v>100</v>
      </c>
      <c r="Z3804" s="1">
        <f>IF(OR(TRIM(B3804)="",COUNTIF(Config!$B$15:$B$19,B3804)&gt;0),1,0)+IF(OR(TRIM(C3804)="",COUNTIF(Config!$B$15:$B$19,C3804)&gt;0),1,0)+IF(OR(TRIM(F3804)="",COUNTIF(Config!$B$15:$B$19,F3804)&gt;0),1,0)+IF(OR(TRIM(H3804)="",COUNTIF(Config!$B$15:$B$19,H3804)&gt;0),1,0)+IF(OR(TRIM(E3804)="",COUNTIF(Config!$B$15:$B$19,E3804)&gt;0),1,0)+IF(OR(TRIM(K3804)="",COUNTIF(Config!$B$15:$B$19,K3804)&gt;0),1,0)+IF(OR(TRIM(P3804)="",COUNTIF(Config!$B$15:$B$19,P3804)&gt;0),1,0)+IF(OR(TRIM(R3804)="",COUNTIF(Config!$B$15:$B$19,R3804)&gt;0),1,0)</f>
        <v>0</v>
      </c>
      <c r="AA3804" s="1" cm="1">
        <f t="array" ref="AA3804">SUMPRODUCT(LEN(H3804)-LEN(SUBSTITUTE(H3804,{"0";"1";"2";"3";"4";"5";"6";"7";"8";"9"},"")))</f>
        <v>12</v>
      </c>
      <c r="AC3804" t="str">
        <f t="shared" si="415"/>
        <v/>
      </c>
      <c r="AD3804">
        <f t="shared" si="416"/>
        <v>1</v>
      </c>
      <c r="AE3804">
        <f t="shared" si="417"/>
        <v>1</v>
      </c>
      <c r="AF3804" t="str">
        <f t="shared" si="418"/>
        <v>No</v>
      </c>
      <c r="AG3804">
        <f t="shared" ca="1" si="419"/>
        <v>540</v>
      </c>
      <c r="AH3804" t="str">
        <f ca="1">IF(OR(V3804="",AG3804=""),"Yes",IF(AG3804&gt;Config!$B$41,"Yes","No"))</f>
        <v>Yes</v>
      </c>
    </row>
    <row r="3805" spans="1:34" x14ac:dyDescent="0.25">
      <c r="A3805" s="1" t="s">
        <v>26188</v>
      </c>
      <c r="B3805" s="1" t="s">
        <v>188</v>
      </c>
      <c r="C3805" s="1" t="s">
        <v>386</v>
      </c>
      <c r="D3805" s="1" t="s">
        <v>26189</v>
      </c>
      <c r="E3805" s="1" t="s">
        <v>1331</v>
      </c>
      <c r="F3805" s="1" t="s">
        <v>26190</v>
      </c>
      <c r="G3805" t="str">
        <f t="shared" si="413"/>
        <v>Valid</v>
      </c>
      <c r="H3805" s="1" t="s">
        <v>26191</v>
      </c>
      <c r="I3805" t="str" cm="1">
        <f t="array" ref="I3805">IF(OR(TRIM(H3805)="",ISNUMBER(SEARCH("#",H3805)),AA3805&lt;Config!$B$8,SUMPRODUCT(--ISNUMBER(SEARCH({"a";"b";"c";"d";"e";"f";"g";"h";"i";"j";"k";"l";"m";"n";"o";"p";"q";"r";"s";"t";"u";"v";"w";"x";"y";"z"},H3805)))&gt;0),"Invalid","Valid")</f>
        <v>Valid</v>
      </c>
      <c r="J3805" s="1" t="s">
        <v>26192</v>
      </c>
      <c r="K3805" s="1" t="s">
        <v>28</v>
      </c>
      <c r="L3805" s="1" t="s">
        <v>29</v>
      </c>
      <c r="M3805" s="1" t="s">
        <v>391</v>
      </c>
      <c r="N3805" s="1" t="s">
        <v>713</v>
      </c>
      <c r="O3805" s="1" t="s">
        <v>69</v>
      </c>
      <c r="P3805" t="s">
        <v>33</v>
      </c>
      <c r="Q3805" s="1" t="s">
        <v>119</v>
      </c>
      <c r="R3805" s="1" t="s">
        <v>482</v>
      </c>
      <c r="S3805" s="1" t="s">
        <v>26193</v>
      </c>
      <c r="T3805" s="1" t="s">
        <v>26194</v>
      </c>
      <c r="U3805" s="1" t="s">
        <v>26195</v>
      </c>
      <c r="V3805" s="1" t="s">
        <v>5170</v>
      </c>
      <c r="W3805" s="1" t="s">
        <v>33823</v>
      </c>
      <c r="X3805" t="str">
        <f t="shared" si="414"/>
        <v>Complete</v>
      </c>
      <c r="Y3805">
        <f>MAX(0,100-IF(G3805="Invalid",Config!$B$5,0)-IF(I3805="Invalid",Config!$B$6,0)-IF(X3805="Incomplete",Config!$B$7,0)-IF(AF3805="Yes",Config!$B$37,0))</f>
        <v>100</v>
      </c>
      <c r="Z3805" s="1">
        <f>IF(OR(TRIM(B3805)="",COUNTIF(Config!$B$15:$B$19,B3805)&gt;0),1,0)+IF(OR(TRIM(C3805)="",COUNTIF(Config!$B$15:$B$19,C3805)&gt;0),1,0)+IF(OR(TRIM(F3805)="",COUNTIF(Config!$B$15:$B$19,F3805)&gt;0),1,0)+IF(OR(TRIM(H3805)="",COUNTIF(Config!$B$15:$B$19,H3805)&gt;0),1,0)+IF(OR(TRIM(E3805)="",COUNTIF(Config!$B$15:$B$19,E3805)&gt;0),1,0)+IF(OR(TRIM(K3805)="",COUNTIF(Config!$B$15:$B$19,K3805)&gt;0),1,0)+IF(OR(TRIM(P3805)="",COUNTIF(Config!$B$15:$B$19,P3805)&gt;0),1,0)+IF(OR(TRIM(R3805)="",COUNTIF(Config!$B$15:$B$19,R3805)&gt;0),1,0)</f>
        <v>0</v>
      </c>
      <c r="AA3805" s="1" cm="1">
        <f t="array" ref="AA3805">SUMPRODUCT(LEN(H3805)-LEN(SUBSTITUTE(H3805,{"0";"1";"2";"3";"4";"5";"6";"7";"8";"9"},"")))</f>
        <v>10</v>
      </c>
      <c r="AC3805" t="str">
        <f t="shared" si="415"/>
        <v/>
      </c>
      <c r="AD3805">
        <f t="shared" si="416"/>
        <v>1</v>
      </c>
      <c r="AE3805">
        <f t="shared" si="417"/>
        <v>1</v>
      </c>
      <c r="AF3805" t="str">
        <f t="shared" si="418"/>
        <v>No</v>
      </c>
      <c r="AG3805">
        <f t="shared" ca="1" si="419"/>
        <v>349</v>
      </c>
      <c r="AH3805" t="str">
        <f ca="1">IF(OR(V3805="",AG3805=""),"Yes",IF(AG3805&gt;Config!$B$41,"Yes","No"))</f>
        <v>No</v>
      </c>
    </row>
    <row r="3806" spans="1:34" x14ac:dyDescent="0.25">
      <c r="A3806" s="1" t="s">
        <v>26196</v>
      </c>
      <c r="B3806" s="1" t="s">
        <v>22</v>
      </c>
      <c r="C3806" s="1" t="s">
        <v>245</v>
      </c>
      <c r="D3806" s="1" t="s">
        <v>12380</v>
      </c>
      <c r="E3806" s="1" t="s">
        <v>35160</v>
      </c>
      <c r="F3806" s="1" t="s">
        <v>26197</v>
      </c>
      <c r="G3806" t="str">
        <f t="shared" si="413"/>
        <v>Valid</v>
      </c>
      <c r="H3806" s="1" t="s">
        <v>26198</v>
      </c>
      <c r="I3806" t="str" cm="1">
        <f t="array" ref="I3806">IF(OR(TRIM(H3806)="",ISNUMBER(SEARCH("#",H3806)),AA3806&lt;Config!$B$8,SUMPRODUCT(--ISNUMBER(SEARCH({"a";"b";"c";"d";"e";"f";"g";"h";"i";"j";"k";"l";"m";"n";"o";"p";"q";"r";"s";"t";"u";"v";"w";"x";"y";"z"},H3806)))&gt;0),"Invalid","Valid")</f>
        <v>Valid</v>
      </c>
      <c r="J3806" s="1" t="s">
        <v>26199</v>
      </c>
      <c r="K3806" s="1" t="s">
        <v>210</v>
      </c>
      <c r="L3806" s="1" t="s">
        <v>67</v>
      </c>
      <c r="M3806" s="1" t="s">
        <v>33825</v>
      </c>
      <c r="N3806" s="1" t="s">
        <v>31</v>
      </c>
      <c r="O3806" s="1" t="s">
        <v>180</v>
      </c>
      <c r="P3806" t="s">
        <v>53</v>
      </c>
      <c r="Q3806" s="1" t="s">
        <v>55</v>
      </c>
      <c r="R3806" s="1" t="s">
        <v>198</v>
      </c>
      <c r="S3806" s="1" t="s">
        <v>14237</v>
      </c>
      <c r="T3806" s="1" t="s">
        <v>26200</v>
      </c>
      <c r="U3806" s="1" t="s">
        <v>16230</v>
      </c>
      <c r="V3806" s="1" t="s">
        <v>2056</v>
      </c>
      <c r="W3806" s="1" t="s">
        <v>60</v>
      </c>
      <c r="X3806" t="str">
        <f t="shared" si="414"/>
        <v>Complete</v>
      </c>
      <c r="Y3806">
        <f>MAX(0,100-IF(G3806="Invalid",Config!$B$5,0)-IF(I3806="Invalid",Config!$B$6,0)-IF(X3806="Incomplete",Config!$B$7,0)-IF(AF3806="Yes",Config!$B$37,0))</f>
        <v>100</v>
      </c>
      <c r="Z3806" s="1">
        <f>IF(OR(TRIM(B3806)="",COUNTIF(Config!$B$15:$B$19,B3806)&gt;0),1,0)+IF(OR(TRIM(C3806)="",COUNTIF(Config!$B$15:$B$19,C3806)&gt;0),1,0)+IF(OR(TRIM(F3806)="",COUNTIF(Config!$B$15:$B$19,F3806)&gt;0),1,0)+IF(OR(TRIM(H3806)="",COUNTIF(Config!$B$15:$B$19,H3806)&gt;0),1,0)+IF(OR(TRIM(E3806)="",COUNTIF(Config!$B$15:$B$19,E3806)&gt;0),1,0)+IF(OR(TRIM(K3806)="",COUNTIF(Config!$B$15:$B$19,K3806)&gt;0),1,0)+IF(OR(TRIM(P3806)="",COUNTIF(Config!$B$15:$B$19,P3806)&gt;0),1,0)+IF(OR(TRIM(R3806)="",COUNTIF(Config!$B$15:$B$19,R3806)&gt;0),1,0)</f>
        <v>0</v>
      </c>
      <c r="AA3806" s="1" cm="1">
        <f t="array" ref="AA3806">SUMPRODUCT(LEN(H3806)-LEN(SUBSTITUTE(H3806,{"0";"1";"2";"3";"4";"5";"6";"7";"8";"9"},"")))</f>
        <v>12</v>
      </c>
      <c r="AC3806" t="str">
        <f t="shared" si="415"/>
        <v/>
      </c>
      <c r="AD3806">
        <f t="shared" si="416"/>
        <v>1</v>
      </c>
      <c r="AE3806">
        <f t="shared" si="417"/>
        <v>1</v>
      </c>
      <c r="AF3806" t="str">
        <f t="shared" si="418"/>
        <v>No</v>
      </c>
      <c r="AG3806">
        <f t="shared" ca="1" si="419"/>
        <v>274</v>
      </c>
      <c r="AH3806" t="str">
        <f ca="1">IF(OR(V3806="",AG3806=""),"Yes",IF(AG3806&gt;Config!$B$41,"Yes","No"))</f>
        <v>No</v>
      </c>
    </row>
    <row r="3807" spans="1:34" x14ac:dyDescent="0.25">
      <c r="A3807" s="1" t="s">
        <v>26201</v>
      </c>
      <c r="B3807" s="1" t="s">
        <v>409</v>
      </c>
      <c r="C3807" s="1" t="s">
        <v>1068</v>
      </c>
      <c r="D3807" s="1" t="s">
        <v>12153</v>
      </c>
      <c r="E3807" s="1" t="s">
        <v>339</v>
      </c>
      <c r="F3807" s="1" t="s">
        <v>26202</v>
      </c>
      <c r="G3807" t="str">
        <f t="shared" si="413"/>
        <v>Valid</v>
      </c>
      <c r="H3807" s="1" t="s">
        <v>26203</v>
      </c>
      <c r="I3807" t="str" cm="1">
        <f t="array" ref="I3807">IF(OR(TRIM(H3807)="",ISNUMBER(SEARCH("#",H3807)),AA3807&lt;Config!$B$8,SUMPRODUCT(--ISNUMBER(SEARCH({"a";"b";"c";"d";"e";"f";"g";"h";"i";"j";"k";"l";"m";"n";"o";"p";"q";"r";"s";"t";"u";"v";"w";"x";"y";"z"},H3807)))&gt;0),"Invalid","Valid")</f>
        <v>Valid</v>
      </c>
      <c r="J3807" s="1" t="s">
        <v>950</v>
      </c>
      <c r="K3807" s="1" t="s">
        <v>516</v>
      </c>
      <c r="L3807" s="1" t="s">
        <v>164</v>
      </c>
      <c r="M3807" s="1" t="s">
        <v>33827</v>
      </c>
      <c r="N3807" s="1" t="s">
        <v>211</v>
      </c>
      <c r="O3807" s="1" t="s">
        <v>69</v>
      </c>
      <c r="P3807" t="s">
        <v>344</v>
      </c>
      <c r="Q3807" s="1" t="s">
        <v>345</v>
      </c>
      <c r="R3807" s="1" t="s">
        <v>971</v>
      </c>
      <c r="S3807" s="1" t="s">
        <v>19511</v>
      </c>
      <c r="T3807" s="1" t="s">
        <v>26204</v>
      </c>
      <c r="U3807" s="1" t="s">
        <v>26205</v>
      </c>
      <c r="V3807" s="1" t="s">
        <v>1247</v>
      </c>
      <c r="W3807" s="1" t="s">
        <v>60</v>
      </c>
      <c r="X3807" t="str">
        <f t="shared" si="414"/>
        <v>Complete</v>
      </c>
      <c r="Y3807">
        <f>MAX(0,100-IF(G3807="Invalid",Config!$B$5,0)-IF(I3807="Invalid",Config!$B$6,0)-IF(X3807="Incomplete",Config!$B$7,0)-IF(AF3807="Yes",Config!$B$37,0))</f>
        <v>100</v>
      </c>
      <c r="Z3807" s="1">
        <f>IF(OR(TRIM(B3807)="",COUNTIF(Config!$B$15:$B$19,B3807)&gt;0),1,0)+IF(OR(TRIM(C3807)="",COUNTIF(Config!$B$15:$B$19,C3807)&gt;0),1,0)+IF(OR(TRIM(F3807)="",COUNTIF(Config!$B$15:$B$19,F3807)&gt;0),1,0)+IF(OR(TRIM(H3807)="",COUNTIF(Config!$B$15:$B$19,H3807)&gt;0),1,0)+IF(OR(TRIM(E3807)="",COUNTIF(Config!$B$15:$B$19,E3807)&gt;0),1,0)+IF(OR(TRIM(K3807)="",COUNTIF(Config!$B$15:$B$19,K3807)&gt;0),1,0)+IF(OR(TRIM(P3807)="",COUNTIF(Config!$B$15:$B$19,P3807)&gt;0),1,0)+IF(OR(TRIM(R3807)="",COUNTIF(Config!$B$15:$B$19,R3807)&gt;0),1,0)</f>
        <v>0</v>
      </c>
      <c r="AA3807" s="1" cm="1">
        <f t="array" ref="AA3807">SUMPRODUCT(LEN(H3807)-LEN(SUBSTITUTE(H3807,{"0";"1";"2";"3";"4";"5";"6";"7";"8";"9"},"")))</f>
        <v>11</v>
      </c>
      <c r="AC3807" t="str">
        <f t="shared" si="415"/>
        <v/>
      </c>
      <c r="AD3807">
        <f t="shared" si="416"/>
        <v>1</v>
      </c>
      <c r="AE3807">
        <f t="shared" si="417"/>
        <v>1</v>
      </c>
      <c r="AF3807" t="str">
        <f t="shared" si="418"/>
        <v>No</v>
      </c>
      <c r="AG3807">
        <f t="shared" ca="1" si="419"/>
        <v>425</v>
      </c>
      <c r="AH3807" t="str">
        <f ca="1">IF(OR(V3807="",AG3807=""),"Yes",IF(AG3807&gt;Config!$B$41,"Yes","No"))</f>
        <v>Yes</v>
      </c>
    </row>
    <row r="3808" spans="1:34" x14ac:dyDescent="0.25">
      <c r="A3808" s="1" t="s">
        <v>26206</v>
      </c>
      <c r="B3808" s="1" t="s">
        <v>1266</v>
      </c>
      <c r="C3808" s="1" t="s">
        <v>1389</v>
      </c>
      <c r="D3808" s="1" t="s">
        <v>26207</v>
      </c>
      <c r="E3808" s="1" t="s">
        <v>642</v>
      </c>
      <c r="F3808" s="1" t="s">
        <v>26208</v>
      </c>
      <c r="G3808" t="str">
        <f t="shared" si="413"/>
        <v>Valid</v>
      </c>
      <c r="H3808" s="1" t="s">
        <v>26209</v>
      </c>
      <c r="I3808" t="str" cm="1">
        <f t="array" ref="I3808">IF(OR(TRIM(H3808)="",ISNUMBER(SEARCH("#",H3808)),AA3808&lt;Config!$B$8,SUMPRODUCT(--ISNUMBER(SEARCH({"a";"b";"c";"d";"e";"f";"g";"h";"i";"j";"k";"l";"m";"n";"o";"p";"q";"r";"s";"t";"u";"v";"w";"x";"y";"z"},H3808)))&gt;0),"Invalid","Valid")</f>
        <v>Valid</v>
      </c>
      <c r="J3808" s="1" t="s">
        <v>26210</v>
      </c>
      <c r="K3808" s="1" t="s">
        <v>516</v>
      </c>
      <c r="L3808" s="1" t="s">
        <v>265</v>
      </c>
      <c r="M3808" s="1" t="s">
        <v>517</v>
      </c>
      <c r="N3808" s="1" t="s">
        <v>31</v>
      </c>
      <c r="O3808" s="1" t="s">
        <v>149</v>
      </c>
      <c r="P3808" t="s">
        <v>314</v>
      </c>
      <c r="Q3808" s="1" t="s">
        <v>663</v>
      </c>
      <c r="R3808" s="1" t="s">
        <v>316</v>
      </c>
      <c r="S3808" s="1" t="s">
        <v>26211</v>
      </c>
      <c r="T3808" s="1" t="s">
        <v>26212</v>
      </c>
      <c r="U3808" s="1" t="s">
        <v>3553</v>
      </c>
      <c r="V3808" s="1" t="s">
        <v>26213</v>
      </c>
      <c r="W3808" s="1" t="s">
        <v>125</v>
      </c>
      <c r="X3808" t="str">
        <f t="shared" si="414"/>
        <v>Complete</v>
      </c>
      <c r="Y3808">
        <f>MAX(0,100-IF(G3808="Invalid",Config!$B$5,0)-IF(I3808="Invalid",Config!$B$6,0)-IF(X3808="Incomplete",Config!$B$7,0)-IF(AF3808="Yes",Config!$B$37,0))</f>
        <v>100</v>
      </c>
      <c r="Z3808" s="1">
        <f>IF(OR(TRIM(B3808)="",COUNTIF(Config!$B$15:$B$19,B3808)&gt;0),1,0)+IF(OR(TRIM(C3808)="",COUNTIF(Config!$B$15:$B$19,C3808)&gt;0),1,0)+IF(OR(TRIM(F3808)="",COUNTIF(Config!$B$15:$B$19,F3808)&gt;0),1,0)+IF(OR(TRIM(H3808)="",COUNTIF(Config!$B$15:$B$19,H3808)&gt;0),1,0)+IF(OR(TRIM(E3808)="",COUNTIF(Config!$B$15:$B$19,E3808)&gt;0),1,0)+IF(OR(TRIM(K3808)="",COUNTIF(Config!$B$15:$B$19,K3808)&gt;0),1,0)+IF(OR(TRIM(P3808)="",COUNTIF(Config!$B$15:$B$19,P3808)&gt;0),1,0)+IF(OR(TRIM(R3808)="",COUNTIF(Config!$B$15:$B$19,R3808)&gt;0),1,0)</f>
        <v>0</v>
      </c>
      <c r="AA3808" s="1" cm="1">
        <f t="array" ref="AA3808">SUMPRODUCT(LEN(H3808)-LEN(SUBSTITUTE(H3808,{"0";"1";"2";"3";"4";"5";"6";"7";"8";"9"},"")))</f>
        <v>10</v>
      </c>
      <c r="AC3808" t="str">
        <f t="shared" si="415"/>
        <v/>
      </c>
      <c r="AD3808">
        <f t="shared" si="416"/>
        <v>1</v>
      </c>
      <c r="AE3808">
        <f t="shared" si="417"/>
        <v>1</v>
      </c>
      <c r="AF3808" t="str">
        <f t="shared" si="418"/>
        <v>No</v>
      </c>
      <c r="AG3808">
        <f t="shared" ca="1" si="419"/>
        <v>262</v>
      </c>
      <c r="AH3808" t="str">
        <f ca="1">IF(OR(V3808="",AG3808=""),"Yes",IF(AG3808&gt;Config!$B$41,"Yes","No"))</f>
        <v>No</v>
      </c>
    </row>
    <row r="3809" spans="1:34" x14ac:dyDescent="0.25">
      <c r="A3809" s="1" t="s">
        <v>26214</v>
      </c>
      <c r="B3809" s="1" t="s">
        <v>3888</v>
      </c>
      <c r="C3809" s="1" t="s">
        <v>157</v>
      </c>
      <c r="D3809" s="1" t="s">
        <v>26215</v>
      </c>
      <c r="E3809" s="1" t="s">
        <v>33829</v>
      </c>
      <c r="F3809" s="1" t="s">
        <v>26216</v>
      </c>
      <c r="G3809" t="str">
        <f t="shared" si="413"/>
        <v>Valid</v>
      </c>
      <c r="H3809" s="1" t="s">
        <v>26217</v>
      </c>
      <c r="I3809" t="str" cm="1">
        <f t="array" ref="I3809">IF(OR(TRIM(H3809)="",ISNUMBER(SEARCH("#",H3809)),AA3809&lt;Config!$B$8,SUMPRODUCT(--ISNUMBER(SEARCH({"a";"b";"c";"d";"e";"f";"g";"h";"i";"j";"k";"l";"m";"n";"o";"p";"q";"r";"s";"t";"u";"v";"w";"x";"y";"z"},H3809)))&gt;0),"Invalid","Valid")</f>
        <v>Valid</v>
      </c>
      <c r="J3809" s="1" t="s">
        <v>26218</v>
      </c>
      <c r="K3809" s="1" t="s">
        <v>250</v>
      </c>
      <c r="L3809" s="1" t="s">
        <v>67</v>
      </c>
      <c r="M3809" s="1" t="s">
        <v>50</v>
      </c>
      <c r="N3809" s="1" t="s">
        <v>86</v>
      </c>
      <c r="O3809" s="1" t="s">
        <v>149</v>
      </c>
      <c r="P3809" t="s">
        <v>314</v>
      </c>
      <c r="Q3809" s="1" t="s">
        <v>316</v>
      </c>
      <c r="R3809" s="1" t="s">
        <v>315</v>
      </c>
      <c r="S3809" s="1" t="s">
        <v>26219</v>
      </c>
      <c r="T3809" s="1" t="s">
        <v>26220</v>
      </c>
      <c r="U3809" s="1" t="s">
        <v>4435</v>
      </c>
      <c r="V3809" s="1" t="s">
        <v>1145</v>
      </c>
      <c r="W3809" s="1" t="s">
        <v>384</v>
      </c>
      <c r="X3809" t="str">
        <f t="shared" si="414"/>
        <v>Incomplete</v>
      </c>
      <c r="Y3809">
        <f>MAX(0,100-IF(G3809="Invalid",Config!$B$5,0)-IF(I3809="Invalid",Config!$B$6,0)-IF(X3809="Incomplete",Config!$B$7,0)-IF(AF3809="Yes",Config!$B$37,0))</f>
        <v>60</v>
      </c>
      <c r="Z3809" s="1">
        <f>IF(OR(TRIM(B3809)="",COUNTIF(Config!$B$15:$B$19,B3809)&gt;0),1,0)+IF(OR(TRIM(C3809)="",COUNTIF(Config!$B$15:$B$19,C3809)&gt;0),1,0)+IF(OR(TRIM(F3809)="",COUNTIF(Config!$B$15:$B$19,F3809)&gt;0),1,0)+IF(OR(TRIM(H3809)="",COUNTIF(Config!$B$15:$B$19,H3809)&gt;0),1,0)+IF(OR(TRIM(E3809)="",COUNTIF(Config!$B$15:$B$19,E3809)&gt;0),1,0)+IF(OR(TRIM(K3809)="",COUNTIF(Config!$B$15:$B$19,K3809)&gt;0),1,0)+IF(OR(TRIM(P3809)="",COUNTIF(Config!$B$15:$B$19,P3809)&gt;0),1,0)+IF(OR(TRIM(R3809)="",COUNTIF(Config!$B$15:$B$19,R3809)&gt;0),1,0)</f>
        <v>1</v>
      </c>
      <c r="AA3809" s="1" cm="1">
        <f t="array" ref="AA3809">SUMPRODUCT(LEN(H3809)-LEN(SUBSTITUTE(H3809,{"0";"1";"2";"3";"4";"5";"6";"7";"8";"9"},"")))</f>
        <v>12</v>
      </c>
      <c r="AC3809" t="str">
        <f t="shared" si="415"/>
        <v>Incomplete Profile</v>
      </c>
      <c r="AD3809">
        <f t="shared" si="416"/>
        <v>1</v>
      </c>
      <c r="AE3809">
        <f t="shared" si="417"/>
        <v>1</v>
      </c>
      <c r="AF3809" t="str">
        <f t="shared" si="418"/>
        <v>No</v>
      </c>
      <c r="AG3809">
        <f t="shared" ca="1" si="419"/>
        <v>37</v>
      </c>
      <c r="AH3809" t="str">
        <f ca="1">IF(OR(V3809="",AG3809=""),"Yes",IF(AG3809&gt;Config!$B$41,"Yes","No"))</f>
        <v>No</v>
      </c>
    </row>
    <row r="3810" spans="1:34" x14ac:dyDescent="0.25">
      <c r="A3810" s="1" t="s">
        <v>26221</v>
      </c>
      <c r="B3810" s="1" t="s">
        <v>33815</v>
      </c>
      <c r="C3810" s="1" t="s">
        <v>792</v>
      </c>
      <c r="D3810" s="1" t="s">
        <v>792</v>
      </c>
      <c r="E3810" s="1" t="s">
        <v>34552</v>
      </c>
      <c r="F3810" s="1" t="s">
        <v>26222</v>
      </c>
      <c r="G3810" t="str">
        <f t="shared" si="413"/>
        <v>Valid</v>
      </c>
      <c r="H3810" s="1" t="s">
        <v>26223</v>
      </c>
      <c r="I3810" t="str" cm="1">
        <f t="array" ref="I3810">IF(OR(TRIM(H3810)="",ISNUMBER(SEARCH("#",H3810)),AA3810&lt;Config!$B$8,SUMPRODUCT(--ISNUMBER(SEARCH({"a";"b";"c";"d";"e";"f";"g";"h";"i";"j";"k";"l";"m";"n";"o";"p";"q";"r";"s";"t";"u";"v";"w";"x";"y";"z"},H3810)))&gt;0),"Invalid","Valid")</f>
        <v>Valid</v>
      </c>
      <c r="J3810" s="1" t="s">
        <v>26224</v>
      </c>
      <c r="K3810" s="1" t="s">
        <v>133</v>
      </c>
      <c r="L3810" s="1" t="s">
        <v>265</v>
      </c>
      <c r="M3810" s="1" t="s">
        <v>462</v>
      </c>
      <c r="N3810" s="1" t="s">
        <v>86</v>
      </c>
      <c r="O3810" s="1" t="s">
        <v>69</v>
      </c>
      <c r="P3810" t="s">
        <v>87</v>
      </c>
      <c r="Q3810" s="1" t="s">
        <v>438</v>
      </c>
      <c r="R3810" s="1" t="s">
        <v>136</v>
      </c>
      <c r="S3810" s="1" t="s">
        <v>18218</v>
      </c>
      <c r="T3810" s="1" t="s">
        <v>26225</v>
      </c>
      <c r="U3810" s="1" t="s">
        <v>3594</v>
      </c>
      <c r="V3810" s="1" t="s">
        <v>12916</v>
      </c>
      <c r="W3810" s="1" t="s">
        <v>384</v>
      </c>
      <c r="X3810" t="str">
        <f t="shared" si="414"/>
        <v>Incomplete</v>
      </c>
      <c r="Y3810">
        <f>MAX(0,100-IF(G3810="Invalid",Config!$B$5,0)-IF(I3810="Invalid",Config!$B$6,0)-IF(X3810="Incomplete",Config!$B$7,0)-IF(AF3810="Yes",Config!$B$37,0))</f>
        <v>60</v>
      </c>
      <c r="Z3810" s="1">
        <f>IF(OR(TRIM(B3810)="",COUNTIF(Config!$B$15:$B$19,B3810)&gt;0),1,0)+IF(OR(TRIM(C3810)="",COUNTIF(Config!$B$15:$B$19,C3810)&gt;0),1,0)+IF(OR(TRIM(F3810)="",COUNTIF(Config!$B$15:$B$19,F3810)&gt;0),1,0)+IF(OR(TRIM(H3810)="",COUNTIF(Config!$B$15:$B$19,H3810)&gt;0),1,0)+IF(OR(TRIM(E3810)="",COUNTIF(Config!$B$15:$B$19,E3810)&gt;0),1,0)+IF(OR(TRIM(K3810)="",COUNTIF(Config!$B$15:$B$19,K3810)&gt;0),1,0)+IF(OR(TRIM(P3810)="",COUNTIF(Config!$B$15:$B$19,P3810)&gt;0),1,0)+IF(OR(TRIM(R3810)="",COUNTIF(Config!$B$15:$B$19,R3810)&gt;0),1,0)</f>
        <v>1</v>
      </c>
      <c r="AA3810" s="1" cm="1">
        <f t="array" ref="AA3810">SUMPRODUCT(LEN(H3810)-LEN(SUBSTITUTE(H3810,{"0";"1";"2";"3";"4";"5";"6";"7";"8";"9"},"")))</f>
        <v>11</v>
      </c>
      <c r="AC3810" t="str">
        <f t="shared" si="415"/>
        <v>Incomplete Profile</v>
      </c>
      <c r="AD3810">
        <f t="shared" si="416"/>
        <v>1</v>
      </c>
      <c r="AE3810">
        <f t="shared" si="417"/>
        <v>1</v>
      </c>
      <c r="AF3810" t="str">
        <f t="shared" si="418"/>
        <v>No</v>
      </c>
      <c r="AG3810">
        <f t="shared" ca="1" si="419"/>
        <v>563</v>
      </c>
      <c r="AH3810" t="str">
        <f ca="1">IF(OR(V3810="",AG3810=""),"Yes",IF(AG3810&gt;Config!$B$41,"Yes","No"))</f>
        <v>Yes</v>
      </c>
    </row>
    <row r="3811" spans="1:34" x14ac:dyDescent="0.25">
      <c r="A3811" s="1" t="s">
        <v>26226</v>
      </c>
      <c r="B3811" s="1" t="s">
        <v>1085</v>
      </c>
      <c r="C3811" s="1" t="s">
        <v>230</v>
      </c>
      <c r="D3811" s="1" t="s">
        <v>26227</v>
      </c>
      <c r="E3811" s="1" t="s">
        <v>739</v>
      </c>
      <c r="F3811" s="1" t="s">
        <v>26228</v>
      </c>
      <c r="G3811" t="str">
        <f t="shared" si="413"/>
        <v>Valid</v>
      </c>
      <c r="H3811" s="1" t="s">
        <v>26229</v>
      </c>
      <c r="I3811" t="str" cm="1">
        <f t="array" ref="I3811">IF(OR(TRIM(H3811)="",ISNUMBER(SEARCH("#",H3811)),AA3811&lt;Config!$B$8,SUMPRODUCT(--ISNUMBER(SEARCH({"a";"b";"c";"d";"e";"f";"g";"h";"i";"j";"k";"l";"m";"n";"o";"p";"q";"r";"s";"t";"u";"v";"w";"x";"y";"z"},H3811)))&gt;0),"Invalid","Valid")</f>
        <v>Valid</v>
      </c>
      <c r="J3811" s="1" t="s">
        <v>26230</v>
      </c>
      <c r="K3811" s="1" t="s">
        <v>504</v>
      </c>
      <c r="L3811" s="1" t="s">
        <v>102</v>
      </c>
      <c r="M3811" s="1" t="s">
        <v>118</v>
      </c>
      <c r="N3811" s="1" t="s">
        <v>252</v>
      </c>
      <c r="O3811" s="1" t="s">
        <v>149</v>
      </c>
      <c r="P3811" t="s">
        <v>33</v>
      </c>
      <c r="Q3811" s="1" t="s">
        <v>119</v>
      </c>
      <c r="R3811" s="1" t="s">
        <v>1716</v>
      </c>
      <c r="S3811" s="1" t="s">
        <v>3348</v>
      </c>
      <c r="T3811" s="1" t="s">
        <v>26231</v>
      </c>
      <c r="U3811" s="1" t="s">
        <v>2267</v>
      </c>
      <c r="V3811" s="1" t="s">
        <v>1347</v>
      </c>
      <c r="W3811" s="1" t="s">
        <v>384</v>
      </c>
      <c r="X3811" t="str">
        <f t="shared" si="414"/>
        <v>Complete</v>
      </c>
      <c r="Y3811">
        <f>MAX(0,100-IF(G3811="Invalid",Config!$B$5,0)-IF(I3811="Invalid",Config!$B$6,0)-IF(X3811="Incomplete",Config!$B$7,0)-IF(AF3811="Yes",Config!$B$37,0))</f>
        <v>100</v>
      </c>
      <c r="Z3811" s="1">
        <f>IF(OR(TRIM(B3811)="",COUNTIF(Config!$B$15:$B$19,B3811)&gt;0),1,0)+IF(OR(TRIM(C3811)="",COUNTIF(Config!$B$15:$B$19,C3811)&gt;0),1,0)+IF(OR(TRIM(F3811)="",COUNTIF(Config!$B$15:$B$19,F3811)&gt;0),1,0)+IF(OR(TRIM(H3811)="",COUNTIF(Config!$B$15:$B$19,H3811)&gt;0),1,0)+IF(OR(TRIM(E3811)="",COUNTIF(Config!$B$15:$B$19,E3811)&gt;0),1,0)+IF(OR(TRIM(K3811)="",COUNTIF(Config!$B$15:$B$19,K3811)&gt;0),1,0)+IF(OR(TRIM(P3811)="",COUNTIF(Config!$B$15:$B$19,P3811)&gt;0),1,0)+IF(OR(TRIM(R3811)="",COUNTIF(Config!$B$15:$B$19,R3811)&gt;0),1,0)</f>
        <v>0</v>
      </c>
      <c r="AA3811" s="1" cm="1">
        <f t="array" ref="AA3811">SUMPRODUCT(LEN(H3811)-LEN(SUBSTITUTE(H3811,{"0";"1";"2";"3";"4";"5";"6";"7";"8";"9"},"")))</f>
        <v>10</v>
      </c>
      <c r="AC3811" t="str">
        <f t="shared" si="415"/>
        <v/>
      </c>
      <c r="AD3811">
        <f t="shared" si="416"/>
        <v>1</v>
      </c>
      <c r="AE3811">
        <f t="shared" si="417"/>
        <v>1</v>
      </c>
      <c r="AF3811" t="str">
        <f t="shared" si="418"/>
        <v>No</v>
      </c>
      <c r="AG3811">
        <f t="shared" ca="1" si="419"/>
        <v>37</v>
      </c>
      <c r="AH3811" t="str">
        <f ca="1">IF(OR(V3811="",AG3811=""),"Yes",IF(AG3811&gt;Config!$B$41,"Yes","No"))</f>
        <v>No</v>
      </c>
    </row>
    <row r="3812" spans="1:34" x14ac:dyDescent="0.25">
      <c r="A3812" s="1" t="s">
        <v>26232</v>
      </c>
      <c r="B3812" s="1" t="s">
        <v>3087</v>
      </c>
      <c r="C3812" s="1" t="s">
        <v>545</v>
      </c>
      <c r="D3812" s="1" t="s">
        <v>26233</v>
      </c>
      <c r="E3812" s="1" t="s">
        <v>283</v>
      </c>
      <c r="F3812" s="1" t="s">
        <v>26234</v>
      </c>
      <c r="G3812" t="str">
        <f t="shared" si="413"/>
        <v>Valid</v>
      </c>
      <c r="H3812" s="1" t="s">
        <v>26235</v>
      </c>
      <c r="I3812" t="str" cm="1">
        <f t="array" ref="I3812">IF(OR(TRIM(H3812)="",ISNUMBER(SEARCH("#",H3812)),AA3812&lt;Config!$B$8,SUMPRODUCT(--ISNUMBER(SEARCH({"a";"b";"c";"d";"e";"f";"g";"h";"i";"j";"k";"l";"m";"n";"o";"p";"q";"r";"s";"t";"u";"v";"w";"x";"y";"z"},H3812)))&gt;0),"Invalid","Valid")</f>
        <v>Valid</v>
      </c>
      <c r="J3812" s="1" t="s">
        <v>26236</v>
      </c>
      <c r="K3812" s="1" t="s">
        <v>369</v>
      </c>
      <c r="L3812" s="1" t="s">
        <v>164</v>
      </c>
      <c r="M3812" s="1" t="s">
        <v>85</v>
      </c>
      <c r="N3812" s="1" t="s">
        <v>437</v>
      </c>
      <c r="O3812" s="1" t="s">
        <v>52</v>
      </c>
      <c r="P3812" t="s">
        <v>590</v>
      </c>
      <c r="Q3812" s="1" t="s">
        <v>1481</v>
      </c>
      <c r="R3812" s="1" t="s">
        <v>1774</v>
      </c>
      <c r="S3812" s="1" t="s">
        <v>26237</v>
      </c>
      <c r="T3812" s="1" t="s">
        <v>26238</v>
      </c>
      <c r="U3812" s="1" t="s">
        <v>9543</v>
      </c>
      <c r="V3812" s="1" t="s">
        <v>5823</v>
      </c>
      <c r="W3812" s="1" t="s">
        <v>384</v>
      </c>
      <c r="X3812" t="str">
        <f t="shared" si="414"/>
        <v>Complete</v>
      </c>
      <c r="Y3812">
        <f>MAX(0,100-IF(G3812="Invalid",Config!$B$5,0)-IF(I3812="Invalid",Config!$B$6,0)-IF(X3812="Incomplete",Config!$B$7,0)-IF(AF3812="Yes",Config!$B$37,0))</f>
        <v>100</v>
      </c>
      <c r="Z3812" s="1">
        <f>IF(OR(TRIM(B3812)="",COUNTIF(Config!$B$15:$B$19,B3812)&gt;0),1,0)+IF(OR(TRIM(C3812)="",COUNTIF(Config!$B$15:$B$19,C3812)&gt;0),1,0)+IF(OR(TRIM(F3812)="",COUNTIF(Config!$B$15:$B$19,F3812)&gt;0),1,0)+IF(OR(TRIM(H3812)="",COUNTIF(Config!$B$15:$B$19,H3812)&gt;0),1,0)+IF(OR(TRIM(E3812)="",COUNTIF(Config!$B$15:$B$19,E3812)&gt;0),1,0)+IF(OR(TRIM(K3812)="",COUNTIF(Config!$B$15:$B$19,K3812)&gt;0),1,0)+IF(OR(TRIM(P3812)="",COUNTIF(Config!$B$15:$B$19,P3812)&gt;0),1,0)+IF(OR(TRIM(R3812)="",COUNTIF(Config!$B$15:$B$19,R3812)&gt;0),1,0)</f>
        <v>0</v>
      </c>
      <c r="AA3812" s="1" cm="1">
        <f t="array" ref="AA3812">SUMPRODUCT(LEN(H3812)-LEN(SUBSTITUTE(H3812,{"0";"1";"2";"3";"4";"5";"6";"7";"8";"9"},"")))</f>
        <v>12</v>
      </c>
      <c r="AC3812" t="str">
        <f t="shared" si="415"/>
        <v/>
      </c>
      <c r="AD3812">
        <f t="shared" si="416"/>
        <v>1</v>
      </c>
      <c r="AE3812">
        <f t="shared" si="417"/>
        <v>1</v>
      </c>
      <c r="AF3812" t="str">
        <f t="shared" si="418"/>
        <v>No</v>
      </c>
      <c r="AG3812">
        <f t="shared" ca="1" si="419"/>
        <v>295</v>
      </c>
      <c r="AH3812" t="str">
        <f ca="1">IF(OR(V3812="",AG3812=""),"Yes",IF(AG3812&gt;Config!$B$41,"Yes","No"))</f>
        <v>No</v>
      </c>
    </row>
    <row r="3813" spans="1:34" x14ac:dyDescent="0.25">
      <c r="A3813" s="1" t="s">
        <v>26239</v>
      </c>
      <c r="B3813" s="1" t="s">
        <v>1634</v>
      </c>
      <c r="C3813" s="1" t="s">
        <v>956</v>
      </c>
      <c r="D3813" s="1" t="s">
        <v>26240</v>
      </c>
      <c r="E3813" s="1" t="s">
        <v>34176</v>
      </c>
      <c r="F3813" s="1" t="s">
        <v>26241</v>
      </c>
      <c r="G3813" t="str">
        <f t="shared" si="413"/>
        <v>Valid</v>
      </c>
      <c r="H3813" s="1" t="s">
        <v>26242</v>
      </c>
      <c r="I3813" t="str" cm="1">
        <f t="array" ref="I3813">IF(OR(TRIM(H3813)="",ISNUMBER(SEARCH("#",H3813)),AA3813&lt;Config!$B$8,SUMPRODUCT(--ISNUMBER(SEARCH({"a";"b";"c";"d";"e";"f";"g";"h";"i";"j";"k";"l";"m";"n";"o";"p";"q";"r";"s";"t";"u";"v";"w";"x";"y";"z"},H3813)))&gt;0),"Invalid","Valid")</f>
        <v>Valid</v>
      </c>
      <c r="J3813" s="1" t="s">
        <v>26243</v>
      </c>
      <c r="K3813" s="1" t="s">
        <v>722</v>
      </c>
      <c r="L3813" s="1" t="s">
        <v>49</v>
      </c>
      <c r="M3813" s="1" t="s">
        <v>462</v>
      </c>
      <c r="N3813" s="1" t="s">
        <v>358</v>
      </c>
      <c r="O3813" s="1" t="s">
        <v>69</v>
      </c>
      <c r="P3813" t="s">
        <v>344</v>
      </c>
      <c r="Q3813" s="1" t="s">
        <v>1199</v>
      </c>
      <c r="R3813" s="1" t="s">
        <v>1200</v>
      </c>
      <c r="S3813" s="1" t="s">
        <v>19055</v>
      </c>
      <c r="T3813" s="1" t="s">
        <v>26244</v>
      </c>
      <c r="U3813" s="1" t="s">
        <v>7405</v>
      </c>
      <c r="V3813" s="1" t="s">
        <v>7689</v>
      </c>
      <c r="W3813" s="1" t="s">
        <v>202</v>
      </c>
      <c r="X3813" t="str">
        <f t="shared" si="414"/>
        <v>Complete</v>
      </c>
      <c r="Y3813">
        <f>MAX(0,100-IF(G3813="Invalid",Config!$B$5,0)-IF(I3813="Invalid",Config!$B$6,0)-IF(X3813="Incomplete",Config!$B$7,0)-IF(AF3813="Yes",Config!$B$37,0))</f>
        <v>100</v>
      </c>
      <c r="Z3813" s="1">
        <f>IF(OR(TRIM(B3813)="",COUNTIF(Config!$B$15:$B$19,B3813)&gt;0),1,0)+IF(OR(TRIM(C3813)="",COUNTIF(Config!$B$15:$B$19,C3813)&gt;0),1,0)+IF(OR(TRIM(F3813)="",COUNTIF(Config!$B$15:$B$19,F3813)&gt;0),1,0)+IF(OR(TRIM(H3813)="",COUNTIF(Config!$B$15:$B$19,H3813)&gt;0),1,0)+IF(OR(TRIM(E3813)="",COUNTIF(Config!$B$15:$B$19,E3813)&gt;0),1,0)+IF(OR(TRIM(K3813)="",COUNTIF(Config!$B$15:$B$19,K3813)&gt;0),1,0)+IF(OR(TRIM(P3813)="",COUNTIF(Config!$B$15:$B$19,P3813)&gt;0),1,0)+IF(OR(TRIM(R3813)="",COUNTIF(Config!$B$15:$B$19,R3813)&gt;0),1,0)</f>
        <v>0</v>
      </c>
      <c r="AA3813" s="1" cm="1">
        <f t="array" ref="AA3813">SUMPRODUCT(LEN(H3813)-LEN(SUBSTITUTE(H3813,{"0";"1";"2";"3";"4";"5";"6";"7";"8";"9"},"")))</f>
        <v>11</v>
      </c>
      <c r="AC3813" t="str">
        <f t="shared" si="415"/>
        <v/>
      </c>
      <c r="AD3813">
        <f t="shared" si="416"/>
        <v>1</v>
      </c>
      <c r="AE3813">
        <f t="shared" si="417"/>
        <v>1</v>
      </c>
      <c r="AF3813" t="str">
        <f t="shared" si="418"/>
        <v>No</v>
      </c>
      <c r="AG3813">
        <f t="shared" ca="1" si="419"/>
        <v>229</v>
      </c>
      <c r="AH3813" t="str">
        <f ca="1">IF(OR(V3813="",AG3813=""),"Yes",IF(AG3813&gt;Config!$B$41,"Yes","No"))</f>
        <v>No</v>
      </c>
    </row>
    <row r="3814" spans="1:34" x14ac:dyDescent="0.25">
      <c r="A3814" s="1" t="s">
        <v>26245</v>
      </c>
      <c r="B3814" s="1" t="s">
        <v>690</v>
      </c>
      <c r="C3814" s="1" t="s">
        <v>1736</v>
      </c>
      <c r="D3814" s="1" t="s">
        <v>26246</v>
      </c>
      <c r="E3814" s="1" t="s">
        <v>35503</v>
      </c>
      <c r="F3814" s="1" t="s">
        <v>26247</v>
      </c>
      <c r="G3814" t="str">
        <f t="shared" si="413"/>
        <v>Valid</v>
      </c>
      <c r="H3814" s="1" t="s">
        <v>26248</v>
      </c>
      <c r="I3814" t="str" cm="1">
        <f t="array" ref="I3814">IF(OR(TRIM(H3814)="",ISNUMBER(SEARCH("#",H3814)),AA3814&lt;Config!$B$8,SUMPRODUCT(--ISNUMBER(SEARCH({"a";"b";"c";"d";"e";"f";"g";"h";"i";"j";"k";"l";"m";"n";"o";"p";"q";"r";"s";"t";"u";"v";"w";"x";"y";"z"},H3814)))&gt;0),"Invalid","Valid")</f>
        <v>Valid</v>
      </c>
      <c r="J3814" s="1" t="s">
        <v>26249</v>
      </c>
      <c r="K3814" s="1" t="s">
        <v>425</v>
      </c>
      <c r="L3814" s="1" t="s">
        <v>49</v>
      </c>
      <c r="M3814" s="1" t="s">
        <v>33825</v>
      </c>
      <c r="N3814" s="1" t="s">
        <v>33819</v>
      </c>
      <c r="O3814" s="1" t="s">
        <v>149</v>
      </c>
      <c r="P3814" t="s">
        <v>53</v>
      </c>
      <c r="Q3814" s="1" t="s">
        <v>55</v>
      </c>
      <c r="R3814" s="1" t="s">
        <v>415</v>
      </c>
      <c r="S3814" s="1" t="s">
        <v>10589</v>
      </c>
      <c r="T3814" s="1" t="s">
        <v>26250</v>
      </c>
      <c r="U3814" s="1" t="s">
        <v>3194</v>
      </c>
      <c r="V3814" s="1" t="s">
        <v>38</v>
      </c>
      <c r="W3814" s="1" t="s">
        <v>60</v>
      </c>
      <c r="X3814" t="str">
        <f t="shared" si="414"/>
        <v>Complete</v>
      </c>
      <c r="Y3814">
        <f>MAX(0,100-IF(G3814="Invalid",Config!$B$5,0)-IF(I3814="Invalid",Config!$B$6,0)-IF(X3814="Incomplete",Config!$B$7,0)-IF(AF3814="Yes",Config!$B$37,0))</f>
        <v>100</v>
      </c>
      <c r="Z3814" s="1">
        <f>IF(OR(TRIM(B3814)="",COUNTIF(Config!$B$15:$B$19,B3814)&gt;0),1,0)+IF(OR(TRIM(C3814)="",COUNTIF(Config!$B$15:$B$19,C3814)&gt;0),1,0)+IF(OR(TRIM(F3814)="",COUNTIF(Config!$B$15:$B$19,F3814)&gt;0),1,0)+IF(OR(TRIM(H3814)="",COUNTIF(Config!$B$15:$B$19,H3814)&gt;0),1,0)+IF(OR(TRIM(E3814)="",COUNTIF(Config!$B$15:$B$19,E3814)&gt;0),1,0)+IF(OR(TRIM(K3814)="",COUNTIF(Config!$B$15:$B$19,K3814)&gt;0),1,0)+IF(OR(TRIM(P3814)="",COUNTIF(Config!$B$15:$B$19,P3814)&gt;0),1,0)+IF(OR(TRIM(R3814)="",COUNTIF(Config!$B$15:$B$19,R3814)&gt;0),1,0)</f>
        <v>0</v>
      </c>
      <c r="AA3814" s="1" cm="1">
        <f t="array" ref="AA3814">SUMPRODUCT(LEN(H3814)-LEN(SUBSTITUTE(H3814,{"0";"1";"2";"3";"4";"5";"6";"7";"8";"9"},"")))</f>
        <v>12</v>
      </c>
      <c r="AC3814" t="str">
        <f t="shared" si="415"/>
        <v/>
      </c>
      <c r="AD3814">
        <f t="shared" si="416"/>
        <v>1</v>
      </c>
      <c r="AE3814">
        <f t="shared" si="417"/>
        <v>1</v>
      </c>
      <c r="AF3814" t="str">
        <f t="shared" si="418"/>
        <v>No</v>
      </c>
      <c r="AG3814">
        <f t="shared" ca="1" si="419"/>
        <v>450</v>
      </c>
      <c r="AH3814" t="str">
        <f ca="1">IF(OR(V3814="",AG3814=""),"Yes",IF(AG3814&gt;Config!$B$41,"Yes","No"))</f>
        <v>Yes</v>
      </c>
    </row>
    <row r="3815" spans="1:34" x14ac:dyDescent="0.25">
      <c r="A3815" s="1" t="s">
        <v>26251</v>
      </c>
      <c r="B3815" s="1" t="s">
        <v>42</v>
      </c>
      <c r="C3815" s="1" t="s">
        <v>598</v>
      </c>
      <c r="D3815" s="1" t="s">
        <v>26252</v>
      </c>
      <c r="E3815" s="1" t="s">
        <v>34972</v>
      </c>
      <c r="F3815" s="1" t="s">
        <v>26253</v>
      </c>
      <c r="G3815" t="str">
        <f t="shared" si="413"/>
        <v>Valid</v>
      </c>
      <c r="H3815" s="1" t="s">
        <v>26254</v>
      </c>
      <c r="I3815" t="str" cm="1">
        <f t="array" ref="I3815">IF(OR(TRIM(H3815)="",ISNUMBER(SEARCH("#",H3815)),AA3815&lt;Config!$B$8,SUMPRODUCT(--ISNUMBER(SEARCH({"a";"b";"c";"d";"e";"f";"g";"h";"i";"j";"k";"l";"m";"n";"o";"p";"q";"r";"s";"t";"u";"v";"w";"x";"y";"z"},H3815)))&gt;0),"Invalid","Valid")</f>
        <v>Valid</v>
      </c>
      <c r="J3815" s="1" t="s">
        <v>26255</v>
      </c>
      <c r="K3815" s="1" t="s">
        <v>481</v>
      </c>
      <c r="L3815" s="1" t="s">
        <v>84</v>
      </c>
      <c r="M3815" s="1" t="s">
        <v>103</v>
      </c>
      <c r="N3815" s="1" t="s">
        <v>224</v>
      </c>
      <c r="O3815" s="1" t="s">
        <v>32</v>
      </c>
      <c r="P3815" t="s">
        <v>104</v>
      </c>
      <c r="Q3815" s="1" t="s">
        <v>302</v>
      </c>
      <c r="R3815" s="1" t="s">
        <v>833</v>
      </c>
      <c r="S3815" s="1" t="s">
        <v>26256</v>
      </c>
      <c r="T3815" s="1" t="s">
        <v>26257</v>
      </c>
      <c r="U3815" s="1" t="s">
        <v>1290</v>
      </c>
      <c r="V3815" s="1" t="s">
        <v>1145</v>
      </c>
      <c r="W3815" s="1" t="s">
        <v>186</v>
      </c>
      <c r="X3815" t="str">
        <f t="shared" si="414"/>
        <v>Complete</v>
      </c>
      <c r="Y3815">
        <f>MAX(0,100-IF(G3815="Invalid",Config!$B$5,0)-IF(I3815="Invalid",Config!$B$6,0)-IF(X3815="Incomplete",Config!$B$7,0)-IF(AF3815="Yes",Config!$B$37,0))</f>
        <v>75</v>
      </c>
      <c r="Z3815" s="1">
        <f>IF(OR(TRIM(B3815)="",COUNTIF(Config!$B$15:$B$19,B3815)&gt;0),1,0)+IF(OR(TRIM(C3815)="",COUNTIF(Config!$B$15:$B$19,C3815)&gt;0),1,0)+IF(OR(TRIM(F3815)="",COUNTIF(Config!$B$15:$B$19,F3815)&gt;0),1,0)+IF(OR(TRIM(H3815)="",COUNTIF(Config!$B$15:$B$19,H3815)&gt;0),1,0)+IF(OR(TRIM(E3815)="",COUNTIF(Config!$B$15:$B$19,E3815)&gt;0),1,0)+IF(OR(TRIM(K3815)="",COUNTIF(Config!$B$15:$B$19,K3815)&gt;0),1,0)+IF(OR(TRIM(P3815)="",COUNTIF(Config!$B$15:$B$19,P3815)&gt;0),1,0)+IF(OR(TRIM(R3815)="",COUNTIF(Config!$B$15:$B$19,R3815)&gt;0),1,0)</f>
        <v>0</v>
      </c>
      <c r="AA3815" s="1" cm="1">
        <f t="array" ref="AA3815">SUMPRODUCT(LEN(H3815)-LEN(SUBSTITUTE(H3815,{"0";"1";"2";"3";"4";"5";"6";"7";"8";"9"},"")))</f>
        <v>11</v>
      </c>
      <c r="AC3815" t="str">
        <f t="shared" si="415"/>
        <v>Potential Duplicate</v>
      </c>
      <c r="AD3815">
        <f t="shared" si="416"/>
        <v>1</v>
      </c>
      <c r="AE3815">
        <f t="shared" si="417"/>
        <v>2</v>
      </c>
      <c r="AF3815" t="str">
        <f t="shared" si="418"/>
        <v>Yes</v>
      </c>
      <c r="AG3815">
        <f t="shared" ca="1" si="419"/>
        <v>37</v>
      </c>
      <c r="AH3815" t="str">
        <f ca="1">IF(OR(V3815="",AG3815=""),"Yes",IF(AG3815&gt;Config!$B$41,"Yes","No"))</f>
        <v>No</v>
      </c>
    </row>
    <row r="3816" spans="1:34" x14ac:dyDescent="0.25">
      <c r="A3816" s="1" t="s">
        <v>26258</v>
      </c>
      <c r="B3816" s="1" t="s">
        <v>4638</v>
      </c>
      <c r="C3816" s="1" t="s">
        <v>43</v>
      </c>
      <c r="D3816" s="1" t="s">
        <v>26259</v>
      </c>
      <c r="E3816" s="1" t="s">
        <v>33901</v>
      </c>
      <c r="F3816" s="1" t="s">
        <v>26260</v>
      </c>
      <c r="G3816" t="str">
        <f t="shared" si="413"/>
        <v>Valid</v>
      </c>
      <c r="H3816" s="1" t="s">
        <v>26261</v>
      </c>
      <c r="I3816" t="str" cm="1">
        <f t="array" ref="I3816">IF(OR(TRIM(H3816)="",ISNUMBER(SEARCH("#",H3816)),AA3816&lt;Config!$B$8,SUMPRODUCT(--ISNUMBER(SEARCH({"a";"b";"c";"d";"e";"f";"g";"h";"i";"j";"k";"l";"m";"n";"o";"p";"q";"r";"s";"t";"u";"v";"w";"x";"y";"z"},H3816)))&gt;0),"Invalid","Valid")</f>
        <v>Valid</v>
      </c>
      <c r="J3816" s="1" t="s">
        <v>26262</v>
      </c>
      <c r="K3816" s="1" t="s">
        <v>163</v>
      </c>
      <c r="L3816" s="1" t="s">
        <v>450</v>
      </c>
      <c r="M3816" s="1" t="s">
        <v>118</v>
      </c>
      <c r="N3816" s="1" t="s">
        <v>252</v>
      </c>
      <c r="O3816" s="1" t="s">
        <v>180</v>
      </c>
      <c r="P3816" t="s">
        <v>53</v>
      </c>
      <c r="Q3816" s="1" t="s">
        <v>197</v>
      </c>
      <c r="R3816" s="1" t="s">
        <v>197</v>
      </c>
      <c r="S3816" s="1" t="s">
        <v>20236</v>
      </c>
      <c r="T3816" s="1" t="s">
        <v>26263</v>
      </c>
      <c r="U3816" s="1" t="s">
        <v>6739</v>
      </c>
      <c r="V3816" s="1" t="s">
        <v>3695</v>
      </c>
      <c r="W3816" s="1" t="s">
        <v>125</v>
      </c>
      <c r="X3816" t="str">
        <f t="shared" si="414"/>
        <v>Complete</v>
      </c>
      <c r="Y3816">
        <f>MAX(0,100-IF(G3816="Invalid",Config!$B$5,0)-IF(I3816="Invalid",Config!$B$6,0)-IF(X3816="Incomplete",Config!$B$7,0)-IF(AF3816="Yes",Config!$B$37,0))</f>
        <v>100</v>
      </c>
      <c r="Z3816" s="1">
        <f>IF(OR(TRIM(B3816)="",COUNTIF(Config!$B$15:$B$19,B3816)&gt;0),1,0)+IF(OR(TRIM(C3816)="",COUNTIF(Config!$B$15:$B$19,C3816)&gt;0),1,0)+IF(OR(TRIM(F3816)="",COUNTIF(Config!$B$15:$B$19,F3816)&gt;0),1,0)+IF(OR(TRIM(H3816)="",COUNTIF(Config!$B$15:$B$19,H3816)&gt;0),1,0)+IF(OR(TRIM(E3816)="",COUNTIF(Config!$B$15:$B$19,E3816)&gt;0),1,0)+IF(OR(TRIM(K3816)="",COUNTIF(Config!$B$15:$B$19,K3816)&gt;0),1,0)+IF(OR(TRIM(P3816)="",COUNTIF(Config!$B$15:$B$19,P3816)&gt;0),1,0)+IF(OR(TRIM(R3816)="",COUNTIF(Config!$B$15:$B$19,R3816)&gt;0),1,0)</f>
        <v>0</v>
      </c>
      <c r="AA3816" s="1" cm="1">
        <f t="array" ref="AA3816">SUMPRODUCT(LEN(H3816)-LEN(SUBSTITUTE(H3816,{"0";"1";"2";"3";"4";"5";"6";"7";"8";"9"},"")))</f>
        <v>12</v>
      </c>
      <c r="AC3816" t="str">
        <f t="shared" si="415"/>
        <v/>
      </c>
      <c r="AD3816">
        <f t="shared" si="416"/>
        <v>1</v>
      </c>
      <c r="AE3816">
        <f t="shared" si="417"/>
        <v>1</v>
      </c>
      <c r="AF3816" t="str">
        <f t="shared" si="418"/>
        <v>No</v>
      </c>
      <c r="AG3816">
        <f t="shared" ca="1" si="419"/>
        <v>225</v>
      </c>
      <c r="AH3816" t="str">
        <f ca="1">IF(OR(V3816="",AG3816=""),"Yes",IF(AG3816&gt;Config!$B$41,"Yes","No"))</f>
        <v>No</v>
      </c>
    </row>
    <row r="3817" spans="1:34" x14ac:dyDescent="0.25">
      <c r="A3817" s="1" t="s">
        <v>26264</v>
      </c>
      <c r="B3817" s="1" t="s">
        <v>295</v>
      </c>
      <c r="C3817" s="1" t="s">
        <v>157</v>
      </c>
      <c r="D3817" s="1" t="s">
        <v>5227</v>
      </c>
      <c r="E3817" s="1" t="s">
        <v>34844</v>
      </c>
      <c r="F3817" s="1" t="s">
        <v>26265</v>
      </c>
      <c r="G3817" t="str">
        <f t="shared" si="413"/>
        <v>Valid</v>
      </c>
      <c r="H3817" s="1" t="s">
        <v>26266</v>
      </c>
      <c r="I3817" t="str" cm="1">
        <f t="array" ref="I3817">IF(OR(TRIM(H3817)="",ISNUMBER(SEARCH("#",H3817)),AA3817&lt;Config!$B$8,SUMPRODUCT(--ISNUMBER(SEARCH({"a";"b";"c";"d";"e";"f";"g";"h";"i";"j";"k";"l";"m";"n";"o";"p";"q";"r";"s";"t";"u";"v";"w";"x";"y";"z"},H3817)))&gt;0),"Invalid","Valid")</f>
        <v>Valid</v>
      </c>
      <c r="J3817" s="1" t="s">
        <v>26267</v>
      </c>
      <c r="K3817" s="1" t="s">
        <v>250</v>
      </c>
      <c r="L3817" s="1" t="s">
        <v>84</v>
      </c>
      <c r="M3817" s="1" t="s">
        <v>118</v>
      </c>
      <c r="N3817" s="1" t="s">
        <v>211</v>
      </c>
      <c r="O3817" s="1" t="s">
        <v>196</v>
      </c>
      <c r="P3817" t="s">
        <v>53</v>
      </c>
      <c r="Q3817" s="1" t="s">
        <v>54</v>
      </c>
      <c r="R3817" s="1" t="s">
        <v>197</v>
      </c>
      <c r="S3817" s="1" t="s">
        <v>17327</v>
      </c>
      <c r="T3817" s="1" t="s">
        <v>26268</v>
      </c>
      <c r="U3817" s="1" t="s">
        <v>26269</v>
      </c>
      <c r="V3817" s="1" t="s">
        <v>849</v>
      </c>
      <c r="W3817" s="1" t="s">
        <v>384</v>
      </c>
      <c r="X3817" t="str">
        <f t="shared" si="414"/>
        <v>Complete</v>
      </c>
      <c r="Y3817">
        <f>MAX(0,100-IF(G3817="Invalid",Config!$B$5,0)-IF(I3817="Invalid",Config!$B$6,0)-IF(X3817="Incomplete",Config!$B$7,0)-IF(AF3817="Yes",Config!$B$37,0))</f>
        <v>100</v>
      </c>
      <c r="Z3817" s="1">
        <f>IF(OR(TRIM(B3817)="",COUNTIF(Config!$B$15:$B$19,B3817)&gt;0),1,0)+IF(OR(TRIM(C3817)="",COUNTIF(Config!$B$15:$B$19,C3817)&gt;0),1,0)+IF(OR(TRIM(F3817)="",COUNTIF(Config!$B$15:$B$19,F3817)&gt;0),1,0)+IF(OR(TRIM(H3817)="",COUNTIF(Config!$B$15:$B$19,H3817)&gt;0),1,0)+IF(OR(TRIM(E3817)="",COUNTIF(Config!$B$15:$B$19,E3817)&gt;0),1,0)+IF(OR(TRIM(K3817)="",COUNTIF(Config!$B$15:$B$19,K3817)&gt;0),1,0)+IF(OR(TRIM(P3817)="",COUNTIF(Config!$B$15:$B$19,P3817)&gt;0),1,0)+IF(OR(TRIM(R3817)="",COUNTIF(Config!$B$15:$B$19,R3817)&gt;0),1,0)</f>
        <v>0</v>
      </c>
      <c r="AA3817" s="1" cm="1">
        <f t="array" ref="AA3817">SUMPRODUCT(LEN(H3817)-LEN(SUBSTITUTE(H3817,{"0";"1";"2";"3";"4";"5";"6";"7";"8";"9"},"")))</f>
        <v>12</v>
      </c>
      <c r="AC3817" t="str">
        <f t="shared" si="415"/>
        <v/>
      </c>
      <c r="AD3817">
        <f t="shared" si="416"/>
        <v>1</v>
      </c>
      <c r="AE3817">
        <f t="shared" si="417"/>
        <v>1</v>
      </c>
      <c r="AF3817" t="str">
        <f t="shared" si="418"/>
        <v>No</v>
      </c>
      <c r="AG3817">
        <f t="shared" ca="1" si="419"/>
        <v>295</v>
      </c>
      <c r="AH3817" t="str">
        <f ca="1">IF(OR(V3817="",AG3817=""),"Yes",IF(AG3817&gt;Config!$B$41,"Yes","No"))</f>
        <v>No</v>
      </c>
    </row>
    <row r="3818" spans="1:34" x14ac:dyDescent="0.25">
      <c r="A3818" s="1" t="s">
        <v>26270</v>
      </c>
      <c r="B3818" s="1" t="s">
        <v>1068</v>
      </c>
      <c r="C3818" s="1" t="s">
        <v>410</v>
      </c>
      <c r="D3818" s="1" t="s">
        <v>26271</v>
      </c>
      <c r="E3818" s="1" t="s">
        <v>33829</v>
      </c>
      <c r="F3818" s="1" t="s">
        <v>26272</v>
      </c>
      <c r="G3818" t="str">
        <f t="shared" si="413"/>
        <v>Valid</v>
      </c>
      <c r="H3818" s="1" t="s">
        <v>26273</v>
      </c>
      <c r="I3818" t="str" cm="1">
        <f t="array" ref="I3818">IF(OR(TRIM(H3818)="",ISNUMBER(SEARCH("#",H3818)),AA3818&lt;Config!$B$8,SUMPRODUCT(--ISNUMBER(SEARCH({"a";"b";"c";"d";"e";"f";"g";"h";"i";"j";"k";"l";"m";"n";"o";"p";"q";"r";"s";"t";"u";"v";"w";"x";"y";"z"},H3818)))&gt;0),"Invalid","Valid")</f>
        <v>Valid</v>
      </c>
      <c r="J3818" s="1" t="s">
        <v>26274</v>
      </c>
      <c r="K3818" s="1" t="s">
        <v>210</v>
      </c>
      <c r="L3818" s="1" t="s">
        <v>134</v>
      </c>
      <c r="M3818" s="1" t="s">
        <v>462</v>
      </c>
      <c r="N3818" s="1" t="s">
        <v>51</v>
      </c>
      <c r="O3818" s="1" t="s">
        <v>52</v>
      </c>
      <c r="P3818" t="s">
        <v>87</v>
      </c>
      <c r="Q3818" s="1" t="s">
        <v>88</v>
      </c>
      <c r="R3818" s="1" t="s">
        <v>379</v>
      </c>
      <c r="S3818" s="1" t="s">
        <v>7629</v>
      </c>
      <c r="T3818" s="1" t="s">
        <v>26275</v>
      </c>
      <c r="U3818" s="1" t="s">
        <v>5997</v>
      </c>
      <c r="V3818" s="1" t="s">
        <v>26276</v>
      </c>
      <c r="W3818" s="1" t="s">
        <v>186</v>
      </c>
      <c r="X3818" t="str">
        <f t="shared" si="414"/>
        <v>Incomplete</v>
      </c>
      <c r="Y3818">
        <f>MAX(0,100-IF(G3818="Invalid",Config!$B$5,0)-IF(I3818="Invalid",Config!$B$6,0)-IF(X3818="Incomplete",Config!$B$7,0)-IF(AF3818="Yes",Config!$B$37,0))</f>
        <v>35</v>
      </c>
      <c r="Z3818" s="1">
        <f>IF(OR(TRIM(B3818)="",COUNTIF(Config!$B$15:$B$19,B3818)&gt;0),1,0)+IF(OR(TRIM(C3818)="",COUNTIF(Config!$B$15:$B$19,C3818)&gt;0),1,0)+IF(OR(TRIM(F3818)="",COUNTIF(Config!$B$15:$B$19,F3818)&gt;0),1,0)+IF(OR(TRIM(H3818)="",COUNTIF(Config!$B$15:$B$19,H3818)&gt;0),1,0)+IF(OR(TRIM(E3818)="",COUNTIF(Config!$B$15:$B$19,E3818)&gt;0),1,0)+IF(OR(TRIM(K3818)="",COUNTIF(Config!$B$15:$B$19,K3818)&gt;0),1,0)+IF(OR(TRIM(P3818)="",COUNTIF(Config!$B$15:$B$19,P3818)&gt;0),1,0)+IF(OR(TRIM(R3818)="",COUNTIF(Config!$B$15:$B$19,R3818)&gt;0),1,0)</f>
        <v>1</v>
      </c>
      <c r="AA3818" s="1" cm="1">
        <f t="array" ref="AA3818">SUMPRODUCT(LEN(H3818)-LEN(SUBSTITUTE(H3818,{"0";"1";"2";"3";"4";"5";"6";"7";"8";"9"},"")))</f>
        <v>11</v>
      </c>
      <c r="AC3818" t="str">
        <f t="shared" si="415"/>
        <v>Incomplete Profile; Potential Duplicate</v>
      </c>
      <c r="AD3818">
        <f t="shared" si="416"/>
        <v>2</v>
      </c>
      <c r="AE3818">
        <f t="shared" si="417"/>
        <v>1</v>
      </c>
      <c r="AF3818" t="str">
        <f t="shared" si="418"/>
        <v>Yes</v>
      </c>
      <c r="AG3818">
        <f t="shared" ca="1" si="419"/>
        <v>328</v>
      </c>
      <c r="AH3818" t="str">
        <f ca="1">IF(OR(V3818="",AG3818=""),"Yes",IF(AG3818&gt;Config!$B$41,"Yes","No"))</f>
        <v>No</v>
      </c>
    </row>
    <row r="3819" spans="1:34" x14ac:dyDescent="0.25">
      <c r="A3819" s="1" t="s">
        <v>26277</v>
      </c>
      <c r="B3819" s="1" t="s">
        <v>1616</v>
      </c>
      <c r="C3819" s="1" t="s">
        <v>445</v>
      </c>
      <c r="D3819" s="1" t="s">
        <v>26278</v>
      </c>
      <c r="E3819" s="1" t="s">
        <v>35504</v>
      </c>
      <c r="F3819" s="1" t="s">
        <v>26279</v>
      </c>
      <c r="G3819" t="str">
        <f t="shared" si="413"/>
        <v>Valid</v>
      </c>
      <c r="H3819" s="1" t="s">
        <v>26280</v>
      </c>
      <c r="I3819" t="str" cm="1">
        <f t="array" ref="I3819">IF(OR(TRIM(H3819)="",ISNUMBER(SEARCH("#",H3819)),AA3819&lt;Config!$B$8,SUMPRODUCT(--ISNUMBER(SEARCH({"a";"b";"c";"d";"e";"f";"g";"h";"i";"j";"k";"l";"m";"n";"o";"p";"q";"r";"s";"t";"u";"v";"w";"x";"y";"z"},H3819)))&gt;0),"Invalid","Valid")</f>
        <v>Valid</v>
      </c>
      <c r="J3819" s="1" t="s">
        <v>26281</v>
      </c>
      <c r="K3819" s="1" t="s">
        <v>163</v>
      </c>
      <c r="L3819" s="1" t="s">
        <v>49</v>
      </c>
      <c r="M3819" s="1" t="s">
        <v>251</v>
      </c>
      <c r="N3819" s="1" t="s">
        <v>86</v>
      </c>
      <c r="O3819" s="1" t="s">
        <v>180</v>
      </c>
      <c r="P3819" t="s">
        <v>87</v>
      </c>
      <c r="Q3819" s="1" t="s">
        <v>166</v>
      </c>
      <c r="R3819" s="1" t="s">
        <v>559</v>
      </c>
      <c r="S3819" s="1" t="s">
        <v>9827</v>
      </c>
      <c r="T3819" s="1" t="s">
        <v>26282</v>
      </c>
      <c r="U3819" s="1" t="s">
        <v>6610</v>
      </c>
      <c r="V3819" s="1" t="s">
        <v>350</v>
      </c>
      <c r="W3819" s="1" t="s">
        <v>40</v>
      </c>
      <c r="X3819" t="str">
        <f t="shared" si="414"/>
        <v>Complete</v>
      </c>
      <c r="Y3819">
        <f>MAX(0,100-IF(G3819="Invalid",Config!$B$5,0)-IF(I3819="Invalid",Config!$B$6,0)-IF(X3819="Incomplete",Config!$B$7,0)-IF(AF3819="Yes",Config!$B$37,0))</f>
        <v>100</v>
      </c>
      <c r="Z3819" s="1">
        <f>IF(OR(TRIM(B3819)="",COUNTIF(Config!$B$15:$B$19,B3819)&gt;0),1,0)+IF(OR(TRIM(C3819)="",COUNTIF(Config!$B$15:$B$19,C3819)&gt;0),1,0)+IF(OR(TRIM(F3819)="",COUNTIF(Config!$B$15:$B$19,F3819)&gt;0),1,0)+IF(OR(TRIM(H3819)="",COUNTIF(Config!$B$15:$B$19,H3819)&gt;0),1,0)+IF(OR(TRIM(E3819)="",COUNTIF(Config!$B$15:$B$19,E3819)&gt;0),1,0)+IF(OR(TRIM(K3819)="",COUNTIF(Config!$B$15:$B$19,K3819)&gt;0),1,0)+IF(OR(TRIM(P3819)="",COUNTIF(Config!$B$15:$B$19,P3819)&gt;0),1,0)+IF(OR(TRIM(R3819)="",COUNTIF(Config!$B$15:$B$19,R3819)&gt;0),1,0)</f>
        <v>0</v>
      </c>
      <c r="AA3819" s="1" cm="1">
        <f t="array" ref="AA3819">SUMPRODUCT(LEN(H3819)-LEN(SUBSTITUTE(H3819,{"0";"1";"2";"3";"4";"5";"6";"7";"8";"9"},"")))</f>
        <v>11</v>
      </c>
      <c r="AC3819" t="str">
        <f t="shared" si="415"/>
        <v/>
      </c>
      <c r="AD3819">
        <f t="shared" si="416"/>
        <v>1</v>
      </c>
      <c r="AE3819">
        <f t="shared" si="417"/>
        <v>1</v>
      </c>
      <c r="AF3819" t="str">
        <f t="shared" si="418"/>
        <v>No</v>
      </c>
      <c r="AG3819">
        <f t="shared" ca="1" si="419"/>
        <v>331</v>
      </c>
      <c r="AH3819" t="str">
        <f ca="1">IF(OR(V3819="",AG3819=""),"Yes",IF(AG3819&gt;Config!$B$41,"Yes","No"))</f>
        <v>No</v>
      </c>
    </row>
    <row r="3820" spans="1:34" x14ac:dyDescent="0.25">
      <c r="A3820" s="1" t="s">
        <v>26283</v>
      </c>
      <c r="B3820" s="1" t="s">
        <v>229</v>
      </c>
      <c r="C3820" s="1" t="s">
        <v>420</v>
      </c>
      <c r="D3820" s="1" t="s">
        <v>19860</v>
      </c>
      <c r="E3820" s="1" t="s">
        <v>35229</v>
      </c>
      <c r="F3820" s="1" t="s">
        <v>19861</v>
      </c>
      <c r="G3820" t="str">
        <f t="shared" si="413"/>
        <v>Valid</v>
      </c>
      <c r="H3820" s="1" t="s">
        <v>26284</v>
      </c>
      <c r="I3820" t="str" cm="1">
        <f t="array" ref="I3820">IF(OR(TRIM(H3820)="",ISNUMBER(SEARCH("#",H3820)),AA3820&lt;Config!$B$8,SUMPRODUCT(--ISNUMBER(SEARCH({"a";"b";"c";"d";"e";"f";"g";"h";"i";"j";"k";"l";"m";"n";"o";"p";"q";"r";"s";"t";"u";"v";"w";"x";"y";"z"},H3820)))&gt;0),"Invalid","Valid")</f>
        <v>Valid</v>
      </c>
      <c r="J3820" s="1" t="s">
        <v>26285</v>
      </c>
      <c r="K3820" s="1" t="s">
        <v>178</v>
      </c>
      <c r="L3820" s="1" t="s">
        <v>134</v>
      </c>
      <c r="M3820" s="1" t="s">
        <v>30</v>
      </c>
      <c r="N3820" s="1" t="s">
        <v>86</v>
      </c>
      <c r="O3820" s="1" t="s">
        <v>52</v>
      </c>
      <c r="P3820" t="s">
        <v>104</v>
      </c>
      <c r="Q3820" s="1" t="s">
        <v>732</v>
      </c>
      <c r="R3820" s="1" t="s">
        <v>922</v>
      </c>
      <c r="S3820" s="1" t="s">
        <v>26286</v>
      </c>
      <c r="T3820" s="1" t="s">
        <v>26287</v>
      </c>
      <c r="U3820" s="1" t="s">
        <v>26288</v>
      </c>
      <c r="V3820" s="1" t="s">
        <v>5911</v>
      </c>
      <c r="W3820" s="1" t="s">
        <v>141</v>
      </c>
      <c r="X3820" t="str">
        <f t="shared" si="414"/>
        <v>Complete</v>
      </c>
      <c r="Y3820">
        <f>MAX(0,100-IF(G3820="Invalid",Config!$B$5,0)-IF(I3820="Invalid",Config!$B$6,0)-IF(X3820="Incomplete",Config!$B$7,0)-IF(AF3820="Yes",Config!$B$37,0))</f>
        <v>75</v>
      </c>
      <c r="Z3820" s="1">
        <f>IF(OR(TRIM(B3820)="",COUNTIF(Config!$B$15:$B$19,B3820)&gt;0),1,0)+IF(OR(TRIM(C3820)="",COUNTIF(Config!$B$15:$B$19,C3820)&gt;0),1,0)+IF(OR(TRIM(F3820)="",COUNTIF(Config!$B$15:$B$19,F3820)&gt;0),1,0)+IF(OR(TRIM(H3820)="",COUNTIF(Config!$B$15:$B$19,H3820)&gt;0),1,0)+IF(OR(TRIM(E3820)="",COUNTIF(Config!$B$15:$B$19,E3820)&gt;0),1,0)+IF(OR(TRIM(K3820)="",COUNTIF(Config!$B$15:$B$19,K3820)&gt;0),1,0)+IF(OR(TRIM(P3820)="",COUNTIF(Config!$B$15:$B$19,P3820)&gt;0),1,0)+IF(OR(TRIM(R3820)="",COUNTIF(Config!$B$15:$B$19,R3820)&gt;0),1,0)</f>
        <v>0</v>
      </c>
      <c r="AA3820" s="1" cm="1">
        <f t="array" ref="AA3820">SUMPRODUCT(LEN(H3820)-LEN(SUBSTITUTE(H3820,{"0";"1";"2";"3";"4";"5";"6";"7";"8";"9"},"")))</f>
        <v>11</v>
      </c>
      <c r="AC3820" t="str">
        <f t="shared" si="415"/>
        <v>Potential Duplicate</v>
      </c>
      <c r="AD3820">
        <f t="shared" si="416"/>
        <v>2</v>
      </c>
      <c r="AE3820">
        <f t="shared" si="417"/>
        <v>1</v>
      </c>
      <c r="AF3820" t="str">
        <f t="shared" si="418"/>
        <v>Yes</v>
      </c>
      <c r="AG3820">
        <f t="shared" ca="1" si="419"/>
        <v>254</v>
      </c>
      <c r="AH3820" t="str">
        <f ca="1">IF(OR(V3820="",AG3820=""),"Yes",IF(AG3820&gt;Config!$B$41,"Yes","No"))</f>
        <v>No</v>
      </c>
    </row>
    <row r="3821" spans="1:34" x14ac:dyDescent="0.25">
      <c r="A3821" s="1" t="s">
        <v>26289</v>
      </c>
      <c r="B3821" s="1" t="s">
        <v>1006</v>
      </c>
      <c r="C3821" s="1" t="s">
        <v>499</v>
      </c>
      <c r="D3821" s="1" t="s">
        <v>25279</v>
      </c>
      <c r="E3821" s="1" t="s">
        <v>35505</v>
      </c>
      <c r="F3821" s="1" t="s">
        <v>26290</v>
      </c>
      <c r="G3821" t="str">
        <f t="shared" si="413"/>
        <v>Valid</v>
      </c>
      <c r="H3821" s="1" t="s">
        <v>26291</v>
      </c>
      <c r="I3821" t="str" cm="1">
        <f t="array" ref="I3821">IF(OR(TRIM(H3821)="",ISNUMBER(SEARCH("#",H3821)),AA3821&lt;Config!$B$8,SUMPRODUCT(--ISNUMBER(SEARCH({"a";"b";"c";"d";"e";"f";"g";"h";"i";"j";"k";"l";"m";"n";"o";"p";"q";"r";"s";"t";"u";"v";"w";"x";"y";"z"},H3821)))&gt;0),"Invalid","Valid")</f>
        <v>Valid</v>
      </c>
      <c r="J3821" s="1" t="s">
        <v>26292</v>
      </c>
      <c r="K3821" s="1" t="s">
        <v>722</v>
      </c>
      <c r="L3821" s="1" t="s">
        <v>450</v>
      </c>
      <c r="M3821" s="1" t="s">
        <v>103</v>
      </c>
      <c r="N3821" s="1" t="s">
        <v>211</v>
      </c>
      <c r="O3821" s="1" t="s">
        <v>196</v>
      </c>
      <c r="P3821" t="s">
        <v>33</v>
      </c>
      <c r="Q3821" s="1" t="s">
        <v>119</v>
      </c>
      <c r="R3821" s="1" t="s">
        <v>120</v>
      </c>
      <c r="S3821" s="1" t="s">
        <v>26293</v>
      </c>
      <c r="T3821" s="1" t="s">
        <v>26294</v>
      </c>
      <c r="U3821" s="1" t="s">
        <v>1083</v>
      </c>
      <c r="V3821" s="1" t="s">
        <v>10973</v>
      </c>
      <c r="W3821" s="1" t="s">
        <v>60</v>
      </c>
      <c r="X3821" t="str">
        <f t="shared" si="414"/>
        <v>Complete</v>
      </c>
      <c r="Y3821">
        <f>MAX(0,100-IF(G3821="Invalid",Config!$B$5,0)-IF(I3821="Invalid",Config!$B$6,0)-IF(X3821="Incomplete",Config!$B$7,0)-IF(AF3821="Yes",Config!$B$37,0))</f>
        <v>75</v>
      </c>
      <c r="Z3821" s="1">
        <f>IF(OR(TRIM(B3821)="",COUNTIF(Config!$B$15:$B$19,B3821)&gt;0),1,0)+IF(OR(TRIM(C3821)="",COUNTIF(Config!$B$15:$B$19,C3821)&gt;0),1,0)+IF(OR(TRIM(F3821)="",COUNTIF(Config!$B$15:$B$19,F3821)&gt;0),1,0)+IF(OR(TRIM(H3821)="",COUNTIF(Config!$B$15:$B$19,H3821)&gt;0),1,0)+IF(OR(TRIM(E3821)="",COUNTIF(Config!$B$15:$B$19,E3821)&gt;0),1,0)+IF(OR(TRIM(K3821)="",COUNTIF(Config!$B$15:$B$19,K3821)&gt;0),1,0)+IF(OR(TRIM(P3821)="",COUNTIF(Config!$B$15:$B$19,P3821)&gt;0),1,0)+IF(OR(TRIM(R3821)="",COUNTIF(Config!$B$15:$B$19,R3821)&gt;0),1,0)</f>
        <v>0</v>
      </c>
      <c r="AA3821" s="1" cm="1">
        <f t="array" ref="AA3821">SUMPRODUCT(LEN(H3821)-LEN(SUBSTITUTE(H3821,{"0";"1";"2";"3";"4";"5";"6";"7";"8";"9"},"")))</f>
        <v>10</v>
      </c>
      <c r="AC3821" t="str">
        <f t="shared" si="415"/>
        <v>Potential Duplicate</v>
      </c>
      <c r="AD3821">
        <f t="shared" si="416"/>
        <v>1</v>
      </c>
      <c r="AE3821">
        <f t="shared" si="417"/>
        <v>2</v>
      </c>
      <c r="AF3821" t="str">
        <f t="shared" si="418"/>
        <v>Yes</v>
      </c>
      <c r="AG3821">
        <f t="shared" ca="1" si="419"/>
        <v>85</v>
      </c>
      <c r="AH3821" t="str">
        <f ca="1">IF(OR(V3821="",AG3821=""),"Yes",IF(AG3821&gt;Config!$B$41,"Yes","No"))</f>
        <v>No</v>
      </c>
    </row>
    <row r="3822" spans="1:34" x14ac:dyDescent="0.25">
      <c r="A3822" s="1" t="s">
        <v>26295</v>
      </c>
      <c r="B3822" s="1" t="s">
        <v>690</v>
      </c>
      <c r="C3822" s="1" t="s">
        <v>43</v>
      </c>
      <c r="D3822" s="1" t="s">
        <v>26296</v>
      </c>
      <c r="E3822" s="1" t="s">
        <v>34654</v>
      </c>
      <c r="F3822" s="1" t="s">
        <v>26297</v>
      </c>
      <c r="G3822" t="str">
        <f t="shared" si="413"/>
        <v>Valid</v>
      </c>
      <c r="H3822" s="1" t="s">
        <v>26298</v>
      </c>
      <c r="I3822" t="str" cm="1">
        <f t="array" ref="I3822">IF(OR(TRIM(H3822)="",ISNUMBER(SEARCH("#",H3822)),AA3822&lt;Config!$B$8,SUMPRODUCT(--ISNUMBER(SEARCH({"a";"b";"c";"d";"e";"f";"g";"h";"i";"j";"k";"l";"m";"n";"o";"p";"q";"r";"s";"t";"u";"v";"w";"x";"y";"z"},H3822)))&gt;0),"Invalid","Valid")</f>
        <v>Valid</v>
      </c>
      <c r="J3822" s="1" t="s">
        <v>26299</v>
      </c>
      <c r="K3822" s="1" t="s">
        <v>625</v>
      </c>
      <c r="L3822" s="1" t="s">
        <v>102</v>
      </c>
      <c r="M3822" s="1" t="s">
        <v>343</v>
      </c>
      <c r="N3822" s="1" t="s">
        <v>211</v>
      </c>
      <c r="O3822" s="1" t="s">
        <v>52</v>
      </c>
      <c r="P3822" t="s">
        <v>87</v>
      </c>
      <c r="Q3822" s="1" t="s">
        <v>166</v>
      </c>
      <c r="R3822" s="1" t="s">
        <v>136</v>
      </c>
      <c r="S3822" s="1" t="s">
        <v>24385</v>
      </c>
      <c r="T3822" s="1" t="s">
        <v>26300</v>
      </c>
      <c r="U3822" s="1" t="s">
        <v>4467</v>
      </c>
      <c r="V3822" s="1" t="s">
        <v>6595</v>
      </c>
      <c r="W3822" s="1" t="s">
        <v>75</v>
      </c>
      <c r="X3822" t="str">
        <f t="shared" si="414"/>
        <v>Complete</v>
      </c>
      <c r="Y3822">
        <f>MAX(0,100-IF(G3822="Invalid",Config!$B$5,0)-IF(I3822="Invalid",Config!$B$6,0)-IF(X3822="Incomplete",Config!$B$7,0)-IF(AF3822="Yes",Config!$B$37,0))</f>
        <v>100</v>
      </c>
      <c r="Z3822" s="1">
        <f>IF(OR(TRIM(B3822)="",COUNTIF(Config!$B$15:$B$19,B3822)&gt;0),1,0)+IF(OR(TRIM(C3822)="",COUNTIF(Config!$B$15:$B$19,C3822)&gt;0),1,0)+IF(OR(TRIM(F3822)="",COUNTIF(Config!$B$15:$B$19,F3822)&gt;0),1,0)+IF(OR(TRIM(H3822)="",COUNTIF(Config!$B$15:$B$19,H3822)&gt;0),1,0)+IF(OR(TRIM(E3822)="",COUNTIF(Config!$B$15:$B$19,E3822)&gt;0),1,0)+IF(OR(TRIM(K3822)="",COUNTIF(Config!$B$15:$B$19,K3822)&gt;0),1,0)+IF(OR(TRIM(P3822)="",COUNTIF(Config!$B$15:$B$19,P3822)&gt;0),1,0)+IF(OR(TRIM(R3822)="",COUNTIF(Config!$B$15:$B$19,R3822)&gt;0),1,0)</f>
        <v>0</v>
      </c>
      <c r="AA3822" s="1" cm="1">
        <f t="array" ref="AA3822">SUMPRODUCT(LEN(H3822)-LEN(SUBSTITUTE(H3822,{"0";"1";"2";"3";"4";"5";"6";"7";"8";"9"},"")))</f>
        <v>10</v>
      </c>
      <c r="AC3822" t="str">
        <f t="shared" si="415"/>
        <v/>
      </c>
      <c r="AD3822">
        <f t="shared" si="416"/>
        <v>1</v>
      </c>
      <c r="AE3822">
        <f t="shared" si="417"/>
        <v>1</v>
      </c>
      <c r="AF3822" t="str">
        <f t="shared" si="418"/>
        <v>No</v>
      </c>
      <c r="AG3822">
        <f t="shared" ca="1" si="419"/>
        <v>162</v>
      </c>
      <c r="AH3822" t="str">
        <f ca="1">IF(OR(V3822="",AG3822=""),"Yes",IF(AG3822&gt;Config!$B$41,"Yes","No"))</f>
        <v>No</v>
      </c>
    </row>
    <row r="3823" spans="1:34" x14ac:dyDescent="0.25">
      <c r="A3823" s="1" t="s">
        <v>26301</v>
      </c>
      <c r="B3823" s="1" t="s">
        <v>1329</v>
      </c>
      <c r="C3823" s="1" t="s">
        <v>445</v>
      </c>
      <c r="D3823" s="1" t="s">
        <v>22198</v>
      </c>
      <c r="E3823" s="1" t="s">
        <v>34873</v>
      </c>
      <c r="F3823" s="1" t="s">
        <v>26302</v>
      </c>
      <c r="G3823" t="str">
        <f t="shared" si="413"/>
        <v>Valid</v>
      </c>
      <c r="H3823" s="1" t="s">
        <v>26303</v>
      </c>
      <c r="I3823" t="str" cm="1">
        <f t="array" ref="I3823">IF(OR(TRIM(H3823)="",ISNUMBER(SEARCH("#",H3823)),AA3823&lt;Config!$B$8,SUMPRODUCT(--ISNUMBER(SEARCH({"a";"b";"c";"d";"e";"f";"g";"h";"i";"j";"k";"l";"m";"n";"o";"p";"q";"r";"s";"t";"u";"v";"w";"x";"y";"z"},H3823)))&gt;0),"Invalid","Valid")</f>
        <v>Valid</v>
      </c>
      <c r="J3823" s="1" t="s">
        <v>26304</v>
      </c>
      <c r="K3823" s="1" t="s">
        <v>48</v>
      </c>
      <c r="L3823" s="1" t="s">
        <v>134</v>
      </c>
      <c r="M3823" s="1" t="s">
        <v>135</v>
      </c>
      <c r="N3823" s="1" t="s">
        <v>31</v>
      </c>
      <c r="O3823" s="1" t="s">
        <v>69</v>
      </c>
      <c r="P3823" t="s">
        <v>53</v>
      </c>
      <c r="Q3823" s="1" t="s">
        <v>54</v>
      </c>
      <c r="R3823" s="1" t="s">
        <v>198</v>
      </c>
      <c r="S3823" s="1" t="s">
        <v>3034</v>
      </c>
      <c r="T3823" s="1" t="s">
        <v>26305</v>
      </c>
      <c r="U3823" s="1" t="s">
        <v>1691</v>
      </c>
      <c r="V3823" s="1" t="s">
        <v>9291</v>
      </c>
      <c r="W3823" s="1" t="s">
        <v>186</v>
      </c>
      <c r="X3823" t="str">
        <f t="shared" si="414"/>
        <v>Complete</v>
      </c>
      <c r="Y3823">
        <f>MAX(0,100-IF(G3823="Invalid",Config!$B$5,0)-IF(I3823="Invalid",Config!$B$6,0)-IF(X3823="Incomplete",Config!$B$7,0)-IF(AF3823="Yes",Config!$B$37,0))</f>
        <v>100</v>
      </c>
      <c r="Z3823" s="1">
        <f>IF(OR(TRIM(B3823)="",COUNTIF(Config!$B$15:$B$19,B3823)&gt;0),1,0)+IF(OR(TRIM(C3823)="",COUNTIF(Config!$B$15:$B$19,C3823)&gt;0),1,0)+IF(OR(TRIM(F3823)="",COUNTIF(Config!$B$15:$B$19,F3823)&gt;0),1,0)+IF(OR(TRIM(H3823)="",COUNTIF(Config!$B$15:$B$19,H3823)&gt;0),1,0)+IF(OR(TRIM(E3823)="",COUNTIF(Config!$B$15:$B$19,E3823)&gt;0),1,0)+IF(OR(TRIM(K3823)="",COUNTIF(Config!$B$15:$B$19,K3823)&gt;0),1,0)+IF(OR(TRIM(P3823)="",COUNTIF(Config!$B$15:$B$19,P3823)&gt;0),1,0)+IF(OR(TRIM(R3823)="",COUNTIF(Config!$B$15:$B$19,R3823)&gt;0),1,0)</f>
        <v>0</v>
      </c>
      <c r="AA3823" s="1" cm="1">
        <f t="array" ref="AA3823">SUMPRODUCT(LEN(H3823)-LEN(SUBSTITUTE(H3823,{"0";"1";"2";"3";"4";"5";"6";"7";"8";"9"},"")))</f>
        <v>12</v>
      </c>
      <c r="AC3823" t="str">
        <f t="shared" si="415"/>
        <v/>
      </c>
      <c r="AD3823">
        <f t="shared" si="416"/>
        <v>1</v>
      </c>
      <c r="AE3823">
        <f t="shared" si="417"/>
        <v>1</v>
      </c>
      <c r="AF3823" t="str">
        <f t="shared" si="418"/>
        <v>No</v>
      </c>
      <c r="AG3823">
        <f t="shared" ca="1" si="419"/>
        <v>442</v>
      </c>
      <c r="AH3823" t="str">
        <f ca="1">IF(OR(V3823="",AG3823=""),"Yes",IF(AG3823&gt;Config!$B$41,"Yes","No"))</f>
        <v>Yes</v>
      </c>
    </row>
    <row r="3824" spans="1:34" x14ac:dyDescent="0.25">
      <c r="A3824" s="1" t="s">
        <v>26306</v>
      </c>
      <c r="B3824" s="1" t="s">
        <v>2127</v>
      </c>
      <c r="C3824" s="1" t="s">
        <v>157</v>
      </c>
      <c r="D3824" s="1" t="s">
        <v>5772</v>
      </c>
      <c r="E3824" s="1" t="s">
        <v>35479</v>
      </c>
      <c r="F3824" s="1" t="s">
        <v>26307</v>
      </c>
      <c r="G3824" t="str">
        <f t="shared" si="413"/>
        <v>Valid</v>
      </c>
      <c r="H3824" s="1" t="s">
        <v>26308</v>
      </c>
      <c r="I3824" t="str" cm="1">
        <f t="array" ref="I3824">IF(OR(TRIM(H3824)="",ISNUMBER(SEARCH("#",H3824)),AA3824&lt;Config!$B$8,SUMPRODUCT(--ISNUMBER(SEARCH({"a";"b";"c";"d";"e";"f";"g";"h";"i";"j";"k";"l";"m";"n";"o";"p";"q";"r";"s";"t";"u";"v";"w";"x";"y";"z"},H3824)))&gt;0),"Invalid","Valid")</f>
        <v>Valid</v>
      </c>
      <c r="J3824" s="1" t="s">
        <v>26309</v>
      </c>
      <c r="K3824" s="1" t="s">
        <v>866</v>
      </c>
      <c r="L3824" s="1" t="s">
        <v>265</v>
      </c>
      <c r="M3824" s="1" t="s">
        <v>135</v>
      </c>
      <c r="N3824" s="1" t="s">
        <v>68</v>
      </c>
      <c r="O3824" s="1" t="s">
        <v>52</v>
      </c>
      <c r="P3824" t="s">
        <v>53</v>
      </c>
      <c r="Q3824" s="1" t="s">
        <v>150</v>
      </c>
      <c r="R3824" s="1" t="s">
        <v>288</v>
      </c>
      <c r="S3824" s="1" t="s">
        <v>3244</v>
      </c>
      <c r="T3824" s="1" t="s">
        <v>26310</v>
      </c>
      <c r="U3824" s="1" t="s">
        <v>5162</v>
      </c>
      <c r="V3824" s="1" t="s">
        <v>2438</v>
      </c>
      <c r="W3824" s="1" t="s">
        <v>293</v>
      </c>
      <c r="X3824" t="str">
        <f t="shared" si="414"/>
        <v>Complete</v>
      </c>
      <c r="Y3824">
        <f>MAX(0,100-IF(G3824="Invalid",Config!$B$5,0)-IF(I3824="Invalid",Config!$B$6,0)-IF(X3824="Incomplete",Config!$B$7,0)-IF(AF3824="Yes",Config!$B$37,0))</f>
        <v>100</v>
      </c>
      <c r="Z3824" s="1">
        <f>IF(OR(TRIM(B3824)="",COUNTIF(Config!$B$15:$B$19,B3824)&gt;0),1,0)+IF(OR(TRIM(C3824)="",COUNTIF(Config!$B$15:$B$19,C3824)&gt;0),1,0)+IF(OR(TRIM(F3824)="",COUNTIF(Config!$B$15:$B$19,F3824)&gt;0),1,0)+IF(OR(TRIM(H3824)="",COUNTIF(Config!$B$15:$B$19,H3824)&gt;0),1,0)+IF(OR(TRIM(E3824)="",COUNTIF(Config!$B$15:$B$19,E3824)&gt;0),1,0)+IF(OR(TRIM(K3824)="",COUNTIF(Config!$B$15:$B$19,K3824)&gt;0),1,0)+IF(OR(TRIM(P3824)="",COUNTIF(Config!$B$15:$B$19,P3824)&gt;0),1,0)+IF(OR(TRIM(R3824)="",COUNTIF(Config!$B$15:$B$19,R3824)&gt;0),1,0)</f>
        <v>0</v>
      </c>
      <c r="AA3824" s="1" cm="1">
        <f t="array" ref="AA3824">SUMPRODUCT(LEN(H3824)-LEN(SUBSTITUTE(H3824,{"0";"1";"2";"3";"4";"5";"6";"7";"8";"9"},"")))</f>
        <v>12</v>
      </c>
      <c r="AC3824" t="str">
        <f t="shared" si="415"/>
        <v/>
      </c>
      <c r="AD3824">
        <f t="shared" si="416"/>
        <v>1</v>
      </c>
      <c r="AE3824">
        <f t="shared" si="417"/>
        <v>1</v>
      </c>
      <c r="AF3824" t="str">
        <f t="shared" si="418"/>
        <v>No</v>
      </c>
      <c r="AG3824">
        <f t="shared" ca="1" si="419"/>
        <v>133</v>
      </c>
      <c r="AH3824" t="str">
        <f ca="1">IF(OR(V3824="",AG3824=""),"Yes",IF(AG3824&gt;Config!$B$41,"Yes","No"))</f>
        <v>No</v>
      </c>
    </row>
    <row r="3825" spans="1:34" x14ac:dyDescent="0.25">
      <c r="A3825" s="1" t="s">
        <v>26311</v>
      </c>
      <c r="B3825" s="1" t="s">
        <v>219</v>
      </c>
      <c r="C3825" s="1" t="s">
        <v>1389</v>
      </c>
      <c r="D3825" s="1" t="s">
        <v>26312</v>
      </c>
      <c r="E3825" s="1" t="s">
        <v>35506</v>
      </c>
      <c r="F3825" s="1" t="s">
        <v>26313</v>
      </c>
      <c r="G3825" t="str">
        <f t="shared" si="413"/>
        <v>Valid</v>
      </c>
      <c r="H3825" s="1" t="s">
        <v>26314</v>
      </c>
      <c r="I3825" t="str" cm="1">
        <f t="array" ref="I3825">IF(OR(TRIM(H3825)="",ISNUMBER(SEARCH("#",H3825)),AA3825&lt;Config!$B$8,SUMPRODUCT(--ISNUMBER(SEARCH({"a";"b";"c";"d";"e";"f";"g";"h";"i";"j";"k";"l";"m";"n";"o";"p";"q";"r";"s";"t";"u";"v";"w";"x";"y";"z"},H3825)))&gt;0),"Invalid","Valid")</f>
        <v>Valid</v>
      </c>
      <c r="J3825" s="1" t="s">
        <v>26315</v>
      </c>
      <c r="K3825" s="1" t="s">
        <v>210</v>
      </c>
      <c r="L3825" s="1" t="s">
        <v>84</v>
      </c>
      <c r="M3825" s="1" t="s">
        <v>517</v>
      </c>
      <c r="N3825" s="1" t="s">
        <v>86</v>
      </c>
      <c r="O3825" s="1" t="s">
        <v>32</v>
      </c>
      <c r="P3825" t="s">
        <v>87</v>
      </c>
      <c r="Q3825" s="1" t="s">
        <v>438</v>
      </c>
      <c r="R3825" s="1" t="s">
        <v>550</v>
      </c>
      <c r="S3825" s="1" t="s">
        <v>26316</v>
      </c>
      <c r="T3825" s="1" t="s">
        <v>26317</v>
      </c>
      <c r="U3825" s="1" t="s">
        <v>7405</v>
      </c>
      <c r="V3825" s="1" t="s">
        <v>1485</v>
      </c>
      <c r="W3825" s="1" t="s">
        <v>293</v>
      </c>
      <c r="X3825" t="str">
        <f t="shared" si="414"/>
        <v>Complete</v>
      </c>
      <c r="Y3825">
        <f>MAX(0,100-IF(G3825="Invalid",Config!$B$5,0)-IF(I3825="Invalid",Config!$B$6,0)-IF(X3825="Incomplete",Config!$B$7,0)-IF(AF3825="Yes",Config!$B$37,0))</f>
        <v>75</v>
      </c>
      <c r="Z3825" s="1">
        <f>IF(OR(TRIM(B3825)="",COUNTIF(Config!$B$15:$B$19,B3825)&gt;0),1,0)+IF(OR(TRIM(C3825)="",COUNTIF(Config!$B$15:$B$19,C3825)&gt;0),1,0)+IF(OR(TRIM(F3825)="",COUNTIF(Config!$B$15:$B$19,F3825)&gt;0),1,0)+IF(OR(TRIM(H3825)="",COUNTIF(Config!$B$15:$B$19,H3825)&gt;0),1,0)+IF(OR(TRIM(E3825)="",COUNTIF(Config!$B$15:$B$19,E3825)&gt;0),1,0)+IF(OR(TRIM(K3825)="",COUNTIF(Config!$B$15:$B$19,K3825)&gt;0),1,0)+IF(OR(TRIM(P3825)="",COUNTIF(Config!$B$15:$B$19,P3825)&gt;0),1,0)+IF(OR(TRIM(R3825)="",COUNTIF(Config!$B$15:$B$19,R3825)&gt;0),1,0)</f>
        <v>0</v>
      </c>
      <c r="AA3825" s="1" cm="1">
        <f t="array" ref="AA3825">SUMPRODUCT(LEN(H3825)-LEN(SUBSTITUTE(H3825,{"0";"1";"2";"3";"4";"5";"6";"7";"8";"9"},"")))</f>
        <v>10</v>
      </c>
      <c r="AC3825" t="str">
        <f t="shared" si="415"/>
        <v>Potential Duplicate</v>
      </c>
      <c r="AD3825">
        <f t="shared" si="416"/>
        <v>2</v>
      </c>
      <c r="AE3825">
        <f t="shared" si="417"/>
        <v>2</v>
      </c>
      <c r="AF3825" t="str">
        <f t="shared" si="418"/>
        <v>Yes</v>
      </c>
      <c r="AG3825">
        <f t="shared" ca="1" si="419"/>
        <v>158</v>
      </c>
      <c r="AH3825" t="str">
        <f ca="1">IF(OR(V3825="",AG3825=""),"Yes",IF(AG3825&gt;Config!$B$41,"Yes","No"))</f>
        <v>No</v>
      </c>
    </row>
    <row r="3826" spans="1:34" x14ac:dyDescent="0.25">
      <c r="A3826" s="1" t="s">
        <v>26318</v>
      </c>
      <c r="B3826" s="1" t="s">
        <v>112</v>
      </c>
      <c r="C3826" s="1" t="s">
        <v>511</v>
      </c>
      <c r="D3826" s="1" t="s">
        <v>26319</v>
      </c>
      <c r="E3826" s="1" t="s">
        <v>34094</v>
      </c>
      <c r="F3826" s="1" t="s">
        <v>26320</v>
      </c>
      <c r="G3826" t="str">
        <f t="shared" si="413"/>
        <v>Valid</v>
      </c>
      <c r="H3826" s="1" t="s">
        <v>26321</v>
      </c>
      <c r="I3826" t="str" cm="1">
        <f t="array" ref="I3826">IF(OR(TRIM(H3826)="",ISNUMBER(SEARCH("#",H3826)),AA3826&lt;Config!$B$8,SUMPRODUCT(--ISNUMBER(SEARCH({"a";"b";"c";"d";"e";"f";"g";"h";"i";"j";"k";"l";"m";"n";"o";"p";"q";"r";"s";"t";"u";"v";"w";"x";"y";"z"},H3826)))&gt;0),"Invalid","Valid")</f>
        <v>Valid</v>
      </c>
      <c r="J3826" s="1" t="s">
        <v>26322</v>
      </c>
      <c r="K3826" s="1" t="s">
        <v>250</v>
      </c>
      <c r="L3826" s="1" t="s">
        <v>102</v>
      </c>
      <c r="M3826" s="1" t="s">
        <v>33827</v>
      </c>
      <c r="N3826" s="1" t="s">
        <v>713</v>
      </c>
      <c r="O3826" s="1" t="s">
        <v>69</v>
      </c>
      <c r="P3826" t="s">
        <v>344</v>
      </c>
      <c r="Q3826" s="1" t="s">
        <v>345</v>
      </c>
      <c r="R3826" s="1" t="s">
        <v>1200</v>
      </c>
      <c r="S3826" s="1" t="s">
        <v>19183</v>
      </c>
      <c r="T3826" s="1" t="s">
        <v>26323</v>
      </c>
      <c r="U3826" s="1" t="s">
        <v>38</v>
      </c>
      <c r="V3826" s="1" t="s">
        <v>6468</v>
      </c>
      <c r="W3826" s="1" t="s">
        <v>40</v>
      </c>
      <c r="X3826" t="str">
        <f t="shared" si="414"/>
        <v>Complete</v>
      </c>
      <c r="Y3826">
        <f>MAX(0,100-IF(G3826="Invalid",Config!$B$5,0)-IF(I3826="Invalid",Config!$B$6,0)-IF(X3826="Incomplete",Config!$B$7,0)-IF(AF3826="Yes",Config!$B$37,0))</f>
        <v>100</v>
      </c>
      <c r="Z3826" s="1">
        <f>IF(OR(TRIM(B3826)="",COUNTIF(Config!$B$15:$B$19,B3826)&gt;0),1,0)+IF(OR(TRIM(C3826)="",COUNTIF(Config!$B$15:$B$19,C3826)&gt;0),1,0)+IF(OR(TRIM(F3826)="",COUNTIF(Config!$B$15:$B$19,F3826)&gt;0),1,0)+IF(OR(TRIM(H3826)="",COUNTIF(Config!$B$15:$B$19,H3826)&gt;0),1,0)+IF(OR(TRIM(E3826)="",COUNTIF(Config!$B$15:$B$19,E3826)&gt;0),1,0)+IF(OR(TRIM(K3826)="",COUNTIF(Config!$B$15:$B$19,K3826)&gt;0),1,0)+IF(OR(TRIM(P3826)="",COUNTIF(Config!$B$15:$B$19,P3826)&gt;0),1,0)+IF(OR(TRIM(R3826)="",COUNTIF(Config!$B$15:$B$19,R3826)&gt;0),1,0)</f>
        <v>0</v>
      </c>
      <c r="AA3826" s="1" cm="1">
        <f t="array" ref="AA3826">SUMPRODUCT(LEN(H3826)-LEN(SUBSTITUTE(H3826,{"0";"1";"2";"3";"4";"5";"6";"7";"8";"9"},"")))</f>
        <v>10</v>
      </c>
      <c r="AC3826" t="str">
        <f t="shared" si="415"/>
        <v/>
      </c>
      <c r="AD3826">
        <f t="shared" si="416"/>
        <v>1</v>
      </c>
      <c r="AE3826">
        <f t="shared" si="417"/>
        <v>1</v>
      </c>
      <c r="AF3826" t="str">
        <f t="shared" si="418"/>
        <v>No</v>
      </c>
      <c r="AG3826">
        <f t="shared" ca="1" si="419"/>
        <v>98</v>
      </c>
      <c r="AH3826" t="str">
        <f ca="1">IF(OR(V3826="",AG3826=""),"Yes",IF(AG3826&gt;Config!$B$41,"Yes","No"))</f>
        <v>No</v>
      </c>
    </row>
    <row r="3827" spans="1:34" x14ac:dyDescent="0.25">
      <c r="A3827" s="1" t="s">
        <v>26324</v>
      </c>
      <c r="B3827" s="1" t="s">
        <v>1257</v>
      </c>
      <c r="C3827" s="1" t="s">
        <v>545</v>
      </c>
      <c r="D3827" s="1" t="s">
        <v>26325</v>
      </c>
      <c r="E3827" s="1" t="s">
        <v>33879</v>
      </c>
      <c r="F3827" s="1" t="s">
        <v>26326</v>
      </c>
      <c r="G3827" t="str">
        <f t="shared" si="413"/>
        <v>Valid</v>
      </c>
      <c r="H3827" s="1" t="s">
        <v>26327</v>
      </c>
      <c r="I3827" t="str" cm="1">
        <f t="array" ref="I3827">IF(OR(TRIM(H3827)="",ISNUMBER(SEARCH("#",H3827)),AA3827&lt;Config!$B$8,SUMPRODUCT(--ISNUMBER(SEARCH({"a";"b";"c";"d";"e";"f";"g";"h";"i";"j";"k";"l";"m";"n";"o";"p";"q";"r";"s";"t";"u";"v";"w";"x";"y";"z"},H3827)))&gt;0),"Invalid","Valid")</f>
        <v>Valid</v>
      </c>
      <c r="J3827" s="1" t="s">
        <v>26328</v>
      </c>
      <c r="K3827" s="1" t="s">
        <v>250</v>
      </c>
      <c r="L3827" s="1" t="s">
        <v>49</v>
      </c>
      <c r="M3827" s="1" t="s">
        <v>165</v>
      </c>
      <c r="N3827" s="1" t="s">
        <v>224</v>
      </c>
      <c r="O3827" s="1" t="s">
        <v>196</v>
      </c>
      <c r="P3827" t="s">
        <v>53</v>
      </c>
      <c r="Q3827" s="1" t="s">
        <v>55</v>
      </c>
      <c r="R3827" s="1" t="s">
        <v>415</v>
      </c>
      <c r="S3827" s="1" t="s">
        <v>21977</v>
      </c>
      <c r="T3827" s="1" t="s">
        <v>26329</v>
      </c>
      <c r="U3827" s="1" t="s">
        <v>6031</v>
      </c>
      <c r="V3827" s="1" t="s">
        <v>8652</v>
      </c>
      <c r="W3827" s="1" t="s">
        <v>293</v>
      </c>
      <c r="X3827" t="str">
        <f t="shared" si="414"/>
        <v>Complete</v>
      </c>
      <c r="Y3827">
        <f>MAX(0,100-IF(G3827="Invalid",Config!$B$5,0)-IF(I3827="Invalid",Config!$B$6,0)-IF(X3827="Incomplete",Config!$B$7,0)-IF(AF3827="Yes",Config!$B$37,0))</f>
        <v>100</v>
      </c>
      <c r="Z3827" s="1">
        <f>IF(OR(TRIM(B3827)="",COUNTIF(Config!$B$15:$B$19,B3827)&gt;0),1,0)+IF(OR(TRIM(C3827)="",COUNTIF(Config!$B$15:$B$19,C3827)&gt;0),1,0)+IF(OR(TRIM(F3827)="",COUNTIF(Config!$B$15:$B$19,F3827)&gt;0),1,0)+IF(OR(TRIM(H3827)="",COUNTIF(Config!$B$15:$B$19,H3827)&gt;0),1,0)+IF(OR(TRIM(E3827)="",COUNTIF(Config!$B$15:$B$19,E3827)&gt;0),1,0)+IF(OR(TRIM(K3827)="",COUNTIF(Config!$B$15:$B$19,K3827)&gt;0),1,0)+IF(OR(TRIM(P3827)="",COUNTIF(Config!$B$15:$B$19,P3827)&gt;0),1,0)+IF(OR(TRIM(R3827)="",COUNTIF(Config!$B$15:$B$19,R3827)&gt;0),1,0)</f>
        <v>0</v>
      </c>
      <c r="AA3827" s="1" cm="1">
        <f t="array" ref="AA3827">SUMPRODUCT(LEN(H3827)-LEN(SUBSTITUTE(H3827,{"0";"1";"2";"3";"4";"5";"6";"7";"8";"9"},"")))</f>
        <v>12</v>
      </c>
      <c r="AC3827" t="str">
        <f t="shared" si="415"/>
        <v/>
      </c>
      <c r="AD3827">
        <f t="shared" si="416"/>
        <v>1</v>
      </c>
      <c r="AE3827">
        <f t="shared" si="417"/>
        <v>1</v>
      </c>
      <c r="AF3827" t="str">
        <f t="shared" si="418"/>
        <v>No</v>
      </c>
      <c r="AG3827">
        <f t="shared" ca="1" si="419"/>
        <v>481</v>
      </c>
      <c r="AH3827" t="str">
        <f ca="1">IF(OR(V3827="",AG3827=""),"Yes",IF(AG3827&gt;Config!$B$41,"Yes","No"))</f>
        <v>Yes</v>
      </c>
    </row>
    <row r="3828" spans="1:34" x14ac:dyDescent="0.25">
      <c r="A3828" s="1" t="s">
        <v>21084</v>
      </c>
      <c r="B3828" s="1" t="s">
        <v>609</v>
      </c>
      <c r="C3828" s="1" t="s">
        <v>219</v>
      </c>
      <c r="D3828" s="1" t="s">
        <v>8496</v>
      </c>
      <c r="E3828" s="1" t="s">
        <v>339</v>
      </c>
      <c r="F3828" s="1" t="s">
        <v>26330</v>
      </c>
      <c r="G3828" t="str">
        <f t="shared" si="413"/>
        <v>Valid</v>
      </c>
      <c r="H3828" s="1" t="s">
        <v>26331</v>
      </c>
      <c r="I3828" t="str" cm="1">
        <f t="array" ref="I3828">IF(OR(TRIM(H3828)="",ISNUMBER(SEARCH("#",H3828)),AA3828&lt;Config!$B$8,SUMPRODUCT(--ISNUMBER(SEARCH({"a";"b";"c";"d";"e";"f";"g";"h";"i";"j";"k";"l";"m";"n";"o";"p";"q";"r";"s";"t";"u";"v";"w";"x";"y";"z"},H3828)))&gt;0),"Invalid","Valid")</f>
        <v>Valid</v>
      </c>
      <c r="J3828" s="1" t="s">
        <v>26332</v>
      </c>
      <c r="K3828" s="1" t="s">
        <v>625</v>
      </c>
      <c r="L3828" s="1" t="s">
        <v>29</v>
      </c>
      <c r="M3828" s="1" t="s">
        <v>50</v>
      </c>
      <c r="N3828" s="1" t="s">
        <v>437</v>
      </c>
      <c r="O3828" s="1" t="s">
        <v>69</v>
      </c>
      <c r="P3828" t="s">
        <v>53</v>
      </c>
      <c r="Q3828" s="1" t="s">
        <v>150</v>
      </c>
      <c r="R3828" s="1" t="s">
        <v>288</v>
      </c>
      <c r="S3828" s="1" t="s">
        <v>18363</v>
      </c>
      <c r="T3828" s="1" t="s">
        <v>26333</v>
      </c>
      <c r="U3828" s="1" t="s">
        <v>7431</v>
      </c>
      <c r="V3828" s="1" t="s">
        <v>140</v>
      </c>
      <c r="W3828" s="1" t="s">
        <v>384</v>
      </c>
      <c r="X3828" t="str">
        <f t="shared" si="414"/>
        <v>Complete</v>
      </c>
      <c r="Y3828">
        <f>MAX(0,100-IF(G3828="Invalid",Config!$B$5,0)-IF(I3828="Invalid",Config!$B$6,0)-IF(X3828="Incomplete",Config!$B$7,0)-IF(AF3828="Yes",Config!$B$37,0))</f>
        <v>100</v>
      </c>
      <c r="Z3828" s="1">
        <f>IF(OR(TRIM(B3828)="",COUNTIF(Config!$B$15:$B$19,B3828)&gt;0),1,0)+IF(OR(TRIM(C3828)="",COUNTIF(Config!$B$15:$B$19,C3828)&gt;0),1,0)+IF(OR(TRIM(F3828)="",COUNTIF(Config!$B$15:$B$19,F3828)&gt;0),1,0)+IF(OR(TRIM(H3828)="",COUNTIF(Config!$B$15:$B$19,H3828)&gt;0),1,0)+IF(OR(TRIM(E3828)="",COUNTIF(Config!$B$15:$B$19,E3828)&gt;0),1,0)+IF(OR(TRIM(K3828)="",COUNTIF(Config!$B$15:$B$19,K3828)&gt;0),1,0)+IF(OR(TRIM(P3828)="",COUNTIF(Config!$B$15:$B$19,P3828)&gt;0),1,0)+IF(OR(TRIM(R3828)="",COUNTIF(Config!$B$15:$B$19,R3828)&gt;0),1,0)</f>
        <v>0</v>
      </c>
      <c r="AA3828" s="1" cm="1">
        <f t="array" ref="AA3828">SUMPRODUCT(LEN(H3828)-LEN(SUBSTITUTE(H3828,{"0";"1";"2";"3";"4";"5";"6";"7";"8";"9"},"")))</f>
        <v>12</v>
      </c>
      <c r="AC3828" t="str">
        <f t="shared" si="415"/>
        <v/>
      </c>
      <c r="AD3828">
        <f t="shared" si="416"/>
        <v>1</v>
      </c>
      <c r="AE3828">
        <f t="shared" si="417"/>
        <v>1</v>
      </c>
      <c r="AF3828" t="str">
        <f t="shared" si="418"/>
        <v>No</v>
      </c>
      <c r="AG3828">
        <f t="shared" ca="1" si="419"/>
        <v>37</v>
      </c>
      <c r="AH3828" t="str">
        <f ca="1">IF(OR(V3828="",AG3828=""),"Yes",IF(AG3828&gt;Config!$B$41,"Yes","No"))</f>
        <v>No</v>
      </c>
    </row>
    <row r="3829" spans="1:34" x14ac:dyDescent="0.25">
      <c r="A3829" s="1" t="s">
        <v>26334</v>
      </c>
      <c r="B3829" s="1" t="s">
        <v>1557</v>
      </c>
      <c r="C3829" s="1" t="s">
        <v>97</v>
      </c>
      <c r="D3829" s="1" t="s">
        <v>4877</v>
      </c>
      <c r="E3829" s="1" t="s">
        <v>33866</v>
      </c>
      <c r="F3829" s="1" t="s">
        <v>26335</v>
      </c>
      <c r="G3829" t="str">
        <f t="shared" si="413"/>
        <v>Valid</v>
      </c>
      <c r="H3829" s="1" t="s">
        <v>23466</v>
      </c>
      <c r="I3829" t="str" cm="1">
        <f t="array" ref="I3829">IF(OR(TRIM(H3829)="",ISNUMBER(SEARCH("#",H3829)),AA3829&lt;Config!$B$8,SUMPRODUCT(--ISNUMBER(SEARCH({"a";"b";"c";"d";"e";"f";"g";"h";"i";"j";"k";"l";"m";"n";"o";"p";"q";"r";"s";"t";"u";"v";"w";"x";"y";"z"},H3829)))&gt;0),"Invalid","Valid")</f>
        <v>Valid</v>
      </c>
      <c r="J3829" s="1" t="s">
        <v>26336</v>
      </c>
      <c r="K3829" s="1" t="s">
        <v>66</v>
      </c>
      <c r="L3829" s="1" t="s">
        <v>29</v>
      </c>
      <c r="M3829" s="1" t="s">
        <v>343</v>
      </c>
      <c r="N3829" s="1" t="s">
        <v>437</v>
      </c>
      <c r="O3829" s="1" t="s">
        <v>149</v>
      </c>
      <c r="P3829" t="s">
        <v>104</v>
      </c>
      <c r="Q3829" s="1" t="s">
        <v>105</v>
      </c>
      <c r="R3829" s="1" t="s">
        <v>833</v>
      </c>
      <c r="S3829" s="1" t="s">
        <v>22628</v>
      </c>
      <c r="T3829" s="1" t="s">
        <v>26337</v>
      </c>
      <c r="U3829" s="1" t="s">
        <v>595</v>
      </c>
      <c r="V3829" s="1" t="s">
        <v>11434</v>
      </c>
      <c r="W3829" s="1" t="s">
        <v>125</v>
      </c>
      <c r="X3829" t="str">
        <f t="shared" si="414"/>
        <v>Complete</v>
      </c>
      <c r="Y3829">
        <f>MAX(0,100-IF(G3829="Invalid",Config!$B$5,0)-IF(I3829="Invalid",Config!$B$6,0)-IF(X3829="Incomplete",Config!$B$7,0)-IF(AF3829="Yes",Config!$B$37,0))</f>
        <v>75</v>
      </c>
      <c r="Z3829" s="1">
        <f>IF(OR(TRIM(B3829)="",COUNTIF(Config!$B$15:$B$19,B3829)&gt;0),1,0)+IF(OR(TRIM(C3829)="",COUNTIF(Config!$B$15:$B$19,C3829)&gt;0),1,0)+IF(OR(TRIM(F3829)="",COUNTIF(Config!$B$15:$B$19,F3829)&gt;0),1,0)+IF(OR(TRIM(H3829)="",COUNTIF(Config!$B$15:$B$19,H3829)&gt;0),1,0)+IF(OR(TRIM(E3829)="",COUNTIF(Config!$B$15:$B$19,E3829)&gt;0),1,0)+IF(OR(TRIM(K3829)="",COUNTIF(Config!$B$15:$B$19,K3829)&gt;0),1,0)+IF(OR(TRIM(P3829)="",COUNTIF(Config!$B$15:$B$19,P3829)&gt;0),1,0)+IF(OR(TRIM(R3829)="",COUNTIF(Config!$B$15:$B$19,R3829)&gt;0),1,0)</f>
        <v>0</v>
      </c>
      <c r="AA3829" s="1" cm="1">
        <f t="array" ref="AA3829">SUMPRODUCT(LEN(H3829)-LEN(SUBSTITUTE(H3829,{"0";"1";"2";"3";"4";"5";"6";"7";"8";"9"},"")))</f>
        <v>11</v>
      </c>
      <c r="AC3829" t="str">
        <f t="shared" si="415"/>
        <v>Potential Duplicate</v>
      </c>
      <c r="AD3829">
        <f t="shared" si="416"/>
        <v>1</v>
      </c>
      <c r="AE3829">
        <f t="shared" si="417"/>
        <v>2</v>
      </c>
      <c r="AF3829" t="str">
        <f t="shared" si="418"/>
        <v>Yes</v>
      </c>
      <c r="AG3829">
        <f t="shared" ca="1" si="419"/>
        <v>102</v>
      </c>
      <c r="AH3829" t="str">
        <f ca="1">IF(OR(V3829="",AG3829=""),"Yes",IF(AG3829&gt;Config!$B$41,"Yes","No"))</f>
        <v>No</v>
      </c>
    </row>
    <row r="3830" spans="1:34" x14ac:dyDescent="0.25">
      <c r="A3830" s="1" t="s">
        <v>26338</v>
      </c>
      <c r="B3830" s="1" t="s">
        <v>229</v>
      </c>
      <c r="C3830" s="1" t="s">
        <v>2104</v>
      </c>
      <c r="D3830" s="1" t="s">
        <v>26339</v>
      </c>
      <c r="E3830" s="1" t="s">
        <v>35507</v>
      </c>
      <c r="F3830" s="1" t="s">
        <v>26340</v>
      </c>
      <c r="G3830" t="str">
        <f t="shared" si="413"/>
        <v>Valid</v>
      </c>
      <c r="H3830" s="1" t="s">
        <v>26341</v>
      </c>
      <c r="I3830" t="str" cm="1">
        <f t="array" ref="I3830">IF(OR(TRIM(H3830)="",ISNUMBER(SEARCH("#",H3830)),AA3830&lt;Config!$B$8,SUMPRODUCT(--ISNUMBER(SEARCH({"a";"b";"c";"d";"e";"f";"g";"h";"i";"j";"k";"l";"m";"n";"o";"p";"q";"r";"s";"t";"u";"v";"w";"x";"y";"z"},H3830)))&gt;0),"Invalid","Valid")</f>
        <v>Valid</v>
      </c>
      <c r="J3830" s="1" t="s">
        <v>26342</v>
      </c>
      <c r="K3830" s="1" t="s">
        <v>722</v>
      </c>
      <c r="L3830" s="1" t="s">
        <v>265</v>
      </c>
      <c r="M3830" s="1" t="s">
        <v>118</v>
      </c>
      <c r="N3830" s="1" t="s">
        <v>148</v>
      </c>
      <c r="O3830" s="1" t="s">
        <v>266</v>
      </c>
      <c r="P3830" t="s">
        <v>344</v>
      </c>
      <c r="Q3830" s="1" t="s">
        <v>971</v>
      </c>
      <c r="R3830" s="1" t="s">
        <v>1141</v>
      </c>
      <c r="S3830" s="1" t="s">
        <v>26343</v>
      </c>
      <c r="T3830" s="1" t="s">
        <v>26344</v>
      </c>
      <c r="U3830" s="1" t="s">
        <v>1083</v>
      </c>
      <c r="V3830" s="1" t="s">
        <v>1521</v>
      </c>
      <c r="W3830" s="1" t="s">
        <v>75</v>
      </c>
      <c r="X3830" t="str">
        <f t="shared" si="414"/>
        <v>Complete</v>
      </c>
      <c r="Y3830">
        <f>MAX(0,100-IF(G3830="Invalid",Config!$B$5,0)-IF(I3830="Invalid",Config!$B$6,0)-IF(X3830="Incomplete",Config!$B$7,0)-IF(AF3830="Yes",Config!$B$37,0))</f>
        <v>100</v>
      </c>
      <c r="Z3830" s="1">
        <f>IF(OR(TRIM(B3830)="",COUNTIF(Config!$B$15:$B$19,B3830)&gt;0),1,0)+IF(OR(TRIM(C3830)="",COUNTIF(Config!$B$15:$B$19,C3830)&gt;0),1,0)+IF(OR(TRIM(F3830)="",COUNTIF(Config!$B$15:$B$19,F3830)&gt;0),1,0)+IF(OR(TRIM(H3830)="",COUNTIF(Config!$B$15:$B$19,H3830)&gt;0),1,0)+IF(OR(TRIM(E3830)="",COUNTIF(Config!$B$15:$B$19,E3830)&gt;0),1,0)+IF(OR(TRIM(K3830)="",COUNTIF(Config!$B$15:$B$19,K3830)&gt;0),1,0)+IF(OR(TRIM(P3830)="",COUNTIF(Config!$B$15:$B$19,P3830)&gt;0),1,0)+IF(OR(TRIM(R3830)="",COUNTIF(Config!$B$15:$B$19,R3830)&gt;0),1,0)</f>
        <v>0</v>
      </c>
      <c r="AA3830" s="1" cm="1">
        <f t="array" ref="AA3830">SUMPRODUCT(LEN(H3830)-LEN(SUBSTITUTE(H3830,{"0";"1";"2";"3";"4";"5";"6";"7";"8";"9"},"")))</f>
        <v>10</v>
      </c>
      <c r="AC3830" t="str">
        <f t="shared" si="415"/>
        <v/>
      </c>
      <c r="AD3830">
        <f t="shared" si="416"/>
        <v>1</v>
      </c>
      <c r="AE3830">
        <f t="shared" si="417"/>
        <v>1</v>
      </c>
      <c r="AF3830" t="str">
        <f t="shared" si="418"/>
        <v>No</v>
      </c>
      <c r="AG3830">
        <f t="shared" ca="1" si="419"/>
        <v>37</v>
      </c>
      <c r="AH3830" t="str">
        <f ca="1">IF(OR(V3830="",AG3830=""),"Yes",IF(AG3830&gt;Config!$B$41,"Yes","No"))</f>
        <v>No</v>
      </c>
    </row>
    <row r="3831" spans="1:34" x14ac:dyDescent="0.25">
      <c r="A3831" s="1" t="s">
        <v>26345</v>
      </c>
      <c r="B3831" s="1" t="s">
        <v>1957</v>
      </c>
      <c r="C3831" s="1" t="s">
        <v>23</v>
      </c>
      <c r="D3831" s="1" t="s">
        <v>13299</v>
      </c>
      <c r="E3831" s="1" t="s">
        <v>159</v>
      </c>
      <c r="F3831" s="1" t="s">
        <v>26346</v>
      </c>
      <c r="G3831" t="str">
        <f t="shared" si="413"/>
        <v>Valid</v>
      </c>
      <c r="H3831" s="1" t="s">
        <v>26347</v>
      </c>
      <c r="I3831" t="str" cm="1">
        <f t="array" ref="I3831">IF(OR(TRIM(H3831)="",ISNUMBER(SEARCH("#",H3831)),AA3831&lt;Config!$B$8,SUMPRODUCT(--ISNUMBER(SEARCH({"a";"b";"c";"d";"e";"f";"g";"h";"i";"j";"k";"l";"m";"n";"o";"p";"q";"r";"s";"t";"u";"v";"w";"x";"y";"z"},H3831)))&gt;0),"Invalid","Valid")</f>
        <v>Valid</v>
      </c>
      <c r="J3831" s="1" t="s">
        <v>26348</v>
      </c>
      <c r="K3831" s="1" t="s">
        <v>83</v>
      </c>
      <c r="L3831" s="1" t="s">
        <v>450</v>
      </c>
      <c r="M3831" s="1" t="s">
        <v>517</v>
      </c>
      <c r="N3831" s="1" t="s">
        <v>31</v>
      </c>
      <c r="O3831" s="1" t="s">
        <v>69</v>
      </c>
      <c r="P3831" t="s">
        <v>53</v>
      </c>
      <c r="Q3831" s="1" t="s">
        <v>181</v>
      </c>
      <c r="R3831" s="1" t="s">
        <v>150</v>
      </c>
      <c r="S3831" s="1" t="s">
        <v>5127</v>
      </c>
      <c r="T3831" s="1" t="s">
        <v>26349</v>
      </c>
      <c r="U3831" s="1" t="s">
        <v>21427</v>
      </c>
      <c r="V3831" s="1" t="s">
        <v>140</v>
      </c>
      <c r="W3831" s="1" t="s">
        <v>94</v>
      </c>
      <c r="X3831" t="str">
        <f t="shared" si="414"/>
        <v>Complete</v>
      </c>
      <c r="Y3831">
        <f>MAX(0,100-IF(G3831="Invalid",Config!$B$5,0)-IF(I3831="Invalid",Config!$B$6,0)-IF(X3831="Incomplete",Config!$B$7,0)-IF(AF3831="Yes",Config!$B$37,0))</f>
        <v>100</v>
      </c>
      <c r="Z3831" s="1">
        <f>IF(OR(TRIM(B3831)="",COUNTIF(Config!$B$15:$B$19,B3831)&gt;0),1,0)+IF(OR(TRIM(C3831)="",COUNTIF(Config!$B$15:$B$19,C3831)&gt;0),1,0)+IF(OR(TRIM(F3831)="",COUNTIF(Config!$B$15:$B$19,F3831)&gt;0),1,0)+IF(OR(TRIM(H3831)="",COUNTIF(Config!$B$15:$B$19,H3831)&gt;0),1,0)+IF(OR(TRIM(E3831)="",COUNTIF(Config!$B$15:$B$19,E3831)&gt;0),1,0)+IF(OR(TRIM(K3831)="",COUNTIF(Config!$B$15:$B$19,K3831)&gt;0),1,0)+IF(OR(TRIM(P3831)="",COUNTIF(Config!$B$15:$B$19,P3831)&gt;0),1,0)+IF(OR(TRIM(R3831)="",COUNTIF(Config!$B$15:$B$19,R3831)&gt;0),1,0)</f>
        <v>0</v>
      </c>
      <c r="AA3831" s="1" cm="1">
        <f t="array" ref="AA3831">SUMPRODUCT(LEN(H3831)-LEN(SUBSTITUTE(H3831,{"0";"1";"2";"3";"4";"5";"6";"7";"8";"9"},"")))</f>
        <v>12</v>
      </c>
      <c r="AC3831" t="str">
        <f t="shared" si="415"/>
        <v/>
      </c>
      <c r="AD3831">
        <f t="shared" si="416"/>
        <v>1</v>
      </c>
      <c r="AE3831">
        <f t="shared" si="417"/>
        <v>1</v>
      </c>
      <c r="AF3831" t="str">
        <f t="shared" si="418"/>
        <v>No</v>
      </c>
      <c r="AG3831">
        <f t="shared" ca="1" si="419"/>
        <v>37</v>
      </c>
      <c r="AH3831" t="str">
        <f ca="1">IF(OR(V3831="",AG3831=""),"Yes",IF(AG3831&gt;Config!$B$41,"Yes","No"))</f>
        <v>No</v>
      </c>
    </row>
    <row r="3832" spans="1:34" x14ac:dyDescent="0.25">
      <c r="A3832" s="1" t="s">
        <v>26350</v>
      </c>
      <c r="B3832" s="1" t="s">
        <v>127</v>
      </c>
      <c r="C3832" s="1" t="s">
        <v>899</v>
      </c>
      <c r="D3832" s="1" t="s">
        <v>10414</v>
      </c>
      <c r="E3832" s="1" t="s">
        <v>33907</v>
      </c>
      <c r="F3832" s="1" t="s">
        <v>26351</v>
      </c>
      <c r="G3832" t="str">
        <f t="shared" si="413"/>
        <v>Valid</v>
      </c>
      <c r="H3832" s="1" t="s">
        <v>26352</v>
      </c>
      <c r="I3832" t="str" cm="1">
        <f t="array" ref="I3832">IF(OR(TRIM(H3832)="",ISNUMBER(SEARCH("#",H3832)),AA3832&lt;Config!$B$8,SUMPRODUCT(--ISNUMBER(SEARCH({"a";"b";"c";"d";"e";"f";"g";"h";"i";"j";"k";"l";"m";"n";"o";"p";"q";"r";"s";"t";"u";"v";"w";"x";"y";"z"},H3832)))&gt;0),"Invalid","Valid")</f>
        <v>Valid</v>
      </c>
      <c r="J3832" s="1" t="s">
        <v>26353</v>
      </c>
      <c r="K3832" s="1" t="s">
        <v>28</v>
      </c>
      <c r="L3832" s="1" t="s">
        <v>49</v>
      </c>
      <c r="M3832" s="1" t="s">
        <v>30</v>
      </c>
      <c r="N3832" s="1" t="s">
        <v>68</v>
      </c>
      <c r="O3832" s="1" t="s">
        <v>69</v>
      </c>
      <c r="P3832" t="s">
        <v>104</v>
      </c>
      <c r="Q3832" s="1" t="s">
        <v>302</v>
      </c>
      <c r="R3832" s="1" t="s">
        <v>833</v>
      </c>
      <c r="S3832" s="1" t="s">
        <v>26354</v>
      </c>
      <c r="T3832" s="1" t="s">
        <v>26355</v>
      </c>
      <c r="U3832" s="1" t="s">
        <v>26356</v>
      </c>
      <c r="V3832" s="1" t="s">
        <v>1786</v>
      </c>
      <c r="W3832" s="1" t="s">
        <v>94</v>
      </c>
      <c r="X3832" t="str">
        <f t="shared" si="414"/>
        <v>Complete</v>
      </c>
      <c r="Y3832">
        <f>MAX(0,100-IF(G3832="Invalid",Config!$B$5,0)-IF(I3832="Invalid",Config!$B$6,0)-IF(X3832="Incomplete",Config!$B$7,0)-IF(AF3832="Yes",Config!$B$37,0))</f>
        <v>100</v>
      </c>
      <c r="Z3832" s="1">
        <f>IF(OR(TRIM(B3832)="",COUNTIF(Config!$B$15:$B$19,B3832)&gt;0),1,0)+IF(OR(TRIM(C3832)="",COUNTIF(Config!$B$15:$B$19,C3832)&gt;0),1,0)+IF(OR(TRIM(F3832)="",COUNTIF(Config!$B$15:$B$19,F3832)&gt;0),1,0)+IF(OR(TRIM(H3832)="",COUNTIF(Config!$B$15:$B$19,H3832)&gt;0),1,0)+IF(OR(TRIM(E3832)="",COUNTIF(Config!$B$15:$B$19,E3832)&gt;0),1,0)+IF(OR(TRIM(K3832)="",COUNTIF(Config!$B$15:$B$19,K3832)&gt;0),1,0)+IF(OR(TRIM(P3832)="",COUNTIF(Config!$B$15:$B$19,P3832)&gt;0),1,0)+IF(OR(TRIM(R3832)="",COUNTIF(Config!$B$15:$B$19,R3832)&gt;0),1,0)</f>
        <v>0</v>
      </c>
      <c r="AA3832" s="1" cm="1">
        <f t="array" ref="AA3832">SUMPRODUCT(LEN(H3832)-LEN(SUBSTITUTE(H3832,{"0";"1";"2";"3";"4";"5";"6";"7";"8";"9"},"")))</f>
        <v>11</v>
      </c>
      <c r="AC3832" t="str">
        <f t="shared" si="415"/>
        <v/>
      </c>
      <c r="AD3832">
        <f t="shared" si="416"/>
        <v>1</v>
      </c>
      <c r="AE3832">
        <f t="shared" si="417"/>
        <v>1</v>
      </c>
      <c r="AF3832" t="str">
        <f t="shared" si="418"/>
        <v>No</v>
      </c>
      <c r="AG3832">
        <f t="shared" ca="1" si="419"/>
        <v>665</v>
      </c>
      <c r="AH3832" t="str">
        <f ca="1">IF(OR(V3832="",AG3832=""),"Yes",IF(AG3832&gt;Config!$B$41,"Yes","No"))</f>
        <v>Yes</v>
      </c>
    </row>
    <row r="3833" spans="1:34" x14ac:dyDescent="0.25">
      <c r="A3833" s="1" t="s">
        <v>26357</v>
      </c>
      <c r="B3833" s="1" t="s">
        <v>928</v>
      </c>
      <c r="C3833" s="1" t="s">
        <v>23</v>
      </c>
      <c r="D3833" s="1" t="s">
        <v>26358</v>
      </c>
      <c r="E3833" s="1" t="s">
        <v>34413</v>
      </c>
      <c r="F3833" s="1" t="s">
        <v>26359</v>
      </c>
      <c r="G3833" t="str">
        <f t="shared" si="413"/>
        <v>Valid</v>
      </c>
      <c r="H3833" s="1" t="s">
        <v>26360</v>
      </c>
      <c r="I3833" t="str" cm="1">
        <f t="array" ref="I3833">IF(OR(TRIM(H3833)="",ISNUMBER(SEARCH("#",H3833)),AA3833&lt;Config!$B$8,SUMPRODUCT(--ISNUMBER(SEARCH({"a";"b";"c";"d";"e";"f";"g";"h";"i";"j";"k";"l";"m";"n";"o";"p";"q";"r";"s";"t";"u";"v";"w";"x";"y";"z"},H3833)))&gt;0),"Invalid","Valid")</f>
        <v>Valid</v>
      </c>
      <c r="J3833" s="1" t="s">
        <v>26361</v>
      </c>
      <c r="K3833" s="1" t="s">
        <v>625</v>
      </c>
      <c r="L3833" s="1" t="s">
        <v>450</v>
      </c>
      <c r="M3833" s="1" t="s">
        <v>85</v>
      </c>
      <c r="N3833" s="1" t="s">
        <v>68</v>
      </c>
      <c r="O3833" s="1" t="s">
        <v>32</v>
      </c>
      <c r="P3833" t="s">
        <v>236</v>
      </c>
      <c r="Q3833" s="1" t="s">
        <v>238</v>
      </c>
      <c r="R3833" s="1" t="s">
        <v>238</v>
      </c>
      <c r="S3833" s="1" t="s">
        <v>19035</v>
      </c>
      <c r="T3833" s="1" t="s">
        <v>26362</v>
      </c>
      <c r="U3833" s="1" t="s">
        <v>2744</v>
      </c>
      <c r="V3833" s="1" t="s">
        <v>257</v>
      </c>
      <c r="W3833" s="1" t="s">
        <v>33823</v>
      </c>
      <c r="X3833" t="str">
        <f t="shared" si="414"/>
        <v>Complete</v>
      </c>
      <c r="Y3833">
        <f>MAX(0,100-IF(G3833="Invalid",Config!$B$5,0)-IF(I3833="Invalid",Config!$B$6,0)-IF(X3833="Incomplete",Config!$B$7,0)-IF(AF3833="Yes",Config!$B$37,0))</f>
        <v>100</v>
      </c>
      <c r="Z3833" s="1">
        <f>IF(OR(TRIM(B3833)="",COUNTIF(Config!$B$15:$B$19,B3833)&gt;0),1,0)+IF(OR(TRIM(C3833)="",COUNTIF(Config!$B$15:$B$19,C3833)&gt;0),1,0)+IF(OR(TRIM(F3833)="",COUNTIF(Config!$B$15:$B$19,F3833)&gt;0),1,0)+IF(OR(TRIM(H3833)="",COUNTIF(Config!$B$15:$B$19,H3833)&gt;0),1,0)+IF(OR(TRIM(E3833)="",COUNTIF(Config!$B$15:$B$19,E3833)&gt;0),1,0)+IF(OR(TRIM(K3833)="",COUNTIF(Config!$B$15:$B$19,K3833)&gt;0),1,0)+IF(OR(TRIM(P3833)="",COUNTIF(Config!$B$15:$B$19,P3833)&gt;0),1,0)+IF(OR(TRIM(R3833)="",COUNTIF(Config!$B$15:$B$19,R3833)&gt;0),1,0)</f>
        <v>0</v>
      </c>
      <c r="AA3833" s="1" cm="1">
        <f t="array" ref="AA3833">SUMPRODUCT(LEN(H3833)-LEN(SUBSTITUTE(H3833,{"0";"1";"2";"3";"4";"5";"6";"7";"8";"9"},"")))</f>
        <v>12</v>
      </c>
      <c r="AC3833" t="str">
        <f t="shared" si="415"/>
        <v/>
      </c>
      <c r="AD3833">
        <f t="shared" si="416"/>
        <v>1</v>
      </c>
      <c r="AE3833">
        <f t="shared" si="417"/>
        <v>1</v>
      </c>
      <c r="AF3833" t="str">
        <f t="shared" si="418"/>
        <v>No</v>
      </c>
      <c r="AG3833">
        <f t="shared" ca="1" si="419"/>
        <v>182</v>
      </c>
      <c r="AH3833" t="str">
        <f ca="1">IF(OR(V3833="",AG3833=""),"Yes",IF(AG3833&gt;Config!$B$41,"Yes","No"))</f>
        <v>No</v>
      </c>
    </row>
    <row r="3834" spans="1:34" x14ac:dyDescent="0.25">
      <c r="A3834" s="1" t="s">
        <v>26363</v>
      </c>
      <c r="B3834" s="1" t="s">
        <v>386</v>
      </c>
      <c r="C3834" s="1" t="s">
        <v>1068</v>
      </c>
      <c r="D3834" s="1" t="s">
        <v>26364</v>
      </c>
      <c r="E3834" s="1" t="s">
        <v>35508</v>
      </c>
      <c r="F3834" s="1" t="s">
        <v>26365</v>
      </c>
      <c r="G3834" t="str">
        <f t="shared" si="413"/>
        <v>Invalid</v>
      </c>
      <c r="H3834" s="1" t="s">
        <v>26366</v>
      </c>
      <c r="I3834" t="str" cm="1">
        <f t="array" ref="I3834">IF(OR(TRIM(H3834)="",ISNUMBER(SEARCH("#",H3834)),AA3834&lt;Config!$B$8,SUMPRODUCT(--ISNUMBER(SEARCH({"a";"b";"c";"d";"e";"f";"g";"h";"i";"j";"k";"l";"m";"n";"o";"p";"q";"r";"s";"t";"u";"v";"w";"x";"y";"z"},H3834)))&gt;0),"Invalid","Valid")</f>
        <v>Valid</v>
      </c>
      <c r="J3834" s="1" t="s">
        <v>26367</v>
      </c>
      <c r="K3834" s="1" t="s">
        <v>48</v>
      </c>
      <c r="L3834" s="1" t="s">
        <v>450</v>
      </c>
      <c r="M3834" s="1" t="s">
        <v>30</v>
      </c>
      <c r="N3834" s="1" t="s">
        <v>211</v>
      </c>
      <c r="O3834" s="1" t="s">
        <v>69</v>
      </c>
      <c r="P3834" t="s">
        <v>344</v>
      </c>
      <c r="Q3834" s="1" t="s">
        <v>1199</v>
      </c>
      <c r="R3834" s="1" t="s">
        <v>1200</v>
      </c>
      <c r="S3834" s="1" t="s">
        <v>26368</v>
      </c>
      <c r="T3834" s="1" t="s">
        <v>26369</v>
      </c>
      <c r="U3834" s="1" t="s">
        <v>3270</v>
      </c>
      <c r="V3834" s="1" t="s">
        <v>26370</v>
      </c>
      <c r="W3834" s="1" t="s">
        <v>40</v>
      </c>
      <c r="X3834" t="str">
        <f t="shared" si="414"/>
        <v>Complete</v>
      </c>
      <c r="Y3834">
        <f>MAX(0,100-IF(G3834="Invalid",Config!$B$5,0)-IF(I3834="Invalid",Config!$B$6,0)-IF(X3834="Incomplete",Config!$B$7,0)-IF(AF3834="Yes",Config!$B$37,0))</f>
        <v>70</v>
      </c>
      <c r="Z3834" s="1">
        <f>IF(OR(TRIM(B3834)="",COUNTIF(Config!$B$15:$B$19,B3834)&gt;0),1,0)+IF(OR(TRIM(C3834)="",COUNTIF(Config!$B$15:$B$19,C3834)&gt;0),1,0)+IF(OR(TRIM(F3834)="",COUNTIF(Config!$B$15:$B$19,F3834)&gt;0),1,0)+IF(OR(TRIM(H3834)="",COUNTIF(Config!$B$15:$B$19,H3834)&gt;0),1,0)+IF(OR(TRIM(E3834)="",COUNTIF(Config!$B$15:$B$19,E3834)&gt;0),1,0)+IF(OR(TRIM(K3834)="",COUNTIF(Config!$B$15:$B$19,K3834)&gt;0),1,0)+IF(OR(TRIM(P3834)="",COUNTIF(Config!$B$15:$B$19,P3834)&gt;0),1,0)+IF(OR(TRIM(R3834)="",COUNTIF(Config!$B$15:$B$19,R3834)&gt;0),1,0)</f>
        <v>0</v>
      </c>
      <c r="AA3834" s="1" cm="1">
        <f t="array" ref="AA3834">SUMPRODUCT(LEN(H3834)-LEN(SUBSTITUTE(H3834,{"0";"1";"2";"3";"4";"5";"6";"7";"8";"9"},"")))</f>
        <v>11</v>
      </c>
      <c r="AC3834" t="str">
        <f t="shared" si="415"/>
        <v>Invalid Email</v>
      </c>
      <c r="AD3834">
        <f t="shared" si="416"/>
        <v>0</v>
      </c>
      <c r="AE3834">
        <f t="shared" si="417"/>
        <v>1</v>
      </c>
      <c r="AF3834" t="str">
        <f t="shared" si="418"/>
        <v>No</v>
      </c>
      <c r="AG3834">
        <f t="shared" ca="1" si="419"/>
        <v>221</v>
      </c>
      <c r="AH3834" t="str">
        <f ca="1">IF(OR(V3834="",AG3834=""),"Yes",IF(AG3834&gt;Config!$B$41,"Yes","No"))</f>
        <v>No</v>
      </c>
    </row>
    <row r="3835" spans="1:34" x14ac:dyDescent="0.25">
      <c r="A3835" s="1" t="s">
        <v>26371</v>
      </c>
      <c r="B3835" s="1" t="s">
        <v>1165</v>
      </c>
      <c r="C3835" s="1" t="s">
        <v>1339</v>
      </c>
      <c r="D3835" s="1" t="s">
        <v>26372</v>
      </c>
      <c r="E3835" s="1" t="s">
        <v>35162</v>
      </c>
      <c r="F3835" s="1" t="s">
        <v>26373</v>
      </c>
      <c r="G3835" t="str">
        <f t="shared" si="413"/>
        <v>Invalid</v>
      </c>
      <c r="H3835" s="1" t="s">
        <v>26374</v>
      </c>
      <c r="I3835" t="str" cm="1">
        <f t="array" ref="I3835">IF(OR(TRIM(H3835)="",ISNUMBER(SEARCH("#",H3835)),AA3835&lt;Config!$B$8,SUMPRODUCT(--ISNUMBER(SEARCH({"a";"b";"c";"d";"e";"f";"g";"h";"i";"j";"k";"l";"m";"n";"o";"p";"q";"r";"s";"t";"u";"v";"w";"x";"y";"z"},H3835)))&gt;0),"Invalid","Valid")</f>
        <v>Valid</v>
      </c>
      <c r="J3835" s="1" t="s">
        <v>26375</v>
      </c>
      <c r="K3835" s="1" t="s">
        <v>481</v>
      </c>
      <c r="L3835" s="1" t="s">
        <v>134</v>
      </c>
      <c r="M3835" s="1" t="s">
        <v>135</v>
      </c>
      <c r="N3835" s="1" t="s">
        <v>252</v>
      </c>
      <c r="O3835" s="1" t="s">
        <v>196</v>
      </c>
      <c r="P3835" t="s">
        <v>104</v>
      </c>
      <c r="Q3835" s="1" t="s">
        <v>105</v>
      </c>
      <c r="R3835" s="1" t="s">
        <v>105</v>
      </c>
      <c r="S3835" s="1" t="s">
        <v>26376</v>
      </c>
      <c r="T3835" s="1" t="s">
        <v>26377</v>
      </c>
      <c r="U3835" s="1" t="s">
        <v>13212</v>
      </c>
      <c r="V3835" s="1" t="s">
        <v>815</v>
      </c>
      <c r="W3835" s="1" t="s">
        <v>125</v>
      </c>
      <c r="X3835" t="str">
        <f t="shared" si="414"/>
        <v>Complete</v>
      </c>
      <c r="Y3835">
        <f>MAX(0,100-IF(G3835="Invalid",Config!$B$5,0)-IF(I3835="Invalid",Config!$B$6,0)-IF(X3835="Incomplete",Config!$B$7,0)-IF(AF3835="Yes",Config!$B$37,0))</f>
        <v>70</v>
      </c>
      <c r="Z3835" s="1">
        <f>IF(OR(TRIM(B3835)="",COUNTIF(Config!$B$15:$B$19,B3835)&gt;0),1,0)+IF(OR(TRIM(C3835)="",COUNTIF(Config!$B$15:$B$19,C3835)&gt;0),1,0)+IF(OR(TRIM(F3835)="",COUNTIF(Config!$B$15:$B$19,F3835)&gt;0),1,0)+IF(OR(TRIM(H3835)="",COUNTIF(Config!$B$15:$B$19,H3835)&gt;0),1,0)+IF(OR(TRIM(E3835)="",COUNTIF(Config!$B$15:$B$19,E3835)&gt;0),1,0)+IF(OR(TRIM(K3835)="",COUNTIF(Config!$B$15:$B$19,K3835)&gt;0),1,0)+IF(OR(TRIM(P3835)="",COUNTIF(Config!$B$15:$B$19,P3835)&gt;0),1,0)+IF(OR(TRIM(R3835)="",COUNTIF(Config!$B$15:$B$19,R3835)&gt;0),1,0)</f>
        <v>0</v>
      </c>
      <c r="AA3835" s="1" cm="1">
        <f t="array" ref="AA3835">SUMPRODUCT(LEN(H3835)-LEN(SUBSTITUTE(H3835,{"0";"1";"2";"3";"4";"5";"6";"7";"8";"9"},"")))</f>
        <v>11</v>
      </c>
      <c r="AC3835" t="str">
        <f t="shared" si="415"/>
        <v>Invalid Email</v>
      </c>
      <c r="AD3835">
        <f t="shared" si="416"/>
        <v>0</v>
      </c>
      <c r="AE3835">
        <f t="shared" si="417"/>
        <v>1</v>
      </c>
      <c r="AF3835" t="str">
        <f t="shared" si="418"/>
        <v>No</v>
      </c>
      <c r="AG3835">
        <f t="shared" ca="1" si="419"/>
        <v>447</v>
      </c>
      <c r="AH3835" t="str">
        <f ca="1">IF(OR(V3835="",AG3835=""),"Yes",IF(AG3835&gt;Config!$B$41,"Yes","No"))</f>
        <v>Yes</v>
      </c>
    </row>
    <row r="3836" spans="1:34" x14ac:dyDescent="0.25">
      <c r="A3836" s="1" t="s">
        <v>26378</v>
      </c>
      <c r="B3836" s="1" t="s">
        <v>172</v>
      </c>
      <c r="C3836" s="1" t="s">
        <v>1736</v>
      </c>
      <c r="D3836" s="1" t="s">
        <v>35509</v>
      </c>
      <c r="E3836" s="1" t="s">
        <v>33907</v>
      </c>
      <c r="F3836" s="1" t="s">
        <v>26379</v>
      </c>
      <c r="G3836" t="str">
        <f t="shared" si="413"/>
        <v>Valid</v>
      </c>
      <c r="H3836" s="1" t="s">
        <v>26380</v>
      </c>
      <c r="I3836" t="str" cm="1">
        <f t="array" ref="I3836">IF(OR(TRIM(H3836)="",ISNUMBER(SEARCH("#",H3836)),AA3836&lt;Config!$B$8,SUMPRODUCT(--ISNUMBER(SEARCH({"a";"b";"c";"d";"e";"f";"g";"h";"i";"j";"k";"l";"m";"n";"o";"p";"q";"r";"s";"t";"u";"v";"w";"x";"y";"z"},H3836)))&gt;0),"Invalid","Valid")</f>
        <v>Valid</v>
      </c>
      <c r="J3836" s="1" t="s">
        <v>26381</v>
      </c>
      <c r="K3836" s="1" t="s">
        <v>83</v>
      </c>
      <c r="L3836" s="1" t="s">
        <v>265</v>
      </c>
      <c r="M3836" s="1" t="s">
        <v>235</v>
      </c>
      <c r="N3836" s="1" t="s">
        <v>31</v>
      </c>
      <c r="O3836" s="1" t="s">
        <v>69</v>
      </c>
      <c r="P3836" t="s">
        <v>53</v>
      </c>
      <c r="Q3836" s="1" t="s">
        <v>54</v>
      </c>
      <c r="R3836" s="1" t="s">
        <v>55</v>
      </c>
      <c r="S3836" s="1" t="s">
        <v>26382</v>
      </c>
      <c r="T3836" s="1" t="s">
        <v>26383</v>
      </c>
      <c r="U3836" s="1" t="s">
        <v>26384</v>
      </c>
      <c r="V3836" s="1" t="s">
        <v>281</v>
      </c>
      <c r="W3836" s="1" t="s">
        <v>60</v>
      </c>
      <c r="X3836" t="str">
        <f t="shared" si="414"/>
        <v>Complete</v>
      </c>
      <c r="Y3836">
        <f>MAX(0,100-IF(G3836="Invalid",Config!$B$5,0)-IF(I3836="Invalid",Config!$B$6,0)-IF(X3836="Incomplete",Config!$B$7,0)-IF(AF3836="Yes",Config!$B$37,0))</f>
        <v>100</v>
      </c>
      <c r="Z3836" s="1">
        <f>IF(OR(TRIM(B3836)="",COUNTIF(Config!$B$15:$B$19,B3836)&gt;0),1,0)+IF(OR(TRIM(C3836)="",COUNTIF(Config!$B$15:$B$19,C3836)&gt;0),1,0)+IF(OR(TRIM(F3836)="",COUNTIF(Config!$B$15:$B$19,F3836)&gt;0),1,0)+IF(OR(TRIM(H3836)="",COUNTIF(Config!$B$15:$B$19,H3836)&gt;0),1,0)+IF(OR(TRIM(E3836)="",COUNTIF(Config!$B$15:$B$19,E3836)&gt;0),1,0)+IF(OR(TRIM(K3836)="",COUNTIF(Config!$B$15:$B$19,K3836)&gt;0),1,0)+IF(OR(TRIM(P3836)="",COUNTIF(Config!$B$15:$B$19,P3836)&gt;0),1,0)+IF(OR(TRIM(R3836)="",COUNTIF(Config!$B$15:$B$19,R3836)&gt;0),1,0)</f>
        <v>0</v>
      </c>
      <c r="AA3836" s="1" cm="1">
        <f t="array" ref="AA3836">SUMPRODUCT(LEN(H3836)-LEN(SUBSTITUTE(H3836,{"0";"1";"2";"3";"4";"5";"6";"7";"8";"9"},"")))</f>
        <v>10</v>
      </c>
      <c r="AC3836" t="str">
        <f t="shared" si="415"/>
        <v/>
      </c>
      <c r="AD3836">
        <f t="shared" si="416"/>
        <v>1</v>
      </c>
      <c r="AE3836">
        <f t="shared" si="417"/>
        <v>1</v>
      </c>
      <c r="AF3836" t="str">
        <f t="shared" si="418"/>
        <v>No</v>
      </c>
      <c r="AG3836">
        <f t="shared" ca="1" si="419"/>
        <v>335</v>
      </c>
      <c r="AH3836" t="str">
        <f ca="1">IF(OR(V3836="",AG3836=""),"Yes",IF(AG3836&gt;Config!$B$41,"Yes","No"))</f>
        <v>No</v>
      </c>
    </row>
    <row r="3837" spans="1:34" x14ac:dyDescent="0.25">
      <c r="A3837" s="1" t="s">
        <v>26385</v>
      </c>
      <c r="B3837" s="1" t="s">
        <v>1495</v>
      </c>
      <c r="C3837" s="1" t="s">
        <v>245</v>
      </c>
      <c r="D3837" s="1" t="s">
        <v>12114</v>
      </c>
      <c r="E3837" s="1" t="s">
        <v>33927</v>
      </c>
      <c r="F3837" s="1" t="s">
        <v>26386</v>
      </c>
      <c r="G3837" t="str">
        <f t="shared" si="413"/>
        <v>Valid</v>
      </c>
      <c r="H3837" s="1" t="s">
        <v>950</v>
      </c>
      <c r="I3837" t="str" cm="1">
        <f t="array" ref="I3837">IF(OR(TRIM(H3837)="",ISNUMBER(SEARCH("#",H3837)),AA3837&lt;Config!$B$8,SUMPRODUCT(--ISNUMBER(SEARCH({"a";"b";"c";"d";"e";"f";"g";"h";"i";"j";"k";"l";"m";"n";"o";"p";"q";"r";"s";"t";"u";"v";"w";"x";"y";"z"},H3837)))&gt;0),"Invalid","Valid")</f>
        <v>Invalid</v>
      </c>
      <c r="J3837" s="1" t="s">
        <v>26387</v>
      </c>
      <c r="K3837" s="1" t="s">
        <v>516</v>
      </c>
      <c r="L3837" s="1" t="s">
        <v>450</v>
      </c>
      <c r="M3837" s="1" t="s">
        <v>391</v>
      </c>
      <c r="N3837" s="1" t="s">
        <v>86</v>
      </c>
      <c r="O3837" s="1" t="s">
        <v>69</v>
      </c>
      <c r="P3837" t="s">
        <v>33</v>
      </c>
      <c r="Q3837" s="1" t="s">
        <v>1664</v>
      </c>
      <c r="R3837" s="1" t="s">
        <v>1716</v>
      </c>
      <c r="S3837" s="1" t="s">
        <v>11440</v>
      </c>
      <c r="T3837" s="1" t="s">
        <v>26388</v>
      </c>
      <c r="U3837" s="1" t="s">
        <v>1066</v>
      </c>
      <c r="V3837" s="1" t="s">
        <v>1145</v>
      </c>
      <c r="W3837" s="1" t="s">
        <v>384</v>
      </c>
      <c r="X3837" t="str">
        <f t="shared" si="414"/>
        <v>Complete</v>
      </c>
      <c r="Y3837">
        <f>MAX(0,100-IF(G3837="Invalid",Config!$B$5,0)-IF(I3837="Invalid",Config!$B$6,0)-IF(X3837="Incomplete",Config!$B$7,0)-IF(AF3837="Yes",Config!$B$37,0))</f>
        <v>80</v>
      </c>
      <c r="Z3837" s="1">
        <f>IF(OR(TRIM(B3837)="",COUNTIF(Config!$B$15:$B$19,B3837)&gt;0),1,0)+IF(OR(TRIM(C3837)="",COUNTIF(Config!$B$15:$B$19,C3837)&gt;0),1,0)+IF(OR(TRIM(F3837)="",COUNTIF(Config!$B$15:$B$19,F3837)&gt;0),1,0)+IF(OR(TRIM(H3837)="",COUNTIF(Config!$B$15:$B$19,H3837)&gt;0),1,0)+IF(OR(TRIM(E3837)="",COUNTIF(Config!$B$15:$B$19,E3837)&gt;0),1,0)+IF(OR(TRIM(K3837)="",COUNTIF(Config!$B$15:$B$19,K3837)&gt;0),1,0)+IF(OR(TRIM(P3837)="",COUNTIF(Config!$B$15:$B$19,P3837)&gt;0),1,0)+IF(OR(TRIM(R3837)="",COUNTIF(Config!$B$15:$B$19,R3837)&gt;0),1,0)</f>
        <v>0</v>
      </c>
      <c r="AA3837" s="1" cm="1">
        <f t="array" ref="AA3837">SUMPRODUCT(LEN(H3837)-LEN(SUBSTITUTE(H3837,{"0";"1";"2";"3";"4";"5";"6";"7";"8";"9"},"")))</f>
        <v>5</v>
      </c>
      <c r="AC3837" t="str">
        <f t="shared" si="415"/>
        <v>Invalid Phone</v>
      </c>
      <c r="AD3837">
        <f t="shared" si="416"/>
        <v>1</v>
      </c>
      <c r="AE3837">
        <f t="shared" si="417"/>
        <v>0</v>
      </c>
      <c r="AF3837" t="str">
        <f t="shared" si="418"/>
        <v>No</v>
      </c>
      <c r="AG3837">
        <f t="shared" ca="1" si="419"/>
        <v>37</v>
      </c>
      <c r="AH3837" t="str">
        <f ca="1">IF(OR(V3837="",AG3837=""),"Yes",IF(AG3837&gt;Config!$B$41,"Yes","No"))</f>
        <v>No</v>
      </c>
    </row>
    <row r="3838" spans="1:34" x14ac:dyDescent="0.25">
      <c r="A3838" s="1" t="s">
        <v>26389</v>
      </c>
      <c r="B3838" s="1" t="s">
        <v>1634</v>
      </c>
      <c r="C3838" s="1" t="s">
        <v>679</v>
      </c>
      <c r="D3838" s="1" t="s">
        <v>25011</v>
      </c>
      <c r="E3838" s="1" t="s">
        <v>477</v>
      </c>
      <c r="F3838" s="1" t="s">
        <v>26390</v>
      </c>
      <c r="G3838" t="str">
        <f t="shared" si="413"/>
        <v>Valid</v>
      </c>
      <c r="H3838" s="1" t="s">
        <v>26391</v>
      </c>
      <c r="I3838" t="str" cm="1">
        <f t="array" ref="I3838">IF(OR(TRIM(H3838)="",ISNUMBER(SEARCH("#",H3838)),AA3838&lt;Config!$B$8,SUMPRODUCT(--ISNUMBER(SEARCH({"a";"b";"c";"d";"e";"f";"g";"h";"i";"j";"k";"l";"m";"n";"o";"p";"q";"r";"s";"t";"u";"v";"w";"x";"y";"z"},H3838)))&gt;0),"Invalid","Valid")</f>
        <v>Valid</v>
      </c>
      <c r="J3838" s="1" t="s">
        <v>26392</v>
      </c>
      <c r="K3838" s="1" t="s">
        <v>287</v>
      </c>
      <c r="L3838" s="1" t="s">
        <v>134</v>
      </c>
      <c r="M3838" s="1" t="s">
        <v>50</v>
      </c>
      <c r="N3838" s="1" t="s">
        <v>68</v>
      </c>
      <c r="O3838" s="1" t="s">
        <v>180</v>
      </c>
      <c r="P3838" t="s">
        <v>328</v>
      </c>
      <c r="Q3838" s="1" t="s">
        <v>329</v>
      </c>
      <c r="R3838" s="1" t="s">
        <v>614</v>
      </c>
      <c r="S3838" s="1" t="s">
        <v>5152</v>
      </c>
      <c r="T3838" s="1" t="s">
        <v>26393</v>
      </c>
      <c r="U3838" s="1" t="s">
        <v>3973</v>
      </c>
      <c r="V3838" s="1" t="s">
        <v>5446</v>
      </c>
      <c r="W3838" s="1" t="s">
        <v>125</v>
      </c>
      <c r="X3838" t="str">
        <f t="shared" si="414"/>
        <v>Complete</v>
      </c>
      <c r="Y3838">
        <f>MAX(0,100-IF(G3838="Invalid",Config!$B$5,0)-IF(I3838="Invalid",Config!$B$6,0)-IF(X3838="Incomplete",Config!$B$7,0)-IF(AF3838="Yes",Config!$B$37,0))</f>
        <v>75</v>
      </c>
      <c r="Z3838" s="1">
        <f>IF(OR(TRIM(B3838)="",COUNTIF(Config!$B$15:$B$19,B3838)&gt;0),1,0)+IF(OR(TRIM(C3838)="",COUNTIF(Config!$B$15:$B$19,C3838)&gt;0),1,0)+IF(OR(TRIM(F3838)="",COUNTIF(Config!$B$15:$B$19,F3838)&gt;0),1,0)+IF(OR(TRIM(H3838)="",COUNTIF(Config!$B$15:$B$19,H3838)&gt;0),1,0)+IF(OR(TRIM(E3838)="",COUNTIF(Config!$B$15:$B$19,E3838)&gt;0),1,0)+IF(OR(TRIM(K3838)="",COUNTIF(Config!$B$15:$B$19,K3838)&gt;0),1,0)+IF(OR(TRIM(P3838)="",COUNTIF(Config!$B$15:$B$19,P3838)&gt;0),1,0)+IF(OR(TRIM(R3838)="",COUNTIF(Config!$B$15:$B$19,R3838)&gt;0),1,0)</f>
        <v>0</v>
      </c>
      <c r="AA3838" s="1" cm="1">
        <f t="array" ref="AA3838">SUMPRODUCT(LEN(H3838)-LEN(SUBSTITUTE(H3838,{"0";"1";"2";"3";"4";"5";"6";"7";"8";"9"},"")))</f>
        <v>11</v>
      </c>
      <c r="AC3838" t="str">
        <f t="shared" si="415"/>
        <v>Potential Duplicate</v>
      </c>
      <c r="AD3838">
        <f t="shared" si="416"/>
        <v>2</v>
      </c>
      <c r="AE3838">
        <f t="shared" si="417"/>
        <v>2</v>
      </c>
      <c r="AF3838" t="str">
        <f t="shared" si="418"/>
        <v>Yes</v>
      </c>
      <c r="AG3838">
        <f t="shared" ca="1" si="419"/>
        <v>357</v>
      </c>
      <c r="AH3838" t="str">
        <f ca="1">IF(OR(V3838="",AG3838=""),"Yes",IF(AG3838&gt;Config!$B$41,"Yes","No"))</f>
        <v>No</v>
      </c>
    </row>
    <row r="3839" spans="1:34" x14ac:dyDescent="0.25">
      <c r="A3839" s="1" t="s">
        <v>26394</v>
      </c>
      <c r="B3839" s="1" t="s">
        <v>127</v>
      </c>
      <c r="C3839" s="1" t="s">
        <v>1400</v>
      </c>
      <c r="D3839" s="1" t="s">
        <v>6566</v>
      </c>
      <c r="E3839" s="1" t="s">
        <v>33829</v>
      </c>
      <c r="F3839" s="1" t="s">
        <v>26395</v>
      </c>
      <c r="G3839" t="str">
        <f t="shared" si="413"/>
        <v>Valid</v>
      </c>
      <c r="H3839" s="1" t="s">
        <v>26396</v>
      </c>
      <c r="I3839" t="str" cm="1">
        <f t="array" ref="I3839">IF(OR(TRIM(H3839)="",ISNUMBER(SEARCH("#",H3839)),AA3839&lt;Config!$B$8,SUMPRODUCT(--ISNUMBER(SEARCH({"a";"b";"c";"d";"e";"f";"g";"h";"i";"j";"k";"l";"m";"n";"o";"p";"q";"r";"s";"t";"u";"v";"w";"x";"y";"z"},H3839)))&gt;0),"Invalid","Valid")</f>
        <v>Valid</v>
      </c>
      <c r="J3839" s="1" t="s">
        <v>26397</v>
      </c>
      <c r="K3839" s="1" t="s">
        <v>163</v>
      </c>
      <c r="L3839" s="1" t="s">
        <v>102</v>
      </c>
      <c r="M3839" s="1" t="s">
        <v>517</v>
      </c>
      <c r="N3839" s="1" t="s">
        <v>31</v>
      </c>
      <c r="O3839" s="1" t="s">
        <v>196</v>
      </c>
      <c r="P3839" t="s">
        <v>87</v>
      </c>
      <c r="Q3839" s="1" t="s">
        <v>166</v>
      </c>
      <c r="R3839" s="1" t="s">
        <v>212</v>
      </c>
      <c r="S3839" s="1" t="s">
        <v>26398</v>
      </c>
      <c r="T3839" s="1" t="s">
        <v>26399</v>
      </c>
      <c r="U3839" s="1" t="s">
        <v>2631</v>
      </c>
      <c r="V3839" s="1" t="s">
        <v>2023</v>
      </c>
      <c r="W3839" s="1" t="s">
        <v>141</v>
      </c>
      <c r="X3839" t="str">
        <f t="shared" si="414"/>
        <v>Incomplete</v>
      </c>
      <c r="Y3839">
        <f>MAX(0,100-IF(G3839="Invalid",Config!$B$5,0)-IF(I3839="Invalid",Config!$B$6,0)-IF(X3839="Incomplete",Config!$B$7,0)-IF(AF3839="Yes",Config!$B$37,0))</f>
        <v>60</v>
      </c>
      <c r="Z3839" s="1">
        <f>IF(OR(TRIM(B3839)="",COUNTIF(Config!$B$15:$B$19,B3839)&gt;0),1,0)+IF(OR(TRIM(C3839)="",COUNTIF(Config!$B$15:$B$19,C3839)&gt;0),1,0)+IF(OR(TRIM(F3839)="",COUNTIF(Config!$B$15:$B$19,F3839)&gt;0),1,0)+IF(OR(TRIM(H3839)="",COUNTIF(Config!$B$15:$B$19,H3839)&gt;0),1,0)+IF(OR(TRIM(E3839)="",COUNTIF(Config!$B$15:$B$19,E3839)&gt;0),1,0)+IF(OR(TRIM(K3839)="",COUNTIF(Config!$B$15:$B$19,K3839)&gt;0),1,0)+IF(OR(TRIM(P3839)="",COUNTIF(Config!$B$15:$B$19,P3839)&gt;0),1,0)+IF(OR(TRIM(R3839)="",COUNTIF(Config!$B$15:$B$19,R3839)&gt;0),1,0)</f>
        <v>1</v>
      </c>
      <c r="AA3839" s="1" cm="1">
        <f t="array" ref="AA3839">SUMPRODUCT(LEN(H3839)-LEN(SUBSTITUTE(H3839,{"0";"1";"2";"3";"4";"5";"6";"7";"8";"9"},"")))</f>
        <v>11</v>
      </c>
      <c r="AC3839" t="str">
        <f t="shared" si="415"/>
        <v>Incomplete Profile</v>
      </c>
      <c r="AD3839">
        <f t="shared" si="416"/>
        <v>1</v>
      </c>
      <c r="AE3839">
        <f t="shared" si="417"/>
        <v>1</v>
      </c>
      <c r="AF3839" t="str">
        <f t="shared" si="418"/>
        <v>No</v>
      </c>
      <c r="AG3839">
        <f t="shared" ca="1" si="419"/>
        <v>124</v>
      </c>
      <c r="AH3839" t="str">
        <f ca="1">IF(OR(V3839="",AG3839=""),"Yes",IF(AG3839&gt;Config!$B$41,"Yes","No"))</f>
        <v>No</v>
      </c>
    </row>
    <row r="3840" spans="1:34" x14ac:dyDescent="0.25">
      <c r="A3840" s="1" t="s">
        <v>26400</v>
      </c>
      <c r="B3840" s="1" t="s">
        <v>1231</v>
      </c>
      <c r="C3840" s="1" t="s">
        <v>1007</v>
      </c>
      <c r="D3840" s="1" t="s">
        <v>18981</v>
      </c>
      <c r="E3840" s="1" t="s">
        <v>739</v>
      </c>
      <c r="F3840" s="1" t="s">
        <v>26401</v>
      </c>
      <c r="G3840" t="str">
        <f t="shared" si="413"/>
        <v>Valid</v>
      </c>
      <c r="H3840" s="1" t="s">
        <v>26402</v>
      </c>
      <c r="I3840" t="str" cm="1">
        <f t="array" ref="I3840">IF(OR(TRIM(H3840)="",ISNUMBER(SEARCH("#",H3840)),AA3840&lt;Config!$B$8,SUMPRODUCT(--ISNUMBER(SEARCH({"a";"b";"c";"d";"e";"f";"g";"h";"i";"j";"k";"l";"m";"n";"o";"p";"q";"r";"s";"t";"u";"v";"w";"x";"y";"z"},H3840)))&gt;0),"Invalid","Valid")</f>
        <v>Valid</v>
      </c>
      <c r="J3840" s="1" t="s">
        <v>26403</v>
      </c>
      <c r="K3840" s="1" t="s">
        <v>133</v>
      </c>
      <c r="L3840" s="1" t="s">
        <v>450</v>
      </c>
      <c r="M3840" s="1" t="s">
        <v>135</v>
      </c>
      <c r="N3840" s="1" t="s">
        <v>713</v>
      </c>
      <c r="O3840" s="1" t="s">
        <v>149</v>
      </c>
      <c r="P3840" t="s">
        <v>53</v>
      </c>
      <c r="Q3840" s="1" t="s">
        <v>55</v>
      </c>
      <c r="R3840" s="1" t="s">
        <v>55</v>
      </c>
      <c r="S3840" s="1" t="s">
        <v>1562</v>
      </c>
      <c r="T3840" s="1" t="s">
        <v>26404</v>
      </c>
      <c r="U3840" s="1" t="s">
        <v>3068</v>
      </c>
      <c r="V3840" s="1" t="s">
        <v>8457</v>
      </c>
      <c r="W3840" s="1" t="s">
        <v>40</v>
      </c>
      <c r="X3840" t="str">
        <f t="shared" si="414"/>
        <v>Complete</v>
      </c>
      <c r="Y3840">
        <f>MAX(0,100-IF(G3840="Invalid",Config!$B$5,0)-IF(I3840="Invalid",Config!$B$6,0)-IF(X3840="Incomplete",Config!$B$7,0)-IF(AF3840="Yes",Config!$B$37,0))</f>
        <v>100</v>
      </c>
      <c r="Z3840" s="1">
        <f>IF(OR(TRIM(B3840)="",COUNTIF(Config!$B$15:$B$19,B3840)&gt;0),1,0)+IF(OR(TRIM(C3840)="",COUNTIF(Config!$B$15:$B$19,C3840)&gt;0),1,0)+IF(OR(TRIM(F3840)="",COUNTIF(Config!$B$15:$B$19,F3840)&gt;0),1,0)+IF(OR(TRIM(H3840)="",COUNTIF(Config!$B$15:$B$19,H3840)&gt;0),1,0)+IF(OR(TRIM(E3840)="",COUNTIF(Config!$B$15:$B$19,E3840)&gt;0),1,0)+IF(OR(TRIM(K3840)="",COUNTIF(Config!$B$15:$B$19,K3840)&gt;0),1,0)+IF(OR(TRIM(P3840)="",COUNTIF(Config!$B$15:$B$19,P3840)&gt;0),1,0)+IF(OR(TRIM(R3840)="",COUNTIF(Config!$B$15:$B$19,R3840)&gt;0),1,0)</f>
        <v>0</v>
      </c>
      <c r="AA3840" s="1" cm="1">
        <f t="array" ref="AA3840">SUMPRODUCT(LEN(H3840)-LEN(SUBSTITUTE(H3840,{"0";"1";"2";"3";"4";"5";"6";"7";"8";"9"},"")))</f>
        <v>12</v>
      </c>
      <c r="AC3840" t="str">
        <f t="shared" si="415"/>
        <v/>
      </c>
      <c r="AD3840">
        <f t="shared" si="416"/>
        <v>1</v>
      </c>
      <c r="AE3840">
        <f t="shared" si="417"/>
        <v>1</v>
      </c>
      <c r="AF3840" t="str">
        <f t="shared" si="418"/>
        <v>No</v>
      </c>
      <c r="AG3840">
        <f t="shared" ca="1" si="419"/>
        <v>479</v>
      </c>
      <c r="AH3840" t="str">
        <f ca="1">IF(OR(V3840="",AG3840=""),"Yes",IF(AG3840&gt;Config!$B$41,"Yes","No"))</f>
        <v>Yes</v>
      </c>
    </row>
    <row r="3841" spans="1:34" x14ac:dyDescent="0.25">
      <c r="A3841" s="1" t="s">
        <v>26405</v>
      </c>
      <c r="B3841" s="1" t="s">
        <v>2392</v>
      </c>
      <c r="C3841" s="1" t="s">
        <v>33815</v>
      </c>
      <c r="D3841" s="1" t="s">
        <v>2392</v>
      </c>
      <c r="E3841" s="1" t="s">
        <v>191</v>
      </c>
      <c r="F3841" s="1" t="s">
        <v>26406</v>
      </c>
      <c r="G3841" t="str">
        <f t="shared" si="413"/>
        <v>Valid</v>
      </c>
      <c r="H3841" s="1" t="s">
        <v>26407</v>
      </c>
      <c r="I3841" t="str" cm="1">
        <f t="array" ref="I3841">IF(OR(TRIM(H3841)="",ISNUMBER(SEARCH("#",H3841)),AA3841&lt;Config!$B$8,SUMPRODUCT(--ISNUMBER(SEARCH({"a";"b";"c";"d";"e";"f";"g";"h";"i";"j";"k";"l";"m";"n";"o";"p";"q";"r";"s";"t";"u";"v";"w";"x";"y";"z"},H3841)))&gt;0),"Invalid","Valid")</f>
        <v>Valid</v>
      </c>
      <c r="J3841" s="1" t="s">
        <v>26408</v>
      </c>
      <c r="K3841" s="1" t="s">
        <v>66</v>
      </c>
      <c r="L3841" s="1" t="s">
        <v>102</v>
      </c>
      <c r="M3841" s="1" t="s">
        <v>85</v>
      </c>
      <c r="N3841" s="1" t="s">
        <v>86</v>
      </c>
      <c r="O3841" s="1" t="s">
        <v>149</v>
      </c>
      <c r="P3841" t="s">
        <v>104</v>
      </c>
      <c r="Q3841" s="1" t="s">
        <v>732</v>
      </c>
      <c r="R3841" s="1" t="s">
        <v>833</v>
      </c>
      <c r="S3841" s="1" t="s">
        <v>26409</v>
      </c>
      <c r="T3841" s="1" t="s">
        <v>26410</v>
      </c>
      <c r="U3841" s="1" t="s">
        <v>648</v>
      </c>
      <c r="V3841" s="1" t="s">
        <v>140</v>
      </c>
      <c r="W3841" s="1" t="s">
        <v>186</v>
      </c>
      <c r="X3841" t="str">
        <f t="shared" si="414"/>
        <v>Incomplete</v>
      </c>
      <c r="Y3841">
        <f>MAX(0,100-IF(G3841="Invalid",Config!$B$5,0)-IF(I3841="Invalid",Config!$B$6,0)-IF(X3841="Incomplete",Config!$B$7,0)-IF(AF3841="Yes",Config!$B$37,0))</f>
        <v>60</v>
      </c>
      <c r="Z3841" s="1">
        <f>IF(OR(TRIM(B3841)="",COUNTIF(Config!$B$15:$B$19,B3841)&gt;0),1,0)+IF(OR(TRIM(C3841)="",COUNTIF(Config!$B$15:$B$19,C3841)&gt;0),1,0)+IF(OR(TRIM(F3841)="",COUNTIF(Config!$B$15:$B$19,F3841)&gt;0),1,0)+IF(OR(TRIM(H3841)="",COUNTIF(Config!$B$15:$B$19,H3841)&gt;0),1,0)+IF(OR(TRIM(E3841)="",COUNTIF(Config!$B$15:$B$19,E3841)&gt;0),1,0)+IF(OR(TRIM(K3841)="",COUNTIF(Config!$B$15:$B$19,K3841)&gt;0),1,0)+IF(OR(TRIM(P3841)="",COUNTIF(Config!$B$15:$B$19,P3841)&gt;0),1,0)+IF(OR(TRIM(R3841)="",COUNTIF(Config!$B$15:$B$19,R3841)&gt;0),1,0)</f>
        <v>1</v>
      </c>
      <c r="AA3841" s="1" cm="1">
        <f t="array" ref="AA3841">SUMPRODUCT(LEN(H3841)-LEN(SUBSTITUTE(H3841,{"0";"1";"2";"3";"4";"5";"6";"7";"8";"9"},"")))</f>
        <v>11</v>
      </c>
      <c r="AC3841" t="str">
        <f t="shared" si="415"/>
        <v>Incomplete Profile</v>
      </c>
      <c r="AD3841">
        <f t="shared" si="416"/>
        <v>1</v>
      </c>
      <c r="AE3841">
        <f t="shared" si="417"/>
        <v>1</v>
      </c>
      <c r="AF3841" t="str">
        <f t="shared" si="418"/>
        <v>No</v>
      </c>
      <c r="AG3841">
        <f t="shared" ca="1" si="419"/>
        <v>37</v>
      </c>
      <c r="AH3841" t="str">
        <f ca="1">IF(OR(V3841="",AG3841=""),"Yes",IF(AG3841&gt;Config!$B$41,"Yes","No"))</f>
        <v>No</v>
      </c>
    </row>
    <row r="3842" spans="1:34" x14ac:dyDescent="0.25">
      <c r="A3842" s="1" t="s">
        <v>26411</v>
      </c>
      <c r="B3842" s="1" t="s">
        <v>444</v>
      </c>
      <c r="C3842" s="1" t="s">
        <v>792</v>
      </c>
      <c r="D3842" s="1" t="s">
        <v>26412</v>
      </c>
      <c r="E3842" s="1" t="s">
        <v>35510</v>
      </c>
      <c r="F3842" s="1" t="s">
        <v>35511</v>
      </c>
      <c r="G3842" t="str">
        <f t="shared" si="413"/>
        <v>Valid</v>
      </c>
      <c r="H3842" s="1" t="s">
        <v>26413</v>
      </c>
      <c r="I3842" t="str" cm="1">
        <f t="array" ref="I3842">IF(OR(TRIM(H3842)="",ISNUMBER(SEARCH("#",H3842)),AA3842&lt;Config!$B$8,SUMPRODUCT(--ISNUMBER(SEARCH({"a";"b";"c";"d";"e";"f";"g";"h";"i";"j";"k";"l";"m";"n";"o";"p";"q";"r";"s";"t";"u";"v";"w";"x";"y";"z"},H3842)))&gt;0),"Invalid","Valid")</f>
        <v>Valid</v>
      </c>
      <c r="J3842" s="1" t="s">
        <v>26414</v>
      </c>
      <c r="K3842" s="1" t="s">
        <v>117</v>
      </c>
      <c r="L3842" s="1" t="s">
        <v>134</v>
      </c>
      <c r="M3842" s="1" t="s">
        <v>165</v>
      </c>
      <c r="N3842" s="1" t="s">
        <v>713</v>
      </c>
      <c r="O3842" s="1" t="s">
        <v>149</v>
      </c>
      <c r="P3842" t="s">
        <v>53</v>
      </c>
      <c r="Q3842" s="1" t="s">
        <v>150</v>
      </c>
      <c r="R3842" s="1" t="s">
        <v>415</v>
      </c>
      <c r="S3842" s="1" t="s">
        <v>10134</v>
      </c>
      <c r="T3842" s="1" t="s">
        <v>26415</v>
      </c>
      <c r="U3842" s="1" t="s">
        <v>542</v>
      </c>
      <c r="V3842" s="1" t="s">
        <v>1040</v>
      </c>
      <c r="W3842" s="1" t="s">
        <v>186</v>
      </c>
      <c r="X3842" t="str">
        <f t="shared" si="414"/>
        <v>Complete</v>
      </c>
      <c r="Y3842">
        <f>MAX(0,100-IF(G3842="Invalid",Config!$B$5,0)-IF(I3842="Invalid",Config!$B$6,0)-IF(X3842="Incomplete",Config!$B$7,0)-IF(AF3842="Yes",Config!$B$37,0))</f>
        <v>100</v>
      </c>
      <c r="Z3842" s="1">
        <f>IF(OR(TRIM(B3842)="",COUNTIF(Config!$B$15:$B$19,B3842)&gt;0),1,0)+IF(OR(TRIM(C3842)="",COUNTIF(Config!$B$15:$B$19,C3842)&gt;0),1,0)+IF(OR(TRIM(F3842)="",COUNTIF(Config!$B$15:$B$19,F3842)&gt;0),1,0)+IF(OR(TRIM(H3842)="",COUNTIF(Config!$B$15:$B$19,H3842)&gt;0),1,0)+IF(OR(TRIM(E3842)="",COUNTIF(Config!$B$15:$B$19,E3842)&gt;0),1,0)+IF(OR(TRIM(K3842)="",COUNTIF(Config!$B$15:$B$19,K3842)&gt;0),1,0)+IF(OR(TRIM(P3842)="",COUNTIF(Config!$B$15:$B$19,P3842)&gt;0),1,0)+IF(OR(TRIM(R3842)="",COUNTIF(Config!$B$15:$B$19,R3842)&gt;0),1,0)</f>
        <v>0</v>
      </c>
      <c r="AA3842" s="1" cm="1">
        <f t="array" ref="AA3842">SUMPRODUCT(LEN(H3842)-LEN(SUBSTITUTE(H3842,{"0";"1";"2";"3";"4";"5";"6";"7";"8";"9"},"")))</f>
        <v>10</v>
      </c>
      <c r="AC3842" t="str">
        <f t="shared" si="415"/>
        <v/>
      </c>
      <c r="AD3842">
        <f t="shared" si="416"/>
        <v>1</v>
      </c>
      <c r="AE3842">
        <f t="shared" si="417"/>
        <v>1</v>
      </c>
      <c r="AF3842" t="str">
        <f t="shared" si="418"/>
        <v>No</v>
      </c>
      <c r="AG3842">
        <f t="shared" ca="1" si="419"/>
        <v>61</v>
      </c>
      <c r="AH3842" t="str">
        <f ca="1">IF(OR(V3842="",AG3842=""),"Yes",IF(AG3842&gt;Config!$B$41,"Yes","No"))</f>
        <v>No</v>
      </c>
    </row>
    <row r="3843" spans="1:34" x14ac:dyDescent="0.25">
      <c r="A3843" s="1" t="s">
        <v>9032</v>
      </c>
      <c r="B3843" s="1" t="s">
        <v>1582</v>
      </c>
      <c r="C3843" s="1" t="s">
        <v>566</v>
      </c>
      <c r="D3843" s="1" t="s">
        <v>12517</v>
      </c>
      <c r="E3843" s="1" t="s">
        <v>34123</v>
      </c>
      <c r="F3843" s="1" t="s">
        <v>26416</v>
      </c>
      <c r="G3843" t="str">
        <f t="shared" ref="G3843:G3906" si="420">IFERROR(IF(OR(TRIM(F3843)="",LEN(F3843)-LEN(SUBSTITUTE(F3843,"@",""))&lt;&gt;1,FIND("@",F3843)=1,RIGHT(F3843,1)=".",ISNUMBER(SEARCH(" ",F3843)),ISERROR(FIND(".",F3843,FIND("@",F3843)+2))),"Invalid","Valid"),"Invalid")</f>
        <v>Valid</v>
      </c>
      <c r="H3843" s="1" t="s">
        <v>26417</v>
      </c>
      <c r="I3843" t="str" cm="1">
        <f t="array" ref="I3843">IF(OR(TRIM(H3843)="",ISNUMBER(SEARCH("#",H3843)),AA3843&lt;Config!$B$8,SUMPRODUCT(--ISNUMBER(SEARCH({"a";"b";"c";"d";"e";"f";"g";"h";"i";"j";"k";"l";"m";"n";"o";"p";"q";"r";"s";"t";"u";"v";"w";"x";"y";"z"},H3843)))&gt;0),"Invalid","Valid")</f>
        <v>Valid</v>
      </c>
      <c r="J3843" s="1" t="s">
        <v>26418</v>
      </c>
      <c r="K3843" s="1" t="s">
        <v>425</v>
      </c>
      <c r="L3843" s="1" t="s">
        <v>450</v>
      </c>
      <c r="M3843" s="1" t="s">
        <v>50</v>
      </c>
      <c r="N3843" s="1" t="s">
        <v>51</v>
      </c>
      <c r="O3843" s="1" t="s">
        <v>180</v>
      </c>
      <c r="P3843" t="s">
        <v>53</v>
      </c>
      <c r="Q3843" s="1" t="s">
        <v>150</v>
      </c>
      <c r="R3843" s="1" t="s">
        <v>198</v>
      </c>
      <c r="S3843" s="1" t="s">
        <v>9883</v>
      </c>
      <c r="T3843" s="1" t="s">
        <v>26419</v>
      </c>
      <c r="U3843" s="1" t="s">
        <v>3479</v>
      </c>
      <c r="V3843" s="1" t="s">
        <v>1882</v>
      </c>
      <c r="W3843" s="1" t="s">
        <v>141</v>
      </c>
      <c r="X3843" t="str">
        <f t="shared" ref="X3843:X3906" si="421">IF(Z3843=0,"Complete","Incomplete")</f>
        <v>Complete</v>
      </c>
      <c r="Y3843">
        <f>MAX(0,100-IF(G3843="Invalid",Config!$B$5,0)-IF(I3843="Invalid",Config!$B$6,0)-IF(X3843="Incomplete",Config!$B$7,0)-IF(AF3843="Yes",Config!$B$37,0))</f>
        <v>100</v>
      </c>
      <c r="Z3843" s="1">
        <f>IF(OR(TRIM(B3843)="",COUNTIF(Config!$B$15:$B$19,B3843)&gt;0),1,0)+IF(OR(TRIM(C3843)="",COUNTIF(Config!$B$15:$B$19,C3843)&gt;0),1,0)+IF(OR(TRIM(F3843)="",COUNTIF(Config!$B$15:$B$19,F3843)&gt;0),1,0)+IF(OR(TRIM(H3843)="",COUNTIF(Config!$B$15:$B$19,H3843)&gt;0),1,0)+IF(OR(TRIM(E3843)="",COUNTIF(Config!$B$15:$B$19,E3843)&gt;0),1,0)+IF(OR(TRIM(K3843)="",COUNTIF(Config!$B$15:$B$19,K3843)&gt;0),1,0)+IF(OR(TRIM(P3843)="",COUNTIF(Config!$B$15:$B$19,P3843)&gt;0),1,0)+IF(OR(TRIM(R3843)="",COUNTIF(Config!$B$15:$B$19,R3843)&gt;0),1,0)</f>
        <v>0</v>
      </c>
      <c r="AA3843" s="1" cm="1">
        <f t="array" ref="AA3843">SUMPRODUCT(LEN(H3843)-LEN(SUBSTITUTE(H3843,{"0";"1";"2";"3";"4";"5";"6";"7";"8";"9"},"")))</f>
        <v>10</v>
      </c>
      <c r="AC3843" t="str">
        <f t="shared" ref="AC3843:AC3906" si="422">_xlfn.TEXTJOIN("; ",TRUE,IF(G3843="Invalid","Invalid Email",""),IF(I3843="Invalid","Invalid Phone",""),IF(X3843="Incomplete","Incomplete Profile",""),IF(AF3843="Yes","Potential Duplicate",""))</f>
        <v/>
      </c>
      <c r="AD3843">
        <f t="shared" ref="AD3843:AD3906" si="423">IF(OR(TRIM(F3843)="",G3843="Invalid"),0,COUNTIF($F$2:$F$5131,F3843))</f>
        <v>1</v>
      </c>
      <c r="AE3843">
        <f t="shared" ref="AE3843:AE3906" si="424">IF(OR(TRIM(H3843)="",I3843="Invalid"),0,COUNTIF($H$2:$H$5131,H3843))</f>
        <v>1</v>
      </c>
      <c r="AF3843" t="str">
        <f t="shared" ref="AF3843:AF3906" si="425">IF(OR(AD3843&gt;1,AE3843&gt;1),"Yes","No")</f>
        <v>No</v>
      </c>
      <c r="AG3843">
        <f t="shared" ref="AG3843:AG3906" ca="1" si="426">IFERROR(TODAY()-DATEVALUE(V3843),IFERROR(TODAY()-DATE(VALUE(RIGHT(V3843,4)),VALUE(MID(V3843,FIND("/",V3843)+1,FIND("/",V3843,FIND("/",V3843)+1)-FIND("/",V3843)-1)),VALUE(LEFT(V3843,FIND("/",V3843)-1))),""))</f>
        <v>422</v>
      </c>
      <c r="AH3843" t="str">
        <f ca="1">IF(OR(V3843="",AG3843=""),"Yes",IF(AG3843&gt;Config!$B$41,"Yes","No"))</f>
        <v>Yes</v>
      </c>
    </row>
    <row r="3844" spans="1:34" x14ac:dyDescent="0.25">
      <c r="A3844" s="1" t="s">
        <v>26420</v>
      </c>
      <c r="B3844" s="1" t="s">
        <v>22</v>
      </c>
      <c r="C3844" s="1" t="s">
        <v>364</v>
      </c>
      <c r="D3844" s="1" t="s">
        <v>26421</v>
      </c>
      <c r="E3844" s="1" t="s">
        <v>34839</v>
      </c>
      <c r="F3844" s="1" t="s">
        <v>25581</v>
      </c>
      <c r="G3844" t="str">
        <f t="shared" si="420"/>
        <v>Valid</v>
      </c>
      <c r="H3844" s="1" t="s">
        <v>26422</v>
      </c>
      <c r="I3844" t="str" cm="1">
        <f t="array" ref="I3844">IF(OR(TRIM(H3844)="",ISNUMBER(SEARCH("#",H3844)),AA3844&lt;Config!$B$8,SUMPRODUCT(--ISNUMBER(SEARCH({"a";"b";"c";"d";"e";"f";"g";"h";"i";"j";"k";"l";"m";"n";"o";"p";"q";"r";"s";"t";"u";"v";"w";"x";"y";"z"},H3844)))&gt;0),"Invalid","Valid")</f>
        <v>Valid</v>
      </c>
      <c r="J3844" s="1" t="s">
        <v>26423</v>
      </c>
      <c r="K3844" s="1" t="s">
        <v>250</v>
      </c>
      <c r="L3844" s="1" t="s">
        <v>134</v>
      </c>
      <c r="M3844" s="1" t="s">
        <v>343</v>
      </c>
      <c r="N3844" s="1" t="s">
        <v>211</v>
      </c>
      <c r="O3844" s="1" t="s">
        <v>32</v>
      </c>
      <c r="P3844" t="s">
        <v>53</v>
      </c>
      <c r="Q3844" s="1" t="s">
        <v>55</v>
      </c>
      <c r="R3844" s="1" t="s">
        <v>288</v>
      </c>
      <c r="S3844" s="1" t="s">
        <v>3178</v>
      </c>
      <c r="T3844" s="1" t="s">
        <v>26424</v>
      </c>
      <c r="U3844" s="1" t="s">
        <v>6668</v>
      </c>
      <c r="V3844" s="1" t="s">
        <v>1145</v>
      </c>
      <c r="W3844" s="1" t="s">
        <v>60</v>
      </c>
      <c r="X3844" t="str">
        <f t="shared" si="421"/>
        <v>Complete</v>
      </c>
      <c r="Y3844">
        <f>MAX(0,100-IF(G3844="Invalid",Config!$B$5,0)-IF(I3844="Invalid",Config!$B$6,0)-IF(X3844="Incomplete",Config!$B$7,0)-IF(AF3844="Yes",Config!$B$37,0))</f>
        <v>75</v>
      </c>
      <c r="Z3844" s="1">
        <f>IF(OR(TRIM(B3844)="",COUNTIF(Config!$B$15:$B$19,B3844)&gt;0),1,0)+IF(OR(TRIM(C3844)="",COUNTIF(Config!$B$15:$B$19,C3844)&gt;0),1,0)+IF(OR(TRIM(F3844)="",COUNTIF(Config!$B$15:$B$19,F3844)&gt;0),1,0)+IF(OR(TRIM(H3844)="",COUNTIF(Config!$B$15:$B$19,H3844)&gt;0),1,0)+IF(OR(TRIM(E3844)="",COUNTIF(Config!$B$15:$B$19,E3844)&gt;0),1,0)+IF(OR(TRIM(K3844)="",COUNTIF(Config!$B$15:$B$19,K3844)&gt;0),1,0)+IF(OR(TRIM(P3844)="",COUNTIF(Config!$B$15:$B$19,P3844)&gt;0),1,0)+IF(OR(TRIM(R3844)="",COUNTIF(Config!$B$15:$B$19,R3844)&gt;0),1,0)</f>
        <v>0</v>
      </c>
      <c r="AA3844" s="1" cm="1">
        <f t="array" ref="AA3844">SUMPRODUCT(LEN(H3844)-LEN(SUBSTITUTE(H3844,{"0";"1";"2";"3";"4";"5";"6";"7";"8";"9"},"")))</f>
        <v>12</v>
      </c>
      <c r="AC3844" t="str">
        <f t="shared" si="422"/>
        <v>Potential Duplicate</v>
      </c>
      <c r="AD3844">
        <f t="shared" si="423"/>
        <v>2</v>
      </c>
      <c r="AE3844">
        <f t="shared" si="424"/>
        <v>1</v>
      </c>
      <c r="AF3844" t="str">
        <f t="shared" si="425"/>
        <v>Yes</v>
      </c>
      <c r="AG3844">
        <f t="shared" ca="1" si="426"/>
        <v>37</v>
      </c>
      <c r="AH3844" t="str">
        <f ca="1">IF(OR(V3844="",AG3844=""),"Yes",IF(AG3844&gt;Config!$B$41,"Yes","No"))</f>
        <v>No</v>
      </c>
    </row>
    <row r="3845" spans="1:34" x14ac:dyDescent="0.25">
      <c r="A3845" s="1" t="s">
        <v>26425</v>
      </c>
      <c r="B3845" s="1" t="s">
        <v>22</v>
      </c>
      <c r="C3845" s="1" t="s">
        <v>337</v>
      </c>
      <c r="D3845" s="1" t="s">
        <v>5941</v>
      </c>
      <c r="E3845" s="1" t="s">
        <v>35267</v>
      </c>
      <c r="F3845" s="1" t="s">
        <v>9264</v>
      </c>
      <c r="G3845" t="str">
        <f t="shared" si="420"/>
        <v>Valid</v>
      </c>
      <c r="H3845" s="1" t="s">
        <v>26426</v>
      </c>
      <c r="I3845" t="str" cm="1">
        <f t="array" ref="I3845">IF(OR(TRIM(H3845)="",ISNUMBER(SEARCH("#",H3845)),AA3845&lt;Config!$B$8,SUMPRODUCT(--ISNUMBER(SEARCH({"a";"b";"c";"d";"e";"f";"g";"h";"i";"j";"k";"l";"m";"n";"o";"p";"q";"r";"s";"t";"u";"v";"w";"x";"y";"z"},H3845)))&gt;0),"Invalid","Valid")</f>
        <v>Valid</v>
      </c>
      <c r="J3845" s="1" t="s">
        <v>26427</v>
      </c>
      <c r="K3845" s="1" t="s">
        <v>1001</v>
      </c>
      <c r="L3845" s="1" t="s">
        <v>102</v>
      </c>
      <c r="M3845" s="1" t="s">
        <v>235</v>
      </c>
      <c r="N3845" s="1" t="s">
        <v>358</v>
      </c>
      <c r="O3845" s="1" t="s">
        <v>196</v>
      </c>
      <c r="P3845" t="s">
        <v>590</v>
      </c>
      <c r="Q3845" s="1" t="s">
        <v>591</v>
      </c>
      <c r="R3845" s="1" t="s">
        <v>845</v>
      </c>
      <c r="S3845" s="1" t="s">
        <v>26428</v>
      </c>
      <c r="T3845" s="1" t="s">
        <v>26429</v>
      </c>
      <c r="U3845" s="1" t="s">
        <v>15532</v>
      </c>
      <c r="V3845" s="1" t="s">
        <v>1273</v>
      </c>
      <c r="W3845" s="1" t="s">
        <v>293</v>
      </c>
      <c r="X3845" t="str">
        <f t="shared" si="421"/>
        <v>Complete</v>
      </c>
      <c r="Y3845">
        <f>MAX(0,100-IF(G3845="Invalid",Config!$B$5,0)-IF(I3845="Invalid",Config!$B$6,0)-IF(X3845="Incomplete",Config!$B$7,0)-IF(AF3845="Yes",Config!$B$37,0))</f>
        <v>75</v>
      </c>
      <c r="Z3845" s="1">
        <f>IF(OR(TRIM(B3845)="",COUNTIF(Config!$B$15:$B$19,B3845)&gt;0),1,0)+IF(OR(TRIM(C3845)="",COUNTIF(Config!$B$15:$B$19,C3845)&gt;0),1,0)+IF(OR(TRIM(F3845)="",COUNTIF(Config!$B$15:$B$19,F3845)&gt;0),1,0)+IF(OR(TRIM(H3845)="",COUNTIF(Config!$B$15:$B$19,H3845)&gt;0),1,0)+IF(OR(TRIM(E3845)="",COUNTIF(Config!$B$15:$B$19,E3845)&gt;0),1,0)+IF(OR(TRIM(K3845)="",COUNTIF(Config!$B$15:$B$19,K3845)&gt;0),1,0)+IF(OR(TRIM(P3845)="",COUNTIF(Config!$B$15:$B$19,P3845)&gt;0),1,0)+IF(OR(TRIM(R3845)="",COUNTIF(Config!$B$15:$B$19,R3845)&gt;0),1,0)</f>
        <v>0</v>
      </c>
      <c r="AA3845" s="1" cm="1">
        <f t="array" ref="AA3845">SUMPRODUCT(LEN(H3845)-LEN(SUBSTITUTE(H3845,{"0";"1";"2";"3";"4";"5";"6";"7";"8";"9"},"")))</f>
        <v>10</v>
      </c>
      <c r="AC3845" t="str">
        <f t="shared" si="422"/>
        <v>Potential Duplicate</v>
      </c>
      <c r="AD3845">
        <f t="shared" si="423"/>
        <v>2</v>
      </c>
      <c r="AE3845">
        <f t="shared" si="424"/>
        <v>1</v>
      </c>
      <c r="AF3845" t="str">
        <f t="shared" si="425"/>
        <v>Yes</v>
      </c>
      <c r="AG3845" t="str">
        <f t="shared" ca="1" si="426"/>
        <v/>
      </c>
      <c r="AH3845" t="str">
        <f ca="1">IF(OR(V3845="",AG3845=""),"Yes",IF(AG3845&gt;Config!$B$41,"Yes","No"))</f>
        <v>Yes</v>
      </c>
    </row>
    <row r="3846" spans="1:34" x14ac:dyDescent="0.25">
      <c r="A3846" s="1" t="s">
        <v>26430</v>
      </c>
      <c r="B3846" s="1" t="s">
        <v>534</v>
      </c>
      <c r="C3846" s="1" t="s">
        <v>410</v>
      </c>
      <c r="D3846" s="1" t="s">
        <v>26034</v>
      </c>
      <c r="E3846" s="1" t="s">
        <v>35512</v>
      </c>
      <c r="F3846" s="1" t="s">
        <v>26431</v>
      </c>
      <c r="G3846" t="str">
        <f t="shared" si="420"/>
        <v>Valid</v>
      </c>
      <c r="H3846" s="1" t="s">
        <v>26432</v>
      </c>
      <c r="I3846" t="str" cm="1">
        <f t="array" ref="I3846">IF(OR(TRIM(H3846)="",ISNUMBER(SEARCH("#",H3846)),AA3846&lt;Config!$B$8,SUMPRODUCT(--ISNUMBER(SEARCH({"a";"b";"c";"d";"e";"f";"g";"h";"i";"j";"k";"l";"m";"n";"o";"p";"q";"r";"s";"t";"u";"v";"w";"x";"y";"z"},H3846)))&gt;0),"Invalid","Valid")</f>
        <v>Valid</v>
      </c>
      <c r="J3846" s="1" t="s">
        <v>26433</v>
      </c>
      <c r="K3846" s="1" t="s">
        <v>1001</v>
      </c>
      <c r="L3846" s="1" t="s">
        <v>265</v>
      </c>
      <c r="M3846" s="1" t="s">
        <v>103</v>
      </c>
      <c r="N3846" s="1" t="s">
        <v>211</v>
      </c>
      <c r="O3846" s="1" t="s">
        <v>149</v>
      </c>
      <c r="P3846" t="s">
        <v>314</v>
      </c>
      <c r="Q3846" s="1" t="s">
        <v>315</v>
      </c>
      <c r="R3846" s="1" t="s">
        <v>316</v>
      </c>
      <c r="S3846" s="1" t="s">
        <v>25025</v>
      </c>
      <c r="T3846" s="1" t="s">
        <v>26434</v>
      </c>
      <c r="U3846" s="1" t="s">
        <v>7396</v>
      </c>
      <c r="V3846" s="1" t="s">
        <v>4475</v>
      </c>
      <c r="W3846" s="1" t="s">
        <v>33823</v>
      </c>
      <c r="X3846" t="str">
        <f t="shared" si="421"/>
        <v>Complete</v>
      </c>
      <c r="Y3846">
        <f>MAX(0,100-IF(G3846="Invalid",Config!$B$5,0)-IF(I3846="Invalid",Config!$B$6,0)-IF(X3846="Incomplete",Config!$B$7,0)-IF(AF3846="Yes",Config!$B$37,0))</f>
        <v>100</v>
      </c>
      <c r="Z3846" s="1">
        <f>IF(OR(TRIM(B3846)="",COUNTIF(Config!$B$15:$B$19,B3846)&gt;0),1,0)+IF(OR(TRIM(C3846)="",COUNTIF(Config!$B$15:$B$19,C3846)&gt;0),1,0)+IF(OR(TRIM(F3846)="",COUNTIF(Config!$B$15:$B$19,F3846)&gt;0),1,0)+IF(OR(TRIM(H3846)="",COUNTIF(Config!$B$15:$B$19,H3846)&gt;0),1,0)+IF(OR(TRIM(E3846)="",COUNTIF(Config!$B$15:$B$19,E3846)&gt;0),1,0)+IF(OR(TRIM(K3846)="",COUNTIF(Config!$B$15:$B$19,K3846)&gt;0),1,0)+IF(OR(TRIM(P3846)="",COUNTIF(Config!$B$15:$B$19,P3846)&gt;0),1,0)+IF(OR(TRIM(R3846)="",COUNTIF(Config!$B$15:$B$19,R3846)&gt;0),1,0)</f>
        <v>0</v>
      </c>
      <c r="AA3846" s="1" cm="1">
        <f t="array" ref="AA3846">SUMPRODUCT(LEN(H3846)-LEN(SUBSTITUTE(H3846,{"0";"1";"2";"3";"4";"5";"6";"7";"8";"9"},"")))</f>
        <v>12</v>
      </c>
      <c r="AC3846" t="str">
        <f t="shared" si="422"/>
        <v/>
      </c>
      <c r="AD3846">
        <f t="shared" si="423"/>
        <v>1</v>
      </c>
      <c r="AE3846">
        <f t="shared" si="424"/>
        <v>1</v>
      </c>
      <c r="AF3846" t="str">
        <f t="shared" si="425"/>
        <v>No</v>
      </c>
      <c r="AG3846">
        <f t="shared" ca="1" si="426"/>
        <v>473</v>
      </c>
      <c r="AH3846" t="str">
        <f ca="1">IF(OR(V3846="",AG3846=""),"Yes",IF(AG3846&gt;Config!$B$41,"Yes","No"))</f>
        <v>Yes</v>
      </c>
    </row>
    <row r="3847" spans="1:34" x14ac:dyDescent="0.25">
      <c r="A3847" s="1" t="s">
        <v>26435</v>
      </c>
      <c r="B3847" s="1" t="s">
        <v>765</v>
      </c>
      <c r="C3847" s="1" t="s">
        <v>43</v>
      </c>
      <c r="D3847" s="1" t="s">
        <v>26436</v>
      </c>
      <c r="E3847" s="1" t="s">
        <v>2178</v>
      </c>
      <c r="F3847" s="1" t="s">
        <v>26437</v>
      </c>
      <c r="G3847" t="str">
        <f t="shared" si="420"/>
        <v>Valid</v>
      </c>
      <c r="H3847" s="1" t="s">
        <v>26438</v>
      </c>
      <c r="I3847" t="str" cm="1">
        <f t="array" ref="I3847">IF(OR(TRIM(H3847)="",ISNUMBER(SEARCH("#",H3847)),AA3847&lt;Config!$B$8,SUMPRODUCT(--ISNUMBER(SEARCH({"a";"b";"c";"d";"e";"f";"g";"h";"i";"j";"k";"l";"m";"n";"o";"p";"q";"r";"s";"t";"u";"v";"w";"x";"y";"z"},H3847)))&gt;0),"Invalid","Valid")</f>
        <v>Valid</v>
      </c>
      <c r="J3847" s="1" t="s">
        <v>26439</v>
      </c>
      <c r="K3847" s="1" t="s">
        <v>625</v>
      </c>
      <c r="L3847" s="1" t="s">
        <v>29</v>
      </c>
      <c r="M3847" s="1" t="s">
        <v>235</v>
      </c>
      <c r="N3847" s="1" t="s">
        <v>437</v>
      </c>
      <c r="O3847" s="1" t="s">
        <v>180</v>
      </c>
      <c r="P3847" t="s">
        <v>328</v>
      </c>
      <c r="Q3847" s="1" t="s">
        <v>1046</v>
      </c>
      <c r="R3847" s="1" t="s">
        <v>614</v>
      </c>
      <c r="S3847" s="1" t="s">
        <v>14746</v>
      </c>
      <c r="T3847" s="1" t="s">
        <v>26440</v>
      </c>
      <c r="U3847" s="1" t="s">
        <v>3610</v>
      </c>
      <c r="V3847" s="1" t="s">
        <v>2041</v>
      </c>
      <c r="W3847" s="1" t="s">
        <v>40</v>
      </c>
      <c r="X3847" t="str">
        <f t="shared" si="421"/>
        <v>Complete</v>
      </c>
      <c r="Y3847">
        <f>MAX(0,100-IF(G3847="Invalid",Config!$B$5,0)-IF(I3847="Invalid",Config!$B$6,0)-IF(X3847="Incomplete",Config!$B$7,0)-IF(AF3847="Yes",Config!$B$37,0))</f>
        <v>100</v>
      </c>
      <c r="Z3847" s="1">
        <f>IF(OR(TRIM(B3847)="",COUNTIF(Config!$B$15:$B$19,B3847)&gt;0),1,0)+IF(OR(TRIM(C3847)="",COUNTIF(Config!$B$15:$B$19,C3847)&gt;0),1,0)+IF(OR(TRIM(F3847)="",COUNTIF(Config!$B$15:$B$19,F3847)&gt;0),1,0)+IF(OR(TRIM(H3847)="",COUNTIF(Config!$B$15:$B$19,H3847)&gt;0),1,0)+IF(OR(TRIM(E3847)="",COUNTIF(Config!$B$15:$B$19,E3847)&gt;0),1,0)+IF(OR(TRIM(K3847)="",COUNTIF(Config!$B$15:$B$19,K3847)&gt;0),1,0)+IF(OR(TRIM(P3847)="",COUNTIF(Config!$B$15:$B$19,P3847)&gt;0),1,0)+IF(OR(TRIM(R3847)="",COUNTIF(Config!$B$15:$B$19,R3847)&gt;0),1,0)</f>
        <v>0</v>
      </c>
      <c r="AA3847" s="1" cm="1">
        <f t="array" ref="AA3847">SUMPRODUCT(LEN(H3847)-LEN(SUBSTITUTE(H3847,{"0";"1";"2";"3";"4";"5";"6";"7";"8";"9"},"")))</f>
        <v>11</v>
      </c>
      <c r="AC3847" t="str">
        <f t="shared" si="422"/>
        <v/>
      </c>
      <c r="AD3847">
        <f t="shared" si="423"/>
        <v>1</v>
      </c>
      <c r="AE3847">
        <f t="shared" si="424"/>
        <v>1</v>
      </c>
      <c r="AF3847" t="str">
        <f t="shared" si="425"/>
        <v>No</v>
      </c>
      <c r="AG3847">
        <f t="shared" ca="1" si="426"/>
        <v>93</v>
      </c>
      <c r="AH3847" t="str">
        <f ca="1">IF(OR(V3847="",AG3847=""),"Yes",IF(AG3847&gt;Config!$B$41,"Yes","No"))</f>
        <v>No</v>
      </c>
    </row>
    <row r="3848" spans="1:34" x14ac:dyDescent="0.25">
      <c r="A3848" s="1" t="s">
        <v>26441</v>
      </c>
      <c r="B3848" s="1" t="s">
        <v>2911</v>
      </c>
      <c r="C3848" s="1" t="s">
        <v>545</v>
      </c>
      <c r="D3848" s="1" t="s">
        <v>19071</v>
      </c>
      <c r="E3848" s="1" t="s">
        <v>33866</v>
      </c>
      <c r="F3848" s="1" t="s">
        <v>26442</v>
      </c>
      <c r="G3848" t="str">
        <f t="shared" si="420"/>
        <v>Valid</v>
      </c>
      <c r="H3848" s="1" t="s">
        <v>26443</v>
      </c>
      <c r="I3848" t="str" cm="1">
        <f t="array" ref="I3848">IF(OR(TRIM(H3848)="",ISNUMBER(SEARCH("#",H3848)),AA3848&lt;Config!$B$8,SUMPRODUCT(--ISNUMBER(SEARCH({"a";"b";"c";"d";"e";"f";"g";"h";"i";"j";"k";"l";"m";"n";"o";"p";"q";"r";"s";"t";"u";"v";"w";"x";"y";"z"},H3848)))&gt;0),"Invalid","Valid")</f>
        <v>Valid</v>
      </c>
      <c r="J3848" s="1" t="s">
        <v>26444</v>
      </c>
      <c r="K3848" s="1" t="s">
        <v>425</v>
      </c>
      <c r="L3848" s="1" t="s">
        <v>179</v>
      </c>
      <c r="M3848" s="1" t="s">
        <v>517</v>
      </c>
      <c r="N3848" s="1" t="s">
        <v>224</v>
      </c>
      <c r="O3848" s="1" t="s">
        <v>149</v>
      </c>
      <c r="P3848" t="s">
        <v>53</v>
      </c>
      <c r="Q3848" s="1" t="s">
        <v>150</v>
      </c>
      <c r="R3848" s="1" t="s">
        <v>415</v>
      </c>
      <c r="S3848" s="1" t="s">
        <v>1117</v>
      </c>
      <c r="T3848" s="1" t="s">
        <v>26445</v>
      </c>
      <c r="U3848" s="1" t="s">
        <v>7287</v>
      </c>
      <c r="V3848" s="1" t="s">
        <v>1347</v>
      </c>
      <c r="W3848" s="1" t="s">
        <v>202</v>
      </c>
      <c r="X3848" t="str">
        <f t="shared" si="421"/>
        <v>Complete</v>
      </c>
      <c r="Y3848">
        <f>MAX(0,100-IF(G3848="Invalid",Config!$B$5,0)-IF(I3848="Invalid",Config!$B$6,0)-IF(X3848="Incomplete",Config!$B$7,0)-IF(AF3848="Yes",Config!$B$37,0))</f>
        <v>100</v>
      </c>
      <c r="Z3848" s="1">
        <f>IF(OR(TRIM(B3848)="",COUNTIF(Config!$B$15:$B$19,B3848)&gt;0),1,0)+IF(OR(TRIM(C3848)="",COUNTIF(Config!$B$15:$B$19,C3848)&gt;0),1,0)+IF(OR(TRIM(F3848)="",COUNTIF(Config!$B$15:$B$19,F3848)&gt;0),1,0)+IF(OR(TRIM(H3848)="",COUNTIF(Config!$B$15:$B$19,H3848)&gt;0),1,0)+IF(OR(TRIM(E3848)="",COUNTIF(Config!$B$15:$B$19,E3848)&gt;0),1,0)+IF(OR(TRIM(K3848)="",COUNTIF(Config!$B$15:$B$19,K3848)&gt;0),1,0)+IF(OR(TRIM(P3848)="",COUNTIF(Config!$B$15:$B$19,P3848)&gt;0),1,0)+IF(OR(TRIM(R3848)="",COUNTIF(Config!$B$15:$B$19,R3848)&gt;0),1,0)</f>
        <v>0</v>
      </c>
      <c r="AA3848" s="1" cm="1">
        <f t="array" ref="AA3848">SUMPRODUCT(LEN(H3848)-LEN(SUBSTITUTE(H3848,{"0";"1";"2";"3";"4";"5";"6";"7";"8";"9"},"")))</f>
        <v>12</v>
      </c>
      <c r="AC3848" t="str">
        <f t="shared" si="422"/>
        <v/>
      </c>
      <c r="AD3848">
        <f t="shared" si="423"/>
        <v>1</v>
      </c>
      <c r="AE3848">
        <f t="shared" si="424"/>
        <v>1</v>
      </c>
      <c r="AF3848" t="str">
        <f t="shared" si="425"/>
        <v>No</v>
      </c>
      <c r="AG3848">
        <f t="shared" ca="1" si="426"/>
        <v>37</v>
      </c>
      <c r="AH3848" t="str">
        <f ca="1">IF(OR(V3848="",AG3848=""),"Yes",IF(AG3848&gt;Config!$B$41,"Yes","No"))</f>
        <v>No</v>
      </c>
    </row>
    <row r="3849" spans="1:34" x14ac:dyDescent="0.25">
      <c r="A3849" s="1" t="s">
        <v>26446</v>
      </c>
      <c r="B3849" s="1" t="s">
        <v>6040</v>
      </c>
      <c r="C3849" s="1" t="s">
        <v>189</v>
      </c>
      <c r="D3849" s="1" t="s">
        <v>13758</v>
      </c>
      <c r="E3849" s="1" t="s">
        <v>191</v>
      </c>
      <c r="F3849" s="1" t="s">
        <v>26447</v>
      </c>
      <c r="G3849" t="str">
        <f t="shared" si="420"/>
        <v>Valid</v>
      </c>
      <c r="H3849" s="1" t="s">
        <v>26448</v>
      </c>
      <c r="I3849" t="str" cm="1">
        <f t="array" ref="I3849">IF(OR(TRIM(H3849)="",ISNUMBER(SEARCH("#",H3849)),AA3849&lt;Config!$B$8,SUMPRODUCT(--ISNUMBER(SEARCH({"a";"b";"c";"d";"e";"f";"g";"h";"i";"j";"k";"l";"m";"n";"o";"p";"q";"r";"s";"t";"u";"v";"w";"x";"y";"z"},H3849)))&gt;0),"Invalid","Valid")</f>
        <v>Valid</v>
      </c>
      <c r="J3849" s="1" t="s">
        <v>26449</v>
      </c>
      <c r="K3849" s="1" t="s">
        <v>250</v>
      </c>
      <c r="L3849" s="1" t="s">
        <v>450</v>
      </c>
      <c r="M3849" s="1" t="s">
        <v>391</v>
      </c>
      <c r="N3849" s="1" t="s">
        <v>437</v>
      </c>
      <c r="O3849" s="1" t="s">
        <v>149</v>
      </c>
      <c r="P3849" t="s">
        <v>53</v>
      </c>
      <c r="Q3849" s="1" t="s">
        <v>150</v>
      </c>
      <c r="R3849" s="1" t="s">
        <v>197</v>
      </c>
      <c r="S3849" s="1" t="s">
        <v>8827</v>
      </c>
      <c r="T3849" s="1" t="s">
        <v>26450</v>
      </c>
      <c r="U3849" s="1" t="s">
        <v>26451</v>
      </c>
      <c r="V3849" s="1" t="s">
        <v>23524</v>
      </c>
      <c r="W3849" s="1" t="s">
        <v>94</v>
      </c>
      <c r="X3849" t="str">
        <f t="shared" si="421"/>
        <v>Complete</v>
      </c>
      <c r="Y3849">
        <f>MAX(0,100-IF(G3849="Invalid",Config!$B$5,0)-IF(I3849="Invalid",Config!$B$6,0)-IF(X3849="Incomplete",Config!$B$7,0)-IF(AF3849="Yes",Config!$B$37,0))</f>
        <v>100</v>
      </c>
      <c r="Z3849" s="1">
        <f>IF(OR(TRIM(B3849)="",COUNTIF(Config!$B$15:$B$19,B3849)&gt;0),1,0)+IF(OR(TRIM(C3849)="",COUNTIF(Config!$B$15:$B$19,C3849)&gt;0),1,0)+IF(OR(TRIM(F3849)="",COUNTIF(Config!$B$15:$B$19,F3849)&gt;0),1,0)+IF(OR(TRIM(H3849)="",COUNTIF(Config!$B$15:$B$19,H3849)&gt;0),1,0)+IF(OR(TRIM(E3849)="",COUNTIF(Config!$B$15:$B$19,E3849)&gt;0),1,0)+IF(OR(TRIM(K3849)="",COUNTIF(Config!$B$15:$B$19,K3849)&gt;0),1,0)+IF(OR(TRIM(P3849)="",COUNTIF(Config!$B$15:$B$19,P3849)&gt;0),1,0)+IF(OR(TRIM(R3849)="",COUNTIF(Config!$B$15:$B$19,R3849)&gt;0),1,0)</f>
        <v>0</v>
      </c>
      <c r="AA3849" s="1" cm="1">
        <f t="array" ref="AA3849">SUMPRODUCT(LEN(H3849)-LEN(SUBSTITUTE(H3849,{"0";"1";"2";"3";"4";"5";"6";"7";"8";"9"},"")))</f>
        <v>12</v>
      </c>
      <c r="AC3849" t="str">
        <f t="shared" si="422"/>
        <v/>
      </c>
      <c r="AD3849">
        <f t="shared" si="423"/>
        <v>1</v>
      </c>
      <c r="AE3849">
        <f t="shared" si="424"/>
        <v>1</v>
      </c>
      <c r="AF3849" t="str">
        <f t="shared" si="425"/>
        <v>No</v>
      </c>
      <c r="AG3849">
        <f t="shared" ca="1" si="426"/>
        <v>352</v>
      </c>
      <c r="AH3849" t="str">
        <f ca="1">IF(OR(V3849="",AG3849=""),"Yes",IF(AG3849&gt;Config!$B$41,"Yes","No"))</f>
        <v>No</v>
      </c>
    </row>
    <row r="3850" spans="1:34" x14ac:dyDescent="0.25">
      <c r="A3850" s="1" t="s">
        <v>26452</v>
      </c>
      <c r="B3850" s="1" t="s">
        <v>352</v>
      </c>
      <c r="C3850" s="1" t="s">
        <v>598</v>
      </c>
      <c r="D3850" s="1" t="s">
        <v>15388</v>
      </c>
      <c r="E3850" s="1" t="s">
        <v>339</v>
      </c>
      <c r="F3850" s="1" t="s">
        <v>15389</v>
      </c>
      <c r="G3850" t="str">
        <f t="shared" si="420"/>
        <v>Valid</v>
      </c>
      <c r="H3850" s="1" t="s">
        <v>26453</v>
      </c>
      <c r="I3850" t="str" cm="1">
        <f t="array" ref="I3850">IF(OR(TRIM(H3850)="",ISNUMBER(SEARCH("#",H3850)),AA3850&lt;Config!$B$8,SUMPRODUCT(--ISNUMBER(SEARCH({"a";"b";"c";"d";"e";"f";"g";"h";"i";"j";"k";"l";"m";"n";"o";"p";"q";"r";"s";"t";"u";"v";"w";"x";"y";"z"},H3850)))&gt;0),"Invalid","Valid")</f>
        <v>Valid</v>
      </c>
      <c r="J3850" s="1" t="s">
        <v>26454</v>
      </c>
      <c r="K3850" s="1" t="s">
        <v>722</v>
      </c>
      <c r="L3850" s="1" t="s">
        <v>179</v>
      </c>
      <c r="M3850" s="1" t="s">
        <v>135</v>
      </c>
      <c r="N3850" s="1" t="s">
        <v>224</v>
      </c>
      <c r="O3850" s="1" t="s">
        <v>69</v>
      </c>
      <c r="P3850" t="s">
        <v>344</v>
      </c>
      <c r="Q3850" s="1" t="s">
        <v>971</v>
      </c>
      <c r="R3850" s="1" t="s">
        <v>1141</v>
      </c>
      <c r="S3850" s="1" t="s">
        <v>26455</v>
      </c>
      <c r="T3850" s="1" t="s">
        <v>26456</v>
      </c>
      <c r="U3850" s="1" t="s">
        <v>2364</v>
      </c>
      <c r="V3850" s="1" t="s">
        <v>5710</v>
      </c>
      <c r="W3850" s="1" t="s">
        <v>60</v>
      </c>
      <c r="X3850" t="str">
        <f t="shared" si="421"/>
        <v>Complete</v>
      </c>
      <c r="Y3850">
        <f>MAX(0,100-IF(G3850="Invalid",Config!$B$5,0)-IF(I3850="Invalid",Config!$B$6,0)-IF(X3850="Incomplete",Config!$B$7,0)-IF(AF3850="Yes",Config!$B$37,0))</f>
        <v>75</v>
      </c>
      <c r="Z3850" s="1">
        <f>IF(OR(TRIM(B3850)="",COUNTIF(Config!$B$15:$B$19,B3850)&gt;0),1,0)+IF(OR(TRIM(C3850)="",COUNTIF(Config!$B$15:$B$19,C3850)&gt;0),1,0)+IF(OR(TRIM(F3850)="",COUNTIF(Config!$B$15:$B$19,F3850)&gt;0),1,0)+IF(OR(TRIM(H3850)="",COUNTIF(Config!$B$15:$B$19,H3850)&gt;0),1,0)+IF(OR(TRIM(E3850)="",COUNTIF(Config!$B$15:$B$19,E3850)&gt;0),1,0)+IF(OR(TRIM(K3850)="",COUNTIF(Config!$B$15:$B$19,K3850)&gt;0),1,0)+IF(OR(TRIM(P3850)="",COUNTIF(Config!$B$15:$B$19,P3850)&gt;0),1,0)+IF(OR(TRIM(R3850)="",COUNTIF(Config!$B$15:$B$19,R3850)&gt;0),1,0)</f>
        <v>0</v>
      </c>
      <c r="AA3850" s="1" cm="1">
        <f t="array" ref="AA3850">SUMPRODUCT(LEN(H3850)-LEN(SUBSTITUTE(H3850,{"0";"1";"2";"3";"4";"5";"6";"7";"8";"9"},"")))</f>
        <v>11</v>
      </c>
      <c r="AC3850" t="str">
        <f t="shared" si="422"/>
        <v>Potential Duplicate</v>
      </c>
      <c r="AD3850">
        <f t="shared" si="423"/>
        <v>2</v>
      </c>
      <c r="AE3850">
        <f t="shared" si="424"/>
        <v>1</v>
      </c>
      <c r="AF3850" t="str">
        <f t="shared" si="425"/>
        <v>Yes</v>
      </c>
      <c r="AG3850">
        <f t="shared" ca="1" si="426"/>
        <v>278</v>
      </c>
      <c r="AH3850" t="str">
        <f ca="1">IF(OR(V3850="",AG3850=""),"Yes",IF(AG3850&gt;Config!$B$41,"Yes","No"))</f>
        <v>No</v>
      </c>
    </row>
    <row r="3851" spans="1:34" x14ac:dyDescent="0.25">
      <c r="A3851" s="1" t="s">
        <v>26457</v>
      </c>
      <c r="B3851" s="1" t="s">
        <v>609</v>
      </c>
      <c r="C3851" s="1" t="s">
        <v>23</v>
      </c>
      <c r="D3851" s="1" t="s">
        <v>14081</v>
      </c>
      <c r="E3851" s="1" t="s">
        <v>35513</v>
      </c>
      <c r="F3851" s="1" t="s">
        <v>26458</v>
      </c>
      <c r="G3851" t="str">
        <f t="shared" si="420"/>
        <v>Valid</v>
      </c>
      <c r="H3851" s="1" t="s">
        <v>884</v>
      </c>
      <c r="I3851" t="str" cm="1">
        <f t="array" ref="I3851">IF(OR(TRIM(H3851)="",ISNUMBER(SEARCH("#",H3851)),AA3851&lt;Config!$B$8,SUMPRODUCT(--ISNUMBER(SEARCH({"a";"b";"c";"d";"e";"f";"g";"h";"i";"j";"k";"l";"m";"n";"o";"p";"q";"r";"s";"t";"u";"v";"w";"x";"y";"z"},H3851)))&gt;0),"Invalid","Valid")</f>
        <v>Invalid</v>
      </c>
      <c r="J3851" s="1" t="s">
        <v>26459</v>
      </c>
      <c r="K3851" s="1" t="s">
        <v>866</v>
      </c>
      <c r="L3851" s="1" t="s">
        <v>265</v>
      </c>
      <c r="M3851" s="1" t="s">
        <v>33827</v>
      </c>
      <c r="N3851" s="1" t="s">
        <v>68</v>
      </c>
      <c r="O3851" s="1" t="s">
        <v>69</v>
      </c>
      <c r="P3851" t="s">
        <v>328</v>
      </c>
      <c r="Q3851" s="1" t="s">
        <v>329</v>
      </c>
      <c r="R3851" s="1" t="s">
        <v>614</v>
      </c>
      <c r="S3851" s="1" t="s">
        <v>26460</v>
      </c>
      <c r="T3851" s="1" t="s">
        <v>26461</v>
      </c>
      <c r="U3851" s="1" t="s">
        <v>1193</v>
      </c>
      <c r="V3851" s="1" t="s">
        <v>19935</v>
      </c>
      <c r="W3851" s="1" t="s">
        <v>125</v>
      </c>
      <c r="X3851" t="str">
        <f t="shared" si="421"/>
        <v>Complete</v>
      </c>
      <c r="Y3851">
        <f>MAX(0,100-IF(G3851="Invalid",Config!$B$5,0)-IF(I3851="Invalid",Config!$B$6,0)-IF(X3851="Incomplete",Config!$B$7,0)-IF(AF3851="Yes",Config!$B$37,0))</f>
        <v>80</v>
      </c>
      <c r="Z3851" s="1">
        <f>IF(OR(TRIM(B3851)="",COUNTIF(Config!$B$15:$B$19,B3851)&gt;0),1,0)+IF(OR(TRIM(C3851)="",COUNTIF(Config!$B$15:$B$19,C3851)&gt;0),1,0)+IF(OR(TRIM(F3851)="",COUNTIF(Config!$B$15:$B$19,F3851)&gt;0),1,0)+IF(OR(TRIM(H3851)="",COUNTIF(Config!$B$15:$B$19,H3851)&gt;0),1,0)+IF(OR(TRIM(E3851)="",COUNTIF(Config!$B$15:$B$19,E3851)&gt;0),1,0)+IF(OR(TRIM(K3851)="",COUNTIF(Config!$B$15:$B$19,K3851)&gt;0),1,0)+IF(OR(TRIM(P3851)="",COUNTIF(Config!$B$15:$B$19,P3851)&gt;0),1,0)+IF(OR(TRIM(R3851)="",COUNTIF(Config!$B$15:$B$19,R3851)&gt;0),1,0)</f>
        <v>0</v>
      </c>
      <c r="AA3851" s="1" cm="1">
        <f t="array" ref="AA3851">SUMPRODUCT(LEN(H3851)-LEN(SUBSTITUTE(H3851,{"0";"1";"2";"3";"4";"5";"6";"7";"8";"9"},"")))</f>
        <v>3</v>
      </c>
      <c r="AC3851" t="str">
        <f t="shared" si="422"/>
        <v>Invalid Phone</v>
      </c>
      <c r="AD3851">
        <f t="shared" si="423"/>
        <v>1</v>
      </c>
      <c r="AE3851">
        <f t="shared" si="424"/>
        <v>0</v>
      </c>
      <c r="AF3851" t="str">
        <f t="shared" si="425"/>
        <v>No</v>
      </c>
      <c r="AG3851">
        <f t="shared" ca="1" si="426"/>
        <v>212</v>
      </c>
      <c r="AH3851" t="str">
        <f ca="1">IF(OR(V3851="",AG3851=""),"Yes",IF(AG3851&gt;Config!$B$41,"Yes","No"))</f>
        <v>No</v>
      </c>
    </row>
    <row r="3852" spans="1:34" x14ac:dyDescent="0.25">
      <c r="A3852" s="1" t="s">
        <v>26462</v>
      </c>
      <c r="B3852" s="1" t="s">
        <v>33815</v>
      </c>
      <c r="C3852" s="1" t="s">
        <v>353</v>
      </c>
      <c r="D3852" s="1" t="s">
        <v>353</v>
      </c>
      <c r="E3852" s="1" t="s">
        <v>159</v>
      </c>
      <c r="F3852" s="1" t="s">
        <v>26463</v>
      </c>
      <c r="G3852" t="str">
        <f t="shared" si="420"/>
        <v>Valid</v>
      </c>
      <c r="H3852" s="1" t="s">
        <v>26464</v>
      </c>
      <c r="I3852" t="str" cm="1">
        <f t="array" ref="I3852">IF(OR(TRIM(H3852)="",ISNUMBER(SEARCH("#",H3852)),AA3852&lt;Config!$B$8,SUMPRODUCT(--ISNUMBER(SEARCH({"a";"b";"c";"d";"e";"f";"g";"h";"i";"j";"k";"l";"m";"n";"o";"p";"q";"r";"s";"t";"u";"v";"w";"x";"y";"z"},H3852)))&gt;0),"Invalid","Valid")</f>
        <v>Valid</v>
      </c>
      <c r="J3852" s="1" t="s">
        <v>26465</v>
      </c>
      <c r="K3852" s="1" t="s">
        <v>117</v>
      </c>
      <c r="L3852" s="1" t="s">
        <v>49</v>
      </c>
      <c r="M3852" s="1" t="s">
        <v>235</v>
      </c>
      <c r="N3852" s="1" t="s">
        <v>86</v>
      </c>
      <c r="O3852" s="1" t="s">
        <v>32</v>
      </c>
      <c r="P3852" t="s">
        <v>53</v>
      </c>
      <c r="Q3852" s="1" t="s">
        <v>197</v>
      </c>
      <c r="R3852" s="1" t="s">
        <v>150</v>
      </c>
      <c r="S3852" s="1" t="s">
        <v>11356</v>
      </c>
      <c r="T3852" s="1" t="s">
        <v>26466</v>
      </c>
      <c r="U3852" s="1" t="s">
        <v>1813</v>
      </c>
      <c r="V3852" s="1" t="s">
        <v>3709</v>
      </c>
      <c r="W3852" s="1" t="s">
        <v>293</v>
      </c>
      <c r="X3852" t="str">
        <f t="shared" si="421"/>
        <v>Incomplete</v>
      </c>
      <c r="Y3852">
        <f>MAX(0,100-IF(G3852="Invalid",Config!$B$5,0)-IF(I3852="Invalid",Config!$B$6,0)-IF(X3852="Incomplete",Config!$B$7,0)-IF(AF3852="Yes",Config!$B$37,0))</f>
        <v>60</v>
      </c>
      <c r="Z3852" s="1">
        <f>IF(OR(TRIM(B3852)="",COUNTIF(Config!$B$15:$B$19,B3852)&gt;0),1,0)+IF(OR(TRIM(C3852)="",COUNTIF(Config!$B$15:$B$19,C3852)&gt;0),1,0)+IF(OR(TRIM(F3852)="",COUNTIF(Config!$B$15:$B$19,F3852)&gt;0),1,0)+IF(OR(TRIM(H3852)="",COUNTIF(Config!$B$15:$B$19,H3852)&gt;0),1,0)+IF(OR(TRIM(E3852)="",COUNTIF(Config!$B$15:$B$19,E3852)&gt;0),1,0)+IF(OR(TRIM(K3852)="",COUNTIF(Config!$B$15:$B$19,K3852)&gt;0),1,0)+IF(OR(TRIM(P3852)="",COUNTIF(Config!$B$15:$B$19,P3852)&gt;0),1,0)+IF(OR(TRIM(R3852)="",COUNTIF(Config!$B$15:$B$19,R3852)&gt;0),1,0)</f>
        <v>1</v>
      </c>
      <c r="AA3852" s="1" cm="1">
        <f t="array" ref="AA3852">SUMPRODUCT(LEN(H3852)-LEN(SUBSTITUTE(H3852,{"0";"1";"2";"3";"4";"5";"6";"7";"8";"9"},"")))</f>
        <v>12</v>
      </c>
      <c r="AC3852" t="str">
        <f t="shared" si="422"/>
        <v>Incomplete Profile</v>
      </c>
      <c r="AD3852">
        <f t="shared" si="423"/>
        <v>1</v>
      </c>
      <c r="AE3852">
        <f t="shared" si="424"/>
        <v>1</v>
      </c>
      <c r="AF3852" t="str">
        <f t="shared" si="425"/>
        <v>No</v>
      </c>
      <c r="AG3852">
        <f t="shared" ca="1" si="426"/>
        <v>443</v>
      </c>
      <c r="AH3852" t="str">
        <f ca="1">IF(OR(V3852="",AG3852=""),"Yes",IF(AG3852&gt;Config!$B$41,"Yes","No"))</f>
        <v>Yes</v>
      </c>
    </row>
    <row r="3853" spans="1:34" x14ac:dyDescent="0.25">
      <c r="A3853" s="1" t="s">
        <v>26467</v>
      </c>
      <c r="B3853" s="1" t="s">
        <v>3087</v>
      </c>
      <c r="C3853" s="1" t="s">
        <v>946</v>
      </c>
      <c r="D3853" s="1" t="s">
        <v>26468</v>
      </c>
      <c r="E3853" s="1" t="s">
        <v>34459</v>
      </c>
      <c r="F3853" s="1" t="s">
        <v>26469</v>
      </c>
      <c r="G3853" t="str">
        <f t="shared" si="420"/>
        <v>Valid</v>
      </c>
      <c r="H3853" s="1" t="s">
        <v>26470</v>
      </c>
      <c r="I3853" t="str" cm="1">
        <f t="array" ref="I3853">IF(OR(TRIM(H3853)="",ISNUMBER(SEARCH("#",H3853)),AA3853&lt;Config!$B$8,SUMPRODUCT(--ISNUMBER(SEARCH({"a";"b";"c";"d";"e";"f";"g";"h";"i";"j";"k";"l";"m";"n";"o";"p";"q";"r";"s";"t";"u";"v";"w";"x";"y";"z"},H3853)))&gt;0),"Invalid","Valid")</f>
        <v>Valid</v>
      </c>
      <c r="J3853" s="1" t="s">
        <v>26471</v>
      </c>
      <c r="K3853" s="1" t="s">
        <v>147</v>
      </c>
      <c r="L3853" s="1" t="s">
        <v>67</v>
      </c>
      <c r="M3853" s="1" t="s">
        <v>33825</v>
      </c>
      <c r="N3853" s="1" t="s">
        <v>211</v>
      </c>
      <c r="O3853" s="1" t="s">
        <v>69</v>
      </c>
      <c r="P3853" t="s">
        <v>53</v>
      </c>
      <c r="Q3853" s="1" t="s">
        <v>197</v>
      </c>
      <c r="R3853" s="1" t="s">
        <v>55</v>
      </c>
      <c r="S3853" s="1" t="s">
        <v>11463</v>
      </c>
      <c r="T3853" s="1" t="s">
        <v>26472</v>
      </c>
      <c r="U3853" s="1" t="s">
        <v>1229</v>
      </c>
      <c r="V3853" s="1" t="s">
        <v>1676</v>
      </c>
      <c r="W3853" s="1" t="s">
        <v>94</v>
      </c>
      <c r="X3853" t="str">
        <f t="shared" si="421"/>
        <v>Complete</v>
      </c>
      <c r="Y3853">
        <f>MAX(0,100-IF(G3853="Invalid",Config!$B$5,0)-IF(I3853="Invalid",Config!$B$6,0)-IF(X3853="Incomplete",Config!$B$7,0)-IF(AF3853="Yes",Config!$B$37,0))</f>
        <v>100</v>
      </c>
      <c r="Z3853" s="1">
        <f>IF(OR(TRIM(B3853)="",COUNTIF(Config!$B$15:$B$19,B3853)&gt;0),1,0)+IF(OR(TRIM(C3853)="",COUNTIF(Config!$B$15:$B$19,C3853)&gt;0),1,0)+IF(OR(TRIM(F3853)="",COUNTIF(Config!$B$15:$B$19,F3853)&gt;0),1,0)+IF(OR(TRIM(H3853)="",COUNTIF(Config!$B$15:$B$19,H3853)&gt;0),1,0)+IF(OR(TRIM(E3853)="",COUNTIF(Config!$B$15:$B$19,E3853)&gt;0),1,0)+IF(OR(TRIM(K3853)="",COUNTIF(Config!$B$15:$B$19,K3853)&gt;0),1,0)+IF(OR(TRIM(P3853)="",COUNTIF(Config!$B$15:$B$19,P3853)&gt;0),1,0)+IF(OR(TRIM(R3853)="",COUNTIF(Config!$B$15:$B$19,R3853)&gt;0),1,0)</f>
        <v>0</v>
      </c>
      <c r="AA3853" s="1" cm="1">
        <f t="array" ref="AA3853">SUMPRODUCT(LEN(H3853)-LEN(SUBSTITUTE(H3853,{"0";"1";"2";"3";"4";"5";"6";"7";"8";"9"},"")))</f>
        <v>10</v>
      </c>
      <c r="AC3853" t="str">
        <f t="shared" si="422"/>
        <v/>
      </c>
      <c r="AD3853">
        <f t="shared" si="423"/>
        <v>1</v>
      </c>
      <c r="AE3853">
        <f t="shared" si="424"/>
        <v>1</v>
      </c>
      <c r="AF3853" t="str">
        <f t="shared" si="425"/>
        <v>No</v>
      </c>
      <c r="AG3853">
        <f t="shared" ca="1" si="426"/>
        <v>37</v>
      </c>
      <c r="AH3853" t="str">
        <f ca="1">IF(OR(V3853="",AG3853=""),"Yes",IF(AG3853&gt;Config!$B$41,"Yes","No"))</f>
        <v>No</v>
      </c>
    </row>
    <row r="3854" spans="1:34" x14ac:dyDescent="0.25">
      <c r="A3854" s="1" t="s">
        <v>26473</v>
      </c>
      <c r="B3854" s="1" t="s">
        <v>112</v>
      </c>
      <c r="C3854" s="1" t="s">
        <v>23</v>
      </c>
      <c r="D3854" s="1" t="s">
        <v>113</v>
      </c>
      <c r="E3854" s="1" t="s">
        <v>33998</v>
      </c>
      <c r="F3854" s="1" t="s">
        <v>26474</v>
      </c>
      <c r="G3854" t="str">
        <f t="shared" si="420"/>
        <v>Valid</v>
      </c>
      <c r="H3854" s="1" t="s">
        <v>26475</v>
      </c>
      <c r="I3854" t="str" cm="1">
        <f t="array" ref="I3854">IF(OR(TRIM(H3854)="",ISNUMBER(SEARCH("#",H3854)),AA3854&lt;Config!$B$8,SUMPRODUCT(--ISNUMBER(SEARCH({"a";"b";"c";"d";"e";"f";"g";"h";"i";"j";"k";"l";"m";"n";"o";"p";"q";"r";"s";"t";"u";"v";"w";"x";"y";"z"},H3854)))&gt;0),"Invalid","Valid")</f>
        <v>Valid</v>
      </c>
      <c r="J3854" s="1" t="s">
        <v>26476</v>
      </c>
      <c r="K3854" s="1" t="s">
        <v>504</v>
      </c>
      <c r="L3854" s="1" t="s">
        <v>84</v>
      </c>
      <c r="M3854" s="1" t="s">
        <v>103</v>
      </c>
      <c r="N3854" s="1" t="s">
        <v>211</v>
      </c>
      <c r="O3854" s="1" t="s">
        <v>266</v>
      </c>
      <c r="P3854" t="s">
        <v>314</v>
      </c>
      <c r="Q3854" s="1" t="s">
        <v>316</v>
      </c>
      <c r="R3854" s="1" t="s">
        <v>316</v>
      </c>
      <c r="S3854" s="1" t="s">
        <v>26211</v>
      </c>
      <c r="T3854" s="1" t="s">
        <v>26477</v>
      </c>
      <c r="U3854" s="1" t="s">
        <v>6754</v>
      </c>
      <c r="V3854" s="1" t="s">
        <v>1813</v>
      </c>
      <c r="W3854" s="1" t="s">
        <v>60</v>
      </c>
      <c r="X3854" t="str">
        <f t="shared" si="421"/>
        <v>Complete</v>
      </c>
      <c r="Y3854">
        <f>MAX(0,100-IF(G3854="Invalid",Config!$B$5,0)-IF(I3854="Invalid",Config!$B$6,0)-IF(X3854="Incomplete",Config!$B$7,0)-IF(AF3854="Yes",Config!$B$37,0))</f>
        <v>100</v>
      </c>
      <c r="Z3854" s="1">
        <f>IF(OR(TRIM(B3854)="",COUNTIF(Config!$B$15:$B$19,B3854)&gt;0),1,0)+IF(OR(TRIM(C3854)="",COUNTIF(Config!$B$15:$B$19,C3854)&gt;0),1,0)+IF(OR(TRIM(F3854)="",COUNTIF(Config!$B$15:$B$19,F3854)&gt;0),1,0)+IF(OR(TRIM(H3854)="",COUNTIF(Config!$B$15:$B$19,H3854)&gt;0),1,0)+IF(OR(TRIM(E3854)="",COUNTIF(Config!$B$15:$B$19,E3854)&gt;0),1,0)+IF(OR(TRIM(K3854)="",COUNTIF(Config!$B$15:$B$19,K3854)&gt;0),1,0)+IF(OR(TRIM(P3854)="",COUNTIF(Config!$B$15:$B$19,P3854)&gt;0),1,0)+IF(OR(TRIM(R3854)="",COUNTIF(Config!$B$15:$B$19,R3854)&gt;0),1,0)</f>
        <v>0</v>
      </c>
      <c r="AA3854" s="1" cm="1">
        <f t="array" ref="AA3854">SUMPRODUCT(LEN(H3854)-LEN(SUBSTITUTE(H3854,{"0";"1";"2";"3";"4";"5";"6";"7";"8";"9"},"")))</f>
        <v>12</v>
      </c>
      <c r="AC3854" t="str">
        <f t="shared" si="422"/>
        <v/>
      </c>
      <c r="AD3854">
        <f t="shared" si="423"/>
        <v>1</v>
      </c>
      <c r="AE3854">
        <f t="shared" si="424"/>
        <v>1</v>
      </c>
      <c r="AF3854" t="str">
        <f t="shared" si="425"/>
        <v>No</v>
      </c>
      <c r="AG3854">
        <f t="shared" ca="1" si="426"/>
        <v>480</v>
      </c>
      <c r="AH3854" t="str">
        <f ca="1">IF(OR(V3854="",AG3854=""),"Yes",IF(AG3854&gt;Config!$B$41,"Yes","No"))</f>
        <v>Yes</v>
      </c>
    </row>
    <row r="3855" spans="1:34" x14ac:dyDescent="0.25">
      <c r="A3855" s="1" t="s">
        <v>26478</v>
      </c>
      <c r="B3855" s="1" t="s">
        <v>1957</v>
      </c>
      <c r="C3855" s="1" t="s">
        <v>1400</v>
      </c>
      <c r="D3855" s="1" t="s">
        <v>16288</v>
      </c>
      <c r="E3855" s="1" t="s">
        <v>35514</v>
      </c>
      <c r="F3855" s="1" t="s">
        <v>26479</v>
      </c>
      <c r="G3855" t="str">
        <f t="shared" si="420"/>
        <v>Valid</v>
      </c>
      <c r="H3855" s="1" t="s">
        <v>26480</v>
      </c>
      <c r="I3855" t="str" cm="1">
        <f t="array" ref="I3855">IF(OR(TRIM(H3855)="",ISNUMBER(SEARCH("#",H3855)),AA3855&lt;Config!$B$8,SUMPRODUCT(--ISNUMBER(SEARCH({"a";"b";"c";"d";"e";"f";"g";"h";"i";"j";"k";"l";"m";"n";"o";"p";"q";"r";"s";"t";"u";"v";"w";"x";"y";"z"},H3855)))&gt;0),"Invalid","Valid")</f>
        <v>Valid</v>
      </c>
      <c r="J3855" s="1" t="s">
        <v>26481</v>
      </c>
      <c r="K3855" s="1" t="s">
        <v>147</v>
      </c>
      <c r="L3855" s="1" t="s">
        <v>134</v>
      </c>
      <c r="M3855" s="1" t="s">
        <v>33827</v>
      </c>
      <c r="N3855" s="1" t="s">
        <v>68</v>
      </c>
      <c r="O3855" s="1" t="s">
        <v>196</v>
      </c>
      <c r="P3855" t="s">
        <v>33</v>
      </c>
      <c r="Q3855" s="1" t="s">
        <v>1099</v>
      </c>
      <c r="R3855" s="1" t="s">
        <v>2361</v>
      </c>
      <c r="S3855" s="1" t="s">
        <v>26482</v>
      </c>
      <c r="T3855" s="1" t="s">
        <v>26483</v>
      </c>
      <c r="U3855" s="1" t="s">
        <v>26484</v>
      </c>
      <c r="V3855" s="1" t="s">
        <v>9676</v>
      </c>
      <c r="W3855" s="1" t="s">
        <v>75</v>
      </c>
      <c r="X3855" t="str">
        <f t="shared" si="421"/>
        <v>Complete</v>
      </c>
      <c r="Y3855">
        <f>MAX(0,100-IF(G3855="Invalid",Config!$B$5,0)-IF(I3855="Invalid",Config!$B$6,0)-IF(X3855="Incomplete",Config!$B$7,0)-IF(AF3855="Yes",Config!$B$37,0))</f>
        <v>100</v>
      </c>
      <c r="Z3855" s="1">
        <f>IF(OR(TRIM(B3855)="",COUNTIF(Config!$B$15:$B$19,B3855)&gt;0),1,0)+IF(OR(TRIM(C3855)="",COUNTIF(Config!$B$15:$B$19,C3855)&gt;0),1,0)+IF(OR(TRIM(F3855)="",COUNTIF(Config!$B$15:$B$19,F3855)&gt;0),1,0)+IF(OR(TRIM(H3855)="",COUNTIF(Config!$B$15:$B$19,H3855)&gt;0),1,0)+IF(OR(TRIM(E3855)="",COUNTIF(Config!$B$15:$B$19,E3855)&gt;0),1,0)+IF(OR(TRIM(K3855)="",COUNTIF(Config!$B$15:$B$19,K3855)&gt;0),1,0)+IF(OR(TRIM(P3855)="",COUNTIF(Config!$B$15:$B$19,P3855)&gt;0),1,0)+IF(OR(TRIM(R3855)="",COUNTIF(Config!$B$15:$B$19,R3855)&gt;0),1,0)</f>
        <v>0</v>
      </c>
      <c r="AA3855" s="1" cm="1">
        <f t="array" ref="AA3855">SUMPRODUCT(LEN(H3855)-LEN(SUBSTITUTE(H3855,{"0";"1";"2";"3";"4";"5";"6";"7";"8";"9"},"")))</f>
        <v>10</v>
      </c>
      <c r="AC3855" t="str">
        <f t="shared" si="422"/>
        <v/>
      </c>
      <c r="AD3855">
        <f t="shared" si="423"/>
        <v>1</v>
      </c>
      <c r="AE3855">
        <f t="shared" si="424"/>
        <v>1</v>
      </c>
      <c r="AF3855" t="str">
        <f t="shared" si="425"/>
        <v>No</v>
      </c>
      <c r="AG3855">
        <f t="shared" ca="1" si="426"/>
        <v>256</v>
      </c>
      <c r="AH3855" t="str">
        <f ca="1">IF(OR(V3855="",AG3855=""),"Yes",IF(AG3855&gt;Config!$B$41,"Yes","No"))</f>
        <v>No</v>
      </c>
    </row>
    <row r="3856" spans="1:34" x14ac:dyDescent="0.25">
      <c r="A3856" s="1" t="s">
        <v>26485</v>
      </c>
      <c r="B3856" s="1" t="s">
        <v>597</v>
      </c>
      <c r="C3856" s="1" t="s">
        <v>1441</v>
      </c>
      <c r="D3856" s="1" t="s">
        <v>17258</v>
      </c>
      <c r="E3856" s="1" t="s">
        <v>477</v>
      </c>
      <c r="F3856" s="1" t="s">
        <v>26486</v>
      </c>
      <c r="G3856" t="str">
        <f t="shared" si="420"/>
        <v>Valid</v>
      </c>
      <c r="H3856" s="1" t="s">
        <v>26487</v>
      </c>
      <c r="I3856" t="str" cm="1">
        <f t="array" ref="I3856">IF(OR(TRIM(H3856)="",ISNUMBER(SEARCH("#",H3856)),AA3856&lt;Config!$B$8,SUMPRODUCT(--ISNUMBER(SEARCH({"a";"b";"c";"d";"e";"f";"g";"h";"i";"j";"k";"l";"m";"n";"o";"p";"q";"r";"s";"t";"u";"v";"w";"x";"y";"z"},H3856)))&gt;0),"Invalid","Valid")</f>
        <v>Valid</v>
      </c>
      <c r="J3856" s="1" t="s">
        <v>26488</v>
      </c>
      <c r="K3856" s="1" t="s">
        <v>66</v>
      </c>
      <c r="L3856" s="1" t="s">
        <v>450</v>
      </c>
      <c r="M3856" s="1" t="s">
        <v>50</v>
      </c>
      <c r="N3856" s="1" t="s">
        <v>31</v>
      </c>
      <c r="O3856" s="1" t="s">
        <v>180</v>
      </c>
      <c r="P3856" t="s">
        <v>33</v>
      </c>
      <c r="Q3856" s="1" t="s">
        <v>1664</v>
      </c>
      <c r="R3856" s="1" t="s">
        <v>482</v>
      </c>
      <c r="S3856" s="1" t="s">
        <v>9192</v>
      </c>
      <c r="T3856" s="1" t="s">
        <v>26489</v>
      </c>
      <c r="U3856" s="1" t="s">
        <v>26490</v>
      </c>
      <c r="V3856" s="1" t="s">
        <v>26491</v>
      </c>
      <c r="W3856" s="1" t="s">
        <v>125</v>
      </c>
      <c r="X3856" t="str">
        <f t="shared" si="421"/>
        <v>Complete</v>
      </c>
      <c r="Y3856">
        <f>MAX(0,100-IF(G3856="Invalid",Config!$B$5,0)-IF(I3856="Invalid",Config!$B$6,0)-IF(X3856="Incomplete",Config!$B$7,0)-IF(AF3856="Yes",Config!$B$37,0))</f>
        <v>100</v>
      </c>
      <c r="Z3856" s="1">
        <f>IF(OR(TRIM(B3856)="",COUNTIF(Config!$B$15:$B$19,B3856)&gt;0),1,0)+IF(OR(TRIM(C3856)="",COUNTIF(Config!$B$15:$B$19,C3856)&gt;0),1,0)+IF(OR(TRIM(F3856)="",COUNTIF(Config!$B$15:$B$19,F3856)&gt;0),1,0)+IF(OR(TRIM(H3856)="",COUNTIF(Config!$B$15:$B$19,H3856)&gt;0),1,0)+IF(OR(TRIM(E3856)="",COUNTIF(Config!$B$15:$B$19,E3856)&gt;0),1,0)+IF(OR(TRIM(K3856)="",COUNTIF(Config!$B$15:$B$19,K3856)&gt;0),1,0)+IF(OR(TRIM(P3856)="",COUNTIF(Config!$B$15:$B$19,P3856)&gt;0),1,0)+IF(OR(TRIM(R3856)="",COUNTIF(Config!$B$15:$B$19,R3856)&gt;0),1,0)</f>
        <v>0</v>
      </c>
      <c r="AA3856" s="1" cm="1">
        <f t="array" ref="AA3856">SUMPRODUCT(LEN(H3856)-LEN(SUBSTITUTE(H3856,{"0";"1";"2";"3";"4";"5";"6";"7";"8";"9"},"")))</f>
        <v>10</v>
      </c>
      <c r="AC3856" t="str">
        <f t="shared" si="422"/>
        <v/>
      </c>
      <c r="AD3856">
        <f t="shared" si="423"/>
        <v>1</v>
      </c>
      <c r="AE3856">
        <f t="shared" si="424"/>
        <v>1</v>
      </c>
      <c r="AF3856" t="str">
        <f t="shared" si="425"/>
        <v>No</v>
      </c>
      <c r="AG3856">
        <f t="shared" ca="1" si="426"/>
        <v>658</v>
      </c>
      <c r="AH3856" t="str">
        <f ca="1">IF(OR(V3856="",AG3856=""),"Yes",IF(AG3856&gt;Config!$B$41,"Yes","No"))</f>
        <v>Yes</v>
      </c>
    </row>
    <row r="3857" spans="1:34" x14ac:dyDescent="0.25">
      <c r="A3857" s="1" t="s">
        <v>26492</v>
      </c>
      <c r="B3857" s="1" t="s">
        <v>765</v>
      </c>
      <c r="C3857" s="1" t="s">
        <v>157</v>
      </c>
      <c r="D3857" s="1" t="s">
        <v>26493</v>
      </c>
      <c r="E3857" s="1" t="s">
        <v>33858</v>
      </c>
      <c r="F3857" s="1" t="s">
        <v>35515</v>
      </c>
      <c r="G3857" t="str">
        <f t="shared" si="420"/>
        <v>Valid</v>
      </c>
      <c r="H3857" s="1" t="s">
        <v>26494</v>
      </c>
      <c r="I3857" t="str" cm="1">
        <f t="array" ref="I3857">IF(OR(TRIM(H3857)="",ISNUMBER(SEARCH("#",H3857)),AA3857&lt;Config!$B$8,SUMPRODUCT(--ISNUMBER(SEARCH({"a";"b";"c";"d";"e";"f";"g";"h";"i";"j";"k";"l";"m";"n";"o";"p";"q";"r";"s";"t";"u";"v";"w";"x";"y";"z"},H3857)))&gt;0),"Invalid","Valid")</f>
        <v>Valid</v>
      </c>
      <c r="J3857" s="1" t="s">
        <v>26495</v>
      </c>
      <c r="K3857" s="1" t="s">
        <v>481</v>
      </c>
      <c r="L3857" s="1" t="s">
        <v>67</v>
      </c>
      <c r="M3857" s="1" t="s">
        <v>135</v>
      </c>
      <c r="N3857" s="1" t="s">
        <v>51</v>
      </c>
      <c r="O3857" s="1" t="s">
        <v>149</v>
      </c>
      <c r="P3857" t="s">
        <v>53</v>
      </c>
      <c r="Q3857" s="1" t="s">
        <v>150</v>
      </c>
      <c r="R3857" s="1" t="s">
        <v>198</v>
      </c>
      <c r="S3857" s="1" t="s">
        <v>20672</v>
      </c>
      <c r="T3857" s="1" t="s">
        <v>26496</v>
      </c>
      <c r="U3857" s="1" t="s">
        <v>26497</v>
      </c>
      <c r="V3857" s="1" t="s">
        <v>26498</v>
      </c>
      <c r="W3857" s="1" t="s">
        <v>293</v>
      </c>
      <c r="X3857" t="str">
        <f t="shared" si="421"/>
        <v>Complete</v>
      </c>
      <c r="Y3857">
        <f>MAX(0,100-IF(G3857="Invalid",Config!$B$5,0)-IF(I3857="Invalid",Config!$B$6,0)-IF(X3857="Incomplete",Config!$B$7,0)-IF(AF3857="Yes",Config!$B$37,0))</f>
        <v>100</v>
      </c>
      <c r="Z3857" s="1">
        <f>IF(OR(TRIM(B3857)="",COUNTIF(Config!$B$15:$B$19,B3857)&gt;0),1,0)+IF(OR(TRIM(C3857)="",COUNTIF(Config!$B$15:$B$19,C3857)&gt;0),1,0)+IF(OR(TRIM(F3857)="",COUNTIF(Config!$B$15:$B$19,F3857)&gt;0),1,0)+IF(OR(TRIM(H3857)="",COUNTIF(Config!$B$15:$B$19,H3857)&gt;0),1,0)+IF(OR(TRIM(E3857)="",COUNTIF(Config!$B$15:$B$19,E3857)&gt;0),1,0)+IF(OR(TRIM(K3857)="",COUNTIF(Config!$B$15:$B$19,K3857)&gt;0),1,0)+IF(OR(TRIM(P3857)="",COUNTIF(Config!$B$15:$B$19,P3857)&gt;0),1,0)+IF(OR(TRIM(R3857)="",COUNTIF(Config!$B$15:$B$19,R3857)&gt;0),1,0)</f>
        <v>0</v>
      </c>
      <c r="AA3857" s="1" cm="1">
        <f t="array" ref="AA3857">SUMPRODUCT(LEN(H3857)-LEN(SUBSTITUTE(H3857,{"0";"1";"2";"3";"4";"5";"6";"7";"8";"9"},"")))</f>
        <v>12</v>
      </c>
      <c r="AC3857" t="str">
        <f t="shared" si="422"/>
        <v/>
      </c>
      <c r="AD3857">
        <f t="shared" si="423"/>
        <v>1</v>
      </c>
      <c r="AE3857">
        <f t="shared" si="424"/>
        <v>1</v>
      </c>
      <c r="AF3857" t="str">
        <f t="shared" si="425"/>
        <v>No</v>
      </c>
      <c r="AG3857">
        <f t="shared" ca="1" si="426"/>
        <v>173</v>
      </c>
      <c r="AH3857" t="str">
        <f ca="1">IF(OR(V3857="",AG3857=""),"Yes",IF(AG3857&gt;Config!$B$41,"Yes","No"))</f>
        <v>No</v>
      </c>
    </row>
    <row r="3858" spans="1:34" x14ac:dyDescent="0.25">
      <c r="A3858" s="1" t="s">
        <v>26499</v>
      </c>
      <c r="B3858" s="1" t="s">
        <v>272</v>
      </c>
      <c r="C3858" s="1" t="s">
        <v>792</v>
      </c>
      <c r="D3858" s="1" t="s">
        <v>26500</v>
      </c>
      <c r="E3858" s="1" t="s">
        <v>35516</v>
      </c>
      <c r="F3858" s="1" t="s">
        <v>26501</v>
      </c>
      <c r="G3858" t="str">
        <f t="shared" si="420"/>
        <v>Valid</v>
      </c>
      <c r="H3858" s="1" t="s">
        <v>26502</v>
      </c>
      <c r="I3858" t="str" cm="1">
        <f t="array" ref="I3858">IF(OR(TRIM(H3858)="",ISNUMBER(SEARCH("#",H3858)),AA3858&lt;Config!$B$8,SUMPRODUCT(--ISNUMBER(SEARCH({"a";"b";"c";"d";"e";"f";"g";"h";"i";"j";"k";"l";"m";"n";"o";"p";"q";"r";"s";"t";"u";"v";"w";"x";"y";"z"},H3858)))&gt;0),"Invalid","Valid")</f>
        <v>Valid</v>
      </c>
      <c r="J3858" s="1" t="s">
        <v>26503</v>
      </c>
      <c r="K3858" s="1" t="s">
        <v>250</v>
      </c>
      <c r="L3858" s="1" t="s">
        <v>29</v>
      </c>
      <c r="M3858" s="1" t="s">
        <v>135</v>
      </c>
      <c r="N3858" s="1" t="s">
        <v>358</v>
      </c>
      <c r="O3858" s="1" t="s">
        <v>69</v>
      </c>
      <c r="P3858" t="s">
        <v>328</v>
      </c>
      <c r="Q3858" s="1" t="s">
        <v>329</v>
      </c>
      <c r="R3858" s="1" t="s">
        <v>614</v>
      </c>
      <c r="S3858" s="1" t="s">
        <v>12384</v>
      </c>
      <c r="T3858" s="1" t="s">
        <v>26504</v>
      </c>
      <c r="U3858" s="1" t="s">
        <v>2582</v>
      </c>
      <c r="V3858" s="1" t="s">
        <v>9587</v>
      </c>
      <c r="W3858" s="1" t="s">
        <v>125</v>
      </c>
      <c r="X3858" t="str">
        <f t="shared" si="421"/>
        <v>Complete</v>
      </c>
      <c r="Y3858">
        <f>MAX(0,100-IF(G3858="Invalid",Config!$B$5,0)-IF(I3858="Invalid",Config!$B$6,0)-IF(X3858="Incomplete",Config!$B$7,0)-IF(AF3858="Yes",Config!$B$37,0))</f>
        <v>100</v>
      </c>
      <c r="Z3858" s="1">
        <f>IF(OR(TRIM(B3858)="",COUNTIF(Config!$B$15:$B$19,B3858)&gt;0),1,0)+IF(OR(TRIM(C3858)="",COUNTIF(Config!$B$15:$B$19,C3858)&gt;0),1,0)+IF(OR(TRIM(F3858)="",COUNTIF(Config!$B$15:$B$19,F3858)&gt;0),1,0)+IF(OR(TRIM(H3858)="",COUNTIF(Config!$B$15:$B$19,H3858)&gt;0),1,0)+IF(OR(TRIM(E3858)="",COUNTIF(Config!$B$15:$B$19,E3858)&gt;0),1,0)+IF(OR(TRIM(K3858)="",COUNTIF(Config!$B$15:$B$19,K3858)&gt;0),1,0)+IF(OR(TRIM(P3858)="",COUNTIF(Config!$B$15:$B$19,P3858)&gt;0),1,0)+IF(OR(TRIM(R3858)="",COUNTIF(Config!$B$15:$B$19,R3858)&gt;0),1,0)</f>
        <v>0</v>
      </c>
      <c r="AA3858" s="1" cm="1">
        <f t="array" ref="AA3858">SUMPRODUCT(LEN(H3858)-LEN(SUBSTITUTE(H3858,{"0";"1";"2";"3";"4";"5";"6";"7";"8";"9"},"")))</f>
        <v>11</v>
      </c>
      <c r="AC3858" t="str">
        <f t="shared" si="422"/>
        <v/>
      </c>
      <c r="AD3858">
        <f t="shared" si="423"/>
        <v>1</v>
      </c>
      <c r="AE3858">
        <f t="shared" si="424"/>
        <v>1</v>
      </c>
      <c r="AF3858" t="str">
        <f t="shared" si="425"/>
        <v>No</v>
      </c>
      <c r="AG3858">
        <f t="shared" ca="1" si="426"/>
        <v>35</v>
      </c>
      <c r="AH3858" t="str">
        <f ca="1">IF(OR(V3858="",AG3858=""),"Yes",IF(AG3858&gt;Config!$B$41,"Yes","No"))</f>
        <v>No</v>
      </c>
    </row>
    <row r="3859" spans="1:34" x14ac:dyDescent="0.25">
      <c r="A3859" s="1" t="s">
        <v>26505</v>
      </c>
      <c r="B3859" s="1" t="s">
        <v>565</v>
      </c>
      <c r="C3859" s="1" t="s">
        <v>33815</v>
      </c>
      <c r="D3859" s="1" t="s">
        <v>565</v>
      </c>
      <c r="E3859" s="1" t="s">
        <v>35517</v>
      </c>
      <c r="F3859" s="1" t="s">
        <v>26506</v>
      </c>
      <c r="G3859" t="str">
        <f t="shared" si="420"/>
        <v>Valid</v>
      </c>
      <c r="H3859" s="1" t="s">
        <v>24708</v>
      </c>
      <c r="I3859" t="str" cm="1">
        <f t="array" ref="I3859">IF(OR(TRIM(H3859)="",ISNUMBER(SEARCH("#",H3859)),AA3859&lt;Config!$B$8,SUMPRODUCT(--ISNUMBER(SEARCH({"a";"b";"c";"d";"e";"f";"g";"h";"i";"j";"k";"l";"m";"n";"o";"p";"q";"r";"s";"t";"u";"v";"w";"x";"y";"z"},H3859)))&gt;0),"Invalid","Valid")</f>
        <v>Valid</v>
      </c>
      <c r="J3859" s="1" t="s">
        <v>26507</v>
      </c>
      <c r="K3859" s="1" t="s">
        <v>1001</v>
      </c>
      <c r="L3859" s="1" t="s">
        <v>49</v>
      </c>
      <c r="M3859" s="1" t="s">
        <v>85</v>
      </c>
      <c r="N3859" s="1" t="s">
        <v>437</v>
      </c>
      <c r="O3859" s="1" t="s">
        <v>180</v>
      </c>
      <c r="P3859" t="s">
        <v>236</v>
      </c>
      <c r="Q3859" s="1" t="s">
        <v>237</v>
      </c>
      <c r="R3859" s="1" t="s">
        <v>254</v>
      </c>
      <c r="S3859" s="1" t="s">
        <v>1821</v>
      </c>
      <c r="T3859" s="1" t="s">
        <v>26508</v>
      </c>
      <c r="U3859" s="1" t="s">
        <v>12418</v>
      </c>
      <c r="V3859" s="1" t="s">
        <v>7311</v>
      </c>
      <c r="W3859" s="1" t="s">
        <v>75</v>
      </c>
      <c r="X3859" t="str">
        <f t="shared" si="421"/>
        <v>Incomplete</v>
      </c>
      <c r="Y3859">
        <f>MAX(0,100-IF(G3859="Invalid",Config!$B$5,0)-IF(I3859="Invalid",Config!$B$6,0)-IF(X3859="Incomplete",Config!$B$7,0)-IF(AF3859="Yes",Config!$B$37,0))</f>
        <v>35</v>
      </c>
      <c r="Z3859" s="1">
        <f>IF(OR(TRIM(B3859)="",COUNTIF(Config!$B$15:$B$19,B3859)&gt;0),1,0)+IF(OR(TRIM(C3859)="",COUNTIF(Config!$B$15:$B$19,C3859)&gt;0),1,0)+IF(OR(TRIM(F3859)="",COUNTIF(Config!$B$15:$B$19,F3859)&gt;0),1,0)+IF(OR(TRIM(H3859)="",COUNTIF(Config!$B$15:$B$19,H3859)&gt;0),1,0)+IF(OR(TRIM(E3859)="",COUNTIF(Config!$B$15:$B$19,E3859)&gt;0),1,0)+IF(OR(TRIM(K3859)="",COUNTIF(Config!$B$15:$B$19,K3859)&gt;0),1,0)+IF(OR(TRIM(P3859)="",COUNTIF(Config!$B$15:$B$19,P3859)&gt;0),1,0)+IF(OR(TRIM(R3859)="",COUNTIF(Config!$B$15:$B$19,R3859)&gt;0),1,0)</f>
        <v>1</v>
      </c>
      <c r="AA3859" s="1" cm="1">
        <f t="array" ref="AA3859">SUMPRODUCT(LEN(H3859)-LEN(SUBSTITUTE(H3859,{"0";"1";"2";"3";"4";"5";"6";"7";"8";"9"},"")))</f>
        <v>12</v>
      </c>
      <c r="AC3859" t="str">
        <f t="shared" si="422"/>
        <v>Incomplete Profile; Potential Duplicate</v>
      </c>
      <c r="AD3859">
        <f t="shared" si="423"/>
        <v>1</v>
      </c>
      <c r="AE3859">
        <f t="shared" si="424"/>
        <v>2</v>
      </c>
      <c r="AF3859" t="str">
        <f t="shared" si="425"/>
        <v>Yes</v>
      </c>
      <c r="AG3859">
        <f t="shared" ca="1" si="426"/>
        <v>369</v>
      </c>
      <c r="AH3859" t="str">
        <f ca="1">IF(OR(V3859="",AG3859=""),"Yes",IF(AG3859&gt;Config!$B$41,"Yes","No"))</f>
        <v>Yes</v>
      </c>
    </row>
    <row r="3860" spans="1:34" x14ac:dyDescent="0.25">
      <c r="A3860" s="1" t="s">
        <v>26509</v>
      </c>
      <c r="B3860" s="1" t="s">
        <v>765</v>
      </c>
      <c r="C3860" s="1" t="s">
        <v>445</v>
      </c>
      <c r="D3860" s="1" t="s">
        <v>4121</v>
      </c>
      <c r="E3860" s="1" t="s">
        <v>283</v>
      </c>
      <c r="F3860" s="1" t="s">
        <v>4122</v>
      </c>
      <c r="G3860" t="str">
        <f t="shared" si="420"/>
        <v>Valid</v>
      </c>
      <c r="H3860" s="1" t="s">
        <v>4123</v>
      </c>
      <c r="I3860" t="str" cm="1">
        <f t="array" ref="I3860">IF(OR(TRIM(H3860)="",ISNUMBER(SEARCH("#",H3860)),AA3860&lt;Config!$B$8,SUMPRODUCT(--ISNUMBER(SEARCH({"a";"b";"c";"d";"e";"f";"g";"h";"i";"j";"k";"l";"m";"n";"o";"p";"q";"r";"s";"t";"u";"v";"w";"x";"y";"z"},H3860)))&gt;0),"Invalid","Valid")</f>
        <v>Valid</v>
      </c>
      <c r="J3860" s="1" t="s">
        <v>4124</v>
      </c>
      <c r="K3860" s="1" t="s">
        <v>378</v>
      </c>
      <c r="L3860" s="1" t="s">
        <v>102</v>
      </c>
      <c r="M3860" s="1" t="s">
        <v>30</v>
      </c>
      <c r="N3860" s="1" t="s">
        <v>358</v>
      </c>
      <c r="O3860" s="1" t="s">
        <v>149</v>
      </c>
      <c r="P3860" t="s">
        <v>53</v>
      </c>
      <c r="Q3860" s="1" t="s">
        <v>54</v>
      </c>
      <c r="R3860" s="1" t="s">
        <v>55</v>
      </c>
      <c r="S3860" s="1" t="s">
        <v>4125</v>
      </c>
      <c r="T3860" s="1" t="s">
        <v>4126</v>
      </c>
      <c r="U3860" s="1" t="s">
        <v>4127</v>
      </c>
      <c r="V3860" s="1" t="s">
        <v>4128</v>
      </c>
      <c r="W3860" s="1" t="s">
        <v>202</v>
      </c>
      <c r="X3860" t="str">
        <f t="shared" si="421"/>
        <v>Complete</v>
      </c>
      <c r="Y3860">
        <f>MAX(0,100-IF(G3860="Invalid",Config!$B$5,0)-IF(I3860="Invalid",Config!$B$6,0)-IF(X3860="Incomplete",Config!$B$7,0)-IF(AF3860="Yes",Config!$B$37,0))</f>
        <v>75</v>
      </c>
      <c r="Z3860" s="1">
        <f>IF(OR(TRIM(B3860)="",COUNTIF(Config!$B$15:$B$19,B3860)&gt;0),1,0)+IF(OR(TRIM(C3860)="",COUNTIF(Config!$B$15:$B$19,C3860)&gt;0),1,0)+IF(OR(TRIM(F3860)="",COUNTIF(Config!$B$15:$B$19,F3860)&gt;0),1,0)+IF(OR(TRIM(H3860)="",COUNTIF(Config!$B$15:$B$19,H3860)&gt;0),1,0)+IF(OR(TRIM(E3860)="",COUNTIF(Config!$B$15:$B$19,E3860)&gt;0),1,0)+IF(OR(TRIM(K3860)="",COUNTIF(Config!$B$15:$B$19,K3860)&gt;0),1,0)+IF(OR(TRIM(P3860)="",COUNTIF(Config!$B$15:$B$19,P3860)&gt;0),1,0)+IF(OR(TRIM(R3860)="",COUNTIF(Config!$B$15:$B$19,R3860)&gt;0),1,0)</f>
        <v>0</v>
      </c>
      <c r="AA3860" s="1" cm="1">
        <f t="array" ref="AA3860">SUMPRODUCT(LEN(H3860)-LEN(SUBSTITUTE(H3860,{"0";"1";"2";"3";"4";"5";"6";"7";"8";"9"},"")))</f>
        <v>12</v>
      </c>
      <c r="AC3860" t="str">
        <f t="shared" si="422"/>
        <v>Potential Duplicate</v>
      </c>
      <c r="AD3860">
        <f t="shared" si="423"/>
        <v>2</v>
      </c>
      <c r="AE3860">
        <f t="shared" si="424"/>
        <v>2</v>
      </c>
      <c r="AF3860" t="str">
        <f t="shared" si="425"/>
        <v>Yes</v>
      </c>
      <c r="AG3860">
        <f t="shared" ca="1" si="426"/>
        <v>374</v>
      </c>
      <c r="AH3860" t="str">
        <f ca="1">IF(OR(V3860="",AG3860=""),"Yes",IF(AG3860&gt;Config!$B$41,"Yes","No"))</f>
        <v>Yes</v>
      </c>
    </row>
    <row r="3861" spans="1:34" x14ac:dyDescent="0.25">
      <c r="A3861" s="1" t="s">
        <v>26510</v>
      </c>
      <c r="B3861" s="1" t="s">
        <v>4752</v>
      </c>
      <c r="C3861" s="1" t="s">
        <v>43</v>
      </c>
      <c r="D3861" s="1" t="s">
        <v>26511</v>
      </c>
      <c r="E3861" s="1" t="s">
        <v>35138</v>
      </c>
      <c r="F3861" s="1" t="s">
        <v>11971</v>
      </c>
      <c r="G3861" t="str">
        <f t="shared" si="420"/>
        <v>Valid</v>
      </c>
      <c r="H3861" s="1" t="s">
        <v>25054</v>
      </c>
      <c r="I3861" t="str" cm="1">
        <f t="array" ref="I3861">IF(OR(TRIM(H3861)="",ISNUMBER(SEARCH("#",H3861)),AA3861&lt;Config!$B$8,SUMPRODUCT(--ISNUMBER(SEARCH({"a";"b";"c";"d";"e";"f";"g";"h";"i";"j";"k";"l";"m";"n";"o";"p";"q";"r";"s";"t";"u";"v";"w";"x";"y";"z"},H3861)))&gt;0),"Invalid","Valid")</f>
        <v>Valid</v>
      </c>
      <c r="J3861" s="1" t="s">
        <v>26512</v>
      </c>
      <c r="K3861" s="1" t="s">
        <v>147</v>
      </c>
      <c r="L3861" s="1" t="s">
        <v>164</v>
      </c>
      <c r="M3861" s="1" t="s">
        <v>235</v>
      </c>
      <c r="N3861" s="1" t="s">
        <v>33819</v>
      </c>
      <c r="O3861" s="1" t="s">
        <v>180</v>
      </c>
      <c r="P3861" t="s">
        <v>53</v>
      </c>
      <c r="Q3861" s="1" t="s">
        <v>54</v>
      </c>
      <c r="R3861" s="1" t="s">
        <v>70</v>
      </c>
      <c r="S3861" s="1" t="s">
        <v>23584</v>
      </c>
      <c r="T3861" s="1" t="s">
        <v>26513</v>
      </c>
      <c r="U3861" s="1" t="s">
        <v>15943</v>
      </c>
      <c r="V3861" s="1" t="s">
        <v>26514</v>
      </c>
      <c r="W3861" s="1" t="s">
        <v>40</v>
      </c>
      <c r="X3861" t="str">
        <f t="shared" si="421"/>
        <v>Complete</v>
      </c>
      <c r="Y3861">
        <f>MAX(0,100-IF(G3861="Invalid",Config!$B$5,0)-IF(I3861="Invalid",Config!$B$6,0)-IF(X3861="Incomplete",Config!$B$7,0)-IF(AF3861="Yes",Config!$B$37,0))</f>
        <v>75</v>
      </c>
      <c r="Z3861" s="1">
        <f>IF(OR(TRIM(B3861)="",COUNTIF(Config!$B$15:$B$19,B3861)&gt;0),1,0)+IF(OR(TRIM(C3861)="",COUNTIF(Config!$B$15:$B$19,C3861)&gt;0),1,0)+IF(OR(TRIM(F3861)="",COUNTIF(Config!$B$15:$B$19,F3861)&gt;0),1,0)+IF(OR(TRIM(H3861)="",COUNTIF(Config!$B$15:$B$19,H3861)&gt;0),1,0)+IF(OR(TRIM(E3861)="",COUNTIF(Config!$B$15:$B$19,E3861)&gt;0),1,0)+IF(OR(TRIM(K3861)="",COUNTIF(Config!$B$15:$B$19,K3861)&gt;0),1,0)+IF(OR(TRIM(P3861)="",COUNTIF(Config!$B$15:$B$19,P3861)&gt;0),1,0)+IF(OR(TRIM(R3861)="",COUNTIF(Config!$B$15:$B$19,R3861)&gt;0),1,0)</f>
        <v>0</v>
      </c>
      <c r="AA3861" s="1" cm="1">
        <f t="array" ref="AA3861">SUMPRODUCT(LEN(H3861)-LEN(SUBSTITUTE(H3861,{"0";"1";"2";"3";"4";"5";"6";"7";"8";"9"},"")))</f>
        <v>11</v>
      </c>
      <c r="AC3861" t="str">
        <f t="shared" si="422"/>
        <v>Potential Duplicate</v>
      </c>
      <c r="AD3861">
        <f t="shared" si="423"/>
        <v>2</v>
      </c>
      <c r="AE3861">
        <f t="shared" si="424"/>
        <v>2</v>
      </c>
      <c r="AF3861" t="str">
        <f t="shared" si="425"/>
        <v>Yes</v>
      </c>
      <c r="AG3861">
        <f t="shared" ca="1" si="426"/>
        <v>279</v>
      </c>
      <c r="AH3861" t="str">
        <f ca="1">IF(OR(V3861="",AG3861=""),"Yes",IF(AG3861&gt;Config!$B$41,"Yes","No"))</f>
        <v>No</v>
      </c>
    </row>
    <row r="3862" spans="1:34" x14ac:dyDescent="0.25">
      <c r="A3862" s="1" t="s">
        <v>26515</v>
      </c>
      <c r="B3862" s="1" t="s">
        <v>229</v>
      </c>
      <c r="C3862" s="1" t="s">
        <v>78</v>
      </c>
      <c r="D3862" s="1" t="s">
        <v>26516</v>
      </c>
      <c r="E3862" s="1" t="s">
        <v>35215</v>
      </c>
      <c r="F3862" s="1" t="s">
        <v>26517</v>
      </c>
      <c r="G3862" t="str">
        <f t="shared" si="420"/>
        <v>Valid</v>
      </c>
      <c r="H3862" s="1" t="s">
        <v>26518</v>
      </c>
      <c r="I3862" t="str" cm="1">
        <f t="array" ref="I3862">IF(OR(TRIM(H3862)="",ISNUMBER(SEARCH("#",H3862)),AA3862&lt;Config!$B$8,SUMPRODUCT(--ISNUMBER(SEARCH({"a";"b";"c";"d";"e";"f";"g";"h";"i";"j";"k";"l";"m";"n";"o";"p";"q";"r";"s";"t";"u";"v";"w";"x";"y";"z"},H3862)))&gt;0),"Invalid","Valid")</f>
        <v>Valid</v>
      </c>
      <c r="J3862" s="1" t="s">
        <v>26519</v>
      </c>
      <c r="K3862" s="1" t="s">
        <v>378</v>
      </c>
      <c r="L3862" s="1" t="s">
        <v>265</v>
      </c>
      <c r="M3862" s="1" t="s">
        <v>50</v>
      </c>
      <c r="N3862" s="1" t="s">
        <v>68</v>
      </c>
      <c r="O3862" s="1" t="s">
        <v>196</v>
      </c>
      <c r="P3862" t="s">
        <v>53</v>
      </c>
      <c r="Q3862" s="1" t="s">
        <v>54</v>
      </c>
      <c r="R3862" s="1" t="s">
        <v>198</v>
      </c>
      <c r="S3862" s="1" t="s">
        <v>25271</v>
      </c>
      <c r="T3862" s="1" t="s">
        <v>26520</v>
      </c>
      <c r="U3862" s="1" t="s">
        <v>26521</v>
      </c>
      <c r="V3862" s="1" t="s">
        <v>26522</v>
      </c>
      <c r="W3862" s="1" t="s">
        <v>33823</v>
      </c>
      <c r="X3862" t="str">
        <f t="shared" si="421"/>
        <v>Complete</v>
      </c>
      <c r="Y3862">
        <f>MAX(0,100-IF(G3862="Invalid",Config!$B$5,0)-IF(I3862="Invalid",Config!$B$6,0)-IF(X3862="Incomplete",Config!$B$7,0)-IF(AF3862="Yes",Config!$B$37,0))</f>
        <v>75</v>
      </c>
      <c r="Z3862" s="1">
        <f>IF(OR(TRIM(B3862)="",COUNTIF(Config!$B$15:$B$19,B3862)&gt;0),1,0)+IF(OR(TRIM(C3862)="",COUNTIF(Config!$B$15:$B$19,C3862)&gt;0),1,0)+IF(OR(TRIM(F3862)="",COUNTIF(Config!$B$15:$B$19,F3862)&gt;0),1,0)+IF(OR(TRIM(H3862)="",COUNTIF(Config!$B$15:$B$19,H3862)&gt;0),1,0)+IF(OR(TRIM(E3862)="",COUNTIF(Config!$B$15:$B$19,E3862)&gt;0),1,0)+IF(OR(TRIM(K3862)="",COUNTIF(Config!$B$15:$B$19,K3862)&gt;0),1,0)+IF(OR(TRIM(P3862)="",COUNTIF(Config!$B$15:$B$19,P3862)&gt;0),1,0)+IF(OR(TRIM(R3862)="",COUNTIF(Config!$B$15:$B$19,R3862)&gt;0),1,0)</f>
        <v>0</v>
      </c>
      <c r="AA3862" s="1" cm="1">
        <f t="array" ref="AA3862">SUMPRODUCT(LEN(H3862)-LEN(SUBSTITUTE(H3862,{"0";"1";"2";"3";"4";"5";"6";"7";"8";"9"},"")))</f>
        <v>12</v>
      </c>
      <c r="AC3862" t="str">
        <f t="shared" si="422"/>
        <v>Potential Duplicate</v>
      </c>
      <c r="AD3862">
        <f t="shared" si="423"/>
        <v>2</v>
      </c>
      <c r="AE3862">
        <f t="shared" si="424"/>
        <v>1</v>
      </c>
      <c r="AF3862" t="str">
        <f t="shared" si="425"/>
        <v>Yes</v>
      </c>
      <c r="AG3862">
        <f t="shared" ca="1" si="426"/>
        <v>629</v>
      </c>
      <c r="AH3862" t="str">
        <f ca="1">IF(OR(V3862="",AG3862=""),"Yes",IF(AG3862&gt;Config!$B$41,"Yes","No"))</f>
        <v>Yes</v>
      </c>
    </row>
    <row r="3863" spans="1:34" x14ac:dyDescent="0.25">
      <c r="A3863" s="1" t="s">
        <v>26523</v>
      </c>
      <c r="B3863" s="1" t="s">
        <v>244</v>
      </c>
      <c r="C3863" s="1" t="s">
        <v>1339</v>
      </c>
      <c r="D3863" s="1" t="s">
        <v>25335</v>
      </c>
      <c r="E3863" s="1" t="s">
        <v>33858</v>
      </c>
      <c r="F3863" s="1" t="s">
        <v>25336</v>
      </c>
      <c r="G3863" t="str">
        <f t="shared" si="420"/>
        <v>Valid</v>
      </c>
      <c r="H3863" s="1" t="s">
        <v>26524</v>
      </c>
      <c r="I3863" t="str" cm="1">
        <f t="array" ref="I3863">IF(OR(TRIM(H3863)="",ISNUMBER(SEARCH("#",H3863)),AA3863&lt;Config!$B$8,SUMPRODUCT(--ISNUMBER(SEARCH({"a";"b";"c";"d";"e";"f";"g";"h";"i";"j";"k";"l";"m";"n";"o";"p";"q";"r";"s";"t";"u";"v";"w";"x";"y";"z"},H3863)))&gt;0),"Invalid","Valid")</f>
        <v>Valid</v>
      </c>
      <c r="J3863" s="1" t="s">
        <v>25338</v>
      </c>
      <c r="K3863" s="1" t="s">
        <v>264</v>
      </c>
      <c r="L3863" s="1" t="s">
        <v>134</v>
      </c>
      <c r="M3863" s="1" t="s">
        <v>103</v>
      </c>
      <c r="N3863" s="1" t="s">
        <v>33819</v>
      </c>
      <c r="O3863" s="1" t="s">
        <v>69</v>
      </c>
      <c r="P3863" t="s">
        <v>53</v>
      </c>
      <c r="Q3863" s="1" t="s">
        <v>54</v>
      </c>
      <c r="R3863" s="1" t="s">
        <v>150</v>
      </c>
      <c r="S3863" s="1" t="s">
        <v>3841</v>
      </c>
      <c r="T3863" s="1" t="s">
        <v>25339</v>
      </c>
      <c r="U3863" s="1" t="s">
        <v>887</v>
      </c>
      <c r="V3863" s="1" t="s">
        <v>1347</v>
      </c>
      <c r="W3863" s="1" t="s">
        <v>384</v>
      </c>
      <c r="X3863" t="str">
        <f t="shared" si="421"/>
        <v>Complete</v>
      </c>
      <c r="Y3863">
        <f>MAX(0,100-IF(G3863="Invalid",Config!$B$5,0)-IF(I3863="Invalid",Config!$B$6,0)-IF(X3863="Incomplete",Config!$B$7,0)-IF(AF3863="Yes",Config!$B$37,0))</f>
        <v>75</v>
      </c>
      <c r="Z3863" s="1">
        <f>IF(OR(TRIM(B3863)="",COUNTIF(Config!$B$15:$B$19,B3863)&gt;0),1,0)+IF(OR(TRIM(C3863)="",COUNTIF(Config!$B$15:$B$19,C3863)&gt;0),1,0)+IF(OR(TRIM(F3863)="",COUNTIF(Config!$B$15:$B$19,F3863)&gt;0),1,0)+IF(OR(TRIM(H3863)="",COUNTIF(Config!$B$15:$B$19,H3863)&gt;0),1,0)+IF(OR(TRIM(E3863)="",COUNTIF(Config!$B$15:$B$19,E3863)&gt;0),1,0)+IF(OR(TRIM(K3863)="",COUNTIF(Config!$B$15:$B$19,K3863)&gt;0),1,0)+IF(OR(TRIM(P3863)="",COUNTIF(Config!$B$15:$B$19,P3863)&gt;0),1,0)+IF(OR(TRIM(R3863)="",COUNTIF(Config!$B$15:$B$19,R3863)&gt;0),1,0)</f>
        <v>0</v>
      </c>
      <c r="AA3863" s="1" cm="1">
        <f t="array" ref="AA3863">SUMPRODUCT(LEN(H3863)-LEN(SUBSTITUTE(H3863,{"0";"1";"2";"3";"4";"5";"6";"7";"8";"9"},"")))</f>
        <v>12</v>
      </c>
      <c r="AC3863" t="str">
        <f t="shared" si="422"/>
        <v>Potential Duplicate</v>
      </c>
      <c r="AD3863">
        <f t="shared" si="423"/>
        <v>2</v>
      </c>
      <c r="AE3863">
        <f t="shared" si="424"/>
        <v>1</v>
      </c>
      <c r="AF3863" t="str">
        <f t="shared" si="425"/>
        <v>Yes</v>
      </c>
      <c r="AG3863">
        <f t="shared" ca="1" si="426"/>
        <v>37</v>
      </c>
      <c r="AH3863" t="str">
        <f ca="1">IF(OR(V3863="",AG3863=""),"Yes",IF(AG3863&gt;Config!$B$41,"Yes","No"))</f>
        <v>No</v>
      </c>
    </row>
    <row r="3864" spans="1:34" x14ac:dyDescent="0.25">
      <c r="A3864" s="1" t="s">
        <v>26525</v>
      </c>
      <c r="B3864" s="1" t="s">
        <v>2033</v>
      </c>
      <c r="C3864" s="1" t="s">
        <v>566</v>
      </c>
      <c r="D3864" s="1" t="s">
        <v>9437</v>
      </c>
      <c r="E3864" s="1" t="s">
        <v>35518</v>
      </c>
      <c r="F3864" s="1" t="s">
        <v>26526</v>
      </c>
      <c r="G3864" t="str">
        <f t="shared" si="420"/>
        <v>Valid</v>
      </c>
      <c r="H3864" s="1" t="s">
        <v>26527</v>
      </c>
      <c r="I3864" t="str" cm="1">
        <f t="array" ref="I3864">IF(OR(TRIM(H3864)="",ISNUMBER(SEARCH("#",H3864)),AA3864&lt;Config!$B$8,SUMPRODUCT(--ISNUMBER(SEARCH({"a";"b";"c";"d";"e";"f";"g";"h";"i";"j";"k";"l";"m";"n";"o";"p";"q";"r";"s";"t";"u";"v";"w";"x";"y";"z"},H3864)))&gt;0),"Invalid","Valid")</f>
        <v>Valid</v>
      </c>
      <c r="J3864" s="1" t="s">
        <v>26528</v>
      </c>
      <c r="K3864" s="1" t="s">
        <v>264</v>
      </c>
      <c r="L3864" s="1" t="s">
        <v>29</v>
      </c>
      <c r="M3864" s="1" t="s">
        <v>33827</v>
      </c>
      <c r="N3864" s="1" t="s">
        <v>713</v>
      </c>
      <c r="O3864" s="1" t="s">
        <v>196</v>
      </c>
      <c r="P3864" t="s">
        <v>344</v>
      </c>
      <c r="Q3864" s="1" t="s">
        <v>1199</v>
      </c>
      <c r="R3864" s="1" t="s">
        <v>971</v>
      </c>
      <c r="S3864" s="1" t="s">
        <v>10709</v>
      </c>
      <c r="T3864" s="1" t="s">
        <v>26529</v>
      </c>
      <c r="U3864" s="1" t="s">
        <v>2074</v>
      </c>
      <c r="V3864" s="1" t="s">
        <v>26530</v>
      </c>
      <c r="W3864" s="1" t="s">
        <v>75</v>
      </c>
      <c r="X3864" t="str">
        <f t="shared" si="421"/>
        <v>Complete</v>
      </c>
      <c r="Y3864">
        <f>MAX(0,100-IF(G3864="Invalid",Config!$B$5,0)-IF(I3864="Invalid",Config!$B$6,0)-IF(X3864="Incomplete",Config!$B$7,0)-IF(AF3864="Yes",Config!$B$37,0))</f>
        <v>100</v>
      </c>
      <c r="Z3864" s="1">
        <f>IF(OR(TRIM(B3864)="",COUNTIF(Config!$B$15:$B$19,B3864)&gt;0),1,0)+IF(OR(TRIM(C3864)="",COUNTIF(Config!$B$15:$B$19,C3864)&gt;0),1,0)+IF(OR(TRIM(F3864)="",COUNTIF(Config!$B$15:$B$19,F3864)&gt;0),1,0)+IF(OR(TRIM(H3864)="",COUNTIF(Config!$B$15:$B$19,H3864)&gt;0),1,0)+IF(OR(TRIM(E3864)="",COUNTIF(Config!$B$15:$B$19,E3864)&gt;0),1,0)+IF(OR(TRIM(K3864)="",COUNTIF(Config!$B$15:$B$19,K3864)&gt;0),1,0)+IF(OR(TRIM(P3864)="",COUNTIF(Config!$B$15:$B$19,P3864)&gt;0),1,0)+IF(OR(TRIM(R3864)="",COUNTIF(Config!$B$15:$B$19,R3864)&gt;0),1,0)</f>
        <v>0</v>
      </c>
      <c r="AA3864" s="1" cm="1">
        <f t="array" ref="AA3864">SUMPRODUCT(LEN(H3864)-LEN(SUBSTITUTE(H3864,{"0";"1";"2";"3";"4";"5";"6";"7";"8";"9"},"")))</f>
        <v>10</v>
      </c>
      <c r="AC3864" t="str">
        <f t="shared" si="422"/>
        <v/>
      </c>
      <c r="AD3864">
        <f t="shared" si="423"/>
        <v>1</v>
      </c>
      <c r="AE3864">
        <f t="shared" si="424"/>
        <v>1</v>
      </c>
      <c r="AF3864" t="str">
        <f t="shared" si="425"/>
        <v>No</v>
      </c>
      <c r="AG3864" t="str">
        <f t="shared" ca="1" si="426"/>
        <v/>
      </c>
      <c r="AH3864" t="str">
        <f ca="1">IF(OR(V3864="",AG3864=""),"Yes",IF(AG3864&gt;Config!$B$41,"Yes","No"))</f>
        <v>Yes</v>
      </c>
    </row>
    <row r="3865" spans="1:34" x14ac:dyDescent="0.25">
      <c r="A3865" s="1" t="s">
        <v>26531</v>
      </c>
      <c r="B3865" s="1" t="s">
        <v>1399</v>
      </c>
      <c r="C3865" s="1" t="s">
        <v>899</v>
      </c>
      <c r="D3865" s="1" t="s">
        <v>17753</v>
      </c>
      <c r="E3865" s="1" t="s">
        <v>35439</v>
      </c>
      <c r="F3865" s="1" t="s">
        <v>26532</v>
      </c>
      <c r="G3865" t="str">
        <f t="shared" si="420"/>
        <v>Valid</v>
      </c>
      <c r="H3865" s="1" t="s">
        <v>22399</v>
      </c>
      <c r="I3865" t="str" cm="1">
        <f t="array" ref="I3865">IF(OR(TRIM(H3865)="",ISNUMBER(SEARCH("#",H3865)),AA3865&lt;Config!$B$8,SUMPRODUCT(--ISNUMBER(SEARCH({"a";"b";"c";"d";"e";"f";"g";"h";"i";"j";"k";"l";"m";"n";"o";"p";"q";"r";"s";"t";"u";"v";"w";"x";"y";"z"},H3865)))&gt;0),"Invalid","Valid")</f>
        <v>Valid</v>
      </c>
      <c r="J3865" s="1" t="s">
        <v>26533</v>
      </c>
      <c r="K3865" s="1" t="s">
        <v>516</v>
      </c>
      <c r="L3865" s="1" t="s">
        <v>164</v>
      </c>
      <c r="M3865" s="1" t="s">
        <v>165</v>
      </c>
      <c r="N3865" s="1" t="s">
        <v>68</v>
      </c>
      <c r="O3865" s="1" t="s">
        <v>266</v>
      </c>
      <c r="P3865" t="s">
        <v>53</v>
      </c>
      <c r="Q3865" s="1" t="s">
        <v>54</v>
      </c>
      <c r="R3865" s="1" t="s">
        <v>415</v>
      </c>
      <c r="S3865" s="1" t="s">
        <v>9635</v>
      </c>
      <c r="T3865" s="1" t="s">
        <v>26534</v>
      </c>
      <c r="U3865" s="1" t="s">
        <v>3360</v>
      </c>
      <c r="V3865" s="1" t="s">
        <v>11426</v>
      </c>
      <c r="W3865" s="1" t="s">
        <v>384</v>
      </c>
      <c r="X3865" t="str">
        <f t="shared" si="421"/>
        <v>Complete</v>
      </c>
      <c r="Y3865">
        <f>MAX(0,100-IF(G3865="Invalid",Config!$B$5,0)-IF(I3865="Invalid",Config!$B$6,0)-IF(X3865="Incomplete",Config!$B$7,0)-IF(AF3865="Yes",Config!$B$37,0))</f>
        <v>75</v>
      </c>
      <c r="Z3865" s="1">
        <f>IF(OR(TRIM(B3865)="",COUNTIF(Config!$B$15:$B$19,B3865)&gt;0),1,0)+IF(OR(TRIM(C3865)="",COUNTIF(Config!$B$15:$B$19,C3865)&gt;0),1,0)+IF(OR(TRIM(F3865)="",COUNTIF(Config!$B$15:$B$19,F3865)&gt;0),1,0)+IF(OR(TRIM(H3865)="",COUNTIF(Config!$B$15:$B$19,H3865)&gt;0),1,0)+IF(OR(TRIM(E3865)="",COUNTIF(Config!$B$15:$B$19,E3865)&gt;0),1,0)+IF(OR(TRIM(K3865)="",COUNTIF(Config!$B$15:$B$19,K3865)&gt;0),1,0)+IF(OR(TRIM(P3865)="",COUNTIF(Config!$B$15:$B$19,P3865)&gt;0),1,0)+IF(OR(TRIM(R3865)="",COUNTIF(Config!$B$15:$B$19,R3865)&gt;0),1,0)</f>
        <v>0</v>
      </c>
      <c r="AA3865" s="1" cm="1">
        <f t="array" ref="AA3865">SUMPRODUCT(LEN(H3865)-LEN(SUBSTITUTE(H3865,{"0";"1";"2";"3";"4";"5";"6";"7";"8";"9"},"")))</f>
        <v>12</v>
      </c>
      <c r="AC3865" t="str">
        <f t="shared" si="422"/>
        <v>Potential Duplicate</v>
      </c>
      <c r="AD3865">
        <f t="shared" si="423"/>
        <v>1</v>
      </c>
      <c r="AE3865">
        <f t="shared" si="424"/>
        <v>2</v>
      </c>
      <c r="AF3865" t="str">
        <f t="shared" si="425"/>
        <v>Yes</v>
      </c>
      <c r="AG3865">
        <f t="shared" ca="1" si="426"/>
        <v>-28</v>
      </c>
      <c r="AH3865" t="str">
        <f ca="1">IF(OR(V3865="",AG3865=""),"Yes",IF(AG3865&gt;Config!$B$41,"Yes","No"))</f>
        <v>No</v>
      </c>
    </row>
    <row r="3866" spans="1:34" x14ac:dyDescent="0.25">
      <c r="A3866" s="1" t="s">
        <v>26535</v>
      </c>
      <c r="B3866" s="1" t="s">
        <v>397</v>
      </c>
      <c r="C3866" s="1" t="s">
        <v>985</v>
      </c>
      <c r="D3866" s="1" t="s">
        <v>7528</v>
      </c>
      <c r="E3866" s="1" t="s">
        <v>35361</v>
      </c>
      <c r="F3866" s="1" t="s">
        <v>26536</v>
      </c>
      <c r="G3866" t="str">
        <f t="shared" si="420"/>
        <v>Valid</v>
      </c>
      <c r="H3866" s="1" t="s">
        <v>26537</v>
      </c>
      <c r="I3866" t="str" cm="1">
        <f t="array" ref="I3866">IF(OR(TRIM(H3866)="",ISNUMBER(SEARCH("#",H3866)),AA3866&lt;Config!$B$8,SUMPRODUCT(--ISNUMBER(SEARCH({"a";"b";"c";"d";"e";"f";"g";"h";"i";"j";"k";"l";"m";"n";"o";"p";"q";"r";"s";"t";"u";"v";"w";"x";"y";"z"},H3866)))&gt;0),"Invalid","Valid")</f>
        <v>Valid</v>
      </c>
      <c r="J3866" s="1" t="s">
        <v>26538</v>
      </c>
      <c r="K3866" s="1" t="s">
        <v>287</v>
      </c>
      <c r="L3866" s="1" t="s">
        <v>29</v>
      </c>
      <c r="M3866" s="1" t="s">
        <v>235</v>
      </c>
      <c r="N3866" s="1" t="s">
        <v>51</v>
      </c>
      <c r="O3866" s="1" t="s">
        <v>149</v>
      </c>
      <c r="P3866" t="s">
        <v>236</v>
      </c>
      <c r="Q3866" s="1" t="s">
        <v>238</v>
      </c>
      <c r="R3866" s="1" t="s">
        <v>238</v>
      </c>
      <c r="S3866" s="1" t="s">
        <v>26539</v>
      </c>
      <c r="T3866" s="1" t="s">
        <v>26540</v>
      </c>
      <c r="U3866" s="1" t="s">
        <v>807</v>
      </c>
      <c r="V3866" s="1" t="s">
        <v>4606</v>
      </c>
      <c r="W3866" s="1" t="s">
        <v>33823</v>
      </c>
      <c r="X3866" t="str">
        <f t="shared" si="421"/>
        <v>Complete</v>
      </c>
      <c r="Y3866">
        <f>MAX(0,100-IF(G3866="Invalid",Config!$B$5,0)-IF(I3866="Invalid",Config!$B$6,0)-IF(X3866="Incomplete",Config!$B$7,0)-IF(AF3866="Yes",Config!$B$37,0))</f>
        <v>100</v>
      </c>
      <c r="Z3866" s="1">
        <f>IF(OR(TRIM(B3866)="",COUNTIF(Config!$B$15:$B$19,B3866)&gt;0),1,0)+IF(OR(TRIM(C3866)="",COUNTIF(Config!$B$15:$B$19,C3866)&gt;0),1,0)+IF(OR(TRIM(F3866)="",COUNTIF(Config!$B$15:$B$19,F3866)&gt;0),1,0)+IF(OR(TRIM(H3866)="",COUNTIF(Config!$B$15:$B$19,H3866)&gt;0),1,0)+IF(OR(TRIM(E3866)="",COUNTIF(Config!$B$15:$B$19,E3866)&gt;0),1,0)+IF(OR(TRIM(K3866)="",COUNTIF(Config!$B$15:$B$19,K3866)&gt;0),1,0)+IF(OR(TRIM(P3866)="",COUNTIF(Config!$B$15:$B$19,P3866)&gt;0),1,0)+IF(OR(TRIM(R3866)="",COUNTIF(Config!$B$15:$B$19,R3866)&gt;0),1,0)</f>
        <v>0</v>
      </c>
      <c r="AA3866" s="1" cm="1">
        <f t="array" ref="AA3866">SUMPRODUCT(LEN(H3866)-LEN(SUBSTITUTE(H3866,{"0";"1";"2";"3";"4";"5";"6";"7";"8";"9"},"")))</f>
        <v>10</v>
      </c>
      <c r="AC3866" t="str">
        <f t="shared" si="422"/>
        <v/>
      </c>
      <c r="AD3866">
        <f t="shared" si="423"/>
        <v>1</v>
      </c>
      <c r="AE3866">
        <f t="shared" si="424"/>
        <v>1</v>
      </c>
      <c r="AF3866" t="str">
        <f t="shared" si="425"/>
        <v>No</v>
      </c>
      <c r="AG3866">
        <f t="shared" ca="1" si="426"/>
        <v>467</v>
      </c>
      <c r="AH3866" t="str">
        <f ca="1">IF(OR(V3866="",AG3866=""),"Yes",IF(AG3866&gt;Config!$B$41,"Yes","No"))</f>
        <v>Yes</v>
      </c>
    </row>
    <row r="3867" spans="1:34" x14ac:dyDescent="0.25">
      <c r="A3867" s="1" t="s">
        <v>26541</v>
      </c>
      <c r="B3867" s="1" t="s">
        <v>244</v>
      </c>
      <c r="C3867" s="1" t="s">
        <v>78</v>
      </c>
      <c r="D3867" s="1" t="s">
        <v>26542</v>
      </c>
      <c r="E3867" s="1" t="s">
        <v>35519</v>
      </c>
      <c r="F3867" s="1" t="s">
        <v>26543</v>
      </c>
      <c r="G3867" t="str">
        <f t="shared" si="420"/>
        <v>Valid</v>
      </c>
      <c r="H3867" s="1" t="s">
        <v>26544</v>
      </c>
      <c r="I3867" t="str" cm="1">
        <f t="array" ref="I3867">IF(OR(TRIM(H3867)="",ISNUMBER(SEARCH("#",H3867)),AA3867&lt;Config!$B$8,SUMPRODUCT(--ISNUMBER(SEARCH({"a";"b";"c";"d";"e";"f";"g";"h";"i";"j";"k";"l";"m";"n";"o";"p";"q";"r";"s";"t";"u";"v";"w";"x";"y";"z"},H3867)))&gt;0),"Invalid","Valid")</f>
        <v>Valid</v>
      </c>
      <c r="J3867" s="1" t="s">
        <v>26545</v>
      </c>
      <c r="K3867" s="1" t="s">
        <v>425</v>
      </c>
      <c r="L3867" s="1" t="s">
        <v>67</v>
      </c>
      <c r="M3867" s="1" t="s">
        <v>517</v>
      </c>
      <c r="N3867" s="1" t="s">
        <v>148</v>
      </c>
      <c r="O3867" s="1" t="s">
        <v>149</v>
      </c>
      <c r="P3867" t="s">
        <v>87</v>
      </c>
      <c r="Q3867" s="1" t="s">
        <v>166</v>
      </c>
      <c r="R3867" s="1" t="s">
        <v>559</v>
      </c>
      <c r="S3867" s="1" t="s">
        <v>11668</v>
      </c>
      <c r="T3867" s="1" t="s">
        <v>26546</v>
      </c>
      <c r="U3867" s="1" t="s">
        <v>7822</v>
      </c>
      <c r="V3867" s="1" t="s">
        <v>944</v>
      </c>
      <c r="W3867" s="1" t="s">
        <v>40</v>
      </c>
      <c r="X3867" t="str">
        <f t="shared" si="421"/>
        <v>Complete</v>
      </c>
      <c r="Y3867">
        <f>MAX(0,100-IF(G3867="Invalid",Config!$B$5,0)-IF(I3867="Invalid",Config!$B$6,0)-IF(X3867="Incomplete",Config!$B$7,0)-IF(AF3867="Yes",Config!$B$37,0))</f>
        <v>100</v>
      </c>
      <c r="Z3867" s="1">
        <f>IF(OR(TRIM(B3867)="",COUNTIF(Config!$B$15:$B$19,B3867)&gt;0),1,0)+IF(OR(TRIM(C3867)="",COUNTIF(Config!$B$15:$B$19,C3867)&gt;0),1,0)+IF(OR(TRIM(F3867)="",COUNTIF(Config!$B$15:$B$19,F3867)&gt;0),1,0)+IF(OR(TRIM(H3867)="",COUNTIF(Config!$B$15:$B$19,H3867)&gt;0),1,0)+IF(OR(TRIM(E3867)="",COUNTIF(Config!$B$15:$B$19,E3867)&gt;0),1,0)+IF(OR(TRIM(K3867)="",COUNTIF(Config!$B$15:$B$19,K3867)&gt;0),1,0)+IF(OR(TRIM(P3867)="",COUNTIF(Config!$B$15:$B$19,P3867)&gt;0),1,0)+IF(OR(TRIM(R3867)="",COUNTIF(Config!$B$15:$B$19,R3867)&gt;0),1,0)</f>
        <v>0</v>
      </c>
      <c r="AA3867" s="1" cm="1">
        <f t="array" ref="AA3867">SUMPRODUCT(LEN(H3867)-LEN(SUBSTITUTE(H3867,{"0";"1";"2";"3";"4";"5";"6";"7";"8";"9"},"")))</f>
        <v>11</v>
      </c>
      <c r="AC3867" t="str">
        <f t="shared" si="422"/>
        <v/>
      </c>
      <c r="AD3867">
        <f t="shared" si="423"/>
        <v>1</v>
      </c>
      <c r="AE3867">
        <f t="shared" si="424"/>
        <v>1</v>
      </c>
      <c r="AF3867" t="str">
        <f t="shared" si="425"/>
        <v>No</v>
      </c>
      <c r="AG3867">
        <f t="shared" ca="1" si="426"/>
        <v>112</v>
      </c>
      <c r="AH3867" t="str">
        <f ca="1">IF(OR(V3867="",AG3867=""),"Yes",IF(AG3867&gt;Config!$B$41,"Yes","No"))</f>
        <v>No</v>
      </c>
    </row>
    <row r="3868" spans="1:34" x14ac:dyDescent="0.25">
      <c r="A3868" s="1" t="s">
        <v>26547</v>
      </c>
      <c r="B3868" s="1" t="s">
        <v>488</v>
      </c>
      <c r="C3868" s="1" t="s">
        <v>337</v>
      </c>
      <c r="D3868" s="1" t="s">
        <v>26548</v>
      </c>
      <c r="E3868" s="1" t="s">
        <v>642</v>
      </c>
      <c r="F3868" s="1" t="s">
        <v>26549</v>
      </c>
      <c r="G3868" t="str">
        <f t="shared" si="420"/>
        <v>Valid</v>
      </c>
      <c r="H3868" s="1" t="s">
        <v>26550</v>
      </c>
      <c r="I3868" t="str" cm="1">
        <f t="array" ref="I3868">IF(OR(TRIM(H3868)="",ISNUMBER(SEARCH("#",H3868)),AA3868&lt;Config!$B$8,SUMPRODUCT(--ISNUMBER(SEARCH({"a";"b";"c";"d";"e";"f";"g";"h";"i";"j";"k";"l";"m";"n";"o";"p";"q";"r";"s";"t";"u";"v";"w";"x";"y";"z"},H3868)))&gt;0),"Invalid","Valid")</f>
        <v>Valid</v>
      </c>
      <c r="J3868" s="1" t="s">
        <v>26551</v>
      </c>
      <c r="K3868" s="1" t="s">
        <v>1001</v>
      </c>
      <c r="L3868" s="1" t="s">
        <v>67</v>
      </c>
      <c r="M3868" s="1" t="s">
        <v>391</v>
      </c>
      <c r="N3868" s="1" t="s">
        <v>86</v>
      </c>
      <c r="O3868" s="1" t="s">
        <v>180</v>
      </c>
      <c r="P3868" t="s">
        <v>33</v>
      </c>
      <c r="Q3868" s="1" t="s">
        <v>1664</v>
      </c>
      <c r="R3868" s="1" t="s">
        <v>1716</v>
      </c>
      <c r="S3868" s="1" t="s">
        <v>13753</v>
      </c>
      <c r="T3868" s="1" t="s">
        <v>26552</v>
      </c>
      <c r="U3868" s="1" t="s">
        <v>1076</v>
      </c>
      <c r="V3868" s="1" t="s">
        <v>26553</v>
      </c>
      <c r="W3868" s="1" t="s">
        <v>202</v>
      </c>
      <c r="X3868" t="str">
        <f t="shared" si="421"/>
        <v>Complete</v>
      </c>
      <c r="Y3868">
        <f>MAX(0,100-IF(G3868="Invalid",Config!$B$5,0)-IF(I3868="Invalid",Config!$B$6,0)-IF(X3868="Incomplete",Config!$B$7,0)-IF(AF3868="Yes",Config!$B$37,0))</f>
        <v>100</v>
      </c>
      <c r="Z3868" s="1">
        <f>IF(OR(TRIM(B3868)="",COUNTIF(Config!$B$15:$B$19,B3868)&gt;0),1,0)+IF(OR(TRIM(C3868)="",COUNTIF(Config!$B$15:$B$19,C3868)&gt;0),1,0)+IF(OR(TRIM(F3868)="",COUNTIF(Config!$B$15:$B$19,F3868)&gt;0),1,0)+IF(OR(TRIM(H3868)="",COUNTIF(Config!$B$15:$B$19,H3868)&gt;0),1,0)+IF(OR(TRIM(E3868)="",COUNTIF(Config!$B$15:$B$19,E3868)&gt;0),1,0)+IF(OR(TRIM(K3868)="",COUNTIF(Config!$B$15:$B$19,K3868)&gt;0),1,0)+IF(OR(TRIM(P3868)="",COUNTIF(Config!$B$15:$B$19,P3868)&gt;0),1,0)+IF(OR(TRIM(R3868)="",COUNTIF(Config!$B$15:$B$19,R3868)&gt;0),1,0)</f>
        <v>0</v>
      </c>
      <c r="AA3868" s="1" cm="1">
        <f t="array" ref="AA3868">SUMPRODUCT(LEN(H3868)-LEN(SUBSTITUTE(H3868,{"0";"1";"2";"3";"4";"5";"6";"7";"8";"9"},"")))</f>
        <v>10</v>
      </c>
      <c r="AC3868" t="str">
        <f t="shared" si="422"/>
        <v/>
      </c>
      <c r="AD3868">
        <f t="shared" si="423"/>
        <v>1</v>
      </c>
      <c r="AE3868">
        <f t="shared" si="424"/>
        <v>1</v>
      </c>
      <c r="AF3868" t="str">
        <f t="shared" si="425"/>
        <v>No</v>
      </c>
      <c r="AG3868">
        <f t="shared" ca="1" si="426"/>
        <v>93</v>
      </c>
      <c r="AH3868" t="str">
        <f ca="1">IF(OR(V3868="",AG3868=""),"Yes",IF(AG3868&gt;Config!$B$41,"Yes","No"))</f>
        <v>No</v>
      </c>
    </row>
    <row r="3869" spans="1:34" x14ac:dyDescent="0.25">
      <c r="A3869" s="1" t="s">
        <v>26554</v>
      </c>
      <c r="B3869" s="1" t="s">
        <v>456</v>
      </c>
      <c r="C3869" s="1" t="s">
        <v>598</v>
      </c>
      <c r="D3869" s="1" t="s">
        <v>26555</v>
      </c>
      <c r="E3869" s="1" t="s">
        <v>34720</v>
      </c>
      <c r="F3869" s="1" t="s">
        <v>26556</v>
      </c>
      <c r="G3869" t="str">
        <f t="shared" si="420"/>
        <v>Valid</v>
      </c>
      <c r="H3869" s="1" t="s">
        <v>26557</v>
      </c>
      <c r="I3869" t="str" cm="1">
        <f t="array" ref="I3869">IF(OR(TRIM(H3869)="",ISNUMBER(SEARCH("#",H3869)),AA3869&lt;Config!$B$8,SUMPRODUCT(--ISNUMBER(SEARCH({"a";"b";"c";"d";"e";"f";"g";"h";"i";"j";"k";"l";"m";"n";"o";"p";"q";"r";"s";"t";"u";"v";"w";"x";"y";"z"},H3869)))&gt;0),"Invalid","Valid")</f>
        <v>Valid</v>
      </c>
      <c r="J3869" s="1" t="s">
        <v>26558</v>
      </c>
      <c r="K3869" s="1" t="s">
        <v>83</v>
      </c>
      <c r="L3869" s="1" t="s">
        <v>84</v>
      </c>
      <c r="M3869" s="1" t="s">
        <v>343</v>
      </c>
      <c r="N3869" s="1" t="s">
        <v>31</v>
      </c>
      <c r="O3869" s="1" t="s">
        <v>69</v>
      </c>
      <c r="P3869" t="s">
        <v>104</v>
      </c>
      <c r="Q3869" s="1" t="s">
        <v>105</v>
      </c>
      <c r="R3869" s="1" t="s">
        <v>106</v>
      </c>
      <c r="S3869" s="1" t="s">
        <v>23487</v>
      </c>
      <c r="T3869" s="1" t="s">
        <v>26559</v>
      </c>
      <c r="U3869" s="1" t="s">
        <v>7943</v>
      </c>
      <c r="V3869" s="1" t="s">
        <v>26560</v>
      </c>
      <c r="W3869" s="1" t="s">
        <v>33823</v>
      </c>
      <c r="X3869" t="str">
        <f t="shared" si="421"/>
        <v>Complete</v>
      </c>
      <c r="Y3869">
        <f>MAX(0,100-IF(G3869="Invalid",Config!$B$5,0)-IF(I3869="Invalid",Config!$B$6,0)-IF(X3869="Incomplete",Config!$B$7,0)-IF(AF3869="Yes",Config!$B$37,0))</f>
        <v>100</v>
      </c>
      <c r="Z3869" s="1">
        <f>IF(OR(TRIM(B3869)="",COUNTIF(Config!$B$15:$B$19,B3869)&gt;0),1,0)+IF(OR(TRIM(C3869)="",COUNTIF(Config!$B$15:$B$19,C3869)&gt;0),1,0)+IF(OR(TRIM(F3869)="",COUNTIF(Config!$B$15:$B$19,F3869)&gt;0),1,0)+IF(OR(TRIM(H3869)="",COUNTIF(Config!$B$15:$B$19,H3869)&gt;0),1,0)+IF(OR(TRIM(E3869)="",COUNTIF(Config!$B$15:$B$19,E3869)&gt;0),1,0)+IF(OR(TRIM(K3869)="",COUNTIF(Config!$B$15:$B$19,K3869)&gt;0),1,0)+IF(OR(TRIM(P3869)="",COUNTIF(Config!$B$15:$B$19,P3869)&gt;0),1,0)+IF(OR(TRIM(R3869)="",COUNTIF(Config!$B$15:$B$19,R3869)&gt;0),1,0)</f>
        <v>0</v>
      </c>
      <c r="AA3869" s="1" cm="1">
        <f t="array" ref="AA3869">SUMPRODUCT(LEN(H3869)-LEN(SUBSTITUTE(H3869,{"0";"1";"2";"3";"4";"5";"6";"7";"8";"9"},"")))</f>
        <v>10</v>
      </c>
      <c r="AC3869" t="str">
        <f t="shared" si="422"/>
        <v/>
      </c>
      <c r="AD3869">
        <f t="shared" si="423"/>
        <v>1</v>
      </c>
      <c r="AE3869">
        <f t="shared" si="424"/>
        <v>1</v>
      </c>
      <c r="AF3869" t="str">
        <f t="shared" si="425"/>
        <v>No</v>
      </c>
      <c r="AG3869">
        <f t="shared" ca="1" si="426"/>
        <v>170</v>
      </c>
      <c r="AH3869" t="str">
        <f ca="1">IF(OR(V3869="",AG3869=""),"Yes",IF(AG3869&gt;Config!$B$41,"Yes","No"))</f>
        <v>No</v>
      </c>
    </row>
    <row r="3870" spans="1:34" x14ac:dyDescent="0.25">
      <c r="A3870" s="1" t="s">
        <v>26561</v>
      </c>
      <c r="B3870" s="1" t="s">
        <v>204</v>
      </c>
      <c r="C3870" s="1" t="s">
        <v>420</v>
      </c>
      <c r="D3870" s="1" t="s">
        <v>26562</v>
      </c>
      <c r="E3870" s="1" t="s">
        <v>33858</v>
      </c>
      <c r="F3870" s="1" t="s">
        <v>26563</v>
      </c>
      <c r="G3870" t="str">
        <f t="shared" si="420"/>
        <v>Valid</v>
      </c>
      <c r="H3870" s="1" t="s">
        <v>26564</v>
      </c>
      <c r="I3870" t="str" cm="1">
        <f t="array" ref="I3870">IF(OR(TRIM(H3870)="",ISNUMBER(SEARCH("#",H3870)),AA3870&lt;Config!$B$8,SUMPRODUCT(--ISNUMBER(SEARCH({"a";"b";"c";"d";"e";"f";"g";"h";"i";"j";"k";"l";"m";"n";"o";"p";"q";"r";"s";"t";"u";"v";"w";"x";"y";"z"},H3870)))&gt;0),"Invalid","Valid")</f>
        <v>Valid</v>
      </c>
      <c r="J3870" s="1" t="s">
        <v>26565</v>
      </c>
      <c r="K3870" s="1" t="s">
        <v>250</v>
      </c>
      <c r="L3870" s="1" t="s">
        <v>179</v>
      </c>
      <c r="M3870" s="1" t="s">
        <v>33825</v>
      </c>
      <c r="N3870" s="1" t="s">
        <v>51</v>
      </c>
      <c r="O3870" s="1" t="s">
        <v>69</v>
      </c>
      <c r="P3870" t="s">
        <v>53</v>
      </c>
      <c r="Q3870" s="1" t="s">
        <v>181</v>
      </c>
      <c r="R3870" s="1" t="s">
        <v>197</v>
      </c>
      <c r="S3870" s="1" t="s">
        <v>26566</v>
      </c>
      <c r="T3870" s="1" t="s">
        <v>26567</v>
      </c>
      <c r="U3870" s="1" t="s">
        <v>1529</v>
      </c>
      <c r="V3870" s="1" t="s">
        <v>26568</v>
      </c>
      <c r="W3870" s="1" t="s">
        <v>125</v>
      </c>
      <c r="X3870" t="str">
        <f t="shared" si="421"/>
        <v>Complete</v>
      </c>
      <c r="Y3870">
        <f>MAX(0,100-IF(G3870="Invalid",Config!$B$5,0)-IF(I3870="Invalid",Config!$B$6,0)-IF(X3870="Incomplete",Config!$B$7,0)-IF(AF3870="Yes",Config!$B$37,0))</f>
        <v>100</v>
      </c>
      <c r="Z3870" s="1">
        <f>IF(OR(TRIM(B3870)="",COUNTIF(Config!$B$15:$B$19,B3870)&gt;0),1,0)+IF(OR(TRIM(C3870)="",COUNTIF(Config!$B$15:$B$19,C3870)&gt;0),1,0)+IF(OR(TRIM(F3870)="",COUNTIF(Config!$B$15:$B$19,F3870)&gt;0),1,0)+IF(OR(TRIM(H3870)="",COUNTIF(Config!$B$15:$B$19,H3870)&gt;0),1,0)+IF(OR(TRIM(E3870)="",COUNTIF(Config!$B$15:$B$19,E3870)&gt;0),1,0)+IF(OR(TRIM(K3870)="",COUNTIF(Config!$B$15:$B$19,K3870)&gt;0),1,0)+IF(OR(TRIM(P3870)="",COUNTIF(Config!$B$15:$B$19,P3870)&gt;0),1,0)+IF(OR(TRIM(R3870)="",COUNTIF(Config!$B$15:$B$19,R3870)&gt;0),1,0)</f>
        <v>0</v>
      </c>
      <c r="AA3870" s="1" cm="1">
        <f t="array" ref="AA3870">SUMPRODUCT(LEN(H3870)-LEN(SUBSTITUTE(H3870,{"0";"1";"2";"3";"4";"5";"6";"7";"8";"9"},"")))</f>
        <v>12</v>
      </c>
      <c r="AC3870" t="str">
        <f t="shared" si="422"/>
        <v/>
      </c>
      <c r="AD3870">
        <f t="shared" si="423"/>
        <v>1</v>
      </c>
      <c r="AE3870">
        <f t="shared" si="424"/>
        <v>1</v>
      </c>
      <c r="AF3870" t="str">
        <f t="shared" si="425"/>
        <v>No</v>
      </c>
      <c r="AG3870">
        <f t="shared" ca="1" si="426"/>
        <v>511</v>
      </c>
      <c r="AH3870" t="str">
        <f ca="1">IF(OR(V3870="",AG3870=""),"Yes",IF(AG3870&gt;Config!$B$41,"Yes","No"))</f>
        <v>Yes</v>
      </c>
    </row>
    <row r="3871" spans="1:34" x14ac:dyDescent="0.25">
      <c r="A3871" s="1" t="s">
        <v>26569</v>
      </c>
      <c r="B3871" s="1" t="s">
        <v>995</v>
      </c>
      <c r="C3871" s="1" t="s">
        <v>775</v>
      </c>
      <c r="D3871" s="1" t="s">
        <v>26570</v>
      </c>
      <c r="E3871" s="1" t="s">
        <v>477</v>
      </c>
      <c r="F3871" s="1" t="s">
        <v>26571</v>
      </c>
      <c r="G3871" t="str">
        <f t="shared" si="420"/>
        <v>Valid</v>
      </c>
      <c r="H3871" s="1" t="s">
        <v>26572</v>
      </c>
      <c r="I3871" t="str" cm="1">
        <f t="array" ref="I3871">IF(OR(TRIM(H3871)="",ISNUMBER(SEARCH("#",H3871)),AA3871&lt;Config!$B$8,SUMPRODUCT(--ISNUMBER(SEARCH({"a";"b";"c";"d";"e";"f";"g";"h";"i";"j";"k";"l";"m";"n";"o";"p";"q";"r";"s";"t";"u";"v";"w";"x";"y";"z"},H3871)))&gt;0),"Invalid","Valid")</f>
        <v>Valid</v>
      </c>
      <c r="J3871" s="1" t="s">
        <v>26573</v>
      </c>
      <c r="K3871" s="1" t="s">
        <v>48</v>
      </c>
      <c r="L3871" s="1" t="s">
        <v>450</v>
      </c>
      <c r="M3871" s="1" t="s">
        <v>85</v>
      </c>
      <c r="N3871" s="1" t="s">
        <v>713</v>
      </c>
      <c r="O3871" s="1" t="s">
        <v>52</v>
      </c>
      <c r="P3871" t="s">
        <v>236</v>
      </c>
      <c r="Q3871" s="1" t="s">
        <v>253</v>
      </c>
      <c r="R3871" s="1" t="s">
        <v>237</v>
      </c>
      <c r="S3871" s="1" t="s">
        <v>26574</v>
      </c>
      <c r="T3871" s="1" t="s">
        <v>26575</v>
      </c>
      <c r="U3871" s="1" t="s">
        <v>8052</v>
      </c>
      <c r="V3871" s="1" t="s">
        <v>815</v>
      </c>
      <c r="W3871" s="1" t="s">
        <v>60</v>
      </c>
      <c r="X3871" t="str">
        <f t="shared" si="421"/>
        <v>Complete</v>
      </c>
      <c r="Y3871">
        <f>MAX(0,100-IF(G3871="Invalid",Config!$B$5,0)-IF(I3871="Invalid",Config!$B$6,0)-IF(X3871="Incomplete",Config!$B$7,0)-IF(AF3871="Yes",Config!$B$37,0))</f>
        <v>100</v>
      </c>
      <c r="Z3871" s="1">
        <f>IF(OR(TRIM(B3871)="",COUNTIF(Config!$B$15:$B$19,B3871)&gt;0),1,0)+IF(OR(TRIM(C3871)="",COUNTIF(Config!$B$15:$B$19,C3871)&gt;0),1,0)+IF(OR(TRIM(F3871)="",COUNTIF(Config!$B$15:$B$19,F3871)&gt;0),1,0)+IF(OR(TRIM(H3871)="",COUNTIF(Config!$B$15:$B$19,H3871)&gt;0),1,0)+IF(OR(TRIM(E3871)="",COUNTIF(Config!$B$15:$B$19,E3871)&gt;0),1,0)+IF(OR(TRIM(K3871)="",COUNTIF(Config!$B$15:$B$19,K3871)&gt;0),1,0)+IF(OR(TRIM(P3871)="",COUNTIF(Config!$B$15:$B$19,P3871)&gt;0),1,0)+IF(OR(TRIM(R3871)="",COUNTIF(Config!$B$15:$B$19,R3871)&gt;0),1,0)</f>
        <v>0</v>
      </c>
      <c r="AA3871" s="1" cm="1">
        <f t="array" ref="AA3871">SUMPRODUCT(LEN(H3871)-LEN(SUBSTITUTE(H3871,{"0";"1";"2";"3";"4";"5";"6";"7";"8";"9"},"")))</f>
        <v>12</v>
      </c>
      <c r="AC3871" t="str">
        <f t="shared" si="422"/>
        <v/>
      </c>
      <c r="AD3871">
        <f t="shared" si="423"/>
        <v>1</v>
      </c>
      <c r="AE3871">
        <f t="shared" si="424"/>
        <v>1</v>
      </c>
      <c r="AF3871" t="str">
        <f t="shared" si="425"/>
        <v>No</v>
      </c>
      <c r="AG3871">
        <f t="shared" ca="1" si="426"/>
        <v>447</v>
      </c>
      <c r="AH3871" t="str">
        <f ca="1">IF(OR(V3871="",AG3871=""),"Yes",IF(AG3871&gt;Config!$B$41,"Yes","No"))</f>
        <v>Yes</v>
      </c>
    </row>
    <row r="3872" spans="1:34" x14ac:dyDescent="0.25">
      <c r="A3872" s="1" t="s">
        <v>26576</v>
      </c>
      <c r="B3872" s="1" t="s">
        <v>898</v>
      </c>
      <c r="C3872" s="1" t="s">
        <v>2104</v>
      </c>
      <c r="D3872" s="1" t="s">
        <v>15215</v>
      </c>
      <c r="E3872" s="1" t="s">
        <v>35520</v>
      </c>
      <c r="F3872" s="1" t="s">
        <v>17809</v>
      </c>
      <c r="G3872" t="str">
        <f t="shared" si="420"/>
        <v>Valid</v>
      </c>
      <c r="H3872" s="1" t="s">
        <v>26577</v>
      </c>
      <c r="I3872" t="str" cm="1">
        <f t="array" ref="I3872">IF(OR(TRIM(H3872)="",ISNUMBER(SEARCH("#",H3872)),AA3872&lt;Config!$B$8,SUMPRODUCT(--ISNUMBER(SEARCH({"a";"b";"c";"d";"e";"f";"g";"h";"i";"j";"k";"l";"m";"n";"o";"p";"q";"r";"s";"t";"u";"v";"w";"x";"y";"z"},H3872)))&gt;0),"Invalid","Valid")</f>
        <v>Valid</v>
      </c>
      <c r="J3872" s="1" t="s">
        <v>26578</v>
      </c>
      <c r="K3872" s="1" t="s">
        <v>504</v>
      </c>
      <c r="L3872" s="1" t="s">
        <v>179</v>
      </c>
      <c r="M3872" s="1" t="s">
        <v>50</v>
      </c>
      <c r="N3872" s="1" t="s">
        <v>51</v>
      </c>
      <c r="O3872" s="1" t="s">
        <v>180</v>
      </c>
      <c r="P3872" t="s">
        <v>87</v>
      </c>
      <c r="Q3872" s="1" t="s">
        <v>166</v>
      </c>
      <c r="R3872" s="1" t="s">
        <v>379</v>
      </c>
      <c r="S3872" s="1" t="s">
        <v>26579</v>
      </c>
      <c r="T3872" s="1" t="s">
        <v>26580</v>
      </c>
      <c r="U3872" s="1" t="s">
        <v>2242</v>
      </c>
      <c r="V3872" s="1" t="s">
        <v>1547</v>
      </c>
      <c r="W3872" s="1" t="s">
        <v>293</v>
      </c>
      <c r="X3872" t="str">
        <f t="shared" si="421"/>
        <v>Complete</v>
      </c>
      <c r="Y3872">
        <f>MAX(0,100-IF(G3872="Invalid",Config!$B$5,0)-IF(I3872="Invalid",Config!$B$6,0)-IF(X3872="Incomplete",Config!$B$7,0)-IF(AF3872="Yes",Config!$B$37,0))</f>
        <v>75</v>
      </c>
      <c r="Z3872" s="1">
        <f>IF(OR(TRIM(B3872)="",COUNTIF(Config!$B$15:$B$19,B3872)&gt;0),1,0)+IF(OR(TRIM(C3872)="",COUNTIF(Config!$B$15:$B$19,C3872)&gt;0),1,0)+IF(OR(TRIM(F3872)="",COUNTIF(Config!$B$15:$B$19,F3872)&gt;0),1,0)+IF(OR(TRIM(H3872)="",COUNTIF(Config!$B$15:$B$19,H3872)&gt;0),1,0)+IF(OR(TRIM(E3872)="",COUNTIF(Config!$B$15:$B$19,E3872)&gt;0),1,0)+IF(OR(TRIM(K3872)="",COUNTIF(Config!$B$15:$B$19,K3872)&gt;0),1,0)+IF(OR(TRIM(P3872)="",COUNTIF(Config!$B$15:$B$19,P3872)&gt;0),1,0)+IF(OR(TRIM(R3872)="",COUNTIF(Config!$B$15:$B$19,R3872)&gt;0),1,0)</f>
        <v>0</v>
      </c>
      <c r="AA3872" s="1" cm="1">
        <f t="array" ref="AA3872">SUMPRODUCT(LEN(H3872)-LEN(SUBSTITUTE(H3872,{"0";"1";"2";"3";"4";"5";"6";"7";"8";"9"},"")))</f>
        <v>10</v>
      </c>
      <c r="AC3872" t="str">
        <f t="shared" si="422"/>
        <v>Potential Duplicate</v>
      </c>
      <c r="AD3872">
        <f t="shared" si="423"/>
        <v>2</v>
      </c>
      <c r="AE3872">
        <f t="shared" si="424"/>
        <v>1</v>
      </c>
      <c r="AF3872" t="str">
        <f t="shared" si="425"/>
        <v>Yes</v>
      </c>
      <c r="AG3872">
        <f t="shared" ca="1" si="426"/>
        <v>81</v>
      </c>
      <c r="AH3872" t="str">
        <f ca="1">IF(OR(V3872="",AG3872=""),"Yes",IF(AG3872&gt;Config!$B$41,"Yes","No"))</f>
        <v>No</v>
      </c>
    </row>
    <row r="3873" spans="1:34" x14ac:dyDescent="0.25">
      <c r="A3873" s="1" t="s">
        <v>26581</v>
      </c>
      <c r="B3873" s="1" t="s">
        <v>1399</v>
      </c>
      <c r="C3873" s="1" t="s">
        <v>996</v>
      </c>
      <c r="D3873" s="1" t="s">
        <v>26582</v>
      </c>
      <c r="E3873" s="1" t="s">
        <v>35521</v>
      </c>
      <c r="F3873" s="1" t="s">
        <v>26583</v>
      </c>
      <c r="G3873" t="str">
        <f t="shared" si="420"/>
        <v>Valid</v>
      </c>
      <c r="H3873" s="1" t="s">
        <v>26584</v>
      </c>
      <c r="I3873" t="str" cm="1">
        <f t="array" ref="I3873">IF(OR(TRIM(H3873)="",ISNUMBER(SEARCH("#",H3873)),AA3873&lt;Config!$B$8,SUMPRODUCT(--ISNUMBER(SEARCH({"a";"b";"c";"d";"e";"f";"g";"h";"i";"j";"k";"l";"m";"n";"o";"p";"q";"r";"s";"t";"u";"v";"w";"x";"y";"z"},H3873)))&gt;0),"Invalid","Valid")</f>
        <v>Valid</v>
      </c>
      <c r="J3873" s="1" t="s">
        <v>26585</v>
      </c>
      <c r="K3873" s="1" t="s">
        <v>48</v>
      </c>
      <c r="L3873" s="1" t="s">
        <v>49</v>
      </c>
      <c r="M3873" s="1" t="s">
        <v>462</v>
      </c>
      <c r="N3873" s="1" t="s">
        <v>211</v>
      </c>
      <c r="O3873" s="1" t="s">
        <v>52</v>
      </c>
      <c r="P3873" t="s">
        <v>314</v>
      </c>
      <c r="Q3873" s="1" t="s">
        <v>316</v>
      </c>
      <c r="R3873" s="1" t="s">
        <v>663</v>
      </c>
      <c r="S3873" s="1" t="s">
        <v>26586</v>
      </c>
      <c r="T3873" s="1" t="s">
        <v>26587</v>
      </c>
      <c r="U3873" s="1" t="s">
        <v>6371</v>
      </c>
      <c r="V3873" s="1" t="s">
        <v>362</v>
      </c>
      <c r="W3873" s="1" t="s">
        <v>186</v>
      </c>
      <c r="X3873" t="str">
        <f t="shared" si="421"/>
        <v>Complete</v>
      </c>
      <c r="Y3873">
        <f>MAX(0,100-IF(G3873="Invalid",Config!$B$5,0)-IF(I3873="Invalid",Config!$B$6,0)-IF(X3873="Incomplete",Config!$B$7,0)-IF(AF3873="Yes",Config!$B$37,0))</f>
        <v>100</v>
      </c>
      <c r="Z3873" s="1">
        <f>IF(OR(TRIM(B3873)="",COUNTIF(Config!$B$15:$B$19,B3873)&gt;0),1,0)+IF(OR(TRIM(C3873)="",COUNTIF(Config!$B$15:$B$19,C3873)&gt;0),1,0)+IF(OR(TRIM(F3873)="",COUNTIF(Config!$B$15:$B$19,F3873)&gt;0),1,0)+IF(OR(TRIM(H3873)="",COUNTIF(Config!$B$15:$B$19,H3873)&gt;0),1,0)+IF(OR(TRIM(E3873)="",COUNTIF(Config!$B$15:$B$19,E3873)&gt;0),1,0)+IF(OR(TRIM(K3873)="",COUNTIF(Config!$B$15:$B$19,K3873)&gt;0),1,0)+IF(OR(TRIM(P3873)="",COUNTIF(Config!$B$15:$B$19,P3873)&gt;0),1,0)+IF(OR(TRIM(R3873)="",COUNTIF(Config!$B$15:$B$19,R3873)&gt;0),1,0)</f>
        <v>0</v>
      </c>
      <c r="AA3873" s="1" cm="1">
        <f t="array" ref="AA3873">SUMPRODUCT(LEN(H3873)-LEN(SUBSTITUTE(H3873,{"0";"1";"2";"3";"4";"5";"6";"7";"8";"9"},"")))</f>
        <v>10</v>
      </c>
      <c r="AC3873" t="str">
        <f t="shared" si="422"/>
        <v/>
      </c>
      <c r="AD3873">
        <f t="shared" si="423"/>
        <v>1</v>
      </c>
      <c r="AE3873">
        <f t="shared" si="424"/>
        <v>1</v>
      </c>
      <c r="AF3873" t="str">
        <f t="shared" si="425"/>
        <v>No</v>
      </c>
      <c r="AG3873">
        <f t="shared" ca="1" si="426"/>
        <v>284</v>
      </c>
      <c r="AH3873" t="str">
        <f ca="1">IF(OR(V3873="",AG3873=""),"Yes",IF(AG3873&gt;Config!$B$41,"Yes","No"))</f>
        <v>No</v>
      </c>
    </row>
    <row r="3874" spans="1:34" x14ac:dyDescent="0.25">
      <c r="A3874" s="1" t="s">
        <v>26588</v>
      </c>
      <c r="B3874" s="1" t="s">
        <v>218</v>
      </c>
      <c r="C3874" s="1" t="s">
        <v>1389</v>
      </c>
      <c r="D3874" s="1" t="s">
        <v>26589</v>
      </c>
      <c r="E3874" s="1" t="s">
        <v>35522</v>
      </c>
      <c r="F3874" s="1" t="s">
        <v>26590</v>
      </c>
      <c r="G3874" t="str">
        <f t="shared" si="420"/>
        <v>Valid</v>
      </c>
      <c r="H3874" s="1" t="s">
        <v>26591</v>
      </c>
      <c r="I3874" t="str" cm="1">
        <f t="array" ref="I3874">IF(OR(TRIM(H3874)="",ISNUMBER(SEARCH("#",H3874)),AA3874&lt;Config!$B$8,SUMPRODUCT(--ISNUMBER(SEARCH({"a";"b";"c";"d";"e";"f";"g";"h";"i";"j";"k";"l";"m";"n";"o";"p";"q";"r";"s";"t";"u";"v";"w";"x";"y";"z"},H3874)))&gt;0),"Invalid","Valid")</f>
        <v>Valid</v>
      </c>
      <c r="J3874" s="1" t="s">
        <v>26592</v>
      </c>
      <c r="K3874" s="1" t="s">
        <v>425</v>
      </c>
      <c r="L3874" s="1" t="s">
        <v>164</v>
      </c>
      <c r="M3874" s="1" t="s">
        <v>517</v>
      </c>
      <c r="N3874" s="1" t="s">
        <v>211</v>
      </c>
      <c r="O3874" s="1" t="s">
        <v>180</v>
      </c>
      <c r="P3874" t="s">
        <v>236</v>
      </c>
      <c r="Q3874" s="1" t="s">
        <v>237</v>
      </c>
      <c r="R3874" s="1" t="s">
        <v>238</v>
      </c>
      <c r="S3874" s="1" t="s">
        <v>12029</v>
      </c>
      <c r="T3874" s="1" t="s">
        <v>26593</v>
      </c>
      <c r="U3874" s="1" t="s">
        <v>26594</v>
      </c>
      <c r="V3874" s="1" t="s">
        <v>3343</v>
      </c>
      <c r="W3874" s="1" t="s">
        <v>125</v>
      </c>
      <c r="X3874" t="str">
        <f t="shared" si="421"/>
        <v>Complete</v>
      </c>
      <c r="Y3874">
        <f>MAX(0,100-IF(G3874="Invalid",Config!$B$5,0)-IF(I3874="Invalid",Config!$B$6,0)-IF(X3874="Incomplete",Config!$B$7,0)-IF(AF3874="Yes",Config!$B$37,0))</f>
        <v>100</v>
      </c>
      <c r="Z3874" s="1">
        <f>IF(OR(TRIM(B3874)="",COUNTIF(Config!$B$15:$B$19,B3874)&gt;0),1,0)+IF(OR(TRIM(C3874)="",COUNTIF(Config!$B$15:$B$19,C3874)&gt;0),1,0)+IF(OR(TRIM(F3874)="",COUNTIF(Config!$B$15:$B$19,F3874)&gt;0),1,0)+IF(OR(TRIM(H3874)="",COUNTIF(Config!$B$15:$B$19,H3874)&gt;0),1,0)+IF(OR(TRIM(E3874)="",COUNTIF(Config!$B$15:$B$19,E3874)&gt;0),1,0)+IF(OR(TRIM(K3874)="",COUNTIF(Config!$B$15:$B$19,K3874)&gt;0),1,0)+IF(OR(TRIM(P3874)="",COUNTIF(Config!$B$15:$B$19,P3874)&gt;0),1,0)+IF(OR(TRIM(R3874)="",COUNTIF(Config!$B$15:$B$19,R3874)&gt;0),1,0)</f>
        <v>0</v>
      </c>
      <c r="AA3874" s="1" cm="1">
        <f t="array" ref="AA3874">SUMPRODUCT(LEN(H3874)-LEN(SUBSTITUTE(H3874,{"0";"1";"2";"3";"4";"5";"6";"7";"8";"9"},"")))</f>
        <v>10</v>
      </c>
      <c r="AC3874" t="str">
        <f t="shared" si="422"/>
        <v/>
      </c>
      <c r="AD3874">
        <f t="shared" si="423"/>
        <v>1</v>
      </c>
      <c r="AE3874">
        <f t="shared" si="424"/>
        <v>1</v>
      </c>
      <c r="AF3874" t="str">
        <f t="shared" si="425"/>
        <v>No</v>
      </c>
      <c r="AG3874">
        <f t="shared" ca="1" si="426"/>
        <v>391</v>
      </c>
      <c r="AH3874" t="str">
        <f ca="1">IF(OR(V3874="",AG3874=""),"Yes",IF(AG3874&gt;Config!$B$41,"Yes","No"))</f>
        <v>Yes</v>
      </c>
    </row>
    <row r="3875" spans="1:34" x14ac:dyDescent="0.25">
      <c r="A3875" s="1" t="s">
        <v>26595</v>
      </c>
      <c r="B3875" s="1" t="s">
        <v>96</v>
      </c>
      <c r="C3875" s="1" t="s">
        <v>598</v>
      </c>
      <c r="D3875" s="1" t="s">
        <v>26596</v>
      </c>
      <c r="E3875" s="1" t="s">
        <v>34249</v>
      </c>
      <c r="F3875" s="1" t="s">
        <v>26597</v>
      </c>
      <c r="G3875" t="str">
        <f t="shared" si="420"/>
        <v>Valid</v>
      </c>
      <c r="H3875" s="1" t="s">
        <v>26598</v>
      </c>
      <c r="I3875" t="str" cm="1">
        <f t="array" ref="I3875">IF(OR(TRIM(H3875)="",ISNUMBER(SEARCH("#",H3875)),AA3875&lt;Config!$B$8,SUMPRODUCT(--ISNUMBER(SEARCH({"a";"b";"c";"d";"e";"f";"g";"h";"i";"j";"k";"l";"m";"n";"o";"p";"q";"r";"s";"t";"u";"v";"w";"x";"y";"z"},H3875)))&gt;0),"Invalid","Valid")</f>
        <v>Valid</v>
      </c>
      <c r="J3875" s="1" t="s">
        <v>26599</v>
      </c>
      <c r="K3875" s="1" t="s">
        <v>83</v>
      </c>
      <c r="L3875" s="1" t="s">
        <v>67</v>
      </c>
      <c r="M3875" s="1" t="s">
        <v>50</v>
      </c>
      <c r="N3875" s="1" t="s">
        <v>51</v>
      </c>
      <c r="O3875" s="1" t="s">
        <v>52</v>
      </c>
      <c r="P3875" t="s">
        <v>590</v>
      </c>
      <c r="Q3875" s="1" t="s">
        <v>1481</v>
      </c>
      <c r="R3875" s="1" t="s">
        <v>1774</v>
      </c>
      <c r="S3875" s="1" t="s">
        <v>743</v>
      </c>
      <c r="T3875" s="1" t="s">
        <v>26600</v>
      </c>
      <c r="U3875" s="1" t="s">
        <v>1300</v>
      </c>
      <c r="V3875" s="1" t="s">
        <v>6989</v>
      </c>
      <c r="W3875" s="1" t="s">
        <v>186</v>
      </c>
      <c r="X3875" t="str">
        <f t="shared" si="421"/>
        <v>Complete</v>
      </c>
      <c r="Y3875">
        <f>MAX(0,100-IF(G3875="Invalid",Config!$B$5,0)-IF(I3875="Invalid",Config!$B$6,0)-IF(X3875="Incomplete",Config!$B$7,0)-IF(AF3875="Yes",Config!$B$37,0))</f>
        <v>100</v>
      </c>
      <c r="Z3875" s="1">
        <f>IF(OR(TRIM(B3875)="",COUNTIF(Config!$B$15:$B$19,B3875)&gt;0),1,0)+IF(OR(TRIM(C3875)="",COUNTIF(Config!$B$15:$B$19,C3875)&gt;0),1,0)+IF(OR(TRIM(F3875)="",COUNTIF(Config!$B$15:$B$19,F3875)&gt;0),1,0)+IF(OR(TRIM(H3875)="",COUNTIF(Config!$B$15:$B$19,H3875)&gt;0),1,0)+IF(OR(TRIM(E3875)="",COUNTIF(Config!$B$15:$B$19,E3875)&gt;0),1,0)+IF(OR(TRIM(K3875)="",COUNTIF(Config!$B$15:$B$19,K3875)&gt;0),1,0)+IF(OR(TRIM(P3875)="",COUNTIF(Config!$B$15:$B$19,P3875)&gt;0),1,0)+IF(OR(TRIM(R3875)="",COUNTIF(Config!$B$15:$B$19,R3875)&gt;0),1,0)</f>
        <v>0</v>
      </c>
      <c r="AA3875" s="1" cm="1">
        <f t="array" ref="AA3875">SUMPRODUCT(LEN(H3875)-LEN(SUBSTITUTE(H3875,{"0";"1";"2";"3";"4";"5";"6";"7";"8";"9"},"")))</f>
        <v>10</v>
      </c>
      <c r="AC3875" t="str">
        <f t="shared" si="422"/>
        <v/>
      </c>
      <c r="AD3875">
        <f t="shared" si="423"/>
        <v>1</v>
      </c>
      <c r="AE3875">
        <f t="shared" si="424"/>
        <v>1</v>
      </c>
      <c r="AF3875" t="str">
        <f t="shared" si="425"/>
        <v>No</v>
      </c>
      <c r="AG3875">
        <f t="shared" ca="1" si="426"/>
        <v>86</v>
      </c>
      <c r="AH3875" t="str">
        <f ca="1">IF(OR(V3875="",AG3875=""),"Yes",IF(AG3875&gt;Config!$B$41,"Yes","No"))</f>
        <v>No</v>
      </c>
    </row>
    <row r="3876" spans="1:34" x14ac:dyDescent="0.25">
      <c r="A3876" s="1" t="s">
        <v>26601</v>
      </c>
      <c r="B3876" s="1" t="s">
        <v>1147</v>
      </c>
      <c r="C3876" s="1" t="s">
        <v>2104</v>
      </c>
      <c r="D3876" s="1" t="s">
        <v>5212</v>
      </c>
      <c r="E3876" s="1" t="s">
        <v>33927</v>
      </c>
      <c r="F3876" s="1" t="s">
        <v>26602</v>
      </c>
      <c r="G3876" t="str">
        <f t="shared" si="420"/>
        <v>Valid</v>
      </c>
      <c r="H3876" s="1" t="s">
        <v>26603</v>
      </c>
      <c r="I3876" t="str" cm="1">
        <f t="array" ref="I3876">IF(OR(TRIM(H3876)="",ISNUMBER(SEARCH("#",H3876)),AA3876&lt;Config!$B$8,SUMPRODUCT(--ISNUMBER(SEARCH({"a";"b";"c";"d";"e";"f";"g";"h";"i";"j";"k";"l";"m";"n";"o";"p";"q";"r";"s";"t";"u";"v";"w";"x";"y";"z"},H3876)))&gt;0),"Invalid","Valid")</f>
        <v>Valid</v>
      </c>
      <c r="J3876" s="1" t="s">
        <v>26604</v>
      </c>
      <c r="K3876" s="1" t="s">
        <v>163</v>
      </c>
      <c r="L3876" s="1" t="s">
        <v>67</v>
      </c>
      <c r="M3876" s="1" t="s">
        <v>103</v>
      </c>
      <c r="N3876" s="1" t="s">
        <v>68</v>
      </c>
      <c r="O3876" s="1" t="s">
        <v>149</v>
      </c>
      <c r="P3876" t="s">
        <v>53</v>
      </c>
      <c r="Q3876" s="1" t="s">
        <v>55</v>
      </c>
      <c r="R3876" s="1" t="s">
        <v>150</v>
      </c>
      <c r="S3876" s="1" t="s">
        <v>17368</v>
      </c>
      <c r="T3876" s="1" t="s">
        <v>26605</v>
      </c>
      <c r="U3876" s="1" t="s">
        <v>26606</v>
      </c>
      <c r="V3876" s="1" t="s">
        <v>10161</v>
      </c>
      <c r="W3876" s="1" t="s">
        <v>75</v>
      </c>
      <c r="X3876" t="str">
        <f t="shared" si="421"/>
        <v>Complete</v>
      </c>
      <c r="Y3876">
        <f>MAX(0,100-IF(G3876="Invalid",Config!$B$5,0)-IF(I3876="Invalid",Config!$B$6,0)-IF(X3876="Incomplete",Config!$B$7,0)-IF(AF3876="Yes",Config!$B$37,0))</f>
        <v>100</v>
      </c>
      <c r="Z3876" s="1">
        <f>IF(OR(TRIM(B3876)="",COUNTIF(Config!$B$15:$B$19,B3876)&gt;0),1,0)+IF(OR(TRIM(C3876)="",COUNTIF(Config!$B$15:$B$19,C3876)&gt;0),1,0)+IF(OR(TRIM(F3876)="",COUNTIF(Config!$B$15:$B$19,F3876)&gt;0),1,0)+IF(OR(TRIM(H3876)="",COUNTIF(Config!$B$15:$B$19,H3876)&gt;0),1,0)+IF(OR(TRIM(E3876)="",COUNTIF(Config!$B$15:$B$19,E3876)&gt;0),1,0)+IF(OR(TRIM(K3876)="",COUNTIF(Config!$B$15:$B$19,K3876)&gt;0),1,0)+IF(OR(TRIM(P3876)="",COUNTIF(Config!$B$15:$B$19,P3876)&gt;0),1,0)+IF(OR(TRIM(R3876)="",COUNTIF(Config!$B$15:$B$19,R3876)&gt;0),1,0)</f>
        <v>0</v>
      </c>
      <c r="AA3876" s="1" cm="1">
        <f t="array" ref="AA3876">SUMPRODUCT(LEN(H3876)-LEN(SUBSTITUTE(H3876,{"0";"1";"2";"3";"4";"5";"6";"7";"8";"9"},"")))</f>
        <v>12</v>
      </c>
      <c r="AC3876" t="str">
        <f t="shared" si="422"/>
        <v/>
      </c>
      <c r="AD3876">
        <f t="shared" si="423"/>
        <v>1</v>
      </c>
      <c r="AE3876">
        <f t="shared" si="424"/>
        <v>1</v>
      </c>
      <c r="AF3876" t="str">
        <f t="shared" si="425"/>
        <v>No</v>
      </c>
      <c r="AG3876">
        <f t="shared" ca="1" si="426"/>
        <v>699</v>
      </c>
      <c r="AH3876" t="str">
        <f ca="1">IF(OR(V3876="",AG3876=""),"Yes",IF(AG3876&gt;Config!$B$41,"Yes","No"))</f>
        <v>Yes</v>
      </c>
    </row>
    <row r="3877" spans="1:34" x14ac:dyDescent="0.25">
      <c r="A3877" s="1" t="s">
        <v>26607</v>
      </c>
      <c r="B3877" s="1" t="s">
        <v>1185</v>
      </c>
      <c r="C3877" s="1" t="s">
        <v>535</v>
      </c>
      <c r="D3877" s="1" t="s">
        <v>26608</v>
      </c>
      <c r="E3877" s="1" t="s">
        <v>35523</v>
      </c>
      <c r="F3877" s="1" t="s">
        <v>35524</v>
      </c>
      <c r="G3877" t="str">
        <f t="shared" si="420"/>
        <v>Valid</v>
      </c>
      <c r="H3877" s="1" t="s">
        <v>26609</v>
      </c>
      <c r="I3877" t="str" cm="1">
        <f t="array" ref="I3877">IF(OR(TRIM(H3877)="",ISNUMBER(SEARCH("#",H3877)),AA3877&lt;Config!$B$8,SUMPRODUCT(--ISNUMBER(SEARCH({"a";"b";"c";"d";"e";"f";"g";"h";"i";"j";"k";"l";"m";"n";"o";"p";"q";"r";"s";"t";"u";"v";"w";"x";"y";"z"},H3877)))&gt;0),"Invalid","Valid")</f>
        <v>Valid</v>
      </c>
      <c r="J3877" s="1" t="s">
        <v>26610</v>
      </c>
      <c r="K3877" s="1" t="s">
        <v>195</v>
      </c>
      <c r="L3877" s="1" t="s">
        <v>84</v>
      </c>
      <c r="M3877" s="1" t="s">
        <v>517</v>
      </c>
      <c r="N3877" s="1" t="s">
        <v>713</v>
      </c>
      <c r="O3877" s="1" t="s">
        <v>196</v>
      </c>
      <c r="P3877" t="s">
        <v>53</v>
      </c>
      <c r="Q3877" s="1" t="s">
        <v>181</v>
      </c>
      <c r="R3877" s="1" t="s">
        <v>197</v>
      </c>
      <c r="S3877" s="1" t="s">
        <v>26611</v>
      </c>
      <c r="T3877" s="1" t="s">
        <v>26612</v>
      </c>
      <c r="U3877" s="1" t="s">
        <v>21239</v>
      </c>
      <c r="V3877" s="1" t="s">
        <v>17807</v>
      </c>
      <c r="W3877" s="1" t="s">
        <v>40</v>
      </c>
      <c r="X3877" t="str">
        <f t="shared" si="421"/>
        <v>Complete</v>
      </c>
      <c r="Y3877">
        <f>MAX(0,100-IF(G3877="Invalid",Config!$B$5,0)-IF(I3877="Invalid",Config!$B$6,0)-IF(X3877="Incomplete",Config!$B$7,0)-IF(AF3877="Yes",Config!$B$37,0))</f>
        <v>100</v>
      </c>
      <c r="Z3877" s="1">
        <f>IF(OR(TRIM(B3877)="",COUNTIF(Config!$B$15:$B$19,B3877)&gt;0),1,0)+IF(OR(TRIM(C3877)="",COUNTIF(Config!$B$15:$B$19,C3877)&gt;0),1,0)+IF(OR(TRIM(F3877)="",COUNTIF(Config!$B$15:$B$19,F3877)&gt;0),1,0)+IF(OR(TRIM(H3877)="",COUNTIF(Config!$B$15:$B$19,H3877)&gt;0),1,0)+IF(OR(TRIM(E3877)="",COUNTIF(Config!$B$15:$B$19,E3877)&gt;0),1,0)+IF(OR(TRIM(K3877)="",COUNTIF(Config!$B$15:$B$19,K3877)&gt;0),1,0)+IF(OR(TRIM(P3877)="",COUNTIF(Config!$B$15:$B$19,P3877)&gt;0),1,0)+IF(OR(TRIM(R3877)="",COUNTIF(Config!$B$15:$B$19,R3877)&gt;0),1,0)</f>
        <v>0</v>
      </c>
      <c r="AA3877" s="1" cm="1">
        <f t="array" ref="AA3877">SUMPRODUCT(LEN(H3877)-LEN(SUBSTITUTE(H3877,{"0";"1";"2";"3";"4";"5";"6";"7";"8";"9"},"")))</f>
        <v>12</v>
      </c>
      <c r="AC3877" t="str">
        <f t="shared" si="422"/>
        <v/>
      </c>
      <c r="AD3877">
        <f t="shared" si="423"/>
        <v>1</v>
      </c>
      <c r="AE3877">
        <f t="shared" si="424"/>
        <v>1</v>
      </c>
      <c r="AF3877" t="str">
        <f t="shared" si="425"/>
        <v>No</v>
      </c>
      <c r="AG3877" t="str">
        <f t="shared" ca="1" si="426"/>
        <v/>
      </c>
      <c r="AH3877" t="str">
        <f ca="1">IF(OR(V3877="",AG3877=""),"Yes",IF(AG3877&gt;Config!$B$41,"Yes","No"))</f>
        <v>Yes</v>
      </c>
    </row>
    <row r="3878" spans="1:34" x14ac:dyDescent="0.25">
      <c r="A3878" s="1" t="s">
        <v>2260</v>
      </c>
      <c r="B3878" s="1" t="s">
        <v>1085</v>
      </c>
      <c r="C3878" s="1" t="s">
        <v>1400</v>
      </c>
      <c r="D3878" s="1" t="s">
        <v>26613</v>
      </c>
      <c r="E3878" s="1" t="s">
        <v>633</v>
      </c>
      <c r="F3878" s="1" t="s">
        <v>26614</v>
      </c>
      <c r="G3878" t="str">
        <f t="shared" si="420"/>
        <v>Valid</v>
      </c>
      <c r="H3878" s="1" t="s">
        <v>26615</v>
      </c>
      <c r="I3878" t="str" cm="1">
        <f t="array" ref="I3878">IF(OR(TRIM(H3878)="",ISNUMBER(SEARCH("#",H3878)),AA3878&lt;Config!$B$8,SUMPRODUCT(--ISNUMBER(SEARCH({"a";"b";"c";"d";"e";"f";"g";"h";"i";"j";"k";"l";"m";"n";"o";"p";"q";"r";"s";"t";"u";"v";"w";"x";"y";"z"},H3878)))&gt;0),"Invalid","Valid")</f>
        <v>Valid</v>
      </c>
      <c r="J3878" s="1" t="s">
        <v>26616</v>
      </c>
      <c r="K3878" s="1" t="s">
        <v>287</v>
      </c>
      <c r="L3878" s="1" t="s">
        <v>164</v>
      </c>
      <c r="M3878" s="1" t="s">
        <v>135</v>
      </c>
      <c r="N3878" s="1" t="s">
        <v>224</v>
      </c>
      <c r="O3878" s="1" t="s">
        <v>69</v>
      </c>
      <c r="P3878" t="s">
        <v>53</v>
      </c>
      <c r="Q3878" s="1" t="s">
        <v>55</v>
      </c>
      <c r="R3878" s="1" t="s">
        <v>70</v>
      </c>
      <c r="S3878" s="1" t="s">
        <v>17178</v>
      </c>
      <c r="T3878" s="1" t="s">
        <v>26617</v>
      </c>
      <c r="U3878" s="1" t="s">
        <v>26618</v>
      </c>
      <c r="V3878" s="1" t="s">
        <v>815</v>
      </c>
      <c r="W3878" s="1" t="s">
        <v>293</v>
      </c>
      <c r="X3878" t="str">
        <f t="shared" si="421"/>
        <v>Complete</v>
      </c>
      <c r="Y3878">
        <f>MAX(0,100-IF(G3878="Invalid",Config!$B$5,0)-IF(I3878="Invalid",Config!$B$6,0)-IF(X3878="Incomplete",Config!$B$7,0)-IF(AF3878="Yes",Config!$B$37,0))</f>
        <v>100</v>
      </c>
      <c r="Z3878" s="1">
        <f>IF(OR(TRIM(B3878)="",COUNTIF(Config!$B$15:$B$19,B3878)&gt;0),1,0)+IF(OR(TRIM(C3878)="",COUNTIF(Config!$B$15:$B$19,C3878)&gt;0),1,0)+IF(OR(TRIM(F3878)="",COUNTIF(Config!$B$15:$B$19,F3878)&gt;0),1,0)+IF(OR(TRIM(H3878)="",COUNTIF(Config!$B$15:$B$19,H3878)&gt;0),1,0)+IF(OR(TRIM(E3878)="",COUNTIF(Config!$B$15:$B$19,E3878)&gt;0),1,0)+IF(OR(TRIM(K3878)="",COUNTIF(Config!$B$15:$B$19,K3878)&gt;0),1,0)+IF(OR(TRIM(P3878)="",COUNTIF(Config!$B$15:$B$19,P3878)&gt;0),1,0)+IF(OR(TRIM(R3878)="",COUNTIF(Config!$B$15:$B$19,R3878)&gt;0),1,0)</f>
        <v>0</v>
      </c>
      <c r="AA3878" s="1" cm="1">
        <f t="array" ref="AA3878">SUMPRODUCT(LEN(H3878)-LEN(SUBSTITUTE(H3878,{"0";"1";"2";"3";"4";"5";"6";"7";"8";"9"},"")))</f>
        <v>12</v>
      </c>
      <c r="AC3878" t="str">
        <f t="shared" si="422"/>
        <v/>
      </c>
      <c r="AD3878">
        <f t="shared" si="423"/>
        <v>1</v>
      </c>
      <c r="AE3878">
        <f t="shared" si="424"/>
        <v>1</v>
      </c>
      <c r="AF3878" t="str">
        <f t="shared" si="425"/>
        <v>No</v>
      </c>
      <c r="AG3878">
        <f t="shared" ca="1" si="426"/>
        <v>447</v>
      </c>
      <c r="AH3878" t="str">
        <f ca="1">IF(OR(V3878="",AG3878=""),"Yes",IF(AG3878&gt;Config!$B$41,"Yes","No"))</f>
        <v>Yes</v>
      </c>
    </row>
    <row r="3879" spans="1:34" x14ac:dyDescent="0.25">
      <c r="A3879" s="1" t="s">
        <v>26619</v>
      </c>
      <c r="B3879" s="1" t="s">
        <v>928</v>
      </c>
      <c r="C3879" s="1" t="s">
        <v>189</v>
      </c>
      <c r="D3879" s="1" t="s">
        <v>26620</v>
      </c>
      <c r="E3879" s="1" t="s">
        <v>159</v>
      </c>
      <c r="F3879" s="1" t="s">
        <v>26621</v>
      </c>
      <c r="G3879" t="str">
        <f t="shared" si="420"/>
        <v>Valid</v>
      </c>
      <c r="H3879" s="1" t="s">
        <v>26622</v>
      </c>
      <c r="I3879" t="str" cm="1">
        <f t="array" ref="I3879">IF(OR(TRIM(H3879)="",ISNUMBER(SEARCH("#",H3879)),AA3879&lt;Config!$B$8,SUMPRODUCT(--ISNUMBER(SEARCH({"a";"b";"c";"d";"e";"f";"g";"h";"i";"j";"k";"l";"m";"n";"o";"p";"q";"r";"s";"t";"u";"v";"w";"x";"y";"z"},H3879)))&gt;0),"Invalid","Valid")</f>
        <v>Valid</v>
      </c>
      <c r="J3879" s="1" t="s">
        <v>26623</v>
      </c>
      <c r="K3879" s="1" t="s">
        <v>264</v>
      </c>
      <c r="L3879" s="1" t="s">
        <v>49</v>
      </c>
      <c r="M3879" s="1" t="s">
        <v>517</v>
      </c>
      <c r="N3879" s="1" t="s">
        <v>68</v>
      </c>
      <c r="O3879" s="1" t="s">
        <v>180</v>
      </c>
      <c r="P3879" t="s">
        <v>33</v>
      </c>
      <c r="Q3879" s="1" t="s">
        <v>34</v>
      </c>
      <c r="R3879" s="1" t="s">
        <v>2361</v>
      </c>
      <c r="S3879" s="1" t="s">
        <v>26624</v>
      </c>
      <c r="T3879" s="1" t="s">
        <v>26625</v>
      </c>
      <c r="U3879" s="1" t="s">
        <v>26626</v>
      </c>
      <c r="V3879" s="1" t="s">
        <v>140</v>
      </c>
      <c r="W3879" s="1" t="s">
        <v>40</v>
      </c>
      <c r="X3879" t="str">
        <f t="shared" si="421"/>
        <v>Complete</v>
      </c>
      <c r="Y3879">
        <f>MAX(0,100-IF(G3879="Invalid",Config!$B$5,0)-IF(I3879="Invalid",Config!$B$6,0)-IF(X3879="Incomplete",Config!$B$7,0)-IF(AF3879="Yes",Config!$B$37,0))</f>
        <v>100</v>
      </c>
      <c r="Z3879" s="1">
        <f>IF(OR(TRIM(B3879)="",COUNTIF(Config!$B$15:$B$19,B3879)&gt;0),1,0)+IF(OR(TRIM(C3879)="",COUNTIF(Config!$B$15:$B$19,C3879)&gt;0),1,0)+IF(OR(TRIM(F3879)="",COUNTIF(Config!$B$15:$B$19,F3879)&gt;0),1,0)+IF(OR(TRIM(H3879)="",COUNTIF(Config!$B$15:$B$19,H3879)&gt;0),1,0)+IF(OR(TRIM(E3879)="",COUNTIF(Config!$B$15:$B$19,E3879)&gt;0),1,0)+IF(OR(TRIM(K3879)="",COUNTIF(Config!$B$15:$B$19,K3879)&gt;0),1,0)+IF(OR(TRIM(P3879)="",COUNTIF(Config!$B$15:$B$19,P3879)&gt;0),1,0)+IF(OR(TRIM(R3879)="",COUNTIF(Config!$B$15:$B$19,R3879)&gt;0),1,0)</f>
        <v>0</v>
      </c>
      <c r="AA3879" s="1" cm="1">
        <f t="array" ref="AA3879">SUMPRODUCT(LEN(H3879)-LEN(SUBSTITUTE(H3879,{"0";"1";"2";"3";"4";"5";"6";"7";"8";"9"},"")))</f>
        <v>10</v>
      </c>
      <c r="AC3879" t="str">
        <f t="shared" si="422"/>
        <v/>
      </c>
      <c r="AD3879">
        <f t="shared" si="423"/>
        <v>1</v>
      </c>
      <c r="AE3879">
        <f t="shared" si="424"/>
        <v>1</v>
      </c>
      <c r="AF3879" t="str">
        <f t="shared" si="425"/>
        <v>No</v>
      </c>
      <c r="AG3879">
        <f t="shared" ca="1" si="426"/>
        <v>37</v>
      </c>
      <c r="AH3879" t="str">
        <f ca="1">IF(OR(V3879="",AG3879=""),"Yes",IF(AG3879&gt;Config!$B$41,"Yes","No"))</f>
        <v>No</v>
      </c>
    </row>
    <row r="3880" spans="1:34" x14ac:dyDescent="0.25">
      <c r="A3880" s="1" t="s">
        <v>26627</v>
      </c>
      <c r="B3880" s="1" t="s">
        <v>2374</v>
      </c>
      <c r="C3880" s="1" t="s">
        <v>43</v>
      </c>
      <c r="D3880" s="1" t="s">
        <v>26628</v>
      </c>
      <c r="E3880" s="1" t="s">
        <v>283</v>
      </c>
      <c r="F3880" s="1" t="s">
        <v>26162</v>
      </c>
      <c r="G3880" t="str">
        <f t="shared" si="420"/>
        <v>Valid</v>
      </c>
      <c r="H3880" s="1" t="s">
        <v>26629</v>
      </c>
      <c r="I3880" t="str" cm="1">
        <f t="array" ref="I3880">IF(OR(TRIM(H3880)="",ISNUMBER(SEARCH("#",H3880)),AA3880&lt;Config!$B$8,SUMPRODUCT(--ISNUMBER(SEARCH({"a";"b";"c";"d";"e";"f";"g";"h";"i";"j";"k";"l";"m";"n";"o";"p";"q";"r";"s";"t";"u";"v";"w";"x";"y";"z"},H3880)))&gt;0),"Invalid","Valid")</f>
        <v>Valid</v>
      </c>
      <c r="J3880" s="1" t="s">
        <v>26630</v>
      </c>
      <c r="K3880" s="1" t="s">
        <v>287</v>
      </c>
      <c r="L3880" s="1" t="s">
        <v>450</v>
      </c>
      <c r="M3880" s="1" t="s">
        <v>50</v>
      </c>
      <c r="N3880" s="1" t="s">
        <v>33819</v>
      </c>
      <c r="O3880" s="1" t="s">
        <v>69</v>
      </c>
      <c r="P3880" t="s">
        <v>104</v>
      </c>
      <c r="Q3880" s="1" t="s">
        <v>105</v>
      </c>
      <c r="R3880" s="1" t="s">
        <v>922</v>
      </c>
      <c r="S3880" s="1" t="s">
        <v>26631</v>
      </c>
      <c r="T3880" s="1" t="s">
        <v>26632</v>
      </c>
      <c r="U3880" s="1" t="s">
        <v>4482</v>
      </c>
      <c r="V3880" s="1" t="s">
        <v>23010</v>
      </c>
      <c r="W3880" s="1" t="s">
        <v>125</v>
      </c>
      <c r="X3880" t="str">
        <f t="shared" si="421"/>
        <v>Complete</v>
      </c>
      <c r="Y3880">
        <f>MAX(0,100-IF(G3880="Invalid",Config!$B$5,0)-IF(I3880="Invalid",Config!$B$6,0)-IF(X3880="Incomplete",Config!$B$7,0)-IF(AF3880="Yes",Config!$B$37,0))</f>
        <v>75</v>
      </c>
      <c r="Z3880" s="1">
        <f>IF(OR(TRIM(B3880)="",COUNTIF(Config!$B$15:$B$19,B3880)&gt;0),1,0)+IF(OR(TRIM(C3880)="",COUNTIF(Config!$B$15:$B$19,C3880)&gt;0),1,0)+IF(OR(TRIM(F3880)="",COUNTIF(Config!$B$15:$B$19,F3880)&gt;0),1,0)+IF(OR(TRIM(H3880)="",COUNTIF(Config!$B$15:$B$19,H3880)&gt;0),1,0)+IF(OR(TRIM(E3880)="",COUNTIF(Config!$B$15:$B$19,E3880)&gt;0),1,0)+IF(OR(TRIM(K3880)="",COUNTIF(Config!$B$15:$B$19,K3880)&gt;0),1,0)+IF(OR(TRIM(P3880)="",COUNTIF(Config!$B$15:$B$19,P3880)&gt;0),1,0)+IF(OR(TRIM(R3880)="",COUNTIF(Config!$B$15:$B$19,R3880)&gt;0),1,0)</f>
        <v>0</v>
      </c>
      <c r="AA3880" s="1" cm="1">
        <f t="array" ref="AA3880">SUMPRODUCT(LEN(H3880)-LEN(SUBSTITUTE(H3880,{"0";"1";"2";"3";"4";"5";"6";"7";"8";"9"},"")))</f>
        <v>10</v>
      </c>
      <c r="AC3880" t="str">
        <f t="shared" si="422"/>
        <v>Potential Duplicate</v>
      </c>
      <c r="AD3880">
        <f t="shared" si="423"/>
        <v>2</v>
      </c>
      <c r="AE3880">
        <f t="shared" si="424"/>
        <v>1</v>
      </c>
      <c r="AF3880" t="str">
        <f t="shared" si="425"/>
        <v>Yes</v>
      </c>
      <c r="AG3880">
        <f t="shared" ca="1" si="426"/>
        <v>394</v>
      </c>
      <c r="AH3880" t="str">
        <f ca="1">IF(OR(V3880="",AG3880=""),"Yes",IF(AG3880&gt;Config!$B$41,"Yes","No"))</f>
        <v>Yes</v>
      </c>
    </row>
    <row r="3881" spans="1:34" x14ac:dyDescent="0.25">
      <c r="A3881" s="1" t="s">
        <v>26633</v>
      </c>
      <c r="B3881" s="1" t="s">
        <v>2392</v>
      </c>
      <c r="C3881" s="1" t="s">
        <v>410</v>
      </c>
      <c r="D3881" s="1" t="s">
        <v>4731</v>
      </c>
      <c r="E3881" s="1" t="s">
        <v>33907</v>
      </c>
      <c r="F3881" s="1" t="s">
        <v>26634</v>
      </c>
      <c r="G3881" t="str">
        <f t="shared" si="420"/>
        <v>Valid</v>
      </c>
      <c r="H3881" s="1" t="s">
        <v>22441</v>
      </c>
      <c r="I3881" t="str" cm="1">
        <f t="array" ref="I3881">IF(OR(TRIM(H3881)="",ISNUMBER(SEARCH("#",H3881)),AA3881&lt;Config!$B$8,SUMPRODUCT(--ISNUMBER(SEARCH({"a";"b";"c";"d";"e";"f";"g";"h";"i";"j";"k";"l";"m";"n";"o";"p";"q";"r";"s";"t";"u";"v";"w";"x";"y";"z"},H3881)))&gt;0),"Invalid","Valid")</f>
        <v>Valid</v>
      </c>
      <c r="J3881" s="1" t="s">
        <v>26635</v>
      </c>
      <c r="K3881" s="1" t="s">
        <v>147</v>
      </c>
      <c r="L3881" s="1" t="s">
        <v>84</v>
      </c>
      <c r="M3881" s="1" t="s">
        <v>33827</v>
      </c>
      <c r="N3881" s="1" t="s">
        <v>252</v>
      </c>
      <c r="O3881" s="1" t="s">
        <v>180</v>
      </c>
      <c r="P3881" t="s">
        <v>236</v>
      </c>
      <c r="Q3881" s="1" t="s">
        <v>238</v>
      </c>
      <c r="R3881" s="1" t="s">
        <v>253</v>
      </c>
      <c r="S3881" s="1" t="s">
        <v>15314</v>
      </c>
      <c r="T3881" s="1" t="s">
        <v>26636</v>
      </c>
      <c r="U3881" s="1" t="s">
        <v>12283</v>
      </c>
      <c r="V3881" s="1" t="s">
        <v>5469</v>
      </c>
      <c r="W3881" s="1" t="s">
        <v>202</v>
      </c>
      <c r="X3881" t="str">
        <f t="shared" si="421"/>
        <v>Complete</v>
      </c>
      <c r="Y3881">
        <f>MAX(0,100-IF(G3881="Invalid",Config!$B$5,0)-IF(I3881="Invalid",Config!$B$6,0)-IF(X3881="Incomplete",Config!$B$7,0)-IF(AF3881="Yes",Config!$B$37,0))</f>
        <v>75</v>
      </c>
      <c r="Z3881" s="1">
        <f>IF(OR(TRIM(B3881)="",COUNTIF(Config!$B$15:$B$19,B3881)&gt;0),1,0)+IF(OR(TRIM(C3881)="",COUNTIF(Config!$B$15:$B$19,C3881)&gt;0),1,0)+IF(OR(TRIM(F3881)="",COUNTIF(Config!$B$15:$B$19,F3881)&gt;0),1,0)+IF(OR(TRIM(H3881)="",COUNTIF(Config!$B$15:$B$19,H3881)&gt;0),1,0)+IF(OR(TRIM(E3881)="",COUNTIF(Config!$B$15:$B$19,E3881)&gt;0),1,0)+IF(OR(TRIM(K3881)="",COUNTIF(Config!$B$15:$B$19,K3881)&gt;0),1,0)+IF(OR(TRIM(P3881)="",COUNTIF(Config!$B$15:$B$19,P3881)&gt;0),1,0)+IF(OR(TRIM(R3881)="",COUNTIF(Config!$B$15:$B$19,R3881)&gt;0),1,0)</f>
        <v>0</v>
      </c>
      <c r="AA3881" s="1" cm="1">
        <f t="array" ref="AA3881">SUMPRODUCT(LEN(H3881)-LEN(SUBSTITUTE(H3881,{"0";"1";"2";"3";"4";"5";"6";"7";"8";"9"},"")))</f>
        <v>11</v>
      </c>
      <c r="AC3881" t="str">
        <f t="shared" si="422"/>
        <v>Potential Duplicate</v>
      </c>
      <c r="AD3881">
        <f t="shared" si="423"/>
        <v>1</v>
      </c>
      <c r="AE3881">
        <f t="shared" si="424"/>
        <v>2</v>
      </c>
      <c r="AF3881" t="str">
        <f t="shared" si="425"/>
        <v>Yes</v>
      </c>
      <c r="AG3881">
        <f t="shared" ca="1" si="426"/>
        <v>724</v>
      </c>
      <c r="AH3881" t="str">
        <f ca="1">IF(OR(V3881="",AG3881=""),"Yes",IF(AG3881&gt;Config!$B$41,"Yes","No"))</f>
        <v>Yes</v>
      </c>
    </row>
    <row r="3882" spans="1:34" x14ac:dyDescent="0.25">
      <c r="A3882" s="1" t="s">
        <v>26637</v>
      </c>
      <c r="B3882" s="1" t="s">
        <v>1557</v>
      </c>
      <c r="C3882" s="1" t="s">
        <v>1068</v>
      </c>
      <c r="D3882" s="1" t="s">
        <v>3817</v>
      </c>
      <c r="E3882" s="1" t="s">
        <v>34556</v>
      </c>
      <c r="F3882" s="1" t="s">
        <v>26638</v>
      </c>
      <c r="G3882" t="str">
        <f t="shared" si="420"/>
        <v>Valid</v>
      </c>
      <c r="H3882" s="1" t="s">
        <v>26639</v>
      </c>
      <c r="I3882" t="str" cm="1">
        <f t="array" ref="I3882">IF(OR(TRIM(H3882)="",ISNUMBER(SEARCH("#",H3882)),AA3882&lt;Config!$B$8,SUMPRODUCT(--ISNUMBER(SEARCH({"a";"b";"c";"d";"e";"f";"g";"h";"i";"j";"k";"l";"m";"n";"o";"p";"q";"r";"s";"t";"u";"v";"w";"x";"y";"z"},H3882)))&gt;0),"Invalid","Valid")</f>
        <v>Valid</v>
      </c>
      <c r="J3882" s="1" t="s">
        <v>26640</v>
      </c>
      <c r="K3882" s="1" t="s">
        <v>516</v>
      </c>
      <c r="L3882" s="1" t="s">
        <v>49</v>
      </c>
      <c r="M3882" s="1" t="s">
        <v>118</v>
      </c>
      <c r="N3882" s="1" t="s">
        <v>252</v>
      </c>
      <c r="O3882" s="1" t="s">
        <v>52</v>
      </c>
      <c r="P3882" t="s">
        <v>87</v>
      </c>
      <c r="Q3882" s="1" t="s">
        <v>88</v>
      </c>
      <c r="R3882" s="1" t="s">
        <v>550</v>
      </c>
      <c r="S3882" s="1" t="s">
        <v>26641</v>
      </c>
      <c r="T3882" s="1" t="s">
        <v>26642</v>
      </c>
      <c r="U3882" s="1" t="s">
        <v>3085</v>
      </c>
      <c r="V3882" s="1" t="s">
        <v>140</v>
      </c>
      <c r="W3882" s="1" t="s">
        <v>384</v>
      </c>
      <c r="X3882" t="str">
        <f t="shared" si="421"/>
        <v>Complete</v>
      </c>
      <c r="Y3882">
        <f>MAX(0,100-IF(G3882="Invalid",Config!$B$5,0)-IF(I3882="Invalid",Config!$B$6,0)-IF(X3882="Incomplete",Config!$B$7,0)-IF(AF3882="Yes",Config!$B$37,0))</f>
        <v>100</v>
      </c>
      <c r="Z3882" s="1">
        <f>IF(OR(TRIM(B3882)="",COUNTIF(Config!$B$15:$B$19,B3882)&gt;0),1,0)+IF(OR(TRIM(C3882)="",COUNTIF(Config!$B$15:$B$19,C3882)&gt;0),1,0)+IF(OR(TRIM(F3882)="",COUNTIF(Config!$B$15:$B$19,F3882)&gt;0),1,0)+IF(OR(TRIM(H3882)="",COUNTIF(Config!$B$15:$B$19,H3882)&gt;0),1,0)+IF(OR(TRIM(E3882)="",COUNTIF(Config!$B$15:$B$19,E3882)&gt;0),1,0)+IF(OR(TRIM(K3882)="",COUNTIF(Config!$B$15:$B$19,K3882)&gt;0),1,0)+IF(OR(TRIM(P3882)="",COUNTIF(Config!$B$15:$B$19,P3882)&gt;0),1,0)+IF(OR(TRIM(R3882)="",COUNTIF(Config!$B$15:$B$19,R3882)&gt;0),1,0)</f>
        <v>0</v>
      </c>
      <c r="AA3882" s="1" cm="1">
        <f t="array" ref="AA3882">SUMPRODUCT(LEN(H3882)-LEN(SUBSTITUTE(H3882,{"0";"1";"2";"3";"4";"5";"6";"7";"8";"9"},"")))</f>
        <v>11</v>
      </c>
      <c r="AC3882" t="str">
        <f t="shared" si="422"/>
        <v/>
      </c>
      <c r="AD3882">
        <f t="shared" si="423"/>
        <v>1</v>
      </c>
      <c r="AE3882">
        <f t="shared" si="424"/>
        <v>1</v>
      </c>
      <c r="AF3882" t="str">
        <f t="shared" si="425"/>
        <v>No</v>
      </c>
      <c r="AG3882">
        <f t="shared" ca="1" si="426"/>
        <v>37</v>
      </c>
      <c r="AH3882" t="str">
        <f ca="1">IF(OR(V3882="",AG3882=""),"Yes",IF(AG3882&gt;Config!$B$41,"Yes","No"))</f>
        <v>No</v>
      </c>
    </row>
    <row r="3883" spans="1:34" x14ac:dyDescent="0.25">
      <c r="A3883" s="1" t="s">
        <v>26643</v>
      </c>
      <c r="B3883" s="1" t="s">
        <v>1399</v>
      </c>
      <c r="C3883" s="1" t="s">
        <v>33815</v>
      </c>
      <c r="D3883" s="1" t="s">
        <v>1399</v>
      </c>
      <c r="E3883" s="1" t="s">
        <v>35525</v>
      </c>
      <c r="F3883" s="1" t="s">
        <v>26644</v>
      </c>
      <c r="G3883" t="str">
        <f t="shared" si="420"/>
        <v>Valid</v>
      </c>
      <c r="H3883" s="1" t="s">
        <v>26645</v>
      </c>
      <c r="I3883" t="str" cm="1">
        <f t="array" ref="I3883">IF(OR(TRIM(H3883)="",ISNUMBER(SEARCH("#",H3883)),AA3883&lt;Config!$B$8,SUMPRODUCT(--ISNUMBER(SEARCH({"a";"b";"c";"d";"e";"f";"g";"h";"i";"j";"k";"l";"m";"n";"o";"p";"q";"r";"s";"t";"u";"v";"w";"x";"y";"z"},H3883)))&gt;0),"Invalid","Valid")</f>
        <v>Valid</v>
      </c>
      <c r="J3883" s="1" t="s">
        <v>26646</v>
      </c>
      <c r="K3883" s="1" t="s">
        <v>133</v>
      </c>
      <c r="L3883" s="1" t="s">
        <v>84</v>
      </c>
      <c r="M3883" s="1" t="s">
        <v>85</v>
      </c>
      <c r="N3883" s="1" t="s">
        <v>713</v>
      </c>
      <c r="O3883" s="1" t="s">
        <v>69</v>
      </c>
      <c r="P3883" t="s">
        <v>33</v>
      </c>
      <c r="Q3883" s="1" t="s">
        <v>34</v>
      </c>
      <c r="R3883" s="1" t="s">
        <v>120</v>
      </c>
      <c r="S3883" s="1" t="s">
        <v>26647</v>
      </c>
      <c r="T3883" s="1" t="s">
        <v>26648</v>
      </c>
      <c r="U3883" s="1" t="s">
        <v>5170</v>
      </c>
      <c r="V3883" s="1" t="s">
        <v>26649</v>
      </c>
      <c r="W3883" s="1" t="s">
        <v>40</v>
      </c>
      <c r="X3883" t="str">
        <f t="shared" si="421"/>
        <v>Incomplete</v>
      </c>
      <c r="Y3883">
        <f>MAX(0,100-IF(G3883="Invalid",Config!$B$5,0)-IF(I3883="Invalid",Config!$B$6,0)-IF(X3883="Incomplete",Config!$B$7,0)-IF(AF3883="Yes",Config!$B$37,0))</f>
        <v>60</v>
      </c>
      <c r="Z3883" s="1">
        <f>IF(OR(TRIM(B3883)="",COUNTIF(Config!$B$15:$B$19,B3883)&gt;0),1,0)+IF(OR(TRIM(C3883)="",COUNTIF(Config!$B$15:$B$19,C3883)&gt;0),1,0)+IF(OR(TRIM(F3883)="",COUNTIF(Config!$B$15:$B$19,F3883)&gt;0),1,0)+IF(OR(TRIM(H3883)="",COUNTIF(Config!$B$15:$B$19,H3883)&gt;0),1,0)+IF(OR(TRIM(E3883)="",COUNTIF(Config!$B$15:$B$19,E3883)&gt;0),1,0)+IF(OR(TRIM(K3883)="",COUNTIF(Config!$B$15:$B$19,K3883)&gt;0),1,0)+IF(OR(TRIM(P3883)="",COUNTIF(Config!$B$15:$B$19,P3883)&gt;0),1,0)+IF(OR(TRIM(R3883)="",COUNTIF(Config!$B$15:$B$19,R3883)&gt;0),1,0)</f>
        <v>1</v>
      </c>
      <c r="AA3883" s="1" cm="1">
        <f t="array" ref="AA3883">SUMPRODUCT(LEN(H3883)-LEN(SUBSTITUTE(H3883,{"0";"1";"2";"3";"4";"5";"6";"7";"8";"9"},"")))</f>
        <v>10</v>
      </c>
      <c r="AC3883" t="str">
        <f t="shared" si="422"/>
        <v>Incomplete Profile</v>
      </c>
      <c r="AD3883">
        <f t="shared" si="423"/>
        <v>1</v>
      </c>
      <c r="AE3883">
        <f t="shared" si="424"/>
        <v>1</v>
      </c>
      <c r="AF3883" t="str">
        <f t="shared" si="425"/>
        <v>No</v>
      </c>
      <c r="AG3883">
        <f t="shared" ca="1" si="426"/>
        <v>145</v>
      </c>
      <c r="AH3883" t="str">
        <f ca="1">IF(OR(V3883="",AG3883=""),"Yes",IF(AG3883&gt;Config!$B$41,"Yes","No"))</f>
        <v>No</v>
      </c>
    </row>
    <row r="3884" spans="1:34" x14ac:dyDescent="0.25">
      <c r="A3884" s="1" t="s">
        <v>26650</v>
      </c>
      <c r="B3884" s="1" t="s">
        <v>1624</v>
      </c>
      <c r="C3884" s="1" t="s">
        <v>273</v>
      </c>
      <c r="D3884" s="1" t="s">
        <v>26651</v>
      </c>
      <c r="E3884" s="1" t="s">
        <v>578</v>
      </c>
      <c r="F3884" s="1" t="s">
        <v>26652</v>
      </c>
      <c r="G3884" t="str">
        <f t="shared" si="420"/>
        <v>Valid</v>
      </c>
      <c r="H3884" s="1" t="s">
        <v>26653</v>
      </c>
      <c r="I3884" t="str" cm="1">
        <f t="array" ref="I3884">IF(OR(TRIM(H3884)="",ISNUMBER(SEARCH("#",H3884)),AA3884&lt;Config!$B$8,SUMPRODUCT(--ISNUMBER(SEARCH({"a";"b";"c";"d";"e";"f";"g";"h";"i";"j";"k";"l";"m";"n";"o";"p";"q";"r";"s";"t";"u";"v";"w";"x";"y";"z"},H3884)))&gt;0),"Invalid","Valid")</f>
        <v>Valid</v>
      </c>
      <c r="J3884" s="1" t="s">
        <v>26654</v>
      </c>
      <c r="K3884" s="1" t="s">
        <v>866</v>
      </c>
      <c r="L3884" s="1" t="s">
        <v>179</v>
      </c>
      <c r="M3884" s="1" t="s">
        <v>391</v>
      </c>
      <c r="N3884" s="1" t="s">
        <v>437</v>
      </c>
      <c r="O3884" s="1" t="s">
        <v>149</v>
      </c>
      <c r="P3884" t="s">
        <v>53</v>
      </c>
      <c r="Q3884" s="1" t="s">
        <v>150</v>
      </c>
      <c r="R3884" s="1" t="s">
        <v>197</v>
      </c>
      <c r="S3884" s="1" t="s">
        <v>12696</v>
      </c>
      <c r="T3884" s="1" t="s">
        <v>26655</v>
      </c>
      <c r="U3884" s="1" t="s">
        <v>9291</v>
      </c>
      <c r="V3884" s="1" t="s">
        <v>4766</v>
      </c>
      <c r="W3884" s="1" t="s">
        <v>293</v>
      </c>
      <c r="X3884" t="str">
        <f t="shared" si="421"/>
        <v>Complete</v>
      </c>
      <c r="Y3884">
        <f>MAX(0,100-IF(G3884="Invalid",Config!$B$5,0)-IF(I3884="Invalid",Config!$B$6,0)-IF(X3884="Incomplete",Config!$B$7,0)-IF(AF3884="Yes",Config!$B$37,0))</f>
        <v>100</v>
      </c>
      <c r="Z3884" s="1">
        <f>IF(OR(TRIM(B3884)="",COUNTIF(Config!$B$15:$B$19,B3884)&gt;0),1,0)+IF(OR(TRIM(C3884)="",COUNTIF(Config!$B$15:$B$19,C3884)&gt;0),1,0)+IF(OR(TRIM(F3884)="",COUNTIF(Config!$B$15:$B$19,F3884)&gt;0),1,0)+IF(OR(TRIM(H3884)="",COUNTIF(Config!$B$15:$B$19,H3884)&gt;0),1,0)+IF(OR(TRIM(E3884)="",COUNTIF(Config!$B$15:$B$19,E3884)&gt;0),1,0)+IF(OR(TRIM(K3884)="",COUNTIF(Config!$B$15:$B$19,K3884)&gt;0),1,0)+IF(OR(TRIM(P3884)="",COUNTIF(Config!$B$15:$B$19,P3884)&gt;0),1,0)+IF(OR(TRIM(R3884)="",COUNTIF(Config!$B$15:$B$19,R3884)&gt;0),1,0)</f>
        <v>0</v>
      </c>
      <c r="AA3884" s="1" cm="1">
        <f t="array" ref="AA3884">SUMPRODUCT(LEN(H3884)-LEN(SUBSTITUTE(H3884,{"0";"1";"2";"3";"4";"5";"6";"7";"8";"9"},"")))</f>
        <v>12</v>
      </c>
      <c r="AC3884" t="str">
        <f t="shared" si="422"/>
        <v/>
      </c>
      <c r="AD3884">
        <f t="shared" si="423"/>
        <v>1</v>
      </c>
      <c r="AE3884">
        <f t="shared" si="424"/>
        <v>1</v>
      </c>
      <c r="AF3884" t="str">
        <f t="shared" si="425"/>
        <v>No</v>
      </c>
      <c r="AG3884">
        <f t="shared" ca="1" si="426"/>
        <v>296</v>
      </c>
      <c r="AH3884" t="str">
        <f ca="1">IF(OR(V3884="",AG3884=""),"Yes",IF(AG3884&gt;Config!$B$41,"Yes","No"))</f>
        <v>No</v>
      </c>
    </row>
    <row r="3885" spans="1:34" x14ac:dyDescent="0.25">
      <c r="A3885" s="1" t="s">
        <v>26656</v>
      </c>
      <c r="B3885" s="1" t="s">
        <v>386</v>
      </c>
      <c r="C3885" s="1" t="s">
        <v>97</v>
      </c>
      <c r="D3885" s="1" t="s">
        <v>27790</v>
      </c>
      <c r="E3885" s="1" t="s">
        <v>2178</v>
      </c>
      <c r="F3885" s="1" t="s">
        <v>26657</v>
      </c>
      <c r="G3885" t="str">
        <f t="shared" si="420"/>
        <v>Valid</v>
      </c>
      <c r="H3885" s="1" t="s">
        <v>26658</v>
      </c>
      <c r="I3885" t="str" cm="1">
        <f t="array" ref="I3885">IF(OR(TRIM(H3885)="",ISNUMBER(SEARCH("#",H3885)),AA3885&lt;Config!$B$8,SUMPRODUCT(--ISNUMBER(SEARCH({"a";"b";"c";"d";"e";"f";"g";"h";"i";"j";"k";"l";"m";"n";"o";"p";"q";"r";"s";"t";"u";"v";"w";"x";"y";"z"},H3885)))&gt;0),"Invalid","Valid")</f>
        <v>Valid</v>
      </c>
      <c r="J3885" s="1" t="s">
        <v>26659</v>
      </c>
      <c r="K3885" s="1" t="s">
        <v>163</v>
      </c>
      <c r="L3885" s="1" t="s">
        <v>29</v>
      </c>
      <c r="M3885" s="1" t="s">
        <v>135</v>
      </c>
      <c r="N3885" s="1" t="s">
        <v>252</v>
      </c>
      <c r="O3885" s="1" t="s">
        <v>149</v>
      </c>
      <c r="P3885" t="s">
        <v>314</v>
      </c>
      <c r="Q3885" s="1" t="s">
        <v>316</v>
      </c>
      <c r="R3885" s="1" t="s">
        <v>663</v>
      </c>
      <c r="S3885" s="1" t="s">
        <v>2005</v>
      </c>
      <c r="T3885" s="1" t="s">
        <v>26660</v>
      </c>
      <c r="U3885" s="1" t="s">
        <v>5322</v>
      </c>
      <c r="V3885" s="1" t="s">
        <v>140</v>
      </c>
      <c r="W3885" s="1" t="s">
        <v>293</v>
      </c>
      <c r="X3885" t="str">
        <f t="shared" si="421"/>
        <v>Complete</v>
      </c>
      <c r="Y3885">
        <f>MAX(0,100-IF(G3885="Invalid",Config!$B$5,0)-IF(I3885="Invalid",Config!$B$6,0)-IF(X3885="Incomplete",Config!$B$7,0)-IF(AF3885="Yes",Config!$B$37,0))</f>
        <v>100</v>
      </c>
      <c r="Z3885" s="1">
        <f>IF(OR(TRIM(B3885)="",COUNTIF(Config!$B$15:$B$19,B3885)&gt;0),1,0)+IF(OR(TRIM(C3885)="",COUNTIF(Config!$B$15:$B$19,C3885)&gt;0),1,0)+IF(OR(TRIM(F3885)="",COUNTIF(Config!$B$15:$B$19,F3885)&gt;0),1,0)+IF(OR(TRIM(H3885)="",COUNTIF(Config!$B$15:$B$19,H3885)&gt;0),1,0)+IF(OR(TRIM(E3885)="",COUNTIF(Config!$B$15:$B$19,E3885)&gt;0),1,0)+IF(OR(TRIM(K3885)="",COUNTIF(Config!$B$15:$B$19,K3885)&gt;0),1,0)+IF(OR(TRIM(P3885)="",COUNTIF(Config!$B$15:$B$19,P3885)&gt;0),1,0)+IF(OR(TRIM(R3885)="",COUNTIF(Config!$B$15:$B$19,R3885)&gt;0),1,0)</f>
        <v>0</v>
      </c>
      <c r="AA3885" s="1" cm="1">
        <f t="array" ref="AA3885">SUMPRODUCT(LEN(H3885)-LEN(SUBSTITUTE(H3885,{"0";"1";"2";"3";"4";"5";"6";"7";"8";"9"},"")))</f>
        <v>12</v>
      </c>
      <c r="AC3885" t="str">
        <f t="shared" si="422"/>
        <v/>
      </c>
      <c r="AD3885">
        <f t="shared" si="423"/>
        <v>1</v>
      </c>
      <c r="AE3885">
        <f t="shared" si="424"/>
        <v>1</v>
      </c>
      <c r="AF3885" t="str">
        <f t="shared" si="425"/>
        <v>No</v>
      </c>
      <c r="AG3885">
        <f t="shared" ca="1" si="426"/>
        <v>37</v>
      </c>
      <c r="AH3885" t="str">
        <f ca="1">IF(OR(V3885="",AG3885=""),"Yes",IF(AG3885&gt;Config!$B$41,"Yes","No"))</f>
        <v>No</v>
      </c>
    </row>
    <row r="3886" spans="1:34" x14ac:dyDescent="0.25">
      <c r="A3886" s="1" t="s">
        <v>26661</v>
      </c>
      <c r="B3886" s="1" t="s">
        <v>650</v>
      </c>
      <c r="C3886" s="1" t="s">
        <v>1166</v>
      </c>
      <c r="D3886" s="1" t="s">
        <v>10884</v>
      </c>
      <c r="E3886" s="1" t="s">
        <v>35526</v>
      </c>
      <c r="F3886" s="1" t="s">
        <v>26662</v>
      </c>
      <c r="G3886" t="str">
        <f t="shared" si="420"/>
        <v>Valid</v>
      </c>
      <c r="H3886" s="1" t="s">
        <v>26663</v>
      </c>
      <c r="I3886" t="str" cm="1">
        <f t="array" ref="I3886">IF(OR(TRIM(H3886)="",ISNUMBER(SEARCH("#",H3886)),AA3886&lt;Config!$B$8,SUMPRODUCT(--ISNUMBER(SEARCH({"a";"b";"c";"d";"e";"f";"g";"h";"i";"j";"k";"l";"m";"n";"o";"p";"q";"r";"s";"t";"u";"v";"w";"x";"y";"z"},H3886)))&gt;0),"Invalid","Valid")</f>
        <v>Valid</v>
      </c>
      <c r="J3886" s="1" t="s">
        <v>26664</v>
      </c>
      <c r="K3886" s="1" t="s">
        <v>504</v>
      </c>
      <c r="L3886" s="1" t="s">
        <v>102</v>
      </c>
      <c r="M3886" s="1" t="s">
        <v>85</v>
      </c>
      <c r="N3886" s="1" t="s">
        <v>31</v>
      </c>
      <c r="O3886" s="1" t="s">
        <v>149</v>
      </c>
      <c r="P3886" t="s">
        <v>104</v>
      </c>
      <c r="Q3886" s="1" t="s">
        <v>732</v>
      </c>
      <c r="R3886" s="1" t="s">
        <v>922</v>
      </c>
      <c r="S3886" s="1" t="s">
        <v>26665</v>
      </c>
      <c r="T3886" s="1" t="s">
        <v>26666</v>
      </c>
      <c r="U3886" s="1" t="s">
        <v>20944</v>
      </c>
      <c r="V3886" s="1" t="s">
        <v>993</v>
      </c>
      <c r="W3886" s="1" t="s">
        <v>94</v>
      </c>
      <c r="X3886" t="str">
        <f t="shared" si="421"/>
        <v>Complete</v>
      </c>
      <c r="Y3886">
        <f>MAX(0,100-IF(G3886="Invalid",Config!$B$5,0)-IF(I3886="Invalid",Config!$B$6,0)-IF(X3886="Incomplete",Config!$B$7,0)-IF(AF3886="Yes",Config!$B$37,0))</f>
        <v>100</v>
      </c>
      <c r="Z3886" s="1">
        <f>IF(OR(TRIM(B3886)="",COUNTIF(Config!$B$15:$B$19,B3886)&gt;0),1,0)+IF(OR(TRIM(C3886)="",COUNTIF(Config!$B$15:$B$19,C3886)&gt;0),1,0)+IF(OR(TRIM(F3886)="",COUNTIF(Config!$B$15:$B$19,F3886)&gt;0),1,0)+IF(OR(TRIM(H3886)="",COUNTIF(Config!$B$15:$B$19,H3886)&gt;0),1,0)+IF(OR(TRIM(E3886)="",COUNTIF(Config!$B$15:$B$19,E3886)&gt;0),1,0)+IF(OR(TRIM(K3886)="",COUNTIF(Config!$B$15:$B$19,K3886)&gt;0),1,0)+IF(OR(TRIM(P3886)="",COUNTIF(Config!$B$15:$B$19,P3886)&gt;0),1,0)+IF(OR(TRIM(R3886)="",COUNTIF(Config!$B$15:$B$19,R3886)&gt;0),1,0)</f>
        <v>0</v>
      </c>
      <c r="AA3886" s="1" cm="1">
        <f t="array" ref="AA3886">SUMPRODUCT(LEN(H3886)-LEN(SUBSTITUTE(H3886,{"0";"1";"2";"3";"4";"5";"6";"7";"8";"9"},"")))</f>
        <v>11</v>
      </c>
      <c r="AC3886" t="str">
        <f t="shared" si="422"/>
        <v/>
      </c>
      <c r="AD3886">
        <f t="shared" si="423"/>
        <v>1</v>
      </c>
      <c r="AE3886">
        <f t="shared" si="424"/>
        <v>1</v>
      </c>
      <c r="AF3886" t="str">
        <f t="shared" si="425"/>
        <v>No</v>
      </c>
      <c r="AG3886">
        <f t="shared" ca="1" si="426"/>
        <v>458</v>
      </c>
      <c r="AH3886" t="str">
        <f ca="1">IF(OR(V3886="",AG3886=""),"Yes",IF(AG3886&gt;Config!$B$41,"Yes","No"))</f>
        <v>Yes</v>
      </c>
    </row>
    <row r="3887" spans="1:34" x14ac:dyDescent="0.25">
      <c r="A3887" s="1" t="s">
        <v>26667</v>
      </c>
      <c r="B3887" s="1" t="s">
        <v>1858</v>
      </c>
      <c r="C3887" s="1" t="s">
        <v>748</v>
      </c>
      <c r="D3887" s="1" t="s">
        <v>26668</v>
      </c>
      <c r="E3887" s="1" t="s">
        <v>33829</v>
      </c>
      <c r="F3887" s="1" t="s">
        <v>26669</v>
      </c>
      <c r="G3887" t="str">
        <f t="shared" si="420"/>
        <v>Valid</v>
      </c>
      <c r="H3887" s="1" t="s">
        <v>26670</v>
      </c>
      <c r="I3887" t="str" cm="1">
        <f t="array" ref="I3887">IF(OR(TRIM(H3887)="",ISNUMBER(SEARCH("#",H3887)),AA3887&lt;Config!$B$8,SUMPRODUCT(--ISNUMBER(SEARCH({"a";"b";"c";"d";"e";"f";"g";"h";"i";"j";"k";"l";"m";"n";"o";"p";"q";"r";"s";"t";"u";"v";"w";"x";"y";"z"},H3887)))&gt;0),"Invalid","Valid")</f>
        <v>Valid</v>
      </c>
      <c r="J3887" s="1" t="s">
        <v>26671</v>
      </c>
      <c r="K3887" s="1" t="s">
        <v>195</v>
      </c>
      <c r="L3887" s="1" t="s">
        <v>29</v>
      </c>
      <c r="M3887" s="1" t="s">
        <v>517</v>
      </c>
      <c r="N3887" s="1" t="s">
        <v>31</v>
      </c>
      <c r="O3887" s="1" t="s">
        <v>32</v>
      </c>
      <c r="P3887" t="s">
        <v>53</v>
      </c>
      <c r="Q3887" s="1" t="s">
        <v>150</v>
      </c>
      <c r="R3887" s="1" t="s">
        <v>55</v>
      </c>
      <c r="S3887" s="1" t="s">
        <v>14481</v>
      </c>
      <c r="T3887" s="1" t="s">
        <v>26672</v>
      </c>
      <c r="U3887" s="1" t="s">
        <v>887</v>
      </c>
      <c r="V3887" s="1" t="s">
        <v>3395</v>
      </c>
      <c r="W3887" s="1" t="s">
        <v>75</v>
      </c>
      <c r="X3887" t="str">
        <f t="shared" si="421"/>
        <v>Incomplete</v>
      </c>
      <c r="Y3887">
        <f>MAX(0,100-IF(G3887="Invalid",Config!$B$5,0)-IF(I3887="Invalid",Config!$B$6,0)-IF(X3887="Incomplete",Config!$B$7,0)-IF(AF3887="Yes",Config!$B$37,0))</f>
        <v>60</v>
      </c>
      <c r="Z3887" s="1">
        <f>IF(OR(TRIM(B3887)="",COUNTIF(Config!$B$15:$B$19,B3887)&gt;0),1,0)+IF(OR(TRIM(C3887)="",COUNTIF(Config!$B$15:$B$19,C3887)&gt;0),1,0)+IF(OR(TRIM(F3887)="",COUNTIF(Config!$B$15:$B$19,F3887)&gt;0),1,0)+IF(OR(TRIM(H3887)="",COUNTIF(Config!$B$15:$B$19,H3887)&gt;0),1,0)+IF(OR(TRIM(E3887)="",COUNTIF(Config!$B$15:$B$19,E3887)&gt;0),1,0)+IF(OR(TRIM(K3887)="",COUNTIF(Config!$B$15:$B$19,K3887)&gt;0),1,0)+IF(OR(TRIM(P3887)="",COUNTIF(Config!$B$15:$B$19,P3887)&gt;0),1,0)+IF(OR(TRIM(R3887)="",COUNTIF(Config!$B$15:$B$19,R3887)&gt;0),1,0)</f>
        <v>1</v>
      </c>
      <c r="AA3887" s="1" cm="1">
        <f t="array" ref="AA3887">SUMPRODUCT(LEN(H3887)-LEN(SUBSTITUTE(H3887,{"0";"1";"2";"3";"4";"5";"6";"7";"8";"9"},"")))</f>
        <v>10</v>
      </c>
      <c r="AC3887" t="str">
        <f t="shared" si="422"/>
        <v>Incomplete Profile</v>
      </c>
      <c r="AD3887">
        <f t="shared" si="423"/>
        <v>1</v>
      </c>
      <c r="AE3887">
        <f t="shared" si="424"/>
        <v>1</v>
      </c>
      <c r="AF3887" t="str">
        <f t="shared" si="425"/>
        <v>No</v>
      </c>
      <c r="AG3887">
        <f t="shared" ca="1" si="426"/>
        <v>122</v>
      </c>
      <c r="AH3887" t="str">
        <f ca="1">IF(OR(V3887="",AG3887=""),"Yes",IF(AG3887&gt;Config!$B$41,"Yes","No"))</f>
        <v>No</v>
      </c>
    </row>
    <row r="3888" spans="1:34" x14ac:dyDescent="0.25">
      <c r="A3888" s="1" t="s">
        <v>26673</v>
      </c>
      <c r="B3888" s="1" t="s">
        <v>219</v>
      </c>
      <c r="C3888" s="1" t="s">
        <v>1068</v>
      </c>
      <c r="D3888" s="1" t="s">
        <v>7289</v>
      </c>
      <c r="E3888" s="1" t="s">
        <v>35527</v>
      </c>
      <c r="F3888" s="1" t="s">
        <v>26674</v>
      </c>
      <c r="G3888" t="str">
        <f t="shared" si="420"/>
        <v>Valid</v>
      </c>
      <c r="H3888" s="1" t="s">
        <v>26675</v>
      </c>
      <c r="I3888" t="str" cm="1">
        <f t="array" ref="I3888">IF(OR(TRIM(H3888)="",ISNUMBER(SEARCH("#",H3888)),AA3888&lt;Config!$B$8,SUMPRODUCT(--ISNUMBER(SEARCH({"a";"b";"c";"d";"e";"f";"g";"h";"i";"j";"k";"l";"m";"n";"o";"p";"q";"r";"s";"t";"u";"v";"w";"x";"y";"z"},H3888)))&gt;0),"Invalid","Valid")</f>
        <v>Valid</v>
      </c>
      <c r="J3888" s="1" t="s">
        <v>26676</v>
      </c>
      <c r="K3888" s="1" t="s">
        <v>287</v>
      </c>
      <c r="L3888" s="1" t="s">
        <v>179</v>
      </c>
      <c r="M3888" s="1" t="s">
        <v>517</v>
      </c>
      <c r="N3888" s="1" t="s">
        <v>33819</v>
      </c>
      <c r="O3888" s="1" t="s">
        <v>180</v>
      </c>
      <c r="P3888" t="s">
        <v>53</v>
      </c>
      <c r="Q3888" s="1" t="s">
        <v>55</v>
      </c>
      <c r="R3888" s="1" t="s">
        <v>197</v>
      </c>
      <c r="S3888" s="1" t="s">
        <v>26677</v>
      </c>
      <c r="T3888" s="1" t="s">
        <v>26678</v>
      </c>
      <c r="U3888" s="1" t="s">
        <v>5421</v>
      </c>
      <c r="V3888" s="1" t="s">
        <v>3163</v>
      </c>
      <c r="W3888" s="1" t="s">
        <v>293</v>
      </c>
      <c r="X3888" t="str">
        <f t="shared" si="421"/>
        <v>Complete</v>
      </c>
      <c r="Y3888">
        <f>MAX(0,100-IF(G3888="Invalid",Config!$B$5,0)-IF(I3888="Invalid",Config!$B$6,0)-IF(X3888="Incomplete",Config!$B$7,0)-IF(AF3888="Yes",Config!$B$37,0))</f>
        <v>100</v>
      </c>
      <c r="Z3888" s="1">
        <f>IF(OR(TRIM(B3888)="",COUNTIF(Config!$B$15:$B$19,B3888)&gt;0),1,0)+IF(OR(TRIM(C3888)="",COUNTIF(Config!$B$15:$B$19,C3888)&gt;0),1,0)+IF(OR(TRIM(F3888)="",COUNTIF(Config!$B$15:$B$19,F3888)&gt;0),1,0)+IF(OR(TRIM(H3888)="",COUNTIF(Config!$B$15:$B$19,H3888)&gt;0),1,0)+IF(OR(TRIM(E3888)="",COUNTIF(Config!$B$15:$B$19,E3888)&gt;0),1,0)+IF(OR(TRIM(K3888)="",COUNTIF(Config!$B$15:$B$19,K3888)&gt;0),1,0)+IF(OR(TRIM(P3888)="",COUNTIF(Config!$B$15:$B$19,P3888)&gt;0),1,0)+IF(OR(TRIM(R3888)="",COUNTIF(Config!$B$15:$B$19,R3888)&gt;0),1,0)</f>
        <v>0</v>
      </c>
      <c r="AA3888" s="1" cm="1">
        <f t="array" ref="AA3888">SUMPRODUCT(LEN(H3888)-LEN(SUBSTITUTE(H3888,{"0";"1";"2";"3";"4";"5";"6";"7";"8";"9"},"")))</f>
        <v>12</v>
      </c>
      <c r="AC3888" t="str">
        <f t="shared" si="422"/>
        <v/>
      </c>
      <c r="AD3888">
        <f t="shared" si="423"/>
        <v>1</v>
      </c>
      <c r="AE3888">
        <f t="shared" si="424"/>
        <v>1</v>
      </c>
      <c r="AF3888" t="str">
        <f t="shared" si="425"/>
        <v>No</v>
      </c>
      <c r="AG3888">
        <f t="shared" ca="1" si="426"/>
        <v>147</v>
      </c>
      <c r="AH3888" t="str">
        <f ca="1">IF(OR(V3888="",AG3888=""),"Yes",IF(AG3888&gt;Config!$B$41,"Yes","No"))</f>
        <v>No</v>
      </c>
    </row>
    <row r="3889" spans="1:34" x14ac:dyDescent="0.25">
      <c r="A3889" s="1" t="s">
        <v>26679</v>
      </c>
      <c r="B3889" s="1" t="s">
        <v>650</v>
      </c>
      <c r="C3889" s="1" t="s">
        <v>205</v>
      </c>
      <c r="D3889" s="1" t="s">
        <v>26680</v>
      </c>
      <c r="E3889" s="1" t="s">
        <v>35528</v>
      </c>
      <c r="F3889" s="1" t="s">
        <v>26681</v>
      </c>
      <c r="G3889" t="str">
        <f t="shared" si="420"/>
        <v>Valid</v>
      </c>
      <c r="H3889" s="1" t="s">
        <v>884</v>
      </c>
      <c r="I3889" t="str" cm="1">
        <f t="array" ref="I3889">IF(OR(TRIM(H3889)="",ISNUMBER(SEARCH("#",H3889)),AA3889&lt;Config!$B$8,SUMPRODUCT(--ISNUMBER(SEARCH({"a";"b";"c";"d";"e";"f";"g";"h";"i";"j";"k";"l";"m";"n";"o";"p";"q";"r";"s";"t";"u";"v";"w";"x";"y";"z"},H3889)))&gt;0),"Invalid","Valid")</f>
        <v>Invalid</v>
      </c>
      <c r="J3889" s="1" t="s">
        <v>26682</v>
      </c>
      <c r="K3889" s="1" t="s">
        <v>147</v>
      </c>
      <c r="L3889" s="1" t="s">
        <v>49</v>
      </c>
      <c r="M3889" s="1" t="s">
        <v>33827</v>
      </c>
      <c r="N3889" s="1" t="s">
        <v>252</v>
      </c>
      <c r="O3889" s="1" t="s">
        <v>32</v>
      </c>
      <c r="P3889" t="s">
        <v>33</v>
      </c>
      <c r="Q3889" s="1" t="s">
        <v>1664</v>
      </c>
      <c r="R3889" s="1" t="s">
        <v>35</v>
      </c>
      <c r="S3889" s="1" t="s">
        <v>26683</v>
      </c>
      <c r="T3889" s="1" t="s">
        <v>26684</v>
      </c>
      <c r="U3889" s="1" t="s">
        <v>26685</v>
      </c>
      <c r="V3889" s="1" t="s">
        <v>9543</v>
      </c>
      <c r="W3889" s="1" t="s">
        <v>293</v>
      </c>
      <c r="X3889" t="str">
        <f t="shared" si="421"/>
        <v>Complete</v>
      </c>
      <c r="Y3889">
        <f>MAX(0,100-IF(G3889="Invalid",Config!$B$5,0)-IF(I3889="Invalid",Config!$B$6,0)-IF(X3889="Incomplete",Config!$B$7,0)-IF(AF3889="Yes",Config!$B$37,0))</f>
        <v>80</v>
      </c>
      <c r="Z3889" s="1">
        <f>IF(OR(TRIM(B3889)="",COUNTIF(Config!$B$15:$B$19,B3889)&gt;0),1,0)+IF(OR(TRIM(C3889)="",COUNTIF(Config!$B$15:$B$19,C3889)&gt;0),1,0)+IF(OR(TRIM(F3889)="",COUNTIF(Config!$B$15:$B$19,F3889)&gt;0),1,0)+IF(OR(TRIM(H3889)="",COUNTIF(Config!$B$15:$B$19,H3889)&gt;0),1,0)+IF(OR(TRIM(E3889)="",COUNTIF(Config!$B$15:$B$19,E3889)&gt;0),1,0)+IF(OR(TRIM(K3889)="",COUNTIF(Config!$B$15:$B$19,K3889)&gt;0),1,0)+IF(OR(TRIM(P3889)="",COUNTIF(Config!$B$15:$B$19,P3889)&gt;0),1,0)+IF(OR(TRIM(R3889)="",COUNTIF(Config!$B$15:$B$19,R3889)&gt;0),1,0)</f>
        <v>0</v>
      </c>
      <c r="AA3889" s="1" cm="1">
        <f t="array" ref="AA3889">SUMPRODUCT(LEN(H3889)-LEN(SUBSTITUTE(H3889,{"0";"1";"2";"3";"4";"5";"6";"7";"8";"9"},"")))</f>
        <v>3</v>
      </c>
      <c r="AC3889" t="str">
        <f t="shared" si="422"/>
        <v>Invalid Phone</v>
      </c>
      <c r="AD3889">
        <f t="shared" si="423"/>
        <v>1</v>
      </c>
      <c r="AE3889">
        <f t="shared" si="424"/>
        <v>0</v>
      </c>
      <c r="AF3889" t="str">
        <f t="shared" si="425"/>
        <v>No</v>
      </c>
      <c r="AG3889">
        <f t="shared" ca="1" si="426"/>
        <v>525</v>
      </c>
      <c r="AH3889" t="str">
        <f ca="1">IF(OR(V3889="",AG3889=""),"Yes",IF(AG3889&gt;Config!$B$41,"Yes","No"))</f>
        <v>Yes</v>
      </c>
    </row>
    <row r="3890" spans="1:34" x14ac:dyDescent="0.25">
      <c r="A3890" s="1" t="s">
        <v>26686</v>
      </c>
      <c r="B3890" s="1" t="s">
        <v>898</v>
      </c>
      <c r="C3890" s="1" t="s">
        <v>535</v>
      </c>
      <c r="D3890" s="1" t="s">
        <v>12865</v>
      </c>
      <c r="E3890" s="1" t="s">
        <v>33901</v>
      </c>
      <c r="F3890" s="1" t="s">
        <v>26687</v>
      </c>
      <c r="G3890" t="str">
        <f t="shared" si="420"/>
        <v>Valid</v>
      </c>
      <c r="H3890" s="1" t="s">
        <v>131</v>
      </c>
      <c r="I3890" t="str" cm="1">
        <f t="array" ref="I3890">IF(OR(TRIM(H3890)="",ISNUMBER(SEARCH("#",H3890)),AA3890&lt;Config!$B$8,SUMPRODUCT(--ISNUMBER(SEARCH({"a";"b";"c";"d";"e";"f";"g";"h";"i";"j";"k";"l";"m";"n";"o";"p";"q";"r";"s";"t";"u";"v";"w";"x";"y";"z"},H3890)))&gt;0),"Invalid","Valid")</f>
        <v>Invalid</v>
      </c>
      <c r="J3890" s="1" t="s">
        <v>26688</v>
      </c>
      <c r="K3890" s="1" t="s">
        <v>264</v>
      </c>
      <c r="L3890" s="1" t="s">
        <v>29</v>
      </c>
      <c r="M3890" s="1" t="s">
        <v>391</v>
      </c>
      <c r="N3890" s="1" t="s">
        <v>31</v>
      </c>
      <c r="O3890" s="1" t="s">
        <v>180</v>
      </c>
      <c r="P3890" t="s">
        <v>328</v>
      </c>
      <c r="Q3890" s="1" t="s">
        <v>1046</v>
      </c>
      <c r="R3890" s="1" t="s">
        <v>330</v>
      </c>
      <c r="S3890" s="1" t="s">
        <v>26689</v>
      </c>
      <c r="T3890" s="1" t="s">
        <v>26690</v>
      </c>
      <c r="U3890" s="1" t="s">
        <v>5282</v>
      </c>
      <c r="V3890" s="1" t="s">
        <v>1458</v>
      </c>
      <c r="W3890" s="1" t="s">
        <v>202</v>
      </c>
      <c r="X3890" t="str">
        <f t="shared" si="421"/>
        <v>Complete</v>
      </c>
      <c r="Y3890">
        <f>MAX(0,100-IF(G3890="Invalid",Config!$B$5,0)-IF(I3890="Invalid",Config!$B$6,0)-IF(X3890="Incomplete",Config!$B$7,0)-IF(AF3890="Yes",Config!$B$37,0))</f>
        <v>80</v>
      </c>
      <c r="Z3890" s="1">
        <f>IF(OR(TRIM(B3890)="",COUNTIF(Config!$B$15:$B$19,B3890)&gt;0),1,0)+IF(OR(TRIM(C3890)="",COUNTIF(Config!$B$15:$B$19,C3890)&gt;0),1,0)+IF(OR(TRIM(F3890)="",COUNTIF(Config!$B$15:$B$19,F3890)&gt;0),1,0)+IF(OR(TRIM(H3890)="",COUNTIF(Config!$B$15:$B$19,H3890)&gt;0),1,0)+IF(OR(TRIM(E3890)="",COUNTIF(Config!$B$15:$B$19,E3890)&gt;0),1,0)+IF(OR(TRIM(K3890)="",COUNTIF(Config!$B$15:$B$19,K3890)&gt;0),1,0)+IF(OR(TRIM(P3890)="",COUNTIF(Config!$B$15:$B$19,P3890)&gt;0),1,0)+IF(OR(TRIM(R3890)="",COUNTIF(Config!$B$15:$B$19,R3890)&gt;0),1,0)</f>
        <v>0</v>
      </c>
      <c r="AA3890" s="1" cm="1">
        <f t="array" ref="AA3890">SUMPRODUCT(LEN(H3890)-LEN(SUBSTITUTE(H3890,{"0";"1";"2";"3";"4";"5";"6";"7";"8";"9"},"")))</f>
        <v>3</v>
      </c>
      <c r="AC3890" t="str">
        <f t="shared" si="422"/>
        <v>Invalid Phone</v>
      </c>
      <c r="AD3890">
        <f t="shared" si="423"/>
        <v>1</v>
      </c>
      <c r="AE3890">
        <f t="shared" si="424"/>
        <v>0</v>
      </c>
      <c r="AF3890" t="str">
        <f t="shared" si="425"/>
        <v>No</v>
      </c>
      <c r="AG3890">
        <f t="shared" ca="1" si="426"/>
        <v>94</v>
      </c>
      <c r="AH3890" t="str">
        <f ca="1">IF(OR(V3890="",AG3890=""),"Yes",IF(AG3890&gt;Config!$B$41,"Yes","No"))</f>
        <v>No</v>
      </c>
    </row>
    <row r="3891" spans="1:34" x14ac:dyDescent="0.25">
      <c r="A3891" s="1" t="s">
        <v>26691</v>
      </c>
      <c r="B3891" s="1" t="s">
        <v>765</v>
      </c>
      <c r="C3891" s="1" t="s">
        <v>173</v>
      </c>
      <c r="D3891" s="1" t="s">
        <v>21653</v>
      </c>
      <c r="E3891" s="1" t="s">
        <v>34364</v>
      </c>
      <c r="F3891" s="1" t="s">
        <v>26692</v>
      </c>
      <c r="G3891" t="str">
        <f t="shared" si="420"/>
        <v>Valid</v>
      </c>
      <c r="H3891" s="1" t="s">
        <v>26693</v>
      </c>
      <c r="I3891" t="str" cm="1">
        <f t="array" ref="I3891">IF(OR(TRIM(H3891)="",ISNUMBER(SEARCH("#",H3891)),AA3891&lt;Config!$B$8,SUMPRODUCT(--ISNUMBER(SEARCH({"a";"b";"c";"d";"e";"f";"g";"h";"i";"j";"k";"l";"m";"n";"o";"p";"q";"r";"s";"t";"u";"v";"w";"x";"y";"z"},H3891)))&gt;0),"Invalid","Valid")</f>
        <v>Valid</v>
      </c>
      <c r="J3891" s="1" t="s">
        <v>26694</v>
      </c>
      <c r="K3891" s="1" t="s">
        <v>83</v>
      </c>
      <c r="L3891" s="1" t="s">
        <v>450</v>
      </c>
      <c r="M3891" s="1" t="s">
        <v>33827</v>
      </c>
      <c r="N3891" s="1" t="s">
        <v>31</v>
      </c>
      <c r="O3891" s="1" t="s">
        <v>52</v>
      </c>
      <c r="P3891" t="s">
        <v>53</v>
      </c>
      <c r="Q3891" s="1" t="s">
        <v>197</v>
      </c>
      <c r="R3891" s="1" t="s">
        <v>415</v>
      </c>
      <c r="S3891" s="1" t="s">
        <v>7666</v>
      </c>
      <c r="T3891" s="1" t="s">
        <v>26695</v>
      </c>
      <c r="U3891" s="1" t="s">
        <v>5098</v>
      </c>
      <c r="V3891" s="1" t="s">
        <v>26696</v>
      </c>
      <c r="W3891" s="1" t="s">
        <v>60</v>
      </c>
      <c r="X3891" t="str">
        <f t="shared" si="421"/>
        <v>Complete</v>
      </c>
      <c r="Y3891">
        <f>MAX(0,100-IF(G3891="Invalid",Config!$B$5,0)-IF(I3891="Invalid",Config!$B$6,0)-IF(X3891="Incomplete",Config!$B$7,0)-IF(AF3891="Yes",Config!$B$37,0))</f>
        <v>100</v>
      </c>
      <c r="Z3891" s="1">
        <f>IF(OR(TRIM(B3891)="",COUNTIF(Config!$B$15:$B$19,B3891)&gt;0),1,0)+IF(OR(TRIM(C3891)="",COUNTIF(Config!$B$15:$B$19,C3891)&gt;0),1,0)+IF(OR(TRIM(F3891)="",COUNTIF(Config!$B$15:$B$19,F3891)&gt;0),1,0)+IF(OR(TRIM(H3891)="",COUNTIF(Config!$B$15:$B$19,H3891)&gt;0),1,0)+IF(OR(TRIM(E3891)="",COUNTIF(Config!$B$15:$B$19,E3891)&gt;0),1,0)+IF(OR(TRIM(K3891)="",COUNTIF(Config!$B$15:$B$19,K3891)&gt;0),1,0)+IF(OR(TRIM(P3891)="",COUNTIF(Config!$B$15:$B$19,P3891)&gt;0),1,0)+IF(OR(TRIM(R3891)="",COUNTIF(Config!$B$15:$B$19,R3891)&gt;0),1,0)</f>
        <v>0</v>
      </c>
      <c r="AA3891" s="1" cm="1">
        <f t="array" ref="AA3891">SUMPRODUCT(LEN(H3891)-LEN(SUBSTITUTE(H3891,{"0";"1";"2";"3";"4";"5";"6";"7";"8";"9"},"")))</f>
        <v>12</v>
      </c>
      <c r="AC3891" t="str">
        <f t="shared" si="422"/>
        <v/>
      </c>
      <c r="AD3891">
        <f t="shared" si="423"/>
        <v>1</v>
      </c>
      <c r="AE3891">
        <f t="shared" si="424"/>
        <v>1</v>
      </c>
      <c r="AF3891" t="str">
        <f t="shared" si="425"/>
        <v>No</v>
      </c>
      <c r="AG3891">
        <f t="shared" ca="1" si="426"/>
        <v>396</v>
      </c>
      <c r="AH3891" t="str">
        <f ca="1">IF(OR(V3891="",AG3891=""),"Yes",IF(AG3891&gt;Config!$B$41,"Yes","No"))</f>
        <v>Yes</v>
      </c>
    </row>
    <row r="3892" spans="1:34" x14ac:dyDescent="0.25">
      <c r="A3892" s="1" t="s">
        <v>26697</v>
      </c>
      <c r="B3892" s="1" t="s">
        <v>995</v>
      </c>
      <c r="C3892" s="1" t="s">
        <v>620</v>
      </c>
      <c r="D3892" s="1" t="s">
        <v>25468</v>
      </c>
      <c r="E3892" s="1" t="s">
        <v>2178</v>
      </c>
      <c r="F3892" s="1" t="s">
        <v>26698</v>
      </c>
      <c r="G3892" t="str">
        <f t="shared" si="420"/>
        <v>Valid</v>
      </c>
      <c r="H3892" s="1" t="s">
        <v>26699</v>
      </c>
      <c r="I3892" t="str" cm="1">
        <f t="array" ref="I3892">IF(OR(TRIM(H3892)="",ISNUMBER(SEARCH("#",H3892)),AA3892&lt;Config!$B$8,SUMPRODUCT(--ISNUMBER(SEARCH({"a";"b";"c";"d";"e";"f";"g";"h";"i";"j";"k";"l";"m";"n";"o";"p";"q";"r";"s";"t";"u";"v";"w";"x";"y";"z"},H3892)))&gt;0),"Invalid","Valid")</f>
        <v>Valid</v>
      </c>
      <c r="J3892" s="1" t="s">
        <v>26700</v>
      </c>
      <c r="K3892" s="1" t="s">
        <v>369</v>
      </c>
      <c r="L3892" s="1" t="s">
        <v>84</v>
      </c>
      <c r="M3892" s="1" t="s">
        <v>165</v>
      </c>
      <c r="N3892" s="1" t="s">
        <v>224</v>
      </c>
      <c r="O3892" s="1" t="s">
        <v>180</v>
      </c>
      <c r="P3892" t="s">
        <v>87</v>
      </c>
      <c r="Q3892" s="1" t="s">
        <v>88</v>
      </c>
      <c r="R3892" s="1" t="s">
        <v>559</v>
      </c>
      <c r="S3892" s="1" t="s">
        <v>10786</v>
      </c>
      <c r="T3892" s="1" t="s">
        <v>26701</v>
      </c>
      <c r="U3892" s="1" t="s">
        <v>1309</v>
      </c>
      <c r="V3892" s="1" t="s">
        <v>3294</v>
      </c>
      <c r="W3892" s="1" t="s">
        <v>75</v>
      </c>
      <c r="X3892" t="str">
        <f t="shared" si="421"/>
        <v>Complete</v>
      </c>
      <c r="Y3892">
        <f>MAX(0,100-IF(G3892="Invalid",Config!$B$5,0)-IF(I3892="Invalid",Config!$B$6,0)-IF(X3892="Incomplete",Config!$B$7,0)-IF(AF3892="Yes",Config!$B$37,0))</f>
        <v>100</v>
      </c>
      <c r="Z3892" s="1">
        <f>IF(OR(TRIM(B3892)="",COUNTIF(Config!$B$15:$B$19,B3892)&gt;0),1,0)+IF(OR(TRIM(C3892)="",COUNTIF(Config!$B$15:$B$19,C3892)&gt;0),1,0)+IF(OR(TRIM(F3892)="",COUNTIF(Config!$B$15:$B$19,F3892)&gt;0),1,0)+IF(OR(TRIM(H3892)="",COUNTIF(Config!$B$15:$B$19,H3892)&gt;0),1,0)+IF(OR(TRIM(E3892)="",COUNTIF(Config!$B$15:$B$19,E3892)&gt;0),1,0)+IF(OR(TRIM(K3892)="",COUNTIF(Config!$B$15:$B$19,K3892)&gt;0),1,0)+IF(OR(TRIM(P3892)="",COUNTIF(Config!$B$15:$B$19,P3892)&gt;0),1,0)+IF(OR(TRIM(R3892)="",COUNTIF(Config!$B$15:$B$19,R3892)&gt;0),1,0)</f>
        <v>0</v>
      </c>
      <c r="AA3892" s="1" cm="1">
        <f t="array" ref="AA3892">SUMPRODUCT(LEN(H3892)-LEN(SUBSTITUTE(H3892,{"0";"1";"2";"3";"4";"5";"6";"7";"8";"9"},"")))</f>
        <v>10</v>
      </c>
      <c r="AC3892" t="str">
        <f t="shared" si="422"/>
        <v/>
      </c>
      <c r="AD3892">
        <f t="shared" si="423"/>
        <v>1</v>
      </c>
      <c r="AE3892">
        <f t="shared" si="424"/>
        <v>1</v>
      </c>
      <c r="AF3892" t="str">
        <f t="shared" si="425"/>
        <v>No</v>
      </c>
      <c r="AG3892">
        <f t="shared" ca="1" si="426"/>
        <v>395</v>
      </c>
      <c r="AH3892" t="str">
        <f ca="1">IF(OR(V3892="",AG3892=""),"Yes",IF(AG3892&gt;Config!$B$41,"Yes","No"))</f>
        <v>Yes</v>
      </c>
    </row>
    <row r="3893" spans="1:34" x14ac:dyDescent="0.25">
      <c r="A3893" s="1" t="s">
        <v>26702</v>
      </c>
      <c r="B3893" s="1" t="s">
        <v>259</v>
      </c>
      <c r="C3893" s="1" t="s">
        <v>2104</v>
      </c>
      <c r="D3893" s="1" t="s">
        <v>2105</v>
      </c>
      <c r="E3893" s="1" t="s">
        <v>33858</v>
      </c>
      <c r="F3893" s="1" t="s">
        <v>26703</v>
      </c>
      <c r="G3893" t="str">
        <f t="shared" si="420"/>
        <v>Valid</v>
      </c>
      <c r="H3893" s="1" t="s">
        <v>26704</v>
      </c>
      <c r="I3893" t="str" cm="1">
        <f t="array" ref="I3893">IF(OR(TRIM(H3893)="",ISNUMBER(SEARCH("#",H3893)),AA3893&lt;Config!$B$8,SUMPRODUCT(--ISNUMBER(SEARCH({"a";"b";"c";"d";"e";"f";"g";"h";"i";"j";"k";"l";"m";"n";"o";"p";"q";"r";"s";"t";"u";"v";"w";"x";"y";"z"},H3893)))&gt;0),"Invalid","Valid")</f>
        <v>Valid</v>
      </c>
      <c r="J3893" s="1" t="s">
        <v>26705</v>
      </c>
      <c r="K3893" s="1" t="s">
        <v>250</v>
      </c>
      <c r="L3893" s="1" t="s">
        <v>84</v>
      </c>
      <c r="M3893" s="1" t="s">
        <v>135</v>
      </c>
      <c r="N3893" s="1" t="s">
        <v>713</v>
      </c>
      <c r="O3893" s="1" t="s">
        <v>69</v>
      </c>
      <c r="P3893" t="s">
        <v>328</v>
      </c>
      <c r="Q3893" s="1" t="s">
        <v>329</v>
      </c>
      <c r="R3893" s="1" t="s">
        <v>12792</v>
      </c>
      <c r="S3893" s="1" t="s">
        <v>2215</v>
      </c>
      <c r="T3893" s="1" t="s">
        <v>26706</v>
      </c>
      <c r="U3893" s="1" t="s">
        <v>15820</v>
      </c>
      <c r="V3893" s="1" t="s">
        <v>140</v>
      </c>
      <c r="W3893" s="1" t="s">
        <v>202</v>
      </c>
      <c r="X3893" t="str">
        <f t="shared" si="421"/>
        <v>Complete</v>
      </c>
      <c r="Y3893">
        <f>MAX(0,100-IF(G3893="Invalid",Config!$B$5,0)-IF(I3893="Invalid",Config!$B$6,0)-IF(X3893="Incomplete",Config!$B$7,0)-IF(AF3893="Yes",Config!$B$37,0))</f>
        <v>100</v>
      </c>
      <c r="Z3893" s="1">
        <f>IF(OR(TRIM(B3893)="",COUNTIF(Config!$B$15:$B$19,B3893)&gt;0),1,0)+IF(OR(TRIM(C3893)="",COUNTIF(Config!$B$15:$B$19,C3893)&gt;0),1,0)+IF(OR(TRIM(F3893)="",COUNTIF(Config!$B$15:$B$19,F3893)&gt;0),1,0)+IF(OR(TRIM(H3893)="",COUNTIF(Config!$B$15:$B$19,H3893)&gt;0),1,0)+IF(OR(TRIM(E3893)="",COUNTIF(Config!$B$15:$B$19,E3893)&gt;0),1,0)+IF(OR(TRIM(K3893)="",COUNTIF(Config!$B$15:$B$19,K3893)&gt;0),1,0)+IF(OR(TRIM(P3893)="",COUNTIF(Config!$B$15:$B$19,P3893)&gt;0),1,0)+IF(OR(TRIM(R3893)="",COUNTIF(Config!$B$15:$B$19,R3893)&gt;0),1,0)</f>
        <v>0</v>
      </c>
      <c r="AA3893" s="1" cm="1">
        <f t="array" ref="AA3893">SUMPRODUCT(LEN(H3893)-LEN(SUBSTITUTE(H3893,{"0";"1";"2";"3";"4";"5";"6";"7";"8";"9"},"")))</f>
        <v>11</v>
      </c>
      <c r="AC3893" t="str">
        <f t="shared" si="422"/>
        <v/>
      </c>
      <c r="AD3893">
        <f t="shared" si="423"/>
        <v>1</v>
      </c>
      <c r="AE3893">
        <f t="shared" si="424"/>
        <v>1</v>
      </c>
      <c r="AF3893" t="str">
        <f t="shared" si="425"/>
        <v>No</v>
      </c>
      <c r="AG3893">
        <f t="shared" ca="1" si="426"/>
        <v>37</v>
      </c>
      <c r="AH3893" t="str">
        <f ca="1">IF(OR(V3893="",AG3893=""),"Yes",IF(AG3893&gt;Config!$B$41,"Yes","No"))</f>
        <v>No</v>
      </c>
    </row>
    <row r="3894" spans="1:34" x14ac:dyDescent="0.25">
      <c r="A3894" s="1" t="s">
        <v>26707</v>
      </c>
      <c r="B3894" s="1" t="s">
        <v>6047</v>
      </c>
      <c r="C3894" s="1" t="s">
        <v>23</v>
      </c>
      <c r="D3894" s="1" t="s">
        <v>26708</v>
      </c>
      <c r="E3894" s="1" t="s">
        <v>739</v>
      </c>
      <c r="F3894" s="1" t="s">
        <v>26709</v>
      </c>
      <c r="G3894" t="str">
        <f t="shared" si="420"/>
        <v>Valid</v>
      </c>
      <c r="H3894" s="1" t="s">
        <v>26710</v>
      </c>
      <c r="I3894" t="str" cm="1">
        <f t="array" ref="I3894">IF(OR(TRIM(H3894)="",ISNUMBER(SEARCH("#",H3894)),AA3894&lt;Config!$B$8,SUMPRODUCT(--ISNUMBER(SEARCH({"a";"b";"c";"d";"e";"f";"g";"h";"i";"j";"k";"l";"m";"n";"o";"p";"q";"r";"s";"t";"u";"v";"w";"x";"y";"z"},H3894)))&gt;0),"Invalid","Valid")</f>
        <v>Valid</v>
      </c>
      <c r="J3894" s="1" t="s">
        <v>26711</v>
      </c>
      <c r="K3894" s="1" t="s">
        <v>28</v>
      </c>
      <c r="L3894" s="1" t="s">
        <v>134</v>
      </c>
      <c r="M3894" s="1" t="s">
        <v>30</v>
      </c>
      <c r="N3894" s="1" t="s">
        <v>252</v>
      </c>
      <c r="O3894" s="1" t="s">
        <v>69</v>
      </c>
      <c r="P3894" t="s">
        <v>53</v>
      </c>
      <c r="Q3894" s="1" t="s">
        <v>181</v>
      </c>
      <c r="R3894" s="1" t="s">
        <v>4055</v>
      </c>
      <c r="S3894" s="1" t="s">
        <v>25263</v>
      </c>
      <c r="T3894" s="1" t="s">
        <v>26712</v>
      </c>
      <c r="U3894" s="1" t="s">
        <v>5769</v>
      </c>
      <c r="V3894" s="1" t="s">
        <v>2670</v>
      </c>
      <c r="W3894" s="1" t="s">
        <v>94</v>
      </c>
      <c r="X3894" t="str">
        <f t="shared" si="421"/>
        <v>Complete</v>
      </c>
      <c r="Y3894">
        <f>MAX(0,100-IF(G3894="Invalid",Config!$B$5,0)-IF(I3894="Invalid",Config!$B$6,0)-IF(X3894="Incomplete",Config!$B$7,0)-IF(AF3894="Yes",Config!$B$37,0))</f>
        <v>100</v>
      </c>
      <c r="Z3894" s="1">
        <f>IF(OR(TRIM(B3894)="",COUNTIF(Config!$B$15:$B$19,B3894)&gt;0),1,0)+IF(OR(TRIM(C3894)="",COUNTIF(Config!$B$15:$B$19,C3894)&gt;0),1,0)+IF(OR(TRIM(F3894)="",COUNTIF(Config!$B$15:$B$19,F3894)&gt;0),1,0)+IF(OR(TRIM(H3894)="",COUNTIF(Config!$B$15:$B$19,H3894)&gt;0),1,0)+IF(OR(TRIM(E3894)="",COUNTIF(Config!$B$15:$B$19,E3894)&gt;0),1,0)+IF(OR(TRIM(K3894)="",COUNTIF(Config!$B$15:$B$19,K3894)&gt;0),1,0)+IF(OR(TRIM(P3894)="",COUNTIF(Config!$B$15:$B$19,P3894)&gt;0),1,0)+IF(OR(TRIM(R3894)="",COUNTIF(Config!$B$15:$B$19,R3894)&gt;0),1,0)</f>
        <v>0</v>
      </c>
      <c r="AA3894" s="1" cm="1">
        <f t="array" ref="AA3894">SUMPRODUCT(LEN(H3894)-LEN(SUBSTITUTE(H3894,{"0";"1";"2";"3";"4";"5";"6";"7";"8";"9"},"")))</f>
        <v>12</v>
      </c>
      <c r="AC3894" t="str">
        <f t="shared" si="422"/>
        <v/>
      </c>
      <c r="AD3894">
        <f t="shared" si="423"/>
        <v>1</v>
      </c>
      <c r="AE3894">
        <f t="shared" si="424"/>
        <v>1</v>
      </c>
      <c r="AF3894" t="str">
        <f t="shared" si="425"/>
        <v>No</v>
      </c>
      <c r="AG3894">
        <f t="shared" ca="1" si="426"/>
        <v>239</v>
      </c>
      <c r="AH3894" t="str">
        <f ca="1">IF(OR(V3894="",AG3894=""),"Yes",IF(AG3894&gt;Config!$B$41,"Yes","No"))</f>
        <v>No</v>
      </c>
    </row>
    <row r="3895" spans="1:34" x14ac:dyDescent="0.25">
      <c r="A3895" s="1" t="s">
        <v>26713</v>
      </c>
      <c r="B3895" s="1" t="s">
        <v>444</v>
      </c>
      <c r="C3895" s="1" t="s">
        <v>985</v>
      </c>
      <c r="D3895" s="1" t="s">
        <v>26714</v>
      </c>
      <c r="E3895" s="1" t="s">
        <v>33829</v>
      </c>
      <c r="F3895" s="1" t="s">
        <v>26715</v>
      </c>
      <c r="G3895" t="str">
        <f t="shared" si="420"/>
        <v>Valid</v>
      </c>
      <c r="H3895" s="1" t="s">
        <v>26716</v>
      </c>
      <c r="I3895" t="str" cm="1">
        <f t="array" ref="I3895">IF(OR(TRIM(H3895)="",ISNUMBER(SEARCH("#",H3895)),AA3895&lt;Config!$B$8,SUMPRODUCT(--ISNUMBER(SEARCH({"a";"b";"c";"d";"e";"f";"g";"h";"i";"j";"k";"l";"m";"n";"o";"p";"q";"r";"s";"t";"u";"v";"w";"x";"y";"z"},H3895)))&gt;0),"Invalid","Valid")</f>
        <v>Valid</v>
      </c>
      <c r="J3895" s="1" t="s">
        <v>26717</v>
      </c>
      <c r="K3895" s="1" t="s">
        <v>48</v>
      </c>
      <c r="L3895" s="1" t="s">
        <v>102</v>
      </c>
      <c r="M3895" s="1" t="s">
        <v>50</v>
      </c>
      <c r="N3895" s="1" t="s">
        <v>86</v>
      </c>
      <c r="O3895" s="1" t="s">
        <v>69</v>
      </c>
      <c r="P3895" t="s">
        <v>590</v>
      </c>
      <c r="Q3895" s="1" t="s">
        <v>844</v>
      </c>
      <c r="R3895" s="1" t="s">
        <v>1846</v>
      </c>
      <c r="S3895" s="1" t="s">
        <v>26718</v>
      </c>
      <c r="T3895" s="1" t="s">
        <v>26719</v>
      </c>
      <c r="U3895" s="1" t="s">
        <v>3350</v>
      </c>
      <c r="V3895" s="1" t="s">
        <v>3378</v>
      </c>
      <c r="W3895" s="1" t="s">
        <v>94</v>
      </c>
      <c r="X3895" t="str">
        <f t="shared" si="421"/>
        <v>Incomplete</v>
      </c>
      <c r="Y3895">
        <f>MAX(0,100-IF(G3895="Invalid",Config!$B$5,0)-IF(I3895="Invalid",Config!$B$6,0)-IF(X3895="Incomplete",Config!$B$7,0)-IF(AF3895="Yes",Config!$B$37,0))</f>
        <v>60</v>
      </c>
      <c r="Z3895" s="1">
        <f>IF(OR(TRIM(B3895)="",COUNTIF(Config!$B$15:$B$19,B3895)&gt;0),1,0)+IF(OR(TRIM(C3895)="",COUNTIF(Config!$B$15:$B$19,C3895)&gt;0),1,0)+IF(OR(TRIM(F3895)="",COUNTIF(Config!$B$15:$B$19,F3895)&gt;0),1,0)+IF(OR(TRIM(H3895)="",COUNTIF(Config!$B$15:$B$19,H3895)&gt;0),1,0)+IF(OR(TRIM(E3895)="",COUNTIF(Config!$B$15:$B$19,E3895)&gt;0),1,0)+IF(OR(TRIM(K3895)="",COUNTIF(Config!$B$15:$B$19,K3895)&gt;0),1,0)+IF(OR(TRIM(P3895)="",COUNTIF(Config!$B$15:$B$19,P3895)&gt;0),1,0)+IF(OR(TRIM(R3895)="",COUNTIF(Config!$B$15:$B$19,R3895)&gt;0),1,0)</f>
        <v>1</v>
      </c>
      <c r="AA3895" s="1" cm="1">
        <f t="array" ref="AA3895">SUMPRODUCT(LEN(H3895)-LEN(SUBSTITUTE(H3895,{"0";"1";"2";"3";"4";"5";"6";"7";"8";"9"},"")))</f>
        <v>12</v>
      </c>
      <c r="AC3895" t="str">
        <f t="shared" si="422"/>
        <v>Incomplete Profile</v>
      </c>
      <c r="AD3895">
        <f t="shared" si="423"/>
        <v>1</v>
      </c>
      <c r="AE3895">
        <f t="shared" si="424"/>
        <v>1</v>
      </c>
      <c r="AF3895" t="str">
        <f t="shared" si="425"/>
        <v>No</v>
      </c>
      <c r="AG3895">
        <f t="shared" ca="1" si="426"/>
        <v>279</v>
      </c>
      <c r="AH3895" t="str">
        <f ca="1">IF(OR(V3895="",AG3895=""),"Yes",IF(AG3895&gt;Config!$B$41,"Yes","No"))</f>
        <v>No</v>
      </c>
    </row>
    <row r="3896" spans="1:34" x14ac:dyDescent="0.25">
      <c r="A3896" s="1" t="s">
        <v>26720</v>
      </c>
      <c r="B3896" s="1" t="s">
        <v>690</v>
      </c>
      <c r="C3896" s="1" t="s">
        <v>861</v>
      </c>
      <c r="D3896" s="1" t="s">
        <v>14704</v>
      </c>
      <c r="E3896" s="1" t="s">
        <v>191</v>
      </c>
      <c r="F3896" s="1" t="s">
        <v>26721</v>
      </c>
      <c r="G3896" t="str">
        <f t="shared" si="420"/>
        <v>Valid</v>
      </c>
      <c r="H3896" s="1" t="s">
        <v>26722</v>
      </c>
      <c r="I3896" t="str" cm="1">
        <f t="array" ref="I3896">IF(OR(TRIM(H3896)="",ISNUMBER(SEARCH("#",H3896)),AA3896&lt;Config!$B$8,SUMPRODUCT(--ISNUMBER(SEARCH({"a";"b";"c";"d";"e";"f";"g";"h";"i";"j";"k";"l";"m";"n";"o";"p";"q";"r";"s";"t";"u";"v";"w";"x";"y";"z"},H3896)))&gt;0),"Invalid","Valid")</f>
        <v>Valid</v>
      </c>
      <c r="J3896" s="1" t="s">
        <v>26723</v>
      </c>
      <c r="K3896" s="1" t="s">
        <v>369</v>
      </c>
      <c r="L3896" s="1" t="s">
        <v>265</v>
      </c>
      <c r="M3896" s="1" t="s">
        <v>165</v>
      </c>
      <c r="N3896" s="1" t="s">
        <v>437</v>
      </c>
      <c r="O3896" s="1" t="s">
        <v>149</v>
      </c>
      <c r="P3896" t="s">
        <v>344</v>
      </c>
      <c r="Q3896" s="1" t="s">
        <v>1199</v>
      </c>
      <c r="R3896" s="1" t="s">
        <v>346</v>
      </c>
      <c r="S3896" s="1" t="s">
        <v>16174</v>
      </c>
      <c r="T3896" s="1" t="s">
        <v>26724</v>
      </c>
      <c r="U3896" s="1" t="s">
        <v>2661</v>
      </c>
      <c r="V3896" s="1" t="s">
        <v>531</v>
      </c>
      <c r="W3896" s="1" t="s">
        <v>125</v>
      </c>
      <c r="X3896" t="str">
        <f t="shared" si="421"/>
        <v>Complete</v>
      </c>
      <c r="Y3896">
        <f>MAX(0,100-IF(G3896="Invalid",Config!$B$5,0)-IF(I3896="Invalid",Config!$B$6,0)-IF(X3896="Incomplete",Config!$B$7,0)-IF(AF3896="Yes",Config!$B$37,0))</f>
        <v>100</v>
      </c>
      <c r="Z3896" s="1">
        <f>IF(OR(TRIM(B3896)="",COUNTIF(Config!$B$15:$B$19,B3896)&gt;0),1,0)+IF(OR(TRIM(C3896)="",COUNTIF(Config!$B$15:$B$19,C3896)&gt;0),1,0)+IF(OR(TRIM(F3896)="",COUNTIF(Config!$B$15:$B$19,F3896)&gt;0),1,0)+IF(OR(TRIM(H3896)="",COUNTIF(Config!$B$15:$B$19,H3896)&gt;0),1,0)+IF(OR(TRIM(E3896)="",COUNTIF(Config!$B$15:$B$19,E3896)&gt;0),1,0)+IF(OR(TRIM(K3896)="",COUNTIF(Config!$B$15:$B$19,K3896)&gt;0),1,0)+IF(OR(TRIM(P3896)="",COUNTIF(Config!$B$15:$B$19,P3896)&gt;0),1,0)+IF(OR(TRIM(R3896)="",COUNTIF(Config!$B$15:$B$19,R3896)&gt;0),1,0)</f>
        <v>0</v>
      </c>
      <c r="AA3896" s="1" cm="1">
        <f t="array" ref="AA3896">SUMPRODUCT(LEN(H3896)-LEN(SUBSTITUTE(H3896,{"0";"1";"2";"3";"4";"5";"6";"7";"8";"9"},"")))</f>
        <v>11</v>
      </c>
      <c r="AC3896" t="str">
        <f t="shared" si="422"/>
        <v/>
      </c>
      <c r="AD3896">
        <f t="shared" si="423"/>
        <v>1</v>
      </c>
      <c r="AE3896">
        <f t="shared" si="424"/>
        <v>1</v>
      </c>
      <c r="AF3896" t="str">
        <f t="shared" si="425"/>
        <v>No</v>
      </c>
      <c r="AG3896">
        <f t="shared" ca="1" si="426"/>
        <v>221</v>
      </c>
      <c r="AH3896" t="str">
        <f ca="1">IF(OR(V3896="",AG3896=""),"Yes",IF(AG3896&gt;Config!$B$41,"Yes","No"))</f>
        <v>No</v>
      </c>
    </row>
    <row r="3897" spans="1:34" x14ac:dyDescent="0.25">
      <c r="A3897" s="1" t="s">
        <v>26725</v>
      </c>
      <c r="B3897" s="1" t="s">
        <v>33815</v>
      </c>
      <c r="C3897" s="1" t="s">
        <v>1007</v>
      </c>
      <c r="D3897" s="1" t="s">
        <v>1007</v>
      </c>
      <c r="E3897" s="1" t="s">
        <v>739</v>
      </c>
      <c r="F3897" s="1" t="s">
        <v>26726</v>
      </c>
      <c r="G3897" t="str">
        <f t="shared" si="420"/>
        <v>Valid</v>
      </c>
      <c r="H3897" s="1" t="s">
        <v>26727</v>
      </c>
      <c r="I3897" t="str" cm="1">
        <f t="array" ref="I3897">IF(OR(TRIM(H3897)="",ISNUMBER(SEARCH("#",H3897)),AA3897&lt;Config!$B$8,SUMPRODUCT(--ISNUMBER(SEARCH({"a";"b";"c";"d";"e";"f";"g";"h";"i";"j";"k";"l";"m";"n";"o";"p";"q";"r";"s";"t";"u";"v";"w";"x";"y";"z"},H3897)))&gt;0),"Invalid","Valid")</f>
        <v>Valid</v>
      </c>
      <c r="J3897" s="1" t="s">
        <v>26728</v>
      </c>
      <c r="K3897" s="1" t="s">
        <v>147</v>
      </c>
      <c r="L3897" s="1" t="s">
        <v>164</v>
      </c>
      <c r="M3897" s="1" t="s">
        <v>118</v>
      </c>
      <c r="N3897" s="1" t="s">
        <v>437</v>
      </c>
      <c r="O3897" s="1" t="s">
        <v>149</v>
      </c>
      <c r="P3897" t="s">
        <v>344</v>
      </c>
      <c r="Q3897" s="1" t="s">
        <v>345</v>
      </c>
      <c r="R3897" s="1" t="s">
        <v>346</v>
      </c>
      <c r="S3897" s="1" t="s">
        <v>24859</v>
      </c>
      <c r="T3897" s="1" t="s">
        <v>26729</v>
      </c>
      <c r="U3897" s="1" t="s">
        <v>1795</v>
      </c>
      <c r="V3897" s="1" t="s">
        <v>6626</v>
      </c>
      <c r="W3897" s="1" t="s">
        <v>293</v>
      </c>
      <c r="X3897" t="str">
        <f t="shared" si="421"/>
        <v>Incomplete</v>
      </c>
      <c r="Y3897">
        <f>MAX(0,100-IF(G3897="Invalid",Config!$B$5,0)-IF(I3897="Invalid",Config!$B$6,0)-IF(X3897="Incomplete",Config!$B$7,0)-IF(AF3897="Yes",Config!$B$37,0))</f>
        <v>60</v>
      </c>
      <c r="Z3897" s="1">
        <f>IF(OR(TRIM(B3897)="",COUNTIF(Config!$B$15:$B$19,B3897)&gt;0),1,0)+IF(OR(TRIM(C3897)="",COUNTIF(Config!$B$15:$B$19,C3897)&gt;0),1,0)+IF(OR(TRIM(F3897)="",COUNTIF(Config!$B$15:$B$19,F3897)&gt;0),1,0)+IF(OR(TRIM(H3897)="",COUNTIF(Config!$B$15:$B$19,H3897)&gt;0),1,0)+IF(OR(TRIM(E3897)="",COUNTIF(Config!$B$15:$B$19,E3897)&gt;0),1,0)+IF(OR(TRIM(K3897)="",COUNTIF(Config!$B$15:$B$19,K3897)&gt;0),1,0)+IF(OR(TRIM(P3897)="",COUNTIF(Config!$B$15:$B$19,P3897)&gt;0),1,0)+IF(OR(TRIM(R3897)="",COUNTIF(Config!$B$15:$B$19,R3897)&gt;0),1,0)</f>
        <v>1</v>
      </c>
      <c r="AA3897" s="1" cm="1">
        <f t="array" ref="AA3897">SUMPRODUCT(LEN(H3897)-LEN(SUBSTITUTE(H3897,{"0";"1";"2";"3";"4";"5";"6";"7";"8";"9"},"")))</f>
        <v>11</v>
      </c>
      <c r="AC3897" t="str">
        <f t="shared" si="422"/>
        <v>Incomplete Profile</v>
      </c>
      <c r="AD3897">
        <f t="shared" si="423"/>
        <v>1</v>
      </c>
      <c r="AE3897">
        <f t="shared" si="424"/>
        <v>1</v>
      </c>
      <c r="AF3897" t="str">
        <f t="shared" si="425"/>
        <v>No</v>
      </c>
      <c r="AG3897">
        <f t="shared" ca="1" si="426"/>
        <v>89</v>
      </c>
      <c r="AH3897" t="str">
        <f ca="1">IF(OR(V3897="",AG3897=""),"Yes",IF(AG3897&gt;Config!$B$41,"Yes","No"))</f>
        <v>No</v>
      </c>
    </row>
    <row r="3898" spans="1:34" x14ac:dyDescent="0.25">
      <c r="A3898" s="1" t="s">
        <v>26730</v>
      </c>
      <c r="B3898" s="1" t="s">
        <v>4638</v>
      </c>
      <c r="C3898" s="1" t="s">
        <v>1339</v>
      </c>
      <c r="D3898" s="1" t="s">
        <v>26731</v>
      </c>
      <c r="E3898" s="1" t="s">
        <v>298</v>
      </c>
      <c r="F3898" s="1" t="s">
        <v>26732</v>
      </c>
      <c r="G3898" t="str">
        <f t="shared" si="420"/>
        <v>Valid</v>
      </c>
      <c r="H3898" s="1" t="s">
        <v>26733</v>
      </c>
      <c r="I3898" t="str" cm="1">
        <f t="array" ref="I3898">IF(OR(TRIM(H3898)="",ISNUMBER(SEARCH("#",H3898)),AA3898&lt;Config!$B$8,SUMPRODUCT(--ISNUMBER(SEARCH({"a";"b";"c";"d";"e";"f";"g";"h";"i";"j";"k";"l";"m";"n";"o";"p";"q";"r";"s";"t";"u";"v";"w";"x";"y";"z"},H3898)))&gt;0),"Invalid","Valid")</f>
        <v>Valid</v>
      </c>
      <c r="J3898" s="1" t="s">
        <v>26734</v>
      </c>
      <c r="K3898" s="1" t="s">
        <v>48</v>
      </c>
      <c r="L3898" s="1" t="s">
        <v>134</v>
      </c>
      <c r="M3898" s="1" t="s">
        <v>165</v>
      </c>
      <c r="N3898" s="1" t="s">
        <v>51</v>
      </c>
      <c r="O3898" s="1" t="s">
        <v>69</v>
      </c>
      <c r="P3898" t="s">
        <v>53</v>
      </c>
      <c r="Q3898" s="1" t="s">
        <v>181</v>
      </c>
      <c r="R3898" s="1" t="s">
        <v>55</v>
      </c>
      <c r="S3898" s="1" t="s">
        <v>7856</v>
      </c>
      <c r="T3898" s="1" t="s">
        <v>26735</v>
      </c>
      <c r="U3898" s="1" t="s">
        <v>4677</v>
      </c>
      <c r="V3898" s="1" t="s">
        <v>1873</v>
      </c>
      <c r="W3898" s="1" t="s">
        <v>186</v>
      </c>
      <c r="X3898" t="str">
        <f t="shared" si="421"/>
        <v>Complete</v>
      </c>
      <c r="Y3898">
        <f>MAX(0,100-IF(G3898="Invalid",Config!$B$5,0)-IF(I3898="Invalid",Config!$B$6,0)-IF(X3898="Incomplete",Config!$B$7,0)-IF(AF3898="Yes",Config!$B$37,0))</f>
        <v>100</v>
      </c>
      <c r="Z3898" s="1">
        <f>IF(OR(TRIM(B3898)="",COUNTIF(Config!$B$15:$B$19,B3898)&gt;0),1,0)+IF(OR(TRIM(C3898)="",COUNTIF(Config!$B$15:$B$19,C3898)&gt;0),1,0)+IF(OR(TRIM(F3898)="",COUNTIF(Config!$B$15:$B$19,F3898)&gt;0),1,0)+IF(OR(TRIM(H3898)="",COUNTIF(Config!$B$15:$B$19,H3898)&gt;0),1,0)+IF(OR(TRIM(E3898)="",COUNTIF(Config!$B$15:$B$19,E3898)&gt;0),1,0)+IF(OR(TRIM(K3898)="",COUNTIF(Config!$B$15:$B$19,K3898)&gt;0),1,0)+IF(OR(TRIM(P3898)="",COUNTIF(Config!$B$15:$B$19,P3898)&gt;0),1,0)+IF(OR(TRIM(R3898)="",COUNTIF(Config!$B$15:$B$19,R3898)&gt;0),1,0)</f>
        <v>0</v>
      </c>
      <c r="AA3898" s="1" cm="1">
        <f t="array" ref="AA3898">SUMPRODUCT(LEN(H3898)-LEN(SUBSTITUTE(H3898,{"0";"1";"2";"3";"4";"5";"6";"7";"8";"9"},"")))</f>
        <v>12</v>
      </c>
      <c r="AC3898" t="str">
        <f t="shared" si="422"/>
        <v/>
      </c>
      <c r="AD3898">
        <f t="shared" si="423"/>
        <v>1</v>
      </c>
      <c r="AE3898">
        <f t="shared" si="424"/>
        <v>1</v>
      </c>
      <c r="AF3898" t="str">
        <f t="shared" si="425"/>
        <v>No</v>
      </c>
      <c r="AG3898">
        <f t="shared" ca="1" si="426"/>
        <v>389</v>
      </c>
      <c r="AH3898" t="str">
        <f ca="1">IF(OR(V3898="",AG3898=""),"Yes",IF(AG3898&gt;Config!$B$41,"Yes","No"))</f>
        <v>Yes</v>
      </c>
    </row>
    <row r="3899" spans="1:34" x14ac:dyDescent="0.25">
      <c r="A3899" s="1" t="s">
        <v>26736</v>
      </c>
      <c r="B3899" s="1" t="s">
        <v>96</v>
      </c>
      <c r="C3899" s="1" t="s">
        <v>1400</v>
      </c>
      <c r="D3899" s="1" t="s">
        <v>26737</v>
      </c>
      <c r="E3899" s="1" t="s">
        <v>458</v>
      </c>
      <c r="F3899" s="1" t="s">
        <v>26738</v>
      </c>
      <c r="G3899" t="str">
        <f t="shared" si="420"/>
        <v>Valid</v>
      </c>
      <c r="H3899" s="1" t="s">
        <v>26739</v>
      </c>
      <c r="I3899" t="str" cm="1">
        <f t="array" ref="I3899">IF(OR(TRIM(H3899)="",ISNUMBER(SEARCH("#",H3899)),AA3899&lt;Config!$B$8,SUMPRODUCT(--ISNUMBER(SEARCH({"a";"b";"c";"d";"e";"f";"g";"h";"i";"j";"k";"l";"m";"n";"o";"p";"q";"r";"s";"t";"u";"v";"w";"x";"y";"z"},H3899)))&gt;0),"Invalid","Valid")</f>
        <v>Valid</v>
      </c>
      <c r="J3899" s="1" t="s">
        <v>26740</v>
      </c>
      <c r="K3899" s="1" t="s">
        <v>117</v>
      </c>
      <c r="L3899" s="1" t="s">
        <v>67</v>
      </c>
      <c r="M3899" s="1" t="s">
        <v>251</v>
      </c>
      <c r="N3899" s="1" t="s">
        <v>86</v>
      </c>
      <c r="O3899" s="1" t="s">
        <v>69</v>
      </c>
      <c r="P3899" t="s">
        <v>236</v>
      </c>
      <c r="Q3899" s="1" t="s">
        <v>238</v>
      </c>
      <c r="R3899" s="1" t="s">
        <v>961</v>
      </c>
      <c r="S3899" s="1" t="s">
        <v>18520</v>
      </c>
      <c r="T3899" s="1" t="s">
        <v>26741</v>
      </c>
      <c r="U3899" s="1" t="s">
        <v>2512</v>
      </c>
      <c r="V3899" s="1" t="s">
        <v>4194</v>
      </c>
      <c r="W3899" s="1" t="s">
        <v>141</v>
      </c>
      <c r="X3899" t="str">
        <f t="shared" si="421"/>
        <v>Complete</v>
      </c>
      <c r="Y3899">
        <f>MAX(0,100-IF(G3899="Invalid",Config!$B$5,0)-IF(I3899="Invalid",Config!$B$6,0)-IF(X3899="Incomplete",Config!$B$7,0)-IF(AF3899="Yes",Config!$B$37,0))</f>
        <v>100</v>
      </c>
      <c r="Z3899" s="1">
        <f>IF(OR(TRIM(B3899)="",COUNTIF(Config!$B$15:$B$19,B3899)&gt;0),1,0)+IF(OR(TRIM(C3899)="",COUNTIF(Config!$B$15:$B$19,C3899)&gt;0),1,0)+IF(OR(TRIM(F3899)="",COUNTIF(Config!$B$15:$B$19,F3899)&gt;0),1,0)+IF(OR(TRIM(H3899)="",COUNTIF(Config!$B$15:$B$19,H3899)&gt;0),1,0)+IF(OR(TRIM(E3899)="",COUNTIF(Config!$B$15:$B$19,E3899)&gt;0),1,0)+IF(OR(TRIM(K3899)="",COUNTIF(Config!$B$15:$B$19,K3899)&gt;0),1,0)+IF(OR(TRIM(P3899)="",COUNTIF(Config!$B$15:$B$19,P3899)&gt;0),1,0)+IF(OR(TRIM(R3899)="",COUNTIF(Config!$B$15:$B$19,R3899)&gt;0),1,0)</f>
        <v>0</v>
      </c>
      <c r="AA3899" s="1" cm="1">
        <f t="array" ref="AA3899">SUMPRODUCT(LEN(H3899)-LEN(SUBSTITUTE(H3899,{"0";"1";"2";"3";"4";"5";"6";"7";"8";"9"},"")))</f>
        <v>10</v>
      </c>
      <c r="AC3899" t="str">
        <f t="shared" si="422"/>
        <v/>
      </c>
      <c r="AD3899">
        <f t="shared" si="423"/>
        <v>1</v>
      </c>
      <c r="AE3899">
        <f t="shared" si="424"/>
        <v>1</v>
      </c>
      <c r="AF3899" t="str">
        <f t="shared" si="425"/>
        <v>No</v>
      </c>
      <c r="AG3899">
        <f t="shared" ca="1" si="426"/>
        <v>248</v>
      </c>
      <c r="AH3899" t="str">
        <f ca="1">IF(OR(V3899="",AG3899=""),"Yes",IF(AG3899&gt;Config!$B$41,"Yes","No"))</f>
        <v>No</v>
      </c>
    </row>
    <row r="3900" spans="1:34" x14ac:dyDescent="0.25">
      <c r="A3900" s="1" t="s">
        <v>26742</v>
      </c>
      <c r="B3900" s="1" t="s">
        <v>1068</v>
      </c>
      <c r="C3900" s="1" t="s">
        <v>23</v>
      </c>
      <c r="D3900" s="1" t="s">
        <v>3111</v>
      </c>
      <c r="E3900" s="1" t="s">
        <v>35529</v>
      </c>
      <c r="F3900" s="1" t="s">
        <v>26743</v>
      </c>
      <c r="G3900" t="str">
        <f t="shared" si="420"/>
        <v>Valid</v>
      </c>
      <c r="H3900" s="1" t="s">
        <v>26744</v>
      </c>
      <c r="I3900" t="str" cm="1">
        <f t="array" ref="I3900">IF(OR(TRIM(H3900)="",ISNUMBER(SEARCH("#",H3900)),AA3900&lt;Config!$B$8,SUMPRODUCT(--ISNUMBER(SEARCH({"a";"b";"c";"d";"e";"f";"g";"h";"i";"j";"k";"l";"m";"n";"o";"p";"q";"r";"s";"t";"u";"v";"w";"x";"y";"z"},H3900)))&gt;0),"Invalid","Valid")</f>
        <v>Valid</v>
      </c>
      <c r="J3900" s="1" t="s">
        <v>26745</v>
      </c>
      <c r="K3900" s="1" t="s">
        <v>516</v>
      </c>
      <c r="L3900" s="1" t="s">
        <v>179</v>
      </c>
      <c r="M3900" s="1" t="s">
        <v>50</v>
      </c>
      <c r="N3900" s="1" t="s">
        <v>148</v>
      </c>
      <c r="O3900" s="1" t="s">
        <v>149</v>
      </c>
      <c r="P3900" t="s">
        <v>53</v>
      </c>
      <c r="Q3900" s="1" t="s">
        <v>54</v>
      </c>
      <c r="R3900" s="1" t="s">
        <v>415</v>
      </c>
      <c r="S3900" s="1" t="s">
        <v>1837</v>
      </c>
      <c r="T3900" s="1" t="s">
        <v>26746</v>
      </c>
      <c r="U3900" s="1" t="s">
        <v>3593</v>
      </c>
      <c r="V3900" s="1" t="s">
        <v>1564</v>
      </c>
      <c r="W3900" s="1" t="s">
        <v>141</v>
      </c>
      <c r="X3900" t="str">
        <f t="shared" si="421"/>
        <v>Complete</v>
      </c>
      <c r="Y3900">
        <f>MAX(0,100-IF(G3900="Invalid",Config!$B$5,0)-IF(I3900="Invalid",Config!$B$6,0)-IF(X3900="Incomplete",Config!$B$7,0)-IF(AF3900="Yes",Config!$B$37,0))</f>
        <v>100</v>
      </c>
      <c r="Z3900" s="1">
        <f>IF(OR(TRIM(B3900)="",COUNTIF(Config!$B$15:$B$19,B3900)&gt;0),1,0)+IF(OR(TRIM(C3900)="",COUNTIF(Config!$B$15:$B$19,C3900)&gt;0),1,0)+IF(OR(TRIM(F3900)="",COUNTIF(Config!$B$15:$B$19,F3900)&gt;0),1,0)+IF(OR(TRIM(H3900)="",COUNTIF(Config!$B$15:$B$19,H3900)&gt;0),1,0)+IF(OR(TRIM(E3900)="",COUNTIF(Config!$B$15:$B$19,E3900)&gt;0),1,0)+IF(OR(TRIM(K3900)="",COUNTIF(Config!$B$15:$B$19,K3900)&gt;0),1,0)+IF(OR(TRIM(P3900)="",COUNTIF(Config!$B$15:$B$19,P3900)&gt;0),1,0)+IF(OR(TRIM(R3900)="",COUNTIF(Config!$B$15:$B$19,R3900)&gt;0),1,0)</f>
        <v>0</v>
      </c>
      <c r="AA3900" s="1" cm="1">
        <f t="array" ref="AA3900">SUMPRODUCT(LEN(H3900)-LEN(SUBSTITUTE(H3900,{"0";"1";"2";"3";"4";"5";"6";"7";"8";"9"},"")))</f>
        <v>12</v>
      </c>
      <c r="AC3900" t="str">
        <f t="shared" si="422"/>
        <v/>
      </c>
      <c r="AD3900">
        <f t="shared" si="423"/>
        <v>1</v>
      </c>
      <c r="AE3900">
        <f t="shared" si="424"/>
        <v>1</v>
      </c>
      <c r="AF3900" t="str">
        <f t="shared" si="425"/>
        <v>No</v>
      </c>
      <c r="AG3900">
        <f t="shared" ca="1" si="426"/>
        <v>224</v>
      </c>
      <c r="AH3900" t="str">
        <f ca="1">IF(OR(V3900="",AG3900=""),"Yes",IF(AG3900&gt;Config!$B$41,"Yes","No"))</f>
        <v>No</v>
      </c>
    </row>
    <row r="3901" spans="1:34" x14ac:dyDescent="0.25">
      <c r="A3901" s="1" t="s">
        <v>26747</v>
      </c>
      <c r="B3901" s="1" t="s">
        <v>678</v>
      </c>
      <c r="C3901" s="1" t="s">
        <v>1339</v>
      </c>
      <c r="D3901" s="1" t="s">
        <v>13621</v>
      </c>
      <c r="E3901" s="1" t="s">
        <v>33829</v>
      </c>
      <c r="F3901" s="1" t="s">
        <v>26748</v>
      </c>
      <c r="G3901" t="str">
        <f t="shared" si="420"/>
        <v>Valid</v>
      </c>
      <c r="H3901" s="1" t="s">
        <v>26749</v>
      </c>
      <c r="I3901" t="str" cm="1">
        <f t="array" ref="I3901">IF(OR(TRIM(H3901)="",ISNUMBER(SEARCH("#",H3901)),AA3901&lt;Config!$B$8,SUMPRODUCT(--ISNUMBER(SEARCH({"a";"b";"c";"d";"e";"f";"g";"h";"i";"j";"k";"l";"m";"n";"o";"p";"q";"r";"s";"t";"u";"v";"w";"x";"y";"z"},H3901)))&gt;0),"Invalid","Valid")</f>
        <v>Valid</v>
      </c>
      <c r="J3901" s="1" t="s">
        <v>26750</v>
      </c>
      <c r="K3901" s="1" t="s">
        <v>287</v>
      </c>
      <c r="L3901" s="1" t="s">
        <v>265</v>
      </c>
      <c r="M3901" s="1" t="s">
        <v>462</v>
      </c>
      <c r="N3901" s="1" t="s">
        <v>211</v>
      </c>
      <c r="O3901" s="1" t="s">
        <v>149</v>
      </c>
      <c r="P3901" t="s">
        <v>314</v>
      </c>
      <c r="Q3901" s="1" t="s">
        <v>316</v>
      </c>
      <c r="R3901" s="1" t="s">
        <v>316</v>
      </c>
      <c r="S3901" s="1" t="s">
        <v>26751</v>
      </c>
      <c r="T3901" s="1" t="s">
        <v>26752</v>
      </c>
      <c r="U3901" s="1" t="s">
        <v>2504</v>
      </c>
      <c r="V3901" s="1" t="s">
        <v>140</v>
      </c>
      <c r="W3901" s="1" t="s">
        <v>40</v>
      </c>
      <c r="X3901" t="str">
        <f t="shared" si="421"/>
        <v>Incomplete</v>
      </c>
      <c r="Y3901">
        <f>MAX(0,100-IF(G3901="Invalid",Config!$B$5,0)-IF(I3901="Invalid",Config!$B$6,0)-IF(X3901="Incomplete",Config!$B$7,0)-IF(AF3901="Yes",Config!$B$37,0))</f>
        <v>60</v>
      </c>
      <c r="Z3901" s="1">
        <f>IF(OR(TRIM(B3901)="",COUNTIF(Config!$B$15:$B$19,B3901)&gt;0),1,0)+IF(OR(TRIM(C3901)="",COUNTIF(Config!$B$15:$B$19,C3901)&gt;0),1,0)+IF(OR(TRIM(F3901)="",COUNTIF(Config!$B$15:$B$19,F3901)&gt;0),1,0)+IF(OR(TRIM(H3901)="",COUNTIF(Config!$B$15:$B$19,H3901)&gt;0),1,0)+IF(OR(TRIM(E3901)="",COUNTIF(Config!$B$15:$B$19,E3901)&gt;0),1,0)+IF(OR(TRIM(K3901)="",COUNTIF(Config!$B$15:$B$19,K3901)&gt;0),1,0)+IF(OR(TRIM(P3901)="",COUNTIF(Config!$B$15:$B$19,P3901)&gt;0),1,0)+IF(OR(TRIM(R3901)="",COUNTIF(Config!$B$15:$B$19,R3901)&gt;0),1,0)</f>
        <v>1</v>
      </c>
      <c r="AA3901" s="1" cm="1">
        <f t="array" ref="AA3901">SUMPRODUCT(LEN(H3901)-LEN(SUBSTITUTE(H3901,{"0";"1";"2";"3";"4";"5";"6";"7";"8";"9"},"")))</f>
        <v>12</v>
      </c>
      <c r="AC3901" t="str">
        <f t="shared" si="422"/>
        <v>Incomplete Profile</v>
      </c>
      <c r="AD3901">
        <f t="shared" si="423"/>
        <v>1</v>
      </c>
      <c r="AE3901">
        <f t="shared" si="424"/>
        <v>1</v>
      </c>
      <c r="AF3901" t="str">
        <f t="shared" si="425"/>
        <v>No</v>
      </c>
      <c r="AG3901">
        <f t="shared" ca="1" si="426"/>
        <v>37</v>
      </c>
      <c r="AH3901" t="str">
        <f ca="1">IF(OR(V3901="",AG3901=""),"Yes",IF(AG3901&gt;Config!$B$41,"Yes","No"))</f>
        <v>No</v>
      </c>
    </row>
    <row r="3902" spans="1:34" x14ac:dyDescent="0.25">
      <c r="A3902" s="1" t="s">
        <v>26753</v>
      </c>
      <c r="B3902" s="1" t="s">
        <v>172</v>
      </c>
      <c r="C3902" s="1" t="s">
        <v>2104</v>
      </c>
      <c r="D3902" s="1" t="s">
        <v>26754</v>
      </c>
      <c r="E3902" s="1" t="s">
        <v>34807</v>
      </c>
      <c r="F3902" s="1" t="s">
        <v>26755</v>
      </c>
      <c r="G3902" t="str">
        <f t="shared" si="420"/>
        <v>Valid</v>
      </c>
      <c r="H3902" s="1" t="s">
        <v>26756</v>
      </c>
      <c r="I3902" t="str" cm="1">
        <f t="array" ref="I3902">IF(OR(TRIM(H3902)="",ISNUMBER(SEARCH("#",H3902)),AA3902&lt;Config!$B$8,SUMPRODUCT(--ISNUMBER(SEARCH({"a";"b";"c";"d";"e";"f";"g";"h";"i";"j";"k";"l";"m";"n";"o";"p";"q";"r";"s";"t";"u";"v";"w";"x";"y";"z"},H3902)))&gt;0),"Invalid","Valid")</f>
        <v>Valid</v>
      </c>
      <c r="J3902" s="1" t="s">
        <v>26757</v>
      </c>
      <c r="K3902" s="1" t="s">
        <v>66</v>
      </c>
      <c r="L3902" s="1" t="s">
        <v>102</v>
      </c>
      <c r="M3902" s="1" t="s">
        <v>30</v>
      </c>
      <c r="N3902" s="1" t="s">
        <v>437</v>
      </c>
      <c r="O3902" s="1" t="s">
        <v>69</v>
      </c>
      <c r="P3902" t="s">
        <v>236</v>
      </c>
      <c r="Q3902" s="1" t="s">
        <v>238</v>
      </c>
      <c r="R3902" s="1" t="s">
        <v>253</v>
      </c>
      <c r="S3902" s="1" t="s">
        <v>21101</v>
      </c>
      <c r="T3902" s="1" t="s">
        <v>26758</v>
      </c>
      <c r="U3902" s="1" t="s">
        <v>10162</v>
      </c>
      <c r="V3902" s="1" t="s">
        <v>1752</v>
      </c>
      <c r="W3902" s="1" t="s">
        <v>94</v>
      </c>
      <c r="X3902" t="str">
        <f t="shared" si="421"/>
        <v>Complete</v>
      </c>
      <c r="Y3902">
        <f>MAX(0,100-IF(G3902="Invalid",Config!$B$5,0)-IF(I3902="Invalid",Config!$B$6,0)-IF(X3902="Incomplete",Config!$B$7,0)-IF(AF3902="Yes",Config!$B$37,0))</f>
        <v>75</v>
      </c>
      <c r="Z3902" s="1">
        <f>IF(OR(TRIM(B3902)="",COUNTIF(Config!$B$15:$B$19,B3902)&gt;0),1,0)+IF(OR(TRIM(C3902)="",COUNTIF(Config!$B$15:$B$19,C3902)&gt;0),1,0)+IF(OR(TRIM(F3902)="",COUNTIF(Config!$B$15:$B$19,F3902)&gt;0),1,0)+IF(OR(TRIM(H3902)="",COUNTIF(Config!$B$15:$B$19,H3902)&gt;0),1,0)+IF(OR(TRIM(E3902)="",COUNTIF(Config!$B$15:$B$19,E3902)&gt;0),1,0)+IF(OR(TRIM(K3902)="",COUNTIF(Config!$B$15:$B$19,K3902)&gt;0),1,0)+IF(OR(TRIM(P3902)="",COUNTIF(Config!$B$15:$B$19,P3902)&gt;0),1,0)+IF(OR(TRIM(R3902)="",COUNTIF(Config!$B$15:$B$19,R3902)&gt;0),1,0)</f>
        <v>0</v>
      </c>
      <c r="AA3902" s="1" cm="1">
        <f t="array" ref="AA3902">SUMPRODUCT(LEN(H3902)-LEN(SUBSTITUTE(H3902,{"0";"1";"2";"3";"4";"5";"6";"7";"8";"9"},"")))</f>
        <v>12</v>
      </c>
      <c r="AC3902" t="str">
        <f t="shared" si="422"/>
        <v>Potential Duplicate</v>
      </c>
      <c r="AD3902">
        <f t="shared" si="423"/>
        <v>2</v>
      </c>
      <c r="AE3902">
        <f t="shared" si="424"/>
        <v>1</v>
      </c>
      <c r="AF3902" t="str">
        <f t="shared" si="425"/>
        <v>Yes</v>
      </c>
      <c r="AG3902">
        <f t="shared" ca="1" si="426"/>
        <v>565</v>
      </c>
      <c r="AH3902" t="str">
        <f ca="1">IF(OR(V3902="",AG3902=""),"Yes",IF(AG3902&gt;Config!$B$41,"Yes","No"))</f>
        <v>Yes</v>
      </c>
    </row>
    <row r="3903" spans="1:34" x14ac:dyDescent="0.25">
      <c r="A3903" s="1" t="s">
        <v>26759</v>
      </c>
      <c r="B3903" s="1" t="s">
        <v>1231</v>
      </c>
      <c r="C3903" s="1" t="s">
        <v>545</v>
      </c>
      <c r="D3903" s="1" t="s">
        <v>26760</v>
      </c>
      <c r="E3903" s="1" t="s">
        <v>35530</v>
      </c>
      <c r="F3903" s="1" t="s">
        <v>26761</v>
      </c>
      <c r="G3903" t="str">
        <f t="shared" si="420"/>
        <v>Valid</v>
      </c>
      <c r="H3903" s="1" t="s">
        <v>26762</v>
      </c>
      <c r="I3903" t="str" cm="1">
        <f t="array" ref="I3903">IF(OR(TRIM(H3903)="",ISNUMBER(SEARCH("#",H3903)),AA3903&lt;Config!$B$8,SUMPRODUCT(--ISNUMBER(SEARCH({"a";"b";"c";"d";"e";"f";"g";"h";"i";"j";"k";"l";"m";"n";"o";"p";"q";"r";"s";"t";"u";"v";"w";"x";"y";"z"},H3903)))&gt;0),"Invalid","Valid")</f>
        <v>Valid</v>
      </c>
      <c r="J3903" s="1" t="s">
        <v>26763</v>
      </c>
      <c r="K3903" s="1" t="s">
        <v>481</v>
      </c>
      <c r="L3903" s="1" t="s">
        <v>179</v>
      </c>
      <c r="M3903" s="1" t="s">
        <v>103</v>
      </c>
      <c r="N3903" s="1" t="s">
        <v>211</v>
      </c>
      <c r="O3903" s="1" t="s">
        <v>69</v>
      </c>
      <c r="P3903" t="s">
        <v>344</v>
      </c>
      <c r="Q3903" s="1" t="s">
        <v>971</v>
      </c>
      <c r="R3903" s="1" t="s">
        <v>346</v>
      </c>
      <c r="S3903" s="1" t="s">
        <v>26764</v>
      </c>
      <c r="T3903" s="1" t="s">
        <v>26765</v>
      </c>
      <c r="U3903" s="1" t="s">
        <v>26766</v>
      </c>
      <c r="V3903" s="1" t="s">
        <v>4685</v>
      </c>
      <c r="W3903" s="1" t="s">
        <v>33823</v>
      </c>
      <c r="X3903" t="str">
        <f t="shared" si="421"/>
        <v>Complete</v>
      </c>
      <c r="Y3903">
        <f>MAX(0,100-IF(G3903="Invalid",Config!$B$5,0)-IF(I3903="Invalid",Config!$B$6,0)-IF(X3903="Incomplete",Config!$B$7,0)-IF(AF3903="Yes",Config!$B$37,0))</f>
        <v>100</v>
      </c>
      <c r="Z3903" s="1">
        <f>IF(OR(TRIM(B3903)="",COUNTIF(Config!$B$15:$B$19,B3903)&gt;0),1,0)+IF(OR(TRIM(C3903)="",COUNTIF(Config!$B$15:$B$19,C3903)&gt;0),1,0)+IF(OR(TRIM(F3903)="",COUNTIF(Config!$B$15:$B$19,F3903)&gt;0),1,0)+IF(OR(TRIM(H3903)="",COUNTIF(Config!$B$15:$B$19,H3903)&gt;0),1,0)+IF(OR(TRIM(E3903)="",COUNTIF(Config!$B$15:$B$19,E3903)&gt;0),1,0)+IF(OR(TRIM(K3903)="",COUNTIF(Config!$B$15:$B$19,K3903)&gt;0),1,0)+IF(OR(TRIM(P3903)="",COUNTIF(Config!$B$15:$B$19,P3903)&gt;0),1,0)+IF(OR(TRIM(R3903)="",COUNTIF(Config!$B$15:$B$19,R3903)&gt;0),1,0)</f>
        <v>0</v>
      </c>
      <c r="AA3903" s="1" cm="1">
        <f t="array" ref="AA3903">SUMPRODUCT(LEN(H3903)-LEN(SUBSTITUTE(H3903,{"0";"1";"2";"3";"4";"5";"6";"7";"8";"9"},"")))</f>
        <v>11</v>
      </c>
      <c r="AC3903" t="str">
        <f t="shared" si="422"/>
        <v/>
      </c>
      <c r="AD3903">
        <f t="shared" si="423"/>
        <v>1</v>
      </c>
      <c r="AE3903">
        <f t="shared" si="424"/>
        <v>1</v>
      </c>
      <c r="AF3903" t="str">
        <f t="shared" si="425"/>
        <v>No</v>
      </c>
      <c r="AG3903">
        <f t="shared" ca="1" si="426"/>
        <v>281</v>
      </c>
      <c r="AH3903" t="str">
        <f ca="1">IF(OR(V3903="",AG3903=""),"Yes",IF(AG3903&gt;Config!$B$41,"Yes","No"))</f>
        <v>No</v>
      </c>
    </row>
    <row r="3904" spans="1:34" x14ac:dyDescent="0.25">
      <c r="A3904" s="1" t="s">
        <v>26767</v>
      </c>
      <c r="B3904" s="1" t="s">
        <v>510</v>
      </c>
      <c r="C3904" s="1" t="s">
        <v>205</v>
      </c>
      <c r="D3904" s="1" t="s">
        <v>26768</v>
      </c>
      <c r="E3904" s="1" t="s">
        <v>2178</v>
      </c>
      <c r="F3904" s="1" t="s">
        <v>26769</v>
      </c>
      <c r="G3904" t="str">
        <f t="shared" si="420"/>
        <v>Valid</v>
      </c>
      <c r="H3904" s="1" t="s">
        <v>26770</v>
      </c>
      <c r="I3904" t="str" cm="1">
        <f t="array" ref="I3904">IF(OR(TRIM(H3904)="",ISNUMBER(SEARCH("#",H3904)),AA3904&lt;Config!$B$8,SUMPRODUCT(--ISNUMBER(SEARCH({"a";"b";"c";"d";"e";"f";"g";"h";"i";"j";"k";"l";"m";"n";"o";"p";"q";"r";"s";"t";"u";"v";"w";"x";"y";"z"},H3904)))&gt;0),"Invalid","Valid")</f>
        <v>Valid</v>
      </c>
      <c r="J3904" s="1" t="s">
        <v>26771</v>
      </c>
      <c r="K3904" s="1" t="s">
        <v>147</v>
      </c>
      <c r="L3904" s="1" t="s">
        <v>49</v>
      </c>
      <c r="M3904" s="1" t="s">
        <v>33825</v>
      </c>
      <c r="N3904" s="1" t="s">
        <v>31</v>
      </c>
      <c r="O3904" s="1" t="s">
        <v>266</v>
      </c>
      <c r="P3904" t="s">
        <v>236</v>
      </c>
      <c r="Q3904" s="1" t="s">
        <v>254</v>
      </c>
      <c r="R3904" s="1" t="s">
        <v>254</v>
      </c>
      <c r="S3904" s="1" t="s">
        <v>26772</v>
      </c>
      <c r="T3904" s="1" t="s">
        <v>26773</v>
      </c>
      <c r="U3904" s="1" t="s">
        <v>1239</v>
      </c>
      <c r="V3904" s="1" t="s">
        <v>26774</v>
      </c>
      <c r="W3904" s="1" t="s">
        <v>202</v>
      </c>
      <c r="X3904" t="str">
        <f t="shared" si="421"/>
        <v>Complete</v>
      </c>
      <c r="Y3904">
        <f>MAX(0,100-IF(G3904="Invalid",Config!$B$5,0)-IF(I3904="Invalid",Config!$B$6,0)-IF(X3904="Incomplete",Config!$B$7,0)-IF(AF3904="Yes",Config!$B$37,0))</f>
        <v>100</v>
      </c>
      <c r="Z3904" s="1">
        <f>IF(OR(TRIM(B3904)="",COUNTIF(Config!$B$15:$B$19,B3904)&gt;0),1,0)+IF(OR(TRIM(C3904)="",COUNTIF(Config!$B$15:$B$19,C3904)&gt;0),1,0)+IF(OR(TRIM(F3904)="",COUNTIF(Config!$B$15:$B$19,F3904)&gt;0),1,0)+IF(OR(TRIM(H3904)="",COUNTIF(Config!$B$15:$B$19,H3904)&gt;0),1,0)+IF(OR(TRIM(E3904)="",COUNTIF(Config!$B$15:$B$19,E3904)&gt;0),1,0)+IF(OR(TRIM(K3904)="",COUNTIF(Config!$B$15:$B$19,K3904)&gt;0),1,0)+IF(OR(TRIM(P3904)="",COUNTIF(Config!$B$15:$B$19,P3904)&gt;0),1,0)+IF(OR(TRIM(R3904)="",COUNTIF(Config!$B$15:$B$19,R3904)&gt;0),1,0)</f>
        <v>0</v>
      </c>
      <c r="AA3904" s="1" cm="1">
        <f t="array" ref="AA3904">SUMPRODUCT(LEN(H3904)-LEN(SUBSTITUTE(H3904,{"0";"1";"2";"3";"4";"5";"6";"7";"8";"9"},"")))</f>
        <v>12</v>
      </c>
      <c r="AC3904" t="str">
        <f t="shared" si="422"/>
        <v/>
      </c>
      <c r="AD3904">
        <f t="shared" si="423"/>
        <v>1</v>
      </c>
      <c r="AE3904">
        <f t="shared" si="424"/>
        <v>1</v>
      </c>
      <c r="AF3904" t="str">
        <f t="shared" si="425"/>
        <v>No</v>
      </c>
      <c r="AG3904">
        <f t="shared" ca="1" si="426"/>
        <v>397</v>
      </c>
      <c r="AH3904" t="str">
        <f ca="1">IF(OR(V3904="",AG3904=""),"Yes",IF(AG3904&gt;Config!$B$41,"Yes","No"))</f>
        <v>Yes</v>
      </c>
    </row>
    <row r="3905" spans="1:34" x14ac:dyDescent="0.25">
      <c r="A3905" s="1" t="s">
        <v>26775</v>
      </c>
      <c r="B3905" s="1" t="s">
        <v>2392</v>
      </c>
      <c r="C3905" s="1" t="s">
        <v>364</v>
      </c>
      <c r="D3905" s="1" t="s">
        <v>26776</v>
      </c>
      <c r="E3905" s="1" t="s">
        <v>34007</v>
      </c>
      <c r="F3905" s="1" t="s">
        <v>26777</v>
      </c>
      <c r="G3905" t="str">
        <f t="shared" si="420"/>
        <v>Valid</v>
      </c>
      <c r="H3905" s="1" t="s">
        <v>26778</v>
      </c>
      <c r="I3905" t="str" cm="1">
        <f t="array" ref="I3905">IF(OR(TRIM(H3905)="",ISNUMBER(SEARCH("#",H3905)),AA3905&lt;Config!$B$8,SUMPRODUCT(--ISNUMBER(SEARCH({"a";"b";"c";"d";"e";"f";"g";"h";"i";"j";"k";"l";"m";"n";"o";"p";"q";"r";"s";"t";"u";"v";"w";"x";"y";"z"},H3905)))&gt;0),"Invalid","Valid")</f>
        <v>Valid</v>
      </c>
      <c r="J3905" s="1" t="s">
        <v>1215</v>
      </c>
      <c r="K3905" s="1" t="s">
        <v>147</v>
      </c>
      <c r="L3905" s="1" t="s">
        <v>84</v>
      </c>
      <c r="M3905" s="1" t="s">
        <v>165</v>
      </c>
      <c r="N3905" s="1" t="s">
        <v>31</v>
      </c>
      <c r="O3905" s="1" t="s">
        <v>52</v>
      </c>
      <c r="P3905" t="s">
        <v>53</v>
      </c>
      <c r="Q3905" s="1" t="s">
        <v>181</v>
      </c>
      <c r="R3905" s="1" t="s">
        <v>198</v>
      </c>
      <c r="S3905" s="1" t="s">
        <v>26779</v>
      </c>
      <c r="T3905" s="1" t="s">
        <v>26780</v>
      </c>
      <c r="U3905" s="1" t="s">
        <v>3378</v>
      </c>
      <c r="V3905" s="1" t="s">
        <v>7431</v>
      </c>
      <c r="W3905" s="1" t="s">
        <v>186</v>
      </c>
      <c r="X3905" t="str">
        <f t="shared" si="421"/>
        <v>Complete</v>
      </c>
      <c r="Y3905">
        <f>MAX(0,100-IF(G3905="Invalid",Config!$B$5,0)-IF(I3905="Invalid",Config!$B$6,0)-IF(X3905="Incomplete",Config!$B$7,0)-IF(AF3905="Yes",Config!$B$37,0))</f>
        <v>100</v>
      </c>
      <c r="Z3905" s="1">
        <f>IF(OR(TRIM(B3905)="",COUNTIF(Config!$B$15:$B$19,B3905)&gt;0),1,0)+IF(OR(TRIM(C3905)="",COUNTIF(Config!$B$15:$B$19,C3905)&gt;0),1,0)+IF(OR(TRIM(F3905)="",COUNTIF(Config!$B$15:$B$19,F3905)&gt;0),1,0)+IF(OR(TRIM(H3905)="",COUNTIF(Config!$B$15:$B$19,H3905)&gt;0),1,0)+IF(OR(TRIM(E3905)="",COUNTIF(Config!$B$15:$B$19,E3905)&gt;0),1,0)+IF(OR(TRIM(K3905)="",COUNTIF(Config!$B$15:$B$19,K3905)&gt;0),1,0)+IF(OR(TRIM(P3905)="",COUNTIF(Config!$B$15:$B$19,P3905)&gt;0),1,0)+IF(OR(TRIM(R3905)="",COUNTIF(Config!$B$15:$B$19,R3905)&gt;0),1,0)</f>
        <v>0</v>
      </c>
      <c r="AA3905" s="1" cm="1">
        <f t="array" ref="AA3905">SUMPRODUCT(LEN(H3905)-LEN(SUBSTITUTE(H3905,{"0";"1";"2";"3";"4";"5";"6";"7";"8";"9"},"")))</f>
        <v>12</v>
      </c>
      <c r="AC3905" t="str">
        <f t="shared" si="422"/>
        <v/>
      </c>
      <c r="AD3905">
        <f t="shared" si="423"/>
        <v>1</v>
      </c>
      <c r="AE3905">
        <f t="shared" si="424"/>
        <v>1</v>
      </c>
      <c r="AF3905" t="str">
        <f t="shared" si="425"/>
        <v>No</v>
      </c>
      <c r="AG3905">
        <f t="shared" ca="1" si="426"/>
        <v>176</v>
      </c>
      <c r="AH3905" t="str">
        <f ca="1">IF(OR(V3905="",AG3905=""),"Yes",IF(AG3905&gt;Config!$B$41,"Yes","No"))</f>
        <v>No</v>
      </c>
    </row>
    <row r="3906" spans="1:34" x14ac:dyDescent="0.25">
      <c r="A3906" s="1" t="s">
        <v>26781</v>
      </c>
      <c r="B3906" s="1" t="s">
        <v>1283</v>
      </c>
      <c r="C3906" s="1" t="s">
        <v>659</v>
      </c>
      <c r="D3906" s="1" t="s">
        <v>6100</v>
      </c>
      <c r="E3906" s="1" t="s">
        <v>33927</v>
      </c>
      <c r="F3906" s="1" t="s">
        <v>26782</v>
      </c>
      <c r="G3906" t="str">
        <f t="shared" si="420"/>
        <v>Valid</v>
      </c>
      <c r="H3906" s="1" t="s">
        <v>26783</v>
      </c>
      <c r="I3906" t="str" cm="1">
        <f t="array" ref="I3906">IF(OR(TRIM(H3906)="",ISNUMBER(SEARCH("#",H3906)),AA3906&lt;Config!$B$8,SUMPRODUCT(--ISNUMBER(SEARCH({"a";"b";"c";"d";"e";"f";"g";"h";"i";"j";"k";"l";"m";"n";"o";"p";"q";"r";"s";"t";"u";"v";"w";"x";"y";"z"},H3906)))&gt;0),"Invalid","Valid")</f>
        <v>Valid</v>
      </c>
      <c r="J3906" s="1" t="s">
        <v>26784</v>
      </c>
      <c r="K3906" s="1" t="s">
        <v>866</v>
      </c>
      <c r="L3906" s="1" t="s">
        <v>102</v>
      </c>
      <c r="M3906" s="1" t="s">
        <v>103</v>
      </c>
      <c r="N3906" s="1" t="s">
        <v>224</v>
      </c>
      <c r="O3906" s="1" t="s">
        <v>69</v>
      </c>
      <c r="P3906" t="s">
        <v>33</v>
      </c>
      <c r="Q3906" s="1" t="s">
        <v>119</v>
      </c>
      <c r="R3906" s="1" t="s">
        <v>35</v>
      </c>
      <c r="S3906" s="1" t="s">
        <v>3438</v>
      </c>
      <c r="T3906" s="1" t="s">
        <v>26785</v>
      </c>
      <c r="U3906" s="1" t="s">
        <v>185</v>
      </c>
      <c r="V3906" s="1" t="s">
        <v>2372</v>
      </c>
      <c r="W3906" s="1" t="s">
        <v>60</v>
      </c>
      <c r="X3906" t="str">
        <f t="shared" si="421"/>
        <v>Complete</v>
      </c>
      <c r="Y3906">
        <f>MAX(0,100-IF(G3906="Invalid",Config!$B$5,0)-IF(I3906="Invalid",Config!$B$6,0)-IF(X3906="Incomplete",Config!$B$7,0)-IF(AF3906="Yes",Config!$B$37,0))</f>
        <v>100</v>
      </c>
      <c r="Z3906" s="1">
        <f>IF(OR(TRIM(B3906)="",COUNTIF(Config!$B$15:$B$19,B3906)&gt;0),1,0)+IF(OR(TRIM(C3906)="",COUNTIF(Config!$B$15:$B$19,C3906)&gt;0),1,0)+IF(OR(TRIM(F3906)="",COUNTIF(Config!$B$15:$B$19,F3906)&gt;0),1,0)+IF(OR(TRIM(H3906)="",COUNTIF(Config!$B$15:$B$19,H3906)&gt;0),1,0)+IF(OR(TRIM(E3906)="",COUNTIF(Config!$B$15:$B$19,E3906)&gt;0),1,0)+IF(OR(TRIM(K3906)="",COUNTIF(Config!$B$15:$B$19,K3906)&gt;0),1,0)+IF(OR(TRIM(P3906)="",COUNTIF(Config!$B$15:$B$19,P3906)&gt;0),1,0)+IF(OR(TRIM(R3906)="",COUNTIF(Config!$B$15:$B$19,R3906)&gt;0),1,0)</f>
        <v>0</v>
      </c>
      <c r="AA3906" s="1" cm="1">
        <f t="array" ref="AA3906">SUMPRODUCT(LEN(H3906)-LEN(SUBSTITUTE(H3906,{"0";"1";"2";"3";"4";"5";"6";"7";"8";"9"},"")))</f>
        <v>10</v>
      </c>
      <c r="AC3906" t="str">
        <f t="shared" si="422"/>
        <v/>
      </c>
      <c r="AD3906">
        <f t="shared" si="423"/>
        <v>1</v>
      </c>
      <c r="AE3906">
        <f t="shared" si="424"/>
        <v>1</v>
      </c>
      <c r="AF3906" t="str">
        <f t="shared" si="425"/>
        <v>No</v>
      </c>
      <c r="AG3906">
        <f t="shared" ca="1" si="426"/>
        <v>319</v>
      </c>
      <c r="AH3906" t="str">
        <f ca="1">IF(OR(V3906="",AG3906=""),"Yes",IF(AG3906&gt;Config!$B$41,"Yes","No"))</f>
        <v>No</v>
      </c>
    </row>
    <row r="3907" spans="1:34" x14ac:dyDescent="0.25">
      <c r="A3907" s="1" t="s">
        <v>26786</v>
      </c>
      <c r="B3907" s="1" t="s">
        <v>1399</v>
      </c>
      <c r="C3907" s="1" t="s">
        <v>336</v>
      </c>
      <c r="D3907" s="1" t="s">
        <v>13443</v>
      </c>
      <c r="E3907" s="1" t="s">
        <v>34705</v>
      </c>
      <c r="F3907" s="1" t="s">
        <v>26787</v>
      </c>
      <c r="G3907" t="str">
        <f t="shared" ref="G3907:G3970" si="427">IFERROR(IF(OR(TRIM(F3907)="",LEN(F3907)-LEN(SUBSTITUTE(F3907,"@",""))&lt;&gt;1,FIND("@",F3907)=1,RIGHT(F3907,1)=".",ISNUMBER(SEARCH(" ",F3907)),ISERROR(FIND(".",F3907,FIND("@",F3907)+2))),"Invalid","Valid"),"Invalid")</f>
        <v>Valid</v>
      </c>
      <c r="H3907" s="1" t="s">
        <v>26788</v>
      </c>
      <c r="I3907" t="str" cm="1">
        <f t="array" ref="I3907">IF(OR(TRIM(H3907)="",ISNUMBER(SEARCH("#",H3907)),AA3907&lt;Config!$B$8,SUMPRODUCT(--ISNUMBER(SEARCH({"a";"b";"c";"d";"e";"f";"g";"h";"i";"j";"k";"l";"m";"n";"o";"p";"q";"r";"s";"t";"u";"v";"w";"x";"y";"z"},H3907)))&gt;0),"Invalid","Valid")</f>
        <v>Valid</v>
      </c>
      <c r="J3907" s="1" t="s">
        <v>26789</v>
      </c>
      <c r="K3907" s="1" t="s">
        <v>178</v>
      </c>
      <c r="L3907" s="1" t="s">
        <v>102</v>
      </c>
      <c r="M3907" s="1" t="s">
        <v>391</v>
      </c>
      <c r="N3907" s="1" t="s">
        <v>148</v>
      </c>
      <c r="O3907" s="1" t="s">
        <v>69</v>
      </c>
      <c r="P3907" t="s">
        <v>53</v>
      </c>
      <c r="Q3907" s="1" t="s">
        <v>197</v>
      </c>
      <c r="R3907" s="1" t="s">
        <v>198</v>
      </c>
      <c r="S3907" s="1" t="s">
        <v>4888</v>
      </c>
      <c r="T3907" s="1" t="s">
        <v>26790</v>
      </c>
      <c r="U3907" s="1" t="s">
        <v>26791</v>
      </c>
      <c r="V3907" s="1" t="s">
        <v>26792</v>
      </c>
      <c r="W3907" s="1" t="s">
        <v>125</v>
      </c>
      <c r="X3907" t="str">
        <f t="shared" ref="X3907:X3970" si="428">IF(Z3907=0,"Complete","Incomplete")</f>
        <v>Complete</v>
      </c>
      <c r="Y3907">
        <f>MAX(0,100-IF(G3907="Invalid",Config!$B$5,0)-IF(I3907="Invalid",Config!$B$6,0)-IF(X3907="Incomplete",Config!$B$7,0)-IF(AF3907="Yes",Config!$B$37,0))</f>
        <v>100</v>
      </c>
      <c r="Z3907" s="1">
        <f>IF(OR(TRIM(B3907)="",COUNTIF(Config!$B$15:$B$19,B3907)&gt;0),1,0)+IF(OR(TRIM(C3907)="",COUNTIF(Config!$B$15:$B$19,C3907)&gt;0),1,0)+IF(OR(TRIM(F3907)="",COUNTIF(Config!$B$15:$B$19,F3907)&gt;0),1,0)+IF(OR(TRIM(H3907)="",COUNTIF(Config!$B$15:$B$19,H3907)&gt;0),1,0)+IF(OR(TRIM(E3907)="",COUNTIF(Config!$B$15:$B$19,E3907)&gt;0),1,0)+IF(OR(TRIM(K3907)="",COUNTIF(Config!$B$15:$B$19,K3907)&gt;0),1,0)+IF(OR(TRIM(P3907)="",COUNTIF(Config!$B$15:$B$19,P3907)&gt;0),1,0)+IF(OR(TRIM(R3907)="",COUNTIF(Config!$B$15:$B$19,R3907)&gt;0),1,0)</f>
        <v>0</v>
      </c>
      <c r="AA3907" s="1" cm="1">
        <f t="array" ref="AA3907">SUMPRODUCT(LEN(H3907)-LEN(SUBSTITUTE(H3907,{"0";"1";"2";"3";"4";"5";"6";"7";"8";"9"},"")))</f>
        <v>10</v>
      </c>
      <c r="AC3907" t="str">
        <f t="shared" ref="AC3907:AC3970" si="429">_xlfn.TEXTJOIN("; ",TRUE,IF(G3907="Invalid","Invalid Email",""),IF(I3907="Invalid","Invalid Phone",""),IF(X3907="Incomplete","Incomplete Profile",""),IF(AF3907="Yes","Potential Duplicate",""))</f>
        <v/>
      </c>
      <c r="AD3907">
        <f t="shared" ref="AD3907:AD3970" si="430">IF(OR(TRIM(F3907)="",G3907="Invalid"),0,COUNTIF($F$2:$F$5131,F3907))</f>
        <v>1</v>
      </c>
      <c r="AE3907">
        <f t="shared" ref="AE3907:AE3970" si="431">IF(OR(TRIM(H3907)="",I3907="Invalid"),0,COUNTIF($H$2:$H$5131,H3907))</f>
        <v>1</v>
      </c>
      <c r="AF3907" t="str">
        <f t="shared" ref="AF3907:AF3970" si="432">IF(OR(AD3907&gt;1,AE3907&gt;1),"Yes","No")</f>
        <v>No</v>
      </c>
      <c r="AG3907">
        <f t="shared" ref="AG3907:AG3970" ca="1" si="433">IFERROR(TODAY()-DATEVALUE(V3907),IFERROR(TODAY()-DATE(VALUE(RIGHT(V3907,4)),VALUE(MID(V3907,FIND("/",V3907)+1,FIND("/",V3907,FIND("/",V3907)+1)-FIND("/",V3907)-1)),VALUE(LEFT(V3907,FIND("/",V3907)-1))),""))</f>
        <v>161</v>
      </c>
      <c r="AH3907" t="str">
        <f ca="1">IF(OR(V3907="",AG3907=""),"Yes",IF(AG3907&gt;Config!$B$41,"Yes","No"))</f>
        <v>No</v>
      </c>
    </row>
    <row r="3908" spans="1:34" x14ac:dyDescent="0.25">
      <c r="A3908" s="1" t="s">
        <v>26793</v>
      </c>
      <c r="B3908" s="1" t="s">
        <v>1624</v>
      </c>
      <c r="C3908" s="1" t="s">
        <v>499</v>
      </c>
      <c r="D3908" s="1" t="s">
        <v>25562</v>
      </c>
      <c r="E3908" s="1" t="s">
        <v>34604</v>
      </c>
      <c r="F3908" s="1" t="s">
        <v>26794</v>
      </c>
      <c r="G3908" t="str">
        <f t="shared" si="427"/>
        <v>Valid</v>
      </c>
      <c r="H3908" s="1" t="s">
        <v>26795</v>
      </c>
      <c r="I3908" t="str" cm="1">
        <f t="array" ref="I3908">IF(OR(TRIM(H3908)="",ISNUMBER(SEARCH("#",H3908)),AA3908&lt;Config!$B$8,SUMPRODUCT(--ISNUMBER(SEARCH({"a";"b";"c";"d";"e";"f";"g";"h";"i";"j";"k";"l";"m";"n";"o";"p";"q";"r";"s";"t";"u";"v";"w";"x";"y";"z"},H3908)))&gt;0),"Invalid","Valid")</f>
        <v>Valid</v>
      </c>
      <c r="J3908" s="1" t="s">
        <v>26796</v>
      </c>
      <c r="K3908" s="1" t="s">
        <v>287</v>
      </c>
      <c r="L3908" s="1" t="s">
        <v>49</v>
      </c>
      <c r="M3908" s="1" t="s">
        <v>30</v>
      </c>
      <c r="N3908" s="1" t="s">
        <v>437</v>
      </c>
      <c r="O3908" s="1" t="s">
        <v>196</v>
      </c>
      <c r="P3908" t="s">
        <v>314</v>
      </c>
      <c r="Q3908" s="1" t="s">
        <v>663</v>
      </c>
      <c r="R3908" s="1" t="s">
        <v>663</v>
      </c>
      <c r="S3908" s="1" t="s">
        <v>26797</v>
      </c>
      <c r="T3908" s="1" t="s">
        <v>26798</v>
      </c>
      <c r="U3908" s="1" t="s">
        <v>13381</v>
      </c>
      <c r="V3908" s="1" t="s">
        <v>1831</v>
      </c>
      <c r="W3908" s="1" t="s">
        <v>293</v>
      </c>
      <c r="X3908" t="str">
        <f t="shared" si="428"/>
        <v>Complete</v>
      </c>
      <c r="Y3908">
        <f>MAX(0,100-IF(G3908="Invalid",Config!$B$5,0)-IF(I3908="Invalid",Config!$B$6,0)-IF(X3908="Incomplete",Config!$B$7,0)-IF(AF3908="Yes",Config!$B$37,0))</f>
        <v>100</v>
      </c>
      <c r="Z3908" s="1">
        <f>IF(OR(TRIM(B3908)="",COUNTIF(Config!$B$15:$B$19,B3908)&gt;0),1,0)+IF(OR(TRIM(C3908)="",COUNTIF(Config!$B$15:$B$19,C3908)&gt;0),1,0)+IF(OR(TRIM(F3908)="",COUNTIF(Config!$B$15:$B$19,F3908)&gt;0),1,0)+IF(OR(TRIM(H3908)="",COUNTIF(Config!$B$15:$B$19,H3908)&gt;0),1,0)+IF(OR(TRIM(E3908)="",COUNTIF(Config!$B$15:$B$19,E3908)&gt;0),1,0)+IF(OR(TRIM(K3908)="",COUNTIF(Config!$B$15:$B$19,K3908)&gt;0),1,0)+IF(OR(TRIM(P3908)="",COUNTIF(Config!$B$15:$B$19,P3908)&gt;0),1,0)+IF(OR(TRIM(R3908)="",COUNTIF(Config!$B$15:$B$19,R3908)&gt;0),1,0)</f>
        <v>0</v>
      </c>
      <c r="AA3908" s="1" cm="1">
        <f t="array" ref="AA3908">SUMPRODUCT(LEN(H3908)-LEN(SUBSTITUTE(H3908,{"0";"1";"2";"3";"4";"5";"6";"7";"8";"9"},"")))</f>
        <v>12</v>
      </c>
      <c r="AC3908" t="str">
        <f t="shared" si="429"/>
        <v/>
      </c>
      <c r="AD3908">
        <f t="shared" si="430"/>
        <v>1</v>
      </c>
      <c r="AE3908">
        <f t="shared" si="431"/>
        <v>1</v>
      </c>
      <c r="AF3908" t="str">
        <f t="shared" si="432"/>
        <v>No</v>
      </c>
      <c r="AG3908">
        <f t="shared" ca="1" si="433"/>
        <v>200</v>
      </c>
      <c r="AH3908" t="str">
        <f ca="1">IF(OR(V3908="",AG3908=""),"Yes",IF(AG3908&gt;Config!$B$41,"Yes","No"))</f>
        <v>No</v>
      </c>
    </row>
    <row r="3909" spans="1:34" x14ac:dyDescent="0.25">
      <c r="A3909" s="1" t="s">
        <v>26799</v>
      </c>
      <c r="B3909" s="1" t="s">
        <v>1015</v>
      </c>
      <c r="C3909" s="1" t="s">
        <v>899</v>
      </c>
      <c r="D3909" s="1" t="s">
        <v>15395</v>
      </c>
      <c r="E3909" s="1" t="s">
        <v>35531</v>
      </c>
      <c r="F3909" s="1" t="s">
        <v>26800</v>
      </c>
      <c r="G3909" t="str">
        <f t="shared" si="427"/>
        <v>Invalid</v>
      </c>
      <c r="H3909" s="1" t="s">
        <v>26801</v>
      </c>
      <c r="I3909" t="str" cm="1">
        <f t="array" ref="I3909">IF(OR(TRIM(H3909)="",ISNUMBER(SEARCH("#",H3909)),AA3909&lt;Config!$B$8,SUMPRODUCT(--ISNUMBER(SEARCH({"a";"b";"c";"d";"e";"f";"g";"h";"i";"j";"k";"l";"m";"n";"o";"p";"q";"r";"s";"t";"u";"v";"w";"x";"y";"z"},H3909)))&gt;0),"Invalid","Valid")</f>
        <v>Valid</v>
      </c>
      <c r="J3909" s="1" t="s">
        <v>26802</v>
      </c>
      <c r="K3909" s="1" t="s">
        <v>48</v>
      </c>
      <c r="L3909" s="1" t="s">
        <v>164</v>
      </c>
      <c r="M3909" s="1" t="s">
        <v>235</v>
      </c>
      <c r="N3909" s="1" t="s">
        <v>86</v>
      </c>
      <c r="O3909" s="1" t="s">
        <v>266</v>
      </c>
      <c r="P3909" t="s">
        <v>344</v>
      </c>
      <c r="Q3909" s="1" t="s">
        <v>971</v>
      </c>
      <c r="R3909" s="1" t="s">
        <v>346</v>
      </c>
      <c r="S3909" s="1" t="s">
        <v>26803</v>
      </c>
      <c r="T3909" s="1" t="s">
        <v>26804</v>
      </c>
      <c r="U3909" s="1" t="s">
        <v>26805</v>
      </c>
      <c r="V3909" s="1" t="s">
        <v>140</v>
      </c>
      <c r="W3909" s="1" t="s">
        <v>60</v>
      </c>
      <c r="X3909" t="str">
        <f t="shared" si="428"/>
        <v>Complete</v>
      </c>
      <c r="Y3909">
        <f>MAX(0,100-IF(G3909="Invalid",Config!$B$5,0)-IF(I3909="Invalid",Config!$B$6,0)-IF(X3909="Incomplete",Config!$B$7,0)-IF(AF3909="Yes",Config!$B$37,0))</f>
        <v>70</v>
      </c>
      <c r="Z3909" s="1">
        <f>IF(OR(TRIM(B3909)="",COUNTIF(Config!$B$15:$B$19,B3909)&gt;0),1,0)+IF(OR(TRIM(C3909)="",COUNTIF(Config!$B$15:$B$19,C3909)&gt;0),1,0)+IF(OR(TRIM(F3909)="",COUNTIF(Config!$B$15:$B$19,F3909)&gt;0),1,0)+IF(OR(TRIM(H3909)="",COUNTIF(Config!$B$15:$B$19,H3909)&gt;0),1,0)+IF(OR(TRIM(E3909)="",COUNTIF(Config!$B$15:$B$19,E3909)&gt;0),1,0)+IF(OR(TRIM(K3909)="",COUNTIF(Config!$B$15:$B$19,K3909)&gt;0),1,0)+IF(OR(TRIM(P3909)="",COUNTIF(Config!$B$15:$B$19,P3909)&gt;0),1,0)+IF(OR(TRIM(R3909)="",COUNTIF(Config!$B$15:$B$19,R3909)&gt;0),1,0)</f>
        <v>0</v>
      </c>
      <c r="AA3909" s="1" cm="1">
        <f t="array" ref="AA3909">SUMPRODUCT(LEN(H3909)-LEN(SUBSTITUTE(H3909,{"0";"1";"2";"3";"4";"5";"6";"7";"8";"9"},"")))</f>
        <v>11</v>
      </c>
      <c r="AC3909" t="str">
        <f t="shared" si="429"/>
        <v>Invalid Email</v>
      </c>
      <c r="AD3909">
        <f t="shared" si="430"/>
        <v>0</v>
      </c>
      <c r="AE3909">
        <f t="shared" si="431"/>
        <v>1</v>
      </c>
      <c r="AF3909" t="str">
        <f t="shared" si="432"/>
        <v>No</v>
      </c>
      <c r="AG3909">
        <f t="shared" ca="1" si="433"/>
        <v>37</v>
      </c>
      <c r="AH3909" t="str">
        <f ca="1">IF(OR(V3909="",AG3909=""),"Yes",IF(AG3909&gt;Config!$B$41,"Yes","No"))</f>
        <v>No</v>
      </c>
    </row>
    <row r="3910" spans="1:34" x14ac:dyDescent="0.25">
      <c r="A3910" s="1" t="s">
        <v>26806</v>
      </c>
      <c r="B3910" s="1" t="s">
        <v>1816</v>
      </c>
      <c r="C3910" s="1" t="s">
        <v>173</v>
      </c>
      <c r="D3910" s="1" t="s">
        <v>26807</v>
      </c>
      <c r="E3910" s="1" t="s">
        <v>642</v>
      </c>
      <c r="F3910" s="1" t="s">
        <v>26808</v>
      </c>
      <c r="G3910" t="str">
        <f t="shared" si="427"/>
        <v>Valid</v>
      </c>
      <c r="H3910" s="1" t="s">
        <v>18990</v>
      </c>
      <c r="I3910" t="str" cm="1">
        <f t="array" ref="I3910">IF(OR(TRIM(H3910)="",ISNUMBER(SEARCH("#",H3910)),AA3910&lt;Config!$B$8,SUMPRODUCT(--ISNUMBER(SEARCH({"a";"b";"c";"d";"e";"f";"g";"h";"i";"j";"k";"l";"m";"n";"o";"p";"q";"r";"s";"t";"u";"v";"w";"x";"y";"z"},H3910)))&gt;0),"Invalid","Valid")</f>
        <v>Valid</v>
      </c>
      <c r="J3910" s="1" t="s">
        <v>26809</v>
      </c>
      <c r="K3910" s="1" t="s">
        <v>48</v>
      </c>
      <c r="L3910" s="1" t="s">
        <v>265</v>
      </c>
      <c r="M3910" s="1" t="s">
        <v>165</v>
      </c>
      <c r="N3910" s="1" t="s">
        <v>86</v>
      </c>
      <c r="O3910" s="1" t="s">
        <v>196</v>
      </c>
      <c r="P3910" t="s">
        <v>53</v>
      </c>
      <c r="Q3910" s="1" t="s">
        <v>150</v>
      </c>
      <c r="R3910" s="1" t="s">
        <v>55</v>
      </c>
      <c r="S3910" s="1" t="s">
        <v>26810</v>
      </c>
      <c r="T3910" s="1" t="s">
        <v>26811</v>
      </c>
      <c r="U3910" s="1" t="s">
        <v>26812</v>
      </c>
      <c r="V3910" s="1" t="s">
        <v>26813</v>
      </c>
      <c r="W3910" s="1" t="s">
        <v>75</v>
      </c>
      <c r="X3910" t="str">
        <f t="shared" si="428"/>
        <v>Complete</v>
      </c>
      <c r="Y3910">
        <f>MAX(0,100-IF(G3910="Invalid",Config!$B$5,0)-IF(I3910="Invalid",Config!$B$6,0)-IF(X3910="Incomplete",Config!$B$7,0)-IF(AF3910="Yes",Config!$B$37,0))</f>
        <v>75</v>
      </c>
      <c r="Z3910" s="1">
        <f>IF(OR(TRIM(B3910)="",COUNTIF(Config!$B$15:$B$19,B3910)&gt;0),1,0)+IF(OR(TRIM(C3910)="",COUNTIF(Config!$B$15:$B$19,C3910)&gt;0),1,0)+IF(OR(TRIM(F3910)="",COUNTIF(Config!$B$15:$B$19,F3910)&gt;0),1,0)+IF(OR(TRIM(H3910)="",COUNTIF(Config!$B$15:$B$19,H3910)&gt;0),1,0)+IF(OR(TRIM(E3910)="",COUNTIF(Config!$B$15:$B$19,E3910)&gt;0),1,0)+IF(OR(TRIM(K3910)="",COUNTIF(Config!$B$15:$B$19,K3910)&gt;0),1,0)+IF(OR(TRIM(P3910)="",COUNTIF(Config!$B$15:$B$19,P3910)&gt;0),1,0)+IF(OR(TRIM(R3910)="",COUNTIF(Config!$B$15:$B$19,R3910)&gt;0),1,0)</f>
        <v>0</v>
      </c>
      <c r="AA3910" s="1" cm="1">
        <f t="array" ref="AA3910">SUMPRODUCT(LEN(H3910)-LEN(SUBSTITUTE(H3910,{"0";"1";"2";"3";"4";"5";"6";"7";"8";"9"},"")))</f>
        <v>12</v>
      </c>
      <c r="AC3910" t="str">
        <f t="shared" si="429"/>
        <v>Potential Duplicate</v>
      </c>
      <c r="AD3910">
        <f t="shared" si="430"/>
        <v>1</v>
      </c>
      <c r="AE3910">
        <f t="shared" si="431"/>
        <v>2</v>
      </c>
      <c r="AF3910" t="str">
        <f t="shared" si="432"/>
        <v>Yes</v>
      </c>
      <c r="AG3910">
        <f t="shared" ca="1" si="433"/>
        <v>358</v>
      </c>
      <c r="AH3910" t="str">
        <f ca="1">IF(OR(V3910="",AG3910=""),"Yes",IF(AG3910&gt;Config!$B$41,"Yes","No"))</f>
        <v>No</v>
      </c>
    </row>
    <row r="3911" spans="1:34" x14ac:dyDescent="0.25">
      <c r="A3911" s="1" t="s">
        <v>26814</v>
      </c>
      <c r="B3911" s="1" t="s">
        <v>1266</v>
      </c>
      <c r="C3911" s="1" t="s">
        <v>1736</v>
      </c>
      <c r="D3911" s="1" t="s">
        <v>26815</v>
      </c>
      <c r="E3911" s="1" t="s">
        <v>34458</v>
      </c>
      <c r="F3911" s="1" t="s">
        <v>22889</v>
      </c>
      <c r="G3911" t="str">
        <f t="shared" si="427"/>
        <v>Valid</v>
      </c>
      <c r="H3911" s="1" t="s">
        <v>26816</v>
      </c>
      <c r="I3911" t="str" cm="1">
        <f t="array" ref="I3911">IF(OR(TRIM(H3911)="",ISNUMBER(SEARCH("#",H3911)),AA3911&lt;Config!$B$8,SUMPRODUCT(--ISNUMBER(SEARCH({"a";"b";"c";"d";"e";"f";"g";"h";"i";"j";"k";"l";"m";"n";"o";"p";"q";"r";"s";"t";"u";"v";"w";"x";"y";"z"},H3911)))&gt;0),"Invalid","Valid")</f>
        <v>Valid</v>
      </c>
      <c r="J3911" s="1" t="s">
        <v>26817</v>
      </c>
      <c r="K3911" s="1" t="s">
        <v>83</v>
      </c>
      <c r="L3911" s="1" t="s">
        <v>134</v>
      </c>
      <c r="M3911" s="1" t="s">
        <v>30</v>
      </c>
      <c r="N3911" s="1" t="s">
        <v>224</v>
      </c>
      <c r="O3911" s="1" t="s">
        <v>266</v>
      </c>
      <c r="P3911" t="s">
        <v>53</v>
      </c>
      <c r="Q3911" s="1" t="s">
        <v>197</v>
      </c>
      <c r="R3911" s="1" t="s">
        <v>70</v>
      </c>
      <c r="S3911" s="1" t="s">
        <v>26818</v>
      </c>
      <c r="T3911" s="1" t="s">
        <v>26819</v>
      </c>
      <c r="U3911" s="1" t="s">
        <v>216</v>
      </c>
      <c r="V3911" s="1" t="s">
        <v>140</v>
      </c>
      <c r="W3911" s="1" t="s">
        <v>94</v>
      </c>
      <c r="X3911" t="str">
        <f t="shared" si="428"/>
        <v>Complete</v>
      </c>
      <c r="Y3911">
        <f>MAX(0,100-IF(G3911="Invalid",Config!$B$5,0)-IF(I3911="Invalid",Config!$B$6,0)-IF(X3911="Incomplete",Config!$B$7,0)-IF(AF3911="Yes",Config!$B$37,0))</f>
        <v>75</v>
      </c>
      <c r="Z3911" s="1">
        <f>IF(OR(TRIM(B3911)="",COUNTIF(Config!$B$15:$B$19,B3911)&gt;0),1,0)+IF(OR(TRIM(C3911)="",COUNTIF(Config!$B$15:$B$19,C3911)&gt;0),1,0)+IF(OR(TRIM(F3911)="",COUNTIF(Config!$B$15:$B$19,F3911)&gt;0),1,0)+IF(OR(TRIM(H3911)="",COUNTIF(Config!$B$15:$B$19,H3911)&gt;0),1,0)+IF(OR(TRIM(E3911)="",COUNTIF(Config!$B$15:$B$19,E3911)&gt;0),1,0)+IF(OR(TRIM(K3911)="",COUNTIF(Config!$B$15:$B$19,K3911)&gt;0),1,0)+IF(OR(TRIM(P3911)="",COUNTIF(Config!$B$15:$B$19,P3911)&gt;0),1,0)+IF(OR(TRIM(R3911)="",COUNTIF(Config!$B$15:$B$19,R3911)&gt;0),1,0)</f>
        <v>0</v>
      </c>
      <c r="AA3911" s="1" cm="1">
        <f t="array" ref="AA3911">SUMPRODUCT(LEN(H3911)-LEN(SUBSTITUTE(H3911,{"0";"1";"2";"3";"4";"5";"6";"7";"8";"9"},"")))</f>
        <v>10</v>
      </c>
      <c r="AC3911" t="str">
        <f t="shared" si="429"/>
        <v>Potential Duplicate</v>
      </c>
      <c r="AD3911">
        <f t="shared" si="430"/>
        <v>2</v>
      </c>
      <c r="AE3911">
        <f t="shared" si="431"/>
        <v>1</v>
      </c>
      <c r="AF3911" t="str">
        <f t="shared" si="432"/>
        <v>Yes</v>
      </c>
      <c r="AG3911">
        <f t="shared" ca="1" si="433"/>
        <v>37</v>
      </c>
      <c r="AH3911" t="str">
        <f ca="1">IF(OR(V3911="",AG3911=""),"Yes",IF(AG3911&gt;Config!$B$41,"Yes","No"))</f>
        <v>No</v>
      </c>
    </row>
    <row r="3912" spans="1:34" x14ac:dyDescent="0.25">
      <c r="A3912" s="1" t="s">
        <v>26820</v>
      </c>
      <c r="B3912" s="1" t="s">
        <v>3087</v>
      </c>
      <c r="C3912" s="1" t="s">
        <v>353</v>
      </c>
      <c r="D3912" s="1" t="s">
        <v>35532</v>
      </c>
      <c r="E3912" s="1" t="s">
        <v>35289</v>
      </c>
      <c r="F3912" s="1" t="s">
        <v>26821</v>
      </c>
      <c r="G3912" t="str">
        <f t="shared" si="427"/>
        <v>Valid</v>
      </c>
      <c r="H3912" s="1" t="s">
        <v>26822</v>
      </c>
      <c r="I3912" t="str" cm="1">
        <f t="array" ref="I3912">IF(OR(TRIM(H3912)="",ISNUMBER(SEARCH("#",H3912)),AA3912&lt;Config!$B$8,SUMPRODUCT(--ISNUMBER(SEARCH({"a";"b";"c";"d";"e";"f";"g";"h";"i";"j";"k";"l";"m";"n";"o";"p";"q";"r";"s";"t";"u";"v";"w";"x";"y";"z"},H3912)))&gt;0),"Invalid","Valid")</f>
        <v>Valid</v>
      </c>
      <c r="J3912" s="1" t="s">
        <v>26823</v>
      </c>
      <c r="K3912" s="1" t="s">
        <v>378</v>
      </c>
      <c r="L3912" s="1" t="s">
        <v>49</v>
      </c>
      <c r="M3912" s="1" t="s">
        <v>135</v>
      </c>
      <c r="N3912" s="1" t="s">
        <v>437</v>
      </c>
      <c r="O3912" s="1" t="s">
        <v>180</v>
      </c>
      <c r="P3912" t="s">
        <v>33</v>
      </c>
      <c r="Q3912" s="1" t="s">
        <v>119</v>
      </c>
      <c r="R3912" s="1" t="s">
        <v>35</v>
      </c>
      <c r="S3912" s="1" t="s">
        <v>26824</v>
      </c>
      <c r="T3912" s="1" t="s">
        <v>26825</v>
      </c>
      <c r="U3912" s="1" t="s">
        <v>454</v>
      </c>
      <c r="V3912" s="1" t="s">
        <v>26826</v>
      </c>
      <c r="W3912" s="1" t="s">
        <v>141</v>
      </c>
      <c r="X3912" t="str">
        <f t="shared" si="428"/>
        <v>Complete</v>
      </c>
      <c r="Y3912">
        <f>MAX(0,100-IF(G3912="Invalid",Config!$B$5,0)-IF(I3912="Invalid",Config!$B$6,0)-IF(X3912="Incomplete",Config!$B$7,0)-IF(AF3912="Yes",Config!$B$37,0))</f>
        <v>100</v>
      </c>
      <c r="Z3912" s="1">
        <f>IF(OR(TRIM(B3912)="",COUNTIF(Config!$B$15:$B$19,B3912)&gt;0),1,0)+IF(OR(TRIM(C3912)="",COUNTIF(Config!$B$15:$B$19,C3912)&gt;0),1,0)+IF(OR(TRIM(F3912)="",COUNTIF(Config!$B$15:$B$19,F3912)&gt;0),1,0)+IF(OR(TRIM(H3912)="",COUNTIF(Config!$B$15:$B$19,H3912)&gt;0),1,0)+IF(OR(TRIM(E3912)="",COUNTIF(Config!$B$15:$B$19,E3912)&gt;0),1,0)+IF(OR(TRIM(K3912)="",COUNTIF(Config!$B$15:$B$19,K3912)&gt;0),1,0)+IF(OR(TRIM(P3912)="",COUNTIF(Config!$B$15:$B$19,P3912)&gt;0),1,0)+IF(OR(TRIM(R3912)="",COUNTIF(Config!$B$15:$B$19,R3912)&gt;0),1,0)</f>
        <v>0</v>
      </c>
      <c r="AA3912" s="1" cm="1">
        <f t="array" ref="AA3912">SUMPRODUCT(LEN(H3912)-LEN(SUBSTITUTE(H3912,{"0";"1";"2";"3";"4";"5";"6";"7";"8";"9"},"")))</f>
        <v>10</v>
      </c>
      <c r="AC3912" t="str">
        <f t="shared" si="429"/>
        <v/>
      </c>
      <c r="AD3912">
        <f t="shared" si="430"/>
        <v>1</v>
      </c>
      <c r="AE3912">
        <f t="shared" si="431"/>
        <v>1</v>
      </c>
      <c r="AF3912" t="str">
        <f t="shared" si="432"/>
        <v>No</v>
      </c>
      <c r="AG3912">
        <f t="shared" ca="1" si="433"/>
        <v>213</v>
      </c>
      <c r="AH3912" t="str">
        <f ca="1">IF(OR(V3912="",AG3912=""),"Yes",IF(AG3912&gt;Config!$B$41,"Yes","No"))</f>
        <v>No</v>
      </c>
    </row>
    <row r="3913" spans="1:34" x14ac:dyDescent="0.25">
      <c r="A3913" s="1" t="s">
        <v>13836</v>
      </c>
      <c r="B3913" s="1" t="s">
        <v>4687</v>
      </c>
      <c r="C3913" s="1" t="s">
        <v>1400</v>
      </c>
      <c r="D3913" s="1" t="s">
        <v>12681</v>
      </c>
      <c r="E3913" s="1" t="s">
        <v>34742</v>
      </c>
      <c r="F3913" s="1" t="s">
        <v>26827</v>
      </c>
      <c r="G3913" t="str">
        <f t="shared" si="427"/>
        <v>Valid</v>
      </c>
      <c r="H3913" s="1" t="s">
        <v>26828</v>
      </c>
      <c r="I3913" t="str" cm="1">
        <f t="array" ref="I3913">IF(OR(TRIM(H3913)="",ISNUMBER(SEARCH("#",H3913)),AA3913&lt;Config!$B$8,SUMPRODUCT(--ISNUMBER(SEARCH({"a";"b";"c";"d";"e";"f";"g";"h";"i";"j";"k";"l";"m";"n";"o";"p";"q";"r";"s";"t";"u";"v";"w";"x";"y";"z"},H3913)))&gt;0),"Invalid","Valid")</f>
        <v>Valid</v>
      </c>
      <c r="J3913" s="1" t="s">
        <v>26829</v>
      </c>
      <c r="K3913" s="1" t="s">
        <v>210</v>
      </c>
      <c r="L3913" s="1" t="s">
        <v>102</v>
      </c>
      <c r="M3913" s="1" t="s">
        <v>50</v>
      </c>
      <c r="N3913" s="1" t="s">
        <v>51</v>
      </c>
      <c r="O3913" s="1" t="s">
        <v>69</v>
      </c>
      <c r="P3913" t="s">
        <v>53</v>
      </c>
      <c r="Q3913" s="1" t="s">
        <v>150</v>
      </c>
      <c r="R3913" s="1" t="s">
        <v>70</v>
      </c>
      <c r="S3913" s="1" t="s">
        <v>1613</v>
      </c>
      <c r="T3913" s="1" t="s">
        <v>26830</v>
      </c>
      <c r="U3913" s="1" t="s">
        <v>17605</v>
      </c>
      <c r="V3913" s="1" t="s">
        <v>4098</v>
      </c>
      <c r="W3913" s="1" t="s">
        <v>125</v>
      </c>
      <c r="X3913" t="str">
        <f t="shared" si="428"/>
        <v>Complete</v>
      </c>
      <c r="Y3913">
        <f>MAX(0,100-IF(G3913="Invalid",Config!$B$5,0)-IF(I3913="Invalid",Config!$B$6,0)-IF(X3913="Incomplete",Config!$B$7,0)-IF(AF3913="Yes",Config!$B$37,0))</f>
        <v>100</v>
      </c>
      <c r="Z3913" s="1">
        <f>IF(OR(TRIM(B3913)="",COUNTIF(Config!$B$15:$B$19,B3913)&gt;0),1,0)+IF(OR(TRIM(C3913)="",COUNTIF(Config!$B$15:$B$19,C3913)&gt;0),1,0)+IF(OR(TRIM(F3913)="",COUNTIF(Config!$B$15:$B$19,F3913)&gt;0),1,0)+IF(OR(TRIM(H3913)="",COUNTIF(Config!$B$15:$B$19,H3913)&gt;0),1,0)+IF(OR(TRIM(E3913)="",COUNTIF(Config!$B$15:$B$19,E3913)&gt;0),1,0)+IF(OR(TRIM(K3913)="",COUNTIF(Config!$B$15:$B$19,K3913)&gt;0),1,0)+IF(OR(TRIM(P3913)="",COUNTIF(Config!$B$15:$B$19,P3913)&gt;0),1,0)+IF(OR(TRIM(R3913)="",COUNTIF(Config!$B$15:$B$19,R3913)&gt;0),1,0)</f>
        <v>0</v>
      </c>
      <c r="AA3913" s="1" cm="1">
        <f t="array" ref="AA3913">SUMPRODUCT(LEN(H3913)-LEN(SUBSTITUTE(H3913,{"0";"1";"2";"3";"4";"5";"6";"7";"8";"9"},"")))</f>
        <v>12</v>
      </c>
      <c r="AC3913" t="str">
        <f t="shared" si="429"/>
        <v/>
      </c>
      <c r="AD3913">
        <f t="shared" si="430"/>
        <v>1</v>
      </c>
      <c r="AE3913">
        <f t="shared" si="431"/>
        <v>1</v>
      </c>
      <c r="AF3913" t="str">
        <f t="shared" si="432"/>
        <v>No</v>
      </c>
      <c r="AG3913">
        <f t="shared" ca="1" si="433"/>
        <v>186</v>
      </c>
      <c r="AH3913" t="str">
        <f ca="1">IF(OR(V3913="",AG3913=""),"Yes",IF(AG3913&gt;Config!$B$41,"Yes","No"))</f>
        <v>No</v>
      </c>
    </row>
    <row r="3914" spans="1:34" x14ac:dyDescent="0.25">
      <c r="A3914" s="1" t="s">
        <v>26831</v>
      </c>
      <c r="B3914" s="1" t="s">
        <v>1157</v>
      </c>
      <c r="C3914" s="1" t="s">
        <v>353</v>
      </c>
      <c r="D3914" s="1" t="s">
        <v>26832</v>
      </c>
      <c r="E3914" s="1" t="s">
        <v>35029</v>
      </c>
      <c r="F3914" s="1" t="s">
        <v>2303</v>
      </c>
      <c r="G3914" t="str">
        <f t="shared" si="427"/>
        <v>Valid</v>
      </c>
      <c r="H3914" s="1" t="s">
        <v>26833</v>
      </c>
      <c r="I3914" t="str" cm="1">
        <f t="array" ref="I3914">IF(OR(TRIM(H3914)="",ISNUMBER(SEARCH("#",H3914)),AA3914&lt;Config!$B$8,SUMPRODUCT(--ISNUMBER(SEARCH({"a";"b";"c";"d";"e";"f";"g";"h";"i";"j";"k";"l";"m";"n";"o";"p";"q";"r";"s";"t";"u";"v";"w";"x";"y";"z"},H3914)))&gt;0),"Invalid","Valid")</f>
        <v>Valid</v>
      </c>
      <c r="J3914" s="1" t="s">
        <v>26834</v>
      </c>
      <c r="K3914" s="1" t="s">
        <v>625</v>
      </c>
      <c r="L3914" s="1" t="s">
        <v>265</v>
      </c>
      <c r="M3914" s="1" t="s">
        <v>165</v>
      </c>
      <c r="N3914" s="1" t="s">
        <v>86</v>
      </c>
      <c r="O3914" s="1" t="s">
        <v>180</v>
      </c>
      <c r="P3914" t="s">
        <v>53</v>
      </c>
      <c r="Q3914" s="1" t="s">
        <v>181</v>
      </c>
      <c r="R3914" s="1" t="s">
        <v>415</v>
      </c>
      <c r="S3914" s="1" t="s">
        <v>26835</v>
      </c>
      <c r="T3914" s="1" t="s">
        <v>26836</v>
      </c>
      <c r="U3914" s="1" t="s">
        <v>745</v>
      </c>
      <c r="V3914" s="1" t="s">
        <v>140</v>
      </c>
      <c r="W3914" s="1" t="s">
        <v>202</v>
      </c>
      <c r="X3914" t="str">
        <f t="shared" si="428"/>
        <v>Complete</v>
      </c>
      <c r="Y3914">
        <f>MAX(0,100-IF(G3914="Invalid",Config!$B$5,0)-IF(I3914="Invalid",Config!$B$6,0)-IF(X3914="Incomplete",Config!$B$7,0)-IF(AF3914="Yes",Config!$B$37,0))</f>
        <v>75</v>
      </c>
      <c r="Z3914" s="1">
        <f>IF(OR(TRIM(B3914)="",COUNTIF(Config!$B$15:$B$19,B3914)&gt;0),1,0)+IF(OR(TRIM(C3914)="",COUNTIF(Config!$B$15:$B$19,C3914)&gt;0),1,0)+IF(OR(TRIM(F3914)="",COUNTIF(Config!$B$15:$B$19,F3914)&gt;0),1,0)+IF(OR(TRIM(H3914)="",COUNTIF(Config!$B$15:$B$19,H3914)&gt;0),1,0)+IF(OR(TRIM(E3914)="",COUNTIF(Config!$B$15:$B$19,E3914)&gt;0),1,0)+IF(OR(TRIM(K3914)="",COUNTIF(Config!$B$15:$B$19,K3914)&gt;0),1,0)+IF(OR(TRIM(P3914)="",COUNTIF(Config!$B$15:$B$19,P3914)&gt;0),1,0)+IF(OR(TRIM(R3914)="",COUNTIF(Config!$B$15:$B$19,R3914)&gt;0),1,0)</f>
        <v>0</v>
      </c>
      <c r="AA3914" s="1" cm="1">
        <f t="array" ref="AA3914">SUMPRODUCT(LEN(H3914)-LEN(SUBSTITUTE(H3914,{"0";"1";"2";"3";"4";"5";"6";"7";"8";"9"},"")))</f>
        <v>12</v>
      </c>
      <c r="AC3914" t="str">
        <f t="shared" si="429"/>
        <v>Potential Duplicate</v>
      </c>
      <c r="AD3914">
        <f t="shared" si="430"/>
        <v>2</v>
      </c>
      <c r="AE3914">
        <f t="shared" si="431"/>
        <v>1</v>
      </c>
      <c r="AF3914" t="str">
        <f t="shared" si="432"/>
        <v>Yes</v>
      </c>
      <c r="AG3914">
        <f t="shared" ca="1" si="433"/>
        <v>37</v>
      </c>
      <c r="AH3914" t="str">
        <f ca="1">IF(OR(V3914="",AG3914=""),"Yes",IF(AG3914&gt;Config!$B$41,"Yes","No"))</f>
        <v>No</v>
      </c>
    </row>
    <row r="3915" spans="1:34" x14ac:dyDescent="0.25">
      <c r="A3915" s="1" t="s">
        <v>26837</v>
      </c>
      <c r="B3915" s="1" t="s">
        <v>609</v>
      </c>
      <c r="C3915" s="1" t="s">
        <v>410</v>
      </c>
      <c r="D3915" s="1" t="s">
        <v>16534</v>
      </c>
      <c r="E3915" s="1" t="s">
        <v>35533</v>
      </c>
      <c r="F3915" s="1" t="s">
        <v>26838</v>
      </c>
      <c r="G3915" t="str">
        <f t="shared" si="427"/>
        <v>Valid</v>
      </c>
      <c r="H3915" s="1" t="s">
        <v>26839</v>
      </c>
      <c r="I3915" t="str" cm="1">
        <f t="array" ref="I3915">IF(OR(TRIM(H3915)="",ISNUMBER(SEARCH("#",H3915)),AA3915&lt;Config!$B$8,SUMPRODUCT(--ISNUMBER(SEARCH({"a";"b";"c";"d";"e";"f";"g";"h";"i";"j";"k";"l";"m";"n";"o";"p";"q";"r";"s";"t";"u";"v";"w";"x";"y";"z"},H3915)))&gt;0),"Invalid","Valid")</f>
        <v>Valid</v>
      </c>
      <c r="J3915" s="1" t="s">
        <v>26840</v>
      </c>
      <c r="K3915" s="1" t="s">
        <v>133</v>
      </c>
      <c r="L3915" s="1" t="s">
        <v>179</v>
      </c>
      <c r="M3915" s="1" t="s">
        <v>33827</v>
      </c>
      <c r="N3915" s="1" t="s">
        <v>437</v>
      </c>
      <c r="O3915" s="1" t="s">
        <v>180</v>
      </c>
      <c r="P3915" t="s">
        <v>344</v>
      </c>
      <c r="Q3915" s="1" t="s">
        <v>971</v>
      </c>
      <c r="R3915" s="1" t="s">
        <v>1200</v>
      </c>
      <c r="S3915" s="1" t="s">
        <v>10322</v>
      </c>
      <c r="T3915" s="1" t="s">
        <v>26841</v>
      </c>
      <c r="U3915" s="1" t="s">
        <v>20336</v>
      </c>
      <c r="V3915" s="1" t="s">
        <v>140</v>
      </c>
      <c r="W3915" s="1" t="s">
        <v>60</v>
      </c>
      <c r="X3915" t="str">
        <f t="shared" si="428"/>
        <v>Complete</v>
      </c>
      <c r="Y3915">
        <f>MAX(0,100-IF(G3915="Invalid",Config!$B$5,0)-IF(I3915="Invalid",Config!$B$6,0)-IF(X3915="Incomplete",Config!$B$7,0)-IF(AF3915="Yes",Config!$B$37,0))</f>
        <v>100</v>
      </c>
      <c r="Z3915" s="1">
        <f>IF(OR(TRIM(B3915)="",COUNTIF(Config!$B$15:$B$19,B3915)&gt;0),1,0)+IF(OR(TRIM(C3915)="",COUNTIF(Config!$B$15:$B$19,C3915)&gt;0),1,0)+IF(OR(TRIM(F3915)="",COUNTIF(Config!$B$15:$B$19,F3915)&gt;0),1,0)+IF(OR(TRIM(H3915)="",COUNTIF(Config!$B$15:$B$19,H3915)&gt;0),1,0)+IF(OR(TRIM(E3915)="",COUNTIF(Config!$B$15:$B$19,E3915)&gt;0),1,0)+IF(OR(TRIM(K3915)="",COUNTIF(Config!$B$15:$B$19,K3915)&gt;0),1,0)+IF(OR(TRIM(P3915)="",COUNTIF(Config!$B$15:$B$19,P3915)&gt;0),1,0)+IF(OR(TRIM(R3915)="",COUNTIF(Config!$B$15:$B$19,R3915)&gt;0),1,0)</f>
        <v>0</v>
      </c>
      <c r="AA3915" s="1" cm="1">
        <f t="array" ref="AA3915">SUMPRODUCT(LEN(H3915)-LEN(SUBSTITUTE(H3915,{"0";"1";"2";"3";"4";"5";"6";"7";"8";"9"},"")))</f>
        <v>10</v>
      </c>
      <c r="AC3915" t="str">
        <f t="shared" si="429"/>
        <v/>
      </c>
      <c r="AD3915">
        <f t="shared" si="430"/>
        <v>1</v>
      </c>
      <c r="AE3915">
        <f t="shared" si="431"/>
        <v>1</v>
      </c>
      <c r="AF3915" t="str">
        <f t="shared" si="432"/>
        <v>No</v>
      </c>
      <c r="AG3915">
        <f t="shared" ca="1" si="433"/>
        <v>37</v>
      </c>
      <c r="AH3915" t="str">
        <f ca="1">IF(OR(V3915="",AG3915=""),"Yes",IF(AG3915&gt;Config!$B$41,"Yes","No"))</f>
        <v>No</v>
      </c>
    </row>
    <row r="3916" spans="1:34" x14ac:dyDescent="0.25">
      <c r="A3916" s="1" t="s">
        <v>26842</v>
      </c>
      <c r="B3916" s="1" t="s">
        <v>353</v>
      </c>
      <c r="C3916" s="1" t="s">
        <v>323</v>
      </c>
      <c r="D3916" s="1" t="s">
        <v>26843</v>
      </c>
      <c r="E3916" s="1" t="s">
        <v>35337</v>
      </c>
      <c r="F3916" s="1" t="s">
        <v>26844</v>
      </c>
      <c r="G3916" t="str">
        <f t="shared" si="427"/>
        <v>Valid</v>
      </c>
      <c r="H3916" s="1" t="s">
        <v>26845</v>
      </c>
      <c r="I3916" t="str" cm="1">
        <f t="array" ref="I3916">IF(OR(TRIM(H3916)="",ISNUMBER(SEARCH("#",H3916)),AA3916&lt;Config!$B$8,SUMPRODUCT(--ISNUMBER(SEARCH({"a";"b";"c";"d";"e";"f";"g";"h";"i";"j";"k";"l";"m";"n";"o";"p";"q";"r";"s";"t";"u";"v";"w";"x";"y";"z"},H3916)))&gt;0),"Invalid","Valid")</f>
        <v>Valid</v>
      </c>
      <c r="J3916" s="1" t="s">
        <v>26846</v>
      </c>
      <c r="K3916" s="1" t="s">
        <v>369</v>
      </c>
      <c r="L3916" s="1" t="s">
        <v>102</v>
      </c>
      <c r="M3916" s="1" t="s">
        <v>251</v>
      </c>
      <c r="N3916" s="1" t="s">
        <v>713</v>
      </c>
      <c r="O3916" s="1" t="s">
        <v>69</v>
      </c>
      <c r="P3916" t="s">
        <v>104</v>
      </c>
      <c r="Q3916" s="1" t="s">
        <v>105</v>
      </c>
      <c r="R3916" s="1" t="s">
        <v>922</v>
      </c>
      <c r="S3916" s="1" t="s">
        <v>1749</v>
      </c>
      <c r="T3916" s="1" t="s">
        <v>26847</v>
      </c>
      <c r="U3916" s="1" t="s">
        <v>1466</v>
      </c>
      <c r="V3916" s="1" t="s">
        <v>3318</v>
      </c>
      <c r="W3916" s="1" t="s">
        <v>60</v>
      </c>
      <c r="X3916" t="str">
        <f t="shared" si="428"/>
        <v>Complete</v>
      </c>
      <c r="Y3916">
        <f>MAX(0,100-IF(G3916="Invalid",Config!$B$5,0)-IF(I3916="Invalid",Config!$B$6,0)-IF(X3916="Incomplete",Config!$B$7,0)-IF(AF3916="Yes",Config!$B$37,0))</f>
        <v>100</v>
      </c>
      <c r="Z3916" s="1">
        <f>IF(OR(TRIM(B3916)="",COUNTIF(Config!$B$15:$B$19,B3916)&gt;0),1,0)+IF(OR(TRIM(C3916)="",COUNTIF(Config!$B$15:$B$19,C3916)&gt;0),1,0)+IF(OR(TRIM(F3916)="",COUNTIF(Config!$B$15:$B$19,F3916)&gt;0),1,0)+IF(OR(TRIM(H3916)="",COUNTIF(Config!$B$15:$B$19,H3916)&gt;0),1,0)+IF(OR(TRIM(E3916)="",COUNTIF(Config!$B$15:$B$19,E3916)&gt;0),1,0)+IF(OR(TRIM(K3916)="",COUNTIF(Config!$B$15:$B$19,K3916)&gt;0),1,0)+IF(OR(TRIM(P3916)="",COUNTIF(Config!$B$15:$B$19,P3916)&gt;0),1,0)+IF(OR(TRIM(R3916)="",COUNTIF(Config!$B$15:$B$19,R3916)&gt;0),1,0)</f>
        <v>0</v>
      </c>
      <c r="AA3916" s="1" cm="1">
        <f t="array" ref="AA3916">SUMPRODUCT(LEN(H3916)-LEN(SUBSTITUTE(H3916,{"0";"1";"2";"3";"4";"5";"6";"7";"8";"9"},"")))</f>
        <v>11</v>
      </c>
      <c r="AC3916" t="str">
        <f t="shared" si="429"/>
        <v/>
      </c>
      <c r="AD3916">
        <f t="shared" si="430"/>
        <v>1</v>
      </c>
      <c r="AE3916">
        <f t="shared" si="431"/>
        <v>1</v>
      </c>
      <c r="AF3916" t="str">
        <f t="shared" si="432"/>
        <v>No</v>
      </c>
      <c r="AG3916">
        <f t="shared" ca="1" si="433"/>
        <v>53</v>
      </c>
      <c r="AH3916" t="str">
        <f ca="1">IF(OR(V3916="",AG3916=""),"Yes",IF(AG3916&gt;Config!$B$41,"Yes","No"))</f>
        <v>No</v>
      </c>
    </row>
    <row r="3917" spans="1:34" x14ac:dyDescent="0.25">
      <c r="A3917" s="1" t="s">
        <v>26848</v>
      </c>
      <c r="B3917" s="1" t="s">
        <v>4909</v>
      </c>
      <c r="C3917" s="1" t="s">
        <v>33815</v>
      </c>
      <c r="D3917" s="1" t="s">
        <v>4909</v>
      </c>
      <c r="E3917" s="1" t="s">
        <v>34234</v>
      </c>
      <c r="F3917" s="1" t="s">
        <v>26849</v>
      </c>
      <c r="G3917" t="str">
        <f t="shared" si="427"/>
        <v>Valid</v>
      </c>
      <c r="H3917" s="1" t="s">
        <v>26850</v>
      </c>
      <c r="I3917" t="str" cm="1">
        <f t="array" ref="I3917">IF(OR(TRIM(H3917)="",ISNUMBER(SEARCH("#",H3917)),AA3917&lt;Config!$B$8,SUMPRODUCT(--ISNUMBER(SEARCH({"a";"b";"c";"d";"e";"f";"g";"h";"i";"j";"k";"l";"m";"n";"o";"p";"q";"r";"s";"t";"u";"v";"w";"x";"y";"z"},H3917)))&gt;0),"Invalid","Valid")</f>
        <v>Valid</v>
      </c>
      <c r="J3917" s="1" t="s">
        <v>26851</v>
      </c>
      <c r="K3917" s="1" t="s">
        <v>866</v>
      </c>
      <c r="L3917" s="1" t="s">
        <v>102</v>
      </c>
      <c r="M3917" s="1" t="s">
        <v>30</v>
      </c>
      <c r="N3917" s="1" t="s">
        <v>252</v>
      </c>
      <c r="O3917" s="1" t="s">
        <v>196</v>
      </c>
      <c r="P3917" t="s">
        <v>53</v>
      </c>
      <c r="Q3917" s="1" t="s">
        <v>197</v>
      </c>
      <c r="R3917" s="1" t="s">
        <v>55</v>
      </c>
      <c r="S3917" s="1" t="s">
        <v>23827</v>
      </c>
      <c r="T3917" s="1" t="s">
        <v>26852</v>
      </c>
      <c r="U3917" s="1" t="s">
        <v>522</v>
      </c>
      <c r="V3917" s="1" t="s">
        <v>185</v>
      </c>
      <c r="W3917" s="1" t="s">
        <v>94</v>
      </c>
      <c r="X3917" t="str">
        <f t="shared" si="428"/>
        <v>Incomplete</v>
      </c>
      <c r="Y3917">
        <f>MAX(0,100-IF(G3917="Invalid",Config!$B$5,0)-IF(I3917="Invalid",Config!$B$6,0)-IF(X3917="Incomplete",Config!$B$7,0)-IF(AF3917="Yes",Config!$B$37,0))</f>
        <v>60</v>
      </c>
      <c r="Z3917" s="1">
        <f>IF(OR(TRIM(B3917)="",COUNTIF(Config!$B$15:$B$19,B3917)&gt;0),1,0)+IF(OR(TRIM(C3917)="",COUNTIF(Config!$B$15:$B$19,C3917)&gt;0),1,0)+IF(OR(TRIM(F3917)="",COUNTIF(Config!$B$15:$B$19,F3917)&gt;0),1,0)+IF(OR(TRIM(H3917)="",COUNTIF(Config!$B$15:$B$19,H3917)&gt;0),1,0)+IF(OR(TRIM(E3917)="",COUNTIF(Config!$B$15:$B$19,E3917)&gt;0),1,0)+IF(OR(TRIM(K3917)="",COUNTIF(Config!$B$15:$B$19,K3917)&gt;0),1,0)+IF(OR(TRIM(P3917)="",COUNTIF(Config!$B$15:$B$19,P3917)&gt;0),1,0)+IF(OR(TRIM(R3917)="",COUNTIF(Config!$B$15:$B$19,R3917)&gt;0),1,0)</f>
        <v>1</v>
      </c>
      <c r="AA3917" s="1" cm="1">
        <f t="array" ref="AA3917">SUMPRODUCT(LEN(H3917)-LEN(SUBSTITUTE(H3917,{"0";"1";"2";"3";"4";"5";"6";"7";"8";"9"},"")))</f>
        <v>10</v>
      </c>
      <c r="AC3917" t="str">
        <f t="shared" si="429"/>
        <v>Incomplete Profile</v>
      </c>
      <c r="AD3917">
        <f t="shared" si="430"/>
        <v>1</v>
      </c>
      <c r="AE3917">
        <f t="shared" si="431"/>
        <v>1</v>
      </c>
      <c r="AF3917" t="str">
        <f t="shared" si="432"/>
        <v>No</v>
      </c>
      <c r="AG3917">
        <f t="shared" ca="1" si="433"/>
        <v>343</v>
      </c>
      <c r="AH3917" t="str">
        <f ca="1">IF(OR(V3917="",AG3917=""),"Yes",IF(AG3917&gt;Config!$B$41,"Yes","No"))</f>
        <v>No</v>
      </c>
    </row>
    <row r="3918" spans="1:34" x14ac:dyDescent="0.25">
      <c r="A3918" s="1" t="s">
        <v>26853</v>
      </c>
      <c r="B3918" s="1" t="s">
        <v>678</v>
      </c>
      <c r="C3918" s="1" t="s">
        <v>308</v>
      </c>
      <c r="D3918" s="1" t="s">
        <v>15727</v>
      </c>
      <c r="E3918" s="1" t="s">
        <v>34771</v>
      </c>
      <c r="F3918" s="1" t="s">
        <v>35534</v>
      </c>
      <c r="G3918" t="str">
        <f t="shared" si="427"/>
        <v>Valid</v>
      </c>
      <c r="H3918" s="1" t="s">
        <v>26854</v>
      </c>
      <c r="I3918" t="str" cm="1">
        <f t="array" ref="I3918">IF(OR(TRIM(H3918)="",ISNUMBER(SEARCH("#",H3918)),AA3918&lt;Config!$B$8,SUMPRODUCT(--ISNUMBER(SEARCH({"a";"b";"c";"d";"e";"f";"g";"h";"i";"j";"k";"l";"m";"n";"o";"p";"q";"r";"s";"t";"u";"v";"w";"x";"y";"z"},H3918)))&gt;0),"Invalid","Valid")</f>
        <v>Valid</v>
      </c>
      <c r="J3918" s="1" t="s">
        <v>26855</v>
      </c>
      <c r="K3918" s="1" t="s">
        <v>83</v>
      </c>
      <c r="L3918" s="1" t="s">
        <v>102</v>
      </c>
      <c r="M3918" s="1" t="s">
        <v>85</v>
      </c>
      <c r="N3918" s="1" t="s">
        <v>211</v>
      </c>
      <c r="O3918" s="1" t="s">
        <v>180</v>
      </c>
      <c r="P3918" t="s">
        <v>104</v>
      </c>
      <c r="Q3918" s="1" t="s">
        <v>105</v>
      </c>
      <c r="R3918" s="1" t="s">
        <v>922</v>
      </c>
      <c r="S3918" s="1" t="s">
        <v>26856</v>
      </c>
      <c r="T3918" s="1" t="s">
        <v>26857</v>
      </c>
      <c r="U3918" s="1" t="s">
        <v>4759</v>
      </c>
      <c r="V3918" s="1" t="s">
        <v>170</v>
      </c>
      <c r="W3918" s="1" t="s">
        <v>384</v>
      </c>
      <c r="X3918" t="str">
        <f t="shared" si="428"/>
        <v>Complete</v>
      </c>
      <c r="Y3918">
        <f>MAX(0,100-IF(G3918="Invalid",Config!$B$5,0)-IF(I3918="Invalid",Config!$B$6,0)-IF(X3918="Incomplete",Config!$B$7,0)-IF(AF3918="Yes",Config!$B$37,0))</f>
        <v>100</v>
      </c>
      <c r="Z3918" s="1">
        <f>IF(OR(TRIM(B3918)="",COUNTIF(Config!$B$15:$B$19,B3918)&gt;0),1,0)+IF(OR(TRIM(C3918)="",COUNTIF(Config!$B$15:$B$19,C3918)&gt;0),1,0)+IF(OR(TRIM(F3918)="",COUNTIF(Config!$B$15:$B$19,F3918)&gt;0),1,0)+IF(OR(TRIM(H3918)="",COUNTIF(Config!$B$15:$B$19,H3918)&gt;0),1,0)+IF(OR(TRIM(E3918)="",COUNTIF(Config!$B$15:$B$19,E3918)&gt;0),1,0)+IF(OR(TRIM(K3918)="",COUNTIF(Config!$B$15:$B$19,K3918)&gt;0),1,0)+IF(OR(TRIM(P3918)="",COUNTIF(Config!$B$15:$B$19,P3918)&gt;0),1,0)+IF(OR(TRIM(R3918)="",COUNTIF(Config!$B$15:$B$19,R3918)&gt;0),1,0)</f>
        <v>0</v>
      </c>
      <c r="AA3918" s="1" cm="1">
        <f t="array" ref="AA3918">SUMPRODUCT(LEN(H3918)-LEN(SUBSTITUTE(H3918,{"0";"1";"2";"3";"4";"5";"6";"7";"8";"9"},"")))</f>
        <v>11</v>
      </c>
      <c r="AC3918" t="str">
        <f t="shared" si="429"/>
        <v/>
      </c>
      <c r="AD3918">
        <f t="shared" si="430"/>
        <v>1</v>
      </c>
      <c r="AE3918">
        <f t="shared" si="431"/>
        <v>1</v>
      </c>
      <c r="AF3918" t="str">
        <f t="shared" si="432"/>
        <v>No</v>
      </c>
      <c r="AG3918">
        <f t="shared" ca="1" si="433"/>
        <v>394</v>
      </c>
      <c r="AH3918" t="str">
        <f ca="1">IF(OR(V3918="",AG3918=""),"Yes",IF(AG3918&gt;Config!$B$41,"Yes","No"))</f>
        <v>Yes</v>
      </c>
    </row>
    <row r="3919" spans="1:34" x14ac:dyDescent="0.25">
      <c r="A3919" s="1" t="s">
        <v>26858</v>
      </c>
      <c r="B3919" s="1" t="s">
        <v>127</v>
      </c>
      <c r="C3919" s="1" t="s">
        <v>1389</v>
      </c>
      <c r="D3919" s="1" t="s">
        <v>26859</v>
      </c>
      <c r="E3919" s="1" t="s">
        <v>34537</v>
      </c>
      <c r="F3919" s="1" t="s">
        <v>26860</v>
      </c>
      <c r="G3919" t="str">
        <f t="shared" si="427"/>
        <v>Valid</v>
      </c>
      <c r="H3919" s="1" t="s">
        <v>26861</v>
      </c>
      <c r="I3919" t="str" cm="1">
        <f t="array" ref="I3919">IF(OR(TRIM(H3919)="",ISNUMBER(SEARCH("#",H3919)),AA3919&lt;Config!$B$8,SUMPRODUCT(--ISNUMBER(SEARCH({"a";"b";"c";"d";"e";"f";"g";"h";"i";"j";"k";"l";"m";"n";"o";"p";"q";"r";"s";"t";"u";"v";"w";"x";"y";"z"},H3919)))&gt;0),"Invalid","Valid")</f>
        <v>Valid</v>
      </c>
      <c r="J3919" s="1" t="s">
        <v>26862</v>
      </c>
      <c r="K3919" s="1" t="s">
        <v>425</v>
      </c>
      <c r="L3919" s="1" t="s">
        <v>179</v>
      </c>
      <c r="M3919" s="1" t="s">
        <v>462</v>
      </c>
      <c r="N3919" s="1" t="s">
        <v>148</v>
      </c>
      <c r="O3919" s="1" t="s">
        <v>266</v>
      </c>
      <c r="P3919" t="s">
        <v>236</v>
      </c>
      <c r="Q3919" s="1" t="s">
        <v>254</v>
      </c>
      <c r="R3919" s="1" t="s">
        <v>238</v>
      </c>
      <c r="S3919" s="1" t="s">
        <v>26863</v>
      </c>
      <c r="T3919" s="1" t="s">
        <v>26864</v>
      </c>
      <c r="U3919" s="1" t="s">
        <v>26865</v>
      </c>
      <c r="V3919" s="1" t="s">
        <v>140</v>
      </c>
      <c r="W3919" s="1" t="s">
        <v>125</v>
      </c>
      <c r="X3919" t="str">
        <f t="shared" si="428"/>
        <v>Complete</v>
      </c>
      <c r="Y3919">
        <f>MAX(0,100-IF(G3919="Invalid",Config!$B$5,0)-IF(I3919="Invalid",Config!$B$6,0)-IF(X3919="Incomplete",Config!$B$7,0)-IF(AF3919="Yes",Config!$B$37,0))</f>
        <v>75</v>
      </c>
      <c r="Z3919" s="1">
        <f>IF(OR(TRIM(B3919)="",COUNTIF(Config!$B$15:$B$19,B3919)&gt;0),1,0)+IF(OR(TRIM(C3919)="",COUNTIF(Config!$B$15:$B$19,C3919)&gt;0),1,0)+IF(OR(TRIM(F3919)="",COUNTIF(Config!$B$15:$B$19,F3919)&gt;0),1,0)+IF(OR(TRIM(H3919)="",COUNTIF(Config!$B$15:$B$19,H3919)&gt;0),1,0)+IF(OR(TRIM(E3919)="",COUNTIF(Config!$B$15:$B$19,E3919)&gt;0),1,0)+IF(OR(TRIM(K3919)="",COUNTIF(Config!$B$15:$B$19,K3919)&gt;0),1,0)+IF(OR(TRIM(P3919)="",COUNTIF(Config!$B$15:$B$19,P3919)&gt;0),1,0)+IF(OR(TRIM(R3919)="",COUNTIF(Config!$B$15:$B$19,R3919)&gt;0),1,0)</f>
        <v>0</v>
      </c>
      <c r="AA3919" s="1" cm="1">
        <f t="array" ref="AA3919">SUMPRODUCT(LEN(H3919)-LEN(SUBSTITUTE(H3919,{"0";"1";"2";"3";"4";"5";"6";"7";"8";"9"},"")))</f>
        <v>12</v>
      </c>
      <c r="AC3919" t="str">
        <f t="shared" si="429"/>
        <v>Potential Duplicate</v>
      </c>
      <c r="AD3919">
        <f t="shared" si="430"/>
        <v>2</v>
      </c>
      <c r="AE3919">
        <f t="shared" si="431"/>
        <v>1</v>
      </c>
      <c r="AF3919" t="str">
        <f t="shared" si="432"/>
        <v>Yes</v>
      </c>
      <c r="AG3919">
        <f t="shared" ca="1" si="433"/>
        <v>37</v>
      </c>
      <c r="AH3919" t="str">
        <f ca="1">IF(OR(V3919="",AG3919=""),"Yes",IF(AG3919&gt;Config!$B$41,"Yes","No"))</f>
        <v>No</v>
      </c>
    </row>
    <row r="3920" spans="1:34" x14ac:dyDescent="0.25">
      <c r="A3920" s="1" t="s">
        <v>26866</v>
      </c>
      <c r="B3920" s="1" t="s">
        <v>1175</v>
      </c>
      <c r="C3920" s="1" t="s">
        <v>78</v>
      </c>
      <c r="D3920" s="1" t="s">
        <v>26867</v>
      </c>
      <c r="E3920" s="1" t="s">
        <v>35535</v>
      </c>
      <c r="F3920" s="1" t="s">
        <v>26868</v>
      </c>
      <c r="G3920" t="str">
        <f t="shared" si="427"/>
        <v>Valid</v>
      </c>
      <c r="H3920" s="1" t="s">
        <v>26869</v>
      </c>
      <c r="I3920" t="str" cm="1">
        <f t="array" ref="I3920">IF(OR(TRIM(H3920)="",ISNUMBER(SEARCH("#",H3920)),AA3920&lt;Config!$B$8,SUMPRODUCT(--ISNUMBER(SEARCH({"a";"b";"c";"d";"e";"f";"g";"h";"i";"j";"k";"l";"m";"n";"o";"p";"q";"r";"s";"t";"u";"v";"w";"x";"y";"z"},H3920)))&gt;0),"Invalid","Valid")</f>
        <v>Valid</v>
      </c>
      <c r="J3920" s="1" t="s">
        <v>26870</v>
      </c>
      <c r="K3920" s="1" t="s">
        <v>178</v>
      </c>
      <c r="L3920" s="1" t="s">
        <v>67</v>
      </c>
      <c r="M3920" s="1" t="s">
        <v>103</v>
      </c>
      <c r="N3920" s="1" t="s">
        <v>33819</v>
      </c>
      <c r="O3920" s="1" t="s">
        <v>52</v>
      </c>
      <c r="P3920" t="s">
        <v>33</v>
      </c>
      <c r="Q3920" s="1" t="s">
        <v>34</v>
      </c>
      <c r="R3920" s="1" t="s">
        <v>482</v>
      </c>
      <c r="S3920" s="1" t="s">
        <v>1811</v>
      </c>
      <c r="T3920" s="1" t="s">
        <v>26871</v>
      </c>
      <c r="U3920" s="1" t="s">
        <v>20253</v>
      </c>
      <c r="V3920" s="1" t="s">
        <v>140</v>
      </c>
      <c r="W3920" s="1" t="s">
        <v>33823</v>
      </c>
      <c r="X3920" t="str">
        <f t="shared" si="428"/>
        <v>Complete</v>
      </c>
      <c r="Y3920">
        <f>MAX(0,100-IF(G3920="Invalid",Config!$B$5,0)-IF(I3920="Invalid",Config!$B$6,0)-IF(X3920="Incomplete",Config!$B$7,0)-IF(AF3920="Yes",Config!$B$37,0))</f>
        <v>100</v>
      </c>
      <c r="Z3920" s="1">
        <f>IF(OR(TRIM(B3920)="",COUNTIF(Config!$B$15:$B$19,B3920)&gt;0),1,0)+IF(OR(TRIM(C3920)="",COUNTIF(Config!$B$15:$B$19,C3920)&gt;0),1,0)+IF(OR(TRIM(F3920)="",COUNTIF(Config!$B$15:$B$19,F3920)&gt;0),1,0)+IF(OR(TRIM(H3920)="",COUNTIF(Config!$B$15:$B$19,H3920)&gt;0),1,0)+IF(OR(TRIM(E3920)="",COUNTIF(Config!$B$15:$B$19,E3920)&gt;0),1,0)+IF(OR(TRIM(K3920)="",COUNTIF(Config!$B$15:$B$19,K3920)&gt;0),1,0)+IF(OR(TRIM(P3920)="",COUNTIF(Config!$B$15:$B$19,P3920)&gt;0),1,0)+IF(OR(TRIM(R3920)="",COUNTIF(Config!$B$15:$B$19,R3920)&gt;0),1,0)</f>
        <v>0</v>
      </c>
      <c r="AA3920" s="1" cm="1">
        <f t="array" ref="AA3920">SUMPRODUCT(LEN(H3920)-LEN(SUBSTITUTE(H3920,{"0";"1";"2";"3";"4";"5";"6";"7";"8";"9"},"")))</f>
        <v>10</v>
      </c>
      <c r="AC3920" t="str">
        <f t="shared" si="429"/>
        <v/>
      </c>
      <c r="AD3920">
        <f t="shared" si="430"/>
        <v>1</v>
      </c>
      <c r="AE3920">
        <f t="shared" si="431"/>
        <v>1</v>
      </c>
      <c r="AF3920" t="str">
        <f t="shared" si="432"/>
        <v>No</v>
      </c>
      <c r="AG3920">
        <f t="shared" ca="1" si="433"/>
        <v>37</v>
      </c>
      <c r="AH3920" t="str">
        <f ca="1">IF(OR(V3920="",AG3920=""),"Yes",IF(AG3920&gt;Config!$B$41,"Yes","No"))</f>
        <v>No</v>
      </c>
    </row>
    <row r="3921" spans="1:34" x14ac:dyDescent="0.25">
      <c r="A3921" s="1" t="s">
        <v>26872</v>
      </c>
      <c r="B3921" s="1" t="s">
        <v>7543</v>
      </c>
      <c r="C3921" s="1" t="s">
        <v>33815</v>
      </c>
      <c r="D3921" s="1" t="s">
        <v>7543</v>
      </c>
      <c r="E3921" s="1" t="s">
        <v>33866</v>
      </c>
      <c r="F3921" s="1" t="s">
        <v>26873</v>
      </c>
      <c r="G3921" t="str">
        <f t="shared" si="427"/>
        <v>Valid</v>
      </c>
      <c r="H3921" s="1" t="s">
        <v>26874</v>
      </c>
      <c r="I3921" t="str" cm="1">
        <f t="array" ref="I3921">IF(OR(TRIM(H3921)="",ISNUMBER(SEARCH("#",H3921)),AA3921&lt;Config!$B$8,SUMPRODUCT(--ISNUMBER(SEARCH({"a";"b";"c";"d";"e";"f";"g";"h";"i";"j";"k";"l";"m";"n";"o";"p";"q";"r";"s";"t";"u";"v";"w";"x";"y";"z"},H3921)))&gt;0),"Invalid","Valid")</f>
        <v>Valid</v>
      </c>
      <c r="J3921" s="1" t="s">
        <v>26875</v>
      </c>
      <c r="K3921" s="1" t="s">
        <v>625</v>
      </c>
      <c r="L3921" s="1" t="s">
        <v>265</v>
      </c>
      <c r="M3921" s="1" t="s">
        <v>462</v>
      </c>
      <c r="N3921" s="1" t="s">
        <v>211</v>
      </c>
      <c r="O3921" s="1" t="s">
        <v>69</v>
      </c>
      <c r="P3921" t="s">
        <v>53</v>
      </c>
      <c r="Q3921" s="1" t="s">
        <v>150</v>
      </c>
      <c r="R3921" s="1" t="s">
        <v>198</v>
      </c>
      <c r="S3921" s="1" t="s">
        <v>20717</v>
      </c>
      <c r="T3921" s="1" t="s">
        <v>26876</v>
      </c>
      <c r="U3921" s="1" t="s">
        <v>859</v>
      </c>
      <c r="V3921" s="1" t="s">
        <v>1347</v>
      </c>
      <c r="W3921" s="1" t="s">
        <v>141</v>
      </c>
      <c r="X3921" t="str">
        <f t="shared" si="428"/>
        <v>Incomplete</v>
      </c>
      <c r="Y3921">
        <f>MAX(0,100-IF(G3921="Invalid",Config!$B$5,0)-IF(I3921="Invalid",Config!$B$6,0)-IF(X3921="Incomplete",Config!$B$7,0)-IF(AF3921="Yes",Config!$B$37,0))</f>
        <v>60</v>
      </c>
      <c r="Z3921" s="1">
        <f>IF(OR(TRIM(B3921)="",COUNTIF(Config!$B$15:$B$19,B3921)&gt;0),1,0)+IF(OR(TRIM(C3921)="",COUNTIF(Config!$B$15:$B$19,C3921)&gt;0),1,0)+IF(OR(TRIM(F3921)="",COUNTIF(Config!$B$15:$B$19,F3921)&gt;0),1,0)+IF(OR(TRIM(H3921)="",COUNTIF(Config!$B$15:$B$19,H3921)&gt;0),1,0)+IF(OR(TRIM(E3921)="",COUNTIF(Config!$B$15:$B$19,E3921)&gt;0),1,0)+IF(OR(TRIM(K3921)="",COUNTIF(Config!$B$15:$B$19,K3921)&gt;0),1,0)+IF(OR(TRIM(P3921)="",COUNTIF(Config!$B$15:$B$19,P3921)&gt;0),1,0)+IF(OR(TRIM(R3921)="",COUNTIF(Config!$B$15:$B$19,R3921)&gt;0),1,0)</f>
        <v>1</v>
      </c>
      <c r="AA3921" s="1" cm="1">
        <f t="array" ref="AA3921">SUMPRODUCT(LEN(H3921)-LEN(SUBSTITUTE(H3921,{"0";"1";"2";"3";"4";"5";"6";"7";"8";"9"},"")))</f>
        <v>12</v>
      </c>
      <c r="AC3921" t="str">
        <f t="shared" si="429"/>
        <v>Incomplete Profile</v>
      </c>
      <c r="AD3921">
        <f t="shared" si="430"/>
        <v>1</v>
      </c>
      <c r="AE3921">
        <f t="shared" si="431"/>
        <v>1</v>
      </c>
      <c r="AF3921" t="str">
        <f t="shared" si="432"/>
        <v>No</v>
      </c>
      <c r="AG3921">
        <f t="shared" ca="1" si="433"/>
        <v>37</v>
      </c>
      <c r="AH3921" t="str">
        <f ca="1">IF(OR(V3921="",AG3921=""),"Yes",IF(AG3921&gt;Config!$B$41,"Yes","No"))</f>
        <v>No</v>
      </c>
    </row>
    <row r="3922" spans="1:34" x14ac:dyDescent="0.25">
      <c r="A3922" s="1" t="s">
        <v>26877</v>
      </c>
      <c r="B3922" s="1" t="s">
        <v>172</v>
      </c>
      <c r="C3922" s="1" t="s">
        <v>364</v>
      </c>
      <c r="D3922" s="1" t="s">
        <v>6733</v>
      </c>
      <c r="E3922" s="1" t="s">
        <v>35284</v>
      </c>
      <c r="F3922" s="1" t="s">
        <v>26878</v>
      </c>
      <c r="G3922" t="str">
        <f t="shared" si="427"/>
        <v>Valid</v>
      </c>
      <c r="H3922" s="1" t="s">
        <v>26879</v>
      </c>
      <c r="I3922" t="str" cm="1">
        <f t="array" ref="I3922">IF(OR(TRIM(H3922)="",ISNUMBER(SEARCH("#",H3922)),AA3922&lt;Config!$B$8,SUMPRODUCT(--ISNUMBER(SEARCH({"a";"b";"c";"d";"e";"f";"g";"h";"i";"j";"k";"l";"m";"n";"o";"p";"q";"r";"s";"t";"u";"v";"w";"x";"y";"z"},H3922)))&gt;0),"Invalid","Valid")</f>
        <v>Valid</v>
      </c>
      <c r="J3922" s="1" t="s">
        <v>26880</v>
      </c>
      <c r="K3922" s="1" t="s">
        <v>195</v>
      </c>
      <c r="L3922" s="1" t="s">
        <v>67</v>
      </c>
      <c r="M3922" s="1" t="s">
        <v>251</v>
      </c>
      <c r="N3922" s="1" t="s">
        <v>358</v>
      </c>
      <c r="O3922" s="1" t="s">
        <v>196</v>
      </c>
      <c r="P3922" t="s">
        <v>590</v>
      </c>
      <c r="Q3922" s="1" t="s">
        <v>591</v>
      </c>
      <c r="R3922" s="1" t="s">
        <v>1846</v>
      </c>
      <c r="S3922" s="1" t="s">
        <v>15314</v>
      </c>
      <c r="T3922" s="1" t="s">
        <v>26881</v>
      </c>
      <c r="U3922" s="1" t="s">
        <v>2530</v>
      </c>
      <c r="V3922" s="1" t="s">
        <v>140</v>
      </c>
      <c r="W3922" s="1" t="s">
        <v>94</v>
      </c>
      <c r="X3922" t="str">
        <f t="shared" si="428"/>
        <v>Complete</v>
      </c>
      <c r="Y3922">
        <f>MAX(0,100-IF(G3922="Invalid",Config!$B$5,0)-IF(I3922="Invalid",Config!$B$6,0)-IF(X3922="Incomplete",Config!$B$7,0)-IF(AF3922="Yes",Config!$B$37,0))</f>
        <v>100</v>
      </c>
      <c r="Z3922" s="1">
        <f>IF(OR(TRIM(B3922)="",COUNTIF(Config!$B$15:$B$19,B3922)&gt;0),1,0)+IF(OR(TRIM(C3922)="",COUNTIF(Config!$B$15:$B$19,C3922)&gt;0),1,0)+IF(OR(TRIM(F3922)="",COUNTIF(Config!$B$15:$B$19,F3922)&gt;0),1,0)+IF(OR(TRIM(H3922)="",COUNTIF(Config!$B$15:$B$19,H3922)&gt;0),1,0)+IF(OR(TRIM(E3922)="",COUNTIF(Config!$B$15:$B$19,E3922)&gt;0),1,0)+IF(OR(TRIM(K3922)="",COUNTIF(Config!$B$15:$B$19,K3922)&gt;0),1,0)+IF(OR(TRIM(P3922)="",COUNTIF(Config!$B$15:$B$19,P3922)&gt;0),1,0)+IF(OR(TRIM(R3922)="",COUNTIF(Config!$B$15:$B$19,R3922)&gt;0),1,0)</f>
        <v>0</v>
      </c>
      <c r="AA3922" s="1" cm="1">
        <f t="array" ref="AA3922">SUMPRODUCT(LEN(H3922)-LEN(SUBSTITUTE(H3922,{"0";"1";"2";"3";"4";"5";"6";"7";"8";"9"},"")))</f>
        <v>12</v>
      </c>
      <c r="AC3922" t="str">
        <f t="shared" si="429"/>
        <v/>
      </c>
      <c r="AD3922">
        <f t="shared" si="430"/>
        <v>1</v>
      </c>
      <c r="AE3922">
        <f t="shared" si="431"/>
        <v>1</v>
      </c>
      <c r="AF3922" t="str">
        <f t="shared" si="432"/>
        <v>No</v>
      </c>
      <c r="AG3922">
        <f t="shared" ca="1" si="433"/>
        <v>37</v>
      </c>
      <c r="AH3922" t="str">
        <f ca="1">IF(OR(V3922="",AG3922=""),"Yes",IF(AG3922&gt;Config!$B$41,"Yes","No"))</f>
        <v>No</v>
      </c>
    </row>
    <row r="3923" spans="1:34" x14ac:dyDescent="0.25">
      <c r="A3923" s="1" t="s">
        <v>26882</v>
      </c>
      <c r="B3923" s="1" t="s">
        <v>33815</v>
      </c>
      <c r="C3923" s="1" t="s">
        <v>1441</v>
      </c>
      <c r="D3923" s="1" t="s">
        <v>1441</v>
      </c>
      <c r="E3923" s="1" t="s">
        <v>34993</v>
      </c>
      <c r="F3923" s="1" t="s">
        <v>26883</v>
      </c>
      <c r="G3923" t="str">
        <f t="shared" si="427"/>
        <v>Valid</v>
      </c>
      <c r="H3923" s="1" t="s">
        <v>26884</v>
      </c>
      <c r="I3923" t="str" cm="1">
        <f t="array" ref="I3923">IF(OR(TRIM(H3923)="",ISNUMBER(SEARCH("#",H3923)),AA3923&lt;Config!$B$8,SUMPRODUCT(--ISNUMBER(SEARCH({"a";"b";"c";"d";"e";"f";"g";"h";"i";"j";"k";"l";"m";"n";"o";"p";"q";"r";"s";"t";"u";"v";"w";"x";"y";"z"},H3923)))&gt;0),"Invalid","Valid")</f>
        <v>Valid</v>
      </c>
      <c r="J3923" s="1" t="s">
        <v>26885</v>
      </c>
      <c r="K3923" s="1" t="s">
        <v>425</v>
      </c>
      <c r="L3923" s="1" t="s">
        <v>67</v>
      </c>
      <c r="M3923" s="1" t="s">
        <v>391</v>
      </c>
      <c r="N3923" s="1" t="s">
        <v>224</v>
      </c>
      <c r="O3923" s="1" t="s">
        <v>180</v>
      </c>
      <c r="P3923" t="s">
        <v>104</v>
      </c>
      <c r="Q3923" s="1" t="s">
        <v>302</v>
      </c>
      <c r="R3923" s="1" t="s">
        <v>105</v>
      </c>
      <c r="S3923" s="1" t="s">
        <v>12513</v>
      </c>
      <c r="T3923" s="1" t="s">
        <v>26886</v>
      </c>
      <c r="U3923" s="1" t="s">
        <v>10257</v>
      </c>
      <c r="V3923" s="1" t="s">
        <v>7498</v>
      </c>
      <c r="W3923" s="1" t="s">
        <v>384</v>
      </c>
      <c r="X3923" t="str">
        <f t="shared" si="428"/>
        <v>Incomplete</v>
      </c>
      <c r="Y3923">
        <f>MAX(0,100-IF(G3923="Invalid",Config!$B$5,0)-IF(I3923="Invalid",Config!$B$6,0)-IF(X3923="Incomplete",Config!$B$7,0)-IF(AF3923="Yes",Config!$B$37,0))</f>
        <v>60</v>
      </c>
      <c r="Z3923" s="1">
        <f>IF(OR(TRIM(B3923)="",COUNTIF(Config!$B$15:$B$19,B3923)&gt;0),1,0)+IF(OR(TRIM(C3923)="",COUNTIF(Config!$B$15:$B$19,C3923)&gt;0),1,0)+IF(OR(TRIM(F3923)="",COUNTIF(Config!$B$15:$B$19,F3923)&gt;0),1,0)+IF(OR(TRIM(H3923)="",COUNTIF(Config!$B$15:$B$19,H3923)&gt;0),1,0)+IF(OR(TRIM(E3923)="",COUNTIF(Config!$B$15:$B$19,E3923)&gt;0),1,0)+IF(OR(TRIM(K3923)="",COUNTIF(Config!$B$15:$B$19,K3923)&gt;0),1,0)+IF(OR(TRIM(P3923)="",COUNTIF(Config!$B$15:$B$19,P3923)&gt;0),1,0)+IF(OR(TRIM(R3923)="",COUNTIF(Config!$B$15:$B$19,R3923)&gt;0),1,0)</f>
        <v>1</v>
      </c>
      <c r="AA3923" s="1" cm="1">
        <f t="array" ref="AA3923">SUMPRODUCT(LEN(H3923)-LEN(SUBSTITUTE(H3923,{"0";"1";"2";"3";"4";"5";"6";"7";"8";"9"},"")))</f>
        <v>11</v>
      </c>
      <c r="AC3923" t="str">
        <f t="shared" si="429"/>
        <v>Incomplete Profile</v>
      </c>
      <c r="AD3923">
        <f t="shared" si="430"/>
        <v>1</v>
      </c>
      <c r="AE3923">
        <f t="shared" si="431"/>
        <v>1</v>
      </c>
      <c r="AF3923" t="str">
        <f t="shared" si="432"/>
        <v>No</v>
      </c>
      <c r="AG3923">
        <f t="shared" ca="1" si="433"/>
        <v>108</v>
      </c>
      <c r="AH3923" t="str">
        <f ca="1">IF(OR(V3923="",AG3923=""),"Yes",IF(AG3923&gt;Config!$B$41,"Yes","No"))</f>
        <v>No</v>
      </c>
    </row>
    <row r="3924" spans="1:34" x14ac:dyDescent="0.25">
      <c r="A3924" s="1" t="s">
        <v>26887</v>
      </c>
      <c r="B3924" s="1" t="s">
        <v>565</v>
      </c>
      <c r="C3924" s="1" t="s">
        <v>2104</v>
      </c>
      <c r="D3924" s="1" t="s">
        <v>8033</v>
      </c>
      <c r="E3924" s="1" t="s">
        <v>33829</v>
      </c>
      <c r="F3924" s="1" t="s">
        <v>26888</v>
      </c>
      <c r="G3924" t="str">
        <f t="shared" si="427"/>
        <v>Valid</v>
      </c>
      <c r="H3924" s="1" t="s">
        <v>26889</v>
      </c>
      <c r="I3924" t="str" cm="1">
        <f t="array" ref="I3924">IF(OR(TRIM(H3924)="",ISNUMBER(SEARCH("#",H3924)),AA3924&lt;Config!$B$8,SUMPRODUCT(--ISNUMBER(SEARCH({"a";"b";"c";"d";"e";"f";"g";"h";"i";"j";"k";"l";"m";"n";"o";"p";"q";"r";"s";"t";"u";"v";"w";"x";"y";"z"},H3924)))&gt;0),"Invalid","Valid")</f>
        <v>Valid</v>
      </c>
      <c r="J3924" s="1" t="s">
        <v>26890</v>
      </c>
      <c r="K3924" s="1" t="s">
        <v>83</v>
      </c>
      <c r="L3924" s="1" t="s">
        <v>29</v>
      </c>
      <c r="M3924" s="1" t="s">
        <v>391</v>
      </c>
      <c r="N3924" s="1" t="s">
        <v>252</v>
      </c>
      <c r="O3924" s="1" t="s">
        <v>180</v>
      </c>
      <c r="P3924" t="s">
        <v>53</v>
      </c>
      <c r="Q3924" s="1" t="s">
        <v>150</v>
      </c>
      <c r="R3924" s="1" t="s">
        <v>415</v>
      </c>
      <c r="S3924" s="1" t="s">
        <v>19748</v>
      </c>
      <c r="T3924" s="1" t="s">
        <v>26891</v>
      </c>
      <c r="U3924" s="1" t="s">
        <v>4967</v>
      </c>
      <c r="V3924" s="1" t="s">
        <v>12974</v>
      </c>
      <c r="W3924" s="1" t="s">
        <v>40</v>
      </c>
      <c r="X3924" t="str">
        <f t="shared" si="428"/>
        <v>Incomplete</v>
      </c>
      <c r="Y3924">
        <f>MAX(0,100-IF(G3924="Invalid",Config!$B$5,0)-IF(I3924="Invalid",Config!$B$6,0)-IF(X3924="Incomplete",Config!$B$7,0)-IF(AF3924="Yes",Config!$B$37,0))</f>
        <v>60</v>
      </c>
      <c r="Z3924" s="1">
        <f>IF(OR(TRIM(B3924)="",COUNTIF(Config!$B$15:$B$19,B3924)&gt;0),1,0)+IF(OR(TRIM(C3924)="",COUNTIF(Config!$B$15:$B$19,C3924)&gt;0),1,0)+IF(OR(TRIM(F3924)="",COUNTIF(Config!$B$15:$B$19,F3924)&gt;0),1,0)+IF(OR(TRIM(H3924)="",COUNTIF(Config!$B$15:$B$19,H3924)&gt;0),1,0)+IF(OR(TRIM(E3924)="",COUNTIF(Config!$B$15:$B$19,E3924)&gt;0),1,0)+IF(OR(TRIM(K3924)="",COUNTIF(Config!$B$15:$B$19,K3924)&gt;0),1,0)+IF(OR(TRIM(P3924)="",COUNTIF(Config!$B$15:$B$19,P3924)&gt;0),1,0)+IF(OR(TRIM(R3924)="",COUNTIF(Config!$B$15:$B$19,R3924)&gt;0),1,0)</f>
        <v>1</v>
      </c>
      <c r="AA3924" s="1" cm="1">
        <f t="array" ref="AA3924">SUMPRODUCT(LEN(H3924)-LEN(SUBSTITUTE(H3924,{"0";"1";"2";"3";"4";"5";"6";"7";"8";"9"},"")))</f>
        <v>12</v>
      </c>
      <c r="AC3924" t="str">
        <f t="shared" si="429"/>
        <v>Incomplete Profile</v>
      </c>
      <c r="AD3924">
        <f t="shared" si="430"/>
        <v>1</v>
      </c>
      <c r="AE3924">
        <f t="shared" si="431"/>
        <v>1</v>
      </c>
      <c r="AF3924" t="str">
        <f t="shared" si="432"/>
        <v>No</v>
      </c>
      <c r="AG3924">
        <f t="shared" ca="1" si="433"/>
        <v>564</v>
      </c>
      <c r="AH3924" t="str">
        <f ca="1">IF(OR(V3924="",AG3924=""),"Yes",IF(AG3924&gt;Config!$B$41,"Yes","No"))</f>
        <v>Yes</v>
      </c>
    </row>
    <row r="3925" spans="1:34" x14ac:dyDescent="0.25">
      <c r="A3925" s="1" t="s">
        <v>26892</v>
      </c>
      <c r="B3925" s="1" t="s">
        <v>2033</v>
      </c>
      <c r="C3925" s="1" t="s">
        <v>245</v>
      </c>
      <c r="D3925" s="1" t="s">
        <v>10073</v>
      </c>
      <c r="E3925" s="1" t="s">
        <v>35392</v>
      </c>
      <c r="F3925" s="1" t="s">
        <v>26893</v>
      </c>
      <c r="G3925" t="str">
        <f t="shared" si="427"/>
        <v>Valid</v>
      </c>
      <c r="H3925" s="1" t="s">
        <v>26894</v>
      </c>
      <c r="I3925" t="str" cm="1">
        <f t="array" ref="I3925">IF(OR(TRIM(H3925)="",ISNUMBER(SEARCH("#",H3925)),AA3925&lt;Config!$B$8,SUMPRODUCT(--ISNUMBER(SEARCH({"a";"b";"c";"d";"e";"f";"g";"h";"i";"j";"k";"l";"m";"n";"o";"p";"q";"r";"s";"t";"u";"v";"w";"x";"y";"z"},H3925)))&gt;0),"Invalid","Valid")</f>
        <v>Valid</v>
      </c>
      <c r="J3925" s="1" t="s">
        <v>26895</v>
      </c>
      <c r="K3925" s="1" t="s">
        <v>210</v>
      </c>
      <c r="L3925" s="1" t="s">
        <v>67</v>
      </c>
      <c r="M3925" s="1" t="s">
        <v>462</v>
      </c>
      <c r="N3925" s="1" t="s">
        <v>51</v>
      </c>
      <c r="O3925" s="1" t="s">
        <v>180</v>
      </c>
      <c r="P3925" t="s">
        <v>87</v>
      </c>
      <c r="Q3925" s="1" t="s">
        <v>438</v>
      </c>
      <c r="R3925" s="1" t="s">
        <v>212</v>
      </c>
      <c r="S3925" s="1" t="s">
        <v>22868</v>
      </c>
      <c r="T3925" s="1" t="s">
        <v>26896</v>
      </c>
      <c r="U3925" s="1" t="s">
        <v>8103</v>
      </c>
      <c r="V3925" s="1" t="s">
        <v>26897</v>
      </c>
      <c r="W3925" s="1" t="s">
        <v>33823</v>
      </c>
      <c r="X3925" t="str">
        <f t="shared" si="428"/>
        <v>Complete</v>
      </c>
      <c r="Y3925">
        <f>MAX(0,100-IF(G3925="Invalid",Config!$B$5,0)-IF(I3925="Invalid",Config!$B$6,0)-IF(X3925="Incomplete",Config!$B$7,0)-IF(AF3925="Yes",Config!$B$37,0))</f>
        <v>100</v>
      </c>
      <c r="Z3925" s="1">
        <f>IF(OR(TRIM(B3925)="",COUNTIF(Config!$B$15:$B$19,B3925)&gt;0),1,0)+IF(OR(TRIM(C3925)="",COUNTIF(Config!$B$15:$B$19,C3925)&gt;0),1,0)+IF(OR(TRIM(F3925)="",COUNTIF(Config!$B$15:$B$19,F3925)&gt;0),1,0)+IF(OR(TRIM(H3925)="",COUNTIF(Config!$B$15:$B$19,H3925)&gt;0),1,0)+IF(OR(TRIM(E3925)="",COUNTIF(Config!$B$15:$B$19,E3925)&gt;0),1,0)+IF(OR(TRIM(K3925)="",COUNTIF(Config!$B$15:$B$19,K3925)&gt;0),1,0)+IF(OR(TRIM(P3925)="",COUNTIF(Config!$B$15:$B$19,P3925)&gt;0),1,0)+IF(OR(TRIM(R3925)="",COUNTIF(Config!$B$15:$B$19,R3925)&gt;0),1,0)</f>
        <v>0</v>
      </c>
      <c r="AA3925" s="1" cm="1">
        <f t="array" ref="AA3925">SUMPRODUCT(LEN(H3925)-LEN(SUBSTITUTE(H3925,{"0";"1";"2";"3";"4";"5";"6";"7";"8";"9"},"")))</f>
        <v>11</v>
      </c>
      <c r="AC3925" t="str">
        <f t="shared" si="429"/>
        <v/>
      </c>
      <c r="AD3925">
        <f t="shared" si="430"/>
        <v>1</v>
      </c>
      <c r="AE3925">
        <f t="shared" si="431"/>
        <v>1</v>
      </c>
      <c r="AF3925" t="str">
        <f t="shared" si="432"/>
        <v>No</v>
      </c>
      <c r="AG3925">
        <f t="shared" ca="1" si="433"/>
        <v>468</v>
      </c>
      <c r="AH3925" t="str">
        <f ca="1">IF(OR(V3925="",AG3925=""),"Yes",IF(AG3925&gt;Config!$B$41,"Yes","No"))</f>
        <v>Yes</v>
      </c>
    </row>
    <row r="3926" spans="1:34" x14ac:dyDescent="0.25">
      <c r="A3926" s="1" t="s">
        <v>26898</v>
      </c>
      <c r="B3926" s="1" t="s">
        <v>172</v>
      </c>
      <c r="C3926" s="1" t="s">
        <v>2104</v>
      </c>
      <c r="D3926" s="1" t="s">
        <v>26754</v>
      </c>
      <c r="E3926" s="1" t="s">
        <v>33866</v>
      </c>
      <c r="F3926" s="1" t="s">
        <v>26755</v>
      </c>
      <c r="G3926" t="str">
        <f t="shared" si="427"/>
        <v>Valid</v>
      </c>
      <c r="H3926" s="1" t="s">
        <v>502</v>
      </c>
      <c r="I3926" t="str" cm="1">
        <f t="array" ref="I3926">IF(OR(TRIM(H3926)="",ISNUMBER(SEARCH("#",H3926)),AA3926&lt;Config!$B$8,SUMPRODUCT(--ISNUMBER(SEARCH({"a";"b";"c";"d";"e";"f";"g";"h";"i";"j";"k";"l";"m";"n";"o";"p";"q";"r";"s";"t";"u";"v";"w";"x";"y";"z"},H3926)))&gt;0),"Invalid","Valid")</f>
        <v>Valid</v>
      </c>
      <c r="J3926" s="1" t="s">
        <v>26899</v>
      </c>
      <c r="K3926" s="1" t="s">
        <v>195</v>
      </c>
      <c r="L3926" s="1" t="s">
        <v>265</v>
      </c>
      <c r="M3926" s="1" t="s">
        <v>30</v>
      </c>
      <c r="N3926" s="1" t="s">
        <v>713</v>
      </c>
      <c r="O3926" s="1" t="s">
        <v>196</v>
      </c>
      <c r="P3926" t="s">
        <v>87</v>
      </c>
      <c r="Q3926" s="1" t="s">
        <v>438</v>
      </c>
      <c r="R3926" s="1" t="s">
        <v>379</v>
      </c>
      <c r="S3926" s="1" t="s">
        <v>26900</v>
      </c>
      <c r="T3926" s="1" t="s">
        <v>26901</v>
      </c>
      <c r="U3926" s="1" t="s">
        <v>26902</v>
      </c>
      <c r="V3926" s="1" t="s">
        <v>5454</v>
      </c>
      <c r="W3926" s="1" t="s">
        <v>202</v>
      </c>
      <c r="X3926" t="str">
        <f t="shared" si="428"/>
        <v>Complete</v>
      </c>
      <c r="Y3926">
        <f>MAX(0,100-IF(G3926="Invalid",Config!$B$5,0)-IF(I3926="Invalid",Config!$B$6,0)-IF(X3926="Incomplete",Config!$B$7,0)-IF(AF3926="Yes",Config!$B$37,0))</f>
        <v>75</v>
      </c>
      <c r="Z3926" s="1">
        <f>IF(OR(TRIM(B3926)="",COUNTIF(Config!$B$15:$B$19,B3926)&gt;0),1,0)+IF(OR(TRIM(C3926)="",COUNTIF(Config!$B$15:$B$19,C3926)&gt;0),1,0)+IF(OR(TRIM(F3926)="",COUNTIF(Config!$B$15:$B$19,F3926)&gt;0),1,0)+IF(OR(TRIM(H3926)="",COUNTIF(Config!$B$15:$B$19,H3926)&gt;0),1,0)+IF(OR(TRIM(E3926)="",COUNTIF(Config!$B$15:$B$19,E3926)&gt;0),1,0)+IF(OR(TRIM(K3926)="",COUNTIF(Config!$B$15:$B$19,K3926)&gt;0),1,0)+IF(OR(TRIM(P3926)="",COUNTIF(Config!$B$15:$B$19,P3926)&gt;0),1,0)+IF(OR(TRIM(R3926)="",COUNTIF(Config!$B$15:$B$19,R3926)&gt;0),1,0)</f>
        <v>0</v>
      </c>
      <c r="AA3926" s="1" cm="1">
        <f t="array" ref="AA3926">SUMPRODUCT(LEN(H3926)-LEN(SUBSTITUTE(H3926,{"0";"1";"2";"3";"4";"5";"6";"7";"8";"9"},"")))</f>
        <v>11</v>
      </c>
      <c r="AC3926" t="str">
        <f t="shared" si="429"/>
        <v>Potential Duplicate</v>
      </c>
      <c r="AD3926">
        <f t="shared" si="430"/>
        <v>2</v>
      </c>
      <c r="AE3926">
        <f t="shared" si="431"/>
        <v>2</v>
      </c>
      <c r="AF3926" t="str">
        <f t="shared" si="432"/>
        <v>Yes</v>
      </c>
      <c r="AG3926">
        <f t="shared" ca="1" si="433"/>
        <v>71</v>
      </c>
      <c r="AH3926" t="str">
        <f ca="1">IF(OR(V3926="",AG3926=""),"Yes",IF(AG3926&gt;Config!$B$41,"Yes","No"))</f>
        <v>No</v>
      </c>
    </row>
    <row r="3927" spans="1:34" x14ac:dyDescent="0.25">
      <c r="A3927" s="1" t="s">
        <v>26903</v>
      </c>
      <c r="B3927" s="1" t="s">
        <v>386</v>
      </c>
      <c r="C3927" s="1" t="s">
        <v>1736</v>
      </c>
      <c r="D3927" s="1" t="s">
        <v>26904</v>
      </c>
      <c r="E3927" s="1" t="s">
        <v>35536</v>
      </c>
      <c r="F3927" s="1" t="s">
        <v>26905</v>
      </c>
      <c r="G3927" t="str">
        <f t="shared" si="427"/>
        <v>Valid</v>
      </c>
      <c r="H3927" s="1" t="s">
        <v>26906</v>
      </c>
      <c r="I3927" t="str" cm="1">
        <f t="array" ref="I3927">IF(OR(TRIM(H3927)="",ISNUMBER(SEARCH("#",H3927)),AA3927&lt;Config!$B$8,SUMPRODUCT(--ISNUMBER(SEARCH({"a";"b";"c";"d";"e";"f";"g";"h";"i";"j";"k";"l";"m";"n";"o";"p";"q";"r";"s";"t";"u";"v";"w";"x";"y";"z"},H3927)))&gt;0),"Invalid","Valid")</f>
        <v>Valid</v>
      </c>
      <c r="J3927" s="1" t="s">
        <v>26907</v>
      </c>
      <c r="K3927" s="1" t="s">
        <v>66</v>
      </c>
      <c r="L3927" s="1" t="s">
        <v>265</v>
      </c>
      <c r="M3927" s="1" t="s">
        <v>103</v>
      </c>
      <c r="N3927" s="1" t="s">
        <v>51</v>
      </c>
      <c r="O3927" s="1" t="s">
        <v>149</v>
      </c>
      <c r="P3927" t="s">
        <v>33</v>
      </c>
      <c r="Q3927" s="1" t="s">
        <v>34</v>
      </c>
      <c r="R3927" s="1" t="s">
        <v>482</v>
      </c>
      <c r="S3927" s="1" t="s">
        <v>26908</v>
      </c>
      <c r="T3927" s="1" t="s">
        <v>26909</v>
      </c>
      <c r="U3927" s="1" t="s">
        <v>26910</v>
      </c>
      <c r="V3927" s="1" t="s">
        <v>140</v>
      </c>
      <c r="W3927" s="1" t="s">
        <v>125</v>
      </c>
      <c r="X3927" t="str">
        <f t="shared" si="428"/>
        <v>Complete</v>
      </c>
      <c r="Y3927">
        <f>MAX(0,100-IF(G3927="Invalid",Config!$B$5,0)-IF(I3927="Invalid",Config!$B$6,0)-IF(X3927="Incomplete",Config!$B$7,0)-IF(AF3927="Yes",Config!$B$37,0))</f>
        <v>100</v>
      </c>
      <c r="Z3927" s="1">
        <f>IF(OR(TRIM(B3927)="",COUNTIF(Config!$B$15:$B$19,B3927)&gt;0),1,0)+IF(OR(TRIM(C3927)="",COUNTIF(Config!$B$15:$B$19,C3927)&gt;0),1,0)+IF(OR(TRIM(F3927)="",COUNTIF(Config!$B$15:$B$19,F3927)&gt;0),1,0)+IF(OR(TRIM(H3927)="",COUNTIF(Config!$B$15:$B$19,H3927)&gt;0),1,0)+IF(OR(TRIM(E3927)="",COUNTIF(Config!$B$15:$B$19,E3927)&gt;0),1,0)+IF(OR(TRIM(K3927)="",COUNTIF(Config!$B$15:$B$19,K3927)&gt;0),1,0)+IF(OR(TRIM(P3927)="",COUNTIF(Config!$B$15:$B$19,P3927)&gt;0),1,0)+IF(OR(TRIM(R3927)="",COUNTIF(Config!$B$15:$B$19,R3927)&gt;0),1,0)</f>
        <v>0</v>
      </c>
      <c r="AA3927" s="1" cm="1">
        <f t="array" ref="AA3927">SUMPRODUCT(LEN(H3927)-LEN(SUBSTITUTE(H3927,{"0";"1";"2";"3";"4";"5";"6";"7";"8";"9"},"")))</f>
        <v>10</v>
      </c>
      <c r="AC3927" t="str">
        <f t="shared" si="429"/>
        <v/>
      </c>
      <c r="AD3927">
        <f t="shared" si="430"/>
        <v>1</v>
      </c>
      <c r="AE3927">
        <f t="shared" si="431"/>
        <v>1</v>
      </c>
      <c r="AF3927" t="str">
        <f t="shared" si="432"/>
        <v>No</v>
      </c>
      <c r="AG3927">
        <f t="shared" ca="1" si="433"/>
        <v>37</v>
      </c>
      <c r="AH3927" t="str">
        <f ca="1">IF(OR(V3927="",AG3927=""),"Yes",IF(AG3927&gt;Config!$B$41,"Yes","No"))</f>
        <v>No</v>
      </c>
    </row>
    <row r="3928" spans="1:34" x14ac:dyDescent="0.25">
      <c r="A3928" s="1" t="s">
        <v>26911</v>
      </c>
      <c r="B3928" s="1" t="s">
        <v>6047</v>
      </c>
      <c r="C3928" s="1" t="s">
        <v>296</v>
      </c>
      <c r="D3928" s="1" t="s">
        <v>11216</v>
      </c>
      <c r="E3928" s="1" t="s">
        <v>34667</v>
      </c>
      <c r="F3928" s="1" t="s">
        <v>26912</v>
      </c>
      <c r="G3928" t="str">
        <f t="shared" si="427"/>
        <v>Valid</v>
      </c>
      <c r="H3928" s="1" t="s">
        <v>26913</v>
      </c>
      <c r="I3928" t="str" cm="1">
        <f t="array" ref="I3928">IF(OR(TRIM(H3928)="",ISNUMBER(SEARCH("#",H3928)),AA3928&lt;Config!$B$8,SUMPRODUCT(--ISNUMBER(SEARCH({"a";"b";"c";"d";"e";"f";"g";"h";"i";"j";"k";"l";"m";"n";"o";"p";"q";"r";"s";"t";"u";"v";"w";"x";"y";"z"},H3928)))&gt;0),"Invalid","Valid")</f>
        <v>Valid</v>
      </c>
      <c r="J3928" s="1" t="s">
        <v>26914</v>
      </c>
      <c r="K3928" s="1" t="s">
        <v>1001</v>
      </c>
      <c r="L3928" s="1" t="s">
        <v>29</v>
      </c>
      <c r="M3928" s="1" t="s">
        <v>251</v>
      </c>
      <c r="N3928" s="1" t="s">
        <v>148</v>
      </c>
      <c r="O3928" s="1" t="s">
        <v>180</v>
      </c>
      <c r="P3928" t="s">
        <v>344</v>
      </c>
      <c r="Q3928" s="1" t="s">
        <v>1199</v>
      </c>
      <c r="R3928" s="1" t="s">
        <v>346</v>
      </c>
      <c r="S3928" s="1" t="s">
        <v>13575</v>
      </c>
      <c r="T3928" s="1" t="s">
        <v>26915</v>
      </c>
      <c r="U3928" s="1" t="s">
        <v>6032</v>
      </c>
      <c r="V3928" s="1" t="s">
        <v>26916</v>
      </c>
      <c r="W3928" s="1" t="s">
        <v>60</v>
      </c>
      <c r="X3928" t="str">
        <f t="shared" si="428"/>
        <v>Complete</v>
      </c>
      <c r="Y3928">
        <f>MAX(0,100-IF(G3928="Invalid",Config!$B$5,0)-IF(I3928="Invalid",Config!$B$6,0)-IF(X3928="Incomplete",Config!$B$7,0)-IF(AF3928="Yes",Config!$B$37,0))</f>
        <v>100</v>
      </c>
      <c r="Z3928" s="1">
        <f>IF(OR(TRIM(B3928)="",COUNTIF(Config!$B$15:$B$19,B3928)&gt;0),1,0)+IF(OR(TRIM(C3928)="",COUNTIF(Config!$B$15:$B$19,C3928)&gt;0),1,0)+IF(OR(TRIM(F3928)="",COUNTIF(Config!$B$15:$B$19,F3928)&gt;0),1,0)+IF(OR(TRIM(H3928)="",COUNTIF(Config!$B$15:$B$19,H3928)&gt;0),1,0)+IF(OR(TRIM(E3928)="",COUNTIF(Config!$B$15:$B$19,E3928)&gt;0),1,0)+IF(OR(TRIM(K3928)="",COUNTIF(Config!$B$15:$B$19,K3928)&gt;0),1,0)+IF(OR(TRIM(P3928)="",COUNTIF(Config!$B$15:$B$19,P3928)&gt;0),1,0)+IF(OR(TRIM(R3928)="",COUNTIF(Config!$B$15:$B$19,R3928)&gt;0),1,0)</f>
        <v>0</v>
      </c>
      <c r="AA3928" s="1" cm="1">
        <f t="array" ref="AA3928">SUMPRODUCT(LEN(H3928)-LEN(SUBSTITUTE(H3928,{"0";"1";"2";"3";"4";"5";"6";"7";"8";"9"},"")))</f>
        <v>11</v>
      </c>
      <c r="AC3928" t="str">
        <f t="shared" si="429"/>
        <v/>
      </c>
      <c r="AD3928">
        <f t="shared" si="430"/>
        <v>1</v>
      </c>
      <c r="AE3928">
        <f t="shared" si="431"/>
        <v>1</v>
      </c>
      <c r="AF3928" t="str">
        <f t="shared" si="432"/>
        <v>No</v>
      </c>
      <c r="AG3928">
        <f t="shared" ca="1" si="433"/>
        <v>437</v>
      </c>
      <c r="AH3928" t="str">
        <f ca="1">IF(OR(V3928="",AG3928=""),"Yes",IF(AG3928&gt;Config!$B$41,"Yes","No"))</f>
        <v>Yes</v>
      </c>
    </row>
    <row r="3929" spans="1:34" x14ac:dyDescent="0.25">
      <c r="A3929" s="1" t="s">
        <v>26917</v>
      </c>
      <c r="B3929" s="1" t="s">
        <v>917</v>
      </c>
      <c r="C3929" s="1" t="s">
        <v>524</v>
      </c>
      <c r="D3929" s="1" t="s">
        <v>13161</v>
      </c>
      <c r="E3929" s="1" t="s">
        <v>33907</v>
      </c>
      <c r="F3929" s="1" t="s">
        <v>26918</v>
      </c>
      <c r="G3929" t="str">
        <f t="shared" si="427"/>
        <v>Invalid</v>
      </c>
      <c r="H3929" s="1" t="s">
        <v>26919</v>
      </c>
      <c r="I3929" t="str" cm="1">
        <f t="array" ref="I3929">IF(OR(TRIM(H3929)="",ISNUMBER(SEARCH("#",H3929)),AA3929&lt;Config!$B$8,SUMPRODUCT(--ISNUMBER(SEARCH({"a";"b";"c";"d";"e";"f";"g";"h";"i";"j";"k";"l";"m";"n";"o";"p";"q";"r";"s";"t";"u";"v";"w";"x";"y";"z"},H3929)))&gt;0),"Invalid","Valid")</f>
        <v>Valid</v>
      </c>
      <c r="J3929" s="1" t="s">
        <v>26920</v>
      </c>
      <c r="K3929" s="1" t="s">
        <v>369</v>
      </c>
      <c r="L3929" s="1" t="s">
        <v>265</v>
      </c>
      <c r="M3929" s="1" t="s">
        <v>30</v>
      </c>
      <c r="N3929" s="1" t="s">
        <v>358</v>
      </c>
      <c r="O3929" s="1" t="s">
        <v>266</v>
      </c>
      <c r="P3929" t="s">
        <v>87</v>
      </c>
      <c r="Q3929" s="1" t="s">
        <v>88</v>
      </c>
      <c r="R3929" s="1" t="s">
        <v>379</v>
      </c>
      <c r="S3929" s="1" t="s">
        <v>560</v>
      </c>
      <c r="T3929" s="1" t="s">
        <v>26921</v>
      </c>
      <c r="U3929" s="1" t="s">
        <v>2563</v>
      </c>
      <c r="V3929" s="1" t="s">
        <v>26922</v>
      </c>
      <c r="W3929" s="1" t="s">
        <v>60</v>
      </c>
      <c r="X3929" t="str">
        <f t="shared" si="428"/>
        <v>Complete</v>
      </c>
      <c r="Y3929">
        <f>MAX(0,100-IF(G3929="Invalid",Config!$B$5,0)-IF(I3929="Invalid",Config!$B$6,0)-IF(X3929="Incomplete",Config!$B$7,0)-IF(AF3929="Yes",Config!$B$37,0))</f>
        <v>45</v>
      </c>
      <c r="Z3929" s="1">
        <f>IF(OR(TRIM(B3929)="",COUNTIF(Config!$B$15:$B$19,B3929)&gt;0),1,0)+IF(OR(TRIM(C3929)="",COUNTIF(Config!$B$15:$B$19,C3929)&gt;0),1,0)+IF(OR(TRIM(F3929)="",COUNTIF(Config!$B$15:$B$19,F3929)&gt;0),1,0)+IF(OR(TRIM(H3929)="",COUNTIF(Config!$B$15:$B$19,H3929)&gt;0),1,0)+IF(OR(TRIM(E3929)="",COUNTIF(Config!$B$15:$B$19,E3929)&gt;0),1,0)+IF(OR(TRIM(K3929)="",COUNTIF(Config!$B$15:$B$19,K3929)&gt;0),1,0)+IF(OR(TRIM(P3929)="",COUNTIF(Config!$B$15:$B$19,P3929)&gt;0),1,0)+IF(OR(TRIM(R3929)="",COUNTIF(Config!$B$15:$B$19,R3929)&gt;0),1,0)</f>
        <v>0</v>
      </c>
      <c r="AA3929" s="1" cm="1">
        <f t="array" ref="AA3929">SUMPRODUCT(LEN(H3929)-LEN(SUBSTITUTE(H3929,{"0";"1";"2";"3";"4";"5";"6";"7";"8";"9"},"")))</f>
        <v>10</v>
      </c>
      <c r="AC3929" t="str">
        <f t="shared" si="429"/>
        <v>Invalid Email; Potential Duplicate</v>
      </c>
      <c r="AD3929">
        <f t="shared" si="430"/>
        <v>0</v>
      </c>
      <c r="AE3929">
        <f t="shared" si="431"/>
        <v>2</v>
      </c>
      <c r="AF3929" t="str">
        <f t="shared" si="432"/>
        <v>Yes</v>
      </c>
      <c r="AG3929">
        <f t="shared" ca="1" si="433"/>
        <v>53</v>
      </c>
      <c r="AH3929" t="str">
        <f ca="1">IF(OR(V3929="",AG3929=""),"Yes",IF(AG3929&gt;Config!$B$41,"Yes","No"))</f>
        <v>No</v>
      </c>
    </row>
    <row r="3930" spans="1:34" x14ac:dyDescent="0.25">
      <c r="A3930" s="1" t="s">
        <v>26923</v>
      </c>
      <c r="B3930" s="1" t="s">
        <v>2374</v>
      </c>
      <c r="C3930" s="1" t="s">
        <v>1496</v>
      </c>
      <c r="D3930" s="1" t="s">
        <v>14885</v>
      </c>
      <c r="E3930" s="1" t="s">
        <v>34100</v>
      </c>
      <c r="F3930" s="1" t="s">
        <v>3913</v>
      </c>
      <c r="G3930" t="str">
        <f t="shared" si="427"/>
        <v>Valid</v>
      </c>
      <c r="H3930" s="1" t="s">
        <v>3914</v>
      </c>
      <c r="I3930" t="str" cm="1">
        <f t="array" ref="I3930">IF(OR(TRIM(H3930)="",ISNUMBER(SEARCH("#",H3930)),AA3930&lt;Config!$B$8,SUMPRODUCT(--ISNUMBER(SEARCH({"a";"b";"c";"d";"e";"f";"g";"h";"i";"j";"k";"l";"m";"n";"o";"p";"q";"r";"s";"t";"u";"v";"w";"x";"y";"z"},H3930)))&gt;0),"Invalid","Valid")</f>
        <v>Valid</v>
      </c>
      <c r="J3930" s="1" t="s">
        <v>3915</v>
      </c>
      <c r="K3930" s="1" t="s">
        <v>195</v>
      </c>
      <c r="L3930" s="1" t="s">
        <v>134</v>
      </c>
      <c r="M3930" s="1" t="s">
        <v>462</v>
      </c>
      <c r="N3930" s="1" t="s">
        <v>713</v>
      </c>
      <c r="O3930" s="1" t="s">
        <v>196</v>
      </c>
      <c r="P3930" t="s">
        <v>87</v>
      </c>
      <c r="Q3930" s="1" t="s">
        <v>438</v>
      </c>
      <c r="R3930" s="1" t="s">
        <v>212</v>
      </c>
      <c r="S3930" s="1" t="s">
        <v>3916</v>
      </c>
      <c r="T3930" s="1" t="s">
        <v>3917</v>
      </c>
      <c r="U3930" s="1" t="s">
        <v>3918</v>
      </c>
      <c r="V3930" s="1" t="s">
        <v>3919</v>
      </c>
      <c r="W3930" s="1" t="s">
        <v>141</v>
      </c>
      <c r="X3930" t="str">
        <f t="shared" si="428"/>
        <v>Complete</v>
      </c>
      <c r="Y3930">
        <f>MAX(0,100-IF(G3930="Invalid",Config!$B$5,0)-IF(I3930="Invalid",Config!$B$6,0)-IF(X3930="Incomplete",Config!$B$7,0)-IF(AF3930="Yes",Config!$B$37,0))</f>
        <v>75</v>
      </c>
      <c r="Z3930" s="1">
        <f>IF(OR(TRIM(B3930)="",COUNTIF(Config!$B$15:$B$19,B3930)&gt;0),1,0)+IF(OR(TRIM(C3930)="",COUNTIF(Config!$B$15:$B$19,C3930)&gt;0),1,0)+IF(OR(TRIM(F3930)="",COUNTIF(Config!$B$15:$B$19,F3930)&gt;0),1,0)+IF(OR(TRIM(H3930)="",COUNTIF(Config!$B$15:$B$19,H3930)&gt;0),1,0)+IF(OR(TRIM(E3930)="",COUNTIF(Config!$B$15:$B$19,E3930)&gt;0),1,0)+IF(OR(TRIM(K3930)="",COUNTIF(Config!$B$15:$B$19,K3930)&gt;0),1,0)+IF(OR(TRIM(P3930)="",COUNTIF(Config!$B$15:$B$19,P3930)&gt;0),1,0)+IF(OR(TRIM(R3930)="",COUNTIF(Config!$B$15:$B$19,R3930)&gt;0),1,0)</f>
        <v>0</v>
      </c>
      <c r="AA3930" s="1" cm="1">
        <f t="array" ref="AA3930">SUMPRODUCT(LEN(H3930)-LEN(SUBSTITUTE(H3930,{"0";"1";"2";"3";"4";"5";"6";"7";"8";"9"},"")))</f>
        <v>10</v>
      </c>
      <c r="AC3930" t="str">
        <f t="shared" si="429"/>
        <v>Potential Duplicate</v>
      </c>
      <c r="AD3930">
        <f t="shared" si="430"/>
        <v>2</v>
      </c>
      <c r="AE3930">
        <f t="shared" si="431"/>
        <v>2</v>
      </c>
      <c r="AF3930" t="str">
        <f t="shared" si="432"/>
        <v>Yes</v>
      </c>
      <c r="AG3930">
        <f t="shared" ca="1" si="433"/>
        <v>299</v>
      </c>
      <c r="AH3930" t="str">
        <f ca="1">IF(OR(V3930="",AG3930=""),"Yes",IF(AG3930&gt;Config!$B$41,"Yes","No"))</f>
        <v>No</v>
      </c>
    </row>
    <row r="3931" spans="1:34" x14ac:dyDescent="0.25">
      <c r="A3931" s="1" t="s">
        <v>26924</v>
      </c>
      <c r="B3931" s="1" t="s">
        <v>554</v>
      </c>
      <c r="C3931" s="1" t="s">
        <v>173</v>
      </c>
      <c r="D3931" s="1" t="s">
        <v>26925</v>
      </c>
      <c r="E3931" s="1" t="s">
        <v>34766</v>
      </c>
      <c r="F3931" s="1" t="s">
        <v>26926</v>
      </c>
      <c r="G3931" t="str">
        <f t="shared" si="427"/>
        <v>Invalid</v>
      </c>
      <c r="H3931" s="1" t="s">
        <v>26927</v>
      </c>
      <c r="I3931" t="str" cm="1">
        <f t="array" ref="I3931">IF(OR(TRIM(H3931)="",ISNUMBER(SEARCH("#",H3931)),AA3931&lt;Config!$B$8,SUMPRODUCT(--ISNUMBER(SEARCH({"a";"b";"c";"d";"e";"f";"g";"h";"i";"j";"k";"l";"m";"n";"o";"p";"q";"r";"s";"t";"u";"v";"w";"x";"y";"z"},H3931)))&gt;0),"Invalid","Valid")</f>
        <v>Valid</v>
      </c>
      <c r="J3931" s="1" t="s">
        <v>26928</v>
      </c>
      <c r="K3931" s="1" t="s">
        <v>250</v>
      </c>
      <c r="L3931" s="1" t="s">
        <v>29</v>
      </c>
      <c r="M3931" s="1" t="s">
        <v>165</v>
      </c>
      <c r="N3931" s="1" t="s">
        <v>68</v>
      </c>
      <c r="O3931" s="1" t="s">
        <v>196</v>
      </c>
      <c r="P3931" t="s">
        <v>104</v>
      </c>
      <c r="Q3931" s="1" t="s">
        <v>732</v>
      </c>
      <c r="R3931" s="1" t="s">
        <v>922</v>
      </c>
      <c r="S3931" s="1" t="s">
        <v>3669</v>
      </c>
      <c r="T3931" s="1" t="s">
        <v>26929</v>
      </c>
      <c r="U3931" s="1" t="s">
        <v>6777</v>
      </c>
      <c r="V3931" s="1" t="s">
        <v>26930</v>
      </c>
      <c r="W3931" s="1" t="s">
        <v>384</v>
      </c>
      <c r="X3931" t="str">
        <f t="shared" si="428"/>
        <v>Complete</v>
      </c>
      <c r="Y3931">
        <f>MAX(0,100-IF(G3931="Invalid",Config!$B$5,0)-IF(I3931="Invalid",Config!$B$6,0)-IF(X3931="Incomplete",Config!$B$7,0)-IF(AF3931="Yes",Config!$B$37,0))</f>
        <v>70</v>
      </c>
      <c r="Z3931" s="1">
        <f>IF(OR(TRIM(B3931)="",COUNTIF(Config!$B$15:$B$19,B3931)&gt;0),1,0)+IF(OR(TRIM(C3931)="",COUNTIF(Config!$B$15:$B$19,C3931)&gt;0),1,0)+IF(OR(TRIM(F3931)="",COUNTIF(Config!$B$15:$B$19,F3931)&gt;0),1,0)+IF(OR(TRIM(H3931)="",COUNTIF(Config!$B$15:$B$19,H3931)&gt;0),1,0)+IF(OR(TRIM(E3931)="",COUNTIF(Config!$B$15:$B$19,E3931)&gt;0),1,0)+IF(OR(TRIM(K3931)="",COUNTIF(Config!$B$15:$B$19,K3931)&gt;0),1,0)+IF(OR(TRIM(P3931)="",COUNTIF(Config!$B$15:$B$19,P3931)&gt;0),1,0)+IF(OR(TRIM(R3931)="",COUNTIF(Config!$B$15:$B$19,R3931)&gt;0),1,0)</f>
        <v>0</v>
      </c>
      <c r="AA3931" s="1" cm="1">
        <f t="array" ref="AA3931">SUMPRODUCT(LEN(H3931)-LEN(SUBSTITUTE(H3931,{"0";"1";"2";"3";"4";"5";"6";"7";"8";"9"},"")))</f>
        <v>11</v>
      </c>
      <c r="AC3931" t="str">
        <f t="shared" si="429"/>
        <v>Invalid Email</v>
      </c>
      <c r="AD3931">
        <f t="shared" si="430"/>
        <v>0</v>
      </c>
      <c r="AE3931">
        <f t="shared" si="431"/>
        <v>1</v>
      </c>
      <c r="AF3931" t="str">
        <f t="shared" si="432"/>
        <v>No</v>
      </c>
      <c r="AG3931" t="str">
        <f t="shared" ca="1" si="433"/>
        <v/>
      </c>
      <c r="AH3931" t="str">
        <f ca="1">IF(OR(V3931="",AG3931=""),"Yes",IF(AG3931&gt;Config!$B$41,"Yes","No"))</f>
        <v>Yes</v>
      </c>
    </row>
    <row r="3932" spans="1:34" x14ac:dyDescent="0.25">
      <c r="A3932" s="1" t="s">
        <v>26931</v>
      </c>
      <c r="B3932" s="1" t="s">
        <v>1293</v>
      </c>
      <c r="C3932" s="1" t="s">
        <v>308</v>
      </c>
      <c r="D3932" s="1" t="s">
        <v>26932</v>
      </c>
      <c r="E3932" s="1" t="s">
        <v>33866</v>
      </c>
      <c r="F3932" s="1" t="s">
        <v>26933</v>
      </c>
      <c r="G3932" t="str">
        <f t="shared" si="427"/>
        <v>Valid</v>
      </c>
      <c r="H3932" s="1" t="s">
        <v>26934</v>
      </c>
      <c r="I3932" t="str" cm="1">
        <f t="array" ref="I3932">IF(OR(TRIM(H3932)="",ISNUMBER(SEARCH("#",H3932)),AA3932&lt;Config!$B$8,SUMPRODUCT(--ISNUMBER(SEARCH({"a";"b";"c";"d";"e";"f";"g";"h";"i";"j";"k";"l";"m";"n";"o";"p";"q";"r";"s";"t";"u";"v";"w";"x";"y";"z"},H3932)))&gt;0),"Invalid","Valid")</f>
        <v>Valid</v>
      </c>
      <c r="J3932" s="1" t="s">
        <v>26935</v>
      </c>
      <c r="K3932" s="1" t="s">
        <v>625</v>
      </c>
      <c r="L3932" s="1" t="s">
        <v>134</v>
      </c>
      <c r="M3932" s="1" t="s">
        <v>85</v>
      </c>
      <c r="N3932" s="1" t="s">
        <v>148</v>
      </c>
      <c r="O3932" s="1" t="s">
        <v>149</v>
      </c>
      <c r="P3932" t="s">
        <v>236</v>
      </c>
      <c r="Q3932" s="1" t="s">
        <v>237</v>
      </c>
      <c r="R3932" s="1" t="s">
        <v>254</v>
      </c>
      <c r="S3932" s="1" t="s">
        <v>19825</v>
      </c>
      <c r="T3932" s="1" t="s">
        <v>26936</v>
      </c>
      <c r="U3932" s="1" t="s">
        <v>4339</v>
      </c>
      <c r="V3932" s="1" t="s">
        <v>140</v>
      </c>
      <c r="W3932" s="1" t="s">
        <v>33823</v>
      </c>
      <c r="X3932" t="str">
        <f t="shared" si="428"/>
        <v>Complete</v>
      </c>
      <c r="Y3932">
        <f>MAX(0,100-IF(G3932="Invalid",Config!$B$5,0)-IF(I3932="Invalid",Config!$B$6,0)-IF(X3932="Incomplete",Config!$B$7,0)-IF(AF3932="Yes",Config!$B$37,0))</f>
        <v>100</v>
      </c>
      <c r="Z3932" s="1">
        <f>IF(OR(TRIM(B3932)="",COUNTIF(Config!$B$15:$B$19,B3932)&gt;0),1,0)+IF(OR(TRIM(C3932)="",COUNTIF(Config!$B$15:$B$19,C3932)&gt;0),1,0)+IF(OR(TRIM(F3932)="",COUNTIF(Config!$B$15:$B$19,F3932)&gt;0),1,0)+IF(OR(TRIM(H3932)="",COUNTIF(Config!$B$15:$B$19,H3932)&gt;0),1,0)+IF(OR(TRIM(E3932)="",COUNTIF(Config!$B$15:$B$19,E3932)&gt;0),1,0)+IF(OR(TRIM(K3932)="",COUNTIF(Config!$B$15:$B$19,K3932)&gt;0),1,0)+IF(OR(TRIM(P3932)="",COUNTIF(Config!$B$15:$B$19,P3932)&gt;0),1,0)+IF(OR(TRIM(R3932)="",COUNTIF(Config!$B$15:$B$19,R3932)&gt;0),1,0)</f>
        <v>0</v>
      </c>
      <c r="AA3932" s="1" cm="1">
        <f t="array" ref="AA3932">SUMPRODUCT(LEN(H3932)-LEN(SUBSTITUTE(H3932,{"0";"1";"2";"3";"4";"5";"6";"7";"8";"9"},"")))</f>
        <v>10</v>
      </c>
      <c r="AC3932" t="str">
        <f t="shared" si="429"/>
        <v/>
      </c>
      <c r="AD3932">
        <f t="shared" si="430"/>
        <v>1</v>
      </c>
      <c r="AE3932">
        <f t="shared" si="431"/>
        <v>1</v>
      </c>
      <c r="AF3932" t="str">
        <f t="shared" si="432"/>
        <v>No</v>
      </c>
      <c r="AG3932">
        <f t="shared" ca="1" si="433"/>
        <v>37</v>
      </c>
      <c r="AH3932" t="str">
        <f ca="1">IF(OR(V3932="",AG3932=""),"Yes",IF(AG3932&gt;Config!$B$41,"Yes","No"))</f>
        <v>No</v>
      </c>
    </row>
    <row r="3933" spans="1:34" x14ac:dyDescent="0.25">
      <c r="A3933" s="1" t="s">
        <v>26937</v>
      </c>
      <c r="B3933" s="1" t="s">
        <v>928</v>
      </c>
      <c r="C3933" s="1" t="s">
        <v>410</v>
      </c>
      <c r="D3933" s="1" t="s">
        <v>26938</v>
      </c>
      <c r="E3933" s="1" t="s">
        <v>298</v>
      </c>
      <c r="F3933" s="1" t="s">
        <v>26939</v>
      </c>
      <c r="G3933" t="str">
        <f t="shared" si="427"/>
        <v>Valid</v>
      </c>
      <c r="H3933" s="1" t="s">
        <v>6036</v>
      </c>
      <c r="I3933" t="str" cm="1">
        <f t="array" ref="I3933">IF(OR(TRIM(H3933)="",ISNUMBER(SEARCH("#",H3933)),AA3933&lt;Config!$B$8,SUMPRODUCT(--ISNUMBER(SEARCH({"a";"b";"c";"d";"e";"f";"g";"h";"i";"j";"k";"l";"m";"n";"o";"p";"q";"r";"s";"t";"u";"v";"w";"x";"y";"z"},H3933)))&gt;0),"Invalid","Valid")</f>
        <v>Valid</v>
      </c>
      <c r="J3933" s="1" t="s">
        <v>26940</v>
      </c>
      <c r="K3933" s="1" t="s">
        <v>264</v>
      </c>
      <c r="L3933" s="1" t="s">
        <v>164</v>
      </c>
      <c r="M3933" s="1" t="s">
        <v>33827</v>
      </c>
      <c r="N3933" s="1" t="s">
        <v>358</v>
      </c>
      <c r="O3933" s="1" t="s">
        <v>180</v>
      </c>
      <c r="P3933" t="s">
        <v>328</v>
      </c>
      <c r="Q3933" s="1" t="s">
        <v>33838</v>
      </c>
      <c r="R3933" s="1" t="s">
        <v>571</v>
      </c>
      <c r="S3933" s="1" t="s">
        <v>13296</v>
      </c>
      <c r="T3933" s="1" t="s">
        <v>26941</v>
      </c>
      <c r="U3933" s="1" t="s">
        <v>20865</v>
      </c>
      <c r="V3933" s="1" t="s">
        <v>3369</v>
      </c>
      <c r="W3933" s="1" t="s">
        <v>186</v>
      </c>
      <c r="X3933" t="str">
        <f t="shared" si="428"/>
        <v>Complete</v>
      </c>
      <c r="Y3933">
        <f>MAX(0,100-IF(G3933="Invalid",Config!$B$5,0)-IF(I3933="Invalid",Config!$B$6,0)-IF(X3933="Incomplete",Config!$B$7,0)-IF(AF3933="Yes",Config!$B$37,0))</f>
        <v>75</v>
      </c>
      <c r="Z3933" s="1">
        <f>IF(OR(TRIM(B3933)="",COUNTIF(Config!$B$15:$B$19,B3933)&gt;0),1,0)+IF(OR(TRIM(C3933)="",COUNTIF(Config!$B$15:$B$19,C3933)&gt;0),1,0)+IF(OR(TRIM(F3933)="",COUNTIF(Config!$B$15:$B$19,F3933)&gt;0),1,0)+IF(OR(TRIM(H3933)="",COUNTIF(Config!$B$15:$B$19,H3933)&gt;0),1,0)+IF(OR(TRIM(E3933)="",COUNTIF(Config!$B$15:$B$19,E3933)&gt;0),1,0)+IF(OR(TRIM(K3933)="",COUNTIF(Config!$B$15:$B$19,K3933)&gt;0),1,0)+IF(OR(TRIM(P3933)="",COUNTIF(Config!$B$15:$B$19,P3933)&gt;0),1,0)+IF(OR(TRIM(R3933)="",COUNTIF(Config!$B$15:$B$19,R3933)&gt;0),1,0)</f>
        <v>0</v>
      </c>
      <c r="AA3933" s="1" cm="1">
        <f t="array" ref="AA3933">SUMPRODUCT(LEN(H3933)-LEN(SUBSTITUTE(H3933,{"0";"1";"2";"3";"4";"5";"6";"7";"8";"9"},"")))</f>
        <v>12</v>
      </c>
      <c r="AC3933" t="str">
        <f t="shared" si="429"/>
        <v>Potential Duplicate</v>
      </c>
      <c r="AD3933">
        <f t="shared" si="430"/>
        <v>1</v>
      </c>
      <c r="AE3933">
        <f t="shared" si="431"/>
        <v>2</v>
      </c>
      <c r="AF3933" t="str">
        <f t="shared" si="432"/>
        <v>Yes</v>
      </c>
      <c r="AG3933">
        <f t="shared" ca="1" si="433"/>
        <v>318</v>
      </c>
      <c r="AH3933" t="str">
        <f ca="1">IF(OR(V3933="",AG3933=""),"Yes",IF(AG3933&gt;Config!$B$41,"Yes","No"))</f>
        <v>No</v>
      </c>
    </row>
    <row r="3934" spans="1:34" x14ac:dyDescent="0.25">
      <c r="A3934" s="1" t="s">
        <v>20219</v>
      </c>
      <c r="B3934" s="1" t="s">
        <v>1257</v>
      </c>
      <c r="C3934" s="1" t="s">
        <v>566</v>
      </c>
      <c r="D3934" s="1" t="s">
        <v>26942</v>
      </c>
      <c r="E3934" s="1" t="s">
        <v>35537</v>
      </c>
      <c r="F3934" s="1" t="s">
        <v>26943</v>
      </c>
      <c r="G3934" t="str">
        <f t="shared" si="427"/>
        <v>Valid</v>
      </c>
      <c r="H3934" s="1" t="s">
        <v>26944</v>
      </c>
      <c r="I3934" t="str" cm="1">
        <f t="array" ref="I3934">IF(OR(TRIM(H3934)="",ISNUMBER(SEARCH("#",H3934)),AA3934&lt;Config!$B$8,SUMPRODUCT(--ISNUMBER(SEARCH({"a";"b";"c";"d";"e";"f";"g";"h";"i";"j";"k";"l";"m";"n";"o";"p";"q";"r";"s";"t";"u";"v";"w";"x";"y";"z"},H3934)))&gt;0),"Invalid","Valid")</f>
        <v>Valid</v>
      </c>
      <c r="J3934" s="1" t="s">
        <v>26945</v>
      </c>
      <c r="K3934" s="1" t="s">
        <v>250</v>
      </c>
      <c r="L3934" s="1" t="s">
        <v>67</v>
      </c>
      <c r="M3934" s="1" t="s">
        <v>517</v>
      </c>
      <c r="N3934" s="1" t="s">
        <v>148</v>
      </c>
      <c r="O3934" s="1" t="s">
        <v>32</v>
      </c>
      <c r="P3934" t="s">
        <v>53</v>
      </c>
      <c r="Q3934" s="1" t="s">
        <v>54</v>
      </c>
      <c r="R3934" s="1" t="s">
        <v>198</v>
      </c>
      <c r="S3934" s="1" t="s">
        <v>26946</v>
      </c>
      <c r="T3934" s="1" t="s">
        <v>26947</v>
      </c>
      <c r="U3934" s="1" t="s">
        <v>1255</v>
      </c>
      <c r="V3934" s="1" t="s">
        <v>1521</v>
      </c>
      <c r="W3934" s="1" t="s">
        <v>125</v>
      </c>
      <c r="X3934" t="str">
        <f t="shared" si="428"/>
        <v>Complete</v>
      </c>
      <c r="Y3934">
        <f>MAX(0,100-IF(G3934="Invalid",Config!$B$5,0)-IF(I3934="Invalid",Config!$B$6,0)-IF(X3934="Incomplete",Config!$B$7,0)-IF(AF3934="Yes",Config!$B$37,0))</f>
        <v>100</v>
      </c>
      <c r="Z3934" s="1">
        <f>IF(OR(TRIM(B3934)="",COUNTIF(Config!$B$15:$B$19,B3934)&gt;0),1,0)+IF(OR(TRIM(C3934)="",COUNTIF(Config!$B$15:$B$19,C3934)&gt;0),1,0)+IF(OR(TRIM(F3934)="",COUNTIF(Config!$B$15:$B$19,F3934)&gt;0),1,0)+IF(OR(TRIM(H3934)="",COUNTIF(Config!$B$15:$B$19,H3934)&gt;0),1,0)+IF(OR(TRIM(E3934)="",COUNTIF(Config!$B$15:$B$19,E3934)&gt;0),1,0)+IF(OR(TRIM(K3934)="",COUNTIF(Config!$B$15:$B$19,K3934)&gt;0),1,0)+IF(OR(TRIM(P3934)="",COUNTIF(Config!$B$15:$B$19,P3934)&gt;0),1,0)+IF(OR(TRIM(R3934)="",COUNTIF(Config!$B$15:$B$19,R3934)&gt;0),1,0)</f>
        <v>0</v>
      </c>
      <c r="AA3934" s="1" cm="1">
        <f t="array" ref="AA3934">SUMPRODUCT(LEN(H3934)-LEN(SUBSTITUTE(H3934,{"0";"1";"2";"3";"4";"5";"6";"7";"8";"9"},"")))</f>
        <v>12</v>
      </c>
      <c r="AC3934" t="str">
        <f t="shared" si="429"/>
        <v/>
      </c>
      <c r="AD3934">
        <f t="shared" si="430"/>
        <v>1</v>
      </c>
      <c r="AE3934">
        <f t="shared" si="431"/>
        <v>1</v>
      </c>
      <c r="AF3934" t="str">
        <f t="shared" si="432"/>
        <v>No</v>
      </c>
      <c r="AG3934">
        <f t="shared" ca="1" si="433"/>
        <v>37</v>
      </c>
      <c r="AH3934" t="str">
        <f ca="1">IF(OR(V3934="",AG3934=""),"Yes",IF(AG3934&gt;Config!$B$41,"Yes","No"))</f>
        <v>No</v>
      </c>
    </row>
    <row r="3935" spans="1:34" x14ac:dyDescent="0.25">
      <c r="A3935" s="1" t="s">
        <v>26948</v>
      </c>
      <c r="B3935" s="1" t="s">
        <v>631</v>
      </c>
      <c r="C3935" s="1" t="s">
        <v>157</v>
      </c>
      <c r="D3935" s="1" t="s">
        <v>632</v>
      </c>
      <c r="E3935" s="1" t="s">
        <v>33829</v>
      </c>
      <c r="F3935" s="1" t="s">
        <v>26949</v>
      </c>
      <c r="G3935" t="str">
        <f t="shared" si="427"/>
        <v>Valid</v>
      </c>
      <c r="H3935" s="1" t="s">
        <v>26950</v>
      </c>
      <c r="I3935" t="str" cm="1">
        <f t="array" ref="I3935">IF(OR(TRIM(H3935)="",ISNUMBER(SEARCH("#",H3935)),AA3935&lt;Config!$B$8,SUMPRODUCT(--ISNUMBER(SEARCH({"a";"b";"c";"d";"e";"f";"g";"h";"i";"j";"k";"l";"m";"n";"o";"p";"q";"r";"s";"t";"u";"v";"w";"x";"y";"z"},H3935)))&gt;0),"Invalid","Valid")</f>
        <v>Valid</v>
      </c>
      <c r="J3935" s="1" t="s">
        <v>26951</v>
      </c>
      <c r="K3935" s="1" t="s">
        <v>1001</v>
      </c>
      <c r="L3935" s="1" t="s">
        <v>450</v>
      </c>
      <c r="M3935" s="1" t="s">
        <v>251</v>
      </c>
      <c r="N3935" s="1" t="s">
        <v>33819</v>
      </c>
      <c r="O3935" s="1" t="s">
        <v>149</v>
      </c>
      <c r="P3935" t="s">
        <v>53</v>
      </c>
      <c r="Q3935" s="1" t="s">
        <v>181</v>
      </c>
      <c r="R3935" s="1" t="s">
        <v>415</v>
      </c>
      <c r="S3935" s="1" t="s">
        <v>26952</v>
      </c>
      <c r="T3935" s="1" t="s">
        <v>26953</v>
      </c>
      <c r="U3935" s="1" t="s">
        <v>2251</v>
      </c>
      <c r="V3935" s="1" t="s">
        <v>26954</v>
      </c>
      <c r="W3935" s="1" t="s">
        <v>202</v>
      </c>
      <c r="X3935" t="str">
        <f t="shared" si="428"/>
        <v>Incomplete</v>
      </c>
      <c r="Y3935">
        <f>MAX(0,100-IF(G3935="Invalid",Config!$B$5,0)-IF(I3935="Invalid",Config!$B$6,0)-IF(X3935="Incomplete",Config!$B$7,0)-IF(AF3935="Yes",Config!$B$37,0))</f>
        <v>60</v>
      </c>
      <c r="Z3935" s="1">
        <f>IF(OR(TRIM(B3935)="",COUNTIF(Config!$B$15:$B$19,B3935)&gt;0),1,0)+IF(OR(TRIM(C3935)="",COUNTIF(Config!$B$15:$B$19,C3935)&gt;0),1,0)+IF(OR(TRIM(F3935)="",COUNTIF(Config!$B$15:$B$19,F3935)&gt;0),1,0)+IF(OR(TRIM(H3935)="",COUNTIF(Config!$B$15:$B$19,H3935)&gt;0),1,0)+IF(OR(TRIM(E3935)="",COUNTIF(Config!$B$15:$B$19,E3935)&gt;0),1,0)+IF(OR(TRIM(K3935)="",COUNTIF(Config!$B$15:$B$19,K3935)&gt;0),1,0)+IF(OR(TRIM(P3935)="",COUNTIF(Config!$B$15:$B$19,P3935)&gt;0),1,0)+IF(OR(TRIM(R3935)="",COUNTIF(Config!$B$15:$B$19,R3935)&gt;0),1,0)</f>
        <v>1</v>
      </c>
      <c r="AA3935" s="1" cm="1">
        <f t="array" ref="AA3935">SUMPRODUCT(LEN(H3935)-LEN(SUBSTITUTE(H3935,{"0";"1";"2";"3";"4";"5";"6";"7";"8";"9"},"")))</f>
        <v>12</v>
      </c>
      <c r="AC3935" t="str">
        <f t="shared" si="429"/>
        <v>Incomplete Profile</v>
      </c>
      <c r="AD3935">
        <f t="shared" si="430"/>
        <v>1</v>
      </c>
      <c r="AE3935">
        <f t="shared" si="431"/>
        <v>1</v>
      </c>
      <c r="AF3935" t="str">
        <f t="shared" si="432"/>
        <v>No</v>
      </c>
      <c r="AG3935">
        <f t="shared" ca="1" si="433"/>
        <v>342</v>
      </c>
      <c r="AH3935" t="str">
        <f ca="1">IF(OR(V3935="",AG3935=""),"Yes",IF(AG3935&gt;Config!$B$41,"Yes","No"))</f>
        <v>No</v>
      </c>
    </row>
    <row r="3936" spans="1:34" x14ac:dyDescent="0.25">
      <c r="A3936" s="1" t="s">
        <v>26955</v>
      </c>
      <c r="B3936" s="1" t="s">
        <v>1165</v>
      </c>
      <c r="C3936" s="1" t="s">
        <v>1736</v>
      </c>
      <c r="D3936" s="1" t="s">
        <v>26956</v>
      </c>
      <c r="E3936" s="1" t="s">
        <v>35538</v>
      </c>
      <c r="F3936" s="1" t="s">
        <v>26957</v>
      </c>
      <c r="G3936" t="str">
        <f t="shared" si="427"/>
        <v>Valid</v>
      </c>
      <c r="H3936" s="1" t="s">
        <v>15134</v>
      </c>
      <c r="I3936" t="str" cm="1">
        <f t="array" ref="I3936">IF(OR(TRIM(H3936)="",ISNUMBER(SEARCH("#",H3936)),AA3936&lt;Config!$B$8,SUMPRODUCT(--ISNUMBER(SEARCH({"a";"b";"c";"d";"e";"f";"g";"h";"i";"j";"k";"l";"m";"n";"o";"p";"q";"r";"s";"t";"u";"v";"w";"x";"y";"z"},H3936)))&gt;0),"Invalid","Valid")</f>
        <v>Valid</v>
      </c>
      <c r="J3936" s="1" t="s">
        <v>26958</v>
      </c>
      <c r="K3936" s="1" t="s">
        <v>1001</v>
      </c>
      <c r="L3936" s="1" t="s">
        <v>67</v>
      </c>
      <c r="M3936" s="1" t="s">
        <v>462</v>
      </c>
      <c r="N3936" s="1" t="s">
        <v>713</v>
      </c>
      <c r="O3936" s="1" t="s">
        <v>149</v>
      </c>
      <c r="P3936" t="s">
        <v>53</v>
      </c>
      <c r="Q3936" s="1" t="s">
        <v>55</v>
      </c>
      <c r="R3936" s="1" t="s">
        <v>288</v>
      </c>
      <c r="S3936" s="1" t="s">
        <v>25037</v>
      </c>
      <c r="T3936" s="1" t="s">
        <v>26959</v>
      </c>
      <c r="U3936" s="1" t="s">
        <v>4254</v>
      </c>
      <c r="V3936" s="1" t="s">
        <v>1795</v>
      </c>
      <c r="W3936" s="1" t="s">
        <v>60</v>
      </c>
      <c r="X3936" t="str">
        <f t="shared" si="428"/>
        <v>Complete</v>
      </c>
      <c r="Y3936">
        <f>MAX(0,100-IF(G3936="Invalid",Config!$B$5,0)-IF(I3936="Invalid",Config!$B$6,0)-IF(X3936="Incomplete",Config!$B$7,0)-IF(AF3936="Yes",Config!$B$37,0))</f>
        <v>75</v>
      </c>
      <c r="Z3936" s="1">
        <f>IF(OR(TRIM(B3936)="",COUNTIF(Config!$B$15:$B$19,B3936)&gt;0),1,0)+IF(OR(TRIM(C3936)="",COUNTIF(Config!$B$15:$B$19,C3936)&gt;0),1,0)+IF(OR(TRIM(F3936)="",COUNTIF(Config!$B$15:$B$19,F3936)&gt;0),1,0)+IF(OR(TRIM(H3936)="",COUNTIF(Config!$B$15:$B$19,H3936)&gt;0),1,0)+IF(OR(TRIM(E3936)="",COUNTIF(Config!$B$15:$B$19,E3936)&gt;0),1,0)+IF(OR(TRIM(K3936)="",COUNTIF(Config!$B$15:$B$19,K3936)&gt;0),1,0)+IF(OR(TRIM(P3936)="",COUNTIF(Config!$B$15:$B$19,P3936)&gt;0),1,0)+IF(OR(TRIM(R3936)="",COUNTIF(Config!$B$15:$B$19,R3936)&gt;0),1,0)</f>
        <v>0</v>
      </c>
      <c r="AA3936" s="1" cm="1">
        <f t="array" ref="AA3936">SUMPRODUCT(LEN(H3936)-LEN(SUBSTITUTE(H3936,{"0";"1";"2";"3";"4";"5";"6";"7";"8";"9"},"")))</f>
        <v>12</v>
      </c>
      <c r="AC3936" t="str">
        <f t="shared" si="429"/>
        <v>Potential Duplicate</v>
      </c>
      <c r="AD3936">
        <f t="shared" si="430"/>
        <v>1</v>
      </c>
      <c r="AE3936">
        <f t="shared" si="431"/>
        <v>2</v>
      </c>
      <c r="AF3936" t="str">
        <f t="shared" si="432"/>
        <v>Yes</v>
      </c>
      <c r="AG3936">
        <f t="shared" ca="1" si="433"/>
        <v>223</v>
      </c>
      <c r="AH3936" t="str">
        <f ca="1">IF(OR(V3936="",AG3936=""),"Yes",IF(AG3936&gt;Config!$B$41,"Yes","No"))</f>
        <v>No</v>
      </c>
    </row>
    <row r="3937" spans="1:34" x14ac:dyDescent="0.25">
      <c r="A3937" s="1" t="s">
        <v>26960</v>
      </c>
      <c r="B3937" s="1" t="s">
        <v>322</v>
      </c>
      <c r="C3937" s="1" t="s">
        <v>337</v>
      </c>
      <c r="D3937" s="1" t="s">
        <v>5234</v>
      </c>
      <c r="E3937" s="1" t="s">
        <v>35539</v>
      </c>
      <c r="F3937" s="1" t="s">
        <v>26961</v>
      </c>
      <c r="G3937" t="str">
        <f t="shared" si="427"/>
        <v>Valid</v>
      </c>
      <c r="H3937" s="1" t="s">
        <v>26962</v>
      </c>
      <c r="I3937" t="str" cm="1">
        <f t="array" ref="I3937">IF(OR(TRIM(H3937)="",ISNUMBER(SEARCH("#",H3937)),AA3937&lt;Config!$B$8,SUMPRODUCT(--ISNUMBER(SEARCH({"a";"b";"c";"d";"e";"f";"g";"h";"i";"j";"k";"l";"m";"n";"o";"p";"q";"r";"s";"t";"u";"v";"w";"x";"y";"z"},H3937)))&gt;0),"Invalid","Valid")</f>
        <v>Valid</v>
      </c>
      <c r="J3937" s="1" t="s">
        <v>26963</v>
      </c>
      <c r="K3937" s="1" t="s">
        <v>250</v>
      </c>
      <c r="L3937" s="1" t="s">
        <v>29</v>
      </c>
      <c r="M3937" s="1" t="s">
        <v>103</v>
      </c>
      <c r="N3937" s="1" t="s">
        <v>713</v>
      </c>
      <c r="O3937" s="1" t="s">
        <v>69</v>
      </c>
      <c r="P3937" t="s">
        <v>53</v>
      </c>
      <c r="Q3937" s="1" t="s">
        <v>55</v>
      </c>
      <c r="R3937" s="1" t="s">
        <v>198</v>
      </c>
      <c r="S3937" s="1" t="s">
        <v>6900</v>
      </c>
      <c r="T3937" s="1" t="s">
        <v>26964</v>
      </c>
      <c r="U3937" s="1" t="s">
        <v>1796</v>
      </c>
      <c r="V3937" s="1" t="s">
        <v>140</v>
      </c>
      <c r="W3937" s="1" t="s">
        <v>75</v>
      </c>
      <c r="X3937" t="str">
        <f t="shared" si="428"/>
        <v>Complete</v>
      </c>
      <c r="Y3937">
        <f>MAX(0,100-IF(G3937="Invalid",Config!$B$5,0)-IF(I3937="Invalid",Config!$B$6,0)-IF(X3937="Incomplete",Config!$B$7,0)-IF(AF3937="Yes",Config!$B$37,0))</f>
        <v>100</v>
      </c>
      <c r="Z3937" s="1">
        <f>IF(OR(TRIM(B3937)="",COUNTIF(Config!$B$15:$B$19,B3937)&gt;0),1,0)+IF(OR(TRIM(C3937)="",COUNTIF(Config!$B$15:$B$19,C3937)&gt;0),1,0)+IF(OR(TRIM(F3937)="",COUNTIF(Config!$B$15:$B$19,F3937)&gt;0),1,0)+IF(OR(TRIM(H3937)="",COUNTIF(Config!$B$15:$B$19,H3937)&gt;0),1,0)+IF(OR(TRIM(E3937)="",COUNTIF(Config!$B$15:$B$19,E3937)&gt;0),1,0)+IF(OR(TRIM(K3937)="",COUNTIF(Config!$B$15:$B$19,K3937)&gt;0),1,0)+IF(OR(TRIM(P3937)="",COUNTIF(Config!$B$15:$B$19,P3937)&gt;0),1,0)+IF(OR(TRIM(R3937)="",COUNTIF(Config!$B$15:$B$19,R3937)&gt;0),1,0)</f>
        <v>0</v>
      </c>
      <c r="AA3937" s="1" cm="1">
        <f t="array" ref="AA3937">SUMPRODUCT(LEN(H3937)-LEN(SUBSTITUTE(H3937,{"0";"1";"2";"3";"4";"5";"6";"7";"8";"9"},"")))</f>
        <v>10</v>
      </c>
      <c r="AC3937" t="str">
        <f t="shared" si="429"/>
        <v/>
      </c>
      <c r="AD3937">
        <f t="shared" si="430"/>
        <v>1</v>
      </c>
      <c r="AE3937">
        <f t="shared" si="431"/>
        <v>1</v>
      </c>
      <c r="AF3937" t="str">
        <f t="shared" si="432"/>
        <v>No</v>
      </c>
      <c r="AG3937">
        <f t="shared" ca="1" si="433"/>
        <v>37</v>
      </c>
      <c r="AH3937" t="str">
        <f ca="1">IF(OR(V3937="",AG3937=""),"Yes",IF(AG3937&gt;Config!$B$41,"Yes","No"))</f>
        <v>No</v>
      </c>
    </row>
    <row r="3938" spans="1:34" x14ac:dyDescent="0.25">
      <c r="A3938" s="1" t="s">
        <v>26965</v>
      </c>
      <c r="B3938" s="1" t="s">
        <v>851</v>
      </c>
      <c r="C3938" s="1" t="s">
        <v>420</v>
      </c>
      <c r="D3938" s="1" t="s">
        <v>26966</v>
      </c>
      <c r="E3938" s="1" t="s">
        <v>35540</v>
      </c>
      <c r="F3938" s="1" t="s">
        <v>26967</v>
      </c>
      <c r="G3938" t="str">
        <f t="shared" si="427"/>
        <v>Valid</v>
      </c>
      <c r="H3938" s="1" t="s">
        <v>26968</v>
      </c>
      <c r="I3938" t="str" cm="1">
        <f t="array" ref="I3938">IF(OR(TRIM(H3938)="",ISNUMBER(SEARCH("#",H3938)),AA3938&lt;Config!$B$8,SUMPRODUCT(--ISNUMBER(SEARCH({"a";"b";"c";"d";"e";"f";"g";"h";"i";"j";"k";"l";"m";"n";"o";"p";"q";"r";"s";"t";"u";"v";"w";"x";"y";"z"},H3938)))&gt;0),"Invalid","Valid")</f>
        <v>Valid</v>
      </c>
      <c r="J3938" s="1" t="s">
        <v>950</v>
      </c>
      <c r="K3938" s="1" t="s">
        <v>66</v>
      </c>
      <c r="L3938" s="1" t="s">
        <v>102</v>
      </c>
      <c r="M3938" s="1" t="s">
        <v>103</v>
      </c>
      <c r="N3938" s="1" t="s">
        <v>148</v>
      </c>
      <c r="O3938" s="1" t="s">
        <v>149</v>
      </c>
      <c r="P3938" t="s">
        <v>236</v>
      </c>
      <c r="Q3938" s="1" t="s">
        <v>253</v>
      </c>
      <c r="R3938" s="1" t="s">
        <v>961</v>
      </c>
      <c r="S3938" s="1" t="s">
        <v>26969</v>
      </c>
      <c r="T3938" s="1" t="s">
        <v>26970</v>
      </c>
      <c r="U3938" s="1" t="s">
        <v>26971</v>
      </c>
      <c r="V3938" s="1" t="s">
        <v>3656</v>
      </c>
      <c r="W3938" s="1" t="s">
        <v>94</v>
      </c>
      <c r="X3938" t="str">
        <f t="shared" si="428"/>
        <v>Complete</v>
      </c>
      <c r="Y3938">
        <f>MAX(0,100-IF(G3938="Invalid",Config!$B$5,0)-IF(I3938="Invalid",Config!$B$6,0)-IF(X3938="Incomplete",Config!$B$7,0)-IF(AF3938="Yes",Config!$B$37,0))</f>
        <v>100</v>
      </c>
      <c r="Z3938" s="1">
        <f>IF(OR(TRIM(B3938)="",COUNTIF(Config!$B$15:$B$19,B3938)&gt;0),1,0)+IF(OR(TRIM(C3938)="",COUNTIF(Config!$B$15:$B$19,C3938)&gt;0),1,0)+IF(OR(TRIM(F3938)="",COUNTIF(Config!$B$15:$B$19,F3938)&gt;0),1,0)+IF(OR(TRIM(H3938)="",COUNTIF(Config!$B$15:$B$19,H3938)&gt;0),1,0)+IF(OR(TRIM(E3938)="",COUNTIF(Config!$B$15:$B$19,E3938)&gt;0),1,0)+IF(OR(TRIM(K3938)="",COUNTIF(Config!$B$15:$B$19,K3938)&gt;0),1,0)+IF(OR(TRIM(P3938)="",COUNTIF(Config!$B$15:$B$19,P3938)&gt;0),1,0)+IF(OR(TRIM(R3938)="",COUNTIF(Config!$B$15:$B$19,R3938)&gt;0),1,0)</f>
        <v>0</v>
      </c>
      <c r="AA3938" s="1" cm="1">
        <f t="array" ref="AA3938">SUMPRODUCT(LEN(H3938)-LEN(SUBSTITUTE(H3938,{"0";"1";"2";"3";"4";"5";"6";"7";"8";"9"},"")))</f>
        <v>10</v>
      </c>
      <c r="AC3938" t="str">
        <f t="shared" si="429"/>
        <v/>
      </c>
      <c r="AD3938">
        <f t="shared" si="430"/>
        <v>1</v>
      </c>
      <c r="AE3938">
        <f t="shared" si="431"/>
        <v>1</v>
      </c>
      <c r="AF3938" t="str">
        <f t="shared" si="432"/>
        <v>No</v>
      </c>
      <c r="AG3938">
        <f t="shared" ca="1" si="433"/>
        <v>106</v>
      </c>
      <c r="AH3938" t="str">
        <f ca="1">IF(OR(V3938="",AG3938=""),"Yes",IF(AG3938&gt;Config!$B$41,"Yes","No"))</f>
        <v>No</v>
      </c>
    </row>
    <row r="3939" spans="1:34" x14ac:dyDescent="0.25">
      <c r="A3939" s="1" t="s">
        <v>26972</v>
      </c>
      <c r="B3939" s="1" t="s">
        <v>127</v>
      </c>
      <c r="C3939" s="1" t="s">
        <v>620</v>
      </c>
      <c r="D3939" s="1" t="s">
        <v>26973</v>
      </c>
      <c r="E3939" s="1" t="s">
        <v>35282</v>
      </c>
      <c r="F3939" s="1" t="s">
        <v>26974</v>
      </c>
      <c r="G3939" t="str">
        <f t="shared" si="427"/>
        <v>Valid</v>
      </c>
      <c r="H3939" s="1" t="s">
        <v>26975</v>
      </c>
      <c r="I3939" t="str" cm="1">
        <f t="array" ref="I3939">IF(OR(TRIM(H3939)="",ISNUMBER(SEARCH("#",H3939)),AA3939&lt;Config!$B$8,SUMPRODUCT(--ISNUMBER(SEARCH({"a";"b";"c";"d";"e";"f";"g";"h";"i";"j";"k";"l";"m";"n";"o";"p";"q";"r";"s";"t";"u";"v";"w";"x";"y";"z"},H3939)))&gt;0),"Invalid","Valid")</f>
        <v>Valid</v>
      </c>
      <c r="J3939" s="1" t="s">
        <v>26976</v>
      </c>
      <c r="K3939" s="1" t="s">
        <v>28</v>
      </c>
      <c r="L3939" s="1" t="s">
        <v>164</v>
      </c>
      <c r="M3939" s="1" t="s">
        <v>50</v>
      </c>
      <c r="N3939" s="1" t="s">
        <v>437</v>
      </c>
      <c r="O3939" s="1" t="s">
        <v>52</v>
      </c>
      <c r="P3939" t="s">
        <v>328</v>
      </c>
      <c r="Q3939" s="1" t="s">
        <v>1046</v>
      </c>
      <c r="R3939" s="1" t="s">
        <v>330</v>
      </c>
      <c r="S3939" s="1" t="s">
        <v>26977</v>
      </c>
      <c r="T3939" s="1" t="s">
        <v>26978</v>
      </c>
      <c r="U3939" s="1" t="s">
        <v>7644</v>
      </c>
      <c r="V3939" s="1" t="s">
        <v>140</v>
      </c>
      <c r="W3939" s="1" t="s">
        <v>75</v>
      </c>
      <c r="X3939" t="str">
        <f t="shared" si="428"/>
        <v>Complete</v>
      </c>
      <c r="Y3939">
        <f>MAX(0,100-IF(G3939="Invalid",Config!$B$5,0)-IF(I3939="Invalid",Config!$B$6,0)-IF(X3939="Incomplete",Config!$B$7,0)-IF(AF3939="Yes",Config!$B$37,0))</f>
        <v>100</v>
      </c>
      <c r="Z3939" s="1">
        <f>IF(OR(TRIM(B3939)="",COUNTIF(Config!$B$15:$B$19,B3939)&gt;0),1,0)+IF(OR(TRIM(C3939)="",COUNTIF(Config!$B$15:$B$19,C3939)&gt;0),1,0)+IF(OR(TRIM(F3939)="",COUNTIF(Config!$B$15:$B$19,F3939)&gt;0),1,0)+IF(OR(TRIM(H3939)="",COUNTIF(Config!$B$15:$B$19,H3939)&gt;0),1,0)+IF(OR(TRIM(E3939)="",COUNTIF(Config!$B$15:$B$19,E3939)&gt;0),1,0)+IF(OR(TRIM(K3939)="",COUNTIF(Config!$B$15:$B$19,K3939)&gt;0),1,0)+IF(OR(TRIM(P3939)="",COUNTIF(Config!$B$15:$B$19,P3939)&gt;0),1,0)+IF(OR(TRIM(R3939)="",COUNTIF(Config!$B$15:$B$19,R3939)&gt;0),1,0)</f>
        <v>0</v>
      </c>
      <c r="AA3939" s="1" cm="1">
        <f t="array" ref="AA3939">SUMPRODUCT(LEN(H3939)-LEN(SUBSTITUTE(H3939,{"0";"1";"2";"3";"4";"5";"6";"7";"8";"9"},"")))</f>
        <v>11</v>
      </c>
      <c r="AC3939" t="str">
        <f t="shared" si="429"/>
        <v/>
      </c>
      <c r="AD3939">
        <f t="shared" si="430"/>
        <v>1</v>
      </c>
      <c r="AE3939">
        <f t="shared" si="431"/>
        <v>1</v>
      </c>
      <c r="AF3939" t="str">
        <f t="shared" si="432"/>
        <v>No</v>
      </c>
      <c r="AG3939">
        <f t="shared" ca="1" si="433"/>
        <v>37</v>
      </c>
      <c r="AH3939" t="str">
        <f ca="1">IF(OR(V3939="",AG3939=""),"Yes",IF(AG3939&gt;Config!$B$41,"Yes","No"))</f>
        <v>No</v>
      </c>
    </row>
    <row r="3940" spans="1:34" x14ac:dyDescent="0.25">
      <c r="A3940" s="1" t="s">
        <v>26979</v>
      </c>
      <c r="B3940" s="1" t="s">
        <v>1833</v>
      </c>
      <c r="C3940" s="1" t="s">
        <v>985</v>
      </c>
      <c r="D3940" s="1" t="s">
        <v>13559</v>
      </c>
      <c r="E3940" s="1" t="s">
        <v>35541</v>
      </c>
      <c r="F3940" s="1" t="s">
        <v>26980</v>
      </c>
      <c r="G3940" t="str">
        <f t="shared" si="427"/>
        <v>Valid</v>
      </c>
      <c r="H3940" s="1" t="s">
        <v>26981</v>
      </c>
      <c r="I3940" t="str" cm="1">
        <f t="array" ref="I3940">IF(OR(TRIM(H3940)="",ISNUMBER(SEARCH("#",H3940)),AA3940&lt;Config!$B$8,SUMPRODUCT(--ISNUMBER(SEARCH({"a";"b";"c";"d";"e";"f";"g";"h";"i";"j";"k";"l";"m";"n";"o";"p";"q";"r";"s";"t";"u";"v";"w";"x";"y";"z"},H3940)))&gt;0),"Invalid","Valid")</f>
        <v>Valid</v>
      </c>
      <c r="J3940" s="1" t="s">
        <v>26982</v>
      </c>
      <c r="K3940" s="1" t="s">
        <v>117</v>
      </c>
      <c r="L3940" s="1" t="s">
        <v>49</v>
      </c>
      <c r="M3940" s="1" t="s">
        <v>33827</v>
      </c>
      <c r="N3940" s="1" t="s">
        <v>86</v>
      </c>
      <c r="O3940" s="1" t="s">
        <v>32</v>
      </c>
      <c r="P3940" t="s">
        <v>314</v>
      </c>
      <c r="Q3940" s="1" t="s">
        <v>315</v>
      </c>
      <c r="R3940" s="1" t="s">
        <v>663</v>
      </c>
      <c r="S3940" s="1" t="s">
        <v>26983</v>
      </c>
      <c r="T3940" s="1" t="s">
        <v>26984</v>
      </c>
      <c r="U3940" s="1" t="s">
        <v>3142</v>
      </c>
      <c r="V3940" s="1" t="s">
        <v>140</v>
      </c>
      <c r="W3940" s="1" t="s">
        <v>186</v>
      </c>
      <c r="X3940" t="str">
        <f t="shared" si="428"/>
        <v>Complete</v>
      </c>
      <c r="Y3940">
        <f>MAX(0,100-IF(G3940="Invalid",Config!$B$5,0)-IF(I3940="Invalid",Config!$B$6,0)-IF(X3940="Incomplete",Config!$B$7,0)-IF(AF3940="Yes",Config!$B$37,0))</f>
        <v>100</v>
      </c>
      <c r="Z3940" s="1">
        <f>IF(OR(TRIM(B3940)="",COUNTIF(Config!$B$15:$B$19,B3940)&gt;0),1,0)+IF(OR(TRIM(C3940)="",COUNTIF(Config!$B$15:$B$19,C3940)&gt;0),1,0)+IF(OR(TRIM(F3940)="",COUNTIF(Config!$B$15:$B$19,F3940)&gt;0),1,0)+IF(OR(TRIM(H3940)="",COUNTIF(Config!$B$15:$B$19,H3940)&gt;0),1,0)+IF(OR(TRIM(E3940)="",COUNTIF(Config!$B$15:$B$19,E3940)&gt;0),1,0)+IF(OR(TRIM(K3940)="",COUNTIF(Config!$B$15:$B$19,K3940)&gt;0),1,0)+IF(OR(TRIM(P3940)="",COUNTIF(Config!$B$15:$B$19,P3940)&gt;0),1,0)+IF(OR(TRIM(R3940)="",COUNTIF(Config!$B$15:$B$19,R3940)&gt;0),1,0)</f>
        <v>0</v>
      </c>
      <c r="AA3940" s="1" cm="1">
        <f t="array" ref="AA3940">SUMPRODUCT(LEN(H3940)-LEN(SUBSTITUTE(H3940,{"0";"1";"2";"3";"4";"5";"6";"7";"8";"9"},"")))</f>
        <v>12</v>
      </c>
      <c r="AC3940" t="str">
        <f t="shared" si="429"/>
        <v/>
      </c>
      <c r="AD3940">
        <f t="shared" si="430"/>
        <v>1</v>
      </c>
      <c r="AE3940">
        <f t="shared" si="431"/>
        <v>1</v>
      </c>
      <c r="AF3940" t="str">
        <f t="shared" si="432"/>
        <v>No</v>
      </c>
      <c r="AG3940">
        <f t="shared" ca="1" si="433"/>
        <v>37</v>
      </c>
      <c r="AH3940" t="str">
        <f ca="1">IF(OR(V3940="",AG3940=""),"Yes",IF(AG3940&gt;Config!$B$41,"Yes","No"))</f>
        <v>No</v>
      </c>
    </row>
    <row r="3941" spans="1:34" x14ac:dyDescent="0.25">
      <c r="A3941" s="1" t="s">
        <v>26985</v>
      </c>
      <c r="B3941" s="1" t="s">
        <v>1495</v>
      </c>
      <c r="C3941" s="1" t="s">
        <v>128</v>
      </c>
      <c r="D3941" s="1" t="s">
        <v>26986</v>
      </c>
      <c r="E3941" s="1" t="s">
        <v>35542</v>
      </c>
      <c r="F3941" s="1" t="s">
        <v>26987</v>
      </c>
      <c r="G3941" t="str">
        <f t="shared" si="427"/>
        <v>Valid</v>
      </c>
      <c r="H3941" s="1" t="s">
        <v>26988</v>
      </c>
      <c r="I3941" t="str" cm="1">
        <f t="array" ref="I3941">IF(OR(TRIM(H3941)="",ISNUMBER(SEARCH("#",H3941)),AA3941&lt;Config!$B$8,SUMPRODUCT(--ISNUMBER(SEARCH({"a";"b";"c";"d";"e";"f";"g";"h";"i";"j";"k";"l";"m";"n";"o";"p";"q";"r";"s";"t";"u";"v";"w";"x";"y";"z"},H3941)))&gt;0),"Invalid","Valid")</f>
        <v>Valid</v>
      </c>
      <c r="J3941" s="1" t="s">
        <v>26989</v>
      </c>
      <c r="K3941" s="1" t="s">
        <v>287</v>
      </c>
      <c r="L3941" s="1" t="s">
        <v>179</v>
      </c>
      <c r="M3941" s="1" t="s">
        <v>103</v>
      </c>
      <c r="N3941" s="1" t="s">
        <v>224</v>
      </c>
      <c r="O3941" s="1" t="s">
        <v>196</v>
      </c>
      <c r="P3941" t="s">
        <v>53</v>
      </c>
      <c r="Q3941" s="1" t="s">
        <v>181</v>
      </c>
      <c r="R3941" s="1" t="s">
        <v>288</v>
      </c>
      <c r="S3941" s="1" t="s">
        <v>26990</v>
      </c>
      <c r="T3941" s="1" t="s">
        <v>26991</v>
      </c>
      <c r="U3941" s="1" t="s">
        <v>1447</v>
      </c>
      <c r="V3941" s="1" t="s">
        <v>12112</v>
      </c>
      <c r="W3941" s="1" t="s">
        <v>125</v>
      </c>
      <c r="X3941" t="str">
        <f t="shared" si="428"/>
        <v>Complete</v>
      </c>
      <c r="Y3941">
        <f>MAX(0,100-IF(G3941="Invalid",Config!$B$5,0)-IF(I3941="Invalid",Config!$B$6,0)-IF(X3941="Incomplete",Config!$B$7,0)-IF(AF3941="Yes",Config!$B$37,0))</f>
        <v>100</v>
      </c>
      <c r="Z3941" s="1">
        <f>IF(OR(TRIM(B3941)="",COUNTIF(Config!$B$15:$B$19,B3941)&gt;0),1,0)+IF(OR(TRIM(C3941)="",COUNTIF(Config!$B$15:$B$19,C3941)&gt;0),1,0)+IF(OR(TRIM(F3941)="",COUNTIF(Config!$B$15:$B$19,F3941)&gt;0),1,0)+IF(OR(TRIM(H3941)="",COUNTIF(Config!$B$15:$B$19,H3941)&gt;0),1,0)+IF(OR(TRIM(E3941)="",COUNTIF(Config!$B$15:$B$19,E3941)&gt;0),1,0)+IF(OR(TRIM(K3941)="",COUNTIF(Config!$B$15:$B$19,K3941)&gt;0),1,0)+IF(OR(TRIM(P3941)="",COUNTIF(Config!$B$15:$B$19,P3941)&gt;0),1,0)+IF(OR(TRIM(R3941)="",COUNTIF(Config!$B$15:$B$19,R3941)&gt;0),1,0)</f>
        <v>0</v>
      </c>
      <c r="AA3941" s="1" cm="1">
        <f t="array" ref="AA3941">SUMPRODUCT(LEN(H3941)-LEN(SUBSTITUTE(H3941,{"0";"1";"2";"3";"4";"5";"6";"7";"8";"9"},"")))</f>
        <v>10</v>
      </c>
      <c r="AC3941" t="str">
        <f t="shared" si="429"/>
        <v/>
      </c>
      <c r="AD3941">
        <f t="shared" si="430"/>
        <v>1</v>
      </c>
      <c r="AE3941">
        <f t="shared" si="431"/>
        <v>1</v>
      </c>
      <c r="AF3941" t="str">
        <f t="shared" si="432"/>
        <v>No</v>
      </c>
      <c r="AG3941">
        <f t="shared" ca="1" si="433"/>
        <v>362</v>
      </c>
      <c r="AH3941" t="str">
        <f ca="1">IF(OR(V3941="",AG3941=""),"Yes",IF(AG3941&gt;Config!$B$41,"Yes","No"))</f>
        <v>No</v>
      </c>
    </row>
    <row r="3942" spans="1:34" x14ac:dyDescent="0.25">
      <c r="A3942" s="1" t="s">
        <v>26992</v>
      </c>
      <c r="B3942" s="1" t="s">
        <v>322</v>
      </c>
      <c r="C3942" s="1" t="s">
        <v>956</v>
      </c>
      <c r="D3942" s="1" t="s">
        <v>957</v>
      </c>
      <c r="E3942" s="1" t="s">
        <v>35211</v>
      </c>
      <c r="F3942" s="1" t="s">
        <v>26993</v>
      </c>
      <c r="G3942" t="str">
        <f t="shared" si="427"/>
        <v>Valid</v>
      </c>
      <c r="H3942" s="1" t="s">
        <v>26994</v>
      </c>
      <c r="I3942" t="str" cm="1">
        <f t="array" ref="I3942">IF(OR(TRIM(H3942)="",ISNUMBER(SEARCH("#",H3942)),AA3942&lt;Config!$B$8,SUMPRODUCT(--ISNUMBER(SEARCH({"a";"b";"c";"d";"e";"f";"g";"h";"i";"j";"k";"l";"m";"n";"o";"p";"q";"r";"s";"t";"u";"v";"w";"x";"y";"z"},H3942)))&gt;0),"Invalid","Valid")</f>
        <v>Valid</v>
      </c>
      <c r="J3942" s="1" t="s">
        <v>26995</v>
      </c>
      <c r="K3942" s="1" t="s">
        <v>178</v>
      </c>
      <c r="L3942" s="1" t="s">
        <v>67</v>
      </c>
      <c r="M3942" s="1" t="s">
        <v>50</v>
      </c>
      <c r="N3942" s="1" t="s">
        <v>252</v>
      </c>
      <c r="O3942" s="1" t="s">
        <v>266</v>
      </c>
      <c r="P3942" t="s">
        <v>104</v>
      </c>
      <c r="Q3942" s="1" t="s">
        <v>732</v>
      </c>
      <c r="R3942" s="1" t="s">
        <v>105</v>
      </c>
      <c r="S3942" s="1" t="s">
        <v>26996</v>
      </c>
      <c r="T3942" s="1" t="s">
        <v>26997</v>
      </c>
      <c r="U3942" s="1" t="s">
        <v>26998</v>
      </c>
      <c r="V3942" s="1" t="s">
        <v>3925</v>
      </c>
      <c r="W3942" s="1" t="s">
        <v>40</v>
      </c>
      <c r="X3942" t="str">
        <f t="shared" si="428"/>
        <v>Complete</v>
      </c>
      <c r="Y3942">
        <f>MAX(0,100-IF(G3942="Invalid",Config!$B$5,0)-IF(I3942="Invalid",Config!$B$6,0)-IF(X3942="Incomplete",Config!$B$7,0)-IF(AF3942="Yes",Config!$B$37,0))</f>
        <v>100</v>
      </c>
      <c r="Z3942" s="1">
        <f>IF(OR(TRIM(B3942)="",COUNTIF(Config!$B$15:$B$19,B3942)&gt;0),1,0)+IF(OR(TRIM(C3942)="",COUNTIF(Config!$B$15:$B$19,C3942)&gt;0),1,0)+IF(OR(TRIM(F3942)="",COUNTIF(Config!$B$15:$B$19,F3942)&gt;0),1,0)+IF(OR(TRIM(H3942)="",COUNTIF(Config!$B$15:$B$19,H3942)&gt;0),1,0)+IF(OR(TRIM(E3942)="",COUNTIF(Config!$B$15:$B$19,E3942)&gt;0),1,0)+IF(OR(TRIM(K3942)="",COUNTIF(Config!$B$15:$B$19,K3942)&gt;0),1,0)+IF(OR(TRIM(P3942)="",COUNTIF(Config!$B$15:$B$19,P3942)&gt;0),1,0)+IF(OR(TRIM(R3942)="",COUNTIF(Config!$B$15:$B$19,R3942)&gt;0),1,0)</f>
        <v>0</v>
      </c>
      <c r="AA3942" s="1" cm="1">
        <f t="array" ref="AA3942">SUMPRODUCT(LEN(H3942)-LEN(SUBSTITUTE(H3942,{"0";"1";"2";"3";"4";"5";"6";"7";"8";"9"},"")))</f>
        <v>11</v>
      </c>
      <c r="AC3942" t="str">
        <f t="shared" si="429"/>
        <v/>
      </c>
      <c r="AD3942">
        <f t="shared" si="430"/>
        <v>1</v>
      </c>
      <c r="AE3942">
        <f t="shared" si="431"/>
        <v>1</v>
      </c>
      <c r="AF3942" t="str">
        <f t="shared" si="432"/>
        <v>No</v>
      </c>
      <c r="AG3942">
        <f t="shared" ca="1" si="433"/>
        <v>82</v>
      </c>
      <c r="AH3942" t="str">
        <f ca="1">IF(OR(V3942="",AG3942=""),"Yes",IF(AG3942&gt;Config!$B$41,"Yes","No"))</f>
        <v>No</v>
      </c>
    </row>
    <row r="3943" spans="1:34" x14ac:dyDescent="0.25">
      <c r="A3943" s="1" t="s">
        <v>26999</v>
      </c>
      <c r="B3943" s="1" t="s">
        <v>1006</v>
      </c>
      <c r="C3943" s="1" t="s">
        <v>545</v>
      </c>
      <c r="D3943" s="1" t="s">
        <v>7760</v>
      </c>
      <c r="E3943" s="1" t="s">
        <v>34363</v>
      </c>
      <c r="F3943" s="1" t="s">
        <v>27000</v>
      </c>
      <c r="G3943" t="str">
        <f t="shared" si="427"/>
        <v>Valid</v>
      </c>
      <c r="H3943" s="1" t="s">
        <v>27001</v>
      </c>
      <c r="I3943" t="str" cm="1">
        <f t="array" ref="I3943">IF(OR(TRIM(H3943)="",ISNUMBER(SEARCH("#",H3943)),AA3943&lt;Config!$B$8,SUMPRODUCT(--ISNUMBER(SEARCH({"a";"b";"c";"d";"e";"f";"g";"h";"i";"j";"k";"l";"m";"n";"o";"p";"q";"r";"s";"t";"u";"v";"w";"x";"y";"z"},H3943)))&gt;0),"Invalid","Valid")</f>
        <v>Valid</v>
      </c>
      <c r="J3943" s="1" t="s">
        <v>27002</v>
      </c>
      <c r="K3943" s="1" t="s">
        <v>504</v>
      </c>
      <c r="L3943" s="1" t="s">
        <v>102</v>
      </c>
      <c r="M3943" s="1" t="s">
        <v>251</v>
      </c>
      <c r="N3943" s="1" t="s">
        <v>68</v>
      </c>
      <c r="O3943" s="1" t="s">
        <v>180</v>
      </c>
      <c r="P3943" t="s">
        <v>33</v>
      </c>
      <c r="Q3943" s="1" t="s">
        <v>119</v>
      </c>
      <c r="R3943" s="1" t="s">
        <v>35</v>
      </c>
      <c r="S3943" s="1" t="s">
        <v>27003</v>
      </c>
      <c r="T3943" s="1" t="s">
        <v>27004</v>
      </c>
      <c r="U3943" s="1" t="s">
        <v>1734</v>
      </c>
      <c r="V3943" s="1" t="s">
        <v>27005</v>
      </c>
      <c r="W3943" s="1" t="s">
        <v>33823</v>
      </c>
      <c r="X3943" t="str">
        <f t="shared" si="428"/>
        <v>Complete</v>
      </c>
      <c r="Y3943">
        <f>MAX(0,100-IF(G3943="Invalid",Config!$B$5,0)-IF(I3943="Invalid",Config!$B$6,0)-IF(X3943="Incomplete",Config!$B$7,0)-IF(AF3943="Yes",Config!$B$37,0))</f>
        <v>100</v>
      </c>
      <c r="Z3943" s="1">
        <f>IF(OR(TRIM(B3943)="",COUNTIF(Config!$B$15:$B$19,B3943)&gt;0),1,0)+IF(OR(TRIM(C3943)="",COUNTIF(Config!$B$15:$B$19,C3943)&gt;0),1,0)+IF(OR(TRIM(F3943)="",COUNTIF(Config!$B$15:$B$19,F3943)&gt;0),1,0)+IF(OR(TRIM(H3943)="",COUNTIF(Config!$B$15:$B$19,H3943)&gt;0),1,0)+IF(OR(TRIM(E3943)="",COUNTIF(Config!$B$15:$B$19,E3943)&gt;0),1,0)+IF(OR(TRIM(K3943)="",COUNTIF(Config!$B$15:$B$19,K3943)&gt;0),1,0)+IF(OR(TRIM(P3943)="",COUNTIF(Config!$B$15:$B$19,P3943)&gt;0),1,0)+IF(OR(TRIM(R3943)="",COUNTIF(Config!$B$15:$B$19,R3943)&gt;0),1,0)</f>
        <v>0</v>
      </c>
      <c r="AA3943" s="1" cm="1">
        <f t="array" ref="AA3943">SUMPRODUCT(LEN(H3943)-LEN(SUBSTITUTE(H3943,{"0";"1";"2";"3";"4";"5";"6";"7";"8";"9"},"")))</f>
        <v>10</v>
      </c>
      <c r="AC3943" t="str">
        <f t="shared" si="429"/>
        <v/>
      </c>
      <c r="AD3943">
        <f t="shared" si="430"/>
        <v>1</v>
      </c>
      <c r="AE3943">
        <f t="shared" si="431"/>
        <v>1</v>
      </c>
      <c r="AF3943" t="str">
        <f t="shared" si="432"/>
        <v>No</v>
      </c>
      <c r="AG3943">
        <f t="shared" ca="1" si="433"/>
        <v>355</v>
      </c>
      <c r="AH3943" t="str">
        <f ca="1">IF(OR(V3943="",AG3943=""),"Yes",IF(AG3943&gt;Config!$B$41,"Yes","No"))</f>
        <v>No</v>
      </c>
    </row>
    <row r="3944" spans="1:34" x14ac:dyDescent="0.25">
      <c r="A3944" s="1" t="s">
        <v>27006</v>
      </c>
      <c r="B3944" s="1" t="s">
        <v>1032</v>
      </c>
      <c r="C3944" s="1" t="s">
        <v>296</v>
      </c>
      <c r="D3944" s="1" t="s">
        <v>27007</v>
      </c>
      <c r="E3944" s="1" t="s">
        <v>34746</v>
      </c>
      <c r="F3944" s="1" t="s">
        <v>27008</v>
      </c>
      <c r="G3944" t="str">
        <f t="shared" si="427"/>
        <v>Valid</v>
      </c>
      <c r="H3944" s="1" t="s">
        <v>27009</v>
      </c>
      <c r="I3944" t="str" cm="1">
        <f t="array" ref="I3944">IF(OR(TRIM(H3944)="",ISNUMBER(SEARCH("#",H3944)),AA3944&lt;Config!$B$8,SUMPRODUCT(--ISNUMBER(SEARCH({"a";"b";"c";"d";"e";"f";"g";"h";"i";"j";"k";"l";"m";"n";"o";"p";"q";"r";"s";"t";"u";"v";"w";"x";"y";"z"},H3944)))&gt;0),"Invalid","Valid")</f>
        <v>Valid</v>
      </c>
      <c r="J3944" s="1" t="s">
        <v>27010</v>
      </c>
      <c r="K3944" s="1" t="s">
        <v>722</v>
      </c>
      <c r="L3944" s="1" t="s">
        <v>450</v>
      </c>
      <c r="M3944" s="1" t="s">
        <v>391</v>
      </c>
      <c r="N3944" s="1" t="s">
        <v>86</v>
      </c>
      <c r="O3944" s="1" t="s">
        <v>149</v>
      </c>
      <c r="P3944" t="s">
        <v>87</v>
      </c>
      <c r="Q3944" s="1" t="s">
        <v>88</v>
      </c>
      <c r="R3944" s="1" t="s">
        <v>89</v>
      </c>
      <c r="S3944" s="1" t="s">
        <v>9834</v>
      </c>
      <c r="T3944" s="1" t="s">
        <v>27011</v>
      </c>
      <c r="U3944" s="1" t="s">
        <v>12225</v>
      </c>
      <c r="V3944" s="1" t="s">
        <v>4467</v>
      </c>
      <c r="W3944" s="1" t="s">
        <v>186</v>
      </c>
      <c r="X3944" t="str">
        <f t="shared" si="428"/>
        <v>Complete</v>
      </c>
      <c r="Y3944">
        <f>MAX(0,100-IF(G3944="Invalid",Config!$B$5,0)-IF(I3944="Invalid",Config!$B$6,0)-IF(X3944="Incomplete",Config!$B$7,0)-IF(AF3944="Yes",Config!$B$37,0))</f>
        <v>75</v>
      </c>
      <c r="Z3944" s="1">
        <f>IF(OR(TRIM(B3944)="",COUNTIF(Config!$B$15:$B$19,B3944)&gt;0),1,0)+IF(OR(TRIM(C3944)="",COUNTIF(Config!$B$15:$B$19,C3944)&gt;0),1,0)+IF(OR(TRIM(F3944)="",COUNTIF(Config!$B$15:$B$19,F3944)&gt;0),1,0)+IF(OR(TRIM(H3944)="",COUNTIF(Config!$B$15:$B$19,H3944)&gt;0),1,0)+IF(OR(TRIM(E3944)="",COUNTIF(Config!$B$15:$B$19,E3944)&gt;0),1,0)+IF(OR(TRIM(K3944)="",COUNTIF(Config!$B$15:$B$19,K3944)&gt;0),1,0)+IF(OR(TRIM(P3944)="",COUNTIF(Config!$B$15:$B$19,P3944)&gt;0),1,0)+IF(OR(TRIM(R3944)="",COUNTIF(Config!$B$15:$B$19,R3944)&gt;0),1,0)</f>
        <v>0</v>
      </c>
      <c r="AA3944" s="1" cm="1">
        <f t="array" ref="AA3944">SUMPRODUCT(LEN(H3944)-LEN(SUBSTITUTE(H3944,{"0";"1";"2";"3";"4";"5";"6";"7";"8";"9"},"")))</f>
        <v>11</v>
      </c>
      <c r="AC3944" t="str">
        <f t="shared" si="429"/>
        <v>Potential Duplicate</v>
      </c>
      <c r="AD3944">
        <f t="shared" si="430"/>
        <v>2</v>
      </c>
      <c r="AE3944">
        <f t="shared" si="431"/>
        <v>1</v>
      </c>
      <c r="AF3944" t="str">
        <f t="shared" si="432"/>
        <v>Yes</v>
      </c>
      <c r="AG3944">
        <f t="shared" ca="1" si="433"/>
        <v>388</v>
      </c>
      <c r="AH3944" t="str">
        <f ca="1">IF(OR(V3944="",AG3944=""),"Yes",IF(AG3944&gt;Config!$B$41,"Yes","No"))</f>
        <v>Yes</v>
      </c>
    </row>
    <row r="3945" spans="1:34" x14ac:dyDescent="0.25">
      <c r="A3945" s="1" t="s">
        <v>27012</v>
      </c>
      <c r="B3945" s="1" t="s">
        <v>565</v>
      </c>
      <c r="C3945" s="1" t="s">
        <v>899</v>
      </c>
      <c r="D3945" s="1" t="s">
        <v>27013</v>
      </c>
      <c r="E3945" s="1" t="s">
        <v>578</v>
      </c>
      <c r="F3945" s="1" t="s">
        <v>27014</v>
      </c>
      <c r="G3945" t="str">
        <f t="shared" si="427"/>
        <v>Valid</v>
      </c>
      <c r="H3945" s="1" t="s">
        <v>16155</v>
      </c>
      <c r="I3945" t="str" cm="1">
        <f t="array" ref="I3945">IF(OR(TRIM(H3945)="",ISNUMBER(SEARCH("#",H3945)),AA3945&lt;Config!$B$8,SUMPRODUCT(--ISNUMBER(SEARCH({"a";"b";"c";"d";"e";"f";"g";"h";"i";"j";"k";"l";"m";"n";"o";"p";"q";"r";"s";"t";"u";"v";"w";"x";"y";"z"},H3945)))&gt;0),"Invalid","Valid")</f>
        <v>Valid</v>
      </c>
      <c r="J3945" s="1" t="s">
        <v>27015</v>
      </c>
      <c r="K3945" s="1" t="s">
        <v>287</v>
      </c>
      <c r="L3945" s="1" t="s">
        <v>134</v>
      </c>
      <c r="M3945" s="1" t="s">
        <v>33825</v>
      </c>
      <c r="N3945" s="1" t="s">
        <v>358</v>
      </c>
      <c r="O3945" s="1" t="s">
        <v>69</v>
      </c>
      <c r="P3945" t="s">
        <v>236</v>
      </c>
      <c r="Q3945" s="1" t="s">
        <v>237</v>
      </c>
      <c r="R3945" s="1" t="s">
        <v>238</v>
      </c>
      <c r="S3945" s="1" t="s">
        <v>27016</v>
      </c>
      <c r="T3945" s="1" t="s">
        <v>27017</v>
      </c>
      <c r="U3945" s="1" t="s">
        <v>10519</v>
      </c>
      <c r="V3945" s="1" t="s">
        <v>21283</v>
      </c>
      <c r="W3945" s="1" t="s">
        <v>384</v>
      </c>
      <c r="X3945" t="str">
        <f t="shared" si="428"/>
        <v>Complete</v>
      </c>
      <c r="Y3945">
        <f>MAX(0,100-IF(G3945="Invalid",Config!$B$5,0)-IF(I3945="Invalid",Config!$B$6,0)-IF(X3945="Incomplete",Config!$B$7,0)-IF(AF3945="Yes",Config!$B$37,0))</f>
        <v>75</v>
      </c>
      <c r="Z3945" s="1">
        <f>IF(OR(TRIM(B3945)="",COUNTIF(Config!$B$15:$B$19,B3945)&gt;0),1,0)+IF(OR(TRIM(C3945)="",COUNTIF(Config!$B$15:$B$19,C3945)&gt;0),1,0)+IF(OR(TRIM(F3945)="",COUNTIF(Config!$B$15:$B$19,F3945)&gt;0),1,0)+IF(OR(TRIM(H3945)="",COUNTIF(Config!$B$15:$B$19,H3945)&gt;0),1,0)+IF(OR(TRIM(E3945)="",COUNTIF(Config!$B$15:$B$19,E3945)&gt;0),1,0)+IF(OR(TRIM(K3945)="",COUNTIF(Config!$B$15:$B$19,K3945)&gt;0),1,0)+IF(OR(TRIM(P3945)="",COUNTIF(Config!$B$15:$B$19,P3945)&gt;0),1,0)+IF(OR(TRIM(R3945)="",COUNTIF(Config!$B$15:$B$19,R3945)&gt;0),1,0)</f>
        <v>0</v>
      </c>
      <c r="AA3945" s="1" cm="1">
        <f t="array" ref="AA3945">SUMPRODUCT(LEN(H3945)-LEN(SUBSTITUTE(H3945,{"0";"1";"2";"3";"4";"5";"6";"7";"8";"9"},"")))</f>
        <v>12</v>
      </c>
      <c r="AC3945" t="str">
        <f t="shared" si="429"/>
        <v>Potential Duplicate</v>
      </c>
      <c r="AD3945">
        <f t="shared" si="430"/>
        <v>1</v>
      </c>
      <c r="AE3945">
        <f t="shared" si="431"/>
        <v>2</v>
      </c>
      <c r="AF3945" t="str">
        <f t="shared" si="432"/>
        <v>Yes</v>
      </c>
      <c r="AG3945">
        <f t="shared" ca="1" si="433"/>
        <v>228</v>
      </c>
      <c r="AH3945" t="str">
        <f ca="1">IF(OR(V3945="",AG3945=""),"Yes",IF(AG3945&gt;Config!$B$41,"Yes","No"))</f>
        <v>No</v>
      </c>
    </row>
    <row r="3946" spans="1:34" x14ac:dyDescent="0.25">
      <c r="A3946" s="1" t="s">
        <v>27018</v>
      </c>
      <c r="B3946" s="1" t="s">
        <v>631</v>
      </c>
      <c r="C3946" s="1" t="s">
        <v>489</v>
      </c>
      <c r="D3946" s="1" t="s">
        <v>27019</v>
      </c>
      <c r="E3946" s="1" t="s">
        <v>35543</v>
      </c>
      <c r="F3946" s="1" t="s">
        <v>21943</v>
      </c>
      <c r="G3946" t="str">
        <f t="shared" si="427"/>
        <v>Valid</v>
      </c>
      <c r="H3946" s="1" t="s">
        <v>27020</v>
      </c>
      <c r="I3946" t="str" cm="1">
        <f t="array" ref="I3946">IF(OR(TRIM(H3946)="",ISNUMBER(SEARCH("#",H3946)),AA3946&lt;Config!$B$8,SUMPRODUCT(--ISNUMBER(SEARCH({"a";"b";"c";"d";"e";"f";"g";"h";"i";"j";"k";"l";"m";"n";"o";"p";"q";"r";"s";"t";"u";"v";"w";"x";"y";"z"},H3946)))&gt;0),"Invalid","Valid")</f>
        <v>Valid</v>
      </c>
      <c r="J3946" s="1" t="s">
        <v>27021</v>
      </c>
      <c r="K3946" s="1" t="s">
        <v>378</v>
      </c>
      <c r="L3946" s="1" t="s">
        <v>164</v>
      </c>
      <c r="M3946" s="1" t="s">
        <v>85</v>
      </c>
      <c r="N3946" s="1" t="s">
        <v>437</v>
      </c>
      <c r="O3946" s="1" t="s">
        <v>52</v>
      </c>
      <c r="P3946" t="s">
        <v>87</v>
      </c>
      <c r="Q3946" s="1" t="s">
        <v>166</v>
      </c>
      <c r="R3946" s="1" t="s">
        <v>136</v>
      </c>
      <c r="S3946" s="1" t="s">
        <v>18755</v>
      </c>
      <c r="T3946" s="1" t="s">
        <v>27022</v>
      </c>
      <c r="U3946" s="1" t="s">
        <v>3561</v>
      </c>
      <c r="V3946" s="1" t="s">
        <v>27023</v>
      </c>
      <c r="W3946" s="1" t="s">
        <v>40</v>
      </c>
      <c r="X3946" t="str">
        <f t="shared" si="428"/>
        <v>Complete</v>
      </c>
      <c r="Y3946">
        <f>MAX(0,100-IF(G3946="Invalid",Config!$B$5,0)-IF(I3946="Invalid",Config!$B$6,0)-IF(X3946="Incomplete",Config!$B$7,0)-IF(AF3946="Yes",Config!$B$37,0))</f>
        <v>75</v>
      </c>
      <c r="Z3946" s="1">
        <f>IF(OR(TRIM(B3946)="",COUNTIF(Config!$B$15:$B$19,B3946)&gt;0),1,0)+IF(OR(TRIM(C3946)="",COUNTIF(Config!$B$15:$B$19,C3946)&gt;0),1,0)+IF(OR(TRIM(F3946)="",COUNTIF(Config!$B$15:$B$19,F3946)&gt;0),1,0)+IF(OR(TRIM(H3946)="",COUNTIF(Config!$B$15:$B$19,H3946)&gt;0),1,0)+IF(OR(TRIM(E3946)="",COUNTIF(Config!$B$15:$B$19,E3946)&gt;0),1,0)+IF(OR(TRIM(K3946)="",COUNTIF(Config!$B$15:$B$19,K3946)&gt;0),1,0)+IF(OR(TRIM(P3946)="",COUNTIF(Config!$B$15:$B$19,P3946)&gt;0),1,0)+IF(OR(TRIM(R3946)="",COUNTIF(Config!$B$15:$B$19,R3946)&gt;0),1,0)</f>
        <v>0</v>
      </c>
      <c r="AA3946" s="1" cm="1">
        <f t="array" ref="AA3946">SUMPRODUCT(LEN(H3946)-LEN(SUBSTITUTE(H3946,{"0";"1";"2";"3";"4";"5";"6";"7";"8";"9"},"")))</f>
        <v>11</v>
      </c>
      <c r="AC3946" t="str">
        <f t="shared" si="429"/>
        <v>Potential Duplicate</v>
      </c>
      <c r="AD3946">
        <f t="shared" si="430"/>
        <v>3</v>
      </c>
      <c r="AE3946">
        <f t="shared" si="431"/>
        <v>1</v>
      </c>
      <c r="AF3946" t="str">
        <f t="shared" si="432"/>
        <v>Yes</v>
      </c>
      <c r="AG3946">
        <f t="shared" ca="1" si="433"/>
        <v>644</v>
      </c>
      <c r="AH3946" t="str">
        <f ca="1">IF(OR(V3946="",AG3946=""),"Yes",IF(AG3946&gt;Config!$B$41,"Yes","No"))</f>
        <v>Yes</v>
      </c>
    </row>
    <row r="3947" spans="1:34" x14ac:dyDescent="0.25">
      <c r="A3947" s="1" t="s">
        <v>27024</v>
      </c>
      <c r="B3947" s="1" t="s">
        <v>22</v>
      </c>
      <c r="C3947" s="1" t="s">
        <v>1736</v>
      </c>
      <c r="D3947" s="1" t="s">
        <v>23671</v>
      </c>
      <c r="E3947" s="1" t="s">
        <v>34602</v>
      </c>
      <c r="F3947" s="1" t="s">
        <v>27025</v>
      </c>
      <c r="G3947" t="str">
        <f t="shared" si="427"/>
        <v>Valid</v>
      </c>
      <c r="H3947" s="1" t="s">
        <v>27026</v>
      </c>
      <c r="I3947" t="str" cm="1">
        <f t="array" ref="I3947">IF(OR(TRIM(H3947)="",ISNUMBER(SEARCH("#",H3947)),AA3947&lt;Config!$B$8,SUMPRODUCT(--ISNUMBER(SEARCH({"a";"b";"c";"d";"e";"f";"g";"h";"i";"j";"k";"l";"m";"n";"o";"p";"q";"r";"s";"t";"u";"v";"w";"x";"y";"z"},H3947)))&gt;0),"Invalid","Valid")</f>
        <v>Valid</v>
      </c>
      <c r="J3947" s="1" t="s">
        <v>27027</v>
      </c>
      <c r="K3947" s="1" t="s">
        <v>516</v>
      </c>
      <c r="L3947" s="1" t="s">
        <v>49</v>
      </c>
      <c r="M3947" s="1" t="s">
        <v>103</v>
      </c>
      <c r="N3947" s="1" t="s">
        <v>713</v>
      </c>
      <c r="O3947" s="1" t="s">
        <v>69</v>
      </c>
      <c r="P3947" t="s">
        <v>590</v>
      </c>
      <c r="Q3947" s="1" t="s">
        <v>1481</v>
      </c>
      <c r="R3947" s="1" t="s">
        <v>1774</v>
      </c>
      <c r="S3947" s="1" t="s">
        <v>27028</v>
      </c>
      <c r="T3947" s="1" t="s">
        <v>27029</v>
      </c>
      <c r="U3947" s="1" t="s">
        <v>2276</v>
      </c>
      <c r="V3947" s="1" t="s">
        <v>1347</v>
      </c>
      <c r="W3947" s="1" t="s">
        <v>60</v>
      </c>
      <c r="X3947" t="str">
        <f t="shared" si="428"/>
        <v>Complete</v>
      </c>
      <c r="Y3947">
        <f>MAX(0,100-IF(G3947="Invalid",Config!$B$5,0)-IF(I3947="Invalid",Config!$B$6,0)-IF(X3947="Incomplete",Config!$B$7,0)-IF(AF3947="Yes",Config!$B$37,0))</f>
        <v>100</v>
      </c>
      <c r="Z3947" s="1">
        <f>IF(OR(TRIM(B3947)="",COUNTIF(Config!$B$15:$B$19,B3947)&gt;0),1,0)+IF(OR(TRIM(C3947)="",COUNTIF(Config!$B$15:$B$19,C3947)&gt;0),1,0)+IF(OR(TRIM(F3947)="",COUNTIF(Config!$B$15:$B$19,F3947)&gt;0),1,0)+IF(OR(TRIM(H3947)="",COUNTIF(Config!$B$15:$B$19,H3947)&gt;0),1,0)+IF(OR(TRIM(E3947)="",COUNTIF(Config!$B$15:$B$19,E3947)&gt;0),1,0)+IF(OR(TRIM(K3947)="",COUNTIF(Config!$B$15:$B$19,K3947)&gt;0),1,0)+IF(OR(TRIM(P3947)="",COUNTIF(Config!$B$15:$B$19,P3947)&gt;0),1,0)+IF(OR(TRIM(R3947)="",COUNTIF(Config!$B$15:$B$19,R3947)&gt;0),1,0)</f>
        <v>0</v>
      </c>
      <c r="AA3947" s="1" cm="1">
        <f t="array" ref="AA3947">SUMPRODUCT(LEN(H3947)-LEN(SUBSTITUTE(H3947,{"0";"1";"2";"3";"4";"5";"6";"7";"8";"9"},"")))</f>
        <v>12</v>
      </c>
      <c r="AC3947" t="str">
        <f t="shared" si="429"/>
        <v/>
      </c>
      <c r="AD3947">
        <f t="shared" si="430"/>
        <v>1</v>
      </c>
      <c r="AE3947">
        <f t="shared" si="431"/>
        <v>1</v>
      </c>
      <c r="AF3947" t="str">
        <f t="shared" si="432"/>
        <v>No</v>
      </c>
      <c r="AG3947">
        <f t="shared" ca="1" si="433"/>
        <v>37</v>
      </c>
      <c r="AH3947" t="str">
        <f ca="1">IF(OR(V3947="",AG3947=""),"Yes",IF(AG3947&gt;Config!$B$41,"Yes","No"))</f>
        <v>No</v>
      </c>
    </row>
    <row r="3948" spans="1:34" x14ac:dyDescent="0.25">
      <c r="A3948" s="1" t="s">
        <v>27030</v>
      </c>
      <c r="B3948" s="1" t="s">
        <v>678</v>
      </c>
      <c r="C3948" s="1" t="s">
        <v>535</v>
      </c>
      <c r="D3948" s="1" t="s">
        <v>35544</v>
      </c>
      <c r="E3948" s="1" t="s">
        <v>35545</v>
      </c>
      <c r="F3948" s="1" t="s">
        <v>27031</v>
      </c>
      <c r="G3948" t="str">
        <f t="shared" si="427"/>
        <v>Valid</v>
      </c>
      <c r="H3948" s="1" t="s">
        <v>9302</v>
      </c>
      <c r="I3948" t="str" cm="1">
        <f t="array" ref="I3948">IF(OR(TRIM(H3948)="",ISNUMBER(SEARCH("#",H3948)),AA3948&lt;Config!$B$8,SUMPRODUCT(--ISNUMBER(SEARCH({"a";"b";"c";"d";"e";"f";"g";"h";"i";"j";"k";"l";"m";"n";"o";"p";"q";"r";"s";"t";"u";"v";"w";"x";"y";"z"},H3948)))&gt;0),"Invalid","Valid")</f>
        <v>Valid</v>
      </c>
      <c r="J3948" s="1" t="s">
        <v>27032</v>
      </c>
      <c r="K3948" s="1" t="s">
        <v>425</v>
      </c>
      <c r="L3948" s="1" t="s">
        <v>164</v>
      </c>
      <c r="M3948" s="1" t="s">
        <v>235</v>
      </c>
      <c r="N3948" s="1" t="s">
        <v>148</v>
      </c>
      <c r="O3948" s="1" t="s">
        <v>180</v>
      </c>
      <c r="P3948" t="s">
        <v>590</v>
      </c>
      <c r="Q3948" s="1" t="s">
        <v>844</v>
      </c>
      <c r="R3948" s="1" t="s">
        <v>1846</v>
      </c>
      <c r="S3948" s="1" t="s">
        <v>27033</v>
      </c>
      <c r="T3948" s="1" t="s">
        <v>27034</v>
      </c>
      <c r="U3948" s="1" t="s">
        <v>27035</v>
      </c>
      <c r="V3948" s="1" t="s">
        <v>27036</v>
      </c>
      <c r="W3948" s="1" t="s">
        <v>40</v>
      </c>
      <c r="X3948" t="str">
        <f t="shared" si="428"/>
        <v>Complete</v>
      </c>
      <c r="Y3948">
        <f>MAX(0,100-IF(G3948="Invalid",Config!$B$5,0)-IF(I3948="Invalid",Config!$B$6,0)-IF(X3948="Incomplete",Config!$B$7,0)-IF(AF3948="Yes",Config!$B$37,0))</f>
        <v>75</v>
      </c>
      <c r="Z3948" s="1">
        <f>IF(OR(TRIM(B3948)="",COUNTIF(Config!$B$15:$B$19,B3948)&gt;0),1,0)+IF(OR(TRIM(C3948)="",COUNTIF(Config!$B$15:$B$19,C3948)&gt;0),1,0)+IF(OR(TRIM(F3948)="",COUNTIF(Config!$B$15:$B$19,F3948)&gt;0),1,0)+IF(OR(TRIM(H3948)="",COUNTIF(Config!$B$15:$B$19,H3948)&gt;0),1,0)+IF(OR(TRIM(E3948)="",COUNTIF(Config!$B$15:$B$19,E3948)&gt;0),1,0)+IF(OR(TRIM(K3948)="",COUNTIF(Config!$B$15:$B$19,K3948)&gt;0),1,0)+IF(OR(TRIM(P3948)="",COUNTIF(Config!$B$15:$B$19,P3948)&gt;0),1,0)+IF(OR(TRIM(R3948)="",COUNTIF(Config!$B$15:$B$19,R3948)&gt;0),1,0)</f>
        <v>0</v>
      </c>
      <c r="AA3948" s="1" cm="1">
        <f t="array" ref="AA3948">SUMPRODUCT(LEN(H3948)-LEN(SUBSTITUTE(H3948,{"0";"1";"2";"3";"4";"5";"6";"7";"8";"9"},"")))</f>
        <v>12</v>
      </c>
      <c r="AC3948" t="str">
        <f t="shared" si="429"/>
        <v>Potential Duplicate</v>
      </c>
      <c r="AD3948">
        <f t="shared" si="430"/>
        <v>1</v>
      </c>
      <c r="AE3948">
        <f t="shared" si="431"/>
        <v>2</v>
      </c>
      <c r="AF3948" t="str">
        <f t="shared" si="432"/>
        <v>Yes</v>
      </c>
      <c r="AG3948">
        <f t="shared" ca="1" si="433"/>
        <v>322</v>
      </c>
      <c r="AH3948" t="str">
        <f ca="1">IF(OR(V3948="",AG3948=""),"Yes",IF(AG3948&gt;Config!$B$41,"Yes","No"))</f>
        <v>No</v>
      </c>
    </row>
    <row r="3949" spans="1:34" x14ac:dyDescent="0.25">
      <c r="A3949" s="1" t="s">
        <v>21122</v>
      </c>
      <c r="B3949" s="1" t="s">
        <v>1495</v>
      </c>
      <c r="C3949" s="1" t="s">
        <v>620</v>
      </c>
      <c r="D3949" s="1" t="s">
        <v>27037</v>
      </c>
      <c r="E3949" s="1" t="s">
        <v>34657</v>
      </c>
      <c r="F3949" s="1" t="s">
        <v>27038</v>
      </c>
      <c r="G3949" t="str">
        <f t="shared" si="427"/>
        <v>Valid</v>
      </c>
      <c r="H3949" s="1" t="s">
        <v>27039</v>
      </c>
      <c r="I3949" t="str" cm="1">
        <f t="array" ref="I3949">IF(OR(TRIM(H3949)="",ISNUMBER(SEARCH("#",H3949)),AA3949&lt;Config!$B$8,SUMPRODUCT(--ISNUMBER(SEARCH({"a";"b";"c";"d";"e";"f";"g";"h";"i";"j";"k";"l";"m";"n";"o";"p";"q";"r";"s";"t";"u";"v";"w";"x";"y";"z"},H3949)))&gt;0),"Invalid","Valid")</f>
        <v>Valid</v>
      </c>
      <c r="J3949" s="1" t="s">
        <v>27040</v>
      </c>
      <c r="K3949" s="1" t="s">
        <v>264</v>
      </c>
      <c r="L3949" s="1" t="s">
        <v>450</v>
      </c>
      <c r="M3949" s="1" t="s">
        <v>235</v>
      </c>
      <c r="N3949" s="1" t="s">
        <v>224</v>
      </c>
      <c r="O3949" s="1" t="s">
        <v>180</v>
      </c>
      <c r="P3949" t="s">
        <v>87</v>
      </c>
      <c r="Q3949" s="1" t="s">
        <v>438</v>
      </c>
      <c r="R3949" s="1" t="s">
        <v>559</v>
      </c>
      <c r="S3949" s="1" t="s">
        <v>27041</v>
      </c>
      <c r="T3949" s="1" t="s">
        <v>27042</v>
      </c>
      <c r="U3949" s="1" t="s">
        <v>3950</v>
      </c>
      <c r="V3949" s="1" t="s">
        <v>1466</v>
      </c>
      <c r="W3949" s="1" t="s">
        <v>186</v>
      </c>
      <c r="X3949" t="str">
        <f t="shared" si="428"/>
        <v>Complete</v>
      </c>
      <c r="Y3949">
        <f>MAX(0,100-IF(G3949="Invalid",Config!$B$5,0)-IF(I3949="Invalid",Config!$B$6,0)-IF(X3949="Incomplete",Config!$B$7,0)-IF(AF3949="Yes",Config!$B$37,0))</f>
        <v>75</v>
      </c>
      <c r="Z3949" s="1">
        <f>IF(OR(TRIM(B3949)="",COUNTIF(Config!$B$15:$B$19,B3949)&gt;0),1,0)+IF(OR(TRIM(C3949)="",COUNTIF(Config!$B$15:$B$19,C3949)&gt;0),1,0)+IF(OR(TRIM(F3949)="",COUNTIF(Config!$B$15:$B$19,F3949)&gt;0),1,0)+IF(OR(TRIM(H3949)="",COUNTIF(Config!$B$15:$B$19,H3949)&gt;0),1,0)+IF(OR(TRIM(E3949)="",COUNTIF(Config!$B$15:$B$19,E3949)&gt;0),1,0)+IF(OR(TRIM(K3949)="",COUNTIF(Config!$B$15:$B$19,K3949)&gt;0),1,0)+IF(OR(TRIM(P3949)="",COUNTIF(Config!$B$15:$B$19,P3949)&gt;0),1,0)+IF(OR(TRIM(R3949)="",COUNTIF(Config!$B$15:$B$19,R3949)&gt;0),1,0)</f>
        <v>0</v>
      </c>
      <c r="AA3949" s="1" cm="1">
        <f t="array" ref="AA3949">SUMPRODUCT(LEN(H3949)-LEN(SUBSTITUTE(H3949,{"0";"1";"2";"3";"4";"5";"6";"7";"8";"9"},"")))</f>
        <v>11</v>
      </c>
      <c r="AC3949" t="str">
        <f t="shared" si="429"/>
        <v>Potential Duplicate</v>
      </c>
      <c r="AD3949">
        <f t="shared" si="430"/>
        <v>2</v>
      </c>
      <c r="AE3949">
        <f t="shared" si="431"/>
        <v>1</v>
      </c>
      <c r="AF3949" t="str">
        <f t="shared" si="432"/>
        <v>Yes</v>
      </c>
      <c r="AG3949">
        <f t="shared" ca="1" si="433"/>
        <v>350</v>
      </c>
      <c r="AH3949" t="str">
        <f ca="1">IF(OR(V3949="",AG3949=""),"Yes",IF(AG3949&gt;Config!$B$41,"Yes","No"))</f>
        <v>No</v>
      </c>
    </row>
    <row r="3950" spans="1:34" x14ac:dyDescent="0.25">
      <c r="A3950" s="1" t="s">
        <v>27043</v>
      </c>
      <c r="B3950" s="1" t="s">
        <v>33815</v>
      </c>
      <c r="C3950" s="1" t="s">
        <v>432</v>
      </c>
      <c r="D3950" s="1" t="s">
        <v>432</v>
      </c>
      <c r="E3950" s="1" t="s">
        <v>159</v>
      </c>
      <c r="F3950" s="1" t="s">
        <v>27044</v>
      </c>
      <c r="G3950" t="str">
        <f t="shared" si="427"/>
        <v>Valid</v>
      </c>
      <c r="H3950" s="1" t="s">
        <v>27045</v>
      </c>
      <c r="I3950" t="str" cm="1">
        <f t="array" ref="I3950">IF(OR(TRIM(H3950)="",ISNUMBER(SEARCH("#",H3950)),AA3950&lt;Config!$B$8,SUMPRODUCT(--ISNUMBER(SEARCH({"a";"b";"c";"d";"e";"f";"g";"h";"i";"j";"k";"l";"m";"n";"o";"p";"q";"r";"s";"t";"u";"v";"w";"x";"y";"z"},H3950)))&gt;0),"Invalid","Valid")</f>
        <v>Valid</v>
      </c>
      <c r="J3950" s="1" t="s">
        <v>27046</v>
      </c>
      <c r="K3950" s="1" t="s">
        <v>516</v>
      </c>
      <c r="L3950" s="1" t="s">
        <v>84</v>
      </c>
      <c r="M3950" s="1" t="s">
        <v>165</v>
      </c>
      <c r="N3950" s="1" t="s">
        <v>252</v>
      </c>
      <c r="O3950" s="1" t="s">
        <v>69</v>
      </c>
      <c r="P3950" t="s">
        <v>314</v>
      </c>
      <c r="Q3950" s="1" t="s">
        <v>315</v>
      </c>
      <c r="R3950" s="1" t="s">
        <v>315</v>
      </c>
      <c r="S3950" s="1" t="s">
        <v>15171</v>
      </c>
      <c r="T3950" s="1" t="s">
        <v>27047</v>
      </c>
      <c r="U3950" s="1" t="s">
        <v>27048</v>
      </c>
      <c r="V3950" s="1" t="s">
        <v>11377</v>
      </c>
      <c r="W3950" s="1" t="s">
        <v>186</v>
      </c>
      <c r="X3950" t="str">
        <f t="shared" si="428"/>
        <v>Incomplete</v>
      </c>
      <c r="Y3950">
        <f>MAX(0,100-IF(G3950="Invalid",Config!$B$5,0)-IF(I3950="Invalid",Config!$B$6,0)-IF(X3950="Incomplete",Config!$B$7,0)-IF(AF3950="Yes",Config!$B$37,0))</f>
        <v>60</v>
      </c>
      <c r="Z3950" s="1">
        <f>IF(OR(TRIM(B3950)="",COUNTIF(Config!$B$15:$B$19,B3950)&gt;0),1,0)+IF(OR(TRIM(C3950)="",COUNTIF(Config!$B$15:$B$19,C3950)&gt;0),1,0)+IF(OR(TRIM(F3950)="",COUNTIF(Config!$B$15:$B$19,F3950)&gt;0),1,0)+IF(OR(TRIM(H3950)="",COUNTIF(Config!$B$15:$B$19,H3950)&gt;0),1,0)+IF(OR(TRIM(E3950)="",COUNTIF(Config!$B$15:$B$19,E3950)&gt;0),1,0)+IF(OR(TRIM(K3950)="",COUNTIF(Config!$B$15:$B$19,K3950)&gt;0),1,0)+IF(OR(TRIM(P3950)="",COUNTIF(Config!$B$15:$B$19,P3950)&gt;0),1,0)+IF(OR(TRIM(R3950)="",COUNTIF(Config!$B$15:$B$19,R3950)&gt;0),1,0)</f>
        <v>1</v>
      </c>
      <c r="AA3950" s="1" cm="1">
        <f t="array" ref="AA3950">SUMPRODUCT(LEN(H3950)-LEN(SUBSTITUTE(H3950,{"0";"1";"2";"3";"4";"5";"6";"7";"8";"9"},"")))</f>
        <v>12</v>
      </c>
      <c r="AC3950" t="str">
        <f t="shared" si="429"/>
        <v>Incomplete Profile</v>
      </c>
      <c r="AD3950">
        <f t="shared" si="430"/>
        <v>1</v>
      </c>
      <c r="AE3950">
        <f t="shared" si="431"/>
        <v>1</v>
      </c>
      <c r="AF3950" t="str">
        <f t="shared" si="432"/>
        <v>No</v>
      </c>
      <c r="AG3950">
        <f t="shared" ca="1" si="433"/>
        <v>400</v>
      </c>
      <c r="AH3950" t="str">
        <f ca="1">IF(OR(V3950="",AG3950=""),"Yes",IF(AG3950&gt;Config!$B$41,"Yes","No"))</f>
        <v>Yes</v>
      </c>
    </row>
    <row r="3951" spans="1:34" x14ac:dyDescent="0.25">
      <c r="A3951" s="1" t="s">
        <v>27049</v>
      </c>
      <c r="B3951" s="1" t="s">
        <v>1833</v>
      </c>
      <c r="C3951" s="1" t="s">
        <v>566</v>
      </c>
      <c r="D3951" s="1" t="s">
        <v>27050</v>
      </c>
      <c r="E3951" s="1" t="s">
        <v>33927</v>
      </c>
      <c r="F3951" s="1" t="s">
        <v>27051</v>
      </c>
      <c r="G3951" t="str">
        <f t="shared" si="427"/>
        <v>Valid</v>
      </c>
      <c r="H3951" s="1" t="s">
        <v>27052</v>
      </c>
      <c r="I3951" t="str" cm="1">
        <f t="array" ref="I3951">IF(OR(TRIM(H3951)="",ISNUMBER(SEARCH("#",H3951)),AA3951&lt;Config!$B$8,SUMPRODUCT(--ISNUMBER(SEARCH({"a";"b";"c";"d";"e";"f";"g";"h";"i";"j";"k";"l";"m";"n";"o";"p";"q";"r";"s";"t";"u";"v";"w";"x";"y";"z"},H3951)))&gt;0),"Invalid","Valid")</f>
        <v>Valid</v>
      </c>
      <c r="J3951" s="1" t="s">
        <v>27053</v>
      </c>
      <c r="K3951" s="1" t="s">
        <v>210</v>
      </c>
      <c r="L3951" s="1" t="s">
        <v>67</v>
      </c>
      <c r="M3951" s="1" t="s">
        <v>30</v>
      </c>
      <c r="N3951" s="1" t="s">
        <v>31</v>
      </c>
      <c r="O3951" s="1" t="s">
        <v>266</v>
      </c>
      <c r="P3951" t="s">
        <v>53</v>
      </c>
      <c r="Q3951" s="1" t="s">
        <v>197</v>
      </c>
      <c r="R3951" s="1" t="s">
        <v>197</v>
      </c>
      <c r="S3951" s="1" t="s">
        <v>16544</v>
      </c>
      <c r="T3951" s="1" t="s">
        <v>27054</v>
      </c>
      <c r="U3951" s="1" t="s">
        <v>27055</v>
      </c>
      <c r="V3951" s="1" t="s">
        <v>2863</v>
      </c>
      <c r="W3951" s="1" t="s">
        <v>384</v>
      </c>
      <c r="X3951" t="str">
        <f t="shared" si="428"/>
        <v>Complete</v>
      </c>
      <c r="Y3951">
        <f>MAX(0,100-IF(G3951="Invalid",Config!$B$5,0)-IF(I3951="Invalid",Config!$B$6,0)-IF(X3951="Incomplete",Config!$B$7,0)-IF(AF3951="Yes",Config!$B$37,0))</f>
        <v>100</v>
      </c>
      <c r="Z3951" s="1">
        <f>IF(OR(TRIM(B3951)="",COUNTIF(Config!$B$15:$B$19,B3951)&gt;0),1,0)+IF(OR(TRIM(C3951)="",COUNTIF(Config!$B$15:$B$19,C3951)&gt;0),1,0)+IF(OR(TRIM(F3951)="",COUNTIF(Config!$B$15:$B$19,F3951)&gt;0),1,0)+IF(OR(TRIM(H3951)="",COUNTIF(Config!$B$15:$B$19,H3951)&gt;0),1,0)+IF(OR(TRIM(E3951)="",COUNTIF(Config!$B$15:$B$19,E3951)&gt;0),1,0)+IF(OR(TRIM(K3951)="",COUNTIF(Config!$B$15:$B$19,K3951)&gt;0),1,0)+IF(OR(TRIM(P3951)="",COUNTIF(Config!$B$15:$B$19,P3951)&gt;0),1,0)+IF(OR(TRIM(R3951)="",COUNTIF(Config!$B$15:$B$19,R3951)&gt;0),1,0)</f>
        <v>0</v>
      </c>
      <c r="AA3951" s="1" cm="1">
        <f t="array" ref="AA3951">SUMPRODUCT(LEN(H3951)-LEN(SUBSTITUTE(H3951,{"0";"1";"2";"3";"4";"5";"6";"7";"8";"9"},"")))</f>
        <v>10</v>
      </c>
      <c r="AC3951" t="str">
        <f t="shared" si="429"/>
        <v/>
      </c>
      <c r="AD3951">
        <f t="shared" si="430"/>
        <v>1</v>
      </c>
      <c r="AE3951">
        <f t="shared" si="431"/>
        <v>1</v>
      </c>
      <c r="AF3951" t="str">
        <f t="shared" si="432"/>
        <v>No</v>
      </c>
      <c r="AG3951">
        <f t="shared" ca="1" si="433"/>
        <v>137</v>
      </c>
      <c r="AH3951" t="str">
        <f ca="1">IF(OR(V3951="",AG3951=""),"Yes",IF(AG3951&gt;Config!$B$41,"Yes","No"))</f>
        <v>No</v>
      </c>
    </row>
    <row r="3952" spans="1:34" x14ac:dyDescent="0.25">
      <c r="A3952" s="1" t="s">
        <v>27056</v>
      </c>
      <c r="B3952" s="1" t="s">
        <v>353</v>
      </c>
      <c r="C3952" s="1" t="s">
        <v>33938</v>
      </c>
      <c r="D3952" s="1" t="s">
        <v>34670</v>
      </c>
      <c r="E3952" s="1" t="s">
        <v>35546</v>
      </c>
      <c r="F3952" s="1" t="s">
        <v>27057</v>
      </c>
      <c r="G3952" t="str">
        <f t="shared" si="427"/>
        <v>Valid</v>
      </c>
      <c r="H3952" s="1" t="s">
        <v>27058</v>
      </c>
      <c r="I3952" t="str" cm="1">
        <f t="array" ref="I3952">IF(OR(TRIM(H3952)="",ISNUMBER(SEARCH("#",H3952)),AA3952&lt;Config!$B$8,SUMPRODUCT(--ISNUMBER(SEARCH({"a";"b";"c";"d";"e";"f";"g";"h";"i";"j";"k";"l";"m";"n";"o";"p";"q";"r";"s";"t";"u";"v";"w";"x";"y";"z"},H3952)))&gt;0),"Invalid","Valid")</f>
        <v>Valid</v>
      </c>
      <c r="J3952" s="1" t="s">
        <v>27059</v>
      </c>
      <c r="K3952" s="1" t="s">
        <v>117</v>
      </c>
      <c r="L3952" s="1" t="s">
        <v>134</v>
      </c>
      <c r="M3952" s="1" t="s">
        <v>235</v>
      </c>
      <c r="N3952" s="1" t="s">
        <v>86</v>
      </c>
      <c r="O3952" s="1" t="s">
        <v>69</v>
      </c>
      <c r="P3952" t="s">
        <v>53</v>
      </c>
      <c r="Q3952" s="1" t="s">
        <v>197</v>
      </c>
      <c r="R3952" s="1" t="s">
        <v>198</v>
      </c>
      <c r="S3952" s="1" t="s">
        <v>27060</v>
      </c>
      <c r="T3952" s="1" t="s">
        <v>27061</v>
      </c>
      <c r="U3952" s="1" t="s">
        <v>454</v>
      </c>
      <c r="V3952" s="1" t="s">
        <v>826</v>
      </c>
      <c r="W3952" s="1" t="s">
        <v>40</v>
      </c>
      <c r="X3952" t="str">
        <f t="shared" si="428"/>
        <v>Complete</v>
      </c>
      <c r="Y3952">
        <f>MAX(0,100-IF(G3952="Invalid",Config!$B$5,0)-IF(I3952="Invalid",Config!$B$6,0)-IF(X3952="Incomplete",Config!$B$7,0)-IF(AF3952="Yes",Config!$B$37,0))</f>
        <v>100</v>
      </c>
      <c r="Z3952" s="1">
        <f>IF(OR(TRIM(B3952)="",COUNTIF(Config!$B$15:$B$19,B3952)&gt;0),1,0)+IF(OR(TRIM(C3952)="",COUNTIF(Config!$B$15:$B$19,C3952)&gt;0),1,0)+IF(OR(TRIM(F3952)="",COUNTIF(Config!$B$15:$B$19,F3952)&gt;0),1,0)+IF(OR(TRIM(H3952)="",COUNTIF(Config!$B$15:$B$19,H3952)&gt;0),1,0)+IF(OR(TRIM(E3952)="",COUNTIF(Config!$B$15:$B$19,E3952)&gt;0),1,0)+IF(OR(TRIM(K3952)="",COUNTIF(Config!$B$15:$B$19,K3952)&gt;0),1,0)+IF(OR(TRIM(P3952)="",COUNTIF(Config!$B$15:$B$19,P3952)&gt;0),1,0)+IF(OR(TRIM(R3952)="",COUNTIF(Config!$B$15:$B$19,R3952)&gt;0),1,0)</f>
        <v>0</v>
      </c>
      <c r="AA3952" s="1" cm="1">
        <f t="array" ref="AA3952">SUMPRODUCT(LEN(H3952)-LEN(SUBSTITUTE(H3952,{"0";"1";"2";"3";"4";"5";"6";"7";"8";"9"},"")))</f>
        <v>12</v>
      </c>
      <c r="AC3952" t="str">
        <f t="shared" si="429"/>
        <v/>
      </c>
      <c r="AD3952">
        <f t="shared" si="430"/>
        <v>1</v>
      </c>
      <c r="AE3952">
        <f t="shared" si="431"/>
        <v>1</v>
      </c>
      <c r="AF3952" t="str">
        <f t="shared" si="432"/>
        <v>No</v>
      </c>
      <c r="AG3952">
        <f t="shared" ca="1" si="433"/>
        <v>95</v>
      </c>
      <c r="AH3952" t="str">
        <f ca="1">IF(OR(V3952="",AG3952=""),"Yes",IF(AG3952&gt;Config!$B$41,"Yes","No"))</f>
        <v>No</v>
      </c>
    </row>
    <row r="3953" spans="1:34" x14ac:dyDescent="0.25">
      <c r="A3953" s="1" t="s">
        <v>27062</v>
      </c>
      <c r="B3953" s="1" t="s">
        <v>259</v>
      </c>
      <c r="C3953" s="1" t="s">
        <v>956</v>
      </c>
      <c r="D3953" s="1" t="s">
        <v>27063</v>
      </c>
      <c r="E3953" s="1" t="s">
        <v>33925</v>
      </c>
      <c r="F3953" s="1" t="s">
        <v>27064</v>
      </c>
      <c r="G3953" t="str">
        <f t="shared" si="427"/>
        <v>Valid</v>
      </c>
      <c r="H3953" s="1" t="s">
        <v>27065</v>
      </c>
      <c r="I3953" t="str" cm="1">
        <f t="array" ref="I3953">IF(OR(TRIM(H3953)="",ISNUMBER(SEARCH("#",H3953)),AA3953&lt;Config!$B$8,SUMPRODUCT(--ISNUMBER(SEARCH({"a";"b";"c";"d";"e";"f";"g";"h";"i";"j";"k";"l";"m";"n";"o";"p";"q";"r";"s";"t";"u";"v";"w";"x";"y";"z"},H3953)))&gt;0),"Invalid","Valid")</f>
        <v>Valid</v>
      </c>
      <c r="J3953" s="1" t="s">
        <v>27066</v>
      </c>
      <c r="K3953" s="1" t="s">
        <v>66</v>
      </c>
      <c r="L3953" s="1" t="s">
        <v>84</v>
      </c>
      <c r="M3953" s="1" t="s">
        <v>135</v>
      </c>
      <c r="N3953" s="1" t="s">
        <v>713</v>
      </c>
      <c r="O3953" s="1" t="s">
        <v>180</v>
      </c>
      <c r="P3953" t="s">
        <v>236</v>
      </c>
      <c r="Q3953" s="1" t="s">
        <v>238</v>
      </c>
      <c r="R3953" s="1" t="s">
        <v>238</v>
      </c>
      <c r="S3953" s="1" t="s">
        <v>4150</v>
      </c>
      <c r="T3953" s="1" t="s">
        <v>27067</v>
      </c>
      <c r="U3953" s="1" t="s">
        <v>1075</v>
      </c>
      <c r="V3953" s="1" t="s">
        <v>1050</v>
      </c>
      <c r="W3953" s="1" t="s">
        <v>60</v>
      </c>
      <c r="X3953" t="str">
        <f t="shared" si="428"/>
        <v>Complete</v>
      </c>
      <c r="Y3953">
        <f>MAX(0,100-IF(G3953="Invalid",Config!$B$5,0)-IF(I3953="Invalid",Config!$B$6,0)-IF(X3953="Incomplete",Config!$B$7,0)-IF(AF3953="Yes",Config!$B$37,0))</f>
        <v>100</v>
      </c>
      <c r="Z3953" s="1">
        <f>IF(OR(TRIM(B3953)="",COUNTIF(Config!$B$15:$B$19,B3953)&gt;0),1,0)+IF(OR(TRIM(C3953)="",COUNTIF(Config!$B$15:$B$19,C3953)&gt;0),1,0)+IF(OR(TRIM(F3953)="",COUNTIF(Config!$B$15:$B$19,F3953)&gt;0),1,0)+IF(OR(TRIM(H3953)="",COUNTIF(Config!$B$15:$B$19,H3953)&gt;0),1,0)+IF(OR(TRIM(E3953)="",COUNTIF(Config!$B$15:$B$19,E3953)&gt;0),1,0)+IF(OR(TRIM(K3953)="",COUNTIF(Config!$B$15:$B$19,K3953)&gt;0),1,0)+IF(OR(TRIM(P3953)="",COUNTIF(Config!$B$15:$B$19,P3953)&gt;0),1,0)+IF(OR(TRIM(R3953)="",COUNTIF(Config!$B$15:$B$19,R3953)&gt;0),1,0)</f>
        <v>0</v>
      </c>
      <c r="AA3953" s="1" cm="1">
        <f t="array" ref="AA3953">SUMPRODUCT(LEN(H3953)-LEN(SUBSTITUTE(H3953,{"0";"1";"2";"3";"4";"5";"6";"7";"8";"9"},"")))</f>
        <v>10</v>
      </c>
      <c r="AC3953" t="str">
        <f t="shared" si="429"/>
        <v/>
      </c>
      <c r="AD3953">
        <f t="shared" si="430"/>
        <v>1</v>
      </c>
      <c r="AE3953">
        <f t="shared" si="431"/>
        <v>1</v>
      </c>
      <c r="AF3953" t="str">
        <f t="shared" si="432"/>
        <v>No</v>
      </c>
      <c r="AG3953">
        <f t="shared" ca="1" si="433"/>
        <v>37</v>
      </c>
      <c r="AH3953" t="str">
        <f ca="1">IF(OR(V3953="",AG3953=""),"Yes",IF(AG3953&gt;Config!$B$41,"Yes","No"))</f>
        <v>No</v>
      </c>
    </row>
    <row r="3954" spans="1:34" x14ac:dyDescent="0.25">
      <c r="A3954" s="1" t="s">
        <v>27068</v>
      </c>
      <c r="B3954" s="1" t="s">
        <v>5122</v>
      </c>
      <c r="C3954" s="1" t="s">
        <v>828</v>
      </c>
      <c r="D3954" s="1" t="s">
        <v>27069</v>
      </c>
      <c r="E3954" s="1" t="s">
        <v>33824</v>
      </c>
      <c r="F3954" s="1" t="s">
        <v>27070</v>
      </c>
      <c r="G3954" t="str">
        <f t="shared" si="427"/>
        <v>Valid</v>
      </c>
      <c r="H3954" s="1" t="s">
        <v>27071</v>
      </c>
      <c r="I3954" t="str" cm="1">
        <f t="array" ref="I3954">IF(OR(TRIM(H3954)="",ISNUMBER(SEARCH("#",H3954)),AA3954&lt;Config!$B$8,SUMPRODUCT(--ISNUMBER(SEARCH({"a";"b";"c";"d";"e";"f";"g";"h";"i";"j";"k";"l";"m";"n";"o";"p";"q";"r";"s";"t";"u";"v";"w";"x";"y";"z"},H3954)))&gt;0),"Invalid","Valid")</f>
        <v>Valid</v>
      </c>
      <c r="J3954" s="1" t="s">
        <v>27072</v>
      </c>
      <c r="K3954" s="1" t="s">
        <v>250</v>
      </c>
      <c r="L3954" s="1" t="s">
        <v>49</v>
      </c>
      <c r="M3954" s="1" t="s">
        <v>135</v>
      </c>
      <c r="N3954" s="1" t="s">
        <v>358</v>
      </c>
      <c r="O3954" s="1" t="s">
        <v>180</v>
      </c>
      <c r="P3954" t="s">
        <v>53</v>
      </c>
      <c r="Q3954" s="1" t="s">
        <v>181</v>
      </c>
      <c r="R3954" s="1" t="s">
        <v>55</v>
      </c>
      <c r="S3954" s="1" t="s">
        <v>12363</v>
      </c>
      <c r="T3954" s="1" t="s">
        <v>27073</v>
      </c>
      <c r="U3954" s="1" t="s">
        <v>1751</v>
      </c>
      <c r="V3954" s="1" t="s">
        <v>1922</v>
      </c>
      <c r="W3954" s="1" t="s">
        <v>40</v>
      </c>
      <c r="X3954" t="str">
        <f t="shared" si="428"/>
        <v>Complete</v>
      </c>
      <c r="Y3954">
        <f>MAX(0,100-IF(G3954="Invalid",Config!$B$5,0)-IF(I3954="Invalid",Config!$B$6,0)-IF(X3954="Incomplete",Config!$B$7,0)-IF(AF3954="Yes",Config!$B$37,0))</f>
        <v>100</v>
      </c>
      <c r="Z3954" s="1">
        <f>IF(OR(TRIM(B3954)="",COUNTIF(Config!$B$15:$B$19,B3954)&gt;0),1,0)+IF(OR(TRIM(C3954)="",COUNTIF(Config!$B$15:$B$19,C3954)&gt;0),1,0)+IF(OR(TRIM(F3954)="",COUNTIF(Config!$B$15:$B$19,F3954)&gt;0),1,0)+IF(OR(TRIM(H3954)="",COUNTIF(Config!$B$15:$B$19,H3954)&gt;0),1,0)+IF(OR(TRIM(E3954)="",COUNTIF(Config!$B$15:$B$19,E3954)&gt;0),1,0)+IF(OR(TRIM(K3954)="",COUNTIF(Config!$B$15:$B$19,K3954)&gt;0),1,0)+IF(OR(TRIM(P3954)="",COUNTIF(Config!$B$15:$B$19,P3954)&gt;0),1,0)+IF(OR(TRIM(R3954)="",COUNTIF(Config!$B$15:$B$19,R3954)&gt;0),1,0)</f>
        <v>0</v>
      </c>
      <c r="AA3954" s="1" cm="1">
        <f t="array" ref="AA3954">SUMPRODUCT(LEN(H3954)-LEN(SUBSTITUTE(H3954,{"0";"1";"2";"3";"4";"5";"6";"7";"8";"9"},"")))</f>
        <v>12</v>
      </c>
      <c r="AC3954" t="str">
        <f t="shared" si="429"/>
        <v/>
      </c>
      <c r="AD3954">
        <f t="shared" si="430"/>
        <v>1</v>
      </c>
      <c r="AE3954">
        <f t="shared" si="431"/>
        <v>1</v>
      </c>
      <c r="AF3954" t="str">
        <f t="shared" si="432"/>
        <v>No</v>
      </c>
      <c r="AG3954">
        <f t="shared" ca="1" si="433"/>
        <v>592</v>
      </c>
      <c r="AH3954" t="str">
        <f ca="1">IF(OR(V3954="",AG3954=""),"Yes",IF(AG3954&gt;Config!$B$41,"Yes","No"))</f>
        <v>Yes</v>
      </c>
    </row>
    <row r="3955" spans="1:34" x14ac:dyDescent="0.25">
      <c r="A3955" s="1" t="s">
        <v>27074</v>
      </c>
      <c r="B3955" s="1" t="s">
        <v>1557</v>
      </c>
      <c r="C3955" s="1" t="s">
        <v>33815</v>
      </c>
      <c r="D3955" s="1" t="s">
        <v>1557</v>
      </c>
      <c r="E3955" s="1" t="s">
        <v>633</v>
      </c>
      <c r="F3955" s="1" t="s">
        <v>27075</v>
      </c>
      <c r="G3955" t="str">
        <f t="shared" si="427"/>
        <v>Valid</v>
      </c>
      <c r="H3955" s="1" t="s">
        <v>22659</v>
      </c>
      <c r="I3955" t="str" cm="1">
        <f t="array" ref="I3955">IF(OR(TRIM(H3955)="",ISNUMBER(SEARCH("#",H3955)),AA3955&lt;Config!$B$8,SUMPRODUCT(--ISNUMBER(SEARCH({"a";"b";"c";"d";"e";"f";"g";"h";"i";"j";"k";"l";"m";"n";"o";"p";"q";"r";"s";"t";"u";"v";"w";"x";"y";"z"},H3955)))&gt;0),"Invalid","Valid")</f>
        <v>Valid</v>
      </c>
      <c r="J3955" s="1" t="s">
        <v>27076</v>
      </c>
      <c r="K3955" s="1" t="s">
        <v>264</v>
      </c>
      <c r="L3955" s="1" t="s">
        <v>450</v>
      </c>
      <c r="M3955" s="1" t="s">
        <v>33827</v>
      </c>
      <c r="N3955" s="1" t="s">
        <v>51</v>
      </c>
      <c r="O3955" s="1" t="s">
        <v>149</v>
      </c>
      <c r="P3955" t="s">
        <v>236</v>
      </c>
      <c r="Q3955" s="1" t="s">
        <v>253</v>
      </c>
      <c r="R3955" s="1" t="s">
        <v>253</v>
      </c>
      <c r="S3955" s="1" t="s">
        <v>27077</v>
      </c>
      <c r="T3955" s="1" t="s">
        <v>27078</v>
      </c>
      <c r="U3955" s="1" t="s">
        <v>1787</v>
      </c>
      <c r="V3955" s="1" t="s">
        <v>8893</v>
      </c>
      <c r="W3955" s="1" t="s">
        <v>141</v>
      </c>
      <c r="X3955" t="str">
        <f t="shared" si="428"/>
        <v>Incomplete</v>
      </c>
      <c r="Y3955">
        <f>MAX(0,100-IF(G3955="Invalid",Config!$B$5,0)-IF(I3955="Invalid",Config!$B$6,0)-IF(X3955="Incomplete",Config!$B$7,0)-IF(AF3955="Yes",Config!$B$37,0))</f>
        <v>35</v>
      </c>
      <c r="Z3955" s="1">
        <f>IF(OR(TRIM(B3955)="",COUNTIF(Config!$B$15:$B$19,B3955)&gt;0),1,0)+IF(OR(TRIM(C3955)="",COUNTIF(Config!$B$15:$B$19,C3955)&gt;0),1,0)+IF(OR(TRIM(F3955)="",COUNTIF(Config!$B$15:$B$19,F3955)&gt;0),1,0)+IF(OR(TRIM(H3955)="",COUNTIF(Config!$B$15:$B$19,H3955)&gt;0),1,0)+IF(OR(TRIM(E3955)="",COUNTIF(Config!$B$15:$B$19,E3955)&gt;0),1,0)+IF(OR(TRIM(K3955)="",COUNTIF(Config!$B$15:$B$19,K3955)&gt;0),1,0)+IF(OR(TRIM(P3955)="",COUNTIF(Config!$B$15:$B$19,P3955)&gt;0),1,0)+IF(OR(TRIM(R3955)="",COUNTIF(Config!$B$15:$B$19,R3955)&gt;0),1,0)</f>
        <v>1</v>
      </c>
      <c r="AA3955" s="1" cm="1">
        <f t="array" ref="AA3955">SUMPRODUCT(LEN(H3955)-LEN(SUBSTITUTE(H3955,{"0";"1";"2";"3";"4";"5";"6";"7";"8";"9"},"")))</f>
        <v>12</v>
      </c>
      <c r="AC3955" t="str">
        <f t="shared" si="429"/>
        <v>Incomplete Profile; Potential Duplicate</v>
      </c>
      <c r="AD3955">
        <f t="shared" si="430"/>
        <v>1</v>
      </c>
      <c r="AE3955">
        <f t="shared" si="431"/>
        <v>2</v>
      </c>
      <c r="AF3955" t="str">
        <f t="shared" si="432"/>
        <v>Yes</v>
      </c>
      <c r="AG3955">
        <f t="shared" ca="1" si="433"/>
        <v>92</v>
      </c>
      <c r="AH3955" t="str">
        <f ca="1">IF(OR(V3955="",AG3955=""),"Yes",IF(AG3955&gt;Config!$B$41,"Yes","No"))</f>
        <v>No</v>
      </c>
    </row>
    <row r="3956" spans="1:34" x14ac:dyDescent="0.25">
      <c r="A3956" s="1" t="s">
        <v>27079</v>
      </c>
      <c r="B3956" s="1" t="s">
        <v>1833</v>
      </c>
      <c r="C3956" s="1" t="s">
        <v>1068</v>
      </c>
      <c r="D3956" s="1" t="s">
        <v>27080</v>
      </c>
      <c r="E3956" s="1" t="s">
        <v>1331</v>
      </c>
      <c r="F3956" s="1" t="s">
        <v>27081</v>
      </c>
      <c r="G3956" t="str">
        <f t="shared" si="427"/>
        <v>Valid</v>
      </c>
      <c r="H3956" s="1" t="s">
        <v>27082</v>
      </c>
      <c r="I3956" t="str" cm="1">
        <f t="array" ref="I3956">IF(OR(TRIM(H3956)="",ISNUMBER(SEARCH("#",H3956)),AA3956&lt;Config!$B$8,SUMPRODUCT(--ISNUMBER(SEARCH({"a";"b";"c";"d";"e";"f";"g";"h";"i";"j";"k";"l";"m";"n";"o";"p";"q";"r";"s";"t";"u";"v";"w";"x";"y";"z"},H3956)))&gt;0),"Invalid","Valid")</f>
        <v>Valid</v>
      </c>
      <c r="J3956" s="1" t="s">
        <v>27083</v>
      </c>
      <c r="K3956" s="1" t="s">
        <v>28</v>
      </c>
      <c r="L3956" s="1" t="s">
        <v>49</v>
      </c>
      <c r="M3956" s="1" t="s">
        <v>118</v>
      </c>
      <c r="N3956" s="1" t="s">
        <v>437</v>
      </c>
      <c r="O3956" s="1" t="s">
        <v>52</v>
      </c>
      <c r="P3956" t="s">
        <v>328</v>
      </c>
      <c r="Q3956" s="1" t="s">
        <v>33838</v>
      </c>
      <c r="R3956" s="1" t="s">
        <v>392</v>
      </c>
      <c r="S3956" s="1" t="s">
        <v>6715</v>
      </c>
      <c r="T3956" s="1" t="s">
        <v>27084</v>
      </c>
      <c r="U3956" s="1" t="s">
        <v>1193</v>
      </c>
      <c r="V3956" s="1" t="s">
        <v>1229</v>
      </c>
      <c r="W3956" s="1" t="s">
        <v>75</v>
      </c>
      <c r="X3956" t="str">
        <f t="shared" si="428"/>
        <v>Complete</v>
      </c>
      <c r="Y3956">
        <f>MAX(0,100-IF(G3956="Invalid",Config!$B$5,0)-IF(I3956="Invalid",Config!$B$6,0)-IF(X3956="Incomplete",Config!$B$7,0)-IF(AF3956="Yes",Config!$B$37,0))</f>
        <v>75</v>
      </c>
      <c r="Z3956" s="1">
        <f>IF(OR(TRIM(B3956)="",COUNTIF(Config!$B$15:$B$19,B3956)&gt;0),1,0)+IF(OR(TRIM(C3956)="",COUNTIF(Config!$B$15:$B$19,C3956)&gt;0),1,0)+IF(OR(TRIM(F3956)="",COUNTIF(Config!$B$15:$B$19,F3956)&gt;0),1,0)+IF(OR(TRIM(H3956)="",COUNTIF(Config!$B$15:$B$19,H3956)&gt;0),1,0)+IF(OR(TRIM(E3956)="",COUNTIF(Config!$B$15:$B$19,E3956)&gt;0),1,0)+IF(OR(TRIM(K3956)="",COUNTIF(Config!$B$15:$B$19,K3956)&gt;0),1,0)+IF(OR(TRIM(P3956)="",COUNTIF(Config!$B$15:$B$19,P3956)&gt;0),1,0)+IF(OR(TRIM(R3956)="",COUNTIF(Config!$B$15:$B$19,R3956)&gt;0),1,0)</f>
        <v>0</v>
      </c>
      <c r="AA3956" s="1" cm="1">
        <f t="array" ref="AA3956">SUMPRODUCT(LEN(H3956)-LEN(SUBSTITUTE(H3956,{"0";"1";"2";"3";"4";"5";"6";"7";"8";"9"},"")))</f>
        <v>11</v>
      </c>
      <c r="AC3956" t="str">
        <f t="shared" si="429"/>
        <v>Potential Duplicate</v>
      </c>
      <c r="AD3956">
        <f t="shared" si="430"/>
        <v>2</v>
      </c>
      <c r="AE3956">
        <f t="shared" si="431"/>
        <v>1</v>
      </c>
      <c r="AF3956" t="str">
        <f t="shared" si="432"/>
        <v>Yes</v>
      </c>
      <c r="AG3956">
        <f t="shared" ca="1" si="433"/>
        <v>235</v>
      </c>
      <c r="AH3956" t="str">
        <f ca="1">IF(OR(V3956="",AG3956=""),"Yes",IF(AG3956&gt;Config!$B$41,"Yes","No"))</f>
        <v>No</v>
      </c>
    </row>
    <row r="3957" spans="1:34" x14ac:dyDescent="0.25">
      <c r="A3957" s="1" t="s">
        <v>22035</v>
      </c>
      <c r="B3957" s="1" t="s">
        <v>2085</v>
      </c>
      <c r="C3957" s="1" t="s">
        <v>1389</v>
      </c>
      <c r="D3957" s="1" t="s">
        <v>27085</v>
      </c>
      <c r="E3957" s="1" t="s">
        <v>34055</v>
      </c>
      <c r="F3957" s="1" t="s">
        <v>27086</v>
      </c>
      <c r="G3957" t="str">
        <f t="shared" si="427"/>
        <v>Valid</v>
      </c>
      <c r="H3957" s="1" t="s">
        <v>27087</v>
      </c>
      <c r="I3957" t="str" cm="1">
        <f t="array" ref="I3957">IF(OR(TRIM(H3957)="",ISNUMBER(SEARCH("#",H3957)),AA3957&lt;Config!$B$8,SUMPRODUCT(--ISNUMBER(SEARCH({"a";"b";"c";"d";"e";"f";"g";"h";"i";"j";"k";"l";"m";"n";"o";"p";"q";"r";"s";"t";"u";"v";"w";"x";"y";"z"},H3957)))&gt;0),"Invalid","Valid")</f>
        <v>Valid</v>
      </c>
      <c r="J3957" s="1" t="s">
        <v>27088</v>
      </c>
      <c r="K3957" s="1" t="s">
        <v>147</v>
      </c>
      <c r="L3957" s="1" t="s">
        <v>179</v>
      </c>
      <c r="M3957" s="1" t="s">
        <v>391</v>
      </c>
      <c r="N3957" s="1" t="s">
        <v>148</v>
      </c>
      <c r="O3957" s="1" t="s">
        <v>266</v>
      </c>
      <c r="P3957" t="s">
        <v>87</v>
      </c>
      <c r="Q3957" s="1" t="s">
        <v>438</v>
      </c>
      <c r="R3957" s="1" t="s">
        <v>379</v>
      </c>
      <c r="S3957" s="1" t="s">
        <v>1081</v>
      </c>
      <c r="T3957" s="1" t="s">
        <v>27089</v>
      </c>
      <c r="U3957" s="1" t="s">
        <v>27090</v>
      </c>
      <c r="V3957" s="1" t="s">
        <v>12892</v>
      </c>
      <c r="W3957" s="1" t="s">
        <v>60</v>
      </c>
      <c r="X3957" t="str">
        <f t="shared" si="428"/>
        <v>Complete</v>
      </c>
      <c r="Y3957">
        <f>MAX(0,100-IF(G3957="Invalid",Config!$B$5,0)-IF(I3957="Invalid",Config!$B$6,0)-IF(X3957="Incomplete",Config!$B$7,0)-IF(AF3957="Yes",Config!$B$37,0))</f>
        <v>100</v>
      </c>
      <c r="Z3957" s="1">
        <f>IF(OR(TRIM(B3957)="",COUNTIF(Config!$B$15:$B$19,B3957)&gt;0),1,0)+IF(OR(TRIM(C3957)="",COUNTIF(Config!$B$15:$B$19,C3957)&gt;0),1,0)+IF(OR(TRIM(F3957)="",COUNTIF(Config!$B$15:$B$19,F3957)&gt;0),1,0)+IF(OR(TRIM(H3957)="",COUNTIF(Config!$B$15:$B$19,H3957)&gt;0),1,0)+IF(OR(TRIM(E3957)="",COUNTIF(Config!$B$15:$B$19,E3957)&gt;0),1,0)+IF(OR(TRIM(K3957)="",COUNTIF(Config!$B$15:$B$19,K3957)&gt;0),1,0)+IF(OR(TRIM(P3957)="",COUNTIF(Config!$B$15:$B$19,P3957)&gt;0),1,0)+IF(OR(TRIM(R3957)="",COUNTIF(Config!$B$15:$B$19,R3957)&gt;0),1,0)</f>
        <v>0</v>
      </c>
      <c r="AA3957" s="1" cm="1">
        <f t="array" ref="AA3957">SUMPRODUCT(LEN(H3957)-LEN(SUBSTITUTE(H3957,{"0";"1";"2";"3";"4";"5";"6";"7";"8";"9"},"")))</f>
        <v>11</v>
      </c>
      <c r="AC3957" t="str">
        <f t="shared" si="429"/>
        <v/>
      </c>
      <c r="AD3957">
        <f t="shared" si="430"/>
        <v>1</v>
      </c>
      <c r="AE3957">
        <f t="shared" si="431"/>
        <v>1</v>
      </c>
      <c r="AF3957" t="str">
        <f t="shared" si="432"/>
        <v>No</v>
      </c>
      <c r="AG3957">
        <f t="shared" ca="1" si="433"/>
        <v>555</v>
      </c>
      <c r="AH3957" t="str">
        <f ca="1">IF(OR(V3957="",AG3957=""),"Yes",IF(AG3957&gt;Config!$B$41,"Yes","No"))</f>
        <v>Yes</v>
      </c>
    </row>
    <row r="3958" spans="1:34" x14ac:dyDescent="0.25">
      <c r="A3958" s="1" t="s">
        <v>27091</v>
      </c>
      <c r="B3958" s="1" t="s">
        <v>1241</v>
      </c>
      <c r="C3958" s="1" t="s">
        <v>499</v>
      </c>
      <c r="D3958" s="1" t="s">
        <v>21641</v>
      </c>
      <c r="E3958" s="1" t="s">
        <v>35547</v>
      </c>
      <c r="F3958" s="1" t="s">
        <v>35548</v>
      </c>
      <c r="G3958" t="str">
        <f t="shared" si="427"/>
        <v>Valid</v>
      </c>
      <c r="H3958" s="1" t="s">
        <v>27092</v>
      </c>
      <c r="I3958" t="str" cm="1">
        <f t="array" ref="I3958">IF(OR(TRIM(H3958)="",ISNUMBER(SEARCH("#",H3958)),AA3958&lt;Config!$B$8,SUMPRODUCT(--ISNUMBER(SEARCH({"a";"b";"c";"d";"e";"f";"g";"h";"i";"j";"k";"l";"m";"n";"o";"p";"q";"r";"s";"t";"u";"v";"w";"x";"y";"z"},H3958)))&gt;0),"Invalid","Valid")</f>
        <v>Valid</v>
      </c>
      <c r="J3958" s="1" t="s">
        <v>27093</v>
      </c>
      <c r="K3958" s="1" t="s">
        <v>425</v>
      </c>
      <c r="L3958" s="1" t="s">
        <v>164</v>
      </c>
      <c r="M3958" s="1" t="s">
        <v>33827</v>
      </c>
      <c r="N3958" s="1" t="s">
        <v>148</v>
      </c>
      <c r="O3958" s="1" t="s">
        <v>52</v>
      </c>
      <c r="P3958" t="s">
        <v>314</v>
      </c>
      <c r="Q3958" s="1" t="s">
        <v>315</v>
      </c>
      <c r="R3958" s="1" t="s">
        <v>316</v>
      </c>
      <c r="S3958" s="1" t="s">
        <v>255</v>
      </c>
      <c r="T3958" s="1" t="s">
        <v>27094</v>
      </c>
      <c r="U3958" s="1" t="s">
        <v>1239</v>
      </c>
      <c r="V3958" s="1" t="s">
        <v>10973</v>
      </c>
      <c r="W3958" s="1" t="s">
        <v>384</v>
      </c>
      <c r="X3958" t="str">
        <f t="shared" si="428"/>
        <v>Complete</v>
      </c>
      <c r="Y3958">
        <f>MAX(0,100-IF(G3958="Invalid",Config!$B$5,0)-IF(I3958="Invalid",Config!$B$6,0)-IF(X3958="Incomplete",Config!$B$7,0)-IF(AF3958="Yes",Config!$B$37,0))</f>
        <v>100</v>
      </c>
      <c r="Z3958" s="1">
        <f>IF(OR(TRIM(B3958)="",COUNTIF(Config!$B$15:$B$19,B3958)&gt;0),1,0)+IF(OR(TRIM(C3958)="",COUNTIF(Config!$B$15:$B$19,C3958)&gt;0),1,0)+IF(OR(TRIM(F3958)="",COUNTIF(Config!$B$15:$B$19,F3958)&gt;0),1,0)+IF(OR(TRIM(H3958)="",COUNTIF(Config!$B$15:$B$19,H3958)&gt;0),1,0)+IF(OR(TRIM(E3958)="",COUNTIF(Config!$B$15:$B$19,E3958)&gt;0),1,0)+IF(OR(TRIM(K3958)="",COUNTIF(Config!$B$15:$B$19,K3958)&gt;0),1,0)+IF(OR(TRIM(P3958)="",COUNTIF(Config!$B$15:$B$19,P3958)&gt;0),1,0)+IF(OR(TRIM(R3958)="",COUNTIF(Config!$B$15:$B$19,R3958)&gt;0),1,0)</f>
        <v>0</v>
      </c>
      <c r="AA3958" s="1" cm="1">
        <f t="array" ref="AA3958">SUMPRODUCT(LEN(H3958)-LEN(SUBSTITUTE(H3958,{"0";"1";"2";"3";"4";"5";"6";"7";"8";"9"},"")))</f>
        <v>12</v>
      </c>
      <c r="AC3958" t="str">
        <f t="shared" si="429"/>
        <v/>
      </c>
      <c r="AD3958">
        <f t="shared" si="430"/>
        <v>1</v>
      </c>
      <c r="AE3958">
        <f t="shared" si="431"/>
        <v>1</v>
      </c>
      <c r="AF3958" t="str">
        <f t="shared" si="432"/>
        <v>No</v>
      </c>
      <c r="AG3958">
        <f t="shared" ca="1" si="433"/>
        <v>85</v>
      </c>
      <c r="AH3958" t="str">
        <f ca="1">IF(OR(V3958="",AG3958=""),"Yes",IF(AG3958&gt;Config!$B$41,"Yes","No"))</f>
        <v>No</v>
      </c>
    </row>
    <row r="3959" spans="1:34" x14ac:dyDescent="0.25">
      <c r="A3959" s="1" t="s">
        <v>27095</v>
      </c>
      <c r="B3959" s="1" t="s">
        <v>2095</v>
      </c>
      <c r="C3959" s="1" t="s">
        <v>1400</v>
      </c>
      <c r="D3959" s="1" t="s">
        <v>24247</v>
      </c>
      <c r="E3959" s="1" t="s">
        <v>34294</v>
      </c>
      <c r="F3959" s="1" t="s">
        <v>27096</v>
      </c>
      <c r="G3959" t="str">
        <f t="shared" si="427"/>
        <v>Valid</v>
      </c>
      <c r="H3959" s="1" t="s">
        <v>27097</v>
      </c>
      <c r="I3959" t="str" cm="1">
        <f t="array" ref="I3959">IF(OR(TRIM(H3959)="",ISNUMBER(SEARCH("#",H3959)),AA3959&lt;Config!$B$8,SUMPRODUCT(--ISNUMBER(SEARCH({"a";"b";"c";"d";"e";"f";"g";"h";"i";"j";"k";"l";"m";"n";"o";"p";"q";"r";"s";"t";"u";"v";"w";"x";"y";"z"},H3959)))&gt;0),"Invalid","Valid")</f>
        <v>Valid</v>
      </c>
      <c r="J3959" s="1" t="s">
        <v>27098</v>
      </c>
      <c r="K3959" s="1" t="s">
        <v>625</v>
      </c>
      <c r="L3959" s="1" t="s">
        <v>450</v>
      </c>
      <c r="M3959" s="1" t="s">
        <v>50</v>
      </c>
      <c r="N3959" s="1" t="s">
        <v>86</v>
      </c>
      <c r="O3959" s="1" t="s">
        <v>196</v>
      </c>
      <c r="P3959" t="s">
        <v>53</v>
      </c>
      <c r="Q3959" s="1" t="s">
        <v>181</v>
      </c>
      <c r="R3959" s="1" t="s">
        <v>198</v>
      </c>
      <c r="S3959" s="1" t="s">
        <v>27099</v>
      </c>
      <c r="T3959" s="1" t="s">
        <v>27100</v>
      </c>
      <c r="U3959" s="1" t="s">
        <v>11600</v>
      </c>
      <c r="V3959" s="1" t="s">
        <v>1424</v>
      </c>
      <c r="W3959" s="1" t="s">
        <v>94</v>
      </c>
      <c r="X3959" t="str">
        <f t="shared" si="428"/>
        <v>Complete</v>
      </c>
      <c r="Y3959">
        <f>MAX(0,100-IF(G3959="Invalid",Config!$B$5,0)-IF(I3959="Invalid",Config!$B$6,0)-IF(X3959="Incomplete",Config!$B$7,0)-IF(AF3959="Yes",Config!$B$37,0))</f>
        <v>100</v>
      </c>
      <c r="Z3959" s="1">
        <f>IF(OR(TRIM(B3959)="",COUNTIF(Config!$B$15:$B$19,B3959)&gt;0),1,0)+IF(OR(TRIM(C3959)="",COUNTIF(Config!$B$15:$B$19,C3959)&gt;0),1,0)+IF(OR(TRIM(F3959)="",COUNTIF(Config!$B$15:$B$19,F3959)&gt;0),1,0)+IF(OR(TRIM(H3959)="",COUNTIF(Config!$B$15:$B$19,H3959)&gt;0),1,0)+IF(OR(TRIM(E3959)="",COUNTIF(Config!$B$15:$B$19,E3959)&gt;0),1,0)+IF(OR(TRIM(K3959)="",COUNTIF(Config!$B$15:$B$19,K3959)&gt;0),1,0)+IF(OR(TRIM(P3959)="",COUNTIF(Config!$B$15:$B$19,P3959)&gt;0),1,0)+IF(OR(TRIM(R3959)="",COUNTIF(Config!$B$15:$B$19,R3959)&gt;0),1,0)</f>
        <v>0</v>
      </c>
      <c r="AA3959" s="1" cm="1">
        <f t="array" ref="AA3959">SUMPRODUCT(LEN(H3959)-LEN(SUBSTITUTE(H3959,{"0";"1";"2";"3";"4";"5";"6";"7";"8";"9"},"")))</f>
        <v>12</v>
      </c>
      <c r="AC3959" t="str">
        <f t="shared" si="429"/>
        <v/>
      </c>
      <c r="AD3959">
        <f t="shared" si="430"/>
        <v>1</v>
      </c>
      <c r="AE3959">
        <f t="shared" si="431"/>
        <v>1</v>
      </c>
      <c r="AF3959" t="str">
        <f t="shared" si="432"/>
        <v>No</v>
      </c>
      <c r="AG3959">
        <f t="shared" ca="1" si="433"/>
        <v>184</v>
      </c>
      <c r="AH3959" t="str">
        <f ca="1">IF(OR(V3959="",AG3959=""),"Yes",IF(AG3959&gt;Config!$B$41,"Yes","No"))</f>
        <v>No</v>
      </c>
    </row>
    <row r="3960" spans="1:34" x14ac:dyDescent="0.25">
      <c r="A3960" s="1" t="s">
        <v>27101</v>
      </c>
      <c r="B3960" s="1" t="s">
        <v>204</v>
      </c>
      <c r="C3960" s="1" t="s">
        <v>78</v>
      </c>
      <c r="D3960" s="1" t="s">
        <v>27102</v>
      </c>
      <c r="E3960" s="1" t="s">
        <v>35549</v>
      </c>
      <c r="F3960" s="1" t="s">
        <v>27103</v>
      </c>
      <c r="G3960" t="str">
        <f t="shared" si="427"/>
        <v>Valid</v>
      </c>
      <c r="H3960" s="1" t="s">
        <v>27104</v>
      </c>
      <c r="I3960" t="str" cm="1">
        <f t="array" ref="I3960">IF(OR(TRIM(H3960)="",ISNUMBER(SEARCH("#",H3960)),AA3960&lt;Config!$B$8,SUMPRODUCT(--ISNUMBER(SEARCH({"a";"b";"c";"d";"e";"f";"g";"h";"i";"j";"k";"l";"m";"n";"o";"p";"q";"r";"s";"t";"u";"v";"w";"x";"y";"z"},H3960)))&gt;0),"Invalid","Valid")</f>
        <v>Valid</v>
      </c>
      <c r="J3960" s="1" t="s">
        <v>27105</v>
      </c>
      <c r="K3960" s="1" t="s">
        <v>625</v>
      </c>
      <c r="L3960" s="1" t="s">
        <v>49</v>
      </c>
      <c r="M3960" s="1" t="s">
        <v>235</v>
      </c>
      <c r="N3960" s="1" t="s">
        <v>148</v>
      </c>
      <c r="O3960" s="1" t="s">
        <v>69</v>
      </c>
      <c r="P3960" t="s">
        <v>104</v>
      </c>
      <c r="Q3960" s="1" t="s">
        <v>732</v>
      </c>
      <c r="R3960" s="1" t="s">
        <v>105</v>
      </c>
      <c r="S3960" s="1" t="s">
        <v>17588</v>
      </c>
      <c r="T3960" s="1" t="s">
        <v>27106</v>
      </c>
      <c r="U3960" s="1" t="s">
        <v>1972</v>
      </c>
      <c r="V3960" s="1" t="s">
        <v>2512</v>
      </c>
      <c r="W3960" s="1" t="s">
        <v>186</v>
      </c>
      <c r="X3960" t="str">
        <f t="shared" si="428"/>
        <v>Complete</v>
      </c>
      <c r="Y3960">
        <f>MAX(0,100-IF(G3960="Invalid",Config!$B$5,0)-IF(I3960="Invalid",Config!$B$6,0)-IF(X3960="Incomplete",Config!$B$7,0)-IF(AF3960="Yes",Config!$B$37,0))</f>
        <v>100</v>
      </c>
      <c r="Z3960" s="1">
        <f>IF(OR(TRIM(B3960)="",COUNTIF(Config!$B$15:$B$19,B3960)&gt;0),1,0)+IF(OR(TRIM(C3960)="",COUNTIF(Config!$B$15:$B$19,C3960)&gt;0),1,0)+IF(OR(TRIM(F3960)="",COUNTIF(Config!$B$15:$B$19,F3960)&gt;0),1,0)+IF(OR(TRIM(H3960)="",COUNTIF(Config!$B$15:$B$19,H3960)&gt;0),1,0)+IF(OR(TRIM(E3960)="",COUNTIF(Config!$B$15:$B$19,E3960)&gt;0),1,0)+IF(OR(TRIM(K3960)="",COUNTIF(Config!$B$15:$B$19,K3960)&gt;0),1,0)+IF(OR(TRIM(P3960)="",COUNTIF(Config!$B$15:$B$19,P3960)&gt;0),1,0)+IF(OR(TRIM(R3960)="",COUNTIF(Config!$B$15:$B$19,R3960)&gt;0),1,0)</f>
        <v>0</v>
      </c>
      <c r="AA3960" s="1" cm="1">
        <f t="array" ref="AA3960">SUMPRODUCT(LEN(H3960)-LEN(SUBSTITUTE(H3960,{"0";"1";"2";"3";"4";"5";"6";"7";"8";"9"},"")))</f>
        <v>10</v>
      </c>
      <c r="AC3960" t="str">
        <f t="shared" si="429"/>
        <v/>
      </c>
      <c r="AD3960">
        <f t="shared" si="430"/>
        <v>1</v>
      </c>
      <c r="AE3960">
        <f t="shared" si="431"/>
        <v>1</v>
      </c>
      <c r="AF3960" t="str">
        <f t="shared" si="432"/>
        <v>No</v>
      </c>
      <c r="AG3960">
        <f t="shared" ca="1" si="433"/>
        <v>285</v>
      </c>
      <c r="AH3960" t="str">
        <f ca="1">IF(OR(V3960="",AG3960=""),"Yes",IF(AG3960&gt;Config!$B$41,"Yes","No"))</f>
        <v>No</v>
      </c>
    </row>
    <row r="3961" spans="1:34" x14ac:dyDescent="0.25">
      <c r="A3961" s="1" t="s">
        <v>27107</v>
      </c>
      <c r="B3961" s="1" t="s">
        <v>1015</v>
      </c>
      <c r="C3961" s="1" t="s">
        <v>566</v>
      </c>
      <c r="D3961" s="1" t="s">
        <v>27108</v>
      </c>
      <c r="E3961" s="1" t="s">
        <v>477</v>
      </c>
      <c r="F3961" s="1" t="s">
        <v>27109</v>
      </c>
      <c r="G3961" t="str">
        <f t="shared" si="427"/>
        <v>Valid</v>
      </c>
      <c r="H3961" s="1" t="s">
        <v>27110</v>
      </c>
      <c r="I3961" t="str" cm="1">
        <f t="array" ref="I3961">IF(OR(TRIM(H3961)="",ISNUMBER(SEARCH("#",H3961)),AA3961&lt;Config!$B$8,SUMPRODUCT(--ISNUMBER(SEARCH({"a";"b";"c";"d";"e";"f";"g";"h";"i";"j";"k";"l";"m";"n";"o";"p";"q";"r";"s";"t";"u";"v";"w";"x";"y";"z"},H3961)))&gt;0),"Invalid","Valid")</f>
        <v>Valid</v>
      </c>
      <c r="J3961" s="1" t="s">
        <v>27111</v>
      </c>
      <c r="K3961" s="1" t="s">
        <v>625</v>
      </c>
      <c r="L3961" s="1" t="s">
        <v>49</v>
      </c>
      <c r="M3961" s="1" t="s">
        <v>85</v>
      </c>
      <c r="N3961" s="1" t="s">
        <v>713</v>
      </c>
      <c r="O3961" s="1" t="s">
        <v>196</v>
      </c>
      <c r="P3961" t="s">
        <v>314</v>
      </c>
      <c r="Q3961" s="1" t="s">
        <v>663</v>
      </c>
      <c r="R3961" s="1" t="s">
        <v>316</v>
      </c>
      <c r="S3961" s="1" t="s">
        <v>27112</v>
      </c>
      <c r="T3961" s="1" t="s">
        <v>27113</v>
      </c>
      <c r="U3961" s="1" t="s">
        <v>20865</v>
      </c>
      <c r="V3961" s="1" t="s">
        <v>2943</v>
      </c>
      <c r="W3961" s="1" t="s">
        <v>75</v>
      </c>
      <c r="X3961" t="str">
        <f t="shared" si="428"/>
        <v>Complete</v>
      </c>
      <c r="Y3961">
        <f>MAX(0,100-IF(G3961="Invalid",Config!$B$5,0)-IF(I3961="Invalid",Config!$B$6,0)-IF(X3961="Incomplete",Config!$B$7,0)-IF(AF3961="Yes",Config!$B$37,0))</f>
        <v>100</v>
      </c>
      <c r="Z3961" s="1">
        <f>IF(OR(TRIM(B3961)="",COUNTIF(Config!$B$15:$B$19,B3961)&gt;0),1,0)+IF(OR(TRIM(C3961)="",COUNTIF(Config!$B$15:$B$19,C3961)&gt;0),1,0)+IF(OR(TRIM(F3961)="",COUNTIF(Config!$B$15:$B$19,F3961)&gt;0),1,0)+IF(OR(TRIM(H3961)="",COUNTIF(Config!$B$15:$B$19,H3961)&gt;0),1,0)+IF(OR(TRIM(E3961)="",COUNTIF(Config!$B$15:$B$19,E3961)&gt;0),1,0)+IF(OR(TRIM(K3961)="",COUNTIF(Config!$B$15:$B$19,K3961)&gt;0),1,0)+IF(OR(TRIM(P3961)="",COUNTIF(Config!$B$15:$B$19,P3961)&gt;0),1,0)+IF(OR(TRIM(R3961)="",COUNTIF(Config!$B$15:$B$19,R3961)&gt;0),1,0)</f>
        <v>0</v>
      </c>
      <c r="AA3961" s="1" cm="1">
        <f t="array" ref="AA3961">SUMPRODUCT(LEN(H3961)-LEN(SUBSTITUTE(H3961,{"0";"1";"2";"3";"4";"5";"6";"7";"8";"9"},"")))</f>
        <v>12</v>
      </c>
      <c r="AC3961" t="str">
        <f t="shared" si="429"/>
        <v/>
      </c>
      <c r="AD3961">
        <f t="shared" si="430"/>
        <v>1</v>
      </c>
      <c r="AE3961">
        <f t="shared" si="431"/>
        <v>1</v>
      </c>
      <c r="AF3961" t="str">
        <f t="shared" si="432"/>
        <v>No</v>
      </c>
      <c r="AG3961">
        <f t="shared" ca="1" si="433"/>
        <v>568</v>
      </c>
      <c r="AH3961" t="str">
        <f ca="1">IF(OR(V3961="",AG3961=""),"Yes",IF(AG3961&gt;Config!$B$41,"Yes","No"))</f>
        <v>Yes</v>
      </c>
    </row>
    <row r="3962" spans="1:34" x14ac:dyDescent="0.25">
      <c r="A3962" s="1" t="s">
        <v>27114</v>
      </c>
      <c r="B3962" s="1" t="s">
        <v>898</v>
      </c>
      <c r="C3962" s="1" t="s">
        <v>489</v>
      </c>
      <c r="D3962" s="1" t="s">
        <v>27115</v>
      </c>
      <c r="E3962" s="1" t="s">
        <v>33829</v>
      </c>
      <c r="F3962" s="1" t="s">
        <v>27116</v>
      </c>
      <c r="G3962" t="str">
        <f t="shared" si="427"/>
        <v>Valid</v>
      </c>
      <c r="H3962" s="1" t="s">
        <v>27117</v>
      </c>
      <c r="I3962" t="str" cm="1">
        <f t="array" ref="I3962">IF(OR(TRIM(H3962)="",ISNUMBER(SEARCH("#",H3962)),AA3962&lt;Config!$B$8,SUMPRODUCT(--ISNUMBER(SEARCH({"a";"b";"c";"d";"e";"f";"g";"h";"i";"j";"k";"l";"m";"n";"o";"p";"q";"r";"s";"t";"u";"v";"w";"x";"y";"z"},H3962)))&gt;0),"Invalid","Valid")</f>
        <v>Valid</v>
      </c>
      <c r="J3962" s="1" t="s">
        <v>27118</v>
      </c>
      <c r="K3962" s="1" t="s">
        <v>1001</v>
      </c>
      <c r="L3962" s="1" t="s">
        <v>164</v>
      </c>
      <c r="M3962" s="1" t="s">
        <v>391</v>
      </c>
      <c r="N3962" s="1" t="s">
        <v>31</v>
      </c>
      <c r="O3962" s="1" t="s">
        <v>180</v>
      </c>
      <c r="P3962" t="s">
        <v>344</v>
      </c>
      <c r="Q3962" s="1" t="s">
        <v>971</v>
      </c>
      <c r="R3962" s="1" t="s">
        <v>1200</v>
      </c>
      <c r="S3962" s="1" t="s">
        <v>21977</v>
      </c>
      <c r="T3962" s="1" t="s">
        <v>27119</v>
      </c>
      <c r="U3962" s="1" t="s">
        <v>1726</v>
      </c>
      <c r="V3962" s="1" t="s">
        <v>362</v>
      </c>
      <c r="W3962" s="1" t="s">
        <v>94</v>
      </c>
      <c r="X3962" t="str">
        <f t="shared" si="428"/>
        <v>Incomplete</v>
      </c>
      <c r="Y3962">
        <f>MAX(0,100-IF(G3962="Invalid",Config!$B$5,0)-IF(I3962="Invalid",Config!$B$6,0)-IF(X3962="Incomplete",Config!$B$7,0)-IF(AF3962="Yes",Config!$B$37,0))</f>
        <v>60</v>
      </c>
      <c r="Z3962" s="1">
        <f>IF(OR(TRIM(B3962)="",COUNTIF(Config!$B$15:$B$19,B3962)&gt;0),1,0)+IF(OR(TRIM(C3962)="",COUNTIF(Config!$B$15:$B$19,C3962)&gt;0),1,0)+IF(OR(TRIM(F3962)="",COUNTIF(Config!$B$15:$B$19,F3962)&gt;0),1,0)+IF(OR(TRIM(H3962)="",COUNTIF(Config!$B$15:$B$19,H3962)&gt;0),1,0)+IF(OR(TRIM(E3962)="",COUNTIF(Config!$B$15:$B$19,E3962)&gt;0),1,0)+IF(OR(TRIM(K3962)="",COUNTIF(Config!$B$15:$B$19,K3962)&gt;0),1,0)+IF(OR(TRIM(P3962)="",COUNTIF(Config!$B$15:$B$19,P3962)&gt;0),1,0)+IF(OR(TRIM(R3962)="",COUNTIF(Config!$B$15:$B$19,R3962)&gt;0),1,0)</f>
        <v>1</v>
      </c>
      <c r="AA3962" s="1" cm="1">
        <f t="array" ref="AA3962">SUMPRODUCT(LEN(H3962)-LEN(SUBSTITUTE(H3962,{"0";"1";"2";"3";"4";"5";"6";"7";"8";"9"},"")))</f>
        <v>11</v>
      </c>
      <c r="AC3962" t="str">
        <f t="shared" si="429"/>
        <v>Incomplete Profile</v>
      </c>
      <c r="AD3962">
        <f t="shared" si="430"/>
        <v>1</v>
      </c>
      <c r="AE3962">
        <f t="shared" si="431"/>
        <v>1</v>
      </c>
      <c r="AF3962" t="str">
        <f t="shared" si="432"/>
        <v>No</v>
      </c>
      <c r="AG3962">
        <f t="shared" ca="1" si="433"/>
        <v>284</v>
      </c>
      <c r="AH3962" t="str">
        <f ca="1">IF(OR(V3962="",AG3962=""),"Yes",IF(AG3962&gt;Config!$B$41,"Yes","No"))</f>
        <v>No</v>
      </c>
    </row>
    <row r="3963" spans="1:34" x14ac:dyDescent="0.25">
      <c r="A3963" s="1" t="s">
        <v>27120</v>
      </c>
      <c r="B3963" s="1" t="s">
        <v>1241</v>
      </c>
      <c r="C3963" s="1" t="s">
        <v>1806</v>
      </c>
      <c r="D3963" s="1" t="s">
        <v>27121</v>
      </c>
      <c r="E3963" s="1" t="s">
        <v>34270</v>
      </c>
      <c r="F3963" s="1" t="s">
        <v>27122</v>
      </c>
      <c r="G3963" t="str">
        <f t="shared" si="427"/>
        <v>Valid</v>
      </c>
      <c r="H3963" s="1" t="s">
        <v>27123</v>
      </c>
      <c r="I3963" t="str" cm="1">
        <f t="array" ref="I3963">IF(OR(TRIM(H3963)="",ISNUMBER(SEARCH("#",H3963)),AA3963&lt;Config!$B$8,SUMPRODUCT(--ISNUMBER(SEARCH({"a";"b";"c";"d";"e";"f";"g";"h";"i";"j";"k";"l";"m";"n";"o";"p";"q";"r";"s";"t";"u";"v";"w";"x";"y";"z"},H3963)))&gt;0),"Invalid","Valid")</f>
        <v>Valid</v>
      </c>
      <c r="J3963" s="1" t="s">
        <v>950</v>
      </c>
      <c r="K3963" s="1" t="s">
        <v>28</v>
      </c>
      <c r="L3963" s="1" t="s">
        <v>164</v>
      </c>
      <c r="M3963" s="1" t="s">
        <v>118</v>
      </c>
      <c r="N3963" s="1" t="s">
        <v>224</v>
      </c>
      <c r="O3963" s="1" t="s">
        <v>69</v>
      </c>
      <c r="P3963" t="s">
        <v>87</v>
      </c>
      <c r="Q3963" s="1" t="s">
        <v>438</v>
      </c>
      <c r="R3963" s="1" t="s">
        <v>559</v>
      </c>
      <c r="S3963" s="1" t="s">
        <v>27124</v>
      </c>
      <c r="T3963" s="1" t="s">
        <v>27125</v>
      </c>
      <c r="U3963" s="1" t="s">
        <v>11473</v>
      </c>
      <c r="V3963" s="1" t="s">
        <v>6903</v>
      </c>
      <c r="W3963" s="1" t="s">
        <v>202</v>
      </c>
      <c r="X3963" t="str">
        <f t="shared" si="428"/>
        <v>Complete</v>
      </c>
      <c r="Y3963">
        <f>MAX(0,100-IF(G3963="Invalid",Config!$B$5,0)-IF(I3963="Invalid",Config!$B$6,0)-IF(X3963="Incomplete",Config!$B$7,0)-IF(AF3963="Yes",Config!$B$37,0))</f>
        <v>100</v>
      </c>
      <c r="Z3963" s="1">
        <f>IF(OR(TRIM(B3963)="",COUNTIF(Config!$B$15:$B$19,B3963)&gt;0),1,0)+IF(OR(TRIM(C3963)="",COUNTIF(Config!$B$15:$B$19,C3963)&gt;0),1,0)+IF(OR(TRIM(F3963)="",COUNTIF(Config!$B$15:$B$19,F3963)&gt;0),1,0)+IF(OR(TRIM(H3963)="",COUNTIF(Config!$B$15:$B$19,H3963)&gt;0),1,0)+IF(OR(TRIM(E3963)="",COUNTIF(Config!$B$15:$B$19,E3963)&gt;0),1,0)+IF(OR(TRIM(K3963)="",COUNTIF(Config!$B$15:$B$19,K3963)&gt;0),1,0)+IF(OR(TRIM(P3963)="",COUNTIF(Config!$B$15:$B$19,P3963)&gt;0),1,0)+IF(OR(TRIM(R3963)="",COUNTIF(Config!$B$15:$B$19,R3963)&gt;0),1,0)</f>
        <v>0</v>
      </c>
      <c r="AA3963" s="1" cm="1">
        <f t="array" ref="AA3963">SUMPRODUCT(LEN(H3963)-LEN(SUBSTITUTE(H3963,{"0";"1";"2";"3";"4";"5";"6";"7";"8";"9"},"")))</f>
        <v>10</v>
      </c>
      <c r="AC3963" t="str">
        <f t="shared" si="429"/>
        <v/>
      </c>
      <c r="AD3963">
        <f t="shared" si="430"/>
        <v>1</v>
      </c>
      <c r="AE3963">
        <f t="shared" si="431"/>
        <v>1</v>
      </c>
      <c r="AF3963" t="str">
        <f t="shared" si="432"/>
        <v>No</v>
      </c>
      <c r="AG3963">
        <f t="shared" ca="1" si="433"/>
        <v>126</v>
      </c>
      <c r="AH3963" t="str">
        <f ca="1">IF(OR(V3963="",AG3963=""),"Yes",IF(AG3963&gt;Config!$B$41,"Yes","No"))</f>
        <v>No</v>
      </c>
    </row>
    <row r="3964" spans="1:34" x14ac:dyDescent="0.25">
      <c r="A3964" s="1" t="s">
        <v>27126</v>
      </c>
      <c r="B3964" s="1" t="s">
        <v>898</v>
      </c>
      <c r="C3964" s="1" t="s">
        <v>230</v>
      </c>
      <c r="D3964" s="1" t="s">
        <v>27127</v>
      </c>
      <c r="E3964" s="1" t="s">
        <v>191</v>
      </c>
      <c r="F3964" s="1" t="s">
        <v>27128</v>
      </c>
      <c r="G3964" t="str">
        <f t="shared" si="427"/>
        <v>Valid</v>
      </c>
      <c r="H3964" s="1" t="s">
        <v>27129</v>
      </c>
      <c r="I3964" t="str" cm="1">
        <f t="array" ref="I3964">IF(OR(TRIM(H3964)="",ISNUMBER(SEARCH("#",H3964)),AA3964&lt;Config!$B$8,SUMPRODUCT(--ISNUMBER(SEARCH({"a";"b";"c";"d";"e";"f";"g";"h";"i";"j";"k";"l";"m";"n";"o";"p";"q";"r";"s";"t";"u";"v";"w";"x";"y";"z"},H3964)))&gt;0),"Invalid","Valid")</f>
        <v>Valid</v>
      </c>
      <c r="J3964" s="1" t="s">
        <v>27130</v>
      </c>
      <c r="K3964" s="1" t="s">
        <v>369</v>
      </c>
      <c r="L3964" s="1" t="s">
        <v>84</v>
      </c>
      <c r="M3964" s="1" t="s">
        <v>343</v>
      </c>
      <c r="N3964" s="1" t="s">
        <v>224</v>
      </c>
      <c r="O3964" s="1" t="s">
        <v>180</v>
      </c>
      <c r="P3964" t="s">
        <v>53</v>
      </c>
      <c r="Q3964" s="1" t="s">
        <v>55</v>
      </c>
      <c r="R3964" s="1" t="s">
        <v>70</v>
      </c>
      <c r="S3964" s="1" t="s">
        <v>18433</v>
      </c>
      <c r="T3964" s="1" t="s">
        <v>27131</v>
      </c>
      <c r="U3964" s="1" t="s">
        <v>7286</v>
      </c>
      <c r="V3964" s="1" t="s">
        <v>1760</v>
      </c>
      <c r="W3964" s="1" t="s">
        <v>60</v>
      </c>
      <c r="X3964" t="str">
        <f t="shared" si="428"/>
        <v>Complete</v>
      </c>
      <c r="Y3964">
        <f>MAX(0,100-IF(G3964="Invalid",Config!$B$5,0)-IF(I3964="Invalid",Config!$B$6,0)-IF(X3964="Incomplete",Config!$B$7,0)-IF(AF3964="Yes",Config!$B$37,0))</f>
        <v>100</v>
      </c>
      <c r="Z3964" s="1">
        <f>IF(OR(TRIM(B3964)="",COUNTIF(Config!$B$15:$B$19,B3964)&gt;0),1,0)+IF(OR(TRIM(C3964)="",COUNTIF(Config!$B$15:$B$19,C3964)&gt;0),1,0)+IF(OR(TRIM(F3964)="",COUNTIF(Config!$B$15:$B$19,F3964)&gt;0),1,0)+IF(OR(TRIM(H3964)="",COUNTIF(Config!$B$15:$B$19,H3964)&gt;0),1,0)+IF(OR(TRIM(E3964)="",COUNTIF(Config!$B$15:$B$19,E3964)&gt;0),1,0)+IF(OR(TRIM(K3964)="",COUNTIF(Config!$B$15:$B$19,K3964)&gt;0),1,0)+IF(OR(TRIM(P3964)="",COUNTIF(Config!$B$15:$B$19,P3964)&gt;0),1,0)+IF(OR(TRIM(R3964)="",COUNTIF(Config!$B$15:$B$19,R3964)&gt;0),1,0)</f>
        <v>0</v>
      </c>
      <c r="AA3964" s="1" cm="1">
        <f t="array" ref="AA3964">SUMPRODUCT(LEN(H3964)-LEN(SUBSTITUTE(H3964,{"0";"1";"2";"3";"4";"5";"6";"7";"8";"9"},"")))</f>
        <v>12</v>
      </c>
      <c r="AC3964" t="str">
        <f t="shared" si="429"/>
        <v/>
      </c>
      <c r="AD3964">
        <f t="shared" si="430"/>
        <v>1</v>
      </c>
      <c r="AE3964">
        <f t="shared" si="431"/>
        <v>1</v>
      </c>
      <c r="AF3964" t="str">
        <f t="shared" si="432"/>
        <v>No</v>
      </c>
      <c r="AG3964">
        <f t="shared" ca="1" si="433"/>
        <v>263</v>
      </c>
      <c r="AH3964" t="str">
        <f ca="1">IF(OR(V3964="",AG3964=""),"Yes",IF(AG3964&gt;Config!$B$41,"Yes","No"))</f>
        <v>No</v>
      </c>
    </row>
    <row r="3965" spans="1:34" x14ac:dyDescent="0.25">
      <c r="A3965" s="1" t="s">
        <v>27132</v>
      </c>
      <c r="B3965" s="1" t="s">
        <v>1957</v>
      </c>
      <c r="C3965" s="1" t="s">
        <v>861</v>
      </c>
      <c r="D3965" s="1" t="s">
        <v>27133</v>
      </c>
      <c r="E3965" s="1" t="s">
        <v>35343</v>
      </c>
      <c r="F3965" s="1" t="s">
        <v>2334</v>
      </c>
      <c r="G3965" t="str">
        <f t="shared" si="427"/>
        <v>Valid</v>
      </c>
      <c r="H3965" s="1" t="s">
        <v>27134</v>
      </c>
      <c r="I3965" t="str" cm="1">
        <f t="array" ref="I3965">IF(OR(TRIM(H3965)="",ISNUMBER(SEARCH("#",H3965)),AA3965&lt;Config!$B$8,SUMPRODUCT(--ISNUMBER(SEARCH({"a";"b";"c";"d";"e";"f";"g";"h";"i";"j";"k";"l";"m";"n";"o";"p";"q";"r";"s";"t";"u";"v";"w";"x";"y";"z"},H3965)))&gt;0),"Invalid","Valid")</f>
        <v>Valid</v>
      </c>
      <c r="J3965" s="1" t="s">
        <v>27135</v>
      </c>
      <c r="K3965" s="1" t="s">
        <v>264</v>
      </c>
      <c r="L3965" s="1" t="s">
        <v>265</v>
      </c>
      <c r="M3965" s="1" t="s">
        <v>135</v>
      </c>
      <c r="N3965" s="1" t="s">
        <v>252</v>
      </c>
      <c r="O3965" s="1" t="s">
        <v>196</v>
      </c>
      <c r="P3965" t="s">
        <v>104</v>
      </c>
      <c r="Q3965" s="1" t="s">
        <v>732</v>
      </c>
      <c r="R3965" s="1" t="s">
        <v>106</v>
      </c>
      <c r="S3965" s="1" t="s">
        <v>27136</v>
      </c>
      <c r="T3965" s="1" t="s">
        <v>27137</v>
      </c>
      <c r="U3965" s="1" t="s">
        <v>4283</v>
      </c>
      <c r="V3965" s="1" t="s">
        <v>1751</v>
      </c>
      <c r="W3965" s="1" t="s">
        <v>125</v>
      </c>
      <c r="X3965" t="str">
        <f t="shared" si="428"/>
        <v>Complete</v>
      </c>
      <c r="Y3965">
        <f>MAX(0,100-IF(G3965="Invalid",Config!$B$5,0)-IF(I3965="Invalid",Config!$B$6,0)-IF(X3965="Incomplete",Config!$B$7,0)-IF(AF3965="Yes",Config!$B$37,0))</f>
        <v>75</v>
      </c>
      <c r="Z3965" s="1">
        <f>IF(OR(TRIM(B3965)="",COUNTIF(Config!$B$15:$B$19,B3965)&gt;0),1,0)+IF(OR(TRIM(C3965)="",COUNTIF(Config!$B$15:$B$19,C3965)&gt;0),1,0)+IF(OR(TRIM(F3965)="",COUNTIF(Config!$B$15:$B$19,F3965)&gt;0),1,0)+IF(OR(TRIM(H3965)="",COUNTIF(Config!$B$15:$B$19,H3965)&gt;0),1,0)+IF(OR(TRIM(E3965)="",COUNTIF(Config!$B$15:$B$19,E3965)&gt;0),1,0)+IF(OR(TRIM(K3965)="",COUNTIF(Config!$B$15:$B$19,K3965)&gt;0),1,0)+IF(OR(TRIM(P3965)="",COUNTIF(Config!$B$15:$B$19,P3965)&gt;0),1,0)+IF(OR(TRIM(R3965)="",COUNTIF(Config!$B$15:$B$19,R3965)&gt;0),1,0)</f>
        <v>0</v>
      </c>
      <c r="AA3965" s="1" cm="1">
        <f t="array" ref="AA3965">SUMPRODUCT(LEN(H3965)-LEN(SUBSTITUTE(H3965,{"0";"1";"2";"3";"4";"5";"6";"7";"8";"9"},"")))</f>
        <v>10</v>
      </c>
      <c r="AC3965" t="str">
        <f t="shared" si="429"/>
        <v>Potential Duplicate</v>
      </c>
      <c r="AD3965">
        <f t="shared" si="430"/>
        <v>2</v>
      </c>
      <c r="AE3965">
        <f t="shared" si="431"/>
        <v>1</v>
      </c>
      <c r="AF3965" t="str">
        <f t="shared" si="432"/>
        <v>Yes</v>
      </c>
      <c r="AG3965">
        <f t="shared" ca="1" si="433"/>
        <v>667</v>
      </c>
      <c r="AH3965" t="str">
        <f ca="1">IF(OR(V3965="",AG3965=""),"Yes",IF(AG3965&gt;Config!$B$41,"Yes","No"))</f>
        <v>Yes</v>
      </c>
    </row>
    <row r="3966" spans="1:34" x14ac:dyDescent="0.25">
      <c r="A3966" s="1" t="s">
        <v>27138</v>
      </c>
      <c r="B3966" s="1" t="s">
        <v>2374</v>
      </c>
      <c r="C3966" s="1" t="s">
        <v>1400</v>
      </c>
      <c r="D3966" s="1" t="s">
        <v>3005</v>
      </c>
      <c r="E3966" s="1" t="s">
        <v>33820</v>
      </c>
      <c r="F3966" s="1" t="s">
        <v>27139</v>
      </c>
      <c r="G3966" t="str">
        <f t="shared" si="427"/>
        <v>Valid</v>
      </c>
      <c r="H3966" s="1" t="s">
        <v>27140</v>
      </c>
      <c r="I3966" t="str" cm="1">
        <f t="array" ref="I3966">IF(OR(TRIM(H3966)="",ISNUMBER(SEARCH("#",H3966)),AA3966&lt;Config!$B$8,SUMPRODUCT(--ISNUMBER(SEARCH({"a";"b";"c";"d";"e";"f";"g";"h";"i";"j";"k";"l";"m";"n";"o";"p";"q";"r";"s";"t";"u";"v";"w";"x";"y";"z"},H3966)))&gt;0),"Invalid","Valid")</f>
        <v>Valid</v>
      </c>
      <c r="J3966" s="1" t="s">
        <v>27141</v>
      </c>
      <c r="K3966" s="1" t="s">
        <v>210</v>
      </c>
      <c r="L3966" s="1" t="s">
        <v>450</v>
      </c>
      <c r="M3966" s="1" t="s">
        <v>517</v>
      </c>
      <c r="N3966" s="1" t="s">
        <v>68</v>
      </c>
      <c r="O3966" s="1" t="s">
        <v>69</v>
      </c>
      <c r="P3966" t="s">
        <v>87</v>
      </c>
      <c r="Q3966" s="1" t="s">
        <v>166</v>
      </c>
      <c r="R3966" s="1" t="s">
        <v>89</v>
      </c>
      <c r="S3966" s="1" t="s">
        <v>27142</v>
      </c>
      <c r="T3966" s="1" t="s">
        <v>27143</v>
      </c>
      <c r="U3966" s="1" t="s">
        <v>27144</v>
      </c>
      <c r="V3966" s="1" t="s">
        <v>140</v>
      </c>
      <c r="W3966" s="1" t="s">
        <v>33823</v>
      </c>
      <c r="X3966" t="str">
        <f t="shared" si="428"/>
        <v>Complete</v>
      </c>
      <c r="Y3966">
        <f>MAX(0,100-IF(G3966="Invalid",Config!$B$5,0)-IF(I3966="Invalid",Config!$B$6,0)-IF(X3966="Incomplete",Config!$B$7,0)-IF(AF3966="Yes",Config!$B$37,0))</f>
        <v>100</v>
      </c>
      <c r="Z3966" s="1">
        <f>IF(OR(TRIM(B3966)="",COUNTIF(Config!$B$15:$B$19,B3966)&gt;0),1,0)+IF(OR(TRIM(C3966)="",COUNTIF(Config!$B$15:$B$19,C3966)&gt;0),1,0)+IF(OR(TRIM(F3966)="",COUNTIF(Config!$B$15:$B$19,F3966)&gt;0),1,0)+IF(OR(TRIM(H3966)="",COUNTIF(Config!$B$15:$B$19,H3966)&gt;0),1,0)+IF(OR(TRIM(E3966)="",COUNTIF(Config!$B$15:$B$19,E3966)&gt;0),1,0)+IF(OR(TRIM(K3966)="",COUNTIF(Config!$B$15:$B$19,K3966)&gt;0),1,0)+IF(OR(TRIM(P3966)="",COUNTIF(Config!$B$15:$B$19,P3966)&gt;0),1,0)+IF(OR(TRIM(R3966)="",COUNTIF(Config!$B$15:$B$19,R3966)&gt;0),1,0)</f>
        <v>0</v>
      </c>
      <c r="AA3966" s="1" cm="1">
        <f t="array" ref="AA3966">SUMPRODUCT(LEN(H3966)-LEN(SUBSTITUTE(H3966,{"0";"1";"2";"3";"4";"5";"6";"7";"8";"9"},"")))</f>
        <v>11</v>
      </c>
      <c r="AC3966" t="str">
        <f t="shared" si="429"/>
        <v/>
      </c>
      <c r="AD3966">
        <f t="shared" si="430"/>
        <v>1</v>
      </c>
      <c r="AE3966">
        <f t="shared" si="431"/>
        <v>1</v>
      </c>
      <c r="AF3966" t="str">
        <f t="shared" si="432"/>
        <v>No</v>
      </c>
      <c r="AG3966">
        <f t="shared" ca="1" si="433"/>
        <v>37</v>
      </c>
      <c r="AH3966" t="str">
        <f ca="1">IF(OR(V3966="",AG3966=""),"Yes",IF(AG3966&gt;Config!$B$41,"Yes","No"))</f>
        <v>No</v>
      </c>
    </row>
    <row r="3967" spans="1:34" x14ac:dyDescent="0.25">
      <c r="A3967" s="1" t="s">
        <v>27145</v>
      </c>
      <c r="B3967" s="1" t="s">
        <v>1858</v>
      </c>
      <c r="C3967" s="1" t="s">
        <v>489</v>
      </c>
      <c r="D3967" s="1" t="s">
        <v>27146</v>
      </c>
      <c r="E3967" s="1" t="s">
        <v>642</v>
      </c>
      <c r="F3967" s="1" t="s">
        <v>27147</v>
      </c>
      <c r="G3967" t="str">
        <f t="shared" si="427"/>
        <v>Valid</v>
      </c>
      <c r="H3967" s="1" t="s">
        <v>27148</v>
      </c>
      <c r="I3967" t="str" cm="1">
        <f t="array" ref="I3967">IF(OR(TRIM(H3967)="",ISNUMBER(SEARCH("#",H3967)),AA3967&lt;Config!$B$8,SUMPRODUCT(--ISNUMBER(SEARCH({"a";"b";"c";"d";"e";"f";"g";"h";"i";"j";"k";"l";"m";"n";"o";"p";"q";"r";"s";"t";"u";"v";"w";"x";"y";"z"},H3967)))&gt;0),"Invalid","Valid")</f>
        <v>Valid</v>
      </c>
      <c r="J3967" s="1" t="s">
        <v>27149</v>
      </c>
      <c r="K3967" s="1" t="s">
        <v>287</v>
      </c>
      <c r="L3967" s="1" t="s">
        <v>49</v>
      </c>
      <c r="M3967" s="1" t="s">
        <v>33825</v>
      </c>
      <c r="N3967" s="1" t="s">
        <v>51</v>
      </c>
      <c r="O3967" s="1" t="s">
        <v>196</v>
      </c>
      <c r="P3967" t="s">
        <v>328</v>
      </c>
      <c r="Q3967" s="1" t="s">
        <v>329</v>
      </c>
      <c r="R3967" s="1" t="s">
        <v>392</v>
      </c>
      <c r="S3967" s="1" t="s">
        <v>5008</v>
      </c>
      <c r="T3967" s="1" t="s">
        <v>27150</v>
      </c>
      <c r="U3967" s="1" t="s">
        <v>27151</v>
      </c>
      <c r="V3967" s="1" t="s">
        <v>1347</v>
      </c>
      <c r="W3967" s="1" t="s">
        <v>125</v>
      </c>
      <c r="X3967" t="str">
        <f t="shared" si="428"/>
        <v>Complete</v>
      </c>
      <c r="Y3967">
        <f>MAX(0,100-IF(G3967="Invalid",Config!$B$5,0)-IF(I3967="Invalid",Config!$B$6,0)-IF(X3967="Incomplete",Config!$B$7,0)-IF(AF3967="Yes",Config!$B$37,0))</f>
        <v>100</v>
      </c>
      <c r="Z3967" s="1">
        <f>IF(OR(TRIM(B3967)="",COUNTIF(Config!$B$15:$B$19,B3967)&gt;0),1,0)+IF(OR(TRIM(C3967)="",COUNTIF(Config!$B$15:$B$19,C3967)&gt;0),1,0)+IF(OR(TRIM(F3967)="",COUNTIF(Config!$B$15:$B$19,F3967)&gt;0),1,0)+IF(OR(TRIM(H3967)="",COUNTIF(Config!$B$15:$B$19,H3967)&gt;0),1,0)+IF(OR(TRIM(E3967)="",COUNTIF(Config!$B$15:$B$19,E3967)&gt;0),1,0)+IF(OR(TRIM(K3967)="",COUNTIF(Config!$B$15:$B$19,K3967)&gt;0),1,0)+IF(OR(TRIM(P3967)="",COUNTIF(Config!$B$15:$B$19,P3967)&gt;0),1,0)+IF(OR(TRIM(R3967)="",COUNTIF(Config!$B$15:$B$19,R3967)&gt;0),1,0)</f>
        <v>0</v>
      </c>
      <c r="AA3967" s="1" cm="1">
        <f t="array" ref="AA3967">SUMPRODUCT(LEN(H3967)-LEN(SUBSTITUTE(H3967,{"0";"1";"2";"3";"4";"5";"6";"7";"8";"9"},"")))</f>
        <v>11</v>
      </c>
      <c r="AC3967" t="str">
        <f t="shared" si="429"/>
        <v/>
      </c>
      <c r="AD3967">
        <f t="shared" si="430"/>
        <v>1</v>
      </c>
      <c r="AE3967">
        <f t="shared" si="431"/>
        <v>1</v>
      </c>
      <c r="AF3967" t="str">
        <f t="shared" si="432"/>
        <v>No</v>
      </c>
      <c r="AG3967">
        <f t="shared" ca="1" si="433"/>
        <v>37</v>
      </c>
      <c r="AH3967" t="str">
        <f ca="1">IF(OR(V3967="",AG3967=""),"Yes",IF(AG3967&gt;Config!$B$41,"Yes","No"))</f>
        <v>No</v>
      </c>
    </row>
    <row r="3968" spans="1:34" x14ac:dyDescent="0.25">
      <c r="A3968" s="1" t="s">
        <v>27152</v>
      </c>
      <c r="B3968" s="1" t="s">
        <v>456</v>
      </c>
      <c r="C3968" s="1" t="s">
        <v>1736</v>
      </c>
      <c r="D3968" s="1" t="s">
        <v>27153</v>
      </c>
      <c r="E3968" s="1" t="s">
        <v>35550</v>
      </c>
      <c r="F3968" s="1" t="s">
        <v>27154</v>
      </c>
      <c r="G3968" t="str">
        <f t="shared" si="427"/>
        <v>Valid</v>
      </c>
      <c r="H3968" s="1" t="s">
        <v>27155</v>
      </c>
      <c r="I3968" t="str" cm="1">
        <f t="array" ref="I3968">IF(OR(TRIM(H3968)="",ISNUMBER(SEARCH("#",H3968)),AA3968&lt;Config!$B$8,SUMPRODUCT(--ISNUMBER(SEARCH({"a";"b";"c";"d";"e";"f";"g";"h";"i";"j";"k";"l";"m";"n";"o";"p";"q";"r";"s";"t";"u";"v";"w";"x";"y";"z"},H3968)))&gt;0),"Invalid","Valid")</f>
        <v>Valid</v>
      </c>
      <c r="J3968" s="1" t="s">
        <v>27156</v>
      </c>
      <c r="K3968" s="1" t="s">
        <v>1001</v>
      </c>
      <c r="L3968" s="1" t="s">
        <v>102</v>
      </c>
      <c r="M3968" s="1" t="s">
        <v>343</v>
      </c>
      <c r="N3968" s="1" t="s">
        <v>33819</v>
      </c>
      <c r="O3968" s="1" t="s">
        <v>180</v>
      </c>
      <c r="P3968" t="s">
        <v>53</v>
      </c>
      <c r="Q3968" s="1" t="s">
        <v>181</v>
      </c>
      <c r="R3968" s="1" t="s">
        <v>55</v>
      </c>
      <c r="S3968" s="1" t="s">
        <v>20684</v>
      </c>
      <c r="T3968" s="1" t="s">
        <v>27157</v>
      </c>
      <c r="U3968" s="1" t="s">
        <v>8449</v>
      </c>
      <c r="V3968" s="1" t="s">
        <v>13585</v>
      </c>
      <c r="W3968" s="1" t="s">
        <v>33823</v>
      </c>
      <c r="X3968" t="str">
        <f t="shared" si="428"/>
        <v>Complete</v>
      </c>
      <c r="Y3968">
        <f>MAX(0,100-IF(G3968="Invalid",Config!$B$5,0)-IF(I3968="Invalid",Config!$B$6,0)-IF(X3968="Incomplete",Config!$B$7,0)-IF(AF3968="Yes",Config!$B$37,0))</f>
        <v>100</v>
      </c>
      <c r="Z3968" s="1">
        <f>IF(OR(TRIM(B3968)="",COUNTIF(Config!$B$15:$B$19,B3968)&gt;0),1,0)+IF(OR(TRIM(C3968)="",COUNTIF(Config!$B$15:$B$19,C3968)&gt;0),1,0)+IF(OR(TRIM(F3968)="",COUNTIF(Config!$B$15:$B$19,F3968)&gt;0),1,0)+IF(OR(TRIM(H3968)="",COUNTIF(Config!$B$15:$B$19,H3968)&gt;0),1,0)+IF(OR(TRIM(E3968)="",COUNTIF(Config!$B$15:$B$19,E3968)&gt;0),1,0)+IF(OR(TRIM(K3968)="",COUNTIF(Config!$B$15:$B$19,K3968)&gt;0),1,0)+IF(OR(TRIM(P3968)="",COUNTIF(Config!$B$15:$B$19,P3968)&gt;0),1,0)+IF(OR(TRIM(R3968)="",COUNTIF(Config!$B$15:$B$19,R3968)&gt;0),1,0)</f>
        <v>0</v>
      </c>
      <c r="AA3968" s="1" cm="1">
        <f t="array" ref="AA3968">SUMPRODUCT(LEN(H3968)-LEN(SUBSTITUTE(H3968,{"0";"1";"2";"3";"4";"5";"6";"7";"8";"9"},"")))</f>
        <v>12</v>
      </c>
      <c r="AC3968" t="str">
        <f t="shared" si="429"/>
        <v/>
      </c>
      <c r="AD3968">
        <f t="shared" si="430"/>
        <v>1</v>
      </c>
      <c r="AE3968">
        <f t="shared" si="431"/>
        <v>1</v>
      </c>
      <c r="AF3968" t="str">
        <f t="shared" si="432"/>
        <v>No</v>
      </c>
      <c r="AG3968">
        <f t="shared" ca="1" si="433"/>
        <v>211</v>
      </c>
      <c r="AH3968" t="str">
        <f ca="1">IF(OR(V3968="",AG3968=""),"Yes",IF(AG3968&gt;Config!$B$41,"Yes","No"))</f>
        <v>No</v>
      </c>
    </row>
    <row r="3969" spans="1:34" x14ac:dyDescent="0.25">
      <c r="A3969" s="1" t="s">
        <v>27158</v>
      </c>
      <c r="B3969" s="1" t="s">
        <v>2127</v>
      </c>
      <c r="C3969" s="1" t="s">
        <v>308</v>
      </c>
      <c r="D3969" s="1" t="s">
        <v>16075</v>
      </c>
      <c r="E3969" s="1" t="s">
        <v>191</v>
      </c>
      <c r="F3969" s="1" t="s">
        <v>27159</v>
      </c>
      <c r="G3969" t="str">
        <f t="shared" si="427"/>
        <v>Valid</v>
      </c>
      <c r="H3969" s="1" t="s">
        <v>27160</v>
      </c>
      <c r="I3969" t="str" cm="1">
        <f t="array" ref="I3969">IF(OR(TRIM(H3969)="",ISNUMBER(SEARCH("#",H3969)),AA3969&lt;Config!$B$8,SUMPRODUCT(--ISNUMBER(SEARCH({"a";"b";"c";"d";"e";"f";"g";"h";"i";"j";"k";"l";"m";"n";"o";"p";"q";"r";"s";"t";"u";"v";"w";"x";"y";"z"},H3969)))&gt;0),"Invalid","Valid")</f>
        <v>Valid</v>
      </c>
      <c r="J3969" s="1" t="s">
        <v>27161</v>
      </c>
      <c r="K3969" s="1" t="s">
        <v>66</v>
      </c>
      <c r="L3969" s="1" t="s">
        <v>265</v>
      </c>
      <c r="M3969" s="1" t="s">
        <v>251</v>
      </c>
      <c r="N3969" s="1" t="s">
        <v>68</v>
      </c>
      <c r="O3969" s="1" t="s">
        <v>196</v>
      </c>
      <c r="P3969" t="s">
        <v>33</v>
      </c>
      <c r="Q3969" s="1" t="s">
        <v>34</v>
      </c>
      <c r="R3969" s="1" t="s">
        <v>2361</v>
      </c>
      <c r="S3969" s="1" t="s">
        <v>27162</v>
      </c>
      <c r="T3969" s="1" t="s">
        <v>27163</v>
      </c>
      <c r="U3969" s="1" t="s">
        <v>2994</v>
      </c>
      <c r="V3969" s="1" t="s">
        <v>27164</v>
      </c>
      <c r="W3969" s="1" t="s">
        <v>40</v>
      </c>
      <c r="X3969" t="str">
        <f t="shared" si="428"/>
        <v>Complete</v>
      </c>
      <c r="Y3969">
        <f>MAX(0,100-IF(G3969="Invalid",Config!$B$5,0)-IF(I3969="Invalid",Config!$B$6,0)-IF(X3969="Incomplete",Config!$B$7,0)-IF(AF3969="Yes",Config!$B$37,0))</f>
        <v>100</v>
      </c>
      <c r="Z3969" s="1">
        <f>IF(OR(TRIM(B3969)="",COUNTIF(Config!$B$15:$B$19,B3969)&gt;0),1,0)+IF(OR(TRIM(C3969)="",COUNTIF(Config!$B$15:$B$19,C3969)&gt;0),1,0)+IF(OR(TRIM(F3969)="",COUNTIF(Config!$B$15:$B$19,F3969)&gt;0),1,0)+IF(OR(TRIM(H3969)="",COUNTIF(Config!$B$15:$B$19,H3969)&gt;0),1,0)+IF(OR(TRIM(E3969)="",COUNTIF(Config!$B$15:$B$19,E3969)&gt;0),1,0)+IF(OR(TRIM(K3969)="",COUNTIF(Config!$B$15:$B$19,K3969)&gt;0),1,0)+IF(OR(TRIM(P3969)="",COUNTIF(Config!$B$15:$B$19,P3969)&gt;0),1,0)+IF(OR(TRIM(R3969)="",COUNTIF(Config!$B$15:$B$19,R3969)&gt;0),1,0)</f>
        <v>0</v>
      </c>
      <c r="AA3969" s="1" cm="1">
        <f t="array" ref="AA3969">SUMPRODUCT(LEN(H3969)-LEN(SUBSTITUTE(H3969,{"0";"1";"2";"3";"4";"5";"6";"7";"8";"9"},"")))</f>
        <v>10</v>
      </c>
      <c r="AC3969" t="str">
        <f t="shared" si="429"/>
        <v/>
      </c>
      <c r="AD3969">
        <f t="shared" si="430"/>
        <v>1</v>
      </c>
      <c r="AE3969">
        <f t="shared" si="431"/>
        <v>1</v>
      </c>
      <c r="AF3969" t="str">
        <f t="shared" si="432"/>
        <v>No</v>
      </c>
      <c r="AG3969">
        <f t="shared" ca="1" si="433"/>
        <v>687</v>
      </c>
      <c r="AH3969" t="str">
        <f ca="1">IF(OR(V3969="",AG3969=""),"Yes",IF(AG3969&gt;Config!$B$41,"Yes","No"))</f>
        <v>Yes</v>
      </c>
    </row>
    <row r="3970" spans="1:34" x14ac:dyDescent="0.25">
      <c r="A3970" s="1" t="s">
        <v>27165</v>
      </c>
      <c r="B3970" s="1" t="s">
        <v>1616</v>
      </c>
      <c r="C3970" s="1" t="s">
        <v>33815</v>
      </c>
      <c r="D3970" s="1" t="s">
        <v>1616</v>
      </c>
      <c r="E3970" s="1" t="s">
        <v>34676</v>
      </c>
      <c r="F3970" s="1" t="s">
        <v>27166</v>
      </c>
      <c r="G3970" t="str">
        <f t="shared" si="427"/>
        <v>Valid</v>
      </c>
      <c r="H3970" s="1" t="s">
        <v>27167</v>
      </c>
      <c r="I3970" t="str" cm="1">
        <f t="array" ref="I3970">IF(OR(TRIM(H3970)="",ISNUMBER(SEARCH("#",H3970)),AA3970&lt;Config!$B$8,SUMPRODUCT(--ISNUMBER(SEARCH({"a";"b";"c";"d";"e";"f";"g";"h";"i";"j";"k";"l";"m";"n";"o";"p";"q";"r";"s";"t";"u";"v";"w";"x";"y";"z"},H3970)))&gt;0),"Invalid","Valid")</f>
        <v>Valid</v>
      </c>
      <c r="J3970" s="1" t="s">
        <v>27168</v>
      </c>
      <c r="K3970" s="1" t="s">
        <v>866</v>
      </c>
      <c r="L3970" s="1" t="s">
        <v>29</v>
      </c>
      <c r="M3970" s="1" t="s">
        <v>103</v>
      </c>
      <c r="N3970" s="1" t="s">
        <v>252</v>
      </c>
      <c r="O3970" s="1" t="s">
        <v>149</v>
      </c>
      <c r="P3970" t="s">
        <v>590</v>
      </c>
      <c r="Q3970" s="1" t="s">
        <v>844</v>
      </c>
      <c r="R3970" s="1" t="s">
        <v>845</v>
      </c>
      <c r="S3970" s="1" t="s">
        <v>27169</v>
      </c>
      <c r="T3970" s="1" t="s">
        <v>27170</v>
      </c>
      <c r="U3970" s="1" t="s">
        <v>2745</v>
      </c>
      <c r="V3970" s="1" t="s">
        <v>140</v>
      </c>
      <c r="W3970" s="1" t="s">
        <v>186</v>
      </c>
      <c r="X3970" t="str">
        <f t="shared" si="428"/>
        <v>Incomplete</v>
      </c>
      <c r="Y3970">
        <f>MAX(0,100-IF(G3970="Invalid",Config!$B$5,0)-IF(I3970="Invalid",Config!$B$6,0)-IF(X3970="Incomplete",Config!$B$7,0)-IF(AF3970="Yes",Config!$B$37,0))</f>
        <v>60</v>
      </c>
      <c r="Z3970" s="1">
        <f>IF(OR(TRIM(B3970)="",COUNTIF(Config!$B$15:$B$19,B3970)&gt;0),1,0)+IF(OR(TRIM(C3970)="",COUNTIF(Config!$B$15:$B$19,C3970)&gt;0),1,0)+IF(OR(TRIM(F3970)="",COUNTIF(Config!$B$15:$B$19,F3970)&gt;0),1,0)+IF(OR(TRIM(H3970)="",COUNTIF(Config!$B$15:$B$19,H3970)&gt;0),1,0)+IF(OR(TRIM(E3970)="",COUNTIF(Config!$B$15:$B$19,E3970)&gt;0),1,0)+IF(OR(TRIM(K3970)="",COUNTIF(Config!$B$15:$B$19,K3970)&gt;0),1,0)+IF(OR(TRIM(P3970)="",COUNTIF(Config!$B$15:$B$19,P3970)&gt;0),1,0)+IF(OR(TRIM(R3970)="",COUNTIF(Config!$B$15:$B$19,R3970)&gt;0),1,0)</f>
        <v>1</v>
      </c>
      <c r="AA3970" s="1" cm="1">
        <f t="array" ref="AA3970">SUMPRODUCT(LEN(H3970)-LEN(SUBSTITUTE(H3970,{"0";"1";"2";"3";"4";"5";"6";"7";"8";"9"},"")))</f>
        <v>12</v>
      </c>
      <c r="AC3970" t="str">
        <f t="shared" si="429"/>
        <v>Incomplete Profile</v>
      </c>
      <c r="AD3970">
        <f t="shared" si="430"/>
        <v>1</v>
      </c>
      <c r="AE3970">
        <f t="shared" si="431"/>
        <v>1</v>
      </c>
      <c r="AF3970" t="str">
        <f t="shared" si="432"/>
        <v>No</v>
      </c>
      <c r="AG3970">
        <f t="shared" ca="1" si="433"/>
        <v>37</v>
      </c>
      <c r="AH3970" t="str">
        <f ca="1">IF(OR(V3970="",AG3970=""),"Yes",IF(AG3970&gt;Config!$B$41,"Yes","No"))</f>
        <v>No</v>
      </c>
    </row>
    <row r="3971" spans="1:34" x14ac:dyDescent="0.25">
      <c r="A3971" s="1" t="s">
        <v>27171</v>
      </c>
      <c r="B3971" s="1" t="s">
        <v>650</v>
      </c>
      <c r="C3971" s="1" t="s">
        <v>336</v>
      </c>
      <c r="D3971" s="1" t="s">
        <v>27172</v>
      </c>
      <c r="E3971" s="1" t="s">
        <v>34485</v>
      </c>
      <c r="F3971" s="1" t="s">
        <v>27173</v>
      </c>
      <c r="G3971" t="str">
        <f t="shared" ref="G3971:G4034" si="434">IFERROR(IF(OR(TRIM(F3971)="",LEN(F3971)-LEN(SUBSTITUTE(F3971,"@",""))&lt;&gt;1,FIND("@",F3971)=1,RIGHT(F3971,1)=".",ISNUMBER(SEARCH(" ",F3971)),ISERROR(FIND(".",F3971,FIND("@",F3971)+2))),"Invalid","Valid"),"Invalid")</f>
        <v>Valid</v>
      </c>
      <c r="H3971" s="1" t="s">
        <v>27174</v>
      </c>
      <c r="I3971" t="str" cm="1">
        <f t="array" ref="I3971">IF(OR(TRIM(H3971)="",ISNUMBER(SEARCH("#",H3971)),AA3971&lt;Config!$B$8,SUMPRODUCT(--ISNUMBER(SEARCH({"a";"b";"c";"d";"e";"f";"g";"h";"i";"j";"k";"l";"m";"n";"o";"p";"q";"r";"s";"t";"u";"v";"w";"x";"y";"z"},H3971)))&gt;0),"Invalid","Valid")</f>
        <v>Valid</v>
      </c>
      <c r="J3971" s="1" t="s">
        <v>27175</v>
      </c>
      <c r="K3971" s="1" t="s">
        <v>264</v>
      </c>
      <c r="L3971" s="1" t="s">
        <v>84</v>
      </c>
      <c r="M3971" s="1" t="s">
        <v>235</v>
      </c>
      <c r="N3971" s="1" t="s">
        <v>211</v>
      </c>
      <c r="O3971" s="1" t="s">
        <v>69</v>
      </c>
      <c r="P3971" t="s">
        <v>53</v>
      </c>
      <c r="Q3971" s="1" t="s">
        <v>54</v>
      </c>
      <c r="R3971" s="1" t="s">
        <v>197</v>
      </c>
      <c r="S3971" s="1" t="s">
        <v>27176</v>
      </c>
      <c r="T3971" s="1" t="s">
        <v>27177</v>
      </c>
      <c r="U3971" s="1" t="s">
        <v>3957</v>
      </c>
      <c r="V3971" s="1" t="s">
        <v>140</v>
      </c>
      <c r="W3971" s="1" t="s">
        <v>125</v>
      </c>
      <c r="X3971" t="str">
        <f t="shared" ref="X3971:X4034" si="435">IF(Z3971=0,"Complete","Incomplete")</f>
        <v>Complete</v>
      </c>
      <c r="Y3971">
        <f>MAX(0,100-IF(G3971="Invalid",Config!$B$5,0)-IF(I3971="Invalid",Config!$B$6,0)-IF(X3971="Incomplete",Config!$B$7,0)-IF(AF3971="Yes",Config!$B$37,0))</f>
        <v>100</v>
      </c>
      <c r="Z3971" s="1">
        <f>IF(OR(TRIM(B3971)="",COUNTIF(Config!$B$15:$B$19,B3971)&gt;0),1,0)+IF(OR(TRIM(C3971)="",COUNTIF(Config!$B$15:$B$19,C3971)&gt;0),1,0)+IF(OR(TRIM(F3971)="",COUNTIF(Config!$B$15:$B$19,F3971)&gt;0),1,0)+IF(OR(TRIM(H3971)="",COUNTIF(Config!$B$15:$B$19,H3971)&gt;0),1,0)+IF(OR(TRIM(E3971)="",COUNTIF(Config!$B$15:$B$19,E3971)&gt;0),1,0)+IF(OR(TRIM(K3971)="",COUNTIF(Config!$B$15:$B$19,K3971)&gt;0),1,0)+IF(OR(TRIM(P3971)="",COUNTIF(Config!$B$15:$B$19,P3971)&gt;0),1,0)+IF(OR(TRIM(R3971)="",COUNTIF(Config!$B$15:$B$19,R3971)&gt;0),1,0)</f>
        <v>0</v>
      </c>
      <c r="AA3971" s="1" cm="1">
        <f t="array" ref="AA3971">SUMPRODUCT(LEN(H3971)-LEN(SUBSTITUTE(H3971,{"0";"1";"2";"3";"4";"5";"6";"7";"8";"9"},"")))</f>
        <v>12</v>
      </c>
      <c r="AC3971" t="str">
        <f t="shared" ref="AC3971:AC4034" si="436">_xlfn.TEXTJOIN("; ",TRUE,IF(G3971="Invalid","Invalid Email",""),IF(I3971="Invalid","Invalid Phone",""),IF(X3971="Incomplete","Incomplete Profile",""),IF(AF3971="Yes","Potential Duplicate",""))</f>
        <v/>
      </c>
      <c r="AD3971">
        <f t="shared" ref="AD3971:AD4034" si="437">IF(OR(TRIM(F3971)="",G3971="Invalid"),0,COUNTIF($F$2:$F$5131,F3971))</f>
        <v>1</v>
      </c>
      <c r="AE3971">
        <f t="shared" ref="AE3971:AE4034" si="438">IF(OR(TRIM(H3971)="",I3971="Invalid"),0,COUNTIF($H$2:$H$5131,H3971))</f>
        <v>1</v>
      </c>
      <c r="AF3971" t="str">
        <f t="shared" ref="AF3971:AF4034" si="439">IF(OR(AD3971&gt;1,AE3971&gt;1),"Yes","No")</f>
        <v>No</v>
      </c>
      <c r="AG3971">
        <f t="shared" ref="AG3971:AG4034" ca="1" si="440">IFERROR(TODAY()-DATEVALUE(V3971),IFERROR(TODAY()-DATE(VALUE(RIGHT(V3971,4)),VALUE(MID(V3971,FIND("/",V3971)+1,FIND("/",V3971,FIND("/",V3971)+1)-FIND("/",V3971)-1)),VALUE(LEFT(V3971,FIND("/",V3971)-1))),""))</f>
        <v>37</v>
      </c>
      <c r="AH3971" t="str">
        <f ca="1">IF(OR(V3971="",AG3971=""),"Yes",IF(AG3971&gt;Config!$B$41,"Yes","No"))</f>
        <v>No</v>
      </c>
    </row>
    <row r="3972" spans="1:34" x14ac:dyDescent="0.25">
      <c r="A3972" s="1" t="s">
        <v>27178</v>
      </c>
      <c r="B3972" s="1" t="s">
        <v>1582</v>
      </c>
      <c r="C3972" s="1" t="s">
        <v>173</v>
      </c>
      <c r="D3972" s="1" t="s">
        <v>22287</v>
      </c>
      <c r="E3972" s="1" t="s">
        <v>35309</v>
      </c>
      <c r="F3972" s="1" t="s">
        <v>22288</v>
      </c>
      <c r="G3972" t="str">
        <f t="shared" si="434"/>
        <v>Valid</v>
      </c>
      <c r="H3972" s="1" t="s">
        <v>22289</v>
      </c>
      <c r="I3972" t="str" cm="1">
        <f t="array" ref="I3972">IF(OR(TRIM(H3972)="",ISNUMBER(SEARCH("#",H3972)),AA3972&lt;Config!$B$8,SUMPRODUCT(--ISNUMBER(SEARCH({"a";"b";"c";"d";"e";"f";"g";"h";"i";"j";"k";"l";"m";"n";"o";"p";"q";"r";"s";"t";"u";"v";"w";"x";"y";"z"},H3972)))&gt;0),"Invalid","Valid")</f>
        <v>Valid</v>
      </c>
      <c r="J3972" s="1" t="s">
        <v>22290</v>
      </c>
      <c r="K3972" s="1" t="s">
        <v>866</v>
      </c>
      <c r="L3972" s="1" t="s">
        <v>134</v>
      </c>
      <c r="M3972" s="1" t="s">
        <v>235</v>
      </c>
      <c r="N3972" s="1" t="s">
        <v>31</v>
      </c>
      <c r="O3972" s="1" t="s">
        <v>180</v>
      </c>
      <c r="P3972" t="s">
        <v>314</v>
      </c>
      <c r="Q3972" s="1" t="s">
        <v>663</v>
      </c>
      <c r="R3972" s="1" t="s">
        <v>663</v>
      </c>
      <c r="S3972" s="1" t="s">
        <v>22291</v>
      </c>
      <c r="T3972" s="1" t="s">
        <v>22292</v>
      </c>
      <c r="U3972" s="1" t="s">
        <v>7241</v>
      </c>
      <c r="V3972" s="1" t="s">
        <v>1676</v>
      </c>
      <c r="W3972" s="1" t="s">
        <v>384</v>
      </c>
      <c r="X3972" t="str">
        <f t="shared" si="435"/>
        <v>Complete</v>
      </c>
      <c r="Y3972">
        <f>MAX(0,100-IF(G3972="Invalid",Config!$B$5,0)-IF(I3972="Invalid",Config!$B$6,0)-IF(X3972="Incomplete",Config!$B$7,0)-IF(AF3972="Yes",Config!$B$37,0))</f>
        <v>75</v>
      </c>
      <c r="Z3972" s="1">
        <f>IF(OR(TRIM(B3972)="",COUNTIF(Config!$B$15:$B$19,B3972)&gt;0),1,0)+IF(OR(TRIM(C3972)="",COUNTIF(Config!$B$15:$B$19,C3972)&gt;0),1,0)+IF(OR(TRIM(F3972)="",COUNTIF(Config!$B$15:$B$19,F3972)&gt;0),1,0)+IF(OR(TRIM(H3972)="",COUNTIF(Config!$B$15:$B$19,H3972)&gt;0),1,0)+IF(OR(TRIM(E3972)="",COUNTIF(Config!$B$15:$B$19,E3972)&gt;0),1,0)+IF(OR(TRIM(K3972)="",COUNTIF(Config!$B$15:$B$19,K3972)&gt;0),1,0)+IF(OR(TRIM(P3972)="",COUNTIF(Config!$B$15:$B$19,P3972)&gt;0),1,0)+IF(OR(TRIM(R3972)="",COUNTIF(Config!$B$15:$B$19,R3972)&gt;0),1,0)</f>
        <v>0</v>
      </c>
      <c r="AA3972" s="1" cm="1">
        <f t="array" ref="AA3972">SUMPRODUCT(LEN(H3972)-LEN(SUBSTITUTE(H3972,{"0";"1";"2";"3";"4";"5";"6";"7";"8";"9"},"")))</f>
        <v>12</v>
      </c>
      <c r="AC3972" t="str">
        <f t="shared" si="436"/>
        <v>Potential Duplicate</v>
      </c>
      <c r="AD3972">
        <f t="shared" si="437"/>
        <v>2</v>
      </c>
      <c r="AE3972">
        <f t="shared" si="438"/>
        <v>2</v>
      </c>
      <c r="AF3972" t="str">
        <f t="shared" si="439"/>
        <v>Yes</v>
      </c>
      <c r="AG3972">
        <f t="shared" ca="1" si="440"/>
        <v>37</v>
      </c>
      <c r="AH3972" t="str">
        <f ca="1">IF(OR(V3972="",AG3972=""),"Yes",IF(AG3972&gt;Config!$B$41,"Yes","No"))</f>
        <v>No</v>
      </c>
    </row>
    <row r="3973" spans="1:34" x14ac:dyDescent="0.25">
      <c r="A3973" s="1" t="s">
        <v>27179</v>
      </c>
      <c r="B3973" s="1" t="s">
        <v>1339</v>
      </c>
      <c r="C3973" s="1" t="s">
        <v>364</v>
      </c>
      <c r="D3973" s="1" t="s">
        <v>27180</v>
      </c>
      <c r="E3973" s="1" t="s">
        <v>35551</v>
      </c>
      <c r="F3973" s="1" t="s">
        <v>27181</v>
      </c>
      <c r="G3973" t="str">
        <f t="shared" si="434"/>
        <v>Valid</v>
      </c>
      <c r="H3973" s="1" t="s">
        <v>27182</v>
      </c>
      <c r="I3973" t="str" cm="1">
        <f t="array" ref="I3973">IF(OR(TRIM(H3973)="",ISNUMBER(SEARCH("#",H3973)),AA3973&lt;Config!$B$8,SUMPRODUCT(--ISNUMBER(SEARCH({"a";"b";"c";"d";"e";"f";"g";"h";"i";"j";"k";"l";"m";"n";"o";"p";"q";"r";"s";"t";"u";"v";"w";"x";"y";"z"},H3973)))&gt;0),"Invalid","Valid")</f>
        <v>Valid</v>
      </c>
      <c r="J3973" s="1" t="s">
        <v>27183</v>
      </c>
      <c r="K3973" s="1" t="s">
        <v>178</v>
      </c>
      <c r="L3973" s="1" t="s">
        <v>102</v>
      </c>
      <c r="M3973" s="1" t="s">
        <v>391</v>
      </c>
      <c r="N3973" s="1" t="s">
        <v>252</v>
      </c>
      <c r="O3973" s="1" t="s">
        <v>149</v>
      </c>
      <c r="P3973" t="s">
        <v>236</v>
      </c>
      <c r="Q3973" s="1" t="s">
        <v>238</v>
      </c>
      <c r="R3973" s="1" t="s">
        <v>961</v>
      </c>
      <c r="S3973" s="1" t="s">
        <v>18513</v>
      </c>
      <c r="T3973" s="1" t="s">
        <v>27184</v>
      </c>
      <c r="U3973" s="1" t="s">
        <v>27185</v>
      </c>
      <c r="V3973" s="1" t="s">
        <v>27186</v>
      </c>
      <c r="W3973" s="1" t="s">
        <v>384</v>
      </c>
      <c r="X3973" t="str">
        <f t="shared" si="435"/>
        <v>Complete</v>
      </c>
      <c r="Y3973">
        <f>MAX(0,100-IF(G3973="Invalid",Config!$B$5,0)-IF(I3973="Invalid",Config!$B$6,0)-IF(X3973="Incomplete",Config!$B$7,0)-IF(AF3973="Yes",Config!$B$37,0))</f>
        <v>100</v>
      </c>
      <c r="Z3973" s="1">
        <f>IF(OR(TRIM(B3973)="",COUNTIF(Config!$B$15:$B$19,B3973)&gt;0),1,0)+IF(OR(TRIM(C3973)="",COUNTIF(Config!$B$15:$B$19,C3973)&gt;0),1,0)+IF(OR(TRIM(F3973)="",COUNTIF(Config!$B$15:$B$19,F3973)&gt;0),1,0)+IF(OR(TRIM(H3973)="",COUNTIF(Config!$B$15:$B$19,H3973)&gt;0),1,0)+IF(OR(TRIM(E3973)="",COUNTIF(Config!$B$15:$B$19,E3973)&gt;0),1,0)+IF(OR(TRIM(K3973)="",COUNTIF(Config!$B$15:$B$19,K3973)&gt;0),1,0)+IF(OR(TRIM(P3973)="",COUNTIF(Config!$B$15:$B$19,P3973)&gt;0),1,0)+IF(OR(TRIM(R3973)="",COUNTIF(Config!$B$15:$B$19,R3973)&gt;0),1,0)</f>
        <v>0</v>
      </c>
      <c r="AA3973" s="1" cm="1">
        <f t="array" ref="AA3973">SUMPRODUCT(LEN(H3973)-LEN(SUBSTITUTE(H3973,{"0";"1";"2";"3";"4";"5";"6";"7";"8";"9"},"")))</f>
        <v>12</v>
      </c>
      <c r="AC3973" t="str">
        <f t="shared" si="436"/>
        <v/>
      </c>
      <c r="AD3973">
        <f t="shared" si="437"/>
        <v>1</v>
      </c>
      <c r="AE3973">
        <f t="shared" si="438"/>
        <v>1</v>
      </c>
      <c r="AF3973" t="str">
        <f t="shared" si="439"/>
        <v>No</v>
      </c>
      <c r="AG3973" t="str">
        <f t="shared" ca="1" si="440"/>
        <v/>
      </c>
      <c r="AH3973" t="str">
        <f ca="1">IF(OR(V3973="",AG3973=""),"Yes",IF(AG3973&gt;Config!$B$41,"Yes","No"))</f>
        <v>Yes</v>
      </c>
    </row>
    <row r="3974" spans="1:34" x14ac:dyDescent="0.25">
      <c r="A3974" s="1" t="s">
        <v>27187</v>
      </c>
      <c r="B3974" s="1" t="s">
        <v>3888</v>
      </c>
      <c r="C3974" s="1" t="s">
        <v>308</v>
      </c>
      <c r="D3974" s="1" t="s">
        <v>8227</v>
      </c>
      <c r="E3974" s="1" t="s">
        <v>2178</v>
      </c>
      <c r="F3974" s="1" t="s">
        <v>27188</v>
      </c>
      <c r="G3974" t="str">
        <f t="shared" si="434"/>
        <v>Valid</v>
      </c>
      <c r="H3974" s="1" t="s">
        <v>27189</v>
      </c>
      <c r="I3974" t="str" cm="1">
        <f t="array" ref="I3974">IF(OR(TRIM(H3974)="",ISNUMBER(SEARCH("#",H3974)),AA3974&lt;Config!$B$8,SUMPRODUCT(--ISNUMBER(SEARCH({"a";"b";"c";"d";"e";"f";"g";"h";"i";"j";"k";"l";"m";"n";"o";"p";"q";"r";"s";"t";"u";"v";"w";"x";"y";"z"},H3974)))&gt;0),"Invalid","Valid")</f>
        <v>Valid</v>
      </c>
      <c r="J3974" s="1" t="s">
        <v>27190</v>
      </c>
      <c r="K3974" s="1" t="s">
        <v>195</v>
      </c>
      <c r="L3974" s="1" t="s">
        <v>134</v>
      </c>
      <c r="M3974" s="1" t="s">
        <v>103</v>
      </c>
      <c r="N3974" s="1" t="s">
        <v>148</v>
      </c>
      <c r="O3974" s="1" t="s">
        <v>69</v>
      </c>
      <c r="P3974" t="s">
        <v>53</v>
      </c>
      <c r="Q3974" s="1" t="s">
        <v>197</v>
      </c>
      <c r="R3974" s="1" t="s">
        <v>150</v>
      </c>
      <c r="S3974" s="1" t="s">
        <v>24083</v>
      </c>
      <c r="T3974" s="1" t="s">
        <v>27191</v>
      </c>
      <c r="U3974" s="1" t="s">
        <v>3680</v>
      </c>
      <c r="V3974" s="1" t="s">
        <v>1145</v>
      </c>
      <c r="W3974" s="1" t="s">
        <v>293</v>
      </c>
      <c r="X3974" t="str">
        <f t="shared" si="435"/>
        <v>Complete</v>
      </c>
      <c r="Y3974">
        <f>MAX(0,100-IF(G3974="Invalid",Config!$B$5,0)-IF(I3974="Invalid",Config!$B$6,0)-IF(X3974="Incomplete",Config!$B$7,0)-IF(AF3974="Yes",Config!$B$37,0))</f>
        <v>100</v>
      </c>
      <c r="Z3974" s="1">
        <f>IF(OR(TRIM(B3974)="",COUNTIF(Config!$B$15:$B$19,B3974)&gt;0),1,0)+IF(OR(TRIM(C3974)="",COUNTIF(Config!$B$15:$B$19,C3974)&gt;0),1,0)+IF(OR(TRIM(F3974)="",COUNTIF(Config!$B$15:$B$19,F3974)&gt;0),1,0)+IF(OR(TRIM(H3974)="",COUNTIF(Config!$B$15:$B$19,H3974)&gt;0),1,0)+IF(OR(TRIM(E3974)="",COUNTIF(Config!$B$15:$B$19,E3974)&gt;0),1,0)+IF(OR(TRIM(K3974)="",COUNTIF(Config!$B$15:$B$19,K3974)&gt;0),1,0)+IF(OR(TRIM(P3974)="",COUNTIF(Config!$B$15:$B$19,P3974)&gt;0),1,0)+IF(OR(TRIM(R3974)="",COUNTIF(Config!$B$15:$B$19,R3974)&gt;0),1,0)</f>
        <v>0</v>
      </c>
      <c r="AA3974" s="1" cm="1">
        <f t="array" ref="AA3974">SUMPRODUCT(LEN(H3974)-LEN(SUBSTITUTE(H3974,{"0";"1";"2";"3";"4";"5";"6";"7";"8";"9"},"")))</f>
        <v>10</v>
      </c>
      <c r="AC3974" t="str">
        <f t="shared" si="436"/>
        <v/>
      </c>
      <c r="AD3974">
        <f t="shared" si="437"/>
        <v>1</v>
      </c>
      <c r="AE3974">
        <f t="shared" si="438"/>
        <v>1</v>
      </c>
      <c r="AF3974" t="str">
        <f t="shared" si="439"/>
        <v>No</v>
      </c>
      <c r="AG3974">
        <f t="shared" ca="1" si="440"/>
        <v>37</v>
      </c>
      <c r="AH3974" t="str">
        <f ca="1">IF(OR(V3974="",AG3974=""),"Yes",IF(AG3974&gt;Config!$B$41,"Yes","No"))</f>
        <v>No</v>
      </c>
    </row>
    <row r="3975" spans="1:34" x14ac:dyDescent="0.25">
      <c r="A3975" s="1" t="s">
        <v>27192</v>
      </c>
      <c r="B3975" s="1" t="s">
        <v>619</v>
      </c>
      <c r="C3975" s="1" t="s">
        <v>861</v>
      </c>
      <c r="D3975" s="1" t="s">
        <v>1374</v>
      </c>
      <c r="E3975" s="1" t="s">
        <v>33927</v>
      </c>
      <c r="F3975" s="1" t="s">
        <v>27193</v>
      </c>
      <c r="G3975" t="str">
        <f t="shared" si="434"/>
        <v>Valid</v>
      </c>
      <c r="H3975" s="1" t="s">
        <v>27194</v>
      </c>
      <c r="I3975" t="str" cm="1">
        <f t="array" ref="I3975">IF(OR(TRIM(H3975)="",ISNUMBER(SEARCH("#",H3975)),AA3975&lt;Config!$B$8,SUMPRODUCT(--ISNUMBER(SEARCH({"a";"b";"c";"d";"e";"f";"g";"h";"i";"j";"k";"l";"m";"n";"o";"p";"q";"r";"s";"t";"u";"v";"w";"x";"y";"z"},H3975)))&gt;0),"Invalid","Valid")</f>
        <v>Valid</v>
      </c>
      <c r="J3975" s="1" t="s">
        <v>27195</v>
      </c>
      <c r="K3975" s="1" t="s">
        <v>210</v>
      </c>
      <c r="L3975" s="1" t="s">
        <v>29</v>
      </c>
      <c r="M3975" s="1" t="s">
        <v>391</v>
      </c>
      <c r="N3975" s="1" t="s">
        <v>358</v>
      </c>
      <c r="O3975" s="1" t="s">
        <v>196</v>
      </c>
      <c r="P3975" t="s">
        <v>344</v>
      </c>
      <c r="Q3975" s="1" t="s">
        <v>345</v>
      </c>
      <c r="R3975" s="1" t="s">
        <v>346</v>
      </c>
      <c r="S3975" s="1" t="s">
        <v>8162</v>
      </c>
      <c r="T3975" s="1" t="s">
        <v>27196</v>
      </c>
      <c r="U3975" s="1" t="s">
        <v>5193</v>
      </c>
      <c r="V3975" s="1" t="s">
        <v>140</v>
      </c>
      <c r="W3975" s="1" t="s">
        <v>293</v>
      </c>
      <c r="X3975" t="str">
        <f t="shared" si="435"/>
        <v>Complete</v>
      </c>
      <c r="Y3975">
        <f>MAX(0,100-IF(G3975="Invalid",Config!$B$5,0)-IF(I3975="Invalid",Config!$B$6,0)-IF(X3975="Incomplete",Config!$B$7,0)-IF(AF3975="Yes",Config!$B$37,0))</f>
        <v>100</v>
      </c>
      <c r="Z3975" s="1">
        <f>IF(OR(TRIM(B3975)="",COUNTIF(Config!$B$15:$B$19,B3975)&gt;0),1,0)+IF(OR(TRIM(C3975)="",COUNTIF(Config!$B$15:$B$19,C3975)&gt;0),1,0)+IF(OR(TRIM(F3975)="",COUNTIF(Config!$B$15:$B$19,F3975)&gt;0),1,0)+IF(OR(TRIM(H3975)="",COUNTIF(Config!$B$15:$B$19,H3975)&gt;0),1,0)+IF(OR(TRIM(E3975)="",COUNTIF(Config!$B$15:$B$19,E3975)&gt;0),1,0)+IF(OR(TRIM(K3975)="",COUNTIF(Config!$B$15:$B$19,K3975)&gt;0),1,0)+IF(OR(TRIM(P3975)="",COUNTIF(Config!$B$15:$B$19,P3975)&gt;0),1,0)+IF(OR(TRIM(R3975)="",COUNTIF(Config!$B$15:$B$19,R3975)&gt;0),1,0)</f>
        <v>0</v>
      </c>
      <c r="AA3975" s="1" cm="1">
        <f t="array" ref="AA3975">SUMPRODUCT(LEN(H3975)-LEN(SUBSTITUTE(H3975,{"0";"1";"2";"3";"4";"5";"6";"7";"8";"9"},"")))</f>
        <v>11</v>
      </c>
      <c r="AC3975" t="str">
        <f t="shared" si="436"/>
        <v/>
      </c>
      <c r="AD3975">
        <f t="shared" si="437"/>
        <v>1</v>
      </c>
      <c r="AE3975">
        <f t="shared" si="438"/>
        <v>1</v>
      </c>
      <c r="AF3975" t="str">
        <f t="shared" si="439"/>
        <v>No</v>
      </c>
      <c r="AG3975">
        <f t="shared" ca="1" si="440"/>
        <v>37</v>
      </c>
      <c r="AH3975" t="str">
        <f ca="1">IF(OR(V3975="",AG3975=""),"Yes",IF(AG3975&gt;Config!$B$41,"Yes","No"))</f>
        <v>No</v>
      </c>
    </row>
    <row r="3976" spans="1:34" x14ac:dyDescent="0.25">
      <c r="A3976" s="1" t="s">
        <v>27197</v>
      </c>
      <c r="B3976" s="1" t="s">
        <v>2085</v>
      </c>
      <c r="C3976" s="1" t="s">
        <v>659</v>
      </c>
      <c r="D3976" s="1" t="s">
        <v>21968</v>
      </c>
      <c r="E3976" s="1" t="s">
        <v>34469</v>
      </c>
      <c r="F3976" s="1" t="s">
        <v>27198</v>
      </c>
      <c r="G3976" t="str">
        <f t="shared" si="434"/>
        <v>Valid</v>
      </c>
      <c r="H3976" s="1" t="s">
        <v>27199</v>
      </c>
      <c r="I3976" t="str" cm="1">
        <f t="array" ref="I3976">IF(OR(TRIM(H3976)="",ISNUMBER(SEARCH("#",H3976)),AA3976&lt;Config!$B$8,SUMPRODUCT(--ISNUMBER(SEARCH({"a";"b";"c";"d";"e";"f";"g";"h";"i";"j";"k";"l";"m";"n";"o";"p";"q";"r";"s";"t";"u";"v";"w";"x";"y";"z"},H3976)))&gt;0),"Invalid","Valid")</f>
        <v>Valid</v>
      </c>
      <c r="J3976" s="1" t="s">
        <v>27200</v>
      </c>
      <c r="K3976" s="1" t="s">
        <v>287</v>
      </c>
      <c r="L3976" s="1" t="s">
        <v>102</v>
      </c>
      <c r="M3976" s="1" t="s">
        <v>235</v>
      </c>
      <c r="N3976" s="1" t="s">
        <v>713</v>
      </c>
      <c r="O3976" s="1" t="s">
        <v>180</v>
      </c>
      <c r="P3976" t="s">
        <v>236</v>
      </c>
      <c r="Q3976" s="1" t="s">
        <v>237</v>
      </c>
      <c r="R3976" s="1" t="s">
        <v>5443</v>
      </c>
      <c r="S3976" s="1" t="s">
        <v>21476</v>
      </c>
      <c r="T3976" s="1" t="s">
        <v>27201</v>
      </c>
      <c r="U3976" s="1" t="s">
        <v>1719</v>
      </c>
      <c r="V3976" s="1" t="s">
        <v>27202</v>
      </c>
      <c r="W3976" s="1" t="s">
        <v>384</v>
      </c>
      <c r="X3976" t="str">
        <f t="shared" si="435"/>
        <v>Complete</v>
      </c>
      <c r="Y3976">
        <f>MAX(0,100-IF(G3976="Invalid",Config!$B$5,0)-IF(I3976="Invalid",Config!$B$6,0)-IF(X3976="Incomplete",Config!$B$7,0)-IF(AF3976="Yes",Config!$B$37,0))</f>
        <v>100</v>
      </c>
      <c r="Z3976" s="1">
        <f>IF(OR(TRIM(B3976)="",COUNTIF(Config!$B$15:$B$19,B3976)&gt;0),1,0)+IF(OR(TRIM(C3976)="",COUNTIF(Config!$B$15:$B$19,C3976)&gt;0),1,0)+IF(OR(TRIM(F3976)="",COUNTIF(Config!$B$15:$B$19,F3976)&gt;0),1,0)+IF(OR(TRIM(H3976)="",COUNTIF(Config!$B$15:$B$19,H3976)&gt;0),1,0)+IF(OR(TRIM(E3976)="",COUNTIF(Config!$B$15:$B$19,E3976)&gt;0),1,0)+IF(OR(TRIM(K3976)="",COUNTIF(Config!$B$15:$B$19,K3976)&gt;0),1,0)+IF(OR(TRIM(P3976)="",COUNTIF(Config!$B$15:$B$19,P3976)&gt;0),1,0)+IF(OR(TRIM(R3976)="",COUNTIF(Config!$B$15:$B$19,R3976)&gt;0),1,0)</f>
        <v>0</v>
      </c>
      <c r="AA3976" s="1" cm="1">
        <f t="array" ref="AA3976">SUMPRODUCT(LEN(H3976)-LEN(SUBSTITUTE(H3976,{"0";"1";"2";"3";"4";"5";"6";"7";"8";"9"},"")))</f>
        <v>12</v>
      </c>
      <c r="AC3976" t="str">
        <f t="shared" si="436"/>
        <v/>
      </c>
      <c r="AD3976">
        <f t="shared" si="437"/>
        <v>1</v>
      </c>
      <c r="AE3976">
        <f t="shared" si="438"/>
        <v>1</v>
      </c>
      <c r="AF3976" t="str">
        <f t="shared" si="439"/>
        <v>No</v>
      </c>
      <c r="AG3976">
        <f t="shared" ca="1" si="440"/>
        <v>297</v>
      </c>
      <c r="AH3976" t="str">
        <f ca="1">IF(OR(V3976="",AG3976=""),"Yes",IF(AG3976&gt;Config!$B$41,"Yes","No"))</f>
        <v>No</v>
      </c>
    </row>
    <row r="3977" spans="1:34" x14ac:dyDescent="0.25">
      <c r="A3977" s="1" t="s">
        <v>27203</v>
      </c>
      <c r="B3977" s="1" t="s">
        <v>880</v>
      </c>
      <c r="C3977" s="1" t="s">
        <v>828</v>
      </c>
      <c r="D3977" s="1" t="s">
        <v>24809</v>
      </c>
      <c r="E3977" s="1" t="s">
        <v>35552</v>
      </c>
      <c r="F3977" s="1" t="s">
        <v>27204</v>
      </c>
      <c r="G3977" t="str">
        <f t="shared" si="434"/>
        <v>Valid</v>
      </c>
      <c r="H3977" s="1" t="s">
        <v>27205</v>
      </c>
      <c r="I3977" t="str" cm="1">
        <f t="array" ref="I3977">IF(OR(TRIM(H3977)="",ISNUMBER(SEARCH("#",H3977)),AA3977&lt;Config!$B$8,SUMPRODUCT(--ISNUMBER(SEARCH({"a";"b";"c";"d";"e";"f";"g";"h";"i";"j";"k";"l";"m";"n";"o";"p";"q";"r";"s";"t";"u";"v";"w";"x";"y";"z"},H3977)))&gt;0),"Invalid","Valid")</f>
        <v>Valid</v>
      </c>
      <c r="J3977" s="1" t="s">
        <v>27206</v>
      </c>
      <c r="K3977" s="1" t="s">
        <v>83</v>
      </c>
      <c r="L3977" s="1" t="s">
        <v>134</v>
      </c>
      <c r="M3977" s="1" t="s">
        <v>251</v>
      </c>
      <c r="N3977" s="1" t="s">
        <v>68</v>
      </c>
      <c r="O3977" s="1" t="s">
        <v>69</v>
      </c>
      <c r="P3977" t="s">
        <v>53</v>
      </c>
      <c r="Q3977" s="1" t="s">
        <v>181</v>
      </c>
      <c r="R3977" s="1" t="s">
        <v>198</v>
      </c>
      <c r="S3977" s="1" t="s">
        <v>13128</v>
      </c>
      <c r="T3977" s="1" t="s">
        <v>27207</v>
      </c>
      <c r="U3977" s="1" t="s">
        <v>27208</v>
      </c>
      <c r="V3977" s="1" t="s">
        <v>25290</v>
      </c>
      <c r="W3977" s="1" t="s">
        <v>75</v>
      </c>
      <c r="X3977" t="str">
        <f t="shared" si="435"/>
        <v>Complete</v>
      </c>
      <c r="Y3977">
        <f>MAX(0,100-IF(G3977="Invalid",Config!$B$5,0)-IF(I3977="Invalid",Config!$B$6,0)-IF(X3977="Incomplete",Config!$B$7,0)-IF(AF3977="Yes",Config!$B$37,0))</f>
        <v>100</v>
      </c>
      <c r="Z3977" s="1">
        <f>IF(OR(TRIM(B3977)="",COUNTIF(Config!$B$15:$B$19,B3977)&gt;0),1,0)+IF(OR(TRIM(C3977)="",COUNTIF(Config!$B$15:$B$19,C3977)&gt;0),1,0)+IF(OR(TRIM(F3977)="",COUNTIF(Config!$B$15:$B$19,F3977)&gt;0),1,0)+IF(OR(TRIM(H3977)="",COUNTIF(Config!$B$15:$B$19,H3977)&gt;0),1,0)+IF(OR(TRIM(E3977)="",COUNTIF(Config!$B$15:$B$19,E3977)&gt;0),1,0)+IF(OR(TRIM(K3977)="",COUNTIF(Config!$B$15:$B$19,K3977)&gt;0),1,0)+IF(OR(TRIM(P3977)="",COUNTIF(Config!$B$15:$B$19,P3977)&gt;0),1,0)+IF(OR(TRIM(R3977)="",COUNTIF(Config!$B$15:$B$19,R3977)&gt;0),1,0)</f>
        <v>0</v>
      </c>
      <c r="AA3977" s="1" cm="1">
        <f t="array" ref="AA3977">SUMPRODUCT(LEN(H3977)-LEN(SUBSTITUTE(H3977,{"0";"1";"2";"3";"4";"5";"6";"7";"8";"9"},"")))</f>
        <v>10</v>
      </c>
      <c r="AC3977" t="str">
        <f t="shared" si="436"/>
        <v/>
      </c>
      <c r="AD3977">
        <f t="shared" si="437"/>
        <v>1</v>
      </c>
      <c r="AE3977">
        <f t="shared" si="438"/>
        <v>1</v>
      </c>
      <c r="AF3977" t="str">
        <f t="shared" si="439"/>
        <v>No</v>
      </c>
      <c r="AG3977">
        <f t="shared" ca="1" si="440"/>
        <v>433</v>
      </c>
      <c r="AH3977" t="str">
        <f ca="1">IF(OR(V3977="",AG3977=""),"Yes",IF(AG3977&gt;Config!$B$41,"Yes","No"))</f>
        <v>Yes</v>
      </c>
    </row>
    <row r="3978" spans="1:34" x14ac:dyDescent="0.25">
      <c r="A3978" s="1" t="s">
        <v>27209</v>
      </c>
      <c r="B3978" s="1" t="s">
        <v>619</v>
      </c>
      <c r="C3978" s="1" t="s">
        <v>2104</v>
      </c>
      <c r="D3978" s="1" t="s">
        <v>16007</v>
      </c>
      <c r="E3978" s="1" t="s">
        <v>159</v>
      </c>
      <c r="F3978" s="1" t="s">
        <v>27210</v>
      </c>
      <c r="G3978" t="str">
        <f t="shared" si="434"/>
        <v>Valid</v>
      </c>
      <c r="H3978" s="1" t="s">
        <v>27211</v>
      </c>
      <c r="I3978" t="str" cm="1">
        <f t="array" ref="I3978">IF(OR(TRIM(H3978)="",ISNUMBER(SEARCH("#",H3978)),AA3978&lt;Config!$B$8,SUMPRODUCT(--ISNUMBER(SEARCH({"a";"b";"c";"d";"e";"f";"g";"h";"i";"j";"k";"l";"m";"n";"o";"p";"q";"r";"s";"t";"u";"v";"w";"x";"y";"z"},H3978)))&gt;0),"Invalid","Valid")</f>
        <v>Valid</v>
      </c>
      <c r="J3978" s="1" t="s">
        <v>27212</v>
      </c>
      <c r="K3978" s="1" t="s">
        <v>147</v>
      </c>
      <c r="L3978" s="1" t="s">
        <v>265</v>
      </c>
      <c r="M3978" s="1" t="s">
        <v>251</v>
      </c>
      <c r="N3978" s="1" t="s">
        <v>713</v>
      </c>
      <c r="O3978" s="1" t="s">
        <v>180</v>
      </c>
      <c r="P3978" t="s">
        <v>236</v>
      </c>
      <c r="Q3978" s="1" t="s">
        <v>238</v>
      </c>
      <c r="R3978" s="1" t="s">
        <v>961</v>
      </c>
      <c r="S3978" s="1" t="s">
        <v>27213</v>
      </c>
      <c r="T3978" s="1" t="s">
        <v>27214</v>
      </c>
      <c r="U3978" s="1" t="s">
        <v>13359</v>
      </c>
      <c r="V3978" s="1" t="s">
        <v>140</v>
      </c>
      <c r="W3978" s="1" t="s">
        <v>202</v>
      </c>
      <c r="X3978" t="str">
        <f t="shared" si="435"/>
        <v>Complete</v>
      </c>
      <c r="Y3978">
        <f>MAX(0,100-IF(G3978="Invalid",Config!$B$5,0)-IF(I3978="Invalid",Config!$B$6,0)-IF(X3978="Incomplete",Config!$B$7,0)-IF(AF3978="Yes",Config!$B$37,0))</f>
        <v>100</v>
      </c>
      <c r="Z3978" s="1">
        <f>IF(OR(TRIM(B3978)="",COUNTIF(Config!$B$15:$B$19,B3978)&gt;0),1,0)+IF(OR(TRIM(C3978)="",COUNTIF(Config!$B$15:$B$19,C3978)&gt;0),1,0)+IF(OR(TRIM(F3978)="",COUNTIF(Config!$B$15:$B$19,F3978)&gt;0),1,0)+IF(OR(TRIM(H3978)="",COUNTIF(Config!$B$15:$B$19,H3978)&gt;0),1,0)+IF(OR(TRIM(E3978)="",COUNTIF(Config!$B$15:$B$19,E3978)&gt;0),1,0)+IF(OR(TRIM(K3978)="",COUNTIF(Config!$B$15:$B$19,K3978)&gt;0),1,0)+IF(OR(TRIM(P3978)="",COUNTIF(Config!$B$15:$B$19,P3978)&gt;0),1,0)+IF(OR(TRIM(R3978)="",COUNTIF(Config!$B$15:$B$19,R3978)&gt;0),1,0)</f>
        <v>0</v>
      </c>
      <c r="AA3978" s="1" cm="1">
        <f t="array" ref="AA3978">SUMPRODUCT(LEN(H3978)-LEN(SUBSTITUTE(H3978,{"0";"1";"2";"3";"4";"5";"6";"7";"8";"9"},"")))</f>
        <v>10</v>
      </c>
      <c r="AC3978" t="str">
        <f t="shared" si="436"/>
        <v/>
      </c>
      <c r="AD3978">
        <f t="shared" si="437"/>
        <v>1</v>
      </c>
      <c r="AE3978">
        <f t="shared" si="438"/>
        <v>1</v>
      </c>
      <c r="AF3978" t="str">
        <f t="shared" si="439"/>
        <v>No</v>
      </c>
      <c r="AG3978">
        <f t="shared" ca="1" si="440"/>
        <v>37</v>
      </c>
      <c r="AH3978" t="str">
        <f ca="1">IF(OR(V3978="",AG3978=""),"Yes",IF(AG3978&gt;Config!$B$41,"Yes","No"))</f>
        <v>No</v>
      </c>
    </row>
    <row r="3979" spans="1:34" x14ac:dyDescent="0.25">
      <c r="A3979" s="1" t="s">
        <v>27215</v>
      </c>
      <c r="B3979" s="1" t="s">
        <v>244</v>
      </c>
      <c r="C3979" s="1" t="s">
        <v>511</v>
      </c>
      <c r="D3979" s="1" t="s">
        <v>27216</v>
      </c>
      <c r="E3979" s="1" t="s">
        <v>35553</v>
      </c>
      <c r="F3979" s="1" t="s">
        <v>27217</v>
      </c>
      <c r="G3979" t="str">
        <f t="shared" si="434"/>
        <v>Valid</v>
      </c>
      <c r="H3979" s="1" t="s">
        <v>27218</v>
      </c>
      <c r="I3979" t="str" cm="1">
        <f t="array" ref="I3979">IF(OR(TRIM(H3979)="",ISNUMBER(SEARCH("#",H3979)),AA3979&lt;Config!$B$8,SUMPRODUCT(--ISNUMBER(SEARCH({"a";"b";"c";"d";"e";"f";"g";"h";"i";"j";"k";"l";"m";"n";"o";"p";"q";"r";"s";"t";"u";"v";"w";"x";"y";"z"},H3979)))&gt;0),"Invalid","Valid")</f>
        <v>Valid</v>
      </c>
      <c r="J3979" s="1" t="s">
        <v>27219</v>
      </c>
      <c r="K3979" s="1" t="s">
        <v>147</v>
      </c>
      <c r="L3979" s="1" t="s">
        <v>450</v>
      </c>
      <c r="M3979" s="1" t="s">
        <v>103</v>
      </c>
      <c r="N3979" s="1" t="s">
        <v>33819</v>
      </c>
      <c r="O3979" s="1" t="s">
        <v>196</v>
      </c>
      <c r="P3979" t="s">
        <v>328</v>
      </c>
      <c r="Q3979" s="1" t="s">
        <v>1046</v>
      </c>
      <c r="R3979" s="1" t="s">
        <v>614</v>
      </c>
      <c r="S3979" s="1" t="s">
        <v>27220</v>
      </c>
      <c r="T3979" s="1" t="s">
        <v>27221</v>
      </c>
      <c r="U3979" s="1" t="s">
        <v>926</v>
      </c>
      <c r="V3979" s="1" t="s">
        <v>15792</v>
      </c>
      <c r="W3979" s="1" t="s">
        <v>202</v>
      </c>
      <c r="X3979" t="str">
        <f t="shared" si="435"/>
        <v>Complete</v>
      </c>
      <c r="Y3979">
        <f>MAX(0,100-IF(G3979="Invalid",Config!$B$5,0)-IF(I3979="Invalid",Config!$B$6,0)-IF(X3979="Incomplete",Config!$B$7,0)-IF(AF3979="Yes",Config!$B$37,0))</f>
        <v>100</v>
      </c>
      <c r="Z3979" s="1">
        <f>IF(OR(TRIM(B3979)="",COUNTIF(Config!$B$15:$B$19,B3979)&gt;0),1,0)+IF(OR(TRIM(C3979)="",COUNTIF(Config!$B$15:$B$19,C3979)&gt;0),1,0)+IF(OR(TRIM(F3979)="",COUNTIF(Config!$B$15:$B$19,F3979)&gt;0),1,0)+IF(OR(TRIM(H3979)="",COUNTIF(Config!$B$15:$B$19,H3979)&gt;0),1,0)+IF(OR(TRIM(E3979)="",COUNTIF(Config!$B$15:$B$19,E3979)&gt;0),1,0)+IF(OR(TRIM(K3979)="",COUNTIF(Config!$B$15:$B$19,K3979)&gt;0),1,0)+IF(OR(TRIM(P3979)="",COUNTIF(Config!$B$15:$B$19,P3979)&gt;0),1,0)+IF(OR(TRIM(R3979)="",COUNTIF(Config!$B$15:$B$19,R3979)&gt;0),1,0)</f>
        <v>0</v>
      </c>
      <c r="AA3979" s="1" cm="1">
        <f t="array" ref="AA3979">SUMPRODUCT(LEN(H3979)-LEN(SUBSTITUTE(H3979,{"0";"1";"2";"3";"4";"5";"6";"7";"8";"9"},"")))</f>
        <v>11</v>
      </c>
      <c r="AC3979" t="str">
        <f t="shared" si="436"/>
        <v/>
      </c>
      <c r="AD3979">
        <f t="shared" si="437"/>
        <v>1</v>
      </c>
      <c r="AE3979">
        <f t="shared" si="438"/>
        <v>1</v>
      </c>
      <c r="AF3979" t="str">
        <f t="shared" si="439"/>
        <v>No</v>
      </c>
      <c r="AG3979">
        <f t="shared" ca="1" si="440"/>
        <v>56</v>
      </c>
      <c r="AH3979" t="str">
        <f ca="1">IF(OR(V3979="",AG3979=""),"Yes",IF(AG3979&gt;Config!$B$41,"Yes","No"))</f>
        <v>No</v>
      </c>
    </row>
    <row r="3980" spans="1:34" x14ac:dyDescent="0.25">
      <c r="A3980" s="1" t="s">
        <v>27222</v>
      </c>
      <c r="B3980" s="1" t="s">
        <v>1266</v>
      </c>
      <c r="C3980" s="1" t="s">
        <v>899</v>
      </c>
      <c r="D3980" s="1" t="s">
        <v>27223</v>
      </c>
      <c r="E3980" s="1" t="s">
        <v>35554</v>
      </c>
      <c r="F3980" s="1" t="s">
        <v>27224</v>
      </c>
      <c r="G3980" t="str">
        <f t="shared" si="434"/>
        <v>Valid</v>
      </c>
      <c r="H3980" s="1" t="s">
        <v>27225</v>
      </c>
      <c r="I3980" t="str" cm="1">
        <f t="array" ref="I3980">IF(OR(TRIM(H3980)="",ISNUMBER(SEARCH("#",H3980)),AA3980&lt;Config!$B$8,SUMPRODUCT(--ISNUMBER(SEARCH({"a";"b";"c";"d";"e";"f";"g";"h";"i";"j";"k";"l";"m";"n";"o";"p";"q";"r";"s";"t";"u";"v";"w";"x";"y";"z"},H3980)))&gt;0),"Invalid","Valid")</f>
        <v>Valid</v>
      </c>
      <c r="J3980" s="1" t="s">
        <v>27226</v>
      </c>
      <c r="K3980" s="1" t="s">
        <v>722</v>
      </c>
      <c r="L3980" s="1" t="s">
        <v>67</v>
      </c>
      <c r="M3980" s="1" t="s">
        <v>517</v>
      </c>
      <c r="N3980" s="1" t="s">
        <v>86</v>
      </c>
      <c r="O3980" s="1" t="s">
        <v>149</v>
      </c>
      <c r="P3980" t="s">
        <v>104</v>
      </c>
      <c r="Q3980" s="1" t="s">
        <v>732</v>
      </c>
      <c r="R3980" s="1" t="s">
        <v>833</v>
      </c>
      <c r="S3980" s="1" t="s">
        <v>27227</v>
      </c>
      <c r="T3980" s="1" t="s">
        <v>27228</v>
      </c>
      <c r="U3980" s="1" t="s">
        <v>2994</v>
      </c>
      <c r="V3980" s="1" t="s">
        <v>27229</v>
      </c>
      <c r="W3980" s="1" t="s">
        <v>33823</v>
      </c>
      <c r="X3980" t="str">
        <f t="shared" si="435"/>
        <v>Complete</v>
      </c>
      <c r="Y3980">
        <f>MAX(0,100-IF(G3980="Invalid",Config!$B$5,0)-IF(I3980="Invalid",Config!$B$6,0)-IF(X3980="Incomplete",Config!$B$7,0)-IF(AF3980="Yes",Config!$B$37,0))</f>
        <v>100</v>
      </c>
      <c r="Z3980" s="1">
        <f>IF(OR(TRIM(B3980)="",COUNTIF(Config!$B$15:$B$19,B3980)&gt;0),1,0)+IF(OR(TRIM(C3980)="",COUNTIF(Config!$B$15:$B$19,C3980)&gt;0),1,0)+IF(OR(TRIM(F3980)="",COUNTIF(Config!$B$15:$B$19,F3980)&gt;0),1,0)+IF(OR(TRIM(H3980)="",COUNTIF(Config!$B$15:$B$19,H3980)&gt;0),1,0)+IF(OR(TRIM(E3980)="",COUNTIF(Config!$B$15:$B$19,E3980)&gt;0),1,0)+IF(OR(TRIM(K3980)="",COUNTIF(Config!$B$15:$B$19,K3980)&gt;0),1,0)+IF(OR(TRIM(P3980)="",COUNTIF(Config!$B$15:$B$19,P3980)&gt;0),1,0)+IF(OR(TRIM(R3980)="",COUNTIF(Config!$B$15:$B$19,R3980)&gt;0),1,0)</f>
        <v>0</v>
      </c>
      <c r="AA3980" s="1" cm="1">
        <f t="array" ref="AA3980">SUMPRODUCT(LEN(H3980)-LEN(SUBSTITUTE(H3980,{"0";"1";"2";"3";"4";"5";"6";"7";"8";"9"},"")))</f>
        <v>11</v>
      </c>
      <c r="AC3980" t="str">
        <f t="shared" si="436"/>
        <v/>
      </c>
      <c r="AD3980">
        <f t="shared" si="437"/>
        <v>1</v>
      </c>
      <c r="AE3980">
        <f t="shared" si="438"/>
        <v>1</v>
      </c>
      <c r="AF3980" t="str">
        <f t="shared" si="439"/>
        <v>No</v>
      </c>
      <c r="AG3980">
        <f t="shared" ca="1" si="440"/>
        <v>732</v>
      </c>
      <c r="AH3980" t="str">
        <f ca="1">IF(OR(V3980="",AG3980=""),"Yes",IF(AG3980&gt;Config!$B$41,"Yes","No"))</f>
        <v>Yes</v>
      </c>
    </row>
    <row r="3981" spans="1:34" x14ac:dyDescent="0.25">
      <c r="A3981" s="1" t="s">
        <v>27230</v>
      </c>
      <c r="B3981" s="1" t="s">
        <v>295</v>
      </c>
      <c r="C3981" s="1" t="s">
        <v>230</v>
      </c>
      <c r="D3981" s="1" t="s">
        <v>16133</v>
      </c>
      <c r="E3981" s="1" t="s">
        <v>35188</v>
      </c>
      <c r="F3981" s="1" t="s">
        <v>27231</v>
      </c>
      <c r="G3981" t="str">
        <f t="shared" si="434"/>
        <v>Valid</v>
      </c>
      <c r="H3981" s="1" t="s">
        <v>27232</v>
      </c>
      <c r="I3981" t="str" cm="1">
        <f t="array" ref="I3981">IF(OR(TRIM(H3981)="",ISNUMBER(SEARCH("#",H3981)),AA3981&lt;Config!$B$8,SUMPRODUCT(--ISNUMBER(SEARCH({"a";"b";"c";"d";"e";"f";"g";"h";"i";"j";"k";"l";"m";"n";"o";"p";"q";"r";"s";"t";"u";"v";"w";"x";"y";"z"},H3981)))&gt;0),"Invalid","Valid")</f>
        <v>Valid</v>
      </c>
      <c r="J3981" s="1" t="s">
        <v>27233</v>
      </c>
      <c r="K3981" s="1" t="s">
        <v>178</v>
      </c>
      <c r="L3981" s="1" t="s">
        <v>67</v>
      </c>
      <c r="M3981" s="1" t="s">
        <v>517</v>
      </c>
      <c r="N3981" s="1" t="s">
        <v>224</v>
      </c>
      <c r="O3981" s="1" t="s">
        <v>32</v>
      </c>
      <c r="P3981" t="s">
        <v>236</v>
      </c>
      <c r="Q3981" s="1" t="s">
        <v>238</v>
      </c>
      <c r="R3981" s="1" t="s">
        <v>237</v>
      </c>
      <c r="S3981" s="1" t="s">
        <v>27234</v>
      </c>
      <c r="T3981" s="1" t="s">
        <v>27235</v>
      </c>
      <c r="U3981" s="1" t="s">
        <v>27236</v>
      </c>
      <c r="V3981" s="1" t="s">
        <v>140</v>
      </c>
      <c r="W3981" s="1" t="s">
        <v>125</v>
      </c>
      <c r="X3981" t="str">
        <f t="shared" si="435"/>
        <v>Complete</v>
      </c>
      <c r="Y3981">
        <f>MAX(0,100-IF(G3981="Invalid",Config!$B$5,0)-IF(I3981="Invalid",Config!$B$6,0)-IF(X3981="Incomplete",Config!$B$7,0)-IF(AF3981="Yes",Config!$B$37,0))</f>
        <v>100</v>
      </c>
      <c r="Z3981" s="1">
        <f>IF(OR(TRIM(B3981)="",COUNTIF(Config!$B$15:$B$19,B3981)&gt;0),1,0)+IF(OR(TRIM(C3981)="",COUNTIF(Config!$B$15:$B$19,C3981)&gt;0),1,0)+IF(OR(TRIM(F3981)="",COUNTIF(Config!$B$15:$B$19,F3981)&gt;0),1,0)+IF(OR(TRIM(H3981)="",COUNTIF(Config!$B$15:$B$19,H3981)&gt;0),1,0)+IF(OR(TRIM(E3981)="",COUNTIF(Config!$B$15:$B$19,E3981)&gt;0),1,0)+IF(OR(TRIM(K3981)="",COUNTIF(Config!$B$15:$B$19,K3981)&gt;0),1,0)+IF(OR(TRIM(P3981)="",COUNTIF(Config!$B$15:$B$19,P3981)&gt;0),1,0)+IF(OR(TRIM(R3981)="",COUNTIF(Config!$B$15:$B$19,R3981)&gt;0),1,0)</f>
        <v>0</v>
      </c>
      <c r="AA3981" s="1" cm="1">
        <f t="array" ref="AA3981">SUMPRODUCT(LEN(H3981)-LEN(SUBSTITUTE(H3981,{"0";"1";"2";"3";"4";"5";"6";"7";"8";"9"},"")))</f>
        <v>12</v>
      </c>
      <c r="AC3981" t="str">
        <f t="shared" si="436"/>
        <v/>
      </c>
      <c r="AD3981">
        <f t="shared" si="437"/>
        <v>1</v>
      </c>
      <c r="AE3981">
        <f t="shared" si="438"/>
        <v>1</v>
      </c>
      <c r="AF3981" t="str">
        <f t="shared" si="439"/>
        <v>No</v>
      </c>
      <c r="AG3981">
        <f t="shared" ca="1" si="440"/>
        <v>37</v>
      </c>
      <c r="AH3981" t="str">
        <f ca="1">IF(OR(V3981="",AG3981=""),"Yes",IF(AG3981&gt;Config!$B$41,"Yes","No"))</f>
        <v>No</v>
      </c>
    </row>
    <row r="3982" spans="1:34" x14ac:dyDescent="0.25">
      <c r="A3982" s="1" t="s">
        <v>27237</v>
      </c>
      <c r="B3982" s="1" t="s">
        <v>534</v>
      </c>
      <c r="C3982" s="1" t="s">
        <v>230</v>
      </c>
      <c r="D3982" s="1" t="s">
        <v>11452</v>
      </c>
      <c r="E3982" s="1" t="s">
        <v>34178</v>
      </c>
      <c r="F3982" s="1" t="s">
        <v>27238</v>
      </c>
      <c r="G3982" t="str">
        <f t="shared" si="434"/>
        <v>Valid</v>
      </c>
      <c r="H3982" s="1" t="s">
        <v>27239</v>
      </c>
      <c r="I3982" t="str" cm="1">
        <f t="array" ref="I3982">IF(OR(TRIM(H3982)="",ISNUMBER(SEARCH("#",H3982)),AA3982&lt;Config!$B$8,SUMPRODUCT(--ISNUMBER(SEARCH({"a";"b";"c";"d";"e";"f";"g";"h";"i";"j";"k";"l";"m";"n";"o";"p";"q";"r";"s";"t";"u";"v";"w";"x";"y";"z"},H3982)))&gt;0),"Invalid","Valid")</f>
        <v>Valid</v>
      </c>
      <c r="J3982" s="1" t="s">
        <v>27240</v>
      </c>
      <c r="K3982" s="1" t="s">
        <v>178</v>
      </c>
      <c r="L3982" s="1" t="s">
        <v>450</v>
      </c>
      <c r="M3982" s="1" t="s">
        <v>30</v>
      </c>
      <c r="N3982" s="1" t="s">
        <v>252</v>
      </c>
      <c r="O3982" s="1" t="s">
        <v>149</v>
      </c>
      <c r="P3982" t="s">
        <v>236</v>
      </c>
      <c r="Q3982" s="1" t="s">
        <v>253</v>
      </c>
      <c r="R3982" s="1" t="s">
        <v>961</v>
      </c>
      <c r="S3982" s="1" t="s">
        <v>27241</v>
      </c>
      <c r="T3982" s="1" t="s">
        <v>27242</v>
      </c>
      <c r="U3982" s="1" t="s">
        <v>27243</v>
      </c>
      <c r="V3982" s="1" t="s">
        <v>1050</v>
      </c>
      <c r="W3982" s="1" t="s">
        <v>125</v>
      </c>
      <c r="X3982" t="str">
        <f t="shared" si="435"/>
        <v>Complete</v>
      </c>
      <c r="Y3982">
        <f>MAX(0,100-IF(G3982="Invalid",Config!$B$5,0)-IF(I3982="Invalid",Config!$B$6,0)-IF(X3982="Incomplete",Config!$B$7,0)-IF(AF3982="Yes",Config!$B$37,0))</f>
        <v>100</v>
      </c>
      <c r="Z3982" s="1">
        <f>IF(OR(TRIM(B3982)="",COUNTIF(Config!$B$15:$B$19,B3982)&gt;0),1,0)+IF(OR(TRIM(C3982)="",COUNTIF(Config!$B$15:$B$19,C3982)&gt;0),1,0)+IF(OR(TRIM(F3982)="",COUNTIF(Config!$B$15:$B$19,F3982)&gt;0),1,0)+IF(OR(TRIM(H3982)="",COUNTIF(Config!$B$15:$B$19,H3982)&gt;0),1,0)+IF(OR(TRIM(E3982)="",COUNTIF(Config!$B$15:$B$19,E3982)&gt;0),1,0)+IF(OR(TRIM(K3982)="",COUNTIF(Config!$B$15:$B$19,K3982)&gt;0),1,0)+IF(OR(TRIM(P3982)="",COUNTIF(Config!$B$15:$B$19,P3982)&gt;0),1,0)+IF(OR(TRIM(R3982)="",COUNTIF(Config!$B$15:$B$19,R3982)&gt;0),1,0)</f>
        <v>0</v>
      </c>
      <c r="AA3982" s="1" cm="1">
        <f t="array" ref="AA3982">SUMPRODUCT(LEN(H3982)-LEN(SUBSTITUTE(H3982,{"0";"1";"2";"3";"4";"5";"6";"7";"8";"9"},"")))</f>
        <v>12</v>
      </c>
      <c r="AC3982" t="str">
        <f t="shared" si="436"/>
        <v/>
      </c>
      <c r="AD3982">
        <f t="shared" si="437"/>
        <v>1</v>
      </c>
      <c r="AE3982">
        <f t="shared" si="438"/>
        <v>1</v>
      </c>
      <c r="AF3982" t="str">
        <f t="shared" si="439"/>
        <v>No</v>
      </c>
      <c r="AG3982">
        <f t="shared" ca="1" si="440"/>
        <v>37</v>
      </c>
      <c r="AH3982" t="str">
        <f ca="1">IF(OR(V3982="",AG3982=""),"Yes",IF(AG3982&gt;Config!$B$41,"Yes","No"))</f>
        <v>No</v>
      </c>
    </row>
    <row r="3983" spans="1:34" x14ac:dyDescent="0.25">
      <c r="A3983" s="1" t="s">
        <v>27244</v>
      </c>
      <c r="B3983" s="1" t="s">
        <v>3087</v>
      </c>
      <c r="C3983" s="1" t="s">
        <v>323</v>
      </c>
      <c r="D3983" s="1" t="s">
        <v>27245</v>
      </c>
      <c r="E3983" s="1" t="s">
        <v>310</v>
      </c>
      <c r="F3983" s="1" t="s">
        <v>27246</v>
      </c>
      <c r="G3983" t="str">
        <f t="shared" si="434"/>
        <v>Valid</v>
      </c>
      <c r="H3983" s="1" t="s">
        <v>27247</v>
      </c>
      <c r="I3983" t="str" cm="1">
        <f t="array" ref="I3983">IF(OR(TRIM(H3983)="",ISNUMBER(SEARCH("#",H3983)),AA3983&lt;Config!$B$8,SUMPRODUCT(--ISNUMBER(SEARCH({"a";"b";"c";"d";"e";"f";"g";"h";"i";"j";"k";"l";"m";"n";"o";"p";"q";"r";"s";"t";"u";"v";"w";"x";"y";"z"},H3983)))&gt;0),"Invalid","Valid")</f>
        <v>Valid</v>
      </c>
      <c r="J3983" s="1" t="s">
        <v>27248</v>
      </c>
      <c r="K3983" s="1" t="s">
        <v>83</v>
      </c>
      <c r="L3983" s="1" t="s">
        <v>265</v>
      </c>
      <c r="M3983" s="1" t="s">
        <v>85</v>
      </c>
      <c r="N3983" s="1" t="s">
        <v>148</v>
      </c>
      <c r="O3983" s="1" t="s">
        <v>69</v>
      </c>
      <c r="P3983" t="s">
        <v>53</v>
      </c>
      <c r="Q3983" s="1" t="s">
        <v>54</v>
      </c>
      <c r="R3983" s="1" t="s">
        <v>415</v>
      </c>
      <c r="S3983" s="1" t="s">
        <v>27249</v>
      </c>
      <c r="T3983" s="1" t="s">
        <v>27250</v>
      </c>
      <c r="U3983" s="1" t="s">
        <v>12419</v>
      </c>
      <c r="V3983" s="1" t="s">
        <v>1145</v>
      </c>
      <c r="W3983" s="1" t="s">
        <v>60</v>
      </c>
      <c r="X3983" t="str">
        <f t="shared" si="435"/>
        <v>Complete</v>
      </c>
      <c r="Y3983">
        <f>MAX(0,100-IF(G3983="Invalid",Config!$B$5,0)-IF(I3983="Invalid",Config!$B$6,0)-IF(X3983="Incomplete",Config!$B$7,0)-IF(AF3983="Yes",Config!$B$37,0))</f>
        <v>100</v>
      </c>
      <c r="Z3983" s="1">
        <f>IF(OR(TRIM(B3983)="",COUNTIF(Config!$B$15:$B$19,B3983)&gt;0),1,0)+IF(OR(TRIM(C3983)="",COUNTIF(Config!$B$15:$B$19,C3983)&gt;0),1,0)+IF(OR(TRIM(F3983)="",COUNTIF(Config!$B$15:$B$19,F3983)&gt;0),1,0)+IF(OR(TRIM(H3983)="",COUNTIF(Config!$B$15:$B$19,H3983)&gt;0),1,0)+IF(OR(TRIM(E3983)="",COUNTIF(Config!$B$15:$B$19,E3983)&gt;0),1,0)+IF(OR(TRIM(K3983)="",COUNTIF(Config!$B$15:$B$19,K3983)&gt;0),1,0)+IF(OR(TRIM(P3983)="",COUNTIF(Config!$B$15:$B$19,P3983)&gt;0),1,0)+IF(OR(TRIM(R3983)="",COUNTIF(Config!$B$15:$B$19,R3983)&gt;0),1,0)</f>
        <v>0</v>
      </c>
      <c r="AA3983" s="1" cm="1">
        <f t="array" ref="AA3983">SUMPRODUCT(LEN(H3983)-LEN(SUBSTITUTE(H3983,{"0";"1";"2";"3";"4";"5";"6";"7";"8";"9"},"")))</f>
        <v>10</v>
      </c>
      <c r="AC3983" t="str">
        <f t="shared" si="436"/>
        <v/>
      </c>
      <c r="AD3983">
        <f t="shared" si="437"/>
        <v>1</v>
      </c>
      <c r="AE3983">
        <f t="shared" si="438"/>
        <v>1</v>
      </c>
      <c r="AF3983" t="str">
        <f t="shared" si="439"/>
        <v>No</v>
      </c>
      <c r="AG3983">
        <f t="shared" ca="1" si="440"/>
        <v>37</v>
      </c>
      <c r="AH3983" t="str">
        <f ca="1">IF(OR(V3983="",AG3983=""),"Yes",IF(AG3983&gt;Config!$B$41,"Yes","No"))</f>
        <v>No</v>
      </c>
    </row>
    <row r="3984" spans="1:34" x14ac:dyDescent="0.25">
      <c r="A3984" s="1" t="s">
        <v>27251</v>
      </c>
      <c r="B3984" s="1" t="s">
        <v>62</v>
      </c>
      <c r="C3984" s="1" t="s">
        <v>323</v>
      </c>
      <c r="D3984" s="1" t="s">
        <v>2261</v>
      </c>
      <c r="E3984" s="1" t="s">
        <v>33901</v>
      </c>
      <c r="F3984" s="1" t="s">
        <v>27252</v>
      </c>
      <c r="G3984" t="str">
        <f t="shared" si="434"/>
        <v>Valid</v>
      </c>
      <c r="H3984" s="1" t="s">
        <v>27253</v>
      </c>
      <c r="I3984" t="str" cm="1">
        <f t="array" ref="I3984">IF(OR(TRIM(H3984)="",ISNUMBER(SEARCH("#",H3984)),AA3984&lt;Config!$B$8,SUMPRODUCT(--ISNUMBER(SEARCH({"a";"b";"c";"d";"e";"f";"g";"h";"i";"j";"k";"l";"m";"n";"o";"p";"q";"r";"s";"t";"u";"v";"w";"x";"y";"z"},H3984)))&gt;0),"Invalid","Valid")</f>
        <v>Valid</v>
      </c>
      <c r="J3984" s="1" t="s">
        <v>27254</v>
      </c>
      <c r="K3984" s="1" t="s">
        <v>147</v>
      </c>
      <c r="L3984" s="1" t="s">
        <v>134</v>
      </c>
      <c r="M3984" s="1" t="s">
        <v>33825</v>
      </c>
      <c r="N3984" s="1" t="s">
        <v>86</v>
      </c>
      <c r="O3984" s="1" t="s">
        <v>69</v>
      </c>
      <c r="P3984" t="s">
        <v>87</v>
      </c>
      <c r="Q3984" s="1" t="s">
        <v>88</v>
      </c>
      <c r="R3984" s="1" t="s">
        <v>559</v>
      </c>
      <c r="S3984" s="1" t="s">
        <v>27255</v>
      </c>
      <c r="T3984" s="1" t="s">
        <v>27256</v>
      </c>
      <c r="U3984" s="1" t="s">
        <v>9458</v>
      </c>
      <c r="V3984" s="1" t="s">
        <v>6246</v>
      </c>
      <c r="W3984" s="1" t="s">
        <v>94</v>
      </c>
      <c r="X3984" t="str">
        <f t="shared" si="435"/>
        <v>Complete</v>
      </c>
      <c r="Y3984">
        <f>MAX(0,100-IF(G3984="Invalid",Config!$B$5,0)-IF(I3984="Invalid",Config!$B$6,0)-IF(X3984="Incomplete",Config!$B$7,0)-IF(AF3984="Yes",Config!$B$37,0))</f>
        <v>100</v>
      </c>
      <c r="Z3984" s="1">
        <f>IF(OR(TRIM(B3984)="",COUNTIF(Config!$B$15:$B$19,B3984)&gt;0),1,0)+IF(OR(TRIM(C3984)="",COUNTIF(Config!$B$15:$B$19,C3984)&gt;0),1,0)+IF(OR(TRIM(F3984)="",COUNTIF(Config!$B$15:$B$19,F3984)&gt;0),1,0)+IF(OR(TRIM(H3984)="",COUNTIF(Config!$B$15:$B$19,H3984)&gt;0),1,0)+IF(OR(TRIM(E3984)="",COUNTIF(Config!$B$15:$B$19,E3984)&gt;0),1,0)+IF(OR(TRIM(K3984)="",COUNTIF(Config!$B$15:$B$19,K3984)&gt;0),1,0)+IF(OR(TRIM(P3984)="",COUNTIF(Config!$B$15:$B$19,P3984)&gt;0),1,0)+IF(OR(TRIM(R3984)="",COUNTIF(Config!$B$15:$B$19,R3984)&gt;0),1,0)</f>
        <v>0</v>
      </c>
      <c r="AA3984" s="1" cm="1">
        <f t="array" ref="AA3984">SUMPRODUCT(LEN(H3984)-LEN(SUBSTITUTE(H3984,{"0";"1";"2";"3";"4";"5";"6";"7";"8";"9"},"")))</f>
        <v>11</v>
      </c>
      <c r="AC3984" t="str">
        <f t="shared" si="436"/>
        <v/>
      </c>
      <c r="AD3984">
        <f t="shared" si="437"/>
        <v>1</v>
      </c>
      <c r="AE3984">
        <f t="shared" si="438"/>
        <v>1</v>
      </c>
      <c r="AF3984" t="str">
        <f t="shared" si="439"/>
        <v>No</v>
      </c>
      <c r="AG3984">
        <f t="shared" ca="1" si="440"/>
        <v>502</v>
      </c>
      <c r="AH3984" t="str">
        <f ca="1">IF(OR(V3984="",AG3984=""),"Yes",IF(AG3984&gt;Config!$B$41,"Yes","No"))</f>
        <v>Yes</v>
      </c>
    </row>
    <row r="3985" spans="1:34" x14ac:dyDescent="0.25">
      <c r="A3985" s="1" t="s">
        <v>27257</v>
      </c>
      <c r="B3985" s="1" t="s">
        <v>597</v>
      </c>
      <c r="C3985" s="1" t="s">
        <v>230</v>
      </c>
      <c r="D3985" s="1" t="s">
        <v>12918</v>
      </c>
      <c r="E3985" s="1" t="s">
        <v>34381</v>
      </c>
      <c r="F3985" s="1" t="s">
        <v>27258</v>
      </c>
      <c r="G3985" t="str">
        <f t="shared" si="434"/>
        <v>Valid</v>
      </c>
      <c r="H3985" s="1" t="s">
        <v>27259</v>
      </c>
      <c r="I3985" t="str" cm="1">
        <f t="array" ref="I3985">IF(OR(TRIM(H3985)="",ISNUMBER(SEARCH("#",H3985)),AA3985&lt;Config!$B$8,SUMPRODUCT(--ISNUMBER(SEARCH({"a";"b";"c";"d";"e";"f";"g";"h";"i";"j";"k";"l";"m";"n";"o";"p";"q";"r";"s";"t";"u";"v";"w";"x";"y";"z"},H3985)))&gt;0),"Invalid","Valid")</f>
        <v>Valid</v>
      </c>
      <c r="J3985" s="1" t="s">
        <v>27260</v>
      </c>
      <c r="K3985" s="1" t="s">
        <v>163</v>
      </c>
      <c r="L3985" s="1" t="s">
        <v>265</v>
      </c>
      <c r="M3985" s="1" t="s">
        <v>118</v>
      </c>
      <c r="N3985" s="1" t="s">
        <v>211</v>
      </c>
      <c r="O3985" s="1" t="s">
        <v>180</v>
      </c>
      <c r="P3985" t="s">
        <v>33</v>
      </c>
      <c r="Q3985" s="1" t="s">
        <v>119</v>
      </c>
      <c r="R3985" s="1" t="s">
        <v>35</v>
      </c>
      <c r="S3985" s="1" t="s">
        <v>16820</v>
      </c>
      <c r="T3985" s="1" t="s">
        <v>27261</v>
      </c>
      <c r="U3985" s="1" t="s">
        <v>5593</v>
      </c>
      <c r="V3985" s="1" t="s">
        <v>27262</v>
      </c>
      <c r="W3985" s="1" t="s">
        <v>141</v>
      </c>
      <c r="X3985" t="str">
        <f t="shared" si="435"/>
        <v>Complete</v>
      </c>
      <c r="Y3985">
        <f>MAX(0,100-IF(G3985="Invalid",Config!$B$5,0)-IF(I3985="Invalid",Config!$B$6,0)-IF(X3985="Incomplete",Config!$B$7,0)-IF(AF3985="Yes",Config!$B$37,0))</f>
        <v>100</v>
      </c>
      <c r="Z3985" s="1">
        <f>IF(OR(TRIM(B3985)="",COUNTIF(Config!$B$15:$B$19,B3985)&gt;0),1,0)+IF(OR(TRIM(C3985)="",COUNTIF(Config!$B$15:$B$19,C3985)&gt;0),1,0)+IF(OR(TRIM(F3985)="",COUNTIF(Config!$B$15:$B$19,F3985)&gt;0),1,0)+IF(OR(TRIM(H3985)="",COUNTIF(Config!$B$15:$B$19,H3985)&gt;0),1,0)+IF(OR(TRIM(E3985)="",COUNTIF(Config!$B$15:$B$19,E3985)&gt;0),1,0)+IF(OR(TRIM(K3985)="",COUNTIF(Config!$B$15:$B$19,K3985)&gt;0),1,0)+IF(OR(TRIM(P3985)="",COUNTIF(Config!$B$15:$B$19,P3985)&gt;0),1,0)+IF(OR(TRIM(R3985)="",COUNTIF(Config!$B$15:$B$19,R3985)&gt;0),1,0)</f>
        <v>0</v>
      </c>
      <c r="AA3985" s="1" cm="1">
        <f t="array" ref="AA3985">SUMPRODUCT(LEN(H3985)-LEN(SUBSTITUTE(H3985,{"0";"1";"2";"3";"4";"5";"6";"7";"8";"9"},"")))</f>
        <v>10</v>
      </c>
      <c r="AC3985" t="str">
        <f t="shared" si="436"/>
        <v/>
      </c>
      <c r="AD3985">
        <f t="shared" si="437"/>
        <v>1</v>
      </c>
      <c r="AE3985">
        <f t="shared" si="438"/>
        <v>1</v>
      </c>
      <c r="AF3985" t="str">
        <f t="shared" si="439"/>
        <v>No</v>
      </c>
      <c r="AG3985">
        <f t="shared" ca="1" si="440"/>
        <v>674</v>
      </c>
      <c r="AH3985" t="str">
        <f ca="1">IF(OR(V3985="",AG3985=""),"Yes",IF(AG3985&gt;Config!$B$41,"Yes","No"))</f>
        <v>Yes</v>
      </c>
    </row>
    <row r="3986" spans="1:34" x14ac:dyDescent="0.25">
      <c r="A3986" s="1" t="s">
        <v>27263</v>
      </c>
      <c r="B3986" s="1" t="s">
        <v>156</v>
      </c>
      <c r="C3986" s="1" t="s">
        <v>296</v>
      </c>
      <c r="D3986" s="1" t="s">
        <v>27264</v>
      </c>
      <c r="E3986" s="1" t="s">
        <v>34495</v>
      </c>
      <c r="F3986" s="1" t="s">
        <v>27265</v>
      </c>
      <c r="G3986" t="str">
        <f t="shared" si="434"/>
        <v>Valid</v>
      </c>
      <c r="H3986" s="1" t="s">
        <v>27266</v>
      </c>
      <c r="I3986" t="str" cm="1">
        <f t="array" ref="I3986">IF(OR(TRIM(H3986)="",ISNUMBER(SEARCH("#",H3986)),AA3986&lt;Config!$B$8,SUMPRODUCT(--ISNUMBER(SEARCH({"a";"b";"c";"d";"e";"f";"g";"h";"i";"j";"k";"l";"m";"n";"o";"p";"q";"r";"s";"t";"u";"v";"w";"x";"y";"z"},H3986)))&gt;0),"Invalid","Valid")</f>
        <v>Valid</v>
      </c>
      <c r="J3986" s="1" t="s">
        <v>27267</v>
      </c>
      <c r="K3986" s="1" t="s">
        <v>722</v>
      </c>
      <c r="L3986" s="1" t="s">
        <v>29</v>
      </c>
      <c r="M3986" s="1" t="s">
        <v>33825</v>
      </c>
      <c r="N3986" s="1" t="s">
        <v>51</v>
      </c>
      <c r="O3986" s="1" t="s">
        <v>180</v>
      </c>
      <c r="P3986" t="s">
        <v>236</v>
      </c>
      <c r="Q3986" s="1" t="s">
        <v>254</v>
      </c>
      <c r="R3986" s="1" t="s">
        <v>961</v>
      </c>
      <c r="S3986" s="1" t="s">
        <v>3000</v>
      </c>
      <c r="T3986" s="1" t="s">
        <v>27268</v>
      </c>
      <c r="U3986" s="1" t="s">
        <v>27269</v>
      </c>
      <c r="V3986" s="1" t="s">
        <v>595</v>
      </c>
      <c r="W3986" s="1" t="s">
        <v>60</v>
      </c>
      <c r="X3986" t="str">
        <f t="shared" si="435"/>
        <v>Complete</v>
      </c>
      <c r="Y3986">
        <f>MAX(0,100-IF(G3986="Invalid",Config!$B$5,0)-IF(I3986="Invalid",Config!$B$6,0)-IF(X3986="Incomplete",Config!$B$7,0)-IF(AF3986="Yes",Config!$B$37,0))</f>
        <v>100</v>
      </c>
      <c r="Z3986" s="1">
        <f>IF(OR(TRIM(B3986)="",COUNTIF(Config!$B$15:$B$19,B3986)&gt;0),1,0)+IF(OR(TRIM(C3986)="",COUNTIF(Config!$B$15:$B$19,C3986)&gt;0),1,0)+IF(OR(TRIM(F3986)="",COUNTIF(Config!$B$15:$B$19,F3986)&gt;0),1,0)+IF(OR(TRIM(H3986)="",COUNTIF(Config!$B$15:$B$19,H3986)&gt;0),1,0)+IF(OR(TRIM(E3986)="",COUNTIF(Config!$B$15:$B$19,E3986)&gt;0),1,0)+IF(OR(TRIM(K3986)="",COUNTIF(Config!$B$15:$B$19,K3986)&gt;0),1,0)+IF(OR(TRIM(P3986)="",COUNTIF(Config!$B$15:$B$19,P3986)&gt;0),1,0)+IF(OR(TRIM(R3986)="",COUNTIF(Config!$B$15:$B$19,R3986)&gt;0),1,0)</f>
        <v>0</v>
      </c>
      <c r="AA3986" s="1" cm="1">
        <f t="array" ref="AA3986">SUMPRODUCT(LEN(H3986)-LEN(SUBSTITUTE(H3986,{"0";"1";"2";"3";"4";"5";"6";"7";"8";"9"},"")))</f>
        <v>12</v>
      </c>
      <c r="AC3986" t="str">
        <f t="shared" si="436"/>
        <v/>
      </c>
      <c r="AD3986">
        <f t="shared" si="437"/>
        <v>1</v>
      </c>
      <c r="AE3986">
        <f t="shared" si="438"/>
        <v>1</v>
      </c>
      <c r="AF3986" t="str">
        <f t="shared" si="439"/>
        <v>No</v>
      </c>
      <c r="AG3986">
        <f t="shared" ca="1" si="440"/>
        <v>144</v>
      </c>
      <c r="AH3986" t="str">
        <f ca="1">IF(OR(V3986="",AG3986=""),"Yes",IF(AG3986&gt;Config!$B$41,"Yes","No"))</f>
        <v>No</v>
      </c>
    </row>
    <row r="3987" spans="1:34" x14ac:dyDescent="0.25">
      <c r="A3987" s="1" t="s">
        <v>27270</v>
      </c>
      <c r="B3987" s="1" t="s">
        <v>6047</v>
      </c>
      <c r="C3987" s="1" t="s">
        <v>620</v>
      </c>
      <c r="D3987" s="1" t="s">
        <v>27271</v>
      </c>
      <c r="E3987" s="1" t="s">
        <v>33866</v>
      </c>
      <c r="F3987" s="1" t="s">
        <v>27272</v>
      </c>
      <c r="G3987" t="str">
        <f t="shared" si="434"/>
        <v>Valid</v>
      </c>
      <c r="H3987" s="1" t="s">
        <v>1215</v>
      </c>
      <c r="I3987" t="str" cm="1">
        <f t="array" ref="I3987">IF(OR(TRIM(H3987)="",ISNUMBER(SEARCH("#",H3987)),AA3987&lt;Config!$B$8,SUMPRODUCT(--ISNUMBER(SEARCH({"a";"b";"c";"d";"e";"f";"g";"h";"i";"j";"k";"l";"m";"n";"o";"p";"q";"r";"s";"t";"u";"v";"w";"x";"y";"z"},H3987)))&gt;0),"Invalid","Valid")</f>
        <v>Invalid</v>
      </c>
      <c r="J3987" s="1" t="s">
        <v>27273</v>
      </c>
      <c r="K3987" s="1" t="s">
        <v>722</v>
      </c>
      <c r="L3987" s="1" t="s">
        <v>49</v>
      </c>
      <c r="M3987" s="1" t="s">
        <v>33827</v>
      </c>
      <c r="N3987" s="1" t="s">
        <v>211</v>
      </c>
      <c r="O3987" s="1" t="s">
        <v>180</v>
      </c>
      <c r="P3987" t="s">
        <v>33</v>
      </c>
      <c r="Q3987" s="1" t="s">
        <v>1664</v>
      </c>
      <c r="R3987" s="1" t="s">
        <v>120</v>
      </c>
      <c r="S3987" s="1" t="s">
        <v>27274</v>
      </c>
      <c r="T3987" s="1" t="s">
        <v>27275</v>
      </c>
      <c r="U3987" s="1" t="s">
        <v>15280</v>
      </c>
      <c r="V3987" s="1" t="s">
        <v>140</v>
      </c>
      <c r="W3987" s="1" t="s">
        <v>202</v>
      </c>
      <c r="X3987" t="str">
        <f t="shared" si="435"/>
        <v>Complete</v>
      </c>
      <c r="Y3987">
        <f>MAX(0,100-IF(G3987="Invalid",Config!$B$5,0)-IF(I3987="Invalid",Config!$B$6,0)-IF(X3987="Incomplete",Config!$B$7,0)-IF(AF3987="Yes",Config!$B$37,0))</f>
        <v>80</v>
      </c>
      <c r="Z3987" s="1">
        <f>IF(OR(TRIM(B3987)="",COUNTIF(Config!$B$15:$B$19,B3987)&gt;0),1,0)+IF(OR(TRIM(C3987)="",COUNTIF(Config!$B$15:$B$19,C3987)&gt;0),1,0)+IF(OR(TRIM(F3987)="",COUNTIF(Config!$B$15:$B$19,F3987)&gt;0),1,0)+IF(OR(TRIM(H3987)="",COUNTIF(Config!$B$15:$B$19,H3987)&gt;0),1,0)+IF(OR(TRIM(E3987)="",COUNTIF(Config!$B$15:$B$19,E3987)&gt;0),1,0)+IF(OR(TRIM(K3987)="",COUNTIF(Config!$B$15:$B$19,K3987)&gt;0),1,0)+IF(OR(TRIM(P3987)="",COUNTIF(Config!$B$15:$B$19,P3987)&gt;0),1,0)+IF(OR(TRIM(R3987)="",COUNTIF(Config!$B$15:$B$19,R3987)&gt;0),1,0)</f>
        <v>0</v>
      </c>
      <c r="AA3987" s="1" cm="1">
        <f t="array" ref="AA3987">SUMPRODUCT(LEN(H3987)-LEN(SUBSTITUTE(H3987,{"0";"1";"2";"3";"4";"5";"6";"7";"8";"9"},"")))</f>
        <v>0</v>
      </c>
      <c r="AC3987" t="str">
        <f t="shared" si="436"/>
        <v>Invalid Phone</v>
      </c>
      <c r="AD3987">
        <f t="shared" si="437"/>
        <v>1</v>
      </c>
      <c r="AE3987">
        <f t="shared" si="438"/>
        <v>0</v>
      </c>
      <c r="AF3987" t="str">
        <f t="shared" si="439"/>
        <v>No</v>
      </c>
      <c r="AG3987">
        <f t="shared" ca="1" si="440"/>
        <v>37</v>
      </c>
      <c r="AH3987" t="str">
        <f ca="1">IF(OR(V3987="",AG3987=""),"Yes",IF(AG3987&gt;Config!$B$41,"Yes","No"))</f>
        <v>No</v>
      </c>
    </row>
    <row r="3988" spans="1:34" x14ac:dyDescent="0.25">
      <c r="A3988" s="1" t="s">
        <v>27276</v>
      </c>
      <c r="B3988" s="1" t="s">
        <v>1816</v>
      </c>
      <c r="C3988" s="1" t="s">
        <v>545</v>
      </c>
      <c r="D3988" s="1" t="s">
        <v>20210</v>
      </c>
      <c r="E3988" s="1" t="s">
        <v>35458</v>
      </c>
      <c r="F3988" s="1" t="s">
        <v>27277</v>
      </c>
      <c r="G3988" t="str">
        <f t="shared" si="434"/>
        <v>Valid</v>
      </c>
      <c r="H3988" s="1" t="s">
        <v>27278</v>
      </c>
      <c r="I3988" t="str" cm="1">
        <f t="array" ref="I3988">IF(OR(TRIM(H3988)="",ISNUMBER(SEARCH("#",H3988)),AA3988&lt;Config!$B$8,SUMPRODUCT(--ISNUMBER(SEARCH({"a";"b";"c";"d";"e";"f";"g";"h";"i";"j";"k";"l";"m";"n";"o";"p";"q";"r";"s";"t";"u";"v";"w";"x";"y";"z"},H3988)))&gt;0),"Invalid","Valid")</f>
        <v>Valid</v>
      </c>
      <c r="J3988" s="1" t="s">
        <v>27279</v>
      </c>
      <c r="K3988" s="1" t="s">
        <v>195</v>
      </c>
      <c r="L3988" s="1" t="s">
        <v>134</v>
      </c>
      <c r="M3988" s="1" t="s">
        <v>517</v>
      </c>
      <c r="N3988" s="1" t="s">
        <v>86</v>
      </c>
      <c r="O3988" s="1" t="s">
        <v>52</v>
      </c>
      <c r="P3988" t="s">
        <v>87</v>
      </c>
      <c r="Q3988" s="1" t="s">
        <v>166</v>
      </c>
      <c r="R3988" s="1" t="s">
        <v>136</v>
      </c>
      <c r="S3988" s="1" t="s">
        <v>12137</v>
      </c>
      <c r="T3988" s="1" t="s">
        <v>27280</v>
      </c>
      <c r="U3988" s="1" t="s">
        <v>2031</v>
      </c>
      <c r="V3988" s="1" t="s">
        <v>12892</v>
      </c>
      <c r="W3988" s="1" t="s">
        <v>75</v>
      </c>
      <c r="X3988" t="str">
        <f t="shared" si="435"/>
        <v>Complete</v>
      </c>
      <c r="Y3988">
        <f>MAX(0,100-IF(G3988="Invalid",Config!$B$5,0)-IF(I3988="Invalid",Config!$B$6,0)-IF(X3988="Incomplete",Config!$B$7,0)-IF(AF3988="Yes",Config!$B$37,0))</f>
        <v>100</v>
      </c>
      <c r="Z3988" s="1">
        <f>IF(OR(TRIM(B3988)="",COUNTIF(Config!$B$15:$B$19,B3988)&gt;0),1,0)+IF(OR(TRIM(C3988)="",COUNTIF(Config!$B$15:$B$19,C3988)&gt;0),1,0)+IF(OR(TRIM(F3988)="",COUNTIF(Config!$B$15:$B$19,F3988)&gt;0),1,0)+IF(OR(TRIM(H3988)="",COUNTIF(Config!$B$15:$B$19,H3988)&gt;0),1,0)+IF(OR(TRIM(E3988)="",COUNTIF(Config!$B$15:$B$19,E3988)&gt;0),1,0)+IF(OR(TRIM(K3988)="",COUNTIF(Config!$B$15:$B$19,K3988)&gt;0),1,0)+IF(OR(TRIM(P3988)="",COUNTIF(Config!$B$15:$B$19,P3988)&gt;0),1,0)+IF(OR(TRIM(R3988)="",COUNTIF(Config!$B$15:$B$19,R3988)&gt;0),1,0)</f>
        <v>0</v>
      </c>
      <c r="AA3988" s="1" cm="1">
        <f t="array" ref="AA3988">SUMPRODUCT(LEN(H3988)-LEN(SUBSTITUTE(H3988,{"0";"1";"2";"3";"4";"5";"6";"7";"8";"9"},"")))</f>
        <v>11</v>
      </c>
      <c r="AC3988" t="str">
        <f t="shared" si="436"/>
        <v/>
      </c>
      <c r="AD3988">
        <f t="shared" si="437"/>
        <v>1</v>
      </c>
      <c r="AE3988">
        <f t="shared" si="438"/>
        <v>1</v>
      </c>
      <c r="AF3988" t="str">
        <f t="shared" si="439"/>
        <v>No</v>
      </c>
      <c r="AG3988">
        <f t="shared" ca="1" si="440"/>
        <v>555</v>
      </c>
      <c r="AH3988" t="str">
        <f ca="1">IF(OR(V3988="",AG3988=""),"Yes",IF(AG3988&gt;Config!$B$41,"Yes","No"))</f>
        <v>Yes</v>
      </c>
    </row>
    <row r="3989" spans="1:34" x14ac:dyDescent="0.25">
      <c r="A3989" s="1" t="s">
        <v>27281</v>
      </c>
      <c r="B3989" s="1" t="s">
        <v>631</v>
      </c>
      <c r="C3989" s="1" t="s">
        <v>386</v>
      </c>
      <c r="D3989" s="1" t="s">
        <v>27282</v>
      </c>
      <c r="E3989" s="1" t="s">
        <v>33907</v>
      </c>
      <c r="F3989" s="1" t="s">
        <v>27283</v>
      </c>
      <c r="G3989" t="str">
        <f t="shared" si="434"/>
        <v>Valid</v>
      </c>
      <c r="H3989" s="1" t="s">
        <v>27284</v>
      </c>
      <c r="I3989" t="str" cm="1">
        <f t="array" ref="I3989">IF(OR(TRIM(H3989)="",ISNUMBER(SEARCH("#",H3989)),AA3989&lt;Config!$B$8,SUMPRODUCT(--ISNUMBER(SEARCH({"a";"b";"c";"d";"e";"f";"g";"h";"i";"j";"k";"l";"m";"n";"o";"p";"q";"r";"s";"t";"u";"v";"w";"x";"y";"z"},H3989)))&gt;0),"Invalid","Valid")</f>
        <v>Valid</v>
      </c>
      <c r="J3989" s="1" t="s">
        <v>27285</v>
      </c>
      <c r="K3989" s="1" t="s">
        <v>722</v>
      </c>
      <c r="L3989" s="1" t="s">
        <v>134</v>
      </c>
      <c r="M3989" s="1" t="s">
        <v>251</v>
      </c>
      <c r="N3989" s="1" t="s">
        <v>51</v>
      </c>
      <c r="O3989" s="1" t="s">
        <v>180</v>
      </c>
      <c r="P3989" t="s">
        <v>87</v>
      </c>
      <c r="Q3989" s="1" t="s">
        <v>88</v>
      </c>
      <c r="R3989" s="1" t="s">
        <v>136</v>
      </c>
      <c r="S3989" s="1" t="s">
        <v>27286</v>
      </c>
      <c r="T3989" s="1" t="s">
        <v>27287</v>
      </c>
      <c r="U3989" s="1" t="s">
        <v>2251</v>
      </c>
      <c r="V3989" s="1" t="s">
        <v>1882</v>
      </c>
      <c r="W3989" s="1" t="s">
        <v>141</v>
      </c>
      <c r="X3989" t="str">
        <f t="shared" si="435"/>
        <v>Complete</v>
      </c>
      <c r="Y3989">
        <f>MAX(0,100-IF(G3989="Invalid",Config!$B$5,0)-IF(I3989="Invalid",Config!$B$6,0)-IF(X3989="Incomplete",Config!$B$7,0)-IF(AF3989="Yes",Config!$B$37,0))</f>
        <v>100</v>
      </c>
      <c r="Z3989" s="1">
        <f>IF(OR(TRIM(B3989)="",COUNTIF(Config!$B$15:$B$19,B3989)&gt;0),1,0)+IF(OR(TRIM(C3989)="",COUNTIF(Config!$B$15:$B$19,C3989)&gt;0),1,0)+IF(OR(TRIM(F3989)="",COUNTIF(Config!$B$15:$B$19,F3989)&gt;0),1,0)+IF(OR(TRIM(H3989)="",COUNTIF(Config!$B$15:$B$19,H3989)&gt;0),1,0)+IF(OR(TRIM(E3989)="",COUNTIF(Config!$B$15:$B$19,E3989)&gt;0),1,0)+IF(OR(TRIM(K3989)="",COUNTIF(Config!$B$15:$B$19,K3989)&gt;0),1,0)+IF(OR(TRIM(P3989)="",COUNTIF(Config!$B$15:$B$19,P3989)&gt;0),1,0)+IF(OR(TRIM(R3989)="",COUNTIF(Config!$B$15:$B$19,R3989)&gt;0),1,0)</f>
        <v>0</v>
      </c>
      <c r="AA3989" s="1" cm="1">
        <f t="array" ref="AA3989">SUMPRODUCT(LEN(H3989)-LEN(SUBSTITUTE(H3989,{"0";"1";"2";"3";"4";"5";"6";"7";"8";"9"},"")))</f>
        <v>11</v>
      </c>
      <c r="AC3989" t="str">
        <f t="shared" si="436"/>
        <v/>
      </c>
      <c r="AD3989">
        <f t="shared" si="437"/>
        <v>1</v>
      </c>
      <c r="AE3989">
        <f t="shared" si="438"/>
        <v>1</v>
      </c>
      <c r="AF3989" t="str">
        <f t="shared" si="439"/>
        <v>No</v>
      </c>
      <c r="AG3989">
        <f t="shared" ca="1" si="440"/>
        <v>422</v>
      </c>
      <c r="AH3989" t="str">
        <f ca="1">IF(OR(V3989="",AG3989=""),"Yes",IF(AG3989&gt;Config!$B$41,"Yes","No"))</f>
        <v>Yes</v>
      </c>
    </row>
    <row r="3990" spans="1:34" x14ac:dyDescent="0.25">
      <c r="A3990" s="1" t="s">
        <v>27288</v>
      </c>
      <c r="B3990" s="1" t="s">
        <v>1257</v>
      </c>
      <c r="C3990" s="1" t="s">
        <v>398</v>
      </c>
      <c r="D3990" s="1" t="s">
        <v>3711</v>
      </c>
      <c r="E3990" s="1" t="s">
        <v>2178</v>
      </c>
      <c r="F3990" s="1" t="s">
        <v>27289</v>
      </c>
      <c r="G3990" t="str">
        <f t="shared" si="434"/>
        <v>Valid</v>
      </c>
      <c r="H3990" s="1" t="s">
        <v>27290</v>
      </c>
      <c r="I3990" t="str" cm="1">
        <f t="array" ref="I3990">IF(OR(TRIM(H3990)="",ISNUMBER(SEARCH("#",H3990)),AA3990&lt;Config!$B$8,SUMPRODUCT(--ISNUMBER(SEARCH({"a";"b";"c";"d";"e";"f";"g";"h";"i";"j";"k";"l";"m";"n";"o";"p";"q";"r";"s";"t";"u";"v";"w";"x";"y";"z"},H3990)))&gt;0),"Invalid","Valid")</f>
        <v>Valid</v>
      </c>
      <c r="J3990" s="1" t="s">
        <v>27291</v>
      </c>
      <c r="K3990" s="1" t="s">
        <v>264</v>
      </c>
      <c r="L3990" s="1" t="s">
        <v>102</v>
      </c>
      <c r="M3990" s="1" t="s">
        <v>517</v>
      </c>
      <c r="N3990" s="1" t="s">
        <v>148</v>
      </c>
      <c r="O3990" s="1" t="s">
        <v>180</v>
      </c>
      <c r="P3990" t="s">
        <v>53</v>
      </c>
      <c r="Q3990" s="1" t="s">
        <v>150</v>
      </c>
      <c r="R3990" s="1" t="s">
        <v>198</v>
      </c>
      <c r="S3990" s="1" t="s">
        <v>27292</v>
      </c>
      <c r="T3990" s="1" t="s">
        <v>27293</v>
      </c>
      <c r="U3990" s="1" t="s">
        <v>8281</v>
      </c>
      <c r="V3990" s="1" t="s">
        <v>10677</v>
      </c>
      <c r="W3990" s="1" t="s">
        <v>33823</v>
      </c>
      <c r="X3990" t="str">
        <f t="shared" si="435"/>
        <v>Complete</v>
      </c>
      <c r="Y3990">
        <f>MAX(0,100-IF(G3990="Invalid",Config!$B$5,0)-IF(I3990="Invalid",Config!$B$6,0)-IF(X3990="Incomplete",Config!$B$7,0)-IF(AF3990="Yes",Config!$B$37,0))</f>
        <v>100</v>
      </c>
      <c r="Z3990" s="1">
        <f>IF(OR(TRIM(B3990)="",COUNTIF(Config!$B$15:$B$19,B3990)&gt;0),1,0)+IF(OR(TRIM(C3990)="",COUNTIF(Config!$B$15:$B$19,C3990)&gt;0),1,0)+IF(OR(TRIM(F3990)="",COUNTIF(Config!$B$15:$B$19,F3990)&gt;0),1,0)+IF(OR(TRIM(H3990)="",COUNTIF(Config!$B$15:$B$19,H3990)&gt;0),1,0)+IF(OR(TRIM(E3990)="",COUNTIF(Config!$B$15:$B$19,E3990)&gt;0),1,0)+IF(OR(TRIM(K3990)="",COUNTIF(Config!$B$15:$B$19,K3990)&gt;0),1,0)+IF(OR(TRIM(P3990)="",COUNTIF(Config!$B$15:$B$19,P3990)&gt;0),1,0)+IF(OR(TRIM(R3990)="",COUNTIF(Config!$B$15:$B$19,R3990)&gt;0),1,0)</f>
        <v>0</v>
      </c>
      <c r="AA3990" s="1" cm="1">
        <f t="array" ref="AA3990">SUMPRODUCT(LEN(H3990)-LEN(SUBSTITUTE(H3990,{"0";"1";"2";"3";"4";"5";"6";"7";"8";"9"},"")))</f>
        <v>12</v>
      </c>
      <c r="AC3990" t="str">
        <f t="shared" si="436"/>
        <v/>
      </c>
      <c r="AD3990">
        <f t="shared" si="437"/>
        <v>1</v>
      </c>
      <c r="AE3990">
        <f t="shared" si="438"/>
        <v>1</v>
      </c>
      <c r="AF3990" t="str">
        <f t="shared" si="439"/>
        <v>No</v>
      </c>
      <c r="AG3990">
        <f t="shared" ca="1" si="440"/>
        <v>183</v>
      </c>
      <c r="AH3990" t="str">
        <f ca="1">IF(OR(V3990="",AG3990=""),"Yes",IF(AG3990&gt;Config!$B$41,"Yes","No"))</f>
        <v>No</v>
      </c>
    </row>
    <row r="3991" spans="1:34" x14ac:dyDescent="0.25">
      <c r="A3991" s="1" t="s">
        <v>27294</v>
      </c>
      <c r="B3991" s="1" t="s">
        <v>619</v>
      </c>
      <c r="C3991" s="1" t="s">
        <v>899</v>
      </c>
      <c r="D3991" s="1" t="s">
        <v>27295</v>
      </c>
      <c r="E3991" s="1" t="s">
        <v>1331</v>
      </c>
      <c r="F3991" s="1" t="s">
        <v>19261</v>
      </c>
      <c r="G3991" t="str">
        <f t="shared" si="434"/>
        <v>Invalid</v>
      </c>
      <c r="H3991" s="1" t="s">
        <v>27296</v>
      </c>
      <c r="I3991" t="str" cm="1">
        <f t="array" ref="I3991">IF(OR(TRIM(H3991)="",ISNUMBER(SEARCH("#",H3991)),AA3991&lt;Config!$B$8,SUMPRODUCT(--ISNUMBER(SEARCH({"a";"b";"c";"d";"e";"f";"g";"h";"i";"j";"k";"l";"m";"n";"o";"p";"q";"r";"s";"t";"u";"v";"w";"x";"y";"z"},H3991)))&gt;0),"Invalid","Valid")</f>
        <v>Valid</v>
      </c>
      <c r="J3991" s="1" t="s">
        <v>27297</v>
      </c>
      <c r="K3991" s="1" t="s">
        <v>504</v>
      </c>
      <c r="L3991" s="1" t="s">
        <v>450</v>
      </c>
      <c r="M3991" s="1" t="s">
        <v>462</v>
      </c>
      <c r="N3991" s="1" t="s">
        <v>252</v>
      </c>
      <c r="O3991" s="1" t="s">
        <v>69</v>
      </c>
      <c r="P3991" t="s">
        <v>590</v>
      </c>
      <c r="Q3991" s="1" t="s">
        <v>844</v>
      </c>
      <c r="R3991" s="1" t="s">
        <v>1774</v>
      </c>
      <c r="S3991" s="1" t="s">
        <v>14084</v>
      </c>
      <c r="T3991" s="1" t="s">
        <v>27298</v>
      </c>
      <c r="U3991" s="1" t="s">
        <v>9408</v>
      </c>
      <c r="V3991" s="1" t="s">
        <v>14055</v>
      </c>
      <c r="W3991" s="1" t="s">
        <v>141</v>
      </c>
      <c r="X3991" t="str">
        <f t="shared" si="435"/>
        <v>Complete</v>
      </c>
      <c r="Y3991">
        <f>MAX(0,100-IF(G3991="Invalid",Config!$B$5,0)-IF(I3991="Invalid",Config!$B$6,0)-IF(X3991="Incomplete",Config!$B$7,0)-IF(AF3991="Yes",Config!$B$37,0))</f>
        <v>70</v>
      </c>
      <c r="Z3991" s="1">
        <f>IF(OR(TRIM(B3991)="",COUNTIF(Config!$B$15:$B$19,B3991)&gt;0),1,0)+IF(OR(TRIM(C3991)="",COUNTIF(Config!$B$15:$B$19,C3991)&gt;0),1,0)+IF(OR(TRIM(F3991)="",COUNTIF(Config!$B$15:$B$19,F3991)&gt;0),1,0)+IF(OR(TRIM(H3991)="",COUNTIF(Config!$B$15:$B$19,H3991)&gt;0),1,0)+IF(OR(TRIM(E3991)="",COUNTIF(Config!$B$15:$B$19,E3991)&gt;0),1,0)+IF(OR(TRIM(K3991)="",COUNTIF(Config!$B$15:$B$19,K3991)&gt;0),1,0)+IF(OR(TRIM(P3991)="",COUNTIF(Config!$B$15:$B$19,P3991)&gt;0),1,0)+IF(OR(TRIM(R3991)="",COUNTIF(Config!$B$15:$B$19,R3991)&gt;0),1,0)</f>
        <v>0</v>
      </c>
      <c r="AA3991" s="1" cm="1">
        <f t="array" ref="AA3991">SUMPRODUCT(LEN(H3991)-LEN(SUBSTITUTE(H3991,{"0";"1";"2";"3";"4";"5";"6";"7";"8";"9"},"")))</f>
        <v>10</v>
      </c>
      <c r="AC3991" t="str">
        <f t="shared" si="436"/>
        <v>Invalid Email</v>
      </c>
      <c r="AD3991">
        <f t="shared" si="437"/>
        <v>0</v>
      </c>
      <c r="AE3991">
        <f t="shared" si="438"/>
        <v>1</v>
      </c>
      <c r="AF3991" t="str">
        <f t="shared" si="439"/>
        <v>No</v>
      </c>
      <c r="AG3991">
        <f t="shared" ca="1" si="440"/>
        <v>62</v>
      </c>
      <c r="AH3991" t="str">
        <f ca="1">IF(OR(V3991="",AG3991=""),"Yes",IF(AG3991&gt;Config!$B$41,"Yes","No"))</f>
        <v>No</v>
      </c>
    </row>
    <row r="3992" spans="1:34" x14ac:dyDescent="0.25">
      <c r="A3992" s="1" t="s">
        <v>27299</v>
      </c>
      <c r="B3992" s="1" t="s">
        <v>1231</v>
      </c>
      <c r="C3992" s="1" t="s">
        <v>524</v>
      </c>
      <c r="D3992" s="1" t="s">
        <v>23923</v>
      </c>
      <c r="E3992" s="1" t="s">
        <v>739</v>
      </c>
      <c r="F3992" s="1" t="s">
        <v>27300</v>
      </c>
      <c r="G3992" t="str">
        <f t="shared" si="434"/>
        <v>Valid</v>
      </c>
      <c r="H3992" s="1" t="s">
        <v>27301</v>
      </c>
      <c r="I3992" t="str" cm="1">
        <f t="array" ref="I3992">IF(OR(TRIM(H3992)="",ISNUMBER(SEARCH("#",H3992)),AA3992&lt;Config!$B$8,SUMPRODUCT(--ISNUMBER(SEARCH({"a";"b";"c";"d";"e";"f";"g";"h";"i";"j";"k";"l";"m";"n";"o";"p";"q";"r";"s";"t";"u";"v";"w";"x";"y";"z"},H3992)))&gt;0),"Invalid","Valid")</f>
        <v>Valid</v>
      </c>
      <c r="J3992" s="1" t="s">
        <v>27302</v>
      </c>
      <c r="K3992" s="1" t="s">
        <v>195</v>
      </c>
      <c r="L3992" s="1" t="s">
        <v>29</v>
      </c>
      <c r="M3992" s="1" t="s">
        <v>118</v>
      </c>
      <c r="N3992" s="1" t="s">
        <v>33819</v>
      </c>
      <c r="O3992" s="1" t="s">
        <v>52</v>
      </c>
      <c r="P3992" t="s">
        <v>87</v>
      </c>
      <c r="Q3992" s="1" t="s">
        <v>438</v>
      </c>
      <c r="R3992" s="1" t="s">
        <v>559</v>
      </c>
      <c r="S3992" s="1" t="s">
        <v>22026</v>
      </c>
      <c r="T3992" s="1" t="s">
        <v>27303</v>
      </c>
      <c r="U3992" s="1" t="s">
        <v>27304</v>
      </c>
      <c r="V3992" s="1" t="s">
        <v>1804</v>
      </c>
      <c r="W3992" s="1" t="s">
        <v>186</v>
      </c>
      <c r="X3992" t="str">
        <f t="shared" si="435"/>
        <v>Complete</v>
      </c>
      <c r="Y3992">
        <f>MAX(0,100-IF(G3992="Invalid",Config!$B$5,0)-IF(I3992="Invalid",Config!$B$6,0)-IF(X3992="Incomplete",Config!$B$7,0)-IF(AF3992="Yes",Config!$B$37,0))</f>
        <v>100</v>
      </c>
      <c r="Z3992" s="1">
        <f>IF(OR(TRIM(B3992)="",COUNTIF(Config!$B$15:$B$19,B3992)&gt;0),1,0)+IF(OR(TRIM(C3992)="",COUNTIF(Config!$B$15:$B$19,C3992)&gt;0),1,0)+IF(OR(TRIM(F3992)="",COUNTIF(Config!$B$15:$B$19,F3992)&gt;0),1,0)+IF(OR(TRIM(H3992)="",COUNTIF(Config!$B$15:$B$19,H3992)&gt;0),1,0)+IF(OR(TRIM(E3992)="",COUNTIF(Config!$B$15:$B$19,E3992)&gt;0),1,0)+IF(OR(TRIM(K3992)="",COUNTIF(Config!$B$15:$B$19,K3992)&gt;0),1,0)+IF(OR(TRIM(P3992)="",COUNTIF(Config!$B$15:$B$19,P3992)&gt;0),1,0)+IF(OR(TRIM(R3992)="",COUNTIF(Config!$B$15:$B$19,R3992)&gt;0),1,0)</f>
        <v>0</v>
      </c>
      <c r="AA3992" s="1" cm="1">
        <f t="array" ref="AA3992">SUMPRODUCT(LEN(H3992)-LEN(SUBSTITUTE(H3992,{"0";"1";"2";"3";"4";"5";"6";"7";"8";"9"},"")))</f>
        <v>11</v>
      </c>
      <c r="AC3992" t="str">
        <f t="shared" si="436"/>
        <v/>
      </c>
      <c r="AD3992">
        <f t="shared" si="437"/>
        <v>1</v>
      </c>
      <c r="AE3992">
        <f t="shared" si="438"/>
        <v>1</v>
      </c>
      <c r="AF3992" t="str">
        <f t="shared" si="439"/>
        <v>No</v>
      </c>
      <c r="AG3992">
        <f t="shared" ca="1" si="440"/>
        <v>54</v>
      </c>
      <c r="AH3992" t="str">
        <f ca="1">IF(OR(V3992="",AG3992=""),"Yes",IF(AG3992&gt;Config!$B$41,"Yes","No"))</f>
        <v>No</v>
      </c>
    </row>
    <row r="3993" spans="1:34" x14ac:dyDescent="0.25">
      <c r="A3993" s="1" t="s">
        <v>27305</v>
      </c>
      <c r="B3993" s="1" t="s">
        <v>33815</v>
      </c>
      <c r="C3993" s="1" t="s">
        <v>499</v>
      </c>
      <c r="D3993" s="1" t="s">
        <v>499</v>
      </c>
      <c r="E3993" s="1" t="s">
        <v>310</v>
      </c>
      <c r="F3993" s="1" t="s">
        <v>27306</v>
      </c>
      <c r="G3993" t="str">
        <f t="shared" si="434"/>
        <v>Valid</v>
      </c>
      <c r="H3993" s="1" t="s">
        <v>27307</v>
      </c>
      <c r="I3993" t="str" cm="1">
        <f t="array" ref="I3993">IF(OR(TRIM(H3993)="",ISNUMBER(SEARCH("#",H3993)),AA3993&lt;Config!$B$8,SUMPRODUCT(--ISNUMBER(SEARCH({"a";"b";"c";"d";"e";"f";"g";"h";"i";"j";"k";"l";"m";"n";"o";"p";"q";"r";"s";"t";"u";"v";"w";"x";"y";"z"},H3993)))&gt;0),"Invalid","Valid")</f>
        <v>Valid</v>
      </c>
      <c r="J3993" s="1" t="s">
        <v>27308</v>
      </c>
      <c r="K3993" s="1" t="s">
        <v>481</v>
      </c>
      <c r="L3993" s="1" t="s">
        <v>164</v>
      </c>
      <c r="M3993" s="1" t="s">
        <v>85</v>
      </c>
      <c r="N3993" s="1" t="s">
        <v>86</v>
      </c>
      <c r="O3993" s="1" t="s">
        <v>266</v>
      </c>
      <c r="P3993" t="s">
        <v>590</v>
      </c>
      <c r="Q3993" s="1" t="s">
        <v>591</v>
      </c>
      <c r="R3993" s="1" t="s">
        <v>592</v>
      </c>
      <c r="S3993" s="1" t="s">
        <v>10262</v>
      </c>
      <c r="T3993" s="1" t="s">
        <v>27309</v>
      </c>
      <c r="U3993" s="1" t="s">
        <v>21446</v>
      </c>
      <c r="V3993" s="1" t="s">
        <v>3142</v>
      </c>
      <c r="W3993" s="1" t="s">
        <v>293</v>
      </c>
      <c r="X3993" t="str">
        <f t="shared" si="435"/>
        <v>Incomplete</v>
      </c>
      <c r="Y3993">
        <f>MAX(0,100-IF(G3993="Invalid",Config!$B$5,0)-IF(I3993="Invalid",Config!$B$6,0)-IF(X3993="Incomplete",Config!$B$7,0)-IF(AF3993="Yes",Config!$B$37,0))</f>
        <v>60</v>
      </c>
      <c r="Z3993" s="1">
        <f>IF(OR(TRIM(B3993)="",COUNTIF(Config!$B$15:$B$19,B3993)&gt;0),1,0)+IF(OR(TRIM(C3993)="",COUNTIF(Config!$B$15:$B$19,C3993)&gt;0),1,0)+IF(OR(TRIM(F3993)="",COUNTIF(Config!$B$15:$B$19,F3993)&gt;0),1,0)+IF(OR(TRIM(H3993)="",COUNTIF(Config!$B$15:$B$19,H3993)&gt;0),1,0)+IF(OR(TRIM(E3993)="",COUNTIF(Config!$B$15:$B$19,E3993)&gt;0),1,0)+IF(OR(TRIM(K3993)="",COUNTIF(Config!$B$15:$B$19,K3993)&gt;0),1,0)+IF(OR(TRIM(P3993)="",COUNTIF(Config!$B$15:$B$19,P3993)&gt;0),1,0)+IF(OR(TRIM(R3993)="",COUNTIF(Config!$B$15:$B$19,R3993)&gt;0),1,0)</f>
        <v>1</v>
      </c>
      <c r="AA3993" s="1" cm="1">
        <f t="array" ref="AA3993">SUMPRODUCT(LEN(H3993)-LEN(SUBSTITUTE(H3993,{"0";"1";"2";"3";"4";"5";"6";"7";"8";"9"},"")))</f>
        <v>12</v>
      </c>
      <c r="AC3993" t="str">
        <f t="shared" si="436"/>
        <v>Incomplete Profile</v>
      </c>
      <c r="AD3993">
        <f t="shared" si="437"/>
        <v>1</v>
      </c>
      <c r="AE3993">
        <f t="shared" si="438"/>
        <v>1</v>
      </c>
      <c r="AF3993" t="str">
        <f t="shared" si="439"/>
        <v>No</v>
      </c>
      <c r="AG3993">
        <f t="shared" ca="1" si="440"/>
        <v>221</v>
      </c>
      <c r="AH3993" t="str">
        <f ca="1">IF(OR(V3993="",AG3993=""),"Yes",IF(AG3993&gt;Config!$B$41,"Yes","No"))</f>
        <v>No</v>
      </c>
    </row>
    <row r="3994" spans="1:34" x14ac:dyDescent="0.25">
      <c r="A3994" s="1" t="s">
        <v>27310</v>
      </c>
      <c r="B3994" s="1" t="s">
        <v>1085</v>
      </c>
      <c r="C3994" s="1" t="s">
        <v>33815</v>
      </c>
      <c r="D3994" s="1" t="s">
        <v>1085</v>
      </c>
      <c r="E3994" s="1" t="s">
        <v>34095</v>
      </c>
      <c r="F3994" s="1" t="s">
        <v>27311</v>
      </c>
      <c r="G3994" t="str">
        <f t="shared" si="434"/>
        <v>Valid</v>
      </c>
      <c r="H3994" s="1" t="s">
        <v>27312</v>
      </c>
      <c r="I3994" t="str" cm="1">
        <f t="array" ref="I3994">IF(OR(TRIM(H3994)="",ISNUMBER(SEARCH("#",H3994)),AA3994&lt;Config!$B$8,SUMPRODUCT(--ISNUMBER(SEARCH({"a";"b";"c";"d";"e";"f";"g";"h";"i";"j";"k";"l";"m";"n";"o";"p";"q";"r";"s";"t";"u";"v";"w";"x";"y";"z"},H3994)))&gt;0),"Invalid","Valid")</f>
        <v>Valid</v>
      </c>
      <c r="J3994" s="1" t="s">
        <v>27313</v>
      </c>
      <c r="K3994" s="1" t="s">
        <v>178</v>
      </c>
      <c r="L3994" s="1" t="s">
        <v>265</v>
      </c>
      <c r="M3994" s="1" t="s">
        <v>165</v>
      </c>
      <c r="N3994" s="1" t="s">
        <v>224</v>
      </c>
      <c r="O3994" s="1" t="s">
        <v>149</v>
      </c>
      <c r="P3994" t="s">
        <v>87</v>
      </c>
      <c r="Q3994" s="1" t="s">
        <v>438</v>
      </c>
      <c r="R3994" s="1" t="s">
        <v>550</v>
      </c>
      <c r="S3994" s="1" t="s">
        <v>23764</v>
      </c>
      <c r="T3994" s="1" t="s">
        <v>27314</v>
      </c>
      <c r="U3994" s="1" t="s">
        <v>3852</v>
      </c>
      <c r="V3994" s="1" t="s">
        <v>27315</v>
      </c>
      <c r="W3994" s="1" t="s">
        <v>186</v>
      </c>
      <c r="X3994" t="str">
        <f t="shared" si="435"/>
        <v>Incomplete</v>
      </c>
      <c r="Y3994">
        <f>MAX(0,100-IF(G3994="Invalid",Config!$B$5,0)-IF(I3994="Invalid",Config!$B$6,0)-IF(X3994="Incomplete",Config!$B$7,0)-IF(AF3994="Yes",Config!$B$37,0))</f>
        <v>60</v>
      </c>
      <c r="Z3994" s="1">
        <f>IF(OR(TRIM(B3994)="",COUNTIF(Config!$B$15:$B$19,B3994)&gt;0),1,0)+IF(OR(TRIM(C3994)="",COUNTIF(Config!$B$15:$B$19,C3994)&gt;0),1,0)+IF(OR(TRIM(F3994)="",COUNTIF(Config!$B$15:$B$19,F3994)&gt;0),1,0)+IF(OR(TRIM(H3994)="",COUNTIF(Config!$B$15:$B$19,H3994)&gt;0),1,0)+IF(OR(TRIM(E3994)="",COUNTIF(Config!$B$15:$B$19,E3994)&gt;0),1,0)+IF(OR(TRIM(K3994)="",COUNTIF(Config!$B$15:$B$19,K3994)&gt;0),1,0)+IF(OR(TRIM(P3994)="",COUNTIF(Config!$B$15:$B$19,P3994)&gt;0),1,0)+IF(OR(TRIM(R3994)="",COUNTIF(Config!$B$15:$B$19,R3994)&gt;0),1,0)</f>
        <v>1</v>
      </c>
      <c r="AA3994" s="1" cm="1">
        <f t="array" ref="AA3994">SUMPRODUCT(LEN(H3994)-LEN(SUBSTITUTE(H3994,{"0";"1";"2";"3";"4";"5";"6";"7";"8";"9"},"")))</f>
        <v>11</v>
      </c>
      <c r="AC3994" t="str">
        <f t="shared" si="436"/>
        <v>Incomplete Profile</v>
      </c>
      <c r="AD3994">
        <f t="shared" si="437"/>
        <v>1</v>
      </c>
      <c r="AE3994">
        <f t="shared" si="438"/>
        <v>1</v>
      </c>
      <c r="AF3994" t="str">
        <f t="shared" si="439"/>
        <v>No</v>
      </c>
      <c r="AG3994">
        <f t="shared" ca="1" si="440"/>
        <v>254</v>
      </c>
      <c r="AH3994" t="str">
        <f ca="1">IF(OR(V3994="",AG3994=""),"Yes",IF(AG3994&gt;Config!$B$41,"Yes","No"))</f>
        <v>No</v>
      </c>
    </row>
    <row r="3995" spans="1:34" x14ac:dyDescent="0.25">
      <c r="A3995" s="1" t="s">
        <v>27316</v>
      </c>
      <c r="B3995" s="1" t="s">
        <v>2085</v>
      </c>
      <c r="C3995" s="1" t="s">
        <v>1389</v>
      </c>
      <c r="D3995" s="1" t="s">
        <v>27085</v>
      </c>
      <c r="E3995" s="1" t="s">
        <v>35555</v>
      </c>
      <c r="F3995" s="1" t="s">
        <v>27317</v>
      </c>
      <c r="G3995" t="str">
        <f t="shared" si="434"/>
        <v>Valid</v>
      </c>
      <c r="H3995" s="1" t="s">
        <v>27318</v>
      </c>
      <c r="I3995" t="str" cm="1">
        <f t="array" ref="I3995">IF(OR(TRIM(H3995)="",ISNUMBER(SEARCH("#",H3995)),AA3995&lt;Config!$B$8,SUMPRODUCT(--ISNUMBER(SEARCH({"a";"b";"c";"d";"e";"f";"g";"h";"i";"j";"k";"l";"m";"n";"o";"p";"q";"r";"s";"t";"u";"v";"w";"x";"y";"z"},H3995)))&gt;0),"Invalid","Valid")</f>
        <v>Valid</v>
      </c>
      <c r="J3995" s="1" t="s">
        <v>27319</v>
      </c>
      <c r="K3995" s="1" t="s">
        <v>264</v>
      </c>
      <c r="L3995" s="1" t="s">
        <v>102</v>
      </c>
      <c r="M3995" s="1" t="s">
        <v>135</v>
      </c>
      <c r="N3995" s="1" t="s">
        <v>51</v>
      </c>
      <c r="O3995" s="1" t="s">
        <v>69</v>
      </c>
      <c r="P3995" t="s">
        <v>104</v>
      </c>
      <c r="Q3995" s="1" t="s">
        <v>105</v>
      </c>
      <c r="R3995" s="1" t="s">
        <v>922</v>
      </c>
      <c r="S3995" s="1" t="s">
        <v>12109</v>
      </c>
      <c r="T3995" s="1" t="s">
        <v>27320</v>
      </c>
      <c r="U3995" s="1" t="s">
        <v>373</v>
      </c>
      <c r="V3995" s="1" t="s">
        <v>27321</v>
      </c>
      <c r="W3995" s="1" t="s">
        <v>125</v>
      </c>
      <c r="X3995" t="str">
        <f t="shared" si="435"/>
        <v>Complete</v>
      </c>
      <c r="Y3995">
        <f>MAX(0,100-IF(G3995="Invalid",Config!$B$5,0)-IF(I3995="Invalid",Config!$B$6,0)-IF(X3995="Incomplete",Config!$B$7,0)-IF(AF3995="Yes",Config!$B$37,0))</f>
        <v>100</v>
      </c>
      <c r="Z3995" s="1">
        <f>IF(OR(TRIM(B3995)="",COUNTIF(Config!$B$15:$B$19,B3995)&gt;0),1,0)+IF(OR(TRIM(C3995)="",COUNTIF(Config!$B$15:$B$19,C3995)&gt;0),1,0)+IF(OR(TRIM(F3995)="",COUNTIF(Config!$B$15:$B$19,F3995)&gt;0),1,0)+IF(OR(TRIM(H3995)="",COUNTIF(Config!$B$15:$B$19,H3995)&gt;0),1,0)+IF(OR(TRIM(E3995)="",COUNTIF(Config!$B$15:$B$19,E3995)&gt;0),1,0)+IF(OR(TRIM(K3995)="",COUNTIF(Config!$B$15:$B$19,K3995)&gt;0),1,0)+IF(OR(TRIM(P3995)="",COUNTIF(Config!$B$15:$B$19,P3995)&gt;0),1,0)+IF(OR(TRIM(R3995)="",COUNTIF(Config!$B$15:$B$19,R3995)&gt;0),1,0)</f>
        <v>0</v>
      </c>
      <c r="AA3995" s="1" cm="1">
        <f t="array" ref="AA3995">SUMPRODUCT(LEN(H3995)-LEN(SUBSTITUTE(H3995,{"0";"1";"2";"3";"4";"5";"6";"7";"8";"9"},"")))</f>
        <v>10</v>
      </c>
      <c r="AC3995" t="str">
        <f t="shared" si="436"/>
        <v/>
      </c>
      <c r="AD3995">
        <f t="shared" si="437"/>
        <v>1</v>
      </c>
      <c r="AE3995">
        <f t="shared" si="438"/>
        <v>1</v>
      </c>
      <c r="AF3995" t="str">
        <f t="shared" si="439"/>
        <v>No</v>
      </c>
      <c r="AG3995">
        <f t="shared" ca="1" si="440"/>
        <v>132</v>
      </c>
      <c r="AH3995" t="str">
        <f ca="1">IF(OR(V3995="",AG3995=""),"Yes",IF(AG3995&gt;Config!$B$41,"Yes","No"))</f>
        <v>No</v>
      </c>
    </row>
    <row r="3996" spans="1:34" x14ac:dyDescent="0.25">
      <c r="A3996" s="1" t="s">
        <v>27322</v>
      </c>
      <c r="B3996" s="1" t="s">
        <v>1833</v>
      </c>
      <c r="C3996" s="1" t="s">
        <v>128</v>
      </c>
      <c r="D3996" s="1" t="s">
        <v>35556</v>
      </c>
      <c r="E3996" s="1" t="s">
        <v>35297</v>
      </c>
      <c r="F3996" s="1" t="s">
        <v>27323</v>
      </c>
      <c r="G3996" t="str">
        <f t="shared" si="434"/>
        <v>Valid</v>
      </c>
      <c r="H3996" s="1" t="s">
        <v>27324</v>
      </c>
      <c r="I3996" t="str" cm="1">
        <f t="array" ref="I3996">IF(OR(TRIM(H3996)="",ISNUMBER(SEARCH("#",H3996)),AA3996&lt;Config!$B$8,SUMPRODUCT(--ISNUMBER(SEARCH({"a";"b";"c";"d";"e";"f";"g";"h";"i";"j";"k";"l";"m";"n";"o";"p";"q";"r";"s";"t";"u";"v";"w";"x";"y";"z"},H3996)))&gt;0),"Invalid","Valid")</f>
        <v>Valid</v>
      </c>
      <c r="J3996" s="1" t="s">
        <v>27325</v>
      </c>
      <c r="K3996" s="1" t="s">
        <v>83</v>
      </c>
      <c r="L3996" s="1" t="s">
        <v>102</v>
      </c>
      <c r="M3996" s="1" t="s">
        <v>235</v>
      </c>
      <c r="N3996" s="1" t="s">
        <v>211</v>
      </c>
      <c r="O3996" s="1" t="s">
        <v>69</v>
      </c>
      <c r="P3996" t="s">
        <v>344</v>
      </c>
      <c r="Q3996" s="1" t="s">
        <v>1199</v>
      </c>
      <c r="R3996" s="1" t="s">
        <v>1141</v>
      </c>
      <c r="S3996" s="1" t="s">
        <v>10019</v>
      </c>
      <c r="T3996" s="1" t="s">
        <v>27326</v>
      </c>
      <c r="U3996" s="1" t="s">
        <v>27327</v>
      </c>
      <c r="V3996" s="1" t="s">
        <v>140</v>
      </c>
      <c r="W3996" s="1" t="s">
        <v>60</v>
      </c>
      <c r="X3996" t="str">
        <f t="shared" si="435"/>
        <v>Complete</v>
      </c>
      <c r="Y3996">
        <f>MAX(0,100-IF(G3996="Invalid",Config!$B$5,0)-IF(I3996="Invalid",Config!$B$6,0)-IF(X3996="Incomplete",Config!$B$7,0)-IF(AF3996="Yes",Config!$B$37,0))</f>
        <v>100</v>
      </c>
      <c r="Z3996" s="1">
        <f>IF(OR(TRIM(B3996)="",COUNTIF(Config!$B$15:$B$19,B3996)&gt;0),1,0)+IF(OR(TRIM(C3996)="",COUNTIF(Config!$B$15:$B$19,C3996)&gt;0),1,0)+IF(OR(TRIM(F3996)="",COUNTIF(Config!$B$15:$B$19,F3996)&gt;0),1,0)+IF(OR(TRIM(H3996)="",COUNTIF(Config!$B$15:$B$19,H3996)&gt;0),1,0)+IF(OR(TRIM(E3996)="",COUNTIF(Config!$B$15:$B$19,E3996)&gt;0),1,0)+IF(OR(TRIM(K3996)="",COUNTIF(Config!$B$15:$B$19,K3996)&gt;0),1,0)+IF(OR(TRIM(P3996)="",COUNTIF(Config!$B$15:$B$19,P3996)&gt;0),1,0)+IF(OR(TRIM(R3996)="",COUNTIF(Config!$B$15:$B$19,R3996)&gt;0),1,0)</f>
        <v>0</v>
      </c>
      <c r="AA3996" s="1" cm="1">
        <f t="array" ref="AA3996">SUMPRODUCT(LEN(H3996)-LEN(SUBSTITUTE(H3996,{"0";"1";"2";"3";"4";"5";"6";"7";"8";"9"},"")))</f>
        <v>11</v>
      </c>
      <c r="AC3996" t="str">
        <f t="shared" si="436"/>
        <v/>
      </c>
      <c r="AD3996">
        <f t="shared" si="437"/>
        <v>1</v>
      </c>
      <c r="AE3996">
        <f t="shared" si="438"/>
        <v>1</v>
      </c>
      <c r="AF3996" t="str">
        <f t="shared" si="439"/>
        <v>No</v>
      </c>
      <c r="AG3996">
        <f t="shared" ca="1" si="440"/>
        <v>37</v>
      </c>
      <c r="AH3996" t="str">
        <f ca="1">IF(OR(V3996="",AG3996=""),"Yes",IF(AG3996&gt;Config!$B$41,"Yes","No"))</f>
        <v>No</v>
      </c>
    </row>
    <row r="3997" spans="1:34" x14ac:dyDescent="0.25">
      <c r="A3997" s="1" t="s">
        <v>27328</v>
      </c>
      <c r="B3997" s="1" t="s">
        <v>245</v>
      </c>
      <c r="C3997" s="1" t="s">
        <v>1007</v>
      </c>
      <c r="D3997" s="1" t="s">
        <v>27329</v>
      </c>
      <c r="E3997" s="1" t="s">
        <v>34915</v>
      </c>
      <c r="F3997" s="1" t="s">
        <v>27330</v>
      </c>
      <c r="G3997" t="str">
        <f t="shared" si="434"/>
        <v>Valid</v>
      </c>
      <c r="H3997" s="1" t="s">
        <v>27331</v>
      </c>
      <c r="I3997" t="str" cm="1">
        <f t="array" ref="I3997">IF(OR(TRIM(H3997)="",ISNUMBER(SEARCH("#",H3997)),AA3997&lt;Config!$B$8,SUMPRODUCT(--ISNUMBER(SEARCH({"a";"b";"c";"d";"e";"f";"g";"h";"i";"j";"k";"l";"m";"n";"o";"p";"q";"r";"s";"t";"u";"v";"w";"x";"y";"z"},H3997)))&gt;0),"Invalid","Valid")</f>
        <v>Valid</v>
      </c>
      <c r="J3997" s="1" t="s">
        <v>27332</v>
      </c>
      <c r="K3997" s="1" t="s">
        <v>210</v>
      </c>
      <c r="L3997" s="1" t="s">
        <v>134</v>
      </c>
      <c r="M3997" s="1" t="s">
        <v>462</v>
      </c>
      <c r="N3997" s="1" t="s">
        <v>437</v>
      </c>
      <c r="O3997" s="1" t="s">
        <v>149</v>
      </c>
      <c r="P3997" t="s">
        <v>314</v>
      </c>
      <c r="Q3997" s="1" t="s">
        <v>663</v>
      </c>
      <c r="R3997" s="1" t="s">
        <v>663</v>
      </c>
      <c r="S3997" s="1" t="s">
        <v>27333</v>
      </c>
      <c r="T3997" s="1" t="s">
        <v>27334</v>
      </c>
      <c r="U3997" s="1" t="s">
        <v>4261</v>
      </c>
      <c r="V3997" s="1" t="s">
        <v>8257</v>
      </c>
      <c r="W3997" s="1" t="s">
        <v>40</v>
      </c>
      <c r="X3997" t="str">
        <f t="shared" si="435"/>
        <v>Complete</v>
      </c>
      <c r="Y3997">
        <f>MAX(0,100-IF(G3997="Invalid",Config!$B$5,0)-IF(I3997="Invalid",Config!$B$6,0)-IF(X3997="Incomplete",Config!$B$7,0)-IF(AF3997="Yes",Config!$B$37,0))</f>
        <v>100</v>
      </c>
      <c r="Z3997" s="1">
        <f>IF(OR(TRIM(B3997)="",COUNTIF(Config!$B$15:$B$19,B3997)&gt;0),1,0)+IF(OR(TRIM(C3997)="",COUNTIF(Config!$B$15:$B$19,C3997)&gt;0),1,0)+IF(OR(TRIM(F3997)="",COUNTIF(Config!$B$15:$B$19,F3997)&gt;0),1,0)+IF(OR(TRIM(H3997)="",COUNTIF(Config!$B$15:$B$19,H3997)&gt;0),1,0)+IF(OR(TRIM(E3997)="",COUNTIF(Config!$B$15:$B$19,E3997)&gt;0),1,0)+IF(OR(TRIM(K3997)="",COUNTIF(Config!$B$15:$B$19,K3997)&gt;0),1,0)+IF(OR(TRIM(P3997)="",COUNTIF(Config!$B$15:$B$19,P3997)&gt;0),1,0)+IF(OR(TRIM(R3997)="",COUNTIF(Config!$B$15:$B$19,R3997)&gt;0),1,0)</f>
        <v>0</v>
      </c>
      <c r="AA3997" s="1" cm="1">
        <f t="array" ref="AA3997">SUMPRODUCT(LEN(H3997)-LEN(SUBSTITUTE(H3997,{"0";"1";"2";"3";"4";"5";"6";"7";"8";"9"},"")))</f>
        <v>10</v>
      </c>
      <c r="AC3997" t="str">
        <f t="shared" si="436"/>
        <v/>
      </c>
      <c r="AD3997">
        <f t="shared" si="437"/>
        <v>1</v>
      </c>
      <c r="AE3997">
        <f t="shared" si="438"/>
        <v>1</v>
      </c>
      <c r="AF3997" t="str">
        <f t="shared" si="439"/>
        <v>No</v>
      </c>
      <c r="AG3997">
        <f t="shared" ca="1" si="440"/>
        <v>107</v>
      </c>
      <c r="AH3997" t="str">
        <f ca="1">IF(OR(V3997="",AG3997=""),"Yes",IF(AG3997&gt;Config!$B$41,"Yes","No"))</f>
        <v>No</v>
      </c>
    </row>
    <row r="3998" spans="1:34" x14ac:dyDescent="0.25">
      <c r="A3998" s="1" t="s">
        <v>27335</v>
      </c>
      <c r="B3998" s="1" t="s">
        <v>4909</v>
      </c>
      <c r="C3998" s="1" t="s">
        <v>445</v>
      </c>
      <c r="D3998" s="1" t="s">
        <v>18404</v>
      </c>
      <c r="E3998" s="1" t="s">
        <v>35431</v>
      </c>
      <c r="F3998" s="1" t="s">
        <v>27336</v>
      </c>
      <c r="G3998" t="str">
        <f t="shared" si="434"/>
        <v>Valid</v>
      </c>
      <c r="H3998" s="1" t="s">
        <v>27337</v>
      </c>
      <c r="I3998" t="str" cm="1">
        <f t="array" ref="I3998">IF(OR(TRIM(H3998)="",ISNUMBER(SEARCH("#",H3998)),AA3998&lt;Config!$B$8,SUMPRODUCT(--ISNUMBER(SEARCH({"a";"b";"c";"d";"e";"f";"g";"h";"i";"j";"k";"l";"m";"n";"o";"p";"q";"r";"s";"t";"u";"v";"w";"x";"y";"z"},H3998)))&gt;0),"Invalid","Valid")</f>
        <v>Valid</v>
      </c>
      <c r="J3998" s="1" t="s">
        <v>27338</v>
      </c>
      <c r="K3998" s="1" t="s">
        <v>425</v>
      </c>
      <c r="L3998" s="1" t="s">
        <v>29</v>
      </c>
      <c r="M3998" s="1" t="s">
        <v>135</v>
      </c>
      <c r="N3998" s="1" t="s">
        <v>51</v>
      </c>
      <c r="O3998" s="1" t="s">
        <v>69</v>
      </c>
      <c r="P3998" t="s">
        <v>314</v>
      </c>
      <c r="Q3998" s="1" t="s">
        <v>663</v>
      </c>
      <c r="R3998" s="1" t="s">
        <v>316</v>
      </c>
      <c r="S3998" s="1" t="s">
        <v>27339</v>
      </c>
      <c r="T3998" s="1" t="s">
        <v>27340</v>
      </c>
      <c r="U3998" s="1" t="s">
        <v>4907</v>
      </c>
      <c r="V3998" s="1" t="s">
        <v>140</v>
      </c>
      <c r="W3998" s="1" t="s">
        <v>33823</v>
      </c>
      <c r="X3998" t="str">
        <f t="shared" si="435"/>
        <v>Complete</v>
      </c>
      <c r="Y3998">
        <f>MAX(0,100-IF(G3998="Invalid",Config!$B$5,0)-IF(I3998="Invalid",Config!$B$6,0)-IF(X3998="Incomplete",Config!$B$7,0)-IF(AF3998="Yes",Config!$B$37,0))</f>
        <v>100</v>
      </c>
      <c r="Z3998" s="1">
        <f>IF(OR(TRIM(B3998)="",COUNTIF(Config!$B$15:$B$19,B3998)&gt;0),1,0)+IF(OR(TRIM(C3998)="",COUNTIF(Config!$B$15:$B$19,C3998)&gt;0),1,0)+IF(OR(TRIM(F3998)="",COUNTIF(Config!$B$15:$B$19,F3998)&gt;0),1,0)+IF(OR(TRIM(H3998)="",COUNTIF(Config!$B$15:$B$19,H3998)&gt;0),1,0)+IF(OR(TRIM(E3998)="",COUNTIF(Config!$B$15:$B$19,E3998)&gt;0),1,0)+IF(OR(TRIM(K3998)="",COUNTIF(Config!$B$15:$B$19,K3998)&gt;0),1,0)+IF(OR(TRIM(P3998)="",COUNTIF(Config!$B$15:$B$19,P3998)&gt;0),1,0)+IF(OR(TRIM(R3998)="",COUNTIF(Config!$B$15:$B$19,R3998)&gt;0),1,0)</f>
        <v>0</v>
      </c>
      <c r="AA3998" s="1" cm="1">
        <f t="array" ref="AA3998">SUMPRODUCT(LEN(H3998)-LEN(SUBSTITUTE(H3998,{"0";"1";"2";"3";"4";"5";"6";"7";"8";"9"},"")))</f>
        <v>12</v>
      </c>
      <c r="AC3998" t="str">
        <f t="shared" si="436"/>
        <v/>
      </c>
      <c r="AD3998">
        <f t="shared" si="437"/>
        <v>1</v>
      </c>
      <c r="AE3998">
        <f t="shared" si="438"/>
        <v>1</v>
      </c>
      <c r="AF3998" t="str">
        <f t="shared" si="439"/>
        <v>No</v>
      </c>
      <c r="AG3998">
        <f t="shared" ca="1" si="440"/>
        <v>37</v>
      </c>
      <c r="AH3998" t="str">
        <f ca="1">IF(OR(V3998="",AG3998=""),"Yes",IF(AG3998&gt;Config!$B$41,"Yes","No"))</f>
        <v>No</v>
      </c>
    </row>
    <row r="3999" spans="1:34" x14ac:dyDescent="0.25">
      <c r="A3999" s="1" t="s">
        <v>27341</v>
      </c>
      <c r="B3999" s="1" t="s">
        <v>1833</v>
      </c>
      <c r="C3999" s="1" t="s">
        <v>679</v>
      </c>
      <c r="D3999" s="1" t="s">
        <v>27342</v>
      </c>
      <c r="E3999" s="1" t="s">
        <v>35557</v>
      </c>
      <c r="F3999" s="1" t="s">
        <v>27343</v>
      </c>
      <c r="G3999" t="str">
        <f t="shared" si="434"/>
        <v>Valid</v>
      </c>
      <c r="H3999" s="1" t="s">
        <v>27344</v>
      </c>
      <c r="I3999" t="str" cm="1">
        <f t="array" ref="I3999">IF(OR(TRIM(H3999)="",ISNUMBER(SEARCH("#",H3999)),AA3999&lt;Config!$B$8,SUMPRODUCT(--ISNUMBER(SEARCH({"a";"b";"c";"d";"e";"f";"g";"h";"i";"j";"k";"l";"m";"n";"o";"p";"q";"r";"s";"t";"u";"v";"w";"x";"y";"z"},H3999)))&gt;0),"Invalid","Valid")</f>
        <v>Valid</v>
      </c>
      <c r="J3999" s="1" t="s">
        <v>27345</v>
      </c>
      <c r="K3999" s="1" t="s">
        <v>28</v>
      </c>
      <c r="L3999" s="1" t="s">
        <v>450</v>
      </c>
      <c r="M3999" s="1" t="s">
        <v>135</v>
      </c>
      <c r="N3999" s="1" t="s">
        <v>86</v>
      </c>
      <c r="O3999" s="1" t="s">
        <v>52</v>
      </c>
      <c r="P3999" t="s">
        <v>590</v>
      </c>
      <c r="Q3999" s="1" t="s">
        <v>844</v>
      </c>
      <c r="R3999" s="1" t="s">
        <v>845</v>
      </c>
      <c r="S3999" s="1" t="s">
        <v>2893</v>
      </c>
      <c r="T3999" s="1" t="s">
        <v>27346</v>
      </c>
      <c r="U3999" s="1" t="s">
        <v>9064</v>
      </c>
      <c r="V3999" s="1" t="s">
        <v>1281</v>
      </c>
      <c r="W3999" s="1" t="s">
        <v>293</v>
      </c>
      <c r="X3999" t="str">
        <f t="shared" si="435"/>
        <v>Complete</v>
      </c>
      <c r="Y3999">
        <f>MAX(0,100-IF(G3999="Invalid",Config!$B$5,0)-IF(I3999="Invalid",Config!$B$6,0)-IF(X3999="Incomplete",Config!$B$7,0)-IF(AF3999="Yes",Config!$B$37,0))</f>
        <v>100</v>
      </c>
      <c r="Z3999" s="1">
        <f>IF(OR(TRIM(B3999)="",COUNTIF(Config!$B$15:$B$19,B3999)&gt;0),1,0)+IF(OR(TRIM(C3999)="",COUNTIF(Config!$B$15:$B$19,C3999)&gt;0),1,0)+IF(OR(TRIM(F3999)="",COUNTIF(Config!$B$15:$B$19,F3999)&gt;0),1,0)+IF(OR(TRIM(H3999)="",COUNTIF(Config!$B$15:$B$19,H3999)&gt;0),1,0)+IF(OR(TRIM(E3999)="",COUNTIF(Config!$B$15:$B$19,E3999)&gt;0),1,0)+IF(OR(TRIM(K3999)="",COUNTIF(Config!$B$15:$B$19,K3999)&gt;0),1,0)+IF(OR(TRIM(P3999)="",COUNTIF(Config!$B$15:$B$19,P3999)&gt;0),1,0)+IF(OR(TRIM(R3999)="",COUNTIF(Config!$B$15:$B$19,R3999)&gt;0),1,0)</f>
        <v>0</v>
      </c>
      <c r="AA3999" s="1" cm="1">
        <f t="array" ref="AA3999">SUMPRODUCT(LEN(H3999)-LEN(SUBSTITUTE(H3999,{"0";"1";"2";"3";"4";"5";"6";"7";"8";"9"},"")))</f>
        <v>12</v>
      </c>
      <c r="AC3999" t="str">
        <f t="shared" si="436"/>
        <v/>
      </c>
      <c r="AD3999">
        <f t="shared" si="437"/>
        <v>1</v>
      </c>
      <c r="AE3999">
        <f t="shared" si="438"/>
        <v>1</v>
      </c>
      <c r="AF3999" t="str">
        <f t="shared" si="439"/>
        <v>No</v>
      </c>
      <c r="AG3999">
        <f t="shared" ca="1" si="440"/>
        <v>286</v>
      </c>
      <c r="AH3999" t="str">
        <f ca="1">IF(OR(V3999="",AG3999=""),"Yes",IF(AG3999&gt;Config!$B$41,"Yes","No"))</f>
        <v>No</v>
      </c>
    </row>
    <row r="4000" spans="1:34" x14ac:dyDescent="0.25">
      <c r="A4000" s="1" t="s">
        <v>27347</v>
      </c>
      <c r="B4000" s="1" t="s">
        <v>2095</v>
      </c>
      <c r="C4000" s="1" t="s">
        <v>996</v>
      </c>
      <c r="D4000" s="1" t="s">
        <v>9938</v>
      </c>
      <c r="E4000" s="1" t="s">
        <v>35558</v>
      </c>
      <c r="F4000" s="1" t="s">
        <v>27348</v>
      </c>
      <c r="G4000" t="str">
        <f t="shared" si="434"/>
        <v>Valid</v>
      </c>
      <c r="H4000" s="1" t="s">
        <v>27349</v>
      </c>
      <c r="I4000" t="str" cm="1">
        <f t="array" ref="I4000">IF(OR(TRIM(H4000)="",ISNUMBER(SEARCH("#",H4000)),AA4000&lt;Config!$B$8,SUMPRODUCT(--ISNUMBER(SEARCH({"a";"b";"c";"d";"e";"f";"g";"h";"i";"j";"k";"l";"m";"n";"o";"p";"q";"r";"s";"t";"u";"v";"w";"x";"y";"z"},H4000)))&gt;0),"Invalid","Valid")</f>
        <v>Valid</v>
      </c>
      <c r="J4000" s="1" t="s">
        <v>27350</v>
      </c>
      <c r="K4000" s="1" t="s">
        <v>147</v>
      </c>
      <c r="L4000" s="1" t="s">
        <v>265</v>
      </c>
      <c r="M4000" s="1" t="s">
        <v>343</v>
      </c>
      <c r="N4000" s="1" t="s">
        <v>224</v>
      </c>
      <c r="O4000" s="1" t="s">
        <v>32</v>
      </c>
      <c r="P4000" t="s">
        <v>87</v>
      </c>
      <c r="Q4000" s="1" t="s">
        <v>166</v>
      </c>
      <c r="R4000" s="1" t="s">
        <v>379</v>
      </c>
      <c r="S4000" s="1" t="s">
        <v>23178</v>
      </c>
      <c r="T4000" s="1" t="s">
        <v>27351</v>
      </c>
      <c r="U4000" s="1" t="s">
        <v>10564</v>
      </c>
      <c r="V4000" s="1" t="s">
        <v>6446</v>
      </c>
      <c r="W4000" s="1" t="s">
        <v>60</v>
      </c>
      <c r="X4000" t="str">
        <f t="shared" si="435"/>
        <v>Complete</v>
      </c>
      <c r="Y4000">
        <f>MAX(0,100-IF(G4000="Invalid",Config!$B$5,0)-IF(I4000="Invalid",Config!$B$6,0)-IF(X4000="Incomplete",Config!$B$7,0)-IF(AF4000="Yes",Config!$B$37,0))</f>
        <v>75</v>
      </c>
      <c r="Z4000" s="1">
        <f>IF(OR(TRIM(B4000)="",COUNTIF(Config!$B$15:$B$19,B4000)&gt;0),1,0)+IF(OR(TRIM(C4000)="",COUNTIF(Config!$B$15:$B$19,C4000)&gt;0),1,0)+IF(OR(TRIM(F4000)="",COUNTIF(Config!$B$15:$B$19,F4000)&gt;0),1,0)+IF(OR(TRIM(H4000)="",COUNTIF(Config!$B$15:$B$19,H4000)&gt;0),1,0)+IF(OR(TRIM(E4000)="",COUNTIF(Config!$B$15:$B$19,E4000)&gt;0),1,0)+IF(OR(TRIM(K4000)="",COUNTIF(Config!$B$15:$B$19,K4000)&gt;0),1,0)+IF(OR(TRIM(P4000)="",COUNTIF(Config!$B$15:$B$19,P4000)&gt;0),1,0)+IF(OR(TRIM(R4000)="",COUNTIF(Config!$B$15:$B$19,R4000)&gt;0),1,0)</f>
        <v>0</v>
      </c>
      <c r="AA4000" s="1" cm="1">
        <f t="array" ref="AA4000">SUMPRODUCT(LEN(H4000)-LEN(SUBSTITUTE(H4000,{"0";"1";"2";"3";"4";"5";"6";"7";"8";"9"},"")))</f>
        <v>11</v>
      </c>
      <c r="AC4000" t="str">
        <f t="shared" si="436"/>
        <v>Potential Duplicate</v>
      </c>
      <c r="AD4000">
        <f t="shared" si="437"/>
        <v>2</v>
      </c>
      <c r="AE4000">
        <f t="shared" si="438"/>
        <v>1</v>
      </c>
      <c r="AF4000" t="str">
        <f t="shared" si="439"/>
        <v>Yes</v>
      </c>
      <c r="AG4000">
        <f t="shared" ca="1" si="440"/>
        <v>313</v>
      </c>
      <c r="AH4000" t="str">
        <f ca="1">IF(OR(V4000="",AG4000=""),"Yes",IF(AG4000&gt;Config!$B$41,"Yes","No"))</f>
        <v>No</v>
      </c>
    </row>
    <row r="4001" spans="1:34" x14ac:dyDescent="0.25">
      <c r="A4001" s="1" t="s">
        <v>27352</v>
      </c>
      <c r="B4001" s="1" t="s">
        <v>534</v>
      </c>
      <c r="C4001" s="1" t="s">
        <v>1441</v>
      </c>
      <c r="D4001" s="1" t="s">
        <v>19095</v>
      </c>
      <c r="E4001" s="1" t="s">
        <v>191</v>
      </c>
      <c r="F4001" s="1" t="s">
        <v>27353</v>
      </c>
      <c r="G4001" t="str">
        <f t="shared" si="434"/>
        <v>Valid</v>
      </c>
      <c r="H4001" s="1" t="s">
        <v>27354</v>
      </c>
      <c r="I4001" t="str" cm="1">
        <f t="array" ref="I4001">IF(OR(TRIM(H4001)="",ISNUMBER(SEARCH("#",H4001)),AA4001&lt;Config!$B$8,SUMPRODUCT(--ISNUMBER(SEARCH({"a";"b";"c";"d";"e";"f";"g";"h";"i";"j";"k";"l";"m";"n";"o";"p";"q";"r";"s";"t";"u";"v";"w";"x";"y";"z"},H4001)))&gt;0),"Invalid","Valid")</f>
        <v>Valid</v>
      </c>
      <c r="J4001" s="1" t="s">
        <v>27355</v>
      </c>
      <c r="K4001" s="1" t="s">
        <v>516</v>
      </c>
      <c r="L4001" s="1" t="s">
        <v>265</v>
      </c>
      <c r="M4001" s="1" t="s">
        <v>391</v>
      </c>
      <c r="N4001" s="1" t="s">
        <v>68</v>
      </c>
      <c r="O4001" s="1" t="s">
        <v>180</v>
      </c>
      <c r="P4001" t="s">
        <v>53</v>
      </c>
      <c r="Q4001" s="1" t="s">
        <v>55</v>
      </c>
      <c r="R4001" s="1" t="s">
        <v>70</v>
      </c>
      <c r="S4001" s="1" t="s">
        <v>2658</v>
      </c>
      <c r="T4001" s="1" t="s">
        <v>27356</v>
      </c>
      <c r="U4001" s="1" t="s">
        <v>4153</v>
      </c>
      <c r="V4001" s="1" t="s">
        <v>140</v>
      </c>
      <c r="W4001" s="1" t="s">
        <v>293</v>
      </c>
      <c r="X4001" t="str">
        <f t="shared" si="435"/>
        <v>Complete</v>
      </c>
      <c r="Y4001">
        <f>MAX(0,100-IF(G4001="Invalid",Config!$B$5,0)-IF(I4001="Invalid",Config!$B$6,0)-IF(X4001="Incomplete",Config!$B$7,0)-IF(AF4001="Yes",Config!$B$37,0))</f>
        <v>100</v>
      </c>
      <c r="Z4001" s="1">
        <f>IF(OR(TRIM(B4001)="",COUNTIF(Config!$B$15:$B$19,B4001)&gt;0),1,0)+IF(OR(TRIM(C4001)="",COUNTIF(Config!$B$15:$B$19,C4001)&gt;0),1,0)+IF(OR(TRIM(F4001)="",COUNTIF(Config!$B$15:$B$19,F4001)&gt;0),1,0)+IF(OR(TRIM(H4001)="",COUNTIF(Config!$B$15:$B$19,H4001)&gt;0),1,0)+IF(OR(TRIM(E4001)="",COUNTIF(Config!$B$15:$B$19,E4001)&gt;0),1,0)+IF(OR(TRIM(K4001)="",COUNTIF(Config!$B$15:$B$19,K4001)&gt;0),1,0)+IF(OR(TRIM(P4001)="",COUNTIF(Config!$B$15:$B$19,P4001)&gt;0),1,0)+IF(OR(TRIM(R4001)="",COUNTIF(Config!$B$15:$B$19,R4001)&gt;0),1,0)</f>
        <v>0</v>
      </c>
      <c r="AA4001" s="1" cm="1">
        <f t="array" ref="AA4001">SUMPRODUCT(LEN(H4001)-LEN(SUBSTITUTE(H4001,{"0";"1";"2";"3";"4";"5";"6";"7";"8";"9"},"")))</f>
        <v>12</v>
      </c>
      <c r="AC4001" t="str">
        <f t="shared" si="436"/>
        <v/>
      </c>
      <c r="AD4001">
        <f t="shared" si="437"/>
        <v>1</v>
      </c>
      <c r="AE4001">
        <f t="shared" si="438"/>
        <v>1</v>
      </c>
      <c r="AF4001" t="str">
        <f t="shared" si="439"/>
        <v>No</v>
      </c>
      <c r="AG4001">
        <f t="shared" ca="1" si="440"/>
        <v>37</v>
      </c>
      <c r="AH4001" t="str">
        <f ca="1">IF(OR(V4001="",AG4001=""),"Yes",IF(AG4001&gt;Config!$B$41,"Yes","No"))</f>
        <v>No</v>
      </c>
    </row>
    <row r="4002" spans="1:34" x14ac:dyDescent="0.25">
      <c r="A4002" s="1" t="s">
        <v>27357</v>
      </c>
      <c r="B4002" s="1" t="s">
        <v>431</v>
      </c>
      <c r="C4002" s="1" t="s">
        <v>337</v>
      </c>
      <c r="D4002" s="1" t="s">
        <v>27358</v>
      </c>
      <c r="E4002" s="1" t="s">
        <v>35423</v>
      </c>
      <c r="F4002" s="1" t="s">
        <v>27359</v>
      </c>
      <c r="G4002" t="str">
        <f t="shared" si="434"/>
        <v>Valid</v>
      </c>
      <c r="H4002" s="1" t="s">
        <v>27360</v>
      </c>
      <c r="I4002" t="str" cm="1">
        <f t="array" ref="I4002">IF(OR(TRIM(H4002)="",ISNUMBER(SEARCH("#",H4002)),AA4002&lt;Config!$B$8,SUMPRODUCT(--ISNUMBER(SEARCH({"a";"b";"c";"d";"e";"f";"g";"h";"i";"j";"k";"l";"m";"n";"o";"p";"q";"r";"s";"t";"u";"v";"w";"x";"y";"z"},H4002)))&gt;0),"Invalid","Valid")</f>
        <v>Valid</v>
      </c>
      <c r="J4002" s="1" t="s">
        <v>27361</v>
      </c>
      <c r="K4002" s="1" t="s">
        <v>66</v>
      </c>
      <c r="L4002" s="1" t="s">
        <v>49</v>
      </c>
      <c r="M4002" s="1" t="s">
        <v>165</v>
      </c>
      <c r="N4002" s="1" t="s">
        <v>437</v>
      </c>
      <c r="O4002" s="1" t="s">
        <v>149</v>
      </c>
      <c r="P4002" t="s">
        <v>87</v>
      </c>
      <c r="Q4002" s="1" t="s">
        <v>88</v>
      </c>
      <c r="R4002" s="1" t="s">
        <v>550</v>
      </c>
      <c r="S4002" s="1" t="s">
        <v>27362</v>
      </c>
      <c r="T4002" s="1" t="s">
        <v>27363</v>
      </c>
      <c r="U4002" s="1" t="s">
        <v>11378</v>
      </c>
      <c r="V4002" s="1" t="s">
        <v>3217</v>
      </c>
      <c r="W4002" s="1" t="s">
        <v>33823</v>
      </c>
      <c r="X4002" t="str">
        <f t="shared" si="435"/>
        <v>Complete</v>
      </c>
      <c r="Y4002">
        <f>MAX(0,100-IF(G4002="Invalid",Config!$B$5,0)-IF(I4002="Invalid",Config!$B$6,0)-IF(X4002="Incomplete",Config!$B$7,0)-IF(AF4002="Yes",Config!$B$37,0))</f>
        <v>100</v>
      </c>
      <c r="Z4002" s="1">
        <f>IF(OR(TRIM(B4002)="",COUNTIF(Config!$B$15:$B$19,B4002)&gt;0),1,0)+IF(OR(TRIM(C4002)="",COUNTIF(Config!$B$15:$B$19,C4002)&gt;0),1,0)+IF(OR(TRIM(F4002)="",COUNTIF(Config!$B$15:$B$19,F4002)&gt;0),1,0)+IF(OR(TRIM(H4002)="",COUNTIF(Config!$B$15:$B$19,H4002)&gt;0),1,0)+IF(OR(TRIM(E4002)="",COUNTIF(Config!$B$15:$B$19,E4002)&gt;0),1,0)+IF(OR(TRIM(K4002)="",COUNTIF(Config!$B$15:$B$19,K4002)&gt;0),1,0)+IF(OR(TRIM(P4002)="",COUNTIF(Config!$B$15:$B$19,P4002)&gt;0),1,0)+IF(OR(TRIM(R4002)="",COUNTIF(Config!$B$15:$B$19,R4002)&gt;0),1,0)</f>
        <v>0</v>
      </c>
      <c r="AA4002" s="1" cm="1">
        <f t="array" ref="AA4002">SUMPRODUCT(LEN(H4002)-LEN(SUBSTITUTE(H4002,{"0";"1";"2";"3";"4";"5";"6";"7";"8";"9"},"")))</f>
        <v>11</v>
      </c>
      <c r="AC4002" t="str">
        <f t="shared" si="436"/>
        <v/>
      </c>
      <c r="AD4002">
        <f t="shared" si="437"/>
        <v>1</v>
      </c>
      <c r="AE4002">
        <f t="shared" si="438"/>
        <v>1</v>
      </c>
      <c r="AF4002" t="str">
        <f t="shared" si="439"/>
        <v>No</v>
      </c>
      <c r="AG4002">
        <f t="shared" ca="1" si="440"/>
        <v>117</v>
      </c>
      <c r="AH4002" t="str">
        <f ca="1">IF(OR(V4002="",AG4002=""),"Yes",IF(AG4002&gt;Config!$B$41,"Yes","No"))</f>
        <v>No</v>
      </c>
    </row>
    <row r="4003" spans="1:34" x14ac:dyDescent="0.25">
      <c r="A4003" s="1" t="s">
        <v>27364</v>
      </c>
      <c r="B4003" s="1" t="s">
        <v>3888</v>
      </c>
      <c r="C4003" s="1" t="s">
        <v>1441</v>
      </c>
      <c r="D4003" s="1" t="s">
        <v>27365</v>
      </c>
      <c r="E4003" s="1" t="s">
        <v>35211</v>
      </c>
      <c r="F4003" s="1" t="s">
        <v>27366</v>
      </c>
      <c r="G4003" t="str">
        <f t="shared" si="434"/>
        <v>Valid</v>
      </c>
      <c r="H4003" s="1" t="s">
        <v>27367</v>
      </c>
      <c r="I4003" t="str" cm="1">
        <f t="array" ref="I4003">IF(OR(TRIM(H4003)="",ISNUMBER(SEARCH("#",H4003)),AA4003&lt;Config!$B$8,SUMPRODUCT(--ISNUMBER(SEARCH({"a";"b";"c";"d";"e";"f";"g";"h";"i";"j";"k";"l";"m";"n";"o";"p";"q";"r";"s";"t";"u";"v";"w";"x";"y";"z"},H4003)))&gt;0),"Invalid","Valid")</f>
        <v>Valid</v>
      </c>
      <c r="J4003" s="1" t="s">
        <v>27368</v>
      </c>
      <c r="K4003" s="1" t="s">
        <v>178</v>
      </c>
      <c r="L4003" s="1" t="s">
        <v>84</v>
      </c>
      <c r="M4003" s="1" t="s">
        <v>33825</v>
      </c>
      <c r="N4003" s="1" t="s">
        <v>211</v>
      </c>
      <c r="O4003" s="1" t="s">
        <v>69</v>
      </c>
      <c r="P4003" t="s">
        <v>87</v>
      </c>
      <c r="Q4003" s="1" t="s">
        <v>166</v>
      </c>
      <c r="R4003" s="1" t="s">
        <v>379</v>
      </c>
      <c r="S4003" s="1" t="s">
        <v>27369</v>
      </c>
      <c r="T4003" s="1" t="s">
        <v>27370</v>
      </c>
      <c r="U4003" s="1" t="s">
        <v>4482</v>
      </c>
      <c r="V4003" s="1" t="s">
        <v>11229</v>
      </c>
      <c r="W4003" s="1" t="s">
        <v>94</v>
      </c>
      <c r="X4003" t="str">
        <f t="shared" si="435"/>
        <v>Complete</v>
      </c>
      <c r="Y4003">
        <f>MAX(0,100-IF(G4003="Invalid",Config!$B$5,0)-IF(I4003="Invalid",Config!$B$6,0)-IF(X4003="Incomplete",Config!$B$7,0)-IF(AF4003="Yes",Config!$B$37,0))</f>
        <v>100</v>
      </c>
      <c r="Z4003" s="1">
        <f>IF(OR(TRIM(B4003)="",COUNTIF(Config!$B$15:$B$19,B4003)&gt;0),1,0)+IF(OR(TRIM(C4003)="",COUNTIF(Config!$B$15:$B$19,C4003)&gt;0),1,0)+IF(OR(TRIM(F4003)="",COUNTIF(Config!$B$15:$B$19,F4003)&gt;0),1,0)+IF(OR(TRIM(H4003)="",COUNTIF(Config!$B$15:$B$19,H4003)&gt;0),1,0)+IF(OR(TRIM(E4003)="",COUNTIF(Config!$B$15:$B$19,E4003)&gt;0),1,0)+IF(OR(TRIM(K4003)="",COUNTIF(Config!$B$15:$B$19,K4003)&gt;0),1,0)+IF(OR(TRIM(P4003)="",COUNTIF(Config!$B$15:$B$19,P4003)&gt;0),1,0)+IF(OR(TRIM(R4003)="",COUNTIF(Config!$B$15:$B$19,R4003)&gt;0),1,0)</f>
        <v>0</v>
      </c>
      <c r="AA4003" s="1" cm="1">
        <f t="array" ref="AA4003">SUMPRODUCT(LEN(H4003)-LEN(SUBSTITUTE(H4003,{"0";"1";"2";"3";"4";"5";"6";"7";"8";"9"},"")))</f>
        <v>11</v>
      </c>
      <c r="AC4003" t="str">
        <f t="shared" si="436"/>
        <v/>
      </c>
      <c r="AD4003">
        <f t="shared" si="437"/>
        <v>1</v>
      </c>
      <c r="AE4003">
        <f t="shared" si="438"/>
        <v>1</v>
      </c>
      <c r="AF4003" t="str">
        <f t="shared" si="439"/>
        <v>No</v>
      </c>
      <c r="AG4003">
        <f t="shared" ca="1" si="440"/>
        <v>213</v>
      </c>
      <c r="AH4003" t="str">
        <f ca="1">IF(OR(V4003="",AG4003=""),"Yes",IF(AG4003&gt;Config!$B$41,"Yes","No"))</f>
        <v>No</v>
      </c>
    </row>
    <row r="4004" spans="1:34" x14ac:dyDescent="0.25">
      <c r="A4004" s="1" t="s">
        <v>27371</v>
      </c>
      <c r="B4004" s="1" t="s">
        <v>3863</v>
      </c>
      <c r="C4004" s="1" t="s">
        <v>33815</v>
      </c>
      <c r="D4004" s="1" t="s">
        <v>3863</v>
      </c>
      <c r="E4004" s="1" t="s">
        <v>35559</v>
      </c>
      <c r="F4004" s="1" t="s">
        <v>27372</v>
      </c>
      <c r="G4004" t="str">
        <f t="shared" si="434"/>
        <v>Valid</v>
      </c>
      <c r="H4004" s="1" t="s">
        <v>27373</v>
      </c>
      <c r="I4004" t="str" cm="1">
        <f t="array" ref="I4004">IF(OR(TRIM(H4004)="",ISNUMBER(SEARCH("#",H4004)),AA4004&lt;Config!$B$8,SUMPRODUCT(--ISNUMBER(SEARCH({"a";"b";"c";"d";"e";"f";"g";"h";"i";"j";"k";"l";"m";"n";"o";"p";"q";"r";"s";"t";"u";"v";"w";"x";"y";"z"},H4004)))&gt;0),"Invalid","Valid")</f>
        <v>Valid</v>
      </c>
      <c r="J4004" s="1" t="s">
        <v>27374</v>
      </c>
      <c r="K4004" s="1" t="s">
        <v>147</v>
      </c>
      <c r="L4004" s="1" t="s">
        <v>164</v>
      </c>
      <c r="M4004" s="1" t="s">
        <v>251</v>
      </c>
      <c r="N4004" s="1" t="s">
        <v>713</v>
      </c>
      <c r="O4004" s="1" t="s">
        <v>149</v>
      </c>
      <c r="P4004" t="s">
        <v>33</v>
      </c>
      <c r="Q4004" s="1" t="s">
        <v>34</v>
      </c>
      <c r="R4004" s="1" t="s">
        <v>35</v>
      </c>
      <c r="S4004" s="1" t="s">
        <v>20207</v>
      </c>
      <c r="T4004" s="1" t="s">
        <v>27375</v>
      </c>
      <c r="U4004" s="1" t="s">
        <v>27376</v>
      </c>
      <c r="V4004" s="1" t="s">
        <v>1229</v>
      </c>
      <c r="W4004" s="1" t="s">
        <v>384</v>
      </c>
      <c r="X4004" t="str">
        <f t="shared" si="435"/>
        <v>Incomplete</v>
      </c>
      <c r="Y4004">
        <f>MAX(0,100-IF(G4004="Invalid",Config!$B$5,0)-IF(I4004="Invalid",Config!$B$6,0)-IF(X4004="Incomplete",Config!$B$7,0)-IF(AF4004="Yes",Config!$B$37,0))</f>
        <v>60</v>
      </c>
      <c r="Z4004" s="1">
        <f>IF(OR(TRIM(B4004)="",COUNTIF(Config!$B$15:$B$19,B4004)&gt;0),1,0)+IF(OR(TRIM(C4004)="",COUNTIF(Config!$B$15:$B$19,C4004)&gt;0),1,0)+IF(OR(TRIM(F4004)="",COUNTIF(Config!$B$15:$B$19,F4004)&gt;0),1,0)+IF(OR(TRIM(H4004)="",COUNTIF(Config!$B$15:$B$19,H4004)&gt;0),1,0)+IF(OR(TRIM(E4004)="",COUNTIF(Config!$B$15:$B$19,E4004)&gt;0),1,0)+IF(OR(TRIM(K4004)="",COUNTIF(Config!$B$15:$B$19,K4004)&gt;0),1,0)+IF(OR(TRIM(P4004)="",COUNTIF(Config!$B$15:$B$19,P4004)&gt;0),1,0)+IF(OR(TRIM(R4004)="",COUNTIF(Config!$B$15:$B$19,R4004)&gt;0),1,0)</f>
        <v>1</v>
      </c>
      <c r="AA4004" s="1" cm="1">
        <f t="array" ref="AA4004">SUMPRODUCT(LEN(H4004)-LEN(SUBSTITUTE(H4004,{"0";"1";"2";"3";"4";"5";"6";"7";"8";"9"},"")))</f>
        <v>10</v>
      </c>
      <c r="AC4004" t="str">
        <f t="shared" si="436"/>
        <v>Incomplete Profile</v>
      </c>
      <c r="AD4004">
        <f t="shared" si="437"/>
        <v>1</v>
      </c>
      <c r="AE4004">
        <f t="shared" si="438"/>
        <v>1</v>
      </c>
      <c r="AF4004" t="str">
        <f t="shared" si="439"/>
        <v>No</v>
      </c>
      <c r="AG4004">
        <f t="shared" ca="1" si="440"/>
        <v>235</v>
      </c>
      <c r="AH4004" t="str">
        <f ca="1">IF(OR(V4004="",AG4004=""),"Yes",IF(AG4004&gt;Config!$B$41,"Yes","No"))</f>
        <v>No</v>
      </c>
    </row>
    <row r="4005" spans="1:34" x14ac:dyDescent="0.25">
      <c r="A4005" s="1" t="s">
        <v>27377</v>
      </c>
      <c r="B4005" s="1" t="s">
        <v>42</v>
      </c>
      <c r="C4005" s="1" t="s">
        <v>620</v>
      </c>
      <c r="D4005" s="1" t="s">
        <v>27378</v>
      </c>
      <c r="E4005" s="1" t="s">
        <v>35560</v>
      </c>
      <c r="F4005" s="1" t="s">
        <v>27379</v>
      </c>
      <c r="G4005" t="str">
        <f t="shared" si="434"/>
        <v>Valid</v>
      </c>
      <c r="H4005" s="1" t="s">
        <v>27380</v>
      </c>
      <c r="I4005" t="str" cm="1">
        <f t="array" ref="I4005">IF(OR(TRIM(H4005)="",ISNUMBER(SEARCH("#",H4005)),AA4005&lt;Config!$B$8,SUMPRODUCT(--ISNUMBER(SEARCH({"a";"b";"c";"d";"e";"f";"g";"h";"i";"j";"k";"l";"m";"n";"o";"p";"q";"r";"s";"t";"u";"v";"w";"x";"y";"z"},H4005)))&gt;0),"Invalid","Valid")</f>
        <v>Valid</v>
      </c>
      <c r="J4005" s="1" t="s">
        <v>27381</v>
      </c>
      <c r="K4005" s="1" t="s">
        <v>178</v>
      </c>
      <c r="L4005" s="1" t="s">
        <v>265</v>
      </c>
      <c r="M4005" s="1" t="s">
        <v>165</v>
      </c>
      <c r="N4005" s="1" t="s">
        <v>211</v>
      </c>
      <c r="O4005" s="1" t="s">
        <v>149</v>
      </c>
      <c r="P4005" t="s">
        <v>53</v>
      </c>
      <c r="Q4005" s="1" t="s">
        <v>54</v>
      </c>
      <c r="R4005" s="1" t="s">
        <v>70</v>
      </c>
      <c r="S4005" s="1" t="s">
        <v>27382</v>
      </c>
      <c r="T4005" s="1" t="s">
        <v>27383</v>
      </c>
      <c r="U4005" s="1" t="s">
        <v>27384</v>
      </c>
      <c r="V4005" s="1" t="s">
        <v>12916</v>
      </c>
      <c r="W4005" s="1" t="s">
        <v>60</v>
      </c>
      <c r="X4005" t="str">
        <f t="shared" si="435"/>
        <v>Complete</v>
      </c>
      <c r="Y4005">
        <f>MAX(0,100-IF(G4005="Invalid",Config!$B$5,0)-IF(I4005="Invalid",Config!$B$6,0)-IF(X4005="Incomplete",Config!$B$7,0)-IF(AF4005="Yes",Config!$B$37,0))</f>
        <v>100</v>
      </c>
      <c r="Z4005" s="1">
        <f>IF(OR(TRIM(B4005)="",COUNTIF(Config!$B$15:$B$19,B4005)&gt;0),1,0)+IF(OR(TRIM(C4005)="",COUNTIF(Config!$B$15:$B$19,C4005)&gt;0),1,0)+IF(OR(TRIM(F4005)="",COUNTIF(Config!$B$15:$B$19,F4005)&gt;0),1,0)+IF(OR(TRIM(H4005)="",COUNTIF(Config!$B$15:$B$19,H4005)&gt;0),1,0)+IF(OR(TRIM(E4005)="",COUNTIF(Config!$B$15:$B$19,E4005)&gt;0),1,0)+IF(OR(TRIM(K4005)="",COUNTIF(Config!$B$15:$B$19,K4005)&gt;0),1,0)+IF(OR(TRIM(P4005)="",COUNTIF(Config!$B$15:$B$19,P4005)&gt;0),1,0)+IF(OR(TRIM(R4005)="",COUNTIF(Config!$B$15:$B$19,R4005)&gt;0),1,0)</f>
        <v>0</v>
      </c>
      <c r="AA4005" s="1" cm="1">
        <f t="array" ref="AA4005">SUMPRODUCT(LEN(H4005)-LEN(SUBSTITUTE(H4005,{"0";"1";"2";"3";"4";"5";"6";"7";"8";"9"},"")))</f>
        <v>10</v>
      </c>
      <c r="AC4005" t="str">
        <f t="shared" si="436"/>
        <v/>
      </c>
      <c r="AD4005">
        <f t="shared" si="437"/>
        <v>1</v>
      </c>
      <c r="AE4005">
        <f t="shared" si="438"/>
        <v>1</v>
      </c>
      <c r="AF4005" t="str">
        <f t="shared" si="439"/>
        <v>No</v>
      </c>
      <c r="AG4005">
        <f t="shared" ca="1" si="440"/>
        <v>563</v>
      </c>
      <c r="AH4005" t="str">
        <f ca="1">IF(OR(V4005="",AG4005=""),"Yes",IF(AG4005&gt;Config!$B$41,"Yes","No"))</f>
        <v>Yes</v>
      </c>
    </row>
    <row r="4006" spans="1:34" x14ac:dyDescent="0.25">
      <c r="A4006" s="1" t="s">
        <v>27385</v>
      </c>
      <c r="B4006" s="1" t="s">
        <v>1085</v>
      </c>
      <c r="C4006" s="1" t="s">
        <v>1441</v>
      </c>
      <c r="D4006" s="1" t="s">
        <v>16603</v>
      </c>
      <c r="E4006" s="1" t="s">
        <v>35561</v>
      </c>
      <c r="F4006" s="1" t="s">
        <v>27386</v>
      </c>
      <c r="G4006" t="str">
        <f t="shared" si="434"/>
        <v>Valid</v>
      </c>
      <c r="H4006" s="1" t="s">
        <v>27387</v>
      </c>
      <c r="I4006" t="str" cm="1">
        <f t="array" ref="I4006">IF(OR(TRIM(H4006)="",ISNUMBER(SEARCH("#",H4006)),AA4006&lt;Config!$B$8,SUMPRODUCT(--ISNUMBER(SEARCH({"a";"b";"c";"d";"e";"f";"g";"h";"i";"j";"k";"l";"m";"n";"o";"p";"q";"r";"s";"t";"u";"v";"w";"x";"y";"z"},H4006)))&gt;0),"Invalid","Valid")</f>
        <v>Valid</v>
      </c>
      <c r="J4006" s="1" t="s">
        <v>27388</v>
      </c>
      <c r="K4006" s="1" t="s">
        <v>264</v>
      </c>
      <c r="L4006" s="1" t="s">
        <v>84</v>
      </c>
      <c r="M4006" s="1" t="s">
        <v>251</v>
      </c>
      <c r="N4006" s="1" t="s">
        <v>358</v>
      </c>
      <c r="O4006" s="1" t="s">
        <v>69</v>
      </c>
      <c r="P4006" t="s">
        <v>53</v>
      </c>
      <c r="Q4006" s="1" t="s">
        <v>197</v>
      </c>
      <c r="R4006" s="1" t="s">
        <v>150</v>
      </c>
      <c r="S4006" s="1" t="s">
        <v>18211</v>
      </c>
      <c r="T4006" s="1" t="s">
        <v>27389</v>
      </c>
      <c r="U4006" s="1" t="s">
        <v>16870</v>
      </c>
      <c r="V4006" s="1" t="s">
        <v>4703</v>
      </c>
      <c r="W4006" s="1" t="s">
        <v>202</v>
      </c>
      <c r="X4006" t="str">
        <f t="shared" si="435"/>
        <v>Complete</v>
      </c>
      <c r="Y4006">
        <f>MAX(0,100-IF(G4006="Invalid",Config!$B$5,0)-IF(I4006="Invalid",Config!$B$6,0)-IF(X4006="Incomplete",Config!$B$7,0)-IF(AF4006="Yes",Config!$B$37,0))</f>
        <v>100</v>
      </c>
      <c r="Z4006" s="1">
        <f>IF(OR(TRIM(B4006)="",COUNTIF(Config!$B$15:$B$19,B4006)&gt;0),1,0)+IF(OR(TRIM(C4006)="",COUNTIF(Config!$B$15:$B$19,C4006)&gt;0),1,0)+IF(OR(TRIM(F4006)="",COUNTIF(Config!$B$15:$B$19,F4006)&gt;0),1,0)+IF(OR(TRIM(H4006)="",COUNTIF(Config!$B$15:$B$19,H4006)&gt;0),1,0)+IF(OR(TRIM(E4006)="",COUNTIF(Config!$B$15:$B$19,E4006)&gt;0),1,0)+IF(OR(TRIM(K4006)="",COUNTIF(Config!$B$15:$B$19,K4006)&gt;0),1,0)+IF(OR(TRIM(P4006)="",COUNTIF(Config!$B$15:$B$19,P4006)&gt;0),1,0)+IF(OR(TRIM(R4006)="",COUNTIF(Config!$B$15:$B$19,R4006)&gt;0),1,0)</f>
        <v>0</v>
      </c>
      <c r="AA4006" s="1" cm="1">
        <f t="array" ref="AA4006">SUMPRODUCT(LEN(H4006)-LEN(SUBSTITUTE(H4006,{"0";"1";"2";"3";"4";"5";"6";"7";"8";"9"},"")))</f>
        <v>12</v>
      </c>
      <c r="AC4006" t="str">
        <f t="shared" si="436"/>
        <v/>
      </c>
      <c r="AD4006">
        <f t="shared" si="437"/>
        <v>1</v>
      </c>
      <c r="AE4006">
        <f t="shared" si="438"/>
        <v>1</v>
      </c>
      <c r="AF4006" t="str">
        <f t="shared" si="439"/>
        <v>No</v>
      </c>
      <c r="AG4006">
        <f t="shared" ca="1" si="440"/>
        <v>398</v>
      </c>
      <c r="AH4006" t="str">
        <f ca="1">IF(OR(V4006="",AG4006=""),"Yes",IF(AG4006&gt;Config!$B$41,"Yes","No"))</f>
        <v>Yes</v>
      </c>
    </row>
    <row r="4007" spans="1:34" x14ac:dyDescent="0.25">
      <c r="A4007" s="1" t="s">
        <v>27390</v>
      </c>
      <c r="B4007" s="1" t="s">
        <v>188</v>
      </c>
      <c r="C4007" s="1" t="s">
        <v>489</v>
      </c>
      <c r="D4007" s="1" t="s">
        <v>27391</v>
      </c>
      <c r="E4007" s="1" t="s">
        <v>35243</v>
      </c>
      <c r="F4007" s="1" t="s">
        <v>2625</v>
      </c>
      <c r="G4007" t="str">
        <f t="shared" si="434"/>
        <v>Valid</v>
      </c>
      <c r="H4007" s="1" t="s">
        <v>27392</v>
      </c>
      <c r="I4007" t="str" cm="1">
        <f t="array" ref="I4007">IF(OR(TRIM(H4007)="",ISNUMBER(SEARCH("#",H4007)),AA4007&lt;Config!$B$8,SUMPRODUCT(--ISNUMBER(SEARCH({"a";"b";"c";"d";"e";"f";"g";"h";"i";"j";"k";"l";"m";"n";"o";"p";"q";"r";"s";"t";"u";"v";"w";"x";"y";"z"},H4007)))&gt;0),"Invalid","Valid")</f>
        <v>Valid</v>
      </c>
      <c r="J4007" s="1" t="s">
        <v>27393</v>
      </c>
      <c r="K4007" s="1" t="s">
        <v>287</v>
      </c>
      <c r="L4007" s="1" t="s">
        <v>29</v>
      </c>
      <c r="M4007" s="1" t="s">
        <v>235</v>
      </c>
      <c r="N4007" s="1" t="s">
        <v>31</v>
      </c>
      <c r="O4007" s="1" t="s">
        <v>149</v>
      </c>
      <c r="P4007" t="s">
        <v>87</v>
      </c>
      <c r="Q4007" s="1" t="s">
        <v>88</v>
      </c>
      <c r="R4007" s="1" t="s">
        <v>89</v>
      </c>
      <c r="S4007" s="1" t="s">
        <v>7511</v>
      </c>
      <c r="T4007" s="1" t="s">
        <v>27394</v>
      </c>
      <c r="U4007" s="1" t="s">
        <v>20145</v>
      </c>
      <c r="V4007" s="1" t="s">
        <v>7126</v>
      </c>
      <c r="W4007" s="1" t="s">
        <v>293</v>
      </c>
      <c r="X4007" t="str">
        <f t="shared" si="435"/>
        <v>Complete</v>
      </c>
      <c r="Y4007">
        <f>MAX(0,100-IF(G4007="Invalid",Config!$B$5,0)-IF(I4007="Invalid",Config!$B$6,0)-IF(X4007="Incomplete",Config!$B$7,0)-IF(AF4007="Yes",Config!$B$37,0))</f>
        <v>75</v>
      </c>
      <c r="Z4007" s="1">
        <f>IF(OR(TRIM(B4007)="",COUNTIF(Config!$B$15:$B$19,B4007)&gt;0),1,0)+IF(OR(TRIM(C4007)="",COUNTIF(Config!$B$15:$B$19,C4007)&gt;0),1,0)+IF(OR(TRIM(F4007)="",COUNTIF(Config!$B$15:$B$19,F4007)&gt;0),1,0)+IF(OR(TRIM(H4007)="",COUNTIF(Config!$B$15:$B$19,H4007)&gt;0),1,0)+IF(OR(TRIM(E4007)="",COUNTIF(Config!$B$15:$B$19,E4007)&gt;0),1,0)+IF(OR(TRIM(K4007)="",COUNTIF(Config!$B$15:$B$19,K4007)&gt;0),1,0)+IF(OR(TRIM(P4007)="",COUNTIF(Config!$B$15:$B$19,P4007)&gt;0),1,0)+IF(OR(TRIM(R4007)="",COUNTIF(Config!$B$15:$B$19,R4007)&gt;0),1,0)</f>
        <v>0</v>
      </c>
      <c r="AA4007" s="1" cm="1">
        <f t="array" ref="AA4007">SUMPRODUCT(LEN(H4007)-LEN(SUBSTITUTE(H4007,{"0";"1";"2";"3";"4";"5";"6";"7";"8";"9"},"")))</f>
        <v>11</v>
      </c>
      <c r="AC4007" t="str">
        <f t="shared" si="436"/>
        <v>Potential Duplicate</v>
      </c>
      <c r="AD4007">
        <f t="shared" si="437"/>
        <v>3</v>
      </c>
      <c r="AE4007">
        <f t="shared" si="438"/>
        <v>1</v>
      </c>
      <c r="AF4007" t="str">
        <f t="shared" si="439"/>
        <v>Yes</v>
      </c>
      <c r="AG4007">
        <f t="shared" ca="1" si="440"/>
        <v>255</v>
      </c>
      <c r="AH4007" t="str">
        <f ca="1">IF(OR(V4007="",AG4007=""),"Yes",IF(AG4007&gt;Config!$B$41,"Yes","No"))</f>
        <v>No</v>
      </c>
    </row>
    <row r="4008" spans="1:34" x14ac:dyDescent="0.25">
      <c r="A4008" s="1" t="s">
        <v>27395</v>
      </c>
      <c r="B4008" s="1" t="s">
        <v>1329</v>
      </c>
      <c r="C4008" s="1" t="s">
        <v>828</v>
      </c>
      <c r="D4008" s="1" t="s">
        <v>27396</v>
      </c>
      <c r="E4008" s="1" t="s">
        <v>34830</v>
      </c>
      <c r="F4008" s="1" t="s">
        <v>27397</v>
      </c>
      <c r="G4008" t="str">
        <f t="shared" si="434"/>
        <v>Valid</v>
      </c>
      <c r="H4008" s="1" t="s">
        <v>27398</v>
      </c>
      <c r="I4008" t="str" cm="1">
        <f t="array" ref="I4008">IF(OR(TRIM(H4008)="",ISNUMBER(SEARCH("#",H4008)),AA4008&lt;Config!$B$8,SUMPRODUCT(--ISNUMBER(SEARCH({"a";"b";"c";"d";"e";"f";"g";"h";"i";"j";"k";"l";"m";"n";"o";"p";"q";"r";"s";"t";"u";"v";"w";"x";"y";"z"},H4008)))&gt;0),"Invalid","Valid")</f>
        <v>Valid</v>
      </c>
      <c r="J4008" s="1" t="s">
        <v>27399</v>
      </c>
      <c r="K4008" s="1" t="s">
        <v>369</v>
      </c>
      <c r="L4008" s="1" t="s">
        <v>67</v>
      </c>
      <c r="M4008" s="1" t="s">
        <v>343</v>
      </c>
      <c r="N4008" s="1" t="s">
        <v>358</v>
      </c>
      <c r="O4008" s="1" t="s">
        <v>149</v>
      </c>
      <c r="P4008" t="s">
        <v>53</v>
      </c>
      <c r="Q4008" s="1" t="s">
        <v>181</v>
      </c>
      <c r="R4008" s="1" t="s">
        <v>197</v>
      </c>
      <c r="S4008" s="1" t="s">
        <v>10377</v>
      </c>
      <c r="T4008" s="1" t="s">
        <v>27400</v>
      </c>
      <c r="U4008" s="1" t="s">
        <v>1281</v>
      </c>
      <c r="V4008" s="1" t="s">
        <v>5255</v>
      </c>
      <c r="W4008" s="1" t="s">
        <v>384</v>
      </c>
      <c r="X4008" t="str">
        <f t="shared" si="435"/>
        <v>Complete</v>
      </c>
      <c r="Y4008">
        <f>MAX(0,100-IF(G4008="Invalid",Config!$B$5,0)-IF(I4008="Invalid",Config!$B$6,0)-IF(X4008="Incomplete",Config!$B$7,0)-IF(AF4008="Yes",Config!$B$37,0))</f>
        <v>100</v>
      </c>
      <c r="Z4008" s="1">
        <f>IF(OR(TRIM(B4008)="",COUNTIF(Config!$B$15:$B$19,B4008)&gt;0),1,0)+IF(OR(TRIM(C4008)="",COUNTIF(Config!$B$15:$B$19,C4008)&gt;0),1,0)+IF(OR(TRIM(F4008)="",COUNTIF(Config!$B$15:$B$19,F4008)&gt;0),1,0)+IF(OR(TRIM(H4008)="",COUNTIF(Config!$B$15:$B$19,H4008)&gt;0),1,0)+IF(OR(TRIM(E4008)="",COUNTIF(Config!$B$15:$B$19,E4008)&gt;0),1,0)+IF(OR(TRIM(K4008)="",COUNTIF(Config!$B$15:$B$19,K4008)&gt;0),1,0)+IF(OR(TRIM(P4008)="",COUNTIF(Config!$B$15:$B$19,P4008)&gt;0),1,0)+IF(OR(TRIM(R4008)="",COUNTIF(Config!$B$15:$B$19,R4008)&gt;0),1,0)</f>
        <v>0</v>
      </c>
      <c r="AA4008" s="1" cm="1">
        <f t="array" ref="AA4008">SUMPRODUCT(LEN(H4008)-LEN(SUBSTITUTE(H4008,{"0";"1";"2";"3";"4";"5";"6";"7";"8";"9"},"")))</f>
        <v>12</v>
      </c>
      <c r="AC4008" t="str">
        <f t="shared" si="436"/>
        <v/>
      </c>
      <c r="AD4008">
        <f t="shared" si="437"/>
        <v>1</v>
      </c>
      <c r="AE4008">
        <f t="shared" si="438"/>
        <v>1</v>
      </c>
      <c r="AF4008" t="str">
        <f t="shared" si="439"/>
        <v>No</v>
      </c>
      <c r="AG4008">
        <f t="shared" ca="1" si="440"/>
        <v>44</v>
      </c>
      <c r="AH4008" t="str">
        <f ca="1">IF(OR(V4008="",AG4008=""),"Yes",IF(AG4008&gt;Config!$B$41,"Yes","No"))</f>
        <v>No</v>
      </c>
    </row>
    <row r="4009" spans="1:34" x14ac:dyDescent="0.25">
      <c r="A4009" s="1" t="s">
        <v>27401</v>
      </c>
      <c r="B4009" s="1" t="s">
        <v>1858</v>
      </c>
      <c r="C4009" s="1" t="s">
        <v>78</v>
      </c>
      <c r="D4009" s="1" t="s">
        <v>27402</v>
      </c>
      <c r="E4009" s="1" t="s">
        <v>642</v>
      </c>
      <c r="F4009" s="1" t="s">
        <v>27403</v>
      </c>
      <c r="G4009" t="str">
        <f t="shared" si="434"/>
        <v>Valid</v>
      </c>
      <c r="H4009" s="1" t="s">
        <v>27404</v>
      </c>
      <c r="I4009" t="str" cm="1">
        <f t="array" ref="I4009">IF(OR(TRIM(H4009)="",ISNUMBER(SEARCH("#",H4009)),AA4009&lt;Config!$B$8,SUMPRODUCT(--ISNUMBER(SEARCH({"a";"b";"c";"d";"e";"f";"g";"h";"i";"j";"k";"l";"m";"n";"o";"p";"q";"r";"s";"t";"u";"v";"w";"x";"y";"z"},H4009)))&gt;0),"Invalid","Valid")</f>
        <v>Valid</v>
      </c>
      <c r="J4009" s="1" t="s">
        <v>27405</v>
      </c>
      <c r="K4009" s="1" t="s">
        <v>28</v>
      </c>
      <c r="L4009" s="1" t="s">
        <v>134</v>
      </c>
      <c r="M4009" s="1" t="s">
        <v>462</v>
      </c>
      <c r="N4009" s="1" t="s">
        <v>86</v>
      </c>
      <c r="O4009" s="1" t="s">
        <v>149</v>
      </c>
      <c r="P4009" t="s">
        <v>344</v>
      </c>
      <c r="Q4009" s="1" t="s">
        <v>1199</v>
      </c>
      <c r="R4009" s="1" t="s">
        <v>971</v>
      </c>
      <c r="S4009" s="1" t="s">
        <v>10247</v>
      </c>
      <c r="T4009" s="1" t="s">
        <v>27406</v>
      </c>
      <c r="U4009" s="1" t="s">
        <v>15116</v>
      </c>
      <c r="V4009" s="1" t="s">
        <v>1050</v>
      </c>
      <c r="W4009" s="1" t="s">
        <v>40</v>
      </c>
      <c r="X4009" t="str">
        <f t="shared" si="435"/>
        <v>Complete</v>
      </c>
      <c r="Y4009">
        <f>MAX(0,100-IF(G4009="Invalid",Config!$B$5,0)-IF(I4009="Invalid",Config!$B$6,0)-IF(X4009="Incomplete",Config!$B$7,0)-IF(AF4009="Yes",Config!$B$37,0))</f>
        <v>100</v>
      </c>
      <c r="Z4009" s="1">
        <f>IF(OR(TRIM(B4009)="",COUNTIF(Config!$B$15:$B$19,B4009)&gt;0),1,0)+IF(OR(TRIM(C4009)="",COUNTIF(Config!$B$15:$B$19,C4009)&gt;0),1,0)+IF(OR(TRIM(F4009)="",COUNTIF(Config!$B$15:$B$19,F4009)&gt;0),1,0)+IF(OR(TRIM(H4009)="",COUNTIF(Config!$B$15:$B$19,H4009)&gt;0),1,0)+IF(OR(TRIM(E4009)="",COUNTIF(Config!$B$15:$B$19,E4009)&gt;0),1,0)+IF(OR(TRIM(K4009)="",COUNTIF(Config!$B$15:$B$19,K4009)&gt;0),1,0)+IF(OR(TRIM(P4009)="",COUNTIF(Config!$B$15:$B$19,P4009)&gt;0),1,0)+IF(OR(TRIM(R4009)="",COUNTIF(Config!$B$15:$B$19,R4009)&gt;0),1,0)</f>
        <v>0</v>
      </c>
      <c r="AA4009" s="1" cm="1">
        <f t="array" ref="AA4009">SUMPRODUCT(LEN(H4009)-LEN(SUBSTITUTE(H4009,{"0";"1";"2";"3";"4";"5";"6";"7";"8";"9"},"")))</f>
        <v>11</v>
      </c>
      <c r="AC4009" t="str">
        <f t="shared" si="436"/>
        <v/>
      </c>
      <c r="AD4009">
        <f t="shared" si="437"/>
        <v>1</v>
      </c>
      <c r="AE4009">
        <f t="shared" si="438"/>
        <v>1</v>
      </c>
      <c r="AF4009" t="str">
        <f t="shared" si="439"/>
        <v>No</v>
      </c>
      <c r="AG4009">
        <f t="shared" ca="1" si="440"/>
        <v>37</v>
      </c>
      <c r="AH4009" t="str">
        <f ca="1">IF(OR(V4009="",AG4009=""),"Yes",IF(AG4009&gt;Config!$B$41,"Yes","No"))</f>
        <v>No</v>
      </c>
    </row>
    <row r="4010" spans="1:34" x14ac:dyDescent="0.25">
      <c r="A4010" s="1" t="s">
        <v>27407</v>
      </c>
      <c r="B4010" s="1" t="s">
        <v>409</v>
      </c>
      <c r="C4010" s="1" t="s">
        <v>219</v>
      </c>
      <c r="D4010" s="1" t="s">
        <v>14719</v>
      </c>
      <c r="E4010" s="1" t="s">
        <v>2178</v>
      </c>
      <c r="F4010" s="1" t="s">
        <v>19447</v>
      </c>
      <c r="G4010" t="str">
        <f t="shared" si="434"/>
        <v>Valid</v>
      </c>
      <c r="H4010" s="1" t="s">
        <v>27408</v>
      </c>
      <c r="I4010" t="str" cm="1">
        <f t="array" ref="I4010">IF(OR(TRIM(H4010)="",ISNUMBER(SEARCH("#",H4010)),AA4010&lt;Config!$B$8,SUMPRODUCT(--ISNUMBER(SEARCH({"a";"b";"c";"d";"e";"f";"g";"h";"i";"j";"k";"l";"m";"n";"o";"p";"q";"r";"s";"t";"u";"v";"w";"x";"y";"z"},H4010)))&gt;0),"Invalid","Valid")</f>
        <v>Valid</v>
      </c>
      <c r="J4010" s="1" t="s">
        <v>27409</v>
      </c>
      <c r="K4010" s="1" t="s">
        <v>195</v>
      </c>
      <c r="L4010" s="1" t="s">
        <v>164</v>
      </c>
      <c r="M4010" s="1" t="s">
        <v>235</v>
      </c>
      <c r="N4010" s="1" t="s">
        <v>148</v>
      </c>
      <c r="O4010" s="1" t="s">
        <v>69</v>
      </c>
      <c r="P4010" t="s">
        <v>53</v>
      </c>
      <c r="Q4010" s="1" t="s">
        <v>54</v>
      </c>
      <c r="R4010" s="1" t="s">
        <v>288</v>
      </c>
      <c r="S4010" s="1" t="s">
        <v>2005</v>
      </c>
      <c r="T4010" s="1" t="s">
        <v>27410</v>
      </c>
      <c r="U4010" s="1" t="s">
        <v>3019</v>
      </c>
      <c r="V4010" s="1" t="s">
        <v>7396</v>
      </c>
      <c r="W4010" s="1" t="s">
        <v>202</v>
      </c>
      <c r="X4010" t="str">
        <f t="shared" si="435"/>
        <v>Complete</v>
      </c>
      <c r="Y4010">
        <f>MAX(0,100-IF(G4010="Invalid",Config!$B$5,0)-IF(I4010="Invalid",Config!$B$6,0)-IF(X4010="Incomplete",Config!$B$7,0)-IF(AF4010="Yes",Config!$B$37,0))</f>
        <v>75</v>
      </c>
      <c r="Z4010" s="1">
        <f>IF(OR(TRIM(B4010)="",COUNTIF(Config!$B$15:$B$19,B4010)&gt;0),1,0)+IF(OR(TRIM(C4010)="",COUNTIF(Config!$B$15:$B$19,C4010)&gt;0),1,0)+IF(OR(TRIM(F4010)="",COUNTIF(Config!$B$15:$B$19,F4010)&gt;0),1,0)+IF(OR(TRIM(H4010)="",COUNTIF(Config!$B$15:$B$19,H4010)&gt;0),1,0)+IF(OR(TRIM(E4010)="",COUNTIF(Config!$B$15:$B$19,E4010)&gt;0),1,0)+IF(OR(TRIM(K4010)="",COUNTIF(Config!$B$15:$B$19,K4010)&gt;0),1,0)+IF(OR(TRIM(P4010)="",COUNTIF(Config!$B$15:$B$19,P4010)&gt;0),1,0)+IF(OR(TRIM(R4010)="",COUNTIF(Config!$B$15:$B$19,R4010)&gt;0),1,0)</f>
        <v>0</v>
      </c>
      <c r="AA4010" s="1" cm="1">
        <f t="array" ref="AA4010">SUMPRODUCT(LEN(H4010)-LEN(SUBSTITUTE(H4010,{"0";"1";"2";"3";"4";"5";"6";"7";"8";"9"},"")))</f>
        <v>12</v>
      </c>
      <c r="AC4010" t="str">
        <f t="shared" si="436"/>
        <v>Potential Duplicate</v>
      </c>
      <c r="AD4010">
        <f t="shared" si="437"/>
        <v>2</v>
      </c>
      <c r="AE4010">
        <f t="shared" si="438"/>
        <v>1</v>
      </c>
      <c r="AF4010" t="str">
        <f t="shared" si="439"/>
        <v>Yes</v>
      </c>
      <c r="AG4010">
        <f t="shared" ca="1" si="440"/>
        <v>645</v>
      </c>
      <c r="AH4010" t="str">
        <f ca="1">IF(OR(V4010="",AG4010=""),"Yes",IF(AG4010&gt;Config!$B$41,"Yes","No"))</f>
        <v>Yes</v>
      </c>
    </row>
    <row r="4011" spans="1:34" x14ac:dyDescent="0.25">
      <c r="A4011" s="1" t="s">
        <v>27411</v>
      </c>
      <c r="B4011" s="1" t="s">
        <v>1157</v>
      </c>
      <c r="C4011" s="1" t="s">
        <v>308</v>
      </c>
      <c r="D4011" s="1" t="s">
        <v>13699</v>
      </c>
      <c r="E4011" s="1" t="s">
        <v>33880</v>
      </c>
      <c r="F4011" s="1" t="s">
        <v>27412</v>
      </c>
      <c r="G4011" t="str">
        <f t="shared" si="434"/>
        <v>Valid</v>
      </c>
      <c r="H4011" s="1" t="s">
        <v>27413</v>
      </c>
      <c r="I4011" t="str" cm="1">
        <f t="array" ref="I4011">IF(OR(TRIM(H4011)="",ISNUMBER(SEARCH("#",H4011)),AA4011&lt;Config!$B$8,SUMPRODUCT(--ISNUMBER(SEARCH({"a";"b";"c";"d";"e";"f";"g";"h";"i";"j";"k";"l";"m";"n";"o";"p";"q";"r";"s";"t";"u";"v";"w";"x";"y";"z"},H4011)))&gt;0),"Invalid","Valid")</f>
        <v>Valid</v>
      </c>
      <c r="J4011" s="1" t="s">
        <v>27414</v>
      </c>
      <c r="K4011" s="1" t="s">
        <v>48</v>
      </c>
      <c r="L4011" s="1" t="s">
        <v>164</v>
      </c>
      <c r="M4011" s="1" t="s">
        <v>33827</v>
      </c>
      <c r="N4011" s="1" t="s">
        <v>252</v>
      </c>
      <c r="O4011" s="1" t="s">
        <v>32</v>
      </c>
      <c r="P4011" t="s">
        <v>53</v>
      </c>
      <c r="Q4011" s="1" t="s">
        <v>181</v>
      </c>
      <c r="R4011" s="1" t="s">
        <v>70</v>
      </c>
      <c r="S4011" s="1" t="s">
        <v>27415</v>
      </c>
      <c r="T4011" s="1" t="s">
        <v>27416</v>
      </c>
      <c r="U4011" s="1" t="s">
        <v>965</v>
      </c>
      <c r="V4011" s="1" t="s">
        <v>140</v>
      </c>
      <c r="W4011" s="1" t="s">
        <v>125</v>
      </c>
      <c r="X4011" t="str">
        <f t="shared" si="435"/>
        <v>Complete</v>
      </c>
      <c r="Y4011">
        <f>MAX(0,100-IF(G4011="Invalid",Config!$B$5,0)-IF(I4011="Invalid",Config!$B$6,0)-IF(X4011="Incomplete",Config!$B$7,0)-IF(AF4011="Yes",Config!$B$37,0))</f>
        <v>100</v>
      </c>
      <c r="Z4011" s="1">
        <f>IF(OR(TRIM(B4011)="",COUNTIF(Config!$B$15:$B$19,B4011)&gt;0),1,0)+IF(OR(TRIM(C4011)="",COUNTIF(Config!$B$15:$B$19,C4011)&gt;0),1,0)+IF(OR(TRIM(F4011)="",COUNTIF(Config!$B$15:$B$19,F4011)&gt;0),1,0)+IF(OR(TRIM(H4011)="",COUNTIF(Config!$B$15:$B$19,H4011)&gt;0),1,0)+IF(OR(TRIM(E4011)="",COUNTIF(Config!$B$15:$B$19,E4011)&gt;0),1,0)+IF(OR(TRIM(K4011)="",COUNTIF(Config!$B$15:$B$19,K4011)&gt;0),1,0)+IF(OR(TRIM(P4011)="",COUNTIF(Config!$B$15:$B$19,P4011)&gt;0),1,0)+IF(OR(TRIM(R4011)="",COUNTIF(Config!$B$15:$B$19,R4011)&gt;0),1,0)</f>
        <v>0</v>
      </c>
      <c r="AA4011" s="1" cm="1">
        <f t="array" ref="AA4011">SUMPRODUCT(LEN(H4011)-LEN(SUBSTITUTE(H4011,{"0";"1";"2";"3";"4";"5";"6";"7";"8";"9"},"")))</f>
        <v>10</v>
      </c>
      <c r="AC4011" t="str">
        <f t="shared" si="436"/>
        <v/>
      </c>
      <c r="AD4011">
        <f t="shared" si="437"/>
        <v>1</v>
      </c>
      <c r="AE4011">
        <f t="shared" si="438"/>
        <v>1</v>
      </c>
      <c r="AF4011" t="str">
        <f t="shared" si="439"/>
        <v>No</v>
      </c>
      <c r="AG4011">
        <f t="shared" ca="1" si="440"/>
        <v>37</v>
      </c>
      <c r="AH4011" t="str">
        <f ca="1">IF(OR(V4011="",AG4011=""),"Yes",IF(AG4011&gt;Config!$B$41,"Yes","No"))</f>
        <v>No</v>
      </c>
    </row>
    <row r="4012" spans="1:34" x14ac:dyDescent="0.25">
      <c r="A4012" s="1" t="s">
        <v>27417</v>
      </c>
      <c r="B4012" s="1" t="s">
        <v>444</v>
      </c>
      <c r="C4012" s="1" t="s">
        <v>620</v>
      </c>
      <c r="D4012" s="1" t="s">
        <v>27418</v>
      </c>
      <c r="E4012" s="1" t="s">
        <v>477</v>
      </c>
      <c r="F4012" s="1" t="s">
        <v>27419</v>
      </c>
      <c r="G4012" t="str">
        <f t="shared" si="434"/>
        <v>Valid</v>
      </c>
      <c r="H4012" s="1" t="s">
        <v>27420</v>
      </c>
      <c r="I4012" t="str" cm="1">
        <f t="array" ref="I4012">IF(OR(TRIM(H4012)="",ISNUMBER(SEARCH("#",H4012)),AA4012&lt;Config!$B$8,SUMPRODUCT(--ISNUMBER(SEARCH({"a";"b";"c";"d";"e";"f";"g";"h";"i";"j";"k";"l";"m";"n";"o";"p";"q";"r";"s";"t";"u";"v";"w";"x";"y";"z"},H4012)))&gt;0),"Invalid","Valid")</f>
        <v>Valid</v>
      </c>
      <c r="J4012" s="1" t="s">
        <v>27421</v>
      </c>
      <c r="K4012" s="1" t="s">
        <v>1001</v>
      </c>
      <c r="L4012" s="1" t="s">
        <v>164</v>
      </c>
      <c r="M4012" s="1" t="s">
        <v>103</v>
      </c>
      <c r="N4012" s="1" t="s">
        <v>713</v>
      </c>
      <c r="O4012" s="1" t="s">
        <v>196</v>
      </c>
      <c r="P4012" t="s">
        <v>87</v>
      </c>
      <c r="Q4012" s="1" t="s">
        <v>166</v>
      </c>
      <c r="R4012" s="1" t="s">
        <v>559</v>
      </c>
      <c r="S4012" s="1" t="s">
        <v>27422</v>
      </c>
      <c r="T4012" s="1" t="s">
        <v>27423</v>
      </c>
      <c r="U4012" s="1" t="s">
        <v>27424</v>
      </c>
      <c r="V4012" s="1" t="s">
        <v>6476</v>
      </c>
      <c r="W4012" s="1" t="s">
        <v>75</v>
      </c>
      <c r="X4012" t="str">
        <f t="shared" si="435"/>
        <v>Complete</v>
      </c>
      <c r="Y4012">
        <f>MAX(0,100-IF(G4012="Invalid",Config!$B$5,0)-IF(I4012="Invalid",Config!$B$6,0)-IF(X4012="Incomplete",Config!$B$7,0)-IF(AF4012="Yes",Config!$B$37,0))</f>
        <v>100</v>
      </c>
      <c r="Z4012" s="1">
        <f>IF(OR(TRIM(B4012)="",COUNTIF(Config!$B$15:$B$19,B4012)&gt;0),1,0)+IF(OR(TRIM(C4012)="",COUNTIF(Config!$B$15:$B$19,C4012)&gt;0),1,0)+IF(OR(TRIM(F4012)="",COUNTIF(Config!$B$15:$B$19,F4012)&gt;0),1,0)+IF(OR(TRIM(H4012)="",COUNTIF(Config!$B$15:$B$19,H4012)&gt;0),1,0)+IF(OR(TRIM(E4012)="",COUNTIF(Config!$B$15:$B$19,E4012)&gt;0),1,0)+IF(OR(TRIM(K4012)="",COUNTIF(Config!$B$15:$B$19,K4012)&gt;0),1,0)+IF(OR(TRIM(P4012)="",COUNTIF(Config!$B$15:$B$19,P4012)&gt;0),1,0)+IF(OR(TRIM(R4012)="",COUNTIF(Config!$B$15:$B$19,R4012)&gt;0),1,0)</f>
        <v>0</v>
      </c>
      <c r="AA4012" s="1" cm="1">
        <f t="array" ref="AA4012">SUMPRODUCT(LEN(H4012)-LEN(SUBSTITUTE(H4012,{"0";"1";"2";"3";"4";"5";"6";"7";"8";"9"},"")))</f>
        <v>11</v>
      </c>
      <c r="AC4012" t="str">
        <f t="shared" si="436"/>
        <v/>
      </c>
      <c r="AD4012">
        <f t="shared" si="437"/>
        <v>1</v>
      </c>
      <c r="AE4012">
        <f t="shared" si="438"/>
        <v>1</v>
      </c>
      <c r="AF4012" t="str">
        <f t="shared" si="439"/>
        <v>No</v>
      </c>
      <c r="AG4012">
        <f t="shared" ca="1" si="440"/>
        <v>330</v>
      </c>
      <c r="AH4012" t="str">
        <f ca="1">IF(OR(V4012="",AG4012=""),"Yes",IF(AG4012&gt;Config!$B$41,"Yes","No"))</f>
        <v>No</v>
      </c>
    </row>
    <row r="4013" spans="1:34" x14ac:dyDescent="0.25">
      <c r="A4013" s="1" t="s">
        <v>27425</v>
      </c>
      <c r="B4013" s="1" t="s">
        <v>6040</v>
      </c>
      <c r="C4013" s="1" t="s">
        <v>128</v>
      </c>
      <c r="D4013" s="1" t="s">
        <v>18672</v>
      </c>
      <c r="E4013" s="1" t="s">
        <v>33907</v>
      </c>
      <c r="F4013" s="1" t="s">
        <v>27426</v>
      </c>
      <c r="G4013" t="str">
        <f t="shared" si="434"/>
        <v>Valid</v>
      </c>
      <c r="H4013" s="1" t="s">
        <v>27427</v>
      </c>
      <c r="I4013" t="str" cm="1">
        <f t="array" ref="I4013">IF(OR(TRIM(H4013)="",ISNUMBER(SEARCH("#",H4013)),AA4013&lt;Config!$B$8,SUMPRODUCT(--ISNUMBER(SEARCH({"a";"b";"c";"d";"e";"f";"g";"h";"i";"j";"k";"l";"m";"n";"o";"p";"q";"r";"s";"t";"u";"v";"w";"x";"y";"z"},H4013)))&gt;0),"Invalid","Valid")</f>
        <v>Valid</v>
      </c>
      <c r="J4013" s="1" t="s">
        <v>27428</v>
      </c>
      <c r="K4013" s="1" t="s">
        <v>722</v>
      </c>
      <c r="L4013" s="1" t="s">
        <v>29</v>
      </c>
      <c r="M4013" s="1" t="s">
        <v>85</v>
      </c>
      <c r="N4013" s="1" t="s">
        <v>358</v>
      </c>
      <c r="O4013" s="1" t="s">
        <v>69</v>
      </c>
      <c r="P4013" t="s">
        <v>87</v>
      </c>
      <c r="Q4013" s="1" t="s">
        <v>88</v>
      </c>
      <c r="R4013" s="1" t="s">
        <v>136</v>
      </c>
      <c r="S4013" s="1" t="s">
        <v>27429</v>
      </c>
      <c r="T4013" s="1" t="s">
        <v>27430</v>
      </c>
      <c r="U4013" s="1" t="s">
        <v>3529</v>
      </c>
      <c r="V4013" s="1" t="s">
        <v>1212</v>
      </c>
      <c r="W4013" s="1" t="s">
        <v>186</v>
      </c>
      <c r="X4013" t="str">
        <f t="shared" si="435"/>
        <v>Complete</v>
      </c>
      <c r="Y4013">
        <f>MAX(0,100-IF(G4013="Invalid",Config!$B$5,0)-IF(I4013="Invalid",Config!$B$6,0)-IF(X4013="Incomplete",Config!$B$7,0)-IF(AF4013="Yes",Config!$B$37,0))</f>
        <v>100</v>
      </c>
      <c r="Z4013" s="1">
        <f>IF(OR(TRIM(B4013)="",COUNTIF(Config!$B$15:$B$19,B4013)&gt;0),1,0)+IF(OR(TRIM(C4013)="",COUNTIF(Config!$B$15:$B$19,C4013)&gt;0),1,0)+IF(OR(TRIM(F4013)="",COUNTIF(Config!$B$15:$B$19,F4013)&gt;0),1,0)+IF(OR(TRIM(H4013)="",COUNTIF(Config!$B$15:$B$19,H4013)&gt;0),1,0)+IF(OR(TRIM(E4013)="",COUNTIF(Config!$B$15:$B$19,E4013)&gt;0),1,0)+IF(OR(TRIM(K4013)="",COUNTIF(Config!$B$15:$B$19,K4013)&gt;0),1,0)+IF(OR(TRIM(P4013)="",COUNTIF(Config!$B$15:$B$19,P4013)&gt;0),1,0)+IF(OR(TRIM(R4013)="",COUNTIF(Config!$B$15:$B$19,R4013)&gt;0),1,0)</f>
        <v>0</v>
      </c>
      <c r="AA4013" s="1" cm="1">
        <f t="array" ref="AA4013">SUMPRODUCT(LEN(H4013)-LEN(SUBSTITUTE(H4013,{"0";"1";"2";"3";"4";"5";"6";"7";"8";"9"},"")))</f>
        <v>11</v>
      </c>
      <c r="AC4013" t="str">
        <f t="shared" si="436"/>
        <v/>
      </c>
      <c r="AD4013">
        <f t="shared" si="437"/>
        <v>1</v>
      </c>
      <c r="AE4013">
        <f t="shared" si="438"/>
        <v>1</v>
      </c>
      <c r="AF4013" t="str">
        <f t="shared" si="439"/>
        <v>No</v>
      </c>
      <c r="AG4013">
        <f t="shared" ca="1" si="440"/>
        <v>228</v>
      </c>
      <c r="AH4013" t="str">
        <f ca="1">IF(OR(V4013="",AG4013=""),"Yes",IF(AG4013&gt;Config!$B$41,"Yes","No"))</f>
        <v>No</v>
      </c>
    </row>
    <row r="4014" spans="1:34" x14ac:dyDescent="0.25">
      <c r="A4014" s="1" t="s">
        <v>27431</v>
      </c>
      <c r="B4014" s="1" t="s">
        <v>678</v>
      </c>
      <c r="C4014" s="1" t="s">
        <v>956</v>
      </c>
      <c r="D4014" s="1" t="s">
        <v>27432</v>
      </c>
      <c r="E4014" s="1" t="s">
        <v>34039</v>
      </c>
      <c r="F4014" s="1" t="s">
        <v>27433</v>
      </c>
      <c r="G4014" t="str">
        <f t="shared" si="434"/>
        <v>Valid</v>
      </c>
      <c r="H4014" s="1" t="s">
        <v>27434</v>
      </c>
      <c r="I4014" t="str" cm="1">
        <f t="array" ref="I4014">IF(OR(TRIM(H4014)="",ISNUMBER(SEARCH("#",H4014)),AA4014&lt;Config!$B$8,SUMPRODUCT(--ISNUMBER(SEARCH({"a";"b";"c";"d";"e";"f";"g";"h";"i";"j";"k";"l";"m";"n";"o";"p";"q";"r";"s";"t";"u";"v";"w";"x";"y";"z"},H4014)))&gt;0),"Invalid","Valid")</f>
        <v>Valid</v>
      </c>
      <c r="J4014" s="1" t="s">
        <v>27435</v>
      </c>
      <c r="K4014" s="1" t="s">
        <v>378</v>
      </c>
      <c r="L4014" s="1" t="s">
        <v>450</v>
      </c>
      <c r="M4014" s="1" t="s">
        <v>135</v>
      </c>
      <c r="N4014" s="1" t="s">
        <v>51</v>
      </c>
      <c r="O4014" s="1" t="s">
        <v>196</v>
      </c>
      <c r="P4014" t="s">
        <v>53</v>
      </c>
      <c r="Q4014" s="1" t="s">
        <v>197</v>
      </c>
      <c r="R4014" s="1" t="s">
        <v>55</v>
      </c>
      <c r="S4014" s="1" t="s">
        <v>24868</v>
      </c>
      <c r="T4014" s="1" t="s">
        <v>27436</v>
      </c>
      <c r="U4014" s="1" t="s">
        <v>13270</v>
      </c>
      <c r="V4014" s="1" t="s">
        <v>1874</v>
      </c>
      <c r="W4014" s="1" t="s">
        <v>33823</v>
      </c>
      <c r="X4014" t="str">
        <f t="shared" si="435"/>
        <v>Complete</v>
      </c>
      <c r="Y4014">
        <f>MAX(0,100-IF(G4014="Invalid",Config!$B$5,0)-IF(I4014="Invalid",Config!$B$6,0)-IF(X4014="Incomplete",Config!$B$7,0)-IF(AF4014="Yes",Config!$B$37,0))</f>
        <v>100</v>
      </c>
      <c r="Z4014" s="1">
        <f>IF(OR(TRIM(B4014)="",COUNTIF(Config!$B$15:$B$19,B4014)&gt;0),1,0)+IF(OR(TRIM(C4014)="",COUNTIF(Config!$B$15:$B$19,C4014)&gt;0),1,0)+IF(OR(TRIM(F4014)="",COUNTIF(Config!$B$15:$B$19,F4014)&gt;0),1,0)+IF(OR(TRIM(H4014)="",COUNTIF(Config!$B$15:$B$19,H4014)&gt;0),1,0)+IF(OR(TRIM(E4014)="",COUNTIF(Config!$B$15:$B$19,E4014)&gt;0),1,0)+IF(OR(TRIM(K4014)="",COUNTIF(Config!$B$15:$B$19,K4014)&gt;0),1,0)+IF(OR(TRIM(P4014)="",COUNTIF(Config!$B$15:$B$19,P4014)&gt;0),1,0)+IF(OR(TRIM(R4014)="",COUNTIF(Config!$B$15:$B$19,R4014)&gt;0),1,0)</f>
        <v>0</v>
      </c>
      <c r="AA4014" s="1" cm="1">
        <f t="array" ref="AA4014">SUMPRODUCT(LEN(H4014)-LEN(SUBSTITUTE(H4014,{"0";"1";"2";"3";"4";"5";"6";"7";"8";"9"},"")))</f>
        <v>10</v>
      </c>
      <c r="AC4014" t="str">
        <f t="shared" si="436"/>
        <v/>
      </c>
      <c r="AD4014">
        <f t="shared" si="437"/>
        <v>1</v>
      </c>
      <c r="AE4014">
        <f t="shared" si="438"/>
        <v>1</v>
      </c>
      <c r="AF4014" t="str">
        <f t="shared" si="439"/>
        <v>No</v>
      </c>
      <c r="AG4014">
        <f t="shared" ca="1" si="440"/>
        <v>353</v>
      </c>
      <c r="AH4014" t="str">
        <f ca="1">IF(OR(V4014="",AG4014=""),"Yes",IF(AG4014&gt;Config!$B$41,"Yes","No"))</f>
        <v>No</v>
      </c>
    </row>
    <row r="4015" spans="1:34" x14ac:dyDescent="0.25">
      <c r="A4015" s="1" t="s">
        <v>27437</v>
      </c>
      <c r="B4015" s="1" t="s">
        <v>172</v>
      </c>
      <c r="C4015" s="1" t="s">
        <v>775</v>
      </c>
      <c r="D4015" s="1" t="s">
        <v>27438</v>
      </c>
      <c r="E4015" s="1" t="s">
        <v>35222</v>
      </c>
      <c r="F4015" s="1" t="s">
        <v>27439</v>
      </c>
      <c r="G4015" t="str">
        <f t="shared" si="434"/>
        <v>Valid</v>
      </c>
      <c r="H4015" s="1" t="s">
        <v>27440</v>
      </c>
      <c r="I4015" t="str" cm="1">
        <f t="array" ref="I4015">IF(OR(TRIM(H4015)="",ISNUMBER(SEARCH("#",H4015)),AA4015&lt;Config!$B$8,SUMPRODUCT(--ISNUMBER(SEARCH({"a";"b";"c";"d";"e";"f";"g";"h";"i";"j";"k";"l";"m";"n";"o";"p";"q";"r";"s";"t";"u";"v";"w";"x";"y";"z"},H4015)))&gt;0),"Invalid","Valid")</f>
        <v>Valid</v>
      </c>
      <c r="J4015" s="1" t="s">
        <v>27441</v>
      </c>
      <c r="K4015" s="1" t="s">
        <v>264</v>
      </c>
      <c r="L4015" s="1" t="s">
        <v>67</v>
      </c>
      <c r="M4015" s="1" t="s">
        <v>33827</v>
      </c>
      <c r="N4015" s="1" t="s">
        <v>252</v>
      </c>
      <c r="O4015" s="1" t="s">
        <v>180</v>
      </c>
      <c r="P4015" t="s">
        <v>53</v>
      </c>
      <c r="Q4015" s="1" t="s">
        <v>54</v>
      </c>
      <c r="R4015" s="1" t="s">
        <v>197</v>
      </c>
      <c r="S4015" s="1" t="s">
        <v>27442</v>
      </c>
      <c r="T4015" s="1" t="s">
        <v>27443</v>
      </c>
      <c r="U4015" s="1" t="s">
        <v>23489</v>
      </c>
      <c r="V4015" s="1" t="s">
        <v>93</v>
      </c>
      <c r="W4015" s="1" t="s">
        <v>60</v>
      </c>
      <c r="X4015" t="str">
        <f t="shared" si="435"/>
        <v>Complete</v>
      </c>
      <c r="Y4015">
        <f>MAX(0,100-IF(G4015="Invalid",Config!$B$5,0)-IF(I4015="Invalid",Config!$B$6,0)-IF(X4015="Incomplete",Config!$B$7,0)-IF(AF4015="Yes",Config!$B$37,0))</f>
        <v>100</v>
      </c>
      <c r="Z4015" s="1">
        <f>IF(OR(TRIM(B4015)="",COUNTIF(Config!$B$15:$B$19,B4015)&gt;0),1,0)+IF(OR(TRIM(C4015)="",COUNTIF(Config!$B$15:$B$19,C4015)&gt;0),1,0)+IF(OR(TRIM(F4015)="",COUNTIF(Config!$B$15:$B$19,F4015)&gt;0),1,0)+IF(OR(TRIM(H4015)="",COUNTIF(Config!$B$15:$B$19,H4015)&gt;0),1,0)+IF(OR(TRIM(E4015)="",COUNTIF(Config!$B$15:$B$19,E4015)&gt;0),1,0)+IF(OR(TRIM(K4015)="",COUNTIF(Config!$B$15:$B$19,K4015)&gt;0),1,0)+IF(OR(TRIM(P4015)="",COUNTIF(Config!$B$15:$B$19,P4015)&gt;0),1,0)+IF(OR(TRIM(R4015)="",COUNTIF(Config!$B$15:$B$19,R4015)&gt;0),1,0)</f>
        <v>0</v>
      </c>
      <c r="AA4015" s="1" cm="1">
        <f t="array" ref="AA4015">SUMPRODUCT(LEN(H4015)-LEN(SUBSTITUTE(H4015,{"0";"1";"2";"3";"4";"5";"6";"7";"8";"9"},"")))</f>
        <v>12</v>
      </c>
      <c r="AC4015" t="str">
        <f t="shared" si="436"/>
        <v/>
      </c>
      <c r="AD4015">
        <f t="shared" si="437"/>
        <v>1</v>
      </c>
      <c r="AE4015">
        <f t="shared" si="438"/>
        <v>1</v>
      </c>
      <c r="AF4015" t="str">
        <f t="shared" si="439"/>
        <v>No</v>
      </c>
      <c r="AG4015">
        <f t="shared" ca="1" si="440"/>
        <v>226</v>
      </c>
      <c r="AH4015" t="str">
        <f ca="1">IF(OR(V4015="",AG4015=""),"Yes",IF(AG4015&gt;Config!$B$41,"Yes","No"))</f>
        <v>No</v>
      </c>
    </row>
    <row r="4016" spans="1:34" x14ac:dyDescent="0.25">
      <c r="A4016" s="1" t="s">
        <v>19700</v>
      </c>
      <c r="B4016" s="1" t="s">
        <v>336</v>
      </c>
      <c r="C4016" s="1" t="s">
        <v>353</v>
      </c>
      <c r="D4016" s="1" t="s">
        <v>27444</v>
      </c>
      <c r="E4016" s="1" t="s">
        <v>35562</v>
      </c>
      <c r="F4016" s="1" t="s">
        <v>27445</v>
      </c>
      <c r="G4016" t="str">
        <f t="shared" si="434"/>
        <v>Valid</v>
      </c>
      <c r="H4016" s="1" t="s">
        <v>27446</v>
      </c>
      <c r="I4016" t="str" cm="1">
        <f t="array" ref="I4016">IF(OR(TRIM(H4016)="",ISNUMBER(SEARCH("#",H4016)),AA4016&lt;Config!$B$8,SUMPRODUCT(--ISNUMBER(SEARCH({"a";"b";"c";"d";"e";"f";"g";"h";"i";"j";"k";"l";"m";"n";"o";"p";"q";"r";"s";"t";"u";"v";"w";"x";"y";"z"},H4016)))&gt;0),"Invalid","Valid")</f>
        <v>Valid</v>
      </c>
      <c r="J4016" s="1" t="s">
        <v>27447</v>
      </c>
      <c r="K4016" s="1" t="s">
        <v>195</v>
      </c>
      <c r="L4016" s="1" t="s">
        <v>102</v>
      </c>
      <c r="M4016" s="1" t="s">
        <v>251</v>
      </c>
      <c r="N4016" s="1" t="s">
        <v>68</v>
      </c>
      <c r="O4016" s="1" t="s">
        <v>69</v>
      </c>
      <c r="P4016" t="s">
        <v>236</v>
      </c>
      <c r="Q4016" s="1" t="s">
        <v>238</v>
      </c>
      <c r="R4016" s="1" t="s">
        <v>253</v>
      </c>
      <c r="S4016" s="1" t="s">
        <v>3931</v>
      </c>
      <c r="T4016" s="1" t="s">
        <v>27448</v>
      </c>
      <c r="U4016" s="1" t="s">
        <v>3895</v>
      </c>
      <c r="V4016" s="1" t="s">
        <v>4685</v>
      </c>
      <c r="W4016" s="1" t="s">
        <v>186</v>
      </c>
      <c r="X4016" t="str">
        <f t="shared" si="435"/>
        <v>Complete</v>
      </c>
      <c r="Y4016">
        <f>MAX(0,100-IF(G4016="Invalid",Config!$B$5,0)-IF(I4016="Invalid",Config!$B$6,0)-IF(X4016="Incomplete",Config!$B$7,0)-IF(AF4016="Yes",Config!$B$37,0))</f>
        <v>100</v>
      </c>
      <c r="Z4016" s="1">
        <f>IF(OR(TRIM(B4016)="",COUNTIF(Config!$B$15:$B$19,B4016)&gt;0),1,0)+IF(OR(TRIM(C4016)="",COUNTIF(Config!$B$15:$B$19,C4016)&gt;0),1,0)+IF(OR(TRIM(F4016)="",COUNTIF(Config!$B$15:$B$19,F4016)&gt;0),1,0)+IF(OR(TRIM(H4016)="",COUNTIF(Config!$B$15:$B$19,H4016)&gt;0),1,0)+IF(OR(TRIM(E4016)="",COUNTIF(Config!$B$15:$B$19,E4016)&gt;0),1,0)+IF(OR(TRIM(K4016)="",COUNTIF(Config!$B$15:$B$19,K4016)&gt;0),1,0)+IF(OR(TRIM(P4016)="",COUNTIF(Config!$B$15:$B$19,P4016)&gt;0),1,0)+IF(OR(TRIM(R4016)="",COUNTIF(Config!$B$15:$B$19,R4016)&gt;0),1,0)</f>
        <v>0</v>
      </c>
      <c r="AA4016" s="1" cm="1">
        <f t="array" ref="AA4016">SUMPRODUCT(LEN(H4016)-LEN(SUBSTITUTE(H4016,{"0";"1";"2";"3";"4";"5";"6";"7";"8";"9"},"")))</f>
        <v>12</v>
      </c>
      <c r="AC4016" t="str">
        <f t="shared" si="436"/>
        <v/>
      </c>
      <c r="AD4016">
        <f t="shared" si="437"/>
        <v>1</v>
      </c>
      <c r="AE4016">
        <f t="shared" si="438"/>
        <v>1</v>
      </c>
      <c r="AF4016" t="str">
        <f t="shared" si="439"/>
        <v>No</v>
      </c>
      <c r="AG4016">
        <f t="shared" ca="1" si="440"/>
        <v>281</v>
      </c>
      <c r="AH4016" t="str">
        <f ca="1">IF(OR(V4016="",AG4016=""),"Yes",IF(AG4016&gt;Config!$B$41,"Yes","No"))</f>
        <v>No</v>
      </c>
    </row>
    <row r="4017" spans="1:34" x14ac:dyDescent="0.25">
      <c r="A4017" s="1" t="s">
        <v>27449</v>
      </c>
      <c r="B4017" s="1" t="s">
        <v>456</v>
      </c>
      <c r="C4017" s="1" t="s">
        <v>2104</v>
      </c>
      <c r="D4017" s="1" t="s">
        <v>17769</v>
      </c>
      <c r="E4017" s="1" t="s">
        <v>298</v>
      </c>
      <c r="F4017" s="1" t="s">
        <v>27450</v>
      </c>
      <c r="G4017" t="str">
        <f t="shared" si="434"/>
        <v>Valid</v>
      </c>
      <c r="H4017" s="1" t="s">
        <v>27451</v>
      </c>
      <c r="I4017" t="str" cm="1">
        <f t="array" ref="I4017">IF(OR(TRIM(H4017)="",ISNUMBER(SEARCH("#",H4017)),AA4017&lt;Config!$B$8,SUMPRODUCT(--ISNUMBER(SEARCH({"a";"b";"c";"d";"e";"f";"g";"h";"i";"j";"k";"l";"m";"n";"o";"p";"q";"r";"s";"t";"u";"v";"w";"x";"y";"z"},H4017)))&gt;0),"Invalid","Valid")</f>
        <v>Valid</v>
      </c>
      <c r="J4017" s="1" t="s">
        <v>27452</v>
      </c>
      <c r="K4017" s="1" t="s">
        <v>369</v>
      </c>
      <c r="L4017" s="1" t="s">
        <v>49</v>
      </c>
      <c r="M4017" s="1" t="s">
        <v>251</v>
      </c>
      <c r="N4017" s="1" t="s">
        <v>358</v>
      </c>
      <c r="O4017" s="1" t="s">
        <v>180</v>
      </c>
      <c r="P4017" t="s">
        <v>33</v>
      </c>
      <c r="Q4017" s="1" t="s">
        <v>34</v>
      </c>
      <c r="R4017" s="1" t="s">
        <v>35</v>
      </c>
      <c r="S4017" s="1" t="s">
        <v>12336</v>
      </c>
      <c r="T4017" s="1" t="s">
        <v>27453</v>
      </c>
      <c r="U4017" s="1" t="s">
        <v>21043</v>
      </c>
      <c r="V4017" s="1" t="s">
        <v>453</v>
      </c>
      <c r="W4017" s="1" t="s">
        <v>94</v>
      </c>
      <c r="X4017" t="str">
        <f t="shared" si="435"/>
        <v>Complete</v>
      </c>
      <c r="Y4017">
        <f>MAX(0,100-IF(G4017="Invalid",Config!$B$5,0)-IF(I4017="Invalid",Config!$B$6,0)-IF(X4017="Incomplete",Config!$B$7,0)-IF(AF4017="Yes",Config!$B$37,0))</f>
        <v>100</v>
      </c>
      <c r="Z4017" s="1">
        <f>IF(OR(TRIM(B4017)="",COUNTIF(Config!$B$15:$B$19,B4017)&gt;0),1,0)+IF(OR(TRIM(C4017)="",COUNTIF(Config!$B$15:$B$19,C4017)&gt;0),1,0)+IF(OR(TRIM(F4017)="",COUNTIF(Config!$B$15:$B$19,F4017)&gt;0),1,0)+IF(OR(TRIM(H4017)="",COUNTIF(Config!$B$15:$B$19,H4017)&gt;0),1,0)+IF(OR(TRIM(E4017)="",COUNTIF(Config!$B$15:$B$19,E4017)&gt;0),1,0)+IF(OR(TRIM(K4017)="",COUNTIF(Config!$B$15:$B$19,K4017)&gt;0),1,0)+IF(OR(TRIM(P4017)="",COUNTIF(Config!$B$15:$B$19,P4017)&gt;0),1,0)+IF(OR(TRIM(R4017)="",COUNTIF(Config!$B$15:$B$19,R4017)&gt;0),1,0)</f>
        <v>0</v>
      </c>
      <c r="AA4017" s="1" cm="1">
        <f t="array" ref="AA4017">SUMPRODUCT(LEN(H4017)-LEN(SUBSTITUTE(H4017,{"0";"1";"2";"3";"4";"5";"6";"7";"8";"9"},"")))</f>
        <v>10</v>
      </c>
      <c r="AC4017" t="str">
        <f t="shared" si="436"/>
        <v/>
      </c>
      <c r="AD4017">
        <f t="shared" si="437"/>
        <v>1</v>
      </c>
      <c r="AE4017">
        <f t="shared" si="438"/>
        <v>1</v>
      </c>
      <c r="AF4017" t="str">
        <f t="shared" si="439"/>
        <v>No</v>
      </c>
      <c r="AG4017">
        <f t="shared" ca="1" si="440"/>
        <v>704</v>
      </c>
      <c r="AH4017" t="str">
        <f ca="1">IF(OR(V4017="",AG4017=""),"Yes",IF(AG4017&gt;Config!$B$41,"Yes","No"))</f>
        <v>Yes</v>
      </c>
    </row>
    <row r="4018" spans="1:34" x14ac:dyDescent="0.25">
      <c r="A4018" s="1" t="s">
        <v>27454</v>
      </c>
      <c r="B4018" s="1" t="s">
        <v>774</v>
      </c>
      <c r="C4018" s="1" t="s">
        <v>620</v>
      </c>
      <c r="D4018" s="1" t="s">
        <v>11865</v>
      </c>
      <c r="E4018" s="1" t="s">
        <v>33858</v>
      </c>
      <c r="F4018" s="1" t="s">
        <v>27455</v>
      </c>
      <c r="G4018" t="str">
        <f t="shared" si="434"/>
        <v>Valid</v>
      </c>
      <c r="H4018" s="1" t="s">
        <v>27456</v>
      </c>
      <c r="I4018" t="str" cm="1">
        <f t="array" ref="I4018">IF(OR(TRIM(H4018)="",ISNUMBER(SEARCH("#",H4018)),AA4018&lt;Config!$B$8,SUMPRODUCT(--ISNUMBER(SEARCH({"a";"b";"c";"d";"e";"f";"g";"h";"i";"j";"k";"l";"m";"n";"o";"p";"q";"r";"s";"t";"u";"v";"w";"x";"y";"z"},H4018)))&gt;0),"Invalid","Valid")</f>
        <v>Valid</v>
      </c>
      <c r="J4018" s="1" t="s">
        <v>27457</v>
      </c>
      <c r="K4018" s="1" t="s">
        <v>481</v>
      </c>
      <c r="L4018" s="1" t="s">
        <v>179</v>
      </c>
      <c r="M4018" s="1" t="s">
        <v>118</v>
      </c>
      <c r="N4018" s="1" t="s">
        <v>713</v>
      </c>
      <c r="O4018" s="1" t="s">
        <v>196</v>
      </c>
      <c r="P4018" t="s">
        <v>53</v>
      </c>
      <c r="Q4018" s="1" t="s">
        <v>55</v>
      </c>
      <c r="R4018" s="1" t="s">
        <v>150</v>
      </c>
      <c r="S4018" s="1" t="s">
        <v>27458</v>
      </c>
      <c r="T4018" s="1" t="s">
        <v>27459</v>
      </c>
      <c r="U4018" s="1" t="s">
        <v>8485</v>
      </c>
      <c r="V4018" s="1" t="s">
        <v>22087</v>
      </c>
      <c r="W4018" s="1" t="s">
        <v>384</v>
      </c>
      <c r="X4018" t="str">
        <f t="shared" si="435"/>
        <v>Complete</v>
      </c>
      <c r="Y4018">
        <f>MAX(0,100-IF(G4018="Invalid",Config!$B$5,0)-IF(I4018="Invalid",Config!$B$6,0)-IF(X4018="Incomplete",Config!$B$7,0)-IF(AF4018="Yes",Config!$B$37,0))</f>
        <v>100</v>
      </c>
      <c r="Z4018" s="1">
        <f>IF(OR(TRIM(B4018)="",COUNTIF(Config!$B$15:$B$19,B4018)&gt;0),1,0)+IF(OR(TRIM(C4018)="",COUNTIF(Config!$B$15:$B$19,C4018)&gt;0),1,0)+IF(OR(TRIM(F4018)="",COUNTIF(Config!$B$15:$B$19,F4018)&gt;0),1,0)+IF(OR(TRIM(H4018)="",COUNTIF(Config!$B$15:$B$19,H4018)&gt;0),1,0)+IF(OR(TRIM(E4018)="",COUNTIF(Config!$B$15:$B$19,E4018)&gt;0),1,0)+IF(OR(TRIM(K4018)="",COUNTIF(Config!$B$15:$B$19,K4018)&gt;0),1,0)+IF(OR(TRIM(P4018)="",COUNTIF(Config!$B$15:$B$19,P4018)&gt;0),1,0)+IF(OR(TRIM(R4018)="",COUNTIF(Config!$B$15:$B$19,R4018)&gt;0),1,0)</f>
        <v>0</v>
      </c>
      <c r="AA4018" s="1" cm="1">
        <f t="array" ref="AA4018">SUMPRODUCT(LEN(H4018)-LEN(SUBSTITUTE(H4018,{"0";"1";"2";"3";"4";"5";"6";"7";"8";"9"},"")))</f>
        <v>12</v>
      </c>
      <c r="AC4018" t="str">
        <f t="shared" si="436"/>
        <v/>
      </c>
      <c r="AD4018">
        <f t="shared" si="437"/>
        <v>1</v>
      </c>
      <c r="AE4018">
        <f t="shared" si="438"/>
        <v>1</v>
      </c>
      <c r="AF4018" t="str">
        <f t="shared" si="439"/>
        <v>No</v>
      </c>
      <c r="AG4018">
        <f t="shared" ca="1" si="440"/>
        <v>130</v>
      </c>
      <c r="AH4018" t="str">
        <f ca="1">IF(OR(V4018="",AG4018=""),"Yes",IF(AG4018&gt;Config!$B$41,"Yes","No"))</f>
        <v>No</v>
      </c>
    </row>
    <row r="4019" spans="1:34" x14ac:dyDescent="0.25">
      <c r="A4019" s="1" t="s">
        <v>27460</v>
      </c>
      <c r="B4019" s="1" t="s">
        <v>245</v>
      </c>
      <c r="C4019" s="1" t="s">
        <v>420</v>
      </c>
      <c r="D4019" s="1" t="s">
        <v>27461</v>
      </c>
      <c r="E4019" s="1" t="s">
        <v>283</v>
      </c>
      <c r="F4019" s="1" t="s">
        <v>27462</v>
      </c>
      <c r="G4019" t="str">
        <f t="shared" si="434"/>
        <v>Valid</v>
      </c>
      <c r="H4019" s="1" t="s">
        <v>27463</v>
      </c>
      <c r="I4019" t="str" cm="1">
        <f t="array" ref="I4019">IF(OR(TRIM(H4019)="",ISNUMBER(SEARCH("#",H4019)),AA4019&lt;Config!$B$8,SUMPRODUCT(--ISNUMBER(SEARCH({"a";"b";"c";"d";"e";"f";"g";"h";"i";"j";"k";"l";"m";"n";"o";"p";"q";"r";"s";"t";"u";"v";"w";"x";"y";"z"},H4019)))&gt;0),"Invalid","Valid")</f>
        <v>Valid</v>
      </c>
      <c r="J4019" s="1" t="s">
        <v>27464</v>
      </c>
      <c r="K4019" s="1" t="s">
        <v>425</v>
      </c>
      <c r="L4019" s="1" t="s">
        <v>102</v>
      </c>
      <c r="M4019" s="1" t="s">
        <v>517</v>
      </c>
      <c r="N4019" s="1" t="s">
        <v>437</v>
      </c>
      <c r="O4019" s="1" t="s">
        <v>149</v>
      </c>
      <c r="P4019" t="s">
        <v>53</v>
      </c>
      <c r="Q4019" s="1" t="s">
        <v>150</v>
      </c>
      <c r="R4019" s="1" t="s">
        <v>288</v>
      </c>
      <c r="S4019" s="1" t="s">
        <v>27465</v>
      </c>
      <c r="T4019" s="1" t="s">
        <v>27466</v>
      </c>
      <c r="U4019" s="1" t="s">
        <v>7644</v>
      </c>
      <c r="V4019" s="1" t="s">
        <v>140</v>
      </c>
      <c r="W4019" s="1" t="s">
        <v>384</v>
      </c>
      <c r="X4019" t="str">
        <f t="shared" si="435"/>
        <v>Complete</v>
      </c>
      <c r="Y4019">
        <f>MAX(0,100-IF(G4019="Invalid",Config!$B$5,0)-IF(I4019="Invalid",Config!$B$6,0)-IF(X4019="Incomplete",Config!$B$7,0)-IF(AF4019="Yes",Config!$B$37,0))</f>
        <v>100</v>
      </c>
      <c r="Z4019" s="1">
        <f>IF(OR(TRIM(B4019)="",COUNTIF(Config!$B$15:$B$19,B4019)&gt;0),1,0)+IF(OR(TRIM(C4019)="",COUNTIF(Config!$B$15:$B$19,C4019)&gt;0),1,0)+IF(OR(TRIM(F4019)="",COUNTIF(Config!$B$15:$B$19,F4019)&gt;0),1,0)+IF(OR(TRIM(H4019)="",COUNTIF(Config!$B$15:$B$19,H4019)&gt;0),1,0)+IF(OR(TRIM(E4019)="",COUNTIF(Config!$B$15:$B$19,E4019)&gt;0),1,0)+IF(OR(TRIM(K4019)="",COUNTIF(Config!$B$15:$B$19,K4019)&gt;0),1,0)+IF(OR(TRIM(P4019)="",COUNTIF(Config!$B$15:$B$19,P4019)&gt;0),1,0)+IF(OR(TRIM(R4019)="",COUNTIF(Config!$B$15:$B$19,R4019)&gt;0),1,0)</f>
        <v>0</v>
      </c>
      <c r="AA4019" s="1" cm="1">
        <f t="array" ref="AA4019">SUMPRODUCT(LEN(H4019)-LEN(SUBSTITUTE(H4019,{"0";"1";"2";"3";"4";"5";"6";"7";"8";"9"},"")))</f>
        <v>12</v>
      </c>
      <c r="AC4019" t="str">
        <f t="shared" si="436"/>
        <v/>
      </c>
      <c r="AD4019">
        <f t="shared" si="437"/>
        <v>1</v>
      </c>
      <c r="AE4019">
        <f t="shared" si="438"/>
        <v>1</v>
      </c>
      <c r="AF4019" t="str">
        <f t="shared" si="439"/>
        <v>No</v>
      </c>
      <c r="AG4019">
        <f t="shared" ca="1" si="440"/>
        <v>37</v>
      </c>
      <c r="AH4019" t="str">
        <f ca="1">IF(OR(V4019="",AG4019=""),"Yes",IF(AG4019&gt;Config!$B$41,"Yes","No"))</f>
        <v>No</v>
      </c>
    </row>
    <row r="4020" spans="1:34" x14ac:dyDescent="0.25">
      <c r="A4020" s="1" t="s">
        <v>27467</v>
      </c>
      <c r="B4020" s="1" t="s">
        <v>218</v>
      </c>
      <c r="C4020" s="1" t="s">
        <v>1068</v>
      </c>
      <c r="D4020" s="1" t="s">
        <v>27468</v>
      </c>
      <c r="E4020" s="1" t="s">
        <v>35054</v>
      </c>
      <c r="F4020" s="1" t="s">
        <v>27469</v>
      </c>
      <c r="G4020" t="str">
        <f t="shared" si="434"/>
        <v>Valid</v>
      </c>
      <c r="H4020" s="1" t="s">
        <v>27470</v>
      </c>
      <c r="I4020" t="str" cm="1">
        <f t="array" ref="I4020">IF(OR(TRIM(H4020)="",ISNUMBER(SEARCH("#",H4020)),AA4020&lt;Config!$B$8,SUMPRODUCT(--ISNUMBER(SEARCH({"a";"b";"c";"d";"e";"f";"g";"h";"i";"j";"k";"l";"m";"n";"o";"p";"q";"r";"s";"t";"u";"v";"w";"x";"y";"z"},H4020)))&gt;0),"Invalid","Valid")</f>
        <v>Valid</v>
      </c>
      <c r="J4020" s="1" t="s">
        <v>27471</v>
      </c>
      <c r="K4020" s="1" t="s">
        <v>516</v>
      </c>
      <c r="L4020" s="1" t="s">
        <v>179</v>
      </c>
      <c r="M4020" s="1" t="s">
        <v>517</v>
      </c>
      <c r="N4020" s="1" t="s">
        <v>33819</v>
      </c>
      <c r="O4020" s="1" t="s">
        <v>52</v>
      </c>
      <c r="P4020" t="s">
        <v>236</v>
      </c>
      <c r="Q4020" s="1" t="s">
        <v>254</v>
      </c>
      <c r="R4020" s="1" t="s">
        <v>238</v>
      </c>
      <c r="S4020" s="1" t="s">
        <v>3584</v>
      </c>
      <c r="T4020" s="1" t="s">
        <v>27472</v>
      </c>
      <c r="U4020" s="1" t="s">
        <v>2074</v>
      </c>
      <c r="V4020" s="1" t="s">
        <v>1040</v>
      </c>
      <c r="W4020" s="1" t="s">
        <v>293</v>
      </c>
      <c r="X4020" t="str">
        <f t="shared" si="435"/>
        <v>Complete</v>
      </c>
      <c r="Y4020">
        <f>MAX(0,100-IF(G4020="Invalid",Config!$B$5,0)-IF(I4020="Invalid",Config!$B$6,0)-IF(X4020="Incomplete",Config!$B$7,0)-IF(AF4020="Yes",Config!$B$37,0))</f>
        <v>100</v>
      </c>
      <c r="Z4020" s="1">
        <f>IF(OR(TRIM(B4020)="",COUNTIF(Config!$B$15:$B$19,B4020)&gt;0),1,0)+IF(OR(TRIM(C4020)="",COUNTIF(Config!$B$15:$B$19,C4020)&gt;0),1,0)+IF(OR(TRIM(F4020)="",COUNTIF(Config!$B$15:$B$19,F4020)&gt;0),1,0)+IF(OR(TRIM(H4020)="",COUNTIF(Config!$B$15:$B$19,H4020)&gt;0),1,0)+IF(OR(TRIM(E4020)="",COUNTIF(Config!$B$15:$B$19,E4020)&gt;0),1,0)+IF(OR(TRIM(K4020)="",COUNTIF(Config!$B$15:$B$19,K4020)&gt;0),1,0)+IF(OR(TRIM(P4020)="",COUNTIF(Config!$B$15:$B$19,P4020)&gt;0),1,0)+IF(OR(TRIM(R4020)="",COUNTIF(Config!$B$15:$B$19,R4020)&gt;0),1,0)</f>
        <v>0</v>
      </c>
      <c r="AA4020" s="1" cm="1">
        <f t="array" ref="AA4020">SUMPRODUCT(LEN(H4020)-LEN(SUBSTITUTE(H4020,{"0";"1";"2";"3";"4";"5";"6";"7";"8";"9"},"")))</f>
        <v>12</v>
      </c>
      <c r="AC4020" t="str">
        <f t="shared" si="436"/>
        <v/>
      </c>
      <c r="AD4020">
        <f t="shared" si="437"/>
        <v>1</v>
      </c>
      <c r="AE4020">
        <f t="shared" si="438"/>
        <v>1</v>
      </c>
      <c r="AF4020" t="str">
        <f t="shared" si="439"/>
        <v>No</v>
      </c>
      <c r="AG4020">
        <f t="shared" ca="1" si="440"/>
        <v>61</v>
      </c>
      <c r="AH4020" t="str">
        <f ca="1">IF(OR(V4020="",AG4020=""),"Yes",IF(AG4020&gt;Config!$B$41,"Yes","No"))</f>
        <v>No</v>
      </c>
    </row>
    <row r="4021" spans="1:34" x14ac:dyDescent="0.25">
      <c r="A4021" s="1" t="s">
        <v>27473</v>
      </c>
      <c r="B4021" s="1" t="s">
        <v>1241</v>
      </c>
      <c r="C4021" s="1" t="s">
        <v>23</v>
      </c>
      <c r="D4021" s="1" t="s">
        <v>27474</v>
      </c>
      <c r="E4021" s="1" t="s">
        <v>34521</v>
      </c>
      <c r="F4021" s="1" t="s">
        <v>27475</v>
      </c>
      <c r="G4021" t="str">
        <f t="shared" si="434"/>
        <v>Valid</v>
      </c>
      <c r="H4021" s="1" t="s">
        <v>27476</v>
      </c>
      <c r="I4021" t="str" cm="1">
        <f t="array" ref="I4021">IF(OR(TRIM(H4021)="",ISNUMBER(SEARCH("#",H4021)),AA4021&lt;Config!$B$8,SUMPRODUCT(--ISNUMBER(SEARCH({"a";"b";"c";"d";"e";"f";"g";"h";"i";"j";"k";"l";"m";"n";"o";"p";"q";"r";"s";"t";"u";"v";"w";"x";"y";"z"},H4021)))&gt;0),"Invalid","Valid")</f>
        <v>Valid</v>
      </c>
      <c r="J4021" s="1" t="s">
        <v>27477</v>
      </c>
      <c r="K4021" s="1" t="s">
        <v>250</v>
      </c>
      <c r="L4021" s="1" t="s">
        <v>67</v>
      </c>
      <c r="M4021" s="1" t="s">
        <v>135</v>
      </c>
      <c r="N4021" s="1" t="s">
        <v>437</v>
      </c>
      <c r="O4021" s="1" t="s">
        <v>52</v>
      </c>
      <c r="P4021" t="s">
        <v>87</v>
      </c>
      <c r="Q4021" s="1" t="s">
        <v>166</v>
      </c>
      <c r="R4021" s="1" t="s">
        <v>212</v>
      </c>
      <c r="S4021" s="1" t="s">
        <v>5373</v>
      </c>
      <c r="T4021" s="1" t="s">
        <v>27478</v>
      </c>
      <c r="U4021" s="1" t="s">
        <v>6668</v>
      </c>
      <c r="V4021" s="1" t="s">
        <v>1050</v>
      </c>
      <c r="W4021" s="1" t="s">
        <v>141</v>
      </c>
      <c r="X4021" t="str">
        <f t="shared" si="435"/>
        <v>Complete</v>
      </c>
      <c r="Y4021">
        <f>MAX(0,100-IF(G4021="Invalid",Config!$B$5,0)-IF(I4021="Invalid",Config!$B$6,0)-IF(X4021="Incomplete",Config!$B$7,0)-IF(AF4021="Yes",Config!$B$37,0))</f>
        <v>100</v>
      </c>
      <c r="Z4021" s="1">
        <f>IF(OR(TRIM(B4021)="",COUNTIF(Config!$B$15:$B$19,B4021)&gt;0),1,0)+IF(OR(TRIM(C4021)="",COUNTIF(Config!$B$15:$B$19,C4021)&gt;0),1,0)+IF(OR(TRIM(F4021)="",COUNTIF(Config!$B$15:$B$19,F4021)&gt;0),1,0)+IF(OR(TRIM(H4021)="",COUNTIF(Config!$B$15:$B$19,H4021)&gt;0),1,0)+IF(OR(TRIM(E4021)="",COUNTIF(Config!$B$15:$B$19,E4021)&gt;0),1,0)+IF(OR(TRIM(K4021)="",COUNTIF(Config!$B$15:$B$19,K4021)&gt;0),1,0)+IF(OR(TRIM(P4021)="",COUNTIF(Config!$B$15:$B$19,P4021)&gt;0),1,0)+IF(OR(TRIM(R4021)="",COUNTIF(Config!$B$15:$B$19,R4021)&gt;0),1,0)</f>
        <v>0</v>
      </c>
      <c r="AA4021" s="1" cm="1">
        <f t="array" ref="AA4021">SUMPRODUCT(LEN(H4021)-LEN(SUBSTITUTE(H4021,{"0";"1";"2";"3";"4";"5";"6";"7";"8";"9"},"")))</f>
        <v>11</v>
      </c>
      <c r="AC4021" t="str">
        <f t="shared" si="436"/>
        <v/>
      </c>
      <c r="AD4021">
        <f t="shared" si="437"/>
        <v>1</v>
      </c>
      <c r="AE4021">
        <f t="shared" si="438"/>
        <v>1</v>
      </c>
      <c r="AF4021" t="str">
        <f t="shared" si="439"/>
        <v>No</v>
      </c>
      <c r="AG4021">
        <f t="shared" ca="1" si="440"/>
        <v>37</v>
      </c>
      <c r="AH4021" t="str">
        <f ca="1">IF(OR(V4021="",AG4021=""),"Yes",IF(AG4021&gt;Config!$B$41,"Yes","No"))</f>
        <v>No</v>
      </c>
    </row>
    <row r="4022" spans="1:34" x14ac:dyDescent="0.25">
      <c r="A4022" s="1" t="s">
        <v>27479</v>
      </c>
      <c r="B4022" s="1" t="s">
        <v>218</v>
      </c>
      <c r="C4022" s="1" t="s">
        <v>598</v>
      </c>
      <c r="D4022" s="1" t="s">
        <v>27480</v>
      </c>
      <c r="E4022" s="1" t="s">
        <v>34743</v>
      </c>
      <c r="F4022" s="1" t="s">
        <v>27481</v>
      </c>
      <c r="G4022" t="str">
        <f t="shared" si="434"/>
        <v>Valid</v>
      </c>
      <c r="H4022" s="1" t="s">
        <v>27482</v>
      </c>
      <c r="I4022" t="str" cm="1">
        <f t="array" ref="I4022">IF(OR(TRIM(H4022)="",ISNUMBER(SEARCH("#",H4022)),AA4022&lt;Config!$B$8,SUMPRODUCT(--ISNUMBER(SEARCH({"a";"b";"c";"d";"e";"f";"g";"h";"i";"j";"k";"l";"m";"n";"o";"p";"q";"r";"s";"t";"u";"v";"w";"x";"y";"z"},H4022)))&gt;0),"Invalid","Valid")</f>
        <v>Valid</v>
      </c>
      <c r="J4022" s="1" t="s">
        <v>27483</v>
      </c>
      <c r="K4022" s="1" t="s">
        <v>28</v>
      </c>
      <c r="L4022" s="1" t="s">
        <v>265</v>
      </c>
      <c r="M4022" s="1" t="s">
        <v>391</v>
      </c>
      <c r="N4022" s="1" t="s">
        <v>51</v>
      </c>
      <c r="O4022" s="1" t="s">
        <v>69</v>
      </c>
      <c r="P4022" t="s">
        <v>87</v>
      </c>
      <c r="Q4022" s="1" t="s">
        <v>438</v>
      </c>
      <c r="R4022" s="1" t="s">
        <v>379</v>
      </c>
      <c r="S4022" s="1" t="s">
        <v>3230</v>
      </c>
      <c r="T4022" s="1" t="s">
        <v>27484</v>
      </c>
      <c r="U4022" s="1" t="s">
        <v>27485</v>
      </c>
      <c r="V4022" s="1" t="s">
        <v>2631</v>
      </c>
      <c r="W4022" s="1" t="s">
        <v>94</v>
      </c>
      <c r="X4022" t="str">
        <f t="shared" si="435"/>
        <v>Complete</v>
      </c>
      <c r="Y4022">
        <f>MAX(0,100-IF(G4022="Invalid",Config!$B$5,0)-IF(I4022="Invalid",Config!$B$6,0)-IF(X4022="Incomplete",Config!$B$7,0)-IF(AF4022="Yes",Config!$B$37,0))</f>
        <v>100</v>
      </c>
      <c r="Z4022" s="1">
        <f>IF(OR(TRIM(B4022)="",COUNTIF(Config!$B$15:$B$19,B4022)&gt;0),1,0)+IF(OR(TRIM(C4022)="",COUNTIF(Config!$B$15:$B$19,C4022)&gt;0),1,0)+IF(OR(TRIM(F4022)="",COUNTIF(Config!$B$15:$B$19,F4022)&gt;0),1,0)+IF(OR(TRIM(H4022)="",COUNTIF(Config!$B$15:$B$19,H4022)&gt;0),1,0)+IF(OR(TRIM(E4022)="",COUNTIF(Config!$B$15:$B$19,E4022)&gt;0),1,0)+IF(OR(TRIM(K4022)="",COUNTIF(Config!$B$15:$B$19,K4022)&gt;0),1,0)+IF(OR(TRIM(P4022)="",COUNTIF(Config!$B$15:$B$19,P4022)&gt;0),1,0)+IF(OR(TRIM(R4022)="",COUNTIF(Config!$B$15:$B$19,R4022)&gt;0),1,0)</f>
        <v>0</v>
      </c>
      <c r="AA4022" s="1" cm="1">
        <f t="array" ref="AA4022">SUMPRODUCT(LEN(H4022)-LEN(SUBSTITUTE(H4022,{"0";"1";"2";"3";"4";"5";"6";"7";"8";"9"},"")))</f>
        <v>10</v>
      </c>
      <c r="AC4022" t="str">
        <f t="shared" si="436"/>
        <v/>
      </c>
      <c r="AD4022">
        <f t="shared" si="437"/>
        <v>1</v>
      </c>
      <c r="AE4022">
        <f t="shared" si="438"/>
        <v>1</v>
      </c>
      <c r="AF4022" t="str">
        <f t="shared" si="439"/>
        <v>No</v>
      </c>
      <c r="AG4022">
        <f t="shared" ca="1" si="440"/>
        <v>359</v>
      </c>
      <c r="AH4022" t="str">
        <f ca="1">IF(OR(V4022="",AG4022=""),"Yes",IF(AG4022&gt;Config!$B$41,"Yes","No"))</f>
        <v>No</v>
      </c>
    </row>
    <row r="4023" spans="1:34" x14ac:dyDescent="0.25">
      <c r="A4023" s="1" t="s">
        <v>27486</v>
      </c>
      <c r="B4023" s="1" t="s">
        <v>1858</v>
      </c>
      <c r="C4023" s="1" t="s">
        <v>43</v>
      </c>
      <c r="D4023" s="1" t="s">
        <v>27487</v>
      </c>
      <c r="E4023" s="1" t="s">
        <v>35111</v>
      </c>
      <c r="F4023" s="1" t="s">
        <v>27488</v>
      </c>
      <c r="G4023" t="str">
        <f t="shared" si="434"/>
        <v>Valid</v>
      </c>
      <c r="H4023" s="1" t="s">
        <v>27489</v>
      </c>
      <c r="I4023" t="str" cm="1">
        <f t="array" ref="I4023">IF(OR(TRIM(H4023)="",ISNUMBER(SEARCH("#",H4023)),AA4023&lt;Config!$B$8,SUMPRODUCT(--ISNUMBER(SEARCH({"a";"b";"c";"d";"e";"f";"g";"h";"i";"j";"k";"l";"m";"n";"o";"p";"q";"r";"s";"t";"u";"v";"w";"x";"y";"z"},H4023)))&gt;0),"Invalid","Valid")</f>
        <v>Valid</v>
      </c>
      <c r="J4023" s="1" t="s">
        <v>27490</v>
      </c>
      <c r="K4023" s="1" t="s">
        <v>866</v>
      </c>
      <c r="L4023" s="1" t="s">
        <v>29</v>
      </c>
      <c r="M4023" s="1" t="s">
        <v>85</v>
      </c>
      <c r="N4023" s="1" t="s">
        <v>252</v>
      </c>
      <c r="O4023" s="1" t="s">
        <v>69</v>
      </c>
      <c r="P4023" t="s">
        <v>87</v>
      </c>
      <c r="Q4023" s="1" t="s">
        <v>438</v>
      </c>
      <c r="R4023" s="1" t="s">
        <v>136</v>
      </c>
      <c r="S4023" s="1" t="s">
        <v>27491</v>
      </c>
      <c r="T4023" s="1" t="s">
        <v>27492</v>
      </c>
      <c r="U4023" s="1" t="s">
        <v>24447</v>
      </c>
      <c r="V4023" s="1" t="s">
        <v>140</v>
      </c>
      <c r="W4023" s="1" t="s">
        <v>384</v>
      </c>
      <c r="X4023" t="str">
        <f t="shared" si="435"/>
        <v>Complete</v>
      </c>
      <c r="Y4023">
        <f>MAX(0,100-IF(G4023="Invalid",Config!$B$5,0)-IF(I4023="Invalid",Config!$B$6,0)-IF(X4023="Incomplete",Config!$B$7,0)-IF(AF4023="Yes",Config!$B$37,0))</f>
        <v>100</v>
      </c>
      <c r="Z4023" s="1">
        <f>IF(OR(TRIM(B4023)="",COUNTIF(Config!$B$15:$B$19,B4023)&gt;0),1,0)+IF(OR(TRIM(C4023)="",COUNTIF(Config!$B$15:$B$19,C4023)&gt;0),1,0)+IF(OR(TRIM(F4023)="",COUNTIF(Config!$B$15:$B$19,F4023)&gt;0),1,0)+IF(OR(TRIM(H4023)="",COUNTIF(Config!$B$15:$B$19,H4023)&gt;0),1,0)+IF(OR(TRIM(E4023)="",COUNTIF(Config!$B$15:$B$19,E4023)&gt;0),1,0)+IF(OR(TRIM(K4023)="",COUNTIF(Config!$B$15:$B$19,K4023)&gt;0),1,0)+IF(OR(TRIM(P4023)="",COUNTIF(Config!$B$15:$B$19,P4023)&gt;0),1,0)+IF(OR(TRIM(R4023)="",COUNTIF(Config!$B$15:$B$19,R4023)&gt;0),1,0)</f>
        <v>0</v>
      </c>
      <c r="AA4023" s="1" cm="1">
        <f t="array" ref="AA4023">SUMPRODUCT(LEN(H4023)-LEN(SUBSTITUTE(H4023,{"0";"1";"2";"3";"4";"5";"6";"7";"8";"9"},"")))</f>
        <v>10</v>
      </c>
      <c r="AC4023" t="str">
        <f t="shared" si="436"/>
        <v/>
      </c>
      <c r="AD4023">
        <f t="shared" si="437"/>
        <v>1</v>
      </c>
      <c r="AE4023">
        <f t="shared" si="438"/>
        <v>1</v>
      </c>
      <c r="AF4023" t="str">
        <f t="shared" si="439"/>
        <v>No</v>
      </c>
      <c r="AG4023">
        <f t="shared" ca="1" si="440"/>
        <v>37</v>
      </c>
      <c r="AH4023" t="str">
        <f ca="1">IF(OR(V4023="",AG4023=""),"Yes",IF(AG4023&gt;Config!$B$41,"Yes","No"))</f>
        <v>No</v>
      </c>
    </row>
    <row r="4024" spans="1:34" x14ac:dyDescent="0.25">
      <c r="A4024" s="1" t="s">
        <v>27493</v>
      </c>
      <c r="B4024" s="1" t="s">
        <v>898</v>
      </c>
      <c r="C4024" s="1" t="s">
        <v>1496</v>
      </c>
      <c r="D4024" s="1" t="s">
        <v>27494</v>
      </c>
      <c r="E4024" s="1" t="s">
        <v>33953</v>
      </c>
      <c r="F4024" s="1" t="s">
        <v>27495</v>
      </c>
      <c r="G4024" t="str">
        <f t="shared" si="434"/>
        <v>Valid</v>
      </c>
      <c r="H4024" s="1" t="s">
        <v>27496</v>
      </c>
      <c r="I4024" t="str" cm="1">
        <f t="array" ref="I4024">IF(OR(TRIM(H4024)="",ISNUMBER(SEARCH("#",H4024)),AA4024&lt;Config!$B$8,SUMPRODUCT(--ISNUMBER(SEARCH({"a";"b";"c";"d";"e";"f";"g";"h";"i";"j";"k";"l";"m";"n";"o";"p";"q";"r";"s";"t";"u";"v";"w";"x";"y";"z"},H4024)))&gt;0),"Invalid","Valid")</f>
        <v>Valid</v>
      </c>
      <c r="J4024" s="1" t="s">
        <v>27497</v>
      </c>
      <c r="K4024" s="1" t="s">
        <v>481</v>
      </c>
      <c r="L4024" s="1" t="s">
        <v>67</v>
      </c>
      <c r="M4024" s="1" t="s">
        <v>118</v>
      </c>
      <c r="N4024" s="1" t="s">
        <v>224</v>
      </c>
      <c r="O4024" s="1" t="s">
        <v>69</v>
      </c>
      <c r="P4024" t="s">
        <v>328</v>
      </c>
      <c r="Q4024" s="1" t="s">
        <v>329</v>
      </c>
      <c r="R4024" s="1" t="s">
        <v>614</v>
      </c>
      <c r="S4024" s="1" t="s">
        <v>12696</v>
      </c>
      <c r="T4024" s="1" t="s">
        <v>27498</v>
      </c>
      <c r="U4024" s="1" t="s">
        <v>123</v>
      </c>
      <c r="V4024" s="1" t="s">
        <v>7373</v>
      </c>
      <c r="W4024" s="1" t="s">
        <v>141</v>
      </c>
      <c r="X4024" t="str">
        <f t="shared" si="435"/>
        <v>Complete</v>
      </c>
      <c r="Y4024">
        <f>MAX(0,100-IF(G4024="Invalid",Config!$B$5,0)-IF(I4024="Invalid",Config!$B$6,0)-IF(X4024="Incomplete",Config!$B$7,0)-IF(AF4024="Yes",Config!$B$37,0))</f>
        <v>100</v>
      </c>
      <c r="Z4024" s="1">
        <f>IF(OR(TRIM(B4024)="",COUNTIF(Config!$B$15:$B$19,B4024)&gt;0),1,0)+IF(OR(TRIM(C4024)="",COUNTIF(Config!$B$15:$B$19,C4024)&gt;0),1,0)+IF(OR(TRIM(F4024)="",COUNTIF(Config!$B$15:$B$19,F4024)&gt;0),1,0)+IF(OR(TRIM(H4024)="",COUNTIF(Config!$B$15:$B$19,H4024)&gt;0),1,0)+IF(OR(TRIM(E4024)="",COUNTIF(Config!$B$15:$B$19,E4024)&gt;0),1,0)+IF(OR(TRIM(K4024)="",COUNTIF(Config!$B$15:$B$19,K4024)&gt;0),1,0)+IF(OR(TRIM(P4024)="",COUNTIF(Config!$B$15:$B$19,P4024)&gt;0),1,0)+IF(OR(TRIM(R4024)="",COUNTIF(Config!$B$15:$B$19,R4024)&gt;0),1,0)</f>
        <v>0</v>
      </c>
      <c r="AA4024" s="1" cm="1">
        <f t="array" ref="AA4024">SUMPRODUCT(LEN(H4024)-LEN(SUBSTITUTE(H4024,{"0";"1";"2";"3";"4";"5";"6";"7";"8";"9"},"")))</f>
        <v>11</v>
      </c>
      <c r="AC4024" t="str">
        <f t="shared" si="436"/>
        <v/>
      </c>
      <c r="AD4024">
        <f t="shared" si="437"/>
        <v>1</v>
      </c>
      <c r="AE4024">
        <f t="shared" si="438"/>
        <v>1</v>
      </c>
      <c r="AF4024" t="str">
        <f t="shared" si="439"/>
        <v>No</v>
      </c>
      <c r="AG4024">
        <f t="shared" ca="1" si="440"/>
        <v>436</v>
      </c>
      <c r="AH4024" t="str">
        <f ca="1">IF(OR(V4024="",AG4024=""),"Yes",IF(AG4024&gt;Config!$B$41,"Yes","No"))</f>
        <v>Yes</v>
      </c>
    </row>
    <row r="4025" spans="1:34" x14ac:dyDescent="0.25">
      <c r="A4025" s="1" t="s">
        <v>27499</v>
      </c>
      <c r="B4025" s="1" t="s">
        <v>156</v>
      </c>
      <c r="C4025" s="1" t="s">
        <v>489</v>
      </c>
      <c r="D4025" s="1" t="s">
        <v>27500</v>
      </c>
      <c r="E4025" s="1" t="s">
        <v>310</v>
      </c>
      <c r="F4025" s="1" t="s">
        <v>27501</v>
      </c>
      <c r="G4025" t="str">
        <f t="shared" si="434"/>
        <v>Valid</v>
      </c>
      <c r="H4025" s="1" t="s">
        <v>27502</v>
      </c>
      <c r="I4025" t="str" cm="1">
        <f t="array" ref="I4025">IF(OR(TRIM(H4025)="",ISNUMBER(SEARCH("#",H4025)),AA4025&lt;Config!$B$8,SUMPRODUCT(--ISNUMBER(SEARCH({"a";"b";"c";"d";"e";"f";"g";"h";"i";"j";"k";"l";"m";"n";"o";"p";"q";"r";"s";"t";"u";"v";"w";"x";"y";"z"},H4025)))&gt;0),"Invalid","Valid")</f>
        <v>Valid</v>
      </c>
      <c r="J4025" s="1" t="s">
        <v>27503</v>
      </c>
      <c r="K4025" s="1" t="s">
        <v>378</v>
      </c>
      <c r="L4025" s="1" t="s">
        <v>164</v>
      </c>
      <c r="M4025" s="1" t="s">
        <v>517</v>
      </c>
      <c r="N4025" s="1" t="s">
        <v>51</v>
      </c>
      <c r="O4025" s="1" t="s">
        <v>149</v>
      </c>
      <c r="P4025" t="s">
        <v>53</v>
      </c>
      <c r="Q4025" s="1" t="s">
        <v>181</v>
      </c>
      <c r="R4025" s="1" t="s">
        <v>70</v>
      </c>
      <c r="S4025" s="1" t="s">
        <v>14956</v>
      </c>
      <c r="T4025" s="1" t="s">
        <v>27504</v>
      </c>
      <c r="U4025" s="1" t="s">
        <v>27505</v>
      </c>
      <c r="V4025" s="1" t="s">
        <v>1050</v>
      </c>
      <c r="W4025" s="1" t="s">
        <v>384</v>
      </c>
      <c r="X4025" t="str">
        <f t="shared" si="435"/>
        <v>Complete</v>
      </c>
      <c r="Y4025">
        <f>MAX(0,100-IF(G4025="Invalid",Config!$B$5,0)-IF(I4025="Invalid",Config!$B$6,0)-IF(X4025="Incomplete",Config!$B$7,0)-IF(AF4025="Yes",Config!$B$37,0))</f>
        <v>100</v>
      </c>
      <c r="Z4025" s="1">
        <f>IF(OR(TRIM(B4025)="",COUNTIF(Config!$B$15:$B$19,B4025)&gt;0),1,0)+IF(OR(TRIM(C4025)="",COUNTIF(Config!$B$15:$B$19,C4025)&gt;0),1,0)+IF(OR(TRIM(F4025)="",COUNTIF(Config!$B$15:$B$19,F4025)&gt;0),1,0)+IF(OR(TRIM(H4025)="",COUNTIF(Config!$B$15:$B$19,H4025)&gt;0),1,0)+IF(OR(TRIM(E4025)="",COUNTIF(Config!$B$15:$B$19,E4025)&gt;0),1,0)+IF(OR(TRIM(K4025)="",COUNTIF(Config!$B$15:$B$19,K4025)&gt;0),1,0)+IF(OR(TRIM(P4025)="",COUNTIF(Config!$B$15:$B$19,P4025)&gt;0),1,0)+IF(OR(TRIM(R4025)="",COUNTIF(Config!$B$15:$B$19,R4025)&gt;0),1,0)</f>
        <v>0</v>
      </c>
      <c r="AA4025" s="1" cm="1">
        <f t="array" ref="AA4025">SUMPRODUCT(LEN(H4025)-LEN(SUBSTITUTE(H4025,{"0";"1";"2";"3";"4";"5";"6";"7";"8";"9"},"")))</f>
        <v>10</v>
      </c>
      <c r="AC4025" t="str">
        <f t="shared" si="436"/>
        <v/>
      </c>
      <c r="AD4025">
        <f t="shared" si="437"/>
        <v>1</v>
      </c>
      <c r="AE4025">
        <f t="shared" si="438"/>
        <v>1</v>
      </c>
      <c r="AF4025" t="str">
        <f t="shared" si="439"/>
        <v>No</v>
      </c>
      <c r="AG4025">
        <f t="shared" ca="1" si="440"/>
        <v>37</v>
      </c>
      <c r="AH4025" t="str">
        <f ca="1">IF(OR(V4025="",AG4025=""),"Yes",IF(AG4025&gt;Config!$B$41,"Yes","No"))</f>
        <v>No</v>
      </c>
    </row>
    <row r="4026" spans="1:34" x14ac:dyDescent="0.25">
      <c r="A4026" s="1" t="s">
        <v>27506</v>
      </c>
      <c r="B4026" s="1" t="s">
        <v>510</v>
      </c>
      <c r="C4026" s="1" t="s">
        <v>97</v>
      </c>
      <c r="D4026" s="1" t="s">
        <v>27507</v>
      </c>
      <c r="E4026" s="1" t="s">
        <v>310</v>
      </c>
      <c r="F4026" s="1" t="s">
        <v>27508</v>
      </c>
      <c r="G4026" t="str">
        <f t="shared" si="434"/>
        <v>Valid</v>
      </c>
      <c r="H4026" s="1" t="s">
        <v>27509</v>
      </c>
      <c r="I4026" t="str" cm="1">
        <f t="array" ref="I4026">IF(OR(TRIM(H4026)="",ISNUMBER(SEARCH("#",H4026)),AA4026&lt;Config!$B$8,SUMPRODUCT(--ISNUMBER(SEARCH({"a";"b";"c";"d";"e";"f";"g";"h";"i";"j";"k";"l";"m";"n";"o";"p";"q";"r";"s";"t";"u";"v";"w";"x";"y";"z"},H4026)))&gt;0),"Invalid","Valid")</f>
        <v>Valid</v>
      </c>
      <c r="J4026" s="1" t="s">
        <v>27510</v>
      </c>
      <c r="K4026" s="1" t="s">
        <v>287</v>
      </c>
      <c r="L4026" s="1" t="s">
        <v>134</v>
      </c>
      <c r="M4026" s="1" t="s">
        <v>30</v>
      </c>
      <c r="N4026" s="1" t="s">
        <v>713</v>
      </c>
      <c r="O4026" s="1" t="s">
        <v>180</v>
      </c>
      <c r="P4026" t="s">
        <v>314</v>
      </c>
      <c r="Q4026" s="1" t="s">
        <v>315</v>
      </c>
      <c r="R4026" s="1" t="s">
        <v>316</v>
      </c>
      <c r="S4026" s="1" t="s">
        <v>7217</v>
      </c>
      <c r="T4026" s="1" t="s">
        <v>27511</v>
      </c>
      <c r="U4026" s="1" t="s">
        <v>6118</v>
      </c>
      <c r="V4026" s="1" t="s">
        <v>2074</v>
      </c>
      <c r="W4026" s="1" t="s">
        <v>94</v>
      </c>
      <c r="X4026" t="str">
        <f t="shared" si="435"/>
        <v>Complete</v>
      </c>
      <c r="Y4026">
        <f>MAX(0,100-IF(G4026="Invalid",Config!$B$5,0)-IF(I4026="Invalid",Config!$B$6,0)-IF(X4026="Incomplete",Config!$B$7,0)-IF(AF4026="Yes",Config!$B$37,0))</f>
        <v>100</v>
      </c>
      <c r="Z4026" s="1">
        <f>IF(OR(TRIM(B4026)="",COUNTIF(Config!$B$15:$B$19,B4026)&gt;0),1,0)+IF(OR(TRIM(C4026)="",COUNTIF(Config!$B$15:$B$19,C4026)&gt;0),1,0)+IF(OR(TRIM(F4026)="",COUNTIF(Config!$B$15:$B$19,F4026)&gt;0),1,0)+IF(OR(TRIM(H4026)="",COUNTIF(Config!$B$15:$B$19,H4026)&gt;0),1,0)+IF(OR(TRIM(E4026)="",COUNTIF(Config!$B$15:$B$19,E4026)&gt;0),1,0)+IF(OR(TRIM(K4026)="",COUNTIF(Config!$B$15:$B$19,K4026)&gt;0),1,0)+IF(OR(TRIM(P4026)="",COUNTIF(Config!$B$15:$B$19,P4026)&gt;0),1,0)+IF(OR(TRIM(R4026)="",COUNTIF(Config!$B$15:$B$19,R4026)&gt;0),1,0)</f>
        <v>0</v>
      </c>
      <c r="AA4026" s="1" cm="1">
        <f t="array" ref="AA4026">SUMPRODUCT(LEN(H4026)-LEN(SUBSTITUTE(H4026,{"0";"1";"2";"3";"4";"5";"6";"7";"8";"9"},"")))</f>
        <v>12</v>
      </c>
      <c r="AC4026" t="str">
        <f t="shared" si="436"/>
        <v/>
      </c>
      <c r="AD4026">
        <f t="shared" si="437"/>
        <v>1</v>
      </c>
      <c r="AE4026">
        <f t="shared" si="438"/>
        <v>1</v>
      </c>
      <c r="AF4026" t="str">
        <f t="shared" si="439"/>
        <v>No</v>
      </c>
      <c r="AG4026">
        <f t="shared" ca="1" si="440"/>
        <v>318</v>
      </c>
      <c r="AH4026" t="str">
        <f ca="1">IF(OR(V4026="",AG4026=""),"Yes",IF(AG4026&gt;Config!$B$41,"Yes","No"))</f>
        <v>No</v>
      </c>
    </row>
    <row r="4027" spans="1:34" x14ac:dyDescent="0.25">
      <c r="A4027" s="1" t="s">
        <v>27512</v>
      </c>
      <c r="B4027" s="1" t="s">
        <v>1833</v>
      </c>
      <c r="C4027" s="1" t="s">
        <v>23</v>
      </c>
      <c r="D4027" s="1" t="s">
        <v>27513</v>
      </c>
      <c r="E4027" s="1" t="s">
        <v>159</v>
      </c>
      <c r="F4027" s="1" t="s">
        <v>27514</v>
      </c>
      <c r="G4027" t="str">
        <f t="shared" si="434"/>
        <v>Valid</v>
      </c>
      <c r="H4027" s="1" t="s">
        <v>27515</v>
      </c>
      <c r="I4027" t="str" cm="1">
        <f t="array" ref="I4027">IF(OR(TRIM(H4027)="",ISNUMBER(SEARCH("#",H4027)),AA4027&lt;Config!$B$8,SUMPRODUCT(--ISNUMBER(SEARCH({"a";"b";"c";"d";"e";"f";"g";"h";"i";"j";"k";"l";"m";"n";"o";"p";"q";"r";"s";"t";"u";"v";"w";"x";"y";"z"},H4027)))&gt;0),"Invalid","Valid")</f>
        <v>Valid</v>
      </c>
      <c r="J4027" s="1" t="s">
        <v>27516</v>
      </c>
      <c r="K4027" s="1" t="s">
        <v>117</v>
      </c>
      <c r="L4027" s="1" t="s">
        <v>102</v>
      </c>
      <c r="M4027" s="1" t="s">
        <v>235</v>
      </c>
      <c r="N4027" s="1" t="s">
        <v>252</v>
      </c>
      <c r="O4027" s="1" t="s">
        <v>69</v>
      </c>
      <c r="P4027" t="s">
        <v>33</v>
      </c>
      <c r="Q4027" s="1" t="s">
        <v>34</v>
      </c>
      <c r="R4027" s="1" t="s">
        <v>35</v>
      </c>
      <c r="S4027" s="1" t="s">
        <v>27517</v>
      </c>
      <c r="T4027" s="1" t="s">
        <v>27518</v>
      </c>
      <c r="U4027" s="1" t="s">
        <v>16836</v>
      </c>
      <c r="V4027" s="1" t="s">
        <v>140</v>
      </c>
      <c r="W4027" s="1" t="s">
        <v>94</v>
      </c>
      <c r="X4027" t="str">
        <f t="shared" si="435"/>
        <v>Complete</v>
      </c>
      <c r="Y4027">
        <f>MAX(0,100-IF(G4027="Invalid",Config!$B$5,0)-IF(I4027="Invalid",Config!$B$6,0)-IF(X4027="Incomplete",Config!$B$7,0)-IF(AF4027="Yes",Config!$B$37,0))</f>
        <v>100</v>
      </c>
      <c r="Z4027" s="1">
        <f>IF(OR(TRIM(B4027)="",COUNTIF(Config!$B$15:$B$19,B4027)&gt;0),1,0)+IF(OR(TRIM(C4027)="",COUNTIF(Config!$B$15:$B$19,C4027)&gt;0),1,0)+IF(OR(TRIM(F4027)="",COUNTIF(Config!$B$15:$B$19,F4027)&gt;0),1,0)+IF(OR(TRIM(H4027)="",COUNTIF(Config!$B$15:$B$19,H4027)&gt;0),1,0)+IF(OR(TRIM(E4027)="",COUNTIF(Config!$B$15:$B$19,E4027)&gt;0),1,0)+IF(OR(TRIM(K4027)="",COUNTIF(Config!$B$15:$B$19,K4027)&gt;0),1,0)+IF(OR(TRIM(P4027)="",COUNTIF(Config!$B$15:$B$19,P4027)&gt;0),1,0)+IF(OR(TRIM(R4027)="",COUNTIF(Config!$B$15:$B$19,R4027)&gt;0),1,0)</f>
        <v>0</v>
      </c>
      <c r="AA4027" s="1" cm="1">
        <f t="array" ref="AA4027">SUMPRODUCT(LEN(H4027)-LEN(SUBSTITUTE(H4027,{"0";"1";"2";"3";"4";"5";"6";"7";"8";"9"},"")))</f>
        <v>10</v>
      </c>
      <c r="AC4027" t="str">
        <f t="shared" si="436"/>
        <v/>
      </c>
      <c r="AD4027">
        <f t="shared" si="437"/>
        <v>1</v>
      </c>
      <c r="AE4027">
        <f t="shared" si="438"/>
        <v>1</v>
      </c>
      <c r="AF4027" t="str">
        <f t="shared" si="439"/>
        <v>No</v>
      </c>
      <c r="AG4027">
        <f t="shared" ca="1" si="440"/>
        <v>37</v>
      </c>
      <c r="AH4027" t="str">
        <f ca="1">IF(OR(V4027="",AG4027=""),"Yes",IF(AG4027&gt;Config!$B$41,"Yes","No"))</f>
        <v>No</v>
      </c>
    </row>
    <row r="4028" spans="1:34" x14ac:dyDescent="0.25">
      <c r="A4028" s="1" t="s">
        <v>27519</v>
      </c>
      <c r="B4028" s="1" t="s">
        <v>544</v>
      </c>
      <c r="C4028" s="1" t="s">
        <v>364</v>
      </c>
      <c r="D4028" s="1" t="s">
        <v>26075</v>
      </c>
      <c r="E4028" s="1" t="s">
        <v>33907</v>
      </c>
      <c r="F4028" s="1" t="s">
        <v>27520</v>
      </c>
      <c r="G4028" t="str">
        <f t="shared" si="434"/>
        <v>Valid</v>
      </c>
      <c r="H4028" s="1" t="s">
        <v>27521</v>
      </c>
      <c r="I4028" t="str" cm="1">
        <f t="array" ref="I4028">IF(OR(TRIM(H4028)="",ISNUMBER(SEARCH("#",H4028)),AA4028&lt;Config!$B$8,SUMPRODUCT(--ISNUMBER(SEARCH({"a";"b";"c";"d";"e";"f";"g";"h";"i";"j";"k";"l";"m";"n";"o";"p";"q";"r";"s";"t";"u";"v";"w";"x";"y";"z"},H4028)))&gt;0),"Invalid","Valid")</f>
        <v>Valid</v>
      </c>
      <c r="J4028" s="1" t="s">
        <v>27522</v>
      </c>
      <c r="K4028" s="1" t="s">
        <v>210</v>
      </c>
      <c r="L4028" s="1" t="s">
        <v>179</v>
      </c>
      <c r="M4028" s="1" t="s">
        <v>135</v>
      </c>
      <c r="N4028" s="1" t="s">
        <v>437</v>
      </c>
      <c r="O4028" s="1" t="s">
        <v>180</v>
      </c>
      <c r="P4028" t="s">
        <v>314</v>
      </c>
      <c r="Q4028" s="1" t="s">
        <v>316</v>
      </c>
      <c r="R4028" s="1" t="s">
        <v>316</v>
      </c>
      <c r="S4028" s="1" t="s">
        <v>21510</v>
      </c>
      <c r="T4028" s="1" t="s">
        <v>27523</v>
      </c>
      <c r="U4028" s="1" t="s">
        <v>935</v>
      </c>
      <c r="V4028" s="1" t="s">
        <v>11878</v>
      </c>
      <c r="W4028" s="1" t="s">
        <v>94</v>
      </c>
      <c r="X4028" t="str">
        <f t="shared" si="435"/>
        <v>Complete</v>
      </c>
      <c r="Y4028">
        <f>MAX(0,100-IF(G4028="Invalid",Config!$B$5,0)-IF(I4028="Invalid",Config!$B$6,0)-IF(X4028="Incomplete",Config!$B$7,0)-IF(AF4028="Yes",Config!$B$37,0))</f>
        <v>100</v>
      </c>
      <c r="Z4028" s="1">
        <f>IF(OR(TRIM(B4028)="",COUNTIF(Config!$B$15:$B$19,B4028)&gt;0),1,0)+IF(OR(TRIM(C4028)="",COUNTIF(Config!$B$15:$B$19,C4028)&gt;0),1,0)+IF(OR(TRIM(F4028)="",COUNTIF(Config!$B$15:$B$19,F4028)&gt;0),1,0)+IF(OR(TRIM(H4028)="",COUNTIF(Config!$B$15:$B$19,H4028)&gt;0),1,0)+IF(OR(TRIM(E4028)="",COUNTIF(Config!$B$15:$B$19,E4028)&gt;0),1,0)+IF(OR(TRIM(K4028)="",COUNTIF(Config!$B$15:$B$19,K4028)&gt;0),1,0)+IF(OR(TRIM(P4028)="",COUNTIF(Config!$B$15:$B$19,P4028)&gt;0),1,0)+IF(OR(TRIM(R4028)="",COUNTIF(Config!$B$15:$B$19,R4028)&gt;0),1,0)</f>
        <v>0</v>
      </c>
      <c r="AA4028" s="1" cm="1">
        <f t="array" ref="AA4028">SUMPRODUCT(LEN(H4028)-LEN(SUBSTITUTE(H4028,{"0";"1";"2";"3";"4";"5";"6";"7";"8";"9"},"")))</f>
        <v>10</v>
      </c>
      <c r="AC4028" t="str">
        <f t="shared" si="436"/>
        <v/>
      </c>
      <c r="AD4028">
        <f t="shared" si="437"/>
        <v>1</v>
      </c>
      <c r="AE4028">
        <f t="shared" si="438"/>
        <v>1</v>
      </c>
      <c r="AF4028" t="str">
        <f t="shared" si="439"/>
        <v>No</v>
      </c>
      <c r="AG4028">
        <f t="shared" ca="1" si="440"/>
        <v>283</v>
      </c>
      <c r="AH4028" t="str">
        <f ca="1">IF(OR(V4028="",AG4028=""),"Yes",IF(AG4028&gt;Config!$B$41,"Yes","No"))</f>
        <v>No</v>
      </c>
    </row>
    <row r="4029" spans="1:34" x14ac:dyDescent="0.25">
      <c r="A4029" s="1" t="s">
        <v>15337</v>
      </c>
      <c r="B4029" s="1" t="s">
        <v>127</v>
      </c>
      <c r="C4029" s="1" t="s">
        <v>296</v>
      </c>
      <c r="D4029" s="1" t="s">
        <v>27524</v>
      </c>
      <c r="E4029" s="1" t="s">
        <v>35563</v>
      </c>
      <c r="F4029" s="1" t="s">
        <v>27525</v>
      </c>
      <c r="G4029" t="str">
        <f t="shared" si="434"/>
        <v>Valid</v>
      </c>
      <c r="H4029" s="1" t="s">
        <v>27526</v>
      </c>
      <c r="I4029" t="str" cm="1">
        <f t="array" ref="I4029">IF(OR(TRIM(H4029)="",ISNUMBER(SEARCH("#",H4029)),AA4029&lt;Config!$B$8,SUMPRODUCT(--ISNUMBER(SEARCH({"a";"b";"c";"d";"e";"f";"g";"h";"i";"j";"k";"l";"m";"n";"o";"p";"q";"r";"s";"t";"u";"v";"w";"x";"y";"z"},H4029)))&gt;0),"Invalid","Valid")</f>
        <v>Valid</v>
      </c>
      <c r="J4029" s="1" t="s">
        <v>27527</v>
      </c>
      <c r="K4029" s="1" t="s">
        <v>425</v>
      </c>
      <c r="L4029" s="1" t="s">
        <v>67</v>
      </c>
      <c r="M4029" s="1" t="s">
        <v>33825</v>
      </c>
      <c r="N4029" s="1" t="s">
        <v>713</v>
      </c>
      <c r="O4029" s="1" t="s">
        <v>266</v>
      </c>
      <c r="P4029" t="s">
        <v>53</v>
      </c>
      <c r="Q4029" s="1" t="s">
        <v>197</v>
      </c>
      <c r="R4029" s="1" t="s">
        <v>198</v>
      </c>
      <c r="S4029" s="1" t="s">
        <v>27528</v>
      </c>
      <c r="T4029" s="1" t="s">
        <v>27529</v>
      </c>
      <c r="U4029" s="1" t="s">
        <v>269</v>
      </c>
      <c r="V4029" s="1" t="s">
        <v>140</v>
      </c>
      <c r="W4029" s="1" t="s">
        <v>60</v>
      </c>
      <c r="X4029" t="str">
        <f t="shared" si="435"/>
        <v>Complete</v>
      </c>
      <c r="Y4029">
        <f>MAX(0,100-IF(G4029="Invalid",Config!$B$5,0)-IF(I4029="Invalid",Config!$B$6,0)-IF(X4029="Incomplete",Config!$B$7,0)-IF(AF4029="Yes",Config!$B$37,0))</f>
        <v>100</v>
      </c>
      <c r="Z4029" s="1">
        <f>IF(OR(TRIM(B4029)="",COUNTIF(Config!$B$15:$B$19,B4029)&gt;0),1,0)+IF(OR(TRIM(C4029)="",COUNTIF(Config!$B$15:$B$19,C4029)&gt;0),1,0)+IF(OR(TRIM(F4029)="",COUNTIF(Config!$B$15:$B$19,F4029)&gt;0),1,0)+IF(OR(TRIM(H4029)="",COUNTIF(Config!$B$15:$B$19,H4029)&gt;0),1,0)+IF(OR(TRIM(E4029)="",COUNTIF(Config!$B$15:$B$19,E4029)&gt;0),1,0)+IF(OR(TRIM(K4029)="",COUNTIF(Config!$B$15:$B$19,K4029)&gt;0),1,0)+IF(OR(TRIM(P4029)="",COUNTIF(Config!$B$15:$B$19,P4029)&gt;0),1,0)+IF(OR(TRIM(R4029)="",COUNTIF(Config!$B$15:$B$19,R4029)&gt;0),1,0)</f>
        <v>0</v>
      </c>
      <c r="AA4029" s="1" cm="1">
        <f t="array" ref="AA4029">SUMPRODUCT(LEN(H4029)-LEN(SUBSTITUTE(H4029,{"0";"1";"2";"3";"4";"5";"6";"7";"8";"9"},"")))</f>
        <v>12</v>
      </c>
      <c r="AC4029" t="str">
        <f t="shared" si="436"/>
        <v/>
      </c>
      <c r="AD4029">
        <f t="shared" si="437"/>
        <v>1</v>
      </c>
      <c r="AE4029">
        <f t="shared" si="438"/>
        <v>1</v>
      </c>
      <c r="AF4029" t="str">
        <f t="shared" si="439"/>
        <v>No</v>
      </c>
      <c r="AG4029">
        <f t="shared" ca="1" si="440"/>
        <v>37</v>
      </c>
      <c r="AH4029" t="str">
        <f ca="1">IF(OR(V4029="",AG4029=""),"Yes",IF(AG4029&gt;Config!$B$41,"Yes","No"))</f>
        <v>No</v>
      </c>
    </row>
    <row r="4030" spans="1:34" x14ac:dyDescent="0.25">
      <c r="A4030" s="1" t="s">
        <v>27530</v>
      </c>
      <c r="B4030" s="1" t="s">
        <v>1032</v>
      </c>
      <c r="C4030" s="1" t="s">
        <v>499</v>
      </c>
      <c r="D4030" s="1" t="s">
        <v>27531</v>
      </c>
      <c r="E4030" s="1" t="s">
        <v>35564</v>
      </c>
      <c r="F4030" s="1" t="s">
        <v>27532</v>
      </c>
      <c r="G4030" t="str">
        <f t="shared" si="434"/>
        <v>Valid</v>
      </c>
      <c r="H4030" s="1" t="s">
        <v>27533</v>
      </c>
      <c r="I4030" t="str" cm="1">
        <f t="array" ref="I4030">IF(OR(TRIM(H4030)="",ISNUMBER(SEARCH("#",H4030)),AA4030&lt;Config!$B$8,SUMPRODUCT(--ISNUMBER(SEARCH({"a";"b";"c";"d";"e";"f";"g";"h";"i";"j";"k";"l";"m";"n";"o";"p";"q";"r";"s";"t";"u";"v";"w";"x";"y";"z"},H4030)))&gt;0),"Invalid","Valid")</f>
        <v>Valid</v>
      </c>
      <c r="J4030" s="1" t="s">
        <v>27534</v>
      </c>
      <c r="K4030" s="1" t="s">
        <v>369</v>
      </c>
      <c r="L4030" s="1" t="s">
        <v>84</v>
      </c>
      <c r="M4030" s="1" t="s">
        <v>391</v>
      </c>
      <c r="N4030" s="1" t="s">
        <v>252</v>
      </c>
      <c r="O4030" s="1" t="s">
        <v>196</v>
      </c>
      <c r="P4030" t="s">
        <v>236</v>
      </c>
      <c r="Q4030" s="1" t="s">
        <v>253</v>
      </c>
      <c r="R4030" s="1" t="s">
        <v>237</v>
      </c>
      <c r="S4030" s="1" t="s">
        <v>27535</v>
      </c>
      <c r="T4030" s="1" t="s">
        <v>27536</v>
      </c>
      <c r="U4030" s="1" t="s">
        <v>9333</v>
      </c>
      <c r="V4030" s="1" t="s">
        <v>140</v>
      </c>
      <c r="W4030" s="1" t="s">
        <v>40</v>
      </c>
      <c r="X4030" t="str">
        <f t="shared" si="435"/>
        <v>Complete</v>
      </c>
      <c r="Y4030">
        <f>MAX(0,100-IF(G4030="Invalid",Config!$B$5,0)-IF(I4030="Invalid",Config!$B$6,0)-IF(X4030="Incomplete",Config!$B$7,0)-IF(AF4030="Yes",Config!$B$37,0))</f>
        <v>100</v>
      </c>
      <c r="Z4030" s="1">
        <f>IF(OR(TRIM(B4030)="",COUNTIF(Config!$B$15:$B$19,B4030)&gt;0),1,0)+IF(OR(TRIM(C4030)="",COUNTIF(Config!$B$15:$B$19,C4030)&gt;0),1,0)+IF(OR(TRIM(F4030)="",COUNTIF(Config!$B$15:$B$19,F4030)&gt;0),1,0)+IF(OR(TRIM(H4030)="",COUNTIF(Config!$B$15:$B$19,H4030)&gt;0),1,0)+IF(OR(TRIM(E4030)="",COUNTIF(Config!$B$15:$B$19,E4030)&gt;0),1,0)+IF(OR(TRIM(K4030)="",COUNTIF(Config!$B$15:$B$19,K4030)&gt;0),1,0)+IF(OR(TRIM(P4030)="",COUNTIF(Config!$B$15:$B$19,P4030)&gt;0),1,0)+IF(OR(TRIM(R4030)="",COUNTIF(Config!$B$15:$B$19,R4030)&gt;0),1,0)</f>
        <v>0</v>
      </c>
      <c r="AA4030" s="1" cm="1">
        <f t="array" ref="AA4030">SUMPRODUCT(LEN(H4030)-LEN(SUBSTITUTE(H4030,{"0";"1";"2";"3";"4";"5";"6";"7";"8";"9"},"")))</f>
        <v>12</v>
      </c>
      <c r="AC4030" t="str">
        <f t="shared" si="436"/>
        <v/>
      </c>
      <c r="AD4030">
        <f t="shared" si="437"/>
        <v>1</v>
      </c>
      <c r="AE4030">
        <f t="shared" si="438"/>
        <v>1</v>
      </c>
      <c r="AF4030" t="str">
        <f t="shared" si="439"/>
        <v>No</v>
      </c>
      <c r="AG4030">
        <f t="shared" ca="1" si="440"/>
        <v>37</v>
      </c>
      <c r="AH4030" t="str">
        <f ca="1">IF(OR(V4030="",AG4030=""),"Yes",IF(AG4030&gt;Config!$B$41,"Yes","No"))</f>
        <v>No</v>
      </c>
    </row>
    <row r="4031" spans="1:34" x14ac:dyDescent="0.25">
      <c r="A4031" s="1" t="s">
        <v>27537</v>
      </c>
      <c r="B4031" s="1" t="s">
        <v>1006</v>
      </c>
      <c r="C4031" s="1" t="s">
        <v>432</v>
      </c>
      <c r="D4031" s="1" t="s">
        <v>27538</v>
      </c>
      <c r="E4031" s="1" t="s">
        <v>34521</v>
      </c>
      <c r="F4031" s="1" t="s">
        <v>27539</v>
      </c>
      <c r="G4031" t="str">
        <f t="shared" si="434"/>
        <v>Valid</v>
      </c>
      <c r="H4031" s="1" t="s">
        <v>27540</v>
      </c>
      <c r="I4031" t="str" cm="1">
        <f t="array" ref="I4031">IF(OR(TRIM(H4031)="",ISNUMBER(SEARCH("#",H4031)),AA4031&lt;Config!$B$8,SUMPRODUCT(--ISNUMBER(SEARCH({"a";"b";"c";"d";"e";"f";"g";"h";"i";"j";"k";"l";"m";"n";"o";"p";"q";"r";"s";"t";"u";"v";"w";"x";"y";"z"},H4031)))&gt;0),"Invalid","Valid")</f>
        <v>Valid</v>
      </c>
      <c r="J4031" s="1" t="s">
        <v>27541</v>
      </c>
      <c r="K4031" s="1" t="s">
        <v>83</v>
      </c>
      <c r="L4031" s="1" t="s">
        <v>265</v>
      </c>
      <c r="M4031" s="1" t="s">
        <v>103</v>
      </c>
      <c r="N4031" s="1" t="s">
        <v>437</v>
      </c>
      <c r="O4031" s="1" t="s">
        <v>180</v>
      </c>
      <c r="P4031" t="s">
        <v>236</v>
      </c>
      <c r="Q4031" s="1" t="s">
        <v>253</v>
      </c>
      <c r="R4031" s="1" t="s">
        <v>253</v>
      </c>
      <c r="S4031" s="1" t="s">
        <v>4010</v>
      </c>
      <c r="T4031" s="1" t="s">
        <v>27542</v>
      </c>
      <c r="U4031" s="1" t="s">
        <v>7358</v>
      </c>
      <c r="V4031" s="1" t="s">
        <v>1050</v>
      </c>
      <c r="W4031" s="1" t="s">
        <v>384</v>
      </c>
      <c r="X4031" t="str">
        <f t="shared" si="435"/>
        <v>Complete</v>
      </c>
      <c r="Y4031">
        <f>MAX(0,100-IF(G4031="Invalid",Config!$B$5,0)-IF(I4031="Invalid",Config!$B$6,0)-IF(X4031="Incomplete",Config!$B$7,0)-IF(AF4031="Yes",Config!$B$37,0))</f>
        <v>100</v>
      </c>
      <c r="Z4031" s="1">
        <f>IF(OR(TRIM(B4031)="",COUNTIF(Config!$B$15:$B$19,B4031)&gt;0),1,0)+IF(OR(TRIM(C4031)="",COUNTIF(Config!$B$15:$B$19,C4031)&gt;0),1,0)+IF(OR(TRIM(F4031)="",COUNTIF(Config!$B$15:$B$19,F4031)&gt;0),1,0)+IF(OR(TRIM(H4031)="",COUNTIF(Config!$B$15:$B$19,H4031)&gt;0),1,0)+IF(OR(TRIM(E4031)="",COUNTIF(Config!$B$15:$B$19,E4031)&gt;0),1,0)+IF(OR(TRIM(K4031)="",COUNTIF(Config!$B$15:$B$19,K4031)&gt;0),1,0)+IF(OR(TRIM(P4031)="",COUNTIF(Config!$B$15:$B$19,P4031)&gt;0),1,0)+IF(OR(TRIM(R4031)="",COUNTIF(Config!$B$15:$B$19,R4031)&gt;0),1,0)</f>
        <v>0</v>
      </c>
      <c r="AA4031" s="1" cm="1">
        <f t="array" ref="AA4031">SUMPRODUCT(LEN(H4031)-LEN(SUBSTITUTE(H4031,{"0";"1";"2";"3";"4";"5";"6";"7";"8";"9"},"")))</f>
        <v>12</v>
      </c>
      <c r="AC4031" t="str">
        <f t="shared" si="436"/>
        <v/>
      </c>
      <c r="AD4031">
        <f t="shared" si="437"/>
        <v>1</v>
      </c>
      <c r="AE4031">
        <f t="shared" si="438"/>
        <v>1</v>
      </c>
      <c r="AF4031" t="str">
        <f t="shared" si="439"/>
        <v>No</v>
      </c>
      <c r="AG4031">
        <f t="shared" ca="1" si="440"/>
        <v>37</v>
      </c>
      <c r="AH4031" t="str">
        <f ca="1">IF(OR(V4031="",AG4031=""),"Yes",IF(AG4031&gt;Config!$B$41,"Yes","No"))</f>
        <v>No</v>
      </c>
    </row>
    <row r="4032" spans="1:34" x14ac:dyDescent="0.25">
      <c r="A4032" s="1" t="s">
        <v>27543</v>
      </c>
      <c r="B4032" s="1" t="s">
        <v>4687</v>
      </c>
      <c r="C4032" s="1" t="s">
        <v>659</v>
      </c>
      <c r="D4032" s="1" t="s">
        <v>27544</v>
      </c>
      <c r="E4032" s="1" t="s">
        <v>33866</v>
      </c>
      <c r="F4032" s="1" t="s">
        <v>27545</v>
      </c>
      <c r="G4032" t="str">
        <f t="shared" si="434"/>
        <v>Valid</v>
      </c>
      <c r="H4032" s="1" t="s">
        <v>27546</v>
      </c>
      <c r="I4032" t="str" cm="1">
        <f t="array" ref="I4032">IF(OR(TRIM(H4032)="",ISNUMBER(SEARCH("#",H4032)),AA4032&lt;Config!$B$8,SUMPRODUCT(--ISNUMBER(SEARCH({"a";"b";"c";"d";"e";"f";"g";"h";"i";"j";"k";"l";"m";"n";"o";"p";"q";"r";"s";"t";"u";"v";"w";"x";"y";"z"},H4032)))&gt;0),"Invalid","Valid")</f>
        <v>Valid</v>
      </c>
      <c r="J4032" s="1" t="s">
        <v>27547</v>
      </c>
      <c r="K4032" s="1" t="s">
        <v>516</v>
      </c>
      <c r="L4032" s="1" t="s">
        <v>134</v>
      </c>
      <c r="M4032" s="1" t="s">
        <v>462</v>
      </c>
      <c r="N4032" s="1" t="s">
        <v>437</v>
      </c>
      <c r="O4032" s="1" t="s">
        <v>32</v>
      </c>
      <c r="P4032" t="s">
        <v>104</v>
      </c>
      <c r="Q4032" s="1" t="s">
        <v>105</v>
      </c>
      <c r="R4032" s="1" t="s">
        <v>105</v>
      </c>
      <c r="S4032" s="1" t="s">
        <v>27548</v>
      </c>
      <c r="T4032" s="1" t="s">
        <v>27549</v>
      </c>
      <c r="U4032" s="1" t="s">
        <v>8257</v>
      </c>
      <c r="V4032" s="1" t="s">
        <v>140</v>
      </c>
      <c r="W4032" s="1" t="s">
        <v>141</v>
      </c>
      <c r="X4032" t="str">
        <f t="shared" si="435"/>
        <v>Complete</v>
      </c>
      <c r="Y4032">
        <f>MAX(0,100-IF(G4032="Invalid",Config!$B$5,0)-IF(I4032="Invalid",Config!$B$6,0)-IF(X4032="Incomplete",Config!$B$7,0)-IF(AF4032="Yes",Config!$B$37,0))</f>
        <v>100</v>
      </c>
      <c r="Z4032" s="1">
        <f>IF(OR(TRIM(B4032)="",COUNTIF(Config!$B$15:$B$19,B4032)&gt;0),1,0)+IF(OR(TRIM(C4032)="",COUNTIF(Config!$B$15:$B$19,C4032)&gt;0),1,0)+IF(OR(TRIM(F4032)="",COUNTIF(Config!$B$15:$B$19,F4032)&gt;0),1,0)+IF(OR(TRIM(H4032)="",COUNTIF(Config!$B$15:$B$19,H4032)&gt;0),1,0)+IF(OR(TRIM(E4032)="",COUNTIF(Config!$B$15:$B$19,E4032)&gt;0),1,0)+IF(OR(TRIM(K4032)="",COUNTIF(Config!$B$15:$B$19,K4032)&gt;0),1,0)+IF(OR(TRIM(P4032)="",COUNTIF(Config!$B$15:$B$19,P4032)&gt;0),1,0)+IF(OR(TRIM(R4032)="",COUNTIF(Config!$B$15:$B$19,R4032)&gt;0),1,0)</f>
        <v>0</v>
      </c>
      <c r="AA4032" s="1" cm="1">
        <f t="array" ref="AA4032">SUMPRODUCT(LEN(H4032)-LEN(SUBSTITUTE(H4032,{"0";"1";"2";"3";"4";"5";"6";"7";"8";"9"},"")))</f>
        <v>10</v>
      </c>
      <c r="AC4032" t="str">
        <f t="shared" si="436"/>
        <v/>
      </c>
      <c r="AD4032">
        <f t="shared" si="437"/>
        <v>1</v>
      </c>
      <c r="AE4032">
        <f t="shared" si="438"/>
        <v>1</v>
      </c>
      <c r="AF4032" t="str">
        <f t="shared" si="439"/>
        <v>No</v>
      </c>
      <c r="AG4032">
        <f t="shared" ca="1" si="440"/>
        <v>37</v>
      </c>
      <c r="AH4032" t="str">
        <f ca="1">IF(OR(V4032="",AG4032=""),"Yes",IF(AG4032&gt;Config!$B$41,"Yes","No"))</f>
        <v>No</v>
      </c>
    </row>
    <row r="4033" spans="1:34" x14ac:dyDescent="0.25">
      <c r="A4033" s="1" t="s">
        <v>25859</v>
      </c>
      <c r="B4033" s="1" t="s">
        <v>818</v>
      </c>
      <c r="C4033" s="1" t="s">
        <v>620</v>
      </c>
      <c r="D4033" s="1" t="s">
        <v>27550</v>
      </c>
      <c r="E4033" s="1" t="s">
        <v>35025</v>
      </c>
      <c r="F4033" s="1" t="s">
        <v>27551</v>
      </c>
      <c r="G4033" t="str">
        <f t="shared" si="434"/>
        <v>Valid</v>
      </c>
      <c r="H4033" s="1" t="s">
        <v>27552</v>
      </c>
      <c r="I4033" t="str" cm="1">
        <f t="array" ref="I4033">IF(OR(TRIM(H4033)="",ISNUMBER(SEARCH("#",H4033)),AA4033&lt;Config!$B$8,SUMPRODUCT(--ISNUMBER(SEARCH({"a";"b";"c";"d";"e";"f";"g";"h";"i";"j";"k";"l";"m";"n";"o";"p";"q";"r";"s";"t";"u";"v";"w";"x";"y";"z"},H4033)))&gt;0),"Invalid","Valid")</f>
        <v>Valid</v>
      </c>
      <c r="J4033" s="1" t="s">
        <v>27553</v>
      </c>
      <c r="K4033" s="1" t="s">
        <v>425</v>
      </c>
      <c r="L4033" s="1" t="s">
        <v>164</v>
      </c>
      <c r="M4033" s="1" t="s">
        <v>85</v>
      </c>
      <c r="N4033" s="1" t="s">
        <v>68</v>
      </c>
      <c r="O4033" s="1" t="s">
        <v>149</v>
      </c>
      <c r="P4033" t="s">
        <v>87</v>
      </c>
      <c r="Q4033" s="1" t="s">
        <v>438</v>
      </c>
      <c r="R4033" s="1" t="s">
        <v>212</v>
      </c>
      <c r="S4033" s="1" t="s">
        <v>27554</v>
      </c>
      <c r="T4033" s="1" t="s">
        <v>27555</v>
      </c>
      <c r="U4033" s="1" t="s">
        <v>27556</v>
      </c>
      <c r="V4033" s="1" t="s">
        <v>27557</v>
      </c>
      <c r="W4033" s="1" t="s">
        <v>33823</v>
      </c>
      <c r="X4033" t="str">
        <f t="shared" si="435"/>
        <v>Complete</v>
      </c>
      <c r="Y4033">
        <f>MAX(0,100-IF(G4033="Invalid",Config!$B$5,0)-IF(I4033="Invalid",Config!$B$6,0)-IF(X4033="Incomplete",Config!$B$7,0)-IF(AF4033="Yes",Config!$B$37,0))</f>
        <v>100</v>
      </c>
      <c r="Z4033" s="1">
        <f>IF(OR(TRIM(B4033)="",COUNTIF(Config!$B$15:$B$19,B4033)&gt;0),1,0)+IF(OR(TRIM(C4033)="",COUNTIF(Config!$B$15:$B$19,C4033)&gt;0),1,0)+IF(OR(TRIM(F4033)="",COUNTIF(Config!$B$15:$B$19,F4033)&gt;0),1,0)+IF(OR(TRIM(H4033)="",COUNTIF(Config!$B$15:$B$19,H4033)&gt;0),1,0)+IF(OR(TRIM(E4033)="",COUNTIF(Config!$B$15:$B$19,E4033)&gt;0),1,0)+IF(OR(TRIM(K4033)="",COUNTIF(Config!$B$15:$B$19,K4033)&gt;0),1,0)+IF(OR(TRIM(P4033)="",COUNTIF(Config!$B$15:$B$19,P4033)&gt;0),1,0)+IF(OR(TRIM(R4033)="",COUNTIF(Config!$B$15:$B$19,R4033)&gt;0),1,0)</f>
        <v>0</v>
      </c>
      <c r="AA4033" s="1" cm="1">
        <f t="array" ref="AA4033">SUMPRODUCT(LEN(H4033)-LEN(SUBSTITUTE(H4033,{"0";"1";"2";"3";"4";"5";"6";"7";"8";"9"},"")))</f>
        <v>10</v>
      </c>
      <c r="AC4033" t="str">
        <f t="shared" si="436"/>
        <v/>
      </c>
      <c r="AD4033">
        <f t="shared" si="437"/>
        <v>1</v>
      </c>
      <c r="AE4033">
        <f t="shared" si="438"/>
        <v>1</v>
      </c>
      <c r="AF4033" t="str">
        <f t="shared" si="439"/>
        <v>No</v>
      </c>
      <c r="AG4033">
        <f t="shared" ca="1" si="440"/>
        <v>83</v>
      </c>
      <c r="AH4033" t="str">
        <f ca="1">IF(OR(V4033="",AG4033=""),"Yes",IF(AG4033&gt;Config!$B$41,"Yes","No"))</f>
        <v>No</v>
      </c>
    </row>
    <row r="4034" spans="1:34" x14ac:dyDescent="0.25">
      <c r="A4034" s="1" t="s">
        <v>27558</v>
      </c>
      <c r="B4034" s="1" t="s">
        <v>565</v>
      </c>
      <c r="C4034" s="1" t="s">
        <v>748</v>
      </c>
      <c r="D4034" s="1" t="s">
        <v>27559</v>
      </c>
      <c r="E4034" s="1" t="s">
        <v>35099</v>
      </c>
      <c r="F4034" s="1" t="s">
        <v>27560</v>
      </c>
      <c r="G4034" t="str">
        <f t="shared" si="434"/>
        <v>Valid</v>
      </c>
      <c r="H4034" s="1" t="s">
        <v>27561</v>
      </c>
      <c r="I4034" t="str" cm="1">
        <f t="array" ref="I4034">IF(OR(TRIM(H4034)="",ISNUMBER(SEARCH("#",H4034)),AA4034&lt;Config!$B$8,SUMPRODUCT(--ISNUMBER(SEARCH({"a";"b";"c";"d";"e";"f";"g";"h";"i";"j";"k";"l";"m";"n";"o";"p";"q";"r";"s";"t";"u";"v";"w";"x";"y";"z"},H4034)))&gt;0),"Invalid","Valid")</f>
        <v>Valid</v>
      </c>
      <c r="J4034" s="1" t="s">
        <v>27562</v>
      </c>
      <c r="K4034" s="1" t="s">
        <v>866</v>
      </c>
      <c r="L4034" s="1" t="s">
        <v>265</v>
      </c>
      <c r="M4034" s="1" t="s">
        <v>165</v>
      </c>
      <c r="N4034" s="1" t="s">
        <v>252</v>
      </c>
      <c r="O4034" s="1" t="s">
        <v>196</v>
      </c>
      <c r="P4034" t="s">
        <v>328</v>
      </c>
      <c r="Q4034" s="1" t="s">
        <v>329</v>
      </c>
      <c r="R4034" s="1" t="s">
        <v>571</v>
      </c>
      <c r="S4034" s="1" t="s">
        <v>21638</v>
      </c>
      <c r="T4034" s="1" t="s">
        <v>27563</v>
      </c>
      <c r="U4034" s="1" t="s">
        <v>2041</v>
      </c>
      <c r="V4034" s="1" t="s">
        <v>3885</v>
      </c>
      <c r="W4034" s="1" t="s">
        <v>293</v>
      </c>
      <c r="X4034" t="str">
        <f t="shared" si="435"/>
        <v>Complete</v>
      </c>
      <c r="Y4034">
        <f>MAX(0,100-IF(G4034="Invalid",Config!$B$5,0)-IF(I4034="Invalid",Config!$B$6,0)-IF(X4034="Incomplete",Config!$B$7,0)-IF(AF4034="Yes",Config!$B$37,0))</f>
        <v>100</v>
      </c>
      <c r="Z4034" s="1">
        <f>IF(OR(TRIM(B4034)="",COUNTIF(Config!$B$15:$B$19,B4034)&gt;0),1,0)+IF(OR(TRIM(C4034)="",COUNTIF(Config!$B$15:$B$19,C4034)&gt;0),1,0)+IF(OR(TRIM(F4034)="",COUNTIF(Config!$B$15:$B$19,F4034)&gt;0),1,0)+IF(OR(TRIM(H4034)="",COUNTIF(Config!$B$15:$B$19,H4034)&gt;0),1,0)+IF(OR(TRIM(E4034)="",COUNTIF(Config!$B$15:$B$19,E4034)&gt;0),1,0)+IF(OR(TRIM(K4034)="",COUNTIF(Config!$B$15:$B$19,K4034)&gt;0),1,0)+IF(OR(TRIM(P4034)="",COUNTIF(Config!$B$15:$B$19,P4034)&gt;0),1,0)+IF(OR(TRIM(R4034)="",COUNTIF(Config!$B$15:$B$19,R4034)&gt;0),1,0)</f>
        <v>0</v>
      </c>
      <c r="AA4034" s="1" cm="1">
        <f t="array" ref="AA4034">SUMPRODUCT(LEN(H4034)-LEN(SUBSTITUTE(H4034,{"0";"1";"2";"3";"4";"5";"6";"7";"8";"9"},"")))</f>
        <v>11</v>
      </c>
      <c r="AC4034" t="str">
        <f t="shared" si="436"/>
        <v/>
      </c>
      <c r="AD4034">
        <f t="shared" si="437"/>
        <v>1</v>
      </c>
      <c r="AE4034">
        <f t="shared" si="438"/>
        <v>1</v>
      </c>
      <c r="AF4034" t="str">
        <f t="shared" si="439"/>
        <v>No</v>
      </c>
      <c r="AG4034">
        <f t="shared" ca="1" si="440"/>
        <v>77</v>
      </c>
      <c r="AH4034" t="str">
        <f ca="1">IF(OR(V4034="",AG4034=""),"Yes",IF(AG4034&gt;Config!$B$41,"Yes","No"))</f>
        <v>No</v>
      </c>
    </row>
    <row r="4035" spans="1:34" x14ac:dyDescent="0.25">
      <c r="A4035" s="1" t="s">
        <v>27564</v>
      </c>
      <c r="B4035" s="1" t="s">
        <v>1015</v>
      </c>
      <c r="C4035" s="1" t="s">
        <v>323</v>
      </c>
      <c r="D4035" s="1" t="s">
        <v>25493</v>
      </c>
      <c r="E4035" s="1" t="s">
        <v>477</v>
      </c>
      <c r="F4035" s="1" t="s">
        <v>27565</v>
      </c>
      <c r="G4035" t="str">
        <f t="shared" ref="G4035:G4098" si="441">IFERROR(IF(OR(TRIM(F4035)="",LEN(F4035)-LEN(SUBSTITUTE(F4035,"@",""))&lt;&gt;1,FIND("@",F4035)=1,RIGHT(F4035,1)=".",ISNUMBER(SEARCH(" ",F4035)),ISERROR(FIND(".",F4035,FIND("@",F4035)+2))),"Invalid","Valid"),"Invalid")</f>
        <v>Valid</v>
      </c>
      <c r="H4035" s="1" t="s">
        <v>27566</v>
      </c>
      <c r="I4035" t="str" cm="1">
        <f t="array" ref="I4035">IF(OR(TRIM(H4035)="",ISNUMBER(SEARCH("#",H4035)),AA4035&lt;Config!$B$8,SUMPRODUCT(--ISNUMBER(SEARCH({"a";"b";"c";"d";"e";"f";"g";"h";"i";"j";"k";"l";"m";"n";"o";"p";"q";"r";"s";"t";"u";"v";"w";"x";"y";"z"},H4035)))&gt;0),"Invalid","Valid")</f>
        <v>Valid</v>
      </c>
      <c r="J4035" s="1" t="s">
        <v>27567</v>
      </c>
      <c r="K4035" s="1" t="s">
        <v>83</v>
      </c>
      <c r="L4035" s="1" t="s">
        <v>450</v>
      </c>
      <c r="M4035" s="1" t="s">
        <v>391</v>
      </c>
      <c r="N4035" s="1" t="s">
        <v>437</v>
      </c>
      <c r="O4035" s="1" t="s">
        <v>196</v>
      </c>
      <c r="P4035" t="s">
        <v>33</v>
      </c>
      <c r="Q4035" s="1" t="s">
        <v>1099</v>
      </c>
      <c r="R4035" s="1" t="s">
        <v>482</v>
      </c>
      <c r="S4035" s="1" t="s">
        <v>10482</v>
      </c>
      <c r="T4035" s="1" t="s">
        <v>27568</v>
      </c>
      <c r="U4035" s="1" t="s">
        <v>4152</v>
      </c>
      <c r="V4035" s="1" t="s">
        <v>13474</v>
      </c>
      <c r="W4035" s="1" t="s">
        <v>94</v>
      </c>
      <c r="X4035" t="str">
        <f t="shared" ref="X4035:X4098" si="442">IF(Z4035=0,"Complete","Incomplete")</f>
        <v>Complete</v>
      </c>
      <c r="Y4035">
        <f>MAX(0,100-IF(G4035="Invalid",Config!$B$5,0)-IF(I4035="Invalid",Config!$B$6,0)-IF(X4035="Incomplete",Config!$B$7,0)-IF(AF4035="Yes",Config!$B$37,0))</f>
        <v>100</v>
      </c>
      <c r="Z4035" s="1">
        <f>IF(OR(TRIM(B4035)="",COUNTIF(Config!$B$15:$B$19,B4035)&gt;0),1,0)+IF(OR(TRIM(C4035)="",COUNTIF(Config!$B$15:$B$19,C4035)&gt;0),1,0)+IF(OR(TRIM(F4035)="",COUNTIF(Config!$B$15:$B$19,F4035)&gt;0),1,0)+IF(OR(TRIM(H4035)="",COUNTIF(Config!$B$15:$B$19,H4035)&gt;0),1,0)+IF(OR(TRIM(E4035)="",COUNTIF(Config!$B$15:$B$19,E4035)&gt;0),1,0)+IF(OR(TRIM(K4035)="",COUNTIF(Config!$B$15:$B$19,K4035)&gt;0),1,0)+IF(OR(TRIM(P4035)="",COUNTIF(Config!$B$15:$B$19,P4035)&gt;0),1,0)+IF(OR(TRIM(R4035)="",COUNTIF(Config!$B$15:$B$19,R4035)&gt;0),1,0)</f>
        <v>0</v>
      </c>
      <c r="AA4035" s="1" cm="1">
        <f t="array" ref="AA4035">SUMPRODUCT(LEN(H4035)-LEN(SUBSTITUTE(H4035,{"0";"1";"2";"3";"4";"5";"6";"7";"8";"9"},"")))</f>
        <v>10</v>
      </c>
      <c r="AC4035" t="str">
        <f t="shared" ref="AC4035:AC4098" si="443">_xlfn.TEXTJOIN("; ",TRUE,IF(G4035="Invalid","Invalid Email",""),IF(I4035="Invalid","Invalid Phone",""),IF(X4035="Incomplete","Incomplete Profile",""),IF(AF4035="Yes","Potential Duplicate",""))</f>
        <v/>
      </c>
      <c r="AD4035">
        <f t="shared" ref="AD4035:AD4098" si="444">IF(OR(TRIM(F4035)="",G4035="Invalid"),0,COUNTIF($F$2:$F$5131,F4035))</f>
        <v>1</v>
      </c>
      <c r="AE4035">
        <f t="shared" ref="AE4035:AE4098" si="445">IF(OR(TRIM(H4035)="",I4035="Invalid"),0,COUNTIF($H$2:$H$5131,H4035))</f>
        <v>1</v>
      </c>
      <c r="AF4035" t="str">
        <f t="shared" ref="AF4035:AF4098" si="446">IF(OR(AD4035&gt;1,AE4035&gt;1),"Yes","No")</f>
        <v>No</v>
      </c>
      <c r="AG4035">
        <f t="shared" ref="AG4035:AG4098" ca="1" si="447">IFERROR(TODAY()-DATEVALUE(V4035),IFERROR(TODAY()-DATE(VALUE(RIGHT(V4035,4)),VALUE(MID(V4035,FIND("/",V4035)+1,FIND("/",V4035,FIND("/",V4035)+1)-FIND("/",V4035)-1)),VALUE(LEFT(V4035,FIND("/",V4035)-1))),""))</f>
        <v>320</v>
      </c>
      <c r="AH4035" t="str">
        <f ca="1">IF(OR(V4035="",AG4035=""),"Yes",IF(AG4035&gt;Config!$B$41,"Yes","No"))</f>
        <v>No</v>
      </c>
    </row>
    <row r="4036" spans="1:34" x14ac:dyDescent="0.25">
      <c r="A4036" s="1" t="s">
        <v>27569</v>
      </c>
      <c r="B4036" s="1" t="s">
        <v>1241</v>
      </c>
      <c r="C4036" s="1" t="s">
        <v>33815</v>
      </c>
      <c r="D4036" s="1" t="s">
        <v>1241</v>
      </c>
      <c r="E4036" s="1" t="s">
        <v>35565</v>
      </c>
      <c r="F4036" s="1" t="s">
        <v>27570</v>
      </c>
      <c r="G4036" t="str">
        <f t="shared" si="441"/>
        <v>Valid</v>
      </c>
      <c r="H4036" s="1" t="s">
        <v>27571</v>
      </c>
      <c r="I4036" t="str" cm="1">
        <f t="array" ref="I4036">IF(OR(TRIM(H4036)="",ISNUMBER(SEARCH("#",H4036)),AA4036&lt;Config!$B$8,SUMPRODUCT(--ISNUMBER(SEARCH({"a";"b";"c";"d";"e";"f";"g";"h";"i";"j";"k";"l";"m";"n";"o";"p";"q";"r";"s";"t";"u";"v";"w";"x";"y";"z"},H4036)))&gt;0),"Invalid","Valid")</f>
        <v>Valid</v>
      </c>
      <c r="J4036" s="1" t="s">
        <v>27572</v>
      </c>
      <c r="K4036" s="1" t="s">
        <v>481</v>
      </c>
      <c r="L4036" s="1" t="s">
        <v>102</v>
      </c>
      <c r="M4036" s="1" t="s">
        <v>517</v>
      </c>
      <c r="N4036" s="1" t="s">
        <v>51</v>
      </c>
      <c r="O4036" s="1" t="s">
        <v>52</v>
      </c>
      <c r="P4036" t="s">
        <v>344</v>
      </c>
      <c r="Q4036" s="1" t="s">
        <v>971</v>
      </c>
      <c r="R4036" s="1" t="s">
        <v>1200</v>
      </c>
      <c r="S4036" s="1" t="s">
        <v>8878</v>
      </c>
      <c r="T4036" s="1" t="s">
        <v>27573</v>
      </c>
      <c r="U4036" s="1" t="s">
        <v>3440</v>
      </c>
      <c r="V4036" s="1" t="s">
        <v>698</v>
      </c>
      <c r="W4036" s="1" t="s">
        <v>40</v>
      </c>
      <c r="X4036" t="str">
        <f t="shared" si="442"/>
        <v>Incomplete</v>
      </c>
      <c r="Y4036">
        <f>MAX(0,100-IF(G4036="Invalid",Config!$B$5,0)-IF(I4036="Invalid",Config!$B$6,0)-IF(X4036="Incomplete",Config!$B$7,0)-IF(AF4036="Yes",Config!$B$37,0))</f>
        <v>60</v>
      </c>
      <c r="Z4036" s="1">
        <f>IF(OR(TRIM(B4036)="",COUNTIF(Config!$B$15:$B$19,B4036)&gt;0),1,0)+IF(OR(TRIM(C4036)="",COUNTIF(Config!$B$15:$B$19,C4036)&gt;0),1,0)+IF(OR(TRIM(F4036)="",COUNTIF(Config!$B$15:$B$19,F4036)&gt;0),1,0)+IF(OR(TRIM(H4036)="",COUNTIF(Config!$B$15:$B$19,H4036)&gt;0),1,0)+IF(OR(TRIM(E4036)="",COUNTIF(Config!$B$15:$B$19,E4036)&gt;0),1,0)+IF(OR(TRIM(K4036)="",COUNTIF(Config!$B$15:$B$19,K4036)&gt;0),1,0)+IF(OR(TRIM(P4036)="",COUNTIF(Config!$B$15:$B$19,P4036)&gt;0),1,0)+IF(OR(TRIM(R4036)="",COUNTIF(Config!$B$15:$B$19,R4036)&gt;0),1,0)</f>
        <v>1</v>
      </c>
      <c r="AA4036" s="1" cm="1">
        <f t="array" ref="AA4036">SUMPRODUCT(LEN(H4036)-LEN(SUBSTITUTE(H4036,{"0";"1";"2";"3";"4";"5";"6";"7";"8";"9"},"")))</f>
        <v>11</v>
      </c>
      <c r="AC4036" t="str">
        <f t="shared" si="443"/>
        <v>Incomplete Profile</v>
      </c>
      <c r="AD4036">
        <f t="shared" si="444"/>
        <v>1</v>
      </c>
      <c r="AE4036">
        <f t="shared" si="445"/>
        <v>1</v>
      </c>
      <c r="AF4036" t="str">
        <f t="shared" si="446"/>
        <v>No</v>
      </c>
      <c r="AG4036">
        <f t="shared" ca="1" si="447"/>
        <v>393</v>
      </c>
      <c r="AH4036" t="str">
        <f ca="1">IF(OR(V4036="",AG4036=""),"Yes",IF(AG4036&gt;Config!$B$41,"Yes","No"))</f>
        <v>Yes</v>
      </c>
    </row>
    <row r="4037" spans="1:34" x14ac:dyDescent="0.25">
      <c r="A4037" s="1" t="s">
        <v>27574</v>
      </c>
      <c r="B4037" s="1" t="s">
        <v>386</v>
      </c>
      <c r="C4037" s="1" t="s">
        <v>43</v>
      </c>
      <c r="D4037" s="1" t="s">
        <v>27575</v>
      </c>
      <c r="E4037" s="1" t="s">
        <v>34913</v>
      </c>
      <c r="F4037" s="1" t="s">
        <v>27576</v>
      </c>
      <c r="G4037" t="str">
        <f t="shared" si="441"/>
        <v>Valid</v>
      </c>
      <c r="H4037" s="1" t="s">
        <v>27577</v>
      </c>
      <c r="I4037" t="str" cm="1">
        <f t="array" ref="I4037">IF(OR(TRIM(H4037)="",ISNUMBER(SEARCH("#",H4037)),AA4037&lt;Config!$B$8,SUMPRODUCT(--ISNUMBER(SEARCH({"a";"b";"c";"d";"e";"f";"g";"h";"i";"j";"k";"l";"m";"n";"o";"p";"q";"r";"s";"t";"u";"v";"w";"x";"y";"z"},H4037)))&gt;0),"Invalid","Valid")</f>
        <v>Valid</v>
      </c>
      <c r="J4037" s="1" t="s">
        <v>27578</v>
      </c>
      <c r="K4037" s="1" t="s">
        <v>163</v>
      </c>
      <c r="L4037" s="1" t="s">
        <v>102</v>
      </c>
      <c r="M4037" s="1" t="s">
        <v>103</v>
      </c>
      <c r="N4037" s="1" t="s">
        <v>358</v>
      </c>
      <c r="O4037" s="1" t="s">
        <v>180</v>
      </c>
      <c r="P4037" t="s">
        <v>314</v>
      </c>
      <c r="Q4037" s="1" t="s">
        <v>315</v>
      </c>
      <c r="R4037" s="1" t="s">
        <v>663</v>
      </c>
      <c r="S4037" s="1" t="s">
        <v>8367</v>
      </c>
      <c r="T4037" s="1" t="s">
        <v>27579</v>
      </c>
      <c r="U4037" s="1" t="s">
        <v>27580</v>
      </c>
      <c r="V4037" s="1" t="s">
        <v>10825</v>
      </c>
      <c r="W4037" s="1" t="s">
        <v>202</v>
      </c>
      <c r="X4037" t="str">
        <f t="shared" si="442"/>
        <v>Complete</v>
      </c>
      <c r="Y4037">
        <f>MAX(0,100-IF(G4037="Invalid",Config!$B$5,0)-IF(I4037="Invalid",Config!$B$6,0)-IF(X4037="Incomplete",Config!$B$7,0)-IF(AF4037="Yes",Config!$B$37,0))</f>
        <v>100</v>
      </c>
      <c r="Z4037" s="1">
        <f>IF(OR(TRIM(B4037)="",COUNTIF(Config!$B$15:$B$19,B4037)&gt;0),1,0)+IF(OR(TRIM(C4037)="",COUNTIF(Config!$B$15:$B$19,C4037)&gt;0),1,0)+IF(OR(TRIM(F4037)="",COUNTIF(Config!$B$15:$B$19,F4037)&gt;0),1,0)+IF(OR(TRIM(H4037)="",COUNTIF(Config!$B$15:$B$19,H4037)&gt;0),1,0)+IF(OR(TRIM(E4037)="",COUNTIF(Config!$B$15:$B$19,E4037)&gt;0),1,0)+IF(OR(TRIM(K4037)="",COUNTIF(Config!$B$15:$B$19,K4037)&gt;0),1,0)+IF(OR(TRIM(P4037)="",COUNTIF(Config!$B$15:$B$19,P4037)&gt;0),1,0)+IF(OR(TRIM(R4037)="",COUNTIF(Config!$B$15:$B$19,R4037)&gt;0),1,0)</f>
        <v>0</v>
      </c>
      <c r="AA4037" s="1" cm="1">
        <f t="array" ref="AA4037">SUMPRODUCT(LEN(H4037)-LEN(SUBSTITUTE(H4037,{"0";"1";"2";"3";"4";"5";"6";"7";"8";"9"},"")))</f>
        <v>10</v>
      </c>
      <c r="AC4037" t="str">
        <f t="shared" si="443"/>
        <v/>
      </c>
      <c r="AD4037">
        <f t="shared" si="444"/>
        <v>1</v>
      </c>
      <c r="AE4037">
        <f t="shared" si="445"/>
        <v>1</v>
      </c>
      <c r="AF4037" t="str">
        <f t="shared" si="446"/>
        <v>No</v>
      </c>
      <c r="AG4037">
        <f t="shared" ca="1" si="447"/>
        <v>80</v>
      </c>
      <c r="AH4037" t="str">
        <f ca="1">IF(OR(V4037="",AG4037=""),"Yes",IF(AG4037&gt;Config!$B$41,"Yes","No"))</f>
        <v>No</v>
      </c>
    </row>
    <row r="4038" spans="1:34" x14ac:dyDescent="0.25">
      <c r="A4038" s="1" t="s">
        <v>27581</v>
      </c>
      <c r="B4038" s="1" t="s">
        <v>218</v>
      </c>
      <c r="C4038" s="1" t="s">
        <v>828</v>
      </c>
      <c r="D4038" s="1" t="s">
        <v>3280</v>
      </c>
      <c r="E4038" s="1" t="s">
        <v>33829</v>
      </c>
      <c r="F4038" s="1" t="s">
        <v>27582</v>
      </c>
      <c r="G4038" t="str">
        <f t="shared" si="441"/>
        <v>Valid</v>
      </c>
      <c r="H4038" s="1" t="s">
        <v>27583</v>
      </c>
      <c r="I4038" t="str" cm="1">
        <f t="array" ref="I4038">IF(OR(TRIM(H4038)="",ISNUMBER(SEARCH("#",H4038)),AA4038&lt;Config!$B$8,SUMPRODUCT(--ISNUMBER(SEARCH({"a";"b";"c";"d";"e";"f";"g";"h";"i";"j";"k";"l";"m";"n";"o";"p";"q";"r";"s";"t";"u";"v";"w";"x";"y";"z"},H4038)))&gt;0),"Invalid","Valid")</f>
        <v>Valid</v>
      </c>
      <c r="J4038" s="1" t="s">
        <v>27584</v>
      </c>
      <c r="K4038" s="1" t="s">
        <v>147</v>
      </c>
      <c r="L4038" s="1" t="s">
        <v>29</v>
      </c>
      <c r="M4038" s="1" t="s">
        <v>33825</v>
      </c>
      <c r="N4038" s="1" t="s">
        <v>33819</v>
      </c>
      <c r="O4038" s="1" t="s">
        <v>180</v>
      </c>
      <c r="P4038" t="s">
        <v>53</v>
      </c>
      <c r="Q4038" s="1" t="s">
        <v>150</v>
      </c>
      <c r="R4038" s="1" t="s">
        <v>198</v>
      </c>
      <c r="S4038" s="1" t="s">
        <v>27585</v>
      </c>
      <c r="T4038" s="1" t="s">
        <v>27586</v>
      </c>
      <c r="U4038" s="1" t="s">
        <v>8052</v>
      </c>
      <c r="V4038" s="1" t="s">
        <v>1135</v>
      </c>
      <c r="W4038" s="1" t="s">
        <v>40</v>
      </c>
      <c r="X4038" t="str">
        <f t="shared" si="442"/>
        <v>Incomplete</v>
      </c>
      <c r="Y4038">
        <f>MAX(0,100-IF(G4038="Invalid",Config!$B$5,0)-IF(I4038="Invalid",Config!$B$6,0)-IF(X4038="Incomplete",Config!$B$7,0)-IF(AF4038="Yes",Config!$B$37,0))</f>
        <v>60</v>
      </c>
      <c r="Z4038" s="1">
        <f>IF(OR(TRIM(B4038)="",COUNTIF(Config!$B$15:$B$19,B4038)&gt;0),1,0)+IF(OR(TRIM(C4038)="",COUNTIF(Config!$B$15:$B$19,C4038)&gt;0),1,0)+IF(OR(TRIM(F4038)="",COUNTIF(Config!$B$15:$B$19,F4038)&gt;0),1,0)+IF(OR(TRIM(H4038)="",COUNTIF(Config!$B$15:$B$19,H4038)&gt;0),1,0)+IF(OR(TRIM(E4038)="",COUNTIF(Config!$B$15:$B$19,E4038)&gt;0),1,0)+IF(OR(TRIM(K4038)="",COUNTIF(Config!$B$15:$B$19,K4038)&gt;0),1,0)+IF(OR(TRIM(P4038)="",COUNTIF(Config!$B$15:$B$19,P4038)&gt;0),1,0)+IF(OR(TRIM(R4038)="",COUNTIF(Config!$B$15:$B$19,R4038)&gt;0),1,0)</f>
        <v>1</v>
      </c>
      <c r="AA4038" s="1" cm="1">
        <f t="array" ref="AA4038">SUMPRODUCT(LEN(H4038)-LEN(SUBSTITUTE(H4038,{"0";"1";"2";"3";"4";"5";"6";"7";"8";"9"},"")))</f>
        <v>12</v>
      </c>
      <c r="AC4038" t="str">
        <f t="shared" si="443"/>
        <v>Incomplete Profile</v>
      </c>
      <c r="AD4038">
        <f t="shared" si="444"/>
        <v>1</v>
      </c>
      <c r="AE4038">
        <f t="shared" si="445"/>
        <v>1</v>
      </c>
      <c r="AF4038" t="str">
        <f t="shared" si="446"/>
        <v>No</v>
      </c>
      <c r="AG4038">
        <f t="shared" ca="1" si="447"/>
        <v>292</v>
      </c>
      <c r="AH4038" t="str">
        <f ca="1">IF(OR(V4038="",AG4038=""),"Yes",IF(AG4038&gt;Config!$B$41,"Yes","No"))</f>
        <v>No</v>
      </c>
    </row>
    <row r="4039" spans="1:34" x14ac:dyDescent="0.25">
      <c r="A4039" s="1" t="s">
        <v>27587</v>
      </c>
      <c r="B4039" s="1" t="s">
        <v>619</v>
      </c>
      <c r="C4039" s="1" t="s">
        <v>499</v>
      </c>
      <c r="D4039" s="1" t="s">
        <v>27588</v>
      </c>
      <c r="E4039" s="1" t="s">
        <v>33858</v>
      </c>
      <c r="F4039" s="1" t="s">
        <v>27589</v>
      </c>
      <c r="G4039" t="str">
        <f t="shared" si="441"/>
        <v>Valid</v>
      </c>
      <c r="H4039" s="1" t="s">
        <v>27590</v>
      </c>
      <c r="I4039" t="str" cm="1">
        <f t="array" ref="I4039">IF(OR(TRIM(H4039)="",ISNUMBER(SEARCH("#",H4039)),AA4039&lt;Config!$B$8,SUMPRODUCT(--ISNUMBER(SEARCH({"a";"b";"c";"d";"e";"f";"g";"h";"i";"j";"k";"l";"m";"n";"o";"p";"q";"r";"s";"t";"u";"v";"w";"x";"y";"z"},H4039)))&gt;0),"Invalid","Valid")</f>
        <v>Valid</v>
      </c>
      <c r="J4039" s="1" t="s">
        <v>27591</v>
      </c>
      <c r="K4039" s="1" t="s">
        <v>425</v>
      </c>
      <c r="L4039" s="1" t="s">
        <v>29</v>
      </c>
      <c r="M4039" s="1" t="s">
        <v>33825</v>
      </c>
      <c r="N4039" s="1" t="s">
        <v>68</v>
      </c>
      <c r="O4039" s="1" t="s">
        <v>196</v>
      </c>
      <c r="P4039" t="s">
        <v>87</v>
      </c>
      <c r="Q4039" s="1" t="s">
        <v>88</v>
      </c>
      <c r="R4039" s="1" t="s">
        <v>212</v>
      </c>
      <c r="S4039" s="1" t="s">
        <v>1324</v>
      </c>
      <c r="T4039" s="1" t="s">
        <v>27592</v>
      </c>
      <c r="U4039" s="1" t="s">
        <v>27593</v>
      </c>
      <c r="V4039" s="1" t="s">
        <v>10418</v>
      </c>
      <c r="W4039" s="1" t="s">
        <v>125</v>
      </c>
      <c r="X4039" t="str">
        <f t="shared" si="442"/>
        <v>Complete</v>
      </c>
      <c r="Y4039">
        <f>MAX(0,100-IF(G4039="Invalid",Config!$B$5,0)-IF(I4039="Invalid",Config!$B$6,0)-IF(X4039="Incomplete",Config!$B$7,0)-IF(AF4039="Yes",Config!$B$37,0))</f>
        <v>100</v>
      </c>
      <c r="Z4039" s="1">
        <f>IF(OR(TRIM(B4039)="",COUNTIF(Config!$B$15:$B$19,B4039)&gt;0),1,0)+IF(OR(TRIM(C4039)="",COUNTIF(Config!$B$15:$B$19,C4039)&gt;0),1,0)+IF(OR(TRIM(F4039)="",COUNTIF(Config!$B$15:$B$19,F4039)&gt;0),1,0)+IF(OR(TRIM(H4039)="",COUNTIF(Config!$B$15:$B$19,H4039)&gt;0),1,0)+IF(OR(TRIM(E4039)="",COUNTIF(Config!$B$15:$B$19,E4039)&gt;0),1,0)+IF(OR(TRIM(K4039)="",COUNTIF(Config!$B$15:$B$19,K4039)&gt;0),1,0)+IF(OR(TRIM(P4039)="",COUNTIF(Config!$B$15:$B$19,P4039)&gt;0),1,0)+IF(OR(TRIM(R4039)="",COUNTIF(Config!$B$15:$B$19,R4039)&gt;0),1,0)</f>
        <v>0</v>
      </c>
      <c r="AA4039" s="1" cm="1">
        <f t="array" ref="AA4039">SUMPRODUCT(LEN(H4039)-LEN(SUBSTITUTE(H4039,{"0";"1";"2";"3";"4";"5";"6";"7";"8";"9"},"")))</f>
        <v>11</v>
      </c>
      <c r="AC4039" t="str">
        <f t="shared" si="443"/>
        <v/>
      </c>
      <c r="AD4039">
        <f t="shared" si="444"/>
        <v>1</v>
      </c>
      <c r="AE4039">
        <f t="shared" si="445"/>
        <v>1</v>
      </c>
      <c r="AF4039" t="str">
        <f t="shared" si="446"/>
        <v>No</v>
      </c>
      <c r="AG4039">
        <f t="shared" ca="1" si="447"/>
        <v>308</v>
      </c>
      <c r="AH4039" t="str">
        <f ca="1">IF(OR(V4039="",AG4039=""),"Yes",IF(AG4039&gt;Config!$B$41,"Yes","No"))</f>
        <v>No</v>
      </c>
    </row>
    <row r="4040" spans="1:34" x14ac:dyDescent="0.25">
      <c r="A4040" s="1" t="s">
        <v>27594</v>
      </c>
      <c r="B4040" s="1" t="s">
        <v>1957</v>
      </c>
      <c r="C4040" s="1" t="s">
        <v>308</v>
      </c>
      <c r="D4040" s="1" t="s">
        <v>15576</v>
      </c>
      <c r="E4040" s="1" t="s">
        <v>34905</v>
      </c>
      <c r="F4040" s="1" t="s">
        <v>27595</v>
      </c>
      <c r="G4040" t="str">
        <f t="shared" si="441"/>
        <v>Invalid</v>
      </c>
      <c r="H4040" s="1" t="s">
        <v>27596</v>
      </c>
      <c r="I4040" t="str" cm="1">
        <f t="array" ref="I4040">IF(OR(TRIM(H4040)="",ISNUMBER(SEARCH("#",H4040)),AA4040&lt;Config!$B$8,SUMPRODUCT(--ISNUMBER(SEARCH({"a";"b";"c";"d";"e";"f";"g";"h";"i";"j";"k";"l";"m";"n";"o";"p";"q";"r";"s";"t";"u";"v";"w";"x";"y";"z"},H4040)))&gt;0),"Invalid","Valid")</f>
        <v>Valid</v>
      </c>
      <c r="J4040" s="1" t="s">
        <v>27597</v>
      </c>
      <c r="K4040" s="1" t="s">
        <v>147</v>
      </c>
      <c r="L4040" s="1" t="s">
        <v>102</v>
      </c>
      <c r="M4040" s="1" t="s">
        <v>517</v>
      </c>
      <c r="N4040" s="1" t="s">
        <v>211</v>
      </c>
      <c r="O4040" s="1" t="s">
        <v>196</v>
      </c>
      <c r="P4040" t="s">
        <v>344</v>
      </c>
      <c r="Q4040" s="1" t="s">
        <v>1199</v>
      </c>
      <c r="R4040" s="1" t="s">
        <v>346</v>
      </c>
      <c r="S4040" s="1" t="s">
        <v>21927</v>
      </c>
      <c r="T4040" s="1" t="s">
        <v>27598</v>
      </c>
      <c r="U4040" s="1" t="s">
        <v>1726</v>
      </c>
      <c r="V4040" s="1" t="s">
        <v>4170</v>
      </c>
      <c r="W4040" s="1" t="s">
        <v>202</v>
      </c>
      <c r="X4040" t="str">
        <f t="shared" si="442"/>
        <v>Complete</v>
      </c>
      <c r="Y4040">
        <f>MAX(0,100-IF(G4040="Invalid",Config!$B$5,0)-IF(I4040="Invalid",Config!$B$6,0)-IF(X4040="Incomplete",Config!$B$7,0)-IF(AF4040="Yes",Config!$B$37,0))</f>
        <v>70</v>
      </c>
      <c r="Z4040" s="1">
        <f>IF(OR(TRIM(B4040)="",COUNTIF(Config!$B$15:$B$19,B4040)&gt;0),1,0)+IF(OR(TRIM(C4040)="",COUNTIF(Config!$B$15:$B$19,C4040)&gt;0),1,0)+IF(OR(TRIM(F4040)="",COUNTIF(Config!$B$15:$B$19,F4040)&gt;0),1,0)+IF(OR(TRIM(H4040)="",COUNTIF(Config!$B$15:$B$19,H4040)&gt;0),1,0)+IF(OR(TRIM(E4040)="",COUNTIF(Config!$B$15:$B$19,E4040)&gt;0),1,0)+IF(OR(TRIM(K4040)="",COUNTIF(Config!$B$15:$B$19,K4040)&gt;0),1,0)+IF(OR(TRIM(P4040)="",COUNTIF(Config!$B$15:$B$19,P4040)&gt;0),1,0)+IF(OR(TRIM(R4040)="",COUNTIF(Config!$B$15:$B$19,R4040)&gt;0),1,0)</f>
        <v>0</v>
      </c>
      <c r="AA4040" s="1" cm="1">
        <f t="array" ref="AA4040">SUMPRODUCT(LEN(H4040)-LEN(SUBSTITUTE(H4040,{"0";"1";"2";"3";"4";"5";"6";"7";"8";"9"},"")))</f>
        <v>11</v>
      </c>
      <c r="AC4040" t="str">
        <f t="shared" si="443"/>
        <v>Invalid Email</v>
      </c>
      <c r="AD4040">
        <f t="shared" si="444"/>
        <v>0</v>
      </c>
      <c r="AE4040">
        <f t="shared" si="445"/>
        <v>1</v>
      </c>
      <c r="AF4040" t="str">
        <f t="shared" si="446"/>
        <v>No</v>
      </c>
      <c r="AG4040">
        <f t="shared" ca="1" si="447"/>
        <v>39</v>
      </c>
      <c r="AH4040" t="str">
        <f ca="1">IF(OR(V4040="",AG4040=""),"Yes",IF(AG4040&gt;Config!$B$41,"Yes","No"))</f>
        <v>No</v>
      </c>
    </row>
    <row r="4041" spans="1:34" x14ac:dyDescent="0.25">
      <c r="A4041" s="1" t="s">
        <v>27599</v>
      </c>
      <c r="B4041" s="1" t="s">
        <v>678</v>
      </c>
      <c r="C4041" s="1" t="s">
        <v>296</v>
      </c>
      <c r="D4041" s="1" t="s">
        <v>27600</v>
      </c>
      <c r="E4041" s="1" t="s">
        <v>34711</v>
      </c>
      <c r="F4041" s="1" t="s">
        <v>27601</v>
      </c>
      <c r="G4041" t="str">
        <f t="shared" si="441"/>
        <v>Valid</v>
      </c>
      <c r="H4041" s="1" t="s">
        <v>27602</v>
      </c>
      <c r="I4041" t="str" cm="1">
        <f t="array" ref="I4041">IF(OR(TRIM(H4041)="",ISNUMBER(SEARCH("#",H4041)),AA4041&lt;Config!$B$8,SUMPRODUCT(--ISNUMBER(SEARCH({"a";"b";"c";"d";"e";"f";"g";"h";"i";"j";"k";"l";"m";"n";"o";"p";"q";"r";"s";"t";"u";"v";"w";"x";"y";"z"},H4041)))&gt;0),"Invalid","Valid")</f>
        <v>Valid</v>
      </c>
      <c r="J4041" s="1" t="s">
        <v>27603</v>
      </c>
      <c r="K4041" s="1" t="s">
        <v>516</v>
      </c>
      <c r="L4041" s="1" t="s">
        <v>102</v>
      </c>
      <c r="M4041" s="1" t="s">
        <v>135</v>
      </c>
      <c r="N4041" s="1" t="s">
        <v>148</v>
      </c>
      <c r="O4041" s="1" t="s">
        <v>52</v>
      </c>
      <c r="P4041" t="s">
        <v>328</v>
      </c>
      <c r="Q4041" s="1" t="s">
        <v>329</v>
      </c>
      <c r="R4041" s="1" t="s">
        <v>330</v>
      </c>
      <c r="S4041" s="1" t="s">
        <v>17805</v>
      </c>
      <c r="T4041" s="1" t="s">
        <v>27604</v>
      </c>
      <c r="U4041" s="1" t="s">
        <v>5670</v>
      </c>
      <c r="V4041" s="1" t="s">
        <v>1598</v>
      </c>
      <c r="W4041" s="1" t="s">
        <v>186</v>
      </c>
      <c r="X4041" t="str">
        <f t="shared" si="442"/>
        <v>Complete</v>
      </c>
      <c r="Y4041">
        <f>MAX(0,100-IF(G4041="Invalid",Config!$B$5,0)-IF(I4041="Invalid",Config!$B$6,0)-IF(X4041="Incomplete",Config!$B$7,0)-IF(AF4041="Yes",Config!$B$37,0))</f>
        <v>100</v>
      </c>
      <c r="Z4041" s="1">
        <f>IF(OR(TRIM(B4041)="",COUNTIF(Config!$B$15:$B$19,B4041)&gt;0),1,0)+IF(OR(TRIM(C4041)="",COUNTIF(Config!$B$15:$B$19,C4041)&gt;0),1,0)+IF(OR(TRIM(F4041)="",COUNTIF(Config!$B$15:$B$19,F4041)&gt;0),1,0)+IF(OR(TRIM(H4041)="",COUNTIF(Config!$B$15:$B$19,H4041)&gt;0),1,0)+IF(OR(TRIM(E4041)="",COUNTIF(Config!$B$15:$B$19,E4041)&gt;0),1,0)+IF(OR(TRIM(K4041)="",COUNTIF(Config!$B$15:$B$19,K4041)&gt;0),1,0)+IF(OR(TRIM(P4041)="",COUNTIF(Config!$B$15:$B$19,P4041)&gt;0),1,0)+IF(OR(TRIM(R4041)="",COUNTIF(Config!$B$15:$B$19,R4041)&gt;0),1,0)</f>
        <v>0</v>
      </c>
      <c r="AA4041" s="1" cm="1">
        <f t="array" ref="AA4041">SUMPRODUCT(LEN(H4041)-LEN(SUBSTITUTE(H4041,{"0";"1";"2";"3";"4";"5";"6";"7";"8";"9"},"")))</f>
        <v>11</v>
      </c>
      <c r="AC4041" t="str">
        <f t="shared" si="443"/>
        <v/>
      </c>
      <c r="AD4041">
        <f t="shared" si="444"/>
        <v>1</v>
      </c>
      <c r="AE4041">
        <f t="shared" si="445"/>
        <v>1</v>
      </c>
      <c r="AF4041" t="str">
        <f t="shared" si="446"/>
        <v>No</v>
      </c>
      <c r="AG4041">
        <f t="shared" ca="1" si="447"/>
        <v>232</v>
      </c>
      <c r="AH4041" t="str">
        <f ca="1">IF(OR(V4041="",AG4041=""),"Yes",IF(AG4041&gt;Config!$B$41,"Yes","No"))</f>
        <v>No</v>
      </c>
    </row>
    <row r="4042" spans="1:34" x14ac:dyDescent="0.25">
      <c r="A4042" s="1" t="s">
        <v>27605</v>
      </c>
      <c r="B4042" s="1" t="s">
        <v>1339</v>
      </c>
      <c r="C4042" s="1" t="s">
        <v>956</v>
      </c>
      <c r="D4042" s="1" t="s">
        <v>27606</v>
      </c>
      <c r="E4042" s="1" t="s">
        <v>35566</v>
      </c>
      <c r="F4042" s="1" t="s">
        <v>27607</v>
      </c>
      <c r="G4042" t="str">
        <f t="shared" si="441"/>
        <v>Invalid</v>
      </c>
      <c r="H4042" s="1" t="s">
        <v>27608</v>
      </c>
      <c r="I4042" t="str" cm="1">
        <f t="array" ref="I4042">IF(OR(TRIM(H4042)="",ISNUMBER(SEARCH("#",H4042)),AA4042&lt;Config!$B$8,SUMPRODUCT(--ISNUMBER(SEARCH({"a";"b";"c";"d";"e";"f";"g";"h";"i";"j";"k";"l";"m";"n";"o";"p";"q";"r";"s";"t";"u";"v";"w";"x";"y";"z"},H4042)))&gt;0),"Invalid","Valid")</f>
        <v>Valid</v>
      </c>
      <c r="J4042" s="1" t="s">
        <v>27609</v>
      </c>
      <c r="K4042" s="1" t="s">
        <v>178</v>
      </c>
      <c r="L4042" s="1" t="s">
        <v>450</v>
      </c>
      <c r="M4042" s="1" t="s">
        <v>251</v>
      </c>
      <c r="N4042" s="1" t="s">
        <v>211</v>
      </c>
      <c r="O4042" s="1" t="s">
        <v>149</v>
      </c>
      <c r="P4042" t="s">
        <v>87</v>
      </c>
      <c r="Q4042" s="1" t="s">
        <v>438</v>
      </c>
      <c r="R4042" s="1" t="s">
        <v>559</v>
      </c>
      <c r="S4042" s="1" t="s">
        <v>14558</v>
      </c>
      <c r="T4042" s="1" t="s">
        <v>27610</v>
      </c>
      <c r="U4042" s="1" t="s">
        <v>27611</v>
      </c>
      <c r="V4042" s="1" t="s">
        <v>22110</v>
      </c>
      <c r="W4042" s="1" t="s">
        <v>202</v>
      </c>
      <c r="X4042" t="str">
        <f t="shared" si="442"/>
        <v>Complete</v>
      </c>
      <c r="Y4042">
        <f>MAX(0,100-IF(G4042="Invalid",Config!$B$5,0)-IF(I4042="Invalid",Config!$B$6,0)-IF(X4042="Incomplete",Config!$B$7,0)-IF(AF4042="Yes",Config!$B$37,0))</f>
        <v>70</v>
      </c>
      <c r="Z4042" s="1">
        <f>IF(OR(TRIM(B4042)="",COUNTIF(Config!$B$15:$B$19,B4042)&gt;0),1,0)+IF(OR(TRIM(C4042)="",COUNTIF(Config!$B$15:$B$19,C4042)&gt;0),1,0)+IF(OR(TRIM(F4042)="",COUNTIF(Config!$B$15:$B$19,F4042)&gt;0),1,0)+IF(OR(TRIM(H4042)="",COUNTIF(Config!$B$15:$B$19,H4042)&gt;0),1,0)+IF(OR(TRIM(E4042)="",COUNTIF(Config!$B$15:$B$19,E4042)&gt;0),1,0)+IF(OR(TRIM(K4042)="",COUNTIF(Config!$B$15:$B$19,K4042)&gt;0),1,0)+IF(OR(TRIM(P4042)="",COUNTIF(Config!$B$15:$B$19,P4042)&gt;0),1,0)+IF(OR(TRIM(R4042)="",COUNTIF(Config!$B$15:$B$19,R4042)&gt;0),1,0)</f>
        <v>0</v>
      </c>
      <c r="AA4042" s="1" cm="1">
        <f t="array" ref="AA4042">SUMPRODUCT(LEN(H4042)-LEN(SUBSTITUTE(H4042,{"0";"1";"2";"3";"4";"5";"6";"7";"8";"9"},"")))</f>
        <v>11</v>
      </c>
      <c r="AC4042" t="str">
        <f t="shared" si="443"/>
        <v>Invalid Email</v>
      </c>
      <c r="AD4042">
        <f t="shared" si="444"/>
        <v>0</v>
      </c>
      <c r="AE4042">
        <f t="shared" si="445"/>
        <v>1</v>
      </c>
      <c r="AF4042" t="str">
        <f t="shared" si="446"/>
        <v>No</v>
      </c>
      <c r="AG4042">
        <f t="shared" ca="1" si="447"/>
        <v>196</v>
      </c>
      <c r="AH4042" t="str">
        <f ca="1">IF(OR(V4042="",AG4042=""),"Yes",IF(AG4042&gt;Config!$B$41,"Yes","No"))</f>
        <v>No</v>
      </c>
    </row>
    <row r="4043" spans="1:34" x14ac:dyDescent="0.25">
      <c r="A4043" s="1" t="s">
        <v>27612</v>
      </c>
      <c r="B4043" s="1" t="s">
        <v>839</v>
      </c>
      <c r="C4043" s="1" t="s">
        <v>792</v>
      </c>
      <c r="D4043" s="1" t="s">
        <v>27613</v>
      </c>
      <c r="E4043" s="1" t="s">
        <v>35476</v>
      </c>
      <c r="F4043" s="1" t="s">
        <v>27614</v>
      </c>
      <c r="G4043" t="str">
        <f t="shared" si="441"/>
        <v>Valid</v>
      </c>
      <c r="H4043" s="1" t="s">
        <v>27615</v>
      </c>
      <c r="I4043" t="str" cm="1">
        <f t="array" ref="I4043">IF(OR(TRIM(H4043)="",ISNUMBER(SEARCH("#",H4043)),AA4043&lt;Config!$B$8,SUMPRODUCT(--ISNUMBER(SEARCH({"a";"b";"c";"d";"e";"f";"g";"h";"i";"j";"k";"l";"m";"n";"o";"p";"q";"r";"s";"t";"u";"v";"w";"x";"y";"z"},H4043)))&gt;0),"Invalid","Valid")</f>
        <v>Valid</v>
      </c>
      <c r="J4043" s="1" t="s">
        <v>27616</v>
      </c>
      <c r="K4043" s="1" t="s">
        <v>147</v>
      </c>
      <c r="L4043" s="1" t="s">
        <v>179</v>
      </c>
      <c r="M4043" s="1" t="s">
        <v>30</v>
      </c>
      <c r="N4043" s="1" t="s">
        <v>33819</v>
      </c>
      <c r="O4043" s="1" t="s">
        <v>180</v>
      </c>
      <c r="P4043" t="s">
        <v>314</v>
      </c>
      <c r="Q4043" s="1" t="s">
        <v>663</v>
      </c>
      <c r="R4043" s="1" t="s">
        <v>315</v>
      </c>
      <c r="S4043" s="1" t="s">
        <v>27617</v>
      </c>
      <c r="T4043" s="1" t="s">
        <v>27618</v>
      </c>
      <c r="U4043" s="1" t="s">
        <v>698</v>
      </c>
      <c r="V4043" s="1" t="s">
        <v>5193</v>
      </c>
      <c r="W4043" s="1" t="s">
        <v>125</v>
      </c>
      <c r="X4043" t="str">
        <f t="shared" si="442"/>
        <v>Complete</v>
      </c>
      <c r="Y4043">
        <f>MAX(0,100-IF(G4043="Invalid",Config!$B$5,0)-IF(I4043="Invalid",Config!$B$6,0)-IF(X4043="Incomplete",Config!$B$7,0)-IF(AF4043="Yes",Config!$B$37,0))</f>
        <v>100</v>
      </c>
      <c r="Z4043" s="1">
        <f>IF(OR(TRIM(B4043)="",COUNTIF(Config!$B$15:$B$19,B4043)&gt;0),1,0)+IF(OR(TRIM(C4043)="",COUNTIF(Config!$B$15:$B$19,C4043)&gt;0),1,0)+IF(OR(TRIM(F4043)="",COUNTIF(Config!$B$15:$B$19,F4043)&gt;0),1,0)+IF(OR(TRIM(H4043)="",COUNTIF(Config!$B$15:$B$19,H4043)&gt;0),1,0)+IF(OR(TRIM(E4043)="",COUNTIF(Config!$B$15:$B$19,E4043)&gt;0),1,0)+IF(OR(TRIM(K4043)="",COUNTIF(Config!$B$15:$B$19,K4043)&gt;0),1,0)+IF(OR(TRIM(P4043)="",COUNTIF(Config!$B$15:$B$19,P4043)&gt;0),1,0)+IF(OR(TRIM(R4043)="",COUNTIF(Config!$B$15:$B$19,R4043)&gt;0),1,0)</f>
        <v>0</v>
      </c>
      <c r="AA4043" s="1" cm="1">
        <f t="array" ref="AA4043">SUMPRODUCT(LEN(H4043)-LEN(SUBSTITUTE(H4043,{"0";"1";"2";"3";"4";"5";"6";"7";"8";"9"},"")))</f>
        <v>12</v>
      </c>
      <c r="AC4043" t="str">
        <f t="shared" si="443"/>
        <v/>
      </c>
      <c r="AD4043">
        <f t="shared" si="444"/>
        <v>1</v>
      </c>
      <c r="AE4043">
        <f t="shared" si="445"/>
        <v>1</v>
      </c>
      <c r="AF4043" t="str">
        <f t="shared" si="446"/>
        <v>No</v>
      </c>
      <c r="AG4043">
        <f t="shared" ca="1" si="447"/>
        <v>192</v>
      </c>
      <c r="AH4043" t="str">
        <f ca="1">IF(OR(V4043="",AG4043=""),"Yes",IF(AG4043&gt;Config!$B$41,"Yes","No"))</f>
        <v>No</v>
      </c>
    </row>
    <row r="4044" spans="1:34" x14ac:dyDescent="0.25">
      <c r="A4044" s="1" t="s">
        <v>27619</v>
      </c>
      <c r="B4044" s="1" t="s">
        <v>2408</v>
      </c>
      <c r="C4044" s="1" t="s">
        <v>353</v>
      </c>
      <c r="D4044" s="1" t="s">
        <v>27620</v>
      </c>
      <c r="E4044" s="1" t="s">
        <v>34603</v>
      </c>
      <c r="F4044" s="1" t="s">
        <v>27621</v>
      </c>
      <c r="G4044" t="str">
        <f t="shared" si="441"/>
        <v>Valid</v>
      </c>
      <c r="H4044" s="1" t="s">
        <v>27622</v>
      </c>
      <c r="I4044" t="str" cm="1">
        <f t="array" ref="I4044">IF(OR(TRIM(H4044)="",ISNUMBER(SEARCH("#",H4044)),AA4044&lt;Config!$B$8,SUMPRODUCT(--ISNUMBER(SEARCH({"a";"b";"c";"d";"e";"f";"g";"h";"i";"j";"k";"l";"m";"n";"o";"p";"q";"r";"s";"t";"u";"v";"w";"x";"y";"z"},H4044)))&gt;0),"Invalid","Valid")</f>
        <v>Valid</v>
      </c>
      <c r="J4044" s="1" t="s">
        <v>27623</v>
      </c>
      <c r="K4044" s="1" t="s">
        <v>28</v>
      </c>
      <c r="L4044" s="1" t="s">
        <v>179</v>
      </c>
      <c r="M4044" s="1" t="s">
        <v>343</v>
      </c>
      <c r="N4044" s="1" t="s">
        <v>437</v>
      </c>
      <c r="O4044" s="1" t="s">
        <v>149</v>
      </c>
      <c r="P4044" t="s">
        <v>344</v>
      </c>
      <c r="Q4044" s="1" t="s">
        <v>1199</v>
      </c>
      <c r="R4044" s="1" t="s">
        <v>1200</v>
      </c>
      <c r="S4044" s="1" t="s">
        <v>9842</v>
      </c>
      <c r="T4044" s="1" t="s">
        <v>27624</v>
      </c>
      <c r="U4044" s="1" t="s">
        <v>11904</v>
      </c>
      <c r="V4044" s="1" t="s">
        <v>9333</v>
      </c>
      <c r="W4044" s="1" t="s">
        <v>141</v>
      </c>
      <c r="X4044" t="str">
        <f t="shared" si="442"/>
        <v>Complete</v>
      </c>
      <c r="Y4044">
        <f>MAX(0,100-IF(G4044="Invalid",Config!$B$5,0)-IF(I4044="Invalid",Config!$B$6,0)-IF(X4044="Incomplete",Config!$B$7,0)-IF(AF4044="Yes",Config!$B$37,0))</f>
        <v>100</v>
      </c>
      <c r="Z4044" s="1">
        <f>IF(OR(TRIM(B4044)="",COUNTIF(Config!$B$15:$B$19,B4044)&gt;0),1,0)+IF(OR(TRIM(C4044)="",COUNTIF(Config!$B$15:$B$19,C4044)&gt;0),1,0)+IF(OR(TRIM(F4044)="",COUNTIF(Config!$B$15:$B$19,F4044)&gt;0),1,0)+IF(OR(TRIM(H4044)="",COUNTIF(Config!$B$15:$B$19,H4044)&gt;0),1,0)+IF(OR(TRIM(E4044)="",COUNTIF(Config!$B$15:$B$19,E4044)&gt;0),1,0)+IF(OR(TRIM(K4044)="",COUNTIF(Config!$B$15:$B$19,K4044)&gt;0),1,0)+IF(OR(TRIM(P4044)="",COUNTIF(Config!$B$15:$B$19,P4044)&gt;0),1,0)+IF(OR(TRIM(R4044)="",COUNTIF(Config!$B$15:$B$19,R4044)&gt;0),1,0)</f>
        <v>0</v>
      </c>
      <c r="AA4044" s="1" cm="1">
        <f t="array" ref="AA4044">SUMPRODUCT(LEN(H4044)-LEN(SUBSTITUTE(H4044,{"0";"1";"2";"3";"4";"5";"6";"7";"8";"9"},"")))</f>
        <v>11</v>
      </c>
      <c r="AC4044" t="str">
        <f t="shared" si="443"/>
        <v/>
      </c>
      <c r="AD4044">
        <f t="shared" si="444"/>
        <v>1</v>
      </c>
      <c r="AE4044">
        <f t="shared" si="445"/>
        <v>1</v>
      </c>
      <c r="AF4044" t="str">
        <f t="shared" si="446"/>
        <v>No</v>
      </c>
      <c r="AG4044">
        <f t="shared" ca="1" si="447"/>
        <v>104</v>
      </c>
      <c r="AH4044" t="str">
        <f ca="1">IF(OR(V4044="",AG4044=""),"Yes",IF(AG4044&gt;Config!$B$41,"Yes","No"))</f>
        <v>No</v>
      </c>
    </row>
    <row r="4045" spans="1:34" x14ac:dyDescent="0.25">
      <c r="A4045" s="1" t="s">
        <v>27625</v>
      </c>
      <c r="B4045" s="1" t="s">
        <v>3522</v>
      </c>
      <c r="C4045" s="1" t="s">
        <v>1007</v>
      </c>
      <c r="D4045" s="1" t="s">
        <v>18557</v>
      </c>
      <c r="E4045" s="1" t="s">
        <v>33824</v>
      </c>
      <c r="F4045" s="1" t="s">
        <v>18558</v>
      </c>
      <c r="G4045" t="str">
        <f t="shared" si="441"/>
        <v>Valid</v>
      </c>
      <c r="H4045" s="1" t="s">
        <v>27626</v>
      </c>
      <c r="I4045" t="str" cm="1">
        <f t="array" ref="I4045">IF(OR(TRIM(H4045)="",ISNUMBER(SEARCH("#",H4045)),AA4045&lt;Config!$B$8,SUMPRODUCT(--ISNUMBER(SEARCH({"a";"b";"c";"d";"e";"f";"g";"h";"i";"j";"k";"l";"m";"n";"o";"p";"q";"r";"s";"t";"u";"v";"w";"x";"y";"z"},H4045)))&gt;0),"Invalid","Valid")</f>
        <v>Valid</v>
      </c>
      <c r="J4045" s="1" t="s">
        <v>18559</v>
      </c>
      <c r="K4045" s="1" t="s">
        <v>504</v>
      </c>
      <c r="L4045" s="1" t="s">
        <v>49</v>
      </c>
      <c r="M4045" s="1" t="s">
        <v>235</v>
      </c>
      <c r="N4045" s="1" t="s">
        <v>713</v>
      </c>
      <c r="O4045" s="1" t="s">
        <v>69</v>
      </c>
      <c r="P4045" t="s">
        <v>314</v>
      </c>
      <c r="Q4045" s="1" t="s">
        <v>315</v>
      </c>
      <c r="R4045" s="1" t="s">
        <v>663</v>
      </c>
      <c r="S4045" s="1" t="s">
        <v>18560</v>
      </c>
      <c r="T4045" s="1" t="s">
        <v>18561</v>
      </c>
      <c r="U4045" s="1" t="s">
        <v>18562</v>
      </c>
      <c r="V4045" s="1" t="s">
        <v>140</v>
      </c>
      <c r="W4045" s="1" t="s">
        <v>60</v>
      </c>
      <c r="X4045" t="str">
        <f t="shared" si="442"/>
        <v>Complete</v>
      </c>
      <c r="Y4045">
        <f>MAX(0,100-IF(G4045="Invalid",Config!$B$5,0)-IF(I4045="Invalid",Config!$B$6,0)-IF(X4045="Incomplete",Config!$B$7,0)-IF(AF4045="Yes",Config!$B$37,0))</f>
        <v>75</v>
      </c>
      <c r="Z4045" s="1">
        <f>IF(OR(TRIM(B4045)="",COUNTIF(Config!$B$15:$B$19,B4045)&gt;0),1,0)+IF(OR(TRIM(C4045)="",COUNTIF(Config!$B$15:$B$19,C4045)&gt;0),1,0)+IF(OR(TRIM(F4045)="",COUNTIF(Config!$B$15:$B$19,F4045)&gt;0),1,0)+IF(OR(TRIM(H4045)="",COUNTIF(Config!$B$15:$B$19,H4045)&gt;0),1,0)+IF(OR(TRIM(E4045)="",COUNTIF(Config!$B$15:$B$19,E4045)&gt;0),1,0)+IF(OR(TRIM(K4045)="",COUNTIF(Config!$B$15:$B$19,K4045)&gt;0),1,0)+IF(OR(TRIM(P4045)="",COUNTIF(Config!$B$15:$B$19,P4045)&gt;0),1,0)+IF(OR(TRIM(R4045)="",COUNTIF(Config!$B$15:$B$19,R4045)&gt;0),1,0)</f>
        <v>0</v>
      </c>
      <c r="AA4045" s="1" cm="1">
        <f t="array" ref="AA4045">SUMPRODUCT(LEN(H4045)-LEN(SUBSTITUTE(H4045,{"0";"1";"2";"3";"4";"5";"6";"7";"8";"9"},"")))</f>
        <v>12</v>
      </c>
      <c r="AC4045" t="str">
        <f t="shared" si="443"/>
        <v>Potential Duplicate</v>
      </c>
      <c r="AD4045">
        <f t="shared" si="444"/>
        <v>2</v>
      </c>
      <c r="AE4045">
        <f t="shared" si="445"/>
        <v>1</v>
      </c>
      <c r="AF4045" t="str">
        <f t="shared" si="446"/>
        <v>Yes</v>
      </c>
      <c r="AG4045">
        <f t="shared" ca="1" si="447"/>
        <v>37</v>
      </c>
      <c r="AH4045" t="str">
        <f ca="1">IF(OR(V4045="",AG4045=""),"Yes",IF(AG4045&gt;Config!$B$41,"Yes","No"))</f>
        <v>No</v>
      </c>
    </row>
    <row r="4046" spans="1:34" x14ac:dyDescent="0.25">
      <c r="A4046" s="1" t="s">
        <v>27627</v>
      </c>
      <c r="B4046" s="1" t="s">
        <v>2778</v>
      </c>
      <c r="C4046" s="1" t="s">
        <v>489</v>
      </c>
      <c r="D4046" s="1" t="s">
        <v>27628</v>
      </c>
      <c r="E4046" s="1" t="s">
        <v>33824</v>
      </c>
      <c r="F4046" s="1" t="s">
        <v>27629</v>
      </c>
      <c r="G4046" t="str">
        <f t="shared" si="441"/>
        <v>Valid</v>
      </c>
      <c r="H4046" s="1" t="s">
        <v>27630</v>
      </c>
      <c r="I4046" t="str" cm="1">
        <f t="array" ref="I4046">IF(OR(TRIM(H4046)="",ISNUMBER(SEARCH("#",H4046)),AA4046&lt;Config!$B$8,SUMPRODUCT(--ISNUMBER(SEARCH({"a";"b";"c";"d";"e";"f";"g";"h";"i";"j";"k";"l";"m";"n";"o";"p";"q";"r";"s";"t";"u";"v";"w";"x";"y";"z"},H4046)))&gt;0),"Invalid","Valid")</f>
        <v>Valid</v>
      </c>
      <c r="J4046" s="1" t="s">
        <v>27631</v>
      </c>
      <c r="K4046" s="1" t="s">
        <v>133</v>
      </c>
      <c r="L4046" s="1" t="s">
        <v>450</v>
      </c>
      <c r="M4046" s="1" t="s">
        <v>343</v>
      </c>
      <c r="N4046" s="1" t="s">
        <v>51</v>
      </c>
      <c r="O4046" s="1" t="s">
        <v>196</v>
      </c>
      <c r="P4046" t="s">
        <v>33</v>
      </c>
      <c r="Q4046" s="1" t="s">
        <v>1664</v>
      </c>
      <c r="R4046" s="1" t="s">
        <v>120</v>
      </c>
      <c r="S4046" s="1" t="s">
        <v>27632</v>
      </c>
      <c r="T4046" s="1" t="s">
        <v>27633</v>
      </c>
      <c r="U4046" s="1" t="s">
        <v>10051</v>
      </c>
      <c r="V4046" s="1" t="s">
        <v>27634</v>
      </c>
      <c r="W4046" s="1" t="s">
        <v>75</v>
      </c>
      <c r="X4046" t="str">
        <f t="shared" si="442"/>
        <v>Complete</v>
      </c>
      <c r="Y4046">
        <f>MAX(0,100-IF(G4046="Invalid",Config!$B$5,0)-IF(I4046="Invalid",Config!$B$6,0)-IF(X4046="Incomplete",Config!$B$7,0)-IF(AF4046="Yes",Config!$B$37,0))</f>
        <v>100</v>
      </c>
      <c r="Z4046" s="1">
        <f>IF(OR(TRIM(B4046)="",COUNTIF(Config!$B$15:$B$19,B4046)&gt;0),1,0)+IF(OR(TRIM(C4046)="",COUNTIF(Config!$B$15:$B$19,C4046)&gt;0),1,0)+IF(OR(TRIM(F4046)="",COUNTIF(Config!$B$15:$B$19,F4046)&gt;0),1,0)+IF(OR(TRIM(H4046)="",COUNTIF(Config!$B$15:$B$19,H4046)&gt;0),1,0)+IF(OR(TRIM(E4046)="",COUNTIF(Config!$B$15:$B$19,E4046)&gt;0),1,0)+IF(OR(TRIM(K4046)="",COUNTIF(Config!$B$15:$B$19,K4046)&gt;0),1,0)+IF(OR(TRIM(P4046)="",COUNTIF(Config!$B$15:$B$19,P4046)&gt;0),1,0)+IF(OR(TRIM(R4046)="",COUNTIF(Config!$B$15:$B$19,R4046)&gt;0),1,0)</f>
        <v>0</v>
      </c>
      <c r="AA4046" s="1" cm="1">
        <f t="array" ref="AA4046">SUMPRODUCT(LEN(H4046)-LEN(SUBSTITUTE(H4046,{"0";"1";"2";"3";"4";"5";"6";"7";"8";"9"},"")))</f>
        <v>10</v>
      </c>
      <c r="AC4046" t="str">
        <f t="shared" si="443"/>
        <v/>
      </c>
      <c r="AD4046">
        <f t="shared" si="444"/>
        <v>1</v>
      </c>
      <c r="AE4046">
        <f t="shared" si="445"/>
        <v>1</v>
      </c>
      <c r="AF4046" t="str">
        <f t="shared" si="446"/>
        <v>No</v>
      </c>
      <c r="AG4046">
        <f t="shared" ca="1" si="447"/>
        <v>608</v>
      </c>
      <c r="AH4046" t="str">
        <f ca="1">IF(OR(V4046="",AG4046=""),"Yes",IF(AG4046&gt;Config!$B$41,"Yes","No"))</f>
        <v>Yes</v>
      </c>
    </row>
    <row r="4047" spans="1:34" x14ac:dyDescent="0.25">
      <c r="A4047" s="1" t="s">
        <v>27635</v>
      </c>
      <c r="B4047" s="1" t="s">
        <v>244</v>
      </c>
      <c r="C4047" s="1" t="s">
        <v>566</v>
      </c>
      <c r="D4047" s="1" t="s">
        <v>27636</v>
      </c>
      <c r="E4047" s="1" t="s">
        <v>33820</v>
      </c>
      <c r="F4047" s="1" t="s">
        <v>35567</v>
      </c>
      <c r="G4047" t="str">
        <f t="shared" si="441"/>
        <v>Valid</v>
      </c>
      <c r="H4047" s="1" t="s">
        <v>27637</v>
      </c>
      <c r="I4047" t="str" cm="1">
        <f t="array" ref="I4047">IF(OR(TRIM(H4047)="",ISNUMBER(SEARCH("#",H4047)),AA4047&lt;Config!$B$8,SUMPRODUCT(--ISNUMBER(SEARCH({"a";"b";"c";"d";"e";"f";"g";"h";"i";"j";"k";"l";"m";"n";"o";"p";"q";"r";"s";"t";"u";"v";"w";"x";"y";"z"},H4047)))&gt;0),"Invalid","Valid")</f>
        <v>Valid</v>
      </c>
      <c r="J4047" s="1" t="s">
        <v>27638</v>
      </c>
      <c r="K4047" s="1" t="s">
        <v>195</v>
      </c>
      <c r="L4047" s="1" t="s">
        <v>67</v>
      </c>
      <c r="M4047" s="1" t="s">
        <v>343</v>
      </c>
      <c r="N4047" s="1" t="s">
        <v>33819</v>
      </c>
      <c r="O4047" s="1" t="s">
        <v>149</v>
      </c>
      <c r="P4047" t="s">
        <v>104</v>
      </c>
      <c r="Q4047" s="1" t="s">
        <v>302</v>
      </c>
      <c r="R4047" s="1" t="s">
        <v>105</v>
      </c>
      <c r="S4047" s="1" t="s">
        <v>12869</v>
      </c>
      <c r="T4047" s="1" t="s">
        <v>27639</v>
      </c>
      <c r="U4047" s="1" t="s">
        <v>11878</v>
      </c>
      <c r="V4047" s="1" t="s">
        <v>25428</v>
      </c>
      <c r="W4047" s="1" t="s">
        <v>293</v>
      </c>
      <c r="X4047" t="str">
        <f t="shared" si="442"/>
        <v>Complete</v>
      </c>
      <c r="Y4047">
        <f>MAX(0,100-IF(G4047="Invalid",Config!$B$5,0)-IF(I4047="Invalid",Config!$B$6,0)-IF(X4047="Incomplete",Config!$B$7,0)-IF(AF4047="Yes",Config!$B$37,0))</f>
        <v>100</v>
      </c>
      <c r="Z4047" s="1">
        <f>IF(OR(TRIM(B4047)="",COUNTIF(Config!$B$15:$B$19,B4047)&gt;0),1,0)+IF(OR(TRIM(C4047)="",COUNTIF(Config!$B$15:$B$19,C4047)&gt;0),1,0)+IF(OR(TRIM(F4047)="",COUNTIF(Config!$B$15:$B$19,F4047)&gt;0),1,0)+IF(OR(TRIM(H4047)="",COUNTIF(Config!$B$15:$B$19,H4047)&gt;0),1,0)+IF(OR(TRIM(E4047)="",COUNTIF(Config!$B$15:$B$19,E4047)&gt;0),1,0)+IF(OR(TRIM(K4047)="",COUNTIF(Config!$B$15:$B$19,K4047)&gt;0),1,0)+IF(OR(TRIM(P4047)="",COUNTIF(Config!$B$15:$B$19,P4047)&gt;0),1,0)+IF(OR(TRIM(R4047)="",COUNTIF(Config!$B$15:$B$19,R4047)&gt;0),1,0)</f>
        <v>0</v>
      </c>
      <c r="AA4047" s="1" cm="1">
        <f t="array" ref="AA4047">SUMPRODUCT(LEN(H4047)-LEN(SUBSTITUTE(H4047,{"0";"1";"2";"3";"4";"5";"6";"7";"8";"9"},"")))</f>
        <v>11</v>
      </c>
      <c r="AC4047" t="str">
        <f t="shared" si="443"/>
        <v/>
      </c>
      <c r="AD4047">
        <f t="shared" si="444"/>
        <v>1</v>
      </c>
      <c r="AE4047">
        <f t="shared" si="445"/>
        <v>1</v>
      </c>
      <c r="AF4047" t="str">
        <f t="shared" si="446"/>
        <v>No</v>
      </c>
      <c r="AG4047">
        <f t="shared" ca="1" si="447"/>
        <v>121</v>
      </c>
      <c r="AH4047" t="str">
        <f ca="1">IF(OR(V4047="",AG4047=""),"Yes",IF(AG4047&gt;Config!$B$41,"Yes","No"))</f>
        <v>No</v>
      </c>
    </row>
    <row r="4048" spans="1:34" x14ac:dyDescent="0.25">
      <c r="A4048" s="1" t="s">
        <v>27640</v>
      </c>
      <c r="B4048" s="1" t="s">
        <v>650</v>
      </c>
      <c r="C4048" s="1" t="s">
        <v>189</v>
      </c>
      <c r="D4048" s="1" t="s">
        <v>27641</v>
      </c>
      <c r="E4048" s="1" t="s">
        <v>578</v>
      </c>
      <c r="F4048" s="1" t="s">
        <v>27642</v>
      </c>
      <c r="G4048" t="str">
        <f t="shared" si="441"/>
        <v>Valid</v>
      </c>
      <c r="H4048" s="1" t="s">
        <v>27643</v>
      </c>
      <c r="I4048" t="str" cm="1">
        <f t="array" ref="I4048">IF(OR(TRIM(H4048)="",ISNUMBER(SEARCH("#",H4048)),AA4048&lt;Config!$B$8,SUMPRODUCT(--ISNUMBER(SEARCH({"a";"b";"c";"d";"e";"f";"g";"h";"i";"j";"k";"l";"m";"n";"o";"p";"q";"r";"s";"t";"u";"v";"w";"x";"y";"z"},H4048)))&gt;0),"Invalid","Valid")</f>
        <v>Valid</v>
      </c>
      <c r="J4048" s="1" t="s">
        <v>27644</v>
      </c>
      <c r="K4048" s="1" t="s">
        <v>178</v>
      </c>
      <c r="L4048" s="1" t="s">
        <v>49</v>
      </c>
      <c r="M4048" s="1" t="s">
        <v>118</v>
      </c>
      <c r="N4048" s="1" t="s">
        <v>437</v>
      </c>
      <c r="O4048" s="1" t="s">
        <v>180</v>
      </c>
      <c r="P4048" t="s">
        <v>328</v>
      </c>
      <c r="Q4048" s="1" t="s">
        <v>1046</v>
      </c>
      <c r="R4048" s="1" t="s">
        <v>392</v>
      </c>
      <c r="S4048" s="1" t="s">
        <v>27645</v>
      </c>
      <c r="T4048" s="1" t="s">
        <v>27646</v>
      </c>
      <c r="U4048" s="1" t="s">
        <v>9736</v>
      </c>
      <c r="V4048" s="1" t="s">
        <v>1701</v>
      </c>
      <c r="W4048" s="1" t="s">
        <v>141</v>
      </c>
      <c r="X4048" t="str">
        <f t="shared" si="442"/>
        <v>Complete</v>
      </c>
      <c r="Y4048">
        <f>MAX(0,100-IF(G4048="Invalid",Config!$B$5,0)-IF(I4048="Invalid",Config!$B$6,0)-IF(X4048="Incomplete",Config!$B$7,0)-IF(AF4048="Yes",Config!$B$37,0))</f>
        <v>100</v>
      </c>
      <c r="Z4048" s="1">
        <f>IF(OR(TRIM(B4048)="",COUNTIF(Config!$B$15:$B$19,B4048)&gt;0),1,0)+IF(OR(TRIM(C4048)="",COUNTIF(Config!$B$15:$B$19,C4048)&gt;0),1,0)+IF(OR(TRIM(F4048)="",COUNTIF(Config!$B$15:$B$19,F4048)&gt;0),1,0)+IF(OR(TRIM(H4048)="",COUNTIF(Config!$B$15:$B$19,H4048)&gt;0),1,0)+IF(OR(TRIM(E4048)="",COUNTIF(Config!$B$15:$B$19,E4048)&gt;0),1,0)+IF(OR(TRIM(K4048)="",COUNTIF(Config!$B$15:$B$19,K4048)&gt;0),1,0)+IF(OR(TRIM(P4048)="",COUNTIF(Config!$B$15:$B$19,P4048)&gt;0),1,0)+IF(OR(TRIM(R4048)="",COUNTIF(Config!$B$15:$B$19,R4048)&gt;0),1,0)</f>
        <v>0</v>
      </c>
      <c r="AA4048" s="1" cm="1">
        <f t="array" ref="AA4048">SUMPRODUCT(LEN(H4048)-LEN(SUBSTITUTE(H4048,{"0";"1";"2";"3";"4";"5";"6";"7";"8";"9"},"")))</f>
        <v>11</v>
      </c>
      <c r="AC4048" t="str">
        <f t="shared" si="443"/>
        <v/>
      </c>
      <c r="AD4048">
        <f t="shared" si="444"/>
        <v>1</v>
      </c>
      <c r="AE4048">
        <f t="shared" si="445"/>
        <v>1</v>
      </c>
      <c r="AF4048" t="str">
        <f t="shared" si="446"/>
        <v>No</v>
      </c>
      <c r="AG4048">
        <f t="shared" ca="1" si="447"/>
        <v>175</v>
      </c>
      <c r="AH4048" t="str">
        <f ca="1">IF(OR(V4048="",AG4048=""),"Yes",IF(AG4048&gt;Config!$B$41,"Yes","No"))</f>
        <v>No</v>
      </c>
    </row>
    <row r="4049" spans="1:34" x14ac:dyDescent="0.25">
      <c r="A4049" s="1" t="s">
        <v>27647</v>
      </c>
      <c r="B4049" s="1" t="s">
        <v>42</v>
      </c>
      <c r="C4049" s="1" t="s">
        <v>173</v>
      </c>
      <c r="D4049" s="1" t="s">
        <v>27648</v>
      </c>
      <c r="E4049" s="1" t="s">
        <v>34000</v>
      </c>
      <c r="F4049" s="1" t="s">
        <v>27649</v>
      </c>
      <c r="G4049" t="str">
        <f t="shared" si="441"/>
        <v>Valid</v>
      </c>
      <c r="H4049" s="1" t="s">
        <v>27650</v>
      </c>
      <c r="I4049" t="str" cm="1">
        <f t="array" ref="I4049">IF(OR(TRIM(H4049)="",ISNUMBER(SEARCH("#",H4049)),AA4049&lt;Config!$B$8,SUMPRODUCT(--ISNUMBER(SEARCH({"a";"b";"c";"d";"e";"f";"g";"h";"i";"j";"k";"l";"m";"n";"o";"p";"q";"r";"s";"t";"u";"v";"w";"x";"y";"z"},H4049)))&gt;0),"Invalid","Valid")</f>
        <v>Valid</v>
      </c>
      <c r="J4049" s="1" t="s">
        <v>27651</v>
      </c>
      <c r="K4049" s="1" t="s">
        <v>625</v>
      </c>
      <c r="L4049" s="1" t="s">
        <v>29</v>
      </c>
      <c r="M4049" s="1" t="s">
        <v>85</v>
      </c>
      <c r="N4049" s="1" t="s">
        <v>252</v>
      </c>
      <c r="O4049" s="1" t="s">
        <v>69</v>
      </c>
      <c r="P4049" t="s">
        <v>53</v>
      </c>
      <c r="Q4049" s="1" t="s">
        <v>181</v>
      </c>
      <c r="R4049" s="1" t="s">
        <v>198</v>
      </c>
      <c r="S4049" s="1" t="s">
        <v>22621</v>
      </c>
      <c r="T4049" s="1" t="s">
        <v>27652</v>
      </c>
      <c r="U4049" s="1" t="s">
        <v>936</v>
      </c>
      <c r="V4049" s="1" t="s">
        <v>140</v>
      </c>
      <c r="W4049" s="1" t="s">
        <v>384</v>
      </c>
      <c r="X4049" t="str">
        <f t="shared" si="442"/>
        <v>Complete</v>
      </c>
      <c r="Y4049">
        <f>MAX(0,100-IF(G4049="Invalid",Config!$B$5,0)-IF(I4049="Invalid",Config!$B$6,0)-IF(X4049="Incomplete",Config!$B$7,0)-IF(AF4049="Yes",Config!$B$37,0))</f>
        <v>100</v>
      </c>
      <c r="Z4049" s="1">
        <f>IF(OR(TRIM(B4049)="",COUNTIF(Config!$B$15:$B$19,B4049)&gt;0),1,0)+IF(OR(TRIM(C4049)="",COUNTIF(Config!$B$15:$B$19,C4049)&gt;0),1,0)+IF(OR(TRIM(F4049)="",COUNTIF(Config!$B$15:$B$19,F4049)&gt;0),1,0)+IF(OR(TRIM(H4049)="",COUNTIF(Config!$B$15:$B$19,H4049)&gt;0),1,0)+IF(OR(TRIM(E4049)="",COUNTIF(Config!$B$15:$B$19,E4049)&gt;0),1,0)+IF(OR(TRIM(K4049)="",COUNTIF(Config!$B$15:$B$19,K4049)&gt;0),1,0)+IF(OR(TRIM(P4049)="",COUNTIF(Config!$B$15:$B$19,P4049)&gt;0),1,0)+IF(OR(TRIM(R4049)="",COUNTIF(Config!$B$15:$B$19,R4049)&gt;0),1,0)</f>
        <v>0</v>
      </c>
      <c r="AA4049" s="1" cm="1">
        <f t="array" ref="AA4049">SUMPRODUCT(LEN(H4049)-LEN(SUBSTITUTE(H4049,{"0";"1";"2";"3";"4";"5";"6";"7";"8";"9"},"")))</f>
        <v>12</v>
      </c>
      <c r="AC4049" t="str">
        <f t="shared" si="443"/>
        <v/>
      </c>
      <c r="AD4049">
        <f t="shared" si="444"/>
        <v>1</v>
      </c>
      <c r="AE4049">
        <f t="shared" si="445"/>
        <v>1</v>
      </c>
      <c r="AF4049" t="str">
        <f t="shared" si="446"/>
        <v>No</v>
      </c>
      <c r="AG4049">
        <f t="shared" ca="1" si="447"/>
        <v>37</v>
      </c>
      <c r="AH4049" t="str">
        <f ca="1">IF(OR(V4049="",AG4049=""),"Yes",IF(AG4049&gt;Config!$B$41,"Yes","No"))</f>
        <v>No</v>
      </c>
    </row>
    <row r="4050" spans="1:34" x14ac:dyDescent="0.25">
      <c r="A4050" s="1" t="s">
        <v>27653</v>
      </c>
      <c r="B4050" s="1" t="s">
        <v>1257</v>
      </c>
      <c r="C4050" s="1" t="s">
        <v>524</v>
      </c>
      <c r="D4050" s="1" t="s">
        <v>11329</v>
      </c>
      <c r="E4050" s="1" t="s">
        <v>35023</v>
      </c>
      <c r="F4050" s="1" t="s">
        <v>27654</v>
      </c>
      <c r="G4050" t="str">
        <f t="shared" si="441"/>
        <v>Valid</v>
      </c>
      <c r="H4050" s="1" t="s">
        <v>27655</v>
      </c>
      <c r="I4050" t="str" cm="1">
        <f t="array" ref="I4050">IF(OR(TRIM(H4050)="",ISNUMBER(SEARCH("#",H4050)),AA4050&lt;Config!$B$8,SUMPRODUCT(--ISNUMBER(SEARCH({"a";"b";"c";"d";"e";"f";"g";"h";"i";"j";"k";"l";"m";"n";"o";"p";"q";"r";"s";"t";"u";"v";"w";"x";"y";"z"},H4050)))&gt;0),"Invalid","Valid")</f>
        <v>Valid</v>
      </c>
      <c r="J4050" s="1" t="s">
        <v>27656</v>
      </c>
      <c r="K4050" s="1" t="s">
        <v>287</v>
      </c>
      <c r="L4050" s="1" t="s">
        <v>450</v>
      </c>
      <c r="M4050" s="1" t="s">
        <v>135</v>
      </c>
      <c r="N4050" s="1" t="s">
        <v>148</v>
      </c>
      <c r="O4050" s="1" t="s">
        <v>52</v>
      </c>
      <c r="P4050" t="s">
        <v>236</v>
      </c>
      <c r="Q4050" s="1" t="s">
        <v>238</v>
      </c>
      <c r="R4050" s="1" t="s">
        <v>253</v>
      </c>
      <c r="S4050" s="1" t="s">
        <v>27657</v>
      </c>
      <c r="T4050" s="1" t="s">
        <v>27658</v>
      </c>
      <c r="U4050" s="1" t="s">
        <v>10257</v>
      </c>
      <c r="V4050" s="1" t="s">
        <v>648</v>
      </c>
      <c r="W4050" s="1" t="s">
        <v>125</v>
      </c>
      <c r="X4050" t="str">
        <f t="shared" si="442"/>
        <v>Complete</v>
      </c>
      <c r="Y4050">
        <f>MAX(0,100-IF(G4050="Invalid",Config!$B$5,0)-IF(I4050="Invalid",Config!$B$6,0)-IF(X4050="Incomplete",Config!$B$7,0)-IF(AF4050="Yes",Config!$B$37,0))</f>
        <v>100</v>
      </c>
      <c r="Z4050" s="1">
        <f>IF(OR(TRIM(B4050)="",COUNTIF(Config!$B$15:$B$19,B4050)&gt;0),1,0)+IF(OR(TRIM(C4050)="",COUNTIF(Config!$B$15:$B$19,C4050)&gt;0),1,0)+IF(OR(TRIM(F4050)="",COUNTIF(Config!$B$15:$B$19,F4050)&gt;0),1,0)+IF(OR(TRIM(H4050)="",COUNTIF(Config!$B$15:$B$19,H4050)&gt;0),1,0)+IF(OR(TRIM(E4050)="",COUNTIF(Config!$B$15:$B$19,E4050)&gt;0),1,0)+IF(OR(TRIM(K4050)="",COUNTIF(Config!$B$15:$B$19,K4050)&gt;0),1,0)+IF(OR(TRIM(P4050)="",COUNTIF(Config!$B$15:$B$19,P4050)&gt;0),1,0)+IF(OR(TRIM(R4050)="",COUNTIF(Config!$B$15:$B$19,R4050)&gt;0),1,0)</f>
        <v>0</v>
      </c>
      <c r="AA4050" s="1" cm="1">
        <f t="array" ref="AA4050">SUMPRODUCT(LEN(H4050)-LEN(SUBSTITUTE(H4050,{"0";"1";"2";"3";"4";"5";"6";"7";"8";"9"},"")))</f>
        <v>12</v>
      </c>
      <c r="AC4050" t="str">
        <f t="shared" si="443"/>
        <v/>
      </c>
      <c r="AD4050">
        <f t="shared" si="444"/>
        <v>1</v>
      </c>
      <c r="AE4050">
        <f t="shared" si="445"/>
        <v>1</v>
      </c>
      <c r="AF4050" t="str">
        <f t="shared" si="446"/>
        <v>No</v>
      </c>
      <c r="AG4050">
        <f t="shared" ca="1" si="447"/>
        <v>156</v>
      </c>
      <c r="AH4050" t="str">
        <f ca="1">IF(OR(V4050="",AG4050=""),"Yes",IF(AG4050&gt;Config!$B$41,"Yes","No"))</f>
        <v>No</v>
      </c>
    </row>
    <row r="4051" spans="1:34" x14ac:dyDescent="0.25">
      <c r="A4051" s="1" t="s">
        <v>27659</v>
      </c>
      <c r="B4051" s="1" t="s">
        <v>2392</v>
      </c>
      <c r="C4051" s="1" t="s">
        <v>97</v>
      </c>
      <c r="D4051" s="1" t="s">
        <v>34837</v>
      </c>
      <c r="E4051" s="1" t="s">
        <v>34838</v>
      </c>
      <c r="F4051" s="1" t="s">
        <v>14004</v>
      </c>
      <c r="G4051" t="str">
        <f t="shared" si="441"/>
        <v>Valid</v>
      </c>
      <c r="H4051" s="1" t="s">
        <v>27660</v>
      </c>
      <c r="I4051" t="str" cm="1">
        <f t="array" ref="I4051">IF(OR(TRIM(H4051)="",ISNUMBER(SEARCH("#",H4051)),AA4051&lt;Config!$B$8,SUMPRODUCT(--ISNUMBER(SEARCH({"a";"b";"c";"d";"e";"f";"g";"h";"i";"j";"k";"l";"m";"n";"o";"p";"q";"r";"s";"t";"u";"v";"w";"x";"y";"z"},H4051)))&gt;0),"Invalid","Valid")</f>
        <v>Valid</v>
      </c>
      <c r="J4051" s="1" t="s">
        <v>14006</v>
      </c>
      <c r="K4051" s="1" t="s">
        <v>481</v>
      </c>
      <c r="L4051" s="1" t="s">
        <v>84</v>
      </c>
      <c r="M4051" s="1" t="s">
        <v>343</v>
      </c>
      <c r="N4051" s="1" t="s">
        <v>33819</v>
      </c>
      <c r="O4051" s="1" t="s">
        <v>69</v>
      </c>
      <c r="P4051" t="s">
        <v>328</v>
      </c>
      <c r="Q4051" s="1" t="s">
        <v>1046</v>
      </c>
      <c r="R4051" s="1" t="s">
        <v>614</v>
      </c>
      <c r="S4051" s="1" t="s">
        <v>14007</v>
      </c>
      <c r="T4051" s="1" t="s">
        <v>14008</v>
      </c>
      <c r="U4051" s="1" t="s">
        <v>8571</v>
      </c>
      <c r="V4051" s="1" t="s">
        <v>815</v>
      </c>
      <c r="W4051" s="1" t="s">
        <v>141</v>
      </c>
      <c r="X4051" t="str">
        <f t="shared" si="442"/>
        <v>Complete</v>
      </c>
      <c r="Y4051">
        <f>MAX(0,100-IF(G4051="Invalid",Config!$B$5,0)-IF(I4051="Invalid",Config!$B$6,0)-IF(X4051="Incomplete",Config!$B$7,0)-IF(AF4051="Yes",Config!$B$37,0))</f>
        <v>75</v>
      </c>
      <c r="Z4051" s="1">
        <f>IF(OR(TRIM(B4051)="",COUNTIF(Config!$B$15:$B$19,B4051)&gt;0),1,0)+IF(OR(TRIM(C4051)="",COUNTIF(Config!$B$15:$B$19,C4051)&gt;0),1,0)+IF(OR(TRIM(F4051)="",COUNTIF(Config!$B$15:$B$19,F4051)&gt;0),1,0)+IF(OR(TRIM(H4051)="",COUNTIF(Config!$B$15:$B$19,H4051)&gt;0),1,0)+IF(OR(TRIM(E4051)="",COUNTIF(Config!$B$15:$B$19,E4051)&gt;0),1,0)+IF(OR(TRIM(K4051)="",COUNTIF(Config!$B$15:$B$19,K4051)&gt;0),1,0)+IF(OR(TRIM(P4051)="",COUNTIF(Config!$B$15:$B$19,P4051)&gt;0),1,0)+IF(OR(TRIM(R4051)="",COUNTIF(Config!$B$15:$B$19,R4051)&gt;0),1,0)</f>
        <v>0</v>
      </c>
      <c r="AA4051" s="1" cm="1">
        <f t="array" ref="AA4051">SUMPRODUCT(LEN(H4051)-LEN(SUBSTITUTE(H4051,{"0";"1";"2";"3";"4";"5";"6";"7";"8";"9"},"")))</f>
        <v>11</v>
      </c>
      <c r="AC4051" t="str">
        <f t="shared" si="443"/>
        <v>Potential Duplicate</v>
      </c>
      <c r="AD4051">
        <f t="shared" si="444"/>
        <v>2</v>
      </c>
      <c r="AE4051">
        <f t="shared" si="445"/>
        <v>1</v>
      </c>
      <c r="AF4051" t="str">
        <f t="shared" si="446"/>
        <v>Yes</v>
      </c>
      <c r="AG4051">
        <f t="shared" ca="1" si="447"/>
        <v>447</v>
      </c>
      <c r="AH4051" t="str">
        <f ca="1">IF(OR(V4051="",AG4051=""),"Yes",IF(AG4051&gt;Config!$B$41,"Yes","No"))</f>
        <v>Yes</v>
      </c>
    </row>
    <row r="4052" spans="1:34" x14ac:dyDescent="0.25">
      <c r="A4052" s="1" t="s">
        <v>27661</v>
      </c>
      <c r="B4052" s="1" t="s">
        <v>112</v>
      </c>
      <c r="C4052" s="1" t="s">
        <v>659</v>
      </c>
      <c r="D4052" s="1" t="s">
        <v>13587</v>
      </c>
      <c r="E4052" s="1" t="s">
        <v>34947</v>
      </c>
      <c r="F4052" s="1" t="s">
        <v>27662</v>
      </c>
      <c r="G4052" t="str">
        <f t="shared" si="441"/>
        <v>Valid</v>
      </c>
      <c r="H4052" s="1" t="s">
        <v>27663</v>
      </c>
      <c r="I4052" t="str" cm="1">
        <f t="array" ref="I4052">IF(OR(TRIM(H4052)="",ISNUMBER(SEARCH("#",H4052)),AA4052&lt;Config!$B$8,SUMPRODUCT(--ISNUMBER(SEARCH({"a";"b";"c";"d";"e";"f";"g";"h";"i";"j";"k";"l";"m";"n";"o";"p";"q";"r";"s";"t";"u";"v";"w";"x";"y";"z"},H4052)))&gt;0),"Invalid","Valid")</f>
        <v>Valid</v>
      </c>
      <c r="J4052" s="1" t="s">
        <v>27664</v>
      </c>
      <c r="K4052" s="1" t="s">
        <v>425</v>
      </c>
      <c r="L4052" s="1" t="s">
        <v>67</v>
      </c>
      <c r="M4052" s="1" t="s">
        <v>85</v>
      </c>
      <c r="N4052" s="1" t="s">
        <v>252</v>
      </c>
      <c r="O4052" s="1" t="s">
        <v>149</v>
      </c>
      <c r="P4052" t="s">
        <v>87</v>
      </c>
      <c r="Q4052" s="1" t="s">
        <v>166</v>
      </c>
      <c r="R4052" s="1" t="s">
        <v>212</v>
      </c>
      <c r="S4052" s="1" t="s">
        <v>22553</v>
      </c>
      <c r="T4052" s="1" t="s">
        <v>27665</v>
      </c>
      <c r="U4052" s="1" t="s">
        <v>7318</v>
      </c>
      <c r="V4052" s="1" t="s">
        <v>6595</v>
      </c>
      <c r="W4052" s="1" t="s">
        <v>94</v>
      </c>
      <c r="X4052" t="str">
        <f t="shared" si="442"/>
        <v>Complete</v>
      </c>
      <c r="Y4052">
        <f>MAX(0,100-IF(G4052="Invalid",Config!$B$5,0)-IF(I4052="Invalid",Config!$B$6,0)-IF(X4052="Incomplete",Config!$B$7,0)-IF(AF4052="Yes",Config!$B$37,0))</f>
        <v>100</v>
      </c>
      <c r="Z4052" s="1">
        <f>IF(OR(TRIM(B4052)="",COUNTIF(Config!$B$15:$B$19,B4052)&gt;0),1,0)+IF(OR(TRIM(C4052)="",COUNTIF(Config!$B$15:$B$19,C4052)&gt;0),1,0)+IF(OR(TRIM(F4052)="",COUNTIF(Config!$B$15:$B$19,F4052)&gt;0),1,0)+IF(OR(TRIM(H4052)="",COUNTIF(Config!$B$15:$B$19,H4052)&gt;0),1,0)+IF(OR(TRIM(E4052)="",COUNTIF(Config!$B$15:$B$19,E4052)&gt;0),1,0)+IF(OR(TRIM(K4052)="",COUNTIF(Config!$B$15:$B$19,K4052)&gt;0),1,0)+IF(OR(TRIM(P4052)="",COUNTIF(Config!$B$15:$B$19,P4052)&gt;0),1,0)+IF(OR(TRIM(R4052)="",COUNTIF(Config!$B$15:$B$19,R4052)&gt;0),1,0)</f>
        <v>0</v>
      </c>
      <c r="AA4052" s="1" cm="1">
        <f t="array" ref="AA4052">SUMPRODUCT(LEN(H4052)-LEN(SUBSTITUTE(H4052,{"0";"1";"2";"3";"4";"5";"6";"7";"8";"9"},"")))</f>
        <v>11</v>
      </c>
      <c r="AC4052" t="str">
        <f t="shared" si="443"/>
        <v/>
      </c>
      <c r="AD4052">
        <f t="shared" si="444"/>
        <v>1</v>
      </c>
      <c r="AE4052">
        <f t="shared" si="445"/>
        <v>1</v>
      </c>
      <c r="AF4052" t="str">
        <f t="shared" si="446"/>
        <v>No</v>
      </c>
      <c r="AG4052">
        <f t="shared" ca="1" si="447"/>
        <v>162</v>
      </c>
      <c r="AH4052" t="str">
        <f ca="1">IF(OR(V4052="",AG4052=""),"Yes",IF(AG4052&gt;Config!$B$41,"Yes","No"))</f>
        <v>No</v>
      </c>
    </row>
    <row r="4053" spans="1:34" x14ac:dyDescent="0.25">
      <c r="A4053" s="1" t="s">
        <v>27666</v>
      </c>
      <c r="B4053" s="1" t="s">
        <v>1175</v>
      </c>
      <c r="C4053" s="1" t="s">
        <v>1441</v>
      </c>
      <c r="D4053" s="1" t="s">
        <v>27667</v>
      </c>
      <c r="E4053" s="1" t="s">
        <v>34056</v>
      </c>
      <c r="F4053" s="1" t="s">
        <v>27668</v>
      </c>
      <c r="G4053" t="str">
        <f t="shared" si="441"/>
        <v>Valid</v>
      </c>
      <c r="H4053" s="1" t="s">
        <v>27669</v>
      </c>
      <c r="I4053" t="str" cm="1">
        <f t="array" ref="I4053">IF(OR(TRIM(H4053)="",ISNUMBER(SEARCH("#",H4053)),AA4053&lt;Config!$B$8,SUMPRODUCT(--ISNUMBER(SEARCH({"a";"b";"c";"d";"e";"f";"g";"h";"i";"j";"k";"l";"m";"n";"o";"p";"q";"r";"s";"t";"u";"v";"w";"x";"y";"z"},H4053)))&gt;0),"Invalid","Valid")</f>
        <v>Valid</v>
      </c>
      <c r="J4053" s="1" t="s">
        <v>27670</v>
      </c>
      <c r="K4053" s="1" t="s">
        <v>481</v>
      </c>
      <c r="L4053" s="1" t="s">
        <v>67</v>
      </c>
      <c r="M4053" s="1" t="s">
        <v>343</v>
      </c>
      <c r="N4053" s="1" t="s">
        <v>713</v>
      </c>
      <c r="O4053" s="1" t="s">
        <v>196</v>
      </c>
      <c r="P4053" t="s">
        <v>344</v>
      </c>
      <c r="Q4053" s="1" t="s">
        <v>1199</v>
      </c>
      <c r="R4053" s="1" t="s">
        <v>1141</v>
      </c>
      <c r="S4053" s="1" t="s">
        <v>27671</v>
      </c>
      <c r="T4053" s="1" t="s">
        <v>27672</v>
      </c>
      <c r="U4053" s="1" t="s">
        <v>27673</v>
      </c>
      <c r="V4053" s="1" t="s">
        <v>7105</v>
      </c>
      <c r="W4053" s="1" t="s">
        <v>125</v>
      </c>
      <c r="X4053" t="str">
        <f t="shared" si="442"/>
        <v>Complete</v>
      </c>
      <c r="Y4053">
        <f>MAX(0,100-IF(G4053="Invalid",Config!$B$5,0)-IF(I4053="Invalid",Config!$B$6,0)-IF(X4053="Incomplete",Config!$B$7,0)-IF(AF4053="Yes",Config!$B$37,0))</f>
        <v>100</v>
      </c>
      <c r="Z4053" s="1">
        <f>IF(OR(TRIM(B4053)="",COUNTIF(Config!$B$15:$B$19,B4053)&gt;0),1,0)+IF(OR(TRIM(C4053)="",COUNTIF(Config!$B$15:$B$19,C4053)&gt;0),1,0)+IF(OR(TRIM(F4053)="",COUNTIF(Config!$B$15:$B$19,F4053)&gt;0),1,0)+IF(OR(TRIM(H4053)="",COUNTIF(Config!$B$15:$B$19,H4053)&gt;0),1,0)+IF(OR(TRIM(E4053)="",COUNTIF(Config!$B$15:$B$19,E4053)&gt;0),1,0)+IF(OR(TRIM(K4053)="",COUNTIF(Config!$B$15:$B$19,K4053)&gt;0),1,0)+IF(OR(TRIM(P4053)="",COUNTIF(Config!$B$15:$B$19,P4053)&gt;0),1,0)+IF(OR(TRIM(R4053)="",COUNTIF(Config!$B$15:$B$19,R4053)&gt;0),1,0)</f>
        <v>0</v>
      </c>
      <c r="AA4053" s="1" cm="1">
        <f t="array" ref="AA4053">SUMPRODUCT(LEN(H4053)-LEN(SUBSTITUTE(H4053,{"0";"1";"2";"3";"4";"5";"6";"7";"8";"9"},"")))</f>
        <v>11</v>
      </c>
      <c r="AC4053" t="str">
        <f t="shared" si="443"/>
        <v/>
      </c>
      <c r="AD4053">
        <f t="shared" si="444"/>
        <v>1</v>
      </c>
      <c r="AE4053">
        <f t="shared" si="445"/>
        <v>1</v>
      </c>
      <c r="AF4053" t="str">
        <f t="shared" si="446"/>
        <v>No</v>
      </c>
      <c r="AG4053">
        <f t="shared" ca="1" si="447"/>
        <v>598</v>
      </c>
      <c r="AH4053" t="str">
        <f ca="1">IF(OR(V4053="",AG4053=""),"Yes",IF(AG4053&gt;Config!$B$41,"Yes","No"))</f>
        <v>Yes</v>
      </c>
    </row>
    <row r="4054" spans="1:34" x14ac:dyDescent="0.25">
      <c r="A4054" s="1" t="s">
        <v>27674</v>
      </c>
      <c r="B4054" s="1" t="s">
        <v>774</v>
      </c>
      <c r="C4054" s="1" t="s">
        <v>1339</v>
      </c>
      <c r="D4054" s="1" t="s">
        <v>27675</v>
      </c>
      <c r="E4054" s="1" t="s">
        <v>35549</v>
      </c>
      <c r="F4054" s="1" t="s">
        <v>27676</v>
      </c>
      <c r="G4054" t="str">
        <f t="shared" si="441"/>
        <v>Valid</v>
      </c>
      <c r="H4054" s="1" t="s">
        <v>7194</v>
      </c>
      <c r="I4054" t="str" cm="1">
        <f t="array" ref="I4054">IF(OR(TRIM(H4054)="",ISNUMBER(SEARCH("#",H4054)),AA4054&lt;Config!$B$8,SUMPRODUCT(--ISNUMBER(SEARCH({"a";"b";"c";"d";"e";"f";"g";"h";"i";"j";"k";"l";"m";"n";"o";"p";"q";"r";"s";"t";"u";"v";"w";"x";"y";"z"},H4054)))&gt;0),"Invalid","Valid")</f>
        <v>Valid</v>
      </c>
      <c r="J4054" s="1" t="s">
        <v>27677</v>
      </c>
      <c r="K4054" s="1" t="s">
        <v>1001</v>
      </c>
      <c r="L4054" s="1" t="s">
        <v>450</v>
      </c>
      <c r="M4054" s="1" t="s">
        <v>118</v>
      </c>
      <c r="N4054" s="1" t="s">
        <v>437</v>
      </c>
      <c r="O4054" s="1" t="s">
        <v>69</v>
      </c>
      <c r="P4054" t="s">
        <v>53</v>
      </c>
      <c r="Q4054" s="1" t="s">
        <v>197</v>
      </c>
      <c r="R4054" s="1" t="s">
        <v>415</v>
      </c>
      <c r="S4054" s="1" t="s">
        <v>5183</v>
      </c>
      <c r="T4054" s="1" t="s">
        <v>27678</v>
      </c>
      <c r="U4054" s="1" t="s">
        <v>22103</v>
      </c>
      <c r="V4054" s="1" t="s">
        <v>140</v>
      </c>
      <c r="W4054" s="1" t="s">
        <v>141</v>
      </c>
      <c r="X4054" t="str">
        <f t="shared" si="442"/>
        <v>Complete</v>
      </c>
      <c r="Y4054">
        <f>MAX(0,100-IF(G4054="Invalid",Config!$B$5,0)-IF(I4054="Invalid",Config!$B$6,0)-IF(X4054="Incomplete",Config!$B$7,0)-IF(AF4054="Yes",Config!$B$37,0))</f>
        <v>75</v>
      </c>
      <c r="Z4054" s="1">
        <f>IF(OR(TRIM(B4054)="",COUNTIF(Config!$B$15:$B$19,B4054)&gt;0),1,0)+IF(OR(TRIM(C4054)="",COUNTIF(Config!$B$15:$B$19,C4054)&gt;0),1,0)+IF(OR(TRIM(F4054)="",COUNTIF(Config!$B$15:$B$19,F4054)&gt;0),1,0)+IF(OR(TRIM(H4054)="",COUNTIF(Config!$B$15:$B$19,H4054)&gt;0),1,0)+IF(OR(TRIM(E4054)="",COUNTIF(Config!$B$15:$B$19,E4054)&gt;0),1,0)+IF(OR(TRIM(K4054)="",COUNTIF(Config!$B$15:$B$19,K4054)&gt;0),1,0)+IF(OR(TRIM(P4054)="",COUNTIF(Config!$B$15:$B$19,P4054)&gt;0),1,0)+IF(OR(TRIM(R4054)="",COUNTIF(Config!$B$15:$B$19,R4054)&gt;0),1,0)</f>
        <v>0</v>
      </c>
      <c r="AA4054" s="1" cm="1">
        <f t="array" ref="AA4054">SUMPRODUCT(LEN(H4054)-LEN(SUBSTITUTE(H4054,{"0";"1";"2";"3";"4";"5";"6";"7";"8";"9"},"")))</f>
        <v>12</v>
      </c>
      <c r="AC4054" t="str">
        <f t="shared" si="443"/>
        <v>Potential Duplicate</v>
      </c>
      <c r="AD4054">
        <f t="shared" si="444"/>
        <v>1</v>
      </c>
      <c r="AE4054">
        <f t="shared" si="445"/>
        <v>2</v>
      </c>
      <c r="AF4054" t="str">
        <f t="shared" si="446"/>
        <v>Yes</v>
      </c>
      <c r="AG4054">
        <f t="shared" ca="1" si="447"/>
        <v>37</v>
      </c>
      <c r="AH4054" t="str">
        <f ca="1">IF(OR(V4054="",AG4054=""),"Yes",IF(AG4054&gt;Config!$B$41,"Yes","No"))</f>
        <v>No</v>
      </c>
    </row>
    <row r="4055" spans="1:34" x14ac:dyDescent="0.25">
      <c r="A4055" s="1" t="s">
        <v>27679</v>
      </c>
      <c r="B4055" s="1" t="s">
        <v>1015</v>
      </c>
      <c r="C4055" s="1" t="s">
        <v>946</v>
      </c>
      <c r="D4055" s="1" t="s">
        <v>1016</v>
      </c>
      <c r="E4055" s="1" t="s">
        <v>34261</v>
      </c>
      <c r="F4055" s="1" t="s">
        <v>21015</v>
      </c>
      <c r="G4055" t="str">
        <f t="shared" si="441"/>
        <v>Valid</v>
      </c>
      <c r="H4055" s="1" t="s">
        <v>27680</v>
      </c>
      <c r="I4055" t="str" cm="1">
        <f t="array" ref="I4055">IF(OR(TRIM(H4055)="",ISNUMBER(SEARCH("#",H4055)),AA4055&lt;Config!$B$8,SUMPRODUCT(--ISNUMBER(SEARCH({"a";"b";"c";"d";"e";"f";"g";"h";"i";"j";"k";"l";"m";"n";"o";"p";"q";"r";"s";"t";"u";"v";"w";"x";"y";"z"},H4055)))&gt;0),"Invalid","Valid")</f>
        <v>Valid</v>
      </c>
      <c r="J4055" s="1" t="s">
        <v>27681</v>
      </c>
      <c r="K4055" s="1" t="s">
        <v>1001</v>
      </c>
      <c r="L4055" s="1" t="s">
        <v>102</v>
      </c>
      <c r="M4055" s="1" t="s">
        <v>343</v>
      </c>
      <c r="N4055" s="1" t="s">
        <v>713</v>
      </c>
      <c r="O4055" s="1" t="s">
        <v>196</v>
      </c>
      <c r="P4055" t="s">
        <v>344</v>
      </c>
      <c r="Q4055" s="1" t="s">
        <v>345</v>
      </c>
      <c r="R4055" s="1" t="s">
        <v>1200</v>
      </c>
      <c r="S4055" s="1" t="s">
        <v>1394</v>
      </c>
      <c r="T4055" s="1" t="s">
        <v>27682</v>
      </c>
      <c r="U4055" s="1" t="s">
        <v>4554</v>
      </c>
      <c r="V4055" s="1" t="s">
        <v>7413</v>
      </c>
      <c r="W4055" s="1" t="s">
        <v>75</v>
      </c>
      <c r="X4055" t="str">
        <f t="shared" si="442"/>
        <v>Complete</v>
      </c>
      <c r="Y4055">
        <f>MAX(0,100-IF(G4055="Invalid",Config!$B$5,0)-IF(I4055="Invalid",Config!$B$6,0)-IF(X4055="Incomplete",Config!$B$7,0)-IF(AF4055="Yes",Config!$B$37,0))</f>
        <v>75</v>
      </c>
      <c r="Z4055" s="1">
        <f>IF(OR(TRIM(B4055)="",COUNTIF(Config!$B$15:$B$19,B4055)&gt;0),1,0)+IF(OR(TRIM(C4055)="",COUNTIF(Config!$B$15:$B$19,C4055)&gt;0),1,0)+IF(OR(TRIM(F4055)="",COUNTIF(Config!$B$15:$B$19,F4055)&gt;0),1,0)+IF(OR(TRIM(H4055)="",COUNTIF(Config!$B$15:$B$19,H4055)&gt;0),1,0)+IF(OR(TRIM(E4055)="",COUNTIF(Config!$B$15:$B$19,E4055)&gt;0),1,0)+IF(OR(TRIM(K4055)="",COUNTIF(Config!$B$15:$B$19,K4055)&gt;0),1,0)+IF(OR(TRIM(P4055)="",COUNTIF(Config!$B$15:$B$19,P4055)&gt;0),1,0)+IF(OR(TRIM(R4055)="",COUNTIF(Config!$B$15:$B$19,R4055)&gt;0),1,0)</f>
        <v>0</v>
      </c>
      <c r="AA4055" s="1" cm="1">
        <f t="array" ref="AA4055">SUMPRODUCT(LEN(H4055)-LEN(SUBSTITUTE(H4055,{"0";"1";"2";"3";"4";"5";"6";"7";"8";"9"},"")))</f>
        <v>11</v>
      </c>
      <c r="AC4055" t="str">
        <f t="shared" si="443"/>
        <v>Potential Duplicate</v>
      </c>
      <c r="AD4055">
        <f t="shared" si="444"/>
        <v>2</v>
      </c>
      <c r="AE4055">
        <f t="shared" si="445"/>
        <v>1</v>
      </c>
      <c r="AF4055" t="str">
        <f t="shared" si="446"/>
        <v>Yes</v>
      </c>
      <c r="AG4055">
        <f t="shared" ca="1" si="447"/>
        <v>249</v>
      </c>
      <c r="AH4055" t="str">
        <f ca="1">IF(OR(V4055="",AG4055=""),"Yes",IF(AG4055&gt;Config!$B$41,"Yes","No"))</f>
        <v>No</v>
      </c>
    </row>
    <row r="4056" spans="1:34" x14ac:dyDescent="0.25">
      <c r="A4056" s="1" t="s">
        <v>27683</v>
      </c>
      <c r="B4056" s="1" t="s">
        <v>1175</v>
      </c>
      <c r="C4056" s="1" t="s">
        <v>659</v>
      </c>
      <c r="D4056" s="1" t="s">
        <v>27684</v>
      </c>
      <c r="E4056" s="1" t="s">
        <v>35568</v>
      </c>
      <c r="F4056" s="1" t="s">
        <v>35569</v>
      </c>
      <c r="G4056" t="str">
        <f t="shared" si="441"/>
        <v>Valid</v>
      </c>
      <c r="H4056" s="1" t="s">
        <v>27685</v>
      </c>
      <c r="I4056" t="str" cm="1">
        <f t="array" ref="I4056">IF(OR(TRIM(H4056)="",ISNUMBER(SEARCH("#",H4056)),AA4056&lt;Config!$B$8,SUMPRODUCT(--ISNUMBER(SEARCH({"a";"b";"c";"d";"e";"f";"g";"h";"i";"j";"k";"l";"m";"n";"o";"p";"q";"r";"s";"t";"u";"v";"w";"x";"y";"z"},H4056)))&gt;0),"Invalid","Valid")</f>
        <v>Valid</v>
      </c>
      <c r="J4056" s="1" t="s">
        <v>27686</v>
      </c>
      <c r="K4056" s="1" t="s">
        <v>83</v>
      </c>
      <c r="L4056" s="1" t="s">
        <v>450</v>
      </c>
      <c r="M4056" s="1" t="s">
        <v>50</v>
      </c>
      <c r="N4056" s="1" t="s">
        <v>358</v>
      </c>
      <c r="O4056" s="1" t="s">
        <v>180</v>
      </c>
      <c r="P4056" t="s">
        <v>344</v>
      </c>
      <c r="Q4056" s="1" t="s">
        <v>1199</v>
      </c>
      <c r="R4056" s="1" t="s">
        <v>1200</v>
      </c>
      <c r="S4056" s="1" t="s">
        <v>27687</v>
      </c>
      <c r="T4056" s="1" t="s">
        <v>27688</v>
      </c>
      <c r="U4056" s="1" t="s">
        <v>27689</v>
      </c>
      <c r="V4056" s="1" t="s">
        <v>2952</v>
      </c>
      <c r="W4056" s="1" t="s">
        <v>186</v>
      </c>
      <c r="X4056" t="str">
        <f t="shared" si="442"/>
        <v>Complete</v>
      </c>
      <c r="Y4056">
        <f>MAX(0,100-IF(G4056="Invalid",Config!$B$5,0)-IF(I4056="Invalid",Config!$B$6,0)-IF(X4056="Incomplete",Config!$B$7,0)-IF(AF4056="Yes",Config!$B$37,0))</f>
        <v>100</v>
      </c>
      <c r="Z4056" s="1">
        <f>IF(OR(TRIM(B4056)="",COUNTIF(Config!$B$15:$B$19,B4056)&gt;0),1,0)+IF(OR(TRIM(C4056)="",COUNTIF(Config!$B$15:$B$19,C4056)&gt;0),1,0)+IF(OR(TRIM(F4056)="",COUNTIF(Config!$B$15:$B$19,F4056)&gt;0),1,0)+IF(OR(TRIM(H4056)="",COUNTIF(Config!$B$15:$B$19,H4056)&gt;0),1,0)+IF(OR(TRIM(E4056)="",COUNTIF(Config!$B$15:$B$19,E4056)&gt;0),1,0)+IF(OR(TRIM(K4056)="",COUNTIF(Config!$B$15:$B$19,K4056)&gt;0),1,0)+IF(OR(TRIM(P4056)="",COUNTIF(Config!$B$15:$B$19,P4056)&gt;0),1,0)+IF(OR(TRIM(R4056)="",COUNTIF(Config!$B$15:$B$19,R4056)&gt;0),1,0)</f>
        <v>0</v>
      </c>
      <c r="AA4056" s="1" cm="1">
        <f t="array" ref="AA4056">SUMPRODUCT(LEN(H4056)-LEN(SUBSTITUTE(H4056,{"0";"1";"2";"3";"4";"5";"6";"7";"8";"9"},"")))</f>
        <v>10</v>
      </c>
      <c r="AC4056" t="str">
        <f t="shared" si="443"/>
        <v/>
      </c>
      <c r="AD4056">
        <f t="shared" si="444"/>
        <v>1</v>
      </c>
      <c r="AE4056">
        <f t="shared" si="445"/>
        <v>1</v>
      </c>
      <c r="AF4056" t="str">
        <f t="shared" si="446"/>
        <v>No</v>
      </c>
      <c r="AG4056">
        <f t="shared" ca="1" si="447"/>
        <v>539</v>
      </c>
      <c r="AH4056" t="str">
        <f ca="1">IF(OR(V4056="",AG4056=""),"Yes",IF(AG4056&gt;Config!$B$41,"Yes","No"))</f>
        <v>Yes</v>
      </c>
    </row>
    <row r="4057" spans="1:34" x14ac:dyDescent="0.25">
      <c r="A4057" s="1" t="s">
        <v>27690</v>
      </c>
      <c r="B4057" s="1" t="s">
        <v>5122</v>
      </c>
      <c r="C4057" s="1" t="s">
        <v>245</v>
      </c>
      <c r="D4057" s="1" t="s">
        <v>27691</v>
      </c>
      <c r="E4057" s="1" t="s">
        <v>458</v>
      </c>
      <c r="F4057" s="1" t="s">
        <v>27692</v>
      </c>
      <c r="G4057" t="str">
        <f t="shared" si="441"/>
        <v>Valid</v>
      </c>
      <c r="H4057" s="1" t="s">
        <v>27693</v>
      </c>
      <c r="I4057" t="str" cm="1">
        <f t="array" ref="I4057">IF(OR(TRIM(H4057)="",ISNUMBER(SEARCH("#",H4057)),AA4057&lt;Config!$B$8,SUMPRODUCT(--ISNUMBER(SEARCH({"a";"b";"c";"d";"e";"f";"g";"h";"i";"j";"k";"l";"m";"n";"o";"p";"q";"r";"s";"t";"u";"v";"w";"x";"y";"z"},H4057)))&gt;0),"Invalid","Valid")</f>
        <v>Valid</v>
      </c>
      <c r="J4057" s="1" t="s">
        <v>27694</v>
      </c>
      <c r="K4057" s="1" t="s">
        <v>1001</v>
      </c>
      <c r="L4057" s="1" t="s">
        <v>134</v>
      </c>
      <c r="M4057" s="1" t="s">
        <v>30</v>
      </c>
      <c r="N4057" s="1" t="s">
        <v>68</v>
      </c>
      <c r="O4057" s="1" t="s">
        <v>52</v>
      </c>
      <c r="P4057" t="s">
        <v>314</v>
      </c>
      <c r="Q4057" s="1" t="s">
        <v>315</v>
      </c>
      <c r="R4057" s="1" t="s">
        <v>316</v>
      </c>
      <c r="S4057" s="1" t="s">
        <v>27695</v>
      </c>
      <c r="T4057" s="1" t="s">
        <v>27696</v>
      </c>
      <c r="U4057" s="1" t="s">
        <v>27697</v>
      </c>
      <c r="V4057" s="1" t="s">
        <v>3455</v>
      </c>
      <c r="W4057" s="1" t="s">
        <v>75</v>
      </c>
      <c r="X4057" t="str">
        <f t="shared" si="442"/>
        <v>Complete</v>
      </c>
      <c r="Y4057">
        <f>MAX(0,100-IF(G4057="Invalid",Config!$B$5,0)-IF(I4057="Invalid",Config!$B$6,0)-IF(X4057="Incomplete",Config!$B$7,0)-IF(AF4057="Yes",Config!$B$37,0))</f>
        <v>100</v>
      </c>
      <c r="Z4057" s="1">
        <f>IF(OR(TRIM(B4057)="",COUNTIF(Config!$B$15:$B$19,B4057)&gt;0),1,0)+IF(OR(TRIM(C4057)="",COUNTIF(Config!$B$15:$B$19,C4057)&gt;0),1,0)+IF(OR(TRIM(F4057)="",COUNTIF(Config!$B$15:$B$19,F4057)&gt;0),1,0)+IF(OR(TRIM(H4057)="",COUNTIF(Config!$B$15:$B$19,H4057)&gt;0),1,0)+IF(OR(TRIM(E4057)="",COUNTIF(Config!$B$15:$B$19,E4057)&gt;0),1,0)+IF(OR(TRIM(K4057)="",COUNTIF(Config!$B$15:$B$19,K4057)&gt;0),1,0)+IF(OR(TRIM(P4057)="",COUNTIF(Config!$B$15:$B$19,P4057)&gt;0),1,0)+IF(OR(TRIM(R4057)="",COUNTIF(Config!$B$15:$B$19,R4057)&gt;0),1,0)</f>
        <v>0</v>
      </c>
      <c r="AA4057" s="1" cm="1">
        <f t="array" ref="AA4057">SUMPRODUCT(LEN(H4057)-LEN(SUBSTITUTE(H4057,{"0";"1";"2";"3";"4";"5";"6";"7";"8";"9"},"")))</f>
        <v>12</v>
      </c>
      <c r="AC4057" t="str">
        <f t="shared" si="443"/>
        <v/>
      </c>
      <c r="AD4057">
        <f t="shared" si="444"/>
        <v>1</v>
      </c>
      <c r="AE4057">
        <f t="shared" si="445"/>
        <v>1</v>
      </c>
      <c r="AF4057" t="str">
        <f t="shared" si="446"/>
        <v>No</v>
      </c>
      <c r="AG4057">
        <f t="shared" ca="1" si="447"/>
        <v>287</v>
      </c>
      <c r="AH4057" t="str">
        <f ca="1">IF(OR(V4057="",AG4057=""),"Yes",IF(AG4057&gt;Config!$B$41,"Yes","No"))</f>
        <v>No</v>
      </c>
    </row>
    <row r="4058" spans="1:34" x14ac:dyDescent="0.25">
      <c r="A4058" s="1" t="s">
        <v>27698</v>
      </c>
      <c r="B4058" s="1" t="s">
        <v>127</v>
      </c>
      <c r="C4058" s="1" t="s">
        <v>33938</v>
      </c>
      <c r="D4058" s="1" t="s">
        <v>35041</v>
      </c>
      <c r="E4058" s="1" t="s">
        <v>35570</v>
      </c>
      <c r="F4058" s="1" t="s">
        <v>35571</v>
      </c>
      <c r="G4058" t="str">
        <f t="shared" si="441"/>
        <v>Valid</v>
      </c>
      <c r="H4058" s="1" t="s">
        <v>27699</v>
      </c>
      <c r="I4058" t="str" cm="1">
        <f t="array" ref="I4058">IF(OR(TRIM(H4058)="",ISNUMBER(SEARCH("#",H4058)),AA4058&lt;Config!$B$8,SUMPRODUCT(--ISNUMBER(SEARCH({"a";"b";"c";"d";"e";"f";"g";"h";"i";"j";"k";"l";"m";"n";"o";"p";"q";"r";"s";"t";"u";"v";"w";"x";"y";"z"},H4058)))&gt;0),"Invalid","Valid")</f>
        <v>Valid</v>
      </c>
      <c r="J4058" s="1" t="s">
        <v>27700</v>
      </c>
      <c r="K4058" s="1" t="s">
        <v>287</v>
      </c>
      <c r="L4058" s="1" t="s">
        <v>29</v>
      </c>
      <c r="M4058" s="1" t="s">
        <v>343</v>
      </c>
      <c r="N4058" s="1" t="s">
        <v>713</v>
      </c>
      <c r="O4058" s="1" t="s">
        <v>149</v>
      </c>
      <c r="P4058" t="s">
        <v>314</v>
      </c>
      <c r="Q4058" s="1" t="s">
        <v>663</v>
      </c>
      <c r="R4058" s="1" t="s">
        <v>315</v>
      </c>
      <c r="S4058" s="1" t="s">
        <v>27701</v>
      </c>
      <c r="T4058" s="1" t="s">
        <v>27702</v>
      </c>
      <c r="U4058" s="1" t="s">
        <v>1484</v>
      </c>
      <c r="V4058" s="1" t="s">
        <v>5367</v>
      </c>
      <c r="W4058" s="1" t="s">
        <v>60</v>
      </c>
      <c r="X4058" t="str">
        <f t="shared" si="442"/>
        <v>Complete</v>
      </c>
      <c r="Y4058">
        <f>MAX(0,100-IF(G4058="Invalid",Config!$B$5,0)-IF(I4058="Invalid",Config!$B$6,0)-IF(X4058="Incomplete",Config!$B$7,0)-IF(AF4058="Yes",Config!$B$37,0))</f>
        <v>100</v>
      </c>
      <c r="Z4058" s="1">
        <f>IF(OR(TRIM(B4058)="",COUNTIF(Config!$B$15:$B$19,B4058)&gt;0),1,0)+IF(OR(TRIM(C4058)="",COUNTIF(Config!$B$15:$B$19,C4058)&gt;0),1,0)+IF(OR(TRIM(F4058)="",COUNTIF(Config!$B$15:$B$19,F4058)&gt;0),1,0)+IF(OR(TRIM(H4058)="",COUNTIF(Config!$B$15:$B$19,H4058)&gt;0),1,0)+IF(OR(TRIM(E4058)="",COUNTIF(Config!$B$15:$B$19,E4058)&gt;0),1,0)+IF(OR(TRIM(K4058)="",COUNTIF(Config!$B$15:$B$19,K4058)&gt;0),1,0)+IF(OR(TRIM(P4058)="",COUNTIF(Config!$B$15:$B$19,P4058)&gt;0),1,0)+IF(OR(TRIM(R4058)="",COUNTIF(Config!$B$15:$B$19,R4058)&gt;0),1,0)</f>
        <v>0</v>
      </c>
      <c r="AA4058" s="1" cm="1">
        <f t="array" ref="AA4058">SUMPRODUCT(LEN(H4058)-LEN(SUBSTITUTE(H4058,{"0";"1";"2";"3";"4";"5";"6";"7";"8";"9"},"")))</f>
        <v>12</v>
      </c>
      <c r="AC4058" t="str">
        <f t="shared" si="443"/>
        <v/>
      </c>
      <c r="AD4058">
        <f t="shared" si="444"/>
        <v>1</v>
      </c>
      <c r="AE4058">
        <f t="shared" si="445"/>
        <v>1</v>
      </c>
      <c r="AF4058" t="str">
        <f t="shared" si="446"/>
        <v>No</v>
      </c>
      <c r="AG4058">
        <f t="shared" ca="1" si="447"/>
        <v>90</v>
      </c>
      <c r="AH4058" t="str">
        <f ca="1">IF(OR(V4058="",AG4058=""),"Yes",IF(AG4058&gt;Config!$B$41,"Yes","No"))</f>
        <v>No</v>
      </c>
    </row>
    <row r="4059" spans="1:34" x14ac:dyDescent="0.25">
      <c r="A4059" s="1" t="s">
        <v>27703</v>
      </c>
      <c r="B4059" s="1" t="s">
        <v>245</v>
      </c>
      <c r="C4059" s="1" t="s">
        <v>1441</v>
      </c>
      <c r="D4059" s="1" t="s">
        <v>17410</v>
      </c>
      <c r="E4059" s="1" t="s">
        <v>35158</v>
      </c>
      <c r="F4059" s="1" t="s">
        <v>27704</v>
      </c>
      <c r="G4059" t="str">
        <f t="shared" si="441"/>
        <v>Valid</v>
      </c>
      <c r="H4059" s="1" t="s">
        <v>27705</v>
      </c>
      <c r="I4059" t="str" cm="1">
        <f t="array" ref="I4059">IF(OR(TRIM(H4059)="",ISNUMBER(SEARCH("#",H4059)),AA4059&lt;Config!$B$8,SUMPRODUCT(--ISNUMBER(SEARCH({"a";"b";"c";"d";"e";"f";"g";"h";"i";"j";"k";"l";"m";"n";"o";"p";"q";"r";"s";"t";"u";"v";"w";"x";"y";"z"},H4059)))&gt;0),"Invalid","Valid")</f>
        <v>Valid</v>
      </c>
      <c r="J4059" s="1" t="s">
        <v>27706</v>
      </c>
      <c r="K4059" s="1" t="s">
        <v>250</v>
      </c>
      <c r="L4059" s="1" t="s">
        <v>134</v>
      </c>
      <c r="M4059" s="1" t="s">
        <v>235</v>
      </c>
      <c r="N4059" s="1" t="s">
        <v>437</v>
      </c>
      <c r="O4059" s="1" t="s">
        <v>266</v>
      </c>
      <c r="P4059" t="s">
        <v>590</v>
      </c>
      <c r="Q4059" s="1" t="s">
        <v>1481</v>
      </c>
      <c r="R4059" s="1" t="s">
        <v>592</v>
      </c>
      <c r="S4059" s="1" t="s">
        <v>27707</v>
      </c>
      <c r="T4059" s="1" t="s">
        <v>27708</v>
      </c>
      <c r="U4059" s="1" t="s">
        <v>27709</v>
      </c>
      <c r="V4059" s="1" t="s">
        <v>915</v>
      </c>
      <c r="W4059" s="1" t="s">
        <v>141</v>
      </c>
      <c r="X4059" t="str">
        <f t="shared" si="442"/>
        <v>Complete</v>
      </c>
      <c r="Y4059">
        <f>MAX(0,100-IF(G4059="Invalid",Config!$B$5,0)-IF(I4059="Invalid",Config!$B$6,0)-IF(X4059="Incomplete",Config!$B$7,0)-IF(AF4059="Yes",Config!$B$37,0))</f>
        <v>100</v>
      </c>
      <c r="Z4059" s="1">
        <f>IF(OR(TRIM(B4059)="",COUNTIF(Config!$B$15:$B$19,B4059)&gt;0),1,0)+IF(OR(TRIM(C4059)="",COUNTIF(Config!$B$15:$B$19,C4059)&gt;0),1,0)+IF(OR(TRIM(F4059)="",COUNTIF(Config!$B$15:$B$19,F4059)&gt;0),1,0)+IF(OR(TRIM(H4059)="",COUNTIF(Config!$B$15:$B$19,H4059)&gt;0),1,0)+IF(OR(TRIM(E4059)="",COUNTIF(Config!$B$15:$B$19,E4059)&gt;0),1,0)+IF(OR(TRIM(K4059)="",COUNTIF(Config!$B$15:$B$19,K4059)&gt;0),1,0)+IF(OR(TRIM(P4059)="",COUNTIF(Config!$B$15:$B$19,P4059)&gt;0),1,0)+IF(OR(TRIM(R4059)="",COUNTIF(Config!$B$15:$B$19,R4059)&gt;0),1,0)</f>
        <v>0</v>
      </c>
      <c r="AA4059" s="1" cm="1">
        <f t="array" ref="AA4059">SUMPRODUCT(LEN(H4059)-LEN(SUBSTITUTE(H4059,{"0";"1";"2";"3";"4";"5";"6";"7";"8";"9"},"")))</f>
        <v>12</v>
      </c>
      <c r="AC4059" t="str">
        <f t="shared" si="443"/>
        <v/>
      </c>
      <c r="AD4059">
        <f t="shared" si="444"/>
        <v>1</v>
      </c>
      <c r="AE4059">
        <f t="shared" si="445"/>
        <v>1</v>
      </c>
      <c r="AF4059" t="str">
        <f t="shared" si="446"/>
        <v>No</v>
      </c>
      <c r="AG4059">
        <f t="shared" ca="1" si="447"/>
        <v>446</v>
      </c>
      <c r="AH4059" t="str">
        <f ca="1">IF(OR(V4059="",AG4059=""),"Yes",IF(AG4059&gt;Config!$B$41,"Yes","No"))</f>
        <v>Yes</v>
      </c>
    </row>
    <row r="4060" spans="1:34" x14ac:dyDescent="0.25">
      <c r="A4060" s="1" t="s">
        <v>27710</v>
      </c>
      <c r="B4060" s="1" t="s">
        <v>4638</v>
      </c>
      <c r="C4060" s="1" t="s">
        <v>2104</v>
      </c>
      <c r="D4060" s="1" t="s">
        <v>27711</v>
      </c>
      <c r="E4060" s="1" t="s">
        <v>34817</v>
      </c>
      <c r="F4060" s="1" t="s">
        <v>27712</v>
      </c>
      <c r="G4060" t="str">
        <f t="shared" si="441"/>
        <v>Valid</v>
      </c>
      <c r="H4060" s="1" t="s">
        <v>27713</v>
      </c>
      <c r="I4060" t="str" cm="1">
        <f t="array" ref="I4060">IF(OR(TRIM(H4060)="",ISNUMBER(SEARCH("#",H4060)),AA4060&lt;Config!$B$8,SUMPRODUCT(--ISNUMBER(SEARCH({"a";"b";"c";"d";"e";"f";"g";"h";"i";"j";"k";"l";"m";"n";"o";"p";"q";"r";"s";"t";"u";"v";"w";"x";"y";"z"},H4060)))&gt;0),"Invalid","Valid")</f>
        <v>Valid</v>
      </c>
      <c r="J4060" s="1" t="s">
        <v>27714</v>
      </c>
      <c r="K4060" s="1" t="s">
        <v>264</v>
      </c>
      <c r="L4060" s="1" t="s">
        <v>84</v>
      </c>
      <c r="M4060" s="1" t="s">
        <v>33825</v>
      </c>
      <c r="N4060" s="1" t="s">
        <v>31</v>
      </c>
      <c r="O4060" s="1" t="s">
        <v>180</v>
      </c>
      <c r="P4060" t="s">
        <v>33</v>
      </c>
      <c r="Q4060" s="1" t="s">
        <v>119</v>
      </c>
      <c r="R4060" s="1" t="s">
        <v>1716</v>
      </c>
      <c r="S4060" s="1" t="s">
        <v>27715</v>
      </c>
      <c r="T4060" s="1" t="s">
        <v>27716</v>
      </c>
      <c r="U4060" s="1" t="s">
        <v>27717</v>
      </c>
      <c r="V4060" s="1" t="s">
        <v>935</v>
      </c>
      <c r="W4060" s="1" t="s">
        <v>94</v>
      </c>
      <c r="X4060" t="str">
        <f t="shared" si="442"/>
        <v>Complete</v>
      </c>
      <c r="Y4060">
        <f>MAX(0,100-IF(G4060="Invalid",Config!$B$5,0)-IF(I4060="Invalid",Config!$B$6,0)-IF(X4060="Incomplete",Config!$B$7,0)-IF(AF4060="Yes",Config!$B$37,0))</f>
        <v>100</v>
      </c>
      <c r="Z4060" s="1">
        <f>IF(OR(TRIM(B4060)="",COUNTIF(Config!$B$15:$B$19,B4060)&gt;0),1,0)+IF(OR(TRIM(C4060)="",COUNTIF(Config!$B$15:$B$19,C4060)&gt;0),1,0)+IF(OR(TRIM(F4060)="",COUNTIF(Config!$B$15:$B$19,F4060)&gt;0),1,0)+IF(OR(TRIM(H4060)="",COUNTIF(Config!$B$15:$B$19,H4060)&gt;0),1,0)+IF(OR(TRIM(E4060)="",COUNTIF(Config!$B$15:$B$19,E4060)&gt;0),1,0)+IF(OR(TRIM(K4060)="",COUNTIF(Config!$B$15:$B$19,K4060)&gt;0),1,0)+IF(OR(TRIM(P4060)="",COUNTIF(Config!$B$15:$B$19,P4060)&gt;0),1,0)+IF(OR(TRIM(R4060)="",COUNTIF(Config!$B$15:$B$19,R4060)&gt;0),1,0)</f>
        <v>0</v>
      </c>
      <c r="AA4060" s="1" cm="1">
        <f t="array" ref="AA4060">SUMPRODUCT(LEN(H4060)-LEN(SUBSTITUTE(H4060,{"0";"1";"2";"3";"4";"5";"6";"7";"8";"9"},"")))</f>
        <v>10</v>
      </c>
      <c r="AC4060" t="str">
        <f t="shared" si="443"/>
        <v/>
      </c>
      <c r="AD4060">
        <f t="shared" si="444"/>
        <v>1</v>
      </c>
      <c r="AE4060">
        <f t="shared" si="445"/>
        <v>1</v>
      </c>
      <c r="AF4060" t="str">
        <f t="shared" si="446"/>
        <v>No</v>
      </c>
      <c r="AG4060">
        <f t="shared" ca="1" si="447"/>
        <v>401</v>
      </c>
      <c r="AH4060" t="str">
        <f ca="1">IF(OR(V4060="",AG4060=""),"Yes",IF(AG4060&gt;Config!$B$41,"Yes","No"))</f>
        <v>Yes</v>
      </c>
    </row>
    <row r="4061" spans="1:34" x14ac:dyDescent="0.25">
      <c r="A4061" s="1" t="s">
        <v>27718</v>
      </c>
      <c r="B4061" s="1" t="s">
        <v>22</v>
      </c>
      <c r="C4061" s="1" t="s">
        <v>2104</v>
      </c>
      <c r="D4061" s="1" t="s">
        <v>27719</v>
      </c>
      <c r="E4061" s="1" t="s">
        <v>477</v>
      </c>
      <c r="F4061" s="1" t="s">
        <v>27720</v>
      </c>
      <c r="G4061" t="str">
        <f t="shared" si="441"/>
        <v>Valid</v>
      </c>
      <c r="H4061" s="1" t="s">
        <v>27721</v>
      </c>
      <c r="I4061" t="str" cm="1">
        <f t="array" ref="I4061">IF(OR(TRIM(H4061)="",ISNUMBER(SEARCH("#",H4061)),AA4061&lt;Config!$B$8,SUMPRODUCT(--ISNUMBER(SEARCH({"a";"b";"c";"d";"e";"f";"g";"h";"i";"j";"k";"l";"m";"n";"o";"p";"q";"r";"s";"t";"u";"v";"w";"x";"y";"z"},H4061)))&gt;0),"Invalid","Valid")</f>
        <v>Valid</v>
      </c>
      <c r="J4061" s="1" t="s">
        <v>27722</v>
      </c>
      <c r="K4061" s="1" t="s">
        <v>195</v>
      </c>
      <c r="L4061" s="1" t="s">
        <v>134</v>
      </c>
      <c r="M4061" s="1" t="s">
        <v>50</v>
      </c>
      <c r="N4061" s="1" t="s">
        <v>211</v>
      </c>
      <c r="O4061" s="1" t="s">
        <v>149</v>
      </c>
      <c r="P4061" t="s">
        <v>590</v>
      </c>
      <c r="Q4061" s="1" t="s">
        <v>844</v>
      </c>
      <c r="R4061" s="1" t="s">
        <v>1774</v>
      </c>
      <c r="S4061" s="1" t="s">
        <v>27723</v>
      </c>
      <c r="T4061" s="1" t="s">
        <v>27724</v>
      </c>
      <c r="U4061" s="1" t="s">
        <v>24447</v>
      </c>
      <c r="V4061" s="1" t="s">
        <v>1050</v>
      </c>
      <c r="W4061" s="1" t="s">
        <v>202</v>
      </c>
      <c r="X4061" t="str">
        <f t="shared" si="442"/>
        <v>Complete</v>
      </c>
      <c r="Y4061">
        <f>MAX(0,100-IF(G4061="Invalid",Config!$B$5,0)-IF(I4061="Invalid",Config!$B$6,0)-IF(X4061="Incomplete",Config!$B$7,0)-IF(AF4061="Yes",Config!$B$37,0))</f>
        <v>100</v>
      </c>
      <c r="Z4061" s="1">
        <f>IF(OR(TRIM(B4061)="",COUNTIF(Config!$B$15:$B$19,B4061)&gt;0),1,0)+IF(OR(TRIM(C4061)="",COUNTIF(Config!$B$15:$B$19,C4061)&gt;0),1,0)+IF(OR(TRIM(F4061)="",COUNTIF(Config!$B$15:$B$19,F4061)&gt;0),1,0)+IF(OR(TRIM(H4061)="",COUNTIF(Config!$B$15:$B$19,H4061)&gt;0),1,0)+IF(OR(TRIM(E4061)="",COUNTIF(Config!$B$15:$B$19,E4061)&gt;0),1,0)+IF(OR(TRIM(K4061)="",COUNTIF(Config!$B$15:$B$19,K4061)&gt;0),1,0)+IF(OR(TRIM(P4061)="",COUNTIF(Config!$B$15:$B$19,P4061)&gt;0),1,0)+IF(OR(TRIM(R4061)="",COUNTIF(Config!$B$15:$B$19,R4061)&gt;0),1,0)</f>
        <v>0</v>
      </c>
      <c r="AA4061" s="1" cm="1">
        <f t="array" ref="AA4061">SUMPRODUCT(LEN(H4061)-LEN(SUBSTITUTE(H4061,{"0";"1";"2";"3";"4";"5";"6";"7";"8";"9"},"")))</f>
        <v>12</v>
      </c>
      <c r="AC4061" t="str">
        <f t="shared" si="443"/>
        <v/>
      </c>
      <c r="AD4061">
        <f t="shared" si="444"/>
        <v>1</v>
      </c>
      <c r="AE4061">
        <f t="shared" si="445"/>
        <v>1</v>
      </c>
      <c r="AF4061" t="str">
        <f t="shared" si="446"/>
        <v>No</v>
      </c>
      <c r="AG4061">
        <f t="shared" ca="1" si="447"/>
        <v>37</v>
      </c>
      <c r="AH4061" t="str">
        <f ca="1">IF(OR(V4061="",AG4061=""),"Yes",IF(AG4061&gt;Config!$B$41,"Yes","No"))</f>
        <v>No</v>
      </c>
    </row>
    <row r="4062" spans="1:34" x14ac:dyDescent="0.25">
      <c r="A4062" s="1" t="s">
        <v>27725</v>
      </c>
      <c r="B4062" s="1" t="s">
        <v>456</v>
      </c>
      <c r="C4062" s="1" t="s">
        <v>398</v>
      </c>
      <c r="D4062" s="1" t="s">
        <v>27726</v>
      </c>
      <c r="E4062" s="1" t="s">
        <v>35572</v>
      </c>
      <c r="F4062" s="1" t="s">
        <v>27727</v>
      </c>
      <c r="G4062" t="str">
        <f t="shared" si="441"/>
        <v>Valid</v>
      </c>
      <c r="H4062" s="1" t="s">
        <v>27728</v>
      </c>
      <c r="I4062" t="str" cm="1">
        <f t="array" ref="I4062">IF(OR(TRIM(H4062)="",ISNUMBER(SEARCH("#",H4062)),AA4062&lt;Config!$B$8,SUMPRODUCT(--ISNUMBER(SEARCH({"a";"b";"c";"d";"e";"f";"g";"h";"i";"j";"k";"l";"m";"n";"o";"p";"q";"r";"s";"t";"u";"v";"w";"x";"y";"z"},H4062)))&gt;0),"Invalid","Valid")</f>
        <v>Valid</v>
      </c>
      <c r="J4062" s="1" t="s">
        <v>27729</v>
      </c>
      <c r="K4062" s="1" t="s">
        <v>28</v>
      </c>
      <c r="L4062" s="1" t="s">
        <v>265</v>
      </c>
      <c r="M4062" s="1" t="s">
        <v>50</v>
      </c>
      <c r="N4062" s="1" t="s">
        <v>86</v>
      </c>
      <c r="O4062" s="1" t="s">
        <v>32</v>
      </c>
      <c r="P4062" t="s">
        <v>53</v>
      </c>
      <c r="Q4062" s="1" t="s">
        <v>181</v>
      </c>
      <c r="R4062" s="1" t="s">
        <v>415</v>
      </c>
      <c r="S4062" s="1" t="s">
        <v>27730</v>
      </c>
      <c r="T4062" s="1" t="s">
        <v>27731</v>
      </c>
      <c r="U4062" s="1" t="s">
        <v>27732</v>
      </c>
      <c r="V4062" s="1" t="s">
        <v>473</v>
      </c>
      <c r="W4062" s="1" t="s">
        <v>293</v>
      </c>
      <c r="X4062" t="str">
        <f t="shared" si="442"/>
        <v>Complete</v>
      </c>
      <c r="Y4062">
        <f>MAX(0,100-IF(G4062="Invalid",Config!$B$5,0)-IF(I4062="Invalid",Config!$B$6,0)-IF(X4062="Incomplete",Config!$B$7,0)-IF(AF4062="Yes",Config!$B$37,0))</f>
        <v>100</v>
      </c>
      <c r="Z4062" s="1">
        <f>IF(OR(TRIM(B4062)="",COUNTIF(Config!$B$15:$B$19,B4062)&gt;0),1,0)+IF(OR(TRIM(C4062)="",COUNTIF(Config!$B$15:$B$19,C4062)&gt;0),1,0)+IF(OR(TRIM(F4062)="",COUNTIF(Config!$B$15:$B$19,F4062)&gt;0),1,0)+IF(OR(TRIM(H4062)="",COUNTIF(Config!$B$15:$B$19,H4062)&gt;0),1,0)+IF(OR(TRIM(E4062)="",COUNTIF(Config!$B$15:$B$19,E4062)&gt;0),1,0)+IF(OR(TRIM(K4062)="",COUNTIF(Config!$B$15:$B$19,K4062)&gt;0),1,0)+IF(OR(TRIM(P4062)="",COUNTIF(Config!$B$15:$B$19,P4062)&gt;0),1,0)+IF(OR(TRIM(R4062)="",COUNTIF(Config!$B$15:$B$19,R4062)&gt;0),1,0)</f>
        <v>0</v>
      </c>
      <c r="AA4062" s="1" cm="1">
        <f t="array" ref="AA4062">SUMPRODUCT(LEN(H4062)-LEN(SUBSTITUTE(H4062,{"0";"1";"2";"3";"4";"5";"6";"7";"8";"9"},"")))</f>
        <v>10</v>
      </c>
      <c r="AC4062" t="str">
        <f t="shared" si="443"/>
        <v/>
      </c>
      <c r="AD4062">
        <f t="shared" si="444"/>
        <v>1</v>
      </c>
      <c r="AE4062">
        <f t="shared" si="445"/>
        <v>1</v>
      </c>
      <c r="AF4062" t="str">
        <f t="shared" si="446"/>
        <v>No</v>
      </c>
      <c r="AG4062">
        <f t="shared" ca="1" si="447"/>
        <v>208</v>
      </c>
      <c r="AH4062" t="str">
        <f ca="1">IF(OR(V4062="",AG4062=""),"Yes",IF(AG4062&gt;Config!$B$41,"Yes","No"))</f>
        <v>No</v>
      </c>
    </row>
    <row r="4063" spans="1:34" x14ac:dyDescent="0.25">
      <c r="A4063" s="1" t="s">
        <v>27733</v>
      </c>
      <c r="B4063" s="1" t="s">
        <v>62</v>
      </c>
      <c r="C4063" s="1" t="s">
        <v>432</v>
      </c>
      <c r="D4063" s="1" t="s">
        <v>5793</v>
      </c>
      <c r="E4063" s="1" t="s">
        <v>35573</v>
      </c>
      <c r="F4063" s="1" t="s">
        <v>27734</v>
      </c>
      <c r="G4063" t="str">
        <f t="shared" si="441"/>
        <v>Valid</v>
      </c>
      <c r="H4063" s="1" t="s">
        <v>27735</v>
      </c>
      <c r="I4063" t="str" cm="1">
        <f t="array" ref="I4063">IF(OR(TRIM(H4063)="",ISNUMBER(SEARCH("#",H4063)),AA4063&lt;Config!$B$8,SUMPRODUCT(--ISNUMBER(SEARCH({"a";"b";"c";"d";"e";"f";"g";"h";"i";"j";"k";"l";"m";"n";"o";"p";"q";"r";"s";"t";"u";"v";"w";"x";"y";"z"},H4063)))&gt;0),"Invalid","Valid")</f>
        <v>Valid</v>
      </c>
      <c r="J4063" s="1" t="s">
        <v>27736</v>
      </c>
      <c r="K4063" s="1" t="s">
        <v>1001</v>
      </c>
      <c r="L4063" s="1" t="s">
        <v>265</v>
      </c>
      <c r="M4063" s="1" t="s">
        <v>118</v>
      </c>
      <c r="N4063" s="1" t="s">
        <v>252</v>
      </c>
      <c r="O4063" s="1" t="s">
        <v>149</v>
      </c>
      <c r="P4063" t="s">
        <v>87</v>
      </c>
      <c r="Q4063" s="1" t="s">
        <v>166</v>
      </c>
      <c r="R4063" s="1" t="s">
        <v>379</v>
      </c>
      <c r="S4063" s="1" t="s">
        <v>27737</v>
      </c>
      <c r="T4063" s="1" t="s">
        <v>27738</v>
      </c>
      <c r="U4063" s="1" t="s">
        <v>18840</v>
      </c>
      <c r="V4063" s="1" t="s">
        <v>5593</v>
      </c>
      <c r="W4063" s="1" t="s">
        <v>40</v>
      </c>
      <c r="X4063" t="str">
        <f t="shared" si="442"/>
        <v>Complete</v>
      </c>
      <c r="Y4063">
        <f>MAX(0,100-IF(G4063="Invalid",Config!$B$5,0)-IF(I4063="Invalid",Config!$B$6,0)-IF(X4063="Incomplete",Config!$B$7,0)-IF(AF4063="Yes",Config!$B$37,0))</f>
        <v>100</v>
      </c>
      <c r="Z4063" s="1">
        <f>IF(OR(TRIM(B4063)="",COUNTIF(Config!$B$15:$B$19,B4063)&gt;0),1,0)+IF(OR(TRIM(C4063)="",COUNTIF(Config!$B$15:$B$19,C4063)&gt;0),1,0)+IF(OR(TRIM(F4063)="",COUNTIF(Config!$B$15:$B$19,F4063)&gt;0),1,0)+IF(OR(TRIM(H4063)="",COUNTIF(Config!$B$15:$B$19,H4063)&gt;0),1,0)+IF(OR(TRIM(E4063)="",COUNTIF(Config!$B$15:$B$19,E4063)&gt;0),1,0)+IF(OR(TRIM(K4063)="",COUNTIF(Config!$B$15:$B$19,K4063)&gt;0),1,0)+IF(OR(TRIM(P4063)="",COUNTIF(Config!$B$15:$B$19,P4063)&gt;0),1,0)+IF(OR(TRIM(R4063)="",COUNTIF(Config!$B$15:$B$19,R4063)&gt;0),1,0)</f>
        <v>0</v>
      </c>
      <c r="AA4063" s="1" cm="1">
        <f t="array" ref="AA4063">SUMPRODUCT(LEN(H4063)-LEN(SUBSTITUTE(H4063,{"0";"1";"2";"3";"4";"5";"6";"7";"8";"9"},"")))</f>
        <v>11</v>
      </c>
      <c r="AC4063" t="str">
        <f t="shared" si="443"/>
        <v/>
      </c>
      <c r="AD4063">
        <f t="shared" si="444"/>
        <v>1</v>
      </c>
      <c r="AE4063">
        <f t="shared" si="445"/>
        <v>1</v>
      </c>
      <c r="AF4063" t="str">
        <f t="shared" si="446"/>
        <v>No</v>
      </c>
      <c r="AG4063">
        <f t="shared" ca="1" si="447"/>
        <v>719</v>
      </c>
      <c r="AH4063" t="str">
        <f ca="1">IF(OR(V4063="",AG4063=""),"Yes",IF(AG4063&gt;Config!$B$41,"Yes","No"))</f>
        <v>Yes</v>
      </c>
    </row>
    <row r="4064" spans="1:34" x14ac:dyDescent="0.25">
      <c r="A4064" s="1" t="s">
        <v>27739</v>
      </c>
      <c r="B4064" s="1" t="s">
        <v>1147</v>
      </c>
      <c r="C4064" s="1" t="s">
        <v>420</v>
      </c>
      <c r="D4064" s="1" t="s">
        <v>22692</v>
      </c>
      <c r="E4064" s="1" t="s">
        <v>34244</v>
      </c>
      <c r="F4064" s="1" t="s">
        <v>27740</v>
      </c>
      <c r="G4064" t="str">
        <f t="shared" si="441"/>
        <v>Valid</v>
      </c>
      <c r="H4064" s="1" t="s">
        <v>27741</v>
      </c>
      <c r="I4064" t="str" cm="1">
        <f t="array" ref="I4064">IF(OR(TRIM(H4064)="",ISNUMBER(SEARCH("#",H4064)),AA4064&lt;Config!$B$8,SUMPRODUCT(--ISNUMBER(SEARCH({"a";"b";"c";"d";"e";"f";"g";"h";"i";"j";"k";"l";"m";"n";"o";"p";"q";"r";"s";"t";"u";"v";"w";"x";"y";"z"},H4064)))&gt;0),"Invalid","Valid")</f>
        <v>Valid</v>
      </c>
      <c r="J4064" s="1" t="s">
        <v>27742</v>
      </c>
      <c r="K4064" s="1" t="s">
        <v>504</v>
      </c>
      <c r="L4064" s="1" t="s">
        <v>134</v>
      </c>
      <c r="M4064" s="1" t="s">
        <v>33827</v>
      </c>
      <c r="N4064" s="1" t="s">
        <v>51</v>
      </c>
      <c r="O4064" s="1" t="s">
        <v>32</v>
      </c>
      <c r="P4064" t="s">
        <v>328</v>
      </c>
      <c r="Q4064" s="1" t="s">
        <v>33838</v>
      </c>
      <c r="R4064" s="1" t="s">
        <v>571</v>
      </c>
      <c r="S4064" s="1" t="s">
        <v>24540</v>
      </c>
      <c r="T4064" s="1" t="s">
        <v>27743</v>
      </c>
      <c r="U4064" s="1" t="s">
        <v>7676</v>
      </c>
      <c r="V4064" s="1" t="s">
        <v>3895</v>
      </c>
      <c r="W4064" s="1" t="s">
        <v>125</v>
      </c>
      <c r="X4064" t="str">
        <f t="shared" si="442"/>
        <v>Complete</v>
      </c>
      <c r="Y4064">
        <f>MAX(0,100-IF(G4064="Invalid",Config!$B$5,0)-IF(I4064="Invalid",Config!$B$6,0)-IF(X4064="Incomplete",Config!$B$7,0)-IF(AF4064="Yes",Config!$B$37,0))</f>
        <v>100</v>
      </c>
      <c r="Z4064" s="1">
        <f>IF(OR(TRIM(B4064)="",COUNTIF(Config!$B$15:$B$19,B4064)&gt;0),1,0)+IF(OR(TRIM(C4064)="",COUNTIF(Config!$B$15:$B$19,C4064)&gt;0),1,0)+IF(OR(TRIM(F4064)="",COUNTIF(Config!$B$15:$B$19,F4064)&gt;0),1,0)+IF(OR(TRIM(H4064)="",COUNTIF(Config!$B$15:$B$19,H4064)&gt;0),1,0)+IF(OR(TRIM(E4064)="",COUNTIF(Config!$B$15:$B$19,E4064)&gt;0),1,0)+IF(OR(TRIM(K4064)="",COUNTIF(Config!$B$15:$B$19,K4064)&gt;0),1,0)+IF(OR(TRIM(P4064)="",COUNTIF(Config!$B$15:$B$19,P4064)&gt;0),1,0)+IF(OR(TRIM(R4064)="",COUNTIF(Config!$B$15:$B$19,R4064)&gt;0),1,0)</f>
        <v>0</v>
      </c>
      <c r="AA4064" s="1" cm="1">
        <f t="array" ref="AA4064">SUMPRODUCT(LEN(H4064)-LEN(SUBSTITUTE(H4064,{"0";"1";"2";"3";"4";"5";"6";"7";"8";"9"},"")))</f>
        <v>10</v>
      </c>
      <c r="AC4064" t="str">
        <f t="shared" si="443"/>
        <v/>
      </c>
      <c r="AD4064">
        <f t="shared" si="444"/>
        <v>1</v>
      </c>
      <c r="AE4064">
        <f t="shared" si="445"/>
        <v>1</v>
      </c>
      <c r="AF4064" t="str">
        <f t="shared" si="446"/>
        <v>No</v>
      </c>
      <c r="AG4064">
        <f t="shared" ca="1" si="447"/>
        <v>302</v>
      </c>
      <c r="AH4064" t="str">
        <f ca="1">IF(OR(V4064="",AG4064=""),"Yes",IF(AG4064&gt;Config!$B$41,"Yes","No"))</f>
        <v>No</v>
      </c>
    </row>
    <row r="4065" spans="1:34" x14ac:dyDescent="0.25">
      <c r="A4065" s="1" t="s">
        <v>27744</v>
      </c>
      <c r="B4065" s="1" t="s">
        <v>3522</v>
      </c>
      <c r="C4065" s="1" t="s">
        <v>189</v>
      </c>
      <c r="D4065" s="1" t="s">
        <v>27745</v>
      </c>
      <c r="E4065" s="1" t="s">
        <v>35574</v>
      </c>
      <c r="F4065" s="1" t="s">
        <v>27746</v>
      </c>
      <c r="G4065" t="str">
        <f t="shared" si="441"/>
        <v>Valid</v>
      </c>
      <c r="H4065" s="1" t="s">
        <v>27747</v>
      </c>
      <c r="I4065" t="str" cm="1">
        <f t="array" ref="I4065">IF(OR(TRIM(H4065)="",ISNUMBER(SEARCH("#",H4065)),AA4065&lt;Config!$B$8,SUMPRODUCT(--ISNUMBER(SEARCH({"a";"b";"c";"d";"e";"f";"g";"h";"i";"j";"k";"l";"m";"n";"o";"p";"q";"r";"s";"t";"u";"v";"w";"x";"y";"z"},H4065)))&gt;0),"Invalid","Valid")</f>
        <v>Valid</v>
      </c>
      <c r="J4065" s="1" t="s">
        <v>27748</v>
      </c>
      <c r="K4065" s="1" t="s">
        <v>133</v>
      </c>
      <c r="L4065" s="1" t="s">
        <v>450</v>
      </c>
      <c r="M4065" s="1" t="s">
        <v>85</v>
      </c>
      <c r="N4065" s="1" t="s">
        <v>51</v>
      </c>
      <c r="O4065" s="1" t="s">
        <v>52</v>
      </c>
      <c r="P4065" t="s">
        <v>53</v>
      </c>
      <c r="Q4065" s="1" t="s">
        <v>54</v>
      </c>
      <c r="R4065" s="1" t="s">
        <v>197</v>
      </c>
      <c r="S4065" s="1" t="s">
        <v>27749</v>
      </c>
      <c r="T4065" s="1" t="s">
        <v>27750</v>
      </c>
      <c r="U4065" s="1" t="s">
        <v>241</v>
      </c>
      <c r="V4065" s="1" t="s">
        <v>14553</v>
      </c>
      <c r="W4065" s="1" t="s">
        <v>202</v>
      </c>
      <c r="X4065" t="str">
        <f t="shared" si="442"/>
        <v>Complete</v>
      </c>
      <c r="Y4065">
        <f>MAX(0,100-IF(G4065="Invalid",Config!$B$5,0)-IF(I4065="Invalid",Config!$B$6,0)-IF(X4065="Incomplete",Config!$B$7,0)-IF(AF4065="Yes",Config!$B$37,0))</f>
        <v>100</v>
      </c>
      <c r="Z4065" s="1">
        <f>IF(OR(TRIM(B4065)="",COUNTIF(Config!$B$15:$B$19,B4065)&gt;0),1,0)+IF(OR(TRIM(C4065)="",COUNTIF(Config!$B$15:$B$19,C4065)&gt;0),1,0)+IF(OR(TRIM(F4065)="",COUNTIF(Config!$B$15:$B$19,F4065)&gt;0),1,0)+IF(OR(TRIM(H4065)="",COUNTIF(Config!$B$15:$B$19,H4065)&gt;0),1,0)+IF(OR(TRIM(E4065)="",COUNTIF(Config!$B$15:$B$19,E4065)&gt;0),1,0)+IF(OR(TRIM(K4065)="",COUNTIF(Config!$B$15:$B$19,K4065)&gt;0),1,0)+IF(OR(TRIM(P4065)="",COUNTIF(Config!$B$15:$B$19,P4065)&gt;0),1,0)+IF(OR(TRIM(R4065)="",COUNTIF(Config!$B$15:$B$19,R4065)&gt;0),1,0)</f>
        <v>0</v>
      </c>
      <c r="AA4065" s="1" cm="1">
        <f t="array" ref="AA4065">SUMPRODUCT(LEN(H4065)-LEN(SUBSTITUTE(H4065,{"0";"1";"2";"3";"4";"5";"6";"7";"8";"9"},"")))</f>
        <v>12</v>
      </c>
      <c r="AC4065" t="str">
        <f t="shared" si="443"/>
        <v/>
      </c>
      <c r="AD4065">
        <f t="shared" si="444"/>
        <v>1</v>
      </c>
      <c r="AE4065">
        <f t="shared" si="445"/>
        <v>1</v>
      </c>
      <c r="AF4065" t="str">
        <f t="shared" si="446"/>
        <v>No</v>
      </c>
      <c r="AG4065">
        <f t="shared" ca="1" si="447"/>
        <v>846</v>
      </c>
      <c r="AH4065" t="str">
        <f ca="1">IF(OR(V4065="",AG4065=""),"Yes",IF(AG4065&gt;Config!$B$41,"Yes","No"))</f>
        <v>Yes</v>
      </c>
    </row>
    <row r="4066" spans="1:34" x14ac:dyDescent="0.25">
      <c r="A4066" s="1" t="s">
        <v>27751</v>
      </c>
      <c r="B4066" s="1" t="s">
        <v>2033</v>
      </c>
      <c r="C4066" s="1" t="s">
        <v>1736</v>
      </c>
      <c r="D4066" s="1" t="s">
        <v>12044</v>
      </c>
      <c r="E4066" s="1" t="s">
        <v>35336</v>
      </c>
      <c r="F4066" s="1" t="s">
        <v>27752</v>
      </c>
      <c r="G4066" t="str">
        <f t="shared" si="441"/>
        <v>Valid</v>
      </c>
      <c r="H4066" s="1" t="s">
        <v>27753</v>
      </c>
      <c r="I4066" t="str" cm="1">
        <f t="array" ref="I4066">IF(OR(TRIM(H4066)="",ISNUMBER(SEARCH("#",H4066)),AA4066&lt;Config!$B$8,SUMPRODUCT(--ISNUMBER(SEARCH({"a";"b";"c";"d";"e";"f";"g";"h";"i";"j";"k";"l";"m";"n";"o";"p";"q";"r";"s";"t";"u";"v";"w";"x";"y";"z"},H4066)))&gt;0),"Invalid","Valid")</f>
        <v>Valid</v>
      </c>
      <c r="J4066" s="1" t="s">
        <v>27754</v>
      </c>
      <c r="K4066" s="1" t="s">
        <v>133</v>
      </c>
      <c r="L4066" s="1" t="s">
        <v>179</v>
      </c>
      <c r="M4066" s="1" t="s">
        <v>343</v>
      </c>
      <c r="N4066" s="1" t="s">
        <v>211</v>
      </c>
      <c r="O4066" s="1" t="s">
        <v>69</v>
      </c>
      <c r="P4066" t="s">
        <v>33</v>
      </c>
      <c r="Q4066" s="1" t="s">
        <v>1099</v>
      </c>
      <c r="R4066" s="1" t="s">
        <v>1716</v>
      </c>
      <c r="S4066" s="1" t="s">
        <v>27755</v>
      </c>
      <c r="T4066" s="1" t="s">
        <v>27756</v>
      </c>
      <c r="U4066" s="1" t="s">
        <v>745</v>
      </c>
      <c r="V4066" s="1" t="s">
        <v>7295</v>
      </c>
      <c r="W4066" s="1" t="s">
        <v>60</v>
      </c>
      <c r="X4066" t="str">
        <f t="shared" si="442"/>
        <v>Complete</v>
      </c>
      <c r="Y4066">
        <f>MAX(0,100-IF(G4066="Invalid",Config!$B$5,0)-IF(I4066="Invalid",Config!$B$6,0)-IF(X4066="Incomplete",Config!$B$7,0)-IF(AF4066="Yes",Config!$B$37,0))</f>
        <v>100</v>
      </c>
      <c r="Z4066" s="1">
        <f>IF(OR(TRIM(B4066)="",COUNTIF(Config!$B$15:$B$19,B4066)&gt;0),1,0)+IF(OR(TRIM(C4066)="",COUNTIF(Config!$B$15:$B$19,C4066)&gt;0),1,0)+IF(OR(TRIM(F4066)="",COUNTIF(Config!$B$15:$B$19,F4066)&gt;0),1,0)+IF(OR(TRIM(H4066)="",COUNTIF(Config!$B$15:$B$19,H4066)&gt;0),1,0)+IF(OR(TRIM(E4066)="",COUNTIF(Config!$B$15:$B$19,E4066)&gt;0),1,0)+IF(OR(TRIM(K4066)="",COUNTIF(Config!$B$15:$B$19,K4066)&gt;0),1,0)+IF(OR(TRIM(P4066)="",COUNTIF(Config!$B$15:$B$19,P4066)&gt;0),1,0)+IF(OR(TRIM(R4066)="",COUNTIF(Config!$B$15:$B$19,R4066)&gt;0),1,0)</f>
        <v>0</v>
      </c>
      <c r="AA4066" s="1" cm="1">
        <f t="array" ref="AA4066">SUMPRODUCT(LEN(H4066)-LEN(SUBSTITUTE(H4066,{"0";"1";"2";"3";"4";"5";"6";"7";"8";"9"},"")))</f>
        <v>10</v>
      </c>
      <c r="AC4066" t="str">
        <f t="shared" si="443"/>
        <v/>
      </c>
      <c r="AD4066">
        <f t="shared" si="444"/>
        <v>1</v>
      </c>
      <c r="AE4066">
        <f t="shared" si="445"/>
        <v>1</v>
      </c>
      <c r="AF4066" t="str">
        <f t="shared" si="446"/>
        <v>No</v>
      </c>
      <c r="AG4066">
        <f t="shared" ca="1" si="447"/>
        <v>111</v>
      </c>
      <c r="AH4066" t="str">
        <f ca="1">IF(OR(V4066="",AG4066=""),"Yes",IF(AG4066&gt;Config!$B$41,"Yes","No"))</f>
        <v>No</v>
      </c>
    </row>
    <row r="4067" spans="1:34" x14ac:dyDescent="0.25">
      <c r="A4067" s="1" t="s">
        <v>27757</v>
      </c>
      <c r="B4067" s="1" t="s">
        <v>1634</v>
      </c>
      <c r="C4067" s="1" t="s">
        <v>1339</v>
      </c>
      <c r="D4067" s="1" t="s">
        <v>27758</v>
      </c>
      <c r="E4067" s="1" t="s">
        <v>642</v>
      </c>
      <c r="F4067" s="1" t="s">
        <v>27759</v>
      </c>
      <c r="G4067" t="str">
        <f t="shared" si="441"/>
        <v>Valid</v>
      </c>
      <c r="H4067" s="1" t="s">
        <v>27760</v>
      </c>
      <c r="I4067" t="str" cm="1">
        <f t="array" ref="I4067">IF(OR(TRIM(H4067)="",ISNUMBER(SEARCH("#",H4067)),AA4067&lt;Config!$B$8,SUMPRODUCT(--ISNUMBER(SEARCH({"a";"b";"c";"d";"e";"f";"g";"h";"i";"j";"k";"l";"m";"n";"o";"p";"q";"r";"s";"t";"u";"v";"w";"x";"y";"z"},H4067)))&gt;0),"Invalid","Valid")</f>
        <v>Valid</v>
      </c>
      <c r="J4067" s="1" t="s">
        <v>1215</v>
      </c>
      <c r="K4067" s="1" t="s">
        <v>481</v>
      </c>
      <c r="L4067" s="1" t="s">
        <v>265</v>
      </c>
      <c r="M4067" s="1" t="s">
        <v>391</v>
      </c>
      <c r="N4067" s="1" t="s">
        <v>148</v>
      </c>
      <c r="O4067" s="1" t="s">
        <v>149</v>
      </c>
      <c r="P4067" t="s">
        <v>33</v>
      </c>
      <c r="Q4067" s="1" t="s">
        <v>34</v>
      </c>
      <c r="R4067" s="1" t="s">
        <v>35</v>
      </c>
      <c r="S4067" s="1" t="s">
        <v>27761</v>
      </c>
      <c r="T4067" s="1" t="s">
        <v>27762</v>
      </c>
      <c r="U4067" s="1" t="s">
        <v>16664</v>
      </c>
      <c r="V4067" s="1" t="s">
        <v>2074</v>
      </c>
      <c r="W4067" s="1" t="s">
        <v>75</v>
      </c>
      <c r="X4067" t="str">
        <f t="shared" si="442"/>
        <v>Complete</v>
      </c>
      <c r="Y4067">
        <f>MAX(0,100-IF(G4067="Invalid",Config!$B$5,0)-IF(I4067="Invalid",Config!$B$6,0)-IF(X4067="Incomplete",Config!$B$7,0)-IF(AF4067="Yes",Config!$B$37,0))</f>
        <v>100</v>
      </c>
      <c r="Z4067" s="1">
        <f>IF(OR(TRIM(B4067)="",COUNTIF(Config!$B$15:$B$19,B4067)&gt;0),1,0)+IF(OR(TRIM(C4067)="",COUNTIF(Config!$B$15:$B$19,C4067)&gt;0),1,0)+IF(OR(TRIM(F4067)="",COUNTIF(Config!$B$15:$B$19,F4067)&gt;0),1,0)+IF(OR(TRIM(H4067)="",COUNTIF(Config!$B$15:$B$19,H4067)&gt;0),1,0)+IF(OR(TRIM(E4067)="",COUNTIF(Config!$B$15:$B$19,E4067)&gt;0),1,0)+IF(OR(TRIM(K4067)="",COUNTIF(Config!$B$15:$B$19,K4067)&gt;0),1,0)+IF(OR(TRIM(P4067)="",COUNTIF(Config!$B$15:$B$19,P4067)&gt;0),1,0)+IF(OR(TRIM(R4067)="",COUNTIF(Config!$B$15:$B$19,R4067)&gt;0),1,0)</f>
        <v>0</v>
      </c>
      <c r="AA4067" s="1" cm="1">
        <f t="array" ref="AA4067">SUMPRODUCT(LEN(H4067)-LEN(SUBSTITUTE(H4067,{"0";"1";"2";"3";"4";"5";"6";"7";"8";"9"},"")))</f>
        <v>10</v>
      </c>
      <c r="AC4067" t="str">
        <f t="shared" si="443"/>
        <v/>
      </c>
      <c r="AD4067">
        <f t="shared" si="444"/>
        <v>1</v>
      </c>
      <c r="AE4067">
        <f t="shared" si="445"/>
        <v>1</v>
      </c>
      <c r="AF4067" t="str">
        <f t="shared" si="446"/>
        <v>No</v>
      </c>
      <c r="AG4067">
        <f t="shared" ca="1" si="447"/>
        <v>318</v>
      </c>
      <c r="AH4067" t="str">
        <f ca="1">IF(OR(V4067="",AG4067=""),"Yes",IF(AG4067&gt;Config!$B$41,"Yes","No"))</f>
        <v>No</v>
      </c>
    </row>
    <row r="4068" spans="1:34" x14ac:dyDescent="0.25">
      <c r="A4068" s="1" t="s">
        <v>15786</v>
      </c>
      <c r="B4068" s="1" t="s">
        <v>2033</v>
      </c>
      <c r="C4068" s="1" t="s">
        <v>353</v>
      </c>
      <c r="D4068" s="1" t="s">
        <v>27763</v>
      </c>
      <c r="E4068" s="1" t="s">
        <v>33946</v>
      </c>
      <c r="F4068" s="1" t="s">
        <v>27764</v>
      </c>
      <c r="G4068" t="str">
        <f t="shared" si="441"/>
        <v>Valid</v>
      </c>
      <c r="H4068" s="1" t="s">
        <v>27765</v>
      </c>
      <c r="I4068" t="str" cm="1">
        <f t="array" ref="I4068">IF(OR(TRIM(H4068)="",ISNUMBER(SEARCH("#",H4068)),AA4068&lt;Config!$B$8,SUMPRODUCT(--ISNUMBER(SEARCH({"a";"b";"c";"d";"e";"f";"g";"h";"i";"j";"k";"l";"m";"n";"o";"p";"q";"r";"s";"t";"u";"v";"w";"x";"y";"z"},H4068)))&gt;0),"Invalid","Valid")</f>
        <v>Valid</v>
      </c>
      <c r="J4068" s="1" t="s">
        <v>27766</v>
      </c>
      <c r="K4068" s="1" t="s">
        <v>48</v>
      </c>
      <c r="L4068" s="1" t="s">
        <v>102</v>
      </c>
      <c r="M4068" s="1" t="s">
        <v>517</v>
      </c>
      <c r="N4068" s="1" t="s">
        <v>51</v>
      </c>
      <c r="O4068" s="1" t="s">
        <v>69</v>
      </c>
      <c r="P4068" t="s">
        <v>53</v>
      </c>
      <c r="Q4068" s="1" t="s">
        <v>181</v>
      </c>
      <c r="R4068" s="1" t="s">
        <v>17924</v>
      </c>
      <c r="S4068" s="1" t="s">
        <v>12734</v>
      </c>
      <c r="T4068" s="1" t="s">
        <v>27767</v>
      </c>
      <c r="U4068" s="1" t="s">
        <v>8485</v>
      </c>
      <c r="V4068" s="1" t="s">
        <v>27768</v>
      </c>
      <c r="W4068" s="1" t="s">
        <v>186</v>
      </c>
      <c r="X4068" t="str">
        <f t="shared" si="442"/>
        <v>Complete</v>
      </c>
      <c r="Y4068">
        <f>MAX(0,100-IF(G4068="Invalid",Config!$B$5,0)-IF(I4068="Invalid",Config!$B$6,0)-IF(X4068="Incomplete",Config!$B$7,0)-IF(AF4068="Yes",Config!$B$37,0))</f>
        <v>100</v>
      </c>
      <c r="Z4068" s="1">
        <f>IF(OR(TRIM(B4068)="",COUNTIF(Config!$B$15:$B$19,B4068)&gt;0),1,0)+IF(OR(TRIM(C4068)="",COUNTIF(Config!$B$15:$B$19,C4068)&gt;0),1,0)+IF(OR(TRIM(F4068)="",COUNTIF(Config!$B$15:$B$19,F4068)&gt;0),1,0)+IF(OR(TRIM(H4068)="",COUNTIF(Config!$B$15:$B$19,H4068)&gt;0),1,0)+IF(OR(TRIM(E4068)="",COUNTIF(Config!$B$15:$B$19,E4068)&gt;0),1,0)+IF(OR(TRIM(K4068)="",COUNTIF(Config!$B$15:$B$19,K4068)&gt;0),1,0)+IF(OR(TRIM(P4068)="",COUNTIF(Config!$B$15:$B$19,P4068)&gt;0),1,0)+IF(OR(TRIM(R4068)="",COUNTIF(Config!$B$15:$B$19,R4068)&gt;0),1,0)</f>
        <v>0</v>
      </c>
      <c r="AA4068" s="1" cm="1">
        <f t="array" ref="AA4068">SUMPRODUCT(LEN(H4068)-LEN(SUBSTITUTE(H4068,{"0";"1";"2";"3";"4";"5";"6";"7";"8";"9"},"")))</f>
        <v>12</v>
      </c>
      <c r="AC4068" t="str">
        <f t="shared" si="443"/>
        <v/>
      </c>
      <c r="AD4068">
        <f t="shared" si="444"/>
        <v>1</v>
      </c>
      <c r="AE4068">
        <f t="shared" si="445"/>
        <v>1</v>
      </c>
      <c r="AF4068" t="str">
        <f t="shared" si="446"/>
        <v>No</v>
      </c>
      <c r="AG4068">
        <f t="shared" ca="1" si="447"/>
        <v>83</v>
      </c>
      <c r="AH4068" t="str">
        <f ca="1">IF(OR(V4068="",AG4068=""),"Yes",IF(AG4068&gt;Config!$B$41,"Yes","No"))</f>
        <v>No</v>
      </c>
    </row>
    <row r="4069" spans="1:34" x14ac:dyDescent="0.25">
      <c r="A4069" s="1" t="s">
        <v>27769</v>
      </c>
      <c r="B4069" s="1" t="s">
        <v>1165</v>
      </c>
      <c r="C4069" s="1" t="s">
        <v>364</v>
      </c>
      <c r="D4069" s="1" t="s">
        <v>35575</v>
      </c>
      <c r="E4069" s="1" t="s">
        <v>35576</v>
      </c>
      <c r="F4069" s="1" t="s">
        <v>27770</v>
      </c>
      <c r="G4069" t="str">
        <f t="shared" si="441"/>
        <v>Valid</v>
      </c>
      <c r="H4069" s="1" t="s">
        <v>27771</v>
      </c>
      <c r="I4069" t="str" cm="1">
        <f t="array" ref="I4069">IF(OR(TRIM(H4069)="",ISNUMBER(SEARCH("#",H4069)),AA4069&lt;Config!$B$8,SUMPRODUCT(--ISNUMBER(SEARCH({"a";"b";"c";"d";"e";"f";"g";"h";"i";"j";"k";"l";"m";"n";"o";"p";"q";"r";"s";"t";"u";"v";"w";"x";"y";"z"},H4069)))&gt;0),"Invalid","Valid")</f>
        <v>Valid</v>
      </c>
      <c r="J4069" s="1" t="s">
        <v>27772</v>
      </c>
      <c r="K4069" s="1" t="s">
        <v>250</v>
      </c>
      <c r="L4069" s="1" t="s">
        <v>164</v>
      </c>
      <c r="M4069" s="1" t="s">
        <v>103</v>
      </c>
      <c r="N4069" s="1" t="s">
        <v>33819</v>
      </c>
      <c r="O4069" s="1" t="s">
        <v>32</v>
      </c>
      <c r="P4069" t="s">
        <v>53</v>
      </c>
      <c r="Q4069" s="1" t="s">
        <v>150</v>
      </c>
      <c r="R4069" s="1" t="s">
        <v>55</v>
      </c>
      <c r="S4069" s="1" t="s">
        <v>27773</v>
      </c>
      <c r="T4069" s="1" t="s">
        <v>27774</v>
      </c>
      <c r="U4069" s="1" t="s">
        <v>5045</v>
      </c>
      <c r="V4069" s="1" t="s">
        <v>27775</v>
      </c>
      <c r="W4069" s="1" t="s">
        <v>141</v>
      </c>
      <c r="X4069" t="str">
        <f t="shared" si="442"/>
        <v>Complete</v>
      </c>
      <c r="Y4069">
        <f>MAX(0,100-IF(G4069="Invalid",Config!$B$5,0)-IF(I4069="Invalid",Config!$B$6,0)-IF(X4069="Incomplete",Config!$B$7,0)-IF(AF4069="Yes",Config!$B$37,0))</f>
        <v>100</v>
      </c>
      <c r="Z4069" s="1">
        <f>IF(OR(TRIM(B4069)="",COUNTIF(Config!$B$15:$B$19,B4069)&gt;0),1,0)+IF(OR(TRIM(C4069)="",COUNTIF(Config!$B$15:$B$19,C4069)&gt;0),1,0)+IF(OR(TRIM(F4069)="",COUNTIF(Config!$B$15:$B$19,F4069)&gt;0),1,0)+IF(OR(TRIM(H4069)="",COUNTIF(Config!$B$15:$B$19,H4069)&gt;0),1,0)+IF(OR(TRIM(E4069)="",COUNTIF(Config!$B$15:$B$19,E4069)&gt;0),1,0)+IF(OR(TRIM(K4069)="",COUNTIF(Config!$B$15:$B$19,K4069)&gt;0),1,0)+IF(OR(TRIM(P4069)="",COUNTIF(Config!$B$15:$B$19,P4069)&gt;0),1,0)+IF(OR(TRIM(R4069)="",COUNTIF(Config!$B$15:$B$19,R4069)&gt;0),1,0)</f>
        <v>0</v>
      </c>
      <c r="AA4069" s="1" cm="1">
        <f t="array" ref="AA4069">SUMPRODUCT(LEN(H4069)-LEN(SUBSTITUTE(H4069,{"0";"1";"2";"3";"4";"5";"6";"7";"8";"9"},"")))</f>
        <v>12</v>
      </c>
      <c r="AC4069" t="str">
        <f t="shared" si="443"/>
        <v/>
      </c>
      <c r="AD4069">
        <f t="shared" si="444"/>
        <v>1</v>
      </c>
      <c r="AE4069">
        <f t="shared" si="445"/>
        <v>1</v>
      </c>
      <c r="AF4069" t="str">
        <f t="shared" si="446"/>
        <v>No</v>
      </c>
      <c r="AG4069">
        <f t="shared" ca="1" si="447"/>
        <v>454</v>
      </c>
      <c r="AH4069" t="str">
        <f ca="1">IF(OR(V4069="",AG4069=""),"Yes",IF(AG4069&gt;Config!$B$41,"Yes","No"))</f>
        <v>Yes</v>
      </c>
    </row>
    <row r="4070" spans="1:34" x14ac:dyDescent="0.25">
      <c r="A4070" s="1" t="s">
        <v>27776</v>
      </c>
      <c r="B4070" s="1" t="s">
        <v>2431</v>
      </c>
      <c r="C4070" s="1" t="s">
        <v>2104</v>
      </c>
      <c r="D4070" s="1" t="s">
        <v>27777</v>
      </c>
      <c r="E4070" s="1" t="s">
        <v>633</v>
      </c>
      <c r="F4070" s="1" t="s">
        <v>27778</v>
      </c>
      <c r="G4070" t="str">
        <f t="shared" si="441"/>
        <v>Invalid</v>
      </c>
      <c r="H4070" s="1" t="s">
        <v>27779</v>
      </c>
      <c r="I4070" t="str" cm="1">
        <f t="array" ref="I4070">IF(OR(TRIM(H4070)="",ISNUMBER(SEARCH("#",H4070)),AA4070&lt;Config!$B$8,SUMPRODUCT(--ISNUMBER(SEARCH({"a";"b";"c";"d";"e";"f";"g";"h";"i";"j";"k";"l";"m";"n";"o";"p";"q";"r";"s";"t";"u";"v";"w";"x";"y";"z"},H4070)))&gt;0),"Invalid","Valid")</f>
        <v>Valid</v>
      </c>
      <c r="J4070" s="1" t="s">
        <v>27780</v>
      </c>
      <c r="K4070" s="1" t="s">
        <v>1001</v>
      </c>
      <c r="L4070" s="1" t="s">
        <v>179</v>
      </c>
      <c r="M4070" s="1" t="s">
        <v>517</v>
      </c>
      <c r="N4070" s="1" t="s">
        <v>713</v>
      </c>
      <c r="O4070" s="1" t="s">
        <v>149</v>
      </c>
      <c r="P4070" t="s">
        <v>53</v>
      </c>
      <c r="Q4070" s="1" t="s">
        <v>181</v>
      </c>
      <c r="R4070" s="1" t="s">
        <v>288</v>
      </c>
      <c r="S4070" s="1" t="s">
        <v>27781</v>
      </c>
      <c r="T4070" s="1" t="s">
        <v>27782</v>
      </c>
      <c r="U4070" s="1" t="s">
        <v>123</v>
      </c>
      <c r="V4070" s="1" t="s">
        <v>1954</v>
      </c>
      <c r="W4070" s="1" t="s">
        <v>141</v>
      </c>
      <c r="X4070" t="str">
        <f t="shared" si="442"/>
        <v>Complete</v>
      </c>
      <c r="Y4070">
        <f>MAX(0,100-IF(G4070="Invalid",Config!$B$5,0)-IF(I4070="Invalid",Config!$B$6,0)-IF(X4070="Incomplete",Config!$B$7,0)-IF(AF4070="Yes",Config!$B$37,0))</f>
        <v>70</v>
      </c>
      <c r="Z4070" s="1">
        <f>IF(OR(TRIM(B4070)="",COUNTIF(Config!$B$15:$B$19,B4070)&gt;0),1,0)+IF(OR(TRIM(C4070)="",COUNTIF(Config!$B$15:$B$19,C4070)&gt;0),1,0)+IF(OR(TRIM(F4070)="",COUNTIF(Config!$B$15:$B$19,F4070)&gt;0),1,0)+IF(OR(TRIM(H4070)="",COUNTIF(Config!$B$15:$B$19,H4070)&gt;0),1,0)+IF(OR(TRIM(E4070)="",COUNTIF(Config!$B$15:$B$19,E4070)&gt;0),1,0)+IF(OR(TRIM(K4070)="",COUNTIF(Config!$B$15:$B$19,K4070)&gt;0),1,0)+IF(OR(TRIM(P4070)="",COUNTIF(Config!$B$15:$B$19,P4070)&gt;0),1,0)+IF(OR(TRIM(R4070)="",COUNTIF(Config!$B$15:$B$19,R4070)&gt;0),1,0)</f>
        <v>0</v>
      </c>
      <c r="AA4070" s="1" cm="1">
        <f t="array" ref="AA4070">SUMPRODUCT(LEN(H4070)-LEN(SUBSTITUTE(H4070,{"0";"1";"2";"3";"4";"5";"6";"7";"8";"9"},"")))</f>
        <v>10</v>
      </c>
      <c r="AC4070" t="str">
        <f t="shared" si="443"/>
        <v>Invalid Email</v>
      </c>
      <c r="AD4070">
        <f t="shared" si="444"/>
        <v>0</v>
      </c>
      <c r="AE4070">
        <f t="shared" si="445"/>
        <v>1</v>
      </c>
      <c r="AF4070" t="str">
        <f t="shared" si="446"/>
        <v>No</v>
      </c>
      <c r="AG4070">
        <f t="shared" ca="1" si="447"/>
        <v>464</v>
      </c>
      <c r="AH4070" t="str">
        <f ca="1">IF(OR(V4070="",AG4070=""),"Yes",IF(AG4070&gt;Config!$B$41,"Yes","No"))</f>
        <v>Yes</v>
      </c>
    </row>
    <row r="4071" spans="1:34" x14ac:dyDescent="0.25">
      <c r="A4071" s="1" t="s">
        <v>27783</v>
      </c>
      <c r="B4071" s="1" t="s">
        <v>4638</v>
      </c>
      <c r="C4071" s="1" t="s">
        <v>956</v>
      </c>
      <c r="D4071" s="1" t="s">
        <v>27784</v>
      </c>
      <c r="E4071" s="1" t="s">
        <v>477</v>
      </c>
      <c r="F4071" s="1" t="s">
        <v>27785</v>
      </c>
      <c r="G4071" t="str">
        <f t="shared" si="441"/>
        <v>Valid</v>
      </c>
      <c r="H4071" s="1" t="s">
        <v>27786</v>
      </c>
      <c r="I4071" t="str" cm="1">
        <f t="array" ref="I4071">IF(OR(TRIM(H4071)="",ISNUMBER(SEARCH("#",H4071)),AA4071&lt;Config!$B$8,SUMPRODUCT(--ISNUMBER(SEARCH({"a";"b";"c";"d";"e";"f";"g";"h";"i";"j";"k";"l";"m";"n";"o";"p";"q";"r";"s";"t";"u";"v";"w";"x";"y";"z"},H4071)))&gt;0),"Invalid","Valid")</f>
        <v>Valid</v>
      </c>
      <c r="J4071" s="1" t="s">
        <v>27787</v>
      </c>
      <c r="K4071" s="1" t="s">
        <v>1001</v>
      </c>
      <c r="L4071" s="1" t="s">
        <v>450</v>
      </c>
      <c r="M4071" s="1" t="s">
        <v>30</v>
      </c>
      <c r="N4071" s="1" t="s">
        <v>713</v>
      </c>
      <c r="O4071" s="1" t="s">
        <v>69</v>
      </c>
      <c r="P4071" t="s">
        <v>328</v>
      </c>
      <c r="Q4071" s="1" t="s">
        <v>1046</v>
      </c>
      <c r="R4071" s="1" t="s">
        <v>392</v>
      </c>
      <c r="S4071" s="1" t="s">
        <v>3230</v>
      </c>
      <c r="T4071" s="1" t="s">
        <v>27788</v>
      </c>
      <c r="U4071" s="1" t="s">
        <v>5897</v>
      </c>
      <c r="V4071" s="1" t="s">
        <v>11518</v>
      </c>
      <c r="W4071" s="1" t="s">
        <v>186</v>
      </c>
      <c r="X4071" t="str">
        <f t="shared" si="442"/>
        <v>Complete</v>
      </c>
      <c r="Y4071">
        <f>MAX(0,100-IF(G4071="Invalid",Config!$B$5,0)-IF(I4071="Invalid",Config!$B$6,0)-IF(X4071="Incomplete",Config!$B$7,0)-IF(AF4071="Yes",Config!$B$37,0))</f>
        <v>100</v>
      </c>
      <c r="Z4071" s="1">
        <f>IF(OR(TRIM(B4071)="",COUNTIF(Config!$B$15:$B$19,B4071)&gt;0),1,0)+IF(OR(TRIM(C4071)="",COUNTIF(Config!$B$15:$B$19,C4071)&gt;0),1,0)+IF(OR(TRIM(F4071)="",COUNTIF(Config!$B$15:$B$19,F4071)&gt;0),1,0)+IF(OR(TRIM(H4071)="",COUNTIF(Config!$B$15:$B$19,H4071)&gt;0),1,0)+IF(OR(TRIM(E4071)="",COUNTIF(Config!$B$15:$B$19,E4071)&gt;0),1,0)+IF(OR(TRIM(K4071)="",COUNTIF(Config!$B$15:$B$19,K4071)&gt;0),1,0)+IF(OR(TRIM(P4071)="",COUNTIF(Config!$B$15:$B$19,P4071)&gt;0),1,0)+IF(OR(TRIM(R4071)="",COUNTIF(Config!$B$15:$B$19,R4071)&gt;0),1,0)</f>
        <v>0</v>
      </c>
      <c r="AA4071" s="1" cm="1">
        <f t="array" ref="AA4071">SUMPRODUCT(LEN(H4071)-LEN(SUBSTITUTE(H4071,{"0";"1";"2";"3";"4";"5";"6";"7";"8";"9"},"")))</f>
        <v>11</v>
      </c>
      <c r="AC4071" t="str">
        <f t="shared" si="443"/>
        <v/>
      </c>
      <c r="AD4071">
        <f t="shared" si="444"/>
        <v>1</v>
      </c>
      <c r="AE4071">
        <f t="shared" si="445"/>
        <v>1</v>
      </c>
      <c r="AF4071" t="str">
        <f t="shared" si="446"/>
        <v>No</v>
      </c>
      <c r="AG4071">
        <f t="shared" ca="1" si="447"/>
        <v>170</v>
      </c>
      <c r="AH4071" t="str">
        <f ca="1">IF(OR(V4071="",AG4071=""),"Yes",IF(AG4071&gt;Config!$B$41,"Yes","No"))</f>
        <v>No</v>
      </c>
    </row>
    <row r="4072" spans="1:34" x14ac:dyDescent="0.25">
      <c r="A4072" s="1" t="s">
        <v>27789</v>
      </c>
      <c r="B4072" s="1" t="s">
        <v>386</v>
      </c>
      <c r="C4072" s="1" t="s">
        <v>97</v>
      </c>
      <c r="D4072" s="1" t="s">
        <v>27790</v>
      </c>
      <c r="E4072" s="1" t="s">
        <v>35577</v>
      </c>
      <c r="F4072" s="1" t="s">
        <v>27791</v>
      </c>
      <c r="G4072" t="str">
        <f t="shared" si="441"/>
        <v>Valid</v>
      </c>
      <c r="H4072" s="1" t="s">
        <v>3533</v>
      </c>
      <c r="I4072" t="str" cm="1">
        <f t="array" ref="I4072">IF(OR(TRIM(H4072)="",ISNUMBER(SEARCH("#",H4072)),AA4072&lt;Config!$B$8,SUMPRODUCT(--ISNUMBER(SEARCH({"a";"b";"c";"d";"e";"f";"g";"h";"i";"j";"k";"l";"m";"n";"o";"p";"q";"r";"s";"t";"u";"v";"w";"x";"y";"z"},H4072)))&gt;0),"Invalid","Valid")</f>
        <v>Valid</v>
      </c>
      <c r="J4072" s="1" t="s">
        <v>27792</v>
      </c>
      <c r="K4072" s="1" t="s">
        <v>378</v>
      </c>
      <c r="L4072" s="1" t="s">
        <v>84</v>
      </c>
      <c r="M4072" s="1" t="s">
        <v>165</v>
      </c>
      <c r="N4072" s="1" t="s">
        <v>358</v>
      </c>
      <c r="O4072" s="1" t="s">
        <v>149</v>
      </c>
      <c r="P4072" t="s">
        <v>33</v>
      </c>
      <c r="Q4072" s="1" t="s">
        <v>119</v>
      </c>
      <c r="R4072" s="1" t="s">
        <v>1716</v>
      </c>
      <c r="S4072" s="1" t="s">
        <v>18535</v>
      </c>
      <c r="T4072" s="1" t="s">
        <v>27793</v>
      </c>
      <c r="U4072" s="1" t="s">
        <v>4930</v>
      </c>
      <c r="V4072" s="1" t="s">
        <v>2504</v>
      </c>
      <c r="W4072" s="1" t="s">
        <v>40</v>
      </c>
      <c r="X4072" t="str">
        <f t="shared" si="442"/>
        <v>Complete</v>
      </c>
      <c r="Y4072">
        <f>MAX(0,100-IF(G4072="Invalid",Config!$B$5,0)-IF(I4072="Invalid",Config!$B$6,0)-IF(X4072="Incomplete",Config!$B$7,0)-IF(AF4072="Yes",Config!$B$37,0))</f>
        <v>75</v>
      </c>
      <c r="Z4072" s="1">
        <f>IF(OR(TRIM(B4072)="",COUNTIF(Config!$B$15:$B$19,B4072)&gt;0),1,0)+IF(OR(TRIM(C4072)="",COUNTIF(Config!$B$15:$B$19,C4072)&gt;0),1,0)+IF(OR(TRIM(F4072)="",COUNTIF(Config!$B$15:$B$19,F4072)&gt;0),1,0)+IF(OR(TRIM(H4072)="",COUNTIF(Config!$B$15:$B$19,H4072)&gt;0),1,0)+IF(OR(TRIM(E4072)="",COUNTIF(Config!$B$15:$B$19,E4072)&gt;0),1,0)+IF(OR(TRIM(K4072)="",COUNTIF(Config!$B$15:$B$19,K4072)&gt;0),1,0)+IF(OR(TRIM(P4072)="",COUNTIF(Config!$B$15:$B$19,P4072)&gt;0),1,0)+IF(OR(TRIM(R4072)="",COUNTIF(Config!$B$15:$B$19,R4072)&gt;0),1,0)</f>
        <v>0</v>
      </c>
      <c r="AA4072" s="1" cm="1">
        <f t="array" ref="AA4072">SUMPRODUCT(LEN(H4072)-LEN(SUBSTITUTE(H4072,{"0";"1";"2";"3";"4";"5";"6";"7";"8";"9"},"")))</f>
        <v>10</v>
      </c>
      <c r="AC4072" t="str">
        <f t="shared" si="443"/>
        <v>Potential Duplicate</v>
      </c>
      <c r="AD4072">
        <f t="shared" si="444"/>
        <v>1</v>
      </c>
      <c r="AE4072">
        <f t="shared" si="445"/>
        <v>2</v>
      </c>
      <c r="AF4072" t="str">
        <f t="shared" si="446"/>
        <v>Yes</v>
      </c>
      <c r="AG4072">
        <f t="shared" ca="1" si="447"/>
        <v>196</v>
      </c>
      <c r="AH4072" t="str">
        <f ca="1">IF(OR(V4072="",AG4072=""),"Yes",IF(AG4072&gt;Config!$B$41,"Yes","No"))</f>
        <v>No</v>
      </c>
    </row>
    <row r="4073" spans="1:34" x14ac:dyDescent="0.25">
      <c r="A4073" s="1" t="s">
        <v>27794</v>
      </c>
      <c r="B4073" s="1" t="s">
        <v>3888</v>
      </c>
      <c r="C4073" s="1" t="s">
        <v>1389</v>
      </c>
      <c r="D4073" s="1" t="s">
        <v>24112</v>
      </c>
      <c r="E4073" s="1" t="s">
        <v>35578</v>
      </c>
      <c r="F4073" s="1" t="s">
        <v>27795</v>
      </c>
      <c r="G4073" t="str">
        <f t="shared" si="441"/>
        <v>Valid</v>
      </c>
      <c r="H4073" s="1" t="s">
        <v>27796</v>
      </c>
      <c r="I4073" t="str" cm="1">
        <f t="array" ref="I4073">IF(OR(TRIM(H4073)="",ISNUMBER(SEARCH("#",H4073)),AA4073&lt;Config!$B$8,SUMPRODUCT(--ISNUMBER(SEARCH({"a";"b";"c";"d";"e";"f";"g";"h";"i";"j";"k";"l";"m";"n";"o";"p";"q";"r";"s";"t";"u";"v";"w";"x";"y";"z"},H4073)))&gt;0),"Invalid","Valid")</f>
        <v>Valid</v>
      </c>
      <c r="J4073" s="1" t="s">
        <v>27797</v>
      </c>
      <c r="K4073" s="1" t="s">
        <v>195</v>
      </c>
      <c r="L4073" s="1" t="s">
        <v>179</v>
      </c>
      <c r="M4073" s="1" t="s">
        <v>135</v>
      </c>
      <c r="N4073" s="1" t="s">
        <v>148</v>
      </c>
      <c r="O4073" s="1" t="s">
        <v>180</v>
      </c>
      <c r="P4073" t="s">
        <v>87</v>
      </c>
      <c r="Q4073" s="1" t="s">
        <v>166</v>
      </c>
      <c r="R4073" s="1" t="s">
        <v>212</v>
      </c>
      <c r="S4073" s="1" t="s">
        <v>16216</v>
      </c>
      <c r="T4073" s="1" t="s">
        <v>27798</v>
      </c>
      <c r="U4073" s="1" t="s">
        <v>6318</v>
      </c>
      <c r="V4073" s="1" t="s">
        <v>12207</v>
      </c>
      <c r="W4073" s="1" t="s">
        <v>33823</v>
      </c>
      <c r="X4073" t="str">
        <f t="shared" si="442"/>
        <v>Complete</v>
      </c>
      <c r="Y4073">
        <f>MAX(0,100-IF(G4073="Invalid",Config!$B$5,0)-IF(I4073="Invalid",Config!$B$6,0)-IF(X4073="Incomplete",Config!$B$7,0)-IF(AF4073="Yes",Config!$B$37,0))</f>
        <v>100</v>
      </c>
      <c r="Z4073" s="1">
        <f>IF(OR(TRIM(B4073)="",COUNTIF(Config!$B$15:$B$19,B4073)&gt;0),1,0)+IF(OR(TRIM(C4073)="",COUNTIF(Config!$B$15:$B$19,C4073)&gt;0),1,0)+IF(OR(TRIM(F4073)="",COUNTIF(Config!$B$15:$B$19,F4073)&gt;0),1,0)+IF(OR(TRIM(H4073)="",COUNTIF(Config!$B$15:$B$19,H4073)&gt;0),1,0)+IF(OR(TRIM(E4073)="",COUNTIF(Config!$B$15:$B$19,E4073)&gt;0),1,0)+IF(OR(TRIM(K4073)="",COUNTIF(Config!$B$15:$B$19,K4073)&gt;0),1,0)+IF(OR(TRIM(P4073)="",COUNTIF(Config!$B$15:$B$19,P4073)&gt;0),1,0)+IF(OR(TRIM(R4073)="",COUNTIF(Config!$B$15:$B$19,R4073)&gt;0),1,0)</f>
        <v>0</v>
      </c>
      <c r="AA4073" s="1" cm="1">
        <f t="array" ref="AA4073">SUMPRODUCT(LEN(H4073)-LEN(SUBSTITUTE(H4073,{"0";"1";"2";"3";"4";"5";"6";"7";"8";"9"},"")))</f>
        <v>10</v>
      </c>
      <c r="AC4073" t="str">
        <f t="shared" si="443"/>
        <v/>
      </c>
      <c r="AD4073">
        <f t="shared" si="444"/>
        <v>1</v>
      </c>
      <c r="AE4073">
        <f t="shared" si="445"/>
        <v>1</v>
      </c>
      <c r="AF4073" t="str">
        <f t="shared" si="446"/>
        <v>No</v>
      </c>
      <c r="AG4073">
        <f t="shared" ca="1" si="447"/>
        <v>538</v>
      </c>
      <c r="AH4073" t="str">
        <f ca="1">IF(OR(V4073="",AG4073=""),"Yes",IF(AG4073&gt;Config!$B$41,"Yes","No"))</f>
        <v>Yes</v>
      </c>
    </row>
    <row r="4074" spans="1:34" x14ac:dyDescent="0.25">
      <c r="A4074" s="1" t="s">
        <v>27799</v>
      </c>
      <c r="B4074" s="1" t="s">
        <v>4909</v>
      </c>
      <c r="C4074" s="1" t="s">
        <v>1068</v>
      </c>
      <c r="D4074" s="1" t="s">
        <v>27800</v>
      </c>
      <c r="E4074" s="1" t="s">
        <v>578</v>
      </c>
      <c r="F4074" s="1" t="s">
        <v>27801</v>
      </c>
      <c r="G4074" t="str">
        <f t="shared" si="441"/>
        <v>Valid</v>
      </c>
      <c r="H4074" s="1" t="s">
        <v>27802</v>
      </c>
      <c r="I4074" t="str" cm="1">
        <f t="array" ref="I4074">IF(OR(TRIM(H4074)="",ISNUMBER(SEARCH("#",H4074)),AA4074&lt;Config!$B$8,SUMPRODUCT(--ISNUMBER(SEARCH({"a";"b";"c";"d";"e";"f";"g";"h";"i";"j";"k";"l";"m";"n";"o";"p";"q";"r";"s";"t";"u";"v";"w";"x";"y";"z"},H4074)))&gt;0),"Invalid","Valid")</f>
        <v>Valid</v>
      </c>
      <c r="J4074" s="1" t="s">
        <v>27803</v>
      </c>
      <c r="K4074" s="1" t="s">
        <v>178</v>
      </c>
      <c r="L4074" s="1" t="s">
        <v>29</v>
      </c>
      <c r="M4074" s="1" t="s">
        <v>118</v>
      </c>
      <c r="N4074" s="1" t="s">
        <v>68</v>
      </c>
      <c r="O4074" s="1" t="s">
        <v>52</v>
      </c>
      <c r="P4074" t="s">
        <v>590</v>
      </c>
      <c r="Q4074" s="1" t="s">
        <v>1481</v>
      </c>
      <c r="R4074" s="1" t="s">
        <v>592</v>
      </c>
      <c r="S4074" s="1" t="s">
        <v>137</v>
      </c>
      <c r="T4074" s="1" t="s">
        <v>27804</v>
      </c>
      <c r="U4074" s="1" t="s">
        <v>4283</v>
      </c>
      <c r="V4074" s="1" t="s">
        <v>27805</v>
      </c>
      <c r="W4074" s="1" t="s">
        <v>186</v>
      </c>
      <c r="X4074" t="str">
        <f t="shared" si="442"/>
        <v>Complete</v>
      </c>
      <c r="Y4074">
        <f>MAX(0,100-IF(G4074="Invalid",Config!$B$5,0)-IF(I4074="Invalid",Config!$B$6,0)-IF(X4074="Incomplete",Config!$B$7,0)-IF(AF4074="Yes",Config!$B$37,0))</f>
        <v>100</v>
      </c>
      <c r="Z4074" s="1">
        <f>IF(OR(TRIM(B4074)="",COUNTIF(Config!$B$15:$B$19,B4074)&gt;0),1,0)+IF(OR(TRIM(C4074)="",COUNTIF(Config!$B$15:$B$19,C4074)&gt;0),1,0)+IF(OR(TRIM(F4074)="",COUNTIF(Config!$B$15:$B$19,F4074)&gt;0),1,0)+IF(OR(TRIM(H4074)="",COUNTIF(Config!$B$15:$B$19,H4074)&gt;0),1,0)+IF(OR(TRIM(E4074)="",COUNTIF(Config!$B$15:$B$19,E4074)&gt;0),1,0)+IF(OR(TRIM(K4074)="",COUNTIF(Config!$B$15:$B$19,K4074)&gt;0),1,0)+IF(OR(TRIM(P4074)="",COUNTIF(Config!$B$15:$B$19,P4074)&gt;0),1,0)+IF(OR(TRIM(R4074)="",COUNTIF(Config!$B$15:$B$19,R4074)&gt;0),1,0)</f>
        <v>0</v>
      </c>
      <c r="AA4074" s="1" cm="1">
        <f t="array" ref="AA4074">SUMPRODUCT(LEN(H4074)-LEN(SUBSTITUTE(H4074,{"0";"1";"2";"3";"4";"5";"6";"7";"8";"9"},"")))</f>
        <v>10</v>
      </c>
      <c r="AC4074" t="str">
        <f t="shared" si="443"/>
        <v/>
      </c>
      <c r="AD4074">
        <f t="shared" si="444"/>
        <v>1</v>
      </c>
      <c r="AE4074">
        <f t="shared" si="445"/>
        <v>1</v>
      </c>
      <c r="AF4074" t="str">
        <f t="shared" si="446"/>
        <v>No</v>
      </c>
      <c r="AG4074">
        <f t="shared" ca="1" si="447"/>
        <v>589</v>
      </c>
      <c r="AH4074" t="str">
        <f ca="1">IF(OR(V4074="",AG4074=""),"Yes",IF(AG4074&gt;Config!$B$41,"Yes","No"))</f>
        <v>Yes</v>
      </c>
    </row>
    <row r="4075" spans="1:34" x14ac:dyDescent="0.25">
      <c r="A4075" s="1" t="s">
        <v>27806</v>
      </c>
      <c r="B4075" s="1" t="s">
        <v>2408</v>
      </c>
      <c r="C4075" s="1" t="s">
        <v>33938</v>
      </c>
      <c r="D4075" s="1" t="s">
        <v>34087</v>
      </c>
      <c r="E4075" s="1" t="s">
        <v>35402</v>
      </c>
      <c r="F4075" s="1" t="s">
        <v>27807</v>
      </c>
      <c r="G4075" t="str">
        <f t="shared" si="441"/>
        <v>Valid</v>
      </c>
      <c r="H4075" s="1" t="s">
        <v>27808</v>
      </c>
      <c r="I4075" t="str" cm="1">
        <f t="array" ref="I4075">IF(OR(TRIM(H4075)="",ISNUMBER(SEARCH("#",H4075)),AA4075&lt;Config!$B$8,SUMPRODUCT(--ISNUMBER(SEARCH({"a";"b";"c";"d";"e";"f";"g";"h";"i";"j";"k";"l";"m";"n";"o";"p";"q";"r";"s";"t";"u";"v";"w";"x";"y";"z"},H4075)))&gt;0),"Invalid","Valid")</f>
        <v>Valid</v>
      </c>
      <c r="J4075" s="1" t="s">
        <v>27809</v>
      </c>
      <c r="K4075" s="1" t="s">
        <v>133</v>
      </c>
      <c r="L4075" s="1" t="s">
        <v>49</v>
      </c>
      <c r="M4075" s="1" t="s">
        <v>462</v>
      </c>
      <c r="N4075" s="1" t="s">
        <v>224</v>
      </c>
      <c r="O4075" s="1" t="s">
        <v>52</v>
      </c>
      <c r="P4075" t="s">
        <v>53</v>
      </c>
      <c r="Q4075" s="1" t="s">
        <v>150</v>
      </c>
      <c r="R4075" s="1" t="s">
        <v>197</v>
      </c>
      <c r="S4075" s="1" t="s">
        <v>14881</v>
      </c>
      <c r="T4075" s="1" t="s">
        <v>27810</v>
      </c>
      <c r="U4075" s="1" t="s">
        <v>2943</v>
      </c>
      <c r="V4075" s="1" t="s">
        <v>27811</v>
      </c>
      <c r="W4075" s="1" t="s">
        <v>33823</v>
      </c>
      <c r="X4075" t="str">
        <f t="shared" si="442"/>
        <v>Complete</v>
      </c>
      <c r="Y4075">
        <f>MAX(0,100-IF(G4075="Invalid",Config!$B$5,0)-IF(I4075="Invalid",Config!$B$6,0)-IF(X4075="Incomplete",Config!$B$7,0)-IF(AF4075="Yes",Config!$B$37,0))</f>
        <v>100</v>
      </c>
      <c r="Z4075" s="1">
        <f>IF(OR(TRIM(B4075)="",COUNTIF(Config!$B$15:$B$19,B4075)&gt;0),1,0)+IF(OR(TRIM(C4075)="",COUNTIF(Config!$B$15:$B$19,C4075)&gt;0),1,0)+IF(OR(TRIM(F4075)="",COUNTIF(Config!$B$15:$B$19,F4075)&gt;0),1,0)+IF(OR(TRIM(H4075)="",COUNTIF(Config!$B$15:$B$19,H4075)&gt;0),1,0)+IF(OR(TRIM(E4075)="",COUNTIF(Config!$B$15:$B$19,E4075)&gt;0),1,0)+IF(OR(TRIM(K4075)="",COUNTIF(Config!$B$15:$B$19,K4075)&gt;0),1,0)+IF(OR(TRIM(P4075)="",COUNTIF(Config!$B$15:$B$19,P4075)&gt;0),1,0)+IF(OR(TRIM(R4075)="",COUNTIF(Config!$B$15:$B$19,R4075)&gt;0),1,0)</f>
        <v>0</v>
      </c>
      <c r="AA4075" s="1" cm="1">
        <f t="array" ref="AA4075">SUMPRODUCT(LEN(H4075)-LEN(SUBSTITUTE(H4075,{"0";"1";"2";"3";"4";"5";"6";"7";"8";"9"},"")))</f>
        <v>12</v>
      </c>
      <c r="AC4075" t="str">
        <f t="shared" si="443"/>
        <v/>
      </c>
      <c r="AD4075">
        <f t="shared" si="444"/>
        <v>1</v>
      </c>
      <c r="AE4075">
        <f t="shared" si="445"/>
        <v>1</v>
      </c>
      <c r="AF4075" t="str">
        <f t="shared" si="446"/>
        <v>No</v>
      </c>
      <c r="AG4075">
        <f t="shared" ca="1" si="447"/>
        <v>356</v>
      </c>
      <c r="AH4075" t="str">
        <f ca="1">IF(OR(V4075="",AG4075=""),"Yes",IF(AG4075&gt;Config!$B$41,"Yes","No"))</f>
        <v>No</v>
      </c>
    </row>
    <row r="4076" spans="1:34" x14ac:dyDescent="0.25">
      <c r="A4076" s="1" t="s">
        <v>27812</v>
      </c>
      <c r="B4076" s="1" t="s">
        <v>33815</v>
      </c>
      <c r="C4076" s="1" t="s">
        <v>386</v>
      </c>
      <c r="D4076" s="1" t="s">
        <v>386</v>
      </c>
      <c r="E4076" s="1" t="s">
        <v>33824</v>
      </c>
      <c r="F4076" s="1" t="s">
        <v>27813</v>
      </c>
      <c r="G4076" t="str">
        <f t="shared" si="441"/>
        <v>Valid</v>
      </c>
      <c r="H4076" s="1" t="s">
        <v>27814</v>
      </c>
      <c r="I4076" t="str" cm="1">
        <f t="array" ref="I4076">IF(OR(TRIM(H4076)="",ISNUMBER(SEARCH("#",H4076)),AA4076&lt;Config!$B$8,SUMPRODUCT(--ISNUMBER(SEARCH({"a";"b";"c";"d";"e";"f";"g";"h";"i";"j";"k";"l";"m";"n";"o";"p";"q";"r";"s";"t";"u";"v";"w";"x";"y";"z"},H4076)))&gt;0),"Invalid","Valid")</f>
        <v>Valid</v>
      </c>
      <c r="J4076" s="1" t="s">
        <v>27815</v>
      </c>
      <c r="K4076" s="1" t="s">
        <v>481</v>
      </c>
      <c r="L4076" s="1" t="s">
        <v>102</v>
      </c>
      <c r="M4076" s="1" t="s">
        <v>251</v>
      </c>
      <c r="N4076" s="1" t="s">
        <v>33819</v>
      </c>
      <c r="O4076" s="1" t="s">
        <v>69</v>
      </c>
      <c r="P4076" t="s">
        <v>328</v>
      </c>
      <c r="Q4076" s="1" t="s">
        <v>1046</v>
      </c>
      <c r="R4076" s="1" t="s">
        <v>392</v>
      </c>
      <c r="S4076" s="1" t="s">
        <v>3409</v>
      </c>
      <c r="T4076" s="1" t="s">
        <v>27816</v>
      </c>
      <c r="U4076" s="1" t="s">
        <v>13145</v>
      </c>
      <c r="V4076" s="1" t="s">
        <v>140</v>
      </c>
      <c r="W4076" s="1" t="s">
        <v>293</v>
      </c>
      <c r="X4076" t="str">
        <f t="shared" si="442"/>
        <v>Incomplete</v>
      </c>
      <c r="Y4076">
        <f>MAX(0,100-IF(G4076="Invalid",Config!$B$5,0)-IF(I4076="Invalid",Config!$B$6,0)-IF(X4076="Incomplete",Config!$B$7,0)-IF(AF4076="Yes",Config!$B$37,0))</f>
        <v>60</v>
      </c>
      <c r="Z4076" s="1">
        <f>IF(OR(TRIM(B4076)="",COUNTIF(Config!$B$15:$B$19,B4076)&gt;0),1,0)+IF(OR(TRIM(C4076)="",COUNTIF(Config!$B$15:$B$19,C4076)&gt;0),1,0)+IF(OR(TRIM(F4076)="",COUNTIF(Config!$B$15:$B$19,F4076)&gt;0),1,0)+IF(OR(TRIM(H4076)="",COUNTIF(Config!$B$15:$B$19,H4076)&gt;0),1,0)+IF(OR(TRIM(E4076)="",COUNTIF(Config!$B$15:$B$19,E4076)&gt;0),1,0)+IF(OR(TRIM(K4076)="",COUNTIF(Config!$B$15:$B$19,K4076)&gt;0),1,0)+IF(OR(TRIM(P4076)="",COUNTIF(Config!$B$15:$B$19,P4076)&gt;0),1,0)+IF(OR(TRIM(R4076)="",COUNTIF(Config!$B$15:$B$19,R4076)&gt;0),1,0)</f>
        <v>1</v>
      </c>
      <c r="AA4076" s="1" cm="1">
        <f t="array" ref="AA4076">SUMPRODUCT(LEN(H4076)-LEN(SUBSTITUTE(H4076,{"0";"1";"2";"3";"4";"5";"6";"7";"8";"9"},"")))</f>
        <v>11</v>
      </c>
      <c r="AC4076" t="str">
        <f t="shared" si="443"/>
        <v>Incomplete Profile</v>
      </c>
      <c r="AD4076">
        <f t="shared" si="444"/>
        <v>1</v>
      </c>
      <c r="AE4076">
        <f t="shared" si="445"/>
        <v>1</v>
      </c>
      <c r="AF4076" t="str">
        <f t="shared" si="446"/>
        <v>No</v>
      </c>
      <c r="AG4076">
        <f t="shared" ca="1" si="447"/>
        <v>37</v>
      </c>
      <c r="AH4076" t="str">
        <f ca="1">IF(OR(V4076="",AG4076=""),"Yes",IF(AG4076&gt;Config!$B$41,"Yes","No"))</f>
        <v>No</v>
      </c>
    </row>
    <row r="4077" spans="1:34" x14ac:dyDescent="0.25">
      <c r="A4077" s="1" t="s">
        <v>27817</v>
      </c>
      <c r="B4077" s="1" t="s">
        <v>1283</v>
      </c>
      <c r="C4077" s="1" t="s">
        <v>946</v>
      </c>
      <c r="D4077" s="1" t="s">
        <v>7019</v>
      </c>
      <c r="E4077" s="1" t="s">
        <v>35579</v>
      </c>
      <c r="F4077" s="1" t="s">
        <v>27818</v>
      </c>
      <c r="G4077" t="str">
        <f t="shared" si="441"/>
        <v>Valid</v>
      </c>
      <c r="H4077" s="1" t="s">
        <v>27819</v>
      </c>
      <c r="I4077" t="str" cm="1">
        <f t="array" ref="I4077">IF(OR(TRIM(H4077)="",ISNUMBER(SEARCH("#",H4077)),AA4077&lt;Config!$B$8,SUMPRODUCT(--ISNUMBER(SEARCH({"a";"b";"c";"d";"e";"f";"g";"h";"i";"j";"k";"l";"m";"n";"o";"p";"q";"r";"s";"t";"u";"v";"w";"x";"y";"z"},H4077)))&gt;0),"Invalid","Valid")</f>
        <v>Valid</v>
      </c>
      <c r="J4077" s="1" t="s">
        <v>131</v>
      </c>
      <c r="K4077" s="1" t="s">
        <v>625</v>
      </c>
      <c r="L4077" s="1" t="s">
        <v>450</v>
      </c>
      <c r="M4077" s="1" t="s">
        <v>33827</v>
      </c>
      <c r="N4077" s="1" t="s">
        <v>51</v>
      </c>
      <c r="O4077" s="1" t="s">
        <v>266</v>
      </c>
      <c r="P4077" t="s">
        <v>328</v>
      </c>
      <c r="Q4077" s="1" t="s">
        <v>1046</v>
      </c>
      <c r="R4077" s="1" t="s">
        <v>330</v>
      </c>
      <c r="S4077" s="1" t="s">
        <v>27820</v>
      </c>
      <c r="T4077" s="1" t="s">
        <v>27821</v>
      </c>
      <c r="U4077" s="1" t="s">
        <v>27822</v>
      </c>
      <c r="V4077" s="1" t="s">
        <v>19699</v>
      </c>
      <c r="W4077" s="1" t="s">
        <v>141</v>
      </c>
      <c r="X4077" t="str">
        <f t="shared" si="442"/>
        <v>Complete</v>
      </c>
      <c r="Y4077">
        <f>MAX(0,100-IF(G4077="Invalid",Config!$B$5,0)-IF(I4077="Invalid",Config!$B$6,0)-IF(X4077="Incomplete",Config!$B$7,0)-IF(AF4077="Yes",Config!$B$37,0))</f>
        <v>100</v>
      </c>
      <c r="Z4077" s="1">
        <f>IF(OR(TRIM(B4077)="",COUNTIF(Config!$B$15:$B$19,B4077)&gt;0),1,0)+IF(OR(TRIM(C4077)="",COUNTIF(Config!$B$15:$B$19,C4077)&gt;0),1,0)+IF(OR(TRIM(F4077)="",COUNTIF(Config!$B$15:$B$19,F4077)&gt;0),1,0)+IF(OR(TRIM(H4077)="",COUNTIF(Config!$B$15:$B$19,H4077)&gt;0),1,0)+IF(OR(TRIM(E4077)="",COUNTIF(Config!$B$15:$B$19,E4077)&gt;0),1,0)+IF(OR(TRIM(K4077)="",COUNTIF(Config!$B$15:$B$19,K4077)&gt;0),1,0)+IF(OR(TRIM(P4077)="",COUNTIF(Config!$B$15:$B$19,P4077)&gt;0),1,0)+IF(OR(TRIM(R4077)="",COUNTIF(Config!$B$15:$B$19,R4077)&gt;0),1,0)</f>
        <v>0</v>
      </c>
      <c r="AA4077" s="1" cm="1">
        <f t="array" ref="AA4077">SUMPRODUCT(LEN(H4077)-LEN(SUBSTITUTE(H4077,{"0";"1";"2";"3";"4";"5";"6";"7";"8";"9"},"")))</f>
        <v>11</v>
      </c>
      <c r="AC4077" t="str">
        <f t="shared" si="443"/>
        <v/>
      </c>
      <c r="AD4077">
        <f t="shared" si="444"/>
        <v>1</v>
      </c>
      <c r="AE4077">
        <f t="shared" si="445"/>
        <v>1</v>
      </c>
      <c r="AF4077" t="str">
        <f t="shared" si="446"/>
        <v>No</v>
      </c>
      <c r="AG4077">
        <f t="shared" ca="1" si="447"/>
        <v>434</v>
      </c>
      <c r="AH4077" t="str">
        <f ca="1">IF(OR(V4077="",AG4077=""),"Yes",IF(AG4077&gt;Config!$B$41,"Yes","No"))</f>
        <v>Yes</v>
      </c>
    </row>
    <row r="4078" spans="1:34" x14ac:dyDescent="0.25">
      <c r="A4078" s="1" t="s">
        <v>27823</v>
      </c>
      <c r="B4078" s="1" t="s">
        <v>1957</v>
      </c>
      <c r="C4078" s="1" t="s">
        <v>499</v>
      </c>
      <c r="D4078" s="1" t="s">
        <v>27824</v>
      </c>
      <c r="E4078" s="1" t="s">
        <v>33832</v>
      </c>
      <c r="F4078" s="1" t="s">
        <v>27825</v>
      </c>
      <c r="G4078" t="str">
        <f t="shared" si="441"/>
        <v>Valid</v>
      </c>
      <c r="H4078" s="1" t="s">
        <v>27826</v>
      </c>
      <c r="I4078" t="str" cm="1">
        <f t="array" ref="I4078">IF(OR(TRIM(H4078)="",ISNUMBER(SEARCH("#",H4078)),AA4078&lt;Config!$B$8,SUMPRODUCT(--ISNUMBER(SEARCH({"a";"b";"c";"d";"e";"f";"g";"h";"i";"j";"k";"l";"m";"n";"o";"p";"q";"r";"s";"t";"u";"v";"w";"x";"y";"z"},H4078)))&gt;0),"Invalid","Valid")</f>
        <v>Valid</v>
      </c>
      <c r="J4078" s="1" t="s">
        <v>27827</v>
      </c>
      <c r="K4078" s="1" t="s">
        <v>250</v>
      </c>
      <c r="L4078" s="1" t="s">
        <v>29</v>
      </c>
      <c r="M4078" s="1" t="s">
        <v>103</v>
      </c>
      <c r="N4078" s="1" t="s">
        <v>51</v>
      </c>
      <c r="O4078" s="1" t="s">
        <v>149</v>
      </c>
      <c r="P4078" t="s">
        <v>87</v>
      </c>
      <c r="Q4078" s="1" t="s">
        <v>166</v>
      </c>
      <c r="R4078" s="1" t="s">
        <v>136</v>
      </c>
      <c r="S4078" s="1" t="s">
        <v>6044</v>
      </c>
      <c r="T4078" s="1" t="s">
        <v>27828</v>
      </c>
      <c r="U4078" s="1" t="s">
        <v>1447</v>
      </c>
      <c r="V4078" s="1" t="s">
        <v>7706</v>
      </c>
      <c r="W4078" s="1" t="s">
        <v>94</v>
      </c>
      <c r="X4078" t="str">
        <f t="shared" si="442"/>
        <v>Complete</v>
      </c>
      <c r="Y4078">
        <f>MAX(0,100-IF(G4078="Invalid",Config!$B$5,0)-IF(I4078="Invalid",Config!$B$6,0)-IF(X4078="Incomplete",Config!$B$7,0)-IF(AF4078="Yes",Config!$B$37,0))</f>
        <v>100</v>
      </c>
      <c r="Z4078" s="1">
        <f>IF(OR(TRIM(B4078)="",COUNTIF(Config!$B$15:$B$19,B4078)&gt;0),1,0)+IF(OR(TRIM(C4078)="",COUNTIF(Config!$B$15:$B$19,C4078)&gt;0),1,0)+IF(OR(TRIM(F4078)="",COUNTIF(Config!$B$15:$B$19,F4078)&gt;0),1,0)+IF(OR(TRIM(H4078)="",COUNTIF(Config!$B$15:$B$19,H4078)&gt;0),1,0)+IF(OR(TRIM(E4078)="",COUNTIF(Config!$B$15:$B$19,E4078)&gt;0),1,0)+IF(OR(TRIM(K4078)="",COUNTIF(Config!$B$15:$B$19,K4078)&gt;0),1,0)+IF(OR(TRIM(P4078)="",COUNTIF(Config!$B$15:$B$19,P4078)&gt;0),1,0)+IF(OR(TRIM(R4078)="",COUNTIF(Config!$B$15:$B$19,R4078)&gt;0),1,0)</f>
        <v>0</v>
      </c>
      <c r="AA4078" s="1" cm="1">
        <f t="array" ref="AA4078">SUMPRODUCT(LEN(H4078)-LEN(SUBSTITUTE(H4078,{"0";"1";"2";"3";"4";"5";"6";"7";"8";"9"},"")))</f>
        <v>11</v>
      </c>
      <c r="AC4078" t="str">
        <f t="shared" si="443"/>
        <v/>
      </c>
      <c r="AD4078">
        <f t="shared" si="444"/>
        <v>1</v>
      </c>
      <c r="AE4078">
        <f t="shared" si="445"/>
        <v>1</v>
      </c>
      <c r="AF4078" t="str">
        <f t="shared" si="446"/>
        <v>No</v>
      </c>
      <c r="AG4078">
        <f t="shared" ca="1" si="447"/>
        <v>514</v>
      </c>
      <c r="AH4078" t="str">
        <f ca="1">IF(OR(V4078="",AG4078=""),"Yes",IF(AG4078&gt;Config!$B$41,"Yes","No"))</f>
        <v>Yes</v>
      </c>
    </row>
    <row r="4079" spans="1:34" x14ac:dyDescent="0.25">
      <c r="A4079" s="1" t="s">
        <v>27829</v>
      </c>
      <c r="B4079" s="1" t="s">
        <v>4909</v>
      </c>
      <c r="C4079" s="1" t="s">
        <v>598</v>
      </c>
      <c r="D4079" s="1" t="s">
        <v>27830</v>
      </c>
      <c r="E4079" s="1" t="s">
        <v>642</v>
      </c>
      <c r="F4079" s="1" t="s">
        <v>27831</v>
      </c>
      <c r="G4079" t="str">
        <f t="shared" si="441"/>
        <v>Valid</v>
      </c>
      <c r="H4079" s="1" t="s">
        <v>12128</v>
      </c>
      <c r="I4079" t="str" cm="1">
        <f t="array" ref="I4079">IF(OR(TRIM(H4079)="",ISNUMBER(SEARCH("#",H4079)),AA4079&lt;Config!$B$8,SUMPRODUCT(--ISNUMBER(SEARCH({"a";"b";"c";"d";"e";"f";"g";"h";"i";"j";"k";"l";"m";"n";"o";"p";"q";"r";"s";"t";"u";"v";"w";"x";"y";"z"},H4079)))&gt;0),"Invalid","Valid")</f>
        <v>Valid</v>
      </c>
      <c r="J4079" s="1" t="s">
        <v>27832</v>
      </c>
      <c r="K4079" s="1" t="s">
        <v>195</v>
      </c>
      <c r="L4079" s="1" t="s">
        <v>102</v>
      </c>
      <c r="M4079" s="1" t="s">
        <v>517</v>
      </c>
      <c r="N4079" s="1" t="s">
        <v>31</v>
      </c>
      <c r="O4079" s="1" t="s">
        <v>69</v>
      </c>
      <c r="P4079" t="s">
        <v>104</v>
      </c>
      <c r="Q4079" s="1" t="s">
        <v>105</v>
      </c>
      <c r="R4079" s="1" t="s">
        <v>833</v>
      </c>
      <c r="S4079" s="1" t="s">
        <v>27833</v>
      </c>
      <c r="T4079" s="1" t="s">
        <v>27834</v>
      </c>
      <c r="U4079" s="1" t="s">
        <v>11539</v>
      </c>
      <c r="V4079" s="1" t="s">
        <v>6118</v>
      </c>
      <c r="W4079" s="1" t="s">
        <v>33823</v>
      </c>
      <c r="X4079" t="str">
        <f t="shared" si="442"/>
        <v>Complete</v>
      </c>
      <c r="Y4079">
        <f>MAX(0,100-IF(G4079="Invalid",Config!$B$5,0)-IF(I4079="Invalid",Config!$B$6,0)-IF(X4079="Incomplete",Config!$B$7,0)-IF(AF4079="Yes",Config!$B$37,0))</f>
        <v>75</v>
      </c>
      <c r="Z4079" s="1">
        <f>IF(OR(TRIM(B4079)="",COUNTIF(Config!$B$15:$B$19,B4079)&gt;0),1,0)+IF(OR(TRIM(C4079)="",COUNTIF(Config!$B$15:$B$19,C4079)&gt;0),1,0)+IF(OR(TRIM(F4079)="",COUNTIF(Config!$B$15:$B$19,F4079)&gt;0),1,0)+IF(OR(TRIM(H4079)="",COUNTIF(Config!$B$15:$B$19,H4079)&gt;0),1,0)+IF(OR(TRIM(E4079)="",COUNTIF(Config!$B$15:$B$19,E4079)&gt;0),1,0)+IF(OR(TRIM(K4079)="",COUNTIF(Config!$B$15:$B$19,K4079)&gt;0),1,0)+IF(OR(TRIM(P4079)="",COUNTIF(Config!$B$15:$B$19,P4079)&gt;0),1,0)+IF(OR(TRIM(R4079)="",COUNTIF(Config!$B$15:$B$19,R4079)&gt;0),1,0)</f>
        <v>0</v>
      </c>
      <c r="AA4079" s="1" cm="1">
        <f t="array" ref="AA4079">SUMPRODUCT(LEN(H4079)-LEN(SUBSTITUTE(H4079,{"0";"1";"2";"3";"4";"5";"6";"7";"8";"9"},"")))</f>
        <v>11</v>
      </c>
      <c r="AC4079" t="str">
        <f t="shared" si="443"/>
        <v>Potential Duplicate</v>
      </c>
      <c r="AD4079">
        <f t="shared" si="444"/>
        <v>1</v>
      </c>
      <c r="AE4079">
        <f t="shared" si="445"/>
        <v>2</v>
      </c>
      <c r="AF4079" t="str">
        <f t="shared" si="446"/>
        <v>Yes</v>
      </c>
      <c r="AG4079">
        <f t="shared" ca="1" si="447"/>
        <v>406</v>
      </c>
      <c r="AH4079" t="str">
        <f ca="1">IF(OR(V4079="",AG4079=""),"Yes",IF(AG4079&gt;Config!$B$41,"Yes","No"))</f>
        <v>Yes</v>
      </c>
    </row>
    <row r="4080" spans="1:34" x14ac:dyDescent="0.25">
      <c r="A4080" s="1" t="s">
        <v>27835</v>
      </c>
      <c r="B4080" s="1" t="s">
        <v>1450</v>
      </c>
      <c r="C4080" s="1" t="s">
        <v>173</v>
      </c>
      <c r="D4080" s="1" t="s">
        <v>27836</v>
      </c>
      <c r="E4080" s="1" t="s">
        <v>633</v>
      </c>
      <c r="F4080" s="1" t="s">
        <v>8352</v>
      </c>
      <c r="G4080" t="str">
        <f t="shared" si="441"/>
        <v>Valid</v>
      </c>
      <c r="H4080" s="1" t="s">
        <v>27837</v>
      </c>
      <c r="I4080" t="str" cm="1">
        <f t="array" ref="I4080">IF(OR(TRIM(H4080)="",ISNUMBER(SEARCH("#",H4080)),AA4080&lt;Config!$B$8,SUMPRODUCT(--ISNUMBER(SEARCH({"a";"b";"c";"d";"e";"f";"g";"h";"i";"j";"k";"l";"m";"n";"o";"p";"q";"r";"s";"t";"u";"v";"w";"x";"y";"z"},H4080)))&gt;0),"Invalid","Valid")</f>
        <v>Valid</v>
      </c>
      <c r="J4080" s="1" t="s">
        <v>27838</v>
      </c>
      <c r="K4080" s="1" t="s">
        <v>481</v>
      </c>
      <c r="L4080" s="1" t="s">
        <v>49</v>
      </c>
      <c r="M4080" s="1" t="s">
        <v>33825</v>
      </c>
      <c r="N4080" s="1" t="s">
        <v>437</v>
      </c>
      <c r="O4080" s="1" t="s">
        <v>32</v>
      </c>
      <c r="P4080" t="s">
        <v>53</v>
      </c>
      <c r="Q4080" s="1" t="s">
        <v>150</v>
      </c>
      <c r="R4080" s="1" t="s">
        <v>55</v>
      </c>
      <c r="S4080" s="1" t="s">
        <v>13931</v>
      </c>
      <c r="T4080" s="1" t="s">
        <v>27839</v>
      </c>
      <c r="U4080" s="1" t="s">
        <v>281</v>
      </c>
      <c r="V4080" s="1" t="s">
        <v>1083</v>
      </c>
      <c r="W4080" s="1" t="s">
        <v>125</v>
      </c>
      <c r="X4080" t="str">
        <f t="shared" si="442"/>
        <v>Complete</v>
      </c>
      <c r="Y4080">
        <f>MAX(0,100-IF(G4080="Invalid",Config!$B$5,0)-IF(I4080="Invalid",Config!$B$6,0)-IF(X4080="Incomplete",Config!$B$7,0)-IF(AF4080="Yes",Config!$B$37,0))</f>
        <v>75</v>
      </c>
      <c r="Z4080" s="1">
        <f>IF(OR(TRIM(B4080)="",COUNTIF(Config!$B$15:$B$19,B4080)&gt;0),1,0)+IF(OR(TRIM(C4080)="",COUNTIF(Config!$B$15:$B$19,C4080)&gt;0),1,0)+IF(OR(TRIM(F4080)="",COUNTIF(Config!$B$15:$B$19,F4080)&gt;0),1,0)+IF(OR(TRIM(H4080)="",COUNTIF(Config!$B$15:$B$19,H4080)&gt;0),1,0)+IF(OR(TRIM(E4080)="",COUNTIF(Config!$B$15:$B$19,E4080)&gt;0),1,0)+IF(OR(TRIM(K4080)="",COUNTIF(Config!$B$15:$B$19,K4080)&gt;0),1,0)+IF(OR(TRIM(P4080)="",COUNTIF(Config!$B$15:$B$19,P4080)&gt;0),1,0)+IF(OR(TRIM(R4080)="",COUNTIF(Config!$B$15:$B$19,R4080)&gt;0),1,0)</f>
        <v>0</v>
      </c>
      <c r="AA4080" s="1" cm="1">
        <f t="array" ref="AA4080">SUMPRODUCT(LEN(H4080)-LEN(SUBSTITUTE(H4080,{"0";"1";"2";"3";"4";"5";"6";"7";"8";"9"},"")))</f>
        <v>10</v>
      </c>
      <c r="AC4080" t="str">
        <f t="shared" si="443"/>
        <v>Potential Duplicate</v>
      </c>
      <c r="AD4080">
        <f t="shared" si="444"/>
        <v>2</v>
      </c>
      <c r="AE4080">
        <f t="shared" si="445"/>
        <v>1</v>
      </c>
      <c r="AF4080" t="str">
        <f t="shared" si="446"/>
        <v>Yes</v>
      </c>
      <c r="AG4080">
        <f t="shared" ca="1" si="447"/>
        <v>247</v>
      </c>
      <c r="AH4080" t="str">
        <f ca="1">IF(OR(V4080="",AG4080=""),"Yes",IF(AG4080&gt;Config!$B$41,"Yes","No"))</f>
        <v>No</v>
      </c>
    </row>
    <row r="4081" spans="1:34" x14ac:dyDescent="0.25">
      <c r="A4081" s="1" t="s">
        <v>27840</v>
      </c>
      <c r="B4081" s="1" t="s">
        <v>4687</v>
      </c>
      <c r="C4081" s="1" t="s">
        <v>956</v>
      </c>
      <c r="D4081" s="1" t="s">
        <v>27841</v>
      </c>
      <c r="E4081" s="1" t="s">
        <v>1331</v>
      </c>
      <c r="F4081" s="1" t="s">
        <v>25469</v>
      </c>
      <c r="G4081" t="str">
        <f t="shared" si="441"/>
        <v>Valid</v>
      </c>
      <c r="H4081" s="1" t="s">
        <v>27842</v>
      </c>
      <c r="I4081" t="str" cm="1">
        <f t="array" ref="I4081">IF(OR(TRIM(H4081)="",ISNUMBER(SEARCH("#",H4081)),AA4081&lt;Config!$B$8,SUMPRODUCT(--ISNUMBER(SEARCH({"a";"b";"c";"d";"e";"f";"g";"h";"i";"j";"k";"l";"m";"n";"o";"p";"q";"r";"s";"t";"u";"v";"w";"x";"y";"z"},H4081)))&gt;0),"Invalid","Valid")</f>
        <v>Valid</v>
      </c>
      <c r="J4081" s="1" t="s">
        <v>27843</v>
      </c>
      <c r="K4081" s="1" t="s">
        <v>66</v>
      </c>
      <c r="L4081" s="1" t="s">
        <v>134</v>
      </c>
      <c r="M4081" s="1" t="s">
        <v>391</v>
      </c>
      <c r="N4081" s="1" t="s">
        <v>358</v>
      </c>
      <c r="O4081" s="1" t="s">
        <v>196</v>
      </c>
      <c r="P4081" t="s">
        <v>33</v>
      </c>
      <c r="Q4081" s="1" t="s">
        <v>1664</v>
      </c>
      <c r="R4081" s="1" t="s">
        <v>2361</v>
      </c>
      <c r="S4081" s="1" t="s">
        <v>11117</v>
      </c>
      <c r="T4081" s="1" t="s">
        <v>27844</v>
      </c>
      <c r="U4081" s="1" t="s">
        <v>27845</v>
      </c>
      <c r="V4081" s="1" t="s">
        <v>27846</v>
      </c>
      <c r="W4081" s="1" t="s">
        <v>75</v>
      </c>
      <c r="X4081" t="str">
        <f t="shared" si="442"/>
        <v>Complete</v>
      </c>
      <c r="Y4081">
        <f>MAX(0,100-IF(G4081="Invalid",Config!$B$5,0)-IF(I4081="Invalid",Config!$B$6,0)-IF(X4081="Incomplete",Config!$B$7,0)-IF(AF4081="Yes",Config!$B$37,0))</f>
        <v>75</v>
      </c>
      <c r="Z4081" s="1">
        <f>IF(OR(TRIM(B4081)="",COUNTIF(Config!$B$15:$B$19,B4081)&gt;0),1,0)+IF(OR(TRIM(C4081)="",COUNTIF(Config!$B$15:$B$19,C4081)&gt;0),1,0)+IF(OR(TRIM(F4081)="",COUNTIF(Config!$B$15:$B$19,F4081)&gt;0),1,0)+IF(OR(TRIM(H4081)="",COUNTIF(Config!$B$15:$B$19,H4081)&gt;0),1,0)+IF(OR(TRIM(E4081)="",COUNTIF(Config!$B$15:$B$19,E4081)&gt;0),1,0)+IF(OR(TRIM(K4081)="",COUNTIF(Config!$B$15:$B$19,K4081)&gt;0),1,0)+IF(OR(TRIM(P4081)="",COUNTIF(Config!$B$15:$B$19,P4081)&gt;0),1,0)+IF(OR(TRIM(R4081)="",COUNTIF(Config!$B$15:$B$19,R4081)&gt;0),1,0)</f>
        <v>0</v>
      </c>
      <c r="AA4081" s="1" cm="1">
        <f t="array" ref="AA4081">SUMPRODUCT(LEN(H4081)-LEN(SUBSTITUTE(H4081,{"0";"1";"2";"3";"4";"5";"6";"7";"8";"9"},"")))</f>
        <v>10</v>
      </c>
      <c r="AC4081" t="str">
        <f t="shared" si="443"/>
        <v>Potential Duplicate</v>
      </c>
      <c r="AD4081">
        <f t="shared" si="444"/>
        <v>2</v>
      </c>
      <c r="AE4081">
        <f t="shared" si="445"/>
        <v>1</v>
      </c>
      <c r="AF4081" t="str">
        <f t="shared" si="446"/>
        <v>Yes</v>
      </c>
      <c r="AG4081">
        <f t="shared" ca="1" si="447"/>
        <v>94</v>
      </c>
      <c r="AH4081" t="str">
        <f ca="1">IF(OR(V4081="",AG4081=""),"Yes",IF(AG4081&gt;Config!$B$41,"Yes","No"))</f>
        <v>No</v>
      </c>
    </row>
    <row r="4082" spans="1:34" x14ac:dyDescent="0.25">
      <c r="A4082" s="1" t="s">
        <v>27847</v>
      </c>
      <c r="B4082" s="1" t="s">
        <v>774</v>
      </c>
      <c r="C4082" s="1" t="s">
        <v>97</v>
      </c>
      <c r="D4082" s="1" t="s">
        <v>27848</v>
      </c>
      <c r="E4082" s="1" t="s">
        <v>633</v>
      </c>
      <c r="F4082" s="1" t="s">
        <v>27849</v>
      </c>
      <c r="G4082" t="str">
        <f t="shared" si="441"/>
        <v>Valid</v>
      </c>
      <c r="H4082" s="1" t="s">
        <v>11005</v>
      </c>
      <c r="I4082" t="str" cm="1">
        <f t="array" ref="I4082">IF(OR(TRIM(H4082)="",ISNUMBER(SEARCH("#",H4082)),AA4082&lt;Config!$B$8,SUMPRODUCT(--ISNUMBER(SEARCH({"a";"b";"c";"d";"e";"f";"g";"h";"i";"j";"k";"l";"m";"n";"o";"p";"q";"r";"s";"t";"u";"v";"w";"x";"y";"z"},H4082)))&gt;0),"Invalid","Valid")</f>
        <v>Valid</v>
      </c>
      <c r="J4082" s="1" t="s">
        <v>27850</v>
      </c>
      <c r="K4082" s="1" t="s">
        <v>722</v>
      </c>
      <c r="L4082" s="1" t="s">
        <v>179</v>
      </c>
      <c r="M4082" s="1" t="s">
        <v>462</v>
      </c>
      <c r="N4082" s="1" t="s">
        <v>51</v>
      </c>
      <c r="O4082" s="1" t="s">
        <v>196</v>
      </c>
      <c r="P4082" t="s">
        <v>104</v>
      </c>
      <c r="Q4082" s="1" t="s">
        <v>105</v>
      </c>
      <c r="R4082" s="1" t="s">
        <v>106</v>
      </c>
      <c r="S4082" s="1" t="s">
        <v>10322</v>
      </c>
      <c r="T4082" s="1" t="s">
        <v>27851</v>
      </c>
      <c r="U4082" s="1" t="s">
        <v>6739</v>
      </c>
      <c r="V4082" s="1" t="s">
        <v>6211</v>
      </c>
      <c r="W4082" s="1" t="s">
        <v>125</v>
      </c>
      <c r="X4082" t="str">
        <f t="shared" si="442"/>
        <v>Complete</v>
      </c>
      <c r="Y4082">
        <f>MAX(0,100-IF(G4082="Invalid",Config!$B$5,0)-IF(I4082="Invalid",Config!$B$6,0)-IF(X4082="Incomplete",Config!$B$7,0)-IF(AF4082="Yes",Config!$B$37,0))</f>
        <v>75</v>
      </c>
      <c r="Z4082" s="1">
        <f>IF(OR(TRIM(B4082)="",COUNTIF(Config!$B$15:$B$19,B4082)&gt;0),1,0)+IF(OR(TRIM(C4082)="",COUNTIF(Config!$B$15:$B$19,C4082)&gt;0),1,0)+IF(OR(TRIM(F4082)="",COUNTIF(Config!$B$15:$B$19,F4082)&gt;0),1,0)+IF(OR(TRIM(H4082)="",COUNTIF(Config!$B$15:$B$19,H4082)&gt;0),1,0)+IF(OR(TRIM(E4082)="",COUNTIF(Config!$B$15:$B$19,E4082)&gt;0),1,0)+IF(OR(TRIM(K4082)="",COUNTIF(Config!$B$15:$B$19,K4082)&gt;0),1,0)+IF(OR(TRIM(P4082)="",COUNTIF(Config!$B$15:$B$19,P4082)&gt;0),1,0)+IF(OR(TRIM(R4082)="",COUNTIF(Config!$B$15:$B$19,R4082)&gt;0),1,0)</f>
        <v>0</v>
      </c>
      <c r="AA4082" s="1" cm="1">
        <f t="array" ref="AA4082">SUMPRODUCT(LEN(H4082)-LEN(SUBSTITUTE(H4082,{"0";"1";"2";"3";"4";"5";"6";"7";"8";"9"},"")))</f>
        <v>12</v>
      </c>
      <c r="AC4082" t="str">
        <f t="shared" si="443"/>
        <v>Potential Duplicate</v>
      </c>
      <c r="AD4082">
        <f t="shared" si="444"/>
        <v>1</v>
      </c>
      <c r="AE4082">
        <f t="shared" si="445"/>
        <v>2</v>
      </c>
      <c r="AF4082" t="str">
        <f t="shared" si="446"/>
        <v>Yes</v>
      </c>
      <c r="AG4082">
        <f t="shared" ca="1" si="447"/>
        <v>177</v>
      </c>
      <c r="AH4082" t="str">
        <f ca="1">IF(OR(V4082="",AG4082=""),"Yes",IF(AG4082&gt;Config!$B$41,"Yes","No"))</f>
        <v>No</v>
      </c>
    </row>
    <row r="4083" spans="1:34" x14ac:dyDescent="0.25">
      <c r="A4083" s="1" t="s">
        <v>27852</v>
      </c>
      <c r="B4083" s="1" t="s">
        <v>1957</v>
      </c>
      <c r="C4083" s="1" t="s">
        <v>33815</v>
      </c>
      <c r="D4083" s="1" t="s">
        <v>1957</v>
      </c>
      <c r="E4083" s="1" t="s">
        <v>34467</v>
      </c>
      <c r="F4083" s="1" t="s">
        <v>27853</v>
      </c>
      <c r="G4083" t="str">
        <f t="shared" si="441"/>
        <v>Valid</v>
      </c>
      <c r="H4083" s="1" t="s">
        <v>27854</v>
      </c>
      <c r="I4083" t="str" cm="1">
        <f t="array" ref="I4083">IF(OR(TRIM(H4083)="",ISNUMBER(SEARCH("#",H4083)),AA4083&lt;Config!$B$8,SUMPRODUCT(--ISNUMBER(SEARCH({"a";"b";"c";"d";"e";"f";"g";"h";"i";"j";"k";"l";"m";"n";"o";"p";"q";"r";"s";"t";"u";"v";"w";"x";"y";"z"},H4083)))&gt;0),"Invalid","Valid")</f>
        <v>Valid</v>
      </c>
      <c r="J4083" s="1" t="s">
        <v>27855</v>
      </c>
      <c r="K4083" s="1" t="s">
        <v>722</v>
      </c>
      <c r="L4083" s="1" t="s">
        <v>102</v>
      </c>
      <c r="M4083" s="1" t="s">
        <v>103</v>
      </c>
      <c r="N4083" s="1" t="s">
        <v>437</v>
      </c>
      <c r="O4083" s="1" t="s">
        <v>180</v>
      </c>
      <c r="P4083" t="s">
        <v>236</v>
      </c>
      <c r="Q4083" s="1" t="s">
        <v>254</v>
      </c>
      <c r="R4083" s="1" t="s">
        <v>238</v>
      </c>
      <c r="S4083" s="1" t="s">
        <v>27856</v>
      </c>
      <c r="T4083" s="1" t="s">
        <v>27857</v>
      </c>
      <c r="U4083" s="1" t="s">
        <v>27858</v>
      </c>
      <c r="V4083" s="1" t="s">
        <v>5925</v>
      </c>
      <c r="W4083" s="1" t="s">
        <v>202</v>
      </c>
      <c r="X4083" t="str">
        <f t="shared" si="442"/>
        <v>Incomplete</v>
      </c>
      <c r="Y4083">
        <f>MAX(0,100-IF(G4083="Invalid",Config!$B$5,0)-IF(I4083="Invalid",Config!$B$6,0)-IF(X4083="Incomplete",Config!$B$7,0)-IF(AF4083="Yes",Config!$B$37,0))</f>
        <v>60</v>
      </c>
      <c r="Z4083" s="1">
        <f>IF(OR(TRIM(B4083)="",COUNTIF(Config!$B$15:$B$19,B4083)&gt;0),1,0)+IF(OR(TRIM(C4083)="",COUNTIF(Config!$B$15:$B$19,C4083)&gt;0),1,0)+IF(OR(TRIM(F4083)="",COUNTIF(Config!$B$15:$B$19,F4083)&gt;0),1,0)+IF(OR(TRIM(H4083)="",COUNTIF(Config!$B$15:$B$19,H4083)&gt;0),1,0)+IF(OR(TRIM(E4083)="",COUNTIF(Config!$B$15:$B$19,E4083)&gt;0),1,0)+IF(OR(TRIM(K4083)="",COUNTIF(Config!$B$15:$B$19,K4083)&gt;0),1,0)+IF(OR(TRIM(P4083)="",COUNTIF(Config!$B$15:$B$19,P4083)&gt;0),1,0)+IF(OR(TRIM(R4083)="",COUNTIF(Config!$B$15:$B$19,R4083)&gt;0),1,0)</f>
        <v>1</v>
      </c>
      <c r="AA4083" s="1" cm="1">
        <f t="array" ref="AA4083">SUMPRODUCT(LEN(H4083)-LEN(SUBSTITUTE(H4083,{"0";"1";"2";"3";"4";"5";"6";"7";"8";"9"},"")))</f>
        <v>10</v>
      </c>
      <c r="AC4083" t="str">
        <f t="shared" si="443"/>
        <v>Incomplete Profile</v>
      </c>
      <c r="AD4083">
        <f t="shared" si="444"/>
        <v>1</v>
      </c>
      <c r="AE4083">
        <f t="shared" si="445"/>
        <v>1</v>
      </c>
      <c r="AF4083" t="str">
        <f t="shared" si="446"/>
        <v>No</v>
      </c>
      <c r="AG4083">
        <f t="shared" ca="1" si="447"/>
        <v>571</v>
      </c>
      <c r="AH4083" t="str">
        <f ca="1">IF(OR(V4083="",AG4083=""),"Yes",IF(AG4083&gt;Config!$B$41,"Yes","No"))</f>
        <v>Yes</v>
      </c>
    </row>
    <row r="4084" spans="1:34" x14ac:dyDescent="0.25">
      <c r="A4084" s="1" t="s">
        <v>27859</v>
      </c>
      <c r="B4084" s="1" t="s">
        <v>554</v>
      </c>
      <c r="C4084" s="1" t="s">
        <v>33815</v>
      </c>
      <c r="D4084" s="1" t="s">
        <v>554</v>
      </c>
      <c r="E4084" s="1" t="s">
        <v>35580</v>
      </c>
      <c r="F4084" s="1" t="s">
        <v>27860</v>
      </c>
      <c r="G4084" t="str">
        <f t="shared" si="441"/>
        <v>Valid</v>
      </c>
      <c r="H4084" s="1" t="s">
        <v>27861</v>
      </c>
      <c r="I4084" t="str" cm="1">
        <f t="array" ref="I4084">IF(OR(TRIM(H4084)="",ISNUMBER(SEARCH("#",H4084)),AA4084&lt;Config!$B$8,SUMPRODUCT(--ISNUMBER(SEARCH({"a";"b";"c";"d";"e";"f";"g";"h";"i";"j";"k";"l";"m";"n";"o";"p";"q";"r";"s";"t";"u";"v";"w";"x";"y";"z"},H4084)))&gt;0),"Invalid","Valid")</f>
        <v>Valid</v>
      </c>
      <c r="J4084" s="1" t="s">
        <v>27862</v>
      </c>
      <c r="K4084" s="1" t="s">
        <v>378</v>
      </c>
      <c r="L4084" s="1" t="s">
        <v>49</v>
      </c>
      <c r="M4084" s="1" t="s">
        <v>103</v>
      </c>
      <c r="N4084" s="1" t="s">
        <v>86</v>
      </c>
      <c r="O4084" s="1" t="s">
        <v>149</v>
      </c>
      <c r="P4084" t="s">
        <v>104</v>
      </c>
      <c r="Q4084" s="1" t="s">
        <v>302</v>
      </c>
      <c r="R4084" s="1" t="s">
        <v>106</v>
      </c>
      <c r="S4084" s="1" t="s">
        <v>17087</v>
      </c>
      <c r="T4084" s="1" t="s">
        <v>27863</v>
      </c>
      <c r="U4084" s="1" t="s">
        <v>4420</v>
      </c>
      <c r="V4084" s="1" t="s">
        <v>8273</v>
      </c>
      <c r="W4084" s="1" t="s">
        <v>40</v>
      </c>
      <c r="X4084" t="str">
        <f t="shared" si="442"/>
        <v>Incomplete</v>
      </c>
      <c r="Y4084">
        <f>MAX(0,100-IF(G4084="Invalid",Config!$B$5,0)-IF(I4084="Invalid",Config!$B$6,0)-IF(X4084="Incomplete",Config!$B$7,0)-IF(AF4084="Yes",Config!$B$37,0))</f>
        <v>60</v>
      </c>
      <c r="Z4084" s="1">
        <f>IF(OR(TRIM(B4084)="",COUNTIF(Config!$B$15:$B$19,B4084)&gt;0),1,0)+IF(OR(TRIM(C4084)="",COUNTIF(Config!$B$15:$B$19,C4084)&gt;0),1,0)+IF(OR(TRIM(F4084)="",COUNTIF(Config!$B$15:$B$19,F4084)&gt;0),1,0)+IF(OR(TRIM(H4084)="",COUNTIF(Config!$B$15:$B$19,H4084)&gt;0),1,0)+IF(OR(TRIM(E4084)="",COUNTIF(Config!$B$15:$B$19,E4084)&gt;0),1,0)+IF(OR(TRIM(K4084)="",COUNTIF(Config!$B$15:$B$19,K4084)&gt;0),1,0)+IF(OR(TRIM(P4084)="",COUNTIF(Config!$B$15:$B$19,P4084)&gt;0),1,0)+IF(OR(TRIM(R4084)="",COUNTIF(Config!$B$15:$B$19,R4084)&gt;0),1,0)</f>
        <v>1</v>
      </c>
      <c r="AA4084" s="1" cm="1">
        <f t="array" ref="AA4084">SUMPRODUCT(LEN(H4084)-LEN(SUBSTITUTE(H4084,{"0";"1";"2";"3";"4";"5";"6";"7";"8";"9"},"")))</f>
        <v>11</v>
      </c>
      <c r="AC4084" t="str">
        <f t="shared" si="443"/>
        <v>Incomplete Profile</v>
      </c>
      <c r="AD4084">
        <f t="shared" si="444"/>
        <v>1</v>
      </c>
      <c r="AE4084">
        <f t="shared" si="445"/>
        <v>1</v>
      </c>
      <c r="AF4084" t="str">
        <f t="shared" si="446"/>
        <v>No</v>
      </c>
      <c r="AG4084">
        <f t="shared" ca="1" si="447"/>
        <v>154</v>
      </c>
      <c r="AH4084" t="str">
        <f ca="1">IF(OR(V4084="",AG4084=""),"Yes",IF(AG4084&gt;Config!$B$41,"Yes","No"))</f>
        <v>No</v>
      </c>
    </row>
    <row r="4085" spans="1:34" x14ac:dyDescent="0.25">
      <c r="A4085" s="1" t="s">
        <v>27864</v>
      </c>
      <c r="B4085" s="1" t="s">
        <v>1557</v>
      </c>
      <c r="C4085" s="1" t="s">
        <v>97</v>
      </c>
      <c r="D4085" s="1" t="s">
        <v>4877</v>
      </c>
      <c r="E4085" s="1" t="s">
        <v>34039</v>
      </c>
      <c r="F4085" s="1" t="s">
        <v>27865</v>
      </c>
      <c r="G4085" t="str">
        <f t="shared" si="441"/>
        <v>Invalid</v>
      </c>
      <c r="H4085" s="1" t="s">
        <v>27866</v>
      </c>
      <c r="I4085" t="str" cm="1">
        <f t="array" ref="I4085">IF(OR(TRIM(H4085)="",ISNUMBER(SEARCH("#",H4085)),AA4085&lt;Config!$B$8,SUMPRODUCT(--ISNUMBER(SEARCH({"a";"b";"c";"d";"e";"f";"g";"h";"i";"j";"k";"l";"m";"n";"o";"p";"q";"r";"s";"t";"u";"v";"w";"x";"y";"z"},H4085)))&gt;0),"Invalid","Valid")</f>
        <v>Valid</v>
      </c>
      <c r="J4085" s="1" t="s">
        <v>27867</v>
      </c>
      <c r="K4085" s="1" t="s">
        <v>378</v>
      </c>
      <c r="L4085" s="1" t="s">
        <v>49</v>
      </c>
      <c r="M4085" s="1" t="s">
        <v>462</v>
      </c>
      <c r="N4085" s="1" t="s">
        <v>31</v>
      </c>
      <c r="O4085" s="1" t="s">
        <v>52</v>
      </c>
      <c r="P4085" t="s">
        <v>590</v>
      </c>
      <c r="Q4085" s="1" t="s">
        <v>591</v>
      </c>
      <c r="R4085" s="1" t="s">
        <v>1846</v>
      </c>
      <c r="S4085" s="1" t="s">
        <v>27868</v>
      </c>
      <c r="T4085" s="1" t="s">
        <v>27869</v>
      </c>
      <c r="U4085" s="1" t="s">
        <v>4530</v>
      </c>
      <c r="V4085" s="1" t="s">
        <v>895</v>
      </c>
      <c r="W4085" s="1" t="s">
        <v>125</v>
      </c>
      <c r="X4085" t="str">
        <f t="shared" si="442"/>
        <v>Complete</v>
      </c>
      <c r="Y4085">
        <f>MAX(0,100-IF(G4085="Invalid",Config!$B$5,0)-IF(I4085="Invalid",Config!$B$6,0)-IF(X4085="Incomplete",Config!$B$7,0)-IF(AF4085="Yes",Config!$B$37,0))</f>
        <v>70</v>
      </c>
      <c r="Z4085" s="1">
        <f>IF(OR(TRIM(B4085)="",COUNTIF(Config!$B$15:$B$19,B4085)&gt;0),1,0)+IF(OR(TRIM(C4085)="",COUNTIF(Config!$B$15:$B$19,C4085)&gt;0),1,0)+IF(OR(TRIM(F4085)="",COUNTIF(Config!$B$15:$B$19,F4085)&gt;0),1,0)+IF(OR(TRIM(H4085)="",COUNTIF(Config!$B$15:$B$19,H4085)&gt;0),1,0)+IF(OR(TRIM(E4085)="",COUNTIF(Config!$B$15:$B$19,E4085)&gt;0),1,0)+IF(OR(TRIM(K4085)="",COUNTIF(Config!$B$15:$B$19,K4085)&gt;0),1,0)+IF(OR(TRIM(P4085)="",COUNTIF(Config!$B$15:$B$19,P4085)&gt;0),1,0)+IF(OR(TRIM(R4085)="",COUNTIF(Config!$B$15:$B$19,R4085)&gt;0),1,0)</f>
        <v>0</v>
      </c>
      <c r="AA4085" s="1" cm="1">
        <f t="array" ref="AA4085">SUMPRODUCT(LEN(H4085)-LEN(SUBSTITUTE(H4085,{"0";"1";"2";"3";"4";"5";"6";"7";"8";"9"},"")))</f>
        <v>10</v>
      </c>
      <c r="AC4085" t="str">
        <f t="shared" si="443"/>
        <v>Invalid Email</v>
      </c>
      <c r="AD4085">
        <f t="shared" si="444"/>
        <v>0</v>
      </c>
      <c r="AE4085">
        <f t="shared" si="445"/>
        <v>1</v>
      </c>
      <c r="AF4085" t="str">
        <f t="shared" si="446"/>
        <v>No</v>
      </c>
      <c r="AG4085">
        <f t="shared" ca="1" si="447"/>
        <v>323</v>
      </c>
      <c r="AH4085" t="str">
        <f ca="1">IF(OR(V4085="",AG4085=""),"Yes",IF(AG4085&gt;Config!$B$41,"Yes","No"))</f>
        <v>No</v>
      </c>
    </row>
    <row r="4086" spans="1:34" x14ac:dyDescent="0.25">
      <c r="A4086" s="1" t="s">
        <v>27870</v>
      </c>
      <c r="B4086" s="1" t="s">
        <v>7543</v>
      </c>
      <c r="C4086" s="1" t="s">
        <v>308</v>
      </c>
      <c r="D4086" s="1" t="s">
        <v>27871</v>
      </c>
      <c r="E4086" s="1" t="s">
        <v>33858</v>
      </c>
      <c r="F4086" s="1" t="s">
        <v>27872</v>
      </c>
      <c r="G4086" t="str">
        <f t="shared" si="441"/>
        <v>Valid</v>
      </c>
      <c r="H4086" s="1" t="s">
        <v>27873</v>
      </c>
      <c r="I4086" t="str" cm="1">
        <f t="array" ref="I4086">IF(OR(TRIM(H4086)="",ISNUMBER(SEARCH("#",H4086)),AA4086&lt;Config!$B$8,SUMPRODUCT(--ISNUMBER(SEARCH({"a";"b";"c";"d";"e";"f";"g";"h";"i";"j";"k";"l";"m";"n";"o";"p";"q";"r";"s";"t";"u";"v";"w";"x";"y";"z"},H4086)))&gt;0),"Invalid","Valid")</f>
        <v>Valid</v>
      </c>
      <c r="J4086" s="1" t="s">
        <v>27874</v>
      </c>
      <c r="K4086" s="1" t="s">
        <v>66</v>
      </c>
      <c r="L4086" s="1" t="s">
        <v>164</v>
      </c>
      <c r="M4086" s="1" t="s">
        <v>135</v>
      </c>
      <c r="N4086" s="1" t="s">
        <v>148</v>
      </c>
      <c r="O4086" s="1" t="s">
        <v>69</v>
      </c>
      <c r="P4086" t="s">
        <v>53</v>
      </c>
      <c r="Q4086" s="1" t="s">
        <v>54</v>
      </c>
      <c r="R4086" s="1" t="s">
        <v>55</v>
      </c>
      <c r="S4086" s="1" t="s">
        <v>6689</v>
      </c>
      <c r="T4086" s="1" t="s">
        <v>27875</v>
      </c>
      <c r="U4086" s="1" t="s">
        <v>4759</v>
      </c>
      <c r="V4086" s="1" t="s">
        <v>19560</v>
      </c>
      <c r="W4086" s="1" t="s">
        <v>60</v>
      </c>
      <c r="X4086" t="str">
        <f t="shared" si="442"/>
        <v>Complete</v>
      </c>
      <c r="Y4086">
        <f>MAX(0,100-IF(G4086="Invalid",Config!$B$5,0)-IF(I4086="Invalid",Config!$B$6,0)-IF(X4086="Incomplete",Config!$B$7,0)-IF(AF4086="Yes",Config!$B$37,0))</f>
        <v>100</v>
      </c>
      <c r="Z4086" s="1">
        <f>IF(OR(TRIM(B4086)="",COUNTIF(Config!$B$15:$B$19,B4086)&gt;0),1,0)+IF(OR(TRIM(C4086)="",COUNTIF(Config!$B$15:$B$19,C4086)&gt;0),1,0)+IF(OR(TRIM(F4086)="",COUNTIF(Config!$B$15:$B$19,F4086)&gt;0),1,0)+IF(OR(TRIM(H4086)="",COUNTIF(Config!$B$15:$B$19,H4086)&gt;0),1,0)+IF(OR(TRIM(E4086)="",COUNTIF(Config!$B$15:$B$19,E4086)&gt;0),1,0)+IF(OR(TRIM(K4086)="",COUNTIF(Config!$B$15:$B$19,K4086)&gt;0),1,0)+IF(OR(TRIM(P4086)="",COUNTIF(Config!$B$15:$B$19,P4086)&gt;0),1,0)+IF(OR(TRIM(R4086)="",COUNTIF(Config!$B$15:$B$19,R4086)&gt;0),1,0)</f>
        <v>0</v>
      </c>
      <c r="AA4086" s="1" cm="1">
        <f t="array" ref="AA4086">SUMPRODUCT(LEN(H4086)-LEN(SUBSTITUTE(H4086,{"0";"1";"2";"3";"4";"5";"6";"7";"8";"9"},"")))</f>
        <v>12</v>
      </c>
      <c r="AC4086" t="str">
        <f t="shared" si="443"/>
        <v/>
      </c>
      <c r="AD4086">
        <f t="shared" si="444"/>
        <v>1</v>
      </c>
      <c r="AE4086">
        <f t="shared" si="445"/>
        <v>1</v>
      </c>
      <c r="AF4086" t="str">
        <f t="shared" si="446"/>
        <v>No</v>
      </c>
      <c r="AG4086">
        <f t="shared" ca="1" si="447"/>
        <v>274</v>
      </c>
      <c r="AH4086" t="str">
        <f ca="1">IF(OR(V4086="",AG4086=""),"Yes",IF(AG4086&gt;Config!$B$41,"Yes","No"))</f>
        <v>No</v>
      </c>
    </row>
    <row r="4087" spans="1:34" x14ac:dyDescent="0.25">
      <c r="A4087" s="1" t="s">
        <v>27876</v>
      </c>
      <c r="B4087" s="1" t="s">
        <v>6047</v>
      </c>
      <c r="C4087" s="1" t="s">
        <v>157</v>
      </c>
      <c r="D4087" s="1" t="s">
        <v>16184</v>
      </c>
      <c r="E4087" s="1" t="s">
        <v>35581</v>
      </c>
      <c r="F4087" s="1" t="s">
        <v>27877</v>
      </c>
      <c r="G4087" t="str">
        <f t="shared" si="441"/>
        <v>Valid</v>
      </c>
      <c r="H4087" s="1" t="s">
        <v>27878</v>
      </c>
      <c r="I4087" t="str" cm="1">
        <f t="array" ref="I4087">IF(OR(TRIM(H4087)="",ISNUMBER(SEARCH("#",H4087)),AA4087&lt;Config!$B$8,SUMPRODUCT(--ISNUMBER(SEARCH({"a";"b";"c";"d";"e";"f";"g";"h";"i";"j";"k";"l";"m";"n";"o";"p";"q";"r";"s";"t";"u";"v";"w";"x";"y";"z"},H4087)))&gt;0),"Invalid","Valid")</f>
        <v>Valid</v>
      </c>
      <c r="J4087" s="1" t="s">
        <v>27879</v>
      </c>
      <c r="K4087" s="1" t="s">
        <v>28</v>
      </c>
      <c r="L4087" s="1" t="s">
        <v>29</v>
      </c>
      <c r="M4087" s="1" t="s">
        <v>33825</v>
      </c>
      <c r="N4087" s="1" t="s">
        <v>713</v>
      </c>
      <c r="O4087" s="1" t="s">
        <v>196</v>
      </c>
      <c r="P4087" t="s">
        <v>53</v>
      </c>
      <c r="Q4087" s="1" t="s">
        <v>150</v>
      </c>
      <c r="R4087" s="1" t="s">
        <v>288</v>
      </c>
      <c r="S4087" s="1" t="s">
        <v>27880</v>
      </c>
      <c r="T4087" s="1" t="s">
        <v>27881</v>
      </c>
      <c r="U4087" s="1" t="s">
        <v>6579</v>
      </c>
      <c r="V4087" s="1" t="s">
        <v>140</v>
      </c>
      <c r="W4087" s="1" t="s">
        <v>293</v>
      </c>
      <c r="X4087" t="str">
        <f t="shared" si="442"/>
        <v>Complete</v>
      </c>
      <c r="Y4087">
        <f>MAX(0,100-IF(G4087="Invalid",Config!$B$5,0)-IF(I4087="Invalid",Config!$B$6,0)-IF(X4087="Incomplete",Config!$B$7,0)-IF(AF4087="Yes",Config!$B$37,0))</f>
        <v>100</v>
      </c>
      <c r="Z4087" s="1">
        <f>IF(OR(TRIM(B4087)="",COUNTIF(Config!$B$15:$B$19,B4087)&gt;0),1,0)+IF(OR(TRIM(C4087)="",COUNTIF(Config!$B$15:$B$19,C4087)&gt;0),1,0)+IF(OR(TRIM(F4087)="",COUNTIF(Config!$B$15:$B$19,F4087)&gt;0),1,0)+IF(OR(TRIM(H4087)="",COUNTIF(Config!$B$15:$B$19,H4087)&gt;0),1,0)+IF(OR(TRIM(E4087)="",COUNTIF(Config!$B$15:$B$19,E4087)&gt;0),1,0)+IF(OR(TRIM(K4087)="",COUNTIF(Config!$B$15:$B$19,K4087)&gt;0),1,0)+IF(OR(TRIM(P4087)="",COUNTIF(Config!$B$15:$B$19,P4087)&gt;0),1,0)+IF(OR(TRIM(R4087)="",COUNTIF(Config!$B$15:$B$19,R4087)&gt;0),1,0)</f>
        <v>0</v>
      </c>
      <c r="AA4087" s="1" cm="1">
        <f t="array" ref="AA4087">SUMPRODUCT(LEN(H4087)-LEN(SUBSTITUTE(H4087,{"0";"1";"2";"3";"4";"5";"6";"7";"8";"9"},"")))</f>
        <v>10</v>
      </c>
      <c r="AC4087" t="str">
        <f t="shared" si="443"/>
        <v/>
      </c>
      <c r="AD4087">
        <f t="shared" si="444"/>
        <v>1</v>
      </c>
      <c r="AE4087">
        <f t="shared" si="445"/>
        <v>1</v>
      </c>
      <c r="AF4087" t="str">
        <f t="shared" si="446"/>
        <v>No</v>
      </c>
      <c r="AG4087">
        <f t="shared" ca="1" si="447"/>
        <v>37</v>
      </c>
      <c r="AH4087" t="str">
        <f ca="1">IF(OR(V4087="",AG4087=""),"Yes",IF(AG4087&gt;Config!$B$41,"Yes","No"))</f>
        <v>No</v>
      </c>
    </row>
    <row r="4088" spans="1:34" x14ac:dyDescent="0.25">
      <c r="A4088" s="1" t="s">
        <v>27882</v>
      </c>
      <c r="B4088" s="1" t="s">
        <v>1858</v>
      </c>
      <c r="C4088" s="1" t="s">
        <v>1736</v>
      </c>
      <c r="D4088" s="1" t="s">
        <v>22328</v>
      </c>
      <c r="E4088" s="1" t="s">
        <v>35307</v>
      </c>
      <c r="F4088" s="1" t="s">
        <v>27008</v>
      </c>
      <c r="G4088" t="str">
        <f t="shared" si="441"/>
        <v>Valid</v>
      </c>
      <c r="H4088" s="1" t="s">
        <v>27883</v>
      </c>
      <c r="I4088" t="str" cm="1">
        <f t="array" ref="I4088">IF(OR(TRIM(H4088)="",ISNUMBER(SEARCH("#",H4088)),AA4088&lt;Config!$B$8,SUMPRODUCT(--ISNUMBER(SEARCH({"a";"b";"c";"d";"e";"f";"g";"h";"i";"j";"k";"l";"m";"n";"o";"p";"q";"r";"s";"t";"u";"v";"w";"x";"y";"z"},H4088)))&gt;0),"Invalid","Valid")</f>
        <v>Valid</v>
      </c>
      <c r="J4088" s="1" t="s">
        <v>27884</v>
      </c>
      <c r="K4088" s="1" t="s">
        <v>48</v>
      </c>
      <c r="L4088" s="1" t="s">
        <v>134</v>
      </c>
      <c r="M4088" s="1" t="s">
        <v>462</v>
      </c>
      <c r="N4088" s="1" t="s">
        <v>713</v>
      </c>
      <c r="O4088" s="1" t="s">
        <v>180</v>
      </c>
      <c r="P4088" t="s">
        <v>53</v>
      </c>
      <c r="Q4088" s="1" t="s">
        <v>181</v>
      </c>
      <c r="R4088" s="1" t="s">
        <v>150</v>
      </c>
      <c r="S4088" s="1" t="s">
        <v>10641</v>
      </c>
      <c r="T4088" s="1" t="s">
        <v>27885</v>
      </c>
      <c r="U4088" s="1" t="s">
        <v>27886</v>
      </c>
      <c r="V4088" s="1" t="s">
        <v>1676</v>
      </c>
      <c r="W4088" s="1" t="s">
        <v>40</v>
      </c>
      <c r="X4088" t="str">
        <f t="shared" si="442"/>
        <v>Complete</v>
      </c>
      <c r="Y4088">
        <f>MAX(0,100-IF(G4088="Invalid",Config!$B$5,0)-IF(I4088="Invalid",Config!$B$6,0)-IF(X4088="Incomplete",Config!$B$7,0)-IF(AF4088="Yes",Config!$B$37,0))</f>
        <v>75</v>
      </c>
      <c r="Z4088" s="1">
        <f>IF(OR(TRIM(B4088)="",COUNTIF(Config!$B$15:$B$19,B4088)&gt;0),1,0)+IF(OR(TRIM(C4088)="",COUNTIF(Config!$B$15:$B$19,C4088)&gt;0),1,0)+IF(OR(TRIM(F4088)="",COUNTIF(Config!$B$15:$B$19,F4088)&gt;0),1,0)+IF(OR(TRIM(H4088)="",COUNTIF(Config!$B$15:$B$19,H4088)&gt;0),1,0)+IF(OR(TRIM(E4088)="",COUNTIF(Config!$B$15:$B$19,E4088)&gt;0),1,0)+IF(OR(TRIM(K4088)="",COUNTIF(Config!$B$15:$B$19,K4088)&gt;0),1,0)+IF(OR(TRIM(P4088)="",COUNTIF(Config!$B$15:$B$19,P4088)&gt;0),1,0)+IF(OR(TRIM(R4088)="",COUNTIF(Config!$B$15:$B$19,R4088)&gt;0),1,0)</f>
        <v>0</v>
      </c>
      <c r="AA4088" s="1" cm="1">
        <f t="array" ref="AA4088">SUMPRODUCT(LEN(H4088)-LEN(SUBSTITUTE(H4088,{"0";"1";"2";"3";"4";"5";"6";"7";"8";"9"},"")))</f>
        <v>12</v>
      </c>
      <c r="AC4088" t="str">
        <f t="shared" si="443"/>
        <v>Potential Duplicate</v>
      </c>
      <c r="AD4088">
        <f t="shared" si="444"/>
        <v>2</v>
      </c>
      <c r="AE4088">
        <f t="shared" si="445"/>
        <v>1</v>
      </c>
      <c r="AF4088" t="str">
        <f t="shared" si="446"/>
        <v>Yes</v>
      </c>
      <c r="AG4088">
        <f t="shared" ca="1" si="447"/>
        <v>37</v>
      </c>
      <c r="AH4088" t="str">
        <f ca="1">IF(OR(V4088="",AG4088=""),"Yes",IF(AG4088&gt;Config!$B$41,"Yes","No"))</f>
        <v>No</v>
      </c>
    </row>
    <row r="4089" spans="1:34" x14ac:dyDescent="0.25">
      <c r="A4089" s="1" t="s">
        <v>27887</v>
      </c>
      <c r="B4089" s="1" t="s">
        <v>554</v>
      </c>
      <c r="C4089" s="1" t="s">
        <v>173</v>
      </c>
      <c r="D4089" s="1" t="s">
        <v>26925</v>
      </c>
      <c r="E4089" s="1" t="s">
        <v>34820</v>
      </c>
      <c r="F4089" s="1" t="s">
        <v>27888</v>
      </c>
      <c r="G4089" t="str">
        <f t="shared" si="441"/>
        <v>Valid</v>
      </c>
      <c r="H4089" s="1" t="s">
        <v>27889</v>
      </c>
      <c r="I4089" t="str" cm="1">
        <f t="array" ref="I4089">IF(OR(TRIM(H4089)="",ISNUMBER(SEARCH("#",H4089)),AA4089&lt;Config!$B$8,SUMPRODUCT(--ISNUMBER(SEARCH({"a";"b";"c";"d";"e";"f";"g";"h";"i";"j";"k";"l";"m";"n";"o";"p";"q";"r";"s";"t";"u";"v";"w";"x";"y";"z"},H4089)))&gt;0),"Invalid","Valid")</f>
        <v>Valid</v>
      </c>
      <c r="J4089" s="1" t="s">
        <v>27890</v>
      </c>
      <c r="K4089" s="1" t="s">
        <v>48</v>
      </c>
      <c r="L4089" s="1" t="s">
        <v>265</v>
      </c>
      <c r="M4089" s="1" t="s">
        <v>50</v>
      </c>
      <c r="N4089" s="1" t="s">
        <v>51</v>
      </c>
      <c r="O4089" s="1" t="s">
        <v>69</v>
      </c>
      <c r="P4089" t="s">
        <v>104</v>
      </c>
      <c r="Q4089" s="1" t="s">
        <v>105</v>
      </c>
      <c r="R4089" s="1" t="s">
        <v>105</v>
      </c>
      <c r="S4089" s="1" t="s">
        <v>27891</v>
      </c>
      <c r="T4089" s="1" t="s">
        <v>27892</v>
      </c>
      <c r="U4089" s="1" t="s">
        <v>3544</v>
      </c>
      <c r="V4089" s="1" t="s">
        <v>7098</v>
      </c>
      <c r="W4089" s="1" t="s">
        <v>384</v>
      </c>
      <c r="X4089" t="str">
        <f t="shared" si="442"/>
        <v>Complete</v>
      </c>
      <c r="Y4089">
        <f>MAX(0,100-IF(G4089="Invalid",Config!$B$5,0)-IF(I4089="Invalid",Config!$B$6,0)-IF(X4089="Incomplete",Config!$B$7,0)-IF(AF4089="Yes",Config!$B$37,0))</f>
        <v>100</v>
      </c>
      <c r="Z4089" s="1">
        <f>IF(OR(TRIM(B4089)="",COUNTIF(Config!$B$15:$B$19,B4089)&gt;0),1,0)+IF(OR(TRIM(C4089)="",COUNTIF(Config!$B$15:$B$19,C4089)&gt;0),1,0)+IF(OR(TRIM(F4089)="",COUNTIF(Config!$B$15:$B$19,F4089)&gt;0),1,0)+IF(OR(TRIM(H4089)="",COUNTIF(Config!$B$15:$B$19,H4089)&gt;0),1,0)+IF(OR(TRIM(E4089)="",COUNTIF(Config!$B$15:$B$19,E4089)&gt;0),1,0)+IF(OR(TRIM(K4089)="",COUNTIF(Config!$B$15:$B$19,K4089)&gt;0),1,0)+IF(OR(TRIM(P4089)="",COUNTIF(Config!$B$15:$B$19,P4089)&gt;0),1,0)+IF(OR(TRIM(R4089)="",COUNTIF(Config!$B$15:$B$19,R4089)&gt;0),1,0)</f>
        <v>0</v>
      </c>
      <c r="AA4089" s="1" cm="1">
        <f t="array" ref="AA4089">SUMPRODUCT(LEN(H4089)-LEN(SUBSTITUTE(H4089,{"0";"1";"2";"3";"4";"5";"6";"7";"8";"9"},"")))</f>
        <v>11</v>
      </c>
      <c r="AC4089" t="str">
        <f t="shared" si="443"/>
        <v/>
      </c>
      <c r="AD4089">
        <f t="shared" si="444"/>
        <v>1</v>
      </c>
      <c r="AE4089">
        <f t="shared" si="445"/>
        <v>1</v>
      </c>
      <c r="AF4089" t="str">
        <f t="shared" si="446"/>
        <v>No</v>
      </c>
      <c r="AG4089">
        <f t="shared" ca="1" si="447"/>
        <v>282</v>
      </c>
      <c r="AH4089" t="str">
        <f ca="1">IF(OR(V4089="",AG4089=""),"Yes",IF(AG4089&gt;Config!$B$41,"Yes","No"))</f>
        <v>No</v>
      </c>
    </row>
    <row r="4090" spans="1:34" x14ac:dyDescent="0.25">
      <c r="A4090" s="1" t="s">
        <v>27893</v>
      </c>
      <c r="B4090" s="1" t="s">
        <v>1957</v>
      </c>
      <c r="C4090" s="1" t="s">
        <v>33815</v>
      </c>
      <c r="D4090" s="1" t="s">
        <v>1957</v>
      </c>
      <c r="E4090" s="1" t="s">
        <v>35582</v>
      </c>
      <c r="F4090" s="1" t="s">
        <v>15801</v>
      </c>
      <c r="G4090" t="str">
        <f t="shared" si="441"/>
        <v>Valid</v>
      </c>
      <c r="H4090" s="1" t="s">
        <v>27894</v>
      </c>
      <c r="I4090" t="str" cm="1">
        <f t="array" ref="I4090">IF(OR(TRIM(H4090)="",ISNUMBER(SEARCH("#",H4090)),AA4090&lt;Config!$B$8,SUMPRODUCT(--ISNUMBER(SEARCH({"a";"b";"c";"d";"e";"f";"g";"h";"i";"j";"k";"l";"m";"n";"o";"p";"q";"r";"s";"t";"u";"v";"w";"x";"y";"z"},H4090)))&gt;0),"Invalid","Valid")</f>
        <v>Valid</v>
      </c>
      <c r="J4090" s="1" t="s">
        <v>27895</v>
      </c>
      <c r="K4090" s="1" t="s">
        <v>66</v>
      </c>
      <c r="L4090" s="1" t="s">
        <v>164</v>
      </c>
      <c r="M4090" s="1" t="s">
        <v>33827</v>
      </c>
      <c r="N4090" s="1" t="s">
        <v>358</v>
      </c>
      <c r="O4090" s="1" t="s">
        <v>149</v>
      </c>
      <c r="P4090" t="s">
        <v>53</v>
      </c>
      <c r="Q4090" s="1" t="s">
        <v>197</v>
      </c>
      <c r="R4090" s="1" t="s">
        <v>288</v>
      </c>
      <c r="S4090" s="1" t="s">
        <v>5410</v>
      </c>
      <c r="T4090" s="1" t="s">
        <v>27896</v>
      </c>
      <c r="U4090" s="1" t="s">
        <v>1719</v>
      </c>
      <c r="V4090" s="1" t="s">
        <v>27897</v>
      </c>
      <c r="W4090" s="1" t="s">
        <v>40</v>
      </c>
      <c r="X4090" t="str">
        <f t="shared" si="442"/>
        <v>Incomplete</v>
      </c>
      <c r="Y4090">
        <f>MAX(0,100-IF(G4090="Invalid",Config!$B$5,0)-IF(I4090="Invalid",Config!$B$6,0)-IF(X4090="Incomplete",Config!$B$7,0)-IF(AF4090="Yes",Config!$B$37,0))</f>
        <v>35</v>
      </c>
      <c r="Z4090" s="1">
        <f>IF(OR(TRIM(B4090)="",COUNTIF(Config!$B$15:$B$19,B4090)&gt;0),1,0)+IF(OR(TRIM(C4090)="",COUNTIF(Config!$B$15:$B$19,C4090)&gt;0),1,0)+IF(OR(TRIM(F4090)="",COUNTIF(Config!$B$15:$B$19,F4090)&gt;0),1,0)+IF(OR(TRIM(H4090)="",COUNTIF(Config!$B$15:$B$19,H4090)&gt;0),1,0)+IF(OR(TRIM(E4090)="",COUNTIF(Config!$B$15:$B$19,E4090)&gt;0),1,0)+IF(OR(TRIM(K4090)="",COUNTIF(Config!$B$15:$B$19,K4090)&gt;0),1,0)+IF(OR(TRIM(P4090)="",COUNTIF(Config!$B$15:$B$19,P4090)&gt;0),1,0)+IF(OR(TRIM(R4090)="",COUNTIF(Config!$B$15:$B$19,R4090)&gt;0),1,0)</f>
        <v>1</v>
      </c>
      <c r="AA4090" s="1" cm="1">
        <f t="array" ref="AA4090">SUMPRODUCT(LEN(H4090)-LEN(SUBSTITUTE(H4090,{"0";"1";"2";"3";"4";"5";"6";"7";"8";"9"},"")))</f>
        <v>12</v>
      </c>
      <c r="AC4090" t="str">
        <f t="shared" si="443"/>
        <v>Incomplete Profile; Potential Duplicate</v>
      </c>
      <c r="AD4090">
        <f t="shared" si="444"/>
        <v>2</v>
      </c>
      <c r="AE4090">
        <f t="shared" si="445"/>
        <v>1</v>
      </c>
      <c r="AF4090" t="str">
        <f t="shared" si="446"/>
        <v>Yes</v>
      </c>
      <c r="AG4090">
        <f t="shared" ca="1" si="447"/>
        <v>218</v>
      </c>
      <c r="AH4090" t="str">
        <f ca="1">IF(OR(V4090="",AG4090=""),"Yes",IF(AG4090&gt;Config!$B$41,"Yes","No"))</f>
        <v>No</v>
      </c>
    </row>
    <row r="4091" spans="1:34" x14ac:dyDescent="0.25">
      <c r="A4091" s="1" t="s">
        <v>27898</v>
      </c>
      <c r="B4091" s="1" t="s">
        <v>1858</v>
      </c>
      <c r="C4091" s="1" t="s">
        <v>364</v>
      </c>
      <c r="D4091" s="1" t="s">
        <v>27899</v>
      </c>
      <c r="E4091" s="1" t="s">
        <v>477</v>
      </c>
      <c r="F4091" s="1" t="s">
        <v>27900</v>
      </c>
      <c r="G4091" t="str">
        <f t="shared" si="441"/>
        <v>Valid</v>
      </c>
      <c r="H4091" s="1" t="s">
        <v>27901</v>
      </c>
      <c r="I4091" t="str" cm="1">
        <f t="array" ref="I4091">IF(OR(TRIM(H4091)="",ISNUMBER(SEARCH("#",H4091)),AA4091&lt;Config!$B$8,SUMPRODUCT(--ISNUMBER(SEARCH({"a";"b";"c";"d";"e";"f";"g";"h";"i";"j";"k";"l";"m";"n";"o";"p";"q";"r";"s";"t";"u";"v";"w";"x";"y";"z"},H4091)))&gt;0),"Invalid","Valid")</f>
        <v>Valid</v>
      </c>
      <c r="J4091" s="1" t="s">
        <v>27902</v>
      </c>
      <c r="K4091" s="1" t="s">
        <v>425</v>
      </c>
      <c r="L4091" s="1" t="s">
        <v>450</v>
      </c>
      <c r="M4091" s="1" t="s">
        <v>118</v>
      </c>
      <c r="N4091" s="1" t="s">
        <v>86</v>
      </c>
      <c r="O4091" s="1" t="s">
        <v>149</v>
      </c>
      <c r="P4091" t="s">
        <v>53</v>
      </c>
      <c r="Q4091" s="1" t="s">
        <v>55</v>
      </c>
      <c r="R4091" s="1" t="s">
        <v>197</v>
      </c>
      <c r="S4091" s="1" t="s">
        <v>7976</v>
      </c>
      <c r="T4091" s="1" t="s">
        <v>27903</v>
      </c>
      <c r="U4091" s="1" t="s">
        <v>27904</v>
      </c>
      <c r="V4091" s="1" t="s">
        <v>9450</v>
      </c>
      <c r="W4091" s="1" t="s">
        <v>33823</v>
      </c>
      <c r="X4091" t="str">
        <f t="shared" si="442"/>
        <v>Complete</v>
      </c>
      <c r="Y4091">
        <f>MAX(0,100-IF(G4091="Invalid",Config!$B$5,0)-IF(I4091="Invalid",Config!$B$6,0)-IF(X4091="Incomplete",Config!$B$7,0)-IF(AF4091="Yes",Config!$B$37,0))</f>
        <v>100</v>
      </c>
      <c r="Z4091" s="1">
        <f>IF(OR(TRIM(B4091)="",COUNTIF(Config!$B$15:$B$19,B4091)&gt;0),1,0)+IF(OR(TRIM(C4091)="",COUNTIF(Config!$B$15:$B$19,C4091)&gt;0),1,0)+IF(OR(TRIM(F4091)="",COUNTIF(Config!$B$15:$B$19,F4091)&gt;0),1,0)+IF(OR(TRIM(H4091)="",COUNTIF(Config!$B$15:$B$19,H4091)&gt;0),1,0)+IF(OR(TRIM(E4091)="",COUNTIF(Config!$B$15:$B$19,E4091)&gt;0),1,0)+IF(OR(TRIM(K4091)="",COUNTIF(Config!$B$15:$B$19,K4091)&gt;0),1,0)+IF(OR(TRIM(P4091)="",COUNTIF(Config!$B$15:$B$19,P4091)&gt;0),1,0)+IF(OR(TRIM(R4091)="",COUNTIF(Config!$B$15:$B$19,R4091)&gt;0),1,0)</f>
        <v>0</v>
      </c>
      <c r="AA4091" s="1" cm="1">
        <f t="array" ref="AA4091">SUMPRODUCT(LEN(H4091)-LEN(SUBSTITUTE(H4091,{"0";"1";"2";"3";"4";"5";"6";"7";"8";"9"},"")))</f>
        <v>12</v>
      </c>
      <c r="AC4091" t="str">
        <f t="shared" si="443"/>
        <v/>
      </c>
      <c r="AD4091">
        <f t="shared" si="444"/>
        <v>1</v>
      </c>
      <c r="AE4091">
        <f t="shared" si="445"/>
        <v>1</v>
      </c>
      <c r="AF4091" t="str">
        <f t="shared" si="446"/>
        <v>No</v>
      </c>
      <c r="AG4091">
        <f t="shared" ca="1" si="447"/>
        <v>351</v>
      </c>
      <c r="AH4091" t="str">
        <f ca="1">IF(OR(V4091="",AG4091=""),"Yes",IF(AG4091&gt;Config!$B$41,"Yes","No"))</f>
        <v>No</v>
      </c>
    </row>
    <row r="4092" spans="1:34" x14ac:dyDescent="0.25">
      <c r="A4092" s="1" t="s">
        <v>27905</v>
      </c>
      <c r="B4092" s="1" t="s">
        <v>4752</v>
      </c>
      <c r="C4092" s="1" t="s">
        <v>323</v>
      </c>
      <c r="D4092" s="1" t="s">
        <v>27906</v>
      </c>
      <c r="E4092" s="1" t="s">
        <v>35583</v>
      </c>
      <c r="F4092" s="1" t="s">
        <v>27907</v>
      </c>
      <c r="G4092" t="str">
        <f t="shared" si="441"/>
        <v>Valid</v>
      </c>
      <c r="H4092" s="1" t="s">
        <v>27908</v>
      </c>
      <c r="I4092" t="str" cm="1">
        <f t="array" ref="I4092">IF(OR(TRIM(H4092)="",ISNUMBER(SEARCH("#",H4092)),AA4092&lt;Config!$B$8,SUMPRODUCT(--ISNUMBER(SEARCH({"a";"b";"c";"d";"e";"f";"g";"h";"i";"j";"k";"l";"m";"n";"o";"p";"q";"r";"s";"t";"u";"v";"w";"x";"y";"z"},H4092)))&gt;0),"Invalid","Valid")</f>
        <v>Valid</v>
      </c>
      <c r="J4092" s="1" t="s">
        <v>27909</v>
      </c>
      <c r="K4092" s="1" t="s">
        <v>83</v>
      </c>
      <c r="L4092" s="1" t="s">
        <v>134</v>
      </c>
      <c r="M4092" s="1" t="s">
        <v>33827</v>
      </c>
      <c r="N4092" s="1" t="s">
        <v>224</v>
      </c>
      <c r="O4092" s="1" t="s">
        <v>266</v>
      </c>
      <c r="P4092" t="s">
        <v>53</v>
      </c>
      <c r="Q4092" s="1" t="s">
        <v>150</v>
      </c>
      <c r="R4092" s="1" t="s">
        <v>150</v>
      </c>
      <c r="S4092" s="1" t="s">
        <v>27910</v>
      </c>
      <c r="T4092" s="1" t="s">
        <v>27911</v>
      </c>
      <c r="U4092" s="1" t="s">
        <v>11465</v>
      </c>
      <c r="V4092" s="1" t="s">
        <v>1273</v>
      </c>
      <c r="W4092" s="1" t="s">
        <v>141</v>
      </c>
      <c r="X4092" t="str">
        <f t="shared" si="442"/>
        <v>Complete</v>
      </c>
      <c r="Y4092">
        <f>MAX(0,100-IF(G4092="Invalid",Config!$B$5,0)-IF(I4092="Invalid",Config!$B$6,0)-IF(X4092="Incomplete",Config!$B$7,0)-IF(AF4092="Yes",Config!$B$37,0))</f>
        <v>100</v>
      </c>
      <c r="Z4092" s="1">
        <f>IF(OR(TRIM(B4092)="",COUNTIF(Config!$B$15:$B$19,B4092)&gt;0),1,0)+IF(OR(TRIM(C4092)="",COUNTIF(Config!$B$15:$B$19,C4092)&gt;0),1,0)+IF(OR(TRIM(F4092)="",COUNTIF(Config!$B$15:$B$19,F4092)&gt;0),1,0)+IF(OR(TRIM(H4092)="",COUNTIF(Config!$B$15:$B$19,H4092)&gt;0),1,0)+IF(OR(TRIM(E4092)="",COUNTIF(Config!$B$15:$B$19,E4092)&gt;0),1,0)+IF(OR(TRIM(K4092)="",COUNTIF(Config!$B$15:$B$19,K4092)&gt;0),1,0)+IF(OR(TRIM(P4092)="",COUNTIF(Config!$B$15:$B$19,P4092)&gt;0),1,0)+IF(OR(TRIM(R4092)="",COUNTIF(Config!$B$15:$B$19,R4092)&gt;0),1,0)</f>
        <v>0</v>
      </c>
      <c r="AA4092" s="1" cm="1">
        <f t="array" ref="AA4092">SUMPRODUCT(LEN(H4092)-LEN(SUBSTITUTE(H4092,{"0";"1";"2";"3";"4";"5";"6";"7";"8";"9"},"")))</f>
        <v>12</v>
      </c>
      <c r="AC4092" t="str">
        <f t="shared" si="443"/>
        <v/>
      </c>
      <c r="AD4092">
        <f t="shared" si="444"/>
        <v>1</v>
      </c>
      <c r="AE4092">
        <f t="shared" si="445"/>
        <v>1</v>
      </c>
      <c r="AF4092" t="str">
        <f t="shared" si="446"/>
        <v>No</v>
      </c>
      <c r="AG4092" t="str">
        <f t="shared" ca="1" si="447"/>
        <v/>
      </c>
      <c r="AH4092" t="str">
        <f ca="1">IF(OR(V4092="",AG4092=""),"Yes",IF(AG4092&gt;Config!$B$41,"Yes","No"))</f>
        <v>Yes</v>
      </c>
    </row>
    <row r="4093" spans="1:34" x14ac:dyDescent="0.25">
      <c r="A4093" s="1" t="s">
        <v>27912</v>
      </c>
      <c r="B4093" s="1" t="s">
        <v>1006</v>
      </c>
      <c r="C4093" s="1" t="s">
        <v>598</v>
      </c>
      <c r="D4093" s="1" t="s">
        <v>15139</v>
      </c>
      <c r="E4093" s="1" t="s">
        <v>33836</v>
      </c>
      <c r="F4093" s="1" t="s">
        <v>27913</v>
      </c>
      <c r="G4093" t="str">
        <f t="shared" si="441"/>
        <v>Valid</v>
      </c>
      <c r="H4093" s="1" t="s">
        <v>27914</v>
      </c>
      <c r="I4093" t="str" cm="1">
        <f t="array" ref="I4093">IF(OR(TRIM(H4093)="",ISNUMBER(SEARCH("#",H4093)),AA4093&lt;Config!$B$8,SUMPRODUCT(--ISNUMBER(SEARCH({"a";"b";"c";"d";"e";"f";"g";"h";"i";"j";"k";"l";"m";"n";"o";"p";"q";"r";"s";"t";"u";"v";"w";"x";"y";"z"},H4093)))&gt;0),"Invalid","Valid")</f>
        <v>Valid</v>
      </c>
      <c r="J4093" s="1" t="s">
        <v>27915</v>
      </c>
      <c r="K4093" s="1" t="s">
        <v>378</v>
      </c>
      <c r="L4093" s="1" t="s">
        <v>265</v>
      </c>
      <c r="M4093" s="1" t="s">
        <v>33827</v>
      </c>
      <c r="N4093" s="1" t="s">
        <v>51</v>
      </c>
      <c r="O4093" s="1" t="s">
        <v>32</v>
      </c>
      <c r="P4093" t="s">
        <v>53</v>
      </c>
      <c r="Q4093" s="1" t="s">
        <v>150</v>
      </c>
      <c r="R4093" s="1" t="s">
        <v>198</v>
      </c>
      <c r="S4093" s="1" t="s">
        <v>17178</v>
      </c>
      <c r="T4093" s="1" t="s">
        <v>27916</v>
      </c>
      <c r="U4093" s="1" t="s">
        <v>5593</v>
      </c>
      <c r="V4093" s="1" t="s">
        <v>59</v>
      </c>
      <c r="W4093" s="1" t="s">
        <v>186</v>
      </c>
      <c r="X4093" t="str">
        <f t="shared" si="442"/>
        <v>Complete</v>
      </c>
      <c r="Y4093">
        <f>MAX(0,100-IF(G4093="Invalid",Config!$B$5,0)-IF(I4093="Invalid",Config!$B$6,0)-IF(X4093="Incomplete",Config!$B$7,0)-IF(AF4093="Yes",Config!$B$37,0))</f>
        <v>100</v>
      </c>
      <c r="Z4093" s="1">
        <f>IF(OR(TRIM(B4093)="",COUNTIF(Config!$B$15:$B$19,B4093)&gt;0),1,0)+IF(OR(TRIM(C4093)="",COUNTIF(Config!$B$15:$B$19,C4093)&gt;0),1,0)+IF(OR(TRIM(F4093)="",COUNTIF(Config!$B$15:$B$19,F4093)&gt;0),1,0)+IF(OR(TRIM(H4093)="",COUNTIF(Config!$B$15:$B$19,H4093)&gt;0),1,0)+IF(OR(TRIM(E4093)="",COUNTIF(Config!$B$15:$B$19,E4093)&gt;0),1,0)+IF(OR(TRIM(K4093)="",COUNTIF(Config!$B$15:$B$19,K4093)&gt;0),1,0)+IF(OR(TRIM(P4093)="",COUNTIF(Config!$B$15:$B$19,P4093)&gt;0),1,0)+IF(OR(TRIM(R4093)="",COUNTIF(Config!$B$15:$B$19,R4093)&gt;0),1,0)</f>
        <v>0</v>
      </c>
      <c r="AA4093" s="1" cm="1">
        <f t="array" ref="AA4093">SUMPRODUCT(LEN(H4093)-LEN(SUBSTITUTE(H4093,{"0";"1";"2";"3";"4";"5";"6";"7";"8";"9"},"")))</f>
        <v>10</v>
      </c>
      <c r="AC4093" t="str">
        <f t="shared" si="443"/>
        <v/>
      </c>
      <c r="AD4093">
        <f t="shared" si="444"/>
        <v>1</v>
      </c>
      <c r="AE4093">
        <f t="shared" si="445"/>
        <v>1</v>
      </c>
      <c r="AF4093" t="str">
        <f t="shared" si="446"/>
        <v>No</v>
      </c>
      <c r="AG4093">
        <f t="shared" ca="1" si="447"/>
        <v>469</v>
      </c>
      <c r="AH4093" t="str">
        <f ca="1">IF(OR(V4093="",AG4093=""),"Yes",IF(AG4093&gt;Config!$B$41,"Yes","No"))</f>
        <v>Yes</v>
      </c>
    </row>
    <row r="4094" spans="1:34" x14ac:dyDescent="0.25">
      <c r="A4094" s="1" t="s">
        <v>27917</v>
      </c>
      <c r="B4094" s="1" t="s">
        <v>244</v>
      </c>
      <c r="C4094" s="1" t="s">
        <v>499</v>
      </c>
      <c r="D4094" s="1" t="s">
        <v>11749</v>
      </c>
      <c r="E4094" s="1" t="s">
        <v>34116</v>
      </c>
      <c r="F4094" s="1" t="s">
        <v>27918</v>
      </c>
      <c r="G4094" t="str">
        <f t="shared" si="441"/>
        <v>Valid</v>
      </c>
      <c r="H4094" s="1" t="s">
        <v>27919</v>
      </c>
      <c r="I4094" t="str" cm="1">
        <f t="array" ref="I4094">IF(OR(TRIM(H4094)="",ISNUMBER(SEARCH("#",H4094)),AA4094&lt;Config!$B$8,SUMPRODUCT(--ISNUMBER(SEARCH({"a";"b";"c";"d";"e";"f";"g";"h";"i";"j";"k";"l";"m";"n";"o";"p";"q";"r";"s";"t";"u";"v";"w";"x";"y";"z"},H4094)))&gt;0),"Invalid","Valid")</f>
        <v>Valid</v>
      </c>
      <c r="J4094" s="1" t="s">
        <v>27920</v>
      </c>
      <c r="K4094" s="1" t="s">
        <v>504</v>
      </c>
      <c r="L4094" s="1" t="s">
        <v>164</v>
      </c>
      <c r="M4094" s="1" t="s">
        <v>103</v>
      </c>
      <c r="N4094" s="1" t="s">
        <v>224</v>
      </c>
      <c r="O4094" s="1" t="s">
        <v>69</v>
      </c>
      <c r="P4094" t="s">
        <v>87</v>
      </c>
      <c r="Q4094" s="1" t="s">
        <v>88</v>
      </c>
      <c r="R4094" s="1" t="s">
        <v>379</v>
      </c>
      <c r="S4094" s="1" t="s">
        <v>27921</v>
      </c>
      <c r="T4094" s="1" t="s">
        <v>27922</v>
      </c>
      <c r="U4094" s="1" t="s">
        <v>3544</v>
      </c>
      <c r="V4094" s="1" t="s">
        <v>1264</v>
      </c>
      <c r="W4094" s="1" t="s">
        <v>384</v>
      </c>
      <c r="X4094" t="str">
        <f t="shared" si="442"/>
        <v>Complete</v>
      </c>
      <c r="Y4094">
        <f>MAX(0,100-IF(G4094="Invalid",Config!$B$5,0)-IF(I4094="Invalid",Config!$B$6,0)-IF(X4094="Incomplete",Config!$B$7,0)-IF(AF4094="Yes",Config!$B$37,0))</f>
        <v>75</v>
      </c>
      <c r="Z4094" s="1">
        <f>IF(OR(TRIM(B4094)="",COUNTIF(Config!$B$15:$B$19,B4094)&gt;0),1,0)+IF(OR(TRIM(C4094)="",COUNTIF(Config!$B$15:$B$19,C4094)&gt;0),1,0)+IF(OR(TRIM(F4094)="",COUNTIF(Config!$B$15:$B$19,F4094)&gt;0),1,0)+IF(OR(TRIM(H4094)="",COUNTIF(Config!$B$15:$B$19,H4094)&gt;0),1,0)+IF(OR(TRIM(E4094)="",COUNTIF(Config!$B$15:$B$19,E4094)&gt;0),1,0)+IF(OR(TRIM(K4094)="",COUNTIF(Config!$B$15:$B$19,K4094)&gt;0),1,0)+IF(OR(TRIM(P4094)="",COUNTIF(Config!$B$15:$B$19,P4094)&gt;0),1,0)+IF(OR(TRIM(R4094)="",COUNTIF(Config!$B$15:$B$19,R4094)&gt;0),1,0)</f>
        <v>0</v>
      </c>
      <c r="AA4094" s="1" cm="1">
        <f t="array" ref="AA4094">SUMPRODUCT(LEN(H4094)-LEN(SUBSTITUTE(H4094,{"0";"1";"2";"3";"4";"5";"6";"7";"8";"9"},"")))</f>
        <v>11</v>
      </c>
      <c r="AC4094" t="str">
        <f t="shared" si="443"/>
        <v>Potential Duplicate</v>
      </c>
      <c r="AD4094">
        <f t="shared" si="444"/>
        <v>2</v>
      </c>
      <c r="AE4094">
        <f t="shared" si="445"/>
        <v>1</v>
      </c>
      <c r="AF4094" t="str">
        <f t="shared" si="446"/>
        <v>Yes</v>
      </c>
      <c r="AG4094">
        <f t="shared" ca="1" si="447"/>
        <v>166</v>
      </c>
      <c r="AH4094" t="str">
        <f ca="1">IF(OR(V4094="",AG4094=""),"Yes",IF(AG4094&gt;Config!$B$41,"Yes","No"))</f>
        <v>No</v>
      </c>
    </row>
    <row r="4095" spans="1:34" x14ac:dyDescent="0.25">
      <c r="A4095" s="1" t="s">
        <v>27923</v>
      </c>
      <c r="B4095" s="1" t="s">
        <v>1032</v>
      </c>
      <c r="C4095" s="1" t="s">
        <v>43</v>
      </c>
      <c r="D4095" s="1" t="s">
        <v>27924</v>
      </c>
      <c r="E4095" s="1" t="s">
        <v>34918</v>
      </c>
      <c r="F4095" s="1" t="s">
        <v>27925</v>
      </c>
      <c r="G4095" t="str">
        <f t="shared" si="441"/>
        <v>Valid</v>
      </c>
      <c r="H4095" s="1" t="s">
        <v>27926</v>
      </c>
      <c r="I4095" t="str" cm="1">
        <f t="array" ref="I4095">IF(OR(TRIM(H4095)="",ISNUMBER(SEARCH("#",H4095)),AA4095&lt;Config!$B$8,SUMPRODUCT(--ISNUMBER(SEARCH({"a";"b";"c";"d";"e";"f";"g";"h";"i";"j";"k";"l";"m";"n";"o";"p";"q";"r";"s";"t";"u";"v";"w";"x";"y";"z"},H4095)))&gt;0),"Invalid","Valid")</f>
        <v>Valid</v>
      </c>
      <c r="J4095" s="1" t="s">
        <v>27927</v>
      </c>
      <c r="K4095" s="1" t="s">
        <v>178</v>
      </c>
      <c r="L4095" s="1" t="s">
        <v>450</v>
      </c>
      <c r="M4095" s="1" t="s">
        <v>33825</v>
      </c>
      <c r="N4095" s="1" t="s">
        <v>713</v>
      </c>
      <c r="O4095" s="1" t="s">
        <v>149</v>
      </c>
      <c r="P4095" t="s">
        <v>590</v>
      </c>
      <c r="Q4095" s="1" t="s">
        <v>844</v>
      </c>
      <c r="R4095" s="1" t="s">
        <v>1846</v>
      </c>
      <c r="S4095" s="1" t="s">
        <v>13949</v>
      </c>
      <c r="T4095" s="1" t="s">
        <v>27928</v>
      </c>
      <c r="U4095" s="1" t="s">
        <v>7176</v>
      </c>
      <c r="V4095" s="1" t="s">
        <v>27304</v>
      </c>
      <c r="W4095" s="1" t="s">
        <v>186</v>
      </c>
      <c r="X4095" t="str">
        <f t="shared" si="442"/>
        <v>Complete</v>
      </c>
      <c r="Y4095">
        <f>MAX(0,100-IF(G4095="Invalid",Config!$B$5,0)-IF(I4095="Invalid",Config!$B$6,0)-IF(X4095="Incomplete",Config!$B$7,0)-IF(AF4095="Yes",Config!$B$37,0))</f>
        <v>100</v>
      </c>
      <c r="Z4095" s="1">
        <f>IF(OR(TRIM(B4095)="",COUNTIF(Config!$B$15:$B$19,B4095)&gt;0),1,0)+IF(OR(TRIM(C4095)="",COUNTIF(Config!$B$15:$B$19,C4095)&gt;0),1,0)+IF(OR(TRIM(F4095)="",COUNTIF(Config!$B$15:$B$19,F4095)&gt;0),1,0)+IF(OR(TRIM(H4095)="",COUNTIF(Config!$B$15:$B$19,H4095)&gt;0),1,0)+IF(OR(TRIM(E4095)="",COUNTIF(Config!$B$15:$B$19,E4095)&gt;0),1,0)+IF(OR(TRIM(K4095)="",COUNTIF(Config!$B$15:$B$19,K4095)&gt;0),1,0)+IF(OR(TRIM(P4095)="",COUNTIF(Config!$B$15:$B$19,P4095)&gt;0),1,0)+IF(OR(TRIM(R4095)="",COUNTIF(Config!$B$15:$B$19,R4095)&gt;0),1,0)</f>
        <v>0</v>
      </c>
      <c r="AA4095" s="1" cm="1">
        <f t="array" ref="AA4095">SUMPRODUCT(LEN(H4095)-LEN(SUBSTITUTE(H4095,{"0";"1";"2";"3";"4";"5";"6";"7";"8";"9"},"")))</f>
        <v>12</v>
      </c>
      <c r="AC4095" t="str">
        <f t="shared" si="443"/>
        <v/>
      </c>
      <c r="AD4095">
        <f t="shared" si="444"/>
        <v>1</v>
      </c>
      <c r="AE4095">
        <f t="shared" si="445"/>
        <v>1</v>
      </c>
      <c r="AF4095" t="str">
        <f t="shared" si="446"/>
        <v>No</v>
      </c>
      <c r="AG4095">
        <f t="shared" ca="1" si="447"/>
        <v>407</v>
      </c>
      <c r="AH4095" t="str">
        <f ca="1">IF(OR(V4095="",AG4095=""),"Yes",IF(AG4095&gt;Config!$B$41,"Yes","No"))</f>
        <v>Yes</v>
      </c>
    </row>
    <row r="4096" spans="1:34" x14ac:dyDescent="0.25">
      <c r="A4096" s="1" t="s">
        <v>27929</v>
      </c>
      <c r="B4096" s="1" t="s">
        <v>534</v>
      </c>
      <c r="C4096" s="1" t="s">
        <v>1068</v>
      </c>
      <c r="D4096" s="1" t="s">
        <v>11035</v>
      </c>
      <c r="E4096" s="1" t="s">
        <v>34421</v>
      </c>
      <c r="F4096" s="1" t="s">
        <v>11036</v>
      </c>
      <c r="G4096" t="str">
        <f t="shared" si="441"/>
        <v>Valid</v>
      </c>
      <c r="H4096" s="1" t="s">
        <v>27930</v>
      </c>
      <c r="I4096" t="str" cm="1">
        <f t="array" ref="I4096">IF(OR(TRIM(H4096)="",ISNUMBER(SEARCH("#",H4096)),AA4096&lt;Config!$B$8,SUMPRODUCT(--ISNUMBER(SEARCH({"a";"b";"c";"d";"e";"f";"g";"h";"i";"j";"k";"l";"m";"n";"o";"p";"q";"r";"s";"t";"u";"v";"w";"x";"y";"z"},H4096)))&gt;0),"Invalid","Valid")</f>
        <v>Valid</v>
      </c>
      <c r="J4096" s="1" t="s">
        <v>27931</v>
      </c>
      <c r="K4096" s="1" t="s">
        <v>210</v>
      </c>
      <c r="L4096" s="1" t="s">
        <v>67</v>
      </c>
      <c r="M4096" s="1" t="s">
        <v>33825</v>
      </c>
      <c r="N4096" s="1" t="s">
        <v>437</v>
      </c>
      <c r="O4096" s="1" t="s">
        <v>149</v>
      </c>
      <c r="P4096" t="s">
        <v>590</v>
      </c>
      <c r="Q4096" s="1" t="s">
        <v>591</v>
      </c>
      <c r="R4096" s="1" t="s">
        <v>592</v>
      </c>
      <c r="S4096" s="1" t="s">
        <v>23058</v>
      </c>
      <c r="T4096" s="1" t="s">
        <v>27932</v>
      </c>
      <c r="U4096" s="1" t="s">
        <v>2016</v>
      </c>
      <c r="V4096" s="1" t="s">
        <v>140</v>
      </c>
      <c r="W4096" s="1" t="s">
        <v>40</v>
      </c>
      <c r="X4096" t="str">
        <f t="shared" si="442"/>
        <v>Complete</v>
      </c>
      <c r="Y4096">
        <f>MAX(0,100-IF(G4096="Invalid",Config!$B$5,0)-IF(I4096="Invalid",Config!$B$6,0)-IF(X4096="Incomplete",Config!$B$7,0)-IF(AF4096="Yes",Config!$B$37,0))</f>
        <v>75</v>
      </c>
      <c r="Z4096" s="1">
        <f>IF(OR(TRIM(B4096)="",COUNTIF(Config!$B$15:$B$19,B4096)&gt;0),1,0)+IF(OR(TRIM(C4096)="",COUNTIF(Config!$B$15:$B$19,C4096)&gt;0),1,0)+IF(OR(TRIM(F4096)="",COUNTIF(Config!$B$15:$B$19,F4096)&gt;0),1,0)+IF(OR(TRIM(H4096)="",COUNTIF(Config!$B$15:$B$19,H4096)&gt;0),1,0)+IF(OR(TRIM(E4096)="",COUNTIF(Config!$B$15:$B$19,E4096)&gt;0),1,0)+IF(OR(TRIM(K4096)="",COUNTIF(Config!$B$15:$B$19,K4096)&gt;0),1,0)+IF(OR(TRIM(P4096)="",COUNTIF(Config!$B$15:$B$19,P4096)&gt;0),1,0)+IF(OR(TRIM(R4096)="",COUNTIF(Config!$B$15:$B$19,R4096)&gt;0),1,0)</f>
        <v>0</v>
      </c>
      <c r="AA4096" s="1" cm="1">
        <f t="array" ref="AA4096">SUMPRODUCT(LEN(H4096)-LEN(SUBSTITUTE(H4096,{"0";"1";"2";"3";"4";"5";"6";"7";"8";"9"},"")))</f>
        <v>12</v>
      </c>
      <c r="AC4096" t="str">
        <f t="shared" si="443"/>
        <v>Potential Duplicate</v>
      </c>
      <c r="AD4096">
        <f t="shared" si="444"/>
        <v>2</v>
      </c>
      <c r="AE4096">
        <f t="shared" si="445"/>
        <v>1</v>
      </c>
      <c r="AF4096" t="str">
        <f t="shared" si="446"/>
        <v>Yes</v>
      </c>
      <c r="AG4096">
        <f t="shared" ca="1" si="447"/>
        <v>37</v>
      </c>
      <c r="AH4096" t="str">
        <f ca="1">IF(OR(V4096="",AG4096=""),"Yes",IF(AG4096&gt;Config!$B$41,"Yes","No"))</f>
        <v>No</v>
      </c>
    </row>
    <row r="4097" spans="1:34" x14ac:dyDescent="0.25">
      <c r="A4097" s="1" t="s">
        <v>27933</v>
      </c>
      <c r="B4097" s="1" t="s">
        <v>204</v>
      </c>
      <c r="C4097" s="1" t="s">
        <v>308</v>
      </c>
      <c r="D4097" s="1" t="s">
        <v>24221</v>
      </c>
      <c r="E4097" s="1" t="s">
        <v>681</v>
      </c>
      <c r="F4097" s="1" t="s">
        <v>27934</v>
      </c>
      <c r="G4097" t="str">
        <f t="shared" si="441"/>
        <v>Valid</v>
      </c>
      <c r="H4097" s="1" t="s">
        <v>27935</v>
      </c>
      <c r="I4097" t="str" cm="1">
        <f t="array" ref="I4097">IF(OR(TRIM(H4097)="",ISNUMBER(SEARCH("#",H4097)),AA4097&lt;Config!$B$8,SUMPRODUCT(--ISNUMBER(SEARCH({"a";"b";"c";"d";"e";"f";"g";"h";"i";"j";"k";"l";"m";"n";"o";"p";"q";"r";"s";"t";"u";"v";"w";"x";"y";"z"},H4097)))&gt;0),"Invalid","Valid")</f>
        <v>Valid</v>
      </c>
      <c r="J4097" s="1" t="s">
        <v>27936</v>
      </c>
      <c r="K4097" s="1" t="s">
        <v>369</v>
      </c>
      <c r="L4097" s="1" t="s">
        <v>84</v>
      </c>
      <c r="M4097" s="1" t="s">
        <v>391</v>
      </c>
      <c r="N4097" s="1" t="s">
        <v>358</v>
      </c>
      <c r="O4097" s="1" t="s">
        <v>149</v>
      </c>
      <c r="P4097" t="s">
        <v>344</v>
      </c>
      <c r="Q4097" s="1" t="s">
        <v>1199</v>
      </c>
      <c r="R4097" s="1" t="s">
        <v>346</v>
      </c>
      <c r="S4097" s="1" t="s">
        <v>15024</v>
      </c>
      <c r="T4097" s="1" t="s">
        <v>27937</v>
      </c>
      <c r="U4097" s="1" t="s">
        <v>9886</v>
      </c>
      <c r="V4097" s="1" t="s">
        <v>848</v>
      </c>
      <c r="W4097" s="1" t="s">
        <v>202</v>
      </c>
      <c r="X4097" t="str">
        <f t="shared" si="442"/>
        <v>Complete</v>
      </c>
      <c r="Y4097">
        <f>MAX(0,100-IF(G4097="Invalid",Config!$B$5,0)-IF(I4097="Invalid",Config!$B$6,0)-IF(X4097="Incomplete",Config!$B$7,0)-IF(AF4097="Yes",Config!$B$37,0))</f>
        <v>100</v>
      </c>
      <c r="Z4097" s="1">
        <f>IF(OR(TRIM(B4097)="",COUNTIF(Config!$B$15:$B$19,B4097)&gt;0),1,0)+IF(OR(TRIM(C4097)="",COUNTIF(Config!$B$15:$B$19,C4097)&gt;0),1,0)+IF(OR(TRIM(F4097)="",COUNTIF(Config!$B$15:$B$19,F4097)&gt;0),1,0)+IF(OR(TRIM(H4097)="",COUNTIF(Config!$B$15:$B$19,H4097)&gt;0),1,0)+IF(OR(TRIM(E4097)="",COUNTIF(Config!$B$15:$B$19,E4097)&gt;0),1,0)+IF(OR(TRIM(K4097)="",COUNTIF(Config!$B$15:$B$19,K4097)&gt;0),1,0)+IF(OR(TRIM(P4097)="",COUNTIF(Config!$B$15:$B$19,P4097)&gt;0),1,0)+IF(OR(TRIM(R4097)="",COUNTIF(Config!$B$15:$B$19,R4097)&gt;0),1,0)</f>
        <v>0</v>
      </c>
      <c r="AA4097" s="1" cm="1">
        <f t="array" ref="AA4097">SUMPRODUCT(LEN(H4097)-LEN(SUBSTITUTE(H4097,{"0";"1";"2";"3";"4";"5";"6";"7";"8";"9"},"")))</f>
        <v>11</v>
      </c>
      <c r="AC4097" t="str">
        <f t="shared" si="443"/>
        <v/>
      </c>
      <c r="AD4097">
        <f t="shared" si="444"/>
        <v>1</v>
      </c>
      <c r="AE4097">
        <f t="shared" si="445"/>
        <v>1</v>
      </c>
      <c r="AF4097" t="str">
        <f t="shared" si="446"/>
        <v>No</v>
      </c>
      <c r="AG4097">
        <f t="shared" ca="1" si="447"/>
        <v>327</v>
      </c>
      <c r="AH4097" t="str">
        <f ca="1">IF(OR(V4097="",AG4097=""),"Yes",IF(AG4097&gt;Config!$B$41,"Yes","No"))</f>
        <v>No</v>
      </c>
    </row>
    <row r="4098" spans="1:34" x14ac:dyDescent="0.25">
      <c r="A4098" s="1" t="s">
        <v>27938</v>
      </c>
      <c r="B4098" s="1" t="s">
        <v>272</v>
      </c>
      <c r="C4098" s="1" t="s">
        <v>545</v>
      </c>
      <c r="D4098" s="1" t="s">
        <v>27939</v>
      </c>
      <c r="E4098" s="1" t="s">
        <v>35145</v>
      </c>
      <c r="F4098" s="1" t="s">
        <v>23020</v>
      </c>
      <c r="G4098" t="str">
        <f t="shared" si="441"/>
        <v>Valid</v>
      </c>
      <c r="H4098" s="1" t="s">
        <v>27940</v>
      </c>
      <c r="I4098" t="str" cm="1">
        <f t="array" ref="I4098">IF(OR(TRIM(H4098)="",ISNUMBER(SEARCH("#",H4098)),AA4098&lt;Config!$B$8,SUMPRODUCT(--ISNUMBER(SEARCH({"a";"b";"c";"d";"e";"f";"g";"h";"i";"j";"k";"l";"m";"n";"o";"p";"q";"r";"s";"t";"u";"v";"w";"x";"y";"z"},H4098)))&gt;0),"Invalid","Valid")</f>
        <v>Valid</v>
      </c>
      <c r="J4098" s="1" t="s">
        <v>27941</v>
      </c>
      <c r="K4098" s="1" t="s">
        <v>133</v>
      </c>
      <c r="L4098" s="1" t="s">
        <v>29</v>
      </c>
      <c r="M4098" s="1" t="s">
        <v>517</v>
      </c>
      <c r="N4098" s="1" t="s">
        <v>86</v>
      </c>
      <c r="O4098" s="1" t="s">
        <v>180</v>
      </c>
      <c r="P4098" t="s">
        <v>87</v>
      </c>
      <c r="Q4098" s="1" t="s">
        <v>438</v>
      </c>
      <c r="R4098" s="1" t="s">
        <v>550</v>
      </c>
      <c r="S4098" s="1" t="s">
        <v>20361</v>
      </c>
      <c r="T4098" s="1" t="s">
        <v>27942</v>
      </c>
      <c r="U4098" s="1" t="s">
        <v>9356</v>
      </c>
      <c r="V4098" s="1" t="s">
        <v>17193</v>
      </c>
      <c r="W4098" s="1" t="s">
        <v>202</v>
      </c>
      <c r="X4098" t="str">
        <f t="shared" si="442"/>
        <v>Complete</v>
      </c>
      <c r="Y4098">
        <f>MAX(0,100-IF(G4098="Invalid",Config!$B$5,0)-IF(I4098="Invalid",Config!$B$6,0)-IF(X4098="Incomplete",Config!$B$7,0)-IF(AF4098="Yes",Config!$B$37,0))</f>
        <v>75</v>
      </c>
      <c r="Z4098" s="1">
        <f>IF(OR(TRIM(B4098)="",COUNTIF(Config!$B$15:$B$19,B4098)&gt;0),1,0)+IF(OR(TRIM(C4098)="",COUNTIF(Config!$B$15:$B$19,C4098)&gt;0),1,0)+IF(OR(TRIM(F4098)="",COUNTIF(Config!$B$15:$B$19,F4098)&gt;0),1,0)+IF(OR(TRIM(H4098)="",COUNTIF(Config!$B$15:$B$19,H4098)&gt;0),1,0)+IF(OR(TRIM(E4098)="",COUNTIF(Config!$B$15:$B$19,E4098)&gt;0),1,0)+IF(OR(TRIM(K4098)="",COUNTIF(Config!$B$15:$B$19,K4098)&gt;0),1,0)+IF(OR(TRIM(P4098)="",COUNTIF(Config!$B$15:$B$19,P4098)&gt;0),1,0)+IF(OR(TRIM(R4098)="",COUNTIF(Config!$B$15:$B$19,R4098)&gt;0),1,0)</f>
        <v>0</v>
      </c>
      <c r="AA4098" s="1" cm="1">
        <f t="array" ref="AA4098">SUMPRODUCT(LEN(H4098)-LEN(SUBSTITUTE(H4098,{"0";"1";"2";"3";"4";"5";"6";"7";"8";"9"},"")))</f>
        <v>11</v>
      </c>
      <c r="AC4098" t="str">
        <f t="shared" si="443"/>
        <v>Potential Duplicate</v>
      </c>
      <c r="AD4098">
        <f t="shared" si="444"/>
        <v>2</v>
      </c>
      <c r="AE4098">
        <f t="shared" si="445"/>
        <v>1</v>
      </c>
      <c r="AF4098" t="str">
        <f t="shared" si="446"/>
        <v>Yes</v>
      </c>
      <c r="AG4098">
        <f t="shared" ca="1" si="447"/>
        <v>220</v>
      </c>
      <c r="AH4098" t="str">
        <f ca="1">IF(OR(V4098="",AG4098=""),"Yes",IF(AG4098&gt;Config!$B$41,"Yes","No"))</f>
        <v>No</v>
      </c>
    </row>
    <row r="4099" spans="1:34" x14ac:dyDescent="0.25">
      <c r="A4099" s="1" t="s">
        <v>27943</v>
      </c>
      <c r="B4099" s="1" t="s">
        <v>1816</v>
      </c>
      <c r="C4099" s="1" t="s">
        <v>775</v>
      </c>
      <c r="D4099" s="1" t="s">
        <v>27944</v>
      </c>
      <c r="E4099" s="1" t="s">
        <v>1331</v>
      </c>
      <c r="F4099" s="1" t="s">
        <v>4861</v>
      </c>
      <c r="G4099" t="str">
        <f t="shared" ref="G4099:G4162" si="448">IFERROR(IF(OR(TRIM(F4099)="",LEN(F4099)-LEN(SUBSTITUTE(F4099,"@",""))&lt;&gt;1,FIND("@",F4099)=1,RIGHT(F4099,1)=".",ISNUMBER(SEARCH(" ",F4099)),ISERROR(FIND(".",F4099,FIND("@",F4099)+2))),"Invalid","Valid"),"Invalid")</f>
        <v>Valid</v>
      </c>
      <c r="H4099" s="1" t="s">
        <v>27945</v>
      </c>
      <c r="I4099" t="str" cm="1">
        <f t="array" ref="I4099">IF(OR(TRIM(H4099)="",ISNUMBER(SEARCH("#",H4099)),AA4099&lt;Config!$B$8,SUMPRODUCT(--ISNUMBER(SEARCH({"a";"b";"c";"d";"e";"f";"g";"h";"i";"j";"k";"l";"m";"n";"o";"p";"q";"r";"s";"t";"u";"v";"w";"x";"y";"z"},H4099)))&gt;0),"Invalid","Valid")</f>
        <v>Valid</v>
      </c>
      <c r="J4099" s="1" t="s">
        <v>27946</v>
      </c>
      <c r="K4099" s="1" t="s">
        <v>625</v>
      </c>
      <c r="L4099" s="1" t="s">
        <v>67</v>
      </c>
      <c r="M4099" s="1" t="s">
        <v>33827</v>
      </c>
      <c r="N4099" s="1" t="s">
        <v>713</v>
      </c>
      <c r="O4099" s="1" t="s">
        <v>180</v>
      </c>
      <c r="P4099" t="s">
        <v>87</v>
      </c>
      <c r="Q4099" s="1" t="s">
        <v>166</v>
      </c>
      <c r="R4099" s="1" t="s">
        <v>136</v>
      </c>
      <c r="S4099" s="1" t="s">
        <v>25788</v>
      </c>
      <c r="T4099" s="1" t="s">
        <v>27947</v>
      </c>
      <c r="U4099" s="1" t="s">
        <v>215</v>
      </c>
      <c r="V4099" s="1" t="s">
        <v>2300</v>
      </c>
      <c r="W4099" s="1" t="s">
        <v>186</v>
      </c>
      <c r="X4099" t="str">
        <f t="shared" ref="X4099:X4162" si="449">IF(Z4099=0,"Complete","Incomplete")</f>
        <v>Complete</v>
      </c>
      <c r="Y4099">
        <f>MAX(0,100-IF(G4099="Invalid",Config!$B$5,0)-IF(I4099="Invalid",Config!$B$6,0)-IF(X4099="Incomplete",Config!$B$7,0)-IF(AF4099="Yes",Config!$B$37,0))</f>
        <v>75</v>
      </c>
      <c r="Z4099" s="1">
        <f>IF(OR(TRIM(B4099)="",COUNTIF(Config!$B$15:$B$19,B4099)&gt;0),1,0)+IF(OR(TRIM(C4099)="",COUNTIF(Config!$B$15:$B$19,C4099)&gt;0),1,0)+IF(OR(TRIM(F4099)="",COUNTIF(Config!$B$15:$B$19,F4099)&gt;0),1,0)+IF(OR(TRIM(H4099)="",COUNTIF(Config!$B$15:$B$19,H4099)&gt;0),1,0)+IF(OR(TRIM(E4099)="",COUNTIF(Config!$B$15:$B$19,E4099)&gt;0),1,0)+IF(OR(TRIM(K4099)="",COUNTIF(Config!$B$15:$B$19,K4099)&gt;0),1,0)+IF(OR(TRIM(P4099)="",COUNTIF(Config!$B$15:$B$19,P4099)&gt;0),1,0)+IF(OR(TRIM(R4099)="",COUNTIF(Config!$B$15:$B$19,R4099)&gt;0),1,0)</f>
        <v>0</v>
      </c>
      <c r="AA4099" s="1" cm="1">
        <f t="array" ref="AA4099">SUMPRODUCT(LEN(H4099)-LEN(SUBSTITUTE(H4099,{"0";"1";"2";"3";"4";"5";"6";"7";"8";"9"},"")))</f>
        <v>11</v>
      </c>
      <c r="AC4099" t="str">
        <f t="shared" ref="AC4099:AC4162" si="450">_xlfn.TEXTJOIN("; ",TRUE,IF(G4099="Invalid","Invalid Email",""),IF(I4099="Invalid","Invalid Phone",""),IF(X4099="Incomplete","Incomplete Profile",""),IF(AF4099="Yes","Potential Duplicate",""))</f>
        <v>Potential Duplicate</v>
      </c>
      <c r="AD4099">
        <f t="shared" ref="AD4099:AD4162" si="451">IF(OR(TRIM(F4099)="",G4099="Invalid"),0,COUNTIF($F$2:$F$5131,F4099))</f>
        <v>2</v>
      </c>
      <c r="AE4099">
        <f t="shared" ref="AE4099:AE4162" si="452">IF(OR(TRIM(H4099)="",I4099="Invalid"),0,COUNTIF($H$2:$H$5131,H4099))</f>
        <v>1</v>
      </c>
      <c r="AF4099" t="str">
        <f t="shared" ref="AF4099:AF4162" si="453">IF(OR(AD4099&gt;1,AE4099&gt;1),"Yes","No")</f>
        <v>Yes</v>
      </c>
      <c r="AG4099">
        <f t="shared" ref="AG4099:AG4162" ca="1" si="454">IFERROR(TODAY()-DATEVALUE(V4099),IFERROR(TODAY()-DATE(VALUE(RIGHT(V4099,4)),VALUE(MID(V4099,FIND("/",V4099)+1,FIND("/",V4099,FIND("/",V4099)+1)-FIND("/",V4099)-1)),VALUE(LEFT(V4099,FIND("/",V4099)-1))),""))</f>
        <v>214</v>
      </c>
      <c r="AH4099" t="str">
        <f ca="1">IF(OR(V4099="",AG4099=""),"Yes",IF(AG4099&gt;Config!$B$41,"Yes","No"))</f>
        <v>No</v>
      </c>
    </row>
    <row r="4100" spans="1:34" x14ac:dyDescent="0.25">
      <c r="A4100" s="1" t="s">
        <v>27948</v>
      </c>
      <c r="B4100" s="1" t="s">
        <v>678</v>
      </c>
      <c r="C4100" s="1" t="s">
        <v>128</v>
      </c>
      <c r="D4100" s="1" t="s">
        <v>27949</v>
      </c>
      <c r="E4100" s="1" t="s">
        <v>34336</v>
      </c>
      <c r="F4100" s="1" t="s">
        <v>27950</v>
      </c>
      <c r="G4100" t="str">
        <f t="shared" si="448"/>
        <v>Valid</v>
      </c>
      <c r="H4100" s="1" t="s">
        <v>27951</v>
      </c>
      <c r="I4100" t="str" cm="1">
        <f t="array" ref="I4100">IF(OR(TRIM(H4100)="",ISNUMBER(SEARCH("#",H4100)),AA4100&lt;Config!$B$8,SUMPRODUCT(--ISNUMBER(SEARCH({"a";"b";"c";"d";"e";"f";"g";"h";"i";"j";"k";"l";"m";"n";"o";"p";"q";"r";"s";"t";"u";"v";"w";"x";"y";"z"},H4100)))&gt;0),"Invalid","Valid")</f>
        <v>Valid</v>
      </c>
      <c r="J4100" s="1" t="s">
        <v>27952</v>
      </c>
      <c r="K4100" s="1" t="s">
        <v>369</v>
      </c>
      <c r="L4100" s="1" t="s">
        <v>179</v>
      </c>
      <c r="M4100" s="1" t="s">
        <v>135</v>
      </c>
      <c r="N4100" s="1" t="s">
        <v>148</v>
      </c>
      <c r="O4100" s="1" t="s">
        <v>149</v>
      </c>
      <c r="P4100" t="s">
        <v>314</v>
      </c>
      <c r="Q4100" s="1" t="s">
        <v>316</v>
      </c>
      <c r="R4100" s="1" t="s">
        <v>663</v>
      </c>
      <c r="S4100" s="1" t="s">
        <v>27953</v>
      </c>
      <c r="T4100" s="1" t="s">
        <v>27954</v>
      </c>
      <c r="U4100" s="1" t="s">
        <v>6403</v>
      </c>
      <c r="V4100" s="1" t="s">
        <v>4194</v>
      </c>
      <c r="W4100" s="1" t="s">
        <v>60</v>
      </c>
      <c r="X4100" t="str">
        <f t="shared" si="449"/>
        <v>Complete</v>
      </c>
      <c r="Y4100">
        <f>MAX(0,100-IF(G4100="Invalid",Config!$B$5,0)-IF(I4100="Invalid",Config!$B$6,0)-IF(X4100="Incomplete",Config!$B$7,0)-IF(AF4100="Yes",Config!$B$37,0))</f>
        <v>100</v>
      </c>
      <c r="Z4100" s="1">
        <f>IF(OR(TRIM(B4100)="",COUNTIF(Config!$B$15:$B$19,B4100)&gt;0),1,0)+IF(OR(TRIM(C4100)="",COUNTIF(Config!$B$15:$B$19,C4100)&gt;0),1,0)+IF(OR(TRIM(F4100)="",COUNTIF(Config!$B$15:$B$19,F4100)&gt;0),1,0)+IF(OR(TRIM(H4100)="",COUNTIF(Config!$B$15:$B$19,H4100)&gt;0),1,0)+IF(OR(TRIM(E4100)="",COUNTIF(Config!$B$15:$B$19,E4100)&gt;0),1,0)+IF(OR(TRIM(K4100)="",COUNTIF(Config!$B$15:$B$19,K4100)&gt;0),1,0)+IF(OR(TRIM(P4100)="",COUNTIF(Config!$B$15:$B$19,P4100)&gt;0),1,0)+IF(OR(TRIM(R4100)="",COUNTIF(Config!$B$15:$B$19,R4100)&gt;0),1,0)</f>
        <v>0</v>
      </c>
      <c r="AA4100" s="1" cm="1">
        <f t="array" ref="AA4100">SUMPRODUCT(LEN(H4100)-LEN(SUBSTITUTE(H4100,{"0";"1";"2";"3";"4";"5";"6";"7";"8";"9"},"")))</f>
        <v>12</v>
      </c>
      <c r="AC4100" t="str">
        <f t="shared" si="450"/>
        <v/>
      </c>
      <c r="AD4100">
        <f t="shared" si="451"/>
        <v>1</v>
      </c>
      <c r="AE4100">
        <f t="shared" si="452"/>
        <v>1</v>
      </c>
      <c r="AF4100" t="str">
        <f t="shared" si="453"/>
        <v>No</v>
      </c>
      <c r="AG4100">
        <f t="shared" ca="1" si="454"/>
        <v>248</v>
      </c>
      <c r="AH4100" t="str">
        <f ca="1">IF(OR(V4100="",AG4100=""),"Yes",IF(AG4100&gt;Config!$B$41,"Yes","No"))</f>
        <v>No</v>
      </c>
    </row>
    <row r="4101" spans="1:34" x14ac:dyDescent="0.25">
      <c r="A4101" s="1" t="s">
        <v>27955</v>
      </c>
      <c r="B4101" s="1" t="s">
        <v>765</v>
      </c>
      <c r="C4101" s="1" t="s">
        <v>748</v>
      </c>
      <c r="D4101" s="1" t="s">
        <v>20280</v>
      </c>
      <c r="E4101" s="1" t="s">
        <v>34828</v>
      </c>
      <c r="F4101" s="1" t="s">
        <v>27956</v>
      </c>
      <c r="G4101" t="str">
        <f t="shared" si="448"/>
        <v>Valid</v>
      </c>
      <c r="H4101" s="1" t="s">
        <v>27957</v>
      </c>
      <c r="I4101" t="str" cm="1">
        <f t="array" ref="I4101">IF(OR(TRIM(H4101)="",ISNUMBER(SEARCH("#",H4101)),AA4101&lt;Config!$B$8,SUMPRODUCT(--ISNUMBER(SEARCH({"a";"b";"c";"d";"e";"f";"g";"h";"i";"j";"k";"l";"m";"n";"o";"p";"q";"r";"s";"t";"u";"v";"w";"x";"y";"z"},H4101)))&gt;0),"Invalid","Valid")</f>
        <v>Valid</v>
      </c>
      <c r="J4101" s="1" t="s">
        <v>27958</v>
      </c>
      <c r="K4101" s="1" t="s">
        <v>369</v>
      </c>
      <c r="L4101" s="1" t="s">
        <v>450</v>
      </c>
      <c r="M4101" s="1" t="s">
        <v>391</v>
      </c>
      <c r="N4101" s="1" t="s">
        <v>211</v>
      </c>
      <c r="O4101" s="1" t="s">
        <v>32</v>
      </c>
      <c r="P4101" t="s">
        <v>33</v>
      </c>
      <c r="Q4101" s="1" t="s">
        <v>119</v>
      </c>
      <c r="R4101" s="1" t="s">
        <v>1716</v>
      </c>
      <c r="S4101" s="1" t="s">
        <v>27959</v>
      </c>
      <c r="T4101" s="1" t="s">
        <v>27960</v>
      </c>
      <c r="U4101" s="1" t="s">
        <v>2300</v>
      </c>
      <c r="V4101" s="1" t="s">
        <v>140</v>
      </c>
      <c r="W4101" s="1" t="s">
        <v>60</v>
      </c>
      <c r="X4101" t="str">
        <f t="shared" si="449"/>
        <v>Complete</v>
      </c>
      <c r="Y4101">
        <f>MAX(0,100-IF(G4101="Invalid",Config!$B$5,0)-IF(I4101="Invalid",Config!$B$6,0)-IF(X4101="Incomplete",Config!$B$7,0)-IF(AF4101="Yes",Config!$B$37,0))</f>
        <v>100</v>
      </c>
      <c r="Z4101" s="1">
        <f>IF(OR(TRIM(B4101)="",COUNTIF(Config!$B$15:$B$19,B4101)&gt;0),1,0)+IF(OR(TRIM(C4101)="",COUNTIF(Config!$B$15:$B$19,C4101)&gt;0),1,0)+IF(OR(TRIM(F4101)="",COUNTIF(Config!$B$15:$B$19,F4101)&gt;0),1,0)+IF(OR(TRIM(H4101)="",COUNTIF(Config!$B$15:$B$19,H4101)&gt;0),1,0)+IF(OR(TRIM(E4101)="",COUNTIF(Config!$B$15:$B$19,E4101)&gt;0),1,0)+IF(OR(TRIM(K4101)="",COUNTIF(Config!$B$15:$B$19,K4101)&gt;0),1,0)+IF(OR(TRIM(P4101)="",COUNTIF(Config!$B$15:$B$19,P4101)&gt;0),1,0)+IF(OR(TRIM(R4101)="",COUNTIF(Config!$B$15:$B$19,R4101)&gt;0),1,0)</f>
        <v>0</v>
      </c>
      <c r="AA4101" s="1" cm="1">
        <f t="array" ref="AA4101">SUMPRODUCT(LEN(H4101)-LEN(SUBSTITUTE(H4101,{"0";"1";"2";"3";"4";"5";"6";"7";"8";"9"},"")))</f>
        <v>10</v>
      </c>
      <c r="AC4101" t="str">
        <f t="shared" si="450"/>
        <v/>
      </c>
      <c r="AD4101">
        <f t="shared" si="451"/>
        <v>1</v>
      </c>
      <c r="AE4101">
        <f t="shared" si="452"/>
        <v>1</v>
      </c>
      <c r="AF4101" t="str">
        <f t="shared" si="453"/>
        <v>No</v>
      </c>
      <c r="AG4101">
        <f t="shared" ca="1" si="454"/>
        <v>37</v>
      </c>
      <c r="AH4101" t="str">
        <f ca="1">IF(OR(V4101="",AG4101=""),"Yes",IF(AG4101&gt;Config!$B$41,"Yes","No"))</f>
        <v>No</v>
      </c>
    </row>
    <row r="4102" spans="1:34" x14ac:dyDescent="0.25">
      <c r="A4102" s="1" t="s">
        <v>27961</v>
      </c>
      <c r="B4102" s="1" t="s">
        <v>4687</v>
      </c>
      <c r="C4102" s="1" t="s">
        <v>1736</v>
      </c>
      <c r="D4102" s="1" t="s">
        <v>20247</v>
      </c>
      <c r="E4102" s="1" t="s">
        <v>35584</v>
      </c>
      <c r="F4102" s="1" t="s">
        <v>27962</v>
      </c>
      <c r="G4102" t="str">
        <f t="shared" si="448"/>
        <v>Valid</v>
      </c>
      <c r="H4102" s="1" t="s">
        <v>27963</v>
      </c>
      <c r="I4102" t="str" cm="1">
        <f t="array" ref="I4102">IF(OR(TRIM(H4102)="",ISNUMBER(SEARCH("#",H4102)),AA4102&lt;Config!$B$8,SUMPRODUCT(--ISNUMBER(SEARCH({"a";"b";"c";"d";"e";"f";"g";"h";"i";"j";"k";"l";"m";"n";"o";"p";"q";"r";"s";"t";"u";"v";"w";"x";"y";"z"},H4102)))&gt;0),"Invalid","Valid")</f>
        <v>Valid</v>
      </c>
      <c r="J4102" s="1" t="s">
        <v>27964</v>
      </c>
      <c r="K4102" s="1" t="s">
        <v>147</v>
      </c>
      <c r="L4102" s="1" t="s">
        <v>29</v>
      </c>
      <c r="M4102" s="1" t="s">
        <v>85</v>
      </c>
      <c r="N4102" s="1" t="s">
        <v>252</v>
      </c>
      <c r="O4102" s="1" t="s">
        <v>149</v>
      </c>
      <c r="P4102" t="s">
        <v>328</v>
      </c>
      <c r="Q4102" s="1" t="s">
        <v>1046</v>
      </c>
      <c r="R4102" s="1" t="s">
        <v>571</v>
      </c>
      <c r="S4102" s="1" t="s">
        <v>24047</v>
      </c>
      <c r="T4102" s="1" t="s">
        <v>27965</v>
      </c>
      <c r="U4102" s="1" t="s">
        <v>8652</v>
      </c>
      <c r="V4102" s="1" t="s">
        <v>20253</v>
      </c>
      <c r="W4102" s="1" t="s">
        <v>75</v>
      </c>
      <c r="X4102" t="str">
        <f t="shared" si="449"/>
        <v>Complete</v>
      </c>
      <c r="Y4102">
        <f>MAX(0,100-IF(G4102="Invalid",Config!$B$5,0)-IF(I4102="Invalid",Config!$B$6,0)-IF(X4102="Incomplete",Config!$B$7,0)-IF(AF4102="Yes",Config!$B$37,0))</f>
        <v>100</v>
      </c>
      <c r="Z4102" s="1">
        <f>IF(OR(TRIM(B4102)="",COUNTIF(Config!$B$15:$B$19,B4102)&gt;0),1,0)+IF(OR(TRIM(C4102)="",COUNTIF(Config!$B$15:$B$19,C4102)&gt;0),1,0)+IF(OR(TRIM(F4102)="",COUNTIF(Config!$B$15:$B$19,F4102)&gt;0),1,0)+IF(OR(TRIM(H4102)="",COUNTIF(Config!$B$15:$B$19,H4102)&gt;0),1,0)+IF(OR(TRIM(E4102)="",COUNTIF(Config!$B$15:$B$19,E4102)&gt;0),1,0)+IF(OR(TRIM(K4102)="",COUNTIF(Config!$B$15:$B$19,K4102)&gt;0),1,0)+IF(OR(TRIM(P4102)="",COUNTIF(Config!$B$15:$B$19,P4102)&gt;0),1,0)+IF(OR(TRIM(R4102)="",COUNTIF(Config!$B$15:$B$19,R4102)&gt;0),1,0)</f>
        <v>0</v>
      </c>
      <c r="AA4102" s="1" cm="1">
        <f t="array" ref="AA4102">SUMPRODUCT(LEN(H4102)-LEN(SUBSTITUTE(H4102,{"0";"1";"2";"3";"4";"5";"6";"7";"8";"9"},"")))</f>
        <v>10</v>
      </c>
      <c r="AC4102" t="str">
        <f t="shared" si="450"/>
        <v/>
      </c>
      <c r="AD4102">
        <f t="shared" si="451"/>
        <v>1</v>
      </c>
      <c r="AE4102">
        <f t="shared" si="452"/>
        <v>1</v>
      </c>
      <c r="AF4102" t="str">
        <f t="shared" si="453"/>
        <v>No</v>
      </c>
      <c r="AG4102">
        <f t="shared" ca="1" si="454"/>
        <v>298</v>
      </c>
      <c r="AH4102" t="str">
        <f ca="1">IF(OR(V4102="",AG4102=""),"Yes",IF(AG4102&gt;Config!$B$41,"Yes","No"))</f>
        <v>No</v>
      </c>
    </row>
    <row r="4103" spans="1:34" x14ac:dyDescent="0.25">
      <c r="A4103" s="1" t="s">
        <v>27966</v>
      </c>
      <c r="B4103" s="1" t="s">
        <v>7543</v>
      </c>
      <c r="C4103" s="1" t="s">
        <v>1339</v>
      </c>
      <c r="D4103" s="1" t="s">
        <v>27967</v>
      </c>
      <c r="E4103" s="1" t="s">
        <v>681</v>
      </c>
      <c r="F4103" s="1" t="s">
        <v>27968</v>
      </c>
      <c r="G4103" t="str">
        <f t="shared" si="448"/>
        <v>Valid</v>
      </c>
      <c r="H4103" s="1" t="s">
        <v>27969</v>
      </c>
      <c r="I4103" t="str" cm="1">
        <f t="array" ref="I4103">IF(OR(TRIM(H4103)="",ISNUMBER(SEARCH("#",H4103)),AA4103&lt;Config!$B$8,SUMPRODUCT(--ISNUMBER(SEARCH({"a";"b";"c";"d";"e";"f";"g";"h";"i";"j";"k";"l";"m";"n";"o";"p";"q";"r";"s";"t";"u";"v";"w";"x";"y";"z"},H4103)))&gt;0),"Invalid","Valid")</f>
        <v>Valid</v>
      </c>
      <c r="J4103" s="1" t="s">
        <v>27970</v>
      </c>
      <c r="K4103" s="1" t="s">
        <v>250</v>
      </c>
      <c r="L4103" s="1" t="s">
        <v>84</v>
      </c>
      <c r="M4103" s="1" t="s">
        <v>103</v>
      </c>
      <c r="N4103" s="1" t="s">
        <v>148</v>
      </c>
      <c r="O4103" s="1" t="s">
        <v>180</v>
      </c>
      <c r="P4103" t="s">
        <v>87</v>
      </c>
      <c r="Q4103" s="1" t="s">
        <v>166</v>
      </c>
      <c r="R4103" s="1" t="s">
        <v>136</v>
      </c>
      <c r="S4103" s="1" t="s">
        <v>27971</v>
      </c>
      <c r="T4103" s="1" t="s">
        <v>27972</v>
      </c>
      <c r="U4103" s="1" t="s">
        <v>8242</v>
      </c>
      <c r="V4103" s="1" t="s">
        <v>9235</v>
      </c>
      <c r="W4103" s="1" t="s">
        <v>202</v>
      </c>
      <c r="X4103" t="str">
        <f t="shared" si="449"/>
        <v>Complete</v>
      </c>
      <c r="Y4103">
        <f>MAX(0,100-IF(G4103="Invalid",Config!$B$5,0)-IF(I4103="Invalid",Config!$B$6,0)-IF(X4103="Incomplete",Config!$B$7,0)-IF(AF4103="Yes",Config!$B$37,0))</f>
        <v>100</v>
      </c>
      <c r="Z4103" s="1">
        <f>IF(OR(TRIM(B4103)="",COUNTIF(Config!$B$15:$B$19,B4103)&gt;0),1,0)+IF(OR(TRIM(C4103)="",COUNTIF(Config!$B$15:$B$19,C4103)&gt;0),1,0)+IF(OR(TRIM(F4103)="",COUNTIF(Config!$B$15:$B$19,F4103)&gt;0),1,0)+IF(OR(TRIM(H4103)="",COUNTIF(Config!$B$15:$B$19,H4103)&gt;0),1,0)+IF(OR(TRIM(E4103)="",COUNTIF(Config!$B$15:$B$19,E4103)&gt;0),1,0)+IF(OR(TRIM(K4103)="",COUNTIF(Config!$B$15:$B$19,K4103)&gt;0),1,0)+IF(OR(TRIM(P4103)="",COUNTIF(Config!$B$15:$B$19,P4103)&gt;0),1,0)+IF(OR(TRIM(R4103)="",COUNTIF(Config!$B$15:$B$19,R4103)&gt;0),1,0)</f>
        <v>0</v>
      </c>
      <c r="AA4103" s="1" cm="1">
        <f t="array" ref="AA4103">SUMPRODUCT(LEN(H4103)-LEN(SUBSTITUTE(H4103,{"0";"1";"2";"3";"4";"5";"6";"7";"8";"9"},"")))</f>
        <v>11</v>
      </c>
      <c r="AC4103" t="str">
        <f t="shared" si="450"/>
        <v/>
      </c>
      <c r="AD4103">
        <f t="shared" si="451"/>
        <v>1</v>
      </c>
      <c r="AE4103">
        <f t="shared" si="452"/>
        <v>1</v>
      </c>
      <c r="AF4103" t="str">
        <f t="shared" si="453"/>
        <v>No</v>
      </c>
      <c r="AG4103">
        <f t="shared" ca="1" si="454"/>
        <v>386</v>
      </c>
      <c r="AH4103" t="str">
        <f ca="1">IF(OR(V4103="",AG4103=""),"Yes",IF(AG4103&gt;Config!$B$41,"Yes","No"))</f>
        <v>Yes</v>
      </c>
    </row>
    <row r="4104" spans="1:34" x14ac:dyDescent="0.25">
      <c r="A4104" s="1" t="s">
        <v>27973</v>
      </c>
      <c r="B4104" s="1" t="s">
        <v>4687</v>
      </c>
      <c r="C4104" s="1" t="s">
        <v>679</v>
      </c>
      <c r="D4104" s="1" t="s">
        <v>27974</v>
      </c>
      <c r="E4104" s="1" t="s">
        <v>739</v>
      </c>
      <c r="F4104" s="1" t="s">
        <v>27975</v>
      </c>
      <c r="G4104" t="str">
        <f t="shared" si="448"/>
        <v>Valid</v>
      </c>
      <c r="H4104" s="1" t="s">
        <v>27976</v>
      </c>
      <c r="I4104" t="str" cm="1">
        <f t="array" ref="I4104">IF(OR(TRIM(H4104)="",ISNUMBER(SEARCH("#",H4104)),AA4104&lt;Config!$B$8,SUMPRODUCT(--ISNUMBER(SEARCH({"a";"b";"c";"d";"e";"f";"g";"h";"i";"j";"k";"l";"m";"n";"o";"p";"q";"r";"s";"t";"u";"v";"w";"x";"y";"z"},H4104)))&gt;0),"Invalid","Valid")</f>
        <v>Valid</v>
      </c>
      <c r="J4104" s="1" t="s">
        <v>27977</v>
      </c>
      <c r="K4104" s="1" t="s">
        <v>117</v>
      </c>
      <c r="L4104" s="1" t="s">
        <v>134</v>
      </c>
      <c r="M4104" s="1" t="s">
        <v>33827</v>
      </c>
      <c r="N4104" s="1" t="s">
        <v>68</v>
      </c>
      <c r="O4104" s="1" t="s">
        <v>180</v>
      </c>
      <c r="P4104" t="s">
        <v>344</v>
      </c>
      <c r="Q4104" s="1" t="s">
        <v>1199</v>
      </c>
      <c r="R4104" s="1" t="s">
        <v>971</v>
      </c>
      <c r="S4104" s="1" t="s">
        <v>20747</v>
      </c>
      <c r="T4104" s="1" t="s">
        <v>27978</v>
      </c>
      <c r="U4104" s="1" t="s">
        <v>27979</v>
      </c>
      <c r="V4104" s="1" t="s">
        <v>27980</v>
      </c>
      <c r="W4104" s="1" t="s">
        <v>186</v>
      </c>
      <c r="X4104" t="str">
        <f t="shared" si="449"/>
        <v>Complete</v>
      </c>
      <c r="Y4104">
        <f>MAX(0,100-IF(G4104="Invalid",Config!$B$5,0)-IF(I4104="Invalid",Config!$B$6,0)-IF(X4104="Incomplete",Config!$B$7,0)-IF(AF4104="Yes",Config!$B$37,0))</f>
        <v>100</v>
      </c>
      <c r="Z4104" s="1">
        <f>IF(OR(TRIM(B4104)="",COUNTIF(Config!$B$15:$B$19,B4104)&gt;0),1,0)+IF(OR(TRIM(C4104)="",COUNTIF(Config!$B$15:$B$19,C4104)&gt;0),1,0)+IF(OR(TRIM(F4104)="",COUNTIF(Config!$B$15:$B$19,F4104)&gt;0),1,0)+IF(OR(TRIM(H4104)="",COUNTIF(Config!$B$15:$B$19,H4104)&gt;0),1,0)+IF(OR(TRIM(E4104)="",COUNTIF(Config!$B$15:$B$19,E4104)&gt;0),1,0)+IF(OR(TRIM(K4104)="",COUNTIF(Config!$B$15:$B$19,K4104)&gt;0),1,0)+IF(OR(TRIM(P4104)="",COUNTIF(Config!$B$15:$B$19,P4104)&gt;0),1,0)+IF(OR(TRIM(R4104)="",COUNTIF(Config!$B$15:$B$19,R4104)&gt;0),1,0)</f>
        <v>0</v>
      </c>
      <c r="AA4104" s="1" cm="1">
        <f t="array" ref="AA4104">SUMPRODUCT(LEN(H4104)-LEN(SUBSTITUTE(H4104,{"0";"1";"2";"3";"4";"5";"6";"7";"8";"9"},"")))</f>
        <v>11</v>
      </c>
      <c r="AC4104" t="str">
        <f t="shared" si="450"/>
        <v/>
      </c>
      <c r="AD4104">
        <f t="shared" si="451"/>
        <v>1</v>
      </c>
      <c r="AE4104">
        <f t="shared" si="452"/>
        <v>1</v>
      </c>
      <c r="AF4104" t="str">
        <f t="shared" si="453"/>
        <v>No</v>
      </c>
      <c r="AG4104">
        <f t="shared" ca="1" si="454"/>
        <v>411</v>
      </c>
      <c r="AH4104" t="str">
        <f ca="1">IF(OR(V4104="",AG4104=""),"Yes",IF(AG4104&gt;Config!$B$41,"Yes","No"))</f>
        <v>Yes</v>
      </c>
    </row>
    <row r="4105" spans="1:34" x14ac:dyDescent="0.25">
      <c r="A4105" s="1" t="s">
        <v>27981</v>
      </c>
      <c r="B4105" s="1" t="s">
        <v>22</v>
      </c>
      <c r="C4105" s="1" t="s">
        <v>410</v>
      </c>
      <c r="D4105" s="1" t="s">
        <v>27982</v>
      </c>
      <c r="E4105" s="1" t="s">
        <v>35585</v>
      </c>
      <c r="F4105" s="1" t="s">
        <v>27983</v>
      </c>
      <c r="G4105" t="str">
        <f t="shared" si="448"/>
        <v>Valid</v>
      </c>
      <c r="H4105" s="1" t="s">
        <v>27984</v>
      </c>
      <c r="I4105" t="str" cm="1">
        <f t="array" ref="I4105">IF(OR(TRIM(H4105)="",ISNUMBER(SEARCH("#",H4105)),AA4105&lt;Config!$B$8,SUMPRODUCT(--ISNUMBER(SEARCH({"a";"b";"c";"d";"e";"f";"g";"h";"i";"j";"k";"l";"m";"n";"o";"p";"q";"r";"s";"t";"u";"v";"w";"x";"y";"z"},H4105)))&gt;0),"Invalid","Valid")</f>
        <v>Valid</v>
      </c>
      <c r="J4105" s="1" t="s">
        <v>27985</v>
      </c>
      <c r="K4105" s="1" t="s">
        <v>195</v>
      </c>
      <c r="L4105" s="1" t="s">
        <v>102</v>
      </c>
      <c r="M4105" s="1" t="s">
        <v>391</v>
      </c>
      <c r="N4105" s="1" t="s">
        <v>224</v>
      </c>
      <c r="O4105" s="1" t="s">
        <v>69</v>
      </c>
      <c r="P4105" t="s">
        <v>104</v>
      </c>
      <c r="Q4105" s="1" t="s">
        <v>105</v>
      </c>
      <c r="R4105" s="1" t="s">
        <v>105</v>
      </c>
      <c r="S4105" s="1" t="s">
        <v>27986</v>
      </c>
      <c r="T4105" s="1" t="s">
        <v>27987</v>
      </c>
      <c r="U4105" s="1" t="s">
        <v>428</v>
      </c>
      <c r="V4105" s="1" t="s">
        <v>1145</v>
      </c>
      <c r="W4105" s="1" t="s">
        <v>141</v>
      </c>
      <c r="X4105" t="str">
        <f t="shared" si="449"/>
        <v>Complete</v>
      </c>
      <c r="Y4105">
        <f>MAX(0,100-IF(G4105="Invalid",Config!$B$5,0)-IF(I4105="Invalid",Config!$B$6,0)-IF(X4105="Incomplete",Config!$B$7,0)-IF(AF4105="Yes",Config!$B$37,0))</f>
        <v>100</v>
      </c>
      <c r="Z4105" s="1">
        <f>IF(OR(TRIM(B4105)="",COUNTIF(Config!$B$15:$B$19,B4105)&gt;0),1,0)+IF(OR(TRIM(C4105)="",COUNTIF(Config!$B$15:$B$19,C4105)&gt;0),1,0)+IF(OR(TRIM(F4105)="",COUNTIF(Config!$B$15:$B$19,F4105)&gt;0),1,0)+IF(OR(TRIM(H4105)="",COUNTIF(Config!$B$15:$B$19,H4105)&gt;0),1,0)+IF(OR(TRIM(E4105)="",COUNTIF(Config!$B$15:$B$19,E4105)&gt;0),1,0)+IF(OR(TRIM(K4105)="",COUNTIF(Config!$B$15:$B$19,K4105)&gt;0),1,0)+IF(OR(TRIM(P4105)="",COUNTIF(Config!$B$15:$B$19,P4105)&gt;0),1,0)+IF(OR(TRIM(R4105)="",COUNTIF(Config!$B$15:$B$19,R4105)&gt;0),1,0)</f>
        <v>0</v>
      </c>
      <c r="AA4105" s="1" cm="1">
        <f t="array" ref="AA4105">SUMPRODUCT(LEN(H4105)-LEN(SUBSTITUTE(H4105,{"0";"1";"2";"3";"4";"5";"6";"7";"8";"9"},"")))</f>
        <v>11</v>
      </c>
      <c r="AC4105" t="str">
        <f t="shared" si="450"/>
        <v/>
      </c>
      <c r="AD4105">
        <f t="shared" si="451"/>
        <v>1</v>
      </c>
      <c r="AE4105">
        <f t="shared" si="452"/>
        <v>1</v>
      </c>
      <c r="AF4105" t="str">
        <f t="shared" si="453"/>
        <v>No</v>
      </c>
      <c r="AG4105">
        <f t="shared" ca="1" si="454"/>
        <v>37</v>
      </c>
      <c r="AH4105" t="str">
        <f ca="1">IF(OR(V4105="",AG4105=""),"Yes",IF(AG4105&gt;Config!$B$41,"Yes","No"))</f>
        <v>No</v>
      </c>
    </row>
    <row r="4106" spans="1:34" x14ac:dyDescent="0.25">
      <c r="A4106" s="1" t="s">
        <v>27988</v>
      </c>
      <c r="B4106" s="1" t="s">
        <v>1441</v>
      </c>
      <c r="C4106" s="1" t="s">
        <v>985</v>
      </c>
      <c r="D4106" s="1" t="s">
        <v>6597</v>
      </c>
      <c r="E4106" s="1" t="s">
        <v>33858</v>
      </c>
      <c r="F4106" s="1" t="s">
        <v>27989</v>
      </c>
      <c r="G4106" t="str">
        <f t="shared" si="448"/>
        <v>Valid</v>
      </c>
      <c r="H4106" s="1" t="s">
        <v>27990</v>
      </c>
      <c r="I4106" t="str" cm="1">
        <f t="array" ref="I4106">IF(OR(TRIM(H4106)="",ISNUMBER(SEARCH("#",H4106)),AA4106&lt;Config!$B$8,SUMPRODUCT(--ISNUMBER(SEARCH({"a";"b";"c";"d";"e";"f";"g";"h";"i";"j";"k";"l";"m";"n";"o";"p";"q";"r";"s";"t";"u";"v";"w";"x";"y";"z"},H4106)))&gt;0),"Invalid","Valid")</f>
        <v>Valid</v>
      </c>
      <c r="J4106" s="1" t="s">
        <v>27991</v>
      </c>
      <c r="K4106" s="1" t="s">
        <v>425</v>
      </c>
      <c r="L4106" s="1" t="s">
        <v>29</v>
      </c>
      <c r="M4106" s="1" t="s">
        <v>30</v>
      </c>
      <c r="N4106" s="1" t="s">
        <v>31</v>
      </c>
      <c r="O4106" s="1" t="s">
        <v>32</v>
      </c>
      <c r="P4106" t="s">
        <v>33</v>
      </c>
      <c r="Q4106" s="1" t="s">
        <v>1664</v>
      </c>
      <c r="R4106" s="1" t="s">
        <v>25302</v>
      </c>
      <c r="S4106" s="1" t="s">
        <v>27992</v>
      </c>
      <c r="T4106" s="1" t="s">
        <v>27993</v>
      </c>
      <c r="U4106" s="1" t="s">
        <v>1212</v>
      </c>
      <c r="V4106" s="1" t="s">
        <v>1273</v>
      </c>
      <c r="W4106" s="1" t="s">
        <v>202</v>
      </c>
      <c r="X4106" t="str">
        <f t="shared" si="449"/>
        <v>Complete</v>
      </c>
      <c r="Y4106">
        <f>MAX(0,100-IF(G4106="Invalid",Config!$B$5,0)-IF(I4106="Invalid",Config!$B$6,0)-IF(X4106="Incomplete",Config!$B$7,0)-IF(AF4106="Yes",Config!$B$37,0))</f>
        <v>100</v>
      </c>
      <c r="Z4106" s="1">
        <f>IF(OR(TRIM(B4106)="",COUNTIF(Config!$B$15:$B$19,B4106)&gt;0),1,0)+IF(OR(TRIM(C4106)="",COUNTIF(Config!$B$15:$B$19,C4106)&gt;0),1,0)+IF(OR(TRIM(F4106)="",COUNTIF(Config!$B$15:$B$19,F4106)&gt;0),1,0)+IF(OR(TRIM(H4106)="",COUNTIF(Config!$B$15:$B$19,H4106)&gt;0),1,0)+IF(OR(TRIM(E4106)="",COUNTIF(Config!$B$15:$B$19,E4106)&gt;0),1,0)+IF(OR(TRIM(K4106)="",COUNTIF(Config!$B$15:$B$19,K4106)&gt;0),1,0)+IF(OR(TRIM(P4106)="",COUNTIF(Config!$B$15:$B$19,P4106)&gt;0),1,0)+IF(OR(TRIM(R4106)="",COUNTIF(Config!$B$15:$B$19,R4106)&gt;0),1,0)</f>
        <v>0</v>
      </c>
      <c r="AA4106" s="1" cm="1">
        <f t="array" ref="AA4106">SUMPRODUCT(LEN(H4106)-LEN(SUBSTITUTE(H4106,{"0";"1";"2";"3";"4";"5";"6";"7";"8";"9"},"")))</f>
        <v>10</v>
      </c>
      <c r="AC4106" t="str">
        <f t="shared" si="450"/>
        <v/>
      </c>
      <c r="AD4106">
        <f t="shared" si="451"/>
        <v>1</v>
      </c>
      <c r="AE4106">
        <f t="shared" si="452"/>
        <v>1</v>
      </c>
      <c r="AF4106" t="str">
        <f t="shared" si="453"/>
        <v>No</v>
      </c>
      <c r="AG4106" t="str">
        <f t="shared" ca="1" si="454"/>
        <v/>
      </c>
      <c r="AH4106" t="str">
        <f ca="1">IF(OR(V4106="",AG4106=""),"Yes",IF(AG4106&gt;Config!$B$41,"Yes","No"))</f>
        <v>Yes</v>
      </c>
    </row>
    <row r="4107" spans="1:34" x14ac:dyDescent="0.25">
      <c r="A4107" s="1" t="s">
        <v>27994</v>
      </c>
      <c r="B4107" s="1" t="s">
        <v>322</v>
      </c>
      <c r="C4107" s="1" t="s">
        <v>511</v>
      </c>
      <c r="D4107" s="1" t="s">
        <v>22140</v>
      </c>
      <c r="E4107" s="1" t="s">
        <v>33866</v>
      </c>
      <c r="F4107" s="1" t="s">
        <v>22141</v>
      </c>
      <c r="G4107" t="str">
        <f t="shared" si="448"/>
        <v>Valid</v>
      </c>
      <c r="H4107" s="1" t="s">
        <v>27995</v>
      </c>
      <c r="I4107" t="str" cm="1">
        <f t="array" ref="I4107">IF(OR(TRIM(H4107)="",ISNUMBER(SEARCH("#",H4107)),AA4107&lt;Config!$B$8,SUMPRODUCT(--ISNUMBER(SEARCH({"a";"b";"c";"d";"e";"f";"g";"h";"i";"j";"k";"l";"m";"n";"o";"p";"q";"r";"s";"t";"u";"v";"w";"x";"y";"z"},H4107)))&gt;0),"Invalid","Valid")</f>
        <v>Valid</v>
      </c>
      <c r="J4107" s="1" t="s">
        <v>22143</v>
      </c>
      <c r="K4107" s="1" t="s">
        <v>264</v>
      </c>
      <c r="L4107" s="1" t="s">
        <v>450</v>
      </c>
      <c r="M4107" s="1" t="s">
        <v>85</v>
      </c>
      <c r="N4107" s="1" t="s">
        <v>358</v>
      </c>
      <c r="O4107" s="1" t="s">
        <v>266</v>
      </c>
      <c r="P4107" t="s">
        <v>87</v>
      </c>
      <c r="Q4107" s="1" t="s">
        <v>438</v>
      </c>
      <c r="R4107" s="1" t="s">
        <v>89</v>
      </c>
      <c r="S4107" s="1" t="s">
        <v>22144</v>
      </c>
      <c r="T4107" s="1" t="s">
        <v>22145</v>
      </c>
      <c r="U4107" s="1" t="s">
        <v>7017</v>
      </c>
      <c r="V4107" s="1" t="s">
        <v>3387</v>
      </c>
      <c r="W4107" s="1" t="s">
        <v>94</v>
      </c>
      <c r="X4107" t="str">
        <f t="shared" si="449"/>
        <v>Complete</v>
      </c>
      <c r="Y4107">
        <f>MAX(0,100-IF(G4107="Invalid",Config!$B$5,0)-IF(I4107="Invalid",Config!$B$6,0)-IF(X4107="Incomplete",Config!$B$7,0)-IF(AF4107="Yes",Config!$B$37,0))</f>
        <v>75</v>
      </c>
      <c r="Z4107" s="1">
        <f>IF(OR(TRIM(B4107)="",COUNTIF(Config!$B$15:$B$19,B4107)&gt;0),1,0)+IF(OR(TRIM(C4107)="",COUNTIF(Config!$B$15:$B$19,C4107)&gt;0),1,0)+IF(OR(TRIM(F4107)="",COUNTIF(Config!$B$15:$B$19,F4107)&gt;0),1,0)+IF(OR(TRIM(H4107)="",COUNTIF(Config!$B$15:$B$19,H4107)&gt;0),1,0)+IF(OR(TRIM(E4107)="",COUNTIF(Config!$B$15:$B$19,E4107)&gt;0),1,0)+IF(OR(TRIM(K4107)="",COUNTIF(Config!$B$15:$B$19,K4107)&gt;0),1,0)+IF(OR(TRIM(P4107)="",COUNTIF(Config!$B$15:$B$19,P4107)&gt;0),1,0)+IF(OR(TRIM(R4107)="",COUNTIF(Config!$B$15:$B$19,R4107)&gt;0),1,0)</f>
        <v>0</v>
      </c>
      <c r="AA4107" s="1" cm="1">
        <f t="array" ref="AA4107">SUMPRODUCT(LEN(H4107)-LEN(SUBSTITUTE(H4107,{"0";"1";"2";"3";"4";"5";"6";"7";"8";"9"},"")))</f>
        <v>10</v>
      </c>
      <c r="AC4107" t="str">
        <f t="shared" si="450"/>
        <v>Potential Duplicate</v>
      </c>
      <c r="AD4107">
        <f t="shared" si="451"/>
        <v>2</v>
      </c>
      <c r="AE4107">
        <f t="shared" si="452"/>
        <v>1</v>
      </c>
      <c r="AF4107" t="str">
        <f t="shared" si="453"/>
        <v>Yes</v>
      </c>
      <c r="AG4107">
        <f t="shared" ca="1" si="454"/>
        <v>390</v>
      </c>
      <c r="AH4107" t="str">
        <f ca="1">IF(OR(V4107="",AG4107=""),"Yes",IF(AG4107&gt;Config!$B$41,"Yes","No"))</f>
        <v>Yes</v>
      </c>
    </row>
    <row r="4108" spans="1:34" x14ac:dyDescent="0.25">
      <c r="A4108" s="1" t="s">
        <v>13848</v>
      </c>
      <c r="B4108" s="1" t="s">
        <v>488</v>
      </c>
      <c r="C4108" s="1" t="s">
        <v>1389</v>
      </c>
      <c r="D4108" s="1" t="s">
        <v>17662</v>
      </c>
      <c r="E4108" s="1" t="s">
        <v>35586</v>
      </c>
      <c r="F4108" s="1" t="s">
        <v>27996</v>
      </c>
      <c r="G4108" t="str">
        <f t="shared" si="448"/>
        <v>Valid</v>
      </c>
      <c r="H4108" s="1" t="s">
        <v>27997</v>
      </c>
      <c r="I4108" t="str" cm="1">
        <f t="array" ref="I4108">IF(OR(TRIM(H4108)="",ISNUMBER(SEARCH("#",H4108)),AA4108&lt;Config!$B$8,SUMPRODUCT(--ISNUMBER(SEARCH({"a";"b";"c";"d";"e";"f";"g";"h";"i";"j";"k";"l";"m";"n";"o";"p";"q";"r";"s";"t";"u";"v";"w";"x";"y";"z"},H4108)))&gt;0),"Invalid","Valid")</f>
        <v>Valid</v>
      </c>
      <c r="J4108" s="1" t="s">
        <v>27998</v>
      </c>
      <c r="K4108" s="1" t="s">
        <v>504</v>
      </c>
      <c r="L4108" s="1" t="s">
        <v>84</v>
      </c>
      <c r="M4108" s="1" t="s">
        <v>85</v>
      </c>
      <c r="N4108" s="1" t="s">
        <v>33819</v>
      </c>
      <c r="O4108" s="1" t="s">
        <v>52</v>
      </c>
      <c r="P4108" t="s">
        <v>344</v>
      </c>
      <c r="Q4108" s="1" t="s">
        <v>345</v>
      </c>
      <c r="R4108" s="1" t="s">
        <v>1200</v>
      </c>
      <c r="S4108" s="1" t="s">
        <v>19869</v>
      </c>
      <c r="T4108" s="1" t="s">
        <v>27999</v>
      </c>
      <c r="U4108" s="1" t="s">
        <v>373</v>
      </c>
      <c r="V4108" s="1" t="s">
        <v>10505</v>
      </c>
      <c r="W4108" s="1" t="s">
        <v>202</v>
      </c>
      <c r="X4108" t="str">
        <f t="shared" si="449"/>
        <v>Complete</v>
      </c>
      <c r="Y4108">
        <f>MAX(0,100-IF(G4108="Invalid",Config!$B$5,0)-IF(I4108="Invalid",Config!$B$6,0)-IF(X4108="Incomplete",Config!$B$7,0)-IF(AF4108="Yes",Config!$B$37,0))</f>
        <v>100</v>
      </c>
      <c r="Z4108" s="1">
        <f>IF(OR(TRIM(B4108)="",COUNTIF(Config!$B$15:$B$19,B4108)&gt;0),1,0)+IF(OR(TRIM(C4108)="",COUNTIF(Config!$B$15:$B$19,C4108)&gt;0),1,0)+IF(OR(TRIM(F4108)="",COUNTIF(Config!$B$15:$B$19,F4108)&gt;0),1,0)+IF(OR(TRIM(H4108)="",COUNTIF(Config!$B$15:$B$19,H4108)&gt;0),1,0)+IF(OR(TRIM(E4108)="",COUNTIF(Config!$B$15:$B$19,E4108)&gt;0),1,0)+IF(OR(TRIM(K4108)="",COUNTIF(Config!$B$15:$B$19,K4108)&gt;0),1,0)+IF(OR(TRIM(P4108)="",COUNTIF(Config!$B$15:$B$19,P4108)&gt;0),1,0)+IF(OR(TRIM(R4108)="",COUNTIF(Config!$B$15:$B$19,R4108)&gt;0),1,0)</f>
        <v>0</v>
      </c>
      <c r="AA4108" s="1" cm="1">
        <f t="array" ref="AA4108">SUMPRODUCT(LEN(H4108)-LEN(SUBSTITUTE(H4108,{"0";"1";"2";"3";"4";"5";"6";"7";"8";"9"},"")))</f>
        <v>10</v>
      </c>
      <c r="AC4108" t="str">
        <f t="shared" si="450"/>
        <v/>
      </c>
      <c r="AD4108">
        <f t="shared" si="451"/>
        <v>1</v>
      </c>
      <c r="AE4108">
        <f t="shared" si="452"/>
        <v>1</v>
      </c>
      <c r="AF4108" t="str">
        <f t="shared" si="453"/>
        <v>No</v>
      </c>
      <c r="AG4108">
        <f t="shared" ca="1" si="454"/>
        <v>262</v>
      </c>
      <c r="AH4108" t="str">
        <f ca="1">IF(OR(V4108="",AG4108=""),"Yes",IF(AG4108&gt;Config!$B$41,"Yes","No"))</f>
        <v>No</v>
      </c>
    </row>
    <row r="4109" spans="1:34" x14ac:dyDescent="0.25">
      <c r="A4109" s="1" t="s">
        <v>28000</v>
      </c>
      <c r="B4109" s="1" t="s">
        <v>96</v>
      </c>
      <c r="C4109" s="1" t="s">
        <v>173</v>
      </c>
      <c r="D4109" s="1" t="s">
        <v>28001</v>
      </c>
      <c r="E4109" s="1" t="s">
        <v>33983</v>
      </c>
      <c r="F4109" s="1" t="s">
        <v>28002</v>
      </c>
      <c r="G4109" t="str">
        <f t="shared" si="448"/>
        <v>Valid</v>
      </c>
      <c r="H4109" s="1" t="s">
        <v>28003</v>
      </c>
      <c r="I4109" t="str" cm="1">
        <f t="array" ref="I4109">IF(OR(TRIM(H4109)="",ISNUMBER(SEARCH("#",H4109)),AA4109&lt;Config!$B$8,SUMPRODUCT(--ISNUMBER(SEARCH({"a";"b";"c";"d";"e";"f";"g";"h";"i";"j";"k";"l";"m";"n";"o";"p";"q";"r";"s";"t";"u";"v";"w";"x";"y";"z"},H4109)))&gt;0),"Invalid","Valid")</f>
        <v>Valid</v>
      </c>
      <c r="J4109" s="1" t="s">
        <v>28004</v>
      </c>
      <c r="K4109" s="1" t="s">
        <v>516</v>
      </c>
      <c r="L4109" s="1" t="s">
        <v>265</v>
      </c>
      <c r="M4109" s="1" t="s">
        <v>391</v>
      </c>
      <c r="N4109" s="1" t="s">
        <v>68</v>
      </c>
      <c r="O4109" s="1" t="s">
        <v>149</v>
      </c>
      <c r="P4109" t="s">
        <v>344</v>
      </c>
      <c r="Q4109" s="1" t="s">
        <v>345</v>
      </c>
      <c r="R4109" s="1" t="s">
        <v>1200</v>
      </c>
      <c r="S4109" s="1" t="s">
        <v>28005</v>
      </c>
      <c r="T4109" s="1" t="s">
        <v>28006</v>
      </c>
      <c r="U4109" s="1" t="s">
        <v>5710</v>
      </c>
      <c r="V4109" s="1" t="s">
        <v>28007</v>
      </c>
      <c r="W4109" s="1" t="s">
        <v>141</v>
      </c>
      <c r="X4109" t="str">
        <f t="shared" si="449"/>
        <v>Complete</v>
      </c>
      <c r="Y4109">
        <f>MAX(0,100-IF(G4109="Invalid",Config!$B$5,0)-IF(I4109="Invalid",Config!$B$6,0)-IF(X4109="Incomplete",Config!$B$7,0)-IF(AF4109="Yes",Config!$B$37,0))</f>
        <v>100</v>
      </c>
      <c r="Z4109" s="1">
        <f>IF(OR(TRIM(B4109)="",COUNTIF(Config!$B$15:$B$19,B4109)&gt;0),1,0)+IF(OR(TRIM(C4109)="",COUNTIF(Config!$B$15:$B$19,C4109)&gt;0),1,0)+IF(OR(TRIM(F4109)="",COUNTIF(Config!$B$15:$B$19,F4109)&gt;0),1,0)+IF(OR(TRIM(H4109)="",COUNTIF(Config!$B$15:$B$19,H4109)&gt;0),1,0)+IF(OR(TRIM(E4109)="",COUNTIF(Config!$B$15:$B$19,E4109)&gt;0),1,0)+IF(OR(TRIM(K4109)="",COUNTIF(Config!$B$15:$B$19,K4109)&gt;0),1,0)+IF(OR(TRIM(P4109)="",COUNTIF(Config!$B$15:$B$19,P4109)&gt;0),1,0)+IF(OR(TRIM(R4109)="",COUNTIF(Config!$B$15:$B$19,R4109)&gt;0),1,0)</f>
        <v>0</v>
      </c>
      <c r="AA4109" s="1" cm="1">
        <f t="array" ref="AA4109">SUMPRODUCT(LEN(H4109)-LEN(SUBSTITUTE(H4109,{"0";"1";"2";"3";"4";"5";"6";"7";"8";"9"},"")))</f>
        <v>11</v>
      </c>
      <c r="AC4109" t="str">
        <f t="shared" si="450"/>
        <v/>
      </c>
      <c r="AD4109">
        <f t="shared" si="451"/>
        <v>1</v>
      </c>
      <c r="AE4109">
        <f t="shared" si="452"/>
        <v>1</v>
      </c>
      <c r="AF4109" t="str">
        <f t="shared" si="453"/>
        <v>No</v>
      </c>
      <c r="AG4109">
        <f t="shared" ca="1" si="454"/>
        <v>276</v>
      </c>
      <c r="AH4109" t="str">
        <f ca="1">IF(OR(V4109="",AG4109=""),"Yes",IF(AG4109&gt;Config!$B$41,"Yes","No"))</f>
        <v>No</v>
      </c>
    </row>
    <row r="4110" spans="1:34" x14ac:dyDescent="0.25">
      <c r="A4110" s="1" t="s">
        <v>28008</v>
      </c>
      <c r="B4110" s="1" t="s">
        <v>2392</v>
      </c>
      <c r="C4110" s="1" t="s">
        <v>499</v>
      </c>
      <c r="D4110" s="1" t="s">
        <v>28009</v>
      </c>
      <c r="E4110" s="1" t="s">
        <v>35587</v>
      </c>
      <c r="F4110" s="1" t="s">
        <v>28010</v>
      </c>
      <c r="G4110" t="str">
        <f t="shared" si="448"/>
        <v>Valid</v>
      </c>
      <c r="H4110" s="1" t="s">
        <v>884</v>
      </c>
      <c r="I4110" t="str" cm="1">
        <f t="array" ref="I4110">IF(OR(TRIM(H4110)="",ISNUMBER(SEARCH("#",H4110)),AA4110&lt;Config!$B$8,SUMPRODUCT(--ISNUMBER(SEARCH({"a";"b";"c";"d";"e";"f";"g";"h";"i";"j";"k";"l";"m";"n";"o";"p";"q";"r";"s";"t";"u";"v";"w";"x";"y";"z"},H4110)))&gt;0),"Invalid","Valid")</f>
        <v>Invalid</v>
      </c>
      <c r="J4110" s="1" t="s">
        <v>28011</v>
      </c>
      <c r="K4110" s="1" t="s">
        <v>117</v>
      </c>
      <c r="L4110" s="1" t="s">
        <v>164</v>
      </c>
      <c r="M4110" s="1" t="s">
        <v>33825</v>
      </c>
      <c r="N4110" s="1" t="s">
        <v>148</v>
      </c>
      <c r="O4110" s="1" t="s">
        <v>180</v>
      </c>
      <c r="P4110" t="s">
        <v>87</v>
      </c>
      <c r="Q4110" s="1" t="s">
        <v>88</v>
      </c>
      <c r="R4110" s="1" t="s">
        <v>212</v>
      </c>
      <c r="S4110" s="1" t="s">
        <v>2545</v>
      </c>
      <c r="T4110" s="1" t="s">
        <v>28012</v>
      </c>
      <c r="U4110" s="1" t="s">
        <v>1786</v>
      </c>
      <c r="V4110" s="1" t="s">
        <v>6776</v>
      </c>
      <c r="W4110" s="1" t="s">
        <v>125</v>
      </c>
      <c r="X4110" t="str">
        <f t="shared" si="449"/>
        <v>Complete</v>
      </c>
      <c r="Y4110">
        <f>MAX(0,100-IF(G4110="Invalid",Config!$B$5,0)-IF(I4110="Invalid",Config!$B$6,0)-IF(X4110="Incomplete",Config!$B$7,0)-IF(AF4110="Yes",Config!$B$37,0))</f>
        <v>80</v>
      </c>
      <c r="Z4110" s="1">
        <f>IF(OR(TRIM(B4110)="",COUNTIF(Config!$B$15:$B$19,B4110)&gt;0),1,0)+IF(OR(TRIM(C4110)="",COUNTIF(Config!$B$15:$B$19,C4110)&gt;0),1,0)+IF(OR(TRIM(F4110)="",COUNTIF(Config!$B$15:$B$19,F4110)&gt;0),1,0)+IF(OR(TRIM(H4110)="",COUNTIF(Config!$B$15:$B$19,H4110)&gt;0),1,0)+IF(OR(TRIM(E4110)="",COUNTIF(Config!$B$15:$B$19,E4110)&gt;0),1,0)+IF(OR(TRIM(K4110)="",COUNTIF(Config!$B$15:$B$19,K4110)&gt;0),1,0)+IF(OR(TRIM(P4110)="",COUNTIF(Config!$B$15:$B$19,P4110)&gt;0),1,0)+IF(OR(TRIM(R4110)="",COUNTIF(Config!$B$15:$B$19,R4110)&gt;0),1,0)</f>
        <v>0</v>
      </c>
      <c r="AA4110" s="1" cm="1">
        <f t="array" ref="AA4110">SUMPRODUCT(LEN(H4110)-LEN(SUBSTITUTE(H4110,{"0";"1";"2";"3";"4";"5";"6";"7";"8";"9"},"")))</f>
        <v>3</v>
      </c>
      <c r="AC4110" t="str">
        <f t="shared" si="450"/>
        <v>Invalid Phone</v>
      </c>
      <c r="AD4110">
        <f t="shared" si="451"/>
        <v>1</v>
      </c>
      <c r="AE4110">
        <f t="shared" si="452"/>
        <v>0</v>
      </c>
      <c r="AF4110" t="str">
        <f t="shared" si="453"/>
        <v>No</v>
      </c>
      <c r="AG4110">
        <f t="shared" ca="1" si="454"/>
        <v>651</v>
      </c>
      <c r="AH4110" t="str">
        <f ca="1">IF(OR(V4110="",AG4110=""),"Yes",IF(AG4110&gt;Config!$B$41,"Yes","No"))</f>
        <v>Yes</v>
      </c>
    </row>
    <row r="4111" spans="1:34" x14ac:dyDescent="0.25">
      <c r="A4111" s="1" t="s">
        <v>28013</v>
      </c>
      <c r="B4111" s="1" t="s">
        <v>204</v>
      </c>
      <c r="C4111" s="1" t="s">
        <v>273</v>
      </c>
      <c r="D4111" s="1" t="s">
        <v>3727</v>
      </c>
      <c r="E4111" s="1" t="s">
        <v>34586</v>
      </c>
      <c r="F4111" s="1" t="s">
        <v>28014</v>
      </c>
      <c r="G4111" t="str">
        <f t="shared" si="448"/>
        <v>Valid</v>
      </c>
      <c r="H4111" s="1" t="s">
        <v>28015</v>
      </c>
      <c r="I4111" t="str" cm="1">
        <f t="array" ref="I4111">IF(OR(TRIM(H4111)="",ISNUMBER(SEARCH("#",H4111)),AA4111&lt;Config!$B$8,SUMPRODUCT(--ISNUMBER(SEARCH({"a";"b";"c";"d";"e";"f";"g";"h";"i";"j";"k";"l";"m";"n";"o";"p";"q";"r";"s";"t";"u";"v";"w";"x";"y";"z"},H4111)))&gt;0),"Invalid","Valid")</f>
        <v>Valid</v>
      </c>
      <c r="J4111" s="1" t="s">
        <v>28016</v>
      </c>
      <c r="K4111" s="1" t="s">
        <v>163</v>
      </c>
      <c r="L4111" s="1" t="s">
        <v>84</v>
      </c>
      <c r="M4111" s="1" t="s">
        <v>30</v>
      </c>
      <c r="N4111" s="1" t="s">
        <v>211</v>
      </c>
      <c r="O4111" s="1" t="s">
        <v>69</v>
      </c>
      <c r="P4111" t="s">
        <v>53</v>
      </c>
      <c r="Q4111" s="1" t="s">
        <v>197</v>
      </c>
      <c r="R4111" s="1" t="s">
        <v>55</v>
      </c>
      <c r="S4111" s="1" t="s">
        <v>19615</v>
      </c>
      <c r="T4111" s="1" t="s">
        <v>28017</v>
      </c>
      <c r="U4111" s="1" t="s">
        <v>28018</v>
      </c>
      <c r="V4111" s="1" t="s">
        <v>28019</v>
      </c>
      <c r="W4111" s="1" t="s">
        <v>186</v>
      </c>
      <c r="X4111" t="str">
        <f t="shared" si="449"/>
        <v>Complete</v>
      </c>
      <c r="Y4111">
        <f>MAX(0,100-IF(G4111="Invalid",Config!$B$5,0)-IF(I4111="Invalid",Config!$B$6,0)-IF(X4111="Incomplete",Config!$B$7,0)-IF(AF4111="Yes",Config!$B$37,0))</f>
        <v>100</v>
      </c>
      <c r="Z4111" s="1">
        <f>IF(OR(TRIM(B4111)="",COUNTIF(Config!$B$15:$B$19,B4111)&gt;0),1,0)+IF(OR(TRIM(C4111)="",COUNTIF(Config!$B$15:$B$19,C4111)&gt;0),1,0)+IF(OR(TRIM(F4111)="",COUNTIF(Config!$B$15:$B$19,F4111)&gt;0),1,0)+IF(OR(TRIM(H4111)="",COUNTIF(Config!$B$15:$B$19,H4111)&gt;0),1,0)+IF(OR(TRIM(E4111)="",COUNTIF(Config!$B$15:$B$19,E4111)&gt;0),1,0)+IF(OR(TRIM(K4111)="",COUNTIF(Config!$B$15:$B$19,K4111)&gt;0),1,0)+IF(OR(TRIM(P4111)="",COUNTIF(Config!$B$15:$B$19,P4111)&gt;0),1,0)+IF(OR(TRIM(R4111)="",COUNTIF(Config!$B$15:$B$19,R4111)&gt;0),1,0)</f>
        <v>0</v>
      </c>
      <c r="AA4111" s="1" cm="1">
        <f t="array" ref="AA4111">SUMPRODUCT(LEN(H4111)-LEN(SUBSTITUTE(H4111,{"0";"1";"2";"3";"4";"5";"6";"7";"8";"9"},"")))</f>
        <v>12</v>
      </c>
      <c r="AC4111" t="str">
        <f t="shared" si="450"/>
        <v/>
      </c>
      <c r="AD4111">
        <f t="shared" si="451"/>
        <v>1</v>
      </c>
      <c r="AE4111">
        <f t="shared" si="452"/>
        <v>1</v>
      </c>
      <c r="AF4111" t="str">
        <f t="shared" si="453"/>
        <v>No</v>
      </c>
      <c r="AG4111">
        <f t="shared" ca="1" si="454"/>
        <v>199</v>
      </c>
      <c r="AH4111" t="str">
        <f ca="1">IF(OR(V4111="",AG4111=""),"Yes",IF(AG4111&gt;Config!$B$41,"Yes","No"))</f>
        <v>No</v>
      </c>
    </row>
    <row r="4112" spans="1:34" x14ac:dyDescent="0.25">
      <c r="A4112" s="1" t="s">
        <v>28020</v>
      </c>
      <c r="B4112" s="1" t="s">
        <v>2085</v>
      </c>
      <c r="C4112" s="1" t="s">
        <v>336</v>
      </c>
      <c r="D4112" s="1" t="s">
        <v>23568</v>
      </c>
      <c r="E4112" s="1" t="s">
        <v>35588</v>
      </c>
      <c r="F4112" s="1" t="s">
        <v>28021</v>
      </c>
      <c r="G4112" t="str">
        <f t="shared" si="448"/>
        <v>Valid</v>
      </c>
      <c r="H4112" s="1" t="s">
        <v>28022</v>
      </c>
      <c r="I4112" t="str" cm="1">
        <f t="array" ref="I4112">IF(OR(TRIM(H4112)="",ISNUMBER(SEARCH("#",H4112)),AA4112&lt;Config!$B$8,SUMPRODUCT(--ISNUMBER(SEARCH({"a";"b";"c";"d";"e";"f";"g";"h";"i";"j";"k";"l";"m";"n";"o";"p";"q";"r";"s";"t";"u";"v";"w";"x";"y";"z"},H4112)))&gt;0),"Invalid","Valid")</f>
        <v>Valid</v>
      </c>
      <c r="J4112" s="1" t="s">
        <v>28023</v>
      </c>
      <c r="K4112" s="1" t="s">
        <v>722</v>
      </c>
      <c r="L4112" s="1" t="s">
        <v>450</v>
      </c>
      <c r="M4112" s="1" t="s">
        <v>343</v>
      </c>
      <c r="N4112" s="1" t="s">
        <v>31</v>
      </c>
      <c r="O4112" s="1" t="s">
        <v>69</v>
      </c>
      <c r="P4112" t="s">
        <v>104</v>
      </c>
      <c r="Q4112" s="1" t="s">
        <v>302</v>
      </c>
      <c r="R4112" s="1" t="s">
        <v>922</v>
      </c>
      <c r="S4112" s="1" t="s">
        <v>7112</v>
      </c>
      <c r="T4112" s="1" t="s">
        <v>28024</v>
      </c>
      <c r="U4112" s="1" t="s">
        <v>1075</v>
      </c>
      <c r="V4112" s="1" t="s">
        <v>140</v>
      </c>
      <c r="W4112" s="1" t="s">
        <v>293</v>
      </c>
      <c r="X4112" t="str">
        <f t="shared" si="449"/>
        <v>Complete</v>
      </c>
      <c r="Y4112">
        <f>MAX(0,100-IF(G4112="Invalid",Config!$B$5,0)-IF(I4112="Invalid",Config!$B$6,0)-IF(X4112="Incomplete",Config!$B$7,0)-IF(AF4112="Yes",Config!$B$37,0))</f>
        <v>100</v>
      </c>
      <c r="Z4112" s="1">
        <f>IF(OR(TRIM(B4112)="",COUNTIF(Config!$B$15:$B$19,B4112)&gt;0),1,0)+IF(OR(TRIM(C4112)="",COUNTIF(Config!$B$15:$B$19,C4112)&gt;0),1,0)+IF(OR(TRIM(F4112)="",COUNTIF(Config!$B$15:$B$19,F4112)&gt;0),1,0)+IF(OR(TRIM(H4112)="",COUNTIF(Config!$B$15:$B$19,H4112)&gt;0),1,0)+IF(OR(TRIM(E4112)="",COUNTIF(Config!$B$15:$B$19,E4112)&gt;0),1,0)+IF(OR(TRIM(K4112)="",COUNTIF(Config!$B$15:$B$19,K4112)&gt;0),1,0)+IF(OR(TRIM(P4112)="",COUNTIF(Config!$B$15:$B$19,P4112)&gt;0),1,0)+IF(OR(TRIM(R4112)="",COUNTIF(Config!$B$15:$B$19,R4112)&gt;0),1,0)</f>
        <v>0</v>
      </c>
      <c r="AA4112" s="1" cm="1">
        <f t="array" ref="AA4112">SUMPRODUCT(LEN(H4112)-LEN(SUBSTITUTE(H4112,{"0";"1";"2";"3";"4";"5";"6";"7";"8";"9"},"")))</f>
        <v>11</v>
      </c>
      <c r="AC4112" t="str">
        <f t="shared" si="450"/>
        <v/>
      </c>
      <c r="AD4112">
        <f t="shared" si="451"/>
        <v>1</v>
      </c>
      <c r="AE4112">
        <f t="shared" si="452"/>
        <v>1</v>
      </c>
      <c r="AF4112" t="str">
        <f t="shared" si="453"/>
        <v>No</v>
      </c>
      <c r="AG4112">
        <f t="shared" ca="1" si="454"/>
        <v>37</v>
      </c>
      <c r="AH4112" t="str">
        <f ca="1">IF(OR(V4112="",AG4112=""),"Yes",IF(AG4112&gt;Config!$B$41,"Yes","No"))</f>
        <v>No</v>
      </c>
    </row>
    <row r="4113" spans="1:34" x14ac:dyDescent="0.25">
      <c r="A4113" s="1" t="s">
        <v>28025</v>
      </c>
      <c r="B4113" s="1" t="s">
        <v>1816</v>
      </c>
      <c r="C4113" s="1" t="s">
        <v>43</v>
      </c>
      <c r="D4113" s="1" t="s">
        <v>28026</v>
      </c>
      <c r="E4113" s="1" t="s">
        <v>34199</v>
      </c>
      <c r="F4113" s="1" t="s">
        <v>28027</v>
      </c>
      <c r="G4113" t="str">
        <f t="shared" si="448"/>
        <v>Valid</v>
      </c>
      <c r="H4113" s="1" t="s">
        <v>28028</v>
      </c>
      <c r="I4113" t="str" cm="1">
        <f t="array" ref="I4113">IF(OR(TRIM(H4113)="",ISNUMBER(SEARCH("#",H4113)),AA4113&lt;Config!$B$8,SUMPRODUCT(--ISNUMBER(SEARCH({"a";"b";"c";"d";"e";"f";"g";"h";"i";"j";"k";"l";"m";"n";"o";"p";"q";"r";"s";"t";"u";"v";"w";"x";"y";"z"},H4113)))&gt;0),"Invalid","Valid")</f>
        <v>Valid</v>
      </c>
      <c r="J4113" s="1" t="s">
        <v>28029</v>
      </c>
      <c r="K4113" s="1" t="s">
        <v>722</v>
      </c>
      <c r="L4113" s="1" t="s">
        <v>29</v>
      </c>
      <c r="M4113" s="1" t="s">
        <v>517</v>
      </c>
      <c r="N4113" s="1" t="s">
        <v>713</v>
      </c>
      <c r="O4113" s="1" t="s">
        <v>69</v>
      </c>
      <c r="P4113" t="s">
        <v>104</v>
      </c>
      <c r="Q4113" s="1" t="s">
        <v>302</v>
      </c>
      <c r="R4113" s="1" t="s">
        <v>833</v>
      </c>
      <c r="S4113" s="1" t="s">
        <v>6369</v>
      </c>
      <c r="T4113" s="1" t="s">
        <v>28030</v>
      </c>
      <c r="U4113" s="1" t="s">
        <v>12515</v>
      </c>
      <c r="V4113" s="1" t="s">
        <v>1954</v>
      </c>
      <c r="W4113" s="1" t="s">
        <v>125</v>
      </c>
      <c r="X4113" t="str">
        <f t="shared" si="449"/>
        <v>Complete</v>
      </c>
      <c r="Y4113">
        <f>MAX(0,100-IF(G4113="Invalid",Config!$B$5,0)-IF(I4113="Invalid",Config!$B$6,0)-IF(X4113="Incomplete",Config!$B$7,0)-IF(AF4113="Yes",Config!$B$37,0))</f>
        <v>100</v>
      </c>
      <c r="Z4113" s="1">
        <f>IF(OR(TRIM(B4113)="",COUNTIF(Config!$B$15:$B$19,B4113)&gt;0),1,0)+IF(OR(TRIM(C4113)="",COUNTIF(Config!$B$15:$B$19,C4113)&gt;0),1,0)+IF(OR(TRIM(F4113)="",COUNTIF(Config!$B$15:$B$19,F4113)&gt;0),1,0)+IF(OR(TRIM(H4113)="",COUNTIF(Config!$B$15:$B$19,H4113)&gt;0),1,0)+IF(OR(TRIM(E4113)="",COUNTIF(Config!$B$15:$B$19,E4113)&gt;0),1,0)+IF(OR(TRIM(K4113)="",COUNTIF(Config!$B$15:$B$19,K4113)&gt;0),1,0)+IF(OR(TRIM(P4113)="",COUNTIF(Config!$B$15:$B$19,P4113)&gt;0),1,0)+IF(OR(TRIM(R4113)="",COUNTIF(Config!$B$15:$B$19,R4113)&gt;0),1,0)</f>
        <v>0</v>
      </c>
      <c r="AA4113" s="1" cm="1">
        <f t="array" ref="AA4113">SUMPRODUCT(LEN(H4113)-LEN(SUBSTITUTE(H4113,{"0";"1";"2";"3";"4";"5";"6";"7";"8";"9"},"")))</f>
        <v>11</v>
      </c>
      <c r="AC4113" t="str">
        <f t="shared" si="450"/>
        <v/>
      </c>
      <c r="AD4113">
        <f t="shared" si="451"/>
        <v>1</v>
      </c>
      <c r="AE4113">
        <f t="shared" si="452"/>
        <v>1</v>
      </c>
      <c r="AF4113" t="str">
        <f t="shared" si="453"/>
        <v>No</v>
      </c>
      <c r="AG4113">
        <f t="shared" ca="1" si="454"/>
        <v>464</v>
      </c>
      <c r="AH4113" t="str">
        <f ca="1">IF(OR(V4113="",AG4113=""),"Yes",IF(AG4113&gt;Config!$B$41,"Yes","No"))</f>
        <v>Yes</v>
      </c>
    </row>
    <row r="4114" spans="1:34" x14ac:dyDescent="0.25">
      <c r="A4114" s="1" t="s">
        <v>28031</v>
      </c>
      <c r="B4114" s="1" t="s">
        <v>1165</v>
      </c>
      <c r="C4114" s="1" t="s">
        <v>173</v>
      </c>
      <c r="D4114" s="1" t="s">
        <v>28032</v>
      </c>
      <c r="E4114" s="1" t="s">
        <v>33866</v>
      </c>
      <c r="F4114" s="1" t="s">
        <v>28033</v>
      </c>
      <c r="G4114" t="str">
        <f t="shared" si="448"/>
        <v>Valid</v>
      </c>
      <c r="H4114" s="1" t="s">
        <v>28034</v>
      </c>
      <c r="I4114" t="str" cm="1">
        <f t="array" ref="I4114">IF(OR(TRIM(H4114)="",ISNUMBER(SEARCH("#",H4114)),AA4114&lt;Config!$B$8,SUMPRODUCT(--ISNUMBER(SEARCH({"a";"b";"c";"d";"e";"f";"g";"h";"i";"j";"k";"l";"m";"n";"o";"p";"q";"r";"s";"t";"u";"v";"w";"x";"y";"z"},H4114)))&gt;0),"Invalid","Valid")</f>
        <v>Valid</v>
      </c>
      <c r="J4114" s="1" t="s">
        <v>28035</v>
      </c>
      <c r="K4114" s="1" t="s">
        <v>722</v>
      </c>
      <c r="L4114" s="1" t="s">
        <v>29</v>
      </c>
      <c r="M4114" s="1" t="s">
        <v>50</v>
      </c>
      <c r="N4114" s="1" t="s">
        <v>252</v>
      </c>
      <c r="O4114" s="1" t="s">
        <v>180</v>
      </c>
      <c r="P4114" t="s">
        <v>53</v>
      </c>
      <c r="Q4114" s="1" t="s">
        <v>54</v>
      </c>
      <c r="R4114" s="1" t="s">
        <v>55</v>
      </c>
      <c r="S4114" s="1" t="s">
        <v>28036</v>
      </c>
      <c r="T4114" s="1" t="s">
        <v>28037</v>
      </c>
      <c r="U4114" s="1" t="s">
        <v>2422</v>
      </c>
      <c r="V4114" s="1" t="s">
        <v>3571</v>
      </c>
      <c r="W4114" s="1" t="s">
        <v>75</v>
      </c>
      <c r="X4114" t="str">
        <f t="shared" si="449"/>
        <v>Complete</v>
      </c>
      <c r="Y4114">
        <f>MAX(0,100-IF(G4114="Invalid",Config!$B$5,0)-IF(I4114="Invalid",Config!$B$6,0)-IF(X4114="Incomplete",Config!$B$7,0)-IF(AF4114="Yes",Config!$B$37,0))</f>
        <v>100</v>
      </c>
      <c r="Z4114" s="1">
        <f>IF(OR(TRIM(B4114)="",COUNTIF(Config!$B$15:$B$19,B4114)&gt;0),1,0)+IF(OR(TRIM(C4114)="",COUNTIF(Config!$B$15:$B$19,C4114)&gt;0),1,0)+IF(OR(TRIM(F4114)="",COUNTIF(Config!$B$15:$B$19,F4114)&gt;0),1,0)+IF(OR(TRIM(H4114)="",COUNTIF(Config!$B$15:$B$19,H4114)&gt;0),1,0)+IF(OR(TRIM(E4114)="",COUNTIF(Config!$B$15:$B$19,E4114)&gt;0),1,0)+IF(OR(TRIM(K4114)="",COUNTIF(Config!$B$15:$B$19,K4114)&gt;0),1,0)+IF(OR(TRIM(P4114)="",COUNTIF(Config!$B$15:$B$19,P4114)&gt;0),1,0)+IF(OR(TRIM(R4114)="",COUNTIF(Config!$B$15:$B$19,R4114)&gt;0),1,0)</f>
        <v>0</v>
      </c>
      <c r="AA4114" s="1" cm="1">
        <f t="array" ref="AA4114">SUMPRODUCT(LEN(H4114)-LEN(SUBSTITUTE(H4114,{"0";"1";"2";"3";"4";"5";"6";"7";"8";"9"},"")))</f>
        <v>12</v>
      </c>
      <c r="AC4114" t="str">
        <f t="shared" si="450"/>
        <v/>
      </c>
      <c r="AD4114">
        <f t="shared" si="451"/>
        <v>1</v>
      </c>
      <c r="AE4114">
        <f t="shared" si="452"/>
        <v>1</v>
      </c>
      <c r="AF4114" t="str">
        <f t="shared" si="453"/>
        <v>No</v>
      </c>
      <c r="AG4114">
        <f t="shared" ca="1" si="454"/>
        <v>300</v>
      </c>
      <c r="AH4114" t="str">
        <f ca="1">IF(OR(V4114="",AG4114=""),"Yes",IF(AG4114&gt;Config!$B$41,"Yes","No"))</f>
        <v>No</v>
      </c>
    </row>
    <row r="4115" spans="1:34" x14ac:dyDescent="0.25">
      <c r="A4115" s="1" t="s">
        <v>28038</v>
      </c>
      <c r="B4115" s="1" t="s">
        <v>1175</v>
      </c>
      <c r="C4115" s="1" t="s">
        <v>157</v>
      </c>
      <c r="D4115" s="1" t="s">
        <v>7646</v>
      </c>
      <c r="E4115" s="1" t="s">
        <v>34432</v>
      </c>
      <c r="F4115" s="1" t="s">
        <v>13725</v>
      </c>
      <c r="G4115" t="str">
        <f t="shared" si="448"/>
        <v>Valid</v>
      </c>
      <c r="H4115" s="1" t="s">
        <v>28039</v>
      </c>
      <c r="I4115" t="str" cm="1">
        <f t="array" ref="I4115">IF(OR(TRIM(H4115)="",ISNUMBER(SEARCH("#",H4115)),AA4115&lt;Config!$B$8,SUMPRODUCT(--ISNUMBER(SEARCH({"a";"b";"c";"d";"e";"f";"g";"h";"i";"j";"k";"l";"m";"n";"o";"p";"q";"r";"s";"t";"u";"v";"w";"x";"y";"z"},H4115)))&gt;0),"Invalid","Valid")</f>
        <v>Valid</v>
      </c>
      <c r="J4115" s="1" t="s">
        <v>28040</v>
      </c>
      <c r="K4115" s="1" t="s">
        <v>66</v>
      </c>
      <c r="L4115" s="1" t="s">
        <v>29</v>
      </c>
      <c r="M4115" s="1" t="s">
        <v>165</v>
      </c>
      <c r="N4115" s="1" t="s">
        <v>86</v>
      </c>
      <c r="O4115" s="1" t="s">
        <v>196</v>
      </c>
      <c r="P4115" t="s">
        <v>87</v>
      </c>
      <c r="Q4115" s="1" t="s">
        <v>438</v>
      </c>
      <c r="R4115" s="1" t="s">
        <v>550</v>
      </c>
      <c r="S4115" s="1" t="s">
        <v>28041</v>
      </c>
      <c r="T4115" s="1" t="s">
        <v>28042</v>
      </c>
      <c r="U4115" s="1" t="s">
        <v>4153</v>
      </c>
      <c r="V4115" s="1" t="s">
        <v>2258</v>
      </c>
      <c r="W4115" s="1" t="s">
        <v>75</v>
      </c>
      <c r="X4115" t="str">
        <f t="shared" si="449"/>
        <v>Complete</v>
      </c>
      <c r="Y4115">
        <f>MAX(0,100-IF(G4115="Invalid",Config!$B$5,0)-IF(I4115="Invalid",Config!$B$6,0)-IF(X4115="Incomplete",Config!$B$7,0)-IF(AF4115="Yes",Config!$B$37,0))</f>
        <v>75</v>
      </c>
      <c r="Z4115" s="1">
        <f>IF(OR(TRIM(B4115)="",COUNTIF(Config!$B$15:$B$19,B4115)&gt;0),1,0)+IF(OR(TRIM(C4115)="",COUNTIF(Config!$B$15:$B$19,C4115)&gt;0),1,0)+IF(OR(TRIM(F4115)="",COUNTIF(Config!$B$15:$B$19,F4115)&gt;0),1,0)+IF(OR(TRIM(H4115)="",COUNTIF(Config!$B$15:$B$19,H4115)&gt;0),1,0)+IF(OR(TRIM(E4115)="",COUNTIF(Config!$B$15:$B$19,E4115)&gt;0),1,0)+IF(OR(TRIM(K4115)="",COUNTIF(Config!$B$15:$B$19,K4115)&gt;0),1,0)+IF(OR(TRIM(P4115)="",COUNTIF(Config!$B$15:$B$19,P4115)&gt;0),1,0)+IF(OR(TRIM(R4115)="",COUNTIF(Config!$B$15:$B$19,R4115)&gt;0),1,0)</f>
        <v>0</v>
      </c>
      <c r="AA4115" s="1" cm="1">
        <f t="array" ref="AA4115">SUMPRODUCT(LEN(H4115)-LEN(SUBSTITUTE(H4115,{"0";"1";"2";"3";"4";"5";"6";"7";"8";"9"},"")))</f>
        <v>10</v>
      </c>
      <c r="AC4115" t="str">
        <f t="shared" si="450"/>
        <v>Potential Duplicate</v>
      </c>
      <c r="AD4115">
        <f t="shared" si="451"/>
        <v>2</v>
      </c>
      <c r="AE4115">
        <f t="shared" si="452"/>
        <v>1</v>
      </c>
      <c r="AF4115" t="str">
        <f t="shared" si="453"/>
        <v>Yes</v>
      </c>
      <c r="AG4115">
        <f t="shared" ca="1" si="454"/>
        <v>294</v>
      </c>
      <c r="AH4115" t="str">
        <f ca="1">IF(OR(V4115="",AG4115=""),"Yes",IF(AG4115&gt;Config!$B$41,"Yes","No"))</f>
        <v>No</v>
      </c>
    </row>
    <row r="4116" spans="1:34" x14ac:dyDescent="0.25">
      <c r="A4116" s="1" t="s">
        <v>28043</v>
      </c>
      <c r="B4116" s="1" t="s">
        <v>917</v>
      </c>
      <c r="C4116" s="1" t="s">
        <v>489</v>
      </c>
      <c r="D4116" s="1" t="s">
        <v>28044</v>
      </c>
      <c r="E4116" s="1" t="s">
        <v>633</v>
      </c>
      <c r="F4116" s="1" t="s">
        <v>28045</v>
      </c>
      <c r="G4116" t="str">
        <f t="shared" si="448"/>
        <v>Valid</v>
      </c>
      <c r="H4116" s="1" t="s">
        <v>28046</v>
      </c>
      <c r="I4116" t="str" cm="1">
        <f t="array" ref="I4116">IF(OR(TRIM(H4116)="",ISNUMBER(SEARCH("#",H4116)),AA4116&lt;Config!$B$8,SUMPRODUCT(--ISNUMBER(SEARCH({"a";"b";"c";"d";"e";"f";"g";"h";"i";"j";"k";"l";"m";"n";"o";"p";"q";"r";"s";"t";"u";"v";"w";"x";"y";"z"},H4116)))&gt;0),"Invalid","Valid")</f>
        <v>Valid</v>
      </c>
      <c r="J4116" s="1" t="s">
        <v>28047</v>
      </c>
      <c r="K4116" s="1" t="s">
        <v>250</v>
      </c>
      <c r="L4116" s="1" t="s">
        <v>265</v>
      </c>
      <c r="M4116" s="1" t="s">
        <v>33825</v>
      </c>
      <c r="N4116" s="1" t="s">
        <v>86</v>
      </c>
      <c r="O4116" s="1" t="s">
        <v>196</v>
      </c>
      <c r="P4116" t="s">
        <v>53</v>
      </c>
      <c r="Q4116" s="1" t="s">
        <v>150</v>
      </c>
      <c r="R4116" s="1" t="s">
        <v>55</v>
      </c>
      <c r="S4116" s="1" t="s">
        <v>28048</v>
      </c>
      <c r="T4116" s="1" t="s">
        <v>28049</v>
      </c>
      <c r="U4116" s="1" t="s">
        <v>5461</v>
      </c>
      <c r="V4116" s="1" t="s">
        <v>16053</v>
      </c>
      <c r="W4116" s="1" t="s">
        <v>202</v>
      </c>
      <c r="X4116" t="str">
        <f t="shared" si="449"/>
        <v>Complete</v>
      </c>
      <c r="Y4116">
        <f>MAX(0,100-IF(G4116="Invalid",Config!$B$5,0)-IF(I4116="Invalid",Config!$B$6,0)-IF(X4116="Incomplete",Config!$B$7,0)-IF(AF4116="Yes",Config!$B$37,0))</f>
        <v>100</v>
      </c>
      <c r="Z4116" s="1">
        <f>IF(OR(TRIM(B4116)="",COUNTIF(Config!$B$15:$B$19,B4116)&gt;0),1,0)+IF(OR(TRIM(C4116)="",COUNTIF(Config!$B$15:$B$19,C4116)&gt;0),1,0)+IF(OR(TRIM(F4116)="",COUNTIF(Config!$B$15:$B$19,F4116)&gt;0),1,0)+IF(OR(TRIM(H4116)="",COUNTIF(Config!$B$15:$B$19,H4116)&gt;0),1,0)+IF(OR(TRIM(E4116)="",COUNTIF(Config!$B$15:$B$19,E4116)&gt;0),1,0)+IF(OR(TRIM(K4116)="",COUNTIF(Config!$B$15:$B$19,K4116)&gt;0),1,0)+IF(OR(TRIM(P4116)="",COUNTIF(Config!$B$15:$B$19,P4116)&gt;0),1,0)+IF(OR(TRIM(R4116)="",COUNTIF(Config!$B$15:$B$19,R4116)&gt;0),1,0)</f>
        <v>0</v>
      </c>
      <c r="AA4116" s="1" cm="1">
        <f t="array" ref="AA4116">SUMPRODUCT(LEN(H4116)-LEN(SUBSTITUTE(H4116,{"0";"1";"2";"3";"4";"5";"6";"7";"8";"9"},"")))</f>
        <v>12</v>
      </c>
      <c r="AC4116" t="str">
        <f t="shared" si="450"/>
        <v/>
      </c>
      <c r="AD4116">
        <f t="shared" si="451"/>
        <v>1</v>
      </c>
      <c r="AE4116">
        <f t="shared" si="452"/>
        <v>1</v>
      </c>
      <c r="AF4116" t="str">
        <f t="shared" si="453"/>
        <v>No</v>
      </c>
      <c r="AG4116">
        <f t="shared" ca="1" si="454"/>
        <v>413</v>
      </c>
      <c r="AH4116" t="str">
        <f ca="1">IF(OR(V4116="",AG4116=""),"Yes",IF(AG4116&gt;Config!$B$41,"Yes","No"))</f>
        <v>Yes</v>
      </c>
    </row>
    <row r="4117" spans="1:34" x14ac:dyDescent="0.25">
      <c r="A4117" s="1" t="s">
        <v>28050</v>
      </c>
      <c r="B4117" s="1" t="s">
        <v>1833</v>
      </c>
      <c r="C4117" s="1" t="s">
        <v>775</v>
      </c>
      <c r="D4117" s="1" t="s">
        <v>20926</v>
      </c>
      <c r="E4117" s="1" t="s">
        <v>283</v>
      </c>
      <c r="F4117" s="1" t="s">
        <v>14463</v>
      </c>
      <c r="G4117" t="str">
        <f t="shared" si="448"/>
        <v>Valid</v>
      </c>
      <c r="H4117" s="1" t="s">
        <v>28051</v>
      </c>
      <c r="I4117" t="str" cm="1">
        <f t="array" ref="I4117">IF(OR(TRIM(H4117)="",ISNUMBER(SEARCH("#",H4117)),AA4117&lt;Config!$B$8,SUMPRODUCT(--ISNUMBER(SEARCH({"a";"b";"c";"d";"e";"f";"g";"h";"i";"j";"k";"l";"m";"n";"o";"p";"q";"r";"s";"t";"u";"v";"w";"x";"y";"z"},H4117)))&gt;0),"Invalid","Valid")</f>
        <v>Valid</v>
      </c>
      <c r="J4117" s="1" t="s">
        <v>28052</v>
      </c>
      <c r="K4117" s="1" t="s">
        <v>625</v>
      </c>
      <c r="L4117" s="1" t="s">
        <v>84</v>
      </c>
      <c r="M4117" s="1" t="s">
        <v>118</v>
      </c>
      <c r="N4117" s="1" t="s">
        <v>31</v>
      </c>
      <c r="O4117" s="1" t="s">
        <v>32</v>
      </c>
      <c r="P4117" t="s">
        <v>104</v>
      </c>
      <c r="Q4117" s="1" t="s">
        <v>105</v>
      </c>
      <c r="R4117" s="1" t="s">
        <v>105</v>
      </c>
      <c r="S4117" s="1" t="s">
        <v>24560</v>
      </c>
      <c r="T4117" s="1" t="s">
        <v>28053</v>
      </c>
      <c r="U4117" s="1" t="s">
        <v>1326</v>
      </c>
      <c r="V4117" s="1" t="s">
        <v>1220</v>
      </c>
      <c r="W4117" s="1" t="s">
        <v>125</v>
      </c>
      <c r="X4117" t="str">
        <f t="shared" si="449"/>
        <v>Complete</v>
      </c>
      <c r="Y4117">
        <f>MAX(0,100-IF(G4117="Invalid",Config!$B$5,0)-IF(I4117="Invalid",Config!$B$6,0)-IF(X4117="Incomplete",Config!$B$7,0)-IF(AF4117="Yes",Config!$B$37,0))</f>
        <v>75</v>
      </c>
      <c r="Z4117" s="1">
        <f>IF(OR(TRIM(B4117)="",COUNTIF(Config!$B$15:$B$19,B4117)&gt;0),1,0)+IF(OR(TRIM(C4117)="",COUNTIF(Config!$B$15:$B$19,C4117)&gt;0),1,0)+IF(OR(TRIM(F4117)="",COUNTIF(Config!$B$15:$B$19,F4117)&gt;0),1,0)+IF(OR(TRIM(H4117)="",COUNTIF(Config!$B$15:$B$19,H4117)&gt;0),1,0)+IF(OR(TRIM(E4117)="",COUNTIF(Config!$B$15:$B$19,E4117)&gt;0),1,0)+IF(OR(TRIM(K4117)="",COUNTIF(Config!$B$15:$B$19,K4117)&gt;0),1,0)+IF(OR(TRIM(P4117)="",COUNTIF(Config!$B$15:$B$19,P4117)&gt;0),1,0)+IF(OR(TRIM(R4117)="",COUNTIF(Config!$B$15:$B$19,R4117)&gt;0),1,0)</f>
        <v>0</v>
      </c>
      <c r="AA4117" s="1" cm="1">
        <f t="array" ref="AA4117">SUMPRODUCT(LEN(H4117)-LEN(SUBSTITUTE(H4117,{"0";"1";"2";"3";"4";"5";"6";"7";"8";"9"},"")))</f>
        <v>11</v>
      </c>
      <c r="AC4117" t="str">
        <f t="shared" si="450"/>
        <v>Potential Duplicate</v>
      </c>
      <c r="AD4117">
        <f t="shared" si="451"/>
        <v>3</v>
      </c>
      <c r="AE4117">
        <f t="shared" si="452"/>
        <v>1</v>
      </c>
      <c r="AF4117" t="str">
        <f t="shared" si="453"/>
        <v>Yes</v>
      </c>
      <c r="AG4117">
        <f t="shared" ca="1" si="454"/>
        <v>317</v>
      </c>
      <c r="AH4117" t="str">
        <f ca="1">IF(OR(V4117="",AG4117=""),"Yes",IF(AG4117&gt;Config!$B$41,"Yes","No"))</f>
        <v>No</v>
      </c>
    </row>
    <row r="4118" spans="1:34" x14ac:dyDescent="0.25">
      <c r="A4118" s="1" t="s">
        <v>28054</v>
      </c>
      <c r="B4118" s="1" t="s">
        <v>62</v>
      </c>
      <c r="C4118" s="1" t="s">
        <v>410</v>
      </c>
      <c r="D4118" s="1" t="s">
        <v>23331</v>
      </c>
      <c r="E4118" s="1" t="s">
        <v>1331</v>
      </c>
      <c r="F4118" s="1" t="s">
        <v>28055</v>
      </c>
      <c r="G4118" t="str">
        <f t="shared" si="448"/>
        <v>Valid</v>
      </c>
      <c r="H4118" s="1" t="s">
        <v>28056</v>
      </c>
      <c r="I4118" t="str" cm="1">
        <f t="array" ref="I4118">IF(OR(TRIM(H4118)="",ISNUMBER(SEARCH("#",H4118)),AA4118&lt;Config!$B$8,SUMPRODUCT(--ISNUMBER(SEARCH({"a";"b";"c";"d";"e";"f";"g";"h";"i";"j";"k";"l";"m";"n";"o";"p";"q";"r";"s";"t";"u";"v";"w";"x";"y";"z"},H4118)))&gt;0),"Invalid","Valid")</f>
        <v>Valid</v>
      </c>
      <c r="J4118" s="1" t="s">
        <v>28057</v>
      </c>
      <c r="K4118" s="1" t="s">
        <v>722</v>
      </c>
      <c r="L4118" s="1" t="s">
        <v>84</v>
      </c>
      <c r="M4118" s="1" t="s">
        <v>391</v>
      </c>
      <c r="N4118" s="1" t="s">
        <v>252</v>
      </c>
      <c r="O4118" s="1" t="s">
        <v>32</v>
      </c>
      <c r="P4118" t="s">
        <v>328</v>
      </c>
      <c r="Q4118" s="1" t="s">
        <v>1046</v>
      </c>
      <c r="R4118" s="1" t="s">
        <v>330</v>
      </c>
      <c r="S4118" s="1" t="s">
        <v>14961</v>
      </c>
      <c r="T4118" s="1" t="s">
        <v>28058</v>
      </c>
      <c r="U4118" s="1" t="s">
        <v>2687</v>
      </c>
      <c r="V4118" s="1" t="s">
        <v>2880</v>
      </c>
      <c r="W4118" s="1" t="s">
        <v>186</v>
      </c>
      <c r="X4118" t="str">
        <f t="shared" si="449"/>
        <v>Complete</v>
      </c>
      <c r="Y4118">
        <f>MAX(0,100-IF(G4118="Invalid",Config!$B$5,0)-IF(I4118="Invalid",Config!$B$6,0)-IF(X4118="Incomplete",Config!$B$7,0)-IF(AF4118="Yes",Config!$B$37,0))</f>
        <v>100</v>
      </c>
      <c r="Z4118" s="1">
        <f>IF(OR(TRIM(B4118)="",COUNTIF(Config!$B$15:$B$19,B4118)&gt;0),1,0)+IF(OR(TRIM(C4118)="",COUNTIF(Config!$B$15:$B$19,C4118)&gt;0),1,0)+IF(OR(TRIM(F4118)="",COUNTIF(Config!$B$15:$B$19,F4118)&gt;0),1,0)+IF(OR(TRIM(H4118)="",COUNTIF(Config!$B$15:$B$19,H4118)&gt;0),1,0)+IF(OR(TRIM(E4118)="",COUNTIF(Config!$B$15:$B$19,E4118)&gt;0),1,0)+IF(OR(TRIM(K4118)="",COUNTIF(Config!$B$15:$B$19,K4118)&gt;0),1,0)+IF(OR(TRIM(P4118)="",COUNTIF(Config!$B$15:$B$19,P4118)&gt;0),1,0)+IF(OR(TRIM(R4118)="",COUNTIF(Config!$B$15:$B$19,R4118)&gt;0),1,0)</f>
        <v>0</v>
      </c>
      <c r="AA4118" s="1" cm="1">
        <f t="array" ref="AA4118">SUMPRODUCT(LEN(H4118)-LEN(SUBSTITUTE(H4118,{"0";"1";"2";"3";"4";"5";"6";"7";"8";"9"},"")))</f>
        <v>11</v>
      </c>
      <c r="AC4118" t="str">
        <f t="shared" si="450"/>
        <v/>
      </c>
      <c r="AD4118">
        <f t="shared" si="451"/>
        <v>1</v>
      </c>
      <c r="AE4118">
        <f t="shared" si="452"/>
        <v>1</v>
      </c>
      <c r="AF4118" t="str">
        <f t="shared" si="453"/>
        <v>No</v>
      </c>
      <c r="AG4118">
        <f t="shared" ca="1" si="454"/>
        <v>448</v>
      </c>
      <c r="AH4118" t="str">
        <f ca="1">IF(OR(V4118="",AG4118=""),"Yes",IF(AG4118&gt;Config!$B$41,"Yes","No"))</f>
        <v>Yes</v>
      </c>
    </row>
    <row r="4119" spans="1:34" x14ac:dyDescent="0.25">
      <c r="A4119" s="1" t="s">
        <v>28059</v>
      </c>
      <c r="B4119" s="1" t="s">
        <v>2408</v>
      </c>
      <c r="C4119" s="1" t="s">
        <v>219</v>
      </c>
      <c r="D4119" s="1" t="s">
        <v>9327</v>
      </c>
      <c r="E4119" s="1" t="s">
        <v>34103</v>
      </c>
      <c r="F4119" s="1" t="s">
        <v>28060</v>
      </c>
      <c r="G4119" t="str">
        <f t="shared" si="448"/>
        <v>Valid</v>
      </c>
      <c r="H4119" s="1" t="s">
        <v>28061</v>
      </c>
      <c r="I4119" t="str" cm="1">
        <f t="array" ref="I4119">IF(OR(TRIM(H4119)="",ISNUMBER(SEARCH("#",H4119)),AA4119&lt;Config!$B$8,SUMPRODUCT(--ISNUMBER(SEARCH({"a";"b";"c";"d";"e";"f";"g";"h";"i";"j";"k";"l";"m";"n";"o";"p";"q";"r";"s";"t";"u";"v";"w";"x";"y";"z"},H4119)))&gt;0),"Invalid","Valid")</f>
        <v>Valid</v>
      </c>
      <c r="J4119" s="1" t="s">
        <v>28062</v>
      </c>
      <c r="K4119" s="1" t="s">
        <v>722</v>
      </c>
      <c r="L4119" s="1" t="s">
        <v>265</v>
      </c>
      <c r="M4119" s="1" t="s">
        <v>30</v>
      </c>
      <c r="N4119" s="1" t="s">
        <v>33819</v>
      </c>
      <c r="O4119" s="1" t="s">
        <v>149</v>
      </c>
      <c r="P4119" t="s">
        <v>236</v>
      </c>
      <c r="Q4119" s="1" t="s">
        <v>238</v>
      </c>
      <c r="R4119" s="1" t="s">
        <v>237</v>
      </c>
      <c r="S4119" s="1" t="s">
        <v>25516</v>
      </c>
      <c r="T4119" s="1" t="s">
        <v>28063</v>
      </c>
      <c r="U4119" s="1" t="s">
        <v>305</v>
      </c>
      <c r="V4119" s="1" t="s">
        <v>4529</v>
      </c>
      <c r="W4119" s="1" t="s">
        <v>186</v>
      </c>
      <c r="X4119" t="str">
        <f t="shared" si="449"/>
        <v>Complete</v>
      </c>
      <c r="Y4119">
        <f>MAX(0,100-IF(G4119="Invalid",Config!$B$5,0)-IF(I4119="Invalid",Config!$B$6,0)-IF(X4119="Incomplete",Config!$B$7,0)-IF(AF4119="Yes",Config!$B$37,0))</f>
        <v>100</v>
      </c>
      <c r="Z4119" s="1">
        <f>IF(OR(TRIM(B4119)="",COUNTIF(Config!$B$15:$B$19,B4119)&gt;0),1,0)+IF(OR(TRIM(C4119)="",COUNTIF(Config!$B$15:$B$19,C4119)&gt;0),1,0)+IF(OR(TRIM(F4119)="",COUNTIF(Config!$B$15:$B$19,F4119)&gt;0),1,0)+IF(OR(TRIM(H4119)="",COUNTIF(Config!$B$15:$B$19,H4119)&gt;0),1,0)+IF(OR(TRIM(E4119)="",COUNTIF(Config!$B$15:$B$19,E4119)&gt;0),1,0)+IF(OR(TRIM(K4119)="",COUNTIF(Config!$B$15:$B$19,K4119)&gt;0),1,0)+IF(OR(TRIM(P4119)="",COUNTIF(Config!$B$15:$B$19,P4119)&gt;0),1,0)+IF(OR(TRIM(R4119)="",COUNTIF(Config!$B$15:$B$19,R4119)&gt;0),1,0)</f>
        <v>0</v>
      </c>
      <c r="AA4119" s="1" cm="1">
        <f t="array" ref="AA4119">SUMPRODUCT(LEN(H4119)-LEN(SUBSTITUTE(H4119,{"0";"1";"2";"3";"4";"5";"6";"7";"8";"9"},"")))</f>
        <v>10</v>
      </c>
      <c r="AC4119" t="str">
        <f t="shared" si="450"/>
        <v/>
      </c>
      <c r="AD4119">
        <f t="shared" si="451"/>
        <v>1</v>
      </c>
      <c r="AE4119">
        <f t="shared" si="452"/>
        <v>1</v>
      </c>
      <c r="AF4119" t="str">
        <f t="shared" si="453"/>
        <v>No</v>
      </c>
      <c r="AG4119">
        <f t="shared" ca="1" si="454"/>
        <v>569</v>
      </c>
      <c r="AH4119" t="str">
        <f ca="1">IF(OR(V4119="",AG4119=""),"Yes",IF(AG4119&gt;Config!$B$41,"Yes","No"))</f>
        <v>Yes</v>
      </c>
    </row>
    <row r="4120" spans="1:34" x14ac:dyDescent="0.25">
      <c r="A4120" s="1" t="s">
        <v>28064</v>
      </c>
      <c r="B4120" s="1" t="s">
        <v>2085</v>
      </c>
      <c r="C4120" s="1" t="s">
        <v>128</v>
      </c>
      <c r="D4120" s="1" t="s">
        <v>9373</v>
      </c>
      <c r="E4120" s="1" t="s">
        <v>633</v>
      </c>
      <c r="F4120" s="1" t="s">
        <v>28065</v>
      </c>
      <c r="G4120" t="str">
        <f t="shared" si="448"/>
        <v>Valid</v>
      </c>
      <c r="H4120" s="1" t="s">
        <v>28066</v>
      </c>
      <c r="I4120" t="str" cm="1">
        <f t="array" ref="I4120">IF(OR(TRIM(H4120)="",ISNUMBER(SEARCH("#",H4120)),AA4120&lt;Config!$B$8,SUMPRODUCT(--ISNUMBER(SEARCH({"a";"b";"c";"d";"e";"f";"g";"h";"i";"j";"k";"l";"m";"n";"o";"p";"q";"r";"s";"t";"u";"v";"w";"x";"y";"z"},H4120)))&gt;0),"Invalid","Valid")</f>
        <v>Valid</v>
      </c>
      <c r="J4120" s="1" t="s">
        <v>950</v>
      </c>
      <c r="K4120" s="1" t="s">
        <v>117</v>
      </c>
      <c r="L4120" s="1" t="s">
        <v>49</v>
      </c>
      <c r="M4120" s="1" t="s">
        <v>517</v>
      </c>
      <c r="N4120" s="1" t="s">
        <v>148</v>
      </c>
      <c r="O4120" s="1" t="s">
        <v>69</v>
      </c>
      <c r="P4120" t="s">
        <v>344</v>
      </c>
      <c r="Q4120" s="1" t="s">
        <v>971</v>
      </c>
      <c r="R4120" s="1" t="s">
        <v>1200</v>
      </c>
      <c r="S4120" s="1" t="s">
        <v>28067</v>
      </c>
      <c r="T4120" s="1" t="s">
        <v>28068</v>
      </c>
      <c r="U4120" s="1" t="s">
        <v>4178</v>
      </c>
      <c r="V4120" s="1" t="s">
        <v>6872</v>
      </c>
      <c r="W4120" s="1" t="s">
        <v>60</v>
      </c>
      <c r="X4120" t="str">
        <f t="shared" si="449"/>
        <v>Complete</v>
      </c>
      <c r="Y4120">
        <f>MAX(0,100-IF(G4120="Invalid",Config!$B$5,0)-IF(I4120="Invalid",Config!$B$6,0)-IF(X4120="Incomplete",Config!$B$7,0)-IF(AF4120="Yes",Config!$B$37,0))</f>
        <v>100</v>
      </c>
      <c r="Z4120" s="1">
        <f>IF(OR(TRIM(B4120)="",COUNTIF(Config!$B$15:$B$19,B4120)&gt;0),1,0)+IF(OR(TRIM(C4120)="",COUNTIF(Config!$B$15:$B$19,C4120)&gt;0),1,0)+IF(OR(TRIM(F4120)="",COUNTIF(Config!$B$15:$B$19,F4120)&gt;0),1,0)+IF(OR(TRIM(H4120)="",COUNTIF(Config!$B$15:$B$19,H4120)&gt;0),1,0)+IF(OR(TRIM(E4120)="",COUNTIF(Config!$B$15:$B$19,E4120)&gt;0),1,0)+IF(OR(TRIM(K4120)="",COUNTIF(Config!$B$15:$B$19,K4120)&gt;0),1,0)+IF(OR(TRIM(P4120)="",COUNTIF(Config!$B$15:$B$19,P4120)&gt;0),1,0)+IF(OR(TRIM(R4120)="",COUNTIF(Config!$B$15:$B$19,R4120)&gt;0),1,0)</f>
        <v>0</v>
      </c>
      <c r="AA4120" s="1" cm="1">
        <f t="array" ref="AA4120">SUMPRODUCT(LEN(H4120)-LEN(SUBSTITUTE(H4120,{"0";"1";"2";"3";"4";"5";"6";"7";"8";"9"},"")))</f>
        <v>11</v>
      </c>
      <c r="AC4120" t="str">
        <f t="shared" si="450"/>
        <v/>
      </c>
      <c r="AD4120">
        <f t="shared" si="451"/>
        <v>1</v>
      </c>
      <c r="AE4120">
        <f t="shared" si="452"/>
        <v>1</v>
      </c>
      <c r="AF4120" t="str">
        <f t="shared" si="453"/>
        <v>No</v>
      </c>
      <c r="AG4120">
        <f t="shared" ca="1" si="454"/>
        <v>269</v>
      </c>
      <c r="AH4120" t="str">
        <f ca="1">IF(OR(V4120="",AG4120=""),"Yes",IF(AG4120&gt;Config!$B$41,"Yes","No"))</f>
        <v>No</v>
      </c>
    </row>
    <row r="4121" spans="1:34" x14ac:dyDescent="0.25">
      <c r="A4121" s="1" t="s">
        <v>28069</v>
      </c>
      <c r="B4121" s="1" t="s">
        <v>62</v>
      </c>
      <c r="C4121" s="1" t="s">
        <v>1400</v>
      </c>
      <c r="D4121" s="1" t="s">
        <v>28070</v>
      </c>
      <c r="E4121" s="1" t="s">
        <v>35145</v>
      </c>
      <c r="F4121" s="1" t="s">
        <v>28071</v>
      </c>
      <c r="G4121" t="str">
        <f t="shared" si="448"/>
        <v>Valid</v>
      </c>
      <c r="H4121" s="1" t="s">
        <v>28072</v>
      </c>
      <c r="I4121" t="str" cm="1">
        <f t="array" ref="I4121">IF(OR(TRIM(H4121)="",ISNUMBER(SEARCH("#",H4121)),AA4121&lt;Config!$B$8,SUMPRODUCT(--ISNUMBER(SEARCH({"a";"b";"c";"d";"e";"f";"g";"h";"i";"j";"k";"l";"m";"n";"o";"p";"q";"r";"s";"t";"u";"v";"w";"x";"y";"z"},H4121)))&gt;0),"Invalid","Valid")</f>
        <v>Valid</v>
      </c>
      <c r="J4121" s="1" t="s">
        <v>28073</v>
      </c>
      <c r="K4121" s="1" t="s">
        <v>28</v>
      </c>
      <c r="L4121" s="1" t="s">
        <v>84</v>
      </c>
      <c r="M4121" s="1" t="s">
        <v>118</v>
      </c>
      <c r="N4121" s="1" t="s">
        <v>211</v>
      </c>
      <c r="O4121" s="1" t="s">
        <v>32</v>
      </c>
      <c r="P4121" t="s">
        <v>53</v>
      </c>
      <c r="Q4121" s="1" t="s">
        <v>150</v>
      </c>
      <c r="R4121" s="1" t="s">
        <v>55</v>
      </c>
      <c r="S4121" s="1" t="s">
        <v>16948</v>
      </c>
      <c r="T4121" s="1" t="s">
        <v>28074</v>
      </c>
      <c r="U4121" s="1" t="s">
        <v>18961</v>
      </c>
      <c r="V4121" s="1" t="s">
        <v>15137</v>
      </c>
      <c r="W4121" s="1" t="s">
        <v>94</v>
      </c>
      <c r="X4121" t="str">
        <f t="shared" si="449"/>
        <v>Complete</v>
      </c>
      <c r="Y4121">
        <f>MAX(0,100-IF(G4121="Invalid",Config!$B$5,0)-IF(I4121="Invalid",Config!$B$6,0)-IF(X4121="Incomplete",Config!$B$7,0)-IF(AF4121="Yes",Config!$B$37,0))</f>
        <v>100</v>
      </c>
      <c r="Z4121" s="1">
        <f>IF(OR(TRIM(B4121)="",COUNTIF(Config!$B$15:$B$19,B4121)&gt;0),1,0)+IF(OR(TRIM(C4121)="",COUNTIF(Config!$B$15:$B$19,C4121)&gt;0),1,0)+IF(OR(TRIM(F4121)="",COUNTIF(Config!$B$15:$B$19,F4121)&gt;0),1,0)+IF(OR(TRIM(H4121)="",COUNTIF(Config!$B$15:$B$19,H4121)&gt;0),1,0)+IF(OR(TRIM(E4121)="",COUNTIF(Config!$B$15:$B$19,E4121)&gt;0),1,0)+IF(OR(TRIM(K4121)="",COUNTIF(Config!$B$15:$B$19,K4121)&gt;0),1,0)+IF(OR(TRIM(P4121)="",COUNTIF(Config!$B$15:$B$19,P4121)&gt;0),1,0)+IF(OR(TRIM(R4121)="",COUNTIF(Config!$B$15:$B$19,R4121)&gt;0),1,0)</f>
        <v>0</v>
      </c>
      <c r="AA4121" s="1" cm="1">
        <f t="array" ref="AA4121">SUMPRODUCT(LEN(H4121)-LEN(SUBSTITUTE(H4121,{"0";"1";"2";"3";"4";"5";"6";"7";"8";"9"},"")))</f>
        <v>12</v>
      </c>
      <c r="AC4121" t="str">
        <f t="shared" si="450"/>
        <v/>
      </c>
      <c r="AD4121">
        <f t="shared" si="451"/>
        <v>1</v>
      </c>
      <c r="AE4121">
        <f t="shared" si="452"/>
        <v>1</v>
      </c>
      <c r="AF4121" t="str">
        <f t="shared" si="453"/>
        <v>No</v>
      </c>
      <c r="AG4121">
        <f t="shared" ca="1" si="454"/>
        <v>89</v>
      </c>
      <c r="AH4121" t="str">
        <f ca="1">IF(OR(V4121="",AG4121=""),"Yes",IF(AG4121&gt;Config!$B$41,"Yes","No"))</f>
        <v>No</v>
      </c>
    </row>
    <row r="4122" spans="1:34" x14ac:dyDescent="0.25">
      <c r="A4122" s="1" t="s">
        <v>28075</v>
      </c>
      <c r="B4122" s="1" t="s">
        <v>995</v>
      </c>
      <c r="C4122" s="1" t="s">
        <v>489</v>
      </c>
      <c r="D4122" s="1" t="s">
        <v>28076</v>
      </c>
      <c r="E4122" s="1" t="s">
        <v>34498</v>
      </c>
      <c r="F4122" s="1" t="s">
        <v>28077</v>
      </c>
      <c r="G4122" t="str">
        <f t="shared" si="448"/>
        <v>Valid</v>
      </c>
      <c r="H4122" s="1" t="s">
        <v>28078</v>
      </c>
      <c r="I4122" t="str" cm="1">
        <f t="array" ref="I4122">IF(OR(TRIM(H4122)="",ISNUMBER(SEARCH("#",H4122)),AA4122&lt;Config!$B$8,SUMPRODUCT(--ISNUMBER(SEARCH({"a";"b";"c";"d";"e";"f";"g";"h";"i";"j";"k";"l";"m";"n";"o";"p";"q";"r";"s";"t";"u";"v";"w";"x";"y";"z"},H4122)))&gt;0),"Invalid","Valid")</f>
        <v>Valid</v>
      </c>
      <c r="J4122" s="1" t="s">
        <v>28079</v>
      </c>
      <c r="K4122" s="1" t="s">
        <v>287</v>
      </c>
      <c r="L4122" s="1" t="s">
        <v>164</v>
      </c>
      <c r="M4122" s="1" t="s">
        <v>30</v>
      </c>
      <c r="N4122" s="1" t="s">
        <v>51</v>
      </c>
      <c r="O4122" s="1" t="s">
        <v>69</v>
      </c>
      <c r="P4122" t="s">
        <v>328</v>
      </c>
      <c r="Q4122" s="1" t="s">
        <v>33838</v>
      </c>
      <c r="R4122" s="1" t="s">
        <v>614</v>
      </c>
      <c r="S4122" s="1" t="s">
        <v>16130</v>
      </c>
      <c r="T4122" s="1" t="s">
        <v>28080</v>
      </c>
      <c r="U4122" s="1" t="s">
        <v>7413</v>
      </c>
      <c r="V4122" s="1" t="s">
        <v>1347</v>
      </c>
      <c r="W4122" s="1" t="s">
        <v>94</v>
      </c>
      <c r="X4122" t="str">
        <f t="shared" si="449"/>
        <v>Complete</v>
      </c>
      <c r="Y4122">
        <f>MAX(0,100-IF(G4122="Invalid",Config!$B$5,0)-IF(I4122="Invalid",Config!$B$6,0)-IF(X4122="Incomplete",Config!$B$7,0)-IF(AF4122="Yes",Config!$B$37,0))</f>
        <v>100</v>
      </c>
      <c r="Z4122" s="1">
        <f>IF(OR(TRIM(B4122)="",COUNTIF(Config!$B$15:$B$19,B4122)&gt;0),1,0)+IF(OR(TRIM(C4122)="",COUNTIF(Config!$B$15:$B$19,C4122)&gt;0),1,0)+IF(OR(TRIM(F4122)="",COUNTIF(Config!$B$15:$B$19,F4122)&gt;0),1,0)+IF(OR(TRIM(H4122)="",COUNTIF(Config!$B$15:$B$19,H4122)&gt;0),1,0)+IF(OR(TRIM(E4122)="",COUNTIF(Config!$B$15:$B$19,E4122)&gt;0),1,0)+IF(OR(TRIM(K4122)="",COUNTIF(Config!$B$15:$B$19,K4122)&gt;0),1,0)+IF(OR(TRIM(P4122)="",COUNTIF(Config!$B$15:$B$19,P4122)&gt;0),1,0)+IF(OR(TRIM(R4122)="",COUNTIF(Config!$B$15:$B$19,R4122)&gt;0),1,0)</f>
        <v>0</v>
      </c>
      <c r="AA4122" s="1" cm="1">
        <f t="array" ref="AA4122">SUMPRODUCT(LEN(H4122)-LEN(SUBSTITUTE(H4122,{"0";"1";"2";"3";"4";"5";"6";"7";"8";"9"},"")))</f>
        <v>11</v>
      </c>
      <c r="AC4122" t="str">
        <f t="shared" si="450"/>
        <v/>
      </c>
      <c r="AD4122">
        <f t="shared" si="451"/>
        <v>1</v>
      </c>
      <c r="AE4122">
        <f t="shared" si="452"/>
        <v>1</v>
      </c>
      <c r="AF4122" t="str">
        <f t="shared" si="453"/>
        <v>No</v>
      </c>
      <c r="AG4122">
        <f t="shared" ca="1" si="454"/>
        <v>37</v>
      </c>
      <c r="AH4122" t="str">
        <f ca="1">IF(OR(V4122="",AG4122=""),"Yes",IF(AG4122&gt;Config!$B$41,"Yes","No"))</f>
        <v>No</v>
      </c>
    </row>
    <row r="4123" spans="1:34" x14ac:dyDescent="0.25">
      <c r="A4123" s="1" t="s">
        <v>28081</v>
      </c>
      <c r="B4123" s="1" t="s">
        <v>2392</v>
      </c>
      <c r="C4123" s="1" t="s">
        <v>1736</v>
      </c>
      <c r="D4123" s="1" t="s">
        <v>12976</v>
      </c>
      <c r="E4123" s="1" t="s">
        <v>33927</v>
      </c>
      <c r="F4123" s="1" t="s">
        <v>28082</v>
      </c>
      <c r="G4123" t="str">
        <f t="shared" si="448"/>
        <v>Valid</v>
      </c>
      <c r="H4123" s="1" t="s">
        <v>28083</v>
      </c>
      <c r="I4123" t="str" cm="1">
        <f t="array" ref="I4123">IF(OR(TRIM(H4123)="",ISNUMBER(SEARCH("#",H4123)),AA4123&lt;Config!$B$8,SUMPRODUCT(--ISNUMBER(SEARCH({"a";"b";"c";"d";"e";"f";"g";"h";"i";"j";"k";"l";"m";"n";"o";"p";"q";"r";"s";"t";"u";"v";"w";"x";"y";"z"},H4123)))&gt;0),"Invalid","Valid")</f>
        <v>Valid</v>
      </c>
      <c r="J4123" s="1" t="s">
        <v>28084</v>
      </c>
      <c r="K4123" s="1" t="s">
        <v>147</v>
      </c>
      <c r="L4123" s="1" t="s">
        <v>29</v>
      </c>
      <c r="M4123" s="1" t="s">
        <v>517</v>
      </c>
      <c r="N4123" s="1" t="s">
        <v>224</v>
      </c>
      <c r="O4123" s="1" t="s">
        <v>266</v>
      </c>
      <c r="P4123" t="s">
        <v>53</v>
      </c>
      <c r="Q4123" s="1" t="s">
        <v>150</v>
      </c>
      <c r="R4123" s="1" t="s">
        <v>197</v>
      </c>
      <c r="S4123" s="1" t="s">
        <v>2700</v>
      </c>
      <c r="T4123" s="1" t="s">
        <v>28085</v>
      </c>
      <c r="U4123" s="1" t="s">
        <v>6594</v>
      </c>
      <c r="V4123" s="1" t="s">
        <v>28086</v>
      </c>
      <c r="W4123" s="1" t="s">
        <v>75</v>
      </c>
      <c r="X4123" t="str">
        <f t="shared" si="449"/>
        <v>Complete</v>
      </c>
      <c r="Y4123">
        <f>MAX(0,100-IF(G4123="Invalid",Config!$B$5,0)-IF(I4123="Invalid",Config!$B$6,0)-IF(X4123="Incomplete",Config!$B$7,0)-IF(AF4123="Yes",Config!$B$37,0))</f>
        <v>100</v>
      </c>
      <c r="Z4123" s="1">
        <f>IF(OR(TRIM(B4123)="",COUNTIF(Config!$B$15:$B$19,B4123)&gt;0),1,0)+IF(OR(TRIM(C4123)="",COUNTIF(Config!$B$15:$B$19,C4123)&gt;0),1,0)+IF(OR(TRIM(F4123)="",COUNTIF(Config!$B$15:$B$19,F4123)&gt;0),1,0)+IF(OR(TRIM(H4123)="",COUNTIF(Config!$B$15:$B$19,H4123)&gt;0),1,0)+IF(OR(TRIM(E4123)="",COUNTIF(Config!$B$15:$B$19,E4123)&gt;0),1,0)+IF(OR(TRIM(K4123)="",COUNTIF(Config!$B$15:$B$19,K4123)&gt;0),1,0)+IF(OR(TRIM(P4123)="",COUNTIF(Config!$B$15:$B$19,P4123)&gt;0),1,0)+IF(OR(TRIM(R4123)="",COUNTIF(Config!$B$15:$B$19,R4123)&gt;0),1,0)</f>
        <v>0</v>
      </c>
      <c r="AA4123" s="1" cm="1">
        <f t="array" ref="AA4123">SUMPRODUCT(LEN(H4123)-LEN(SUBSTITUTE(H4123,{"0";"1";"2";"3";"4";"5";"6";"7";"8";"9"},"")))</f>
        <v>12</v>
      </c>
      <c r="AC4123" t="str">
        <f t="shared" si="450"/>
        <v/>
      </c>
      <c r="AD4123">
        <f t="shared" si="451"/>
        <v>1</v>
      </c>
      <c r="AE4123">
        <f t="shared" si="452"/>
        <v>1</v>
      </c>
      <c r="AF4123" t="str">
        <f t="shared" si="453"/>
        <v>No</v>
      </c>
      <c r="AG4123" t="str">
        <f t="shared" ca="1" si="454"/>
        <v/>
      </c>
      <c r="AH4123" t="str">
        <f ca="1">IF(OR(V4123="",AG4123=""),"Yes",IF(AG4123&gt;Config!$B$41,"Yes","No"))</f>
        <v>Yes</v>
      </c>
    </row>
    <row r="4124" spans="1:34" x14ac:dyDescent="0.25">
      <c r="A4124" s="1" t="s">
        <v>28087</v>
      </c>
      <c r="B4124" s="1" t="s">
        <v>597</v>
      </c>
      <c r="C4124" s="1" t="s">
        <v>308</v>
      </c>
      <c r="D4124" s="1" t="s">
        <v>6677</v>
      </c>
      <c r="E4124" s="1" t="s">
        <v>33861</v>
      </c>
      <c r="F4124" s="1" t="s">
        <v>13934</v>
      </c>
      <c r="G4124" t="str">
        <f t="shared" si="448"/>
        <v>Valid</v>
      </c>
      <c r="H4124" s="1" t="s">
        <v>28088</v>
      </c>
      <c r="I4124" t="str" cm="1">
        <f t="array" ref="I4124">IF(OR(TRIM(H4124)="",ISNUMBER(SEARCH("#",H4124)),AA4124&lt;Config!$B$8,SUMPRODUCT(--ISNUMBER(SEARCH({"a";"b";"c";"d";"e";"f";"g";"h";"i";"j";"k";"l";"m";"n";"o";"p";"q";"r";"s";"t";"u";"v";"w";"x";"y";"z"},H4124)))&gt;0),"Invalid","Valid")</f>
        <v>Valid</v>
      </c>
      <c r="J4124" s="1" t="s">
        <v>13935</v>
      </c>
      <c r="K4124" s="1" t="s">
        <v>147</v>
      </c>
      <c r="L4124" s="1" t="s">
        <v>102</v>
      </c>
      <c r="M4124" s="1" t="s">
        <v>391</v>
      </c>
      <c r="N4124" s="1" t="s">
        <v>252</v>
      </c>
      <c r="O4124" s="1" t="s">
        <v>52</v>
      </c>
      <c r="P4124" t="s">
        <v>236</v>
      </c>
      <c r="Q4124" s="1" t="s">
        <v>254</v>
      </c>
      <c r="R4124" s="1" t="s">
        <v>961</v>
      </c>
      <c r="S4124" s="1" t="s">
        <v>13936</v>
      </c>
      <c r="T4124" s="1" t="s">
        <v>13937</v>
      </c>
      <c r="U4124" s="1" t="s">
        <v>13938</v>
      </c>
      <c r="V4124" s="1" t="s">
        <v>5193</v>
      </c>
      <c r="W4124" s="1" t="s">
        <v>293</v>
      </c>
      <c r="X4124" t="str">
        <f t="shared" si="449"/>
        <v>Complete</v>
      </c>
      <c r="Y4124">
        <f>MAX(0,100-IF(G4124="Invalid",Config!$B$5,0)-IF(I4124="Invalid",Config!$B$6,0)-IF(X4124="Incomplete",Config!$B$7,0)-IF(AF4124="Yes",Config!$B$37,0))</f>
        <v>75</v>
      </c>
      <c r="Z4124" s="1">
        <f>IF(OR(TRIM(B4124)="",COUNTIF(Config!$B$15:$B$19,B4124)&gt;0),1,0)+IF(OR(TRIM(C4124)="",COUNTIF(Config!$B$15:$B$19,C4124)&gt;0),1,0)+IF(OR(TRIM(F4124)="",COUNTIF(Config!$B$15:$B$19,F4124)&gt;0),1,0)+IF(OR(TRIM(H4124)="",COUNTIF(Config!$B$15:$B$19,H4124)&gt;0),1,0)+IF(OR(TRIM(E4124)="",COUNTIF(Config!$B$15:$B$19,E4124)&gt;0),1,0)+IF(OR(TRIM(K4124)="",COUNTIF(Config!$B$15:$B$19,K4124)&gt;0),1,0)+IF(OR(TRIM(P4124)="",COUNTIF(Config!$B$15:$B$19,P4124)&gt;0),1,0)+IF(OR(TRIM(R4124)="",COUNTIF(Config!$B$15:$B$19,R4124)&gt;0),1,0)</f>
        <v>0</v>
      </c>
      <c r="AA4124" s="1" cm="1">
        <f t="array" ref="AA4124">SUMPRODUCT(LEN(H4124)-LEN(SUBSTITUTE(H4124,{"0";"1";"2";"3";"4";"5";"6";"7";"8";"9"},"")))</f>
        <v>12</v>
      </c>
      <c r="AC4124" t="str">
        <f t="shared" si="450"/>
        <v>Potential Duplicate</v>
      </c>
      <c r="AD4124">
        <f t="shared" si="451"/>
        <v>2</v>
      </c>
      <c r="AE4124">
        <f t="shared" si="452"/>
        <v>1</v>
      </c>
      <c r="AF4124" t="str">
        <f t="shared" si="453"/>
        <v>Yes</v>
      </c>
      <c r="AG4124">
        <f t="shared" ca="1" si="454"/>
        <v>192</v>
      </c>
      <c r="AH4124" t="str">
        <f ca="1">IF(OR(V4124="",AG4124=""),"Yes",IF(AG4124&gt;Config!$B$41,"Yes","No"))</f>
        <v>No</v>
      </c>
    </row>
    <row r="4125" spans="1:34" x14ac:dyDescent="0.25">
      <c r="A4125" s="1" t="s">
        <v>28089</v>
      </c>
      <c r="B4125" s="1" t="s">
        <v>2127</v>
      </c>
      <c r="C4125" s="1" t="s">
        <v>1007</v>
      </c>
      <c r="D4125" s="1" t="s">
        <v>18235</v>
      </c>
      <c r="E4125" s="1" t="s">
        <v>35375</v>
      </c>
      <c r="F4125" s="1" t="s">
        <v>28090</v>
      </c>
      <c r="G4125" t="str">
        <f t="shared" si="448"/>
        <v>Valid</v>
      </c>
      <c r="H4125" s="1" t="s">
        <v>28091</v>
      </c>
      <c r="I4125" t="str" cm="1">
        <f t="array" ref="I4125">IF(OR(TRIM(H4125)="",ISNUMBER(SEARCH("#",H4125)),AA4125&lt;Config!$B$8,SUMPRODUCT(--ISNUMBER(SEARCH({"a";"b";"c";"d";"e";"f";"g";"h";"i";"j";"k";"l";"m";"n";"o";"p";"q";"r";"s";"t";"u";"v";"w";"x";"y";"z"},H4125)))&gt;0),"Invalid","Valid")</f>
        <v>Valid</v>
      </c>
      <c r="J4125" s="1" t="s">
        <v>28092</v>
      </c>
      <c r="K4125" s="1" t="s">
        <v>722</v>
      </c>
      <c r="L4125" s="1" t="s">
        <v>84</v>
      </c>
      <c r="M4125" s="1" t="s">
        <v>103</v>
      </c>
      <c r="N4125" s="1" t="s">
        <v>86</v>
      </c>
      <c r="O4125" s="1" t="s">
        <v>149</v>
      </c>
      <c r="P4125" t="s">
        <v>87</v>
      </c>
      <c r="Q4125" s="1" t="s">
        <v>438</v>
      </c>
      <c r="R4125" s="1" t="s">
        <v>89</v>
      </c>
      <c r="S4125" s="1" t="s">
        <v>13479</v>
      </c>
      <c r="T4125" s="1" t="s">
        <v>28093</v>
      </c>
      <c r="U4125" s="1" t="s">
        <v>1466</v>
      </c>
      <c r="V4125" s="1" t="s">
        <v>140</v>
      </c>
      <c r="W4125" s="1" t="s">
        <v>125</v>
      </c>
      <c r="X4125" t="str">
        <f t="shared" si="449"/>
        <v>Complete</v>
      </c>
      <c r="Y4125">
        <f>MAX(0,100-IF(G4125="Invalid",Config!$B$5,0)-IF(I4125="Invalid",Config!$B$6,0)-IF(X4125="Incomplete",Config!$B$7,0)-IF(AF4125="Yes",Config!$B$37,0))</f>
        <v>100</v>
      </c>
      <c r="Z4125" s="1">
        <f>IF(OR(TRIM(B4125)="",COUNTIF(Config!$B$15:$B$19,B4125)&gt;0),1,0)+IF(OR(TRIM(C4125)="",COUNTIF(Config!$B$15:$B$19,C4125)&gt;0),1,0)+IF(OR(TRIM(F4125)="",COUNTIF(Config!$B$15:$B$19,F4125)&gt;0),1,0)+IF(OR(TRIM(H4125)="",COUNTIF(Config!$B$15:$B$19,H4125)&gt;0),1,0)+IF(OR(TRIM(E4125)="",COUNTIF(Config!$B$15:$B$19,E4125)&gt;0),1,0)+IF(OR(TRIM(K4125)="",COUNTIF(Config!$B$15:$B$19,K4125)&gt;0),1,0)+IF(OR(TRIM(P4125)="",COUNTIF(Config!$B$15:$B$19,P4125)&gt;0),1,0)+IF(OR(TRIM(R4125)="",COUNTIF(Config!$B$15:$B$19,R4125)&gt;0),1,0)</f>
        <v>0</v>
      </c>
      <c r="AA4125" s="1" cm="1">
        <f t="array" ref="AA4125">SUMPRODUCT(LEN(H4125)-LEN(SUBSTITUTE(H4125,{"0";"1";"2";"3";"4";"5";"6";"7";"8";"9"},"")))</f>
        <v>11</v>
      </c>
      <c r="AC4125" t="str">
        <f t="shared" si="450"/>
        <v/>
      </c>
      <c r="AD4125">
        <f t="shared" si="451"/>
        <v>1</v>
      </c>
      <c r="AE4125">
        <f t="shared" si="452"/>
        <v>1</v>
      </c>
      <c r="AF4125" t="str">
        <f t="shared" si="453"/>
        <v>No</v>
      </c>
      <c r="AG4125">
        <f t="shared" ca="1" si="454"/>
        <v>37</v>
      </c>
      <c r="AH4125" t="str">
        <f ca="1">IF(OR(V4125="",AG4125=""),"Yes",IF(AG4125&gt;Config!$B$41,"Yes","No"))</f>
        <v>No</v>
      </c>
    </row>
    <row r="4126" spans="1:34" x14ac:dyDescent="0.25">
      <c r="A4126" s="1" t="s">
        <v>28094</v>
      </c>
      <c r="B4126" s="1" t="s">
        <v>1085</v>
      </c>
      <c r="C4126" s="1" t="s">
        <v>1007</v>
      </c>
      <c r="D4126" s="1" t="s">
        <v>28095</v>
      </c>
      <c r="E4126" s="1" t="s">
        <v>34914</v>
      </c>
      <c r="F4126" s="1" t="s">
        <v>28096</v>
      </c>
      <c r="G4126" t="str">
        <f t="shared" si="448"/>
        <v>Valid</v>
      </c>
      <c r="H4126" s="1" t="s">
        <v>28097</v>
      </c>
      <c r="I4126" t="str" cm="1">
        <f t="array" ref="I4126">IF(OR(TRIM(H4126)="",ISNUMBER(SEARCH("#",H4126)),AA4126&lt;Config!$B$8,SUMPRODUCT(--ISNUMBER(SEARCH({"a";"b";"c";"d";"e";"f";"g";"h";"i";"j";"k";"l";"m";"n";"o";"p";"q";"r";"s";"t";"u";"v";"w";"x";"y";"z"},H4126)))&gt;0),"Invalid","Valid")</f>
        <v>Valid</v>
      </c>
      <c r="J4126" s="1" t="s">
        <v>28098</v>
      </c>
      <c r="K4126" s="1" t="s">
        <v>83</v>
      </c>
      <c r="L4126" s="1" t="s">
        <v>84</v>
      </c>
      <c r="M4126" s="1" t="s">
        <v>135</v>
      </c>
      <c r="N4126" s="1" t="s">
        <v>68</v>
      </c>
      <c r="O4126" s="1" t="s">
        <v>52</v>
      </c>
      <c r="P4126" t="s">
        <v>87</v>
      </c>
      <c r="Q4126" s="1" t="s">
        <v>88</v>
      </c>
      <c r="R4126" s="1" t="s">
        <v>550</v>
      </c>
      <c r="S4126" s="1" t="s">
        <v>28099</v>
      </c>
      <c r="T4126" s="1" t="s">
        <v>28100</v>
      </c>
      <c r="U4126" s="1" t="s">
        <v>227</v>
      </c>
      <c r="V4126" s="1" t="s">
        <v>140</v>
      </c>
      <c r="W4126" s="1" t="s">
        <v>384</v>
      </c>
      <c r="X4126" t="str">
        <f t="shared" si="449"/>
        <v>Complete</v>
      </c>
      <c r="Y4126">
        <f>MAX(0,100-IF(G4126="Invalid",Config!$B$5,0)-IF(I4126="Invalid",Config!$B$6,0)-IF(X4126="Incomplete",Config!$B$7,0)-IF(AF4126="Yes",Config!$B$37,0))</f>
        <v>100</v>
      </c>
      <c r="Z4126" s="1">
        <f>IF(OR(TRIM(B4126)="",COUNTIF(Config!$B$15:$B$19,B4126)&gt;0),1,0)+IF(OR(TRIM(C4126)="",COUNTIF(Config!$B$15:$B$19,C4126)&gt;0),1,0)+IF(OR(TRIM(F4126)="",COUNTIF(Config!$B$15:$B$19,F4126)&gt;0),1,0)+IF(OR(TRIM(H4126)="",COUNTIF(Config!$B$15:$B$19,H4126)&gt;0),1,0)+IF(OR(TRIM(E4126)="",COUNTIF(Config!$B$15:$B$19,E4126)&gt;0),1,0)+IF(OR(TRIM(K4126)="",COUNTIF(Config!$B$15:$B$19,K4126)&gt;0),1,0)+IF(OR(TRIM(P4126)="",COUNTIF(Config!$B$15:$B$19,P4126)&gt;0),1,0)+IF(OR(TRIM(R4126)="",COUNTIF(Config!$B$15:$B$19,R4126)&gt;0),1,0)</f>
        <v>0</v>
      </c>
      <c r="AA4126" s="1" cm="1">
        <f t="array" ref="AA4126">SUMPRODUCT(LEN(H4126)-LEN(SUBSTITUTE(H4126,{"0";"1";"2";"3";"4";"5";"6";"7";"8";"9"},"")))</f>
        <v>11</v>
      </c>
      <c r="AC4126" t="str">
        <f t="shared" si="450"/>
        <v/>
      </c>
      <c r="AD4126">
        <f t="shared" si="451"/>
        <v>1</v>
      </c>
      <c r="AE4126">
        <f t="shared" si="452"/>
        <v>1</v>
      </c>
      <c r="AF4126" t="str">
        <f t="shared" si="453"/>
        <v>No</v>
      </c>
      <c r="AG4126">
        <f t="shared" ca="1" si="454"/>
        <v>37</v>
      </c>
      <c r="AH4126" t="str">
        <f ca="1">IF(OR(V4126="",AG4126=""),"Yes",IF(AG4126&gt;Config!$B$41,"Yes","No"))</f>
        <v>No</v>
      </c>
    </row>
    <row r="4127" spans="1:34" x14ac:dyDescent="0.25">
      <c r="A4127" s="1" t="s">
        <v>20978</v>
      </c>
      <c r="B4127" s="1" t="s">
        <v>928</v>
      </c>
      <c r="C4127" s="1" t="s">
        <v>899</v>
      </c>
      <c r="D4127" s="1" t="s">
        <v>28101</v>
      </c>
      <c r="E4127" s="1" t="s">
        <v>33874</v>
      </c>
      <c r="F4127" s="1" t="s">
        <v>24837</v>
      </c>
      <c r="G4127" t="str">
        <f t="shared" si="448"/>
        <v>Valid</v>
      </c>
      <c r="H4127" s="1" t="s">
        <v>28102</v>
      </c>
      <c r="I4127" t="str" cm="1">
        <f t="array" ref="I4127">IF(OR(TRIM(H4127)="",ISNUMBER(SEARCH("#",H4127)),AA4127&lt;Config!$B$8,SUMPRODUCT(--ISNUMBER(SEARCH({"a";"b";"c";"d";"e";"f";"g";"h";"i";"j";"k";"l";"m";"n";"o";"p";"q";"r";"s";"t";"u";"v";"w";"x";"y";"z"},H4127)))&gt;0),"Invalid","Valid")</f>
        <v>Valid</v>
      </c>
      <c r="J4127" s="1" t="s">
        <v>28103</v>
      </c>
      <c r="K4127" s="1" t="s">
        <v>369</v>
      </c>
      <c r="L4127" s="1" t="s">
        <v>179</v>
      </c>
      <c r="M4127" s="1" t="s">
        <v>517</v>
      </c>
      <c r="N4127" s="1" t="s">
        <v>51</v>
      </c>
      <c r="O4127" s="1" t="s">
        <v>149</v>
      </c>
      <c r="P4127" t="s">
        <v>328</v>
      </c>
      <c r="Q4127" s="1" t="s">
        <v>33838</v>
      </c>
      <c r="R4127" s="1" t="s">
        <v>614</v>
      </c>
      <c r="S4127" s="1" t="s">
        <v>28104</v>
      </c>
      <c r="T4127" s="1" t="s">
        <v>28105</v>
      </c>
      <c r="U4127" s="1" t="s">
        <v>3387</v>
      </c>
      <c r="V4127" s="1" t="s">
        <v>1521</v>
      </c>
      <c r="W4127" s="1" t="s">
        <v>384</v>
      </c>
      <c r="X4127" t="str">
        <f t="shared" si="449"/>
        <v>Complete</v>
      </c>
      <c r="Y4127">
        <f>MAX(0,100-IF(G4127="Invalid",Config!$B$5,0)-IF(I4127="Invalid",Config!$B$6,0)-IF(X4127="Incomplete",Config!$B$7,0)-IF(AF4127="Yes",Config!$B$37,0))</f>
        <v>75</v>
      </c>
      <c r="Z4127" s="1">
        <f>IF(OR(TRIM(B4127)="",COUNTIF(Config!$B$15:$B$19,B4127)&gt;0),1,0)+IF(OR(TRIM(C4127)="",COUNTIF(Config!$B$15:$B$19,C4127)&gt;0),1,0)+IF(OR(TRIM(F4127)="",COUNTIF(Config!$B$15:$B$19,F4127)&gt;0),1,0)+IF(OR(TRIM(H4127)="",COUNTIF(Config!$B$15:$B$19,H4127)&gt;0),1,0)+IF(OR(TRIM(E4127)="",COUNTIF(Config!$B$15:$B$19,E4127)&gt;0),1,0)+IF(OR(TRIM(K4127)="",COUNTIF(Config!$B$15:$B$19,K4127)&gt;0),1,0)+IF(OR(TRIM(P4127)="",COUNTIF(Config!$B$15:$B$19,P4127)&gt;0),1,0)+IF(OR(TRIM(R4127)="",COUNTIF(Config!$B$15:$B$19,R4127)&gt;0),1,0)</f>
        <v>0</v>
      </c>
      <c r="AA4127" s="1" cm="1">
        <f t="array" ref="AA4127">SUMPRODUCT(LEN(H4127)-LEN(SUBSTITUTE(H4127,{"0";"1";"2";"3";"4";"5";"6";"7";"8";"9"},"")))</f>
        <v>11</v>
      </c>
      <c r="AC4127" t="str">
        <f t="shared" si="450"/>
        <v>Potential Duplicate</v>
      </c>
      <c r="AD4127">
        <f t="shared" si="451"/>
        <v>2</v>
      </c>
      <c r="AE4127">
        <f t="shared" si="452"/>
        <v>1</v>
      </c>
      <c r="AF4127" t="str">
        <f t="shared" si="453"/>
        <v>Yes</v>
      </c>
      <c r="AG4127">
        <f t="shared" ca="1" si="454"/>
        <v>37</v>
      </c>
      <c r="AH4127" t="str">
        <f ca="1">IF(OR(V4127="",AG4127=""),"Yes",IF(AG4127&gt;Config!$B$41,"Yes","No"))</f>
        <v>No</v>
      </c>
    </row>
    <row r="4128" spans="1:34" x14ac:dyDescent="0.25">
      <c r="A4128" s="1" t="s">
        <v>28106</v>
      </c>
      <c r="B4128" s="1" t="s">
        <v>1068</v>
      </c>
      <c r="C4128" s="1" t="s">
        <v>23</v>
      </c>
      <c r="D4128" s="1" t="s">
        <v>3111</v>
      </c>
      <c r="E4128" s="1" t="s">
        <v>33927</v>
      </c>
      <c r="F4128" s="1" t="s">
        <v>28107</v>
      </c>
      <c r="G4128" t="str">
        <f t="shared" si="448"/>
        <v>Valid</v>
      </c>
      <c r="H4128" s="1" t="s">
        <v>28108</v>
      </c>
      <c r="I4128" t="str" cm="1">
        <f t="array" ref="I4128">IF(OR(TRIM(H4128)="",ISNUMBER(SEARCH("#",H4128)),AA4128&lt;Config!$B$8,SUMPRODUCT(--ISNUMBER(SEARCH({"a";"b";"c";"d";"e";"f";"g";"h";"i";"j";"k";"l";"m";"n";"o";"p";"q";"r";"s";"t";"u";"v";"w";"x";"y";"z"},H4128)))&gt;0),"Invalid","Valid")</f>
        <v>Valid</v>
      </c>
      <c r="J4128" s="1" t="s">
        <v>28109</v>
      </c>
      <c r="K4128" s="1" t="s">
        <v>264</v>
      </c>
      <c r="L4128" s="1" t="s">
        <v>134</v>
      </c>
      <c r="M4128" s="1" t="s">
        <v>30</v>
      </c>
      <c r="N4128" s="1" t="s">
        <v>437</v>
      </c>
      <c r="O4128" s="1" t="s">
        <v>266</v>
      </c>
      <c r="P4128" t="s">
        <v>53</v>
      </c>
      <c r="Q4128" s="1" t="s">
        <v>55</v>
      </c>
      <c r="R4128" s="1" t="s">
        <v>55</v>
      </c>
      <c r="S4128" s="1" t="s">
        <v>26689</v>
      </c>
      <c r="T4128" s="1" t="s">
        <v>28110</v>
      </c>
      <c r="U4128" s="1" t="s">
        <v>1212</v>
      </c>
      <c r="V4128" s="1" t="s">
        <v>17706</v>
      </c>
      <c r="W4128" s="1" t="s">
        <v>60</v>
      </c>
      <c r="X4128" t="str">
        <f t="shared" si="449"/>
        <v>Complete</v>
      </c>
      <c r="Y4128">
        <f>MAX(0,100-IF(G4128="Invalid",Config!$B$5,0)-IF(I4128="Invalid",Config!$B$6,0)-IF(X4128="Incomplete",Config!$B$7,0)-IF(AF4128="Yes",Config!$B$37,0))</f>
        <v>100</v>
      </c>
      <c r="Z4128" s="1">
        <f>IF(OR(TRIM(B4128)="",COUNTIF(Config!$B$15:$B$19,B4128)&gt;0),1,0)+IF(OR(TRIM(C4128)="",COUNTIF(Config!$B$15:$B$19,C4128)&gt;0),1,0)+IF(OR(TRIM(F4128)="",COUNTIF(Config!$B$15:$B$19,F4128)&gt;0),1,0)+IF(OR(TRIM(H4128)="",COUNTIF(Config!$B$15:$B$19,H4128)&gt;0),1,0)+IF(OR(TRIM(E4128)="",COUNTIF(Config!$B$15:$B$19,E4128)&gt;0),1,0)+IF(OR(TRIM(K4128)="",COUNTIF(Config!$B$15:$B$19,K4128)&gt;0),1,0)+IF(OR(TRIM(P4128)="",COUNTIF(Config!$B$15:$B$19,P4128)&gt;0),1,0)+IF(OR(TRIM(R4128)="",COUNTIF(Config!$B$15:$B$19,R4128)&gt;0),1,0)</f>
        <v>0</v>
      </c>
      <c r="AA4128" s="1" cm="1">
        <f t="array" ref="AA4128">SUMPRODUCT(LEN(H4128)-LEN(SUBSTITUTE(H4128,{"0";"1";"2";"3";"4";"5";"6";"7";"8";"9"},"")))</f>
        <v>12</v>
      </c>
      <c r="AC4128" t="str">
        <f t="shared" si="450"/>
        <v/>
      </c>
      <c r="AD4128">
        <f t="shared" si="451"/>
        <v>1</v>
      </c>
      <c r="AE4128">
        <f t="shared" si="452"/>
        <v>1</v>
      </c>
      <c r="AF4128" t="str">
        <f t="shared" si="453"/>
        <v>No</v>
      </c>
      <c r="AG4128">
        <f t="shared" ca="1" si="454"/>
        <v>0</v>
      </c>
      <c r="AH4128" t="str">
        <f ca="1">IF(OR(V4128="",AG4128=""),"Yes",IF(AG4128&gt;Config!$B$41,"Yes","No"))</f>
        <v>No</v>
      </c>
    </row>
    <row r="4129" spans="1:34" x14ac:dyDescent="0.25">
      <c r="A4129" s="1" t="s">
        <v>28111</v>
      </c>
      <c r="B4129" s="1" t="s">
        <v>577</v>
      </c>
      <c r="C4129" s="1" t="s">
        <v>1339</v>
      </c>
      <c r="D4129" s="1" t="s">
        <v>7170</v>
      </c>
      <c r="E4129" s="1" t="s">
        <v>739</v>
      </c>
      <c r="F4129" s="1" t="s">
        <v>7171</v>
      </c>
      <c r="G4129" t="str">
        <f t="shared" si="448"/>
        <v>Valid</v>
      </c>
      <c r="H4129" s="1" t="s">
        <v>28112</v>
      </c>
      <c r="I4129" t="str" cm="1">
        <f t="array" ref="I4129">IF(OR(TRIM(H4129)="",ISNUMBER(SEARCH("#",H4129)),AA4129&lt;Config!$B$8,SUMPRODUCT(--ISNUMBER(SEARCH({"a";"b";"c";"d";"e";"f";"g";"h";"i";"j";"k";"l";"m";"n";"o";"p";"q";"r";"s";"t";"u";"v";"w";"x";"y";"z"},H4129)))&gt;0),"Invalid","Valid")</f>
        <v>Valid</v>
      </c>
      <c r="J4129" s="1" t="s">
        <v>7173</v>
      </c>
      <c r="K4129" s="1" t="s">
        <v>369</v>
      </c>
      <c r="L4129" s="1" t="s">
        <v>49</v>
      </c>
      <c r="M4129" s="1" t="s">
        <v>165</v>
      </c>
      <c r="N4129" s="1" t="s">
        <v>713</v>
      </c>
      <c r="O4129" s="1" t="s">
        <v>196</v>
      </c>
      <c r="P4129" t="s">
        <v>87</v>
      </c>
      <c r="Q4129" s="1" t="s">
        <v>438</v>
      </c>
      <c r="R4129" s="1" t="s">
        <v>550</v>
      </c>
      <c r="S4129" s="1" t="s">
        <v>7174</v>
      </c>
      <c r="T4129" s="1" t="s">
        <v>7175</v>
      </c>
      <c r="U4129" s="1" t="s">
        <v>7176</v>
      </c>
      <c r="V4129" s="1" t="s">
        <v>1597</v>
      </c>
      <c r="W4129" s="1" t="s">
        <v>60</v>
      </c>
      <c r="X4129" t="str">
        <f t="shared" si="449"/>
        <v>Complete</v>
      </c>
      <c r="Y4129">
        <f>MAX(0,100-IF(G4129="Invalid",Config!$B$5,0)-IF(I4129="Invalid",Config!$B$6,0)-IF(X4129="Incomplete",Config!$B$7,0)-IF(AF4129="Yes",Config!$B$37,0))</f>
        <v>75</v>
      </c>
      <c r="Z4129" s="1">
        <f>IF(OR(TRIM(B4129)="",COUNTIF(Config!$B$15:$B$19,B4129)&gt;0),1,0)+IF(OR(TRIM(C4129)="",COUNTIF(Config!$B$15:$B$19,C4129)&gt;0),1,0)+IF(OR(TRIM(F4129)="",COUNTIF(Config!$B$15:$B$19,F4129)&gt;0),1,0)+IF(OR(TRIM(H4129)="",COUNTIF(Config!$B$15:$B$19,H4129)&gt;0),1,0)+IF(OR(TRIM(E4129)="",COUNTIF(Config!$B$15:$B$19,E4129)&gt;0),1,0)+IF(OR(TRIM(K4129)="",COUNTIF(Config!$B$15:$B$19,K4129)&gt;0),1,0)+IF(OR(TRIM(P4129)="",COUNTIF(Config!$B$15:$B$19,P4129)&gt;0),1,0)+IF(OR(TRIM(R4129)="",COUNTIF(Config!$B$15:$B$19,R4129)&gt;0),1,0)</f>
        <v>0</v>
      </c>
      <c r="AA4129" s="1" cm="1">
        <f t="array" ref="AA4129">SUMPRODUCT(LEN(H4129)-LEN(SUBSTITUTE(H4129,{"0";"1";"2";"3";"4";"5";"6";"7";"8";"9"},"")))</f>
        <v>11</v>
      </c>
      <c r="AC4129" t="str">
        <f t="shared" si="450"/>
        <v>Potential Duplicate</v>
      </c>
      <c r="AD4129">
        <f t="shared" si="451"/>
        <v>2</v>
      </c>
      <c r="AE4129">
        <f t="shared" si="452"/>
        <v>1</v>
      </c>
      <c r="AF4129" t="str">
        <f t="shared" si="453"/>
        <v>Yes</v>
      </c>
      <c r="AG4129">
        <f t="shared" ca="1" si="454"/>
        <v>340</v>
      </c>
      <c r="AH4129" t="str">
        <f ca="1">IF(OR(V4129="",AG4129=""),"Yes",IF(AG4129&gt;Config!$B$41,"Yes","No"))</f>
        <v>No</v>
      </c>
    </row>
    <row r="4130" spans="1:34" x14ac:dyDescent="0.25">
      <c r="A4130" s="1" t="s">
        <v>28113</v>
      </c>
      <c r="B4130" s="1" t="s">
        <v>1147</v>
      </c>
      <c r="C4130" s="1" t="s">
        <v>679</v>
      </c>
      <c r="D4130" s="1" t="s">
        <v>28114</v>
      </c>
      <c r="E4130" s="1" t="s">
        <v>34443</v>
      </c>
      <c r="F4130" s="1" t="s">
        <v>28115</v>
      </c>
      <c r="G4130" t="str">
        <f t="shared" si="448"/>
        <v>Valid</v>
      </c>
      <c r="H4130" s="1" t="s">
        <v>884</v>
      </c>
      <c r="I4130" t="str" cm="1">
        <f t="array" ref="I4130">IF(OR(TRIM(H4130)="",ISNUMBER(SEARCH("#",H4130)),AA4130&lt;Config!$B$8,SUMPRODUCT(--ISNUMBER(SEARCH({"a";"b";"c";"d";"e";"f";"g";"h";"i";"j";"k";"l";"m";"n";"o";"p";"q";"r";"s";"t";"u";"v";"w";"x";"y";"z"},H4130)))&gt;0),"Invalid","Valid")</f>
        <v>Invalid</v>
      </c>
      <c r="J4130" s="1" t="s">
        <v>28116</v>
      </c>
      <c r="K4130" s="1" t="s">
        <v>48</v>
      </c>
      <c r="L4130" s="1" t="s">
        <v>102</v>
      </c>
      <c r="M4130" s="1" t="s">
        <v>50</v>
      </c>
      <c r="N4130" s="1" t="s">
        <v>68</v>
      </c>
      <c r="O4130" s="1" t="s">
        <v>196</v>
      </c>
      <c r="P4130" t="s">
        <v>53</v>
      </c>
      <c r="Q4130" s="1" t="s">
        <v>181</v>
      </c>
      <c r="R4130" s="1" t="s">
        <v>415</v>
      </c>
      <c r="S4130" s="1" t="s">
        <v>16119</v>
      </c>
      <c r="T4130" s="1" t="s">
        <v>28117</v>
      </c>
      <c r="U4130" s="1" t="s">
        <v>2895</v>
      </c>
      <c r="V4130" s="1" t="s">
        <v>5784</v>
      </c>
      <c r="W4130" s="1" t="s">
        <v>60</v>
      </c>
      <c r="X4130" t="str">
        <f t="shared" si="449"/>
        <v>Complete</v>
      </c>
      <c r="Y4130">
        <f>MAX(0,100-IF(G4130="Invalid",Config!$B$5,0)-IF(I4130="Invalid",Config!$B$6,0)-IF(X4130="Incomplete",Config!$B$7,0)-IF(AF4130="Yes",Config!$B$37,0))</f>
        <v>80</v>
      </c>
      <c r="Z4130" s="1">
        <f>IF(OR(TRIM(B4130)="",COUNTIF(Config!$B$15:$B$19,B4130)&gt;0),1,0)+IF(OR(TRIM(C4130)="",COUNTIF(Config!$B$15:$B$19,C4130)&gt;0),1,0)+IF(OR(TRIM(F4130)="",COUNTIF(Config!$B$15:$B$19,F4130)&gt;0),1,0)+IF(OR(TRIM(H4130)="",COUNTIF(Config!$B$15:$B$19,H4130)&gt;0),1,0)+IF(OR(TRIM(E4130)="",COUNTIF(Config!$B$15:$B$19,E4130)&gt;0),1,0)+IF(OR(TRIM(K4130)="",COUNTIF(Config!$B$15:$B$19,K4130)&gt;0),1,0)+IF(OR(TRIM(P4130)="",COUNTIF(Config!$B$15:$B$19,P4130)&gt;0),1,0)+IF(OR(TRIM(R4130)="",COUNTIF(Config!$B$15:$B$19,R4130)&gt;0),1,0)</f>
        <v>0</v>
      </c>
      <c r="AA4130" s="1" cm="1">
        <f t="array" ref="AA4130">SUMPRODUCT(LEN(H4130)-LEN(SUBSTITUTE(H4130,{"0";"1";"2";"3";"4";"5";"6";"7";"8";"9"},"")))</f>
        <v>3</v>
      </c>
      <c r="AC4130" t="str">
        <f t="shared" si="450"/>
        <v>Invalid Phone</v>
      </c>
      <c r="AD4130">
        <f t="shared" si="451"/>
        <v>1</v>
      </c>
      <c r="AE4130">
        <f t="shared" si="452"/>
        <v>0</v>
      </c>
      <c r="AF4130" t="str">
        <f t="shared" si="453"/>
        <v>No</v>
      </c>
      <c r="AG4130">
        <f t="shared" ca="1" si="454"/>
        <v>157</v>
      </c>
      <c r="AH4130" t="str">
        <f ca="1">IF(OR(V4130="",AG4130=""),"Yes",IF(AG4130&gt;Config!$B$41,"Yes","No"))</f>
        <v>No</v>
      </c>
    </row>
    <row r="4131" spans="1:34" x14ac:dyDescent="0.25">
      <c r="A4131" s="1" t="s">
        <v>28118</v>
      </c>
      <c r="B4131" s="1" t="s">
        <v>1495</v>
      </c>
      <c r="C4131" s="1" t="s">
        <v>173</v>
      </c>
      <c r="D4131" s="1" t="s">
        <v>28119</v>
      </c>
      <c r="E4131" s="1" t="s">
        <v>310</v>
      </c>
      <c r="F4131" s="1" t="s">
        <v>28120</v>
      </c>
      <c r="G4131" t="str">
        <f t="shared" si="448"/>
        <v>Valid</v>
      </c>
      <c r="H4131" s="1" t="s">
        <v>28121</v>
      </c>
      <c r="I4131" t="str" cm="1">
        <f t="array" ref="I4131">IF(OR(TRIM(H4131)="",ISNUMBER(SEARCH("#",H4131)),AA4131&lt;Config!$B$8,SUMPRODUCT(--ISNUMBER(SEARCH({"a";"b";"c";"d";"e";"f";"g";"h";"i";"j";"k";"l";"m";"n";"o";"p";"q";"r";"s";"t";"u";"v";"w";"x";"y";"z"},H4131)))&gt;0),"Invalid","Valid")</f>
        <v>Valid</v>
      </c>
      <c r="J4131" s="1" t="s">
        <v>28122</v>
      </c>
      <c r="K4131" s="1" t="s">
        <v>163</v>
      </c>
      <c r="L4131" s="1" t="s">
        <v>84</v>
      </c>
      <c r="M4131" s="1" t="s">
        <v>235</v>
      </c>
      <c r="N4131" s="1" t="s">
        <v>148</v>
      </c>
      <c r="O4131" s="1" t="s">
        <v>149</v>
      </c>
      <c r="P4131" t="s">
        <v>236</v>
      </c>
      <c r="Q4131" s="1" t="s">
        <v>253</v>
      </c>
      <c r="R4131" s="1" t="s">
        <v>237</v>
      </c>
      <c r="S4131" s="1" t="s">
        <v>15617</v>
      </c>
      <c r="T4131" s="1" t="s">
        <v>28123</v>
      </c>
      <c r="U4131" s="1" t="s">
        <v>17738</v>
      </c>
      <c r="V4131" s="1" t="s">
        <v>1751</v>
      </c>
      <c r="W4131" s="1" t="s">
        <v>202</v>
      </c>
      <c r="X4131" t="str">
        <f t="shared" si="449"/>
        <v>Complete</v>
      </c>
      <c r="Y4131">
        <f>MAX(0,100-IF(G4131="Invalid",Config!$B$5,0)-IF(I4131="Invalid",Config!$B$6,0)-IF(X4131="Incomplete",Config!$B$7,0)-IF(AF4131="Yes",Config!$B$37,0))</f>
        <v>100</v>
      </c>
      <c r="Z4131" s="1">
        <f>IF(OR(TRIM(B4131)="",COUNTIF(Config!$B$15:$B$19,B4131)&gt;0),1,0)+IF(OR(TRIM(C4131)="",COUNTIF(Config!$B$15:$B$19,C4131)&gt;0),1,0)+IF(OR(TRIM(F4131)="",COUNTIF(Config!$B$15:$B$19,F4131)&gt;0),1,0)+IF(OR(TRIM(H4131)="",COUNTIF(Config!$B$15:$B$19,H4131)&gt;0),1,0)+IF(OR(TRIM(E4131)="",COUNTIF(Config!$B$15:$B$19,E4131)&gt;0),1,0)+IF(OR(TRIM(K4131)="",COUNTIF(Config!$B$15:$B$19,K4131)&gt;0),1,0)+IF(OR(TRIM(P4131)="",COUNTIF(Config!$B$15:$B$19,P4131)&gt;0),1,0)+IF(OR(TRIM(R4131)="",COUNTIF(Config!$B$15:$B$19,R4131)&gt;0),1,0)</f>
        <v>0</v>
      </c>
      <c r="AA4131" s="1" cm="1">
        <f t="array" ref="AA4131">SUMPRODUCT(LEN(H4131)-LEN(SUBSTITUTE(H4131,{"0";"1";"2";"3";"4";"5";"6";"7";"8";"9"},"")))</f>
        <v>12</v>
      </c>
      <c r="AC4131" t="str">
        <f t="shared" si="450"/>
        <v/>
      </c>
      <c r="AD4131">
        <f t="shared" si="451"/>
        <v>1</v>
      </c>
      <c r="AE4131">
        <f t="shared" si="452"/>
        <v>1</v>
      </c>
      <c r="AF4131" t="str">
        <f t="shared" si="453"/>
        <v>No</v>
      </c>
      <c r="AG4131">
        <f t="shared" ca="1" si="454"/>
        <v>667</v>
      </c>
      <c r="AH4131" t="str">
        <f ca="1">IF(OR(V4131="",AG4131=""),"Yes",IF(AG4131&gt;Config!$B$41,"Yes","No"))</f>
        <v>Yes</v>
      </c>
    </row>
    <row r="4132" spans="1:34" x14ac:dyDescent="0.25">
      <c r="A4132" s="1" t="s">
        <v>28124</v>
      </c>
      <c r="B4132" s="1" t="s">
        <v>62</v>
      </c>
      <c r="C4132" s="1" t="s">
        <v>1339</v>
      </c>
      <c r="D4132" s="1" t="s">
        <v>28125</v>
      </c>
      <c r="E4132" s="1" t="s">
        <v>33901</v>
      </c>
      <c r="F4132" s="1" t="s">
        <v>28126</v>
      </c>
      <c r="G4132" t="str">
        <f t="shared" si="448"/>
        <v>Valid</v>
      </c>
      <c r="H4132" s="1" t="s">
        <v>28127</v>
      </c>
      <c r="I4132" t="str" cm="1">
        <f t="array" ref="I4132">IF(OR(TRIM(H4132)="",ISNUMBER(SEARCH("#",H4132)),AA4132&lt;Config!$B$8,SUMPRODUCT(--ISNUMBER(SEARCH({"a";"b";"c";"d";"e";"f";"g";"h";"i";"j";"k";"l";"m";"n";"o";"p";"q";"r";"s";"t";"u";"v";"w";"x";"y";"z"},H4132)))&gt;0),"Invalid","Valid")</f>
        <v>Valid</v>
      </c>
      <c r="J4132" s="1" t="s">
        <v>28128</v>
      </c>
      <c r="K4132" s="1" t="s">
        <v>504</v>
      </c>
      <c r="L4132" s="1" t="s">
        <v>265</v>
      </c>
      <c r="M4132" s="1" t="s">
        <v>235</v>
      </c>
      <c r="N4132" s="1" t="s">
        <v>86</v>
      </c>
      <c r="O4132" s="1" t="s">
        <v>32</v>
      </c>
      <c r="P4132" t="s">
        <v>87</v>
      </c>
      <c r="Q4132" s="1" t="s">
        <v>166</v>
      </c>
      <c r="R4132" s="1" t="s">
        <v>136</v>
      </c>
      <c r="S4132" s="1" t="s">
        <v>28129</v>
      </c>
      <c r="T4132" s="1" t="s">
        <v>28130</v>
      </c>
      <c r="U4132" s="1" t="s">
        <v>4153</v>
      </c>
      <c r="V4132" s="1" t="s">
        <v>1521</v>
      </c>
      <c r="W4132" s="1" t="s">
        <v>293</v>
      </c>
      <c r="X4132" t="str">
        <f t="shared" si="449"/>
        <v>Complete</v>
      </c>
      <c r="Y4132">
        <f>MAX(0,100-IF(G4132="Invalid",Config!$B$5,0)-IF(I4132="Invalid",Config!$B$6,0)-IF(X4132="Incomplete",Config!$B$7,0)-IF(AF4132="Yes",Config!$B$37,0))</f>
        <v>100</v>
      </c>
      <c r="Z4132" s="1">
        <f>IF(OR(TRIM(B4132)="",COUNTIF(Config!$B$15:$B$19,B4132)&gt;0),1,0)+IF(OR(TRIM(C4132)="",COUNTIF(Config!$B$15:$B$19,C4132)&gt;0),1,0)+IF(OR(TRIM(F4132)="",COUNTIF(Config!$B$15:$B$19,F4132)&gt;0),1,0)+IF(OR(TRIM(H4132)="",COUNTIF(Config!$B$15:$B$19,H4132)&gt;0),1,0)+IF(OR(TRIM(E4132)="",COUNTIF(Config!$B$15:$B$19,E4132)&gt;0),1,0)+IF(OR(TRIM(K4132)="",COUNTIF(Config!$B$15:$B$19,K4132)&gt;0),1,0)+IF(OR(TRIM(P4132)="",COUNTIF(Config!$B$15:$B$19,P4132)&gt;0),1,0)+IF(OR(TRIM(R4132)="",COUNTIF(Config!$B$15:$B$19,R4132)&gt;0),1,0)</f>
        <v>0</v>
      </c>
      <c r="AA4132" s="1" cm="1">
        <f t="array" ref="AA4132">SUMPRODUCT(LEN(H4132)-LEN(SUBSTITUTE(H4132,{"0";"1";"2";"3";"4";"5";"6";"7";"8";"9"},"")))</f>
        <v>11</v>
      </c>
      <c r="AC4132" t="str">
        <f t="shared" si="450"/>
        <v/>
      </c>
      <c r="AD4132">
        <f t="shared" si="451"/>
        <v>1</v>
      </c>
      <c r="AE4132">
        <f t="shared" si="452"/>
        <v>1</v>
      </c>
      <c r="AF4132" t="str">
        <f t="shared" si="453"/>
        <v>No</v>
      </c>
      <c r="AG4132">
        <f t="shared" ca="1" si="454"/>
        <v>37</v>
      </c>
      <c r="AH4132" t="str">
        <f ca="1">IF(OR(V4132="",AG4132=""),"Yes",IF(AG4132&gt;Config!$B$41,"Yes","No"))</f>
        <v>No</v>
      </c>
    </row>
    <row r="4133" spans="1:34" x14ac:dyDescent="0.25">
      <c r="A4133" s="1" t="s">
        <v>28131</v>
      </c>
      <c r="B4133" s="1" t="s">
        <v>353</v>
      </c>
      <c r="C4133" s="1" t="s">
        <v>535</v>
      </c>
      <c r="D4133" s="1" t="s">
        <v>28132</v>
      </c>
      <c r="E4133" s="1" t="s">
        <v>578</v>
      </c>
      <c r="F4133" s="1" t="s">
        <v>28133</v>
      </c>
      <c r="G4133" t="str">
        <f t="shared" si="448"/>
        <v>Valid</v>
      </c>
      <c r="H4133" s="1" t="s">
        <v>28134</v>
      </c>
      <c r="I4133" t="str" cm="1">
        <f t="array" ref="I4133">IF(OR(TRIM(H4133)="",ISNUMBER(SEARCH("#",H4133)),AA4133&lt;Config!$B$8,SUMPRODUCT(--ISNUMBER(SEARCH({"a";"b";"c";"d";"e";"f";"g";"h";"i";"j";"k";"l";"m";"n";"o";"p";"q";"r";"s";"t";"u";"v";"w";"x";"y";"z"},H4133)))&gt;0),"Invalid","Valid")</f>
        <v>Valid</v>
      </c>
      <c r="J4133" s="1" t="s">
        <v>28135</v>
      </c>
      <c r="K4133" s="1" t="s">
        <v>133</v>
      </c>
      <c r="L4133" s="1" t="s">
        <v>102</v>
      </c>
      <c r="M4133" s="1" t="s">
        <v>343</v>
      </c>
      <c r="N4133" s="1" t="s">
        <v>68</v>
      </c>
      <c r="O4133" s="1" t="s">
        <v>69</v>
      </c>
      <c r="P4133" t="s">
        <v>53</v>
      </c>
      <c r="Q4133" s="1" t="s">
        <v>181</v>
      </c>
      <c r="R4133" s="1" t="s">
        <v>288</v>
      </c>
      <c r="S4133" s="1" t="s">
        <v>6708</v>
      </c>
      <c r="T4133" s="1" t="s">
        <v>24670</v>
      </c>
      <c r="U4133" s="1" t="s">
        <v>2372</v>
      </c>
      <c r="V4133" s="1" t="s">
        <v>1521</v>
      </c>
      <c r="W4133" s="1" t="s">
        <v>141</v>
      </c>
      <c r="X4133" t="str">
        <f t="shared" si="449"/>
        <v>Complete</v>
      </c>
      <c r="Y4133">
        <f>MAX(0,100-IF(G4133="Invalid",Config!$B$5,0)-IF(I4133="Invalid",Config!$B$6,0)-IF(X4133="Incomplete",Config!$B$7,0)-IF(AF4133="Yes",Config!$B$37,0))</f>
        <v>100</v>
      </c>
      <c r="Z4133" s="1">
        <f>IF(OR(TRIM(B4133)="",COUNTIF(Config!$B$15:$B$19,B4133)&gt;0),1,0)+IF(OR(TRIM(C4133)="",COUNTIF(Config!$B$15:$B$19,C4133)&gt;0),1,0)+IF(OR(TRIM(F4133)="",COUNTIF(Config!$B$15:$B$19,F4133)&gt;0),1,0)+IF(OR(TRIM(H4133)="",COUNTIF(Config!$B$15:$B$19,H4133)&gt;0),1,0)+IF(OR(TRIM(E4133)="",COUNTIF(Config!$B$15:$B$19,E4133)&gt;0),1,0)+IF(OR(TRIM(K4133)="",COUNTIF(Config!$B$15:$B$19,K4133)&gt;0),1,0)+IF(OR(TRIM(P4133)="",COUNTIF(Config!$B$15:$B$19,P4133)&gt;0),1,0)+IF(OR(TRIM(R4133)="",COUNTIF(Config!$B$15:$B$19,R4133)&gt;0),1,0)</f>
        <v>0</v>
      </c>
      <c r="AA4133" s="1" cm="1">
        <f t="array" ref="AA4133">SUMPRODUCT(LEN(H4133)-LEN(SUBSTITUTE(H4133,{"0";"1";"2";"3";"4";"5";"6";"7";"8";"9"},"")))</f>
        <v>12</v>
      </c>
      <c r="AC4133" t="str">
        <f t="shared" si="450"/>
        <v/>
      </c>
      <c r="AD4133">
        <f t="shared" si="451"/>
        <v>1</v>
      </c>
      <c r="AE4133">
        <f t="shared" si="452"/>
        <v>1</v>
      </c>
      <c r="AF4133" t="str">
        <f t="shared" si="453"/>
        <v>No</v>
      </c>
      <c r="AG4133">
        <f t="shared" ca="1" si="454"/>
        <v>37</v>
      </c>
      <c r="AH4133" t="str">
        <f ca="1">IF(OR(V4133="",AG4133=""),"Yes",IF(AG4133&gt;Config!$B$41,"Yes","No"))</f>
        <v>No</v>
      </c>
    </row>
    <row r="4134" spans="1:34" x14ac:dyDescent="0.25">
      <c r="A4134" s="1" t="s">
        <v>28136</v>
      </c>
      <c r="B4134" s="1" t="s">
        <v>444</v>
      </c>
      <c r="C4134" s="1" t="s">
        <v>353</v>
      </c>
      <c r="D4134" s="1" t="s">
        <v>28137</v>
      </c>
      <c r="E4134" s="1" t="s">
        <v>35299</v>
      </c>
      <c r="F4134" s="1" t="s">
        <v>28138</v>
      </c>
      <c r="G4134" t="str">
        <f t="shared" si="448"/>
        <v>Valid</v>
      </c>
      <c r="H4134" s="1" t="s">
        <v>28139</v>
      </c>
      <c r="I4134" t="str" cm="1">
        <f t="array" ref="I4134">IF(OR(TRIM(H4134)="",ISNUMBER(SEARCH("#",H4134)),AA4134&lt;Config!$B$8,SUMPRODUCT(--ISNUMBER(SEARCH({"a";"b";"c";"d";"e";"f";"g";"h";"i";"j";"k";"l";"m";"n";"o";"p";"q";"r";"s";"t";"u";"v";"w";"x";"y";"z"},H4134)))&gt;0),"Invalid","Valid")</f>
        <v>Valid</v>
      </c>
      <c r="J4134" s="1" t="s">
        <v>28140</v>
      </c>
      <c r="K4134" s="1" t="s">
        <v>48</v>
      </c>
      <c r="L4134" s="1" t="s">
        <v>29</v>
      </c>
      <c r="M4134" s="1" t="s">
        <v>165</v>
      </c>
      <c r="N4134" s="1" t="s">
        <v>31</v>
      </c>
      <c r="O4134" s="1" t="s">
        <v>180</v>
      </c>
      <c r="P4134" t="s">
        <v>53</v>
      </c>
      <c r="Q4134" s="1" t="s">
        <v>54</v>
      </c>
      <c r="R4134" s="1" t="s">
        <v>70</v>
      </c>
      <c r="S4134" s="1" t="s">
        <v>28141</v>
      </c>
      <c r="T4134" s="1" t="s">
        <v>28142</v>
      </c>
      <c r="U4134" s="1" t="s">
        <v>28143</v>
      </c>
      <c r="V4134" s="1" t="s">
        <v>140</v>
      </c>
      <c r="W4134" s="1" t="s">
        <v>384</v>
      </c>
      <c r="X4134" t="str">
        <f t="shared" si="449"/>
        <v>Complete</v>
      </c>
      <c r="Y4134">
        <f>MAX(0,100-IF(G4134="Invalid",Config!$B$5,0)-IF(I4134="Invalid",Config!$B$6,0)-IF(X4134="Incomplete",Config!$B$7,0)-IF(AF4134="Yes",Config!$B$37,0))</f>
        <v>75</v>
      </c>
      <c r="Z4134" s="1">
        <f>IF(OR(TRIM(B4134)="",COUNTIF(Config!$B$15:$B$19,B4134)&gt;0),1,0)+IF(OR(TRIM(C4134)="",COUNTIF(Config!$B$15:$B$19,C4134)&gt;0),1,0)+IF(OR(TRIM(F4134)="",COUNTIF(Config!$B$15:$B$19,F4134)&gt;0),1,0)+IF(OR(TRIM(H4134)="",COUNTIF(Config!$B$15:$B$19,H4134)&gt;0),1,0)+IF(OR(TRIM(E4134)="",COUNTIF(Config!$B$15:$B$19,E4134)&gt;0),1,0)+IF(OR(TRIM(K4134)="",COUNTIF(Config!$B$15:$B$19,K4134)&gt;0),1,0)+IF(OR(TRIM(P4134)="",COUNTIF(Config!$B$15:$B$19,P4134)&gt;0),1,0)+IF(OR(TRIM(R4134)="",COUNTIF(Config!$B$15:$B$19,R4134)&gt;0),1,0)</f>
        <v>0</v>
      </c>
      <c r="AA4134" s="1" cm="1">
        <f t="array" ref="AA4134">SUMPRODUCT(LEN(H4134)-LEN(SUBSTITUTE(H4134,{"0";"1";"2";"3";"4";"5";"6";"7";"8";"9"},"")))</f>
        <v>12</v>
      </c>
      <c r="AC4134" t="str">
        <f t="shared" si="450"/>
        <v>Potential Duplicate</v>
      </c>
      <c r="AD4134">
        <f t="shared" si="451"/>
        <v>2</v>
      </c>
      <c r="AE4134">
        <f t="shared" si="452"/>
        <v>1</v>
      </c>
      <c r="AF4134" t="str">
        <f t="shared" si="453"/>
        <v>Yes</v>
      </c>
      <c r="AG4134">
        <f t="shared" ca="1" si="454"/>
        <v>37</v>
      </c>
      <c r="AH4134" t="str">
        <f ca="1">IF(OR(V4134="",AG4134=""),"Yes",IF(AG4134&gt;Config!$B$41,"Yes","No"))</f>
        <v>No</v>
      </c>
    </row>
    <row r="4135" spans="1:34" x14ac:dyDescent="0.25">
      <c r="A4135" s="1" t="s">
        <v>28144</v>
      </c>
      <c r="B4135" s="1" t="s">
        <v>409</v>
      </c>
      <c r="C4135" s="1" t="s">
        <v>157</v>
      </c>
      <c r="D4135" s="1" t="s">
        <v>13409</v>
      </c>
      <c r="E4135" s="1" t="s">
        <v>34204</v>
      </c>
      <c r="F4135" s="1" t="s">
        <v>28145</v>
      </c>
      <c r="G4135" t="str">
        <f t="shared" si="448"/>
        <v>Valid</v>
      </c>
      <c r="H4135" s="1" t="s">
        <v>28146</v>
      </c>
      <c r="I4135" t="str" cm="1">
        <f t="array" ref="I4135">IF(OR(TRIM(H4135)="",ISNUMBER(SEARCH("#",H4135)),AA4135&lt;Config!$B$8,SUMPRODUCT(--ISNUMBER(SEARCH({"a";"b";"c";"d";"e";"f";"g";"h";"i";"j";"k";"l";"m";"n";"o";"p";"q";"r";"s";"t";"u";"v";"w";"x";"y";"z"},H4135)))&gt;0),"Invalid","Valid")</f>
        <v>Valid</v>
      </c>
      <c r="J4135" s="1" t="s">
        <v>28147</v>
      </c>
      <c r="K4135" s="1" t="s">
        <v>66</v>
      </c>
      <c r="L4135" s="1" t="s">
        <v>84</v>
      </c>
      <c r="M4135" s="1" t="s">
        <v>118</v>
      </c>
      <c r="N4135" s="1" t="s">
        <v>51</v>
      </c>
      <c r="O4135" s="1" t="s">
        <v>149</v>
      </c>
      <c r="P4135" t="s">
        <v>344</v>
      </c>
      <c r="Q4135" s="1" t="s">
        <v>971</v>
      </c>
      <c r="R4135" s="1" t="s">
        <v>1200</v>
      </c>
      <c r="S4135" s="1" t="s">
        <v>5716</v>
      </c>
      <c r="T4135" s="1" t="s">
        <v>28148</v>
      </c>
      <c r="U4135" s="1" t="s">
        <v>28149</v>
      </c>
      <c r="V4135" s="1" t="s">
        <v>7660</v>
      </c>
      <c r="W4135" s="1" t="s">
        <v>384</v>
      </c>
      <c r="X4135" t="str">
        <f t="shared" si="449"/>
        <v>Complete</v>
      </c>
      <c r="Y4135">
        <f>MAX(0,100-IF(G4135="Invalid",Config!$B$5,0)-IF(I4135="Invalid",Config!$B$6,0)-IF(X4135="Incomplete",Config!$B$7,0)-IF(AF4135="Yes",Config!$B$37,0))</f>
        <v>100</v>
      </c>
      <c r="Z4135" s="1">
        <f>IF(OR(TRIM(B4135)="",COUNTIF(Config!$B$15:$B$19,B4135)&gt;0),1,0)+IF(OR(TRIM(C4135)="",COUNTIF(Config!$B$15:$B$19,C4135)&gt;0),1,0)+IF(OR(TRIM(F4135)="",COUNTIF(Config!$B$15:$B$19,F4135)&gt;0),1,0)+IF(OR(TRIM(H4135)="",COUNTIF(Config!$B$15:$B$19,H4135)&gt;0),1,0)+IF(OR(TRIM(E4135)="",COUNTIF(Config!$B$15:$B$19,E4135)&gt;0),1,0)+IF(OR(TRIM(K4135)="",COUNTIF(Config!$B$15:$B$19,K4135)&gt;0),1,0)+IF(OR(TRIM(P4135)="",COUNTIF(Config!$B$15:$B$19,P4135)&gt;0),1,0)+IF(OR(TRIM(R4135)="",COUNTIF(Config!$B$15:$B$19,R4135)&gt;0),1,0)</f>
        <v>0</v>
      </c>
      <c r="AA4135" s="1" cm="1">
        <f t="array" ref="AA4135">SUMPRODUCT(LEN(H4135)-LEN(SUBSTITUTE(H4135,{"0";"1";"2";"3";"4";"5";"6";"7";"8";"9"},"")))</f>
        <v>11</v>
      </c>
      <c r="AC4135" t="str">
        <f t="shared" si="450"/>
        <v/>
      </c>
      <c r="AD4135">
        <f t="shared" si="451"/>
        <v>1</v>
      </c>
      <c r="AE4135">
        <f t="shared" si="452"/>
        <v>1</v>
      </c>
      <c r="AF4135" t="str">
        <f t="shared" si="453"/>
        <v>No</v>
      </c>
      <c r="AG4135">
        <f t="shared" ca="1" si="454"/>
        <v>307</v>
      </c>
      <c r="AH4135" t="str">
        <f ca="1">IF(OR(V4135="",AG4135=""),"Yes",IF(AG4135&gt;Config!$B$41,"Yes","No"))</f>
        <v>No</v>
      </c>
    </row>
    <row r="4136" spans="1:34" x14ac:dyDescent="0.25">
      <c r="A4136" s="1" t="s">
        <v>28150</v>
      </c>
      <c r="B4136" s="1" t="s">
        <v>650</v>
      </c>
      <c r="C4136" s="1" t="s">
        <v>899</v>
      </c>
      <c r="D4136" s="1" t="s">
        <v>14506</v>
      </c>
      <c r="E4136" s="1" t="s">
        <v>35589</v>
      </c>
      <c r="F4136" s="1" t="s">
        <v>28151</v>
      </c>
      <c r="G4136" t="str">
        <f t="shared" si="448"/>
        <v>Valid</v>
      </c>
      <c r="H4136" s="1" t="s">
        <v>28152</v>
      </c>
      <c r="I4136" t="str" cm="1">
        <f t="array" ref="I4136">IF(OR(TRIM(H4136)="",ISNUMBER(SEARCH("#",H4136)),AA4136&lt;Config!$B$8,SUMPRODUCT(--ISNUMBER(SEARCH({"a";"b";"c";"d";"e";"f";"g";"h";"i";"j";"k";"l";"m";"n";"o";"p";"q";"r";"s";"t";"u";"v";"w";"x";"y";"z"},H4136)))&gt;0),"Invalid","Valid")</f>
        <v>Valid</v>
      </c>
      <c r="J4136" s="1" t="s">
        <v>28153</v>
      </c>
      <c r="K4136" s="1" t="s">
        <v>287</v>
      </c>
      <c r="L4136" s="1" t="s">
        <v>450</v>
      </c>
      <c r="M4136" s="1" t="s">
        <v>135</v>
      </c>
      <c r="N4136" s="1" t="s">
        <v>252</v>
      </c>
      <c r="O4136" s="1" t="s">
        <v>69</v>
      </c>
      <c r="P4136" t="s">
        <v>53</v>
      </c>
      <c r="Q4136" s="1" t="s">
        <v>181</v>
      </c>
      <c r="R4136" s="1" t="s">
        <v>288</v>
      </c>
      <c r="S4136" s="1" t="s">
        <v>17225</v>
      </c>
      <c r="T4136" s="1" t="s">
        <v>28154</v>
      </c>
      <c r="U4136" s="1" t="s">
        <v>6187</v>
      </c>
      <c r="V4136" s="1" t="s">
        <v>2217</v>
      </c>
      <c r="W4136" s="1" t="s">
        <v>94</v>
      </c>
      <c r="X4136" t="str">
        <f t="shared" si="449"/>
        <v>Complete</v>
      </c>
      <c r="Y4136">
        <f>MAX(0,100-IF(G4136="Invalid",Config!$B$5,0)-IF(I4136="Invalid",Config!$B$6,0)-IF(X4136="Incomplete",Config!$B$7,0)-IF(AF4136="Yes",Config!$B$37,0))</f>
        <v>100</v>
      </c>
      <c r="Z4136" s="1">
        <f>IF(OR(TRIM(B4136)="",COUNTIF(Config!$B$15:$B$19,B4136)&gt;0),1,0)+IF(OR(TRIM(C4136)="",COUNTIF(Config!$B$15:$B$19,C4136)&gt;0),1,0)+IF(OR(TRIM(F4136)="",COUNTIF(Config!$B$15:$B$19,F4136)&gt;0),1,0)+IF(OR(TRIM(H4136)="",COUNTIF(Config!$B$15:$B$19,H4136)&gt;0),1,0)+IF(OR(TRIM(E4136)="",COUNTIF(Config!$B$15:$B$19,E4136)&gt;0),1,0)+IF(OR(TRIM(K4136)="",COUNTIF(Config!$B$15:$B$19,K4136)&gt;0),1,0)+IF(OR(TRIM(P4136)="",COUNTIF(Config!$B$15:$B$19,P4136)&gt;0),1,0)+IF(OR(TRIM(R4136)="",COUNTIF(Config!$B$15:$B$19,R4136)&gt;0),1,0)</f>
        <v>0</v>
      </c>
      <c r="AA4136" s="1" cm="1">
        <f t="array" ref="AA4136">SUMPRODUCT(LEN(H4136)-LEN(SUBSTITUTE(H4136,{"0";"1";"2";"3";"4";"5";"6";"7";"8";"9"},"")))</f>
        <v>12</v>
      </c>
      <c r="AC4136" t="str">
        <f t="shared" si="450"/>
        <v/>
      </c>
      <c r="AD4136">
        <f t="shared" si="451"/>
        <v>1</v>
      </c>
      <c r="AE4136">
        <f t="shared" si="452"/>
        <v>1</v>
      </c>
      <c r="AF4136" t="str">
        <f t="shared" si="453"/>
        <v>No</v>
      </c>
      <c r="AG4136">
        <f t="shared" ca="1" si="454"/>
        <v>628</v>
      </c>
      <c r="AH4136" t="str">
        <f ca="1">IF(OR(V4136="",AG4136=""),"Yes",IF(AG4136&gt;Config!$B$41,"Yes","No"))</f>
        <v>Yes</v>
      </c>
    </row>
    <row r="4137" spans="1:34" x14ac:dyDescent="0.25">
      <c r="A4137" s="1" t="s">
        <v>28155</v>
      </c>
      <c r="B4137" s="1" t="s">
        <v>1157</v>
      </c>
      <c r="C4137" s="1" t="s">
        <v>308</v>
      </c>
      <c r="D4137" s="1" t="s">
        <v>13699</v>
      </c>
      <c r="E4137" s="1" t="s">
        <v>35590</v>
      </c>
      <c r="F4137" s="1" t="s">
        <v>28156</v>
      </c>
      <c r="G4137" t="str">
        <f t="shared" si="448"/>
        <v>Valid</v>
      </c>
      <c r="H4137" s="1" t="s">
        <v>28157</v>
      </c>
      <c r="I4137" t="str" cm="1">
        <f t="array" ref="I4137">IF(OR(TRIM(H4137)="",ISNUMBER(SEARCH("#",H4137)),AA4137&lt;Config!$B$8,SUMPRODUCT(--ISNUMBER(SEARCH({"a";"b";"c";"d";"e";"f";"g";"h";"i";"j";"k";"l";"m";"n";"o";"p";"q";"r";"s";"t";"u";"v";"w";"x";"y";"z"},H4137)))&gt;0),"Invalid","Valid")</f>
        <v>Valid</v>
      </c>
      <c r="J4137" s="1" t="s">
        <v>28158</v>
      </c>
      <c r="K4137" s="1" t="s">
        <v>369</v>
      </c>
      <c r="L4137" s="1" t="s">
        <v>134</v>
      </c>
      <c r="M4137" s="1" t="s">
        <v>50</v>
      </c>
      <c r="N4137" s="1" t="s">
        <v>358</v>
      </c>
      <c r="O4137" s="1" t="s">
        <v>69</v>
      </c>
      <c r="P4137" t="s">
        <v>53</v>
      </c>
      <c r="Q4137" s="1" t="s">
        <v>54</v>
      </c>
      <c r="R4137" s="1" t="s">
        <v>288</v>
      </c>
      <c r="S4137" s="1" t="s">
        <v>28159</v>
      </c>
      <c r="T4137" s="1" t="s">
        <v>28160</v>
      </c>
      <c r="U4137" s="1" t="s">
        <v>2083</v>
      </c>
      <c r="V4137" s="1" t="s">
        <v>28161</v>
      </c>
      <c r="W4137" s="1" t="s">
        <v>60</v>
      </c>
      <c r="X4137" t="str">
        <f t="shared" si="449"/>
        <v>Complete</v>
      </c>
      <c r="Y4137">
        <f>MAX(0,100-IF(G4137="Invalid",Config!$B$5,0)-IF(I4137="Invalid",Config!$B$6,0)-IF(X4137="Incomplete",Config!$B$7,0)-IF(AF4137="Yes",Config!$B$37,0))</f>
        <v>100</v>
      </c>
      <c r="Z4137" s="1">
        <f>IF(OR(TRIM(B4137)="",COUNTIF(Config!$B$15:$B$19,B4137)&gt;0),1,0)+IF(OR(TRIM(C4137)="",COUNTIF(Config!$B$15:$B$19,C4137)&gt;0),1,0)+IF(OR(TRIM(F4137)="",COUNTIF(Config!$B$15:$B$19,F4137)&gt;0),1,0)+IF(OR(TRIM(H4137)="",COUNTIF(Config!$B$15:$B$19,H4137)&gt;0),1,0)+IF(OR(TRIM(E4137)="",COUNTIF(Config!$B$15:$B$19,E4137)&gt;0),1,0)+IF(OR(TRIM(K4137)="",COUNTIF(Config!$B$15:$B$19,K4137)&gt;0),1,0)+IF(OR(TRIM(P4137)="",COUNTIF(Config!$B$15:$B$19,P4137)&gt;0),1,0)+IF(OR(TRIM(R4137)="",COUNTIF(Config!$B$15:$B$19,R4137)&gt;0),1,0)</f>
        <v>0</v>
      </c>
      <c r="AA4137" s="1" cm="1">
        <f t="array" ref="AA4137">SUMPRODUCT(LEN(H4137)-LEN(SUBSTITUTE(H4137,{"0";"1";"2";"3";"4";"5";"6";"7";"8";"9"},"")))</f>
        <v>12</v>
      </c>
      <c r="AC4137" t="str">
        <f t="shared" si="450"/>
        <v/>
      </c>
      <c r="AD4137">
        <f t="shared" si="451"/>
        <v>1</v>
      </c>
      <c r="AE4137">
        <f t="shared" si="452"/>
        <v>1</v>
      </c>
      <c r="AF4137" t="str">
        <f t="shared" si="453"/>
        <v>No</v>
      </c>
      <c r="AG4137">
        <f t="shared" ca="1" si="454"/>
        <v>232</v>
      </c>
      <c r="AH4137" t="str">
        <f ca="1">IF(OR(V4137="",AG4137=""),"Yes",IF(AG4137&gt;Config!$B$41,"Yes","No"))</f>
        <v>No</v>
      </c>
    </row>
    <row r="4138" spans="1:34" x14ac:dyDescent="0.25">
      <c r="A4138" s="1" t="s">
        <v>28162</v>
      </c>
      <c r="B4138" s="1" t="s">
        <v>1032</v>
      </c>
      <c r="C4138" s="1" t="s">
        <v>946</v>
      </c>
      <c r="D4138" s="1" t="s">
        <v>13778</v>
      </c>
      <c r="E4138" s="1" t="s">
        <v>578</v>
      </c>
      <c r="F4138" s="1" t="s">
        <v>15584</v>
      </c>
      <c r="G4138" t="str">
        <f t="shared" si="448"/>
        <v>Valid</v>
      </c>
      <c r="H4138" s="1" t="s">
        <v>28163</v>
      </c>
      <c r="I4138" t="str" cm="1">
        <f t="array" ref="I4138">IF(OR(TRIM(H4138)="",ISNUMBER(SEARCH("#",H4138)),AA4138&lt;Config!$B$8,SUMPRODUCT(--ISNUMBER(SEARCH({"a";"b";"c";"d";"e";"f";"g";"h";"i";"j";"k";"l";"m";"n";"o";"p";"q";"r";"s";"t";"u";"v";"w";"x";"y";"z"},H4138)))&gt;0),"Invalid","Valid")</f>
        <v>Valid</v>
      </c>
      <c r="J4138" s="1" t="s">
        <v>28164</v>
      </c>
      <c r="K4138" s="1" t="s">
        <v>625</v>
      </c>
      <c r="L4138" s="1" t="s">
        <v>450</v>
      </c>
      <c r="M4138" s="1" t="s">
        <v>135</v>
      </c>
      <c r="N4138" s="1" t="s">
        <v>148</v>
      </c>
      <c r="O4138" s="1" t="s">
        <v>69</v>
      </c>
      <c r="P4138" t="s">
        <v>87</v>
      </c>
      <c r="Q4138" s="1" t="s">
        <v>438</v>
      </c>
      <c r="R4138" s="1" t="s">
        <v>559</v>
      </c>
      <c r="S4138" s="1" t="s">
        <v>28165</v>
      </c>
      <c r="T4138" s="1" t="s">
        <v>28166</v>
      </c>
      <c r="U4138" s="1" t="s">
        <v>25529</v>
      </c>
      <c r="V4138" s="1" t="s">
        <v>15568</v>
      </c>
      <c r="W4138" s="1" t="s">
        <v>141</v>
      </c>
      <c r="X4138" t="str">
        <f t="shared" si="449"/>
        <v>Complete</v>
      </c>
      <c r="Y4138">
        <f>MAX(0,100-IF(G4138="Invalid",Config!$B$5,0)-IF(I4138="Invalid",Config!$B$6,0)-IF(X4138="Incomplete",Config!$B$7,0)-IF(AF4138="Yes",Config!$B$37,0))</f>
        <v>75</v>
      </c>
      <c r="Z4138" s="1">
        <f>IF(OR(TRIM(B4138)="",COUNTIF(Config!$B$15:$B$19,B4138)&gt;0),1,0)+IF(OR(TRIM(C4138)="",COUNTIF(Config!$B$15:$B$19,C4138)&gt;0),1,0)+IF(OR(TRIM(F4138)="",COUNTIF(Config!$B$15:$B$19,F4138)&gt;0),1,0)+IF(OR(TRIM(H4138)="",COUNTIF(Config!$B$15:$B$19,H4138)&gt;0),1,0)+IF(OR(TRIM(E4138)="",COUNTIF(Config!$B$15:$B$19,E4138)&gt;0),1,0)+IF(OR(TRIM(K4138)="",COUNTIF(Config!$B$15:$B$19,K4138)&gt;0),1,0)+IF(OR(TRIM(P4138)="",COUNTIF(Config!$B$15:$B$19,P4138)&gt;0),1,0)+IF(OR(TRIM(R4138)="",COUNTIF(Config!$B$15:$B$19,R4138)&gt;0),1,0)</f>
        <v>0</v>
      </c>
      <c r="AA4138" s="1" cm="1">
        <f t="array" ref="AA4138">SUMPRODUCT(LEN(H4138)-LEN(SUBSTITUTE(H4138,{"0";"1";"2";"3";"4";"5";"6";"7";"8";"9"},"")))</f>
        <v>11</v>
      </c>
      <c r="AC4138" t="str">
        <f t="shared" si="450"/>
        <v>Potential Duplicate</v>
      </c>
      <c r="AD4138">
        <f t="shared" si="451"/>
        <v>2</v>
      </c>
      <c r="AE4138">
        <f t="shared" si="452"/>
        <v>1</v>
      </c>
      <c r="AF4138" t="str">
        <f t="shared" si="453"/>
        <v>Yes</v>
      </c>
      <c r="AG4138">
        <f t="shared" ca="1" si="454"/>
        <v>334</v>
      </c>
      <c r="AH4138" t="str">
        <f ca="1">IF(OR(V4138="",AG4138=""),"Yes",IF(AG4138&gt;Config!$B$41,"Yes","No"))</f>
        <v>No</v>
      </c>
    </row>
    <row r="4139" spans="1:34" x14ac:dyDescent="0.25">
      <c r="A4139" s="1" t="s">
        <v>28167</v>
      </c>
      <c r="B4139" s="1" t="s">
        <v>218</v>
      </c>
      <c r="C4139" s="1" t="s">
        <v>410</v>
      </c>
      <c r="D4139" s="1" t="s">
        <v>1670</v>
      </c>
      <c r="E4139" s="1" t="s">
        <v>34786</v>
      </c>
      <c r="F4139" s="1" t="s">
        <v>28168</v>
      </c>
      <c r="G4139" t="str">
        <f t="shared" si="448"/>
        <v>Valid</v>
      </c>
      <c r="H4139" s="1" t="s">
        <v>28169</v>
      </c>
      <c r="I4139" t="str" cm="1">
        <f t="array" ref="I4139">IF(OR(TRIM(H4139)="",ISNUMBER(SEARCH("#",H4139)),AA4139&lt;Config!$B$8,SUMPRODUCT(--ISNUMBER(SEARCH({"a";"b";"c";"d";"e";"f";"g";"h";"i";"j";"k";"l";"m";"n";"o";"p";"q";"r";"s";"t";"u";"v";"w";"x";"y";"z"},H4139)))&gt;0),"Invalid","Valid")</f>
        <v>Valid</v>
      </c>
      <c r="J4139" s="1" t="s">
        <v>28170</v>
      </c>
      <c r="K4139" s="1" t="s">
        <v>287</v>
      </c>
      <c r="L4139" s="1" t="s">
        <v>164</v>
      </c>
      <c r="M4139" s="1" t="s">
        <v>391</v>
      </c>
      <c r="N4139" s="1" t="s">
        <v>252</v>
      </c>
      <c r="O4139" s="1" t="s">
        <v>196</v>
      </c>
      <c r="P4139" t="s">
        <v>87</v>
      </c>
      <c r="Q4139" s="1" t="s">
        <v>438</v>
      </c>
      <c r="R4139" s="1" t="s">
        <v>212</v>
      </c>
      <c r="S4139" s="1" t="s">
        <v>28171</v>
      </c>
      <c r="T4139" s="1" t="s">
        <v>28172</v>
      </c>
      <c r="U4139" s="1" t="s">
        <v>2806</v>
      </c>
      <c r="V4139" s="1" t="s">
        <v>28173</v>
      </c>
      <c r="W4139" s="1" t="s">
        <v>141</v>
      </c>
      <c r="X4139" t="str">
        <f t="shared" si="449"/>
        <v>Complete</v>
      </c>
      <c r="Y4139">
        <f>MAX(0,100-IF(G4139="Invalid",Config!$B$5,0)-IF(I4139="Invalid",Config!$B$6,0)-IF(X4139="Incomplete",Config!$B$7,0)-IF(AF4139="Yes",Config!$B$37,0))</f>
        <v>100</v>
      </c>
      <c r="Z4139" s="1">
        <f>IF(OR(TRIM(B4139)="",COUNTIF(Config!$B$15:$B$19,B4139)&gt;0),1,0)+IF(OR(TRIM(C4139)="",COUNTIF(Config!$B$15:$B$19,C4139)&gt;0),1,0)+IF(OR(TRIM(F4139)="",COUNTIF(Config!$B$15:$B$19,F4139)&gt;0),1,0)+IF(OR(TRIM(H4139)="",COUNTIF(Config!$B$15:$B$19,H4139)&gt;0),1,0)+IF(OR(TRIM(E4139)="",COUNTIF(Config!$B$15:$B$19,E4139)&gt;0),1,0)+IF(OR(TRIM(K4139)="",COUNTIF(Config!$B$15:$B$19,K4139)&gt;0),1,0)+IF(OR(TRIM(P4139)="",COUNTIF(Config!$B$15:$B$19,P4139)&gt;0),1,0)+IF(OR(TRIM(R4139)="",COUNTIF(Config!$B$15:$B$19,R4139)&gt;0),1,0)</f>
        <v>0</v>
      </c>
      <c r="AA4139" s="1" cm="1">
        <f t="array" ref="AA4139">SUMPRODUCT(LEN(H4139)-LEN(SUBSTITUTE(H4139,{"0";"1";"2";"3";"4";"5";"6";"7";"8";"9"},"")))</f>
        <v>11</v>
      </c>
      <c r="AC4139" t="str">
        <f t="shared" si="450"/>
        <v/>
      </c>
      <c r="AD4139">
        <f t="shared" si="451"/>
        <v>1</v>
      </c>
      <c r="AE4139">
        <f t="shared" si="452"/>
        <v>1</v>
      </c>
      <c r="AF4139" t="str">
        <f t="shared" si="453"/>
        <v>No</v>
      </c>
      <c r="AG4139">
        <f t="shared" ca="1" si="454"/>
        <v>445</v>
      </c>
      <c r="AH4139" t="str">
        <f ca="1">IF(OR(V4139="",AG4139=""),"Yes",IF(AG4139&gt;Config!$B$41,"Yes","No"))</f>
        <v>Yes</v>
      </c>
    </row>
    <row r="4140" spans="1:34" x14ac:dyDescent="0.25">
      <c r="A4140" s="1" t="s">
        <v>28174</v>
      </c>
      <c r="B4140" s="1" t="s">
        <v>4638</v>
      </c>
      <c r="C4140" s="1" t="s">
        <v>308</v>
      </c>
      <c r="D4140" s="1" t="s">
        <v>11003</v>
      </c>
      <c r="E4140" s="1" t="s">
        <v>159</v>
      </c>
      <c r="F4140" s="1" t="s">
        <v>28175</v>
      </c>
      <c r="G4140" t="str">
        <f t="shared" si="448"/>
        <v>Invalid</v>
      </c>
      <c r="H4140" s="1" t="s">
        <v>28176</v>
      </c>
      <c r="I4140" t="str" cm="1">
        <f t="array" ref="I4140">IF(OR(TRIM(H4140)="",ISNUMBER(SEARCH("#",H4140)),AA4140&lt;Config!$B$8,SUMPRODUCT(--ISNUMBER(SEARCH({"a";"b";"c";"d";"e";"f";"g";"h";"i";"j";"k";"l";"m";"n";"o";"p";"q";"r";"s";"t";"u";"v";"w";"x";"y";"z"},H4140)))&gt;0),"Invalid","Valid")</f>
        <v>Valid</v>
      </c>
      <c r="J4140" s="1" t="s">
        <v>28177</v>
      </c>
      <c r="K4140" s="1" t="s">
        <v>369</v>
      </c>
      <c r="L4140" s="1" t="s">
        <v>49</v>
      </c>
      <c r="M4140" s="1" t="s">
        <v>103</v>
      </c>
      <c r="N4140" s="1" t="s">
        <v>713</v>
      </c>
      <c r="O4140" s="1" t="s">
        <v>196</v>
      </c>
      <c r="P4140" t="s">
        <v>87</v>
      </c>
      <c r="Q4140" s="1" t="s">
        <v>438</v>
      </c>
      <c r="R4140" s="1" t="s">
        <v>212</v>
      </c>
      <c r="S4140" s="1" t="s">
        <v>28178</v>
      </c>
      <c r="T4140" s="1" t="s">
        <v>28179</v>
      </c>
      <c r="U4140" s="1" t="s">
        <v>8564</v>
      </c>
      <c r="V4140" s="1" t="s">
        <v>140</v>
      </c>
      <c r="W4140" s="1" t="s">
        <v>186</v>
      </c>
      <c r="X4140" t="str">
        <f t="shared" si="449"/>
        <v>Complete</v>
      </c>
      <c r="Y4140">
        <f>MAX(0,100-IF(G4140="Invalid",Config!$B$5,0)-IF(I4140="Invalid",Config!$B$6,0)-IF(X4140="Incomplete",Config!$B$7,0)-IF(AF4140="Yes",Config!$B$37,0))</f>
        <v>70</v>
      </c>
      <c r="Z4140" s="1">
        <f>IF(OR(TRIM(B4140)="",COUNTIF(Config!$B$15:$B$19,B4140)&gt;0),1,0)+IF(OR(TRIM(C4140)="",COUNTIF(Config!$B$15:$B$19,C4140)&gt;0),1,0)+IF(OR(TRIM(F4140)="",COUNTIF(Config!$B$15:$B$19,F4140)&gt;0),1,0)+IF(OR(TRIM(H4140)="",COUNTIF(Config!$B$15:$B$19,H4140)&gt;0),1,0)+IF(OR(TRIM(E4140)="",COUNTIF(Config!$B$15:$B$19,E4140)&gt;0),1,0)+IF(OR(TRIM(K4140)="",COUNTIF(Config!$B$15:$B$19,K4140)&gt;0),1,0)+IF(OR(TRIM(P4140)="",COUNTIF(Config!$B$15:$B$19,P4140)&gt;0),1,0)+IF(OR(TRIM(R4140)="",COUNTIF(Config!$B$15:$B$19,R4140)&gt;0),1,0)</f>
        <v>0</v>
      </c>
      <c r="AA4140" s="1" cm="1">
        <f t="array" ref="AA4140">SUMPRODUCT(LEN(H4140)-LEN(SUBSTITUTE(H4140,{"0";"1";"2";"3";"4";"5";"6";"7";"8";"9"},"")))</f>
        <v>11</v>
      </c>
      <c r="AC4140" t="str">
        <f t="shared" si="450"/>
        <v>Invalid Email</v>
      </c>
      <c r="AD4140">
        <f t="shared" si="451"/>
        <v>0</v>
      </c>
      <c r="AE4140">
        <f t="shared" si="452"/>
        <v>1</v>
      </c>
      <c r="AF4140" t="str">
        <f t="shared" si="453"/>
        <v>No</v>
      </c>
      <c r="AG4140">
        <f t="shared" ca="1" si="454"/>
        <v>37</v>
      </c>
      <c r="AH4140" t="str">
        <f ca="1">IF(OR(V4140="",AG4140=""),"Yes",IF(AG4140&gt;Config!$B$41,"Yes","No"))</f>
        <v>No</v>
      </c>
    </row>
    <row r="4141" spans="1:34" x14ac:dyDescent="0.25">
      <c r="A4141" s="1" t="s">
        <v>28180</v>
      </c>
      <c r="B4141" s="1" t="s">
        <v>678</v>
      </c>
      <c r="C4141" s="1" t="s">
        <v>545</v>
      </c>
      <c r="D4141" s="1" t="s">
        <v>28181</v>
      </c>
      <c r="E4141" s="1" t="s">
        <v>310</v>
      </c>
      <c r="F4141" s="1" t="s">
        <v>28182</v>
      </c>
      <c r="G4141" t="str">
        <f t="shared" si="448"/>
        <v>Valid</v>
      </c>
      <c r="H4141" s="1" t="s">
        <v>28183</v>
      </c>
      <c r="I4141" t="str" cm="1">
        <f t="array" ref="I4141">IF(OR(TRIM(H4141)="",ISNUMBER(SEARCH("#",H4141)),AA4141&lt;Config!$B$8,SUMPRODUCT(--ISNUMBER(SEARCH({"a";"b";"c";"d";"e";"f";"g";"h";"i";"j";"k";"l";"m";"n";"o";"p";"q";"r";"s";"t";"u";"v";"w";"x";"y";"z"},H4141)))&gt;0),"Invalid","Valid")</f>
        <v>Valid</v>
      </c>
      <c r="J4141" s="1" t="s">
        <v>28184</v>
      </c>
      <c r="K4141" s="1" t="s">
        <v>83</v>
      </c>
      <c r="L4141" s="1" t="s">
        <v>179</v>
      </c>
      <c r="M4141" s="1" t="s">
        <v>251</v>
      </c>
      <c r="N4141" s="1" t="s">
        <v>437</v>
      </c>
      <c r="O4141" s="1" t="s">
        <v>149</v>
      </c>
      <c r="P4141" t="s">
        <v>53</v>
      </c>
      <c r="Q4141" s="1" t="s">
        <v>181</v>
      </c>
      <c r="R4141" s="1" t="s">
        <v>288</v>
      </c>
      <c r="S4141" s="1" t="s">
        <v>28185</v>
      </c>
      <c r="T4141" s="1" t="s">
        <v>28186</v>
      </c>
      <c r="U4141" s="1" t="s">
        <v>15006</v>
      </c>
      <c r="V4141" s="1" t="s">
        <v>28187</v>
      </c>
      <c r="W4141" s="1" t="s">
        <v>125</v>
      </c>
      <c r="X4141" t="str">
        <f t="shared" si="449"/>
        <v>Complete</v>
      </c>
      <c r="Y4141">
        <f>MAX(0,100-IF(G4141="Invalid",Config!$B$5,0)-IF(I4141="Invalid",Config!$B$6,0)-IF(X4141="Incomplete",Config!$B$7,0)-IF(AF4141="Yes",Config!$B$37,0))</f>
        <v>100</v>
      </c>
      <c r="Z4141" s="1">
        <f>IF(OR(TRIM(B4141)="",COUNTIF(Config!$B$15:$B$19,B4141)&gt;0),1,0)+IF(OR(TRIM(C4141)="",COUNTIF(Config!$B$15:$B$19,C4141)&gt;0),1,0)+IF(OR(TRIM(F4141)="",COUNTIF(Config!$B$15:$B$19,F4141)&gt;0),1,0)+IF(OR(TRIM(H4141)="",COUNTIF(Config!$B$15:$B$19,H4141)&gt;0),1,0)+IF(OR(TRIM(E4141)="",COUNTIF(Config!$B$15:$B$19,E4141)&gt;0),1,0)+IF(OR(TRIM(K4141)="",COUNTIF(Config!$B$15:$B$19,K4141)&gt;0),1,0)+IF(OR(TRIM(P4141)="",COUNTIF(Config!$B$15:$B$19,P4141)&gt;0),1,0)+IF(OR(TRIM(R4141)="",COUNTIF(Config!$B$15:$B$19,R4141)&gt;0),1,0)</f>
        <v>0</v>
      </c>
      <c r="AA4141" s="1" cm="1">
        <f t="array" ref="AA4141">SUMPRODUCT(LEN(H4141)-LEN(SUBSTITUTE(H4141,{"0";"1";"2";"3";"4";"5";"6";"7";"8";"9"},"")))</f>
        <v>10</v>
      </c>
      <c r="AC4141" t="str">
        <f t="shared" si="450"/>
        <v/>
      </c>
      <c r="AD4141">
        <f t="shared" si="451"/>
        <v>1</v>
      </c>
      <c r="AE4141">
        <f t="shared" si="452"/>
        <v>1</v>
      </c>
      <c r="AF4141" t="str">
        <f t="shared" si="453"/>
        <v>No</v>
      </c>
      <c r="AG4141">
        <f t="shared" ca="1" si="454"/>
        <v>191</v>
      </c>
      <c r="AH4141" t="str">
        <f ca="1">IF(OR(V4141="",AG4141=""),"Yes",IF(AG4141&gt;Config!$B$41,"Yes","No"))</f>
        <v>No</v>
      </c>
    </row>
    <row r="4142" spans="1:34" x14ac:dyDescent="0.25">
      <c r="A4142" s="1" t="s">
        <v>28188</v>
      </c>
      <c r="B4142" s="1" t="s">
        <v>62</v>
      </c>
      <c r="C4142" s="1" t="s">
        <v>566</v>
      </c>
      <c r="D4142" s="1" t="s">
        <v>28189</v>
      </c>
      <c r="E4142" s="1" t="s">
        <v>35591</v>
      </c>
      <c r="F4142" s="1" t="s">
        <v>28190</v>
      </c>
      <c r="G4142" t="str">
        <f t="shared" si="448"/>
        <v>Valid</v>
      </c>
      <c r="H4142" s="1" t="s">
        <v>28191</v>
      </c>
      <c r="I4142" t="str" cm="1">
        <f t="array" ref="I4142">IF(OR(TRIM(H4142)="",ISNUMBER(SEARCH("#",H4142)),AA4142&lt;Config!$B$8,SUMPRODUCT(--ISNUMBER(SEARCH({"a";"b";"c";"d";"e";"f";"g";"h";"i";"j";"k";"l";"m";"n";"o";"p";"q";"r";"s";"t";"u";"v";"w";"x";"y";"z"},H4142)))&gt;0),"Invalid","Valid")</f>
        <v>Valid</v>
      </c>
      <c r="J4142" s="1" t="s">
        <v>28192</v>
      </c>
      <c r="K4142" s="1" t="s">
        <v>133</v>
      </c>
      <c r="L4142" s="1" t="s">
        <v>49</v>
      </c>
      <c r="M4142" s="1" t="s">
        <v>103</v>
      </c>
      <c r="N4142" s="1" t="s">
        <v>358</v>
      </c>
      <c r="O4142" s="1" t="s">
        <v>149</v>
      </c>
      <c r="P4142" t="s">
        <v>53</v>
      </c>
      <c r="Q4142" s="1" t="s">
        <v>150</v>
      </c>
      <c r="R4142" s="1" t="s">
        <v>415</v>
      </c>
      <c r="S4142" s="1" t="s">
        <v>28193</v>
      </c>
      <c r="T4142" s="1" t="s">
        <v>28194</v>
      </c>
      <c r="U4142" s="1" t="s">
        <v>1580</v>
      </c>
      <c r="V4142" s="1" t="s">
        <v>140</v>
      </c>
      <c r="W4142" s="1" t="s">
        <v>293</v>
      </c>
      <c r="X4142" t="str">
        <f t="shared" si="449"/>
        <v>Complete</v>
      </c>
      <c r="Y4142">
        <f>MAX(0,100-IF(G4142="Invalid",Config!$B$5,0)-IF(I4142="Invalid",Config!$B$6,0)-IF(X4142="Incomplete",Config!$B$7,0)-IF(AF4142="Yes",Config!$B$37,0))</f>
        <v>100</v>
      </c>
      <c r="Z4142" s="1">
        <f>IF(OR(TRIM(B4142)="",COUNTIF(Config!$B$15:$B$19,B4142)&gt;0),1,0)+IF(OR(TRIM(C4142)="",COUNTIF(Config!$B$15:$B$19,C4142)&gt;0),1,0)+IF(OR(TRIM(F4142)="",COUNTIF(Config!$B$15:$B$19,F4142)&gt;0),1,0)+IF(OR(TRIM(H4142)="",COUNTIF(Config!$B$15:$B$19,H4142)&gt;0),1,0)+IF(OR(TRIM(E4142)="",COUNTIF(Config!$B$15:$B$19,E4142)&gt;0),1,0)+IF(OR(TRIM(K4142)="",COUNTIF(Config!$B$15:$B$19,K4142)&gt;0),1,0)+IF(OR(TRIM(P4142)="",COUNTIF(Config!$B$15:$B$19,P4142)&gt;0),1,0)+IF(OR(TRIM(R4142)="",COUNTIF(Config!$B$15:$B$19,R4142)&gt;0),1,0)</f>
        <v>0</v>
      </c>
      <c r="AA4142" s="1" cm="1">
        <f t="array" ref="AA4142">SUMPRODUCT(LEN(H4142)-LEN(SUBSTITUTE(H4142,{"0";"1";"2";"3";"4";"5";"6";"7";"8";"9"},"")))</f>
        <v>12</v>
      </c>
      <c r="AC4142" t="str">
        <f t="shared" si="450"/>
        <v/>
      </c>
      <c r="AD4142">
        <f t="shared" si="451"/>
        <v>1</v>
      </c>
      <c r="AE4142">
        <f t="shared" si="452"/>
        <v>1</v>
      </c>
      <c r="AF4142" t="str">
        <f t="shared" si="453"/>
        <v>No</v>
      </c>
      <c r="AG4142">
        <f t="shared" ca="1" si="454"/>
        <v>37</v>
      </c>
      <c r="AH4142" t="str">
        <f ca="1">IF(OR(V4142="",AG4142=""),"Yes",IF(AG4142&gt;Config!$B$41,"Yes","No"))</f>
        <v>No</v>
      </c>
    </row>
    <row r="4143" spans="1:34" x14ac:dyDescent="0.25">
      <c r="A4143" s="1" t="s">
        <v>28195</v>
      </c>
      <c r="B4143" s="1" t="s">
        <v>1616</v>
      </c>
      <c r="C4143" s="1" t="s">
        <v>545</v>
      </c>
      <c r="D4143" s="1" t="s">
        <v>28196</v>
      </c>
      <c r="E4143" s="1" t="s">
        <v>35289</v>
      </c>
      <c r="F4143" s="1" t="s">
        <v>28197</v>
      </c>
      <c r="G4143" t="str">
        <f t="shared" si="448"/>
        <v>Valid</v>
      </c>
      <c r="H4143" s="1" t="s">
        <v>28198</v>
      </c>
      <c r="I4143" t="str" cm="1">
        <f t="array" ref="I4143">IF(OR(TRIM(H4143)="",ISNUMBER(SEARCH("#",H4143)),AA4143&lt;Config!$B$8,SUMPRODUCT(--ISNUMBER(SEARCH({"a";"b";"c";"d";"e";"f";"g";"h";"i";"j";"k";"l";"m";"n";"o";"p";"q";"r";"s";"t";"u";"v";"w";"x";"y";"z"},H4143)))&gt;0),"Invalid","Valid")</f>
        <v>Valid</v>
      </c>
      <c r="J4143" s="1" t="s">
        <v>950</v>
      </c>
      <c r="K4143" s="1" t="s">
        <v>66</v>
      </c>
      <c r="L4143" s="1" t="s">
        <v>67</v>
      </c>
      <c r="M4143" s="1" t="s">
        <v>103</v>
      </c>
      <c r="N4143" s="1" t="s">
        <v>224</v>
      </c>
      <c r="O4143" s="1" t="s">
        <v>196</v>
      </c>
      <c r="P4143" t="s">
        <v>314</v>
      </c>
      <c r="Q4143" s="1" t="s">
        <v>663</v>
      </c>
      <c r="R4143" s="1" t="s">
        <v>663</v>
      </c>
      <c r="S4143" s="1" t="s">
        <v>27429</v>
      </c>
      <c r="T4143" s="1" t="s">
        <v>28199</v>
      </c>
      <c r="U4143" s="1" t="s">
        <v>8369</v>
      </c>
      <c r="V4143" s="1" t="s">
        <v>28200</v>
      </c>
      <c r="W4143" s="1" t="s">
        <v>60</v>
      </c>
      <c r="X4143" t="str">
        <f t="shared" si="449"/>
        <v>Complete</v>
      </c>
      <c r="Y4143">
        <f>MAX(0,100-IF(G4143="Invalid",Config!$B$5,0)-IF(I4143="Invalid",Config!$B$6,0)-IF(X4143="Incomplete",Config!$B$7,0)-IF(AF4143="Yes",Config!$B$37,0))</f>
        <v>100</v>
      </c>
      <c r="Z4143" s="1">
        <f>IF(OR(TRIM(B4143)="",COUNTIF(Config!$B$15:$B$19,B4143)&gt;0),1,0)+IF(OR(TRIM(C4143)="",COUNTIF(Config!$B$15:$B$19,C4143)&gt;0),1,0)+IF(OR(TRIM(F4143)="",COUNTIF(Config!$B$15:$B$19,F4143)&gt;0),1,0)+IF(OR(TRIM(H4143)="",COUNTIF(Config!$B$15:$B$19,H4143)&gt;0),1,0)+IF(OR(TRIM(E4143)="",COUNTIF(Config!$B$15:$B$19,E4143)&gt;0),1,0)+IF(OR(TRIM(K4143)="",COUNTIF(Config!$B$15:$B$19,K4143)&gt;0),1,0)+IF(OR(TRIM(P4143)="",COUNTIF(Config!$B$15:$B$19,P4143)&gt;0),1,0)+IF(OR(TRIM(R4143)="",COUNTIF(Config!$B$15:$B$19,R4143)&gt;0),1,0)</f>
        <v>0</v>
      </c>
      <c r="AA4143" s="1" cm="1">
        <f t="array" ref="AA4143">SUMPRODUCT(LEN(H4143)-LEN(SUBSTITUTE(H4143,{"0";"1";"2";"3";"4";"5";"6";"7";"8";"9"},"")))</f>
        <v>10</v>
      </c>
      <c r="AC4143" t="str">
        <f t="shared" si="450"/>
        <v/>
      </c>
      <c r="AD4143">
        <f t="shared" si="451"/>
        <v>1</v>
      </c>
      <c r="AE4143">
        <f t="shared" si="452"/>
        <v>1</v>
      </c>
      <c r="AF4143" t="str">
        <f t="shared" si="453"/>
        <v>No</v>
      </c>
      <c r="AG4143">
        <f t="shared" ca="1" si="454"/>
        <v>74</v>
      </c>
      <c r="AH4143" t="str">
        <f ca="1">IF(OR(V4143="",AG4143=""),"Yes",IF(AG4143&gt;Config!$B$41,"Yes","No"))</f>
        <v>No</v>
      </c>
    </row>
    <row r="4144" spans="1:34" x14ac:dyDescent="0.25">
      <c r="A4144" s="1" t="s">
        <v>28201</v>
      </c>
      <c r="B4144" s="1" t="s">
        <v>386</v>
      </c>
      <c r="C4144" s="1" t="s">
        <v>566</v>
      </c>
      <c r="D4144" s="1" t="s">
        <v>10726</v>
      </c>
      <c r="E4144" s="1" t="s">
        <v>578</v>
      </c>
      <c r="F4144" s="1" t="s">
        <v>28202</v>
      </c>
      <c r="G4144" t="str">
        <f t="shared" si="448"/>
        <v>Valid</v>
      </c>
      <c r="H4144" s="1" t="s">
        <v>28203</v>
      </c>
      <c r="I4144" t="str" cm="1">
        <f t="array" ref="I4144">IF(OR(TRIM(H4144)="",ISNUMBER(SEARCH("#",H4144)),AA4144&lt;Config!$B$8,SUMPRODUCT(--ISNUMBER(SEARCH({"a";"b";"c";"d";"e";"f";"g";"h";"i";"j";"k";"l";"m";"n";"o";"p";"q";"r";"s";"t";"u";"v";"w";"x";"y";"z"},H4144)))&gt;0),"Invalid","Valid")</f>
        <v>Valid</v>
      </c>
      <c r="J4144" s="1" t="s">
        <v>28204</v>
      </c>
      <c r="K4144" s="1" t="s">
        <v>866</v>
      </c>
      <c r="L4144" s="1" t="s">
        <v>164</v>
      </c>
      <c r="M4144" s="1" t="s">
        <v>33825</v>
      </c>
      <c r="N4144" s="1" t="s">
        <v>252</v>
      </c>
      <c r="O4144" s="1" t="s">
        <v>32</v>
      </c>
      <c r="P4144" t="s">
        <v>53</v>
      </c>
      <c r="Q4144" s="1" t="s">
        <v>54</v>
      </c>
      <c r="R4144" s="1" t="s">
        <v>150</v>
      </c>
      <c r="S4144" s="1" t="s">
        <v>28205</v>
      </c>
      <c r="T4144" s="1" t="s">
        <v>28206</v>
      </c>
      <c r="U4144" s="1" t="s">
        <v>4993</v>
      </c>
      <c r="V4144" s="1" t="s">
        <v>140</v>
      </c>
      <c r="W4144" s="1" t="s">
        <v>125</v>
      </c>
      <c r="X4144" t="str">
        <f t="shared" si="449"/>
        <v>Complete</v>
      </c>
      <c r="Y4144">
        <f>MAX(0,100-IF(G4144="Invalid",Config!$B$5,0)-IF(I4144="Invalid",Config!$B$6,0)-IF(X4144="Incomplete",Config!$B$7,0)-IF(AF4144="Yes",Config!$B$37,0))</f>
        <v>100</v>
      </c>
      <c r="Z4144" s="1">
        <f>IF(OR(TRIM(B4144)="",COUNTIF(Config!$B$15:$B$19,B4144)&gt;0),1,0)+IF(OR(TRIM(C4144)="",COUNTIF(Config!$B$15:$B$19,C4144)&gt;0),1,0)+IF(OR(TRIM(F4144)="",COUNTIF(Config!$B$15:$B$19,F4144)&gt;0),1,0)+IF(OR(TRIM(H4144)="",COUNTIF(Config!$B$15:$B$19,H4144)&gt;0),1,0)+IF(OR(TRIM(E4144)="",COUNTIF(Config!$B$15:$B$19,E4144)&gt;0),1,0)+IF(OR(TRIM(K4144)="",COUNTIF(Config!$B$15:$B$19,K4144)&gt;0),1,0)+IF(OR(TRIM(P4144)="",COUNTIF(Config!$B$15:$B$19,P4144)&gt;0),1,0)+IF(OR(TRIM(R4144)="",COUNTIF(Config!$B$15:$B$19,R4144)&gt;0),1,0)</f>
        <v>0</v>
      </c>
      <c r="AA4144" s="1" cm="1">
        <f t="array" ref="AA4144">SUMPRODUCT(LEN(H4144)-LEN(SUBSTITUTE(H4144,{"0";"1";"2";"3";"4";"5";"6";"7";"8";"9"},"")))</f>
        <v>12</v>
      </c>
      <c r="AC4144" t="str">
        <f t="shared" si="450"/>
        <v/>
      </c>
      <c r="AD4144">
        <f t="shared" si="451"/>
        <v>1</v>
      </c>
      <c r="AE4144">
        <f t="shared" si="452"/>
        <v>1</v>
      </c>
      <c r="AF4144" t="str">
        <f t="shared" si="453"/>
        <v>No</v>
      </c>
      <c r="AG4144">
        <f t="shared" ca="1" si="454"/>
        <v>37</v>
      </c>
      <c r="AH4144" t="str">
        <f ca="1">IF(OR(V4144="",AG4144=""),"Yes",IF(AG4144&gt;Config!$B$41,"Yes","No"))</f>
        <v>No</v>
      </c>
    </row>
    <row r="4145" spans="1:34" x14ac:dyDescent="0.25">
      <c r="A4145" s="1" t="s">
        <v>28207</v>
      </c>
      <c r="B4145" s="1" t="s">
        <v>1833</v>
      </c>
      <c r="C4145" s="1" t="s">
        <v>679</v>
      </c>
      <c r="D4145" s="1" t="s">
        <v>27342</v>
      </c>
      <c r="E4145" s="1" t="s">
        <v>1331</v>
      </c>
      <c r="F4145" s="1" t="s">
        <v>28208</v>
      </c>
      <c r="G4145" t="str">
        <f t="shared" si="448"/>
        <v>Valid</v>
      </c>
      <c r="H4145" s="1" t="s">
        <v>28209</v>
      </c>
      <c r="I4145" t="str" cm="1">
        <f t="array" ref="I4145">IF(OR(TRIM(H4145)="",ISNUMBER(SEARCH("#",H4145)),AA4145&lt;Config!$B$8,SUMPRODUCT(--ISNUMBER(SEARCH({"a";"b";"c";"d";"e";"f";"g";"h";"i";"j";"k";"l";"m";"n";"o";"p";"q";"r";"s";"t";"u";"v";"w";"x";"y";"z"},H4145)))&gt;0),"Invalid","Valid")</f>
        <v>Valid</v>
      </c>
      <c r="J4145" s="1" t="s">
        <v>28210</v>
      </c>
      <c r="K4145" s="1" t="s">
        <v>264</v>
      </c>
      <c r="L4145" s="1" t="s">
        <v>102</v>
      </c>
      <c r="M4145" s="1" t="s">
        <v>235</v>
      </c>
      <c r="N4145" s="1" t="s">
        <v>51</v>
      </c>
      <c r="O4145" s="1" t="s">
        <v>149</v>
      </c>
      <c r="P4145" t="s">
        <v>53</v>
      </c>
      <c r="Q4145" s="1" t="s">
        <v>54</v>
      </c>
      <c r="R4145" s="1" t="s">
        <v>70</v>
      </c>
      <c r="S4145" s="1" t="s">
        <v>28211</v>
      </c>
      <c r="T4145" s="1" t="s">
        <v>28212</v>
      </c>
      <c r="U4145" s="1" t="s">
        <v>2854</v>
      </c>
      <c r="V4145" s="1" t="s">
        <v>28213</v>
      </c>
      <c r="W4145" s="1" t="s">
        <v>40</v>
      </c>
      <c r="X4145" t="str">
        <f t="shared" si="449"/>
        <v>Complete</v>
      </c>
      <c r="Y4145">
        <f>MAX(0,100-IF(G4145="Invalid",Config!$B$5,0)-IF(I4145="Invalid",Config!$B$6,0)-IF(X4145="Incomplete",Config!$B$7,0)-IF(AF4145="Yes",Config!$B$37,0))</f>
        <v>100</v>
      </c>
      <c r="Z4145" s="1">
        <f>IF(OR(TRIM(B4145)="",COUNTIF(Config!$B$15:$B$19,B4145)&gt;0),1,0)+IF(OR(TRIM(C4145)="",COUNTIF(Config!$B$15:$B$19,C4145)&gt;0),1,0)+IF(OR(TRIM(F4145)="",COUNTIF(Config!$B$15:$B$19,F4145)&gt;0),1,0)+IF(OR(TRIM(H4145)="",COUNTIF(Config!$B$15:$B$19,H4145)&gt;0),1,0)+IF(OR(TRIM(E4145)="",COUNTIF(Config!$B$15:$B$19,E4145)&gt;0),1,0)+IF(OR(TRIM(K4145)="",COUNTIF(Config!$B$15:$B$19,K4145)&gt;0),1,0)+IF(OR(TRIM(P4145)="",COUNTIF(Config!$B$15:$B$19,P4145)&gt;0),1,0)+IF(OR(TRIM(R4145)="",COUNTIF(Config!$B$15:$B$19,R4145)&gt;0),1,0)</f>
        <v>0</v>
      </c>
      <c r="AA4145" s="1" cm="1">
        <f t="array" ref="AA4145">SUMPRODUCT(LEN(H4145)-LEN(SUBSTITUTE(H4145,{"0";"1";"2";"3";"4";"5";"6";"7";"8";"9"},"")))</f>
        <v>12</v>
      </c>
      <c r="AC4145" t="str">
        <f t="shared" si="450"/>
        <v/>
      </c>
      <c r="AD4145">
        <f t="shared" si="451"/>
        <v>1</v>
      </c>
      <c r="AE4145">
        <f t="shared" si="452"/>
        <v>1</v>
      </c>
      <c r="AF4145" t="str">
        <f t="shared" si="453"/>
        <v>No</v>
      </c>
      <c r="AG4145">
        <f t="shared" ca="1" si="454"/>
        <v>79</v>
      </c>
      <c r="AH4145" t="str">
        <f ca="1">IF(OR(V4145="",AG4145=""),"Yes",IF(AG4145&gt;Config!$B$41,"Yes","No"))</f>
        <v>No</v>
      </c>
    </row>
    <row r="4146" spans="1:34" x14ac:dyDescent="0.25">
      <c r="A4146" s="1" t="s">
        <v>28214</v>
      </c>
      <c r="B4146" s="1" t="s">
        <v>1165</v>
      </c>
      <c r="C4146" s="1" t="s">
        <v>128</v>
      </c>
      <c r="D4146" s="1" t="s">
        <v>2333</v>
      </c>
      <c r="E4146" s="1" t="s">
        <v>35298</v>
      </c>
      <c r="F4146" s="1" t="s">
        <v>22094</v>
      </c>
      <c r="G4146" t="str">
        <f t="shared" si="448"/>
        <v>Valid</v>
      </c>
      <c r="H4146" s="1" t="s">
        <v>28215</v>
      </c>
      <c r="I4146" t="str" cm="1">
        <f t="array" ref="I4146">IF(OR(TRIM(H4146)="",ISNUMBER(SEARCH("#",H4146)),AA4146&lt;Config!$B$8,SUMPRODUCT(--ISNUMBER(SEARCH({"a";"b";"c";"d";"e";"f";"g";"h";"i";"j";"k";"l";"m";"n";"o";"p";"q";"r";"s";"t";"u";"v";"w";"x";"y";"z"},H4146)))&gt;0),"Invalid","Valid")</f>
        <v>Valid</v>
      </c>
      <c r="J4146" s="1" t="s">
        <v>22096</v>
      </c>
      <c r="K4146" s="1" t="s">
        <v>625</v>
      </c>
      <c r="L4146" s="1" t="s">
        <v>164</v>
      </c>
      <c r="M4146" s="1" t="s">
        <v>33825</v>
      </c>
      <c r="N4146" s="1" t="s">
        <v>211</v>
      </c>
      <c r="O4146" s="1" t="s">
        <v>196</v>
      </c>
      <c r="P4146" t="s">
        <v>33</v>
      </c>
      <c r="Q4146" s="1" t="s">
        <v>34</v>
      </c>
      <c r="R4146" s="1" t="s">
        <v>2361</v>
      </c>
      <c r="S4146" s="1" t="s">
        <v>14682</v>
      </c>
      <c r="T4146" s="1" t="s">
        <v>22097</v>
      </c>
      <c r="U4146" s="1" t="s">
        <v>11377</v>
      </c>
      <c r="V4146" s="1" t="s">
        <v>15393</v>
      </c>
      <c r="W4146" s="1" t="s">
        <v>75</v>
      </c>
      <c r="X4146" t="str">
        <f t="shared" si="449"/>
        <v>Complete</v>
      </c>
      <c r="Y4146">
        <f>MAX(0,100-IF(G4146="Invalid",Config!$B$5,0)-IF(I4146="Invalid",Config!$B$6,0)-IF(X4146="Incomplete",Config!$B$7,0)-IF(AF4146="Yes",Config!$B$37,0))</f>
        <v>75</v>
      </c>
      <c r="Z4146" s="1">
        <f>IF(OR(TRIM(B4146)="",COUNTIF(Config!$B$15:$B$19,B4146)&gt;0),1,0)+IF(OR(TRIM(C4146)="",COUNTIF(Config!$B$15:$B$19,C4146)&gt;0),1,0)+IF(OR(TRIM(F4146)="",COUNTIF(Config!$B$15:$B$19,F4146)&gt;0),1,0)+IF(OR(TRIM(H4146)="",COUNTIF(Config!$B$15:$B$19,H4146)&gt;0),1,0)+IF(OR(TRIM(E4146)="",COUNTIF(Config!$B$15:$B$19,E4146)&gt;0),1,0)+IF(OR(TRIM(K4146)="",COUNTIF(Config!$B$15:$B$19,K4146)&gt;0),1,0)+IF(OR(TRIM(P4146)="",COUNTIF(Config!$B$15:$B$19,P4146)&gt;0),1,0)+IF(OR(TRIM(R4146)="",COUNTIF(Config!$B$15:$B$19,R4146)&gt;0),1,0)</f>
        <v>0</v>
      </c>
      <c r="AA4146" s="1" cm="1">
        <f t="array" ref="AA4146">SUMPRODUCT(LEN(H4146)-LEN(SUBSTITUTE(H4146,{"0";"1";"2";"3";"4";"5";"6";"7";"8";"9"},"")))</f>
        <v>10</v>
      </c>
      <c r="AC4146" t="str">
        <f t="shared" si="450"/>
        <v>Potential Duplicate</v>
      </c>
      <c r="AD4146">
        <f t="shared" si="451"/>
        <v>2</v>
      </c>
      <c r="AE4146">
        <f t="shared" si="452"/>
        <v>1</v>
      </c>
      <c r="AF4146" t="str">
        <f t="shared" si="453"/>
        <v>Yes</v>
      </c>
      <c r="AG4146">
        <f t="shared" ca="1" si="454"/>
        <v>321</v>
      </c>
      <c r="AH4146" t="str">
        <f ca="1">IF(OR(V4146="",AG4146=""),"Yes",IF(AG4146&gt;Config!$B$41,"Yes","No"))</f>
        <v>No</v>
      </c>
    </row>
    <row r="4147" spans="1:34" x14ac:dyDescent="0.25">
      <c r="A4147" s="1" t="s">
        <v>28216</v>
      </c>
      <c r="B4147" s="1" t="s">
        <v>397</v>
      </c>
      <c r="C4147" s="1" t="s">
        <v>296</v>
      </c>
      <c r="D4147" s="1" t="s">
        <v>11185</v>
      </c>
      <c r="E4147" s="1" t="s">
        <v>34648</v>
      </c>
      <c r="F4147" s="1" t="s">
        <v>11186</v>
      </c>
      <c r="G4147" t="str">
        <f t="shared" si="448"/>
        <v>Valid</v>
      </c>
      <c r="H4147" s="1" t="s">
        <v>28217</v>
      </c>
      <c r="I4147" t="str" cm="1">
        <f t="array" ref="I4147">IF(OR(TRIM(H4147)="",ISNUMBER(SEARCH("#",H4147)),AA4147&lt;Config!$B$8,SUMPRODUCT(--ISNUMBER(SEARCH({"a";"b";"c";"d";"e";"f";"g";"h";"i";"j";"k";"l";"m";"n";"o";"p";"q";"r";"s";"t";"u";"v";"w";"x";"y";"z"},H4147)))&gt;0),"Invalid","Valid")</f>
        <v>Valid</v>
      </c>
      <c r="J4147" s="1" t="s">
        <v>11188</v>
      </c>
      <c r="K4147" s="1" t="s">
        <v>48</v>
      </c>
      <c r="L4147" s="1" t="s">
        <v>49</v>
      </c>
      <c r="M4147" s="1" t="s">
        <v>462</v>
      </c>
      <c r="N4147" s="1" t="s">
        <v>33819</v>
      </c>
      <c r="O4147" s="1" t="s">
        <v>52</v>
      </c>
      <c r="P4147" t="s">
        <v>53</v>
      </c>
      <c r="Q4147" s="1" t="s">
        <v>197</v>
      </c>
      <c r="R4147" s="1" t="s">
        <v>288</v>
      </c>
      <c r="S4147" s="1" t="s">
        <v>11189</v>
      </c>
      <c r="T4147" s="1" t="s">
        <v>11190</v>
      </c>
      <c r="U4147" s="1" t="s">
        <v>1921</v>
      </c>
      <c r="V4147" s="1" t="s">
        <v>11191</v>
      </c>
      <c r="W4147" s="1" t="s">
        <v>40</v>
      </c>
      <c r="X4147" t="str">
        <f t="shared" si="449"/>
        <v>Complete</v>
      </c>
      <c r="Y4147">
        <f>MAX(0,100-IF(G4147="Invalid",Config!$B$5,0)-IF(I4147="Invalid",Config!$B$6,0)-IF(X4147="Incomplete",Config!$B$7,0)-IF(AF4147="Yes",Config!$B$37,0))</f>
        <v>75</v>
      </c>
      <c r="Z4147" s="1">
        <f>IF(OR(TRIM(B4147)="",COUNTIF(Config!$B$15:$B$19,B4147)&gt;0),1,0)+IF(OR(TRIM(C4147)="",COUNTIF(Config!$B$15:$B$19,C4147)&gt;0),1,0)+IF(OR(TRIM(F4147)="",COUNTIF(Config!$B$15:$B$19,F4147)&gt;0),1,0)+IF(OR(TRIM(H4147)="",COUNTIF(Config!$B$15:$B$19,H4147)&gt;0),1,0)+IF(OR(TRIM(E4147)="",COUNTIF(Config!$B$15:$B$19,E4147)&gt;0),1,0)+IF(OR(TRIM(K4147)="",COUNTIF(Config!$B$15:$B$19,K4147)&gt;0),1,0)+IF(OR(TRIM(P4147)="",COUNTIF(Config!$B$15:$B$19,P4147)&gt;0),1,0)+IF(OR(TRIM(R4147)="",COUNTIF(Config!$B$15:$B$19,R4147)&gt;0),1,0)</f>
        <v>0</v>
      </c>
      <c r="AA4147" s="1" cm="1">
        <f t="array" ref="AA4147">SUMPRODUCT(LEN(H4147)-LEN(SUBSTITUTE(H4147,{"0";"1";"2";"3";"4";"5";"6";"7";"8";"9"},"")))</f>
        <v>12</v>
      </c>
      <c r="AC4147" t="str">
        <f t="shared" si="450"/>
        <v>Potential Duplicate</v>
      </c>
      <c r="AD4147">
        <f t="shared" si="451"/>
        <v>2</v>
      </c>
      <c r="AE4147">
        <f t="shared" si="452"/>
        <v>1</v>
      </c>
      <c r="AF4147" t="str">
        <f t="shared" si="453"/>
        <v>Yes</v>
      </c>
      <c r="AG4147">
        <f t="shared" ca="1" si="454"/>
        <v>521</v>
      </c>
      <c r="AH4147" t="str">
        <f ca="1">IF(OR(V4147="",AG4147=""),"Yes",IF(AG4147&gt;Config!$B$41,"Yes","No"))</f>
        <v>Yes</v>
      </c>
    </row>
    <row r="4148" spans="1:34" x14ac:dyDescent="0.25">
      <c r="A4148" s="1" t="s">
        <v>28218</v>
      </c>
      <c r="B4148" s="1" t="s">
        <v>4752</v>
      </c>
      <c r="C4148" s="1" t="s">
        <v>1166</v>
      </c>
      <c r="D4148" s="1" t="s">
        <v>28219</v>
      </c>
      <c r="E4148" s="1" t="s">
        <v>35592</v>
      </c>
      <c r="F4148" s="1" t="s">
        <v>28220</v>
      </c>
      <c r="G4148" t="str">
        <f t="shared" si="448"/>
        <v>Valid</v>
      </c>
      <c r="H4148" s="1" t="s">
        <v>28221</v>
      </c>
      <c r="I4148" t="str" cm="1">
        <f t="array" ref="I4148">IF(OR(TRIM(H4148)="",ISNUMBER(SEARCH("#",H4148)),AA4148&lt;Config!$B$8,SUMPRODUCT(--ISNUMBER(SEARCH({"a";"b";"c";"d";"e";"f";"g";"h";"i";"j";"k";"l";"m";"n";"o";"p";"q";"r";"s";"t";"u";"v";"w";"x";"y";"z"},H4148)))&gt;0),"Invalid","Valid")</f>
        <v>Valid</v>
      </c>
      <c r="J4148" s="1" t="s">
        <v>28222</v>
      </c>
      <c r="K4148" s="1" t="s">
        <v>287</v>
      </c>
      <c r="L4148" s="1" t="s">
        <v>102</v>
      </c>
      <c r="M4148" s="1" t="s">
        <v>30</v>
      </c>
      <c r="N4148" s="1" t="s">
        <v>713</v>
      </c>
      <c r="O4148" s="1" t="s">
        <v>52</v>
      </c>
      <c r="P4148" t="s">
        <v>33</v>
      </c>
      <c r="Q4148" s="1" t="s">
        <v>1099</v>
      </c>
      <c r="R4148" s="1" t="s">
        <v>1716</v>
      </c>
      <c r="S4148" s="1" t="s">
        <v>1903</v>
      </c>
      <c r="T4148" s="1" t="s">
        <v>28223</v>
      </c>
      <c r="U4148" s="1" t="s">
        <v>2438</v>
      </c>
      <c r="V4148" s="1" t="s">
        <v>8712</v>
      </c>
      <c r="W4148" s="1" t="s">
        <v>33823</v>
      </c>
      <c r="X4148" t="str">
        <f t="shared" si="449"/>
        <v>Complete</v>
      </c>
      <c r="Y4148">
        <f>MAX(0,100-IF(G4148="Invalid",Config!$B$5,0)-IF(I4148="Invalid",Config!$B$6,0)-IF(X4148="Incomplete",Config!$B$7,0)-IF(AF4148="Yes",Config!$B$37,0))</f>
        <v>100</v>
      </c>
      <c r="Z4148" s="1">
        <f>IF(OR(TRIM(B4148)="",COUNTIF(Config!$B$15:$B$19,B4148)&gt;0),1,0)+IF(OR(TRIM(C4148)="",COUNTIF(Config!$B$15:$B$19,C4148)&gt;0),1,0)+IF(OR(TRIM(F4148)="",COUNTIF(Config!$B$15:$B$19,F4148)&gt;0),1,0)+IF(OR(TRIM(H4148)="",COUNTIF(Config!$B$15:$B$19,H4148)&gt;0),1,0)+IF(OR(TRIM(E4148)="",COUNTIF(Config!$B$15:$B$19,E4148)&gt;0),1,0)+IF(OR(TRIM(K4148)="",COUNTIF(Config!$B$15:$B$19,K4148)&gt;0),1,0)+IF(OR(TRIM(P4148)="",COUNTIF(Config!$B$15:$B$19,P4148)&gt;0),1,0)+IF(OR(TRIM(R4148)="",COUNTIF(Config!$B$15:$B$19,R4148)&gt;0),1,0)</f>
        <v>0</v>
      </c>
      <c r="AA4148" s="1" cm="1">
        <f t="array" ref="AA4148">SUMPRODUCT(LEN(H4148)-LEN(SUBSTITUTE(H4148,{"0";"1";"2";"3";"4";"5";"6";"7";"8";"9"},"")))</f>
        <v>10</v>
      </c>
      <c r="AC4148" t="str">
        <f t="shared" si="450"/>
        <v/>
      </c>
      <c r="AD4148">
        <f t="shared" si="451"/>
        <v>1</v>
      </c>
      <c r="AE4148">
        <f t="shared" si="452"/>
        <v>1</v>
      </c>
      <c r="AF4148" t="str">
        <f t="shared" si="453"/>
        <v>No</v>
      </c>
      <c r="AG4148">
        <f t="shared" ca="1" si="454"/>
        <v>62</v>
      </c>
      <c r="AH4148" t="str">
        <f ca="1">IF(OR(V4148="",AG4148=""),"Yes",IF(AG4148&gt;Config!$B$41,"Yes","No"))</f>
        <v>No</v>
      </c>
    </row>
    <row r="4149" spans="1:34" x14ac:dyDescent="0.25">
      <c r="A4149" s="1" t="s">
        <v>28224</v>
      </c>
      <c r="B4149" s="1" t="s">
        <v>839</v>
      </c>
      <c r="C4149" s="1" t="s">
        <v>748</v>
      </c>
      <c r="D4149" s="1" t="s">
        <v>840</v>
      </c>
      <c r="E4149" s="1" t="s">
        <v>33824</v>
      </c>
      <c r="F4149" s="1" t="s">
        <v>28225</v>
      </c>
      <c r="G4149" t="str">
        <f t="shared" si="448"/>
        <v>Valid</v>
      </c>
      <c r="H4149" s="1" t="s">
        <v>28226</v>
      </c>
      <c r="I4149" t="str" cm="1">
        <f t="array" ref="I4149">IF(OR(TRIM(H4149)="",ISNUMBER(SEARCH("#",H4149)),AA4149&lt;Config!$B$8,SUMPRODUCT(--ISNUMBER(SEARCH({"a";"b";"c";"d";"e";"f";"g";"h";"i";"j";"k";"l";"m";"n";"o";"p";"q";"r";"s";"t";"u";"v";"w";"x";"y";"z"},H4149)))&gt;0),"Invalid","Valid")</f>
        <v>Valid</v>
      </c>
      <c r="J4149" s="1" t="s">
        <v>28227</v>
      </c>
      <c r="K4149" s="1" t="s">
        <v>178</v>
      </c>
      <c r="L4149" s="1" t="s">
        <v>29</v>
      </c>
      <c r="M4149" s="1" t="s">
        <v>33827</v>
      </c>
      <c r="N4149" s="1" t="s">
        <v>51</v>
      </c>
      <c r="O4149" s="1" t="s">
        <v>196</v>
      </c>
      <c r="P4149" t="s">
        <v>53</v>
      </c>
      <c r="Q4149" s="1" t="s">
        <v>55</v>
      </c>
      <c r="R4149" s="1" t="s">
        <v>55</v>
      </c>
      <c r="S4149" s="1" t="s">
        <v>28228</v>
      </c>
      <c r="T4149" s="1" t="s">
        <v>28229</v>
      </c>
      <c r="U4149" s="1" t="s">
        <v>1796</v>
      </c>
      <c r="V4149" s="1" t="s">
        <v>140</v>
      </c>
      <c r="W4149" s="1" t="s">
        <v>293</v>
      </c>
      <c r="X4149" t="str">
        <f t="shared" si="449"/>
        <v>Complete</v>
      </c>
      <c r="Y4149">
        <f>MAX(0,100-IF(G4149="Invalid",Config!$B$5,0)-IF(I4149="Invalid",Config!$B$6,0)-IF(X4149="Incomplete",Config!$B$7,0)-IF(AF4149="Yes",Config!$B$37,0))</f>
        <v>100</v>
      </c>
      <c r="Z4149" s="1">
        <f>IF(OR(TRIM(B4149)="",COUNTIF(Config!$B$15:$B$19,B4149)&gt;0),1,0)+IF(OR(TRIM(C4149)="",COUNTIF(Config!$B$15:$B$19,C4149)&gt;0),1,0)+IF(OR(TRIM(F4149)="",COUNTIF(Config!$B$15:$B$19,F4149)&gt;0),1,0)+IF(OR(TRIM(H4149)="",COUNTIF(Config!$B$15:$B$19,H4149)&gt;0),1,0)+IF(OR(TRIM(E4149)="",COUNTIF(Config!$B$15:$B$19,E4149)&gt;0),1,0)+IF(OR(TRIM(K4149)="",COUNTIF(Config!$B$15:$B$19,K4149)&gt;0),1,0)+IF(OR(TRIM(P4149)="",COUNTIF(Config!$B$15:$B$19,P4149)&gt;0),1,0)+IF(OR(TRIM(R4149)="",COUNTIF(Config!$B$15:$B$19,R4149)&gt;0),1,0)</f>
        <v>0</v>
      </c>
      <c r="AA4149" s="1" cm="1">
        <f t="array" ref="AA4149">SUMPRODUCT(LEN(H4149)-LEN(SUBSTITUTE(H4149,{"0";"1";"2";"3";"4";"5";"6";"7";"8";"9"},"")))</f>
        <v>12</v>
      </c>
      <c r="AC4149" t="str">
        <f t="shared" si="450"/>
        <v/>
      </c>
      <c r="AD4149">
        <f t="shared" si="451"/>
        <v>1</v>
      </c>
      <c r="AE4149">
        <f t="shared" si="452"/>
        <v>1</v>
      </c>
      <c r="AF4149" t="str">
        <f t="shared" si="453"/>
        <v>No</v>
      </c>
      <c r="AG4149">
        <f t="shared" ca="1" si="454"/>
        <v>37</v>
      </c>
      <c r="AH4149" t="str">
        <f ca="1">IF(OR(V4149="",AG4149=""),"Yes",IF(AG4149&gt;Config!$B$41,"Yes","No"))</f>
        <v>No</v>
      </c>
    </row>
    <row r="4150" spans="1:34" x14ac:dyDescent="0.25">
      <c r="A4150" s="1" t="s">
        <v>10499</v>
      </c>
      <c r="B4150" s="1" t="s">
        <v>96</v>
      </c>
      <c r="C4150" s="1" t="s">
        <v>1496</v>
      </c>
      <c r="D4150" s="1" t="s">
        <v>28230</v>
      </c>
      <c r="E4150" s="1" t="s">
        <v>33901</v>
      </c>
      <c r="F4150" s="1" t="s">
        <v>28231</v>
      </c>
      <c r="G4150" t="str">
        <f t="shared" si="448"/>
        <v>Valid</v>
      </c>
      <c r="H4150" s="1" t="s">
        <v>28232</v>
      </c>
      <c r="I4150" t="str" cm="1">
        <f t="array" ref="I4150">IF(OR(TRIM(H4150)="",ISNUMBER(SEARCH("#",H4150)),AA4150&lt;Config!$B$8,SUMPRODUCT(--ISNUMBER(SEARCH({"a";"b";"c";"d";"e";"f";"g";"h";"i";"j";"k";"l";"m";"n";"o";"p";"q";"r";"s";"t";"u";"v";"w";"x";"y";"z"},H4150)))&gt;0),"Invalid","Valid")</f>
        <v>Valid</v>
      </c>
      <c r="J4150" s="1" t="s">
        <v>28233</v>
      </c>
      <c r="K4150" s="1" t="s">
        <v>117</v>
      </c>
      <c r="L4150" s="1" t="s">
        <v>134</v>
      </c>
      <c r="M4150" s="1" t="s">
        <v>165</v>
      </c>
      <c r="N4150" s="1" t="s">
        <v>148</v>
      </c>
      <c r="O4150" s="1" t="s">
        <v>69</v>
      </c>
      <c r="P4150" t="s">
        <v>314</v>
      </c>
      <c r="Q4150" s="1" t="s">
        <v>316</v>
      </c>
      <c r="R4150" s="1" t="s">
        <v>316</v>
      </c>
      <c r="S4150" s="1" t="s">
        <v>8578</v>
      </c>
      <c r="T4150" s="1" t="s">
        <v>28234</v>
      </c>
      <c r="U4150" s="1" t="s">
        <v>5891</v>
      </c>
      <c r="V4150" s="1" t="s">
        <v>140</v>
      </c>
      <c r="W4150" s="1" t="s">
        <v>293</v>
      </c>
      <c r="X4150" t="str">
        <f t="shared" si="449"/>
        <v>Complete</v>
      </c>
      <c r="Y4150">
        <f>MAX(0,100-IF(G4150="Invalid",Config!$B$5,0)-IF(I4150="Invalid",Config!$B$6,0)-IF(X4150="Incomplete",Config!$B$7,0)-IF(AF4150="Yes",Config!$B$37,0))</f>
        <v>100</v>
      </c>
      <c r="Z4150" s="1">
        <f>IF(OR(TRIM(B4150)="",COUNTIF(Config!$B$15:$B$19,B4150)&gt;0),1,0)+IF(OR(TRIM(C4150)="",COUNTIF(Config!$B$15:$B$19,C4150)&gt;0),1,0)+IF(OR(TRIM(F4150)="",COUNTIF(Config!$B$15:$B$19,F4150)&gt;0),1,0)+IF(OR(TRIM(H4150)="",COUNTIF(Config!$B$15:$B$19,H4150)&gt;0),1,0)+IF(OR(TRIM(E4150)="",COUNTIF(Config!$B$15:$B$19,E4150)&gt;0),1,0)+IF(OR(TRIM(K4150)="",COUNTIF(Config!$B$15:$B$19,K4150)&gt;0),1,0)+IF(OR(TRIM(P4150)="",COUNTIF(Config!$B$15:$B$19,P4150)&gt;0),1,0)+IF(OR(TRIM(R4150)="",COUNTIF(Config!$B$15:$B$19,R4150)&gt;0),1,0)</f>
        <v>0</v>
      </c>
      <c r="AA4150" s="1" cm="1">
        <f t="array" ref="AA4150">SUMPRODUCT(LEN(H4150)-LEN(SUBSTITUTE(H4150,{"0";"1";"2";"3";"4";"5";"6";"7";"8";"9"},"")))</f>
        <v>12</v>
      </c>
      <c r="AC4150" t="str">
        <f t="shared" si="450"/>
        <v/>
      </c>
      <c r="AD4150">
        <f t="shared" si="451"/>
        <v>1</v>
      </c>
      <c r="AE4150">
        <f t="shared" si="452"/>
        <v>1</v>
      </c>
      <c r="AF4150" t="str">
        <f t="shared" si="453"/>
        <v>No</v>
      </c>
      <c r="AG4150">
        <f t="shared" ca="1" si="454"/>
        <v>37</v>
      </c>
      <c r="AH4150" t="str">
        <f ca="1">IF(OR(V4150="",AG4150=""),"Yes",IF(AG4150&gt;Config!$B$41,"Yes","No"))</f>
        <v>No</v>
      </c>
    </row>
    <row r="4151" spans="1:34" x14ac:dyDescent="0.25">
      <c r="A4151" s="1" t="s">
        <v>28235</v>
      </c>
      <c r="B4151" s="1" t="s">
        <v>1293</v>
      </c>
      <c r="C4151" s="1" t="s">
        <v>128</v>
      </c>
      <c r="D4151" s="1" t="s">
        <v>22978</v>
      </c>
      <c r="E4151" s="1" t="s">
        <v>34492</v>
      </c>
      <c r="F4151" s="1" t="s">
        <v>28236</v>
      </c>
      <c r="G4151" t="str">
        <f t="shared" si="448"/>
        <v>Valid</v>
      </c>
      <c r="H4151" s="1" t="s">
        <v>8365</v>
      </c>
      <c r="I4151" t="str" cm="1">
        <f t="array" ref="I4151">IF(OR(TRIM(H4151)="",ISNUMBER(SEARCH("#",H4151)),AA4151&lt;Config!$B$8,SUMPRODUCT(--ISNUMBER(SEARCH({"a";"b";"c";"d";"e";"f";"g";"h";"i";"j";"k";"l";"m";"n";"o";"p";"q";"r";"s";"t";"u";"v";"w";"x";"y";"z"},H4151)))&gt;0),"Invalid","Valid")</f>
        <v>Valid</v>
      </c>
      <c r="J4151" s="1" t="s">
        <v>28237</v>
      </c>
      <c r="K4151" s="1" t="s">
        <v>1001</v>
      </c>
      <c r="L4151" s="1" t="s">
        <v>67</v>
      </c>
      <c r="M4151" s="1" t="s">
        <v>343</v>
      </c>
      <c r="N4151" s="1" t="s">
        <v>211</v>
      </c>
      <c r="O4151" s="1" t="s">
        <v>149</v>
      </c>
      <c r="P4151" t="s">
        <v>328</v>
      </c>
      <c r="Q4151" s="1" t="s">
        <v>1046</v>
      </c>
      <c r="R4151" s="1" t="s">
        <v>330</v>
      </c>
      <c r="S4151" s="1" t="s">
        <v>11798</v>
      </c>
      <c r="T4151" s="1" t="s">
        <v>28238</v>
      </c>
      <c r="U4151" s="1" t="s">
        <v>28239</v>
      </c>
      <c r="V4151" s="1" t="s">
        <v>2987</v>
      </c>
      <c r="W4151" s="1" t="s">
        <v>40</v>
      </c>
      <c r="X4151" t="str">
        <f t="shared" si="449"/>
        <v>Complete</v>
      </c>
      <c r="Y4151">
        <f>MAX(0,100-IF(G4151="Invalid",Config!$B$5,0)-IF(I4151="Invalid",Config!$B$6,0)-IF(X4151="Incomplete",Config!$B$7,0)-IF(AF4151="Yes",Config!$B$37,0))</f>
        <v>75</v>
      </c>
      <c r="Z4151" s="1">
        <f>IF(OR(TRIM(B4151)="",COUNTIF(Config!$B$15:$B$19,B4151)&gt;0),1,0)+IF(OR(TRIM(C4151)="",COUNTIF(Config!$B$15:$B$19,C4151)&gt;0),1,0)+IF(OR(TRIM(F4151)="",COUNTIF(Config!$B$15:$B$19,F4151)&gt;0),1,0)+IF(OR(TRIM(H4151)="",COUNTIF(Config!$B$15:$B$19,H4151)&gt;0),1,0)+IF(OR(TRIM(E4151)="",COUNTIF(Config!$B$15:$B$19,E4151)&gt;0),1,0)+IF(OR(TRIM(K4151)="",COUNTIF(Config!$B$15:$B$19,K4151)&gt;0),1,0)+IF(OR(TRIM(P4151)="",COUNTIF(Config!$B$15:$B$19,P4151)&gt;0),1,0)+IF(OR(TRIM(R4151)="",COUNTIF(Config!$B$15:$B$19,R4151)&gt;0),1,0)</f>
        <v>0</v>
      </c>
      <c r="AA4151" s="1" cm="1">
        <f t="array" ref="AA4151">SUMPRODUCT(LEN(H4151)-LEN(SUBSTITUTE(H4151,{"0";"1";"2";"3";"4";"5";"6";"7";"8";"9"},"")))</f>
        <v>12</v>
      </c>
      <c r="AC4151" t="str">
        <f t="shared" si="450"/>
        <v>Potential Duplicate</v>
      </c>
      <c r="AD4151">
        <f t="shared" si="451"/>
        <v>1</v>
      </c>
      <c r="AE4151">
        <f t="shared" si="452"/>
        <v>2</v>
      </c>
      <c r="AF4151" t="str">
        <f t="shared" si="453"/>
        <v>Yes</v>
      </c>
      <c r="AG4151">
        <f t="shared" ca="1" si="454"/>
        <v>48</v>
      </c>
      <c r="AH4151" t="str">
        <f ca="1">IF(OR(V4151="",AG4151=""),"Yes",IF(AG4151&gt;Config!$B$41,"Yes","No"))</f>
        <v>No</v>
      </c>
    </row>
    <row r="4152" spans="1:34" x14ac:dyDescent="0.25">
      <c r="A4152" s="1" t="s">
        <v>28240</v>
      </c>
      <c r="B4152" s="1" t="s">
        <v>1257</v>
      </c>
      <c r="C4152" s="1" t="s">
        <v>23</v>
      </c>
      <c r="D4152" s="1" t="s">
        <v>2340</v>
      </c>
      <c r="E4152" s="1" t="s">
        <v>34254</v>
      </c>
      <c r="F4152" s="1" t="s">
        <v>11742</v>
      </c>
      <c r="G4152" t="str">
        <f t="shared" si="448"/>
        <v>Valid</v>
      </c>
      <c r="H4152" s="1" t="s">
        <v>28241</v>
      </c>
      <c r="I4152" t="str" cm="1">
        <f t="array" ref="I4152">IF(OR(TRIM(H4152)="",ISNUMBER(SEARCH("#",H4152)),AA4152&lt;Config!$B$8,SUMPRODUCT(--ISNUMBER(SEARCH({"a";"b";"c";"d";"e";"f";"g";"h";"i";"j";"k";"l";"m";"n";"o";"p";"q";"r";"s";"t";"u";"v";"w";"x";"y";"z"},H4152)))&gt;0),"Invalid","Valid")</f>
        <v>Valid</v>
      </c>
      <c r="J4152" s="1" t="s">
        <v>28242</v>
      </c>
      <c r="K4152" s="1" t="s">
        <v>210</v>
      </c>
      <c r="L4152" s="1" t="s">
        <v>49</v>
      </c>
      <c r="M4152" s="1" t="s">
        <v>517</v>
      </c>
      <c r="N4152" s="1" t="s">
        <v>252</v>
      </c>
      <c r="O4152" s="1" t="s">
        <v>196</v>
      </c>
      <c r="P4152" t="s">
        <v>87</v>
      </c>
      <c r="Q4152" s="1" t="s">
        <v>438</v>
      </c>
      <c r="R4152" s="1" t="s">
        <v>212</v>
      </c>
      <c r="S4152" s="1" t="s">
        <v>16065</v>
      </c>
      <c r="T4152" s="1" t="s">
        <v>28243</v>
      </c>
      <c r="U4152" s="1" t="s">
        <v>26356</v>
      </c>
      <c r="V4152" s="1" t="s">
        <v>12892</v>
      </c>
      <c r="W4152" s="1" t="s">
        <v>33823</v>
      </c>
      <c r="X4152" t="str">
        <f t="shared" si="449"/>
        <v>Complete</v>
      </c>
      <c r="Y4152">
        <f>MAX(0,100-IF(G4152="Invalid",Config!$B$5,0)-IF(I4152="Invalid",Config!$B$6,0)-IF(X4152="Incomplete",Config!$B$7,0)-IF(AF4152="Yes",Config!$B$37,0))</f>
        <v>75</v>
      </c>
      <c r="Z4152" s="1">
        <f>IF(OR(TRIM(B4152)="",COUNTIF(Config!$B$15:$B$19,B4152)&gt;0),1,0)+IF(OR(TRIM(C4152)="",COUNTIF(Config!$B$15:$B$19,C4152)&gt;0),1,0)+IF(OR(TRIM(F4152)="",COUNTIF(Config!$B$15:$B$19,F4152)&gt;0),1,0)+IF(OR(TRIM(H4152)="",COUNTIF(Config!$B$15:$B$19,H4152)&gt;0),1,0)+IF(OR(TRIM(E4152)="",COUNTIF(Config!$B$15:$B$19,E4152)&gt;0),1,0)+IF(OR(TRIM(K4152)="",COUNTIF(Config!$B$15:$B$19,K4152)&gt;0),1,0)+IF(OR(TRIM(P4152)="",COUNTIF(Config!$B$15:$B$19,P4152)&gt;0),1,0)+IF(OR(TRIM(R4152)="",COUNTIF(Config!$B$15:$B$19,R4152)&gt;0),1,0)</f>
        <v>0</v>
      </c>
      <c r="AA4152" s="1" cm="1">
        <f t="array" ref="AA4152">SUMPRODUCT(LEN(H4152)-LEN(SUBSTITUTE(H4152,{"0";"1";"2";"3";"4";"5";"6";"7";"8";"9"},"")))</f>
        <v>11</v>
      </c>
      <c r="AC4152" t="str">
        <f t="shared" si="450"/>
        <v>Potential Duplicate</v>
      </c>
      <c r="AD4152">
        <f t="shared" si="451"/>
        <v>2</v>
      </c>
      <c r="AE4152">
        <f t="shared" si="452"/>
        <v>1</v>
      </c>
      <c r="AF4152" t="str">
        <f t="shared" si="453"/>
        <v>Yes</v>
      </c>
      <c r="AG4152">
        <f t="shared" ca="1" si="454"/>
        <v>555</v>
      </c>
      <c r="AH4152" t="str">
        <f ca="1">IF(OR(V4152="",AG4152=""),"Yes",IF(AG4152&gt;Config!$B$41,"Yes","No"))</f>
        <v>Yes</v>
      </c>
    </row>
    <row r="4153" spans="1:34" x14ac:dyDescent="0.25">
      <c r="A4153" s="1" t="s">
        <v>28244</v>
      </c>
      <c r="B4153" s="1" t="s">
        <v>42</v>
      </c>
      <c r="C4153" s="1" t="s">
        <v>308</v>
      </c>
      <c r="D4153" s="1" t="s">
        <v>28245</v>
      </c>
      <c r="E4153" s="1" t="s">
        <v>35115</v>
      </c>
      <c r="F4153" s="1" t="s">
        <v>28246</v>
      </c>
      <c r="G4153" t="str">
        <f t="shared" si="448"/>
        <v>Valid</v>
      </c>
      <c r="H4153" s="1" t="s">
        <v>28247</v>
      </c>
      <c r="I4153" t="str" cm="1">
        <f t="array" ref="I4153">IF(OR(TRIM(H4153)="",ISNUMBER(SEARCH("#",H4153)),AA4153&lt;Config!$B$8,SUMPRODUCT(--ISNUMBER(SEARCH({"a";"b";"c";"d";"e";"f";"g";"h";"i";"j";"k";"l";"m";"n";"o";"p";"q";"r";"s";"t";"u";"v";"w";"x";"y";"z"},H4153)))&gt;0),"Invalid","Valid")</f>
        <v>Valid</v>
      </c>
      <c r="J4153" s="1" t="s">
        <v>28248</v>
      </c>
      <c r="K4153" s="1" t="s">
        <v>722</v>
      </c>
      <c r="L4153" s="1" t="s">
        <v>102</v>
      </c>
      <c r="M4153" s="1" t="s">
        <v>462</v>
      </c>
      <c r="N4153" s="1" t="s">
        <v>358</v>
      </c>
      <c r="O4153" s="1" t="s">
        <v>196</v>
      </c>
      <c r="P4153" t="s">
        <v>236</v>
      </c>
      <c r="Q4153" s="1" t="s">
        <v>237</v>
      </c>
      <c r="R4153" s="1" t="s">
        <v>253</v>
      </c>
      <c r="S4153" s="1" t="s">
        <v>28249</v>
      </c>
      <c r="T4153" s="1" t="s">
        <v>28250</v>
      </c>
      <c r="U4153" s="1" t="s">
        <v>3602</v>
      </c>
      <c r="V4153" s="1" t="s">
        <v>13805</v>
      </c>
      <c r="W4153" s="1" t="s">
        <v>60</v>
      </c>
      <c r="X4153" t="str">
        <f t="shared" si="449"/>
        <v>Complete</v>
      </c>
      <c r="Y4153">
        <f>MAX(0,100-IF(G4153="Invalid",Config!$B$5,0)-IF(I4153="Invalid",Config!$B$6,0)-IF(X4153="Incomplete",Config!$B$7,0)-IF(AF4153="Yes",Config!$B$37,0))</f>
        <v>100</v>
      </c>
      <c r="Z4153" s="1">
        <f>IF(OR(TRIM(B4153)="",COUNTIF(Config!$B$15:$B$19,B4153)&gt;0),1,0)+IF(OR(TRIM(C4153)="",COUNTIF(Config!$B$15:$B$19,C4153)&gt;0),1,0)+IF(OR(TRIM(F4153)="",COUNTIF(Config!$B$15:$B$19,F4153)&gt;0),1,0)+IF(OR(TRIM(H4153)="",COUNTIF(Config!$B$15:$B$19,H4153)&gt;0),1,0)+IF(OR(TRIM(E4153)="",COUNTIF(Config!$B$15:$B$19,E4153)&gt;0),1,0)+IF(OR(TRIM(K4153)="",COUNTIF(Config!$B$15:$B$19,K4153)&gt;0),1,0)+IF(OR(TRIM(P4153)="",COUNTIF(Config!$B$15:$B$19,P4153)&gt;0),1,0)+IF(OR(TRIM(R4153)="",COUNTIF(Config!$B$15:$B$19,R4153)&gt;0),1,0)</f>
        <v>0</v>
      </c>
      <c r="AA4153" s="1" cm="1">
        <f t="array" ref="AA4153">SUMPRODUCT(LEN(H4153)-LEN(SUBSTITUTE(H4153,{"0";"1";"2";"3";"4";"5";"6";"7";"8";"9"},"")))</f>
        <v>10</v>
      </c>
      <c r="AC4153" t="str">
        <f t="shared" si="450"/>
        <v/>
      </c>
      <c r="AD4153">
        <f t="shared" si="451"/>
        <v>1</v>
      </c>
      <c r="AE4153">
        <f t="shared" si="452"/>
        <v>1</v>
      </c>
      <c r="AF4153" t="str">
        <f t="shared" si="453"/>
        <v>No</v>
      </c>
      <c r="AG4153" t="str">
        <f t="shared" ca="1" si="454"/>
        <v/>
      </c>
      <c r="AH4153" t="str">
        <f ca="1">IF(OR(V4153="",AG4153=""),"Yes",IF(AG4153&gt;Config!$B$41,"Yes","No"))</f>
        <v>Yes</v>
      </c>
    </row>
    <row r="4154" spans="1:34" x14ac:dyDescent="0.25">
      <c r="A4154" s="1" t="s">
        <v>28251</v>
      </c>
      <c r="B4154" s="1" t="s">
        <v>1302</v>
      </c>
      <c r="C4154" s="1" t="s">
        <v>2104</v>
      </c>
      <c r="D4154" s="1" t="s">
        <v>12809</v>
      </c>
      <c r="E4154" s="1" t="s">
        <v>33901</v>
      </c>
      <c r="F4154" s="1" t="s">
        <v>28252</v>
      </c>
      <c r="G4154" t="str">
        <f t="shared" si="448"/>
        <v>Valid</v>
      </c>
      <c r="H4154" s="1" t="s">
        <v>28253</v>
      </c>
      <c r="I4154" t="str" cm="1">
        <f t="array" ref="I4154">IF(OR(TRIM(H4154)="",ISNUMBER(SEARCH("#",H4154)),AA4154&lt;Config!$B$8,SUMPRODUCT(--ISNUMBER(SEARCH({"a";"b";"c";"d";"e";"f";"g";"h";"i";"j";"k";"l";"m";"n";"o";"p";"q";"r";"s";"t";"u";"v";"w";"x";"y";"z"},H4154)))&gt;0),"Invalid","Valid")</f>
        <v>Valid</v>
      </c>
      <c r="J4154" s="1" t="s">
        <v>28254</v>
      </c>
      <c r="K4154" s="1" t="s">
        <v>147</v>
      </c>
      <c r="L4154" s="1" t="s">
        <v>134</v>
      </c>
      <c r="M4154" s="1" t="s">
        <v>462</v>
      </c>
      <c r="N4154" s="1" t="s">
        <v>148</v>
      </c>
      <c r="O4154" s="1" t="s">
        <v>196</v>
      </c>
      <c r="P4154" t="s">
        <v>328</v>
      </c>
      <c r="Q4154" s="1" t="s">
        <v>1046</v>
      </c>
      <c r="R4154" s="1" t="s">
        <v>614</v>
      </c>
      <c r="S4154" s="1" t="s">
        <v>28255</v>
      </c>
      <c r="T4154" s="1" t="s">
        <v>28256</v>
      </c>
      <c r="U4154" s="1" t="s">
        <v>12076</v>
      </c>
      <c r="V4154" s="1" t="s">
        <v>2971</v>
      </c>
      <c r="W4154" s="1" t="s">
        <v>125</v>
      </c>
      <c r="X4154" t="str">
        <f t="shared" si="449"/>
        <v>Complete</v>
      </c>
      <c r="Y4154">
        <f>MAX(0,100-IF(G4154="Invalid",Config!$B$5,0)-IF(I4154="Invalid",Config!$B$6,0)-IF(X4154="Incomplete",Config!$B$7,0)-IF(AF4154="Yes",Config!$B$37,0))</f>
        <v>100</v>
      </c>
      <c r="Z4154" s="1">
        <f>IF(OR(TRIM(B4154)="",COUNTIF(Config!$B$15:$B$19,B4154)&gt;0),1,0)+IF(OR(TRIM(C4154)="",COUNTIF(Config!$B$15:$B$19,C4154)&gt;0),1,0)+IF(OR(TRIM(F4154)="",COUNTIF(Config!$B$15:$B$19,F4154)&gt;0),1,0)+IF(OR(TRIM(H4154)="",COUNTIF(Config!$B$15:$B$19,H4154)&gt;0),1,0)+IF(OR(TRIM(E4154)="",COUNTIF(Config!$B$15:$B$19,E4154)&gt;0),1,0)+IF(OR(TRIM(K4154)="",COUNTIF(Config!$B$15:$B$19,K4154)&gt;0),1,0)+IF(OR(TRIM(P4154)="",COUNTIF(Config!$B$15:$B$19,P4154)&gt;0),1,0)+IF(OR(TRIM(R4154)="",COUNTIF(Config!$B$15:$B$19,R4154)&gt;0),1,0)</f>
        <v>0</v>
      </c>
      <c r="AA4154" s="1" cm="1">
        <f t="array" ref="AA4154">SUMPRODUCT(LEN(H4154)-LEN(SUBSTITUTE(H4154,{"0";"1";"2";"3";"4";"5";"6";"7";"8";"9"},"")))</f>
        <v>11</v>
      </c>
      <c r="AC4154" t="str">
        <f t="shared" si="450"/>
        <v/>
      </c>
      <c r="AD4154">
        <f t="shared" si="451"/>
        <v>1</v>
      </c>
      <c r="AE4154">
        <f t="shared" si="452"/>
        <v>1</v>
      </c>
      <c r="AF4154" t="str">
        <f t="shared" si="453"/>
        <v>No</v>
      </c>
      <c r="AG4154">
        <f t="shared" ca="1" si="454"/>
        <v>405</v>
      </c>
      <c r="AH4154" t="str">
        <f ca="1">IF(OR(V4154="",AG4154=""),"Yes",IF(AG4154&gt;Config!$B$41,"Yes","No"))</f>
        <v>Yes</v>
      </c>
    </row>
    <row r="4155" spans="1:34" x14ac:dyDescent="0.25">
      <c r="A4155" s="1" t="s">
        <v>28257</v>
      </c>
      <c r="B4155" s="1" t="s">
        <v>1241</v>
      </c>
      <c r="C4155" s="1" t="s">
        <v>189</v>
      </c>
      <c r="D4155" s="1" t="s">
        <v>4084</v>
      </c>
      <c r="E4155" s="1" t="s">
        <v>33913</v>
      </c>
      <c r="F4155" s="1" t="s">
        <v>28258</v>
      </c>
      <c r="G4155" t="str">
        <f t="shared" si="448"/>
        <v>Valid</v>
      </c>
      <c r="H4155" s="1" t="s">
        <v>28259</v>
      </c>
      <c r="I4155" t="str" cm="1">
        <f t="array" ref="I4155">IF(OR(TRIM(H4155)="",ISNUMBER(SEARCH("#",H4155)),AA4155&lt;Config!$B$8,SUMPRODUCT(--ISNUMBER(SEARCH({"a";"b";"c";"d";"e";"f";"g";"h";"i";"j";"k";"l";"m";"n";"o";"p";"q";"r";"s";"t";"u";"v";"w";"x";"y";"z"},H4155)))&gt;0),"Invalid","Valid")</f>
        <v>Valid</v>
      </c>
      <c r="J4155" s="1" t="s">
        <v>28260</v>
      </c>
      <c r="K4155" s="1" t="s">
        <v>163</v>
      </c>
      <c r="L4155" s="1" t="s">
        <v>134</v>
      </c>
      <c r="M4155" s="1" t="s">
        <v>235</v>
      </c>
      <c r="N4155" s="1" t="s">
        <v>148</v>
      </c>
      <c r="O4155" s="1" t="s">
        <v>196</v>
      </c>
      <c r="P4155" t="s">
        <v>87</v>
      </c>
      <c r="Q4155" s="1" t="s">
        <v>166</v>
      </c>
      <c r="R4155" s="1" t="s">
        <v>89</v>
      </c>
      <c r="S4155" s="1" t="s">
        <v>17041</v>
      </c>
      <c r="T4155" s="1" t="s">
        <v>28261</v>
      </c>
      <c r="U4155" s="1" t="s">
        <v>3734</v>
      </c>
      <c r="V4155" s="1" t="s">
        <v>2007</v>
      </c>
      <c r="W4155" s="1" t="s">
        <v>293</v>
      </c>
      <c r="X4155" t="str">
        <f t="shared" si="449"/>
        <v>Complete</v>
      </c>
      <c r="Y4155">
        <f>MAX(0,100-IF(G4155="Invalid",Config!$B$5,0)-IF(I4155="Invalid",Config!$B$6,0)-IF(X4155="Incomplete",Config!$B$7,0)-IF(AF4155="Yes",Config!$B$37,0))</f>
        <v>100</v>
      </c>
      <c r="Z4155" s="1">
        <f>IF(OR(TRIM(B4155)="",COUNTIF(Config!$B$15:$B$19,B4155)&gt;0),1,0)+IF(OR(TRIM(C4155)="",COUNTIF(Config!$B$15:$B$19,C4155)&gt;0),1,0)+IF(OR(TRIM(F4155)="",COUNTIF(Config!$B$15:$B$19,F4155)&gt;0),1,0)+IF(OR(TRIM(H4155)="",COUNTIF(Config!$B$15:$B$19,H4155)&gt;0),1,0)+IF(OR(TRIM(E4155)="",COUNTIF(Config!$B$15:$B$19,E4155)&gt;0),1,0)+IF(OR(TRIM(K4155)="",COUNTIF(Config!$B$15:$B$19,K4155)&gt;0),1,0)+IF(OR(TRIM(P4155)="",COUNTIF(Config!$B$15:$B$19,P4155)&gt;0),1,0)+IF(OR(TRIM(R4155)="",COUNTIF(Config!$B$15:$B$19,R4155)&gt;0),1,0)</f>
        <v>0</v>
      </c>
      <c r="AA4155" s="1" cm="1">
        <f t="array" ref="AA4155">SUMPRODUCT(LEN(H4155)-LEN(SUBSTITUTE(H4155,{"0";"1";"2";"3";"4";"5";"6";"7";"8";"9"},"")))</f>
        <v>11</v>
      </c>
      <c r="AC4155" t="str">
        <f t="shared" si="450"/>
        <v/>
      </c>
      <c r="AD4155">
        <f t="shared" si="451"/>
        <v>1</v>
      </c>
      <c r="AE4155">
        <f t="shared" si="452"/>
        <v>1</v>
      </c>
      <c r="AF4155" t="str">
        <f t="shared" si="453"/>
        <v>No</v>
      </c>
      <c r="AG4155">
        <f t="shared" ca="1" si="454"/>
        <v>210</v>
      </c>
      <c r="AH4155" t="str">
        <f ca="1">IF(OR(V4155="",AG4155=""),"Yes",IF(AG4155&gt;Config!$B$41,"Yes","No"))</f>
        <v>No</v>
      </c>
    </row>
    <row r="4156" spans="1:34" x14ac:dyDescent="0.25">
      <c r="A4156" s="1" t="s">
        <v>28262</v>
      </c>
      <c r="B4156" s="1" t="s">
        <v>2778</v>
      </c>
      <c r="C4156" s="1" t="s">
        <v>1007</v>
      </c>
      <c r="D4156" s="1" t="s">
        <v>19605</v>
      </c>
      <c r="E4156" s="1" t="s">
        <v>458</v>
      </c>
      <c r="F4156" s="1" t="s">
        <v>28263</v>
      </c>
      <c r="G4156" t="str">
        <f t="shared" si="448"/>
        <v>Valid</v>
      </c>
      <c r="H4156" s="1" t="s">
        <v>28264</v>
      </c>
      <c r="I4156" t="str" cm="1">
        <f t="array" ref="I4156">IF(OR(TRIM(H4156)="",ISNUMBER(SEARCH("#",H4156)),AA4156&lt;Config!$B$8,SUMPRODUCT(--ISNUMBER(SEARCH({"a";"b";"c";"d";"e";"f";"g";"h";"i";"j";"k";"l";"m";"n";"o";"p";"q";"r";"s";"t";"u";"v";"w";"x";"y";"z"},H4156)))&gt;0),"Invalid","Valid")</f>
        <v>Valid</v>
      </c>
      <c r="J4156" s="1" t="s">
        <v>28265</v>
      </c>
      <c r="K4156" s="1" t="s">
        <v>210</v>
      </c>
      <c r="L4156" s="1" t="s">
        <v>134</v>
      </c>
      <c r="M4156" s="1" t="s">
        <v>343</v>
      </c>
      <c r="N4156" s="1" t="s">
        <v>252</v>
      </c>
      <c r="O4156" s="1" t="s">
        <v>196</v>
      </c>
      <c r="P4156" t="s">
        <v>104</v>
      </c>
      <c r="Q4156" s="1" t="s">
        <v>732</v>
      </c>
      <c r="R4156" s="1" t="s">
        <v>833</v>
      </c>
      <c r="S4156" s="1" t="s">
        <v>28266</v>
      </c>
      <c r="T4156" s="1" t="s">
        <v>28267</v>
      </c>
      <c r="U4156" s="1" t="s">
        <v>9488</v>
      </c>
      <c r="V4156" s="1" t="s">
        <v>3505</v>
      </c>
      <c r="W4156" s="1" t="s">
        <v>202</v>
      </c>
      <c r="X4156" t="str">
        <f t="shared" si="449"/>
        <v>Complete</v>
      </c>
      <c r="Y4156">
        <f>MAX(0,100-IF(G4156="Invalid",Config!$B$5,0)-IF(I4156="Invalid",Config!$B$6,0)-IF(X4156="Incomplete",Config!$B$7,0)-IF(AF4156="Yes",Config!$B$37,0))</f>
        <v>100</v>
      </c>
      <c r="Z4156" s="1">
        <f>IF(OR(TRIM(B4156)="",COUNTIF(Config!$B$15:$B$19,B4156)&gt;0),1,0)+IF(OR(TRIM(C4156)="",COUNTIF(Config!$B$15:$B$19,C4156)&gt;0),1,0)+IF(OR(TRIM(F4156)="",COUNTIF(Config!$B$15:$B$19,F4156)&gt;0),1,0)+IF(OR(TRIM(H4156)="",COUNTIF(Config!$B$15:$B$19,H4156)&gt;0),1,0)+IF(OR(TRIM(E4156)="",COUNTIF(Config!$B$15:$B$19,E4156)&gt;0),1,0)+IF(OR(TRIM(K4156)="",COUNTIF(Config!$B$15:$B$19,K4156)&gt;0),1,0)+IF(OR(TRIM(P4156)="",COUNTIF(Config!$B$15:$B$19,P4156)&gt;0),1,0)+IF(OR(TRIM(R4156)="",COUNTIF(Config!$B$15:$B$19,R4156)&gt;0),1,0)</f>
        <v>0</v>
      </c>
      <c r="AA4156" s="1" cm="1">
        <f t="array" ref="AA4156">SUMPRODUCT(LEN(H4156)-LEN(SUBSTITUTE(H4156,{"0";"1";"2";"3";"4";"5";"6";"7";"8";"9"},"")))</f>
        <v>10</v>
      </c>
      <c r="AC4156" t="str">
        <f t="shared" si="450"/>
        <v/>
      </c>
      <c r="AD4156">
        <f t="shared" si="451"/>
        <v>1</v>
      </c>
      <c r="AE4156">
        <f t="shared" si="452"/>
        <v>1</v>
      </c>
      <c r="AF4156" t="str">
        <f t="shared" si="453"/>
        <v>No</v>
      </c>
      <c r="AG4156">
        <f t="shared" ca="1" si="454"/>
        <v>379</v>
      </c>
      <c r="AH4156" t="str">
        <f ca="1">IF(OR(V4156="",AG4156=""),"Yes",IF(AG4156&gt;Config!$B$41,"Yes","No"))</f>
        <v>Yes</v>
      </c>
    </row>
    <row r="4157" spans="1:34" x14ac:dyDescent="0.25">
      <c r="A4157" s="1" t="s">
        <v>28268</v>
      </c>
      <c r="B4157" s="1" t="s">
        <v>1283</v>
      </c>
      <c r="C4157" s="1" t="s">
        <v>386</v>
      </c>
      <c r="D4157" s="1" t="s">
        <v>28269</v>
      </c>
      <c r="E4157" s="1" t="s">
        <v>34880</v>
      </c>
      <c r="F4157" s="1" t="s">
        <v>28270</v>
      </c>
      <c r="G4157" t="str">
        <f t="shared" si="448"/>
        <v>Valid</v>
      </c>
      <c r="H4157" s="1" t="s">
        <v>28271</v>
      </c>
      <c r="I4157" t="str" cm="1">
        <f t="array" ref="I4157">IF(OR(TRIM(H4157)="",ISNUMBER(SEARCH("#",H4157)),AA4157&lt;Config!$B$8,SUMPRODUCT(--ISNUMBER(SEARCH({"a";"b";"c";"d";"e";"f";"g";"h";"i";"j";"k";"l";"m";"n";"o";"p";"q";"r";"s";"t";"u";"v";"w";"x";"y";"z"},H4157)))&gt;0),"Invalid","Valid")</f>
        <v>Valid</v>
      </c>
      <c r="J4157" s="1" t="s">
        <v>28272</v>
      </c>
      <c r="K4157" s="1" t="s">
        <v>163</v>
      </c>
      <c r="L4157" s="1" t="s">
        <v>164</v>
      </c>
      <c r="M4157" s="1" t="s">
        <v>33827</v>
      </c>
      <c r="N4157" s="1" t="s">
        <v>51</v>
      </c>
      <c r="O4157" s="1" t="s">
        <v>196</v>
      </c>
      <c r="P4157" t="s">
        <v>87</v>
      </c>
      <c r="Q4157" s="1" t="s">
        <v>88</v>
      </c>
      <c r="R4157" s="1" t="s">
        <v>379</v>
      </c>
      <c r="S4157" s="1" t="s">
        <v>8184</v>
      </c>
      <c r="T4157" s="1" t="s">
        <v>28273</v>
      </c>
      <c r="U4157" s="1" t="s">
        <v>28274</v>
      </c>
      <c r="V4157" s="1" t="s">
        <v>1521</v>
      </c>
      <c r="W4157" s="1" t="s">
        <v>94</v>
      </c>
      <c r="X4157" t="str">
        <f t="shared" si="449"/>
        <v>Complete</v>
      </c>
      <c r="Y4157">
        <f>MAX(0,100-IF(G4157="Invalid",Config!$B$5,0)-IF(I4157="Invalid",Config!$B$6,0)-IF(X4157="Incomplete",Config!$B$7,0)-IF(AF4157="Yes",Config!$B$37,0))</f>
        <v>100</v>
      </c>
      <c r="Z4157" s="1">
        <f>IF(OR(TRIM(B4157)="",COUNTIF(Config!$B$15:$B$19,B4157)&gt;0),1,0)+IF(OR(TRIM(C4157)="",COUNTIF(Config!$B$15:$B$19,C4157)&gt;0),1,0)+IF(OR(TRIM(F4157)="",COUNTIF(Config!$B$15:$B$19,F4157)&gt;0),1,0)+IF(OR(TRIM(H4157)="",COUNTIF(Config!$B$15:$B$19,H4157)&gt;0),1,0)+IF(OR(TRIM(E4157)="",COUNTIF(Config!$B$15:$B$19,E4157)&gt;0),1,0)+IF(OR(TRIM(K4157)="",COUNTIF(Config!$B$15:$B$19,K4157)&gt;0),1,0)+IF(OR(TRIM(P4157)="",COUNTIF(Config!$B$15:$B$19,P4157)&gt;0),1,0)+IF(OR(TRIM(R4157)="",COUNTIF(Config!$B$15:$B$19,R4157)&gt;0),1,0)</f>
        <v>0</v>
      </c>
      <c r="AA4157" s="1" cm="1">
        <f t="array" ref="AA4157">SUMPRODUCT(LEN(H4157)-LEN(SUBSTITUTE(H4157,{"0";"1";"2";"3";"4";"5";"6";"7";"8";"9"},"")))</f>
        <v>11</v>
      </c>
      <c r="AC4157" t="str">
        <f t="shared" si="450"/>
        <v/>
      </c>
      <c r="AD4157">
        <f t="shared" si="451"/>
        <v>1</v>
      </c>
      <c r="AE4157">
        <f t="shared" si="452"/>
        <v>1</v>
      </c>
      <c r="AF4157" t="str">
        <f t="shared" si="453"/>
        <v>No</v>
      </c>
      <c r="AG4157">
        <f t="shared" ca="1" si="454"/>
        <v>37</v>
      </c>
      <c r="AH4157" t="str">
        <f ca="1">IF(OR(V4157="",AG4157=""),"Yes",IF(AG4157&gt;Config!$B$41,"Yes","No"))</f>
        <v>No</v>
      </c>
    </row>
    <row r="4158" spans="1:34" x14ac:dyDescent="0.25">
      <c r="A4158" s="1" t="s">
        <v>28275</v>
      </c>
      <c r="B4158" s="1" t="s">
        <v>1339</v>
      </c>
      <c r="C4158" s="1" t="s">
        <v>775</v>
      </c>
      <c r="D4158" s="1" t="s">
        <v>10456</v>
      </c>
      <c r="E4158" s="1" t="s">
        <v>633</v>
      </c>
      <c r="F4158" s="1" t="s">
        <v>28276</v>
      </c>
      <c r="G4158" t="str">
        <f t="shared" si="448"/>
        <v>Valid</v>
      </c>
      <c r="H4158" s="1" t="s">
        <v>28277</v>
      </c>
      <c r="I4158" t="str" cm="1">
        <f t="array" ref="I4158">IF(OR(TRIM(H4158)="",ISNUMBER(SEARCH("#",H4158)),AA4158&lt;Config!$B$8,SUMPRODUCT(--ISNUMBER(SEARCH({"a";"b";"c";"d";"e";"f";"g";"h";"i";"j";"k";"l";"m";"n";"o";"p";"q";"r";"s";"t";"u";"v";"w";"x";"y";"z"},H4158)))&gt;0),"Invalid","Valid")</f>
        <v>Valid</v>
      </c>
      <c r="J4158" s="1" t="s">
        <v>28278</v>
      </c>
      <c r="K4158" s="1" t="s">
        <v>722</v>
      </c>
      <c r="L4158" s="1" t="s">
        <v>134</v>
      </c>
      <c r="M4158" s="1" t="s">
        <v>251</v>
      </c>
      <c r="N4158" s="1" t="s">
        <v>224</v>
      </c>
      <c r="O4158" s="1" t="s">
        <v>149</v>
      </c>
      <c r="P4158" t="s">
        <v>87</v>
      </c>
      <c r="Q4158" s="1" t="s">
        <v>438</v>
      </c>
      <c r="R4158" s="1" t="s">
        <v>559</v>
      </c>
      <c r="S4158" s="1" t="s">
        <v>7934</v>
      </c>
      <c r="T4158" s="1" t="s">
        <v>28279</v>
      </c>
      <c r="U4158" s="1" t="s">
        <v>3395</v>
      </c>
      <c r="V4158" s="1" t="s">
        <v>1050</v>
      </c>
      <c r="W4158" s="1" t="s">
        <v>186</v>
      </c>
      <c r="X4158" t="str">
        <f t="shared" si="449"/>
        <v>Complete</v>
      </c>
      <c r="Y4158">
        <f>MAX(0,100-IF(G4158="Invalid",Config!$B$5,0)-IF(I4158="Invalid",Config!$B$6,0)-IF(X4158="Incomplete",Config!$B$7,0)-IF(AF4158="Yes",Config!$B$37,0))</f>
        <v>100</v>
      </c>
      <c r="Z4158" s="1">
        <f>IF(OR(TRIM(B4158)="",COUNTIF(Config!$B$15:$B$19,B4158)&gt;0),1,0)+IF(OR(TRIM(C4158)="",COUNTIF(Config!$B$15:$B$19,C4158)&gt;0),1,0)+IF(OR(TRIM(F4158)="",COUNTIF(Config!$B$15:$B$19,F4158)&gt;0),1,0)+IF(OR(TRIM(H4158)="",COUNTIF(Config!$B$15:$B$19,H4158)&gt;0),1,0)+IF(OR(TRIM(E4158)="",COUNTIF(Config!$B$15:$B$19,E4158)&gt;0),1,0)+IF(OR(TRIM(K4158)="",COUNTIF(Config!$B$15:$B$19,K4158)&gt;0),1,0)+IF(OR(TRIM(P4158)="",COUNTIF(Config!$B$15:$B$19,P4158)&gt;0),1,0)+IF(OR(TRIM(R4158)="",COUNTIF(Config!$B$15:$B$19,R4158)&gt;0),1,0)</f>
        <v>0</v>
      </c>
      <c r="AA4158" s="1" cm="1">
        <f t="array" ref="AA4158">SUMPRODUCT(LEN(H4158)-LEN(SUBSTITUTE(H4158,{"0";"1";"2";"3";"4";"5";"6";"7";"8";"9"},"")))</f>
        <v>11</v>
      </c>
      <c r="AC4158" t="str">
        <f t="shared" si="450"/>
        <v/>
      </c>
      <c r="AD4158">
        <f t="shared" si="451"/>
        <v>1</v>
      </c>
      <c r="AE4158">
        <f t="shared" si="452"/>
        <v>1</v>
      </c>
      <c r="AF4158" t="str">
        <f t="shared" si="453"/>
        <v>No</v>
      </c>
      <c r="AG4158">
        <f t="shared" ca="1" si="454"/>
        <v>37</v>
      </c>
      <c r="AH4158" t="str">
        <f ca="1">IF(OR(V4158="",AG4158=""),"Yes",IF(AG4158&gt;Config!$B$41,"Yes","No"))</f>
        <v>No</v>
      </c>
    </row>
    <row r="4159" spans="1:34" x14ac:dyDescent="0.25">
      <c r="A4159" s="1" t="s">
        <v>9751</v>
      </c>
      <c r="B4159" s="1" t="s">
        <v>1015</v>
      </c>
      <c r="C4159" s="1" t="s">
        <v>985</v>
      </c>
      <c r="D4159" s="1" t="s">
        <v>23167</v>
      </c>
      <c r="E4159" s="1" t="s">
        <v>35361</v>
      </c>
      <c r="F4159" s="1" t="s">
        <v>28280</v>
      </c>
      <c r="G4159" t="str">
        <f t="shared" si="448"/>
        <v>Valid</v>
      </c>
      <c r="H4159" s="1" t="s">
        <v>28281</v>
      </c>
      <c r="I4159" t="str" cm="1">
        <f t="array" ref="I4159">IF(OR(TRIM(H4159)="",ISNUMBER(SEARCH("#",H4159)),AA4159&lt;Config!$B$8,SUMPRODUCT(--ISNUMBER(SEARCH({"a";"b";"c";"d";"e";"f";"g";"h";"i";"j";"k";"l";"m";"n";"o";"p";"q";"r";"s";"t";"u";"v";"w";"x";"y";"z"},H4159)))&gt;0),"Invalid","Valid")</f>
        <v>Valid</v>
      </c>
      <c r="J4159" s="1" t="s">
        <v>28282</v>
      </c>
      <c r="K4159" s="1" t="s">
        <v>866</v>
      </c>
      <c r="L4159" s="1" t="s">
        <v>179</v>
      </c>
      <c r="M4159" s="1" t="s">
        <v>103</v>
      </c>
      <c r="N4159" s="1" t="s">
        <v>358</v>
      </c>
      <c r="O4159" s="1" t="s">
        <v>180</v>
      </c>
      <c r="P4159" t="s">
        <v>87</v>
      </c>
      <c r="Q4159" s="1" t="s">
        <v>438</v>
      </c>
      <c r="R4159" s="1" t="s">
        <v>89</v>
      </c>
      <c r="S4159" s="1" t="s">
        <v>28283</v>
      </c>
      <c r="T4159" s="1" t="s">
        <v>28284</v>
      </c>
      <c r="U4159" s="1" t="s">
        <v>4412</v>
      </c>
      <c r="V4159" s="1" t="s">
        <v>140</v>
      </c>
      <c r="W4159" s="1" t="s">
        <v>186</v>
      </c>
      <c r="X4159" t="str">
        <f t="shared" si="449"/>
        <v>Complete</v>
      </c>
      <c r="Y4159">
        <f>MAX(0,100-IF(G4159="Invalid",Config!$B$5,0)-IF(I4159="Invalid",Config!$B$6,0)-IF(X4159="Incomplete",Config!$B$7,0)-IF(AF4159="Yes",Config!$B$37,0))</f>
        <v>100</v>
      </c>
      <c r="Z4159" s="1">
        <f>IF(OR(TRIM(B4159)="",COUNTIF(Config!$B$15:$B$19,B4159)&gt;0),1,0)+IF(OR(TRIM(C4159)="",COUNTIF(Config!$B$15:$B$19,C4159)&gt;0),1,0)+IF(OR(TRIM(F4159)="",COUNTIF(Config!$B$15:$B$19,F4159)&gt;0),1,0)+IF(OR(TRIM(H4159)="",COUNTIF(Config!$B$15:$B$19,H4159)&gt;0),1,0)+IF(OR(TRIM(E4159)="",COUNTIF(Config!$B$15:$B$19,E4159)&gt;0),1,0)+IF(OR(TRIM(K4159)="",COUNTIF(Config!$B$15:$B$19,K4159)&gt;0),1,0)+IF(OR(TRIM(P4159)="",COUNTIF(Config!$B$15:$B$19,P4159)&gt;0),1,0)+IF(OR(TRIM(R4159)="",COUNTIF(Config!$B$15:$B$19,R4159)&gt;0),1,0)</f>
        <v>0</v>
      </c>
      <c r="AA4159" s="1" cm="1">
        <f t="array" ref="AA4159">SUMPRODUCT(LEN(H4159)-LEN(SUBSTITUTE(H4159,{"0";"1";"2";"3";"4";"5";"6";"7";"8";"9"},"")))</f>
        <v>10</v>
      </c>
      <c r="AC4159" t="str">
        <f t="shared" si="450"/>
        <v/>
      </c>
      <c r="AD4159">
        <f t="shared" si="451"/>
        <v>1</v>
      </c>
      <c r="AE4159">
        <f t="shared" si="452"/>
        <v>1</v>
      </c>
      <c r="AF4159" t="str">
        <f t="shared" si="453"/>
        <v>No</v>
      </c>
      <c r="AG4159">
        <f t="shared" ca="1" si="454"/>
        <v>37</v>
      </c>
      <c r="AH4159" t="str">
        <f ca="1">IF(OR(V4159="",AG4159=""),"Yes",IF(AG4159&gt;Config!$B$41,"Yes","No"))</f>
        <v>No</v>
      </c>
    </row>
    <row r="4160" spans="1:34" x14ac:dyDescent="0.25">
      <c r="A4160" s="1" t="s">
        <v>28285</v>
      </c>
      <c r="B4160" s="1" t="s">
        <v>96</v>
      </c>
      <c r="C4160" s="1" t="s">
        <v>679</v>
      </c>
      <c r="D4160" s="1" t="s">
        <v>28286</v>
      </c>
      <c r="E4160" s="1" t="s">
        <v>33901</v>
      </c>
      <c r="F4160" s="1" t="s">
        <v>1843</v>
      </c>
      <c r="G4160" t="str">
        <f t="shared" si="448"/>
        <v>Valid</v>
      </c>
      <c r="H4160" s="1" t="s">
        <v>28287</v>
      </c>
      <c r="I4160" t="str" cm="1">
        <f t="array" ref="I4160">IF(OR(TRIM(H4160)="",ISNUMBER(SEARCH("#",H4160)),AA4160&lt;Config!$B$8,SUMPRODUCT(--ISNUMBER(SEARCH({"a";"b";"c";"d";"e";"f";"g";"h";"i";"j";"k";"l";"m";"n";"o";"p";"q";"r";"s";"t";"u";"v";"w";"x";"y";"z"},H4160)))&gt;0),"Invalid","Valid")</f>
        <v>Valid</v>
      </c>
      <c r="J4160" s="1" t="s">
        <v>28288</v>
      </c>
      <c r="K4160" s="1" t="s">
        <v>210</v>
      </c>
      <c r="L4160" s="1" t="s">
        <v>29</v>
      </c>
      <c r="M4160" s="1" t="s">
        <v>343</v>
      </c>
      <c r="N4160" s="1" t="s">
        <v>86</v>
      </c>
      <c r="O4160" s="1" t="s">
        <v>180</v>
      </c>
      <c r="P4160" t="s">
        <v>590</v>
      </c>
      <c r="Q4160" s="1" t="s">
        <v>844</v>
      </c>
      <c r="R4160" s="1" t="s">
        <v>1774</v>
      </c>
      <c r="S4160" s="1" t="s">
        <v>25726</v>
      </c>
      <c r="T4160" s="1" t="s">
        <v>28289</v>
      </c>
      <c r="U4160" s="1" t="s">
        <v>1337</v>
      </c>
      <c r="V4160" s="1" t="s">
        <v>124</v>
      </c>
      <c r="W4160" s="1" t="s">
        <v>75</v>
      </c>
      <c r="X4160" t="str">
        <f t="shared" si="449"/>
        <v>Complete</v>
      </c>
      <c r="Y4160">
        <f>MAX(0,100-IF(G4160="Invalid",Config!$B$5,0)-IF(I4160="Invalid",Config!$B$6,0)-IF(X4160="Incomplete",Config!$B$7,0)-IF(AF4160="Yes",Config!$B$37,0))</f>
        <v>75</v>
      </c>
      <c r="Z4160" s="1">
        <f>IF(OR(TRIM(B4160)="",COUNTIF(Config!$B$15:$B$19,B4160)&gt;0),1,0)+IF(OR(TRIM(C4160)="",COUNTIF(Config!$B$15:$B$19,C4160)&gt;0),1,0)+IF(OR(TRIM(F4160)="",COUNTIF(Config!$B$15:$B$19,F4160)&gt;0),1,0)+IF(OR(TRIM(H4160)="",COUNTIF(Config!$B$15:$B$19,H4160)&gt;0),1,0)+IF(OR(TRIM(E4160)="",COUNTIF(Config!$B$15:$B$19,E4160)&gt;0),1,0)+IF(OR(TRIM(K4160)="",COUNTIF(Config!$B$15:$B$19,K4160)&gt;0),1,0)+IF(OR(TRIM(P4160)="",COUNTIF(Config!$B$15:$B$19,P4160)&gt;0),1,0)+IF(OR(TRIM(R4160)="",COUNTIF(Config!$B$15:$B$19,R4160)&gt;0),1,0)</f>
        <v>0</v>
      </c>
      <c r="AA4160" s="1" cm="1">
        <f t="array" ref="AA4160">SUMPRODUCT(LEN(H4160)-LEN(SUBSTITUTE(H4160,{"0";"1";"2";"3";"4";"5";"6";"7";"8";"9"},"")))</f>
        <v>12</v>
      </c>
      <c r="AC4160" t="str">
        <f t="shared" si="450"/>
        <v>Potential Duplicate</v>
      </c>
      <c r="AD4160">
        <f t="shared" si="451"/>
        <v>3</v>
      </c>
      <c r="AE4160">
        <f t="shared" si="452"/>
        <v>1</v>
      </c>
      <c r="AF4160" t="str">
        <f t="shared" si="453"/>
        <v>Yes</v>
      </c>
      <c r="AG4160">
        <f t="shared" ca="1" si="454"/>
        <v>435</v>
      </c>
      <c r="AH4160" t="str">
        <f ca="1">IF(OR(V4160="",AG4160=""),"Yes",IF(AG4160&gt;Config!$B$41,"Yes","No"))</f>
        <v>Yes</v>
      </c>
    </row>
    <row r="4161" spans="1:34" x14ac:dyDescent="0.25">
      <c r="A4161" s="1" t="s">
        <v>8609</v>
      </c>
      <c r="B4161" s="1" t="s">
        <v>322</v>
      </c>
      <c r="C4161" s="1" t="s">
        <v>308</v>
      </c>
      <c r="D4161" s="1" t="s">
        <v>23247</v>
      </c>
      <c r="E4161" s="1" t="s">
        <v>34612</v>
      </c>
      <c r="F4161" s="1" t="s">
        <v>28290</v>
      </c>
      <c r="G4161" t="str">
        <f t="shared" si="448"/>
        <v>Valid</v>
      </c>
      <c r="H4161" s="1" t="s">
        <v>28291</v>
      </c>
      <c r="I4161" t="str" cm="1">
        <f t="array" ref="I4161">IF(OR(TRIM(H4161)="",ISNUMBER(SEARCH("#",H4161)),AA4161&lt;Config!$B$8,SUMPRODUCT(--ISNUMBER(SEARCH({"a";"b";"c";"d";"e";"f";"g";"h";"i";"j";"k";"l";"m";"n";"o";"p";"q";"r";"s";"t";"u";"v";"w";"x";"y";"z"},H4161)))&gt;0),"Invalid","Valid")</f>
        <v>Valid</v>
      </c>
      <c r="J4161" s="1" t="s">
        <v>28292</v>
      </c>
      <c r="K4161" s="1" t="s">
        <v>866</v>
      </c>
      <c r="L4161" s="1" t="s">
        <v>134</v>
      </c>
      <c r="M4161" s="1" t="s">
        <v>391</v>
      </c>
      <c r="N4161" s="1" t="s">
        <v>51</v>
      </c>
      <c r="O4161" s="1" t="s">
        <v>52</v>
      </c>
      <c r="P4161" t="s">
        <v>328</v>
      </c>
      <c r="Q4161" s="1" t="s">
        <v>1046</v>
      </c>
      <c r="R4161" s="1" t="s">
        <v>571</v>
      </c>
      <c r="S4161" s="1" t="s">
        <v>18997</v>
      </c>
      <c r="T4161" s="1" t="s">
        <v>28293</v>
      </c>
      <c r="U4161" s="1" t="s">
        <v>2364</v>
      </c>
      <c r="V4161" s="1" t="s">
        <v>140</v>
      </c>
      <c r="W4161" s="1" t="s">
        <v>384</v>
      </c>
      <c r="X4161" t="str">
        <f t="shared" si="449"/>
        <v>Complete</v>
      </c>
      <c r="Y4161">
        <f>MAX(0,100-IF(G4161="Invalid",Config!$B$5,0)-IF(I4161="Invalid",Config!$B$6,0)-IF(X4161="Incomplete",Config!$B$7,0)-IF(AF4161="Yes",Config!$B$37,0))</f>
        <v>100</v>
      </c>
      <c r="Z4161" s="1">
        <f>IF(OR(TRIM(B4161)="",COUNTIF(Config!$B$15:$B$19,B4161)&gt;0),1,0)+IF(OR(TRIM(C4161)="",COUNTIF(Config!$B$15:$B$19,C4161)&gt;0),1,0)+IF(OR(TRIM(F4161)="",COUNTIF(Config!$B$15:$B$19,F4161)&gt;0),1,0)+IF(OR(TRIM(H4161)="",COUNTIF(Config!$B$15:$B$19,H4161)&gt;0),1,0)+IF(OR(TRIM(E4161)="",COUNTIF(Config!$B$15:$B$19,E4161)&gt;0),1,0)+IF(OR(TRIM(K4161)="",COUNTIF(Config!$B$15:$B$19,K4161)&gt;0),1,0)+IF(OR(TRIM(P4161)="",COUNTIF(Config!$B$15:$B$19,P4161)&gt;0),1,0)+IF(OR(TRIM(R4161)="",COUNTIF(Config!$B$15:$B$19,R4161)&gt;0),1,0)</f>
        <v>0</v>
      </c>
      <c r="AA4161" s="1" cm="1">
        <f t="array" ref="AA4161">SUMPRODUCT(LEN(H4161)-LEN(SUBSTITUTE(H4161,{"0";"1";"2";"3";"4";"5";"6";"7";"8";"9"},"")))</f>
        <v>11</v>
      </c>
      <c r="AC4161" t="str">
        <f t="shared" si="450"/>
        <v/>
      </c>
      <c r="AD4161">
        <f t="shared" si="451"/>
        <v>1</v>
      </c>
      <c r="AE4161">
        <f t="shared" si="452"/>
        <v>1</v>
      </c>
      <c r="AF4161" t="str">
        <f t="shared" si="453"/>
        <v>No</v>
      </c>
      <c r="AG4161">
        <f t="shared" ca="1" si="454"/>
        <v>37</v>
      </c>
      <c r="AH4161" t="str">
        <f ca="1">IF(OR(V4161="",AG4161=""),"Yes",IF(AG4161&gt;Config!$B$41,"Yes","No"))</f>
        <v>No</v>
      </c>
    </row>
    <row r="4162" spans="1:34" x14ac:dyDescent="0.25">
      <c r="A4162" s="1" t="s">
        <v>28294</v>
      </c>
      <c r="B4162" s="1" t="s">
        <v>352</v>
      </c>
      <c r="C4162" s="1" t="s">
        <v>398</v>
      </c>
      <c r="D4162" s="1" t="s">
        <v>28295</v>
      </c>
      <c r="E4162" s="1" t="s">
        <v>35593</v>
      </c>
      <c r="F4162" s="1" t="s">
        <v>28296</v>
      </c>
      <c r="G4162" t="str">
        <f t="shared" si="448"/>
        <v>Valid</v>
      </c>
      <c r="H4162" s="1" t="s">
        <v>28297</v>
      </c>
      <c r="I4162" t="str" cm="1">
        <f t="array" ref="I4162">IF(OR(TRIM(H4162)="",ISNUMBER(SEARCH("#",H4162)),AA4162&lt;Config!$B$8,SUMPRODUCT(--ISNUMBER(SEARCH({"a";"b";"c";"d";"e";"f";"g";"h";"i";"j";"k";"l";"m";"n";"o";"p";"q";"r";"s";"t";"u";"v";"w";"x";"y";"z"},H4162)))&gt;0),"Invalid","Valid")</f>
        <v>Valid</v>
      </c>
      <c r="J4162" s="1" t="s">
        <v>28298</v>
      </c>
      <c r="K4162" s="1" t="s">
        <v>210</v>
      </c>
      <c r="L4162" s="1" t="s">
        <v>134</v>
      </c>
      <c r="M4162" s="1" t="s">
        <v>103</v>
      </c>
      <c r="N4162" s="1" t="s">
        <v>86</v>
      </c>
      <c r="O4162" s="1" t="s">
        <v>69</v>
      </c>
      <c r="P4162" t="s">
        <v>87</v>
      </c>
      <c r="Q4162" s="1" t="s">
        <v>438</v>
      </c>
      <c r="R4162" s="1" t="s">
        <v>89</v>
      </c>
      <c r="S4162" s="1" t="s">
        <v>28299</v>
      </c>
      <c r="T4162" s="1" t="s">
        <v>28300</v>
      </c>
      <c r="U4162" s="1" t="s">
        <v>4859</v>
      </c>
      <c r="V4162" s="1" t="s">
        <v>140</v>
      </c>
      <c r="W4162" s="1" t="s">
        <v>186</v>
      </c>
      <c r="X4162" t="str">
        <f t="shared" si="449"/>
        <v>Complete</v>
      </c>
      <c r="Y4162">
        <f>MAX(0,100-IF(G4162="Invalid",Config!$B$5,0)-IF(I4162="Invalid",Config!$B$6,0)-IF(X4162="Incomplete",Config!$B$7,0)-IF(AF4162="Yes",Config!$B$37,0))</f>
        <v>100</v>
      </c>
      <c r="Z4162" s="1">
        <f>IF(OR(TRIM(B4162)="",COUNTIF(Config!$B$15:$B$19,B4162)&gt;0),1,0)+IF(OR(TRIM(C4162)="",COUNTIF(Config!$B$15:$B$19,C4162)&gt;0),1,0)+IF(OR(TRIM(F4162)="",COUNTIF(Config!$B$15:$B$19,F4162)&gt;0),1,0)+IF(OR(TRIM(H4162)="",COUNTIF(Config!$B$15:$B$19,H4162)&gt;0),1,0)+IF(OR(TRIM(E4162)="",COUNTIF(Config!$B$15:$B$19,E4162)&gt;0),1,0)+IF(OR(TRIM(K4162)="",COUNTIF(Config!$B$15:$B$19,K4162)&gt;0),1,0)+IF(OR(TRIM(P4162)="",COUNTIF(Config!$B$15:$B$19,P4162)&gt;0),1,0)+IF(OR(TRIM(R4162)="",COUNTIF(Config!$B$15:$B$19,R4162)&gt;0),1,0)</f>
        <v>0</v>
      </c>
      <c r="AA4162" s="1" cm="1">
        <f t="array" ref="AA4162">SUMPRODUCT(LEN(H4162)-LEN(SUBSTITUTE(H4162,{"0";"1";"2";"3";"4";"5";"6";"7";"8";"9"},"")))</f>
        <v>11</v>
      </c>
      <c r="AC4162" t="str">
        <f t="shared" si="450"/>
        <v/>
      </c>
      <c r="AD4162">
        <f t="shared" si="451"/>
        <v>1</v>
      </c>
      <c r="AE4162">
        <f t="shared" si="452"/>
        <v>1</v>
      </c>
      <c r="AF4162" t="str">
        <f t="shared" si="453"/>
        <v>No</v>
      </c>
      <c r="AG4162">
        <f t="shared" ca="1" si="454"/>
        <v>37</v>
      </c>
      <c r="AH4162" t="str">
        <f ca="1">IF(OR(V4162="",AG4162=""),"Yes",IF(AG4162&gt;Config!$B$41,"Yes","No"))</f>
        <v>No</v>
      </c>
    </row>
    <row r="4163" spans="1:34" x14ac:dyDescent="0.25">
      <c r="A4163" s="1" t="s">
        <v>28301</v>
      </c>
      <c r="B4163" s="1" t="s">
        <v>3087</v>
      </c>
      <c r="C4163" s="1" t="s">
        <v>620</v>
      </c>
      <c r="D4163" s="1" t="s">
        <v>28302</v>
      </c>
      <c r="E4163" s="1" t="s">
        <v>35002</v>
      </c>
      <c r="F4163" s="1" t="s">
        <v>28303</v>
      </c>
      <c r="G4163" t="str">
        <f t="shared" ref="G4163:G4226" si="455">IFERROR(IF(OR(TRIM(F4163)="",LEN(F4163)-LEN(SUBSTITUTE(F4163,"@",""))&lt;&gt;1,FIND("@",F4163)=1,RIGHT(F4163,1)=".",ISNUMBER(SEARCH(" ",F4163)),ISERROR(FIND(".",F4163,FIND("@",F4163)+2))),"Invalid","Valid"),"Invalid")</f>
        <v>Valid</v>
      </c>
      <c r="H4163" s="1" t="s">
        <v>4609</v>
      </c>
      <c r="I4163" t="str" cm="1">
        <f t="array" ref="I4163">IF(OR(TRIM(H4163)="",ISNUMBER(SEARCH("#",H4163)),AA4163&lt;Config!$B$8,SUMPRODUCT(--ISNUMBER(SEARCH({"a";"b";"c";"d";"e";"f";"g";"h";"i";"j";"k";"l";"m";"n";"o";"p";"q";"r";"s";"t";"u";"v";"w";"x";"y";"z"},H4163)))&gt;0),"Invalid","Valid")</f>
        <v>Valid</v>
      </c>
      <c r="J4163" s="1" t="s">
        <v>28304</v>
      </c>
      <c r="K4163" s="1" t="s">
        <v>83</v>
      </c>
      <c r="L4163" s="1" t="s">
        <v>134</v>
      </c>
      <c r="M4163" s="1" t="s">
        <v>251</v>
      </c>
      <c r="N4163" s="1" t="s">
        <v>252</v>
      </c>
      <c r="O4163" s="1" t="s">
        <v>69</v>
      </c>
      <c r="P4163" t="s">
        <v>236</v>
      </c>
      <c r="Q4163" s="1" t="s">
        <v>254</v>
      </c>
      <c r="R4163" s="1" t="s">
        <v>237</v>
      </c>
      <c r="S4163" s="1" t="s">
        <v>15197</v>
      </c>
      <c r="T4163" s="1" t="s">
        <v>28305</v>
      </c>
      <c r="U4163" s="1" t="s">
        <v>5120</v>
      </c>
      <c r="V4163" s="1" t="s">
        <v>140</v>
      </c>
      <c r="W4163" s="1" t="s">
        <v>75</v>
      </c>
      <c r="X4163" t="str">
        <f t="shared" ref="X4163:X4226" si="456">IF(Z4163=0,"Complete","Incomplete")</f>
        <v>Complete</v>
      </c>
      <c r="Y4163">
        <f>MAX(0,100-IF(G4163="Invalid",Config!$B$5,0)-IF(I4163="Invalid",Config!$B$6,0)-IF(X4163="Incomplete",Config!$B$7,0)-IF(AF4163="Yes",Config!$B$37,0))</f>
        <v>75</v>
      </c>
      <c r="Z4163" s="1">
        <f>IF(OR(TRIM(B4163)="",COUNTIF(Config!$B$15:$B$19,B4163)&gt;0),1,0)+IF(OR(TRIM(C4163)="",COUNTIF(Config!$B$15:$B$19,C4163)&gt;0),1,0)+IF(OR(TRIM(F4163)="",COUNTIF(Config!$B$15:$B$19,F4163)&gt;0),1,0)+IF(OR(TRIM(H4163)="",COUNTIF(Config!$B$15:$B$19,H4163)&gt;0),1,0)+IF(OR(TRIM(E4163)="",COUNTIF(Config!$B$15:$B$19,E4163)&gt;0),1,0)+IF(OR(TRIM(K4163)="",COUNTIF(Config!$B$15:$B$19,K4163)&gt;0),1,0)+IF(OR(TRIM(P4163)="",COUNTIF(Config!$B$15:$B$19,P4163)&gt;0),1,0)+IF(OR(TRIM(R4163)="",COUNTIF(Config!$B$15:$B$19,R4163)&gt;0),1,0)</f>
        <v>0</v>
      </c>
      <c r="AA4163" s="1" cm="1">
        <f t="array" ref="AA4163">SUMPRODUCT(LEN(H4163)-LEN(SUBSTITUTE(H4163,{"0";"1";"2";"3";"4";"5";"6";"7";"8";"9"},"")))</f>
        <v>12</v>
      </c>
      <c r="AC4163" t="str">
        <f t="shared" ref="AC4163:AC4226" si="457">_xlfn.TEXTJOIN("; ",TRUE,IF(G4163="Invalid","Invalid Email",""),IF(I4163="Invalid","Invalid Phone",""),IF(X4163="Incomplete","Incomplete Profile",""),IF(AF4163="Yes","Potential Duplicate",""))</f>
        <v>Potential Duplicate</v>
      </c>
      <c r="AD4163">
        <f t="shared" ref="AD4163:AD4226" si="458">IF(OR(TRIM(F4163)="",G4163="Invalid"),0,COUNTIF($F$2:$F$5131,F4163))</f>
        <v>1</v>
      </c>
      <c r="AE4163">
        <f t="shared" ref="AE4163:AE4226" si="459">IF(OR(TRIM(H4163)="",I4163="Invalid"),0,COUNTIF($H$2:$H$5131,H4163))</f>
        <v>3</v>
      </c>
      <c r="AF4163" t="str">
        <f t="shared" ref="AF4163:AF4226" si="460">IF(OR(AD4163&gt;1,AE4163&gt;1),"Yes","No")</f>
        <v>Yes</v>
      </c>
      <c r="AG4163">
        <f t="shared" ref="AG4163:AG4226" ca="1" si="461">IFERROR(TODAY()-DATEVALUE(V4163),IFERROR(TODAY()-DATE(VALUE(RIGHT(V4163,4)),VALUE(MID(V4163,FIND("/",V4163)+1,FIND("/",V4163,FIND("/",V4163)+1)-FIND("/",V4163)-1)),VALUE(LEFT(V4163,FIND("/",V4163)-1))),""))</f>
        <v>37</v>
      </c>
      <c r="AH4163" t="str">
        <f ca="1">IF(OR(V4163="",AG4163=""),"Yes",IF(AG4163&gt;Config!$B$41,"Yes","No"))</f>
        <v>No</v>
      </c>
    </row>
    <row r="4164" spans="1:34" x14ac:dyDescent="0.25">
      <c r="A4164" s="1" t="s">
        <v>28306</v>
      </c>
      <c r="B4164" s="1" t="s">
        <v>2374</v>
      </c>
      <c r="C4164" s="1" t="s">
        <v>364</v>
      </c>
      <c r="D4164" s="1" t="s">
        <v>2996</v>
      </c>
      <c r="E4164" s="1" t="s">
        <v>35594</v>
      </c>
      <c r="F4164" s="1" t="s">
        <v>28307</v>
      </c>
      <c r="G4164" t="str">
        <f t="shared" si="455"/>
        <v>Valid</v>
      </c>
      <c r="H4164" s="1" t="s">
        <v>28308</v>
      </c>
      <c r="I4164" t="str" cm="1">
        <f t="array" ref="I4164">IF(OR(TRIM(H4164)="",ISNUMBER(SEARCH("#",H4164)),AA4164&lt;Config!$B$8,SUMPRODUCT(--ISNUMBER(SEARCH({"a";"b";"c";"d";"e";"f";"g";"h";"i";"j";"k";"l";"m";"n";"o";"p";"q";"r";"s";"t";"u";"v";"w";"x";"y";"z"},H4164)))&gt;0),"Invalid","Valid")</f>
        <v>Valid</v>
      </c>
      <c r="J4164" s="1" t="s">
        <v>1215</v>
      </c>
      <c r="K4164" s="1" t="s">
        <v>163</v>
      </c>
      <c r="L4164" s="1" t="s">
        <v>29</v>
      </c>
      <c r="M4164" s="1" t="s">
        <v>343</v>
      </c>
      <c r="N4164" s="1" t="s">
        <v>51</v>
      </c>
      <c r="O4164" s="1" t="s">
        <v>52</v>
      </c>
      <c r="P4164" t="s">
        <v>53</v>
      </c>
      <c r="Q4164" s="1" t="s">
        <v>54</v>
      </c>
      <c r="R4164" s="1" t="s">
        <v>70</v>
      </c>
      <c r="S4164" s="1" t="s">
        <v>21573</v>
      </c>
      <c r="T4164" s="1" t="s">
        <v>28309</v>
      </c>
      <c r="U4164" s="1" t="s">
        <v>1512</v>
      </c>
      <c r="V4164" s="1" t="s">
        <v>4420</v>
      </c>
      <c r="W4164" s="1" t="s">
        <v>384</v>
      </c>
      <c r="X4164" t="str">
        <f t="shared" si="456"/>
        <v>Complete</v>
      </c>
      <c r="Y4164">
        <f>MAX(0,100-IF(G4164="Invalid",Config!$B$5,0)-IF(I4164="Invalid",Config!$B$6,0)-IF(X4164="Incomplete",Config!$B$7,0)-IF(AF4164="Yes",Config!$B$37,0))</f>
        <v>100</v>
      </c>
      <c r="Z4164" s="1">
        <f>IF(OR(TRIM(B4164)="",COUNTIF(Config!$B$15:$B$19,B4164)&gt;0),1,0)+IF(OR(TRIM(C4164)="",COUNTIF(Config!$B$15:$B$19,C4164)&gt;0),1,0)+IF(OR(TRIM(F4164)="",COUNTIF(Config!$B$15:$B$19,F4164)&gt;0),1,0)+IF(OR(TRIM(H4164)="",COUNTIF(Config!$B$15:$B$19,H4164)&gt;0),1,0)+IF(OR(TRIM(E4164)="",COUNTIF(Config!$B$15:$B$19,E4164)&gt;0),1,0)+IF(OR(TRIM(K4164)="",COUNTIF(Config!$B$15:$B$19,K4164)&gt;0),1,0)+IF(OR(TRIM(P4164)="",COUNTIF(Config!$B$15:$B$19,P4164)&gt;0),1,0)+IF(OR(TRIM(R4164)="",COUNTIF(Config!$B$15:$B$19,R4164)&gt;0),1,0)</f>
        <v>0</v>
      </c>
      <c r="AA4164" s="1" cm="1">
        <f t="array" ref="AA4164">SUMPRODUCT(LEN(H4164)-LEN(SUBSTITUTE(H4164,{"0";"1";"2";"3";"4";"5";"6";"7";"8";"9"},"")))</f>
        <v>10</v>
      </c>
      <c r="AC4164" t="str">
        <f t="shared" si="457"/>
        <v/>
      </c>
      <c r="AD4164">
        <f t="shared" si="458"/>
        <v>1</v>
      </c>
      <c r="AE4164">
        <f t="shared" si="459"/>
        <v>1</v>
      </c>
      <c r="AF4164" t="str">
        <f t="shared" si="460"/>
        <v>No</v>
      </c>
      <c r="AG4164">
        <f t="shared" ca="1" si="461"/>
        <v>482</v>
      </c>
      <c r="AH4164" t="str">
        <f ca="1">IF(OR(V4164="",AG4164=""),"Yes",IF(AG4164&gt;Config!$B$41,"Yes","No"))</f>
        <v>Yes</v>
      </c>
    </row>
    <row r="4165" spans="1:34" x14ac:dyDescent="0.25">
      <c r="A4165" s="1" t="s">
        <v>28310</v>
      </c>
      <c r="B4165" s="1" t="s">
        <v>336</v>
      </c>
      <c r="C4165" s="1" t="s">
        <v>996</v>
      </c>
      <c r="D4165" s="1" t="s">
        <v>28311</v>
      </c>
      <c r="E4165" s="1" t="s">
        <v>159</v>
      </c>
      <c r="F4165" s="1" t="s">
        <v>28312</v>
      </c>
      <c r="G4165" t="str">
        <f t="shared" si="455"/>
        <v>Valid</v>
      </c>
      <c r="H4165" s="1" t="s">
        <v>28313</v>
      </c>
      <c r="I4165" t="str" cm="1">
        <f t="array" ref="I4165">IF(OR(TRIM(H4165)="",ISNUMBER(SEARCH("#",H4165)),AA4165&lt;Config!$B$8,SUMPRODUCT(--ISNUMBER(SEARCH({"a";"b";"c";"d";"e";"f";"g";"h";"i";"j";"k";"l";"m";"n";"o";"p";"q";"r";"s";"t";"u";"v";"w";"x";"y";"z"},H4165)))&gt;0),"Invalid","Valid")</f>
        <v>Valid</v>
      </c>
      <c r="J4165" s="1" t="s">
        <v>28314</v>
      </c>
      <c r="K4165" s="1" t="s">
        <v>195</v>
      </c>
      <c r="L4165" s="1" t="s">
        <v>450</v>
      </c>
      <c r="M4165" s="1" t="s">
        <v>103</v>
      </c>
      <c r="N4165" s="1" t="s">
        <v>148</v>
      </c>
      <c r="O4165" s="1" t="s">
        <v>196</v>
      </c>
      <c r="P4165" t="s">
        <v>328</v>
      </c>
      <c r="Q4165" s="1" t="s">
        <v>1046</v>
      </c>
      <c r="R4165" s="1" t="s">
        <v>392</v>
      </c>
      <c r="S4165" s="1" t="s">
        <v>28315</v>
      </c>
      <c r="T4165" s="1" t="s">
        <v>28316</v>
      </c>
      <c r="U4165" s="1" t="s">
        <v>13730</v>
      </c>
      <c r="V4165" s="1" t="s">
        <v>26195</v>
      </c>
      <c r="W4165" s="1" t="s">
        <v>141</v>
      </c>
      <c r="X4165" t="str">
        <f t="shared" si="456"/>
        <v>Complete</v>
      </c>
      <c r="Y4165">
        <f>MAX(0,100-IF(G4165="Invalid",Config!$B$5,0)-IF(I4165="Invalid",Config!$B$6,0)-IF(X4165="Incomplete",Config!$B$7,0)-IF(AF4165="Yes",Config!$B$37,0))</f>
        <v>100</v>
      </c>
      <c r="Z4165" s="1">
        <f>IF(OR(TRIM(B4165)="",COUNTIF(Config!$B$15:$B$19,B4165)&gt;0),1,0)+IF(OR(TRIM(C4165)="",COUNTIF(Config!$B$15:$B$19,C4165)&gt;0),1,0)+IF(OR(TRIM(F4165)="",COUNTIF(Config!$B$15:$B$19,F4165)&gt;0),1,0)+IF(OR(TRIM(H4165)="",COUNTIF(Config!$B$15:$B$19,H4165)&gt;0),1,0)+IF(OR(TRIM(E4165)="",COUNTIF(Config!$B$15:$B$19,E4165)&gt;0),1,0)+IF(OR(TRIM(K4165)="",COUNTIF(Config!$B$15:$B$19,K4165)&gt;0),1,0)+IF(OR(TRIM(P4165)="",COUNTIF(Config!$B$15:$B$19,P4165)&gt;0),1,0)+IF(OR(TRIM(R4165)="",COUNTIF(Config!$B$15:$B$19,R4165)&gt;0),1,0)</f>
        <v>0</v>
      </c>
      <c r="AA4165" s="1" cm="1">
        <f t="array" ref="AA4165">SUMPRODUCT(LEN(H4165)-LEN(SUBSTITUTE(H4165,{"0";"1";"2";"3";"4";"5";"6";"7";"8";"9"},"")))</f>
        <v>11</v>
      </c>
      <c r="AC4165" t="str">
        <f t="shared" si="457"/>
        <v/>
      </c>
      <c r="AD4165">
        <f t="shared" si="458"/>
        <v>1</v>
      </c>
      <c r="AE4165">
        <f t="shared" si="459"/>
        <v>1</v>
      </c>
      <c r="AF4165" t="str">
        <f t="shared" si="460"/>
        <v>No</v>
      </c>
      <c r="AG4165">
        <f t="shared" ca="1" si="461"/>
        <v>374</v>
      </c>
      <c r="AH4165" t="str">
        <f ca="1">IF(OR(V4165="",AG4165=""),"Yes",IF(AG4165&gt;Config!$B$41,"Yes","No"))</f>
        <v>Yes</v>
      </c>
    </row>
    <row r="4166" spans="1:34" x14ac:dyDescent="0.25">
      <c r="A4166" s="1" t="s">
        <v>28317</v>
      </c>
      <c r="B4166" s="1" t="s">
        <v>127</v>
      </c>
      <c r="C4166" s="1" t="s">
        <v>353</v>
      </c>
      <c r="D4166" s="1" t="s">
        <v>28318</v>
      </c>
      <c r="E4166" s="1" t="s">
        <v>33882</v>
      </c>
      <c r="F4166" s="1" t="s">
        <v>28319</v>
      </c>
      <c r="G4166" t="str">
        <f t="shared" si="455"/>
        <v>Valid</v>
      </c>
      <c r="H4166" s="1" t="s">
        <v>6845</v>
      </c>
      <c r="I4166" t="str" cm="1">
        <f t="array" ref="I4166">IF(OR(TRIM(H4166)="",ISNUMBER(SEARCH("#",H4166)),AA4166&lt;Config!$B$8,SUMPRODUCT(--ISNUMBER(SEARCH({"a";"b";"c";"d";"e";"f";"g";"h";"i";"j";"k";"l";"m";"n";"o";"p";"q";"r";"s";"t";"u";"v";"w";"x";"y";"z"},H4166)))&gt;0),"Invalid","Valid")</f>
        <v>Valid</v>
      </c>
      <c r="J4166" s="1" t="s">
        <v>28320</v>
      </c>
      <c r="K4166" s="1" t="s">
        <v>264</v>
      </c>
      <c r="L4166" s="1" t="s">
        <v>102</v>
      </c>
      <c r="M4166" s="1" t="s">
        <v>30</v>
      </c>
      <c r="N4166" s="1" t="s">
        <v>252</v>
      </c>
      <c r="O4166" s="1" t="s">
        <v>69</v>
      </c>
      <c r="P4166" t="s">
        <v>236</v>
      </c>
      <c r="Q4166" s="1" t="s">
        <v>238</v>
      </c>
      <c r="R4166" s="1" t="s">
        <v>961</v>
      </c>
      <c r="S4166" s="1" t="s">
        <v>28321</v>
      </c>
      <c r="T4166" s="1" t="s">
        <v>28322</v>
      </c>
      <c r="U4166" s="1" t="s">
        <v>20523</v>
      </c>
      <c r="V4166" s="1" t="s">
        <v>13827</v>
      </c>
      <c r="W4166" s="1" t="s">
        <v>141</v>
      </c>
      <c r="X4166" t="str">
        <f t="shared" si="456"/>
        <v>Complete</v>
      </c>
      <c r="Y4166">
        <f>MAX(0,100-IF(G4166="Invalid",Config!$B$5,0)-IF(I4166="Invalid",Config!$B$6,0)-IF(X4166="Incomplete",Config!$B$7,0)-IF(AF4166="Yes",Config!$B$37,0))</f>
        <v>75</v>
      </c>
      <c r="Z4166" s="1">
        <f>IF(OR(TRIM(B4166)="",COUNTIF(Config!$B$15:$B$19,B4166)&gt;0),1,0)+IF(OR(TRIM(C4166)="",COUNTIF(Config!$B$15:$B$19,C4166)&gt;0),1,0)+IF(OR(TRIM(F4166)="",COUNTIF(Config!$B$15:$B$19,F4166)&gt;0),1,0)+IF(OR(TRIM(H4166)="",COUNTIF(Config!$B$15:$B$19,H4166)&gt;0),1,0)+IF(OR(TRIM(E4166)="",COUNTIF(Config!$B$15:$B$19,E4166)&gt;0),1,0)+IF(OR(TRIM(K4166)="",COUNTIF(Config!$B$15:$B$19,K4166)&gt;0),1,0)+IF(OR(TRIM(P4166)="",COUNTIF(Config!$B$15:$B$19,P4166)&gt;0),1,0)+IF(OR(TRIM(R4166)="",COUNTIF(Config!$B$15:$B$19,R4166)&gt;0),1,0)</f>
        <v>0</v>
      </c>
      <c r="AA4166" s="1" cm="1">
        <f t="array" ref="AA4166">SUMPRODUCT(LEN(H4166)-LEN(SUBSTITUTE(H4166,{"0";"1";"2";"3";"4";"5";"6";"7";"8";"9"},"")))</f>
        <v>10</v>
      </c>
      <c r="AC4166" t="str">
        <f t="shared" si="457"/>
        <v>Potential Duplicate</v>
      </c>
      <c r="AD4166">
        <f t="shared" si="458"/>
        <v>1</v>
      </c>
      <c r="AE4166">
        <f t="shared" si="459"/>
        <v>2</v>
      </c>
      <c r="AF4166" t="str">
        <f t="shared" si="460"/>
        <v>Yes</v>
      </c>
      <c r="AG4166">
        <f t="shared" ca="1" si="461"/>
        <v>125</v>
      </c>
      <c r="AH4166" t="str">
        <f ca="1">IF(OR(V4166="",AG4166=""),"Yes",IF(AG4166&gt;Config!$B$41,"Yes","No"))</f>
        <v>No</v>
      </c>
    </row>
    <row r="4167" spans="1:34" x14ac:dyDescent="0.25">
      <c r="A4167" s="1" t="s">
        <v>28323</v>
      </c>
      <c r="B4167" s="1" t="s">
        <v>565</v>
      </c>
      <c r="C4167" s="1" t="s">
        <v>33938</v>
      </c>
      <c r="D4167" s="1" t="s">
        <v>35595</v>
      </c>
      <c r="E4167" s="1" t="s">
        <v>34217</v>
      </c>
      <c r="F4167" s="1" t="s">
        <v>28324</v>
      </c>
      <c r="G4167" t="str">
        <f t="shared" si="455"/>
        <v>Valid</v>
      </c>
      <c r="H4167" s="1" t="s">
        <v>28325</v>
      </c>
      <c r="I4167" t="str" cm="1">
        <f t="array" ref="I4167">IF(OR(TRIM(H4167)="",ISNUMBER(SEARCH("#",H4167)),AA4167&lt;Config!$B$8,SUMPRODUCT(--ISNUMBER(SEARCH({"a";"b";"c";"d";"e";"f";"g";"h";"i";"j";"k";"l";"m";"n";"o";"p";"q";"r";"s";"t";"u";"v";"w";"x";"y";"z"},H4167)))&gt;0),"Invalid","Valid")</f>
        <v>Valid</v>
      </c>
      <c r="J4167" s="1" t="s">
        <v>28326</v>
      </c>
      <c r="K4167" s="1" t="s">
        <v>504</v>
      </c>
      <c r="L4167" s="1" t="s">
        <v>265</v>
      </c>
      <c r="M4167" s="1" t="s">
        <v>30</v>
      </c>
      <c r="N4167" s="1" t="s">
        <v>33819</v>
      </c>
      <c r="O4167" s="1" t="s">
        <v>266</v>
      </c>
      <c r="P4167" t="s">
        <v>53</v>
      </c>
      <c r="Q4167" s="1" t="s">
        <v>181</v>
      </c>
      <c r="R4167" s="1" t="s">
        <v>288</v>
      </c>
      <c r="S4167" s="1" t="s">
        <v>2774</v>
      </c>
      <c r="T4167" s="1" t="s">
        <v>28327</v>
      </c>
      <c r="U4167" s="1" t="s">
        <v>4907</v>
      </c>
      <c r="V4167" s="1" t="s">
        <v>140</v>
      </c>
      <c r="W4167" s="1" t="s">
        <v>75</v>
      </c>
      <c r="X4167" t="str">
        <f t="shared" si="456"/>
        <v>Complete</v>
      </c>
      <c r="Y4167">
        <f>MAX(0,100-IF(G4167="Invalid",Config!$B$5,0)-IF(I4167="Invalid",Config!$B$6,0)-IF(X4167="Incomplete",Config!$B$7,0)-IF(AF4167="Yes",Config!$B$37,0))</f>
        <v>100</v>
      </c>
      <c r="Z4167" s="1">
        <f>IF(OR(TRIM(B4167)="",COUNTIF(Config!$B$15:$B$19,B4167)&gt;0),1,0)+IF(OR(TRIM(C4167)="",COUNTIF(Config!$B$15:$B$19,C4167)&gt;0),1,0)+IF(OR(TRIM(F4167)="",COUNTIF(Config!$B$15:$B$19,F4167)&gt;0),1,0)+IF(OR(TRIM(H4167)="",COUNTIF(Config!$B$15:$B$19,H4167)&gt;0),1,0)+IF(OR(TRIM(E4167)="",COUNTIF(Config!$B$15:$B$19,E4167)&gt;0),1,0)+IF(OR(TRIM(K4167)="",COUNTIF(Config!$B$15:$B$19,K4167)&gt;0),1,0)+IF(OR(TRIM(P4167)="",COUNTIF(Config!$B$15:$B$19,P4167)&gt;0),1,0)+IF(OR(TRIM(R4167)="",COUNTIF(Config!$B$15:$B$19,R4167)&gt;0),1,0)</f>
        <v>0</v>
      </c>
      <c r="AA4167" s="1" cm="1">
        <f t="array" ref="AA4167">SUMPRODUCT(LEN(H4167)-LEN(SUBSTITUTE(H4167,{"0";"1";"2";"3";"4";"5";"6";"7";"8";"9"},"")))</f>
        <v>12</v>
      </c>
      <c r="AC4167" t="str">
        <f t="shared" si="457"/>
        <v/>
      </c>
      <c r="AD4167">
        <f t="shared" si="458"/>
        <v>1</v>
      </c>
      <c r="AE4167">
        <f t="shared" si="459"/>
        <v>1</v>
      </c>
      <c r="AF4167" t="str">
        <f t="shared" si="460"/>
        <v>No</v>
      </c>
      <c r="AG4167">
        <f t="shared" ca="1" si="461"/>
        <v>37</v>
      </c>
      <c r="AH4167" t="str">
        <f ca="1">IF(OR(V4167="",AG4167=""),"Yes",IF(AG4167&gt;Config!$B$41,"Yes","No"))</f>
        <v>No</v>
      </c>
    </row>
    <row r="4168" spans="1:34" x14ac:dyDescent="0.25">
      <c r="A4168" s="1" t="s">
        <v>28328</v>
      </c>
      <c r="B4168" s="1" t="s">
        <v>1557</v>
      </c>
      <c r="C4168" s="1" t="s">
        <v>511</v>
      </c>
      <c r="D4168" s="1" t="s">
        <v>28329</v>
      </c>
      <c r="E4168" s="1" t="s">
        <v>34981</v>
      </c>
      <c r="F4168" s="1" t="s">
        <v>28330</v>
      </c>
      <c r="G4168" t="str">
        <f t="shared" si="455"/>
        <v>Valid</v>
      </c>
      <c r="H4168" s="1" t="s">
        <v>28331</v>
      </c>
      <c r="I4168" t="str" cm="1">
        <f t="array" ref="I4168">IF(OR(TRIM(H4168)="",ISNUMBER(SEARCH("#",H4168)),AA4168&lt;Config!$B$8,SUMPRODUCT(--ISNUMBER(SEARCH({"a";"b";"c";"d";"e";"f";"g";"h";"i";"j";"k";"l";"m";"n";"o";"p";"q";"r";"s";"t";"u";"v";"w";"x";"y";"z"},H4168)))&gt;0),"Invalid","Valid")</f>
        <v>Valid</v>
      </c>
      <c r="J4168" s="1" t="s">
        <v>28332</v>
      </c>
      <c r="K4168" s="1" t="s">
        <v>625</v>
      </c>
      <c r="L4168" s="1" t="s">
        <v>450</v>
      </c>
      <c r="M4168" s="1" t="s">
        <v>103</v>
      </c>
      <c r="N4168" s="1" t="s">
        <v>33819</v>
      </c>
      <c r="O4168" s="1" t="s">
        <v>69</v>
      </c>
      <c r="P4168" t="s">
        <v>104</v>
      </c>
      <c r="Q4168" s="1" t="s">
        <v>302</v>
      </c>
      <c r="R4168" s="1" t="s">
        <v>106</v>
      </c>
      <c r="S4168" s="1" t="s">
        <v>28333</v>
      </c>
      <c r="T4168" s="1" t="s">
        <v>28334</v>
      </c>
      <c r="U4168" s="1" t="s">
        <v>2520</v>
      </c>
      <c r="V4168" s="1" t="s">
        <v>4993</v>
      </c>
      <c r="W4168" s="1" t="s">
        <v>202</v>
      </c>
      <c r="X4168" t="str">
        <f t="shared" si="456"/>
        <v>Complete</v>
      </c>
      <c r="Y4168">
        <f>MAX(0,100-IF(G4168="Invalid",Config!$B$5,0)-IF(I4168="Invalid",Config!$B$6,0)-IF(X4168="Incomplete",Config!$B$7,0)-IF(AF4168="Yes",Config!$B$37,0))</f>
        <v>100</v>
      </c>
      <c r="Z4168" s="1">
        <f>IF(OR(TRIM(B4168)="",COUNTIF(Config!$B$15:$B$19,B4168)&gt;0),1,0)+IF(OR(TRIM(C4168)="",COUNTIF(Config!$B$15:$B$19,C4168)&gt;0),1,0)+IF(OR(TRIM(F4168)="",COUNTIF(Config!$B$15:$B$19,F4168)&gt;0),1,0)+IF(OR(TRIM(H4168)="",COUNTIF(Config!$B$15:$B$19,H4168)&gt;0),1,0)+IF(OR(TRIM(E4168)="",COUNTIF(Config!$B$15:$B$19,E4168)&gt;0),1,0)+IF(OR(TRIM(K4168)="",COUNTIF(Config!$B$15:$B$19,K4168)&gt;0),1,0)+IF(OR(TRIM(P4168)="",COUNTIF(Config!$B$15:$B$19,P4168)&gt;0),1,0)+IF(OR(TRIM(R4168)="",COUNTIF(Config!$B$15:$B$19,R4168)&gt;0),1,0)</f>
        <v>0</v>
      </c>
      <c r="AA4168" s="1" cm="1">
        <f t="array" ref="AA4168">SUMPRODUCT(LEN(H4168)-LEN(SUBSTITUTE(H4168,{"0";"1";"2";"3";"4";"5";"6";"7";"8";"9"},"")))</f>
        <v>10</v>
      </c>
      <c r="AC4168" t="str">
        <f t="shared" si="457"/>
        <v/>
      </c>
      <c r="AD4168">
        <f t="shared" si="458"/>
        <v>1</v>
      </c>
      <c r="AE4168">
        <f t="shared" si="459"/>
        <v>1</v>
      </c>
      <c r="AF4168" t="str">
        <f t="shared" si="460"/>
        <v>No</v>
      </c>
      <c r="AG4168">
        <f t="shared" ca="1" si="461"/>
        <v>246</v>
      </c>
      <c r="AH4168" t="str">
        <f ca="1">IF(OR(V4168="",AG4168=""),"Yes",IF(AG4168&gt;Config!$B$41,"Yes","No"))</f>
        <v>No</v>
      </c>
    </row>
    <row r="4169" spans="1:34" x14ac:dyDescent="0.25">
      <c r="A4169" s="1" t="s">
        <v>28335</v>
      </c>
      <c r="B4169" s="1" t="s">
        <v>6047</v>
      </c>
      <c r="C4169" s="1" t="s">
        <v>489</v>
      </c>
      <c r="D4169" s="1" t="s">
        <v>10748</v>
      </c>
      <c r="E4169" s="1" t="s">
        <v>35360</v>
      </c>
      <c r="F4169" s="1" t="s">
        <v>28336</v>
      </c>
      <c r="G4169" t="str">
        <f t="shared" si="455"/>
        <v>Valid</v>
      </c>
      <c r="H4169" s="1" t="s">
        <v>17136</v>
      </c>
      <c r="I4169" t="str" cm="1">
        <f t="array" ref="I4169">IF(OR(TRIM(H4169)="",ISNUMBER(SEARCH("#",H4169)),AA4169&lt;Config!$B$8,SUMPRODUCT(--ISNUMBER(SEARCH({"a";"b";"c";"d";"e";"f";"g";"h";"i";"j";"k";"l";"m";"n";"o";"p";"q";"r";"s";"t";"u";"v";"w";"x";"y";"z"},H4169)))&gt;0),"Invalid","Valid")</f>
        <v>Valid</v>
      </c>
      <c r="J4169" s="1" t="s">
        <v>28337</v>
      </c>
      <c r="K4169" s="1" t="s">
        <v>133</v>
      </c>
      <c r="L4169" s="1" t="s">
        <v>179</v>
      </c>
      <c r="M4169" s="1" t="s">
        <v>517</v>
      </c>
      <c r="N4169" s="1" t="s">
        <v>211</v>
      </c>
      <c r="O4169" s="1" t="s">
        <v>196</v>
      </c>
      <c r="P4169" t="s">
        <v>328</v>
      </c>
      <c r="Q4169" s="1" t="s">
        <v>33838</v>
      </c>
      <c r="R4169" s="1" t="s">
        <v>571</v>
      </c>
      <c r="S4169" s="1" t="s">
        <v>9593</v>
      </c>
      <c r="T4169" s="1" t="s">
        <v>28338</v>
      </c>
      <c r="U4169" s="1" t="s">
        <v>4019</v>
      </c>
      <c r="V4169" s="1" t="s">
        <v>1676</v>
      </c>
      <c r="W4169" s="1" t="s">
        <v>293</v>
      </c>
      <c r="X4169" t="str">
        <f t="shared" si="456"/>
        <v>Complete</v>
      </c>
      <c r="Y4169">
        <f>MAX(0,100-IF(G4169="Invalid",Config!$B$5,0)-IF(I4169="Invalid",Config!$B$6,0)-IF(X4169="Incomplete",Config!$B$7,0)-IF(AF4169="Yes",Config!$B$37,0))</f>
        <v>75</v>
      </c>
      <c r="Z4169" s="1">
        <f>IF(OR(TRIM(B4169)="",COUNTIF(Config!$B$15:$B$19,B4169)&gt;0),1,0)+IF(OR(TRIM(C4169)="",COUNTIF(Config!$B$15:$B$19,C4169)&gt;0),1,0)+IF(OR(TRIM(F4169)="",COUNTIF(Config!$B$15:$B$19,F4169)&gt;0),1,0)+IF(OR(TRIM(H4169)="",COUNTIF(Config!$B$15:$B$19,H4169)&gt;0),1,0)+IF(OR(TRIM(E4169)="",COUNTIF(Config!$B$15:$B$19,E4169)&gt;0),1,0)+IF(OR(TRIM(K4169)="",COUNTIF(Config!$B$15:$B$19,K4169)&gt;0),1,0)+IF(OR(TRIM(P4169)="",COUNTIF(Config!$B$15:$B$19,P4169)&gt;0),1,0)+IF(OR(TRIM(R4169)="",COUNTIF(Config!$B$15:$B$19,R4169)&gt;0),1,0)</f>
        <v>0</v>
      </c>
      <c r="AA4169" s="1" cm="1">
        <f t="array" ref="AA4169">SUMPRODUCT(LEN(H4169)-LEN(SUBSTITUTE(H4169,{"0";"1";"2";"3";"4";"5";"6";"7";"8";"9"},"")))</f>
        <v>11</v>
      </c>
      <c r="AC4169" t="str">
        <f t="shared" si="457"/>
        <v>Potential Duplicate</v>
      </c>
      <c r="AD4169">
        <f t="shared" si="458"/>
        <v>1</v>
      </c>
      <c r="AE4169">
        <f t="shared" si="459"/>
        <v>2</v>
      </c>
      <c r="AF4169" t="str">
        <f t="shared" si="460"/>
        <v>Yes</v>
      </c>
      <c r="AG4169">
        <f t="shared" ca="1" si="461"/>
        <v>37</v>
      </c>
      <c r="AH4169" t="str">
        <f ca="1">IF(OR(V4169="",AG4169=""),"Yes",IF(AG4169&gt;Config!$B$41,"Yes","No"))</f>
        <v>No</v>
      </c>
    </row>
    <row r="4170" spans="1:34" x14ac:dyDescent="0.25">
      <c r="A4170" s="1" t="s">
        <v>28339</v>
      </c>
      <c r="B4170" s="1" t="s">
        <v>1329</v>
      </c>
      <c r="C4170" s="1" t="s">
        <v>157</v>
      </c>
      <c r="D4170" s="1" t="s">
        <v>28340</v>
      </c>
      <c r="E4170" s="1" t="s">
        <v>33829</v>
      </c>
      <c r="F4170" s="1" t="s">
        <v>28341</v>
      </c>
      <c r="G4170" t="str">
        <f t="shared" si="455"/>
        <v>Valid</v>
      </c>
      <c r="H4170" s="1" t="s">
        <v>28342</v>
      </c>
      <c r="I4170" t="str" cm="1">
        <f t="array" ref="I4170">IF(OR(TRIM(H4170)="",ISNUMBER(SEARCH("#",H4170)),AA4170&lt;Config!$B$8,SUMPRODUCT(--ISNUMBER(SEARCH({"a";"b";"c";"d";"e";"f";"g";"h";"i";"j";"k";"l";"m";"n";"o";"p";"q";"r";"s";"t";"u";"v";"w";"x";"y";"z"},H4170)))&gt;0),"Invalid","Valid")</f>
        <v>Valid</v>
      </c>
      <c r="J4170" s="1" t="s">
        <v>28343</v>
      </c>
      <c r="K4170" s="1" t="s">
        <v>66</v>
      </c>
      <c r="L4170" s="1" t="s">
        <v>67</v>
      </c>
      <c r="M4170" s="1" t="s">
        <v>517</v>
      </c>
      <c r="N4170" s="1" t="s">
        <v>51</v>
      </c>
      <c r="O4170" s="1" t="s">
        <v>196</v>
      </c>
      <c r="P4170" t="s">
        <v>33</v>
      </c>
      <c r="Q4170" s="1" t="s">
        <v>1664</v>
      </c>
      <c r="R4170" s="1" t="s">
        <v>1716</v>
      </c>
      <c r="S4170" s="1" t="s">
        <v>14774</v>
      </c>
      <c r="T4170" s="1" t="s">
        <v>28344</v>
      </c>
      <c r="U4170" s="1" t="s">
        <v>7943</v>
      </c>
      <c r="V4170" s="1" t="s">
        <v>1397</v>
      </c>
      <c r="W4170" s="1" t="s">
        <v>202</v>
      </c>
      <c r="X4170" t="str">
        <f t="shared" si="456"/>
        <v>Incomplete</v>
      </c>
      <c r="Y4170">
        <f>MAX(0,100-IF(G4170="Invalid",Config!$B$5,0)-IF(I4170="Invalid",Config!$B$6,0)-IF(X4170="Incomplete",Config!$B$7,0)-IF(AF4170="Yes",Config!$B$37,0))</f>
        <v>60</v>
      </c>
      <c r="Z4170" s="1">
        <f>IF(OR(TRIM(B4170)="",COUNTIF(Config!$B$15:$B$19,B4170)&gt;0),1,0)+IF(OR(TRIM(C4170)="",COUNTIF(Config!$B$15:$B$19,C4170)&gt;0),1,0)+IF(OR(TRIM(F4170)="",COUNTIF(Config!$B$15:$B$19,F4170)&gt;0),1,0)+IF(OR(TRIM(H4170)="",COUNTIF(Config!$B$15:$B$19,H4170)&gt;0),1,0)+IF(OR(TRIM(E4170)="",COUNTIF(Config!$B$15:$B$19,E4170)&gt;0),1,0)+IF(OR(TRIM(K4170)="",COUNTIF(Config!$B$15:$B$19,K4170)&gt;0),1,0)+IF(OR(TRIM(P4170)="",COUNTIF(Config!$B$15:$B$19,P4170)&gt;0),1,0)+IF(OR(TRIM(R4170)="",COUNTIF(Config!$B$15:$B$19,R4170)&gt;0),1,0)</f>
        <v>1</v>
      </c>
      <c r="AA4170" s="1" cm="1">
        <f t="array" ref="AA4170">SUMPRODUCT(LEN(H4170)-LEN(SUBSTITUTE(H4170,{"0";"1";"2";"3";"4";"5";"6";"7";"8";"9"},"")))</f>
        <v>10</v>
      </c>
      <c r="AC4170" t="str">
        <f t="shared" si="457"/>
        <v>Incomplete Profile</v>
      </c>
      <c r="AD4170">
        <f t="shared" si="458"/>
        <v>1</v>
      </c>
      <c r="AE4170">
        <f t="shared" si="459"/>
        <v>1</v>
      </c>
      <c r="AF4170" t="str">
        <f t="shared" si="460"/>
        <v>No</v>
      </c>
      <c r="AG4170">
        <f t="shared" ca="1" si="461"/>
        <v>273</v>
      </c>
      <c r="AH4170" t="str">
        <f ca="1">IF(OR(V4170="",AG4170=""),"Yes",IF(AG4170&gt;Config!$B$41,"Yes","No"))</f>
        <v>No</v>
      </c>
    </row>
    <row r="4171" spans="1:34" x14ac:dyDescent="0.25">
      <c r="A4171" s="1" t="s">
        <v>28345</v>
      </c>
      <c r="B4171" s="1" t="s">
        <v>431</v>
      </c>
      <c r="C4171" s="1" t="s">
        <v>245</v>
      </c>
      <c r="D4171" s="1" t="s">
        <v>5650</v>
      </c>
      <c r="E4171" s="1" t="s">
        <v>34009</v>
      </c>
      <c r="F4171" s="1" t="s">
        <v>28346</v>
      </c>
      <c r="G4171" t="str">
        <f t="shared" si="455"/>
        <v>Valid</v>
      </c>
      <c r="H4171" s="1" t="s">
        <v>28347</v>
      </c>
      <c r="I4171" t="str" cm="1">
        <f t="array" ref="I4171">IF(OR(TRIM(H4171)="",ISNUMBER(SEARCH("#",H4171)),AA4171&lt;Config!$B$8,SUMPRODUCT(--ISNUMBER(SEARCH({"a";"b";"c";"d";"e";"f";"g";"h";"i";"j";"k";"l";"m";"n";"o";"p";"q";"r";"s";"t";"u";"v";"w";"x";"y";"z"},H4171)))&gt;0),"Invalid","Valid")</f>
        <v>Valid</v>
      </c>
      <c r="J4171" s="1" t="s">
        <v>28348</v>
      </c>
      <c r="K4171" s="1" t="s">
        <v>178</v>
      </c>
      <c r="L4171" s="1" t="s">
        <v>49</v>
      </c>
      <c r="M4171" s="1" t="s">
        <v>251</v>
      </c>
      <c r="N4171" s="1" t="s">
        <v>148</v>
      </c>
      <c r="O4171" s="1" t="s">
        <v>149</v>
      </c>
      <c r="P4171" t="s">
        <v>314</v>
      </c>
      <c r="Q4171" s="1" t="s">
        <v>663</v>
      </c>
      <c r="R4171" s="1" t="s">
        <v>663</v>
      </c>
      <c r="S4171" s="1" t="s">
        <v>26046</v>
      </c>
      <c r="T4171" s="1" t="s">
        <v>28349</v>
      </c>
      <c r="U4171" s="1" t="s">
        <v>522</v>
      </c>
      <c r="V4171" s="1" t="s">
        <v>2111</v>
      </c>
      <c r="W4171" s="1" t="s">
        <v>94</v>
      </c>
      <c r="X4171" t="str">
        <f t="shared" si="456"/>
        <v>Complete</v>
      </c>
      <c r="Y4171">
        <f>MAX(0,100-IF(G4171="Invalid",Config!$B$5,0)-IF(I4171="Invalid",Config!$B$6,0)-IF(X4171="Incomplete",Config!$B$7,0)-IF(AF4171="Yes",Config!$B$37,0))</f>
        <v>100</v>
      </c>
      <c r="Z4171" s="1">
        <f>IF(OR(TRIM(B4171)="",COUNTIF(Config!$B$15:$B$19,B4171)&gt;0),1,0)+IF(OR(TRIM(C4171)="",COUNTIF(Config!$B$15:$B$19,C4171)&gt;0),1,0)+IF(OR(TRIM(F4171)="",COUNTIF(Config!$B$15:$B$19,F4171)&gt;0),1,0)+IF(OR(TRIM(H4171)="",COUNTIF(Config!$B$15:$B$19,H4171)&gt;0),1,0)+IF(OR(TRIM(E4171)="",COUNTIF(Config!$B$15:$B$19,E4171)&gt;0),1,0)+IF(OR(TRIM(K4171)="",COUNTIF(Config!$B$15:$B$19,K4171)&gt;0),1,0)+IF(OR(TRIM(P4171)="",COUNTIF(Config!$B$15:$B$19,P4171)&gt;0),1,0)+IF(OR(TRIM(R4171)="",COUNTIF(Config!$B$15:$B$19,R4171)&gt;0),1,0)</f>
        <v>0</v>
      </c>
      <c r="AA4171" s="1" cm="1">
        <f t="array" ref="AA4171">SUMPRODUCT(LEN(H4171)-LEN(SUBSTITUTE(H4171,{"0";"1";"2";"3";"4";"5";"6";"7";"8";"9"},"")))</f>
        <v>10</v>
      </c>
      <c r="AC4171" t="str">
        <f t="shared" si="457"/>
        <v/>
      </c>
      <c r="AD4171">
        <f t="shared" si="458"/>
        <v>1</v>
      </c>
      <c r="AE4171">
        <f t="shared" si="459"/>
        <v>1</v>
      </c>
      <c r="AF4171" t="str">
        <f t="shared" si="460"/>
        <v>No</v>
      </c>
      <c r="AG4171">
        <f t="shared" ca="1" si="461"/>
        <v>252</v>
      </c>
      <c r="AH4171" t="str">
        <f ca="1">IF(OR(V4171="",AG4171=""),"Yes",IF(AG4171&gt;Config!$B$41,"Yes","No"))</f>
        <v>No</v>
      </c>
    </row>
    <row r="4172" spans="1:34" x14ac:dyDescent="0.25">
      <c r="A4172" s="1" t="s">
        <v>28350</v>
      </c>
      <c r="B4172" s="1" t="s">
        <v>554</v>
      </c>
      <c r="C4172" s="1" t="s">
        <v>337</v>
      </c>
      <c r="D4172" s="1" t="s">
        <v>28351</v>
      </c>
      <c r="E4172" s="1" t="s">
        <v>34514</v>
      </c>
      <c r="F4172" s="1" t="s">
        <v>28352</v>
      </c>
      <c r="G4172" t="str">
        <f t="shared" si="455"/>
        <v>Valid</v>
      </c>
      <c r="H4172" s="1" t="s">
        <v>28353</v>
      </c>
      <c r="I4172" t="str" cm="1">
        <f t="array" ref="I4172">IF(OR(TRIM(H4172)="",ISNUMBER(SEARCH("#",H4172)),AA4172&lt;Config!$B$8,SUMPRODUCT(--ISNUMBER(SEARCH({"a";"b";"c";"d";"e";"f";"g";"h";"i";"j";"k";"l";"m";"n";"o";"p";"q";"r";"s";"t";"u";"v";"w";"x";"y";"z"},H4172)))&gt;0),"Invalid","Valid")</f>
        <v>Valid</v>
      </c>
      <c r="J4172" s="1" t="s">
        <v>28354</v>
      </c>
      <c r="K4172" s="1" t="s">
        <v>250</v>
      </c>
      <c r="L4172" s="1" t="s">
        <v>84</v>
      </c>
      <c r="M4172" s="1" t="s">
        <v>103</v>
      </c>
      <c r="N4172" s="1" t="s">
        <v>51</v>
      </c>
      <c r="O4172" s="1" t="s">
        <v>149</v>
      </c>
      <c r="P4172" t="s">
        <v>344</v>
      </c>
      <c r="Q4172" s="1" t="s">
        <v>1199</v>
      </c>
      <c r="R4172" s="1" t="s">
        <v>346</v>
      </c>
      <c r="S4172" s="1" t="s">
        <v>18025</v>
      </c>
      <c r="T4172" s="1" t="s">
        <v>28355</v>
      </c>
      <c r="U4172" s="1" t="s">
        <v>3058</v>
      </c>
      <c r="V4172" s="1" t="s">
        <v>3664</v>
      </c>
      <c r="W4172" s="1" t="s">
        <v>33823</v>
      </c>
      <c r="X4172" t="str">
        <f t="shared" si="456"/>
        <v>Complete</v>
      </c>
      <c r="Y4172">
        <f>MAX(0,100-IF(G4172="Invalid",Config!$B$5,0)-IF(I4172="Invalid",Config!$B$6,0)-IF(X4172="Incomplete",Config!$B$7,0)-IF(AF4172="Yes",Config!$B$37,0))</f>
        <v>100</v>
      </c>
      <c r="Z4172" s="1">
        <f>IF(OR(TRIM(B4172)="",COUNTIF(Config!$B$15:$B$19,B4172)&gt;0),1,0)+IF(OR(TRIM(C4172)="",COUNTIF(Config!$B$15:$B$19,C4172)&gt;0),1,0)+IF(OR(TRIM(F4172)="",COUNTIF(Config!$B$15:$B$19,F4172)&gt;0),1,0)+IF(OR(TRIM(H4172)="",COUNTIF(Config!$B$15:$B$19,H4172)&gt;0),1,0)+IF(OR(TRIM(E4172)="",COUNTIF(Config!$B$15:$B$19,E4172)&gt;0),1,0)+IF(OR(TRIM(K4172)="",COUNTIF(Config!$B$15:$B$19,K4172)&gt;0),1,0)+IF(OR(TRIM(P4172)="",COUNTIF(Config!$B$15:$B$19,P4172)&gt;0),1,0)+IF(OR(TRIM(R4172)="",COUNTIF(Config!$B$15:$B$19,R4172)&gt;0),1,0)</f>
        <v>0</v>
      </c>
      <c r="AA4172" s="1" cm="1">
        <f t="array" ref="AA4172">SUMPRODUCT(LEN(H4172)-LEN(SUBSTITUTE(H4172,{"0";"1";"2";"3";"4";"5";"6";"7";"8";"9"},"")))</f>
        <v>11</v>
      </c>
      <c r="AC4172" t="str">
        <f t="shared" si="457"/>
        <v/>
      </c>
      <c r="AD4172">
        <f t="shared" si="458"/>
        <v>1</v>
      </c>
      <c r="AE4172">
        <f t="shared" si="459"/>
        <v>1</v>
      </c>
      <c r="AF4172" t="str">
        <f t="shared" si="460"/>
        <v>No</v>
      </c>
      <c r="AG4172">
        <f t="shared" ca="1" si="461"/>
        <v>674</v>
      </c>
      <c r="AH4172" t="str">
        <f ca="1">IF(OR(V4172="",AG4172=""),"Yes",IF(AG4172&gt;Config!$B$41,"Yes","No"))</f>
        <v>Yes</v>
      </c>
    </row>
    <row r="4173" spans="1:34" x14ac:dyDescent="0.25">
      <c r="A4173" s="1" t="s">
        <v>28356</v>
      </c>
      <c r="B4173" s="1" t="s">
        <v>1085</v>
      </c>
      <c r="C4173" s="1" t="s">
        <v>775</v>
      </c>
      <c r="D4173" s="1" t="s">
        <v>28357</v>
      </c>
      <c r="E4173" s="1" t="s">
        <v>34346</v>
      </c>
      <c r="F4173" s="1" t="s">
        <v>28358</v>
      </c>
      <c r="G4173" t="str">
        <f t="shared" si="455"/>
        <v>Valid</v>
      </c>
      <c r="H4173" s="1" t="s">
        <v>28359</v>
      </c>
      <c r="I4173" t="str" cm="1">
        <f t="array" ref="I4173">IF(OR(TRIM(H4173)="",ISNUMBER(SEARCH("#",H4173)),AA4173&lt;Config!$B$8,SUMPRODUCT(--ISNUMBER(SEARCH({"a";"b";"c";"d";"e";"f";"g";"h";"i";"j";"k";"l";"m";"n";"o";"p";"q";"r";"s";"t";"u";"v";"w";"x";"y";"z"},H4173)))&gt;0),"Invalid","Valid")</f>
        <v>Valid</v>
      </c>
      <c r="J4173" s="1" t="s">
        <v>28360</v>
      </c>
      <c r="K4173" s="1" t="s">
        <v>28</v>
      </c>
      <c r="L4173" s="1" t="s">
        <v>179</v>
      </c>
      <c r="M4173" s="1" t="s">
        <v>343</v>
      </c>
      <c r="N4173" s="1" t="s">
        <v>33819</v>
      </c>
      <c r="O4173" s="1" t="s">
        <v>180</v>
      </c>
      <c r="P4173" t="s">
        <v>87</v>
      </c>
      <c r="Q4173" s="1" t="s">
        <v>166</v>
      </c>
      <c r="R4173" s="1" t="s">
        <v>89</v>
      </c>
      <c r="S4173" s="1" t="s">
        <v>28361</v>
      </c>
      <c r="T4173" s="1" t="s">
        <v>28362</v>
      </c>
      <c r="U4173" s="1" t="s">
        <v>6739</v>
      </c>
      <c r="V4173" s="1" t="s">
        <v>1212</v>
      </c>
      <c r="W4173" s="1" t="s">
        <v>202</v>
      </c>
      <c r="X4173" t="str">
        <f t="shared" si="456"/>
        <v>Complete</v>
      </c>
      <c r="Y4173">
        <f>MAX(0,100-IF(G4173="Invalid",Config!$B$5,0)-IF(I4173="Invalid",Config!$B$6,0)-IF(X4173="Incomplete",Config!$B$7,0)-IF(AF4173="Yes",Config!$B$37,0))</f>
        <v>100</v>
      </c>
      <c r="Z4173" s="1">
        <f>IF(OR(TRIM(B4173)="",COUNTIF(Config!$B$15:$B$19,B4173)&gt;0),1,0)+IF(OR(TRIM(C4173)="",COUNTIF(Config!$B$15:$B$19,C4173)&gt;0),1,0)+IF(OR(TRIM(F4173)="",COUNTIF(Config!$B$15:$B$19,F4173)&gt;0),1,0)+IF(OR(TRIM(H4173)="",COUNTIF(Config!$B$15:$B$19,H4173)&gt;0),1,0)+IF(OR(TRIM(E4173)="",COUNTIF(Config!$B$15:$B$19,E4173)&gt;0),1,0)+IF(OR(TRIM(K4173)="",COUNTIF(Config!$B$15:$B$19,K4173)&gt;0),1,0)+IF(OR(TRIM(P4173)="",COUNTIF(Config!$B$15:$B$19,P4173)&gt;0),1,0)+IF(OR(TRIM(R4173)="",COUNTIF(Config!$B$15:$B$19,R4173)&gt;0),1,0)</f>
        <v>0</v>
      </c>
      <c r="AA4173" s="1" cm="1">
        <f t="array" ref="AA4173">SUMPRODUCT(LEN(H4173)-LEN(SUBSTITUTE(H4173,{"0";"1";"2";"3";"4";"5";"6";"7";"8";"9"},"")))</f>
        <v>11</v>
      </c>
      <c r="AC4173" t="str">
        <f t="shared" si="457"/>
        <v/>
      </c>
      <c r="AD4173">
        <f t="shared" si="458"/>
        <v>1</v>
      </c>
      <c r="AE4173">
        <f t="shared" si="459"/>
        <v>1</v>
      </c>
      <c r="AF4173" t="str">
        <f t="shared" si="460"/>
        <v>No</v>
      </c>
      <c r="AG4173">
        <f t="shared" ca="1" si="461"/>
        <v>228</v>
      </c>
      <c r="AH4173" t="str">
        <f ca="1">IF(OR(V4173="",AG4173=""),"Yes",IF(AG4173&gt;Config!$B$41,"Yes","No"))</f>
        <v>No</v>
      </c>
    </row>
    <row r="4174" spans="1:34" x14ac:dyDescent="0.25">
      <c r="A4174" s="1" t="s">
        <v>28363</v>
      </c>
      <c r="B4174" s="1" t="s">
        <v>4687</v>
      </c>
      <c r="C4174" s="1" t="s">
        <v>420</v>
      </c>
      <c r="D4174" s="1" t="s">
        <v>28364</v>
      </c>
      <c r="E4174" s="1" t="s">
        <v>34513</v>
      </c>
      <c r="F4174" s="1" t="s">
        <v>28365</v>
      </c>
      <c r="G4174" t="str">
        <f t="shared" si="455"/>
        <v>Valid</v>
      </c>
      <c r="H4174" s="1" t="s">
        <v>28366</v>
      </c>
      <c r="I4174" t="str" cm="1">
        <f t="array" ref="I4174">IF(OR(TRIM(H4174)="",ISNUMBER(SEARCH("#",H4174)),AA4174&lt;Config!$B$8,SUMPRODUCT(--ISNUMBER(SEARCH({"a";"b";"c";"d";"e";"f";"g";"h";"i";"j";"k";"l";"m";"n";"o";"p";"q";"r";"s";"t";"u";"v";"w";"x";"y";"z"},H4174)))&gt;0),"Invalid","Valid")</f>
        <v>Valid</v>
      </c>
      <c r="J4174" s="1" t="s">
        <v>28367</v>
      </c>
      <c r="K4174" s="1" t="s">
        <v>369</v>
      </c>
      <c r="L4174" s="1" t="s">
        <v>134</v>
      </c>
      <c r="M4174" s="1" t="s">
        <v>462</v>
      </c>
      <c r="N4174" s="1" t="s">
        <v>437</v>
      </c>
      <c r="O4174" s="1" t="s">
        <v>69</v>
      </c>
      <c r="P4174" t="s">
        <v>33</v>
      </c>
      <c r="Q4174" s="1" t="s">
        <v>1664</v>
      </c>
      <c r="R4174" s="1" t="s">
        <v>35</v>
      </c>
      <c r="S4174" s="1" t="s">
        <v>28368</v>
      </c>
      <c r="T4174" s="1" t="s">
        <v>28369</v>
      </c>
      <c r="U4174" s="1" t="s">
        <v>8449</v>
      </c>
      <c r="V4174" s="1" t="s">
        <v>18213</v>
      </c>
      <c r="W4174" s="1" t="s">
        <v>125</v>
      </c>
      <c r="X4174" t="str">
        <f t="shared" si="456"/>
        <v>Complete</v>
      </c>
      <c r="Y4174">
        <f>MAX(0,100-IF(G4174="Invalid",Config!$B$5,0)-IF(I4174="Invalid",Config!$B$6,0)-IF(X4174="Incomplete",Config!$B$7,0)-IF(AF4174="Yes",Config!$B$37,0))</f>
        <v>100</v>
      </c>
      <c r="Z4174" s="1">
        <f>IF(OR(TRIM(B4174)="",COUNTIF(Config!$B$15:$B$19,B4174)&gt;0),1,0)+IF(OR(TRIM(C4174)="",COUNTIF(Config!$B$15:$B$19,C4174)&gt;0),1,0)+IF(OR(TRIM(F4174)="",COUNTIF(Config!$B$15:$B$19,F4174)&gt;0),1,0)+IF(OR(TRIM(H4174)="",COUNTIF(Config!$B$15:$B$19,H4174)&gt;0),1,0)+IF(OR(TRIM(E4174)="",COUNTIF(Config!$B$15:$B$19,E4174)&gt;0),1,0)+IF(OR(TRIM(K4174)="",COUNTIF(Config!$B$15:$B$19,K4174)&gt;0),1,0)+IF(OR(TRIM(P4174)="",COUNTIF(Config!$B$15:$B$19,P4174)&gt;0),1,0)+IF(OR(TRIM(R4174)="",COUNTIF(Config!$B$15:$B$19,R4174)&gt;0),1,0)</f>
        <v>0</v>
      </c>
      <c r="AA4174" s="1" cm="1">
        <f t="array" ref="AA4174">SUMPRODUCT(LEN(H4174)-LEN(SUBSTITUTE(H4174,{"0";"1";"2";"3";"4";"5";"6";"7";"8";"9"},"")))</f>
        <v>10</v>
      </c>
      <c r="AC4174" t="str">
        <f t="shared" si="457"/>
        <v/>
      </c>
      <c r="AD4174">
        <f t="shared" si="458"/>
        <v>1</v>
      </c>
      <c r="AE4174">
        <f t="shared" si="459"/>
        <v>1</v>
      </c>
      <c r="AF4174" t="str">
        <f t="shared" si="460"/>
        <v>No</v>
      </c>
      <c r="AG4174">
        <f t="shared" ca="1" si="461"/>
        <v>256</v>
      </c>
      <c r="AH4174" t="str">
        <f ca="1">IF(OR(V4174="",AG4174=""),"Yes",IF(AG4174&gt;Config!$B$41,"Yes","No"))</f>
        <v>No</v>
      </c>
    </row>
    <row r="4175" spans="1:34" x14ac:dyDescent="0.25">
      <c r="A4175" s="1" t="s">
        <v>28370</v>
      </c>
      <c r="B4175" s="1" t="s">
        <v>444</v>
      </c>
      <c r="C4175" s="1" t="s">
        <v>398</v>
      </c>
      <c r="D4175" s="1" t="s">
        <v>35596</v>
      </c>
      <c r="E4175" s="1" t="s">
        <v>458</v>
      </c>
      <c r="F4175" s="1" t="s">
        <v>28371</v>
      </c>
      <c r="G4175" t="str">
        <f t="shared" si="455"/>
        <v>Valid</v>
      </c>
      <c r="H4175" s="1" t="s">
        <v>28372</v>
      </c>
      <c r="I4175" t="str" cm="1">
        <f t="array" ref="I4175">IF(OR(TRIM(H4175)="",ISNUMBER(SEARCH("#",H4175)),AA4175&lt;Config!$B$8,SUMPRODUCT(--ISNUMBER(SEARCH({"a";"b";"c";"d";"e";"f";"g";"h";"i";"j";"k";"l";"m";"n";"o";"p";"q";"r";"s";"t";"u";"v";"w";"x";"y";"z"},H4175)))&gt;0),"Invalid","Valid")</f>
        <v>Valid</v>
      </c>
      <c r="J4175" s="1" t="s">
        <v>28373</v>
      </c>
      <c r="K4175" s="1" t="s">
        <v>1001</v>
      </c>
      <c r="L4175" s="1" t="s">
        <v>450</v>
      </c>
      <c r="M4175" s="1" t="s">
        <v>50</v>
      </c>
      <c r="N4175" s="1" t="s">
        <v>224</v>
      </c>
      <c r="O4175" s="1" t="s">
        <v>69</v>
      </c>
      <c r="P4175" t="s">
        <v>104</v>
      </c>
      <c r="Q4175" s="1" t="s">
        <v>105</v>
      </c>
      <c r="R4175" s="1" t="s">
        <v>833</v>
      </c>
      <c r="S4175" s="1" t="s">
        <v>28374</v>
      </c>
      <c r="T4175" s="1" t="s">
        <v>28375</v>
      </c>
      <c r="U4175" s="1" t="s">
        <v>25063</v>
      </c>
      <c r="V4175" s="1" t="s">
        <v>2639</v>
      </c>
      <c r="W4175" s="1" t="s">
        <v>384</v>
      </c>
      <c r="X4175" t="str">
        <f t="shared" si="456"/>
        <v>Complete</v>
      </c>
      <c r="Y4175">
        <f>MAX(0,100-IF(G4175="Invalid",Config!$B$5,0)-IF(I4175="Invalid",Config!$B$6,0)-IF(X4175="Incomplete",Config!$B$7,0)-IF(AF4175="Yes",Config!$B$37,0))</f>
        <v>100</v>
      </c>
      <c r="Z4175" s="1">
        <f>IF(OR(TRIM(B4175)="",COUNTIF(Config!$B$15:$B$19,B4175)&gt;0),1,0)+IF(OR(TRIM(C4175)="",COUNTIF(Config!$B$15:$B$19,C4175)&gt;0),1,0)+IF(OR(TRIM(F4175)="",COUNTIF(Config!$B$15:$B$19,F4175)&gt;0),1,0)+IF(OR(TRIM(H4175)="",COUNTIF(Config!$B$15:$B$19,H4175)&gt;0),1,0)+IF(OR(TRIM(E4175)="",COUNTIF(Config!$B$15:$B$19,E4175)&gt;0),1,0)+IF(OR(TRIM(K4175)="",COUNTIF(Config!$B$15:$B$19,K4175)&gt;0),1,0)+IF(OR(TRIM(P4175)="",COUNTIF(Config!$B$15:$B$19,P4175)&gt;0),1,0)+IF(OR(TRIM(R4175)="",COUNTIF(Config!$B$15:$B$19,R4175)&gt;0),1,0)</f>
        <v>0</v>
      </c>
      <c r="AA4175" s="1" cm="1">
        <f t="array" ref="AA4175">SUMPRODUCT(LEN(H4175)-LEN(SUBSTITUTE(H4175,{"0";"1";"2";"3";"4";"5";"6";"7";"8";"9"},"")))</f>
        <v>11</v>
      </c>
      <c r="AC4175" t="str">
        <f t="shared" si="457"/>
        <v/>
      </c>
      <c r="AD4175">
        <f t="shared" si="458"/>
        <v>1</v>
      </c>
      <c r="AE4175">
        <f t="shared" si="459"/>
        <v>1</v>
      </c>
      <c r="AF4175" t="str">
        <f t="shared" si="460"/>
        <v>No</v>
      </c>
      <c r="AG4175">
        <f t="shared" ca="1" si="461"/>
        <v>416</v>
      </c>
      <c r="AH4175" t="str">
        <f ca="1">IF(OR(V4175="",AG4175=""),"Yes",IF(AG4175&gt;Config!$B$41,"Yes","No"))</f>
        <v>Yes</v>
      </c>
    </row>
    <row r="4176" spans="1:34" x14ac:dyDescent="0.25">
      <c r="A4176" s="1" t="s">
        <v>28376</v>
      </c>
      <c r="B4176" s="1" t="s">
        <v>1293</v>
      </c>
      <c r="C4176" s="1" t="s">
        <v>1166</v>
      </c>
      <c r="D4176" s="1" t="s">
        <v>9850</v>
      </c>
      <c r="E4176" s="1" t="s">
        <v>34910</v>
      </c>
      <c r="F4176" s="1" t="s">
        <v>28377</v>
      </c>
      <c r="G4176" t="str">
        <f t="shared" si="455"/>
        <v>Valid</v>
      </c>
      <c r="H4176" s="1" t="s">
        <v>28378</v>
      </c>
      <c r="I4176" t="str" cm="1">
        <f t="array" ref="I4176">IF(OR(TRIM(H4176)="",ISNUMBER(SEARCH("#",H4176)),AA4176&lt;Config!$B$8,SUMPRODUCT(--ISNUMBER(SEARCH({"a";"b";"c";"d";"e";"f";"g";"h";"i";"j";"k";"l";"m";"n";"o";"p";"q";"r";"s";"t";"u";"v";"w";"x";"y";"z"},H4176)))&gt;0),"Invalid","Valid")</f>
        <v>Valid</v>
      </c>
      <c r="J4176" s="1" t="s">
        <v>28379</v>
      </c>
      <c r="K4176" s="1" t="s">
        <v>1001</v>
      </c>
      <c r="L4176" s="1" t="s">
        <v>49</v>
      </c>
      <c r="M4176" s="1" t="s">
        <v>343</v>
      </c>
      <c r="N4176" s="1" t="s">
        <v>713</v>
      </c>
      <c r="O4176" s="1" t="s">
        <v>52</v>
      </c>
      <c r="P4176" t="s">
        <v>87</v>
      </c>
      <c r="Q4176" s="1" t="s">
        <v>88</v>
      </c>
      <c r="R4176" s="1" t="s">
        <v>136</v>
      </c>
      <c r="S4176" s="1" t="s">
        <v>28380</v>
      </c>
      <c r="T4176" s="1" t="s">
        <v>28381</v>
      </c>
      <c r="U4176" s="1" t="s">
        <v>14805</v>
      </c>
      <c r="V4176" s="1" t="s">
        <v>9291</v>
      </c>
      <c r="W4176" s="1" t="s">
        <v>125</v>
      </c>
      <c r="X4176" t="str">
        <f t="shared" si="456"/>
        <v>Complete</v>
      </c>
      <c r="Y4176">
        <f>MAX(0,100-IF(G4176="Invalid",Config!$B$5,0)-IF(I4176="Invalid",Config!$B$6,0)-IF(X4176="Incomplete",Config!$B$7,0)-IF(AF4176="Yes",Config!$B$37,0))</f>
        <v>100</v>
      </c>
      <c r="Z4176" s="1">
        <f>IF(OR(TRIM(B4176)="",COUNTIF(Config!$B$15:$B$19,B4176)&gt;0),1,0)+IF(OR(TRIM(C4176)="",COUNTIF(Config!$B$15:$B$19,C4176)&gt;0),1,0)+IF(OR(TRIM(F4176)="",COUNTIF(Config!$B$15:$B$19,F4176)&gt;0),1,0)+IF(OR(TRIM(H4176)="",COUNTIF(Config!$B$15:$B$19,H4176)&gt;0),1,0)+IF(OR(TRIM(E4176)="",COUNTIF(Config!$B$15:$B$19,E4176)&gt;0),1,0)+IF(OR(TRIM(K4176)="",COUNTIF(Config!$B$15:$B$19,K4176)&gt;0),1,0)+IF(OR(TRIM(P4176)="",COUNTIF(Config!$B$15:$B$19,P4176)&gt;0),1,0)+IF(OR(TRIM(R4176)="",COUNTIF(Config!$B$15:$B$19,R4176)&gt;0),1,0)</f>
        <v>0</v>
      </c>
      <c r="AA4176" s="1" cm="1">
        <f t="array" ref="AA4176">SUMPRODUCT(LEN(H4176)-LEN(SUBSTITUTE(H4176,{"0";"1";"2";"3";"4";"5";"6";"7";"8";"9"},"")))</f>
        <v>10</v>
      </c>
      <c r="AC4176" t="str">
        <f t="shared" si="457"/>
        <v/>
      </c>
      <c r="AD4176">
        <f t="shared" si="458"/>
        <v>1</v>
      </c>
      <c r="AE4176">
        <f t="shared" si="459"/>
        <v>1</v>
      </c>
      <c r="AF4176" t="str">
        <f t="shared" si="460"/>
        <v>No</v>
      </c>
      <c r="AG4176">
        <f t="shared" ca="1" si="461"/>
        <v>442</v>
      </c>
      <c r="AH4176" t="str">
        <f ca="1">IF(OR(V4176="",AG4176=""),"Yes",IF(AG4176&gt;Config!$B$41,"Yes","No"))</f>
        <v>Yes</v>
      </c>
    </row>
    <row r="4177" spans="1:34" x14ac:dyDescent="0.25">
      <c r="A4177" s="1" t="s">
        <v>28382</v>
      </c>
      <c r="B4177" s="1" t="s">
        <v>2159</v>
      </c>
      <c r="C4177" s="1" t="s">
        <v>205</v>
      </c>
      <c r="D4177" s="1" t="s">
        <v>12752</v>
      </c>
      <c r="E4177" s="1" t="s">
        <v>33829</v>
      </c>
      <c r="F4177" s="1" t="s">
        <v>19994</v>
      </c>
      <c r="G4177" t="str">
        <f t="shared" si="455"/>
        <v>Valid</v>
      </c>
      <c r="H4177" s="1" t="s">
        <v>28383</v>
      </c>
      <c r="I4177" t="str" cm="1">
        <f t="array" ref="I4177">IF(OR(TRIM(H4177)="",ISNUMBER(SEARCH("#",H4177)),AA4177&lt;Config!$B$8,SUMPRODUCT(--ISNUMBER(SEARCH({"a";"b";"c";"d";"e";"f";"g";"h";"i";"j";"k";"l";"m";"n";"o";"p";"q";"r";"s";"t";"u";"v";"w";"x";"y";"z"},H4177)))&gt;0),"Invalid","Valid")</f>
        <v>Valid</v>
      </c>
      <c r="J4177" s="1" t="s">
        <v>28384</v>
      </c>
      <c r="K4177" s="1" t="s">
        <v>83</v>
      </c>
      <c r="L4177" s="1" t="s">
        <v>450</v>
      </c>
      <c r="M4177" s="1" t="s">
        <v>33825</v>
      </c>
      <c r="N4177" s="1" t="s">
        <v>713</v>
      </c>
      <c r="O4177" s="1" t="s">
        <v>180</v>
      </c>
      <c r="P4177" t="s">
        <v>53</v>
      </c>
      <c r="Q4177" s="1" t="s">
        <v>181</v>
      </c>
      <c r="R4177" s="1" t="s">
        <v>288</v>
      </c>
      <c r="S4177" s="1" t="s">
        <v>7568</v>
      </c>
      <c r="T4177" s="1" t="s">
        <v>28385</v>
      </c>
      <c r="U4177" s="1" t="s">
        <v>11434</v>
      </c>
      <c r="V4177" s="1" t="s">
        <v>1347</v>
      </c>
      <c r="W4177" s="1" t="s">
        <v>293</v>
      </c>
      <c r="X4177" t="str">
        <f t="shared" si="456"/>
        <v>Incomplete</v>
      </c>
      <c r="Y4177">
        <f>MAX(0,100-IF(G4177="Invalid",Config!$B$5,0)-IF(I4177="Invalid",Config!$B$6,0)-IF(X4177="Incomplete",Config!$B$7,0)-IF(AF4177="Yes",Config!$B$37,0))</f>
        <v>35</v>
      </c>
      <c r="Z4177" s="1">
        <f>IF(OR(TRIM(B4177)="",COUNTIF(Config!$B$15:$B$19,B4177)&gt;0),1,0)+IF(OR(TRIM(C4177)="",COUNTIF(Config!$B$15:$B$19,C4177)&gt;0),1,0)+IF(OR(TRIM(F4177)="",COUNTIF(Config!$B$15:$B$19,F4177)&gt;0),1,0)+IF(OR(TRIM(H4177)="",COUNTIF(Config!$B$15:$B$19,H4177)&gt;0),1,0)+IF(OR(TRIM(E4177)="",COUNTIF(Config!$B$15:$B$19,E4177)&gt;0),1,0)+IF(OR(TRIM(K4177)="",COUNTIF(Config!$B$15:$B$19,K4177)&gt;0),1,0)+IF(OR(TRIM(P4177)="",COUNTIF(Config!$B$15:$B$19,P4177)&gt;0),1,0)+IF(OR(TRIM(R4177)="",COUNTIF(Config!$B$15:$B$19,R4177)&gt;0),1,0)</f>
        <v>1</v>
      </c>
      <c r="AA4177" s="1" cm="1">
        <f t="array" ref="AA4177">SUMPRODUCT(LEN(H4177)-LEN(SUBSTITUTE(H4177,{"0";"1";"2";"3";"4";"5";"6";"7";"8";"9"},"")))</f>
        <v>12</v>
      </c>
      <c r="AC4177" t="str">
        <f t="shared" si="457"/>
        <v>Incomplete Profile; Potential Duplicate</v>
      </c>
      <c r="AD4177">
        <f t="shared" si="458"/>
        <v>2</v>
      </c>
      <c r="AE4177">
        <f t="shared" si="459"/>
        <v>1</v>
      </c>
      <c r="AF4177" t="str">
        <f t="shared" si="460"/>
        <v>Yes</v>
      </c>
      <c r="AG4177">
        <f t="shared" ca="1" si="461"/>
        <v>37</v>
      </c>
      <c r="AH4177" t="str">
        <f ca="1">IF(OR(V4177="",AG4177=""),"Yes",IF(AG4177&gt;Config!$B$41,"Yes","No"))</f>
        <v>No</v>
      </c>
    </row>
    <row r="4178" spans="1:34" x14ac:dyDescent="0.25">
      <c r="A4178" s="1" t="s">
        <v>28386</v>
      </c>
      <c r="B4178" s="1" t="s">
        <v>2431</v>
      </c>
      <c r="C4178" s="1" t="s">
        <v>566</v>
      </c>
      <c r="D4178" s="1" t="s">
        <v>28387</v>
      </c>
      <c r="E4178" s="1" t="s">
        <v>33829</v>
      </c>
      <c r="F4178" s="1" t="s">
        <v>28388</v>
      </c>
      <c r="G4178" t="str">
        <f t="shared" si="455"/>
        <v>Valid</v>
      </c>
      <c r="H4178" s="1" t="s">
        <v>28389</v>
      </c>
      <c r="I4178" t="str" cm="1">
        <f t="array" ref="I4178">IF(OR(TRIM(H4178)="",ISNUMBER(SEARCH("#",H4178)),AA4178&lt;Config!$B$8,SUMPRODUCT(--ISNUMBER(SEARCH({"a";"b";"c";"d";"e";"f";"g";"h";"i";"j";"k";"l";"m";"n";"o";"p";"q";"r";"s";"t";"u";"v";"w";"x";"y";"z"},H4178)))&gt;0),"Invalid","Valid")</f>
        <v>Valid</v>
      </c>
      <c r="J4178" s="1" t="s">
        <v>28390</v>
      </c>
      <c r="K4178" s="1" t="s">
        <v>28</v>
      </c>
      <c r="L4178" s="1" t="s">
        <v>29</v>
      </c>
      <c r="M4178" s="1" t="s">
        <v>33825</v>
      </c>
      <c r="N4178" s="1" t="s">
        <v>51</v>
      </c>
      <c r="O4178" s="1" t="s">
        <v>149</v>
      </c>
      <c r="P4178" t="s">
        <v>87</v>
      </c>
      <c r="Q4178" s="1" t="s">
        <v>166</v>
      </c>
      <c r="R4178" s="1" t="s">
        <v>379</v>
      </c>
      <c r="S4178" s="1" t="s">
        <v>28391</v>
      </c>
      <c r="T4178" s="1" t="s">
        <v>28392</v>
      </c>
      <c r="U4178" s="1" t="s">
        <v>28393</v>
      </c>
      <c r="V4178" s="1" t="s">
        <v>140</v>
      </c>
      <c r="W4178" s="1" t="s">
        <v>94</v>
      </c>
      <c r="X4178" t="str">
        <f t="shared" si="456"/>
        <v>Incomplete</v>
      </c>
      <c r="Y4178">
        <f>MAX(0,100-IF(G4178="Invalid",Config!$B$5,0)-IF(I4178="Invalid",Config!$B$6,0)-IF(X4178="Incomplete",Config!$B$7,0)-IF(AF4178="Yes",Config!$B$37,0))</f>
        <v>60</v>
      </c>
      <c r="Z4178" s="1">
        <f>IF(OR(TRIM(B4178)="",COUNTIF(Config!$B$15:$B$19,B4178)&gt;0),1,0)+IF(OR(TRIM(C4178)="",COUNTIF(Config!$B$15:$B$19,C4178)&gt;0),1,0)+IF(OR(TRIM(F4178)="",COUNTIF(Config!$B$15:$B$19,F4178)&gt;0),1,0)+IF(OR(TRIM(H4178)="",COUNTIF(Config!$B$15:$B$19,H4178)&gt;0),1,0)+IF(OR(TRIM(E4178)="",COUNTIF(Config!$B$15:$B$19,E4178)&gt;0),1,0)+IF(OR(TRIM(K4178)="",COUNTIF(Config!$B$15:$B$19,K4178)&gt;0),1,0)+IF(OR(TRIM(P4178)="",COUNTIF(Config!$B$15:$B$19,P4178)&gt;0),1,0)+IF(OR(TRIM(R4178)="",COUNTIF(Config!$B$15:$B$19,R4178)&gt;0),1,0)</f>
        <v>1</v>
      </c>
      <c r="AA4178" s="1" cm="1">
        <f t="array" ref="AA4178">SUMPRODUCT(LEN(H4178)-LEN(SUBSTITUTE(H4178,{"0";"1";"2";"3";"4";"5";"6";"7";"8";"9"},"")))</f>
        <v>11</v>
      </c>
      <c r="AC4178" t="str">
        <f t="shared" si="457"/>
        <v>Incomplete Profile</v>
      </c>
      <c r="AD4178">
        <f t="shared" si="458"/>
        <v>1</v>
      </c>
      <c r="AE4178">
        <f t="shared" si="459"/>
        <v>1</v>
      </c>
      <c r="AF4178" t="str">
        <f t="shared" si="460"/>
        <v>No</v>
      </c>
      <c r="AG4178">
        <f t="shared" ca="1" si="461"/>
        <v>37</v>
      </c>
      <c r="AH4178" t="str">
        <f ca="1">IF(OR(V4178="",AG4178=""),"Yes",IF(AG4178&gt;Config!$B$41,"Yes","No"))</f>
        <v>No</v>
      </c>
    </row>
    <row r="4179" spans="1:34" x14ac:dyDescent="0.25">
      <c r="A4179" s="1" t="s">
        <v>28394</v>
      </c>
      <c r="B4179" s="1" t="s">
        <v>1266</v>
      </c>
      <c r="C4179" s="1" t="s">
        <v>323</v>
      </c>
      <c r="D4179" s="1" t="s">
        <v>28395</v>
      </c>
      <c r="E4179" s="1" t="s">
        <v>35597</v>
      </c>
      <c r="F4179" s="1" t="s">
        <v>28396</v>
      </c>
      <c r="G4179" t="str">
        <f t="shared" si="455"/>
        <v>Valid</v>
      </c>
      <c r="H4179" s="1" t="s">
        <v>28397</v>
      </c>
      <c r="I4179" t="str" cm="1">
        <f t="array" ref="I4179">IF(OR(TRIM(H4179)="",ISNUMBER(SEARCH("#",H4179)),AA4179&lt;Config!$B$8,SUMPRODUCT(--ISNUMBER(SEARCH({"a";"b";"c";"d";"e";"f";"g";"h";"i";"j";"k";"l";"m";"n";"o";"p";"q";"r";"s";"t";"u";"v";"w";"x";"y";"z"},H4179)))&gt;0),"Invalid","Valid")</f>
        <v>Valid</v>
      </c>
      <c r="J4179" s="1" t="s">
        <v>28398</v>
      </c>
      <c r="K4179" s="1" t="s">
        <v>195</v>
      </c>
      <c r="L4179" s="1" t="s">
        <v>67</v>
      </c>
      <c r="M4179" s="1" t="s">
        <v>85</v>
      </c>
      <c r="N4179" s="1" t="s">
        <v>224</v>
      </c>
      <c r="O4179" s="1" t="s">
        <v>52</v>
      </c>
      <c r="P4179" t="s">
        <v>314</v>
      </c>
      <c r="Q4179" s="1" t="s">
        <v>315</v>
      </c>
      <c r="R4179" s="1" t="s">
        <v>316</v>
      </c>
      <c r="S4179" s="1" t="s">
        <v>28399</v>
      </c>
      <c r="T4179" s="1" t="s">
        <v>28400</v>
      </c>
      <c r="U4179" s="1" t="s">
        <v>28401</v>
      </c>
      <c r="V4179" s="1" t="s">
        <v>28402</v>
      </c>
      <c r="W4179" s="1" t="s">
        <v>141</v>
      </c>
      <c r="X4179" t="str">
        <f t="shared" si="456"/>
        <v>Complete</v>
      </c>
      <c r="Y4179">
        <f>MAX(0,100-IF(G4179="Invalid",Config!$B$5,0)-IF(I4179="Invalid",Config!$B$6,0)-IF(X4179="Incomplete",Config!$B$7,0)-IF(AF4179="Yes",Config!$B$37,0))</f>
        <v>100</v>
      </c>
      <c r="Z4179" s="1">
        <f>IF(OR(TRIM(B4179)="",COUNTIF(Config!$B$15:$B$19,B4179)&gt;0),1,0)+IF(OR(TRIM(C4179)="",COUNTIF(Config!$B$15:$B$19,C4179)&gt;0),1,0)+IF(OR(TRIM(F4179)="",COUNTIF(Config!$B$15:$B$19,F4179)&gt;0),1,0)+IF(OR(TRIM(H4179)="",COUNTIF(Config!$B$15:$B$19,H4179)&gt;0),1,0)+IF(OR(TRIM(E4179)="",COUNTIF(Config!$B$15:$B$19,E4179)&gt;0),1,0)+IF(OR(TRIM(K4179)="",COUNTIF(Config!$B$15:$B$19,K4179)&gt;0),1,0)+IF(OR(TRIM(P4179)="",COUNTIF(Config!$B$15:$B$19,P4179)&gt;0),1,0)+IF(OR(TRIM(R4179)="",COUNTIF(Config!$B$15:$B$19,R4179)&gt;0),1,0)</f>
        <v>0</v>
      </c>
      <c r="AA4179" s="1" cm="1">
        <f t="array" ref="AA4179">SUMPRODUCT(LEN(H4179)-LEN(SUBSTITUTE(H4179,{"0";"1";"2";"3";"4";"5";"6";"7";"8";"9"},"")))</f>
        <v>12</v>
      </c>
      <c r="AC4179" t="str">
        <f t="shared" si="457"/>
        <v/>
      </c>
      <c r="AD4179">
        <f t="shared" si="458"/>
        <v>1</v>
      </c>
      <c r="AE4179">
        <f t="shared" si="459"/>
        <v>1</v>
      </c>
      <c r="AF4179" t="str">
        <f t="shared" si="460"/>
        <v>No</v>
      </c>
      <c r="AG4179">
        <f t="shared" ca="1" si="461"/>
        <v>47</v>
      </c>
      <c r="AH4179" t="str">
        <f ca="1">IF(OR(V4179="",AG4179=""),"Yes",IF(AG4179&gt;Config!$B$41,"Yes","No"))</f>
        <v>No</v>
      </c>
    </row>
    <row r="4180" spans="1:34" x14ac:dyDescent="0.25">
      <c r="A4180" s="1" t="s">
        <v>28403</v>
      </c>
      <c r="B4180" s="1" t="s">
        <v>631</v>
      </c>
      <c r="C4180" s="1" t="s">
        <v>33815</v>
      </c>
      <c r="D4180" s="1" t="s">
        <v>631</v>
      </c>
      <c r="E4180" s="1" t="s">
        <v>35598</v>
      </c>
      <c r="F4180" s="1" t="s">
        <v>13630</v>
      </c>
      <c r="G4180" t="str">
        <f t="shared" si="455"/>
        <v>Valid</v>
      </c>
      <c r="H4180" s="1" t="s">
        <v>28404</v>
      </c>
      <c r="I4180" t="str" cm="1">
        <f t="array" ref="I4180">IF(OR(TRIM(H4180)="",ISNUMBER(SEARCH("#",H4180)),AA4180&lt;Config!$B$8,SUMPRODUCT(--ISNUMBER(SEARCH({"a";"b";"c";"d";"e";"f";"g";"h";"i";"j";"k";"l";"m";"n";"o";"p";"q";"r";"s";"t";"u";"v";"w";"x";"y";"z"},H4180)))&gt;0),"Invalid","Valid")</f>
        <v>Valid</v>
      </c>
      <c r="J4180" s="1" t="s">
        <v>28405</v>
      </c>
      <c r="K4180" s="1" t="s">
        <v>287</v>
      </c>
      <c r="L4180" s="1" t="s">
        <v>102</v>
      </c>
      <c r="M4180" s="1" t="s">
        <v>85</v>
      </c>
      <c r="N4180" s="1" t="s">
        <v>713</v>
      </c>
      <c r="O4180" s="1" t="s">
        <v>149</v>
      </c>
      <c r="P4180" t="s">
        <v>236</v>
      </c>
      <c r="Q4180" s="1" t="s">
        <v>237</v>
      </c>
      <c r="R4180" s="1" t="s">
        <v>253</v>
      </c>
      <c r="S4180" s="1" t="s">
        <v>28406</v>
      </c>
      <c r="T4180" s="1" t="s">
        <v>28407</v>
      </c>
      <c r="U4180" s="1" t="s">
        <v>2994</v>
      </c>
      <c r="V4180" s="1" t="s">
        <v>4835</v>
      </c>
      <c r="W4180" s="1" t="s">
        <v>75</v>
      </c>
      <c r="X4180" t="str">
        <f t="shared" si="456"/>
        <v>Incomplete</v>
      </c>
      <c r="Y4180">
        <f>MAX(0,100-IF(G4180="Invalid",Config!$B$5,0)-IF(I4180="Invalid",Config!$B$6,0)-IF(X4180="Incomplete",Config!$B$7,0)-IF(AF4180="Yes",Config!$B$37,0))</f>
        <v>35</v>
      </c>
      <c r="Z4180" s="1">
        <f>IF(OR(TRIM(B4180)="",COUNTIF(Config!$B$15:$B$19,B4180)&gt;0),1,0)+IF(OR(TRIM(C4180)="",COUNTIF(Config!$B$15:$B$19,C4180)&gt;0),1,0)+IF(OR(TRIM(F4180)="",COUNTIF(Config!$B$15:$B$19,F4180)&gt;0),1,0)+IF(OR(TRIM(H4180)="",COUNTIF(Config!$B$15:$B$19,H4180)&gt;0),1,0)+IF(OR(TRIM(E4180)="",COUNTIF(Config!$B$15:$B$19,E4180)&gt;0),1,0)+IF(OR(TRIM(K4180)="",COUNTIF(Config!$B$15:$B$19,K4180)&gt;0),1,0)+IF(OR(TRIM(P4180)="",COUNTIF(Config!$B$15:$B$19,P4180)&gt;0),1,0)+IF(OR(TRIM(R4180)="",COUNTIF(Config!$B$15:$B$19,R4180)&gt;0),1,0)</f>
        <v>1</v>
      </c>
      <c r="AA4180" s="1" cm="1">
        <f t="array" ref="AA4180">SUMPRODUCT(LEN(H4180)-LEN(SUBSTITUTE(H4180,{"0";"1";"2";"3";"4";"5";"6";"7";"8";"9"},"")))</f>
        <v>10</v>
      </c>
      <c r="AC4180" t="str">
        <f t="shared" si="457"/>
        <v>Incomplete Profile; Potential Duplicate</v>
      </c>
      <c r="AD4180">
        <f t="shared" si="458"/>
        <v>2</v>
      </c>
      <c r="AE4180">
        <f t="shared" si="459"/>
        <v>1</v>
      </c>
      <c r="AF4180" t="str">
        <f t="shared" si="460"/>
        <v>Yes</v>
      </c>
      <c r="AG4180">
        <f t="shared" ca="1" si="461"/>
        <v>732</v>
      </c>
      <c r="AH4180" t="str">
        <f ca="1">IF(OR(V4180="",AG4180=""),"Yes",IF(AG4180&gt;Config!$B$41,"Yes","No"))</f>
        <v>Yes</v>
      </c>
    </row>
    <row r="4181" spans="1:34" x14ac:dyDescent="0.25">
      <c r="A4181" s="1" t="s">
        <v>28408</v>
      </c>
      <c r="B4181" s="1" t="s">
        <v>272</v>
      </c>
      <c r="C4181" s="1" t="s">
        <v>410</v>
      </c>
      <c r="D4181" s="1" t="s">
        <v>28409</v>
      </c>
      <c r="E4181" s="1" t="s">
        <v>35599</v>
      </c>
      <c r="F4181" s="1" t="s">
        <v>28410</v>
      </c>
      <c r="G4181" t="str">
        <f t="shared" si="455"/>
        <v>Valid</v>
      </c>
      <c r="H4181" s="1" t="s">
        <v>28411</v>
      </c>
      <c r="I4181" t="str" cm="1">
        <f t="array" ref="I4181">IF(OR(TRIM(H4181)="",ISNUMBER(SEARCH("#",H4181)),AA4181&lt;Config!$B$8,SUMPRODUCT(--ISNUMBER(SEARCH({"a";"b";"c";"d";"e";"f";"g";"h";"i";"j";"k";"l";"m";"n";"o";"p";"q";"r";"s";"t";"u";"v";"w";"x";"y";"z"},H4181)))&gt;0),"Invalid","Valid")</f>
        <v>Valid</v>
      </c>
      <c r="J4181" s="1" t="s">
        <v>28412</v>
      </c>
      <c r="K4181" s="1" t="s">
        <v>195</v>
      </c>
      <c r="L4181" s="1" t="s">
        <v>49</v>
      </c>
      <c r="M4181" s="1" t="s">
        <v>33825</v>
      </c>
      <c r="N4181" s="1" t="s">
        <v>713</v>
      </c>
      <c r="O4181" s="1" t="s">
        <v>149</v>
      </c>
      <c r="P4181" t="s">
        <v>236</v>
      </c>
      <c r="Q4181" s="1" t="s">
        <v>237</v>
      </c>
      <c r="R4181" s="1" t="s">
        <v>253</v>
      </c>
      <c r="S4181" s="1" t="s">
        <v>10619</v>
      </c>
      <c r="T4181" s="1" t="s">
        <v>28413</v>
      </c>
      <c r="U4181" s="1" t="s">
        <v>17095</v>
      </c>
      <c r="V4181" s="1" t="s">
        <v>10491</v>
      </c>
      <c r="W4181" s="1" t="s">
        <v>186</v>
      </c>
      <c r="X4181" t="str">
        <f t="shared" si="456"/>
        <v>Complete</v>
      </c>
      <c r="Y4181">
        <f>MAX(0,100-IF(G4181="Invalid",Config!$B$5,0)-IF(I4181="Invalid",Config!$B$6,0)-IF(X4181="Incomplete",Config!$B$7,0)-IF(AF4181="Yes",Config!$B$37,0))</f>
        <v>100</v>
      </c>
      <c r="Z4181" s="1">
        <f>IF(OR(TRIM(B4181)="",COUNTIF(Config!$B$15:$B$19,B4181)&gt;0),1,0)+IF(OR(TRIM(C4181)="",COUNTIF(Config!$B$15:$B$19,C4181)&gt;0),1,0)+IF(OR(TRIM(F4181)="",COUNTIF(Config!$B$15:$B$19,F4181)&gt;0),1,0)+IF(OR(TRIM(H4181)="",COUNTIF(Config!$B$15:$B$19,H4181)&gt;0),1,0)+IF(OR(TRIM(E4181)="",COUNTIF(Config!$B$15:$B$19,E4181)&gt;0),1,0)+IF(OR(TRIM(K4181)="",COUNTIF(Config!$B$15:$B$19,K4181)&gt;0),1,0)+IF(OR(TRIM(P4181)="",COUNTIF(Config!$B$15:$B$19,P4181)&gt;0),1,0)+IF(OR(TRIM(R4181)="",COUNTIF(Config!$B$15:$B$19,R4181)&gt;0),1,0)</f>
        <v>0</v>
      </c>
      <c r="AA4181" s="1" cm="1">
        <f t="array" ref="AA4181">SUMPRODUCT(LEN(H4181)-LEN(SUBSTITUTE(H4181,{"0";"1";"2";"3";"4";"5";"6";"7";"8";"9"},"")))</f>
        <v>12</v>
      </c>
      <c r="AC4181" t="str">
        <f t="shared" si="457"/>
        <v/>
      </c>
      <c r="AD4181">
        <f t="shared" si="458"/>
        <v>1</v>
      </c>
      <c r="AE4181">
        <f t="shared" si="459"/>
        <v>1</v>
      </c>
      <c r="AF4181" t="str">
        <f t="shared" si="460"/>
        <v>No</v>
      </c>
      <c r="AG4181">
        <f t="shared" ca="1" si="461"/>
        <v>456</v>
      </c>
      <c r="AH4181" t="str">
        <f ca="1">IF(OR(V4181="",AG4181=""),"Yes",IF(AG4181&gt;Config!$B$41,"Yes","No"))</f>
        <v>Yes</v>
      </c>
    </row>
    <row r="4182" spans="1:34" x14ac:dyDescent="0.25">
      <c r="A4182" s="1" t="s">
        <v>28414</v>
      </c>
      <c r="B4182" s="1" t="s">
        <v>678</v>
      </c>
      <c r="C4182" s="1" t="s">
        <v>78</v>
      </c>
      <c r="D4182" s="1" t="s">
        <v>28415</v>
      </c>
      <c r="E4182" s="1" t="s">
        <v>35145</v>
      </c>
      <c r="F4182" s="1" t="s">
        <v>28416</v>
      </c>
      <c r="G4182" t="str">
        <f t="shared" si="455"/>
        <v>Valid</v>
      </c>
      <c r="H4182" s="1" t="s">
        <v>28417</v>
      </c>
      <c r="I4182" t="str" cm="1">
        <f t="array" ref="I4182">IF(OR(TRIM(H4182)="",ISNUMBER(SEARCH("#",H4182)),AA4182&lt;Config!$B$8,SUMPRODUCT(--ISNUMBER(SEARCH({"a";"b";"c";"d";"e";"f";"g";"h";"i";"j";"k";"l";"m";"n";"o";"p";"q";"r";"s";"t";"u";"v";"w";"x";"y";"z"},H4182)))&gt;0),"Invalid","Valid")</f>
        <v>Valid</v>
      </c>
      <c r="J4182" s="1" t="s">
        <v>28418</v>
      </c>
      <c r="K4182" s="1" t="s">
        <v>163</v>
      </c>
      <c r="L4182" s="1" t="s">
        <v>179</v>
      </c>
      <c r="M4182" s="1" t="s">
        <v>135</v>
      </c>
      <c r="N4182" s="1" t="s">
        <v>148</v>
      </c>
      <c r="O4182" s="1" t="s">
        <v>52</v>
      </c>
      <c r="P4182" t="s">
        <v>33</v>
      </c>
      <c r="Q4182" s="1" t="s">
        <v>1664</v>
      </c>
      <c r="R4182" s="1" t="s">
        <v>120</v>
      </c>
      <c r="S4182" s="1" t="s">
        <v>24768</v>
      </c>
      <c r="T4182" s="1" t="s">
        <v>28419</v>
      </c>
      <c r="U4182" s="1" t="s">
        <v>5052</v>
      </c>
      <c r="V4182" s="1" t="s">
        <v>28420</v>
      </c>
      <c r="W4182" s="1" t="s">
        <v>186</v>
      </c>
      <c r="X4182" t="str">
        <f t="shared" si="456"/>
        <v>Complete</v>
      </c>
      <c r="Y4182">
        <f>MAX(0,100-IF(G4182="Invalid",Config!$B$5,0)-IF(I4182="Invalid",Config!$B$6,0)-IF(X4182="Incomplete",Config!$B$7,0)-IF(AF4182="Yes",Config!$B$37,0))</f>
        <v>100</v>
      </c>
      <c r="Z4182" s="1">
        <f>IF(OR(TRIM(B4182)="",COUNTIF(Config!$B$15:$B$19,B4182)&gt;0),1,0)+IF(OR(TRIM(C4182)="",COUNTIF(Config!$B$15:$B$19,C4182)&gt;0),1,0)+IF(OR(TRIM(F4182)="",COUNTIF(Config!$B$15:$B$19,F4182)&gt;0),1,0)+IF(OR(TRIM(H4182)="",COUNTIF(Config!$B$15:$B$19,H4182)&gt;0),1,0)+IF(OR(TRIM(E4182)="",COUNTIF(Config!$B$15:$B$19,E4182)&gt;0),1,0)+IF(OR(TRIM(K4182)="",COUNTIF(Config!$B$15:$B$19,K4182)&gt;0),1,0)+IF(OR(TRIM(P4182)="",COUNTIF(Config!$B$15:$B$19,P4182)&gt;0),1,0)+IF(OR(TRIM(R4182)="",COUNTIF(Config!$B$15:$B$19,R4182)&gt;0),1,0)</f>
        <v>0</v>
      </c>
      <c r="AA4182" s="1" cm="1">
        <f t="array" ref="AA4182">SUMPRODUCT(LEN(H4182)-LEN(SUBSTITUTE(H4182,{"0";"1";"2";"3";"4";"5";"6";"7";"8";"9"},"")))</f>
        <v>10</v>
      </c>
      <c r="AC4182" t="str">
        <f t="shared" si="457"/>
        <v/>
      </c>
      <c r="AD4182">
        <f t="shared" si="458"/>
        <v>1</v>
      </c>
      <c r="AE4182">
        <f t="shared" si="459"/>
        <v>1</v>
      </c>
      <c r="AF4182" t="str">
        <f t="shared" si="460"/>
        <v>No</v>
      </c>
      <c r="AG4182">
        <f t="shared" ca="1" si="461"/>
        <v>310</v>
      </c>
      <c r="AH4182" t="str">
        <f ca="1">IF(OR(V4182="",AG4182=""),"Yes",IF(AG4182&gt;Config!$B$41,"Yes","No"))</f>
        <v>No</v>
      </c>
    </row>
    <row r="4183" spans="1:34" x14ac:dyDescent="0.25">
      <c r="A4183" s="1" t="s">
        <v>28421</v>
      </c>
      <c r="B4183" s="1" t="s">
        <v>619</v>
      </c>
      <c r="C4183" s="1" t="s">
        <v>659</v>
      </c>
      <c r="D4183" s="1" t="s">
        <v>28422</v>
      </c>
      <c r="E4183" s="1" t="s">
        <v>34344</v>
      </c>
      <c r="F4183" s="1" t="s">
        <v>28423</v>
      </c>
      <c r="G4183" t="str">
        <f t="shared" si="455"/>
        <v>Valid</v>
      </c>
      <c r="H4183" s="1" t="s">
        <v>28424</v>
      </c>
      <c r="I4183" t="str" cm="1">
        <f t="array" ref="I4183">IF(OR(TRIM(H4183)="",ISNUMBER(SEARCH("#",H4183)),AA4183&lt;Config!$B$8,SUMPRODUCT(--ISNUMBER(SEARCH({"a";"b";"c";"d";"e";"f";"g";"h";"i";"j";"k";"l";"m";"n";"o";"p";"q";"r";"s";"t";"u";"v";"w";"x";"y";"z"},H4183)))&gt;0),"Invalid","Valid")</f>
        <v>Valid</v>
      </c>
      <c r="J4183" s="1" t="s">
        <v>28425</v>
      </c>
      <c r="K4183" s="1" t="s">
        <v>287</v>
      </c>
      <c r="L4183" s="1" t="s">
        <v>102</v>
      </c>
      <c r="M4183" s="1" t="s">
        <v>517</v>
      </c>
      <c r="N4183" s="1" t="s">
        <v>51</v>
      </c>
      <c r="O4183" s="1" t="s">
        <v>149</v>
      </c>
      <c r="P4183" t="s">
        <v>236</v>
      </c>
      <c r="Q4183" s="1" t="s">
        <v>253</v>
      </c>
      <c r="R4183" s="1" t="s">
        <v>238</v>
      </c>
      <c r="S4183" s="1" t="s">
        <v>28426</v>
      </c>
      <c r="T4183" s="1" t="s">
        <v>28427</v>
      </c>
      <c r="U4183" s="1" t="s">
        <v>21453</v>
      </c>
      <c r="V4183" s="1" t="s">
        <v>28428</v>
      </c>
      <c r="W4183" s="1" t="s">
        <v>40</v>
      </c>
      <c r="X4183" t="str">
        <f t="shared" si="456"/>
        <v>Complete</v>
      </c>
      <c r="Y4183">
        <f>MAX(0,100-IF(G4183="Invalid",Config!$B$5,0)-IF(I4183="Invalid",Config!$B$6,0)-IF(X4183="Incomplete",Config!$B$7,0)-IF(AF4183="Yes",Config!$B$37,0))</f>
        <v>100</v>
      </c>
      <c r="Z4183" s="1">
        <f>IF(OR(TRIM(B4183)="",COUNTIF(Config!$B$15:$B$19,B4183)&gt;0),1,0)+IF(OR(TRIM(C4183)="",COUNTIF(Config!$B$15:$B$19,C4183)&gt;0),1,0)+IF(OR(TRIM(F4183)="",COUNTIF(Config!$B$15:$B$19,F4183)&gt;0),1,0)+IF(OR(TRIM(H4183)="",COUNTIF(Config!$B$15:$B$19,H4183)&gt;0),1,0)+IF(OR(TRIM(E4183)="",COUNTIF(Config!$B$15:$B$19,E4183)&gt;0),1,0)+IF(OR(TRIM(K4183)="",COUNTIF(Config!$B$15:$B$19,K4183)&gt;0),1,0)+IF(OR(TRIM(P4183)="",COUNTIF(Config!$B$15:$B$19,P4183)&gt;0),1,0)+IF(OR(TRIM(R4183)="",COUNTIF(Config!$B$15:$B$19,R4183)&gt;0),1,0)</f>
        <v>0</v>
      </c>
      <c r="AA4183" s="1" cm="1">
        <f t="array" ref="AA4183">SUMPRODUCT(LEN(H4183)-LEN(SUBSTITUTE(H4183,{"0";"1";"2";"3";"4";"5";"6";"7";"8";"9"},"")))</f>
        <v>12</v>
      </c>
      <c r="AC4183" t="str">
        <f t="shared" si="457"/>
        <v/>
      </c>
      <c r="AD4183">
        <f t="shared" si="458"/>
        <v>1</v>
      </c>
      <c r="AE4183">
        <f t="shared" si="459"/>
        <v>1</v>
      </c>
      <c r="AF4183" t="str">
        <f t="shared" si="460"/>
        <v>No</v>
      </c>
      <c r="AG4183">
        <f t="shared" ca="1" si="461"/>
        <v>589</v>
      </c>
      <c r="AH4183" t="str">
        <f ca="1">IF(OR(V4183="",AG4183=""),"Yes",IF(AG4183&gt;Config!$B$41,"Yes","No"))</f>
        <v>Yes</v>
      </c>
    </row>
    <row r="4184" spans="1:34" x14ac:dyDescent="0.25">
      <c r="A4184" s="1" t="s">
        <v>28429</v>
      </c>
      <c r="B4184" s="1" t="s">
        <v>880</v>
      </c>
      <c r="C4184" s="1" t="s">
        <v>157</v>
      </c>
      <c r="D4184" s="1" t="s">
        <v>28430</v>
      </c>
      <c r="E4184" s="1" t="s">
        <v>35600</v>
      </c>
      <c r="F4184" s="1" t="s">
        <v>28431</v>
      </c>
      <c r="G4184" t="str">
        <f t="shared" si="455"/>
        <v>Valid</v>
      </c>
      <c r="H4184" s="1" t="s">
        <v>28432</v>
      </c>
      <c r="I4184" t="str" cm="1">
        <f t="array" ref="I4184">IF(OR(TRIM(H4184)="",ISNUMBER(SEARCH("#",H4184)),AA4184&lt;Config!$B$8,SUMPRODUCT(--ISNUMBER(SEARCH({"a";"b";"c";"d";"e";"f";"g";"h";"i";"j";"k";"l";"m";"n";"o";"p";"q";"r";"s";"t";"u";"v";"w";"x";"y";"z"},H4184)))&gt;0),"Invalid","Valid")</f>
        <v>Valid</v>
      </c>
      <c r="J4184" s="1" t="s">
        <v>28433</v>
      </c>
      <c r="K4184" s="1" t="s">
        <v>516</v>
      </c>
      <c r="L4184" s="1" t="s">
        <v>102</v>
      </c>
      <c r="M4184" s="1" t="s">
        <v>103</v>
      </c>
      <c r="N4184" s="1" t="s">
        <v>713</v>
      </c>
      <c r="O4184" s="1" t="s">
        <v>180</v>
      </c>
      <c r="P4184" t="s">
        <v>87</v>
      </c>
      <c r="Q4184" s="1" t="s">
        <v>88</v>
      </c>
      <c r="R4184" s="1" t="s">
        <v>550</v>
      </c>
      <c r="S4184" s="1" t="s">
        <v>20184</v>
      </c>
      <c r="T4184" s="1" t="s">
        <v>28434</v>
      </c>
      <c r="U4184" s="1" t="s">
        <v>18819</v>
      </c>
      <c r="V4184" s="1" t="s">
        <v>7660</v>
      </c>
      <c r="W4184" s="1" t="s">
        <v>94</v>
      </c>
      <c r="X4184" t="str">
        <f t="shared" si="456"/>
        <v>Complete</v>
      </c>
      <c r="Y4184">
        <f>MAX(0,100-IF(G4184="Invalid",Config!$B$5,0)-IF(I4184="Invalid",Config!$B$6,0)-IF(X4184="Incomplete",Config!$B$7,0)-IF(AF4184="Yes",Config!$B$37,0))</f>
        <v>100</v>
      </c>
      <c r="Z4184" s="1">
        <f>IF(OR(TRIM(B4184)="",COUNTIF(Config!$B$15:$B$19,B4184)&gt;0),1,0)+IF(OR(TRIM(C4184)="",COUNTIF(Config!$B$15:$B$19,C4184)&gt;0),1,0)+IF(OR(TRIM(F4184)="",COUNTIF(Config!$B$15:$B$19,F4184)&gt;0),1,0)+IF(OR(TRIM(H4184)="",COUNTIF(Config!$B$15:$B$19,H4184)&gt;0),1,0)+IF(OR(TRIM(E4184)="",COUNTIF(Config!$B$15:$B$19,E4184)&gt;0),1,0)+IF(OR(TRIM(K4184)="",COUNTIF(Config!$B$15:$B$19,K4184)&gt;0),1,0)+IF(OR(TRIM(P4184)="",COUNTIF(Config!$B$15:$B$19,P4184)&gt;0),1,0)+IF(OR(TRIM(R4184)="",COUNTIF(Config!$B$15:$B$19,R4184)&gt;0),1,0)</f>
        <v>0</v>
      </c>
      <c r="AA4184" s="1" cm="1">
        <f t="array" ref="AA4184">SUMPRODUCT(LEN(H4184)-LEN(SUBSTITUTE(H4184,{"0";"1";"2";"3";"4";"5";"6";"7";"8";"9"},"")))</f>
        <v>10</v>
      </c>
      <c r="AC4184" t="str">
        <f t="shared" si="457"/>
        <v/>
      </c>
      <c r="AD4184">
        <f t="shared" si="458"/>
        <v>1</v>
      </c>
      <c r="AE4184">
        <f t="shared" si="459"/>
        <v>1</v>
      </c>
      <c r="AF4184" t="str">
        <f t="shared" si="460"/>
        <v>No</v>
      </c>
      <c r="AG4184">
        <f t="shared" ca="1" si="461"/>
        <v>307</v>
      </c>
      <c r="AH4184" t="str">
        <f ca="1">IF(OR(V4184="",AG4184=""),"Yes",IF(AG4184&gt;Config!$B$41,"Yes","No"))</f>
        <v>No</v>
      </c>
    </row>
    <row r="4185" spans="1:34" x14ac:dyDescent="0.25">
      <c r="A4185" s="1" t="s">
        <v>28435</v>
      </c>
      <c r="B4185" s="1" t="s">
        <v>244</v>
      </c>
      <c r="C4185" s="1" t="s">
        <v>420</v>
      </c>
      <c r="D4185" s="1" t="s">
        <v>28436</v>
      </c>
      <c r="E4185" s="1" t="s">
        <v>33927</v>
      </c>
      <c r="F4185" s="1" t="s">
        <v>28437</v>
      </c>
      <c r="G4185" t="str">
        <f t="shared" si="455"/>
        <v>Valid</v>
      </c>
      <c r="H4185" s="1" t="s">
        <v>28438</v>
      </c>
      <c r="I4185" t="str" cm="1">
        <f t="array" ref="I4185">IF(OR(TRIM(H4185)="",ISNUMBER(SEARCH("#",H4185)),AA4185&lt;Config!$B$8,SUMPRODUCT(--ISNUMBER(SEARCH({"a";"b";"c";"d";"e";"f";"g";"h";"i";"j";"k";"l";"m";"n";"o";"p";"q";"r";"s";"t";"u";"v";"w";"x";"y";"z"},H4185)))&gt;0),"Invalid","Valid")</f>
        <v>Valid</v>
      </c>
      <c r="J4185" s="1" t="s">
        <v>28439</v>
      </c>
      <c r="K4185" s="1" t="s">
        <v>250</v>
      </c>
      <c r="L4185" s="1" t="s">
        <v>265</v>
      </c>
      <c r="M4185" s="1" t="s">
        <v>30</v>
      </c>
      <c r="N4185" s="1" t="s">
        <v>68</v>
      </c>
      <c r="O4185" s="1" t="s">
        <v>196</v>
      </c>
      <c r="P4185" t="s">
        <v>87</v>
      </c>
      <c r="Q4185" s="1" t="s">
        <v>88</v>
      </c>
      <c r="R4185" s="1" t="s">
        <v>550</v>
      </c>
      <c r="S4185" s="1" t="s">
        <v>28440</v>
      </c>
      <c r="T4185" s="1" t="s">
        <v>28441</v>
      </c>
      <c r="U4185" s="1" t="s">
        <v>2590</v>
      </c>
      <c r="V4185" s="1" t="s">
        <v>140</v>
      </c>
      <c r="W4185" s="1" t="s">
        <v>293</v>
      </c>
      <c r="X4185" t="str">
        <f t="shared" si="456"/>
        <v>Complete</v>
      </c>
      <c r="Y4185">
        <f>MAX(0,100-IF(G4185="Invalid",Config!$B$5,0)-IF(I4185="Invalid",Config!$B$6,0)-IF(X4185="Incomplete",Config!$B$7,0)-IF(AF4185="Yes",Config!$B$37,0))</f>
        <v>100</v>
      </c>
      <c r="Z4185" s="1">
        <f>IF(OR(TRIM(B4185)="",COUNTIF(Config!$B$15:$B$19,B4185)&gt;0),1,0)+IF(OR(TRIM(C4185)="",COUNTIF(Config!$B$15:$B$19,C4185)&gt;0),1,0)+IF(OR(TRIM(F4185)="",COUNTIF(Config!$B$15:$B$19,F4185)&gt;0),1,0)+IF(OR(TRIM(H4185)="",COUNTIF(Config!$B$15:$B$19,H4185)&gt;0),1,0)+IF(OR(TRIM(E4185)="",COUNTIF(Config!$B$15:$B$19,E4185)&gt;0),1,0)+IF(OR(TRIM(K4185)="",COUNTIF(Config!$B$15:$B$19,K4185)&gt;0),1,0)+IF(OR(TRIM(P4185)="",COUNTIF(Config!$B$15:$B$19,P4185)&gt;0),1,0)+IF(OR(TRIM(R4185)="",COUNTIF(Config!$B$15:$B$19,R4185)&gt;0),1,0)</f>
        <v>0</v>
      </c>
      <c r="AA4185" s="1" cm="1">
        <f t="array" ref="AA4185">SUMPRODUCT(LEN(H4185)-LEN(SUBSTITUTE(H4185,{"0";"1";"2";"3";"4";"5";"6";"7";"8";"9"},"")))</f>
        <v>10</v>
      </c>
      <c r="AC4185" t="str">
        <f t="shared" si="457"/>
        <v/>
      </c>
      <c r="AD4185">
        <f t="shared" si="458"/>
        <v>1</v>
      </c>
      <c r="AE4185">
        <f t="shared" si="459"/>
        <v>1</v>
      </c>
      <c r="AF4185" t="str">
        <f t="shared" si="460"/>
        <v>No</v>
      </c>
      <c r="AG4185">
        <f t="shared" ca="1" si="461"/>
        <v>37</v>
      </c>
      <c r="AH4185" t="str">
        <f ca="1">IF(OR(V4185="",AG4185=""),"Yes",IF(AG4185&gt;Config!$B$41,"Yes","No"))</f>
        <v>No</v>
      </c>
    </row>
    <row r="4186" spans="1:34" x14ac:dyDescent="0.25">
      <c r="A4186" s="1" t="s">
        <v>28442</v>
      </c>
      <c r="B4186" s="1" t="s">
        <v>1450</v>
      </c>
      <c r="C4186" s="1" t="s">
        <v>173</v>
      </c>
      <c r="D4186" s="1" t="s">
        <v>27836</v>
      </c>
      <c r="E4186" s="1" t="s">
        <v>34357</v>
      </c>
      <c r="F4186" s="1" t="s">
        <v>28443</v>
      </c>
      <c r="G4186" t="str">
        <f t="shared" si="455"/>
        <v>Valid</v>
      </c>
      <c r="H4186" s="1" t="s">
        <v>28444</v>
      </c>
      <c r="I4186" t="str" cm="1">
        <f t="array" ref="I4186">IF(OR(TRIM(H4186)="",ISNUMBER(SEARCH("#",H4186)),AA4186&lt;Config!$B$8,SUMPRODUCT(--ISNUMBER(SEARCH({"a";"b";"c";"d";"e";"f";"g";"h";"i";"j";"k";"l";"m";"n";"o";"p";"q";"r";"s";"t";"u";"v";"w";"x";"y";"z"},H4186)))&gt;0),"Invalid","Valid")</f>
        <v>Valid</v>
      </c>
      <c r="J4186" s="1" t="s">
        <v>28445</v>
      </c>
      <c r="K4186" s="1" t="s">
        <v>210</v>
      </c>
      <c r="L4186" s="1" t="s">
        <v>134</v>
      </c>
      <c r="M4186" s="1" t="s">
        <v>165</v>
      </c>
      <c r="N4186" s="1" t="s">
        <v>148</v>
      </c>
      <c r="O4186" s="1" t="s">
        <v>196</v>
      </c>
      <c r="P4186" t="s">
        <v>53</v>
      </c>
      <c r="Q4186" s="1" t="s">
        <v>181</v>
      </c>
      <c r="R4186" s="1" t="s">
        <v>288</v>
      </c>
      <c r="S4186" s="1" t="s">
        <v>5058</v>
      </c>
      <c r="T4186" s="1" t="s">
        <v>28446</v>
      </c>
      <c r="U4186" s="1" t="s">
        <v>8449</v>
      </c>
      <c r="V4186" s="1" t="s">
        <v>508</v>
      </c>
      <c r="W4186" s="1" t="s">
        <v>33823</v>
      </c>
      <c r="X4186" t="str">
        <f t="shared" si="456"/>
        <v>Complete</v>
      </c>
      <c r="Y4186">
        <f>MAX(0,100-IF(G4186="Invalid",Config!$B$5,0)-IF(I4186="Invalid",Config!$B$6,0)-IF(X4186="Incomplete",Config!$B$7,0)-IF(AF4186="Yes",Config!$B$37,0))</f>
        <v>100</v>
      </c>
      <c r="Z4186" s="1">
        <f>IF(OR(TRIM(B4186)="",COUNTIF(Config!$B$15:$B$19,B4186)&gt;0),1,0)+IF(OR(TRIM(C4186)="",COUNTIF(Config!$B$15:$B$19,C4186)&gt;0),1,0)+IF(OR(TRIM(F4186)="",COUNTIF(Config!$B$15:$B$19,F4186)&gt;0),1,0)+IF(OR(TRIM(H4186)="",COUNTIF(Config!$B$15:$B$19,H4186)&gt;0),1,0)+IF(OR(TRIM(E4186)="",COUNTIF(Config!$B$15:$B$19,E4186)&gt;0),1,0)+IF(OR(TRIM(K4186)="",COUNTIF(Config!$B$15:$B$19,K4186)&gt;0),1,0)+IF(OR(TRIM(P4186)="",COUNTIF(Config!$B$15:$B$19,P4186)&gt;0),1,0)+IF(OR(TRIM(R4186)="",COUNTIF(Config!$B$15:$B$19,R4186)&gt;0),1,0)</f>
        <v>0</v>
      </c>
      <c r="AA4186" s="1" cm="1">
        <f t="array" ref="AA4186">SUMPRODUCT(LEN(H4186)-LEN(SUBSTITUTE(H4186,{"0";"1";"2";"3";"4";"5";"6";"7";"8";"9"},"")))</f>
        <v>12</v>
      </c>
      <c r="AC4186" t="str">
        <f t="shared" si="457"/>
        <v/>
      </c>
      <c r="AD4186">
        <f t="shared" si="458"/>
        <v>1</v>
      </c>
      <c r="AE4186">
        <f t="shared" si="459"/>
        <v>1</v>
      </c>
      <c r="AF4186" t="str">
        <f t="shared" si="460"/>
        <v>No</v>
      </c>
      <c r="AG4186">
        <f t="shared" ca="1" si="461"/>
        <v>275</v>
      </c>
      <c r="AH4186" t="str">
        <f ca="1">IF(OR(V4186="",AG4186=""),"Yes",IF(AG4186&gt;Config!$B$41,"Yes","No"))</f>
        <v>No</v>
      </c>
    </row>
    <row r="4187" spans="1:34" x14ac:dyDescent="0.25">
      <c r="A4187" s="1" t="s">
        <v>28059</v>
      </c>
      <c r="B4187" s="1" t="s">
        <v>880</v>
      </c>
      <c r="C4187" s="1" t="s">
        <v>398</v>
      </c>
      <c r="D4187" s="1" t="s">
        <v>28447</v>
      </c>
      <c r="E4187" s="1" t="s">
        <v>283</v>
      </c>
      <c r="F4187" s="1" t="s">
        <v>28448</v>
      </c>
      <c r="G4187" t="str">
        <f t="shared" si="455"/>
        <v>Valid</v>
      </c>
      <c r="H4187" s="1" t="s">
        <v>28449</v>
      </c>
      <c r="I4187" t="str" cm="1">
        <f t="array" ref="I4187">IF(OR(TRIM(H4187)="",ISNUMBER(SEARCH("#",H4187)),AA4187&lt;Config!$B$8,SUMPRODUCT(--ISNUMBER(SEARCH({"a";"b";"c";"d";"e";"f";"g";"h";"i";"j";"k";"l";"m";"n";"o";"p";"q";"r";"s";"t";"u";"v";"w";"x";"y";"z"},H4187)))&gt;0),"Invalid","Valid")</f>
        <v>Valid</v>
      </c>
      <c r="J4187" s="1" t="s">
        <v>28450</v>
      </c>
      <c r="K4187" s="1" t="s">
        <v>264</v>
      </c>
      <c r="L4187" s="1" t="s">
        <v>450</v>
      </c>
      <c r="M4187" s="1" t="s">
        <v>235</v>
      </c>
      <c r="N4187" s="1" t="s">
        <v>51</v>
      </c>
      <c r="O4187" s="1" t="s">
        <v>196</v>
      </c>
      <c r="P4187" t="s">
        <v>344</v>
      </c>
      <c r="Q4187" s="1" t="s">
        <v>1199</v>
      </c>
      <c r="R4187" s="1" t="s">
        <v>1141</v>
      </c>
      <c r="S4187" s="1" t="s">
        <v>28451</v>
      </c>
      <c r="T4187" s="1" t="s">
        <v>28452</v>
      </c>
      <c r="U4187" s="1" t="s">
        <v>9979</v>
      </c>
      <c r="V4187" s="1" t="s">
        <v>5446</v>
      </c>
      <c r="W4187" s="1" t="s">
        <v>293</v>
      </c>
      <c r="X4187" t="str">
        <f t="shared" si="456"/>
        <v>Complete</v>
      </c>
      <c r="Y4187">
        <f>MAX(0,100-IF(G4187="Invalid",Config!$B$5,0)-IF(I4187="Invalid",Config!$B$6,0)-IF(X4187="Incomplete",Config!$B$7,0)-IF(AF4187="Yes",Config!$B$37,0))</f>
        <v>100</v>
      </c>
      <c r="Z4187" s="1">
        <f>IF(OR(TRIM(B4187)="",COUNTIF(Config!$B$15:$B$19,B4187)&gt;0),1,0)+IF(OR(TRIM(C4187)="",COUNTIF(Config!$B$15:$B$19,C4187)&gt;0),1,0)+IF(OR(TRIM(F4187)="",COUNTIF(Config!$B$15:$B$19,F4187)&gt;0),1,0)+IF(OR(TRIM(H4187)="",COUNTIF(Config!$B$15:$B$19,H4187)&gt;0),1,0)+IF(OR(TRIM(E4187)="",COUNTIF(Config!$B$15:$B$19,E4187)&gt;0),1,0)+IF(OR(TRIM(K4187)="",COUNTIF(Config!$B$15:$B$19,K4187)&gt;0),1,0)+IF(OR(TRIM(P4187)="",COUNTIF(Config!$B$15:$B$19,P4187)&gt;0),1,0)+IF(OR(TRIM(R4187)="",COUNTIF(Config!$B$15:$B$19,R4187)&gt;0),1,0)</f>
        <v>0</v>
      </c>
      <c r="AA4187" s="1" cm="1">
        <f t="array" ref="AA4187">SUMPRODUCT(LEN(H4187)-LEN(SUBSTITUTE(H4187,{"0";"1";"2";"3";"4";"5";"6";"7";"8";"9"},"")))</f>
        <v>11</v>
      </c>
      <c r="AC4187" t="str">
        <f t="shared" si="457"/>
        <v/>
      </c>
      <c r="AD4187">
        <f t="shared" si="458"/>
        <v>1</v>
      </c>
      <c r="AE4187">
        <f t="shared" si="459"/>
        <v>1</v>
      </c>
      <c r="AF4187" t="str">
        <f t="shared" si="460"/>
        <v>No</v>
      </c>
      <c r="AG4187">
        <f t="shared" ca="1" si="461"/>
        <v>357</v>
      </c>
      <c r="AH4187" t="str">
        <f ca="1">IF(OR(V4187="",AG4187=""),"Yes",IF(AG4187&gt;Config!$B$41,"Yes","No"))</f>
        <v>No</v>
      </c>
    </row>
    <row r="4188" spans="1:34" x14ac:dyDescent="0.25">
      <c r="A4188" s="1" t="s">
        <v>28453</v>
      </c>
      <c r="B4188" s="1" t="s">
        <v>818</v>
      </c>
      <c r="C4188" s="1" t="s">
        <v>996</v>
      </c>
      <c r="D4188" s="1" t="s">
        <v>12672</v>
      </c>
      <c r="E4188" s="1" t="s">
        <v>739</v>
      </c>
      <c r="F4188" s="1" t="s">
        <v>28454</v>
      </c>
      <c r="G4188" t="str">
        <f t="shared" si="455"/>
        <v>Valid</v>
      </c>
      <c r="H4188" s="1" t="s">
        <v>28455</v>
      </c>
      <c r="I4188" t="str" cm="1">
        <f t="array" ref="I4188">IF(OR(TRIM(H4188)="",ISNUMBER(SEARCH("#",H4188)),AA4188&lt;Config!$B$8,SUMPRODUCT(--ISNUMBER(SEARCH({"a";"b";"c";"d";"e";"f";"g";"h";"i";"j";"k";"l";"m";"n";"o";"p";"q";"r";"s";"t";"u";"v";"w";"x";"y";"z"},H4188)))&gt;0),"Invalid","Valid")</f>
        <v>Valid</v>
      </c>
      <c r="J4188" s="1" t="s">
        <v>28456</v>
      </c>
      <c r="K4188" s="1" t="s">
        <v>264</v>
      </c>
      <c r="L4188" s="1" t="s">
        <v>134</v>
      </c>
      <c r="M4188" s="1" t="s">
        <v>103</v>
      </c>
      <c r="N4188" s="1" t="s">
        <v>51</v>
      </c>
      <c r="O4188" s="1" t="s">
        <v>69</v>
      </c>
      <c r="P4188" t="s">
        <v>344</v>
      </c>
      <c r="Q4188" s="1" t="s">
        <v>1199</v>
      </c>
      <c r="R4188" s="1" t="s">
        <v>346</v>
      </c>
      <c r="S4188" s="1" t="s">
        <v>28457</v>
      </c>
      <c r="T4188" s="1" t="s">
        <v>28458</v>
      </c>
      <c r="U4188" s="1" t="s">
        <v>28459</v>
      </c>
      <c r="V4188" s="1" t="s">
        <v>1521</v>
      </c>
      <c r="W4188" s="1" t="s">
        <v>94</v>
      </c>
      <c r="X4188" t="str">
        <f t="shared" si="456"/>
        <v>Complete</v>
      </c>
      <c r="Y4188">
        <f>MAX(0,100-IF(G4188="Invalid",Config!$B$5,0)-IF(I4188="Invalid",Config!$B$6,0)-IF(X4188="Incomplete",Config!$B$7,0)-IF(AF4188="Yes",Config!$B$37,0))</f>
        <v>100</v>
      </c>
      <c r="Z4188" s="1">
        <f>IF(OR(TRIM(B4188)="",COUNTIF(Config!$B$15:$B$19,B4188)&gt;0),1,0)+IF(OR(TRIM(C4188)="",COUNTIF(Config!$B$15:$B$19,C4188)&gt;0),1,0)+IF(OR(TRIM(F4188)="",COUNTIF(Config!$B$15:$B$19,F4188)&gt;0),1,0)+IF(OR(TRIM(H4188)="",COUNTIF(Config!$B$15:$B$19,H4188)&gt;0),1,0)+IF(OR(TRIM(E4188)="",COUNTIF(Config!$B$15:$B$19,E4188)&gt;0),1,0)+IF(OR(TRIM(K4188)="",COUNTIF(Config!$B$15:$B$19,K4188)&gt;0),1,0)+IF(OR(TRIM(P4188)="",COUNTIF(Config!$B$15:$B$19,P4188)&gt;0),1,0)+IF(OR(TRIM(R4188)="",COUNTIF(Config!$B$15:$B$19,R4188)&gt;0),1,0)</f>
        <v>0</v>
      </c>
      <c r="AA4188" s="1" cm="1">
        <f t="array" ref="AA4188">SUMPRODUCT(LEN(H4188)-LEN(SUBSTITUTE(H4188,{"0";"1";"2";"3";"4";"5";"6";"7";"8";"9"},"")))</f>
        <v>10</v>
      </c>
      <c r="AC4188" t="str">
        <f t="shared" si="457"/>
        <v/>
      </c>
      <c r="AD4188">
        <f t="shared" si="458"/>
        <v>1</v>
      </c>
      <c r="AE4188">
        <f t="shared" si="459"/>
        <v>1</v>
      </c>
      <c r="AF4188" t="str">
        <f t="shared" si="460"/>
        <v>No</v>
      </c>
      <c r="AG4188">
        <f t="shared" ca="1" si="461"/>
        <v>37</v>
      </c>
      <c r="AH4188" t="str">
        <f ca="1">IF(OR(V4188="",AG4188=""),"Yes",IF(AG4188&gt;Config!$B$41,"Yes","No"))</f>
        <v>No</v>
      </c>
    </row>
    <row r="4189" spans="1:34" x14ac:dyDescent="0.25">
      <c r="A4189" s="1" t="s">
        <v>28460</v>
      </c>
      <c r="B4189" s="1" t="s">
        <v>62</v>
      </c>
      <c r="C4189" s="1" t="s">
        <v>157</v>
      </c>
      <c r="D4189" s="1" t="s">
        <v>28461</v>
      </c>
      <c r="E4189" s="1" t="s">
        <v>35601</v>
      </c>
      <c r="F4189" s="1" t="s">
        <v>28462</v>
      </c>
      <c r="G4189" t="str">
        <f t="shared" si="455"/>
        <v>Valid</v>
      </c>
      <c r="H4189" s="1" t="s">
        <v>28463</v>
      </c>
      <c r="I4189" t="str" cm="1">
        <f t="array" ref="I4189">IF(OR(TRIM(H4189)="",ISNUMBER(SEARCH("#",H4189)),AA4189&lt;Config!$B$8,SUMPRODUCT(--ISNUMBER(SEARCH({"a";"b";"c";"d";"e";"f";"g";"h";"i";"j";"k";"l";"m";"n";"o";"p";"q";"r";"s";"t";"u";"v";"w";"x";"y";"z"},H4189)))&gt;0),"Invalid","Valid")</f>
        <v>Valid</v>
      </c>
      <c r="J4189" s="1" t="s">
        <v>28464</v>
      </c>
      <c r="K4189" s="1" t="s">
        <v>163</v>
      </c>
      <c r="L4189" s="1" t="s">
        <v>265</v>
      </c>
      <c r="M4189" s="1" t="s">
        <v>118</v>
      </c>
      <c r="N4189" s="1" t="s">
        <v>33819</v>
      </c>
      <c r="O4189" s="1" t="s">
        <v>180</v>
      </c>
      <c r="P4189" t="s">
        <v>33</v>
      </c>
      <c r="Q4189" s="1" t="s">
        <v>119</v>
      </c>
      <c r="R4189" s="1" t="s">
        <v>1716</v>
      </c>
      <c r="S4189" s="1" t="s">
        <v>28465</v>
      </c>
      <c r="T4189" s="1" t="s">
        <v>28466</v>
      </c>
      <c r="U4189" s="1" t="s">
        <v>9630</v>
      </c>
      <c r="V4189" s="1" t="s">
        <v>28467</v>
      </c>
      <c r="W4189" s="1" t="s">
        <v>33823</v>
      </c>
      <c r="X4189" t="str">
        <f t="shared" si="456"/>
        <v>Complete</v>
      </c>
      <c r="Y4189">
        <f>MAX(0,100-IF(G4189="Invalid",Config!$B$5,0)-IF(I4189="Invalid",Config!$B$6,0)-IF(X4189="Incomplete",Config!$B$7,0)-IF(AF4189="Yes",Config!$B$37,0))</f>
        <v>100</v>
      </c>
      <c r="Z4189" s="1">
        <f>IF(OR(TRIM(B4189)="",COUNTIF(Config!$B$15:$B$19,B4189)&gt;0),1,0)+IF(OR(TRIM(C4189)="",COUNTIF(Config!$B$15:$B$19,C4189)&gt;0),1,0)+IF(OR(TRIM(F4189)="",COUNTIF(Config!$B$15:$B$19,F4189)&gt;0),1,0)+IF(OR(TRIM(H4189)="",COUNTIF(Config!$B$15:$B$19,H4189)&gt;0),1,0)+IF(OR(TRIM(E4189)="",COUNTIF(Config!$B$15:$B$19,E4189)&gt;0),1,0)+IF(OR(TRIM(K4189)="",COUNTIF(Config!$B$15:$B$19,K4189)&gt;0),1,0)+IF(OR(TRIM(P4189)="",COUNTIF(Config!$B$15:$B$19,P4189)&gt;0),1,0)+IF(OR(TRIM(R4189)="",COUNTIF(Config!$B$15:$B$19,R4189)&gt;0),1,0)</f>
        <v>0</v>
      </c>
      <c r="AA4189" s="1" cm="1">
        <f t="array" ref="AA4189">SUMPRODUCT(LEN(H4189)-LEN(SUBSTITUTE(H4189,{"0";"1";"2";"3";"4";"5";"6";"7";"8";"9"},"")))</f>
        <v>10</v>
      </c>
      <c r="AC4189" t="str">
        <f t="shared" si="457"/>
        <v/>
      </c>
      <c r="AD4189">
        <f t="shared" si="458"/>
        <v>1</v>
      </c>
      <c r="AE4189">
        <f t="shared" si="459"/>
        <v>1</v>
      </c>
      <c r="AF4189" t="str">
        <f t="shared" si="460"/>
        <v>No</v>
      </c>
      <c r="AG4189">
        <f t="shared" ca="1" si="461"/>
        <v>140</v>
      </c>
      <c r="AH4189" t="str">
        <f ca="1">IF(OR(V4189="",AG4189=""),"Yes",IF(AG4189&gt;Config!$B$41,"Yes","No"))</f>
        <v>No</v>
      </c>
    </row>
    <row r="4190" spans="1:34" x14ac:dyDescent="0.25">
      <c r="A4190" s="1" t="s">
        <v>28468</v>
      </c>
      <c r="B4190" s="1" t="s">
        <v>112</v>
      </c>
      <c r="C4190" s="1" t="s">
        <v>273</v>
      </c>
      <c r="D4190" s="1" t="s">
        <v>28469</v>
      </c>
      <c r="E4190" s="1" t="s">
        <v>35458</v>
      </c>
      <c r="F4190" s="1" t="s">
        <v>28470</v>
      </c>
      <c r="G4190" t="str">
        <f t="shared" si="455"/>
        <v>Valid</v>
      </c>
      <c r="H4190" s="1" t="s">
        <v>28471</v>
      </c>
      <c r="I4190" t="str" cm="1">
        <f t="array" ref="I4190">IF(OR(TRIM(H4190)="",ISNUMBER(SEARCH("#",H4190)),AA4190&lt;Config!$B$8,SUMPRODUCT(--ISNUMBER(SEARCH({"a";"b";"c";"d";"e";"f";"g";"h";"i";"j";"k";"l";"m";"n";"o";"p";"q";"r";"s";"t";"u";"v";"w";"x";"y";"z"},H4190)))&gt;0),"Invalid","Valid")</f>
        <v>Valid</v>
      </c>
      <c r="J4190" s="1" t="s">
        <v>28472</v>
      </c>
      <c r="K4190" s="1" t="s">
        <v>866</v>
      </c>
      <c r="L4190" s="1" t="s">
        <v>450</v>
      </c>
      <c r="M4190" s="1" t="s">
        <v>33825</v>
      </c>
      <c r="N4190" s="1" t="s">
        <v>437</v>
      </c>
      <c r="O4190" s="1" t="s">
        <v>266</v>
      </c>
      <c r="P4190" t="s">
        <v>53</v>
      </c>
      <c r="Q4190" s="1" t="s">
        <v>150</v>
      </c>
      <c r="R4190" s="1" t="s">
        <v>55</v>
      </c>
      <c r="S4190" s="1" t="s">
        <v>15108</v>
      </c>
      <c r="T4190" s="1" t="s">
        <v>28473</v>
      </c>
      <c r="U4190" s="1" t="s">
        <v>7373</v>
      </c>
      <c r="V4190" s="1" t="s">
        <v>1144</v>
      </c>
      <c r="W4190" s="1" t="s">
        <v>75</v>
      </c>
      <c r="X4190" t="str">
        <f t="shared" si="456"/>
        <v>Complete</v>
      </c>
      <c r="Y4190">
        <f>MAX(0,100-IF(G4190="Invalid",Config!$B$5,0)-IF(I4190="Invalid",Config!$B$6,0)-IF(X4190="Incomplete",Config!$B$7,0)-IF(AF4190="Yes",Config!$B$37,0))</f>
        <v>100</v>
      </c>
      <c r="Z4190" s="1">
        <f>IF(OR(TRIM(B4190)="",COUNTIF(Config!$B$15:$B$19,B4190)&gt;0),1,0)+IF(OR(TRIM(C4190)="",COUNTIF(Config!$B$15:$B$19,C4190)&gt;0),1,0)+IF(OR(TRIM(F4190)="",COUNTIF(Config!$B$15:$B$19,F4190)&gt;0),1,0)+IF(OR(TRIM(H4190)="",COUNTIF(Config!$B$15:$B$19,H4190)&gt;0),1,0)+IF(OR(TRIM(E4190)="",COUNTIF(Config!$B$15:$B$19,E4190)&gt;0),1,0)+IF(OR(TRIM(K4190)="",COUNTIF(Config!$B$15:$B$19,K4190)&gt;0),1,0)+IF(OR(TRIM(P4190)="",COUNTIF(Config!$B$15:$B$19,P4190)&gt;0),1,0)+IF(OR(TRIM(R4190)="",COUNTIF(Config!$B$15:$B$19,R4190)&gt;0),1,0)</f>
        <v>0</v>
      </c>
      <c r="AA4190" s="1" cm="1">
        <f t="array" ref="AA4190">SUMPRODUCT(LEN(H4190)-LEN(SUBSTITUTE(H4190,{"0";"1";"2";"3";"4";"5";"6";"7";"8";"9"},"")))</f>
        <v>12</v>
      </c>
      <c r="AC4190" t="str">
        <f t="shared" si="457"/>
        <v/>
      </c>
      <c r="AD4190">
        <f t="shared" si="458"/>
        <v>1</v>
      </c>
      <c r="AE4190">
        <f t="shared" si="459"/>
        <v>1</v>
      </c>
      <c r="AF4190" t="str">
        <f t="shared" si="460"/>
        <v>No</v>
      </c>
      <c r="AG4190">
        <f t="shared" ca="1" si="461"/>
        <v>103</v>
      </c>
      <c r="AH4190" t="str">
        <f ca="1">IF(OR(V4190="",AG4190=""),"Yes",IF(AG4190&gt;Config!$B$41,"Yes","No"))</f>
        <v>No</v>
      </c>
    </row>
    <row r="4191" spans="1:34" x14ac:dyDescent="0.25">
      <c r="A4191" s="1" t="s">
        <v>28474</v>
      </c>
      <c r="B4191" s="1" t="s">
        <v>3087</v>
      </c>
      <c r="C4191" s="1" t="s">
        <v>33815</v>
      </c>
      <c r="D4191" s="1" t="s">
        <v>3087</v>
      </c>
      <c r="E4191" s="1" t="s">
        <v>34976</v>
      </c>
      <c r="F4191" s="1" t="s">
        <v>28475</v>
      </c>
      <c r="G4191" t="str">
        <f t="shared" si="455"/>
        <v>Valid</v>
      </c>
      <c r="H4191" s="1" t="s">
        <v>28476</v>
      </c>
      <c r="I4191" t="str" cm="1">
        <f t="array" ref="I4191">IF(OR(TRIM(H4191)="",ISNUMBER(SEARCH("#",H4191)),AA4191&lt;Config!$B$8,SUMPRODUCT(--ISNUMBER(SEARCH({"a";"b";"c";"d";"e";"f";"g";"h";"i";"j";"k";"l";"m";"n";"o";"p";"q";"r";"s";"t";"u";"v";"w";"x";"y";"z"},H4191)))&gt;0),"Invalid","Valid")</f>
        <v>Valid</v>
      </c>
      <c r="J4191" s="1" t="s">
        <v>28477</v>
      </c>
      <c r="K4191" s="1" t="s">
        <v>66</v>
      </c>
      <c r="L4191" s="1" t="s">
        <v>29</v>
      </c>
      <c r="M4191" s="1" t="s">
        <v>85</v>
      </c>
      <c r="N4191" s="1" t="s">
        <v>68</v>
      </c>
      <c r="O4191" s="1" t="s">
        <v>266</v>
      </c>
      <c r="P4191" t="s">
        <v>87</v>
      </c>
      <c r="Q4191" s="1" t="s">
        <v>166</v>
      </c>
      <c r="R4191" s="1" t="s">
        <v>559</v>
      </c>
      <c r="S4191" s="1" t="s">
        <v>1253</v>
      </c>
      <c r="T4191" s="1" t="s">
        <v>28478</v>
      </c>
      <c r="U4191" s="1" t="s">
        <v>1397</v>
      </c>
      <c r="V4191" s="1" t="s">
        <v>8217</v>
      </c>
      <c r="W4191" s="1" t="s">
        <v>202</v>
      </c>
      <c r="X4191" t="str">
        <f t="shared" si="456"/>
        <v>Incomplete</v>
      </c>
      <c r="Y4191">
        <f>MAX(0,100-IF(G4191="Invalid",Config!$B$5,0)-IF(I4191="Invalid",Config!$B$6,0)-IF(X4191="Incomplete",Config!$B$7,0)-IF(AF4191="Yes",Config!$B$37,0))</f>
        <v>60</v>
      </c>
      <c r="Z4191" s="1">
        <f>IF(OR(TRIM(B4191)="",COUNTIF(Config!$B$15:$B$19,B4191)&gt;0),1,0)+IF(OR(TRIM(C4191)="",COUNTIF(Config!$B$15:$B$19,C4191)&gt;0),1,0)+IF(OR(TRIM(F4191)="",COUNTIF(Config!$B$15:$B$19,F4191)&gt;0),1,0)+IF(OR(TRIM(H4191)="",COUNTIF(Config!$B$15:$B$19,H4191)&gt;0),1,0)+IF(OR(TRIM(E4191)="",COUNTIF(Config!$B$15:$B$19,E4191)&gt;0),1,0)+IF(OR(TRIM(K4191)="",COUNTIF(Config!$B$15:$B$19,K4191)&gt;0),1,0)+IF(OR(TRIM(P4191)="",COUNTIF(Config!$B$15:$B$19,P4191)&gt;0),1,0)+IF(OR(TRIM(R4191)="",COUNTIF(Config!$B$15:$B$19,R4191)&gt;0),1,0)</f>
        <v>1</v>
      </c>
      <c r="AA4191" s="1" cm="1">
        <f t="array" ref="AA4191">SUMPRODUCT(LEN(H4191)-LEN(SUBSTITUTE(H4191,{"0";"1";"2";"3";"4";"5";"6";"7";"8";"9"},"")))</f>
        <v>11</v>
      </c>
      <c r="AC4191" t="str">
        <f t="shared" si="457"/>
        <v>Incomplete Profile</v>
      </c>
      <c r="AD4191">
        <f t="shared" si="458"/>
        <v>1</v>
      </c>
      <c r="AE4191">
        <f t="shared" si="459"/>
        <v>1</v>
      </c>
      <c r="AF4191" t="str">
        <f t="shared" si="460"/>
        <v>No</v>
      </c>
      <c r="AG4191">
        <f t="shared" ca="1" si="461"/>
        <v>123</v>
      </c>
      <c r="AH4191" t="str">
        <f ca="1">IF(OR(V4191="",AG4191=""),"Yes",IF(AG4191&gt;Config!$B$41,"Yes","No"))</f>
        <v>No</v>
      </c>
    </row>
    <row r="4192" spans="1:34" x14ac:dyDescent="0.25">
      <c r="A4192" s="1" t="s">
        <v>28479</v>
      </c>
      <c r="B4192" s="1" t="s">
        <v>609</v>
      </c>
      <c r="C4192" s="1" t="s">
        <v>1389</v>
      </c>
      <c r="D4192" s="1" t="s">
        <v>28480</v>
      </c>
      <c r="E4192" s="1" t="s">
        <v>35602</v>
      </c>
      <c r="F4192" s="1" t="s">
        <v>28481</v>
      </c>
      <c r="G4192" t="str">
        <f t="shared" si="455"/>
        <v>Valid</v>
      </c>
      <c r="H4192" s="1" t="s">
        <v>28482</v>
      </c>
      <c r="I4192" t="str" cm="1">
        <f t="array" ref="I4192">IF(OR(TRIM(H4192)="",ISNUMBER(SEARCH("#",H4192)),AA4192&lt;Config!$B$8,SUMPRODUCT(--ISNUMBER(SEARCH({"a";"b";"c";"d";"e";"f";"g";"h";"i";"j";"k";"l";"m";"n";"o";"p";"q";"r";"s";"t";"u";"v";"w";"x";"y";"z"},H4192)))&gt;0),"Invalid","Valid")</f>
        <v>Valid</v>
      </c>
      <c r="J4192" s="1" t="s">
        <v>28483</v>
      </c>
      <c r="K4192" s="1" t="s">
        <v>195</v>
      </c>
      <c r="L4192" s="1" t="s">
        <v>164</v>
      </c>
      <c r="M4192" s="1" t="s">
        <v>235</v>
      </c>
      <c r="N4192" s="1" t="s">
        <v>86</v>
      </c>
      <c r="O4192" s="1" t="s">
        <v>69</v>
      </c>
      <c r="P4192" t="s">
        <v>590</v>
      </c>
      <c r="Q4192" s="1" t="s">
        <v>844</v>
      </c>
      <c r="R4192" s="1" t="s">
        <v>845</v>
      </c>
      <c r="S4192" s="1" t="s">
        <v>1335</v>
      </c>
      <c r="T4192" s="1" t="s">
        <v>28484</v>
      </c>
      <c r="U4192" s="1" t="s">
        <v>28485</v>
      </c>
      <c r="V4192" s="1" t="s">
        <v>1521</v>
      </c>
      <c r="W4192" s="1" t="s">
        <v>293</v>
      </c>
      <c r="X4192" t="str">
        <f t="shared" si="456"/>
        <v>Complete</v>
      </c>
      <c r="Y4192">
        <f>MAX(0,100-IF(G4192="Invalid",Config!$B$5,0)-IF(I4192="Invalid",Config!$B$6,0)-IF(X4192="Incomplete",Config!$B$7,0)-IF(AF4192="Yes",Config!$B$37,0))</f>
        <v>100</v>
      </c>
      <c r="Z4192" s="1">
        <f>IF(OR(TRIM(B4192)="",COUNTIF(Config!$B$15:$B$19,B4192)&gt;0),1,0)+IF(OR(TRIM(C4192)="",COUNTIF(Config!$B$15:$B$19,C4192)&gt;0),1,0)+IF(OR(TRIM(F4192)="",COUNTIF(Config!$B$15:$B$19,F4192)&gt;0),1,0)+IF(OR(TRIM(H4192)="",COUNTIF(Config!$B$15:$B$19,H4192)&gt;0),1,0)+IF(OR(TRIM(E4192)="",COUNTIF(Config!$B$15:$B$19,E4192)&gt;0),1,0)+IF(OR(TRIM(K4192)="",COUNTIF(Config!$B$15:$B$19,K4192)&gt;0),1,0)+IF(OR(TRIM(P4192)="",COUNTIF(Config!$B$15:$B$19,P4192)&gt;0),1,0)+IF(OR(TRIM(R4192)="",COUNTIF(Config!$B$15:$B$19,R4192)&gt;0),1,0)</f>
        <v>0</v>
      </c>
      <c r="AA4192" s="1" cm="1">
        <f t="array" ref="AA4192">SUMPRODUCT(LEN(H4192)-LEN(SUBSTITUTE(H4192,{"0";"1";"2";"3";"4";"5";"6";"7";"8";"9"},"")))</f>
        <v>12</v>
      </c>
      <c r="AC4192" t="str">
        <f t="shared" si="457"/>
        <v/>
      </c>
      <c r="AD4192">
        <f t="shared" si="458"/>
        <v>1</v>
      </c>
      <c r="AE4192">
        <f t="shared" si="459"/>
        <v>1</v>
      </c>
      <c r="AF4192" t="str">
        <f t="shared" si="460"/>
        <v>No</v>
      </c>
      <c r="AG4192">
        <f t="shared" ca="1" si="461"/>
        <v>37</v>
      </c>
      <c r="AH4192" t="str">
        <f ca="1">IF(OR(V4192="",AG4192=""),"Yes",IF(AG4192&gt;Config!$B$41,"Yes","No"))</f>
        <v>No</v>
      </c>
    </row>
    <row r="4193" spans="1:34" x14ac:dyDescent="0.25">
      <c r="A4193" s="1" t="s">
        <v>28486</v>
      </c>
      <c r="B4193" s="1" t="s">
        <v>33815</v>
      </c>
      <c r="C4193" s="1" t="s">
        <v>410</v>
      </c>
      <c r="D4193" s="1" t="s">
        <v>410</v>
      </c>
      <c r="E4193" s="1" t="s">
        <v>34593</v>
      </c>
      <c r="F4193" s="1" t="s">
        <v>28487</v>
      </c>
      <c r="G4193" t="str">
        <f t="shared" si="455"/>
        <v>Valid</v>
      </c>
      <c r="H4193" s="1" t="s">
        <v>28488</v>
      </c>
      <c r="I4193" t="str" cm="1">
        <f t="array" ref="I4193">IF(OR(TRIM(H4193)="",ISNUMBER(SEARCH("#",H4193)),AA4193&lt;Config!$B$8,SUMPRODUCT(--ISNUMBER(SEARCH({"a";"b";"c";"d";"e";"f";"g";"h";"i";"j";"k";"l";"m";"n";"o";"p";"q";"r";"s";"t";"u";"v";"w";"x";"y";"z"},H4193)))&gt;0),"Invalid","Valid")</f>
        <v>Valid</v>
      </c>
      <c r="J4193" s="1" t="s">
        <v>28489</v>
      </c>
      <c r="K4193" s="1" t="s">
        <v>28</v>
      </c>
      <c r="L4193" s="1" t="s">
        <v>265</v>
      </c>
      <c r="M4193" s="1" t="s">
        <v>118</v>
      </c>
      <c r="N4193" s="1" t="s">
        <v>33819</v>
      </c>
      <c r="O4193" s="1" t="s">
        <v>52</v>
      </c>
      <c r="P4193" t="s">
        <v>236</v>
      </c>
      <c r="Q4193" s="1" t="s">
        <v>254</v>
      </c>
      <c r="R4193" s="1" t="s">
        <v>254</v>
      </c>
      <c r="S4193" s="1" t="s">
        <v>15867</v>
      </c>
      <c r="T4193" s="1" t="s">
        <v>28490</v>
      </c>
      <c r="U4193" s="1" t="s">
        <v>3593</v>
      </c>
      <c r="V4193" s="1" t="s">
        <v>1039</v>
      </c>
      <c r="W4193" s="1" t="s">
        <v>141</v>
      </c>
      <c r="X4193" t="str">
        <f t="shared" si="456"/>
        <v>Incomplete</v>
      </c>
      <c r="Y4193">
        <f>MAX(0,100-IF(G4193="Invalid",Config!$B$5,0)-IF(I4193="Invalid",Config!$B$6,0)-IF(X4193="Incomplete",Config!$B$7,0)-IF(AF4193="Yes",Config!$B$37,0))</f>
        <v>60</v>
      </c>
      <c r="Z4193" s="1">
        <f>IF(OR(TRIM(B4193)="",COUNTIF(Config!$B$15:$B$19,B4193)&gt;0),1,0)+IF(OR(TRIM(C4193)="",COUNTIF(Config!$B$15:$B$19,C4193)&gt;0),1,0)+IF(OR(TRIM(F4193)="",COUNTIF(Config!$B$15:$B$19,F4193)&gt;0),1,0)+IF(OR(TRIM(H4193)="",COUNTIF(Config!$B$15:$B$19,H4193)&gt;0),1,0)+IF(OR(TRIM(E4193)="",COUNTIF(Config!$B$15:$B$19,E4193)&gt;0),1,0)+IF(OR(TRIM(K4193)="",COUNTIF(Config!$B$15:$B$19,K4193)&gt;0),1,0)+IF(OR(TRIM(P4193)="",COUNTIF(Config!$B$15:$B$19,P4193)&gt;0),1,0)+IF(OR(TRIM(R4193)="",COUNTIF(Config!$B$15:$B$19,R4193)&gt;0),1,0)</f>
        <v>1</v>
      </c>
      <c r="AA4193" s="1" cm="1">
        <f t="array" ref="AA4193">SUMPRODUCT(LEN(H4193)-LEN(SUBSTITUTE(H4193,{"0";"1";"2";"3";"4";"5";"6";"7";"8";"9"},"")))</f>
        <v>12</v>
      </c>
      <c r="AC4193" t="str">
        <f t="shared" si="457"/>
        <v>Incomplete Profile</v>
      </c>
      <c r="AD4193">
        <f t="shared" si="458"/>
        <v>1</v>
      </c>
      <c r="AE4193">
        <f t="shared" si="459"/>
        <v>1</v>
      </c>
      <c r="AF4193" t="str">
        <f t="shared" si="460"/>
        <v>No</v>
      </c>
      <c r="AG4193">
        <f t="shared" ca="1" si="461"/>
        <v>363</v>
      </c>
      <c r="AH4193" t="str">
        <f ca="1">IF(OR(V4193="",AG4193=""),"Yes",IF(AG4193&gt;Config!$B$41,"Yes","No"))</f>
        <v>No</v>
      </c>
    </row>
    <row r="4194" spans="1:34" x14ac:dyDescent="0.25">
      <c r="A4194" s="1" t="s">
        <v>28491</v>
      </c>
      <c r="B4194" s="1" t="s">
        <v>2095</v>
      </c>
      <c r="C4194" s="1" t="s">
        <v>432</v>
      </c>
      <c r="D4194" s="1" t="s">
        <v>2440</v>
      </c>
      <c r="E4194" s="1" t="s">
        <v>33858</v>
      </c>
      <c r="F4194" s="1" t="s">
        <v>2441</v>
      </c>
      <c r="G4194" t="str">
        <f t="shared" si="455"/>
        <v>Valid</v>
      </c>
      <c r="H4194" s="1" t="s">
        <v>28492</v>
      </c>
      <c r="I4194" t="str" cm="1">
        <f t="array" ref="I4194">IF(OR(TRIM(H4194)="",ISNUMBER(SEARCH("#",H4194)),AA4194&lt;Config!$B$8,SUMPRODUCT(--ISNUMBER(SEARCH({"a";"b";"c";"d";"e";"f";"g";"h";"i";"j";"k";"l";"m";"n";"o";"p";"q";"r";"s";"t";"u";"v";"w";"x";"y";"z"},H4194)))&gt;0),"Invalid","Valid")</f>
        <v>Valid</v>
      </c>
      <c r="J4194" s="1" t="s">
        <v>2443</v>
      </c>
      <c r="K4194" s="1" t="s">
        <v>625</v>
      </c>
      <c r="L4194" s="1" t="s">
        <v>29</v>
      </c>
      <c r="M4194" s="1" t="s">
        <v>235</v>
      </c>
      <c r="N4194" s="1" t="s">
        <v>358</v>
      </c>
      <c r="O4194" s="1" t="s">
        <v>32</v>
      </c>
      <c r="P4194" t="s">
        <v>104</v>
      </c>
      <c r="Q4194" s="1" t="s">
        <v>732</v>
      </c>
      <c r="R4194" s="1" t="s">
        <v>106</v>
      </c>
      <c r="S4194" s="1" t="s">
        <v>2444</v>
      </c>
      <c r="T4194" s="1" t="s">
        <v>2445</v>
      </c>
      <c r="U4194" s="1" t="s">
        <v>2446</v>
      </c>
      <c r="V4194" s="1" t="s">
        <v>140</v>
      </c>
      <c r="W4194" s="1" t="s">
        <v>141</v>
      </c>
      <c r="X4194" t="str">
        <f t="shared" si="456"/>
        <v>Complete</v>
      </c>
      <c r="Y4194">
        <f>MAX(0,100-IF(G4194="Invalid",Config!$B$5,0)-IF(I4194="Invalid",Config!$B$6,0)-IF(X4194="Incomplete",Config!$B$7,0)-IF(AF4194="Yes",Config!$B$37,0))</f>
        <v>75</v>
      </c>
      <c r="Z4194" s="1">
        <f>IF(OR(TRIM(B4194)="",COUNTIF(Config!$B$15:$B$19,B4194)&gt;0),1,0)+IF(OR(TRIM(C4194)="",COUNTIF(Config!$B$15:$B$19,C4194)&gt;0),1,0)+IF(OR(TRIM(F4194)="",COUNTIF(Config!$B$15:$B$19,F4194)&gt;0),1,0)+IF(OR(TRIM(H4194)="",COUNTIF(Config!$B$15:$B$19,H4194)&gt;0),1,0)+IF(OR(TRIM(E4194)="",COUNTIF(Config!$B$15:$B$19,E4194)&gt;0),1,0)+IF(OR(TRIM(K4194)="",COUNTIF(Config!$B$15:$B$19,K4194)&gt;0),1,0)+IF(OR(TRIM(P4194)="",COUNTIF(Config!$B$15:$B$19,P4194)&gt;0),1,0)+IF(OR(TRIM(R4194)="",COUNTIF(Config!$B$15:$B$19,R4194)&gt;0),1,0)</f>
        <v>0</v>
      </c>
      <c r="AA4194" s="1" cm="1">
        <f t="array" ref="AA4194">SUMPRODUCT(LEN(H4194)-LEN(SUBSTITUTE(H4194,{"0";"1";"2";"3";"4";"5";"6";"7";"8";"9"},"")))</f>
        <v>11</v>
      </c>
      <c r="AC4194" t="str">
        <f t="shared" si="457"/>
        <v>Potential Duplicate</v>
      </c>
      <c r="AD4194">
        <f t="shared" si="458"/>
        <v>2</v>
      </c>
      <c r="AE4194">
        <f t="shared" si="459"/>
        <v>1</v>
      </c>
      <c r="AF4194" t="str">
        <f t="shared" si="460"/>
        <v>Yes</v>
      </c>
      <c r="AG4194">
        <f t="shared" ca="1" si="461"/>
        <v>37</v>
      </c>
      <c r="AH4194" t="str">
        <f ca="1">IF(OR(V4194="",AG4194=""),"Yes",IF(AG4194&gt;Config!$B$41,"Yes","No"))</f>
        <v>No</v>
      </c>
    </row>
    <row r="4195" spans="1:34" x14ac:dyDescent="0.25">
      <c r="A4195" s="1" t="s">
        <v>28493</v>
      </c>
      <c r="B4195" s="1" t="s">
        <v>690</v>
      </c>
      <c r="C4195" s="1" t="s">
        <v>1806</v>
      </c>
      <c r="D4195" s="1" t="s">
        <v>28494</v>
      </c>
      <c r="E4195" s="1" t="s">
        <v>33829</v>
      </c>
      <c r="F4195" s="1" t="s">
        <v>28495</v>
      </c>
      <c r="G4195" t="str">
        <f t="shared" si="455"/>
        <v>Valid</v>
      </c>
      <c r="H4195" s="1" t="s">
        <v>28496</v>
      </c>
      <c r="I4195" t="str" cm="1">
        <f t="array" ref="I4195">IF(OR(TRIM(H4195)="",ISNUMBER(SEARCH("#",H4195)),AA4195&lt;Config!$B$8,SUMPRODUCT(--ISNUMBER(SEARCH({"a";"b";"c";"d";"e";"f";"g";"h";"i";"j";"k";"l";"m";"n";"o";"p";"q";"r";"s";"t";"u";"v";"w";"x";"y";"z"},H4195)))&gt;0),"Invalid","Valid")</f>
        <v>Valid</v>
      </c>
      <c r="J4195" s="1" t="s">
        <v>28497</v>
      </c>
      <c r="K4195" s="1" t="s">
        <v>625</v>
      </c>
      <c r="L4195" s="1" t="s">
        <v>84</v>
      </c>
      <c r="M4195" s="1" t="s">
        <v>30</v>
      </c>
      <c r="N4195" s="1" t="s">
        <v>224</v>
      </c>
      <c r="O4195" s="1" t="s">
        <v>149</v>
      </c>
      <c r="P4195" t="s">
        <v>53</v>
      </c>
      <c r="Q4195" s="1" t="s">
        <v>181</v>
      </c>
      <c r="R4195" s="1" t="s">
        <v>55</v>
      </c>
      <c r="S4195" s="1" t="s">
        <v>28498</v>
      </c>
      <c r="T4195" s="1" t="s">
        <v>28499</v>
      </c>
      <c r="U4195" s="1" t="s">
        <v>13252</v>
      </c>
      <c r="V4195" s="1" t="s">
        <v>39</v>
      </c>
      <c r="W4195" s="1" t="s">
        <v>384</v>
      </c>
      <c r="X4195" t="str">
        <f t="shared" si="456"/>
        <v>Incomplete</v>
      </c>
      <c r="Y4195">
        <f>MAX(0,100-IF(G4195="Invalid",Config!$B$5,0)-IF(I4195="Invalid",Config!$B$6,0)-IF(X4195="Incomplete",Config!$B$7,0)-IF(AF4195="Yes",Config!$B$37,0))</f>
        <v>60</v>
      </c>
      <c r="Z4195" s="1">
        <f>IF(OR(TRIM(B4195)="",COUNTIF(Config!$B$15:$B$19,B4195)&gt;0),1,0)+IF(OR(TRIM(C4195)="",COUNTIF(Config!$B$15:$B$19,C4195)&gt;0),1,0)+IF(OR(TRIM(F4195)="",COUNTIF(Config!$B$15:$B$19,F4195)&gt;0),1,0)+IF(OR(TRIM(H4195)="",COUNTIF(Config!$B$15:$B$19,H4195)&gt;0),1,0)+IF(OR(TRIM(E4195)="",COUNTIF(Config!$B$15:$B$19,E4195)&gt;0),1,0)+IF(OR(TRIM(K4195)="",COUNTIF(Config!$B$15:$B$19,K4195)&gt;0),1,0)+IF(OR(TRIM(P4195)="",COUNTIF(Config!$B$15:$B$19,P4195)&gt;0),1,0)+IF(OR(TRIM(R4195)="",COUNTIF(Config!$B$15:$B$19,R4195)&gt;0),1,0)</f>
        <v>1</v>
      </c>
      <c r="AA4195" s="1" cm="1">
        <f t="array" ref="AA4195">SUMPRODUCT(LEN(H4195)-LEN(SUBSTITUTE(H4195,{"0";"1";"2";"3";"4";"5";"6";"7";"8";"9"},"")))</f>
        <v>12</v>
      </c>
      <c r="AC4195" t="str">
        <f t="shared" si="457"/>
        <v>Incomplete Profile</v>
      </c>
      <c r="AD4195">
        <f t="shared" si="458"/>
        <v>1</v>
      </c>
      <c r="AE4195">
        <f t="shared" si="459"/>
        <v>1</v>
      </c>
      <c r="AF4195" t="str">
        <f t="shared" si="460"/>
        <v>No</v>
      </c>
      <c r="AG4195">
        <f t="shared" ca="1" si="461"/>
        <v>426</v>
      </c>
      <c r="AH4195" t="str">
        <f ca="1">IF(OR(V4195="",AG4195=""),"Yes",IF(AG4195&gt;Config!$B$41,"Yes","No"))</f>
        <v>Yes</v>
      </c>
    </row>
    <row r="4196" spans="1:34" x14ac:dyDescent="0.25">
      <c r="A4196" s="1" t="s">
        <v>23086</v>
      </c>
      <c r="B4196" s="1" t="s">
        <v>3087</v>
      </c>
      <c r="C4196" s="1" t="s">
        <v>296</v>
      </c>
      <c r="D4196" s="1" t="s">
        <v>28500</v>
      </c>
      <c r="E4196" s="1" t="s">
        <v>33910</v>
      </c>
      <c r="F4196" s="1" t="s">
        <v>28501</v>
      </c>
      <c r="G4196" t="str">
        <f t="shared" si="455"/>
        <v>Valid</v>
      </c>
      <c r="H4196" s="1" t="s">
        <v>28502</v>
      </c>
      <c r="I4196" t="str" cm="1">
        <f t="array" ref="I4196">IF(OR(TRIM(H4196)="",ISNUMBER(SEARCH("#",H4196)),AA4196&lt;Config!$B$8,SUMPRODUCT(--ISNUMBER(SEARCH({"a";"b";"c";"d";"e";"f";"g";"h";"i";"j";"k";"l";"m";"n";"o";"p";"q";"r";"s";"t";"u";"v";"w";"x";"y";"z"},H4196)))&gt;0),"Invalid","Valid")</f>
        <v>Valid</v>
      </c>
      <c r="J4196" s="1" t="s">
        <v>28503</v>
      </c>
      <c r="K4196" s="1" t="s">
        <v>210</v>
      </c>
      <c r="L4196" s="1" t="s">
        <v>84</v>
      </c>
      <c r="M4196" s="1" t="s">
        <v>462</v>
      </c>
      <c r="N4196" s="1" t="s">
        <v>252</v>
      </c>
      <c r="O4196" s="1" t="s">
        <v>196</v>
      </c>
      <c r="P4196" t="s">
        <v>53</v>
      </c>
      <c r="Q4196" s="1" t="s">
        <v>197</v>
      </c>
      <c r="R4196" s="1" t="s">
        <v>288</v>
      </c>
      <c r="S4196" s="1" t="s">
        <v>28504</v>
      </c>
      <c r="T4196" s="1" t="s">
        <v>28505</v>
      </c>
      <c r="U4196" s="1" t="s">
        <v>3294</v>
      </c>
      <c r="V4196" s="1" t="s">
        <v>5830</v>
      </c>
      <c r="W4196" s="1" t="s">
        <v>125</v>
      </c>
      <c r="X4196" t="str">
        <f t="shared" si="456"/>
        <v>Complete</v>
      </c>
      <c r="Y4196">
        <f>MAX(0,100-IF(G4196="Invalid",Config!$B$5,0)-IF(I4196="Invalid",Config!$B$6,0)-IF(X4196="Incomplete",Config!$B$7,0)-IF(AF4196="Yes",Config!$B$37,0))</f>
        <v>100</v>
      </c>
      <c r="Z4196" s="1">
        <f>IF(OR(TRIM(B4196)="",COUNTIF(Config!$B$15:$B$19,B4196)&gt;0),1,0)+IF(OR(TRIM(C4196)="",COUNTIF(Config!$B$15:$B$19,C4196)&gt;0),1,0)+IF(OR(TRIM(F4196)="",COUNTIF(Config!$B$15:$B$19,F4196)&gt;0),1,0)+IF(OR(TRIM(H4196)="",COUNTIF(Config!$B$15:$B$19,H4196)&gt;0),1,0)+IF(OR(TRIM(E4196)="",COUNTIF(Config!$B$15:$B$19,E4196)&gt;0),1,0)+IF(OR(TRIM(K4196)="",COUNTIF(Config!$B$15:$B$19,K4196)&gt;0),1,0)+IF(OR(TRIM(P4196)="",COUNTIF(Config!$B$15:$B$19,P4196)&gt;0),1,0)+IF(OR(TRIM(R4196)="",COUNTIF(Config!$B$15:$B$19,R4196)&gt;0),1,0)</f>
        <v>0</v>
      </c>
      <c r="AA4196" s="1" cm="1">
        <f t="array" ref="AA4196">SUMPRODUCT(LEN(H4196)-LEN(SUBSTITUTE(H4196,{"0";"1";"2";"3";"4";"5";"6";"7";"8";"9"},"")))</f>
        <v>12</v>
      </c>
      <c r="AC4196" t="str">
        <f t="shared" si="457"/>
        <v/>
      </c>
      <c r="AD4196">
        <f t="shared" si="458"/>
        <v>1</v>
      </c>
      <c r="AE4196">
        <f t="shared" si="459"/>
        <v>1</v>
      </c>
      <c r="AF4196" t="str">
        <f t="shared" si="460"/>
        <v>No</v>
      </c>
      <c r="AG4196">
        <f t="shared" ca="1" si="461"/>
        <v>234</v>
      </c>
      <c r="AH4196" t="str">
        <f ca="1">IF(OR(V4196="",AG4196=""),"Yes",IF(AG4196&gt;Config!$B$41,"Yes","No"))</f>
        <v>No</v>
      </c>
    </row>
    <row r="4197" spans="1:34" x14ac:dyDescent="0.25">
      <c r="A4197" s="1" t="s">
        <v>28506</v>
      </c>
      <c r="B4197" s="1" t="s">
        <v>765</v>
      </c>
      <c r="C4197" s="1" t="s">
        <v>946</v>
      </c>
      <c r="D4197" s="1" t="s">
        <v>35603</v>
      </c>
      <c r="E4197" s="1" t="s">
        <v>283</v>
      </c>
      <c r="F4197" s="1" t="s">
        <v>28507</v>
      </c>
      <c r="G4197" t="str">
        <f t="shared" si="455"/>
        <v>Valid</v>
      </c>
      <c r="H4197" s="1" t="s">
        <v>28508</v>
      </c>
      <c r="I4197" t="str" cm="1">
        <f t="array" ref="I4197">IF(OR(TRIM(H4197)="",ISNUMBER(SEARCH("#",H4197)),AA4197&lt;Config!$B$8,SUMPRODUCT(--ISNUMBER(SEARCH({"a";"b";"c";"d";"e";"f";"g";"h";"i";"j";"k";"l";"m";"n";"o";"p";"q";"r";"s";"t";"u";"v";"w";"x";"y";"z"},H4197)))&gt;0),"Invalid","Valid")</f>
        <v>Valid</v>
      </c>
      <c r="J4197" s="1" t="s">
        <v>28509</v>
      </c>
      <c r="K4197" s="1" t="s">
        <v>425</v>
      </c>
      <c r="L4197" s="1" t="s">
        <v>179</v>
      </c>
      <c r="M4197" s="1" t="s">
        <v>50</v>
      </c>
      <c r="N4197" s="1" t="s">
        <v>148</v>
      </c>
      <c r="O4197" s="1" t="s">
        <v>196</v>
      </c>
      <c r="P4197" t="s">
        <v>87</v>
      </c>
      <c r="Q4197" s="1" t="s">
        <v>88</v>
      </c>
      <c r="R4197" s="1" t="s">
        <v>559</v>
      </c>
      <c r="S4197" s="1" t="s">
        <v>11271</v>
      </c>
      <c r="T4197" s="1" t="s">
        <v>28510</v>
      </c>
      <c r="U4197" s="1" t="s">
        <v>2639</v>
      </c>
      <c r="V4197" s="1" t="s">
        <v>13035</v>
      </c>
      <c r="W4197" s="1" t="s">
        <v>384</v>
      </c>
      <c r="X4197" t="str">
        <f t="shared" si="456"/>
        <v>Complete</v>
      </c>
      <c r="Y4197">
        <f>MAX(0,100-IF(G4197="Invalid",Config!$B$5,0)-IF(I4197="Invalid",Config!$B$6,0)-IF(X4197="Incomplete",Config!$B$7,0)-IF(AF4197="Yes",Config!$B$37,0))</f>
        <v>100</v>
      </c>
      <c r="Z4197" s="1">
        <f>IF(OR(TRIM(B4197)="",COUNTIF(Config!$B$15:$B$19,B4197)&gt;0),1,0)+IF(OR(TRIM(C4197)="",COUNTIF(Config!$B$15:$B$19,C4197)&gt;0),1,0)+IF(OR(TRIM(F4197)="",COUNTIF(Config!$B$15:$B$19,F4197)&gt;0),1,0)+IF(OR(TRIM(H4197)="",COUNTIF(Config!$B$15:$B$19,H4197)&gt;0),1,0)+IF(OR(TRIM(E4197)="",COUNTIF(Config!$B$15:$B$19,E4197)&gt;0),1,0)+IF(OR(TRIM(K4197)="",COUNTIF(Config!$B$15:$B$19,K4197)&gt;0),1,0)+IF(OR(TRIM(P4197)="",COUNTIF(Config!$B$15:$B$19,P4197)&gt;0),1,0)+IF(OR(TRIM(R4197)="",COUNTIF(Config!$B$15:$B$19,R4197)&gt;0),1,0)</f>
        <v>0</v>
      </c>
      <c r="AA4197" s="1" cm="1">
        <f t="array" ref="AA4197">SUMPRODUCT(LEN(H4197)-LEN(SUBSTITUTE(H4197,{"0";"1";"2";"3";"4";"5";"6";"7";"8";"9"},"")))</f>
        <v>10</v>
      </c>
      <c r="AC4197" t="str">
        <f t="shared" si="457"/>
        <v/>
      </c>
      <c r="AD4197">
        <f t="shared" si="458"/>
        <v>1</v>
      </c>
      <c r="AE4197">
        <f t="shared" si="459"/>
        <v>1</v>
      </c>
      <c r="AF4197" t="str">
        <f t="shared" si="460"/>
        <v>No</v>
      </c>
      <c r="AG4197">
        <f t="shared" ca="1" si="461"/>
        <v>194</v>
      </c>
      <c r="AH4197" t="str">
        <f ca="1">IF(OR(V4197="",AG4197=""),"Yes",IF(AG4197&gt;Config!$B$41,"Yes","No"))</f>
        <v>No</v>
      </c>
    </row>
    <row r="4198" spans="1:34" x14ac:dyDescent="0.25">
      <c r="A4198" s="1" t="s">
        <v>28511</v>
      </c>
      <c r="B4198" s="1" t="s">
        <v>229</v>
      </c>
      <c r="C4198" s="1" t="s">
        <v>337</v>
      </c>
      <c r="D4198" s="1" t="s">
        <v>28512</v>
      </c>
      <c r="E4198" s="1" t="s">
        <v>578</v>
      </c>
      <c r="F4198" s="1" t="s">
        <v>28513</v>
      </c>
      <c r="G4198" t="str">
        <f t="shared" si="455"/>
        <v>Valid</v>
      </c>
      <c r="H4198" s="1" t="s">
        <v>28514</v>
      </c>
      <c r="I4198" t="str" cm="1">
        <f t="array" ref="I4198">IF(OR(TRIM(H4198)="",ISNUMBER(SEARCH("#",H4198)),AA4198&lt;Config!$B$8,SUMPRODUCT(--ISNUMBER(SEARCH({"a";"b";"c";"d";"e";"f";"g";"h";"i";"j";"k";"l";"m";"n";"o";"p";"q";"r";"s";"t";"u";"v";"w";"x";"y";"z"},H4198)))&gt;0),"Invalid","Valid")</f>
        <v>Valid</v>
      </c>
      <c r="J4198" s="1" t="s">
        <v>28515</v>
      </c>
      <c r="K4198" s="1" t="s">
        <v>147</v>
      </c>
      <c r="L4198" s="1" t="s">
        <v>134</v>
      </c>
      <c r="M4198" s="1" t="s">
        <v>103</v>
      </c>
      <c r="N4198" s="1" t="s">
        <v>86</v>
      </c>
      <c r="O4198" s="1" t="s">
        <v>52</v>
      </c>
      <c r="P4198" t="s">
        <v>87</v>
      </c>
      <c r="Q4198" s="1" t="s">
        <v>88</v>
      </c>
      <c r="R4198" s="1" t="s">
        <v>136</v>
      </c>
      <c r="S4198" s="1" t="s">
        <v>28516</v>
      </c>
      <c r="T4198" s="1" t="s">
        <v>28517</v>
      </c>
      <c r="U4198" s="1" t="s">
        <v>10605</v>
      </c>
      <c r="V4198" s="1" t="s">
        <v>1173</v>
      </c>
      <c r="W4198" s="1" t="s">
        <v>94</v>
      </c>
      <c r="X4198" t="str">
        <f t="shared" si="456"/>
        <v>Complete</v>
      </c>
      <c r="Y4198">
        <f>MAX(0,100-IF(G4198="Invalid",Config!$B$5,0)-IF(I4198="Invalid",Config!$B$6,0)-IF(X4198="Incomplete",Config!$B$7,0)-IF(AF4198="Yes",Config!$B$37,0))</f>
        <v>100</v>
      </c>
      <c r="Z4198" s="1">
        <f>IF(OR(TRIM(B4198)="",COUNTIF(Config!$B$15:$B$19,B4198)&gt;0),1,0)+IF(OR(TRIM(C4198)="",COUNTIF(Config!$B$15:$B$19,C4198)&gt;0),1,0)+IF(OR(TRIM(F4198)="",COUNTIF(Config!$B$15:$B$19,F4198)&gt;0),1,0)+IF(OR(TRIM(H4198)="",COUNTIF(Config!$B$15:$B$19,H4198)&gt;0),1,0)+IF(OR(TRIM(E4198)="",COUNTIF(Config!$B$15:$B$19,E4198)&gt;0),1,0)+IF(OR(TRIM(K4198)="",COUNTIF(Config!$B$15:$B$19,K4198)&gt;0),1,0)+IF(OR(TRIM(P4198)="",COUNTIF(Config!$B$15:$B$19,P4198)&gt;0),1,0)+IF(OR(TRIM(R4198)="",COUNTIF(Config!$B$15:$B$19,R4198)&gt;0),1,0)</f>
        <v>0</v>
      </c>
      <c r="AA4198" s="1" cm="1">
        <f t="array" ref="AA4198">SUMPRODUCT(LEN(H4198)-LEN(SUBSTITUTE(H4198,{"0";"1";"2";"3";"4";"5";"6";"7";"8";"9"},"")))</f>
        <v>11</v>
      </c>
      <c r="AC4198" t="str">
        <f t="shared" si="457"/>
        <v/>
      </c>
      <c r="AD4198">
        <f t="shared" si="458"/>
        <v>1</v>
      </c>
      <c r="AE4198">
        <f t="shared" si="459"/>
        <v>1</v>
      </c>
      <c r="AF4198" t="str">
        <f t="shared" si="460"/>
        <v>No</v>
      </c>
      <c r="AG4198">
        <f t="shared" ca="1" si="461"/>
        <v>120</v>
      </c>
      <c r="AH4198" t="str">
        <f ca="1">IF(OR(V4198="",AG4198=""),"Yes",IF(AG4198&gt;Config!$B$41,"Yes","No"))</f>
        <v>No</v>
      </c>
    </row>
    <row r="4199" spans="1:34" x14ac:dyDescent="0.25">
      <c r="A4199" s="1" t="s">
        <v>28518</v>
      </c>
      <c r="B4199" s="1" t="s">
        <v>244</v>
      </c>
      <c r="C4199" s="1" t="s">
        <v>1068</v>
      </c>
      <c r="D4199" s="1" t="s">
        <v>20292</v>
      </c>
      <c r="E4199" s="1" t="s">
        <v>35604</v>
      </c>
      <c r="F4199" s="1" t="s">
        <v>28519</v>
      </c>
      <c r="G4199" t="str">
        <f t="shared" si="455"/>
        <v>Valid</v>
      </c>
      <c r="H4199" s="1" t="s">
        <v>950</v>
      </c>
      <c r="I4199" t="str" cm="1">
        <f t="array" ref="I4199">IF(OR(TRIM(H4199)="",ISNUMBER(SEARCH("#",H4199)),AA4199&lt;Config!$B$8,SUMPRODUCT(--ISNUMBER(SEARCH({"a";"b";"c";"d";"e";"f";"g";"h";"i";"j";"k";"l";"m";"n";"o";"p";"q";"r";"s";"t";"u";"v";"w";"x";"y";"z"},H4199)))&gt;0),"Invalid","Valid")</f>
        <v>Invalid</v>
      </c>
      <c r="J4199" s="1" t="s">
        <v>28520</v>
      </c>
      <c r="K4199" s="1" t="s">
        <v>163</v>
      </c>
      <c r="L4199" s="1" t="s">
        <v>164</v>
      </c>
      <c r="M4199" s="1" t="s">
        <v>50</v>
      </c>
      <c r="N4199" s="1" t="s">
        <v>68</v>
      </c>
      <c r="O4199" s="1" t="s">
        <v>180</v>
      </c>
      <c r="P4199" t="s">
        <v>53</v>
      </c>
      <c r="Q4199" s="1" t="s">
        <v>181</v>
      </c>
      <c r="R4199" s="1" t="s">
        <v>198</v>
      </c>
      <c r="S4199" s="1" t="s">
        <v>3971</v>
      </c>
      <c r="T4199" s="1" t="s">
        <v>28521</v>
      </c>
      <c r="U4199" s="1" t="s">
        <v>4209</v>
      </c>
      <c r="V4199" s="1" t="s">
        <v>21446</v>
      </c>
      <c r="W4199" s="1" t="s">
        <v>94</v>
      </c>
      <c r="X4199" t="str">
        <f t="shared" si="456"/>
        <v>Complete</v>
      </c>
      <c r="Y4199">
        <f>MAX(0,100-IF(G4199="Invalid",Config!$B$5,0)-IF(I4199="Invalid",Config!$B$6,0)-IF(X4199="Incomplete",Config!$B$7,0)-IF(AF4199="Yes",Config!$B$37,0))</f>
        <v>80</v>
      </c>
      <c r="Z4199" s="1">
        <f>IF(OR(TRIM(B4199)="",COUNTIF(Config!$B$15:$B$19,B4199)&gt;0),1,0)+IF(OR(TRIM(C4199)="",COUNTIF(Config!$B$15:$B$19,C4199)&gt;0),1,0)+IF(OR(TRIM(F4199)="",COUNTIF(Config!$B$15:$B$19,F4199)&gt;0),1,0)+IF(OR(TRIM(H4199)="",COUNTIF(Config!$B$15:$B$19,H4199)&gt;0),1,0)+IF(OR(TRIM(E4199)="",COUNTIF(Config!$B$15:$B$19,E4199)&gt;0),1,0)+IF(OR(TRIM(K4199)="",COUNTIF(Config!$B$15:$B$19,K4199)&gt;0),1,0)+IF(OR(TRIM(P4199)="",COUNTIF(Config!$B$15:$B$19,P4199)&gt;0),1,0)+IF(OR(TRIM(R4199)="",COUNTIF(Config!$B$15:$B$19,R4199)&gt;0),1,0)</f>
        <v>0</v>
      </c>
      <c r="AA4199" s="1" cm="1">
        <f t="array" ref="AA4199">SUMPRODUCT(LEN(H4199)-LEN(SUBSTITUTE(H4199,{"0";"1";"2";"3";"4";"5";"6";"7";"8";"9"},"")))</f>
        <v>5</v>
      </c>
      <c r="AC4199" t="str">
        <f t="shared" si="457"/>
        <v>Invalid Phone</v>
      </c>
      <c r="AD4199">
        <f t="shared" si="458"/>
        <v>1</v>
      </c>
      <c r="AE4199">
        <f t="shared" si="459"/>
        <v>0</v>
      </c>
      <c r="AF4199" t="str">
        <f t="shared" si="460"/>
        <v>No</v>
      </c>
      <c r="AG4199">
        <f t="shared" ca="1" si="461"/>
        <v>547</v>
      </c>
      <c r="AH4199" t="str">
        <f ca="1">IF(OR(V4199="",AG4199=""),"Yes",IF(AG4199&gt;Config!$B$41,"Yes","No"))</f>
        <v>Yes</v>
      </c>
    </row>
    <row r="4200" spans="1:34" x14ac:dyDescent="0.25">
      <c r="A4200" s="1" t="s">
        <v>28522</v>
      </c>
      <c r="B4200" s="1" t="s">
        <v>352</v>
      </c>
      <c r="C4200" s="1" t="s">
        <v>748</v>
      </c>
      <c r="D4200" s="1" t="s">
        <v>28523</v>
      </c>
      <c r="E4200" s="1" t="s">
        <v>33829</v>
      </c>
      <c r="F4200" s="1" t="s">
        <v>28524</v>
      </c>
      <c r="G4200" t="str">
        <f t="shared" si="455"/>
        <v>Valid</v>
      </c>
      <c r="H4200" s="1" t="s">
        <v>28525</v>
      </c>
      <c r="I4200" t="str" cm="1">
        <f t="array" ref="I4200">IF(OR(TRIM(H4200)="",ISNUMBER(SEARCH("#",H4200)),AA4200&lt;Config!$B$8,SUMPRODUCT(--ISNUMBER(SEARCH({"a";"b";"c";"d";"e";"f";"g";"h";"i";"j";"k";"l";"m";"n";"o";"p";"q";"r";"s";"t";"u";"v";"w";"x";"y";"z"},H4200)))&gt;0),"Invalid","Valid")</f>
        <v>Valid</v>
      </c>
      <c r="J4200" s="1" t="s">
        <v>28526</v>
      </c>
      <c r="K4200" s="1" t="s">
        <v>210</v>
      </c>
      <c r="L4200" s="1" t="s">
        <v>84</v>
      </c>
      <c r="M4200" s="1" t="s">
        <v>235</v>
      </c>
      <c r="N4200" s="1" t="s">
        <v>224</v>
      </c>
      <c r="O4200" s="1" t="s">
        <v>180</v>
      </c>
      <c r="P4200" t="s">
        <v>104</v>
      </c>
      <c r="Q4200" s="1" t="s">
        <v>302</v>
      </c>
      <c r="R4200" s="1" t="s">
        <v>105</v>
      </c>
      <c r="S4200" s="1" t="s">
        <v>19551</v>
      </c>
      <c r="T4200" s="1" t="s">
        <v>28527</v>
      </c>
      <c r="U4200" s="1" t="s">
        <v>4284</v>
      </c>
      <c r="V4200" s="1" t="s">
        <v>1589</v>
      </c>
      <c r="W4200" s="1" t="s">
        <v>141</v>
      </c>
      <c r="X4200" t="str">
        <f t="shared" si="456"/>
        <v>Incomplete</v>
      </c>
      <c r="Y4200">
        <f>MAX(0,100-IF(G4200="Invalid",Config!$B$5,0)-IF(I4200="Invalid",Config!$B$6,0)-IF(X4200="Incomplete",Config!$B$7,0)-IF(AF4200="Yes",Config!$B$37,0))</f>
        <v>60</v>
      </c>
      <c r="Z4200" s="1">
        <f>IF(OR(TRIM(B4200)="",COUNTIF(Config!$B$15:$B$19,B4200)&gt;0),1,0)+IF(OR(TRIM(C4200)="",COUNTIF(Config!$B$15:$B$19,C4200)&gt;0),1,0)+IF(OR(TRIM(F4200)="",COUNTIF(Config!$B$15:$B$19,F4200)&gt;0),1,0)+IF(OR(TRIM(H4200)="",COUNTIF(Config!$B$15:$B$19,H4200)&gt;0),1,0)+IF(OR(TRIM(E4200)="",COUNTIF(Config!$B$15:$B$19,E4200)&gt;0),1,0)+IF(OR(TRIM(K4200)="",COUNTIF(Config!$B$15:$B$19,K4200)&gt;0),1,0)+IF(OR(TRIM(P4200)="",COUNTIF(Config!$B$15:$B$19,P4200)&gt;0),1,0)+IF(OR(TRIM(R4200)="",COUNTIF(Config!$B$15:$B$19,R4200)&gt;0),1,0)</f>
        <v>1</v>
      </c>
      <c r="AA4200" s="1" cm="1">
        <f t="array" ref="AA4200">SUMPRODUCT(LEN(H4200)-LEN(SUBSTITUTE(H4200,{"0";"1";"2";"3";"4";"5";"6";"7";"8";"9"},"")))</f>
        <v>10</v>
      </c>
      <c r="AC4200" t="str">
        <f t="shared" si="457"/>
        <v>Incomplete Profile</v>
      </c>
      <c r="AD4200">
        <f t="shared" si="458"/>
        <v>1</v>
      </c>
      <c r="AE4200">
        <f t="shared" si="459"/>
        <v>1</v>
      </c>
      <c r="AF4200" t="str">
        <f t="shared" si="460"/>
        <v>No</v>
      </c>
      <c r="AG4200">
        <f t="shared" ca="1" si="461"/>
        <v>179</v>
      </c>
      <c r="AH4200" t="str">
        <f ca="1">IF(OR(V4200="",AG4200=""),"Yes",IF(AG4200&gt;Config!$B$41,"Yes","No"))</f>
        <v>No</v>
      </c>
    </row>
    <row r="4201" spans="1:34" x14ac:dyDescent="0.25">
      <c r="A4201" s="1" t="s">
        <v>28528</v>
      </c>
      <c r="B4201" s="1" t="s">
        <v>272</v>
      </c>
      <c r="C4201" s="1" t="s">
        <v>33815</v>
      </c>
      <c r="D4201" s="1" t="s">
        <v>272</v>
      </c>
      <c r="E4201" s="1" t="s">
        <v>35605</v>
      </c>
      <c r="F4201" s="1" t="s">
        <v>3121</v>
      </c>
      <c r="G4201" t="str">
        <f t="shared" si="455"/>
        <v>Valid</v>
      </c>
      <c r="H4201" s="1" t="s">
        <v>28529</v>
      </c>
      <c r="I4201" t="str" cm="1">
        <f t="array" ref="I4201">IF(OR(TRIM(H4201)="",ISNUMBER(SEARCH("#",H4201)),AA4201&lt;Config!$B$8,SUMPRODUCT(--ISNUMBER(SEARCH({"a";"b";"c";"d";"e";"f";"g";"h";"i";"j";"k";"l";"m";"n";"o";"p";"q";"r";"s";"t";"u";"v";"w";"x";"y";"z"},H4201)))&gt;0),"Invalid","Valid")</f>
        <v>Valid</v>
      </c>
      <c r="J4201" s="1" t="s">
        <v>28530</v>
      </c>
      <c r="K4201" s="1" t="s">
        <v>133</v>
      </c>
      <c r="L4201" s="1" t="s">
        <v>49</v>
      </c>
      <c r="M4201" s="1" t="s">
        <v>517</v>
      </c>
      <c r="N4201" s="1" t="s">
        <v>51</v>
      </c>
      <c r="O4201" s="1" t="s">
        <v>149</v>
      </c>
      <c r="P4201" t="s">
        <v>328</v>
      </c>
      <c r="Q4201" s="1" t="s">
        <v>329</v>
      </c>
      <c r="R4201" s="1" t="s">
        <v>614</v>
      </c>
      <c r="S4201" s="1" t="s">
        <v>14411</v>
      </c>
      <c r="T4201" s="1" t="s">
        <v>28531</v>
      </c>
      <c r="U4201" s="1" t="s">
        <v>28532</v>
      </c>
      <c r="V4201" s="1" t="s">
        <v>4067</v>
      </c>
      <c r="W4201" s="1" t="s">
        <v>94</v>
      </c>
      <c r="X4201" t="str">
        <f t="shared" si="456"/>
        <v>Incomplete</v>
      </c>
      <c r="Y4201">
        <f>MAX(0,100-IF(G4201="Invalid",Config!$B$5,0)-IF(I4201="Invalid",Config!$B$6,0)-IF(X4201="Incomplete",Config!$B$7,0)-IF(AF4201="Yes",Config!$B$37,0))</f>
        <v>35</v>
      </c>
      <c r="Z4201" s="1">
        <f>IF(OR(TRIM(B4201)="",COUNTIF(Config!$B$15:$B$19,B4201)&gt;0),1,0)+IF(OR(TRIM(C4201)="",COUNTIF(Config!$B$15:$B$19,C4201)&gt;0),1,0)+IF(OR(TRIM(F4201)="",COUNTIF(Config!$B$15:$B$19,F4201)&gt;0),1,0)+IF(OR(TRIM(H4201)="",COUNTIF(Config!$B$15:$B$19,H4201)&gt;0),1,0)+IF(OR(TRIM(E4201)="",COUNTIF(Config!$B$15:$B$19,E4201)&gt;0),1,0)+IF(OR(TRIM(K4201)="",COUNTIF(Config!$B$15:$B$19,K4201)&gt;0),1,0)+IF(OR(TRIM(P4201)="",COUNTIF(Config!$B$15:$B$19,P4201)&gt;0),1,0)+IF(OR(TRIM(R4201)="",COUNTIF(Config!$B$15:$B$19,R4201)&gt;0),1,0)</f>
        <v>1</v>
      </c>
      <c r="AA4201" s="1" cm="1">
        <f t="array" ref="AA4201">SUMPRODUCT(LEN(H4201)-LEN(SUBSTITUTE(H4201,{"0";"1";"2";"3";"4";"5";"6";"7";"8";"9"},"")))</f>
        <v>10</v>
      </c>
      <c r="AC4201" t="str">
        <f t="shared" si="457"/>
        <v>Incomplete Profile; Potential Duplicate</v>
      </c>
      <c r="AD4201">
        <f t="shared" si="458"/>
        <v>2</v>
      </c>
      <c r="AE4201">
        <f t="shared" si="459"/>
        <v>1</v>
      </c>
      <c r="AF4201" t="str">
        <f t="shared" si="460"/>
        <v>Yes</v>
      </c>
      <c r="AG4201">
        <f t="shared" ca="1" si="461"/>
        <v>593</v>
      </c>
      <c r="AH4201" t="str">
        <f ca="1">IF(OR(V4201="",AG4201=""),"Yes",IF(AG4201&gt;Config!$B$41,"Yes","No"))</f>
        <v>Yes</v>
      </c>
    </row>
    <row r="4202" spans="1:34" x14ac:dyDescent="0.25">
      <c r="A4202" s="1" t="s">
        <v>28533</v>
      </c>
      <c r="B4202" s="1" t="s">
        <v>851</v>
      </c>
      <c r="C4202" s="1" t="s">
        <v>828</v>
      </c>
      <c r="D4202" s="1" t="s">
        <v>17740</v>
      </c>
      <c r="E4202" s="1" t="s">
        <v>458</v>
      </c>
      <c r="F4202" s="1" t="s">
        <v>28534</v>
      </c>
      <c r="G4202" t="str">
        <f t="shared" si="455"/>
        <v>Valid</v>
      </c>
      <c r="H4202" s="1" t="s">
        <v>28535</v>
      </c>
      <c r="I4202" t="str" cm="1">
        <f t="array" ref="I4202">IF(OR(TRIM(H4202)="",ISNUMBER(SEARCH("#",H4202)),AA4202&lt;Config!$B$8,SUMPRODUCT(--ISNUMBER(SEARCH({"a";"b";"c";"d";"e";"f";"g";"h";"i";"j";"k";"l";"m";"n";"o";"p";"q";"r";"s";"t";"u";"v";"w";"x";"y";"z"},H4202)))&gt;0),"Invalid","Valid")</f>
        <v>Valid</v>
      </c>
      <c r="J4202" s="1" t="s">
        <v>28536</v>
      </c>
      <c r="K4202" s="1" t="s">
        <v>133</v>
      </c>
      <c r="L4202" s="1" t="s">
        <v>134</v>
      </c>
      <c r="M4202" s="1" t="s">
        <v>33827</v>
      </c>
      <c r="N4202" s="1" t="s">
        <v>358</v>
      </c>
      <c r="O4202" s="1" t="s">
        <v>69</v>
      </c>
      <c r="P4202" t="s">
        <v>53</v>
      </c>
      <c r="Q4202" s="1" t="s">
        <v>55</v>
      </c>
      <c r="R4202" s="1" t="s">
        <v>55</v>
      </c>
      <c r="S4202" s="1" t="s">
        <v>28537</v>
      </c>
      <c r="T4202" s="1" t="s">
        <v>28538</v>
      </c>
      <c r="U4202" s="1" t="s">
        <v>10817</v>
      </c>
      <c r="V4202" s="1" t="s">
        <v>2563</v>
      </c>
      <c r="W4202" s="1" t="s">
        <v>141</v>
      </c>
      <c r="X4202" t="str">
        <f t="shared" si="456"/>
        <v>Complete</v>
      </c>
      <c r="Y4202">
        <f>MAX(0,100-IF(G4202="Invalid",Config!$B$5,0)-IF(I4202="Invalid",Config!$B$6,0)-IF(X4202="Incomplete",Config!$B$7,0)-IF(AF4202="Yes",Config!$B$37,0))</f>
        <v>75</v>
      </c>
      <c r="Z4202" s="1">
        <f>IF(OR(TRIM(B4202)="",COUNTIF(Config!$B$15:$B$19,B4202)&gt;0),1,0)+IF(OR(TRIM(C4202)="",COUNTIF(Config!$B$15:$B$19,C4202)&gt;0),1,0)+IF(OR(TRIM(F4202)="",COUNTIF(Config!$B$15:$B$19,F4202)&gt;0),1,0)+IF(OR(TRIM(H4202)="",COUNTIF(Config!$B$15:$B$19,H4202)&gt;0),1,0)+IF(OR(TRIM(E4202)="",COUNTIF(Config!$B$15:$B$19,E4202)&gt;0),1,0)+IF(OR(TRIM(K4202)="",COUNTIF(Config!$B$15:$B$19,K4202)&gt;0),1,0)+IF(OR(TRIM(P4202)="",COUNTIF(Config!$B$15:$B$19,P4202)&gt;0),1,0)+IF(OR(TRIM(R4202)="",COUNTIF(Config!$B$15:$B$19,R4202)&gt;0),1,0)</f>
        <v>0</v>
      </c>
      <c r="AA4202" s="1" cm="1">
        <f t="array" ref="AA4202">SUMPRODUCT(LEN(H4202)-LEN(SUBSTITUTE(H4202,{"0";"1";"2";"3";"4";"5";"6";"7";"8";"9"},"")))</f>
        <v>12</v>
      </c>
      <c r="AC4202" t="str">
        <f t="shared" si="457"/>
        <v>Potential Duplicate</v>
      </c>
      <c r="AD4202">
        <f t="shared" si="458"/>
        <v>2</v>
      </c>
      <c r="AE4202">
        <f t="shared" si="459"/>
        <v>2</v>
      </c>
      <c r="AF4202" t="str">
        <f t="shared" si="460"/>
        <v>Yes</v>
      </c>
      <c r="AG4202">
        <f t="shared" ca="1" si="461"/>
        <v>372</v>
      </c>
      <c r="AH4202" t="str">
        <f ca="1">IF(OR(V4202="",AG4202=""),"Yes",IF(AG4202&gt;Config!$B$41,"Yes","No"))</f>
        <v>Yes</v>
      </c>
    </row>
    <row r="4203" spans="1:34" x14ac:dyDescent="0.25">
      <c r="A4203" s="1" t="s">
        <v>28539</v>
      </c>
      <c r="B4203" s="1" t="s">
        <v>3087</v>
      </c>
      <c r="C4203" s="1" t="s">
        <v>1806</v>
      </c>
      <c r="D4203" s="1" t="s">
        <v>28540</v>
      </c>
      <c r="E4203" s="1" t="s">
        <v>642</v>
      </c>
      <c r="F4203" s="1" t="s">
        <v>28541</v>
      </c>
      <c r="G4203" t="str">
        <f t="shared" si="455"/>
        <v>Valid</v>
      </c>
      <c r="H4203" s="1" t="s">
        <v>1672</v>
      </c>
      <c r="I4203" t="str" cm="1">
        <f t="array" ref="I4203">IF(OR(TRIM(H4203)="",ISNUMBER(SEARCH("#",H4203)),AA4203&lt;Config!$B$8,SUMPRODUCT(--ISNUMBER(SEARCH({"a";"b";"c";"d";"e";"f";"g";"h";"i";"j";"k";"l";"m";"n";"o";"p";"q";"r";"s";"t";"u";"v";"w";"x";"y";"z"},H4203)))&gt;0),"Invalid","Valid")</f>
        <v>Valid</v>
      </c>
      <c r="J4203" s="1" t="s">
        <v>28542</v>
      </c>
      <c r="K4203" s="1" t="s">
        <v>195</v>
      </c>
      <c r="L4203" s="1" t="s">
        <v>84</v>
      </c>
      <c r="M4203" s="1" t="s">
        <v>165</v>
      </c>
      <c r="N4203" s="1" t="s">
        <v>86</v>
      </c>
      <c r="O4203" s="1" t="s">
        <v>52</v>
      </c>
      <c r="P4203" t="s">
        <v>33</v>
      </c>
      <c r="Q4203" s="1" t="s">
        <v>1099</v>
      </c>
      <c r="R4203" s="1" t="s">
        <v>120</v>
      </c>
      <c r="S4203" s="1" t="s">
        <v>28543</v>
      </c>
      <c r="T4203" s="1" t="s">
        <v>28544</v>
      </c>
      <c r="U4203" s="1" t="s">
        <v>8531</v>
      </c>
      <c r="V4203" s="1" t="s">
        <v>5282</v>
      </c>
      <c r="W4203" s="1" t="s">
        <v>40</v>
      </c>
      <c r="X4203" t="str">
        <f t="shared" si="456"/>
        <v>Complete</v>
      </c>
      <c r="Y4203">
        <f>MAX(0,100-IF(G4203="Invalid",Config!$B$5,0)-IF(I4203="Invalid",Config!$B$6,0)-IF(X4203="Incomplete",Config!$B$7,0)-IF(AF4203="Yes",Config!$B$37,0))</f>
        <v>75</v>
      </c>
      <c r="Z4203" s="1">
        <f>IF(OR(TRIM(B4203)="",COUNTIF(Config!$B$15:$B$19,B4203)&gt;0),1,0)+IF(OR(TRIM(C4203)="",COUNTIF(Config!$B$15:$B$19,C4203)&gt;0),1,0)+IF(OR(TRIM(F4203)="",COUNTIF(Config!$B$15:$B$19,F4203)&gt;0),1,0)+IF(OR(TRIM(H4203)="",COUNTIF(Config!$B$15:$B$19,H4203)&gt;0),1,0)+IF(OR(TRIM(E4203)="",COUNTIF(Config!$B$15:$B$19,E4203)&gt;0),1,0)+IF(OR(TRIM(K4203)="",COUNTIF(Config!$B$15:$B$19,K4203)&gt;0),1,0)+IF(OR(TRIM(P4203)="",COUNTIF(Config!$B$15:$B$19,P4203)&gt;0),1,0)+IF(OR(TRIM(R4203)="",COUNTIF(Config!$B$15:$B$19,R4203)&gt;0),1,0)</f>
        <v>0</v>
      </c>
      <c r="AA4203" s="1" cm="1">
        <f t="array" ref="AA4203">SUMPRODUCT(LEN(H4203)-LEN(SUBSTITUTE(H4203,{"0";"1";"2";"3";"4";"5";"6";"7";"8";"9"},"")))</f>
        <v>10</v>
      </c>
      <c r="AC4203" t="str">
        <f t="shared" si="457"/>
        <v>Potential Duplicate</v>
      </c>
      <c r="AD4203">
        <f t="shared" si="458"/>
        <v>1</v>
      </c>
      <c r="AE4203">
        <f t="shared" si="459"/>
        <v>2</v>
      </c>
      <c r="AF4203" t="str">
        <f t="shared" si="460"/>
        <v>Yes</v>
      </c>
      <c r="AG4203">
        <f t="shared" ca="1" si="461"/>
        <v>328</v>
      </c>
      <c r="AH4203" t="str">
        <f ca="1">IF(OR(V4203="",AG4203=""),"Yes",IF(AG4203&gt;Config!$B$41,"Yes","No"))</f>
        <v>No</v>
      </c>
    </row>
    <row r="4204" spans="1:34" x14ac:dyDescent="0.25">
      <c r="A4204" s="1" t="s">
        <v>28545</v>
      </c>
      <c r="B4204" s="1" t="s">
        <v>597</v>
      </c>
      <c r="C4204" s="1" t="s">
        <v>535</v>
      </c>
      <c r="D4204" s="1" t="s">
        <v>2921</v>
      </c>
      <c r="E4204" s="1" t="s">
        <v>633</v>
      </c>
      <c r="F4204" s="1" t="s">
        <v>28546</v>
      </c>
      <c r="G4204" t="str">
        <f t="shared" si="455"/>
        <v>Valid</v>
      </c>
      <c r="H4204" s="1" t="s">
        <v>28547</v>
      </c>
      <c r="I4204" t="str" cm="1">
        <f t="array" ref="I4204">IF(OR(TRIM(H4204)="",ISNUMBER(SEARCH("#",H4204)),AA4204&lt;Config!$B$8,SUMPRODUCT(--ISNUMBER(SEARCH({"a";"b";"c";"d";"e";"f";"g";"h";"i";"j";"k";"l";"m";"n";"o";"p";"q";"r";"s";"t";"u";"v";"w";"x";"y";"z"},H4204)))&gt;0),"Invalid","Valid")</f>
        <v>Valid</v>
      </c>
      <c r="J4204" s="1" t="s">
        <v>28548</v>
      </c>
      <c r="K4204" s="1" t="s">
        <v>83</v>
      </c>
      <c r="L4204" s="1" t="s">
        <v>164</v>
      </c>
      <c r="M4204" s="1" t="s">
        <v>165</v>
      </c>
      <c r="N4204" s="1" t="s">
        <v>358</v>
      </c>
      <c r="O4204" s="1" t="s">
        <v>196</v>
      </c>
      <c r="P4204" t="s">
        <v>328</v>
      </c>
      <c r="Q4204" s="1" t="s">
        <v>329</v>
      </c>
      <c r="R4204" s="1" t="s">
        <v>330</v>
      </c>
      <c r="S4204" s="1" t="s">
        <v>13647</v>
      </c>
      <c r="T4204" s="1" t="s">
        <v>28549</v>
      </c>
      <c r="U4204" s="1" t="s">
        <v>28550</v>
      </c>
      <c r="V4204" s="1" t="s">
        <v>140</v>
      </c>
      <c r="W4204" s="1" t="s">
        <v>186</v>
      </c>
      <c r="X4204" t="str">
        <f t="shared" si="456"/>
        <v>Complete</v>
      </c>
      <c r="Y4204">
        <f>MAX(0,100-IF(G4204="Invalid",Config!$B$5,0)-IF(I4204="Invalid",Config!$B$6,0)-IF(X4204="Incomplete",Config!$B$7,0)-IF(AF4204="Yes",Config!$B$37,0))</f>
        <v>75</v>
      </c>
      <c r="Z4204" s="1">
        <f>IF(OR(TRIM(B4204)="",COUNTIF(Config!$B$15:$B$19,B4204)&gt;0),1,0)+IF(OR(TRIM(C4204)="",COUNTIF(Config!$B$15:$B$19,C4204)&gt;0),1,0)+IF(OR(TRIM(F4204)="",COUNTIF(Config!$B$15:$B$19,F4204)&gt;0),1,0)+IF(OR(TRIM(H4204)="",COUNTIF(Config!$B$15:$B$19,H4204)&gt;0),1,0)+IF(OR(TRIM(E4204)="",COUNTIF(Config!$B$15:$B$19,E4204)&gt;0),1,0)+IF(OR(TRIM(K4204)="",COUNTIF(Config!$B$15:$B$19,K4204)&gt;0),1,0)+IF(OR(TRIM(P4204)="",COUNTIF(Config!$B$15:$B$19,P4204)&gt;0),1,0)+IF(OR(TRIM(R4204)="",COUNTIF(Config!$B$15:$B$19,R4204)&gt;0),1,0)</f>
        <v>0</v>
      </c>
      <c r="AA4204" s="1" cm="1">
        <f t="array" ref="AA4204">SUMPRODUCT(LEN(H4204)-LEN(SUBSTITUTE(H4204,{"0";"1";"2";"3";"4";"5";"6";"7";"8";"9"},"")))</f>
        <v>11</v>
      </c>
      <c r="AC4204" t="str">
        <f t="shared" si="457"/>
        <v>Potential Duplicate</v>
      </c>
      <c r="AD4204">
        <f t="shared" si="458"/>
        <v>1</v>
      </c>
      <c r="AE4204">
        <f t="shared" si="459"/>
        <v>2</v>
      </c>
      <c r="AF4204" t="str">
        <f t="shared" si="460"/>
        <v>Yes</v>
      </c>
      <c r="AG4204">
        <f t="shared" ca="1" si="461"/>
        <v>37</v>
      </c>
      <c r="AH4204" t="str">
        <f ca="1">IF(OR(V4204="",AG4204=""),"Yes",IF(AG4204&gt;Config!$B$41,"Yes","No"))</f>
        <v>No</v>
      </c>
    </row>
    <row r="4205" spans="1:34" x14ac:dyDescent="0.25">
      <c r="A4205" s="1" t="s">
        <v>28551</v>
      </c>
      <c r="B4205" s="1" t="s">
        <v>3087</v>
      </c>
      <c r="C4205" s="1" t="s">
        <v>1339</v>
      </c>
      <c r="D4205" s="1" t="s">
        <v>16258</v>
      </c>
      <c r="E4205" s="1" t="s">
        <v>298</v>
      </c>
      <c r="F4205" s="1" t="s">
        <v>28552</v>
      </c>
      <c r="G4205" t="str">
        <f t="shared" si="455"/>
        <v>Valid</v>
      </c>
      <c r="H4205" s="1" t="s">
        <v>28553</v>
      </c>
      <c r="I4205" t="str" cm="1">
        <f t="array" ref="I4205">IF(OR(TRIM(H4205)="",ISNUMBER(SEARCH("#",H4205)),AA4205&lt;Config!$B$8,SUMPRODUCT(--ISNUMBER(SEARCH({"a";"b";"c";"d";"e";"f";"g";"h";"i";"j";"k";"l";"m";"n";"o";"p";"q";"r";"s";"t";"u";"v";"w";"x";"y";"z"},H4205)))&gt;0),"Invalid","Valid")</f>
        <v>Valid</v>
      </c>
      <c r="J4205" s="1" t="s">
        <v>28554</v>
      </c>
      <c r="K4205" s="1" t="s">
        <v>178</v>
      </c>
      <c r="L4205" s="1" t="s">
        <v>134</v>
      </c>
      <c r="M4205" s="1" t="s">
        <v>251</v>
      </c>
      <c r="N4205" s="1" t="s">
        <v>252</v>
      </c>
      <c r="O4205" s="1" t="s">
        <v>196</v>
      </c>
      <c r="P4205" t="s">
        <v>314</v>
      </c>
      <c r="Q4205" s="1" t="s">
        <v>315</v>
      </c>
      <c r="R4205" s="1" t="s">
        <v>315</v>
      </c>
      <c r="S4205" s="1" t="s">
        <v>28555</v>
      </c>
      <c r="T4205" s="1" t="s">
        <v>28556</v>
      </c>
      <c r="U4205" s="1" t="s">
        <v>10760</v>
      </c>
      <c r="V4205" s="1" t="s">
        <v>11843</v>
      </c>
      <c r="W4205" s="1" t="s">
        <v>75</v>
      </c>
      <c r="X4205" t="str">
        <f t="shared" si="456"/>
        <v>Complete</v>
      </c>
      <c r="Y4205">
        <f>MAX(0,100-IF(G4205="Invalid",Config!$B$5,0)-IF(I4205="Invalid",Config!$B$6,0)-IF(X4205="Incomplete",Config!$B$7,0)-IF(AF4205="Yes",Config!$B$37,0))</f>
        <v>100</v>
      </c>
      <c r="Z4205" s="1">
        <f>IF(OR(TRIM(B4205)="",COUNTIF(Config!$B$15:$B$19,B4205)&gt;0),1,0)+IF(OR(TRIM(C4205)="",COUNTIF(Config!$B$15:$B$19,C4205)&gt;0),1,0)+IF(OR(TRIM(F4205)="",COUNTIF(Config!$B$15:$B$19,F4205)&gt;0),1,0)+IF(OR(TRIM(H4205)="",COUNTIF(Config!$B$15:$B$19,H4205)&gt;0),1,0)+IF(OR(TRIM(E4205)="",COUNTIF(Config!$B$15:$B$19,E4205)&gt;0),1,0)+IF(OR(TRIM(K4205)="",COUNTIF(Config!$B$15:$B$19,K4205)&gt;0),1,0)+IF(OR(TRIM(P4205)="",COUNTIF(Config!$B$15:$B$19,P4205)&gt;0),1,0)+IF(OR(TRIM(R4205)="",COUNTIF(Config!$B$15:$B$19,R4205)&gt;0),1,0)</f>
        <v>0</v>
      </c>
      <c r="AA4205" s="1" cm="1">
        <f t="array" ref="AA4205">SUMPRODUCT(LEN(H4205)-LEN(SUBSTITUTE(H4205,{"0";"1";"2";"3";"4";"5";"6";"7";"8";"9"},"")))</f>
        <v>12</v>
      </c>
      <c r="AC4205" t="str">
        <f t="shared" si="457"/>
        <v/>
      </c>
      <c r="AD4205">
        <f t="shared" si="458"/>
        <v>1</v>
      </c>
      <c r="AE4205">
        <f t="shared" si="459"/>
        <v>1</v>
      </c>
      <c r="AF4205" t="str">
        <f t="shared" si="460"/>
        <v>No</v>
      </c>
      <c r="AG4205">
        <f t="shared" ca="1" si="461"/>
        <v>43</v>
      </c>
      <c r="AH4205" t="str">
        <f ca="1">IF(OR(V4205="",AG4205=""),"Yes",IF(AG4205&gt;Config!$B$41,"Yes","No"))</f>
        <v>No</v>
      </c>
    </row>
    <row r="4206" spans="1:34" x14ac:dyDescent="0.25">
      <c r="A4206" s="1" t="s">
        <v>28557</v>
      </c>
      <c r="B4206" s="1" t="s">
        <v>172</v>
      </c>
      <c r="C4206" s="1" t="s">
        <v>353</v>
      </c>
      <c r="D4206" s="1" t="s">
        <v>23174</v>
      </c>
      <c r="E4206" s="1" t="s">
        <v>33824</v>
      </c>
      <c r="F4206" s="1" t="s">
        <v>28558</v>
      </c>
      <c r="G4206" t="str">
        <f t="shared" si="455"/>
        <v>Valid</v>
      </c>
      <c r="H4206" s="1" t="s">
        <v>28559</v>
      </c>
      <c r="I4206" t="str" cm="1">
        <f t="array" ref="I4206">IF(OR(TRIM(H4206)="",ISNUMBER(SEARCH("#",H4206)),AA4206&lt;Config!$B$8,SUMPRODUCT(--ISNUMBER(SEARCH({"a";"b";"c";"d";"e";"f";"g";"h";"i";"j";"k";"l";"m";"n";"o";"p";"q";"r";"s";"t";"u";"v";"w";"x";"y";"z"},H4206)))&gt;0),"Invalid","Valid")</f>
        <v>Valid</v>
      </c>
      <c r="J4206" s="1" t="s">
        <v>28560</v>
      </c>
      <c r="K4206" s="1" t="s">
        <v>625</v>
      </c>
      <c r="L4206" s="1" t="s">
        <v>134</v>
      </c>
      <c r="M4206" s="1" t="s">
        <v>118</v>
      </c>
      <c r="N4206" s="1" t="s">
        <v>33819</v>
      </c>
      <c r="O4206" s="1" t="s">
        <v>52</v>
      </c>
      <c r="P4206" t="s">
        <v>236</v>
      </c>
      <c r="Q4206" s="1" t="s">
        <v>253</v>
      </c>
      <c r="R4206" s="1" t="s">
        <v>238</v>
      </c>
      <c r="S4206" s="1" t="s">
        <v>2282</v>
      </c>
      <c r="T4206" s="1" t="s">
        <v>28561</v>
      </c>
      <c r="U4206" s="1" t="s">
        <v>3852</v>
      </c>
      <c r="V4206" s="1" t="s">
        <v>4292</v>
      </c>
      <c r="W4206" s="1" t="s">
        <v>293</v>
      </c>
      <c r="X4206" t="str">
        <f t="shared" si="456"/>
        <v>Complete</v>
      </c>
      <c r="Y4206">
        <f>MAX(0,100-IF(G4206="Invalid",Config!$B$5,0)-IF(I4206="Invalid",Config!$B$6,0)-IF(X4206="Incomplete",Config!$B$7,0)-IF(AF4206="Yes",Config!$B$37,0))</f>
        <v>100</v>
      </c>
      <c r="Z4206" s="1">
        <f>IF(OR(TRIM(B4206)="",COUNTIF(Config!$B$15:$B$19,B4206)&gt;0),1,0)+IF(OR(TRIM(C4206)="",COUNTIF(Config!$B$15:$B$19,C4206)&gt;0),1,0)+IF(OR(TRIM(F4206)="",COUNTIF(Config!$B$15:$B$19,F4206)&gt;0),1,0)+IF(OR(TRIM(H4206)="",COUNTIF(Config!$B$15:$B$19,H4206)&gt;0),1,0)+IF(OR(TRIM(E4206)="",COUNTIF(Config!$B$15:$B$19,E4206)&gt;0),1,0)+IF(OR(TRIM(K4206)="",COUNTIF(Config!$B$15:$B$19,K4206)&gt;0),1,0)+IF(OR(TRIM(P4206)="",COUNTIF(Config!$B$15:$B$19,P4206)&gt;0),1,0)+IF(OR(TRIM(R4206)="",COUNTIF(Config!$B$15:$B$19,R4206)&gt;0),1,0)</f>
        <v>0</v>
      </c>
      <c r="AA4206" s="1" cm="1">
        <f t="array" ref="AA4206">SUMPRODUCT(LEN(H4206)-LEN(SUBSTITUTE(H4206,{"0";"1";"2";"3";"4";"5";"6";"7";"8";"9"},"")))</f>
        <v>12</v>
      </c>
      <c r="AC4206" t="str">
        <f t="shared" si="457"/>
        <v/>
      </c>
      <c r="AD4206">
        <f t="shared" si="458"/>
        <v>1</v>
      </c>
      <c r="AE4206">
        <f t="shared" si="459"/>
        <v>1</v>
      </c>
      <c r="AF4206" t="str">
        <f t="shared" si="460"/>
        <v>No</v>
      </c>
      <c r="AG4206">
        <f t="shared" ca="1" si="461"/>
        <v>231</v>
      </c>
      <c r="AH4206" t="str">
        <f ca="1">IF(OR(V4206="",AG4206=""),"Yes",IF(AG4206&gt;Config!$B$41,"Yes","No"))</f>
        <v>No</v>
      </c>
    </row>
    <row r="4207" spans="1:34" x14ac:dyDescent="0.25">
      <c r="A4207" s="1" t="s">
        <v>28562</v>
      </c>
      <c r="B4207" s="1" t="s">
        <v>219</v>
      </c>
      <c r="C4207" s="1" t="s">
        <v>296</v>
      </c>
      <c r="D4207" s="1" t="s">
        <v>28563</v>
      </c>
      <c r="E4207" s="1" t="s">
        <v>34841</v>
      </c>
      <c r="F4207" s="1" t="s">
        <v>28564</v>
      </c>
      <c r="G4207" t="str">
        <f t="shared" si="455"/>
        <v>Valid</v>
      </c>
      <c r="H4207" s="1" t="s">
        <v>28565</v>
      </c>
      <c r="I4207" t="str" cm="1">
        <f t="array" ref="I4207">IF(OR(TRIM(H4207)="",ISNUMBER(SEARCH("#",H4207)),AA4207&lt;Config!$B$8,SUMPRODUCT(--ISNUMBER(SEARCH({"a";"b";"c";"d";"e";"f";"g";"h";"i";"j";"k";"l";"m";"n";"o";"p";"q";"r";"s";"t";"u";"v";"w";"x";"y";"z"},H4207)))&gt;0),"Invalid","Valid")</f>
        <v>Valid</v>
      </c>
      <c r="J4207" s="1" t="s">
        <v>28566</v>
      </c>
      <c r="K4207" s="1" t="s">
        <v>625</v>
      </c>
      <c r="L4207" s="1" t="s">
        <v>134</v>
      </c>
      <c r="M4207" s="1" t="s">
        <v>30</v>
      </c>
      <c r="N4207" s="1" t="s">
        <v>252</v>
      </c>
      <c r="O4207" s="1" t="s">
        <v>266</v>
      </c>
      <c r="P4207" t="s">
        <v>53</v>
      </c>
      <c r="Q4207" s="1" t="s">
        <v>181</v>
      </c>
      <c r="R4207" s="1" t="s">
        <v>70</v>
      </c>
      <c r="S4207" s="1" t="s">
        <v>28567</v>
      </c>
      <c r="T4207" s="1" t="s">
        <v>28568</v>
      </c>
      <c r="U4207" s="1" t="s">
        <v>28569</v>
      </c>
      <c r="V4207" s="1" t="s">
        <v>2470</v>
      </c>
      <c r="W4207" s="1" t="s">
        <v>293</v>
      </c>
      <c r="X4207" t="str">
        <f t="shared" si="456"/>
        <v>Complete</v>
      </c>
      <c r="Y4207">
        <f>MAX(0,100-IF(G4207="Invalid",Config!$B$5,0)-IF(I4207="Invalid",Config!$B$6,0)-IF(X4207="Incomplete",Config!$B$7,0)-IF(AF4207="Yes",Config!$B$37,0))</f>
        <v>100</v>
      </c>
      <c r="Z4207" s="1">
        <f>IF(OR(TRIM(B4207)="",COUNTIF(Config!$B$15:$B$19,B4207)&gt;0),1,0)+IF(OR(TRIM(C4207)="",COUNTIF(Config!$B$15:$B$19,C4207)&gt;0),1,0)+IF(OR(TRIM(F4207)="",COUNTIF(Config!$B$15:$B$19,F4207)&gt;0),1,0)+IF(OR(TRIM(H4207)="",COUNTIF(Config!$B$15:$B$19,H4207)&gt;0),1,0)+IF(OR(TRIM(E4207)="",COUNTIF(Config!$B$15:$B$19,E4207)&gt;0),1,0)+IF(OR(TRIM(K4207)="",COUNTIF(Config!$B$15:$B$19,K4207)&gt;0),1,0)+IF(OR(TRIM(P4207)="",COUNTIF(Config!$B$15:$B$19,P4207)&gt;0),1,0)+IF(OR(TRIM(R4207)="",COUNTIF(Config!$B$15:$B$19,R4207)&gt;0),1,0)</f>
        <v>0</v>
      </c>
      <c r="AA4207" s="1" cm="1">
        <f t="array" ref="AA4207">SUMPRODUCT(LEN(H4207)-LEN(SUBSTITUTE(H4207,{"0";"1";"2";"3";"4";"5";"6";"7";"8";"9"},"")))</f>
        <v>10</v>
      </c>
      <c r="AC4207" t="str">
        <f t="shared" si="457"/>
        <v/>
      </c>
      <c r="AD4207">
        <f t="shared" si="458"/>
        <v>1</v>
      </c>
      <c r="AE4207">
        <f t="shared" si="459"/>
        <v>1</v>
      </c>
      <c r="AF4207" t="str">
        <f t="shared" si="460"/>
        <v>No</v>
      </c>
      <c r="AG4207">
        <f t="shared" ca="1" si="461"/>
        <v>181</v>
      </c>
      <c r="AH4207" t="str">
        <f ca="1">IF(OR(V4207="",AG4207=""),"Yes",IF(AG4207&gt;Config!$B$41,"Yes","No"))</f>
        <v>No</v>
      </c>
    </row>
    <row r="4208" spans="1:34" x14ac:dyDescent="0.25">
      <c r="A4208" s="1" t="s">
        <v>28570</v>
      </c>
      <c r="B4208" s="1" t="s">
        <v>96</v>
      </c>
      <c r="C4208" s="1" t="s">
        <v>620</v>
      </c>
      <c r="D4208" s="1" t="s">
        <v>28571</v>
      </c>
      <c r="E4208" s="1" t="s">
        <v>33830</v>
      </c>
      <c r="F4208" s="1" t="s">
        <v>28572</v>
      </c>
      <c r="G4208" t="str">
        <f t="shared" si="455"/>
        <v>Valid</v>
      </c>
      <c r="H4208" s="1" t="s">
        <v>28573</v>
      </c>
      <c r="I4208" t="str" cm="1">
        <f t="array" ref="I4208">IF(OR(TRIM(H4208)="",ISNUMBER(SEARCH("#",H4208)),AA4208&lt;Config!$B$8,SUMPRODUCT(--ISNUMBER(SEARCH({"a";"b";"c";"d";"e";"f";"g";"h";"i";"j";"k";"l";"m";"n";"o";"p";"q";"r";"s";"t";"u";"v";"w";"x";"y";"z"},H4208)))&gt;0),"Invalid","Valid")</f>
        <v>Valid</v>
      </c>
      <c r="J4208" s="1" t="s">
        <v>28574</v>
      </c>
      <c r="K4208" s="1" t="s">
        <v>28</v>
      </c>
      <c r="L4208" s="1" t="s">
        <v>265</v>
      </c>
      <c r="M4208" s="1" t="s">
        <v>391</v>
      </c>
      <c r="N4208" s="1" t="s">
        <v>68</v>
      </c>
      <c r="O4208" s="1" t="s">
        <v>149</v>
      </c>
      <c r="P4208" t="s">
        <v>104</v>
      </c>
      <c r="Q4208" s="1" t="s">
        <v>105</v>
      </c>
      <c r="R4208" s="1" t="s">
        <v>833</v>
      </c>
      <c r="S4208" s="1" t="s">
        <v>6681</v>
      </c>
      <c r="T4208" s="1" t="s">
        <v>28575</v>
      </c>
      <c r="U4208" s="1" t="s">
        <v>28576</v>
      </c>
      <c r="V4208" s="1" t="s">
        <v>6118</v>
      </c>
      <c r="W4208" s="1" t="s">
        <v>60</v>
      </c>
      <c r="X4208" t="str">
        <f t="shared" si="456"/>
        <v>Complete</v>
      </c>
      <c r="Y4208">
        <f>MAX(0,100-IF(G4208="Invalid",Config!$B$5,0)-IF(I4208="Invalid",Config!$B$6,0)-IF(X4208="Incomplete",Config!$B$7,0)-IF(AF4208="Yes",Config!$B$37,0))</f>
        <v>100</v>
      </c>
      <c r="Z4208" s="1">
        <f>IF(OR(TRIM(B4208)="",COUNTIF(Config!$B$15:$B$19,B4208)&gt;0),1,0)+IF(OR(TRIM(C4208)="",COUNTIF(Config!$B$15:$B$19,C4208)&gt;0),1,0)+IF(OR(TRIM(F4208)="",COUNTIF(Config!$B$15:$B$19,F4208)&gt;0),1,0)+IF(OR(TRIM(H4208)="",COUNTIF(Config!$B$15:$B$19,H4208)&gt;0),1,0)+IF(OR(TRIM(E4208)="",COUNTIF(Config!$B$15:$B$19,E4208)&gt;0),1,0)+IF(OR(TRIM(K4208)="",COUNTIF(Config!$B$15:$B$19,K4208)&gt;0),1,0)+IF(OR(TRIM(P4208)="",COUNTIF(Config!$B$15:$B$19,P4208)&gt;0),1,0)+IF(OR(TRIM(R4208)="",COUNTIF(Config!$B$15:$B$19,R4208)&gt;0),1,0)</f>
        <v>0</v>
      </c>
      <c r="AA4208" s="1" cm="1">
        <f t="array" ref="AA4208">SUMPRODUCT(LEN(H4208)-LEN(SUBSTITUTE(H4208,{"0";"1";"2";"3";"4";"5";"6";"7";"8";"9"},"")))</f>
        <v>11</v>
      </c>
      <c r="AC4208" t="str">
        <f t="shared" si="457"/>
        <v/>
      </c>
      <c r="AD4208">
        <f t="shared" si="458"/>
        <v>1</v>
      </c>
      <c r="AE4208">
        <f t="shared" si="459"/>
        <v>1</v>
      </c>
      <c r="AF4208" t="str">
        <f t="shared" si="460"/>
        <v>No</v>
      </c>
      <c r="AG4208">
        <f t="shared" ca="1" si="461"/>
        <v>406</v>
      </c>
      <c r="AH4208" t="str">
        <f ca="1">IF(OR(V4208="",AG4208=""),"Yes",IF(AG4208&gt;Config!$B$41,"Yes","No"))</f>
        <v>Yes</v>
      </c>
    </row>
    <row r="4209" spans="1:34" x14ac:dyDescent="0.25">
      <c r="A4209" s="1" t="s">
        <v>28577</v>
      </c>
      <c r="B4209" s="1" t="s">
        <v>1450</v>
      </c>
      <c r="C4209" s="1" t="s">
        <v>1400</v>
      </c>
      <c r="D4209" s="1" t="s">
        <v>2713</v>
      </c>
      <c r="E4209" s="1" t="s">
        <v>35306</v>
      </c>
      <c r="F4209" s="1" t="s">
        <v>22219</v>
      </c>
      <c r="G4209" t="str">
        <f t="shared" si="455"/>
        <v>Valid</v>
      </c>
      <c r="H4209" s="1" t="s">
        <v>28578</v>
      </c>
      <c r="I4209" t="str" cm="1">
        <f t="array" ref="I4209">IF(OR(TRIM(H4209)="",ISNUMBER(SEARCH("#",H4209)),AA4209&lt;Config!$B$8,SUMPRODUCT(--ISNUMBER(SEARCH({"a";"b";"c";"d";"e";"f";"g";"h";"i";"j";"k";"l";"m";"n";"o";"p";"q";"r";"s";"t";"u";"v";"w";"x";"y";"z"},H4209)))&gt;0),"Invalid","Valid")</f>
        <v>Valid</v>
      </c>
      <c r="J4209" s="1" t="s">
        <v>22221</v>
      </c>
      <c r="K4209" s="1" t="s">
        <v>425</v>
      </c>
      <c r="L4209" s="1" t="s">
        <v>29</v>
      </c>
      <c r="M4209" s="1" t="s">
        <v>251</v>
      </c>
      <c r="N4209" s="1" t="s">
        <v>86</v>
      </c>
      <c r="O4209" s="1" t="s">
        <v>149</v>
      </c>
      <c r="P4209" t="s">
        <v>87</v>
      </c>
      <c r="Q4209" s="1" t="s">
        <v>438</v>
      </c>
      <c r="R4209" s="1" t="s">
        <v>136</v>
      </c>
      <c r="S4209" s="1" t="s">
        <v>22222</v>
      </c>
      <c r="T4209" s="1" t="s">
        <v>22223</v>
      </c>
      <c r="U4209" s="1" t="s">
        <v>22224</v>
      </c>
      <c r="V4209" s="1" t="s">
        <v>7688</v>
      </c>
      <c r="W4209" s="1" t="s">
        <v>75</v>
      </c>
      <c r="X4209" t="str">
        <f t="shared" si="456"/>
        <v>Complete</v>
      </c>
      <c r="Y4209">
        <f>MAX(0,100-IF(G4209="Invalid",Config!$B$5,0)-IF(I4209="Invalid",Config!$B$6,0)-IF(X4209="Incomplete",Config!$B$7,0)-IF(AF4209="Yes",Config!$B$37,0))</f>
        <v>75</v>
      </c>
      <c r="Z4209" s="1">
        <f>IF(OR(TRIM(B4209)="",COUNTIF(Config!$B$15:$B$19,B4209)&gt;0),1,0)+IF(OR(TRIM(C4209)="",COUNTIF(Config!$B$15:$B$19,C4209)&gt;0),1,0)+IF(OR(TRIM(F4209)="",COUNTIF(Config!$B$15:$B$19,F4209)&gt;0),1,0)+IF(OR(TRIM(H4209)="",COUNTIF(Config!$B$15:$B$19,H4209)&gt;0),1,0)+IF(OR(TRIM(E4209)="",COUNTIF(Config!$B$15:$B$19,E4209)&gt;0),1,0)+IF(OR(TRIM(K4209)="",COUNTIF(Config!$B$15:$B$19,K4209)&gt;0),1,0)+IF(OR(TRIM(P4209)="",COUNTIF(Config!$B$15:$B$19,P4209)&gt;0),1,0)+IF(OR(TRIM(R4209)="",COUNTIF(Config!$B$15:$B$19,R4209)&gt;0),1,0)</f>
        <v>0</v>
      </c>
      <c r="AA4209" s="1" cm="1">
        <f t="array" ref="AA4209">SUMPRODUCT(LEN(H4209)-LEN(SUBSTITUTE(H4209,{"0";"1";"2";"3";"4";"5";"6";"7";"8";"9"},"")))</f>
        <v>10</v>
      </c>
      <c r="AC4209" t="str">
        <f t="shared" si="457"/>
        <v>Potential Duplicate</v>
      </c>
      <c r="AD4209">
        <f t="shared" si="458"/>
        <v>2</v>
      </c>
      <c r="AE4209">
        <f t="shared" si="459"/>
        <v>1</v>
      </c>
      <c r="AF4209" t="str">
        <f t="shared" si="460"/>
        <v>Yes</v>
      </c>
      <c r="AG4209">
        <f t="shared" ca="1" si="461"/>
        <v>443</v>
      </c>
      <c r="AH4209" t="str">
        <f ca="1">IF(OR(V4209="",AG4209=""),"Yes",IF(AG4209&gt;Config!$B$41,"Yes","No"))</f>
        <v>Yes</v>
      </c>
    </row>
    <row r="4210" spans="1:34" x14ac:dyDescent="0.25">
      <c r="A4210" s="1" t="s">
        <v>28579</v>
      </c>
      <c r="B4210" s="1" t="s">
        <v>2431</v>
      </c>
      <c r="C4210" s="1" t="s">
        <v>899</v>
      </c>
      <c r="D4210" s="1" t="s">
        <v>28580</v>
      </c>
      <c r="E4210" s="1" t="s">
        <v>35606</v>
      </c>
      <c r="F4210" s="1" t="s">
        <v>28581</v>
      </c>
      <c r="G4210" t="str">
        <f t="shared" si="455"/>
        <v>Valid</v>
      </c>
      <c r="H4210" s="1" t="s">
        <v>28582</v>
      </c>
      <c r="I4210" t="str" cm="1">
        <f t="array" ref="I4210">IF(OR(TRIM(H4210)="",ISNUMBER(SEARCH("#",H4210)),AA4210&lt;Config!$B$8,SUMPRODUCT(--ISNUMBER(SEARCH({"a";"b";"c";"d";"e";"f";"g";"h";"i";"j";"k";"l";"m";"n";"o";"p";"q";"r";"s";"t";"u";"v";"w";"x";"y";"z"},H4210)))&gt;0),"Invalid","Valid")</f>
        <v>Valid</v>
      </c>
      <c r="J4210" s="1" t="s">
        <v>28583</v>
      </c>
      <c r="K4210" s="1" t="s">
        <v>866</v>
      </c>
      <c r="L4210" s="1" t="s">
        <v>67</v>
      </c>
      <c r="M4210" s="1" t="s">
        <v>135</v>
      </c>
      <c r="N4210" s="1" t="s">
        <v>713</v>
      </c>
      <c r="O4210" s="1" t="s">
        <v>180</v>
      </c>
      <c r="P4210" t="s">
        <v>87</v>
      </c>
      <c r="Q4210" s="1" t="s">
        <v>166</v>
      </c>
      <c r="R4210" s="1" t="s">
        <v>379</v>
      </c>
      <c r="S4210" s="1" t="s">
        <v>28584</v>
      </c>
      <c r="T4210" s="1" t="s">
        <v>28585</v>
      </c>
      <c r="U4210" s="1" t="s">
        <v>28586</v>
      </c>
      <c r="V4210" s="1" t="s">
        <v>140</v>
      </c>
      <c r="W4210" s="1" t="s">
        <v>75</v>
      </c>
      <c r="X4210" t="str">
        <f t="shared" si="456"/>
        <v>Complete</v>
      </c>
      <c r="Y4210">
        <f>MAX(0,100-IF(G4210="Invalid",Config!$B$5,0)-IF(I4210="Invalid",Config!$B$6,0)-IF(X4210="Incomplete",Config!$B$7,0)-IF(AF4210="Yes",Config!$B$37,0))</f>
        <v>100</v>
      </c>
      <c r="Z4210" s="1">
        <f>IF(OR(TRIM(B4210)="",COUNTIF(Config!$B$15:$B$19,B4210)&gt;0),1,0)+IF(OR(TRIM(C4210)="",COUNTIF(Config!$B$15:$B$19,C4210)&gt;0),1,0)+IF(OR(TRIM(F4210)="",COUNTIF(Config!$B$15:$B$19,F4210)&gt;0),1,0)+IF(OR(TRIM(H4210)="",COUNTIF(Config!$B$15:$B$19,H4210)&gt;0),1,0)+IF(OR(TRIM(E4210)="",COUNTIF(Config!$B$15:$B$19,E4210)&gt;0),1,0)+IF(OR(TRIM(K4210)="",COUNTIF(Config!$B$15:$B$19,K4210)&gt;0),1,0)+IF(OR(TRIM(P4210)="",COUNTIF(Config!$B$15:$B$19,P4210)&gt;0),1,0)+IF(OR(TRIM(R4210)="",COUNTIF(Config!$B$15:$B$19,R4210)&gt;0),1,0)</f>
        <v>0</v>
      </c>
      <c r="AA4210" s="1" cm="1">
        <f t="array" ref="AA4210">SUMPRODUCT(LEN(H4210)-LEN(SUBSTITUTE(H4210,{"0";"1";"2";"3";"4";"5";"6";"7";"8";"9"},"")))</f>
        <v>11</v>
      </c>
      <c r="AC4210" t="str">
        <f t="shared" si="457"/>
        <v/>
      </c>
      <c r="AD4210">
        <f t="shared" si="458"/>
        <v>1</v>
      </c>
      <c r="AE4210">
        <f t="shared" si="459"/>
        <v>1</v>
      </c>
      <c r="AF4210" t="str">
        <f t="shared" si="460"/>
        <v>No</v>
      </c>
      <c r="AG4210">
        <f t="shared" ca="1" si="461"/>
        <v>37</v>
      </c>
      <c r="AH4210" t="str">
        <f ca="1">IF(OR(V4210="",AG4210=""),"Yes",IF(AG4210&gt;Config!$B$41,"Yes","No"))</f>
        <v>No</v>
      </c>
    </row>
    <row r="4211" spans="1:34" x14ac:dyDescent="0.25">
      <c r="A4211" s="1" t="s">
        <v>28587</v>
      </c>
      <c r="B4211" s="1" t="s">
        <v>577</v>
      </c>
      <c r="C4211" s="1" t="s">
        <v>1400</v>
      </c>
      <c r="D4211" s="1" t="s">
        <v>35607</v>
      </c>
      <c r="E4211" s="1" t="s">
        <v>34121</v>
      </c>
      <c r="F4211" s="1" t="s">
        <v>28588</v>
      </c>
      <c r="G4211" t="str">
        <f t="shared" si="455"/>
        <v>Valid</v>
      </c>
      <c r="H4211" s="1" t="s">
        <v>28589</v>
      </c>
      <c r="I4211" t="str" cm="1">
        <f t="array" ref="I4211">IF(OR(TRIM(H4211)="",ISNUMBER(SEARCH("#",H4211)),AA4211&lt;Config!$B$8,SUMPRODUCT(--ISNUMBER(SEARCH({"a";"b";"c";"d";"e";"f";"g";"h";"i";"j";"k";"l";"m";"n";"o";"p";"q";"r";"s";"t";"u";"v";"w";"x";"y";"z"},H4211)))&gt;0),"Invalid","Valid")</f>
        <v>Valid</v>
      </c>
      <c r="J4211" s="1" t="s">
        <v>28590</v>
      </c>
      <c r="K4211" s="1" t="s">
        <v>210</v>
      </c>
      <c r="L4211" s="1" t="s">
        <v>164</v>
      </c>
      <c r="M4211" s="1" t="s">
        <v>118</v>
      </c>
      <c r="N4211" s="1" t="s">
        <v>713</v>
      </c>
      <c r="O4211" s="1" t="s">
        <v>149</v>
      </c>
      <c r="P4211" t="s">
        <v>53</v>
      </c>
      <c r="Q4211" s="1" t="s">
        <v>197</v>
      </c>
      <c r="R4211" s="1" t="s">
        <v>55</v>
      </c>
      <c r="S4211" s="1" t="s">
        <v>28591</v>
      </c>
      <c r="T4211" s="1" t="s">
        <v>28592</v>
      </c>
      <c r="U4211" s="1" t="s">
        <v>9676</v>
      </c>
      <c r="V4211" s="1" t="s">
        <v>3318</v>
      </c>
      <c r="W4211" s="1" t="s">
        <v>384</v>
      </c>
      <c r="X4211" t="str">
        <f t="shared" si="456"/>
        <v>Complete</v>
      </c>
      <c r="Y4211">
        <f>MAX(0,100-IF(G4211="Invalid",Config!$B$5,0)-IF(I4211="Invalid",Config!$B$6,0)-IF(X4211="Incomplete",Config!$B$7,0)-IF(AF4211="Yes",Config!$B$37,0))</f>
        <v>100</v>
      </c>
      <c r="Z4211" s="1">
        <f>IF(OR(TRIM(B4211)="",COUNTIF(Config!$B$15:$B$19,B4211)&gt;0),1,0)+IF(OR(TRIM(C4211)="",COUNTIF(Config!$B$15:$B$19,C4211)&gt;0),1,0)+IF(OR(TRIM(F4211)="",COUNTIF(Config!$B$15:$B$19,F4211)&gt;0),1,0)+IF(OR(TRIM(H4211)="",COUNTIF(Config!$B$15:$B$19,H4211)&gt;0),1,0)+IF(OR(TRIM(E4211)="",COUNTIF(Config!$B$15:$B$19,E4211)&gt;0),1,0)+IF(OR(TRIM(K4211)="",COUNTIF(Config!$B$15:$B$19,K4211)&gt;0),1,0)+IF(OR(TRIM(P4211)="",COUNTIF(Config!$B$15:$B$19,P4211)&gt;0),1,0)+IF(OR(TRIM(R4211)="",COUNTIF(Config!$B$15:$B$19,R4211)&gt;0),1,0)</f>
        <v>0</v>
      </c>
      <c r="AA4211" s="1" cm="1">
        <f t="array" ref="AA4211">SUMPRODUCT(LEN(H4211)-LEN(SUBSTITUTE(H4211,{"0";"1";"2";"3";"4";"5";"6";"7";"8";"9"},"")))</f>
        <v>12</v>
      </c>
      <c r="AC4211" t="str">
        <f t="shared" si="457"/>
        <v/>
      </c>
      <c r="AD4211">
        <f t="shared" si="458"/>
        <v>1</v>
      </c>
      <c r="AE4211">
        <f t="shared" si="459"/>
        <v>1</v>
      </c>
      <c r="AF4211" t="str">
        <f t="shared" si="460"/>
        <v>No</v>
      </c>
      <c r="AG4211">
        <f t="shared" ca="1" si="461"/>
        <v>53</v>
      </c>
      <c r="AH4211" t="str">
        <f ca="1">IF(OR(V4211="",AG4211=""),"Yes",IF(AG4211&gt;Config!$B$41,"Yes","No"))</f>
        <v>No</v>
      </c>
    </row>
    <row r="4212" spans="1:34" x14ac:dyDescent="0.25">
      <c r="A4212" s="1" t="s">
        <v>28593</v>
      </c>
      <c r="B4212" s="1" t="s">
        <v>928</v>
      </c>
      <c r="C4212" s="1" t="s">
        <v>985</v>
      </c>
      <c r="D4212" s="1" t="s">
        <v>20180</v>
      </c>
      <c r="E4212" s="1" t="s">
        <v>298</v>
      </c>
      <c r="F4212" s="1" t="s">
        <v>35608</v>
      </c>
      <c r="G4212" t="str">
        <f t="shared" si="455"/>
        <v>Valid</v>
      </c>
      <c r="H4212" s="1" t="s">
        <v>28594</v>
      </c>
      <c r="I4212" t="str" cm="1">
        <f t="array" ref="I4212">IF(OR(TRIM(H4212)="",ISNUMBER(SEARCH("#",H4212)),AA4212&lt;Config!$B$8,SUMPRODUCT(--ISNUMBER(SEARCH({"a";"b";"c";"d";"e";"f";"g";"h";"i";"j";"k";"l";"m";"n";"o";"p";"q";"r";"s";"t";"u";"v";"w";"x";"y";"z"},H4212)))&gt;0),"Invalid","Valid")</f>
        <v>Valid</v>
      </c>
      <c r="J4212" s="1" t="s">
        <v>28595</v>
      </c>
      <c r="K4212" s="1" t="s">
        <v>178</v>
      </c>
      <c r="L4212" s="1" t="s">
        <v>164</v>
      </c>
      <c r="M4212" s="1" t="s">
        <v>30</v>
      </c>
      <c r="N4212" s="1" t="s">
        <v>68</v>
      </c>
      <c r="O4212" s="1" t="s">
        <v>149</v>
      </c>
      <c r="P4212" t="s">
        <v>53</v>
      </c>
      <c r="Q4212" s="1" t="s">
        <v>55</v>
      </c>
      <c r="R4212" s="1" t="s">
        <v>55</v>
      </c>
      <c r="S4212" s="1" t="s">
        <v>28596</v>
      </c>
      <c r="T4212" s="1" t="s">
        <v>28597</v>
      </c>
      <c r="U4212" s="1" t="s">
        <v>3610</v>
      </c>
      <c r="V4212" s="1" t="s">
        <v>1102</v>
      </c>
      <c r="W4212" s="1" t="s">
        <v>186</v>
      </c>
      <c r="X4212" t="str">
        <f t="shared" si="456"/>
        <v>Complete</v>
      </c>
      <c r="Y4212">
        <f>MAX(0,100-IF(G4212="Invalid",Config!$B$5,0)-IF(I4212="Invalid",Config!$B$6,0)-IF(X4212="Incomplete",Config!$B$7,0)-IF(AF4212="Yes",Config!$B$37,0))</f>
        <v>100</v>
      </c>
      <c r="Z4212" s="1">
        <f>IF(OR(TRIM(B4212)="",COUNTIF(Config!$B$15:$B$19,B4212)&gt;0),1,0)+IF(OR(TRIM(C4212)="",COUNTIF(Config!$B$15:$B$19,C4212)&gt;0),1,0)+IF(OR(TRIM(F4212)="",COUNTIF(Config!$B$15:$B$19,F4212)&gt;0),1,0)+IF(OR(TRIM(H4212)="",COUNTIF(Config!$B$15:$B$19,H4212)&gt;0),1,0)+IF(OR(TRIM(E4212)="",COUNTIF(Config!$B$15:$B$19,E4212)&gt;0),1,0)+IF(OR(TRIM(K4212)="",COUNTIF(Config!$B$15:$B$19,K4212)&gt;0),1,0)+IF(OR(TRIM(P4212)="",COUNTIF(Config!$B$15:$B$19,P4212)&gt;0),1,0)+IF(OR(TRIM(R4212)="",COUNTIF(Config!$B$15:$B$19,R4212)&gt;0),1,0)</f>
        <v>0</v>
      </c>
      <c r="AA4212" s="1" cm="1">
        <f t="array" ref="AA4212">SUMPRODUCT(LEN(H4212)-LEN(SUBSTITUTE(H4212,{"0";"1";"2";"3";"4";"5";"6";"7";"8";"9"},"")))</f>
        <v>12</v>
      </c>
      <c r="AC4212" t="str">
        <f t="shared" si="457"/>
        <v/>
      </c>
      <c r="AD4212">
        <f t="shared" si="458"/>
        <v>1</v>
      </c>
      <c r="AE4212">
        <f t="shared" si="459"/>
        <v>1</v>
      </c>
      <c r="AF4212" t="str">
        <f t="shared" si="460"/>
        <v>No</v>
      </c>
      <c r="AG4212">
        <f t="shared" ca="1" si="461"/>
        <v>381</v>
      </c>
      <c r="AH4212" t="str">
        <f ca="1">IF(OR(V4212="",AG4212=""),"Yes",IF(AG4212&gt;Config!$B$41,"Yes","No"))</f>
        <v>Yes</v>
      </c>
    </row>
    <row r="4213" spans="1:34" x14ac:dyDescent="0.25">
      <c r="A4213" s="1" t="s">
        <v>27530</v>
      </c>
      <c r="B4213" s="1" t="s">
        <v>172</v>
      </c>
      <c r="C4213" s="1" t="s">
        <v>1496</v>
      </c>
      <c r="D4213" s="1" t="s">
        <v>28598</v>
      </c>
      <c r="E4213" s="1" t="s">
        <v>35609</v>
      </c>
      <c r="F4213" s="1" t="s">
        <v>28599</v>
      </c>
      <c r="G4213" t="str">
        <f t="shared" si="455"/>
        <v>Valid</v>
      </c>
      <c r="H4213" s="1" t="s">
        <v>28600</v>
      </c>
      <c r="I4213" t="str" cm="1">
        <f t="array" ref="I4213">IF(OR(TRIM(H4213)="",ISNUMBER(SEARCH("#",H4213)),AA4213&lt;Config!$B$8,SUMPRODUCT(--ISNUMBER(SEARCH({"a";"b";"c";"d";"e";"f";"g";"h";"i";"j";"k";"l";"m";"n";"o";"p";"q";"r";"s";"t";"u";"v";"w";"x";"y";"z"},H4213)))&gt;0),"Invalid","Valid")</f>
        <v>Valid</v>
      </c>
      <c r="J4213" s="1" t="s">
        <v>28601</v>
      </c>
      <c r="K4213" s="1" t="s">
        <v>378</v>
      </c>
      <c r="L4213" s="1" t="s">
        <v>67</v>
      </c>
      <c r="M4213" s="1" t="s">
        <v>235</v>
      </c>
      <c r="N4213" s="1" t="s">
        <v>68</v>
      </c>
      <c r="O4213" s="1" t="s">
        <v>69</v>
      </c>
      <c r="P4213" t="s">
        <v>53</v>
      </c>
      <c r="Q4213" s="1" t="s">
        <v>150</v>
      </c>
      <c r="R4213" s="1" t="s">
        <v>55</v>
      </c>
      <c r="S4213" s="1" t="s">
        <v>28602</v>
      </c>
      <c r="T4213" s="1" t="s">
        <v>28603</v>
      </c>
      <c r="U4213" s="1" t="s">
        <v>28604</v>
      </c>
      <c r="V4213" s="1" t="s">
        <v>28605</v>
      </c>
      <c r="W4213" s="1" t="s">
        <v>75</v>
      </c>
      <c r="X4213" t="str">
        <f t="shared" si="456"/>
        <v>Complete</v>
      </c>
      <c r="Y4213">
        <f>MAX(0,100-IF(G4213="Invalid",Config!$B$5,0)-IF(I4213="Invalid",Config!$B$6,0)-IF(X4213="Incomplete",Config!$B$7,0)-IF(AF4213="Yes",Config!$B$37,0))</f>
        <v>100</v>
      </c>
      <c r="Z4213" s="1">
        <f>IF(OR(TRIM(B4213)="",COUNTIF(Config!$B$15:$B$19,B4213)&gt;0),1,0)+IF(OR(TRIM(C4213)="",COUNTIF(Config!$B$15:$B$19,C4213)&gt;0),1,0)+IF(OR(TRIM(F4213)="",COUNTIF(Config!$B$15:$B$19,F4213)&gt;0),1,0)+IF(OR(TRIM(H4213)="",COUNTIF(Config!$B$15:$B$19,H4213)&gt;0),1,0)+IF(OR(TRIM(E4213)="",COUNTIF(Config!$B$15:$B$19,E4213)&gt;0),1,0)+IF(OR(TRIM(K4213)="",COUNTIF(Config!$B$15:$B$19,K4213)&gt;0),1,0)+IF(OR(TRIM(P4213)="",COUNTIF(Config!$B$15:$B$19,P4213)&gt;0),1,0)+IF(OR(TRIM(R4213)="",COUNTIF(Config!$B$15:$B$19,R4213)&gt;0),1,0)</f>
        <v>0</v>
      </c>
      <c r="AA4213" s="1" cm="1">
        <f t="array" ref="AA4213">SUMPRODUCT(LEN(H4213)-LEN(SUBSTITUTE(H4213,{"0";"1";"2";"3";"4";"5";"6";"7";"8";"9"},"")))</f>
        <v>12</v>
      </c>
      <c r="AC4213" t="str">
        <f t="shared" si="457"/>
        <v/>
      </c>
      <c r="AD4213">
        <f t="shared" si="458"/>
        <v>1</v>
      </c>
      <c r="AE4213">
        <f t="shared" si="459"/>
        <v>1</v>
      </c>
      <c r="AF4213" t="str">
        <f t="shared" si="460"/>
        <v>No</v>
      </c>
      <c r="AG4213">
        <f t="shared" ca="1" si="461"/>
        <v>101</v>
      </c>
      <c r="AH4213" t="str">
        <f ca="1">IF(OR(V4213="",AG4213=""),"Yes",IF(AG4213&gt;Config!$B$41,"Yes","No"))</f>
        <v>No</v>
      </c>
    </row>
    <row r="4214" spans="1:34" x14ac:dyDescent="0.25">
      <c r="A4214" s="1" t="s">
        <v>28606</v>
      </c>
      <c r="B4214" s="1" t="s">
        <v>245</v>
      </c>
      <c r="C4214" s="1" t="s">
        <v>899</v>
      </c>
      <c r="D4214" s="1" t="s">
        <v>22430</v>
      </c>
      <c r="E4214" s="1" t="s">
        <v>2178</v>
      </c>
      <c r="F4214" s="1" t="s">
        <v>28607</v>
      </c>
      <c r="G4214" t="str">
        <f t="shared" si="455"/>
        <v>Invalid</v>
      </c>
      <c r="H4214" s="1" t="s">
        <v>28608</v>
      </c>
      <c r="I4214" t="str" cm="1">
        <f t="array" ref="I4214">IF(OR(TRIM(H4214)="",ISNUMBER(SEARCH("#",H4214)),AA4214&lt;Config!$B$8,SUMPRODUCT(--ISNUMBER(SEARCH({"a";"b";"c";"d";"e";"f";"g";"h";"i";"j";"k";"l";"m";"n";"o";"p";"q";"r";"s";"t";"u";"v";"w";"x";"y";"z"},H4214)))&gt;0),"Invalid","Valid")</f>
        <v>Valid</v>
      </c>
      <c r="J4214" s="1" t="s">
        <v>28609</v>
      </c>
      <c r="K4214" s="1" t="s">
        <v>250</v>
      </c>
      <c r="L4214" s="1" t="s">
        <v>265</v>
      </c>
      <c r="M4214" s="1" t="s">
        <v>235</v>
      </c>
      <c r="N4214" s="1" t="s">
        <v>211</v>
      </c>
      <c r="O4214" s="1" t="s">
        <v>69</v>
      </c>
      <c r="P4214" t="s">
        <v>87</v>
      </c>
      <c r="Q4214" s="1" t="s">
        <v>166</v>
      </c>
      <c r="R4214" s="1" t="s">
        <v>559</v>
      </c>
      <c r="S4214" s="1" t="s">
        <v>27891</v>
      </c>
      <c r="T4214" s="1" t="s">
        <v>28610</v>
      </c>
      <c r="U4214" s="1" t="s">
        <v>2242</v>
      </c>
      <c r="V4214" s="1" t="s">
        <v>140</v>
      </c>
      <c r="W4214" s="1" t="s">
        <v>384</v>
      </c>
      <c r="X4214" t="str">
        <f t="shared" si="456"/>
        <v>Complete</v>
      </c>
      <c r="Y4214">
        <f>MAX(0,100-IF(G4214="Invalid",Config!$B$5,0)-IF(I4214="Invalid",Config!$B$6,0)-IF(X4214="Incomplete",Config!$B$7,0)-IF(AF4214="Yes",Config!$B$37,0))</f>
        <v>70</v>
      </c>
      <c r="Z4214" s="1">
        <f>IF(OR(TRIM(B4214)="",COUNTIF(Config!$B$15:$B$19,B4214)&gt;0),1,0)+IF(OR(TRIM(C4214)="",COUNTIF(Config!$B$15:$B$19,C4214)&gt;0),1,0)+IF(OR(TRIM(F4214)="",COUNTIF(Config!$B$15:$B$19,F4214)&gt;0),1,0)+IF(OR(TRIM(H4214)="",COUNTIF(Config!$B$15:$B$19,H4214)&gt;0),1,0)+IF(OR(TRIM(E4214)="",COUNTIF(Config!$B$15:$B$19,E4214)&gt;0),1,0)+IF(OR(TRIM(K4214)="",COUNTIF(Config!$B$15:$B$19,K4214)&gt;0),1,0)+IF(OR(TRIM(P4214)="",COUNTIF(Config!$B$15:$B$19,P4214)&gt;0),1,0)+IF(OR(TRIM(R4214)="",COUNTIF(Config!$B$15:$B$19,R4214)&gt;0),1,0)</f>
        <v>0</v>
      </c>
      <c r="AA4214" s="1" cm="1">
        <f t="array" ref="AA4214">SUMPRODUCT(LEN(H4214)-LEN(SUBSTITUTE(H4214,{"0";"1";"2";"3";"4";"5";"6";"7";"8";"9"},"")))</f>
        <v>11</v>
      </c>
      <c r="AC4214" t="str">
        <f t="shared" si="457"/>
        <v>Invalid Email</v>
      </c>
      <c r="AD4214">
        <f t="shared" si="458"/>
        <v>0</v>
      </c>
      <c r="AE4214">
        <f t="shared" si="459"/>
        <v>1</v>
      </c>
      <c r="AF4214" t="str">
        <f t="shared" si="460"/>
        <v>No</v>
      </c>
      <c r="AG4214">
        <f t="shared" ca="1" si="461"/>
        <v>37</v>
      </c>
      <c r="AH4214" t="str">
        <f ca="1">IF(OR(V4214="",AG4214=""),"Yes",IF(AG4214&gt;Config!$B$41,"Yes","No"))</f>
        <v>No</v>
      </c>
    </row>
    <row r="4215" spans="1:34" x14ac:dyDescent="0.25">
      <c r="A4215" s="1" t="s">
        <v>28611</v>
      </c>
      <c r="B4215" s="1" t="s">
        <v>272</v>
      </c>
      <c r="C4215" s="1" t="s">
        <v>23</v>
      </c>
      <c r="D4215" s="1" t="s">
        <v>28612</v>
      </c>
      <c r="E4215" s="1" t="s">
        <v>34208</v>
      </c>
      <c r="F4215" s="1" t="s">
        <v>28613</v>
      </c>
      <c r="G4215" t="str">
        <f t="shared" si="455"/>
        <v>Valid</v>
      </c>
      <c r="H4215" s="1" t="s">
        <v>28614</v>
      </c>
      <c r="I4215" t="str" cm="1">
        <f t="array" ref="I4215">IF(OR(TRIM(H4215)="",ISNUMBER(SEARCH("#",H4215)),AA4215&lt;Config!$B$8,SUMPRODUCT(--ISNUMBER(SEARCH({"a";"b";"c";"d";"e";"f";"g";"h";"i";"j";"k";"l";"m";"n";"o";"p";"q";"r";"s";"t";"u";"v";"w";"x";"y";"z"},H4215)))&gt;0),"Invalid","Valid")</f>
        <v>Valid</v>
      </c>
      <c r="J4215" s="1" t="s">
        <v>28615</v>
      </c>
      <c r="K4215" s="1" t="s">
        <v>264</v>
      </c>
      <c r="L4215" s="1" t="s">
        <v>179</v>
      </c>
      <c r="M4215" s="1" t="s">
        <v>343</v>
      </c>
      <c r="N4215" s="1" t="s">
        <v>437</v>
      </c>
      <c r="O4215" s="1" t="s">
        <v>180</v>
      </c>
      <c r="P4215" t="s">
        <v>53</v>
      </c>
      <c r="Q4215" s="1" t="s">
        <v>197</v>
      </c>
      <c r="R4215" s="1" t="s">
        <v>150</v>
      </c>
      <c r="S4215" s="1" t="s">
        <v>28616</v>
      </c>
      <c r="T4215" s="1" t="s">
        <v>28617</v>
      </c>
      <c r="U4215" s="1" t="s">
        <v>28618</v>
      </c>
      <c r="V4215" s="1" t="s">
        <v>1999</v>
      </c>
      <c r="W4215" s="1" t="s">
        <v>40</v>
      </c>
      <c r="X4215" t="str">
        <f t="shared" si="456"/>
        <v>Complete</v>
      </c>
      <c r="Y4215">
        <f>MAX(0,100-IF(G4215="Invalid",Config!$B$5,0)-IF(I4215="Invalid",Config!$B$6,0)-IF(X4215="Incomplete",Config!$B$7,0)-IF(AF4215="Yes",Config!$B$37,0))</f>
        <v>100</v>
      </c>
      <c r="Z4215" s="1">
        <f>IF(OR(TRIM(B4215)="",COUNTIF(Config!$B$15:$B$19,B4215)&gt;0),1,0)+IF(OR(TRIM(C4215)="",COUNTIF(Config!$B$15:$B$19,C4215)&gt;0),1,0)+IF(OR(TRIM(F4215)="",COUNTIF(Config!$B$15:$B$19,F4215)&gt;0),1,0)+IF(OR(TRIM(H4215)="",COUNTIF(Config!$B$15:$B$19,H4215)&gt;0),1,0)+IF(OR(TRIM(E4215)="",COUNTIF(Config!$B$15:$B$19,E4215)&gt;0),1,0)+IF(OR(TRIM(K4215)="",COUNTIF(Config!$B$15:$B$19,K4215)&gt;0),1,0)+IF(OR(TRIM(P4215)="",COUNTIF(Config!$B$15:$B$19,P4215)&gt;0),1,0)+IF(OR(TRIM(R4215)="",COUNTIF(Config!$B$15:$B$19,R4215)&gt;0),1,0)</f>
        <v>0</v>
      </c>
      <c r="AA4215" s="1" cm="1">
        <f t="array" ref="AA4215">SUMPRODUCT(LEN(H4215)-LEN(SUBSTITUTE(H4215,{"0";"1";"2";"3";"4";"5";"6";"7";"8";"9"},"")))</f>
        <v>10</v>
      </c>
      <c r="AC4215" t="str">
        <f t="shared" si="457"/>
        <v/>
      </c>
      <c r="AD4215">
        <f t="shared" si="458"/>
        <v>1</v>
      </c>
      <c r="AE4215">
        <f t="shared" si="459"/>
        <v>1</v>
      </c>
      <c r="AF4215" t="str">
        <f t="shared" si="460"/>
        <v>No</v>
      </c>
      <c r="AG4215">
        <f t="shared" ca="1" si="461"/>
        <v>247</v>
      </c>
      <c r="AH4215" t="str">
        <f ca="1">IF(OR(V4215="",AG4215=""),"Yes",IF(AG4215&gt;Config!$B$41,"Yes","No"))</f>
        <v>No</v>
      </c>
    </row>
    <row r="4216" spans="1:34" x14ac:dyDescent="0.25">
      <c r="A4216" s="1" t="s">
        <v>28619</v>
      </c>
      <c r="B4216" s="1" t="s">
        <v>33815</v>
      </c>
      <c r="C4216" s="1" t="s">
        <v>189</v>
      </c>
      <c r="D4216" s="1" t="s">
        <v>189</v>
      </c>
      <c r="E4216" s="1" t="s">
        <v>35610</v>
      </c>
      <c r="F4216" s="1" t="s">
        <v>23989</v>
      </c>
      <c r="G4216" t="str">
        <f t="shared" si="455"/>
        <v>Valid</v>
      </c>
      <c r="H4216" s="1" t="s">
        <v>28620</v>
      </c>
      <c r="I4216" t="str" cm="1">
        <f t="array" ref="I4216">IF(OR(TRIM(H4216)="",ISNUMBER(SEARCH("#",H4216)),AA4216&lt;Config!$B$8,SUMPRODUCT(--ISNUMBER(SEARCH({"a";"b";"c";"d";"e";"f";"g";"h";"i";"j";"k";"l";"m";"n";"o";"p";"q";"r";"s";"t";"u";"v";"w";"x";"y";"z"},H4216)))&gt;0),"Invalid","Valid")</f>
        <v>Valid</v>
      </c>
      <c r="J4216" s="1" t="s">
        <v>28621</v>
      </c>
      <c r="K4216" s="1" t="s">
        <v>866</v>
      </c>
      <c r="L4216" s="1" t="s">
        <v>450</v>
      </c>
      <c r="M4216" s="1" t="s">
        <v>391</v>
      </c>
      <c r="N4216" s="1" t="s">
        <v>31</v>
      </c>
      <c r="O4216" s="1" t="s">
        <v>69</v>
      </c>
      <c r="P4216" t="s">
        <v>53</v>
      </c>
      <c r="Q4216" s="1" t="s">
        <v>181</v>
      </c>
      <c r="R4216" s="1" t="s">
        <v>198</v>
      </c>
      <c r="S4216" s="1" t="s">
        <v>28622</v>
      </c>
      <c r="T4216" s="1" t="s">
        <v>28623</v>
      </c>
      <c r="U4216" s="1" t="s">
        <v>4059</v>
      </c>
      <c r="V4216" s="1" t="s">
        <v>140</v>
      </c>
      <c r="W4216" s="1" t="s">
        <v>75</v>
      </c>
      <c r="X4216" t="str">
        <f t="shared" si="456"/>
        <v>Incomplete</v>
      </c>
      <c r="Y4216">
        <f>MAX(0,100-IF(G4216="Invalid",Config!$B$5,0)-IF(I4216="Invalid",Config!$B$6,0)-IF(X4216="Incomplete",Config!$B$7,0)-IF(AF4216="Yes",Config!$B$37,0))</f>
        <v>35</v>
      </c>
      <c r="Z4216" s="1">
        <f>IF(OR(TRIM(B4216)="",COUNTIF(Config!$B$15:$B$19,B4216)&gt;0),1,0)+IF(OR(TRIM(C4216)="",COUNTIF(Config!$B$15:$B$19,C4216)&gt;0),1,0)+IF(OR(TRIM(F4216)="",COUNTIF(Config!$B$15:$B$19,F4216)&gt;0),1,0)+IF(OR(TRIM(H4216)="",COUNTIF(Config!$B$15:$B$19,H4216)&gt;0),1,0)+IF(OR(TRIM(E4216)="",COUNTIF(Config!$B$15:$B$19,E4216)&gt;0),1,0)+IF(OR(TRIM(K4216)="",COUNTIF(Config!$B$15:$B$19,K4216)&gt;0),1,0)+IF(OR(TRIM(P4216)="",COUNTIF(Config!$B$15:$B$19,P4216)&gt;0),1,0)+IF(OR(TRIM(R4216)="",COUNTIF(Config!$B$15:$B$19,R4216)&gt;0),1,0)</f>
        <v>1</v>
      </c>
      <c r="AA4216" s="1" cm="1">
        <f t="array" ref="AA4216">SUMPRODUCT(LEN(H4216)-LEN(SUBSTITUTE(H4216,{"0";"1";"2";"3";"4";"5";"6";"7";"8";"9"},"")))</f>
        <v>12</v>
      </c>
      <c r="AC4216" t="str">
        <f t="shared" si="457"/>
        <v>Incomplete Profile; Potential Duplicate</v>
      </c>
      <c r="AD4216">
        <f t="shared" si="458"/>
        <v>2</v>
      </c>
      <c r="AE4216">
        <f t="shared" si="459"/>
        <v>1</v>
      </c>
      <c r="AF4216" t="str">
        <f t="shared" si="460"/>
        <v>Yes</v>
      </c>
      <c r="AG4216">
        <f t="shared" ca="1" si="461"/>
        <v>37</v>
      </c>
      <c r="AH4216" t="str">
        <f ca="1">IF(OR(V4216="",AG4216=""),"Yes",IF(AG4216&gt;Config!$B$41,"Yes","No"))</f>
        <v>No</v>
      </c>
    </row>
    <row r="4217" spans="1:34" x14ac:dyDescent="0.25">
      <c r="A4217" s="1" t="s">
        <v>28624</v>
      </c>
      <c r="B4217" s="1" t="s">
        <v>1624</v>
      </c>
      <c r="C4217" s="1" t="s">
        <v>33938</v>
      </c>
      <c r="D4217" s="1" t="s">
        <v>35330</v>
      </c>
      <c r="E4217" s="1" t="s">
        <v>681</v>
      </c>
      <c r="F4217" s="1" t="s">
        <v>23273</v>
      </c>
      <c r="G4217" t="str">
        <f t="shared" si="455"/>
        <v>Valid</v>
      </c>
      <c r="H4217" s="1" t="s">
        <v>28625</v>
      </c>
      <c r="I4217" t="str" cm="1">
        <f t="array" ref="I4217">IF(OR(TRIM(H4217)="",ISNUMBER(SEARCH("#",H4217)),AA4217&lt;Config!$B$8,SUMPRODUCT(--ISNUMBER(SEARCH({"a";"b";"c";"d";"e";"f";"g";"h";"i";"j";"k";"l";"m";"n";"o";"p";"q";"r";"s";"t";"u";"v";"w";"x";"y";"z"},H4217)))&gt;0),"Invalid","Valid")</f>
        <v>Valid</v>
      </c>
      <c r="J4217" s="1" t="s">
        <v>28626</v>
      </c>
      <c r="K4217" s="1" t="s">
        <v>378</v>
      </c>
      <c r="L4217" s="1" t="s">
        <v>265</v>
      </c>
      <c r="M4217" s="1" t="s">
        <v>33827</v>
      </c>
      <c r="N4217" s="1" t="s">
        <v>51</v>
      </c>
      <c r="O4217" s="1" t="s">
        <v>196</v>
      </c>
      <c r="P4217" t="s">
        <v>236</v>
      </c>
      <c r="Q4217" s="1" t="s">
        <v>238</v>
      </c>
      <c r="R4217" s="1" t="s">
        <v>238</v>
      </c>
      <c r="S4217" s="1" t="s">
        <v>28627</v>
      </c>
      <c r="T4217" s="1" t="s">
        <v>28628</v>
      </c>
      <c r="U4217" s="1" t="s">
        <v>28629</v>
      </c>
      <c r="V4217" s="1" t="s">
        <v>1520</v>
      </c>
      <c r="W4217" s="1" t="s">
        <v>384</v>
      </c>
      <c r="X4217" t="str">
        <f t="shared" si="456"/>
        <v>Complete</v>
      </c>
      <c r="Y4217">
        <f>MAX(0,100-IF(G4217="Invalid",Config!$B$5,0)-IF(I4217="Invalid",Config!$B$6,0)-IF(X4217="Incomplete",Config!$B$7,0)-IF(AF4217="Yes",Config!$B$37,0))</f>
        <v>75</v>
      </c>
      <c r="Z4217" s="1">
        <f>IF(OR(TRIM(B4217)="",COUNTIF(Config!$B$15:$B$19,B4217)&gt;0),1,0)+IF(OR(TRIM(C4217)="",COUNTIF(Config!$B$15:$B$19,C4217)&gt;0),1,0)+IF(OR(TRIM(F4217)="",COUNTIF(Config!$B$15:$B$19,F4217)&gt;0),1,0)+IF(OR(TRIM(H4217)="",COUNTIF(Config!$B$15:$B$19,H4217)&gt;0),1,0)+IF(OR(TRIM(E4217)="",COUNTIF(Config!$B$15:$B$19,E4217)&gt;0),1,0)+IF(OR(TRIM(K4217)="",COUNTIF(Config!$B$15:$B$19,K4217)&gt;0),1,0)+IF(OR(TRIM(P4217)="",COUNTIF(Config!$B$15:$B$19,P4217)&gt;0),1,0)+IF(OR(TRIM(R4217)="",COUNTIF(Config!$B$15:$B$19,R4217)&gt;0),1,0)</f>
        <v>0</v>
      </c>
      <c r="AA4217" s="1" cm="1">
        <f t="array" ref="AA4217">SUMPRODUCT(LEN(H4217)-LEN(SUBSTITUTE(H4217,{"0";"1";"2";"3";"4";"5";"6";"7";"8";"9"},"")))</f>
        <v>10</v>
      </c>
      <c r="AC4217" t="str">
        <f t="shared" si="457"/>
        <v>Potential Duplicate</v>
      </c>
      <c r="AD4217">
        <f t="shared" si="458"/>
        <v>2</v>
      </c>
      <c r="AE4217">
        <f t="shared" si="459"/>
        <v>1</v>
      </c>
      <c r="AF4217" t="str">
        <f t="shared" si="460"/>
        <v>Yes</v>
      </c>
      <c r="AG4217">
        <f t="shared" ca="1" si="461"/>
        <v>236</v>
      </c>
      <c r="AH4217" t="str">
        <f ca="1">IF(OR(V4217="",AG4217=""),"Yes",IF(AG4217&gt;Config!$B$41,"Yes","No"))</f>
        <v>No</v>
      </c>
    </row>
    <row r="4218" spans="1:34" x14ac:dyDescent="0.25">
      <c r="A4218" s="1" t="s">
        <v>28630</v>
      </c>
      <c r="B4218" s="1" t="s">
        <v>839</v>
      </c>
      <c r="C4218" s="1" t="s">
        <v>1736</v>
      </c>
      <c r="D4218" s="1" t="s">
        <v>28631</v>
      </c>
      <c r="E4218" s="1" t="s">
        <v>34508</v>
      </c>
      <c r="F4218" s="1" t="s">
        <v>28632</v>
      </c>
      <c r="G4218" t="str">
        <f t="shared" si="455"/>
        <v>Valid</v>
      </c>
      <c r="H4218" s="1" t="s">
        <v>28633</v>
      </c>
      <c r="I4218" t="str" cm="1">
        <f t="array" ref="I4218">IF(OR(TRIM(H4218)="",ISNUMBER(SEARCH("#",H4218)),AA4218&lt;Config!$B$8,SUMPRODUCT(--ISNUMBER(SEARCH({"a";"b";"c";"d";"e";"f";"g";"h";"i";"j";"k";"l";"m";"n";"o";"p";"q";"r";"s";"t";"u";"v";"w";"x";"y";"z"},H4218)))&gt;0),"Invalid","Valid")</f>
        <v>Valid</v>
      </c>
      <c r="J4218" s="1" t="s">
        <v>28634</v>
      </c>
      <c r="K4218" s="1" t="s">
        <v>147</v>
      </c>
      <c r="L4218" s="1" t="s">
        <v>164</v>
      </c>
      <c r="M4218" s="1" t="s">
        <v>85</v>
      </c>
      <c r="N4218" s="1" t="s">
        <v>358</v>
      </c>
      <c r="O4218" s="1" t="s">
        <v>52</v>
      </c>
      <c r="P4218" t="s">
        <v>104</v>
      </c>
      <c r="Q4218" s="1" t="s">
        <v>732</v>
      </c>
      <c r="R4218" s="1" t="s">
        <v>106</v>
      </c>
      <c r="S4218" s="1" t="s">
        <v>18226</v>
      </c>
      <c r="T4218" s="1" t="s">
        <v>28635</v>
      </c>
      <c r="U4218" s="1" t="s">
        <v>20865</v>
      </c>
      <c r="V4218" s="1" t="s">
        <v>5146</v>
      </c>
      <c r="W4218" s="1" t="s">
        <v>384</v>
      </c>
      <c r="X4218" t="str">
        <f t="shared" si="456"/>
        <v>Complete</v>
      </c>
      <c r="Y4218">
        <f>MAX(0,100-IF(G4218="Invalid",Config!$B$5,0)-IF(I4218="Invalid",Config!$B$6,0)-IF(X4218="Incomplete",Config!$B$7,0)-IF(AF4218="Yes",Config!$B$37,0))</f>
        <v>100</v>
      </c>
      <c r="Z4218" s="1">
        <f>IF(OR(TRIM(B4218)="",COUNTIF(Config!$B$15:$B$19,B4218)&gt;0),1,0)+IF(OR(TRIM(C4218)="",COUNTIF(Config!$B$15:$B$19,C4218)&gt;0),1,0)+IF(OR(TRIM(F4218)="",COUNTIF(Config!$B$15:$B$19,F4218)&gt;0),1,0)+IF(OR(TRIM(H4218)="",COUNTIF(Config!$B$15:$B$19,H4218)&gt;0),1,0)+IF(OR(TRIM(E4218)="",COUNTIF(Config!$B$15:$B$19,E4218)&gt;0),1,0)+IF(OR(TRIM(K4218)="",COUNTIF(Config!$B$15:$B$19,K4218)&gt;0),1,0)+IF(OR(TRIM(P4218)="",COUNTIF(Config!$B$15:$B$19,P4218)&gt;0),1,0)+IF(OR(TRIM(R4218)="",COUNTIF(Config!$B$15:$B$19,R4218)&gt;0),1,0)</f>
        <v>0</v>
      </c>
      <c r="AA4218" s="1" cm="1">
        <f t="array" ref="AA4218">SUMPRODUCT(LEN(H4218)-LEN(SUBSTITUTE(H4218,{"0";"1";"2";"3";"4";"5";"6";"7";"8";"9"},"")))</f>
        <v>11</v>
      </c>
      <c r="AC4218" t="str">
        <f t="shared" si="457"/>
        <v/>
      </c>
      <c r="AD4218">
        <f t="shared" si="458"/>
        <v>1</v>
      </c>
      <c r="AE4218">
        <f t="shared" si="459"/>
        <v>1</v>
      </c>
      <c r="AF4218" t="str">
        <f t="shared" si="460"/>
        <v>No</v>
      </c>
      <c r="AG4218">
        <f t="shared" ca="1" si="461"/>
        <v>271</v>
      </c>
      <c r="AH4218" t="str">
        <f ca="1">IF(OR(V4218="",AG4218=""),"Yes",IF(AG4218&gt;Config!$B$41,"Yes","No"))</f>
        <v>No</v>
      </c>
    </row>
    <row r="4219" spans="1:34" x14ac:dyDescent="0.25">
      <c r="A4219" s="1" t="s">
        <v>28636</v>
      </c>
      <c r="B4219" s="1" t="s">
        <v>33815</v>
      </c>
      <c r="C4219" s="1" t="s">
        <v>386</v>
      </c>
      <c r="D4219" s="1" t="s">
        <v>386</v>
      </c>
      <c r="E4219" s="1" t="s">
        <v>2178</v>
      </c>
      <c r="F4219" s="1" t="s">
        <v>28637</v>
      </c>
      <c r="G4219" t="str">
        <f t="shared" si="455"/>
        <v>Valid</v>
      </c>
      <c r="H4219" s="1" t="s">
        <v>28638</v>
      </c>
      <c r="I4219" t="str" cm="1">
        <f t="array" ref="I4219">IF(OR(TRIM(H4219)="",ISNUMBER(SEARCH("#",H4219)),AA4219&lt;Config!$B$8,SUMPRODUCT(--ISNUMBER(SEARCH({"a";"b";"c";"d";"e";"f";"g";"h";"i";"j";"k";"l";"m";"n";"o";"p";"q";"r";"s";"t";"u";"v";"w";"x";"y";"z"},H4219)))&gt;0),"Invalid","Valid")</f>
        <v>Valid</v>
      </c>
      <c r="J4219" s="1" t="s">
        <v>28639</v>
      </c>
      <c r="K4219" s="1" t="s">
        <v>866</v>
      </c>
      <c r="L4219" s="1" t="s">
        <v>84</v>
      </c>
      <c r="M4219" s="1" t="s">
        <v>85</v>
      </c>
      <c r="N4219" s="1" t="s">
        <v>713</v>
      </c>
      <c r="O4219" s="1" t="s">
        <v>52</v>
      </c>
      <c r="P4219" t="s">
        <v>53</v>
      </c>
      <c r="Q4219" s="1" t="s">
        <v>150</v>
      </c>
      <c r="R4219" s="1" t="s">
        <v>55</v>
      </c>
      <c r="S4219" s="1" t="s">
        <v>26025</v>
      </c>
      <c r="T4219" s="1" t="s">
        <v>28640</v>
      </c>
      <c r="U4219" s="1" t="s">
        <v>2512</v>
      </c>
      <c r="V4219" s="1" t="s">
        <v>1547</v>
      </c>
      <c r="W4219" s="1" t="s">
        <v>293</v>
      </c>
      <c r="X4219" t="str">
        <f t="shared" si="456"/>
        <v>Incomplete</v>
      </c>
      <c r="Y4219">
        <f>MAX(0,100-IF(G4219="Invalid",Config!$B$5,0)-IF(I4219="Invalid",Config!$B$6,0)-IF(X4219="Incomplete",Config!$B$7,0)-IF(AF4219="Yes",Config!$B$37,0))</f>
        <v>60</v>
      </c>
      <c r="Z4219" s="1">
        <f>IF(OR(TRIM(B4219)="",COUNTIF(Config!$B$15:$B$19,B4219)&gt;0),1,0)+IF(OR(TRIM(C4219)="",COUNTIF(Config!$B$15:$B$19,C4219)&gt;0),1,0)+IF(OR(TRIM(F4219)="",COUNTIF(Config!$B$15:$B$19,F4219)&gt;0),1,0)+IF(OR(TRIM(H4219)="",COUNTIF(Config!$B$15:$B$19,H4219)&gt;0),1,0)+IF(OR(TRIM(E4219)="",COUNTIF(Config!$B$15:$B$19,E4219)&gt;0),1,0)+IF(OR(TRIM(K4219)="",COUNTIF(Config!$B$15:$B$19,K4219)&gt;0),1,0)+IF(OR(TRIM(P4219)="",COUNTIF(Config!$B$15:$B$19,P4219)&gt;0),1,0)+IF(OR(TRIM(R4219)="",COUNTIF(Config!$B$15:$B$19,R4219)&gt;0),1,0)</f>
        <v>1</v>
      </c>
      <c r="AA4219" s="1" cm="1">
        <f t="array" ref="AA4219">SUMPRODUCT(LEN(H4219)-LEN(SUBSTITUTE(H4219,{"0";"1";"2";"3";"4";"5";"6";"7";"8";"9"},"")))</f>
        <v>12</v>
      </c>
      <c r="AC4219" t="str">
        <f t="shared" si="457"/>
        <v>Incomplete Profile</v>
      </c>
      <c r="AD4219">
        <f t="shared" si="458"/>
        <v>1</v>
      </c>
      <c r="AE4219">
        <f t="shared" si="459"/>
        <v>1</v>
      </c>
      <c r="AF4219" t="str">
        <f t="shared" si="460"/>
        <v>No</v>
      </c>
      <c r="AG4219">
        <f t="shared" ca="1" si="461"/>
        <v>81</v>
      </c>
      <c r="AH4219" t="str">
        <f ca="1">IF(OR(V4219="",AG4219=""),"Yes",IF(AG4219&gt;Config!$B$41,"Yes","No"))</f>
        <v>No</v>
      </c>
    </row>
    <row r="4220" spans="1:34" x14ac:dyDescent="0.25">
      <c r="A4220" s="1" t="s">
        <v>28641</v>
      </c>
      <c r="B4220" s="1" t="s">
        <v>204</v>
      </c>
      <c r="C4220" s="1" t="s">
        <v>545</v>
      </c>
      <c r="D4220" s="1" t="s">
        <v>14393</v>
      </c>
      <c r="E4220" s="1" t="s">
        <v>33829</v>
      </c>
      <c r="F4220" s="1" t="s">
        <v>28642</v>
      </c>
      <c r="G4220" t="str">
        <f t="shared" si="455"/>
        <v>Valid</v>
      </c>
      <c r="H4220" s="1" t="s">
        <v>28643</v>
      </c>
      <c r="I4220" t="str" cm="1">
        <f t="array" ref="I4220">IF(OR(TRIM(H4220)="",ISNUMBER(SEARCH("#",H4220)),AA4220&lt;Config!$B$8,SUMPRODUCT(--ISNUMBER(SEARCH({"a";"b";"c";"d";"e";"f";"g";"h";"i";"j";"k";"l";"m";"n";"o";"p";"q";"r";"s";"t";"u";"v";"w";"x";"y";"z"},H4220)))&gt;0),"Invalid","Valid")</f>
        <v>Valid</v>
      </c>
      <c r="J4220" s="1" t="s">
        <v>28644</v>
      </c>
      <c r="K4220" s="1" t="s">
        <v>516</v>
      </c>
      <c r="L4220" s="1" t="s">
        <v>179</v>
      </c>
      <c r="M4220" s="1" t="s">
        <v>165</v>
      </c>
      <c r="N4220" s="1" t="s">
        <v>252</v>
      </c>
      <c r="O4220" s="1" t="s">
        <v>266</v>
      </c>
      <c r="P4220" t="s">
        <v>328</v>
      </c>
      <c r="Q4220" s="1" t="s">
        <v>329</v>
      </c>
      <c r="R4220" s="1" t="s">
        <v>330</v>
      </c>
      <c r="S4220" s="1" t="s">
        <v>28645</v>
      </c>
      <c r="T4220" s="1" t="s">
        <v>28646</v>
      </c>
      <c r="U4220" s="1" t="s">
        <v>9400</v>
      </c>
      <c r="V4220" s="1" t="s">
        <v>3799</v>
      </c>
      <c r="W4220" s="1" t="s">
        <v>60</v>
      </c>
      <c r="X4220" t="str">
        <f t="shared" si="456"/>
        <v>Incomplete</v>
      </c>
      <c r="Y4220">
        <f>MAX(0,100-IF(G4220="Invalid",Config!$B$5,0)-IF(I4220="Invalid",Config!$B$6,0)-IF(X4220="Incomplete",Config!$B$7,0)-IF(AF4220="Yes",Config!$B$37,0))</f>
        <v>60</v>
      </c>
      <c r="Z4220" s="1">
        <f>IF(OR(TRIM(B4220)="",COUNTIF(Config!$B$15:$B$19,B4220)&gt;0),1,0)+IF(OR(TRIM(C4220)="",COUNTIF(Config!$B$15:$B$19,C4220)&gt;0),1,0)+IF(OR(TRIM(F4220)="",COUNTIF(Config!$B$15:$B$19,F4220)&gt;0),1,0)+IF(OR(TRIM(H4220)="",COUNTIF(Config!$B$15:$B$19,H4220)&gt;0),1,0)+IF(OR(TRIM(E4220)="",COUNTIF(Config!$B$15:$B$19,E4220)&gt;0),1,0)+IF(OR(TRIM(K4220)="",COUNTIF(Config!$B$15:$B$19,K4220)&gt;0),1,0)+IF(OR(TRIM(P4220)="",COUNTIF(Config!$B$15:$B$19,P4220)&gt;0),1,0)+IF(OR(TRIM(R4220)="",COUNTIF(Config!$B$15:$B$19,R4220)&gt;0),1,0)</f>
        <v>1</v>
      </c>
      <c r="AA4220" s="1" cm="1">
        <f t="array" ref="AA4220">SUMPRODUCT(LEN(H4220)-LEN(SUBSTITUTE(H4220,{"0";"1";"2";"3";"4";"5";"6";"7";"8";"9"},"")))</f>
        <v>10</v>
      </c>
      <c r="AC4220" t="str">
        <f t="shared" si="457"/>
        <v>Incomplete Profile</v>
      </c>
      <c r="AD4220">
        <f t="shared" si="458"/>
        <v>1</v>
      </c>
      <c r="AE4220">
        <f t="shared" si="459"/>
        <v>1</v>
      </c>
      <c r="AF4220" t="str">
        <f t="shared" si="460"/>
        <v>No</v>
      </c>
      <c r="AG4220">
        <f t="shared" ca="1" si="461"/>
        <v>460</v>
      </c>
      <c r="AH4220" t="str">
        <f ca="1">IF(OR(V4220="",AG4220=""),"Yes",IF(AG4220&gt;Config!$B$41,"Yes","No"))</f>
        <v>Yes</v>
      </c>
    </row>
    <row r="4221" spans="1:34" x14ac:dyDescent="0.25">
      <c r="A4221" s="1" t="s">
        <v>28647</v>
      </c>
      <c r="B4221" s="1" t="s">
        <v>218</v>
      </c>
      <c r="C4221" s="1" t="s">
        <v>1496</v>
      </c>
      <c r="D4221" s="1" t="s">
        <v>3604</v>
      </c>
      <c r="E4221" s="1" t="s">
        <v>35100</v>
      </c>
      <c r="F4221" s="1" t="s">
        <v>28648</v>
      </c>
      <c r="G4221" t="str">
        <f t="shared" si="455"/>
        <v>Valid</v>
      </c>
      <c r="H4221" s="1" t="s">
        <v>28649</v>
      </c>
      <c r="I4221" t="str" cm="1">
        <f t="array" ref="I4221">IF(OR(TRIM(H4221)="",ISNUMBER(SEARCH("#",H4221)),AA4221&lt;Config!$B$8,SUMPRODUCT(--ISNUMBER(SEARCH({"a";"b";"c";"d";"e";"f";"g";"h";"i";"j";"k";"l";"m";"n";"o";"p";"q";"r";"s";"t";"u";"v";"w";"x";"y";"z"},H4221)))&gt;0),"Invalid","Valid")</f>
        <v>Valid</v>
      </c>
      <c r="J4221" s="1" t="s">
        <v>28650</v>
      </c>
      <c r="K4221" s="1" t="s">
        <v>48</v>
      </c>
      <c r="L4221" s="1" t="s">
        <v>84</v>
      </c>
      <c r="M4221" s="1" t="s">
        <v>391</v>
      </c>
      <c r="N4221" s="1" t="s">
        <v>68</v>
      </c>
      <c r="O4221" s="1" t="s">
        <v>196</v>
      </c>
      <c r="P4221" t="s">
        <v>328</v>
      </c>
      <c r="Q4221" s="1" t="s">
        <v>329</v>
      </c>
      <c r="R4221" s="1" t="s">
        <v>392</v>
      </c>
      <c r="S4221" s="1" t="s">
        <v>28651</v>
      </c>
      <c r="T4221" s="1" t="s">
        <v>28652</v>
      </c>
      <c r="U4221" s="1" t="s">
        <v>4835</v>
      </c>
      <c r="V4221" s="1" t="s">
        <v>6776</v>
      </c>
      <c r="W4221" s="1" t="s">
        <v>202</v>
      </c>
      <c r="X4221" t="str">
        <f t="shared" si="456"/>
        <v>Complete</v>
      </c>
      <c r="Y4221">
        <f>MAX(0,100-IF(G4221="Invalid",Config!$B$5,0)-IF(I4221="Invalid",Config!$B$6,0)-IF(X4221="Incomplete",Config!$B$7,0)-IF(AF4221="Yes",Config!$B$37,0))</f>
        <v>100</v>
      </c>
      <c r="Z4221" s="1">
        <f>IF(OR(TRIM(B4221)="",COUNTIF(Config!$B$15:$B$19,B4221)&gt;0),1,0)+IF(OR(TRIM(C4221)="",COUNTIF(Config!$B$15:$B$19,C4221)&gt;0),1,0)+IF(OR(TRIM(F4221)="",COUNTIF(Config!$B$15:$B$19,F4221)&gt;0),1,0)+IF(OR(TRIM(H4221)="",COUNTIF(Config!$B$15:$B$19,H4221)&gt;0),1,0)+IF(OR(TRIM(E4221)="",COUNTIF(Config!$B$15:$B$19,E4221)&gt;0),1,0)+IF(OR(TRIM(K4221)="",COUNTIF(Config!$B$15:$B$19,K4221)&gt;0),1,0)+IF(OR(TRIM(P4221)="",COUNTIF(Config!$B$15:$B$19,P4221)&gt;0),1,0)+IF(OR(TRIM(R4221)="",COUNTIF(Config!$B$15:$B$19,R4221)&gt;0),1,0)</f>
        <v>0</v>
      </c>
      <c r="AA4221" s="1" cm="1">
        <f t="array" ref="AA4221">SUMPRODUCT(LEN(H4221)-LEN(SUBSTITUTE(H4221,{"0";"1";"2";"3";"4";"5";"6";"7";"8";"9"},"")))</f>
        <v>10</v>
      </c>
      <c r="AC4221" t="str">
        <f t="shared" si="457"/>
        <v/>
      </c>
      <c r="AD4221">
        <f t="shared" si="458"/>
        <v>1</v>
      </c>
      <c r="AE4221">
        <f t="shared" si="459"/>
        <v>1</v>
      </c>
      <c r="AF4221" t="str">
        <f t="shared" si="460"/>
        <v>No</v>
      </c>
      <c r="AG4221">
        <f t="shared" ca="1" si="461"/>
        <v>651</v>
      </c>
      <c r="AH4221" t="str">
        <f ca="1">IF(OR(V4221="",AG4221=""),"Yes",IF(AG4221&gt;Config!$B$41,"Yes","No"))</f>
        <v>Yes</v>
      </c>
    </row>
    <row r="4222" spans="1:34" x14ac:dyDescent="0.25">
      <c r="A4222" s="1" t="s">
        <v>28653</v>
      </c>
      <c r="B4222" s="1" t="s">
        <v>650</v>
      </c>
      <c r="C4222" s="1" t="s">
        <v>398</v>
      </c>
      <c r="D4222" s="1" t="s">
        <v>24486</v>
      </c>
      <c r="E4222" s="1" t="s">
        <v>35611</v>
      </c>
      <c r="F4222" s="1" t="s">
        <v>28654</v>
      </c>
      <c r="G4222" t="str">
        <f t="shared" si="455"/>
        <v>Valid</v>
      </c>
      <c r="H4222" s="1" t="s">
        <v>28655</v>
      </c>
      <c r="I4222" t="str" cm="1">
        <f t="array" ref="I4222">IF(OR(TRIM(H4222)="",ISNUMBER(SEARCH("#",H4222)),AA4222&lt;Config!$B$8,SUMPRODUCT(--ISNUMBER(SEARCH({"a";"b";"c";"d";"e";"f";"g";"h";"i";"j";"k";"l";"m";"n";"o";"p";"q";"r";"s";"t";"u";"v";"w";"x";"y";"z"},H4222)))&gt;0),"Invalid","Valid")</f>
        <v>Valid</v>
      </c>
      <c r="J4222" s="1" t="s">
        <v>28656</v>
      </c>
      <c r="K4222" s="1" t="s">
        <v>1001</v>
      </c>
      <c r="L4222" s="1" t="s">
        <v>450</v>
      </c>
      <c r="M4222" s="1" t="s">
        <v>165</v>
      </c>
      <c r="N4222" s="1" t="s">
        <v>31</v>
      </c>
      <c r="O4222" s="1" t="s">
        <v>149</v>
      </c>
      <c r="P4222" t="s">
        <v>236</v>
      </c>
      <c r="Q4222" s="1" t="s">
        <v>238</v>
      </c>
      <c r="R4222" s="1" t="s">
        <v>238</v>
      </c>
      <c r="S4222" s="1" t="s">
        <v>28657</v>
      </c>
      <c r="T4222" s="1" t="s">
        <v>28658</v>
      </c>
      <c r="U4222" s="1" t="s">
        <v>7896</v>
      </c>
      <c r="V4222" s="1" t="s">
        <v>2242</v>
      </c>
      <c r="W4222" s="1" t="s">
        <v>94</v>
      </c>
      <c r="X4222" t="str">
        <f t="shared" si="456"/>
        <v>Complete</v>
      </c>
      <c r="Y4222">
        <f>MAX(0,100-IF(G4222="Invalid",Config!$B$5,0)-IF(I4222="Invalid",Config!$B$6,0)-IF(X4222="Incomplete",Config!$B$7,0)-IF(AF4222="Yes",Config!$B$37,0))</f>
        <v>100</v>
      </c>
      <c r="Z4222" s="1">
        <f>IF(OR(TRIM(B4222)="",COUNTIF(Config!$B$15:$B$19,B4222)&gt;0),1,0)+IF(OR(TRIM(C4222)="",COUNTIF(Config!$B$15:$B$19,C4222)&gt;0),1,0)+IF(OR(TRIM(F4222)="",COUNTIF(Config!$B$15:$B$19,F4222)&gt;0),1,0)+IF(OR(TRIM(H4222)="",COUNTIF(Config!$B$15:$B$19,H4222)&gt;0),1,0)+IF(OR(TRIM(E4222)="",COUNTIF(Config!$B$15:$B$19,E4222)&gt;0),1,0)+IF(OR(TRIM(K4222)="",COUNTIF(Config!$B$15:$B$19,K4222)&gt;0),1,0)+IF(OR(TRIM(P4222)="",COUNTIF(Config!$B$15:$B$19,P4222)&gt;0),1,0)+IF(OR(TRIM(R4222)="",COUNTIF(Config!$B$15:$B$19,R4222)&gt;0),1,0)</f>
        <v>0</v>
      </c>
      <c r="AA4222" s="1" cm="1">
        <f t="array" ref="AA4222">SUMPRODUCT(LEN(H4222)-LEN(SUBSTITUTE(H4222,{"0";"1";"2";"3";"4";"5";"6";"7";"8";"9"},"")))</f>
        <v>10</v>
      </c>
      <c r="AC4222" t="str">
        <f t="shared" si="457"/>
        <v/>
      </c>
      <c r="AD4222">
        <f t="shared" si="458"/>
        <v>1</v>
      </c>
      <c r="AE4222">
        <f t="shared" si="459"/>
        <v>1</v>
      </c>
      <c r="AF4222" t="str">
        <f t="shared" si="460"/>
        <v>No</v>
      </c>
      <c r="AG4222">
        <f t="shared" ca="1" si="461"/>
        <v>203</v>
      </c>
      <c r="AH4222" t="str">
        <f ca="1">IF(OR(V4222="",AG4222=""),"Yes",IF(AG4222&gt;Config!$B$41,"Yes","No"))</f>
        <v>No</v>
      </c>
    </row>
    <row r="4223" spans="1:34" x14ac:dyDescent="0.25">
      <c r="A4223" s="1" t="s">
        <v>28659</v>
      </c>
      <c r="B4223" s="1" t="s">
        <v>650</v>
      </c>
      <c r="C4223" s="1" t="s">
        <v>336</v>
      </c>
      <c r="D4223" s="1" t="s">
        <v>27172</v>
      </c>
      <c r="E4223" s="1" t="s">
        <v>633</v>
      </c>
      <c r="F4223" s="1" t="s">
        <v>28660</v>
      </c>
      <c r="G4223" t="str">
        <f t="shared" si="455"/>
        <v>Valid</v>
      </c>
      <c r="H4223" s="1" t="s">
        <v>28661</v>
      </c>
      <c r="I4223" t="str" cm="1">
        <f t="array" ref="I4223">IF(OR(TRIM(H4223)="",ISNUMBER(SEARCH("#",H4223)),AA4223&lt;Config!$B$8,SUMPRODUCT(--ISNUMBER(SEARCH({"a";"b";"c";"d";"e";"f";"g";"h";"i";"j";"k";"l";"m";"n";"o";"p";"q";"r";"s";"t";"u";"v";"w";"x";"y";"z"},H4223)))&gt;0),"Invalid","Valid")</f>
        <v>Valid</v>
      </c>
      <c r="J4223" s="1" t="s">
        <v>28662</v>
      </c>
      <c r="K4223" s="1" t="s">
        <v>133</v>
      </c>
      <c r="L4223" s="1" t="s">
        <v>450</v>
      </c>
      <c r="M4223" s="1" t="s">
        <v>517</v>
      </c>
      <c r="N4223" s="1" t="s">
        <v>224</v>
      </c>
      <c r="O4223" s="1" t="s">
        <v>180</v>
      </c>
      <c r="P4223" t="s">
        <v>236</v>
      </c>
      <c r="Q4223" s="1" t="s">
        <v>237</v>
      </c>
      <c r="R4223" s="1" t="s">
        <v>961</v>
      </c>
      <c r="S4223" s="1" t="s">
        <v>28663</v>
      </c>
      <c r="T4223" s="1" t="s">
        <v>28664</v>
      </c>
      <c r="U4223" s="1" t="s">
        <v>4482</v>
      </c>
      <c r="V4223" s="1" t="s">
        <v>2455</v>
      </c>
      <c r="W4223" s="1" t="s">
        <v>384</v>
      </c>
      <c r="X4223" t="str">
        <f t="shared" si="456"/>
        <v>Complete</v>
      </c>
      <c r="Y4223">
        <f>MAX(0,100-IF(G4223="Invalid",Config!$B$5,0)-IF(I4223="Invalid",Config!$B$6,0)-IF(X4223="Incomplete",Config!$B$7,0)-IF(AF4223="Yes",Config!$B$37,0))</f>
        <v>100</v>
      </c>
      <c r="Z4223" s="1">
        <f>IF(OR(TRIM(B4223)="",COUNTIF(Config!$B$15:$B$19,B4223)&gt;0),1,0)+IF(OR(TRIM(C4223)="",COUNTIF(Config!$B$15:$B$19,C4223)&gt;0),1,0)+IF(OR(TRIM(F4223)="",COUNTIF(Config!$B$15:$B$19,F4223)&gt;0),1,0)+IF(OR(TRIM(H4223)="",COUNTIF(Config!$B$15:$B$19,H4223)&gt;0),1,0)+IF(OR(TRIM(E4223)="",COUNTIF(Config!$B$15:$B$19,E4223)&gt;0),1,0)+IF(OR(TRIM(K4223)="",COUNTIF(Config!$B$15:$B$19,K4223)&gt;0),1,0)+IF(OR(TRIM(P4223)="",COUNTIF(Config!$B$15:$B$19,P4223)&gt;0),1,0)+IF(OR(TRIM(R4223)="",COUNTIF(Config!$B$15:$B$19,R4223)&gt;0),1,0)</f>
        <v>0</v>
      </c>
      <c r="AA4223" s="1" cm="1">
        <f t="array" ref="AA4223">SUMPRODUCT(LEN(H4223)-LEN(SUBSTITUTE(H4223,{"0";"1";"2";"3";"4";"5";"6";"7";"8";"9"},"")))</f>
        <v>10</v>
      </c>
      <c r="AC4223" t="str">
        <f t="shared" si="457"/>
        <v/>
      </c>
      <c r="AD4223">
        <f t="shared" si="458"/>
        <v>1</v>
      </c>
      <c r="AE4223">
        <f t="shared" si="459"/>
        <v>1</v>
      </c>
      <c r="AF4223" t="str">
        <f t="shared" si="460"/>
        <v>No</v>
      </c>
      <c r="AG4223">
        <f t="shared" ca="1" si="461"/>
        <v>220</v>
      </c>
      <c r="AH4223" t="str">
        <f ca="1">IF(OR(V4223="",AG4223=""),"Yes",IF(AG4223&gt;Config!$B$41,"Yes","No"))</f>
        <v>No</v>
      </c>
    </row>
    <row r="4224" spans="1:34" x14ac:dyDescent="0.25">
      <c r="A4224" s="1" t="s">
        <v>28665</v>
      </c>
      <c r="B4224" s="1" t="s">
        <v>1015</v>
      </c>
      <c r="C4224" s="1" t="s">
        <v>296</v>
      </c>
      <c r="D4224" s="1" t="s">
        <v>28666</v>
      </c>
      <c r="E4224" s="1" t="s">
        <v>34000</v>
      </c>
      <c r="F4224" s="1" t="s">
        <v>28667</v>
      </c>
      <c r="G4224" t="str">
        <f t="shared" si="455"/>
        <v>Valid</v>
      </c>
      <c r="H4224" s="1" t="s">
        <v>28668</v>
      </c>
      <c r="I4224" t="str" cm="1">
        <f t="array" ref="I4224">IF(OR(TRIM(H4224)="",ISNUMBER(SEARCH("#",H4224)),AA4224&lt;Config!$B$8,SUMPRODUCT(--ISNUMBER(SEARCH({"a";"b";"c";"d";"e";"f";"g";"h";"i";"j";"k";"l";"m";"n";"o";"p";"q";"r";"s";"t";"u";"v";"w";"x";"y";"z"},H4224)))&gt;0),"Invalid","Valid")</f>
        <v>Valid</v>
      </c>
      <c r="J4224" s="1" t="s">
        <v>28669</v>
      </c>
      <c r="K4224" s="1" t="s">
        <v>504</v>
      </c>
      <c r="L4224" s="1" t="s">
        <v>29</v>
      </c>
      <c r="M4224" s="1" t="s">
        <v>33827</v>
      </c>
      <c r="N4224" s="1" t="s">
        <v>713</v>
      </c>
      <c r="O4224" s="1" t="s">
        <v>180</v>
      </c>
      <c r="P4224" t="s">
        <v>33</v>
      </c>
      <c r="Q4224" s="1" t="s">
        <v>119</v>
      </c>
      <c r="R4224" s="1" t="s">
        <v>35</v>
      </c>
      <c r="S4224" s="1" t="s">
        <v>28670</v>
      </c>
      <c r="T4224" s="1" t="s">
        <v>28671</v>
      </c>
      <c r="U4224" s="1" t="s">
        <v>17605</v>
      </c>
      <c r="V4224" s="1" t="s">
        <v>6618</v>
      </c>
      <c r="W4224" s="1" t="s">
        <v>60</v>
      </c>
      <c r="X4224" t="str">
        <f t="shared" si="456"/>
        <v>Complete</v>
      </c>
      <c r="Y4224">
        <f>MAX(0,100-IF(G4224="Invalid",Config!$B$5,0)-IF(I4224="Invalid",Config!$B$6,0)-IF(X4224="Incomplete",Config!$B$7,0)-IF(AF4224="Yes",Config!$B$37,0))</f>
        <v>100</v>
      </c>
      <c r="Z4224" s="1">
        <f>IF(OR(TRIM(B4224)="",COUNTIF(Config!$B$15:$B$19,B4224)&gt;0),1,0)+IF(OR(TRIM(C4224)="",COUNTIF(Config!$B$15:$B$19,C4224)&gt;0),1,0)+IF(OR(TRIM(F4224)="",COUNTIF(Config!$B$15:$B$19,F4224)&gt;0),1,0)+IF(OR(TRIM(H4224)="",COUNTIF(Config!$B$15:$B$19,H4224)&gt;0),1,0)+IF(OR(TRIM(E4224)="",COUNTIF(Config!$B$15:$B$19,E4224)&gt;0),1,0)+IF(OR(TRIM(K4224)="",COUNTIF(Config!$B$15:$B$19,K4224)&gt;0),1,0)+IF(OR(TRIM(P4224)="",COUNTIF(Config!$B$15:$B$19,P4224)&gt;0),1,0)+IF(OR(TRIM(R4224)="",COUNTIF(Config!$B$15:$B$19,R4224)&gt;0),1,0)</f>
        <v>0</v>
      </c>
      <c r="AA4224" s="1" cm="1">
        <f t="array" ref="AA4224">SUMPRODUCT(LEN(H4224)-LEN(SUBSTITUTE(H4224,{"0";"1";"2";"3";"4";"5";"6";"7";"8";"9"},"")))</f>
        <v>10</v>
      </c>
      <c r="AC4224" t="str">
        <f t="shared" si="457"/>
        <v/>
      </c>
      <c r="AD4224">
        <f t="shared" si="458"/>
        <v>1</v>
      </c>
      <c r="AE4224">
        <f t="shared" si="459"/>
        <v>1</v>
      </c>
      <c r="AF4224" t="str">
        <f t="shared" si="460"/>
        <v>No</v>
      </c>
      <c r="AG4224" t="str">
        <f t="shared" ca="1" si="461"/>
        <v/>
      </c>
      <c r="AH4224" t="str">
        <f ca="1">IF(OR(V4224="",AG4224=""),"Yes",IF(AG4224&gt;Config!$B$41,"Yes","No"))</f>
        <v>Yes</v>
      </c>
    </row>
    <row r="4225" spans="1:34" x14ac:dyDescent="0.25">
      <c r="A4225" s="1" t="s">
        <v>28672</v>
      </c>
      <c r="B4225" s="1" t="s">
        <v>609</v>
      </c>
      <c r="C4225" s="1" t="s">
        <v>545</v>
      </c>
      <c r="D4225" s="1" t="s">
        <v>719</v>
      </c>
      <c r="E4225" s="1" t="s">
        <v>739</v>
      </c>
      <c r="F4225" s="1" t="s">
        <v>28673</v>
      </c>
      <c r="G4225" t="str">
        <f t="shared" si="455"/>
        <v>Valid</v>
      </c>
      <c r="H4225" s="1" t="s">
        <v>28674</v>
      </c>
      <c r="I4225" t="str" cm="1">
        <f t="array" ref="I4225">IF(OR(TRIM(H4225)="",ISNUMBER(SEARCH("#",H4225)),AA4225&lt;Config!$B$8,SUMPRODUCT(--ISNUMBER(SEARCH({"a";"b";"c";"d";"e";"f";"g";"h";"i";"j";"k";"l";"m";"n";"o";"p";"q";"r";"s";"t";"u";"v";"w";"x";"y";"z"},H4225)))&gt;0),"Invalid","Valid")</f>
        <v>Valid</v>
      </c>
      <c r="J4225" s="1" t="s">
        <v>28675</v>
      </c>
      <c r="K4225" s="1" t="s">
        <v>264</v>
      </c>
      <c r="L4225" s="1" t="s">
        <v>179</v>
      </c>
      <c r="M4225" s="1" t="s">
        <v>85</v>
      </c>
      <c r="N4225" s="1" t="s">
        <v>252</v>
      </c>
      <c r="O4225" s="1" t="s">
        <v>196</v>
      </c>
      <c r="P4225" t="s">
        <v>87</v>
      </c>
      <c r="Q4225" s="1" t="s">
        <v>438</v>
      </c>
      <c r="R4225" s="1" t="s">
        <v>212</v>
      </c>
      <c r="S4225" s="1" t="s">
        <v>23050</v>
      </c>
      <c r="T4225" s="1" t="s">
        <v>28676</v>
      </c>
      <c r="U4225" s="1" t="s">
        <v>2686</v>
      </c>
      <c r="V4225" s="1" t="s">
        <v>1787</v>
      </c>
      <c r="W4225" s="1" t="s">
        <v>60</v>
      </c>
      <c r="X4225" t="str">
        <f t="shared" si="456"/>
        <v>Complete</v>
      </c>
      <c r="Y4225">
        <f>MAX(0,100-IF(G4225="Invalid",Config!$B$5,0)-IF(I4225="Invalid",Config!$B$6,0)-IF(X4225="Incomplete",Config!$B$7,0)-IF(AF4225="Yes",Config!$B$37,0))</f>
        <v>100</v>
      </c>
      <c r="Z4225" s="1">
        <f>IF(OR(TRIM(B4225)="",COUNTIF(Config!$B$15:$B$19,B4225)&gt;0),1,0)+IF(OR(TRIM(C4225)="",COUNTIF(Config!$B$15:$B$19,C4225)&gt;0),1,0)+IF(OR(TRIM(F4225)="",COUNTIF(Config!$B$15:$B$19,F4225)&gt;0),1,0)+IF(OR(TRIM(H4225)="",COUNTIF(Config!$B$15:$B$19,H4225)&gt;0),1,0)+IF(OR(TRIM(E4225)="",COUNTIF(Config!$B$15:$B$19,E4225)&gt;0),1,0)+IF(OR(TRIM(K4225)="",COUNTIF(Config!$B$15:$B$19,K4225)&gt;0),1,0)+IF(OR(TRIM(P4225)="",COUNTIF(Config!$B$15:$B$19,P4225)&gt;0),1,0)+IF(OR(TRIM(R4225)="",COUNTIF(Config!$B$15:$B$19,R4225)&gt;0),1,0)</f>
        <v>0</v>
      </c>
      <c r="AA4225" s="1" cm="1">
        <f t="array" ref="AA4225">SUMPRODUCT(LEN(H4225)-LEN(SUBSTITUTE(H4225,{"0";"1";"2";"3";"4";"5";"6";"7";"8";"9"},"")))</f>
        <v>11</v>
      </c>
      <c r="AC4225" t="str">
        <f t="shared" si="457"/>
        <v/>
      </c>
      <c r="AD4225">
        <f t="shared" si="458"/>
        <v>1</v>
      </c>
      <c r="AE4225">
        <f t="shared" si="459"/>
        <v>1</v>
      </c>
      <c r="AF4225" t="str">
        <f t="shared" si="460"/>
        <v>No</v>
      </c>
      <c r="AG4225">
        <f t="shared" ca="1" si="461"/>
        <v>377</v>
      </c>
      <c r="AH4225" t="str">
        <f ca="1">IF(OR(V4225="",AG4225=""),"Yes",IF(AG4225&gt;Config!$B$41,"Yes","No"))</f>
        <v>Yes</v>
      </c>
    </row>
    <row r="4226" spans="1:34" x14ac:dyDescent="0.25">
      <c r="A4226" s="1" t="s">
        <v>28677</v>
      </c>
      <c r="B4226" s="1" t="s">
        <v>4638</v>
      </c>
      <c r="C4226" s="1" t="s">
        <v>296</v>
      </c>
      <c r="D4226" s="1" t="s">
        <v>19724</v>
      </c>
      <c r="E4226" s="1" t="s">
        <v>33927</v>
      </c>
      <c r="F4226" s="1" t="s">
        <v>28678</v>
      </c>
      <c r="G4226" t="str">
        <f t="shared" si="455"/>
        <v>Invalid</v>
      </c>
      <c r="H4226" s="1" t="s">
        <v>28679</v>
      </c>
      <c r="I4226" t="str" cm="1">
        <f t="array" ref="I4226">IF(OR(TRIM(H4226)="",ISNUMBER(SEARCH("#",H4226)),AA4226&lt;Config!$B$8,SUMPRODUCT(--ISNUMBER(SEARCH({"a";"b";"c";"d";"e";"f";"g";"h";"i";"j";"k";"l";"m";"n";"o";"p";"q";"r";"s";"t";"u";"v";"w";"x";"y";"z"},H4226)))&gt;0),"Invalid","Valid")</f>
        <v>Valid</v>
      </c>
      <c r="J4226" s="1" t="s">
        <v>28680</v>
      </c>
      <c r="K4226" s="1" t="s">
        <v>83</v>
      </c>
      <c r="L4226" s="1" t="s">
        <v>450</v>
      </c>
      <c r="M4226" s="1" t="s">
        <v>33825</v>
      </c>
      <c r="N4226" s="1" t="s">
        <v>224</v>
      </c>
      <c r="O4226" s="1" t="s">
        <v>69</v>
      </c>
      <c r="P4226" t="s">
        <v>314</v>
      </c>
      <c r="Q4226" s="1" t="s">
        <v>663</v>
      </c>
      <c r="R4226" s="1" t="s">
        <v>663</v>
      </c>
      <c r="S4226" s="1" t="s">
        <v>8136</v>
      </c>
      <c r="T4226" s="1" t="s">
        <v>28681</v>
      </c>
      <c r="U4226" s="1" t="s">
        <v>9356</v>
      </c>
      <c r="V4226" s="1" t="s">
        <v>17249</v>
      </c>
      <c r="W4226" s="1" t="s">
        <v>384</v>
      </c>
      <c r="X4226" t="str">
        <f t="shared" si="456"/>
        <v>Complete</v>
      </c>
      <c r="Y4226">
        <f>MAX(0,100-IF(G4226="Invalid",Config!$B$5,0)-IF(I4226="Invalid",Config!$B$6,0)-IF(X4226="Incomplete",Config!$B$7,0)-IF(AF4226="Yes",Config!$B$37,0))</f>
        <v>70</v>
      </c>
      <c r="Z4226" s="1">
        <f>IF(OR(TRIM(B4226)="",COUNTIF(Config!$B$15:$B$19,B4226)&gt;0),1,0)+IF(OR(TRIM(C4226)="",COUNTIF(Config!$B$15:$B$19,C4226)&gt;0),1,0)+IF(OR(TRIM(F4226)="",COUNTIF(Config!$B$15:$B$19,F4226)&gt;0),1,0)+IF(OR(TRIM(H4226)="",COUNTIF(Config!$B$15:$B$19,H4226)&gt;0),1,0)+IF(OR(TRIM(E4226)="",COUNTIF(Config!$B$15:$B$19,E4226)&gt;0),1,0)+IF(OR(TRIM(K4226)="",COUNTIF(Config!$B$15:$B$19,K4226)&gt;0),1,0)+IF(OR(TRIM(P4226)="",COUNTIF(Config!$B$15:$B$19,P4226)&gt;0),1,0)+IF(OR(TRIM(R4226)="",COUNTIF(Config!$B$15:$B$19,R4226)&gt;0),1,0)</f>
        <v>0</v>
      </c>
      <c r="AA4226" s="1" cm="1">
        <f t="array" ref="AA4226">SUMPRODUCT(LEN(H4226)-LEN(SUBSTITUTE(H4226,{"0";"1";"2";"3";"4";"5";"6";"7";"8";"9"},"")))</f>
        <v>10</v>
      </c>
      <c r="AC4226" t="str">
        <f t="shared" si="457"/>
        <v>Invalid Email</v>
      </c>
      <c r="AD4226">
        <f t="shared" si="458"/>
        <v>0</v>
      </c>
      <c r="AE4226">
        <f t="shared" si="459"/>
        <v>1</v>
      </c>
      <c r="AF4226" t="str">
        <f t="shared" si="460"/>
        <v>No</v>
      </c>
      <c r="AG4226">
        <f t="shared" ca="1" si="461"/>
        <v>364</v>
      </c>
      <c r="AH4226" t="str">
        <f ca="1">IF(OR(V4226="",AG4226=""),"Yes",IF(AG4226&gt;Config!$B$41,"Yes","No"))</f>
        <v>No</v>
      </c>
    </row>
    <row r="4227" spans="1:34" x14ac:dyDescent="0.25">
      <c r="A4227" s="1" t="s">
        <v>28682</v>
      </c>
      <c r="B4227" s="1" t="s">
        <v>245</v>
      </c>
      <c r="C4227" s="1" t="s">
        <v>956</v>
      </c>
      <c r="D4227" s="1" t="s">
        <v>28683</v>
      </c>
      <c r="E4227" s="1" t="s">
        <v>35013</v>
      </c>
      <c r="F4227" s="1" t="s">
        <v>28684</v>
      </c>
      <c r="G4227" t="str">
        <f t="shared" ref="G4227:G4290" si="462">IFERROR(IF(OR(TRIM(F4227)="",LEN(F4227)-LEN(SUBSTITUTE(F4227,"@",""))&lt;&gt;1,FIND("@",F4227)=1,RIGHT(F4227,1)=".",ISNUMBER(SEARCH(" ",F4227)),ISERROR(FIND(".",F4227,FIND("@",F4227)+2))),"Invalid","Valid"),"Invalid")</f>
        <v>Valid</v>
      </c>
      <c r="H4227" s="1" t="s">
        <v>28685</v>
      </c>
      <c r="I4227" t="str" cm="1">
        <f t="array" ref="I4227">IF(OR(TRIM(H4227)="",ISNUMBER(SEARCH("#",H4227)),AA4227&lt;Config!$B$8,SUMPRODUCT(--ISNUMBER(SEARCH({"a";"b";"c";"d";"e";"f";"g";"h";"i";"j";"k";"l";"m";"n";"o";"p";"q";"r";"s";"t";"u";"v";"w";"x";"y";"z"},H4227)))&gt;0),"Invalid","Valid")</f>
        <v>Valid</v>
      </c>
      <c r="J4227" s="1" t="s">
        <v>28686</v>
      </c>
      <c r="K4227" s="1" t="s">
        <v>250</v>
      </c>
      <c r="L4227" s="1" t="s">
        <v>29</v>
      </c>
      <c r="M4227" s="1" t="s">
        <v>251</v>
      </c>
      <c r="N4227" s="1" t="s">
        <v>86</v>
      </c>
      <c r="O4227" s="1" t="s">
        <v>196</v>
      </c>
      <c r="P4227" t="s">
        <v>104</v>
      </c>
      <c r="Q4227" s="1" t="s">
        <v>302</v>
      </c>
      <c r="R4227" s="1" t="s">
        <v>833</v>
      </c>
      <c r="S4227" s="1" t="s">
        <v>24930</v>
      </c>
      <c r="T4227" s="1" t="s">
        <v>28687</v>
      </c>
      <c r="U4227" s="1" t="s">
        <v>28688</v>
      </c>
      <c r="V4227" s="1" t="s">
        <v>140</v>
      </c>
      <c r="W4227" s="1" t="s">
        <v>125</v>
      </c>
      <c r="X4227" t="str">
        <f t="shared" ref="X4227:X4290" si="463">IF(Z4227=0,"Complete","Incomplete")</f>
        <v>Complete</v>
      </c>
      <c r="Y4227">
        <f>MAX(0,100-IF(G4227="Invalid",Config!$B$5,0)-IF(I4227="Invalid",Config!$B$6,0)-IF(X4227="Incomplete",Config!$B$7,0)-IF(AF4227="Yes",Config!$B$37,0))</f>
        <v>100</v>
      </c>
      <c r="Z4227" s="1">
        <f>IF(OR(TRIM(B4227)="",COUNTIF(Config!$B$15:$B$19,B4227)&gt;0),1,0)+IF(OR(TRIM(C4227)="",COUNTIF(Config!$B$15:$B$19,C4227)&gt;0),1,0)+IF(OR(TRIM(F4227)="",COUNTIF(Config!$B$15:$B$19,F4227)&gt;0),1,0)+IF(OR(TRIM(H4227)="",COUNTIF(Config!$B$15:$B$19,H4227)&gt;0),1,0)+IF(OR(TRIM(E4227)="",COUNTIF(Config!$B$15:$B$19,E4227)&gt;0),1,0)+IF(OR(TRIM(K4227)="",COUNTIF(Config!$B$15:$B$19,K4227)&gt;0),1,0)+IF(OR(TRIM(P4227)="",COUNTIF(Config!$B$15:$B$19,P4227)&gt;0),1,0)+IF(OR(TRIM(R4227)="",COUNTIF(Config!$B$15:$B$19,R4227)&gt;0),1,0)</f>
        <v>0</v>
      </c>
      <c r="AA4227" s="1" cm="1">
        <f t="array" ref="AA4227">SUMPRODUCT(LEN(H4227)-LEN(SUBSTITUTE(H4227,{"0";"1";"2";"3";"4";"5";"6";"7";"8";"9"},"")))</f>
        <v>10</v>
      </c>
      <c r="AC4227" t="str">
        <f t="shared" ref="AC4227:AC4290" si="464">_xlfn.TEXTJOIN("; ",TRUE,IF(G4227="Invalid","Invalid Email",""),IF(I4227="Invalid","Invalid Phone",""),IF(X4227="Incomplete","Incomplete Profile",""),IF(AF4227="Yes","Potential Duplicate",""))</f>
        <v/>
      </c>
      <c r="AD4227">
        <f t="shared" ref="AD4227:AD4290" si="465">IF(OR(TRIM(F4227)="",G4227="Invalid"),0,COUNTIF($F$2:$F$5131,F4227))</f>
        <v>1</v>
      </c>
      <c r="AE4227">
        <f t="shared" ref="AE4227:AE4290" si="466">IF(OR(TRIM(H4227)="",I4227="Invalid"),0,COUNTIF($H$2:$H$5131,H4227))</f>
        <v>1</v>
      </c>
      <c r="AF4227" t="str">
        <f t="shared" ref="AF4227:AF4290" si="467">IF(OR(AD4227&gt;1,AE4227&gt;1),"Yes","No")</f>
        <v>No</v>
      </c>
      <c r="AG4227">
        <f t="shared" ref="AG4227:AG4290" ca="1" si="468">IFERROR(TODAY()-DATEVALUE(V4227),IFERROR(TODAY()-DATE(VALUE(RIGHT(V4227,4)),VALUE(MID(V4227,FIND("/",V4227)+1,FIND("/",V4227,FIND("/",V4227)+1)-FIND("/",V4227)-1)),VALUE(LEFT(V4227,FIND("/",V4227)-1))),""))</f>
        <v>37</v>
      </c>
      <c r="AH4227" t="str">
        <f ca="1">IF(OR(V4227="",AG4227=""),"Yes",IF(AG4227&gt;Config!$B$41,"Yes","No"))</f>
        <v>No</v>
      </c>
    </row>
    <row r="4228" spans="1:34" x14ac:dyDescent="0.25">
      <c r="A4228" s="1" t="s">
        <v>28606</v>
      </c>
      <c r="B4228" s="1" t="s">
        <v>456</v>
      </c>
      <c r="C4228" s="1" t="s">
        <v>230</v>
      </c>
      <c r="D4228" s="1" t="s">
        <v>28689</v>
      </c>
      <c r="E4228" s="1" t="s">
        <v>34798</v>
      </c>
      <c r="F4228" s="1" t="s">
        <v>28690</v>
      </c>
      <c r="G4228" t="str">
        <f t="shared" si="462"/>
        <v>Valid</v>
      </c>
      <c r="H4228" s="1" t="s">
        <v>28691</v>
      </c>
      <c r="I4228" t="str" cm="1">
        <f t="array" ref="I4228">IF(OR(TRIM(H4228)="",ISNUMBER(SEARCH("#",H4228)),AA4228&lt;Config!$B$8,SUMPRODUCT(--ISNUMBER(SEARCH({"a";"b";"c";"d";"e";"f";"g";"h";"i";"j";"k";"l";"m";"n";"o";"p";"q";"r";"s";"t";"u";"v";"w";"x";"y";"z"},H4228)))&gt;0),"Invalid","Valid")</f>
        <v>Valid</v>
      </c>
      <c r="J4228" s="1" t="s">
        <v>28692</v>
      </c>
      <c r="K4228" s="1" t="s">
        <v>625</v>
      </c>
      <c r="L4228" s="1" t="s">
        <v>265</v>
      </c>
      <c r="M4228" s="1" t="s">
        <v>33825</v>
      </c>
      <c r="N4228" s="1" t="s">
        <v>148</v>
      </c>
      <c r="O4228" s="1" t="s">
        <v>149</v>
      </c>
      <c r="P4228" t="s">
        <v>236</v>
      </c>
      <c r="Q4228" s="1" t="s">
        <v>254</v>
      </c>
      <c r="R4228" s="1" t="s">
        <v>961</v>
      </c>
      <c r="S4228" s="1" t="s">
        <v>18293</v>
      </c>
      <c r="T4228" s="1" t="s">
        <v>28693</v>
      </c>
      <c r="U4228" s="1" t="s">
        <v>3043</v>
      </c>
      <c r="V4228" s="1" t="s">
        <v>5619</v>
      </c>
      <c r="W4228" s="1" t="s">
        <v>40</v>
      </c>
      <c r="X4228" t="str">
        <f t="shared" si="463"/>
        <v>Complete</v>
      </c>
      <c r="Y4228">
        <f>MAX(0,100-IF(G4228="Invalid",Config!$B$5,0)-IF(I4228="Invalid",Config!$B$6,0)-IF(X4228="Incomplete",Config!$B$7,0)-IF(AF4228="Yes",Config!$B$37,0))</f>
        <v>100</v>
      </c>
      <c r="Z4228" s="1">
        <f>IF(OR(TRIM(B4228)="",COUNTIF(Config!$B$15:$B$19,B4228)&gt;0),1,0)+IF(OR(TRIM(C4228)="",COUNTIF(Config!$B$15:$B$19,C4228)&gt;0),1,0)+IF(OR(TRIM(F4228)="",COUNTIF(Config!$B$15:$B$19,F4228)&gt;0),1,0)+IF(OR(TRIM(H4228)="",COUNTIF(Config!$B$15:$B$19,H4228)&gt;0),1,0)+IF(OR(TRIM(E4228)="",COUNTIF(Config!$B$15:$B$19,E4228)&gt;0),1,0)+IF(OR(TRIM(K4228)="",COUNTIF(Config!$B$15:$B$19,K4228)&gt;0),1,0)+IF(OR(TRIM(P4228)="",COUNTIF(Config!$B$15:$B$19,P4228)&gt;0),1,0)+IF(OR(TRIM(R4228)="",COUNTIF(Config!$B$15:$B$19,R4228)&gt;0),1,0)</f>
        <v>0</v>
      </c>
      <c r="AA4228" s="1" cm="1">
        <f t="array" ref="AA4228">SUMPRODUCT(LEN(H4228)-LEN(SUBSTITUTE(H4228,{"0";"1";"2";"3";"4";"5";"6";"7";"8";"9"},"")))</f>
        <v>12</v>
      </c>
      <c r="AC4228" t="str">
        <f t="shared" si="464"/>
        <v/>
      </c>
      <c r="AD4228">
        <f t="shared" si="465"/>
        <v>1</v>
      </c>
      <c r="AE4228">
        <f t="shared" si="466"/>
        <v>1</v>
      </c>
      <c r="AF4228" t="str">
        <f t="shared" si="467"/>
        <v>No</v>
      </c>
      <c r="AG4228">
        <f t="shared" ca="1" si="468"/>
        <v>213</v>
      </c>
      <c r="AH4228" t="str">
        <f ca="1">IF(OR(V4228="",AG4228=""),"Yes",IF(AG4228&gt;Config!$B$41,"Yes","No"))</f>
        <v>No</v>
      </c>
    </row>
    <row r="4229" spans="1:34" x14ac:dyDescent="0.25">
      <c r="A4229" s="1" t="s">
        <v>28694</v>
      </c>
      <c r="B4229" s="1" t="s">
        <v>336</v>
      </c>
      <c r="C4229" s="1" t="s">
        <v>598</v>
      </c>
      <c r="D4229" s="1" t="s">
        <v>24578</v>
      </c>
      <c r="E4229" s="1" t="s">
        <v>35212</v>
      </c>
      <c r="F4229" s="1" t="s">
        <v>24579</v>
      </c>
      <c r="G4229" t="str">
        <f t="shared" si="462"/>
        <v>Valid</v>
      </c>
      <c r="H4229" s="1" t="s">
        <v>28695</v>
      </c>
      <c r="I4229" t="str" cm="1">
        <f t="array" ref="I4229">IF(OR(TRIM(H4229)="",ISNUMBER(SEARCH("#",H4229)),AA4229&lt;Config!$B$8,SUMPRODUCT(--ISNUMBER(SEARCH({"a";"b";"c";"d";"e";"f";"g";"h";"i";"j";"k";"l";"m";"n";"o";"p";"q";"r";"s";"t";"u";"v";"w";"x";"y";"z"},H4229)))&gt;0),"Invalid","Valid")</f>
        <v>Valid</v>
      </c>
      <c r="J4229" s="1" t="s">
        <v>28696</v>
      </c>
      <c r="K4229" s="1" t="s">
        <v>83</v>
      </c>
      <c r="L4229" s="1" t="s">
        <v>67</v>
      </c>
      <c r="M4229" s="1" t="s">
        <v>118</v>
      </c>
      <c r="N4229" s="1" t="s">
        <v>713</v>
      </c>
      <c r="O4229" s="1" t="s">
        <v>180</v>
      </c>
      <c r="P4229" t="s">
        <v>590</v>
      </c>
      <c r="Q4229" s="1" t="s">
        <v>1481</v>
      </c>
      <c r="R4229" s="1" t="s">
        <v>1846</v>
      </c>
      <c r="S4229" s="1" t="s">
        <v>28697</v>
      </c>
      <c r="T4229" s="1" t="s">
        <v>28698</v>
      </c>
      <c r="U4229" s="1" t="s">
        <v>17760</v>
      </c>
      <c r="V4229" s="1" t="s">
        <v>140</v>
      </c>
      <c r="W4229" s="1" t="s">
        <v>384</v>
      </c>
      <c r="X4229" t="str">
        <f t="shared" si="463"/>
        <v>Complete</v>
      </c>
      <c r="Y4229">
        <f>MAX(0,100-IF(G4229="Invalid",Config!$B$5,0)-IF(I4229="Invalid",Config!$B$6,0)-IF(X4229="Incomplete",Config!$B$7,0)-IF(AF4229="Yes",Config!$B$37,0))</f>
        <v>75</v>
      </c>
      <c r="Z4229" s="1">
        <f>IF(OR(TRIM(B4229)="",COUNTIF(Config!$B$15:$B$19,B4229)&gt;0),1,0)+IF(OR(TRIM(C4229)="",COUNTIF(Config!$B$15:$B$19,C4229)&gt;0),1,0)+IF(OR(TRIM(F4229)="",COUNTIF(Config!$B$15:$B$19,F4229)&gt;0),1,0)+IF(OR(TRIM(H4229)="",COUNTIF(Config!$B$15:$B$19,H4229)&gt;0),1,0)+IF(OR(TRIM(E4229)="",COUNTIF(Config!$B$15:$B$19,E4229)&gt;0),1,0)+IF(OR(TRIM(K4229)="",COUNTIF(Config!$B$15:$B$19,K4229)&gt;0),1,0)+IF(OR(TRIM(P4229)="",COUNTIF(Config!$B$15:$B$19,P4229)&gt;0),1,0)+IF(OR(TRIM(R4229)="",COUNTIF(Config!$B$15:$B$19,R4229)&gt;0),1,0)</f>
        <v>0</v>
      </c>
      <c r="AA4229" s="1" cm="1">
        <f t="array" ref="AA4229">SUMPRODUCT(LEN(H4229)-LEN(SUBSTITUTE(H4229,{"0";"1";"2";"3";"4";"5";"6";"7";"8";"9"},"")))</f>
        <v>10</v>
      </c>
      <c r="AC4229" t="str">
        <f t="shared" si="464"/>
        <v>Potential Duplicate</v>
      </c>
      <c r="AD4229">
        <f t="shared" si="465"/>
        <v>2</v>
      </c>
      <c r="AE4229">
        <f t="shared" si="466"/>
        <v>1</v>
      </c>
      <c r="AF4229" t="str">
        <f t="shared" si="467"/>
        <v>Yes</v>
      </c>
      <c r="AG4229">
        <f t="shared" ca="1" si="468"/>
        <v>37</v>
      </c>
      <c r="AH4229" t="str">
        <f ca="1">IF(OR(V4229="",AG4229=""),"Yes",IF(AG4229&gt;Config!$B$41,"Yes","No"))</f>
        <v>No</v>
      </c>
    </row>
    <row r="4230" spans="1:34" x14ac:dyDescent="0.25">
      <c r="A4230" s="1" t="s">
        <v>25145</v>
      </c>
      <c r="B4230" s="1" t="s">
        <v>690</v>
      </c>
      <c r="C4230" s="1" t="s">
        <v>78</v>
      </c>
      <c r="D4230" s="1" t="s">
        <v>35612</v>
      </c>
      <c r="E4230" s="1" t="s">
        <v>33858</v>
      </c>
      <c r="F4230" s="1" t="s">
        <v>28699</v>
      </c>
      <c r="G4230" t="str">
        <f t="shared" si="462"/>
        <v>Valid</v>
      </c>
      <c r="H4230" s="1" t="s">
        <v>28700</v>
      </c>
      <c r="I4230" t="str" cm="1">
        <f t="array" ref="I4230">IF(OR(TRIM(H4230)="",ISNUMBER(SEARCH("#",H4230)),AA4230&lt;Config!$B$8,SUMPRODUCT(--ISNUMBER(SEARCH({"a";"b";"c";"d";"e";"f";"g";"h";"i";"j";"k";"l";"m";"n";"o";"p";"q";"r";"s";"t";"u";"v";"w";"x";"y";"z"},H4230)))&gt;0),"Invalid","Valid")</f>
        <v>Valid</v>
      </c>
      <c r="J4230" s="1" t="s">
        <v>28701</v>
      </c>
      <c r="K4230" s="1" t="s">
        <v>264</v>
      </c>
      <c r="L4230" s="1" t="s">
        <v>49</v>
      </c>
      <c r="M4230" s="1" t="s">
        <v>103</v>
      </c>
      <c r="N4230" s="1" t="s">
        <v>252</v>
      </c>
      <c r="O4230" s="1" t="s">
        <v>149</v>
      </c>
      <c r="P4230" t="s">
        <v>53</v>
      </c>
      <c r="Q4230" s="1" t="s">
        <v>55</v>
      </c>
      <c r="R4230" s="1" t="s">
        <v>198</v>
      </c>
      <c r="S4230" s="1" t="s">
        <v>3107</v>
      </c>
      <c r="T4230" s="1" t="s">
        <v>28702</v>
      </c>
      <c r="U4230" s="1" t="s">
        <v>3919</v>
      </c>
      <c r="V4230" s="1" t="s">
        <v>140</v>
      </c>
      <c r="W4230" s="1" t="s">
        <v>40</v>
      </c>
      <c r="X4230" t="str">
        <f t="shared" si="463"/>
        <v>Complete</v>
      </c>
      <c r="Y4230">
        <f>MAX(0,100-IF(G4230="Invalid",Config!$B$5,0)-IF(I4230="Invalid",Config!$B$6,0)-IF(X4230="Incomplete",Config!$B$7,0)-IF(AF4230="Yes",Config!$B$37,0))</f>
        <v>100</v>
      </c>
      <c r="Z4230" s="1">
        <f>IF(OR(TRIM(B4230)="",COUNTIF(Config!$B$15:$B$19,B4230)&gt;0),1,0)+IF(OR(TRIM(C4230)="",COUNTIF(Config!$B$15:$B$19,C4230)&gt;0),1,0)+IF(OR(TRIM(F4230)="",COUNTIF(Config!$B$15:$B$19,F4230)&gt;0),1,0)+IF(OR(TRIM(H4230)="",COUNTIF(Config!$B$15:$B$19,H4230)&gt;0),1,0)+IF(OR(TRIM(E4230)="",COUNTIF(Config!$B$15:$B$19,E4230)&gt;0),1,0)+IF(OR(TRIM(K4230)="",COUNTIF(Config!$B$15:$B$19,K4230)&gt;0),1,0)+IF(OR(TRIM(P4230)="",COUNTIF(Config!$B$15:$B$19,P4230)&gt;0),1,0)+IF(OR(TRIM(R4230)="",COUNTIF(Config!$B$15:$B$19,R4230)&gt;0),1,0)</f>
        <v>0</v>
      </c>
      <c r="AA4230" s="1" cm="1">
        <f t="array" ref="AA4230">SUMPRODUCT(LEN(H4230)-LEN(SUBSTITUTE(H4230,{"0";"1";"2";"3";"4";"5";"6";"7";"8";"9"},"")))</f>
        <v>12</v>
      </c>
      <c r="AC4230" t="str">
        <f t="shared" si="464"/>
        <v/>
      </c>
      <c r="AD4230">
        <f t="shared" si="465"/>
        <v>1</v>
      </c>
      <c r="AE4230">
        <f t="shared" si="466"/>
        <v>1</v>
      </c>
      <c r="AF4230" t="str">
        <f t="shared" si="467"/>
        <v>No</v>
      </c>
      <c r="AG4230">
        <f t="shared" ca="1" si="468"/>
        <v>37</v>
      </c>
      <c r="AH4230" t="str">
        <f ca="1">IF(OR(V4230="",AG4230=""),"Yes",IF(AG4230&gt;Config!$B$41,"Yes","No"))</f>
        <v>No</v>
      </c>
    </row>
    <row r="4231" spans="1:34" x14ac:dyDescent="0.25">
      <c r="A4231" s="1" t="s">
        <v>28703</v>
      </c>
      <c r="B4231" s="1" t="s">
        <v>1557</v>
      </c>
      <c r="C4231" s="1" t="s">
        <v>489</v>
      </c>
      <c r="D4231" s="1" t="s">
        <v>28704</v>
      </c>
      <c r="E4231" s="1" t="s">
        <v>1331</v>
      </c>
      <c r="F4231" s="1" t="s">
        <v>28705</v>
      </c>
      <c r="G4231" t="str">
        <f t="shared" si="462"/>
        <v>Valid</v>
      </c>
      <c r="H4231" s="1" t="s">
        <v>28706</v>
      </c>
      <c r="I4231" t="str" cm="1">
        <f t="array" ref="I4231">IF(OR(TRIM(H4231)="",ISNUMBER(SEARCH("#",H4231)),AA4231&lt;Config!$B$8,SUMPRODUCT(--ISNUMBER(SEARCH({"a";"b";"c";"d";"e";"f";"g";"h";"i";"j";"k";"l";"m";"n";"o";"p";"q";"r";"s";"t";"u";"v";"w";"x";"y";"z"},H4231)))&gt;0),"Invalid","Valid")</f>
        <v>Valid</v>
      </c>
      <c r="J4231" s="1" t="s">
        <v>28707</v>
      </c>
      <c r="K4231" s="1" t="s">
        <v>178</v>
      </c>
      <c r="L4231" s="1" t="s">
        <v>102</v>
      </c>
      <c r="M4231" s="1" t="s">
        <v>118</v>
      </c>
      <c r="N4231" s="1" t="s">
        <v>224</v>
      </c>
      <c r="O4231" s="1" t="s">
        <v>149</v>
      </c>
      <c r="P4231" t="s">
        <v>104</v>
      </c>
      <c r="Q4231" s="1" t="s">
        <v>302</v>
      </c>
      <c r="R4231" s="1" t="s">
        <v>106</v>
      </c>
      <c r="S4231" s="1" t="s">
        <v>28708</v>
      </c>
      <c r="T4231" s="1" t="s">
        <v>28709</v>
      </c>
      <c r="U4231" s="1" t="s">
        <v>2880</v>
      </c>
      <c r="V4231" s="1" t="s">
        <v>3387</v>
      </c>
      <c r="W4231" s="1" t="s">
        <v>40</v>
      </c>
      <c r="X4231" t="str">
        <f t="shared" si="463"/>
        <v>Complete</v>
      </c>
      <c r="Y4231">
        <f>MAX(0,100-IF(G4231="Invalid",Config!$B$5,0)-IF(I4231="Invalid",Config!$B$6,0)-IF(X4231="Incomplete",Config!$B$7,0)-IF(AF4231="Yes",Config!$B$37,0))</f>
        <v>100</v>
      </c>
      <c r="Z4231" s="1">
        <f>IF(OR(TRIM(B4231)="",COUNTIF(Config!$B$15:$B$19,B4231)&gt;0),1,0)+IF(OR(TRIM(C4231)="",COUNTIF(Config!$B$15:$B$19,C4231)&gt;0),1,0)+IF(OR(TRIM(F4231)="",COUNTIF(Config!$B$15:$B$19,F4231)&gt;0),1,0)+IF(OR(TRIM(H4231)="",COUNTIF(Config!$B$15:$B$19,H4231)&gt;0),1,0)+IF(OR(TRIM(E4231)="",COUNTIF(Config!$B$15:$B$19,E4231)&gt;0),1,0)+IF(OR(TRIM(K4231)="",COUNTIF(Config!$B$15:$B$19,K4231)&gt;0),1,0)+IF(OR(TRIM(P4231)="",COUNTIF(Config!$B$15:$B$19,P4231)&gt;0),1,0)+IF(OR(TRIM(R4231)="",COUNTIF(Config!$B$15:$B$19,R4231)&gt;0),1,0)</f>
        <v>0</v>
      </c>
      <c r="AA4231" s="1" cm="1">
        <f t="array" ref="AA4231">SUMPRODUCT(LEN(H4231)-LEN(SUBSTITUTE(H4231,{"0";"1";"2";"3";"4";"5";"6";"7";"8";"9"},"")))</f>
        <v>11</v>
      </c>
      <c r="AC4231" t="str">
        <f t="shared" si="464"/>
        <v/>
      </c>
      <c r="AD4231">
        <f t="shared" si="465"/>
        <v>1</v>
      </c>
      <c r="AE4231">
        <f t="shared" si="466"/>
        <v>1</v>
      </c>
      <c r="AF4231" t="str">
        <f t="shared" si="467"/>
        <v>No</v>
      </c>
      <c r="AG4231">
        <f t="shared" ca="1" si="468"/>
        <v>390</v>
      </c>
      <c r="AH4231" t="str">
        <f ca="1">IF(OR(V4231="",AG4231=""),"Yes",IF(AG4231&gt;Config!$B$41,"Yes","No"))</f>
        <v>Yes</v>
      </c>
    </row>
    <row r="4232" spans="1:34" x14ac:dyDescent="0.25">
      <c r="A4232" s="1" t="s">
        <v>28710</v>
      </c>
      <c r="B4232" s="1" t="s">
        <v>1557</v>
      </c>
      <c r="C4232" s="1" t="s">
        <v>33938</v>
      </c>
      <c r="D4232" s="1" t="s">
        <v>34253</v>
      </c>
      <c r="E4232" s="1" t="s">
        <v>35613</v>
      </c>
      <c r="F4232" s="1" t="s">
        <v>28711</v>
      </c>
      <c r="G4232" t="str">
        <f t="shared" si="462"/>
        <v>Valid</v>
      </c>
      <c r="H4232" s="1" t="s">
        <v>28712</v>
      </c>
      <c r="I4232" t="str" cm="1">
        <f t="array" ref="I4232">IF(OR(TRIM(H4232)="",ISNUMBER(SEARCH("#",H4232)),AA4232&lt;Config!$B$8,SUMPRODUCT(--ISNUMBER(SEARCH({"a";"b";"c";"d";"e";"f";"g";"h";"i";"j";"k";"l";"m";"n";"o";"p";"q";"r";"s";"t";"u";"v";"w";"x";"y";"z"},H4232)))&gt;0),"Invalid","Valid")</f>
        <v>Valid</v>
      </c>
      <c r="J4232" s="1" t="s">
        <v>28713</v>
      </c>
      <c r="K4232" s="1" t="s">
        <v>28</v>
      </c>
      <c r="L4232" s="1" t="s">
        <v>49</v>
      </c>
      <c r="M4232" s="1" t="s">
        <v>391</v>
      </c>
      <c r="N4232" s="1" t="s">
        <v>31</v>
      </c>
      <c r="O4232" s="1" t="s">
        <v>32</v>
      </c>
      <c r="P4232" t="s">
        <v>314</v>
      </c>
      <c r="Q4232" s="1" t="s">
        <v>316</v>
      </c>
      <c r="R4232" s="1" t="s">
        <v>663</v>
      </c>
      <c r="S4232" s="1" t="s">
        <v>23023</v>
      </c>
      <c r="T4232" s="1" t="s">
        <v>28714</v>
      </c>
      <c r="U4232" s="1" t="s">
        <v>2399</v>
      </c>
      <c r="V4232" s="1" t="s">
        <v>28715</v>
      </c>
      <c r="W4232" s="1" t="s">
        <v>141</v>
      </c>
      <c r="X4232" t="str">
        <f t="shared" si="463"/>
        <v>Complete</v>
      </c>
      <c r="Y4232">
        <f>MAX(0,100-IF(G4232="Invalid",Config!$B$5,0)-IF(I4232="Invalid",Config!$B$6,0)-IF(X4232="Incomplete",Config!$B$7,0)-IF(AF4232="Yes",Config!$B$37,0))</f>
        <v>100</v>
      </c>
      <c r="Z4232" s="1">
        <f>IF(OR(TRIM(B4232)="",COUNTIF(Config!$B$15:$B$19,B4232)&gt;0),1,0)+IF(OR(TRIM(C4232)="",COUNTIF(Config!$B$15:$B$19,C4232)&gt;0),1,0)+IF(OR(TRIM(F4232)="",COUNTIF(Config!$B$15:$B$19,F4232)&gt;0),1,0)+IF(OR(TRIM(H4232)="",COUNTIF(Config!$B$15:$B$19,H4232)&gt;0),1,0)+IF(OR(TRIM(E4232)="",COUNTIF(Config!$B$15:$B$19,E4232)&gt;0),1,0)+IF(OR(TRIM(K4232)="",COUNTIF(Config!$B$15:$B$19,K4232)&gt;0),1,0)+IF(OR(TRIM(P4232)="",COUNTIF(Config!$B$15:$B$19,P4232)&gt;0),1,0)+IF(OR(TRIM(R4232)="",COUNTIF(Config!$B$15:$B$19,R4232)&gt;0),1,0)</f>
        <v>0</v>
      </c>
      <c r="AA4232" s="1" cm="1">
        <f t="array" ref="AA4232">SUMPRODUCT(LEN(H4232)-LEN(SUBSTITUTE(H4232,{"0";"1";"2";"3";"4";"5";"6";"7";"8";"9"},"")))</f>
        <v>12</v>
      </c>
      <c r="AC4232" t="str">
        <f t="shared" si="464"/>
        <v/>
      </c>
      <c r="AD4232">
        <f t="shared" si="465"/>
        <v>1</v>
      </c>
      <c r="AE4232">
        <f t="shared" si="466"/>
        <v>1</v>
      </c>
      <c r="AF4232" t="str">
        <f t="shared" si="467"/>
        <v>No</v>
      </c>
      <c r="AG4232">
        <f t="shared" ca="1" si="468"/>
        <v>343</v>
      </c>
      <c r="AH4232" t="str">
        <f ca="1">IF(OR(V4232="",AG4232=""),"Yes",IF(AG4232&gt;Config!$B$41,"Yes","No"))</f>
        <v>No</v>
      </c>
    </row>
    <row r="4233" spans="1:34" x14ac:dyDescent="0.25">
      <c r="A4233" s="1" t="s">
        <v>28716</v>
      </c>
      <c r="B4233" s="1" t="s">
        <v>2159</v>
      </c>
      <c r="C4233" s="1" t="s">
        <v>336</v>
      </c>
      <c r="D4233" s="1" t="s">
        <v>24268</v>
      </c>
      <c r="E4233" s="1" t="s">
        <v>35447</v>
      </c>
      <c r="F4233" s="1" t="s">
        <v>28717</v>
      </c>
      <c r="G4233" t="str">
        <f t="shared" si="462"/>
        <v>Valid</v>
      </c>
      <c r="H4233" s="1" t="s">
        <v>4462</v>
      </c>
      <c r="I4233" t="str" cm="1">
        <f t="array" ref="I4233">IF(OR(TRIM(H4233)="",ISNUMBER(SEARCH("#",H4233)),AA4233&lt;Config!$B$8,SUMPRODUCT(--ISNUMBER(SEARCH({"a";"b";"c";"d";"e";"f";"g";"h";"i";"j";"k";"l";"m";"n";"o";"p";"q";"r";"s";"t";"u";"v";"w";"x";"y";"z"},H4233)))&gt;0),"Invalid","Valid")</f>
        <v>Valid</v>
      </c>
      <c r="J4233" s="1" t="s">
        <v>28718</v>
      </c>
      <c r="K4233" s="1" t="s">
        <v>163</v>
      </c>
      <c r="L4233" s="1" t="s">
        <v>49</v>
      </c>
      <c r="M4233" s="1" t="s">
        <v>165</v>
      </c>
      <c r="N4233" s="1" t="s">
        <v>51</v>
      </c>
      <c r="O4233" s="1" t="s">
        <v>180</v>
      </c>
      <c r="P4233" t="s">
        <v>53</v>
      </c>
      <c r="Q4233" s="1" t="s">
        <v>150</v>
      </c>
      <c r="R4233" s="1" t="s">
        <v>55</v>
      </c>
      <c r="S4233" s="1" t="s">
        <v>19278</v>
      </c>
      <c r="T4233" s="1" t="s">
        <v>28719</v>
      </c>
      <c r="U4233" s="1" t="s">
        <v>2711</v>
      </c>
      <c r="V4233" s="1" t="s">
        <v>140</v>
      </c>
      <c r="W4233" s="1" t="s">
        <v>202</v>
      </c>
      <c r="X4233" t="str">
        <f t="shared" si="463"/>
        <v>Complete</v>
      </c>
      <c r="Y4233">
        <f>MAX(0,100-IF(G4233="Invalid",Config!$B$5,0)-IF(I4233="Invalid",Config!$B$6,0)-IF(X4233="Incomplete",Config!$B$7,0)-IF(AF4233="Yes",Config!$B$37,0))</f>
        <v>75</v>
      </c>
      <c r="Z4233" s="1">
        <f>IF(OR(TRIM(B4233)="",COUNTIF(Config!$B$15:$B$19,B4233)&gt;0),1,0)+IF(OR(TRIM(C4233)="",COUNTIF(Config!$B$15:$B$19,C4233)&gt;0),1,0)+IF(OR(TRIM(F4233)="",COUNTIF(Config!$B$15:$B$19,F4233)&gt;0),1,0)+IF(OR(TRIM(H4233)="",COUNTIF(Config!$B$15:$B$19,H4233)&gt;0),1,0)+IF(OR(TRIM(E4233)="",COUNTIF(Config!$B$15:$B$19,E4233)&gt;0),1,0)+IF(OR(TRIM(K4233)="",COUNTIF(Config!$B$15:$B$19,K4233)&gt;0),1,0)+IF(OR(TRIM(P4233)="",COUNTIF(Config!$B$15:$B$19,P4233)&gt;0),1,0)+IF(OR(TRIM(R4233)="",COUNTIF(Config!$B$15:$B$19,R4233)&gt;0),1,0)</f>
        <v>0</v>
      </c>
      <c r="AA4233" s="1" cm="1">
        <f t="array" ref="AA4233">SUMPRODUCT(LEN(H4233)-LEN(SUBSTITUTE(H4233,{"0";"1";"2";"3";"4";"5";"6";"7";"8";"9"},"")))</f>
        <v>12</v>
      </c>
      <c r="AC4233" t="str">
        <f t="shared" si="464"/>
        <v>Potential Duplicate</v>
      </c>
      <c r="AD4233">
        <f t="shared" si="465"/>
        <v>1</v>
      </c>
      <c r="AE4233">
        <f t="shared" si="466"/>
        <v>2</v>
      </c>
      <c r="AF4233" t="str">
        <f t="shared" si="467"/>
        <v>Yes</v>
      </c>
      <c r="AG4233">
        <f t="shared" ca="1" si="468"/>
        <v>37</v>
      </c>
      <c r="AH4233" t="str">
        <f ca="1">IF(OR(V4233="",AG4233=""),"Yes",IF(AG4233&gt;Config!$B$41,"Yes","No"))</f>
        <v>No</v>
      </c>
    </row>
    <row r="4234" spans="1:34" x14ac:dyDescent="0.25">
      <c r="A4234" s="1" t="s">
        <v>28720</v>
      </c>
      <c r="B4234" s="1" t="s">
        <v>188</v>
      </c>
      <c r="C4234" s="1" t="s">
        <v>2104</v>
      </c>
      <c r="D4234" s="1" t="s">
        <v>28721</v>
      </c>
      <c r="E4234" s="1" t="s">
        <v>35614</v>
      </c>
      <c r="F4234" s="1" t="s">
        <v>28722</v>
      </c>
      <c r="G4234" t="str">
        <f t="shared" si="462"/>
        <v>Valid</v>
      </c>
      <c r="H4234" s="1" t="s">
        <v>28723</v>
      </c>
      <c r="I4234" t="str" cm="1">
        <f t="array" ref="I4234">IF(OR(TRIM(H4234)="",ISNUMBER(SEARCH("#",H4234)),AA4234&lt;Config!$B$8,SUMPRODUCT(--ISNUMBER(SEARCH({"a";"b";"c";"d";"e";"f";"g";"h";"i";"j";"k";"l";"m";"n";"o";"p";"q";"r";"s";"t";"u";"v";"w";"x";"y";"z"},H4234)))&gt;0),"Invalid","Valid")</f>
        <v>Valid</v>
      </c>
      <c r="J4234" s="1" t="s">
        <v>28724</v>
      </c>
      <c r="K4234" s="1" t="s">
        <v>481</v>
      </c>
      <c r="L4234" s="1" t="s">
        <v>164</v>
      </c>
      <c r="M4234" s="1" t="s">
        <v>33825</v>
      </c>
      <c r="N4234" s="1" t="s">
        <v>33819</v>
      </c>
      <c r="O4234" s="1" t="s">
        <v>32</v>
      </c>
      <c r="P4234" t="s">
        <v>236</v>
      </c>
      <c r="Q4234" s="1" t="s">
        <v>254</v>
      </c>
      <c r="R4234" s="1" t="s">
        <v>238</v>
      </c>
      <c r="S4234" s="1" t="s">
        <v>28725</v>
      </c>
      <c r="T4234" s="1" t="s">
        <v>28726</v>
      </c>
      <c r="U4234" s="1" t="s">
        <v>3293</v>
      </c>
      <c r="V4234" s="1" t="s">
        <v>6865</v>
      </c>
      <c r="W4234" s="1" t="s">
        <v>202</v>
      </c>
      <c r="X4234" t="str">
        <f t="shared" si="463"/>
        <v>Complete</v>
      </c>
      <c r="Y4234">
        <f>MAX(0,100-IF(G4234="Invalid",Config!$B$5,0)-IF(I4234="Invalid",Config!$B$6,0)-IF(X4234="Incomplete",Config!$B$7,0)-IF(AF4234="Yes",Config!$B$37,0))</f>
        <v>100</v>
      </c>
      <c r="Z4234" s="1">
        <f>IF(OR(TRIM(B4234)="",COUNTIF(Config!$B$15:$B$19,B4234)&gt;0),1,0)+IF(OR(TRIM(C4234)="",COUNTIF(Config!$B$15:$B$19,C4234)&gt;0),1,0)+IF(OR(TRIM(F4234)="",COUNTIF(Config!$B$15:$B$19,F4234)&gt;0),1,0)+IF(OR(TRIM(H4234)="",COUNTIF(Config!$B$15:$B$19,H4234)&gt;0),1,0)+IF(OR(TRIM(E4234)="",COUNTIF(Config!$B$15:$B$19,E4234)&gt;0),1,0)+IF(OR(TRIM(K4234)="",COUNTIF(Config!$B$15:$B$19,K4234)&gt;0),1,0)+IF(OR(TRIM(P4234)="",COUNTIF(Config!$B$15:$B$19,P4234)&gt;0),1,0)+IF(OR(TRIM(R4234)="",COUNTIF(Config!$B$15:$B$19,R4234)&gt;0),1,0)</f>
        <v>0</v>
      </c>
      <c r="AA4234" s="1" cm="1">
        <f t="array" ref="AA4234">SUMPRODUCT(LEN(H4234)-LEN(SUBSTITUTE(H4234,{"0";"1";"2";"3";"4";"5";"6";"7";"8";"9"},"")))</f>
        <v>12</v>
      </c>
      <c r="AC4234" t="str">
        <f t="shared" si="464"/>
        <v/>
      </c>
      <c r="AD4234">
        <f t="shared" si="465"/>
        <v>1</v>
      </c>
      <c r="AE4234">
        <f t="shared" si="466"/>
        <v>1</v>
      </c>
      <c r="AF4234" t="str">
        <f t="shared" si="467"/>
        <v>No</v>
      </c>
      <c r="AG4234">
        <f t="shared" ca="1" si="468"/>
        <v>329</v>
      </c>
      <c r="AH4234" t="str">
        <f ca="1">IF(OR(V4234="",AG4234=""),"Yes",IF(AG4234&gt;Config!$B$41,"Yes","No"))</f>
        <v>No</v>
      </c>
    </row>
    <row r="4235" spans="1:34" x14ac:dyDescent="0.25">
      <c r="A4235" s="1" t="s">
        <v>28727</v>
      </c>
      <c r="B4235" s="1" t="s">
        <v>22</v>
      </c>
      <c r="C4235" s="1" t="s">
        <v>535</v>
      </c>
      <c r="D4235" s="1" t="s">
        <v>28728</v>
      </c>
      <c r="E4235" s="1" t="s">
        <v>35108</v>
      </c>
      <c r="F4235" s="1" t="s">
        <v>28729</v>
      </c>
      <c r="G4235" t="str">
        <f t="shared" si="462"/>
        <v>Valid</v>
      </c>
      <c r="H4235" s="1" t="s">
        <v>28730</v>
      </c>
      <c r="I4235" t="str" cm="1">
        <f t="array" ref="I4235">IF(OR(TRIM(H4235)="",ISNUMBER(SEARCH("#",H4235)),AA4235&lt;Config!$B$8,SUMPRODUCT(--ISNUMBER(SEARCH({"a";"b";"c";"d";"e";"f";"g";"h";"i";"j";"k";"l";"m";"n";"o";"p";"q";"r";"s";"t";"u";"v";"w";"x";"y";"z"},H4235)))&gt;0),"Invalid","Valid")</f>
        <v>Valid</v>
      </c>
      <c r="J4235" s="1" t="s">
        <v>28731</v>
      </c>
      <c r="K4235" s="1" t="s">
        <v>117</v>
      </c>
      <c r="L4235" s="1" t="s">
        <v>134</v>
      </c>
      <c r="M4235" s="1" t="s">
        <v>235</v>
      </c>
      <c r="N4235" s="1" t="s">
        <v>252</v>
      </c>
      <c r="O4235" s="1" t="s">
        <v>69</v>
      </c>
      <c r="P4235" t="s">
        <v>518</v>
      </c>
      <c r="Q4235" s="1" t="s">
        <v>54</v>
      </c>
      <c r="R4235" s="1" t="s">
        <v>70</v>
      </c>
      <c r="S4235" s="1" t="s">
        <v>28732</v>
      </c>
      <c r="T4235" s="1" t="s">
        <v>28733</v>
      </c>
      <c r="U4235" s="1" t="s">
        <v>28734</v>
      </c>
      <c r="V4235" s="1" t="s">
        <v>140</v>
      </c>
      <c r="W4235" s="1" t="s">
        <v>60</v>
      </c>
      <c r="X4235" t="str">
        <f t="shared" si="463"/>
        <v>Complete</v>
      </c>
      <c r="Y4235">
        <f>MAX(0,100-IF(G4235="Invalid",Config!$B$5,0)-IF(I4235="Invalid",Config!$B$6,0)-IF(X4235="Incomplete",Config!$B$7,0)-IF(AF4235="Yes",Config!$B$37,0))</f>
        <v>100</v>
      </c>
      <c r="Z4235" s="1">
        <f>IF(OR(TRIM(B4235)="",COUNTIF(Config!$B$15:$B$19,B4235)&gt;0),1,0)+IF(OR(TRIM(C4235)="",COUNTIF(Config!$B$15:$B$19,C4235)&gt;0),1,0)+IF(OR(TRIM(F4235)="",COUNTIF(Config!$B$15:$B$19,F4235)&gt;0),1,0)+IF(OR(TRIM(H4235)="",COUNTIF(Config!$B$15:$B$19,H4235)&gt;0),1,0)+IF(OR(TRIM(E4235)="",COUNTIF(Config!$B$15:$B$19,E4235)&gt;0),1,0)+IF(OR(TRIM(K4235)="",COUNTIF(Config!$B$15:$B$19,K4235)&gt;0),1,0)+IF(OR(TRIM(P4235)="",COUNTIF(Config!$B$15:$B$19,P4235)&gt;0),1,0)+IF(OR(TRIM(R4235)="",COUNTIF(Config!$B$15:$B$19,R4235)&gt;0),1,0)</f>
        <v>0</v>
      </c>
      <c r="AA4235" s="1" cm="1">
        <f t="array" ref="AA4235">SUMPRODUCT(LEN(H4235)-LEN(SUBSTITUTE(H4235,{"0";"1";"2";"3";"4";"5";"6";"7";"8";"9"},"")))</f>
        <v>12</v>
      </c>
      <c r="AC4235" t="str">
        <f t="shared" si="464"/>
        <v/>
      </c>
      <c r="AD4235">
        <f t="shared" si="465"/>
        <v>1</v>
      </c>
      <c r="AE4235">
        <f t="shared" si="466"/>
        <v>1</v>
      </c>
      <c r="AF4235" t="str">
        <f t="shared" si="467"/>
        <v>No</v>
      </c>
      <c r="AG4235">
        <f t="shared" ca="1" si="468"/>
        <v>37</v>
      </c>
      <c r="AH4235" t="str">
        <f ca="1">IF(OR(V4235="",AG4235=""),"Yes",IF(AG4235&gt;Config!$B$41,"Yes","No"))</f>
        <v>No</v>
      </c>
    </row>
    <row r="4236" spans="1:34" x14ac:dyDescent="0.25">
      <c r="A4236" s="1" t="s">
        <v>28735</v>
      </c>
      <c r="B4236" s="1" t="s">
        <v>77</v>
      </c>
      <c r="C4236" s="1" t="s">
        <v>432</v>
      </c>
      <c r="D4236" s="1" t="s">
        <v>28736</v>
      </c>
      <c r="E4236" s="1" t="s">
        <v>35615</v>
      </c>
      <c r="F4236" s="1" t="s">
        <v>12121</v>
      </c>
      <c r="G4236" t="str">
        <f t="shared" si="462"/>
        <v>Valid</v>
      </c>
      <c r="H4236" s="1" t="s">
        <v>28737</v>
      </c>
      <c r="I4236" t="str" cm="1">
        <f t="array" ref="I4236">IF(OR(TRIM(H4236)="",ISNUMBER(SEARCH("#",H4236)),AA4236&lt;Config!$B$8,SUMPRODUCT(--ISNUMBER(SEARCH({"a";"b";"c";"d";"e";"f";"g";"h";"i";"j";"k";"l";"m";"n";"o";"p";"q";"r";"s";"t";"u";"v";"w";"x";"y";"z"},H4236)))&gt;0),"Invalid","Valid")</f>
        <v>Valid</v>
      </c>
      <c r="J4236" s="1" t="s">
        <v>28738</v>
      </c>
      <c r="K4236" s="1" t="s">
        <v>287</v>
      </c>
      <c r="L4236" s="1" t="s">
        <v>29</v>
      </c>
      <c r="M4236" s="1" t="s">
        <v>33827</v>
      </c>
      <c r="N4236" s="1" t="s">
        <v>713</v>
      </c>
      <c r="O4236" s="1" t="s">
        <v>69</v>
      </c>
      <c r="P4236" t="s">
        <v>590</v>
      </c>
      <c r="Q4236" s="1" t="s">
        <v>844</v>
      </c>
      <c r="R4236" s="1" t="s">
        <v>1774</v>
      </c>
      <c r="S4236" s="1" t="s">
        <v>5582</v>
      </c>
      <c r="T4236" s="1" t="s">
        <v>28739</v>
      </c>
      <c r="U4236" s="1" t="s">
        <v>5112</v>
      </c>
      <c r="V4236" s="1" t="s">
        <v>10101</v>
      </c>
      <c r="W4236" s="1" t="s">
        <v>40</v>
      </c>
      <c r="X4236" t="str">
        <f t="shared" si="463"/>
        <v>Complete</v>
      </c>
      <c r="Y4236">
        <f>MAX(0,100-IF(G4236="Invalid",Config!$B$5,0)-IF(I4236="Invalid",Config!$B$6,0)-IF(X4236="Incomplete",Config!$B$7,0)-IF(AF4236="Yes",Config!$B$37,0))</f>
        <v>75</v>
      </c>
      <c r="Z4236" s="1">
        <f>IF(OR(TRIM(B4236)="",COUNTIF(Config!$B$15:$B$19,B4236)&gt;0),1,0)+IF(OR(TRIM(C4236)="",COUNTIF(Config!$B$15:$B$19,C4236)&gt;0),1,0)+IF(OR(TRIM(F4236)="",COUNTIF(Config!$B$15:$B$19,F4236)&gt;0),1,0)+IF(OR(TRIM(H4236)="",COUNTIF(Config!$B$15:$B$19,H4236)&gt;0),1,0)+IF(OR(TRIM(E4236)="",COUNTIF(Config!$B$15:$B$19,E4236)&gt;0),1,0)+IF(OR(TRIM(K4236)="",COUNTIF(Config!$B$15:$B$19,K4236)&gt;0),1,0)+IF(OR(TRIM(P4236)="",COUNTIF(Config!$B$15:$B$19,P4236)&gt;0),1,0)+IF(OR(TRIM(R4236)="",COUNTIF(Config!$B$15:$B$19,R4236)&gt;0),1,0)</f>
        <v>0</v>
      </c>
      <c r="AA4236" s="1" cm="1">
        <f t="array" ref="AA4236">SUMPRODUCT(LEN(H4236)-LEN(SUBSTITUTE(H4236,{"0";"1";"2";"3";"4";"5";"6";"7";"8";"9"},"")))</f>
        <v>12</v>
      </c>
      <c r="AC4236" t="str">
        <f t="shared" si="464"/>
        <v>Potential Duplicate</v>
      </c>
      <c r="AD4236">
        <f t="shared" si="465"/>
        <v>3</v>
      </c>
      <c r="AE4236">
        <f t="shared" si="466"/>
        <v>1</v>
      </c>
      <c r="AF4236" t="str">
        <f t="shared" si="467"/>
        <v>Yes</v>
      </c>
      <c r="AG4236">
        <f t="shared" ca="1" si="468"/>
        <v>60</v>
      </c>
      <c r="AH4236" t="str">
        <f ca="1">IF(OR(V4236="",AG4236=""),"Yes",IF(AG4236&gt;Config!$B$41,"Yes","No"))</f>
        <v>No</v>
      </c>
    </row>
    <row r="4237" spans="1:34" x14ac:dyDescent="0.25">
      <c r="A4237" s="1" t="s">
        <v>28740</v>
      </c>
      <c r="B4237" s="1" t="s">
        <v>1068</v>
      </c>
      <c r="C4237" s="1" t="s">
        <v>33938</v>
      </c>
      <c r="D4237" s="1" t="s">
        <v>35616</v>
      </c>
      <c r="E4237" s="1" t="s">
        <v>35617</v>
      </c>
      <c r="F4237" s="1" t="s">
        <v>28741</v>
      </c>
      <c r="G4237" t="str">
        <f t="shared" si="462"/>
        <v>Valid</v>
      </c>
      <c r="H4237" s="1" t="s">
        <v>28742</v>
      </c>
      <c r="I4237" t="str" cm="1">
        <f t="array" ref="I4237">IF(OR(TRIM(H4237)="",ISNUMBER(SEARCH("#",H4237)),AA4237&lt;Config!$B$8,SUMPRODUCT(--ISNUMBER(SEARCH({"a";"b";"c";"d";"e";"f";"g";"h";"i";"j";"k";"l";"m";"n";"o";"p";"q";"r";"s";"t";"u";"v";"w";"x";"y";"z"},H4237)))&gt;0),"Invalid","Valid")</f>
        <v>Valid</v>
      </c>
      <c r="J4237" s="1" t="s">
        <v>28743</v>
      </c>
      <c r="K4237" s="1" t="s">
        <v>264</v>
      </c>
      <c r="L4237" s="1" t="s">
        <v>134</v>
      </c>
      <c r="M4237" s="1" t="s">
        <v>85</v>
      </c>
      <c r="N4237" s="1" t="s">
        <v>224</v>
      </c>
      <c r="O4237" s="1" t="s">
        <v>52</v>
      </c>
      <c r="P4237" t="s">
        <v>236</v>
      </c>
      <c r="Q4237" s="1" t="s">
        <v>238</v>
      </c>
      <c r="R4237" s="1" t="s">
        <v>961</v>
      </c>
      <c r="S4237" s="1" t="s">
        <v>28744</v>
      </c>
      <c r="T4237" s="1" t="s">
        <v>28745</v>
      </c>
      <c r="U4237" s="1" t="s">
        <v>2994</v>
      </c>
      <c r="V4237" s="1" t="s">
        <v>5098</v>
      </c>
      <c r="W4237" s="1" t="s">
        <v>202</v>
      </c>
      <c r="X4237" t="str">
        <f t="shared" si="463"/>
        <v>Complete</v>
      </c>
      <c r="Y4237">
        <f>MAX(0,100-IF(G4237="Invalid",Config!$B$5,0)-IF(I4237="Invalid",Config!$B$6,0)-IF(X4237="Incomplete",Config!$B$7,0)-IF(AF4237="Yes",Config!$B$37,0))</f>
        <v>100</v>
      </c>
      <c r="Z4237" s="1">
        <f>IF(OR(TRIM(B4237)="",COUNTIF(Config!$B$15:$B$19,B4237)&gt;0),1,0)+IF(OR(TRIM(C4237)="",COUNTIF(Config!$B$15:$B$19,C4237)&gt;0),1,0)+IF(OR(TRIM(F4237)="",COUNTIF(Config!$B$15:$B$19,F4237)&gt;0),1,0)+IF(OR(TRIM(H4237)="",COUNTIF(Config!$B$15:$B$19,H4237)&gt;0),1,0)+IF(OR(TRIM(E4237)="",COUNTIF(Config!$B$15:$B$19,E4237)&gt;0),1,0)+IF(OR(TRIM(K4237)="",COUNTIF(Config!$B$15:$B$19,K4237)&gt;0),1,0)+IF(OR(TRIM(P4237)="",COUNTIF(Config!$B$15:$B$19,P4237)&gt;0),1,0)+IF(OR(TRIM(R4237)="",COUNTIF(Config!$B$15:$B$19,R4237)&gt;0),1,0)</f>
        <v>0</v>
      </c>
      <c r="AA4237" s="1" cm="1">
        <f t="array" ref="AA4237">SUMPRODUCT(LEN(H4237)-LEN(SUBSTITUTE(H4237,{"0";"1";"2";"3";"4";"5";"6";"7";"8";"9"},"")))</f>
        <v>12</v>
      </c>
      <c r="AC4237" t="str">
        <f t="shared" si="464"/>
        <v/>
      </c>
      <c r="AD4237">
        <f t="shared" si="465"/>
        <v>1</v>
      </c>
      <c r="AE4237">
        <f t="shared" si="466"/>
        <v>1</v>
      </c>
      <c r="AF4237" t="str">
        <f t="shared" si="467"/>
        <v>No</v>
      </c>
      <c r="AG4237">
        <f t="shared" ca="1" si="468"/>
        <v>418</v>
      </c>
      <c r="AH4237" t="str">
        <f ca="1">IF(OR(V4237="",AG4237=""),"Yes",IF(AG4237&gt;Config!$B$41,"Yes","No"))</f>
        <v>Yes</v>
      </c>
    </row>
    <row r="4238" spans="1:34" x14ac:dyDescent="0.25">
      <c r="A4238" s="1" t="s">
        <v>28746</v>
      </c>
      <c r="B4238" s="1" t="s">
        <v>1634</v>
      </c>
      <c r="C4238" s="1" t="s">
        <v>1736</v>
      </c>
      <c r="D4238" s="1" t="s">
        <v>28747</v>
      </c>
      <c r="E4238" s="1" t="s">
        <v>33858</v>
      </c>
      <c r="F4238" s="1" t="s">
        <v>28748</v>
      </c>
      <c r="G4238" t="str">
        <f t="shared" si="462"/>
        <v>Valid</v>
      </c>
      <c r="H4238" s="1" t="s">
        <v>28749</v>
      </c>
      <c r="I4238" t="str" cm="1">
        <f t="array" ref="I4238">IF(OR(TRIM(H4238)="",ISNUMBER(SEARCH("#",H4238)),AA4238&lt;Config!$B$8,SUMPRODUCT(--ISNUMBER(SEARCH({"a";"b";"c";"d";"e";"f";"g";"h";"i";"j";"k";"l";"m";"n";"o";"p";"q";"r";"s";"t";"u";"v";"w";"x";"y";"z"},H4238)))&gt;0),"Invalid","Valid")</f>
        <v>Valid</v>
      </c>
      <c r="J4238" s="1" t="s">
        <v>28750</v>
      </c>
      <c r="K4238" s="1" t="s">
        <v>287</v>
      </c>
      <c r="L4238" s="1" t="s">
        <v>450</v>
      </c>
      <c r="M4238" s="1" t="s">
        <v>30</v>
      </c>
      <c r="N4238" s="1" t="s">
        <v>358</v>
      </c>
      <c r="O4238" s="1" t="s">
        <v>32</v>
      </c>
      <c r="P4238" t="s">
        <v>328</v>
      </c>
      <c r="Q4238" s="1" t="s">
        <v>33838</v>
      </c>
      <c r="R4238" s="1" t="s">
        <v>330</v>
      </c>
      <c r="S4238" s="1" t="s">
        <v>28751</v>
      </c>
      <c r="T4238" s="1" t="s">
        <v>28752</v>
      </c>
      <c r="U4238" s="1" t="s">
        <v>1474</v>
      </c>
      <c r="V4238" s="1" t="s">
        <v>1397</v>
      </c>
      <c r="W4238" s="1" t="s">
        <v>75</v>
      </c>
      <c r="X4238" t="str">
        <f t="shared" si="463"/>
        <v>Complete</v>
      </c>
      <c r="Y4238">
        <f>MAX(0,100-IF(G4238="Invalid",Config!$B$5,0)-IF(I4238="Invalid",Config!$B$6,0)-IF(X4238="Incomplete",Config!$B$7,0)-IF(AF4238="Yes",Config!$B$37,0))</f>
        <v>100</v>
      </c>
      <c r="Z4238" s="1">
        <f>IF(OR(TRIM(B4238)="",COUNTIF(Config!$B$15:$B$19,B4238)&gt;0),1,0)+IF(OR(TRIM(C4238)="",COUNTIF(Config!$B$15:$B$19,C4238)&gt;0),1,0)+IF(OR(TRIM(F4238)="",COUNTIF(Config!$B$15:$B$19,F4238)&gt;0),1,0)+IF(OR(TRIM(H4238)="",COUNTIF(Config!$B$15:$B$19,H4238)&gt;0),1,0)+IF(OR(TRIM(E4238)="",COUNTIF(Config!$B$15:$B$19,E4238)&gt;0),1,0)+IF(OR(TRIM(K4238)="",COUNTIF(Config!$B$15:$B$19,K4238)&gt;0),1,0)+IF(OR(TRIM(P4238)="",COUNTIF(Config!$B$15:$B$19,P4238)&gt;0),1,0)+IF(OR(TRIM(R4238)="",COUNTIF(Config!$B$15:$B$19,R4238)&gt;0),1,0)</f>
        <v>0</v>
      </c>
      <c r="AA4238" s="1" cm="1">
        <f t="array" ref="AA4238">SUMPRODUCT(LEN(H4238)-LEN(SUBSTITUTE(H4238,{"0";"1";"2";"3";"4";"5";"6";"7";"8";"9"},"")))</f>
        <v>10</v>
      </c>
      <c r="AC4238" t="str">
        <f t="shared" si="464"/>
        <v/>
      </c>
      <c r="AD4238">
        <f t="shared" si="465"/>
        <v>1</v>
      </c>
      <c r="AE4238">
        <f t="shared" si="466"/>
        <v>1</v>
      </c>
      <c r="AF4238" t="str">
        <f t="shared" si="467"/>
        <v>No</v>
      </c>
      <c r="AG4238">
        <f t="shared" ca="1" si="468"/>
        <v>273</v>
      </c>
      <c r="AH4238" t="str">
        <f ca="1">IF(OR(V4238="",AG4238=""),"Yes",IF(AG4238&gt;Config!$B$41,"Yes","No"))</f>
        <v>No</v>
      </c>
    </row>
    <row r="4239" spans="1:34" x14ac:dyDescent="0.25">
      <c r="A4239" s="1" t="s">
        <v>28753</v>
      </c>
      <c r="B4239" s="1" t="s">
        <v>597</v>
      </c>
      <c r="C4239" s="1" t="s">
        <v>511</v>
      </c>
      <c r="D4239" s="1" t="s">
        <v>28754</v>
      </c>
      <c r="E4239" s="1" t="s">
        <v>310</v>
      </c>
      <c r="F4239" s="1" t="s">
        <v>28755</v>
      </c>
      <c r="G4239" t="str">
        <f t="shared" si="462"/>
        <v>Valid</v>
      </c>
      <c r="H4239" s="1" t="s">
        <v>28756</v>
      </c>
      <c r="I4239" t="str" cm="1">
        <f t="array" ref="I4239">IF(OR(TRIM(H4239)="",ISNUMBER(SEARCH("#",H4239)),AA4239&lt;Config!$B$8,SUMPRODUCT(--ISNUMBER(SEARCH({"a";"b";"c";"d";"e";"f";"g";"h";"i";"j";"k";"l";"m";"n";"o";"p";"q";"r";"s";"t";"u";"v";"w";"x";"y";"z"},H4239)))&gt;0),"Invalid","Valid")</f>
        <v>Valid</v>
      </c>
      <c r="J4239" s="1" t="s">
        <v>28757</v>
      </c>
      <c r="K4239" s="1" t="s">
        <v>425</v>
      </c>
      <c r="L4239" s="1" t="s">
        <v>102</v>
      </c>
      <c r="M4239" s="1" t="s">
        <v>235</v>
      </c>
      <c r="N4239" s="1" t="s">
        <v>33819</v>
      </c>
      <c r="O4239" s="1" t="s">
        <v>149</v>
      </c>
      <c r="P4239" t="s">
        <v>344</v>
      </c>
      <c r="Q4239" s="1" t="s">
        <v>971</v>
      </c>
      <c r="R4239" s="1" t="s">
        <v>1141</v>
      </c>
      <c r="S4239" s="1" t="s">
        <v>28758</v>
      </c>
      <c r="T4239" s="1" t="s">
        <v>28759</v>
      </c>
      <c r="U4239" s="1" t="s">
        <v>28760</v>
      </c>
      <c r="V4239" s="1" t="s">
        <v>140</v>
      </c>
      <c r="W4239" s="1" t="s">
        <v>141</v>
      </c>
      <c r="X4239" t="str">
        <f t="shared" si="463"/>
        <v>Complete</v>
      </c>
      <c r="Y4239">
        <f>MAX(0,100-IF(G4239="Invalid",Config!$B$5,0)-IF(I4239="Invalid",Config!$B$6,0)-IF(X4239="Incomplete",Config!$B$7,0)-IF(AF4239="Yes",Config!$B$37,0))</f>
        <v>100</v>
      </c>
      <c r="Z4239" s="1">
        <f>IF(OR(TRIM(B4239)="",COUNTIF(Config!$B$15:$B$19,B4239)&gt;0),1,0)+IF(OR(TRIM(C4239)="",COUNTIF(Config!$B$15:$B$19,C4239)&gt;0),1,0)+IF(OR(TRIM(F4239)="",COUNTIF(Config!$B$15:$B$19,F4239)&gt;0),1,0)+IF(OR(TRIM(H4239)="",COUNTIF(Config!$B$15:$B$19,H4239)&gt;0),1,0)+IF(OR(TRIM(E4239)="",COUNTIF(Config!$B$15:$B$19,E4239)&gt;0),1,0)+IF(OR(TRIM(K4239)="",COUNTIF(Config!$B$15:$B$19,K4239)&gt;0),1,0)+IF(OR(TRIM(P4239)="",COUNTIF(Config!$B$15:$B$19,P4239)&gt;0),1,0)+IF(OR(TRIM(R4239)="",COUNTIF(Config!$B$15:$B$19,R4239)&gt;0),1,0)</f>
        <v>0</v>
      </c>
      <c r="AA4239" s="1" cm="1">
        <f t="array" ref="AA4239">SUMPRODUCT(LEN(H4239)-LEN(SUBSTITUTE(H4239,{"0";"1";"2";"3";"4";"5";"6";"7";"8";"9"},"")))</f>
        <v>11</v>
      </c>
      <c r="AC4239" t="str">
        <f t="shared" si="464"/>
        <v/>
      </c>
      <c r="AD4239">
        <f t="shared" si="465"/>
        <v>1</v>
      </c>
      <c r="AE4239">
        <f t="shared" si="466"/>
        <v>1</v>
      </c>
      <c r="AF4239" t="str">
        <f t="shared" si="467"/>
        <v>No</v>
      </c>
      <c r="AG4239">
        <f t="shared" ca="1" si="468"/>
        <v>37</v>
      </c>
      <c r="AH4239" t="str">
        <f ca="1">IF(OR(V4239="",AG4239=""),"Yes",IF(AG4239&gt;Config!$B$41,"Yes","No"))</f>
        <v>No</v>
      </c>
    </row>
    <row r="4240" spans="1:34" x14ac:dyDescent="0.25">
      <c r="A4240" s="1" t="s">
        <v>28761</v>
      </c>
      <c r="B4240" s="1" t="s">
        <v>5122</v>
      </c>
      <c r="C4240" s="1" t="s">
        <v>499</v>
      </c>
      <c r="D4240" s="1" t="s">
        <v>13491</v>
      </c>
      <c r="E4240" s="1" t="s">
        <v>34508</v>
      </c>
      <c r="F4240" s="1" t="s">
        <v>28762</v>
      </c>
      <c r="G4240" t="str">
        <f t="shared" si="462"/>
        <v>Valid</v>
      </c>
      <c r="H4240" s="1" t="s">
        <v>28763</v>
      </c>
      <c r="I4240" t="str" cm="1">
        <f t="array" ref="I4240">IF(OR(TRIM(H4240)="",ISNUMBER(SEARCH("#",H4240)),AA4240&lt;Config!$B$8,SUMPRODUCT(--ISNUMBER(SEARCH({"a";"b";"c";"d";"e";"f";"g";"h";"i";"j";"k";"l";"m";"n";"o";"p";"q";"r";"s";"t";"u";"v";"w";"x";"y";"z"},H4240)))&gt;0),"Invalid","Valid")</f>
        <v>Valid</v>
      </c>
      <c r="J4240" s="1" t="s">
        <v>950</v>
      </c>
      <c r="K4240" s="1" t="s">
        <v>425</v>
      </c>
      <c r="L4240" s="1" t="s">
        <v>29</v>
      </c>
      <c r="M4240" s="1" t="s">
        <v>135</v>
      </c>
      <c r="N4240" s="1" t="s">
        <v>713</v>
      </c>
      <c r="O4240" s="1" t="s">
        <v>196</v>
      </c>
      <c r="P4240" t="s">
        <v>87</v>
      </c>
      <c r="Q4240" s="1" t="s">
        <v>438</v>
      </c>
      <c r="R4240" s="1" t="s">
        <v>379</v>
      </c>
      <c r="S4240" s="1" t="s">
        <v>28764</v>
      </c>
      <c r="T4240" s="1" t="s">
        <v>28765</v>
      </c>
      <c r="U4240" s="1" t="s">
        <v>13854</v>
      </c>
      <c r="V4240" s="1" t="s">
        <v>8249</v>
      </c>
      <c r="W4240" s="1" t="s">
        <v>40</v>
      </c>
      <c r="X4240" t="str">
        <f t="shared" si="463"/>
        <v>Complete</v>
      </c>
      <c r="Y4240">
        <f>MAX(0,100-IF(G4240="Invalid",Config!$B$5,0)-IF(I4240="Invalid",Config!$B$6,0)-IF(X4240="Incomplete",Config!$B$7,0)-IF(AF4240="Yes",Config!$B$37,0))</f>
        <v>100</v>
      </c>
      <c r="Z4240" s="1">
        <f>IF(OR(TRIM(B4240)="",COUNTIF(Config!$B$15:$B$19,B4240)&gt;0),1,0)+IF(OR(TRIM(C4240)="",COUNTIF(Config!$B$15:$B$19,C4240)&gt;0),1,0)+IF(OR(TRIM(F4240)="",COUNTIF(Config!$B$15:$B$19,F4240)&gt;0),1,0)+IF(OR(TRIM(H4240)="",COUNTIF(Config!$B$15:$B$19,H4240)&gt;0),1,0)+IF(OR(TRIM(E4240)="",COUNTIF(Config!$B$15:$B$19,E4240)&gt;0),1,0)+IF(OR(TRIM(K4240)="",COUNTIF(Config!$B$15:$B$19,K4240)&gt;0),1,0)+IF(OR(TRIM(P4240)="",COUNTIF(Config!$B$15:$B$19,P4240)&gt;0),1,0)+IF(OR(TRIM(R4240)="",COUNTIF(Config!$B$15:$B$19,R4240)&gt;0),1,0)</f>
        <v>0</v>
      </c>
      <c r="AA4240" s="1" cm="1">
        <f t="array" ref="AA4240">SUMPRODUCT(LEN(H4240)-LEN(SUBSTITUTE(H4240,{"0";"1";"2";"3";"4";"5";"6";"7";"8";"9"},"")))</f>
        <v>11</v>
      </c>
      <c r="AC4240" t="str">
        <f t="shared" si="464"/>
        <v/>
      </c>
      <c r="AD4240">
        <f t="shared" si="465"/>
        <v>1</v>
      </c>
      <c r="AE4240">
        <f t="shared" si="466"/>
        <v>1</v>
      </c>
      <c r="AF4240" t="str">
        <f t="shared" si="467"/>
        <v>No</v>
      </c>
      <c r="AG4240">
        <f t="shared" ca="1" si="468"/>
        <v>207</v>
      </c>
      <c r="AH4240" t="str">
        <f ca="1">IF(OR(V4240="",AG4240=""),"Yes",IF(AG4240&gt;Config!$B$41,"Yes","No"))</f>
        <v>No</v>
      </c>
    </row>
    <row r="4241" spans="1:34" x14ac:dyDescent="0.25">
      <c r="A4241" s="1" t="s">
        <v>28766</v>
      </c>
      <c r="B4241" s="1" t="s">
        <v>1165</v>
      </c>
      <c r="C4241" s="1" t="s">
        <v>598</v>
      </c>
      <c r="D4241" s="1" t="s">
        <v>28767</v>
      </c>
      <c r="E4241" s="1" t="s">
        <v>35618</v>
      </c>
      <c r="F4241" s="1" t="s">
        <v>28768</v>
      </c>
      <c r="G4241" t="str">
        <f t="shared" si="462"/>
        <v>Valid</v>
      </c>
      <c r="H4241" s="1" t="s">
        <v>28769</v>
      </c>
      <c r="I4241" t="str" cm="1">
        <f t="array" ref="I4241">IF(OR(TRIM(H4241)="",ISNUMBER(SEARCH("#",H4241)),AA4241&lt;Config!$B$8,SUMPRODUCT(--ISNUMBER(SEARCH({"a";"b";"c";"d";"e";"f";"g";"h";"i";"j";"k";"l";"m";"n";"o";"p";"q";"r";"s";"t";"u";"v";"w";"x";"y";"z"},H4241)))&gt;0),"Invalid","Valid")</f>
        <v>Valid</v>
      </c>
      <c r="J4241" s="1" t="s">
        <v>28770</v>
      </c>
      <c r="K4241" s="1" t="s">
        <v>250</v>
      </c>
      <c r="L4241" s="1" t="s">
        <v>67</v>
      </c>
      <c r="M4241" s="1" t="s">
        <v>33827</v>
      </c>
      <c r="N4241" s="1" t="s">
        <v>33819</v>
      </c>
      <c r="O4241" s="1" t="s">
        <v>149</v>
      </c>
      <c r="P4241" t="s">
        <v>53</v>
      </c>
      <c r="Q4241" s="1" t="s">
        <v>55</v>
      </c>
      <c r="R4241" s="1" t="s">
        <v>288</v>
      </c>
      <c r="S4241" s="1" t="s">
        <v>28771</v>
      </c>
      <c r="T4241" s="1" t="s">
        <v>28772</v>
      </c>
      <c r="U4241" s="1" t="s">
        <v>28773</v>
      </c>
      <c r="V4241" s="1" t="s">
        <v>790</v>
      </c>
      <c r="W4241" s="1" t="s">
        <v>293</v>
      </c>
      <c r="X4241" t="str">
        <f t="shared" si="463"/>
        <v>Complete</v>
      </c>
      <c r="Y4241">
        <f>MAX(0,100-IF(G4241="Invalid",Config!$B$5,0)-IF(I4241="Invalid",Config!$B$6,0)-IF(X4241="Incomplete",Config!$B$7,0)-IF(AF4241="Yes",Config!$B$37,0))</f>
        <v>100</v>
      </c>
      <c r="Z4241" s="1">
        <f>IF(OR(TRIM(B4241)="",COUNTIF(Config!$B$15:$B$19,B4241)&gt;0),1,0)+IF(OR(TRIM(C4241)="",COUNTIF(Config!$B$15:$B$19,C4241)&gt;0),1,0)+IF(OR(TRIM(F4241)="",COUNTIF(Config!$B$15:$B$19,F4241)&gt;0),1,0)+IF(OR(TRIM(H4241)="",COUNTIF(Config!$B$15:$B$19,H4241)&gt;0),1,0)+IF(OR(TRIM(E4241)="",COUNTIF(Config!$B$15:$B$19,E4241)&gt;0),1,0)+IF(OR(TRIM(K4241)="",COUNTIF(Config!$B$15:$B$19,K4241)&gt;0),1,0)+IF(OR(TRIM(P4241)="",COUNTIF(Config!$B$15:$B$19,P4241)&gt;0),1,0)+IF(OR(TRIM(R4241)="",COUNTIF(Config!$B$15:$B$19,R4241)&gt;0),1,0)</f>
        <v>0</v>
      </c>
      <c r="AA4241" s="1" cm="1">
        <f t="array" ref="AA4241">SUMPRODUCT(LEN(H4241)-LEN(SUBSTITUTE(H4241,{"0";"1";"2";"3";"4";"5";"6";"7";"8";"9"},"")))</f>
        <v>10</v>
      </c>
      <c r="AC4241" t="str">
        <f t="shared" si="464"/>
        <v/>
      </c>
      <c r="AD4241">
        <f t="shared" si="465"/>
        <v>1</v>
      </c>
      <c r="AE4241">
        <f t="shared" si="466"/>
        <v>1</v>
      </c>
      <c r="AF4241" t="str">
        <f t="shared" si="467"/>
        <v>No</v>
      </c>
      <c r="AG4241">
        <f t="shared" ca="1" si="468"/>
        <v>72</v>
      </c>
      <c r="AH4241" t="str">
        <f ca="1">IF(OR(V4241="",AG4241=""),"Yes",IF(AG4241&gt;Config!$B$41,"Yes","No"))</f>
        <v>No</v>
      </c>
    </row>
    <row r="4242" spans="1:34" x14ac:dyDescent="0.25">
      <c r="A4242" s="1" t="s">
        <v>28774</v>
      </c>
      <c r="B4242" s="1" t="s">
        <v>631</v>
      </c>
      <c r="C4242" s="1" t="s">
        <v>337</v>
      </c>
      <c r="D4242" s="1" t="s">
        <v>7578</v>
      </c>
      <c r="E4242" s="1" t="s">
        <v>35619</v>
      </c>
      <c r="F4242" s="1" t="s">
        <v>28775</v>
      </c>
      <c r="G4242" t="str">
        <f t="shared" si="462"/>
        <v>Valid</v>
      </c>
      <c r="H4242" s="1" t="s">
        <v>131</v>
      </c>
      <c r="I4242" t="str" cm="1">
        <f t="array" ref="I4242">IF(OR(TRIM(H4242)="",ISNUMBER(SEARCH("#",H4242)),AA4242&lt;Config!$B$8,SUMPRODUCT(--ISNUMBER(SEARCH({"a";"b";"c";"d";"e";"f";"g";"h";"i";"j";"k";"l";"m";"n";"o";"p";"q";"r";"s";"t";"u";"v";"w";"x";"y";"z"},H4242)))&gt;0),"Invalid","Valid")</f>
        <v>Invalid</v>
      </c>
      <c r="J4242" s="1" t="s">
        <v>28776</v>
      </c>
      <c r="K4242" s="1" t="s">
        <v>250</v>
      </c>
      <c r="L4242" s="1" t="s">
        <v>67</v>
      </c>
      <c r="M4242" s="1" t="s">
        <v>235</v>
      </c>
      <c r="N4242" s="1" t="s">
        <v>437</v>
      </c>
      <c r="O4242" s="1" t="s">
        <v>69</v>
      </c>
      <c r="P4242" t="s">
        <v>33</v>
      </c>
      <c r="Q4242" s="1" t="s">
        <v>119</v>
      </c>
      <c r="R4242" s="1" t="s">
        <v>120</v>
      </c>
      <c r="S4242" s="1" t="s">
        <v>28777</v>
      </c>
      <c r="T4242" s="1" t="s">
        <v>28778</v>
      </c>
      <c r="U4242" s="1" t="s">
        <v>628</v>
      </c>
      <c r="V4242" s="1" t="s">
        <v>2268</v>
      </c>
      <c r="W4242" s="1" t="s">
        <v>125</v>
      </c>
      <c r="X4242" t="str">
        <f t="shared" si="463"/>
        <v>Complete</v>
      </c>
      <c r="Y4242">
        <f>MAX(0,100-IF(G4242="Invalid",Config!$B$5,0)-IF(I4242="Invalid",Config!$B$6,0)-IF(X4242="Incomplete",Config!$B$7,0)-IF(AF4242="Yes",Config!$B$37,0))</f>
        <v>80</v>
      </c>
      <c r="Z4242" s="1">
        <f>IF(OR(TRIM(B4242)="",COUNTIF(Config!$B$15:$B$19,B4242)&gt;0),1,0)+IF(OR(TRIM(C4242)="",COUNTIF(Config!$B$15:$B$19,C4242)&gt;0),1,0)+IF(OR(TRIM(F4242)="",COUNTIF(Config!$B$15:$B$19,F4242)&gt;0),1,0)+IF(OR(TRIM(H4242)="",COUNTIF(Config!$B$15:$B$19,H4242)&gt;0),1,0)+IF(OR(TRIM(E4242)="",COUNTIF(Config!$B$15:$B$19,E4242)&gt;0),1,0)+IF(OR(TRIM(K4242)="",COUNTIF(Config!$B$15:$B$19,K4242)&gt;0),1,0)+IF(OR(TRIM(P4242)="",COUNTIF(Config!$B$15:$B$19,P4242)&gt;0),1,0)+IF(OR(TRIM(R4242)="",COUNTIF(Config!$B$15:$B$19,R4242)&gt;0),1,0)</f>
        <v>0</v>
      </c>
      <c r="AA4242" s="1" cm="1">
        <f t="array" ref="AA4242">SUMPRODUCT(LEN(H4242)-LEN(SUBSTITUTE(H4242,{"0";"1";"2";"3";"4";"5";"6";"7";"8";"9"},"")))</f>
        <v>3</v>
      </c>
      <c r="AC4242" t="str">
        <f t="shared" si="464"/>
        <v>Invalid Phone</v>
      </c>
      <c r="AD4242">
        <f t="shared" si="465"/>
        <v>1</v>
      </c>
      <c r="AE4242">
        <f t="shared" si="466"/>
        <v>0</v>
      </c>
      <c r="AF4242" t="str">
        <f t="shared" si="467"/>
        <v>No</v>
      </c>
      <c r="AG4242">
        <f t="shared" ca="1" si="468"/>
        <v>209</v>
      </c>
      <c r="AH4242" t="str">
        <f ca="1">IF(OR(V4242="",AG4242=""),"Yes",IF(AG4242&gt;Config!$B$41,"Yes","No"))</f>
        <v>No</v>
      </c>
    </row>
    <row r="4243" spans="1:34" x14ac:dyDescent="0.25">
      <c r="A4243" s="1" t="s">
        <v>28779</v>
      </c>
      <c r="B4243" s="1" t="s">
        <v>1185</v>
      </c>
      <c r="C4243" s="1" t="s">
        <v>861</v>
      </c>
      <c r="D4243" s="1" t="s">
        <v>28780</v>
      </c>
      <c r="E4243" s="1" t="s">
        <v>739</v>
      </c>
      <c r="F4243" s="1" t="s">
        <v>28781</v>
      </c>
      <c r="G4243" t="str">
        <f t="shared" si="462"/>
        <v>Valid</v>
      </c>
      <c r="H4243" s="1" t="s">
        <v>28782</v>
      </c>
      <c r="I4243" t="str" cm="1">
        <f t="array" ref="I4243">IF(OR(TRIM(H4243)="",ISNUMBER(SEARCH("#",H4243)),AA4243&lt;Config!$B$8,SUMPRODUCT(--ISNUMBER(SEARCH({"a";"b";"c";"d";"e";"f";"g";"h";"i";"j";"k";"l";"m";"n";"o";"p";"q";"r";"s";"t";"u";"v";"w";"x";"y";"z"},H4243)))&gt;0),"Invalid","Valid")</f>
        <v>Valid</v>
      </c>
      <c r="J4243" s="1" t="s">
        <v>28783</v>
      </c>
      <c r="K4243" s="1" t="s">
        <v>504</v>
      </c>
      <c r="L4243" s="1" t="s">
        <v>84</v>
      </c>
      <c r="M4243" s="1" t="s">
        <v>462</v>
      </c>
      <c r="N4243" s="1" t="s">
        <v>358</v>
      </c>
      <c r="O4243" s="1" t="s">
        <v>52</v>
      </c>
      <c r="P4243" t="s">
        <v>53</v>
      </c>
      <c r="Q4243" s="1" t="s">
        <v>197</v>
      </c>
      <c r="R4243" s="1" t="s">
        <v>150</v>
      </c>
      <c r="S4243" s="1" t="s">
        <v>14195</v>
      </c>
      <c r="T4243" s="1" t="s">
        <v>28784</v>
      </c>
      <c r="U4243" s="1" t="s">
        <v>28785</v>
      </c>
      <c r="V4243" s="1" t="s">
        <v>7017</v>
      </c>
      <c r="W4243" s="1" t="s">
        <v>384</v>
      </c>
      <c r="X4243" t="str">
        <f t="shared" si="463"/>
        <v>Complete</v>
      </c>
      <c r="Y4243">
        <f>MAX(0,100-IF(G4243="Invalid",Config!$B$5,0)-IF(I4243="Invalid",Config!$B$6,0)-IF(X4243="Incomplete",Config!$B$7,0)-IF(AF4243="Yes",Config!$B$37,0))</f>
        <v>100</v>
      </c>
      <c r="Z4243" s="1">
        <f>IF(OR(TRIM(B4243)="",COUNTIF(Config!$B$15:$B$19,B4243)&gt;0),1,0)+IF(OR(TRIM(C4243)="",COUNTIF(Config!$B$15:$B$19,C4243)&gt;0),1,0)+IF(OR(TRIM(F4243)="",COUNTIF(Config!$B$15:$B$19,F4243)&gt;0),1,0)+IF(OR(TRIM(H4243)="",COUNTIF(Config!$B$15:$B$19,H4243)&gt;0),1,0)+IF(OR(TRIM(E4243)="",COUNTIF(Config!$B$15:$B$19,E4243)&gt;0),1,0)+IF(OR(TRIM(K4243)="",COUNTIF(Config!$B$15:$B$19,K4243)&gt;0),1,0)+IF(OR(TRIM(P4243)="",COUNTIF(Config!$B$15:$B$19,P4243)&gt;0),1,0)+IF(OR(TRIM(R4243)="",COUNTIF(Config!$B$15:$B$19,R4243)&gt;0),1,0)</f>
        <v>0</v>
      </c>
      <c r="AA4243" s="1" cm="1">
        <f t="array" ref="AA4243">SUMPRODUCT(LEN(H4243)-LEN(SUBSTITUTE(H4243,{"0";"1";"2";"3";"4";"5";"6";"7";"8";"9"},"")))</f>
        <v>12</v>
      </c>
      <c r="AC4243" t="str">
        <f t="shared" si="464"/>
        <v/>
      </c>
      <c r="AD4243">
        <f t="shared" si="465"/>
        <v>1</v>
      </c>
      <c r="AE4243">
        <f t="shared" si="466"/>
        <v>1</v>
      </c>
      <c r="AF4243" t="str">
        <f t="shared" si="467"/>
        <v>No</v>
      </c>
      <c r="AG4243">
        <f t="shared" ca="1" si="468"/>
        <v>441</v>
      </c>
      <c r="AH4243" t="str">
        <f ca="1">IF(OR(V4243="",AG4243=""),"Yes",IF(AG4243&gt;Config!$B$41,"Yes","No"))</f>
        <v>Yes</v>
      </c>
    </row>
    <row r="4244" spans="1:34" x14ac:dyDescent="0.25">
      <c r="A4244" s="1" t="s">
        <v>28786</v>
      </c>
      <c r="B4244" s="1" t="s">
        <v>1557</v>
      </c>
      <c r="C4244" s="1" t="s">
        <v>398</v>
      </c>
      <c r="D4244" s="1" t="s">
        <v>28787</v>
      </c>
      <c r="E4244" s="1" t="s">
        <v>35620</v>
      </c>
      <c r="F4244" s="1" t="s">
        <v>28788</v>
      </c>
      <c r="G4244" t="str">
        <f t="shared" si="462"/>
        <v>Valid</v>
      </c>
      <c r="H4244" s="1" t="s">
        <v>28789</v>
      </c>
      <c r="I4244" t="str" cm="1">
        <f t="array" ref="I4244">IF(OR(TRIM(H4244)="",ISNUMBER(SEARCH("#",H4244)),AA4244&lt;Config!$B$8,SUMPRODUCT(--ISNUMBER(SEARCH({"a";"b";"c";"d";"e";"f";"g";"h";"i";"j";"k";"l";"m";"n";"o";"p";"q";"r";"s";"t";"u";"v";"w";"x";"y";"z"},H4244)))&gt;0),"Invalid","Valid")</f>
        <v>Valid</v>
      </c>
      <c r="J4244" s="1" t="s">
        <v>28790</v>
      </c>
      <c r="K4244" s="1" t="s">
        <v>504</v>
      </c>
      <c r="L4244" s="1" t="s">
        <v>67</v>
      </c>
      <c r="M4244" s="1" t="s">
        <v>235</v>
      </c>
      <c r="N4244" s="1" t="s">
        <v>211</v>
      </c>
      <c r="O4244" s="1" t="s">
        <v>180</v>
      </c>
      <c r="P4244" t="s">
        <v>53</v>
      </c>
      <c r="Q4244" s="1" t="s">
        <v>181</v>
      </c>
      <c r="R4244" s="1" t="s">
        <v>415</v>
      </c>
      <c r="S4244" s="1" t="s">
        <v>28791</v>
      </c>
      <c r="T4244" s="1" t="s">
        <v>28792</v>
      </c>
      <c r="U4244" s="1" t="s">
        <v>915</v>
      </c>
      <c r="V4244" s="1" t="s">
        <v>28793</v>
      </c>
      <c r="W4244" s="1" t="s">
        <v>60</v>
      </c>
      <c r="X4244" t="str">
        <f t="shared" si="463"/>
        <v>Complete</v>
      </c>
      <c r="Y4244">
        <f>MAX(0,100-IF(G4244="Invalid",Config!$B$5,0)-IF(I4244="Invalid",Config!$B$6,0)-IF(X4244="Incomplete",Config!$B$7,0)-IF(AF4244="Yes",Config!$B$37,0))</f>
        <v>100</v>
      </c>
      <c r="Z4244" s="1">
        <f>IF(OR(TRIM(B4244)="",COUNTIF(Config!$B$15:$B$19,B4244)&gt;0),1,0)+IF(OR(TRIM(C4244)="",COUNTIF(Config!$B$15:$B$19,C4244)&gt;0),1,0)+IF(OR(TRIM(F4244)="",COUNTIF(Config!$B$15:$B$19,F4244)&gt;0),1,0)+IF(OR(TRIM(H4244)="",COUNTIF(Config!$B$15:$B$19,H4244)&gt;0),1,0)+IF(OR(TRIM(E4244)="",COUNTIF(Config!$B$15:$B$19,E4244)&gt;0),1,0)+IF(OR(TRIM(K4244)="",COUNTIF(Config!$B$15:$B$19,K4244)&gt;0),1,0)+IF(OR(TRIM(P4244)="",COUNTIF(Config!$B$15:$B$19,P4244)&gt;0),1,0)+IF(OR(TRIM(R4244)="",COUNTIF(Config!$B$15:$B$19,R4244)&gt;0),1,0)</f>
        <v>0</v>
      </c>
      <c r="AA4244" s="1" cm="1">
        <f t="array" ref="AA4244">SUMPRODUCT(LEN(H4244)-LEN(SUBSTITUTE(H4244,{"0";"1";"2";"3";"4";"5";"6";"7";"8";"9"},"")))</f>
        <v>12</v>
      </c>
      <c r="AC4244" t="str">
        <f t="shared" si="464"/>
        <v/>
      </c>
      <c r="AD4244">
        <f t="shared" si="465"/>
        <v>1</v>
      </c>
      <c r="AE4244">
        <f t="shared" si="466"/>
        <v>1</v>
      </c>
      <c r="AF4244" t="str">
        <f t="shared" si="467"/>
        <v>No</v>
      </c>
      <c r="AG4244">
        <f t="shared" ca="1" si="468"/>
        <v>90</v>
      </c>
      <c r="AH4244" t="str">
        <f ca="1">IF(OR(V4244="",AG4244=""),"Yes",IF(AG4244&gt;Config!$B$41,"Yes","No"))</f>
        <v>No</v>
      </c>
    </row>
    <row r="4245" spans="1:34" x14ac:dyDescent="0.25">
      <c r="A4245" s="1" t="s">
        <v>28794</v>
      </c>
      <c r="B4245" s="1" t="s">
        <v>295</v>
      </c>
      <c r="C4245" s="1" t="s">
        <v>308</v>
      </c>
      <c r="D4245" s="1" t="s">
        <v>28795</v>
      </c>
      <c r="E4245" s="1" t="s">
        <v>33829</v>
      </c>
      <c r="F4245" s="1" t="s">
        <v>28796</v>
      </c>
      <c r="G4245" t="str">
        <f t="shared" si="462"/>
        <v>Valid</v>
      </c>
      <c r="H4245" s="1" t="s">
        <v>28797</v>
      </c>
      <c r="I4245" t="str" cm="1">
        <f t="array" ref="I4245">IF(OR(TRIM(H4245)="",ISNUMBER(SEARCH("#",H4245)),AA4245&lt;Config!$B$8,SUMPRODUCT(--ISNUMBER(SEARCH({"a";"b";"c";"d";"e";"f";"g";"h";"i";"j";"k";"l";"m";"n";"o";"p";"q";"r";"s";"t";"u";"v";"w";"x";"y";"z"},H4245)))&gt;0),"Invalid","Valid")</f>
        <v>Valid</v>
      </c>
      <c r="J4245" s="1" t="s">
        <v>28798</v>
      </c>
      <c r="K4245" s="1" t="s">
        <v>28</v>
      </c>
      <c r="L4245" s="1" t="s">
        <v>67</v>
      </c>
      <c r="M4245" s="1" t="s">
        <v>50</v>
      </c>
      <c r="N4245" s="1" t="s">
        <v>68</v>
      </c>
      <c r="O4245" s="1" t="s">
        <v>196</v>
      </c>
      <c r="P4245" t="s">
        <v>236</v>
      </c>
      <c r="Q4245" s="1" t="s">
        <v>254</v>
      </c>
      <c r="R4245" s="1" t="s">
        <v>254</v>
      </c>
      <c r="S4245" s="1" t="s">
        <v>18019</v>
      </c>
      <c r="T4245" s="1" t="s">
        <v>28799</v>
      </c>
      <c r="U4245" s="1" t="s">
        <v>25796</v>
      </c>
      <c r="V4245" s="1" t="s">
        <v>407</v>
      </c>
      <c r="W4245" s="1" t="s">
        <v>60</v>
      </c>
      <c r="X4245" t="str">
        <f t="shared" si="463"/>
        <v>Incomplete</v>
      </c>
      <c r="Y4245">
        <f>MAX(0,100-IF(G4245="Invalid",Config!$B$5,0)-IF(I4245="Invalid",Config!$B$6,0)-IF(X4245="Incomplete",Config!$B$7,0)-IF(AF4245="Yes",Config!$B$37,0))</f>
        <v>60</v>
      </c>
      <c r="Z4245" s="1">
        <f>IF(OR(TRIM(B4245)="",COUNTIF(Config!$B$15:$B$19,B4245)&gt;0),1,0)+IF(OR(TRIM(C4245)="",COUNTIF(Config!$B$15:$B$19,C4245)&gt;0),1,0)+IF(OR(TRIM(F4245)="",COUNTIF(Config!$B$15:$B$19,F4245)&gt;0),1,0)+IF(OR(TRIM(H4245)="",COUNTIF(Config!$B$15:$B$19,H4245)&gt;0),1,0)+IF(OR(TRIM(E4245)="",COUNTIF(Config!$B$15:$B$19,E4245)&gt;0),1,0)+IF(OR(TRIM(K4245)="",COUNTIF(Config!$B$15:$B$19,K4245)&gt;0),1,0)+IF(OR(TRIM(P4245)="",COUNTIF(Config!$B$15:$B$19,P4245)&gt;0),1,0)+IF(OR(TRIM(R4245)="",COUNTIF(Config!$B$15:$B$19,R4245)&gt;0),1,0)</f>
        <v>1</v>
      </c>
      <c r="AA4245" s="1" cm="1">
        <f t="array" ref="AA4245">SUMPRODUCT(LEN(H4245)-LEN(SUBSTITUTE(H4245,{"0";"1";"2";"3";"4";"5";"6";"7";"8";"9"},"")))</f>
        <v>12</v>
      </c>
      <c r="AC4245" t="str">
        <f t="shared" si="464"/>
        <v>Incomplete Profile</v>
      </c>
      <c r="AD4245">
        <f t="shared" si="465"/>
        <v>1</v>
      </c>
      <c r="AE4245">
        <f t="shared" si="466"/>
        <v>1</v>
      </c>
      <c r="AF4245" t="str">
        <f t="shared" si="467"/>
        <v>No</v>
      </c>
      <c r="AG4245">
        <f t="shared" ca="1" si="468"/>
        <v>424</v>
      </c>
      <c r="AH4245" t="str">
        <f ca="1">IF(OR(V4245="",AG4245=""),"Yes",IF(AG4245&gt;Config!$B$41,"Yes","No"))</f>
        <v>Yes</v>
      </c>
    </row>
    <row r="4246" spans="1:34" x14ac:dyDescent="0.25">
      <c r="A4246" s="1" t="s">
        <v>28800</v>
      </c>
      <c r="B4246" s="1" t="s">
        <v>2911</v>
      </c>
      <c r="C4246" s="1" t="s">
        <v>308</v>
      </c>
      <c r="D4246" s="1" t="s">
        <v>28801</v>
      </c>
      <c r="E4246" s="1" t="s">
        <v>633</v>
      </c>
      <c r="F4246" s="1" t="s">
        <v>28802</v>
      </c>
      <c r="G4246" t="str">
        <f t="shared" si="462"/>
        <v>Valid</v>
      </c>
      <c r="H4246" s="1" t="s">
        <v>28803</v>
      </c>
      <c r="I4246" t="str" cm="1">
        <f t="array" ref="I4246">IF(OR(TRIM(H4246)="",ISNUMBER(SEARCH("#",H4246)),AA4246&lt;Config!$B$8,SUMPRODUCT(--ISNUMBER(SEARCH({"a";"b";"c";"d";"e";"f";"g";"h";"i";"j";"k";"l";"m";"n";"o";"p";"q";"r";"s";"t";"u";"v";"w";"x";"y";"z"},H4246)))&gt;0),"Invalid","Valid")</f>
        <v>Valid</v>
      </c>
      <c r="J4246" s="1" t="s">
        <v>28804</v>
      </c>
      <c r="K4246" s="1" t="s">
        <v>133</v>
      </c>
      <c r="L4246" s="1" t="s">
        <v>84</v>
      </c>
      <c r="M4246" s="1" t="s">
        <v>30</v>
      </c>
      <c r="N4246" s="1" t="s">
        <v>211</v>
      </c>
      <c r="O4246" s="1" t="s">
        <v>196</v>
      </c>
      <c r="P4246" t="s">
        <v>53</v>
      </c>
      <c r="Q4246" s="1" t="s">
        <v>181</v>
      </c>
      <c r="R4246" s="1" t="s">
        <v>150</v>
      </c>
      <c r="S4246" s="1" t="s">
        <v>28805</v>
      </c>
      <c r="T4246" s="1" t="s">
        <v>28806</v>
      </c>
      <c r="U4246" s="1" t="s">
        <v>3043</v>
      </c>
      <c r="V4246" s="1" t="s">
        <v>5112</v>
      </c>
      <c r="W4246" s="1" t="s">
        <v>384</v>
      </c>
      <c r="X4246" t="str">
        <f t="shared" si="463"/>
        <v>Complete</v>
      </c>
      <c r="Y4246">
        <f>MAX(0,100-IF(G4246="Invalid",Config!$B$5,0)-IF(I4246="Invalid",Config!$B$6,0)-IF(X4246="Incomplete",Config!$B$7,0)-IF(AF4246="Yes",Config!$B$37,0))</f>
        <v>100</v>
      </c>
      <c r="Z4246" s="1">
        <f>IF(OR(TRIM(B4246)="",COUNTIF(Config!$B$15:$B$19,B4246)&gt;0),1,0)+IF(OR(TRIM(C4246)="",COUNTIF(Config!$B$15:$B$19,C4246)&gt;0),1,0)+IF(OR(TRIM(F4246)="",COUNTIF(Config!$B$15:$B$19,F4246)&gt;0),1,0)+IF(OR(TRIM(H4246)="",COUNTIF(Config!$B$15:$B$19,H4246)&gt;0),1,0)+IF(OR(TRIM(E4246)="",COUNTIF(Config!$B$15:$B$19,E4246)&gt;0),1,0)+IF(OR(TRIM(K4246)="",COUNTIF(Config!$B$15:$B$19,K4246)&gt;0),1,0)+IF(OR(TRIM(P4246)="",COUNTIF(Config!$B$15:$B$19,P4246)&gt;0),1,0)+IF(OR(TRIM(R4246)="",COUNTIF(Config!$B$15:$B$19,R4246)&gt;0),1,0)</f>
        <v>0</v>
      </c>
      <c r="AA4246" s="1" cm="1">
        <f t="array" ref="AA4246">SUMPRODUCT(LEN(H4246)-LEN(SUBSTITUTE(H4246,{"0";"1";"2";"3";"4";"5";"6";"7";"8";"9"},"")))</f>
        <v>12</v>
      </c>
      <c r="AC4246" t="str">
        <f t="shared" si="464"/>
        <v/>
      </c>
      <c r="AD4246">
        <f t="shared" si="465"/>
        <v>1</v>
      </c>
      <c r="AE4246">
        <f t="shared" si="466"/>
        <v>1</v>
      </c>
      <c r="AF4246" t="str">
        <f t="shared" si="467"/>
        <v>No</v>
      </c>
      <c r="AG4246">
        <f t="shared" ca="1" si="468"/>
        <v>288</v>
      </c>
      <c r="AH4246" t="str">
        <f ca="1">IF(OR(V4246="",AG4246=""),"Yes",IF(AG4246&gt;Config!$B$41,"Yes","No"))</f>
        <v>No</v>
      </c>
    </row>
    <row r="4247" spans="1:34" x14ac:dyDescent="0.25">
      <c r="A4247" s="1" t="s">
        <v>28807</v>
      </c>
      <c r="B4247" s="1" t="s">
        <v>1157</v>
      </c>
      <c r="C4247" s="1" t="s">
        <v>386</v>
      </c>
      <c r="D4247" s="1" t="s">
        <v>28808</v>
      </c>
      <c r="E4247" s="1" t="s">
        <v>35621</v>
      </c>
      <c r="F4247" s="1" t="s">
        <v>28809</v>
      </c>
      <c r="G4247" t="str">
        <f t="shared" si="462"/>
        <v>Valid</v>
      </c>
      <c r="H4247" s="1" t="s">
        <v>28810</v>
      </c>
      <c r="I4247" t="str" cm="1">
        <f t="array" ref="I4247">IF(OR(TRIM(H4247)="",ISNUMBER(SEARCH("#",H4247)),AA4247&lt;Config!$B$8,SUMPRODUCT(--ISNUMBER(SEARCH({"a";"b";"c";"d";"e";"f";"g";"h";"i";"j";"k";"l";"m";"n";"o";"p";"q";"r";"s";"t";"u";"v";"w";"x";"y";"z"},H4247)))&gt;0),"Invalid","Valid")</f>
        <v>Valid</v>
      </c>
      <c r="J4247" s="1" t="s">
        <v>28811</v>
      </c>
      <c r="K4247" s="1" t="s">
        <v>210</v>
      </c>
      <c r="L4247" s="1" t="s">
        <v>179</v>
      </c>
      <c r="M4247" s="1" t="s">
        <v>135</v>
      </c>
      <c r="N4247" s="1" t="s">
        <v>33819</v>
      </c>
      <c r="O4247" s="1" t="s">
        <v>266</v>
      </c>
      <c r="P4247" t="s">
        <v>236</v>
      </c>
      <c r="Q4247" s="1" t="s">
        <v>238</v>
      </c>
      <c r="R4247" s="1" t="s">
        <v>237</v>
      </c>
      <c r="S4247" s="1" t="s">
        <v>3099</v>
      </c>
      <c r="T4247" s="1" t="s">
        <v>28812</v>
      </c>
      <c r="U4247" s="1" t="s">
        <v>28813</v>
      </c>
      <c r="V4247" s="1" t="s">
        <v>1145</v>
      </c>
      <c r="W4247" s="1" t="s">
        <v>94</v>
      </c>
      <c r="X4247" t="str">
        <f t="shared" si="463"/>
        <v>Complete</v>
      </c>
      <c r="Y4247">
        <f>MAX(0,100-IF(G4247="Invalid",Config!$B$5,0)-IF(I4247="Invalid",Config!$B$6,0)-IF(X4247="Incomplete",Config!$B$7,0)-IF(AF4247="Yes",Config!$B$37,0))</f>
        <v>100</v>
      </c>
      <c r="Z4247" s="1">
        <f>IF(OR(TRIM(B4247)="",COUNTIF(Config!$B$15:$B$19,B4247)&gt;0),1,0)+IF(OR(TRIM(C4247)="",COUNTIF(Config!$B$15:$B$19,C4247)&gt;0),1,0)+IF(OR(TRIM(F4247)="",COUNTIF(Config!$B$15:$B$19,F4247)&gt;0),1,0)+IF(OR(TRIM(H4247)="",COUNTIF(Config!$B$15:$B$19,H4247)&gt;0),1,0)+IF(OR(TRIM(E4247)="",COUNTIF(Config!$B$15:$B$19,E4247)&gt;0),1,0)+IF(OR(TRIM(K4247)="",COUNTIF(Config!$B$15:$B$19,K4247)&gt;0),1,0)+IF(OR(TRIM(P4247)="",COUNTIF(Config!$B$15:$B$19,P4247)&gt;0),1,0)+IF(OR(TRIM(R4247)="",COUNTIF(Config!$B$15:$B$19,R4247)&gt;0),1,0)</f>
        <v>0</v>
      </c>
      <c r="AA4247" s="1" cm="1">
        <f t="array" ref="AA4247">SUMPRODUCT(LEN(H4247)-LEN(SUBSTITUTE(H4247,{"0";"1";"2";"3";"4";"5";"6";"7";"8";"9"},"")))</f>
        <v>12</v>
      </c>
      <c r="AC4247" t="str">
        <f t="shared" si="464"/>
        <v/>
      </c>
      <c r="AD4247">
        <f t="shared" si="465"/>
        <v>1</v>
      </c>
      <c r="AE4247">
        <f t="shared" si="466"/>
        <v>1</v>
      </c>
      <c r="AF4247" t="str">
        <f t="shared" si="467"/>
        <v>No</v>
      </c>
      <c r="AG4247">
        <f t="shared" ca="1" si="468"/>
        <v>37</v>
      </c>
      <c r="AH4247" t="str">
        <f ca="1">IF(OR(V4247="",AG4247=""),"Yes",IF(AG4247&gt;Config!$B$41,"Yes","No"))</f>
        <v>No</v>
      </c>
    </row>
    <row r="4248" spans="1:34" x14ac:dyDescent="0.25">
      <c r="A4248" s="1" t="s">
        <v>28814</v>
      </c>
      <c r="B4248" s="1" t="s">
        <v>2127</v>
      </c>
      <c r="C4248" s="1" t="s">
        <v>205</v>
      </c>
      <c r="D4248" s="1" t="s">
        <v>24612</v>
      </c>
      <c r="E4248" s="1" t="s">
        <v>35622</v>
      </c>
      <c r="F4248" s="1" t="s">
        <v>35623</v>
      </c>
      <c r="G4248" t="str">
        <f t="shared" si="462"/>
        <v>Valid</v>
      </c>
      <c r="H4248" s="1" t="s">
        <v>28815</v>
      </c>
      <c r="I4248" t="str" cm="1">
        <f t="array" ref="I4248">IF(OR(TRIM(H4248)="",ISNUMBER(SEARCH("#",H4248)),AA4248&lt;Config!$B$8,SUMPRODUCT(--ISNUMBER(SEARCH({"a";"b";"c";"d";"e";"f";"g";"h";"i";"j";"k";"l";"m";"n";"o";"p";"q";"r";"s";"t";"u";"v";"w";"x";"y";"z"},H4248)))&gt;0),"Invalid","Valid")</f>
        <v>Valid</v>
      </c>
      <c r="J4248" s="1" t="s">
        <v>28816</v>
      </c>
      <c r="K4248" s="1" t="s">
        <v>516</v>
      </c>
      <c r="L4248" s="1" t="s">
        <v>450</v>
      </c>
      <c r="M4248" s="1" t="s">
        <v>165</v>
      </c>
      <c r="N4248" s="1" t="s">
        <v>713</v>
      </c>
      <c r="O4248" s="1" t="s">
        <v>52</v>
      </c>
      <c r="P4248" t="s">
        <v>87</v>
      </c>
      <c r="Q4248" s="1" t="s">
        <v>438</v>
      </c>
      <c r="R4248" s="1" t="s">
        <v>212</v>
      </c>
      <c r="S4248" s="1" t="s">
        <v>7703</v>
      </c>
      <c r="T4248" s="1" t="s">
        <v>28817</v>
      </c>
      <c r="U4248" s="1" t="s">
        <v>5461</v>
      </c>
      <c r="V4248" s="1" t="s">
        <v>7951</v>
      </c>
      <c r="W4248" s="1" t="s">
        <v>40</v>
      </c>
      <c r="X4248" t="str">
        <f t="shared" si="463"/>
        <v>Complete</v>
      </c>
      <c r="Y4248">
        <f>MAX(0,100-IF(G4248="Invalid",Config!$B$5,0)-IF(I4248="Invalid",Config!$B$6,0)-IF(X4248="Incomplete",Config!$B$7,0)-IF(AF4248="Yes",Config!$B$37,0))</f>
        <v>100</v>
      </c>
      <c r="Z4248" s="1">
        <f>IF(OR(TRIM(B4248)="",COUNTIF(Config!$B$15:$B$19,B4248)&gt;0),1,0)+IF(OR(TRIM(C4248)="",COUNTIF(Config!$B$15:$B$19,C4248)&gt;0),1,0)+IF(OR(TRIM(F4248)="",COUNTIF(Config!$B$15:$B$19,F4248)&gt;0),1,0)+IF(OR(TRIM(H4248)="",COUNTIF(Config!$B$15:$B$19,H4248)&gt;0),1,0)+IF(OR(TRIM(E4248)="",COUNTIF(Config!$B$15:$B$19,E4248)&gt;0),1,0)+IF(OR(TRIM(K4248)="",COUNTIF(Config!$B$15:$B$19,K4248)&gt;0),1,0)+IF(OR(TRIM(P4248)="",COUNTIF(Config!$B$15:$B$19,P4248)&gt;0),1,0)+IF(OR(TRIM(R4248)="",COUNTIF(Config!$B$15:$B$19,R4248)&gt;0),1,0)</f>
        <v>0</v>
      </c>
      <c r="AA4248" s="1" cm="1">
        <f t="array" ref="AA4248">SUMPRODUCT(LEN(H4248)-LEN(SUBSTITUTE(H4248,{"0";"1";"2";"3";"4";"5";"6";"7";"8";"9"},"")))</f>
        <v>11</v>
      </c>
      <c r="AC4248" t="str">
        <f t="shared" si="464"/>
        <v/>
      </c>
      <c r="AD4248">
        <f t="shared" si="465"/>
        <v>1</v>
      </c>
      <c r="AE4248">
        <f t="shared" si="466"/>
        <v>1</v>
      </c>
      <c r="AF4248" t="str">
        <f t="shared" si="467"/>
        <v>No</v>
      </c>
      <c r="AG4248">
        <f t="shared" ca="1" si="468"/>
        <v>304</v>
      </c>
      <c r="AH4248" t="str">
        <f ca="1">IF(OR(V4248="",AG4248=""),"Yes",IF(AG4248&gt;Config!$B$41,"Yes","No"))</f>
        <v>No</v>
      </c>
    </row>
    <row r="4249" spans="1:34" x14ac:dyDescent="0.25">
      <c r="A4249" s="1" t="s">
        <v>808</v>
      </c>
      <c r="B4249" s="1" t="s">
        <v>62</v>
      </c>
      <c r="C4249" s="1" t="s">
        <v>78</v>
      </c>
      <c r="D4249" s="1" t="s">
        <v>28818</v>
      </c>
      <c r="E4249" s="1" t="s">
        <v>477</v>
      </c>
      <c r="F4249" s="1" t="s">
        <v>28819</v>
      </c>
      <c r="G4249" t="str">
        <f t="shared" si="462"/>
        <v>Valid</v>
      </c>
      <c r="H4249" s="1" t="s">
        <v>28820</v>
      </c>
      <c r="I4249" t="str" cm="1">
        <f t="array" ref="I4249">IF(OR(TRIM(H4249)="",ISNUMBER(SEARCH("#",H4249)),AA4249&lt;Config!$B$8,SUMPRODUCT(--ISNUMBER(SEARCH({"a";"b";"c";"d";"e";"f";"g";"h";"i";"j";"k";"l";"m";"n";"o";"p";"q";"r";"s";"t";"u";"v";"w";"x";"y";"z"},H4249)))&gt;0),"Invalid","Valid")</f>
        <v>Valid</v>
      </c>
      <c r="J4249" s="1" t="s">
        <v>28821</v>
      </c>
      <c r="K4249" s="1" t="s">
        <v>178</v>
      </c>
      <c r="L4249" s="1" t="s">
        <v>450</v>
      </c>
      <c r="M4249" s="1" t="s">
        <v>165</v>
      </c>
      <c r="N4249" s="1" t="s">
        <v>86</v>
      </c>
      <c r="O4249" s="1" t="s">
        <v>149</v>
      </c>
      <c r="P4249" t="s">
        <v>87</v>
      </c>
      <c r="Q4249" s="1" t="s">
        <v>166</v>
      </c>
      <c r="R4249" s="1" t="s">
        <v>379</v>
      </c>
      <c r="S4249" s="1" t="s">
        <v>28822</v>
      </c>
      <c r="T4249" s="1" t="s">
        <v>28823</v>
      </c>
      <c r="U4249" s="1" t="s">
        <v>6211</v>
      </c>
      <c r="V4249" s="1" t="s">
        <v>140</v>
      </c>
      <c r="W4249" s="1" t="s">
        <v>384</v>
      </c>
      <c r="X4249" t="str">
        <f t="shared" si="463"/>
        <v>Complete</v>
      </c>
      <c r="Y4249">
        <f>MAX(0,100-IF(G4249="Invalid",Config!$B$5,0)-IF(I4249="Invalid",Config!$B$6,0)-IF(X4249="Incomplete",Config!$B$7,0)-IF(AF4249="Yes",Config!$B$37,0))</f>
        <v>100</v>
      </c>
      <c r="Z4249" s="1">
        <f>IF(OR(TRIM(B4249)="",COUNTIF(Config!$B$15:$B$19,B4249)&gt;0),1,0)+IF(OR(TRIM(C4249)="",COUNTIF(Config!$B$15:$B$19,C4249)&gt;0),1,0)+IF(OR(TRIM(F4249)="",COUNTIF(Config!$B$15:$B$19,F4249)&gt;0),1,0)+IF(OR(TRIM(H4249)="",COUNTIF(Config!$B$15:$B$19,H4249)&gt;0),1,0)+IF(OR(TRIM(E4249)="",COUNTIF(Config!$B$15:$B$19,E4249)&gt;0),1,0)+IF(OR(TRIM(K4249)="",COUNTIF(Config!$B$15:$B$19,K4249)&gt;0),1,0)+IF(OR(TRIM(P4249)="",COUNTIF(Config!$B$15:$B$19,P4249)&gt;0),1,0)+IF(OR(TRIM(R4249)="",COUNTIF(Config!$B$15:$B$19,R4249)&gt;0),1,0)</f>
        <v>0</v>
      </c>
      <c r="AA4249" s="1" cm="1">
        <f t="array" ref="AA4249">SUMPRODUCT(LEN(H4249)-LEN(SUBSTITUTE(H4249,{"0";"1";"2";"3";"4";"5";"6";"7";"8";"9"},"")))</f>
        <v>11</v>
      </c>
      <c r="AC4249" t="str">
        <f t="shared" si="464"/>
        <v/>
      </c>
      <c r="AD4249">
        <f t="shared" si="465"/>
        <v>1</v>
      </c>
      <c r="AE4249">
        <f t="shared" si="466"/>
        <v>1</v>
      </c>
      <c r="AF4249" t="str">
        <f t="shared" si="467"/>
        <v>No</v>
      </c>
      <c r="AG4249">
        <f t="shared" ca="1" si="468"/>
        <v>37</v>
      </c>
      <c r="AH4249" t="str">
        <f ca="1">IF(OR(V4249="",AG4249=""),"Yes",IF(AG4249&gt;Config!$B$41,"Yes","No"))</f>
        <v>No</v>
      </c>
    </row>
    <row r="4250" spans="1:34" x14ac:dyDescent="0.25">
      <c r="A4250" s="1" t="s">
        <v>28824</v>
      </c>
      <c r="B4250" s="1" t="s">
        <v>431</v>
      </c>
      <c r="C4250" s="1" t="s">
        <v>985</v>
      </c>
      <c r="D4250" s="1" t="s">
        <v>28825</v>
      </c>
      <c r="E4250" s="1" t="s">
        <v>578</v>
      </c>
      <c r="F4250" s="1" t="s">
        <v>28826</v>
      </c>
      <c r="G4250" t="str">
        <f t="shared" si="462"/>
        <v>Valid</v>
      </c>
      <c r="H4250" s="1" t="s">
        <v>28827</v>
      </c>
      <c r="I4250" t="str" cm="1">
        <f t="array" ref="I4250">IF(OR(TRIM(H4250)="",ISNUMBER(SEARCH("#",H4250)),AA4250&lt;Config!$B$8,SUMPRODUCT(--ISNUMBER(SEARCH({"a";"b";"c";"d";"e";"f";"g";"h";"i";"j";"k";"l";"m";"n";"o";"p";"q";"r";"s";"t";"u";"v";"w";"x";"y";"z"},H4250)))&gt;0),"Invalid","Valid")</f>
        <v>Valid</v>
      </c>
      <c r="J4250" s="1" t="s">
        <v>28828</v>
      </c>
      <c r="K4250" s="1" t="s">
        <v>287</v>
      </c>
      <c r="L4250" s="1" t="s">
        <v>450</v>
      </c>
      <c r="M4250" s="1" t="s">
        <v>462</v>
      </c>
      <c r="N4250" s="1" t="s">
        <v>148</v>
      </c>
      <c r="O4250" s="1" t="s">
        <v>196</v>
      </c>
      <c r="P4250" t="s">
        <v>104</v>
      </c>
      <c r="Q4250" s="1" t="s">
        <v>302</v>
      </c>
      <c r="R4250" s="1" t="s">
        <v>105</v>
      </c>
      <c r="S4250" s="1" t="s">
        <v>28829</v>
      </c>
      <c r="T4250" s="1" t="s">
        <v>28830</v>
      </c>
      <c r="U4250" s="1" t="s">
        <v>595</v>
      </c>
      <c r="V4250" s="1" t="s">
        <v>140</v>
      </c>
      <c r="W4250" s="1" t="s">
        <v>384</v>
      </c>
      <c r="X4250" t="str">
        <f t="shared" si="463"/>
        <v>Complete</v>
      </c>
      <c r="Y4250">
        <f>MAX(0,100-IF(G4250="Invalid",Config!$B$5,0)-IF(I4250="Invalid",Config!$B$6,0)-IF(X4250="Incomplete",Config!$B$7,0)-IF(AF4250="Yes",Config!$B$37,0))</f>
        <v>100</v>
      </c>
      <c r="Z4250" s="1">
        <f>IF(OR(TRIM(B4250)="",COUNTIF(Config!$B$15:$B$19,B4250)&gt;0),1,0)+IF(OR(TRIM(C4250)="",COUNTIF(Config!$B$15:$B$19,C4250)&gt;0),1,0)+IF(OR(TRIM(F4250)="",COUNTIF(Config!$B$15:$B$19,F4250)&gt;0),1,0)+IF(OR(TRIM(H4250)="",COUNTIF(Config!$B$15:$B$19,H4250)&gt;0),1,0)+IF(OR(TRIM(E4250)="",COUNTIF(Config!$B$15:$B$19,E4250)&gt;0),1,0)+IF(OR(TRIM(K4250)="",COUNTIF(Config!$B$15:$B$19,K4250)&gt;0),1,0)+IF(OR(TRIM(P4250)="",COUNTIF(Config!$B$15:$B$19,P4250)&gt;0),1,0)+IF(OR(TRIM(R4250)="",COUNTIF(Config!$B$15:$B$19,R4250)&gt;0),1,0)</f>
        <v>0</v>
      </c>
      <c r="AA4250" s="1" cm="1">
        <f t="array" ref="AA4250">SUMPRODUCT(LEN(H4250)-LEN(SUBSTITUTE(H4250,{"0";"1";"2";"3";"4";"5";"6";"7";"8";"9"},"")))</f>
        <v>11</v>
      </c>
      <c r="AC4250" t="str">
        <f t="shared" si="464"/>
        <v/>
      </c>
      <c r="AD4250">
        <f t="shared" si="465"/>
        <v>1</v>
      </c>
      <c r="AE4250">
        <f t="shared" si="466"/>
        <v>1</v>
      </c>
      <c r="AF4250" t="str">
        <f t="shared" si="467"/>
        <v>No</v>
      </c>
      <c r="AG4250">
        <f t="shared" ca="1" si="468"/>
        <v>37</v>
      </c>
      <c r="AH4250" t="str">
        <f ca="1">IF(OR(V4250="",AG4250=""),"Yes",IF(AG4250&gt;Config!$B$41,"Yes","No"))</f>
        <v>No</v>
      </c>
    </row>
    <row r="4251" spans="1:34" x14ac:dyDescent="0.25">
      <c r="A4251" s="1" t="s">
        <v>28831</v>
      </c>
      <c r="B4251" s="1" t="s">
        <v>6040</v>
      </c>
      <c r="C4251" s="1" t="s">
        <v>566</v>
      </c>
      <c r="D4251" s="1" t="s">
        <v>9657</v>
      </c>
      <c r="E4251" s="1" t="s">
        <v>298</v>
      </c>
      <c r="F4251" s="1" t="s">
        <v>28832</v>
      </c>
      <c r="G4251" t="str">
        <f t="shared" si="462"/>
        <v>Valid</v>
      </c>
      <c r="H4251" s="1" t="s">
        <v>28833</v>
      </c>
      <c r="I4251" t="str" cm="1">
        <f t="array" ref="I4251">IF(OR(TRIM(H4251)="",ISNUMBER(SEARCH("#",H4251)),AA4251&lt;Config!$B$8,SUMPRODUCT(--ISNUMBER(SEARCH({"a";"b";"c";"d";"e";"f";"g";"h";"i";"j";"k";"l";"m";"n";"o";"p";"q";"r";"s";"t";"u";"v";"w";"x";"y";"z"},H4251)))&gt;0),"Invalid","Valid")</f>
        <v>Valid</v>
      </c>
      <c r="J4251" s="1" t="s">
        <v>131</v>
      </c>
      <c r="K4251" s="1" t="s">
        <v>481</v>
      </c>
      <c r="L4251" s="1" t="s">
        <v>67</v>
      </c>
      <c r="M4251" s="1" t="s">
        <v>165</v>
      </c>
      <c r="N4251" s="1" t="s">
        <v>437</v>
      </c>
      <c r="O4251" s="1" t="s">
        <v>180</v>
      </c>
      <c r="P4251" t="s">
        <v>236</v>
      </c>
      <c r="Q4251" s="1" t="s">
        <v>237</v>
      </c>
      <c r="R4251" s="1" t="s">
        <v>254</v>
      </c>
      <c r="S4251" s="1" t="s">
        <v>16319</v>
      </c>
      <c r="T4251" s="1" t="s">
        <v>28834</v>
      </c>
      <c r="U4251" s="1" t="s">
        <v>8217</v>
      </c>
      <c r="V4251" s="1" t="s">
        <v>140</v>
      </c>
      <c r="W4251" s="1" t="s">
        <v>40</v>
      </c>
      <c r="X4251" t="str">
        <f t="shared" si="463"/>
        <v>Complete</v>
      </c>
      <c r="Y4251">
        <f>MAX(0,100-IF(G4251="Invalid",Config!$B$5,0)-IF(I4251="Invalid",Config!$B$6,0)-IF(X4251="Incomplete",Config!$B$7,0)-IF(AF4251="Yes",Config!$B$37,0))</f>
        <v>100</v>
      </c>
      <c r="Z4251" s="1">
        <f>IF(OR(TRIM(B4251)="",COUNTIF(Config!$B$15:$B$19,B4251)&gt;0),1,0)+IF(OR(TRIM(C4251)="",COUNTIF(Config!$B$15:$B$19,C4251)&gt;0),1,0)+IF(OR(TRIM(F4251)="",COUNTIF(Config!$B$15:$B$19,F4251)&gt;0),1,0)+IF(OR(TRIM(H4251)="",COUNTIF(Config!$B$15:$B$19,H4251)&gt;0),1,0)+IF(OR(TRIM(E4251)="",COUNTIF(Config!$B$15:$B$19,E4251)&gt;0),1,0)+IF(OR(TRIM(K4251)="",COUNTIF(Config!$B$15:$B$19,K4251)&gt;0),1,0)+IF(OR(TRIM(P4251)="",COUNTIF(Config!$B$15:$B$19,P4251)&gt;0),1,0)+IF(OR(TRIM(R4251)="",COUNTIF(Config!$B$15:$B$19,R4251)&gt;0),1,0)</f>
        <v>0</v>
      </c>
      <c r="AA4251" s="1" cm="1">
        <f t="array" ref="AA4251">SUMPRODUCT(LEN(H4251)-LEN(SUBSTITUTE(H4251,{"0";"1";"2";"3";"4";"5";"6";"7";"8";"9"},"")))</f>
        <v>12</v>
      </c>
      <c r="AC4251" t="str">
        <f t="shared" si="464"/>
        <v/>
      </c>
      <c r="AD4251">
        <f t="shared" si="465"/>
        <v>1</v>
      </c>
      <c r="AE4251">
        <f t="shared" si="466"/>
        <v>1</v>
      </c>
      <c r="AF4251" t="str">
        <f t="shared" si="467"/>
        <v>No</v>
      </c>
      <c r="AG4251">
        <f t="shared" ca="1" si="468"/>
        <v>37</v>
      </c>
      <c r="AH4251" t="str">
        <f ca="1">IF(OR(V4251="",AG4251=""),"Yes",IF(AG4251&gt;Config!$B$41,"Yes","No"))</f>
        <v>No</v>
      </c>
    </row>
    <row r="4252" spans="1:34" x14ac:dyDescent="0.25">
      <c r="A4252" s="1" t="s">
        <v>28835</v>
      </c>
      <c r="B4252" s="1" t="s">
        <v>995</v>
      </c>
      <c r="C4252" s="1" t="s">
        <v>524</v>
      </c>
      <c r="D4252" s="1" t="s">
        <v>28836</v>
      </c>
      <c r="E4252" s="1" t="s">
        <v>35380</v>
      </c>
      <c r="F4252" s="1" t="s">
        <v>28837</v>
      </c>
      <c r="G4252" t="str">
        <f t="shared" si="462"/>
        <v>Valid</v>
      </c>
      <c r="H4252" s="1" t="s">
        <v>28838</v>
      </c>
      <c r="I4252" t="str" cm="1">
        <f t="array" ref="I4252">IF(OR(TRIM(H4252)="",ISNUMBER(SEARCH("#",H4252)),AA4252&lt;Config!$B$8,SUMPRODUCT(--ISNUMBER(SEARCH({"a";"b";"c";"d";"e";"f";"g";"h";"i";"j";"k";"l";"m";"n";"o";"p";"q";"r";"s";"t";"u";"v";"w";"x";"y";"z"},H4252)))&gt;0),"Invalid","Valid")</f>
        <v>Valid</v>
      </c>
      <c r="J4252" s="1" t="s">
        <v>28839</v>
      </c>
      <c r="K4252" s="1" t="s">
        <v>516</v>
      </c>
      <c r="L4252" s="1" t="s">
        <v>450</v>
      </c>
      <c r="M4252" s="1" t="s">
        <v>343</v>
      </c>
      <c r="N4252" s="1" t="s">
        <v>211</v>
      </c>
      <c r="O4252" s="1" t="s">
        <v>149</v>
      </c>
      <c r="P4252" t="s">
        <v>53</v>
      </c>
      <c r="Q4252" s="1" t="s">
        <v>197</v>
      </c>
      <c r="R4252" s="1" t="s">
        <v>198</v>
      </c>
      <c r="S4252" s="1" t="s">
        <v>28840</v>
      </c>
      <c r="T4252" s="1" t="s">
        <v>28841</v>
      </c>
      <c r="U4252" s="1" t="s">
        <v>5718</v>
      </c>
      <c r="V4252" s="1" t="s">
        <v>2093</v>
      </c>
      <c r="W4252" s="1" t="s">
        <v>384</v>
      </c>
      <c r="X4252" t="str">
        <f t="shared" si="463"/>
        <v>Complete</v>
      </c>
      <c r="Y4252">
        <f>MAX(0,100-IF(G4252="Invalid",Config!$B$5,0)-IF(I4252="Invalid",Config!$B$6,0)-IF(X4252="Incomplete",Config!$B$7,0)-IF(AF4252="Yes",Config!$B$37,0))</f>
        <v>100</v>
      </c>
      <c r="Z4252" s="1">
        <f>IF(OR(TRIM(B4252)="",COUNTIF(Config!$B$15:$B$19,B4252)&gt;0),1,0)+IF(OR(TRIM(C4252)="",COUNTIF(Config!$B$15:$B$19,C4252)&gt;0),1,0)+IF(OR(TRIM(F4252)="",COUNTIF(Config!$B$15:$B$19,F4252)&gt;0),1,0)+IF(OR(TRIM(H4252)="",COUNTIF(Config!$B$15:$B$19,H4252)&gt;0),1,0)+IF(OR(TRIM(E4252)="",COUNTIF(Config!$B$15:$B$19,E4252)&gt;0),1,0)+IF(OR(TRIM(K4252)="",COUNTIF(Config!$B$15:$B$19,K4252)&gt;0),1,0)+IF(OR(TRIM(P4252)="",COUNTIF(Config!$B$15:$B$19,P4252)&gt;0),1,0)+IF(OR(TRIM(R4252)="",COUNTIF(Config!$B$15:$B$19,R4252)&gt;0),1,0)</f>
        <v>0</v>
      </c>
      <c r="AA4252" s="1" cm="1">
        <f t="array" ref="AA4252">SUMPRODUCT(LEN(H4252)-LEN(SUBSTITUTE(H4252,{"0";"1";"2";"3";"4";"5";"6";"7";"8";"9"},"")))</f>
        <v>10</v>
      </c>
      <c r="AC4252" t="str">
        <f t="shared" si="464"/>
        <v/>
      </c>
      <c r="AD4252">
        <f t="shared" si="465"/>
        <v>1</v>
      </c>
      <c r="AE4252">
        <f t="shared" si="466"/>
        <v>1</v>
      </c>
      <c r="AF4252" t="str">
        <f t="shared" si="467"/>
        <v>No</v>
      </c>
      <c r="AG4252">
        <f t="shared" ca="1" si="468"/>
        <v>243</v>
      </c>
      <c r="AH4252" t="str">
        <f ca="1">IF(OR(V4252="",AG4252=""),"Yes",IF(AG4252&gt;Config!$B$41,"Yes","No"))</f>
        <v>No</v>
      </c>
    </row>
    <row r="4253" spans="1:34" x14ac:dyDescent="0.25">
      <c r="A4253" s="1" t="s">
        <v>28842</v>
      </c>
      <c r="B4253" s="1" t="s">
        <v>1582</v>
      </c>
      <c r="C4253" s="1" t="s">
        <v>364</v>
      </c>
      <c r="D4253" s="1" t="s">
        <v>28843</v>
      </c>
      <c r="E4253" s="1" t="s">
        <v>33901</v>
      </c>
      <c r="F4253" s="1" t="s">
        <v>28844</v>
      </c>
      <c r="G4253" t="str">
        <f t="shared" si="462"/>
        <v>Valid</v>
      </c>
      <c r="H4253" s="1" t="s">
        <v>28845</v>
      </c>
      <c r="I4253" t="str" cm="1">
        <f t="array" ref="I4253">IF(OR(TRIM(H4253)="",ISNUMBER(SEARCH("#",H4253)),AA4253&lt;Config!$B$8,SUMPRODUCT(--ISNUMBER(SEARCH({"a";"b";"c";"d";"e";"f";"g";"h";"i";"j";"k";"l";"m";"n";"o";"p";"q";"r";"s";"t";"u";"v";"w";"x";"y";"z"},H4253)))&gt;0),"Invalid","Valid")</f>
        <v>Valid</v>
      </c>
      <c r="J4253" s="1" t="s">
        <v>28846</v>
      </c>
      <c r="K4253" s="1" t="s">
        <v>210</v>
      </c>
      <c r="L4253" s="1" t="s">
        <v>29</v>
      </c>
      <c r="M4253" s="1" t="s">
        <v>103</v>
      </c>
      <c r="N4253" s="1" t="s">
        <v>33819</v>
      </c>
      <c r="O4253" s="1" t="s">
        <v>32</v>
      </c>
      <c r="P4253" t="s">
        <v>53</v>
      </c>
      <c r="Q4253" s="1" t="s">
        <v>55</v>
      </c>
      <c r="R4253" s="1" t="s">
        <v>55</v>
      </c>
      <c r="S4253" s="1" t="s">
        <v>28847</v>
      </c>
      <c r="T4253" s="1" t="s">
        <v>28848</v>
      </c>
      <c r="U4253" s="1" t="s">
        <v>281</v>
      </c>
      <c r="V4253" s="1" t="s">
        <v>28849</v>
      </c>
      <c r="W4253" s="1" t="s">
        <v>75</v>
      </c>
      <c r="X4253" t="str">
        <f t="shared" si="463"/>
        <v>Complete</v>
      </c>
      <c r="Y4253">
        <f>MAX(0,100-IF(G4253="Invalid",Config!$B$5,0)-IF(I4253="Invalid",Config!$B$6,0)-IF(X4253="Incomplete",Config!$B$7,0)-IF(AF4253="Yes",Config!$B$37,0))</f>
        <v>100</v>
      </c>
      <c r="Z4253" s="1">
        <f>IF(OR(TRIM(B4253)="",COUNTIF(Config!$B$15:$B$19,B4253)&gt;0),1,0)+IF(OR(TRIM(C4253)="",COUNTIF(Config!$B$15:$B$19,C4253)&gt;0),1,0)+IF(OR(TRIM(F4253)="",COUNTIF(Config!$B$15:$B$19,F4253)&gt;0),1,0)+IF(OR(TRIM(H4253)="",COUNTIF(Config!$B$15:$B$19,H4253)&gt;0),1,0)+IF(OR(TRIM(E4253)="",COUNTIF(Config!$B$15:$B$19,E4253)&gt;0),1,0)+IF(OR(TRIM(K4253)="",COUNTIF(Config!$B$15:$B$19,K4253)&gt;0),1,0)+IF(OR(TRIM(P4253)="",COUNTIF(Config!$B$15:$B$19,P4253)&gt;0),1,0)+IF(OR(TRIM(R4253)="",COUNTIF(Config!$B$15:$B$19,R4253)&gt;0),1,0)</f>
        <v>0</v>
      </c>
      <c r="AA4253" s="1" cm="1">
        <f t="array" ref="AA4253">SUMPRODUCT(LEN(H4253)-LEN(SUBSTITUTE(H4253,{"0";"1";"2";"3";"4";"5";"6";"7";"8";"9"},"")))</f>
        <v>12</v>
      </c>
      <c r="AC4253" t="str">
        <f t="shared" si="464"/>
        <v/>
      </c>
      <c r="AD4253">
        <f t="shared" si="465"/>
        <v>1</v>
      </c>
      <c r="AE4253">
        <f t="shared" si="466"/>
        <v>1</v>
      </c>
      <c r="AF4253" t="str">
        <f t="shared" si="467"/>
        <v>No</v>
      </c>
      <c r="AG4253">
        <f t="shared" ca="1" si="468"/>
        <v>240</v>
      </c>
      <c r="AH4253" t="str">
        <f ca="1">IF(OR(V4253="",AG4253=""),"Yes",IF(AG4253&gt;Config!$B$41,"Yes","No"))</f>
        <v>No</v>
      </c>
    </row>
    <row r="4254" spans="1:34" x14ac:dyDescent="0.25">
      <c r="A4254" s="1" t="s">
        <v>28850</v>
      </c>
      <c r="B4254" s="1" t="s">
        <v>397</v>
      </c>
      <c r="C4254" s="1" t="s">
        <v>1166</v>
      </c>
      <c r="D4254" s="1" t="s">
        <v>28851</v>
      </c>
      <c r="E4254" s="1" t="s">
        <v>35207</v>
      </c>
      <c r="F4254" s="1" t="s">
        <v>28852</v>
      </c>
      <c r="G4254" t="str">
        <f t="shared" si="462"/>
        <v>Valid</v>
      </c>
      <c r="H4254" s="1" t="s">
        <v>28853</v>
      </c>
      <c r="I4254" t="str" cm="1">
        <f t="array" ref="I4254">IF(OR(TRIM(H4254)="",ISNUMBER(SEARCH("#",H4254)),AA4254&lt;Config!$B$8,SUMPRODUCT(--ISNUMBER(SEARCH({"a";"b";"c";"d";"e";"f";"g";"h";"i";"j";"k";"l";"m";"n";"o";"p";"q";"r";"s";"t";"u";"v";"w";"x";"y";"z"},H4254)))&gt;0),"Invalid","Valid")</f>
        <v>Valid</v>
      </c>
      <c r="J4254" s="1" t="s">
        <v>28854</v>
      </c>
      <c r="K4254" s="1" t="s">
        <v>195</v>
      </c>
      <c r="L4254" s="1" t="s">
        <v>29</v>
      </c>
      <c r="M4254" s="1" t="s">
        <v>85</v>
      </c>
      <c r="N4254" s="1" t="s">
        <v>33819</v>
      </c>
      <c r="O4254" s="1" t="s">
        <v>266</v>
      </c>
      <c r="P4254" t="s">
        <v>33</v>
      </c>
      <c r="Q4254" s="1" t="s">
        <v>119</v>
      </c>
      <c r="R4254" s="1" t="s">
        <v>482</v>
      </c>
      <c r="S4254" s="1" t="s">
        <v>28855</v>
      </c>
      <c r="T4254" s="1" t="s">
        <v>28856</v>
      </c>
      <c r="U4254" s="1" t="s">
        <v>993</v>
      </c>
      <c r="V4254" s="1" t="s">
        <v>1397</v>
      </c>
      <c r="W4254" s="1" t="s">
        <v>40</v>
      </c>
      <c r="X4254" t="str">
        <f t="shared" si="463"/>
        <v>Complete</v>
      </c>
      <c r="Y4254">
        <f>MAX(0,100-IF(G4254="Invalid",Config!$B$5,0)-IF(I4254="Invalid",Config!$B$6,0)-IF(X4254="Incomplete",Config!$B$7,0)-IF(AF4254="Yes",Config!$B$37,0))</f>
        <v>100</v>
      </c>
      <c r="Z4254" s="1">
        <f>IF(OR(TRIM(B4254)="",COUNTIF(Config!$B$15:$B$19,B4254)&gt;0),1,0)+IF(OR(TRIM(C4254)="",COUNTIF(Config!$B$15:$B$19,C4254)&gt;0),1,0)+IF(OR(TRIM(F4254)="",COUNTIF(Config!$B$15:$B$19,F4254)&gt;0),1,0)+IF(OR(TRIM(H4254)="",COUNTIF(Config!$B$15:$B$19,H4254)&gt;0),1,0)+IF(OR(TRIM(E4254)="",COUNTIF(Config!$B$15:$B$19,E4254)&gt;0),1,0)+IF(OR(TRIM(K4254)="",COUNTIF(Config!$B$15:$B$19,K4254)&gt;0),1,0)+IF(OR(TRIM(P4254)="",COUNTIF(Config!$B$15:$B$19,P4254)&gt;0),1,0)+IF(OR(TRIM(R4254)="",COUNTIF(Config!$B$15:$B$19,R4254)&gt;0),1,0)</f>
        <v>0</v>
      </c>
      <c r="AA4254" s="1" cm="1">
        <f t="array" ref="AA4254">SUMPRODUCT(LEN(H4254)-LEN(SUBSTITUTE(H4254,{"0";"1";"2";"3";"4";"5";"6";"7";"8";"9"},"")))</f>
        <v>10</v>
      </c>
      <c r="AC4254" t="str">
        <f t="shared" si="464"/>
        <v/>
      </c>
      <c r="AD4254">
        <f t="shared" si="465"/>
        <v>1</v>
      </c>
      <c r="AE4254">
        <f t="shared" si="466"/>
        <v>1</v>
      </c>
      <c r="AF4254" t="str">
        <f t="shared" si="467"/>
        <v>No</v>
      </c>
      <c r="AG4254">
        <f t="shared" ca="1" si="468"/>
        <v>273</v>
      </c>
      <c r="AH4254" t="str">
        <f ca="1">IF(OR(V4254="",AG4254=""),"Yes",IF(AG4254&gt;Config!$B$41,"Yes","No"))</f>
        <v>No</v>
      </c>
    </row>
    <row r="4255" spans="1:34" x14ac:dyDescent="0.25">
      <c r="A4255" s="1" t="s">
        <v>28857</v>
      </c>
      <c r="B4255" s="1" t="s">
        <v>244</v>
      </c>
      <c r="C4255" s="1" t="s">
        <v>323</v>
      </c>
      <c r="D4255" s="1" t="s">
        <v>20467</v>
      </c>
      <c r="E4255" s="1" t="s">
        <v>34241</v>
      </c>
      <c r="F4255" s="1" t="s">
        <v>20468</v>
      </c>
      <c r="G4255" t="str">
        <f t="shared" si="462"/>
        <v>Valid</v>
      </c>
      <c r="H4255" s="1" t="s">
        <v>28858</v>
      </c>
      <c r="I4255" t="str" cm="1">
        <f t="array" ref="I4255">IF(OR(TRIM(H4255)="",ISNUMBER(SEARCH("#",H4255)),AA4255&lt;Config!$B$8,SUMPRODUCT(--ISNUMBER(SEARCH({"a";"b";"c";"d";"e";"f";"g";"h";"i";"j";"k";"l";"m";"n";"o";"p";"q";"r";"s";"t";"u";"v";"w";"x";"y";"z"},H4255)))&gt;0),"Invalid","Valid")</f>
        <v>Valid</v>
      </c>
      <c r="J4255" s="1" t="s">
        <v>20470</v>
      </c>
      <c r="K4255" s="1" t="s">
        <v>722</v>
      </c>
      <c r="L4255" s="1" t="s">
        <v>450</v>
      </c>
      <c r="M4255" s="1" t="s">
        <v>391</v>
      </c>
      <c r="N4255" s="1" t="s">
        <v>68</v>
      </c>
      <c r="O4255" s="1" t="s">
        <v>180</v>
      </c>
      <c r="P4255" t="s">
        <v>53</v>
      </c>
      <c r="Q4255" s="1" t="s">
        <v>55</v>
      </c>
      <c r="R4255" s="1" t="s">
        <v>150</v>
      </c>
      <c r="S4255" s="1" t="s">
        <v>9827</v>
      </c>
      <c r="T4255" s="1" t="s">
        <v>20471</v>
      </c>
      <c r="U4255" s="1" t="s">
        <v>8608</v>
      </c>
      <c r="V4255" s="1" t="s">
        <v>507</v>
      </c>
      <c r="W4255" s="1" t="s">
        <v>141</v>
      </c>
      <c r="X4255" t="str">
        <f t="shared" si="463"/>
        <v>Complete</v>
      </c>
      <c r="Y4255">
        <f>MAX(0,100-IF(G4255="Invalid",Config!$B$5,0)-IF(I4255="Invalid",Config!$B$6,0)-IF(X4255="Incomplete",Config!$B$7,0)-IF(AF4255="Yes",Config!$B$37,0))</f>
        <v>75</v>
      </c>
      <c r="Z4255" s="1">
        <f>IF(OR(TRIM(B4255)="",COUNTIF(Config!$B$15:$B$19,B4255)&gt;0),1,0)+IF(OR(TRIM(C4255)="",COUNTIF(Config!$B$15:$B$19,C4255)&gt;0),1,0)+IF(OR(TRIM(F4255)="",COUNTIF(Config!$B$15:$B$19,F4255)&gt;0),1,0)+IF(OR(TRIM(H4255)="",COUNTIF(Config!$B$15:$B$19,H4255)&gt;0),1,0)+IF(OR(TRIM(E4255)="",COUNTIF(Config!$B$15:$B$19,E4255)&gt;0),1,0)+IF(OR(TRIM(K4255)="",COUNTIF(Config!$B$15:$B$19,K4255)&gt;0),1,0)+IF(OR(TRIM(P4255)="",COUNTIF(Config!$B$15:$B$19,P4255)&gt;0),1,0)+IF(OR(TRIM(R4255)="",COUNTIF(Config!$B$15:$B$19,R4255)&gt;0),1,0)</f>
        <v>0</v>
      </c>
      <c r="AA4255" s="1" cm="1">
        <f t="array" ref="AA4255">SUMPRODUCT(LEN(H4255)-LEN(SUBSTITUTE(H4255,{"0";"1";"2";"3";"4";"5";"6";"7";"8";"9"},"")))</f>
        <v>10</v>
      </c>
      <c r="AC4255" t="str">
        <f t="shared" si="464"/>
        <v>Potential Duplicate</v>
      </c>
      <c r="AD4255">
        <f t="shared" si="465"/>
        <v>2</v>
      </c>
      <c r="AE4255">
        <f t="shared" si="466"/>
        <v>1</v>
      </c>
      <c r="AF4255" t="str">
        <f t="shared" si="467"/>
        <v>Yes</v>
      </c>
      <c r="AG4255">
        <f t="shared" ca="1" si="468"/>
        <v>632</v>
      </c>
      <c r="AH4255" t="str">
        <f ca="1">IF(OR(V4255="",AG4255=""),"Yes",IF(AG4255&gt;Config!$B$41,"Yes","No"))</f>
        <v>Yes</v>
      </c>
    </row>
    <row r="4256" spans="1:34" x14ac:dyDescent="0.25">
      <c r="A4256" s="1" t="s">
        <v>28859</v>
      </c>
      <c r="B4256" s="1" t="s">
        <v>336</v>
      </c>
      <c r="C4256" s="1" t="s">
        <v>985</v>
      </c>
      <c r="D4256" s="1" t="s">
        <v>22783</v>
      </c>
      <c r="E4256" s="1" t="s">
        <v>578</v>
      </c>
      <c r="F4256" s="1" t="s">
        <v>28860</v>
      </c>
      <c r="G4256" t="str">
        <f t="shared" si="462"/>
        <v>Valid</v>
      </c>
      <c r="H4256" s="1" t="s">
        <v>28547</v>
      </c>
      <c r="I4256" t="str" cm="1">
        <f t="array" ref="I4256">IF(OR(TRIM(H4256)="",ISNUMBER(SEARCH("#",H4256)),AA4256&lt;Config!$B$8,SUMPRODUCT(--ISNUMBER(SEARCH({"a";"b";"c";"d";"e";"f";"g";"h";"i";"j";"k";"l";"m";"n";"o";"p";"q";"r";"s";"t";"u";"v";"w";"x";"y";"z"},H4256)))&gt;0),"Invalid","Valid")</f>
        <v>Valid</v>
      </c>
      <c r="J4256" s="1" t="s">
        <v>28861</v>
      </c>
      <c r="K4256" s="1" t="s">
        <v>504</v>
      </c>
      <c r="L4256" s="1" t="s">
        <v>29</v>
      </c>
      <c r="M4256" s="1" t="s">
        <v>251</v>
      </c>
      <c r="N4256" s="1" t="s">
        <v>33819</v>
      </c>
      <c r="O4256" s="1" t="s">
        <v>32</v>
      </c>
      <c r="P4256" t="s">
        <v>87</v>
      </c>
      <c r="Q4256" s="1" t="s">
        <v>438</v>
      </c>
      <c r="R4256" s="1" t="s">
        <v>559</v>
      </c>
      <c r="S4256" s="1" t="s">
        <v>28862</v>
      </c>
      <c r="T4256" s="1" t="s">
        <v>28863</v>
      </c>
      <c r="U4256" s="1" t="s">
        <v>28864</v>
      </c>
      <c r="V4256" s="1" t="s">
        <v>26530</v>
      </c>
      <c r="W4256" s="1" t="s">
        <v>293</v>
      </c>
      <c r="X4256" t="str">
        <f t="shared" si="463"/>
        <v>Complete</v>
      </c>
      <c r="Y4256">
        <f>MAX(0,100-IF(G4256="Invalid",Config!$B$5,0)-IF(I4256="Invalid",Config!$B$6,0)-IF(X4256="Incomplete",Config!$B$7,0)-IF(AF4256="Yes",Config!$B$37,0))</f>
        <v>75</v>
      </c>
      <c r="Z4256" s="1">
        <f>IF(OR(TRIM(B4256)="",COUNTIF(Config!$B$15:$B$19,B4256)&gt;0),1,0)+IF(OR(TRIM(C4256)="",COUNTIF(Config!$B$15:$B$19,C4256)&gt;0),1,0)+IF(OR(TRIM(F4256)="",COUNTIF(Config!$B$15:$B$19,F4256)&gt;0),1,0)+IF(OR(TRIM(H4256)="",COUNTIF(Config!$B$15:$B$19,H4256)&gt;0),1,0)+IF(OR(TRIM(E4256)="",COUNTIF(Config!$B$15:$B$19,E4256)&gt;0),1,0)+IF(OR(TRIM(K4256)="",COUNTIF(Config!$B$15:$B$19,K4256)&gt;0),1,0)+IF(OR(TRIM(P4256)="",COUNTIF(Config!$B$15:$B$19,P4256)&gt;0),1,0)+IF(OR(TRIM(R4256)="",COUNTIF(Config!$B$15:$B$19,R4256)&gt;0),1,0)</f>
        <v>0</v>
      </c>
      <c r="AA4256" s="1" cm="1">
        <f t="array" ref="AA4256">SUMPRODUCT(LEN(H4256)-LEN(SUBSTITUTE(H4256,{"0";"1";"2";"3";"4";"5";"6";"7";"8";"9"},"")))</f>
        <v>11</v>
      </c>
      <c r="AC4256" t="str">
        <f t="shared" si="464"/>
        <v>Potential Duplicate</v>
      </c>
      <c r="AD4256">
        <f t="shared" si="465"/>
        <v>1</v>
      </c>
      <c r="AE4256">
        <f t="shared" si="466"/>
        <v>2</v>
      </c>
      <c r="AF4256" t="str">
        <f t="shared" si="467"/>
        <v>Yes</v>
      </c>
      <c r="AG4256" t="str">
        <f t="shared" ca="1" si="468"/>
        <v/>
      </c>
      <c r="AH4256" t="str">
        <f ca="1">IF(OR(V4256="",AG4256=""),"Yes",IF(AG4256&gt;Config!$B$41,"Yes","No"))</f>
        <v>Yes</v>
      </c>
    </row>
    <row r="4257" spans="1:34" x14ac:dyDescent="0.25">
      <c r="A4257" s="1" t="s">
        <v>28865</v>
      </c>
      <c r="B4257" s="1" t="s">
        <v>77</v>
      </c>
      <c r="C4257" s="1" t="s">
        <v>189</v>
      </c>
      <c r="D4257" s="1" t="s">
        <v>15620</v>
      </c>
      <c r="E4257" s="1" t="s">
        <v>33931</v>
      </c>
      <c r="F4257" s="1" t="s">
        <v>28866</v>
      </c>
      <c r="G4257" t="str">
        <f t="shared" si="462"/>
        <v>Valid</v>
      </c>
      <c r="H4257" s="1" t="s">
        <v>1542</v>
      </c>
      <c r="I4257" t="str" cm="1">
        <f t="array" ref="I4257">IF(OR(TRIM(H4257)="",ISNUMBER(SEARCH("#",H4257)),AA4257&lt;Config!$B$8,SUMPRODUCT(--ISNUMBER(SEARCH({"a";"b";"c";"d";"e";"f";"g";"h";"i";"j";"k";"l";"m";"n";"o";"p";"q";"r";"s";"t";"u";"v";"w";"x";"y";"z"},H4257)))&gt;0),"Invalid","Valid")</f>
        <v>Valid</v>
      </c>
      <c r="J4257" s="1" t="s">
        <v>28867</v>
      </c>
      <c r="K4257" s="1" t="s">
        <v>722</v>
      </c>
      <c r="L4257" s="1" t="s">
        <v>102</v>
      </c>
      <c r="M4257" s="1" t="s">
        <v>235</v>
      </c>
      <c r="N4257" s="1" t="s">
        <v>33819</v>
      </c>
      <c r="O4257" s="1" t="s">
        <v>149</v>
      </c>
      <c r="P4257" t="s">
        <v>328</v>
      </c>
      <c r="Q4257" s="1" t="s">
        <v>1046</v>
      </c>
      <c r="R4257" s="1" t="s">
        <v>614</v>
      </c>
      <c r="S4257" s="1" t="s">
        <v>28868</v>
      </c>
      <c r="T4257" s="1" t="s">
        <v>28869</v>
      </c>
      <c r="U4257" s="1" t="s">
        <v>28870</v>
      </c>
      <c r="V4257" s="1" t="s">
        <v>10803</v>
      </c>
      <c r="W4257" s="1" t="s">
        <v>75</v>
      </c>
      <c r="X4257" t="str">
        <f t="shared" si="463"/>
        <v>Complete</v>
      </c>
      <c r="Y4257">
        <f>MAX(0,100-IF(G4257="Invalid",Config!$B$5,0)-IF(I4257="Invalid",Config!$B$6,0)-IF(X4257="Incomplete",Config!$B$7,0)-IF(AF4257="Yes",Config!$B$37,0))</f>
        <v>75</v>
      </c>
      <c r="Z4257" s="1">
        <f>IF(OR(TRIM(B4257)="",COUNTIF(Config!$B$15:$B$19,B4257)&gt;0),1,0)+IF(OR(TRIM(C4257)="",COUNTIF(Config!$B$15:$B$19,C4257)&gt;0),1,0)+IF(OR(TRIM(F4257)="",COUNTIF(Config!$B$15:$B$19,F4257)&gt;0),1,0)+IF(OR(TRIM(H4257)="",COUNTIF(Config!$B$15:$B$19,H4257)&gt;0),1,0)+IF(OR(TRIM(E4257)="",COUNTIF(Config!$B$15:$B$19,E4257)&gt;0),1,0)+IF(OR(TRIM(K4257)="",COUNTIF(Config!$B$15:$B$19,K4257)&gt;0),1,0)+IF(OR(TRIM(P4257)="",COUNTIF(Config!$B$15:$B$19,P4257)&gt;0),1,0)+IF(OR(TRIM(R4257)="",COUNTIF(Config!$B$15:$B$19,R4257)&gt;0),1,0)</f>
        <v>0</v>
      </c>
      <c r="AA4257" s="1" cm="1">
        <f t="array" ref="AA4257">SUMPRODUCT(LEN(H4257)-LEN(SUBSTITUTE(H4257,{"0";"1";"2";"3";"4";"5";"6";"7";"8";"9"},"")))</f>
        <v>10</v>
      </c>
      <c r="AC4257" t="str">
        <f t="shared" si="464"/>
        <v>Potential Duplicate</v>
      </c>
      <c r="AD4257">
        <f t="shared" si="465"/>
        <v>1</v>
      </c>
      <c r="AE4257">
        <f t="shared" si="466"/>
        <v>2</v>
      </c>
      <c r="AF4257" t="str">
        <f t="shared" si="467"/>
        <v>Yes</v>
      </c>
      <c r="AG4257">
        <f t="shared" ca="1" si="468"/>
        <v>408</v>
      </c>
      <c r="AH4257" t="str">
        <f ca="1">IF(OR(V4257="",AG4257=""),"Yes",IF(AG4257&gt;Config!$B$41,"Yes","No"))</f>
        <v>Yes</v>
      </c>
    </row>
    <row r="4258" spans="1:34" x14ac:dyDescent="0.25">
      <c r="A4258" s="1" t="s">
        <v>28871</v>
      </c>
      <c r="B4258" s="1" t="s">
        <v>2911</v>
      </c>
      <c r="C4258" s="1" t="s">
        <v>511</v>
      </c>
      <c r="D4258" s="1" t="s">
        <v>35624</v>
      </c>
      <c r="E4258" s="1" t="s">
        <v>33907</v>
      </c>
      <c r="F4258" s="1" t="s">
        <v>28872</v>
      </c>
      <c r="G4258" t="str">
        <f t="shared" si="462"/>
        <v>Valid</v>
      </c>
      <c r="H4258" s="1" t="s">
        <v>28873</v>
      </c>
      <c r="I4258" t="str" cm="1">
        <f t="array" ref="I4258">IF(OR(TRIM(H4258)="",ISNUMBER(SEARCH("#",H4258)),AA4258&lt;Config!$B$8,SUMPRODUCT(--ISNUMBER(SEARCH({"a";"b";"c";"d";"e";"f";"g";"h";"i";"j";"k";"l";"m";"n";"o";"p";"q";"r";"s";"t";"u";"v";"w";"x";"y";"z"},H4258)))&gt;0),"Invalid","Valid")</f>
        <v>Valid</v>
      </c>
      <c r="J4258" s="1" t="s">
        <v>28874</v>
      </c>
      <c r="K4258" s="1" t="s">
        <v>178</v>
      </c>
      <c r="L4258" s="1" t="s">
        <v>102</v>
      </c>
      <c r="M4258" s="1" t="s">
        <v>33825</v>
      </c>
      <c r="N4258" s="1" t="s">
        <v>68</v>
      </c>
      <c r="O4258" s="1" t="s">
        <v>69</v>
      </c>
      <c r="P4258" t="s">
        <v>236</v>
      </c>
      <c r="Q4258" s="1" t="s">
        <v>253</v>
      </c>
      <c r="R4258" s="1" t="s">
        <v>238</v>
      </c>
      <c r="S4258" s="1" t="s">
        <v>28875</v>
      </c>
      <c r="T4258" s="1" t="s">
        <v>28876</v>
      </c>
      <c r="U4258" s="1" t="s">
        <v>2455</v>
      </c>
      <c r="V4258" s="1" t="s">
        <v>1050</v>
      </c>
      <c r="W4258" s="1" t="s">
        <v>293</v>
      </c>
      <c r="X4258" t="str">
        <f t="shared" si="463"/>
        <v>Complete</v>
      </c>
      <c r="Y4258">
        <f>MAX(0,100-IF(G4258="Invalid",Config!$B$5,0)-IF(I4258="Invalid",Config!$B$6,0)-IF(X4258="Incomplete",Config!$B$7,0)-IF(AF4258="Yes",Config!$B$37,0))</f>
        <v>100</v>
      </c>
      <c r="Z4258" s="1">
        <f>IF(OR(TRIM(B4258)="",COUNTIF(Config!$B$15:$B$19,B4258)&gt;0),1,0)+IF(OR(TRIM(C4258)="",COUNTIF(Config!$B$15:$B$19,C4258)&gt;0),1,0)+IF(OR(TRIM(F4258)="",COUNTIF(Config!$B$15:$B$19,F4258)&gt;0),1,0)+IF(OR(TRIM(H4258)="",COUNTIF(Config!$B$15:$B$19,H4258)&gt;0),1,0)+IF(OR(TRIM(E4258)="",COUNTIF(Config!$B$15:$B$19,E4258)&gt;0),1,0)+IF(OR(TRIM(K4258)="",COUNTIF(Config!$B$15:$B$19,K4258)&gt;0),1,0)+IF(OR(TRIM(P4258)="",COUNTIF(Config!$B$15:$B$19,P4258)&gt;0),1,0)+IF(OR(TRIM(R4258)="",COUNTIF(Config!$B$15:$B$19,R4258)&gt;0),1,0)</f>
        <v>0</v>
      </c>
      <c r="AA4258" s="1" cm="1">
        <f t="array" ref="AA4258">SUMPRODUCT(LEN(H4258)-LEN(SUBSTITUTE(H4258,{"0";"1";"2";"3";"4";"5";"6";"7";"8";"9"},"")))</f>
        <v>12</v>
      </c>
      <c r="AC4258" t="str">
        <f t="shared" si="464"/>
        <v/>
      </c>
      <c r="AD4258">
        <f t="shared" si="465"/>
        <v>1</v>
      </c>
      <c r="AE4258">
        <f t="shared" si="466"/>
        <v>1</v>
      </c>
      <c r="AF4258" t="str">
        <f t="shared" si="467"/>
        <v>No</v>
      </c>
      <c r="AG4258">
        <f t="shared" ca="1" si="468"/>
        <v>37</v>
      </c>
      <c r="AH4258" t="str">
        <f ca="1">IF(OR(V4258="",AG4258=""),"Yes",IF(AG4258&gt;Config!$B$41,"Yes","No"))</f>
        <v>No</v>
      </c>
    </row>
    <row r="4259" spans="1:34" x14ac:dyDescent="0.25">
      <c r="A4259" s="1" t="s">
        <v>28877</v>
      </c>
      <c r="B4259" s="1" t="s">
        <v>295</v>
      </c>
      <c r="C4259" s="1" t="s">
        <v>308</v>
      </c>
      <c r="D4259" s="1" t="s">
        <v>28795</v>
      </c>
      <c r="E4259" s="1" t="s">
        <v>339</v>
      </c>
      <c r="F4259" s="1" t="s">
        <v>28878</v>
      </c>
      <c r="G4259" t="str">
        <f t="shared" si="462"/>
        <v>Valid</v>
      </c>
      <c r="H4259" s="1" t="s">
        <v>28879</v>
      </c>
      <c r="I4259" t="str" cm="1">
        <f t="array" ref="I4259">IF(OR(TRIM(H4259)="",ISNUMBER(SEARCH("#",H4259)),AA4259&lt;Config!$B$8,SUMPRODUCT(--ISNUMBER(SEARCH({"a";"b";"c";"d";"e";"f";"g";"h";"i";"j";"k";"l";"m";"n";"o";"p";"q";"r";"s";"t";"u";"v";"w";"x";"y";"z"},H4259)))&gt;0),"Invalid","Valid")</f>
        <v>Valid</v>
      </c>
      <c r="J4259" s="1" t="s">
        <v>28880</v>
      </c>
      <c r="K4259" s="1" t="s">
        <v>163</v>
      </c>
      <c r="L4259" s="1" t="s">
        <v>265</v>
      </c>
      <c r="M4259" s="1" t="s">
        <v>165</v>
      </c>
      <c r="N4259" s="1" t="s">
        <v>33819</v>
      </c>
      <c r="O4259" s="1" t="s">
        <v>149</v>
      </c>
      <c r="P4259" t="s">
        <v>314</v>
      </c>
      <c r="Q4259" s="1" t="s">
        <v>315</v>
      </c>
      <c r="R4259" s="1" t="s">
        <v>316</v>
      </c>
      <c r="S4259" s="1" t="s">
        <v>28881</v>
      </c>
      <c r="T4259" s="1" t="s">
        <v>28882</v>
      </c>
      <c r="U4259" s="1" t="s">
        <v>28883</v>
      </c>
      <c r="V4259" s="1" t="s">
        <v>15568</v>
      </c>
      <c r="W4259" s="1" t="s">
        <v>202</v>
      </c>
      <c r="X4259" t="str">
        <f t="shared" si="463"/>
        <v>Complete</v>
      </c>
      <c r="Y4259">
        <f>MAX(0,100-IF(G4259="Invalid",Config!$B$5,0)-IF(I4259="Invalid",Config!$B$6,0)-IF(X4259="Incomplete",Config!$B$7,0)-IF(AF4259="Yes",Config!$B$37,0))</f>
        <v>100</v>
      </c>
      <c r="Z4259" s="1">
        <f>IF(OR(TRIM(B4259)="",COUNTIF(Config!$B$15:$B$19,B4259)&gt;0),1,0)+IF(OR(TRIM(C4259)="",COUNTIF(Config!$B$15:$B$19,C4259)&gt;0),1,0)+IF(OR(TRIM(F4259)="",COUNTIF(Config!$B$15:$B$19,F4259)&gt;0),1,0)+IF(OR(TRIM(H4259)="",COUNTIF(Config!$B$15:$B$19,H4259)&gt;0),1,0)+IF(OR(TRIM(E4259)="",COUNTIF(Config!$B$15:$B$19,E4259)&gt;0),1,0)+IF(OR(TRIM(K4259)="",COUNTIF(Config!$B$15:$B$19,K4259)&gt;0),1,0)+IF(OR(TRIM(P4259)="",COUNTIF(Config!$B$15:$B$19,P4259)&gt;0),1,0)+IF(OR(TRIM(R4259)="",COUNTIF(Config!$B$15:$B$19,R4259)&gt;0),1,0)</f>
        <v>0</v>
      </c>
      <c r="AA4259" s="1" cm="1">
        <f t="array" ref="AA4259">SUMPRODUCT(LEN(H4259)-LEN(SUBSTITUTE(H4259,{"0";"1";"2";"3";"4";"5";"6";"7";"8";"9"},"")))</f>
        <v>12</v>
      </c>
      <c r="AC4259" t="str">
        <f t="shared" si="464"/>
        <v/>
      </c>
      <c r="AD4259">
        <f t="shared" si="465"/>
        <v>1</v>
      </c>
      <c r="AE4259">
        <f t="shared" si="466"/>
        <v>1</v>
      </c>
      <c r="AF4259" t="str">
        <f t="shared" si="467"/>
        <v>No</v>
      </c>
      <c r="AG4259">
        <f t="shared" ca="1" si="468"/>
        <v>334</v>
      </c>
      <c r="AH4259" t="str">
        <f ca="1">IF(OR(V4259="",AG4259=""),"Yes",IF(AG4259&gt;Config!$B$41,"Yes","No"))</f>
        <v>No</v>
      </c>
    </row>
    <row r="4260" spans="1:34" x14ac:dyDescent="0.25">
      <c r="A4260" s="1" t="s">
        <v>28884</v>
      </c>
      <c r="B4260" s="1" t="s">
        <v>544</v>
      </c>
      <c r="C4260" s="1" t="s">
        <v>679</v>
      </c>
      <c r="D4260" s="1" t="s">
        <v>3482</v>
      </c>
      <c r="E4260" s="1" t="s">
        <v>2178</v>
      </c>
      <c r="F4260" s="1" t="s">
        <v>28885</v>
      </c>
      <c r="G4260" t="str">
        <f t="shared" si="462"/>
        <v>Invalid</v>
      </c>
      <c r="H4260" s="1" t="s">
        <v>28886</v>
      </c>
      <c r="I4260" t="str" cm="1">
        <f t="array" ref="I4260">IF(OR(TRIM(H4260)="",ISNUMBER(SEARCH("#",H4260)),AA4260&lt;Config!$B$8,SUMPRODUCT(--ISNUMBER(SEARCH({"a";"b";"c";"d";"e";"f";"g";"h";"i";"j";"k";"l";"m";"n";"o";"p";"q";"r";"s";"t";"u";"v";"w";"x";"y";"z"},H4260)))&gt;0),"Invalid","Valid")</f>
        <v>Valid</v>
      </c>
      <c r="J4260" s="1" t="s">
        <v>28887</v>
      </c>
      <c r="K4260" s="1" t="s">
        <v>250</v>
      </c>
      <c r="L4260" s="1" t="s">
        <v>102</v>
      </c>
      <c r="M4260" s="1" t="s">
        <v>30</v>
      </c>
      <c r="N4260" s="1" t="s">
        <v>437</v>
      </c>
      <c r="O4260" s="1" t="s">
        <v>266</v>
      </c>
      <c r="P4260" t="s">
        <v>590</v>
      </c>
      <c r="Q4260" s="1" t="s">
        <v>591</v>
      </c>
      <c r="R4260" s="1" t="s">
        <v>1774</v>
      </c>
      <c r="S4260" s="1" t="s">
        <v>28888</v>
      </c>
      <c r="T4260" s="1" t="s">
        <v>28889</v>
      </c>
      <c r="U4260" s="1" t="s">
        <v>9543</v>
      </c>
      <c r="V4260" s="1" t="s">
        <v>4883</v>
      </c>
      <c r="W4260" s="1" t="s">
        <v>186</v>
      </c>
      <c r="X4260" t="str">
        <f t="shared" si="463"/>
        <v>Complete</v>
      </c>
      <c r="Y4260">
        <f>MAX(0,100-IF(G4260="Invalid",Config!$B$5,0)-IF(I4260="Invalid",Config!$B$6,0)-IF(X4260="Incomplete",Config!$B$7,0)-IF(AF4260="Yes",Config!$B$37,0))</f>
        <v>70</v>
      </c>
      <c r="Z4260" s="1">
        <f>IF(OR(TRIM(B4260)="",COUNTIF(Config!$B$15:$B$19,B4260)&gt;0),1,0)+IF(OR(TRIM(C4260)="",COUNTIF(Config!$B$15:$B$19,C4260)&gt;0),1,0)+IF(OR(TRIM(F4260)="",COUNTIF(Config!$B$15:$B$19,F4260)&gt;0),1,0)+IF(OR(TRIM(H4260)="",COUNTIF(Config!$B$15:$B$19,H4260)&gt;0),1,0)+IF(OR(TRIM(E4260)="",COUNTIF(Config!$B$15:$B$19,E4260)&gt;0),1,0)+IF(OR(TRIM(K4260)="",COUNTIF(Config!$B$15:$B$19,K4260)&gt;0),1,0)+IF(OR(TRIM(P4260)="",COUNTIF(Config!$B$15:$B$19,P4260)&gt;0),1,0)+IF(OR(TRIM(R4260)="",COUNTIF(Config!$B$15:$B$19,R4260)&gt;0),1,0)</f>
        <v>0</v>
      </c>
      <c r="AA4260" s="1" cm="1">
        <f t="array" ref="AA4260">SUMPRODUCT(LEN(H4260)-LEN(SUBSTITUTE(H4260,{"0";"1";"2";"3";"4";"5";"6";"7";"8";"9"},"")))</f>
        <v>12</v>
      </c>
      <c r="AC4260" t="str">
        <f t="shared" si="464"/>
        <v>Invalid Email</v>
      </c>
      <c r="AD4260">
        <f t="shared" si="465"/>
        <v>0</v>
      </c>
      <c r="AE4260">
        <f t="shared" si="466"/>
        <v>1</v>
      </c>
      <c r="AF4260" t="str">
        <f t="shared" si="467"/>
        <v>No</v>
      </c>
      <c r="AG4260">
        <f t="shared" ca="1" si="468"/>
        <v>210</v>
      </c>
      <c r="AH4260" t="str">
        <f ca="1">IF(OR(V4260="",AG4260=""),"Yes",IF(AG4260&gt;Config!$B$41,"Yes","No"))</f>
        <v>No</v>
      </c>
    </row>
    <row r="4261" spans="1:34" x14ac:dyDescent="0.25">
      <c r="A4261" s="1" t="s">
        <v>28890</v>
      </c>
      <c r="B4261" s="1" t="s">
        <v>1147</v>
      </c>
      <c r="C4261" s="1" t="s">
        <v>33815</v>
      </c>
      <c r="D4261" s="1" t="s">
        <v>1147</v>
      </c>
      <c r="E4261" s="1" t="s">
        <v>35625</v>
      </c>
      <c r="F4261" s="1" t="s">
        <v>4911</v>
      </c>
      <c r="G4261" t="str">
        <f t="shared" si="462"/>
        <v>Valid</v>
      </c>
      <c r="H4261" s="1" t="s">
        <v>28891</v>
      </c>
      <c r="I4261" t="str" cm="1">
        <f t="array" ref="I4261">IF(OR(TRIM(H4261)="",ISNUMBER(SEARCH("#",H4261)),AA4261&lt;Config!$B$8,SUMPRODUCT(--ISNUMBER(SEARCH({"a";"b";"c";"d";"e";"f";"g";"h";"i";"j";"k";"l";"m";"n";"o";"p";"q";"r";"s";"t";"u";"v";"w";"x";"y";"z"},H4261)))&gt;0),"Invalid","Valid")</f>
        <v>Valid</v>
      </c>
      <c r="J4261" s="1" t="s">
        <v>28892</v>
      </c>
      <c r="K4261" s="1" t="s">
        <v>163</v>
      </c>
      <c r="L4261" s="1" t="s">
        <v>450</v>
      </c>
      <c r="M4261" s="1" t="s">
        <v>85</v>
      </c>
      <c r="N4261" s="1" t="s">
        <v>51</v>
      </c>
      <c r="O4261" s="1" t="s">
        <v>69</v>
      </c>
      <c r="P4261" t="s">
        <v>87</v>
      </c>
      <c r="Q4261" s="1" t="s">
        <v>88</v>
      </c>
      <c r="R4261" s="1" t="s">
        <v>89</v>
      </c>
      <c r="S4261" s="1" t="s">
        <v>28893</v>
      </c>
      <c r="T4261" s="1" t="s">
        <v>28894</v>
      </c>
      <c r="U4261" s="1" t="s">
        <v>28895</v>
      </c>
      <c r="V4261" s="1" t="s">
        <v>4058</v>
      </c>
      <c r="W4261" s="1" t="s">
        <v>60</v>
      </c>
      <c r="X4261" t="str">
        <f t="shared" si="463"/>
        <v>Incomplete</v>
      </c>
      <c r="Y4261">
        <f>MAX(0,100-IF(G4261="Invalid",Config!$B$5,0)-IF(I4261="Invalid",Config!$B$6,0)-IF(X4261="Incomplete",Config!$B$7,0)-IF(AF4261="Yes",Config!$B$37,0))</f>
        <v>35</v>
      </c>
      <c r="Z4261" s="1">
        <f>IF(OR(TRIM(B4261)="",COUNTIF(Config!$B$15:$B$19,B4261)&gt;0),1,0)+IF(OR(TRIM(C4261)="",COUNTIF(Config!$B$15:$B$19,C4261)&gt;0),1,0)+IF(OR(TRIM(F4261)="",COUNTIF(Config!$B$15:$B$19,F4261)&gt;0),1,0)+IF(OR(TRIM(H4261)="",COUNTIF(Config!$B$15:$B$19,H4261)&gt;0),1,0)+IF(OR(TRIM(E4261)="",COUNTIF(Config!$B$15:$B$19,E4261)&gt;0),1,0)+IF(OR(TRIM(K4261)="",COUNTIF(Config!$B$15:$B$19,K4261)&gt;0),1,0)+IF(OR(TRIM(P4261)="",COUNTIF(Config!$B$15:$B$19,P4261)&gt;0),1,0)+IF(OR(TRIM(R4261)="",COUNTIF(Config!$B$15:$B$19,R4261)&gt;0),1,0)</f>
        <v>1</v>
      </c>
      <c r="AA4261" s="1" cm="1">
        <f t="array" ref="AA4261">SUMPRODUCT(LEN(H4261)-LEN(SUBSTITUTE(H4261,{"0";"1";"2";"3";"4";"5";"6";"7";"8";"9"},"")))</f>
        <v>11</v>
      </c>
      <c r="AC4261" t="str">
        <f t="shared" si="464"/>
        <v>Incomplete Profile; Potential Duplicate</v>
      </c>
      <c r="AD4261">
        <f t="shared" si="465"/>
        <v>2</v>
      </c>
      <c r="AE4261">
        <f t="shared" si="466"/>
        <v>1</v>
      </c>
      <c r="AF4261" t="str">
        <f t="shared" si="467"/>
        <v>Yes</v>
      </c>
      <c r="AG4261">
        <f t="shared" ca="1" si="468"/>
        <v>427</v>
      </c>
      <c r="AH4261" t="str">
        <f ca="1">IF(OR(V4261="",AG4261=""),"Yes",IF(AG4261&gt;Config!$B$41,"Yes","No"))</f>
        <v>Yes</v>
      </c>
    </row>
    <row r="4262" spans="1:34" x14ac:dyDescent="0.25">
      <c r="A4262" s="1" t="s">
        <v>25164</v>
      </c>
      <c r="B4262" s="1" t="s">
        <v>1982</v>
      </c>
      <c r="C4262" s="1" t="s">
        <v>364</v>
      </c>
      <c r="D4262" s="1" t="s">
        <v>28896</v>
      </c>
      <c r="E4262" s="1" t="s">
        <v>310</v>
      </c>
      <c r="F4262" s="1" t="s">
        <v>28897</v>
      </c>
      <c r="G4262" t="str">
        <f t="shared" si="462"/>
        <v>Valid</v>
      </c>
      <c r="H4262" s="1" t="s">
        <v>28898</v>
      </c>
      <c r="I4262" t="str" cm="1">
        <f t="array" ref="I4262">IF(OR(TRIM(H4262)="",ISNUMBER(SEARCH("#",H4262)),AA4262&lt;Config!$B$8,SUMPRODUCT(--ISNUMBER(SEARCH({"a";"b";"c";"d";"e";"f";"g";"h";"i";"j";"k";"l";"m";"n";"o";"p";"q";"r";"s";"t";"u";"v";"w";"x";"y";"z"},H4262)))&gt;0),"Invalid","Valid")</f>
        <v>Valid</v>
      </c>
      <c r="J4262" s="1" t="s">
        <v>28899</v>
      </c>
      <c r="K4262" s="1" t="s">
        <v>287</v>
      </c>
      <c r="L4262" s="1" t="s">
        <v>84</v>
      </c>
      <c r="M4262" s="1" t="s">
        <v>118</v>
      </c>
      <c r="N4262" s="1" t="s">
        <v>51</v>
      </c>
      <c r="O4262" s="1" t="s">
        <v>52</v>
      </c>
      <c r="P4262" t="s">
        <v>236</v>
      </c>
      <c r="Q4262" s="1" t="s">
        <v>238</v>
      </c>
      <c r="R4262" s="1" t="s">
        <v>253</v>
      </c>
      <c r="S4262" s="1" t="s">
        <v>6452</v>
      </c>
      <c r="T4262" s="1" t="s">
        <v>28900</v>
      </c>
      <c r="U4262" s="1" t="s">
        <v>7607</v>
      </c>
      <c r="V4262" s="1" t="s">
        <v>26626</v>
      </c>
      <c r="W4262" s="1" t="s">
        <v>60</v>
      </c>
      <c r="X4262" t="str">
        <f t="shared" si="463"/>
        <v>Complete</v>
      </c>
      <c r="Y4262">
        <f>MAX(0,100-IF(G4262="Invalid",Config!$B$5,0)-IF(I4262="Invalid",Config!$B$6,0)-IF(X4262="Incomplete",Config!$B$7,0)-IF(AF4262="Yes",Config!$B$37,0))</f>
        <v>100</v>
      </c>
      <c r="Z4262" s="1">
        <f>IF(OR(TRIM(B4262)="",COUNTIF(Config!$B$15:$B$19,B4262)&gt;0),1,0)+IF(OR(TRIM(C4262)="",COUNTIF(Config!$B$15:$B$19,C4262)&gt;0),1,0)+IF(OR(TRIM(F4262)="",COUNTIF(Config!$B$15:$B$19,F4262)&gt;0),1,0)+IF(OR(TRIM(H4262)="",COUNTIF(Config!$B$15:$B$19,H4262)&gt;0),1,0)+IF(OR(TRIM(E4262)="",COUNTIF(Config!$B$15:$B$19,E4262)&gt;0),1,0)+IF(OR(TRIM(K4262)="",COUNTIF(Config!$B$15:$B$19,K4262)&gt;0),1,0)+IF(OR(TRIM(P4262)="",COUNTIF(Config!$B$15:$B$19,P4262)&gt;0),1,0)+IF(OR(TRIM(R4262)="",COUNTIF(Config!$B$15:$B$19,R4262)&gt;0),1,0)</f>
        <v>0</v>
      </c>
      <c r="AA4262" s="1" cm="1">
        <f t="array" ref="AA4262">SUMPRODUCT(LEN(H4262)-LEN(SUBSTITUTE(H4262,{"0";"1";"2";"3";"4";"5";"6";"7";"8";"9"},"")))</f>
        <v>12</v>
      </c>
      <c r="AC4262" t="str">
        <f t="shared" si="464"/>
        <v/>
      </c>
      <c r="AD4262">
        <f t="shared" si="465"/>
        <v>1</v>
      </c>
      <c r="AE4262">
        <f t="shared" si="466"/>
        <v>1</v>
      </c>
      <c r="AF4262" t="str">
        <f t="shared" si="467"/>
        <v>No</v>
      </c>
      <c r="AG4262" t="str">
        <f t="shared" ca="1" si="468"/>
        <v/>
      </c>
      <c r="AH4262" t="str">
        <f ca="1">IF(OR(V4262="",AG4262=""),"Yes",IF(AG4262&gt;Config!$B$41,"Yes","No"))</f>
        <v>Yes</v>
      </c>
    </row>
    <row r="4263" spans="1:34" x14ac:dyDescent="0.25">
      <c r="A4263" s="1" t="s">
        <v>28901</v>
      </c>
      <c r="B4263" s="1" t="s">
        <v>2911</v>
      </c>
      <c r="C4263" s="1" t="s">
        <v>23</v>
      </c>
      <c r="D4263" s="1" t="s">
        <v>2912</v>
      </c>
      <c r="E4263" s="1" t="s">
        <v>35626</v>
      </c>
      <c r="F4263" s="1" t="s">
        <v>2913</v>
      </c>
      <c r="G4263" t="str">
        <f t="shared" si="462"/>
        <v>Valid</v>
      </c>
      <c r="H4263" s="1" t="s">
        <v>28902</v>
      </c>
      <c r="I4263" t="str" cm="1">
        <f t="array" ref="I4263">IF(OR(TRIM(H4263)="",ISNUMBER(SEARCH("#",H4263)),AA4263&lt;Config!$B$8,SUMPRODUCT(--ISNUMBER(SEARCH({"a";"b";"c";"d";"e";"f";"g";"h";"i";"j";"k";"l";"m";"n";"o";"p";"q";"r";"s";"t";"u";"v";"w";"x";"y";"z"},H4263)))&gt;0),"Invalid","Valid")</f>
        <v>Valid</v>
      </c>
      <c r="J4263" s="1" t="s">
        <v>28903</v>
      </c>
      <c r="K4263" s="1" t="s">
        <v>625</v>
      </c>
      <c r="L4263" s="1" t="s">
        <v>49</v>
      </c>
      <c r="M4263" s="1" t="s">
        <v>517</v>
      </c>
      <c r="N4263" s="1" t="s">
        <v>713</v>
      </c>
      <c r="O4263" s="1" t="s">
        <v>196</v>
      </c>
      <c r="P4263" t="s">
        <v>314</v>
      </c>
      <c r="Q4263" s="1" t="s">
        <v>315</v>
      </c>
      <c r="R4263" s="1" t="s">
        <v>663</v>
      </c>
      <c r="S4263" s="1" t="s">
        <v>28904</v>
      </c>
      <c r="T4263" s="1" t="s">
        <v>28905</v>
      </c>
      <c r="U4263" s="1" t="s">
        <v>12077</v>
      </c>
      <c r="V4263" s="1" t="s">
        <v>28906</v>
      </c>
      <c r="W4263" s="1" t="s">
        <v>141</v>
      </c>
      <c r="X4263" t="str">
        <f t="shared" si="463"/>
        <v>Complete</v>
      </c>
      <c r="Y4263">
        <f>MAX(0,100-IF(G4263="Invalid",Config!$B$5,0)-IF(I4263="Invalid",Config!$B$6,0)-IF(X4263="Incomplete",Config!$B$7,0)-IF(AF4263="Yes",Config!$B$37,0))</f>
        <v>75</v>
      </c>
      <c r="Z4263" s="1">
        <f>IF(OR(TRIM(B4263)="",COUNTIF(Config!$B$15:$B$19,B4263)&gt;0),1,0)+IF(OR(TRIM(C4263)="",COUNTIF(Config!$B$15:$B$19,C4263)&gt;0),1,0)+IF(OR(TRIM(F4263)="",COUNTIF(Config!$B$15:$B$19,F4263)&gt;0),1,0)+IF(OR(TRIM(H4263)="",COUNTIF(Config!$B$15:$B$19,H4263)&gt;0),1,0)+IF(OR(TRIM(E4263)="",COUNTIF(Config!$B$15:$B$19,E4263)&gt;0),1,0)+IF(OR(TRIM(K4263)="",COUNTIF(Config!$B$15:$B$19,K4263)&gt;0),1,0)+IF(OR(TRIM(P4263)="",COUNTIF(Config!$B$15:$B$19,P4263)&gt;0),1,0)+IF(OR(TRIM(R4263)="",COUNTIF(Config!$B$15:$B$19,R4263)&gt;0),1,0)</f>
        <v>0</v>
      </c>
      <c r="AA4263" s="1" cm="1">
        <f t="array" ref="AA4263">SUMPRODUCT(LEN(H4263)-LEN(SUBSTITUTE(H4263,{"0";"1";"2";"3";"4";"5";"6";"7";"8";"9"},"")))</f>
        <v>12</v>
      </c>
      <c r="AC4263" t="str">
        <f t="shared" si="464"/>
        <v>Potential Duplicate</v>
      </c>
      <c r="AD4263">
        <f t="shared" si="465"/>
        <v>3</v>
      </c>
      <c r="AE4263">
        <f t="shared" si="466"/>
        <v>1</v>
      </c>
      <c r="AF4263" t="str">
        <f t="shared" si="467"/>
        <v>Yes</v>
      </c>
      <c r="AG4263">
        <f t="shared" ca="1" si="468"/>
        <v>629</v>
      </c>
      <c r="AH4263" t="str">
        <f ca="1">IF(OR(V4263="",AG4263=""),"Yes",IF(AG4263&gt;Config!$B$41,"Yes","No"))</f>
        <v>Yes</v>
      </c>
    </row>
    <row r="4264" spans="1:34" x14ac:dyDescent="0.25">
      <c r="A4264" s="1" t="s">
        <v>28907</v>
      </c>
      <c r="B4264" s="1" t="s">
        <v>2778</v>
      </c>
      <c r="C4264" s="1" t="s">
        <v>128</v>
      </c>
      <c r="D4264" s="1" t="s">
        <v>21227</v>
      </c>
      <c r="E4264" s="1" t="s">
        <v>1331</v>
      </c>
      <c r="F4264" s="1" t="s">
        <v>28908</v>
      </c>
      <c r="G4264" t="str">
        <f t="shared" si="462"/>
        <v>Valid</v>
      </c>
      <c r="H4264" s="1" t="s">
        <v>7900</v>
      </c>
      <c r="I4264" t="str" cm="1">
        <f t="array" ref="I4264">IF(OR(TRIM(H4264)="",ISNUMBER(SEARCH("#",H4264)),AA4264&lt;Config!$B$8,SUMPRODUCT(--ISNUMBER(SEARCH({"a";"b";"c";"d";"e";"f";"g";"h";"i";"j";"k";"l";"m";"n";"o";"p";"q";"r";"s";"t";"u";"v";"w";"x";"y";"z"},H4264)))&gt;0),"Invalid","Valid")</f>
        <v>Valid</v>
      </c>
      <c r="J4264" s="1" t="s">
        <v>28909</v>
      </c>
      <c r="K4264" s="1" t="s">
        <v>1001</v>
      </c>
      <c r="L4264" s="1" t="s">
        <v>102</v>
      </c>
      <c r="M4264" s="1" t="s">
        <v>343</v>
      </c>
      <c r="N4264" s="1" t="s">
        <v>252</v>
      </c>
      <c r="O4264" s="1" t="s">
        <v>69</v>
      </c>
      <c r="P4264" t="s">
        <v>53</v>
      </c>
      <c r="Q4264" s="1" t="s">
        <v>181</v>
      </c>
      <c r="R4264" s="1" t="s">
        <v>150</v>
      </c>
      <c r="S4264" s="1" t="s">
        <v>28910</v>
      </c>
      <c r="T4264" s="1" t="s">
        <v>28911</v>
      </c>
      <c r="U4264" s="1" t="s">
        <v>7126</v>
      </c>
      <c r="V4264" s="1" t="s">
        <v>140</v>
      </c>
      <c r="W4264" s="1" t="s">
        <v>186</v>
      </c>
      <c r="X4264" t="str">
        <f t="shared" si="463"/>
        <v>Complete</v>
      </c>
      <c r="Y4264">
        <f>MAX(0,100-IF(G4264="Invalid",Config!$B$5,0)-IF(I4264="Invalid",Config!$B$6,0)-IF(X4264="Incomplete",Config!$B$7,0)-IF(AF4264="Yes",Config!$B$37,0))</f>
        <v>75</v>
      </c>
      <c r="Z4264" s="1">
        <f>IF(OR(TRIM(B4264)="",COUNTIF(Config!$B$15:$B$19,B4264)&gt;0),1,0)+IF(OR(TRIM(C4264)="",COUNTIF(Config!$B$15:$B$19,C4264)&gt;0),1,0)+IF(OR(TRIM(F4264)="",COUNTIF(Config!$B$15:$B$19,F4264)&gt;0),1,0)+IF(OR(TRIM(H4264)="",COUNTIF(Config!$B$15:$B$19,H4264)&gt;0),1,0)+IF(OR(TRIM(E4264)="",COUNTIF(Config!$B$15:$B$19,E4264)&gt;0),1,0)+IF(OR(TRIM(K4264)="",COUNTIF(Config!$B$15:$B$19,K4264)&gt;0),1,0)+IF(OR(TRIM(P4264)="",COUNTIF(Config!$B$15:$B$19,P4264)&gt;0),1,0)+IF(OR(TRIM(R4264)="",COUNTIF(Config!$B$15:$B$19,R4264)&gt;0),1,0)</f>
        <v>0</v>
      </c>
      <c r="AA4264" s="1" cm="1">
        <f t="array" ref="AA4264">SUMPRODUCT(LEN(H4264)-LEN(SUBSTITUTE(H4264,{"0";"1";"2";"3";"4";"5";"6";"7";"8";"9"},"")))</f>
        <v>10</v>
      </c>
      <c r="AC4264" t="str">
        <f t="shared" si="464"/>
        <v>Potential Duplicate</v>
      </c>
      <c r="AD4264">
        <f t="shared" si="465"/>
        <v>1</v>
      </c>
      <c r="AE4264">
        <f t="shared" si="466"/>
        <v>2</v>
      </c>
      <c r="AF4264" t="str">
        <f t="shared" si="467"/>
        <v>Yes</v>
      </c>
      <c r="AG4264">
        <f t="shared" ca="1" si="468"/>
        <v>37</v>
      </c>
      <c r="AH4264" t="str">
        <f ca="1">IF(OR(V4264="",AG4264=""),"Yes",IF(AG4264&gt;Config!$B$41,"Yes","No"))</f>
        <v>No</v>
      </c>
    </row>
    <row r="4265" spans="1:34" x14ac:dyDescent="0.25">
      <c r="A4265" s="1" t="s">
        <v>28912</v>
      </c>
      <c r="B4265" s="1" t="s">
        <v>456</v>
      </c>
      <c r="C4265" s="1" t="s">
        <v>33815</v>
      </c>
      <c r="D4265" s="1" t="s">
        <v>456</v>
      </c>
      <c r="E4265" s="1" t="s">
        <v>35437</v>
      </c>
      <c r="F4265" s="1" t="s">
        <v>28913</v>
      </c>
      <c r="G4265" t="str">
        <f t="shared" si="462"/>
        <v>Valid</v>
      </c>
      <c r="H4265" s="1" t="s">
        <v>28914</v>
      </c>
      <c r="I4265" t="str" cm="1">
        <f t="array" ref="I4265">IF(OR(TRIM(H4265)="",ISNUMBER(SEARCH("#",H4265)),AA4265&lt;Config!$B$8,SUMPRODUCT(--ISNUMBER(SEARCH({"a";"b";"c";"d";"e";"f";"g";"h";"i";"j";"k";"l";"m";"n";"o";"p";"q";"r";"s";"t";"u";"v";"w";"x";"y";"z"},H4265)))&gt;0),"Invalid","Valid")</f>
        <v>Valid</v>
      </c>
      <c r="J4265" s="1" t="s">
        <v>28915</v>
      </c>
      <c r="K4265" s="1" t="s">
        <v>516</v>
      </c>
      <c r="L4265" s="1" t="s">
        <v>29</v>
      </c>
      <c r="M4265" s="1" t="s">
        <v>50</v>
      </c>
      <c r="N4265" s="1" t="s">
        <v>31</v>
      </c>
      <c r="O4265" s="1" t="s">
        <v>69</v>
      </c>
      <c r="P4265" t="s">
        <v>53</v>
      </c>
      <c r="Q4265" s="1" t="s">
        <v>150</v>
      </c>
      <c r="R4265" s="1" t="s">
        <v>70</v>
      </c>
      <c r="S4265" s="1" t="s">
        <v>28916</v>
      </c>
      <c r="T4265" s="1" t="s">
        <v>28917</v>
      </c>
      <c r="U4265" s="1" t="s">
        <v>257</v>
      </c>
      <c r="V4265" s="1" t="s">
        <v>140</v>
      </c>
      <c r="W4265" s="1" t="s">
        <v>125</v>
      </c>
      <c r="X4265" t="str">
        <f t="shared" si="463"/>
        <v>Incomplete</v>
      </c>
      <c r="Y4265">
        <f>MAX(0,100-IF(G4265="Invalid",Config!$B$5,0)-IF(I4265="Invalid",Config!$B$6,0)-IF(X4265="Incomplete",Config!$B$7,0)-IF(AF4265="Yes",Config!$B$37,0))</f>
        <v>60</v>
      </c>
      <c r="Z4265" s="1">
        <f>IF(OR(TRIM(B4265)="",COUNTIF(Config!$B$15:$B$19,B4265)&gt;0),1,0)+IF(OR(TRIM(C4265)="",COUNTIF(Config!$B$15:$B$19,C4265)&gt;0),1,0)+IF(OR(TRIM(F4265)="",COUNTIF(Config!$B$15:$B$19,F4265)&gt;0),1,0)+IF(OR(TRIM(H4265)="",COUNTIF(Config!$B$15:$B$19,H4265)&gt;0),1,0)+IF(OR(TRIM(E4265)="",COUNTIF(Config!$B$15:$B$19,E4265)&gt;0),1,0)+IF(OR(TRIM(K4265)="",COUNTIF(Config!$B$15:$B$19,K4265)&gt;0),1,0)+IF(OR(TRIM(P4265)="",COUNTIF(Config!$B$15:$B$19,P4265)&gt;0),1,0)+IF(OR(TRIM(R4265)="",COUNTIF(Config!$B$15:$B$19,R4265)&gt;0),1,0)</f>
        <v>1</v>
      </c>
      <c r="AA4265" s="1" cm="1">
        <f t="array" ref="AA4265">SUMPRODUCT(LEN(H4265)-LEN(SUBSTITUTE(H4265,{"0";"1";"2";"3";"4";"5";"6";"7";"8";"9"},"")))</f>
        <v>10</v>
      </c>
      <c r="AC4265" t="str">
        <f t="shared" si="464"/>
        <v>Incomplete Profile</v>
      </c>
      <c r="AD4265">
        <f t="shared" si="465"/>
        <v>1</v>
      </c>
      <c r="AE4265">
        <f t="shared" si="466"/>
        <v>1</v>
      </c>
      <c r="AF4265" t="str">
        <f t="shared" si="467"/>
        <v>No</v>
      </c>
      <c r="AG4265">
        <f t="shared" ca="1" si="468"/>
        <v>37</v>
      </c>
      <c r="AH4265" t="str">
        <f ca="1">IF(OR(V4265="",AG4265=""),"Yes",IF(AG4265&gt;Config!$B$41,"Yes","No"))</f>
        <v>No</v>
      </c>
    </row>
    <row r="4266" spans="1:34" x14ac:dyDescent="0.25">
      <c r="A4266" s="1" t="s">
        <v>28918</v>
      </c>
      <c r="B4266" s="1" t="s">
        <v>352</v>
      </c>
      <c r="C4266" s="1" t="s">
        <v>157</v>
      </c>
      <c r="D4266" s="1" t="s">
        <v>1703</v>
      </c>
      <c r="E4266" s="1" t="s">
        <v>35627</v>
      </c>
      <c r="F4266" s="1" t="s">
        <v>14661</v>
      </c>
      <c r="G4266" t="str">
        <f t="shared" si="462"/>
        <v>Valid</v>
      </c>
      <c r="H4266" s="1" t="s">
        <v>28919</v>
      </c>
      <c r="I4266" t="str" cm="1">
        <f t="array" ref="I4266">IF(OR(TRIM(H4266)="",ISNUMBER(SEARCH("#",H4266)),AA4266&lt;Config!$B$8,SUMPRODUCT(--ISNUMBER(SEARCH({"a";"b";"c";"d";"e";"f";"g";"h";"i";"j";"k";"l";"m";"n";"o";"p";"q";"r";"s";"t";"u";"v";"w";"x";"y";"z"},H4266)))&gt;0),"Invalid","Valid")</f>
        <v>Valid</v>
      </c>
      <c r="J4266" s="1" t="s">
        <v>28920</v>
      </c>
      <c r="K4266" s="1" t="s">
        <v>66</v>
      </c>
      <c r="L4266" s="1" t="s">
        <v>450</v>
      </c>
      <c r="M4266" s="1" t="s">
        <v>251</v>
      </c>
      <c r="N4266" s="1" t="s">
        <v>211</v>
      </c>
      <c r="O4266" s="1" t="s">
        <v>32</v>
      </c>
      <c r="P4266" t="s">
        <v>53</v>
      </c>
      <c r="Q4266" s="1" t="s">
        <v>150</v>
      </c>
      <c r="R4266" s="1" t="s">
        <v>198</v>
      </c>
      <c r="S4266" s="1" t="s">
        <v>26256</v>
      </c>
      <c r="T4266" s="1" t="s">
        <v>28921</v>
      </c>
      <c r="U4266" s="1" t="s">
        <v>895</v>
      </c>
      <c r="V4266" s="1" t="s">
        <v>362</v>
      </c>
      <c r="W4266" s="1" t="s">
        <v>141</v>
      </c>
      <c r="X4266" t="str">
        <f t="shared" si="463"/>
        <v>Complete</v>
      </c>
      <c r="Y4266">
        <f>MAX(0,100-IF(G4266="Invalid",Config!$B$5,0)-IF(I4266="Invalid",Config!$B$6,0)-IF(X4266="Incomplete",Config!$B$7,0)-IF(AF4266="Yes",Config!$B$37,0))</f>
        <v>75</v>
      </c>
      <c r="Z4266" s="1">
        <f>IF(OR(TRIM(B4266)="",COUNTIF(Config!$B$15:$B$19,B4266)&gt;0),1,0)+IF(OR(TRIM(C4266)="",COUNTIF(Config!$B$15:$B$19,C4266)&gt;0),1,0)+IF(OR(TRIM(F4266)="",COUNTIF(Config!$B$15:$B$19,F4266)&gt;0),1,0)+IF(OR(TRIM(H4266)="",COUNTIF(Config!$B$15:$B$19,H4266)&gt;0),1,0)+IF(OR(TRIM(E4266)="",COUNTIF(Config!$B$15:$B$19,E4266)&gt;0),1,0)+IF(OR(TRIM(K4266)="",COUNTIF(Config!$B$15:$B$19,K4266)&gt;0),1,0)+IF(OR(TRIM(P4266)="",COUNTIF(Config!$B$15:$B$19,P4266)&gt;0),1,0)+IF(OR(TRIM(R4266)="",COUNTIF(Config!$B$15:$B$19,R4266)&gt;0),1,0)</f>
        <v>0</v>
      </c>
      <c r="AA4266" s="1" cm="1">
        <f t="array" ref="AA4266">SUMPRODUCT(LEN(H4266)-LEN(SUBSTITUTE(H4266,{"0";"1";"2";"3";"4";"5";"6";"7";"8";"9"},"")))</f>
        <v>12</v>
      </c>
      <c r="AC4266" t="str">
        <f t="shared" si="464"/>
        <v>Potential Duplicate</v>
      </c>
      <c r="AD4266">
        <f t="shared" si="465"/>
        <v>2</v>
      </c>
      <c r="AE4266">
        <f t="shared" si="466"/>
        <v>1</v>
      </c>
      <c r="AF4266" t="str">
        <f t="shared" si="467"/>
        <v>Yes</v>
      </c>
      <c r="AG4266">
        <f t="shared" ca="1" si="468"/>
        <v>284</v>
      </c>
      <c r="AH4266" t="str">
        <f ca="1">IF(OR(V4266="",AG4266=""),"Yes",IF(AG4266&gt;Config!$B$41,"Yes","No"))</f>
        <v>No</v>
      </c>
    </row>
    <row r="4267" spans="1:34" x14ac:dyDescent="0.25">
      <c r="A4267" s="1" t="s">
        <v>28922</v>
      </c>
      <c r="B4267" s="1" t="s">
        <v>1339</v>
      </c>
      <c r="C4267" s="1" t="s">
        <v>899</v>
      </c>
      <c r="D4267" s="1" t="s">
        <v>6112</v>
      </c>
      <c r="E4267" s="1" t="s">
        <v>33866</v>
      </c>
      <c r="F4267" s="1" t="s">
        <v>28923</v>
      </c>
      <c r="G4267" t="str">
        <f t="shared" si="462"/>
        <v>Valid</v>
      </c>
      <c r="H4267" s="1" t="s">
        <v>2698</v>
      </c>
      <c r="I4267" t="str" cm="1">
        <f t="array" ref="I4267">IF(OR(TRIM(H4267)="",ISNUMBER(SEARCH("#",H4267)),AA4267&lt;Config!$B$8,SUMPRODUCT(--ISNUMBER(SEARCH({"a";"b";"c";"d";"e";"f";"g";"h";"i";"j";"k";"l";"m";"n";"o";"p";"q";"r";"s";"t";"u";"v";"w";"x";"y";"z"},H4267)))&gt;0),"Invalid","Valid")</f>
        <v>Valid</v>
      </c>
      <c r="J4267" s="1" t="s">
        <v>28924</v>
      </c>
      <c r="K4267" s="1" t="s">
        <v>250</v>
      </c>
      <c r="L4267" s="1" t="s">
        <v>179</v>
      </c>
      <c r="M4267" s="1" t="s">
        <v>33825</v>
      </c>
      <c r="N4267" s="1" t="s">
        <v>211</v>
      </c>
      <c r="O4267" s="1" t="s">
        <v>32</v>
      </c>
      <c r="P4267" t="s">
        <v>87</v>
      </c>
      <c r="Q4267" s="1" t="s">
        <v>166</v>
      </c>
      <c r="R4267" s="1" t="s">
        <v>89</v>
      </c>
      <c r="S4267" s="1" t="s">
        <v>28925</v>
      </c>
      <c r="T4267" s="1" t="s">
        <v>28926</v>
      </c>
      <c r="U4267" s="1" t="s">
        <v>281</v>
      </c>
      <c r="V4267" s="1" t="s">
        <v>6350</v>
      </c>
      <c r="W4267" s="1" t="s">
        <v>60</v>
      </c>
      <c r="X4267" t="str">
        <f t="shared" si="463"/>
        <v>Complete</v>
      </c>
      <c r="Y4267">
        <f>MAX(0,100-IF(G4267="Invalid",Config!$B$5,0)-IF(I4267="Invalid",Config!$B$6,0)-IF(X4267="Incomplete",Config!$B$7,0)-IF(AF4267="Yes",Config!$B$37,0))</f>
        <v>75</v>
      </c>
      <c r="Z4267" s="1">
        <f>IF(OR(TRIM(B4267)="",COUNTIF(Config!$B$15:$B$19,B4267)&gt;0),1,0)+IF(OR(TRIM(C4267)="",COUNTIF(Config!$B$15:$B$19,C4267)&gt;0),1,0)+IF(OR(TRIM(F4267)="",COUNTIF(Config!$B$15:$B$19,F4267)&gt;0),1,0)+IF(OR(TRIM(H4267)="",COUNTIF(Config!$B$15:$B$19,H4267)&gt;0),1,0)+IF(OR(TRIM(E4267)="",COUNTIF(Config!$B$15:$B$19,E4267)&gt;0),1,0)+IF(OR(TRIM(K4267)="",COUNTIF(Config!$B$15:$B$19,K4267)&gt;0),1,0)+IF(OR(TRIM(P4267)="",COUNTIF(Config!$B$15:$B$19,P4267)&gt;0),1,0)+IF(OR(TRIM(R4267)="",COUNTIF(Config!$B$15:$B$19,R4267)&gt;0),1,0)</f>
        <v>0</v>
      </c>
      <c r="AA4267" s="1" cm="1">
        <f t="array" ref="AA4267">SUMPRODUCT(LEN(H4267)-LEN(SUBSTITUTE(H4267,{"0";"1";"2";"3";"4";"5";"6";"7";"8";"9"},"")))</f>
        <v>12</v>
      </c>
      <c r="AC4267" t="str">
        <f t="shared" si="464"/>
        <v>Potential Duplicate</v>
      </c>
      <c r="AD4267">
        <f t="shared" si="465"/>
        <v>1</v>
      </c>
      <c r="AE4267">
        <f t="shared" si="466"/>
        <v>2</v>
      </c>
      <c r="AF4267" t="str">
        <f t="shared" si="467"/>
        <v>Yes</v>
      </c>
      <c r="AG4267">
        <f t="shared" ca="1" si="468"/>
        <v>197</v>
      </c>
      <c r="AH4267" t="str">
        <f ca="1">IF(OR(V4267="",AG4267=""),"Yes",IF(AG4267&gt;Config!$B$41,"Yes","No"))</f>
        <v>No</v>
      </c>
    </row>
    <row r="4268" spans="1:34" x14ac:dyDescent="0.25">
      <c r="A4268" s="1" t="s">
        <v>28927</v>
      </c>
      <c r="B4268" s="1" t="s">
        <v>204</v>
      </c>
      <c r="C4268" s="1" t="s">
        <v>33815</v>
      </c>
      <c r="D4268" s="1" t="s">
        <v>204</v>
      </c>
      <c r="E4268" s="1" t="s">
        <v>34430</v>
      </c>
      <c r="F4268" s="1" t="s">
        <v>17447</v>
      </c>
      <c r="G4268" t="str">
        <f t="shared" si="462"/>
        <v>Valid</v>
      </c>
      <c r="H4268" s="1" t="s">
        <v>17448</v>
      </c>
      <c r="I4268" t="str" cm="1">
        <f t="array" ref="I4268">IF(OR(TRIM(H4268)="",ISNUMBER(SEARCH("#",H4268)),AA4268&lt;Config!$B$8,SUMPRODUCT(--ISNUMBER(SEARCH({"a";"b";"c";"d";"e";"f";"g";"h";"i";"j";"k";"l";"m";"n";"o";"p";"q";"r";"s";"t";"u";"v";"w";"x";"y";"z"},H4268)))&gt;0),"Invalid","Valid")</f>
        <v>Valid</v>
      </c>
      <c r="J4268" s="1" t="s">
        <v>17449</v>
      </c>
      <c r="K4268" s="1" t="s">
        <v>250</v>
      </c>
      <c r="L4268" s="1" t="s">
        <v>67</v>
      </c>
      <c r="M4268" s="1" t="s">
        <v>251</v>
      </c>
      <c r="N4268" s="1" t="s">
        <v>86</v>
      </c>
      <c r="O4268" s="1" t="s">
        <v>69</v>
      </c>
      <c r="P4268" t="s">
        <v>33</v>
      </c>
      <c r="Q4268" s="1" t="s">
        <v>119</v>
      </c>
      <c r="R4268" s="1" t="s">
        <v>1716</v>
      </c>
      <c r="S4268" s="1" t="s">
        <v>9471</v>
      </c>
      <c r="T4268" s="1" t="s">
        <v>17450</v>
      </c>
      <c r="U4268" s="1" t="s">
        <v>3271</v>
      </c>
      <c r="V4268" s="1" t="s">
        <v>896</v>
      </c>
      <c r="W4268" s="1" t="s">
        <v>293</v>
      </c>
      <c r="X4268" t="str">
        <f t="shared" si="463"/>
        <v>Incomplete</v>
      </c>
      <c r="Y4268">
        <f>MAX(0,100-IF(G4268="Invalid",Config!$B$5,0)-IF(I4268="Invalid",Config!$B$6,0)-IF(X4268="Incomplete",Config!$B$7,0)-IF(AF4268="Yes",Config!$B$37,0))</f>
        <v>35</v>
      </c>
      <c r="Z4268" s="1">
        <f>IF(OR(TRIM(B4268)="",COUNTIF(Config!$B$15:$B$19,B4268)&gt;0),1,0)+IF(OR(TRIM(C4268)="",COUNTIF(Config!$B$15:$B$19,C4268)&gt;0),1,0)+IF(OR(TRIM(F4268)="",COUNTIF(Config!$B$15:$B$19,F4268)&gt;0),1,0)+IF(OR(TRIM(H4268)="",COUNTIF(Config!$B$15:$B$19,H4268)&gt;0),1,0)+IF(OR(TRIM(E4268)="",COUNTIF(Config!$B$15:$B$19,E4268)&gt;0),1,0)+IF(OR(TRIM(K4268)="",COUNTIF(Config!$B$15:$B$19,K4268)&gt;0),1,0)+IF(OR(TRIM(P4268)="",COUNTIF(Config!$B$15:$B$19,P4268)&gt;0),1,0)+IF(OR(TRIM(R4268)="",COUNTIF(Config!$B$15:$B$19,R4268)&gt;0),1,0)</f>
        <v>1</v>
      </c>
      <c r="AA4268" s="1" cm="1">
        <f t="array" ref="AA4268">SUMPRODUCT(LEN(H4268)-LEN(SUBSTITUTE(H4268,{"0";"1";"2";"3";"4";"5";"6";"7";"8";"9"},"")))</f>
        <v>10</v>
      </c>
      <c r="AC4268" t="str">
        <f t="shared" si="464"/>
        <v>Incomplete Profile; Potential Duplicate</v>
      </c>
      <c r="AD4268">
        <f t="shared" si="465"/>
        <v>2</v>
      </c>
      <c r="AE4268">
        <f t="shared" si="466"/>
        <v>2</v>
      </c>
      <c r="AF4268" t="str">
        <f t="shared" si="467"/>
        <v>Yes</v>
      </c>
      <c r="AG4268">
        <f t="shared" ca="1" si="468"/>
        <v>141</v>
      </c>
      <c r="AH4268" t="str">
        <f ca="1">IF(OR(V4268="",AG4268=""),"Yes",IF(AG4268&gt;Config!$B$41,"Yes","No"))</f>
        <v>No</v>
      </c>
    </row>
    <row r="4269" spans="1:34" x14ac:dyDescent="0.25">
      <c r="A4269" s="1" t="s">
        <v>28928</v>
      </c>
      <c r="B4269" s="1" t="s">
        <v>1634</v>
      </c>
      <c r="C4269" s="1" t="s">
        <v>33938</v>
      </c>
      <c r="D4269" s="1" t="s">
        <v>34394</v>
      </c>
      <c r="E4269" s="1" t="s">
        <v>34734</v>
      </c>
      <c r="F4269" s="1" t="s">
        <v>28929</v>
      </c>
      <c r="G4269" t="str">
        <f t="shared" si="462"/>
        <v>Valid</v>
      </c>
      <c r="H4269" s="1" t="s">
        <v>28930</v>
      </c>
      <c r="I4269" t="str" cm="1">
        <f t="array" ref="I4269">IF(OR(TRIM(H4269)="",ISNUMBER(SEARCH("#",H4269)),AA4269&lt;Config!$B$8,SUMPRODUCT(--ISNUMBER(SEARCH({"a";"b";"c";"d";"e";"f";"g";"h";"i";"j";"k";"l";"m";"n";"o";"p";"q";"r";"s";"t";"u";"v";"w";"x";"y";"z"},H4269)))&gt;0),"Invalid","Valid")</f>
        <v>Valid</v>
      </c>
      <c r="J4269" s="1" t="s">
        <v>28931</v>
      </c>
      <c r="K4269" s="1" t="s">
        <v>195</v>
      </c>
      <c r="L4269" s="1" t="s">
        <v>134</v>
      </c>
      <c r="M4269" s="1" t="s">
        <v>50</v>
      </c>
      <c r="N4269" s="1" t="s">
        <v>252</v>
      </c>
      <c r="O4269" s="1" t="s">
        <v>69</v>
      </c>
      <c r="P4269" t="s">
        <v>344</v>
      </c>
      <c r="Q4269" s="1" t="s">
        <v>971</v>
      </c>
      <c r="R4269" s="1" t="s">
        <v>971</v>
      </c>
      <c r="S4269" s="1" t="s">
        <v>28932</v>
      </c>
      <c r="T4269" s="1" t="s">
        <v>28933</v>
      </c>
      <c r="U4269" s="1" t="s">
        <v>5218</v>
      </c>
      <c r="V4269" s="1" t="s">
        <v>15861</v>
      </c>
      <c r="W4269" s="1" t="s">
        <v>40</v>
      </c>
      <c r="X4269" t="str">
        <f t="shared" si="463"/>
        <v>Complete</v>
      </c>
      <c r="Y4269">
        <f>MAX(0,100-IF(G4269="Invalid",Config!$B$5,0)-IF(I4269="Invalid",Config!$B$6,0)-IF(X4269="Incomplete",Config!$B$7,0)-IF(AF4269="Yes",Config!$B$37,0))</f>
        <v>100</v>
      </c>
      <c r="Z4269" s="1">
        <f>IF(OR(TRIM(B4269)="",COUNTIF(Config!$B$15:$B$19,B4269)&gt;0),1,0)+IF(OR(TRIM(C4269)="",COUNTIF(Config!$B$15:$B$19,C4269)&gt;0),1,0)+IF(OR(TRIM(F4269)="",COUNTIF(Config!$B$15:$B$19,F4269)&gt;0),1,0)+IF(OR(TRIM(H4269)="",COUNTIF(Config!$B$15:$B$19,H4269)&gt;0),1,0)+IF(OR(TRIM(E4269)="",COUNTIF(Config!$B$15:$B$19,E4269)&gt;0),1,0)+IF(OR(TRIM(K4269)="",COUNTIF(Config!$B$15:$B$19,K4269)&gt;0),1,0)+IF(OR(TRIM(P4269)="",COUNTIF(Config!$B$15:$B$19,P4269)&gt;0),1,0)+IF(OR(TRIM(R4269)="",COUNTIF(Config!$B$15:$B$19,R4269)&gt;0),1,0)</f>
        <v>0</v>
      </c>
      <c r="AA4269" s="1" cm="1">
        <f t="array" ref="AA4269">SUMPRODUCT(LEN(H4269)-LEN(SUBSTITUTE(H4269,{"0";"1";"2";"3";"4";"5";"6";"7";"8";"9"},"")))</f>
        <v>11</v>
      </c>
      <c r="AC4269" t="str">
        <f t="shared" si="464"/>
        <v/>
      </c>
      <c r="AD4269">
        <f t="shared" si="465"/>
        <v>1</v>
      </c>
      <c r="AE4269">
        <f t="shared" si="466"/>
        <v>1</v>
      </c>
      <c r="AF4269" t="str">
        <f t="shared" si="467"/>
        <v>No</v>
      </c>
      <c r="AG4269">
        <f t="shared" ca="1" si="468"/>
        <v>147</v>
      </c>
      <c r="AH4269" t="str">
        <f ca="1">IF(OR(V4269="",AG4269=""),"Yes",IF(AG4269&gt;Config!$B$41,"Yes","No"))</f>
        <v>No</v>
      </c>
    </row>
    <row r="4270" spans="1:34" x14ac:dyDescent="0.25">
      <c r="A4270" s="1" t="s">
        <v>28934</v>
      </c>
      <c r="B4270" s="1" t="s">
        <v>409</v>
      </c>
      <c r="C4270" s="1" t="s">
        <v>398</v>
      </c>
      <c r="D4270" s="1" t="s">
        <v>16729</v>
      </c>
      <c r="E4270" s="1" t="s">
        <v>35270</v>
      </c>
      <c r="F4270" s="1" t="s">
        <v>28935</v>
      </c>
      <c r="G4270" t="str">
        <f t="shared" si="462"/>
        <v>Valid</v>
      </c>
      <c r="H4270" s="1" t="s">
        <v>28936</v>
      </c>
      <c r="I4270" t="str" cm="1">
        <f t="array" ref="I4270">IF(OR(TRIM(H4270)="",ISNUMBER(SEARCH("#",H4270)),AA4270&lt;Config!$B$8,SUMPRODUCT(--ISNUMBER(SEARCH({"a";"b";"c";"d";"e";"f";"g";"h";"i";"j";"k";"l";"m";"n";"o";"p";"q";"r";"s";"t";"u";"v";"w";"x";"y";"z"},H4270)))&gt;0),"Invalid","Valid")</f>
        <v>Valid</v>
      </c>
      <c r="J4270" s="1" t="s">
        <v>131</v>
      </c>
      <c r="K4270" s="1" t="s">
        <v>1001</v>
      </c>
      <c r="L4270" s="1" t="s">
        <v>84</v>
      </c>
      <c r="M4270" s="1" t="s">
        <v>33827</v>
      </c>
      <c r="N4270" s="1" t="s">
        <v>224</v>
      </c>
      <c r="O4270" s="1" t="s">
        <v>69</v>
      </c>
      <c r="P4270" t="s">
        <v>53</v>
      </c>
      <c r="Q4270" s="1" t="s">
        <v>197</v>
      </c>
      <c r="R4270" s="1" t="s">
        <v>198</v>
      </c>
      <c r="S4270" s="1" t="s">
        <v>3510</v>
      </c>
      <c r="T4270" s="1" t="s">
        <v>28937</v>
      </c>
      <c r="U4270" s="1" t="s">
        <v>6894</v>
      </c>
      <c r="V4270" s="1" t="s">
        <v>18028</v>
      </c>
      <c r="W4270" s="1" t="s">
        <v>186</v>
      </c>
      <c r="X4270" t="str">
        <f t="shared" si="463"/>
        <v>Complete</v>
      </c>
      <c r="Y4270">
        <f>MAX(0,100-IF(G4270="Invalid",Config!$B$5,0)-IF(I4270="Invalid",Config!$B$6,0)-IF(X4270="Incomplete",Config!$B$7,0)-IF(AF4270="Yes",Config!$B$37,0))</f>
        <v>100</v>
      </c>
      <c r="Z4270" s="1">
        <f>IF(OR(TRIM(B4270)="",COUNTIF(Config!$B$15:$B$19,B4270)&gt;0),1,0)+IF(OR(TRIM(C4270)="",COUNTIF(Config!$B$15:$B$19,C4270)&gt;0),1,0)+IF(OR(TRIM(F4270)="",COUNTIF(Config!$B$15:$B$19,F4270)&gt;0),1,0)+IF(OR(TRIM(H4270)="",COUNTIF(Config!$B$15:$B$19,H4270)&gt;0),1,0)+IF(OR(TRIM(E4270)="",COUNTIF(Config!$B$15:$B$19,E4270)&gt;0),1,0)+IF(OR(TRIM(K4270)="",COUNTIF(Config!$B$15:$B$19,K4270)&gt;0),1,0)+IF(OR(TRIM(P4270)="",COUNTIF(Config!$B$15:$B$19,P4270)&gt;0),1,0)+IF(OR(TRIM(R4270)="",COUNTIF(Config!$B$15:$B$19,R4270)&gt;0),1,0)</f>
        <v>0</v>
      </c>
      <c r="AA4270" s="1" cm="1">
        <f t="array" ref="AA4270">SUMPRODUCT(LEN(H4270)-LEN(SUBSTITUTE(H4270,{"0";"1";"2";"3";"4";"5";"6";"7";"8";"9"},"")))</f>
        <v>10</v>
      </c>
      <c r="AC4270" t="str">
        <f t="shared" si="464"/>
        <v/>
      </c>
      <c r="AD4270">
        <f t="shared" si="465"/>
        <v>1</v>
      </c>
      <c r="AE4270">
        <f t="shared" si="466"/>
        <v>1</v>
      </c>
      <c r="AF4270" t="str">
        <f t="shared" si="467"/>
        <v>No</v>
      </c>
      <c r="AG4270">
        <f t="shared" ca="1" si="468"/>
        <v>292</v>
      </c>
      <c r="AH4270" t="str">
        <f ca="1">IF(OR(V4270="",AG4270=""),"Yes",IF(AG4270&gt;Config!$B$41,"Yes","No"))</f>
        <v>No</v>
      </c>
    </row>
    <row r="4271" spans="1:34" x14ac:dyDescent="0.25">
      <c r="A4271" s="1" t="s">
        <v>28938</v>
      </c>
      <c r="B4271" s="1" t="s">
        <v>2095</v>
      </c>
      <c r="C4271" s="1" t="s">
        <v>43</v>
      </c>
      <c r="D4271" s="1" t="s">
        <v>28939</v>
      </c>
      <c r="E4271" s="1" t="s">
        <v>283</v>
      </c>
      <c r="F4271" s="1" t="s">
        <v>3038</v>
      </c>
      <c r="G4271" t="str">
        <f t="shared" si="462"/>
        <v>Valid</v>
      </c>
      <c r="H4271" s="1" t="s">
        <v>28940</v>
      </c>
      <c r="I4271" t="str" cm="1">
        <f t="array" ref="I4271">IF(OR(TRIM(H4271)="",ISNUMBER(SEARCH("#",H4271)),AA4271&lt;Config!$B$8,SUMPRODUCT(--ISNUMBER(SEARCH({"a";"b";"c";"d";"e";"f";"g";"h";"i";"j";"k";"l";"m";"n";"o";"p";"q";"r";"s";"t";"u";"v";"w";"x";"y";"z"},H4271)))&gt;0),"Invalid","Valid")</f>
        <v>Valid</v>
      </c>
      <c r="J4271" s="1" t="s">
        <v>28941</v>
      </c>
      <c r="K4271" s="1" t="s">
        <v>48</v>
      </c>
      <c r="L4271" s="1" t="s">
        <v>265</v>
      </c>
      <c r="M4271" s="1" t="s">
        <v>103</v>
      </c>
      <c r="N4271" s="1" t="s">
        <v>252</v>
      </c>
      <c r="O4271" s="1" t="s">
        <v>180</v>
      </c>
      <c r="P4271" t="s">
        <v>53</v>
      </c>
      <c r="Q4271" s="1" t="s">
        <v>54</v>
      </c>
      <c r="R4271" s="1" t="s">
        <v>415</v>
      </c>
      <c r="S4271" s="1" t="s">
        <v>28942</v>
      </c>
      <c r="T4271" s="1" t="s">
        <v>28943</v>
      </c>
      <c r="U4271" s="1" t="s">
        <v>2056</v>
      </c>
      <c r="V4271" s="1" t="s">
        <v>1701</v>
      </c>
      <c r="W4271" s="1" t="s">
        <v>40</v>
      </c>
      <c r="X4271" t="str">
        <f t="shared" si="463"/>
        <v>Complete</v>
      </c>
      <c r="Y4271">
        <f>MAX(0,100-IF(G4271="Invalid",Config!$B$5,0)-IF(I4271="Invalid",Config!$B$6,0)-IF(X4271="Incomplete",Config!$B$7,0)-IF(AF4271="Yes",Config!$B$37,0))</f>
        <v>75</v>
      </c>
      <c r="Z4271" s="1">
        <f>IF(OR(TRIM(B4271)="",COUNTIF(Config!$B$15:$B$19,B4271)&gt;0),1,0)+IF(OR(TRIM(C4271)="",COUNTIF(Config!$B$15:$B$19,C4271)&gt;0),1,0)+IF(OR(TRIM(F4271)="",COUNTIF(Config!$B$15:$B$19,F4271)&gt;0),1,0)+IF(OR(TRIM(H4271)="",COUNTIF(Config!$B$15:$B$19,H4271)&gt;0),1,0)+IF(OR(TRIM(E4271)="",COUNTIF(Config!$B$15:$B$19,E4271)&gt;0),1,0)+IF(OR(TRIM(K4271)="",COUNTIF(Config!$B$15:$B$19,K4271)&gt;0),1,0)+IF(OR(TRIM(P4271)="",COUNTIF(Config!$B$15:$B$19,P4271)&gt;0),1,0)+IF(OR(TRIM(R4271)="",COUNTIF(Config!$B$15:$B$19,R4271)&gt;0),1,0)</f>
        <v>0</v>
      </c>
      <c r="AA4271" s="1" cm="1">
        <f t="array" ref="AA4271">SUMPRODUCT(LEN(H4271)-LEN(SUBSTITUTE(H4271,{"0";"1";"2";"3";"4";"5";"6";"7";"8";"9"},"")))</f>
        <v>10</v>
      </c>
      <c r="AC4271" t="str">
        <f t="shared" si="464"/>
        <v>Potential Duplicate</v>
      </c>
      <c r="AD4271">
        <f t="shared" si="465"/>
        <v>2</v>
      </c>
      <c r="AE4271">
        <f t="shared" si="466"/>
        <v>1</v>
      </c>
      <c r="AF4271" t="str">
        <f t="shared" si="467"/>
        <v>Yes</v>
      </c>
      <c r="AG4271">
        <f t="shared" ca="1" si="468"/>
        <v>175</v>
      </c>
      <c r="AH4271" t="str">
        <f ca="1">IF(OR(V4271="",AG4271=""),"Yes",IF(AG4271&gt;Config!$B$41,"Yes","No"))</f>
        <v>No</v>
      </c>
    </row>
    <row r="4272" spans="1:34" x14ac:dyDescent="0.25">
      <c r="A4272" s="1" t="s">
        <v>28944</v>
      </c>
      <c r="B4272" s="1" t="s">
        <v>4638</v>
      </c>
      <c r="C4272" s="1" t="s">
        <v>230</v>
      </c>
      <c r="D4272" s="1" t="s">
        <v>28945</v>
      </c>
      <c r="E4272" s="1" t="s">
        <v>477</v>
      </c>
      <c r="F4272" s="1" t="s">
        <v>28946</v>
      </c>
      <c r="G4272" t="str">
        <f t="shared" si="462"/>
        <v>Valid</v>
      </c>
      <c r="H4272" s="1" t="s">
        <v>28947</v>
      </c>
      <c r="I4272" t="str" cm="1">
        <f t="array" ref="I4272">IF(OR(TRIM(H4272)="",ISNUMBER(SEARCH("#",H4272)),AA4272&lt;Config!$B$8,SUMPRODUCT(--ISNUMBER(SEARCH({"a";"b";"c";"d";"e";"f";"g";"h";"i";"j";"k";"l";"m";"n";"o";"p";"q";"r";"s";"t";"u";"v";"w";"x";"y";"z"},H4272)))&gt;0),"Invalid","Valid")</f>
        <v>Valid</v>
      </c>
      <c r="J4272" s="1" t="s">
        <v>28948</v>
      </c>
      <c r="K4272" s="1" t="s">
        <v>163</v>
      </c>
      <c r="L4272" s="1" t="s">
        <v>102</v>
      </c>
      <c r="M4272" s="1" t="s">
        <v>165</v>
      </c>
      <c r="N4272" s="1" t="s">
        <v>51</v>
      </c>
      <c r="O4272" s="1" t="s">
        <v>149</v>
      </c>
      <c r="P4272" t="s">
        <v>53</v>
      </c>
      <c r="Q4272" s="1" t="s">
        <v>197</v>
      </c>
      <c r="R4272" s="1" t="s">
        <v>55</v>
      </c>
      <c r="S4272" s="1" t="s">
        <v>28949</v>
      </c>
      <c r="T4272" s="1" t="s">
        <v>28950</v>
      </c>
      <c r="U4272" s="1" t="s">
        <v>2613</v>
      </c>
      <c r="V4272" s="1" t="s">
        <v>2463</v>
      </c>
      <c r="W4272" s="1" t="s">
        <v>141</v>
      </c>
      <c r="X4272" t="str">
        <f t="shared" si="463"/>
        <v>Complete</v>
      </c>
      <c r="Y4272">
        <f>MAX(0,100-IF(G4272="Invalid",Config!$B$5,0)-IF(I4272="Invalid",Config!$B$6,0)-IF(X4272="Incomplete",Config!$B$7,0)-IF(AF4272="Yes",Config!$B$37,0))</f>
        <v>100</v>
      </c>
      <c r="Z4272" s="1">
        <f>IF(OR(TRIM(B4272)="",COUNTIF(Config!$B$15:$B$19,B4272)&gt;0),1,0)+IF(OR(TRIM(C4272)="",COUNTIF(Config!$B$15:$B$19,C4272)&gt;0),1,0)+IF(OR(TRIM(F4272)="",COUNTIF(Config!$B$15:$B$19,F4272)&gt;0),1,0)+IF(OR(TRIM(H4272)="",COUNTIF(Config!$B$15:$B$19,H4272)&gt;0),1,0)+IF(OR(TRIM(E4272)="",COUNTIF(Config!$B$15:$B$19,E4272)&gt;0),1,0)+IF(OR(TRIM(K4272)="",COUNTIF(Config!$B$15:$B$19,K4272)&gt;0),1,0)+IF(OR(TRIM(P4272)="",COUNTIF(Config!$B$15:$B$19,P4272)&gt;0),1,0)+IF(OR(TRIM(R4272)="",COUNTIF(Config!$B$15:$B$19,R4272)&gt;0),1,0)</f>
        <v>0</v>
      </c>
      <c r="AA4272" s="1" cm="1">
        <f t="array" ref="AA4272">SUMPRODUCT(LEN(H4272)-LEN(SUBSTITUTE(H4272,{"0";"1";"2";"3";"4";"5";"6";"7";"8";"9"},"")))</f>
        <v>12</v>
      </c>
      <c r="AC4272" t="str">
        <f t="shared" si="464"/>
        <v/>
      </c>
      <c r="AD4272">
        <f t="shared" si="465"/>
        <v>1</v>
      </c>
      <c r="AE4272">
        <f t="shared" si="466"/>
        <v>1</v>
      </c>
      <c r="AF4272" t="str">
        <f t="shared" si="467"/>
        <v>No</v>
      </c>
      <c r="AG4272">
        <f t="shared" ca="1" si="468"/>
        <v>76</v>
      </c>
      <c r="AH4272" t="str">
        <f ca="1">IF(OR(V4272="",AG4272=""),"Yes",IF(AG4272&gt;Config!$B$41,"Yes","No"))</f>
        <v>No</v>
      </c>
    </row>
    <row r="4273" spans="1:34" x14ac:dyDescent="0.25">
      <c r="A4273" s="1" t="s">
        <v>28951</v>
      </c>
      <c r="B4273" s="1" t="s">
        <v>1085</v>
      </c>
      <c r="C4273" s="1" t="s">
        <v>445</v>
      </c>
      <c r="D4273" s="1" t="s">
        <v>3636</v>
      </c>
      <c r="E4273" s="1" t="s">
        <v>35557</v>
      </c>
      <c r="F4273" s="1" t="s">
        <v>28952</v>
      </c>
      <c r="G4273" t="str">
        <f t="shared" si="462"/>
        <v>Valid</v>
      </c>
      <c r="H4273" s="1" t="s">
        <v>28953</v>
      </c>
      <c r="I4273" t="str" cm="1">
        <f t="array" ref="I4273">IF(OR(TRIM(H4273)="",ISNUMBER(SEARCH("#",H4273)),AA4273&lt;Config!$B$8,SUMPRODUCT(--ISNUMBER(SEARCH({"a";"b";"c";"d";"e";"f";"g";"h";"i";"j";"k";"l";"m";"n";"o";"p";"q";"r";"s";"t";"u";"v";"w";"x";"y";"z"},H4273)))&gt;0),"Invalid","Valid")</f>
        <v>Valid</v>
      </c>
      <c r="J4273" s="1" t="s">
        <v>28954</v>
      </c>
      <c r="K4273" s="1" t="s">
        <v>250</v>
      </c>
      <c r="L4273" s="1" t="s">
        <v>450</v>
      </c>
      <c r="M4273" s="1" t="s">
        <v>343</v>
      </c>
      <c r="N4273" s="1" t="s">
        <v>148</v>
      </c>
      <c r="O4273" s="1" t="s">
        <v>52</v>
      </c>
      <c r="P4273" t="s">
        <v>53</v>
      </c>
      <c r="Q4273" s="1" t="s">
        <v>55</v>
      </c>
      <c r="R4273" s="1" t="s">
        <v>150</v>
      </c>
      <c r="S4273" s="1" t="s">
        <v>5359</v>
      </c>
      <c r="T4273" s="1" t="s">
        <v>28955</v>
      </c>
      <c r="U4273" s="1" t="s">
        <v>522</v>
      </c>
      <c r="V4273" s="1" t="s">
        <v>3394</v>
      </c>
      <c r="W4273" s="1" t="s">
        <v>202</v>
      </c>
      <c r="X4273" t="str">
        <f t="shared" si="463"/>
        <v>Complete</v>
      </c>
      <c r="Y4273">
        <f>MAX(0,100-IF(G4273="Invalid",Config!$B$5,0)-IF(I4273="Invalid",Config!$B$6,0)-IF(X4273="Incomplete",Config!$B$7,0)-IF(AF4273="Yes",Config!$B$37,0))</f>
        <v>100</v>
      </c>
      <c r="Z4273" s="1">
        <f>IF(OR(TRIM(B4273)="",COUNTIF(Config!$B$15:$B$19,B4273)&gt;0),1,0)+IF(OR(TRIM(C4273)="",COUNTIF(Config!$B$15:$B$19,C4273)&gt;0),1,0)+IF(OR(TRIM(F4273)="",COUNTIF(Config!$B$15:$B$19,F4273)&gt;0),1,0)+IF(OR(TRIM(H4273)="",COUNTIF(Config!$B$15:$B$19,H4273)&gt;0),1,0)+IF(OR(TRIM(E4273)="",COUNTIF(Config!$B$15:$B$19,E4273)&gt;0),1,0)+IF(OR(TRIM(K4273)="",COUNTIF(Config!$B$15:$B$19,K4273)&gt;0),1,0)+IF(OR(TRIM(P4273)="",COUNTIF(Config!$B$15:$B$19,P4273)&gt;0),1,0)+IF(OR(TRIM(R4273)="",COUNTIF(Config!$B$15:$B$19,R4273)&gt;0),1,0)</f>
        <v>0</v>
      </c>
      <c r="AA4273" s="1" cm="1">
        <f t="array" ref="AA4273">SUMPRODUCT(LEN(H4273)-LEN(SUBSTITUTE(H4273,{"0";"1";"2";"3";"4";"5";"6";"7";"8";"9"},"")))</f>
        <v>12</v>
      </c>
      <c r="AC4273" t="str">
        <f t="shared" si="464"/>
        <v/>
      </c>
      <c r="AD4273">
        <f t="shared" si="465"/>
        <v>1</v>
      </c>
      <c r="AE4273">
        <f t="shared" si="466"/>
        <v>1</v>
      </c>
      <c r="AF4273" t="str">
        <f t="shared" si="467"/>
        <v>No</v>
      </c>
      <c r="AG4273">
        <f t="shared" ca="1" si="468"/>
        <v>496</v>
      </c>
      <c r="AH4273" t="str">
        <f ca="1">IF(OR(V4273="",AG4273=""),"Yes",IF(AG4273&gt;Config!$B$41,"Yes","No"))</f>
        <v>Yes</v>
      </c>
    </row>
    <row r="4274" spans="1:34" x14ac:dyDescent="0.25">
      <c r="A4274" s="1" t="s">
        <v>28956</v>
      </c>
      <c r="B4274" s="1" t="s">
        <v>554</v>
      </c>
      <c r="C4274" s="1" t="s">
        <v>489</v>
      </c>
      <c r="D4274" s="1" t="s">
        <v>23343</v>
      </c>
      <c r="E4274" s="1" t="s">
        <v>35512</v>
      </c>
      <c r="F4274" s="1" t="s">
        <v>35628</v>
      </c>
      <c r="G4274" t="str">
        <f t="shared" si="462"/>
        <v>Valid</v>
      </c>
      <c r="H4274" s="1" t="s">
        <v>28957</v>
      </c>
      <c r="I4274" t="str" cm="1">
        <f t="array" ref="I4274">IF(OR(TRIM(H4274)="",ISNUMBER(SEARCH("#",H4274)),AA4274&lt;Config!$B$8,SUMPRODUCT(--ISNUMBER(SEARCH({"a";"b";"c";"d";"e";"f";"g";"h";"i";"j";"k";"l";"m";"n";"o";"p";"q";"r";"s";"t";"u";"v";"w";"x";"y";"z"},H4274)))&gt;0),"Invalid","Valid")</f>
        <v>Valid</v>
      </c>
      <c r="J4274" s="1" t="s">
        <v>28958</v>
      </c>
      <c r="K4274" s="1" t="s">
        <v>722</v>
      </c>
      <c r="L4274" s="1" t="s">
        <v>134</v>
      </c>
      <c r="M4274" s="1" t="s">
        <v>343</v>
      </c>
      <c r="N4274" s="1" t="s">
        <v>31</v>
      </c>
      <c r="O4274" s="1" t="s">
        <v>196</v>
      </c>
      <c r="P4274" t="s">
        <v>33</v>
      </c>
      <c r="Q4274" s="1" t="s">
        <v>1664</v>
      </c>
      <c r="R4274" s="1" t="s">
        <v>120</v>
      </c>
      <c r="S4274" s="1" t="s">
        <v>21891</v>
      </c>
      <c r="T4274" s="1" t="s">
        <v>28959</v>
      </c>
      <c r="U4274" s="1" t="s">
        <v>13381</v>
      </c>
      <c r="V4274" s="1" t="s">
        <v>745</v>
      </c>
      <c r="W4274" s="1" t="s">
        <v>202</v>
      </c>
      <c r="X4274" t="str">
        <f t="shared" si="463"/>
        <v>Complete</v>
      </c>
      <c r="Y4274">
        <f>MAX(0,100-IF(G4274="Invalid",Config!$B$5,0)-IF(I4274="Invalid",Config!$B$6,0)-IF(X4274="Incomplete",Config!$B$7,0)-IF(AF4274="Yes",Config!$B$37,0))</f>
        <v>100</v>
      </c>
      <c r="Z4274" s="1">
        <f>IF(OR(TRIM(B4274)="",COUNTIF(Config!$B$15:$B$19,B4274)&gt;0),1,0)+IF(OR(TRIM(C4274)="",COUNTIF(Config!$B$15:$B$19,C4274)&gt;0),1,0)+IF(OR(TRIM(F4274)="",COUNTIF(Config!$B$15:$B$19,F4274)&gt;0),1,0)+IF(OR(TRIM(H4274)="",COUNTIF(Config!$B$15:$B$19,H4274)&gt;0),1,0)+IF(OR(TRIM(E4274)="",COUNTIF(Config!$B$15:$B$19,E4274)&gt;0),1,0)+IF(OR(TRIM(K4274)="",COUNTIF(Config!$B$15:$B$19,K4274)&gt;0),1,0)+IF(OR(TRIM(P4274)="",COUNTIF(Config!$B$15:$B$19,P4274)&gt;0),1,0)+IF(OR(TRIM(R4274)="",COUNTIF(Config!$B$15:$B$19,R4274)&gt;0),1,0)</f>
        <v>0</v>
      </c>
      <c r="AA4274" s="1" cm="1">
        <f t="array" ref="AA4274">SUMPRODUCT(LEN(H4274)-LEN(SUBSTITUTE(H4274,{"0";"1";"2";"3";"4";"5";"6";"7";"8";"9"},"")))</f>
        <v>10</v>
      </c>
      <c r="AC4274" t="str">
        <f t="shared" si="464"/>
        <v/>
      </c>
      <c r="AD4274">
        <f t="shared" si="465"/>
        <v>1</v>
      </c>
      <c r="AE4274">
        <f t="shared" si="466"/>
        <v>1</v>
      </c>
      <c r="AF4274" t="str">
        <f t="shared" si="467"/>
        <v>No</v>
      </c>
      <c r="AG4274">
        <f t="shared" ca="1" si="468"/>
        <v>217</v>
      </c>
      <c r="AH4274" t="str">
        <f ca="1">IF(OR(V4274="",AG4274=""),"Yes",IF(AG4274&gt;Config!$B$41,"Yes","No"))</f>
        <v>No</v>
      </c>
    </row>
    <row r="4275" spans="1:34" x14ac:dyDescent="0.25">
      <c r="A4275" s="1" t="s">
        <v>28960</v>
      </c>
      <c r="B4275" s="1" t="s">
        <v>1165</v>
      </c>
      <c r="C4275" s="1" t="s">
        <v>386</v>
      </c>
      <c r="D4275" s="1" t="s">
        <v>17567</v>
      </c>
      <c r="E4275" s="1" t="s">
        <v>35610</v>
      </c>
      <c r="F4275" s="1" t="s">
        <v>28961</v>
      </c>
      <c r="G4275" t="str">
        <f t="shared" si="462"/>
        <v>Valid</v>
      </c>
      <c r="H4275" s="1" t="s">
        <v>28962</v>
      </c>
      <c r="I4275" t="str" cm="1">
        <f t="array" ref="I4275">IF(OR(TRIM(H4275)="",ISNUMBER(SEARCH("#",H4275)),AA4275&lt;Config!$B$8,SUMPRODUCT(--ISNUMBER(SEARCH({"a";"b";"c";"d";"e";"f";"g";"h";"i";"j";"k";"l";"m";"n";"o";"p";"q";"r";"s";"t";"u";"v";"w";"x";"y";"z"},H4275)))&gt;0),"Invalid","Valid")</f>
        <v>Valid</v>
      </c>
      <c r="J4275" s="1" t="s">
        <v>28963</v>
      </c>
      <c r="K4275" s="1" t="s">
        <v>66</v>
      </c>
      <c r="L4275" s="1" t="s">
        <v>102</v>
      </c>
      <c r="M4275" s="1" t="s">
        <v>517</v>
      </c>
      <c r="N4275" s="1" t="s">
        <v>437</v>
      </c>
      <c r="O4275" s="1" t="s">
        <v>180</v>
      </c>
      <c r="P4275" t="s">
        <v>328</v>
      </c>
      <c r="Q4275" s="1" t="s">
        <v>329</v>
      </c>
      <c r="R4275" s="1" t="s">
        <v>614</v>
      </c>
      <c r="S4275" s="1" t="s">
        <v>28964</v>
      </c>
      <c r="T4275" s="1" t="s">
        <v>28965</v>
      </c>
      <c r="U4275" s="1" t="s">
        <v>10526</v>
      </c>
      <c r="V4275" s="1" t="s">
        <v>28605</v>
      </c>
      <c r="W4275" s="1" t="s">
        <v>202</v>
      </c>
      <c r="X4275" t="str">
        <f t="shared" si="463"/>
        <v>Complete</v>
      </c>
      <c r="Y4275">
        <f>MAX(0,100-IF(G4275="Invalid",Config!$B$5,0)-IF(I4275="Invalid",Config!$B$6,0)-IF(X4275="Incomplete",Config!$B$7,0)-IF(AF4275="Yes",Config!$B$37,0))</f>
        <v>100</v>
      </c>
      <c r="Z4275" s="1">
        <f>IF(OR(TRIM(B4275)="",COUNTIF(Config!$B$15:$B$19,B4275)&gt;0),1,0)+IF(OR(TRIM(C4275)="",COUNTIF(Config!$B$15:$B$19,C4275)&gt;0),1,0)+IF(OR(TRIM(F4275)="",COUNTIF(Config!$B$15:$B$19,F4275)&gt;0),1,0)+IF(OR(TRIM(H4275)="",COUNTIF(Config!$B$15:$B$19,H4275)&gt;0),1,0)+IF(OR(TRIM(E4275)="",COUNTIF(Config!$B$15:$B$19,E4275)&gt;0),1,0)+IF(OR(TRIM(K4275)="",COUNTIF(Config!$B$15:$B$19,K4275)&gt;0),1,0)+IF(OR(TRIM(P4275)="",COUNTIF(Config!$B$15:$B$19,P4275)&gt;0),1,0)+IF(OR(TRIM(R4275)="",COUNTIF(Config!$B$15:$B$19,R4275)&gt;0),1,0)</f>
        <v>0</v>
      </c>
      <c r="AA4275" s="1" cm="1">
        <f t="array" ref="AA4275">SUMPRODUCT(LEN(H4275)-LEN(SUBSTITUTE(H4275,{"0";"1";"2";"3";"4";"5";"6";"7";"8";"9"},"")))</f>
        <v>11</v>
      </c>
      <c r="AC4275" t="str">
        <f t="shared" si="464"/>
        <v/>
      </c>
      <c r="AD4275">
        <f t="shared" si="465"/>
        <v>1</v>
      </c>
      <c r="AE4275">
        <f t="shared" si="466"/>
        <v>1</v>
      </c>
      <c r="AF4275" t="str">
        <f t="shared" si="467"/>
        <v>No</v>
      </c>
      <c r="AG4275">
        <f t="shared" ca="1" si="468"/>
        <v>101</v>
      </c>
      <c r="AH4275" t="str">
        <f ca="1">IF(OR(V4275="",AG4275=""),"Yes",IF(AG4275&gt;Config!$B$41,"Yes","No"))</f>
        <v>No</v>
      </c>
    </row>
    <row r="4276" spans="1:34" x14ac:dyDescent="0.25">
      <c r="A4276" s="1" t="s">
        <v>28966</v>
      </c>
      <c r="B4276" s="1" t="s">
        <v>3888</v>
      </c>
      <c r="C4276" s="1" t="s">
        <v>337</v>
      </c>
      <c r="D4276" s="1" t="s">
        <v>20398</v>
      </c>
      <c r="E4276" s="1" t="s">
        <v>35204</v>
      </c>
      <c r="F4276" s="1" t="s">
        <v>20399</v>
      </c>
      <c r="G4276" t="str">
        <f t="shared" si="462"/>
        <v>Valid</v>
      </c>
      <c r="H4276" s="1" t="s">
        <v>28967</v>
      </c>
      <c r="I4276" t="str" cm="1">
        <f t="array" ref="I4276">IF(OR(TRIM(H4276)="",ISNUMBER(SEARCH("#",H4276)),AA4276&lt;Config!$B$8,SUMPRODUCT(--ISNUMBER(SEARCH({"a";"b";"c";"d";"e";"f";"g";"h";"i";"j";"k";"l";"m";"n";"o";"p";"q";"r";"s";"t";"u";"v";"w";"x";"y";"z"},H4276)))&gt;0),"Invalid","Valid")</f>
        <v>Valid</v>
      </c>
      <c r="J4276" s="1" t="s">
        <v>20401</v>
      </c>
      <c r="K4276" s="1" t="s">
        <v>425</v>
      </c>
      <c r="L4276" s="1" t="s">
        <v>450</v>
      </c>
      <c r="M4276" s="1" t="s">
        <v>33825</v>
      </c>
      <c r="N4276" s="1" t="s">
        <v>68</v>
      </c>
      <c r="O4276" s="1" t="s">
        <v>180</v>
      </c>
      <c r="P4276" t="s">
        <v>87</v>
      </c>
      <c r="Q4276" s="1" t="s">
        <v>88</v>
      </c>
      <c r="R4276" s="1" t="s">
        <v>136</v>
      </c>
      <c r="S4276" s="1" t="s">
        <v>10918</v>
      </c>
      <c r="T4276" s="1" t="s">
        <v>20402</v>
      </c>
      <c r="U4276" s="1" t="s">
        <v>1485</v>
      </c>
      <c r="V4276" s="1" t="s">
        <v>140</v>
      </c>
      <c r="W4276" s="1" t="s">
        <v>141</v>
      </c>
      <c r="X4276" t="str">
        <f t="shared" si="463"/>
        <v>Complete</v>
      </c>
      <c r="Y4276">
        <f>MAX(0,100-IF(G4276="Invalid",Config!$B$5,0)-IF(I4276="Invalid",Config!$B$6,0)-IF(X4276="Incomplete",Config!$B$7,0)-IF(AF4276="Yes",Config!$B$37,0))</f>
        <v>75</v>
      </c>
      <c r="Z4276" s="1">
        <f>IF(OR(TRIM(B4276)="",COUNTIF(Config!$B$15:$B$19,B4276)&gt;0),1,0)+IF(OR(TRIM(C4276)="",COUNTIF(Config!$B$15:$B$19,C4276)&gt;0),1,0)+IF(OR(TRIM(F4276)="",COUNTIF(Config!$B$15:$B$19,F4276)&gt;0),1,0)+IF(OR(TRIM(H4276)="",COUNTIF(Config!$B$15:$B$19,H4276)&gt;0),1,0)+IF(OR(TRIM(E4276)="",COUNTIF(Config!$B$15:$B$19,E4276)&gt;0),1,0)+IF(OR(TRIM(K4276)="",COUNTIF(Config!$B$15:$B$19,K4276)&gt;0),1,0)+IF(OR(TRIM(P4276)="",COUNTIF(Config!$B$15:$B$19,P4276)&gt;0),1,0)+IF(OR(TRIM(R4276)="",COUNTIF(Config!$B$15:$B$19,R4276)&gt;0),1,0)</f>
        <v>0</v>
      </c>
      <c r="AA4276" s="1" cm="1">
        <f t="array" ref="AA4276">SUMPRODUCT(LEN(H4276)-LEN(SUBSTITUTE(H4276,{"0";"1";"2";"3";"4";"5";"6";"7";"8";"9"},"")))</f>
        <v>11</v>
      </c>
      <c r="AC4276" t="str">
        <f t="shared" si="464"/>
        <v>Potential Duplicate</v>
      </c>
      <c r="AD4276">
        <f t="shared" si="465"/>
        <v>2</v>
      </c>
      <c r="AE4276">
        <f t="shared" si="466"/>
        <v>1</v>
      </c>
      <c r="AF4276" t="str">
        <f t="shared" si="467"/>
        <v>Yes</v>
      </c>
      <c r="AG4276">
        <f t="shared" ca="1" si="468"/>
        <v>37</v>
      </c>
      <c r="AH4276" t="str">
        <f ca="1">IF(OR(V4276="",AG4276=""),"Yes",IF(AG4276&gt;Config!$B$41,"Yes","No"))</f>
        <v>No</v>
      </c>
    </row>
    <row r="4277" spans="1:34" x14ac:dyDescent="0.25">
      <c r="A4277" s="1" t="s">
        <v>28968</v>
      </c>
      <c r="B4277" s="1" t="s">
        <v>1147</v>
      </c>
      <c r="C4277" s="1" t="s">
        <v>659</v>
      </c>
      <c r="D4277" s="1" t="s">
        <v>35629</v>
      </c>
      <c r="E4277" s="1" t="s">
        <v>33901</v>
      </c>
      <c r="F4277" s="1" t="s">
        <v>28969</v>
      </c>
      <c r="G4277" t="str">
        <f t="shared" si="462"/>
        <v>Valid</v>
      </c>
      <c r="H4277" s="1" t="s">
        <v>28970</v>
      </c>
      <c r="I4277" t="str" cm="1">
        <f t="array" ref="I4277">IF(OR(TRIM(H4277)="",ISNUMBER(SEARCH("#",H4277)),AA4277&lt;Config!$B$8,SUMPRODUCT(--ISNUMBER(SEARCH({"a";"b";"c";"d";"e";"f";"g";"h";"i";"j";"k";"l";"m";"n";"o";"p";"q";"r";"s";"t";"u";"v";"w";"x";"y";"z"},H4277)))&gt;0),"Invalid","Valid")</f>
        <v>Valid</v>
      </c>
      <c r="J4277" s="1" t="s">
        <v>28971</v>
      </c>
      <c r="K4277" s="1" t="s">
        <v>250</v>
      </c>
      <c r="L4277" s="1" t="s">
        <v>134</v>
      </c>
      <c r="M4277" s="1" t="s">
        <v>135</v>
      </c>
      <c r="N4277" s="1" t="s">
        <v>358</v>
      </c>
      <c r="O4277" s="1" t="s">
        <v>196</v>
      </c>
      <c r="P4277" t="s">
        <v>328</v>
      </c>
      <c r="Q4277" s="1" t="s">
        <v>329</v>
      </c>
      <c r="R4277" s="1" t="s">
        <v>392</v>
      </c>
      <c r="S4277" s="1" t="s">
        <v>28972</v>
      </c>
      <c r="T4277" s="1" t="s">
        <v>28973</v>
      </c>
      <c r="U4277" s="1" t="s">
        <v>1786</v>
      </c>
      <c r="V4277" s="1" t="s">
        <v>24725</v>
      </c>
      <c r="W4277" s="1" t="s">
        <v>125</v>
      </c>
      <c r="X4277" t="str">
        <f t="shared" si="463"/>
        <v>Complete</v>
      </c>
      <c r="Y4277">
        <f>MAX(0,100-IF(G4277="Invalid",Config!$B$5,0)-IF(I4277="Invalid",Config!$B$6,0)-IF(X4277="Incomplete",Config!$B$7,0)-IF(AF4277="Yes",Config!$B$37,0))</f>
        <v>100</v>
      </c>
      <c r="Z4277" s="1">
        <f>IF(OR(TRIM(B4277)="",COUNTIF(Config!$B$15:$B$19,B4277)&gt;0),1,0)+IF(OR(TRIM(C4277)="",COUNTIF(Config!$B$15:$B$19,C4277)&gt;0),1,0)+IF(OR(TRIM(F4277)="",COUNTIF(Config!$B$15:$B$19,F4277)&gt;0),1,0)+IF(OR(TRIM(H4277)="",COUNTIF(Config!$B$15:$B$19,H4277)&gt;0),1,0)+IF(OR(TRIM(E4277)="",COUNTIF(Config!$B$15:$B$19,E4277)&gt;0),1,0)+IF(OR(TRIM(K4277)="",COUNTIF(Config!$B$15:$B$19,K4277)&gt;0),1,0)+IF(OR(TRIM(P4277)="",COUNTIF(Config!$B$15:$B$19,P4277)&gt;0),1,0)+IF(OR(TRIM(R4277)="",COUNTIF(Config!$B$15:$B$19,R4277)&gt;0),1,0)</f>
        <v>0</v>
      </c>
      <c r="AA4277" s="1" cm="1">
        <f t="array" ref="AA4277">SUMPRODUCT(LEN(H4277)-LEN(SUBSTITUTE(H4277,{"0";"1";"2";"3";"4";"5";"6";"7";"8";"9"},"")))</f>
        <v>11</v>
      </c>
      <c r="AC4277" t="str">
        <f t="shared" si="464"/>
        <v/>
      </c>
      <c r="AD4277">
        <f t="shared" si="465"/>
        <v>1</v>
      </c>
      <c r="AE4277">
        <f t="shared" si="466"/>
        <v>1</v>
      </c>
      <c r="AF4277" t="str">
        <f t="shared" si="467"/>
        <v>No</v>
      </c>
      <c r="AG4277">
        <f t="shared" ca="1" si="468"/>
        <v>631</v>
      </c>
      <c r="AH4277" t="str">
        <f ca="1">IF(OR(V4277="",AG4277=""),"Yes",IF(AG4277&gt;Config!$B$41,"Yes","No"))</f>
        <v>Yes</v>
      </c>
    </row>
    <row r="4278" spans="1:34" x14ac:dyDescent="0.25">
      <c r="A4278" s="1" t="s">
        <v>28974</v>
      </c>
      <c r="B4278" s="1" t="s">
        <v>4638</v>
      </c>
      <c r="C4278" s="1" t="s">
        <v>545</v>
      </c>
      <c r="D4278" s="1" t="s">
        <v>4639</v>
      </c>
      <c r="E4278" s="1" t="s">
        <v>34858</v>
      </c>
      <c r="F4278" s="1" t="s">
        <v>14352</v>
      </c>
      <c r="G4278" t="str">
        <f t="shared" si="462"/>
        <v>Valid</v>
      </c>
      <c r="H4278" s="1" t="s">
        <v>14353</v>
      </c>
      <c r="I4278" t="str" cm="1">
        <f t="array" ref="I4278">IF(OR(TRIM(H4278)="",ISNUMBER(SEARCH("#",H4278)),AA4278&lt;Config!$B$8,SUMPRODUCT(--ISNUMBER(SEARCH({"a";"b";"c";"d";"e";"f";"g";"h";"i";"j";"k";"l";"m";"n";"o";"p";"q";"r";"s";"t";"u";"v";"w";"x";"y";"z"},H4278)))&gt;0),"Invalid","Valid")</f>
        <v>Valid</v>
      </c>
      <c r="J4278" s="1" t="s">
        <v>14354</v>
      </c>
      <c r="K4278" s="1" t="s">
        <v>504</v>
      </c>
      <c r="L4278" s="1" t="s">
        <v>49</v>
      </c>
      <c r="M4278" s="1" t="s">
        <v>343</v>
      </c>
      <c r="N4278" s="1" t="s">
        <v>33819</v>
      </c>
      <c r="O4278" s="1" t="s">
        <v>266</v>
      </c>
      <c r="P4278" t="s">
        <v>33</v>
      </c>
      <c r="Q4278" s="1" t="s">
        <v>119</v>
      </c>
      <c r="R4278" s="1" t="s">
        <v>35</v>
      </c>
      <c r="S4278" s="1" t="s">
        <v>8891</v>
      </c>
      <c r="T4278" s="1" t="s">
        <v>14355</v>
      </c>
      <c r="U4278" s="1" t="s">
        <v>726</v>
      </c>
      <c r="V4278" s="1" t="s">
        <v>5784</v>
      </c>
      <c r="W4278" s="1" t="s">
        <v>384</v>
      </c>
      <c r="X4278" t="str">
        <f t="shared" si="463"/>
        <v>Complete</v>
      </c>
      <c r="Y4278">
        <f>MAX(0,100-IF(G4278="Invalid",Config!$B$5,0)-IF(I4278="Invalid",Config!$B$6,0)-IF(X4278="Incomplete",Config!$B$7,0)-IF(AF4278="Yes",Config!$B$37,0))</f>
        <v>75</v>
      </c>
      <c r="Z4278" s="1">
        <f>IF(OR(TRIM(B4278)="",COUNTIF(Config!$B$15:$B$19,B4278)&gt;0),1,0)+IF(OR(TRIM(C4278)="",COUNTIF(Config!$B$15:$B$19,C4278)&gt;0),1,0)+IF(OR(TRIM(F4278)="",COUNTIF(Config!$B$15:$B$19,F4278)&gt;0),1,0)+IF(OR(TRIM(H4278)="",COUNTIF(Config!$B$15:$B$19,H4278)&gt;0),1,0)+IF(OR(TRIM(E4278)="",COUNTIF(Config!$B$15:$B$19,E4278)&gt;0),1,0)+IF(OR(TRIM(K4278)="",COUNTIF(Config!$B$15:$B$19,K4278)&gt;0),1,0)+IF(OR(TRIM(P4278)="",COUNTIF(Config!$B$15:$B$19,P4278)&gt;0),1,0)+IF(OR(TRIM(R4278)="",COUNTIF(Config!$B$15:$B$19,R4278)&gt;0),1,0)</f>
        <v>0</v>
      </c>
      <c r="AA4278" s="1" cm="1">
        <f t="array" ref="AA4278">SUMPRODUCT(LEN(H4278)-LEN(SUBSTITUTE(H4278,{"0";"1";"2";"3";"4";"5";"6";"7";"8";"9"},"")))</f>
        <v>10</v>
      </c>
      <c r="AC4278" t="str">
        <f t="shared" si="464"/>
        <v>Potential Duplicate</v>
      </c>
      <c r="AD4278">
        <f t="shared" si="465"/>
        <v>2</v>
      </c>
      <c r="AE4278">
        <f t="shared" si="466"/>
        <v>2</v>
      </c>
      <c r="AF4278" t="str">
        <f t="shared" si="467"/>
        <v>Yes</v>
      </c>
      <c r="AG4278">
        <f t="shared" ca="1" si="468"/>
        <v>157</v>
      </c>
      <c r="AH4278" t="str">
        <f ca="1">IF(OR(V4278="",AG4278=""),"Yes",IF(AG4278&gt;Config!$B$41,"Yes","No"))</f>
        <v>No</v>
      </c>
    </row>
    <row r="4279" spans="1:34" x14ac:dyDescent="0.25">
      <c r="A4279" s="1" t="s">
        <v>28975</v>
      </c>
      <c r="B4279" s="1" t="s">
        <v>880</v>
      </c>
      <c r="C4279" s="1" t="s">
        <v>33938</v>
      </c>
      <c r="D4279" s="1" t="s">
        <v>35630</v>
      </c>
      <c r="E4279" s="1" t="s">
        <v>2178</v>
      </c>
      <c r="F4279" s="1" t="s">
        <v>28976</v>
      </c>
      <c r="G4279" t="str">
        <f t="shared" si="462"/>
        <v>Valid</v>
      </c>
      <c r="H4279" s="1" t="s">
        <v>28977</v>
      </c>
      <c r="I4279" t="str" cm="1">
        <f t="array" ref="I4279">IF(OR(TRIM(H4279)="",ISNUMBER(SEARCH("#",H4279)),AA4279&lt;Config!$B$8,SUMPRODUCT(--ISNUMBER(SEARCH({"a";"b";"c";"d";"e";"f";"g";"h";"i";"j";"k";"l";"m";"n";"o";"p";"q";"r";"s";"t";"u";"v";"w";"x";"y";"z"},H4279)))&gt;0),"Invalid","Valid")</f>
        <v>Valid</v>
      </c>
      <c r="J4279" s="1" t="s">
        <v>28978</v>
      </c>
      <c r="K4279" s="1" t="s">
        <v>163</v>
      </c>
      <c r="L4279" s="1" t="s">
        <v>102</v>
      </c>
      <c r="M4279" s="1" t="s">
        <v>462</v>
      </c>
      <c r="N4279" s="1" t="s">
        <v>358</v>
      </c>
      <c r="O4279" s="1" t="s">
        <v>69</v>
      </c>
      <c r="P4279" t="s">
        <v>33</v>
      </c>
      <c r="Q4279" s="1" t="s">
        <v>119</v>
      </c>
      <c r="R4279" s="1" t="s">
        <v>35</v>
      </c>
      <c r="S4279" s="1" t="s">
        <v>28979</v>
      </c>
      <c r="T4279" s="1" t="s">
        <v>28980</v>
      </c>
      <c r="U4279" s="1" t="s">
        <v>28981</v>
      </c>
      <c r="V4279" s="1" t="s">
        <v>140</v>
      </c>
      <c r="W4279" s="1" t="s">
        <v>186</v>
      </c>
      <c r="X4279" t="str">
        <f t="shared" si="463"/>
        <v>Complete</v>
      </c>
      <c r="Y4279">
        <f>MAX(0,100-IF(G4279="Invalid",Config!$B$5,0)-IF(I4279="Invalid",Config!$B$6,0)-IF(X4279="Incomplete",Config!$B$7,0)-IF(AF4279="Yes",Config!$B$37,0))</f>
        <v>100</v>
      </c>
      <c r="Z4279" s="1">
        <f>IF(OR(TRIM(B4279)="",COUNTIF(Config!$B$15:$B$19,B4279)&gt;0),1,0)+IF(OR(TRIM(C4279)="",COUNTIF(Config!$B$15:$B$19,C4279)&gt;0),1,0)+IF(OR(TRIM(F4279)="",COUNTIF(Config!$B$15:$B$19,F4279)&gt;0),1,0)+IF(OR(TRIM(H4279)="",COUNTIF(Config!$B$15:$B$19,H4279)&gt;0),1,0)+IF(OR(TRIM(E4279)="",COUNTIF(Config!$B$15:$B$19,E4279)&gt;0),1,0)+IF(OR(TRIM(K4279)="",COUNTIF(Config!$B$15:$B$19,K4279)&gt;0),1,0)+IF(OR(TRIM(P4279)="",COUNTIF(Config!$B$15:$B$19,P4279)&gt;0),1,0)+IF(OR(TRIM(R4279)="",COUNTIF(Config!$B$15:$B$19,R4279)&gt;0),1,0)</f>
        <v>0</v>
      </c>
      <c r="AA4279" s="1" cm="1">
        <f t="array" ref="AA4279">SUMPRODUCT(LEN(H4279)-LEN(SUBSTITUTE(H4279,{"0";"1";"2";"3";"4";"5";"6";"7";"8";"9"},"")))</f>
        <v>10</v>
      </c>
      <c r="AC4279" t="str">
        <f t="shared" si="464"/>
        <v/>
      </c>
      <c r="AD4279">
        <f t="shared" si="465"/>
        <v>1</v>
      </c>
      <c r="AE4279">
        <f t="shared" si="466"/>
        <v>1</v>
      </c>
      <c r="AF4279" t="str">
        <f t="shared" si="467"/>
        <v>No</v>
      </c>
      <c r="AG4279">
        <f t="shared" ca="1" si="468"/>
        <v>37</v>
      </c>
      <c r="AH4279" t="str">
        <f ca="1">IF(OR(V4279="",AG4279=""),"Yes",IF(AG4279&gt;Config!$B$41,"Yes","No"))</f>
        <v>No</v>
      </c>
    </row>
    <row r="4280" spans="1:34" x14ac:dyDescent="0.25">
      <c r="A4280" s="1" t="s">
        <v>28982</v>
      </c>
      <c r="B4280" s="1" t="s">
        <v>554</v>
      </c>
      <c r="C4280" s="1" t="s">
        <v>524</v>
      </c>
      <c r="D4280" s="1" t="s">
        <v>28983</v>
      </c>
      <c r="E4280" s="1" t="s">
        <v>298</v>
      </c>
      <c r="F4280" s="1" t="s">
        <v>28984</v>
      </c>
      <c r="G4280" t="str">
        <f t="shared" si="462"/>
        <v>Valid</v>
      </c>
      <c r="H4280" s="1" t="s">
        <v>28985</v>
      </c>
      <c r="I4280" t="str" cm="1">
        <f t="array" ref="I4280">IF(OR(TRIM(H4280)="",ISNUMBER(SEARCH("#",H4280)),AA4280&lt;Config!$B$8,SUMPRODUCT(--ISNUMBER(SEARCH({"a";"b";"c";"d";"e";"f";"g";"h";"i";"j";"k";"l";"m";"n";"o";"p";"q";"r";"s";"t";"u";"v";"w";"x";"y";"z"},H4280)))&gt;0),"Invalid","Valid")</f>
        <v>Valid</v>
      </c>
      <c r="J4280" s="1" t="s">
        <v>28986</v>
      </c>
      <c r="K4280" s="1" t="s">
        <v>250</v>
      </c>
      <c r="L4280" s="1" t="s">
        <v>67</v>
      </c>
      <c r="M4280" s="1" t="s">
        <v>118</v>
      </c>
      <c r="N4280" s="1" t="s">
        <v>33819</v>
      </c>
      <c r="O4280" s="1" t="s">
        <v>196</v>
      </c>
      <c r="P4280" t="s">
        <v>328</v>
      </c>
      <c r="Q4280" s="1" t="s">
        <v>33838</v>
      </c>
      <c r="R4280" s="1" t="s">
        <v>571</v>
      </c>
      <c r="S4280" s="1" t="s">
        <v>28987</v>
      </c>
      <c r="T4280" s="1" t="s">
        <v>28988</v>
      </c>
      <c r="U4280" s="1" t="s">
        <v>12077</v>
      </c>
      <c r="V4280" s="1" t="s">
        <v>8194</v>
      </c>
      <c r="W4280" s="1" t="s">
        <v>33823</v>
      </c>
      <c r="X4280" t="str">
        <f t="shared" si="463"/>
        <v>Complete</v>
      </c>
      <c r="Y4280">
        <f>MAX(0,100-IF(G4280="Invalid",Config!$B$5,0)-IF(I4280="Invalid",Config!$B$6,0)-IF(X4280="Incomplete",Config!$B$7,0)-IF(AF4280="Yes",Config!$B$37,0))</f>
        <v>100</v>
      </c>
      <c r="Z4280" s="1">
        <f>IF(OR(TRIM(B4280)="",COUNTIF(Config!$B$15:$B$19,B4280)&gt;0),1,0)+IF(OR(TRIM(C4280)="",COUNTIF(Config!$B$15:$B$19,C4280)&gt;0),1,0)+IF(OR(TRIM(F4280)="",COUNTIF(Config!$B$15:$B$19,F4280)&gt;0),1,0)+IF(OR(TRIM(H4280)="",COUNTIF(Config!$B$15:$B$19,H4280)&gt;0),1,0)+IF(OR(TRIM(E4280)="",COUNTIF(Config!$B$15:$B$19,E4280)&gt;0),1,0)+IF(OR(TRIM(K4280)="",COUNTIF(Config!$B$15:$B$19,K4280)&gt;0),1,0)+IF(OR(TRIM(P4280)="",COUNTIF(Config!$B$15:$B$19,P4280)&gt;0),1,0)+IF(OR(TRIM(R4280)="",COUNTIF(Config!$B$15:$B$19,R4280)&gt;0),1,0)</f>
        <v>0</v>
      </c>
      <c r="AA4280" s="1" cm="1">
        <f t="array" ref="AA4280">SUMPRODUCT(LEN(H4280)-LEN(SUBSTITUTE(H4280,{"0";"1";"2";"3";"4";"5";"6";"7";"8";"9"},"")))</f>
        <v>11</v>
      </c>
      <c r="AC4280" t="str">
        <f t="shared" si="464"/>
        <v/>
      </c>
      <c r="AD4280">
        <f t="shared" si="465"/>
        <v>1</v>
      </c>
      <c r="AE4280">
        <f t="shared" si="466"/>
        <v>1</v>
      </c>
      <c r="AF4280" t="str">
        <f t="shared" si="467"/>
        <v>No</v>
      </c>
      <c r="AG4280">
        <f t="shared" ca="1" si="468"/>
        <v>757</v>
      </c>
      <c r="AH4280" t="str">
        <f ca="1">IF(OR(V4280="",AG4280=""),"Yes",IF(AG4280&gt;Config!$B$41,"Yes","No"))</f>
        <v>Yes</v>
      </c>
    </row>
    <row r="4281" spans="1:34" x14ac:dyDescent="0.25">
      <c r="A4281" s="1" t="s">
        <v>28989</v>
      </c>
      <c r="B4281" s="1" t="s">
        <v>1495</v>
      </c>
      <c r="C4281" s="1" t="s">
        <v>157</v>
      </c>
      <c r="D4281" s="1" t="s">
        <v>28990</v>
      </c>
      <c r="E4281" s="1" t="s">
        <v>34667</v>
      </c>
      <c r="F4281" s="1" t="s">
        <v>28991</v>
      </c>
      <c r="G4281" t="str">
        <f t="shared" si="462"/>
        <v>Valid</v>
      </c>
      <c r="H4281" s="1" t="s">
        <v>28992</v>
      </c>
      <c r="I4281" t="str" cm="1">
        <f t="array" ref="I4281">IF(OR(TRIM(H4281)="",ISNUMBER(SEARCH("#",H4281)),AA4281&lt;Config!$B$8,SUMPRODUCT(--ISNUMBER(SEARCH({"a";"b";"c";"d";"e";"f";"g";"h";"i";"j";"k";"l";"m";"n";"o";"p";"q";"r";"s";"t";"u";"v";"w";"x";"y";"z"},H4281)))&gt;0),"Invalid","Valid")</f>
        <v>Valid</v>
      </c>
      <c r="J4281" s="1" t="s">
        <v>28993</v>
      </c>
      <c r="K4281" s="1" t="s">
        <v>210</v>
      </c>
      <c r="L4281" s="1" t="s">
        <v>134</v>
      </c>
      <c r="M4281" s="1" t="s">
        <v>517</v>
      </c>
      <c r="N4281" s="1" t="s">
        <v>358</v>
      </c>
      <c r="O4281" s="1" t="s">
        <v>266</v>
      </c>
      <c r="P4281" t="s">
        <v>53</v>
      </c>
      <c r="Q4281" s="1" t="s">
        <v>197</v>
      </c>
      <c r="R4281" s="1" t="s">
        <v>415</v>
      </c>
      <c r="S4281" s="1" t="s">
        <v>28451</v>
      </c>
      <c r="T4281" s="1" t="s">
        <v>28994</v>
      </c>
      <c r="U4281" s="1" t="s">
        <v>3610</v>
      </c>
      <c r="V4281" s="1" t="s">
        <v>8449</v>
      </c>
      <c r="W4281" s="1" t="s">
        <v>75</v>
      </c>
      <c r="X4281" t="str">
        <f t="shared" si="463"/>
        <v>Complete</v>
      </c>
      <c r="Y4281">
        <f>MAX(0,100-IF(G4281="Invalid",Config!$B$5,0)-IF(I4281="Invalid",Config!$B$6,0)-IF(X4281="Incomplete",Config!$B$7,0)-IF(AF4281="Yes",Config!$B$37,0))</f>
        <v>100</v>
      </c>
      <c r="Z4281" s="1">
        <f>IF(OR(TRIM(B4281)="",COUNTIF(Config!$B$15:$B$19,B4281)&gt;0),1,0)+IF(OR(TRIM(C4281)="",COUNTIF(Config!$B$15:$B$19,C4281)&gt;0),1,0)+IF(OR(TRIM(F4281)="",COUNTIF(Config!$B$15:$B$19,F4281)&gt;0),1,0)+IF(OR(TRIM(H4281)="",COUNTIF(Config!$B$15:$B$19,H4281)&gt;0),1,0)+IF(OR(TRIM(E4281)="",COUNTIF(Config!$B$15:$B$19,E4281)&gt;0),1,0)+IF(OR(TRIM(K4281)="",COUNTIF(Config!$B$15:$B$19,K4281)&gt;0),1,0)+IF(OR(TRIM(P4281)="",COUNTIF(Config!$B$15:$B$19,P4281)&gt;0),1,0)+IF(OR(TRIM(R4281)="",COUNTIF(Config!$B$15:$B$19,R4281)&gt;0),1,0)</f>
        <v>0</v>
      </c>
      <c r="AA4281" s="1" cm="1">
        <f t="array" ref="AA4281">SUMPRODUCT(LEN(H4281)-LEN(SUBSTITUTE(H4281,{"0";"1";"2";"3";"4";"5";"6";"7";"8";"9"},"")))</f>
        <v>10</v>
      </c>
      <c r="AC4281" t="str">
        <f t="shared" si="464"/>
        <v/>
      </c>
      <c r="AD4281">
        <f t="shared" si="465"/>
        <v>1</v>
      </c>
      <c r="AE4281">
        <f t="shared" si="466"/>
        <v>1</v>
      </c>
      <c r="AF4281" t="str">
        <f t="shared" si="467"/>
        <v>No</v>
      </c>
      <c r="AG4281">
        <f t="shared" ca="1" si="468"/>
        <v>305</v>
      </c>
      <c r="AH4281" t="str">
        <f ca="1">IF(OR(V4281="",AG4281=""),"Yes",IF(AG4281&gt;Config!$B$41,"Yes","No"))</f>
        <v>No</v>
      </c>
    </row>
    <row r="4282" spans="1:34" x14ac:dyDescent="0.25">
      <c r="A4282" s="1" t="s">
        <v>28995</v>
      </c>
      <c r="B4282" s="1" t="s">
        <v>322</v>
      </c>
      <c r="C4282" s="1" t="s">
        <v>78</v>
      </c>
      <c r="D4282" s="1" t="s">
        <v>9342</v>
      </c>
      <c r="E4282" s="1" t="s">
        <v>35288</v>
      </c>
      <c r="F4282" s="1" t="s">
        <v>28996</v>
      </c>
      <c r="G4282" t="str">
        <f t="shared" si="462"/>
        <v>Valid</v>
      </c>
      <c r="H4282" s="1" t="s">
        <v>10105</v>
      </c>
      <c r="I4282" t="str" cm="1">
        <f t="array" ref="I4282">IF(OR(TRIM(H4282)="",ISNUMBER(SEARCH("#",H4282)),AA4282&lt;Config!$B$8,SUMPRODUCT(--ISNUMBER(SEARCH({"a";"b";"c";"d";"e";"f";"g";"h";"i";"j";"k";"l";"m";"n";"o";"p";"q";"r";"s";"t";"u";"v";"w";"x";"y";"z"},H4282)))&gt;0),"Invalid","Valid")</f>
        <v>Valid</v>
      </c>
      <c r="J4282" s="1" t="s">
        <v>28997</v>
      </c>
      <c r="K4282" s="1" t="s">
        <v>66</v>
      </c>
      <c r="L4282" s="1" t="s">
        <v>179</v>
      </c>
      <c r="M4282" s="1" t="s">
        <v>517</v>
      </c>
      <c r="N4282" s="1" t="s">
        <v>51</v>
      </c>
      <c r="O4282" s="1" t="s">
        <v>32</v>
      </c>
      <c r="P4282" t="s">
        <v>314</v>
      </c>
      <c r="Q4282" s="1" t="s">
        <v>315</v>
      </c>
      <c r="R4282" s="1" t="s">
        <v>663</v>
      </c>
      <c r="S4282" s="1" t="s">
        <v>28998</v>
      </c>
      <c r="T4282" s="1" t="s">
        <v>28999</v>
      </c>
      <c r="U4282" s="1" t="s">
        <v>629</v>
      </c>
      <c r="V4282" s="1" t="s">
        <v>13028</v>
      </c>
      <c r="W4282" s="1" t="s">
        <v>60</v>
      </c>
      <c r="X4282" t="str">
        <f t="shared" si="463"/>
        <v>Complete</v>
      </c>
      <c r="Y4282">
        <f>MAX(0,100-IF(G4282="Invalid",Config!$B$5,0)-IF(I4282="Invalid",Config!$B$6,0)-IF(X4282="Incomplete",Config!$B$7,0)-IF(AF4282="Yes",Config!$B$37,0))</f>
        <v>75</v>
      </c>
      <c r="Z4282" s="1">
        <f>IF(OR(TRIM(B4282)="",COUNTIF(Config!$B$15:$B$19,B4282)&gt;0),1,0)+IF(OR(TRIM(C4282)="",COUNTIF(Config!$B$15:$B$19,C4282)&gt;0),1,0)+IF(OR(TRIM(F4282)="",COUNTIF(Config!$B$15:$B$19,F4282)&gt;0),1,0)+IF(OR(TRIM(H4282)="",COUNTIF(Config!$B$15:$B$19,H4282)&gt;0),1,0)+IF(OR(TRIM(E4282)="",COUNTIF(Config!$B$15:$B$19,E4282)&gt;0),1,0)+IF(OR(TRIM(K4282)="",COUNTIF(Config!$B$15:$B$19,K4282)&gt;0),1,0)+IF(OR(TRIM(P4282)="",COUNTIF(Config!$B$15:$B$19,P4282)&gt;0),1,0)+IF(OR(TRIM(R4282)="",COUNTIF(Config!$B$15:$B$19,R4282)&gt;0),1,0)</f>
        <v>0</v>
      </c>
      <c r="AA4282" s="1" cm="1">
        <f t="array" ref="AA4282">SUMPRODUCT(LEN(H4282)-LEN(SUBSTITUTE(H4282,{"0";"1";"2";"3";"4";"5";"6";"7";"8";"9"},"")))</f>
        <v>10</v>
      </c>
      <c r="AC4282" t="str">
        <f t="shared" si="464"/>
        <v>Potential Duplicate</v>
      </c>
      <c r="AD4282">
        <f t="shared" si="465"/>
        <v>1</v>
      </c>
      <c r="AE4282">
        <f t="shared" si="466"/>
        <v>2</v>
      </c>
      <c r="AF4282" t="str">
        <f t="shared" si="467"/>
        <v>Yes</v>
      </c>
      <c r="AG4282">
        <f t="shared" ca="1" si="468"/>
        <v>275</v>
      </c>
      <c r="AH4282" t="str">
        <f ca="1">IF(OR(V4282="",AG4282=""),"Yes",IF(AG4282&gt;Config!$B$41,"Yes","No"))</f>
        <v>No</v>
      </c>
    </row>
    <row r="4283" spans="1:34" x14ac:dyDescent="0.25">
      <c r="A4283" s="1" t="s">
        <v>29000</v>
      </c>
      <c r="B4283" s="1" t="s">
        <v>1450</v>
      </c>
      <c r="C4283" s="1" t="s">
        <v>245</v>
      </c>
      <c r="D4283" s="1" t="s">
        <v>13437</v>
      </c>
      <c r="E4283" s="1" t="s">
        <v>2178</v>
      </c>
      <c r="F4283" s="1" t="s">
        <v>35631</v>
      </c>
      <c r="G4283" t="str">
        <f t="shared" si="462"/>
        <v>Valid</v>
      </c>
      <c r="H4283" s="1" t="s">
        <v>29001</v>
      </c>
      <c r="I4283" t="str" cm="1">
        <f t="array" ref="I4283">IF(OR(TRIM(H4283)="",ISNUMBER(SEARCH("#",H4283)),AA4283&lt;Config!$B$8,SUMPRODUCT(--ISNUMBER(SEARCH({"a";"b";"c";"d";"e";"f";"g";"h";"i";"j";"k";"l";"m";"n";"o";"p";"q";"r";"s";"t";"u";"v";"w";"x";"y";"z"},H4283)))&gt;0),"Invalid","Valid")</f>
        <v>Valid</v>
      </c>
      <c r="J4283" s="1" t="s">
        <v>29002</v>
      </c>
      <c r="K4283" s="1" t="s">
        <v>163</v>
      </c>
      <c r="L4283" s="1" t="s">
        <v>164</v>
      </c>
      <c r="M4283" s="1" t="s">
        <v>33827</v>
      </c>
      <c r="N4283" s="1" t="s">
        <v>713</v>
      </c>
      <c r="O4283" s="1" t="s">
        <v>266</v>
      </c>
      <c r="P4283" t="s">
        <v>53</v>
      </c>
      <c r="Q4283" s="1" t="s">
        <v>181</v>
      </c>
      <c r="R4283" s="1" t="s">
        <v>55</v>
      </c>
      <c r="S4283" s="1" t="s">
        <v>12090</v>
      </c>
      <c r="T4283" s="1" t="s">
        <v>29003</v>
      </c>
      <c r="U4283" s="1" t="s">
        <v>7896</v>
      </c>
      <c r="V4283" s="1" t="s">
        <v>29004</v>
      </c>
      <c r="W4283" s="1" t="s">
        <v>125</v>
      </c>
      <c r="X4283" t="str">
        <f t="shared" si="463"/>
        <v>Complete</v>
      </c>
      <c r="Y4283">
        <f>MAX(0,100-IF(G4283="Invalid",Config!$B$5,0)-IF(I4283="Invalid",Config!$B$6,0)-IF(X4283="Incomplete",Config!$B$7,0)-IF(AF4283="Yes",Config!$B$37,0))</f>
        <v>100</v>
      </c>
      <c r="Z4283" s="1">
        <f>IF(OR(TRIM(B4283)="",COUNTIF(Config!$B$15:$B$19,B4283)&gt;0),1,0)+IF(OR(TRIM(C4283)="",COUNTIF(Config!$B$15:$B$19,C4283)&gt;0),1,0)+IF(OR(TRIM(F4283)="",COUNTIF(Config!$B$15:$B$19,F4283)&gt;0),1,0)+IF(OR(TRIM(H4283)="",COUNTIF(Config!$B$15:$B$19,H4283)&gt;0),1,0)+IF(OR(TRIM(E4283)="",COUNTIF(Config!$B$15:$B$19,E4283)&gt;0),1,0)+IF(OR(TRIM(K4283)="",COUNTIF(Config!$B$15:$B$19,K4283)&gt;0),1,0)+IF(OR(TRIM(P4283)="",COUNTIF(Config!$B$15:$B$19,P4283)&gt;0),1,0)+IF(OR(TRIM(R4283)="",COUNTIF(Config!$B$15:$B$19,R4283)&gt;0),1,0)</f>
        <v>0</v>
      </c>
      <c r="AA4283" s="1" cm="1">
        <f t="array" ref="AA4283">SUMPRODUCT(LEN(H4283)-LEN(SUBSTITUTE(H4283,{"0";"1";"2";"3";"4";"5";"6";"7";"8";"9"},"")))</f>
        <v>12</v>
      </c>
      <c r="AC4283" t="str">
        <f t="shared" si="464"/>
        <v/>
      </c>
      <c r="AD4283">
        <f t="shared" si="465"/>
        <v>1</v>
      </c>
      <c r="AE4283">
        <f t="shared" si="466"/>
        <v>1</v>
      </c>
      <c r="AF4283" t="str">
        <f t="shared" si="467"/>
        <v>No</v>
      </c>
      <c r="AG4283">
        <f t="shared" ca="1" si="468"/>
        <v>236</v>
      </c>
      <c r="AH4283" t="str">
        <f ca="1">IF(OR(V4283="",AG4283=""),"Yes",IF(AG4283&gt;Config!$B$41,"Yes","No"))</f>
        <v>No</v>
      </c>
    </row>
    <row r="4284" spans="1:34" x14ac:dyDescent="0.25">
      <c r="A4284" s="1" t="s">
        <v>29005</v>
      </c>
      <c r="B4284" s="1" t="s">
        <v>4687</v>
      </c>
      <c r="C4284" s="1" t="s">
        <v>792</v>
      </c>
      <c r="D4284" s="1" t="s">
        <v>29006</v>
      </c>
      <c r="E4284" s="1" t="s">
        <v>458</v>
      </c>
      <c r="F4284" s="1" t="s">
        <v>29007</v>
      </c>
      <c r="G4284" t="str">
        <f t="shared" si="462"/>
        <v>Valid</v>
      </c>
      <c r="H4284" s="1" t="s">
        <v>29008</v>
      </c>
      <c r="I4284" t="str" cm="1">
        <f t="array" ref="I4284">IF(OR(TRIM(H4284)="",ISNUMBER(SEARCH("#",H4284)),AA4284&lt;Config!$B$8,SUMPRODUCT(--ISNUMBER(SEARCH({"a";"b";"c";"d";"e";"f";"g";"h";"i";"j";"k";"l";"m";"n";"o";"p";"q";"r";"s";"t";"u";"v";"w";"x";"y";"z"},H4284)))&gt;0),"Invalid","Valid")</f>
        <v>Valid</v>
      </c>
      <c r="J4284" s="1" t="s">
        <v>131</v>
      </c>
      <c r="K4284" s="1" t="s">
        <v>625</v>
      </c>
      <c r="L4284" s="1" t="s">
        <v>450</v>
      </c>
      <c r="M4284" s="1" t="s">
        <v>118</v>
      </c>
      <c r="N4284" s="1" t="s">
        <v>51</v>
      </c>
      <c r="O4284" s="1" t="s">
        <v>149</v>
      </c>
      <c r="P4284" t="s">
        <v>87</v>
      </c>
      <c r="Q4284" s="1" t="s">
        <v>438</v>
      </c>
      <c r="R4284" s="1" t="s">
        <v>559</v>
      </c>
      <c r="S4284" s="1" t="s">
        <v>12559</v>
      </c>
      <c r="T4284" s="1" t="s">
        <v>29009</v>
      </c>
      <c r="U4284" s="1" t="s">
        <v>826</v>
      </c>
      <c r="V4284" s="1" t="s">
        <v>1347</v>
      </c>
      <c r="W4284" s="1" t="s">
        <v>60</v>
      </c>
      <c r="X4284" t="str">
        <f t="shared" si="463"/>
        <v>Complete</v>
      </c>
      <c r="Y4284">
        <f>MAX(0,100-IF(G4284="Invalid",Config!$B$5,0)-IF(I4284="Invalid",Config!$B$6,0)-IF(X4284="Incomplete",Config!$B$7,0)-IF(AF4284="Yes",Config!$B$37,0))</f>
        <v>100</v>
      </c>
      <c r="Z4284" s="1">
        <f>IF(OR(TRIM(B4284)="",COUNTIF(Config!$B$15:$B$19,B4284)&gt;0),1,0)+IF(OR(TRIM(C4284)="",COUNTIF(Config!$B$15:$B$19,C4284)&gt;0),1,0)+IF(OR(TRIM(F4284)="",COUNTIF(Config!$B$15:$B$19,F4284)&gt;0),1,0)+IF(OR(TRIM(H4284)="",COUNTIF(Config!$B$15:$B$19,H4284)&gt;0),1,0)+IF(OR(TRIM(E4284)="",COUNTIF(Config!$B$15:$B$19,E4284)&gt;0),1,0)+IF(OR(TRIM(K4284)="",COUNTIF(Config!$B$15:$B$19,K4284)&gt;0),1,0)+IF(OR(TRIM(P4284)="",COUNTIF(Config!$B$15:$B$19,P4284)&gt;0),1,0)+IF(OR(TRIM(R4284)="",COUNTIF(Config!$B$15:$B$19,R4284)&gt;0),1,0)</f>
        <v>0</v>
      </c>
      <c r="AA4284" s="1" cm="1">
        <f t="array" ref="AA4284">SUMPRODUCT(LEN(H4284)-LEN(SUBSTITUTE(H4284,{"0";"1";"2";"3";"4";"5";"6";"7";"8";"9"},"")))</f>
        <v>11</v>
      </c>
      <c r="AC4284" t="str">
        <f t="shared" si="464"/>
        <v/>
      </c>
      <c r="AD4284">
        <f t="shared" si="465"/>
        <v>1</v>
      </c>
      <c r="AE4284">
        <f t="shared" si="466"/>
        <v>1</v>
      </c>
      <c r="AF4284" t="str">
        <f t="shared" si="467"/>
        <v>No</v>
      </c>
      <c r="AG4284">
        <f t="shared" ca="1" si="468"/>
        <v>37</v>
      </c>
      <c r="AH4284" t="str">
        <f ca="1">IF(OR(V4284="",AG4284=""),"Yes",IF(AG4284&gt;Config!$B$41,"Yes","No"))</f>
        <v>No</v>
      </c>
    </row>
    <row r="4285" spans="1:34" x14ac:dyDescent="0.25">
      <c r="A4285" s="1" t="s">
        <v>29010</v>
      </c>
      <c r="B4285" s="1" t="s">
        <v>534</v>
      </c>
      <c r="C4285" s="1" t="s">
        <v>996</v>
      </c>
      <c r="D4285" s="1" t="s">
        <v>29011</v>
      </c>
      <c r="E4285" s="1" t="s">
        <v>35632</v>
      </c>
      <c r="F4285" s="1" t="s">
        <v>35633</v>
      </c>
      <c r="G4285" t="str">
        <f t="shared" si="462"/>
        <v>Valid</v>
      </c>
      <c r="H4285" s="1" t="s">
        <v>29012</v>
      </c>
      <c r="I4285" t="str" cm="1">
        <f t="array" ref="I4285">IF(OR(TRIM(H4285)="",ISNUMBER(SEARCH("#",H4285)),AA4285&lt;Config!$B$8,SUMPRODUCT(--ISNUMBER(SEARCH({"a";"b";"c";"d";"e";"f";"g";"h";"i";"j";"k";"l";"m";"n";"o";"p";"q";"r";"s";"t";"u";"v";"w";"x";"y";"z"},H4285)))&gt;0),"Invalid","Valid")</f>
        <v>Valid</v>
      </c>
      <c r="J4285" s="1" t="s">
        <v>29013</v>
      </c>
      <c r="K4285" s="1" t="s">
        <v>287</v>
      </c>
      <c r="L4285" s="1" t="s">
        <v>164</v>
      </c>
      <c r="M4285" s="1" t="s">
        <v>165</v>
      </c>
      <c r="N4285" s="1" t="s">
        <v>31</v>
      </c>
      <c r="O4285" s="1" t="s">
        <v>149</v>
      </c>
      <c r="P4285" t="s">
        <v>87</v>
      </c>
      <c r="Q4285" s="1" t="s">
        <v>438</v>
      </c>
      <c r="R4285" s="1" t="s">
        <v>212</v>
      </c>
      <c r="S4285" s="1" t="s">
        <v>29014</v>
      </c>
      <c r="T4285" s="1" t="s">
        <v>29015</v>
      </c>
      <c r="U4285" s="1" t="s">
        <v>4398</v>
      </c>
      <c r="V4285" s="1" t="s">
        <v>29016</v>
      </c>
      <c r="W4285" s="1" t="s">
        <v>75</v>
      </c>
      <c r="X4285" t="str">
        <f t="shared" si="463"/>
        <v>Complete</v>
      </c>
      <c r="Y4285">
        <f>MAX(0,100-IF(G4285="Invalid",Config!$B$5,0)-IF(I4285="Invalid",Config!$B$6,0)-IF(X4285="Incomplete",Config!$B$7,0)-IF(AF4285="Yes",Config!$B$37,0))</f>
        <v>100</v>
      </c>
      <c r="Z4285" s="1">
        <f>IF(OR(TRIM(B4285)="",COUNTIF(Config!$B$15:$B$19,B4285)&gt;0),1,0)+IF(OR(TRIM(C4285)="",COUNTIF(Config!$B$15:$B$19,C4285)&gt;0),1,0)+IF(OR(TRIM(F4285)="",COUNTIF(Config!$B$15:$B$19,F4285)&gt;0),1,0)+IF(OR(TRIM(H4285)="",COUNTIF(Config!$B$15:$B$19,H4285)&gt;0),1,0)+IF(OR(TRIM(E4285)="",COUNTIF(Config!$B$15:$B$19,E4285)&gt;0),1,0)+IF(OR(TRIM(K4285)="",COUNTIF(Config!$B$15:$B$19,K4285)&gt;0),1,0)+IF(OR(TRIM(P4285)="",COUNTIF(Config!$B$15:$B$19,P4285)&gt;0),1,0)+IF(OR(TRIM(R4285)="",COUNTIF(Config!$B$15:$B$19,R4285)&gt;0),1,0)</f>
        <v>0</v>
      </c>
      <c r="AA4285" s="1" cm="1">
        <f t="array" ref="AA4285">SUMPRODUCT(LEN(H4285)-LEN(SUBSTITUTE(H4285,{"0";"1";"2";"3";"4";"5";"6";"7";"8";"9"},"")))</f>
        <v>10</v>
      </c>
      <c r="AC4285" t="str">
        <f t="shared" si="464"/>
        <v/>
      </c>
      <c r="AD4285">
        <f t="shared" si="465"/>
        <v>1</v>
      </c>
      <c r="AE4285">
        <f t="shared" si="466"/>
        <v>1</v>
      </c>
      <c r="AF4285" t="str">
        <f t="shared" si="467"/>
        <v>No</v>
      </c>
      <c r="AG4285" t="str">
        <f t="shared" ca="1" si="468"/>
        <v/>
      </c>
      <c r="AH4285" t="str">
        <f ca="1">IF(OR(V4285="",AG4285=""),"Yes",IF(AG4285&gt;Config!$B$41,"Yes","No"))</f>
        <v>Yes</v>
      </c>
    </row>
    <row r="4286" spans="1:34" x14ac:dyDescent="0.25">
      <c r="A4286" s="1" t="s">
        <v>29017</v>
      </c>
      <c r="B4286" s="1" t="s">
        <v>259</v>
      </c>
      <c r="C4286" s="1" t="s">
        <v>1441</v>
      </c>
      <c r="D4286" s="1" t="s">
        <v>29018</v>
      </c>
      <c r="E4286" s="1" t="s">
        <v>33865</v>
      </c>
      <c r="F4286" s="1" t="s">
        <v>29019</v>
      </c>
      <c r="G4286" t="str">
        <f t="shared" si="462"/>
        <v>Valid</v>
      </c>
      <c r="H4286" s="1" t="s">
        <v>29020</v>
      </c>
      <c r="I4286" t="str" cm="1">
        <f t="array" ref="I4286">IF(OR(TRIM(H4286)="",ISNUMBER(SEARCH("#",H4286)),AA4286&lt;Config!$B$8,SUMPRODUCT(--ISNUMBER(SEARCH({"a";"b";"c";"d";"e";"f";"g";"h";"i";"j";"k";"l";"m";"n";"o";"p";"q";"r";"s";"t";"u";"v";"w";"x";"y";"z"},H4286)))&gt;0),"Invalid","Valid")</f>
        <v>Valid</v>
      </c>
      <c r="J4286" s="1" t="s">
        <v>29021</v>
      </c>
      <c r="K4286" s="1" t="s">
        <v>264</v>
      </c>
      <c r="L4286" s="1" t="s">
        <v>164</v>
      </c>
      <c r="M4286" s="1" t="s">
        <v>118</v>
      </c>
      <c r="N4286" s="1" t="s">
        <v>211</v>
      </c>
      <c r="O4286" s="1" t="s">
        <v>180</v>
      </c>
      <c r="P4286" t="s">
        <v>87</v>
      </c>
      <c r="Q4286" s="1" t="s">
        <v>166</v>
      </c>
      <c r="R4286" s="1" t="s">
        <v>89</v>
      </c>
      <c r="S4286" s="1" t="s">
        <v>29022</v>
      </c>
      <c r="T4286" s="1" t="s">
        <v>29023</v>
      </c>
      <c r="U4286" s="1" t="s">
        <v>29024</v>
      </c>
      <c r="V4286" s="1" t="s">
        <v>269</v>
      </c>
      <c r="W4286" s="1" t="s">
        <v>33823</v>
      </c>
      <c r="X4286" t="str">
        <f t="shared" si="463"/>
        <v>Complete</v>
      </c>
      <c r="Y4286">
        <f>MAX(0,100-IF(G4286="Invalid",Config!$B$5,0)-IF(I4286="Invalid",Config!$B$6,0)-IF(X4286="Incomplete",Config!$B$7,0)-IF(AF4286="Yes",Config!$B$37,0))</f>
        <v>100</v>
      </c>
      <c r="Z4286" s="1">
        <f>IF(OR(TRIM(B4286)="",COUNTIF(Config!$B$15:$B$19,B4286)&gt;0),1,0)+IF(OR(TRIM(C4286)="",COUNTIF(Config!$B$15:$B$19,C4286)&gt;0),1,0)+IF(OR(TRIM(F4286)="",COUNTIF(Config!$B$15:$B$19,F4286)&gt;0),1,0)+IF(OR(TRIM(H4286)="",COUNTIF(Config!$B$15:$B$19,H4286)&gt;0),1,0)+IF(OR(TRIM(E4286)="",COUNTIF(Config!$B$15:$B$19,E4286)&gt;0),1,0)+IF(OR(TRIM(K4286)="",COUNTIF(Config!$B$15:$B$19,K4286)&gt;0),1,0)+IF(OR(TRIM(P4286)="",COUNTIF(Config!$B$15:$B$19,P4286)&gt;0),1,0)+IF(OR(TRIM(R4286)="",COUNTIF(Config!$B$15:$B$19,R4286)&gt;0),1,0)</f>
        <v>0</v>
      </c>
      <c r="AA4286" s="1" cm="1">
        <f t="array" ref="AA4286">SUMPRODUCT(LEN(H4286)-LEN(SUBSTITUTE(H4286,{"0";"1";"2";"3";"4";"5";"6";"7";"8";"9"},"")))</f>
        <v>11</v>
      </c>
      <c r="AC4286" t="str">
        <f t="shared" si="464"/>
        <v/>
      </c>
      <c r="AD4286">
        <f t="shared" si="465"/>
        <v>1</v>
      </c>
      <c r="AE4286">
        <f t="shared" si="466"/>
        <v>1</v>
      </c>
      <c r="AF4286" t="str">
        <f t="shared" si="467"/>
        <v>No</v>
      </c>
      <c r="AG4286">
        <f t="shared" ca="1" si="468"/>
        <v>276</v>
      </c>
      <c r="AH4286" t="str">
        <f ca="1">IF(OR(V4286="",AG4286=""),"Yes",IF(AG4286&gt;Config!$B$41,"Yes","No"))</f>
        <v>No</v>
      </c>
    </row>
    <row r="4287" spans="1:34" x14ac:dyDescent="0.25">
      <c r="A4287" s="1" t="s">
        <v>29025</v>
      </c>
      <c r="B4287" s="1" t="s">
        <v>218</v>
      </c>
      <c r="C4287" s="1" t="s">
        <v>524</v>
      </c>
      <c r="D4287" s="1" t="s">
        <v>35634</v>
      </c>
      <c r="E4287" s="1" t="s">
        <v>477</v>
      </c>
      <c r="F4287" s="1" t="s">
        <v>29026</v>
      </c>
      <c r="G4287" t="str">
        <f t="shared" si="462"/>
        <v>Valid</v>
      </c>
      <c r="H4287" s="1" t="s">
        <v>29027</v>
      </c>
      <c r="I4287" t="str" cm="1">
        <f t="array" ref="I4287">IF(OR(TRIM(H4287)="",ISNUMBER(SEARCH("#",H4287)),AA4287&lt;Config!$B$8,SUMPRODUCT(--ISNUMBER(SEARCH({"a";"b";"c";"d";"e";"f";"g";"h";"i";"j";"k";"l";"m";"n";"o";"p";"q";"r";"s";"t";"u";"v";"w";"x";"y";"z"},H4287)))&gt;0),"Invalid","Valid")</f>
        <v>Valid</v>
      </c>
      <c r="J4287" s="1" t="s">
        <v>29028</v>
      </c>
      <c r="K4287" s="1" t="s">
        <v>133</v>
      </c>
      <c r="L4287" s="1" t="s">
        <v>134</v>
      </c>
      <c r="M4287" s="1" t="s">
        <v>135</v>
      </c>
      <c r="N4287" s="1" t="s">
        <v>148</v>
      </c>
      <c r="O4287" s="1" t="s">
        <v>69</v>
      </c>
      <c r="P4287" t="s">
        <v>314</v>
      </c>
      <c r="Q4287" s="1" t="s">
        <v>316</v>
      </c>
      <c r="R4287" s="1" t="s">
        <v>315</v>
      </c>
      <c r="S4287" s="1" t="s">
        <v>29029</v>
      </c>
      <c r="T4287" s="1" t="s">
        <v>29030</v>
      </c>
      <c r="U4287" s="1" t="s">
        <v>280</v>
      </c>
      <c r="V4287" s="1" t="s">
        <v>15678</v>
      </c>
      <c r="W4287" s="1" t="s">
        <v>60</v>
      </c>
      <c r="X4287" t="str">
        <f t="shared" si="463"/>
        <v>Complete</v>
      </c>
      <c r="Y4287">
        <f>MAX(0,100-IF(G4287="Invalid",Config!$B$5,0)-IF(I4287="Invalid",Config!$B$6,0)-IF(X4287="Incomplete",Config!$B$7,0)-IF(AF4287="Yes",Config!$B$37,0))</f>
        <v>100</v>
      </c>
      <c r="Z4287" s="1">
        <f>IF(OR(TRIM(B4287)="",COUNTIF(Config!$B$15:$B$19,B4287)&gt;0),1,0)+IF(OR(TRIM(C4287)="",COUNTIF(Config!$B$15:$B$19,C4287)&gt;0),1,0)+IF(OR(TRIM(F4287)="",COUNTIF(Config!$B$15:$B$19,F4287)&gt;0),1,0)+IF(OR(TRIM(H4287)="",COUNTIF(Config!$B$15:$B$19,H4287)&gt;0),1,0)+IF(OR(TRIM(E4287)="",COUNTIF(Config!$B$15:$B$19,E4287)&gt;0),1,0)+IF(OR(TRIM(K4287)="",COUNTIF(Config!$B$15:$B$19,K4287)&gt;0),1,0)+IF(OR(TRIM(P4287)="",COUNTIF(Config!$B$15:$B$19,P4287)&gt;0),1,0)+IF(OR(TRIM(R4287)="",COUNTIF(Config!$B$15:$B$19,R4287)&gt;0),1,0)</f>
        <v>0</v>
      </c>
      <c r="AA4287" s="1" cm="1">
        <f t="array" ref="AA4287">SUMPRODUCT(LEN(H4287)-LEN(SUBSTITUTE(H4287,{"0";"1";"2";"3";"4";"5";"6";"7";"8";"9"},"")))</f>
        <v>12</v>
      </c>
      <c r="AC4287" t="str">
        <f t="shared" si="464"/>
        <v/>
      </c>
      <c r="AD4287">
        <f t="shared" si="465"/>
        <v>1</v>
      </c>
      <c r="AE4287">
        <f t="shared" si="466"/>
        <v>1</v>
      </c>
      <c r="AF4287" t="str">
        <f t="shared" si="467"/>
        <v>No</v>
      </c>
      <c r="AG4287">
        <f t="shared" ca="1" si="468"/>
        <v>373</v>
      </c>
      <c r="AH4287" t="str">
        <f ca="1">IF(OR(V4287="",AG4287=""),"Yes",IF(AG4287&gt;Config!$B$41,"Yes","No"))</f>
        <v>Yes</v>
      </c>
    </row>
    <row r="4288" spans="1:34" x14ac:dyDescent="0.25">
      <c r="A4288" s="1" t="s">
        <v>29031</v>
      </c>
      <c r="B4288" s="1" t="s">
        <v>765</v>
      </c>
      <c r="C4288" s="1" t="s">
        <v>828</v>
      </c>
      <c r="D4288" s="1" t="s">
        <v>29032</v>
      </c>
      <c r="E4288" s="1" t="s">
        <v>34057</v>
      </c>
      <c r="F4288" s="1" t="s">
        <v>29033</v>
      </c>
      <c r="G4288" t="str">
        <f t="shared" si="462"/>
        <v>Valid</v>
      </c>
      <c r="H4288" s="1" t="s">
        <v>29034</v>
      </c>
      <c r="I4288" t="str" cm="1">
        <f t="array" ref="I4288">IF(OR(TRIM(H4288)="",ISNUMBER(SEARCH("#",H4288)),AA4288&lt;Config!$B$8,SUMPRODUCT(--ISNUMBER(SEARCH({"a";"b";"c";"d";"e";"f";"g";"h";"i";"j";"k";"l";"m";"n";"o";"p";"q";"r";"s";"t";"u";"v";"w";"x";"y";"z"},H4288)))&gt;0),"Invalid","Valid")</f>
        <v>Valid</v>
      </c>
      <c r="J4288" s="1" t="s">
        <v>29035</v>
      </c>
      <c r="K4288" s="1" t="s">
        <v>178</v>
      </c>
      <c r="L4288" s="1" t="s">
        <v>265</v>
      </c>
      <c r="M4288" s="1" t="s">
        <v>103</v>
      </c>
      <c r="N4288" s="1" t="s">
        <v>437</v>
      </c>
      <c r="O4288" s="1" t="s">
        <v>149</v>
      </c>
      <c r="P4288" t="s">
        <v>236</v>
      </c>
      <c r="Q4288" s="1" t="s">
        <v>253</v>
      </c>
      <c r="R4288" s="1" t="s">
        <v>961</v>
      </c>
      <c r="S4288" s="1" t="s">
        <v>22541</v>
      </c>
      <c r="T4288" s="1" t="s">
        <v>29036</v>
      </c>
      <c r="U4288" s="1" t="s">
        <v>29037</v>
      </c>
      <c r="V4288" s="1" t="s">
        <v>140</v>
      </c>
      <c r="W4288" s="1" t="s">
        <v>40</v>
      </c>
      <c r="X4288" t="str">
        <f t="shared" si="463"/>
        <v>Complete</v>
      </c>
      <c r="Y4288">
        <f>MAX(0,100-IF(G4288="Invalid",Config!$B$5,0)-IF(I4288="Invalid",Config!$B$6,0)-IF(X4288="Incomplete",Config!$B$7,0)-IF(AF4288="Yes",Config!$B$37,0))</f>
        <v>100</v>
      </c>
      <c r="Z4288" s="1">
        <f>IF(OR(TRIM(B4288)="",COUNTIF(Config!$B$15:$B$19,B4288)&gt;0),1,0)+IF(OR(TRIM(C4288)="",COUNTIF(Config!$B$15:$B$19,C4288)&gt;0),1,0)+IF(OR(TRIM(F4288)="",COUNTIF(Config!$B$15:$B$19,F4288)&gt;0),1,0)+IF(OR(TRIM(H4288)="",COUNTIF(Config!$B$15:$B$19,H4288)&gt;0),1,0)+IF(OR(TRIM(E4288)="",COUNTIF(Config!$B$15:$B$19,E4288)&gt;0),1,0)+IF(OR(TRIM(K4288)="",COUNTIF(Config!$B$15:$B$19,K4288)&gt;0),1,0)+IF(OR(TRIM(P4288)="",COUNTIF(Config!$B$15:$B$19,P4288)&gt;0),1,0)+IF(OR(TRIM(R4288)="",COUNTIF(Config!$B$15:$B$19,R4288)&gt;0),1,0)</f>
        <v>0</v>
      </c>
      <c r="AA4288" s="1" cm="1">
        <f t="array" ref="AA4288">SUMPRODUCT(LEN(H4288)-LEN(SUBSTITUTE(H4288,{"0";"1";"2";"3";"4";"5";"6";"7";"8";"9"},"")))</f>
        <v>12</v>
      </c>
      <c r="AC4288" t="str">
        <f t="shared" si="464"/>
        <v/>
      </c>
      <c r="AD4288">
        <f t="shared" si="465"/>
        <v>1</v>
      </c>
      <c r="AE4288">
        <f t="shared" si="466"/>
        <v>1</v>
      </c>
      <c r="AF4288" t="str">
        <f t="shared" si="467"/>
        <v>No</v>
      </c>
      <c r="AG4288">
        <f t="shared" ca="1" si="468"/>
        <v>37</v>
      </c>
      <c r="AH4288" t="str">
        <f ca="1">IF(OR(V4288="",AG4288=""),"Yes",IF(AG4288&gt;Config!$B$41,"Yes","No"))</f>
        <v>No</v>
      </c>
    </row>
    <row r="4289" spans="1:34" x14ac:dyDescent="0.25">
      <c r="A4289" s="1" t="s">
        <v>29038</v>
      </c>
      <c r="B4289" s="1" t="s">
        <v>218</v>
      </c>
      <c r="C4289" s="1" t="s">
        <v>659</v>
      </c>
      <c r="D4289" s="1" t="s">
        <v>29039</v>
      </c>
      <c r="E4289" s="1" t="s">
        <v>34584</v>
      </c>
      <c r="F4289" s="1" t="s">
        <v>29040</v>
      </c>
      <c r="G4289" t="str">
        <f t="shared" si="462"/>
        <v>Valid</v>
      </c>
      <c r="H4289" s="1" t="s">
        <v>29041</v>
      </c>
      <c r="I4289" t="str" cm="1">
        <f t="array" ref="I4289">IF(OR(TRIM(H4289)="",ISNUMBER(SEARCH("#",H4289)),AA4289&lt;Config!$B$8,SUMPRODUCT(--ISNUMBER(SEARCH({"a";"b";"c";"d";"e";"f";"g";"h";"i";"j";"k";"l";"m";"n";"o";"p";"q";"r";"s";"t";"u";"v";"w";"x";"y";"z"},H4289)))&gt;0),"Invalid","Valid")</f>
        <v>Valid</v>
      </c>
      <c r="J4289" s="1" t="s">
        <v>29042</v>
      </c>
      <c r="K4289" s="1" t="s">
        <v>83</v>
      </c>
      <c r="L4289" s="1" t="s">
        <v>67</v>
      </c>
      <c r="M4289" s="1" t="s">
        <v>118</v>
      </c>
      <c r="N4289" s="1" t="s">
        <v>211</v>
      </c>
      <c r="O4289" s="1" t="s">
        <v>149</v>
      </c>
      <c r="P4289" t="s">
        <v>87</v>
      </c>
      <c r="Q4289" s="1" t="s">
        <v>166</v>
      </c>
      <c r="R4289" s="1" t="s">
        <v>379</v>
      </c>
      <c r="S4289" s="1" t="s">
        <v>27041</v>
      </c>
      <c r="T4289" s="1" t="s">
        <v>29043</v>
      </c>
      <c r="U4289" s="1" t="s">
        <v>3602</v>
      </c>
      <c r="V4289" s="1" t="s">
        <v>4743</v>
      </c>
      <c r="W4289" s="1" t="s">
        <v>293</v>
      </c>
      <c r="X4289" t="str">
        <f t="shared" si="463"/>
        <v>Complete</v>
      </c>
      <c r="Y4289">
        <f>MAX(0,100-IF(G4289="Invalid",Config!$B$5,0)-IF(I4289="Invalid",Config!$B$6,0)-IF(X4289="Incomplete",Config!$B$7,0)-IF(AF4289="Yes",Config!$B$37,0))</f>
        <v>100</v>
      </c>
      <c r="Z4289" s="1">
        <f>IF(OR(TRIM(B4289)="",COUNTIF(Config!$B$15:$B$19,B4289)&gt;0),1,0)+IF(OR(TRIM(C4289)="",COUNTIF(Config!$B$15:$B$19,C4289)&gt;0),1,0)+IF(OR(TRIM(F4289)="",COUNTIF(Config!$B$15:$B$19,F4289)&gt;0),1,0)+IF(OR(TRIM(H4289)="",COUNTIF(Config!$B$15:$B$19,H4289)&gt;0),1,0)+IF(OR(TRIM(E4289)="",COUNTIF(Config!$B$15:$B$19,E4289)&gt;0),1,0)+IF(OR(TRIM(K4289)="",COUNTIF(Config!$B$15:$B$19,K4289)&gt;0),1,0)+IF(OR(TRIM(P4289)="",COUNTIF(Config!$B$15:$B$19,P4289)&gt;0),1,0)+IF(OR(TRIM(R4289)="",COUNTIF(Config!$B$15:$B$19,R4289)&gt;0),1,0)</f>
        <v>0</v>
      </c>
      <c r="AA4289" s="1" cm="1">
        <f t="array" ref="AA4289">SUMPRODUCT(LEN(H4289)-LEN(SUBSTITUTE(H4289,{"0";"1";"2";"3";"4";"5";"6";"7";"8";"9"},"")))</f>
        <v>11</v>
      </c>
      <c r="AC4289" t="str">
        <f t="shared" si="464"/>
        <v/>
      </c>
      <c r="AD4289">
        <f t="shared" si="465"/>
        <v>1</v>
      </c>
      <c r="AE4289">
        <f t="shared" si="466"/>
        <v>1</v>
      </c>
      <c r="AF4289" t="str">
        <f t="shared" si="467"/>
        <v>No</v>
      </c>
      <c r="AG4289">
        <f t="shared" ca="1" si="468"/>
        <v>333</v>
      </c>
      <c r="AH4289" t="str">
        <f ca="1">IF(OR(V4289="",AG4289=""),"Yes",IF(AG4289&gt;Config!$B$41,"Yes","No"))</f>
        <v>No</v>
      </c>
    </row>
    <row r="4290" spans="1:34" x14ac:dyDescent="0.25">
      <c r="A4290" s="1" t="s">
        <v>29044</v>
      </c>
      <c r="B4290" s="1" t="s">
        <v>631</v>
      </c>
      <c r="C4290" s="1" t="s">
        <v>323</v>
      </c>
      <c r="D4290" s="1" t="s">
        <v>29045</v>
      </c>
      <c r="E4290" s="1" t="s">
        <v>35138</v>
      </c>
      <c r="F4290" s="1" t="s">
        <v>29046</v>
      </c>
      <c r="G4290" t="str">
        <f t="shared" si="462"/>
        <v>Valid</v>
      </c>
      <c r="H4290" s="1" t="s">
        <v>29047</v>
      </c>
      <c r="I4290" t="str" cm="1">
        <f t="array" ref="I4290">IF(OR(TRIM(H4290)="",ISNUMBER(SEARCH("#",H4290)),AA4290&lt;Config!$B$8,SUMPRODUCT(--ISNUMBER(SEARCH({"a";"b";"c";"d";"e";"f";"g";"h";"i";"j";"k";"l";"m";"n";"o";"p";"q";"r";"s";"t";"u";"v";"w";"x";"y";"z"},H4290)))&gt;0),"Invalid","Valid")</f>
        <v>Valid</v>
      </c>
      <c r="J4290" s="1" t="s">
        <v>29048</v>
      </c>
      <c r="K4290" s="1" t="s">
        <v>625</v>
      </c>
      <c r="L4290" s="1" t="s">
        <v>164</v>
      </c>
      <c r="M4290" s="1" t="s">
        <v>33827</v>
      </c>
      <c r="N4290" s="1" t="s">
        <v>31</v>
      </c>
      <c r="O4290" s="1" t="s">
        <v>180</v>
      </c>
      <c r="P4290" t="s">
        <v>236</v>
      </c>
      <c r="Q4290" s="1" t="s">
        <v>253</v>
      </c>
      <c r="R4290" s="1" t="s">
        <v>238</v>
      </c>
      <c r="S4290" s="1" t="s">
        <v>9827</v>
      </c>
      <c r="T4290" s="1" t="s">
        <v>29049</v>
      </c>
      <c r="U4290" s="1" t="s">
        <v>5830</v>
      </c>
      <c r="V4290" s="1" t="s">
        <v>1676</v>
      </c>
      <c r="W4290" s="1" t="s">
        <v>186</v>
      </c>
      <c r="X4290" t="str">
        <f t="shared" si="463"/>
        <v>Complete</v>
      </c>
      <c r="Y4290">
        <f>MAX(0,100-IF(G4290="Invalid",Config!$B$5,0)-IF(I4290="Invalid",Config!$B$6,0)-IF(X4290="Incomplete",Config!$B$7,0)-IF(AF4290="Yes",Config!$B$37,0))</f>
        <v>100</v>
      </c>
      <c r="Z4290" s="1">
        <f>IF(OR(TRIM(B4290)="",COUNTIF(Config!$B$15:$B$19,B4290)&gt;0),1,0)+IF(OR(TRIM(C4290)="",COUNTIF(Config!$B$15:$B$19,C4290)&gt;0),1,0)+IF(OR(TRIM(F4290)="",COUNTIF(Config!$B$15:$B$19,F4290)&gt;0),1,0)+IF(OR(TRIM(H4290)="",COUNTIF(Config!$B$15:$B$19,H4290)&gt;0),1,0)+IF(OR(TRIM(E4290)="",COUNTIF(Config!$B$15:$B$19,E4290)&gt;0),1,0)+IF(OR(TRIM(K4290)="",COUNTIF(Config!$B$15:$B$19,K4290)&gt;0),1,0)+IF(OR(TRIM(P4290)="",COUNTIF(Config!$B$15:$B$19,P4290)&gt;0),1,0)+IF(OR(TRIM(R4290)="",COUNTIF(Config!$B$15:$B$19,R4290)&gt;0),1,0)</f>
        <v>0</v>
      </c>
      <c r="AA4290" s="1" cm="1">
        <f t="array" ref="AA4290">SUMPRODUCT(LEN(H4290)-LEN(SUBSTITUTE(H4290,{"0";"1";"2";"3";"4";"5";"6";"7";"8";"9"},"")))</f>
        <v>12</v>
      </c>
      <c r="AC4290" t="str">
        <f t="shared" si="464"/>
        <v/>
      </c>
      <c r="AD4290">
        <f t="shared" si="465"/>
        <v>1</v>
      </c>
      <c r="AE4290">
        <f t="shared" si="466"/>
        <v>1</v>
      </c>
      <c r="AF4290" t="str">
        <f t="shared" si="467"/>
        <v>No</v>
      </c>
      <c r="AG4290">
        <f t="shared" ca="1" si="468"/>
        <v>37</v>
      </c>
      <c r="AH4290" t="str">
        <f ca="1">IF(OR(V4290="",AG4290=""),"Yes",IF(AG4290&gt;Config!$B$41,"Yes","No"))</f>
        <v>No</v>
      </c>
    </row>
    <row r="4291" spans="1:34" x14ac:dyDescent="0.25">
      <c r="A4291" s="1" t="s">
        <v>29050</v>
      </c>
      <c r="B4291" s="1" t="s">
        <v>2374</v>
      </c>
      <c r="C4291" s="1" t="s">
        <v>828</v>
      </c>
      <c r="D4291" s="1" t="s">
        <v>29051</v>
      </c>
      <c r="E4291" s="1" t="s">
        <v>35635</v>
      </c>
      <c r="F4291" s="1" t="s">
        <v>29052</v>
      </c>
      <c r="G4291" t="str">
        <f t="shared" ref="G4291:G4354" si="469">IFERROR(IF(OR(TRIM(F4291)="",LEN(F4291)-LEN(SUBSTITUTE(F4291,"@",""))&lt;&gt;1,FIND("@",F4291)=1,RIGHT(F4291,1)=".",ISNUMBER(SEARCH(" ",F4291)),ISERROR(FIND(".",F4291,FIND("@",F4291)+2))),"Invalid","Valid"),"Invalid")</f>
        <v>Valid</v>
      </c>
      <c r="H4291" s="1" t="s">
        <v>29053</v>
      </c>
      <c r="I4291" t="str" cm="1">
        <f t="array" ref="I4291">IF(OR(TRIM(H4291)="",ISNUMBER(SEARCH("#",H4291)),AA4291&lt;Config!$B$8,SUMPRODUCT(--ISNUMBER(SEARCH({"a";"b";"c";"d";"e";"f";"g";"h";"i";"j";"k";"l";"m";"n";"o";"p";"q";"r";"s";"t";"u";"v";"w";"x";"y";"z"},H4291)))&gt;0),"Invalid","Valid")</f>
        <v>Valid</v>
      </c>
      <c r="J4291" s="1" t="s">
        <v>29054</v>
      </c>
      <c r="K4291" s="1" t="s">
        <v>625</v>
      </c>
      <c r="L4291" s="1" t="s">
        <v>67</v>
      </c>
      <c r="M4291" s="1" t="s">
        <v>462</v>
      </c>
      <c r="N4291" s="1" t="s">
        <v>211</v>
      </c>
      <c r="O4291" s="1" t="s">
        <v>266</v>
      </c>
      <c r="P4291" t="s">
        <v>53</v>
      </c>
      <c r="Q4291" s="1" t="s">
        <v>181</v>
      </c>
      <c r="R4291" s="1" t="s">
        <v>197</v>
      </c>
      <c r="S4291" s="1" t="s">
        <v>16766</v>
      </c>
      <c r="T4291" s="1" t="s">
        <v>29055</v>
      </c>
      <c r="U4291" s="1" t="s">
        <v>3028</v>
      </c>
      <c r="V4291" s="1" t="s">
        <v>140</v>
      </c>
      <c r="W4291" s="1" t="s">
        <v>75</v>
      </c>
      <c r="X4291" t="str">
        <f t="shared" ref="X4291:X4354" si="470">IF(Z4291=0,"Complete","Incomplete")</f>
        <v>Complete</v>
      </c>
      <c r="Y4291">
        <f>MAX(0,100-IF(G4291="Invalid",Config!$B$5,0)-IF(I4291="Invalid",Config!$B$6,0)-IF(X4291="Incomplete",Config!$B$7,0)-IF(AF4291="Yes",Config!$B$37,0))</f>
        <v>100</v>
      </c>
      <c r="Z4291" s="1">
        <f>IF(OR(TRIM(B4291)="",COUNTIF(Config!$B$15:$B$19,B4291)&gt;0),1,0)+IF(OR(TRIM(C4291)="",COUNTIF(Config!$B$15:$B$19,C4291)&gt;0),1,0)+IF(OR(TRIM(F4291)="",COUNTIF(Config!$B$15:$B$19,F4291)&gt;0),1,0)+IF(OR(TRIM(H4291)="",COUNTIF(Config!$B$15:$B$19,H4291)&gt;0),1,0)+IF(OR(TRIM(E4291)="",COUNTIF(Config!$B$15:$B$19,E4291)&gt;0),1,0)+IF(OR(TRIM(K4291)="",COUNTIF(Config!$B$15:$B$19,K4291)&gt;0),1,0)+IF(OR(TRIM(P4291)="",COUNTIF(Config!$B$15:$B$19,P4291)&gt;0),1,0)+IF(OR(TRIM(R4291)="",COUNTIF(Config!$B$15:$B$19,R4291)&gt;0),1,0)</f>
        <v>0</v>
      </c>
      <c r="AA4291" s="1" cm="1">
        <f t="array" ref="AA4291">SUMPRODUCT(LEN(H4291)-LEN(SUBSTITUTE(H4291,{"0";"1";"2";"3";"4";"5";"6";"7";"8";"9"},"")))</f>
        <v>12</v>
      </c>
      <c r="AC4291" t="str">
        <f t="shared" ref="AC4291:AC4354" si="471">_xlfn.TEXTJOIN("; ",TRUE,IF(G4291="Invalid","Invalid Email",""),IF(I4291="Invalid","Invalid Phone",""),IF(X4291="Incomplete","Incomplete Profile",""),IF(AF4291="Yes","Potential Duplicate",""))</f>
        <v/>
      </c>
      <c r="AD4291">
        <f t="shared" ref="AD4291:AD4354" si="472">IF(OR(TRIM(F4291)="",G4291="Invalid"),0,COUNTIF($F$2:$F$5131,F4291))</f>
        <v>1</v>
      </c>
      <c r="AE4291">
        <f t="shared" ref="AE4291:AE4354" si="473">IF(OR(TRIM(H4291)="",I4291="Invalid"),0,COUNTIF($H$2:$H$5131,H4291))</f>
        <v>1</v>
      </c>
      <c r="AF4291" t="str">
        <f t="shared" ref="AF4291:AF4354" si="474">IF(OR(AD4291&gt;1,AE4291&gt;1),"Yes","No")</f>
        <v>No</v>
      </c>
      <c r="AG4291">
        <f t="shared" ref="AG4291:AG4354" ca="1" si="475">IFERROR(TODAY()-DATEVALUE(V4291),IFERROR(TODAY()-DATE(VALUE(RIGHT(V4291,4)),VALUE(MID(V4291,FIND("/",V4291)+1,FIND("/",V4291,FIND("/",V4291)+1)-FIND("/",V4291)-1)),VALUE(LEFT(V4291,FIND("/",V4291)-1))),""))</f>
        <v>37</v>
      </c>
      <c r="AH4291" t="str">
        <f ca="1">IF(OR(V4291="",AG4291=""),"Yes",IF(AG4291&gt;Config!$B$41,"Yes","No"))</f>
        <v>No</v>
      </c>
    </row>
    <row r="4292" spans="1:34" x14ac:dyDescent="0.25">
      <c r="A4292" s="1" t="s">
        <v>29056</v>
      </c>
      <c r="B4292" s="1" t="s">
        <v>1032</v>
      </c>
      <c r="C4292" s="1" t="s">
        <v>511</v>
      </c>
      <c r="D4292" s="1" t="s">
        <v>1113</v>
      </c>
      <c r="E4292" s="1" t="s">
        <v>33824</v>
      </c>
      <c r="F4292" s="1" t="s">
        <v>29057</v>
      </c>
      <c r="G4292" t="str">
        <f t="shared" si="469"/>
        <v>Valid</v>
      </c>
      <c r="H4292" s="1" t="s">
        <v>29058</v>
      </c>
      <c r="I4292" t="str" cm="1">
        <f t="array" ref="I4292">IF(OR(TRIM(H4292)="",ISNUMBER(SEARCH("#",H4292)),AA4292&lt;Config!$B$8,SUMPRODUCT(--ISNUMBER(SEARCH({"a";"b";"c";"d";"e";"f";"g";"h";"i";"j";"k";"l";"m";"n";"o";"p";"q";"r";"s";"t";"u";"v";"w";"x";"y";"z"},H4292)))&gt;0),"Invalid","Valid")</f>
        <v>Valid</v>
      </c>
      <c r="J4292" s="1" t="s">
        <v>29059</v>
      </c>
      <c r="K4292" s="1" t="s">
        <v>178</v>
      </c>
      <c r="L4292" s="1" t="s">
        <v>179</v>
      </c>
      <c r="M4292" s="1" t="s">
        <v>103</v>
      </c>
      <c r="N4292" s="1" t="s">
        <v>224</v>
      </c>
      <c r="O4292" s="1" t="s">
        <v>149</v>
      </c>
      <c r="P4292" t="s">
        <v>104</v>
      </c>
      <c r="Q4292" s="1" t="s">
        <v>302</v>
      </c>
      <c r="R4292" s="1" t="s">
        <v>922</v>
      </c>
      <c r="S4292" s="1" t="s">
        <v>29060</v>
      </c>
      <c r="T4292" s="1" t="s">
        <v>29061</v>
      </c>
      <c r="U4292" s="1" t="s">
        <v>29062</v>
      </c>
      <c r="V4292" s="1" t="s">
        <v>29063</v>
      </c>
      <c r="W4292" s="1" t="s">
        <v>202</v>
      </c>
      <c r="X4292" t="str">
        <f t="shared" si="470"/>
        <v>Complete</v>
      </c>
      <c r="Y4292">
        <f>MAX(0,100-IF(G4292="Invalid",Config!$B$5,0)-IF(I4292="Invalid",Config!$B$6,0)-IF(X4292="Incomplete",Config!$B$7,0)-IF(AF4292="Yes",Config!$B$37,0))</f>
        <v>100</v>
      </c>
      <c r="Z4292" s="1">
        <f>IF(OR(TRIM(B4292)="",COUNTIF(Config!$B$15:$B$19,B4292)&gt;0),1,0)+IF(OR(TRIM(C4292)="",COUNTIF(Config!$B$15:$B$19,C4292)&gt;0),1,0)+IF(OR(TRIM(F4292)="",COUNTIF(Config!$B$15:$B$19,F4292)&gt;0),1,0)+IF(OR(TRIM(H4292)="",COUNTIF(Config!$B$15:$B$19,H4292)&gt;0),1,0)+IF(OR(TRIM(E4292)="",COUNTIF(Config!$B$15:$B$19,E4292)&gt;0),1,0)+IF(OR(TRIM(K4292)="",COUNTIF(Config!$B$15:$B$19,K4292)&gt;0),1,0)+IF(OR(TRIM(P4292)="",COUNTIF(Config!$B$15:$B$19,P4292)&gt;0),1,0)+IF(OR(TRIM(R4292)="",COUNTIF(Config!$B$15:$B$19,R4292)&gt;0),1,0)</f>
        <v>0</v>
      </c>
      <c r="AA4292" s="1" cm="1">
        <f t="array" ref="AA4292">SUMPRODUCT(LEN(H4292)-LEN(SUBSTITUTE(H4292,{"0";"1";"2";"3";"4";"5";"6";"7";"8";"9"},"")))</f>
        <v>10</v>
      </c>
      <c r="AC4292" t="str">
        <f t="shared" si="471"/>
        <v/>
      </c>
      <c r="AD4292">
        <f t="shared" si="472"/>
        <v>1</v>
      </c>
      <c r="AE4292">
        <f t="shared" si="473"/>
        <v>1</v>
      </c>
      <c r="AF4292" t="str">
        <f t="shared" si="474"/>
        <v>No</v>
      </c>
      <c r="AG4292">
        <f t="shared" ca="1" si="475"/>
        <v>281</v>
      </c>
      <c r="AH4292" t="str">
        <f ca="1">IF(OR(V4292="",AG4292=""),"Yes",IF(AG4292&gt;Config!$B$41,"Yes","No"))</f>
        <v>No</v>
      </c>
    </row>
    <row r="4293" spans="1:34" x14ac:dyDescent="0.25">
      <c r="A4293" s="1" t="s">
        <v>29064</v>
      </c>
      <c r="B4293" s="1" t="s">
        <v>774</v>
      </c>
      <c r="C4293" s="1" t="s">
        <v>1400</v>
      </c>
      <c r="D4293" s="1" t="s">
        <v>29065</v>
      </c>
      <c r="E4293" s="1" t="s">
        <v>33858</v>
      </c>
      <c r="F4293" s="1" t="s">
        <v>29066</v>
      </c>
      <c r="G4293" t="str">
        <f t="shared" si="469"/>
        <v>Valid</v>
      </c>
      <c r="H4293" s="1" t="s">
        <v>29067</v>
      </c>
      <c r="I4293" t="str" cm="1">
        <f t="array" ref="I4293">IF(OR(TRIM(H4293)="",ISNUMBER(SEARCH("#",H4293)),AA4293&lt;Config!$B$8,SUMPRODUCT(--ISNUMBER(SEARCH({"a";"b";"c";"d";"e";"f";"g";"h";"i";"j";"k";"l";"m";"n";"o";"p";"q";"r";"s";"t";"u";"v";"w";"x";"y";"z"},H4293)))&gt;0),"Invalid","Valid")</f>
        <v>Valid</v>
      </c>
      <c r="J4293" s="1" t="s">
        <v>29068</v>
      </c>
      <c r="K4293" s="1" t="s">
        <v>147</v>
      </c>
      <c r="L4293" s="1" t="s">
        <v>102</v>
      </c>
      <c r="M4293" s="1" t="s">
        <v>30</v>
      </c>
      <c r="N4293" s="1" t="s">
        <v>437</v>
      </c>
      <c r="O4293" s="1" t="s">
        <v>32</v>
      </c>
      <c r="P4293" t="s">
        <v>236</v>
      </c>
      <c r="Q4293" s="1" t="s">
        <v>254</v>
      </c>
      <c r="R4293" s="1" t="s">
        <v>254</v>
      </c>
      <c r="S4293" s="1" t="s">
        <v>5524</v>
      </c>
      <c r="T4293" s="1" t="s">
        <v>29069</v>
      </c>
      <c r="U4293" s="1" t="s">
        <v>1144</v>
      </c>
      <c r="V4293" s="1" t="s">
        <v>140</v>
      </c>
      <c r="W4293" s="1" t="s">
        <v>293</v>
      </c>
      <c r="X4293" t="str">
        <f t="shared" si="470"/>
        <v>Complete</v>
      </c>
      <c r="Y4293">
        <f>MAX(0,100-IF(G4293="Invalid",Config!$B$5,0)-IF(I4293="Invalid",Config!$B$6,0)-IF(X4293="Incomplete",Config!$B$7,0)-IF(AF4293="Yes",Config!$B$37,0))</f>
        <v>100</v>
      </c>
      <c r="Z4293" s="1">
        <f>IF(OR(TRIM(B4293)="",COUNTIF(Config!$B$15:$B$19,B4293)&gt;0),1,0)+IF(OR(TRIM(C4293)="",COUNTIF(Config!$B$15:$B$19,C4293)&gt;0),1,0)+IF(OR(TRIM(F4293)="",COUNTIF(Config!$B$15:$B$19,F4293)&gt;0),1,0)+IF(OR(TRIM(H4293)="",COUNTIF(Config!$B$15:$B$19,H4293)&gt;0),1,0)+IF(OR(TRIM(E4293)="",COUNTIF(Config!$B$15:$B$19,E4293)&gt;0),1,0)+IF(OR(TRIM(K4293)="",COUNTIF(Config!$B$15:$B$19,K4293)&gt;0),1,0)+IF(OR(TRIM(P4293)="",COUNTIF(Config!$B$15:$B$19,P4293)&gt;0),1,0)+IF(OR(TRIM(R4293)="",COUNTIF(Config!$B$15:$B$19,R4293)&gt;0),1,0)</f>
        <v>0</v>
      </c>
      <c r="AA4293" s="1" cm="1">
        <f t="array" ref="AA4293">SUMPRODUCT(LEN(H4293)-LEN(SUBSTITUTE(H4293,{"0";"1";"2";"3";"4";"5";"6";"7";"8";"9"},"")))</f>
        <v>12</v>
      </c>
      <c r="AC4293" t="str">
        <f t="shared" si="471"/>
        <v/>
      </c>
      <c r="AD4293">
        <f t="shared" si="472"/>
        <v>1</v>
      </c>
      <c r="AE4293">
        <f t="shared" si="473"/>
        <v>1</v>
      </c>
      <c r="AF4293" t="str">
        <f t="shared" si="474"/>
        <v>No</v>
      </c>
      <c r="AG4293">
        <f t="shared" ca="1" si="475"/>
        <v>37</v>
      </c>
      <c r="AH4293" t="str">
        <f ca="1">IF(OR(V4293="",AG4293=""),"Yes",IF(AG4293&gt;Config!$B$41,"Yes","No"))</f>
        <v>No</v>
      </c>
    </row>
    <row r="4294" spans="1:34" x14ac:dyDescent="0.25">
      <c r="A4294" s="1" t="s">
        <v>29070</v>
      </c>
      <c r="B4294" s="1" t="s">
        <v>1399</v>
      </c>
      <c r="C4294" s="1" t="s">
        <v>189</v>
      </c>
      <c r="D4294" s="1" t="s">
        <v>29071</v>
      </c>
      <c r="E4294" s="1" t="s">
        <v>283</v>
      </c>
      <c r="F4294" s="1" t="s">
        <v>29072</v>
      </c>
      <c r="G4294" t="str">
        <f t="shared" si="469"/>
        <v>Valid</v>
      </c>
      <c r="H4294" s="1" t="s">
        <v>29073</v>
      </c>
      <c r="I4294" t="str" cm="1">
        <f t="array" ref="I4294">IF(OR(TRIM(H4294)="",ISNUMBER(SEARCH("#",H4294)),AA4294&lt;Config!$B$8,SUMPRODUCT(--ISNUMBER(SEARCH({"a";"b";"c";"d";"e";"f";"g";"h";"i";"j";"k";"l";"m";"n";"o";"p";"q";"r";"s";"t";"u";"v";"w";"x";"y";"z"},H4294)))&gt;0),"Invalid","Valid")</f>
        <v>Valid</v>
      </c>
      <c r="J4294" s="1" t="s">
        <v>29074</v>
      </c>
      <c r="K4294" s="1" t="s">
        <v>516</v>
      </c>
      <c r="L4294" s="1" t="s">
        <v>84</v>
      </c>
      <c r="M4294" s="1" t="s">
        <v>50</v>
      </c>
      <c r="N4294" s="1" t="s">
        <v>211</v>
      </c>
      <c r="O4294" s="1" t="s">
        <v>69</v>
      </c>
      <c r="P4294" t="s">
        <v>344</v>
      </c>
      <c r="Q4294" s="1" t="s">
        <v>1199</v>
      </c>
      <c r="R4294" s="1" t="s">
        <v>1200</v>
      </c>
      <c r="S4294" s="1" t="s">
        <v>29075</v>
      </c>
      <c r="T4294" s="1" t="s">
        <v>29076</v>
      </c>
      <c r="U4294" s="1" t="s">
        <v>5421</v>
      </c>
      <c r="V4294" s="1" t="s">
        <v>1564</v>
      </c>
      <c r="W4294" s="1" t="s">
        <v>384</v>
      </c>
      <c r="X4294" t="str">
        <f t="shared" si="470"/>
        <v>Complete</v>
      </c>
      <c r="Y4294">
        <f>MAX(0,100-IF(G4294="Invalid",Config!$B$5,0)-IF(I4294="Invalid",Config!$B$6,0)-IF(X4294="Incomplete",Config!$B$7,0)-IF(AF4294="Yes",Config!$B$37,0))</f>
        <v>100</v>
      </c>
      <c r="Z4294" s="1">
        <f>IF(OR(TRIM(B4294)="",COUNTIF(Config!$B$15:$B$19,B4294)&gt;0),1,0)+IF(OR(TRIM(C4294)="",COUNTIF(Config!$B$15:$B$19,C4294)&gt;0),1,0)+IF(OR(TRIM(F4294)="",COUNTIF(Config!$B$15:$B$19,F4294)&gt;0),1,0)+IF(OR(TRIM(H4294)="",COUNTIF(Config!$B$15:$B$19,H4294)&gt;0),1,0)+IF(OR(TRIM(E4294)="",COUNTIF(Config!$B$15:$B$19,E4294)&gt;0),1,0)+IF(OR(TRIM(K4294)="",COUNTIF(Config!$B$15:$B$19,K4294)&gt;0),1,0)+IF(OR(TRIM(P4294)="",COUNTIF(Config!$B$15:$B$19,P4294)&gt;0),1,0)+IF(OR(TRIM(R4294)="",COUNTIF(Config!$B$15:$B$19,R4294)&gt;0),1,0)</f>
        <v>0</v>
      </c>
      <c r="AA4294" s="1" cm="1">
        <f t="array" ref="AA4294">SUMPRODUCT(LEN(H4294)-LEN(SUBSTITUTE(H4294,{"0";"1";"2";"3";"4";"5";"6";"7";"8";"9"},"")))</f>
        <v>11</v>
      </c>
      <c r="AC4294" t="str">
        <f t="shared" si="471"/>
        <v/>
      </c>
      <c r="AD4294">
        <f t="shared" si="472"/>
        <v>1</v>
      </c>
      <c r="AE4294">
        <f t="shared" si="473"/>
        <v>1</v>
      </c>
      <c r="AF4294" t="str">
        <f t="shared" si="474"/>
        <v>No</v>
      </c>
      <c r="AG4294">
        <f t="shared" ca="1" si="475"/>
        <v>224</v>
      </c>
      <c r="AH4294" t="str">
        <f ca="1">IF(OR(V4294="",AG4294=""),"Yes",IF(AG4294&gt;Config!$B$41,"Yes","No"))</f>
        <v>No</v>
      </c>
    </row>
    <row r="4295" spans="1:34" x14ac:dyDescent="0.25">
      <c r="A4295" s="1" t="s">
        <v>29077</v>
      </c>
      <c r="B4295" s="1" t="s">
        <v>774</v>
      </c>
      <c r="C4295" s="1" t="s">
        <v>946</v>
      </c>
      <c r="D4295" s="1" t="s">
        <v>16436</v>
      </c>
      <c r="E4295" s="1" t="s">
        <v>2178</v>
      </c>
      <c r="F4295" s="1" t="s">
        <v>29078</v>
      </c>
      <c r="G4295" t="str">
        <f t="shared" si="469"/>
        <v>Valid</v>
      </c>
      <c r="H4295" s="1" t="s">
        <v>29079</v>
      </c>
      <c r="I4295" t="str" cm="1">
        <f t="array" ref="I4295">IF(OR(TRIM(H4295)="",ISNUMBER(SEARCH("#",H4295)),AA4295&lt;Config!$B$8,SUMPRODUCT(--ISNUMBER(SEARCH({"a";"b";"c";"d";"e";"f";"g";"h";"i";"j";"k";"l";"m";"n";"o";"p";"q";"r";"s";"t";"u";"v";"w";"x";"y";"z"},H4295)))&gt;0),"Invalid","Valid")</f>
        <v>Valid</v>
      </c>
      <c r="J4295" s="1" t="s">
        <v>29080</v>
      </c>
      <c r="K4295" s="1" t="s">
        <v>378</v>
      </c>
      <c r="L4295" s="1" t="s">
        <v>84</v>
      </c>
      <c r="M4295" s="1" t="s">
        <v>251</v>
      </c>
      <c r="N4295" s="1" t="s">
        <v>224</v>
      </c>
      <c r="O4295" s="1" t="s">
        <v>69</v>
      </c>
      <c r="P4295" t="s">
        <v>53</v>
      </c>
      <c r="Q4295" s="1" t="s">
        <v>181</v>
      </c>
      <c r="R4295" s="1" t="s">
        <v>198</v>
      </c>
      <c r="S4295" s="1" t="s">
        <v>18875</v>
      </c>
      <c r="T4295" s="1" t="s">
        <v>29081</v>
      </c>
      <c r="U4295" s="1" t="s">
        <v>3359</v>
      </c>
      <c r="V4295" s="1" t="s">
        <v>7373</v>
      </c>
      <c r="W4295" s="1" t="s">
        <v>202</v>
      </c>
      <c r="X4295" t="str">
        <f t="shared" si="470"/>
        <v>Complete</v>
      </c>
      <c r="Y4295">
        <f>MAX(0,100-IF(G4295="Invalid",Config!$B$5,0)-IF(I4295="Invalid",Config!$B$6,0)-IF(X4295="Incomplete",Config!$B$7,0)-IF(AF4295="Yes",Config!$B$37,0))</f>
        <v>100</v>
      </c>
      <c r="Z4295" s="1">
        <f>IF(OR(TRIM(B4295)="",COUNTIF(Config!$B$15:$B$19,B4295)&gt;0),1,0)+IF(OR(TRIM(C4295)="",COUNTIF(Config!$B$15:$B$19,C4295)&gt;0),1,0)+IF(OR(TRIM(F4295)="",COUNTIF(Config!$B$15:$B$19,F4295)&gt;0),1,0)+IF(OR(TRIM(H4295)="",COUNTIF(Config!$B$15:$B$19,H4295)&gt;0),1,0)+IF(OR(TRIM(E4295)="",COUNTIF(Config!$B$15:$B$19,E4295)&gt;0),1,0)+IF(OR(TRIM(K4295)="",COUNTIF(Config!$B$15:$B$19,K4295)&gt;0),1,0)+IF(OR(TRIM(P4295)="",COUNTIF(Config!$B$15:$B$19,P4295)&gt;0),1,0)+IF(OR(TRIM(R4295)="",COUNTIF(Config!$B$15:$B$19,R4295)&gt;0),1,0)</f>
        <v>0</v>
      </c>
      <c r="AA4295" s="1" cm="1">
        <f t="array" ref="AA4295">SUMPRODUCT(LEN(H4295)-LEN(SUBSTITUTE(H4295,{"0";"1";"2";"3";"4";"5";"6";"7";"8";"9"},"")))</f>
        <v>10</v>
      </c>
      <c r="AC4295" t="str">
        <f t="shared" si="471"/>
        <v/>
      </c>
      <c r="AD4295">
        <f t="shared" si="472"/>
        <v>1</v>
      </c>
      <c r="AE4295">
        <f t="shared" si="473"/>
        <v>1</v>
      </c>
      <c r="AF4295" t="str">
        <f t="shared" si="474"/>
        <v>No</v>
      </c>
      <c r="AG4295">
        <f t="shared" ca="1" si="475"/>
        <v>436</v>
      </c>
      <c r="AH4295" t="str">
        <f ca="1">IF(OR(V4295="",AG4295=""),"Yes",IF(AG4295&gt;Config!$B$41,"Yes","No"))</f>
        <v>Yes</v>
      </c>
    </row>
    <row r="4296" spans="1:34" x14ac:dyDescent="0.25">
      <c r="A4296" s="1" t="s">
        <v>29082</v>
      </c>
      <c r="B4296" s="1" t="s">
        <v>1399</v>
      </c>
      <c r="C4296" s="1" t="s">
        <v>2104</v>
      </c>
      <c r="D4296" s="1" t="s">
        <v>9638</v>
      </c>
      <c r="E4296" s="1" t="s">
        <v>35636</v>
      </c>
      <c r="F4296" s="1" t="s">
        <v>29083</v>
      </c>
      <c r="G4296" t="str">
        <f t="shared" si="469"/>
        <v>Valid</v>
      </c>
      <c r="H4296" s="1" t="s">
        <v>29084</v>
      </c>
      <c r="I4296" t="str" cm="1">
        <f t="array" ref="I4296">IF(OR(TRIM(H4296)="",ISNUMBER(SEARCH("#",H4296)),AA4296&lt;Config!$B$8,SUMPRODUCT(--ISNUMBER(SEARCH({"a";"b";"c";"d";"e";"f";"g";"h";"i";"j";"k";"l";"m";"n";"o";"p";"q";"r";"s";"t";"u";"v";"w";"x";"y";"z"},H4296)))&gt;0),"Invalid","Valid")</f>
        <v>Valid</v>
      </c>
      <c r="J4296" s="1" t="s">
        <v>29085</v>
      </c>
      <c r="K4296" s="1" t="s">
        <v>250</v>
      </c>
      <c r="L4296" s="1" t="s">
        <v>164</v>
      </c>
      <c r="M4296" s="1" t="s">
        <v>391</v>
      </c>
      <c r="N4296" s="1" t="s">
        <v>224</v>
      </c>
      <c r="O4296" s="1" t="s">
        <v>69</v>
      </c>
      <c r="P4296" t="s">
        <v>314</v>
      </c>
      <c r="Q4296" s="1" t="s">
        <v>315</v>
      </c>
      <c r="R4296" s="1" t="s">
        <v>316</v>
      </c>
      <c r="S4296" s="1" t="s">
        <v>6177</v>
      </c>
      <c r="T4296" s="1" t="s">
        <v>29086</v>
      </c>
      <c r="U4296" s="1" t="s">
        <v>563</v>
      </c>
      <c r="V4296" s="1" t="s">
        <v>140</v>
      </c>
      <c r="W4296" s="1" t="s">
        <v>293</v>
      </c>
      <c r="X4296" t="str">
        <f t="shared" si="470"/>
        <v>Complete</v>
      </c>
      <c r="Y4296">
        <f>MAX(0,100-IF(G4296="Invalid",Config!$B$5,0)-IF(I4296="Invalid",Config!$B$6,0)-IF(X4296="Incomplete",Config!$B$7,0)-IF(AF4296="Yes",Config!$B$37,0))</f>
        <v>100</v>
      </c>
      <c r="Z4296" s="1">
        <f>IF(OR(TRIM(B4296)="",COUNTIF(Config!$B$15:$B$19,B4296)&gt;0),1,0)+IF(OR(TRIM(C4296)="",COUNTIF(Config!$B$15:$B$19,C4296)&gt;0),1,0)+IF(OR(TRIM(F4296)="",COUNTIF(Config!$B$15:$B$19,F4296)&gt;0),1,0)+IF(OR(TRIM(H4296)="",COUNTIF(Config!$B$15:$B$19,H4296)&gt;0),1,0)+IF(OR(TRIM(E4296)="",COUNTIF(Config!$B$15:$B$19,E4296)&gt;0),1,0)+IF(OR(TRIM(K4296)="",COUNTIF(Config!$B$15:$B$19,K4296)&gt;0),1,0)+IF(OR(TRIM(P4296)="",COUNTIF(Config!$B$15:$B$19,P4296)&gt;0),1,0)+IF(OR(TRIM(R4296)="",COUNTIF(Config!$B$15:$B$19,R4296)&gt;0),1,0)</f>
        <v>0</v>
      </c>
      <c r="AA4296" s="1" cm="1">
        <f t="array" ref="AA4296">SUMPRODUCT(LEN(H4296)-LEN(SUBSTITUTE(H4296,{"0";"1";"2";"3";"4";"5";"6";"7";"8";"9"},"")))</f>
        <v>12</v>
      </c>
      <c r="AC4296" t="str">
        <f t="shared" si="471"/>
        <v/>
      </c>
      <c r="AD4296">
        <f t="shared" si="472"/>
        <v>1</v>
      </c>
      <c r="AE4296">
        <f t="shared" si="473"/>
        <v>1</v>
      </c>
      <c r="AF4296" t="str">
        <f t="shared" si="474"/>
        <v>No</v>
      </c>
      <c r="AG4296">
        <f t="shared" ca="1" si="475"/>
        <v>37</v>
      </c>
      <c r="AH4296" t="str">
        <f ca="1">IF(OR(V4296="",AG4296=""),"Yes",IF(AG4296&gt;Config!$B$41,"Yes","No"))</f>
        <v>No</v>
      </c>
    </row>
    <row r="4297" spans="1:34" x14ac:dyDescent="0.25">
      <c r="A4297" s="1" t="s">
        <v>29087</v>
      </c>
      <c r="B4297" s="1" t="s">
        <v>774</v>
      </c>
      <c r="C4297" s="1" t="s">
        <v>33815</v>
      </c>
      <c r="D4297" s="1" t="s">
        <v>774</v>
      </c>
      <c r="E4297" s="1" t="s">
        <v>34193</v>
      </c>
      <c r="F4297" s="1" t="s">
        <v>29088</v>
      </c>
      <c r="G4297" t="str">
        <f t="shared" si="469"/>
        <v>Valid</v>
      </c>
      <c r="H4297" s="1" t="s">
        <v>29089</v>
      </c>
      <c r="I4297" t="str" cm="1">
        <f t="array" ref="I4297">IF(OR(TRIM(H4297)="",ISNUMBER(SEARCH("#",H4297)),AA4297&lt;Config!$B$8,SUMPRODUCT(--ISNUMBER(SEARCH({"a";"b";"c";"d";"e";"f";"g";"h";"i";"j";"k";"l";"m";"n";"o";"p";"q";"r";"s";"t";"u";"v";"w";"x";"y";"z"},H4297)))&gt;0),"Invalid","Valid")</f>
        <v>Valid</v>
      </c>
      <c r="J4297" s="1" t="s">
        <v>29090</v>
      </c>
      <c r="K4297" s="1" t="s">
        <v>378</v>
      </c>
      <c r="L4297" s="1" t="s">
        <v>67</v>
      </c>
      <c r="M4297" s="1" t="s">
        <v>118</v>
      </c>
      <c r="N4297" s="1" t="s">
        <v>148</v>
      </c>
      <c r="O4297" s="1" t="s">
        <v>149</v>
      </c>
      <c r="P4297" t="s">
        <v>53</v>
      </c>
      <c r="Q4297" s="1" t="s">
        <v>181</v>
      </c>
      <c r="R4297" s="1" t="s">
        <v>198</v>
      </c>
      <c r="S4297" s="1" t="s">
        <v>29091</v>
      </c>
      <c r="T4297" s="1" t="s">
        <v>29092</v>
      </c>
      <c r="U4297" s="1" t="s">
        <v>3634</v>
      </c>
      <c r="V4297" s="1" t="s">
        <v>1145</v>
      </c>
      <c r="W4297" s="1" t="s">
        <v>186</v>
      </c>
      <c r="X4297" t="str">
        <f t="shared" si="470"/>
        <v>Incomplete</v>
      </c>
      <c r="Y4297">
        <f>MAX(0,100-IF(G4297="Invalid",Config!$B$5,0)-IF(I4297="Invalid",Config!$B$6,0)-IF(X4297="Incomplete",Config!$B$7,0)-IF(AF4297="Yes",Config!$B$37,0))</f>
        <v>60</v>
      </c>
      <c r="Z4297" s="1">
        <f>IF(OR(TRIM(B4297)="",COUNTIF(Config!$B$15:$B$19,B4297)&gt;0),1,0)+IF(OR(TRIM(C4297)="",COUNTIF(Config!$B$15:$B$19,C4297)&gt;0),1,0)+IF(OR(TRIM(F4297)="",COUNTIF(Config!$B$15:$B$19,F4297)&gt;0),1,0)+IF(OR(TRIM(H4297)="",COUNTIF(Config!$B$15:$B$19,H4297)&gt;0),1,0)+IF(OR(TRIM(E4297)="",COUNTIF(Config!$B$15:$B$19,E4297)&gt;0),1,0)+IF(OR(TRIM(K4297)="",COUNTIF(Config!$B$15:$B$19,K4297)&gt;0),1,0)+IF(OR(TRIM(P4297)="",COUNTIF(Config!$B$15:$B$19,P4297)&gt;0),1,0)+IF(OR(TRIM(R4297)="",COUNTIF(Config!$B$15:$B$19,R4297)&gt;0),1,0)</f>
        <v>1</v>
      </c>
      <c r="AA4297" s="1" cm="1">
        <f t="array" ref="AA4297">SUMPRODUCT(LEN(H4297)-LEN(SUBSTITUTE(H4297,{"0";"1";"2";"3";"4";"5";"6";"7";"8";"9"},"")))</f>
        <v>12</v>
      </c>
      <c r="AC4297" t="str">
        <f t="shared" si="471"/>
        <v>Incomplete Profile</v>
      </c>
      <c r="AD4297">
        <f t="shared" si="472"/>
        <v>1</v>
      </c>
      <c r="AE4297">
        <f t="shared" si="473"/>
        <v>1</v>
      </c>
      <c r="AF4297" t="str">
        <f t="shared" si="474"/>
        <v>No</v>
      </c>
      <c r="AG4297">
        <f t="shared" ca="1" si="475"/>
        <v>37</v>
      </c>
      <c r="AH4297" t="str">
        <f ca="1">IF(OR(V4297="",AG4297=""),"Yes",IF(AG4297&gt;Config!$B$41,"Yes","No"))</f>
        <v>No</v>
      </c>
    </row>
    <row r="4298" spans="1:34" x14ac:dyDescent="0.25">
      <c r="A4298" s="1" t="s">
        <v>29093</v>
      </c>
      <c r="B4298" s="1" t="s">
        <v>336</v>
      </c>
      <c r="C4298" s="1" t="s">
        <v>273</v>
      </c>
      <c r="D4298" s="1" t="s">
        <v>29094</v>
      </c>
      <c r="E4298" s="1" t="s">
        <v>298</v>
      </c>
      <c r="F4298" s="1" t="s">
        <v>29095</v>
      </c>
      <c r="G4298" t="str">
        <f t="shared" si="469"/>
        <v>Valid</v>
      </c>
      <c r="H4298" s="1" t="s">
        <v>29096</v>
      </c>
      <c r="I4298" t="str" cm="1">
        <f t="array" ref="I4298">IF(OR(TRIM(H4298)="",ISNUMBER(SEARCH("#",H4298)),AA4298&lt;Config!$B$8,SUMPRODUCT(--ISNUMBER(SEARCH({"a";"b";"c";"d";"e";"f";"g";"h";"i";"j";"k";"l";"m";"n";"o";"p";"q";"r";"s";"t";"u";"v";"w";"x";"y";"z"},H4298)))&gt;0),"Invalid","Valid")</f>
        <v>Valid</v>
      </c>
      <c r="J4298" s="1" t="s">
        <v>29097</v>
      </c>
      <c r="K4298" s="1" t="s">
        <v>147</v>
      </c>
      <c r="L4298" s="1" t="s">
        <v>450</v>
      </c>
      <c r="M4298" s="1" t="s">
        <v>251</v>
      </c>
      <c r="N4298" s="1" t="s">
        <v>437</v>
      </c>
      <c r="O4298" s="1" t="s">
        <v>196</v>
      </c>
      <c r="P4298" t="s">
        <v>53</v>
      </c>
      <c r="Q4298" s="1" t="s">
        <v>54</v>
      </c>
      <c r="R4298" s="1" t="s">
        <v>70</v>
      </c>
      <c r="S4298" s="1" t="s">
        <v>29098</v>
      </c>
      <c r="T4298" s="1" t="s">
        <v>29099</v>
      </c>
      <c r="U4298" s="1" t="s">
        <v>11678</v>
      </c>
      <c r="V4298" s="1" t="s">
        <v>1102</v>
      </c>
      <c r="W4298" s="1" t="s">
        <v>384</v>
      </c>
      <c r="X4298" t="str">
        <f t="shared" si="470"/>
        <v>Complete</v>
      </c>
      <c r="Y4298">
        <f>MAX(0,100-IF(G4298="Invalid",Config!$B$5,0)-IF(I4298="Invalid",Config!$B$6,0)-IF(X4298="Incomplete",Config!$B$7,0)-IF(AF4298="Yes",Config!$B$37,0))</f>
        <v>100</v>
      </c>
      <c r="Z4298" s="1">
        <f>IF(OR(TRIM(B4298)="",COUNTIF(Config!$B$15:$B$19,B4298)&gt;0),1,0)+IF(OR(TRIM(C4298)="",COUNTIF(Config!$B$15:$B$19,C4298)&gt;0),1,0)+IF(OR(TRIM(F4298)="",COUNTIF(Config!$B$15:$B$19,F4298)&gt;0),1,0)+IF(OR(TRIM(H4298)="",COUNTIF(Config!$B$15:$B$19,H4298)&gt;0),1,0)+IF(OR(TRIM(E4298)="",COUNTIF(Config!$B$15:$B$19,E4298)&gt;0),1,0)+IF(OR(TRIM(K4298)="",COUNTIF(Config!$B$15:$B$19,K4298)&gt;0),1,0)+IF(OR(TRIM(P4298)="",COUNTIF(Config!$B$15:$B$19,P4298)&gt;0),1,0)+IF(OR(TRIM(R4298)="",COUNTIF(Config!$B$15:$B$19,R4298)&gt;0),1,0)</f>
        <v>0</v>
      </c>
      <c r="AA4298" s="1" cm="1">
        <f t="array" ref="AA4298">SUMPRODUCT(LEN(H4298)-LEN(SUBSTITUTE(H4298,{"0";"1";"2";"3";"4";"5";"6";"7";"8";"9"},"")))</f>
        <v>12</v>
      </c>
      <c r="AC4298" t="str">
        <f t="shared" si="471"/>
        <v/>
      </c>
      <c r="AD4298">
        <f t="shared" si="472"/>
        <v>1</v>
      </c>
      <c r="AE4298">
        <f t="shared" si="473"/>
        <v>1</v>
      </c>
      <c r="AF4298" t="str">
        <f t="shared" si="474"/>
        <v>No</v>
      </c>
      <c r="AG4298">
        <f t="shared" ca="1" si="475"/>
        <v>381</v>
      </c>
      <c r="AH4298" t="str">
        <f ca="1">IF(OR(V4298="",AG4298=""),"Yes",IF(AG4298&gt;Config!$B$41,"Yes","No"))</f>
        <v>Yes</v>
      </c>
    </row>
    <row r="4299" spans="1:34" x14ac:dyDescent="0.25">
      <c r="A4299" s="1" t="s">
        <v>14546</v>
      </c>
      <c r="B4299" s="1" t="s">
        <v>1450</v>
      </c>
      <c r="C4299" s="1" t="s">
        <v>489</v>
      </c>
      <c r="D4299" s="1" t="s">
        <v>11380</v>
      </c>
      <c r="E4299" s="1" t="s">
        <v>578</v>
      </c>
      <c r="F4299" s="1" t="s">
        <v>29100</v>
      </c>
      <c r="G4299" t="str">
        <f t="shared" si="469"/>
        <v>Valid</v>
      </c>
      <c r="H4299" s="1" t="s">
        <v>1967</v>
      </c>
      <c r="I4299" t="str" cm="1">
        <f t="array" ref="I4299">IF(OR(TRIM(H4299)="",ISNUMBER(SEARCH("#",H4299)),AA4299&lt;Config!$B$8,SUMPRODUCT(--ISNUMBER(SEARCH({"a";"b";"c";"d";"e";"f";"g";"h";"i";"j";"k";"l";"m";"n";"o";"p";"q";"r";"s";"t";"u";"v";"w";"x";"y";"z"},H4299)))&gt;0),"Invalid","Valid")</f>
        <v>Valid</v>
      </c>
      <c r="J4299" s="1" t="s">
        <v>29101</v>
      </c>
      <c r="K4299" s="1" t="s">
        <v>48</v>
      </c>
      <c r="L4299" s="1" t="s">
        <v>49</v>
      </c>
      <c r="M4299" s="1" t="s">
        <v>235</v>
      </c>
      <c r="N4299" s="1" t="s">
        <v>211</v>
      </c>
      <c r="O4299" s="1" t="s">
        <v>52</v>
      </c>
      <c r="P4299" t="s">
        <v>236</v>
      </c>
      <c r="Q4299" s="1" t="s">
        <v>254</v>
      </c>
      <c r="R4299" s="1" t="s">
        <v>237</v>
      </c>
      <c r="S4299" s="1" t="s">
        <v>29102</v>
      </c>
      <c r="T4299" s="1" t="s">
        <v>29103</v>
      </c>
      <c r="U4299" s="1" t="s">
        <v>27151</v>
      </c>
      <c r="V4299" s="1" t="s">
        <v>8217</v>
      </c>
      <c r="W4299" s="1" t="s">
        <v>40</v>
      </c>
      <c r="X4299" t="str">
        <f t="shared" si="470"/>
        <v>Complete</v>
      </c>
      <c r="Y4299">
        <f>MAX(0,100-IF(G4299="Invalid",Config!$B$5,0)-IF(I4299="Invalid",Config!$B$6,0)-IF(X4299="Incomplete",Config!$B$7,0)-IF(AF4299="Yes",Config!$B$37,0))</f>
        <v>75</v>
      </c>
      <c r="Z4299" s="1">
        <f>IF(OR(TRIM(B4299)="",COUNTIF(Config!$B$15:$B$19,B4299)&gt;0),1,0)+IF(OR(TRIM(C4299)="",COUNTIF(Config!$B$15:$B$19,C4299)&gt;0),1,0)+IF(OR(TRIM(F4299)="",COUNTIF(Config!$B$15:$B$19,F4299)&gt;0),1,0)+IF(OR(TRIM(H4299)="",COUNTIF(Config!$B$15:$B$19,H4299)&gt;0),1,0)+IF(OR(TRIM(E4299)="",COUNTIF(Config!$B$15:$B$19,E4299)&gt;0),1,0)+IF(OR(TRIM(K4299)="",COUNTIF(Config!$B$15:$B$19,K4299)&gt;0),1,0)+IF(OR(TRIM(P4299)="",COUNTIF(Config!$B$15:$B$19,P4299)&gt;0),1,0)+IF(OR(TRIM(R4299)="",COUNTIF(Config!$B$15:$B$19,R4299)&gt;0),1,0)</f>
        <v>0</v>
      </c>
      <c r="AA4299" s="1" cm="1">
        <f t="array" ref="AA4299">SUMPRODUCT(LEN(H4299)-LEN(SUBSTITUTE(H4299,{"0";"1";"2";"3";"4";"5";"6";"7";"8";"9"},"")))</f>
        <v>11</v>
      </c>
      <c r="AC4299" t="str">
        <f t="shared" si="471"/>
        <v>Potential Duplicate</v>
      </c>
      <c r="AD4299">
        <f t="shared" si="472"/>
        <v>1</v>
      </c>
      <c r="AE4299">
        <f t="shared" si="473"/>
        <v>2</v>
      </c>
      <c r="AF4299" t="str">
        <f t="shared" si="474"/>
        <v>Yes</v>
      </c>
      <c r="AG4299">
        <f t="shared" ca="1" si="475"/>
        <v>123</v>
      </c>
      <c r="AH4299" t="str">
        <f ca="1">IF(OR(V4299="",AG4299=""),"Yes",IF(AG4299&gt;Config!$B$41,"Yes","No"))</f>
        <v>No</v>
      </c>
    </row>
    <row r="4300" spans="1:34" x14ac:dyDescent="0.25">
      <c r="A4300" s="1" t="s">
        <v>29104</v>
      </c>
      <c r="B4300" s="1" t="s">
        <v>995</v>
      </c>
      <c r="C4300" s="1" t="s">
        <v>985</v>
      </c>
      <c r="D4300" s="1" t="s">
        <v>29105</v>
      </c>
      <c r="E4300" s="1" t="s">
        <v>35637</v>
      </c>
      <c r="F4300" s="1" t="s">
        <v>29106</v>
      </c>
      <c r="G4300" t="str">
        <f t="shared" si="469"/>
        <v>Valid</v>
      </c>
      <c r="H4300" s="1" t="s">
        <v>29107</v>
      </c>
      <c r="I4300" t="str" cm="1">
        <f t="array" ref="I4300">IF(OR(TRIM(H4300)="",ISNUMBER(SEARCH("#",H4300)),AA4300&lt;Config!$B$8,SUMPRODUCT(--ISNUMBER(SEARCH({"a";"b";"c";"d";"e";"f";"g";"h";"i";"j";"k";"l";"m";"n";"o";"p";"q";"r";"s";"t";"u";"v";"w";"x";"y";"z"},H4300)))&gt;0),"Invalid","Valid")</f>
        <v>Valid</v>
      </c>
      <c r="J4300" s="1" t="s">
        <v>29108</v>
      </c>
      <c r="K4300" s="1" t="s">
        <v>195</v>
      </c>
      <c r="L4300" s="1" t="s">
        <v>164</v>
      </c>
      <c r="M4300" s="1" t="s">
        <v>135</v>
      </c>
      <c r="N4300" s="1" t="s">
        <v>33819</v>
      </c>
      <c r="O4300" s="1" t="s">
        <v>180</v>
      </c>
      <c r="P4300" t="s">
        <v>33</v>
      </c>
      <c r="Q4300" s="1" t="s">
        <v>1664</v>
      </c>
      <c r="R4300" s="1" t="s">
        <v>1716</v>
      </c>
      <c r="S4300" s="1" t="s">
        <v>29109</v>
      </c>
      <c r="T4300" s="1" t="s">
        <v>29110</v>
      </c>
      <c r="U4300" s="1" t="s">
        <v>29111</v>
      </c>
      <c r="V4300" s="1" t="s">
        <v>29112</v>
      </c>
      <c r="W4300" s="1" t="s">
        <v>60</v>
      </c>
      <c r="X4300" t="str">
        <f t="shared" si="470"/>
        <v>Complete</v>
      </c>
      <c r="Y4300">
        <f>MAX(0,100-IF(G4300="Invalid",Config!$B$5,0)-IF(I4300="Invalid",Config!$B$6,0)-IF(X4300="Incomplete",Config!$B$7,0)-IF(AF4300="Yes",Config!$B$37,0))</f>
        <v>100</v>
      </c>
      <c r="Z4300" s="1">
        <f>IF(OR(TRIM(B4300)="",COUNTIF(Config!$B$15:$B$19,B4300)&gt;0),1,0)+IF(OR(TRIM(C4300)="",COUNTIF(Config!$B$15:$B$19,C4300)&gt;0),1,0)+IF(OR(TRIM(F4300)="",COUNTIF(Config!$B$15:$B$19,F4300)&gt;0),1,0)+IF(OR(TRIM(H4300)="",COUNTIF(Config!$B$15:$B$19,H4300)&gt;0),1,0)+IF(OR(TRIM(E4300)="",COUNTIF(Config!$B$15:$B$19,E4300)&gt;0),1,0)+IF(OR(TRIM(K4300)="",COUNTIF(Config!$B$15:$B$19,K4300)&gt;0),1,0)+IF(OR(TRIM(P4300)="",COUNTIF(Config!$B$15:$B$19,P4300)&gt;0),1,0)+IF(OR(TRIM(R4300)="",COUNTIF(Config!$B$15:$B$19,R4300)&gt;0),1,0)</f>
        <v>0</v>
      </c>
      <c r="AA4300" s="1" cm="1">
        <f t="array" ref="AA4300">SUMPRODUCT(LEN(H4300)-LEN(SUBSTITUTE(H4300,{"0";"1";"2";"3";"4";"5";"6";"7";"8";"9"},"")))</f>
        <v>10</v>
      </c>
      <c r="AC4300" t="str">
        <f t="shared" si="471"/>
        <v/>
      </c>
      <c r="AD4300">
        <f t="shared" si="472"/>
        <v>1</v>
      </c>
      <c r="AE4300">
        <f t="shared" si="473"/>
        <v>1</v>
      </c>
      <c r="AF4300" t="str">
        <f t="shared" si="474"/>
        <v>No</v>
      </c>
      <c r="AG4300" t="str">
        <f t="shared" ca="1" si="475"/>
        <v/>
      </c>
      <c r="AH4300" t="str">
        <f ca="1">IF(OR(V4300="",AG4300=""),"Yes",IF(AG4300&gt;Config!$B$41,"Yes","No"))</f>
        <v>Yes</v>
      </c>
    </row>
    <row r="4301" spans="1:34" x14ac:dyDescent="0.25">
      <c r="A4301" s="1" t="s">
        <v>29113</v>
      </c>
      <c r="B4301" s="1" t="s">
        <v>3522</v>
      </c>
      <c r="C4301" s="1" t="s">
        <v>308</v>
      </c>
      <c r="D4301" s="1" t="s">
        <v>25119</v>
      </c>
      <c r="E4301" s="1" t="s">
        <v>35473</v>
      </c>
      <c r="F4301" s="1" t="s">
        <v>29114</v>
      </c>
      <c r="G4301" t="str">
        <f t="shared" si="469"/>
        <v>Valid</v>
      </c>
      <c r="H4301" s="1" t="s">
        <v>29115</v>
      </c>
      <c r="I4301" t="str" cm="1">
        <f t="array" ref="I4301">IF(OR(TRIM(H4301)="",ISNUMBER(SEARCH("#",H4301)),AA4301&lt;Config!$B$8,SUMPRODUCT(--ISNUMBER(SEARCH({"a";"b";"c";"d";"e";"f";"g";"h";"i";"j";"k";"l";"m";"n";"o";"p";"q";"r";"s";"t";"u";"v";"w";"x";"y";"z"},H4301)))&gt;0),"Invalid","Valid")</f>
        <v>Valid</v>
      </c>
      <c r="J4301" s="1" t="s">
        <v>29116</v>
      </c>
      <c r="K4301" s="1" t="s">
        <v>83</v>
      </c>
      <c r="L4301" s="1" t="s">
        <v>450</v>
      </c>
      <c r="M4301" s="1" t="s">
        <v>517</v>
      </c>
      <c r="N4301" s="1" t="s">
        <v>211</v>
      </c>
      <c r="O4301" s="1" t="s">
        <v>149</v>
      </c>
      <c r="P4301" t="s">
        <v>236</v>
      </c>
      <c r="Q4301" s="1" t="s">
        <v>237</v>
      </c>
      <c r="R4301" s="1" t="s">
        <v>237</v>
      </c>
      <c r="S4301" s="1" t="s">
        <v>29117</v>
      </c>
      <c r="T4301" s="1" t="s">
        <v>29118</v>
      </c>
      <c r="U4301" s="1" t="s">
        <v>5367</v>
      </c>
      <c r="V4301" s="1" t="s">
        <v>1050</v>
      </c>
      <c r="W4301" s="1" t="s">
        <v>293</v>
      </c>
      <c r="X4301" t="str">
        <f t="shared" si="470"/>
        <v>Complete</v>
      </c>
      <c r="Y4301">
        <f>MAX(0,100-IF(G4301="Invalid",Config!$B$5,0)-IF(I4301="Invalid",Config!$B$6,0)-IF(X4301="Incomplete",Config!$B$7,0)-IF(AF4301="Yes",Config!$B$37,0))</f>
        <v>75</v>
      </c>
      <c r="Z4301" s="1">
        <f>IF(OR(TRIM(B4301)="",COUNTIF(Config!$B$15:$B$19,B4301)&gt;0),1,0)+IF(OR(TRIM(C4301)="",COUNTIF(Config!$B$15:$B$19,C4301)&gt;0),1,0)+IF(OR(TRIM(F4301)="",COUNTIF(Config!$B$15:$B$19,F4301)&gt;0),1,0)+IF(OR(TRIM(H4301)="",COUNTIF(Config!$B$15:$B$19,H4301)&gt;0),1,0)+IF(OR(TRIM(E4301)="",COUNTIF(Config!$B$15:$B$19,E4301)&gt;0),1,0)+IF(OR(TRIM(K4301)="",COUNTIF(Config!$B$15:$B$19,K4301)&gt;0),1,0)+IF(OR(TRIM(P4301)="",COUNTIF(Config!$B$15:$B$19,P4301)&gt;0),1,0)+IF(OR(TRIM(R4301)="",COUNTIF(Config!$B$15:$B$19,R4301)&gt;0),1,0)</f>
        <v>0</v>
      </c>
      <c r="AA4301" s="1" cm="1">
        <f t="array" ref="AA4301">SUMPRODUCT(LEN(H4301)-LEN(SUBSTITUTE(H4301,{"0";"1";"2";"3";"4";"5";"6";"7";"8";"9"},"")))</f>
        <v>12</v>
      </c>
      <c r="AC4301" t="str">
        <f t="shared" si="471"/>
        <v>Potential Duplicate</v>
      </c>
      <c r="AD4301">
        <f t="shared" si="472"/>
        <v>2</v>
      </c>
      <c r="AE4301">
        <f t="shared" si="473"/>
        <v>1</v>
      </c>
      <c r="AF4301" t="str">
        <f t="shared" si="474"/>
        <v>Yes</v>
      </c>
      <c r="AG4301">
        <f t="shared" ca="1" si="475"/>
        <v>37</v>
      </c>
      <c r="AH4301" t="str">
        <f ca="1">IF(OR(V4301="",AG4301=""),"Yes",IF(AG4301&gt;Config!$B$41,"Yes","No"))</f>
        <v>No</v>
      </c>
    </row>
    <row r="4302" spans="1:34" x14ac:dyDescent="0.25">
      <c r="A4302" s="1" t="s">
        <v>29119</v>
      </c>
      <c r="B4302" s="1" t="s">
        <v>336</v>
      </c>
      <c r="C4302" s="1" t="s">
        <v>33938</v>
      </c>
      <c r="D4302" s="1" t="s">
        <v>35638</v>
      </c>
      <c r="E4302" s="1" t="s">
        <v>339</v>
      </c>
      <c r="F4302" s="1" t="s">
        <v>29120</v>
      </c>
      <c r="G4302" t="str">
        <f t="shared" si="469"/>
        <v>Valid</v>
      </c>
      <c r="H4302" s="1" t="s">
        <v>29121</v>
      </c>
      <c r="I4302" t="str" cm="1">
        <f t="array" ref="I4302">IF(OR(TRIM(H4302)="",ISNUMBER(SEARCH("#",H4302)),AA4302&lt;Config!$B$8,SUMPRODUCT(--ISNUMBER(SEARCH({"a";"b";"c";"d";"e";"f";"g";"h";"i";"j";"k";"l";"m";"n";"o";"p";"q";"r";"s";"t";"u";"v";"w";"x";"y";"z"},H4302)))&gt;0),"Invalid","Valid")</f>
        <v>Valid</v>
      </c>
      <c r="J4302" s="1" t="s">
        <v>29122</v>
      </c>
      <c r="K4302" s="1" t="s">
        <v>210</v>
      </c>
      <c r="L4302" s="1" t="s">
        <v>265</v>
      </c>
      <c r="M4302" s="1" t="s">
        <v>85</v>
      </c>
      <c r="N4302" s="1" t="s">
        <v>68</v>
      </c>
      <c r="O4302" s="1" t="s">
        <v>149</v>
      </c>
      <c r="P4302" t="s">
        <v>236</v>
      </c>
      <c r="Q4302" s="1" t="s">
        <v>253</v>
      </c>
      <c r="R4302" s="1" t="s">
        <v>238</v>
      </c>
      <c r="S4302" s="1" t="s">
        <v>20464</v>
      </c>
      <c r="T4302" s="1" t="s">
        <v>29123</v>
      </c>
      <c r="U4302" s="1" t="s">
        <v>9922</v>
      </c>
      <c r="V4302" s="1" t="s">
        <v>19280</v>
      </c>
      <c r="W4302" s="1" t="s">
        <v>186</v>
      </c>
      <c r="X4302" t="str">
        <f t="shared" si="470"/>
        <v>Complete</v>
      </c>
      <c r="Y4302">
        <f>MAX(0,100-IF(G4302="Invalid",Config!$B$5,0)-IF(I4302="Invalid",Config!$B$6,0)-IF(X4302="Incomplete",Config!$B$7,0)-IF(AF4302="Yes",Config!$B$37,0))</f>
        <v>100</v>
      </c>
      <c r="Z4302" s="1">
        <f>IF(OR(TRIM(B4302)="",COUNTIF(Config!$B$15:$B$19,B4302)&gt;0),1,0)+IF(OR(TRIM(C4302)="",COUNTIF(Config!$B$15:$B$19,C4302)&gt;0),1,0)+IF(OR(TRIM(F4302)="",COUNTIF(Config!$B$15:$B$19,F4302)&gt;0),1,0)+IF(OR(TRIM(H4302)="",COUNTIF(Config!$B$15:$B$19,H4302)&gt;0),1,0)+IF(OR(TRIM(E4302)="",COUNTIF(Config!$B$15:$B$19,E4302)&gt;0),1,0)+IF(OR(TRIM(K4302)="",COUNTIF(Config!$B$15:$B$19,K4302)&gt;0),1,0)+IF(OR(TRIM(P4302)="",COUNTIF(Config!$B$15:$B$19,P4302)&gt;0),1,0)+IF(OR(TRIM(R4302)="",COUNTIF(Config!$B$15:$B$19,R4302)&gt;0),1,0)</f>
        <v>0</v>
      </c>
      <c r="AA4302" s="1" cm="1">
        <f t="array" ref="AA4302">SUMPRODUCT(LEN(H4302)-LEN(SUBSTITUTE(H4302,{"0";"1";"2";"3";"4";"5";"6";"7";"8";"9"},"")))</f>
        <v>12</v>
      </c>
      <c r="AC4302" t="str">
        <f t="shared" si="471"/>
        <v/>
      </c>
      <c r="AD4302">
        <f t="shared" si="472"/>
        <v>1</v>
      </c>
      <c r="AE4302">
        <f t="shared" si="473"/>
        <v>1</v>
      </c>
      <c r="AF4302" t="str">
        <f t="shared" si="474"/>
        <v>No</v>
      </c>
      <c r="AG4302">
        <f t="shared" ca="1" si="475"/>
        <v>438</v>
      </c>
      <c r="AH4302" t="str">
        <f ca="1">IF(OR(V4302="",AG4302=""),"Yes",IF(AG4302&gt;Config!$B$41,"Yes","No"))</f>
        <v>Yes</v>
      </c>
    </row>
    <row r="4303" spans="1:34" x14ac:dyDescent="0.25">
      <c r="A4303" s="1" t="s">
        <v>29124</v>
      </c>
      <c r="B4303" s="1" t="s">
        <v>156</v>
      </c>
      <c r="C4303" s="1" t="s">
        <v>1389</v>
      </c>
      <c r="D4303" s="1" t="s">
        <v>29125</v>
      </c>
      <c r="E4303" s="1" t="s">
        <v>458</v>
      </c>
      <c r="F4303" s="1" t="s">
        <v>5749</v>
      </c>
      <c r="G4303" t="str">
        <f t="shared" si="469"/>
        <v>Invalid</v>
      </c>
      <c r="H4303" s="1" t="s">
        <v>26291</v>
      </c>
      <c r="I4303" t="str" cm="1">
        <f t="array" ref="I4303">IF(OR(TRIM(H4303)="",ISNUMBER(SEARCH("#",H4303)),AA4303&lt;Config!$B$8,SUMPRODUCT(--ISNUMBER(SEARCH({"a";"b";"c";"d";"e";"f";"g";"h";"i";"j";"k";"l";"m";"n";"o";"p";"q";"r";"s";"t";"u";"v";"w";"x";"y";"z"},H4303)))&gt;0),"Invalid","Valid")</f>
        <v>Valid</v>
      </c>
      <c r="J4303" s="1" t="s">
        <v>29126</v>
      </c>
      <c r="K4303" s="1" t="s">
        <v>66</v>
      </c>
      <c r="L4303" s="1" t="s">
        <v>67</v>
      </c>
      <c r="M4303" s="1" t="s">
        <v>135</v>
      </c>
      <c r="N4303" s="1" t="s">
        <v>252</v>
      </c>
      <c r="O4303" s="1" t="s">
        <v>149</v>
      </c>
      <c r="P4303" t="s">
        <v>53</v>
      </c>
      <c r="Q4303" s="1" t="s">
        <v>150</v>
      </c>
      <c r="R4303" s="1" t="s">
        <v>70</v>
      </c>
      <c r="S4303" s="1" t="s">
        <v>29127</v>
      </c>
      <c r="T4303" s="1" t="s">
        <v>29128</v>
      </c>
      <c r="U4303" s="1" t="s">
        <v>12076</v>
      </c>
      <c r="V4303" s="1" t="s">
        <v>29129</v>
      </c>
      <c r="W4303" s="1" t="s">
        <v>293</v>
      </c>
      <c r="X4303" t="str">
        <f t="shared" si="470"/>
        <v>Complete</v>
      </c>
      <c r="Y4303">
        <f>MAX(0,100-IF(G4303="Invalid",Config!$B$5,0)-IF(I4303="Invalid",Config!$B$6,0)-IF(X4303="Incomplete",Config!$B$7,0)-IF(AF4303="Yes",Config!$B$37,0))</f>
        <v>45</v>
      </c>
      <c r="Z4303" s="1">
        <f>IF(OR(TRIM(B4303)="",COUNTIF(Config!$B$15:$B$19,B4303)&gt;0),1,0)+IF(OR(TRIM(C4303)="",COUNTIF(Config!$B$15:$B$19,C4303)&gt;0),1,0)+IF(OR(TRIM(F4303)="",COUNTIF(Config!$B$15:$B$19,F4303)&gt;0),1,0)+IF(OR(TRIM(H4303)="",COUNTIF(Config!$B$15:$B$19,H4303)&gt;0),1,0)+IF(OR(TRIM(E4303)="",COUNTIF(Config!$B$15:$B$19,E4303)&gt;0),1,0)+IF(OR(TRIM(K4303)="",COUNTIF(Config!$B$15:$B$19,K4303)&gt;0),1,0)+IF(OR(TRIM(P4303)="",COUNTIF(Config!$B$15:$B$19,P4303)&gt;0),1,0)+IF(OR(TRIM(R4303)="",COUNTIF(Config!$B$15:$B$19,R4303)&gt;0),1,0)</f>
        <v>0</v>
      </c>
      <c r="AA4303" s="1" cm="1">
        <f t="array" ref="AA4303">SUMPRODUCT(LEN(H4303)-LEN(SUBSTITUTE(H4303,{"0";"1";"2";"3";"4";"5";"6";"7";"8";"9"},"")))</f>
        <v>10</v>
      </c>
      <c r="AC4303" t="str">
        <f t="shared" si="471"/>
        <v>Invalid Email; Potential Duplicate</v>
      </c>
      <c r="AD4303">
        <f t="shared" si="472"/>
        <v>0</v>
      </c>
      <c r="AE4303">
        <f t="shared" si="473"/>
        <v>2</v>
      </c>
      <c r="AF4303" t="str">
        <f t="shared" si="474"/>
        <v>Yes</v>
      </c>
      <c r="AG4303">
        <f t="shared" ca="1" si="475"/>
        <v>564</v>
      </c>
      <c r="AH4303" t="str">
        <f ca="1">IF(OR(V4303="",AG4303=""),"Yes",IF(AG4303&gt;Config!$B$41,"Yes","No"))</f>
        <v>Yes</v>
      </c>
    </row>
    <row r="4304" spans="1:34" x14ac:dyDescent="0.25">
      <c r="A4304" s="1" t="s">
        <v>29130</v>
      </c>
      <c r="B4304" s="1" t="s">
        <v>431</v>
      </c>
      <c r="C4304" s="1" t="s">
        <v>956</v>
      </c>
      <c r="D4304" s="1" t="s">
        <v>29131</v>
      </c>
      <c r="E4304" s="1" t="s">
        <v>34778</v>
      </c>
      <c r="F4304" s="1" t="s">
        <v>29132</v>
      </c>
      <c r="G4304" t="str">
        <f t="shared" si="469"/>
        <v>Valid</v>
      </c>
      <c r="H4304" s="1" t="s">
        <v>29133</v>
      </c>
      <c r="I4304" t="str" cm="1">
        <f t="array" ref="I4304">IF(OR(TRIM(H4304)="",ISNUMBER(SEARCH("#",H4304)),AA4304&lt;Config!$B$8,SUMPRODUCT(--ISNUMBER(SEARCH({"a";"b";"c";"d";"e";"f";"g";"h";"i";"j";"k";"l";"m";"n";"o";"p";"q";"r";"s";"t";"u";"v";"w";"x";"y";"z"},H4304)))&gt;0),"Invalid","Valid")</f>
        <v>Valid</v>
      </c>
      <c r="J4304" s="1" t="s">
        <v>29134</v>
      </c>
      <c r="K4304" s="1" t="s">
        <v>264</v>
      </c>
      <c r="L4304" s="1" t="s">
        <v>134</v>
      </c>
      <c r="M4304" s="1" t="s">
        <v>33827</v>
      </c>
      <c r="N4304" s="1" t="s">
        <v>252</v>
      </c>
      <c r="O4304" s="1" t="s">
        <v>266</v>
      </c>
      <c r="P4304" t="s">
        <v>314</v>
      </c>
      <c r="Q4304" s="1" t="s">
        <v>316</v>
      </c>
      <c r="R4304" s="1" t="s">
        <v>316</v>
      </c>
      <c r="S4304" s="1" t="s">
        <v>21451</v>
      </c>
      <c r="T4304" s="1" t="s">
        <v>29135</v>
      </c>
      <c r="U4304" s="1" t="s">
        <v>17605</v>
      </c>
      <c r="V4304" s="1" t="s">
        <v>7660</v>
      </c>
      <c r="W4304" s="1" t="s">
        <v>94</v>
      </c>
      <c r="X4304" t="str">
        <f t="shared" si="470"/>
        <v>Complete</v>
      </c>
      <c r="Y4304">
        <f>MAX(0,100-IF(G4304="Invalid",Config!$B$5,0)-IF(I4304="Invalid",Config!$B$6,0)-IF(X4304="Incomplete",Config!$B$7,0)-IF(AF4304="Yes",Config!$B$37,0))</f>
        <v>100</v>
      </c>
      <c r="Z4304" s="1">
        <f>IF(OR(TRIM(B4304)="",COUNTIF(Config!$B$15:$B$19,B4304)&gt;0),1,0)+IF(OR(TRIM(C4304)="",COUNTIF(Config!$B$15:$B$19,C4304)&gt;0),1,0)+IF(OR(TRIM(F4304)="",COUNTIF(Config!$B$15:$B$19,F4304)&gt;0),1,0)+IF(OR(TRIM(H4304)="",COUNTIF(Config!$B$15:$B$19,H4304)&gt;0),1,0)+IF(OR(TRIM(E4304)="",COUNTIF(Config!$B$15:$B$19,E4304)&gt;0),1,0)+IF(OR(TRIM(K4304)="",COUNTIF(Config!$B$15:$B$19,K4304)&gt;0),1,0)+IF(OR(TRIM(P4304)="",COUNTIF(Config!$B$15:$B$19,P4304)&gt;0),1,0)+IF(OR(TRIM(R4304)="",COUNTIF(Config!$B$15:$B$19,R4304)&gt;0),1,0)</f>
        <v>0</v>
      </c>
      <c r="AA4304" s="1" cm="1">
        <f t="array" ref="AA4304">SUMPRODUCT(LEN(H4304)-LEN(SUBSTITUTE(H4304,{"0";"1";"2";"3";"4";"5";"6";"7";"8";"9"},"")))</f>
        <v>10</v>
      </c>
      <c r="AC4304" t="str">
        <f t="shared" si="471"/>
        <v/>
      </c>
      <c r="AD4304">
        <f t="shared" si="472"/>
        <v>1</v>
      </c>
      <c r="AE4304">
        <f t="shared" si="473"/>
        <v>1</v>
      </c>
      <c r="AF4304" t="str">
        <f t="shared" si="474"/>
        <v>No</v>
      </c>
      <c r="AG4304">
        <f t="shared" ca="1" si="475"/>
        <v>307</v>
      </c>
      <c r="AH4304" t="str">
        <f ca="1">IF(OR(V4304="",AG4304=""),"Yes",IF(AG4304&gt;Config!$B$41,"Yes","No"))</f>
        <v>No</v>
      </c>
    </row>
    <row r="4305" spans="1:34" x14ac:dyDescent="0.25">
      <c r="A4305" s="1" t="s">
        <v>29136</v>
      </c>
      <c r="B4305" s="1" t="s">
        <v>6047</v>
      </c>
      <c r="C4305" s="1" t="s">
        <v>33815</v>
      </c>
      <c r="D4305" s="1" t="s">
        <v>6047</v>
      </c>
      <c r="E4305" s="1" t="s">
        <v>35639</v>
      </c>
      <c r="F4305" s="1" t="s">
        <v>29137</v>
      </c>
      <c r="G4305" t="str">
        <f t="shared" si="469"/>
        <v>Valid</v>
      </c>
      <c r="H4305" s="1" t="s">
        <v>29138</v>
      </c>
      <c r="I4305" t="str" cm="1">
        <f t="array" ref="I4305">IF(OR(TRIM(H4305)="",ISNUMBER(SEARCH("#",H4305)),AA4305&lt;Config!$B$8,SUMPRODUCT(--ISNUMBER(SEARCH({"a";"b";"c";"d";"e";"f";"g";"h";"i";"j";"k";"l";"m";"n";"o";"p";"q";"r";"s";"t";"u";"v";"w";"x";"y";"z"},H4305)))&gt;0),"Invalid","Valid")</f>
        <v>Valid</v>
      </c>
      <c r="J4305" s="1" t="s">
        <v>29139</v>
      </c>
      <c r="K4305" s="1" t="s">
        <v>48</v>
      </c>
      <c r="L4305" s="1" t="s">
        <v>450</v>
      </c>
      <c r="M4305" s="1" t="s">
        <v>391</v>
      </c>
      <c r="N4305" s="1" t="s">
        <v>358</v>
      </c>
      <c r="O4305" s="1" t="s">
        <v>149</v>
      </c>
      <c r="P4305" t="s">
        <v>53</v>
      </c>
      <c r="Q4305" s="1" t="s">
        <v>197</v>
      </c>
      <c r="R4305" s="1" t="s">
        <v>55</v>
      </c>
      <c r="S4305" s="1" t="s">
        <v>29140</v>
      </c>
      <c r="T4305" s="1" t="s">
        <v>29141</v>
      </c>
      <c r="U4305" s="1" t="s">
        <v>5585</v>
      </c>
      <c r="V4305" s="1" t="s">
        <v>6903</v>
      </c>
      <c r="W4305" s="1" t="s">
        <v>94</v>
      </c>
      <c r="X4305" t="str">
        <f t="shared" si="470"/>
        <v>Incomplete</v>
      </c>
      <c r="Y4305">
        <f>MAX(0,100-IF(G4305="Invalid",Config!$B$5,0)-IF(I4305="Invalid",Config!$B$6,0)-IF(X4305="Incomplete",Config!$B$7,0)-IF(AF4305="Yes",Config!$B$37,0))</f>
        <v>60</v>
      </c>
      <c r="Z4305" s="1">
        <f>IF(OR(TRIM(B4305)="",COUNTIF(Config!$B$15:$B$19,B4305)&gt;0),1,0)+IF(OR(TRIM(C4305)="",COUNTIF(Config!$B$15:$B$19,C4305)&gt;0),1,0)+IF(OR(TRIM(F4305)="",COUNTIF(Config!$B$15:$B$19,F4305)&gt;0),1,0)+IF(OR(TRIM(H4305)="",COUNTIF(Config!$B$15:$B$19,H4305)&gt;0),1,0)+IF(OR(TRIM(E4305)="",COUNTIF(Config!$B$15:$B$19,E4305)&gt;0),1,0)+IF(OR(TRIM(K4305)="",COUNTIF(Config!$B$15:$B$19,K4305)&gt;0),1,0)+IF(OR(TRIM(P4305)="",COUNTIF(Config!$B$15:$B$19,P4305)&gt;0),1,0)+IF(OR(TRIM(R4305)="",COUNTIF(Config!$B$15:$B$19,R4305)&gt;0),1,0)</f>
        <v>1</v>
      </c>
      <c r="AA4305" s="1" cm="1">
        <f t="array" ref="AA4305">SUMPRODUCT(LEN(H4305)-LEN(SUBSTITUTE(H4305,{"0";"1";"2";"3";"4";"5";"6";"7";"8";"9"},"")))</f>
        <v>12</v>
      </c>
      <c r="AC4305" t="str">
        <f t="shared" si="471"/>
        <v>Incomplete Profile</v>
      </c>
      <c r="AD4305">
        <f t="shared" si="472"/>
        <v>1</v>
      </c>
      <c r="AE4305">
        <f t="shared" si="473"/>
        <v>1</v>
      </c>
      <c r="AF4305" t="str">
        <f t="shared" si="474"/>
        <v>No</v>
      </c>
      <c r="AG4305">
        <f t="shared" ca="1" si="475"/>
        <v>126</v>
      </c>
      <c r="AH4305" t="str">
        <f ca="1">IF(OR(V4305="",AG4305=""),"Yes",IF(AG4305&gt;Config!$B$41,"Yes","No"))</f>
        <v>No</v>
      </c>
    </row>
    <row r="4306" spans="1:34" x14ac:dyDescent="0.25">
      <c r="A4306" s="1" t="s">
        <v>29142</v>
      </c>
      <c r="B4306" s="1" t="s">
        <v>678</v>
      </c>
      <c r="C4306" s="1" t="s">
        <v>620</v>
      </c>
      <c r="D4306" s="1" t="s">
        <v>29143</v>
      </c>
      <c r="E4306" s="1" t="s">
        <v>34622</v>
      </c>
      <c r="F4306" s="1" t="s">
        <v>29144</v>
      </c>
      <c r="G4306" t="str">
        <f t="shared" si="469"/>
        <v>Valid</v>
      </c>
      <c r="H4306" s="1" t="s">
        <v>950</v>
      </c>
      <c r="I4306" t="str" cm="1">
        <f t="array" ref="I4306">IF(OR(TRIM(H4306)="",ISNUMBER(SEARCH("#",H4306)),AA4306&lt;Config!$B$8,SUMPRODUCT(--ISNUMBER(SEARCH({"a";"b";"c";"d";"e";"f";"g";"h";"i";"j";"k";"l";"m";"n";"o";"p";"q";"r";"s";"t";"u";"v";"w";"x";"y";"z"},H4306)))&gt;0),"Invalid","Valid")</f>
        <v>Invalid</v>
      </c>
      <c r="J4306" s="1" t="s">
        <v>29145</v>
      </c>
      <c r="K4306" s="1" t="s">
        <v>369</v>
      </c>
      <c r="L4306" s="1" t="s">
        <v>84</v>
      </c>
      <c r="M4306" s="1" t="s">
        <v>85</v>
      </c>
      <c r="N4306" s="1" t="s">
        <v>358</v>
      </c>
      <c r="O4306" s="1" t="s">
        <v>69</v>
      </c>
      <c r="P4306" t="s">
        <v>314</v>
      </c>
      <c r="Q4306" s="1" t="s">
        <v>316</v>
      </c>
      <c r="R4306" s="1" t="s">
        <v>663</v>
      </c>
      <c r="S4306" s="1" t="s">
        <v>4503</v>
      </c>
      <c r="T4306" s="1" t="s">
        <v>29146</v>
      </c>
      <c r="U4306" s="1" t="s">
        <v>29147</v>
      </c>
      <c r="V4306" s="1" t="s">
        <v>140</v>
      </c>
      <c r="W4306" s="1" t="s">
        <v>60</v>
      </c>
      <c r="X4306" t="str">
        <f t="shared" si="470"/>
        <v>Complete</v>
      </c>
      <c r="Y4306">
        <f>MAX(0,100-IF(G4306="Invalid",Config!$B$5,0)-IF(I4306="Invalid",Config!$B$6,0)-IF(X4306="Incomplete",Config!$B$7,0)-IF(AF4306="Yes",Config!$B$37,0))</f>
        <v>80</v>
      </c>
      <c r="Z4306" s="1">
        <f>IF(OR(TRIM(B4306)="",COUNTIF(Config!$B$15:$B$19,B4306)&gt;0),1,0)+IF(OR(TRIM(C4306)="",COUNTIF(Config!$B$15:$B$19,C4306)&gt;0),1,0)+IF(OR(TRIM(F4306)="",COUNTIF(Config!$B$15:$B$19,F4306)&gt;0),1,0)+IF(OR(TRIM(H4306)="",COUNTIF(Config!$B$15:$B$19,H4306)&gt;0),1,0)+IF(OR(TRIM(E4306)="",COUNTIF(Config!$B$15:$B$19,E4306)&gt;0),1,0)+IF(OR(TRIM(K4306)="",COUNTIF(Config!$B$15:$B$19,K4306)&gt;0),1,0)+IF(OR(TRIM(P4306)="",COUNTIF(Config!$B$15:$B$19,P4306)&gt;0),1,0)+IF(OR(TRIM(R4306)="",COUNTIF(Config!$B$15:$B$19,R4306)&gt;0),1,0)</f>
        <v>0</v>
      </c>
      <c r="AA4306" s="1" cm="1">
        <f t="array" ref="AA4306">SUMPRODUCT(LEN(H4306)-LEN(SUBSTITUTE(H4306,{"0";"1";"2";"3";"4";"5";"6";"7";"8";"9"},"")))</f>
        <v>5</v>
      </c>
      <c r="AC4306" t="str">
        <f t="shared" si="471"/>
        <v>Invalid Phone</v>
      </c>
      <c r="AD4306">
        <f t="shared" si="472"/>
        <v>1</v>
      </c>
      <c r="AE4306">
        <f t="shared" si="473"/>
        <v>0</v>
      </c>
      <c r="AF4306" t="str">
        <f t="shared" si="474"/>
        <v>No</v>
      </c>
      <c r="AG4306">
        <f t="shared" ca="1" si="475"/>
        <v>37</v>
      </c>
      <c r="AH4306" t="str">
        <f ca="1">IF(OR(V4306="",AG4306=""),"Yes",IF(AG4306&gt;Config!$B$41,"Yes","No"))</f>
        <v>No</v>
      </c>
    </row>
    <row r="4307" spans="1:34" x14ac:dyDescent="0.25">
      <c r="A4307" s="1" t="s">
        <v>29148</v>
      </c>
      <c r="B4307" s="1" t="s">
        <v>1616</v>
      </c>
      <c r="C4307" s="1" t="s">
        <v>1496</v>
      </c>
      <c r="D4307" s="1" t="s">
        <v>29149</v>
      </c>
      <c r="E4307" s="1" t="s">
        <v>34682</v>
      </c>
      <c r="F4307" s="1" t="s">
        <v>29150</v>
      </c>
      <c r="G4307" t="str">
        <f t="shared" si="469"/>
        <v>Valid</v>
      </c>
      <c r="H4307" s="1" t="s">
        <v>29151</v>
      </c>
      <c r="I4307" t="str" cm="1">
        <f t="array" ref="I4307">IF(OR(TRIM(H4307)="",ISNUMBER(SEARCH("#",H4307)),AA4307&lt;Config!$B$8,SUMPRODUCT(--ISNUMBER(SEARCH({"a";"b";"c";"d";"e";"f";"g";"h";"i";"j";"k";"l";"m";"n";"o";"p";"q";"r";"s";"t";"u";"v";"w";"x";"y";"z"},H4307)))&gt;0),"Invalid","Valid")</f>
        <v>Valid</v>
      </c>
      <c r="J4307" s="1" t="s">
        <v>29152</v>
      </c>
      <c r="K4307" s="1" t="s">
        <v>264</v>
      </c>
      <c r="L4307" s="1" t="s">
        <v>102</v>
      </c>
      <c r="M4307" s="1" t="s">
        <v>30</v>
      </c>
      <c r="N4307" s="1" t="s">
        <v>211</v>
      </c>
      <c r="O4307" s="1" t="s">
        <v>180</v>
      </c>
      <c r="P4307" t="s">
        <v>87</v>
      </c>
      <c r="Q4307" s="1" t="s">
        <v>438</v>
      </c>
      <c r="R4307" s="1" t="s">
        <v>136</v>
      </c>
      <c r="S4307" s="1" t="s">
        <v>23643</v>
      </c>
      <c r="T4307" s="1" t="s">
        <v>29153</v>
      </c>
      <c r="U4307" s="1" t="s">
        <v>29154</v>
      </c>
      <c r="V4307" s="1" t="s">
        <v>140</v>
      </c>
      <c r="W4307" s="1" t="s">
        <v>33823</v>
      </c>
      <c r="X4307" t="str">
        <f t="shared" si="470"/>
        <v>Complete</v>
      </c>
      <c r="Y4307">
        <f>MAX(0,100-IF(G4307="Invalid",Config!$B$5,0)-IF(I4307="Invalid",Config!$B$6,0)-IF(X4307="Incomplete",Config!$B$7,0)-IF(AF4307="Yes",Config!$B$37,0))</f>
        <v>100</v>
      </c>
      <c r="Z4307" s="1">
        <f>IF(OR(TRIM(B4307)="",COUNTIF(Config!$B$15:$B$19,B4307)&gt;0),1,0)+IF(OR(TRIM(C4307)="",COUNTIF(Config!$B$15:$B$19,C4307)&gt;0),1,0)+IF(OR(TRIM(F4307)="",COUNTIF(Config!$B$15:$B$19,F4307)&gt;0),1,0)+IF(OR(TRIM(H4307)="",COUNTIF(Config!$B$15:$B$19,H4307)&gt;0),1,0)+IF(OR(TRIM(E4307)="",COUNTIF(Config!$B$15:$B$19,E4307)&gt;0),1,0)+IF(OR(TRIM(K4307)="",COUNTIF(Config!$B$15:$B$19,K4307)&gt;0),1,0)+IF(OR(TRIM(P4307)="",COUNTIF(Config!$B$15:$B$19,P4307)&gt;0),1,0)+IF(OR(TRIM(R4307)="",COUNTIF(Config!$B$15:$B$19,R4307)&gt;0),1,0)</f>
        <v>0</v>
      </c>
      <c r="AA4307" s="1" cm="1">
        <f t="array" ref="AA4307">SUMPRODUCT(LEN(H4307)-LEN(SUBSTITUTE(H4307,{"0";"1";"2";"3";"4";"5";"6";"7";"8";"9"},"")))</f>
        <v>10</v>
      </c>
      <c r="AC4307" t="str">
        <f t="shared" si="471"/>
        <v/>
      </c>
      <c r="AD4307">
        <f t="shared" si="472"/>
        <v>1</v>
      </c>
      <c r="AE4307">
        <f t="shared" si="473"/>
        <v>1</v>
      </c>
      <c r="AF4307" t="str">
        <f t="shared" si="474"/>
        <v>No</v>
      </c>
      <c r="AG4307">
        <f t="shared" ca="1" si="475"/>
        <v>37</v>
      </c>
      <c r="AH4307" t="str">
        <f ca="1">IF(OR(V4307="",AG4307=""),"Yes",IF(AG4307&gt;Config!$B$41,"Yes","No"))</f>
        <v>No</v>
      </c>
    </row>
    <row r="4308" spans="1:34" x14ac:dyDescent="0.25">
      <c r="A4308" s="1" t="s">
        <v>29155</v>
      </c>
      <c r="B4308" s="1" t="s">
        <v>1157</v>
      </c>
      <c r="C4308" s="1" t="s">
        <v>1068</v>
      </c>
      <c r="D4308" s="1" t="s">
        <v>29156</v>
      </c>
      <c r="E4308" s="1" t="s">
        <v>310</v>
      </c>
      <c r="F4308" s="1" t="s">
        <v>29157</v>
      </c>
      <c r="G4308" t="str">
        <f t="shared" si="469"/>
        <v>Valid</v>
      </c>
      <c r="H4308" s="1" t="s">
        <v>29158</v>
      </c>
      <c r="I4308" t="str" cm="1">
        <f t="array" ref="I4308">IF(OR(TRIM(H4308)="",ISNUMBER(SEARCH("#",H4308)),AA4308&lt;Config!$B$8,SUMPRODUCT(--ISNUMBER(SEARCH({"a";"b";"c";"d";"e";"f";"g";"h";"i";"j";"k";"l";"m";"n";"o";"p";"q";"r";"s";"t";"u";"v";"w";"x";"y";"z"},H4308)))&gt;0),"Invalid","Valid")</f>
        <v>Valid</v>
      </c>
      <c r="J4308" s="1" t="s">
        <v>29159</v>
      </c>
      <c r="K4308" s="1" t="s">
        <v>425</v>
      </c>
      <c r="L4308" s="1" t="s">
        <v>67</v>
      </c>
      <c r="M4308" s="1" t="s">
        <v>391</v>
      </c>
      <c r="N4308" s="1" t="s">
        <v>31</v>
      </c>
      <c r="O4308" s="1" t="s">
        <v>196</v>
      </c>
      <c r="P4308" t="s">
        <v>344</v>
      </c>
      <c r="Q4308" s="1" t="s">
        <v>345</v>
      </c>
      <c r="R4308" s="1" t="s">
        <v>971</v>
      </c>
      <c r="S4308" s="1" t="s">
        <v>29160</v>
      </c>
      <c r="T4308" s="1" t="s">
        <v>29161</v>
      </c>
      <c r="U4308" s="1" t="s">
        <v>11678</v>
      </c>
      <c r="V4308" s="1" t="s">
        <v>29162</v>
      </c>
      <c r="W4308" s="1" t="s">
        <v>293</v>
      </c>
      <c r="X4308" t="str">
        <f t="shared" si="470"/>
        <v>Complete</v>
      </c>
      <c r="Y4308">
        <f>MAX(0,100-IF(G4308="Invalid",Config!$B$5,0)-IF(I4308="Invalid",Config!$B$6,0)-IF(X4308="Incomplete",Config!$B$7,0)-IF(AF4308="Yes",Config!$B$37,0))</f>
        <v>100</v>
      </c>
      <c r="Z4308" s="1">
        <f>IF(OR(TRIM(B4308)="",COUNTIF(Config!$B$15:$B$19,B4308)&gt;0),1,0)+IF(OR(TRIM(C4308)="",COUNTIF(Config!$B$15:$B$19,C4308)&gt;0),1,0)+IF(OR(TRIM(F4308)="",COUNTIF(Config!$B$15:$B$19,F4308)&gt;0),1,0)+IF(OR(TRIM(H4308)="",COUNTIF(Config!$B$15:$B$19,H4308)&gt;0),1,0)+IF(OR(TRIM(E4308)="",COUNTIF(Config!$B$15:$B$19,E4308)&gt;0),1,0)+IF(OR(TRIM(K4308)="",COUNTIF(Config!$B$15:$B$19,K4308)&gt;0),1,0)+IF(OR(TRIM(P4308)="",COUNTIF(Config!$B$15:$B$19,P4308)&gt;0),1,0)+IF(OR(TRIM(R4308)="",COUNTIF(Config!$B$15:$B$19,R4308)&gt;0),1,0)</f>
        <v>0</v>
      </c>
      <c r="AA4308" s="1" cm="1">
        <f t="array" ref="AA4308">SUMPRODUCT(LEN(H4308)-LEN(SUBSTITUTE(H4308,{"0";"1";"2";"3";"4";"5";"6";"7";"8";"9"},"")))</f>
        <v>11</v>
      </c>
      <c r="AC4308" t="str">
        <f t="shared" si="471"/>
        <v/>
      </c>
      <c r="AD4308">
        <f t="shared" si="472"/>
        <v>1</v>
      </c>
      <c r="AE4308">
        <f t="shared" si="473"/>
        <v>1</v>
      </c>
      <c r="AF4308" t="str">
        <f t="shared" si="474"/>
        <v>No</v>
      </c>
      <c r="AG4308">
        <f t="shared" ca="1" si="475"/>
        <v>199</v>
      </c>
      <c r="AH4308" t="str">
        <f ca="1">IF(OR(V4308="",AG4308=""),"Yes",IF(AG4308&gt;Config!$B$41,"Yes","No"))</f>
        <v>No</v>
      </c>
    </row>
    <row r="4309" spans="1:34" x14ac:dyDescent="0.25">
      <c r="A4309" s="1" t="s">
        <v>29163</v>
      </c>
      <c r="B4309" s="1" t="s">
        <v>431</v>
      </c>
      <c r="C4309" s="1" t="s">
        <v>205</v>
      </c>
      <c r="D4309" s="1" t="s">
        <v>29164</v>
      </c>
      <c r="E4309" s="1" t="s">
        <v>298</v>
      </c>
      <c r="F4309" s="1" t="s">
        <v>29165</v>
      </c>
      <c r="G4309" t="str">
        <f t="shared" si="469"/>
        <v>Valid</v>
      </c>
      <c r="H4309" s="1" t="s">
        <v>29166</v>
      </c>
      <c r="I4309" t="str" cm="1">
        <f t="array" ref="I4309">IF(OR(TRIM(H4309)="",ISNUMBER(SEARCH("#",H4309)),AA4309&lt;Config!$B$8,SUMPRODUCT(--ISNUMBER(SEARCH({"a";"b";"c";"d";"e";"f";"g";"h";"i";"j";"k";"l";"m";"n";"o";"p";"q";"r";"s";"t";"u";"v";"w";"x";"y";"z"},H4309)))&gt;0),"Invalid","Valid")</f>
        <v>Valid</v>
      </c>
      <c r="J4309" s="1" t="s">
        <v>29167</v>
      </c>
      <c r="K4309" s="1" t="s">
        <v>369</v>
      </c>
      <c r="L4309" s="1" t="s">
        <v>179</v>
      </c>
      <c r="M4309" s="1" t="s">
        <v>235</v>
      </c>
      <c r="N4309" s="1" t="s">
        <v>211</v>
      </c>
      <c r="O4309" s="1" t="s">
        <v>32</v>
      </c>
      <c r="P4309" t="s">
        <v>53</v>
      </c>
      <c r="Q4309" s="1" t="s">
        <v>55</v>
      </c>
      <c r="R4309" s="1" t="s">
        <v>197</v>
      </c>
      <c r="S4309" s="1" t="s">
        <v>8418</v>
      </c>
      <c r="T4309" s="1" t="s">
        <v>29168</v>
      </c>
      <c r="U4309" s="1" t="s">
        <v>14475</v>
      </c>
      <c r="V4309" s="1" t="s">
        <v>29169</v>
      </c>
      <c r="W4309" s="1" t="s">
        <v>75</v>
      </c>
      <c r="X4309" t="str">
        <f t="shared" si="470"/>
        <v>Complete</v>
      </c>
      <c r="Y4309">
        <f>MAX(0,100-IF(G4309="Invalid",Config!$B$5,0)-IF(I4309="Invalid",Config!$B$6,0)-IF(X4309="Incomplete",Config!$B$7,0)-IF(AF4309="Yes",Config!$B$37,0))</f>
        <v>100</v>
      </c>
      <c r="Z4309" s="1">
        <f>IF(OR(TRIM(B4309)="",COUNTIF(Config!$B$15:$B$19,B4309)&gt;0),1,0)+IF(OR(TRIM(C4309)="",COUNTIF(Config!$B$15:$B$19,C4309)&gt;0),1,0)+IF(OR(TRIM(F4309)="",COUNTIF(Config!$B$15:$B$19,F4309)&gt;0),1,0)+IF(OR(TRIM(H4309)="",COUNTIF(Config!$B$15:$B$19,H4309)&gt;0),1,0)+IF(OR(TRIM(E4309)="",COUNTIF(Config!$B$15:$B$19,E4309)&gt;0),1,0)+IF(OR(TRIM(K4309)="",COUNTIF(Config!$B$15:$B$19,K4309)&gt;0),1,0)+IF(OR(TRIM(P4309)="",COUNTIF(Config!$B$15:$B$19,P4309)&gt;0),1,0)+IF(OR(TRIM(R4309)="",COUNTIF(Config!$B$15:$B$19,R4309)&gt;0),1,0)</f>
        <v>0</v>
      </c>
      <c r="AA4309" s="1" cm="1">
        <f t="array" ref="AA4309">SUMPRODUCT(LEN(H4309)-LEN(SUBSTITUTE(H4309,{"0";"1";"2";"3";"4";"5";"6";"7";"8";"9"},"")))</f>
        <v>10</v>
      </c>
      <c r="AC4309" t="str">
        <f t="shared" si="471"/>
        <v/>
      </c>
      <c r="AD4309">
        <f t="shared" si="472"/>
        <v>1</v>
      </c>
      <c r="AE4309">
        <f t="shared" si="473"/>
        <v>1</v>
      </c>
      <c r="AF4309" t="str">
        <f t="shared" si="474"/>
        <v>No</v>
      </c>
      <c r="AG4309">
        <f t="shared" ca="1" si="475"/>
        <v>710</v>
      </c>
      <c r="AH4309" t="str">
        <f ca="1">IF(OR(V4309="",AG4309=""),"Yes",IF(AG4309&gt;Config!$B$41,"Yes","No"))</f>
        <v>Yes</v>
      </c>
    </row>
    <row r="4310" spans="1:34" x14ac:dyDescent="0.25">
      <c r="A4310" s="1" t="s">
        <v>29170</v>
      </c>
      <c r="B4310" s="1" t="s">
        <v>127</v>
      </c>
      <c r="C4310" s="1" t="s">
        <v>219</v>
      </c>
      <c r="D4310" s="1" t="s">
        <v>3397</v>
      </c>
      <c r="E4310" s="1" t="s">
        <v>633</v>
      </c>
      <c r="F4310" s="1" t="s">
        <v>14555</v>
      </c>
      <c r="G4310" t="str">
        <f t="shared" si="469"/>
        <v>Valid</v>
      </c>
      <c r="H4310" s="1" t="s">
        <v>29171</v>
      </c>
      <c r="I4310" t="str" cm="1">
        <f t="array" ref="I4310">IF(OR(TRIM(H4310)="",ISNUMBER(SEARCH("#",H4310)),AA4310&lt;Config!$B$8,SUMPRODUCT(--ISNUMBER(SEARCH({"a";"b";"c";"d";"e";"f";"g";"h";"i";"j";"k";"l";"m";"n";"o";"p";"q";"r";"s";"t";"u";"v";"w";"x";"y";"z"},H4310)))&gt;0),"Invalid","Valid")</f>
        <v>Valid</v>
      </c>
      <c r="J4310" s="1" t="s">
        <v>14557</v>
      </c>
      <c r="K4310" s="1" t="s">
        <v>195</v>
      </c>
      <c r="L4310" s="1" t="s">
        <v>265</v>
      </c>
      <c r="M4310" s="1" t="s">
        <v>85</v>
      </c>
      <c r="N4310" s="1" t="s">
        <v>358</v>
      </c>
      <c r="O4310" s="1" t="s">
        <v>52</v>
      </c>
      <c r="P4310" t="s">
        <v>33</v>
      </c>
      <c r="Q4310" s="1" t="s">
        <v>1099</v>
      </c>
      <c r="R4310" s="1" t="s">
        <v>120</v>
      </c>
      <c r="S4310" s="1" t="s">
        <v>14558</v>
      </c>
      <c r="T4310" s="1" t="s">
        <v>14559</v>
      </c>
      <c r="U4310" s="1" t="s">
        <v>5663</v>
      </c>
      <c r="V4310" s="1" t="s">
        <v>1676</v>
      </c>
      <c r="W4310" s="1" t="s">
        <v>293</v>
      </c>
      <c r="X4310" t="str">
        <f t="shared" si="470"/>
        <v>Complete</v>
      </c>
      <c r="Y4310">
        <f>MAX(0,100-IF(G4310="Invalid",Config!$B$5,0)-IF(I4310="Invalid",Config!$B$6,0)-IF(X4310="Incomplete",Config!$B$7,0)-IF(AF4310="Yes",Config!$B$37,0))</f>
        <v>75</v>
      </c>
      <c r="Z4310" s="1">
        <f>IF(OR(TRIM(B4310)="",COUNTIF(Config!$B$15:$B$19,B4310)&gt;0),1,0)+IF(OR(TRIM(C4310)="",COUNTIF(Config!$B$15:$B$19,C4310)&gt;0),1,0)+IF(OR(TRIM(F4310)="",COUNTIF(Config!$B$15:$B$19,F4310)&gt;0),1,0)+IF(OR(TRIM(H4310)="",COUNTIF(Config!$B$15:$B$19,H4310)&gt;0),1,0)+IF(OR(TRIM(E4310)="",COUNTIF(Config!$B$15:$B$19,E4310)&gt;0),1,0)+IF(OR(TRIM(K4310)="",COUNTIF(Config!$B$15:$B$19,K4310)&gt;0),1,0)+IF(OR(TRIM(P4310)="",COUNTIF(Config!$B$15:$B$19,P4310)&gt;0),1,0)+IF(OR(TRIM(R4310)="",COUNTIF(Config!$B$15:$B$19,R4310)&gt;0),1,0)</f>
        <v>0</v>
      </c>
      <c r="AA4310" s="1" cm="1">
        <f t="array" ref="AA4310">SUMPRODUCT(LEN(H4310)-LEN(SUBSTITUTE(H4310,{"0";"1";"2";"3";"4";"5";"6";"7";"8";"9"},"")))</f>
        <v>10</v>
      </c>
      <c r="AC4310" t="str">
        <f t="shared" si="471"/>
        <v>Potential Duplicate</v>
      </c>
      <c r="AD4310">
        <f t="shared" si="472"/>
        <v>2</v>
      </c>
      <c r="AE4310">
        <f t="shared" si="473"/>
        <v>1</v>
      </c>
      <c r="AF4310" t="str">
        <f t="shared" si="474"/>
        <v>Yes</v>
      </c>
      <c r="AG4310">
        <f t="shared" ca="1" si="475"/>
        <v>37</v>
      </c>
      <c r="AH4310" t="str">
        <f ca="1">IF(OR(V4310="",AG4310=""),"Yes",IF(AG4310&gt;Config!$B$41,"Yes","No"))</f>
        <v>No</v>
      </c>
    </row>
    <row r="4311" spans="1:34" x14ac:dyDescent="0.25">
      <c r="A4311" s="1" t="s">
        <v>29172</v>
      </c>
      <c r="B4311" s="1" t="s">
        <v>172</v>
      </c>
      <c r="C4311" s="1" t="s">
        <v>273</v>
      </c>
      <c r="D4311" s="1" t="s">
        <v>30033</v>
      </c>
      <c r="E4311" s="1" t="s">
        <v>35640</v>
      </c>
      <c r="F4311" s="1" t="s">
        <v>29173</v>
      </c>
      <c r="G4311" t="str">
        <f t="shared" si="469"/>
        <v>Valid</v>
      </c>
      <c r="H4311" s="1" t="s">
        <v>29174</v>
      </c>
      <c r="I4311" t="str" cm="1">
        <f t="array" ref="I4311">IF(OR(TRIM(H4311)="",ISNUMBER(SEARCH("#",H4311)),AA4311&lt;Config!$B$8,SUMPRODUCT(--ISNUMBER(SEARCH({"a";"b";"c";"d";"e";"f";"g";"h";"i";"j";"k";"l";"m";"n";"o";"p";"q";"r";"s";"t";"u";"v";"w";"x";"y";"z"},H4311)))&gt;0),"Invalid","Valid")</f>
        <v>Valid</v>
      </c>
      <c r="J4311" s="1" t="s">
        <v>29175</v>
      </c>
      <c r="K4311" s="1" t="s">
        <v>425</v>
      </c>
      <c r="L4311" s="1" t="s">
        <v>164</v>
      </c>
      <c r="M4311" s="1" t="s">
        <v>235</v>
      </c>
      <c r="N4311" s="1" t="s">
        <v>224</v>
      </c>
      <c r="O4311" s="1" t="s">
        <v>196</v>
      </c>
      <c r="P4311" t="s">
        <v>104</v>
      </c>
      <c r="Q4311" s="1" t="s">
        <v>105</v>
      </c>
      <c r="R4311" s="1" t="s">
        <v>922</v>
      </c>
      <c r="S4311" s="1" t="s">
        <v>15171</v>
      </c>
      <c r="T4311" s="1" t="s">
        <v>29176</v>
      </c>
      <c r="U4311" s="1" t="s">
        <v>3479</v>
      </c>
      <c r="V4311" s="1" t="s">
        <v>2639</v>
      </c>
      <c r="W4311" s="1" t="s">
        <v>384</v>
      </c>
      <c r="X4311" t="str">
        <f t="shared" si="470"/>
        <v>Complete</v>
      </c>
      <c r="Y4311">
        <f>MAX(0,100-IF(G4311="Invalid",Config!$B$5,0)-IF(I4311="Invalid",Config!$B$6,0)-IF(X4311="Incomplete",Config!$B$7,0)-IF(AF4311="Yes",Config!$B$37,0))</f>
        <v>100</v>
      </c>
      <c r="Z4311" s="1">
        <f>IF(OR(TRIM(B4311)="",COUNTIF(Config!$B$15:$B$19,B4311)&gt;0),1,0)+IF(OR(TRIM(C4311)="",COUNTIF(Config!$B$15:$B$19,C4311)&gt;0),1,0)+IF(OR(TRIM(F4311)="",COUNTIF(Config!$B$15:$B$19,F4311)&gt;0),1,0)+IF(OR(TRIM(H4311)="",COUNTIF(Config!$B$15:$B$19,H4311)&gt;0),1,0)+IF(OR(TRIM(E4311)="",COUNTIF(Config!$B$15:$B$19,E4311)&gt;0),1,0)+IF(OR(TRIM(K4311)="",COUNTIF(Config!$B$15:$B$19,K4311)&gt;0),1,0)+IF(OR(TRIM(P4311)="",COUNTIF(Config!$B$15:$B$19,P4311)&gt;0),1,0)+IF(OR(TRIM(R4311)="",COUNTIF(Config!$B$15:$B$19,R4311)&gt;0),1,0)</f>
        <v>0</v>
      </c>
      <c r="AA4311" s="1" cm="1">
        <f t="array" ref="AA4311">SUMPRODUCT(LEN(H4311)-LEN(SUBSTITUTE(H4311,{"0";"1";"2";"3";"4";"5";"6";"7";"8";"9"},"")))</f>
        <v>11</v>
      </c>
      <c r="AC4311" t="str">
        <f t="shared" si="471"/>
        <v/>
      </c>
      <c r="AD4311">
        <f t="shared" si="472"/>
        <v>1</v>
      </c>
      <c r="AE4311">
        <f t="shared" si="473"/>
        <v>1</v>
      </c>
      <c r="AF4311" t="str">
        <f t="shared" si="474"/>
        <v>No</v>
      </c>
      <c r="AG4311">
        <f t="shared" ca="1" si="475"/>
        <v>416</v>
      </c>
      <c r="AH4311" t="str">
        <f ca="1">IF(OR(V4311="",AG4311=""),"Yes",IF(AG4311&gt;Config!$B$41,"Yes","No"))</f>
        <v>Yes</v>
      </c>
    </row>
    <row r="4312" spans="1:34" x14ac:dyDescent="0.25">
      <c r="A4312" s="1" t="s">
        <v>29177</v>
      </c>
      <c r="B4312" s="1" t="s">
        <v>444</v>
      </c>
      <c r="C4312" s="1" t="s">
        <v>364</v>
      </c>
      <c r="D4312" s="1" t="s">
        <v>29178</v>
      </c>
      <c r="E4312" s="1" t="s">
        <v>34909</v>
      </c>
      <c r="F4312" s="1" t="s">
        <v>29179</v>
      </c>
      <c r="G4312" t="str">
        <f t="shared" si="469"/>
        <v>Valid</v>
      </c>
      <c r="H4312" s="1" t="s">
        <v>20121</v>
      </c>
      <c r="I4312" t="str" cm="1">
        <f t="array" ref="I4312">IF(OR(TRIM(H4312)="",ISNUMBER(SEARCH("#",H4312)),AA4312&lt;Config!$B$8,SUMPRODUCT(--ISNUMBER(SEARCH({"a";"b";"c";"d";"e";"f";"g";"h";"i";"j";"k";"l";"m";"n";"o";"p";"q";"r";"s";"t";"u";"v";"w";"x";"y";"z"},H4312)))&gt;0),"Invalid","Valid")</f>
        <v>Valid</v>
      </c>
      <c r="J4312" s="1" t="s">
        <v>29180</v>
      </c>
      <c r="K4312" s="1" t="s">
        <v>378</v>
      </c>
      <c r="L4312" s="1" t="s">
        <v>84</v>
      </c>
      <c r="M4312" s="1" t="s">
        <v>343</v>
      </c>
      <c r="N4312" s="1" t="s">
        <v>86</v>
      </c>
      <c r="O4312" s="1" t="s">
        <v>52</v>
      </c>
      <c r="P4312" t="s">
        <v>53</v>
      </c>
      <c r="Q4312" s="1" t="s">
        <v>197</v>
      </c>
      <c r="R4312" s="1" t="s">
        <v>70</v>
      </c>
      <c r="S4312" s="1" t="s">
        <v>29181</v>
      </c>
      <c r="T4312" s="1" t="s">
        <v>29182</v>
      </c>
      <c r="U4312" s="1" t="s">
        <v>11539</v>
      </c>
      <c r="V4312" s="1" t="s">
        <v>3709</v>
      </c>
      <c r="W4312" s="1" t="s">
        <v>75</v>
      </c>
      <c r="X4312" t="str">
        <f t="shared" si="470"/>
        <v>Complete</v>
      </c>
      <c r="Y4312">
        <f>MAX(0,100-IF(G4312="Invalid",Config!$B$5,0)-IF(I4312="Invalid",Config!$B$6,0)-IF(X4312="Incomplete",Config!$B$7,0)-IF(AF4312="Yes",Config!$B$37,0))</f>
        <v>75</v>
      </c>
      <c r="Z4312" s="1">
        <f>IF(OR(TRIM(B4312)="",COUNTIF(Config!$B$15:$B$19,B4312)&gt;0),1,0)+IF(OR(TRIM(C4312)="",COUNTIF(Config!$B$15:$B$19,C4312)&gt;0),1,0)+IF(OR(TRIM(F4312)="",COUNTIF(Config!$B$15:$B$19,F4312)&gt;0),1,0)+IF(OR(TRIM(H4312)="",COUNTIF(Config!$B$15:$B$19,H4312)&gt;0),1,0)+IF(OR(TRIM(E4312)="",COUNTIF(Config!$B$15:$B$19,E4312)&gt;0),1,0)+IF(OR(TRIM(K4312)="",COUNTIF(Config!$B$15:$B$19,K4312)&gt;0),1,0)+IF(OR(TRIM(P4312)="",COUNTIF(Config!$B$15:$B$19,P4312)&gt;0),1,0)+IF(OR(TRIM(R4312)="",COUNTIF(Config!$B$15:$B$19,R4312)&gt;0),1,0)</f>
        <v>0</v>
      </c>
      <c r="AA4312" s="1" cm="1">
        <f t="array" ref="AA4312">SUMPRODUCT(LEN(H4312)-LEN(SUBSTITUTE(H4312,{"0";"1";"2";"3";"4";"5";"6";"7";"8";"9"},"")))</f>
        <v>11</v>
      </c>
      <c r="AC4312" t="str">
        <f t="shared" si="471"/>
        <v>Potential Duplicate</v>
      </c>
      <c r="AD4312">
        <f t="shared" si="472"/>
        <v>1</v>
      </c>
      <c r="AE4312">
        <f t="shared" si="473"/>
        <v>2</v>
      </c>
      <c r="AF4312" t="str">
        <f t="shared" si="474"/>
        <v>Yes</v>
      </c>
      <c r="AG4312">
        <f t="shared" ca="1" si="475"/>
        <v>443</v>
      </c>
      <c r="AH4312" t="str">
        <f ca="1">IF(OR(V4312="",AG4312=""),"Yes",IF(AG4312&gt;Config!$B$41,"Yes","No"))</f>
        <v>Yes</v>
      </c>
    </row>
    <row r="4313" spans="1:34" x14ac:dyDescent="0.25">
      <c r="A4313" s="1" t="s">
        <v>29183</v>
      </c>
      <c r="B4313" s="1" t="s">
        <v>127</v>
      </c>
      <c r="C4313" s="1" t="s">
        <v>128</v>
      </c>
      <c r="D4313" s="1" t="s">
        <v>129</v>
      </c>
      <c r="E4313" s="1" t="s">
        <v>159</v>
      </c>
      <c r="F4313" s="1" t="s">
        <v>29184</v>
      </c>
      <c r="G4313" t="str">
        <f t="shared" si="469"/>
        <v>Valid</v>
      </c>
      <c r="H4313" s="1" t="s">
        <v>29185</v>
      </c>
      <c r="I4313" t="str" cm="1">
        <f t="array" ref="I4313">IF(OR(TRIM(H4313)="",ISNUMBER(SEARCH("#",H4313)),AA4313&lt;Config!$B$8,SUMPRODUCT(--ISNUMBER(SEARCH({"a";"b";"c";"d";"e";"f";"g";"h";"i";"j";"k";"l";"m";"n";"o";"p";"q";"r";"s";"t";"u";"v";"w";"x";"y";"z"},H4313)))&gt;0),"Invalid","Valid")</f>
        <v>Valid</v>
      </c>
      <c r="J4313" s="1" t="s">
        <v>29186</v>
      </c>
      <c r="K4313" s="1" t="s">
        <v>83</v>
      </c>
      <c r="L4313" s="1" t="s">
        <v>67</v>
      </c>
      <c r="M4313" s="1" t="s">
        <v>33827</v>
      </c>
      <c r="N4313" s="1" t="s">
        <v>33819</v>
      </c>
      <c r="O4313" s="1" t="s">
        <v>180</v>
      </c>
      <c r="P4313" t="s">
        <v>33</v>
      </c>
      <c r="Q4313" s="1" t="s">
        <v>34</v>
      </c>
      <c r="R4313" s="1" t="s">
        <v>2361</v>
      </c>
      <c r="S4313" s="1" t="s">
        <v>29187</v>
      </c>
      <c r="T4313" s="1" t="s">
        <v>29188</v>
      </c>
      <c r="U4313" s="1" t="s">
        <v>361</v>
      </c>
      <c r="V4313" s="1" t="s">
        <v>29189</v>
      </c>
      <c r="W4313" s="1" t="s">
        <v>33823</v>
      </c>
      <c r="X4313" t="str">
        <f t="shared" si="470"/>
        <v>Complete</v>
      </c>
      <c r="Y4313">
        <f>MAX(0,100-IF(G4313="Invalid",Config!$B$5,0)-IF(I4313="Invalid",Config!$B$6,0)-IF(X4313="Incomplete",Config!$B$7,0)-IF(AF4313="Yes",Config!$B$37,0))</f>
        <v>100</v>
      </c>
      <c r="Z4313" s="1">
        <f>IF(OR(TRIM(B4313)="",COUNTIF(Config!$B$15:$B$19,B4313)&gt;0),1,0)+IF(OR(TRIM(C4313)="",COUNTIF(Config!$B$15:$B$19,C4313)&gt;0),1,0)+IF(OR(TRIM(F4313)="",COUNTIF(Config!$B$15:$B$19,F4313)&gt;0),1,0)+IF(OR(TRIM(H4313)="",COUNTIF(Config!$B$15:$B$19,H4313)&gt;0),1,0)+IF(OR(TRIM(E4313)="",COUNTIF(Config!$B$15:$B$19,E4313)&gt;0),1,0)+IF(OR(TRIM(K4313)="",COUNTIF(Config!$B$15:$B$19,K4313)&gt;0),1,0)+IF(OR(TRIM(P4313)="",COUNTIF(Config!$B$15:$B$19,P4313)&gt;0),1,0)+IF(OR(TRIM(R4313)="",COUNTIF(Config!$B$15:$B$19,R4313)&gt;0),1,0)</f>
        <v>0</v>
      </c>
      <c r="AA4313" s="1" cm="1">
        <f t="array" ref="AA4313">SUMPRODUCT(LEN(H4313)-LEN(SUBSTITUTE(H4313,{"0";"1";"2";"3";"4";"5";"6";"7";"8";"9"},"")))</f>
        <v>10</v>
      </c>
      <c r="AC4313" t="str">
        <f t="shared" si="471"/>
        <v/>
      </c>
      <c r="AD4313">
        <f t="shared" si="472"/>
        <v>1</v>
      </c>
      <c r="AE4313">
        <f t="shared" si="473"/>
        <v>1</v>
      </c>
      <c r="AF4313" t="str">
        <f t="shared" si="474"/>
        <v>No</v>
      </c>
      <c r="AG4313">
        <f t="shared" ca="1" si="475"/>
        <v>367</v>
      </c>
      <c r="AH4313" t="str">
        <f ca="1">IF(OR(V4313="",AG4313=""),"Yes",IF(AG4313&gt;Config!$B$41,"Yes","No"))</f>
        <v>Yes</v>
      </c>
    </row>
    <row r="4314" spans="1:34" x14ac:dyDescent="0.25">
      <c r="A4314" s="1" t="s">
        <v>29190</v>
      </c>
      <c r="B4314" s="1" t="s">
        <v>1006</v>
      </c>
      <c r="C4314" s="1" t="s">
        <v>296</v>
      </c>
      <c r="D4314" s="1" t="s">
        <v>35641</v>
      </c>
      <c r="E4314" s="1" t="s">
        <v>34825</v>
      </c>
      <c r="F4314" s="1" t="s">
        <v>29191</v>
      </c>
      <c r="G4314" t="str">
        <f t="shared" si="469"/>
        <v>Valid</v>
      </c>
      <c r="H4314" s="1" t="s">
        <v>29192</v>
      </c>
      <c r="I4314" t="str" cm="1">
        <f t="array" ref="I4314">IF(OR(TRIM(H4314)="",ISNUMBER(SEARCH("#",H4314)),AA4314&lt;Config!$B$8,SUMPRODUCT(--ISNUMBER(SEARCH({"a";"b";"c";"d";"e";"f";"g";"h";"i";"j";"k";"l";"m";"n";"o";"p";"q";"r";"s";"t";"u";"v";"w";"x";"y";"z"},H4314)))&gt;0),"Invalid","Valid")</f>
        <v>Valid</v>
      </c>
      <c r="J4314" s="1" t="s">
        <v>29193</v>
      </c>
      <c r="K4314" s="1" t="s">
        <v>133</v>
      </c>
      <c r="L4314" s="1" t="s">
        <v>84</v>
      </c>
      <c r="M4314" s="1" t="s">
        <v>85</v>
      </c>
      <c r="N4314" s="1" t="s">
        <v>358</v>
      </c>
      <c r="O4314" s="1" t="s">
        <v>196</v>
      </c>
      <c r="P4314" t="s">
        <v>53</v>
      </c>
      <c r="Q4314" s="1" t="s">
        <v>55</v>
      </c>
      <c r="R4314" s="1" t="s">
        <v>288</v>
      </c>
      <c r="S4314" s="1" t="s">
        <v>21616</v>
      </c>
      <c r="T4314" s="1" t="s">
        <v>29194</v>
      </c>
      <c r="U4314" s="1" t="s">
        <v>4391</v>
      </c>
      <c r="V4314" s="1" t="s">
        <v>7644</v>
      </c>
      <c r="W4314" s="1" t="s">
        <v>60</v>
      </c>
      <c r="X4314" t="str">
        <f t="shared" si="470"/>
        <v>Complete</v>
      </c>
      <c r="Y4314">
        <f>MAX(0,100-IF(G4314="Invalid",Config!$B$5,0)-IF(I4314="Invalid",Config!$B$6,0)-IF(X4314="Incomplete",Config!$B$7,0)-IF(AF4314="Yes",Config!$B$37,0))</f>
        <v>100</v>
      </c>
      <c r="Z4314" s="1">
        <f>IF(OR(TRIM(B4314)="",COUNTIF(Config!$B$15:$B$19,B4314)&gt;0),1,0)+IF(OR(TRIM(C4314)="",COUNTIF(Config!$B$15:$B$19,C4314)&gt;0),1,0)+IF(OR(TRIM(F4314)="",COUNTIF(Config!$B$15:$B$19,F4314)&gt;0),1,0)+IF(OR(TRIM(H4314)="",COUNTIF(Config!$B$15:$B$19,H4314)&gt;0),1,0)+IF(OR(TRIM(E4314)="",COUNTIF(Config!$B$15:$B$19,E4314)&gt;0),1,0)+IF(OR(TRIM(K4314)="",COUNTIF(Config!$B$15:$B$19,K4314)&gt;0),1,0)+IF(OR(TRIM(P4314)="",COUNTIF(Config!$B$15:$B$19,P4314)&gt;0),1,0)+IF(OR(TRIM(R4314)="",COUNTIF(Config!$B$15:$B$19,R4314)&gt;0),1,0)</f>
        <v>0</v>
      </c>
      <c r="AA4314" s="1" cm="1">
        <f t="array" ref="AA4314">SUMPRODUCT(LEN(H4314)-LEN(SUBSTITUTE(H4314,{"0";"1";"2";"3";"4";"5";"6";"7";"8";"9"},"")))</f>
        <v>12</v>
      </c>
      <c r="AC4314" t="str">
        <f t="shared" si="471"/>
        <v/>
      </c>
      <c r="AD4314">
        <f t="shared" si="472"/>
        <v>1</v>
      </c>
      <c r="AE4314">
        <f t="shared" si="473"/>
        <v>1</v>
      </c>
      <c r="AF4314" t="str">
        <f t="shared" si="474"/>
        <v>No</v>
      </c>
      <c r="AG4314">
        <f t="shared" ca="1" si="475"/>
        <v>229</v>
      </c>
      <c r="AH4314" t="str">
        <f ca="1">IF(OR(V4314="",AG4314=""),"Yes",IF(AG4314&gt;Config!$B$41,"Yes","No"))</f>
        <v>No</v>
      </c>
    </row>
    <row r="4315" spans="1:34" x14ac:dyDescent="0.25">
      <c r="A4315" s="1" t="s">
        <v>29195</v>
      </c>
      <c r="B4315" s="1" t="s">
        <v>765</v>
      </c>
      <c r="C4315" s="1" t="s">
        <v>524</v>
      </c>
      <c r="D4315" s="1" t="s">
        <v>19674</v>
      </c>
      <c r="E4315" s="1" t="s">
        <v>1331</v>
      </c>
      <c r="F4315" s="1" t="s">
        <v>29196</v>
      </c>
      <c r="G4315" t="str">
        <f t="shared" si="469"/>
        <v>Valid</v>
      </c>
      <c r="H4315" s="1" t="s">
        <v>29197</v>
      </c>
      <c r="I4315" t="str" cm="1">
        <f t="array" ref="I4315">IF(OR(TRIM(H4315)="",ISNUMBER(SEARCH("#",H4315)),AA4315&lt;Config!$B$8,SUMPRODUCT(--ISNUMBER(SEARCH({"a";"b";"c";"d";"e";"f";"g";"h";"i";"j";"k";"l";"m";"n";"o";"p";"q";"r";"s";"t";"u";"v";"w";"x";"y";"z"},H4315)))&gt;0),"Invalid","Valid")</f>
        <v>Valid</v>
      </c>
      <c r="J4315" s="1" t="s">
        <v>29198</v>
      </c>
      <c r="K4315" s="1" t="s">
        <v>866</v>
      </c>
      <c r="L4315" s="1" t="s">
        <v>67</v>
      </c>
      <c r="M4315" s="1" t="s">
        <v>235</v>
      </c>
      <c r="N4315" s="1" t="s">
        <v>713</v>
      </c>
      <c r="O4315" s="1" t="s">
        <v>196</v>
      </c>
      <c r="P4315" t="s">
        <v>53</v>
      </c>
      <c r="Q4315" s="1" t="s">
        <v>54</v>
      </c>
      <c r="R4315" s="1" t="s">
        <v>288</v>
      </c>
      <c r="S4315" s="1" t="s">
        <v>29199</v>
      </c>
      <c r="T4315" s="1" t="s">
        <v>29200</v>
      </c>
      <c r="U4315" s="1" t="s">
        <v>29201</v>
      </c>
      <c r="V4315" s="1" t="s">
        <v>11307</v>
      </c>
      <c r="W4315" s="1" t="s">
        <v>94</v>
      </c>
      <c r="X4315" t="str">
        <f t="shared" si="470"/>
        <v>Complete</v>
      </c>
      <c r="Y4315">
        <f>MAX(0,100-IF(G4315="Invalid",Config!$B$5,0)-IF(I4315="Invalid",Config!$B$6,0)-IF(X4315="Incomplete",Config!$B$7,0)-IF(AF4315="Yes",Config!$B$37,0))</f>
        <v>100</v>
      </c>
      <c r="Z4315" s="1">
        <f>IF(OR(TRIM(B4315)="",COUNTIF(Config!$B$15:$B$19,B4315)&gt;0),1,0)+IF(OR(TRIM(C4315)="",COUNTIF(Config!$B$15:$B$19,C4315)&gt;0),1,0)+IF(OR(TRIM(F4315)="",COUNTIF(Config!$B$15:$B$19,F4315)&gt;0),1,0)+IF(OR(TRIM(H4315)="",COUNTIF(Config!$B$15:$B$19,H4315)&gt;0),1,0)+IF(OR(TRIM(E4315)="",COUNTIF(Config!$B$15:$B$19,E4315)&gt;0),1,0)+IF(OR(TRIM(K4315)="",COUNTIF(Config!$B$15:$B$19,K4315)&gt;0),1,0)+IF(OR(TRIM(P4315)="",COUNTIF(Config!$B$15:$B$19,P4315)&gt;0),1,0)+IF(OR(TRIM(R4315)="",COUNTIF(Config!$B$15:$B$19,R4315)&gt;0),1,0)</f>
        <v>0</v>
      </c>
      <c r="AA4315" s="1" cm="1">
        <f t="array" ref="AA4315">SUMPRODUCT(LEN(H4315)-LEN(SUBSTITUTE(H4315,{"0";"1";"2";"3";"4";"5";"6";"7";"8";"9"},"")))</f>
        <v>12</v>
      </c>
      <c r="AC4315" t="str">
        <f t="shared" si="471"/>
        <v/>
      </c>
      <c r="AD4315">
        <f t="shared" si="472"/>
        <v>1</v>
      </c>
      <c r="AE4315">
        <f t="shared" si="473"/>
        <v>1</v>
      </c>
      <c r="AF4315" t="str">
        <f t="shared" si="474"/>
        <v>No</v>
      </c>
      <c r="AG4315">
        <f t="shared" ca="1" si="475"/>
        <v>669</v>
      </c>
      <c r="AH4315" t="str">
        <f ca="1">IF(OR(V4315="",AG4315=""),"Yes",IF(AG4315&gt;Config!$B$41,"Yes","No"))</f>
        <v>Yes</v>
      </c>
    </row>
    <row r="4316" spans="1:34" x14ac:dyDescent="0.25">
      <c r="A4316" s="1" t="s">
        <v>29202</v>
      </c>
      <c r="B4316" s="1" t="s">
        <v>898</v>
      </c>
      <c r="C4316" s="1" t="s">
        <v>205</v>
      </c>
      <c r="D4316" s="1" t="s">
        <v>19458</v>
      </c>
      <c r="E4316" s="1" t="s">
        <v>458</v>
      </c>
      <c r="F4316" s="1" t="s">
        <v>29203</v>
      </c>
      <c r="G4316" t="str">
        <f t="shared" si="469"/>
        <v>Valid</v>
      </c>
      <c r="H4316" s="1" t="s">
        <v>29204</v>
      </c>
      <c r="I4316" t="str" cm="1">
        <f t="array" ref="I4316">IF(OR(TRIM(H4316)="",ISNUMBER(SEARCH("#",H4316)),AA4316&lt;Config!$B$8,SUMPRODUCT(--ISNUMBER(SEARCH({"a";"b";"c";"d";"e";"f";"g";"h";"i";"j";"k";"l";"m";"n";"o";"p";"q";"r";"s";"t";"u";"v";"w";"x";"y";"z"},H4316)))&gt;0),"Invalid","Valid")</f>
        <v>Valid</v>
      </c>
      <c r="J4316" s="1" t="s">
        <v>29205</v>
      </c>
      <c r="K4316" s="1" t="s">
        <v>1001</v>
      </c>
      <c r="L4316" s="1" t="s">
        <v>29</v>
      </c>
      <c r="M4316" s="1" t="s">
        <v>462</v>
      </c>
      <c r="N4316" s="1" t="s">
        <v>33819</v>
      </c>
      <c r="O4316" s="1" t="s">
        <v>69</v>
      </c>
      <c r="P4316" t="s">
        <v>328</v>
      </c>
      <c r="Q4316" s="1" t="s">
        <v>33838</v>
      </c>
      <c r="R4316" s="1" t="s">
        <v>392</v>
      </c>
      <c r="S4316" s="1" t="s">
        <v>29206</v>
      </c>
      <c r="T4316" s="1" t="s">
        <v>29207</v>
      </c>
      <c r="U4316" s="1" t="s">
        <v>993</v>
      </c>
      <c r="V4316" s="1" t="s">
        <v>3957</v>
      </c>
      <c r="W4316" s="1" t="s">
        <v>293</v>
      </c>
      <c r="X4316" t="str">
        <f t="shared" si="470"/>
        <v>Complete</v>
      </c>
      <c r="Y4316">
        <f>MAX(0,100-IF(G4316="Invalid",Config!$B$5,0)-IF(I4316="Invalid",Config!$B$6,0)-IF(X4316="Incomplete",Config!$B$7,0)-IF(AF4316="Yes",Config!$B$37,0))</f>
        <v>100</v>
      </c>
      <c r="Z4316" s="1">
        <f>IF(OR(TRIM(B4316)="",COUNTIF(Config!$B$15:$B$19,B4316)&gt;0),1,0)+IF(OR(TRIM(C4316)="",COUNTIF(Config!$B$15:$B$19,C4316)&gt;0),1,0)+IF(OR(TRIM(F4316)="",COUNTIF(Config!$B$15:$B$19,F4316)&gt;0),1,0)+IF(OR(TRIM(H4316)="",COUNTIF(Config!$B$15:$B$19,H4316)&gt;0),1,0)+IF(OR(TRIM(E4316)="",COUNTIF(Config!$B$15:$B$19,E4316)&gt;0),1,0)+IF(OR(TRIM(K4316)="",COUNTIF(Config!$B$15:$B$19,K4316)&gt;0),1,0)+IF(OR(TRIM(P4316)="",COUNTIF(Config!$B$15:$B$19,P4316)&gt;0),1,0)+IF(OR(TRIM(R4316)="",COUNTIF(Config!$B$15:$B$19,R4316)&gt;0),1,0)</f>
        <v>0</v>
      </c>
      <c r="AA4316" s="1" cm="1">
        <f t="array" ref="AA4316">SUMPRODUCT(LEN(H4316)-LEN(SUBSTITUTE(H4316,{"0";"1";"2";"3";"4";"5";"6";"7";"8";"9"},"")))</f>
        <v>11</v>
      </c>
      <c r="AC4316" t="str">
        <f t="shared" si="471"/>
        <v/>
      </c>
      <c r="AD4316">
        <f t="shared" si="472"/>
        <v>1</v>
      </c>
      <c r="AE4316">
        <f t="shared" si="473"/>
        <v>1</v>
      </c>
      <c r="AF4316" t="str">
        <f t="shared" si="474"/>
        <v>No</v>
      </c>
      <c r="AG4316">
        <f t="shared" ca="1" si="475"/>
        <v>125</v>
      </c>
      <c r="AH4316" t="str">
        <f ca="1">IF(OR(V4316="",AG4316=""),"Yes",IF(AG4316&gt;Config!$B$41,"Yes","No"))</f>
        <v>No</v>
      </c>
    </row>
    <row r="4317" spans="1:34" x14ac:dyDescent="0.25">
      <c r="A4317" s="1" t="s">
        <v>29208</v>
      </c>
      <c r="B4317" s="1" t="s">
        <v>1293</v>
      </c>
      <c r="C4317" s="1" t="s">
        <v>23</v>
      </c>
      <c r="D4317" s="1" t="s">
        <v>21513</v>
      </c>
      <c r="E4317" s="1" t="s">
        <v>34828</v>
      </c>
      <c r="F4317" s="1" t="s">
        <v>29209</v>
      </c>
      <c r="G4317" t="str">
        <f t="shared" si="469"/>
        <v>Valid</v>
      </c>
      <c r="H4317" s="1" t="s">
        <v>29210</v>
      </c>
      <c r="I4317" t="str" cm="1">
        <f t="array" ref="I4317">IF(OR(TRIM(H4317)="",ISNUMBER(SEARCH("#",H4317)),AA4317&lt;Config!$B$8,SUMPRODUCT(--ISNUMBER(SEARCH({"a";"b";"c";"d";"e";"f";"g";"h";"i";"j";"k";"l";"m";"n";"o";"p";"q";"r";"s";"t";"u";"v";"w";"x";"y";"z"},H4317)))&gt;0),"Invalid","Valid")</f>
        <v>Valid</v>
      </c>
      <c r="J4317" s="1" t="s">
        <v>29211</v>
      </c>
      <c r="K4317" s="1" t="s">
        <v>866</v>
      </c>
      <c r="L4317" s="1" t="s">
        <v>29</v>
      </c>
      <c r="M4317" s="1" t="s">
        <v>165</v>
      </c>
      <c r="N4317" s="1" t="s">
        <v>713</v>
      </c>
      <c r="O4317" s="1" t="s">
        <v>69</v>
      </c>
      <c r="P4317" t="s">
        <v>590</v>
      </c>
      <c r="Q4317" s="1" t="s">
        <v>844</v>
      </c>
      <c r="R4317" s="1" t="s">
        <v>592</v>
      </c>
      <c r="S4317" s="1" t="s">
        <v>11910</v>
      </c>
      <c r="T4317" s="1" t="s">
        <v>29212</v>
      </c>
      <c r="U4317" s="1" t="s">
        <v>4162</v>
      </c>
      <c r="V4317" s="1" t="s">
        <v>5784</v>
      </c>
      <c r="W4317" s="1" t="s">
        <v>186</v>
      </c>
      <c r="X4317" t="str">
        <f t="shared" si="470"/>
        <v>Complete</v>
      </c>
      <c r="Y4317">
        <f>MAX(0,100-IF(G4317="Invalid",Config!$B$5,0)-IF(I4317="Invalid",Config!$B$6,0)-IF(X4317="Incomplete",Config!$B$7,0)-IF(AF4317="Yes",Config!$B$37,0))</f>
        <v>100</v>
      </c>
      <c r="Z4317" s="1">
        <f>IF(OR(TRIM(B4317)="",COUNTIF(Config!$B$15:$B$19,B4317)&gt;0),1,0)+IF(OR(TRIM(C4317)="",COUNTIF(Config!$B$15:$B$19,C4317)&gt;0),1,0)+IF(OR(TRIM(F4317)="",COUNTIF(Config!$B$15:$B$19,F4317)&gt;0),1,0)+IF(OR(TRIM(H4317)="",COUNTIF(Config!$B$15:$B$19,H4317)&gt;0),1,0)+IF(OR(TRIM(E4317)="",COUNTIF(Config!$B$15:$B$19,E4317)&gt;0),1,0)+IF(OR(TRIM(K4317)="",COUNTIF(Config!$B$15:$B$19,K4317)&gt;0),1,0)+IF(OR(TRIM(P4317)="",COUNTIF(Config!$B$15:$B$19,P4317)&gt;0),1,0)+IF(OR(TRIM(R4317)="",COUNTIF(Config!$B$15:$B$19,R4317)&gt;0),1,0)</f>
        <v>0</v>
      </c>
      <c r="AA4317" s="1" cm="1">
        <f t="array" ref="AA4317">SUMPRODUCT(LEN(H4317)-LEN(SUBSTITUTE(H4317,{"0";"1";"2";"3";"4";"5";"6";"7";"8";"9"},"")))</f>
        <v>12</v>
      </c>
      <c r="AC4317" t="str">
        <f t="shared" si="471"/>
        <v/>
      </c>
      <c r="AD4317">
        <f t="shared" si="472"/>
        <v>1</v>
      </c>
      <c r="AE4317">
        <f t="shared" si="473"/>
        <v>1</v>
      </c>
      <c r="AF4317" t="str">
        <f t="shared" si="474"/>
        <v>No</v>
      </c>
      <c r="AG4317">
        <f t="shared" ca="1" si="475"/>
        <v>157</v>
      </c>
      <c r="AH4317" t="str">
        <f ca="1">IF(OR(V4317="",AG4317=""),"Yes",IF(AG4317&gt;Config!$B$41,"Yes","No"))</f>
        <v>No</v>
      </c>
    </row>
    <row r="4318" spans="1:34" x14ac:dyDescent="0.25">
      <c r="A4318" s="1" t="s">
        <v>29213</v>
      </c>
      <c r="B4318" s="1" t="s">
        <v>597</v>
      </c>
      <c r="C4318" s="1" t="s">
        <v>996</v>
      </c>
      <c r="D4318" s="1" t="s">
        <v>12902</v>
      </c>
      <c r="E4318" s="1" t="s">
        <v>35642</v>
      </c>
      <c r="F4318" s="1" t="s">
        <v>29214</v>
      </c>
      <c r="G4318" t="str">
        <f t="shared" si="469"/>
        <v>Valid</v>
      </c>
      <c r="H4318" s="1" t="s">
        <v>29215</v>
      </c>
      <c r="I4318" t="str" cm="1">
        <f t="array" ref="I4318">IF(OR(TRIM(H4318)="",ISNUMBER(SEARCH("#",H4318)),AA4318&lt;Config!$B$8,SUMPRODUCT(--ISNUMBER(SEARCH({"a";"b";"c";"d";"e";"f";"g";"h";"i";"j";"k";"l";"m";"n";"o";"p";"q";"r";"s";"t";"u";"v";"w";"x";"y";"z"},H4318)))&gt;0),"Invalid","Valid")</f>
        <v>Valid</v>
      </c>
      <c r="J4318" s="1" t="s">
        <v>29216</v>
      </c>
      <c r="K4318" s="1" t="s">
        <v>287</v>
      </c>
      <c r="L4318" s="1" t="s">
        <v>67</v>
      </c>
      <c r="M4318" s="1" t="s">
        <v>135</v>
      </c>
      <c r="N4318" s="1" t="s">
        <v>86</v>
      </c>
      <c r="O4318" s="1" t="s">
        <v>52</v>
      </c>
      <c r="P4318" t="s">
        <v>87</v>
      </c>
      <c r="Q4318" s="1" t="s">
        <v>88</v>
      </c>
      <c r="R4318" s="1" t="s">
        <v>136</v>
      </c>
      <c r="S4318" s="1" t="s">
        <v>2869</v>
      </c>
      <c r="T4318" s="1" t="s">
        <v>29217</v>
      </c>
      <c r="U4318" s="1" t="s">
        <v>20011</v>
      </c>
      <c r="V4318" s="1" t="s">
        <v>29218</v>
      </c>
      <c r="W4318" s="1" t="s">
        <v>75</v>
      </c>
      <c r="X4318" t="str">
        <f t="shared" si="470"/>
        <v>Complete</v>
      </c>
      <c r="Y4318">
        <f>MAX(0,100-IF(G4318="Invalid",Config!$B$5,0)-IF(I4318="Invalid",Config!$B$6,0)-IF(X4318="Incomplete",Config!$B$7,0)-IF(AF4318="Yes",Config!$B$37,0))</f>
        <v>100</v>
      </c>
      <c r="Z4318" s="1">
        <f>IF(OR(TRIM(B4318)="",COUNTIF(Config!$B$15:$B$19,B4318)&gt;0),1,0)+IF(OR(TRIM(C4318)="",COUNTIF(Config!$B$15:$B$19,C4318)&gt;0),1,0)+IF(OR(TRIM(F4318)="",COUNTIF(Config!$B$15:$B$19,F4318)&gt;0),1,0)+IF(OR(TRIM(H4318)="",COUNTIF(Config!$B$15:$B$19,H4318)&gt;0),1,0)+IF(OR(TRIM(E4318)="",COUNTIF(Config!$B$15:$B$19,E4318)&gt;0),1,0)+IF(OR(TRIM(K4318)="",COUNTIF(Config!$B$15:$B$19,K4318)&gt;0),1,0)+IF(OR(TRIM(P4318)="",COUNTIF(Config!$B$15:$B$19,P4318)&gt;0),1,0)+IF(OR(TRIM(R4318)="",COUNTIF(Config!$B$15:$B$19,R4318)&gt;0),1,0)</f>
        <v>0</v>
      </c>
      <c r="AA4318" s="1" cm="1">
        <f t="array" ref="AA4318">SUMPRODUCT(LEN(H4318)-LEN(SUBSTITUTE(H4318,{"0";"1";"2";"3";"4";"5";"6";"7";"8";"9"},"")))</f>
        <v>11</v>
      </c>
      <c r="AC4318" t="str">
        <f t="shared" si="471"/>
        <v/>
      </c>
      <c r="AD4318">
        <f t="shared" si="472"/>
        <v>1</v>
      </c>
      <c r="AE4318">
        <f t="shared" si="473"/>
        <v>1</v>
      </c>
      <c r="AF4318" t="str">
        <f t="shared" si="474"/>
        <v>No</v>
      </c>
      <c r="AG4318">
        <f t="shared" ca="1" si="475"/>
        <v>316</v>
      </c>
      <c r="AH4318" t="str">
        <f ca="1">IF(OR(V4318="",AG4318=""),"Yes",IF(AG4318&gt;Config!$B$41,"Yes","No"))</f>
        <v>No</v>
      </c>
    </row>
    <row r="4319" spans="1:34" x14ac:dyDescent="0.25">
      <c r="A4319" s="1" t="s">
        <v>29219</v>
      </c>
      <c r="B4319" s="1" t="s">
        <v>1283</v>
      </c>
      <c r="C4319" s="1" t="s">
        <v>1400</v>
      </c>
      <c r="D4319" s="1" t="s">
        <v>29220</v>
      </c>
      <c r="E4319" s="1" t="s">
        <v>642</v>
      </c>
      <c r="F4319" s="1" t="s">
        <v>29221</v>
      </c>
      <c r="G4319" t="str">
        <f t="shared" si="469"/>
        <v>Valid</v>
      </c>
      <c r="H4319" s="1" t="s">
        <v>29222</v>
      </c>
      <c r="I4319" t="str" cm="1">
        <f t="array" ref="I4319">IF(OR(TRIM(H4319)="",ISNUMBER(SEARCH("#",H4319)),AA4319&lt;Config!$B$8,SUMPRODUCT(--ISNUMBER(SEARCH({"a";"b";"c";"d";"e";"f";"g";"h";"i";"j";"k";"l";"m";"n";"o";"p";"q";"r";"s";"t";"u";"v";"w";"x";"y";"z"},H4319)))&gt;0),"Invalid","Valid")</f>
        <v>Valid</v>
      </c>
      <c r="J4319" s="1" t="s">
        <v>29223</v>
      </c>
      <c r="K4319" s="1" t="s">
        <v>163</v>
      </c>
      <c r="L4319" s="1" t="s">
        <v>134</v>
      </c>
      <c r="M4319" s="1" t="s">
        <v>135</v>
      </c>
      <c r="N4319" s="1" t="s">
        <v>224</v>
      </c>
      <c r="O4319" s="1" t="s">
        <v>69</v>
      </c>
      <c r="P4319" t="s">
        <v>53</v>
      </c>
      <c r="Q4319" s="1" t="s">
        <v>197</v>
      </c>
      <c r="R4319" s="1" t="s">
        <v>55</v>
      </c>
      <c r="S4319" s="1" t="s">
        <v>29224</v>
      </c>
      <c r="T4319" s="1" t="s">
        <v>29225</v>
      </c>
      <c r="U4319" s="1" t="s">
        <v>2364</v>
      </c>
      <c r="V4319" s="1" t="s">
        <v>896</v>
      </c>
      <c r="W4319" s="1" t="s">
        <v>293</v>
      </c>
      <c r="X4319" t="str">
        <f t="shared" si="470"/>
        <v>Complete</v>
      </c>
      <c r="Y4319">
        <f>MAX(0,100-IF(G4319="Invalid",Config!$B$5,0)-IF(I4319="Invalid",Config!$B$6,0)-IF(X4319="Incomplete",Config!$B$7,0)-IF(AF4319="Yes",Config!$B$37,0))</f>
        <v>100</v>
      </c>
      <c r="Z4319" s="1">
        <f>IF(OR(TRIM(B4319)="",COUNTIF(Config!$B$15:$B$19,B4319)&gt;0),1,0)+IF(OR(TRIM(C4319)="",COUNTIF(Config!$B$15:$B$19,C4319)&gt;0),1,0)+IF(OR(TRIM(F4319)="",COUNTIF(Config!$B$15:$B$19,F4319)&gt;0),1,0)+IF(OR(TRIM(H4319)="",COUNTIF(Config!$B$15:$B$19,H4319)&gt;0),1,0)+IF(OR(TRIM(E4319)="",COUNTIF(Config!$B$15:$B$19,E4319)&gt;0),1,0)+IF(OR(TRIM(K4319)="",COUNTIF(Config!$B$15:$B$19,K4319)&gt;0),1,0)+IF(OR(TRIM(P4319)="",COUNTIF(Config!$B$15:$B$19,P4319)&gt;0),1,0)+IF(OR(TRIM(R4319)="",COUNTIF(Config!$B$15:$B$19,R4319)&gt;0),1,0)</f>
        <v>0</v>
      </c>
      <c r="AA4319" s="1" cm="1">
        <f t="array" ref="AA4319">SUMPRODUCT(LEN(H4319)-LEN(SUBSTITUTE(H4319,{"0";"1";"2";"3";"4";"5";"6";"7";"8";"9"},"")))</f>
        <v>12</v>
      </c>
      <c r="AC4319" t="str">
        <f t="shared" si="471"/>
        <v/>
      </c>
      <c r="AD4319">
        <f t="shared" si="472"/>
        <v>1</v>
      </c>
      <c r="AE4319">
        <f t="shared" si="473"/>
        <v>1</v>
      </c>
      <c r="AF4319" t="str">
        <f t="shared" si="474"/>
        <v>No</v>
      </c>
      <c r="AG4319">
        <f t="shared" ca="1" si="475"/>
        <v>141</v>
      </c>
      <c r="AH4319" t="str">
        <f ca="1">IF(OR(V4319="",AG4319=""),"Yes",IF(AG4319&gt;Config!$B$41,"Yes","No"))</f>
        <v>No</v>
      </c>
    </row>
    <row r="4320" spans="1:34" x14ac:dyDescent="0.25">
      <c r="A4320" s="1" t="s">
        <v>29226</v>
      </c>
      <c r="B4320" s="1" t="s">
        <v>1293</v>
      </c>
      <c r="C4320" s="1" t="s">
        <v>43</v>
      </c>
      <c r="D4320" s="1" t="s">
        <v>13807</v>
      </c>
      <c r="E4320" s="1" t="s">
        <v>33829</v>
      </c>
      <c r="F4320" s="1" t="s">
        <v>13808</v>
      </c>
      <c r="G4320" t="str">
        <f t="shared" si="469"/>
        <v>Valid</v>
      </c>
      <c r="H4320" s="1" t="s">
        <v>29227</v>
      </c>
      <c r="I4320" t="str" cm="1">
        <f t="array" ref="I4320">IF(OR(TRIM(H4320)="",ISNUMBER(SEARCH("#",H4320)),AA4320&lt;Config!$B$8,SUMPRODUCT(--ISNUMBER(SEARCH({"a";"b";"c";"d";"e";"f";"g";"h";"i";"j";"k";"l";"m";"n";"o";"p";"q";"r";"s";"t";"u";"v";"w";"x";"y";"z"},H4320)))&gt;0),"Invalid","Valid")</f>
        <v>Valid</v>
      </c>
      <c r="J4320" s="1" t="s">
        <v>13810</v>
      </c>
      <c r="K4320" s="1" t="s">
        <v>264</v>
      </c>
      <c r="L4320" s="1" t="s">
        <v>84</v>
      </c>
      <c r="M4320" s="1" t="s">
        <v>30</v>
      </c>
      <c r="N4320" s="1" t="s">
        <v>86</v>
      </c>
      <c r="O4320" s="1" t="s">
        <v>69</v>
      </c>
      <c r="P4320" t="s">
        <v>53</v>
      </c>
      <c r="Q4320" s="1" t="s">
        <v>197</v>
      </c>
      <c r="R4320" s="1" t="s">
        <v>415</v>
      </c>
      <c r="S4320" s="1" t="s">
        <v>13811</v>
      </c>
      <c r="T4320" s="1" t="s">
        <v>13812</v>
      </c>
      <c r="U4320" s="1" t="s">
        <v>109</v>
      </c>
      <c r="V4320" s="1" t="s">
        <v>575</v>
      </c>
      <c r="W4320" s="1" t="s">
        <v>384</v>
      </c>
      <c r="X4320" t="str">
        <f t="shared" si="470"/>
        <v>Incomplete</v>
      </c>
      <c r="Y4320">
        <f>MAX(0,100-IF(G4320="Invalid",Config!$B$5,0)-IF(I4320="Invalid",Config!$B$6,0)-IF(X4320="Incomplete",Config!$B$7,0)-IF(AF4320="Yes",Config!$B$37,0))</f>
        <v>35</v>
      </c>
      <c r="Z4320" s="1">
        <f>IF(OR(TRIM(B4320)="",COUNTIF(Config!$B$15:$B$19,B4320)&gt;0),1,0)+IF(OR(TRIM(C4320)="",COUNTIF(Config!$B$15:$B$19,C4320)&gt;0),1,0)+IF(OR(TRIM(F4320)="",COUNTIF(Config!$B$15:$B$19,F4320)&gt;0),1,0)+IF(OR(TRIM(H4320)="",COUNTIF(Config!$B$15:$B$19,H4320)&gt;0),1,0)+IF(OR(TRIM(E4320)="",COUNTIF(Config!$B$15:$B$19,E4320)&gt;0),1,0)+IF(OR(TRIM(K4320)="",COUNTIF(Config!$B$15:$B$19,K4320)&gt;0),1,0)+IF(OR(TRIM(P4320)="",COUNTIF(Config!$B$15:$B$19,P4320)&gt;0),1,0)+IF(OR(TRIM(R4320)="",COUNTIF(Config!$B$15:$B$19,R4320)&gt;0),1,0)</f>
        <v>1</v>
      </c>
      <c r="AA4320" s="1" cm="1">
        <f t="array" ref="AA4320">SUMPRODUCT(LEN(H4320)-LEN(SUBSTITUTE(H4320,{"0";"1";"2";"3";"4";"5";"6";"7";"8";"9"},"")))</f>
        <v>12</v>
      </c>
      <c r="AC4320" t="str">
        <f t="shared" si="471"/>
        <v>Incomplete Profile; Potential Duplicate</v>
      </c>
      <c r="AD4320">
        <f t="shared" si="472"/>
        <v>2</v>
      </c>
      <c r="AE4320">
        <f t="shared" si="473"/>
        <v>1</v>
      </c>
      <c r="AF4320" t="str">
        <f t="shared" si="474"/>
        <v>Yes</v>
      </c>
      <c r="AG4320">
        <f t="shared" ca="1" si="475"/>
        <v>246</v>
      </c>
      <c r="AH4320" t="str">
        <f ca="1">IF(OR(V4320="",AG4320=""),"Yes",IF(AG4320&gt;Config!$B$41,"Yes","No"))</f>
        <v>No</v>
      </c>
    </row>
    <row r="4321" spans="1:34" x14ac:dyDescent="0.25">
      <c r="A4321" s="1" t="s">
        <v>29228</v>
      </c>
      <c r="B4321" s="1" t="s">
        <v>1616</v>
      </c>
      <c r="C4321" s="1" t="s">
        <v>996</v>
      </c>
      <c r="D4321" s="1" t="s">
        <v>11892</v>
      </c>
      <c r="E4321" s="1" t="s">
        <v>310</v>
      </c>
      <c r="F4321" s="1" t="s">
        <v>29229</v>
      </c>
      <c r="G4321" t="str">
        <f t="shared" si="469"/>
        <v>Valid</v>
      </c>
      <c r="H4321" s="1" t="s">
        <v>29230</v>
      </c>
      <c r="I4321" t="str" cm="1">
        <f t="array" ref="I4321">IF(OR(TRIM(H4321)="",ISNUMBER(SEARCH("#",H4321)),AA4321&lt;Config!$B$8,SUMPRODUCT(--ISNUMBER(SEARCH({"a";"b";"c";"d";"e";"f";"g";"h";"i";"j";"k";"l";"m";"n";"o";"p";"q";"r";"s";"t";"u";"v";"w";"x";"y";"z"},H4321)))&gt;0),"Invalid","Valid")</f>
        <v>Valid</v>
      </c>
      <c r="J4321" s="1" t="s">
        <v>29231</v>
      </c>
      <c r="K4321" s="1" t="s">
        <v>287</v>
      </c>
      <c r="L4321" s="1" t="s">
        <v>265</v>
      </c>
      <c r="M4321" s="1" t="s">
        <v>50</v>
      </c>
      <c r="N4321" s="1" t="s">
        <v>51</v>
      </c>
      <c r="O4321" s="1" t="s">
        <v>266</v>
      </c>
      <c r="P4321" t="s">
        <v>328</v>
      </c>
      <c r="Q4321" s="1" t="s">
        <v>33838</v>
      </c>
      <c r="R4321" s="1" t="s">
        <v>4149</v>
      </c>
      <c r="S4321" s="1" t="s">
        <v>29232</v>
      </c>
      <c r="T4321" s="1" t="s">
        <v>29233</v>
      </c>
      <c r="U4321" s="1" t="s">
        <v>1786</v>
      </c>
      <c r="V4321" s="1" t="s">
        <v>9356</v>
      </c>
      <c r="W4321" s="1" t="s">
        <v>60</v>
      </c>
      <c r="X4321" t="str">
        <f t="shared" si="470"/>
        <v>Complete</v>
      </c>
      <c r="Y4321">
        <f>MAX(0,100-IF(G4321="Invalid",Config!$B$5,0)-IF(I4321="Invalid",Config!$B$6,0)-IF(X4321="Incomplete",Config!$B$7,0)-IF(AF4321="Yes",Config!$B$37,0))</f>
        <v>100</v>
      </c>
      <c r="Z4321" s="1">
        <f>IF(OR(TRIM(B4321)="",COUNTIF(Config!$B$15:$B$19,B4321)&gt;0),1,0)+IF(OR(TRIM(C4321)="",COUNTIF(Config!$B$15:$B$19,C4321)&gt;0),1,0)+IF(OR(TRIM(F4321)="",COUNTIF(Config!$B$15:$B$19,F4321)&gt;0),1,0)+IF(OR(TRIM(H4321)="",COUNTIF(Config!$B$15:$B$19,H4321)&gt;0),1,0)+IF(OR(TRIM(E4321)="",COUNTIF(Config!$B$15:$B$19,E4321)&gt;0),1,0)+IF(OR(TRIM(K4321)="",COUNTIF(Config!$B$15:$B$19,K4321)&gt;0),1,0)+IF(OR(TRIM(P4321)="",COUNTIF(Config!$B$15:$B$19,P4321)&gt;0),1,0)+IF(OR(TRIM(R4321)="",COUNTIF(Config!$B$15:$B$19,R4321)&gt;0),1,0)</f>
        <v>0</v>
      </c>
      <c r="AA4321" s="1" cm="1">
        <f t="array" ref="AA4321">SUMPRODUCT(LEN(H4321)-LEN(SUBSTITUTE(H4321,{"0";"1";"2";"3";"4";"5";"6";"7";"8";"9"},"")))</f>
        <v>11</v>
      </c>
      <c r="AC4321" t="str">
        <f t="shared" si="471"/>
        <v/>
      </c>
      <c r="AD4321">
        <f t="shared" si="472"/>
        <v>1</v>
      </c>
      <c r="AE4321">
        <f t="shared" si="473"/>
        <v>1</v>
      </c>
      <c r="AF4321" t="str">
        <f t="shared" si="474"/>
        <v>No</v>
      </c>
      <c r="AG4321">
        <f t="shared" ca="1" si="475"/>
        <v>529</v>
      </c>
      <c r="AH4321" t="str">
        <f ca="1">IF(OR(V4321="",AG4321=""),"Yes",IF(AG4321&gt;Config!$B$41,"Yes","No"))</f>
        <v>Yes</v>
      </c>
    </row>
    <row r="4322" spans="1:34" x14ac:dyDescent="0.25">
      <c r="A4322" s="1" t="s">
        <v>29234</v>
      </c>
      <c r="B4322" s="1" t="s">
        <v>5122</v>
      </c>
      <c r="C4322" s="1" t="s">
        <v>157</v>
      </c>
      <c r="D4322" s="1" t="s">
        <v>5735</v>
      </c>
      <c r="E4322" s="1" t="s">
        <v>298</v>
      </c>
      <c r="F4322" s="1" t="s">
        <v>29235</v>
      </c>
      <c r="G4322" t="str">
        <f t="shared" si="469"/>
        <v>Valid</v>
      </c>
      <c r="H4322" s="1" t="s">
        <v>29236</v>
      </c>
      <c r="I4322" t="str" cm="1">
        <f t="array" ref="I4322">IF(OR(TRIM(H4322)="",ISNUMBER(SEARCH("#",H4322)),AA4322&lt;Config!$B$8,SUMPRODUCT(--ISNUMBER(SEARCH({"a";"b";"c";"d";"e";"f";"g";"h";"i";"j";"k";"l";"m";"n";"o";"p";"q";"r";"s";"t";"u";"v";"w";"x";"y";"z"},H4322)))&gt;0),"Invalid","Valid")</f>
        <v>Valid</v>
      </c>
      <c r="J4322" s="1" t="s">
        <v>29237</v>
      </c>
      <c r="K4322" s="1" t="s">
        <v>250</v>
      </c>
      <c r="L4322" s="1" t="s">
        <v>84</v>
      </c>
      <c r="M4322" s="1" t="s">
        <v>30</v>
      </c>
      <c r="N4322" s="1" t="s">
        <v>224</v>
      </c>
      <c r="O4322" s="1" t="s">
        <v>149</v>
      </c>
      <c r="P4322" t="s">
        <v>53</v>
      </c>
      <c r="Q4322" s="1" t="s">
        <v>150</v>
      </c>
      <c r="R4322" s="1" t="s">
        <v>197</v>
      </c>
      <c r="S4322" s="1" t="s">
        <v>29238</v>
      </c>
      <c r="T4322" s="1" t="s">
        <v>29239</v>
      </c>
      <c r="U4322" s="1" t="s">
        <v>4931</v>
      </c>
      <c r="V4322" s="1" t="s">
        <v>29240</v>
      </c>
      <c r="W4322" s="1" t="s">
        <v>33823</v>
      </c>
      <c r="X4322" t="str">
        <f t="shared" si="470"/>
        <v>Complete</v>
      </c>
      <c r="Y4322">
        <f>MAX(0,100-IF(G4322="Invalid",Config!$B$5,0)-IF(I4322="Invalid",Config!$B$6,0)-IF(X4322="Incomplete",Config!$B$7,0)-IF(AF4322="Yes",Config!$B$37,0))</f>
        <v>100</v>
      </c>
      <c r="Z4322" s="1">
        <f>IF(OR(TRIM(B4322)="",COUNTIF(Config!$B$15:$B$19,B4322)&gt;0),1,0)+IF(OR(TRIM(C4322)="",COUNTIF(Config!$B$15:$B$19,C4322)&gt;0),1,0)+IF(OR(TRIM(F4322)="",COUNTIF(Config!$B$15:$B$19,F4322)&gt;0),1,0)+IF(OR(TRIM(H4322)="",COUNTIF(Config!$B$15:$B$19,H4322)&gt;0),1,0)+IF(OR(TRIM(E4322)="",COUNTIF(Config!$B$15:$B$19,E4322)&gt;0),1,0)+IF(OR(TRIM(K4322)="",COUNTIF(Config!$B$15:$B$19,K4322)&gt;0),1,0)+IF(OR(TRIM(P4322)="",COUNTIF(Config!$B$15:$B$19,P4322)&gt;0),1,0)+IF(OR(TRIM(R4322)="",COUNTIF(Config!$B$15:$B$19,R4322)&gt;0),1,0)</f>
        <v>0</v>
      </c>
      <c r="AA4322" s="1" cm="1">
        <f t="array" ref="AA4322">SUMPRODUCT(LEN(H4322)-LEN(SUBSTITUTE(H4322,{"0";"1";"2";"3";"4";"5";"6";"7";"8";"9"},"")))</f>
        <v>12</v>
      </c>
      <c r="AC4322" t="str">
        <f t="shared" si="471"/>
        <v/>
      </c>
      <c r="AD4322">
        <f t="shared" si="472"/>
        <v>1</v>
      </c>
      <c r="AE4322">
        <f t="shared" si="473"/>
        <v>1</v>
      </c>
      <c r="AF4322" t="str">
        <f t="shared" si="474"/>
        <v>No</v>
      </c>
      <c r="AG4322">
        <f t="shared" ca="1" si="475"/>
        <v>69</v>
      </c>
      <c r="AH4322" t="str">
        <f ca="1">IF(OR(V4322="",AG4322=""),"Yes",IF(AG4322&gt;Config!$B$41,"Yes","No"))</f>
        <v>No</v>
      </c>
    </row>
    <row r="4323" spans="1:34" x14ac:dyDescent="0.25">
      <c r="A4323" s="1" t="s">
        <v>29241</v>
      </c>
      <c r="B4323" s="1" t="s">
        <v>218</v>
      </c>
      <c r="C4323" s="1" t="s">
        <v>1007</v>
      </c>
      <c r="D4323" s="1" t="s">
        <v>29242</v>
      </c>
      <c r="E4323" s="1" t="s">
        <v>681</v>
      </c>
      <c r="F4323" s="1" t="s">
        <v>29243</v>
      </c>
      <c r="G4323" t="str">
        <f t="shared" si="469"/>
        <v>Valid</v>
      </c>
      <c r="H4323" s="1" t="s">
        <v>29244</v>
      </c>
      <c r="I4323" t="str" cm="1">
        <f t="array" ref="I4323">IF(OR(TRIM(H4323)="",ISNUMBER(SEARCH("#",H4323)),AA4323&lt;Config!$B$8,SUMPRODUCT(--ISNUMBER(SEARCH({"a";"b";"c";"d";"e";"f";"g";"h";"i";"j";"k";"l";"m";"n";"o";"p";"q";"r";"s";"t";"u";"v";"w";"x";"y";"z"},H4323)))&gt;0),"Invalid","Valid")</f>
        <v>Valid</v>
      </c>
      <c r="J4323" s="1" t="s">
        <v>29245</v>
      </c>
      <c r="K4323" s="1" t="s">
        <v>625</v>
      </c>
      <c r="L4323" s="1" t="s">
        <v>265</v>
      </c>
      <c r="M4323" s="1" t="s">
        <v>343</v>
      </c>
      <c r="N4323" s="1" t="s">
        <v>358</v>
      </c>
      <c r="O4323" s="1" t="s">
        <v>69</v>
      </c>
      <c r="P4323" t="s">
        <v>236</v>
      </c>
      <c r="Q4323" s="1" t="s">
        <v>238</v>
      </c>
      <c r="R4323" s="1" t="s">
        <v>254</v>
      </c>
      <c r="S4323" s="1" t="s">
        <v>1837</v>
      </c>
      <c r="T4323" s="1" t="s">
        <v>29246</v>
      </c>
      <c r="U4323" s="1" t="s">
        <v>3799</v>
      </c>
      <c r="V4323" s="1" t="s">
        <v>29247</v>
      </c>
      <c r="W4323" s="1" t="s">
        <v>40</v>
      </c>
      <c r="X4323" t="str">
        <f t="shared" si="470"/>
        <v>Complete</v>
      </c>
      <c r="Y4323">
        <f>MAX(0,100-IF(G4323="Invalid",Config!$B$5,0)-IF(I4323="Invalid",Config!$B$6,0)-IF(X4323="Incomplete",Config!$B$7,0)-IF(AF4323="Yes",Config!$B$37,0))</f>
        <v>100</v>
      </c>
      <c r="Z4323" s="1">
        <f>IF(OR(TRIM(B4323)="",COUNTIF(Config!$B$15:$B$19,B4323)&gt;0),1,0)+IF(OR(TRIM(C4323)="",COUNTIF(Config!$B$15:$B$19,C4323)&gt;0),1,0)+IF(OR(TRIM(F4323)="",COUNTIF(Config!$B$15:$B$19,F4323)&gt;0),1,0)+IF(OR(TRIM(H4323)="",COUNTIF(Config!$B$15:$B$19,H4323)&gt;0),1,0)+IF(OR(TRIM(E4323)="",COUNTIF(Config!$B$15:$B$19,E4323)&gt;0),1,0)+IF(OR(TRIM(K4323)="",COUNTIF(Config!$B$15:$B$19,K4323)&gt;0),1,0)+IF(OR(TRIM(P4323)="",COUNTIF(Config!$B$15:$B$19,P4323)&gt;0),1,0)+IF(OR(TRIM(R4323)="",COUNTIF(Config!$B$15:$B$19,R4323)&gt;0),1,0)</f>
        <v>0</v>
      </c>
      <c r="AA4323" s="1" cm="1">
        <f t="array" ref="AA4323">SUMPRODUCT(LEN(H4323)-LEN(SUBSTITUTE(H4323,{"0";"1";"2";"3";"4";"5";"6";"7";"8";"9"},"")))</f>
        <v>10</v>
      </c>
      <c r="AC4323" t="str">
        <f t="shared" si="471"/>
        <v/>
      </c>
      <c r="AD4323">
        <f t="shared" si="472"/>
        <v>1</v>
      </c>
      <c r="AE4323">
        <f t="shared" si="473"/>
        <v>1</v>
      </c>
      <c r="AF4323" t="str">
        <f t="shared" si="474"/>
        <v>No</v>
      </c>
      <c r="AG4323">
        <f t="shared" ca="1" si="475"/>
        <v>179</v>
      </c>
      <c r="AH4323" t="str">
        <f ca="1">IF(OR(V4323="",AG4323=""),"Yes",IF(AG4323&gt;Config!$B$41,"Yes","No"))</f>
        <v>No</v>
      </c>
    </row>
    <row r="4324" spans="1:34" x14ac:dyDescent="0.25">
      <c r="A4324" s="1" t="s">
        <v>29248</v>
      </c>
      <c r="B4324" s="1" t="s">
        <v>272</v>
      </c>
      <c r="C4324" s="1" t="s">
        <v>499</v>
      </c>
      <c r="D4324" s="1" t="s">
        <v>29249</v>
      </c>
      <c r="E4324" s="1" t="s">
        <v>35643</v>
      </c>
      <c r="F4324" s="1" t="s">
        <v>29250</v>
      </c>
      <c r="G4324" t="str">
        <f t="shared" si="469"/>
        <v>Valid</v>
      </c>
      <c r="H4324" s="1" t="s">
        <v>29251</v>
      </c>
      <c r="I4324" t="str" cm="1">
        <f t="array" ref="I4324">IF(OR(TRIM(H4324)="",ISNUMBER(SEARCH("#",H4324)),AA4324&lt;Config!$B$8,SUMPRODUCT(--ISNUMBER(SEARCH({"a";"b";"c";"d";"e";"f";"g";"h";"i";"j";"k";"l";"m";"n";"o";"p";"q";"r";"s";"t";"u";"v";"w";"x";"y";"z"},H4324)))&gt;0),"Invalid","Valid")</f>
        <v>Valid</v>
      </c>
      <c r="J4324" s="1" t="s">
        <v>29252</v>
      </c>
      <c r="K4324" s="1" t="s">
        <v>264</v>
      </c>
      <c r="L4324" s="1" t="s">
        <v>265</v>
      </c>
      <c r="M4324" s="1" t="s">
        <v>135</v>
      </c>
      <c r="N4324" s="1" t="s">
        <v>86</v>
      </c>
      <c r="O4324" s="1" t="s">
        <v>32</v>
      </c>
      <c r="P4324" t="s">
        <v>87</v>
      </c>
      <c r="Q4324" s="1" t="s">
        <v>166</v>
      </c>
      <c r="R4324" s="1" t="s">
        <v>379</v>
      </c>
      <c r="S4324" s="1" t="s">
        <v>11739</v>
      </c>
      <c r="T4324" s="1" t="s">
        <v>29253</v>
      </c>
      <c r="U4324" s="1" t="s">
        <v>29254</v>
      </c>
      <c r="V4324" s="1" t="s">
        <v>13028</v>
      </c>
      <c r="W4324" s="1" t="s">
        <v>125</v>
      </c>
      <c r="X4324" t="str">
        <f t="shared" si="470"/>
        <v>Complete</v>
      </c>
      <c r="Y4324">
        <f>MAX(0,100-IF(G4324="Invalid",Config!$B$5,0)-IF(I4324="Invalid",Config!$B$6,0)-IF(X4324="Incomplete",Config!$B$7,0)-IF(AF4324="Yes",Config!$B$37,0))</f>
        <v>100</v>
      </c>
      <c r="Z4324" s="1">
        <f>IF(OR(TRIM(B4324)="",COUNTIF(Config!$B$15:$B$19,B4324)&gt;0),1,0)+IF(OR(TRIM(C4324)="",COUNTIF(Config!$B$15:$B$19,C4324)&gt;0),1,0)+IF(OR(TRIM(F4324)="",COUNTIF(Config!$B$15:$B$19,F4324)&gt;0),1,0)+IF(OR(TRIM(H4324)="",COUNTIF(Config!$B$15:$B$19,H4324)&gt;0),1,0)+IF(OR(TRIM(E4324)="",COUNTIF(Config!$B$15:$B$19,E4324)&gt;0),1,0)+IF(OR(TRIM(K4324)="",COUNTIF(Config!$B$15:$B$19,K4324)&gt;0),1,0)+IF(OR(TRIM(P4324)="",COUNTIF(Config!$B$15:$B$19,P4324)&gt;0),1,0)+IF(OR(TRIM(R4324)="",COUNTIF(Config!$B$15:$B$19,R4324)&gt;0),1,0)</f>
        <v>0</v>
      </c>
      <c r="AA4324" s="1" cm="1">
        <f t="array" ref="AA4324">SUMPRODUCT(LEN(H4324)-LEN(SUBSTITUTE(H4324,{"0";"1";"2";"3";"4";"5";"6";"7";"8";"9"},"")))</f>
        <v>11</v>
      </c>
      <c r="AC4324" t="str">
        <f t="shared" si="471"/>
        <v/>
      </c>
      <c r="AD4324">
        <f t="shared" si="472"/>
        <v>1</v>
      </c>
      <c r="AE4324">
        <f t="shared" si="473"/>
        <v>1</v>
      </c>
      <c r="AF4324" t="str">
        <f t="shared" si="474"/>
        <v>No</v>
      </c>
      <c r="AG4324">
        <f t="shared" ca="1" si="475"/>
        <v>275</v>
      </c>
      <c r="AH4324" t="str">
        <f ca="1">IF(OR(V4324="",AG4324=""),"Yes",IF(AG4324&gt;Config!$B$41,"Yes","No"))</f>
        <v>No</v>
      </c>
    </row>
    <row r="4325" spans="1:34" x14ac:dyDescent="0.25">
      <c r="A4325" s="1" t="s">
        <v>29255</v>
      </c>
      <c r="B4325" s="1" t="s">
        <v>295</v>
      </c>
      <c r="C4325" s="1" t="s">
        <v>489</v>
      </c>
      <c r="D4325" s="1" t="s">
        <v>29256</v>
      </c>
      <c r="E4325" s="1" t="s">
        <v>35293</v>
      </c>
      <c r="F4325" s="1" t="s">
        <v>29257</v>
      </c>
      <c r="G4325" t="str">
        <f t="shared" si="469"/>
        <v>Valid</v>
      </c>
      <c r="H4325" s="1" t="s">
        <v>29258</v>
      </c>
      <c r="I4325" t="str" cm="1">
        <f t="array" ref="I4325">IF(OR(TRIM(H4325)="",ISNUMBER(SEARCH("#",H4325)),AA4325&lt;Config!$B$8,SUMPRODUCT(--ISNUMBER(SEARCH({"a";"b";"c";"d";"e";"f";"g";"h";"i";"j";"k";"l";"m";"n";"o";"p";"q";"r";"s";"t";"u";"v";"w";"x";"y";"z"},H4325)))&gt;0),"Invalid","Valid")</f>
        <v>Valid</v>
      </c>
      <c r="J4325" s="1" t="s">
        <v>29259</v>
      </c>
      <c r="K4325" s="1" t="s">
        <v>178</v>
      </c>
      <c r="L4325" s="1" t="s">
        <v>134</v>
      </c>
      <c r="M4325" s="1" t="s">
        <v>118</v>
      </c>
      <c r="N4325" s="1" t="s">
        <v>358</v>
      </c>
      <c r="O4325" s="1" t="s">
        <v>149</v>
      </c>
      <c r="P4325" t="s">
        <v>328</v>
      </c>
      <c r="Q4325" s="1" t="s">
        <v>33838</v>
      </c>
      <c r="R4325" s="1" t="s">
        <v>330</v>
      </c>
      <c r="S4325" s="1" t="s">
        <v>29260</v>
      </c>
      <c r="T4325" s="1" t="s">
        <v>29261</v>
      </c>
      <c r="U4325" s="1" t="s">
        <v>2381</v>
      </c>
      <c r="V4325" s="1" t="s">
        <v>140</v>
      </c>
      <c r="W4325" s="1" t="s">
        <v>384</v>
      </c>
      <c r="X4325" t="str">
        <f t="shared" si="470"/>
        <v>Complete</v>
      </c>
      <c r="Y4325">
        <f>MAX(0,100-IF(G4325="Invalid",Config!$B$5,0)-IF(I4325="Invalid",Config!$B$6,0)-IF(X4325="Incomplete",Config!$B$7,0)-IF(AF4325="Yes",Config!$B$37,0))</f>
        <v>100</v>
      </c>
      <c r="Z4325" s="1">
        <f>IF(OR(TRIM(B4325)="",COUNTIF(Config!$B$15:$B$19,B4325)&gt;0),1,0)+IF(OR(TRIM(C4325)="",COUNTIF(Config!$B$15:$B$19,C4325)&gt;0),1,0)+IF(OR(TRIM(F4325)="",COUNTIF(Config!$B$15:$B$19,F4325)&gt;0),1,0)+IF(OR(TRIM(H4325)="",COUNTIF(Config!$B$15:$B$19,H4325)&gt;0),1,0)+IF(OR(TRIM(E4325)="",COUNTIF(Config!$B$15:$B$19,E4325)&gt;0),1,0)+IF(OR(TRIM(K4325)="",COUNTIF(Config!$B$15:$B$19,K4325)&gt;0),1,0)+IF(OR(TRIM(P4325)="",COUNTIF(Config!$B$15:$B$19,P4325)&gt;0),1,0)+IF(OR(TRIM(R4325)="",COUNTIF(Config!$B$15:$B$19,R4325)&gt;0),1,0)</f>
        <v>0</v>
      </c>
      <c r="AA4325" s="1" cm="1">
        <f t="array" ref="AA4325">SUMPRODUCT(LEN(H4325)-LEN(SUBSTITUTE(H4325,{"0";"1";"2";"3";"4";"5";"6";"7";"8";"9"},"")))</f>
        <v>11</v>
      </c>
      <c r="AC4325" t="str">
        <f t="shared" si="471"/>
        <v/>
      </c>
      <c r="AD4325">
        <f t="shared" si="472"/>
        <v>1</v>
      </c>
      <c r="AE4325">
        <f t="shared" si="473"/>
        <v>1</v>
      </c>
      <c r="AF4325" t="str">
        <f t="shared" si="474"/>
        <v>No</v>
      </c>
      <c r="AG4325">
        <f t="shared" ca="1" si="475"/>
        <v>37</v>
      </c>
      <c r="AH4325" t="str">
        <f ca="1">IF(OR(V4325="",AG4325=""),"Yes",IF(AG4325&gt;Config!$B$41,"Yes","No"))</f>
        <v>No</v>
      </c>
    </row>
    <row r="4326" spans="1:34" x14ac:dyDescent="0.25">
      <c r="A4326" s="1" t="s">
        <v>29262</v>
      </c>
      <c r="B4326" s="1" t="s">
        <v>1858</v>
      </c>
      <c r="C4326" s="1" t="s">
        <v>336</v>
      </c>
      <c r="D4326" s="1" t="s">
        <v>10022</v>
      </c>
      <c r="E4326" s="1" t="s">
        <v>33858</v>
      </c>
      <c r="F4326" s="1" t="s">
        <v>29263</v>
      </c>
      <c r="G4326" t="str">
        <f t="shared" si="469"/>
        <v>Valid</v>
      </c>
      <c r="H4326" s="1" t="s">
        <v>26919</v>
      </c>
      <c r="I4326" t="str" cm="1">
        <f t="array" ref="I4326">IF(OR(TRIM(H4326)="",ISNUMBER(SEARCH("#",H4326)),AA4326&lt;Config!$B$8,SUMPRODUCT(--ISNUMBER(SEARCH({"a";"b";"c";"d";"e";"f";"g";"h";"i";"j";"k";"l";"m";"n";"o";"p";"q";"r";"s";"t";"u";"v";"w";"x";"y";"z"},H4326)))&gt;0),"Invalid","Valid")</f>
        <v>Valid</v>
      </c>
      <c r="J4326" s="1" t="s">
        <v>29264</v>
      </c>
      <c r="K4326" s="1" t="s">
        <v>516</v>
      </c>
      <c r="L4326" s="1" t="s">
        <v>450</v>
      </c>
      <c r="M4326" s="1" t="s">
        <v>343</v>
      </c>
      <c r="N4326" s="1" t="s">
        <v>86</v>
      </c>
      <c r="O4326" s="1" t="s">
        <v>69</v>
      </c>
      <c r="P4326" t="s">
        <v>53</v>
      </c>
      <c r="Q4326" s="1" t="s">
        <v>150</v>
      </c>
      <c r="R4326" s="1" t="s">
        <v>197</v>
      </c>
      <c r="S4326" s="1" t="s">
        <v>2628</v>
      </c>
      <c r="T4326" s="1" t="s">
        <v>29265</v>
      </c>
      <c r="U4326" s="1" t="s">
        <v>1255</v>
      </c>
      <c r="V4326" s="1" t="s">
        <v>140</v>
      </c>
      <c r="W4326" s="1" t="s">
        <v>141</v>
      </c>
      <c r="X4326" t="str">
        <f t="shared" si="470"/>
        <v>Complete</v>
      </c>
      <c r="Y4326">
        <f>MAX(0,100-IF(G4326="Invalid",Config!$B$5,0)-IF(I4326="Invalid",Config!$B$6,0)-IF(X4326="Incomplete",Config!$B$7,0)-IF(AF4326="Yes",Config!$B$37,0))</f>
        <v>75</v>
      </c>
      <c r="Z4326" s="1">
        <f>IF(OR(TRIM(B4326)="",COUNTIF(Config!$B$15:$B$19,B4326)&gt;0),1,0)+IF(OR(TRIM(C4326)="",COUNTIF(Config!$B$15:$B$19,C4326)&gt;0),1,0)+IF(OR(TRIM(F4326)="",COUNTIF(Config!$B$15:$B$19,F4326)&gt;0),1,0)+IF(OR(TRIM(H4326)="",COUNTIF(Config!$B$15:$B$19,H4326)&gt;0),1,0)+IF(OR(TRIM(E4326)="",COUNTIF(Config!$B$15:$B$19,E4326)&gt;0),1,0)+IF(OR(TRIM(K4326)="",COUNTIF(Config!$B$15:$B$19,K4326)&gt;0),1,0)+IF(OR(TRIM(P4326)="",COUNTIF(Config!$B$15:$B$19,P4326)&gt;0),1,0)+IF(OR(TRIM(R4326)="",COUNTIF(Config!$B$15:$B$19,R4326)&gt;0),1,0)</f>
        <v>0</v>
      </c>
      <c r="AA4326" s="1" cm="1">
        <f t="array" ref="AA4326">SUMPRODUCT(LEN(H4326)-LEN(SUBSTITUTE(H4326,{"0";"1";"2";"3";"4";"5";"6";"7";"8";"9"},"")))</f>
        <v>10</v>
      </c>
      <c r="AC4326" t="str">
        <f t="shared" si="471"/>
        <v>Potential Duplicate</v>
      </c>
      <c r="AD4326">
        <f t="shared" si="472"/>
        <v>1</v>
      </c>
      <c r="AE4326">
        <f t="shared" si="473"/>
        <v>2</v>
      </c>
      <c r="AF4326" t="str">
        <f t="shared" si="474"/>
        <v>Yes</v>
      </c>
      <c r="AG4326">
        <f t="shared" ca="1" si="475"/>
        <v>37</v>
      </c>
      <c r="AH4326" t="str">
        <f ca="1">IF(OR(V4326="",AG4326=""),"Yes",IF(AG4326&gt;Config!$B$41,"Yes","No"))</f>
        <v>No</v>
      </c>
    </row>
    <row r="4327" spans="1:34" x14ac:dyDescent="0.25">
      <c r="A4327" s="1" t="s">
        <v>29266</v>
      </c>
      <c r="B4327" s="1" t="s">
        <v>62</v>
      </c>
      <c r="C4327" s="1" t="s">
        <v>1441</v>
      </c>
      <c r="D4327" s="1" t="s">
        <v>29267</v>
      </c>
      <c r="E4327" s="1" t="s">
        <v>35644</v>
      </c>
      <c r="F4327" s="1" t="s">
        <v>29268</v>
      </c>
      <c r="G4327" t="str">
        <f t="shared" si="469"/>
        <v>Valid</v>
      </c>
      <c r="H4327" s="1" t="s">
        <v>25676</v>
      </c>
      <c r="I4327" t="str" cm="1">
        <f t="array" ref="I4327">IF(OR(TRIM(H4327)="",ISNUMBER(SEARCH("#",H4327)),AA4327&lt;Config!$B$8,SUMPRODUCT(--ISNUMBER(SEARCH({"a";"b";"c";"d";"e";"f";"g";"h";"i";"j";"k";"l";"m";"n";"o";"p";"q";"r";"s";"t";"u";"v";"w";"x";"y";"z"},H4327)))&gt;0),"Invalid","Valid")</f>
        <v>Valid</v>
      </c>
      <c r="J4327" s="1" t="s">
        <v>29269</v>
      </c>
      <c r="K4327" s="1" t="s">
        <v>163</v>
      </c>
      <c r="L4327" s="1" t="s">
        <v>67</v>
      </c>
      <c r="M4327" s="1" t="s">
        <v>165</v>
      </c>
      <c r="N4327" s="1" t="s">
        <v>437</v>
      </c>
      <c r="O4327" s="1" t="s">
        <v>69</v>
      </c>
      <c r="P4327" t="s">
        <v>87</v>
      </c>
      <c r="Q4327" s="1" t="s">
        <v>88</v>
      </c>
      <c r="R4327" s="1" t="s">
        <v>212</v>
      </c>
      <c r="S4327" s="1" t="s">
        <v>12185</v>
      </c>
      <c r="T4327" s="1" t="s">
        <v>29270</v>
      </c>
      <c r="U4327" s="1" t="s">
        <v>5997</v>
      </c>
      <c r="V4327" s="1" t="s">
        <v>407</v>
      </c>
      <c r="W4327" s="1" t="s">
        <v>60</v>
      </c>
      <c r="X4327" t="str">
        <f t="shared" si="470"/>
        <v>Complete</v>
      </c>
      <c r="Y4327">
        <f>MAX(0,100-IF(G4327="Invalid",Config!$B$5,0)-IF(I4327="Invalid",Config!$B$6,0)-IF(X4327="Incomplete",Config!$B$7,0)-IF(AF4327="Yes",Config!$B$37,0))</f>
        <v>75</v>
      </c>
      <c r="Z4327" s="1">
        <f>IF(OR(TRIM(B4327)="",COUNTIF(Config!$B$15:$B$19,B4327)&gt;0),1,0)+IF(OR(TRIM(C4327)="",COUNTIF(Config!$B$15:$B$19,C4327)&gt;0),1,0)+IF(OR(TRIM(F4327)="",COUNTIF(Config!$B$15:$B$19,F4327)&gt;0),1,0)+IF(OR(TRIM(H4327)="",COUNTIF(Config!$B$15:$B$19,H4327)&gt;0),1,0)+IF(OR(TRIM(E4327)="",COUNTIF(Config!$B$15:$B$19,E4327)&gt;0),1,0)+IF(OR(TRIM(K4327)="",COUNTIF(Config!$B$15:$B$19,K4327)&gt;0),1,0)+IF(OR(TRIM(P4327)="",COUNTIF(Config!$B$15:$B$19,P4327)&gt;0),1,0)+IF(OR(TRIM(R4327)="",COUNTIF(Config!$B$15:$B$19,R4327)&gt;0),1,0)</f>
        <v>0</v>
      </c>
      <c r="AA4327" s="1" cm="1">
        <f t="array" ref="AA4327">SUMPRODUCT(LEN(H4327)-LEN(SUBSTITUTE(H4327,{"0";"1";"2";"3";"4";"5";"6";"7";"8";"9"},"")))</f>
        <v>11</v>
      </c>
      <c r="AC4327" t="str">
        <f t="shared" si="471"/>
        <v>Potential Duplicate</v>
      </c>
      <c r="AD4327">
        <f t="shared" si="472"/>
        <v>1</v>
      </c>
      <c r="AE4327">
        <f t="shared" si="473"/>
        <v>2</v>
      </c>
      <c r="AF4327" t="str">
        <f t="shared" si="474"/>
        <v>Yes</v>
      </c>
      <c r="AG4327">
        <f t="shared" ca="1" si="475"/>
        <v>424</v>
      </c>
      <c r="AH4327" t="str">
        <f ca="1">IF(OR(V4327="",AG4327=""),"Yes",IF(AG4327&gt;Config!$B$41,"Yes","No"))</f>
        <v>Yes</v>
      </c>
    </row>
    <row r="4328" spans="1:34" x14ac:dyDescent="0.25">
      <c r="A4328" s="1" t="s">
        <v>29271</v>
      </c>
      <c r="B4328" s="1" t="s">
        <v>7543</v>
      </c>
      <c r="C4328" s="1" t="s">
        <v>308</v>
      </c>
      <c r="D4328" s="1" t="s">
        <v>27871</v>
      </c>
      <c r="E4328" s="1" t="s">
        <v>33993</v>
      </c>
      <c r="F4328" s="1" t="s">
        <v>29272</v>
      </c>
      <c r="G4328" t="str">
        <f t="shared" si="469"/>
        <v>Valid</v>
      </c>
      <c r="H4328" s="1" t="s">
        <v>29273</v>
      </c>
      <c r="I4328" t="str" cm="1">
        <f t="array" ref="I4328">IF(OR(TRIM(H4328)="",ISNUMBER(SEARCH("#",H4328)),AA4328&lt;Config!$B$8,SUMPRODUCT(--ISNUMBER(SEARCH({"a";"b";"c";"d";"e";"f";"g";"h";"i";"j";"k";"l";"m";"n";"o";"p";"q";"r";"s";"t";"u";"v";"w";"x";"y";"z"},H4328)))&gt;0),"Invalid","Valid")</f>
        <v>Valid</v>
      </c>
      <c r="J4328" s="1" t="s">
        <v>29274</v>
      </c>
      <c r="K4328" s="1" t="s">
        <v>250</v>
      </c>
      <c r="L4328" s="1" t="s">
        <v>67</v>
      </c>
      <c r="M4328" s="1" t="s">
        <v>33827</v>
      </c>
      <c r="N4328" s="1" t="s">
        <v>51</v>
      </c>
      <c r="O4328" s="1" t="s">
        <v>69</v>
      </c>
      <c r="P4328" t="s">
        <v>344</v>
      </c>
      <c r="Q4328" s="1" t="s">
        <v>971</v>
      </c>
      <c r="R4328" s="1" t="s">
        <v>1141</v>
      </c>
      <c r="S4328" s="1" t="s">
        <v>26482</v>
      </c>
      <c r="T4328" s="1" t="s">
        <v>29275</v>
      </c>
      <c r="U4328" s="1" t="s">
        <v>3807</v>
      </c>
      <c r="V4328" s="1" t="s">
        <v>10519</v>
      </c>
      <c r="W4328" s="1" t="s">
        <v>60</v>
      </c>
      <c r="X4328" t="str">
        <f t="shared" si="470"/>
        <v>Complete</v>
      </c>
      <c r="Y4328">
        <f>MAX(0,100-IF(G4328="Invalid",Config!$B$5,0)-IF(I4328="Invalid",Config!$B$6,0)-IF(X4328="Incomplete",Config!$B$7,0)-IF(AF4328="Yes",Config!$B$37,0))</f>
        <v>100</v>
      </c>
      <c r="Z4328" s="1">
        <f>IF(OR(TRIM(B4328)="",COUNTIF(Config!$B$15:$B$19,B4328)&gt;0),1,0)+IF(OR(TRIM(C4328)="",COUNTIF(Config!$B$15:$B$19,C4328)&gt;0),1,0)+IF(OR(TRIM(F4328)="",COUNTIF(Config!$B$15:$B$19,F4328)&gt;0),1,0)+IF(OR(TRIM(H4328)="",COUNTIF(Config!$B$15:$B$19,H4328)&gt;0),1,0)+IF(OR(TRIM(E4328)="",COUNTIF(Config!$B$15:$B$19,E4328)&gt;0),1,0)+IF(OR(TRIM(K4328)="",COUNTIF(Config!$B$15:$B$19,K4328)&gt;0),1,0)+IF(OR(TRIM(P4328)="",COUNTIF(Config!$B$15:$B$19,P4328)&gt;0),1,0)+IF(OR(TRIM(R4328)="",COUNTIF(Config!$B$15:$B$19,R4328)&gt;0),1,0)</f>
        <v>0</v>
      </c>
      <c r="AA4328" s="1" cm="1">
        <f t="array" ref="AA4328">SUMPRODUCT(LEN(H4328)-LEN(SUBSTITUTE(H4328,{"0";"1";"2";"3";"4";"5";"6";"7";"8";"9"},"")))</f>
        <v>11</v>
      </c>
      <c r="AC4328" t="str">
        <f t="shared" si="471"/>
        <v/>
      </c>
      <c r="AD4328">
        <f t="shared" si="472"/>
        <v>1</v>
      </c>
      <c r="AE4328">
        <f t="shared" si="473"/>
        <v>1</v>
      </c>
      <c r="AF4328" t="str">
        <f t="shared" si="474"/>
        <v>No</v>
      </c>
      <c r="AG4328">
        <f t="shared" ca="1" si="475"/>
        <v>368</v>
      </c>
      <c r="AH4328" t="str">
        <f ca="1">IF(OR(V4328="",AG4328=""),"Yes",IF(AG4328&gt;Config!$B$41,"Yes","No"))</f>
        <v>Yes</v>
      </c>
    </row>
    <row r="4329" spans="1:34" x14ac:dyDescent="0.25">
      <c r="A4329" s="1" t="s">
        <v>29276</v>
      </c>
      <c r="B4329" s="1" t="s">
        <v>322</v>
      </c>
      <c r="C4329" s="1" t="s">
        <v>23</v>
      </c>
      <c r="D4329" s="1" t="s">
        <v>29277</v>
      </c>
      <c r="E4329" s="1" t="s">
        <v>33927</v>
      </c>
      <c r="F4329" s="1" t="s">
        <v>29278</v>
      </c>
      <c r="G4329" t="str">
        <f t="shared" si="469"/>
        <v>Valid</v>
      </c>
      <c r="H4329" s="1" t="s">
        <v>29279</v>
      </c>
      <c r="I4329" t="str" cm="1">
        <f t="array" ref="I4329">IF(OR(TRIM(H4329)="",ISNUMBER(SEARCH("#",H4329)),AA4329&lt;Config!$B$8,SUMPRODUCT(--ISNUMBER(SEARCH({"a";"b";"c";"d";"e";"f";"g";"h";"i";"j";"k";"l";"m";"n";"o";"p";"q";"r";"s";"t";"u";"v";"w";"x";"y";"z"},H4329)))&gt;0),"Invalid","Valid")</f>
        <v>Valid</v>
      </c>
      <c r="J4329" s="1" t="s">
        <v>29280</v>
      </c>
      <c r="K4329" s="1" t="s">
        <v>287</v>
      </c>
      <c r="L4329" s="1" t="s">
        <v>450</v>
      </c>
      <c r="M4329" s="1" t="s">
        <v>85</v>
      </c>
      <c r="N4329" s="1" t="s">
        <v>358</v>
      </c>
      <c r="O4329" s="1" t="s">
        <v>69</v>
      </c>
      <c r="P4329" t="s">
        <v>53</v>
      </c>
      <c r="Q4329" s="1" t="s">
        <v>54</v>
      </c>
      <c r="R4329" s="1" t="s">
        <v>150</v>
      </c>
      <c r="S4329" s="1" t="s">
        <v>2413</v>
      </c>
      <c r="T4329" s="1" t="s">
        <v>29281</v>
      </c>
      <c r="U4329" s="1" t="s">
        <v>3270</v>
      </c>
      <c r="V4329" s="1" t="s">
        <v>140</v>
      </c>
      <c r="W4329" s="1" t="s">
        <v>141</v>
      </c>
      <c r="X4329" t="str">
        <f t="shared" si="470"/>
        <v>Complete</v>
      </c>
      <c r="Y4329">
        <f>MAX(0,100-IF(G4329="Invalid",Config!$B$5,0)-IF(I4329="Invalid",Config!$B$6,0)-IF(X4329="Incomplete",Config!$B$7,0)-IF(AF4329="Yes",Config!$B$37,0))</f>
        <v>100</v>
      </c>
      <c r="Z4329" s="1">
        <f>IF(OR(TRIM(B4329)="",COUNTIF(Config!$B$15:$B$19,B4329)&gt;0),1,0)+IF(OR(TRIM(C4329)="",COUNTIF(Config!$B$15:$B$19,C4329)&gt;0),1,0)+IF(OR(TRIM(F4329)="",COUNTIF(Config!$B$15:$B$19,F4329)&gt;0),1,0)+IF(OR(TRIM(H4329)="",COUNTIF(Config!$B$15:$B$19,H4329)&gt;0),1,0)+IF(OR(TRIM(E4329)="",COUNTIF(Config!$B$15:$B$19,E4329)&gt;0),1,0)+IF(OR(TRIM(K4329)="",COUNTIF(Config!$B$15:$B$19,K4329)&gt;0),1,0)+IF(OR(TRIM(P4329)="",COUNTIF(Config!$B$15:$B$19,P4329)&gt;0),1,0)+IF(OR(TRIM(R4329)="",COUNTIF(Config!$B$15:$B$19,R4329)&gt;0),1,0)</f>
        <v>0</v>
      </c>
      <c r="AA4329" s="1" cm="1">
        <f t="array" ref="AA4329">SUMPRODUCT(LEN(H4329)-LEN(SUBSTITUTE(H4329,{"0";"1";"2";"3";"4";"5";"6";"7";"8";"9"},"")))</f>
        <v>10</v>
      </c>
      <c r="AC4329" t="str">
        <f t="shared" si="471"/>
        <v/>
      </c>
      <c r="AD4329">
        <f t="shared" si="472"/>
        <v>1</v>
      </c>
      <c r="AE4329">
        <f t="shared" si="473"/>
        <v>1</v>
      </c>
      <c r="AF4329" t="str">
        <f t="shared" si="474"/>
        <v>No</v>
      </c>
      <c r="AG4329">
        <f t="shared" ca="1" si="475"/>
        <v>37</v>
      </c>
      <c r="AH4329" t="str">
        <f ca="1">IF(OR(V4329="",AG4329=""),"Yes",IF(AG4329&gt;Config!$B$41,"Yes","No"))</f>
        <v>No</v>
      </c>
    </row>
    <row r="4330" spans="1:34" x14ac:dyDescent="0.25">
      <c r="A4330" s="1" t="s">
        <v>29282</v>
      </c>
      <c r="B4330" s="1" t="s">
        <v>397</v>
      </c>
      <c r="C4330" s="1" t="s">
        <v>620</v>
      </c>
      <c r="D4330" s="1" t="s">
        <v>29283</v>
      </c>
      <c r="E4330" s="1" t="s">
        <v>339</v>
      </c>
      <c r="F4330" s="1" t="s">
        <v>29284</v>
      </c>
      <c r="G4330" t="str">
        <f t="shared" si="469"/>
        <v>Valid</v>
      </c>
      <c r="H4330" s="1" t="s">
        <v>29285</v>
      </c>
      <c r="I4330" t="str" cm="1">
        <f t="array" ref="I4330">IF(OR(TRIM(H4330)="",ISNUMBER(SEARCH("#",H4330)),AA4330&lt;Config!$B$8,SUMPRODUCT(--ISNUMBER(SEARCH({"a";"b";"c";"d";"e";"f";"g";"h";"i";"j";"k";"l";"m";"n";"o";"p";"q";"r";"s";"t";"u";"v";"w";"x";"y";"z"},H4330)))&gt;0),"Invalid","Valid")</f>
        <v>Valid</v>
      </c>
      <c r="J4330" s="1" t="s">
        <v>29286</v>
      </c>
      <c r="K4330" s="1" t="s">
        <v>264</v>
      </c>
      <c r="L4330" s="1" t="s">
        <v>134</v>
      </c>
      <c r="M4330" s="1" t="s">
        <v>462</v>
      </c>
      <c r="N4330" s="1" t="s">
        <v>31</v>
      </c>
      <c r="O4330" s="1" t="s">
        <v>266</v>
      </c>
      <c r="P4330" t="s">
        <v>33</v>
      </c>
      <c r="Q4330" s="1" t="s">
        <v>119</v>
      </c>
      <c r="R4330" s="1" t="s">
        <v>482</v>
      </c>
      <c r="S4330" s="1" t="s">
        <v>29287</v>
      </c>
      <c r="T4330" s="1" t="s">
        <v>29288</v>
      </c>
      <c r="U4330" s="1" t="s">
        <v>936</v>
      </c>
      <c r="V4330" s="1" t="s">
        <v>140</v>
      </c>
      <c r="W4330" s="1" t="s">
        <v>75</v>
      </c>
      <c r="X4330" t="str">
        <f t="shared" si="470"/>
        <v>Complete</v>
      </c>
      <c r="Y4330">
        <f>MAX(0,100-IF(G4330="Invalid",Config!$B$5,0)-IF(I4330="Invalid",Config!$B$6,0)-IF(X4330="Incomplete",Config!$B$7,0)-IF(AF4330="Yes",Config!$B$37,0))</f>
        <v>100</v>
      </c>
      <c r="Z4330" s="1">
        <f>IF(OR(TRIM(B4330)="",COUNTIF(Config!$B$15:$B$19,B4330)&gt;0),1,0)+IF(OR(TRIM(C4330)="",COUNTIF(Config!$B$15:$B$19,C4330)&gt;0),1,0)+IF(OR(TRIM(F4330)="",COUNTIF(Config!$B$15:$B$19,F4330)&gt;0),1,0)+IF(OR(TRIM(H4330)="",COUNTIF(Config!$B$15:$B$19,H4330)&gt;0),1,0)+IF(OR(TRIM(E4330)="",COUNTIF(Config!$B$15:$B$19,E4330)&gt;0),1,0)+IF(OR(TRIM(K4330)="",COUNTIF(Config!$B$15:$B$19,K4330)&gt;0),1,0)+IF(OR(TRIM(P4330)="",COUNTIF(Config!$B$15:$B$19,P4330)&gt;0),1,0)+IF(OR(TRIM(R4330)="",COUNTIF(Config!$B$15:$B$19,R4330)&gt;0),1,0)</f>
        <v>0</v>
      </c>
      <c r="AA4330" s="1" cm="1">
        <f t="array" ref="AA4330">SUMPRODUCT(LEN(H4330)-LEN(SUBSTITUTE(H4330,{"0";"1";"2";"3";"4";"5";"6";"7";"8";"9"},"")))</f>
        <v>10</v>
      </c>
      <c r="AC4330" t="str">
        <f t="shared" si="471"/>
        <v/>
      </c>
      <c r="AD4330">
        <f t="shared" si="472"/>
        <v>1</v>
      </c>
      <c r="AE4330">
        <f t="shared" si="473"/>
        <v>1</v>
      </c>
      <c r="AF4330" t="str">
        <f t="shared" si="474"/>
        <v>No</v>
      </c>
      <c r="AG4330">
        <f t="shared" ca="1" si="475"/>
        <v>37</v>
      </c>
      <c r="AH4330" t="str">
        <f ca="1">IF(OR(V4330="",AG4330=""),"Yes",IF(AG4330&gt;Config!$B$41,"Yes","No"))</f>
        <v>No</v>
      </c>
    </row>
    <row r="4331" spans="1:34" x14ac:dyDescent="0.25">
      <c r="A4331" s="1" t="s">
        <v>29289</v>
      </c>
      <c r="B4331" s="1" t="s">
        <v>322</v>
      </c>
      <c r="C4331" s="1" t="s">
        <v>1007</v>
      </c>
      <c r="D4331" s="1" t="s">
        <v>29290</v>
      </c>
      <c r="E4331" s="1" t="s">
        <v>34206</v>
      </c>
      <c r="F4331" s="1" t="s">
        <v>29291</v>
      </c>
      <c r="G4331" t="str">
        <f t="shared" si="469"/>
        <v>Valid</v>
      </c>
      <c r="H4331" s="1" t="s">
        <v>29292</v>
      </c>
      <c r="I4331" t="str" cm="1">
        <f t="array" ref="I4331">IF(OR(TRIM(H4331)="",ISNUMBER(SEARCH("#",H4331)),AA4331&lt;Config!$B$8,SUMPRODUCT(--ISNUMBER(SEARCH({"a";"b";"c";"d";"e";"f";"g";"h";"i";"j";"k";"l";"m";"n";"o";"p";"q";"r";"s";"t";"u";"v";"w";"x";"y";"z"},H4331)))&gt;0),"Invalid","Valid")</f>
        <v>Valid</v>
      </c>
      <c r="J4331" s="1" t="s">
        <v>29293</v>
      </c>
      <c r="K4331" s="1" t="s">
        <v>195</v>
      </c>
      <c r="L4331" s="1" t="s">
        <v>29</v>
      </c>
      <c r="M4331" s="1" t="s">
        <v>50</v>
      </c>
      <c r="N4331" s="1" t="s">
        <v>148</v>
      </c>
      <c r="O4331" s="1" t="s">
        <v>69</v>
      </c>
      <c r="P4331" t="s">
        <v>53</v>
      </c>
      <c r="Q4331" s="1" t="s">
        <v>55</v>
      </c>
      <c r="R4331" s="1" t="s">
        <v>55</v>
      </c>
      <c r="S4331" s="1" t="s">
        <v>5253</v>
      </c>
      <c r="T4331" s="1" t="s">
        <v>29294</v>
      </c>
      <c r="U4331" s="1" t="s">
        <v>2512</v>
      </c>
      <c r="V4331" s="1" t="s">
        <v>140</v>
      </c>
      <c r="W4331" s="1" t="s">
        <v>125</v>
      </c>
      <c r="X4331" t="str">
        <f t="shared" si="470"/>
        <v>Complete</v>
      </c>
      <c r="Y4331">
        <f>MAX(0,100-IF(G4331="Invalid",Config!$B$5,0)-IF(I4331="Invalid",Config!$B$6,0)-IF(X4331="Incomplete",Config!$B$7,0)-IF(AF4331="Yes",Config!$B$37,0))</f>
        <v>100</v>
      </c>
      <c r="Z4331" s="1">
        <f>IF(OR(TRIM(B4331)="",COUNTIF(Config!$B$15:$B$19,B4331)&gt;0),1,0)+IF(OR(TRIM(C4331)="",COUNTIF(Config!$B$15:$B$19,C4331)&gt;0),1,0)+IF(OR(TRIM(F4331)="",COUNTIF(Config!$B$15:$B$19,F4331)&gt;0),1,0)+IF(OR(TRIM(H4331)="",COUNTIF(Config!$B$15:$B$19,H4331)&gt;0),1,0)+IF(OR(TRIM(E4331)="",COUNTIF(Config!$B$15:$B$19,E4331)&gt;0),1,0)+IF(OR(TRIM(K4331)="",COUNTIF(Config!$B$15:$B$19,K4331)&gt;0),1,0)+IF(OR(TRIM(P4331)="",COUNTIF(Config!$B$15:$B$19,P4331)&gt;0),1,0)+IF(OR(TRIM(R4331)="",COUNTIF(Config!$B$15:$B$19,R4331)&gt;0),1,0)</f>
        <v>0</v>
      </c>
      <c r="AA4331" s="1" cm="1">
        <f t="array" ref="AA4331">SUMPRODUCT(LEN(H4331)-LEN(SUBSTITUTE(H4331,{"0";"1";"2";"3";"4";"5";"6";"7";"8";"9"},"")))</f>
        <v>12</v>
      </c>
      <c r="AC4331" t="str">
        <f t="shared" si="471"/>
        <v/>
      </c>
      <c r="AD4331">
        <f t="shared" si="472"/>
        <v>1</v>
      </c>
      <c r="AE4331">
        <f t="shared" si="473"/>
        <v>1</v>
      </c>
      <c r="AF4331" t="str">
        <f t="shared" si="474"/>
        <v>No</v>
      </c>
      <c r="AG4331">
        <f t="shared" ca="1" si="475"/>
        <v>37</v>
      </c>
      <c r="AH4331" t="str">
        <f ca="1">IF(OR(V4331="",AG4331=""),"Yes",IF(AG4331&gt;Config!$B$41,"Yes","No"))</f>
        <v>No</v>
      </c>
    </row>
    <row r="4332" spans="1:34" x14ac:dyDescent="0.25">
      <c r="A4332" s="1" t="s">
        <v>13498</v>
      </c>
      <c r="B4332" s="1" t="s">
        <v>898</v>
      </c>
      <c r="C4332" s="1" t="s">
        <v>296</v>
      </c>
      <c r="D4332" s="1" t="s">
        <v>29295</v>
      </c>
      <c r="E4332" s="1" t="s">
        <v>34048</v>
      </c>
      <c r="F4332" s="1" t="s">
        <v>29296</v>
      </c>
      <c r="G4332" t="str">
        <f t="shared" si="469"/>
        <v>Valid</v>
      </c>
      <c r="H4332" s="1" t="s">
        <v>29297</v>
      </c>
      <c r="I4332" t="str" cm="1">
        <f t="array" ref="I4332">IF(OR(TRIM(H4332)="",ISNUMBER(SEARCH("#",H4332)),AA4332&lt;Config!$B$8,SUMPRODUCT(--ISNUMBER(SEARCH({"a";"b";"c";"d";"e";"f";"g";"h";"i";"j";"k";"l";"m";"n";"o";"p";"q";"r";"s";"t";"u";"v";"w";"x";"y";"z"},H4332)))&gt;0),"Invalid","Valid")</f>
        <v>Valid</v>
      </c>
      <c r="J4332" s="1" t="s">
        <v>29298</v>
      </c>
      <c r="K4332" s="1" t="s">
        <v>117</v>
      </c>
      <c r="L4332" s="1" t="s">
        <v>102</v>
      </c>
      <c r="M4332" s="1" t="s">
        <v>343</v>
      </c>
      <c r="N4332" s="1" t="s">
        <v>358</v>
      </c>
      <c r="O4332" s="1" t="s">
        <v>180</v>
      </c>
      <c r="P4332" t="s">
        <v>344</v>
      </c>
      <c r="Q4332" s="1" t="s">
        <v>1199</v>
      </c>
      <c r="R4332" s="1" t="s">
        <v>1141</v>
      </c>
      <c r="S4332" s="1" t="s">
        <v>13143</v>
      </c>
      <c r="T4332" s="1" t="s">
        <v>29299</v>
      </c>
      <c r="U4332" s="1" t="s">
        <v>1650</v>
      </c>
      <c r="V4332" s="1" t="s">
        <v>1050</v>
      </c>
      <c r="W4332" s="1" t="s">
        <v>40</v>
      </c>
      <c r="X4332" t="str">
        <f t="shared" si="470"/>
        <v>Complete</v>
      </c>
      <c r="Y4332">
        <f>MAX(0,100-IF(G4332="Invalid",Config!$B$5,0)-IF(I4332="Invalid",Config!$B$6,0)-IF(X4332="Incomplete",Config!$B$7,0)-IF(AF4332="Yes",Config!$B$37,0))</f>
        <v>100</v>
      </c>
      <c r="Z4332" s="1">
        <f>IF(OR(TRIM(B4332)="",COUNTIF(Config!$B$15:$B$19,B4332)&gt;0),1,0)+IF(OR(TRIM(C4332)="",COUNTIF(Config!$B$15:$B$19,C4332)&gt;0),1,0)+IF(OR(TRIM(F4332)="",COUNTIF(Config!$B$15:$B$19,F4332)&gt;0),1,0)+IF(OR(TRIM(H4332)="",COUNTIF(Config!$B$15:$B$19,H4332)&gt;0),1,0)+IF(OR(TRIM(E4332)="",COUNTIF(Config!$B$15:$B$19,E4332)&gt;0),1,0)+IF(OR(TRIM(K4332)="",COUNTIF(Config!$B$15:$B$19,K4332)&gt;0),1,0)+IF(OR(TRIM(P4332)="",COUNTIF(Config!$B$15:$B$19,P4332)&gt;0),1,0)+IF(OR(TRIM(R4332)="",COUNTIF(Config!$B$15:$B$19,R4332)&gt;0),1,0)</f>
        <v>0</v>
      </c>
      <c r="AA4332" s="1" cm="1">
        <f t="array" ref="AA4332">SUMPRODUCT(LEN(H4332)-LEN(SUBSTITUTE(H4332,{"0";"1";"2";"3";"4";"5";"6";"7";"8";"9"},"")))</f>
        <v>11</v>
      </c>
      <c r="AC4332" t="str">
        <f t="shared" si="471"/>
        <v/>
      </c>
      <c r="AD4332">
        <f t="shared" si="472"/>
        <v>1</v>
      </c>
      <c r="AE4332">
        <f t="shared" si="473"/>
        <v>1</v>
      </c>
      <c r="AF4332" t="str">
        <f t="shared" si="474"/>
        <v>No</v>
      </c>
      <c r="AG4332">
        <f t="shared" ca="1" si="475"/>
        <v>37</v>
      </c>
      <c r="AH4332" t="str">
        <f ca="1">IF(OR(V4332="",AG4332=""),"Yes",IF(AG4332&gt;Config!$B$41,"Yes","No"))</f>
        <v>No</v>
      </c>
    </row>
    <row r="4333" spans="1:34" x14ac:dyDescent="0.25">
      <c r="A4333" s="1" t="s">
        <v>29300</v>
      </c>
      <c r="B4333" s="1" t="s">
        <v>631</v>
      </c>
      <c r="C4333" s="1" t="s">
        <v>189</v>
      </c>
      <c r="D4333" s="1" t="s">
        <v>8219</v>
      </c>
      <c r="E4333" s="1" t="s">
        <v>34231</v>
      </c>
      <c r="F4333" s="1" t="s">
        <v>29301</v>
      </c>
      <c r="G4333" t="str">
        <f t="shared" si="469"/>
        <v>Valid</v>
      </c>
      <c r="H4333" s="1" t="s">
        <v>29302</v>
      </c>
      <c r="I4333" t="str" cm="1">
        <f t="array" ref="I4333">IF(OR(TRIM(H4333)="",ISNUMBER(SEARCH("#",H4333)),AA4333&lt;Config!$B$8,SUMPRODUCT(--ISNUMBER(SEARCH({"a";"b";"c";"d";"e";"f";"g";"h";"i";"j";"k";"l";"m";"n";"o";"p";"q";"r";"s";"t";"u";"v";"w";"x";"y";"z"},H4333)))&gt;0),"Invalid","Valid")</f>
        <v>Valid</v>
      </c>
      <c r="J4333" s="1" t="s">
        <v>29303</v>
      </c>
      <c r="K4333" s="1" t="s">
        <v>1001</v>
      </c>
      <c r="L4333" s="1" t="s">
        <v>179</v>
      </c>
      <c r="M4333" s="1" t="s">
        <v>50</v>
      </c>
      <c r="N4333" s="1" t="s">
        <v>358</v>
      </c>
      <c r="O4333" s="1" t="s">
        <v>69</v>
      </c>
      <c r="P4333" t="s">
        <v>518</v>
      </c>
      <c r="Q4333" s="1" t="s">
        <v>591</v>
      </c>
      <c r="R4333" s="1" t="s">
        <v>1846</v>
      </c>
      <c r="S4333" s="1" t="s">
        <v>29304</v>
      </c>
      <c r="T4333" s="1" t="s">
        <v>29305</v>
      </c>
      <c r="U4333" s="1" t="s">
        <v>15679</v>
      </c>
      <c r="V4333" s="1" t="s">
        <v>1521</v>
      </c>
      <c r="W4333" s="1" t="s">
        <v>141</v>
      </c>
      <c r="X4333" t="str">
        <f t="shared" si="470"/>
        <v>Complete</v>
      </c>
      <c r="Y4333">
        <f>MAX(0,100-IF(G4333="Invalid",Config!$B$5,0)-IF(I4333="Invalid",Config!$B$6,0)-IF(X4333="Incomplete",Config!$B$7,0)-IF(AF4333="Yes",Config!$B$37,0))</f>
        <v>100</v>
      </c>
      <c r="Z4333" s="1">
        <f>IF(OR(TRIM(B4333)="",COUNTIF(Config!$B$15:$B$19,B4333)&gt;0),1,0)+IF(OR(TRIM(C4333)="",COUNTIF(Config!$B$15:$B$19,C4333)&gt;0),1,0)+IF(OR(TRIM(F4333)="",COUNTIF(Config!$B$15:$B$19,F4333)&gt;0),1,0)+IF(OR(TRIM(H4333)="",COUNTIF(Config!$B$15:$B$19,H4333)&gt;0),1,0)+IF(OR(TRIM(E4333)="",COUNTIF(Config!$B$15:$B$19,E4333)&gt;0),1,0)+IF(OR(TRIM(K4333)="",COUNTIF(Config!$B$15:$B$19,K4333)&gt;0),1,0)+IF(OR(TRIM(P4333)="",COUNTIF(Config!$B$15:$B$19,P4333)&gt;0),1,0)+IF(OR(TRIM(R4333)="",COUNTIF(Config!$B$15:$B$19,R4333)&gt;0),1,0)</f>
        <v>0</v>
      </c>
      <c r="AA4333" s="1" cm="1">
        <f t="array" ref="AA4333">SUMPRODUCT(LEN(H4333)-LEN(SUBSTITUTE(H4333,{"0";"1";"2";"3";"4";"5";"6";"7";"8";"9"},"")))</f>
        <v>12</v>
      </c>
      <c r="AC4333" t="str">
        <f t="shared" si="471"/>
        <v/>
      </c>
      <c r="AD4333">
        <f t="shared" si="472"/>
        <v>1</v>
      </c>
      <c r="AE4333">
        <f t="shared" si="473"/>
        <v>1</v>
      </c>
      <c r="AF4333" t="str">
        <f t="shared" si="474"/>
        <v>No</v>
      </c>
      <c r="AG4333">
        <f t="shared" ca="1" si="475"/>
        <v>37</v>
      </c>
      <c r="AH4333" t="str">
        <f ca="1">IF(OR(V4333="",AG4333=""),"Yes",IF(AG4333&gt;Config!$B$41,"Yes","No"))</f>
        <v>No</v>
      </c>
    </row>
    <row r="4334" spans="1:34" x14ac:dyDescent="0.25">
      <c r="A4334" s="1" t="s">
        <v>29306</v>
      </c>
      <c r="B4334" s="1" t="s">
        <v>609</v>
      </c>
      <c r="C4334" s="1" t="s">
        <v>1007</v>
      </c>
      <c r="D4334" s="1" t="s">
        <v>29307</v>
      </c>
      <c r="E4334" s="1" t="s">
        <v>1331</v>
      </c>
      <c r="F4334" s="1" t="s">
        <v>29308</v>
      </c>
      <c r="G4334" t="str">
        <f t="shared" si="469"/>
        <v>Valid</v>
      </c>
      <c r="H4334" s="1" t="s">
        <v>29309</v>
      </c>
      <c r="I4334" t="str" cm="1">
        <f t="array" ref="I4334">IF(OR(TRIM(H4334)="",ISNUMBER(SEARCH("#",H4334)),AA4334&lt;Config!$B$8,SUMPRODUCT(--ISNUMBER(SEARCH({"a";"b";"c";"d";"e";"f";"g";"h";"i";"j";"k";"l";"m";"n";"o";"p";"q";"r";"s";"t";"u";"v";"w";"x";"y";"z"},H4334)))&gt;0),"Invalid","Valid")</f>
        <v>Valid</v>
      </c>
      <c r="J4334" s="1" t="s">
        <v>29310</v>
      </c>
      <c r="K4334" s="1" t="s">
        <v>504</v>
      </c>
      <c r="L4334" s="1" t="s">
        <v>84</v>
      </c>
      <c r="M4334" s="1" t="s">
        <v>251</v>
      </c>
      <c r="N4334" s="1" t="s">
        <v>148</v>
      </c>
      <c r="O4334" s="1" t="s">
        <v>196</v>
      </c>
      <c r="P4334" t="s">
        <v>328</v>
      </c>
      <c r="Q4334" s="1" t="s">
        <v>33838</v>
      </c>
      <c r="R4334" s="1" t="s">
        <v>330</v>
      </c>
      <c r="S4334" s="1" t="s">
        <v>27921</v>
      </c>
      <c r="T4334" s="1" t="s">
        <v>29311</v>
      </c>
      <c r="U4334" s="1" t="s">
        <v>3359</v>
      </c>
      <c r="V4334" s="1" t="s">
        <v>8457</v>
      </c>
      <c r="W4334" s="1" t="s">
        <v>186</v>
      </c>
      <c r="X4334" t="str">
        <f t="shared" si="470"/>
        <v>Complete</v>
      </c>
      <c r="Y4334">
        <f>MAX(0,100-IF(G4334="Invalid",Config!$B$5,0)-IF(I4334="Invalid",Config!$B$6,0)-IF(X4334="Incomplete",Config!$B$7,0)-IF(AF4334="Yes",Config!$B$37,0))</f>
        <v>100</v>
      </c>
      <c r="Z4334" s="1">
        <f>IF(OR(TRIM(B4334)="",COUNTIF(Config!$B$15:$B$19,B4334)&gt;0),1,0)+IF(OR(TRIM(C4334)="",COUNTIF(Config!$B$15:$B$19,C4334)&gt;0),1,0)+IF(OR(TRIM(F4334)="",COUNTIF(Config!$B$15:$B$19,F4334)&gt;0),1,0)+IF(OR(TRIM(H4334)="",COUNTIF(Config!$B$15:$B$19,H4334)&gt;0),1,0)+IF(OR(TRIM(E4334)="",COUNTIF(Config!$B$15:$B$19,E4334)&gt;0),1,0)+IF(OR(TRIM(K4334)="",COUNTIF(Config!$B$15:$B$19,K4334)&gt;0),1,0)+IF(OR(TRIM(P4334)="",COUNTIF(Config!$B$15:$B$19,P4334)&gt;0),1,0)+IF(OR(TRIM(R4334)="",COUNTIF(Config!$B$15:$B$19,R4334)&gt;0),1,0)</f>
        <v>0</v>
      </c>
      <c r="AA4334" s="1" cm="1">
        <f t="array" ref="AA4334">SUMPRODUCT(LEN(H4334)-LEN(SUBSTITUTE(H4334,{"0";"1";"2";"3";"4";"5";"6";"7";"8";"9"},"")))</f>
        <v>11</v>
      </c>
      <c r="AC4334" t="str">
        <f t="shared" si="471"/>
        <v/>
      </c>
      <c r="AD4334">
        <f t="shared" si="472"/>
        <v>1</v>
      </c>
      <c r="AE4334">
        <f t="shared" si="473"/>
        <v>1</v>
      </c>
      <c r="AF4334" t="str">
        <f t="shared" si="474"/>
        <v>No</v>
      </c>
      <c r="AG4334">
        <f t="shared" ca="1" si="475"/>
        <v>479</v>
      </c>
      <c r="AH4334" t="str">
        <f ca="1">IF(OR(V4334="",AG4334=""),"Yes",IF(AG4334&gt;Config!$B$41,"Yes","No"))</f>
        <v>Yes</v>
      </c>
    </row>
    <row r="4335" spans="1:34" x14ac:dyDescent="0.25">
      <c r="A4335" s="1" t="s">
        <v>29312</v>
      </c>
      <c r="B4335" s="1" t="s">
        <v>1231</v>
      </c>
      <c r="C4335" s="1" t="s">
        <v>364</v>
      </c>
      <c r="D4335" s="1" t="s">
        <v>19885</v>
      </c>
      <c r="E4335" s="1" t="s">
        <v>339</v>
      </c>
      <c r="F4335" s="1" t="s">
        <v>29313</v>
      </c>
      <c r="G4335" t="str">
        <f t="shared" si="469"/>
        <v>Valid</v>
      </c>
      <c r="H4335" s="1" t="s">
        <v>29314</v>
      </c>
      <c r="I4335" t="str" cm="1">
        <f t="array" ref="I4335">IF(OR(TRIM(H4335)="",ISNUMBER(SEARCH("#",H4335)),AA4335&lt;Config!$B$8,SUMPRODUCT(--ISNUMBER(SEARCH({"a";"b";"c";"d";"e";"f";"g";"h";"i";"j";"k";"l";"m";"n";"o";"p";"q";"r";"s";"t";"u";"v";"w";"x";"y";"z"},H4335)))&gt;0),"Invalid","Valid")</f>
        <v>Valid</v>
      </c>
      <c r="J4335" s="1" t="s">
        <v>29315</v>
      </c>
      <c r="K4335" s="1" t="s">
        <v>117</v>
      </c>
      <c r="L4335" s="1" t="s">
        <v>134</v>
      </c>
      <c r="M4335" s="1" t="s">
        <v>33827</v>
      </c>
      <c r="N4335" s="1" t="s">
        <v>31</v>
      </c>
      <c r="O4335" s="1" t="s">
        <v>196</v>
      </c>
      <c r="P4335" t="s">
        <v>87</v>
      </c>
      <c r="Q4335" s="1" t="s">
        <v>166</v>
      </c>
      <c r="R4335" s="1" t="s">
        <v>550</v>
      </c>
      <c r="S4335" s="1" t="s">
        <v>4040</v>
      </c>
      <c r="T4335" s="1" t="s">
        <v>29316</v>
      </c>
      <c r="U4335" s="1" t="s">
        <v>2512</v>
      </c>
      <c r="V4335" s="1" t="s">
        <v>3142</v>
      </c>
      <c r="W4335" s="1" t="s">
        <v>384</v>
      </c>
      <c r="X4335" t="str">
        <f t="shared" si="470"/>
        <v>Complete</v>
      </c>
      <c r="Y4335">
        <f>MAX(0,100-IF(G4335="Invalid",Config!$B$5,0)-IF(I4335="Invalid",Config!$B$6,0)-IF(X4335="Incomplete",Config!$B$7,0)-IF(AF4335="Yes",Config!$B$37,0))</f>
        <v>100</v>
      </c>
      <c r="Z4335" s="1">
        <f>IF(OR(TRIM(B4335)="",COUNTIF(Config!$B$15:$B$19,B4335)&gt;0),1,0)+IF(OR(TRIM(C4335)="",COUNTIF(Config!$B$15:$B$19,C4335)&gt;0),1,0)+IF(OR(TRIM(F4335)="",COUNTIF(Config!$B$15:$B$19,F4335)&gt;0),1,0)+IF(OR(TRIM(H4335)="",COUNTIF(Config!$B$15:$B$19,H4335)&gt;0),1,0)+IF(OR(TRIM(E4335)="",COUNTIF(Config!$B$15:$B$19,E4335)&gt;0),1,0)+IF(OR(TRIM(K4335)="",COUNTIF(Config!$B$15:$B$19,K4335)&gt;0),1,0)+IF(OR(TRIM(P4335)="",COUNTIF(Config!$B$15:$B$19,P4335)&gt;0),1,0)+IF(OR(TRIM(R4335)="",COUNTIF(Config!$B$15:$B$19,R4335)&gt;0),1,0)</f>
        <v>0</v>
      </c>
      <c r="AA4335" s="1" cm="1">
        <f t="array" ref="AA4335">SUMPRODUCT(LEN(H4335)-LEN(SUBSTITUTE(H4335,{"0";"1";"2";"3";"4";"5";"6";"7";"8";"9"},"")))</f>
        <v>10</v>
      </c>
      <c r="AC4335" t="str">
        <f t="shared" si="471"/>
        <v/>
      </c>
      <c r="AD4335">
        <f t="shared" si="472"/>
        <v>1</v>
      </c>
      <c r="AE4335">
        <f t="shared" si="473"/>
        <v>1</v>
      </c>
      <c r="AF4335" t="str">
        <f t="shared" si="474"/>
        <v>No</v>
      </c>
      <c r="AG4335">
        <f t="shared" ca="1" si="475"/>
        <v>221</v>
      </c>
      <c r="AH4335" t="str">
        <f ca="1">IF(OR(V4335="",AG4335=""),"Yes",IF(AG4335&gt;Config!$B$41,"Yes","No"))</f>
        <v>No</v>
      </c>
    </row>
    <row r="4336" spans="1:34" x14ac:dyDescent="0.25">
      <c r="A4336" s="1" t="s">
        <v>29317</v>
      </c>
      <c r="B4336" s="1" t="s">
        <v>1495</v>
      </c>
      <c r="C4336" s="1" t="s">
        <v>337</v>
      </c>
      <c r="D4336" s="1" t="s">
        <v>1851</v>
      </c>
      <c r="E4336" s="1" t="s">
        <v>34400</v>
      </c>
      <c r="F4336" s="1" t="s">
        <v>10332</v>
      </c>
      <c r="G4336" t="str">
        <f t="shared" si="469"/>
        <v>Valid</v>
      </c>
      <c r="H4336" s="1" t="s">
        <v>29318</v>
      </c>
      <c r="I4336" t="str" cm="1">
        <f t="array" ref="I4336">IF(OR(TRIM(H4336)="",ISNUMBER(SEARCH("#",H4336)),AA4336&lt;Config!$B$8,SUMPRODUCT(--ISNUMBER(SEARCH({"a";"b";"c";"d";"e";"f";"g";"h";"i";"j";"k";"l";"m";"n";"o";"p";"q";"r";"s";"t";"u";"v";"w";"x";"y";"z"},H4336)))&gt;0),"Invalid","Valid")</f>
        <v>Valid</v>
      </c>
      <c r="J4336" s="1" t="s">
        <v>10334</v>
      </c>
      <c r="K4336" s="1" t="s">
        <v>378</v>
      </c>
      <c r="L4336" s="1" t="s">
        <v>49</v>
      </c>
      <c r="M4336" s="1" t="s">
        <v>517</v>
      </c>
      <c r="N4336" s="1" t="s">
        <v>51</v>
      </c>
      <c r="O4336" s="1" t="s">
        <v>196</v>
      </c>
      <c r="P4336" t="s">
        <v>328</v>
      </c>
      <c r="Q4336" s="1" t="s">
        <v>329</v>
      </c>
      <c r="R4336" s="1" t="s">
        <v>614</v>
      </c>
      <c r="S4336" s="1" t="s">
        <v>10335</v>
      </c>
      <c r="T4336" s="1" t="s">
        <v>10336</v>
      </c>
      <c r="U4336" s="1" t="s">
        <v>4899</v>
      </c>
      <c r="V4336" s="1" t="s">
        <v>848</v>
      </c>
      <c r="W4336" s="1" t="s">
        <v>75</v>
      </c>
      <c r="X4336" t="str">
        <f t="shared" si="470"/>
        <v>Complete</v>
      </c>
      <c r="Y4336">
        <f>MAX(0,100-IF(G4336="Invalid",Config!$B$5,0)-IF(I4336="Invalid",Config!$B$6,0)-IF(X4336="Incomplete",Config!$B$7,0)-IF(AF4336="Yes",Config!$B$37,0))</f>
        <v>75</v>
      </c>
      <c r="Z4336" s="1">
        <f>IF(OR(TRIM(B4336)="",COUNTIF(Config!$B$15:$B$19,B4336)&gt;0),1,0)+IF(OR(TRIM(C4336)="",COUNTIF(Config!$B$15:$B$19,C4336)&gt;0),1,0)+IF(OR(TRIM(F4336)="",COUNTIF(Config!$B$15:$B$19,F4336)&gt;0),1,0)+IF(OR(TRIM(H4336)="",COUNTIF(Config!$B$15:$B$19,H4336)&gt;0),1,0)+IF(OR(TRIM(E4336)="",COUNTIF(Config!$B$15:$B$19,E4336)&gt;0),1,0)+IF(OR(TRIM(K4336)="",COUNTIF(Config!$B$15:$B$19,K4336)&gt;0),1,0)+IF(OR(TRIM(P4336)="",COUNTIF(Config!$B$15:$B$19,P4336)&gt;0),1,0)+IF(OR(TRIM(R4336)="",COUNTIF(Config!$B$15:$B$19,R4336)&gt;0),1,0)</f>
        <v>0</v>
      </c>
      <c r="AA4336" s="1" cm="1">
        <f t="array" ref="AA4336">SUMPRODUCT(LEN(H4336)-LEN(SUBSTITUTE(H4336,{"0";"1";"2";"3";"4";"5";"6";"7";"8";"9"},"")))</f>
        <v>10</v>
      </c>
      <c r="AC4336" t="str">
        <f t="shared" si="471"/>
        <v>Potential Duplicate</v>
      </c>
      <c r="AD4336">
        <f t="shared" si="472"/>
        <v>2</v>
      </c>
      <c r="AE4336">
        <f t="shared" si="473"/>
        <v>1</v>
      </c>
      <c r="AF4336" t="str">
        <f t="shared" si="474"/>
        <v>Yes</v>
      </c>
      <c r="AG4336">
        <f t="shared" ca="1" si="475"/>
        <v>327</v>
      </c>
      <c r="AH4336" t="str">
        <f ca="1">IF(OR(V4336="",AG4336=""),"Yes",IF(AG4336&gt;Config!$B$41,"Yes","No"))</f>
        <v>No</v>
      </c>
    </row>
    <row r="4337" spans="1:34" x14ac:dyDescent="0.25">
      <c r="A4337" s="1" t="s">
        <v>29319</v>
      </c>
      <c r="B4337" s="1" t="s">
        <v>928</v>
      </c>
      <c r="C4337" s="1" t="s">
        <v>353</v>
      </c>
      <c r="D4337" s="1" t="s">
        <v>24013</v>
      </c>
      <c r="E4337" s="1" t="s">
        <v>33829</v>
      </c>
      <c r="F4337" s="1" t="s">
        <v>29320</v>
      </c>
      <c r="G4337" t="str">
        <f t="shared" si="469"/>
        <v>Valid</v>
      </c>
      <c r="H4337" s="1" t="s">
        <v>29321</v>
      </c>
      <c r="I4337" t="str" cm="1">
        <f t="array" ref="I4337">IF(OR(TRIM(H4337)="",ISNUMBER(SEARCH("#",H4337)),AA4337&lt;Config!$B$8,SUMPRODUCT(--ISNUMBER(SEARCH({"a";"b";"c";"d";"e";"f";"g";"h";"i";"j";"k";"l";"m";"n";"o";"p";"q";"r";"s";"t";"u";"v";"w";"x";"y";"z"},H4337)))&gt;0),"Invalid","Valid")</f>
        <v>Valid</v>
      </c>
      <c r="J4337" s="1" t="s">
        <v>29322</v>
      </c>
      <c r="K4337" s="1" t="s">
        <v>117</v>
      </c>
      <c r="L4337" s="1" t="s">
        <v>84</v>
      </c>
      <c r="M4337" s="1" t="s">
        <v>118</v>
      </c>
      <c r="N4337" s="1" t="s">
        <v>86</v>
      </c>
      <c r="O4337" s="1" t="s">
        <v>266</v>
      </c>
      <c r="P4337" t="s">
        <v>104</v>
      </c>
      <c r="Q4337" s="1" t="s">
        <v>302</v>
      </c>
      <c r="R4337" s="1" t="s">
        <v>833</v>
      </c>
      <c r="S4337" s="1" t="s">
        <v>29323</v>
      </c>
      <c r="T4337" s="1" t="s">
        <v>29324</v>
      </c>
      <c r="U4337" s="1" t="s">
        <v>5098</v>
      </c>
      <c r="V4337" s="1" t="s">
        <v>3950</v>
      </c>
      <c r="W4337" s="1" t="s">
        <v>125</v>
      </c>
      <c r="X4337" t="str">
        <f t="shared" si="470"/>
        <v>Incomplete</v>
      </c>
      <c r="Y4337">
        <f>MAX(0,100-IF(G4337="Invalid",Config!$B$5,0)-IF(I4337="Invalid",Config!$B$6,0)-IF(X4337="Incomplete",Config!$B$7,0)-IF(AF4337="Yes",Config!$B$37,0))</f>
        <v>35</v>
      </c>
      <c r="Z4337" s="1">
        <f>IF(OR(TRIM(B4337)="",COUNTIF(Config!$B$15:$B$19,B4337)&gt;0),1,0)+IF(OR(TRIM(C4337)="",COUNTIF(Config!$B$15:$B$19,C4337)&gt;0),1,0)+IF(OR(TRIM(F4337)="",COUNTIF(Config!$B$15:$B$19,F4337)&gt;0),1,0)+IF(OR(TRIM(H4337)="",COUNTIF(Config!$B$15:$B$19,H4337)&gt;0),1,0)+IF(OR(TRIM(E4337)="",COUNTIF(Config!$B$15:$B$19,E4337)&gt;0),1,0)+IF(OR(TRIM(K4337)="",COUNTIF(Config!$B$15:$B$19,K4337)&gt;0),1,0)+IF(OR(TRIM(P4337)="",COUNTIF(Config!$B$15:$B$19,P4337)&gt;0),1,0)+IF(OR(TRIM(R4337)="",COUNTIF(Config!$B$15:$B$19,R4337)&gt;0),1,0)</f>
        <v>1</v>
      </c>
      <c r="AA4337" s="1" cm="1">
        <f t="array" ref="AA4337">SUMPRODUCT(LEN(H4337)-LEN(SUBSTITUTE(H4337,{"0";"1";"2";"3";"4";"5";"6";"7";"8";"9"},"")))</f>
        <v>11</v>
      </c>
      <c r="AC4337" t="str">
        <f t="shared" si="471"/>
        <v>Incomplete Profile; Potential Duplicate</v>
      </c>
      <c r="AD4337">
        <f t="shared" si="472"/>
        <v>2</v>
      </c>
      <c r="AE4337">
        <f t="shared" si="473"/>
        <v>1</v>
      </c>
      <c r="AF4337" t="str">
        <f t="shared" si="474"/>
        <v>Yes</v>
      </c>
      <c r="AG4337">
        <f t="shared" ca="1" si="475"/>
        <v>407</v>
      </c>
      <c r="AH4337" t="str">
        <f ca="1">IF(OR(V4337="",AG4337=""),"Yes",IF(AG4337&gt;Config!$B$41,"Yes","No"))</f>
        <v>Yes</v>
      </c>
    </row>
    <row r="4338" spans="1:34" x14ac:dyDescent="0.25">
      <c r="A4338" s="1" t="s">
        <v>29325</v>
      </c>
      <c r="B4338" s="1" t="s">
        <v>690</v>
      </c>
      <c r="C4338" s="1" t="s">
        <v>524</v>
      </c>
      <c r="D4338" s="1" t="s">
        <v>17019</v>
      </c>
      <c r="E4338" s="1" t="s">
        <v>310</v>
      </c>
      <c r="F4338" s="1" t="s">
        <v>29326</v>
      </c>
      <c r="G4338" t="str">
        <f t="shared" si="469"/>
        <v>Valid</v>
      </c>
      <c r="H4338" s="1" t="s">
        <v>29327</v>
      </c>
      <c r="I4338" t="str" cm="1">
        <f t="array" ref="I4338">IF(OR(TRIM(H4338)="",ISNUMBER(SEARCH("#",H4338)),AA4338&lt;Config!$B$8,SUMPRODUCT(--ISNUMBER(SEARCH({"a";"b";"c";"d";"e";"f";"g";"h";"i";"j";"k";"l";"m";"n";"o";"p";"q";"r";"s";"t";"u";"v";"w";"x";"y";"z"},H4338)))&gt;0),"Invalid","Valid")</f>
        <v>Valid</v>
      </c>
      <c r="J4338" s="1" t="s">
        <v>29328</v>
      </c>
      <c r="K4338" s="1" t="s">
        <v>195</v>
      </c>
      <c r="L4338" s="1" t="s">
        <v>450</v>
      </c>
      <c r="M4338" s="1" t="s">
        <v>33825</v>
      </c>
      <c r="N4338" s="1" t="s">
        <v>68</v>
      </c>
      <c r="O4338" s="1" t="s">
        <v>149</v>
      </c>
      <c r="P4338" t="s">
        <v>53</v>
      </c>
      <c r="Q4338" s="1" t="s">
        <v>197</v>
      </c>
      <c r="R4338" s="1" t="s">
        <v>55</v>
      </c>
      <c r="S4338" s="1" t="s">
        <v>29329</v>
      </c>
      <c r="T4338" s="1" t="s">
        <v>29330</v>
      </c>
      <c r="U4338" s="1" t="s">
        <v>965</v>
      </c>
      <c r="V4338" s="1" t="s">
        <v>140</v>
      </c>
      <c r="W4338" s="1" t="s">
        <v>94</v>
      </c>
      <c r="X4338" t="str">
        <f t="shared" si="470"/>
        <v>Complete</v>
      </c>
      <c r="Y4338">
        <f>MAX(0,100-IF(G4338="Invalid",Config!$B$5,0)-IF(I4338="Invalid",Config!$B$6,0)-IF(X4338="Incomplete",Config!$B$7,0)-IF(AF4338="Yes",Config!$B$37,0))</f>
        <v>100</v>
      </c>
      <c r="Z4338" s="1">
        <f>IF(OR(TRIM(B4338)="",COUNTIF(Config!$B$15:$B$19,B4338)&gt;0),1,0)+IF(OR(TRIM(C4338)="",COUNTIF(Config!$B$15:$B$19,C4338)&gt;0),1,0)+IF(OR(TRIM(F4338)="",COUNTIF(Config!$B$15:$B$19,F4338)&gt;0),1,0)+IF(OR(TRIM(H4338)="",COUNTIF(Config!$B$15:$B$19,H4338)&gt;0),1,0)+IF(OR(TRIM(E4338)="",COUNTIF(Config!$B$15:$B$19,E4338)&gt;0),1,0)+IF(OR(TRIM(K4338)="",COUNTIF(Config!$B$15:$B$19,K4338)&gt;0),1,0)+IF(OR(TRIM(P4338)="",COUNTIF(Config!$B$15:$B$19,P4338)&gt;0),1,0)+IF(OR(TRIM(R4338)="",COUNTIF(Config!$B$15:$B$19,R4338)&gt;0),1,0)</f>
        <v>0</v>
      </c>
      <c r="AA4338" s="1" cm="1">
        <f t="array" ref="AA4338">SUMPRODUCT(LEN(H4338)-LEN(SUBSTITUTE(H4338,{"0";"1";"2";"3";"4";"5";"6";"7";"8";"9"},"")))</f>
        <v>12</v>
      </c>
      <c r="AC4338" t="str">
        <f t="shared" si="471"/>
        <v/>
      </c>
      <c r="AD4338">
        <f t="shared" si="472"/>
        <v>1</v>
      </c>
      <c r="AE4338">
        <f t="shared" si="473"/>
        <v>1</v>
      </c>
      <c r="AF4338" t="str">
        <f t="shared" si="474"/>
        <v>No</v>
      </c>
      <c r="AG4338">
        <f t="shared" ca="1" si="475"/>
        <v>37</v>
      </c>
      <c r="AH4338" t="str">
        <f ca="1">IF(OR(V4338="",AG4338=""),"Yes",IF(AG4338&gt;Config!$B$41,"Yes","No"))</f>
        <v>No</v>
      </c>
    </row>
    <row r="4339" spans="1:34" x14ac:dyDescent="0.25">
      <c r="A4339" s="1" t="s">
        <v>29331</v>
      </c>
      <c r="B4339" s="1" t="s">
        <v>218</v>
      </c>
      <c r="C4339" s="1" t="s">
        <v>336</v>
      </c>
      <c r="D4339" s="1" t="s">
        <v>29332</v>
      </c>
      <c r="E4339" s="1" t="s">
        <v>33890</v>
      </c>
      <c r="F4339" s="1" t="s">
        <v>29333</v>
      </c>
      <c r="G4339" t="str">
        <f t="shared" si="469"/>
        <v>Valid</v>
      </c>
      <c r="H4339" s="1" t="s">
        <v>29334</v>
      </c>
      <c r="I4339" t="str" cm="1">
        <f t="array" ref="I4339">IF(OR(TRIM(H4339)="",ISNUMBER(SEARCH("#",H4339)),AA4339&lt;Config!$B$8,SUMPRODUCT(--ISNUMBER(SEARCH({"a";"b";"c";"d";"e";"f";"g";"h";"i";"j";"k";"l";"m";"n";"o";"p";"q";"r";"s";"t";"u";"v";"w";"x";"y";"z"},H4339)))&gt;0),"Invalid","Valid")</f>
        <v>Valid</v>
      </c>
      <c r="J4339" s="1" t="s">
        <v>29335</v>
      </c>
      <c r="K4339" s="1" t="s">
        <v>195</v>
      </c>
      <c r="L4339" s="1" t="s">
        <v>164</v>
      </c>
      <c r="M4339" s="1" t="s">
        <v>517</v>
      </c>
      <c r="N4339" s="1" t="s">
        <v>51</v>
      </c>
      <c r="O4339" s="1" t="s">
        <v>69</v>
      </c>
      <c r="P4339" t="s">
        <v>33</v>
      </c>
      <c r="Q4339" s="1" t="s">
        <v>34</v>
      </c>
      <c r="R4339" s="1" t="s">
        <v>120</v>
      </c>
      <c r="S4339" s="1" t="s">
        <v>29336</v>
      </c>
      <c r="T4339" s="1" t="s">
        <v>29337</v>
      </c>
      <c r="U4339" s="1" t="s">
        <v>170</v>
      </c>
      <c r="V4339" s="1" t="s">
        <v>5240</v>
      </c>
      <c r="W4339" s="1" t="s">
        <v>186</v>
      </c>
      <c r="X4339" t="str">
        <f t="shared" si="470"/>
        <v>Complete</v>
      </c>
      <c r="Y4339">
        <f>MAX(0,100-IF(G4339="Invalid",Config!$B$5,0)-IF(I4339="Invalid",Config!$B$6,0)-IF(X4339="Incomplete",Config!$B$7,0)-IF(AF4339="Yes",Config!$B$37,0))</f>
        <v>100</v>
      </c>
      <c r="Z4339" s="1">
        <f>IF(OR(TRIM(B4339)="",COUNTIF(Config!$B$15:$B$19,B4339)&gt;0),1,0)+IF(OR(TRIM(C4339)="",COUNTIF(Config!$B$15:$B$19,C4339)&gt;0),1,0)+IF(OR(TRIM(F4339)="",COUNTIF(Config!$B$15:$B$19,F4339)&gt;0),1,0)+IF(OR(TRIM(H4339)="",COUNTIF(Config!$B$15:$B$19,H4339)&gt;0),1,0)+IF(OR(TRIM(E4339)="",COUNTIF(Config!$B$15:$B$19,E4339)&gt;0),1,0)+IF(OR(TRIM(K4339)="",COUNTIF(Config!$B$15:$B$19,K4339)&gt;0),1,0)+IF(OR(TRIM(P4339)="",COUNTIF(Config!$B$15:$B$19,P4339)&gt;0),1,0)+IF(OR(TRIM(R4339)="",COUNTIF(Config!$B$15:$B$19,R4339)&gt;0),1,0)</f>
        <v>0</v>
      </c>
      <c r="AA4339" s="1" cm="1">
        <f t="array" ref="AA4339">SUMPRODUCT(LEN(H4339)-LEN(SUBSTITUTE(H4339,{"0";"1";"2";"3";"4";"5";"6";"7";"8";"9"},"")))</f>
        <v>10</v>
      </c>
      <c r="AC4339" t="str">
        <f t="shared" si="471"/>
        <v/>
      </c>
      <c r="AD4339">
        <f t="shared" si="472"/>
        <v>1</v>
      </c>
      <c r="AE4339">
        <f t="shared" si="473"/>
        <v>1</v>
      </c>
      <c r="AF4339" t="str">
        <f t="shared" si="474"/>
        <v>No</v>
      </c>
      <c r="AG4339">
        <f t="shared" ca="1" si="475"/>
        <v>347</v>
      </c>
      <c r="AH4339" t="str">
        <f ca="1">IF(OR(V4339="",AG4339=""),"Yes",IF(AG4339&gt;Config!$B$41,"Yes","No"))</f>
        <v>No</v>
      </c>
    </row>
    <row r="4340" spans="1:34" x14ac:dyDescent="0.25">
      <c r="A4340" s="1" t="s">
        <v>29338</v>
      </c>
      <c r="B4340" s="1" t="s">
        <v>127</v>
      </c>
      <c r="C4340" s="1" t="s">
        <v>511</v>
      </c>
      <c r="D4340" s="1" t="s">
        <v>11762</v>
      </c>
      <c r="E4340" s="1" t="s">
        <v>477</v>
      </c>
      <c r="F4340" s="1" t="s">
        <v>29339</v>
      </c>
      <c r="G4340" t="str">
        <f t="shared" si="469"/>
        <v>Valid</v>
      </c>
      <c r="H4340" s="1" t="s">
        <v>18681</v>
      </c>
      <c r="I4340" t="str" cm="1">
        <f t="array" ref="I4340">IF(OR(TRIM(H4340)="",ISNUMBER(SEARCH("#",H4340)),AA4340&lt;Config!$B$8,SUMPRODUCT(--ISNUMBER(SEARCH({"a";"b";"c";"d";"e";"f";"g";"h";"i";"j";"k";"l";"m";"n";"o";"p";"q";"r";"s";"t";"u";"v";"w";"x";"y";"z"},H4340)))&gt;0),"Invalid","Valid")</f>
        <v>Valid</v>
      </c>
      <c r="J4340" s="1" t="s">
        <v>29340</v>
      </c>
      <c r="K4340" s="1" t="s">
        <v>178</v>
      </c>
      <c r="L4340" s="1" t="s">
        <v>179</v>
      </c>
      <c r="M4340" s="1" t="s">
        <v>462</v>
      </c>
      <c r="N4340" s="1" t="s">
        <v>437</v>
      </c>
      <c r="O4340" s="1" t="s">
        <v>69</v>
      </c>
      <c r="P4340" t="s">
        <v>87</v>
      </c>
      <c r="Q4340" s="1" t="s">
        <v>166</v>
      </c>
      <c r="R4340" s="1" t="s">
        <v>212</v>
      </c>
      <c r="S4340" s="1" t="s">
        <v>29091</v>
      </c>
      <c r="T4340" s="1" t="s">
        <v>29341</v>
      </c>
      <c r="U4340" s="1" t="s">
        <v>2661</v>
      </c>
      <c r="V4340" s="1" t="s">
        <v>5891</v>
      </c>
      <c r="W4340" s="1" t="s">
        <v>202</v>
      </c>
      <c r="X4340" t="str">
        <f t="shared" si="470"/>
        <v>Complete</v>
      </c>
      <c r="Y4340">
        <f>MAX(0,100-IF(G4340="Invalid",Config!$B$5,0)-IF(I4340="Invalid",Config!$B$6,0)-IF(X4340="Incomplete",Config!$B$7,0)-IF(AF4340="Yes",Config!$B$37,0))</f>
        <v>75</v>
      </c>
      <c r="Z4340" s="1">
        <f>IF(OR(TRIM(B4340)="",COUNTIF(Config!$B$15:$B$19,B4340)&gt;0),1,0)+IF(OR(TRIM(C4340)="",COUNTIF(Config!$B$15:$B$19,C4340)&gt;0),1,0)+IF(OR(TRIM(F4340)="",COUNTIF(Config!$B$15:$B$19,F4340)&gt;0),1,0)+IF(OR(TRIM(H4340)="",COUNTIF(Config!$B$15:$B$19,H4340)&gt;0),1,0)+IF(OR(TRIM(E4340)="",COUNTIF(Config!$B$15:$B$19,E4340)&gt;0),1,0)+IF(OR(TRIM(K4340)="",COUNTIF(Config!$B$15:$B$19,K4340)&gt;0),1,0)+IF(OR(TRIM(P4340)="",COUNTIF(Config!$B$15:$B$19,P4340)&gt;0),1,0)+IF(OR(TRIM(R4340)="",COUNTIF(Config!$B$15:$B$19,R4340)&gt;0),1,0)</f>
        <v>0</v>
      </c>
      <c r="AA4340" s="1" cm="1">
        <f t="array" ref="AA4340">SUMPRODUCT(LEN(H4340)-LEN(SUBSTITUTE(H4340,{"0";"1";"2";"3";"4";"5";"6";"7";"8";"9"},"")))</f>
        <v>12</v>
      </c>
      <c r="AC4340" t="str">
        <f t="shared" si="471"/>
        <v>Potential Duplicate</v>
      </c>
      <c r="AD4340">
        <f t="shared" si="472"/>
        <v>1</v>
      </c>
      <c r="AE4340">
        <f t="shared" si="473"/>
        <v>2</v>
      </c>
      <c r="AF4340" t="str">
        <f t="shared" si="474"/>
        <v>Yes</v>
      </c>
      <c r="AG4340">
        <f t="shared" ca="1" si="475"/>
        <v>163</v>
      </c>
      <c r="AH4340" t="str">
        <f ca="1">IF(OR(V4340="",AG4340=""),"Yes",IF(AG4340&gt;Config!$B$41,"Yes","No"))</f>
        <v>No</v>
      </c>
    </row>
    <row r="4341" spans="1:34" x14ac:dyDescent="0.25">
      <c r="A4341" s="1" t="s">
        <v>29342</v>
      </c>
      <c r="B4341" s="1" t="s">
        <v>1175</v>
      </c>
      <c r="C4341" s="1" t="s">
        <v>336</v>
      </c>
      <c r="D4341" s="1" t="s">
        <v>29343</v>
      </c>
      <c r="E4341" s="1" t="s">
        <v>35645</v>
      </c>
      <c r="F4341" s="1" t="s">
        <v>6663</v>
      </c>
      <c r="G4341" t="str">
        <f t="shared" si="469"/>
        <v>Valid</v>
      </c>
      <c r="H4341" s="1" t="s">
        <v>29344</v>
      </c>
      <c r="I4341" t="str" cm="1">
        <f t="array" ref="I4341">IF(OR(TRIM(H4341)="",ISNUMBER(SEARCH("#",H4341)),AA4341&lt;Config!$B$8,SUMPRODUCT(--ISNUMBER(SEARCH({"a";"b";"c";"d";"e";"f";"g";"h";"i";"j";"k";"l";"m";"n";"o";"p";"q";"r";"s";"t";"u";"v";"w";"x";"y";"z"},H4341)))&gt;0),"Invalid","Valid")</f>
        <v>Valid</v>
      </c>
      <c r="J4341" s="1" t="s">
        <v>29345</v>
      </c>
      <c r="K4341" s="1" t="s">
        <v>722</v>
      </c>
      <c r="L4341" s="1" t="s">
        <v>102</v>
      </c>
      <c r="M4341" s="1" t="s">
        <v>391</v>
      </c>
      <c r="N4341" s="1" t="s">
        <v>148</v>
      </c>
      <c r="O4341" s="1" t="s">
        <v>69</v>
      </c>
      <c r="P4341" t="s">
        <v>344</v>
      </c>
      <c r="Q4341" s="1" t="s">
        <v>971</v>
      </c>
      <c r="R4341" s="1" t="s">
        <v>1141</v>
      </c>
      <c r="S4341" s="1" t="s">
        <v>7182</v>
      </c>
      <c r="T4341" s="1" t="s">
        <v>29346</v>
      </c>
      <c r="U4341" s="1" t="s">
        <v>595</v>
      </c>
      <c r="V4341" s="1" t="s">
        <v>140</v>
      </c>
      <c r="W4341" s="1" t="s">
        <v>141</v>
      </c>
      <c r="X4341" t="str">
        <f t="shared" si="470"/>
        <v>Complete</v>
      </c>
      <c r="Y4341">
        <f>MAX(0,100-IF(G4341="Invalid",Config!$B$5,0)-IF(I4341="Invalid",Config!$B$6,0)-IF(X4341="Incomplete",Config!$B$7,0)-IF(AF4341="Yes",Config!$B$37,0))</f>
        <v>75</v>
      </c>
      <c r="Z4341" s="1">
        <f>IF(OR(TRIM(B4341)="",COUNTIF(Config!$B$15:$B$19,B4341)&gt;0),1,0)+IF(OR(TRIM(C4341)="",COUNTIF(Config!$B$15:$B$19,C4341)&gt;0),1,0)+IF(OR(TRIM(F4341)="",COUNTIF(Config!$B$15:$B$19,F4341)&gt;0),1,0)+IF(OR(TRIM(H4341)="",COUNTIF(Config!$B$15:$B$19,H4341)&gt;0),1,0)+IF(OR(TRIM(E4341)="",COUNTIF(Config!$B$15:$B$19,E4341)&gt;0),1,0)+IF(OR(TRIM(K4341)="",COUNTIF(Config!$B$15:$B$19,K4341)&gt;0),1,0)+IF(OR(TRIM(P4341)="",COUNTIF(Config!$B$15:$B$19,P4341)&gt;0),1,0)+IF(OR(TRIM(R4341)="",COUNTIF(Config!$B$15:$B$19,R4341)&gt;0),1,0)</f>
        <v>0</v>
      </c>
      <c r="AA4341" s="1" cm="1">
        <f t="array" ref="AA4341">SUMPRODUCT(LEN(H4341)-LEN(SUBSTITUTE(H4341,{"0";"1";"2";"3";"4";"5";"6";"7";"8";"9"},"")))</f>
        <v>10</v>
      </c>
      <c r="AC4341" t="str">
        <f t="shared" si="471"/>
        <v>Potential Duplicate</v>
      </c>
      <c r="AD4341">
        <f t="shared" si="472"/>
        <v>3</v>
      </c>
      <c r="AE4341">
        <f t="shared" si="473"/>
        <v>1</v>
      </c>
      <c r="AF4341" t="str">
        <f t="shared" si="474"/>
        <v>Yes</v>
      </c>
      <c r="AG4341">
        <f t="shared" ca="1" si="475"/>
        <v>37</v>
      </c>
      <c r="AH4341" t="str">
        <f ca="1">IF(OR(V4341="",AG4341=""),"Yes",IF(AG4341&gt;Config!$B$41,"Yes","No"))</f>
        <v>No</v>
      </c>
    </row>
    <row r="4342" spans="1:34" x14ac:dyDescent="0.25">
      <c r="A4342" s="1" t="s">
        <v>29347</v>
      </c>
      <c r="B4342" s="1" t="s">
        <v>229</v>
      </c>
      <c r="C4342" s="1" t="s">
        <v>386</v>
      </c>
      <c r="D4342" s="1" t="s">
        <v>29348</v>
      </c>
      <c r="E4342" s="1" t="s">
        <v>159</v>
      </c>
      <c r="F4342" s="1" t="s">
        <v>29349</v>
      </c>
      <c r="G4342" t="str">
        <f t="shared" si="469"/>
        <v>Valid</v>
      </c>
      <c r="H4342" s="1" t="s">
        <v>29350</v>
      </c>
      <c r="I4342" t="str" cm="1">
        <f t="array" ref="I4342">IF(OR(TRIM(H4342)="",ISNUMBER(SEARCH("#",H4342)),AA4342&lt;Config!$B$8,SUMPRODUCT(--ISNUMBER(SEARCH({"a";"b";"c";"d";"e";"f";"g";"h";"i";"j";"k";"l";"m";"n";"o";"p";"q";"r";"s";"t";"u";"v";"w";"x";"y";"z"},H4342)))&gt;0),"Invalid","Valid")</f>
        <v>Valid</v>
      </c>
      <c r="J4342" s="1" t="s">
        <v>29351</v>
      </c>
      <c r="K4342" s="1" t="s">
        <v>250</v>
      </c>
      <c r="L4342" s="1" t="s">
        <v>134</v>
      </c>
      <c r="M4342" s="1" t="s">
        <v>135</v>
      </c>
      <c r="N4342" s="1" t="s">
        <v>51</v>
      </c>
      <c r="O4342" s="1" t="s">
        <v>196</v>
      </c>
      <c r="P4342" t="s">
        <v>53</v>
      </c>
      <c r="Q4342" s="1" t="s">
        <v>55</v>
      </c>
      <c r="R4342" s="1" t="s">
        <v>150</v>
      </c>
      <c r="S4342" s="1" t="s">
        <v>29352</v>
      </c>
      <c r="T4342" s="1" t="s">
        <v>29353</v>
      </c>
      <c r="U4342" s="1" t="s">
        <v>29354</v>
      </c>
      <c r="V4342" s="1" t="s">
        <v>5446</v>
      </c>
      <c r="W4342" s="1" t="s">
        <v>75</v>
      </c>
      <c r="X4342" t="str">
        <f t="shared" si="470"/>
        <v>Complete</v>
      </c>
      <c r="Y4342">
        <f>MAX(0,100-IF(G4342="Invalid",Config!$B$5,0)-IF(I4342="Invalid",Config!$B$6,0)-IF(X4342="Incomplete",Config!$B$7,0)-IF(AF4342="Yes",Config!$B$37,0))</f>
        <v>100</v>
      </c>
      <c r="Z4342" s="1">
        <f>IF(OR(TRIM(B4342)="",COUNTIF(Config!$B$15:$B$19,B4342)&gt;0),1,0)+IF(OR(TRIM(C4342)="",COUNTIF(Config!$B$15:$B$19,C4342)&gt;0),1,0)+IF(OR(TRIM(F4342)="",COUNTIF(Config!$B$15:$B$19,F4342)&gt;0),1,0)+IF(OR(TRIM(H4342)="",COUNTIF(Config!$B$15:$B$19,H4342)&gt;0),1,0)+IF(OR(TRIM(E4342)="",COUNTIF(Config!$B$15:$B$19,E4342)&gt;0),1,0)+IF(OR(TRIM(K4342)="",COUNTIF(Config!$B$15:$B$19,K4342)&gt;0),1,0)+IF(OR(TRIM(P4342)="",COUNTIF(Config!$B$15:$B$19,P4342)&gt;0),1,0)+IF(OR(TRIM(R4342)="",COUNTIF(Config!$B$15:$B$19,R4342)&gt;0),1,0)</f>
        <v>0</v>
      </c>
      <c r="AA4342" s="1" cm="1">
        <f t="array" ref="AA4342">SUMPRODUCT(LEN(H4342)-LEN(SUBSTITUTE(H4342,{"0";"1";"2";"3";"4";"5";"6";"7";"8";"9"},"")))</f>
        <v>12</v>
      </c>
      <c r="AC4342" t="str">
        <f t="shared" si="471"/>
        <v/>
      </c>
      <c r="AD4342">
        <f t="shared" si="472"/>
        <v>1</v>
      </c>
      <c r="AE4342">
        <f t="shared" si="473"/>
        <v>1</v>
      </c>
      <c r="AF4342" t="str">
        <f t="shared" si="474"/>
        <v>No</v>
      </c>
      <c r="AG4342">
        <f t="shared" ca="1" si="475"/>
        <v>357</v>
      </c>
      <c r="AH4342" t="str">
        <f ca="1">IF(OR(V4342="",AG4342=""),"Yes",IF(AG4342&gt;Config!$B$41,"Yes","No"))</f>
        <v>No</v>
      </c>
    </row>
    <row r="4343" spans="1:34" x14ac:dyDescent="0.25">
      <c r="A4343" s="1" t="s">
        <v>29355</v>
      </c>
      <c r="B4343" s="1" t="s">
        <v>650</v>
      </c>
      <c r="C4343" s="1" t="s">
        <v>545</v>
      </c>
      <c r="D4343" s="1" t="s">
        <v>29356</v>
      </c>
      <c r="E4343" s="1" t="s">
        <v>35646</v>
      </c>
      <c r="F4343" s="1" t="s">
        <v>11880</v>
      </c>
      <c r="G4343" t="str">
        <f t="shared" si="469"/>
        <v>Valid</v>
      </c>
      <c r="H4343" s="1" t="s">
        <v>29357</v>
      </c>
      <c r="I4343" t="str" cm="1">
        <f t="array" ref="I4343">IF(OR(TRIM(H4343)="",ISNUMBER(SEARCH("#",H4343)),AA4343&lt;Config!$B$8,SUMPRODUCT(--ISNUMBER(SEARCH({"a";"b";"c";"d";"e";"f";"g";"h";"i";"j";"k";"l";"m";"n";"o";"p";"q";"r";"s";"t";"u";"v";"w";"x";"y";"z"},H4343)))&gt;0),"Invalid","Valid")</f>
        <v>Valid</v>
      </c>
      <c r="J4343" s="1" t="s">
        <v>29358</v>
      </c>
      <c r="K4343" s="1" t="s">
        <v>163</v>
      </c>
      <c r="L4343" s="1" t="s">
        <v>164</v>
      </c>
      <c r="M4343" s="1" t="s">
        <v>135</v>
      </c>
      <c r="N4343" s="1" t="s">
        <v>68</v>
      </c>
      <c r="O4343" s="1" t="s">
        <v>149</v>
      </c>
      <c r="P4343" t="s">
        <v>87</v>
      </c>
      <c r="Q4343" s="1" t="s">
        <v>88</v>
      </c>
      <c r="R4343" s="1" t="s">
        <v>550</v>
      </c>
      <c r="S4343" s="1" t="s">
        <v>12294</v>
      </c>
      <c r="T4343" s="1" t="s">
        <v>29359</v>
      </c>
      <c r="U4343" s="1" t="s">
        <v>8052</v>
      </c>
      <c r="V4343" s="1" t="s">
        <v>2737</v>
      </c>
      <c r="W4343" s="1" t="s">
        <v>125</v>
      </c>
      <c r="X4343" t="str">
        <f t="shared" si="470"/>
        <v>Complete</v>
      </c>
      <c r="Y4343">
        <f>MAX(0,100-IF(G4343="Invalid",Config!$B$5,0)-IF(I4343="Invalid",Config!$B$6,0)-IF(X4343="Incomplete",Config!$B$7,0)-IF(AF4343="Yes",Config!$B$37,0))</f>
        <v>75</v>
      </c>
      <c r="Z4343" s="1">
        <f>IF(OR(TRIM(B4343)="",COUNTIF(Config!$B$15:$B$19,B4343)&gt;0),1,0)+IF(OR(TRIM(C4343)="",COUNTIF(Config!$B$15:$B$19,C4343)&gt;0),1,0)+IF(OR(TRIM(F4343)="",COUNTIF(Config!$B$15:$B$19,F4343)&gt;0),1,0)+IF(OR(TRIM(H4343)="",COUNTIF(Config!$B$15:$B$19,H4343)&gt;0),1,0)+IF(OR(TRIM(E4343)="",COUNTIF(Config!$B$15:$B$19,E4343)&gt;0),1,0)+IF(OR(TRIM(K4343)="",COUNTIF(Config!$B$15:$B$19,K4343)&gt;0),1,0)+IF(OR(TRIM(P4343)="",COUNTIF(Config!$B$15:$B$19,P4343)&gt;0),1,0)+IF(OR(TRIM(R4343)="",COUNTIF(Config!$B$15:$B$19,R4343)&gt;0),1,0)</f>
        <v>0</v>
      </c>
      <c r="AA4343" s="1" cm="1">
        <f t="array" ref="AA4343">SUMPRODUCT(LEN(H4343)-LEN(SUBSTITUTE(H4343,{"0";"1";"2";"3";"4";"5";"6";"7";"8";"9"},"")))</f>
        <v>10</v>
      </c>
      <c r="AC4343" t="str">
        <f t="shared" si="471"/>
        <v>Potential Duplicate</v>
      </c>
      <c r="AD4343">
        <f t="shared" si="472"/>
        <v>2</v>
      </c>
      <c r="AE4343">
        <f t="shared" si="473"/>
        <v>1</v>
      </c>
      <c r="AF4343" t="str">
        <f t="shared" si="474"/>
        <v>Yes</v>
      </c>
      <c r="AG4343">
        <f t="shared" ca="1" si="475"/>
        <v>257</v>
      </c>
      <c r="AH4343" t="str">
        <f ca="1">IF(OR(V4343="",AG4343=""),"Yes",IF(AG4343&gt;Config!$B$41,"Yes","No"))</f>
        <v>No</v>
      </c>
    </row>
    <row r="4344" spans="1:34" x14ac:dyDescent="0.25">
      <c r="A4344" s="1" t="s">
        <v>29360</v>
      </c>
      <c r="B4344" s="1" t="s">
        <v>609</v>
      </c>
      <c r="C4344" s="1" t="s">
        <v>43</v>
      </c>
      <c r="D4344" s="1" t="s">
        <v>29361</v>
      </c>
      <c r="E4344" s="1" t="s">
        <v>35137</v>
      </c>
      <c r="F4344" s="1" t="s">
        <v>29362</v>
      </c>
      <c r="G4344" t="str">
        <f t="shared" si="469"/>
        <v>Valid</v>
      </c>
      <c r="H4344" s="1" t="s">
        <v>29363</v>
      </c>
      <c r="I4344" t="str" cm="1">
        <f t="array" ref="I4344">IF(OR(TRIM(H4344)="",ISNUMBER(SEARCH("#",H4344)),AA4344&lt;Config!$B$8,SUMPRODUCT(--ISNUMBER(SEARCH({"a";"b";"c";"d";"e";"f";"g";"h";"i";"j";"k";"l";"m";"n";"o";"p";"q";"r";"s";"t";"u";"v";"w";"x";"y";"z"},H4344)))&gt;0),"Invalid","Valid")</f>
        <v>Valid</v>
      </c>
      <c r="J4344" s="1" t="s">
        <v>29364</v>
      </c>
      <c r="K4344" s="1" t="s">
        <v>178</v>
      </c>
      <c r="L4344" s="1" t="s">
        <v>49</v>
      </c>
      <c r="M4344" s="1" t="s">
        <v>30</v>
      </c>
      <c r="N4344" s="1" t="s">
        <v>51</v>
      </c>
      <c r="O4344" s="1" t="s">
        <v>52</v>
      </c>
      <c r="P4344" t="s">
        <v>104</v>
      </c>
      <c r="Q4344" s="1" t="s">
        <v>732</v>
      </c>
      <c r="R4344" s="1" t="s">
        <v>105</v>
      </c>
      <c r="S4344" s="1" t="s">
        <v>24942</v>
      </c>
      <c r="T4344" s="1" t="s">
        <v>29365</v>
      </c>
      <c r="U4344" s="1" t="s">
        <v>1692</v>
      </c>
      <c r="V4344" s="1" t="s">
        <v>1589</v>
      </c>
      <c r="W4344" s="1" t="s">
        <v>94</v>
      </c>
      <c r="X4344" t="str">
        <f t="shared" si="470"/>
        <v>Complete</v>
      </c>
      <c r="Y4344">
        <f>MAX(0,100-IF(G4344="Invalid",Config!$B$5,0)-IF(I4344="Invalid",Config!$B$6,0)-IF(X4344="Incomplete",Config!$B$7,0)-IF(AF4344="Yes",Config!$B$37,0))</f>
        <v>100</v>
      </c>
      <c r="Z4344" s="1">
        <f>IF(OR(TRIM(B4344)="",COUNTIF(Config!$B$15:$B$19,B4344)&gt;0),1,0)+IF(OR(TRIM(C4344)="",COUNTIF(Config!$B$15:$B$19,C4344)&gt;0),1,0)+IF(OR(TRIM(F4344)="",COUNTIF(Config!$B$15:$B$19,F4344)&gt;0),1,0)+IF(OR(TRIM(H4344)="",COUNTIF(Config!$B$15:$B$19,H4344)&gt;0),1,0)+IF(OR(TRIM(E4344)="",COUNTIF(Config!$B$15:$B$19,E4344)&gt;0),1,0)+IF(OR(TRIM(K4344)="",COUNTIF(Config!$B$15:$B$19,K4344)&gt;0),1,0)+IF(OR(TRIM(P4344)="",COUNTIF(Config!$B$15:$B$19,P4344)&gt;0),1,0)+IF(OR(TRIM(R4344)="",COUNTIF(Config!$B$15:$B$19,R4344)&gt;0),1,0)</f>
        <v>0</v>
      </c>
      <c r="AA4344" s="1" cm="1">
        <f t="array" ref="AA4344">SUMPRODUCT(LEN(H4344)-LEN(SUBSTITUTE(H4344,{"0";"1";"2";"3";"4";"5";"6";"7";"8";"9"},"")))</f>
        <v>11</v>
      </c>
      <c r="AC4344" t="str">
        <f t="shared" si="471"/>
        <v/>
      </c>
      <c r="AD4344">
        <f t="shared" si="472"/>
        <v>1</v>
      </c>
      <c r="AE4344">
        <f t="shared" si="473"/>
        <v>1</v>
      </c>
      <c r="AF4344" t="str">
        <f t="shared" si="474"/>
        <v>No</v>
      </c>
      <c r="AG4344">
        <f t="shared" ca="1" si="475"/>
        <v>179</v>
      </c>
      <c r="AH4344" t="str">
        <f ca="1">IF(OR(V4344="",AG4344=""),"Yes",IF(AG4344&gt;Config!$B$41,"Yes","No"))</f>
        <v>No</v>
      </c>
    </row>
    <row r="4345" spans="1:34" x14ac:dyDescent="0.25">
      <c r="A4345" s="1" t="s">
        <v>29366</v>
      </c>
      <c r="B4345" s="1" t="s">
        <v>1165</v>
      </c>
      <c r="C4345" s="1" t="s">
        <v>398</v>
      </c>
      <c r="D4345" s="1" t="s">
        <v>23405</v>
      </c>
      <c r="E4345" s="1" t="s">
        <v>33859</v>
      </c>
      <c r="F4345" s="1" t="s">
        <v>29367</v>
      </c>
      <c r="G4345" t="str">
        <f t="shared" si="469"/>
        <v>Valid</v>
      </c>
      <c r="H4345" s="1" t="s">
        <v>29368</v>
      </c>
      <c r="I4345" t="str" cm="1">
        <f t="array" ref="I4345">IF(OR(TRIM(H4345)="",ISNUMBER(SEARCH("#",H4345)),AA4345&lt;Config!$B$8,SUMPRODUCT(--ISNUMBER(SEARCH({"a";"b";"c";"d";"e";"f";"g";"h";"i";"j";"k";"l";"m";"n";"o";"p";"q";"r";"s";"t";"u";"v";"w";"x";"y";"z"},H4345)))&gt;0),"Invalid","Valid")</f>
        <v>Valid</v>
      </c>
      <c r="J4345" s="1" t="s">
        <v>29369</v>
      </c>
      <c r="K4345" s="1" t="s">
        <v>66</v>
      </c>
      <c r="L4345" s="1" t="s">
        <v>265</v>
      </c>
      <c r="M4345" s="1" t="s">
        <v>30</v>
      </c>
      <c r="N4345" s="1" t="s">
        <v>224</v>
      </c>
      <c r="O4345" s="1" t="s">
        <v>180</v>
      </c>
      <c r="P4345" t="s">
        <v>590</v>
      </c>
      <c r="Q4345" s="1" t="s">
        <v>1481</v>
      </c>
      <c r="R4345" s="1" t="s">
        <v>1774</v>
      </c>
      <c r="S4345" s="1" t="s">
        <v>14746</v>
      </c>
      <c r="T4345" s="1" t="s">
        <v>29370</v>
      </c>
      <c r="U4345" s="1" t="s">
        <v>11229</v>
      </c>
      <c r="V4345" s="1" t="s">
        <v>1273</v>
      </c>
      <c r="W4345" s="1" t="s">
        <v>75</v>
      </c>
      <c r="X4345" t="str">
        <f t="shared" si="470"/>
        <v>Complete</v>
      </c>
      <c r="Y4345">
        <f>MAX(0,100-IF(G4345="Invalid",Config!$B$5,0)-IF(I4345="Invalid",Config!$B$6,0)-IF(X4345="Incomplete",Config!$B$7,0)-IF(AF4345="Yes",Config!$B$37,0))</f>
        <v>100</v>
      </c>
      <c r="Z4345" s="1">
        <f>IF(OR(TRIM(B4345)="",COUNTIF(Config!$B$15:$B$19,B4345)&gt;0),1,0)+IF(OR(TRIM(C4345)="",COUNTIF(Config!$B$15:$B$19,C4345)&gt;0),1,0)+IF(OR(TRIM(F4345)="",COUNTIF(Config!$B$15:$B$19,F4345)&gt;0),1,0)+IF(OR(TRIM(H4345)="",COUNTIF(Config!$B$15:$B$19,H4345)&gt;0),1,0)+IF(OR(TRIM(E4345)="",COUNTIF(Config!$B$15:$B$19,E4345)&gt;0),1,0)+IF(OR(TRIM(K4345)="",COUNTIF(Config!$B$15:$B$19,K4345)&gt;0),1,0)+IF(OR(TRIM(P4345)="",COUNTIF(Config!$B$15:$B$19,P4345)&gt;0),1,0)+IF(OR(TRIM(R4345)="",COUNTIF(Config!$B$15:$B$19,R4345)&gt;0),1,0)</f>
        <v>0</v>
      </c>
      <c r="AA4345" s="1" cm="1">
        <f t="array" ref="AA4345">SUMPRODUCT(LEN(H4345)-LEN(SUBSTITUTE(H4345,{"0";"1";"2";"3";"4";"5";"6";"7";"8";"9"},"")))</f>
        <v>12</v>
      </c>
      <c r="AC4345" t="str">
        <f t="shared" si="471"/>
        <v/>
      </c>
      <c r="AD4345">
        <f t="shared" si="472"/>
        <v>1</v>
      </c>
      <c r="AE4345">
        <f t="shared" si="473"/>
        <v>1</v>
      </c>
      <c r="AF4345" t="str">
        <f t="shared" si="474"/>
        <v>No</v>
      </c>
      <c r="AG4345" t="str">
        <f t="shared" ca="1" si="475"/>
        <v/>
      </c>
      <c r="AH4345" t="str">
        <f ca="1">IF(OR(V4345="",AG4345=""),"Yes",IF(AG4345&gt;Config!$B$41,"Yes","No"))</f>
        <v>Yes</v>
      </c>
    </row>
    <row r="4346" spans="1:34" x14ac:dyDescent="0.25">
      <c r="A4346" s="1" t="s">
        <v>29371</v>
      </c>
      <c r="B4346" s="1" t="s">
        <v>1241</v>
      </c>
      <c r="C4346" s="1" t="s">
        <v>679</v>
      </c>
      <c r="D4346" s="1" t="s">
        <v>1242</v>
      </c>
      <c r="E4346" s="1" t="s">
        <v>33858</v>
      </c>
      <c r="F4346" s="1" t="s">
        <v>29372</v>
      </c>
      <c r="G4346" t="str">
        <f t="shared" si="469"/>
        <v>Valid</v>
      </c>
      <c r="H4346" s="1" t="s">
        <v>29373</v>
      </c>
      <c r="I4346" t="str" cm="1">
        <f t="array" ref="I4346">IF(OR(TRIM(H4346)="",ISNUMBER(SEARCH("#",H4346)),AA4346&lt;Config!$B$8,SUMPRODUCT(--ISNUMBER(SEARCH({"a";"b";"c";"d";"e";"f";"g";"h";"i";"j";"k";"l";"m";"n";"o";"p";"q";"r";"s";"t";"u";"v";"w";"x";"y";"z"},H4346)))&gt;0),"Invalid","Valid")</f>
        <v>Valid</v>
      </c>
      <c r="J4346" s="1" t="s">
        <v>29374</v>
      </c>
      <c r="K4346" s="1" t="s">
        <v>133</v>
      </c>
      <c r="L4346" s="1" t="s">
        <v>29</v>
      </c>
      <c r="M4346" s="1" t="s">
        <v>85</v>
      </c>
      <c r="N4346" s="1" t="s">
        <v>252</v>
      </c>
      <c r="O4346" s="1" t="s">
        <v>196</v>
      </c>
      <c r="P4346" t="s">
        <v>33</v>
      </c>
      <c r="Q4346" s="1" t="s">
        <v>1099</v>
      </c>
      <c r="R4346" s="1" t="s">
        <v>35</v>
      </c>
      <c r="S4346" s="1" t="s">
        <v>23880</v>
      </c>
      <c r="T4346" s="1" t="s">
        <v>29375</v>
      </c>
      <c r="U4346" s="1" t="s">
        <v>2952</v>
      </c>
      <c r="V4346" s="1" t="s">
        <v>11229</v>
      </c>
      <c r="W4346" s="1" t="s">
        <v>60</v>
      </c>
      <c r="X4346" t="str">
        <f t="shared" si="470"/>
        <v>Complete</v>
      </c>
      <c r="Y4346">
        <f>MAX(0,100-IF(G4346="Invalid",Config!$B$5,0)-IF(I4346="Invalid",Config!$B$6,0)-IF(X4346="Incomplete",Config!$B$7,0)-IF(AF4346="Yes",Config!$B$37,0))</f>
        <v>100</v>
      </c>
      <c r="Z4346" s="1">
        <f>IF(OR(TRIM(B4346)="",COUNTIF(Config!$B$15:$B$19,B4346)&gt;0),1,0)+IF(OR(TRIM(C4346)="",COUNTIF(Config!$B$15:$B$19,C4346)&gt;0),1,0)+IF(OR(TRIM(F4346)="",COUNTIF(Config!$B$15:$B$19,F4346)&gt;0),1,0)+IF(OR(TRIM(H4346)="",COUNTIF(Config!$B$15:$B$19,H4346)&gt;0),1,0)+IF(OR(TRIM(E4346)="",COUNTIF(Config!$B$15:$B$19,E4346)&gt;0),1,0)+IF(OR(TRIM(K4346)="",COUNTIF(Config!$B$15:$B$19,K4346)&gt;0),1,0)+IF(OR(TRIM(P4346)="",COUNTIF(Config!$B$15:$B$19,P4346)&gt;0),1,0)+IF(OR(TRIM(R4346)="",COUNTIF(Config!$B$15:$B$19,R4346)&gt;0),1,0)</f>
        <v>0</v>
      </c>
      <c r="AA4346" s="1" cm="1">
        <f t="array" ref="AA4346">SUMPRODUCT(LEN(H4346)-LEN(SUBSTITUTE(H4346,{"0";"1";"2";"3";"4";"5";"6";"7";"8";"9"},"")))</f>
        <v>10</v>
      </c>
      <c r="AC4346" t="str">
        <f t="shared" si="471"/>
        <v/>
      </c>
      <c r="AD4346">
        <f t="shared" si="472"/>
        <v>1</v>
      </c>
      <c r="AE4346">
        <f t="shared" si="473"/>
        <v>1</v>
      </c>
      <c r="AF4346" t="str">
        <f t="shared" si="474"/>
        <v>No</v>
      </c>
      <c r="AG4346">
        <f t="shared" ca="1" si="475"/>
        <v>213</v>
      </c>
      <c r="AH4346" t="str">
        <f ca="1">IF(OR(V4346="",AG4346=""),"Yes",IF(AG4346&gt;Config!$B$41,"Yes","No"))</f>
        <v>No</v>
      </c>
    </row>
    <row r="4347" spans="1:34" x14ac:dyDescent="0.25">
      <c r="A4347" s="1" t="s">
        <v>29376</v>
      </c>
      <c r="B4347" s="1" t="s">
        <v>127</v>
      </c>
      <c r="C4347" s="1" t="s">
        <v>1389</v>
      </c>
      <c r="D4347" s="1" t="s">
        <v>26859</v>
      </c>
      <c r="E4347" s="1" t="s">
        <v>34537</v>
      </c>
      <c r="F4347" s="1" t="s">
        <v>26860</v>
      </c>
      <c r="G4347" t="str">
        <f t="shared" si="469"/>
        <v>Valid</v>
      </c>
      <c r="H4347" s="1" t="s">
        <v>29377</v>
      </c>
      <c r="I4347" t="str" cm="1">
        <f t="array" ref="I4347">IF(OR(TRIM(H4347)="",ISNUMBER(SEARCH("#",H4347)),AA4347&lt;Config!$B$8,SUMPRODUCT(--ISNUMBER(SEARCH({"a";"b";"c";"d";"e";"f";"g";"h";"i";"j";"k";"l";"m";"n";"o";"p";"q";"r";"s";"t";"u";"v";"w";"x";"y";"z"},H4347)))&gt;0),"Invalid","Valid")</f>
        <v>Valid</v>
      </c>
      <c r="J4347" s="1" t="s">
        <v>26862</v>
      </c>
      <c r="K4347" s="1" t="s">
        <v>425</v>
      </c>
      <c r="L4347" s="1" t="s">
        <v>179</v>
      </c>
      <c r="M4347" s="1" t="s">
        <v>462</v>
      </c>
      <c r="N4347" s="1" t="s">
        <v>148</v>
      </c>
      <c r="O4347" s="1" t="s">
        <v>266</v>
      </c>
      <c r="P4347" t="s">
        <v>236</v>
      </c>
      <c r="Q4347" s="1" t="s">
        <v>254</v>
      </c>
      <c r="R4347" s="1" t="s">
        <v>238</v>
      </c>
      <c r="S4347" s="1" t="s">
        <v>26863</v>
      </c>
      <c r="T4347" s="1" t="s">
        <v>26864</v>
      </c>
      <c r="U4347" s="1" t="s">
        <v>26865</v>
      </c>
      <c r="V4347" s="1" t="s">
        <v>140</v>
      </c>
      <c r="W4347" s="1" t="s">
        <v>125</v>
      </c>
      <c r="X4347" t="str">
        <f t="shared" si="470"/>
        <v>Complete</v>
      </c>
      <c r="Y4347">
        <f>MAX(0,100-IF(G4347="Invalid",Config!$B$5,0)-IF(I4347="Invalid",Config!$B$6,0)-IF(X4347="Incomplete",Config!$B$7,0)-IF(AF4347="Yes",Config!$B$37,0))</f>
        <v>75</v>
      </c>
      <c r="Z4347" s="1">
        <f>IF(OR(TRIM(B4347)="",COUNTIF(Config!$B$15:$B$19,B4347)&gt;0),1,0)+IF(OR(TRIM(C4347)="",COUNTIF(Config!$B$15:$B$19,C4347)&gt;0),1,0)+IF(OR(TRIM(F4347)="",COUNTIF(Config!$B$15:$B$19,F4347)&gt;0),1,0)+IF(OR(TRIM(H4347)="",COUNTIF(Config!$B$15:$B$19,H4347)&gt;0),1,0)+IF(OR(TRIM(E4347)="",COUNTIF(Config!$B$15:$B$19,E4347)&gt;0),1,0)+IF(OR(TRIM(K4347)="",COUNTIF(Config!$B$15:$B$19,K4347)&gt;0),1,0)+IF(OR(TRIM(P4347)="",COUNTIF(Config!$B$15:$B$19,P4347)&gt;0),1,0)+IF(OR(TRIM(R4347)="",COUNTIF(Config!$B$15:$B$19,R4347)&gt;0),1,0)</f>
        <v>0</v>
      </c>
      <c r="AA4347" s="1" cm="1">
        <f t="array" ref="AA4347">SUMPRODUCT(LEN(H4347)-LEN(SUBSTITUTE(H4347,{"0";"1";"2";"3";"4";"5";"6";"7";"8";"9"},"")))</f>
        <v>12</v>
      </c>
      <c r="AC4347" t="str">
        <f t="shared" si="471"/>
        <v>Potential Duplicate</v>
      </c>
      <c r="AD4347">
        <f t="shared" si="472"/>
        <v>2</v>
      </c>
      <c r="AE4347">
        <f t="shared" si="473"/>
        <v>1</v>
      </c>
      <c r="AF4347" t="str">
        <f t="shared" si="474"/>
        <v>Yes</v>
      </c>
      <c r="AG4347">
        <f t="shared" ca="1" si="475"/>
        <v>37</v>
      </c>
      <c r="AH4347" t="str">
        <f ca="1">IF(OR(V4347="",AG4347=""),"Yes",IF(AG4347&gt;Config!$B$41,"Yes","No"))</f>
        <v>No</v>
      </c>
    </row>
    <row r="4348" spans="1:34" x14ac:dyDescent="0.25">
      <c r="A4348" s="1" t="s">
        <v>29378</v>
      </c>
      <c r="B4348" s="1" t="s">
        <v>4638</v>
      </c>
      <c r="C4348" s="1" t="s">
        <v>2104</v>
      </c>
      <c r="D4348" s="1" t="s">
        <v>27711</v>
      </c>
      <c r="E4348" s="1" t="s">
        <v>35647</v>
      </c>
      <c r="F4348" s="1" t="s">
        <v>29379</v>
      </c>
      <c r="G4348" t="str">
        <f t="shared" si="469"/>
        <v>Valid</v>
      </c>
      <c r="H4348" s="1" t="s">
        <v>29380</v>
      </c>
      <c r="I4348" t="str" cm="1">
        <f t="array" ref="I4348">IF(OR(TRIM(H4348)="",ISNUMBER(SEARCH("#",H4348)),AA4348&lt;Config!$B$8,SUMPRODUCT(--ISNUMBER(SEARCH({"a";"b";"c";"d";"e";"f";"g";"h";"i";"j";"k";"l";"m";"n";"o";"p";"q";"r";"s";"t";"u";"v";"w";"x";"y";"z"},H4348)))&gt;0),"Invalid","Valid")</f>
        <v>Valid</v>
      </c>
      <c r="J4348" s="1" t="s">
        <v>950</v>
      </c>
      <c r="K4348" s="1" t="s">
        <v>516</v>
      </c>
      <c r="L4348" s="1" t="s">
        <v>102</v>
      </c>
      <c r="M4348" s="1" t="s">
        <v>103</v>
      </c>
      <c r="N4348" s="1" t="s">
        <v>33819</v>
      </c>
      <c r="O4348" s="1" t="s">
        <v>196</v>
      </c>
      <c r="P4348" t="s">
        <v>87</v>
      </c>
      <c r="Q4348" s="1" t="s">
        <v>438</v>
      </c>
      <c r="R4348" s="1" t="s">
        <v>379</v>
      </c>
      <c r="S4348" s="1" t="s">
        <v>10198</v>
      </c>
      <c r="T4348" s="1" t="s">
        <v>29381</v>
      </c>
      <c r="U4348" s="1" t="s">
        <v>20590</v>
      </c>
      <c r="V4348" s="1" t="s">
        <v>1347</v>
      </c>
      <c r="W4348" s="1" t="s">
        <v>94</v>
      </c>
      <c r="X4348" t="str">
        <f t="shared" si="470"/>
        <v>Complete</v>
      </c>
      <c r="Y4348">
        <f>MAX(0,100-IF(G4348="Invalid",Config!$B$5,0)-IF(I4348="Invalid",Config!$B$6,0)-IF(X4348="Incomplete",Config!$B$7,0)-IF(AF4348="Yes",Config!$B$37,0))</f>
        <v>100</v>
      </c>
      <c r="Z4348" s="1">
        <f>IF(OR(TRIM(B4348)="",COUNTIF(Config!$B$15:$B$19,B4348)&gt;0),1,0)+IF(OR(TRIM(C4348)="",COUNTIF(Config!$B$15:$B$19,C4348)&gt;0),1,0)+IF(OR(TRIM(F4348)="",COUNTIF(Config!$B$15:$B$19,F4348)&gt;0),1,0)+IF(OR(TRIM(H4348)="",COUNTIF(Config!$B$15:$B$19,H4348)&gt;0),1,0)+IF(OR(TRIM(E4348)="",COUNTIF(Config!$B$15:$B$19,E4348)&gt;0),1,0)+IF(OR(TRIM(K4348)="",COUNTIF(Config!$B$15:$B$19,K4348)&gt;0),1,0)+IF(OR(TRIM(P4348)="",COUNTIF(Config!$B$15:$B$19,P4348)&gt;0),1,0)+IF(OR(TRIM(R4348)="",COUNTIF(Config!$B$15:$B$19,R4348)&gt;0),1,0)</f>
        <v>0</v>
      </c>
      <c r="AA4348" s="1" cm="1">
        <f t="array" ref="AA4348">SUMPRODUCT(LEN(H4348)-LEN(SUBSTITUTE(H4348,{"0";"1";"2";"3";"4";"5";"6";"7";"8";"9"},"")))</f>
        <v>10</v>
      </c>
      <c r="AC4348" t="str">
        <f t="shared" si="471"/>
        <v/>
      </c>
      <c r="AD4348">
        <f t="shared" si="472"/>
        <v>1</v>
      </c>
      <c r="AE4348">
        <f t="shared" si="473"/>
        <v>1</v>
      </c>
      <c r="AF4348" t="str">
        <f t="shared" si="474"/>
        <v>No</v>
      </c>
      <c r="AG4348">
        <f t="shared" ca="1" si="475"/>
        <v>37</v>
      </c>
      <c r="AH4348" t="str">
        <f ca="1">IF(OR(V4348="",AG4348=""),"Yes",IF(AG4348&gt;Config!$B$41,"Yes","No"))</f>
        <v>No</v>
      </c>
    </row>
    <row r="4349" spans="1:34" x14ac:dyDescent="0.25">
      <c r="A4349" s="1" t="s">
        <v>29382</v>
      </c>
      <c r="B4349" s="1" t="s">
        <v>774</v>
      </c>
      <c r="C4349" s="1" t="s">
        <v>511</v>
      </c>
      <c r="D4349" s="1" t="s">
        <v>29383</v>
      </c>
      <c r="E4349" s="1" t="s">
        <v>35482</v>
      </c>
      <c r="F4349" s="1" t="s">
        <v>29384</v>
      </c>
      <c r="G4349" t="str">
        <f t="shared" si="469"/>
        <v>Valid</v>
      </c>
      <c r="H4349" s="1" t="s">
        <v>29385</v>
      </c>
      <c r="I4349" t="str" cm="1">
        <f t="array" ref="I4349">IF(OR(TRIM(H4349)="",ISNUMBER(SEARCH("#",H4349)),AA4349&lt;Config!$B$8,SUMPRODUCT(--ISNUMBER(SEARCH({"a";"b";"c";"d";"e";"f";"g";"h";"i";"j";"k";"l";"m";"n";"o";"p";"q";"r";"s";"t";"u";"v";"w";"x";"y";"z"},H4349)))&gt;0),"Invalid","Valid")</f>
        <v>Valid</v>
      </c>
      <c r="J4349" s="1" t="s">
        <v>29386</v>
      </c>
      <c r="K4349" s="1" t="s">
        <v>48</v>
      </c>
      <c r="L4349" s="1" t="s">
        <v>102</v>
      </c>
      <c r="M4349" s="1" t="s">
        <v>517</v>
      </c>
      <c r="N4349" s="1" t="s">
        <v>713</v>
      </c>
      <c r="O4349" s="1" t="s">
        <v>149</v>
      </c>
      <c r="P4349" t="s">
        <v>87</v>
      </c>
      <c r="Q4349" s="1" t="s">
        <v>438</v>
      </c>
      <c r="R4349" s="1" t="s">
        <v>550</v>
      </c>
      <c r="S4349" s="1" t="s">
        <v>19216</v>
      </c>
      <c r="T4349" s="1" t="s">
        <v>29387</v>
      </c>
      <c r="U4349" s="1" t="s">
        <v>3695</v>
      </c>
      <c r="V4349" s="1" t="s">
        <v>29388</v>
      </c>
      <c r="W4349" s="1" t="s">
        <v>186</v>
      </c>
      <c r="X4349" t="str">
        <f t="shared" si="470"/>
        <v>Complete</v>
      </c>
      <c r="Y4349">
        <f>MAX(0,100-IF(G4349="Invalid",Config!$B$5,0)-IF(I4349="Invalid",Config!$B$6,0)-IF(X4349="Incomplete",Config!$B$7,0)-IF(AF4349="Yes",Config!$B$37,0))</f>
        <v>100</v>
      </c>
      <c r="Z4349" s="1">
        <f>IF(OR(TRIM(B4349)="",COUNTIF(Config!$B$15:$B$19,B4349)&gt;0),1,0)+IF(OR(TRIM(C4349)="",COUNTIF(Config!$B$15:$B$19,C4349)&gt;0),1,0)+IF(OR(TRIM(F4349)="",COUNTIF(Config!$B$15:$B$19,F4349)&gt;0),1,0)+IF(OR(TRIM(H4349)="",COUNTIF(Config!$B$15:$B$19,H4349)&gt;0),1,0)+IF(OR(TRIM(E4349)="",COUNTIF(Config!$B$15:$B$19,E4349)&gt;0),1,0)+IF(OR(TRIM(K4349)="",COUNTIF(Config!$B$15:$B$19,K4349)&gt;0),1,0)+IF(OR(TRIM(P4349)="",COUNTIF(Config!$B$15:$B$19,P4349)&gt;0),1,0)+IF(OR(TRIM(R4349)="",COUNTIF(Config!$B$15:$B$19,R4349)&gt;0),1,0)</f>
        <v>0</v>
      </c>
      <c r="AA4349" s="1" cm="1">
        <f t="array" ref="AA4349">SUMPRODUCT(LEN(H4349)-LEN(SUBSTITUTE(H4349,{"0";"1";"2";"3";"4";"5";"6";"7";"8";"9"},"")))</f>
        <v>11</v>
      </c>
      <c r="AC4349" t="str">
        <f t="shared" si="471"/>
        <v/>
      </c>
      <c r="AD4349">
        <f t="shared" si="472"/>
        <v>1</v>
      </c>
      <c r="AE4349">
        <f t="shared" si="473"/>
        <v>1</v>
      </c>
      <c r="AF4349" t="str">
        <f t="shared" si="474"/>
        <v>No</v>
      </c>
      <c r="AG4349">
        <f t="shared" ca="1" si="475"/>
        <v>176</v>
      </c>
      <c r="AH4349" t="str">
        <f ca="1">IF(OR(V4349="",AG4349=""),"Yes",IF(AG4349&gt;Config!$B$41,"Yes","No"))</f>
        <v>No</v>
      </c>
    </row>
    <row r="4350" spans="1:34" x14ac:dyDescent="0.25">
      <c r="A4350" s="1" t="s">
        <v>29389</v>
      </c>
      <c r="B4350" s="1" t="s">
        <v>1399</v>
      </c>
      <c r="C4350" s="1" t="s">
        <v>499</v>
      </c>
      <c r="D4350" s="1" t="s">
        <v>29390</v>
      </c>
      <c r="E4350" s="1" t="s">
        <v>34000</v>
      </c>
      <c r="F4350" s="1" t="s">
        <v>29391</v>
      </c>
      <c r="G4350" t="str">
        <f t="shared" si="469"/>
        <v>Valid</v>
      </c>
      <c r="H4350" s="1" t="s">
        <v>29392</v>
      </c>
      <c r="I4350" t="str" cm="1">
        <f t="array" ref="I4350">IF(OR(TRIM(H4350)="",ISNUMBER(SEARCH("#",H4350)),AA4350&lt;Config!$B$8,SUMPRODUCT(--ISNUMBER(SEARCH({"a";"b";"c";"d";"e";"f";"g";"h";"i";"j";"k";"l";"m";"n";"o";"p";"q";"r";"s";"t";"u";"v";"w";"x";"y";"z"},H4350)))&gt;0),"Invalid","Valid")</f>
        <v>Valid</v>
      </c>
      <c r="J4350" s="1" t="s">
        <v>29393</v>
      </c>
      <c r="K4350" s="1" t="s">
        <v>1001</v>
      </c>
      <c r="L4350" s="1" t="s">
        <v>84</v>
      </c>
      <c r="M4350" s="1" t="s">
        <v>50</v>
      </c>
      <c r="N4350" s="1" t="s">
        <v>252</v>
      </c>
      <c r="O4350" s="1" t="s">
        <v>196</v>
      </c>
      <c r="P4350" t="s">
        <v>328</v>
      </c>
      <c r="Q4350" s="1" t="s">
        <v>1046</v>
      </c>
      <c r="R4350" s="1" t="s">
        <v>571</v>
      </c>
      <c r="S4350" s="1" t="s">
        <v>29394</v>
      </c>
      <c r="T4350" s="1" t="s">
        <v>29395</v>
      </c>
      <c r="U4350" s="1" t="s">
        <v>2495</v>
      </c>
      <c r="V4350" s="1" t="s">
        <v>29396</v>
      </c>
      <c r="W4350" s="1" t="s">
        <v>384</v>
      </c>
      <c r="X4350" t="str">
        <f t="shared" si="470"/>
        <v>Complete</v>
      </c>
      <c r="Y4350">
        <f>MAX(0,100-IF(G4350="Invalid",Config!$B$5,0)-IF(I4350="Invalid",Config!$B$6,0)-IF(X4350="Incomplete",Config!$B$7,0)-IF(AF4350="Yes",Config!$B$37,0))</f>
        <v>100</v>
      </c>
      <c r="Z4350" s="1">
        <f>IF(OR(TRIM(B4350)="",COUNTIF(Config!$B$15:$B$19,B4350)&gt;0),1,0)+IF(OR(TRIM(C4350)="",COUNTIF(Config!$B$15:$B$19,C4350)&gt;0),1,0)+IF(OR(TRIM(F4350)="",COUNTIF(Config!$B$15:$B$19,F4350)&gt;0),1,0)+IF(OR(TRIM(H4350)="",COUNTIF(Config!$B$15:$B$19,H4350)&gt;0),1,0)+IF(OR(TRIM(E4350)="",COUNTIF(Config!$B$15:$B$19,E4350)&gt;0),1,0)+IF(OR(TRIM(K4350)="",COUNTIF(Config!$B$15:$B$19,K4350)&gt;0),1,0)+IF(OR(TRIM(P4350)="",COUNTIF(Config!$B$15:$B$19,P4350)&gt;0),1,0)+IF(OR(TRIM(R4350)="",COUNTIF(Config!$B$15:$B$19,R4350)&gt;0),1,0)</f>
        <v>0</v>
      </c>
      <c r="AA4350" s="1" cm="1">
        <f t="array" ref="AA4350">SUMPRODUCT(LEN(H4350)-LEN(SUBSTITUTE(H4350,{"0";"1";"2";"3";"4";"5";"6";"7";"8";"9"},"")))</f>
        <v>11</v>
      </c>
      <c r="AC4350" t="str">
        <f t="shared" si="471"/>
        <v/>
      </c>
      <c r="AD4350">
        <f t="shared" si="472"/>
        <v>1</v>
      </c>
      <c r="AE4350">
        <f t="shared" si="473"/>
        <v>1</v>
      </c>
      <c r="AF4350" t="str">
        <f t="shared" si="474"/>
        <v>No</v>
      </c>
      <c r="AG4350">
        <f t="shared" ca="1" si="475"/>
        <v>228</v>
      </c>
      <c r="AH4350" t="str">
        <f ca="1">IF(OR(V4350="",AG4350=""),"Yes",IF(AG4350&gt;Config!$B$41,"Yes","No"))</f>
        <v>No</v>
      </c>
    </row>
    <row r="4351" spans="1:34" x14ac:dyDescent="0.25">
      <c r="A4351" s="1" t="s">
        <v>29397</v>
      </c>
      <c r="B4351" s="1" t="s">
        <v>534</v>
      </c>
      <c r="C4351" s="1" t="s">
        <v>545</v>
      </c>
      <c r="D4351" s="1" t="s">
        <v>2689</v>
      </c>
      <c r="E4351" s="1" t="s">
        <v>35648</v>
      </c>
      <c r="F4351" s="1" t="s">
        <v>29398</v>
      </c>
      <c r="G4351" t="str">
        <f t="shared" si="469"/>
        <v>Valid</v>
      </c>
      <c r="H4351" s="1" t="s">
        <v>29399</v>
      </c>
      <c r="I4351" t="str" cm="1">
        <f t="array" ref="I4351">IF(OR(TRIM(H4351)="",ISNUMBER(SEARCH("#",H4351)),AA4351&lt;Config!$B$8,SUMPRODUCT(--ISNUMBER(SEARCH({"a";"b";"c";"d";"e";"f";"g";"h";"i";"j";"k";"l";"m";"n";"o";"p";"q";"r";"s";"t";"u";"v";"w";"x";"y";"z"},H4351)))&gt;0),"Invalid","Valid")</f>
        <v>Valid</v>
      </c>
      <c r="J4351" s="1" t="s">
        <v>29400</v>
      </c>
      <c r="K4351" s="1" t="s">
        <v>264</v>
      </c>
      <c r="L4351" s="1" t="s">
        <v>179</v>
      </c>
      <c r="M4351" s="1" t="s">
        <v>33825</v>
      </c>
      <c r="N4351" s="1" t="s">
        <v>33819</v>
      </c>
      <c r="O4351" s="1" t="s">
        <v>266</v>
      </c>
      <c r="P4351" t="s">
        <v>236</v>
      </c>
      <c r="Q4351" s="1" t="s">
        <v>237</v>
      </c>
      <c r="R4351" s="1" t="s">
        <v>253</v>
      </c>
      <c r="S4351" s="1" t="s">
        <v>29401</v>
      </c>
      <c r="T4351" s="1" t="s">
        <v>29402</v>
      </c>
      <c r="U4351" s="1" t="s">
        <v>4261</v>
      </c>
      <c r="V4351" s="1" t="s">
        <v>2987</v>
      </c>
      <c r="W4351" s="1" t="s">
        <v>94</v>
      </c>
      <c r="X4351" t="str">
        <f t="shared" si="470"/>
        <v>Complete</v>
      </c>
      <c r="Y4351">
        <f>MAX(0,100-IF(G4351="Invalid",Config!$B$5,0)-IF(I4351="Invalid",Config!$B$6,0)-IF(X4351="Incomplete",Config!$B$7,0)-IF(AF4351="Yes",Config!$B$37,0))</f>
        <v>100</v>
      </c>
      <c r="Z4351" s="1">
        <f>IF(OR(TRIM(B4351)="",COUNTIF(Config!$B$15:$B$19,B4351)&gt;0),1,0)+IF(OR(TRIM(C4351)="",COUNTIF(Config!$B$15:$B$19,C4351)&gt;0),1,0)+IF(OR(TRIM(F4351)="",COUNTIF(Config!$B$15:$B$19,F4351)&gt;0),1,0)+IF(OR(TRIM(H4351)="",COUNTIF(Config!$B$15:$B$19,H4351)&gt;0),1,0)+IF(OR(TRIM(E4351)="",COUNTIF(Config!$B$15:$B$19,E4351)&gt;0),1,0)+IF(OR(TRIM(K4351)="",COUNTIF(Config!$B$15:$B$19,K4351)&gt;0),1,0)+IF(OR(TRIM(P4351)="",COUNTIF(Config!$B$15:$B$19,P4351)&gt;0),1,0)+IF(OR(TRIM(R4351)="",COUNTIF(Config!$B$15:$B$19,R4351)&gt;0),1,0)</f>
        <v>0</v>
      </c>
      <c r="AA4351" s="1" cm="1">
        <f t="array" ref="AA4351">SUMPRODUCT(LEN(H4351)-LEN(SUBSTITUTE(H4351,{"0";"1";"2";"3";"4";"5";"6";"7";"8";"9"},"")))</f>
        <v>12</v>
      </c>
      <c r="AC4351" t="str">
        <f t="shared" si="471"/>
        <v/>
      </c>
      <c r="AD4351">
        <f t="shared" si="472"/>
        <v>1</v>
      </c>
      <c r="AE4351">
        <f t="shared" si="473"/>
        <v>1</v>
      </c>
      <c r="AF4351" t="str">
        <f t="shared" si="474"/>
        <v>No</v>
      </c>
      <c r="AG4351">
        <f t="shared" ca="1" si="475"/>
        <v>48</v>
      </c>
      <c r="AH4351" t="str">
        <f ca="1">IF(OR(V4351="",AG4351=""),"Yes",IF(AG4351&gt;Config!$B$41,"Yes","No"))</f>
        <v>No</v>
      </c>
    </row>
    <row r="4352" spans="1:34" x14ac:dyDescent="0.25">
      <c r="A4352" s="1" t="s">
        <v>29403</v>
      </c>
      <c r="B4352" s="1" t="s">
        <v>1068</v>
      </c>
      <c r="C4352" s="1" t="s">
        <v>230</v>
      </c>
      <c r="D4352" s="1" t="s">
        <v>29404</v>
      </c>
      <c r="E4352" s="1" t="s">
        <v>34977</v>
      </c>
      <c r="F4352" s="1" t="s">
        <v>6197</v>
      </c>
      <c r="G4352" t="str">
        <f t="shared" si="469"/>
        <v>Valid</v>
      </c>
      <c r="H4352" s="1" t="s">
        <v>29405</v>
      </c>
      <c r="I4352" t="str" cm="1">
        <f t="array" ref="I4352">IF(OR(TRIM(H4352)="",ISNUMBER(SEARCH("#",H4352)),AA4352&lt;Config!$B$8,SUMPRODUCT(--ISNUMBER(SEARCH({"a";"b";"c";"d";"e";"f";"g";"h";"i";"j";"k";"l";"m";"n";"o";"p";"q";"r";"s";"t";"u";"v";"w";"x";"y";"z"},H4352)))&gt;0),"Invalid","Valid")</f>
        <v>Valid</v>
      </c>
      <c r="J4352" s="1" t="s">
        <v>29406</v>
      </c>
      <c r="K4352" s="1" t="s">
        <v>178</v>
      </c>
      <c r="L4352" s="1" t="s">
        <v>84</v>
      </c>
      <c r="M4352" s="1" t="s">
        <v>33827</v>
      </c>
      <c r="N4352" s="1" t="s">
        <v>33819</v>
      </c>
      <c r="O4352" s="1" t="s">
        <v>149</v>
      </c>
      <c r="P4352" t="s">
        <v>236</v>
      </c>
      <c r="Q4352" s="1" t="s">
        <v>238</v>
      </c>
      <c r="R4352" s="1" t="s">
        <v>253</v>
      </c>
      <c r="S4352" s="1" t="s">
        <v>29407</v>
      </c>
      <c r="T4352" s="1" t="s">
        <v>29408</v>
      </c>
      <c r="U4352" s="1" t="s">
        <v>1777</v>
      </c>
      <c r="V4352" s="1" t="s">
        <v>1503</v>
      </c>
      <c r="W4352" s="1" t="s">
        <v>202</v>
      </c>
      <c r="X4352" t="str">
        <f t="shared" si="470"/>
        <v>Complete</v>
      </c>
      <c r="Y4352">
        <f>MAX(0,100-IF(G4352="Invalid",Config!$B$5,0)-IF(I4352="Invalid",Config!$B$6,0)-IF(X4352="Incomplete",Config!$B$7,0)-IF(AF4352="Yes",Config!$B$37,0))</f>
        <v>75</v>
      </c>
      <c r="Z4352" s="1">
        <f>IF(OR(TRIM(B4352)="",COUNTIF(Config!$B$15:$B$19,B4352)&gt;0),1,0)+IF(OR(TRIM(C4352)="",COUNTIF(Config!$B$15:$B$19,C4352)&gt;0),1,0)+IF(OR(TRIM(F4352)="",COUNTIF(Config!$B$15:$B$19,F4352)&gt;0),1,0)+IF(OR(TRIM(H4352)="",COUNTIF(Config!$B$15:$B$19,H4352)&gt;0),1,0)+IF(OR(TRIM(E4352)="",COUNTIF(Config!$B$15:$B$19,E4352)&gt;0),1,0)+IF(OR(TRIM(K4352)="",COUNTIF(Config!$B$15:$B$19,K4352)&gt;0),1,0)+IF(OR(TRIM(P4352)="",COUNTIF(Config!$B$15:$B$19,P4352)&gt;0),1,0)+IF(OR(TRIM(R4352)="",COUNTIF(Config!$B$15:$B$19,R4352)&gt;0),1,0)</f>
        <v>0</v>
      </c>
      <c r="AA4352" s="1" cm="1">
        <f t="array" ref="AA4352">SUMPRODUCT(LEN(H4352)-LEN(SUBSTITUTE(H4352,{"0";"1";"2";"3";"4";"5";"6";"7";"8";"9"},"")))</f>
        <v>12</v>
      </c>
      <c r="AC4352" t="str">
        <f t="shared" si="471"/>
        <v>Potential Duplicate</v>
      </c>
      <c r="AD4352">
        <f t="shared" si="472"/>
        <v>2</v>
      </c>
      <c r="AE4352">
        <f t="shared" si="473"/>
        <v>1</v>
      </c>
      <c r="AF4352" t="str">
        <f t="shared" si="474"/>
        <v>Yes</v>
      </c>
      <c r="AG4352">
        <f t="shared" ca="1" si="475"/>
        <v>109</v>
      </c>
      <c r="AH4352" t="str">
        <f ca="1">IF(OR(V4352="",AG4352=""),"Yes",IF(AG4352&gt;Config!$B$41,"Yes","No"))</f>
        <v>No</v>
      </c>
    </row>
    <row r="4353" spans="1:34" x14ac:dyDescent="0.25">
      <c r="A4353" s="1" t="s">
        <v>29409</v>
      </c>
      <c r="B4353" s="1" t="s">
        <v>1266</v>
      </c>
      <c r="C4353" s="1" t="s">
        <v>545</v>
      </c>
      <c r="D4353" s="1" t="s">
        <v>29410</v>
      </c>
      <c r="E4353" s="1" t="s">
        <v>34632</v>
      </c>
      <c r="F4353" s="1" t="s">
        <v>29411</v>
      </c>
      <c r="G4353" t="str">
        <f t="shared" si="469"/>
        <v>Valid</v>
      </c>
      <c r="H4353" s="1" t="s">
        <v>29412</v>
      </c>
      <c r="I4353" t="str" cm="1">
        <f t="array" ref="I4353">IF(OR(TRIM(H4353)="",ISNUMBER(SEARCH("#",H4353)),AA4353&lt;Config!$B$8,SUMPRODUCT(--ISNUMBER(SEARCH({"a";"b";"c";"d";"e";"f";"g";"h";"i";"j";"k";"l";"m";"n";"o";"p";"q";"r";"s";"t";"u";"v";"w";"x";"y";"z"},H4353)))&gt;0),"Invalid","Valid")</f>
        <v>Valid</v>
      </c>
      <c r="J4353" s="1" t="s">
        <v>29413</v>
      </c>
      <c r="K4353" s="1" t="s">
        <v>625</v>
      </c>
      <c r="L4353" s="1" t="s">
        <v>84</v>
      </c>
      <c r="M4353" s="1" t="s">
        <v>85</v>
      </c>
      <c r="N4353" s="1" t="s">
        <v>148</v>
      </c>
      <c r="O4353" s="1" t="s">
        <v>196</v>
      </c>
      <c r="P4353" t="s">
        <v>236</v>
      </c>
      <c r="Q4353" s="1" t="s">
        <v>253</v>
      </c>
      <c r="R4353" s="1" t="s">
        <v>238</v>
      </c>
      <c r="S4353" s="1" t="s">
        <v>29414</v>
      </c>
      <c r="T4353" s="1" t="s">
        <v>29415</v>
      </c>
      <c r="U4353" s="1" t="s">
        <v>4946</v>
      </c>
      <c r="V4353" s="1" t="s">
        <v>23323</v>
      </c>
      <c r="W4353" s="1" t="s">
        <v>40</v>
      </c>
      <c r="X4353" t="str">
        <f t="shared" si="470"/>
        <v>Complete</v>
      </c>
      <c r="Y4353">
        <f>MAX(0,100-IF(G4353="Invalid",Config!$B$5,0)-IF(I4353="Invalid",Config!$B$6,0)-IF(X4353="Incomplete",Config!$B$7,0)-IF(AF4353="Yes",Config!$B$37,0))</f>
        <v>100</v>
      </c>
      <c r="Z4353" s="1">
        <f>IF(OR(TRIM(B4353)="",COUNTIF(Config!$B$15:$B$19,B4353)&gt;0),1,0)+IF(OR(TRIM(C4353)="",COUNTIF(Config!$B$15:$B$19,C4353)&gt;0),1,0)+IF(OR(TRIM(F4353)="",COUNTIF(Config!$B$15:$B$19,F4353)&gt;0),1,0)+IF(OR(TRIM(H4353)="",COUNTIF(Config!$B$15:$B$19,H4353)&gt;0),1,0)+IF(OR(TRIM(E4353)="",COUNTIF(Config!$B$15:$B$19,E4353)&gt;0),1,0)+IF(OR(TRIM(K4353)="",COUNTIF(Config!$B$15:$B$19,K4353)&gt;0),1,0)+IF(OR(TRIM(P4353)="",COUNTIF(Config!$B$15:$B$19,P4353)&gt;0),1,0)+IF(OR(TRIM(R4353)="",COUNTIF(Config!$B$15:$B$19,R4353)&gt;0),1,0)</f>
        <v>0</v>
      </c>
      <c r="AA4353" s="1" cm="1">
        <f t="array" ref="AA4353">SUMPRODUCT(LEN(H4353)-LEN(SUBSTITUTE(H4353,{"0";"1";"2";"3";"4";"5";"6";"7";"8";"9"},"")))</f>
        <v>12</v>
      </c>
      <c r="AC4353" t="str">
        <f t="shared" si="471"/>
        <v/>
      </c>
      <c r="AD4353">
        <f t="shared" si="472"/>
        <v>1</v>
      </c>
      <c r="AE4353">
        <f t="shared" si="473"/>
        <v>1</v>
      </c>
      <c r="AF4353" t="str">
        <f t="shared" si="474"/>
        <v>No</v>
      </c>
      <c r="AG4353">
        <f t="shared" ca="1" si="475"/>
        <v>346</v>
      </c>
      <c r="AH4353" t="str">
        <f ca="1">IF(OR(V4353="",AG4353=""),"Yes",IF(AG4353&gt;Config!$B$41,"Yes","No"))</f>
        <v>No</v>
      </c>
    </row>
    <row r="4354" spans="1:34" x14ac:dyDescent="0.25">
      <c r="A4354" s="1" t="s">
        <v>29416</v>
      </c>
      <c r="B4354" s="1" t="s">
        <v>1329</v>
      </c>
      <c r="C4354" s="1" t="s">
        <v>157</v>
      </c>
      <c r="D4354" s="1" t="s">
        <v>28340</v>
      </c>
      <c r="E4354" s="1" t="s">
        <v>642</v>
      </c>
      <c r="F4354" s="1" t="s">
        <v>29417</v>
      </c>
      <c r="G4354" t="str">
        <f t="shared" si="469"/>
        <v>Valid</v>
      </c>
      <c r="H4354" s="1" t="s">
        <v>29418</v>
      </c>
      <c r="I4354" t="str" cm="1">
        <f t="array" ref="I4354">IF(OR(TRIM(H4354)="",ISNUMBER(SEARCH("#",H4354)),AA4354&lt;Config!$B$8,SUMPRODUCT(--ISNUMBER(SEARCH({"a";"b";"c";"d";"e";"f";"g";"h";"i";"j";"k";"l";"m";"n";"o";"p";"q";"r";"s";"t";"u";"v";"w";"x";"y";"z"},H4354)))&gt;0),"Invalid","Valid")</f>
        <v>Valid</v>
      </c>
      <c r="J4354" s="1" t="s">
        <v>29419</v>
      </c>
      <c r="K4354" s="1" t="s">
        <v>722</v>
      </c>
      <c r="L4354" s="1" t="s">
        <v>265</v>
      </c>
      <c r="M4354" s="1" t="s">
        <v>103</v>
      </c>
      <c r="N4354" s="1" t="s">
        <v>51</v>
      </c>
      <c r="O4354" s="1" t="s">
        <v>69</v>
      </c>
      <c r="P4354" t="s">
        <v>328</v>
      </c>
      <c r="Q4354" s="1" t="s">
        <v>1046</v>
      </c>
      <c r="R4354" s="1" t="s">
        <v>571</v>
      </c>
      <c r="S4354" s="1" t="s">
        <v>29420</v>
      </c>
      <c r="T4354" s="1" t="s">
        <v>29421</v>
      </c>
      <c r="U4354" s="1" t="s">
        <v>7105</v>
      </c>
      <c r="V4354" s="1" t="s">
        <v>2364</v>
      </c>
      <c r="W4354" s="1" t="s">
        <v>384</v>
      </c>
      <c r="X4354" t="str">
        <f t="shared" si="470"/>
        <v>Complete</v>
      </c>
      <c r="Y4354">
        <f>MAX(0,100-IF(G4354="Invalid",Config!$B$5,0)-IF(I4354="Invalid",Config!$B$6,0)-IF(X4354="Incomplete",Config!$B$7,0)-IF(AF4354="Yes",Config!$B$37,0))</f>
        <v>100</v>
      </c>
      <c r="Z4354" s="1">
        <f>IF(OR(TRIM(B4354)="",COUNTIF(Config!$B$15:$B$19,B4354)&gt;0),1,0)+IF(OR(TRIM(C4354)="",COUNTIF(Config!$B$15:$B$19,C4354)&gt;0),1,0)+IF(OR(TRIM(F4354)="",COUNTIF(Config!$B$15:$B$19,F4354)&gt;0),1,0)+IF(OR(TRIM(H4354)="",COUNTIF(Config!$B$15:$B$19,H4354)&gt;0),1,0)+IF(OR(TRIM(E4354)="",COUNTIF(Config!$B$15:$B$19,E4354)&gt;0),1,0)+IF(OR(TRIM(K4354)="",COUNTIF(Config!$B$15:$B$19,K4354)&gt;0),1,0)+IF(OR(TRIM(P4354)="",COUNTIF(Config!$B$15:$B$19,P4354)&gt;0),1,0)+IF(OR(TRIM(R4354)="",COUNTIF(Config!$B$15:$B$19,R4354)&gt;0),1,0)</f>
        <v>0</v>
      </c>
      <c r="AA4354" s="1" cm="1">
        <f t="array" ref="AA4354">SUMPRODUCT(LEN(H4354)-LEN(SUBSTITUTE(H4354,{"0";"1";"2";"3";"4";"5";"6";"7";"8";"9"},"")))</f>
        <v>10</v>
      </c>
      <c r="AC4354" t="str">
        <f t="shared" si="471"/>
        <v/>
      </c>
      <c r="AD4354">
        <f t="shared" si="472"/>
        <v>1</v>
      </c>
      <c r="AE4354">
        <f t="shared" si="473"/>
        <v>1</v>
      </c>
      <c r="AF4354" t="str">
        <f t="shared" si="474"/>
        <v>No</v>
      </c>
      <c r="AG4354">
        <f t="shared" ca="1" si="475"/>
        <v>397</v>
      </c>
      <c r="AH4354" t="str">
        <f ca="1">IF(OR(V4354="",AG4354=""),"Yes",IF(AG4354&gt;Config!$B$41,"Yes","No"))</f>
        <v>Yes</v>
      </c>
    </row>
    <row r="4355" spans="1:34" x14ac:dyDescent="0.25">
      <c r="A4355" s="1" t="s">
        <v>18509</v>
      </c>
      <c r="B4355" s="1" t="s">
        <v>1495</v>
      </c>
      <c r="C4355" s="1" t="s">
        <v>353</v>
      </c>
      <c r="D4355" s="1" t="s">
        <v>29422</v>
      </c>
      <c r="E4355" s="1" t="s">
        <v>339</v>
      </c>
      <c r="F4355" s="1" t="s">
        <v>29423</v>
      </c>
      <c r="G4355" t="str">
        <f t="shared" ref="G4355:G4418" si="476">IFERROR(IF(OR(TRIM(F4355)="",LEN(F4355)-LEN(SUBSTITUTE(F4355,"@",""))&lt;&gt;1,FIND("@",F4355)=1,RIGHT(F4355,1)=".",ISNUMBER(SEARCH(" ",F4355)),ISERROR(FIND(".",F4355,FIND("@",F4355)+2))),"Invalid","Valid"),"Invalid")</f>
        <v>Valid</v>
      </c>
      <c r="H4355" s="1" t="s">
        <v>3907</v>
      </c>
      <c r="I4355" t="str" cm="1">
        <f t="array" ref="I4355">IF(OR(TRIM(H4355)="",ISNUMBER(SEARCH("#",H4355)),AA4355&lt;Config!$B$8,SUMPRODUCT(--ISNUMBER(SEARCH({"a";"b";"c";"d";"e";"f";"g";"h";"i";"j";"k";"l";"m";"n";"o";"p";"q";"r";"s";"t";"u";"v";"w";"x";"y";"z"},H4355)))&gt;0),"Invalid","Valid")</f>
        <v>Valid</v>
      </c>
      <c r="J4355" s="1" t="s">
        <v>29424</v>
      </c>
      <c r="K4355" s="1" t="s">
        <v>425</v>
      </c>
      <c r="L4355" s="1" t="s">
        <v>102</v>
      </c>
      <c r="M4355" s="1" t="s">
        <v>462</v>
      </c>
      <c r="N4355" s="1" t="s">
        <v>224</v>
      </c>
      <c r="O4355" s="1" t="s">
        <v>266</v>
      </c>
      <c r="P4355" t="s">
        <v>328</v>
      </c>
      <c r="Q4355" s="1" t="s">
        <v>1046</v>
      </c>
      <c r="R4355" s="1" t="s">
        <v>614</v>
      </c>
      <c r="S4355" s="1" t="s">
        <v>12192</v>
      </c>
      <c r="T4355" s="1" t="s">
        <v>29425</v>
      </c>
      <c r="U4355" s="1" t="s">
        <v>1503</v>
      </c>
      <c r="V4355" s="1" t="s">
        <v>383</v>
      </c>
      <c r="W4355" s="1" t="s">
        <v>60</v>
      </c>
      <c r="X4355" t="str">
        <f t="shared" ref="X4355:X4418" si="477">IF(Z4355=0,"Complete","Incomplete")</f>
        <v>Complete</v>
      </c>
      <c r="Y4355">
        <f>MAX(0,100-IF(G4355="Invalid",Config!$B$5,0)-IF(I4355="Invalid",Config!$B$6,0)-IF(X4355="Incomplete",Config!$B$7,0)-IF(AF4355="Yes",Config!$B$37,0))</f>
        <v>75</v>
      </c>
      <c r="Z4355" s="1">
        <f>IF(OR(TRIM(B4355)="",COUNTIF(Config!$B$15:$B$19,B4355)&gt;0),1,0)+IF(OR(TRIM(C4355)="",COUNTIF(Config!$B$15:$B$19,C4355)&gt;0),1,0)+IF(OR(TRIM(F4355)="",COUNTIF(Config!$B$15:$B$19,F4355)&gt;0),1,0)+IF(OR(TRIM(H4355)="",COUNTIF(Config!$B$15:$B$19,H4355)&gt;0),1,0)+IF(OR(TRIM(E4355)="",COUNTIF(Config!$B$15:$B$19,E4355)&gt;0),1,0)+IF(OR(TRIM(K4355)="",COUNTIF(Config!$B$15:$B$19,K4355)&gt;0),1,0)+IF(OR(TRIM(P4355)="",COUNTIF(Config!$B$15:$B$19,P4355)&gt;0),1,0)+IF(OR(TRIM(R4355)="",COUNTIF(Config!$B$15:$B$19,R4355)&gt;0),1,0)</f>
        <v>0</v>
      </c>
      <c r="AA4355" s="1" cm="1">
        <f t="array" ref="AA4355">SUMPRODUCT(LEN(H4355)-LEN(SUBSTITUTE(H4355,{"0";"1";"2";"3";"4";"5";"6";"7";"8";"9"},"")))</f>
        <v>12</v>
      </c>
      <c r="AC4355" t="str">
        <f t="shared" ref="AC4355:AC4418" si="478">_xlfn.TEXTJOIN("; ",TRUE,IF(G4355="Invalid","Invalid Email",""),IF(I4355="Invalid","Invalid Phone",""),IF(X4355="Incomplete","Incomplete Profile",""),IF(AF4355="Yes","Potential Duplicate",""))</f>
        <v>Potential Duplicate</v>
      </c>
      <c r="AD4355">
        <f t="shared" ref="AD4355:AD4418" si="479">IF(OR(TRIM(F4355)="",G4355="Invalid"),0,COUNTIF($F$2:$F$5131,F4355))</f>
        <v>1</v>
      </c>
      <c r="AE4355">
        <f t="shared" ref="AE4355:AE4418" si="480">IF(OR(TRIM(H4355)="",I4355="Invalid"),0,COUNTIF($H$2:$H$5131,H4355))</f>
        <v>2</v>
      </c>
      <c r="AF4355" t="str">
        <f t="shared" ref="AF4355:AF4418" si="481">IF(OR(AD4355&gt;1,AE4355&gt;1),"Yes","No")</f>
        <v>Yes</v>
      </c>
      <c r="AG4355">
        <f t="shared" ref="AG4355:AG4418" ca="1" si="482">IFERROR(TODAY()-DATEVALUE(V4355),IFERROR(TODAY()-DATE(VALUE(RIGHT(V4355,4)),VALUE(MID(V4355,FIND("/",V4355)+1,FIND("/",V4355,FIND("/",V4355)+1)-FIND("/",V4355)-1)),VALUE(LEFT(V4355,FIND("/",V4355)-1))),""))</f>
        <v>153</v>
      </c>
      <c r="AH4355" t="str">
        <f ca="1">IF(OR(V4355="",AG4355=""),"Yes",IF(AG4355&gt;Config!$B$41,"Yes","No"))</f>
        <v>No</v>
      </c>
    </row>
    <row r="4356" spans="1:34" x14ac:dyDescent="0.25">
      <c r="A4356" s="1" t="s">
        <v>29426</v>
      </c>
      <c r="B4356" s="1" t="s">
        <v>577</v>
      </c>
      <c r="C4356" s="1" t="s">
        <v>598</v>
      </c>
      <c r="D4356" s="1" t="s">
        <v>17694</v>
      </c>
      <c r="E4356" s="1" t="s">
        <v>310</v>
      </c>
      <c r="F4356" s="1" t="s">
        <v>29427</v>
      </c>
      <c r="G4356" t="str">
        <f t="shared" si="476"/>
        <v>Valid</v>
      </c>
      <c r="H4356" s="1" t="s">
        <v>29428</v>
      </c>
      <c r="I4356" t="str" cm="1">
        <f t="array" ref="I4356">IF(OR(TRIM(H4356)="",ISNUMBER(SEARCH("#",H4356)),AA4356&lt;Config!$B$8,SUMPRODUCT(--ISNUMBER(SEARCH({"a";"b";"c";"d";"e";"f";"g";"h";"i";"j";"k";"l";"m";"n";"o";"p";"q";"r";"s";"t";"u";"v";"w";"x";"y";"z"},H4356)))&gt;0),"Invalid","Valid")</f>
        <v>Valid</v>
      </c>
      <c r="J4356" s="1" t="s">
        <v>29429</v>
      </c>
      <c r="K4356" s="1" t="s">
        <v>287</v>
      </c>
      <c r="L4356" s="1" t="s">
        <v>164</v>
      </c>
      <c r="M4356" s="1" t="s">
        <v>30</v>
      </c>
      <c r="N4356" s="1" t="s">
        <v>148</v>
      </c>
      <c r="O4356" s="1" t="s">
        <v>149</v>
      </c>
      <c r="P4356" t="s">
        <v>236</v>
      </c>
      <c r="Q4356" s="1" t="s">
        <v>238</v>
      </c>
      <c r="R4356" s="1" t="s">
        <v>238</v>
      </c>
      <c r="S4356" s="1" t="s">
        <v>704</v>
      </c>
      <c r="T4356" s="1" t="s">
        <v>29430</v>
      </c>
      <c r="U4356" s="1" t="s">
        <v>1458</v>
      </c>
      <c r="V4356" s="1" t="s">
        <v>140</v>
      </c>
      <c r="W4356" s="1" t="s">
        <v>186</v>
      </c>
      <c r="X4356" t="str">
        <f t="shared" si="477"/>
        <v>Complete</v>
      </c>
      <c r="Y4356">
        <f>MAX(0,100-IF(G4356="Invalid",Config!$B$5,0)-IF(I4356="Invalid",Config!$B$6,0)-IF(X4356="Incomplete",Config!$B$7,0)-IF(AF4356="Yes",Config!$B$37,0))</f>
        <v>100</v>
      </c>
      <c r="Z4356" s="1">
        <f>IF(OR(TRIM(B4356)="",COUNTIF(Config!$B$15:$B$19,B4356)&gt;0),1,0)+IF(OR(TRIM(C4356)="",COUNTIF(Config!$B$15:$B$19,C4356)&gt;0),1,0)+IF(OR(TRIM(F4356)="",COUNTIF(Config!$B$15:$B$19,F4356)&gt;0),1,0)+IF(OR(TRIM(H4356)="",COUNTIF(Config!$B$15:$B$19,H4356)&gt;0),1,0)+IF(OR(TRIM(E4356)="",COUNTIF(Config!$B$15:$B$19,E4356)&gt;0),1,0)+IF(OR(TRIM(K4356)="",COUNTIF(Config!$B$15:$B$19,K4356)&gt;0),1,0)+IF(OR(TRIM(P4356)="",COUNTIF(Config!$B$15:$B$19,P4356)&gt;0),1,0)+IF(OR(TRIM(R4356)="",COUNTIF(Config!$B$15:$B$19,R4356)&gt;0),1,0)</f>
        <v>0</v>
      </c>
      <c r="AA4356" s="1" cm="1">
        <f t="array" ref="AA4356">SUMPRODUCT(LEN(H4356)-LEN(SUBSTITUTE(H4356,{"0";"1";"2";"3";"4";"5";"6";"7";"8";"9"},"")))</f>
        <v>12</v>
      </c>
      <c r="AC4356" t="str">
        <f t="shared" si="478"/>
        <v/>
      </c>
      <c r="AD4356">
        <f t="shared" si="479"/>
        <v>1</v>
      </c>
      <c r="AE4356">
        <f t="shared" si="480"/>
        <v>1</v>
      </c>
      <c r="AF4356" t="str">
        <f t="shared" si="481"/>
        <v>No</v>
      </c>
      <c r="AG4356">
        <f t="shared" ca="1" si="482"/>
        <v>37</v>
      </c>
      <c r="AH4356" t="str">
        <f ca="1">IF(OR(V4356="",AG4356=""),"Yes",IF(AG4356&gt;Config!$B$41,"Yes","No"))</f>
        <v>No</v>
      </c>
    </row>
    <row r="4357" spans="1:34" x14ac:dyDescent="0.25">
      <c r="A4357" s="1" t="s">
        <v>29431</v>
      </c>
      <c r="B4357" s="1" t="s">
        <v>456</v>
      </c>
      <c r="C4357" s="1" t="s">
        <v>1068</v>
      </c>
      <c r="D4357" s="1" t="s">
        <v>29432</v>
      </c>
      <c r="E4357" s="1" t="s">
        <v>33858</v>
      </c>
      <c r="F4357" s="1" t="s">
        <v>29433</v>
      </c>
      <c r="G4357" t="str">
        <f t="shared" si="476"/>
        <v>Valid</v>
      </c>
      <c r="H4357" s="1" t="s">
        <v>29434</v>
      </c>
      <c r="I4357" t="str" cm="1">
        <f t="array" ref="I4357">IF(OR(TRIM(H4357)="",ISNUMBER(SEARCH("#",H4357)),AA4357&lt;Config!$B$8,SUMPRODUCT(--ISNUMBER(SEARCH({"a";"b";"c";"d";"e";"f";"g";"h";"i";"j";"k";"l";"m";"n";"o";"p";"q";"r";"s";"t";"u";"v";"w";"x";"y";"z"},H4357)))&gt;0),"Invalid","Valid")</f>
        <v>Valid</v>
      </c>
      <c r="J4357" s="1" t="s">
        <v>29435</v>
      </c>
      <c r="K4357" s="1" t="s">
        <v>287</v>
      </c>
      <c r="L4357" s="1" t="s">
        <v>102</v>
      </c>
      <c r="M4357" s="1" t="s">
        <v>33827</v>
      </c>
      <c r="N4357" s="1" t="s">
        <v>437</v>
      </c>
      <c r="O4357" s="1" t="s">
        <v>149</v>
      </c>
      <c r="P4357" t="s">
        <v>87</v>
      </c>
      <c r="Q4357" s="1" t="s">
        <v>88</v>
      </c>
      <c r="R4357" s="1" t="s">
        <v>136</v>
      </c>
      <c r="S4357" s="1" t="s">
        <v>4073</v>
      </c>
      <c r="T4357" s="1" t="s">
        <v>29436</v>
      </c>
      <c r="U4357" s="1" t="s">
        <v>2041</v>
      </c>
      <c r="V4357" s="1" t="s">
        <v>140</v>
      </c>
      <c r="W4357" s="1" t="s">
        <v>186</v>
      </c>
      <c r="X4357" t="str">
        <f t="shared" si="477"/>
        <v>Complete</v>
      </c>
      <c r="Y4357">
        <f>MAX(0,100-IF(G4357="Invalid",Config!$B$5,0)-IF(I4357="Invalid",Config!$B$6,0)-IF(X4357="Incomplete",Config!$B$7,0)-IF(AF4357="Yes",Config!$B$37,0))</f>
        <v>100</v>
      </c>
      <c r="Z4357" s="1">
        <f>IF(OR(TRIM(B4357)="",COUNTIF(Config!$B$15:$B$19,B4357)&gt;0),1,0)+IF(OR(TRIM(C4357)="",COUNTIF(Config!$B$15:$B$19,C4357)&gt;0),1,0)+IF(OR(TRIM(F4357)="",COUNTIF(Config!$B$15:$B$19,F4357)&gt;0),1,0)+IF(OR(TRIM(H4357)="",COUNTIF(Config!$B$15:$B$19,H4357)&gt;0),1,0)+IF(OR(TRIM(E4357)="",COUNTIF(Config!$B$15:$B$19,E4357)&gt;0),1,0)+IF(OR(TRIM(K4357)="",COUNTIF(Config!$B$15:$B$19,K4357)&gt;0),1,0)+IF(OR(TRIM(P4357)="",COUNTIF(Config!$B$15:$B$19,P4357)&gt;0),1,0)+IF(OR(TRIM(R4357)="",COUNTIF(Config!$B$15:$B$19,R4357)&gt;0),1,0)</f>
        <v>0</v>
      </c>
      <c r="AA4357" s="1" cm="1">
        <f t="array" ref="AA4357">SUMPRODUCT(LEN(H4357)-LEN(SUBSTITUTE(H4357,{"0";"1";"2";"3";"4";"5";"6";"7";"8";"9"},"")))</f>
        <v>11</v>
      </c>
      <c r="AC4357" t="str">
        <f t="shared" si="478"/>
        <v/>
      </c>
      <c r="AD4357">
        <f t="shared" si="479"/>
        <v>1</v>
      </c>
      <c r="AE4357">
        <f t="shared" si="480"/>
        <v>1</v>
      </c>
      <c r="AF4357" t="str">
        <f t="shared" si="481"/>
        <v>No</v>
      </c>
      <c r="AG4357">
        <f t="shared" ca="1" si="482"/>
        <v>37</v>
      </c>
      <c r="AH4357" t="str">
        <f ca="1">IF(OR(V4357="",AG4357=""),"Yes",IF(AG4357&gt;Config!$B$41,"Yes","No"))</f>
        <v>No</v>
      </c>
    </row>
    <row r="4358" spans="1:34" x14ac:dyDescent="0.25">
      <c r="A4358" s="1" t="s">
        <v>29437</v>
      </c>
      <c r="B4358" s="1" t="s">
        <v>1833</v>
      </c>
      <c r="C4358" s="1" t="s">
        <v>33938</v>
      </c>
      <c r="D4358" s="1" t="s">
        <v>35649</v>
      </c>
      <c r="E4358" s="1" t="s">
        <v>34501</v>
      </c>
      <c r="F4358" s="1" t="s">
        <v>29438</v>
      </c>
      <c r="G4358" t="str">
        <f t="shared" si="476"/>
        <v>Valid</v>
      </c>
      <c r="H4358" s="1" t="s">
        <v>29439</v>
      </c>
      <c r="I4358" t="str" cm="1">
        <f t="array" ref="I4358">IF(OR(TRIM(H4358)="",ISNUMBER(SEARCH("#",H4358)),AA4358&lt;Config!$B$8,SUMPRODUCT(--ISNUMBER(SEARCH({"a";"b";"c";"d";"e";"f";"g";"h";"i";"j";"k";"l";"m";"n";"o";"p";"q";"r";"s";"t";"u";"v";"w";"x";"y";"z"},H4358)))&gt;0),"Invalid","Valid")</f>
        <v>Valid</v>
      </c>
      <c r="J4358" s="1" t="s">
        <v>131</v>
      </c>
      <c r="K4358" s="1" t="s">
        <v>625</v>
      </c>
      <c r="L4358" s="1" t="s">
        <v>29</v>
      </c>
      <c r="M4358" s="1" t="s">
        <v>251</v>
      </c>
      <c r="N4358" s="1" t="s">
        <v>252</v>
      </c>
      <c r="O4358" s="1" t="s">
        <v>180</v>
      </c>
      <c r="P4358" t="s">
        <v>344</v>
      </c>
      <c r="Q4358" s="1" t="s">
        <v>971</v>
      </c>
      <c r="R4358" s="1" t="s">
        <v>971</v>
      </c>
      <c r="S4358" s="1" t="s">
        <v>29440</v>
      </c>
      <c r="T4358" s="1" t="s">
        <v>29441</v>
      </c>
      <c r="U4358" s="1" t="s">
        <v>2639</v>
      </c>
      <c r="V4358" s="1" t="s">
        <v>4128</v>
      </c>
      <c r="W4358" s="1" t="s">
        <v>293</v>
      </c>
      <c r="X4358" t="str">
        <f t="shared" si="477"/>
        <v>Complete</v>
      </c>
      <c r="Y4358">
        <f>MAX(0,100-IF(G4358="Invalid",Config!$B$5,0)-IF(I4358="Invalid",Config!$B$6,0)-IF(X4358="Incomplete",Config!$B$7,0)-IF(AF4358="Yes",Config!$B$37,0))</f>
        <v>100</v>
      </c>
      <c r="Z4358" s="1">
        <f>IF(OR(TRIM(B4358)="",COUNTIF(Config!$B$15:$B$19,B4358)&gt;0),1,0)+IF(OR(TRIM(C4358)="",COUNTIF(Config!$B$15:$B$19,C4358)&gt;0),1,0)+IF(OR(TRIM(F4358)="",COUNTIF(Config!$B$15:$B$19,F4358)&gt;0),1,0)+IF(OR(TRIM(H4358)="",COUNTIF(Config!$B$15:$B$19,H4358)&gt;0),1,0)+IF(OR(TRIM(E4358)="",COUNTIF(Config!$B$15:$B$19,E4358)&gt;0),1,0)+IF(OR(TRIM(K4358)="",COUNTIF(Config!$B$15:$B$19,K4358)&gt;0),1,0)+IF(OR(TRIM(P4358)="",COUNTIF(Config!$B$15:$B$19,P4358)&gt;0),1,0)+IF(OR(TRIM(R4358)="",COUNTIF(Config!$B$15:$B$19,R4358)&gt;0),1,0)</f>
        <v>0</v>
      </c>
      <c r="AA4358" s="1" cm="1">
        <f t="array" ref="AA4358">SUMPRODUCT(LEN(H4358)-LEN(SUBSTITUTE(H4358,{"0";"1";"2";"3";"4";"5";"6";"7";"8";"9"},"")))</f>
        <v>11</v>
      </c>
      <c r="AC4358" t="str">
        <f t="shared" si="478"/>
        <v/>
      </c>
      <c r="AD4358">
        <f t="shared" si="479"/>
        <v>1</v>
      </c>
      <c r="AE4358">
        <f t="shared" si="480"/>
        <v>1</v>
      </c>
      <c r="AF4358" t="str">
        <f t="shared" si="481"/>
        <v>No</v>
      </c>
      <c r="AG4358">
        <f t="shared" ca="1" si="482"/>
        <v>374</v>
      </c>
      <c r="AH4358" t="str">
        <f ca="1">IF(OR(V4358="",AG4358=""),"Yes",IF(AG4358&gt;Config!$B$41,"Yes","No"))</f>
        <v>Yes</v>
      </c>
    </row>
    <row r="4359" spans="1:34" x14ac:dyDescent="0.25">
      <c r="A4359" s="1" t="s">
        <v>29442</v>
      </c>
      <c r="B4359" s="1" t="s">
        <v>534</v>
      </c>
      <c r="C4359" s="1" t="s">
        <v>1441</v>
      </c>
      <c r="D4359" s="1" t="s">
        <v>19095</v>
      </c>
      <c r="E4359" s="1" t="s">
        <v>34771</v>
      </c>
      <c r="F4359" s="1" t="s">
        <v>29443</v>
      </c>
      <c r="G4359" t="str">
        <f t="shared" si="476"/>
        <v>Valid</v>
      </c>
      <c r="H4359" s="1" t="s">
        <v>29444</v>
      </c>
      <c r="I4359" t="str" cm="1">
        <f t="array" ref="I4359">IF(OR(TRIM(H4359)="",ISNUMBER(SEARCH("#",H4359)),AA4359&lt;Config!$B$8,SUMPRODUCT(--ISNUMBER(SEARCH({"a";"b";"c";"d";"e";"f";"g";"h";"i";"j";"k";"l";"m";"n";"o";"p";"q";"r";"s";"t";"u";"v";"w";"x";"y";"z"},H4359)))&gt;0),"Invalid","Valid")</f>
        <v>Valid</v>
      </c>
      <c r="J4359" s="1" t="s">
        <v>29445</v>
      </c>
      <c r="K4359" s="1" t="s">
        <v>133</v>
      </c>
      <c r="L4359" s="1" t="s">
        <v>134</v>
      </c>
      <c r="M4359" s="1" t="s">
        <v>50</v>
      </c>
      <c r="N4359" s="1" t="s">
        <v>51</v>
      </c>
      <c r="O4359" s="1" t="s">
        <v>266</v>
      </c>
      <c r="P4359" t="s">
        <v>328</v>
      </c>
      <c r="Q4359" s="1" t="s">
        <v>329</v>
      </c>
      <c r="R4359" s="1" t="s">
        <v>392</v>
      </c>
      <c r="S4359" s="1" t="s">
        <v>12356</v>
      </c>
      <c r="T4359" s="1" t="s">
        <v>29446</v>
      </c>
      <c r="U4359" s="1" t="s">
        <v>1281</v>
      </c>
      <c r="V4359" s="1" t="s">
        <v>29447</v>
      </c>
      <c r="W4359" s="1" t="s">
        <v>186</v>
      </c>
      <c r="X4359" t="str">
        <f t="shared" si="477"/>
        <v>Complete</v>
      </c>
      <c r="Y4359">
        <f>MAX(0,100-IF(G4359="Invalid",Config!$B$5,0)-IF(I4359="Invalid",Config!$B$6,0)-IF(X4359="Incomplete",Config!$B$7,0)-IF(AF4359="Yes",Config!$B$37,0))</f>
        <v>100</v>
      </c>
      <c r="Z4359" s="1">
        <f>IF(OR(TRIM(B4359)="",COUNTIF(Config!$B$15:$B$19,B4359)&gt;0),1,0)+IF(OR(TRIM(C4359)="",COUNTIF(Config!$B$15:$B$19,C4359)&gt;0),1,0)+IF(OR(TRIM(F4359)="",COUNTIF(Config!$B$15:$B$19,F4359)&gt;0),1,0)+IF(OR(TRIM(H4359)="",COUNTIF(Config!$B$15:$B$19,H4359)&gt;0),1,0)+IF(OR(TRIM(E4359)="",COUNTIF(Config!$B$15:$B$19,E4359)&gt;0),1,0)+IF(OR(TRIM(K4359)="",COUNTIF(Config!$B$15:$B$19,K4359)&gt;0),1,0)+IF(OR(TRIM(P4359)="",COUNTIF(Config!$B$15:$B$19,P4359)&gt;0),1,0)+IF(OR(TRIM(R4359)="",COUNTIF(Config!$B$15:$B$19,R4359)&gt;0),1,0)</f>
        <v>0</v>
      </c>
      <c r="AA4359" s="1" cm="1">
        <f t="array" ref="AA4359">SUMPRODUCT(LEN(H4359)-LEN(SUBSTITUTE(H4359,{"0";"1";"2";"3";"4";"5";"6";"7";"8";"9"},"")))</f>
        <v>11</v>
      </c>
      <c r="AC4359" t="str">
        <f t="shared" si="478"/>
        <v/>
      </c>
      <c r="AD4359">
        <f t="shared" si="479"/>
        <v>1</v>
      </c>
      <c r="AE4359">
        <f t="shared" si="480"/>
        <v>1</v>
      </c>
      <c r="AF4359" t="str">
        <f t="shared" si="481"/>
        <v>No</v>
      </c>
      <c r="AG4359">
        <f t="shared" ca="1" si="482"/>
        <v>-120</v>
      </c>
      <c r="AH4359" t="str">
        <f ca="1">IF(OR(V4359="",AG4359=""),"Yes",IF(AG4359&gt;Config!$B$41,"Yes","No"))</f>
        <v>No</v>
      </c>
    </row>
    <row r="4360" spans="1:34" x14ac:dyDescent="0.25">
      <c r="A4360" s="1" t="s">
        <v>29448</v>
      </c>
      <c r="B4360" s="1" t="s">
        <v>1147</v>
      </c>
      <c r="C4360" s="1" t="s">
        <v>336</v>
      </c>
      <c r="D4360" s="1" t="s">
        <v>29449</v>
      </c>
      <c r="E4360" s="1" t="s">
        <v>35650</v>
      </c>
      <c r="F4360" s="1" t="s">
        <v>29450</v>
      </c>
      <c r="G4360" t="str">
        <f t="shared" si="476"/>
        <v>Valid</v>
      </c>
      <c r="H4360" s="1" t="s">
        <v>29451</v>
      </c>
      <c r="I4360" t="str" cm="1">
        <f t="array" ref="I4360">IF(OR(TRIM(H4360)="",ISNUMBER(SEARCH("#",H4360)),AA4360&lt;Config!$B$8,SUMPRODUCT(--ISNUMBER(SEARCH({"a";"b";"c";"d";"e";"f";"g";"h";"i";"j";"k";"l";"m";"n";"o";"p";"q";"r";"s";"t";"u";"v";"w";"x";"y";"z"},H4360)))&gt;0),"Invalid","Valid")</f>
        <v>Valid</v>
      </c>
      <c r="J4360" s="1" t="s">
        <v>29452</v>
      </c>
      <c r="K4360" s="1" t="s">
        <v>178</v>
      </c>
      <c r="L4360" s="1" t="s">
        <v>179</v>
      </c>
      <c r="M4360" s="1" t="s">
        <v>50</v>
      </c>
      <c r="N4360" s="1" t="s">
        <v>437</v>
      </c>
      <c r="O4360" s="1" t="s">
        <v>69</v>
      </c>
      <c r="P4360" t="s">
        <v>314</v>
      </c>
      <c r="Q4360" s="1" t="s">
        <v>316</v>
      </c>
      <c r="R4360" s="1" t="s">
        <v>315</v>
      </c>
      <c r="S4360" s="1" t="s">
        <v>13841</v>
      </c>
      <c r="T4360" s="1" t="s">
        <v>29453</v>
      </c>
      <c r="U4360" s="1" t="s">
        <v>5663</v>
      </c>
      <c r="V4360" s="1" t="s">
        <v>1676</v>
      </c>
      <c r="W4360" s="1" t="s">
        <v>384</v>
      </c>
      <c r="X4360" t="str">
        <f t="shared" si="477"/>
        <v>Complete</v>
      </c>
      <c r="Y4360">
        <f>MAX(0,100-IF(G4360="Invalid",Config!$B$5,0)-IF(I4360="Invalid",Config!$B$6,0)-IF(X4360="Incomplete",Config!$B$7,0)-IF(AF4360="Yes",Config!$B$37,0))</f>
        <v>100</v>
      </c>
      <c r="Z4360" s="1">
        <f>IF(OR(TRIM(B4360)="",COUNTIF(Config!$B$15:$B$19,B4360)&gt;0),1,0)+IF(OR(TRIM(C4360)="",COUNTIF(Config!$B$15:$B$19,C4360)&gt;0),1,0)+IF(OR(TRIM(F4360)="",COUNTIF(Config!$B$15:$B$19,F4360)&gt;0),1,0)+IF(OR(TRIM(H4360)="",COUNTIF(Config!$B$15:$B$19,H4360)&gt;0),1,0)+IF(OR(TRIM(E4360)="",COUNTIF(Config!$B$15:$B$19,E4360)&gt;0),1,0)+IF(OR(TRIM(K4360)="",COUNTIF(Config!$B$15:$B$19,K4360)&gt;0),1,0)+IF(OR(TRIM(P4360)="",COUNTIF(Config!$B$15:$B$19,P4360)&gt;0),1,0)+IF(OR(TRIM(R4360)="",COUNTIF(Config!$B$15:$B$19,R4360)&gt;0),1,0)</f>
        <v>0</v>
      </c>
      <c r="AA4360" s="1" cm="1">
        <f t="array" ref="AA4360">SUMPRODUCT(LEN(H4360)-LEN(SUBSTITUTE(H4360,{"0";"1";"2";"3";"4";"5";"6";"7";"8";"9"},"")))</f>
        <v>12</v>
      </c>
      <c r="AC4360" t="str">
        <f t="shared" si="478"/>
        <v/>
      </c>
      <c r="AD4360">
        <f t="shared" si="479"/>
        <v>1</v>
      </c>
      <c r="AE4360">
        <f t="shared" si="480"/>
        <v>1</v>
      </c>
      <c r="AF4360" t="str">
        <f t="shared" si="481"/>
        <v>No</v>
      </c>
      <c r="AG4360">
        <f t="shared" ca="1" si="482"/>
        <v>37</v>
      </c>
      <c r="AH4360" t="str">
        <f ca="1">IF(OR(V4360="",AG4360=""),"Yes",IF(AG4360&gt;Config!$B$41,"Yes","No"))</f>
        <v>No</v>
      </c>
    </row>
    <row r="4361" spans="1:34" x14ac:dyDescent="0.25">
      <c r="A4361" s="1" t="s">
        <v>29454</v>
      </c>
      <c r="B4361" s="1" t="s">
        <v>1006</v>
      </c>
      <c r="C4361" s="1" t="s">
        <v>205</v>
      </c>
      <c r="D4361" s="1" t="s">
        <v>29455</v>
      </c>
      <c r="E4361" s="1" t="s">
        <v>310</v>
      </c>
      <c r="F4361" s="1" t="s">
        <v>19945</v>
      </c>
      <c r="G4361" t="str">
        <f t="shared" si="476"/>
        <v>Valid</v>
      </c>
      <c r="H4361" s="1" t="s">
        <v>15050</v>
      </c>
      <c r="I4361" t="str" cm="1">
        <f t="array" ref="I4361">IF(OR(TRIM(H4361)="",ISNUMBER(SEARCH("#",H4361)),AA4361&lt;Config!$B$8,SUMPRODUCT(--ISNUMBER(SEARCH({"a";"b";"c";"d";"e";"f";"g";"h";"i";"j";"k";"l";"m";"n";"o";"p";"q";"r";"s";"t";"u";"v";"w";"x";"y";"z"},H4361)))&gt;0),"Invalid","Valid")</f>
        <v>Valid</v>
      </c>
      <c r="J4361" s="1" t="s">
        <v>29456</v>
      </c>
      <c r="K4361" s="1" t="s">
        <v>504</v>
      </c>
      <c r="L4361" s="1" t="s">
        <v>179</v>
      </c>
      <c r="M4361" s="1" t="s">
        <v>462</v>
      </c>
      <c r="N4361" s="1" t="s">
        <v>51</v>
      </c>
      <c r="O4361" s="1" t="s">
        <v>180</v>
      </c>
      <c r="P4361" t="s">
        <v>236</v>
      </c>
      <c r="Q4361" s="1" t="s">
        <v>254</v>
      </c>
      <c r="R4361" s="1" t="s">
        <v>237</v>
      </c>
      <c r="S4361" s="1" t="s">
        <v>29457</v>
      </c>
      <c r="T4361" s="1" t="s">
        <v>29458</v>
      </c>
      <c r="U4361" s="1" t="s">
        <v>11473</v>
      </c>
      <c r="V4361" s="1" t="s">
        <v>648</v>
      </c>
      <c r="W4361" s="1" t="s">
        <v>60</v>
      </c>
      <c r="X4361" t="str">
        <f t="shared" si="477"/>
        <v>Complete</v>
      </c>
      <c r="Y4361">
        <f>MAX(0,100-IF(G4361="Invalid",Config!$B$5,0)-IF(I4361="Invalid",Config!$B$6,0)-IF(X4361="Incomplete",Config!$B$7,0)-IF(AF4361="Yes",Config!$B$37,0))</f>
        <v>75</v>
      </c>
      <c r="Z4361" s="1">
        <f>IF(OR(TRIM(B4361)="",COUNTIF(Config!$B$15:$B$19,B4361)&gt;0),1,0)+IF(OR(TRIM(C4361)="",COUNTIF(Config!$B$15:$B$19,C4361)&gt;0),1,0)+IF(OR(TRIM(F4361)="",COUNTIF(Config!$B$15:$B$19,F4361)&gt;0),1,0)+IF(OR(TRIM(H4361)="",COUNTIF(Config!$B$15:$B$19,H4361)&gt;0),1,0)+IF(OR(TRIM(E4361)="",COUNTIF(Config!$B$15:$B$19,E4361)&gt;0),1,0)+IF(OR(TRIM(K4361)="",COUNTIF(Config!$B$15:$B$19,K4361)&gt;0),1,0)+IF(OR(TRIM(P4361)="",COUNTIF(Config!$B$15:$B$19,P4361)&gt;0),1,0)+IF(OR(TRIM(R4361)="",COUNTIF(Config!$B$15:$B$19,R4361)&gt;0),1,0)</f>
        <v>0</v>
      </c>
      <c r="AA4361" s="1" cm="1">
        <f t="array" ref="AA4361">SUMPRODUCT(LEN(H4361)-LEN(SUBSTITUTE(H4361,{"0";"1";"2";"3";"4";"5";"6";"7";"8";"9"},"")))</f>
        <v>12</v>
      </c>
      <c r="AC4361" t="str">
        <f t="shared" si="478"/>
        <v>Potential Duplicate</v>
      </c>
      <c r="AD4361">
        <f t="shared" si="479"/>
        <v>2</v>
      </c>
      <c r="AE4361">
        <f t="shared" si="480"/>
        <v>2</v>
      </c>
      <c r="AF4361" t="str">
        <f t="shared" si="481"/>
        <v>Yes</v>
      </c>
      <c r="AG4361">
        <f t="shared" ca="1" si="482"/>
        <v>156</v>
      </c>
      <c r="AH4361" t="str">
        <f ca="1">IF(OR(V4361="",AG4361=""),"Yes",IF(AG4361&gt;Config!$B$41,"Yes","No"))</f>
        <v>No</v>
      </c>
    </row>
    <row r="4362" spans="1:34" x14ac:dyDescent="0.25">
      <c r="A4362" s="1" t="s">
        <v>29459</v>
      </c>
      <c r="B4362" s="1" t="s">
        <v>353</v>
      </c>
      <c r="C4362" s="1" t="s">
        <v>1007</v>
      </c>
      <c r="D4362" s="1" t="s">
        <v>14620</v>
      </c>
      <c r="E4362" s="1" t="s">
        <v>477</v>
      </c>
      <c r="F4362" s="1" t="s">
        <v>35651</v>
      </c>
      <c r="G4362" t="str">
        <f t="shared" si="476"/>
        <v>Valid</v>
      </c>
      <c r="H4362" s="1" t="s">
        <v>29460</v>
      </c>
      <c r="I4362" t="str" cm="1">
        <f t="array" ref="I4362">IF(OR(TRIM(H4362)="",ISNUMBER(SEARCH("#",H4362)),AA4362&lt;Config!$B$8,SUMPRODUCT(--ISNUMBER(SEARCH({"a";"b";"c";"d";"e";"f";"g";"h";"i";"j";"k";"l";"m";"n";"o";"p";"q";"r";"s";"t";"u";"v";"w";"x";"y";"z"},H4362)))&gt;0),"Invalid","Valid")</f>
        <v>Valid</v>
      </c>
      <c r="J4362" s="1" t="s">
        <v>29461</v>
      </c>
      <c r="K4362" s="1" t="s">
        <v>195</v>
      </c>
      <c r="L4362" s="1" t="s">
        <v>179</v>
      </c>
      <c r="M4362" s="1" t="s">
        <v>235</v>
      </c>
      <c r="N4362" s="1" t="s">
        <v>31</v>
      </c>
      <c r="O4362" s="1" t="s">
        <v>69</v>
      </c>
      <c r="P4362" t="s">
        <v>33</v>
      </c>
      <c r="Q4362" s="1" t="s">
        <v>119</v>
      </c>
      <c r="R4362" s="1" t="s">
        <v>120</v>
      </c>
      <c r="S4362" s="1" t="s">
        <v>15699</v>
      </c>
      <c r="T4362" s="1" t="s">
        <v>29462</v>
      </c>
      <c r="U4362" s="1" t="s">
        <v>29463</v>
      </c>
      <c r="V4362" s="1" t="s">
        <v>2686</v>
      </c>
      <c r="W4362" s="1" t="s">
        <v>141</v>
      </c>
      <c r="X4362" t="str">
        <f t="shared" si="477"/>
        <v>Complete</v>
      </c>
      <c r="Y4362">
        <f>MAX(0,100-IF(G4362="Invalid",Config!$B$5,0)-IF(I4362="Invalid",Config!$B$6,0)-IF(X4362="Incomplete",Config!$B$7,0)-IF(AF4362="Yes",Config!$B$37,0))</f>
        <v>100</v>
      </c>
      <c r="Z4362" s="1">
        <f>IF(OR(TRIM(B4362)="",COUNTIF(Config!$B$15:$B$19,B4362)&gt;0),1,0)+IF(OR(TRIM(C4362)="",COUNTIF(Config!$B$15:$B$19,C4362)&gt;0),1,0)+IF(OR(TRIM(F4362)="",COUNTIF(Config!$B$15:$B$19,F4362)&gt;0),1,0)+IF(OR(TRIM(H4362)="",COUNTIF(Config!$B$15:$B$19,H4362)&gt;0),1,0)+IF(OR(TRIM(E4362)="",COUNTIF(Config!$B$15:$B$19,E4362)&gt;0),1,0)+IF(OR(TRIM(K4362)="",COUNTIF(Config!$B$15:$B$19,K4362)&gt;0),1,0)+IF(OR(TRIM(P4362)="",COUNTIF(Config!$B$15:$B$19,P4362)&gt;0),1,0)+IF(OR(TRIM(R4362)="",COUNTIF(Config!$B$15:$B$19,R4362)&gt;0),1,0)</f>
        <v>0</v>
      </c>
      <c r="AA4362" s="1" cm="1">
        <f t="array" ref="AA4362">SUMPRODUCT(LEN(H4362)-LEN(SUBSTITUTE(H4362,{"0";"1";"2";"3";"4";"5";"6";"7";"8";"9"},"")))</f>
        <v>10</v>
      </c>
      <c r="AC4362" t="str">
        <f t="shared" si="478"/>
        <v/>
      </c>
      <c r="AD4362">
        <f t="shared" si="479"/>
        <v>1</v>
      </c>
      <c r="AE4362">
        <f t="shared" si="480"/>
        <v>1</v>
      </c>
      <c r="AF4362" t="str">
        <f t="shared" si="481"/>
        <v>No</v>
      </c>
      <c r="AG4362">
        <f t="shared" ca="1" si="482"/>
        <v>510</v>
      </c>
      <c r="AH4362" t="str">
        <f ca="1">IF(OR(V4362="",AG4362=""),"Yes",IF(AG4362&gt;Config!$B$41,"Yes","No"))</f>
        <v>Yes</v>
      </c>
    </row>
    <row r="4363" spans="1:34" x14ac:dyDescent="0.25">
      <c r="A4363" s="1" t="s">
        <v>29464</v>
      </c>
      <c r="B4363" s="1" t="s">
        <v>2127</v>
      </c>
      <c r="C4363" s="1" t="s">
        <v>2104</v>
      </c>
      <c r="D4363" s="1" t="s">
        <v>29465</v>
      </c>
      <c r="E4363" s="1" t="s">
        <v>33952</v>
      </c>
      <c r="F4363" s="1" t="s">
        <v>29466</v>
      </c>
      <c r="G4363" t="str">
        <f t="shared" si="476"/>
        <v>Valid</v>
      </c>
      <c r="H4363" s="1" t="s">
        <v>29467</v>
      </c>
      <c r="I4363" t="str" cm="1">
        <f t="array" ref="I4363">IF(OR(TRIM(H4363)="",ISNUMBER(SEARCH("#",H4363)),AA4363&lt;Config!$B$8,SUMPRODUCT(--ISNUMBER(SEARCH({"a";"b";"c";"d";"e";"f";"g";"h";"i";"j";"k";"l";"m";"n";"o";"p";"q";"r";"s";"t";"u";"v";"w";"x";"y";"z"},H4363)))&gt;0),"Invalid","Valid")</f>
        <v>Valid</v>
      </c>
      <c r="J4363" s="1" t="s">
        <v>29468</v>
      </c>
      <c r="K4363" s="1" t="s">
        <v>722</v>
      </c>
      <c r="L4363" s="1" t="s">
        <v>84</v>
      </c>
      <c r="M4363" s="1" t="s">
        <v>103</v>
      </c>
      <c r="N4363" s="1" t="s">
        <v>358</v>
      </c>
      <c r="O4363" s="1" t="s">
        <v>32</v>
      </c>
      <c r="P4363" t="s">
        <v>104</v>
      </c>
      <c r="Q4363" s="1" t="s">
        <v>302</v>
      </c>
      <c r="R4363" s="1" t="s">
        <v>922</v>
      </c>
      <c r="S4363" s="1" t="s">
        <v>29469</v>
      </c>
      <c r="T4363" s="1" t="s">
        <v>29470</v>
      </c>
      <c r="U4363" s="1" t="s">
        <v>29471</v>
      </c>
      <c r="V4363" s="1" t="s">
        <v>11600</v>
      </c>
      <c r="W4363" s="1" t="s">
        <v>125</v>
      </c>
      <c r="X4363" t="str">
        <f t="shared" si="477"/>
        <v>Complete</v>
      </c>
      <c r="Y4363">
        <f>MAX(0,100-IF(G4363="Invalid",Config!$B$5,0)-IF(I4363="Invalid",Config!$B$6,0)-IF(X4363="Incomplete",Config!$B$7,0)-IF(AF4363="Yes",Config!$B$37,0))</f>
        <v>100</v>
      </c>
      <c r="Z4363" s="1">
        <f>IF(OR(TRIM(B4363)="",COUNTIF(Config!$B$15:$B$19,B4363)&gt;0),1,0)+IF(OR(TRIM(C4363)="",COUNTIF(Config!$B$15:$B$19,C4363)&gt;0),1,0)+IF(OR(TRIM(F4363)="",COUNTIF(Config!$B$15:$B$19,F4363)&gt;0),1,0)+IF(OR(TRIM(H4363)="",COUNTIF(Config!$B$15:$B$19,H4363)&gt;0),1,0)+IF(OR(TRIM(E4363)="",COUNTIF(Config!$B$15:$B$19,E4363)&gt;0),1,0)+IF(OR(TRIM(K4363)="",COUNTIF(Config!$B$15:$B$19,K4363)&gt;0),1,0)+IF(OR(TRIM(P4363)="",COUNTIF(Config!$B$15:$B$19,P4363)&gt;0),1,0)+IF(OR(TRIM(R4363)="",COUNTIF(Config!$B$15:$B$19,R4363)&gt;0),1,0)</f>
        <v>0</v>
      </c>
      <c r="AA4363" s="1" cm="1">
        <f t="array" ref="AA4363">SUMPRODUCT(LEN(H4363)-LEN(SUBSTITUTE(H4363,{"0";"1";"2";"3";"4";"5";"6";"7";"8";"9"},"")))</f>
        <v>11</v>
      </c>
      <c r="AC4363" t="str">
        <f t="shared" si="478"/>
        <v/>
      </c>
      <c r="AD4363">
        <f t="shared" si="479"/>
        <v>1</v>
      </c>
      <c r="AE4363">
        <f t="shared" si="480"/>
        <v>1</v>
      </c>
      <c r="AF4363" t="str">
        <f t="shared" si="481"/>
        <v>No</v>
      </c>
      <c r="AG4363">
        <f t="shared" ca="1" si="482"/>
        <v>579</v>
      </c>
      <c r="AH4363" t="str">
        <f ca="1">IF(OR(V4363="",AG4363=""),"Yes",IF(AG4363&gt;Config!$B$41,"Yes","No"))</f>
        <v>Yes</v>
      </c>
    </row>
    <row r="4364" spans="1:34" x14ac:dyDescent="0.25">
      <c r="A4364" s="1" t="s">
        <v>29472</v>
      </c>
      <c r="B4364" s="1" t="s">
        <v>272</v>
      </c>
      <c r="C4364" s="1" t="s">
        <v>985</v>
      </c>
      <c r="D4364" s="1" t="s">
        <v>17323</v>
      </c>
      <c r="E4364" s="1" t="s">
        <v>458</v>
      </c>
      <c r="F4364" s="1" t="s">
        <v>29473</v>
      </c>
      <c r="G4364" t="str">
        <f t="shared" si="476"/>
        <v>Valid</v>
      </c>
      <c r="H4364" s="1" t="s">
        <v>29474</v>
      </c>
      <c r="I4364" t="str" cm="1">
        <f t="array" ref="I4364">IF(OR(TRIM(H4364)="",ISNUMBER(SEARCH("#",H4364)),AA4364&lt;Config!$B$8,SUMPRODUCT(--ISNUMBER(SEARCH({"a";"b";"c";"d";"e";"f";"g";"h";"i";"j";"k";"l";"m";"n";"o";"p";"q";"r";"s";"t";"u";"v";"w";"x";"y";"z"},H4364)))&gt;0),"Invalid","Valid")</f>
        <v>Valid</v>
      </c>
      <c r="J4364" s="1" t="s">
        <v>29475</v>
      </c>
      <c r="K4364" s="1" t="s">
        <v>117</v>
      </c>
      <c r="L4364" s="1" t="s">
        <v>134</v>
      </c>
      <c r="M4364" s="1" t="s">
        <v>135</v>
      </c>
      <c r="N4364" s="1" t="s">
        <v>68</v>
      </c>
      <c r="O4364" s="1" t="s">
        <v>149</v>
      </c>
      <c r="P4364" t="s">
        <v>53</v>
      </c>
      <c r="Q4364" s="1" t="s">
        <v>181</v>
      </c>
      <c r="R4364" s="1" t="s">
        <v>55</v>
      </c>
      <c r="S4364" s="1" t="s">
        <v>1707</v>
      </c>
      <c r="T4364" s="1" t="s">
        <v>29476</v>
      </c>
      <c r="U4364" s="1" t="s">
        <v>983</v>
      </c>
      <c r="V4364" s="1" t="s">
        <v>1667</v>
      </c>
      <c r="W4364" s="1" t="s">
        <v>75</v>
      </c>
      <c r="X4364" t="str">
        <f t="shared" si="477"/>
        <v>Complete</v>
      </c>
      <c r="Y4364">
        <f>MAX(0,100-IF(G4364="Invalid",Config!$B$5,0)-IF(I4364="Invalid",Config!$B$6,0)-IF(X4364="Incomplete",Config!$B$7,0)-IF(AF4364="Yes",Config!$B$37,0))</f>
        <v>100</v>
      </c>
      <c r="Z4364" s="1">
        <f>IF(OR(TRIM(B4364)="",COUNTIF(Config!$B$15:$B$19,B4364)&gt;0),1,0)+IF(OR(TRIM(C4364)="",COUNTIF(Config!$B$15:$B$19,C4364)&gt;0),1,0)+IF(OR(TRIM(F4364)="",COUNTIF(Config!$B$15:$B$19,F4364)&gt;0),1,0)+IF(OR(TRIM(H4364)="",COUNTIF(Config!$B$15:$B$19,H4364)&gt;0),1,0)+IF(OR(TRIM(E4364)="",COUNTIF(Config!$B$15:$B$19,E4364)&gt;0),1,0)+IF(OR(TRIM(K4364)="",COUNTIF(Config!$B$15:$B$19,K4364)&gt;0),1,0)+IF(OR(TRIM(P4364)="",COUNTIF(Config!$B$15:$B$19,P4364)&gt;0),1,0)+IF(OR(TRIM(R4364)="",COUNTIF(Config!$B$15:$B$19,R4364)&gt;0),1,0)</f>
        <v>0</v>
      </c>
      <c r="AA4364" s="1" cm="1">
        <f t="array" ref="AA4364">SUMPRODUCT(LEN(H4364)-LEN(SUBSTITUTE(H4364,{"0";"1";"2";"3";"4";"5";"6";"7";"8";"9"},"")))</f>
        <v>12</v>
      </c>
      <c r="AC4364" t="str">
        <f t="shared" si="478"/>
        <v/>
      </c>
      <c r="AD4364">
        <f t="shared" si="479"/>
        <v>1</v>
      </c>
      <c r="AE4364">
        <f t="shared" si="480"/>
        <v>1</v>
      </c>
      <c r="AF4364" t="str">
        <f t="shared" si="481"/>
        <v>No</v>
      </c>
      <c r="AG4364">
        <f t="shared" ca="1" si="482"/>
        <v>233</v>
      </c>
      <c r="AH4364" t="str">
        <f ca="1">IF(OR(V4364="",AG4364=""),"Yes",IF(AG4364&gt;Config!$B$41,"Yes","No"))</f>
        <v>No</v>
      </c>
    </row>
    <row r="4365" spans="1:34" x14ac:dyDescent="0.25">
      <c r="A4365" s="1" t="s">
        <v>29477</v>
      </c>
      <c r="B4365" s="1" t="s">
        <v>272</v>
      </c>
      <c r="C4365" s="1" t="s">
        <v>566</v>
      </c>
      <c r="D4365" s="1" t="s">
        <v>29478</v>
      </c>
      <c r="E4365" s="1" t="s">
        <v>1331</v>
      </c>
      <c r="F4365" s="1" t="s">
        <v>29479</v>
      </c>
      <c r="G4365" t="str">
        <f t="shared" si="476"/>
        <v>Valid</v>
      </c>
      <c r="H4365" s="1" t="s">
        <v>29480</v>
      </c>
      <c r="I4365" t="str" cm="1">
        <f t="array" ref="I4365">IF(OR(TRIM(H4365)="",ISNUMBER(SEARCH("#",H4365)),AA4365&lt;Config!$B$8,SUMPRODUCT(--ISNUMBER(SEARCH({"a";"b";"c";"d";"e";"f";"g";"h";"i";"j";"k";"l";"m";"n";"o";"p";"q";"r";"s";"t";"u";"v";"w";"x";"y";"z"},H4365)))&gt;0),"Invalid","Valid")</f>
        <v>Valid</v>
      </c>
      <c r="J4365" s="1" t="s">
        <v>29481</v>
      </c>
      <c r="K4365" s="1" t="s">
        <v>378</v>
      </c>
      <c r="L4365" s="1" t="s">
        <v>67</v>
      </c>
      <c r="M4365" s="1" t="s">
        <v>343</v>
      </c>
      <c r="N4365" s="1" t="s">
        <v>252</v>
      </c>
      <c r="O4365" s="1" t="s">
        <v>149</v>
      </c>
      <c r="P4365" t="s">
        <v>87</v>
      </c>
      <c r="Q4365" s="1" t="s">
        <v>438</v>
      </c>
      <c r="R4365" s="1" t="s">
        <v>136</v>
      </c>
      <c r="S4365" s="1" t="s">
        <v>16125</v>
      </c>
      <c r="T4365" s="1" t="s">
        <v>29482</v>
      </c>
      <c r="U4365" s="1" t="s">
        <v>3465</v>
      </c>
      <c r="V4365" s="1" t="s">
        <v>4058</v>
      </c>
      <c r="W4365" s="1" t="s">
        <v>75</v>
      </c>
      <c r="X4365" t="str">
        <f t="shared" si="477"/>
        <v>Complete</v>
      </c>
      <c r="Y4365">
        <f>MAX(0,100-IF(G4365="Invalid",Config!$B$5,0)-IF(I4365="Invalid",Config!$B$6,0)-IF(X4365="Incomplete",Config!$B$7,0)-IF(AF4365="Yes",Config!$B$37,0))</f>
        <v>100</v>
      </c>
      <c r="Z4365" s="1">
        <f>IF(OR(TRIM(B4365)="",COUNTIF(Config!$B$15:$B$19,B4365)&gt;0),1,0)+IF(OR(TRIM(C4365)="",COUNTIF(Config!$B$15:$B$19,C4365)&gt;0),1,0)+IF(OR(TRIM(F4365)="",COUNTIF(Config!$B$15:$B$19,F4365)&gt;0),1,0)+IF(OR(TRIM(H4365)="",COUNTIF(Config!$B$15:$B$19,H4365)&gt;0),1,0)+IF(OR(TRIM(E4365)="",COUNTIF(Config!$B$15:$B$19,E4365)&gt;0),1,0)+IF(OR(TRIM(K4365)="",COUNTIF(Config!$B$15:$B$19,K4365)&gt;0),1,0)+IF(OR(TRIM(P4365)="",COUNTIF(Config!$B$15:$B$19,P4365)&gt;0),1,0)+IF(OR(TRIM(R4365)="",COUNTIF(Config!$B$15:$B$19,R4365)&gt;0),1,0)</f>
        <v>0</v>
      </c>
      <c r="AA4365" s="1" cm="1">
        <f t="array" ref="AA4365">SUMPRODUCT(LEN(H4365)-LEN(SUBSTITUTE(H4365,{"0";"1";"2";"3";"4";"5";"6";"7";"8";"9"},"")))</f>
        <v>11</v>
      </c>
      <c r="AC4365" t="str">
        <f t="shared" si="478"/>
        <v/>
      </c>
      <c r="AD4365">
        <f t="shared" si="479"/>
        <v>1</v>
      </c>
      <c r="AE4365">
        <f t="shared" si="480"/>
        <v>1</v>
      </c>
      <c r="AF4365" t="str">
        <f t="shared" si="481"/>
        <v>No</v>
      </c>
      <c r="AG4365">
        <f t="shared" ca="1" si="482"/>
        <v>427</v>
      </c>
      <c r="AH4365" t="str">
        <f ca="1">IF(OR(V4365="",AG4365=""),"Yes",IF(AG4365&gt;Config!$B$41,"Yes","No"))</f>
        <v>Yes</v>
      </c>
    </row>
    <row r="4366" spans="1:34" x14ac:dyDescent="0.25">
      <c r="A4366" s="1" t="s">
        <v>29483</v>
      </c>
      <c r="B4366" s="1" t="s">
        <v>2033</v>
      </c>
      <c r="C4366" s="1" t="s">
        <v>535</v>
      </c>
      <c r="D4366" s="1" t="s">
        <v>14698</v>
      </c>
      <c r="E4366" s="1" t="s">
        <v>33858</v>
      </c>
      <c r="F4366" s="1" t="s">
        <v>29484</v>
      </c>
      <c r="G4366" t="str">
        <f t="shared" si="476"/>
        <v>Valid</v>
      </c>
      <c r="H4366" s="1" t="s">
        <v>29485</v>
      </c>
      <c r="I4366" t="str" cm="1">
        <f t="array" ref="I4366">IF(OR(TRIM(H4366)="",ISNUMBER(SEARCH("#",H4366)),AA4366&lt;Config!$B$8,SUMPRODUCT(--ISNUMBER(SEARCH({"a";"b";"c";"d";"e";"f";"g";"h";"i";"j";"k";"l";"m";"n";"o";"p";"q";"r";"s";"t";"u";"v";"w";"x";"y";"z"},H4366)))&gt;0),"Invalid","Valid")</f>
        <v>Valid</v>
      </c>
      <c r="J4366" s="1" t="s">
        <v>29486</v>
      </c>
      <c r="K4366" s="1" t="s">
        <v>28</v>
      </c>
      <c r="L4366" s="1" t="s">
        <v>29</v>
      </c>
      <c r="M4366" s="1" t="s">
        <v>50</v>
      </c>
      <c r="N4366" s="1" t="s">
        <v>148</v>
      </c>
      <c r="O4366" s="1" t="s">
        <v>69</v>
      </c>
      <c r="P4366" t="s">
        <v>53</v>
      </c>
      <c r="Q4366" s="1" t="s">
        <v>150</v>
      </c>
      <c r="R4366" s="1" t="s">
        <v>55</v>
      </c>
      <c r="S4366" s="1" t="s">
        <v>2693</v>
      </c>
      <c r="T4366" s="1" t="s">
        <v>29487</v>
      </c>
      <c r="U4366" s="1" t="s">
        <v>10184</v>
      </c>
      <c r="V4366" s="1" t="s">
        <v>595</v>
      </c>
      <c r="W4366" s="1" t="s">
        <v>40</v>
      </c>
      <c r="X4366" t="str">
        <f t="shared" si="477"/>
        <v>Complete</v>
      </c>
      <c r="Y4366">
        <f>MAX(0,100-IF(G4366="Invalid",Config!$B$5,0)-IF(I4366="Invalid",Config!$B$6,0)-IF(X4366="Incomplete",Config!$B$7,0)-IF(AF4366="Yes",Config!$B$37,0))</f>
        <v>100</v>
      </c>
      <c r="Z4366" s="1">
        <f>IF(OR(TRIM(B4366)="",COUNTIF(Config!$B$15:$B$19,B4366)&gt;0),1,0)+IF(OR(TRIM(C4366)="",COUNTIF(Config!$B$15:$B$19,C4366)&gt;0),1,0)+IF(OR(TRIM(F4366)="",COUNTIF(Config!$B$15:$B$19,F4366)&gt;0),1,0)+IF(OR(TRIM(H4366)="",COUNTIF(Config!$B$15:$B$19,H4366)&gt;0),1,0)+IF(OR(TRIM(E4366)="",COUNTIF(Config!$B$15:$B$19,E4366)&gt;0),1,0)+IF(OR(TRIM(K4366)="",COUNTIF(Config!$B$15:$B$19,K4366)&gt;0),1,0)+IF(OR(TRIM(P4366)="",COUNTIF(Config!$B$15:$B$19,P4366)&gt;0),1,0)+IF(OR(TRIM(R4366)="",COUNTIF(Config!$B$15:$B$19,R4366)&gt;0),1,0)</f>
        <v>0</v>
      </c>
      <c r="AA4366" s="1" cm="1">
        <f t="array" ref="AA4366">SUMPRODUCT(LEN(H4366)-LEN(SUBSTITUTE(H4366,{"0";"1";"2";"3";"4";"5";"6";"7";"8";"9"},"")))</f>
        <v>12</v>
      </c>
      <c r="AC4366" t="str">
        <f t="shared" si="478"/>
        <v/>
      </c>
      <c r="AD4366">
        <f t="shared" si="479"/>
        <v>1</v>
      </c>
      <c r="AE4366">
        <f t="shared" si="480"/>
        <v>1</v>
      </c>
      <c r="AF4366" t="str">
        <f t="shared" si="481"/>
        <v>No</v>
      </c>
      <c r="AG4366">
        <f t="shared" ca="1" si="482"/>
        <v>144</v>
      </c>
      <c r="AH4366" t="str">
        <f ca="1">IF(OR(V4366="",AG4366=""),"Yes",IF(AG4366&gt;Config!$B$41,"Yes","No"))</f>
        <v>No</v>
      </c>
    </row>
    <row r="4367" spans="1:34" x14ac:dyDescent="0.25">
      <c r="A4367" s="1" t="s">
        <v>29488</v>
      </c>
      <c r="B4367" s="1" t="s">
        <v>1624</v>
      </c>
      <c r="C4367" s="1" t="s">
        <v>861</v>
      </c>
      <c r="D4367" s="1" t="s">
        <v>6770</v>
      </c>
      <c r="E4367" s="1" t="s">
        <v>34529</v>
      </c>
      <c r="F4367" s="1" t="s">
        <v>29489</v>
      </c>
      <c r="G4367" t="str">
        <f t="shared" si="476"/>
        <v>Valid</v>
      </c>
      <c r="H4367" s="1" t="s">
        <v>29490</v>
      </c>
      <c r="I4367" t="str" cm="1">
        <f t="array" ref="I4367">IF(OR(TRIM(H4367)="",ISNUMBER(SEARCH("#",H4367)),AA4367&lt;Config!$B$8,SUMPRODUCT(--ISNUMBER(SEARCH({"a";"b";"c";"d";"e";"f";"g";"h";"i";"j";"k";"l";"m";"n";"o";"p";"q";"r";"s";"t";"u";"v";"w";"x";"y";"z"},H4367)))&gt;0),"Invalid","Valid")</f>
        <v>Valid</v>
      </c>
      <c r="J4367" s="1" t="s">
        <v>29491</v>
      </c>
      <c r="K4367" s="1" t="s">
        <v>287</v>
      </c>
      <c r="L4367" s="1" t="s">
        <v>450</v>
      </c>
      <c r="M4367" s="1" t="s">
        <v>103</v>
      </c>
      <c r="N4367" s="1" t="s">
        <v>252</v>
      </c>
      <c r="O4367" s="1" t="s">
        <v>149</v>
      </c>
      <c r="P4367" t="s">
        <v>314</v>
      </c>
      <c r="Q4367" s="1" t="s">
        <v>663</v>
      </c>
      <c r="R4367" s="1" t="s">
        <v>316</v>
      </c>
      <c r="S4367" s="1" t="s">
        <v>29492</v>
      </c>
      <c r="T4367" s="1" t="s">
        <v>29493</v>
      </c>
      <c r="U4367" s="1" t="s">
        <v>816</v>
      </c>
      <c r="V4367" s="1" t="s">
        <v>2737</v>
      </c>
      <c r="W4367" s="1" t="s">
        <v>384</v>
      </c>
      <c r="X4367" t="str">
        <f t="shared" si="477"/>
        <v>Complete</v>
      </c>
      <c r="Y4367">
        <f>MAX(0,100-IF(G4367="Invalid",Config!$B$5,0)-IF(I4367="Invalid",Config!$B$6,0)-IF(X4367="Incomplete",Config!$B$7,0)-IF(AF4367="Yes",Config!$B$37,0))</f>
        <v>100</v>
      </c>
      <c r="Z4367" s="1">
        <f>IF(OR(TRIM(B4367)="",COUNTIF(Config!$B$15:$B$19,B4367)&gt;0),1,0)+IF(OR(TRIM(C4367)="",COUNTIF(Config!$B$15:$B$19,C4367)&gt;0),1,0)+IF(OR(TRIM(F4367)="",COUNTIF(Config!$B$15:$B$19,F4367)&gt;0),1,0)+IF(OR(TRIM(H4367)="",COUNTIF(Config!$B$15:$B$19,H4367)&gt;0),1,0)+IF(OR(TRIM(E4367)="",COUNTIF(Config!$B$15:$B$19,E4367)&gt;0),1,0)+IF(OR(TRIM(K4367)="",COUNTIF(Config!$B$15:$B$19,K4367)&gt;0),1,0)+IF(OR(TRIM(P4367)="",COUNTIF(Config!$B$15:$B$19,P4367)&gt;0),1,0)+IF(OR(TRIM(R4367)="",COUNTIF(Config!$B$15:$B$19,R4367)&gt;0),1,0)</f>
        <v>0</v>
      </c>
      <c r="AA4367" s="1" cm="1">
        <f t="array" ref="AA4367">SUMPRODUCT(LEN(H4367)-LEN(SUBSTITUTE(H4367,{"0";"1";"2";"3";"4";"5";"6";"7";"8";"9"},"")))</f>
        <v>12</v>
      </c>
      <c r="AC4367" t="str">
        <f t="shared" si="478"/>
        <v/>
      </c>
      <c r="AD4367">
        <f t="shared" si="479"/>
        <v>1</v>
      </c>
      <c r="AE4367">
        <f t="shared" si="480"/>
        <v>1</v>
      </c>
      <c r="AF4367" t="str">
        <f t="shared" si="481"/>
        <v>No</v>
      </c>
      <c r="AG4367">
        <f t="shared" ca="1" si="482"/>
        <v>257</v>
      </c>
      <c r="AH4367" t="str">
        <f ca="1">IF(OR(V4367="",AG4367=""),"Yes",IF(AG4367&gt;Config!$B$41,"Yes","No"))</f>
        <v>No</v>
      </c>
    </row>
    <row r="4368" spans="1:34" x14ac:dyDescent="0.25">
      <c r="A4368" s="1" t="s">
        <v>29494</v>
      </c>
      <c r="B4368" s="1" t="s">
        <v>3522</v>
      </c>
      <c r="C4368" s="1" t="s">
        <v>489</v>
      </c>
      <c r="D4368" s="1" t="s">
        <v>29495</v>
      </c>
      <c r="E4368" s="1" t="s">
        <v>35468</v>
      </c>
      <c r="F4368" s="1" t="s">
        <v>29496</v>
      </c>
      <c r="G4368" t="str">
        <f t="shared" si="476"/>
        <v>Valid</v>
      </c>
      <c r="H4368" s="1" t="s">
        <v>29497</v>
      </c>
      <c r="I4368" t="str" cm="1">
        <f t="array" ref="I4368">IF(OR(TRIM(H4368)="",ISNUMBER(SEARCH("#",H4368)),AA4368&lt;Config!$B$8,SUMPRODUCT(--ISNUMBER(SEARCH({"a";"b";"c";"d";"e";"f";"g";"h";"i";"j";"k";"l";"m";"n";"o";"p";"q";"r";"s";"t";"u";"v";"w";"x";"y";"z"},H4368)))&gt;0),"Invalid","Valid")</f>
        <v>Valid</v>
      </c>
      <c r="J4368" s="1" t="s">
        <v>29498</v>
      </c>
      <c r="K4368" s="1" t="s">
        <v>66</v>
      </c>
      <c r="L4368" s="1" t="s">
        <v>134</v>
      </c>
      <c r="M4368" s="1" t="s">
        <v>517</v>
      </c>
      <c r="N4368" s="1" t="s">
        <v>148</v>
      </c>
      <c r="O4368" s="1" t="s">
        <v>32</v>
      </c>
      <c r="P4368" t="s">
        <v>33</v>
      </c>
      <c r="Q4368" s="1" t="s">
        <v>119</v>
      </c>
      <c r="R4368" s="1" t="s">
        <v>1716</v>
      </c>
      <c r="S4368" s="1" t="s">
        <v>29499</v>
      </c>
      <c r="T4368" s="1" t="s">
        <v>29500</v>
      </c>
      <c r="U4368" s="1" t="s">
        <v>2926</v>
      </c>
      <c r="V4368" s="1" t="s">
        <v>1432</v>
      </c>
      <c r="W4368" s="1" t="s">
        <v>141</v>
      </c>
      <c r="X4368" t="str">
        <f t="shared" si="477"/>
        <v>Complete</v>
      </c>
      <c r="Y4368">
        <f>MAX(0,100-IF(G4368="Invalid",Config!$B$5,0)-IF(I4368="Invalid",Config!$B$6,0)-IF(X4368="Incomplete",Config!$B$7,0)-IF(AF4368="Yes",Config!$B$37,0))</f>
        <v>100</v>
      </c>
      <c r="Z4368" s="1">
        <f>IF(OR(TRIM(B4368)="",COUNTIF(Config!$B$15:$B$19,B4368)&gt;0),1,0)+IF(OR(TRIM(C4368)="",COUNTIF(Config!$B$15:$B$19,C4368)&gt;0),1,0)+IF(OR(TRIM(F4368)="",COUNTIF(Config!$B$15:$B$19,F4368)&gt;0),1,0)+IF(OR(TRIM(H4368)="",COUNTIF(Config!$B$15:$B$19,H4368)&gt;0),1,0)+IF(OR(TRIM(E4368)="",COUNTIF(Config!$B$15:$B$19,E4368)&gt;0),1,0)+IF(OR(TRIM(K4368)="",COUNTIF(Config!$B$15:$B$19,K4368)&gt;0),1,0)+IF(OR(TRIM(P4368)="",COUNTIF(Config!$B$15:$B$19,P4368)&gt;0),1,0)+IF(OR(TRIM(R4368)="",COUNTIF(Config!$B$15:$B$19,R4368)&gt;0),1,0)</f>
        <v>0</v>
      </c>
      <c r="AA4368" s="1" cm="1">
        <f t="array" ref="AA4368">SUMPRODUCT(LEN(H4368)-LEN(SUBSTITUTE(H4368,{"0";"1";"2";"3";"4";"5";"6";"7";"8";"9"},"")))</f>
        <v>10</v>
      </c>
      <c r="AC4368" t="str">
        <f t="shared" si="478"/>
        <v/>
      </c>
      <c r="AD4368">
        <f t="shared" si="479"/>
        <v>1</v>
      </c>
      <c r="AE4368">
        <f t="shared" si="480"/>
        <v>1</v>
      </c>
      <c r="AF4368" t="str">
        <f t="shared" si="481"/>
        <v>No</v>
      </c>
      <c r="AG4368">
        <f t="shared" ca="1" si="482"/>
        <v>321</v>
      </c>
      <c r="AH4368" t="str">
        <f ca="1">IF(OR(V4368="",AG4368=""),"Yes",IF(AG4368&gt;Config!$B$41,"Yes","No"))</f>
        <v>No</v>
      </c>
    </row>
    <row r="4369" spans="1:34" x14ac:dyDescent="0.25">
      <c r="A4369" s="1" t="s">
        <v>29501</v>
      </c>
      <c r="B4369" s="1" t="s">
        <v>510</v>
      </c>
      <c r="C4369" s="1" t="s">
        <v>296</v>
      </c>
      <c r="D4369" s="1" t="s">
        <v>29502</v>
      </c>
      <c r="E4369" s="1" t="s">
        <v>35652</v>
      </c>
      <c r="F4369" s="1" t="s">
        <v>29503</v>
      </c>
      <c r="G4369" t="str">
        <f t="shared" si="476"/>
        <v>Valid</v>
      </c>
      <c r="H4369" s="1" t="s">
        <v>29504</v>
      </c>
      <c r="I4369" t="str" cm="1">
        <f t="array" ref="I4369">IF(OR(TRIM(H4369)="",ISNUMBER(SEARCH("#",H4369)),AA4369&lt;Config!$B$8,SUMPRODUCT(--ISNUMBER(SEARCH({"a";"b";"c";"d";"e";"f";"g";"h";"i";"j";"k";"l";"m";"n";"o";"p";"q";"r";"s";"t";"u";"v";"w";"x";"y";"z"},H4369)))&gt;0),"Invalid","Valid")</f>
        <v>Valid</v>
      </c>
      <c r="J4369" s="1" t="s">
        <v>29505</v>
      </c>
      <c r="K4369" s="1" t="s">
        <v>264</v>
      </c>
      <c r="L4369" s="1" t="s">
        <v>29</v>
      </c>
      <c r="M4369" s="1" t="s">
        <v>462</v>
      </c>
      <c r="N4369" s="1" t="s">
        <v>713</v>
      </c>
      <c r="O4369" s="1" t="s">
        <v>196</v>
      </c>
      <c r="P4369" t="s">
        <v>53</v>
      </c>
      <c r="Q4369" s="1" t="s">
        <v>55</v>
      </c>
      <c r="R4369" s="1" t="s">
        <v>415</v>
      </c>
      <c r="S4369" s="1" t="s">
        <v>14439</v>
      </c>
      <c r="T4369" s="1" t="s">
        <v>29506</v>
      </c>
      <c r="U4369" s="1" t="s">
        <v>29507</v>
      </c>
      <c r="V4369" s="1" t="s">
        <v>2547</v>
      </c>
      <c r="W4369" s="1" t="s">
        <v>94</v>
      </c>
      <c r="X4369" t="str">
        <f t="shared" si="477"/>
        <v>Complete</v>
      </c>
      <c r="Y4369">
        <f>MAX(0,100-IF(G4369="Invalid",Config!$B$5,0)-IF(I4369="Invalid",Config!$B$6,0)-IF(X4369="Incomplete",Config!$B$7,0)-IF(AF4369="Yes",Config!$B$37,0))</f>
        <v>100</v>
      </c>
      <c r="Z4369" s="1">
        <f>IF(OR(TRIM(B4369)="",COUNTIF(Config!$B$15:$B$19,B4369)&gt;0),1,0)+IF(OR(TRIM(C4369)="",COUNTIF(Config!$B$15:$B$19,C4369)&gt;0),1,0)+IF(OR(TRIM(F4369)="",COUNTIF(Config!$B$15:$B$19,F4369)&gt;0),1,0)+IF(OR(TRIM(H4369)="",COUNTIF(Config!$B$15:$B$19,H4369)&gt;0),1,0)+IF(OR(TRIM(E4369)="",COUNTIF(Config!$B$15:$B$19,E4369)&gt;0),1,0)+IF(OR(TRIM(K4369)="",COUNTIF(Config!$B$15:$B$19,K4369)&gt;0),1,0)+IF(OR(TRIM(P4369)="",COUNTIF(Config!$B$15:$B$19,P4369)&gt;0),1,0)+IF(OR(TRIM(R4369)="",COUNTIF(Config!$B$15:$B$19,R4369)&gt;0),1,0)</f>
        <v>0</v>
      </c>
      <c r="AA4369" s="1" cm="1">
        <f t="array" ref="AA4369">SUMPRODUCT(LEN(H4369)-LEN(SUBSTITUTE(H4369,{"0";"1";"2";"3";"4";"5";"6";"7";"8";"9"},"")))</f>
        <v>12</v>
      </c>
      <c r="AC4369" t="str">
        <f t="shared" si="478"/>
        <v/>
      </c>
      <c r="AD4369">
        <f t="shared" si="479"/>
        <v>1</v>
      </c>
      <c r="AE4369">
        <f t="shared" si="480"/>
        <v>1</v>
      </c>
      <c r="AF4369" t="str">
        <f t="shared" si="481"/>
        <v>No</v>
      </c>
      <c r="AG4369">
        <f t="shared" ca="1" si="482"/>
        <v>270</v>
      </c>
      <c r="AH4369" t="str">
        <f ca="1">IF(OR(V4369="",AG4369=""),"Yes",IF(AG4369&gt;Config!$B$41,"Yes","No"))</f>
        <v>No</v>
      </c>
    </row>
    <row r="4370" spans="1:34" x14ac:dyDescent="0.25">
      <c r="A4370" s="1" t="s">
        <v>29508</v>
      </c>
      <c r="B4370" s="1" t="s">
        <v>244</v>
      </c>
      <c r="C4370" s="1" t="s">
        <v>946</v>
      </c>
      <c r="D4370" s="1" t="s">
        <v>20761</v>
      </c>
      <c r="E4370" s="1" t="s">
        <v>35489</v>
      </c>
      <c r="F4370" s="1" t="s">
        <v>29509</v>
      </c>
      <c r="G4370" t="str">
        <f t="shared" si="476"/>
        <v>Valid</v>
      </c>
      <c r="H4370" s="1" t="s">
        <v>29510</v>
      </c>
      <c r="I4370" t="str" cm="1">
        <f t="array" ref="I4370">IF(OR(TRIM(H4370)="",ISNUMBER(SEARCH("#",H4370)),AA4370&lt;Config!$B$8,SUMPRODUCT(--ISNUMBER(SEARCH({"a";"b";"c";"d";"e";"f";"g";"h";"i";"j";"k";"l";"m";"n";"o";"p";"q";"r";"s";"t";"u";"v";"w";"x";"y";"z"},H4370)))&gt;0),"Invalid","Valid")</f>
        <v>Valid</v>
      </c>
      <c r="J4370" s="1" t="s">
        <v>29511</v>
      </c>
      <c r="K4370" s="1" t="s">
        <v>504</v>
      </c>
      <c r="L4370" s="1" t="s">
        <v>134</v>
      </c>
      <c r="M4370" s="1" t="s">
        <v>103</v>
      </c>
      <c r="N4370" s="1" t="s">
        <v>713</v>
      </c>
      <c r="O4370" s="1" t="s">
        <v>180</v>
      </c>
      <c r="P4370" t="s">
        <v>33</v>
      </c>
      <c r="Q4370" s="1" t="s">
        <v>119</v>
      </c>
      <c r="R4370" s="1" t="s">
        <v>1716</v>
      </c>
      <c r="S4370" s="1" t="s">
        <v>5844</v>
      </c>
      <c r="T4370" s="1" t="s">
        <v>29512</v>
      </c>
      <c r="U4370" s="1" t="s">
        <v>23605</v>
      </c>
      <c r="V4370" s="1" t="s">
        <v>140</v>
      </c>
      <c r="W4370" s="1" t="s">
        <v>202</v>
      </c>
      <c r="X4370" t="str">
        <f t="shared" si="477"/>
        <v>Complete</v>
      </c>
      <c r="Y4370">
        <f>MAX(0,100-IF(G4370="Invalid",Config!$B$5,0)-IF(I4370="Invalid",Config!$B$6,0)-IF(X4370="Incomplete",Config!$B$7,0)-IF(AF4370="Yes",Config!$B$37,0))</f>
        <v>100</v>
      </c>
      <c r="Z4370" s="1">
        <f>IF(OR(TRIM(B4370)="",COUNTIF(Config!$B$15:$B$19,B4370)&gt;0),1,0)+IF(OR(TRIM(C4370)="",COUNTIF(Config!$B$15:$B$19,C4370)&gt;0),1,0)+IF(OR(TRIM(F4370)="",COUNTIF(Config!$B$15:$B$19,F4370)&gt;0),1,0)+IF(OR(TRIM(H4370)="",COUNTIF(Config!$B$15:$B$19,H4370)&gt;0),1,0)+IF(OR(TRIM(E4370)="",COUNTIF(Config!$B$15:$B$19,E4370)&gt;0),1,0)+IF(OR(TRIM(K4370)="",COUNTIF(Config!$B$15:$B$19,K4370)&gt;0),1,0)+IF(OR(TRIM(P4370)="",COUNTIF(Config!$B$15:$B$19,P4370)&gt;0),1,0)+IF(OR(TRIM(R4370)="",COUNTIF(Config!$B$15:$B$19,R4370)&gt;0),1,0)</f>
        <v>0</v>
      </c>
      <c r="AA4370" s="1" cm="1">
        <f t="array" ref="AA4370">SUMPRODUCT(LEN(H4370)-LEN(SUBSTITUTE(H4370,{"0";"1";"2";"3";"4";"5";"6";"7";"8";"9"},"")))</f>
        <v>10</v>
      </c>
      <c r="AC4370" t="str">
        <f t="shared" si="478"/>
        <v/>
      </c>
      <c r="AD4370">
        <f t="shared" si="479"/>
        <v>1</v>
      </c>
      <c r="AE4370">
        <f t="shared" si="480"/>
        <v>1</v>
      </c>
      <c r="AF4370" t="str">
        <f t="shared" si="481"/>
        <v>No</v>
      </c>
      <c r="AG4370">
        <f t="shared" ca="1" si="482"/>
        <v>37</v>
      </c>
      <c r="AH4370" t="str">
        <f ca="1">IF(OR(V4370="",AG4370=""),"Yes",IF(AG4370&gt;Config!$B$41,"Yes","No"))</f>
        <v>No</v>
      </c>
    </row>
    <row r="4371" spans="1:34" x14ac:dyDescent="0.25">
      <c r="A4371" s="1" t="s">
        <v>29513</v>
      </c>
      <c r="B4371" s="1" t="s">
        <v>2408</v>
      </c>
      <c r="C4371" s="1" t="s">
        <v>420</v>
      </c>
      <c r="D4371" s="1" t="s">
        <v>29514</v>
      </c>
      <c r="E4371" s="1" t="s">
        <v>35653</v>
      </c>
      <c r="F4371" s="1" t="s">
        <v>29515</v>
      </c>
      <c r="G4371" t="str">
        <f t="shared" si="476"/>
        <v>Valid</v>
      </c>
      <c r="H4371" s="1" t="s">
        <v>29516</v>
      </c>
      <c r="I4371" t="str" cm="1">
        <f t="array" ref="I4371">IF(OR(TRIM(H4371)="",ISNUMBER(SEARCH("#",H4371)),AA4371&lt;Config!$B$8,SUMPRODUCT(--ISNUMBER(SEARCH({"a";"b";"c";"d";"e";"f";"g";"h";"i";"j";"k";"l";"m";"n";"o";"p";"q";"r";"s";"t";"u";"v";"w";"x";"y";"z"},H4371)))&gt;0),"Invalid","Valid")</f>
        <v>Valid</v>
      </c>
      <c r="J4371" s="1" t="s">
        <v>29517</v>
      </c>
      <c r="K4371" s="1" t="s">
        <v>625</v>
      </c>
      <c r="L4371" s="1" t="s">
        <v>29</v>
      </c>
      <c r="M4371" s="1" t="s">
        <v>391</v>
      </c>
      <c r="N4371" s="1" t="s">
        <v>86</v>
      </c>
      <c r="O4371" s="1" t="s">
        <v>196</v>
      </c>
      <c r="P4371" t="s">
        <v>87</v>
      </c>
      <c r="Q4371" s="1" t="s">
        <v>438</v>
      </c>
      <c r="R4371" s="1" t="s">
        <v>379</v>
      </c>
      <c r="S4371" s="1" t="s">
        <v>29518</v>
      </c>
      <c r="T4371" s="1" t="s">
        <v>29519</v>
      </c>
      <c r="U4371" s="1" t="s">
        <v>2267</v>
      </c>
      <c r="V4371" s="1" t="s">
        <v>1667</v>
      </c>
      <c r="W4371" s="1" t="s">
        <v>60</v>
      </c>
      <c r="X4371" t="str">
        <f t="shared" si="477"/>
        <v>Complete</v>
      </c>
      <c r="Y4371">
        <f>MAX(0,100-IF(G4371="Invalid",Config!$B$5,0)-IF(I4371="Invalid",Config!$B$6,0)-IF(X4371="Incomplete",Config!$B$7,0)-IF(AF4371="Yes",Config!$B$37,0))</f>
        <v>100</v>
      </c>
      <c r="Z4371" s="1">
        <f>IF(OR(TRIM(B4371)="",COUNTIF(Config!$B$15:$B$19,B4371)&gt;0),1,0)+IF(OR(TRIM(C4371)="",COUNTIF(Config!$B$15:$B$19,C4371)&gt;0),1,0)+IF(OR(TRIM(F4371)="",COUNTIF(Config!$B$15:$B$19,F4371)&gt;0),1,0)+IF(OR(TRIM(H4371)="",COUNTIF(Config!$B$15:$B$19,H4371)&gt;0),1,0)+IF(OR(TRIM(E4371)="",COUNTIF(Config!$B$15:$B$19,E4371)&gt;0),1,0)+IF(OR(TRIM(K4371)="",COUNTIF(Config!$B$15:$B$19,K4371)&gt;0),1,0)+IF(OR(TRIM(P4371)="",COUNTIF(Config!$B$15:$B$19,P4371)&gt;0),1,0)+IF(OR(TRIM(R4371)="",COUNTIF(Config!$B$15:$B$19,R4371)&gt;0),1,0)</f>
        <v>0</v>
      </c>
      <c r="AA4371" s="1" cm="1">
        <f t="array" ref="AA4371">SUMPRODUCT(LEN(H4371)-LEN(SUBSTITUTE(H4371,{"0";"1";"2";"3";"4";"5";"6";"7";"8";"9"},"")))</f>
        <v>10</v>
      </c>
      <c r="AC4371" t="str">
        <f t="shared" si="478"/>
        <v/>
      </c>
      <c r="AD4371">
        <f t="shared" si="479"/>
        <v>1</v>
      </c>
      <c r="AE4371">
        <f t="shared" si="480"/>
        <v>1</v>
      </c>
      <c r="AF4371" t="str">
        <f t="shared" si="481"/>
        <v>No</v>
      </c>
      <c r="AG4371">
        <f t="shared" ca="1" si="482"/>
        <v>233</v>
      </c>
      <c r="AH4371" t="str">
        <f ca="1">IF(OR(V4371="",AG4371=""),"Yes",IF(AG4371&gt;Config!$B$41,"Yes","No"))</f>
        <v>No</v>
      </c>
    </row>
    <row r="4372" spans="1:34" x14ac:dyDescent="0.25">
      <c r="A4372" s="1" t="s">
        <v>29520</v>
      </c>
      <c r="B4372" s="1" t="s">
        <v>4638</v>
      </c>
      <c r="C4372" s="1" t="s">
        <v>245</v>
      </c>
      <c r="D4372" s="1" t="s">
        <v>29521</v>
      </c>
      <c r="E4372" s="1" t="s">
        <v>35071</v>
      </c>
      <c r="F4372" s="1" t="s">
        <v>29522</v>
      </c>
      <c r="G4372" t="str">
        <f t="shared" si="476"/>
        <v>Valid</v>
      </c>
      <c r="H4372" s="1" t="s">
        <v>29523</v>
      </c>
      <c r="I4372" t="str" cm="1">
        <f t="array" ref="I4372">IF(OR(TRIM(H4372)="",ISNUMBER(SEARCH("#",H4372)),AA4372&lt;Config!$B$8,SUMPRODUCT(--ISNUMBER(SEARCH({"a";"b";"c";"d";"e";"f";"g";"h";"i";"j";"k";"l";"m";"n";"o";"p";"q";"r";"s";"t";"u";"v";"w";"x";"y";"z"},H4372)))&gt;0),"Invalid","Valid")</f>
        <v>Valid</v>
      </c>
      <c r="J4372" s="1" t="s">
        <v>29524</v>
      </c>
      <c r="K4372" s="1" t="s">
        <v>178</v>
      </c>
      <c r="L4372" s="1" t="s">
        <v>164</v>
      </c>
      <c r="M4372" s="1" t="s">
        <v>30</v>
      </c>
      <c r="N4372" s="1" t="s">
        <v>86</v>
      </c>
      <c r="O4372" s="1" t="s">
        <v>266</v>
      </c>
      <c r="P4372" t="s">
        <v>236</v>
      </c>
      <c r="Q4372" s="1" t="s">
        <v>237</v>
      </c>
      <c r="R4372" s="1" t="s">
        <v>238</v>
      </c>
      <c r="S4372" s="1" t="s">
        <v>1863</v>
      </c>
      <c r="T4372" s="1" t="s">
        <v>29525</v>
      </c>
      <c r="U4372" s="1" t="s">
        <v>29526</v>
      </c>
      <c r="V4372" s="1" t="s">
        <v>29527</v>
      </c>
      <c r="W4372" s="1" t="s">
        <v>293</v>
      </c>
      <c r="X4372" t="str">
        <f t="shared" si="477"/>
        <v>Complete</v>
      </c>
      <c r="Y4372">
        <f>MAX(0,100-IF(G4372="Invalid",Config!$B$5,0)-IF(I4372="Invalid",Config!$B$6,0)-IF(X4372="Incomplete",Config!$B$7,0)-IF(AF4372="Yes",Config!$B$37,0))</f>
        <v>100</v>
      </c>
      <c r="Z4372" s="1">
        <f>IF(OR(TRIM(B4372)="",COUNTIF(Config!$B$15:$B$19,B4372)&gt;0),1,0)+IF(OR(TRIM(C4372)="",COUNTIF(Config!$B$15:$B$19,C4372)&gt;0),1,0)+IF(OR(TRIM(F4372)="",COUNTIF(Config!$B$15:$B$19,F4372)&gt;0),1,0)+IF(OR(TRIM(H4372)="",COUNTIF(Config!$B$15:$B$19,H4372)&gt;0),1,0)+IF(OR(TRIM(E4372)="",COUNTIF(Config!$B$15:$B$19,E4372)&gt;0),1,0)+IF(OR(TRIM(K4372)="",COUNTIF(Config!$B$15:$B$19,K4372)&gt;0),1,0)+IF(OR(TRIM(P4372)="",COUNTIF(Config!$B$15:$B$19,P4372)&gt;0),1,0)+IF(OR(TRIM(R4372)="",COUNTIF(Config!$B$15:$B$19,R4372)&gt;0),1,0)</f>
        <v>0</v>
      </c>
      <c r="AA4372" s="1" cm="1">
        <f t="array" ref="AA4372">SUMPRODUCT(LEN(H4372)-LEN(SUBSTITUTE(H4372,{"0";"1";"2";"3";"4";"5";"6";"7";"8";"9"},"")))</f>
        <v>12</v>
      </c>
      <c r="AC4372" t="str">
        <f t="shared" si="478"/>
        <v/>
      </c>
      <c r="AD4372">
        <f t="shared" si="479"/>
        <v>1</v>
      </c>
      <c r="AE4372">
        <f t="shared" si="480"/>
        <v>1</v>
      </c>
      <c r="AF4372" t="str">
        <f t="shared" si="481"/>
        <v>No</v>
      </c>
      <c r="AG4372">
        <f t="shared" ca="1" si="482"/>
        <v>558</v>
      </c>
      <c r="AH4372" t="str">
        <f ca="1">IF(OR(V4372="",AG4372=""),"Yes",IF(AG4372&gt;Config!$B$41,"Yes","No"))</f>
        <v>Yes</v>
      </c>
    </row>
    <row r="4373" spans="1:34" x14ac:dyDescent="0.25">
      <c r="A4373" s="1" t="s">
        <v>29528</v>
      </c>
      <c r="B4373" s="1" t="s">
        <v>1241</v>
      </c>
      <c r="C4373" s="1" t="s">
        <v>1736</v>
      </c>
      <c r="D4373" s="1" t="s">
        <v>9497</v>
      </c>
      <c r="E4373" s="1" t="s">
        <v>2178</v>
      </c>
      <c r="F4373" s="1" t="s">
        <v>29529</v>
      </c>
      <c r="G4373" t="str">
        <f t="shared" si="476"/>
        <v>Valid</v>
      </c>
      <c r="H4373" s="1" t="s">
        <v>29530</v>
      </c>
      <c r="I4373" t="str" cm="1">
        <f t="array" ref="I4373">IF(OR(TRIM(H4373)="",ISNUMBER(SEARCH("#",H4373)),AA4373&lt;Config!$B$8,SUMPRODUCT(--ISNUMBER(SEARCH({"a";"b";"c";"d";"e";"f";"g";"h";"i";"j";"k";"l";"m";"n";"o";"p";"q";"r";"s";"t";"u";"v";"w";"x";"y";"z"},H4373)))&gt;0),"Invalid","Valid")</f>
        <v>Valid</v>
      </c>
      <c r="J4373" s="1" t="s">
        <v>29531</v>
      </c>
      <c r="K4373" s="1" t="s">
        <v>28</v>
      </c>
      <c r="L4373" s="1" t="s">
        <v>67</v>
      </c>
      <c r="M4373" s="1" t="s">
        <v>50</v>
      </c>
      <c r="N4373" s="1" t="s">
        <v>437</v>
      </c>
      <c r="O4373" s="1" t="s">
        <v>149</v>
      </c>
      <c r="P4373" t="s">
        <v>53</v>
      </c>
      <c r="Q4373" s="1" t="s">
        <v>55</v>
      </c>
      <c r="R4373" s="1" t="s">
        <v>150</v>
      </c>
      <c r="S4373" s="1" t="s">
        <v>29532</v>
      </c>
      <c r="T4373" s="1" t="s">
        <v>29533</v>
      </c>
      <c r="U4373" s="1" t="s">
        <v>5955</v>
      </c>
      <c r="V4373" s="1" t="s">
        <v>706</v>
      </c>
      <c r="W4373" s="1" t="s">
        <v>125</v>
      </c>
      <c r="X4373" t="str">
        <f t="shared" si="477"/>
        <v>Complete</v>
      </c>
      <c r="Y4373">
        <f>MAX(0,100-IF(G4373="Invalid",Config!$B$5,0)-IF(I4373="Invalid",Config!$B$6,0)-IF(X4373="Incomplete",Config!$B$7,0)-IF(AF4373="Yes",Config!$B$37,0))</f>
        <v>100</v>
      </c>
      <c r="Z4373" s="1">
        <f>IF(OR(TRIM(B4373)="",COUNTIF(Config!$B$15:$B$19,B4373)&gt;0),1,0)+IF(OR(TRIM(C4373)="",COUNTIF(Config!$B$15:$B$19,C4373)&gt;0),1,0)+IF(OR(TRIM(F4373)="",COUNTIF(Config!$B$15:$B$19,F4373)&gt;0),1,0)+IF(OR(TRIM(H4373)="",COUNTIF(Config!$B$15:$B$19,H4373)&gt;0),1,0)+IF(OR(TRIM(E4373)="",COUNTIF(Config!$B$15:$B$19,E4373)&gt;0),1,0)+IF(OR(TRIM(K4373)="",COUNTIF(Config!$B$15:$B$19,K4373)&gt;0),1,0)+IF(OR(TRIM(P4373)="",COUNTIF(Config!$B$15:$B$19,P4373)&gt;0),1,0)+IF(OR(TRIM(R4373)="",COUNTIF(Config!$B$15:$B$19,R4373)&gt;0),1,0)</f>
        <v>0</v>
      </c>
      <c r="AA4373" s="1" cm="1">
        <f t="array" ref="AA4373">SUMPRODUCT(LEN(H4373)-LEN(SUBSTITUTE(H4373,{"0";"1";"2";"3";"4";"5";"6";"7";"8";"9"},"")))</f>
        <v>12</v>
      </c>
      <c r="AC4373" t="str">
        <f t="shared" si="478"/>
        <v/>
      </c>
      <c r="AD4373">
        <f t="shared" si="479"/>
        <v>1</v>
      </c>
      <c r="AE4373">
        <f t="shared" si="480"/>
        <v>1</v>
      </c>
      <c r="AF4373" t="str">
        <f t="shared" si="481"/>
        <v>No</v>
      </c>
      <c r="AG4373">
        <f t="shared" ca="1" si="482"/>
        <v>244</v>
      </c>
      <c r="AH4373" t="str">
        <f ca="1">IF(OR(V4373="",AG4373=""),"Yes",IF(AG4373&gt;Config!$B$41,"Yes","No"))</f>
        <v>No</v>
      </c>
    </row>
    <row r="4374" spans="1:34" x14ac:dyDescent="0.25">
      <c r="A4374" s="1" t="s">
        <v>29534</v>
      </c>
      <c r="B4374" s="1" t="s">
        <v>4752</v>
      </c>
      <c r="C4374" s="1" t="s">
        <v>828</v>
      </c>
      <c r="D4374" s="1" t="s">
        <v>29535</v>
      </c>
      <c r="E4374" s="1" t="s">
        <v>34355</v>
      </c>
      <c r="F4374" s="1" t="s">
        <v>29536</v>
      </c>
      <c r="G4374" t="str">
        <f t="shared" si="476"/>
        <v>Valid</v>
      </c>
      <c r="H4374" s="1" t="s">
        <v>29537</v>
      </c>
      <c r="I4374" t="str" cm="1">
        <f t="array" ref="I4374">IF(OR(TRIM(H4374)="",ISNUMBER(SEARCH("#",H4374)),AA4374&lt;Config!$B$8,SUMPRODUCT(--ISNUMBER(SEARCH({"a";"b";"c";"d";"e";"f";"g";"h";"i";"j";"k";"l";"m";"n";"o";"p";"q";"r";"s";"t";"u";"v";"w";"x";"y";"z"},H4374)))&gt;0),"Invalid","Valid")</f>
        <v>Valid</v>
      </c>
      <c r="J4374" s="1" t="s">
        <v>29538</v>
      </c>
      <c r="K4374" s="1" t="s">
        <v>516</v>
      </c>
      <c r="L4374" s="1" t="s">
        <v>102</v>
      </c>
      <c r="M4374" s="1" t="s">
        <v>391</v>
      </c>
      <c r="N4374" s="1" t="s">
        <v>51</v>
      </c>
      <c r="O4374" s="1" t="s">
        <v>32</v>
      </c>
      <c r="P4374" t="s">
        <v>53</v>
      </c>
      <c r="Q4374" s="1" t="s">
        <v>150</v>
      </c>
      <c r="R4374" s="1" t="s">
        <v>198</v>
      </c>
      <c r="S4374" s="1" t="s">
        <v>29539</v>
      </c>
      <c r="T4374" s="1" t="s">
        <v>29540</v>
      </c>
      <c r="U4374" s="1" t="s">
        <v>3619</v>
      </c>
      <c r="V4374" s="1" t="s">
        <v>1050</v>
      </c>
      <c r="W4374" s="1" t="s">
        <v>75</v>
      </c>
      <c r="X4374" t="str">
        <f t="shared" si="477"/>
        <v>Complete</v>
      </c>
      <c r="Y4374">
        <f>MAX(0,100-IF(G4374="Invalid",Config!$B$5,0)-IF(I4374="Invalid",Config!$B$6,0)-IF(X4374="Incomplete",Config!$B$7,0)-IF(AF4374="Yes",Config!$B$37,0))</f>
        <v>100</v>
      </c>
      <c r="Z4374" s="1">
        <f>IF(OR(TRIM(B4374)="",COUNTIF(Config!$B$15:$B$19,B4374)&gt;0),1,0)+IF(OR(TRIM(C4374)="",COUNTIF(Config!$B$15:$B$19,C4374)&gt;0),1,0)+IF(OR(TRIM(F4374)="",COUNTIF(Config!$B$15:$B$19,F4374)&gt;0),1,0)+IF(OR(TRIM(H4374)="",COUNTIF(Config!$B$15:$B$19,H4374)&gt;0),1,0)+IF(OR(TRIM(E4374)="",COUNTIF(Config!$B$15:$B$19,E4374)&gt;0),1,0)+IF(OR(TRIM(K4374)="",COUNTIF(Config!$B$15:$B$19,K4374)&gt;0),1,0)+IF(OR(TRIM(P4374)="",COUNTIF(Config!$B$15:$B$19,P4374)&gt;0),1,0)+IF(OR(TRIM(R4374)="",COUNTIF(Config!$B$15:$B$19,R4374)&gt;0),1,0)</f>
        <v>0</v>
      </c>
      <c r="AA4374" s="1" cm="1">
        <f t="array" ref="AA4374">SUMPRODUCT(LEN(H4374)-LEN(SUBSTITUTE(H4374,{"0";"1";"2";"3";"4";"5";"6";"7";"8";"9"},"")))</f>
        <v>12</v>
      </c>
      <c r="AC4374" t="str">
        <f t="shared" si="478"/>
        <v/>
      </c>
      <c r="AD4374">
        <f t="shared" si="479"/>
        <v>1</v>
      </c>
      <c r="AE4374">
        <f t="shared" si="480"/>
        <v>1</v>
      </c>
      <c r="AF4374" t="str">
        <f t="shared" si="481"/>
        <v>No</v>
      </c>
      <c r="AG4374">
        <f t="shared" ca="1" si="482"/>
        <v>37</v>
      </c>
      <c r="AH4374" t="str">
        <f ca="1">IF(OR(V4374="",AG4374=""),"Yes",IF(AG4374&gt;Config!$B$41,"Yes","No"))</f>
        <v>No</v>
      </c>
    </row>
    <row r="4375" spans="1:34" x14ac:dyDescent="0.25">
      <c r="A4375" s="1" t="s">
        <v>29541</v>
      </c>
      <c r="B4375" s="1" t="s">
        <v>1068</v>
      </c>
      <c r="C4375" s="1" t="s">
        <v>1441</v>
      </c>
      <c r="D4375" s="1" t="s">
        <v>29542</v>
      </c>
      <c r="E4375" s="1" t="s">
        <v>35270</v>
      </c>
      <c r="F4375" s="1" t="s">
        <v>29543</v>
      </c>
      <c r="G4375" t="str">
        <f t="shared" si="476"/>
        <v>Valid</v>
      </c>
      <c r="H4375" s="1" t="s">
        <v>29544</v>
      </c>
      <c r="I4375" t="str" cm="1">
        <f t="array" ref="I4375">IF(OR(TRIM(H4375)="",ISNUMBER(SEARCH("#",H4375)),AA4375&lt;Config!$B$8,SUMPRODUCT(--ISNUMBER(SEARCH({"a";"b";"c";"d";"e";"f";"g";"h";"i";"j";"k";"l";"m";"n";"o";"p";"q";"r";"s";"t";"u";"v";"w";"x";"y";"z"},H4375)))&gt;0),"Invalid","Valid")</f>
        <v>Valid</v>
      </c>
      <c r="J4375" s="1" t="s">
        <v>29545</v>
      </c>
      <c r="K4375" s="1" t="s">
        <v>1001</v>
      </c>
      <c r="L4375" s="1" t="s">
        <v>164</v>
      </c>
      <c r="M4375" s="1" t="s">
        <v>85</v>
      </c>
      <c r="N4375" s="1" t="s">
        <v>211</v>
      </c>
      <c r="O4375" s="1" t="s">
        <v>149</v>
      </c>
      <c r="P4375" t="s">
        <v>590</v>
      </c>
      <c r="Q4375" s="1" t="s">
        <v>844</v>
      </c>
      <c r="R4375" s="1" t="s">
        <v>845</v>
      </c>
      <c r="S4375" s="1" t="s">
        <v>8231</v>
      </c>
      <c r="T4375" s="1" t="s">
        <v>29546</v>
      </c>
      <c r="U4375" s="1" t="s">
        <v>29547</v>
      </c>
      <c r="V4375" s="1" t="s">
        <v>1050</v>
      </c>
      <c r="W4375" s="1" t="s">
        <v>40</v>
      </c>
      <c r="X4375" t="str">
        <f t="shared" si="477"/>
        <v>Complete</v>
      </c>
      <c r="Y4375">
        <f>MAX(0,100-IF(G4375="Invalid",Config!$B$5,0)-IF(I4375="Invalid",Config!$B$6,0)-IF(X4375="Incomplete",Config!$B$7,0)-IF(AF4375="Yes",Config!$B$37,0))</f>
        <v>100</v>
      </c>
      <c r="Z4375" s="1">
        <f>IF(OR(TRIM(B4375)="",COUNTIF(Config!$B$15:$B$19,B4375)&gt;0),1,0)+IF(OR(TRIM(C4375)="",COUNTIF(Config!$B$15:$B$19,C4375)&gt;0),1,0)+IF(OR(TRIM(F4375)="",COUNTIF(Config!$B$15:$B$19,F4375)&gt;0),1,0)+IF(OR(TRIM(H4375)="",COUNTIF(Config!$B$15:$B$19,H4375)&gt;0),1,0)+IF(OR(TRIM(E4375)="",COUNTIF(Config!$B$15:$B$19,E4375)&gt;0),1,0)+IF(OR(TRIM(K4375)="",COUNTIF(Config!$B$15:$B$19,K4375)&gt;0),1,0)+IF(OR(TRIM(P4375)="",COUNTIF(Config!$B$15:$B$19,P4375)&gt;0),1,0)+IF(OR(TRIM(R4375)="",COUNTIF(Config!$B$15:$B$19,R4375)&gt;0),1,0)</f>
        <v>0</v>
      </c>
      <c r="AA4375" s="1" cm="1">
        <f t="array" ref="AA4375">SUMPRODUCT(LEN(H4375)-LEN(SUBSTITUTE(H4375,{"0";"1";"2";"3";"4";"5";"6";"7";"8";"9"},"")))</f>
        <v>12</v>
      </c>
      <c r="AC4375" t="str">
        <f t="shared" si="478"/>
        <v/>
      </c>
      <c r="AD4375">
        <f t="shared" si="479"/>
        <v>1</v>
      </c>
      <c r="AE4375">
        <f t="shared" si="480"/>
        <v>1</v>
      </c>
      <c r="AF4375" t="str">
        <f t="shared" si="481"/>
        <v>No</v>
      </c>
      <c r="AG4375">
        <f t="shared" ca="1" si="482"/>
        <v>37</v>
      </c>
      <c r="AH4375" t="str">
        <f ca="1">IF(OR(V4375="",AG4375=""),"Yes",IF(AG4375&gt;Config!$B$41,"Yes","No"))</f>
        <v>No</v>
      </c>
    </row>
    <row r="4376" spans="1:34" x14ac:dyDescent="0.25">
      <c r="A4376" s="1" t="s">
        <v>29548</v>
      </c>
      <c r="B4376" s="1" t="s">
        <v>1015</v>
      </c>
      <c r="C4376" s="1" t="s">
        <v>445</v>
      </c>
      <c r="D4376" s="1" t="s">
        <v>29549</v>
      </c>
      <c r="E4376" s="1" t="s">
        <v>33907</v>
      </c>
      <c r="F4376" s="1" t="s">
        <v>29550</v>
      </c>
      <c r="G4376" t="str">
        <f t="shared" si="476"/>
        <v>Valid</v>
      </c>
      <c r="H4376" s="1" t="s">
        <v>29551</v>
      </c>
      <c r="I4376" t="str" cm="1">
        <f t="array" ref="I4376">IF(OR(TRIM(H4376)="",ISNUMBER(SEARCH("#",H4376)),AA4376&lt;Config!$B$8,SUMPRODUCT(--ISNUMBER(SEARCH({"a";"b";"c";"d";"e";"f";"g";"h";"i";"j";"k";"l";"m";"n";"o";"p";"q";"r";"s";"t";"u";"v";"w";"x";"y";"z"},H4376)))&gt;0),"Invalid","Valid")</f>
        <v>Valid</v>
      </c>
      <c r="J4376" s="1" t="s">
        <v>29552</v>
      </c>
      <c r="K4376" s="1" t="s">
        <v>210</v>
      </c>
      <c r="L4376" s="1" t="s">
        <v>102</v>
      </c>
      <c r="M4376" s="1" t="s">
        <v>391</v>
      </c>
      <c r="N4376" s="1" t="s">
        <v>148</v>
      </c>
      <c r="O4376" s="1" t="s">
        <v>149</v>
      </c>
      <c r="P4376" t="s">
        <v>87</v>
      </c>
      <c r="Q4376" s="1" t="s">
        <v>166</v>
      </c>
      <c r="R4376" s="1" t="s">
        <v>212</v>
      </c>
      <c r="S4376" s="1" t="s">
        <v>4842</v>
      </c>
      <c r="T4376" s="1" t="s">
        <v>29553</v>
      </c>
      <c r="U4376" s="1" t="s">
        <v>5692</v>
      </c>
      <c r="V4376" s="1" t="s">
        <v>3894</v>
      </c>
      <c r="W4376" s="1" t="s">
        <v>40</v>
      </c>
      <c r="X4376" t="str">
        <f t="shared" si="477"/>
        <v>Complete</v>
      </c>
      <c r="Y4376">
        <f>MAX(0,100-IF(G4376="Invalid",Config!$B$5,0)-IF(I4376="Invalid",Config!$B$6,0)-IF(X4376="Incomplete",Config!$B$7,0)-IF(AF4376="Yes",Config!$B$37,0))</f>
        <v>100</v>
      </c>
      <c r="Z4376" s="1">
        <f>IF(OR(TRIM(B4376)="",COUNTIF(Config!$B$15:$B$19,B4376)&gt;0),1,0)+IF(OR(TRIM(C4376)="",COUNTIF(Config!$B$15:$B$19,C4376)&gt;0),1,0)+IF(OR(TRIM(F4376)="",COUNTIF(Config!$B$15:$B$19,F4376)&gt;0),1,0)+IF(OR(TRIM(H4376)="",COUNTIF(Config!$B$15:$B$19,H4376)&gt;0),1,0)+IF(OR(TRIM(E4376)="",COUNTIF(Config!$B$15:$B$19,E4376)&gt;0),1,0)+IF(OR(TRIM(K4376)="",COUNTIF(Config!$B$15:$B$19,K4376)&gt;0),1,0)+IF(OR(TRIM(P4376)="",COUNTIF(Config!$B$15:$B$19,P4376)&gt;0),1,0)+IF(OR(TRIM(R4376)="",COUNTIF(Config!$B$15:$B$19,R4376)&gt;0),1,0)</f>
        <v>0</v>
      </c>
      <c r="AA4376" s="1" cm="1">
        <f t="array" ref="AA4376">SUMPRODUCT(LEN(H4376)-LEN(SUBSTITUTE(H4376,{"0";"1";"2";"3";"4";"5";"6";"7";"8";"9"},"")))</f>
        <v>11</v>
      </c>
      <c r="AC4376" t="str">
        <f t="shared" si="478"/>
        <v/>
      </c>
      <c r="AD4376">
        <f t="shared" si="479"/>
        <v>1</v>
      </c>
      <c r="AE4376">
        <f t="shared" si="480"/>
        <v>1</v>
      </c>
      <c r="AF4376" t="str">
        <f t="shared" si="481"/>
        <v>No</v>
      </c>
      <c r="AG4376">
        <f t="shared" ca="1" si="482"/>
        <v>523</v>
      </c>
      <c r="AH4376" t="str">
        <f ca="1">IF(OR(V4376="",AG4376=""),"Yes",IF(AG4376&gt;Config!$B$41,"Yes","No"))</f>
        <v>Yes</v>
      </c>
    </row>
    <row r="4377" spans="1:34" x14ac:dyDescent="0.25">
      <c r="A4377" s="1" t="s">
        <v>29554</v>
      </c>
      <c r="B4377" s="1" t="s">
        <v>2085</v>
      </c>
      <c r="C4377" s="1" t="s">
        <v>659</v>
      </c>
      <c r="D4377" s="1" t="s">
        <v>21968</v>
      </c>
      <c r="E4377" s="1" t="s">
        <v>35654</v>
      </c>
      <c r="F4377" s="1" t="s">
        <v>29555</v>
      </c>
      <c r="G4377" t="str">
        <f t="shared" si="476"/>
        <v>Valid</v>
      </c>
      <c r="H4377" s="1" t="s">
        <v>29556</v>
      </c>
      <c r="I4377" t="str" cm="1">
        <f t="array" ref="I4377">IF(OR(TRIM(H4377)="",ISNUMBER(SEARCH("#",H4377)),AA4377&lt;Config!$B$8,SUMPRODUCT(--ISNUMBER(SEARCH({"a";"b";"c";"d";"e";"f";"g";"h";"i";"j";"k";"l";"m";"n";"o";"p";"q";"r";"s";"t";"u";"v";"w";"x";"y";"z"},H4377)))&gt;0),"Invalid","Valid")</f>
        <v>Valid</v>
      </c>
      <c r="J4377" s="1" t="s">
        <v>29557</v>
      </c>
      <c r="K4377" s="1" t="s">
        <v>625</v>
      </c>
      <c r="L4377" s="1" t="s">
        <v>134</v>
      </c>
      <c r="M4377" s="1" t="s">
        <v>235</v>
      </c>
      <c r="N4377" s="1" t="s">
        <v>148</v>
      </c>
      <c r="O4377" s="1" t="s">
        <v>69</v>
      </c>
      <c r="P4377" t="s">
        <v>53</v>
      </c>
      <c r="Q4377" s="1" t="s">
        <v>197</v>
      </c>
      <c r="R4377" s="1" t="s">
        <v>150</v>
      </c>
      <c r="S4377" s="1" t="s">
        <v>13782</v>
      </c>
      <c r="T4377" s="1" t="s">
        <v>29558</v>
      </c>
      <c r="U4377" s="1" t="s">
        <v>1337</v>
      </c>
      <c r="V4377" s="1" t="s">
        <v>5983</v>
      </c>
      <c r="W4377" s="1" t="s">
        <v>384</v>
      </c>
      <c r="X4377" t="str">
        <f t="shared" si="477"/>
        <v>Complete</v>
      </c>
      <c r="Y4377">
        <f>MAX(0,100-IF(G4377="Invalid",Config!$B$5,0)-IF(I4377="Invalid",Config!$B$6,0)-IF(X4377="Incomplete",Config!$B$7,0)-IF(AF4377="Yes",Config!$B$37,0))</f>
        <v>100</v>
      </c>
      <c r="Z4377" s="1">
        <f>IF(OR(TRIM(B4377)="",COUNTIF(Config!$B$15:$B$19,B4377)&gt;0),1,0)+IF(OR(TRIM(C4377)="",COUNTIF(Config!$B$15:$B$19,C4377)&gt;0),1,0)+IF(OR(TRIM(F4377)="",COUNTIF(Config!$B$15:$B$19,F4377)&gt;0),1,0)+IF(OR(TRIM(H4377)="",COUNTIF(Config!$B$15:$B$19,H4377)&gt;0),1,0)+IF(OR(TRIM(E4377)="",COUNTIF(Config!$B$15:$B$19,E4377)&gt;0),1,0)+IF(OR(TRIM(K4377)="",COUNTIF(Config!$B$15:$B$19,K4377)&gt;0),1,0)+IF(OR(TRIM(P4377)="",COUNTIF(Config!$B$15:$B$19,P4377)&gt;0),1,0)+IF(OR(TRIM(R4377)="",COUNTIF(Config!$B$15:$B$19,R4377)&gt;0),1,0)</f>
        <v>0</v>
      </c>
      <c r="AA4377" s="1" cm="1">
        <f t="array" ref="AA4377">SUMPRODUCT(LEN(H4377)-LEN(SUBSTITUTE(H4377,{"0";"1";"2";"3";"4";"5";"6";"7";"8";"9"},"")))</f>
        <v>12</v>
      </c>
      <c r="AC4377" t="str">
        <f t="shared" si="478"/>
        <v/>
      </c>
      <c r="AD4377">
        <f t="shared" si="479"/>
        <v>1</v>
      </c>
      <c r="AE4377">
        <f t="shared" si="480"/>
        <v>1</v>
      </c>
      <c r="AF4377" t="str">
        <f t="shared" si="481"/>
        <v>No</v>
      </c>
      <c r="AG4377">
        <f t="shared" ca="1" si="482"/>
        <v>370</v>
      </c>
      <c r="AH4377" t="str">
        <f ca="1">IF(OR(V4377="",AG4377=""),"Yes",IF(AG4377&gt;Config!$B$41,"Yes","No"))</f>
        <v>Yes</v>
      </c>
    </row>
    <row r="4378" spans="1:34" x14ac:dyDescent="0.25">
      <c r="A4378" s="1" t="s">
        <v>29559</v>
      </c>
      <c r="B4378" s="1" t="s">
        <v>352</v>
      </c>
      <c r="C4378" s="1" t="s">
        <v>364</v>
      </c>
      <c r="D4378" s="1" t="s">
        <v>29560</v>
      </c>
      <c r="E4378" s="1" t="s">
        <v>33907</v>
      </c>
      <c r="F4378" s="1" t="s">
        <v>29561</v>
      </c>
      <c r="G4378" t="str">
        <f t="shared" si="476"/>
        <v>Valid</v>
      </c>
      <c r="H4378" s="1" t="s">
        <v>29562</v>
      </c>
      <c r="I4378" t="str" cm="1">
        <f t="array" ref="I4378">IF(OR(TRIM(H4378)="",ISNUMBER(SEARCH("#",H4378)),AA4378&lt;Config!$B$8,SUMPRODUCT(--ISNUMBER(SEARCH({"a";"b";"c";"d";"e";"f";"g";"h";"i";"j";"k";"l";"m";"n";"o";"p";"q";"r";"s";"t";"u";"v";"w";"x";"y";"z"},H4378)))&gt;0),"Invalid","Valid")</f>
        <v>Valid</v>
      </c>
      <c r="J4378" s="1" t="s">
        <v>29563</v>
      </c>
      <c r="K4378" s="1" t="s">
        <v>722</v>
      </c>
      <c r="L4378" s="1" t="s">
        <v>49</v>
      </c>
      <c r="M4378" s="1" t="s">
        <v>251</v>
      </c>
      <c r="N4378" s="1" t="s">
        <v>51</v>
      </c>
      <c r="O4378" s="1" t="s">
        <v>180</v>
      </c>
      <c r="P4378" t="s">
        <v>104</v>
      </c>
      <c r="Q4378" s="1" t="s">
        <v>105</v>
      </c>
      <c r="R4378" s="1" t="s">
        <v>106</v>
      </c>
      <c r="S4378" s="1" t="s">
        <v>121</v>
      </c>
      <c r="T4378" s="1" t="s">
        <v>29564</v>
      </c>
      <c r="U4378" s="1" t="s">
        <v>29565</v>
      </c>
      <c r="V4378" s="1" t="s">
        <v>269</v>
      </c>
      <c r="W4378" s="1" t="s">
        <v>202</v>
      </c>
      <c r="X4378" t="str">
        <f t="shared" si="477"/>
        <v>Complete</v>
      </c>
      <c r="Y4378">
        <f>MAX(0,100-IF(G4378="Invalid",Config!$B$5,0)-IF(I4378="Invalid",Config!$B$6,0)-IF(X4378="Incomplete",Config!$B$7,0)-IF(AF4378="Yes",Config!$B$37,0))</f>
        <v>100</v>
      </c>
      <c r="Z4378" s="1">
        <f>IF(OR(TRIM(B4378)="",COUNTIF(Config!$B$15:$B$19,B4378)&gt;0),1,0)+IF(OR(TRIM(C4378)="",COUNTIF(Config!$B$15:$B$19,C4378)&gt;0),1,0)+IF(OR(TRIM(F4378)="",COUNTIF(Config!$B$15:$B$19,F4378)&gt;0),1,0)+IF(OR(TRIM(H4378)="",COUNTIF(Config!$B$15:$B$19,H4378)&gt;0),1,0)+IF(OR(TRIM(E4378)="",COUNTIF(Config!$B$15:$B$19,E4378)&gt;0),1,0)+IF(OR(TRIM(K4378)="",COUNTIF(Config!$B$15:$B$19,K4378)&gt;0),1,0)+IF(OR(TRIM(P4378)="",COUNTIF(Config!$B$15:$B$19,P4378)&gt;0),1,0)+IF(OR(TRIM(R4378)="",COUNTIF(Config!$B$15:$B$19,R4378)&gt;0),1,0)</f>
        <v>0</v>
      </c>
      <c r="AA4378" s="1" cm="1">
        <f t="array" ref="AA4378">SUMPRODUCT(LEN(H4378)-LEN(SUBSTITUTE(H4378,{"0";"1";"2";"3";"4";"5";"6";"7";"8";"9"},"")))</f>
        <v>11</v>
      </c>
      <c r="AC4378" t="str">
        <f t="shared" si="478"/>
        <v/>
      </c>
      <c r="AD4378">
        <f t="shared" si="479"/>
        <v>1</v>
      </c>
      <c r="AE4378">
        <f t="shared" si="480"/>
        <v>1</v>
      </c>
      <c r="AF4378" t="str">
        <f t="shared" si="481"/>
        <v>No</v>
      </c>
      <c r="AG4378">
        <f t="shared" ca="1" si="482"/>
        <v>276</v>
      </c>
      <c r="AH4378" t="str">
        <f ca="1">IF(OR(V4378="",AG4378=""),"Yes",IF(AG4378&gt;Config!$B$41,"Yes","No"))</f>
        <v>No</v>
      </c>
    </row>
    <row r="4379" spans="1:34" x14ac:dyDescent="0.25">
      <c r="A4379" s="1" t="s">
        <v>29566</v>
      </c>
      <c r="B4379" s="1" t="s">
        <v>336</v>
      </c>
      <c r="C4379" s="1" t="s">
        <v>97</v>
      </c>
      <c r="D4379" s="1" t="s">
        <v>2730</v>
      </c>
      <c r="E4379" s="1" t="s">
        <v>310</v>
      </c>
      <c r="F4379" s="1" t="s">
        <v>29567</v>
      </c>
      <c r="G4379" t="str">
        <f t="shared" si="476"/>
        <v>Valid</v>
      </c>
      <c r="H4379" s="1" t="s">
        <v>29568</v>
      </c>
      <c r="I4379" t="str" cm="1">
        <f t="array" ref="I4379">IF(OR(TRIM(H4379)="",ISNUMBER(SEARCH("#",H4379)),AA4379&lt;Config!$B$8,SUMPRODUCT(--ISNUMBER(SEARCH({"a";"b";"c";"d";"e";"f";"g";"h";"i";"j";"k";"l";"m";"n";"o";"p";"q";"r";"s";"t";"u";"v";"w";"x";"y";"z"},H4379)))&gt;0),"Invalid","Valid")</f>
        <v>Valid</v>
      </c>
      <c r="J4379" s="1" t="s">
        <v>29569</v>
      </c>
      <c r="K4379" s="1" t="s">
        <v>147</v>
      </c>
      <c r="L4379" s="1" t="s">
        <v>134</v>
      </c>
      <c r="M4379" s="1" t="s">
        <v>33825</v>
      </c>
      <c r="N4379" s="1" t="s">
        <v>86</v>
      </c>
      <c r="O4379" s="1" t="s">
        <v>180</v>
      </c>
      <c r="P4379" t="s">
        <v>344</v>
      </c>
      <c r="Q4379" s="1" t="s">
        <v>1199</v>
      </c>
      <c r="R4379" s="1" t="s">
        <v>346</v>
      </c>
      <c r="S4379" s="1" t="s">
        <v>15347</v>
      </c>
      <c r="T4379" s="1" t="s">
        <v>29570</v>
      </c>
      <c r="U4379" s="1" t="s">
        <v>29571</v>
      </c>
      <c r="V4379" s="1" t="s">
        <v>816</v>
      </c>
      <c r="W4379" s="1" t="s">
        <v>384</v>
      </c>
      <c r="X4379" t="str">
        <f t="shared" si="477"/>
        <v>Complete</v>
      </c>
      <c r="Y4379">
        <f>MAX(0,100-IF(G4379="Invalid",Config!$B$5,0)-IF(I4379="Invalid",Config!$B$6,0)-IF(X4379="Incomplete",Config!$B$7,0)-IF(AF4379="Yes",Config!$B$37,0))</f>
        <v>100</v>
      </c>
      <c r="Z4379" s="1">
        <f>IF(OR(TRIM(B4379)="",COUNTIF(Config!$B$15:$B$19,B4379)&gt;0),1,0)+IF(OR(TRIM(C4379)="",COUNTIF(Config!$B$15:$B$19,C4379)&gt;0),1,0)+IF(OR(TRIM(F4379)="",COUNTIF(Config!$B$15:$B$19,F4379)&gt;0),1,0)+IF(OR(TRIM(H4379)="",COUNTIF(Config!$B$15:$B$19,H4379)&gt;0),1,0)+IF(OR(TRIM(E4379)="",COUNTIF(Config!$B$15:$B$19,E4379)&gt;0),1,0)+IF(OR(TRIM(K4379)="",COUNTIF(Config!$B$15:$B$19,K4379)&gt;0),1,0)+IF(OR(TRIM(P4379)="",COUNTIF(Config!$B$15:$B$19,P4379)&gt;0),1,0)+IF(OR(TRIM(R4379)="",COUNTIF(Config!$B$15:$B$19,R4379)&gt;0),1,0)</f>
        <v>0</v>
      </c>
      <c r="AA4379" s="1" cm="1">
        <f t="array" ref="AA4379">SUMPRODUCT(LEN(H4379)-LEN(SUBSTITUTE(H4379,{"0";"1";"2";"3";"4";"5";"6";"7";"8";"9"},"")))</f>
        <v>11</v>
      </c>
      <c r="AC4379" t="str">
        <f t="shared" si="478"/>
        <v/>
      </c>
      <c r="AD4379">
        <f t="shared" si="479"/>
        <v>1</v>
      </c>
      <c r="AE4379">
        <f t="shared" si="480"/>
        <v>1</v>
      </c>
      <c r="AF4379" t="str">
        <f t="shared" si="481"/>
        <v>No</v>
      </c>
      <c r="AG4379">
        <f t="shared" ca="1" si="482"/>
        <v>365</v>
      </c>
      <c r="AH4379" t="str">
        <f ca="1">IF(OR(V4379="",AG4379=""),"Yes",IF(AG4379&gt;Config!$B$41,"Yes","No"))</f>
        <v>No</v>
      </c>
    </row>
    <row r="4380" spans="1:34" x14ac:dyDescent="0.25">
      <c r="A4380" s="1" t="s">
        <v>29572</v>
      </c>
      <c r="B4380" s="1" t="s">
        <v>1283</v>
      </c>
      <c r="C4380" s="1" t="s">
        <v>1736</v>
      </c>
      <c r="D4380" s="1" t="s">
        <v>29573</v>
      </c>
      <c r="E4380" s="1" t="s">
        <v>33980</v>
      </c>
      <c r="F4380" s="1" t="s">
        <v>29574</v>
      </c>
      <c r="G4380" t="str">
        <f t="shared" si="476"/>
        <v>Valid</v>
      </c>
      <c r="H4380" s="1" t="s">
        <v>29575</v>
      </c>
      <c r="I4380" t="str" cm="1">
        <f t="array" ref="I4380">IF(OR(TRIM(H4380)="",ISNUMBER(SEARCH("#",H4380)),AA4380&lt;Config!$B$8,SUMPRODUCT(--ISNUMBER(SEARCH({"a";"b";"c";"d";"e";"f";"g";"h";"i";"j";"k";"l";"m";"n";"o";"p";"q";"r";"s";"t";"u";"v";"w";"x";"y";"z"},H4380)))&gt;0),"Invalid","Valid")</f>
        <v>Valid</v>
      </c>
      <c r="J4380" s="1" t="s">
        <v>29576</v>
      </c>
      <c r="K4380" s="1" t="s">
        <v>147</v>
      </c>
      <c r="L4380" s="1" t="s">
        <v>450</v>
      </c>
      <c r="M4380" s="1" t="s">
        <v>343</v>
      </c>
      <c r="N4380" s="1" t="s">
        <v>358</v>
      </c>
      <c r="O4380" s="1" t="s">
        <v>69</v>
      </c>
      <c r="P4380" t="s">
        <v>328</v>
      </c>
      <c r="Q4380" s="1" t="s">
        <v>329</v>
      </c>
      <c r="R4380" s="1" t="s">
        <v>614</v>
      </c>
      <c r="S4380" s="1" t="s">
        <v>2240</v>
      </c>
      <c r="T4380" s="1" t="s">
        <v>29577</v>
      </c>
      <c r="U4380" s="1" t="s">
        <v>350</v>
      </c>
      <c r="V4380" s="1" t="s">
        <v>3634</v>
      </c>
      <c r="W4380" s="1" t="s">
        <v>60</v>
      </c>
      <c r="X4380" t="str">
        <f t="shared" si="477"/>
        <v>Complete</v>
      </c>
      <c r="Y4380">
        <f>MAX(0,100-IF(G4380="Invalid",Config!$B$5,0)-IF(I4380="Invalid",Config!$B$6,0)-IF(X4380="Incomplete",Config!$B$7,0)-IF(AF4380="Yes",Config!$B$37,0))</f>
        <v>100</v>
      </c>
      <c r="Z4380" s="1">
        <f>IF(OR(TRIM(B4380)="",COUNTIF(Config!$B$15:$B$19,B4380)&gt;0),1,0)+IF(OR(TRIM(C4380)="",COUNTIF(Config!$B$15:$B$19,C4380)&gt;0),1,0)+IF(OR(TRIM(F4380)="",COUNTIF(Config!$B$15:$B$19,F4380)&gt;0),1,0)+IF(OR(TRIM(H4380)="",COUNTIF(Config!$B$15:$B$19,H4380)&gt;0),1,0)+IF(OR(TRIM(E4380)="",COUNTIF(Config!$B$15:$B$19,E4380)&gt;0),1,0)+IF(OR(TRIM(K4380)="",COUNTIF(Config!$B$15:$B$19,K4380)&gt;0),1,0)+IF(OR(TRIM(P4380)="",COUNTIF(Config!$B$15:$B$19,P4380)&gt;0),1,0)+IF(OR(TRIM(R4380)="",COUNTIF(Config!$B$15:$B$19,R4380)&gt;0),1,0)</f>
        <v>0</v>
      </c>
      <c r="AA4380" s="1" cm="1">
        <f t="array" ref="AA4380">SUMPRODUCT(LEN(H4380)-LEN(SUBSTITUTE(H4380,{"0";"1";"2";"3";"4";"5";"6";"7";"8";"9"},"")))</f>
        <v>11</v>
      </c>
      <c r="AC4380" t="str">
        <f t="shared" si="478"/>
        <v/>
      </c>
      <c r="AD4380">
        <f t="shared" si="479"/>
        <v>1</v>
      </c>
      <c r="AE4380">
        <f t="shared" si="480"/>
        <v>1</v>
      </c>
      <c r="AF4380" t="str">
        <f t="shared" si="481"/>
        <v>No</v>
      </c>
      <c r="AG4380">
        <f t="shared" ca="1" si="482"/>
        <v>172</v>
      </c>
      <c r="AH4380" t="str">
        <f ca="1">IF(OR(V4380="",AG4380=""),"Yes",IF(AG4380&gt;Config!$B$41,"Yes","No"))</f>
        <v>No</v>
      </c>
    </row>
    <row r="4381" spans="1:34" x14ac:dyDescent="0.25">
      <c r="A4381" s="1" t="s">
        <v>29578</v>
      </c>
      <c r="B4381" s="1" t="s">
        <v>322</v>
      </c>
      <c r="C4381" s="1" t="s">
        <v>828</v>
      </c>
      <c r="D4381" s="1" t="s">
        <v>29579</v>
      </c>
      <c r="E4381" s="1" t="s">
        <v>458</v>
      </c>
      <c r="F4381" s="1" t="s">
        <v>29580</v>
      </c>
      <c r="G4381" t="str">
        <f t="shared" si="476"/>
        <v>Valid</v>
      </c>
      <c r="H4381" s="1" t="s">
        <v>29581</v>
      </c>
      <c r="I4381" t="str" cm="1">
        <f t="array" ref="I4381">IF(OR(TRIM(H4381)="",ISNUMBER(SEARCH("#",H4381)),AA4381&lt;Config!$B$8,SUMPRODUCT(--ISNUMBER(SEARCH({"a";"b";"c";"d";"e";"f";"g";"h";"i";"j";"k";"l";"m";"n";"o";"p";"q";"r";"s";"t";"u";"v";"w";"x";"y";"z"},H4381)))&gt;0),"Invalid","Valid")</f>
        <v>Valid</v>
      </c>
      <c r="J4381" s="1" t="s">
        <v>29582</v>
      </c>
      <c r="K4381" s="1" t="s">
        <v>722</v>
      </c>
      <c r="L4381" s="1" t="s">
        <v>265</v>
      </c>
      <c r="M4381" s="1" t="s">
        <v>235</v>
      </c>
      <c r="N4381" s="1" t="s">
        <v>252</v>
      </c>
      <c r="O4381" s="1" t="s">
        <v>149</v>
      </c>
      <c r="P4381" t="s">
        <v>87</v>
      </c>
      <c r="Q4381" s="1" t="s">
        <v>166</v>
      </c>
      <c r="R4381" s="1" t="s">
        <v>550</v>
      </c>
      <c r="S4381" s="1" t="s">
        <v>29583</v>
      </c>
      <c r="T4381" s="1" t="s">
        <v>29584</v>
      </c>
      <c r="U4381" s="1" t="s">
        <v>17350</v>
      </c>
      <c r="V4381" s="1" t="s">
        <v>20396</v>
      </c>
      <c r="W4381" s="1" t="s">
        <v>293</v>
      </c>
      <c r="X4381" t="str">
        <f t="shared" si="477"/>
        <v>Complete</v>
      </c>
      <c r="Y4381">
        <f>MAX(0,100-IF(G4381="Invalid",Config!$B$5,0)-IF(I4381="Invalid",Config!$B$6,0)-IF(X4381="Incomplete",Config!$B$7,0)-IF(AF4381="Yes",Config!$B$37,0))</f>
        <v>100</v>
      </c>
      <c r="Z4381" s="1">
        <f>IF(OR(TRIM(B4381)="",COUNTIF(Config!$B$15:$B$19,B4381)&gt;0),1,0)+IF(OR(TRIM(C4381)="",COUNTIF(Config!$B$15:$B$19,C4381)&gt;0),1,0)+IF(OR(TRIM(F4381)="",COUNTIF(Config!$B$15:$B$19,F4381)&gt;0),1,0)+IF(OR(TRIM(H4381)="",COUNTIF(Config!$B$15:$B$19,H4381)&gt;0),1,0)+IF(OR(TRIM(E4381)="",COUNTIF(Config!$B$15:$B$19,E4381)&gt;0),1,0)+IF(OR(TRIM(K4381)="",COUNTIF(Config!$B$15:$B$19,K4381)&gt;0),1,0)+IF(OR(TRIM(P4381)="",COUNTIF(Config!$B$15:$B$19,P4381)&gt;0),1,0)+IF(OR(TRIM(R4381)="",COUNTIF(Config!$B$15:$B$19,R4381)&gt;0),1,0)</f>
        <v>0</v>
      </c>
      <c r="AA4381" s="1" cm="1">
        <f t="array" ref="AA4381">SUMPRODUCT(LEN(H4381)-LEN(SUBSTITUTE(H4381,{"0";"1";"2";"3";"4";"5";"6";"7";"8";"9"},"")))</f>
        <v>11</v>
      </c>
      <c r="AC4381" t="str">
        <f t="shared" si="478"/>
        <v/>
      </c>
      <c r="AD4381">
        <f t="shared" si="479"/>
        <v>1</v>
      </c>
      <c r="AE4381">
        <f t="shared" si="480"/>
        <v>1</v>
      </c>
      <c r="AF4381" t="str">
        <f t="shared" si="481"/>
        <v>No</v>
      </c>
      <c r="AG4381">
        <f t="shared" ca="1" si="482"/>
        <v>575</v>
      </c>
      <c r="AH4381" t="str">
        <f ca="1">IF(OR(V4381="",AG4381=""),"Yes",IF(AG4381&gt;Config!$B$41,"Yes","No"))</f>
        <v>Yes</v>
      </c>
    </row>
    <row r="4382" spans="1:34" x14ac:dyDescent="0.25">
      <c r="A4382" s="1" t="s">
        <v>29585</v>
      </c>
      <c r="B4382" s="1" t="s">
        <v>2392</v>
      </c>
      <c r="C4382" s="1" t="s">
        <v>1166</v>
      </c>
      <c r="D4382" s="1" t="s">
        <v>29586</v>
      </c>
      <c r="E4382" s="1" t="s">
        <v>34915</v>
      </c>
      <c r="F4382" s="1" t="s">
        <v>29587</v>
      </c>
      <c r="G4382" t="str">
        <f t="shared" si="476"/>
        <v>Valid</v>
      </c>
      <c r="H4382" s="1" t="s">
        <v>29588</v>
      </c>
      <c r="I4382" t="str" cm="1">
        <f t="array" ref="I4382">IF(OR(TRIM(H4382)="",ISNUMBER(SEARCH("#",H4382)),AA4382&lt;Config!$B$8,SUMPRODUCT(--ISNUMBER(SEARCH({"a";"b";"c";"d";"e";"f";"g";"h";"i";"j";"k";"l";"m";"n";"o";"p";"q";"r";"s";"t";"u";"v";"w";"x";"y";"z"},H4382)))&gt;0),"Invalid","Valid")</f>
        <v>Valid</v>
      </c>
      <c r="J4382" s="1" t="s">
        <v>29589</v>
      </c>
      <c r="K4382" s="1" t="s">
        <v>369</v>
      </c>
      <c r="L4382" s="1" t="s">
        <v>49</v>
      </c>
      <c r="M4382" s="1" t="s">
        <v>135</v>
      </c>
      <c r="N4382" s="1" t="s">
        <v>31</v>
      </c>
      <c r="O4382" s="1" t="s">
        <v>69</v>
      </c>
      <c r="P4382" t="s">
        <v>87</v>
      </c>
      <c r="Q4382" s="1" t="s">
        <v>166</v>
      </c>
      <c r="R4382" s="1" t="s">
        <v>89</v>
      </c>
      <c r="S4382" s="1" t="s">
        <v>29590</v>
      </c>
      <c r="T4382" s="1" t="s">
        <v>29591</v>
      </c>
      <c r="U4382" s="1" t="s">
        <v>3734</v>
      </c>
      <c r="V4382" s="1" t="s">
        <v>9736</v>
      </c>
      <c r="W4382" s="1" t="s">
        <v>125</v>
      </c>
      <c r="X4382" t="str">
        <f t="shared" si="477"/>
        <v>Complete</v>
      </c>
      <c r="Y4382">
        <f>MAX(0,100-IF(G4382="Invalid",Config!$B$5,0)-IF(I4382="Invalid",Config!$B$6,0)-IF(X4382="Incomplete",Config!$B$7,0)-IF(AF4382="Yes",Config!$B$37,0))</f>
        <v>100</v>
      </c>
      <c r="Z4382" s="1">
        <f>IF(OR(TRIM(B4382)="",COUNTIF(Config!$B$15:$B$19,B4382)&gt;0),1,0)+IF(OR(TRIM(C4382)="",COUNTIF(Config!$B$15:$B$19,C4382)&gt;0),1,0)+IF(OR(TRIM(F4382)="",COUNTIF(Config!$B$15:$B$19,F4382)&gt;0),1,0)+IF(OR(TRIM(H4382)="",COUNTIF(Config!$B$15:$B$19,H4382)&gt;0),1,0)+IF(OR(TRIM(E4382)="",COUNTIF(Config!$B$15:$B$19,E4382)&gt;0),1,0)+IF(OR(TRIM(K4382)="",COUNTIF(Config!$B$15:$B$19,K4382)&gt;0),1,0)+IF(OR(TRIM(P4382)="",COUNTIF(Config!$B$15:$B$19,P4382)&gt;0),1,0)+IF(OR(TRIM(R4382)="",COUNTIF(Config!$B$15:$B$19,R4382)&gt;0),1,0)</f>
        <v>0</v>
      </c>
      <c r="AA4382" s="1" cm="1">
        <f t="array" ref="AA4382">SUMPRODUCT(LEN(H4382)-LEN(SUBSTITUTE(H4382,{"0";"1";"2";"3";"4";"5";"6";"7";"8";"9"},"")))</f>
        <v>11</v>
      </c>
      <c r="AC4382" t="str">
        <f t="shared" si="478"/>
        <v/>
      </c>
      <c r="AD4382">
        <f t="shared" si="479"/>
        <v>1</v>
      </c>
      <c r="AE4382">
        <f t="shared" si="480"/>
        <v>1</v>
      </c>
      <c r="AF4382" t="str">
        <f t="shared" si="481"/>
        <v>No</v>
      </c>
      <c r="AG4382">
        <f t="shared" ca="1" si="482"/>
        <v>205</v>
      </c>
      <c r="AH4382" t="str">
        <f ca="1">IF(OR(V4382="",AG4382=""),"Yes",IF(AG4382&gt;Config!$B$41,"Yes","No"))</f>
        <v>No</v>
      </c>
    </row>
    <row r="4383" spans="1:34" x14ac:dyDescent="0.25">
      <c r="A4383" s="1" t="s">
        <v>29592</v>
      </c>
      <c r="B4383" s="1" t="s">
        <v>1557</v>
      </c>
      <c r="C4383" s="1" t="s">
        <v>432</v>
      </c>
      <c r="D4383" s="1" t="s">
        <v>29593</v>
      </c>
      <c r="E4383" s="1" t="s">
        <v>35423</v>
      </c>
      <c r="F4383" s="1" t="s">
        <v>29594</v>
      </c>
      <c r="G4383" t="str">
        <f t="shared" si="476"/>
        <v>Valid</v>
      </c>
      <c r="H4383" s="1" t="s">
        <v>29595</v>
      </c>
      <c r="I4383" t="str" cm="1">
        <f t="array" ref="I4383">IF(OR(TRIM(H4383)="",ISNUMBER(SEARCH("#",H4383)),AA4383&lt;Config!$B$8,SUMPRODUCT(--ISNUMBER(SEARCH({"a";"b";"c";"d";"e";"f";"g";"h";"i";"j";"k";"l";"m";"n";"o";"p";"q";"r";"s";"t";"u";"v";"w";"x";"y";"z"},H4383)))&gt;0),"Invalid","Valid")</f>
        <v>Valid</v>
      </c>
      <c r="J4383" s="1" t="s">
        <v>29596</v>
      </c>
      <c r="K4383" s="1" t="s">
        <v>866</v>
      </c>
      <c r="L4383" s="1" t="s">
        <v>102</v>
      </c>
      <c r="M4383" s="1" t="s">
        <v>391</v>
      </c>
      <c r="N4383" s="1" t="s">
        <v>437</v>
      </c>
      <c r="O4383" s="1" t="s">
        <v>180</v>
      </c>
      <c r="P4383" t="s">
        <v>344</v>
      </c>
      <c r="Q4383" s="1" t="s">
        <v>345</v>
      </c>
      <c r="R4383" s="1" t="s">
        <v>1141</v>
      </c>
      <c r="S4383" s="1" t="s">
        <v>29597</v>
      </c>
      <c r="T4383" s="1" t="s">
        <v>29598</v>
      </c>
      <c r="U4383" s="1" t="s">
        <v>10491</v>
      </c>
      <c r="V4383" s="1" t="s">
        <v>2268</v>
      </c>
      <c r="W4383" s="1" t="s">
        <v>384</v>
      </c>
      <c r="X4383" t="str">
        <f t="shared" si="477"/>
        <v>Complete</v>
      </c>
      <c r="Y4383">
        <f>MAX(0,100-IF(G4383="Invalid",Config!$B$5,0)-IF(I4383="Invalid",Config!$B$6,0)-IF(X4383="Incomplete",Config!$B$7,0)-IF(AF4383="Yes",Config!$B$37,0))</f>
        <v>100</v>
      </c>
      <c r="Z4383" s="1">
        <f>IF(OR(TRIM(B4383)="",COUNTIF(Config!$B$15:$B$19,B4383)&gt;0),1,0)+IF(OR(TRIM(C4383)="",COUNTIF(Config!$B$15:$B$19,C4383)&gt;0),1,0)+IF(OR(TRIM(F4383)="",COUNTIF(Config!$B$15:$B$19,F4383)&gt;0),1,0)+IF(OR(TRIM(H4383)="",COUNTIF(Config!$B$15:$B$19,H4383)&gt;0),1,0)+IF(OR(TRIM(E4383)="",COUNTIF(Config!$B$15:$B$19,E4383)&gt;0),1,0)+IF(OR(TRIM(K4383)="",COUNTIF(Config!$B$15:$B$19,K4383)&gt;0),1,0)+IF(OR(TRIM(P4383)="",COUNTIF(Config!$B$15:$B$19,P4383)&gt;0),1,0)+IF(OR(TRIM(R4383)="",COUNTIF(Config!$B$15:$B$19,R4383)&gt;0),1,0)</f>
        <v>0</v>
      </c>
      <c r="AA4383" s="1" cm="1">
        <f t="array" ref="AA4383">SUMPRODUCT(LEN(H4383)-LEN(SUBSTITUTE(H4383,{"0";"1";"2";"3";"4";"5";"6";"7";"8";"9"},"")))</f>
        <v>10</v>
      </c>
      <c r="AC4383" t="str">
        <f t="shared" si="478"/>
        <v/>
      </c>
      <c r="AD4383">
        <f t="shared" si="479"/>
        <v>1</v>
      </c>
      <c r="AE4383">
        <f t="shared" si="480"/>
        <v>1</v>
      </c>
      <c r="AF4383" t="str">
        <f t="shared" si="481"/>
        <v>No</v>
      </c>
      <c r="AG4383">
        <f t="shared" ca="1" si="482"/>
        <v>209</v>
      </c>
      <c r="AH4383" t="str">
        <f ca="1">IF(OR(V4383="",AG4383=""),"Yes",IF(AG4383&gt;Config!$B$41,"Yes","No"))</f>
        <v>No</v>
      </c>
    </row>
    <row r="4384" spans="1:34" x14ac:dyDescent="0.25">
      <c r="A4384" s="1" t="s">
        <v>29599</v>
      </c>
      <c r="B4384" s="1" t="s">
        <v>6040</v>
      </c>
      <c r="C4384" s="1" t="s">
        <v>985</v>
      </c>
      <c r="D4384" s="1" t="s">
        <v>29600</v>
      </c>
      <c r="E4384" s="1" t="s">
        <v>33927</v>
      </c>
      <c r="F4384" s="1" t="s">
        <v>29601</v>
      </c>
      <c r="G4384" t="str">
        <f t="shared" si="476"/>
        <v>Valid</v>
      </c>
      <c r="H4384" s="1" t="s">
        <v>29602</v>
      </c>
      <c r="I4384" t="str" cm="1">
        <f t="array" ref="I4384">IF(OR(TRIM(H4384)="",ISNUMBER(SEARCH("#",H4384)),AA4384&lt;Config!$B$8,SUMPRODUCT(--ISNUMBER(SEARCH({"a";"b";"c";"d";"e";"f";"g";"h";"i";"j";"k";"l";"m";"n";"o";"p";"q";"r";"s";"t";"u";"v";"w";"x";"y";"z"},H4384)))&gt;0),"Invalid","Valid")</f>
        <v>Valid</v>
      </c>
      <c r="J4384" s="1" t="s">
        <v>29603</v>
      </c>
      <c r="K4384" s="1" t="s">
        <v>117</v>
      </c>
      <c r="L4384" s="1" t="s">
        <v>134</v>
      </c>
      <c r="M4384" s="1" t="s">
        <v>85</v>
      </c>
      <c r="N4384" s="1" t="s">
        <v>252</v>
      </c>
      <c r="O4384" s="1" t="s">
        <v>180</v>
      </c>
      <c r="P4384" t="s">
        <v>53</v>
      </c>
      <c r="Q4384" s="1" t="s">
        <v>181</v>
      </c>
      <c r="R4384" s="1" t="s">
        <v>288</v>
      </c>
      <c r="S4384" s="1" t="s">
        <v>22481</v>
      </c>
      <c r="T4384" s="1" t="s">
        <v>29604</v>
      </c>
      <c r="U4384" s="1" t="s">
        <v>3843</v>
      </c>
      <c r="V4384" s="1" t="s">
        <v>5112</v>
      </c>
      <c r="W4384" s="1" t="s">
        <v>202</v>
      </c>
      <c r="X4384" t="str">
        <f t="shared" si="477"/>
        <v>Complete</v>
      </c>
      <c r="Y4384">
        <f>MAX(0,100-IF(G4384="Invalid",Config!$B$5,0)-IF(I4384="Invalid",Config!$B$6,0)-IF(X4384="Incomplete",Config!$B$7,0)-IF(AF4384="Yes",Config!$B$37,0))</f>
        <v>100</v>
      </c>
      <c r="Z4384" s="1">
        <f>IF(OR(TRIM(B4384)="",COUNTIF(Config!$B$15:$B$19,B4384)&gt;0),1,0)+IF(OR(TRIM(C4384)="",COUNTIF(Config!$B$15:$B$19,C4384)&gt;0),1,0)+IF(OR(TRIM(F4384)="",COUNTIF(Config!$B$15:$B$19,F4384)&gt;0),1,0)+IF(OR(TRIM(H4384)="",COUNTIF(Config!$B$15:$B$19,H4384)&gt;0),1,0)+IF(OR(TRIM(E4384)="",COUNTIF(Config!$B$15:$B$19,E4384)&gt;0),1,0)+IF(OR(TRIM(K4384)="",COUNTIF(Config!$B$15:$B$19,K4384)&gt;0),1,0)+IF(OR(TRIM(P4384)="",COUNTIF(Config!$B$15:$B$19,P4384)&gt;0),1,0)+IF(OR(TRIM(R4384)="",COUNTIF(Config!$B$15:$B$19,R4384)&gt;0),1,0)</f>
        <v>0</v>
      </c>
      <c r="AA4384" s="1" cm="1">
        <f t="array" ref="AA4384">SUMPRODUCT(LEN(H4384)-LEN(SUBSTITUTE(H4384,{"0";"1";"2";"3";"4";"5";"6";"7";"8";"9"},"")))</f>
        <v>10</v>
      </c>
      <c r="AC4384" t="str">
        <f t="shared" si="478"/>
        <v/>
      </c>
      <c r="AD4384">
        <f t="shared" si="479"/>
        <v>1</v>
      </c>
      <c r="AE4384">
        <f t="shared" si="480"/>
        <v>1</v>
      </c>
      <c r="AF4384" t="str">
        <f t="shared" si="481"/>
        <v>No</v>
      </c>
      <c r="AG4384">
        <f t="shared" ca="1" si="482"/>
        <v>288</v>
      </c>
      <c r="AH4384" t="str">
        <f ca="1">IF(OR(V4384="",AG4384=""),"Yes",IF(AG4384&gt;Config!$B$41,"Yes","No"))</f>
        <v>No</v>
      </c>
    </row>
    <row r="4385" spans="1:34" x14ac:dyDescent="0.25">
      <c r="A4385" s="1" t="s">
        <v>29605</v>
      </c>
      <c r="B4385" s="1" t="s">
        <v>818</v>
      </c>
      <c r="C4385" s="1" t="s">
        <v>410</v>
      </c>
      <c r="D4385" s="1" t="s">
        <v>29606</v>
      </c>
      <c r="E4385" s="1" t="s">
        <v>34763</v>
      </c>
      <c r="F4385" s="1" t="s">
        <v>35655</v>
      </c>
      <c r="G4385" t="str">
        <f t="shared" si="476"/>
        <v>Valid</v>
      </c>
      <c r="H4385" s="1" t="s">
        <v>29607</v>
      </c>
      <c r="I4385" t="str" cm="1">
        <f t="array" ref="I4385">IF(OR(TRIM(H4385)="",ISNUMBER(SEARCH("#",H4385)),AA4385&lt;Config!$B$8,SUMPRODUCT(--ISNUMBER(SEARCH({"a";"b";"c";"d";"e";"f";"g";"h";"i";"j";"k";"l";"m";"n";"o";"p";"q";"r";"s";"t";"u";"v";"w";"x";"y";"z"},H4385)))&gt;0),"Invalid","Valid")</f>
        <v>Valid</v>
      </c>
      <c r="J4385" s="1" t="s">
        <v>29608</v>
      </c>
      <c r="K4385" s="1" t="s">
        <v>481</v>
      </c>
      <c r="L4385" s="1" t="s">
        <v>102</v>
      </c>
      <c r="M4385" s="1" t="s">
        <v>251</v>
      </c>
      <c r="N4385" s="1" t="s">
        <v>86</v>
      </c>
      <c r="O4385" s="1" t="s">
        <v>196</v>
      </c>
      <c r="P4385" t="s">
        <v>590</v>
      </c>
      <c r="Q4385" s="1" t="s">
        <v>1481</v>
      </c>
      <c r="R4385" s="1" t="s">
        <v>845</v>
      </c>
      <c r="S4385" s="1" t="s">
        <v>199</v>
      </c>
      <c r="T4385" s="1" t="s">
        <v>29609</v>
      </c>
      <c r="U4385" s="1" t="s">
        <v>6550</v>
      </c>
      <c r="V4385" s="1" t="s">
        <v>29610</v>
      </c>
      <c r="W4385" s="1" t="s">
        <v>75</v>
      </c>
      <c r="X4385" t="str">
        <f t="shared" si="477"/>
        <v>Complete</v>
      </c>
      <c r="Y4385">
        <f>MAX(0,100-IF(G4385="Invalid",Config!$B$5,0)-IF(I4385="Invalid",Config!$B$6,0)-IF(X4385="Incomplete",Config!$B$7,0)-IF(AF4385="Yes",Config!$B$37,0))</f>
        <v>100</v>
      </c>
      <c r="Z4385" s="1">
        <f>IF(OR(TRIM(B4385)="",COUNTIF(Config!$B$15:$B$19,B4385)&gt;0),1,0)+IF(OR(TRIM(C4385)="",COUNTIF(Config!$B$15:$B$19,C4385)&gt;0),1,0)+IF(OR(TRIM(F4385)="",COUNTIF(Config!$B$15:$B$19,F4385)&gt;0),1,0)+IF(OR(TRIM(H4385)="",COUNTIF(Config!$B$15:$B$19,H4385)&gt;0),1,0)+IF(OR(TRIM(E4385)="",COUNTIF(Config!$B$15:$B$19,E4385)&gt;0),1,0)+IF(OR(TRIM(K4385)="",COUNTIF(Config!$B$15:$B$19,K4385)&gt;0),1,0)+IF(OR(TRIM(P4385)="",COUNTIF(Config!$B$15:$B$19,P4385)&gt;0),1,0)+IF(OR(TRIM(R4385)="",COUNTIF(Config!$B$15:$B$19,R4385)&gt;0),1,0)</f>
        <v>0</v>
      </c>
      <c r="AA4385" s="1" cm="1">
        <f t="array" ref="AA4385">SUMPRODUCT(LEN(H4385)-LEN(SUBSTITUTE(H4385,{"0";"1";"2";"3";"4";"5";"6";"7";"8";"9"},"")))</f>
        <v>12</v>
      </c>
      <c r="AC4385" t="str">
        <f t="shared" si="478"/>
        <v/>
      </c>
      <c r="AD4385">
        <f t="shared" si="479"/>
        <v>1</v>
      </c>
      <c r="AE4385">
        <f t="shared" si="480"/>
        <v>1</v>
      </c>
      <c r="AF4385" t="str">
        <f t="shared" si="481"/>
        <v>No</v>
      </c>
      <c r="AG4385">
        <f t="shared" ca="1" si="482"/>
        <v>403</v>
      </c>
      <c r="AH4385" t="str">
        <f ca="1">IF(OR(V4385="",AG4385=""),"Yes",IF(AG4385&gt;Config!$B$41,"Yes","No"))</f>
        <v>Yes</v>
      </c>
    </row>
    <row r="4386" spans="1:34" x14ac:dyDescent="0.25">
      <c r="A4386" s="1" t="s">
        <v>29611</v>
      </c>
      <c r="B4386" s="1" t="s">
        <v>690</v>
      </c>
      <c r="C4386" s="1" t="s">
        <v>398</v>
      </c>
      <c r="D4386" s="1" t="s">
        <v>23639</v>
      </c>
      <c r="E4386" s="1" t="s">
        <v>33985</v>
      </c>
      <c r="F4386" s="1" t="s">
        <v>29612</v>
      </c>
      <c r="G4386" t="str">
        <f t="shared" si="476"/>
        <v>Valid</v>
      </c>
      <c r="H4386" s="1" t="s">
        <v>29613</v>
      </c>
      <c r="I4386" t="str" cm="1">
        <f t="array" ref="I4386">IF(OR(TRIM(H4386)="",ISNUMBER(SEARCH("#",H4386)),AA4386&lt;Config!$B$8,SUMPRODUCT(--ISNUMBER(SEARCH({"a";"b";"c";"d";"e";"f";"g";"h";"i";"j";"k";"l";"m";"n";"o";"p";"q";"r";"s";"t";"u";"v";"w";"x";"y";"z"},H4386)))&gt;0),"Invalid","Valid")</f>
        <v>Valid</v>
      </c>
      <c r="J4386" s="1" t="s">
        <v>29614</v>
      </c>
      <c r="K4386" s="1" t="s">
        <v>210</v>
      </c>
      <c r="L4386" s="1" t="s">
        <v>29</v>
      </c>
      <c r="M4386" s="1" t="s">
        <v>118</v>
      </c>
      <c r="N4386" s="1" t="s">
        <v>224</v>
      </c>
      <c r="O4386" s="1" t="s">
        <v>69</v>
      </c>
      <c r="P4386" t="s">
        <v>53</v>
      </c>
      <c r="Q4386" s="1" t="s">
        <v>150</v>
      </c>
      <c r="R4386" s="1" t="s">
        <v>70</v>
      </c>
      <c r="S4386" s="1" t="s">
        <v>4125</v>
      </c>
      <c r="T4386" s="1" t="s">
        <v>29615</v>
      </c>
      <c r="U4386" s="1" t="s">
        <v>3194</v>
      </c>
      <c r="V4386" s="1" t="s">
        <v>29616</v>
      </c>
      <c r="W4386" s="1" t="s">
        <v>125</v>
      </c>
      <c r="X4386" t="str">
        <f t="shared" si="477"/>
        <v>Complete</v>
      </c>
      <c r="Y4386">
        <f>MAX(0,100-IF(G4386="Invalid",Config!$B$5,0)-IF(I4386="Invalid",Config!$B$6,0)-IF(X4386="Incomplete",Config!$B$7,0)-IF(AF4386="Yes",Config!$B$37,0))</f>
        <v>100</v>
      </c>
      <c r="Z4386" s="1">
        <f>IF(OR(TRIM(B4386)="",COUNTIF(Config!$B$15:$B$19,B4386)&gt;0),1,0)+IF(OR(TRIM(C4386)="",COUNTIF(Config!$B$15:$B$19,C4386)&gt;0),1,0)+IF(OR(TRIM(F4386)="",COUNTIF(Config!$B$15:$B$19,F4386)&gt;0),1,0)+IF(OR(TRIM(H4386)="",COUNTIF(Config!$B$15:$B$19,H4386)&gt;0),1,0)+IF(OR(TRIM(E4386)="",COUNTIF(Config!$B$15:$B$19,E4386)&gt;0),1,0)+IF(OR(TRIM(K4386)="",COUNTIF(Config!$B$15:$B$19,K4386)&gt;0),1,0)+IF(OR(TRIM(P4386)="",COUNTIF(Config!$B$15:$B$19,P4386)&gt;0),1,0)+IF(OR(TRIM(R4386)="",COUNTIF(Config!$B$15:$B$19,R4386)&gt;0),1,0)</f>
        <v>0</v>
      </c>
      <c r="AA4386" s="1" cm="1">
        <f t="array" ref="AA4386">SUMPRODUCT(LEN(H4386)-LEN(SUBSTITUTE(H4386,{"0";"1";"2";"3";"4";"5";"6";"7";"8";"9"},"")))</f>
        <v>12</v>
      </c>
      <c r="AC4386" t="str">
        <f t="shared" si="478"/>
        <v/>
      </c>
      <c r="AD4386">
        <f t="shared" si="479"/>
        <v>1</v>
      </c>
      <c r="AE4386">
        <f t="shared" si="480"/>
        <v>1</v>
      </c>
      <c r="AF4386" t="str">
        <f t="shared" si="481"/>
        <v>No</v>
      </c>
      <c r="AG4386" t="str">
        <f t="shared" ca="1" si="482"/>
        <v/>
      </c>
      <c r="AH4386" t="str">
        <f ca="1">IF(OR(V4386="",AG4386=""),"Yes",IF(AG4386&gt;Config!$B$41,"Yes","No"))</f>
        <v>Yes</v>
      </c>
    </row>
    <row r="4387" spans="1:34" x14ac:dyDescent="0.25">
      <c r="A4387" s="1" t="s">
        <v>29617</v>
      </c>
      <c r="B4387" s="1" t="s">
        <v>928</v>
      </c>
      <c r="C4387" s="1" t="s">
        <v>33815</v>
      </c>
      <c r="D4387" s="1" t="s">
        <v>928</v>
      </c>
      <c r="E4387" s="1" t="s">
        <v>33985</v>
      </c>
      <c r="F4387" s="1" t="s">
        <v>29618</v>
      </c>
      <c r="G4387" t="str">
        <f t="shared" si="476"/>
        <v>Valid</v>
      </c>
      <c r="H4387" s="1" t="s">
        <v>29619</v>
      </c>
      <c r="I4387" t="str" cm="1">
        <f t="array" ref="I4387">IF(OR(TRIM(H4387)="",ISNUMBER(SEARCH("#",H4387)),AA4387&lt;Config!$B$8,SUMPRODUCT(--ISNUMBER(SEARCH({"a";"b";"c";"d";"e";"f";"g";"h";"i";"j";"k";"l";"m";"n";"o";"p";"q";"r";"s";"t";"u";"v";"w";"x";"y";"z"},H4387)))&gt;0),"Invalid","Valid")</f>
        <v>Valid</v>
      </c>
      <c r="J4387" s="1" t="s">
        <v>29620</v>
      </c>
      <c r="K4387" s="1" t="s">
        <v>28</v>
      </c>
      <c r="L4387" s="1" t="s">
        <v>29</v>
      </c>
      <c r="M4387" s="1" t="s">
        <v>118</v>
      </c>
      <c r="N4387" s="1" t="s">
        <v>437</v>
      </c>
      <c r="O4387" s="1" t="s">
        <v>52</v>
      </c>
      <c r="P4387" t="s">
        <v>344</v>
      </c>
      <c r="Q4387" s="1" t="s">
        <v>1199</v>
      </c>
      <c r="R4387" s="1" t="s">
        <v>971</v>
      </c>
      <c r="S4387" s="1" t="s">
        <v>29621</v>
      </c>
      <c r="T4387" s="1" t="s">
        <v>29622</v>
      </c>
      <c r="U4387" s="1" t="s">
        <v>1520</v>
      </c>
      <c r="V4387" s="1" t="s">
        <v>140</v>
      </c>
      <c r="W4387" s="1" t="s">
        <v>94</v>
      </c>
      <c r="X4387" t="str">
        <f t="shared" si="477"/>
        <v>Incomplete</v>
      </c>
      <c r="Y4387">
        <f>MAX(0,100-IF(G4387="Invalid",Config!$B$5,0)-IF(I4387="Invalid",Config!$B$6,0)-IF(X4387="Incomplete",Config!$B$7,0)-IF(AF4387="Yes",Config!$B$37,0))</f>
        <v>60</v>
      </c>
      <c r="Z4387" s="1">
        <f>IF(OR(TRIM(B4387)="",COUNTIF(Config!$B$15:$B$19,B4387)&gt;0),1,0)+IF(OR(TRIM(C4387)="",COUNTIF(Config!$B$15:$B$19,C4387)&gt;0),1,0)+IF(OR(TRIM(F4387)="",COUNTIF(Config!$B$15:$B$19,F4387)&gt;0),1,0)+IF(OR(TRIM(H4387)="",COUNTIF(Config!$B$15:$B$19,H4387)&gt;0),1,0)+IF(OR(TRIM(E4387)="",COUNTIF(Config!$B$15:$B$19,E4387)&gt;0),1,0)+IF(OR(TRIM(K4387)="",COUNTIF(Config!$B$15:$B$19,K4387)&gt;0),1,0)+IF(OR(TRIM(P4387)="",COUNTIF(Config!$B$15:$B$19,P4387)&gt;0),1,0)+IF(OR(TRIM(R4387)="",COUNTIF(Config!$B$15:$B$19,R4387)&gt;0),1,0)</f>
        <v>1</v>
      </c>
      <c r="AA4387" s="1" cm="1">
        <f t="array" ref="AA4387">SUMPRODUCT(LEN(H4387)-LEN(SUBSTITUTE(H4387,{"0";"1";"2";"3";"4";"5";"6";"7";"8";"9"},"")))</f>
        <v>11</v>
      </c>
      <c r="AC4387" t="str">
        <f t="shared" si="478"/>
        <v>Incomplete Profile</v>
      </c>
      <c r="AD4387">
        <f t="shared" si="479"/>
        <v>1</v>
      </c>
      <c r="AE4387">
        <f t="shared" si="480"/>
        <v>1</v>
      </c>
      <c r="AF4387" t="str">
        <f t="shared" si="481"/>
        <v>No</v>
      </c>
      <c r="AG4387">
        <f t="shared" ca="1" si="482"/>
        <v>37</v>
      </c>
      <c r="AH4387" t="str">
        <f ca="1">IF(OR(V4387="",AG4387=""),"Yes",IF(AG4387&gt;Config!$B$41,"Yes","No"))</f>
        <v>No</v>
      </c>
    </row>
    <row r="4388" spans="1:34" x14ac:dyDescent="0.25">
      <c r="A4388" s="1" t="s">
        <v>29623</v>
      </c>
      <c r="B4388" s="1" t="s">
        <v>7543</v>
      </c>
      <c r="C4388" s="1" t="s">
        <v>996</v>
      </c>
      <c r="D4388" s="1" t="s">
        <v>29624</v>
      </c>
      <c r="E4388" s="1" t="s">
        <v>34867</v>
      </c>
      <c r="F4388" s="1" t="s">
        <v>29625</v>
      </c>
      <c r="G4388" t="str">
        <f t="shared" si="476"/>
        <v>Valid</v>
      </c>
      <c r="H4388" s="1" t="s">
        <v>29626</v>
      </c>
      <c r="I4388" t="str" cm="1">
        <f t="array" ref="I4388">IF(OR(TRIM(H4388)="",ISNUMBER(SEARCH("#",H4388)),AA4388&lt;Config!$B$8,SUMPRODUCT(--ISNUMBER(SEARCH({"a";"b";"c";"d";"e";"f";"g";"h";"i";"j";"k";"l";"m";"n";"o";"p";"q";"r";"s";"t";"u";"v";"w";"x";"y";"z"},H4388)))&gt;0),"Invalid","Valid")</f>
        <v>Valid</v>
      </c>
      <c r="J4388" s="1" t="s">
        <v>29627</v>
      </c>
      <c r="K4388" s="1" t="s">
        <v>66</v>
      </c>
      <c r="L4388" s="1" t="s">
        <v>102</v>
      </c>
      <c r="M4388" s="1" t="s">
        <v>103</v>
      </c>
      <c r="N4388" s="1" t="s">
        <v>33819</v>
      </c>
      <c r="O4388" s="1" t="s">
        <v>69</v>
      </c>
      <c r="P4388" t="s">
        <v>328</v>
      </c>
      <c r="Q4388" s="1" t="s">
        <v>33838</v>
      </c>
      <c r="R4388" s="1" t="s">
        <v>614</v>
      </c>
      <c r="S4388" s="1" t="s">
        <v>29628</v>
      </c>
      <c r="T4388" s="1" t="s">
        <v>29629</v>
      </c>
      <c r="U4388" s="1" t="s">
        <v>2971</v>
      </c>
      <c r="V4388" s="1" t="s">
        <v>1255</v>
      </c>
      <c r="W4388" s="1" t="s">
        <v>384</v>
      </c>
      <c r="X4388" t="str">
        <f t="shared" si="477"/>
        <v>Complete</v>
      </c>
      <c r="Y4388">
        <f>MAX(0,100-IF(G4388="Invalid",Config!$B$5,0)-IF(I4388="Invalid",Config!$B$6,0)-IF(X4388="Incomplete",Config!$B$7,0)-IF(AF4388="Yes",Config!$B$37,0))</f>
        <v>100</v>
      </c>
      <c r="Z4388" s="1">
        <f>IF(OR(TRIM(B4388)="",COUNTIF(Config!$B$15:$B$19,B4388)&gt;0),1,0)+IF(OR(TRIM(C4388)="",COUNTIF(Config!$B$15:$B$19,C4388)&gt;0),1,0)+IF(OR(TRIM(F4388)="",COUNTIF(Config!$B$15:$B$19,F4388)&gt;0),1,0)+IF(OR(TRIM(H4388)="",COUNTIF(Config!$B$15:$B$19,H4388)&gt;0),1,0)+IF(OR(TRIM(E4388)="",COUNTIF(Config!$B$15:$B$19,E4388)&gt;0),1,0)+IF(OR(TRIM(K4388)="",COUNTIF(Config!$B$15:$B$19,K4388)&gt;0),1,0)+IF(OR(TRIM(P4388)="",COUNTIF(Config!$B$15:$B$19,P4388)&gt;0),1,0)+IF(OR(TRIM(R4388)="",COUNTIF(Config!$B$15:$B$19,R4388)&gt;0),1,0)</f>
        <v>0</v>
      </c>
      <c r="AA4388" s="1" cm="1">
        <f t="array" ref="AA4388">SUMPRODUCT(LEN(H4388)-LEN(SUBSTITUTE(H4388,{"0";"1";"2";"3";"4";"5";"6";"7";"8";"9"},"")))</f>
        <v>11</v>
      </c>
      <c r="AC4388" t="str">
        <f t="shared" si="478"/>
        <v/>
      </c>
      <c r="AD4388">
        <f t="shared" si="479"/>
        <v>1</v>
      </c>
      <c r="AE4388">
        <f t="shared" si="480"/>
        <v>1</v>
      </c>
      <c r="AF4388" t="str">
        <f t="shared" si="481"/>
        <v>No</v>
      </c>
      <c r="AG4388">
        <f t="shared" ca="1" si="482"/>
        <v>116</v>
      </c>
      <c r="AH4388" t="str">
        <f ca="1">IF(OR(V4388="",AG4388=""),"Yes",IF(AG4388&gt;Config!$B$41,"Yes","No"))</f>
        <v>No</v>
      </c>
    </row>
    <row r="4389" spans="1:34" x14ac:dyDescent="0.25">
      <c r="A4389" s="1" t="s">
        <v>29630</v>
      </c>
      <c r="B4389" s="1" t="s">
        <v>1339</v>
      </c>
      <c r="C4389" s="1" t="s">
        <v>398</v>
      </c>
      <c r="D4389" s="1" t="s">
        <v>15507</v>
      </c>
      <c r="E4389" s="1" t="s">
        <v>33906</v>
      </c>
      <c r="F4389" s="1" t="s">
        <v>29631</v>
      </c>
      <c r="G4389" t="str">
        <f t="shared" si="476"/>
        <v>Valid</v>
      </c>
      <c r="H4389" s="1" t="s">
        <v>29632</v>
      </c>
      <c r="I4389" t="str" cm="1">
        <f t="array" ref="I4389">IF(OR(TRIM(H4389)="",ISNUMBER(SEARCH("#",H4389)),AA4389&lt;Config!$B$8,SUMPRODUCT(--ISNUMBER(SEARCH({"a";"b";"c";"d";"e";"f";"g";"h";"i";"j";"k";"l";"m";"n";"o";"p";"q";"r";"s";"t";"u";"v";"w";"x";"y";"z"},H4389)))&gt;0),"Invalid","Valid")</f>
        <v>Valid</v>
      </c>
      <c r="J4389" s="1" t="s">
        <v>29633</v>
      </c>
      <c r="K4389" s="1" t="s">
        <v>210</v>
      </c>
      <c r="L4389" s="1" t="s">
        <v>29</v>
      </c>
      <c r="M4389" s="1" t="s">
        <v>135</v>
      </c>
      <c r="N4389" s="1" t="s">
        <v>224</v>
      </c>
      <c r="O4389" s="1" t="s">
        <v>69</v>
      </c>
      <c r="P4389" t="s">
        <v>87</v>
      </c>
      <c r="Q4389" s="1" t="s">
        <v>438</v>
      </c>
      <c r="R4389" s="1" t="s">
        <v>379</v>
      </c>
      <c r="S4389" s="1" t="s">
        <v>28964</v>
      </c>
      <c r="T4389" s="1" t="s">
        <v>29634</v>
      </c>
      <c r="U4389" s="1" t="s">
        <v>2421</v>
      </c>
      <c r="V4389" s="1" t="s">
        <v>29635</v>
      </c>
      <c r="W4389" s="1" t="s">
        <v>202</v>
      </c>
      <c r="X4389" t="str">
        <f t="shared" si="477"/>
        <v>Complete</v>
      </c>
      <c r="Y4389">
        <f>MAX(0,100-IF(G4389="Invalid",Config!$B$5,0)-IF(I4389="Invalid",Config!$B$6,0)-IF(X4389="Incomplete",Config!$B$7,0)-IF(AF4389="Yes",Config!$B$37,0))</f>
        <v>100</v>
      </c>
      <c r="Z4389" s="1">
        <f>IF(OR(TRIM(B4389)="",COUNTIF(Config!$B$15:$B$19,B4389)&gt;0),1,0)+IF(OR(TRIM(C4389)="",COUNTIF(Config!$B$15:$B$19,C4389)&gt;0),1,0)+IF(OR(TRIM(F4389)="",COUNTIF(Config!$B$15:$B$19,F4389)&gt;0),1,0)+IF(OR(TRIM(H4389)="",COUNTIF(Config!$B$15:$B$19,H4389)&gt;0),1,0)+IF(OR(TRIM(E4389)="",COUNTIF(Config!$B$15:$B$19,E4389)&gt;0),1,0)+IF(OR(TRIM(K4389)="",COUNTIF(Config!$B$15:$B$19,K4389)&gt;0),1,0)+IF(OR(TRIM(P4389)="",COUNTIF(Config!$B$15:$B$19,P4389)&gt;0),1,0)+IF(OR(TRIM(R4389)="",COUNTIF(Config!$B$15:$B$19,R4389)&gt;0),1,0)</f>
        <v>0</v>
      </c>
      <c r="AA4389" s="1" cm="1">
        <f t="array" ref="AA4389">SUMPRODUCT(LEN(H4389)-LEN(SUBSTITUTE(H4389,{"0";"1";"2";"3";"4";"5";"6";"7";"8";"9"},"")))</f>
        <v>10</v>
      </c>
      <c r="AC4389" t="str">
        <f t="shared" si="478"/>
        <v/>
      </c>
      <c r="AD4389">
        <f t="shared" si="479"/>
        <v>1</v>
      </c>
      <c r="AE4389">
        <f t="shared" si="480"/>
        <v>1</v>
      </c>
      <c r="AF4389" t="str">
        <f t="shared" si="481"/>
        <v>No</v>
      </c>
      <c r="AG4389" t="str">
        <f t="shared" ca="1" si="482"/>
        <v/>
      </c>
      <c r="AH4389" t="str">
        <f ca="1">IF(OR(V4389="",AG4389=""),"Yes",IF(AG4389&gt;Config!$B$41,"Yes","No"))</f>
        <v>Yes</v>
      </c>
    </row>
    <row r="4390" spans="1:34" x14ac:dyDescent="0.25">
      <c r="A4390" s="1" t="s">
        <v>29636</v>
      </c>
      <c r="B4390" s="1" t="s">
        <v>631</v>
      </c>
      <c r="C4390" s="1" t="s">
        <v>353</v>
      </c>
      <c r="D4390" s="1" t="s">
        <v>16471</v>
      </c>
      <c r="E4390" s="1" t="s">
        <v>477</v>
      </c>
      <c r="F4390" s="1" t="s">
        <v>29637</v>
      </c>
      <c r="G4390" t="str">
        <f t="shared" si="476"/>
        <v>Invalid</v>
      </c>
      <c r="H4390" s="1" t="s">
        <v>29638</v>
      </c>
      <c r="I4390" t="str" cm="1">
        <f t="array" ref="I4390">IF(OR(TRIM(H4390)="",ISNUMBER(SEARCH("#",H4390)),AA4390&lt;Config!$B$8,SUMPRODUCT(--ISNUMBER(SEARCH({"a";"b";"c";"d";"e";"f";"g";"h";"i";"j";"k";"l";"m";"n";"o";"p";"q";"r";"s";"t";"u";"v";"w";"x";"y";"z"},H4390)))&gt;0),"Invalid","Valid")</f>
        <v>Valid</v>
      </c>
      <c r="J4390" s="1" t="s">
        <v>29639</v>
      </c>
      <c r="K4390" s="1" t="s">
        <v>178</v>
      </c>
      <c r="L4390" s="1" t="s">
        <v>67</v>
      </c>
      <c r="M4390" s="1" t="s">
        <v>50</v>
      </c>
      <c r="N4390" s="1" t="s">
        <v>713</v>
      </c>
      <c r="O4390" s="1" t="s">
        <v>180</v>
      </c>
      <c r="P4390" t="s">
        <v>328</v>
      </c>
      <c r="Q4390" s="1" t="s">
        <v>1046</v>
      </c>
      <c r="R4390" s="1" t="s">
        <v>330</v>
      </c>
      <c r="S4390" s="1" t="s">
        <v>12223</v>
      </c>
      <c r="T4390" s="1" t="s">
        <v>29640</v>
      </c>
      <c r="U4390" s="1" t="s">
        <v>29641</v>
      </c>
      <c r="V4390" s="1" t="s">
        <v>13682</v>
      </c>
      <c r="W4390" s="1" t="s">
        <v>125</v>
      </c>
      <c r="X4390" t="str">
        <f t="shared" si="477"/>
        <v>Complete</v>
      </c>
      <c r="Y4390">
        <f>MAX(0,100-IF(G4390="Invalid",Config!$B$5,0)-IF(I4390="Invalid",Config!$B$6,0)-IF(X4390="Incomplete",Config!$B$7,0)-IF(AF4390="Yes",Config!$B$37,0))</f>
        <v>70</v>
      </c>
      <c r="Z4390" s="1">
        <f>IF(OR(TRIM(B4390)="",COUNTIF(Config!$B$15:$B$19,B4390)&gt;0),1,0)+IF(OR(TRIM(C4390)="",COUNTIF(Config!$B$15:$B$19,C4390)&gt;0),1,0)+IF(OR(TRIM(F4390)="",COUNTIF(Config!$B$15:$B$19,F4390)&gt;0),1,0)+IF(OR(TRIM(H4390)="",COUNTIF(Config!$B$15:$B$19,H4390)&gt;0),1,0)+IF(OR(TRIM(E4390)="",COUNTIF(Config!$B$15:$B$19,E4390)&gt;0),1,0)+IF(OR(TRIM(K4390)="",COUNTIF(Config!$B$15:$B$19,K4390)&gt;0),1,0)+IF(OR(TRIM(P4390)="",COUNTIF(Config!$B$15:$B$19,P4390)&gt;0),1,0)+IF(OR(TRIM(R4390)="",COUNTIF(Config!$B$15:$B$19,R4390)&gt;0),1,0)</f>
        <v>0</v>
      </c>
      <c r="AA4390" s="1" cm="1">
        <f t="array" ref="AA4390">SUMPRODUCT(LEN(H4390)-LEN(SUBSTITUTE(H4390,{"0";"1";"2";"3";"4";"5";"6";"7";"8";"9"},"")))</f>
        <v>11</v>
      </c>
      <c r="AC4390" t="str">
        <f t="shared" si="478"/>
        <v>Invalid Email</v>
      </c>
      <c r="AD4390">
        <f t="shared" si="479"/>
        <v>0</v>
      </c>
      <c r="AE4390">
        <f t="shared" si="480"/>
        <v>1</v>
      </c>
      <c r="AF4390" t="str">
        <f t="shared" si="481"/>
        <v>No</v>
      </c>
      <c r="AG4390" t="str">
        <f t="shared" ca="1" si="482"/>
        <v/>
      </c>
      <c r="AH4390" t="str">
        <f ca="1">IF(OR(V4390="",AG4390=""),"Yes",IF(AG4390&gt;Config!$B$41,"Yes","No"))</f>
        <v>Yes</v>
      </c>
    </row>
    <row r="4391" spans="1:34" x14ac:dyDescent="0.25">
      <c r="A4391" s="1" t="s">
        <v>29642</v>
      </c>
      <c r="B4391" s="1" t="s">
        <v>1616</v>
      </c>
      <c r="C4391" s="1" t="s">
        <v>219</v>
      </c>
      <c r="D4391" s="1" t="s">
        <v>16803</v>
      </c>
      <c r="E4391" s="1" t="s">
        <v>35186</v>
      </c>
      <c r="F4391" s="1" t="s">
        <v>29643</v>
      </c>
      <c r="G4391" t="str">
        <f t="shared" si="476"/>
        <v>Valid</v>
      </c>
      <c r="H4391" s="1" t="s">
        <v>29644</v>
      </c>
      <c r="I4391" t="str" cm="1">
        <f t="array" ref="I4391">IF(OR(TRIM(H4391)="",ISNUMBER(SEARCH("#",H4391)),AA4391&lt;Config!$B$8,SUMPRODUCT(--ISNUMBER(SEARCH({"a";"b";"c";"d";"e";"f";"g";"h";"i";"j";"k";"l";"m";"n";"o";"p";"q";"r";"s";"t";"u";"v";"w";"x";"y";"z"},H4391)))&gt;0),"Invalid","Valid")</f>
        <v>Valid</v>
      </c>
      <c r="J4391" s="1" t="s">
        <v>29645</v>
      </c>
      <c r="K4391" s="1" t="s">
        <v>210</v>
      </c>
      <c r="L4391" s="1" t="s">
        <v>179</v>
      </c>
      <c r="M4391" s="1" t="s">
        <v>517</v>
      </c>
      <c r="N4391" s="1" t="s">
        <v>713</v>
      </c>
      <c r="O4391" s="1" t="s">
        <v>69</v>
      </c>
      <c r="P4391" t="s">
        <v>87</v>
      </c>
      <c r="Q4391" s="1" t="s">
        <v>88</v>
      </c>
      <c r="R4391" s="1" t="s">
        <v>89</v>
      </c>
      <c r="S4391" s="1" t="s">
        <v>29646</v>
      </c>
      <c r="T4391" s="1" t="s">
        <v>29647</v>
      </c>
      <c r="U4391" s="1" t="s">
        <v>6091</v>
      </c>
      <c r="V4391" s="1" t="s">
        <v>7896</v>
      </c>
      <c r="W4391" s="1" t="s">
        <v>94</v>
      </c>
      <c r="X4391" t="str">
        <f t="shared" si="477"/>
        <v>Complete</v>
      </c>
      <c r="Y4391">
        <f>MAX(0,100-IF(G4391="Invalid",Config!$B$5,0)-IF(I4391="Invalid",Config!$B$6,0)-IF(X4391="Incomplete",Config!$B$7,0)-IF(AF4391="Yes",Config!$B$37,0))</f>
        <v>100</v>
      </c>
      <c r="Z4391" s="1">
        <f>IF(OR(TRIM(B4391)="",COUNTIF(Config!$B$15:$B$19,B4391)&gt;0),1,0)+IF(OR(TRIM(C4391)="",COUNTIF(Config!$B$15:$B$19,C4391)&gt;0),1,0)+IF(OR(TRIM(F4391)="",COUNTIF(Config!$B$15:$B$19,F4391)&gt;0),1,0)+IF(OR(TRIM(H4391)="",COUNTIF(Config!$B$15:$B$19,H4391)&gt;0),1,0)+IF(OR(TRIM(E4391)="",COUNTIF(Config!$B$15:$B$19,E4391)&gt;0),1,0)+IF(OR(TRIM(K4391)="",COUNTIF(Config!$B$15:$B$19,K4391)&gt;0),1,0)+IF(OR(TRIM(P4391)="",COUNTIF(Config!$B$15:$B$19,P4391)&gt;0),1,0)+IF(OR(TRIM(R4391)="",COUNTIF(Config!$B$15:$B$19,R4391)&gt;0),1,0)</f>
        <v>0</v>
      </c>
      <c r="AA4391" s="1" cm="1">
        <f t="array" ref="AA4391">SUMPRODUCT(LEN(H4391)-LEN(SUBSTITUTE(H4391,{"0";"1";"2";"3";"4";"5";"6";"7";"8";"9"},"")))</f>
        <v>11</v>
      </c>
      <c r="AC4391" t="str">
        <f t="shared" si="478"/>
        <v/>
      </c>
      <c r="AD4391">
        <f t="shared" si="479"/>
        <v>1</v>
      </c>
      <c r="AE4391">
        <f t="shared" si="480"/>
        <v>1</v>
      </c>
      <c r="AF4391" t="str">
        <f t="shared" si="481"/>
        <v>No</v>
      </c>
      <c r="AG4391">
        <f t="shared" ca="1" si="482"/>
        <v>383</v>
      </c>
      <c r="AH4391" t="str">
        <f ca="1">IF(OR(V4391="",AG4391=""),"Yes",IF(AG4391&gt;Config!$B$41,"Yes","No"))</f>
        <v>Yes</v>
      </c>
    </row>
    <row r="4392" spans="1:34" x14ac:dyDescent="0.25">
      <c r="A4392" s="1" t="s">
        <v>29648</v>
      </c>
      <c r="B4392" s="1" t="s">
        <v>488</v>
      </c>
      <c r="C4392" s="1" t="s">
        <v>33815</v>
      </c>
      <c r="D4392" s="1" t="s">
        <v>488</v>
      </c>
      <c r="E4392" s="1" t="s">
        <v>35656</v>
      </c>
      <c r="F4392" s="1" t="s">
        <v>29649</v>
      </c>
      <c r="G4392" t="str">
        <f t="shared" si="476"/>
        <v>Valid</v>
      </c>
      <c r="H4392" s="1" t="s">
        <v>29650</v>
      </c>
      <c r="I4392" t="str" cm="1">
        <f t="array" ref="I4392">IF(OR(TRIM(H4392)="",ISNUMBER(SEARCH("#",H4392)),AA4392&lt;Config!$B$8,SUMPRODUCT(--ISNUMBER(SEARCH({"a";"b";"c";"d";"e";"f";"g";"h";"i";"j";"k";"l";"m";"n";"o";"p";"q";"r";"s";"t";"u";"v";"w";"x";"y";"z"},H4392)))&gt;0),"Invalid","Valid")</f>
        <v>Valid</v>
      </c>
      <c r="J4392" s="1" t="s">
        <v>29651</v>
      </c>
      <c r="K4392" s="1" t="s">
        <v>147</v>
      </c>
      <c r="L4392" s="1" t="s">
        <v>29</v>
      </c>
      <c r="M4392" s="1" t="s">
        <v>50</v>
      </c>
      <c r="N4392" s="1" t="s">
        <v>358</v>
      </c>
      <c r="O4392" s="1" t="s">
        <v>69</v>
      </c>
      <c r="P4392" t="s">
        <v>328</v>
      </c>
      <c r="Q4392" s="1" t="s">
        <v>33838</v>
      </c>
      <c r="R4392" s="1" t="s">
        <v>571</v>
      </c>
      <c r="S4392" s="1" t="s">
        <v>29652</v>
      </c>
      <c r="T4392" s="1" t="s">
        <v>29653</v>
      </c>
      <c r="U4392" s="1" t="s">
        <v>17095</v>
      </c>
      <c r="V4392" s="1" t="s">
        <v>29654</v>
      </c>
      <c r="W4392" s="1" t="s">
        <v>94</v>
      </c>
      <c r="X4392" t="str">
        <f t="shared" si="477"/>
        <v>Incomplete</v>
      </c>
      <c r="Y4392">
        <f>MAX(0,100-IF(G4392="Invalid",Config!$B$5,0)-IF(I4392="Invalid",Config!$B$6,0)-IF(X4392="Incomplete",Config!$B$7,0)-IF(AF4392="Yes",Config!$B$37,0))</f>
        <v>60</v>
      </c>
      <c r="Z4392" s="1">
        <f>IF(OR(TRIM(B4392)="",COUNTIF(Config!$B$15:$B$19,B4392)&gt;0),1,0)+IF(OR(TRIM(C4392)="",COUNTIF(Config!$B$15:$B$19,C4392)&gt;0),1,0)+IF(OR(TRIM(F4392)="",COUNTIF(Config!$B$15:$B$19,F4392)&gt;0),1,0)+IF(OR(TRIM(H4392)="",COUNTIF(Config!$B$15:$B$19,H4392)&gt;0),1,0)+IF(OR(TRIM(E4392)="",COUNTIF(Config!$B$15:$B$19,E4392)&gt;0),1,0)+IF(OR(TRIM(K4392)="",COUNTIF(Config!$B$15:$B$19,K4392)&gt;0),1,0)+IF(OR(TRIM(P4392)="",COUNTIF(Config!$B$15:$B$19,P4392)&gt;0),1,0)+IF(OR(TRIM(R4392)="",COUNTIF(Config!$B$15:$B$19,R4392)&gt;0),1,0)</f>
        <v>1</v>
      </c>
      <c r="AA4392" s="1" cm="1">
        <f t="array" ref="AA4392">SUMPRODUCT(LEN(H4392)-LEN(SUBSTITUTE(H4392,{"0";"1";"2";"3";"4";"5";"6";"7";"8";"9"},"")))</f>
        <v>11</v>
      </c>
      <c r="AC4392" t="str">
        <f t="shared" si="478"/>
        <v>Incomplete Profile</v>
      </c>
      <c r="AD4392">
        <f t="shared" si="479"/>
        <v>1</v>
      </c>
      <c r="AE4392">
        <f t="shared" si="480"/>
        <v>1</v>
      </c>
      <c r="AF4392" t="str">
        <f t="shared" si="481"/>
        <v>No</v>
      </c>
      <c r="AG4392" t="str">
        <f t="shared" ca="1" si="482"/>
        <v/>
      </c>
      <c r="AH4392" t="str">
        <f ca="1">IF(OR(V4392="",AG4392=""),"Yes",IF(AG4392&gt;Config!$B$41,"Yes","No"))</f>
        <v>Yes</v>
      </c>
    </row>
    <row r="4393" spans="1:34" x14ac:dyDescent="0.25">
      <c r="A4393" s="1" t="s">
        <v>29655</v>
      </c>
      <c r="B4393" s="1" t="s">
        <v>2159</v>
      </c>
      <c r="C4393" s="1" t="s">
        <v>173</v>
      </c>
      <c r="D4393" s="1" t="s">
        <v>15607</v>
      </c>
      <c r="E4393" s="1" t="s">
        <v>34349</v>
      </c>
      <c r="F4393" s="1" t="s">
        <v>29656</v>
      </c>
      <c r="G4393" t="str">
        <f t="shared" si="476"/>
        <v>Valid</v>
      </c>
      <c r="H4393" s="1" t="s">
        <v>950</v>
      </c>
      <c r="I4393" t="str" cm="1">
        <f t="array" ref="I4393">IF(OR(TRIM(H4393)="",ISNUMBER(SEARCH("#",H4393)),AA4393&lt;Config!$B$8,SUMPRODUCT(--ISNUMBER(SEARCH({"a";"b";"c";"d";"e";"f";"g";"h";"i";"j";"k";"l";"m";"n";"o";"p";"q";"r";"s";"t";"u";"v";"w";"x";"y";"z"},H4393)))&gt;0),"Invalid","Valid")</f>
        <v>Invalid</v>
      </c>
      <c r="J4393" s="1" t="s">
        <v>29657</v>
      </c>
      <c r="K4393" s="1" t="s">
        <v>264</v>
      </c>
      <c r="L4393" s="1" t="s">
        <v>164</v>
      </c>
      <c r="M4393" s="1" t="s">
        <v>135</v>
      </c>
      <c r="N4393" s="1" t="s">
        <v>86</v>
      </c>
      <c r="O4393" s="1" t="s">
        <v>196</v>
      </c>
      <c r="P4393" t="s">
        <v>590</v>
      </c>
      <c r="Q4393" s="1" t="s">
        <v>844</v>
      </c>
      <c r="R4393" s="1" t="s">
        <v>845</v>
      </c>
      <c r="S4393" s="1" t="s">
        <v>29658</v>
      </c>
      <c r="T4393" s="1" t="s">
        <v>29659</v>
      </c>
      <c r="U4393" s="1" t="s">
        <v>3680</v>
      </c>
      <c r="V4393" s="1" t="s">
        <v>140</v>
      </c>
      <c r="W4393" s="1" t="s">
        <v>141</v>
      </c>
      <c r="X4393" t="str">
        <f t="shared" si="477"/>
        <v>Complete</v>
      </c>
      <c r="Y4393">
        <f>MAX(0,100-IF(G4393="Invalid",Config!$B$5,0)-IF(I4393="Invalid",Config!$B$6,0)-IF(X4393="Incomplete",Config!$B$7,0)-IF(AF4393="Yes",Config!$B$37,0))</f>
        <v>80</v>
      </c>
      <c r="Z4393" s="1">
        <f>IF(OR(TRIM(B4393)="",COUNTIF(Config!$B$15:$B$19,B4393)&gt;0),1,0)+IF(OR(TRIM(C4393)="",COUNTIF(Config!$B$15:$B$19,C4393)&gt;0),1,0)+IF(OR(TRIM(F4393)="",COUNTIF(Config!$B$15:$B$19,F4393)&gt;0),1,0)+IF(OR(TRIM(H4393)="",COUNTIF(Config!$B$15:$B$19,H4393)&gt;0),1,0)+IF(OR(TRIM(E4393)="",COUNTIF(Config!$B$15:$B$19,E4393)&gt;0),1,0)+IF(OR(TRIM(K4393)="",COUNTIF(Config!$B$15:$B$19,K4393)&gt;0),1,0)+IF(OR(TRIM(P4393)="",COUNTIF(Config!$B$15:$B$19,P4393)&gt;0),1,0)+IF(OR(TRIM(R4393)="",COUNTIF(Config!$B$15:$B$19,R4393)&gt;0),1,0)</f>
        <v>0</v>
      </c>
      <c r="AA4393" s="1" cm="1">
        <f t="array" ref="AA4393">SUMPRODUCT(LEN(H4393)-LEN(SUBSTITUTE(H4393,{"0";"1";"2";"3";"4";"5";"6";"7";"8";"9"},"")))</f>
        <v>5</v>
      </c>
      <c r="AC4393" t="str">
        <f t="shared" si="478"/>
        <v>Invalid Phone</v>
      </c>
      <c r="AD4393">
        <f t="shared" si="479"/>
        <v>1</v>
      </c>
      <c r="AE4393">
        <f t="shared" si="480"/>
        <v>0</v>
      </c>
      <c r="AF4393" t="str">
        <f t="shared" si="481"/>
        <v>No</v>
      </c>
      <c r="AG4393">
        <f t="shared" ca="1" si="482"/>
        <v>37</v>
      </c>
      <c r="AH4393" t="str">
        <f ca="1">IF(OR(V4393="",AG4393=""),"Yes",IF(AG4393&gt;Config!$B$41,"Yes","No"))</f>
        <v>No</v>
      </c>
    </row>
    <row r="4394" spans="1:34" x14ac:dyDescent="0.25">
      <c r="A4394" s="1" t="s">
        <v>29660</v>
      </c>
      <c r="B4394" s="1" t="s">
        <v>631</v>
      </c>
      <c r="C4394" s="1" t="s">
        <v>219</v>
      </c>
      <c r="D4394" s="1" t="s">
        <v>29661</v>
      </c>
      <c r="E4394" s="1" t="s">
        <v>35657</v>
      </c>
      <c r="F4394" s="1" t="s">
        <v>29662</v>
      </c>
      <c r="G4394" t="str">
        <f t="shared" si="476"/>
        <v>Valid</v>
      </c>
      <c r="H4394" s="1" t="s">
        <v>131</v>
      </c>
      <c r="I4394" t="str" cm="1">
        <f t="array" ref="I4394">IF(OR(TRIM(H4394)="",ISNUMBER(SEARCH("#",H4394)),AA4394&lt;Config!$B$8,SUMPRODUCT(--ISNUMBER(SEARCH({"a";"b";"c";"d";"e";"f";"g";"h";"i";"j";"k";"l";"m";"n";"o";"p";"q";"r";"s";"t";"u";"v";"w";"x";"y";"z"},H4394)))&gt;0),"Invalid","Valid")</f>
        <v>Invalid</v>
      </c>
      <c r="J4394" s="1" t="s">
        <v>29663</v>
      </c>
      <c r="K4394" s="1" t="s">
        <v>195</v>
      </c>
      <c r="L4394" s="1" t="s">
        <v>134</v>
      </c>
      <c r="M4394" s="1" t="s">
        <v>391</v>
      </c>
      <c r="N4394" s="1" t="s">
        <v>33819</v>
      </c>
      <c r="O4394" s="1" t="s">
        <v>266</v>
      </c>
      <c r="P4394" t="s">
        <v>328</v>
      </c>
      <c r="Q4394" s="1" t="s">
        <v>1046</v>
      </c>
      <c r="R4394" s="1" t="s">
        <v>614</v>
      </c>
      <c r="S4394" s="1" t="s">
        <v>4389</v>
      </c>
      <c r="T4394" s="1" t="s">
        <v>29664</v>
      </c>
      <c r="U4394" s="1" t="s">
        <v>19814</v>
      </c>
      <c r="V4394" s="1" t="s">
        <v>4482</v>
      </c>
      <c r="W4394" s="1" t="s">
        <v>94</v>
      </c>
      <c r="X4394" t="str">
        <f t="shared" si="477"/>
        <v>Complete</v>
      </c>
      <c r="Y4394">
        <f>MAX(0,100-IF(G4394="Invalid",Config!$B$5,0)-IF(I4394="Invalid",Config!$B$6,0)-IF(X4394="Incomplete",Config!$B$7,0)-IF(AF4394="Yes",Config!$B$37,0))</f>
        <v>80</v>
      </c>
      <c r="Z4394" s="1">
        <f>IF(OR(TRIM(B4394)="",COUNTIF(Config!$B$15:$B$19,B4394)&gt;0),1,0)+IF(OR(TRIM(C4394)="",COUNTIF(Config!$B$15:$B$19,C4394)&gt;0),1,0)+IF(OR(TRIM(F4394)="",COUNTIF(Config!$B$15:$B$19,F4394)&gt;0),1,0)+IF(OR(TRIM(H4394)="",COUNTIF(Config!$B$15:$B$19,H4394)&gt;0),1,0)+IF(OR(TRIM(E4394)="",COUNTIF(Config!$B$15:$B$19,E4394)&gt;0),1,0)+IF(OR(TRIM(K4394)="",COUNTIF(Config!$B$15:$B$19,K4394)&gt;0),1,0)+IF(OR(TRIM(P4394)="",COUNTIF(Config!$B$15:$B$19,P4394)&gt;0),1,0)+IF(OR(TRIM(R4394)="",COUNTIF(Config!$B$15:$B$19,R4394)&gt;0),1,0)</f>
        <v>0</v>
      </c>
      <c r="AA4394" s="1" cm="1">
        <f t="array" ref="AA4394">SUMPRODUCT(LEN(H4394)-LEN(SUBSTITUTE(H4394,{"0";"1";"2";"3";"4";"5";"6";"7";"8";"9"},"")))</f>
        <v>3</v>
      </c>
      <c r="AC4394" t="str">
        <f t="shared" si="478"/>
        <v>Invalid Phone</v>
      </c>
      <c r="AD4394">
        <f t="shared" si="479"/>
        <v>1</v>
      </c>
      <c r="AE4394">
        <f t="shared" si="480"/>
        <v>0</v>
      </c>
      <c r="AF4394" t="str">
        <f t="shared" si="481"/>
        <v>No</v>
      </c>
      <c r="AG4394">
        <f t="shared" ca="1" si="482"/>
        <v>522</v>
      </c>
      <c r="AH4394" t="str">
        <f ca="1">IF(OR(V4394="",AG4394=""),"Yes",IF(AG4394&gt;Config!$B$41,"Yes","No"))</f>
        <v>Yes</v>
      </c>
    </row>
    <row r="4395" spans="1:34" x14ac:dyDescent="0.25">
      <c r="A4395" s="1" t="s">
        <v>29665</v>
      </c>
      <c r="B4395" s="1" t="s">
        <v>244</v>
      </c>
      <c r="C4395" s="1" t="s">
        <v>273</v>
      </c>
      <c r="D4395" s="1" t="s">
        <v>11957</v>
      </c>
      <c r="E4395" s="1" t="s">
        <v>2178</v>
      </c>
      <c r="F4395" s="1" t="s">
        <v>29666</v>
      </c>
      <c r="G4395" t="str">
        <f t="shared" si="476"/>
        <v>Invalid</v>
      </c>
      <c r="H4395" s="1" t="s">
        <v>29667</v>
      </c>
      <c r="I4395" t="str" cm="1">
        <f t="array" ref="I4395">IF(OR(TRIM(H4395)="",ISNUMBER(SEARCH("#",H4395)),AA4395&lt;Config!$B$8,SUMPRODUCT(--ISNUMBER(SEARCH({"a";"b";"c";"d";"e";"f";"g";"h";"i";"j";"k";"l";"m";"n";"o";"p";"q";"r";"s";"t";"u";"v";"w";"x";"y";"z"},H4395)))&gt;0),"Invalid","Valid")</f>
        <v>Valid</v>
      </c>
      <c r="J4395" s="1" t="s">
        <v>29668</v>
      </c>
      <c r="K4395" s="1" t="s">
        <v>195</v>
      </c>
      <c r="L4395" s="1" t="s">
        <v>164</v>
      </c>
      <c r="M4395" s="1" t="s">
        <v>391</v>
      </c>
      <c r="N4395" s="1" t="s">
        <v>211</v>
      </c>
      <c r="O4395" s="1" t="s">
        <v>69</v>
      </c>
      <c r="P4395" t="s">
        <v>87</v>
      </c>
      <c r="Q4395" s="1" t="s">
        <v>88</v>
      </c>
      <c r="R4395" s="1" t="s">
        <v>212</v>
      </c>
      <c r="S4395" s="1" t="s">
        <v>29669</v>
      </c>
      <c r="T4395" s="1" t="s">
        <v>29670</v>
      </c>
      <c r="U4395" s="1" t="s">
        <v>29671</v>
      </c>
      <c r="V4395" s="1" t="s">
        <v>140</v>
      </c>
      <c r="W4395" s="1" t="s">
        <v>40</v>
      </c>
      <c r="X4395" t="str">
        <f t="shared" si="477"/>
        <v>Complete</v>
      </c>
      <c r="Y4395">
        <f>MAX(0,100-IF(G4395="Invalid",Config!$B$5,0)-IF(I4395="Invalid",Config!$B$6,0)-IF(X4395="Incomplete",Config!$B$7,0)-IF(AF4395="Yes",Config!$B$37,0))</f>
        <v>70</v>
      </c>
      <c r="Z4395" s="1">
        <f>IF(OR(TRIM(B4395)="",COUNTIF(Config!$B$15:$B$19,B4395)&gt;0),1,0)+IF(OR(TRIM(C4395)="",COUNTIF(Config!$B$15:$B$19,C4395)&gt;0),1,0)+IF(OR(TRIM(F4395)="",COUNTIF(Config!$B$15:$B$19,F4395)&gt;0),1,0)+IF(OR(TRIM(H4395)="",COUNTIF(Config!$B$15:$B$19,H4395)&gt;0),1,0)+IF(OR(TRIM(E4395)="",COUNTIF(Config!$B$15:$B$19,E4395)&gt;0),1,0)+IF(OR(TRIM(K4395)="",COUNTIF(Config!$B$15:$B$19,K4395)&gt;0),1,0)+IF(OR(TRIM(P4395)="",COUNTIF(Config!$B$15:$B$19,P4395)&gt;0),1,0)+IF(OR(TRIM(R4395)="",COUNTIF(Config!$B$15:$B$19,R4395)&gt;0),1,0)</f>
        <v>0</v>
      </c>
      <c r="AA4395" s="1" cm="1">
        <f t="array" ref="AA4395">SUMPRODUCT(LEN(H4395)-LEN(SUBSTITUTE(H4395,{"0";"1";"2";"3";"4";"5";"6";"7";"8";"9"},"")))</f>
        <v>11</v>
      </c>
      <c r="AC4395" t="str">
        <f t="shared" si="478"/>
        <v>Invalid Email</v>
      </c>
      <c r="AD4395">
        <f t="shared" si="479"/>
        <v>0</v>
      </c>
      <c r="AE4395">
        <f t="shared" si="480"/>
        <v>1</v>
      </c>
      <c r="AF4395" t="str">
        <f t="shared" si="481"/>
        <v>No</v>
      </c>
      <c r="AG4395">
        <f t="shared" ca="1" si="482"/>
        <v>37</v>
      </c>
      <c r="AH4395" t="str">
        <f ca="1">IF(OR(V4395="",AG4395=""),"Yes",IF(AG4395&gt;Config!$B$41,"Yes","No"))</f>
        <v>No</v>
      </c>
    </row>
    <row r="4396" spans="1:34" x14ac:dyDescent="0.25">
      <c r="A4396" s="1" t="s">
        <v>29672</v>
      </c>
      <c r="B4396" s="1" t="s">
        <v>3863</v>
      </c>
      <c r="C4396" s="1" t="s">
        <v>524</v>
      </c>
      <c r="D4396" s="1" t="s">
        <v>29673</v>
      </c>
      <c r="E4396" s="1" t="s">
        <v>34309</v>
      </c>
      <c r="F4396" s="1" t="s">
        <v>29674</v>
      </c>
      <c r="G4396" t="str">
        <f t="shared" si="476"/>
        <v>Valid</v>
      </c>
      <c r="H4396" s="1" t="s">
        <v>29675</v>
      </c>
      <c r="I4396" t="str" cm="1">
        <f t="array" ref="I4396">IF(OR(TRIM(H4396)="",ISNUMBER(SEARCH("#",H4396)),AA4396&lt;Config!$B$8,SUMPRODUCT(--ISNUMBER(SEARCH({"a";"b";"c";"d";"e";"f";"g";"h";"i";"j";"k";"l";"m";"n";"o";"p";"q";"r";"s";"t";"u";"v";"w";"x";"y";"z"},H4396)))&gt;0),"Invalid","Valid")</f>
        <v>Valid</v>
      </c>
      <c r="J4396" s="1" t="s">
        <v>29676</v>
      </c>
      <c r="K4396" s="1" t="s">
        <v>210</v>
      </c>
      <c r="L4396" s="1" t="s">
        <v>102</v>
      </c>
      <c r="M4396" s="1" t="s">
        <v>462</v>
      </c>
      <c r="N4396" s="1" t="s">
        <v>33819</v>
      </c>
      <c r="O4396" s="1" t="s">
        <v>69</v>
      </c>
      <c r="P4396" t="s">
        <v>314</v>
      </c>
      <c r="Q4396" s="1" t="s">
        <v>315</v>
      </c>
      <c r="R4396" s="1" t="s">
        <v>316</v>
      </c>
      <c r="S4396" s="1" t="s">
        <v>3324</v>
      </c>
      <c r="T4396" s="1" t="s">
        <v>29677</v>
      </c>
      <c r="U4396" s="1" t="s">
        <v>29678</v>
      </c>
      <c r="V4396" s="1" t="s">
        <v>4789</v>
      </c>
      <c r="W4396" s="1" t="s">
        <v>125</v>
      </c>
      <c r="X4396" t="str">
        <f t="shared" si="477"/>
        <v>Complete</v>
      </c>
      <c r="Y4396">
        <f>MAX(0,100-IF(G4396="Invalid",Config!$B$5,0)-IF(I4396="Invalid",Config!$B$6,0)-IF(X4396="Incomplete",Config!$B$7,0)-IF(AF4396="Yes",Config!$B$37,0))</f>
        <v>100</v>
      </c>
      <c r="Z4396" s="1">
        <f>IF(OR(TRIM(B4396)="",COUNTIF(Config!$B$15:$B$19,B4396)&gt;0),1,0)+IF(OR(TRIM(C4396)="",COUNTIF(Config!$B$15:$B$19,C4396)&gt;0),1,0)+IF(OR(TRIM(F4396)="",COUNTIF(Config!$B$15:$B$19,F4396)&gt;0),1,0)+IF(OR(TRIM(H4396)="",COUNTIF(Config!$B$15:$B$19,H4396)&gt;0),1,0)+IF(OR(TRIM(E4396)="",COUNTIF(Config!$B$15:$B$19,E4396)&gt;0),1,0)+IF(OR(TRIM(K4396)="",COUNTIF(Config!$B$15:$B$19,K4396)&gt;0),1,0)+IF(OR(TRIM(P4396)="",COUNTIF(Config!$B$15:$B$19,P4396)&gt;0),1,0)+IF(OR(TRIM(R4396)="",COUNTIF(Config!$B$15:$B$19,R4396)&gt;0),1,0)</f>
        <v>0</v>
      </c>
      <c r="AA4396" s="1" cm="1">
        <f t="array" ref="AA4396">SUMPRODUCT(LEN(H4396)-LEN(SUBSTITUTE(H4396,{"0";"1";"2";"3";"4";"5";"6";"7";"8";"9"},"")))</f>
        <v>12</v>
      </c>
      <c r="AC4396" t="str">
        <f t="shared" si="478"/>
        <v/>
      </c>
      <c r="AD4396">
        <f t="shared" si="479"/>
        <v>1</v>
      </c>
      <c r="AE4396">
        <f t="shared" si="480"/>
        <v>1</v>
      </c>
      <c r="AF4396" t="str">
        <f t="shared" si="481"/>
        <v>No</v>
      </c>
      <c r="AG4396">
        <f t="shared" ca="1" si="482"/>
        <v>353</v>
      </c>
      <c r="AH4396" t="str">
        <f ca="1">IF(OR(V4396="",AG4396=""),"Yes",IF(AG4396&gt;Config!$B$41,"Yes","No"))</f>
        <v>No</v>
      </c>
    </row>
    <row r="4397" spans="1:34" x14ac:dyDescent="0.25">
      <c r="A4397" s="1" t="s">
        <v>29679</v>
      </c>
      <c r="B4397" s="1" t="s">
        <v>678</v>
      </c>
      <c r="C4397" s="1" t="s">
        <v>598</v>
      </c>
      <c r="D4397" s="1" t="s">
        <v>29680</v>
      </c>
      <c r="E4397" s="1" t="s">
        <v>34560</v>
      </c>
      <c r="F4397" s="1" t="s">
        <v>28138</v>
      </c>
      <c r="G4397" t="str">
        <f t="shared" si="476"/>
        <v>Valid</v>
      </c>
      <c r="H4397" s="1" t="s">
        <v>29681</v>
      </c>
      <c r="I4397" t="str" cm="1">
        <f t="array" ref="I4397">IF(OR(TRIM(H4397)="",ISNUMBER(SEARCH("#",H4397)),AA4397&lt;Config!$B$8,SUMPRODUCT(--ISNUMBER(SEARCH({"a";"b";"c";"d";"e";"f";"g";"h";"i";"j";"k";"l";"m";"n";"o";"p";"q";"r";"s";"t";"u";"v";"w";"x";"y";"z"},H4397)))&gt;0),"Invalid","Valid")</f>
        <v>Valid</v>
      </c>
      <c r="J4397" s="1" t="s">
        <v>29682</v>
      </c>
      <c r="K4397" s="1" t="s">
        <v>178</v>
      </c>
      <c r="L4397" s="1" t="s">
        <v>84</v>
      </c>
      <c r="M4397" s="1" t="s">
        <v>85</v>
      </c>
      <c r="N4397" s="1" t="s">
        <v>86</v>
      </c>
      <c r="O4397" s="1" t="s">
        <v>52</v>
      </c>
      <c r="P4397" t="s">
        <v>236</v>
      </c>
      <c r="Q4397" s="1" t="s">
        <v>254</v>
      </c>
      <c r="R4397" s="1" t="s">
        <v>254</v>
      </c>
      <c r="S4397" s="1" t="s">
        <v>13296</v>
      </c>
      <c r="T4397" s="1" t="s">
        <v>29683</v>
      </c>
      <c r="U4397" s="1" t="s">
        <v>3294</v>
      </c>
      <c r="V4397" s="1" t="s">
        <v>29684</v>
      </c>
      <c r="W4397" s="1" t="s">
        <v>141</v>
      </c>
      <c r="X4397" t="str">
        <f t="shared" si="477"/>
        <v>Complete</v>
      </c>
      <c r="Y4397">
        <f>MAX(0,100-IF(G4397="Invalid",Config!$B$5,0)-IF(I4397="Invalid",Config!$B$6,0)-IF(X4397="Incomplete",Config!$B$7,0)-IF(AF4397="Yes",Config!$B$37,0))</f>
        <v>75</v>
      </c>
      <c r="Z4397" s="1">
        <f>IF(OR(TRIM(B4397)="",COUNTIF(Config!$B$15:$B$19,B4397)&gt;0),1,0)+IF(OR(TRIM(C4397)="",COUNTIF(Config!$B$15:$B$19,C4397)&gt;0),1,0)+IF(OR(TRIM(F4397)="",COUNTIF(Config!$B$15:$B$19,F4397)&gt;0),1,0)+IF(OR(TRIM(H4397)="",COUNTIF(Config!$B$15:$B$19,H4397)&gt;0),1,0)+IF(OR(TRIM(E4397)="",COUNTIF(Config!$B$15:$B$19,E4397)&gt;0),1,0)+IF(OR(TRIM(K4397)="",COUNTIF(Config!$B$15:$B$19,K4397)&gt;0),1,0)+IF(OR(TRIM(P4397)="",COUNTIF(Config!$B$15:$B$19,P4397)&gt;0),1,0)+IF(OR(TRIM(R4397)="",COUNTIF(Config!$B$15:$B$19,R4397)&gt;0),1,0)</f>
        <v>0</v>
      </c>
      <c r="AA4397" s="1" cm="1">
        <f t="array" ref="AA4397">SUMPRODUCT(LEN(H4397)-LEN(SUBSTITUTE(H4397,{"0";"1";"2";"3";"4";"5";"6";"7";"8";"9"},"")))</f>
        <v>12</v>
      </c>
      <c r="AC4397" t="str">
        <f t="shared" si="478"/>
        <v>Potential Duplicate</v>
      </c>
      <c r="AD4397">
        <f t="shared" si="479"/>
        <v>2</v>
      </c>
      <c r="AE4397">
        <f t="shared" si="480"/>
        <v>1</v>
      </c>
      <c r="AF4397" t="str">
        <f t="shared" si="481"/>
        <v>Yes</v>
      </c>
      <c r="AG4397">
        <f t="shared" ca="1" si="482"/>
        <v>76</v>
      </c>
      <c r="AH4397" t="str">
        <f ca="1">IF(OR(V4397="",AG4397=""),"Yes",IF(AG4397&gt;Config!$B$41,"Yes","No"))</f>
        <v>No</v>
      </c>
    </row>
    <row r="4398" spans="1:34" x14ac:dyDescent="0.25">
      <c r="A4398" s="1" t="s">
        <v>29685</v>
      </c>
      <c r="B4398" s="1" t="s">
        <v>229</v>
      </c>
      <c r="C4398" s="1" t="s">
        <v>33938</v>
      </c>
      <c r="D4398" s="1" t="s">
        <v>34503</v>
      </c>
      <c r="E4398" s="1" t="s">
        <v>633</v>
      </c>
      <c r="F4398" s="1" t="s">
        <v>29686</v>
      </c>
      <c r="G4398" t="str">
        <f t="shared" si="476"/>
        <v>Valid</v>
      </c>
      <c r="H4398" s="1" t="s">
        <v>29687</v>
      </c>
      <c r="I4398" t="str" cm="1">
        <f t="array" ref="I4398">IF(OR(TRIM(H4398)="",ISNUMBER(SEARCH("#",H4398)),AA4398&lt;Config!$B$8,SUMPRODUCT(--ISNUMBER(SEARCH({"a";"b";"c";"d";"e";"f";"g";"h";"i";"j";"k";"l";"m";"n";"o";"p";"q";"r";"s";"t";"u";"v";"w";"x";"y";"z"},H4398)))&gt;0),"Invalid","Valid")</f>
        <v>Valid</v>
      </c>
      <c r="J4398" s="1" t="s">
        <v>29688</v>
      </c>
      <c r="K4398" s="1" t="s">
        <v>66</v>
      </c>
      <c r="L4398" s="1" t="s">
        <v>67</v>
      </c>
      <c r="M4398" s="1" t="s">
        <v>517</v>
      </c>
      <c r="N4398" s="1" t="s">
        <v>31</v>
      </c>
      <c r="O4398" s="1" t="s">
        <v>196</v>
      </c>
      <c r="P4398" t="s">
        <v>328</v>
      </c>
      <c r="Q4398" s="1" t="s">
        <v>329</v>
      </c>
      <c r="R4398" s="1" t="s">
        <v>330</v>
      </c>
      <c r="S4398" s="1" t="s">
        <v>29689</v>
      </c>
      <c r="T4398" s="1" t="s">
        <v>29690</v>
      </c>
      <c r="U4398" s="1" t="s">
        <v>29691</v>
      </c>
      <c r="V4398" s="1" t="s">
        <v>29692</v>
      </c>
      <c r="W4398" s="1" t="s">
        <v>293</v>
      </c>
      <c r="X4398" t="str">
        <f t="shared" si="477"/>
        <v>Complete</v>
      </c>
      <c r="Y4398">
        <f>MAX(0,100-IF(G4398="Invalid",Config!$B$5,0)-IF(I4398="Invalid",Config!$B$6,0)-IF(X4398="Incomplete",Config!$B$7,0)-IF(AF4398="Yes",Config!$B$37,0))</f>
        <v>100</v>
      </c>
      <c r="Z4398" s="1">
        <f>IF(OR(TRIM(B4398)="",COUNTIF(Config!$B$15:$B$19,B4398)&gt;0),1,0)+IF(OR(TRIM(C4398)="",COUNTIF(Config!$B$15:$B$19,C4398)&gt;0),1,0)+IF(OR(TRIM(F4398)="",COUNTIF(Config!$B$15:$B$19,F4398)&gt;0),1,0)+IF(OR(TRIM(H4398)="",COUNTIF(Config!$B$15:$B$19,H4398)&gt;0),1,0)+IF(OR(TRIM(E4398)="",COUNTIF(Config!$B$15:$B$19,E4398)&gt;0),1,0)+IF(OR(TRIM(K4398)="",COUNTIF(Config!$B$15:$B$19,K4398)&gt;0),1,0)+IF(OR(TRIM(P4398)="",COUNTIF(Config!$B$15:$B$19,P4398)&gt;0),1,0)+IF(OR(TRIM(R4398)="",COUNTIF(Config!$B$15:$B$19,R4398)&gt;0),1,0)</f>
        <v>0</v>
      </c>
      <c r="AA4398" s="1" cm="1">
        <f t="array" ref="AA4398">SUMPRODUCT(LEN(H4398)-LEN(SUBSTITUTE(H4398,{"0";"1";"2";"3";"4";"5";"6";"7";"8";"9"},"")))</f>
        <v>10</v>
      </c>
      <c r="AC4398" t="str">
        <f t="shared" si="478"/>
        <v/>
      </c>
      <c r="AD4398">
        <f t="shared" si="479"/>
        <v>1</v>
      </c>
      <c r="AE4398">
        <f t="shared" si="480"/>
        <v>1</v>
      </c>
      <c r="AF4398" t="str">
        <f t="shared" si="481"/>
        <v>No</v>
      </c>
      <c r="AG4398">
        <f t="shared" ca="1" si="482"/>
        <v>275</v>
      </c>
      <c r="AH4398" t="str">
        <f ca="1">IF(OR(V4398="",AG4398=""),"Yes",IF(AG4398&gt;Config!$B$41,"Yes","No"))</f>
        <v>No</v>
      </c>
    </row>
    <row r="4399" spans="1:34" x14ac:dyDescent="0.25">
      <c r="A4399" s="1" t="s">
        <v>9528</v>
      </c>
      <c r="B4399" s="1" t="s">
        <v>678</v>
      </c>
      <c r="C4399" s="1" t="s">
        <v>1339</v>
      </c>
      <c r="D4399" s="1" t="s">
        <v>13621</v>
      </c>
      <c r="E4399" s="1" t="s">
        <v>191</v>
      </c>
      <c r="F4399" s="1" t="s">
        <v>29693</v>
      </c>
      <c r="G4399" t="str">
        <f t="shared" si="476"/>
        <v>Valid</v>
      </c>
      <c r="H4399" s="1" t="s">
        <v>884</v>
      </c>
      <c r="I4399" t="str" cm="1">
        <f t="array" ref="I4399">IF(OR(TRIM(H4399)="",ISNUMBER(SEARCH("#",H4399)),AA4399&lt;Config!$B$8,SUMPRODUCT(--ISNUMBER(SEARCH({"a";"b";"c";"d";"e";"f";"g";"h";"i";"j";"k";"l";"m";"n";"o";"p";"q";"r";"s";"t";"u";"v";"w";"x";"y";"z"},H4399)))&gt;0),"Invalid","Valid")</f>
        <v>Invalid</v>
      </c>
      <c r="J4399" s="1" t="s">
        <v>29694</v>
      </c>
      <c r="K4399" s="1" t="s">
        <v>178</v>
      </c>
      <c r="L4399" s="1" t="s">
        <v>134</v>
      </c>
      <c r="M4399" s="1" t="s">
        <v>235</v>
      </c>
      <c r="N4399" s="1" t="s">
        <v>148</v>
      </c>
      <c r="O4399" s="1" t="s">
        <v>32</v>
      </c>
      <c r="P4399" t="s">
        <v>590</v>
      </c>
      <c r="Q4399" s="1" t="s">
        <v>591</v>
      </c>
      <c r="R4399" s="1" t="s">
        <v>1846</v>
      </c>
      <c r="S4399" s="1" t="s">
        <v>21373</v>
      </c>
      <c r="T4399" s="1" t="s">
        <v>29695</v>
      </c>
      <c r="U4399" s="1" t="s">
        <v>1751</v>
      </c>
      <c r="V4399" s="1" t="s">
        <v>25796</v>
      </c>
      <c r="W4399" s="1" t="s">
        <v>186</v>
      </c>
      <c r="X4399" t="str">
        <f t="shared" si="477"/>
        <v>Complete</v>
      </c>
      <c r="Y4399">
        <f>MAX(0,100-IF(G4399="Invalid",Config!$B$5,0)-IF(I4399="Invalid",Config!$B$6,0)-IF(X4399="Incomplete",Config!$B$7,0)-IF(AF4399="Yes",Config!$B$37,0))</f>
        <v>80</v>
      </c>
      <c r="Z4399" s="1">
        <f>IF(OR(TRIM(B4399)="",COUNTIF(Config!$B$15:$B$19,B4399)&gt;0),1,0)+IF(OR(TRIM(C4399)="",COUNTIF(Config!$B$15:$B$19,C4399)&gt;0),1,0)+IF(OR(TRIM(F4399)="",COUNTIF(Config!$B$15:$B$19,F4399)&gt;0),1,0)+IF(OR(TRIM(H4399)="",COUNTIF(Config!$B$15:$B$19,H4399)&gt;0),1,0)+IF(OR(TRIM(E4399)="",COUNTIF(Config!$B$15:$B$19,E4399)&gt;0),1,0)+IF(OR(TRIM(K4399)="",COUNTIF(Config!$B$15:$B$19,K4399)&gt;0),1,0)+IF(OR(TRIM(P4399)="",COUNTIF(Config!$B$15:$B$19,P4399)&gt;0),1,0)+IF(OR(TRIM(R4399)="",COUNTIF(Config!$B$15:$B$19,R4399)&gt;0),1,0)</f>
        <v>0</v>
      </c>
      <c r="AA4399" s="1" cm="1">
        <f t="array" ref="AA4399">SUMPRODUCT(LEN(H4399)-LEN(SUBSTITUTE(H4399,{"0";"1";"2";"3";"4";"5";"6";"7";"8";"9"},"")))</f>
        <v>3</v>
      </c>
      <c r="AC4399" t="str">
        <f t="shared" si="478"/>
        <v>Invalid Phone</v>
      </c>
      <c r="AD4399">
        <f t="shared" si="479"/>
        <v>1</v>
      </c>
      <c r="AE4399">
        <f t="shared" si="480"/>
        <v>0</v>
      </c>
      <c r="AF4399" t="str">
        <f t="shared" si="481"/>
        <v>No</v>
      </c>
      <c r="AG4399">
        <f t="shared" ca="1" si="482"/>
        <v>591</v>
      </c>
      <c r="AH4399" t="str">
        <f ca="1">IF(OR(V4399="",AG4399=""),"Yes",IF(AG4399&gt;Config!$B$41,"Yes","No"))</f>
        <v>Yes</v>
      </c>
    </row>
    <row r="4400" spans="1:34" x14ac:dyDescent="0.25">
      <c r="A4400" s="1" t="s">
        <v>29696</v>
      </c>
      <c r="B4400" s="1" t="s">
        <v>747</v>
      </c>
      <c r="C4400" s="1" t="s">
        <v>1496</v>
      </c>
      <c r="D4400" s="1" t="s">
        <v>10312</v>
      </c>
      <c r="E4400" s="1" t="s">
        <v>34893</v>
      </c>
      <c r="F4400" s="1" t="s">
        <v>29697</v>
      </c>
      <c r="G4400" t="str">
        <f t="shared" si="476"/>
        <v>Valid</v>
      </c>
      <c r="H4400" s="1" t="s">
        <v>131</v>
      </c>
      <c r="I4400" t="str" cm="1">
        <f t="array" ref="I4400">IF(OR(TRIM(H4400)="",ISNUMBER(SEARCH("#",H4400)),AA4400&lt;Config!$B$8,SUMPRODUCT(--ISNUMBER(SEARCH({"a";"b";"c";"d";"e";"f";"g";"h";"i";"j";"k";"l";"m";"n";"o";"p";"q";"r";"s";"t";"u";"v";"w";"x";"y";"z"},H4400)))&gt;0),"Invalid","Valid")</f>
        <v>Invalid</v>
      </c>
      <c r="J4400" s="1" t="s">
        <v>29698</v>
      </c>
      <c r="K4400" s="1" t="s">
        <v>516</v>
      </c>
      <c r="L4400" s="1" t="s">
        <v>179</v>
      </c>
      <c r="M4400" s="1" t="s">
        <v>103</v>
      </c>
      <c r="N4400" s="1" t="s">
        <v>252</v>
      </c>
      <c r="O4400" s="1" t="s">
        <v>196</v>
      </c>
      <c r="P4400" t="s">
        <v>328</v>
      </c>
      <c r="Q4400" s="1" t="s">
        <v>1046</v>
      </c>
      <c r="R4400" s="1" t="s">
        <v>392</v>
      </c>
      <c r="S4400" s="1" t="s">
        <v>29699</v>
      </c>
      <c r="T4400" s="1" t="s">
        <v>29700</v>
      </c>
      <c r="U4400" s="1" t="s">
        <v>16230</v>
      </c>
      <c r="V4400" s="1" t="s">
        <v>7570</v>
      </c>
      <c r="W4400" s="1" t="s">
        <v>94</v>
      </c>
      <c r="X4400" t="str">
        <f t="shared" si="477"/>
        <v>Complete</v>
      </c>
      <c r="Y4400">
        <f>MAX(0,100-IF(G4400="Invalid",Config!$B$5,0)-IF(I4400="Invalid",Config!$B$6,0)-IF(X4400="Incomplete",Config!$B$7,0)-IF(AF4400="Yes",Config!$B$37,0))</f>
        <v>80</v>
      </c>
      <c r="Z4400" s="1">
        <f>IF(OR(TRIM(B4400)="",COUNTIF(Config!$B$15:$B$19,B4400)&gt;0),1,0)+IF(OR(TRIM(C4400)="",COUNTIF(Config!$B$15:$B$19,C4400)&gt;0),1,0)+IF(OR(TRIM(F4400)="",COUNTIF(Config!$B$15:$B$19,F4400)&gt;0),1,0)+IF(OR(TRIM(H4400)="",COUNTIF(Config!$B$15:$B$19,H4400)&gt;0),1,0)+IF(OR(TRIM(E4400)="",COUNTIF(Config!$B$15:$B$19,E4400)&gt;0),1,0)+IF(OR(TRIM(K4400)="",COUNTIF(Config!$B$15:$B$19,K4400)&gt;0),1,0)+IF(OR(TRIM(P4400)="",COUNTIF(Config!$B$15:$B$19,P4400)&gt;0),1,0)+IF(OR(TRIM(R4400)="",COUNTIF(Config!$B$15:$B$19,R4400)&gt;0),1,0)</f>
        <v>0</v>
      </c>
      <c r="AA4400" s="1" cm="1">
        <f t="array" ref="AA4400">SUMPRODUCT(LEN(H4400)-LEN(SUBSTITUTE(H4400,{"0";"1";"2";"3";"4";"5";"6";"7";"8";"9"},"")))</f>
        <v>3</v>
      </c>
      <c r="AC4400" t="str">
        <f t="shared" si="478"/>
        <v>Invalid Phone</v>
      </c>
      <c r="AD4400">
        <f t="shared" si="479"/>
        <v>1</v>
      </c>
      <c r="AE4400">
        <f t="shared" si="480"/>
        <v>0</v>
      </c>
      <c r="AF4400" t="str">
        <f t="shared" si="481"/>
        <v>No</v>
      </c>
      <c r="AG4400">
        <f t="shared" ca="1" si="482"/>
        <v>367</v>
      </c>
      <c r="AH4400" t="str">
        <f ca="1">IF(OR(V4400="",AG4400=""),"Yes",IF(AG4400&gt;Config!$B$41,"Yes","No"))</f>
        <v>Yes</v>
      </c>
    </row>
    <row r="4401" spans="1:34" x14ac:dyDescent="0.25">
      <c r="A4401" s="1" t="s">
        <v>29701</v>
      </c>
      <c r="B4401" s="1" t="s">
        <v>1982</v>
      </c>
      <c r="C4401" s="1" t="s">
        <v>219</v>
      </c>
      <c r="D4401" s="1" t="s">
        <v>15132</v>
      </c>
      <c r="E4401" s="1" t="s">
        <v>35587</v>
      </c>
      <c r="F4401" s="1" t="s">
        <v>15133</v>
      </c>
      <c r="G4401" t="str">
        <f t="shared" si="476"/>
        <v>Valid</v>
      </c>
      <c r="H4401" s="1" t="s">
        <v>29702</v>
      </c>
      <c r="I4401" t="str" cm="1">
        <f t="array" ref="I4401">IF(OR(TRIM(H4401)="",ISNUMBER(SEARCH("#",H4401)),AA4401&lt;Config!$B$8,SUMPRODUCT(--ISNUMBER(SEARCH({"a";"b";"c";"d";"e";"f";"g";"h";"i";"j";"k";"l";"m";"n";"o";"p";"q";"r";"s";"t";"u";"v";"w";"x";"y";"z"},H4401)))&gt;0),"Invalid","Valid")</f>
        <v>Valid</v>
      </c>
      <c r="J4401" s="1" t="s">
        <v>29703</v>
      </c>
      <c r="K4401" s="1" t="s">
        <v>264</v>
      </c>
      <c r="L4401" s="1" t="s">
        <v>164</v>
      </c>
      <c r="M4401" s="1" t="s">
        <v>30</v>
      </c>
      <c r="N4401" s="1" t="s">
        <v>358</v>
      </c>
      <c r="O4401" s="1" t="s">
        <v>196</v>
      </c>
      <c r="P4401" t="s">
        <v>53</v>
      </c>
      <c r="Q4401" s="1" t="s">
        <v>197</v>
      </c>
      <c r="R4401" s="1" t="s">
        <v>197</v>
      </c>
      <c r="S4401" s="1" t="s">
        <v>15478</v>
      </c>
      <c r="T4401" s="1" t="s">
        <v>29704</v>
      </c>
      <c r="U4401" s="1" t="s">
        <v>29705</v>
      </c>
      <c r="V4401" s="1" t="s">
        <v>29706</v>
      </c>
      <c r="W4401" s="1" t="s">
        <v>384</v>
      </c>
      <c r="X4401" t="str">
        <f t="shared" si="477"/>
        <v>Complete</v>
      </c>
      <c r="Y4401">
        <f>MAX(0,100-IF(G4401="Invalid",Config!$B$5,0)-IF(I4401="Invalid",Config!$B$6,0)-IF(X4401="Incomplete",Config!$B$7,0)-IF(AF4401="Yes",Config!$B$37,0))</f>
        <v>75</v>
      </c>
      <c r="Z4401" s="1">
        <f>IF(OR(TRIM(B4401)="",COUNTIF(Config!$B$15:$B$19,B4401)&gt;0),1,0)+IF(OR(TRIM(C4401)="",COUNTIF(Config!$B$15:$B$19,C4401)&gt;0),1,0)+IF(OR(TRIM(F4401)="",COUNTIF(Config!$B$15:$B$19,F4401)&gt;0),1,0)+IF(OR(TRIM(H4401)="",COUNTIF(Config!$B$15:$B$19,H4401)&gt;0),1,0)+IF(OR(TRIM(E4401)="",COUNTIF(Config!$B$15:$B$19,E4401)&gt;0),1,0)+IF(OR(TRIM(K4401)="",COUNTIF(Config!$B$15:$B$19,K4401)&gt;0),1,0)+IF(OR(TRIM(P4401)="",COUNTIF(Config!$B$15:$B$19,P4401)&gt;0),1,0)+IF(OR(TRIM(R4401)="",COUNTIF(Config!$B$15:$B$19,R4401)&gt;0),1,0)</f>
        <v>0</v>
      </c>
      <c r="AA4401" s="1" cm="1">
        <f t="array" ref="AA4401">SUMPRODUCT(LEN(H4401)-LEN(SUBSTITUTE(H4401,{"0";"1";"2";"3";"4";"5";"6";"7";"8";"9"},"")))</f>
        <v>12</v>
      </c>
      <c r="AC4401" t="str">
        <f t="shared" si="478"/>
        <v>Potential Duplicate</v>
      </c>
      <c r="AD4401">
        <f t="shared" si="479"/>
        <v>2</v>
      </c>
      <c r="AE4401">
        <f t="shared" si="480"/>
        <v>1</v>
      </c>
      <c r="AF4401" t="str">
        <f t="shared" si="481"/>
        <v>Yes</v>
      </c>
      <c r="AG4401">
        <f t="shared" ca="1" si="482"/>
        <v>43</v>
      </c>
      <c r="AH4401" t="str">
        <f ca="1">IF(OR(V4401="",AG4401=""),"Yes",IF(AG4401&gt;Config!$B$41,"Yes","No"))</f>
        <v>No</v>
      </c>
    </row>
    <row r="4402" spans="1:34" x14ac:dyDescent="0.25">
      <c r="A4402" s="1" t="s">
        <v>29707</v>
      </c>
      <c r="B4402" s="1" t="s">
        <v>4638</v>
      </c>
      <c r="C4402" s="1" t="s">
        <v>985</v>
      </c>
      <c r="D4402" s="1" t="s">
        <v>5332</v>
      </c>
      <c r="E4402" s="1" t="s">
        <v>35658</v>
      </c>
      <c r="F4402" s="1" t="s">
        <v>29708</v>
      </c>
      <c r="G4402" t="str">
        <f t="shared" si="476"/>
        <v>Valid</v>
      </c>
      <c r="H4402" s="1" t="s">
        <v>29709</v>
      </c>
      <c r="I4402" t="str" cm="1">
        <f t="array" ref="I4402">IF(OR(TRIM(H4402)="",ISNUMBER(SEARCH("#",H4402)),AA4402&lt;Config!$B$8,SUMPRODUCT(--ISNUMBER(SEARCH({"a";"b";"c";"d";"e";"f";"g";"h";"i";"j";"k";"l";"m";"n";"o";"p";"q";"r";"s";"t";"u";"v";"w";"x";"y";"z"},H4402)))&gt;0),"Invalid","Valid")</f>
        <v>Valid</v>
      </c>
      <c r="J4402" s="1" t="s">
        <v>29710</v>
      </c>
      <c r="K4402" s="1" t="s">
        <v>147</v>
      </c>
      <c r="L4402" s="1" t="s">
        <v>29</v>
      </c>
      <c r="M4402" s="1" t="s">
        <v>33827</v>
      </c>
      <c r="N4402" s="1" t="s">
        <v>148</v>
      </c>
      <c r="O4402" s="1" t="s">
        <v>149</v>
      </c>
      <c r="P4402" t="s">
        <v>236</v>
      </c>
      <c r="Q4402" s="1" t="s">
        <v>238</v>
      </c>
      <c r="R4402" s="1" t="s">
        <v>961</v>
      </c>
      <c r="S4402" s="1" t="s">
        <v>25061</v>
      </c>
      <c r="T4402" s="1" t="s">
        <v>29711</v>
      </c>
      <c r="U4402" s="1" t="s">
        <v>3068</v>
      </c>
      <c r="V4402" s="1" t="s">
        <v>6483</v>
      </c>
      <c r="W4402" s="1" t="s">
        <v>75</v>
      </c>
      <c r="X4402" t="str">
        <f t="shared" si="477"/>
        <v>Complete</v>
      </c>
      <c r="Y4402">
        <f>MAX(0,100-IF(G4402="Invalid",Config!$B$5,0)-IF(I4402="Invalid",Config!$B$6,0)-IF(X4402="Incomplete",Config!$B$7,0)-IF(AF4402="Yes",Config!$B$37,0))</f>
        <v>100</v>
      </c>
      <c r="Z4402" s="1">
        <f>IF(OR(TRIM(B4402)="",COUNTIF(Config!$B$15:$B$19,B4402)&gt;0),1,0)+IF(OR(TRIM(C4402)="",COUNTIF(Config!$B$15:$B$19,C4402)&gt;0),1,0)+IF(OR(TRIM(F4402)="",COUNTIF(Config!$B$15:$B$19,F4402)&gt;0),1,0)+IF(OR(TRIM(H4402)="",COUNTIF(Config!$B$15:$B$19,H4402)&gt;0),1,0)+IF(OR(TRIM(E4402)="",COUNTIF(Config!$B$15:$B$19,E4402)&gt;0),1,0)+IF(OR(TRIM(K4402)="",COUNTIF(Config!$B$15:$B$19,K4402)&gt;0),1,0)+IF(OR(TRIM(P4402)="",COUNTIF(Config!$B$15:$B$19,P4402)&gt;0),1,0)+IF(OR(TRIM(R4402)="",COUNTIF(Config!$B$15:$B$19,R4402)&gt;0),1,0)</f>
        <v>0</v>
      </c>
      <c r="AA4402" s="1" cm="1">
        <f t="array" ref="AA4402">SUMPRODUCT(LEN(H4402)-LEN(SUBSTITUTE(H4402,{"0";"1";"2";"3";"4";"5";"6";"7";"8";"9"},"")))</f>
        <v>12</v>
      </c>
      <c r="AC4402" t="str">
        <f t="shared" si="478"/>
        <v/>
      </c>
      <c r="AD4402">
        <f t="shared" si="479"/>
        <v>1</v>
      </c>
      <c r="AE4402">
        <f t="shared" si="480"/>
        <v>1</v>
      </c>
      <c r="AF4402" t="str">
        <f t="shared" si="481"/>
        <v>No</v>
      </c>
      <c r="AG4402">
        <f t="shared" ca="1" si="482"/>
        <v>499</v>
      </c>
      <c r="AH4402" t="str">
        <f ca="1">IF(OR(V4402="",AG4402=""),"Yes",IF(AG4402&gt;Config!$B$41,"Yes","No"))</f>
        <v>Yes</v>
      </c>
    </row>
    <row r="4403" spans="1:34" x14ac:dyDescent="0.25">
      <c r="A4403" s="1" t="s">
        <v>29712</v>
      </c>
      <c r="B4403" s="1" t="s">
        <v>127</v>
      </c>
      <c r="C4403" s="1" t="s">
        <v>219</v>
      </c>
      <c r="D4403" s="1" t="s">
        <v>3397</v>
      </c>
      <c r="E4403" s="1" t="s">
        <v>477</v>
      </c>
      <c r="F4403" s="1" t="s">
        <v>29713</v>
      </c>
      <c r="G4403" t="str">
        <f t="shared" si="476"/>
        <v>Valid</v>
      </c>
      <c r="H4403" s="1" t="s">
        <v>29714</v>
      </c>
      <c r="I4403" t="str" cm="1">
        <f t="array" ref="I4403">IF(OR(TRIM(H4403)="",ISNUMBER(SEARCH("#",H4403)),AA4403&lt;Config!$B$8,SUMPRODUCT(--ISNUMBER(SEARCH({"a";"b";"c";"d";"e";"f";"g";"h";"i";"j";"k";"l";"m";"n";"o";"p";"q";"r";"s";"t";"u";"v";"w";"x";"y";"z"},H4403)))&gt;0),"Invalid","Valid")</f>
        <v>Valid</v>
      </c>
      <c r="J4403" s="1" t="s">
        <v>29715</v>
      </c>
      <c r="K4403" s="1" t="s">
        <v>195</v>
      </c>
      <c r="L4403" s="1" t="s">
        <v>29</v>
      </c>
      <c r="M4403" s="1" t="s">
        <v>118</v>
      </c>
      <c r="N4403" s="1" t="s">
        <v>713</v>
      </c>
      <c r="O4403" s="1" t="s">
        <v>69</v>
      </c>
      <c r="P4403" t="s">
        <v>87</v>
      </c>
      <c r="Q4403" s="1" t="s">
        <v>88</v>
      </c>
      <c r="R4403" s="1" t="s">
        <v>136</v>
      </c>
      <c r="S4403" s="1" t="s">
        <v>18377</v>
      </c>
      <c r="T4403" s="1" t="s">
        <v>29716</v>
      </c>
      <c r="U4403" s="1" t="s">
        <v>3561</v>
      </c>
      <c r="V4403" s="1" t="s">
        <v>1337</v>
      </c>
      <c r="W4403" s="1" t="s">
        <v>293</v>
      </c>
      <c r="X4403" t="str">
        <f t="shared" si="477"/>
        <v>Complete</v>
      </c>
      <c r="Y4403">
        <f>MAX(0,100-IF(G4403="Invalid",Config!$B$5,0)-IF(I4403="Invalid",Config!$B$6,0)-IF(X4403="Incomplete",Config!$B$7,0)-IF(AF4403="Yes",Config!$B$37,0))</f>
        <v>100</v>
      </c>
      <c r="Z4403" s="1">
        <f>IF(OR(TRIM(B4403)="",COUNTIF(Config!$B$15:$B$19,B4403)&gt;0),1,0)+IF(OR(TRIM(C4403)="",COUNTIF(Config!$B$15:$B$19,C4403)&gt;0),1,0)+IF(OR(TRIM(F4403)="",COUNTIF(Config!$B$15:$B$19,F4403)&gt;0),1,0)+IF(OR(TRIM(H4403)="",COUNTIF(Config!$B$15:$B$19,H4403)&gt;0),1,0)+IF(OR(TRIM(E4403)="",COUNTIF(Config!$B$15:$B$19,E4403)&gt;0),1,0)+IF(OR(TRIM(K4403)="",COUNTIF(Config!$B$15:$B$19,K4403)&gt;0),1,0)+IF(OR(TRIM(P4403)="",COUNTIF(Config!$B$15:$B$19,P4403)&gt;0),1,0)+IF(OR(TRIM(R4403)="",COUNTIF(Config!$B$15:$B$19,R4403)&gt;0),1,0)</f>
        <v>0</v>
      </c>
      <c r="AA4403" s="1" cm="1">
        <f t="array" ref="AA4403">SUMPRODUCT(LEN(H4403)-LEN(SUBSTITUTE(H4403,{"0";"1";"2";"3";"4";"5";"6";"7";"8";"9"},"")))</f>
        <v>10</v>
      </c>
      <c r="AC4403" t="str">
        <f t="shared" si="478"/>
        <v/>
      </c>
      <c r="AD4403">
        <f t="shared" si="479"/>
        <v>1</v>
      </c>
      <c r="AE4403">
        <f t="shared" si="480"/>
        <v>1</v>
      </c>
      <c r="AF4403" t="str">
        <f t="shared" si="481"/>
        <v>No</v>
      </c>
      <c r="AG4403">
        <f t="shared" ca="1" si="482"/>
        <v>599</v>
      </c>
      <c r="AH4403" t="str">
        <f ca="1">IF(OR(V4403="",AG4403=""),"Yes",IF(AG4403&gt;Config!$B$41,"Yes","No"))</f>
        <v>Yes</v>
      </c>
    </row>
    <row r="4404" spans="1:34" x14ac:dyDescent="0.25">
      <c r="A4404" s="1" t="s">
        <v>29717</v>
      </c>
      <c r="B4404" s="1" t="s">
        <v>747</v>
      </c>
      <c r="C4404" s="1" t="s">
        <v>1400</v>
      </c>
      <c r="D4404" s="1" t="s">
        <v>29718</v>
      </c>
      <c r="E4404" s="1" t="s">
        <v>34798</v>
      </c>
      <c r="F4404" s="1" t="s">
        <v>29719</v>
      </c>
      <c r="G4404" t="str">
        <f t="shared" si="476"/>
        <v>Valid</v>
      </c>
      <c r="H4404" s="1" t="s">
        <v>29720</v>
      </c>
      <c r="I4404" t="str" cm="1">
        <f t="array" ref="I4404">IF(OR(TRIM(H4404)="",ISNUMBER(SEARCH("#",H4404)),AA4404&lt;Config!$B$8,SUMPRODUCT(--ISNUMBER(SEARCH({"a";"b";"c";"d";"e";"f";"g";"h";"i";"j";"k";"l";"m";"n";"o";"p";"q";"r";"s";"t";"u";"v";"w";"x";"y";"z"},H4404)))&gt;0),"Invalid","Valid")</f>
        <v>Valid</v>
      </c>
      <c r="J4404" s="1" t="s">
        <v>29721</v>
      </c>
      <c r="K4404" s="1" t="s">
        <v>287</v>
      </c>
      <c r="L4404" s="1" t="s">
        <v>265</v>
      </c>
      <c r="M4404" s="1" t="s">
        <v>50</v>
      </c>
      <c r="N4404" s="1" t="s">
        <v>86</v>
      </c>
      <c r="O4404" s="1" t="s">
        <v>69</v>
      </c>
      <c r="P4404" t="s">
        <v>53</v>
      </c>
      <c r="Q4404" s="1" t="s">
        <v>54</v>
      </c>
      <c r="R4404" s="1" t="s">
        <v>415</v>
      </c>
      <c r="S4404" s="1" t="s">
        <v>29722</v>
      </c>
      <c r="T4404" s="1" t="s">
        <v>29723</v>
      </c>
      <c r="U4404" s="1" t="s">
        <v>11768</v>
      </c>
      <c r="V4404" s="1" t="s">
        <v>706</v>
      </c>
      <c r="W4404" s="1" t="s">
        <v>94</v>
      </c>
      <c r="X4404" t="str">
        <f t="shared" si="477"/>
        <v>Complete</v>
      </c>
      <c r="Y4404">
        <f>MAX(0,100-IF(G4404="Invalid",Config!$B$5,0)-IF(I4404="Invalid",Config!$B$6,0)-IF(X4404="Incomplete",Config!$B$7,0)-IF(AF4404="Yes",Config!$B$37,0))</f>
        <v>100</v>
      </c>
      <c r="Z4404" s="1">
        <f>IF(OR(TRIM(B4404)="",COUNTIF(Config!$B$15:$B$19,B4404)&gt;0),1,0)+IF(OR(TRIM(C4404)="",COUNTIF(Config!$B$15:$B$19,C4404)&gt;0),1,0)+IF(OR(TRIM(F4404)="",COUNTIF(Config!$B$15:$B$19,F4404)&gt;0),1,0)+IF(OR(TRIM(H4404)="",COUNTIF(Config!$B$15:$B$19,H4404)&gt;0),1,0)+IF(OR(TRIM(E4404)="",COUNTIF(Config!$B$15:$B$19,E4404)&gt;0),1,0)+IF(OR(TRIM(K4404)="",COUNTIF(Config!$B$15:$B$19,K4404)&gt;0),1,0)+IF(OR(TRIM(P4404)="",COUNTIF(Config!$B$15:$B$19,P4404)&gt;0),1,0)+IF(OR(TRIM(R4404)="",COUNTIF(Config!$B$15:$B$19,R4404)&gt;0),1,0)</f>
        <v>0</v>
      </c>
      <c r="AA4404" s="1" cm="1">
        <f t="array" ref="AA4404">SUMPRODUCT(LEN(H4404)-LEN(SUBSTITUTE(H4404,{"0";"1";"2";"3";"4";"5";"6";"7";"8";"9"},"")))</f>
        <v>12</v>
      </c>
      <c r="AC4404" t="str">
        <f t="shared" si="478"/>
        <v/>
      </c>
      <c r="AD4404">
        <f t="shared" si="479"/>
        <v>1</v>
      </c>
      <c r="AE4404">
        <f t="shared" si="480"/>
        <v>1</v>
      </c>
      <c r="AF4404" t="str">
        <f t="shared" si="481"/>
        <v>No</v>
      </c>
      <c r="AG4404">
        <f t="shared" ca="1" si="482"/>
        <v>244</v>
      </c>
      <c r="AH4404" t="str">
        <f ca="1">IF(OR(V4404="",AG4404=""),"Yes",IF(AG4404&gt;Config!$B$41,"Yes","No"))</f>
        <v>No</v>
      </c>
    </row>
    <row r="4405" spans="1:34" x14ac:dyDescent="0.25">
      <c r="A4405" s="1" t="s">
        <v>29724</v>
      </c>
      <c r="B4405" s="1" t="s">
        <v>995</v>
      </c>
      <c r="C4405" s="1" t="s">
        <v>230</v>
      </c>
      <c r="D4405" s="1" t="s">
        <v>29725</v>
      </c>
      <c r="E4405" s="1" t="s">
        <v>2178</v>
      </c>
      <c r="F4405" s="1" t="s">
        <v>29726</v>
      </c>
      <c r="G4405" t="str">
        <f t="shared" si="476"/>
        <v>Valid</v>
      </c>
      <c r="H4405" s="1" t="s">
        <v>29727</v>
      </c>
      <c r="I4405" t="str" cm="1">
        <f t="array" ref="I4405">IF(OR(TRIM(H4405)="",ISNUMBER(SEARCH("#",H4405)),AA4405&lt;Config!$B$8,SUMPRODUCT(--ISNUMBER(SEARCH({"a";"b";"c";"d";"e";"f";"g";"h";"i";"j";"k";"l";"m";"n";"o";"p";"q";"r";"s";"t";"u";"v";"w";"x";"y";"z"},H4405)))&gt;0),"Invalid","Valid")</f>
        <v>Valid</v>
      </c>
      <c r="J4405" s="1" t="s">
        <v>29728</v>
      </c>
      <c r="K4405" s="1" t="s">
        <v>287</v>
      </c>
      <c r="L4405" s="1" t="s">
        <v>179</v>
      </c>
      <c r="M4405" s="1" t="s">
        <v>343</v>
      </c>
      <c r="N4405" s="1" t="s">
        <v>211</v>
      </c>
      <c r="O4405" s="1" t="s">
        <v>180</v>
      </c>
      <c r="P4405" t="s">
        <v>236</v>
      </c>
      <c r="Q4405" s="1" t="s">
        <v>237</v>
      </c>
      <c r="R4405" s="1" t="s">
        <v>253</v>
      </c>
      <c r="S4405" s="1" t="s">
        <v>10447</v>
      </c>
      <c r="T4405" s="1" t="s">
        <v>29729</v>
      </c>
      <c r="U4405" s="1" t="s">
        <v>29730</v>
      </c>
      <c r="V4405" s="1" t="s">
        <v>1264</v>
      </c>
      <c r="W4405" s="1" t="s">
        <v>75</v>
      </c>
      <c r="X4405" t="str">
        <f t="shared" si="477"/>
        <v>Complete</v>
      </c>
      <c r="Y4405">
        <f>MAX(0,100-IF(G4405="Invalid",Config!$B$5,0)-IF(I4405="Invalid",Config!$B$6,0)-IF(X4405="Incomplete",Config!$B$7,0)-IF(AF4405="Yes",Config!$B$37,0))</f>
        <v>100</v>
      </c>
      <c r="Z4405" s="1">
        <f>IF(OR(TRIM(B4405)="",COUNTIF(Config!$B$15:$B$19,B4405)&gt;0),1,0)+IF(OR(TRIM(C4405)="",COUNTIF(Config!$B$15:$B$19,C4405)&gt;0),1,0)+IF(OR(TRIM(F4405)="",COUNTIF(Config!$B$15:$B$19,F4405)&gt;0),1,0)+IF(OR(TRIM(H4405)="",COUNTIF(Config!$B$15:$B$19,H4405)&gt;0),1,0)+IF(OR(TRIM(E4405)="",COUNTIF(Config!$B$15:$B$19,E4405)&gt;0),1,0)+IF(OR(TRIM(K4405)="",COUNTIF(Config!$B$15:$B$19,K4405)&gt;0),1,0)+IF(OR(TRIM(P4405)="",COUNTIF(Config!$B$15:$B$19,P4405)&gt;0),1,0)+IF(OR(TRIM(R4405)="",COUNTIF(Config!$B$15:$B$19,R4405)&gt;0),1,0)</f>
        <v>0</v>
      </c>
      <c r="AA4405" s="1" cm="1">
        <f t="array" ref="AA4405">SUMPRODUCT(LEN(H4405)-LEN(SUBSTITUTE(H4405,{"0";"1";"2";"3";"4";"5";"6";"7";"8";"9"},"")))</f>
        <v>10</v>
      </c>
      <c r="AC4405" t="str">
        <f t="shared" si="478"/>
        <v/>
      </c>
      <c r="AD4405">
        <f t="shared" si="479"/>
        <v>1</v>
      </c>
      <c r="AE4405">
        <f t="shared" si="480"/>
        <v>1</v>
      </c>
      <c r="AF4405" t="str">
        <f t="shared" si="481"/>
        <v>No</v>
      </c>
      <c r="AG4405">
        <f t="shared" ca="1" si="482"/>
        <v>166</v>
      </c>
      <c r="AH4405" t="str">
        <f ca="1">IF(OR(V4405="",AG4405=""),"Yes",IF(AG4405&gt;Config!$B$41,"Yes","No"))</f>
        <v>No</v>
      </c>
    </row>
    <row r="4406" spans="1:34" x14ac:dyDescent="0.25">
      <c r="A4406" s="1" t="s">
        <v>18246</v>
      </c>
      <c r="B4406" s="1" t="s">
        <v>127</v>
      </c>
      <c r="C4406" s="1" t="s">
        <v>1007</v>
      </c>
      <c r="D4406" s="1" t="s">
        <v>29731</v>
      </c>
      <c r="E4406" s="1" t="s">
        <v>35377</v>
      </c>
      <c r="F4406" s="1" t="s">
        <v>29732</v>
      </c>
      <c r="G4406" t="str">
        <f t="shared" si="476"/>
        <v>Invalid</v>
      </c>
      <c r="H4406" s="1" t="s">
        <v>29733</v>
      </c>
      <c r="I4406" t="str" cm="1">
        <f t="array" ref="I4406">IF(OR(TRIM(H4406)="",ISNUMBER(SEARCH("#",H4406)),AA4406&lt;Config!$B$8,SUMPRODUCT(--ISNUMBER(SEARCH({"a";"b";"c";"d";"e";"f";"g";"h";"i";"j";"k";"l";"m";"n";"o";"p";"q";"r";"s";"t";"u";"v";"w";"x";"y";"z"},H4406)))&gt;0),"Invalid","Valid")</f>
        <v>Valid</v>
      </c>
      <c r="J4406" s="1" t="s">
        <v>29734</v>
      </c>
      <c r="K4406" s="1" t="s">
        <v>625</v>
      </c>
      <c r="L4406" s="1" t="s">
        <v>265</v>
      </c>
      <c r="M4406" s="1" t="s">
        <v>343</v>
      </c>
      <c r="N4406" s="1" t="s">
        <v>148</v>
      </c>
      <c r="O4406" s="1" t="s">
        <v>180</v>
      </c>
      <c r="P4406" t="s">
        <v>53</v>
      </c>
      <c r="Q4406" s="1" t="s">
        <v>181</v>
      </c>
      <c r="R4406" s="1" t="s">
        <v>55</v>
      </c>
      <c r="S4406" s="1" t="s">
        <v>2080</v>
      </c>
      <c r="T4406" s="1" t="s">
        <v>29735</v>
      </c>
      <c r="U4406" s="1" t="s">
        <v>1580</v>
      </c>
      <c r="V4406" s="1" t="s">
        <v>140</v>
      </c>
      <c r="W4406" s="1" t="s">
        <v>202</v>
      </c>
      <c r="X4406" t="str">
        <f t="shared" si="477"/>
        <v>Complete</v>
      </c>
      <c r="Y4406">
        <f>MAX(0,100-IF(G4406="Invalid",Config!$B$5,0)-IF(I4406="Invalid",Config!$B$6,0)-IF(X4406="Incomplete",Config!$B$7,0)-IF(AF4406="Yes",Config!$B$37,0))</f>
        <v>70</v>
      </c>
      <c r="Z4406" s="1">
        <f>IF(OR(TRIM(B4406)="",COUNTIF(Config!$B$15:$B$19,B4406)&gt;0),1,0)+IF(OR(TRIM(C4406)="",COUNTIF(Config!$B$15:$B$19,C4406)&gt;0),1,0)+IF(OR(TRIM(F4406)="",COUNTIF(Config!$B$15:$B$19,F4406)&gt;0),1,0)+IF(OR(TRIM(H4406)="",COUNTIF(Config!$B$15:$B$19,H4406)&gt;0),1,0)+IF(OR(TRIM(E4406)="",COUNTIF(Config!$B$15:$B$19,E4406)&gt;0),1,0)+IF(OR(TRIM(K4406)="",COUNTIF(Config!$B$15:$B$19,K4406)&gt;0),1,0)+IF(OR(TRIM(P4406)="",COUNTIF(Config!$B$15:$B$19,P4406)&gt;0),1,0)+IF(OR(TRIM(R4406)="",COUNTIF(Config!$B$15:$B$19,R4406)&gt;0),1,0)</f>
        <v>0</v>
      </c>
      <c r="AA4406" s="1" cm="1">
        <f t="array" ref="AA4406">SUMPRODUCT(LEN(H4406)-LEN(SUBSTITUTE(H4406,{"0";"1";"2";"3";"4";"5";"6";"7";"8";"9"},"")))</f>
        <v>12</v>
      </c>
      <c r="AC4406" t="str">
        <f t="shared" si="478"/>
        <v>Invalid Email</v>
      </c>
      <c r="AD4406">
        <f t="shared" si="479"/>
        <v>0</v>
      </c>
      <c r="AE4406">
        <f t="shared" si="480"/>
        <v>1</v>
      </c>
      <c r="AF4406" t="str">
        <f t="shared" si="481"/>
        <v>No</v>
      </c>
      <c r="AG4406">
        <f t="shared" ca="1" si="482"/>
        <v>37</v>
      </c>
      <c r="AH4406" t="str">
        <f ca="1">IF(OR(V4406="",AG4406=""),"Yes",IF(AG4406&gt;Config!$B$41,"Yes","No"))</f>
        <v>No</v>
      </c>
    </row>
    <row r="4407" spans="1:34" x14ac:dyDescent="0.25">
      <c r="A4407" s="1" t="s">
        <v>29736</v>
      </c>
      <c r="B4407" s="1" t="s">
        <v>272</v>
      </c>
      <c r="C4407" s="1" t="s">
        <v>1389</v>
      </c>
      <c r="D4407" s="1" t="s">
        <v>29737</v>
      </c>
      <c r="E4407" s="1" t="s">
        <v>35659</v>
      </c>
      <c r="F4407" s="1" t="s">
        <v>29738</v>
      </c>
      <c r="G4407" t="str">
        <f t="shared" si="476"/>
        <v>Valid</v>
      </c>
      <c r="H4407" s="1" t="s">
        <v>29739</v>
      </c>
      <c r="I4407" t="str" cm="1">
        <f t="array" ref="I4407">IF(OR(TRIM(H4407)="",ISNUMBER(SEARCH("#",H4407)),AA4407&lt;Config!$B$8,SUMPRODUCT(--ISNUMBER(SEARCH({"a";"b";"c";"d";"e";"f";"g";"h";"i";"j";"k";"l";"m";"n";"o";"p";"q";"r";"s";"t";"u";"v";"w";"x";"y";"z"},H4407)))&gt;0),"Invalid","Valid")</f>
        <v>Valid</v>
      </c>
      <c r="J4407" s="1" t="s">
        <v>29740</v>
      </c>
      <c r="K4407" s="1" t="s">
        <v>287</v>
      </c>
      <c r="L4407" s="1" t="s">
        <v>49</v>
      </c>
      <c r="M4407" s="1" t="s">
        <v>235</v>
      </c>
      <c r="N4407" s="1" t="s">
        <v>86</v>
      </c>
      <c r="O4407" s="1" t="s">
        <v>69</v>
      </c>
      <c r="P4407" t="s">
        <v>53</v>
      </c>
      <c r="Q4407" s="1" t="s">
        <v>150</v>
      </c>
      <c r="R4407" s="1" t="s">
        <v>70</v>
      </c>
      <c r="S4407" s="1" t="s">
        <v>29741</v>
      </c>
      <c r="T4407" s="1" t="s">
        <v>29742</v>
      </c>
      <c r="U4407" s="1" t="s">
        <v>10519</v>
      </c>
      <c r="V4407" s="1" t="s">
        <v>12736</v>
      </c>
      <c r="W4407" s="1" t="s">
        <v>202</v>
      </c>
      <c r="X4407" t="str">
        <f t="shared" si="477"/>
        <v>Complete</v>
      </c>
      <c r="Y4407">
        <f>MAX(0,100-IF(G4407="Invalid",Config!$B$5,0)-IF(I4407="Invalid",Config!$B$6,0)-IF(X4407="Incomplete",Config!$B$7,0)-IF(AF4407="Yes",Config!$B$37,0))</f>
        <v>100</v>
      </c>
      <c r="Z4407" s="1">
        <f>IF(OR(TRIM(B4407)="",COUNTIF(Config!$B$15:$B$19,B4407)&gt;0),1,0)+IF(OR(TRIM(C4407)="",COUNTIF(Config!$B$15:$B$19,C4407)&gt;0),1,0)+IF(OR(TRIM(F4407)="",COUNTIF(Config!$B$15:$B$19,F4407)&gt;0),1,0)+IF(OR(TRIM(H4407)="",COUNTIF(Config!$B$15:$B$19,H4407)&gt;0),1,0)+IF(OR(TRIM(E4407)="",COUNTIF(Config!$B$15:$B$19,E4407)&gt;0),1,0)+IF(OR(TRIM(K4407)="",COUNTIF(Config!$B$15:$B$19,K4407)&gt;0),1,0)+IF(OR(TRIM(P4407)="",COUNTIF(Config!$B$15:$B$19,P4407)&gt;0),1,0)+IF(OR(TRIM(R4407)="",COUNTIF(Config!$B$15:$B$19,R4407)&gt;0),1,0)</f>
        <v>0</v>
      </c>
      <c r="AA4407" s="1" cm="1">
        <f t="array" ref="AA4407">SUMPRODUCT(LEN(H4407)-LEN(SUBSTITUTE(H4407,{"0";"1";"2";"3";"4";"5";"6";"7";"8";"9"},"")))</f>
        <v>10</v>
      </c>
      <c r="AC4407" t="str">
        <f t="shared" si="478"/>
        <v/>
      </c>
      <c r="AD4407">
        <f t="shared" si="479"/>
        <v>1</v>
      </c>
      <c r="AE4407">
        <f t="shared" si="480"/>
        <v>1</v>
      </c>
      <c r="AF4407" t="str">
        <f t="shared" si="481"/>
        <v>No</v>
      </c>
      <c r="AG4407">
        <f t="shared" ca="1" si="482"/>
        <v>171</v>
      </c>
      <c r="AH4407" t="str">
        <f ca="1">IF(OR(V4407="",AG4407=""),"Yes",IF(AG4407&gt;Config!$B$41,"Yes","No"))</f>
        <v>No</v>
      </c>
    </row>
    <row r="4408" spans="1:34" x14ac:dyDescent="0.25">
      <c r="A4408" s="1" t="s">
        <v>29743</v>
      </c>
      <c r="B4408" s="1" t="s">
        <v>188</v>
      </c>
      <c r="C4408" s="1" t="s">
        <v>296</v>
      </c>
      <c r="D4408" s="1" t="s">
        <v>22624</v>
      </c>
      <c r="E4408" s="1" t="s">
        <v>35660</v>
      </c>
      <c r="F4408" s="1" t="s">
        <v>29744</v>
      </c>
      <c r="G4408" t="str">
        <f t="shared" si="476"/>
        <v>Valid</v>
      </c>
      <c r="H4408" s="1" t="s">
        <v>29745</v>
      </c>
      <c r="I4408" t="str" cm="1">
        <f t="array" ref="I4408">IF(OR(TRIM(H4408)="",ISNUMBER(SEARCH("#",H4408)),AA4408&lt;Config!$B$8,SUMPRODUCT(--ISNUMBER(SEARCH({"a";"b";"c";"d";"e";"f";"g";"h";"i";"j";"k";"l";"m";"n";"o";"p";"q";"r";"s";"t";"u";"v";"w";"x";"y";"z"},H4408)))&gt;0),"Invalid","Valid")</f>
        <v>Valid</v>
      </c>
      <c r="J4408" s="1" t="s">
        <v>29746</v>
      </c>
      <c r="K4408" s="1" t="s">
        <v>1001</v>
      </c>
      <c r="L4408" s="1" t="s">
        <v>450</v>
      </c>
      <c r="M4408" s="1" t="s">
        <v>165</v>
      </c>
      <c r="N4408" s="1" t="s">
        <v>68</v>
      </c>
      <c r="O4408" s="1" t="s">
        <v>180</v>
      </c>
      <c r="P4408" t="s">
        <v>87</v>
      </c>
      <c r="Q4408" s="1" t="s">
        <v>166</v>
      </c>
      <c r="R4408" s="1" t="s">
        <v>89</v>
      </c>
      <c r="S4408" s="1" t="s">
        <v>8367</v>
      </c>
      <c r="T4408" s="1" t="s">
        <v>29747</v>
      </c>
      <c r="U4408" s="1" t="s">
        <v>29748</v>
      </c>
      <c r="V4408" s="1" t="s">
        <v>4974</v>
      </c>
      <c r="W4408" s="1" t="s">
        <v>202</v>
      </c>
      <c r="X4408" t="str">
        <f t="shared" si="477"/>
        <v>Complete</v>
      </c>
      <c r="Y4408">
        <f>MAX(0,100-IF(G4408="Invalid",Config!$B$5,0)-IF(I4408="Invalid",Config!$B$6,0)-IF(X4408="Incomplete",Config!$B$7,0)-IF(AF4408="Yes",Config!$B$37,0))</f>
        <v>100</v>
      </c>
      <c r="Z4408" s="1">
        <f>IF(OR(TRIM(B4408)="",COUNTIF(Config!$B$15:$B$19,B4408)&gt;0),1,0)+IF(OR(TRIM(C4408)="",COUNTIF(Config!$B$15:$B$19,C4408)&gt;0),1,0)+IF(OR(TRIM(F4408)="",COUNTIF(Config!$B$15:$B$19,F4408)&gt;0),1,0)+IF(OR(TRIM(H4408)="",COUNTIF(Config!$B$15:$B$19,H4408)&gt;0),1,0)+IF(OR(TRIM(E4408)="",COUNTIF(Config!$B$15:$B$19,E4408)&gt;0),1,0)+IF(OR(TRIM(K4408)="",COUNTIF(Config!$B$15:$B$19,K4408)&gt;0),1,0)+IF(OR(TRIM(P4408)="",COUNTIF(Config!$B$15:$B$19,P4408)&gt;0),1,0)+IF(OR(TRIM(R4408)="",COUNTIF(Config!$B$15:$B$19,R4408)&gt;0),1,0)</f>
        <v>0</v>
      </c>
      <c r="AA4408" s="1" cm="1">
        <f t="array" ref="AA4408">SUMPRODUCT(LEN(H4408)-LEN(SUBSTITUTE(H4408,{"0";"1";"2";"3";"4";"5";"6";"7";"8";"9"},"")))</f>
        <v>11</v>
      </c>
      <c r="AC4408" t="str">
        <f t="shared" si="478"/>
        <v/>
      </c>
      <c r="AD4408">
        <f t="shared" si="479"/>
        <v>1</v>
      </c>
      <c r="AE4408">
        <f t="shared" si="480"/>
        <v>1</v>
      </c>
      <c r="AF4408" t="str">
        <f t="shared" si="481"/>
        <v>No</v>
      </c>
      <c r="AG4408">
        <f t="shared" ca="1" si="482"/>
        <v>326</v>
      </c>
      <c r="AH4408" t="str">
        <f ca="1">IF(OR(V4408="",AG4408=""),"Yes",IF(AG4408&gt;Config!$B$41,"Yes","No"))</f>
        <v>No</v>
      </c>
    </row>
    <row r="4409" spans="1:34" x14ac:dyDescent="0.25">
      <c r="A4409" s="1" t="s">
        <v>29749</v>
      </c>
      <c r="B4409" s="1" t="s">
        <v>245</v>
      </c>
      <c r="C4409" s="1" t="s">
        <v>445</v>
      </c>
      <c r="D4409" s="1" t="s">
        <v>35661</v>
      </c>
      <c r="E4409" s="1" t="s">
        <v>33901</v>
      </c>
      <c r="F4409" s="1" t="s">
        <v>29750</v>
      </c>
      <c r="G4409" t="str">
        <f t="shared" si="476"/>
        <v>Valid</v>
      </c>
      <c r="H4409" s="1" t="s">
        <v>29751</v>
      </c>
      <c r="I4409" t="str" cm="1">
        <f t="array" ref="I4409">IF(OR(TRIM(H4409)="",ISNUMBER(SEARCH("#",H4409)),AA4409&lt;Config!$B$8,SUMPRODUCT(--ISNUMBER(SEARCH({"a";"b";"c";"d";"e";"f";"g";"h";"i";"j";"k";"l";"m";"n";"o";"p";"q";"r";"s";"t";"u";"v";"w";"x";"y";"z"},H4409)))&gt;0),"Invalid","Valid")</f>
        <v>Valid</v>
      </c>
      <c r="J4409" s="1" t="s">
        <v>29752</v>
      </c>
      <c r="K4409" s="1" t="s">
        <v>28</v>
      </c>
      <c r="L4409" s="1" t="s">
        <v>29</v>
      </c>
      <c r="M4409" s="1" t="s">
        <v>118</v>
      </c>
      <c r="N4409" s="1" t="s">
        <v>211</v>
      </c>
      <c r="O4409" s="1" t="s">
        <v>69</v>
      </c>
      <c r="P4409" t="s">
        <v>236</v>
      </c>
      <c r="Q4409" s="1" t="s">
        <v>237</v>
      </c>
      <c r="R4409" s="1" t="s">
        <v>961</v>
      </c>
      <c r="S4409" s="1" t="s">
        <v>23565</v>
      </c>
      <c r="T4409" s="1" t="s">
        <v>29753</v>
      </c>
      <c r="U4409" s="1" t="s">
        <v>4598</v>
      </c>
      <c r="V4409" s="1" t="s">
        <v>3997</v>
      </c>
      <c r="W4409" s="1" t="s">
        <v>293</v>
      </c>
      <c r="X4409" t="str">
        <f t="shared" si="477"/>
        <v>Complete</v>
      </c>
      <c r="Y4409">
        <f>MAX(0,100-IF(G4409="Invalid",Config!$B$5,0)-IF(I4409="Invalid",Config!$B$6,0)-IF(X4409="Incomplete",Config!$B$7,0)-IF(AF4409="Yes",Config!$B$37,0))</f>
        <v>100</v>
      </c>
      <c r="Z4409" s="1">
        <f>IF(OR(TRIM(B4409)="",COUNTIF(Config!$B$15:$B$19,B4409)&gt;0),1,0)+IF(OR(TRIM(C4409)="",COUNTIF(Config!$B$15:$B$19,C4409)&gt;0),1,0)+IF(OR(TRIM(F4409)="",COUNTIF(Config!$B$15:$B$19,F4409)&gt;0),1,0)+IF(OR(TRIM(H4409)="",COUNTIF(Config!$B$15:$B$19,H4409)&gt;0),1,0)+IF(OR(TRIM(E4409)="",COUNTIF(Config!$B$15:$B$19,E4409)&gt;0),1,0)+IF(OR(TRIM(K4409)="",COUNTIF(Config!$B$15:$B$19,K4409)&gt;0),1,0)+IF(OR(TRIM(P4409)="",COUNTIF(Config!$B$15:$B$19,P4409)&gt;0),1,0)+IF(OR(TRIM(R4409)="",COUNTIF(Config!$B$15:$B$19,R4409)&gt;0),1,0)</f>
        <v>0</v>
      </c>
      <c r="AA4409" s="1" cm="1">
        <f t="array" ref="AA4409">SUMPRODUCT(LEN(H4409)-LEN(SUBSTITUTE(H4409,{"0";"1";"2";"3";"4";"5";"6";"7";"8";"9"},"")))</f>
        <v>12</v>
      </c>
      <c r="AC4409" t="str">
        <f t="shared" si="478"/>
        <v/>
      </c>
      <c r="AD4409">
        <f t="shared" si="479"/>
        <v>1</v>
      </c>
      <c r="AE4409">
        <f t="shared" si="480"/>
        <v>1</v>
      </c>
      <c r="AF4409" t="str">
        <f t="shared" si="481"/>
        <v>No</v>
      </c>
      <c r="AG4409">
        <f t="shared" ca="1" si="482"/>
        <v>154</v>
      </c>
      <c r="AH4409" t="str">
        <f ca="1">IF(OR(V4409="",AG4409=""),"Yes",IF(AG4409&gt;Config!$B$41,"Yes","No"))</f>
        <v>No</v>
      </c>
    </row>
    <row r="4410" spans="1:34" x14ac:dyDescent="0.25">
      <c r="A4410" s="1" t="s">
        <v>29754</v>
      </c>
      <c r="B4410" s="1" t="s">
        <v>272</v>
      </c>
      <c r="C4410" s="1" t="s">
        <v>445</v>
      </c>
      <c r="D4410" s="1" t="s">
        <v>29755</v>
      </c>
      <c r="E4410" s="1" t="s">
        <v>739</v>
      </c>
      <c r="F4410" s="1" t="s">
        <v>29756</v>
      </c>
      <c r="G4410" t="str">
        <f t="shared" si="476"/>
        <v>Valid</v>
      </c>
      <c r="H4410" s="1" t="s">
        <v>29757</v>
      </c>
      <c r="I4410" t="str" cm="1">
        <f t="array" ref="I4410">IF(OR(TRIM(H4410)="",ISNUMBER(SEARCH("#",H4410)),AA4410&lt;Config!$B$8,SUMPRODUCT(--ISNUMBER(SEARCH({"a";"b";"c";"d";"e";"f";"g";"h";"i";"j";"k";"l";"m";"n";"o";"p";"q";"r";"s";"t";"u";"v";"w";"x";"y";"z"},H4410)))&gt;0),"Invalid","Valid")</f>
        <v>Valid</v>
      </c>
      <c r="J4410" s="1" t="s">
        <v>29758</v>
      </c>
      <c r="K4410" s="1" t="s">
        <v>504</v>
      </c>
      <c r="L4410" s="1" t="s">
        <v>102</v>
      </c>
      <c r="M4410" s="1" t="s">
        <v>235</v>
      </c>
      <c r="N4410" s="1" t="s">
        <v>437</v>
      </c>
      <c r="O4410" s="1" t="s">
        <v>149</v>
      </c>
      <c r="P4410" t="s">
        <v>53</v>
      </c>
      <c r="Q4410" s="1" t="s">
        <v>150</v>
      </c>
      <c r="R4410" s="1" t="s">
        <v>150</v>
      </c>
      <c r="S4410" s="1" t="s">
        <v>29759</v>
      </c>
      <c r="T4410" s="1" t="s">
        <v>29760</v>
      </c>
      <c r="U4410" s="1" t="s">
        <v>3734</v>
      </c>
      <c r="V4410" s="1" t="s">
        <v>2463</v>
      </c>
      <c r="W4410" s="1" t="s">
        <v>293</v>
      </c>
      <c r="X4410" t="str">
        <f t="shared" si="477"/>
        <v>Complete</v>
      </c>
      <c r="Y4410">
        <f>MAX(0,100-IF(G4410="Invalid",Config!$B$5,0)-IF(I4410="Invalid",Config!$B$6,0)-IF(X4410="Incomplete",Config!$B$7,0)-IF(AF4410="Yes",Config!$B$37,0))</f>
        <v>100</v>
      </c>
      <c r="Z4410" s="1">
        <f>IF(OR(TRIM(B4410)="",COUNTIF(Config!$B$15:$B$19,B4410)&gt;0),1,0)+IF(OR(TRIM(C4410)="",COUNTIF(Config!$B$15:$B$19,C4410)&gt;0),1,0)+IF(OR(TRIM(F4410)="",COUNTIF(Config!$B$15:$B$19,F4410)&gt;0),1,0)+IF(OR(TRIM(H4410)="",COUNTIF(Config!$B$15:$B$19,H4410)&gt;0),1,0)+IF(OR(TRIM(E4410)="",COUNTIF(Config!$B$15:$B$19,E4410)&gt;0),1,0)+IF(OR(TRIM(K4410)="",COUNTIF(Config!$B$15:$B$19,K4410)&gt;0),1,0)+IF(OR(TRIM(P4410)="",COUNTIF(Config!$B$15:$B$19,P4410)&gt;0),1,0)+IF(OR(TRIM(R4410)="",COUNTIF(Config!$B$15:$B$19,R4410)&gt;0),1,0)</f>
        <v>0</v>
      </c>
      <c r="AA4410" s="1" cm="1">
        <f t="array" ref="AA4410">SUMPRODUCT(LEN(H4410)-LEN(SUBSTITUTE(H4410,{"0";"1";"2";"3";"4";"5";"6";"7";"8";"9"},"")))</f>
        <v>12</v>
      </c>
      <c r="AC4410" t="str">
        <f t="shared" si="478"/>
        <v/>
      </c>
      <c r="AD4410">
        <f t="shared" si="479"/>
        <v>1</v>
      </c>
      <c r="AE4410">
        <f t="shared" si="480"/>
        <v>1</v>
      </c>
      <c r="AF4410" t="str">
        <f t="shared" si="481"/>
        <v>No</v>
      </c>
      <c r="AG4410">
        <f t="shared" ca="1" si="482"/>
        <v>76</v>
      </c>
      <c r="AH4410" t="str">
        <f ca="1">IF(OR(V4410="",AG4410=""),"Yes",IF(AG4410&gt;Config!$B$41,"Yes","No"))</f>
        <v>No</v>
      </c>
    </row>
    <row r="4411" spans="1:34" x14ac:dyDescent="0.25">
      <c r="A4411" s="1" t="s">
        <v>29761</v>
      </c>
      <c r="B4411" s="1" t="s">
        <v>4638</v>
      </c>
      <c r="C4411" s="1" t="s">
        <v>33815</v>
      </c>
      <c r="D4411" s="1" t="s">
        <v>4638</v>
      </c>
      <c r="E4411" s="1" t="s">
        <v>339</v>
      </c>
      <c r="F4411" s="1" t="s">
        <v>29762</v>
      </c>
      <c r="G4411" t="str">
        <f t="shared" si="476"/>
        <v>Valid</v>
      </c>
      <c r="H4411" s="1" t="s">
        <v>29763</v>
      </c>
      <c r="I4411" t="str" cm="1">
        <f t="array" ref="I4411">IF(OR(TRIM(H4411)="",ISNUMBER(SEARCH("#",H4411)),AA4411&lt;Config!$B$8,SUMPRODUCT(--ISNUMBER(SEARCH({"a";"b";"c";"d";"e";"f";"g";"h";"i";"j";"k";"l";"m";"n";"o";"p";"q";"r";"s";"t";"u";"v";"w";"x";"y";"z"},H4411)))&gt;0),"Invalid","Valid")</f>
        <v>Valid</v>
      </c>
      <c r="J4411" s="1" t="s">
        <v>29764</v>
      </c>
      <c r="K4411" s="1" t="s">
        <v>83</v>
      </c>
      <c r="L4411" s="1" t="s">
        <v>265</v>
      </c>
      <c r="M4411" s="1" t="s">
        <v>462</v>
      </c>
      <c r="N4411" s="1" t="s">
        <v>148</v>
      </c>
      <c r="O4411" s="1" t="s">
        <v>32</v>
      </c>
      <c r="P4411" t="s">
        <v>87</v>
      </c>
      <c r="Q4411" s="1" t="s">
        <v>166</v>
      </c>
      <c r="R4411" s="1" t="s">
        <v>379</v>
      </c>
      <c r="S4411" s="1" t="s">
        <v>6124</v>
      </c>
      <c r="T4411" s="1" t="s">
        <v>29765</v>
      </c>
      <c r="U4411" s="1" t="s">
        <v>29766</v>
      </c>
      <c r="V4411" s="1" t="s">
        <v>3043</v>
      </c>
      <c r="W4411" s="1" t="s">
        <v>125</v>
      </c>
      <c r="X4411" t="str">
        <f t="shared" si="477"/>
        <v>Incomplete</v>
      </c>
      <c r="Y4411">
        <f>MAX(0,100-IF(G4411="Invalid",Config!$B$5,0)-IF(I4411="Invalid",Config!$B$6,0)-IF(X4411="Incomplete",Config!$B$7,0)-IF(AF4411="Yes",Config!$B$37,0))</f>
        <v>60</v>
      </c>
      <c r="Z4411" s="1">
        <f>IF(OR(TRIM(B4411)="",COUNTIF(Config!$B$15:$B$19,B4411)&gt;0),1,0)+IF(OR(TRIM(C4411)="",COUNTIF(Config!$B$15:$B$19,C4411)&gt;0),1,0)+IF(OR(TRIM(F4411)="",COUNTIF(Config!$B$15:$B$19,F4411)&gt;0),1,0)+IF(OR(TRIM(H4411)="",COUNTIF(Config!$B$15:$B$19,H4411)&gt;0),1,0)+IF(OR(TRIM(E4411)="",COUNTIF(Config!$B$15:$B$19,E4411)&gt;0),1,0)+IF(OR(TRIM(K4411)="",COUNTIF(Config!$B$15:$B$19,K4411)&gt;0),1,0)+IF(OR(TRIM(P4411)="",COUNTIF(Config!$B$15:$B$19,P4411)&gt;0),1,0)+IF(OR(TRIM(R4411)="",COUNTIF(Config!$B$15:$B$19,R4411)&gt;0),1,0)</f>
        <v>1</v>
      </c>
      <c r="AA4411" s="1" cm="1">
        <f t="array" ref="AA4411">SUMPRODUCT(LEN(H4411)-LEN(SUBSTITUTE(H4411,{"0";"1";"2";"3";"4";"5";"6";"7";"8";"9"},"")))</f>
        <v>11</v>
      </c>
      <c r="AC4411" t="str">
        <f t="shared" si="478"/>
        <v>Incomplete Profile</v>
      </c>
      <c r="AD4411">
        <f t="shared" si="479"/>
        <v>1</v>
      </c>
      <c r="AE4411">
        <f t="shared" si="480"/>
        <v>1</v>
      </c>
      <c r="AF4411" t="str">
        <f t="shared" si="481"/>
        <v>No</v>
      </c>
      <c r="AG4411">
        <f t="shared" ca="1" si="482"/>
        <v>414</v>
      </c>
      <c r="AH4411" t="str">
        <f ca="1">IF(OR(V4411="",AG4411=""),"Yes",IF(AG4411&gt;Config!$B$41,"Yes","No"))</f>
        <v>Yes</v>
      </c>
    </row>
    <row r="4412" spans="1:34" x14ac:dyDescent="0.25">
      <c r="A4412" s="1" t="s">
        <v>19576</v>
      </c>
      <c r="B4412" s="1" t="s">
        <v>851</v>
      </c>
      <c r="C4412" s="1" t="s">
        <v>499</v>
      </c>
      <c r="D4412" s="1" t="s">
        <v>3128</v>
      </c>
      <c r="E4412" s="1" t="s">
        <v>35258</v>
      </c>
      <c r="F4412" s="1" t="s">
        <v>29767</v>
      </c>
      <c r="G4412" t="str">
        <f t="shared" si="476"/>
        <v>Valid</v>
      </c>
      <c r="H4412" s="1" t="s">
        <v>29768</v>
      </c>
      <c r="I4412" t="str" cm="1">
        <f t="array" ref="I4412">IF(OR(TRIM(H4412)="",ISNUMBER(SEARCH("#",H4412)),AA4412&lt;Config!$B$8,SUMPRODUCT(--ISNUMBER(SEARCH({"a";"b";"c";"d";"e";"f";"g";"h";"i";"j";"k";"l";"m";"n";"o";"p";"q";"r";"s";"t";"u";"v";"w";"x";"y";"z"},H4412)))&gt;0),"Invalid","Valid")</f>
        <v>Valid</v>
      </c>
      <c r="J4412" s="1" t="s">
        <v>29769</v>
      </c>
      <c r="K4412" s="1" t="s">
        <v>264</v>
      </c>
      <c r="L4412" s="1" t="s">
        <v>67</v>
      </c>
      <c r="M4412" s="1" t="s">
        <v>517</v>
      </c>
      <c r="N4412" s="1" t="s">
        <v>437</v>
      </c>
      <c r="O4412" s="1" t="s">
        <v>32</v>
      </c>
      <c r="P4412" t="s">
        <v>53</v>
      </c>
      <c r="Q4412" s="1" t="s">
        <v>150</v>
      </c>
      <c r="R4412" s="1" t="s">
        <v>288</v>
      </c>
      <c r="S4412" s="1" t="s">
        <v>29770</v>
      </c>
      <c r="T4412" s="1" t="s">
        <v>29771</v>
      </c>
      <c r="U4412" s="1" t="s">
        <v>29772</v>
      </c>
      <c r="V4412" s="1" t="s">
        <v>29773</v>
      </c>
      <c r="W4412" s="1" t="s">
        <v>40</v>
      </c>
      <c r="X4412" t="str">
        <f t="shared" si="477"/>
        <v>Complete</v>
      </c>
      <c r="Y4412">
        <f>MAX(0,100-IF(G4412="Invalid",Config!$B$5,0)-IF(I4412="Invalid",Config!$B$6,0)-IF(X4412="Incomplete",Config!$B$7,0)-IF(AF4412="Yes",Config!$B$37,0))</f>
        <v>100</v>
      </c>
      <c r="Z4412" s="1">
        <f>IF(OR(TRIM(B4412)="",COUNTIF(Config!$B$15:$B$19,B4412)&gt;0),1,0)+IF(OR(TRIM(C4412)="",COUNTIF(Config!$B$15:$B$19,C4412)&gt;0),1,0)+IF(OR(TRIM(F4412)="",COUNTIF(Config!$B$15:$B$19,F4412)&gt;0),1,0)+IF(OR(TRIM(H4412)="",COUNTIF(Config!$B$15:$B$19,H4412)&gt;0),1,0)+IF(OR(TRIM(E4412)="",COUNTIF(Config!$B$15:$B$19,E4412)&gt;0),1,0)+IF(OR(TRIM(K4412)="",COUNTIF(Config!$B$15:$B$19,K4412)&gt;0),1,0)+IF(OR(TRIM(P4412)="",COUNTIF(Config!$B$15:$B$19,P4412)&gt;0),1,0)+IF(OR(TRIM(R4412)="",COUNTIF(Config!$B$15:$B$19,R4412)&gt;0),1,0)</f>
        <v>0</v>
      </c>
      <c r="AA4412" s="1" cm="1">
        <f t="array" ref="AA4412">SUMPRODUCT(LEN(H4412)-LEN(SUBSTITUTE(H4412,{"0";"1";"2";"3";"4";"5";"6";"7";"8";"9"},"")))</f>
        <v>12</v>
      </c>
      <c r="AC4412" t="str">
        <f t="shared" si="478"/>
        <v/>
      </c>
      <c r="AD4412">
        <f t="shared" si="479"/>
        <v>1</v>
      </c>
      <c r="AE4412">
        <f t="shared" si="480"/>
        <v>1</v>
      </c>
      <c r="AF4412" t="str">
        <f t="shared" si="481"/>
        <v>No</v>
      </c>
      <c r="AG4412">
        <f t="shared" ca="1" si="482"/>
        <v>324</v>
      </c>
      <c r="AH4412" t="str">
        <f ca="1">IF(OR(V4412="",AG4412=""),"Yes",IF(AG4412&gt;Config!$B$41,"Yes","No"))</f>
        <v>No</v>
      </c>
    </row>
    <row r="4413" spans="1:34" x14ac:dyDescent="0.25">
      <c r="A4413" s="1" t="s">
        <v>29774</v>
      </c>
      <c r="B4413" s="1" t="s">
        <v>851</v>
      </c>
      <c r="C4413" s="1" t="s">
        <v>1339</v>
      </c>
      <c r="D4413" s="1" t="s">
        <v>35662</v>
      </c>
      <c r="E4413" s="1" t="s">
        <v>34657</v>
      </c>
      <c r="F4413" s="1" t="s">
        <v>29775</v>
      </c>
      <c r="G4413" t="str">
        <f t="shared" si="476"/>
        <v>Valid</v>
      </c>
      <c r="H4413" s="1" t="s">
        <v>29776</v>
      </c>
      <c r="I4413" t="str" cm="1">
        <f t="array" ref="I4413">IF(OR(TRIM(H4413)="",ISNUMBER(SEARCH("#",H4413)),AA4413&lt;Config!$B$8,SUMPRODUCT(--ISNUMBER(SEARCH({"a";"b";"c";"d";"e";"f";"g";"h";"i";"j";"k";"l";"m";"n";"o";"p";"q";"r";"s";"t";"u";"v";"w";"x";"y";"z"},H4413)))&gt;0),"Invalid","Valid")</f>
        <v>Valid</v>
      </c>
      <c r="J4413" s="1" t="s">
        <v>29777</v>
      </c>
      <c r="K4413" s="1" t="s">
        <v>66</v>
      </c>
      <c r="L4413" s="1" t="s">
        <v>67</v>
      </c>
      <c r="M4413" s="1" t="s">
        <v>33825</v>
      </c>
      <c r="N4413" s="1" t="s">
        <v>51</v>
      </c>
      <c r="O4413" s="1" t="s">
        <v>180</v>
      </c>
      <c r="P4413" t="s">
        <v>87</v>
      </c>
      <c r="Q4413" s="1" t="s">
        <v>166</v>
      </c>
      <c r="R4413" s="1" t="s">
        <v>550</v>
      </c>
      <c r="S4413" s="1" t="s">
        <v>29778</v>
      </c>
      <c r="T4413" s="1" t="s">
        <v>29779</v>
      </c>
      <c r="U4413" s="1" t="s">
        <v>29780</v>
      </c>
      <c r="V4413" s="1" t="s">
        <v>6298</v>
      </c>
      <c r="W4413" s="1" t="s">
        <v>94</v>
      </c>
      <c r="X4413" t="str">
        <f t="shared" si="477"/>
        <v>Complete</v>
      </c>
      <c r="Y4413">
        <f>MAX(0,100-IF(G4413="Invalid",Config!$B$5,0)-IF(I4413="Invalid",Config!$B$6,0)-IF(X4413="Incomplete",Config!$B$7,0)-IF(AF4413="Yes",Config!$B$37,0))</f>
        <v>100</v>
      </c>
      <c r="Z4413" s="1">
        <f>IF(OR(TRIM(B4413)="",COUNTIF(Config!$B$15:$B$19,B4413)&gt;0),1,0)+IF(OR(TRIM(C4413)="",COUNTIF(Config!$B$15:$B$19,C4413)&gt;0),1,0)+IF(OR(TRIM(F4413)="",COUNTIF(Config!$B$15:$B$19,F4413)&gt;0),1,0)+IF(OR(TRIM(H4413)="",COUNTIF(Config!$B$15:$B$19,H4413)&gt;0),1,0)+IF(OR(TRIM(E4413)="",COUNTIF(Config!$B$15:$B$19,E4413)&gt;0),1,0)+IF(OR(TRIM(K4413)="",COUNTIF(Config!$B$15:$B$19,K4413)&gt;0),1,0)+IF(OR(TRIM(P4413)="",COUNTIF(Config!$B$15:$B$19,P4413)&gt;0),1,0)+IF(OR(TRIM(R4413)="",COUNTIF(Config!$B$15:$B$19,R4413)&gt;0),1,0)</f>
        <v>0</v>
      </c>
      <c r="AA4413" s="1" cm="1">
        <f t="array" ref="AA4413">SUMPRODUCT(LEN(H4413)-LEN(SUBSTITUTE(H4413,{"0";"1";"2";"3";"4";"5";"6";"7";"8";"9"},"")))</f>
        <v>11</v>
      </c>
      <c r="AC4413" t="str">
        <f t="shared" si="478"/>
        <v/>
      </c>
      <c r="AD4413">
        <f t="shared" si="479"/>
        <v>1</v>
      </c>
      <c r="AE4413">
        <f t="shared" si="480"/>
        <v>1</v>
      </c>
      <c r="AF4413" t="str">
        <f t="shared" si="481"/>
        <v>No</v>
      </c>
      <c r="AG4413">
        <f t="shared" ca="1" si="482"/>
        <v>69</v>
      </c>
      <c r="AH4413" t="str">
        <f ca="1">IF(OR(V4413="",AG4413=""),"Yes",IF(AG4413&gt;Config!$B$41,"Yes","No"))</f>
        <v>No</v>
      </c>
    </row>
    <row r="4414" spans="1:34" x14ac:dyDescent="0.25">
      <c r="A4414" s="1" t="s">
        <v>29781</v>
      </c>
      <c r="B4414" s="1" t="s">
        <v>4687</v>
      </c>
      <c r="C4414" s="1" t="s">
        <v>535</v>
      </c>
      <c r="D4414" s="1" t="s">
        <v>13254</v>
      </c>
      <c r="E4414" s="1" t="s">
        <v>34425</v>
      </c>
      <c r="F4414" s="1" t="s">
        <v>29782</v>
      </c>
      <c r="G4414" t="str">
        <f t="shared" si="476"/>
        <v>Valid</v>
      </c>
      <c r="H4414" s="1" t="s">
        <v>29783</v>
      </c>
      <c r="I4414" t="str" cm="1">
        <f t="array" ref="I4414">IF(OR(TRIM(H4414)="",ISNUMBER(SEARCH("#",H4414)),AA4414&lt;Config!$B$8,SUMPRODUCT(--ISNUMBER(SEARCH({"a";"b";"c";"d";"e";"f";"g";"h";"i";"j";"k";"l";"m";"n";"o";"p";"q";"r";"s";"t";"u";"v";"w";"x";"y";"z"},H4414)))&gt;0),"Invalid","Valid")</f>
        <v>Valid</v>
      </c>
      <c r="J4414" s="1" t="s">
        <v>29784</v>
      </c>
      <c r="K4414" s="1" t="s">
        <v>425</v>
      </c>
      <c r="L4414" s="1" t="s">
        <v>84</v>
      </c>
      <c r="M4414" s="1" t="s">
        <v>33825</v>
      </c>
      <c r="N4414" s="1" t="s">
        <v>86</v>
      </c>
      <c r="O4414" s="1" t="s">
        <v>69</v>
      </c>
      <c r="P4414" t="s">
        <v>328</v>
      </c>
      <c r="Q4414" s="1" t="s">
        <v>329</v>
      </c>
      <c r="R4414" s="1" t="s">
        <v>330</v>
      </c>
      <c r="S4414" s="1" t="s">
        <v>29785</v>
      </c>
      <c r="T4414" s="1" t="s">
        <v>29786</v>
      </c>
      <c r="U4414" s="1" t="s">
        <v>5075</v>
      </c>
      <c r="V4414" s="1" t="s">
        <v>1759</v>
      </c>
      <c r="W4414" s="1" t="s">
        <v>40</v>
      </c>
      <c r="X4414" t="str">
        <f t="shared" si="477"/>
        <v>Complete</v>
      </c>
      <c r="Y4414">
        <f>MAX(0,100-IF(G4414="Invalid",Config!$B$5,0)-IF(I4414="Invalid",Config!$B$6,0)-IF(X4414="Incomplete",Config!$B$7,0)-IF(AF4414="Yes",Config!$B$37,0))</f>
        <v>100</v>
      </c>
      <c r="Z4414" s="1">
        <f>IF(OR(TRIM(B4414)="",COUNTIF(Config!$B$15:$B$19,B4414)&gt;0),1,0)+IF(OR(TRIM(C4414)="",COUNTIF(Config!$B$15:$B$19,C4414)&gt;0),1,0)+IF(OR(TRIM(F4414)="",COUNTIF(Config!$B$15:$B$19,F4414)&gt;0),1,0)+IF(OR(TRIM(H4414)="",COUNTIF(Config!$B$15:$B$19,H4414)&gt;0),1,0)+IF(OR(TRIM(E4414)="",COUNTIF(Config!$B$15:$B$19,E4414)&gt;0),1,0)+IF(OR(TRIM(K4414)="",COUNTIF(Config!$B$15:$B$19,K4414)&gt;0),1,0)+IF(OR(TRIM(P4414)="",COUNTIF(Config!$B$15:$B$19,P4414)&gt;0),1,0)+IF(OR(TRIM(R4414)="",COUNTIF(Config!$B$15:$B$19,R4414)&gt;0),1,0)</f>
        <v>0</v>
      </c>
      <c r="AA4414" s="1" cm="1">
        <f t="array" ref="AA4414">SUMPRODUCT(LEN(H4414)-LEN(SUBSTITUTE(H4414,{"0";"1";"2";"3";"4";"5";"6";"7";"8";"9"},"")))</f>
        <v>11</v>
      </c>
      <c r="AC4414" t="str">
        <f t="shared" si="478"/>
        <v/>
      </c>
      <c r="AD4414">
        <f t="shared" si="479"/>
        <v>1</v>
      </c>
      <c r="AE4414">
        <f t="shared" si="480"/>
        <v>1</v>
      </c>
      <c r="AF4414" t="str">
        <f t="shared" si="481"/>
        <v>No</v>
      </c>
      <c r="AG4414">
        <f t="shared" ca="1" si="482"/>
        <v>431</v>
      </c>
      <c r="AH4414" t="str">
        <f ca="1">IF(OR(V4414="",AG4414=""),"Yes",IF(AG4414&gt;Config!$B$41,"Yes","No"))</f>
        <v>Yes</v>
      </c>
    </row>
    <row r="4415" spans="1:34" x14ac:dyDescent="0.25">
      <c r="A4415" s="1" t="s">
        <v>29787</v>
      </c>
      <c r="B4415" s="1" t="s">
        <v>352</v>
      </c>
      <c r="C4415" s="1" t="s">
        <v>792</v>
      </c>
      <c r="D4415" s="1" t="s">
        <v>3905</v>
      </c>
      <c r="E4415" s="1" t="s">
        <v>33824</v>
      </c>
      <c r="F4415" s="1" t="s">
        <v>29788</v>
      </c>
      <c r="G4415" t="str">
        <f t="shared" si="476"/>
        <v>Valid</v>
      </c>
      <c r="H4415" s="1" t="s">
        <v>29789</v>
      </c>
      <c r="I4415" t="str" cm="1">
        <f t="array" ref="I4415">IF(OR(TRIM(H4415)="",ISNUMBER(SEARCH("#",H4415)),AA4415&lt;Config!$B$8,SUMPRODUCT(--ISNUMBER(SEARCH({"a";"b";"c";"d";"e";"f";"g";"h";"i";"j";"k";"l";"m";"n";"o";"p";"q";"r";"s";"t";"u";"v";"w";"x";"y";"z"},H4415)))&gt;0),"Invalid","Valid")</f>
        <v>Valid</v>
      </c>
      <c r="J4415" s="1" t="s">
        <v>29790</v>
      </c>
      <c r="K4415" s="1" t="s">
        <v>378</v>
      </c>
      <c r="L4415" s="1" t="s">
        <v>102</v>
      </c>
      <c r="M4415" s="1" t="s">
        <v>517</v>
      </c>
      <c r="N4415" s="1" t="s">
        <v>437</v>
      </c>
      <c r="O4415" s="1" t="s">
        <v>52</v>
      </c>
      <c r="P4415" t="s">
        <v>53</v>
      </c>
      <c r="Q4415" s="1" t="s">
        <v>54</v>
      </c>
      <c r="R4415" s="1" t="s">
        <v>70</v>
      </c>
      <c r="S4415" s="1" t="s">
        <v>29791</v>
      </c>
      <c r="T4415" s="1" t="s">
        <v>29792</v>
      </c>
      <c r="U4415" s="1" t="s">
        <v>2879</v>
      </c>
      <c r="V4415" s="1" t="s">
        <v>257</v>
      </c>
      <c r="W4415" s="1" t="s">
        <v>141</v>
      </c>
      <c r="X4415" t="str">
        <f t="shared" si="477"/>
        <v>Complete</v>
      </c>
      <c r="Y4415">
        <f>MAX(0,100-IF(G4415="Invalid",Config!$B$5,0)-IF(I4415="Invalid",Config!$B$6,0)-IF(X4415="Incomplete",Config!$B$7,0)-IF(AF4415="Yes",Config!$B$37,0))</f>
        <v>100</v>
      </c>
      <c r="Z4415" s="1">
        <f>IF(OR(TRIM(B4415)="",COUNTIF(Config!$B$15:$B$19,B4415)&gt;0),1,0)+IF(OR(TRIM(C4415)="",COUNTIF(Config!$B$15:$B$19,C4415)&gt;0),1,0)+IF(OR(TRIM(F4415)="",COUNTIF(Config!$B$15:$B$19,F4415)&gt;0),1,0)+IF(OR(TRIM(H4415)="",COUNTIF(Config!$B$15:$B$19,H4415)&gt;0),1,0)+IF(OR(TRIM(E4415)="",COUNTIF(Config!$B$15:$B$19,E4415)&gt;0),1,0)+IF(OR(TRIM(K4415)="",COUNTIF(Config!$B$15:$B$19,K4415)&gt;0),1,0)+IF(OR(TRIM(P4415)="",COUNTIF(Config!$B$15:$B$19,P4415)&gt;0),1,0)+IF(OR(TRIM(R4415)="",COUNTIF(Config!$B$15:$B$19,R4415)&gt;0),1,0)</f>
        <v>0</v>
      </c>
      <c r="AA4415" s="1" cm="1">
        <f t="array" ref="AA4415">SUMPRODUCT(LEN(H4415)-LEN(SUBSTITUTE(H4415,{"0";"1";"2";"3";"4";"5";"6";"7";"8";"9"},"")))</f>
        <v>10</v>
      </c>
      <c r="AC4415" t="str">
        <f t="shared" si="478"/>
        <v/>
      </c>
      <c r="AD4415">
        <f t="shared" si="479"/>
        <v>1</v>
      </c>
      <c r="AE4415">
        <f t="shared" si="480"/>
        <v>1</v>
      </c>
      <c r="AF4415" t="str">
        <f t="shared" si="481"/>
        <v>No</v>
      </c>
      <c r="AG4415">
        <f t="shared" ca="1" si="482"/>
        <v>182</v>
      </c>
      <c r="AH4415" t="str">
        <f ca="1">IF(OR(V4415="",AG4415=""),"Yes",IF(AG4415&gt;Config!$B$41,"Yes","No"))</f>
        <v>No</v>
      </c>
    </row>
    <row r="4416" spans="1:34" x14ac:dyDescent="0.25">
      <c r="A4416" s="1" t="s">
        <v>29793</v>
      </c>
      <c r="B4416" s="1" t="s">
        <v>353</v>
      </c>
      <c r="C4416" s="1" t="s">
        <v>97</v>
      </c>
      <c r="D4416" s="1" t="s">
        <v>9059</v>
      </c>
      <c r="E4416" s="1" t="s">
        <v>35238</v>
      </c>
      <c r="F4416" s="1" t="s">
        <v>29794</v>
      </c>
      <c r="G4416" t="str">
        <f t="shared" si="476"/>
        <v>Valid</v>
      </c>
      <c r="H4416" s="1" t="s">
        <v>29795</v>
      </c>
      <c r="I4416" t="str" cm="1">
        <f t="array" ref="I4416">IF(OR(TRIM(H4416)="",ISNUMBER(SEARCH("#",H4416)),AA4416&lt;Config!$B$8,SUMPRODUCT(--ISNUMBER(SEARCH({"a";"b";"c";"d";"e";"f";"g";"h";"i";"j";"k";"l";"m";"n";"o";"p";"q";"r";"s";"t";"u";"v";"w";"x";"y";"z"},H4416)))&gt;0),"Invalid","Valid")</f>
        <v>Valid</v>
      </c>
      <c r="J4416" s="1" t="s">
        <v>29796</v>
      </c>
      <c r="K4416" s="1" t="s">
        <v>66</v>
      </c>
      <c r="L4416" s="1" t="s">
        <v>134</v>
      </c>
      <c r="M4416" s="1" t="s">
        <v>118</v>
      </c>
      <c r="N4416" s="1" t="s">
        <v>86</v>
      </c>
      <c r="O4416" s="1" t="s">
        <v>69</v>
      </c>
      <c r="P4416" t="s">
        <v>87</v>
      </c>
      <c r="Q4416" s="1" t="s">
        <v>88</v>
      </c>
      <c r="R4416" s="1" t="s">
        <v>89</v>
      </c>
      <c r="S4416" s="1" t="s">
        <v>29797</v>
      </c>
      <c r="T4416" s="1" t="s">
        <v>29798</v>
      </c>
      <c r="U4416" s="1" t="s">
        <v>869</v>
      </c>
      <c r="V4416" s="1" t="s">
        <v>2687</v>
      </c>
      <c r="W4416" s="1" t="s">
        <v>293</v>
      </c>
      <c r="X4416" t="str">
        <f t="shared" si="477"/>
        <v>Complete</v>
      </c>
      <c r="Y4416">
        <f>MAX(0,100-IF(G4416="Invalid",Config!$B$5,0)-IF(I4416="Invalid",Config!$B$6,0)-IF(X4416="Incomplete",Config!$B$7,0)-IF(AF4416="Yes",Config!$B$37,0))</f>
        <v>100</v>
      </c>
      <c r="Z4416" s="1">
        <f>IF(OR(TRIM(B4416)="",COUNTIF(Config!$B$15:$B$19,B4416)&gt;0),1,0)+IF(OR(TRIM(C4416)="",COUNTIF(Config!$B$15:$B$19,C4416)&gt;0),1,0)+IF(OR(TRIM(F4416)="",COUNTIF(Config!$B$15:$B$19,F4416)&gt;0),1,0)+IF(OR(TRIM(H4416)="",COUNTIF(Config!$B$15:$B$19,H4416)&gt;0),1,0)+IF(OR(TRIM(E4416)="",COUNTIF(Config!$B$15:$B$19,E4416)&gt;0),1,0)+IF(OR(TRIM(K4416)="",COUNTIF(Config!$B$15:$B$19,K4416)&gt;0),1,0)+IF(OR(TRIM(P4416)="",COUNTIF(Config!$B$15:$B$19,P4416)&gt;0),1,0)+IF(OR(TRIM(R4416)="",COUNTIF(Config!$B$15:$B$19,R4416)&gt;0),1,0)</f>
        <v>0</v>
      </c>
      <c r="AA4416" s="1" cm="1">
        <f t="array" ref="AA4416">SUMPRODUCT(LEN(H4416)-LEN(SUBSTITUTE(H4416,{"0";"1";"2";"3";"4";"5";"6";"7";"8";"9"},"")))</f>
        <v>10</v>
      </c>
      <c r="AC4416" t="str">
        <f t="shared" si="478"/>
        <v/>
      </c>
      <c r="AD4416">
        <f t="shared" si="479"/>
        <v>1</v>
      </c>
      <c r="AE4416">
        <f t="shared" si="480"/>
        <v>1</v>
      </c>
      <c r="AF4416" t="str">
        <f t="shared" si="481"/>
        <v>No</v>
      </c>
      <c r="AG4416">
        <f t="shared" ca="1" si="482"/>
        <v>492</v>
      </c>
      <c r="AH4416" t="str">
        <f ca="1">IF(OR(V4416="",AG4416=""),"Yes",IF(AG4416&gt;Config!$B$41,"Yes","No"))</f>
        <v>Yes</v>
      </c>
    </row>
    <row r="4417" spans="1:34" x14ac:dyDescent="0.25">
      <c r="A4417" s="1" t="s">
        <v>29799</v>
      </c>
      <c r="B4417" s="1" t="s">
        <v>1339</v>
      </c>
      <c r="C4417" s="1" t="s">
        <v>946</v>
      </c>
      <c r="D4417" s="1" t="s">
        <v>29800</v>
      </c>
      <c r="E4417" s="1" t="s">
        <v>681</v>
      </c>
      <c r="F4417" s="1" t="s">
        <v>29801</v>
      </c>
      <c r="G4417" t="str">
        <f t="shared" si="476"/>
        <v>Valid</v>
      </c>
      <c r="H4417" s="1" t="s">
        <v>29802</v>
      </c>
      <c r="I4417" t="str" cm="1">
        <f t="array" ref="I4417">IF(OR(TRIM(H4417)="",ISNUMBER(SEARCH("#",H4417)),AA4417&lt;Config!$B$8,SUMPRODUCT(--ISNUMBER(SEARCH({"a";"b";"c";"d";"e";"f";"g";"h";"i";"j";"k";"l";"m";"n";"o";"p";"q";"r";"s";"t";"u";"v";"w";"x";"y";"z"},H4417)))&gt;0),"Invalid","Valid")</f>
        <v>Valid</v>
      </c>
      <c r="J4417" s="1" t="s">
        <v>29803</v>
      </c>
      <c r="K4417" s="1" t="s">
        <v>133</v>
      </c>
      <c r="L4417" s="1" t="s">
        <v>450</v>
      </c>
      <c r="M4417" s="1" t="s">
        <v>50</v>
      </c>
      <c r="N4417" s="1" t="s">
        <v>148</v>
      </c>
      <c r="O4417" s="1" t="s">
        <v>69</v>
      </c>
      <c r="P4417" t="s">
        <v>87</v>
      </c>
      <c r="Q4417" s="1" t="s">
        <v>88</v>
      </c>
      <c r="R4417" s="1" t="s">
        <v>379</v>
      </c>
      <c r="S4417" s="1" t="s">
        <v>12906</v>
      </c>
      <c r="T4417" s="1" t="s">
        <v>29804</v>
      </c>
      <c r="U4417" s="1" t="s">
        <v>10364</v>
      </c>
      <c r="V4417" s="1" t="s">
        <v>1521</v>
      </c>
      <c r="W4417" s="1" t="s">
        <v>293</v>
      </c>
      <c r="X4417" t="str">
        <f t="shared" si="477"/>
        <v>Complete</v>
      </c>
      <c r="Y4417">
        <f>MAX(0,100-IF(G4417="Invalid",Config!$B$5,0)-IF(I4417="Invalid",Config!$B$6,0)-IF(X4417="Incomplete",Config!$B$7,0)-IF(AF4417="Yes",Config!$B$37,0))</f>
        <v>100</v>
      </c>
      <c r="Z4417" s="1">
        <f>IF(OR(TRIM(B4417)="",COUNTIF(Config!$B$15:$B$19,B4417)&gt;0),1,0)+IF(OR(TRIM(C4417)="",COUNTIF(Config!$B$15:$B$19,C4417)&gt;0),1,0)+IF(OR(TRIM(F4417)="",COUNTIF(Config!$B$15:$B$19,F4417)&gt;0),1,0)+IF(OR(TRIM(H4417)="",COUNTIF(Config!$B$15:$B$19,H4417)&gt;0),1,0)+IF(OR(TRIM(E4417)="",COUNTIF(Config!$B$15:$B$19,E4417)&gt;0),1,0)+IF(OR(TRIM(K4417)="",COUNTIF(Config!$B$15:$B$19,K4417)&gt;0),1,0)+IF(OR(TRIM(P4417)="",COUNTIF(Config!$B$15:$B$19,P4417)&gt;0),1,0)+IF(OR(TRIM(R4417)="",COUNTIF(Config!$B$15:$B$19,R4417)&gt;0),1,0)</f>
        <v>0</v>
      </c>
      <c r="AA4417" s="1" cm="1">
        <f t="array" ref="AA4417">SUMPRODUCT(LEN(H4417)-LEN(SUBSTITUTE(H4417,{"0";"1";"2";"3";"4";"5";"6";"7";"8";"9"},"")))</f>
        <v>11</v>
      </c>
      <c r="AC4417" t="str">
        <f t="shared" si="478"/>
        <v/>
      </c>
      <c r="AD4417">
        <f t="shared" si="479"/>
        <v>1</v>
      </c>
      <c r="AE4417">
        <f t="shared" si="480"/>
        <v>1</v>
      </c>
      <c r="AF4417" t="str">
        <f t="shared" si="481"/>
        <v>No</v>
      </c>
      <c r="AG4417">
        <f t="shared" ca="1" si="482"/>
        <v>37</v>
      </c>
      <c r="AH4417" t="str">
        <f ca="1">IF(OR(V4417="",AG4417=""),"Yes",IF(AG4417&gt;Config!$B$41,"Yes","No"))</f>
        <v>No</v>
      </c>
    </row>
    <row r="4418" spans="1:34" x14ac:dyDescent="0.25">
      <c r="A4418" s="1" t="s">
        <v>29805</v>
      </c>
      <c r="B4418" s="1" t="s">
        <v>456</v>
      </c>
      <c r="C4418" s="1" t="s">
        <v>1441</v>
      </c>
      <c r="D4418" s="1" t="s">
        <v>29806</v>
      </c>
      <c r="E4418" s="1" t="s">
        <v>35663</v>
      </c>
      <c r="F4418" s="1" t="s">
        <v>29807</v>
      </c>
      <c r="G4418" t="str">
        <f t="shared" si="476"/>
        <v>Valid</v>
      </c>
      <c r="H4418" s="1" t="s">
        <v>29808</v>
      </c>
      <c r="I4418" t="str" cm="1">
        <f t="array" ref="I4418">IF(OR(TRIM(H4418)="",ISNUMBER(SEARCH("#",H4418)),AA4418&lt;Config!$B$8,SUMPRODUCT(--ISNUMBER(SEARCH({"a";"b";"c";"d";"e";"f";"g";"h";"i";"j";"k";"l";"m";"n";"o";"p";"q";"r";"s";"t";"u";"v";"w";"x";"y";"z"},H4418)))&gt;0),"Invalid","Valid")</f>
        <v>Valid</v>
      </c>
      <c r="J4418" s="1" t="s">
        <v>29809</v>
      </c>
      <c r="K4418" s="1" t="s">
        <v>178</v>
      </c>
      <c r="L4418" s="1" t="s">
        <v>67</v>
      </c>
      <c r="M4418" s="1" t="s">
        <v>391</v>
      </c>
      <c r="N4418" s="1" t="s">
        <v>148</v>
      </c>
      <c r="O4418" s="1" t="s">
        <v>149</v>
      </c>
      <c r="P4418" t="s">
        <v>53</v>
      </c>
      <c r="Q4418" s="1" t="s">
        <v>55</v>
      </c>
      <c r="R4418" s="1" t="s">
        <v>415</v>
      </c>
      <c r="S4418" s="1" t="s">
        <v>29810</v>
      </c>
      <c r="T4418" s="1" t="s">
        <v>29811</v>
      </c>
      <c r="U4418" s="1" t="s">
        <v>29812</v>
      </c>
      <c r="V4418" s="1" t="s">
        <v>2267</v>
      </c>
      <c r="W4418" s="1" t="s">
        <v>60</v>
      </c>
      <c r="X4418" t="str">
        <f t="shared" si="477"/>
        <v>Complete</v>
      </c>
      <c r="Y4418">
        <f>MAX(0,100-IF(G4418="Invalid",Config!$B$5,0)-IF(I4418="Invalid",Config!$B$6,0)-IF(X4418="Incomplete",Config!$B$7,0)-IF(AF4418="Yes",Config!$B$37,0))</f>
        <v>100</v>
      </c>
      <c r="Z4418" s="1">
        <f>IF(OR(TRIM(B4418)="",COUNTIF(Config!$B$15:$B$19,B4418)&gt;0),1,0)+IF(OR(TRIM(C4418)="",COUNTIF(Config!$B$15:$B$19,C4418)&gt;0),1,0)+IF(OR(TRIM(F4418)="",COUNTIF(Config!$B$15:$B$19,F4418)&gt;0),1,0)+IF(OR(TRIM(H4418)="",COUNTIF(Config!$B$15:$B$19,H4418)&gt;0),1,0)+IF(OR(TRIM(E4418)="",COUNTIF(Config!$B$15:$B$19,E4418)&gt;0),1,0)+IF(OR(TRIM(K4418)="",COUNTIF(Config!$B$15:$B$19,K4418)&gt;0),1,0)+IF(OR(TRIM(P4418)="",COUNTIF(Config!$B$15:$B$19,P4418)&gt;0),1,0)+IF(OR(TRIM(R4418)="",COUNTIF(Config!$B$15:$B$19,R4418)&gt;0),1,0)</f>
        <v>0</v>
      </c>
      <c r="AA4418" s="1" cm="1">
        <f t="array" ref="AA4418">SUMPRODUCT(LEN(H4418)-LEN(SUBSTITUTE(H4418,{"0";"1";"2";"3";"4";"5";"6";"7";"8";"9"},"")))</f>
        <v>12</v>
      </c>
      <c r="AC4418" t="str">
        <f t="shared" si="478"/>
        <v/>
      </c>
      <c r="AD4418">
        <f t="shared" si="479"/>
        <v>1</v>
      </c>
      <c r="AE4418">
        <f t="shared" si="480"/>
        <v>1</v>
      </c>
      <c r="AF4418" t="str">
        <f t="shared" si="481"/>
        <v>No</v>
      </c>
      <c r="AG4418">
        <f t="shared" ca="1" si="482"/>
        <v>259</v>
      </c>
      <c r="AH4418" t="str">
        <f ca="1">IF(OR(V4418="",AG4418=""),"Yes",IF(AG4418&gt;Config!$B$41,"Yes","No"))</f>
        <v>No</v>
      </c>
    </row>
    <row r="4419" spans="1:34" x14ac:dyDescent="0.25">
      <c r="A4419" s="1" t="s">
        <v>29813</v>
      </c>
      <c r="B4419" s="1" t="s">
        <v>386</v>
      </c>
      <c r="C4419" s="1" t="s">
        <v>33938</v>
      </c>
      <c r="D4419" s="1" t="s">
        <v>35271</v>
      </c>
      <c r="E4419" s="1" t="s">
        <v>34916</v>
      </c>
      <c r="F4419" s="1" t="s">
        <v>22876</v>
      </c>
      <c r="G4419" t="str">
        <f t="shared" ref="G4419:G4482" si="483">IFERROR(IF(OR(TRIM(F4419)="",LEN(F4419)-LEN(SUBSTITUTE(F4419,"@",""))&lt;&gt;1,FIND("@",F4419)=1,RIGHT(F4419,1)=".",ISNUMBER(SEARCH(" ",F4419)),ISERROR(FIND(".",F4419,FIND("@",F4419)+2))),"Invalid","Valid"),"Invalid")</f>
        <v>Valid</v>
      </c>
      <c r="H4419" s="1" t="s">
        <v>29814</v>
      </c>
      <c r="I4419" t="str" cm="1">
        <f t="array" ref="I4419">IF(OR(TRIM(H4419)="",ISNUMBER(SEARCH("#",H4419)),AA4419&lt;Config!$B$8,SUMPRODUCT(--ISNUMBER(SEARCH({"a";"b";"c";"d";"e";"f";"g";"h";"i";"j";"k";"l";"m";"n";"o";"p";"q";"r";"s";"t";"u";"v";"w";"x";"y";"z"},H4419)))&gt;0),"Invalid","Valid")</f>
        <v>Valid</v>
      </c>
      <c r="J4419" s="1" t="s">
        <v>29815</v>
      </c>
      <c r="K4419" s="1" t="s">
        <v>425</v>
      </c>
      <c r="L4419" s="1" t="s">
        <v>179</v>
      </c>
      <c r="M4419" s="1" t="s">
        <v>103</v>
      </c>
      <c r="N4419" s="1" t="s">
        <v>224</v>
      </c>
      <c r="O4419" s="1" t="s">
        <v>196</v>
      </c>
      <c r="P4419" t="s">
        <v>328</v>
      </c>
      <c r="Q4419" s="1" t="s">
        <v>33838</v>
      </c>
      <c r="R4419" s="1" t="s">
        <v>330</v>
      </c>
      <c r="S4419" s="1" t="s">
        <v>29816</v>
      </c>
      <c r="T4419" s="1" t="s">
        <v>29817</v>
      </c>
      <c r="U4419" s="1" t="s">
        <v>5997</v>
      </c>
      <c r="V4419" s="1" t="s">
        <v>10215</v>
      </c>
      <c r="W4419" s="1" t="s">
        <v>75</v>
      </c>
      <c r="X4419" t="str">
        <f t="shared" ref="X4419:X4482" si="484">IF(Z4419=0,"Complete","Incomplete")</f>
        <v>Complete</v>
      </c>
      <c r="Y4419">
        <f>MAX(0,100-IF(G4419="Invalid",Config!$B$5,0)-IF(I4419="Invalid",Config!$B$6,0)-IF(X4419="Incomplete",Config!$B$7,0)-IF(AF4419="Yes",Config!$B$37,0))</f>
        <v>75</v>
      </c>
      <c r="Z4419" s="1">
        <f>IF(OR(TRIM(B4419)="",COUNTIF(Config!$B$15:$B$19,B4419)&gt;0),1,0)+IF(OR(TRIM(C4419)="",COUNTIF(Config!$B$15:$B$19,C4419)&gt;0),1,0)+IF(OR(TRIM(F4419)="",COUNTIF(Config!$B$15:$B$19,F4419)&gt;0),1,0)+IF(OR(TRIM(H4419)="",COUNTIF(Config!$B$15:$B$19,H4419)&gt;0),1,0)+IF(OR(TRIM(E4419)="",COUNTIF(Config!$B$15:$B$19,E4419)&gt;0),1,0)+IF(OR(TRIM(K4419)="",COUNTIF(Config!$B$15:$B$19,K4419)&gt;0),1,0)+IF(OR(TRIM(P4419)="",COUNTIF(Config!$B$15:$B$19,P4419)&gt;0),1,0)+IF(OR(TRIM(R4419)="",COUNTIF(Config!$B$15:$B$19,R4419)&gt;0),1,0)</f>
        <v>0</v>
      </c>
      <c r="AA4419" s="1" cm="1">
        <f t="array" ref="AA4419">SUMPRODUCT(LEN(H4419)-LEN(SUBSTITUTE(H4419,{"0";"1";"2";"3";"4";"5";"6";"7";"8";"9"},"")))</f>
        <v>10</v>
      </c>
      <c r="AC4419" t="str">
        <f t="shared" ref="AC4419:AC4482" si="485">_xlfn.TEXTJOIN("; ",TRUE,IF(G4419="Invalid","Invalid Email",""),IF(I4419="Invalid","Invalid Phone",""),IF(X4419="Incomplete","Incomplete Profile",""),IF(AF4419="Yes","Potential Duplicate",""))</f>
        <v>Potential Duplicate</v>
      </c>
      <c r="AD4419">
        <f t="shared" ref="AD4419:AD4482" si="486">IF(OR(TRIM(F4419)="",G4419="Invalid"),0,COUNTIF($F$2:$F$5131,F4419))</f>
        <v>2</v>
      </c>
      <c r="AE4419">
        <f t="shared" ref="AE4419:AE4482" si="487">IF(OR(TRIM(H4419)="",I4419="Invalid"),0,COUNTIF($H$2:$H$5131,H4419))</f>
        <v>1</v>
      </c>
      <c r="AF4419" t="str">
        <f t="shared" ref="AF4419:AF4482" si="488">IF(OR(AD4419&gt;1,AE4419&gt;1),"Yes","No")</f>
        <v>Yes</v>
      </c>
      <c r="AG4419">
        <f t="shared" ref="AG4419:AG4482" ca="1" si="489">IFERROR(TODAY()-DATEVALUE(V4419),IFERROR(TODAY()-DATE(VALUE(RIGHT(V4419,4)),VALUE(MID(V4419,FIND("/",V4419)+1,FIND("/",V4419,FIND("/",V4419)+1)-FIND("/",V4419)-1)),VALUE(LEFT(V4419,FIND("/",V4419)-1))),""))</f>
        <v>242</v>
      </c>
      <c r="AH4419" t="str">
        <f ca="1">IF(OR(V4419="",AG4419=""),"Yes",IF(AG4419&gt;Config!$B$41,"Yes","No"))</f>
        <v>No</v>
      </c>
    </row>
    <row r="4420" spans="1:34" x14ac:dyDescent="0.25">
      <c r="A4420" s="1" t="s">
        <v>29818</v>
      </c>
      <c r="B4420" s="1" t="s">
        <v>295</v>
      </c>
      <c r="C4420" s="1" t="s">
        <v>861</v>
      </c>
      <c r="D4420" s="1" t="s">
        <v>29819</v>
      </c>
      <c r="E4420" s="1" t="s">
        <v>681</v>
      </c>
      <c r="F4420" s="1" t="s">
        <v>29820</v>
      </c>
      <c r="G4420" t="str">
        <f t="shared" si="483"/>
        <v>Valid</v>
      </c>
      <c r="H4420" s="1" t="s">
        <v>29821</v>
      </c>
      <c r="I4420" t="str" cm="1">
        <f t="array" ref="I4420">IF(OR(TRIM(H4420)="",ISNUMBER(SEARCH("#",H4420)),AA4420&lt;Config!$B$8,SUMPRODUCT(--ISNUMBER(SEARCH({"a";"b";"c";"d";"e";"f";"g";"h";"i";"j";"k";"l";"m";"n";"o";"p";"q";"r";"s";"t";"u";"v";"w";"x";"y";"z"},H4420)))&gt;0),"Invalid","Valid")</f>
        <v>Valid</v>
      </c>
      <c r="J4420" s="1" t="s">
        <v>29822</v>
      </c>
      <c r="K4420" s="1" t="s">
        <v>625</v>
      </c>
      <c r="L4420" s="1" t="s">
        <v>102</v>
      </c>
      <c r="M4420" s="1" t="s">
        <v>30</v>
      </c>
      <c r="N4420" s="1" t="s">
        <v>224</v>
      </c>
      <c r="O4420" s="1" t="s">
        <v>149</v>
      </c>
      <c r="P4420" t="s">
        <v>328</v>
      </c>
      <c r="Q4420" s="1" t="s">
        <v>1046</v>
      </c>
      <c r="R4420" s="1" t="s">
        <v>614</v>
      </c>
      <c r="S4420" s="1" t="s">
        <v>29823</v>
      </c>
      <c r="T4420" s="1" t="s">
        <v>29824</v>
      </c>
      <c r="U4420" s="1" t="s">
        <v>5322</v>
      </c>
      <c r="V4420" s="1" t="s">
        <v>140</v>
      </c>
      <c r="W4420" s="1" t="s">
        <v>60</v>
      </c>
      <c r="X4420" t="str">
        <f t="shared" si="484"/>
        <v>Complete</v>
      </c>
      <c r="Y4420">
        <f>MAX(0,100-IF(G4420="Invalid",Config!$B$5,0)-IF(I4420="Invalid",Config!$B$6,0)-IF(X4420="Incomplete",Config!$B$7,0)-IF(AF4420="Yes",Config!$B$37,0))</f>
        <v>100</v>
      </c>
      <c r="Z4420" s="1">
        <f>IF(OR(TRIM(B4420)="",COUNTIF(Config!$B$15:$B$19,B4420)&gt;0),1,0)+IF(OR(TRIM(C4420)="",COUNTIF(Config!$B$15:$B$19,C4420)&gt;0),1,0)+IF(OR(TRIM(F4420)="",COUNTIF(Config!$B$15:$B$19,F4420)&gt;0),1,0)+IF(OR(TRIM(H4420)="",COUNTIF(Config!$B$15:$B$19,H4420)&gt;0),1,0)+IF(OR(TRIM(E4420)="",COUNTIF(Config!$B$15:$B$19,E4420)&gt;0),1,0)+IF(OR(TRIM(K4420)="",COUNTIF(Config!$B$15:$B$19,K4420)&gt;0),1,0)+IF(OR(TRIM(P4420)="",COUNTIF(Config!$B$15:$B$19,P4420)&gt;0),1,0)+IF(OR(TRIM(R4420)="",COUNTIF(Config!$B$15:$B$19,R4420)&gt;0),1,0)</f>
        <v>0</v>
      </c>
      <c r="AA4420" s="1" cm="1">
        <f t="array" ref="AA4420">SUMPRODUCT(LEN(H4420)-LEN(SUBSTITUTE(H4420,{"0";"1";"2";"3";"4";"5";"6";"7";"8";"9"},"")))</f>
        <v>11</v>
      </c>
      <c r="AC4420" t="str">
        <f t="shared" si="485"/>
        <v/>
      </c>
      <c r="AD4420">
        <f t="shared" si="486"/>
        <v>1</v>
      </c>
      <c r="AE4420">
        <f t="shared" si="487"/>
        <v>1</v>
      </c>
      <c r="AF4420" t="str">
        <f t="shared" si="488"/>
        <v>No</v>
      </c>
      <c r="AG4420">
        <f t="shared" ca="1" si="489"/>
        <v>37</v>
      </c>
      <c r="AH4420" t="str">
        <f ca="1">IF(OR(V4420="",AG4420=""),"Yes",IF(AG4420&gt;Config!$B$41,"Yes","No"))</f>
        <v>No</v>
      </c>
    </row>
    <row r="4421" spans="1:34" x14ac:dyDescent="0.25">
      <c r="A4421" s="1" t="s">
        <v>29825</v>
      </c>
      <c r="B4421" s="1" t="s">
        <v>1495</v>
      </c>
      <c r="C4421" s="1" t="s">
        <v>1736</v>
      </c>
      <c r="D4421" s="1" t="s">
        <v>9237</v>
      </c>
      <c r="E4421" s="1" t="s">
        <v>33901</v>
      </c>
      <c r="F4421" s="1" t="s">
        <v>29826</v>
      </c>
      <c r="G4421" t="str">
        <f t="shared" si="483"/>
        <v>Valid</v>
      </c>
      <c r="H4421" s="1" t="s">
        <v>29827</v>
      </c>
      <c r="I4421" t="str" cm="1">
        <f t="array" ref="I4421">IF(OR(TRIM(H4421)="",ISNUMBER(SEARCH("#",H4421)),AA4421&lt;Config!$B$8,SUMPRODUCT(--ISNUMBER(SEARCH({"a";"b";"c";"d";"e";"f";"g";"h";"i";"j";"k";"l";"m";"n";"o";"p";"q";"r";"s";"t";"u";"v";"w";"x";"y";"z"},H4421)))&gt;0),"Invalid","Valid")</f>
        <v>Valid</v>
      </c>
      <c r="J4421" s="1" t="s">
        <v>29828</v>
      </c>
      <c r="K4421" s="1" t="s">
        <v>178</v>
      </c>
      <c r="L4421" s="1" t="s">
        <v>49</v>
      </c>
      <c r="M4421" s="1" t="s">
        <v>462</v>
      </c>
      <c r="N4421" s="1" t="s">
        <v>31</v>
      </c>
      <c r="O4421" s="1" t="s">
        <v>180</v>
      </c>
      <c r="P4421" t="s">
        <v>104</v>
      </c>
      <c r="Q4421" s="1" t="s">
        <v>732</v>
      </c>
      <c r="R4421" s="1" t="s">
        <v>105</v>
      </c>
      <c r="S4421" s="1" t="s">
        <v>29829</v>
      </c>
      <c r="T4421" s="1" t="s">
        <v>29830</v>
      </c>
      <c r="U4421" s="1" t="s">
        <v>3294</v>
      </c>
      <c r="V4421" s="1" t="s">
        <v>1458</v>
      </c>
      <c r="W4421" s="1" t="s">
        <v>293</v>
      </c>
      <c r="X4421" t="str">
        <f t="shared" si="484"/>
        <v>Complete</v>
      </c>
      <c r="Y4421">
        <f>MAX(0,100-IF(G4421="Invalid",Config!$B$5,0)-IF(I4421="Invalid",Config!$B$6,0)-IF(X4421="Incomplete",Config!$B$7,0)-IF(AF4421="Yes",Config!$B$37,0))</f>
        <v>100</v>
      </c>
      <c r="Z4421" s="1">
        <f>IF(OR(TRIM(B4421)="",COUNTIF(Config!$B$15:$B$19,B4421)&gt;0),1,0)+IF(OR(TRIM(C4421)="",COUNTIF(Config!$B$15:$B$19,C4421)&gt;0),1,0)+IF(OR(TRIM(F4421)="",COUNTIF(Config!$B$15:$B$19,F4421)&gt;0),1,0)+IF(OR(TRIM(H4421)="",COUNTIF(Config!$B$15:$B$19,H4421)&gt;0),1,0)+IF(OR(TRIM(E4421)="",COUNTIF(Config!$B$15:$B$19,E4421)&gt;0),1,0)+IF(OR(TRIM(K4421)="",COUNTIF(Config!$B$15:$B$19,K4421)&gt;0),1,0)+IF(OR(TRIM(P4421)="",COUNTIF(Config!$B$15:$B$19,P4421)&gt;0),1,0)+IF(OR(TRIM(R4421)="",COUNTIF(Config!$B$15:$B$19,R4421)&gt;0),1,0)</f>
        <v>0</v>
      </c>
      <c r="AA4421" s="1" cm="1">
        <f t="array" ref="AA4421">SUMPRODUCT(LEN(H4421)-LEN(SUBSTITUTE(H4421,{"0";"1";"2";"3";"4";"5";"6";"7";"8";"9"},"")))</f>
        <v>10</v>
      </c>
      <c r="AC4421" t="str">
        <f t="shared" si="485"/>
        <v/>
      </c>
      <c r="AD4421">
        <f t="shared" si="486"/>
        <v>1</v>
      </c>
      <c r="AE4421">
        <f t="shared" si="487"/>
        <v>1</v>
      </c>
      <c r="AF4421" t="str">
        <f t="shared" si="488"/>
        <v>No</v>
      </c>
      <c r="AG4421">
        <f t="shared" ca="1" si="489"/>
        <v>94</v>
      </c>
      <c r="AH4421" t="str">
        <f ca="1">IF(OR(V4421="",AG4421=""),"Yes",IF(AG4421&gt;Config!$B$41,"Yes","No"))</f>
        <v>No</v>
      </c>
    </row>
    <row r="4422" spans="1:34" x14ac:dyDescent="0.25">
      <c r="A4422" s="1" t="s">
        <v>29831</v>
      </c>
      <c r="B4422" s="1" t="s">
        <v>631</v>
      </c>
      <c r="C4422" s="1" t="s">
        <v>1389</v>
      </c>
      <c r="D4422" s="1" t="s">
        <v>2615</v>
      </c>
      <c r="E4422" s="1" t="s">
        <v>34002</v>
      </c>
      <c r="F4422" s="1" t="s">
        <v>2616</v>
      </c>
      <c r="G4422" t="str">
        <f t="shared" si="483"/>
        <v>Valid</v>
      </c>
      <c r="H4422" s="1" t="s">
        <v>2617</v>
      </c>
      <c r="I4422" t="str" cm="1">
        <f t="array" ref="I4422">IF(OR(TRIM(H4422)="",ISNUMBER(SEARCH("#",H4422)),AA4422&lt;Config!$B$8,SUMPRODUCT(--ISNUMBER(SEARCH({"a";"b";"c";"d";"e";"f";"g";"h";"i";"j";"k";"l";"m";"n";"o";"p";"q";"r";"s";"t";"u";"v";"w";"x";"y";"z"},H4422)))&gt;0),"Invalid","Valid")</f>
        <v>Valid</v>
      </c>
      <c r="J4422" s="1" t="s">
        <v>2618</v>
      </c>
      <c r="K4422" s="1" t="s">
        <v>195</v>
      </c>
      <c r="L4422" s="1" t="s">
        <v>134</v>
      </c>
      <c r="M4422" s="1" t="s">
        <v>33825</v>
      </c>
      <c r="N4422" s="1" t="s">
        <v>51</v>
      </c>
      <c r="O4422" s="1" t="s">
        <v>69</v>
      </c>
      <c r="P4422" t="s">
        <v>328</v>
      </c>
      <c r="Q4422" s="1" t="s">
        <v>33838</v>
      </c>
      <c r="R4422" s="1" t="s">
        <v>571</v>
      </c>
      <c r="S4422" s="1" t="s">
        <v>2619</v>
      </c>
      <c r="T4422" s="1" t="s">
        <v>2620</v>
      </c>
      <c r="U4422" s="1" t="s">
        <v>2621</v>
      </c>
      <c r="V4422" s="1" t="s">
        <v>2622</v>
      </c>
      <c r="W4422" s="1" t="s">
        <v>75</v>
      </c>
      <c r="X4422" t="str">
        <f t="shared" si="484"/>
        <v>Complete</v>
      </c>
      <c r="Y4422">
        <f>MAX(0,100-IF(G4422="Invalid",Config!$B$5,0)-IF(I4422="Invalid",Config!$B$6,0)-IF(X4422="Incomplete",Config!$B$7,0)-IF(AF4422="Yes",Config!$B$37,0))</f>
        <v>75</v>
      </c>
      <c r="Z4422" s="1">
        <f>IF(OR(TRIM(B4422)="",COUNTIF(Config!$B$15:$B$19,B4422)&gt;0),1,0)+IF(OR(TRIM(C4422)="",COUNTIF(Config!$B$15:$B$19,C4422)&gt;0),1,0)+IF(OR(TRIM(F4422)="",COUNTIF(Config!$B$15:$B$19,F4422)&gt;0),1,0)+IF(OR(TRIM(H4422)="",COUNTIF(Config!$B$15:$B$19,H4422)&gt;0),1,0)+IF(OR(TRIM(E4422)="",COUNTIF(Config!$B$15:$B$19,E4422)&gt;0),1,0)+IF(OR(TRIM(K4422)="",COUNTIF(Config!$B$15:$B$19,K4422)&gt;0),1,0)+IF(OR(TRIM(P4422)="",COUNTIF(Config!$B$15:$B$19,P4422)&gt;0),1,0)+IF(OR(TRIM(R4422)="",COUNTIF(Config!$B$15:$B$19,R4422)&gt;0),1,0)</f>
        <v>0</v>
      </c>
      <c r="AA4422" s="1" cm="1">
        <f t="array" ref="AA4422">SUMPRODUCT(LEN(H4422)-LEN(SUBSTITUTE(H4422,{"0";"1";"2";"3";"4";"5";"6";"7";"8";"9"},"")))</f>
        <v>11</v>
      </c>
      <c r="AC4422" t="str">
        <f t="shared" si="485"/>
        <v>Potential Duplicate</v>
      </c>
      <c r="AD4422">
        <f t="shared" si="486"/>
        <v>2</v>
      </c>
      <c r="AE4422">
        <f t="shared" si="487"/>
        <v>2</v>
      </c>
      <c r="AF4422" t="str">
        <f t="shared" si="488"/>
        <v>Yes</v>
      </c>
      <c r="AG4422">
        <f t="shared" ca="1" si="489"/>
        <v>607</v>
      </c>
      <c r="AH4422" t="str">
        <f ca="1">IF(OR(V4422="",AG4422=""),"Yes",IF(AG4422&gt;Config!$B$41,"Yes","No"))</f>
        <v>Yes</v>
      </c>
    </row>
    <row r="4423" spans="1:34" x14ac:dyDescent="0.25">
      <c r="A4423" s="1" t="s">
        <v>29832</v>
      </c>
      <c r="B4423" s="1" t="s">
        <v>2033</v>
      </c>
      <c r="C4423" s="1" t="s">
        <v>861</v>
      </c>
      <c r="D4423" s="1" t="s">
        <v>21078</v>
      </c>
      <c r="E4423" s="1" t="s">
        <v>34134</v>
      </c>
      <c r="F4423" s="1" t="s">
        <v>21079</v>
      </c>
      <c r="G4423" t="str">
        <f t="shared" si="483"/>
        <v>Valid</v>
      </c>
      <c r="H4423" s="1" t="s">
        <v>21080</v>
      </c>
      <c r="I4423" t="str" cm="1">
        <f t="array" ref="I4423">IF(OR(TRIM(H4423)="",ISNUMBER(SEARCH("#",H4423)),AA4423&lt;Config!$B$8,SUMPRODUCT(--ISNUMBER(SEARCH({"a";"b";"c";"d";"e";"f";"g";"h";"i";"j";"k";"l";"m";"n";"o";"p";"q";"r";"s";"t";"u";"v";"w";"x";"y";"z"},H4423)))&gt;0),"Invalid","Valid")</f>
        <v>Valid</v>
      </c>
      <c r="J4423" s="1" t="s">
        <v>21081</v>
      </c>
      <c r="K4423" s="1" t="s">
        <v>369</v>
      </c>
      <c r="L4423" s="1" t="s">
        <v>134</v>
      </c>
      <c r="M4423" s="1" t="s">
        <v>118</v>
      </c>
      <c r="N4423" s="1" t="s">
        <v>252</v>
      </c>
      <c r="O4423" s="1" t="s">
        <v>196</v>
      </c>
      <c r="P4423" t="s">
        <v>314</v>
      </c>
      <c r="Q4423" s="1" t="s">
        <v>315</v>
      </c>
      <c r="R4423" s="1" t="s">
        <v>316</v>
      </c>
      <c r="S4423" s="1" t="s">
        <v>21082</v>
      </c>
      <c r="T4423" s="1" t="s">
        <v>21083</v>
      </c>
      <c r="U4423" s="1" t="s">
        <v>8531</v>
      </c>
      <c r="V4423" s="1" t="s">
        <v>7951</v>
      </c>
      <c r="W4423" s="1" t="s">
        <v>293</v>
      </c>
      <c r="X4423" t="str">
        <f t="shared" si="484"/>
        <v>Complete</v>
      </c>
      <c r="Y4423">
        <f>MAX(0,100-IF(G4423="Invalid",Config!$B$5,0)-IF(I4423="Invalid",Config!$B$6,0)-IF(X4423="Incomplete",Config!$B$7,0)-IF(AF4423="Yes",Config!$B$37,0))</f>
        <v>75</v>
      </c>
      <c r="Z4423" s="1">
        <f>IF(OR(TRIM(B4423)="",COUNTIF(Config!$B$15:$B$19,B4423)&gt;0),1,0)+IF(OR(TRIM(C4423)="",COUNTIF(Config!$B$15:$B$19,C4423)&gt;0),1,0)+IF(OR(TRIM(F4423)="",COUNTIF(Config!$B$15:$B$19,F4423)&gt;0),1,0)+IF(OR(TRIM(H4423)="",COUNTIF(Config!$B$15:$B$19,H4423)&gt;0),1,0)+IF(OR(TRIM(E4423)="",COUNTIF(Config!$B$15:$B$19,E4423)&gt;0),1,0)+IF(OR(TRIM(K4423)="",COUNTIF(Config!$B$15:$B$19,K4423)&gt;0),1,0)+IF(OR(TRIM(P4423)="",COUNTIF(Config!$B$15:$B$19,P4423)&gt;0),1,0)+IF(OR(TRIM(R4423)="",COUNTIF(Config!$B$15:$B$19,R4423)&gt;0),1,0)</f>
        <v>0</v>
      </c>
      <c r="AA4423" s="1" cm="1">
        <f t="array" ref="AA4423">SUMPRODUCT(LEN(H4423)-LEN(SUBSTITUTE(H4423,{"0";"1";"2";"3";"4";"5";"6";"7";"8";"9"},"")))</f>
        <v>12</v>
      </c>
      <c r="AC4423" t="str">
        <f t="shared" si="485"/>
        <v>Potential Duplicate</v>
      </c>
      <c r="AD4423">
        <f t="shared" si="486"/>
        <v>2</v>
      </c>
      <c r="AE4423">
        <f t="shared" si="487"/>
        <v>2</v>
      </c>
      <c r="AF4423" t="str">
        <f t="shared" si="488"/>
        <v>Yes</v>
      </c>
      <c r="AG4423">
        <f t="shared" ca="1" si="489"/>
        <v>304</v>
      </c>
      <c r="AH4423" t="str">
        <f ca="1">IF(OR(V4423="",AG4423=""),"Yes",IF(AG4423&gt;Config!$B$41,"Yes","No"))</f>
        <v>No</v>
      </c>
    </row>
    <row r="4424" spans="1:34" x14ac:dyDescent="0.25">
      <c r="A4424" s="1" t="s">
        <v>29833</v>
      </c>
      <c r="B4424" s="1" t="s">
        <v>245</v>
      </c>
      <c r="C4424" s="1" t="s">
        <v>2104</v>
      </c>
      <c r="D4424" s="1" t="s">
        <v>20112</v>
      </c>
      <c r="E4424" s="1" t="s">
        <v>35249</v>
      </c>
      <c r="F4424" s="1" t="s">
        <v>21074</v>
      </c>
      <c r="G4424" t="str">
        <f t="shared" si="483"/>
        <v>Valid</v>
      </c>
      <c r="H4424" s="1" t="s">
        <v>13307</v>
      </c>
      <c r="I4424" t="str" cm="1">
        <f t="array" ref="I4424">IF(OR(TRIM(H4424)="",ISNUMBER(SEARCH("#",H4424)),AA4424&lt;Config!$B$8,SUMPRODUCT(--ISNUMBER(SEARCH({"a";"b";"c";"d";"e";"f";"g";"h";"i";"j";"k";"l";"m";"n";"o";"p";"q";"r";"s";"t";"u";"v";"w";"x";"y";"z"},H4424)))&gt;0),"Invalid","Valid")</f>
        <v>Valid</v>
      </c>
      <c r="J4424" s="1" t="s">
        <v>21075</v>
      </c>
      <c r="K4424" s="1" t="s">
        <v>66</v>
      </c>
      <c r="L4424" s="1" t="s">
        <v>49</v>
      </c>
      <c r="M4424" s="1" t="s">
        <v>517</v>
      </c>
      <c r="N4424" s="1" t="s">
        <v>31</v>
      </c>
      <c r="O4424" s="1" t="s">
        <v>266</v>
      </c>
      <c r="P4424" t="s">
        <v>328</v>
      </c>
      <c r="Q4424" s="1" t="s">
        <v>1046</v>
      </c>
      <c r="R4424" s="1" t="s">
        <v>571</v>
      </c>
      <c r="S4424" s="1" t="s">
        <v>3107</v>
      </c>
      <c r="T4424" s="1" t="s">
        <v>21076</v>
      </c>
      <c r="U4424" s="1" t="s">
        <v>2454</v>
      </c>
      <c r="V4424" s="1" t="s">
        <v>2191</v>
      </c>
      <c r="W4424" s="1" t="s">
        <v>141</v>
      </c>
      <c r="X4424" t="str">
        <f t="shared" si="484"/>
        <v>Complete</v>
      </c>
      <c r="Y4424">
        <f>MAX(0,100-IF(G4424="Invalid",Config!$B$5,0)-IF(I4424="Invalid",Config!$B$6,0)-IF(X4424="Incomplete",Config!$B$7,0)-IF(AF4424="Yes",Config!$B$37,0))</f>
        <v>75</v>
      </c>
      <c r="Z4424" s="1">
        <f>IF(OR(TRIM(B4424)="",COUNTIF(Config!$B$15:$B$19,B4424)&gt;0),1,0)+IF(OR(TRIM(C4424)="",COUNTIF(Config!$B$15:$B$19,C4424)&gt;0),1,0)+IF(OR(TRIM(F4424)="",COUNTIF(Config!$B$15:$B$19,F4424)&gt;0),1,0)+IF(OR(TRIM(H4424)="",COUNTIF(Config!$B$15:$B$19,H4424)&gt;0),1,0)+IF(OR(TRIM(E4424)="",COUNTIF(Config!$B$15:$B$19,E4424)&gt;0),1,0)+IF(OR(TRIM(K4424)="",COUNTIF(Config!$B$15:$B$19,K4424)&gt;0),1,0)+IF(OR(TRIM(P4424)="",COUNTIF(Config!$B$15:$B$19,P4424)&gt;0),1,0)+IF(OR(TRIM(R4424)="",COUNTIF(Config!$B$15:$B$19,R4424)&gt;0),1,0)</f>
        <v>0</v>
      </c>
      <c r="AA4424" s="1" cm="1">
        <f t="array" ref="AA4424">SUMPRODUCT(LEN(H4424)-LEN(SUBSTITUTE(H4424,{"0";"1";"2";"3";"4";"5";"6";"7";"8";"9"},"")))</f>
        <v>10</v>
      </c>
      <c r="AC4424" t="str">
        <f t="shared" si="485"/>
        <v>Potential Duplicate</v>
      </c>
      <c r="AD4424">
        <f t="shared" si="486"/>
        <v>2</v>
      </c>
      <c r="AE4424">
        <f t="shared" si="487"/>
        <v>3</v>
      </c>
      <c r="AF4424" t="str">
        <f t="shared" si="488"/>
        <v>Yes</v>
      </c>
      <c r="AG4424">
        <f t="shared" ca="1" si="489"/>
        <v>70</v>
      </c>
      <c r="AH4424" t="str">
        <f ca="1">IF(OR(V4424="",AG4424=""),"Yes",IF(AG4424&gt;Config!$B$41,"Yes","No"))</f>
        <v>No</v>
      </c>
    </row>
    <row r="4425" spans="1:34" x14ac:dyDescent="0.25">
      <c r="A4425" s="1" t="s">
        <v>29834</v>
      </c>
      <c r="B4425" s="1" t="s">
        <v>747</v>
      </c>
      <c r="C4425" s="1" t="s">
        <v>1068</v>
      </c>
      <c r="D4425" s="1" t="s">
        <v>24593</v>
      </c>
      <c r="E4425" s="1" t="s">
        <v>159</v>
      </c>
      <c r="F4425" s="1" t="s">
        <v>17836</v>
      </c>
      <c r="G4425" t="str">
        <f t="shared" si="483"/>
        <v>Valid</v>
      </c>
      <c r="H4425" s="1" t="s">
        <v>29835</v>
      </c>
      <c r="I4425" t="str" cm="1">
        <f t="array" ref="I4425">IF(OR(TRIM(H4425)="",ISNUMBER(SEARCH("#",H4425)),AA4425&lt;Config!$B$8,SUMPRODUCT(--ISNUMBER(SEARCH({"a";"b";"c";"d";"e";"f";"g";"h";"i";"j";"k";"l";"m";"n";"o";"p";"q";"r";"s";"t";"u";"v";"w";"x";"y";"z"},H4425)))&gt;0),"Invalid","Valid")</f>
        <v>Valid</v>
      </c>
      <c r="J4425" s="1" t="s">
        <v>29836</v>
      </c>
      <c r="K4425" s="1" t="s">
        <v>378</v>
      </c>
      <c r="L4425" s="1" t="s">
        <v>84</v>
      </c>
      <c r="M4425" s="1" t="s">
        <v>103</v>
      </c>
      <c r="N4425" s="1" t="s">
        <v>31</v>
      </c>
      <c r="O4425" s="1" t="s">
        <v>69</v>
      </c>
      <c r="P4425" t="s">
        <v>236</v>
      </c>
      <c r="Q4425" s="1" t="s">
        <v>238</v>
      </c>
      <c r="R4425" s="1" t="s">
        <v>237</v>
      </c>
      <c r="S4425" s="1" t="s">
        <v>1987</v>
      </c>
      <c r="T4425" s="1" t="s">
        <v>29837</v>
      </c>
      <c r="U4425" s="1" t="s">
        <v>4621</v>
      </c>
      <c r="V4425" s="1" t="s">
        <v>1692</v>
      </c>
      <c r="W4425" s="1" t="s">
        <v>60</v>
      </c>
      <c r="X4425" t="str">
        <f t="shared" si="484"/>
        <v>Complete</v>
      </c>
      <c r="Y4425">
        <f>MAX(0,100-IF(G4425="Invalid",Config!$B$5,0)-IF(I4425="Invalid",Config!$B$6,0)-IF(X4425="Incomplete",Config!$B$7,0)-IF(AF4425="Yes",Config!$B$37,0))</f>
        <v>75</v>
      </c>
      <c r="Z4425" s="1">
        <f>IF(OR(TRIM(B4425)="",COUNTIF(Config!$B$15:$B$19,B4425)&gt;0),1,0)+IF(OR(TRIM(C4425)="",COUNTIF(Config!$B$15:$B$19,C4425)&gt;0),1,0)+IF(OR(TRIM(F4425)="",COUNTIF(Config!$B$15:$B$19,F4425)&gt;0),1,0)+IF(OR(TRIM(H4425)="",COUNTIF(Config!$B$15:$B$19,H4425)&gt;0),1,0)+IF(OR(TRIM(E4425)="",COUNTIF(Config!$B$15:$B$19,E4425)&gt;0),1,0)+IF(OR(TRIM(K4425)="",COUNTIF(Config!$B$15:$B$19,K4425)&gt;0),1,0)+IF(OR(TRIM(P4425)="",COUNTIF(Config!$B$15:$B$19,P4425)&gt;0),1,0)+IF(OR(TRIM(R4425)="",COUNTIF(Config!$B$15:$B$19,R4425)&gt;0),1,0)</f>
        <v>0</v>
      </c>
      <c r="AA4425" s="1" cm="1">
        <f t="array" ref="AA4425">SUMPRODUCT(LEN(H4425)-LEN(SUBSTITUTE(H4425,{"0";"1";"2";"3";"4";"5";"6";"7";"8";"9"},"")))</f>
        <v>12</v>
      </c>
      <c r="AC4425" t="str">
        <f t="shared" si="485"/>
        <v>Potential Duplicate</v>
      </c>
      <c r="AD4425">
        <f t="shared" si="486"/>
        <v>2</v>
      </c>
      <c r="AE4425">
        <f t="shared" si="487"/>
        <v>1</v>
      </c>
      <c r="AF4425" t="str">
        <f t="shared" si="488"/>
        <v>Yes</v>
      </c>
      <c r="AG4425">
        <f t="shared" ca="1" si="489"/>
        <v>412</v>
      </c>
      <c r="AH4425" t="str">
        <f ca="1">IF(OR(V4425="",AG4425=""),"Yes",IF(AG4425&gt;Config!$B$41,"Yes","No"))</f>
        <v>Yes</v>
      </c>
    </row>
    <row r="4426" spans="1:34" x14ac:dyDescent="0.25">
      <c r="A4426" s="1" t="s">
        <v>29838</v>
      </c>
      <c r="B4426" s="1" t="s">
        <v>1185</v>
      </c>
      <c r="C4426" s="1" t="s">
        <v>33815</v>
      </c>
      <c r="D4426" s="1" t="s">
        <v>1185</v>
      </c>
      <c r="E4426" s="1" t="s">
        <v>642</v>
      </c>
      <c r="F4426" s="1" t="s">
        <v>29839</v>
      </c>
      <c r="G4426" t="str">
        <f t="shared" si="483"/>
        <v>Valid</v>
      </c>
      <c r="H4426" s="1" t="s">
        <v>29840</v>
      </c>
      <c r="I4426" t="str" cm="1">
        <f t="array" ref="I4426">IF(OR(TRIM(H4426)="",ISNUMBER(SEARCH("#",H4426)),AA4426&lt;Config!$B$8,SUMPRODUCT(--ISNUMBER(SEARCH({"a";"b";"c";"d";"e";"f";"g";"h";"i";"j";"k";"l";"m";"n";"o";"p";"q";"r";"s";"t";"u";"v";"w";"x";"y";"z"},H4426)))&gt;0),"Invalid","Valid")</f>
        <v>Valid</v>
      </c>
      <c r="J4426" s="1" t="s">
        <v>29841</v>
      </c>
      <c r="K4426" s="1" t="s">
        <v>178</v>
      </c>
      <c r="L4426" s="1" t="s">
        <v>265</v>
      </c>
      <c r="M4426" s="1" t="s">
        <v>391</v>
      </c>
      <c r="N4426" s="1" t="s">
        <v>51</v>
      </c>
      <c r="O4426" s="1" t="s">
        <v>196</v>
      </c>
      <c r="P4426" t="s">
        <v>87</v>
      </c>
      <c r="Q4426" s="1" t="s">
        <v>438</v>
      </c>
      <c r="R4426" s="1" t="s">
        <v>136</v>
      </c>
      <c r="S4426" s="1" t="s">
        <v>29842</v>
      </c>
      <c r="T4426" s="1" t="s">
        <v>29843</v>
      </c>
      <c r="U4426" s="1" t="s">
        <v>3562</v>
      </c>
      <c r="V4426" s="1" t="s">
        <v>18034</v>
      </c>
      <c r="W4426" s="1" t="s">
        <v>75</v>
      </c>
      <c r="X4426" t="str">
        <f t="shared" si="484"/>
        <v>Incomplete</v>
      </c>
      <c r="Y4426">
        <f>MAX(0,100-IF(G4426="Invalid",Config!$B$5,0)-IF(I4426="Invalid",Config!$B$6,0)-IF(X4426="Incomplete",Config!$B$7,0)-IF(AF4426="Yes",Config!$B$37,0))</f>
        <v>60</v>
      </c>
      <c r="Z4426" s="1">
        <f>IF(OR(TRIM(B4426)="",COUNTIF(Config!$B$15:$B$19,B4426)&gt;0),1,0)+IF(OR(TRIM(C4426)="",COUNTIF(Config!$B$15:$B$19,C4426)&gt;0),1,0)+IF(OR(TRIM(F4426)="",COUNTIF(Config!$B$15:$B$19,F4426)&gt;0),1,0)+IF(OR(TRIM(H4426)="",COUNTIF(Config!$B$15:$B$19,H4426)&gt;0),1,0)+IF(OR(TRIM(E4426)="",COUNTIF(Config!$B$15:$B$19,E4426)&gt;0),1,0)+IF(OR(TRIM(K4426)="",COUNTIF(Config!$B$15:$B$19,K4426)&gt;0),1,0)+IF(OR(TRIM(P4426)="",COUNTIF(Config!$B$15:$B$19,P4426)&gt;0),1,0)+IF(OR(TRIM(R4426)="",COUNTIF(Config!$B$15:$B$19,R4426)&gt;0),1,0)</f>
        <v>1</v>
      </c>
      <c r="AA4426" s="1" cm="1">
        <f t="array" ref="AA4426">SUMPRODUCT(LEN(H4426)-LEN(SUBSTITUTE(H4426,{"0";"1";"2";"3";"4";"5";"6";"7";"8";"9"},"")))</f>
        <v>11</v>
      </c>
      <c r="AC4426" t="str">
        <f t="shared" si="485"/>
        <v>Incomplete Profile</v>
      </c>
      <c r="AD4426">
        <f t="shared" si="486"/>
        <v>1</v>
      </c>
      <c r="AE4426">
        <f t="shared" si="487"/>
        <v>1</v>
      </c>
      <c r="AF4426" t="str">
        <f t="shared" si="488"/>
        <v>No</v>
      </c>
      <c r="AG4426">
        <f t="shared" ca="1" si="489"/>
        <v>260</v>
      </c>
      <c r="AH4426" t="str">
        <f ca="1">IF(OR(V4426="",AG4426=""),"Yes",IF(AG4426&gt;Config!$B$41,"Yes","No"))</f>
        <v>No</v>
      </c>
    </row>
    <row r="4427" spans="1:34" x14ac:dyDescent="0.25">
      <c r="A4427" s="1" t="s">
        <v>29844</v>
      </c>
      <c r="B4427" s="1" t="s">
        <v>244</v>
      </c>
      <c r="C4427" s="1" t="s">
        <v>775</v>
      </c>
      <c r="D4427" s="1" t="s">
        <v>29845</v>
      </c>
      <c r="E4427" s="1" t="s">
        <v>35664</v>
      </c>
      <c r="F4427" s="1" t="s">
        <v>29846</v>
      </c>
      <c r="G4427" t="str">
        <f t="shared" si="483"/>
        <v>Valid</v>
      </c>
      <c r="H4427" s="1" t="s">
        <v>29847</v>
      </c>
      <c r="I4427" t="str" cm="1">
        <f t="array" ref="I4427">IF(OR(TRIM(H4427)="",ISNUMBER(SEARCH("#",H4427)),AA4427&lt;Config!$B$8,SUMPRODUCT(--ISNUMBER(SEARCH({"a";"b";"c";"d";"e";"f";"g";"h";"i";"j";"k";"l";"m";"n";"o";"p";"q";"r";"s";"t";"u";"v";"w";"x";"y";"z"},H4427)))&gt;0),"Invalid","Valid")</f>
        <v>Valid</v>
      </c>
      <c r="J4427" s="1" t="s">
        <v>29848</v>
      </c>
      <c r="K4427" s="1" t="s">
        <v>210</v>
      </c>
      <c r="L4427" s="1" t="s">
        <v>164</v>
      </c>
      <c r="M4427" s="1" t="s">
        <v>50</v>
      </c>
      <c r="N4427" s="1" t="s">
        <v>224</v>
      </c>
      <c r="O4427" s="1" t="s">
        <v>196</v>
      </c>
      <c r="P4427" t="s">
        <v>104</v>
      </c>
      <c r="Q4427" s="1" t="s">
        <v>302</v>
      </c>
      <c r="R4427" s="1" t="s">
        <v>106</v>
      </c>
      <c r="S4427" s="1" t="s">
        <v>29849</v>
      </c>
      <c r="T4427" s="1" t="s">
        <v>29850</v>
      </c>
      <c r="U4427" s="1" t="s">
        <v>29851</v>
      </c>
      <c r="V4427" s="1" t="s">
        <v>3394</v>
      </c>
      <c r="W4427" s="1" t="s">
        <v>384</v>
      </c>
      <c r="X4427" t="str">
        <f t="shared" si="484"/>
        <v>Complete</v>
      </c>
      <c r="Y4427">
        <f>MAX(0,100-IF(G4427="Invalid",Config!$B$5,0)-IF(I4427="Invalid",Config!$B$6,0)-IF(X4427="Incomplete",Config!$B$7,0)-IF(AF4427="Yes",Config!$B$37,0))</f>
        <v>75</v>
      </c>
      <c r="Z4427" s="1">
        <f>IF(OR(TRIM(B4427)="",COUNTIF(Config!$B$15:$B$19,B4427)&gt;0),1,0)+IF(OR(TRIM(C4427)="",COUNTIF(Config!$B$15:$B$19,C4427)&gt;0),1,0)+IF(OR(TRIM(F4427)="",COUNTIF(Config!$B$15:$B$19,F4427)&gt;0),1,0)+IF(OR(TRIM(H4427)="",COUNTIF(Config!$B$15:$B$19,H4427)&gt;0),1,0)+IF(OR(TRIM(E4427)="",COUNTIF(Config!$B$15:$B$19,E4427)&gt;0),1,0)+IF(OR(TRIM(K4427)="",COUNTIF(Config!$B$15:$B$19,K4427)&gt;0),1,0)+IF(OR(TRIM(P4427)="",COUNTIF(Config!$B$15:$B$19,P4427)&gt;0),1,0)+IF(OR(TRIM(R4427)="",COUNTIF(Config!$B$15:$B$19,R4427)&gt;0),1,0)</f>
        <v>0</v>
      </c>
      <c r="AA4427" s="1" cm="1">
        <f t="array" ref="AA4427">SUMPRODUCT(LEN(H4427)-LEN(SUBSTITUTE(H4427,{"0";"1";"2";"3";"4";"5";"6";"7";"8";"9"},"")))</f>
        <v>11</v>
      </c>
      <c r="AC4427" t="str">
        <f t="shared" si="485"/>
        <v>Potential Duplicate</v>
      </c>
      <c r="AD4427">
        <f t="shared" si="486"/>
        <v>1</v>
      </c>
      <c r="AE4427">
        <f t="shared" si="487"/>
        <v>2</v>
      </c>
      <c r="AF4427" t="str">
        <f t="shared" si="488"/>
        <v>Yes</v>
      </c>
      <c r="AG4427">
        <f t="shared" ca="1" si="489"/>
        <v>496</v>
      </c>
      <c r="AH4427" t="str">
        <f ca="1">IF(OR(V4427="",AG4427=""),"Yes",IF(AG4427&gt;Config!$B$41,"Yes","No"))</f>
        <v>Yes</v>
      </c>
    </row>
    <row r="4428" spans="1:34" x14ac:dyDescent="0.25">
      <c r="A4428" s="1" t="s">
        <v>29852</v>
      </c>
      <c r="B4428" s="1" t="s">
        <v>295</v>
      </c>
      <c r="C4428" s="1" t="s">
        <v>620</v>
      </c>
      <c r="D4428" s="1" t="s">
        <v>29853</v>
      </c>
      <c r="E4428" s="1" t="s">
        <v>35665</v>
      </c>
      <c r="F4428" s="1" t="s">
        <v>29854</v>
      </c>
      <c r="G4428" t="str">
        <f t="shared" si="483"/>
        <v>Valid</v>
      </c>
      <c r="H4428" s="1" t="s">
        <v>29855</v>
      </c>
      <c r="I4428" t="str" cm="1">
        <f t="array" ref="I4428">IF(OR(TRIM(H4428)="",ISNUMBER(SEARCH("#",H4428)),AA4428&lt;Config!$B$8,SUMPRODUCT(--ISNUMBER(SEARCH({"a";"b";"c";"d";"e";"f";"g";"h";"i";"j";"k";"l";"m";"n";"o";"p";"q";"r";"s";"t";"u";"v";"w";"x";"y";"z"},H4428)))&gt;0),"Invalid","Valid")</f>
        <v>Valid</v>
      </c>
      <c r="J4428" s="1" t="s">
        <v>29856</v>
      </c>
      <c r="K4428" s="1" t="s">
        <v>133</v>
      </c>
      <c r="L4428" s="1" t="s">
        <v>102</v>
      </c>
      <c r="M4428" s="1" t="s">
        <v>30</v>
      </c>
      <c r="N4428" s="1" t="s">
        <v>358</v>
      </c>
      <c r="O4428" s="1" t="s">
        <v>32</v>
      </c>
      <c r="P4428" t="s">
        <v>33</v>
      </c>
      <c r="Q4428" s="1" t="s">
        <v>119</v>
      </c>
      <c r="R4428" s="1" t="s">
        <v>2361</v>
      </c>
      <c r="S4428" s="1" t="s">
        <v>29857</v>
      </c>
      <c r="T4428" s="1" t="s">
        <v>29858</v>
      </c>
      <c r="U4428" s="1" t="s">
        <v>14641</v>
      </c>
      <c r="V4428" s="1" t="s">
        <v>7295</v>
      </c>
      <c r="W4428" s="1" t="s">
        <v>293</v>
      </c>
      <c r="X4428" t="str">
        <f t="shared" si="484"/>
        <v>Complete</v>
      </c>
      <c r="Y4428">
        <f>MAX(0,100-IF(G4428="Invalid",Config!$B$5,0)-IF(I4428="Invalid",Config!$B$6,0)-IF(X4428="Incomplete",Config!$B$7,0)-IF(AF4428="Yes",Config!$B$37,0))</f>
        <v>100</v>
      </c>
      <c r="Z4428" s="1">
        <f>IF(OR(TRIM(B4428)="",COUNTIF(Config!$B$15:$B$19,B4428)&gt;0),1,0)+IF(OR(TRIM(C4428)="",COUNTIF(Config!$B$15:$B$19,C4428)&gt;0),1,0)+IF(OR(TRIM(F4428)="",COUNTIF(Config!$B$15:$B$19,F4428)&gt;0),1,0)+IF(OR(TRIM(H4428)="",COUNTIF(Config!$B$15:$B$19,H4428)&gt;0),1,0)+IF(OR(TRIM(E4428)="",COUNTIF(Config!$B$15:$B$19,E4428)&gt;0),1,0)+IF(OR(TRIM(K4428)="",COUNTIF(Config!$B$15:$B$19,K4428)&gt;0),1,0)+IF(OR(TRIM(P4428)="",COUNTIF(Config!$B$15:$B$19,P4428)&gt;0),1,0)+IF(OR(TRIM(R4428)="",COUNTIF(Config!$B$15:$B$19,R4428)&gt;0),1,0)</f>
        <v>0</v>
      </c>
      <c r="AA4428" s="1" cm="1">
        <f t="array" ref="AA4428">SUMPRODUCT(LEN(H4428)-LEN(SUBSTITUTE(H4428,{"0";"1";"2";"3";"4";"5";"6";"7";"8";"9"},"")))</f>
        <v>10</v>
      </c>
      <c r="AC4428" t="str">
        <f t="shared" si="485"/>
        <v/>
      </c>
      <c r="AD4428">
        <f t="shared" si="486"/>
        <v>1</v>
      </c>
      <c r="AE4428">
        <f t="shared" si="487"/>
        <v>1</v>
      </c>
      <c r="AF4428" t="str">
        <f t="shared" si="488"/>
        <v>No</v>
      </c>
      <c r="AG4428">
        <f t="shared" ca="1" si="489"/>
        <v>111</v>
      </c>
      <c r="AH4428" t="str">
        <f ca="1">IF(OR(V4428="",AG4428=""),"Yes",IF(AG4428&gt;Config!$B$41,"Yes","No"))</f>
        <v>No</v>
      </c>
    </row>
    <row r="4429" spans="1:34" x14ac:dyDescent="0.25">
      <c r="A4429" s="1" t="s">
        <v>29859</v>
      </c>
      <c r="B4429" s="1" t="s">
        <v>3888</v>
      </c>
      <c r="C4429" s="1" t="s">
        <v>410</v>
      </c>
      <c r="D4429" s="1" t="s">
        <v>6344</v>
      </c>
      <c r="E4429" s="1" t="s">
        <v>35579</v>
      </c>
      <c r="F4429" s="1" t="s">
        <v>29860</v>
      </c>
      <c r="G4429" t="str">
        <f t="shared" si="483"/>
        <v>Valid</v>
      </c>
      <c r="H4429" s="1" t="s">
        <v>29861</v>
      </c>
      <c r="I4429" t="str" cm="1">
        <f t="array" ref="I4429">IF(OR(TRIM(H4429)="",ISNUMBER(SEARCH("#",H4429)),AA4429&lt;Config!$B$8,SUMPRODUCT(--ISNUMBER(SEARCH({"a";"b";"c";"d";"e";"f";"g";"h";"i";"j";"k";"l";"m";"n";"o";"p";"q";"r";"s";"t";"u";"v";"w";"x";"y";"z"},H4429)))&gt;0),"Invalid","Valid")</f>
        <v>Valid</v>
      </c>
      <c r="J4429" s="1" t="s">
        <v>29862</v>
      </c>
      <c r="K4429" s="1" t="s">
        <v>481</v>
      </c>
      <c r="L4429" s="1" t="s">
        <v>84</v>
      </c>
      <c r="M4429" s="1" t="s">
        <v>251</v>
      </c>
      <c r="N4429" s="1" t="s">
        <v>358</v>
      </c>
      <c r="O4429" s="1" t="s">
        <v>180</v>
      </c>
      <c r="P4429" t="s">
        <v>87</v>
      </c>
      <c r="Q4429" s="1" t="s">
        <v>166</v>
      </c>
      <c r="R4429" s="1" t="s">
        <v>379</v>
      </c>
      <c r="S4429" s="1" t="s">
        <v>29863</v>
      </c>
      <c r="T4429" s="1" t="s">
        <v>29864</v>
      </c>
      <c r="U4429" s="1" t="s">
        <v>29865</v>
      </c>
      <c r="V4429" s="1" t="s">
        <v>3756</v>
      </c>
      <c r="W4429" s="1" t="s">
        <v>186</v>
      </c>
      <c r="X4429" t="str">
        <f t="shared" si="484"/>
        <v>Complete</v>
      </c>
      <c r="Y4429">
        <f>MAX(0,100-IF(G4429="Invalid",Config!$B$5,0)-IF(I4429="Invalid",Config!$B$6,0)-IF(X4429="Incomplete",Config!$B$7,0)-IF(AF4429="Yes",Config!$B$37,0))</f>
        <v>100</v>
      </c>
      <c r="Z4429" s="1">
        <f>IF(OR(TRIM(B4429)="",COUNTIF(Config!$B$15:$B$19,B4429)&gt;0),1,0)+IF(OR(TRIM(C4429)="",COUNTIF(Config!$B$15:$B$19,C4429)&gt;0),1,0)+IF(OR(TRIM(F4429)="",COUNTIF(Config!$B$15:$B$19,F4429)&gt;0),1,0)+IF(OR(TRIM(H4429)="",COUNTIF(Config!$B$15:$B$19,H4429)&gt;0),1,0)+IF(OR(TRIM(E4429)="",COUNTIF(Config!$B$15:$B$19,E4429)&gt;0),1,0)+IF(OR(TRIM(K4429)="",COUNTIF(Config!$B$15:$B$19,K4429)&gt;0),1,0)+IF(OR(TRIM(P4429)="",COUNTIF(Config!$B$15:$B$19,P4429)&gt;0),1,0)+IF(OR(TRIM(R4429)="",COUNTIF(Config!$B$15:$B$19,R4429)&gt;0),1,0)</f>
        <v>0</v>
      </c>
      <c r="AA4429" s="1" cm="1">
        <f t="array" ref="AA4429">SUMPRODUCT(LEN(H4429)-LEN(SUBSTITUTE(H4429,{"0";"1";"2";"3";"4";"5";"6";"7";"8";"9"},"")))</f>
        <v>10</v>
      </c>
      <c r="AC4429" t="str">
        <f t="shared" si="485"/>
        <v/>
      </c>
      <c r="AD4429">
        <f t="shared" si="486"/>
        <v>1</v>
      </c>
      <c r="AE4429">
        <f t="shared" si="487"/>
        <v>1</v>
      </c>
      <c r="AF4429" t="str">
        <f t="shared" si="488"/>
        <v>No</v>
      </c>
      <c r="AG4429">
        <f t="shared" ca="1" si="489"/>
        <v>457</v>
      </c>
      <c r="AH4429" t="str">
        <f ca="1">IF(OR(V4429="",AG4429=""),"Yes",IF(AG4429&gt;Config!$B$41,"Yes","No"))</f>
        <v>Yes</v>
      </c>
    </row>
    <row r="4430" spans="1:34" x14ac:dyDescent="0.25">
      <c r="A4430" s="1" t="s">
        <v>29866</v>
      </c>
      <c r="B4430" s="1" t="s">
        <v>3522</v>
      </c>
      <c r="C4430" s="1" t="s">
        <v>598</v>
      </c>
      <c r="D4430" s="1" t="s">
        <v>20755</v>
      </c>
      <c r="E4430" s="1" t="s">
        <v>35666</v>
      </c>
      <c r="F4430" s="1" t="s">
        <v>29867</v>
      </c>
      <c r="G4430" t="str">
        <f t="shared" si="483"/>
        <v>Valid</v>
      </c>
      <c r="H4430" s="1" t="s">
        <v>884</v>
      </c>
      <c r="I4430" t="str" cm="1">
        <f t="array" ref="I4430">IF(OR(TRIM(H4430)="",ISNUMBER(SEARCH("#",H4430)),AA4430&lt;Config!$B$8,SUMPRODUCT(--ISNUMBER(SEARCH({"a";"b";"c";"d";"e";"f";"g";"h";"i";"j";"k";"l";"m";"n";"o";"p";"q";"r";"s";"t";"u";"v";"w";"x";"y";"z"},H4430)))&gt;0),"Invalid","Valid")</f>
        <v>Invalid</v>
      </c>
      <c r="J4430" s="1" t="s">
        <v>29868</v>
      </c>
      <c r="K4430" s="1" t="s">
        <v>516</v>
      </c>
      <c r="L4430" s="1" t="s">
        <v>49</v>
      </c>
      <c r="M4430" s="1" t="s">
        <v>462</v>
      </c>
      <c r="N4430" s="1" t="s">
        <v>224</v>
      </c>
      <c r="O4430" s="1" t="s">
        <v>180</v>
      </c>
      <c r="P4430" t="s">
        <v>53</v>
      </c>
      <c r="Q4430" s="1" t="s">
        <v>181</v>
      </c>
      <c r="R4430" s="1" t="s">
        <v>55</v>
      </c>
      <c r="S4430" s="1" t="s">
        <v>18462</v>
      </c>
      <c r="T4430" s="1" t="s">
        <v>29869</v>
      </c>
      <c r="U4430" s="1" t="s">
        <v>3919</v>
      </c>
      <c r="V4430" s="1" t="s">
        <v>7397</v>
      </c>
      <c r="W4430" s="1" t="s">
        <v>60</v>
      </c>
      <c r="X4430" t="str">
        <f t="shared" si="484"/>
        <v>Complete</v>
      </c>
      <c r="Y4430">
        <f>MAX(0,100-IF(G4430="Invalid",Config!$B$5,0)-IF(I4430="Invalid",Config!$B$6,0)-IF(X4430="Incomplete",Config!$B$7,0)-IF(AF4430="Yes",Config!$B$37,0))</f>
        <v>80</v>
      </c>
      <c r="Z4430" s="1">
        <f>IF(OR(TRIM(B4430)="",COUNTIF(Config!$B$15:$B$19,B4430)&gt;0),1,0)+IF(OR(TRIM(C4430)="",COUNTIF(Config!$B$15:$B$19,C4430)&gt;0),1,0)+IF(OR(TRIM(F4430)="",COUNTIF(Config!$B$15:$B$19,F4430)&gt;0),1,0)+IF(OR(TRIM(H4430)="",COUNTIF(Config!$B$15:$B$19,H4430)&gt;0),1,0)+IF(OR(TRIM(E4430)="",COUNTIF(Config!$B$15:$B$19,E4430)&gt;0),1,0)+IF(OR(TRIM(K4430)="",COUNTIF(Config!$B$15:$B$19,K4430)&gt;0),1,0)+IF(OR(TRIM(P4430)="",COUNTIF(Config!$B$15:$B$19,P4430)&gt;0),1,0)+IF(OR(TRIM(R4430)="",COUNTIF(Config!$B$15:$B$19,R4430)&gt;0),1,0)</f>
        <v>0</v>
      </c>
      <c r="AA4430" s="1" cm="1">
        <f t="array" ref="AA4430">SUMPRODUCT(LEN(H4430)-LEN(SUBSTITUTE(H4430,{"0";"1";"2";"3";"4";"5";"6";"7";"8";"9"},"")))</f>
        <v>3</v>
      </c>
      <c r="AC4430" t="str">
        <f t="shared" si="485"/>
        <v>Invalid Phone</v>
      </c>
      <c r="AD4430">
        <f t="shared" si="486"/>
        <v>1</v>
      </c>
      <c r="AE4430">
        <f t="shared" si="487"/>
        <v>0</v>
      </c>
      <c r="AF4430" t="str">
        <f t="shared" si="488"/>
        <v>No</v>
      </c>
      <c r="AG4430">
        <f t="shared" ca="1" si="489"/>
        <v>260</v>
      </c>
      <c r="AH4430" t="str">
        <f ca="1">IF(OR(V4430="",AG4430=""),"Yes",IF(AG4430&gt;Config!$B$41,"Yes","No"))</f>
        <v>No</v>
      </c>
    </row>
    <row r="4431" spans="1:34" x14ac:dyDescent="0.25">
      <c r="A4431" s="1" t="s">
        <v>29870</v>
      </c>
      <c r="B4431" s="1" t="s">
        <v>3087</v>
      </c>
      <c r="C4431" s="1" t="s">
        <v>205</v>
      </c>
      <c r="D4431" s="1" t="s">
        <v>23459</v>
      </c>
      <c r="E4431" s="1" t="s">
        <v>35387</v>
      </c>
      <c r="F4431" s="1" t="s">
        <v>29871</v>
      </c>
      <c r="G4431" t="str">
        <f t="shared" si="483"/>
        <v>Invalid</v>
      </c>
      <c r="H4431" s="1" t="s">
        <v>29872</v>
      </c>
      <c r="I4431" t="str" cm="1">
        <f t="array" ref="I4431">IF(OR(TRIM(H4431)="",ISNUMBER(SEARCH("#",H4431)),AA4431&lt;Config!$B$8,SUMPRODUCT(--ISNUMBER(SEARCH({"a";"b";"c";"d";"e";"f";"g";"h";"i";"j";"k";"l";"m";"n";"o";"p";"q";"r";"s";"t";"u";"v";"w";"x";"y";"z"},H4431)))&gt;0),"Invalid","Valid")</f>
        <v>Valid</v>
      </c>
      <c r="J4431" s="1" t="s">
        <v>29873</v>
      </c>
      <c r="K4431" s="1" t="s">
        <v>425</v>
      </c>
      <c r="L4431" s="1" t="s">
        <v>164</v>
      </c>
      <c r="M4431" s="1" t="s">
        <v>118</v>
      </c>
      <c r="N4431" s="1" t="s">
        <v>211</v>
      </c>
      <c r="O4431" s="1" t="s">
        <v>196</v>
      </c>
      <c r="P4431" t="s">
        <v>328</v>
      </c>
      <c r="Q4431" s="1" t="s">
        <v>33838</v>
      </c>
      <c r="R4431" s="1" t="s">
        <v>392</v>
      </c>
      <c r="S4431" s="1" t="s">
        <v>15406</v>
      </c>
      <c r="T4431" s="1" t="s">
        <v>29874</v>
      </c>
      <c r="U4431" s="1" t="s">
        <v>29875</v>
      </c>
      <c r="V4431" s="1" t="s">
        <v>6476</v>
      </c>
      <c r="W4431" s="1" t="s">
        <v>186</v>
      </c>
      <c r="X4431" t="str">
        <f t="shared" si="484"/>
        <v>Complete</v>
      </c>
      <c r="Y4431">
        <f>MAX(0,100-IF(G4431="Invalid",Config!$B$5,0)-IF(I4431="Invalid",Config!$B$6,0)-IF(X4431="Incomplete",Config!$B$7,0)-IF(AF4431="Yes",Config!$B$37,0))</f>
        <v>70</v>
      </c>
      <c r="Z4431" s="1">
        <f>IF(OR(TRIM(B4431)="",COUNTIF(Config!$B$15:$B$19,B4431)&gt;0),1,0)+IF(OR(TRIM(C4431)="",COUNTIF(Config!$B$15:$B$19,C4431)&gt;0),1,0)+IF(OR(TRIM(F4431)="",COUNTIF(Config!$B$15:$B$19,F4431)&gt;0),1,0)+IF(OR(TRIM(H4431)="",COUNTIF(Config!$B$15:$B$19,H4431)&gt;0),1,0)+IF(OR(TRIM(E4431)="",COUNTIF(Config!$B$15:$B$19,E4431)&gt;0),1,0)+IF(OR(TRIM(K4431)="",COUNTIF(Config!$B$15:$B$19,K4431)&gt;0),1,0)+IF(OR(TRIM(P4431)="",COUNTIF(Config!$B$15:$B$19,P4431)&gt;0),1,0)+IF(OR(TRIM(R4431)="",COUNTIF(Config!$B$15:$B$19,R4431)&gt;0),1,0)</f>
        <v>0</v>
      </c>
      <c r="AA4431" s="1" cm="1">
        <f t="array" ref="AA4431">SUMPRODUCT(LEN(H4431)-LEN(SUBSTITUTE(H4431,{"0";"1";"2";"3";"4";"5";"6";"7";"8";"9"},"")))</f>
        <v>10</v>
      </c>
      <c r="AC4431" t="str">
        <f t="shared" si="485"/>
        <v>Invalid Email</v>
      </c>
      <c r="AD4431">
        <f t="shared" si="486"/>
        <v>0</v>
      </c>
      <c r="AE4431">
        <f t="shared" si="487"/>
        <v>1</v>
      </c>
      <c r="AF4431" t="str">
        <f t="shared" si="488"/>
        <v>No</v>
      </c>
      <c r="AG4431">
        <f t="shared" ca="1" si="489"/>
        <v>330</v>
      </c>
      <c r="AH4431" t="str">
        <f ca="1">IF(OR(V4431="",AG4431=""),"Yes",IF(AG4431&gt;Config!$B$41,"Yes","No"))</f>
        <v>No</v>
      </c>
    </row>
    <row r="4432" spans="1:34" x14ac:dyDescent="0.25">
      <c r="A4432" s="1" t="s">
        <v>29876</v>
      </c>
      <c r="B4432" s="1" t="s">
        <v>77</v>
      </c>
      <c r="C4432" s="1" t="s">
        <v>128</v>
      </c>
      <c r="D4432" s="1" t="s">
        <v>2704</v>
      </c>
      <c r="E4432" s="1" t="s">
        <v>35667</v>
      </c>
      <c r="F4432" s="1" t="s">
        <v>29877</v>
      </c>
      <c r="G4432" t="str">
        <f t="shared" si="483"/>
        <v>Valid</v>
      </c>
      <c r="H4432" s="1" t="s">
        <v>29878</v>
      </c>
      <c r="I4432" t="str" cm="1">
        <f t="array" ref="I4432">IF(OR(TRIM(H4432)="",ISNUMBER(SEARCH("#",H4432)),AA4432&lt;Config!$B$8,SUMPRODUCT(--ISNUMBER(SEARCH({"a";"b";"c";"d";"e";"f";"g";"h";"i";"j";"k";"l";"m";"n";"o";"p";"q";"r";"s";"t";"u";"v";"w";"x";"y";"z"},H4432)))&gt;0),"Invalid","Valid")</f>
        <v>Valid</v>
      </c>
      <c r="J4432" s="1" t="s">
        <v>29879</v>
      </c>
      <c r="K4432" s="1" t="s">
        <v>48</v>
      </c>
      <c r="L4432" s="1" t="s">
        <v>179</v>
      </c>
      <c r="M4432" s="1" t="s">
        <v>118</v>
      </c>
      <c r="N4432" s="1" t="s">
        <v>148</v>
      </c>
      <c r="O4432" s="1" t="s">
        <v>180</v>
      </c>
      <c r="P4432" t="s">
        <v>87</v>
      </c>
      <c r="Q4432" s="1" t="s">
        <v>438</v>
      </c>
      <c r="R4432" s="1" t="s">
        <v>559</v>
      </c>
      <c r="S4432" s="1" t="s">
        <v>13905</v>
      </c>
      <c r="T4432" s="1" t="s">
        <v>29880</v>
      </c>
      <c r="U4432" s="1" t="s">
        <v>11768</v>
      </c>
      <c r="V4432" s="1" t="s">
        <v>2613</v>
      </c>
      <c r="W4432" s="1" t="s">
        <v>293</v>
      </c>
      <c r="X4432" t="str">
        <f t="shared" si="484"/>
        <v>Complete</v>
      </c>
      <c r="Y4432">
        <f>MAX(0,100-IF(G4432="Invalid",Config!$B$5,0)-IF(I4432="Invalid",Config!$B$6,0)-IF(X4432="Incomplete",Config!$B$7,0)-IF(AF4432="Yes",Config!$B$37,0))</f>
        <v>100</v>
      </c>
      <c r="Z4432" s="1">
        <f>IF(OR(TRIM(B4432)="",COUNTIF(Config!$B$15:$B$19,B4432)&gt;0),1,0)+IF(OR(TRIM(C4432)="",COUNTIF(Config!$B$15:$B$19,C4432)&gt;0),1,0)+IF(OR(TRIM(F4432)="",COUNTIF(Config!$B$15:$B$19,F4432)&gt;0),1,0)+IF(OR(TRIM(H4432)="",COUNTIF(Config!$B$15:$B$19,H4432)&gt;0),1,0)+IF(OR(TRIM(E4432)="",COUNTIF(Config!$B$15:$B$19,E4432)&gt;0),1,0)+IF(OR(TRIM(K4432)="",COUNTIF(Config!$B$15:$B$19,K4432)&gt;0),1,0)+IF(OR(TRIM(P4432)="",COUNTIF(Config!$B$15:$B$19,P4432)&gt;0),1,0)+IF(OR(TRIM(R4432)="",COUNTIF(Config!$B$15:$B$19,R4432)&gt;0),1,0)</f>
        <v>0</v>
      </c>
      <c r="AA4432" s="1" cm="1">
        <f t="array" ref="AA4432">SUMPRODUCT(LEN(H4432)-LEN(SUBSTITUTE(H4432,{"0";"1";"2";"3";"4";"5";"6";"7";"8";"9"},"")))</f>
        <v>11</v>
      </c>
      <c r="AC4432" t="str">
        <f t="shared" si="485"/>
        <v/>
      </c>
      <c r="AD4432">
        <f t="shared" si="486"/>
        <v>1</v>
      </c>
      <c r="AE4432">
        <f t="shared" si="487"/>
        <v>1</v>
      </c>
      <c r="AF4432" t="str">
        <f t="shared" si="488"/>
        <v>No</v>
      </c>
      <c r="AG4432">
        <f t="shared" ca="1" si="489"/>
        <v>151</v>
      </c>
      <c r="AH4432" t="str">
        <f ca="1">IF(OR(V4432="",AG4432=""),"Yes",IF(AG4432&gt;Config!$B$41,"Yes","No"))</f>
        <v>No</v>
      </c>
    </row>
    <row r="4433" spans="1:34" x14ac:dyDescent="0.25">
      <c r="A4433" s="1" t="s">
        <v>29881</v>
      </c>
      <c r="B4433" s="1" t="s">
        <v>2095</v>
      </c>
      <c r="C4433" s="1" t="s">
        <v>899</v>
      </c>
      <c r="D4433" s="1" t="s">
        <v>11322</v>
      </c>
      <c r="E4433" s="1" t="s">
        <v>35668</v>
      </c>
      <c r="F4433" s="1" t="s">
        <v>29882</v>
      </c>
      <c r="G4433" t="str">
        <f t="shared" si="483"/>
        <v>Valid</v>
      </c>
      <c r="H4433" s="1" t="s">
        <v>29883</v>
      </c>
      <c r="I4433" t="str" cm="1">
        <f t="array" ref="I4433">IF(OR(TRIM(H4433)="",ISNUMBER(SEARCH("#",H4433)),AA4433&lt;Config!$B$8,SUMPRODUCT(--ISNUMBER(SEARCH({"a";"b";"c";"d";"e";"f";"g";"h";"i";"j";"k";"l";"m";"n";"o";"p";"q";"r";"s";"t";"u";"v";"w";"x";"y";"z"},H4433)))&gt;0),"Invalid","Valid")</f>
        <v>Valid</v>
      </c>
      <c r="J4433" s="1" t="s">
        <v>29884</v>
      </c>
      <c r="K4433" s="1" t="s">
        <v>866</v>
      </c>
      <c r="L4433" s="1" t="s">
        <v>67</v>
      </c>
      <c r="M4433" s="1" t="s">
        <v>103</v>
      </c>
      <c r="N4433" s="1" t="s">
        <v>713</v>
      </c>
      <c r="O4433" s="1" t="s">
        <v>69</v>
      </c>
      <c r="P4433" t="s">
        <v>87</v>
      </c>
      <c r="Q4433" s="1" t="s">
        <v>438</v>
      </c>
      <c r="R4433" s="1" t="s">
        <v>136</v>
      </c>
      <c r="S4433" s="1" t="s">
        <v>29885</v>
      </c>
      <c r="T4433" s="1" t="s">
        <v>29886</v>
      </c>
      <c r="U4433" s="1" t="s">
        <v>6989</v>
      </c>
      <c r="V4433" s="1" t="s">
        <v>1145</v>
      </c>
      <c r="W4433" s="1" t="s">
        <v>40</v>
      </c>
      <c r="X4433" t="str">
        <f t="shared" si="484"/>
        <v>Complete</v>
      </c>
      <c r="Y4433">
        <f>MAX(0,100-IF(G4433="Invalid",Config!$B$5,0)-IF(I4433="Invalid",Config!$B$6,0)-IF(X4433="Incomplete",Config!$B$7,0)-IF(AF4433="Yes",Config!$B$37,0))</f>
        <v>100</v>
      </c>
      <c r="Z4433" s="1">
        <f>IF(OR(TRIM(B4433)="",COUNTIF(Config!$B$15:$B$19,B4433)&gt;0),1,0)+IF(OR(TRIM(C4433)="",COUNTIF(Config!$B$15:$B$19,C4433)&gt;0),1,0)+IF(OR(TRIM(F4433)="",COUNTIF(Config!$B$15:$B$19,F4433)&gt;0),1,0)+IF(OR(TRIM(H4433)="",COUNTIF(Config!$B$15:$B$19,H4433)&gt;0),1,0)+IF(OR(TRIM(E4433)="",COUNTIF(Config!$B$15:$B$19,E4433)&gt;0),1,0)+IF(OR(TRIM(K4433)="",COUNTIF(Config!$B$15:$B$19,K4433)&gt;0),1,0)+IF(OR(TRIM(P4433)="",COUNTIF(Config!$B$15:$B$19,P4433)&gt;0),1,0)+IF(OR(TRIM(R4433)="",COUNTIF(Config!$B$15:$B$19,R4433)&gt;0),1,0)</f>
        <v>0</v>
      </c>
      <c r="AA4433" s="1" cm="1">
        <f t="array" ref="AA4433">SUMPRODUCT(LEN(H4433)-LEN(SUBSTITUTE(H4433,{"0";"1";"2";"3";"4";"5";"6";"7";"8";"9"},"")))</f>
        <v>11</v>
      </c>
      <c r="AC4433" t="str">
        <f t="shared" si="485"/>
        <v/>
      </c>
      <c r="AD4433">
        <f t="shared" si="486"/>
        <v>1</v>
      </c>
      <c r="AE4433">
        <f t="shared" si="487"/>
        <v>1</v>
      </c>
      <c r="AF4433" t="str">
        <f t="shared" si="488"/>
        <v>No</v>
      </c>
      <c r="AG4433">
        <f t="shared" ca="1" si="489"/>
        <v>37</v>
      </c>
      <c r="AH4433" t="str">
        <f ca="1">IF(OR(V4433="",AG4433=""),"Yes",IF(AG4433&gt;Config!$B$41,"Yes","No"))</f>
        <v>No</v>
      </c>
    </row>
    <row r="4434" spans="1:34" x14ac:dyDescent="0.25">
      <c r="A4434" s="1" t="s">
        <v>29887</v>
      </c>
      <c r="B4434" s="1" t="s">
        <v>1241</v>
      </c>
      <c r="C4434" s="1" t="s">
        <v>598</v>
      </c>
      <c r="D4434" s="1" t="s">
        <v>14312</v>
      </c>
      <c r="E4434" s="1" t="s">
        <v>298</v>
      </c>
      <c r="F4434" s="1" t="s">
        <v>29888</v>
      </c>
      <c r="G4434" t="str">
        <f t="shared" si="483"/>
        <v>Valid</v>
      </c>
      <c r="H4434" s="1" t="s">
        <v>29889</v>
      </c>
      <c r="I4434" t="str" cm="1">
        <f t="array" ref="I4434">IF(OR(TRIM(H4434)="",ISNUMBER(SEARCH("#",H4434)),AA4434&lt;Config!$B$8,SUMPRODUCT(--ISNUMBER(SEARCH({"a";"b";"c";"d";"e";"f";"g";"h";"i";"j";"k";"l";"m";"n";"o";"p";"q";"r";"s";"t";"u";"v";"w";"x";"y";"z"},H4434)))&gt;0),"Invalid","Valid")</f>
        <v>Valid</v>
      </c>
      <c r="J4434" s="1" t="s">
        <v>29890</v>
      </c>
      <c r="K4434" s="1" t="s">
        <v>195</v>
      </c>
      <c r="L4434" s="1" t="s">
        <v>179</v>
      </c>
      <c r="M4434" s="1" t="s">
        <v>85</v>
      </c>
      <c r="N4434" s="1" t="s">
        <v>211</v>
      </c>
      <c r="O4434" s="1" t="s">
        <v>196</v>
      </c>
      <c r="P4434" t="s">
        <v>87</v>
      </c>
      <c r="Q4434" s="1" t="s">
        <v>438</v>
      </c>
      <c r="R4434" s="1" t="s">
        <v>559</v>
      </c>
      <c r="S4434" s="1" t="s">
        <v>29891</v>
      </c>
      <c r="T4434" s="1" t="s">
        <v>29892</v>
      </c>
      <c r="U4434" s="1" t="s">
        <v>8608</v>
      </c>
      <c r="V4434" s="1" t="s">
        <v>1204</v>
      </c>
      <c r="W4434" s="1" t="s">
        <v>40</v>
      </c>
      <c r="X4434" t="str">
        <f t="shared" si="484"/>
        <v>Complete</v>
      </c>
      <c r="Y4434">
        <f>MAX(0,100-IF(G4434="Invalid",Config!$B$5,0)-IF(I4434="Invalid",Config!$B$6,0)-IF(X4434="Incomplete",Config!$B$7,0)-IF(AF4434="Yes",Config!$B$37,0))</f>
        <v>100</v>
      </c>
      <c r="Z4434" s="1">
        <f>IF(OR(TRIM(B4434)="",COUNTIF(Config!$B$15:$B$19,B4434)&gt;0),1,0)+IF(OR(TRIM(C4434)="",COUNTIF(Config!$B$15:$B$19,C4434)&gt;0),1,0)+IF(OR(TRIM(F4434)="",COUNTIF(Config!$B$15:$B$19,F4434)&gt;0),1,0)+IF(OR(TRIM(H4434)="",COUNTIF(Config!$B$15:$B$19,H4434)&gt;0),1,0)+IF(OR(TRIM(E4434)="",COUNTIF(Config!$B$15:$B$19,E4434)&gt;0),1,0)+IF(OR(TRIM(K4434)="",COUNTIF(Config!$B$15:$B$19,K4434)&gt;0),1,0)+IF(OR(TRIM(P4434)="",COUNTIF(Config!$B$15:$B$19,P4434)&gt;0),1,0)+IF(OR(TRIM(R4434)="",COUNTIF(Config!$B$15:$B$19,R4434)&gt;0),1,0)</f>
        <v>0</v>
      </c>
      <c r="AA4434" s="1" cm="1">
        <f t="array" ref="AA4434">SUMPRODUCT(LEN(H4434)-LEN(SUBSTITUTE(H4434,{"0";"1";"2";"3";"4";"5";"6";"7";"8";"9"},"")))</f>
        <v>11</v>
      </c>
      <c r="AC4434" t="str">
        <f t="shared" si="485"/>
        <v/>
      </c>
      <c r="AD4434">
        <f t="shared" si="486"/>
        <v>1</v>
      </c>
      <c r="AE4434">
        <f t="shared" si="487"/>
        <v>1</v>
      </c>
      <c r="AF4434" t="str">
        <f t="shared" si="488"/>
        <v>No</v>
      </c>
      <c r="AG4434">
        <f t="shared" ca="1" si="489"/>
        <v>636</v>
      </c>
      <c r="AH4434" t="str">
        <f ca="1">IF(OR(V4434="",AG4434=""),"Yes",IF(AG4434&gt;Config!$B$41,"Yes","No"))</f>
        <v>Yes</v>
      </c>
    </row>
    <row r="4435" spans="1:34" x14ac:dyDescent="0.25">
      <c r="A4435" s="1" t="s">
        <v>29893</v>
      </c>
      <c r="B4435" s="1" t="s">
        <v>1231</v>
      </c>
      <c r="C4435" s="1" t="s">
        <v>398</v>
      </c>
      <c r="D4435" s="1" t="s">
        <v>29894</v>
      </c>
      <c r="E4435" s="1" t="s">
        <v>34433</v>
      </c>
      <c r="F4435" s="1" t="s">
        <v>29895</v>
      </c>
      <c r="G4435" t="str">
        <f t="shared" si="483"/>
        <v>Valid</v>
      </c>
      <c r="H4435" s="1" t="s">
        <v>29896</v>
      </c>
      <c r="I4435" t="str" cm="1">
        <f t="array" ref="I4435">IF(OR(TRIM(H4435)="",ISNUMBER(SEARCH("#",H4435)),AA4435&lt;Config!$B$8,SUMPRODUCT(--ISNUMBER(SEARCH({"a";"b";"c";"d";"e";"f";"g";"h";"i";"j";"k";"l";"m";"n";"o";"p";"q";"r";"s";"t";"u";"v";"w";"x";"y";"z"},H4435)))&gt;0),"Invalid","Valid")</f>
        <v>Valid</v>
      </c>
      <c r="J4435" s="1" t="s">
        <v>29897</v>
      </c>
      <c r="K4435" s="1" t="s">
        <v>250</v>
      </c>
      <c r="L4435" s="1" t="s">
        <v>49</v>
      </c>
      <c r="M4435" s="1" t="s">
        <v>103</v>
      </c>
      <c r="N4435" s="1" t="s">
        <v>358</v>
      </c>
      <c r="O4435" s="1" t="s">
        <v>69</v>
      </c>
      <c r="P4435" t="s">
        <v>314</v>
      </c>
      <c r="Q4435" s="1" t="s">
        <v>663</v>
      </c>
      <c r="R4435" s="1" t="s">
        <v>663</v>
      </c>
      <c r="S4435" s="1" t="s">
        <v>29898</v>
      </c>
      <c r="T4435" s="1" t="s">
        <v>29899</v>
      </c>
      <c r="U4435" s="1" t="s">
        <v>3456</v>
      </c>
      <c r="V4435" s="1" t="s">
        <v>140</v>
      </c>
      <c r="W4435" s="1" t="s">
        <v>60</v>
      </c>
      <c r="X4435" t="str">
        <f t="shared" si="484"/>
        <v>Complete</v>
      </c>
      <c r="Y4435">
        <f>MAX(0,100-IF(G4435="Invalid",Config!$B$5,0)-IF(I4435="Invalid",Config!$B$6,0)-IF(X4435="Incomplete",Config!$B$7,0)-IF(AF4435="Yes",Config!$B$37,0))</f>
        <v>100</v>
      </c>
      <c r="Z4435" s="1">
        <f>IF(OR(TRIM(B4435)="",COUNTIF(Config!$B$15:$B$19,B4435)&gt;0),1,0)+IF(OR(TRIM(C4435)="",COUNTIF(Config!$B$15:$B$19,C4435)&gt;0),1,0)+IF(OR(TRIM(F4435)="",COUNTIF(Config!$B$15:$B$19,F4435)&gt;0),1,0)+IF(OR(TRIM(H4435)="",COUNTIF(Config!$B$15:$B$19,H4435)&gt;0),1,0)+IF(OR(TRIM(E4435)="",COUNTIF(Config!$B$15:$B$19,E4435)&gt;0),1,0)+IF(OR(TRIM(K4435)="",COUNTIF(Config!$B$15:$B$19,K4435)&gt;0),1,0)+IF(OR(TRIM(P4435)="",COUNTIF(Config!$B$15:$B$19,P4435)&gt;0),1,0)+IF(OR(TRIM(R4435)="",COUNTIF(Config!$B$15:$B$19,R4435)&gt;0),1,0)</f>
        <v>0</v>
      </c>
      <c r="AA4435" s="1" cm="1">
        <f t="array" ref="AA4435">SUMPRODUCT(LEN(H4435)-LEN(SUBSTITUTE(H4435,{"0";"1";"2";"3";"4";"5";"6";"7";"8";"9"},"")))</f>
        <v>10</v>
      </c>
      <c r="AC4435" t="str">
        <f t="shared" si="485"/>
        <v/>
      </c>
      <c r="AD4435">
        <f t="shared" si="486"/>
        <v>1</v>
      </c>
      <c r="AE4435">
        <f t="shared" si="487"/>
        <v>1</v>
      </c>
      <c r="AF4435" t="str">
        <f t="shared" si="488"/>
        <v>No</v>
      </c>
      <c r="AG4435">
        <f t="shared" ca="1" si="489"/>
        <v>37</v>
      </c>
      <c r="AH4435" t="str">
        <f ca="1">IF(OR(V4435="",AG4435=""),"Yes",IF(AG4435&gt;Config!$B$41,"Yes","No"))</f>
        <v>No</v>
      </c>
    </row>
    <row r="4436" spans="1:34" x14ac:dyDescent="0.25">
      <c r="A4436" s="1" t="s">
        <v>29900</v>
      </c>
      <c r="B4436" s="1" t="s">
        <v>6040</v>
      </c>
      <c r="C4436" s="1" t="s">
        <v>1166</v>
      </c>
      <c r="D4436" s="1" t="s">
        <v>29901</v>
      </c>
      <c r="E4436" s="1" t="s">
        <v>35669</v>
      </c>
      <c r="F4436" s="1" t="s">
        <v>29902</v>
      </c>
      <c r="G4436" t="str">
        <f t="shared" si="483"/>
        <v>Valid</v>
      </c>
      <c r="H4436" s="1" t="s">
        <v>29903</v>
      </c>
      <c r="I4436" t="str" cm="1">
        <f t="array" ref="I4436">IF(OR(TRIM(H4436)="",ISNUMBER(SEARCH("#",H4436)),AA4436&lt;Config!$B$8,SUMPRODUCT(--ISNUMBER(SEARCH({"a";"b";"c";"d";"e";"f";"g";"h";"i";"j";"k";"l";"m";"n";"o";"p";"q";"r";"s";"t";"u";"v";"w";"x";"y";"z"},H4436)))&gt;0),"Invalid","Valid")</f>
        <v>Valid</v>
      </c>
      <c r="J4436" s="1" t="s">
        <v>29904</v>
      </c>
      <c r="K4436" s="1" t="s">
        <v>83</v>
      </c>
      <c r="L4436" s="1" t="s">
        <v>179</v>
      </c>
      <c r="M4436" s="1" t="s">
        <v>165</v>
      </c>
      <c r="N4436" s="1" t="s">
        <v>68</v>
      </c>
      <c r="O4436" s="1" t="s">
        <v>180</v>
      </c>
      <c r="P4436" t="s">
        <v>344</v>
      </c>
      <c r="Q4436" s="1" t="s">
        <v>345</v>
      </c>
      <c r="R4436" s="1" t="s">
        <v>1200</v>
      </c>
      <c r="S4436" s="1" t="s">
        <v>23083</v>
      </c>
      <c r="T4436" s="1" t="s">
        <v>29905</v>
      </c>
      <c r="U4436" s="1" t="s">
        <v>7541</v>
      </c>
      <c r="V4436" s="1" t="s">
        <v>9544</v>
      </c>
      <c r="W4436" s="1" t="s">
        <v>33823</v>
      </c>
      <c r="X4436" t="str">
        <f t="shared" si="484"/>
        <v>Complete</v>
      </c>
      <c r="Y4436">
        <f>MAX(0,100-IF(G4436="Invalid",Config!$B$5,0)-IF(I4436="Invalid",Config!$B$6,0)-IF(X4436="Incomplete",Config!$B$7,0)-IF(AF4436="Yes",Config!$B$37,0))</f>
        <v>100</v>
      </c>
      <c r="Z4436" s="1">
        <f>IF(OR(TRIM(B4436)="",COUNTIF(Config!$B$15:$B$19,B4436)&gt;0),1,0)+IF(OR(TRIM(C4436)="",COUNTIF(Config!$B$15:$B$19,C4436)&gt;0),1,0)+IF(OR(TRIM(F4436)="",COUNTIF(Config!$B$15:$B$19,F4436)&gt;0),1,0)+IF(OR(TRIM(H4436)="",COUNTIF(Config!$B$15:$B$19,H4436)&gt;0),1,0)+IF(OR(TRIM(E4436)="",COUNTIF(Config!$B$15:$B$19,E4436)&gt;0),1,0)+IF(OR(TRIM(K4436)="",COUNTIF(Config!$B$15:$B$19,K4436)&gt;0),1,0)+IF(OR(TRIM(P4436)="",COUNTIF(Config!$B$15:$B$19,P4436)&gt;0),1,0)+IF(OR(TRIM(R4436)="",COUNTIF(Config!$B$15:$B$19,R4436)&gt;0),1,0)</f>
        <v>0</v>
      </c>
      <c r="AA4436" s="1" cm="1">
        <f t="array" ref="AA4436">SUMPRODUCT(LEN(H4436)-LEN(SUBSTITUTE(H4436,{"0";"1";"2";"3";"4";"5";"6";"7";"8";"9"},"")))</f>
        <v>10</v>
      </c>
      <c r="AC4436" t="str">
        <f t="shared" si="485"/>
        <v/>
      </c>
      <c r="AD4436">
        <f t="shared" si="486"/>
        <v>1</v>
      </c>
      <c r="AE4436">
        <f t="shared" si="487"/>
        <v>1</v>
      </c>
      <c r="AF4436" t="str">
        <f t="shared" si="488"/>
        <v>No</v>
      </c>
      <c r="AG4436">
        <f t="shared" ca="1" si="489"/>
        <v>513</v>
      </c>
      <c r="AH4436" t="str">
        <f ca="1">IF(OR(V4436="",AG4436=""),"Yes",IF(AG4436&gt;Config!$B$41,"Yes","No"))</f>
        <v>Yes</v>
      </c>
    </row>
    <row r="4437" spans="1:34" x14ac:dyDescent="0.25">
      <c r="A4437" s="1" t="s">
        <v>29906</v>
      </c>
      <c r="B4437" s="1" t="s">
        <v>322</v>
      </c>
      <c r="C4437" s="1" t="s">
        <v>899</v>
      </c>
      <c r="D4437" s="1" t="s">
        <v>14901</v>
      </c>
      <c r="E4437" s="1" t="s">
        <v>33901</v>
      </c>
      <c r="F4437" s="1" t="s">
        <v>29907</v>
      </c>
      <c r="G4437" t="str">
        <f t="shared" si="483"/>
        <v>Valid</v>
      </c>
      <c r="H4437" s="1" t="s">
        <v>29908</v>
      </c>
      <c r="I4437" t="str" cm="1">
        <f t="array" ref="I4437">IF(OR(TRIM(H4437)="",ISNUMBER(SEARCH("#",H4437)),AA4437&lt;Config!$B$8,SUMPRODUCT(--ISNUMBER(SEARCH({"a";"b";"c";"d";"e";"f";"g";"h";"i";"j";"k";"l";"m";"n";"o";"p";"q";"r";"s";"t";"u";"v";"w";"x";"y";"z"},H4437)))&gt;0),"Invalid","Valid")</f>
        <v>Valid</v>
      </c>
      <c r="J4437" s="1" t="s">
        <v>29909</v>
      </c>
      <c r="K4437" s="1" t="s">
        <v>133</v>
      </c>
      <c r="L4437" s="1" t="s">
        <v>179</v>
      </c>
      <c r="M4437" s="1" t="s">
        <v>251</v>
      </c>
      <c r="N4437" s="1" t="s">
        <v>252</v>
      </c>
      <c r="O4437" s="1" t="s">
        <v>196</v>
      </c>
      <c r="P4437" t="s">
        <v>87</v>
      </c>
      <c r="Q4437" s="1" t="s">
        <v>166</v>
      </c>
      <c r="R4437" s="1" t="s">
        <v>550</v>
      </c>
      <c r="S4437" s="1" t="s">
        <v>21708</v>
      </c>
      <c r="T4437" s="1" t="s">
        <v>29910</v>
      </c>
      <c r="U4437" s="1" t="s">
        <v>6046</v>
      </c>
      <c r="V4437" s="1" t="s">
        <v>1676</v>
      </c>
      <c r="W4437" s="1" t="s">
        <v>60</v>
      </c>
      <c r="X4437" t="str">
        <f t="shared" si="484"/>
        <v>Complete</v>
      </c>
      <c r="Y4437">
        <f>MAX(0,100-IF(G4437="Invalid",Config!$B$5,0)-IF(I4437="Invalid",Config!$B$6,0)-IF(X4437="Incomplete",Config!$B$7,0)-IF(AF4437="Yes",Config!$B$37,0))</f>
        <v>100</v>
      </c>
      <c r="Z4437" s="1">
        <f>IF(OR(TRIM(B4437)="",COUNTIF(Config!$B$15:$B$19,B4437)&gt;0),1,0)+IF(OR(TRIM(C4437)="",COUNTIF(Config!$B$15:$B$19,C4437)&gt;0),1,0)+IF(OR(TRIM(F4437)="",COUNTIF(Config!$B$15:$B$19,F4437)&gt;0),1,0)+IF(OR(TRIM(H4437)="",COUNTIF(Config!$B$15:$B$19,H4437)&gt;0),1,0)+IF(OR(TRIM(E4437)="",COUNTIF(Config!$B$15:$B$19,E4437)&gt;0),1,0)+IF(OR(TRIM(K4437)="",COUNTIF(Config!$B$15:$B$19,K4437)&gt;0),1,0)+IF(OR(TRIM(P4437)="",COUNTIF(Config!$B$15:$B$19,P4437)&gt;0),1,0)+IF(OR(TRIM(R4437)="",COUNTIF(Config!$B$15:$B$19,R4437)&gt;0),1,0)</f>
        <v>0</v>
      </c>
      <c r="AA4437" s="1" cm="1">
        <f t="array" ref="AA4437">SUMPRODUCT(LEN(H4437)-LEN(SUBSTITUTE(H4437,{"0";"1";"2";"3";"4";"5";"6";"7";"8";"9"},"")))</f>
        <v>10</v>
      </c>
      <c r="AC4437" t="str">
        <f t="shared" si="485"/>
        <v/>
      </c>
      <c r="AD4437">
        <f t="shared" si="486"/>
        <v>1</v>
      </c>
      <c r="AE4437">
        <f t="shared" si="487"/>
        <v>1</v>
      </c>
      <c r="AF4437" t="str">
        <f t="shared" si="488"/>
        <v>No</v>
      </c>
      <c r="AG4437">
        <f t="shared" ca="1" si="489"/>
        <v>37</v>
      </c>
      <c r="AH4437" t="str">
        <f ca="1">IF(OR(V4437="",AG4437=""),"Yes",IF(AG4437&gt;Config!$B$41,"Yes","No"))</f>
        <v>No</v>
      </c>
    </row>
    <row r="4438" spans="1:34" x14ac:dyDescent="0.25">
      <c r="A4438" s="1" t="s">
        <v>29911</v>
      </c>
      <c r="B4438" s="1" t="s">
        <v>431</v>
      </c>
      <c r="C4438" s="1" t="s">
        <v>398</v>
      </c>
      <c r="D4438" s="1" t="s">
        <v>29912</v>
      </c>
      <c r="E4438" s="1" t="s">
        <v>34369</v>
      </c>
      <c r="F4438" s="1" t="s">
        <v>29913</v>
      </c>
      <c r="G4438" t="str">
        <f t="shared" si="483"/>
        <v>Valid</v>
      </c>
      <c r="H4438" s="1" t="s">
        <v>29914</v>
      </c>
      <c r="I4438" t="str" cm="1">
        <f t="array" ref="I4438">IF(OR(TRIM(H4438)="",ISNUMBER(SEARCH("#",H4438)),AA4438&lt;Config!$B$8,SUMPRODUCT(--ISNUMBER(SEARCH({"a";"b";"c";"d";"e";"f";"g";"h";"i";"j";"k";"l";"m";"n";"o";"p";"q";"r";"s";"t";"u";"v";"w";"x";"y";"z"},H4438)))&gt;0),"Invalid","Valid")</f>
        <v>Valid</v>
      </c>
      <c r="J4438" s="1" t="s">
        <v>29915</v>
      </c>
      <c r="K4438" s="1" t="s">
        <v>250</v>
      </c>
      <c r="L4438" s="1" t="s">
        <v>265</v>
      </c>
      <c r="M4438" s="1" t="s">
        <v>251</v>
      </c>
      <c r="N4438" s="1" t="s">
        <v>211</v>
      </c>
      <c r="O4438" s="1" t="s">
        <v>196</v>
      </c>
      <c r="P4438" t="s">
        <v>87</v>
      </c>
      <c r="Q4438" s="1" t="s">
        <v>166</v>
      </c>
      <c r="R4438" s="1" t="s">
        <v>379</v>
      </c>
      <c r="S4438" s="1" t="s">
        <v>27124</v>
      </c>
      <c r="T4438" s="1" t="s">
        <v>29916</v>
      </c>
      <c r="U4438" s="1" t="s">
        <v>12960</v>
      </c>
      <c r="V4438" s="1" t="s">
        <v>8624</v>
      </c>
      <c r="W4438" s="1" t="s">
        <v>94</v>
      </c>
      <c r="X4438" t="str">
        <f t="shared" si="484"/>
        <v>Complete</v>
      </c>
      <c r="Y4438">
        <f>MAX(0,100-IF(G4438="Invalid",Config!$B$5,0)-IF(I4438="Invalid",Config!$B$6,0)-IF(X4438="Incomplete",Config!$B$7,0)-IF(AF4438="Yes",Config!$B$37,0))</f>
        <v>100</v>
      </c>
      <c r="Z4438" s="1">
        <f>IF(OR(TRIM(B4438)="",COUNTIF(Config!$B$15:$B$19,B4438)&gt;0),1,0)+IF(OR(TRIM(C4438)="",COUNTIF(Config!$B$15:$B$19,C4438)&gt;0),1,0)+IF(OR(TRIM(F4438)="",COUNTIF(Config!$B$15:$B$19,F4438)&gt;0),1,0)+IF(OR(TRIM(H4438)="",COUNTIF(Config!$B$15:$B$19,H4438)&gt;0),1,0)+IF(OR(TRIM(E4438)="",COUNTIF(Config!$B$15:$B$19,E4438)&gt;0),1,0)+IF(OR(TRIM(K4438)="",COUNTIF(Config!$B$15:$B$19,K4438)&gt;0),1,0)+IF(OR(TRIM(P4438)="",COUNTIF(Config!$B$15:$B$19,P4438)&gt;0),1,0)+IF(OR(TRIM(R4438)="",COUNTIF(Config!$B$15:$B$19,R4438)&gt;0),1,0)</f>
        <v>0</v>
      </c>
      <c r="AA4438" s="1" cm="1">
        <f t="array" ref="AA4438">SUMPRODUCT(LEN(H4438)-LEN(SUBSTITUTE(H4438,{"0";"1";"2";"3";"4";"5";"6";"7";"8";"9"},"")))</f>
        <v>11</v>
      </c>
      <c r="AC4438" t="str">
        <f t="shared" si="485"/>
        <v/>
      </c>
      <c r="AD4438">
        <f t="shared" si="486"/>
        <v>1</v>
      </c>
      <c r="AE4438">
        <f t="shared" si="487"/>
        <v>1</v>
      </c>
      <c r="AF4438" t="str">
        <f t="shared" si="488"/>
        <v>No</v>
      </c>
      <c r="AG4438">
        <f t="shared" ca="1" si="489"/>
        <v>186</v>
      </c>
      <c r="AH4438" t="str">
        <f ca="1">IF(OR(V4438="",AG4438=""),"Yes",IF(AG4438&gt;Config!$B$41,"Yes","No"))</f>
        <v>No</v>
      </c>
    </row>
    <row r="4439" spans="1:34" x14ac:dyDescent="0.25">
      <c r="A4439" s="1" t="s">
        <v>29917</v>
      </c>
      <c r="B4439" s="1" t="s">
        <v>352</v>
      </c>
      <c r="C4439" s="1" t="s">
        <v>43</v>
      </c>
      <c r="D4439" s="1" t="s">
        <v>29918</v>
      </c>
      <c r="E4439" s="1" t="s">
        <v>34610</v>
      </c>
      <c r="F4439" s="1" t="s">
        <v>29919</v>
      </c>
      <c r="G4439" t="str">
        <f t="shared" si="483"/>
        <v>Valid</v>
      </c>
      <c r="H4439" s="1" t="s">
        <v>29920</v>
      </c>
      <c r="I4439" t="str" cm="1">
        <f t="array" ref="I4439">IF(OR(TRIM(H4439)="",ISNUMBER(SEARCH("#",H4439)),AA4439&lt;Config!$B$8,SUMPRODUCT(--ISNUMBER(SEARCH({"a";"b";"c";"d";"e";"f";"g";"h";"i";"j";"k";"l";"m";"n";"o";"p";"q";"r";"s";"t";"u";"v";"w";"x";"y";"z"},H4439)))&gt;0),"Invalid","Valid")</f>
        <v>Valid</v>
      </c>
      <c r="J4439" s="1" t="s">
        <v>29921</v>
      </c>
      <c r="K4439" s="1" t="s">
        <v>28</v>
      </c>
      <c r="L4439" s="1" t="s">
        <v>102</v>
      </c>
      <c r="M4439" s="1" t="s">
        <v>235</v>
      </c>
      <c r="N4439" s="1" t="s">
        <v>437</v>
      </c>
      <c r="O4439" s="1" t="s">
        <v>69</v>
      </c>
      <c r="P4439" t="s">
        <v>328</v>
      </c>
      <c r="Q4439" s="1" t="s">
        <v>33838</v>
      </c>
      <c r="R4439" s="1" t="s">
        <v>330</v>
      </c>
      <c r="S4439" s="1" t="s">
        <v>3769</v>
      </c>
      <c r="T4439" s="1" t="s">
        <v>29922</v>
      </c>
      <c r="U4439" s="1" t="s">
        <v>10629</v>
      </c>
      <c r="V4439" s="1" t="s">
        <v>281</v>
      </c>
      <c r="W4439" s="1" t="s">
        <v>125</v>
      </c>
      <c r="X4439" t="str">
        <f t="shared" si="484"/>
        <v>Complete</v>
      </c>
      <c r="Y4439">
        <f>MAX(0,100-IF(G4439="Invalid",Config!$B$5,0)-IF(I4439="Invalid",Config!$B$6,0)-IF(X4439="Incomplete",Config!$B$7,0)-IF(AF4439="Yes",Config!$B$37,0))</f>
        <v>100</v>
      </c>
      <c r="Z4439" s="1">
        <f>IF(OR(TRIM(B4439)="",COUNTIF(Config!$B$15:$B$19,B4439)&gt;0),1,0)+IF(OR(TRIM(C4439)="",COUNTIF(Config!$B$15:$B$19,C4439)&gt;0),1,0)+IF(OR(TRIM(F4439)="",COUNTIF(Config!$B$15:$B$19,F4439)&gt;0),1,0)+IF(OR(TRIM(H4439)="",COUNTIF(Config!$B$15:$B$19,H4439)&gt;0),1,0)+IF(OR(TRIM(E4439)="",COUNTIF(Config!$B$15:$B$19,E4439)&gt;0),1,0)+IF(OR(TRIM(K4439)="",COUNTIF(Config!$B$15:$B$19,K4439)&gt;0),1,0)+IF(OR(TRIM(P4439)="",COUNTIF(Config!$B$15:$B$19,P4439)&gt;0),1,0)+IF(OR(TRIM(R4439)="",COUNTIF(Config!$B$15:$B$19,R4439)&gt;0),1,0)</f>
        <v>0</v>
      </c>
      <c r="AA4439" s="1" cm="1">
        <f t="array" ref="AA4439">SUMPRODUCT(LEN(H4439)-LEN(SUBSTITUTE(H4439,{"0";"1";"2";"3";"4";"5";"6";"7";"8";"9"},"")))</f>
        <v>11</v>
      </c>
      <c r="AC4439" t="str">
        <f t="shared" si="485"/>
        <v/>
      </c>
      <c r="AD4439">
        <f t="shared" si="486"/>
        <v>1</v>
      </c>
      <c r="AE4439">
        <f t="shared" si="487"/>
        <v>1</v>
      </c>
      <c r="AF4439" t="str">
        <f t="shared" si="488"/>
        <v>No</v>
      </c>
      <c r="AG4439">
        <f t="shared" ca="1" si="489"/>
        <v>335</v>
      </c>
      <c r="AH4439" t="str">
        <f ca="1">IF(OR(V4439="",AG4439=""),"Yes",IF(AG4439&gt;Config!$B$41,"Yes","No"))</f>
        <v>No</v>
      </c>
    </row>
    <row r="4440" spans="1:34" x14ac:dyDescent="0.25">
      <c r="A4440" s="1" t="s">
        <v>29923</v>
      </c>
      <c r="B4440" s="1" t="s">
        <v>444</v>
      </c>
      <c r="C4440" s="1" t="s">
        <v>157</v>
      </c>
      <c r="D4440" s="1" t="s">
        <v>23453</v>
      </c>
      <c r="E4440" s="1" t="s">
        <v>159</v>
      </c>
      <c r="F4440" s="1" t="s">
        <v>29924</v>
      </c>
      <c r="G4440" t="str">
        <f t="shared" si="483"/>
        <v>Valid</v>
      </c>
      <c r="H4440" s="1" t="s">
        <v>29925</v>
      </c>
      <c r="I4440" t="str" cm="1">
        <f t="array" ref="I4440">IF(OR(TRIM(H4440)="",ISNUMBER(SEARCH("#",H4440)),AA4440&lt;Config!$B$8,SUMPRODUCT(--ISNUMBER(SEARCH({"a";"b";"c";"d";"e";"f";"g";"h";"i";"j";"k";"l";"m";"n";"o";"p";"q";"r";"s";"t";"u";"v";"w";"x";"y";"z"},H4440)))&gt;0),"Invalid","Valid")</f>
        <v>Valid</v>
      </c>
      <c r="J4440" s="1" t="s">
        <v>29926</v>
      </c>
      <c r="K4440" s="1" t="s">
        <v>147</v>
      </c>
      <c r="L4440" s="1" t="s">
        <v>164</v>
      </c>
      <c r="M4440" s="1" t="s">
        <v>50</v>
      </c>
      <c r="N4440" s="1" t="s">
        <v>437</v>
      </c>
      <c r="O4440" s="1" t="s">
        <v>266</v>
      </c>
      <c r="P4440" t="s">
        <v>53</v>
      </c>
      <c r="Q4440" s="1" t="s">
        <v>150</v>
      </c>
      <c r="R4440" s="1" t="s">
        <v>415</v>
      </c>
      <c r="S4440" s="1" t="s">
        <v>29927</v>
      </c>
      <c r="T4440" s="1" t="s">
        <v>29928</v>
      </c>
      <c r="U4440" s="1" t="s">
        <v>6595</v>
      </c>
      <c r="V4440" s="1" t="s">
        <v>140</v>
      </c>
      <c r="W4440" s="1" t="s">
        <v>202</v>
      </c>
      <c r="X4440" t="str">
        <f t="shared" si="484"/>
        <v>Complete</v>
      </c>
      <c r="Y4440">
        <f>MAX(0,100-IF(G4440="Invalid",Config!$B$5,0)-IF(I4440="Invalid",Config!$B$6,0)-IF(X4440="Incomplete",Config!$B$7,0)-IF(AF4440="Yes",Config!$B$37,0))</f>
        <v>100</v>
      </c>
      <c r="Z4440" s="1">
        <f>IF(OR(TRIM(B4440)="",COUNTIF(Config!$B$15:$B$19,B4440)&gt;0),1,0)+IF(OR(TRIM(C4440)="",COUNTIF(Config!$B$15:$B$19,C4440)&gt;0),1,0)+IF(OR(TRIM(F4440)="",COUNTIF(Config!$B$15:$B$19,F4440)&gt;0),1,0)+IF(OR(TRIM(H4440)="",COUNTIF(Config!$B$15:$B$19,H4440)&gt;0),1,0)+IF(OR(TRIM(E4440)="",COUNTIF(Config!$B$15:$B$19,E4440)&gt;0),1,0)+IF(OR(TRIM(K4440)="",COUNTIF(Config!$B$15:$B$19,K4440)&gt;0),1,0)+IF(OR(TRIM(P4440)="",COUNTIF(Config!$B$15:$B$19,P4440)&gt;0),1,0)+IF(OR(TRIM(R4440)="",COUNTIF(Config!$B$15:$B$19,R4440)&gt;0),1,0)</f>
        <v>0</v>
      </c>
      <c r="AA4440" s="1" cm="1">
        <f t="array" ref="AA4440">SUMPRODUCT(LEN(H4440)-LEN(SUBSTITUTE(H4440,{"0";"1";"2";"3";"4";"5";"6";"7";"8";"9"},"")))</f>
        <v>10</v>
      </c>
      <c r="AC4440" t="str">
        <f t="shared" si="485"/>
        <v/>
      </c>
      <c r="AD4440">
        <f t="shared" si="486"/>
        <v>1</v>
      </c>
      <c r="AE4440">
        <f t="shared" si="487"/>
        <v>1</v>
      </c>
      <c r="AF4440" t="str">
        <f t="shared" si="488"/>
        <v>No</v>
      </c>
      <c r="AG4440">
        <f t="shared" ca="1" si="489"/>
        <v>37</v>
      </c>
      <c r="AH4440" t="str">
        <f ca="1">IF(OR(V4440="",AG4440=""),"Yes",IF(AG4440&gt;Config!$B$41,"Yes","No"))</f>
        <v>No</v>
      </c>
    </row>
    <row r="4441" spans="1:34" x14ac:dyDescent="0.25">
      <c r="A4441" s="1" t="s">
        <v>29929</v>
      </c>
      <c r="B4441" s="1" t="s">
        <v>609</v>
      </c>
      <c r="C4441" s="1" t="s">
        <v>1806</v>
      </c>
      <c r="D4441" s="1" t="s">
        <v>29930</v>
      </c>
      <c r="E4441" s="1" t="s">
        <v>34717</v>
      </c>
      <c r="F4441" s="1" t="s">
        <v>29931</v>
      </c>
      <c r="G4441" t="str">
        <f t="shared" si="483"/>
        <v>Valid</v>
      </c>
      <c r="H4441" s="1" t="s">
        <v>29932</v>
      </c>
      <c r="I4441" t="str" cm="1">
        <f t="array" ref="I4441">IF(OR(TRIM(H4441)="",ISNUMBER(SEARCH("#",H4441)),AA4441&lt;Config!$B$8,SUMPRODUCT(--ISNUMBER(SEARCH({"a";"b";"c";"d";"e";"f";"g";"h";"i";"j";"k";"l";"m";"n";"o";"p";"q";"r";"s";"t";"u";"v";"w";"x";"y";"z"},H4441)))&gt;0),"Invalid","Valid")</f>
        <v>Valid</v>
      </c>
      <c r="J4441" s="1" t="s">
        <v>29933</v>
      </c>
      <c r="K4441" s="1" t="s">
        <v>28</v>
      </c>
      <c r="L4441" s="1" t="s">
        <v>49</v>
      </c>
      <c r="M4441" s="1" t="s">
        <v>85</v>
      </c>
      <c r="N4441" s="1" t="s">
        <v>86</v>
      </c>
      <c r="O4441" s="1" t="s">
        <v>69</v>
      </c>
      <c r="P4441" t="s">
        <v>104</v>
      </c>
      <c r="Q4441" s="1" t="s">
        <v>105</v>
      </c>
      <c r="R4441" s="1" t="s">
        <v>833</v>
      </c>
      <c r="S4441" s="1" t="s">
        <v>6348</v>
      </c>
      <c r="T4441" s="1" t="s">
        <v>29934</v>
      </c>
      <c r="U4441" s="1" t="s">
        <v>8517</v>
      </c>
      <c r="V4441" s="1" t="s">
        <v>2438</v>
      </c>
      <c r="W4441" s="1" t="s">
        <v>384</v>
      </c>
      <c r="X4441" t="str">
        <f t="shared" si="484"/>
        <v>Complete</v>
      </c>
      <c r="Y4441">
        <f>MAX(0,100-IF(G4441="Invalid",Config!$B$5,0)-IF(I4441="Invalid",Config!$B$6,0)-IF(X4441="Incomplete",Config!$B$7,0)-IF(AF4441="Yes",Config!$B$37,0))</f>
        <v>100</v>
      </c>
      <c r="Z4441" s="1">
        <f>IF(OR(TRIM(B4441)="",COUNTIF(Config!$B$15:$B$19,B4441)&gt;0),1,0)+IF(OR(TRIM(C4441)="",COUNTIF(Config!$B$15:$B$19,C4441)&gt;0),1,0)+IF(OR(TRIM(F4441)="",COUNTIF(Config!$B$15:$B$19,F4441)&gt;0),1,0)+IF(OR(TRIM(H4441)="",COUNTIF(Config!$B$15:$B$19,H4441)&gt;0),1,0)+IF(OR(TRIM(E4441)="",COUNTIF(Config!$B$15:$B$19,E4441)&gt;0),1,0)+IF(OR(TRIM(K4441)="",COUNTIF(Config!$B$15:$B$19,K4441)&gt;0),1,0)+IF(OR(TRIM(P4441)="",COUNTIF(Config!$B$15:$B$19,P4441)&gt;0),1,0)+IF(OR(TRIM(R4441)="",COUNTIF(Config!$B$15:$B$19,R4441)&gt;0),1,0)</f>
        <v>0</v>
      </c>
      <c r="AA4441" s="1" cm="1">
        <f t="array" ref="AA4441">SUMPRODUCT(LEN(H4441)-LEN(SUBSTITUTE(H4441,{"0";"1";"2";"3";"4";"5";"6";"7";"8";"9"},"")))</f>
        <v>11</v>
      </c>
      <c r="AC4441" t="str">
        <f t="shared" si="485"/>
        <v/>
      </c>
      <c r="AD4441">
        <f t="shared" si="486"/>
        <v>1</v>
      </c>
      <c r="AE4441">
        <f t="shared" si="487"/>
        <v>1</v>
      </c>
      <c r="AF4441" t="str">
        <f t="shared" si="488"/>
        <v>No</v>
      </c>
      <c r="AG4441">
        <f t="shared" ca="1" si="489"/>
        <v>133</v>
      </c>
      <c r="AH4441" t="str">
        <f ca="1">IF(OR(V4441="",AG4441=""),"Yes",IF(AG4441&gt;Config!$B$41,"Yes","No"))</f>
        <v>No</v>
      </c>
    </row>
    <row r="4442" spans="1:34" x14ac:dyDescent="0.25">
      <c r="A4442" s="1" t="s">
        <v>29935</v>
      </c>
      <c r="B4442" s="1" t="s">
        <v>765</v>
      </c>
      <c r="C4442" s="1" t="s">
        <v>996</v>
      </c>
      <c r="D4442" s="1" t="s">
        <v>4592</v>
      </c>
      <c r="E4442" s="1" t="s">
        <v>35670</v>
      </c>
      <c r="F4442" s="1" t="s">
        <v>29936</v>
      </c>
      <c r="G4442" t="str">
        <f t="shared" si="483"/>
        <v>Valid</v>
      </c>
      <c r="H4442" s="1" t="s">
        <v>29937</v>
      </c>
      <c r="I4442" t="str" cm="1">
        <f t="array" ref="I4442">IF(OR(TRIM(H4442)="",ISNUMBER(SEARCH("#",H4442)),AA4442&lt;Config!$B$8,SUMPRODUCT(--ISNUMBER(SEARCH({"a";"b";"c";"d";"e";"f";"g";"h";"i";"j";"k";"l";"m";"n";"o";"p";"q";"r";"s";"t";"u";"v";"w";"x";"y";"z"},H4442)))&gt;0),"Invalid","Valid")</f>
        <v>Valid</v>
      </c>
      <c r="J4442" s="1" t="s">
        <v>29938</v>
      </c>
      <c r="K4442" s="1" t="s">
        <v>66</v>
      </c>
      <c r="L4442" s="1" t="s">
        <v>102</v>
      </c>
      <c r="M4442" s="1" t="s">
        <v>462</v>
      </c>
      <c r="N4442" s="1" t="s">
        <v>252</v>
      </c>
      <c r="O4442" s="1" t="s">
        <v>69</v>
      </c>
      <c r="P4442" t="s">
        <v>53</v>
      </c>
      <c r="Q4442" s="1" t="s">
        <v>181</v>
      </c>
      <c r="R4442" s="1" t="s">
        <v>415</v>
      </c>
      <c r="S4442" s="1" t="s">
        <v>29939</v>
      </c>
      <c r="T4442" s="1" t="s">
        <v>29940</v>
      </c>
      <c r="U4442" s="1" t="s">
        <v>11378</v>
      </c>
      <c r="V4442" s="1" t="s">
        <v>140</v>
      </c>
      <c r="W4442" s="1" t="s">
        <v>141</v>
      </c>
      <c r="X4442" t="str">
        <f t="shared" si="484"/>
        <v>Complete</v>
      </c>
      <c r="Y4442">
        <f>MAX(0,100-IF(G4442="Invalid",Config!$B$5,0)-IF(I4442="Invalid",Config!$B$6,0)-IF(X4442="Incomplete",Config!$B$7,0)-IF(AF4442="Yes",Config!$B$37,0))</f>
        <v>100</v>
      </c>
      <c r="Z4442" s="1">
        <f>IF(OR(TRIM(B4442)="",COUNTIF(Config!$B$15:$B$19,B4442)&gt;0),1,0)+IF(OR(TRIM(C4442)="",COUNTIF(Config!$B$15:$B$19,C4442)&gt;0),1,0)+IF(OR(TRIM(F4442)="",COUNTIF(Config!$B$15:$B$19,F4442)&gt;0),1,0)+IF(OR(TRIM(H4442)="",COUNTIF(Config!$B$15:$B$19,H4442)&gt;0),1,0)+IF(OR(TRIM(E4442)="",COUNTIF(Config!$B$15:$B$19,E4442)&gt;0),1,0)+IF(OR(TRIM(K4442)="",COUNTIF(Config!$B$15:$B$19,K4442)&gt;0),1,0)+IF(OR(TRIM(P4442)="",COUNTIF(Config!$B$15:$B$19,P4442)&gt;0),1,0)+IF(OR(TRIM(R4442)="",COUNTIF(Config!$B$15:$B$19,R4442)&gt;0),1,0)</f>
        <v>0</v>
      </c>
      <c r="AA4442" s="1" cm="1">
        <f t="array" ref="AA4442">SUMPRODUCT(LEN(H4442)-LEN(SUBSTITUTE(H4442,{"0";"1";"2";"3";"4";"5";"6";"7";"8";"9"},"")))</f>
        <v>12</v>
      </c>
      <c r="AC4442" t="str">
        <f t="shared" si="485"/>
        <v/>
      </c>
      <c r="AD4442">
        <f t="shared" si="486"/>
        <v>1</v>
      </c>
      <c r="AE4442">
        <f t="shared" si="487"/>
        <v>1</v>
      </c>
      <c r="AF4442" t="str">
        <f t="shared" si="488"/>
        <v>No</v>
      </c>
      <c r="AG4442">
        <f t="shared" ca="1" si="489"/>
        <v>37</v>
      </c>
      <c r="AH4442" t="str">
        <f ca="1">IF(OR(V4442="",AG4442=""),"Yes",IF(AG4442&gt;Config!$B$41,"Yes","No"))</f>
        <v>No</v>
      </c>
    </row>
    <row r="4443" spans="1:34" x14ac:dyDescent="0.25">
      <c r="A4443" s="1" t="s">
        <v>29941</v>
      </c>
      <c r="B4443" s="1" t="s">
        <v>619</v>
      </c>
      <c r="C4443" s="1" t="s">
        <v>1166</v>
      </c>
      <c r="D4443" s="1" t="s">
        <v>29942</v>
      </c>
      <c r="E4443" s="1" t="s">
        <v>34951</v>
      </c>
      <c r="F4443" s="1" t="s">
        <v>29943</v>
      </c>
      <c r="G4443" t="str">
        <f t="shared" si="483"/>
        <v>Valid</v>
      </c>
      <c r="H4443" s="1" t="s">
        <v>29944</v>
      </c>
      <c r="I4443" t="str" cm="1">
        <f t="array" ref="I4443">IF(OR(TRIM(H4443)="",ISNUMBER(SEARCH("#",H4443)),AA4443&lt;Config!$B$8,SUMPRODUCT(--ISNUMBER(SEARCH({"a";"b";"c";"d";"e";"f";"g";"h";"i";"j";"k";"l";"m";"n";"o";"p";"q";"r";"s";"t";"u";"v";"w";"x";"y";"z"},H4443)))&gt;0),"Invalid","Valid")</f>
        <v>Valid</v>
      </c>
      <c r="J4443" s="1" t="s">
        <v>131</v>
      </c>
      <c r="K4443" s="1" t="s">
        <v>287</v>
      </c>
      <c r="L4443" s="1" t="s">
        <v>49</v>
      </c>
      <c r="M4443" s="1" t="s">
        <v>462</v>
      </c>
      <c r="N4443" s="1" t="s">
        <v>51</v>
      </c>
      <c r="O4443" s="1" t="s">
        <v>196</v>
      </c>
      <c r="P4443" t="s">
        <v>314</v>
      </c>
      <c r="Q4443" s="1" t="s">
        <v>663</v>
      </c>
      <c r="R4443" s="1" t="s">
        <v>315</v>
      </c>
      <c r="S4443" s="1" t="s">
        <v>6650</v>
      </c>
      <c r="T4443" s="1" t="s">
        <v>29945</v>
      </c>
      <c r="U4443" s="1" t="s">
        <v>9596</v>
      </c>
      <c r="V4443" s="1" t="s">
        <v>2503</v>
      </c>
      <c r="W4443" s="1" t="s">
        <v>40</v>
      </c>
      <c r="X4443" t="str">
        <f t="shared" si="484"/>
        <v>Complete</v>
      </c>
      <c r="Y4443">
        <f>MAX(0,100-IF(G4443="Invalid",Config!$B$5,0)-IF(I4443="Invalid",Config!$B$6,0)-IF(X4443="Incomplete",Config!$B$7,0)-IF(AF4443="Yes",Config!$B$37,0))</f>
        <v>100</v>
      </c>
      <c r="Z4443" s="1">
        <f>IF(OR(TRIM(B4443)="",COUNTIF(Config!$B$15:$B$19,B4443)&gt;0),1,0)+IF(OR(TRIM(C4443)="",COUNTIF(Config!$B$15:$B$19,C4443)&gt;0),1,0)+IF(OR(TRIM(F4443)="",COUNTIF(Config!$B$15:$B$19,F4443)&gt;0),1,0)+IF(OR(TRIM(H4443)="",COUNTIF(Config!$B$15:$B$19,H4443)&gt;0),1,0)+IF(OR(TRIM(E4443)="",COUNTIF(Config!$B$15:$B$19,E4443)&gt;0),1,0)+IF(OR(TRIM(K4443)="",COUNTIF(Config!$B$15:$B$19,K4443)&gt;0),1,0)+IF(OR(TRIM(P4443)="",COUNTIF(Config!$B$15:$B$19,P4443)&gt;0),1,0)+IF(OR(TRIM(R4443)="",COUNTIF(Config!$B$15:$B$19,R4443)&gt;0),1,0)</f>
        <v>0</v>
      </c>
      <c r="AA4443" s="1" cm="1">
        <f t="array" ref="AA4443">SUMPRODUCT(LEN(H4443)-LEN(SUBSTITUTE(H4443,{"0";"1";"2";"3";"4";"5";"6";"7";"8";"9"},"")))</f>
        <v>12</v>
      </c>
      <c r="AC4443" t="str">
        <f t="shared" si="485"/>
        <v/>
      </c>
      <c r="AD4443">
        <f t="shared" si="486"/>
        <v>1</v>
      </c>
      <c r="AE4443">
        <f t="shared" si="487"/>
        <v>1</v>
      </c>
      <c r="AF4443" t="str">
        <f t="shared" si="488"/>
        <v>No</v>
      </c>
      <c r="AG4443">
        <f t="shared" ca="1" si="489"/>
        <v>277</v>
      </c>
      <c r="AH4443" t="str">
        <f ca="1">IF(OR(V4443="",AG4443=""),"Yes",IF(AG4443&gt;Config!$B$41,"Yes","No"))</f>
        <v>No</v>
      </c>
    </row>
    <row r="4444" spans="1:34" x14ac:dyDescent="0.25">
      <c r="A4444" s="1" t="s">
        <v>29946</v>
      </c>
      <c r="B4444" s="1" t="s">
        <v>2127</v>
      </c>
      <c r="C4444" s="1" t="s">
        <v>899</v>
      </c>
      <c r="D4444" s="1" t="s">
        <v>17655</v>
      </c>
      <c r="E4444" s="1" t="s">
        <v>35671</v>
      </c>
      <c r="F4444" s="1" t="s">
        <v>29947</v>
      </c>
      <c r="G4444" t="str">
        <f t="shared" si="483"/>
        <v>Invalid</v>
      </c>
      <c r="H4444" s="1" t="s">
        <v>29948</v>
      </c>
      <c r="I4444" t="str" cm="1">
        <f t="array" ref="I4444">IF(OR(TRIM(H4444)="",ISNUMBER(SEARCH("#",H4444)),AA4444&lt;Config!$B$8,SUMPRODUCT(--ISNUMBER(SEARCH({"a";"b";"c";"d";"e";"f";"g";"h";"i";"j";"k";"l";"m";"n";"o";"p";"q";"r";"s";"t";"u";"v";"w";"x";"y";"z"},H4444)))&gt;0),"Invalid","Valid")</f>
        <v>Valid</v>
      </c>
      <c r="J4444" s="1" t="s">
        <v>29949</v>
      </c>
      <c r="K4444" s="1" t="s">
        <v>28</v>
      </c>
      <c r="L4444" s="1" t="s">
        <v>450</v>
      </c>
      <c r="M4444" s="1" t="s">
        <v>118</v>
      </c>
      <c r="N4444" s="1" t="s">
        <v>148</v>
      </c>
      <c r="O4444" s="1" t="s">
        <v>69</v>
      </c>
      <c r="P4444" t="s">
        <v>53</v>
      </c>
      <c r="Q4444" s="1" t="s">
        <v>150</v>
      </c>
      <c r="R4444" s="1" t="s">
        <v>197</v>
      </c>
      <c r="S4444" s="1" t="s">
        <v>2231</v>
      </c>
      <c r="T4444" s="1" t="s">
        <v>29950</v>
      </c>
      <c r="U4444" s="1" t="s">
        <v>8449</v>
      </c>
      <c r="V4444" s="1" t="s">
        <v>10406</v>
      </c>
      <c r="W4444" s="1" t="s">
        <v>94</v>
      </c>
      <c r="X4444" t="str">
        <f t="shared" si="484"/>
        <v>Complete</v>
      </c>
      <c r="Y4444">
        <f>MAX(0,100-IF(G4444="Invalid",Config!$B$5,0)-IF(I4444="Invalid",Config!$B$6,0)-IF(X4444="Incomplete",Config!$B$7,0)-IF(AF4444="Yes",Config!$B$37,0))</f>
        <v>70</v>
      </c>
      <c r="Z4444" s="1">
        <f>IF(OR(TRIM(B4444)="",COUNTIF(Config!$B$15:$B$19,B4444)&gt;0),1,0)+IF(OR(TRIM(C4444)="",COUNTIF(Config!$B$15:$B$19,C4444)&gt;0),1,0)+IF(OR(TRIM(F4444)="",COUNTIF(Config!$B$15:$B$19,F4444)&gt;0),1,0)+IF(OR(TRIM(H4444)="",COUNTIF(Config!$B$15:$B$19,H4444)&gt;0),1,0)+IF(OR(TRIM(E4444)="",COUNTIF(Config!$B$15:$B$19,E4444)&gt;0),1,0)+IF(OR(TRIM(K4444)="",COUNTIF(Config!$B$15:$B$19,K4444)&gt;0),1,0)+IF(OR(TRIM(P4444)="",COUNTIF(Config!$B$15:$B$19,P4444)&gt;0),1,0)+IF(OR(TRIM(R4444)="",COUNTIF(Config!$B$15:$B$19,R4444)&gt;0),1,0)</f>
        <v>0</v>
      </c>
      <c r="AA4444" s="1" cm="1">
        <f t="array" ref="AA4444">SUMPRODUCT(LEN(H4444)-LEN(SUBSTITUTE(H4444,{"0";"1";"2";"3";"4";"5";"6";"7";"8";"9"},"")))</f>
        <v>12</v>
      </c>
      <c r="AC4444" t="str">
        <f t="shared" si="485"/>
        <v>Invalid Email</v>
      </c>
      <c r="AD4444">
        <f t="shared" si="486"/>
        <v>0</v>
      </c>
      <c r="AE4444">
        <f t="shared" si="487"/>
        <v>1</v>
      </c>
      <c r="AF4444" t="str">
        <f t="shared" si="488"/>
        <v>No</v>
      </c>
      <c r="AG4444">
        <f t="shared" ca="1" si="489"/>
        <v>75</v>
      </c>
      <c r="AH4444" t="str">
        <f ca="1">IF(OR(V4444="",AG4444=""),"Yes",IF(AG4444&gt;Config!$B$41,"Yes","No"))</f>
        <v>No</v>
      </c>
    </row>
    <row r="4445" spans="1:34" x14ac:dyDescent="0.25">
      <c r="A4445" s="1" t="s">
        <v>29951</v>
      </c>
      <c r="B4445" s="1" t="s">
        <v>1257</v>
      </c>
      <c r="C4445" s="1" t="s">
        <v>499</v>
      </c>
      <c r="D4445" s="1" t="s">
        <v>29952</v>
      </c>
      <c r="E4445" s="1" t="s">
        <v>34023</v>
      </c>
      <c r="F4445" s="1" t="s">
        <v>29953</v>
      </c>
      <c r="G4445" t="str">
        <f t="shared" si="483"/>
        <v>Valid</v>
      </c>
      <c r="H4445" s="1" t="s">
        <v>29954</v>
      </c>
      <c r="I4445" t="str" cm="1">
        <f t="array" ref="I4445">IF(OR(TRIM(H4445)="",ISNUMBER(SEARCH("#",H4445)),AA4445&lt;Config!$B$8,SUMPRODUCT(--ISNUMBER(SEARCH({"a";"b";"c";"d";"e";"f";"g";"h";"i";"j";"k";"l";"m";"n";"o";"p";"q";"r";"s";"t";"u";"v";"w";"x";"y";"z"},H4445)))&gt;0),"Invalid","Valid")</f>
        <v>Valid</v>
      </c>
      <c r="J4445" s="1" t="s">
        <v>29955</v>
      </c>
      <c r="K4445" s="1" t="s">
        <v>117</v>
      </c>
      <c r="L4445" s="1" t="s">
        <v>29</v>
      </c>
      <c r="M4445" s="1" t="s">
        <v>118</v>
      </c>
      <c r="N4445" s="1" t="s">
        <v>224</v>
      </c>
      <c r="O4445" s="1" t="s">
        <v>196</v>
      </c>
      <c r="P4445" t="s">
        <v>53</v>
      </c>
      <c r="Q4445" s="1" t="s">
        <v>54</v>
      </c>
      <c r="R4445" s="1" t="s">
        <v>197</v>
      </c>
      <c r="S4445" s="1" t="s">
        <v>13487</v>
      </c>
      <c r="T4445" s="1" t="s">
        <v>29956</v>
      </c>
      <c r="U4445" s="1" t="s">
        <v>8893</v>
      </c>
      <c r="V4445" s="1" t="s">
        <v>1273</v>
      </c>
      <c r="W4445" s="1" t="s">
        <v>94</v>
      </c>
      <c r="X4445" t="str">
        <f t="shared" si="484"/>
        <v>Complete</v>
      </c>
      <c r="Y4445">
        <f>MAX(0,100-IF(G4445="Invalid",Config!$B$5,0)-IF(I4445="Invalid",Config!$B$6,0)-IF(X4445="Incomplete",Config!$B$7,0)-IF(AF4445="Yes",Config!$B$37,0))</f>
        <v>100</v>
      </c>
      <c r="Z4445" s="1">
        <f>IF(OR(TRIM(B4445)="",COUNTIF(Config!$B$15:$B$19,B4445)&gt;0),1,0)+IF(OR(TRIM(C4445)="",COUNTIF(Config!$B$15:$B$19,C4445)&gt;0),1,0)+IF(OR(TRIM(F4445)="",COUNTIF(Config!$B$15:$B$19,F4445)&gt;0),1,0)+IF(OR(TRIM(H4445)="",COUNTIF(Config!$B$15:$B$19,H4445)&gt;0),1,0)+IF(OR(TRIM(E4445)="",COUNTIF(Config!$B$15:$B$19,E4445)&gt;0),1,0)+IF(OR(TRIM(K4445)="",COUNTIF(Config!$B$15:$B$19,K4445)&gt;0),1,0)+IF(OR(TRIM(P4445)="",COUNTIF(Config!$B$15:$B$19,P4445)&gt;0),1,0)+IF(OR(TRIM(R4445)="",COUNTIF(Config!$B$15:$B$19,R4445)&gt;0),1,0)</f>
        <v>0</v>
      </c>
      <c r="AA4445" s="1" cm="1">
        <f t="array" ref="AA4445">SUMPRODUCT(LEN(H4445)-LEN(SUBSTITUTE(H4445,{"0";"1";"2";"3";"4";"5";"6";"7";"8";"9"},"")))</f>
        <v>12</v>
      </c>
      <c r="AC4445" t="str">
        <f t="shared" si="485"/>
        <v/>
      </c>
      <c r="AD4445">
        <f t="shared" si="486"/>
        <v>1</v>
      </c>
      <c r="AE4445">
        <f t="shared" si="487"/>
        <v>1</v>
      </c>
      <c r="AF4445" t="str">
        <f t="shared" si="488"/>
        <v>No</v>
      </c>
      <c r="AG4445" t="str">
        <f t="shared" ca="1" si="489"/>
        <v/>
      </c>
      <c r="AH4445" t="str">
        <f ca="1">IF(OR(V4445="",AG4445=""),"Yes",IF(AG4445&gt;Config!$B$41,"Yes","No"))</f>
        <v>Yes</v>
      </c>
    </row>
    <row r="4446" spans="1:34" x14ac:dyDescent="0.25">
      <c r="A4446" s="1" t="s">
        <v>29957</v>
      </c>
      <c r="B4446" s="1" t="s">
        <v>2095</v>
      </c>
      <c r="C4446" s="1" t="s">
        <v>245</v>
      </c>
      <c r="D4446" s="1" t="s">
        <v>13188</v>
      </c>
      <c r="E4446" s="1" t="s">
        <v>159</v>
      </c>
      <c r="F4446" s="1" t="s">
        <v>13189</v>
      </c>
      <c r="G4446" t="str">
        <f t="shared" si="483"/>
        <v>Valid</v>
      </c>
      <c r="H4446" s="1" t="s">
        <v>29958</v>
      </c>
      <c r="I4446" t="str" cm="1">
        <f t="array" ref="I4446">IF(OR(TRIM(H4446)="",ISNUMBER(SEARCH("#",H4446)),AA4446&lt;Config!$B$8,SUMPRODUCT(--ISNUMBER(SEARCH({"a";"b";"c";"d";"e";"f";"g";"h";"i";"j";"k";"l";"m";"n";"o";"p";"q";"r";"s";"t";"u";"v";"w";"x";"y";"z"},H4446)))&gt;0),"Invalid","Valid")</f>
        <v>Valid</v>
      </c>
      <c r="J4446" s="1" t="s">
        <v>13191</v>
      </c>
      <c r="K4446" s="1" t="s">
        <v>866</v>
      </c>
      <c r="L4446" s="1" t="s">
        <v>164</v>
      </c>
      <c r="M4446" s="1" t="s">
        <v>343</v>
      </c>
      <c r="N4446" s="1" t="s">
        <v>358</v>
      </c>
      <c r="O4446" s="1" t="s">
        <v>69</v>
      </c>
      <c r="P4446" t="s">
        <v>236</v>
      </c>
      <c r="Q4446" s="1" t="s">
        <v>237</v>
      </c>
      <c r="R4446" s="1" t="s">
        <v>253</v>
      </c>
      <c r="S4446" s="1" t="s">
        <v>8614</v>
      </c>
      <c r="T4446" s="1" t="s">
        <v>13192</v>
      </c>
      <c r="U4446" s="1" t="s">
        <v>5925</v>
      </c>
      <c r="V4446" s="1" t="s">
        <v>4292</v>
      </c>
      <c r="W4446" s="1" t="s">
        <v>94</v>
      </c>
      <c r="X4446" t="str">
        <f t="shared" si="484"/>
        <v>Complete</v>
      </c>
      <c r="Y4446">
        <f>MAX(0,100-IF(G4446="Invalid",Config!$B$5,0)-IF(I4446="Invalid",Config!$B$6,0)-IF(X4446="Incomplete",Config!$B$7,0)-IF(AF4446="Yes",Config!$B$37,0))</f>
        <v>75</v>
      </c>
      <c r="Z4446" s="1">
        <f>IF(OR(TRIM(B4446)="",COUNTIF(Config!$B$15:$B$19,B4446)&gt;0),1,0)+IF(OR(TRIM(C4446)="",COUNTIF(Config!$B$15:$B$19,C4446)&gt;0),1,0)+IF(OR(TRIM(F4446)="",COUNTIF(Config!$B$15:$B$19,F4446)&gt;0),1,0)+IF(OR(TRIM(H4446)="",COUNTIF(Config!$B$15:$B$19,H4446)&gt;0),1,0)+IF(OR(TRIM(E4446)="",COUNTIF(Config!$B$15:$B$19,E4446)&gt;0),1,0)+IF(OR(TRIM(K4446)="",COUNTIF(Config!$B$15:$B$19,K4446)&gt;0),1,0)+IF(OR(TRIM(P4446)="",COUNTIF(Config!$B$15:$B$19,P4446)&gt;0),1,0)+IF(OR(TRIM(R4446)="",COUNTIF(Config!$B$15:$B$19,R4446)&gt;0),1,0)</f>
        <v>0</v>
      </c>
      <c r="AA4446" s="1" cm="1">
        <f t="array" ref="AA4446">SUMPRODUCT(LEN(H4446)-LEN(SUBSTITUTE(H4446,{"0";"1";"2";"3";"4";"5";"6";"7";"8";"9"},"")))</f>
        <v>10</v>
      </c>
      <c r="AC4446" t="str">
        <f t="shared" si="485"/>
        <v>Potential Duplicate</v>
      </c>
      <c r="AD4446">
        <f t="shared" si="486"/>
        <v>2</v>
      </c>
      <c r="AE4446">
        <f t="shared" si="487"/>
        <v>1</v>
      </c>
      <c r="AF4446" t="str">
        <f t="shared" si="488"/>
        <v>Yes</v>
      </c>
      <c r="AG4446">
        <f t="shared" ca="1" si="489"/>
        <v>231</v>
      </c>
      <c r="AH4446" t="str">
        <f ca="1">IF(OR(V4446="",AG4446=""),"Yes",IF(AG4446&gt;Config!$B$41,"Yes","No"))</f>
        <v>No</v>
      </c>
    </row>
    <row r="4447" spans="1:34" x14ac:dyDescent="0.25">
      <c r="A4447" s="1" t="s">
        <v>29959</v>
      </c>
      <c r="B4447" s="1" t="s">
        <v>6040</v>
      </c>
      <c r="C4447" s="1" t="s">
        <v>996</v>
      </c>
      <c r="D4447" s="1" t="s">
        <v>29960</v>
      </c>
      <c r="E4447" s="1" t="s">
        <v>33907</v>
      </c>
      <c r="F4447" s="1" t="s">
        <v>29961</v>
      </c>
      <c r="G4447" t="str">
        <f t="shared" si="483"/>
        <v>Valid</v>
      </c>
      <c r="H4447" s="1" t="s">
        <v>29962</v>
      </c>
      <c r="I4447" t="str" cm="1">
        <f t="array" ref="I4447">IF(OR(TRIM(H4447)="",ISNUMBER(SEARCH("#",H4447)),AA4447&lt;Config!$B$8,SUMPRODUCT(--ISNUMBER(SEARCH({"a";"b";"c";"d";"e";"f";"g";"h";"i";"j";"k";"l";"m";"n";"o";"p";"q";"r";"s";"t";"u";"v";"w";"x";"y";"z"},H4447)))&gt;0),"Invalid","Valid")</f>
        <v>Valid</v>
      </c>
      <c r="J4447" s="1" t="s">
        <v>29963</v>
      </c>
      <c r="K4447" s="1" t="s">
        <v>516</v>
      </c>
      <c r="L4447" s="1" t="s">
        <v>265</v>
      </c>
      <c r="M4447" s="1" t="s">
        <v>165</v>
      </c>
      <c r="N4447" s="1" t="s">
        <v>252</v>
      </c>
      <c r="O4447" s="1" t="s">
        <v>149</v>
      </c>
      <c r="P4447" t="s">
        <v>53</v>
      </c>
      <c r="Q4447" s="1" t="s">
        <v>150</v>
      </c>
      <c r="R4447" s="1" t="s">
        <v>55</v>
      </c>
      <c r="S4447" s="1" t="s">
        <v>6171</v>
      </c>
      <c r="T4447" s="1" t="s">
        <v>29964</v>
      </c>
      <c r="U4447" s="1" t="s">
        <v>11878</v>
      </c>
      <c r="V4447" s="1" t="s">
        <v>140</v>
      </c>
      <c r="W4447" s="1" t="s">
        <v>33823</v>
      </c>
      <c r="X4447" t="str">
        <f t="shared" si="484"/>
        <v>Complete</v>
      </c>
      <c r="Y4447">
        <f>MAX(0,100-IF(G4447="Invalid",Config!$B$5,0)-IF(I4447="Invalid",Config!$B$6,0)-IF(X4447="Incomplete",Config!$B$7,0)-IF(AF4447="Yes",Config!$B$37,0))</f>
        <v>100</v>
      </c>
      <c r="Z4447" s="1">
        <f>IF(OR(TRIM(B4447)="",COUNTIF(Config!$B$15:$B$19,B4447)&gt;0),1,0)+IF(OR(TRIM(C4447)="",COUNTIF(Config!$B$15:$B$19,C4447)&gt;0),1,0)+IF(OR(TRIM(F4447)="",COUNTIF(Config!$B$15:$B$19,F4447)&gt;0),1,0)+IF(OR(TRIM(H4447)="",COUNTIF(Config!$B$15:$B$19,H4447)&gt;0),1,0)+IF(OR(TRIM(E4447)="",COUNTIF(Config!$B$15:$B$19,E4447)&gt;0),1,0)+IF(OR(TRIM(K4447)="",COUNTIF(Config!$B$15:$B$19,K4447)&gt;0),1,0)+IF(OR(TRIM(P4447)="",COUNTIF(Config!$B$15:$B$19,P4447)&gt;0),1,0)+IF(OR(TRIM(R4447)="",COUNTIF(Config!$B$15:$B$19,R4447)&gt;0),1,0)</f>
        <v>0</v>
      </c>
      <c r="AA4447" s="1" cm="1">
        <f t="array" ref="AA4447">SUMPRODUCT(LEN(H4447)-LEN(SUBSTITUTE(H4447,{"0";"1";"2";"3";"4";"5";"6";"7";"8";"9"},"")))</f>
        <v>12</v>
      </c>
      <c r="AC4447" t="str">
        <f t="shared" si="485"/>
        <v/>
      </c>
      <c r="AD4447">
        <f t="shared" si="486"/>
        <v>1</v>
      </c>
      <c r="AE4447">
        <f t="shared" si="487"/>
        <v>1</v>
      </c>
      <c r="AF4447" t="str">
        <f t="shared" si="488"/>
        <v>No</v>
      </c>
      <c r="AG4447">
        <f t="shared" ca="1" si="489"/>
        <v>37</v>
      </c>
      <c r="AH4447" t="str">
        <f ca="1">IF(OR(V4447="",AG4447=""),"Yes",IF(AG4447&gt;Config!$B$41,"Yes","No"))</f>
        <v>No</v>
      </c>
    </row>
    <row r="4448" spans="1:34" x14ac:dyDescent="0.25">
      <c r="A4448" s="1" t="s">
        <v>29965</v>
      </c>
      <c r="B4448" s="1" t="s">
        <v>1557</v>
      </c>
      <c r="C4448" s="1" t="s">
        <v>985</v>
      </c>
      <c r="D4448" s="1" t="s">
        <v>29966</v>
      </c>
      <c r="E4448" s="1" t="s">
        <v>35183</v>
      </c>
      <c r="F4448" s="1" t="s">
        <v>29967</v>
      </c>
      <c r="G4448" t="str">
        <f t="shared" si="483"/>
        <v>Valid</v>
      </c>
      <c r="H4448" s="1" t="s">
        <v>29968</v>
      </c>
      <c r="I4448" t="str" cm="1">
        <f t="array" ref="I4448">IF(OR(TRIM(H4448)="",ISNUMBER(SEARCH("#",H4448)),AA4448&lt;Config!$B$8,SUMPRODUCT(--ISNUMBER(SEARCH({"a";"b";"c";"d";"e";"f";"g";"h";"i";"j";"k";"l";"m";"n";"o";"p";"q";"r";"s";"t";"u";"v";"w";"x";"y";"z"},H4448)))&gt;0),"Invalid","Valid")</f>
        <v>Valid</v>
      </c>
      <c r="J4448" s="1" t="s">
        <v>29969</v>
      </c>
      <c r="K4448" s="1" t="s">
        <v>722</v>
      </c>
      <c r="L4448" s="1" t="s">
        <v>84</v>
      </c>
      <c r="M4448" s="1" t="s">
        <v>462</v>
      </c>
      <c r="N4448" s="1" t="s">
        <v>713</v>
      </c>
      <c r="O4448" s="1" t="s">
        <v>196</v>
      </c>
      <c r="P4448" t="s">
        <v>328</v>
      </c>
      <c r="Q4448" s="1" t="s">
        <v>33838</v>
      </c>
      <c r="R4448" s="1" t="s">
        <v>614</v>
      </c>
      <c r="S4448" s="1" t="s">
        <v>29970</v>
      </c>
      <c r="T4448" s="1" t="s">
        <v>29971</v>
      </c>
      <c r="U4448" s="1" t="s">
        <v>7345</v>
      </c>
      <c r="V4448" s="1" t="s">
        <v>10184</v>
      </c>
      <c r="W4448" s="1" t="s">
        <v>186</v>
      </c>
      <c r="X4448" t="str">
        <f t="shared" si="484"/>
        <v>Complete</v>
      </c>
      <c r="Y4448">
        <f>MAX(0,100-IF(G4448="Invalid",Config!$B$5,0)-IF(I4448="Invalid",Config!$B$6,0)-IF(X4448="Incomplete",Config!$B$7,0)-IF(AF4448="Yes",Config!$B$37,0))</f>
        <v>100</v>
      </c>
      <c r="Z4448" s="1">
        <f>IF(OR(TRIM(B4448)="",COUNTIF(Config!$B$15:$B$19,B4448)&gt;0),1,0)+IF(OR(TRIM(C4448)="",COUNTIF(Config!$B$15:$B$19,C4448)&gt;0),1,0)+IF(OR(TRIM(F4448)="",COUNTIF(Config!$B$15:$B$19,F4448)&gt;0),1,0)+IF(OR(TRIM(H4448)="",COUNTIF(Config!$B$15:$B$19,H4448)&gt;0),1,0)+IF(OR(TRIM(E4448)="",COUNTIF(Config!$B$15:$B$19,E4448)&gt;0),1,0)+IF(OR(TRIM(K4448)="",COUNTIF(Config!$B$15:$B$19,K4448)&gt;0),1,0)+IF(OR(TRIM(P4448)="",COUNTIF(Config!$B$15:$B$19,P4448)&gt;0),1,0)+IF(OR(TRIM(R4448)="",COUNTIF(Config!$B$15:$B$19,R4448)&gt;0),1,0)</f>
        <v>0</v>
      </c>
      <c r="AA4448" s="1" cm="1">
        <f t="array" ref="AA4448">SUMPRODUCT(LEN(H4448)-LEN(SUBSTITUTE(H4448,{"0";"1";"2";"3";"4";"5";"6";"7";"8";"9"},"")))</f>
        <v>11</v>
      </c>
      <c r="AC4448" t="str">
        <f t="shared" si="485"/>
        <v/>
      </c>
      <c r="AD4448">
        <f t="shared" si="486"/>
        <v>1</v>
      </c>
      <c r="AE4448">
        <f t="shared" si="487"/>
        <v>1</v>
      </c>
      <c r="AF4448" t="str">
        <f t="shared" si="488"/>
        <v>No</v>
      </c>
      <c r="AG4448">
        <f t="shared" ca="1" si="489"/>
        <v>486</v>
      </c>
      <c r="AH4448" t="str">
        <f ca="1">IF(OR(V4448="",AG4448=""),"Yes",IF(AG4448&gt;Config!$B$41,"Yes","No"))</f>
        <v>Yes</v>
      </c>
    </row>
    <row r="4449" spans="1:34" x14ac:dyDescent="0.25">
      <c r="A4449" s="1" t="s">
        <v>29972</v>
      </c>
      <c r="B4449" s="1" t="s">
        <v>1068</v>
      </c>
      <c r="C4449" s="1" t="s">
        <v>524</v>
      </c>
      <c r="D4449" s="1" t="s">
        <v>29973</v>
      </c>
      <c r="E4449" s="1" t="s">
        <v>35672</v>
      </c>
      <c r="F4449" s="1" t="s">
        <v>29974</v>
      </c>
      <c r="G4449" t="str">
        <f t="shared" si="483"/>
        <v>Valid</v>
      </c>
      <c r="H4449" s="1" t="s">
        <v>29975</v>
      </c>
      <c r="I4449" t="str" cm="1">
        <f t="array" ref="I4449">IF(OR(TRIM(H4449)="",ISNUMBER(SEARCH("#",H4449)),AA4449&lt;Config!$B$8,SUMPRODUCT(--ISNUMBER(SEARCH({"a";"b";"c";"d";"e";"f";"g";"h";"i";"j";"k";"l";"m";"n";"o";"p";"q";"r";"s";"t";"u";"v";"w";"x";"y";"z"},H4449)))&gt;0),"Invalid","Valid")</f>
        <v>Valid</v>
      </c>
      <c r="J4449" s="1" t="s">
        <v>29976</v>
      </c>
      <c r="K4449" s="1" t="s">
        <v>133</v>
      </c>
      <c r="L4449" s="1" t="s">
        <v>29</v>
      </c>
      <c r="M4449" s="1" t="s">
        <v>50</v>
      </c>
      <c r="N4449" s="1" t="s">
        <v>68</v>
      </c>
      <c r="O4449" s="1" t="s">
        <v>69</v>
      </c>
      <c r="P4449" t="s">
        <v>87</v>
      </c>
      <c r="Q4449" s="1" t="s">
        <v>438</v>
      </c>
      <c r="R4449" s="1" t="s">
        <v>379</v>
      </c>
      <c r="S4449" s="1" t="s">
        <v>29977</v>
      </c>
      <c r="T4449" s="1" t="s">
        <v>29978</v>
      </c>
      <c r="U4449" s="1" t="s">
        <v>6202</v>
      </c>
      <c r="V4449" s="1" t="s">
        <v>5982</v>
      </c>
      <c r="W4449" s="1" t="s">
        <v>186</v>
      </c>
      <c r="X4449" t="str">
        <f t="shared" si="484"/>
        <v>Complete</v>
      </c>
      <c r="Y4449">
        <f>MAX(0,100-IF(G4449="Invalid",Config!$B$5,0)-IF(I4449="Invalid",Config!$B$6,0)-IF(X4449="Incomplete",Config!$B$7,0)-IF(AF4449="Yes",Config!$B$37,0))</f>
        <v>100</v>
      </c>
      <c r="Z4449" s="1">
        <f>IF(OR(TRIM(B4449)="",COUNTIF(Config!$B$15:$B$19,B4449)&gt;0),1,0)+IF(OR(TRIM(C4449)="",COUNTIF(Config!$B$15:$B$19,C4449)&gt;0),1,0)+IF(OR(TRIM(F4449)="",COUNTIF(Config!$B$15:$B$19,F4449)&gt;0),1,0)+IF(OR(TRIM(H4449)="",COUNTIF(Config!$B$15:$B$19,H4449)&gt;0),1,0)+IF(OR(TRIM(E4449)="",COUNTIF(Config!$B$15:$B$19,E4449)&gt;0),1,0)+IF(OR(TRIM(K4449)="",COUNTIF(Config!$B$15:$B$19,K4449)&gt;0),1,0)+IF(OR(TRIM(P4449)="",COUNTIF(Config!$B$15:$B$19,P4449)&gt;0),1,0)+IF(OR(TRIM(R4449)="",COUNTIF(Config!$B$15:$B$19,R4449)&gt;0),1,0)</f>
        <v>0</v>
      </c>
      <c r="AA4449" s="1" cm="1">
        <f t="array" ref="AA4449">SUMPRODUCT(LEN(H4449)-LEN(SUBSTITUTE(H4449,{"0";"1";"2";"3";"4";"5";"6";"7";"8";"9"},"")))</f>
        <v>10</v>
      </c>
      <c r="AC4449" t="str">
        <f t="shared" si="485"/>
        <v/>
      </c>
      <c r="AD4449">
        <f t="shared" si="486"/>
        <v>1</v>
      </c>
      <c r="AE4449">
        <f t="shared" si="487"/>
        <v>1</v>
      </c>
      <c r="AF4449" t="str">
        <f t="shared" si="488"/>
        <v>No</v>
      </c>
      <c r="AG4449">
        <f t="shared" ca="1" si="489"/>
        <v>455</v>
      </c>
      <c r="AH4449" t="str">
        <f ca="1">IF(OR(V4449="",AG4449=""),"Yes",IF(AG4449&gt;Config!$B$41,"Yes","No"))</f>
        <v>Yes</v>
      </c>
    </row>
    <row r="4450" spans="1:34" x14ac:dyDescent="0.25">
      <c r="A4450" s="1" t="s">
        <v>29979</v>
      </c>
      <c r="B4450" s="1" t="s">
        <v>245</v>
      </c>
      <c r="C4450" s="1" t="s">
        <v>1007</v>
      </c>
      <c r="D4450" s="1" t="s">
        <v>27329</v>
      </c>
      <c r="E4450" s="1" t="s">
        <v>35445</v>
      </c>
      <c r="F4450" s="1" t="s">
        <v>29980</v>
      </c>
      <c r="G4450" t="str">
        <f t="shared" si="483"/>
        <v>Valid</v>
      </c>
      <c r="H4450" s="1" t="s">
        <v>29981</v>
      </c>
      <c r="I4450" t="str" cm="1">
        <f t="array" ref="I4450">IF(OR(TRIM(H4450)="",ISNUMBER(SEARCH("#",H4450)),AA4450&lt;Config!$B$8,SUMPRODUCT(--ISNUMBER(SEARCH({"a";"b";"c";"d";"e";"f";"g";"h";"i";"j";"k";"l";"m";"n";"o";"p";"q";"r";"s";"t";"u";"v";"w";"x";"y";"z"},H4450)))&gt;0),"Invalid","Valid")</f>
        <v>Valid</v>
      </c>
      <c r="J4450" s="1" t="s">
        <v>29982</v>
      </c>
      <c r="K4450" s="1" t="s">
        <v>516</v>
      </c>
      <c r="L4450" s="1" t="s">
        <v>265</v>
      </c>
      <c r="M4450" s="1" t="s">
        <v>462</v>
      </c>
      <c r="N4450" s="1" t="s">
        <v>713</v>
      </c>
      <c r="O4450" s="1" t="s">
        <v>52</v>
      </c>
      <c r="P4450" t="s">
        <v>33</v>
      </c>
      <c r="Q4450" s="1" t="s">
        <v>34</v>
      </c>
      <c r="R4450" s="1" t="s">
        <v>35</v>
      </c>
      <c r="S4450" s="1" t="s">
        <v>19041</v>
      </c>
      <c r="T4450" s="1" t="s">
        <v>29983</v>
      </c>
      <c r="U4450" s="1" t="s">
        <v>8327</v>
      </c>
      <c r="V4450" s="1" t="s">
        <v>20040</v>
      </c>
      <c r="W4450" s="1" t="s">
        <v>75</v>
      </c>
      <c r="X4450" t="str">
        <f t="shared" si="484"/>
        <v>Complete</v>
      </c>
      <c r="Y4450">
        <f>MAX(0,100-IF(G4450="Invalid",Config!$B$5,0)-IF(I4450="Invalid",Config!$B$6,0)-IF(X4450="Incomplete",Config!$B$7,0)-IF(AF4450="Yes",Config!$B$37,0))</f>
        <v>100</v>
      </c>
      <c r="Z4450" s="1">
        <f>IF(OR(TRIM(B4450)="",COUNTIF(Config!$B$15:$B$19,B4450)&gt;0),1,0)+IF(OR(TRIM(C4450)="",COUNTIF(Config!$B$15:$B$19,C4450)&gt;0),1,0)+IF(OR(TRIM(F4450)="",COUNTIF(Config!$B$15:$B$19,F4450)&gt;0),1,0)+IF(OR(TRIM(H4450)="",COUNTIF(Config!$B$15:$B$19,H4450)&gt;0),1,0)+IF(OR(TRIM(E4450)="",COUNTIF(Config!$B$15:$B$19,E4450)&gt;0),1,0)+IF(OR(TRIM(K4450)="",COUNTIF(Config!$B$15:$B$19,K4450)&gt;0),1,0)+IF(OR(TRIM(P4450)="",COUNTIF(Config!$B$15:$B$19,P4450)&gt;0),1,0)+IF(OR(TRIM(R4450)="",COUNTIF(Config!$B$15:$B$19,R4450)&gt;0),1,0)</f>
        <v>0</v>
      </c>
      <c r="AA4450" s="1" cm="1">
        <f t="array" ref="AA4450">SUMPRODUCT(LEN(H4450)-LEN(SUBSTITUTE(H4450,{"0";"1";"2";"3";"4";"5";"6";"7";"8";"9"},"")))</f>
        <v>10</v>
      </c>
      <c r="AC4450" t="str">
        <f t="shared" si="485"/>
        <v/>
      </c>
      <c r="AD4450">
        <f t="shared" si="486"/>
        <v>1</v>
      </c>
      <c r="AE4450">
        <f t="shared" si="487"/>
        <v>1</v>
      </c>
      <c r="AF4450" t="str">
        <f t="shared" si="488"/>
        <v>No</v>
      </c>
      <c r="AG4450">
        <f t="shared" ca="1" si="489"/>
        <v>529</v>
      </c>
      <c r="AH4450" t="str">
        <f ca="1">IF(OR(V4450="",AG4450=""),"Yes",IF(AG4450&gt;Config!$B$41,"Yes","No"))</f>
        <v>Yes</v>
      </c>
    </row>
    <row r="4451" spans="1:34" x14ac:dyDescent="0.25">
      <c r="A4451" s="1" t="s">
        <v>29984</v>
      </c>
      <c r="B4451" s="1" t="s">
        <v>839</v>
      </c>
      <c r="C4451" s="1" t="s">
        <v>1441</v>
      </c>
      <c r="D4451" s="1" t="s">
        <v>29985</v>
      </c>
      <c r="E4451" s="1" t="s">
        <v>33829</v>
      </c>
      <c r="F4451" s="1" t="s">
        <v>29986</v>
      </c>
      <c r="G4451" t="str">
        <f t="shared" si="483"/>
        <v>Valid</v>
      </c>
      <c r="H4451" s="1" t="s">
        <v>29987</v>
      </c>
      <c r="I4451" t="str" cm="1">
        <f t="array" ref="I4451">IF(OR(TRIM(H4451)="",ISNUMBER(SEARCH("#",H4451)),AA4451&lt;Config!$B$8,SUMPRODUCT(--ISNUMBER(SEARCH({"a";"b";"c";"d";"e";"f";"g";"h";"i";"j";"k";"l";"m";"n";"o";"p";"q";"r";"s";"t";"u";"v";"w";"x";"y";"z"},H4451)))&gt;0),"Invalid","Valid")</f>
        <v>Valid</v>
      </c>
      <c r="J4451" s="1" t="s">
        <v>29988</v>
      </c>
      <c r="K4451" s="1" t="s">
        <v>147</v>
      </c>
      <c r="L4451" s="1" t="s">
        <v>450</v>
      </c>
      <c r="M4451" s="1" t="s">
        <v>462</v>
      </c>
      <c r="N4451" s="1" t="s">
        <v>437</v>
      </c>
      <c r="O4451" s="1" t="s">
        <v>180</v>
      </c>
      <c r="P4451" t="s">
        <v>53</v>
      </c>
      <c r="Q4451" s="1" t="s">
        <v>181</v>
      </c>
      <c r="R4451" s="1" t="s">
        <v>55</v>
      </c>
      <c r="S4451" s="1" t="s">
        <v>18160</v>
      </c>
      <c r="T4451" s="1" t="s">
        <v>29989</v>
      </c>
      <c r="U4451" s="1" t="s">
        <v>2547</v>
      </c>
      <c r="V4451" s="1" t="s">
        <v>3997</v>
      </c>
      <c r="W4451" s="1" t="s">
        <v>202</v>
      </c>
      <c r="X4451" t="str">
        <f t="shared" si="484"/>
        <v>Incomplete</v>
      </c>
      <c r="Y4451">
        <f>MAX(0,100-IF(G4451="Invalid",Config!$B$5,0)-IF(I4451="Invalid",Config!$B$6,0)-IF(X4451="Incomplete",Config!$B$7,0)-IF(AF4451="Yes",Config!$B$37,0))</f>
        <v>60</v>
      </c>
      <c r="Z4451" s="1">
        <f>IF(OR(TRIM(B4451)="",COUNTIF(Config!$B$15:$B$19,B4451)&gt;0),1,0)+IF(OR(TRIM(C4451)="",COUNTIF(Config!$B$15:$B$19,C4451)&gt;0),1,0)+IF(OR(TRIM(F4451)="",COUNTIF(Config!$B$15:$B$19,F4451)&gt;0),1,0)+IF(OR(TRIM(H4451)="",COUNTIF(Config!$B$15:$B$19,H4451)&gt;0),1,0)+IF(OR(TRIM(E4451)="",COUNTIF(Config!$B$15:$B$19,E4451)&gt;0),1,0)+IF(OR(TRIM(K4451)="",COUNTIF(Config!$B$15:$B$19,K4451)&gt;0),1,0)+IF(OR(TRIM(P4451)="",COUNTIF(Config!$B$15:$B$19,P4451)&gt;0),1,0)+IF(OR(TRIM(R4451)="",COUNTIF(Config!$B$15:$B$19,R4451)&gt;0),1,0)</f>
        <v>1</v>
      </c>
      <c r="AA4451" s="1" cm="1">
        <f t="array" ref="AA4451">SUMPRODUCT(LEN(H4451)-LEN(SUBSTITUTE(H4451,{"0";"1";"2";"3";"4";"5";"6";"7";"8";"9"},"")))</f>
        <v>12</v>
      </c>
      <c r="AC4451" t="str">
        <f t="shared" si="485"/>
        <v>Incomplete Profile</v>
      </c>
      <c r="AD4451">
        <f t="shared" si="486"/>
        <v>1</v>
      </c>
      <c r="AE4451">
        <f t="shared" si="487"/>
        <v>1</v>
      </c>
      <c r="AF4451" t="str">
        <f t="shared" si="488"/>
        <v>No</v>
      </c>
      <c r="AG4451">
        <f t="shared" ca="1" si="489"/>
        <v>154</v>
      </c>
      <c r="AH4451" t="str">
        <f ca="1">IF(OR(V4451="",AG4451=""),"Yes",IF(AG4451&gt;Config!$B$41,"Yes","No"))</f>
        <v>No</v>
      </c>
    </row>
    <row r="4452" spans="1:34" x14ac:dyDescent="0.25">
      <c r="A4452" s="1" t="s">
        <v>29990</v>
      </c>
      <c r="B4452" s="1" t="s">
        <v>33815</v>
      </c>
      <c r="C4452" s="1" t="s">
        <v>489</v>
      </c>
      <c r="D4452" s="1" t="s">
        <v>489</v>
      </c>
      <c r="E4452" s="1" t="s">
        <v>34843</v>
      </c>
      <c r="F4452" s="1" t="s">
        <v>29991</v>
      </c>
      <c r="G4452" t="str">
        <f t="shared" si="483"/>
        <v>Valid</v>
      </c>
      <c r="H4452" s="1" t="s">
        <v>29992</v>
      </c>
      <c r="I4452" t="str" cm="1">
        <f t="array" ref="I4452">IF(OR(TRIM(H4452)="",ISNUMBER(SEARCH("#",H4452)),AA4452&lt;Config!$B$8,SUMPRODUCT(--ISNUMBER(SEARCH({"a";"b";"c";"d";"e";"f";"g";"h";"i";"j";"k";"l";"m";"n";"o";"p";"q";"r";"s";"t";"u";"v";"w";"x";"y";"z"},H4452)))&gt;0),"Invalid","Valid")</f>
        <v>Valid</v>
      </c>
      <c r="J4452" s="1" t="s">
        <v>29993</v>
      </c>
      <c r="K4452" s="1" t="s">
        <v>117</v>
      </c>
      <c r="L4452" s="1" t="s">
        <v>164</v>
      </c>
      <c r="M4452" s="1" t="s">
        <v>251</v>
      </c>
      <c r="N4452" s="1" t="s">
        <v>51</v>
      </c>
      <c r="O4452" s="1" t="s">
        <v>149</v>
      </c>
      <c r="P4452" t="s">
        <v>590</v>
      </c>
      <c r="Q4452" s="1" t="s">
        <v>591</v>
      </c>
      <c r="R4452" s="1" t="s">
        <v>1774</v>
      </c>
      <c r="S4452" s="1" t="s">
        <v>9977</v>
      </c>
      <c r="T4452" s="1" t="s">
        <v>29994</v>
      </c>
      <c r="U4452" s="1" t="s">
        <v>6460</v>
      </c>
      <c r="V4452" s="1" t="s">
        <v>1347</v>
      </c>
      <c r="W4452" s="1" t="s">
        <v>186</v>
      </c>
      <c r="X4452" t="str">
        <f t="shared" si="484"/>
        <v>Incomplete</v>
      </c>
      <c r="Y4452">
        <f>MAX(0,100-IF(G4452="Invalid",Config!$B$5,0)-IF(I4452="Invalid",Config!$B$6,0)-IF(X4452="Incomplete",Config!$B$7,0)-IF(AF4452="Yes",Config!$B$37,0))</f>
        <v>60</v>
      </c>
      <c r="Z4452" s="1">
        <f>IF(OR(TRIM(B4452)="",COUNTIF(Config!$B$15:$B$19,B4452)&gt;0),1,0)+IF(OR(TRIM(C4452)="",COUNTIF(Config!$B$15:$B$19,C4452)&gt;0),1,0)+IF(OR(TRIM(F4452)="",COUNTIF(Config!$B$15:$B$19,F4452)&gt;0),1,0)+IF(OR(TRIM(H4452)="",COUNTIF(Config!$B$15:$B$19,H4452)&gt;0),1,0)+IF(OR(TRIM(E4452)="",COUNTIF(Config!$B$15:$B$19,E4452)&gt;0),1,0)+IF(OR(TRIM(K4452)="",COUNTIF(Config!$B$15:$B$19,K4452)&gt;0),1,0)+IF(OR(TRIM(P4452)="",COUNTIF(Config!$B$15:$B$19,P4452)&gt;0),1,0)+IF(OR(TRIM(R4452)="",COUNTIF(Config!$B$15:$B$19,R4452)&gt;0),1,0)</f>
        <v>1</v>
      </c>
      <c r="AA4452" s="1" cm="1">
        <f t="array" ref="AA4452">SUMPRODUCT(LEN(H4452)-LEN(SUBSTITUTE(H4452,{"0";"1";"2";"3";"4";"5";"6";"7";"8";"9"},"")))</f>
        <v>10</v>
      </c>
      <c r="AC4452" t="str">
        <f t="shared" si="485"/>
        <v>Incomplete Profile</v>
      </c>
      <c r="AD4452">
        <f t="shared" si="486"/>
        <v>1</v>
      </c>
      <c r="AE4452">
        <f t="shared" si="487"/>
        <v>1</v>
      </c>
      <c r="AF4452" t="str">
        <f t="shared" si="488"/>
        <v>No</v>
      </c>
      <c r="AG4452">
        <f t="shared" ca="1" si="489"/>
        <v>37</v>
      </c>
      <c r="AH4452" t="str">
        <f ca="1">IF(OR(V4452="",AG4452=""),"Yes",IF(AG4452&gt;Config!$B$41,"Yes","No"))</f>
        <v>No</v>
      </c>
    </row>
    <row r="4453" spans="1:34" x14ac:dyDescent="0.25">
      <c r="A4453" s="1" t="s">
        <v>29995</v>
      </c>
      <c r="B4453" s="1" t="s">
        <v>619</v>
      </c>
      <c r="C4453" s="1" t="s">
        <v>1400</v>
      </c>
      <c r="D4453" s="1" t="s">
        <v>29996</v>
      </c>
      <c r="E4453" s="1" t="s">
        <v>34276</v>
      </c>
      <c r="F4453" s="1" t="s">
        <v>29997</v>
      </c>
      <c r="G4453" t="str">
        <f t="shared" si="483"/>
        <v>Valid</v>
      </c>
      <c r="H4453" s="1" t="s">
        <v>29998</v>
      </c>
      <c r="I4453" t="str" cm="1">
        <f t="array" ref="I4453">IF(OR(TRIM(H4453)="",ISNUMBER(SEARCH("#",H4453)),AA4453&lt;Config!$B$8,SUMPRODUCT(--ISNUMBER(SEARCH({"a";"b";"c";"d";"e";"f";"g";"h";"i";"j";"k";"l";"m";"n";"o";"p";"q";"r";"s";"t";"u";"v";"w";"x";"y";"z"},H4453)))&gt;0),"Invalid","Valid")</f>
        <v>Valid</v>
      </c>
      <c r="J4453" s="1" t="s">
        <v>29999</v>
      </c>
      <c r="K4453" s="1" t="s">
        <v>625</v>
      </c>
      <c r="L4453" s="1" t="s">
        <v>67</v>
      </c>
      <c r="M4453" s="1" t="s">
        <v>85</v>
      </c>
      <c r="N4453" s="1" t="s">
        <v>713</v>
      </c>
      <c r="O4453" s="1" t="s">
        <v>69</v>
      </c>
      <c r="P4453" t="s">
        <v>87</v>
      </c>
      <c r="Q4453" s="1" t="s">
        <v>166</v>
      </c>
      <c r="R4453" s="1" t="s">
        <v>212</v>
      </c>
      <c r="S4453" s="1" t="s">
        <v>30000</v>
      </c>
      <c r="T4453" s="1" t="s">
        <v>30001</v>
      </c>
      <c r="U4453" s="1" t="s">
        <v>5437</v>
      </c>
      <c r="V4453" s="1" t="s">
        <v>140</v>
      </c>
      <c r="W4453" s="1" t="s">
        <v>186</v>
      </c>
      <c r="X4453" t="str">
        <f t="shared" si="484"/>
        <v>Complete</v>
      </c>
      <c r="Y4453">
        <f>MAX(0,100-IF(G4453="Invalid",Config!$B$5,0)-IF(I4453="Invalid",Config!$B$6,0)-IF(X4453="Incomplete",Config!$B$7,0)-IF(AF4453="Yes",Config!$B$37,0))</f>
        <v>100</v>
      </c>
      <c r="Z4453" s="1">
        <f>IF(OR(TRIM(B4453)="",COUNTIF(Config!$B$15:$B$19,B4453)&gt;0),1,0)+IF(OR(TRIM(C4453)="",COUNTIF(Config!$B$15:$B$19,C4453)&gt;0),1,0)+IF(OR(TRIM(F4453)="",COUNTIF(Config!$B$15:$B$19,F4453)&gt;0),1,0)+IF(OR(TRIM(H4453)="",COUNTIF(Config!$B$15:$B$19,H4453)&gt;0),1,0)+IF(OR(TRIM(E4453)="",COUNTIF(Config!$B$15:$B$19,E4453)&gt;0),1,0)+IF(OR(TRIM(K4453)="",COUNTIF(Config!$B$15:$B$19,K4453)&gt;0),1,0)+IF(OR(TRIM(P4453)="",COUNTIF(Config!$B$15:$B$19,P4453)&gt;0),1,0)+IF(OR(TRIM(R4453)="",COUNTIF(Config!$B$15:$B$19,R4453)&gt;0),1,0)</f>
        <v>0</v>
      </c>
      <c r="AA4453" s="1" cm="1">
        <f t="array" ref="AA4453">SUMPRODUCT(LEN(H4453)-LEN(SUBSTITUTE(H4453,{"0";"1";"2";"3";"4";"5";"6";"7";"8";"9"},"")))</f>
        <v>11</v>
      </c>
      <c r="AC4453" t="str">
        <f t="shared" si="485"/>
        <v/>
      </c>
      <c r="AD4453">
        <f t="shared" si="486"/>
        <v>1</v>
      </c>
      <c r="AE4453">
        <f t="shared" si="487"/>
        <v>1</v>
      </c>
      <c r="AF4453" t="str">
        <f t="shared" si="488"/>
        <v>No</v>
      </c>
      <c r="AG4453">
        <f t="shared" ca="1" si="489"/>
        <v>37</v>
      </c>
      <c r="AH4453" t="str">
        <f ca="1">IF(OR(V4453="",AG4453=""),"Yes",IF(AG4453&gt;Config!$B$41,"Yes","No"))</f>
        <v>No</v>
      </c>
    </row>
    <row r="4454" spans="1:34" x14ac:dyDescent="0.25">
      <c r="A4454" s="1" t="s">
        <v>30002</v>
      </c>
      <c r="B4454" s="1" t="s">
        <v>1441</v>
      </c>
      <c r="C4454" s="1" t="s">
        <v>432</v>
      </c>
      <c r="D4454" s="1" t="s">
        <v>5031</v>
      </c>
      <c r="E4454" s="1" t="s">
        <v>477</v>
      </c>
      <c r="F4454" s="1" t="s">
        <v>30003</v>
      </c>
      <c r="G4454" t="str">
        <f t="shared" si="483"/>
        <v>Valid</v>
      </c>
      <c r="H4454" s="1" t="s">
        <v>30004</v>
      </c>
      <c r="I4454" t="str" cm="1">
        <f t="array" ref="I4454">IF(OR(TRIM(H4454)="",ISNUMBER(SEARCH("#",H4454)),AA4454&lt;Config!$B$8,SUMPRODUCT(--ISNUMBER(SEARCH({"a";"b";"c";"d";"e";"f";"g";"h";"i";"j";"k";"l";"m";"n";"o";"p";"q";"r";"s";"t";"u";"v";"w";"x";"y";"z"},H4454)))&gt;0),"Invalid","Valid")</f>
        <v>Valid</v>
      </c>
      <c r="J4454" s="1" t="s">
        <v>30005</v>
      </c>
      <c r="K4454" s="1" t="s">
        <v>133</v>
      </c>
      <c r="L4454" s="1" t="s">
        <v>29</v>
      </c>
      <c r="M4454" s="1" t="s">
        <v>30</v>
      </c>
      <c r="N4454" s="1" t="s">
        <v>148</v>
      </c>
      <c r="O4454" s="1" t="s">
        <v>149</v>
      </c>
      <c r="P4454" t="s">
        <v>53</v>
      </c>
      <c r="Q4454" s="1" t="s">
        <v>181</v>
      </c>
      <c r="R4454" s="1" t="s">
        <v>415</v>
      </c>
      <c r="S4454" s="1" t="s">
        <v>30006</v>
      </c>
      <c r="T4454" s="1" t="s">
        <v>30007</v>
      </c>
      <c r="U4454" s="1" t="s">
        <v>428</v>
      </c>
      <c r="V4454" s="1" t="s">
        <v>30008</v>
      </c>
      <c r="W4454" s="1" t="s">
        <v>40</v>
      </c>
      <c r="X4454" t="str">
        <f t="shared" si="484"/>
        <v>Complete</v>
      </c>
      <c r="Y4454">
        <f>MAX(0,100-IF(G4454="Invalid",Config!$B$5,0)-IF(I4454="Invalid",Config!$B$6,0)-IF(X4454="Incomplete",Config!$B$7,0)-IF(AF4454="Yes",Config!$B$37,0))</f>
        <v>100</v>
      </c>
      <c r="Z4454" s="1">
        <f>IF(OR(TRIM(B4454)="",COUNTIF(Config!$B$15:$B$19,B4454)&gt;0),1,0)+IF(OR(TRIM(C4454)="",COUNTIF(Config!$B$15:$B$19,C4454)&gt;0),1,0)+IF(OR(TRIM(F4454)="",COUNTIF(Config!$B$15:$B$19,F4454)&gt;0),1,0)+IF(OR(TRIM(H4454)="",COUNTIF(Config!$B$15:$B$19,H4454)&gt;0),1,0)+IF(OR(TRIM(E4454)="",COUNTIF(Config!$B$15:$B$19,E4454)&gt;0),1,0)+IF(OR(TRIM(K4454)="",COUNTIF(Config!$B$15:$B$19,K4454)&gt;0),1,0)+IF(OR(TRIM(P4454)="",COUNTIF(Config!$B$15:$B$19,P4454)&gt;0),1,0)+IF(OR(TRIM(R4454)="",COUNTIF(Config!$B$15:$B$19,R4454)&gt;0),1,0)</f>
        <v>0</v>
      </c>
      <c r="AA4454" s="1" cm="1">
        <f t="array" ref="AA4454">SUMPRODUCT(LEN(H4454)-LEN(SUBSTITUTE(H4454,{"0";"1";"2";"3";"4";"5";"6";"7";"8";"9"},"")))</f>
        <v>12</v>
      </c>
      <c r="AC4454" t="str">
        <f t="shared" si="485"/>
        <v/>
      </c>
      <c r="AD4454">
        <f t="shared" si="486"/>
        <v>1</v>
      </c>
      <c r="AE4454">
        <f t="shared" si="487"/>
        <v>1</v>
      </c>
      <c r="AF4454" t="str">
        <f t="shared" si="488"/>
        <v>No</v>
      </c>
      <c r="AG4454">
        <f t="shared" ca="1" si="489"/>
        <v>167</v>
      </c>
      <c r="AH4454" t="str">
        <f ca="1">IF(OR(V4454="",AG4454=""),"Yes",IF(AG4454&gt;Config!$B$41,"Yes","No"))</f>
        <v>No</v>
      </c>
    </row>
    <row r="4455" spans="1:34" x14ac:dyDescent="0.25">
      <c r="A4455" s="1" t="s">
        <v>30009</v>
      </c>
      <c r="B4455" s="1" t="s">
        <v>219</v>
      </c>
      <c r="C4455" s="1" t="s">
        <v>545</v>
      </c>
      <c r="D4455" s="1" t="s">
        <v>30010</v>
      </c>
      <c r="E4455" s="1" t="s">
        <v>34582</v>
      </c>
      <c r="F4455" s="1" t="s">
        <v>30011</v>
      </c>
      <c r="G4455" t="str">
        <f t="shared" si="483"/>
        <v>Valid</v>
      </c>
      <c r="H4455" s="1" t="s">
        <v>30012</v>
      </c>
      <c r="I4455" t="str" cm="1">
        <f t="array" ref="I4455">IF(OR(TRIM(H4455)="",ISNUMBER(SEARCH("#",H4455)),AA4455&lt;Config!$B$8,SUMPRODUCT(--ISNUMBER(SEARCH({"a";"b";"c";"d";"e";"f";"g";"h";"i";"j";"k";"l";"m";"n";"o";"p";"q";"r";"s";"t";"u";"v";"w";"x";"y";"z"},H4455)))&gt;0),"Invalid","Valid")</f>
        <v>Valid</v>
      </c>
      <c r="J4455" s="1" t="s">
        <v>30013</v>
      </c>
      <c r="K4455" s="1" t="s">
        <v>1001</v>
      </c>
      <c r="L4455" s="1" t="s">
        <v>179</v>
      </c>
      <c r="M4455" s="1" t="s">
        <v>118</v>
      </c>
      <c r="N4455" s="1" t="s">
        <v>86</v>
      </c>
      <c r="O4455" s="1" t="s">
        <v>149</v>
      </c>
      <c r="P4455" t="s">
        <v>314</v>
      </c>
      <c r="Q4455" s="1" t="s">
        <v>316</v>
      </c>
      <c r="R4455" s="1" t="s">
        <v>316</v>
      </c>
      <c r="S4455" s="1" t="s">
        <v>21041</v>
      </c>
      <c r="T4455" s="1" t="s">
        <v>30014</v>
      </c>
      <c r="U4455" s="1" t="s">
        <v>30015</v>
      </c>
      <c r="V4455" s="1" t="s">
        <v>1050</v>
      </c>
      <c r="W4455" s="1" t="s">
        <v>186</v>
      </c>
      <c r="X4455" t="str">
        <f t="shared" si="484"/>
        <v>Complete</v>
      </c>
      <c r="Y4455">
        <f>MAX(0,100-IF(G4455="Invalid",Config!$B$5,0)-IF(I4455="Invalid",Config!$B$6,0)-IF(X4455="Incomplete",Config!$B$7,0)-IF(AF4455="Yes",Config!$B$37,0))</f>
        <v>100</v>
      </c>
      <c r="Z4455" s="1">
        <f>IF(OR(TRIM(B4455)="",COUNTIF(Config!$B$15:$B$19,B4455)&gt;0),1,0)+IF(OR(TRIM(C4455)="",COUNTIF(Config!$B$15:$B$19,C4455)&gt;0),1,0)+IF(OR(TRIM(F4455)="",COUNTIF(Config!$B$15:$B$19,F4455)&gt;0),1,0)+IF(OR(TRIM(H4455)="",COUNTIF(Config!$B$15:$B$19,H4455)&gt;0),1,0)+IF(OR(TRIM(E4455)="",COUNTIF(Config!$B$15:$B$19,E4455)&gt;0),1,0)+IF(OR(TRIM(K4455)="",COUNTIF(Config!$B$15:$B$19,K4455)&gt;0),1,0)+IF(OR(TRIM(P4455)="",COUNTIF(Config!$B$15:$B$19,P4455)&gt;0),1,0)+IF(OR(TRIM(R4455)="",COUNTIF(Config!$B$15:$B$19,R4455)&gt;0),1,0)</f>
        <v>0</v>
      </c>
      <c r="AA4455" s="1" cm="1">
        <f t="array" ref="AA4455">SUMPRODUCT(LEN(H4455)-LEN(SUBSTITUTE(H4455,{"0";"1";"2";"3";"4";"5";"6";"7";"8";"9"},"")))</f>
        <v>12</v>
      </c>
      <c r="AC4455" t="str">
        <f t="shared" si="485"/>
        <v/>
      </c>
      <c r="AD4455">
        <f t="shared" si="486"/>
        <v>1</v>
      </c>
      <c r="AE4455">
        <f t="shared" si="487"/>
        <v>1</v>
      </c>
      <c r="AF4455" t="str">
        <f t="shared" si="488"/>
        <v>No</v>
      </c>
      <c r="AG4455">
        <f t="shared" ca="1" si="489"/>
        <v>37</v>
      </c>
      <c r="AH4455" t="str">
        <f ca="1">IF(OR(V4455="",AG4455=""),"Yes",IF(AG4455&gt;Config!$B$41,"Yes","No"))</f>
        <v>No</v>
      </c>
    </row>
    <row r="4456" spans="1:34" x14ac:dyDescent="0.25">
      <c r="A4456" s="1" t="s">
        <v>30016</v>
      </c>
      <c r="B4456" s="1" t="s">
        <v>409</v>
      </c>
      <c r="C4456" s="1" t="s">
        <v>245</v>
      </c>
      <c r="D4456" s="1" t="s">
        <v>30017</v>
      </c>
      <c r="E4456" s="1" t="s">
        <v>159</v>
      </c>
      <c r="F4456" s="1" t="s">
        <v>30018</v>
      </c>
      <c r="G4456" t="str">
        <f t="shared" si="483"/>
        <v>Valid</v>
      </c>
      <c r="H4456" s="1" t="s">
        <v>30019</v>
      </c>
      <c r="I4456" t="str" cm="1">
        <f t="array" ref="I4456">IF(OR(TRIM(H4456)="",ISNUMBER(SEARCH("#",H4456)),AA4456&lt;Config!$B$8,SUMPRODUCT(--ISNUMBER(SEARCH({"a";"b";"c";"d";"e";"f";"g";"h";"i";"j";"k";"l";"m";"n";"o";"p";"q";"r";"s";"t";"u";"v";"w";"x";"y";"z"},H4456)))&gt;0),"Invalid","Valid")</f>
        <v>Valid</v>
      </c>
      <c r="J4456" s="1" t="s">
        <v>30020</v>
      </c>
      <c r="K4456" s="1" t="s">
        <v>66</v>
      </c>
      <c r="L4456" s="1" t="s">
        <v>67</v>
      </c>
      <c r="M4456" s="1" t="s">
        <v>30</v>
      </c>
      <c r="N4456" s="1" t="s">
        <v>148</v>
      </c>
      <c r="O4456" s="1" t="s">
        <v>52</v>
      </c>
      <c r="P4456" t="s">
        <v>53</v>
      </c>
      <c r="Q4456" s="1" t="s">
        <v>55</v>
      </c>
      <c r="R4456" s="1" t="s">
        <v>70</v>
      </c>
      <c r="S4456" s="1" t="s">
        <v>30021</v>
      </c>
      <c r="T4456" s="1" t="s">
        <v>30022</v>
      </c>
      <c r="U4456" s="1" t="s">
        <v>30023</v>
      </c>
      <c r="V4456" s="1" t="s">
        <v>30024</v>
      </c>
      <c r="W4456" s="1" t="s">
        <v>293</v>
      </c>
      <c r="X4456" t="str">
        <f t="shared" si="484"/>
        <v>Complete</v>
      </c>
      <c r="Y4456">
        <f>MAX(0,100-IF(G4456="Invalid",Config!$B$5,0)-IF(I4456="Invalid",Config!$B$6,0)-IF(X4456="Incomplete",Config!$B$7,0)-IF(AF4456="Yes",Config!$B$37,0))</f>
        <v>100</v>
      </c>
      <c r="Z4456" s="1">
        <f>IF(OR(TRIM(B4456)="",COUNTIF(Config!$B$15:$B$19,B4456)&gt;0),1,0)+IF(OR(TRIM(C4456)="",COUNTIF(Config!$B$15:$B$19,C4456)&gt;0),1,0)+IF(OR(TRIM(F4456)="",COUNTIF(Config!$B$15:$B$19,F4456)&gt;0),1,0)+IF(OR(TRIM(H4456)="",COUNTIF(Config!$B$15:$B$19,H4456)&gt;0),1,0)+IF(OR(TRIM(E4456)="",COUNTIF(Config!$B$15:$B$19,E4456)&gt;0),1,0)+IF(OR(TRIM(K4456)="",COUNTIF(Config!$B$15:$B$19,K4456)&gt;0),1,0)+IF(OR(TRIM(P4456)="",COUNTIF(Config!$B$15:$B$19,P4456)&gt;0),1,0)+IF(OR(TRIM(R4456)="",COUNTIF(Config!$B$15:$B$19,R4456)&gt;0),1,0)</f>
        <v>0</v>
      </c>
      <c r="AA4456" s="1" cm="1">
        <f t="array" ref="AA4456">SUMPRODUCT(LEN(H4456)-LEN(SUBSTITUTE(H4456,{"0";"1";"2";"3";"4";"5";"6";"7";"8";"9"},"")))</f>
        <v>12</v>
      </c>
      <c r="AC4456" t="str">
        <f t="shared" si="485"/>
        <v/>
      </c>
      <c r="AD4456">
        <f t="shared" si="486"/>
        <v>1</v>
      </c>
      <c r="AE4456">
        <f t="shared" si="487"/>
        <v>1</v>
      </c>
      <c r="AF4456" t="str">
        <f t="shared" si="488"/>
        <v>No</v>
      </c>
      <c r="AG4456">
        <f t="shared" ca="1" si="489"/>
        <v>416</v>
      </c>
      <c r="AH4456" t="str">
        <f ca="1">IF(OR(V4456="",AG4456=""),"Yes",IF(AG4456&gt;Config!$B$41,"Yes","No"))</f>
        <v>Yes</v>
      </c>
    </row>
    <row r="4457" spans="1:34" x14ac:dyDescent="0.25">
      <c r="A4457" s="1" t="s">
        <v>30025</v>
      </c>
      <c r="B4457" s="1" t="s">
        <v>1616</v>
      </c>
      <c r="C4457" s="1" t="s">
        <v>386</v>
      </c>
      <c r="D4457" s="1" t="s">
        <v>30026</v>
      </c>
      <c r="E4457" s="1" t="s">
        <v>35673</v>
      </c>
      <c r="F4457" s="1" t="s">
        <v>30027</v>
      </c>
      <c r="G4457" t="str">
        <f t="shared" si="483"/>
        <v>Valid</v>
      </c>
      <c r="H4457" s="1" t="s">
        <v>30028</v>
      </c>
      <c r="I4457" t="str" cm="1">
        <f t="array" ref="I4457">IF(OR(TRIM(H4457)="",ISNUMBER(SEARCH("#",H4457)),AA4457&lt;Config!$B$8,SUMPRODUCT(--ISNUMBER(SEARCH({"a";"b";"c";"d";"e";"f";"g";"h";"i";"j";"k";"l";"m";"n";"o";"p";"q";"r";"s";"t";"u";"v";"w";"x";"y";"z"},H4457)))&gt;0),"Invalid","Valid")</f>
        <v>Valid</v>
      </c>
      <c r="J4457" s="1" t="s">
        <v>30029</v>
      </c>
      <c r="K4457" s="1" t="s">
        <v>866</v>
      </c>
      <c r="L4457" s="1" t="s">
        <v>179</v>
      </c>
      <c r="M4457" s="1" t="s">
        <v>33827</v>
      </c>
      <c r="N4457" s="1" t="s">
        <v>437</v>
      </c>
      <c r="O4457" s="1" t="s">
        <v>180</v>
      </c>
      <c r="P4457" t="s">
        <v>87</v>
      </c>
      <c r="Q4457" s="1" t="s">
        <v>166</v>
      </c>
      <c r="R4457" s="1" t="s">
        <v>212</v>
      </c>
      <c r="S4457" s="1" t="s">
        <v>17199</v>
      </c>
      <c r="T4457" s="1" t="s">
        <v>30030</v>
      </c>
      <c r="U4457" s="1" t="s">
        <v>4098</v>
      </c>
      <c r="V4457" s="1" t="s">
        <v>140</v>
      </c>
      <c r="W4457" s="1" t="s">
        <v>75</v>
      </c>
      <c r="X4457" t="str">
        <f t="shared" si="484"/>
        <v>Complete</v>
      </c>
      <c r="Y4457">
        <f>MAX(0,100-IF(G4457="Invalid",Config!$B$5,0)-IF(I4457="Invalid",Config!$B$6,0)-IF(X4457="Incomplete",Config!$B$7,0)-IF(AF4457="Yes",Config!$B$37,0))</f>
        <v>100</v>
      </c>
      <c r="Z4457" s="1">
        <f>IF(OR(TRIM(B4457)="",COUNTIF(Config!$B$15:$B$19,B4457)&gt;0),1,0)+IF(OR(TRIM(C4457)="",COUNTIF(Config!$B$15:$B$19,C4457)&gt;0),1,0)+IF(OR(TRIM(F4457)="",COUNTIF(Config!$B$15:$B$19,F4457)&gt;0),1,0)+IF(OR(TRIM(H4457)="",COUNTIF(Config!$B$15:$B$19,H4457)&gt;0),1,0)+IF(OR(TRIM(E4457)="",COUNTIF(Config!$B$15:$B$19,E4457)&gt;0),1,0)+IF(OR(TRIM(K4457)="",COUNTIF(Config!$B$15:$B$19,K4457)&gt;0),1,0)+IF(OR(TRIM(P4457)="",COUNTIF(Config!$B$15:$B$19,P4457)&gt;0),1,0)+IF(OR(TRIM(R4457)="",COUNTIF(Config!$B$15:$B$19,R4457)&gt;0),1,0)</f>
        <v>0</v>
      </c>
      <c r="AA4457" s="1" cm="1">
        <f t="array" ref="AA4457">SUMPRODUCT(LEN(H4457)-LEN(SUBSTITUTE(H4457,{"0";"1";"2";"3";"4";"5";"6";"7";"8";"9"},"")))</f>
        <v>10</v>
      </c>
      <c r="AC4457" t="str">
        <f t="shared" si="485"/>
        <v/>
      </c>
      <c r="AD4457">
        <f t="shared" si="486"/>
        <v>1</v>
      </c>
      <c r="AE4457">
        <f t="shared" si="487"/>
        <v>1</v>
      </c>
      <c r="AF4457" t="str">
        <f t="shared" si="488"/>
        <v>No</v>
      </c>
      <c r="AG4457">
        <f t="shared" ca="1" si="489"/>
        <v>37</v>
      </c>
      <c r="AH4457" t="str">
        <f ca="1">IF(OR(V4457="",AG4457=""),"Yes",IF(AG4457&gt;Config!$B$41,"Yes","No"))</f>
        <v>No</v>
      </c>
    </row>
    <row r="4458" spans="1:34" x14ac:dyDescent="0.25">
      <c r="A4458" s="1" t="s">
        <v>30031</v>
      </c>
      <c r="B4458" s="1" t="s">
        <v>7543</v>
      </c>
      <c r="C4458" s="1" t="s">
        <v>899</v>
      </c>
      <c r="D4458" s="1" t="s">
        <v>23665</v>
      </c>
      <c r="E4458" s="1" t="s">
        <v>35373</v>
      </c>
      <c r="F4458" s="1" t="s">
        <v>23666</v>
      </c>
      <c r="G4458" t="str">
        <f t="shared" si="483"/>
        <v>Valid</v>
      </c>
      <c r="H4458" s="1" t="s">
        <v>23667</v>
      </c>
      <c r="I4458" t="str" cm="1">
        <f t="array" ref="I4458">IF(OR(TRIM(H4458)="",ISNUMBER(SEARCH("#",H4458)),AA4458&lt;Config!$B$8,SUMPRODUCT(--ISNUMBER(SEARCH({"a";"b";"c";"d";"e";"f";"g";"h";"i";"j";"k";"l";"m";"n";"o";"p";"q";"r";"s";"t";"u";"v";"w";"x";"y";"z"},H4458)))&gt;0),"Invalid","Valid")</f>
        <v>Valid</v>
      </c>
      <c r="J4458" s="1" t="s">
        <v>23668</v>
      </c>
      <c r="K4458" s="1" t="s">
        <v>1001</v>
      </c>
      <c r="L4458" s="1" t="s">
        <v>84</v>
      </c>
      <c r="M4458" s="1" t="s">
        <v>135</v>
      </c>
      <c r="N4458" s="1" t="s">
        <v>211</v>
      </c>
      <c r="O4458" s="1" t="s">
        <v>196</v>
      </c>
      <c r="P4458" t="s">
        <v>87</v>
      </c>
      <c r="Q4458" s="1" t="s">
        <v>166</v>
      </c>
      <c r="R4458" s="1" t="s">
        <v>136</v>
      </c>
      <c r="S4458" s="1" t="s">
        <v>22918</v>
      </c>
      <c r="T4458" s="1" t="s">
        <v>23669</v>
      </c>
      <c r="U4458" s="1" t="s">
        <v>5897</v>
      </c>
      <c r="V4458" s="1" t="s">
        <v>23670</v>
      </c>
      <c r="W4458" s="1" t="s">
        <v>141</v>
      </c>
      <c r="X4458" t="str">
        <f t="shared" si="484"/>
        <v>Complete</v>
      </c>
      <c r="Y4458">
        <f>MAX(0,100-IF(G4458="Invalid",Config!$B$5,0)-IF(I4458="Invalid",Config!$B$6,0)-IF(X4458="Incomplete",Config!$B$7,0)-IF(AF4458="Yes",Config!$B$37,0))</f>
        <v>75</v>
      </c>
      <c r="Z4458" s="1">
        <f>IF(OR(TRIM(B4458)="",COUNTIF(Config!$B$15:$B$19,B4458)&gt;0),1,0)+IF(OR(TRIM(C4458)="",COUNTIF(Config!$B$15:$B$19,C4458)&gt;0),1,0)+IF(OR(TRIM(F4458)="",COUNTIF(Config!$B$15:$B$19,F4458)&gt;0),1,0)+IF(OR(TRIM(H4458)="",COUNTIF(Config!$B$15:$B$19,H4458)&gt;0),1,0)+IF(OR(TRIM(E4458)="",COUNTIF(Config!$B$15:$B$19,E4458)&gt;0),1,0)+IF(OR(TRIM(K4458)="",COUNTIF(Config!$B$15:$B$19,K4458)&gt;0),1,0)+IF(OR(TRIM(P4458)="",COUNTIF(Config!$B$15:$B$19,P4458)&gt;0),1,0)+IF(OR(TRIM(R4458)="",COUNTIF(Config!$B$15:$B$19,R4458)&gt;0),1,0)</f>
        <v>0</v>
      </c>
      <c r="AA4458" s="1" cm="1">
        <f t="array" ref="AA4458">SUMPRODUCT(LEN(H4458)-LEN(SUBSTITUTE(H4458,{"0";"1";"2";"3";"4";"5";"6";"7";"8";"9"},"")))</f>
        <v>10</v>
      </c>
      <c r="AC4458" t="str">
        <f t="shared" si="485"/>
        <v>Potential Duplicate</v>
      </c>
      <c r="AD4458">
        <f t="shared" si="486"/>
        <v>2</v>
      </c>
      <c r="AE4458">
        <f t="shared" si="487"/>
        <v>2</v>
      </c>
      <c r="AF4458" t="str">
        <f t="shared" si="488"/>
        <v>Yes</v>
      </c>
      <c r="AG4458">
        <f t="shared" ca="1" si="489"/>
        <v>295</v>
      </c>
      <c r="AH4458" t="str">
        <f ca="1">IF(OR(V4458="",AG4458=""),"Yes",IF(AG4458&gt;Config!$B$41,"Yes","No"))</f>
        <v>No</v>
      </c>
    </row>
    <row r="4459" spans="1:34" x14ac:dyDescent="0.25">
      <c r="A4459" s="1" t="s">
        <v>30032</v>
      </c>
      <c r="B4459" s="1" t="s">
        <v>172</v>
      </c>
      <c r="C4459" s="1" t="s">
        <v>273</v>
      </c>
      <c r="D4459" s="1" t="s">
        <v>30033</v>
      </c>
      <c r="E4459" s="1" t="s">
        <v>35674</v>
      </c>
      <c r="F4459" s="1" t="s">
        <v>30034</v>
      </c>
      <c r="G4459" t="str">
        <f t="shared" si="483"/>
        <v>Invalid</v>
      </c>
      <c r="H4459" s="1" t="s">
        <v>30035</v>
      </c>
      <c r="I4459" t="str" cm="1">
        <f t="array" ref="I4459">IF(OR(TRIM(H4459)="",ISNUMBER(SEARCH("#",H4459)),AA4459&lt;Config!$B$8,SUMPRODUCT(--ISNUMBER(SEARCH({"a";"b";"c";"d";"e";"f";"g";"h";"i";"j";"k";"l";"m";"n";"o";"p";"q";"r";"s";"t";"u";"v";"w";"x";"y";"z"},H4459)))&gt;0),"Invalid","Valid")</f>
        <v>Valid</v>
      </c>
      <c r="J4459" s="1" t="s">
        <v>30036</v>
      </c>
      <c r="K4459" s="1" t="s">
        <v>369</v>
      </c>
      <c r="L4459" s="1" t="s">
        <v>179</v>
      </c>
      <c r="M4459" s="1" t="s">
        <v>462</v>
      </c>
      <c r="N4459" s="1" t="s">
        <v>33819</v>
      </c>
      <c r="O4459" s="1" t="s">
        <v>149</v>
      </c>
      <c r="P4459" t="s">
        <v>53</v>
      </c>
      <c r="Q4459" s="1" t="s">
        <v>55</v>
      </c>
      <c r="R4459" s="1" t="s">
        <v>198</v>
      </c>
      <c r="S4459" s="1" t="s">
        <v>30037</v>
      </c>
      <c r="T4459" s="1" t="s">
        <v>30038</v>
      </c>
      <c r="U4459" s="1" t="s">
        <v>30039</v>
      </c>
      <c r="V4459" s="1" t="s">
        <v>140</v>
      </c>
      <c r="W4459" s="1" t="s">
        <v>94</v>
      </c>
      <c r="X4459" t="str">
        <f t="shared" si="484"/>
        <v>Complete</v>
      </c>
      <c r="Y4459">
        <f>MAX(0,100-IF(G4459="Invalid",Config!$B$5,0)-IF(I4459="Invalid",Config!$B$6,0)-IF(X4459="Incomplete",Config!$B$7,0)-IF(AF4459="Yes",Config!$B$37,0))</f>
        <v>70</v>
      </c>
      <c r="Z4459" s="1">
        <f>IF(OR(TRIM(B4459)="",COUNTIF(Config!$B$15:$B$19,B4459)&gt;0),1,0)+IF(OR(TRIM(C4459)="",COUNTIF(Config!$B$15:$B$19,C4459)&gt;0),1,0)+IF(OR(TRIM(F4459)="",COUNTIF(Config!$B$15:$B$19,F4459)&gt;0),1,0)+IF(OR(TRIM(H4459)="",COUNTIF(Config!$B$15:$B$19,H4459)&gt;0),1,0)+IF(OR(TRIM(E4459)="",COUNTIF(Config!$B$15:$B$19,E4459)&gt;0),1,0)+IF(OR(TRIM(K4459)="",COUNTIF(Config!$B$15:$B$19,K4459)&gt;0),1,0)+IF(OR(TRIM(P4459)="",COUNTIF(Config!$B$15:$B$19,P4459)&gt;0),1,0)+IF(OR(TRIM(R4459)="",COUNTIF(Config!$B$15:$B$19,R4459)&gt;0),1,0)</f>
        <v>0</v>
      </c>
      <c r="AA4459" s="1" cm="1">
        <f t="array" ref="AA4459">SUMPRODUCT(LEN(H4459)-LEN(SUBSTITUTE(H4459,{"0";"1";"2";"3";"4";"5";"6";"7";"8";"9"},"")))</f>
        <v>12</v>
      </c>
      <c r="AC4459" t="str">
        <f t="shared" si="485"/>
        <v>Invalid Email</v>
      </c>
      <c r="AD4459">
        <f t="shared" si="486"/>
        <v>0</v>
      </c>
      <c r="AE4459">
        <f t="shared" si="487"/>
        <v>1</v>
      </c>
      <c r="AF4459" t="str">
        <f t="shared" si="488"/>
        <v>No</v>
      </c>
      <c r="AG4459">
        <f t="shared" ca="1" si="489"/>
        <v>37</v>
      </c>
      <c r="AH4459" t="str">
        <f ca="1">IF(OR(V4459="",AG4459=""),"Yes",IF(AG4459&gt;Config!$B$41,"Yes","No"))</f>
        <v>No</v>
      </c>
    </row>
    <row r="4460" spans="1:34" x14ac:dyDescent="0.25">
      <c r="A4460" s="1" t="s">
        <v>30040</v>
      </c>
      <c r="B4460" s="1" t="s">
        <v>839</v>
      </c>
      <c r="C4460" s="1" t="s">
        <v>308</v>
      </c>
      <c r="D4460" s="1" t="s">
        <v>9149</v>
      </c>
      <c r="E4460" s="1" t="s">
        <v>310</v>
      </c>
      <c r="F4460" s="1" t="s">
        <v>35675</v>
      </c>
      <c r="G4460" t="str">
        <f t="shared" si="483"/>
        <v>Valid</v>
      </c>
      <c r="H4460" s="1" t="s">
        <v>30041</v>
      </c>
      <c r="I4460" t="str" cm="1">
        <f t="array" ref="I4460">IF(OR(TRIM(H4460)="",ISNUMBER(SEARCH("#",H4460)),AA4460&lt;Config!$B$8,SUMPRODUCT(--ISNUMBER(SEARCH({"a";"b";"c";"d";"e";"f";"g";"h";"i";"j";"k";"l";"m";"n";"o";"p";"q";"r";"s";"t";"u";"v";"w";"x";"y";"z"},H4460)))&gt;0),"Invalid","Valid")</f>
        <v>Valid</v>
      </c>
      <c r="J4460" s="1" t="s">
        <v>30042</v>
      </c>
      <c r="K4460" s="1" t="s">
        <v>178</v>
      </c>
      <c r="L4460" s="1" t="s">
        <v>29</v>
      </c>
      <c r="M4460" s="1" t="s">
        <v>33825</v>
      </c>
      <c r="N4460" s="1" t="s">
        <v>68</v>
      </c>
      <c r="O4460" s="1" t="s">
        <v>180</v>
      </c>
      <c r="P4460" t="s">
        <v>87</v>
      </c>
      <c r="Q4460" s="1" t="s">
        <v>166</v>
      </c>
      <c r="R4460" s="1" t="s">
        <v>550</v>
      </c>
      <c r="S4460" s="1" t="s">
        <v>30043</v>
      </c>
      <c r="T4460" s="1" t="s">
        <v>30044</v>
      </c>
      <c r="U4460" s="1" t="s">
        <v>936</v>
      </c>
      <c r="V4460" s="1" t="s">
        <v>140</v>
      </c>
      <c r="W4460" s="1" t="s">
        <v>141</v>
      </c>
      <c r="X4460" t="str">
        <f t="shared" si="484"/>
        <v>Complete</v>
      </c>
      <c r="Y4460">
        <f>MAX(0,100-IF(G4460="Invalid",Config!$B$5,0)-IF(I4460="Invalid",Config!$B$6,0)-IF(X4460="Incomplete",Config!$B$7,0)-IF(AF4460="Yes",Config!$B$37,0))</f>
        <v>100</v>
      </c>
      <c r="Z4460" s="1">
        <f>IF(OR(TRIM(B4460)="",COUNTIF(Config!$B$15:$B$19,B4460)&gt;0),1,0)+IF(OR(TRIM(C4460)="",COUNTIF(Config!$B$15:$B$19,C4460)&gt;0),1,0)+IF(OR(TRIM(F4460)="",COUNTIF(Config!$B$15:$B$19,F4460)&gt;0),1,0)+IF(OR(TRIM(H4460)="",COUNTIF(Config!$B$15:$B$19,H4460)&gt;0),1,0)+IF(OR(TRIM(E4460)="",COUNTIF(Config!$B$15:$B$19,E4460)&gt;0),1,0)+IF(OR(TRIM(K4460)="",COUNTIF(Config!$B$15:$B$19,K4460)&gt;0),1,0)+IF(OR(TRIM(P4460)="",COUNTIF(Config!$B$15:$B$19,P4460)&gt;0),1,0)+IF(OR(TRIM(R4460)="",COUNTIF(Config!$B$15:$B$19,R4460)&gt;0),1,0)</f>
        <v>0</v>
      </c>
      <c r="AA4460" s="1" cm="1">
        <f t="array" ref="AA4460">SUMPRODUCT(LEN(H4460)-LEN(SUBSTITUTE(H4460,{"0";"1";"2";"3";"4";"5";"6";"7";"8";"9"},"")))</f>
        <v>11</v>
      </c>
      <c r="AC4460" t="str">
        <f t="shared" si="485"/>
        <v/>
      </c>
      <c r="AD4460">
        <f t="shared" si="486"/>
        <v>1</v>
      </c>
      <c r="AE4460">
        <f t="shared" si="487"/>
        <v>1</v>
      </c>
      <c r="AF4460" t="str">
        <f t="shared" si="488"/>
        <v>No</v>
      </c>
      <c r="AG4460">
        <f t="shared" ca="1" si="489"/>
        <v>37</v>
      </c>
      <c r="AH4460" t="str">
        <f ca="1">IF(OR(V4460="",AG4460=""),"Yes",IF(AG4460&gt;Config!$B$41,"Yes","No"))</f>
        <v>No</v>
      </c>
    </row>
    <row r="4461" spans="1:34" x14ac:dyDescent="0.25">
      <c r="A4461" s="1" t="s">
        <v>30045</v>
      </c>
      <c r="B4461" s="1" t="s">
        <v>127</v>
      </c>
      <c r="C4461" s="1" t="s">
        <v>308</v>
      </c>
      <c r="D4461" s="1" t="s">
        <v>10940</v>
      </c>
      <c r="E4461" s="1" t="s">
        <v>33866</v>
      </c>
      <c r="F4461" s="1" t="s">
        <v>30046</v>
      </c>
      <c r="G4461" t="str">
        <f t="shared" si="483"/>
        <v>Valid</v>
      </c>
      <c r="H4461" s="1" t="s">
        <v>30047</v>
      </c>
      <c r="I4461" t="str" cm="1">
        <f t="array" ref="I4461">IF(OR(TRIM(H4461)="",ISNUMBER(SEARCH("#",H4461)),AA4461&lt;Config!$B$8,SUMPRODUCT(--ISNUMBER(SEARCH({"a";"b";"c";"d";"e";"f";"g";"h";"i";"j";"k";"l";"m";"n";"o";"p";"q";"r";"s";"t";"u";"v";"w";"x";"y";"z"},H4461)))&gt;0),"Invalid","Valid")</f>
        <v>Valid</v>
      </c>
      <c r="J4461" s="1" t="s">
        <v>30048</v>
      </c>
      <c r="K4461" s="1" t="s">
        <v>516</v>
      </c>
      <c r="L4461" s="1" t="s">
        <v>84</v>
      </c>
      <c r="M4461" s="1" t="s">
        <v>30</v>
      </c>
      <c r="N4461" s="1" t="s">
        <v>224</v>
      </c>
      <c r="O4461" s="1" t="s">
        <v>52</v>
      </c>
      <c r="P4461" t="s">
        <v>53</v>
      </c>
      <c r="Q4461" s="1" t="s">
        <v>55</v>
      </c>
      <c r="R4461" s="1" t="s">
        <v>150</v>
      </c>
      <c r="S4461" s="1" t="s">
        <v>14259</v>
      </c>
      <c r="T4461" s="1" t="s">
        <v>30049</v>
      </c>
      <c r="U4461" s="1" t="s">
        <v>3101</v>
      </c>
      <c r="V4461" s="1" t="s">
        <v>140</v>
      </c>
      <c r="W4461" s="1" t="s">
        <v>186</v>
      </c>
      <c r="X4461" t="str">
        <f t="shared" si="484"/>
        <v>Complete</v>
      </c>
      <c r="Y4461">
        <f>MAX(0,100-IF(G4461="Invalid",Config!$B$5,0)-IF(I4461="Invalid",Config!$B$6,0)-IF(X4461="Incomplete",Config!$B$7,0)-IF(AF4461="Yes",Config!$B$37,0))</f>
        <v>100</v>
      </c>
      <c r="Z4461" s="1">
        <f>IF(OR(TRIM(B4461)="",COUNTIF(Config!$B$15:$B$19,B4461)&gt;0),1,0)+IF(OR(TRIM(C4461)="",COUNTIF(Config!$B$15:$B$19,C4461)&gt;0),1,0)+IF(OR(TRIM(F4461)="",COUNTIF(Config!$B$15:$B$19,F4461)&gt;0),1,0)+IF(OR(TRIM(H4461)="",COUNTIF(Config!$B$15:$B$19,H4461)&gt;0),1,0)+IF(OR(TRIM(E4461)="",COUNTIF(Config!$B$15:$B$19,E4461)&gt;0),1,0)+IF(OR(TRIM(K4461)="",COUNTIF(Config!$B$15:$B$19,K4461)&gt;0),1,0)+IF(OR(TRIM(P4461)="",COUNTIF(Config!$B$15:$B$19,P4461)&gt;0),1,0)+IF(OR(TRIM(R4461)="",COUNTIF(Config!$B$15:$B$19,R4461)&gt;0),1,0)</f>
        <v>0</v>
      </c>
      <c r="AA4461" s="1" cm="1">
        <f t="array" ref="AA4461">SUMPRODUCT(LEN(H4461)-LEN(SUBSTITUTE(H4461,{"0";"1";"2";"3";"4";"5";"6";"7";"8";"9"},"")))</f>
        <v>12</v>
      </c>
      <c r="AC4461" t="str">
        <f t="shared" si="485"/>
        <v/>
      </c>
      <c r="AD4461">
        <f t="shared" si="486"/>
        <v>1</v>
      </c>
      <c r="AE4461">
        <f t="shared" si="487"/>
        <v>1</v>
      </c>
      <c r="AF4461" t="str">
        <f t="shared" si="488"/>
        <v>No</v>
      </c>
      <c r="AG4461">
        <f t="shared" ca="1" si="489"/>
        <v>37</v>
      </c>
      <c r="AH4461" t="str">
        <f ca="1">IF(OR(V4461="",AG4461=""),"Yes",IF(AG4461&gt;Config!$B$41,"Yes","No"))</f>
        <v>No</v>
      </c>
    </row>
    <row r="4462" spans="1:34" x14ac:dyDescent="0.25">
      <c r="A4462" s="1" t="s">
        <v>30050</v>
      </c>
      <c r="B4462" s="1" t="s">
        <v>204</v>
      </c>
      <c r="C4462" s="1" t="s">
        <v>1166</v>
      </c>
      <c r="D4462" s="1" t="s">
        <v>6882</v>
      </c>
      <c r="E4462" s="1" t="s">
        <v>35512</v>
      </c>
      <c r="F4462" s="1" t="s">
        <v>30051</v>
      </c>
      <c r="G4462" t="str">
        <f t="shared" si="483"/>
        <v>Valid</v>
      </c>
      <c r="H4462" s="1" t="s">
        <v>30052</v>
      </c>
      <c r="I4462" t="str" cm="1">
        <f t="array" ref="I4462">IF(OR(TRIM(H4462)="",ISNUMBER(SEARCH("#",H4462)),AA4462&lt;Config!$B$8,SUMPRODUCT(--ISNUMBER(SEARCH({"a";"b";"c";"d";"e";"f";"g";"h";"i";"j";"k";"l";"m";"n";"o";"p";"q";"r";"s";"t";"u";"v";"w";"x";"y";"z"},H4462)))&gt;0),"Invalid","Valid")</f>
        <v>Valid</v>
      </c>
      <c r="J4462" s="1" t="s">
        <v>30053</v>
      </c>
      <c r="K4462" s="1" t="s">
        <v>625</v>
      </c>
      <c r="L4462" s="1" t="s">
        <v>29</v>
      </c>
      <c r="M4462" s="1" t="s">
        <v>517</v>
      </c>
      <c r="N4462" s="1" t="s">
        <v>148</v>
      </c>
      <c r="O4462" s="1" t="s">
        <v>32</v>
      </c>
      <c r="P4462" t="s">
        <v>328</v>
      </c>
      <c r="Q4462" s="1" t="s">
        <v>329</v>
      </c>
      <c r="R4462" s="1" t="s">
        <v>330</v>
      </c>
      <c r="S4462" s="1" t="s">
        <v>30054</v>
      </c>
      <c r="T4462" s="1" t="s">
        <v>30055</v>
      </c>
      <c r="U4462" s="1" t="s">
        <v>4210</v>
      </c>
      <c r="V4462" s="1" t="s">
        <v>486</v>
      </c>
      <c r="W4462" s="1" t="s">
        <v>141</v>
      </c>
      <c r="X4462" t="str">
        <f t="shared" si="484"/>
        <v>Complete</v>
      </c>
      <c r="Y4462">
        <f>MAX(0,100-IF(G4462="Invalid",Config!$B$5,0)-IF(I4462="Invalid",Config!$B$6,0)-IF(X4462="Incomplete",Config!$B$7,0)-IF(AF4462="Yes",Config!$B$37,0))</f>
        <v>100</v>
      </c>
      <c r="Z4462" s="1">
        <f>IF(OR(TRIM(B4462)="",COUNTIF(Config!$B$15:$B$19,B4462)&gt;0),1,0)+IF(OR(TRIM(C4462)="",COUNTIF(Config!$B$15:$B$19,C4462)&gt;0),1,0)+IF(OR(TRIM(F4462)="",COUNTIF(Config!$B$15:$B$19,F4462)&gt;0),1,0)+IF(OR(TRIM(H4462)="",COUNTIF(Config!$B$15:$B$19,H4462)&gt;0),1,0)+IF(OR(TRIM(E4462)="",COUNTIF(Config!$B$15:$B$19,E4462)&gt;0),1,0)+IF(OR(TRIM(K4462)="",COUNTIF(Config!$B$15:$B$19,K4462)&gt;0),1,0)+IF(OR(TRIM(P4462)="",COUNTIF(Config!$B$15:$B$19,P4462)&gt;0),1,0)+IF(OR(TRIM(R4462)="",COUNTIF(Config!$B$15:$B$19,R4462)&gt;0),1,0)</f>
        <v>0</v>
      </c>
      <c r="AA4462" s="1" cm="1">
        <f t="array" ref="AA4462">SUMPRODUCT(LEN(H4462)-LEN(SUBSTITUTE(H4462,{"0";"1";"2";"3";"4";"5";"6";"7";"8";"9"},"")))</f>
        <v>11</v>
      </c>
      <c r="AC4462" t="str">
        <f t="shared" si="485"/>
        <v/>
      </c>
      <c r="AD4462">
        <f t="shared" si="486"/>
        <v>1</v>
      </c>
      <c r="AE4462">
        <f t="shared" si="487"/>
        <v>1</v>
      </c>
      <c r="AF4462" t="str">
        <f t="shared" si="488"/>
        <v>No</v>
      </c>
      <c r="AG4462">
        <f t="shared" ca="1" si="489"/>
        <v>178</v>
      </c>
      <c r="AH4462" t="str">
        <f ca="1">IF(OR(V4462="",AG4462=""),"Yes",IF(AG4462&gt;Config!$B$41,"Yes","No"))</f>
        <v>No</v>
      </c>
    </row>
    <row r="4463" spans="1:34" x14ac:dyDescent="0.25">
      <c r="A4463" s="1" t="s">
        <v>30056</v>
      </c>
      <c r="B4463" s="1" t="s">
        <v>488</v>
      </c>
      <c r="C4463" s="1" t="s">
        <v>489</v>
      </c>
      <c r="D4463" s="1" t="s">
        <v>490</v>
      </c>
      <c r="E4463" s="1" t="s">
        <v>33844</v>
      </c>
      <c r="F4463" s="1" t="s">
        <v>491</v>
      </c>
      <c r="G4463" t="str">
        <f t="shared" si="483"/>
        <v>Valid</v>
      </c>
      <c r="H4463" s="1" t="s">
        <v>30057</v>
      </c>
      <c r="I4463" t="str" cm="1">
        <f t="array" ref="I4463">IF(OR(TRIM(H4463)="",ISNUMBER(SEARCH("#",H4463)),AA4463&lt;Config!$B$8,SUMPRODUCT(--ISNUMBER(SEARCH({"a";"b";"c";"d";"e";"f";"g";"h";"i";"j";"k";"l";"m";"n";"o";"p";"q";"r";"s";"t";"u";"v";"w";"x";"y";"z"},H4463)))&gt;0),"Invalid","Valid")</f>
        <v>Valid</v>
      </c>
      <c r="J4463" s="1" t="s">
        <v>493</v>
      </c>
      <c r="K4463" s="1" t="s">
        <v>66</v>
      </c>
      <c r="L4463" s="1" t="s">
        <v>67</v>
      </c>
      <c r="M4463" s="1" t="s">
        <v>118</v>
      </c>
      <c r="N4463" s="1" t="s">
        <v>51</v>
      </c>
      <c r="O4463" s="1" t="s">
        <v>52</v>
      </c>
      <c r="P4463" t="s">
        <v>53</v>
      </c>
      <c r="Q4463" s="1" t="s">
        <v>181</v>
      </c>
      <c r="R4463" s="1" t="s">
        <v>415</v>
      </c>
      <c r="S4463" s="1" t="s">
        <v>494</v>
      </c>
      <c r="T4463" s="1" t="s">
        <v>495</v>
      </c>
      <c r="U4463" s="1" t="s">
        <v>496</v>
      </c>
      <c r="V4463" s="1" t="s">
        <v>497</v>
      </c>
      <c r="W4463" s="1" t="s">
        <v>384</v>
      </c>
      <c r="X4463" t="str">
        <f t="shared" si="484"/>
        <v>Complete</v>
      </c>
      <c r="Y4463">
        <f>MAX(0,100-IF(G4463="Invalid",Config!$B$5,0)-IF(I4463="Invalid",Config!$B$6,0)-IF(X4463="Incomplete",Config!$B$7,0)-IF(AF4463="Yes",Config!$B$37,0))</f>
        <v>75</v>
      </c>
      <c r="Z4463" s="1">
        <f>IF(OR(TRIM(B4463)="",COUNTIF(Config!$B$15:$B$19,B4463)&gt;0),1,0)+IF(OR(TRIM(C4463)="",COUNTIF(Config!$B$15:$B$19,C4463)&gt;0),1,0)+IF(OR(TRIM(F4463)="",COUNTIF(Config!$B$15:$B$19,F4463)&gt;0),1,0)+IF(OR(TRIM(H4463)="",COUNTIF(Config!$B$15:$B$19,H4463)&gt;0),1,0)+IF(OR(TRIM(E4463)="",COUNTIF(Config!$B$15:$B$19,E4463)&gt;0),1,0)+IF(OR(TRIM(K4463)="",COUNTIF(Config!$B$15:$B$19,K4463)&gt;0),1,0)+IF(OR(TRIM(P4463)="",COUNTIF(Config!$B$15:$B$19,P4463)&gt;0),1,0)+IF(OR(TRIM(R4463)="",COUNTIF(Config!$B$15:$B$19,R4463)&gt;0),1,0)</f>
        <v>0</v>
      </c>
      <c r="AA4463" s="1" cm="1">
        <f t="array" ref="AA4463">SUMPRODUCT(LEN(H4463)-LEN(SUBSTITUTE(H4463,{"0";"1";"2";"3";"4";"5";"6";"7";"8";"9"},"")))</f>
        <v>12</v>
      </c>
      <c r="AC4463" t="str">
        <f t="shared" si="485"/>
        <v>Potential Duplicate</v>
      </c>
      <c r="AD4463">
        <f t="shared" si="486"/>
        <v>2</v>
      </c>
      <c r="AE4463">
        <f t="shared" si="487"/>
        <v>1</v>
      </c>
      <c r="AF4463" t="str">
        <f t="shared" si="488"/>
        <v>Yes</v>
      </c>
      <c r="AG4463">
        <f t="shared" ca="1" si="489"/>
        <v>92</v>
      </c>
      <c r="AH4463" t="str">
        <f ca="1">IF(OR(V4463="",AG4463=""),"Yes",IF(AG4463&gt;Config!$B$41,"Yes","No"))</f>
        <v>No</v>
      </c>
    </row>
    <row r="4464" spans="1:34" x14ac:dyDescent="0.25">
      <c r="A4464" s="1" t="s">
        <v>30058</v>
      </c>
      <c r="B4464" s="1" t="s">
        <v>172</v>
      </c>
      <c r="C4464" s="1" t="s">
        <v>620</v>
      </c>
      <c r="D4464" s="1" t="s">
        <v>30059</v>
      </c>
      <c r="E4464" s="1" t="s">
        <v>35182</v>
      </c>
      <c r="F4464" s="1" t="s">
        <v>30060</v>
      </c>
      <c r="G4464" t="str">
        <f t="shared" si="483"/>
        <v>Valid</v>
      </c>
      <c r="H4464" s="1" t="s">
        <v>30061</v>
      </c>
      <c r="I4464" t="str" cm="1">
        <f t="array" ref="I4464">IF(OR(TRIM(H4464)="",ISNUMBER(SEARCH("#",H4464)),AA4464&lt;Config!$B$8,SUMPRODUCT(--ISNUMBER(SEARCH({"a";"b";"c";"d";"e";"f";"g";"h";"i";"j";"k";"l";"m";"n";"o";"p";"q";"r";"s";"t";"u";"v";"w";"x";"y";"z"},H4464)))&gt;0),"Invalid","Valid")</f>
        <v>Valid</v>
      </c>
      <c r="J4464" s="1" t="s">
        <v>30062</v>
      </c>
      <c r="K4464" s="1" t="s">
        <v>264</v>
      </c>
      <c r="L4464" s="1" t="s">
        <v>179</v>
      </c>
      <c r="M4464" s="1" t="s">
        <v>391</v>
      </c>
      <c r="N4464" s="1" t="s">
        <v>86</v>
      </c>
      <c r="O4464" s="1" t="s">
        <v>180</v>
      </c>
      <c r="P4464" t="s">
        <v>53</v>
      </c>
      <c r="Q4464" s="1" t="s">
        <v>181</v>
      </c>
      <c r="R4464" s="1" t="s">
        <v>70</v>
      </c>
      <c r="S4464" s="1" t="s">
        <v>27465</v>
      </c>
      <c r="T4464" s="1" t="s">
        <v>30063</v>
      </c>
      <c r="U4464" s="1" t="s">
        <v>7287</v>
      </c>
      <c r="V4464" s="1" t="s">
        <v>2300</v>
      </c>
      <c r="W4464" s="1" t="s">
        <v>384</v>
      </c>
      <c r="X4464" t="str">
        <f t="shared" si="484"/>
        <v>Complete</v>
      </c>
      <c r="Y4464">
        <f>MAX(0,100-IF(G4464="Invalid",Config!$B$5,0)-IF(I4464="Invalid",Config!$B$6,0)-IF(X4464="Incomplete",Config!$B$7,0)-IF(AF4464="Yes",Config!$B$37,0))</f>
        <v>100</v>
      </c>
      <c r="Z4464" s="1">
        <f>IF(OR(TRIM(B4464)="",COUNTIF(Config!$B$15:$B$19,B4464)&gt;0),1,0)+IF(OR(TRIM(C4464)="",COUNTIF(Config!$B$15:$B$19,C4464)&gt;0),1,0)+IF(OR(TRIM(F4464)="",COUNTIF(Config!$B$15:$B$19,F4464)&gt;0),1,0)+IF(OR(TRIM(H4464)="",COUNTIF(Config!$B$15:$B$19,H4464)&gt;0),1,0)+IF(OR(TRIM(E4464)="",COUNTIF(Config!$B$15:$B$19,E4464)&gt;0),1,0)+IF(OR(TRIM(K4464)="",COUNTIF(Config!$B$15:$B$19,K4464)&gt;0),1,0)+IF(OR(TRIM(P4464)="",COUNTIF(Config!$B$15:$B$19,P4464)&gt;0),1,0)+IF(OR(TRIM(R4464)="",COUNTIF(Config!$B$15:$B$19,R4464)&gt;0),1,0)</f>
        <v>0</v>
      </c>
      <c r="AA4464" s="1" cm="1">
        <f t="array" ref="AA4464">SUMPRODUCT(LEN(H4464)-LEN(SUBSTITUTE(H4464,{"0";"1";"2";"3";"4";"5";"6";"7";"8";"9"},"")))</f>
        <v>10</v>
      </c>
      <c r="AC4464" t="str">
        <f t="shared" si="485"/>
        <v/>
      </c>
      <c r="AD4464">
        <f t="shared" si="486"/>
        <v>1</v>
      </c>
      <c r="AE4464">
        <f t="shared" si="487"/>
        <v>1</v>
      </c>
      <c r="AF4464" t="str">
        <f t="shared" si="488"/>
        <v>No</v>
      </c>
      <c r="AG4464">
        <f t="shared" ca="1" si="489"/>
        <v>214</v>
      </c>
      <c r="AH4464" t="str">
        <f ca="1">IF(OR(V4464="",AG4464=""),"Yes",IF(AG4464&gt;Config!$B$41,"Yes","No"))</f>
        <v>No</v>
      </c>
    </row>
    <row r="4465" spans="1:34" x14ac:dyDescent="0.25">
      <c r="A4465" s="1" t="s">
        <v>30064</v>
      </c>
      <c r="B4465" s="1" t="s">
        <v>353</v>
      </c>
      <c r="C4465" s="1" t="s">
        <v>1441</v>
      </c>
      <c r="D4465" s="1" t="s">
        <v>30065</v>
      </c>
      <c r="E4465" s="1" t="s">
        <v>35419</v>
      </c>
      <c r="F4465" s="1" t="s">
        <v>30066</v>
      </c>
      <c r="G4465" t="str">
        <f t="shared" si="483"/>
        <v>Valid</v>
      </c>
      <c r="H4465" s="1" t="s">
        <v>30067</v>
      </c>
      <c r="I4465" t="str" cm="1">
        <f t="array" ref="I4465">IF(OR(TRIM(H4465)="",ISNUMBER(SEARCH("#",H4465)),AA4465&lt;Config!$B$8,SUMPRODUCT(--ISNUMBER(SEARCH({"a";"b";"c";"d";"e";"f";"g";"h";"i";"j";"k";"l";"m";"n";"o";"p";"q";"r";"s";"t";"u";"v";"w";"x";"y";"z"},H4465)))&gt;0),"Invalid","Valid")</f>
        <v>Valid</v>
      </c>
      <c r="J4465" s="1" t="s">
        <v>30068</v>
      </c>
      <c r="K4465" s="1" t="s">
        <v>481</v>
      </c>
      <c r="L4465" s="1" t="s">
        <v>134</v>
      </c>
      <c r="M4465" s="1" t="s">
        <v>343</v>
      </c>
      <c r="N4465" s="1" t="s">
        <v>68</v>
      </c>
      <c r="O4465" s="1" t="s">
        <v>196</v>
      </c>
      <c r="P4465" t="s">
        <v>236</v>
      </c>
      <c r="Q4465" s="1" t="s">
        <v>253</v>
      </c>
      <c r="R4465" s="1" t="s">
        <v>238</v>
      </c>
      <c r="S4465" s="1" t="s">
        <v>10460</v>
      </c>
      <c r="T4465" s="1" t="s">
        <v>30069</v>
      </c>
      <c r="U4465" s="1" t="s">
        <v>584</v>
      </c>
      <c r="V4465" s="1" t="s">
        <v>895</v>
      </c>
      <c r="W4465" s="1" t="s">
        <v>186</v>
      </c>
      <c r="X4465" t="str">
        <f t="shared" si="484"/>
        <v>Complete</v>
      </c>
      <c r="Y4465">
        <f>MAX(0,100-IF(G4465="Invalid",Config!$B$5,0)-IF(I4465="Invalid",Config!$B$6,0)-IF(X4465="Incomplete",Config!$B$7,0)-IF(AF4465="Yes",Config!$B$37,0))</f>
        <v>100</v>
      </c>
      <c r="Z4465" s="1">
        <f>IF(OR(TRIM(B4465)="",COUNTIF(Config!$B$15:$B$19,B4465)&gt;0),1,0)+IF(OR(TRIM(C4465)="",COUNTIF(Config!$B$15:$B$19,C4465)&gt;0),1,0)+IF(OR(TRIM(F4465)="",COUNTIF(Config!$B$15:$B$19,F4465)&gt;0),1,0)+IF(OR(TRIM(H4465)="",COUNTIF(Config!$B$15:$B$19,H4465)&gt;0),1,0)+IF(OR(TRIM(E4465)="",COUNTIF(Config!$B$15:$B$19,E4465)&gt;0),1,0)+IF(OR(TRIM(K4465)="",COUNTIF(Config!$B$15:$B$19,K4465)&gt;0),1,0)+IF(OR(TRIM(P4465)="",COUNTIF(Config!$B$15:$B$19,P4465)&gt;0),1,0)+IF(OR(TRIM(R4465)="",COUNTIF(Config!$B$15:$B$19,R4465)&gt;0),1,0)</f>
        <v>0</v>
      </c>
      <c r="AA4465" s="1" cm="1">
        <f t="array" ref="AA4465">SUMPRODUCT(LEN(H4465)-LEN(SUBSTITUTE(H4465,{"0";"1";"2";"3";"4";"5";"6";"7";"8";"9"},"")))</f>
        <v>10</v>
      </c>
      <c r="AC4465" t="str">
        <f t="shared" si="485"/>
        <v/>
      </c>
      <c r="AD4465">
        <f t="shared" si="486"/>
        <v>1</v>
      </c>
      <c r="AE4465">
        <f t="shared" si="487"/>
        <v>1</v>
      </c>
      <c r="AF4465" t="str">
        <f t="shared" si="488"/>
        <v>No</v>
      </c>
      <c r="AG4465">
        <f t="shared" ca="1" si="489"/>
        <v>323</v>
      </c>
      <c r="AH4465" t="str">
        <f ca="1">IF(OR(V4465="",AG4465=""),"Yes",IF(AG4465&gt;Config!$B$41,"Yes","No"))</f>
        <v>No</v>
      </c>
    </row>
    <row r="4466" spans="1:34" x14ac:dyDescent="0.25">
      <c r="A4466" s="1" t="s">
        <v>30070</v>
      </c>
      <c r="B4466" s="1" t="s">
        <v>1450</v>
      </c>
      <c r="C4466" s="1" t="s">
        <v>659</v>
      </c>
      <c r="D4466" s="1" t="s">
        <v>12210</v>
      </c>
      <c r="E4466" s="1" t="s">
        <v>283</v>
      </c>
      <c r="F4466" s="1" t="s">
        <v>35676</v>
      </c>
      <c r="G4466" t="str">
        <f t="shared" si="483"/>
        <v>Valid</v>
      </c>
      <c r="H4466" s="1" t="s">
        <v>30071</v>
      </c>
      <c r="I4466" t="str" cm="1">
        <f t="array" ref="I4466">IF(OR(TRIM(H4466)="",ISNUMBER(SEARCH("#",H4466)),AA4466&lt;Config!$B$8,SUMPRODUCT(--ISNUMBER(SEARCH({"a";"b";"c";"d";"e";"f";"g";"h";"i";"j";"k";"l";"m";"n";"o";"p";"q";"r";"s";"t";"u";"v";"w";"x";"y";"z"},H4466)))&gt;0),"Invalid","Valid")</f>
        <v>Valid</v>
      </c>
      <c r="J4466" s="1" t="s">
        <v>30072</v>
      </c>
      <c r="K4466" s="1" t="s">
        <v>178</v>
      </c>
      <c r="L4466" s="1" t="s">
        <v>450</v>
      </c>
      <c r="M4466" s="1" t="s">
        <v>33827</v>
      </c>
      <c r="N4466" s="1" t="s">
        <v>252</v>
      </c>
      <c r="O4466" s="1" t="s">
        <v>196</v>
      </c>
      <c r="P4466" t="s">
        <v>344</v>
      </c>
      <c r="Q4466" s="1" t="s">
        <v>345</v>
      </c>
      <c r="R4466" s="1" t="s">
        <v>1141</v>
      </c>
      <c r="S4466" s="1" t="s">
        <v>30073</v>
      </c>
      <c r="T4466" s="1" t="s">
        <v>30074</v>
      </c>
      <c r="U4466" s="1" t="s">
        <v>18457</v>
      </c>
      <c r="V4466" s="1" t="s">
        <v>5831</v>
      </c>
      <c r="W4466" s="1" t="s">
        <v>75</v>
      </c>
      <c r="X4466" t="str">
        <f t="shared" si="484"/>
        <v>Complete</v>
      </c>
      <c r="Y4466">
        <f>MAX(0,100-IF(G4466="Invalid",Config!$B$5,0)-IF(I4466="Invalid",Config!$B$6,0)-IF(X4466="Incomplete",Config!$B$7,0)-IF(AF4466="Yes",Config!$B$37,0))</f>
        <v>100</v>
      </c>
      <c r="Z4466" s="1">
        <f>IF(OR(TRIM(B4466)="",COUNTIF(Config!$B$15:$B$19,B4466)&gt;0),1,0)+IF(OR(TRIM(C4466)="",COUNTIF(Config!$B$15:$B$19,C4466)&gt;0),1,0)+IF(OR(TRIM(F4466)="",COUNTIF(Config!$B$15:$B$19,F4466)&gt;0),1,0)+IF(OR(TRIM(H4466)="",COUNTIF(Config!$B$15:$B$19,H4466)&gt;0),1,0)+IF(OR(TRIM(E4466)="",COUNTIF(Config!$B$15:$B$19,E4466)&gt;0),1,0)+IF(OR(TRIM(K4466)="",COUNTIF(Config!$B$15:$B$19,K4466)&gt;0),1,0)+IF(OR(TRIM(P4466)="",COUNTIF(Config!$B$15:$B$19,P4466)&gt;0),1,0)+IF(OR(TRIM(R4466)="",COUNTIF(Config!$B$15:$B$19,R4466)&gt;0),1,0)</f>
        <v>0</v>
      </c>
      <c r="AA4466" s="1" cm="1">
        <f t="array" ref="AA4466">SUMPRODUCT(LEN(H4466)-LEN(SUBSTITUTE(H4466,{"0";"1";"2";"3";"4";"5";"6";"7";"8";"9"},"")))</f>
        <v>11</v>
      </c>
      <c r="AC4466" t="str">
        <f t="shared" si="485"/>
        <v/>
      </c>
      <c r="AD4466">
        <f t="shared" si="486"/>
        <v>1</v>
      </c>
      <c r="AE4466">
        <f t="shared" si="487"/>
        <v>1</v>
      </c>
      <c r="AF4466" t="str">
        <f t="shared" si="488"/>
        <v>No</v>
      </c>
      <c r="AG4466">
        <f t="shared" ca="1" si="489"/>
        <v>41</v>
      </c>
      <c r="AH4466" t="str">
        <f ca="1">IF(OR(V4466="",AG4466=""),"Yes",IF(AG4466&gt;Config!$B$41,"Yes","No"))</f>
        <v>No</v>
      </c>
    </row>
    <row r="4467" spans="1:34" x14ac:dyDescent="0.25">
      <c r="A4467" s="1" t="s">
        <v>30075</v>
      </c>
      <c r="B4467" s="1" t="s">
        <v>1982</v>
      </c>
      <c r="C4467" s="1" t="s">
        <v>985</v>
      </c>
      <c r="D4467" s="1" t="s">
        <v>30076</v>
      </c>
      <c r="E4467" s="1" t="s">
        <v>33866</v>
      </c>
      <c r="F4467" s="1" t="s">
        <v>30077</v>
      </c>
      <c r="G4467" t="str">
        <f t="shared" si="483"/>
        <v>Valid</v>
      </c>
      <c r="H4467" s="1" t="s">
        <v>30078</v>
      </c>
      <c r="I4467" t="str" cm="1">
        <f t="array" ref="I4467">IF(OR(TRIM(H4467)="",ISNUMBER(SEARCH("#",H4467)),AA4467&lt;Config!$B$8,SUMPRODUCT(--ISNUMBER(SEARCH({"a";"b";"c";"d";"e";"f";"g";"h";"i";"j";"k";"l";"m";"n";"o";"p";"q";"r";"s";"t";"u";"v";"w";"x";"y";"z"},H4467)))&gt;0),"Invalid","Valid")</f>
        <v>Valid</v>
      </c>
      <c r="J4467" s="1" t="s">
        <v>30079</v>
      </c>
      <c r="K4467" s="1" t="s">
        <v>516</v>
      </c>
      <c r="L4467" s="1" t="s">
        <v>179</v>
      </c>
      <c r="M4467" s="1" t="s">
        <v>165</v>
      </c>
      <c r="N4467" s="1" t="s">
        <v>437</v>
      </c>
      <c r="O4467" s="1" t="s">
        <v>196</v>
      </c>
      <c r="P4467" t="s">
        <v>87</v>
      </c>
      <c r="Q4467" s="1" t="s">
        <v>88</v>
      </c>
      <c r="R4467" s="1" t="s">
        <v>89</v>
      </c>
      <c r="S4467" s="1" t="s">
        <v>24663</v>
      </c>
      <c r="T4467" s="1" t="s">
        <v>30080</v>
      </c>
      <c r="U4467" s="1" t="s">
        <v>30081</v>
      </c>
      <c r="V4467" s="1" t="s">
        <v>140</v>
      </c>
      <c r="W4467" s="1" t="s">
        <v>141</v>
      </c>
      <c r="X4467" t="str">
        <f t="shared" si="484"/>
        <v>Complete</v>
      </c>
      <c r="Y4467">
        <f>MAX(0,100-IF(G4467="Invalid",Config!$B$5,0)-IF(I4467="Invalid",Config!$B$6,0)-IF(X4467="Incomplete",Config!$B$7,0)-IF(AF4467="Yes",Config!$B$37,0))</f>
        <v>100</v>
      </c>
      <c r="Z4467" s="1">
        <f>IF(OR(TRIM(B4467)="",COUNTIF(Config!$B$15:$B$19,B4467)&gt;0),1,0)+IF(OR(TRIM(C4467)="",COUNTIF(Config!$B$15:$B$19,C4467)&gt;0),1,0)+IF(OR(TRIM(F4467)="",COUNTIF(Config!$B$15:$B$19,F4467)&gt;0),1,0)+IF(OR(TRIM(H4467)="",COUNTIF(Config!$B$15:$B$19,H4467)&gt;0),1,0)+IF(OR(TRIM(E4467)="",COUNTIF(Config!$B$15:$B$19,E4467)&gt;0),1,0)+IF(OR(TRIM(K4467)="",COUNTIF(Config!$B$15:$B$19,K4467)&gt;0),1,0)+IF(OR(TRIM(P4467)="",COUNTIF(Config!$B$15:$B$19,P4467)&gt;0),1,0)+IF(OR(TRIM(R4467)="",COUNTIF(Config!$B$15:$B$19,R4467)&gt;0),1,0)</f>
        <v>0</v>
      </c>
      <c r="AA4467" s="1" cm="1">
        <f t="array" ref="AA4467">SUMPRODUCT(LEN(H4467)-LEN(SUBSTITUTE(H4467,{"0";"1";"2";"3";"4";"5";"6";"7";"8";"9"},"")))</f>
        <v>11</v>
      </c>
      <c r="AC4467" t="str">
        <f t="shared" si="485"/>
        <v/>
      </c>
      <c r="AD4467">
        <f t="shared" si="486"/>
        <v>1</v>
      </c>
      <c r="AE4467">
        <f t="shared" si="487"/>
        <v>1</v>
      </c>
      <c r="AF4467" t="str">
        <f t="shared" si="488"/>
        <v>No</v>
      </c>
      <c r="AG4467">
        <f t="shared" ca="1" si="489"/>
        <v>37</v>
      </c>
      <c r="AH4467" t="str">
        <f ca="1">IF(OR(V4467="",AG4467=""),"Yes",IF(AG4467&gt;Config!$B$41,"Yes","No"))</f>
        <v>No</v>
      </c>
    </row>
    <row r="4468" spans="1:34" x14ac:dyDescent="0.25">
      <c r="A4468" s="1" t="s">
        <v>30082</v>
      </c>
      <c r="B4468" s="1" t="s">
        <v>244</v>
      </c>
      <c r="C4468" s="1" t="s">
        <v>33815</v>
      </c>
      <c r="D4468" s="1" t="s">
        <v>244</v>
      </c>
      <c r="E4468" s="1" t="s">
        <v>34558</v>
      </c>
      <c r="F4468" s="1" t="s">
        <v>30083</v>
      </c>
      <c r="G4468" t="str">
        <f t="shared" si="483"/>
        <v>Valid</v>
      </c>
      <c r="H4468" s="1" t="s">
        <v>30084</v>
      </c>
      <c r="I4468" t="str" cm="1">
        <f t="array" ref="I4468">IF(OR(TRIM(H4468)="",ISNUMBER(SEARCH("#",H4468)),AA4468&lt;Config!$B$8,SUMPRODUCT(--ISNUMBER(SEARCH({"a";"b";"c";"d";"e";"f";"g";"h";"i";"j";"k";"l";"m";"n";"o";"p";"q";"r";"s";"t";"u";"v";"w";"x";"y";"z"},H4468)))&gt;0),"Invalid","Valid")</f>
        <v>Valid</v>
      </c>
      <c r="J4468" s="1" t="s">
        <v>30085</v>
      </c>
      <c r="K4468" s="1" t="s">
        <v>866</v>
      </c>
      <c r="L4468" s="1" t="s">
        <v>164</v>
      </c>
      <c r="M4468" s="1" t="s">
        <v>135</v>
      </c>
      <c r="N4468" s="1" t="s">
        <v>68</v>
      </c>
      <c r="O4468" s="1" t="s">
        <v>266</v>
      </c>
      <c r="P4468" t="s">
        <v>53</v>
      </c>
      <c r="Q4468" s="1" t="s">
        <v>54</v>
      </c>
      <c r="R4468" s="1" t="s">
        <v>198</v>
      </c>
      <c r="S4468" s="1" t="s">
        <v>10482</v>
      </c>
      <c r="T4468" s="1" t="s">
        <v>30086</v>
      </c>
      <c r="U4468" s="1" t="s">
        <v>1667</v>
      </c>
      <c r="V4468" s="1" t="s">
        <v>1050</v>
      </c>
      <c r="W4468" s="1" t="s">
        <v>202</v>
      </c>
      <c r="X4468" t="str">
        <f t="shared" si="484"/>
        <v>Incomplete</v>
      </c>
      <c r="Y4468">
        <f>MAX(0,100-IF(G4468="Invalid",Config!$B$5,0)-IF(I4468="Invalid",Config!$B$6,0)-IF(X4468="Incomplete",Config!$B$7,0)-IF(AF4468="Yes",Config!$B$37,0))</f>
        <v>60</v>
      </c>
      <c r="Z4468" s="1">
        <f>IF(OR(TRIM(B4468)="",COUNTIF(Config!$B$15:$B$19,B4468)&gt;0),1,0)+IF(OR(TRIM(C4468)="",COUNTIF(Config!$B$15:$B$19,C4468)&gt;0),1,0)+IF(OR(TRIM(F4468)="",COUNTIF(Config!$B$15:$B$19,F4468)&gt;0),1,0)+IF(OR(TRIM(H4468)="",COUNTIF(Config!$B$15:$B$19,H4468)&gt;0),1,0)+IF(OR(TRIM(E4468)="",COUNTIF(Config!$B$15:$B$19,E4468)&gt;0),1,0)+IF(OR(TRIM(K4468)="",COUNTIF(Config!$B$15:$B$19,K4468)&gt;0),1,0)+IF(OR(TRIM(P4468)="",COUNTIF(Config!$B$15:$B$19,P4468)&gt;0),1,0)+IF(OR(TRIM(R4468)="",COUNTIF(Config!$B$15:$B$19,R4468)&gt;0),1,0)</f>
        <v>1</v>
      </c>
      <c r="AA4468" s="1" cm="1">
        <f t="array" ref="AA4468">SUMPRODUCT(LEN(H4468)-LEN(SUBSTITUTE(H4468,{"0";"1";"2";"3";"4";"5";"6";"7";"8";"9"},"")))</f>
        <v>12</v>
      </c>
      <c r="AC4468" t="str">
        <f t="shared" si="485"/>
        <v>Incomplete Profile</v>
      </c>
      <c r="AD4468">
        <f t="shared" si="486"/>
        <v>1</v>
      </c>
      <c r="AE4468">
        <f t="shared" si="487"/>
        <v>1</v>
      </c>
      <c r="AF4468" t="str">
        <f t="shared" si="488"/>
        <v>No</v>
      </c>
      <c r="AG4468">
        <f t="shared" ca="1" si="489"/>
        <v>37</v>
      </c>
      <c r="AH4468" t="str">
        <f ca="1">IF(OR(V4468="",AG4468=""),"Yes",IF(AG4468&gt;Config!$B$41,"Yes","No"))</f>
        <v>No</v>
      </c>
    </row>
    <row r="4469" spans="1:34" x14ac:dyDescent="0.25">
      <c r="A4469" s="1" t="s">
        <v>30087</v>
      </c>
      <c r="B4469" s="1" t="s">
        <v>229</v>
      </c>
      <c r="C4469" s="1" t="s">
        <v>23</v>
      </c>
      <c r="D4469" s="1" t="s">
        <v>30088</v>
      </c>
      <c r="E4469" s="1" t="s">
        <v>35489</v>
      </c>
      <c r="F4469" s="1" t="s">
        <v>30089</v>
      </c>
      <c r="G4469" t="str">
        <f t="shared" si="483"/>
        <v>Valid</v>
      </c>
      <c r="H4469" s="1" t="s">
        <v>30090</v>
      </c>
      <c r="I4469" t="str" cm="1">
        <f t="array" ref="I4469">IF(OR(TRIM(H4469)="",ISNUMBER(SEARCH("#",H4469)),AA4469&lt;Config!$B$8,SUMPRODUCT(--ISNUMBER(SEARCH({"a";"b";"c";"d";"e";"f";"g";"h";"i";"j";"k";"l";"m";"n";"o";"p";"q";"r";"s";"t";"u";"v";"w";"x";"y";"z"},H4469)))&gt;0),"Invalid","Valid")</f>
        <v>Valid</v>
      </c>
      <c r="J4469" s="1" t="s">
        <v>30091</v>
      </c>
      <c r="K4469" s="1" t="s">
        <v>250</v>
      </c>
      <c r="L4469" s="1" t="s">
        <v>49</v>
      </c>
      <c r="M4469" s="1" t="s">
        <v>135</v>
      </c>
      <c r="N4469" s="1" t="s">
        <v>713</v>
      </c>
      <c r="O4469" s="1" t="s">
        <v>266</v>
      </c>
      <c r="P4469" t="s">
        <v>328</v>
      </c>
      <c r="Q4469" s="1" t="s">
        <v>329</v>
      </c>
      <c r="R4469" s="1" t="s">
        <v>571</v>
      </c>
      <c r="S4469" s="1" t="s">
        <v>30092</v>
      </c>
      <c r="T4469" s="1" t="s">
        <v>30093</v>
      </c>
      <c r="U4469" s="1" t="s">
        <v>12772</v>
      </c>
      <c r="V4469" s="1" t="s">
        <v>30094</v>
      </c>
      <c r="W4469" s="1" t="s">
        <v>75</v>
      </c>
      <c r="X4469" t="str">
        <f t="shared" si="484"/>
        <v>Complete</v>
      </c>
      <c r="Y4469">
        <f>MAX(0,100-IF(G4469="Invalid",Config!$B$5,0)-IF(I4469="Invalid",Config!$B$6,0)-IF(X4469="Incomplete",Config!$B$7,0)-IF(AF4469="Yes",Config!$B$37,0))</f>
        <v>100</v>
      </c>
      <c r="Z4469" s="1">
        <f>IF(OR(TRIM(B4469)="",COUNTIF(Config!$B$15:$B$19,B4469)&gt;0),1,0)+IF(OR(TRIM(C4469)="",COUNTIF(Config!$B$15:$B$19,C4469)&gt;0),1,0)+IF(OR(TRIM(F4469)="",COUNTIF(Config!$B$15:$B$19,F4469)&gt;0),1,0)+IF(OR(TRIM(H4469)="",COUNTIF(Config!$B$15:$B$19,H4469)&gt;0),1,0)+IF(OR(TRIM(E4469)="",COUNTIF(Config!$B$15:$B$19,E4469)&gt;0),1,0)+IF(OR(TRIM(K4469)="",COUNTIF(Config!$B$15:$B$19,K4469)&gt;0),1,0)+IF(OR(TRIM(P4469)="",COUNTIF(Config!$B$15:$B$19,P4469)&gt;0),1,0)+IF(OR(TRIM(R4469)="",COUNTIF(Config!$B$15:$B$19,R4469)&gt;0),1,0)</f>
        <v>0</v>
      </c>
      <c r="AA4469" s="1" cm="1">
        <f t="array" ref="AA4469">SUMPRODUCT(LEN(H4469)-LEN(SUBSTITUTE(H4469,{"0";"1";"2";"3";"4";"5";"6";"7";"8";"9"},"")))</f>
        <v>10</v>
      </c>
      <c r="AC4469" t="str">
        <f t="shared" si="485"/>
        <v/>
      </c>
      <c r="AD4469">
        <f t="shared" si="486"/>
        <v>1</v>
      </c>
      <c r="AE4469">
        <f t="shared" si="487"/>
        <v>1</v>
      </c>
      <c r="AF4469" t="str">
        <f t="shared" si="488"/>
        <v>No</v>
      </c>
      <c r="AG4469" t="str">
        <f t="shared" ca="1" si="489"/>
        <v/>
      </c>
      <c r="AH4469" t="str">
        <f ca="1">IF(OR(V4469="",AG4469=""),"Yes",IF(AG4469&gt;Config!$B$41,"Yes","No"))</f>
        <v>Yes</v>
      </c>
    </row>
    <row r="4470" spans="1:34" x14ac:dyDescent="0.25">
      <c r="A4470" s="1" t="s">
        <v>30095</v>
      </c>
      <c r="B4470" s="1" t="s">
        <v>295</v>
      </c>
      <c r="C4470" s="1" t="s">
        <v>828</v>
      </c>
      <c r="D4470" s="1" t="s">
        <v>30096</v>
      </c>
      <c r="E4470" s="1" t="s">
        <v>34402</v>
      </c>
      <c r="F4470" s="1" t="s">
        <v>30097</v>
      </c>
      <c r="G4470" t="str">
        <f t="shared" si="483"/>
        <v>Valid</v>
      </c>
      <c r="H4470" s="1" t="s">
        <v>30098</v>
      </c>
      <c r="I4470" t="str" cm="1">
        <f t="array" ref="I4470">IF(OR(TRIM(H4470)="",ISNUMBER(SEARCH("#",H4470)),AA4470&lt;Config!$B$8,SUMPRODUCT(--ISNUMBER(SEARCH({"a";"b";"c";"d";"e";"f";"g";"h";"i";"j";"k";"l";"m";"n";"o";"p";"q";"r";"s";"t";"u";"v";"w";"x";"y";"z"},H4470)))&gt;0),"Invalid","Valid")</f>
        <v>Valid</v>
      </c>
      <c r="J4470" s="1" t="s">
        <v>30099</v>
      </c>
      <c r="K4470" s="1" t="s">
        <v>287</v>
      </c>
      <c r="L4470" s="1" t="s">
        <v>265</v>
      </c>
      <c r="M4470" s="1" t="s">
        <v>343</v>
      </c>
      <c r="N4470" s="1" t="s">
        <v>211</v>
      </c>
      <c r="O4470" s="1" t="s">
        <v>180</v>
      </c>
      <c r="P4470" t="s">
        <v>236</v>
      </c>
      <c r="Q4470" s="1" t="s">
        <v>238</v>
      </c>
      <c r="R4470" s="1" t="s">
        <v>238</v>
      </c>
      <c r="S4470" s="1" t="s">
        <v>26316</v>
      </c>
      <c r="T4470" s="1" t="s">
        <v>30100</v>
      </c>
      <c r="U4470" s="1" t="s">
        <v>3317</v>
      </c>
      <c r="V4470" s="1" t="s">
        <v>140</v>
      </c>
      <c r="W4470" s="1" t="s">
        <v>75</v>
      </c>
      <c r="X4470" t="str">
        <f t="shared" si="484"/>
        <v>Complete</v>
      </c>
      <c r="Y4470">
        <f>MAX(0,100-IF(G4470="Invalid",Config!$B$5,0)-IF(I4470="Invalid",Config!$B$6,0)-IF(X4470="Incomplete",Config!$B$7,0)-IF(AF4470="Yes",Config!$B$37,0))</f>
        <v>100</v>
      </c>
      <c r="Z4470" s="1">
        <f>IF(OR(TRIM(B4470)="",COUNTIF(Config!$B$15:$B$19,B4470)&gt;0),1,0)+IF(OR(TRIM(C4470)="",COUNTIF(Config!$B$15:$B$19,C4470)&gt;0),1,0)+IF(OR(TRIM(F4470)="",COUNTIF(Config!$B$15:$B$19,F4470)&gt;0),1,0)+IF(OR(TRIM(H4470)="",COUNTIF(Config!$B$15:$B$19,H4470)&gt;0),1,0)+IF(OR(TRIM(E4470)="",COUNTIF(Config!$B$15:$B$19,E4470)&gt;0),1,0)+IF(OR(TRIM(K4470)="",COUNTIF(Config!$B$15:$B$19,K4470)&gt;0),1,0)+IF(OR(TRIM(P4470)="",COUNTIF(Config!$B$15:$B$19,P4470)&gt;0),1,0)+IF(OR(TRIM(R4470)="",COUNTIF(Config!$B$15:$B$19,R4470)&gt;0),1,0)</f>
        <v>0</v>
      </c>
      <c r="AA4470" s="1" cm="1">
        <f t="array" ref="AA4470">SUMPRODUCT(LEN(H4470)-LEN(SUBSTITUTE(H4470,{"0";"1";"2";"3";"4";"5";"6";"7";"8";"9"},"")))</f>
        <v>12</v>
      </c>
      <c r="AC4470" t="str">
        <f t="shared" si="485"/>
        <v/>
      </c>
      <c r="AD4470">
        <f t="shared" si="486"/>
        <v>1</v>
      </c>
      <c r="AE4470">
        <f t="shared" si="487"/>
        <v>1</v>
      </c>
      <c r="AF4470" t="str">
        <f t="shared" si="488"/>
        <v>No</v>
      </c>
      <c r="AG4470">
        <f t="shared" ca="1" si="489"/>
        <v>37</v>
      </c>
      <c r="AH4470" t="str">
        <f ca="1">IF(OR(V4470="",AG4470=""),"Yes",IF(AG4470&gt;Config!$B$41,"Yes","No"))</f>
        <v>No</v>
      </c>
    </row>
    <row r="4471" spans="1:34" x14ac:dyDescent="0.25">
      <c r="A4471" s="1" t="s">
        <v>30101</v>
      </c>
      <c r="B4471" s="1" t="s">
        <v>2778</v>
      </c>
      <c r="C4471" s="1" t="s">
        <v>545</v>
      </c>
      <c r="D4471" s="1" t="s">
        <v>4203</v>
      </c>
      <c r="E4471" s="1" t="s">
        <v>34125</v>
      </c>
      <c r="F4471" s="1" t="s">
        <v>4204</v>
      </c>
      <c r="G4471" t="str">
        <f t="shared" si="483"/>
        <v>Valid</v>
      </c>
      <c r="H4471" s="1" t="s">
        <v>30102</v>
      </c>
      <c r="I4471" t="str" cm="1">
        <f t="array" ref="I4471">IF(OR(TRIM(H4471)="",ISNUMBER(SEARCH("#",H4471)),AA4471&lt;Config!$B$8,SUMPRODUCT(--ISNUMBER(SEARCH({"a";"b";"c";"d";"e";"f";"g";"h";"i";"j";"k";"l";"m";"n";"o";"p";"q";"r";"s";"t";"u";"v";"w";"x";"y";"z"},H4471)))&gt;0),"Invalid","Valid")</f>
        <v>Valid</v>
      </c>
      <c r="J4471" s="1" t="s">
        <v>4206</v>
      </c>
      <c r="K4471" s="1" t="s">
        <v>1001</v>
      </c>
      <c r="L4471" s="1" t="s">
        <v>179</v>
      </c>
      <c r="M4471" s="1" t="s">
        <v>33827</v>
      </c>
      <c r="N4471" s="1" t="s">
        <v>252</v>
      </c>
      <c r="O4471" s="1" t="s">
        <v>180</v>
      </c>
      <c r="P4471" t="s">
        <v>87</v>
      </c>
      <c r="Q4471" s="1" t="s">
        <v>438</v>
      </c>
      <c r="R4471" s="1" t="s">
        <v>550</v>
      </c>
      <c r="S4471" s="1" t="s">
        <v>4207</v>
      </c>
      <c r="T4471" s="1" t="s">
        <v>4208</v>
      </c>
      <c r="U4471" s="1" t="s">
        <v>4209</v>
      </c>
      <c r="V4471" s="1" t="s">
        <v>4210</v>
      </c>
      <c r="W4471" s="1" t="s">
        <v>94</v>
      </c>
      <c r="X4471" t="str">
        <f t="shared" si="484"/>
        <v>Complete</v>
      </c>
      <c r="Y4471">
        <f>MAX(0,100-IF(G4471="Invalid",Config!$B$5,0)-IF(I4471="Invalid",Config!$B$6,0)-IF(X4471="Incomplete",Config!$B$7,0)-IF(AF4471="Yes",Config!$B$37,0))</f>
        <v>75</v>
      </c>
      <c r="Z4471" s="1">
        <f>IF(OR(TRIM(B4471)="",COUNTIF(Config!$B$15:$B$19,B4471)&gt;0),1,0)+IF(OR(TRIM(C4471)="",COUNTIF(Config!$B$15:$B$19,C4471)&gt;0),1,0)+IF(OR(TRIM(F4471)="",COUNTIF(Config!$B$15:$B$19,F4471)&gt;0),1,0)+IF(OR(TRIM(H4471)="",COUNTIF(Config!$B$15:$B$19,H4471)&gt;0),1,0)+IF(OR(TRIM(E4471)="",COUNTIF(Config!$B$15:$B$19,E4471)&gt;0),1,0)+IF(OR(TRIM(K4471)="",COUNTIF(Config!$B$15:$B$19,K4471)&gt;0),1,0)+IF(OR(TRIM(P4471)="",COUNTIF(Config!$B$15:$B$19,P4471)&gt;0),1,0)+IF(OR(TRIM(R4471)="",COUNTIF(Config!$B$15:$B$19,R4471)&gt;0),1,0)</f>
        <v>0</v>
      </c>
      <c r="AA4471" s="1" cm="1">
        <f t="array" ref="AA4471">SUMPRODUCT(LEN(H4471)-LEN(SUBSTITUTE(H4471,{"0";"1";"2";"3";"4";"5";"6";"7";"8";"9"},"")))</f>
        <v>11</v>
      </c>
      <c r="AC4471" t="str">
        <f t="shared" si="485"/>
        <v>Potential Duplicate</v>
      </c>
      <c r="AD4471">
        <f t="shared" si="486"/>
        <v>2</v>
      </c>
      <c r="AE4471">
        <f t="shared" si="487"/>
        <v>1</v>
      </c>
      <c r="AF4471" t="str">
        <f t="shared" si="488"/>
        <v>Yes</v>
      </c>
      <c r="AG4471">
        <f t="shared" ca="1" si="489"/>
        <v>571</v>
      </c>
      <c r="AH4471" t="str">
        <f ca="1">IF(OR(V4471="",AG4471=""),"Yes",IF(AG4471&gt;Config!$B$41,"Yes","No"))</f>
        <v>Yes</v>
      </c>
    </row>
    <row r="4472" spans="1:34" x14ac:dyDescent="0.25">
      <c r="A4472" s="1" t="s">
        <v>30103</v>
      </c>
      <c r="B4472" s="1" t="s">
        <v>336</v>
      </c>
      <c r="C4472" s="1" t="s">
        <v>659</v>
      </c>
      <c r="D4472" s="1" t="s">
        <v>30104</v>
      </c>
      <c r="E4472" s="1" t="s">
        <v>34170</v>
      </c>
      <c r="F4472" s="1" t="s">
        <v>30105</v>
      </c>
      <c r="G4472" t="str">
        <f t="shared" si="483"/>
        <v>Valid</v>
      </c>
      <c r="H4472" s="1" t="s">
        <v>30106</v>
      </c>
      <c r="I4472" t="str" cm="1">
        <f t="array" ref="I4472">IF(OR(TRIM(H4472)="",ISNUMBER(SEARCH("#",H4472)),AA4472&lt;Config!$B$8,SUMPRODUCT(--ISNUMBER(SEARCH({"a";"b";"c";"d";"e";"f";"g";"h";"i";"j";"k";"l";"m";"n";"o";"p";"q";"r";"s";"t";"u";"v";"w";"x";"y";"z"},H4472)))&gt;0),"Invalid","Valid")</f>
        <v>Valid</v>
      </c>
      <c r="J4472" s="1" t="s">
        <v>30107</v>
      </c>
      <c r="K4472" s="1" t="s">
        <v>378</v>
      </c>
      <c r="L4472" s="1" t="s">
        <v>450</v>
      </c>
      <c r="M4472" s="1" t="s">
        <v>391</v>
      </c>
      <c r="N4472" s="1" t="s">
        <v>713</v>
      </c>
      <c r="O4472" s="1" t="s">
        <v>196</v>
      </c>
      <c r="P4472" t="s">
        <v>590</v>
      </c>
      <c r="Q4472" s="1" t="s">
        <v>591</v>
      </c>
      <c r="R4472" s="1" t="s">
        <v>592</v>
      </c>
      <c r="S4472" s="1" t="s">
        <v>30108</v>
      </c>
      <c r="T4472" s="1" t="s">
        <v>30109</v>
      </c>
      <c r="U4472" s="1" t="s">
        <v>3343</v>
      </c>
      <c r="V4472" s="1" t="s">
        <v>1103</v>
      </c>
      <c r="W4472" s="1" t="s">
        <v>293</v>
      </c>
      <c r="X4472" t="str">
        <f t="shared" si="484"/>
        <v>Complete</v>
      </c>
      <c r="Y4472">
        <f>MAX(0,100-IF(G4472="Invalid",Config!$B$5,0)-IF(I4472="Invalid",Config!$B$6,0)-IF(X4472="Incomplete",Config!$B$7,0)-IF(AF4472="Yes",Config!$B$37,0))</f>
        <v>100</v>
      </c>
      <c r="Z4472" s="1">
        <f>IF(OR(TRIM(B4472)="",COUNTIF(Config!$B$15:$B$19,B4472)&gt;0),1,0)+IF(OR(TRIM(C4472)="",COUNTIF(Config!$B$15:$B$19,C4472)&gt;0),1,0)+IF(OR(TRIM(F4472)="",COUNTIF(Config!$B$15:$B$19,F4472)&gt;0),1,0)+IF(OR(TRIM(H4472)="",COUNTIF(Config!$B$15:$B$19,H4472)&gt;0),1,0)+IF(OR(TRIM(E4472)="",COUNTIF(Config!$B$15:$B$19,E4472)&gt;0),1,0)+IF(OR(TRIM(K4472)="",COUNTIF(Config!$B$15:$B$19,K4472)&gt;0),1,0)+IF(OR(TRIM(P4472)="",COUNTIF(Config!$B$15:$B$19,P4472)&gt;0),1,0)+IF(OR(TRIM(R4472)="",COUNTIF(Config!$B$15:$B$19,R4472)&gt;0),1,0)</f>
        <v>0</v>
      </c>
      <c r="AA4472" s="1" cm="1">
        <f t="array" ref="AA4472">SUMPRODUCT(LEN(H4472)-LEN(SUBSTITUTE(H4472,{"0";"1";"2";"3";"4";"5";"6";"7";"8";"9"},"")))</f>
        <v>10</v>
      </c>
      <c r="AC4472" t="str">
        <f t="shared" si="485"/>
        <v/>
      </c>
      <c r="AD4472">
        <f t="shared" si="486"/>
        <v>1</v>
      </c>
      <c r="AE4472">
        <f t="shared" si="487"/>
        <v>1</v>
      </c>
      <c r="AF4472" t="str">
        <f t="shared" si="488"/>
        <v>No</v>
      </c>
      <c r="AG4472">
        <f t="shared" ca="1" si="489"/>
        <v>47</v>
      </c>
      <c r="AH4472" t="str">
        <f ca="1">IF(OR(V4472="",AG4472=""),"Yes",IF(AG4472&gt;Config!$B$41,"Yes","No"))</f>
        <v>No</v>
      </c>
    </row>
    <row r="4473" spans="1:34" x14ac:dyDescent="0.25">
      <c r="A4473" s="1" t="s">
        <v>30110</v>
      </c>
      <c r="B4473" s="1" t="s">
        <v>1032</v>
      </c>
      <c r="C4473" s="1" t="s">
        <v>97</v>
      </c>
      <c r="D4473" s="1" t="s">
        <v>30111</v>
      </c>
      <c r="E4473" s="1" t="s">
        <v>1331</v>
      </c>
      <c r="F4473" s="1" t="s">
        <v>30112</v>
      </c>
      <c r="G4473" t="str">
        <f t="shared" si="483"/>
        <v>Invalid</v>
      </c>
      <c r="H4473" s="1" t="s">
        <v>30113</v>
      </c>
      <c r="I4473" t="str" cm="1">
        <f t="array" ref="I4473">IF(OR(TRIM(H4473)="",ISNUMBER(SEARCH("#",H4473)),AA4473&lt;Config!$B$8,SUMPRODUCT(--ISNUMBER(SEARCH({"a";"b";"c";"d";"e";"f";"g";"h";"i";"j";"k";"l";"m";"n";"o";"p";"q";"r";"s";"t";"u";"v";"w";"x";"y";"z"},H4473)))&gt;0),"Invalid","Valid")</f>
        <v>Valid</v>
      </c>
      <c r="J4473" s="1" t="s">
        <v>30114</v>
      </c>
      <c r="K4473" s="1" t="s">
        <v>504</v>
      </c>
      <c r="L4473" s="1" t="s">
        <v>265</v>
      </c>
      <c r="M4473" s="1" t="s">
        <v>343</v>
      </c>
      <c r="N4473" s="1" t="s">
        <v>211</v>
      </c>
      <c r="O4473" s="1" t="s">
        <v>149</v>
      </c>
      <c r="P4473" t="s">
        <v>87</v>
      </c>
      <c r="Q4473" s="1" t="s">
        <v>88</v>
      </c>
      <c r="R4473" s="1" t="s">
        <v>559</v>
      </c>
      <c r="S4473" s="1" t="s">
        <v>6171</v>
      </c>
      <c r="T4473" s="1" t="s">
        <v>30115</v>
      </c>
      <c r="U4473" s="1" t="s">
        <v>6031</v>
      </c>
      <c r="V4473" s="1" t="s">
        <v>30116</v>
      </c>
      <c r="W4473" s="1" t="s">
        <v>40</v>
      </c>
      <c r="X4473" t="str">
        <f t="shared" si="484"/>
        <v>Complete</v>
      </c>
      <c r="Y4473">
        <f>MAX(0,100-IF(G4473="Invalid",Config!$B$5,0)-IF(I4473="Invalid",Config!$B$6,0)-IF(X4473="Incomplete",Config!$B$7,0)-IF(AF4473="Yes",Config!$B$37,0))</f>
        <v>70</v>
      </c>
      <c r="Z4473" s="1">
        <f>IF(OR(TRIM(B4473)="",COUNTIF(Config!$B$15:$B$19,B4473)&gt;0),1,0)+IF(OR(TRIM(C4473)="",COUNTIF(Config!$B$15:$B$19,C4473)&gt;0),1,0)+IF(OR(TRIM(F4473)="",COUNTIF(Config!$B$15:$B$19,F4473)&gt;0),1,0)+IF(OR(TRIM(H4473)="",COUNTIF(Config!$B$15:$B$19,H4473)&gt;0),1,0)+IF(OR(TRIM(E4473)="",COUNTIF(Config!$B$15:$B$19,E4473)&gt;0),1,0)+IF(OR(TRIM(K4473)="",COUNTIF(Config!$B$15:$B$19,K4473)&gt;0),1,0)+IF(OR(TRIM(P4473)="",COUNTIF(Config!$B$15:$B$19,P4473)&gt;0),1,0)+IF(OR(TRIM(R4473)="",COUNTIF(Config!$B$15:$B$19,R4473)&gt;0),1,0)</f>
        <v>0</v>
      </c>
      <c r="AA4473" s="1" cm="1">
        <f t="array" ref="AA4473">SUMPRODUCT(LEN(H4473)-LEN(SUBSTITUTE(H4473,{"0";"1";"2";"3";"4";"5";"6";"7";"8";"9"},"")))</f>
        <v>11</v>
      </c>
      <c r="AC4473" t="str">
        <f t="shared" si="485"/>
        <v>Invalid Email</v>
      </c>
      <c r="AD4473">
        <f t="shared" si="486"/>
        <v>0</v>
      </c>
      <c r="AE4473">
        <f t="shared" si="487"/>
        <v>1</v>
      </c>
      <c r="AF4473" t="str">
        <f t="shared" si="488"/>
        <v>No</v>
      </c>
      <c r="AG4473">
        <f t="shared" ca="1" si="489"/>
        <v>532</v>
      </c>
      <c r="AH4473" t="str">
        <f ca="1">IF(OR(V4473="",AG4473=""),"Yes",IF(AG4473&gt;Config!$B$41,"Yes","No"))</f>
        <v>Yes</v>
      </c>
    </row>
    <row r="4474" spans="1:34" x14ac:dyDescent="0.25">
      <c r="A4474" s="1" t="s">
        <v>30117</v>
      </c>
      <c r="B4474" s="1" t="s">
        <v>295</v>
      </c>
      <c r="C4474" s="1" t="s">
        <v>1339</v>
      </c>
      <c r="D4474" s="1" t="s">
        <v>2270</v>
      </c>
      <c r="E4474" s="1" t="s">
        <v>578</v>
      </c>
      <c r="F4474" s="1" t="s">
        <v>30118</v>
      </c>
      <c r="G4474" t="str">
        <f t="shared" si="483"/>
        <v>Valid</v>
      </c>
      <c r="H4474" s="1" t="s">
        <v>30119</v>
      </c>
      <c r="I4474" t="str" cm="1">
        <f t="array" ref="I4474">IF(OR(TRIM(H4474)="",ISNUMBER(SEARCH("#",H4474)),AA4474&lt;Config!$B$8,SUMPRODUCT(--ISNUMBER(SEARCH({"a";"b";"c";"d";"e";"f";"g";"h";"i";"j";"k";"l";"m";"n";"o";"p";"q";"r";"s";"t";"u";"v";"w";"x";"y";"z"},H4474)))&gt;0),"Invalid","Valid")</f>
        <v>Valid</v>
      </c>
      <c r="J4474" s="1" t="s">
        <v>30120</v>
      </c>
      <c r="K4474" s="1" t="s">
        <v>210</v>
      </c>
      <c r="L4474" s="1" t="s">
        <v>450</v>
      </c>
      <c r="M4474" s="1" t="s">
        <v>251</v>
      </c>
      <c r="N4474" s="1" t="s">
        <v>713</v>
      </c>
      <c r="O4474" s="1" t="s">
        <v>196</v>
      </c>
      <c r="P4474" t="s">
        <v>236</v>
      </c>
      <c r="Q4474" s="1" t="s">
        <v>238</v>
      </c>
      <c r="R4474" s="1" t="s">
        <v>237</v>
      </c>
      <c r="S4474" s="1" t="s">
        <v>347</v>
      </c>
      <c r="T4474" s="1" t="s">
        <v>30121</v>
      </c>
      <c r="U4474" s="1" t="s">
        <v>12207</v>
      </c>
      <c r="V4474" s="1" t="s">
        <v>9356</v>
      </c>
      <c r="W4474" s="1" t="s">
        <v>94</v>
      </c>
      <c r="X4474" t="str">
        <f t="shared" si="484"/>
        <v>Complete</v>
      </c>
      <c r="Y4474">
        <f>MAX(0,100-IF(G4474="Invalid",Config!$B$5,0)-IF(I4474="Invalid",Config!$B$6,0)-IF(X4474="Incomplete",Config!$B$7,0)-IF(AF4474="Yes",Config!$B$37,0))</f>
        <v>100</v>
      </c>
      <c r="Z4474" s="1">
        <f>IF(OR(TRIM(B4474)="",COUNTIF(Config!$B$15:$B$19,B4474)&gt;0),1,0)+IF(OR(TRIM(C4474)="",COUNTIF(Config!$B$15:$B$19,C4474)&gt;0),1,0)+IF(OR(TRIM(F4474)="",COUNTIF(Config!$B$15:$B$19,F4474)&gt;0),1,0)+IF(OR(TRIM(H4474)="",COUNTIF(Config!$B$15:$B$19,H4474)&gt;0),1,0)+IF(OR(TRIM(E4474)="",COUNTIF(Config!$B$15:$B$19,E4474)&gt;0),1,0)+IF(OR(TRIM(K4474)="",COUNTIF(Config!$B$15:$B$19,K4474)&gt;0),1,0)+IF(OR(TRIM(P4474)="",COUNTIF(Config!$B$15:$B$19,P4474)&gt;0),1,0)+IF(OR(TRIM(R4474)="",COUNTIF(Config!$B$15:$B$19,R4474)&gt;0),1,0)</f>
        <v>0</v>
      </c>
      <c r="AA4474" s="1" cm="1">
        <f t="array" ref="AA4474">SUMPRODUCT(LEN(H4474)-LEN(SUBSTITUTE(H4474,{"0";"1";"2";"3";"4";"5";"6";"7";"8";"9"},"")))</f>
        <v>12</v>
      </c>
      <c r="AC4474" t="str">
        <f t="shared" si="485"/>
        <v/>
      </c>
      <c r="AD4474">
        <f t="shared" si="486"/>
        <v>1</v>
      </c>
      <c r="AE4474">
        <f t="shared" si="487"/>
        <v>1</v>
      </c>
      <c r="AF4474" t="str">
        <f t="shared" si="488"/>
        <v>No</v>
      </c>
      <c r="AG4474">
        <f t="shared" ca="1" si="489"/>
        <v>529</v>
      </c>
      <c r="AH4474" t="str">
        <f ca="1">IF(OR(V4474="",AG4474=""),"Yes",IF(AG4474&gt;Config!$B$41,"Yes","No"))</f>
        <v>Yes</v>
      </c>
    </row>
    <row r="4475" spans="1:34" x14ac:dyDescent="0.25">
      <c r="A4475" s="1" t="s">
        <v>30122</v>
      </c>
      <c r="B4475" s="1" t="s">
        <v>77</v>
      </c>
      <c r="C4475" s="1" t="s">
        <v>97</v>
      </c>
      <c r="D4475" s="1" t="s">
        <v>15111</v>
      </c>
      <c r="E4475" s="1" t="s">
        <v>34845</v>
      </c>
      <c r="F4475" s="1" t="s">
        <v>30123</v>
      </c>
      <c r="G4475" t="str">
        <f t="shared" si="483"/>
        <v>Valid</v>
      </c>
      <c r="H4475" s="1" t="s">
        <v>30124</v>
      </c>
      <c r="I4475" t="str" cm="1">
        <f t="array" ref="I4475">IF(OR(TRIM(H4475)="",ISNUMBER(SEARCH("#",H4475)),AA4475&lt;Config!$B$8,SUMPRODUCT(--ISNUMBER(SEARCH({"a";"b";"c";"d";"e";"f";"g";"h";"i";"j";"k";"l";"m";"n";"o";"p";"q";"r";"s";"t";"u";"v";"w";"x";"y";"z"},H4475)))&gt;0),"Invalid","Valid")</f>
        <v>Valid</v>
      </c>
      <c r="J4475" s="1" t="s">
        <v>30125</v>
      </c>
      <c r="K4475" s="1" t="s">
        <v>210</v>
      </c>
      <c r="L4475" s="1" t="s">
        <v>84</v>
      </c>
      <c r="M4475" s="1" t="s">
        <v>251</v>
      </c>
      <c r="N4475" s="1" t="s">
        <v>252</v>
      </c>
      <c r="O4475" s="1" t="s">
        <v>196</v>
      </c>
      <c r="P4475" t="s">
        <v>87</v>
      </c>
      <c r="Q4475" s="1" t="s">
        <v>88</v>
      </c>
      <c r="R4475" s="1" t="s">
        <v>89</v>
      </c>
      <c r="S4475" s="1" t="s">
        <v>9346</v>
      </c>
      <c r="T4475" s="1" t="s">
        <v>30126</v>
      </c>
      <c r="U4475" s="1" t="s">
        <v>25672</v>
      </c>
      <c r="V4475" s="1" t="s">
        <v>140</v>
      </c>
      <c r="W4475" s="1" t="s">
        <v>141</v>
      </c>
      <c r="X4475" t="str">
        <f t="shared" si="484"/>
        <v>Complete</v>
      </c>
      <c r="Y4475">
        <f>MAX(0,100-IF(G4475="Invalid",Config!$B$5,0)-IF(I4475="Invalid",Config!$B$6,0)-IF(X4475="Incomplete",Config!$B$7,0)-IF(AF4475="Yes",Config!$B$37,0))</f>
        <v>100</v>
      </c>
      <c r="Z4475" s="1">
        <f>IF(OR(TRIM(B4475)="",COUNTIF(Config!$B$15:$B$19,B4475)&gt;0),1,0)+IF(OR(TRIM(C4475)="",COUNTIF(Config!$B$15:$B$19,C4475)&gt;0),1,0)+IF(OR(TRIM(F4475)="",COUNTIF(Config!$B$15:$B$19,F4475)&gt;0),1,0)+IF(OR(TRIM(H4475)="",COUNTIF(Config!$B$15:$B$19,H4475)&gt;0),1,0)+IF(OR(TRIM(E4475)="",COUNTIF(Config!$B$15:$B$19,E4475)&gt;0),1,0)+IF(OR(TRIM(K4475)="",COUNTIF(Config!$B$15:$B$19,K4475)&gt;0),1,0)+IF(OR(TRIM(P4475)="",COUNTIF(Config!$B$15:$B$19,P4475)&gt;0),1,0)+IF(OR(TRIM(R4475)="",COUNTIF(Config!$B$15:$B$19,R4475)&gt;0),1,0)</f>
        <v>0</v>
      </c>
      <c r="AA4475" s="1" cm="1">
        <f t="array" ref="AA4475">SUMPRODUCT(LEN(H4475)-LEN(SUBSTITUTE(H4475,{"0";"1";"2";"3";"4";"5";"6";"7";"8";"9"},"")))</f>
        <v>11</v>
      </c>
      <c r="AC4475" t="str">
        <f t="shared" si="485"/>
        <v/>
      </c>
      <c r="AD4475">
        <f t="shared" si="486"/>
        <v>1</v>
      </c>
      <c r="AE4475">
        <f t="shared" si="487"/>
        <v>1</v>
      </c>
      <c r="AF4475" t="str">
        <f t="shared" si="488"/>
        <v>No</v>
      </c>
      <c r="AG4475">
        <f t="shared" ca="1" si="489"/>
        <v>37</v>
      </c>
      <c r="AH4475" t="str">
        <f ca="1">IF(OR(V4475="",AG4475=""),"Yes",IF(AG4475&gt;Config!$B$41,"Yes","No"))</f>
        <v>No</v>
      </c>
    </row>
    <row r="4476" spans="1:34" x14ac:dyDescent="0.25">
      <c r="A4476" s="1" t="s">
        <v>30127</v>
      </c>
      <c r="B4476" s="1" t="s">
        <v>1085</v>
      </c>
      <c r="C4476" s="1" t="s">
        <v>245</v>
      </c>
      <c r="D4476" s="1" t="s">
        <v>30128</v>
      </c>
      <c r="E4476" s="1" t="s">
        <v>33866</v>
      </c>
      <c r="F4476" s="1" t="s">
        <v>30129</v>
      </c>
      <c r="G4476" t="str">
        <f t="shared" si="483"/>
        <v>Valid</v>
      </c>
      <c r="H4476" s="1" t="s">
        <v>30130</v>
      </c>
      <c r="I4476" t="str" cm="1">
        <f t="array" ref="I4476">IF(OR(TRIM(H4476)="",ISNUMBER(SEARCH("#",H4476)),AA4476&lt;Config!$B$8,SUMPRODUCT(--ISNUMBER(SEARCH({"a";"b";"c";"d";"e";"f";"g";"h";"i";"j";"k";"l";"m";"n";"o";"p";"q";"r";"s";"t";"u";"v";"w";"x";"y";"z"},H4476)))&gt;0),"Invalid","Valid")</f>
        <v>Valid</v>
      </c>
      <c r="J4476" s="1" t="s">
        <v>1215</v>
      </c>
      <c r="K4476" s="1" t="s">
        <v>369</v>
      </c>
      <c r="L4476" s="1" t="s">
        <v>67</v>
      </c>
      <c r="M4476" s="1" t="s">
        <v>235</v>
      </c>
      <c r="N4476" s="1" t="s">
        <v>33819</v>
      </c>
      <c r="O4476" s="1" t="s">
        <v>69</v>
      </c>
      <c r="P4476" t="s">
        <v>53</v>
      </c>
      <c r="Q4476" s="1" t="s">
        <v>54</v>
      </c>
      <c r="R4476" s="1" t="s">
        <v>70</v>
      </c>
      <c r="S4476" s="1" t="s">
        <v>27773</v>
      </c>
      <c r="T4476" s="1" t="s">
        <v>30131</v>
      </c>
      <c r="U4476" s="1" t="s">
        <v>1264</v>
      </c>
      <c r="V4476" s="1" t="s">
        <v>2191</v>
      </c>
      <c r="W4476" s="1" t="s">
        <v>75</v>
      </c>
      <c r="X4476" t="str">
        <f t="shared" si="484"/>
        <v>Complete</v>
      </c>
      <c r="Y4476">
        <f>MAX(0,100-IF(G4476="Invalid",Config!$B$5,0)-IF(I4476="Invalid",Config!$B$6,0)-IF(X4476="Incomplete",Config!$B$7,0)-IF(AF4476="Yes",Config!$B$37,0))</f>
        <v>100</v>
      </c>
      <c r="Z4476" s="1">
        <f>IF(OR(TRIM(B4476)="",COUNTIF(Config!$B$15:$B$19,B4476)&gt;0),1,0)+IF(OR(TRIM(C4476)="",COUNTIF(Config!$B$15:$B$19,C4476)&gt;0),1,0)+IF(OR(TRIM(F4476)="",COUNTIF(Config!$B$15:$B$19,F4476)&gt;0),1,0)+IF(OR(TRIM(H4476)="",COUNTIF(Config!$B$15:$B$19,H4476)&gt;0),1,0)+IF(OR(TRIM(E4476)="",COUNTIF(Config!$B$15:$B$19,E4476)&gt;0),1,0)+IF(OR(TRIM(K4476)="",COUNTIF(Config!$B$15:$B$19,K4476)&gt;0),1,0)+IF(OR(TRIM(P4476)="",COUNTIF(Config!$B$15:$B$19,P4476)&gt;0),1,0)+IF(OR(TRIM(R4476)="",COUNTIF(Config!$B$15:$B$19,R4476)&gt;0),1,0)</f>
        <v>0</v>
      </c>
      <c r="AA4476" s="1" cm="1">
        <f t="array" ref="AA4476">SUMPRODUCT(LEN(H4476)-LEN(SUBSTITUTE(H4476,{"0";"1";"2";"3";"4";"5";"6";"7";"8";"9"},"")))</f>
        <v>12</v>
      </c>
      <c r="AC4476" t="str">
        <f t="shared" si="485"/>
        <v/>
      </c>
      <c r="AD4476">
        <f t="shared" si="486"/>
        <v>1</v>
      </c>
      <c r="AE4476">
        <f t="shared" si="487"/>
        <v>1</v>
      </c>
      <c r="AF4476" t="str">
        <f t="shared" si="488"/>
        <v>No</v>
      </c>
      <c r="AG4476">
        <f t="shared" ca="1" si="489"/>
        <v>70</v>
      </c>
      <c r="AH4476" t="str">
        <f ca="1">IF(OR(V4476="",AG4476=""),"Yes",IF(AG4476&gt;Config!$B$41,"Yes","No"))</f>
        <v>No</v>
      </c>
    </row>
    <row r="4477" spans="1:34" x14ac:dyDescent="0.25">
      <c r="A4477" s="1" t="s">
        <v>30132</v>
      </c>
      <c r="B4477" s="1" t="s">
        <v>565</v>
      </c>
      <c r="C4477" s="1" t="s">
        <v>128</v>
      </c>
      <c r="D4477" s="1" t="s">
        <v>17998</v>
      </c>
      <c r="E4477" s="1" t="s">
        <v>642</v>
      </c>
      <c r="F4477" s="1" t="s">
        <v>30133</v>
      </c>
      <c r="G4477" t="str">
        <f t="shared" si="483"/>
        <v>Valid</v>
      </c>
      <c r="H4477" s="1" t="s">
        <v>30134</v>
      </c>
      <c r="I4477" t="str" cm="1">
        <f t="array" ref="I4477">IF(OR(TRIM(H4477)="",ISNUMBER(SEARCH("#",H4477)),AA4477&lt;Config!$B$8,SUMPRODUCT(--ISNUMBER(SEARCH({"a";"b";"c";"d";"e";"f";"g";"h";"i";"j";"k";"l";"m";"n";"o";"p";"q";"r";"s";"t";"u";"v";"w";"x";"y";"z"},H4477)))&gt;0),"Invalid","Valid")</f>
        <v>Valid</v>
      </c>
      <c r="J4477" s="1" t="s">
        <v>30135</v>
      </c>
      <c r="K4477" s="1" t="s">
        <v>425</v>
      </c>
      <c r="L4477" s="1" t="s">
        <v>102</v>
      </c>
      <c r="M4477" s="1" t="s">
        <v>235</v>
      </c>
      <c r="N4477" s="1" t="s">
        <v>437</v>
      </c>
      <c r="O4477" s="1" t="s">
        <v>266</v>
      </c>
      <c r="P4477" t="s">
        <v>104</v>
      </c>
      <c r="Q4477" s="1" t="s">
        <v>732</v>
      </c>
      <c r="R4477" s="1" t="s">
        <v>105</v>
      </c>
      <c r="S4477" s="1" t="s">
        <v>30136</v>
      </c>
      <c r="T4477" s="1" t="s">
        <v>30137</v>
      </c>
      <c r="U4477" s="1" t="s">
        <v>4391</v>
      </c>
      <c r="V4477" s="1" t="s">
        <v>7896</v>
      </c>
      <c r="W4477" s="1" t="s">
        <v>60</v>
      </c>
      <c r="X4477" t="str">
        <f t="shared" si="484"/>
        <v>Complete</v>
      </c>
      <c r="Y4477">
        <f>MAX(0,100-IF(G4477="Invalid",Config!$B$5,0)-IF(I4477="Invalid",Config!$B$6,0)-IF(X4477="Incomplete",Config!$B$7,0)-IF(AF4477="Yes",Config!$B$37,0))</f>
        <v>100</v>
      </c>
      <c r="Z4477" s="1">
        <f>IF(OR(TRIM(B4477)="",COUNTIF(Config!$B$15:$B$19,B4477)&gt;0),1,0)+IF(OR(TRIM(C4477)="",COUNTIF(Config!$B$15:$B$19,C4477)&gt;0),1,0)+IF(OR(TRIM(F4477)="",COUNTIF(Config!$B$15:$B$19,F4477)&gt;0),1,0)+IF(OR(TRIM(H4477)="",COUNTIF(Config!$B$15:$B$19,H4477)&gt;0),1,0)+IF(OR(TRIM(E4477)="",COUNTIF(Config!$B$15:$B$19,E4477)&gt;0),1,0)+IF(OR(TRIM(K4477)="",COUNTIF(Config!$B$15:$B$19,K4477)&gt;0),1,0)+IF(OR(TRIM(P4477)="",COUNTIF(Config!$B$15:$B$19,P4477)&gt;0),1,0)+IF(OR(TRIM(R4477)="",COUNTIF(Config!$B$15:$B$19,R4477)&gt;0),1,0)</f>
        <v>0</v>
      </c>
      <c r="AA4477" s="1" cm="1">
        <f t="array" ref="AA4477">SUMPRODUCT(LEN(H4477)-LEN(SUBSTITUTE(H4477,{"0";"1";"2";"3";"4";"5";"6";"7";"8";"9"},"")))</f>
        <v>11</v>
      </c>
      <c r="AC4477" t="str">
        <f t="shared" si="485"/>
        <v/>
      </c>
      <c r="AD4477">
        <f t="shared" si="486"/>
        <v>1</v>
      </c>
      <c r="AE4477">
        <f t="shared" si="487"/>
        <v>1</v>
      </c>
      <c r="AF4477" t="str">
        <f t="shared" si="488"/>
        <v>No</v>
      </c>
      <c r="AG4477">
        <f t="shared" ca="1" si="489"/>
        <v>383</v>
      </c>
      <c r="AH4477" t="str">
        <f ca="1">IF(OR(V4477="",AG4477=""),"Yes",IF(AG4477&gt;Config!$B$41,"Yes","No"))</f>
        <v>Yes</v>
      </c>
    </row>
    <row r="4478" spans="1:34" x14ac:dyDescent="0.25">
      <c r="A4478" s="1" t="s">
        <v>30138</v>
      </c>
      <c r="B4478" s="1" t="s">
        <v>2127</v>
      </c>
      <c r="C4478" s="1" t="s">
        <v>598</v>
      </c>
      <c r="D4478" s="1" t="s">
        <v>30139</v>
      </c>
      <c r="E4478" s="1" t="s">
        <v>35677</v>
      </c>
      <c r="F4478" s="1" t="s">
        <v>30140</v>
      </c>
      <c r="G4478" t="str">
        <f t="shared" si="483"/>
        <v>Valid</v>
      </c>
      <c r="H4478" s="1" t="s">
        <v>30141</v>
      </c>
      <c r="I4478" t="str" cm="1">
        <f t="array" ref="I4478">IF(OR(TRIM(H4478)="",ISNUMBER(SEARCH("#",H4478)),AA4478&lt;Config!$B$8,SUMPRODUCT(--ISNUMBER(SEARCH({"a";"b";"c";"d";"e";"f";"g";"h";"i";"j";"k";"l";"m";"n";"o";"p";"q";"r";"s";"t";"u";"v";"w";"x";"y";"z"},H4478)))&gt;0),"Invalid","Valid")</f>
        <v>Valid</v>
      </c>
      <c r="J4478" s="1" t="s">
        <v>30142</v>
      </c>
      <c r="K4478" s="1" t="s">
        <v>28</v>
      </c>
      <c r="L4478" s="1" t="s">
        <v>450</v>
      </c>
      <c r="M4478" s="1" t="s">
        <v>165</v>
      </c>
      <c r="N4478" s="1" t="s">
        <v>31</v>
      </c>
      <c r="O4478" s="1" t="s">
        <v>69</v>
      </c>
      <c r="P4478" t="s">
        <v>328</v>
      </c>
      <c r="Q4478" s="1" t="s">
        <v>33838</v>
      </c>
      <c r="R4478" s="1" t="s">
        <v>614</v>
      </c>
      <c r="S4478" s="1" t="s">
        <v>12252</v>
      </c>
      <c r="T4478" s="1" t="s">
        <v>30143</v>
      </c>
      <c r="U4478" s="1" t="s">
        <v>2661</v>
      </c>
      <c r="V4478" s="1" t="s">
        <v>6468</v>
      </c>
      <c r="W4478" s="1" t="s">
        <v>293</v>
      </c>
      <c r="X4478" t="str">
        <f t="shared" si="484"/>
        <v>Complete</v>
      </c>
      <c r="Y4478">
        <f>MAX(0,100-IF(G4478="Invalid",Config!$B$5,0)-IF(I4478="Invalid",Config!$B$6,0)-IF(X4478="Incomplete",Config!$B$7,0)-IF(AF4478="Yes",Config!$B$37,0))</f>
        <v>100</v>
      </c>
      <c r="Z4478" s="1">
        <f>IF(OR(TRIM(B4478)="",COUNTIF(Config!$B$15:$B$19,B4478)&gt;0),1,0)+IF(OR(TRIM(C4478)="",COUNTIF(Config!$B$15:$B$19,C4478)&gt;0),1,0)+IF(OR(TRIM(F4478)="",COUNTIF(Config!$B$15:$B$19,F4478)&gt;0),1,0)+IF(OR(TRIM(H4478)="",COUNTIF(Config!$B$15:$B$19,H4478)&gt;0),1,0)+IF(OR(TRIM(E4478)="",COUNTIF(Config!$B$15:$B$19,E4478)&gt;0),1,0)+IF(OR(TRIM(K4478)="",COUNTIF(Config!$B$15:$B$19,K4478)&gt;0),1,0)+IF(OR(TRIM(P4478)="",COUNTIF(Config!$B$15:$B$19,P4478)&gt;0),1,0)+IF(OR(TRIM(R4478)="",COUNTIF(Config!$B$15:$B$19,R4478)&gt;0),1,0)</f>
        <v>0</v>
      </c>
      <c r="AA4478" s="1" cm="1">
        <f t="array" ref="AA4478">SUMPRODUCT(LEN(H4478)-LEN(SUBSTITUTE(H4478,{"0";"1";"2";"3";"4";"5";"6";"7";"8";"9"},"")))</f>
        <v>11</v>
      </c>
      <c r="AC4478" t="str">
        <f t="shared" si="485"/>
        <v/>
      </c>
      <c r="AD4478">
        <f t="shared" si="486"/>
        <v>1</v>
      </c>
      <c r="AE4478">
        <f t="shared" si="487"/>
        <v>1</v>
      </c>
      <c r="AF4478" t="str">
        <f t="shared" si="488"/>
        <v>No</v>
      </c>
      <c r="AG4478">
        <f t="shared" ca="1" si="489"/>
        <v>98</v>
      </c>
      <c r="AH4478" t="str">
        <f ca="1">IF(OR(V4478="",AG4478=""),"Yes",IF(AG4478&gt;Config!$B$41,"Yes","No"))</f>
        <v>No</v>
      </c>
    </row>
    <row r="4479" spans="1:34" x14ac:dyDescent="0.25">
      <c r="A4479" s="1" t="s">
        <v>30144</v>
      </c>
      <c r="B4479" s="1" t="s">
        <v>1982</v>
      </c>
      <c r="C4479" s="1" t="s">
        <v>308</v>
      </c>
      <c r="D4479" s="1" t="s">
        <v>17031</v>
      </c>
      <c r="E4479" s="1" t="s">
        <v>310</v>
      </c>
      <c r="F4479" s="1" t="s">
        <v>30145</v>
      </c>
      <c r="G4479" t="str">
        <f t="shared" si="483"/>
        <v>Valid</v>
      </c>
      <c r="H4479" s="1" t="s">
        <v>30146</v>
      </c>
      <c r="I4479" t="str" cm="1">
        <f t="array" ref="I4479">IF(OR(TRIM(H4479)="",ISNUMBER(SEARCH("#",H4479)),AA4479&lt;Config!$B$8,SUMPRODUCT(--ISNUMBER(SEARCH({"a";"b";"c";"d";"e";"f";"g";"h";"i";"j";"k";"l";"m";"n";"o";"p";"q";"r";"s";"t";"u";"v";"w";"x";"y";"z"},H4479)))&gt;0),"Invalid","Valid")</f>
        <v>Valid</v>
      </c>
      <c r="J4479" s="1" t="s">
        <v>30147</v>
      </c>
      <c r="K4479" s="1" t="s">
        <v>287</v>
      </c>
      <c r="L4479" s="1" t="s">
        <v>450</v>
      </c>
      <c r="M4479" s="1" t="s">
        <v>235</v>
      </c>
      <c r="N4479" s="1" t="s">
        <v>51</v>
      </c>
      <c r="O4479" s="1" t="s">
        <v>69</v>
      </c>
      <c r="P4479" t="s">
        <v>314</v>
      </c>
      <c r="Q4479" s="1" t="s">
        <v>316</v>
      </c>
      <c r="R4479" s="1" t="s">
        <v>35678</v>
      </c>
      <c r="S4479" s="1" t="s">
        <v>8988</v>
      </c>
      <c r="T4479" s="1" t="s">
        <v>30148</v>
      </c>
      <c r="U4479" s="1" t="s">
        <v>14517</v>
      </c>
      <c r="V4479" s="1" t="s">
        <v>4598</v>
      </c>
      <c r="W4479" s="1" t="s">
        <v>60</v>
      </c>
      <c r="X4479" t="str">
        <f t="shared" si="484"/>
        <v>Complete</v>
      </c>
      <c r="Y4479">
        <f>MAX(0,100-IF(G4479="Invalid",Config!$B$5,0)-IF(I4479="Invalid",Config!$B$6,0)-IF(X4479="Incomplete",Config!$B$7,0)-IF(AF4479="Yes",Config!$B$37,0))</f>
        <v>100</v>
      </c>
      <c r="Z4479" s="1">
        <f>IF(OR(TRIM(B4479)="",COUNTIF(Config!$B$15:$B$19,B4479)&gt;0),1,0)+IF(OR(TRIM(C4479)="",COUNTIF(Config!$B$15:$B$19,C4479)&gt;0),1,0)+IF(OR(TRIM(F4479)="",COUNTIF(Config!$B$15:$B$19,F4479)&gt;0),1,0)+IF(OR(TRIM(H4479)="",COUNTIF(Config!$B$15:$B$19,H4479)&gt;0),1,0)+IF(OR(TRIM(E4479)="",COUNTIF(Config!$B$15:$B$19,E4479)&gt;0),1,0)+IF(OR(TRIM(K4479)="",COUNTIF(Config!$B$15:$B$19,K4479)&gt;0),1,0)+IF(OR(TRIM(P4479)="",COUNTIF(Config!$B$15:$B$19,P4479)&gt;0),1,0)+IF(OR(TRIM(R4479)="",COUNTIF(Config!$B$15:$B$19,R4479)&gt;0),1,0)</f>
        <v>0</v>
      </c>
      <c r="AA4479" s="1" cm="1">
        <f t="array" ref="AA4479">SUMPRODUCT(LEN(H4479)-LEN(SUBSTITUTE(H4479,{"0";"1";"2";"3";"4";"5";"6";"7";"8";"9"},"")))</f>
        <v>12</v>
      </c>
      <c r="AC4479" t="str">
        <f t="shared" si="485"/>
        <v/>
      </c>
      <c r="AD4479">
        <f t="shared" si="486"/>
        <v>1</v>
      </c>
      <c r="AE4479">
        <f t="shared" si="487"/>
        <v>1</v>
      </c>
      <c r="AF4479" t="str">
        <f t="shared" si="488"/>
        <v>No</v>
      </c>
      <c r="AG4479">
        <f t="shared" ca="1" si="489"/>
        <v>528</v>
      </c>
      <c r="AH4479" t="str">
        <f ca="1">IF(OR(V4479="",AG4479=""),"Yes",IF(AG4479&gt;Config!$B$41,"Yes","No"))</f>
        <v>Yes</v>
      </c>
    </row>
    <row r="4480" spans="1:34" x14ac:dyDescent="0.25">
      <c r="A4480" s="1" t="s">
        <v>30149</v>
      </c>
      <c r="B4480" s="1" t="s">
        <v>7543</v>
      </c>
      <c r="C4480" s="1" t="s">
        <v>524</v>
      </c>
      <c r="D4480" s="1" t="s">
        <v>30150</v>
      </c>
      <c r="E4480" s="1" t="s">
        <v>34601</v>
      </c>
      <c r="F4480" s="1" t="s">
        <v>30151</v>
      </c>
      <c r="G4480" t="str">
        <f t="shared" si="483"/>
        <v>Valid</v>
      </c>
      <c r="H4480" s="1" t="s">
        <v>30152</v>
      </c>
      <c r="I4480" t="str" cm="1">
        <f t="array" ref="I4480">IF(OR(TRIM(H4480)="",ISNUMBER(SEARCH("#",H4480)),AA4480&lt;Config!$B$8,SUMPRODUCT(--ISNUMBER(SEARCH({"a";"b";"c";"d";"e";"f";"g";"h";"i";"j";"k";"l";"m";"n";"o";"p";"q";"r";"s";"t";"u";"v";"w";"x";"y";"z"},H4480)))&gt;0),"Invalid","Valid")</f>
        <v>Valid</v>
      </c>
      <c r="J4480" s="1" t="s">
        <v>30153</v>
      </c>
      <c r="K4480" s="1" t="s">
        <v>250</v>
      </c>
      <c r="L4480" s="1" t="s">
        <v>102</v>
      </c>
      <c r="M4480" s="1" t="s">
        <v>235</v>
      </c>
      <c r="N4480" s="1" t="s">
        <v>31</v>
      </c>
      <c r="O4480" s="1" t="s">
        <v>180</v>
      </c>
      <c r="P4480" t="s">
        <v>53</v>
      </c>
      <c r="Q4480" s="1" t="s">
        <v>197</v>
      </c>
      <c r="R4480" s="1" t="s">
        <v>70</v>
      </c>
      <c r="S4480" s="1" t="s">
        <v>3647</v>
      </c>
      <c r="T4480" s="1" t="s">
        <v>30154</v>
      </c>
      <c r="U4480" s="1" t="s">
        <v>14517</v>
      </c>
      <c r="V4480" s="1" t="s">
        <v>13042</v>
      </c>
      <c r="W4480" s="1" t="s">
        <v>125</v>
      </c>
      <c r="X4480" t="str">
        <f t="shared" si="484"/>
        <v>Complete</v>
      </c>
      <c r="Y4480">
        <f>MAX(0,100-IF(G4480="Invalid",Config!$B$5,0)-IF(I4480="Invalid",Config!$B$6,0)-IF(X4480="Incomplete",Config!$B$7,0)-IF(AF4480="Yes",Config!$B$37,0))</f>
        <v>100</v>
      </c>
      <c r="Z4480" s="1">
        <f>IF(OR(TRIM(B4480)="",COUNTIF(Config!$B$15:$B$19,B4480)&gt;0),1,0)+IF(OR(TRIM(C4480)="",COUNTIF(Config!$B$15:$B$19,C4480)&gt;0),1,0)+IF(OR(TRIM(F4480)="",COUNTIF(Config!$B$15:$B$19,F4480)&gt;0),1,0)+IF(OR(TRIM(H4480)="",COUNTIF(Config!$B$15:$B$19,H4480)&gt;0),1,0)+IF(OR(TRIM(E4480)="",COUNTIF(Config!$B$15:$B$19,E4480)&gt;0),1,0)+IF(OR(TRIM(K4480)="",COUNTIF(Config!$B$15:$B$19,K4480)&gt;0),1,0)+IF(OR(TRIM(P4480)="",COUNTIF(Config!$B$15:$B$19,P4480)&gt;0),1,0)+IF(OR(TRIM(R4480)="",COUNTIF(Config!$B$15:$B$19,R4480)&gt;0),1,0)</f>
        <v>0</v>
      </c>
      <c r="AA4480" s="1" cm="1">
        <f t="array" ref="AA4480">SUMPRODUCT(LEN(H4480)-LEN(SUBSTITUTE(H4480,{"0";"1";"2";"3";"4";"5";"6";"7";"8";"9"},"")))</f>
        <v>12</v>
      </c>
      <c r="AC4480" t="str">
        <f t="shared" si="485"/>
        <v/>
      </c>
      <c r="AD4480">
        <f t="shared" si="486"/>
        <v>1</v>
      </c>
      <c r="AE4480">
        <f t="shared" si="487"/>
        <v>1</v>
      </c>
      <c r="AF4480" t="str">
        <f t="shared" si="488"/>
        <v>No</v>
      </c>
      <c r="AG4480">
        <f t="shared" ca="1" si="489"/>
        <v>720</v>
      </c>
      <c r="AH4480" t="str">
        <f ca="1">IF(OR(V4480="",AG4480=""),"Yes",IF(AG4480&gt;Config!$B$41,"Yes","No"))</f>
        <v>Yes</v>
      </c>
    </row>
    <row r="4481" spans="1:34" x14ac:dyDescent="0.25">
      <c r="A4481" s="1" t="s">
        <v>30155</v>
      </c>
      <c r="B4481" s="1" t="s">
        <v>6040</v>
      </c>
      <c r="C4481" s="1" t="s">
        <v>353</v>
      </c>
      <c r="D4481" s="1" t="s">
        <v>30156</v>
      </c>
      <c r="E4481" s="1" t="s">
        <v>35025</v>
      </c>
      <c r="F4481" s="1" t="s">
        <v>30157</v>
      </c>
      <c r="G4481" t="str">
        <f t="shared" si="483"/>
        <v>Valid</v>
      </c>
      <c r="H4481" s="1" t="s">
        <v>30158</v>
      </c>
      <c r="I4481" t="str" cm="1">
        <f t="array" ref="I4481">IF(OR(TRIM(H4481)="",ISNUMBER(SEARCH("#",H4481)),AA4481&lt;Config!$B$8,SUMPRODUCT(--ISNUMBER(SEARCH({"a";"b";"c";"d";"e";"f";"g";"h";"i";"j";"k";"l";"m";"n";"o";"p";"q";"r";"s";"t";"u";"v";"w";"x";"y";"z"},H4481)))&gt;0),"Invalid","Valid")</f>
        <v>Valid</v>
      </c>
      <c r="J4481" s="1" t="s">
        <v>30159</v>
      </c>
      <c r="K4481" s="1" t="s">
        <v>210</v>
      </c>
      <c r="L4481" s="1" t="s">
        <v>49</v>
      </c>
      <c r="M4481" s="1" t="s">
        <v>103</v>
      </c>
      <c r="N4481" s="1" t="s">
        <v>86</v>
      </c>
      <c r="O4481" s="1" t="s">
        <v>52</v>
      </c>
      <c r="P4481" t="s">
        <v>328</v>
      </c>
      <c r="Q4481" s="1" t="s">
        <v>33838</v>
      </c>
      <c r="R4481" s="1" t="s">
        <v>330</v>
      </c>
      <c r="S4481" s="1" t="s">
        <v>1090</v>
      </c>
      <c r="T4481" s="1" t="s">
        <v>30160</v>
      </c>
      <c r="U4481" s="1" t="s">
        <v>30161</v>
      </c>
      <c r="V4481" s="1" t="s">
        <v>4339</v>
      </c>
      <c r="W4481" s="1" t="s">
        <v>125</v>
      </c>
      <c r="X4481" t="str">
        <f t="shared" si="484"/>
        <v>Complete</v>
      </c>
      <c r="Y4481">
        <f>MAX(0,100-IF(G4481="Invalid",Config!$B$5,0)-IF(I4481="Invalid",Config!$B$6,0)-IF(X4481="Incomplete",Config!$B$7,0)-IF(AF4481="Yes",Config!$B$37,0))</f>
        <v>100</v>
      </c>
      <c r="Z4481" s="1">
        <f>IF(OR(TRIM(B4481)="",COUNTIF(Config!$B$15:$B$19,B4481)&gt;0),1,0)+IF(OR(TRIM(C4481)="",COUNTIF(Config!$B$15:$B$19,C4481)&gt;0),1,0)+IF(OR(TRIM(F4481)="",COUNTIF(Config!$B$15:$B$19,F4481)&gt;0),1,0)+IF(OR(TRIM(H4481)="",COUNTIF(Config!$B$15:$B$19,H4481)&gt;0),1,0)+IF(OR(TRIM(E4481)="",COUNTIF(Config!$B$15:$B$19,E4481)&gt;0),1,0)+IF(OR(TRIM(K4481)="",COUNTIF(Config!$B$15:$B$19,K4481)&gt;0),1,0)+IF(OR(TRIM(P4481)="",COUNTIF(Config!$B$15:$B$19,P4481)&gt;0),1,0)+IF(OR(TRIM(R4481)="",COUNTIF(Config!$B$15:$B$19,R4481)&gt;0),1,0)</f>
        <v>0</v>
      </c>
      <c r="AA4481" s="1" cm="1">
        <f t="array" ref="AA4481">SUMPRODUCT(LEN(H4481)-LEN(SUBSTITUTE(H4481,{"0";"1";"2";"3";"4";"5";"6";"7";"8";"9"},"")))</f>
        <v>11</v>
      </c>
      <c r="AC4481" t="str">
        <f t="shared" si="485"/>
        <v/>
      </c>
      <c r="AD4481">
        <f t="shared" si="486"/>
        <v>1</v>
      </c>
      <c r="AE4481">
        <f t="shared" si="487"/>
        <v>1</v>
      </c>
      <c r="AF4481" t="str">
        <f t="shared" si="488"/>
        <v>No</v>
      </c>
      <c r="AG4481">
        <f t="shared" ca="1" si="489"/>
        <v>361</v>
      </c>
      <c r="AH4481" t="str">
        <f ca="1">IF(OR(V4481="",AG4481=""),"Yes",IF(AG4481&gt;Config!$B$41,"Yes","No"))</f>
        <v>No</v>
      </c>
    </row>
    <row r="4482" spans="1:34" x14ac:dyDescent="0.25">
      <c r="A4482" s="1" t="s">
        <v>30162</v>
      </c>
      <c r="B4482" s="1" t="s">
        <v>5122</v>
      </c>
      <c r="C4482" s="1" t="s">
        <v>189</v>
      </c>
      <c r="D4482" s="1" t="s">
        <v>7739</v>
      </c>
      <c r="E4482" s="1" t="s">
        <v>35310</v>
      </c>
      <c r="F4482" s="1" t="s">
        <v>30163</v>
      </c>
      <c r="G4482" t="str">
        <f t="shared" si="483"/>
        <v>Valid</v>
      </c>
      <c r="H4482" s="1" t="s">
        <v>30164</v>
      </c>
      <c r="I4482" t="str" cm="1">
        <f t="array" ref="I4482">IF(OR(TRIM(H4482)="",ISNUMBER(SEARCH("#",H4482)),AA4482&lt;Config!$B$8,SUMPRODUCT(--ISNUMBER(SEARCH({"a";"b";"c";"d";"e";"f";"g";"h";"i";"j";"k";"l";"m";"n";"o";"p";"q";"r";"s";"t";"u";"v";"w";"x";"y";"z"},H4482)))&gt;0),"Invalid","Valid")</f>
        <v>Valid</v>
      </c>
      <c r="J4482" s="1" t="s">
        <v>30165</v>
      </c>
      <c r="K4482" s="1" t="s">
        <v>481</v>
      </c>
      <c r="L4482" s="1" t="s">
        <v>265</v>
      </c>
      <c r="M4482" s="1" t="s">
        <v>33825</v>
      </c>
      <c r="N4482" s="1" t="s">
        <v>252</v>
      </c>
      <c r="O4482" s="1" t="s">
        <v>196</v>
      </c>
      <c r="P4482" t="s">
        <v>518</v>
      </c>
      <c r="Q4482" s="1" t="s">
        <v>345</v>
      </c>
      <c r="R4482" s="1" t="s">
        <v>1141</v>
      </c>
      <c r="S4482" s="1" t="s">
        <v>27528</v>
      </c>
      <c r="T4482" s="1" t="s">
        <v>30166</v>
      </c>
      <c r="U4482" s="1" t="s">
        <v>858</v>
      </c>
      <c r="V4482" s="1" t="s">
        <v>508</v>
      </c>
      <c r="W4482" s="1" t="s">
        <v>202</v>
      </c>
      <c r="X4482" t="str">
        <f t="shared" si="484"/>
        <v>Complete</v>
      </c>
      <c r="Y4482">
        <f>MAX(0,100-IF(G4482="Invalid",Config!$B$5,0)-IF(I4482="Invalid",Config!$B$6,0)-IF(X4482="Incomplete",Config!$B$7,0)-IF(AF4482="Yes",Config!$B$37,0))</f>
        <v>100</v>
      </c>
      <c r="Z4482" s="1">
        <f>IF(OR(TRIM(B4482)="",COUNTIF(Config!$B$15:$B$19,B4482)&gt;0),1,0)+IF(OR(TRIM(C4482)="",COUNTIF(Config!$B$15:$B$19,C4482)&gt;0),1,0)+IF(OR(TRIM(F4482)="",COUNTIF(Config!$B$15:$B$19,F4482)&gt;0),1,0)+IF(OR(TRIM(H4482)="",COUNTIF(Config!$B$15:$B$19,H4482)&gt;0),1,0)+IF(OR(TRIM(E4482)="",COUNTIF(Config!$B$15:$B$19,E4482)&gt;0),1,0)+IF(OR(TRIM(K4482)="",COUNTIF(Config!$B$15:$B$19,K4482)&gt;0),1,0)+IF(OR(TRIM(P4482)="",COUNTIF(Config!$B$15:$B$19,P4482)&gt;0),1,0)+IF(OR(TRIM(R4482)="",COUNTIF(Config!$B$15:$B$19,R4482)&gt;0),1,0)</f>
        <v>0</v>
      </c>
      <c r="AA4482" s="1" cm="1">
        <f t="array" ref="AA4482">SUMPRODUCT(LEN(H4482)-LEN(SUBSTITUTE(H4482,{"0";"1";"2";"3";"4";"5";"6";"7";"8";"9"},"")))</f>
        <v>11</v>
      </c>
      <c r="AC4482" t="str">
        <f t="shared" si="485"/>
        <v/>
      </c>
      <c r="AD4482">
        <f t="shared" si="486"/>
        <v>1</v>
      </c>
      <c r="AE4482">
        <f t="shared" si="487"/>
        <v>1</v>
      </c>
      <c r="AF4482" t="str">
        <f t="shared" si="488"/>
        <v>No</v>
      </c>
      <c r="AG4482">
        <f t="shared" ca="1" si="489"/>
        <v>275</v>
      </c>
      <c r="AH4482" t="str">
        <f ca="1">IF(OR(V4482="",AG4482=""),"Yes",IF(AG4482&gt;Config!$B$41,"Yes","No"))</f>
        <v>No</v>
      </c>
    </row>
    <row r="4483" spans="1:34" x14ac:dyDescent="0.25">
      <c r="A4483" s="1" t="s">
        <v>30167</v>
      </c>
      <c r="B4483" s="1" t="s">
        <v>818</v>
      </c>
      <c r="C4483" s="1" t="s">
        <v>659</v>
      </c>
      <c r="D4483" s="1" t="s">
        <v>21874</v>
      </c>
      <c r="E4483" s="1" t="s">
        <v>1331</v>
      </c>
      <c r="F4483" s="1" t="s">
        <v>30168</v>
      </c>
      <c r="G4483" t="str">
        <f t="shared" ref="G4483:G4546" si="490">IFERROR(IF(OR(TRIM(F4483)="",LEN(F4483)-LEN(SUBSTITUTE(F4483,"@",""))&lt;&gt;1,FIND("@",F4483)=1,RIGHT(F4483,1)=".",ISNUMBER(SEARCH(" ",F4483)),ISERROR(FIND(".",F4483,FIND("@",F4483)+2))),"Invalid","Valid"),"Invalid")</f>
        <v>Valid</v>
      </c>
      <c r="H4483" s="1" t="s">
        <v>30169</v>
      </c>
      <c r="I4483" t="str" cm="1">
        <f t="array" ref="I4483">IF(OR(TRIM(H4483)="",ISNUMBER(SEARCH("#",H4483)),AA4483&lt;Config!$B$8,SUMPRODUCT(--ISNUMBER(SEARCH({"a";"b";"c";"d";"e";"f";"g";"h";"i";"j";"k";"l";"m";"n";"o";"p";"q";"r";"s";"t";"u";"v";"w";"x";"y";"z"},H4483)))&gt;0),"Invalid","Valid")</f>
        <v>Valid</v>
      </c>
      <c r="J4483" s="1" t="s">
        <v>30170</v>
      </c>
      <c r="K4483" s="1" t="s">
        <v>1001</v>
      </c>
      <c r="L4483" s="1" t="s">
        <v>67</v>
      </c>
      <c r="M4483" s="1" t="s">
        <v>235</v>
      </c>
      <c r="N4483" s="1" t="s">
        <v>33819</v>
      </c>
      <c r="O4483" s="1" t="s">
        <v>69</v>
      </c>
      <c r="P4483" t="s">
        <v>236</v>
      </c>
      <c r="Q4483" s="1" t="s">
        <v>237</v>
      </c>
      <c r="R4483" s="1" t="s">
        <v>254</v>
      </c>
      <c r="S4483" s="1" t="s">
        <v>30171</v>
      </c>
      <c r="T4483" s="1" t="s">
        <v>30172</v>
      </c>
      <c r="U4483" s="1" t="s">
        <v>30173</v>
      </c>
      <c r="V4483" s="1" t="s">
        <v>485</v>
      </c>
      <c r="W4483" s="1" t="s">
        <v>40</v>
      </c>
      <c r="X4483" t="str">
        <f t="shared" ref="X4483:X4546" si="491">IF(Z4483=0,"Complete","Incomplete")</f>
        <v>Complete</v>
      </c>
      <c r="Y4483">
        <f>MAX(0,100-IF(G4483="Invalid",Config!$B$5,0)-IF(I4483="Invalid",Config!$B$6,0)-IF(X4483="Incomplete",Config!$B$7,0)-IF(AF4483="Yes",Config!$B$37,0))</f>
        <v>100</v>
      </c>
      <c r="Z4483" s="1">
        <f>IF(OR(TRIM(B4483)="",COUNTIF(Config!$B$15:$B$19,B4483)&gt;0),1,0)+IF(OR(TRIM(C4483)="",COUNTIF(Config!$B$15:$B$19,C4483)&gt;0),1,0)+IF(OR(TRIM(F4483)="",COUNTIF(Config!$B$15:$B$19,F4483)&gt;0),1,0)+IF(OR(TRIM(H4483)="",COUNTIF(Config!$B$15:$B$19,H4483)&gt;0),1,0)+IF(OR(TRIM(E4483)="",COUNTIF(Config!$B$15:$B$19,E4483)&gt;0),1,0)+IF(OR(TRIM(K4483)="",COUNTIF(Config!$B$15:$B$19,K4483)&gt;0),1,0)+IF(OR(TRIM(P4483)="",COUNTIF(Config!$B$15:$B$19,P4483)&gt;0),1,0)+IF(OR(TRIM(R4483)="",COUNTIF(Config!$B$15:$B$19,R4483)&gt;0),1,0)</f>
        <v>0</v>
      </c>
      <c r="AA4483" s="1" cm="1">
        <f t="array" ref="AA4483">SUMPRODUCT(LEN(H4483)-LEN(SUBSTITUTE(H4483,{"0";"1";"2";"3";"4";"5";"6";"7";"8";"9"},"")))</f>
        <v>12</v>
      </c>
      <c r="AC4483" t="str">
        <f t="shared" ref="AC4483:AC4546" si="492">_xlfn.TEXTJOIN("; ",TRUE,IF(G4483="Invalid","Invalid Email",""),IF(I4483="Invalid","Invalid Phone",""),IF(X4483="Incomplete","Incomplete Profile",""),IF(AF4483="Yes","Potential Duplicate",""))</f>
        <v/>
      </c>
      <c r="AD4483">
        <f t="shared" ref="AD4483:AD4546" si="493">IF(OR(TRIM(F4483)="",G4483="Invalid"),0,COUNTIF($F$2:$F$5131,F4483))</f>
        <v>1</v>
      </c>
      <c r="AE4483">
        <f t="shared" ref="AE4483:AE4546" si="494">IF(OR(TRIM(H4483)="",I4483="Invalid"),0,COUNTIF($H$2:$H$5131,H4483))</f>
        <v>1</v>
      </c>
      <c r="AF4483" t="str">
        <f t="shared" ref="AF4483:AF4546" si="495">IF(OR(AD4483&gt;1,AE4483&gt;1),"Yes","No")</f>
        <v>No</v>
      </c>
      <c r="AG4483">
        <f t="shared" ref="AG4483:AG4546" ca="1" si="496">IFERROR(TODAY()-DATEVALUE(V4483),IFERROR(TODAY()-DATE(VALUE(RIGHT(V4483,4)),VALUE(MID(V4483,FIND("/",V4483)+1,FIND("/",V4483,FIND("/",V4483)+1)-FIND("/",V4483)-1)),VALUE(LEFT(V4483,FIND("/",V4483)-1))),""))</f>
        <v>498</v>
      </c>
      <c r="AH4483" t="str">
        <f ca="1">IF(OR(V4483="",AG4483=""),"Yes",IF(AG4483&gt;Config!$B$41,"Yes","No"))</f>
        <v>Yes</v>
      </c>
    </row>
    <row r="4484" spans="1:34" x14ac:dyDescent="0.25">
      <c r="A4484" s="1" t="s">
        <v>30174</v>
      </c>
      <c r="B4484" s="1" t="s">
        <v>597</v>
      </c>
      <c r="C4484" s="1" t="s">
        <v>1068</v>
      </c>
      <c r="D4484" s="1" t="s">
        <v>30175</v>
      </c>
      <c r="E4484" s="1" t="s">
        <v>35679</v>
      </c>
      <c r="F4484" s="1" t="s">
        <v>30176</v>
      </c>
      <c r="G4484" t="str">
        <f t="shared" si="490"/>
        <v>Valid</v>
      </c>
      <c r="H4484" s="1" t="s">
        <v>30177</v>
      </c>
      <c r="I4484" t="str" cm="1">
        <f t="array" ref="I4484">IF(OR(TRIM(H4484)="",ISNUMBER(SEARCH("#",H4484)),AA4484&lt;Config!$B$8,SUMPRODUCT(--ISNUMBER(SEARCH({"a";"b";"c";"d";"e";"f";"g";"h";"i";"j";"k";"l";"m";"n";"o";"p";"q";"r";"s";"t";"u";"v";"w";"x";"y";"z"},H4484)))&gt;0),"Invalid","Valid")</f>
        <v>Valid</v>
      </c>
      <c r="J4484" s="1" t="s">
        <v>30178</v>
      </c>
      <c r="K4484" s="1" t="s">
        <v>83</v>
      </c>
      <c r="L4484" s="1" t="s">
        <v>102</v>
      </c>
      <c r="M4484" s="1" t="s">
        <v>235</v>
      </c>
      <c r="N4484" s="1" t="s">
        <v>51</v>
      </c>
      <c r="O4484" s="1" t="s">
        <v>196</v>
      </c>
      <c r="P4484" t="s">
        <v>87</v>
      </c>
      <c r="Q4484" s="1" t="s">
        <v>438</v>
      </c>
      <c r="R4484" s="1" t="s">
        <v>136</v>
      </c>
      <c r="S4484" s="1" t="s">
        <v>20710</v>
      </c>
      <c r="T4484" s="1" t="s">
        <v>30179</v>
      </c>
      <c r="U4484" s="1" t="s">
        <v>12974</v>
      </c>
      <c r="V4484" s="1" t="s">
        <v>1710</v>
      </c>
      <c r="W4484" s="1" t="s">
        <v>293</v>
      </c>
      <c r="X4484" t="str">
        <f t="shared" si="491"/>
        <v>Complete</v>
      </c>
      <c r="Y4484">
        <f>MAX(0,100-IF(G4484="Invalid",Config!$B$5,0)-IF(I4484="Invalid",Config!$B$6,0)-IF(X4484="Incomplete",Config!$B$7,0)-IF(AF4484="Yes",Config!$B$37,0))</f>
        <v>100</v>
      </c>
      <c r="Z4484" s="1">
        <f>IF(OR(TRIM(B4484)="",COUNTIF(Config!$B$15:$B$19,B4484)&gt;0),1,0)+IF(OR(TRIM(C4484)="",COUNTIF(Config!$B$15:$B$19,C4484)&gt;0),1,0)+IF(OR(TRIM(F4484)="",COUNTIF(Config!$B$15:$B$19,F4484)&gt;0),1,0)+IF(OR(TRIM(H4484)="",COUNTIF(Config!$B$15:$B$19,H4484)&gt;0),1,0)+IF(OR(TRIM(E4484)="",COUNTIF(Config!$B$15:$B$19,E4484)&gt;0),1,0)+IF(OR(TRIM(K4484)="",COUNTIF(Config!$B$15:$B$19,K4484)&gt;0),1,0)+IF(OR(TRIM(P4484)="",COUNTIF(Config!$B$15:$B$19,P4484)&gt;0),1,0)+IF(OR(TRIM(R4484)="",COUNTIF(Config!$B$15:$B$19,R4484)&gt;0),1,0)</f>
        <v>0</v>
      </c>
      <c r="AA4484" s="1" cm="1">
        <f t="array" ref="AA4484">SUMPRODUCT(LEN(H4484)-LEN(SUBSTITUTE(H4484,{"0";"1";"2";"3";"4";"5";"6";"7";"8";"9"},"")))</f>
        <v>10</v>
      </c>
      <c r="AC4484" t="str">
        <f t="shared" si="492"/>
        <v/>
      </c>
      <c r="AD4484">
        <f t="shared" si="493"/>
        <v>1</v>
      </c>
      <c r="AE4484">
        <f t="shared" si="494"/>
        <v>1</v>
      </c>
      <c r="AF4484" t="str">
        <f t="shared" si="495"/>
        <v>No</v>
      </c>
      <c r="AG4484">
        <f t="shared" ca="1" si="496"/>
        <v>341</v>
      </c>
      <c r="AH4484" t="str">
        <f ca="1">IF(OR(V4484="",AG4484=""),"Yes",IF(AG4484&gt;Config!$B$41,"Yes","No"))</f>
        <v>No</v>
      </c>
    </row>
    <row r="4485" spans="1:34" x14ac:dyDescent="0.25">
      <c r="A4485" s="1" t="s">
        <v>30180</v>
      </c>
      <c r="B4485" s="1" t="s">
        <v>431</v>
      </c>
      <c r="C4485" s="1" t="s">
        <v>432</v>
      </c>
      <c r="D4485" s="1" t="s">
        <v>433</v>
      </c>
      <c r="E4485" s="1" t="s">
        <v>35492</v>
      </c>
      <c r="F4485" s="1" t="s">
        <v>30181</v>
      </c>
      <c r="G4485" t="str">
        <f t="shared" si="490"/>
        <v>Valid</v>
      </c>
      <c r="H4485" s="1" t="s">
        <v>30182</v>
      </c>
      <c r="I4485" t="str" cm="1">
        <f t="array" ref="I4485">IF(OR(TRIM(H4485)="",ISNUMBER(SEARCH("#",H4485)),AA4485&lt;Config!$B$8,SUMPRODUCT(--ISNUMBER(SEARCH({"a";"b";"c";"d";"e";"f";"g";"h";"i";"j";"k";"l";"m";"n";"o";"p";"q";"r";"s";"t";"u";"v";"w";"x";"y";"z"},H4485)))&gt;0),"Invalid","Valid")</f>
        <v>Valid</v>
      </c>
      <c r="J4485" s="1" t="s">
        <v>30183</v>
      </c>
      <c r="K4485" s="1" t="s">
        <v>48</v>
      </c>
      <c r="L4485" s="1" t="s">
        <v>164</v>
      </c>
      <c r="M4485" s="1" t="s">
        <v>30</v>
      </c>
      <c r="N4485" s="1" t="s">
        <v>224</v>
      </c>
      <c r="O4485" s="1" t="s">
        <v>69</v>
      </c>
      <c r="P4485" t="s">
        <v>53</v>
      </c>
      <c r="Q4485" s="1" t="s">
        <v>150</v>
      </c>
      <c r="R4485" s="1" t="s">
        <v>55</v>
      </c>
      <c r="S4485" s="1" t="s">
        <v>30184</v>
      </c>
      <c r="T4485" s="1" t="s">
        <v>30185</v>
      </c>
      <c r="U4485" s="1" t="s">
        <v>6468</v>
      </c>
      <c r="V4485" s="1" t="s">
        <v>140</v>
      </c>
      <c r="W4485" s="1" t="s">
        <v>40</v>
      </c>
      <c r="X4485" t="str">
        <f t="shared" si="491"/>
        <v>Complete</v>
      </c>
      <c r="Y4485">
        <f>MAX(0,100-IF(G4485="Invalid",Config!$B$5,0)-IF(I4485="Invalid",Config!$B$6,0)-IF(X4485="Incomplete",Config!$B$7,0)-IF(AF4485="Yes",Config!$B$37,0))</f>
        <v>100</v>
      </c>
      <c r="Z4485" s="1">
        <f>IF(OR(TRIM(B4485)="",COUNTIF(Config!$B$15:$B$19,B4485)&gt;0),1,0)+IF(OR(TRIM(C4485)="",COUNTIF(Config!$B$15:$B$19,C4485)&gt;0),1,0)+IF(OR(TRIM(F4485)="",COUNTIF(Config!$B$15:$B$19,F4485)&gt;0),1,0)+IF(OR(TRIM(H4485)="",COUNTIF(Config!$B$15:$B$19,H4485)&gt;0),1,0)+IF(OR(TRIM(E4485)="",COUNTIF(Config!$B$15:$B$19,E4485)&gt;0),1,0)+IF(OR(TRIM(K4485)="",COUNTIF(Config!$B$15:$B$19,K4485)&gt;0),1,0)+IF(OR(TRIM(P4485)="",COUNTIF(Config!$B$15:$B$19,P4485)&gt;0),1,0)+IF(OR(TRIM(R4485)="",COUNTIF(Config!$B$15:$B$19,R4485)&gt;0),1,0)</f>
        <v>0</v>
      </c>
      <c r="AA4485" s="1" cm="1">
        <f t="array" ref="AA4485">SUMPRODUCT(LEN(H4485)-LEN(SUBSTITUTE(H4485,{"0";"1";"2";"3";"4";"5";"6";"7";"8";"9"},"")))</f>
        <v>12</v>
      </c>
      <c r="AC4485" t="str">
        <f t="shared" si="492"/>
        <v/>
      </c>
      <c r="AD4485">
        <f t="shared" si="493"/>
        <v>1</v>
      </c>
      <c r="AE4485">
        <f t="shared" si="494"/>
        <v>1</v>
      </c>
      <c r="AF4485" t="str">
        <f t="shared" si="495"/>
        <v>No</v>
      </c>
      <c r="AG4485">
        <f t="shared" ca="1" si="496"/>
        <v>37</v>
      </c>
      <c r="AH4485" t="str">
        <f ca="1">IF(OR(V4485="",AG4485=""),"Yes",IF(AG4485&gt;Config!$B$41,"Yes","No"))</f>
        <v>No</v>
      </c>
    </row>
    <row r="4486" spans="1:34" x14ac:dyDescent="0.25">
      <c r="A4486" s="1" t="s">
        <v>30186</v>
      </c>
      <c r="B4486" s="1" t="s">
        <v>444</v>
      </c>
      <c r="C4486" s="1" t="s">
        <v>1166</v>
      </c>
      <c r="D4486" s="1" t="s">
        <v>30187</v>
      </c>
      <c r="E4486" s="1" t="s">
        <v>35680</v>
      </c>
      <c r="F4486" s="1" t="s">
        <v>30188</v>
      </c>
      <c r="G4486" t="str">
        <f t="shared" si="490"/>
        <v>Valid</v>
      </c>
      <c r="H4486" s="1" t="s">
        <v>30189</v>
      </c>
      <c r="I4486" t="str" cm="1">
        <f t="array" ref="I4486">IF(OR(TRIM(H4486)="",ISNUMBER(SEARCH("#",H4486)),AA4486&lt;Config!$B$8,SUMPRODUCT(--ISNUMBER(SEARCH({"a";"b";"c";"d";"e";"f";"g";"h";"i";"j";"k";"l";"m";"n";"o";"p";"q";"r";"s";"t";"u";"v";"w";"x";"y";"z"},H4486)))&gt;0),"Invalid","Valid")</f>
        <v>Valid</v>
      </c>
      <c r="J4486" s="1" t="s">
        <v>30190</v>
      </c>
      <c r="K4486" s="1" t="s">
        <v>504</v>
      </c>
      <c r="L4486" s="1" t="s">
        <v>450</v>
      </c>
      <c r="M4486" s="1" t="s">
        <v>135</v>
      </c>
      <c r="N4486" s="1" t="s">
        <v>224</v>
      </c>
      <c r="O4486" s="1" t="s">
        <v>69</v>
      </c>
      <c r="P4486" t="s">
        <v>87</v>
      </c>
      <c r="Q4486" s="1" t="s">
        <v>166</v>
      </c>
      <c r="R4486" s="1" t="s">
        <v>89</v>
      </c>
      <c r="S4486" s="1" t="s">
        <v>26810</v>
      </c>
      <c r="T4486" s="1" t="s">
        <v>30191</v>
      </c>
      <c r="U4486" s="1" t="s">
        <v>9218</v>
      </c>
      <c r="V4486" s="1" t="s">
        <v>7896</v>
      </c>
      <c r="W4486" s="1" t="s">
        <v>40</v>
      </c>
      <c r="X4486" t="str">
        <f t="shared" si="491"/>
        <v>Complete</v>
      </c>
      <c r="Y4486">
        <f>MAX(0,100-IF(G4486="Invalid",Config!$B$5,0)-IF(I4486="Invalid",Config!$B$6,0)-IF(X4486="Incomplete",Config!$B$7,0)-IF(AF4486="Yes",Config!$B$37,0))</f>
        <v>100</v>
      </c>
      <c r="Z4486" s="1">
        <f>IF(OR(TRIM(B4486)="",COUNTIF(Config!$B$15:$B$19,B4486)&gt;0),1,0)+IF(OR(TRIM(C4486)="",COUNTIF(Config!$B$15:$B$19,C4486)&gt;0),1,0)+IF(OR(TRIM(F4486)="",COUNTIF(Config!$B$15:$B$19,F4486)&gt;0),1,0)+IF(OR(TRIM(H4486)="",COUNTIF(Config!$B$15:$B$19,H4486)&gt;0),1,0)+IF(OR(TRIM(E4486)="",COUNTIF(Config!$B$15:$B$19,E4486)&gt;0),1,0)+IF(OR(TRIM(K4486)="",COUNTIF(Config!$B$15:$B$19,K4486)&gt;0),1,0)+IF(OR(TRIM(P4486)="",COUNTIF(Config!$B$15:$B$19,P4486)&gt;0),1,0)+IF(OR(TRIM(R4486)="",COUNTIF(Config!$B$15:$B$19,R4486)&gt;0),1,0)</f>
        <v>0</v>
      </c>
      <c r="AA4486" s="1" cm="1">
        <f t="array" ref="AA4486">SUMPRODUCT(LEN(H4486)-LEN(SUBSTITUTE(H4486,{"0";"1";"2";"3";"4";"5";"6";"7";"8";"9"},"")))</f>
        <v>11</v>
      </c>
      <c r="AC4486" t="str">
        <f t="shared" si="492"/>
        <v/>
      </c>
      <c r="AD4486">
        <f t="shared" si="493"/>
        <v>1</v>
      </c>
      <c r="AE4486">
        <f t="shared" si="494"/>
        <v>1</v>
      </c>
      <c r="AF4486" t="str">
        <f t="shared" si="495"/>
        <v>No</v>
      </c>
      <c r="AG4486">
        <f t="shared" ca="1" si="496"/>
        <v>383</v>
      </c>
      <c r="AH4486" t="str">
        <f ca="1">IF(OR(V4486="",AG4486=""),"Yes",IF(AG4486&gt;Config!$B$41,"Yes","No"))</f>
        <v>Yes</v>
      </c>
    </row>
    <row r="4487" spans="1:34" x14ac:dyDescent="0.25">
      <c r="A4487" s="1" t="s">
        <v>30192</v>
      </c>
      <c r="B4487" s="1" t="s">
        <v>2392</v>
      </c>
      <c r="C4487" s="1" t="s">
        <v>489</v>
      </c>
      <c r="D4487" s="1" t="s">
        <v>5249</v>
      </c>
      <c r="E4487" s="1" t="s">
        <v>33841</v>
      </c>
      <c r="F4487" s="1" t="s">
        <v>15245</v>
      </c>
      <c r="G4487" t="str">
        <f t="shared" si="490"/>
        <v>Valid</v>
      </c>
      <c r="H4487" s="1" t="s">
        <v>131</v>
      </c>
      <c r="I4487" t="str" cm="1">
        <f t="array" ref="I4487">IF(OR(TRIM(H4487)="",ISNUMBER(SEARCH("#",H4487)),AA4487&lt;Config!$B$8,SUMPRODUCT(--ISNUMBER(SEARCH({"a";"b";"c";"d";"e";"f";"g";"h";"i";"j";"k";"l";"m";"n";"o";"p";"q";"r";"s";"t";"u";"v";"w";"x";"y";"z"},H4487)))&gt;0),"Invalid","Valid")</f>
        <v>Invalid</v>
      </c>
      <c r="J4487" s="1" t="s">
        <v>15246</v>
      </c>
      <c r="K4487" s="1" t="s">
        <v>117</v>
      </c>
      <c r="L4487" s="1" t="s">
        <v>102</v>
      </c>
      <c r="M4487" s="1" t="s">
        <v>30</v>
      </c>
      <c r="N4487" s="1" t="s">
        <v>358</v>
      </c>
      <c r="O4487" s="1" t="s">
        <v>69</v>
      </c>
      <c r="P4487" t="s">
        <v>328</v>
      </c>
      <c r="Q4487" s="1" t="s">
        <v>1046</v>
      </c>
      <c r="R4487" s="1" t="s">
        <v>614</v>
      </c>
      <c r="S4487" s="1" t="s">
        <v>15247</v>
      </c>
      <c r="T4487" s="1" t="s">
        <v>15248</v>
      </c>
      <c r="U4487" s="1" t="s">
        <v>8377</v>
      </c>
      <c r="V4487" s="1" t="s">
        <v>8369</v>
      </c>
      <c r="W4487" s="1" t="s">
        <v>125</v>
      </c>
      <c r="X4487" t="str">
        <f t="shared" si="491"/>
        <v>Complete</v>
      </c>
      <c r="Y4487">
        <f>MAX(0,100-IF(G4487="Invalid",Config!$B$5,0)-IF(I4487="Invalid",Config!$B$6,0)-IF(X4487="Incomplete",Config!$B$7,0)-IF(AF4487="Yes",Config!$B$37,0))</f>
        <v>55</v>
      </c>
      <c r="Z4487" s="1">
        <f>IF(OR(TRIM(B4487)="",COUNTIF(Config!$B$15:$B$19,B4487)&gt;0),1,0)+IF(OR(TRIM(C4487)="",COUNTIF(Config!$B$15:$B$19,C4487)&gt;0),1,0)+IF(OR(TRIM(F4487)="",COUNTIF(Config!$B$15:$B$19,F4487)&gt;0),1,0)+IF(OR(TRIM(H4487)="",COUNTIF(Config!$B$15:$B$19,H4487)&gt;0),1,0)+IF(OR(TRIM(E4487)="",COUNTIF(Config!$B$15:$B$19,E4487)&gt;0),1,0)+IF(OR(TRIM(K4487)="",COUNTIF(Config!$B$15:$B$19,K4487)&gt;0),1,0)+IF(OR(TRIM(P4487)="",COUNTIF(Config!$B$15:$B$19,P4487)&gt;0),1,0)+IF(OR(TRIM(R4487)="",COUNTIF(Config!$B$15:$B$19,R4487)&gt;0),1,0)</f>
        <v>0</v>
      </c>
      <c r="AA4487" s="1" cm="1">
        <f t="array" ref="AA4487">SUMPRODUCT(LEN(H4487)-LEN(SUBSTITUTE(H4487,{"0";"1";"2";"3";"4";"5";"6";"7";"8";"9"},"")))</f>
        <v>3</v>
      </c>
      <c r="AC4487" t="str">
        <f t="shared" si="492"/>
        <v>Invalid Phone; Potential Duplicate</v>
      </c>
      <c r="AD4487">
        <f t="shared" si="493"/>
        <v>2</v>
      </c>
      <c r="AE4487">
        <f t="shared" si="494"/>
        <v>0</v>
      </c>
      <c r="AF4487" t="str">
        <f t="shared" si="495"/>
        <v>Yes</v>
      </c>
      <c r="AG4487">
        <f t="shared" ca="1" si="496"/>
        <v>192</v>
      </c>
      <c r="AH4487" t="str">
        <f ca="1">IF(OR(V4487="",AG4487=""),"Yes",IF(AG4487&gt;Config!$B$41,"Yes","No"))</f>
        <v>No</v>
      </c>
    </row>
    <row r="4488" spans="1:34" x14ac:dyDescent="0.25">
      <c r="A4488" s="1" t="s">
        <v>30193</v>
      </c>
      <c r="B4488" s="1" t="s">
        <v>1293</v>
      </c>
      <c r="C4488" s="1" t="s">
        <v>1068</v>
      </c>
      <c r="D4488" s="1" t="s">
        <v>30194</v>
      </c>
      <c r="E4488" s="1" t="s">
        <v>33907</v>
      </c>
      <c r="F4488" s="1" t="s">
        <v>11900</v>
      </c>
      <c r="G4488" t="str">
        <f t="shared" si="490"/>
        <v>Valid</v>
      </c>
      <c r="H4488" s="1" t="s">
        <v>30195</v>
      </c>
      <c r="I4488" t="str" cm="1">
        <f t="array" ref="I4488">IF(OR(TRIM(H4488)="",ISNUMBER(SEARCH("#",H4488)),AA4488&lt;Config!$B$8,SUMPRODUCT(--ISNUMBER(SEARCH({"a";"b";"c";"d";"e";"f";"g";"h";"i";"j";"k";"l";"m";"n";"o";"p";"q";"r";"s";"t";"u";"v";"w";"x";"y";"z"},H4488)))&gt;0),"Invalid","Valid")</f>
        <v>Valid</v>
      </c>
      <c r="J4488" s="1" t="s">
        <v>30196</v>
      </c>
      <c r="K4488" s="1" t="s">
        <v>866</v>
      </c>
      <c r="L4488" s="1" t="s">
        <v>265</v>
      </c>
      <c r="M4488" s="1" t="s">
        <v>391</v>
      </c>
      <c r="N4488" s="1" t="s">
        <v>358</v>
      </c>
      <c r="O4488" s="1" t="s">
        <v>69</v>
      </c>
      <c r="P4488" t="s">
        <v>590</v>
      </c>
      <c r="Q4488" s="1" t="s">
        <v>1481</v>
      </c>
      <c r="R4488" s="1" t="s">
        <v>592</v>
      </c>
      <c r="S4488" s="1" t="s">
        <v>3082</v>
      </c>
      <c r="T4488" s="1" t="s">
        <v>30197</v>
      </c>
      <c r="U4488" s="1" t="s">
        <v>30198</v>
      </c>
      <c r="V4488" s="1" t="s">
        <v>30199</v>
      </c>
      <c r="W4488" s="1" t="s">
        <v>384</v>
      </c>
      <c r="X4488" t="str">
        <f t="shared" si="491"/>
        <v>Complete</v>
      </c>
      <c r="Y4488">
        <f>MAX(0,100-IF(G4488="Invalid",Config!$B$5,0)-IF(I4488="Invalid",Config!$B$6,0)-IF(X4488="Incomplete",Config!$B$7,0)-IF(AF4488="Yes",Config!$B$37,0))</f>
        <v>75</v>
      </c>
      <c r="Z4488" s="1">
        <f>IF(OR(TRIM(B4488)="",COUNTIF(Config!$B$15:$B$19,B4488)&gt;0),1,0)+IF(OR(TRIM(C4488)="",COUNTIF(Config!$B$15:$B$19,C4488)&gt;0),1,0)+IF(OR(TRIM(F4488)="",COUNTIF(Config!$B$15:$B$19,F4488)&gt;0),1,0)+IF(OR(TRIM(H4488)="",COUNTIF(Config!$B$15:$B$19,H4488)&gt;0),1,0)+IF(OR(TRIM(E4488)="",COUNTIF(Config!$B$15:$B$19,E4488)&gt;0),1,0)+IF(OR(TRIM(K4488)="",COUNTIF(Config!$B$15:$B$19,K4488)&gt;0),1,0)+IF(OR(TRIM(P4488)="",COUNTIF(Config!$B$15:$B$19,P4488)&gt;0),1,0)+IF(OR(TRIM(R4488)="",COUNTIF(Config!$B$15:$B$19,R4488)&gt;0),1,0)</f>
        <v>0</v>
      </c>
      <c r="AA4488" s="1" cm="1">
        <f t="array" ref="AA4488">SUMPRODUCT(LEN(H4488)-LEN(SUBSTITUTE(H4488,{"0";"1";"2";"3";"4";"5";"6";"7";"8";"9"},"")))</f>
        <v>12</v>
      </c>
      <c r="AC4488" t="str">
        <f t="shared" si="492"/>
        <v>Potential Duplicate</v>
      </c>
      <c r="AD4488">
        <f t="shared" si="493"/>
        <v>2</v>
      </c>
      <c r="AE4488">
        <f t="shared" si="494"/>
        <v>1</v>
      </c>
      <c r="AF4488" t="str">
        <f t="shared" si="495"/>
        <v>Yes</v>
      </c>
      <c r="AG4488">
        <f t="shared" ca="1" si="496"/>
        <v>404</v>
      </c>
      <c r="AH4488" t="str">
        <f ca="1">IF(OR(V4488="",AG4488=""),"Yes",IF(AG4488&gt;Config!$B$41,"Yes","No"))</f>
        <v>Yes</v>
      </c>
    </row>
    <row r="4489" spans="1:34" x14ac:dyDescent="0.25">
      <c r="A4489" s="1" t="s">
        <v>30200</v>
      </c>
      <c r="B4489" s="1" t="s">
        <v>77</v>
      </c>
      <c r="C4489" s="1" t="s">
        <v>828</v>
      </c>
      <c r="D4489" s="1" t="s">
        <v>10876</v>
      </c>
      <c r="E4489" s="1" t="s">
        <v>681</v>
      </c>
      <c r="F4489" s="1" t="s">
        <v>30201</v>
      </c>
      <c r="G4489" t="str">
        <f t="shared" si="490"/>
        <v>Invalid</v>
      </c>
      <c r="H4489" s="1" t="s">
        <v>30202</v>
      </c>
      <c r="I4489" t="str" cm="1">
        <f t="array" ref="I4489">IF(OR(TRIM(H4489)="",ISNUMBER(SEARCH("#",H4489)),AA4489&lt;Config!$B$8,SUMPRODUCT(--ISNUMBER(SEARCH({"a";"b";"c";"d";"e";"f";"g";"h";"i";"j";"k";"l";"m";"n";"o";"p";"q";"r";"s";"t";"u";"v";"w";"x";"y";"z"},H4489)))&gt;0),"Invalid","Valid")</f>
        <v>Valid</v>
      </c>
      <c r="J4489" s="1" t="s">
        <v>30203</v>
      </c>
      <c r="K4489" s="1" t="s">
        <v>369</v>
      </c>
      <c r="L4489" s="1" t="s">
        <v>450</v>
      </c>
      <c r="M4489" s="1" t="s">
        <v>517</v>
      </c>
      <c r="N4489" s="1" t="s">
        <v>713</v>
      </c>
      <c r="O4489" s="1" t="s">
        <v>180</v>
      </c>
      <c r="P4489" t="s">
        <v>87</v>
      </c>
      <c r="Q4489" s="1" t="s">
        <v>438</v>
      </c>
      <c r="R4489" s="1" t="s">
        <v>379</v>
      </c>
      <c r="S4489" s="1" t="s">
        <v>5159</v>
      </c>
      <c r="T4489" s="1" t="s">
        <v>30204</v>
      </c>
      <c r="U4489" s="1" t="s">
        <v>30205</v>
      </c>
      <c r="V4489" s="1" t="s">
        <v>9235</v>
      </c>
      <c r="W4489" s="1" t="s">
        <v>75</v>
      </c>
      <c r="X4489" t="str">
        <f t="shared" si="491"/>
        <v>Complete</v>
      </c>
      <c r="Y4489">
        <f>MAX(0,100-IF(G4489="Invalid",Config!$B$5,0)-IF(I4489="Invalid",Config!$B$6,0)-IF(X4489="Incomplete",Config!$B$7,0)-IF(AF4489="Yes",Config!$B$37,0))</f>
        <v>70</v>
      </c>
      <c r="Z4489" s="1">
        <f>IF(OR(TRIM(B4489)="",COUNTIF(Config!$B$15:$B$19,B4489)&gt;0),1,0)+IF(OR(TRIM(C4489)="",COUNTIF(Config!$B$15:$B$19,C4489)&gt;0),1,0)+IF(OR(TRIM(F4489)="",COUNTIF(Config!$B$15:$B$19,F4489)&gt;0),1,0)+IF(OR(TRIM(H4489)="",COUNTIF(Config!$B$15:$B$19,H4489)&gt;0),1,0)+IF(OR(TRIM(E4489)="",COUNTIF(Config!$B$15:$B$19,E4489)&gt;0),1,0)+IF(OR(TRIM(K4489)="",COUNTIF(Config!$B$15:$B$19,K4489)&gt;0),1,0)+IF(OR(TRIM(P4489)="",COUNTIF(Config!$B$15:$B$19,P4489)&gt;0),1,0)+IF(OR(TRIM(R4489)="",COUNTIF(Config!$B$15:$B$19,R4489)&gt;0),1,0)</f>
        <v>0</v>
      </c>
      <c r="AA4489" s="1" cm="1">
        <f t="array" ref="AA4489">SUMPRODUCT(LEN(H4489)-LEN(SUBSTITUTE(H4489,{"0";"1";"2";"3";"4";"5";"6";"7";"8";"9"},"")))</f>
        <v>11</v>
      </c>
      <c r="AC4489" t="str">
        <f t="shared" si="492"/>
        <v>Invalid Email</v>
      </c>
      <c r="AD4489">
        <f t="shared" si="493"/>
        <v>0</v>
      </c>
      <c r="AE4489">
        <f t="shared" si="494"/>
        <v>1</v>
      </c>
      <c r="AF4489" t="str">
        <f t="shared" si="495"/>
        <v>No</v>
      </c>
      <c r="AG4489">
        <f t="shared" ca="1" si="496"/>
        <v>386</v>
      </c>
      <c r="AH4489" t="str">
        <f ca="1">IF(OR(V4489="",AG4489=""),"Yes",IF(AG4489&gt;Config!$B$41,"Yes","No"))</f>
        <v>Yes</v>
      </c>
    </row>
    <row r="4490" spans="1:34" x14ac:dyDescent="0.25">
      <c r="A4490" s="1" t="s">
        <v>30206</v>
      </c>
      <c r="B4490" s="1" t="s">
        <v>6040</v>
      </c>
      <c r="C4490" s="1" t="s">
        <v>620</v>
      </c>
      <c r="D4490" s="1" t="s">
        <v>10238</v>
      </c>
      <c r="E4490" s="1" t="s">
        <v>578</v>
      </c>
      <c r="F4490" s="1" t="s">
        <v>30207</v>
      </c>
      <c r="G4490" t="str">
        <f t="shared" si="490"/>
        <v>Valid</v>
      </c>
      <c r="H4490" s="1" t="s">
        <v>3007</v>
      </c>
      <c r="I4490" t="str" cm="1">
        <f t="array" ref="I4490">IF(OR(TRIM(H4490)="",ISNUMBER(SEARCH("#",H4490)),AA4490&lt;Config!$B$8,SUMPRODUCT(--ISNUMBER(SEARCH({"a";"b";"c";"d";"e";"f";"g";"h";"i";"j";"k";"l";"m";"n";"o";"p";"q";"r";"s";"t";"u";"v";"w";"x";"y";"z"},H4490)))&gt;0),"Invalid","Valid")</f>
        <v>Valid</v>
      </c>
      <c r="J4490" s="1" t="s">
        <v>30208</v>
      </c>
      <c r="K4490" s="1" t="s">
        <v>516</v>
      </c>
      <c r="L4490" s="1" t="s">
        <v>134</v>
      </c>
      <c r="M4490" s="1" t="s">
        <v>343</v>
      </c>
      <c r="N4490" s="1" t="s">
        <v>437</v>
      </c>
      <c r="O4490" s="1" t="s">
        <v>149</v>
      </c>
      <c r="P4490" t="s">
        <v>33</v>
      </c>
      <c r="Q4490" s="1" t="s">
        <v>1099</v>
      </c>
      <c r="R4490" s="1" t="s">
        <v>482</v>
      </c>
      <c r="S4490" s="1" t="s">
        <v>30209</v>
      </c>
      <c r="T4490" s="1" t="s">
        <v>30210</v>
      </c>
      <c r="U4490" s="1" t="s">
        <v>13042</v>
      </c>
      <c r="V4490" s="1" t="s">
        <v>3709</v>
      </c>
      <c r="W4490" s="1" t="s">
        <v>384</v>
      </c>
      <c r="X4490" t="str">
        <f t="shared" si="491"/>
        <v>Complete</v>
      </c>
      <c r="Y4490">
        <f>MAX(0,100-IF(G4490="Invalid",Config!$B$5,0)-IF(I4490="Invalid",Config!$B$6,0)-IF(X4490="Incomplete",Config!$B$7,0)-IF(AF4490="Yes",Config!$B$37,0))</f>
        <v>75</v>
      </c>
      <c r="Z4490" s="1">
        <f>IF(OR(TRIM(B4490)="",COUNTIF(Config!$B$15:$B$19,B4490)&gt;0),1,0)+IF(OR(TRIM(C4490)="",COUNTIF(Config!$B$15:$B$19,C4490)&gt;0),1,0)+IF(OR(TRIM(F4490)="",COUNTIF(Config!$B$15:$B$19,F4490)&gt;0),1,0)+IF(OR(TRIM(H4490)="",COUNTIF(Config!$B$15:$B$19,H4490)&gt;0),1,0)+IF(OR(TRIM(E4490)="",COUNTIF(Config!$B$15:$B$19,E4490)&gt;0),1,0)+IF(OR(TRIM(K4490)="",COUNTIF(Config!$B$15:$B$19,K4490)&gt;0),1,0)+IF(OR(TRIM(P4490)="",COUNTIF(Config!$B$15:$B$19,P4490)&gt;0),1,0)+IF(OR(TRIM(R4490)="",COUNTIF(Config!$B$15:$B$19,R4490)&gt;0),1,0)</f>
        <v>0</v>
      </c>
      <c r="AA4490" s="1" cm="1">
        <f t="array" ref="AA4490">SUMPRODUCT(LEN(H4490)-LEN(SUBSTITUTE(H4490,{"0";"1";"2";"3";"4";"5";"6";"7";"8";"9"},"")))</f>
        <v>12</v>
      </c>
      <c r="AC4490" t="str">
        <f t="shared" si="492"/>
        <v>Potential Duplicate</v>
      </c>
      <c r="AD4490">
        <f t="shared" si="493"/>
        <v>1</v>
      </c>
      <c r="AE4490">
        <f t="shared" si="494"/>
        <v>2</v>
      </c>
      <c r="AF4490" t="str">
        <f t="shared" si="495"/>
        <v>Yes</v>
      </c>
      <c r="AG4490">
        <f t="shared" ca="1" si="496"/>
        <v>443</v>
      </c>
      <c r="AH4490" t="str">
        <f ca="1">IF(OR(V4490="",AG4490=""),"Yes",IF(AG4490&gt;Config!$B$41,"Yes","No"))</f>
        <v>Yes</v>
      </c>
    </row>
    <row r="4491" spans="1:34" x14ac:dyDescent="0.25">
      <c r="A4491" s="1" t="s">
        <v>30211</v>
      </c>
      <c r="B4491" s="1" t="s">
        <v>6047</v>
      </c>
      <c r="C4491" s="1" t="s">
        <v>956</v>
      </c>
      <c r="D4491" s="1" t="s">
        <v>30212</v>
      </c>
      <c r="E4491" s="1" t="s">
        <v>35177</v>
      </c>
      <c r="F4491" s="1" t="s">
        <v>30213</v>
      </c>
      <c r="G4491" t="str">
        <f t="shared" si="490"/>
        <v>Valid</v>
      </c>
      <c r="H4491" s="1" t="s">
        <v>30214</v>
      </c>
      <c r="I4491" t="str" cm="1">
        <f t="array" ref="I4491">IF(OR(TRIM(H4491)="",ISNUMBER(SEARCH("#",H4491)),AA4491&lt;Config!$B$8,SUMPRODUCT(--ISNUMBER(SEARCH({"a";"b";"c";"d";"e";"f";"g";"h";"i";"j";"k";"l";"m";"n";"o";"p";"q";"r";"s";"t";"u";"v";"w";"x";"y";"z"},H4491)))&gt;0),"Invalid","Valid")</f>
        <v>Valid</v>
      </c>
      <c r="J4491" s="1" t="s">
        <v>30215</v>
      </c>
      <c r="K4491" s="1" t="s">
        <v>1001</v>
      </c>
      <c r="L4491" s="1" t="s">
        <v>84</v>
      </c>
      <c r="M4491" s="1" t="s">
        <v>391</v>
      </c>
      <c r="N4491" s="1" t="s">
        <v>713</v>
      </c>
      <c r="O4491" s="1" t="s">
        <v>266</v>
      </c>
      <c r="P4491" t="s">
        <v>53</v>
      </c>
      <c r="Q4491" s="1" t="s">
        <v>197</v>
      </c>
      <c r="R4491" s="1" t="s">
        <v>197</v>
      </c>
      <c r="S4491" s="1" t="s">
        <v>22168</v>
      </c>
      <c r="T4491" s="1" t="s">
        <v>30216</v>
      </c>
      <c r="U4491" s="1" t="s">
        <v>24576</v>
      </c>
      <c r="V4491" s="1" t="s">
        <v>993</v>
      </c>
      <c r="W4491" s="1" t="s">
        <v>75</v>
      </c>
      <c r="X4491" t="str">
        <f t="shared" si="491"/>
        <v>Complete</v>
      </c>
      <c r="Y4491">
        <f>MAX(0,100-IF(G4491="Invalid",Config!$B$5,0)-IF(I4491="Invalid",Config!$B$6,0)-IF(X4491="Incomplete",Config!$B$7,0)-IF(AF4491="Yes",Config!$B$37,0))</f>
        <v>75</v>
      </c>
      <c r="Z4491" s="1">
        <f>IF(OR(TRIM(B4491)="",COUNTIF(Config!$B$15:$B$19,B4491)&gt;0),1,0)+IF(OR(TRIM(C4491)="",COUNTIF(Config!$B$15:$B$19,C4491)&gt;0),1,0)+IF(OR(TRIM(F4491)="",COUNTIF(Config!$B$15:$B$19,F4491)&gt;0),1,0)+IF(OR(TRIM(H4491)="",COUNTIF(Config!$B$15:$B$19,H4491)&gt;0),1,0)+IF(OR(TRIM(E4491)="",COUNTIF(Config!$B$15:$B$19,E4491)&gt;0),1,0)+IF(OR(TRIM(K4491)="",COUNTIF(Config!$B$15:$B$19,K4491)&gt;0),1,0)+IF(OR(TRIM(P4491)="",COUNTIF(Config!$B$15:$B$19,P4491)&gt;0),1,0)+IF(OR(TRIM(R4491)="",COUNTIF(Config!$B$15:$B$19,R4491)&gt;0),1,0)</f>
        <v>0</v>
      </c>
      <c r="AA4491" s="1" cm="1">
        <f t="array" ref="AA4491">SUMPRODUCT(LEN(H4491)-LEN(SUBSTITUTE(H4491,{"0";"1";"2";"3";"4";"5";"6";"7";"8";"9"},"")))</f>
        <v>12</v>
      </c>
      <c r="AC4491" t="str">
        <f t="shared" si="492"/>
        <v>Potential Duplicate</v>
      </c>
      <c r="AD4491">
        <f t="shared" si="493"/>
        <v>2</v>
      </c>
      <c r="AE4491">
        <f t="shared" si="494"/>
        <v>1</v>
      </c>
      <c r="AF4491" t="str">
        <f t="shared" si="495"/>
        <v>Yes</v>
      </c>
      <c r="AG4491">
        <f t="shared" ca="1" si="496"/>
        <v>458</v>
      </c>
      <c r="AH4491" t="str">
        <f ca="1">IF(OR(V4491="",AG4491=""),"Yes",IF(AG4491&gt;Config!$B$41,"Yes","No"))</f>
        <v>Yes</v>
      </c>
    </row>
    <row r="4492" spans="1:34" x14ac:dyDescent="0.25">
      <c r="A4492" s="1" t="s">
        <v>30217</v>
      </c>
      <c r="B4492" s="1" t="s">
        <v>2127</v>
      </c>
      <c r="C4492" s="1" t="s">
        <v>899</v>
      </c>
      <c r="D4492" s="1" t="s">
        <v>17655</v>
      </c>
      <c r="E4492" s="1" t="s">
        <v>34600</v>
      </c>
      <c r="F4492" s="1" t="s">
        <v>30218</v>
      </c>
      <c r="G4492" t="str">
        <f t="shared" si="490"/>
        <v>Valid</v>
      </c>
      <c r="H4492" s="1" t="s">
        <v>30219</v>
      </c>
      <c r="I4492" t="str" cm="1">
        <f t="array" ref="I4492">IF(OR(TRIM(H4492)="",ISNUMBER(SEARCH("#",H4492)),AA4492&lt;Config!$B$8,SUMPRODUCT(--ISNUMBER(SEARCH({"a";"b";"c";"d";"e";"f";"g";"h";"i";"j";"k";"l";"m";"n";"o";"p";"q";"r";"s";"t";"u";"v";"w";"x";"y";"z"},H4492)))&gt;0),"Invalid","Valid")</f>
        <v>Valid</v>
      </c>
      <c r="J4492" s="1" t="s">
        <v>30220</v>
      </c>
      <c r="K4492" s="1" t="s">
        <v>133</v>
      </c>
      <c r="L4492" s="1" t="s">
        <v>67</v>
      </c>
      <c r="M4492" s="1" t="s">
        <v>30</v>
      </c>
      <c r="N4492" s="1" t="s">
        <v>224</v>
      </c>
      <c r="O4492" s="1" t="s">
        <v>196</v>
      </c>
      <c r="P4492" t="s">
        <v>590</v>
      </c>
      <c r="Q4492" s="1" t="s">
        <v>1481</v>
      </c>
      <c r="R4492" s="1" t="s">
        <v>592</v>
      </c>
      <c r="S4492" s="1" t="s">
        <v>30221</v>
      </c>
      <c r="T4492" s="1" t="s">
        <v>30222</v>
      </c>
      <c r="U4492" s="1" t="s">
        <v>30223</v>
      </c>
      <c r="V4492" s="1" t="s">
        <v>5185</v>
      </c>
      <c r="W4492" s="1" t="s">
        <v>202</v>
      </c>
      <c r="X4492" t="str">
        <f t="shared" si="491"/>
        <v>Complete</v>
      </c>
      <c r="Y4492">
        <f>MAX(0,100-IF(G4492="Invalid",Config!$B$5,0)-IF(I4492="Invalid",Config!$B$6,0)-IF(X4492="Incomplete",Config!$B$7,0)-IF(AF4492="Yes",Config!$B$37,0))</f>
        <v>100</v>
      </c>
      <c r="Z4492" s="1">
        <f>IF(OR(TRIM(B4492)="",COUNTIF(Config!$B$15:$B$19,B4492)&gt;0),1,0)+IF(OR(TRIM(C4492)="",COUNTIF(Config!$B$15:$B$19,C4492)&gt;0),1,0)+IF(OR(TRIM(F4492)="",COUNTIF(Config!$B$15:$B$19,F4492)&gt;0),1,0)+IF(OR(TRIM(H4492)="",COUNTIF(Config!$B$15:$B$19,H4492)&gt;0),1,0)+IF(OR(TRIM(E4492)="",COUNTIF(Config!$B$15:$B$19,E4492)&gt;0),1,0)+IF(OR(TRIM(K4492)="",COUNTIF(Config!$B$15:$B$19,K4492)&gt;0),1,0)+IF(OR(TRIM(P4492)="",COUNTIF(Config!$B$15:$B$19,P4492)&gt;0),1,0)+IF(OR(TRIM(R4492)="",COUNTIF(Config!$B$15:$B$19,R4492)&gt;0),1,0)</f>
        <v>0</v>
      </c>
      <c r="AA4492" s="1" cm="1">
        <f t="array" ref="AA4492">SUMPRODUCT(LEN(H4492)-LEN(SUBSTITUTE(H4492,{"0";"1";"2";"3";"4";"5";"6";"7";"8";"9"},"")))</f>
        <v>12</v>
      </c>
      <c r="AC4492" t="str">
        <f t="shared" si="492"/>
        <v/>
      </c>
      <c r="AD4492">
        <f t="shared" si="493"/>
        <v>1</v>
      </c>
      <c r="AE4492">
        <f t="shared" si="494"/>
        <v>1</v>
      </c>
      <c r="AF4492" t="str">
        <f t="shared" si="495"/>
        <v>No</v>
      </c>
      <c r="AG4492">
        <f t="shared" ca="1" si="496"/>
        <v>597</v>
      </c>
      <c r="AH4492" t="str">
        <f ca="1">IF(OR(V4492="",AG4492=""),"Yes",IF(AG4492&gt;Config!$B$41,"Yes","No"))</f>
        <v>Yes</v>
      </c>
    </row>
    <row r="4493" spans="1:34" x14ac:dyDescent="0.25">
      <c r="A4493" s="1" t="s">
        <v>30224</v>
      </c>
      <c r="B4493" s="1" t="s">
        <v>747</v>
      </c>
      <c r="C4493" s="1" t="s">
        <v>1441</v>
      </c>
      <c r="D4493" s="1" t="s">
        <v>30225</v>
      </c>
      <c r="E4493" s="1" t="s">
        <v>35681</v>
      </c>
      <c r="F4493" s="1" t="s">
        <v>30226</v>
      </c>
      <c r="G4493" t="str">
        <f t="shared" si="490"/>
        <v>Valid</v>
      </c>
      <c r="H4493" s="1" t="s">
        <v>950</v>
      </c>
      <c r="I4493" t="str" cm="1">
        <f t="array" ref="I4493">IF(OR(TRIM(H4493)="",ISNUMBER(SEARCH("#",H4493)),AA4493&lt;Config!$B$8,SUMPRODUCT(--ISNUMBER(SEARCH({"a";"b";"c";"d";"e";"f";"g";"h";"i";"j";"k";"l";"m";"n";"o";"p";"q";"r";"s";"t";"u";"v";"w";"x";"y";"z"},H4493)))&gt;0),"Invalid","Valid")</f>
        <v>Invalid</v>
      </c>
      <c r="J4493" s="1" t="s">
        <v>30227</v>
      </c>
      <c r="K4493" s="1" t="s">
        <v>48</v>
      </c>
      <c r="L4493" s="1" t="s">
        <v>134</v>
      </c>
      <c r="M4493" s="1" t="s">
        <v>235</v>
      </c>
      <c r="N4493" s="1" t="s">
        <v>51</v>
      </c>
      <c r="O4493" s="1" t="s">
        <v>266</v>
      </c>
      <c r="P4493" t="s">
        <v>87</v>
      </c>
      <c r="Q4493" s="1" t="s">
        <v>88</v>
      </c>
      <c r="R4493" s="1" t="s">
        <v>550</v>
      </c>
      <c r="S4493" s="1" t="s">
        <v>12384</v>
      </c>
      <c r="T4493" s="1" t="s">
        <v>30228</v>
      </c>
      <c r="U4493" s="1" t="s">
        <v>1726</v>
      </c>
      <c r="V4493" s="1" t="s">
        <v>2863</v>
      </c>
      <c r="W4493" s="1" t="s">
        <v>75</v>
      </c>
      <c r="X4493" t="str">
        <f t="shared" si="491"/>
        <v>Complete</v>
      </c>
      <c r="Y4493">
        <f>MAX(0,100-IF(G4493="Invalid",Config!$B$5,0)-IF(I4493="Invalid",Config!$B$6,0)-IF(X4493="Incomplete",Config!$B$7,0)-IF(AF4493="Yes",Config!$B$37,0))</f>
        <v>80</v>
      </c>
      <c r="Z4493" s="1">
        <f>IF(OR(TRIM(B4493)="",COUNTIF(Config!$B$15:$B$19,B4493)&gt;0),1,0)+IF(OR(TRIM(C4493)="",COUNTIF(Config!$B$15:$B$19,C4493)&gt;0),1,0)+IF(OR(TRIM(F4493)="",COUNTIF(Config!$B$15:$B$19,F4493)&gt;0),1,0)+IF(OR(TRIM(H4493)="",COUNTIF(Config!$B$15:$B$19,H4493)&gt;0),1,0)+IF(OR(TRIM(E4493)="",COUNTIF(Config!$B$15:$B$19,E4493)&gt;0),1,0)+IF(OR(TRIM(K4493)="",COUNTIF(Config!$B$15:$B$19,K4493)&gt;0),1,0)+IF(OR(TRIM(P4493)="",COUNTIF(Config!$B$15:$B$19,P4493)&gt;0),1,0)+IF(OR(TRIM(R4493)="",COUNTIF(Config!$B$15:$B$19,R4493)&gt;0),1,0)</f>
        <v>0</v>
      </c>
      <c r="AA4493" s="1" cm="1">
        <f t="array" ref="AA4493">SUMPRODUCT(LEN(H4493)-LEN(SUBSTITUTE(H4493,{"0";"1";"2";"3";"4";"5";"6";"7";"8";"9"},"")))</f>
        <v>5</v>
      </c>
      <c r="AC4493" t="str">
        <f t="shared" si="492"/>
        <v>Invalid Phone</v>
      </c>
      <c r="AD4493">
        <f t="shared" si="493"/>
        <v>1</v>
      </c>
      <c r="AE4493">
        <f t="shared" si="494"/>
        <v>0</v>
      </c>
      <c r="AF4493" t="str">
        <f t="shared" si="495"/>
        <v>No</v>
      </c>
      <c r="AG4493">
        <f t="shared" ca="1" si="496"/>
        <v>137</v>
      </c>
      <c r="AH4493" t="str">
        <f ca="1">IF(OR(V4493="",AG4493=""),"Yes",IF(AG4493&gt;Config!$B$41,"Yes","No"))</f>
        <v>No</v>
      </c>
    </row>
    <row r="4494" spans="1:34" x14ac:dyDescent="0.25">
      <c r="A4494" s="1" t="s">
        <v>30229</v>
      </c>
      <c r="B4494" s="1" t="s">
        <v>1257</v>
      </c>
      <c r="C4494" s="1" t="s">
        <v>336</v>
      </c>
      <c r="D4494" s="1" t="s">
        <v>4324</v>
      </c>
      <c r="E4494" s="1" t="s">
        <v>35473</v>
      </c>
      <c r="F4494" s="1" t="s">
        <v>30230</v>
      </c>
      <c r="G4494" t="str">
        <f t="shared" si="490"/>
        <v>Valid</v>
      </c>
      <c r="H4494" s="1" t="s">
        <v>884</v>
      </c>
      <c r="I4494" t="str" cm="1">
        <f t="array" ref="I4494">IF(OR(TRIM(H4494)="",ISNUMBER(SEARCH("#",H4494)),AA4494&lt;Config!$B$8,SUMPRODUCT(--ISNUMBER(SEARCH({"a";"b";"c";"d";"e";"f";"g";"h";"i";"j";"k";"l";"m";"n";"o";"p";"q";"r";"s";"t";"u";"v";"w";"x";"y";"z"},H4494)))&gt;0),"Invalid","Valid")</f>
        <v>Invalid</v>
      </c>
      <c r="J4494" s="1" t="s">
        <v>30231</v>
      </c>
      <c r="K4494" s="1" t="s">
        <v>117</v>
      </c>
      <c r="L4494" s="1" t="s">
        <v>450</v>
      </c>
      <c r="M4494" s="1" t="s">
        <v>85</v>
      </c>
      <c r="N4494" s="1" t="s">
        <v>33819</v>
      </c>
      <c r="O4494" s="1" t="s">
        <v>196</v>
      </c>
      <c r="P4494" t="s">
        <v>33</v>
      </c>
      <c r="Q4494" s="1" t="s">
        <v>1664</v>
      </c>
      <c r="R4494" s="1" t="s">
        <v>1716</v>
      </c>
      <c r="S4494" s="1" t="s">
        <v>29823</v>
      </c>
      <c r="T4494" s="1" t="s">
        <v>30232</v>
      </c>
      <c r="U4494" s="1" t="s">
        <v>30039</v>
      </c>
      <c r="V4494" s="1" t="s">
        <v>1347</v>
      </c>
      <c r="W4494" s="1" t="s">
        <v>60</v>
      </c>
      <c r="X4494" t="str">
        <f t="shared" si="491"/>
        <v>Complete</v>
      </c>
      <c r="Y4494">
        <f>MAX(0,100-IF(G4494="Invalid",Config!$B$5,0)-IF(I4494="Invalid",Config!$B$6,0)-IF(X4494="Incomplete",Config!$B$7,0)-IF(AF4494="Yes",Config!$B$37,0))</f>
        <v>80</v>
      </c>
      <c r="Z4494" s="1">
        <f>IF(OR(TRIM(B4494)="",COUNTIF(Config!$B$15:$B$19,B4494)&gt;0),1,0)+IF(OR(TRIM(C4494)="",COUNTIF(Config!$B$15:$B$19,C4494)&gt;0),1,0)+IF(OR(TRIM(F4494)="",COUNTIF(Config!$B$15:$B$19,F4494)&gt;0),1,0)+IF(OR(TRIM(H4494)="",COUNTIF(Config!$B$15:$B$19,H4494)&gt;0),1,0)+IF(OR(TRIM(E4494)="",COUNTIF(Config!$B$15:$B$19,E4494)&gt;0),1,0)+IF(OR(TRIM(K4494)="",COUNTIF(Config!$B$15:$B$19,K4494)&gt;0),1,0)+IF(OR(TRIM(P4494)="",COUNTIF(Config!$B$15:$B$19,P4494)&gt;0),1,0)+IF(OR(TRIM(R4494)="",COUNTIF(Config!$B$15:$B$19,R4494)&gt;0),1,0)</f>
        <v>0</v>
      </c>
      <c r="AA4494" s="1" cm="1">
        <f t="array" ref="AA4494">SUMPRODUCT(LEN(H4494)-LEN(SUBSTITUTE(H4494,{"0";"1";"2";"3";"4";"5";"6";"7";"8";"9"},"")))</f>
        <v>3</v>
      </c>
      <c r="AC4494" t="str">
        <f t="shared" si="492"/>
        <v>Invalid Phone</v>
      </c>
      <c r="AD4494">
        <f t="shared" si="493"/>
        <v>1</v>
      </c>
      <c r="AE4494">
        <f t="shared" si="494"/>
        <v>0</v>
      </c>
      <c r="AF4494" t="str">
        <f t="shared" si="495"/>
        <v>No</v>
      </c>
      <c r="AG4494">
        <f t="shared" ca="1" si="496"/>
        <v>37</v>
      </c>
      <c r="AH4494" t="str">
        <f ca="1">IF(OR(V4494="",AG4494=""),"Yes",IF(AG4494&gt;Config!$B$41,"Yes","No"))</f>
        <v>No</v>
      </c>
    </row>
    <row r="4495" spans="1:34" x14ac:dyDescent="0.25">
      <c r="A4495" s="1" t="s">
        <v>30233</v>
      </c>
      <c r="B4495" s="1" t="s">
        <v>1032</v>
      </c>
      <c r="C4495" s="1" t="s">
        <v>97</v>
      </c>
      <c r="D4495" s="1" t="s">
        <v>30111</v>
      </c>
      <c r="E4495" s="1" t="s">
        <v>34427</v>
      </c>
      <c r="F4495" s="1" t="s">
        <v>30234</v>
      </c>
      <c r="G4495" t="str">
        <f t="shared" si="490"/>
        <v>Valid</v>
      </c>
      <c r="H4495" s="1" t="s">
        <v>1215</v>
      </c>
      <c r="I4495" t="str" cm="1">
        <f t="array" ref="I4495">IF(OR(TRIM(H4495)="",ISNUMBER(SEARCH("#",H4495)),AA4495&lt;Config!$B$8,SUMPRODUCT(--ISNUMBER(SEARCH({"a";"b";"c";"d";"e";"f";"g";"h";"i";"j";"k";"l";"m";"n";"o";"p";"q";"r";"s";"t";"u";"v";"w";"x";"y";"z"},H4495)))&gt;0),"Invalid","Valid")</f>
        <v>Invalid</v>
      </c>
      <c r="J4495" s="1" t="s">
        <v>30235</v>
      </c>
      <c r="K4495" s="1" t="s">
        <v>195</v>
      </c>
      <c r="L4495" s="1" t="s">
        <v>102</v>
      </c>
      <c r="M4495" s="1" t="s">
        <v>33827</v>
      </c>
      <c r="N4495" s="1" t="s">
        <v>31</v>
      </c>
      <c r="O4495" s="1" t="s">
        <v>196</v>
      </c>
      <c r="P4495" t="s">
        <v>104</v>
      </c>
      <c r="Q4495" s="1" t="s">
        <v>105</v>
      </c>
      <c r="R4495" s="1" t="s">
        <v>922</v>
      </c>
      <c r="S4495" s="1" t="s">
        <v>3747</v>
      </c>
      <c r="T4495" s="1" t="s">
        <v>30236</v>
      </c>
      <c r="U4495" s="1" t="s">
        <v>30237</v>
      </c>
      <c r="V4495" s="1" t="s">
        <v>11988</v>
      </c>
      <c r="W4495" s="1" t="s">
        <v>186</v>
      </c>
      <c r="X4495" t="str">
        <f t="shared" si="491"/>
        <v>Complete</v>
      </c>
      <c r="Y4495">
        <f>MAX(0,100-IF(G4495="Invalid",Config!$B$5,0)-IF(I4495="Invalid",Config!$B$6,0)-IF(X4495="Incomplete",Config!$B$7,0)-IF(AF4495="Yes",Config!$B$37,0))</f>
        <v>80</v>
      </c>
      <c r="Z4495" s="1">
        <f>IF(OR(TRIM(B4495)="",COUNTIF(Config!$B$15:$B$19,B4495)&gt;0),1,0)+IF(OR(TRIM(C4495)="",COUNTIF(Config!$B$15:$B$19,C4495)&gt;0),1,0)+IF(OR(TRIM(F4495)="",COUNTIF(Config!$B$15:$B$19,F4495)&gt;0),1,0)+IF(OR(TRIM(H4495)="",COUNTIF(Config!$B$15:$B$19,H4495)&gt;0),1,0)+IF(OR(TRIM(E4495)="",COUNTIF(Config!$B$15:$B$19,E4495)&gt;0),1,0)+IF(OR(TRIM(K4495)="",COUNTIF(Config!$B$15:$B$19,K4495)&gt;0),1,0)+IF(OR(TRIM(P4495)="",COUNTIF(Config!$B$15:$B$19,P4495)&gt;0),1,0)+IF(OR(TRIM(R4495)="",COUNTIF(Config!$B$15:$B$19,R4495)&gt;0),1,0)</f>
        <v>0</v>
      </c>
      <c r="AA4495" s="1" cm="1">
        <f t="array" ref="AA4495">SUMPRODUCT(LEN(H4495)-LEN(SUBSTITUTE(H4495,{"0";"1";"2";"3";"4";"5";"6";"7";"8";"9"},"")))</f>
        <v>0</v>
      </c>
      <c r="AC4495" t="str">
        <f t="shared" si="492"/>
        <v>Invalid Phone</v>
      </c>
      <c r="AD4495">
        <f t="shared" si="493"/>
        <v>1</v>
      </c>
      <c r="AE4495">
        <f t="shared" si="494"/>
        <v>0</v>
      </c>
      <c r="AF4495" t="str">
        <f t="shared" si="495"/>
        <v>No</v>
      </c>
      <c r="AG4495">
        <f t="shared" ca="1" si="496"/>
        <v>525</v>
      </c>
      <c r="AH4495" t="str">
        <f ca="1">IF(OR(V4495="",AG4495=""),"Yes",IF(AG4495&gt;Config!$B$41,"Yes","No"))</f>
        <v>Yes</v>
      </c>
    </row>
    <row r="4496" spans="1:34" x14ac:dyDescent="0.25">
      <c r="A4496" s="1" t="s">
        <v>10484</v>
      </c>
      <c r="B4496" s="1" t="s">
        <v>1231</v>
      </c>
      <c r="C4496" s="1" t="s">
        <v>1389</v>
      </c>
      <c r="D4496" s="1" t="s">
        <v>30238</v>
      </c>
      <c r="E4496" s="1" t="s">
        <v>191</v>
      </c>
      <c r="F4496" s="1" t="s">
        <v>30239</v>
      </c>
      <c r="G4496" t="str">
        <f t="shared" si="490"/>
        <v>Valid</v>
      </c>
      <c r="H4496" s="1" t="s">
        <v>30240</v>
      </c>
      <c r="I4496" t="str" cm="1">
        <f t="array" ref="I4496">IF(OR(TRIM(H4496)="",ISNUMBER(SEARCH("#",H4496)),AA4496&lt;Config!$B$8,SUMPRODUCT(--ISNUMBER(SEARCH({"a";"b";"c";"d";"e";"f";"g";"h";"i";"j";"k";"l";"m";"n";"o";"p";"q";"r";"s";"t";"u";"v";"w";"x";"y";"z"},H4496)))&gt;0),"Invalid","Valid")</f>
        <v>Valid</v>
      </c>
      <c r="J4496" s="1" t="s">
        <v>30241</v>
      </c>
      <c r="K4496" s="1" t="s">
        <v>1001</v>
      </c>
      <c r="L4496" s="1" t="s">
        <v>67</v>
      </c>
      <c r="M4496" s="1" t="s">
        <v>235</v>
      </c>
      <c r="N4496" s="1" t="s">
        <v>437</v>
      </c>
      <c r="O4496" s="1" t="s">
        <v>52</v>
      </c>
      <c r="P4496" t="s">
        <v>53</v>
      </c>
      <c r="Q4496" s="1" t="s">
        <v>181</v>
      </c>
      <c r="R4496" s="1" t="s">
        <v>198</v>
      </c>
      <c r="S4496" s="1" t="s">
        <v>26133</v>
      </c>
      <c r="T4496" s="1" t="s">
        <v>30242</v>
      </c>
      <c r="U4496" s="1" t="s">
        <v>2074</v>
      </c>
      <c r="V4496" s="1" t="s">
        <v>6668</v>
      </c>
      <c r="W4496" s="1" t="s">
        <v>94</v>
      </c>
      <c r="X4496" t="str">
        <f t="shared" si="491"/>
        <v>Complete</v>
      </c>
      <c r="Y4496">
        <f>MAX(0,100-IF(G4496="Invalid",Config!$B$5,0)-IF(I4496="Invalid",Config!$B$6,0)-IF(X4496="Incomplete",Config!$B$7,0)-IF(AF4496="Yes",Config!$B$37,0))</f>
        <v>100</v>
      </c>
      <c r="Z4496" s="1">
        <f>IF(OR(TRIM(B4496)="",COUNTIF(Config!$B$15:$B$19,B4496)&gt;0),1,0)+IF(OR(TRIM(C4496)="",COUNTIF(Config!$B$15:$B$19,C4496)&gt;0),1,0)+IF(OR(TRIM(F4496)="",COUNTIF(Config!$B$15:$B$19,F4496)&gt;0),1,0)+IF(OR(TRIM(H4496)="",COUNTIF(Config!$B$15:$B$19,H4496)&gt;0),1,0)+IF(OR(TRIM(E4496)="",COUNTIF(Config!$B$15:$B$19,E4496)&gt;0),1,0)+IF(OR(TRIM(K4496)="",COUNTIF(Config!$B$15:$B$19,K4496)&gt;0),1,0)+IF(OR(TRIM(P4496)="",COUNTIF(Config!$B$15:$B$19,P4496)&gt;0),1,0)+IF(OR(TRIM(R4496)="",COUNTIF(Config!$B$15:$B$19,R4496)&gt;0),1,0)</f>
        <v>0</v>
      </c>
      <c r="AA4496" s="1" cm="1">
        <f t="array" ref="AA4496">SUMPRODUCT(LEN(H4496)-LEN(SUBSTITUTE(H4496,{"0";"1";"2";"3";"4";"5";"6";"7";"8";"9"},"")))</f>
        <v>10</v>
      </c>
      <c r="AC4496" t="str">
        <f t="shared" si="492"/>
        <v/>
      </c>
      <c r="AD4496">
        <f t="shared" si="493"/>
        <v>1</v>
      </c>
      <c r="AE4496">
        <f t="shared" si="494"/>
        <v>1</v>
      </c>
      <c r="AF4496" t="str">
        <f t="shared" si="495"/>
        <v>No</v>
      </c>
      <c r="AG4496">
        <f t="shared" ca="1" si="496"/>
        <v>97</v>
      </c>
      <c r="AH4496" t="str">
        <f ca="1">IF(OR(V4496="",AG4496=""),"Yes",IF(AG4496&gt;Config!$B$41,"Yes","No"))</f>
        <v>No</v>
      </c>
    </row>
    <row r="4497" spans="1:34" x14ac:dyDescent="0.25">
      <c r="A4497" s="1" t="s">
        <v>30243</v>
      </c>
      <c r="B4497" s="1" t="s">
        <v>1266</v>
      </c>
      <c r="C4497" s="1" t="s">
        <v>1441</v>
      </c>
      <c r="D4497" s="1" t="s">
        <v>6352</v>
      </c>
      <c r="E4497" s="1" t="s">
        <v>33995</v>
      </c>
      <c r="F4497" s="1" t="s">
        <v>6353</v>
      </c>
      <c r="G4497" t="str">
        <f t="shared" si="490"/>
        <v>Valid</v>
      </c>
      <c r="H4497" s="1" t="s">
        <v>23919</v>
      </c>
      <c r="I4497" t="str" cm="1">
        <f t="array" ref="I4497">IF(OR(TRIM(H4497)="",ISNUMBER(SEARCH("#",H4497)),AA4497&lt;Config!$B$8,SUMPRODUCT(--ISNUMBER(SEARCH({"a";"b";"c";"d";"e";"f";"g";"h";"i";"j";"k";"l";"m";"n";"o";"p";"q";"r";"s";"t";"u";"v";"w";"x";"y";"z"},H4497)))&gt;0),"Invalid","Valid")</f>
        <v>Valid</v>
      </c>
      <c r="J4497" s="1" t="s">
        <v>30244</v>
      </c>
      <c r="K4497" s="1" t="s">
        <v>1001</v>
      </c>
      <c r="L4497" s="1" t="s">
        <v>67</v>
      </c>
      <c r="M4497" s="1" t="s">
        <v>135</v>
      </c>
      <c r="N4497" s="1" t="s">
        <v>86</v>
      </c>
      <c r="O4497" s="1" t="s">
        <v>32</v>
      </c>
      <c r="P4497" t="s">
        <v>53</v>
      </c>
      <c r="Q4497" s="1" t="s">
        <v>54</v>
      </c>
      <c r="R4497" s="1" t="s">
        <v>70</v>
      </c>
      <c r="S4497" s="1" t="s">
        <v>2484</v>
      </c>
      <c r="T4497" s="1" t="s">
        <v>30245</v>
      </c>
      <c r="U4497" s="1" t="s">
        <v>6579</v>
      </c>
      <c r="V4497" s="1" t="s">
        <v>140</v>
      </c>
      <c r="W4497" s="1" t="s">
        <v>33823</v>
      </c>
      <c r="X4497" t="str">
        <f t="shared" si="491"/>
        <v>Complete</v>
      </c>
      <c r="Y4497">
        <f>MAX(0,100-IF(G4497="Invalid",Config!$B$5,0)-IF(I4497="Invalid",Config!$B$6,0)-IF(X4497="Incomplete",Config!$B$7,0)-IF(AF4497="Yes",Config!$B$37,0))</f>
        <v>75</v>
      </c>
      <c r="Z4497" s="1">
        <f>IF(OR(TRIM(B4497)="",COUNTIF(Config!$B$15:$B$19,B4497)&gt;0),1,0)+IF(OR(TRIM(C4497)="",COUNTIF(Config!$B$15:$B$19,C4497)&gt;0),1,0)+IF(OR(TRIM(F4497)="",COUNTIF(Config!$B$15:$B$19,F4497)&gt;0),1,0)+IF(OR(TRIM(H4497)="",COUNTIF(Config!$B$15:$B$19,H4497)&gt;0),1,0)+IF(OR(TRIM(E4497)="",COUNTIF(Config!$B$15:$B$19,E4497)&gt;0),1,0)+IF(OR(TRIM(K4497)="",COUNTIF(Config!$B$15:$B$19,K4497)&gt;0),1,0)+IF(OR(TRIM(P4497)="",COUNTIF(Config!$B$15:$B$19,P4497)&gt;0),1,0)+IF(OR(TRIM(R4497)="",COUNTIF(Config!$B$15:$B$19,R4497)&gt;0),1,0)</f>
        <v>0</v>
      </c>
      <c r="AA4497" s="1" cm="1">
        <f t="array" ref="AA4497">SUMPRODUCT(LEN(H4497)-LEN(SUBSTITUTE(H4497,{"0";"1";"2";"3";"4";"5";"6";"7";"8";"9"},"")))</f>
        <v>12</v>
      </c>
      <c r="AC4497" t="str">
        <f t="shared" si="492"/>
        <v>Potential Duplicate</v>
      </c>
      <c r="AD4497">
        <f t="shared" si="493"/>
        <v>2</v>
      </c>
      <c r="AE4497">
        <f t="shared" si="494"/>
        <v>2</v>
      </c>
      <c r="AF4497" t="str">
        <f t="shared" si="495"/>
        <v>Yes</v>
      </c>
      <c r="AG4497">
        <f t="shared" ca="1" si="496"/>
        <v>37</v>
      </c>
      <c r="AH4497" t="str">
        <f ca="1">IF(OR(V4497="",AG4497=""),"Yes",IF(AG4497&gt;Config!$B$41,"Yes","No"))</f>
        <v>No</v>
      </c>
    </row>
    <row r="4498" spans="1:34" x14ac:dyDescent="0.25">
      <c r="A4498" s="1" t="s">
        <v>30246</v>
      </c>
      <c r="B4498" s="1" t="s">
        <v>3888</v>
      </c>
      <c r="C4498" s="1" t="s">
        <v>1166</v>
      </c>
      <c r="D4498" s="1" t="s">
        <v>17090</v>
      </c>
      <c r="E4498" s="1" t="s">
        <v>35007</v>
      </c>
      <c r="F4498" s="1" t="s">
        <v>17091</v>
      </c>
      <c r="G4498" t="str">
        <f t="shared" si="490"/>
        <v>Valid</v>
      </c>
      <c r="H4498" s="1" t="s">
        <v>30247</v>
      </c>
      <c r="I4498" t="str" cm="1">
        <f t="array" ref="I4498">IF(OR(TRIM(H4498)="",ISNUMBER(SEARCH("#",H4498)),AA4498&lt;Config!$B$8,SUMPRODUCT(--ISNUMBER(SEARCH({"a";"b";"c";"d";"e";"f";"g";"h";"i";"j";"k";"l";"m";"n";"o";"p";"q";"r";"s";"t";"u";"v";"w";"x";"y";"z"},H4498)))&gt;0),"Invalid","Valid")</f>
        <v>Valid</v>
      </c>
      <c r="J4498" s="1" t="s">
        <v>17093</v>
      </c>
      <c r="K4498" s="1" t="s">
        <v>163</v>
      </c>
      <c r="L4498" s="1" t="s">
        <v>102</v>
      </c>
      <c r="M4498" s="1" t="s">
        <v>165</v>
      </c>
      <c r="N4498" s="1" t="s">
        <v>358</v>
      </c>
      <c r="O4498" s="1" t="s">
        <v>149</v>
      </c>
      <c r="P4498" t="s">
        <v>314</v>
      </c>
      <c r="Q4498" s="1" t="s">
        <v>316</v>
      </c>
      <c r="R4498" s="1" t="s">
        <v>315</v>
      </c>
      <c r="S4498" s="1" t="s">
        <v>5995</v>
      </c>
      <c r="T4498" s="1" t="s">
        <v>17094</v>
      </c>
      <c r="U4498" s="1" t="s">
        <v>17095</v>
      </c>
      <c r="V4498" s="1" t="s">
        <v>2073</v>
      </c>
      <c r="W4498" s="1" t="s">
        <v>293</v>
      </c>
      <c r="X4498" t="str">
        <f t="shared" si="491"/>
        <v>Complete</v>
      </c>
      <c r="Y4498">
        <f>MAX(0,100-IF(G4498="Invalid",Config!$B$5,0)-IF(I4498="Invalid",Config!$B$6,0)-IF(X4498="Incomplete",Config!$B$7,0)-IF(AF4498="Yes",Config!$B$37,0))</f>
        <v>75</v>
      </c>
      <c r="Z4498" s="1">
        <f>IF(OR(TRIM(B4498)="",COUNTIF(Config!$B$15:$B$19,B4498)&gt;0),1,0)+IF(OR(TRIM(C4498)="",COUNTIF(Config!$B$15:$B$19,C4498)&gt;0),1,0)+IF(OR(TRIM(F4498)="",COUNTIF(Config!$B$15:$B$19,F4498)&gt;0),1,0)+IF(OR(TRIM(H4498)="",COUNTIF(Config!$B$15:$B$19,H4498)&gt;0),1,0)+IF(OR(TRIM(E4498)="",COUNTIF(Config!$B$15:$B$19,E4498)&gt;0),1,0)+IF(OR(TRIM(K4498)="",COUNTIF(Config!$B$15:$B$19,K4498)&gt;0),1,0)+IF(OR(TRIM(P4498)="",COUNTIF(Config!$B$15:$B$19,P4498)&gt;0),1,0)+IF(OR(TRIM(R4498)="",COUNTIF(Config!$B$15:$B$19,R4498)&gt;0),1,0)</f>
        <v>0</v>
      </c>
      <c r="AA4498" s="1" cm="1">
        <f t="array" ref="AA4498">SUMPRODUCT(LEN(H4498)-LEN(SUBSTITUTE(H4498,{"0";"1";"2";"3";"4";"5";"6";"7";"8";"9"},"")))</f>
        <v>10</v>
      </c>
      <c r="AC4498" t="str">
        <f t="shared" si="492"/>
        <v>Potential Duplicate</v>
      </c>
      <c r="AD4498">
        <f t="shared" si="493"/>
        <v>2</v>
      </c>
      <c r="AE4498">
        <f t="shared" si="494"/>
        <v>1</v>
      </c>
      <c r="AF4498" t="str">
        <f t="shared" si="495"/>
        <v>Yes</v>
      </c>
      <c r="AG4498">
        <f t="shared" ca="1" si="496"/>
        <v>582</v>
      </c>
      <c r="AH4498" t="str">
        <f ca="1">IF(OR(V4498="",AG4498=""),"Yes",IF(AG4498&gt;Config!$B$41,"Yes","No"))</f>
        <v>Yes</v>
      </c>
    </row>
    <row r="4499" spans="1:34" x14ac:dyDescent="0.25">
      <c r="A4499" s="1" t="s">
        <v>30248</v>
      </c>
      <c r="B4499" s="1" t="s">
        <v>156</v>
      </c>
      <c r="C4499" s="1" t="s">
        <v>336</v>
      </c>
      <c r="D4499" s="1" t="s">
        <v>6983</v>
      </c>
      <c r="E4499" s="1" t="s">
        <v>34052</v>
      </c>
      <c r="F4499" s="1" t="s">
        <v>14044</v>
      </c>
      <c r="G4499" t="str">
        <f t="shared" si="490"/>
        <v>Valid</v>
      </c>
      <c r="H4499" s="1" t="s">
        <v>30249</v>
      </c>
      <c r="I4499" t="str" cm="1">
        <f t="array" ref="I4499">IF(OR(TRIM(H4499)="",ISNUMBER(SEARCH("#",H4499)),AA4499&lt;Config!$B$8,SUMPRODUCT(--ISNUMBER(SEARCH({"a";"b";"c";"d";"e";"f";"g";"h";"i";"j";"k";"l";"m";"n";"o";"p";"q";"r";"s";"t";"u";"v";"w";"x";"y";"z"},H4499)))&gt;0),"Invalid","Valid")</f>
        <v>Valid</v>
      </c>
      <c r="J4499" s="1" t="s">
        <v>14046</v>
      </c>
      <c r="K4499" s="1" t="s">
        <v>117</v>
      </c>
      <c r="L4499" s="1" t="s">
        <v>265</v>
      </c>
      <c r="M4499" s="1" t="s">
        <v>33827</v>
      </c>
      <c r="N4499" s="1" t="s">
        <v>358</v>
      </c>
      <c r="O4499" s="1" t="s">
        <v>196</v>
      </c>
      <c r="P4499" t="s">
        <v>328</v>
      </c>
      <c r="Q4499" s="1" t="s">
        <v>33838</v>
      </c>
      <c r="R4499" s="1" t="s">
        <v>392</v>
      </c>
      <c r="S4499" s="1" t="s">
        <v>14047</v>
      </c>
      <c r="T4499" s="1" t="s">
        <v>14048</v>
      </c>
      <c r="U4499" s="1" t="s">
        <v>2056</v>
      </c>
      <c r="V4499" s="1" t="s">
        <v>140</v>
      </c>
      <c r="W4499" s="1" t="s">
        <v>75</v>
      </c>
      <c r="X4499" t="str">
        <f t="shared" si="491"/>
        <v>Complete</v>
      </c>
      <c r="Y4499">
        <f>MAX(0,100-IF(G4499="Invalid",Config!$B$5,0)-IF(I4499="Invalid",Config!$B$6,0)-IF(X4499="Incomplete",Config!$B$7,0)-IF(AF4499="Yes",Config!$B$37,0))</f>
        <v>75</v>
      </c>
      <c r="Z4499" s="1">
        <f>IF(OR(TRIM(B4499)="",COUNTIF(Config!$B$15:$B$19,B4499)&gt;0),1,0)+IF(OR(TRIM(C4499)="",COUNTIF(Config!$B$15:$B$19,C4499)&gt;0),1,0)+IF(OR(TRIM(F4499)="",COUNTIF(Config!$B$15:$B$19,F4499)&gt;0),1,0)+IF(OR(TRIM(H4499)="",COUNTIF(Config!$B$15:$B$19,H4499)&gt;0),1,0)+IF(OR(TRIM(E4499)="",COUNTIF(Config!$B$15:$B$19,E4499)&gt;0),1,0)+IF(OR(TRIM(K4499)="",COUNTIF(Config!$B$15:$B$19,K4499)&gt;0),1,0)+IF(OR(TRIM(P4499)="",COUNTIF(Config!$B$15:$B$19,P4499)&gt;0),1,0)+IF(OR(TRIM(R4499)="",COUNTIF(Config!$B$15:$B$19,R4499)&gt;0),1,0)</f>
        <v>0</v>
      </c>
      <c r="AA4499" s="1" cm="1">
        <f t="array" ref="AA4499">SUMPRODUCT(LEN(H4499)-LEN(SUBSTITUTE(H4499,{"0";"1";"2";"3";"4";"5";"6";"7";"8";"9"},"")))</f>
        <v>11</v>
      </c>
      <c r="AC4499" t="str">
        <f t="shared" si="492"/>
        <v>Potential Duplicate</v>
      </c>
      <c r="AD4499">
        <f t="shared" si="493"/>
        <v>2</v>
      </c>
      <c r="AE4499">
        <f t="shared" si="494"/>
        <v>1</v>
      </c>
      <c r="AF4499" t="str">
        <f t="shared" si="495"/>
        <v>Yes</v>
      </c>
      <c r="AG4499">
        <f t="shared" ca="1" si="496"/>
        <v>37</v>
      </c>
      <c r="AH4499" t="str">
        <f ca="1">IF(OR(V4499="",AG4499=""),"Yes",IF(AG4499&gt;Config!$B$41,"Yes","No"))</f>
        <v>No</v>
      </c>
    </row>
    <row r="4500" spans="1:34" x14ac:dyDescent="0.25">
      <c r="A4500" s="1" t="s">
        <v>30250</v>
      </c>
      <c r="B4500" s="1" t="s">
        <v>1266</v>
      </c>
      <c r="C4500" s="1" t="s">
        <v>273</v>
      </c>
      <c r="D4500" s="1" t="s">
        <v>30251</v>
      </c>
      <c r="E4500" s="1" t="s">
        <v>34539</v>
      </c>
      <c r="F4500" s="1" t="s">
        <v>30252</v>
      </c>
      <c r="G4500" t="str">
        <f t="shared" si="490"/>
        <v>Valid</v>
      </c>
      <c r="H4500" s="1" t="s">
        <v>30253</v>
      </c>
      <c r="I4500" t="str" cm="1">
        <f t="array" ref="I4500">IF(OR(TRIM(H4500)="",ISNUMBER(SEARCH("#",H4500)),AA4500&lt;Config!$B$8,SUMPRODUCT(--ISNUMBER(SEARCH({"a";"b";"c";"d";"e";"f";"g";"h";"i";"j";"k";"l";"m";"n";"o";"p";"q";"r";"s";"t";"u";"v";"w";"x";"y";"z"},H4500)))&gt;0),"Invalid","Valid")</f>
        <v>Valid</v>
      </c>
      <c r="J4500" s="1" t="s">
        <v>30254</v>
      </c>
      <c r="K4500" s="1" t="s">
        <v>287</v>
      </c>
      <c r="L4500" s="1" t="s">
        <v>265</v>
      </c>
      <c r="M4500" s="1" t="s">
        <v>462</v>
      </c>
      <c r="N4500" s="1" t="s">
        <v>68</v>
      </c>
      <c r="O4500" s="1" t="s">
        <v>52</v>
      </c>
      <c r="P4500" t="s">
        <v>53</v>
      </c>
      <c r="Q4500" s="1" t="s">
        <v>55</v>
      </c>
      <c r="R4500" s="1" t="s">
        <v>150</v>
      </c>
      <c r="S4500" s="1" t="s">
        <v>30255</v>
      </c>
      <c r="T4500" s="1" t="s">
        <v>30256</v>
      </c>
      <c r="U4500" s="1" t="s">
        <v>22580</v>
      </c>
      <c r="V4500" s="1" t="s">
        <v>2631</v>
      </c>
      <c r="W4500" s="1" t="s">
        <v>141</v>
      </c>
      <c r="X4500" t="str">
        <f t="shared" si="491"/>
        <v>Complete</v>
      </c>
      <c r="Y4500">
        <f>MAX(0,100-IF(G4500="Invalid",Config!$B$5,0)-IF(I4500="Invalid",Config!$B$6,0)-IF(X4500="Incomplete",Config!$B$7,0)-IF(AF4500="Yes",Config!$B$37,0))</f>
        <v>100</v>
      </c>
      <c r="Z4500" s="1">
        <f>IF(OR(TRIM(B4500)="",COUNTIF(Config!$B$15:$B$19,B4500)&gt;0),1,0)+IF(OR(TRIM(C4500)="",COUNTIF(Config!$B$15:$B$19,C4500)&gt;0),1,0)+IF(OR(TRIM(F4500)="",COUNTIF(Config!$B$15:$B$19,F4500)&gt;0),1,0)+IF(OR(TRIM(H4500)="",COUNTIF(Config!$B$15:$B$19,H4500)&gt;0),1,0)+IF(OR(TRIM(E4500)="",COUNTIF(Config!$B$15:$B$19,E4500)&gt;0),1,0)+IF(OR(TRIM(K4500)="",COUNTIF(Config!$B$15:$B$19,K4500)&gt;0),1,0)+IF(OR(TRIM(P4500)="",COUNTIF(Config!$B$15:$B$19,P4500)&gt;0),1,0)+IF(OR(TRIM(R4500)="",COUNTIF(Config!$B$15:$B$19,R4500)&gt;0),1,0)</f>
        <v>0</v>
      </c>
      <c r="AA4500" s="1" cm="1">
        <f t="array" ref="AA4500">SUMPRODUCT(LEN(H4500)-LEN(SUBSTITUTE(H4500,{"0";"1";"2";"3";"4";"5";"6";"7";"8";"9"},"")))</f>
        <v>12</v>
      </c>
      <c r="AC4500" t="str">
        <f t="shared" si="492"/>
        <v/>
      </c>
      <c r="AD4500">
        <f t="shared" si="493"/>
        <v>1</v>
      </c>
      <c r="AE4500">
        <f t="shared" si="494"/>
        <v>1</v>
      </c>
      <c r="AF4500" t="str">
        <f t="shared" si="495"/>
        <v>No</v>
      </c>
      <c r="AG4500">
        <f t="shared" ca="1" si="496"/>
        <v>359</v>
      </c>
      <c r="AH4500" t="str">
        <f ca="1">IF(OR(V4500="",AG4500=""),"Yes",IF(AG4500&gt;Config!$B$41,"Yes","No"))</f>
        <v>No</v>
      </c>
    </row>
    <row r="4501" spans="1:34" x14ac:dyDescent="0.25">
      <c r="A4501" s="1" t="s">
        <v>30257</v>
      </c>
      <c r="B4501" s="1" t="s">
        <v>1624</v>
      </c>
      <c r="C4501" s="1" t="s">
        <v>1806</v>
      </c>
      <c r="D4501" s="1" t="s">
        <v>3580</v>
      </c>
      <c r="E4501" s="1" t="s">
        <v>2178</v>
      </c>
      <c r="F4501" s="1" t="s">
        <v>3581</v>
      </c>
      <c r="G4501" t="str">
        <f t="shared" si="490"/>
        <v>Valid</v>
      </c>
      <c r="H4501" s="1" t="s">
        <v>30258</v>
      </c>
      <c r="I4501" t="str" cm="1">
        <f t="array" ref="I4501">IF(OR(TRIM(H4501)="",ISNUMBER(SEARCH("#",H4501)),AA4501&lt;Config!$B$8,SUMPRODUCT(--ISNUMBER(SEARCH({"a";"b";"c";"d";"e";"f";"g";"h";"i";"j";"k";"l";"m";"n";"o";"p";"q";"r";"s";"t";"u";"v";"w";"x";"y";"z"},H4501)))&gt;0),"Invalid","Valid")</f>
        <v>Valid</v>
      </c>
      <c r="J4501" s="1" t="s">
        <v>3583</v>
      </c>
      <c r="K4501" s="1" t="s">
        <v>378</v>
      </c>
      <c r="L4501" s="1" t="s">
        <v>164</v>
      </c>
      <c r="M4501" s="1" t="s">
        <v>251</v>
      </c>
      <c r="N4501" s="1" t="s">
        <v>68</v>
      </c>
      <c r="O4501" s="1" t="s">
        <v>180</v>
      </c>
      <c r="P4501" t="s">
        <v>53</v>
      </c>
      <c r="Q4501" s="1" t="s">
        <v>150</v>
      </c>
      <c r="R4501" s="1" t="s">
        <v>415</v>
      </c>
      <c r="S4501" s="1" t="s">
        <v>3584</v>
      </c>
      <c r="T4501" s="1" t="s">
        <v>3585</v>
      </c>
      <c r="U4501" s="1" t="s">
        <v>3586</v>
      </c>
      <c r="V4501" s="1" t="s">
        <v>306</v>
      </c>
      <c r="W4501" s="1" t="s">
        <v>60</v>
      </c>
      <c r="X4501" t="str">
        <f t="shared" si="491"/>
        <v>Complete</v>
      </c>
      <c r="Y4501">
        <f>MAX(0,100-IF(G4501="Invalid",Config!$B$5,0)-IF(I4501="Invalid",Config!$B$6,0)-IF(X4501="Incomplete",Config!$B$7,0)-IF(AF4501="Yes",Config!$B$37,0))</f>
        <v>75</v>
      </c>
      <c r="Z4501" s="1">
        <f>IF(OR(TRIM(B4501)="",COUNTIF(Config!$B$15:$B$19,B4501)&gt;0),1,0)+IF(OR(TRIM(C4501)="",COUNTIF(Config!$B$15:$B$19,C4501)&gt;0),1,0)+IF(OR(TRIM(F4501)="",COUNTIF(Config!$B$15:$B$19,F4501)&gt;0),1,0)+IF(OR(TRIM(H4501)="",COUNTIF(Config!$B$15:$B$19,H4501)&gt;0),1,0)+IF(OR(TRIM(E4501)="",COUNTIF(Config!$B$15:$B$19,E4501)&gt;0),1,0)+IF(OR(TRIM(K4501)="",COUNTIF(Config!$B$15:$B$19,K4501)&gt;0),1,0)+IF(OR(TRIM(P4501)="",COUNTIF(Config!$B$15:$B$19,P4501)&gt;0),1,0)+IF(OR(TRIM(R4501)="",COUNTIF(Config!$B$15:$B$19,R4501)&gt;0),1,0)</f>
        <v>0</v>
      </c>
      <c r="AA4501" s="1" cm="1">
        <f t="array" ref="AA4501">SUMPRODUCT(LEN(H4501)-LEN(SUBSTITUTE(H4501,{"0";"1";"2";"3";"4";"5";"6";"7";"8";"9"},"")))</f>
        <v>10</v>
      </c>
      <c r="AC4501" t="str">
        <f t="shared" si="492"/>
        <v>Potential Duplicate</v>
      </c>
      <c r="AD4501">
        <f t="shared" si="493"/>
        <v>2</v>
      </c>
      <c r="AE4501">
        <f t="shared" si="494"/>
        <v>1</v>
      </c>
      <c r="AF4501" t="str">
        <f t="shared" si="495"/>
        <v>Yes</v>
      </c>
      <c r="AG4501">
        <f t="shared" ca="1" si="496"/>
        <v>577</v>
      </c>
      <c r="AH4501" t="str">
        <f ca="1">IF(OR(V4501="",AG4501=""),"Yes",IF(AG4501&gt;Config!$B$41,"Yes","No"))</f>
        <v>Yes</v>
      </c>
    </row>
    <row r="4502" spans="1:34" x14ac:dyDescent="0.25">
      <c r="A4502" s="1" t="s">
        <v>30259</v>
      </c>
      <c r="B4502" s="1" t="s">
        <v>534</v>
      </c>
      <c r="C4502" s="1" t="s">
        <v>205</v>
      </c>
      <c r="D4502" s="1" t="s">
        <v>12413</v>
      </c>
      <c r="E4502" s="1" t="s">
        <v>34953</v>
      </c>
      <c r="F4502" s="1" t="s">
        <v>9197</v>
      </c>
      <c r="G4502" t="str">
        <f t="shared" si="490"/>
        <v>Valid</v>
      </c>
      <c r="H4502" s="1" t="s">
        <v>30260</v>
      </c>
      <c r="I4502" t="str" cm="1">
        <f t="array" ref="I4502">IF(OR(TRIM(H4502)="",ISNUMBER(SEARCH("#",H4502)),AA4502&lt;Config!$B$8,SUMPRODUCT(--ISNUMBER(SEARCH({"a";"b";"c";"d";"e";"f";"g";"h";"i";"j";"k";"l";"m";"n";"o";"p";"q";"r";"s";"t";"u";"v";"w";"x";"y";"z"},H4502)))&gt;0),"Invalid","Valid")</f>
        <v>Valid</v>
      </c>
      <c r="J4502" s="1" t="s">
        <v>30261</v>
      </c>
      <c r="K4502" s="1" t="s">
        <v>163</v>
      </c>
      <c r="L4502" s="1" t="s">
        <v>179</v>
      </c>
      <c r="M4502" s="1" t="s">
        <v>235</v>
      </c>
      <c r="N4502" s="1" t="s">
        <v>33819</v>
      </c>
      <c r="O4502" s="1" t="s">
        <v>180</v>
      </c>
      <c r="P4502" t="s">
        <v>104</v>
      </c>
      <c r="Q4502" s="1" t="s">
        <v>732</v>
      </c>
      <c r="R4502" s="1" t="s">
        <v>106</v>
      </c>
      <c r="S4502" s="1" t="s">
        <v>16813</v>
      </c>
      <c r="T4502" s="1" t="s">
        <v>30262</v>
      </c>
      <c r="U4502" s="1" t="s">
        <v>12111</v>
      </c>
      <c r="V4502" s="1" t="s">
        <v>1093</v>
      </c>
      <c r="W4502" s="1" t="s">
        <v>293</v>
      </c>
      <c r="X4502" t="str">
        <f t="shared" si="491"/>
        <v>Complete</v>
      </c>
      <c r="Y4502">
        <f>MAX(0,100-IF(G4502="Invalid",Config!$B$5,0)-IF(I4502="Invalid",Config!$B$6,0)-IF(X4502="Incomplete",Config!$B$7,0)-IF(AF4502="Yes",Config!$B$37,0))</f>
        <v>75</v>
      </c>
      <c r="Z4502" s="1">
        <f>IF(OR(TRIM(B4502)="",COUNTIF(Config!$B$15:$B$19,B4502)&gt;0),1,0)+IF(OR(TRIM(C4502)="",COUNTIF(Config!$B$15:$B$19,C4502)&gt;0),1,0)+IF(OR(TRIM(F4502)="",COUNTIF(Config!$B$15:$B$19,F4502)&gt;0),1,0)+IF(OR(TRIM(H4502)="",COUNTIF(Config!$B$15:$B$19,H4502)&gt;0),1,0)+IF(OR(TRIM(E4502)="",COUNTIF(Config!$B$15:$B$19,E4502)&gt;0),1,0)+IF(OR(TRIM(K4502)="",COUNTIF(Config!$B$15:$B$19,K4502)&gt;0),1,0)+IF(OR(TRIM(P4502)="",COUNTIF(Config!$B$15:$B$19,P4502)&gt;0),1,0)+IF(OR(TRIM(R4502)="",COUNTIF(Config!$B$15:$B$19,R4502)&gt;0),1,0)</f>
        <v>0</v>
      </c>
      <c r="AA4502" s="1" cm="1">
        <f t="array" ref="AA4502">SUMPRODUCT(LEN(H4502)-LEN(SUBSTITUTE(H4502,{"0";"1";"2";"3";"4";"5";"6";"7";"8";"9"},"")))</f>
        <v>10</v>
      </c>
      <c r="AC4502" t="str">
        <f t="shared" si="492"/>
        <v>Potential Duplicate</v>
      </c>
      <c r="AD4502">
        <f t="shared" si="493"/>
        <v>3</v>
      </c>
      <c r="AE4502">
        <f t="shared" si="494"/>
        <v>1</v>
      </c>
      <c r="AF4502" t="str">
        <f t="shared" si="495"/>
        <v>Yes</v>
      </c>
      <c r="AG4502">
        <f t="shared" ca="1" si="496"/>
        <v>420</v>
      </c>
      <c r="AH4502" t="str">
        <f ca="1">IF(OR(V4502="",AG4502=""),"Yes",IF(AG4502&gt;Config!$B$41,"Yes","No"))</f>
        <v>Yes</v>
      </c>
    </row>
    <row r="4503" spans="1:34" x14ac:dyDescent="0.25">
      <c r="A4503" s="1" t="s">
        <v>30263</v>
      </c>
      <c r="B4503" s="1" t="s">
        <v>839</v>
      </c>
      <c r="C4503" s="1" t="s">
        <v>420</v>
      </c>
      <c r="D4503" s="1" t="s">
        <v>30264</v>
      </c>
      <c r="E4503" s="1" t="s">
        <v>35682</v>
      </c>
      <c r="F4503" s="1" t="s">
        <v>30265</v>
      </c>
      <c r="G4503" t="str">
        <f t="shared" si="490"/>
        <v>Valid</v>
      </c>
      <c r="H4503" s="1" t="s">
        <v>30266</v>
      </c>
      <c r="I4503" t="str" cm="1">
        <f t="array" ref="I4503">IF(OR(TRIM(H4503)="",ISNUMBER(SEARCH("#",H4503)),AA4503&lt;Config!$B$8,SUMPRODUCT(--ISNUMBER(SEARCH({"a";"b";"c";"d";"e";"f";"g";"h";"i";"j";"k";"l";"m";"n";"o";"p";"q";"r";"s";"t";"u";"v";"w";"x";"y";"z"},H4503)))&gt;0),"Invalid","Valid")</f>
        <v>Valid</v>
      </c>
      <c r="J4503" s="1" t="s">
        <v>30267</v>
      </c>
      <c r="K4503" s="1" t="s">
        <v>48</v>
      </c>
      <c r="L4503" s="1" t="s">
        <v>102</v>
      </c>
      <c r="M4503" s="1" t="s">
        <v>165</v>
      </c>
      <c r="N4503" s="1" t="s">
        <v>358</v>
      </c>
      <c r="O4503" s="1" t="s">
        <v>196</v>
      </c>
      <c r="P4503" t="s">
        <v>87</v>
      </c>
      <c r="Q4503" s="1" t="s">
        <v>438</v>
      </c>
      <c r="R4503" s="1" t="s">
        <v>379</v>
      </c>
      <c r="S4503" s="1" t="s">
        <v>27781</v>
      </c>
      <c r="T4503" s="1" t="s">
        <v>30268</v>
      </c>
      <c r="U4503" s="1" t="s">
        <v>8531</v>
      </c>
      <c r="V4503" s="1" t="s">
        <v>1066</v>
      </c>
      <c r="W4503" s="1" t="s">
        <v>202</v>
      </c>
      <c r="X4503" t="str">
        <f t="shared" si="491"/>
        <v>Complete</v>
      </c>
      <c r="Y4503">
        <f>MAX(0,100-IF(G4503="Invalid",Config!$B$5,0)-IF(I4503="Invalid",Config!$B$6,0)-IF(X4503="Incomplete",Config!$B$7,0)-IF(AF4503="Yes",Config!$B$37,0))</f>
        <v>100</v>
      </c>
      <c r="Z4503" s="1">
        <f>IF(OR(TRIM(B4503)="",COUNTIF(Config!$B$15:$B$19,B4503)&gt;0),1,0)+IF(OR(TRIM(C4503)="",COUNTIF(Config!$B$15:$B$19,C4503)&gt;0),1,0)+IF(OR(TRIM(F4503)="",COUNTIF(Config!$B$15:$B$19,F4503)&gt;0),1,0)+IF(OR(TRIM(H4503)="",COUNTIF(Config!$B$15:$B$19,H4503)&gt;0),1,0)+IF(OR(TRIM(E4503)="",COUNTIF(Config!$B$15:$B$19,E4503)&gt;0),1,0)+IF(OR(TRIM(K4503)="",COUNTIF(Config!$B$15:$B$19,K4503)&gt;0),1,0)+IF(OR(TRIM(P4503)="",COUNTIF(Config!$B$15:$B$19,P4503)&gt;0),1,0)+IF(OR(TRIM(R4503)="",COUNTIF(Config!$B$15:$B$19,R4503)&gt;0),1,0)</f>
        <v>0</v>
      </c>
      <c r="AA4503" s="1" cm="1">
        <f t="array" ref="AA4503">SUMPRODUCT(LEN(H4503)-LEN(SUBSTITUTE(H4503,{"0";"1";"2";"3";"4";"5";"6";"7";"8";"9"},"")))</f>
        <v>11</v>
      </c>
      <c r="AC4503" t="str">
        <f t="shared" si="492"/>
        <v/>
      </c>
      <c r="AD4503">
        <f t="shared" si="493"/>
        <v>1</v>
      </c>
      <c r="AE4503">
        <f t="shared" si="494"/>
        <v>1</v>
      </c>
      <c r="AF4503" t="str">
        <f t="shared" si="495"/>
        <v>No</v>
      </c>
      <c r="AG4503">
        <f t="shared" ca="1" si="496"/>
        <v>143</v>
      </c>
      <c r="AH4503" t="str">
        <f ca="1">IF(OR(V4503="",AG4503=""),"Yes",IF(AG4503&gt;Config!$B$41,"Yes","No"))</f>
        <v>No</v>
      </c>
    </row>
    <row r="4504" spans="1:34" x14ac:dyDescent="0.25">
      <c r="A4504" s="1" t="s">
        <v>30269</v>
      </c>
      <c r="B4504" s="1" t="s">
        <v>456</v>
      </c>
      <c r="C4504" s="1" t="s">
        <v>748</v>
      </c>
      <c r="D4504" s="1" t="s">
        <v>30270</v>
      </c>
      <c r="E4504" s="1" t="s">
        <v>578</v>
      </c>
      <c r="F4504" s="1" t="s">
        <v>30271</v>
      </c>
      <c r="G4504" t="str">
        <f t="shared" si="490"/>
        <v>Valid</v>
      </c>
      <c r="H4504" s="1" t="s">
        <v>30272</v>
      </c>
      <c r="I4504" t="str" cm="1">
        <f t="array" ref="I4504">IF(OR(TRIM(H4504)="",ISNUMBER(SEARCH("#",H4504)),AA4504&lt;Config!$B$8,SUMPRODUCT(--ISNUMBER(SEARCH({"a";"b";"c";"d";"e";"f";"g";"h";"i";"j";"k";"l";"m";"n";"o";"p";"q";"r";"s";"t";"u";"v";"w";"x";"y";"z"},H4504)))&gt;0),"Invalid","Valid")</f>
        <v>Valid</v>
      </c>
      <c r="J4504" s="1" t="s">
        <v>30273</v>
      </c>
      <c r="K4504" s="1" t="s">
        <v>178</v>
      </c>
      <c r="L4504" s="1" t="s">
        <v>49</v>
      </c>
      <c r="M4504" s="1" t="s">
        <v>343</v>
      </c>
      <c r="N4504" s="1" t="s">
        <v>148</v>
      </c>
      <c r="O4504" s="1" t="s">
        <v>69</v>
      </c>
      <c r="P4504" t="s">
        <v>328</v>
      </c>
      <c r="Q4504" s="1" t="s">
        <v>1046</v>
      </c>
      <c r="R4504" s="1" t="s">
        <v>614</v>
      </c>
      <c r="S4504" s="1" t="s">
        <v>3722</v>
      </c>
      <c r="T4504" s="1" t="s">
        <v>30274</v>
      </c>
      <c r="U4504" s="1" t="s">
        <v>3513</v>
      </c>
      <c r="V4504" s="1" t="s">
        <v>140</v>
      </c>
      <c r="W4504" s="1" t="s">
        <v>202</v>
      </c>
      <c r="X4504" t="str">
        <f t="shared" si="491"/>
        <v>Complete</v>
      </c>
      <c r="Y4504">
        <f>MAX(0,100-IF(G4504="Invalid",Config!$B$5,0)-IF(I4504="Invalid",Config!$B$6,0)-IF(X4504="Incomplete",Config!$B$7,0)-IF(AF4504="Yes",Config!$B$37,0))</f>
        <v>100</v>
      </c>
      <c r="Z4504" s="1">
        <f>IF(OR(TRIM(B4504)="",COUNTIF(Config!$B$15:$B$19,B4504)&gt;0),1,0)+IF(OR(TRIM(C4504)="",COUNTIF(Config!$B$15:$B$19,C4504)&gt;0),1,0)+IF(OR(TRIM(F4504)="",COUNTIF(Config!$B$15:$B$19,F4504)&gt;0),1,0)+IF(OR(TRIM(H4504)="",COUNTIF(Config!$B$15:$B$19,H4504)&gt;0),1,0)+IF(OR(TRIM(E4504)="",COUNTIF(Config!$B$15:$B$19,E4504)&gt;0),1,0)+IF(OR(TRIM(K4504)="",COUNTIF(Config!$B$15:$B$19,K4504)&gt;0),1,0)+IF(OR(TRIM(P4504)="",COUNTIF(Config!$B$15:$B$19,P4504)&gt;0),1,0)+IF(OR(TRIM(R4504)="",COUNTIF(Config!$B$15:$B$19,R4504)&gt;0),1,0)</f>
        <v>0</v>
      </c>
      <c r="AA4504" s="1" cm="1">
        <f t="array" ref="AA4504">SUMPRODUCT(LEN(H4504)-LEN(SUBSTITUTE(H4504,{"0";"1";"2";"3";"4";"5";"6";"7";"8";"9"},"")))</f>
        <v>11</v>
      </c>
      <c r="AC4504" t="str">
        <f t="shared" si="492"/>
        <v/>
      </c>
      <c r="AD4504">
        <f t="shared" si="493"/>
        <v>1</v>
      </c>
      <c r="AE4504">
        <f t="shared" si="494"/>
        <v>1</v>
      </c>
      <c r="AF4504" t="str">
        <f t="shared" si="495"/>
        <v>No</v>
      </c>
      <c r="AG4504">
        <f t="shared" ca="1" si="496"/>
        <v>37</v>
      </c>
      <c r="AH4504" t="str">
        <f ca="1">IF(OR(V4504="",AG4504=""),"Yes",IF(AG4504&gt;Config!$B$41,"Yes","No"))</f>
        <v>No</v>
      </c>
    </row>
    <row r="4505" spans="1:34" x14ac:dyDescent="0.25">
      <c r="A4505" s="1" t="s">
        <v>30275</v>
      </c>
      <c r="B4505" s="1" t="s">
        <v>1283</v>
      </c>
      <c r="C4505" s="1" t="s">
        <v>2104</v>
      </c>
      <c r="D4505" s="1" t="s">
        <v>30276</v>
      </c>
      <c r="E4505" s="1" t="s">
        <v>34585</v>
      </c>
      <c r="F4505" s="1" t="s">
        <v>30277</v>
      </c>
      <c r="G4505" t="str">
        <f t="shared" si="490"/>
        <v>Valid</v>
      </c>
      <c r="H4505" s="1" t="s">
        <v>30278</v>
      </c>
      <c r="I4505" t="str" cm="1">
        <f t="array" ref="I4505">IF(OR(TRIM(H4505)="",ISNUMBER(SEARCH("#",H4505)),AA4505&lt;Config!$B$8,SUMPRODUCT(--ISNUMBER(SEARCH({"a";"b";"c";"d";"e";"f";"g";"h";"i";"j";"k";"l";"m";"n";"o";"p";"q";"r";"s";"t";"u";"v";"w";"x";"y";"z"},H4505)))&gt;0),"Invalid","Valid")</f>
        <v>Valid</v>
      </c>
      <c r="J4505" s="1" t="s">
        <v>30279</v>
      </c>
      <c r="K4505" s="1" t="s">
        <v>66</v>
      </c>
      <c r="L4505" s="1" t="s">
        <v>84</v>
      </c>
      <c r="M4505" s="1" t="s">
        <v>103</v>
      </c>
      <c r="N4505" s="1" t="s">
        <v>437</v>
      </c>
      <c r="O4505" s="1" t="s">
        <v>266</v>
      </c>
      <c r="P4505" t="s">
        <v>53</v>
      </c>
      <c r="Q4505" s="1" t="s">
        <v>54</v>
      </c>
      <c r="R4505" s="1" t="s">
        <v>603</v>
      </c>
      <c r="S4505" s="1" t="s">
        <v>27880</v>
      </c>
      <c r="T4505" s="1" t="s">
        <v>30280</v>
      </c>
      <c r="U4505" s="1" t="s">
        <v>2251</v>
      </c>
      <c r="V4505" s="1" t="s">
        <v>30281</v>
      </c>
      <c r="W4505" s="1" t="s">
        <v>94</v>
      </c>
      <c r="X4505" t="str">
        <f t="shared" si="491"/>
        <v>Complete</v>
      </c>
      <c r="Y4505">
        <f>MAX(0,100-IF(G4505="Invalid",Config!$B$5,0)-IF(I4505="Invalid",Config!$B$6,0)-IF(X4505="Incomplete",Config!$B$7,0)-IF(AF4505="Yes",Config!$B$37,0))</f>
        <v>100</v>
      </c>
      <c r="Z4505" s="1">
        <f>IF(OR(TRIM(B4505)="",COUNTIF(Config!$B$15:$B$19,B4505)&gt;0),1,0)+IF(OR(TRIM(C4505)="",COUNTIF(Config!$B$15:$B$19,C4505)&gt;0),1,0)+IF(OR(TRIM(F4505)="",COUNTIF(Config!$B$15:$B$19,F4505)&gt;0),1,0)+IF(OR(TRIM(H4505)="",COUNTIF(Config!$B$15:$B$19,H4505)&gt;0),1,0)+IF(OR(TRIM(E4505)="",COUNTIF(Config!$B$15:$B$19,E4505)&gt;0),1,0)+IF(OR(TRIM(K4505)="",COUNTIF(Config!$B$15:$B$19,K4505)&gt;0),1,0)+IF(OR(TRIM(P4505)="",COUNTIF(Config!$B$15:$B$19,P4505)&gt;0),1,0)+IF(OR(TRIM(R4505)="",COUNTIF(Config!$B$15:$B$19,R4505)&gt;0),1,0)</f>
        <v>0</v>
      </c>
      <c r="AA4505" s="1" cm="1">
        <f t="array" ref="AA4505">SUMPRODUCT(LEN(H4505)-LEN(SUBSTITUTE(H4505,{"0";"1";"2";"3";"4";"5";"6";"7";"8";"9"},"")))</f>
        <v>12</v>
      </c>
      <c r="AC4505" t="str">
        <f t="shared" si="492"/>
        <v/>
      </c>
      <c r="AD4505">
        <f t="shared" si="493"/>
        <v>1</v>
      </c>
      <c r="AE4505">
        <f t="shared" si="494"/>
        <v>1</v>
      </c>
      <c r="AF4505" t="str">
        <f t="shared" si="495"/>
        <v>No</v>
      </c>
      <c r="AG4505">
        <f t="shared" ca="1" si="496"/>
        <v>262</v>
      </c>
      <c r="AH4505" t="str">
        <f ca="1">IF(OR(V4505="",AG4505=""),"Yes",IF(AG4505&gt;Config!$B$41,"Yes","No"))</f>
        <v>No</v>
      </c>
    </row>
    <row r="4506" spans="1:34" x14ac:dyDescent="0.25">
      <c r="A4506" s="1" t="s">
        <v>4421</v>
      </c>
      <c r="B4506" s="1" t="s">
        <v>4909</v>
      </c>
      <c r="C4506" s="1" t="s">
        <v>1166</v>
      </c>
      <c r="D4506" s="1" t="s">
        <v>12523</v>
      </c>
      <c r="E4506" s="1" t="s">
        <v>458</v>
      </c>
      <c r="F4506" s="1" t="s">
        <v>30282</v>
      </c>
      <c r="G4506" t="str">
        <f t="shared" si="490"/>
        <v>Valid</v>
      </c>
      <c r="H4506" s="1" t="s">
        <v>30283</v>
      </c>
      <c r="I4506" t="str" cm="1">
        <f t="array" ref="I4506">IF(OR(TRIM(H4506)="",ISNUMBER(SEARCH("#",H4506)),AA4506&lt;Config!$B$8,SUMPRODUCT(--ISNUMBER(SEARCH({"a";"b";"c";"d";"e";"f";"g";"h";"i";"j";"k";"l";"m";"n";"o";"p";"q";"r";"s";"t";"u";"v";"w";"x";"y";"z"},H4506)))&gt;0),"Invalid","Valid")</f>
        <v>Valid</v>
      </c>
      <c r="J4506" s="1" t="s">
        <v>30284</v>
      </c>
      <c r="K4506" s="1" t="s">
        <v>163</v>
      </c>
      <c r="L4506" s="1" t="s">
        <v>49</v>
      </c>
      <c r="M4506" s="1" t="s">
        <v>85</v>
      </c>
      <c r="N4506" s="1" t="s">
        <v>68</v>
      </c>
      <c r="O4506" s="1" t="s">
        <v>52</v>
      </c>
      <c r="P4506" t="s">
        <v>87</v>
      </c>
      <c r="Q4506" s="1" t="s">
        <v>438</v>
      </c>
      <c r="R4506" s="1" t="s">
        <v>89</v>
      </c>
      <c r="S4506" s="1" t="s">
        <v>2751</v>
      </c>
      <c r="T4506" s="1" t="s">
        <v>30285</v>
      </c>
      <c r="U4506" s="1" t="s">
        <v>3058</v>
      </c>
      <c r="V4506" s="1" t="s">
        <v>24098</v>
      </c>
      <c r="W4506" s="1" t="s">
        <v>94</v>
      </c>
      <c r="X4506" t="str">
        <f t="shared" si="491"/>
        <v>Complete</v>
      </c>
      <c r="Y4506">
        <f>MAX(0,100-IF(G4506="Invalid",Config!$B$5,0)-IF(I4506="Invalid",Config!$B$6,0)-IF(X4506="Incomplete",Config!$B$7,0)-IF(AF4506="Yes",Config!$B$37,0))</f>
        <v>100</v>
      </c>
      <c r="Z4506" s="1">
        <f>IF(OR(TRIM(B4506)="",COUNTIF(Config!$B$15:$B$19,B4506)&gt;0),1,0)+IF(OR(TRIM(C4506)="",COUNTIF(Config!$B$15:$B$19,C4506)&gt;0),1,0)+IF(OR(TRIM(F4506)="",COUNTIF(Config!$B$15:$B$19,F4506)&gt;0),1,0)+IF(OR(TRIM(H4506)="",COUNTIF(Config!$B$15:$B$19,H4506)&gt;0),1,0)+IF(OR(TRIM(E4506)="",COUNTIF(Config!$B$15:$B$19,E4506)&gt;0),1,0)+IF(OR(TRIM(K4506)="",COUNTIF(Config!$B$15:$B$19,K4506)&gt;0),1,0)+IF(OR(TRIM(P4506)="",COUNTIF(Config!$B$15:$B$19,P4506)&gt;0),1,0)+IF(OR(TRIM(R4506)="",COUNTIF(Config!$B$15:$B$19,R4506)&gt;0),1,0)</f>
        <v>0</v>
      </c>
      <c r="AA4506" s="1" cm="1">
        <f t="array" ref="AA4506">SUMPRODUCT(LEN(H4506)-LEN(SUBSTITUTE(H4506,{"0";"1";"2";"3";"4";"5";"6";"7";"8";"9"},"")))</f>
        <v>10</v>
      </c>
      <c r="AC4506" t="str">
        <f t="shared" si="492"/>
        <v/>
      </c>
      <c r="AD4506">
        <f t="shared" si="493"/>
        <v>1</v>
      </c>
      <c r="AE4506">
        <f t="shared" si="494"/>
        <v>1</v>
      </c>
      <c r="AF4506" t="str">
        <f t="shared" si="495"/>
        <v>No</v>
      </c>
      <c r="AG4506" t="str">
        <f t="shared" ca="1" si="496"/>
        <v/>
      </c>
      <c r="AH4506" t="str">
        <f ca="1">IF(OR(V4506="",AG4506=""),"Yes",IF(AG4506&gt;Config!$B$41,"Yes","No"))</f>
        <v>Yes</v>
      </c>
    </row>
    <row r="4507" spans="1:34" x14ac:dyDescent="0.25">
      <c r="A4507" s="1" t="s">
        <v>30286</v>
      </c>
      <c r="B4507" s="1" t="s">
        <v>1329</v>
      </c>
      <c r="C4507" s="1" t="s">
        <v>33938</v>
      </c>
      <c r="D4507" s="1" t="s">
        <v>35205</v>
      </c>
      <c r="E4507" s="1" t="s">
        <v>35683</v>
      </c>
      <c r="F4507" s="1" t="s">
        <v>30287</v>
      </c>
      <c r="G4507" t="str">
        <f t="shared" si="490"/>
        <v>Valid</v>
      </c>
      <c r="H4507" s="1" t="s">
        <v>30288</v>
      </c>
      <c r="I4507" t="str" cm="1">
        <f t="array" ref="I4507">IF(OR(TRIM(H4507)="",ISNUMBER(SEARCH("#",H4507)),AA4507&lt;Config!$B$8,SUMPRODUCT(--ISNUMBER(SEARCH({"a";"b";"c";"d";"e";"f";"g";"h";"i";"j";"k";"l";"m";"n";"o";"p";"q";"r";"s";"t";"u";"v";"w";"x";"y";"z"},H4507)))&gt;0),"Invalid","Valid")</f>
        <v>Valid</v>
      </c>
      <c r="J4507" s="1" t="s">
        <v>30289</v>
      </c>
      <c r="K4507" s="1" t="s">
        <v>48</v>
      </c>
      <c r="L4507" s="1" t="s">
        <v>29</v>
      </c>
      <c r="M4507" s="1" t="s">
        <v>33825</v>
      </c>
      <c r="N4507" s="1" t="s">
        <v>358</v>
      </c>
      <c r="O4507" s="1" t="s">
        <v>69</v>
      </c>
      <c r="P4507" t="s">
        <v>53</v>
      </c>
      <c r="Q4507" s="1" t="s">
        <v>181</v>
      </c>
      <c r="R4507" s="1" t="s">
        <v>288</v>
      </c>
      <c r="S4507" s="1" t="s">
        <v>8325</v>
      </c>
      <c r="T4507" s="1" t="s">
        <v>30290</v>
      </c>
      <c r="U4507" s="1" t="s">
        <v>1691</v>
      </c>
      <c r="V4507" s="1" t="s">
        <v>30291</v>
      </c>
      <c r="W4507" s="1" t="s">
        <v>40</v>
      </c>
      <c r="X4507" t="str">
        <f t="shared" si="491"/>
        <v>Complete</v>
      </c>
      <c r="Y4507">
        <f>MAX(0,100-IF(G4507="Invalid",Config!$B$5,0)-IF(I4507="Invalid",Config!$B$6,0)-IF(X4507="Incomplete",Config!$B$7,0)-IF(AF4507="Yes",Config!$B$37,0))</f>
        <v>100</v>
      </c>
      <c r="Z4507" s="1">
        <f>IF(OR(TRIM(B4507)="",COUNTIF(Config!$B$15:$B$19,B4507)&gt;0),1,0)+IF(OR(TRIM(C4507)="",COUNTIF(Config!$B$15:$B$19,C4507)&gt;0),1,0)+IF(OR(TRIM(F4507)="",COUNTIF(Config!$B$15:$B$19,F4507)&gt;0),1,0)+IF(OR(TRIM(H4507)="",COUNTIF(Config!$B$15:$B$19,H4507)&gt;0),1,0)+IF(OR(TRIM(E4507)="",COUNTIF(Config!$B$15:$B$19,E4507)&gt;0),1,0)+IF(OR(TRIM(K4507)="",COUNTIF(Config!$B$15:$B$19,K4507)&gt;0),1,0)+IF(OR(TRIM(P4507)="",COUNTIF(Config!$B$15:$B$19,P4507)&gt;0),1,0)+IF(OR(TRIM(R4507)="",COUNTIF(Config!$B$15:$B$19,R4507)&gt;0),1,0)</f>
        <v>0</v>
      </c>
      <c r="AA4507" s="1" cm="1">
        <f t="array" ref="AA4507">SUMPRODUCT(LEN(H4507)-LEN(SUBSTITUTE(H4507,{"0";"1";"2";"3";"4";"5";"6";"7";"8";"9"},"")))</f>
        <v>10</v>
      </c>
      <c r="AC4507" t="str">
        <f t="shared" si="492"/>
        <v/>
      </c>
      <c r="AD4507">
        <f t="shared" si="493"/>
        <v>1</v>
      </c>
      <c r="AE4507">
        <f t="shared" si="494"/>
        <v>1</v>
      </c>
      <c r="AF4507" t="str">
        <f t="shared" si="495"/>
        <v>No</v>
      </c>
      <c r="AG4507">
        <f t="shared" ca="1" si="496"/>
        <v>532</v>
      </c>
      <c r="AH4507" t="str">
        <f ca="1">IF(OR(V4507="",AG4507=""),"Yes",IF(AG4507&gt;Config!$B$41,"Yes","No"))</f>
        <v>Yes</v>
      </c>
    </row>
    <row r="4508" spans="1:34" x14ac:dyDescent="0.25">
      <c r="A4508" s="1" t="s">
        <v>30292</v>
      </c>
      <c r="B4508" s="1" t="s">
        <v>2431</v>
      </c>
      <c r="C4508" s="1" t="s">
        <v>511</v>
      </c>
      <c r="D4508" s="1" t="s">
        <v>30293</v>
      </c>
      <c r="E4508" s="1" t="s">
        <v>35684</v>
      </c>
      <c r="F4508" s="1" t="s">
        <v>30294</v>
      </c>
      <c r="G4508" t="str">
        <f t="shared" si="490"/>
        <v>Valid</v>
      </c>
      <c r="H4508" s="1" t="s">
        <v>30295</v>
      </c>
      <c r="I4508" t="str" cm="1">
        <f t="array" ref="I4508">IF(OR(TRIM(H4508)="",ISNUMBER(SEARCH("#",H4508)),AA4508&lt;Config!$B$8,SUMPRODUCT(--ISNUMBER(SEARCH({"a";"b";"c";"d";"e";"f";"g";"h";"i";"j";"k";"l";"m";"n";"o";"p";"q";"r";"s";"t";"u";"v";"w";"x";"y";"z"},H4508)))&gt;0),"Invalid","Valid")</f>
        <v>Valid</v>
      </c>
      <c r="J4508" s="1" t="s">
        <v>30296</v>
      </c>
      <c r="K4508" s="1" t="s">
        <v>163</v>
      </c>
      <c r="L4508" s="1" t="s">
        <v>179</v>
      </c>
      <c r="M4508" s="1" t="s">
        <v>30</v>
      </c>
      <c r="N4508" s="1" t="s">
        <v>713</v>
      </c>
      <c r="O4508" s="1" t="s">
        <v>32</v>
      </c>
      <c r="P4508" t="s">
        <v>344</v>
      </c>
      <c r="Q4508" s="1" t="s">
        <v>971</v>
      </c>
      <c r="R4508" s="1" t="s">
        <v>1200</v>
      </c>
      <c r="S4508" s="1" t="s">
        <v>26900</v>
      </c>
      <c r="T4508" s="1" t="s">
        <v>30297</v>
      </c>
      <c r="U4508" s="1" t="s">
        <v>826</v>
      </c>
      <c r="V4508" s="1" t="s">
        <v>1050</v>
      </c>
      <c r="W4508" s="1" t="s">
        <v>40</v>
      </c>
      <c r="X4508" t="str">
        <f t="shared" si="491"/>
        <v>Complete</v>
      </c>
      <c r="Y4508">
        <f>MAX(0,100-IF(G4508="Invalid",Config!$B$5,0)-IF(I4508="Invalid",Config!$B$6,0)-IF(X4508="Incomplete",Config!$B$7,0)-IF(AF4508="Yes",Config!$B$37,0))</f>
        <v>100</v>
      </c>
      <c r="Z4508" s="1">
        <f>IF(OR(TRIM(B4508)="",COUNTIF(Config!$B$15:$B$19,B4508)&gt;0),1,0)+IF(OR(TRIM(C4508)="",COUNTIF(Config!$B$15:$B$19,C4508)&gt;0),1,0)+IF(OR(TRIM(F4508)="",COUNTIF(Config!$B$15:$B$19,F4508)&gt;0),1,0)+IF(OR(TRIM(H4508)="",COUNTIF(Config!$B$15:$B$19,H4508)&gt;0),1,0)+IF(OR(TRIM(E4508)="",COUNTIF(Config!$B$15:$B$19,E4508)&gt;0),1,0)+IF(OR(TRIM(K4508)="",COUNTIF(Config!$B$15:$B$19,K4508)&gt;0),1,0)+IF(OR(TRIM(P4508)="",COUNTIF(Config!$B$15:$B$19,P4508)&gt;0),1,0)+IF(OR(TRIM(R4508)="",COUNTIF(Config!$B$15:$B$19,R4508)&gt;0),1,0)</f>
        <v>0</v>
      </c>
      <c r="AA4508" s="1" cm="1">
        <f t="array" ref="AA4508">SUMPRODUCT(LEN(H4508)-LEN(SUBSTITUTE(H4508,{"0";"1";"2";"3";"4";"5";"6";"7";"8";"9"},"")))</f>
        <v>10</v>
      </c>
      <c r="AC4508" t="str">
        <f t="shared" si="492"/>
        <v/>
      </c>
      <c r="AD4508">
        <f t="shared" si="493"/>
        <v>1</v>
      </c>
      <c r="AE4508">
        <f t="shared" si="494"/>
        <v>1</v>
      </c>
      <c r="AF4508" t="str">
        <f t="shared" si="495"/>
        <v>No</v>
      </c>
      <c r="AG4508">
        <f t="shared" ca="1" si="496"/>
        <v>37</v>
      </c>
      <c r="AH4508" t="str">
        <f ca="1">IF(OR(V4508="",AG4508=""),"Yes",IF(AG4508&gt;Config!$B$41,"Yes","No"))</f>
        <v>No</v>
      </c>
    </row>
    <row r="4509" spans="1:34" x14ac:dyDescent="0.25">
      <c r="A4509" s="1" t="s">
        <v>30298</v>
      </c>
      <c r="B4509" s="1" t="s">
        <v>839</v>
      </c>
      <c r="C4509" s="1" t="s">
        <v>828</v>
      </c>
      <c r="D4509" s="1" t="s">
        <v>30299</v>
      </c>
      <c r="E4509" s="1" t="s">
        <v>34992</v>
      </c>
      <c r="F4509" s="1" t="s">
        <v>35685</v>
      </c>
      <c r="G4509" t="str">
        <f t="shared" si="490"/>
        <v>Valid</v>
      </c>
      <c r="H4509" s="1" t="s">
        <v>30300</v>
      </c>
      <c r="I4509" t="str" cm="1">
        <f t="array" ref="I4509">IF(OR(TRIM(H4509)="",ISNUMBER(SEARCH("#",H4509)),AA4509&lt;Config!$B$8,SUMPRODUCT(--ISNUMBER(SEARCH({"a";"b";"c";"d";"e";"f";"g";"h";"i";"j";"k";"l";"m";"n";"o";"p";"q";"r";"s";"t";"u";"v";"w";"x";"y";"z"},H4509)))&gt;0),"Invalid","Valid")</f>
        <v>Valid</v>
      </c>
      <c r="J4509" s="1" t="s">
        <v>30301</v>
      </c>
      <c r="K4509" s="1" t="s">
        <v>516</v>
      </c>
      <c r="L4509" s="1" t="s">
        <v>102</v>
      </c>
      <c r="M4509" s="1" t="s">
        <v>343</v>
      </c>
      <c r="N4509" s="1" t="s">
        <v>224</v>
      </c>
      <c r="O4509" s="1" t="s">
        <v>52</v>
      </c>
      <c r="P4509" t="s">
        <v>87</v>
      </c>
      <c r="Q4509" s="1" t="s">
        <v>88</v>
      </c>
      <c r="R4509" s="1" t="s">
        <v>136</v>
      </c>
      <c r="S4509" s="1" t="s">
        <v>30302</v>
      </c>
      <c r="T4509" s="1" t="s">
        <v>30303</v>
      </c>
      <c r="U4509" s="1" t="s">
        <v>25234</v>
      </c>
      <c r="V4509" s="1" t="s">
        <v>532</v>
      </c>
      <c r="W4509" s="1" t="s">
        <v>94</v>
      </c>
      <c r="X4509" t="str">
        <f t="shared" si="491"/>
        <v>Complete</v>
      </c>
      <c r="Y4509">
        <f>MAX(0,100-IF(G4509="Invalid",Config!$B$5,0)-IF(I4509="Invalid",Config!$B$6,0)-IF(X4509="Incomplete",Config!$B$7,0)-IF(AF4509="Yes",Config!$B$37,0))</f>
        <v>100</v>
      </c>
      <c r="Z4509" s="1">
        <f>IF(OR(TRIM(B4509)="",COUNTIF(Config!$B$15:$B$19,B4509)&gt;0),1,0)+IF(OR(TRIM(C4509)="",COUNTIF(Config!$B$15:$B$19,C4509)&gt;0),1,0)+IF(OR(TRIM(F4509)="",COUNTIF(Config!$B$15:$B$19,F4509)&gt;0),1,0)+IF(OR(TRIM(H4509)="",COUNTIF(Config!$B$15:$B$19,H4509)&gt;0),1,0)+IF(OR(TRIM(E4509)="",COUNTIF(Config!$B$15:$B$19,E4509)&gt;0),1,0)+IF(OR(TRIM(K4509)="",COUNTIF(Config!$B$15:$B$19,K4509)&gt;0),1,0)+IF(OR(TRIM(P4509)="",COUNTIF(Config!$B$15:$B$19,P4509)&gt;0),1,0)+IF(OR(TRIM(R4509)="",COUNTIF(Config!$B$15:$B$19,R4509)&gt;0),1,0)</f>
        <v>0</v>
      </c>
      <c r="AA4509" s="1" cm="1">
        <f t="array" ref="AA4509">SUMPRODUCT(LEN(H4509)-LEN(SUBSTITUTE(H4509,{"0";"1";"2";"3";"4";"5";"6";"7";"8";"9"},"")))</f>
        <v>11</v>
      </c>
      <c r="AC4509" t="str">
        <f t="shared" si="492"/>
        <v/>
      </c>
      <c r="AD4509">
        <f t="shared" si="493"/>
        <v>1</v>
      </c>
      <c r="AE4509">
        <f t="shared" si="494"/>
        <v>1</v>
      </c>
      <c r="AF4509" t="str">
        <f t="shared" si="495"/>
        <v>No</v>
      </c>
      <c r="AG4509">
        <f t="shared" ca="1" si="496"/>
        <v>-89</v>
      </c>
      <c r="AH4509" t="str">
        <f ca="1">IF(OR(V4509="",AG4509=""),"Yes",IF(AG4509&gt;Config!$B$41,"Yes","No"))</f>
        <v>No</v>
      </c>
    </row>
    <row r="4510" spans="1:34" x14ac:dyDescent="0.25">
      <c r="A4510" s="1" t="s">
        <v>30304</v>
      </c>
      <c r="B4510" s="1" t="s">
        <v>765</v>
      </c>
      <c r="C4510" s="1" t="s">
        <v>620</v>
      </c>
      <c r="D4510" s="1" t="s">
        <v>30305</v>
      </c>
      <c r="E4510" s="1" t="s">
        <v>191</v>
      </c>
      <c r="F4510" s="1" t="s">
        <v>30306</v>
      </c>
      <c r="G4510" t="str">
        <f t="shared" si="490"/>
        <v>Valid</v>
      </c>
      <c r="H4510" s="1" t="s">
        <v>30307</v>
      </c>
      <c r="I4510" t="str" cm="1">
        <f t="array" ref="I4510">IF(OR(TRIM(H4510)="",ISNUMBER(SEARCH("#",H4510)),AA4510&lt;Config!$B$8,SUMPRODUCT(--ISNUMBER(SEARCH({"a";"b";"c";"d";"e";"f";"g";"h";"i";"j";"k";"l";"m";"n";"o";"p";"q";"r";"s";"t";"u";"v";"w";"x";"y";"z"},H4510)))&gt;0),"Invalid","Valid")</f>
        <v>Valid</v>
      </c>
      <c r="J4510" s="1" t="s">
        <v>30308</v>
      </c>
      <c r="K4510" s="1" t="s">
        <v>147</v>
      </c>
      <c r="L4510" s="1" t="s">
        <v>49</v>
      </c>
      <c r="M4510" s="1" t="s">
        <v>165</v>
      </c>
      <c r="N4510" s="1" t="s">
        <v>148</v>
      </c>
      <c r="O4510" s="1" t="s">
        <v>196</v>
      </c>
      <c r="P4510" t="s">
        <v>53</v>
      </c>
      <c r="Q4510" s="1" t="s">
        <v>55</v>
      </c>
      <c r="R4510" s="1" t="s">
        <v>288</v>
      </c>
      <c r="S4510" s="1" t="s">
        <v>30309</v>
      </c>
      <c r="T4510" s="1" t="s">
        <v>30310</v>
      </c>
      <c r="U4510" s="1" t="s">
        <v>2023</v>
      </c>
      <c r="V4510" s="1" t="s">
        <v>1347</v>
      </c>
      <c r="W4510" s="1" t="s">
        <v>293</v>
      </c>
      <c r="X4510" t="str">
        <f t="shared" si="491"/>
        <v>Complete</v>
      </c>
      <c r="Y4510">
        <f>MAX(0,100-IF(G4510="Invalid",Config!$B$5,0)-IF(I4510="Invalid",Config!$B$6,0)-IF(X4510="Incomplete",Config!$B$7,0)-IF(AF4510="Yes",Config!$B$37,0))</f>
        <v>100</v>
      </c>
      <c r="Z4510" s="1">
        <f>IF(OR(TRIM(B4510)="",COUNTIF(Config!$B$15:$B$19,B4510)&gt;0),1,0)+IF(OR(TRIM(C4510)="",COUNTIF(Config!$B$15:$B$19,C4510)&gt;0),1,0)+IF(OR(TRIM(F4510)="",COUNTIF(Config!$B$15:$B$19,F4510)&gt;0),1,0)+IF(OR(TRIM(H4510)="",COUNTIF(Config!$B$15:$B$19,H4510)&gt;0),1,0)+IF(OR(TRIM(E4510)="",COUNTIF(Config!$B$15:$B$19,E4510)&gt;0),1,0)+IF(OR(TRIM(K4510)="",COUNTIF(Config!$B$15:$B$19,K4510)&gt;0),1,0)+IF(OR(TRIM(P4510)="",COUNTIF(Config!$B$15:$B$19,P4510)&gt;0),1,0)+IF(OR(TRIM(R4510)="",COUNTIF(Config!$B$15:$B$19,R4510)&gt;0),1,0)</f>
        <v>0</v>
      </c>
      <c r="AA4510" s="1" cm="1">
        <f t="array" ref="AA4510">SUMPRODUCT(LEN(H4510)-LEN(SUBSTITUTE(H4510,{"0";"1";"2";"3";"4";"5";"6";"7";"8";"9"},"")))</f>
        <v>12</v>
      </c>
      <c r="AC4510" t="str">
        <f t="shared" si="492"/>
        <v/>
      </c>
      <c r="AD4510">
        <f t="shared" si="493"/>
        <v>1</v>
      </c>
      <c r="AE4510">
        <f t="shared" si="494"/>
        <v>1</v>
      </c>
      <c r="AF4510" t="str">
        <f t="shared" si="495"/>
        <v>No</v>
      </c>
      <c r="AG4510">
        <f t="shared" ca="1" si="496"/>
        <v>37</v>
      </c>
      <c r="AH4510" t="str">
        <f ca="1">IF(OR(V4510="",AG4510=""),"Yes",IF(AG4510&gt;Config!$B$41,"Yes","No"))</f>
        <v>No</v>
      </c>
    </row>
    <row r="4511" spans="1:34" x14ac:dyDescent="0.25">
      <c r="A4511" s="1" t="s">
        <v>30311</v>
      </c>
      <c r="B4511" s="1" t="s">
        <v>1441</v>
      </c>
      <c r="C4511" s="1" t="s">
        <v>566</v>
      </c>
      <c r="D4511" s="1" t="s">
        <v>15863</v>
      </c>
      <c r="E4511" s="1" t="s">
        <v>310</v>
      </c>
      <c r="F4511" s="1" t="s">
        <v>30312</v>
      </c>
      <c r="G4511" t="str">
        <f t="shared" si="490"/>
        <v>Valid</v>
      </c>
      <c r="H4511" s="1" t="s">
        <v>30313</v>
      </c>
      <c r="I4511" t="str" cm="1">
        <f t="array" ref="I4511">IF(OR(TRIM(H4511)="",ISNUMBER(SEARCH("#",H4511)),AA4511&lt;Config!$B$8,SUMPRODUCT(--ISNUMBER(SEARCH({"a";"b";"c";"d";"e";"f";"g";"h";"i";"j";"k";"l";"m";"n";"o";"p";"q";"r";"s";"t";"u";"v";"w";"x";"y";"z"},H4511)))&gt;0),"Invalid","Valid")</f>
        <v>Valid</v>
      </c>
      <c r="J4511" s="1" t="s">
        <v>30314</v>
      </c>
      <c r="K4511" s="1" t="s">
        <v>48</v>
      </c>
      <c r="L4511" s="1" t="s">
        <v>84</v>
      </c>
      <c r="M4511" s="1" t="s">
        <v>85</v>
      </c>
      <c r="N4511" s="1" t="s">
        <v>68</v>
      </c>
      <c r="O4511" s="1" t="s">
        <v>149</v>
      </c>
      <c r="P4511" t="s">
        <v>87</v>
      </c>
      <c r="Q4511" s="1" t="s">
        <v>438</v>
      </c>
      <c r="R4511" s="1" t="s">
        <v>89</v>
      </c>
      <c r="S4511" s="1" t="s">
        <v>3519</v>
      </c>
      <c r="T4511" s="1" t="s">
        <v>30315</v>
      </c>
      <c r="U4511" s="1" t="s">
        <v>30316</v>
      </c>
      <c r="V4511" s="1" t="s">
        <v>291</v>
      </c>
      <c r="W4511" s="1" t="s">
        <v>125</v>
      </c>
      <c r="X4511" t="str">
        <f t="shared" si="491"/>
        <v>Complete</v>
      </c>
      <c r="Y4511">
        <f>MAX(0,100-IF(G4511="Invalid",Config!$B$5,0)-IF(I4511="Invalid",Config!$B$6,0)-IF(X4511="Incomplete",Config!$B$7,0)-IF(AF4511="Yes",Config!$B$37,0))</f>
        <v>100</v>
      </c>
      <c r="Z4511" s="1">
        <f>IF(OR(TRIM(B4511)="",COUNTIF(Config!$B$15:$B$19,B4511)&gt;0),1,0)+IF(OR(TRIM(C4511)="",COUNTIF(Config!$B$15:$B$19,C4511)&gt;0),1,0)+IF(OR(TRIM(F4511)="",COUNTIF(Config!$B$15:$B$19,F4511)&gt;0),1,0)+IF(OR(TRIM(H4511)="",COUNTIF(Config!$B$15:$B$19,H4511)&gt;0),1,0)+IF(OR(TRIM(E4511)="",COUNTIF(Config!$B$15:$B$19,E4511)&gt;0),1,0)+IF(OR(TRIM(K4511)="",COUNTIF(Config!$B$15:$B$19,K4511)&gt;0),1,0)+IF(OR(TRIM(P4511)="",COUNTIF(Config!$B$15:$B$19,P4511)&gt;0),1,0)+IF(OR(TRIM(R4511)="",COUNTIF(Config!$B$15:$B$19,R4511)&gt;0),1,0)</f>
        <v>0</v>
      </c>
      <c r="AA4511" s="1" cm="1">
        <f t="array" ref="AA4511">SUMPRODUCT(LEN(H4511)-LEN(SUBSTITUTE(H4511,{"0";"1";"2";"3";"4";"5";"6";"7";"8";"9"},"")))</f>
        <v>11</v>
      </c>
      <c r="AC4511" t="str">
        <f t="shared" si="492"/>
        <v/>
      </c>
      <c r="AD4511">
        <f t="shared" si="493"/>
        <v>1</v>
      </c>
      <c r="AE4511">
        <f t="shared" si="494"/>
        <v>1</v>
      </c>
      <c r="AF4511" t="str">
        <f t="shared" si="495"/>
        <v>No</v>
      </c>
      <c r="AG4511">
        <f t="shared" ca="1" si="496"/>
        <v>753</v>
      </c>
      <c r="AH4511" t="str">
        <f ca="1">IF(OR(V4511="",AG4511=""),"Yes",IF(AG4511&gt;Config!$B$41,"Yes","No"))</f>
        <v>Yes</v>
      </c>
    </row>
    <row r="4512" spans="1:34" x14ac:dyDescent="0.25">
      <c r="A4512" s="1" t="s">
        <v>30317</v>
      </c>
      <c r="B4512" s="1" t="s">
        <v>188</v>
      </c>
      <c r="C4512" s="1" t="s">
        <v>828</v>
      </c>
      <c r="D4512" s="1" t="s">
        <v>14576</v>
      </c>
      <c r="E4512" s="1" t="s">
        <v>34158</v>
      </c>
      <c r="F4512" s="1" t="s">
        <v>30318</v>
      </c>
      <c r="G4512" t="str">
        <f t="shared" si="490"/>
        <v>Valid</v>
      </c>
      <c r="H4512" s="1" t="s">
        <v>30319</v>
      </c>
      <c r="I4512" t="str" cm="1">
        <f t="array" ref="I4512">IF(OR(TRIM(H4512)="",ISNUMBER(SEARCH("#",H4512)),AA4512&lt;Config!$B$8,SUMPRODUCT(--ISNUMBER(SEARCH({"a";"b";"c";"d";"e";"f";"g";"h";"i";"j";"k";"l";"m";"n";"o";"p";"q";"r";"s";"t";"u";"v";"w";"x";"y";"z"},H4512)))&gt;0),"Invalid","Valid")</f>
        <v>Valid</v>
      </c>
      <c r="J4512" s="1" t="s">
        <v>30320</v>
      </c>
      <c r="K4512" s="1" t="s">
        <v>133</v>
      </c>
      <c r="L4512" s="1" t="s">
        <v>67</v>
      </c>
      <c r="M4512" s="1" t="s">
        <v>50</v>
      </c>
      <c r="N4512" s="1" t="s">
        <v>68</v>
      </c>
      <c r="O4512" s="1" t="s">
        <v>69</v>
      </c>
      <c r="P4512" t="s">
        <v>87</v>
      </c>
      <c r="Q4512" s="1" t="s">
        <v>166</v>
      </c>
      <c r="R4512" s="1" t="s">
        <v>550</v>
      </c>
      <c r="S4512" s="1" t="s">
        <v>30321</v>
      </c>
      <c r="T4512" s="1" t="s">
        <v>30322</v>
      </c>
      <c r="U4512" s="1" t="s">
        <v>6652</v>
      </c>
      <c r="V4512" s="1" t="s">
        <v>140</v>
      </c>
      <c r="W4512" s="1" t="s">
        <v>141</v>
      </c>
      <c r="X4512" t="str">
        <f t="shared" si="491"/>
        <v>Complete</v>
      </c>
      <c r="Y4512">
        <f>MAX(0,100-IF(G4512="Invalid",Config!$B$5,0)-IF(I4512="Invalid",Config!$B$6,0)-IF(X4512="Incomplete",Config!$B$7,0)-IF(AF4512="Yes",Config!$B$37,0))</f>
        <v>100</v>
      </c>
      <c r="Z4512" s="1">
        <f>IF(OR(TRIM(B4512)="",COUNTIF(Config!$B$15:$B$19,B4512)&gt;0),1,0)+IF(OR(TRIM(C4512)="",COUNTIF(Config!$B$15:$B$19,C4512)&gt;0),1,0)+IF(OR(TRIM(F4512)="",COUNTIF(Config!$B$15:$B$19,F4512)&gt;0),1,0)+IF(OR(TRIM(H4512)="",COUNTIF(Config!$B$15:$B$19,H4512)&gt;0),1,0)+IF(OR(TRIM(E4512)="",COUNTIF(Config!$B$15:$B$19,E4512)&gt;0),1,0)+IF(OR(TRIM(K4512)="",COUNTIF(Config!$B$15:$B$19,K4512)&gt;0),1,0)+IF(OR(TRIM(P4512)="",COUNTIF(Config!$B$15:$B$19,P4512)&gt;0),1,0)+IF(OR(TRIM(R4512)="",COUNTIF(Config!$B$15:$B$19,R4512)&gt;0),1,0)</f>
        <v>0</v>
      </c>
      <c r="AA4512" s="1" cm="1">
        <f t="array" ref="AA4512">SUMPRODUCT(LEN(H4512)-LEN(SUBSTITUTE(H4512,{"0";"1";"2";"3";"4";"5";"6";"7";"8";"9"},"")))</f>
        <v>10</v>
      </c>
      <c r="AC4512" t="str">
        <f t="shared" si="492"/>
        <v/>
      </c>
      <c r="AD4512">
        <f t="shared" si="493"/>
        <v>1</v>
      </c>
      <c r="AE4512">
        <f t="shared" si="494"/>
        <v>1</v>
      </c>
      <c r="AF4512" t="str">
        <f t="shared" si="495"/>
        <v>No</v>
      </c>
      <c r="AG4512">
        <f t="shared" ca="1" si="496"/>
        <v>37</v>
      </c>
      <c r="AH4512" t="str">
        <f ca="1">IF(OR(V4512="",AG4512=""),"Yes",IF(AG4512&gt;Config!$B$41,"Yes","No"))</f>
        <v>No</v>
      </c>
    </row>
    <row r="4513" spans="1:34" x14ac:dyDescent="0.25">
      <c r="A4513" s="1" t="s">
        <v>30323</v>
      </c>
      <c r="B4513" s="1" t="s">
        <v>1157</v>
      </c>
      <c r="C4513" s="1" t="s">
        <v>230</v>
      </c>
      <c r="D4513" s="1" t="s">
        <v>1468</v>
      </c>
      <c r="E4513" s="1" t="s">
        <v>35579</v>
      </c>
      <c r="F4513" s="1" t="s">
        <v>30324</v>
      </c>
      <c r="G4513" t="str">
        <f t="shared" si="490"/>
        <v>Valid</v>
      </c>
      <c r="H4513" s="1" t="s">
        <v>30325</v>
      </c>
      <c r="I4513" t="str" cm="1">
        <f t="array" ref="I4513">IF(OR(TRIM(H4513)="",ISNUMBER(SEARCH("#",H4513)),AA4513&lt;Config!$B$8,SUMPRODUCT(--ISNUMBER(SEARCH({"a";"b";"c";"d";"e";"f";"g";"h";"i";"j";"k";"l";"m";"n";"o";"p";"q";"r";"s";"t";"u";"v";"w";"x";"y";"z"},H4513)))&gt;0),"Invalid","Valid")</f>
        <v>Valid</v>
      </c>
      <c r="J4513" s="1" t="s">
        <v>30326</v>
      </c>
      <c r="K4513" s="1" t="s">
        <v>722</v>
      </c>
      <c r="L4513" s="1" t="s">
        <v>67</v>
      </c>
      <c r="M4513" s="1" t="s">
        <v>118</v>
      </c>
      <c r="N4513" s="1" t="s">
        <v>33819</v>
      </c>
      <c r="O4513" s="1" t="s">
        <v>69</v>
      </c>
      <c r="P4513" t="s">
        <v>53</v>
      </c>
      <c r="Q4513" s="1" t="s">
        <v>55</v>
      </c>
      <c r="R4513" s="1" t="s">
        <v>55</v>
      </c>
      <c r="S4513" s="1" t="s">
        <v>30327</v>
      </c>
      <c r="T4513" s="1" t="s">
        <v>30328</v>
      </c>
      <c r="U4513" s="1" t="s">
        <v>9543</v>
      </c>
      <c r="V4513" s="1" t="s">
        <v>6903</v>
      </c>
      <c r="W4513" s="1" t="s">
        <v>384</v>
      </c>
      <c r="X4513" t="str">
        <f t="shared" si="491"/>
        <v>Complete</v>
      </c>
      <c r="Y4513">
        <f>MAX(0,100-IF(G4513="Invalid",Config!$B$5,0)-IF(I4513="Invalid",Config!$B$6,0)-IF(X4513="Incomplete",Config!$B$7,0)-IF(AF4513="Yes",Config!$B$37,0))</f>
        <v>100</v>
      </c>
      <c r="Z4513" s="1">
        <f>IF(OR(TRIM(B4513)="",COUNTIF(Config!$B$15:$B$19,B4513)&gt;0),1,0)+IF(OR(TRIM(C4513)="",COUNTIF(Config!$B$15:$B$19,C4513)&gt;0),1,0)+IF(OR(TRIM(F4513)="",COUNTIF(Config!$B$15:$B$19,F4513)&gt;0),1,0)+IF(OR(TRIM(H4513)="",COUNTIF(Config!$B$15:$B$19,H4513)&gt;0),1,0)+IF(OR(TRIM(E4513)="",COUNTIF(Config!$B$15:$B$19,E4513)&gt;0),1,0)+IF(OR(TRIM(K4513)="",COUNTIF(Config!$B$15:$B$19,K4513)&gt;0),1,0)+IF(OR(TRIM(P4513)="",COUNTIF(Config!$B$15:$B$19,P4513)&gt;0),1,0)+IF(OR(TRIM(R4513)="",COUNTIF(Config!$B$15:$B$19,R4513)&gt;0),1,0)</f>
        <v>0</v>
      </c>
      <c r="AA4513" s="1" cm="1">
        <f t="array" ref="AA4513">SUMPRODUCT(LEN(H4513)-LEN(SUBSTITUTE(H4513,{"0";"1";"2";"3";"4";"5";"6";"7";"8";"9"},"")))</f>
        <v>12</v>
      </c>
      <c r="AC4513" t="str">
        <f t="shared" si="492"/>
        <v/>
      </c>
      <c r="AD4513">
        <f t="shared" si="493"/>
        <v>1</v>
      </c>
      <c r="AE4513">
        <f t="shared" si="494"/>
        <v>1</v>
      </c>
      <c r="AF4513" t="str">
        <f t="shared" si="495"/>
        <v>No</v>
      </c>
      <c r="AG4513">
        <f t="shared" ca="1" si="496"/>
        <v>126</v>
      </c>
      <c r="AH4513" t="str">
        <f ca="1">IF(OR(V4513="",AG4513=""),"Yes",IF(AG4513&gt;Config!$B$41,"Yes","No"))</f>
        <v>No</v>
      </c>
    </row>
    <row r="4514" spans="1:34" x14ac:dyDescent="0.25">
      <c r="A4514" s="1" t="s">
        <v>30329</v>
      </c>
      <c r="B4514" s="1" t="s">
        <v>488</v>
      </c>
      <c r="C4514" s="1" t="s">
        <v>748</v>
      </c>
      <c r="D4514" s="1" t="s">
        <v>30330</v>
      </c>
      <c r="E4514" s="1" t="s">
        <v>34819</v>
      </c>
      <c r="F4514" s="1" t="s">
        <v>30331</v>
      </c>
      <c r="G4514" t="str">
        <f t="shared" si="490"/>
        <v>Valid</v>
      </c>
      <c r="H4514" s="1" t="s">
        <v>30332</v>
      </c>
      <c r="I4514" t="str" cm="1">
        <f t="array" ref="I4514">IF(OR(TRIM(H4514)="",ISNUMBER(SEARCH("#",H4514)),AA4514&lt;Config!$B$8,SUMPRODUCT(--ISNUMBER(SEARCH({"a";"b";"c";"d";"e";"f";"g";"h";"i";"j";"k";"l";"m";"n";"o";"p";"q";"r";"s";"t";"u";"v";"w";"x";"y";"z"},H4514)))&gt;0),"Invalid","Valid")</f>
        <v>Valid</v>
      </c>
      <c r="J4514" s="1" t="s">
        <v>30333</v>
      </c>
      <c r="K4514" s="1" t="s">
        <v>722</v>
      </c>
      <c r="L4514" s="1" t="s">
        <v>265</v>
      </c>
      <c r="M4514" s="1" t="s">
        <v>135</v>
      </c>
      <c r="N4514" s="1" t="s">
        <v>358</v>
      </c>
      <c r="O4514" s="1" t="s">
        <v>32</v>
      </c>
      <c r="P4514" t="s">
        <v>328</v>
      </c>
      <c r="Q4514" s="1" t="s">
        <v>1046</v>
      </c>
      <c r="R4514" s="1" t="s">
        <v>614</v>
      </c>
      <c r="S4514" s="1" t="s">
        <v>12702</v>
      </c>
      <c r="T4514" s="1" t="s">
        <v>30334</v>
      </c>
      <c r="U4514" s="1" t="s">
        <v>30335</v>
      </c>
      <c r="V4514" s="1" t="s">
        <v>1050</v>
      </c>
      <c r="W4514" s="1" t="s">
        <v>293</v>
      </c>
      <c r="X4514" t="str">
        <f t="shared" si="491"/>
        <v>Complete</v>
      </c>
      <c r="Y4514">
        <f>MAX(0,100-IF(G4514="Invalid",Config!$B$5,0)-IF(I4514="Invalid",Config!$B$6,0)-IF(X4514="Incomplete",Config!$B$7,0)-IF(AF4514="Yes",Config!$B$37,0))</f>
        <v>100</v>
      </c>
      <c r="Z4514" s="1">
        <f>IF(OR(TRIM(B4514)="",COUNTIF(Config!$B$15:$B$19,B4514)&gt;0),1,0)+IF(OR(TRIM(C4514)="",COUNTIF(Config!$B$15:$B$19,C4514)&gt;0),1,0)+IF(OR(TRIM(F4514)="",COUNTIF(Config!$B$15:$B$19,F4514)&gt;0),1,0)+IF(OR(TRIM(H4514)="",COUNTIF(Config!$B$15:$B$19,H4514)&gt;0),1,0)+IF(OR(TRIM(E4514)="",COUNTIF(Config!$B$15:$B$19,E4514)&gt;0),1,0)+IF(OR(TRIM(K4514)="",COUNTIF(Config!$B$15:$B$19,K4514)&gt;0),1,0)+IF(OR(TRIM(P4514)="",COUNTIF(Config!$B$15:$B$19,P4514)&gt;0),1,0)+IF(OR(TRIM(R4514)="",COUNTIF(Config!$B$15:$B$19,R4514)&gt;0),1,0)</f>
        <v>0</v>
      </c>
      <c r="AA4514" s="1" cm="1">
        <f t="array" ref="AA4514">SUMPRODUCT(LEN(H4514)-LEN(SUBSTITUTE(H4514,{"0";"1";"2";"3";"4";"5";"6";"7";"8";"9"},"")))</f>
        <v>10</v>
      </c>
      <c r="AC4514" t="str">
        <f t="shared" si="492"/>
        <v/>
      </c>
      <c r="AD4514">
        <f t="shared" si="493"/>
        <v>1</v>
      </c>
      <c r="AE4514">
        <f t="shared" si="494"/>
        <v>1</v>
      </c>
      <c r="AF4514" t="str">
        <f t="shared" si="495"/>
        <v>No</v>
      </c>
      <c r="AG4514">
        <f t="shared" ca="1" si="496"/>
        <v>37</v>
      </c>
      <c r="AH4514" t="str">
        <f ca="1">IF(OR(V4514="",AG4514=""),"Yes",IF(AG4514&gt;Config!$B$41,"Yes","No"))</f>
        <v>No</v>
      </c>
    </row>
    <row r="4515" spans="1:34" x14ac:dyDescent="0.25">
      <c r="A4515" s="1" t="s">
        <v>30336</v>
      </c>
      <c r="B4515" s="1" t="s">
        <v>534</v>
      </c>
      <c r="C4515" s="1" t="s">
        <v>1736</v>
      </c>
      <c r="D4515" s="1" t="s">
        <v>30337</v>
      </c>
      <c r="E4515" s="1" t="s">
        <v>35686</v>
      </c>
      <c r="F4515" s="1" t="s">
        <v>30338</v>
      </c>
      <c r="G4515" t="str">
        <f t="shared" si="490"/>
        <v>Valid</v>
      </c>
      <c r="H4515" s="1" t="s">
        <v>30339</v>
      </c>
      <c r="I4515" t="str" cm="1">
        <f t="array" ref="I4515">IF(OR(TRIM(H4515)="",ISNUMBER(SEARCH("#",H4515)),AA4515&lt;Config!$B$8,SUMPRODUCT(--ISNUMBER(SEARCH({"a";"b";"c";"d";"e";"f";"g";"h";"i";"j";"k";"l";"m";"n";"o";"p";"q";"r";"s";"t";"u";"v";"w";"x";"y";"z"},H4515)))&gt;0),"Invalid","Valid")</f>
        <v>Valid</v>
      </c>
      <c r="J4515" s="1" t="s">
        <v>30340</v>
      </c>
      <c r="K4515" s="1" t="s">
        <v>133</v>
      </c>
      <c r="L4515" s="1" t="s">
        <v>102</v>
      </c>
      <c r="M4515" s="1" t="s">
        <v>50</v>
      </c>
      <c r="N4515" s="1" t="s">
        <v>211</v>
      </c>
      <c r="O4515" s="1" t="s">
        <v>149</v>
      </c>
      <c r="P4515" t="s">
        <v>328</v>
      </c>
      <c r="Q4515" s="1" t="s">
        <v>329</v>
      </c>
      <c r="R4515" s="1" t="s">
        <v>571</v>
      </c>
      <c r="S4515" s="1" t="s">
        <v>30341</v>
      </c>
      <c r="T4515" s="1" t="s">
        <v>30342</v>
      </c>
      <c r="U4515" s="1" t="s">
        <v>8517</v>
      </c>
      <c r="V4515" s="1" t="s">
        <v>140</v>
      </c>
      <c r="W4515" s="1" t="s">
        <v>293</v>
      </c>
      <c r="X4515" t="str">
        <f t="shared" si="491"/>
        <v>Complete</v>
      </c>
      <c r="Y4515">
        <f>MAX(0,100-IF(G4515="Invalid",Config!$B$5,0)-IF(I4515="Invalid",Config!$B$6,0)-IF(X4515="Incomplete",Config!$B$7,0)-IF(AF4515="Yes",Config!$B$37,0))</f>
        <v>100</v>
      </c>
      <c r="Z4515" s="1">
        <f>IF(OR(TRIM(B4515)="",COUNTIF(Config!$B$15:$B$19,B4515)&gt;0),1,0)+IF(OR(TRIM(C4515)="",COUNTIF(Config!$B$15:$B$19,C4515)&gt;0),1,0)+IF(OR(TRIM(F4515)="",COUNTIF(Config!$B$15:$B$19,F4515)&gt;0),1,0)+IF(OR(TRIM(H4515)="",COUNTIF(Config!$B$15:$B$19,H4515)&gt;0),1,0)+IF(OR(TRIM(E4515)="",COUNTIF(Config!$B$15:$B$19,E4515)&gt;0),1,0)+IF(OR(TRIM(K4515)="",COUNTIF(Config!$B$15:$B$19,K4515)&gt;0),1,0)+IF(OR(TRIM(P4515)="",COUNTIF(Config!$B$15:$B$19,P4515)&gt;0),1,0)+IF(OR(TRIM(R4515)="",COUNTIF(Config!$B$15:$B$19,R4515)&gt;0),1,0)</f>
        <v>0</v>
      </c>
      <c r="AA4515" s="1" cm="1">
        <f t="array" ref="AA4515">SUMPRODUCT(LEN(H4515)-LEN(SUBSTITUTE(H4515,{"0";"1";"2";"3";"4";"5";"6";"7";"8";"9"},"")))</f>
        <v>11</v>
      </c>
      <c r="AC4515" t="str">
        <f t="shared" si="492"/>
        <v/>
      </c>
      <c r="AD4515">
        <f t="shared" si="493"/>
        <v>1</v>
      </c>
      <c r="AE4515">
        <f t="shared" si="494"/>
        <v>1</v>
      </c>
      <c r="AF4515" t="str">
        <f t="shared" si="495"/>
        <v>No</v>
      </c>
      <c r="AG4515">
        <f t="shared" ca="1" si="496"/>
        <v>37</v>
      </c>
      <c r="AH4515" t="str">
        <f ca="1">IF(OR(V4515="",AG4515=""),"Yes",IF(AG4515&gt;Config!$B$41,"Yes","No"))</f>
        <v>No</v>
      </c>
    </row>
    <row r="4516" spans="1:34" x14ac:dyDescent="0.25">
      <c r="A4516" s="1" t="s">
        <v>30343</v>
      </c>
      <c r="B4516" s="1" t="s">
        <v>259</v>
      </c>
      <c r="C4516" s="1" t="s">
        <v>598</v>
      </c>
      <c r="D4516" s="1" t="s">
        <v>13111</v>
      </c>
      <c r="E4516" s="1" t="s">
        <v>35396</v>
      </c>
      <c r="F4516" s="1" t="s">
        <v>30344</v>
      </c>
      <c r="G4516" t="str">
        <f t="shared" si="490"/>
        <v>Valid</v>
      </c>
      <c r="H4516" s="1" t="s">
        <v>30345</v>
      </c>
      <c r="I4516" t="str" cm="1">
        <f t="array" ref="I4516">IF(OR(TRIM(H4516)="",ISNUMBER(SEARCH("#",H4516)),AA4516&lt;Config!$B$8,SUMPRODUCT(--ISNUMBER(SEARCH({"a";"b";"c";"d";"e";"f";"g";"h";"i";"j";"k";"l";"m";"n";"o";"p";"q";"r";"s";"t";"u";"v";"w";"x";"y";"z"},H4516)))&gt;0),"Invalid","Valid")</f>
        <v>Valid</v>
      </c>
      <c r="J4516" s="1" t="s">
        <v>30346</v>
      </c>
      <c r="K4516" s="1" t="s">
        <v>133</v>
      </c>
      <c r="L4516" s="1" t="s">
        <v>84</v>
      </c>
      <c r="M4516" s="1" t="s">
        <v>135</v>
      </c>
      <c r="N4516" s="1" t="s">
        <v>51</v>
      </c>
      <c r="O4516" s="1" t="s">
        <v>196</v>
      </c>
      <c r="P4516" t="s">
        <v>33</v>
      </c>
      <c r="Q4516" s="1" t="s">
        <v>119</v>
      </c>
      <c r="R4516" s="1" t="s">
        <v>35</v>
      </c>
      <c r="S4516" s="1" t="s">
        <v>8864</v>
      </c>
      <c r="T4516" s="1" t="s">
        <v>30347</v>
      </c>
      <c r="U4516" s="1" t="s">
        <v>965</v>
      </c>
      <c r="V4516" s="1" t="s">
        <v>5663</v>
      </c>
      <c r="W4516" s="1" t="s">
        <v>293</v>
      </c>
      <c r="X4516" t="str">
        <f t="shared" si="491"/>
        <v>Complete</v>
      </c>
      <c r="Y4516">
        <f>MAX(0,100-IF(G4516="Invalid",Config!$B$5,0)-IF(I4516="Invalid",Config!$B$6,0)-IF(X4516="Incomplete",Config!$B$7,0)-IF(AF4516="Yes",Config!$B$37,0))</f>
        <v>100</v>
      </c>
      <c r="Z4516" s="1">
        <f>IF(OR(TRIM(B4516)="",COUNTIF(Config!$B$15:$B$19,B4516)&gt;0),1,0)+IF(OR(TRIM(C4516)="",COUNTIF(Config!$B$15:$B$19,C4516)&gt;0),1,0)+IF(OR(TRIM(F4516)="",COUNTIF(Config!$B$15:$B$19,F4516)&gt;0),1,0)+IF(OR(TRIM(H4516)="",COUNTIF(Config!$B$15:$B$19,H4516)&gt;0),1,0)+IF(OR(TRIM(E4516)="",COUNTIF(Config!$B$15:$B$19,E4516)&gt;0),1,0)+IF(OR(TRIM(K4516)="",COUNTIF(Config!$B$15:$B$19,K4516)&gt;0),1,0)+IF(OR(TRIM(P4516)="",COUNTIF(Config!$B$15:$B$19,P4516)&gt;0),1,0)+IF(OR(TRIM(R4516)="",COUNTIF(Config!$B$15:$B$19,R4516)&gt;0),1,0)</f>
        <v>0</v>
      </c>
      <c r="AA4516" s="1" cm="1">
        <f t="array" ref="AA4516">SUMPRODUCT(LEN(H4516)-LEN(SUBSTITUTE(H4516,{"0";"1";"2";"3";"4";"5";"6";"7";"8";"9"},"")))</f>
        <v>10</v>
      </c>
      <c r="AC4516" t="str">
        <f t="shared" si="492"/>
        <v/>
      </c>
      <c r="AD4516">
        <f t="shared" si="493"/>
        <v>1</v>
      </c>
      <c r="AE4516">
        <f t="shared" si="494"/>
        <v>1</v>
      </c>
      <c r="AF4516" t="str">
        <f t="shared" si="495"/>
        <v>No</v>
      </c>
      <c r="AG4516">
        <f t="shared" ca="1" si="496"/>
        <v>78</v>
      </c>
      <c r="AH4516" t="str">
        <f ca="1">IF(OR(V4516="",AG4516=""),"Yes",IF(AG4516&gt;Config!$B$41,"Yes","No"))</f>
        <v>No</v>
      </c>
    </row>
    <row r="4517" spans="1:34" x14ac:dyDescent="0.25">
      <c r="A4517" s="1" t="s">
        <v>30348</v>
      </c>
      <c r="B4517" s="1" t="s">
        <v>851</v>
      </c>
      <c r="C4517" s="1" t="s">
        <v>828</v>
      </c>
      <c r="D4517" s="1" t="s">
        <v>17740</v>
      </c>
      <c r="E4517" s="1" t="s">
        <v>458</v>
      </c>
      <c r="F4517" s="1" t="s">
        <v>28534</v>
      </c>
      <c r="G4517" t="str">
        <f t="shared" si="490"/>
        <v>Valid</v>
      </c>
      <c r="H4517" s="1" t="s">
        <v>28535</v>
      </c>
      <c r="I4517" t="str" cm="1">
        <f t="array" ref="I4517">IF(OR(TRIM(H4517)="",ISNUMBER(SEARCH("#",H4517)),AA4517&lt;Config!$B$8,SUMPRODUCT(--ISNUMBER(SEARCH({"a";"b";"c";"d";"e";"f";"g";"h";"i";"j";"k";"l";"m";"n";"o";"p";"q";"r";"s";"t";"u";"v";"w";"x";"y";"z"},H4517)))&gt;0),"Invalid","Valid")</f>
        <v>Valid</v>
      </c>
      <c r="J4517" s="1" t="s">
        <v>28536</v>
      </c>
      <c r="K4517" s="1" t="s">
        <v>133</v>
      </c>
      <c r="L4517" s="1" t="s">
        <v>134</v>
      </c>
      <c r="M4517" s="1" t="s">
        <v>33827</v>
      </c>
      <c r="N4517" s="1" t="s">
        <v>358</v>
      </c>
      <c r="O4517" s="1" t="s">
        <v>69</v>
      </c>
      <c r="P4517" t="s">
        <v>53</v>
      </c>
      <c r="Q4517" s="1" t="s">
        <v>55</v>
      </c>
      <c r="R4517" s="1" t="s">
        <v>55</v>
      </c>
      <c r="S4517" s="1" t="s">
        <v>28537</v>
      </c>
      <c r="T4517" s="1" t="s">
        <v>28538</v>
      </c>
      <c r="U4517" s="1" t="s">
        <v>10817</v>
      </c>
      <c r="V4517" s="1" t="s">
        <v>2563</v>
      </c>
      <c r="W4517" s="1" t="s">
        <v>141</v>
      </c>
      <c r="X4517" t="str">
        <f t="shared" si="491"/>
        <v>Complete</v>
      </c>
      <c r="Y4517">
        <f>MAX(0,100-IF(G4517="Invalid",Config!$B$5,0)-IF(I4517="Invalid",Config!$B$6,0)-IF(X4517="Incomplete",Config!$B$7,0)-IF(AF4517="Yes",Config!$B$37,0))</f>
        <v>75</v>
      </c>
      <c r="Z4517" s="1">
        <f>IF(OR(TRIM(B4517)="",COUNTIF(Config!$B$15:$B$19,B4517)&gt;0),1,0)+IF(OR(TRIM(C4517)="",COUNTIF(Config!$B$15:$B$19,C4517)&gt;0),1,0)+IF(OR(TRIM(F4517)="",COUNTIF(Config!$B$15:$B$19,F4517)&gt;0),1,0)+IF(OR(TRIM(H4517)="",COUNTIF(Config!$B$15:$B$19,H4517)&gt;0),1,0)+IF(OR(TRIM(E4517)="",COUNTIF(Config!$B$15:$B$19,E4517)&gt;0),1,0)+IF(OR(TRIM(K4517)="",COUNTIF(Config!$B$15:$B$19,K4517)&gt;0),1,0)+IF(OR(TRIM(P4517)="",COUNTIF(Config!$B$15:$B$19,P4517)&gt;0),1,0)+IF(OR(TRIM(R4517)="",COUNTIF(Config!$B$15:$B$19,R4517)&gt;0),1,0)</f>
        <v>0</v>
      </c>
      <c r="AA4517" s="1" cm="1">
        <f t="array" ref="AA4517">SUMPRODUCT(LEN(H4517)-LEN(SUBSTITUTE(H4517,{"0";"1";"2";"3";"4";"5";"6";"7";"8";"9"},"")))</f>
        <v>12</v>
      </c>
      <c r="AC4517" t="str">
        <f t="shared" si="492"/>
        <v>Potential Duplicate</v>
      </c>
      <c r="AD4517">
        <f t="shared" si="493"/>
        <v>2</v>
      </c>
      <c r="AE4517">
        <f t="shared" si="494"/>
        <v>2</v>
      </c>
      <c r="AF4517" t="str">
        <f t="shared" si="495"/>
        <v>Yes</v>
      </c>
      <c r="AG4517">
        <f t="shared" ca="1" si="496"/>
        <v>372</v>
      </c>
      <c r="AH4517" t="str">
        <f ca="1">IF(OR(V4517="",AG4517=""),"Yes",IF(AG4517&gt;Config!$B$41,"Yes","No"))</f>
        <v>Yes</v>
      </c>
    </row>
    <row r="4518" spans="1:34" x14ac:dyDescent="0.25">
      <c r="A4518" s="1" t="s">
        <v>30349</v>
      </c>
      <c r="B4518" s="1" t="s">
        <v>839</v>
      </c>
      <c r="C4518" s="1" t="s">
        <v>535</v>
      </c>
      <c r="D4518" s="1" t="s">
        <v>5431</v>
      </c>
      <c r="E4518" s="1" t="s">
        <v>35687</v>
      </c>
      <c r="F4518" s="1" t="s">
        <v>30350</v>
      </c>
      <c r="G4518" t="str">
        <f t="shared" si="490"/>
        <v>Valid</v>
      </c>
      <c r="H4518" s="1" t="s">
        <v>19696</v>
      </c>
      <c r="I4518" t="str" cm="1">
        <f t="array" ref="I4518">IF(OR(TRIM(H4518)="",ISNUMBER(SEARCH("#",H4518)),AA4518&lt;Config!$B$8,SUMPRODUCT(--ISNUMBER(SEARCH({"a";"b";"c";"d";"e";"f";"g";"h";"i";"j";"k";"l";"m";"n";"o";"p";"q";"r";"s";"t";"u";"v";"w";"x";"y";"z"},H4518)))&gt;0),"Invalid","Valid")</f>
        <v>Valid</v>
      </c>
      <c r="J4518" s="1" t="s">
        <v>30351</v>
      </c>
      <c r="K4518" s="1" t="s">
        <v>722</v>
      </c>
      <c r="L4518" s="1" t="s">
        <v>102</v>
      </c>
      <c r="M4518" s="1" t="s">
        <v>33825</v>
      </c>
      <c r="N4518" s="1" t="s">
        <v>252</v>
      </c>
      <c r="O4518" s="1" t="s">
        <v>32</v>
      </c>
      <c r="P4518" t="s">
        <v>53</v>
      </c>
      <c r="Q4518" s="1" t="s">
        <v>55</v>
      </c>
      <c r="R4518" s="1" t="s">
        <v>415</v>
      </c>
      <c r="S4518" s="1" t="s">
        <v>30352</v>
      </c>
      <c r="T4518" s="1" t="s">
        <v>30353</v>
      </c>
      <c r="U4518" s="1" t="s">
        <v>20011</v>
      </c>
      <c r="V4518" s="1" t="s">
        <v>12736</v>
      </c>
      <c r="W4518" s="1" t="s">
        <v>202</v>
      </c>
      <c r="X4518" t="str">
        <f t="shared" si="491"/>
        <v>Complete</v>
      </c>
      <c r="Y4518">
        <f>MAX(0,100-IF(G4518="Invalid",Config!$B$5,0)-IF(I4518="Invalid",Config!$B$6,0)-IF(X4518="Incomplete",Config!$B$7,0)-IF(AF4518="Yes",Config!$B$37,0))</f>
        <v>75</v>
      </c>
      <c r="Z4518" s="1">
        <f>IF(OR(TRIM(B4518)="",COUNTIF(Config!$B$15:$B$19,B4518)&gt;0),1,0)+IF(OR(TRIM(C4518)="",COUNTIF(Config!$B$15:$B$19,C4518)&gt;0),1,0)+IF(OR(TRIM(F4518)="",COUNTIF(Config!$B$15:$B$19,F4518)&gt;0),1,0)+IF(OR(TRIM(H4518)="",COUNTIF(Config!$B$15:$B$19,H4518)&gt;0),1,0)+IF(OR(TRIM(E4518)="",COUNTIF(Config!$B$15:$B$19,E4518)&gt;0),1,0)+IF(OR(TRIM(K4518)="",COUNTIF(Config!$B$15:$B$19,K4518)&gt;0),1,0)+IF(OR(TRIM(P4518)="",COUNTIF(Config!$B$15:$B$19,P4518)&gt;0),1,0)+IF(OR(TRIM(R4518)="",COUNTIF(Config!$B$15:$B$19,R4518)&gt;0),1,0)</f>
        <v>0</v>
      </c>
      <c r="AA4518" s="1" cm="1">
        <f t="array" ref="AA4518">SUMPRODUCT(LEN(H4518)-LEN(SUBSTITUTE(H4518,{"0";"1";"2";"3";"4";"5";"6";"7";"8";"9"},"")))</f>
        <v>12</v>
      </c>
      <c r="AC4518" t="str">
        <f t="shared" si="492"/>
        <v>Potential Duplicate</v>
      </c>
      <c r="AD4518">
        <f t="shared" si="493"/>
        <v>1</v>
      </c>
      <c r="AE4518">
        <f t="shared" si="494"/>
        <v>2</v>
      </c>
      <c r="AF4518" t="str">
        <f t="shared" si="495"/>
        <v>Yes</v>
      </c>
      <c r="AG4518">
        <f t="shared" ca="1" si="496"/>
        <v>171</v>
      </c>
      <c r="AH4518" t="str">
        <f ca="1">IF(OR(V4518="",AG4518=""),"Yes",IF(AG4518&gt;Config!$B$41,"Yes","No"))</f>
        <v>No</v>
      </c>
    </row>
    <row r="4519" spans="1:34" x14ac:dyDescent="0.25">
      <c r="A4519" s="1" t="s">
        <v>30354</v>
      </c>
      <c r="B4519" s="1" t="s">
        <v>1068</v>
      </c>
      <c r="C4519" s="1" t="s">
        <v>128</v>
      </c>
      <c r="D4519" s="1" t="s">
        <v>24019</v>
      </c>
      <c r="E4519" s="1" t="s">
        <v>35688</v>
      </c>
      <c r="F4519" s="1" t="s">
        <v>30355</v>
      </c>
      <c r="G4519" t="str">
        <f t="shared" si="490"/>
        <v>Valid</v>
      </c>
      <c r="H4519" s="1" t="s">
        <v>30356</v>
      </c>
      <c r="I4519" t="str" cm="1">
        <f t="array" ref="I4519">IF(OR(TRIM(H4519)="",ISNUMBER(SEARCH("#",H4519)),AA4519&lt;Config!$B$8,SUMPRODUCT(--ISNUMBER(SEARCH({"a";"b";"c";"d";"e";"f";"g";"h";"i";"j";"k";"l";"m";"n";"o";"p";"q";"r";"s";"t";"u";"v";"w";"x";"y";"z"},H4519)))&gt;0),"Invalid","Valid")</f>
        <v>Valid</v>
      </c>
      <c r="J4519" s="1" t="s">
        <v>30357</v>
      </c>
      <c r="K4519" s="1" t="s">
        <v>378</v>
      </c>
      <c r="L4519" s="1" t="s">
        <v>164</v>
      </c>
      <c r="M4519" s="1" t="s">
        <v>50</v>
      </c>
      <c r="N4519" s="1" t="s">
        <v>224</v>
      </c>
      <c r="O4519" s="1" t="s">
        <v>196</v>
      </c>
      <c r="P4519" t="s">
        <v>33</v>
      </c>
      <c r="Q4519" s="1" t="s">
        <v>119</v>
      </c>
      <c r="R4519" s="1" t="s">
        <v>120</v>
      </c>
      <c r="S4519" s="1" t="s">
        <v>10669</v>
      </c>
      <c r="T4519" s="1" t="s">
        <v>30358</v>
      </c>
      <c r="U4519" s="1" t="s">
        <v>1632</v>
      </c>
      <c r="V4519" s="1" t="s">
        <v>725</v>
      </c>
      <c r="W4519" s="1" t="s">
        <v>202</v>
      </c>
      <c r="X4519" t="str">
        <f t="shared" si="491"/>
        <v>Complete</v>
      </c>
      <c r="Y4519">
        <f>MAX(0,100-IF(G4519="Invalid",Config!$B$5,0)-IF(I4519="Invalid",Config!$B$6,0)-IF(X4519="Incomplete",Config!$B$7,0)-IF(AF4519="Yes",Config!$B$37,0))</f>
        <v>100</v>
      </c>
      <c r="Z4519" s="1">
        <f>IF(OR(TRIM(B4519)="",COUNTIF(Config!$B$15:$B$19,B4519)&gt;0),1,0)+IF(OR(TRIM(C4519)="",COUNTIF(Config!$B$15:$B$19,C4519)&gt;0),1,0)+IF(OR(TRIM(F4519)="",COUNTIF(Config!$B$15:$B$19,F4519)&gt;0),1,0)+IF(OR(TRIM(H4519)="",COUNTIF(Config!$B$15:$B$19,H4519)&gt;0),1,0)+IF(OR(TRIM(E4519)="",COUNTIF(Config!$B$15:$B$19,E4519)&gt;0),1,0)+IF(OR(TRIM(K4519)="",COUNTIF(Config!$B$15:$B$19,K4519)&gt;0),1,0)+IF(OR(TRIM(P4519)="",COUNTIF(Config!$B$15:$B$19,P4519)&gt;0),1,0)+IF(OR(TRIM(R4519)="",COUNTIF(Config!$B$15:$B$19,R4519)&gt;0),1,0)</f>
        <v>0</v>
      </c>
      <c r="AA4519" s="1" cm="1">
        <f t="array" ref="AA4519">SUMPRODUCT(LEN(H4519)-LEN(SUBSTITUTE(H4519,{"0";"1";"2";"3";"4";"5";"6";"7";"8";"9"},"")))</f>
        <v>10</v>
      </c>
      <c r="AC4519" t="str">
        <f t="shared" si="492"/>
        <v/>
      </c>
      <c r="AD4519">
        <f t="shared" si="493"/>
        <v>1</v>
      </c>
      <c r="AE4519">
        <f t="shared" si="494"/>
        <v>1</v>
      </c>
      <c r="AF4519" t="str">
        <f t="shared" si="495"/>
        <v>No</v>
      </c>
      <c r="AG4519">
        <f t="shared" ca="1" si="496"/>
        <v>595</v>
      </c>
      <c r="AH4519" t="str">
        <f ca="1">IF(OR(V4519="",AG4519=""),"Yes",IF(AG4519&gt;Config!$B$41,"Yes","No"))</f>
        <v>Yes</v>
      </c>
    </row>
    <row r="4520" spans="1:34" x14ac:dyDescent="0.25">
      <c r="A4520" s="1" t="s">
        <v>30359</v>
      </c>
      <c r="B4520" s="1" t="s">
        <v>1582</v>
      </c>
      <c r="C4520" s="1" t="s">
        <v>364</v>
      </c>
      <c r="D4520" s="1" t="s">
        <v>28843</v>
      </c>
      <c r="E4520" s="1" t="s">
        <v>33901</v>
      </c>
      <c r="F4520" s="1" t="s">
        <v>30360</v>
      </c>
      <c r="G4520" t="str">
        <f t="shared" si="490"/>
        <v>Valid</v>
      </c>
      <c r="H4520" s="1" t="s">
        <v>22666</v>
      </c>
      <c r="I4520" t="str" cm="1">
        <f t="array" ref="I4520">IF(OR(TRIM(H4520)="",ISNUMBER(SEARCH("#",H4520)),AA4520&lt;Config!$B$8,SUMPRODUCT(--ISNUMBER(SEARCH({"a";"b";"c";"d";"e";"f";"g";"h";"i";"j";"k";"l";"m";"n";"o";"p";"q";"r";"s";"t";"u";"v";"w";"x";"y";"z"},H4520)))&gt;0),"Invalid","Valid")</f>
        <v>Valid</v>
      </c>
      <c r="J4520" s="1" t="s">
        <v>30361</v>
      </c>
      <c r="K4520" s="1" t="s">
        <v>28</v>
      </c>
      <c r="L4520" s="1" t="s">
        <v>179</v>
      </c>
      <c r="M4520" s="1" t="s">
        <v>103</v>
      </c>
      <c r="N4520" s="1" t="s">
        <v>437</v>
      </c>
      <c r="O4520" s="1" t="s">
        <v>69</v>
      </c>
      <c r="P4520" t="s">
        <v>33</v>
      </c>
      <c r="Q4520" s="1" t="s">
        <v>34</v>
      </c>
      <c r="R4520" s="1" t="s">
        <v>1716</v>
      </c>
      <c r="S4520" s="1" t="s">
        <v>30362</v>
      </c>
      <c r="T4520" s="1" t="s">
        <v>30363</v>
      </c>
      <c r="U4520" s="1" t="s">
        <v>6371</v>
      </c>
      <c r="V4520" s="1" t="s">
        <v>59</v>
      </c>
      <c r="W4520" s="1" t="s">
        <v>186</v>
      </c>
      <c r="X4520" t="str">
        <f t="shared" si="491"/>
        <v>Complete</v>
      </c>
      <c r="Y4520">
        <f>MAX(0,100-IF(G4520="Invalid",Config!$B$5,0)-IF(I4520="Invalid",Config!$B$6,0)-IF(X4520="Incomplete",Config!$B$7,0)-IF(AF4520="Yes",Config!$B$37,0))</f>
        <v>75</v>
      </c>
      <c r="Z4520" s="1">
        <f>IF(OR(TRIM(B4520)="",COUNTIF(Config!$B$15:$B$19,B4520)&gt;0),1,0)+IF(OR(TRIM(C4520)="",COUNTIF(Config!$B$15:$B$19,C4520)&gt;0),1,0)+IF(OR(TRIM(F4520)="",COUNTIF(Config!$B$15:$B$19,F4520)&gt;0),1,0)+IF(OR(TRIM(H4520)="",COUNTIF(Config!$B$15:$B$19,H4520)&gt;0),1,0)+IF(OR(TRIM(E4520)="",COUNTIF(Config!$B$15:$B$19,E4520)&gt;0),1,0)+IF(OR(TRIM(K4520)="",COUNTIF(Config!$B$15:$B$19,K4520)&gt;0),1,0)+IF(OR(TRIM(P4520)="",COUNTIF(Config!$B$15:$B$19,P4520)&gt;0),1,0)+IF(OR(TRIM(R4520)="",COUNTIF(Config!$B$15:$B$19,R4520)&gt;0),1,0)</f>
        <v>0</v>
      </c>
      <c r="AA4520" s="1" cm="1">
        <f t="array" ref="AA4520">SUMPRODUCT(LEN(H4520)-LEN(SUBSTITUTE(H4520,{"0";"1";"2";"3";"4";"5";"6";"7";"8";"9"},"")))</f>
        <v>11</v>
      </c>
      <c r="AC4520" t="str">
        <f t="shared" si="492"/>
        <v>Potential Duplicate</v>
      </c>
      <c r="AD4520">
        <f t="shared" si="493"/>
        <v>1</v>
      </c>
      <c r="AE4520">
        <f t="shared" si="494"/>
        <v>2</v>
      </c>
      <c r="AF4520" t="str">
        <f t="shared" si="495"/>
        <v>Yes</v>
      </c>
      <c r="AG4520">
        <f t="shared" ca="1" si="496"/>
        <v>469</v>
      </c>
      <c r="AH4520" t="str">
        <f ca="1">IF(OR(V4520="",AG4520=""),"Yes",IF(AG4520&gt;Config!$B$41,"Yes","No"))</f>
        <v>Yes</v>
      </c>
    </row>
    <row r="4521" spans="1:34" x14ac:dyDescent="0.25">
      <c r="A4521" s="1" t="s">
        <v>30364</v>
      </c>
      <c r="B4521" s="1" t="s">
        <v>995</v>
      </c>
      <c r="C4521" s="1" t="s">
        <v>545</v>
      </c>
      <c r="D4521" s="1" t="s">
        <v>30365</v>
      </c>
      <c r="E4521" s="1" t="s">
        <v>35463</v>
      </c>
      <c r="F4521" s="1" t="s">
        <v>30366</v>
      </c>
      <c r="G4521" t="str">
        <f t="shared" si="490"/>
        <v>Valid</v>
      </c>
      <c r="H4521" s="1" t="s">
        <v>1215</v>
      </c>
      <c r="I4521" t="str" cm="1">
        <f t="array" ref="I4521">IF(OR(TRIM(H4521)="",ISNUMBER(SEARCH("#",H4521)),AA4521&lt;Config!$B$8,SUMPRODUCT(--ISNUMBER(SEARCH({"a";"b";"c";"d";"e";"f";"g";"h";"i";"j";"k";"l";"m";"n";"o";"p";"q";"r";"s";"t";"u";"v";"w";"x";"y";"z"},H4521)))&gt;0),"Invalid","Valid")</f>
        <v>Invalid</v>
      </c>
      <c r="J4521" s="1" t="s">
        <v>30367</v>
      </c>
      <c r="K4521" s="1" t="s">
        <v>163</v>
      </c>
      <c r="L4521" s="1" t="s">
        <v>134</v>
      </c>
      <c r="M4521" s="1" t="s">
        <v>462</v>
      </c>
      <c r="N4521" s="1" t="s">
        <v>68</v>
      </c>
      <c r="O4521" s="1" t="s">
        <v>52</v>
      </c>
      <c r="P4521" t="s">
        <v>53</v>
      </c>
      <c r="Q4521" s="1" t="s">
        <v>54</v>
      </c>
      <c r="R4521" s="1" t="s">
        <v>55</v>
      </c>
      <c r="S4521" s="1" t="s">
        <v>24697</v>
      </c>
      <c r="T4521" s="1" t="s">
        <v>30368</v>
      </c>
      <c r="U4521" s="1" t="s">
        <v>30369</v>
      </c>
      <c r="V4521" s="1" t="s">
        <v>3163</v>
      </c>
      <c r="W4521" s="1" t="s">
        <v>94</v>
      </c>
      <c r="X4521" t="str">
        <f t="shared" si="491"/>
        <v>Complete</v>
      </c>
      <c r="Y4521">
        <f>MAX(0,100-IF(G4521="Invalid",Config!$B$5,0)-IF(I4521="Invalid",Config!$B$6,0)-IF(X4521="Incomplete",Config!$B$7,0)-IF(AF4521="Yes",Config!$B$37,0))</f>
        <v>80</v>
      </c>
      <c r="Z4521" s="1">
        <f>IF(OR(TRIM(B4521)="",COUNTIF(Config!$B$15:$B$19,B4521)&gt;0),1,0)+IF(OR(TRIM(C4521)="",COUNTIF(Config!$B$15:$B$19,C4521)&gt;0),1,0)+IF(OR(TRIM(F4521)="",COUNTIF(Config!$B$15:$B$19,F4521)&gt;0),1,0)+IF(OR(TRIM(H4521)="",COUNTIF(Config!$B$15:$B$19,H4521)&gt;0),1,0)+IF(OR(TRIM(E4521)="",COUNTIF(Config!$B$15:$B$19,E4521)&gt;0),1,0)+IF(OR(TRIM(K4521)="",COUNTIF(Config!$B$15:$B$19,K4521)&gt;0),1,0)+IF(OR(TRIM(P4521)="",COUNTIF(Config!$B$15:$B$19,P4521)&gt;0),1,0)+IF(OR(TRIM(R4521)="",COUNTIF(Config!$B$15:$B$19,R4521)&gt;0),1,0)</f>
        <v>0</v>
      </c>
      <c r="AA4521" s="1" cm="1">
        <f t="array" ref="AA4521">SUMPRODUCT(LEN(H4521)-LEN(SUBSTITUTE(H4521,{"0";"1";"2";"3";"4";"5";"6";"7";"8";"9"},"")))</f>
        <v>0</v>
      </c>
      <c r="AC4521" t="str">
        <f t="shared" si="492"/>
        <v>Invalid Phone</v>
      </c>
      <c r="AD4521">
        <f t="shared" si="493"/>
        <v>1</v>
      </c>
      <c r="AE4521">
        <f t="shared" si="494"/>
        <v>0</v>
      </c>
      <c r="AF4521" t="str">
        <f t="shared" si="495"/>
        <v>No</v>
      </c>
      <c r="AG4521">
        <f t="shared" ca="1" si="496"/>
        <v>147</v>
      </c>
      <c r="AH4521" t="str">
        <f ca="1">IF(OR(V4521="",AG4521=""),"Yes",IF(AG4521&gt;Config!$B$41,"Yes","No"))</f>
        <v>No</v>
      </c>
    </row>
    <row r="4522" spans="1:34" x14ac:dyDescent="0.25">
      <c r="A4522" s="1" t="s">
        <v>30370</v>
      </c>
      <c r="B4522" s="1" t="s">
        <v>928</v>
      </c>
      <c r="C4522" s="1" t="s">
        <v>273</v>
      </c>
      <c r="D4522" s="1" t="s">
        <v>30371</v>
      </c>
      <c r="E4522" s="1" t="s">
        <v>34646</v>
      </c>
      <c r="F4522" s="1" t="s">
        <v>30372</v>
      </c>
      <c r="G4522" t="str">
        <f t="shared" si="490"/>
        <v>Valid</v>
      </c>
      <c r="H4522" s="1" t="s">
        <v>30373</v>
      </c>
      <c r="I4522" t="str" cm="1">
        <f t="array" ref="I4522">IF(OR(TRIM(H4522)="",ISNUMBER(SEARCH("#",H4522)),AA4522&lt;Config!$B$8,SUMPRODUCT(--ISNUMBER(SEARCH({"a";"b";"c";"d";"e";"f";"g";"h";"i";"j";"k";"l";"m";"n";"o";"p";"q";"r";"s";"t";"u";"v";"w";"x";"y";"z"},H4522)))&gt;0),"Invalid","Valid")</f>
        <v>Valid</v>
      </c>
      <c r="J4522" s="1" t="s">
        <v>30374</v>
      </c>
      <c r="K4522" s="1" t="s">
        <v>504</v>
      </c>
      <c r="L4522" s="1" t="s">
        <v>84</v>
      </c>
      <c r="M4522" s="1" t="s">
        <v>103</v>
      </c>
      <c r="N4522" s="1" t="s">
        <v>86</v>
      </c>
      <c r="O4522" s="1" t="s">
        <v>196</v>
      </c>
      <c r="P4522" t="s">
        <v>314</v>
      </c>
      <c r="Q4522" s="1" t="s">
        <v>663</v>
      </c>
      <c r="R4522" s="1" t="s">
        <v>316</v>
      </c>
      <c r="S4522" s="1" t="s">
        <v>25541</v>
      </c>
      <c r="T4522" s="1" t="s">
        <v>30375</v>
      </c>
      <c r="U4522" s="1" t="s">
        <v>30376</v>
      </c>
      <c r="V4522" s="1" t="s">
        <v>30377</v>
      </c>
      <c r="W4522" s="1" t="s">
        <v>293</v>
      </c>
      <c r="X4522" t="str">
        <f t="shared" si="491"/>
        <v>Complete</v>
      </c>
      <c r="Y4522">
        <f>MAX(0,100-IF(G4522="Invalid",Config!$B$5,0)-IF(I4522="Invalid",Config!$B$6,0)-IF(X4522="Incomplete",Config!$B$7,0)-IF(AF4522="Yes",Config!$B$37,0))</f>
        <v>100</v>
      </c>
      <c r="Z4522" s="1">
        <f>IF(OR(TRIM(B4522)="",COUNTIF(Config!$B$15:$B$19,B4522)&gt;0),1,0)+IF(OR(TRIM(C4522)="",COUNTIF(Config!$B$15:$B$19,C4522)&gt;0),1,0)+IF(OR(TRIM(F4522)="",COUNTIF(Config!$B$15:$B$19,F4522)&gt;0),1,0)+IF(OR(TRIM(H4522)="",COUNTIF(Config!$B$15:$B$19,H4522)&gt;0),1,0)+IF(OR(TRIM(E4522)="",COUNTIF(Config!$B$15:$B$19,E4522)&gt;0),1,0)+IF(OR(TRIM(K4522)="",COUNTIF(Config!$B$15:$B$19,K4522)&gt;0),1,0)+IF(OR(TRIM(P4522)="",COUNTIF(Config!$B$15:$B$19,P4522)&gt;0),1,0)+IF(OR(TRIM(R4522)="",COUNTIF(Config!$B$15:$B$19,R4522)&gt;0),1,0)</f>
        <v>0</v>
      </c>
      <c r="AA4522" s="1" cm="1">
        <f t="array" ref="AA4522">SUMPRODUCT(LEN(H4522)-LEN(SUBSTITUTE(H4522,{"0";"1";"2";"3";"4";"5";"6";"7";"8";"9"},"")))</f>
        <v>12</v>
      </c>
      <c r="AC4522" t="str">
        <f t="shared" si="492"/>
        <v/>
      </c>
      <c r="AD4522">
        <f t="shared" si="493"/>
        <v>1</v>
      </c>
      <c r="AE4522">
        <f t="shared" si="494"/>
        <v>1</v>
      </c>
      <c r="AF4522" t="str">
        <f t="shared" si="495"/>
        <v>No</v>
      </c>
      <c r="AG4522">
        <f t="shared" ca="1" si="496"/>
        <v>415</v>
      </c>
      <c r="AH4522" t="str">
        <f ca="1">IF(OR(V4522="",AG4522=""),"Yes",IF(AG4522&gt;Config!$B$41,"Yes","No"))</f>
        <v>Yes</v>
      </c>
    </row>
    <row r="4523" spans="1:34" x14ac:dyDescent="0.25">
      <c r="A4523" s="1" t="s">
        <v>30378</v>
      </c>
      <c r="B4523" s="1" t="s">
        <v>2095</v>
      </c>
      <c r="C4523" s="1" t="s">
        <v>337</v>
      </c>
      <c r="D4523" s="1" t="s">
        <v>30379</v>
      </c>
      <c r="E4523" s="1" t="s">
        <v>33829</v>
      </c>
      <c r="F4523" s="1" t="s">
        <v>30380</v>
      </c>
      <c r="G4523" t="str">
        <f t="shared" si="490"/>
        <v>Valid</v>
      </c>
      <c r="H4523" s="1" t="s">
        <v>30381</v>
      </c>
      <c r="I4523" t="str" cm="1">
        <f t="array" ref="I4523">IF(OR(TRIM(H4523)="",ISNUMBER(SEARCH("#",H4523)),AA4523&lt;Config!$B$8,SUMPRODUCT(--ISNUMBER(SEARCH({"a";"b";"c";"d";"e";"f";"g";"h";"i";"j";"k";"l";"m";"n";"o";"p";"q";"r";"s";"t";"u";"v";"w";"x";"y";"z"},H4523)))&gt;0),"Invalid","Valid")</f>
        <v>Valid</v>
      </c>
      <c r="J4523" s="1" t="s">
        <v>30382</v>
      </c>
      <c r="K4523" s="1" t="s">
        <v>147</v>
      </c>
      <c r="L4523" s="1" t="s">
        <v>450</v>
      </c>
      <c r="M4523" s="1" t="s">
        <v>30</v>
      </c>
      <c r="N4523" s="1" t="s">
        <v>68</v>
      </c>
      <c r="O4523" s="1" t="s">
        <v>196</v>
      </c>
      <c r="P4523" t="s">
        <v>53</v>
      </c>
      <c r="Q4523" s="1" t="s">
        <v>150</v>
      </c>
      <c r="R4523" s="1" t="s">
        <v>288</v>
      </c>
      <c r="S4523" s="1" t="s">
        <v>7894</v>
      </c>
      <c r="T4523" s="1" t="s">
        <v>30383</v>
      </c>
      <c r="U4523" s="1" t="s">
        <v>24692</v>
      </c>
      <c r="V4523" s="1" t="s">
        <v>20900</v>
      </c>
      <c r="W4523" s="1" t="s">
        <v>75</v>
      </c>
      <c r="X4523" t="str">
        <f t="shared" si="491"/>
        <v>Incomplete</v>
      </c>
      <c r="Y4523">
        <f>MAX(0,100-IF(G4523="Invalid",Config!$B$5,0)-IF(I4523="Invalid",Config!$B$6,0)-IF(X4523="Incomplete",Config!$B$7,0)-IF(AF4523="Yes",Config!$B$37,0))</f>
        <v>60</v>
      </c>
      <c r="Z4523" s="1">
        <f>IF(OR(TRIM(B4523)="",COUNTIF(Config!$B$15:$B$19,B4523)&gt;0),1,0)+IF(OR(TRIM(C4523)="",COUNTIF(Config!$B$15:$B$19,C4523)&gt;0),1,0)+IF(OR(TRIM(F4523)="",COUNTIF(Config!$B$15:$B$19,F4523)&gt;0),1,0)+IF(OR(TRIM(H4523)="",COUNTIF(Config!$B$15:$B$19,H4523)&gt;0),1,0)+IF(OR(TRIM(E4523)="",COUNTIF(Config!$B$15:$B$19,E4523)&gt;0),1,0)+IF(OR(TRIM(K4523)="",COUNTIF(Config!$B$15:$B$19,K4523)&gt;0),1,0)+IF(OR(TRIM(P4523)="",COUNTIF(Config!$B$15:$B$19,P4523)&gt;0),1,0)+IF(OR(TRIM(R4523)="",COUNTIF(Config!$B$15:$B$19,R4523)&gt;0),1,0)</f>
        <v>1</v>
      </c>
      <c r="AA4523" s="1" cm="1">
        <f t="array" ref="AA4523">SUMPRODUCT(LEN(H4523)-LEN(SUBSTITUTE(H4523,{"0";"1";"2";"3";"4";"5";"6";"7";"8";"9"},"")))</f>
        <v>12</v>
      </c>
      <c r="AC4523" t="str">
        <f t="shared" si="492"/>
        <v>Incomplete Profile</v>
      </c>
      <c r="AD4523">
        <f t="shared" si="493"/>
        <v>1</v>
      </c>
      <c r="AE4523">
        <f t="shared" si="494"/>
        <v>1</v>
      </c>
      <c r="AF4523" t="str">
        <f t="shared" si="495"/>
        <v>No</v>
      </c>
      <c r="AG4523">
        <f t="shared" ca="1" si="496"/>
        <v>268</v>
      </c>
      <c r="AH4523" t="str">
        <f ca="1">IF(OR(V4523="",AG4523=""),"Yes",IF(AG4523&gt;Config!$B$41,"Yes","No"))</f>
        <v>No</v>
      </c>
    </row>
    <row r="4524" spans="1:34" x14ac:dyDescent="0.25">
      <c r="A4524" s="1" t="s">
        <v>30384</v>
      </c>
      <c r="B4524" s="1" t="s">
        <v>534</v>
      </c>
      <c r="C4524" s="1" t="s">
        <v>420</v>
      </c>
      <c r="D4524" s="1" t="s">
        <v>30385</v>
      </c>
      <c r="E4524" s="1" t="s">
        <v>477</v>
      </c>
      <c r="F4524" s="1" t="s">
        <v>30386</v>
      </c>
      <c r="G4524" t="str">
        <f t="shared" si="490"/>
        <v>Valid</v>
      </c>
      <c r="H4524" s="1" t="s">
        <v>30387</v>
      </c>
      <c r="I4524" t="str" cm="1">
        <f t="array" ref="I4524">IF(OR(TRIM(H4524)="",ISNUMBER(SEARCH("#",H4524)),AA4524&lt;Config!$B$8,SUMPRODUCT(--ISNUMBER(SEARCH({"a";"b";"c";"d";"e";"f";"g";"h";"i";"j";"k";"l";"m";"n";"o";"p";"q";"r";"s";"t";"u";"v";"w";"x";"y";"z"},H4524)))&gt;0),"Invalid","Valid")</f>
        <v>Valid</v>
      </c>
      <c r="J4524" s="1" t="s">
        <v>30388</v>
      </c>
      <c r="K4524" s="1" t="s">
        <v>66</v>
      </c>
      <c r="L4524" s="1" t="s">
        <v>102</v>
      </c>
      <c r="M4524" s="1" t="s">
        <v>30</v>
      </c>
      <c r="N4524" s="1" t="s">
        <v>713</v>
      </c>
      <c r="O4524" s="1" t="s">
        <v>69</v>
      </c>
      <c r="P4524" t="s">
        <v>53</v>
      </c>
      <c r="Q4524" s="1" t="s">
        <v>181</v>
      </c>
      <c r="R4524" s="1" t="s">
        <v>415</v>
      </c>
      <c r="S4524" s="1" t="s">
        <v>30389</v>
      </c>
      <c r="T4524" s="1" t="s">
        <v>30390</v>
      </c>
      <c r="U4524" s="1" t="s">
        <v>30391</v>
      </c>
      <c r="V4524" s="1" t="s">
        <v>3286</v>
      </c>
      <c r="W4524" s="1" t="s">
        <v>293</v>
      </c>
      <c r="X4524" t="str">
        <f t="shared" si="491"/>
        <v>Complete</v>
      </c>
      <c r="Y4524">
        <f>MAX(0,100-IF(G4524="Invalid",Config!$B$5,0)-IF(I4524="Invalid",Config!$B$6,0)-IF(X4524="Incomplete",Config!$B$7,0)-IF(AF4524="Yes",Config!$B$37,0))</f>
        <v>100</v>
      </c>
      <c r="Z4524" s="1">
        <f>IF(OR(TRIM(B4524)="",COUNTIF(Config!$B$15:$B$19,B4524)&gt;0),1,0)+IF(OR(TRIM(C4524)="",COUNTIF(Config!$B$15:$B$19,C4524)&gt;0),1,0)+IF(OR(TRIM(F4524)="",COUNTIF(Config!$B$15:$B$19,F4524)&gt;0),1,0)+IF(OR(TRIM(H4524)="",COUNTIF(Config!$B$15:$B$19,H4524)&gt;0),1,0)+IF(OR(TRIM(E4524)="",COUNTIF(Config!$B$15:$B$19,E4524)&gt;0),1,0)+IF(OR(TRIM(K4524)="",COUNTIF(Config!$B$15:$B$19,K4524)&gt;0),1,0)+IF(OR(TRIM(P4524)="",COUNTIF(Config!$B$15:$B$19,P4524)&gt;0),1,0)+IF(OR(TRIM(R4524)="",COUNTIF(Config!$B$15:$B$19,R4524)&gt;0),1,0)</f>
        <v>0</v>
      </c>
      <c r="AA4524" s="1" cm="1">
        <f t="array" ref="AA4524">SUMPRODUCT(LEN(H4524)-LEN(SUBSTITUTE(H4524,{"0";"1";"2";"3";"4";"5";"6";"7";"8";"9"},"")))</f>
        <v>12</v>
      </c>
      <c r="AC4524" t="str">
        <f t="shared" si="492"/>
        <v/>
      </c>
      <c r="AD4524">
        <f t="shared" si="493"/>
        <v>1</v>
      </c>
      <c r="AE4524">
        <f t="shared" si="494"/>
        <v>1</v>
      </c>
      <c r="AF4524" t="str">
        <f t="shared" si="495"/>
        <v>No</v>
      </c>
      <c r="AG4524">
        <f t="shared" ca="1" si="496"/>
        <v>88</v>
      </c>
      <c r="AH4524" t="str">
        <f ca="1">IF(OR(V4524="",AG4524=""),"Yes",IF(AG4524&gt;Config!$B$41,"Yes","No"))</f>
        <v>No</v>
      </c>
    </row>
    <row r="4525" spans="1:34" x14ac:dyDescent="0.25">
      <c r="A4525" s="1" t="s">
        <v>11058</v>
      </c>
      <c r="B4525" s="1" t="s">
        <v>1329</v>
      </c>
      <c r="C4525" s="1" t="s">
        <v>445</v>
      </c>
      <c r="D4525" s="1" t="s">
        <v>22198</v>
      </c>
      <c r="E4525" s="1" t="s">
        <v>681</v>
      </c>
      <c r="F4525" s="1" t="s">
        <v>30392</v>
      </c>
      <c r="G4525" t="str">
        <f t="shared" si="490"/>
        <v>Valid</v>
      </c>
      <c r="H4525" s="1" t="s">
        <v>30393</v>
      </c>
      <c r="I4525" t="str" cm="1">
        <f t="array" ref="I4525">IF(OR(TRIM(H4525)="",ISNUMBER(SEARCH("#",H4525)),AA4525&lt;Config!$B$8,SUMPRODUCT(--ISNUMBER(SEARCH({"a";"b";"c";"d";"e";"f";"g";"h";"i";"j";"k";"l";"m";"n";"o";"p";"q";"r";"s";"t";"u";"v";"w";"x";"y";"z"},H4525)))&gt;0),"Invalid","Valid")</f>
        <v>Valid</v>
      </c>
      <c r="J4525" s="1" t="s">
        <v>30394</v>
      </c>
      <c r="K4525" s="1" t="s">
        <v>147</v>
      </c>
      <c r="L4525" s="1" t="s">
        <v>49</v>
      </c>
      <c r="M4525" s="1" t="s">
        <v>391</v>
      </c>
      <c r="N4525" s="1" t="s">
        <v>224</v>
      </c>
      <c r="O4525" s="1" t="s">
        <v>149</v>
      </c>
      <c r="P4525" t="s">
        <v>53</v>
      </c>
      <c r="Q4525" s="1" t="s">
        <v>150</v>
      </c>
      <c r="R4525" s="1" t="s">
        <v>70</v>
      </c>
      <c r="S4525" s="1" t="s">
        <v>30395</v>
      </c>
      <c r="T4525" s="1" t="s">
        <v>30396</v>
      </c>
      <c r="U4525" s="1" t="s">
        <v>6298</v>
      </c>
      <c r="V4525" s="1" t="s">
        <v>1050</v>
      </c>
      <c r="W4525" s="1" t="s">
        <v>186</v>
      </c>
      <c r="X4525" t="str">
        <f t="shared" si="491"/>
        <v>Complete</v>
      </c>
      <c r="Y4525">
        <f>MAX(0,100-IF(G4525="Invalid",Config!$B$5,0)-IF(I4525="Invalid",Config!$B$6,0)-IF(X4525="Incomplete",Config!$B$7,0)-IF(AF4525="Yes",Config!$B$37,0))</f>
        <v>100</v>
      </c>
      <c r="Z4525" s="1">
        <f>IF(OR(TRIM(B4525)="",COUNTIF(Config!$B$15:$B$19,B4525)&gt;0),1,0)+IF(OR(TRIM(C4525)="",COUNTIF(Config!$B$15:$B$19,C4525)&gt;0),1,0)+IF(OR(TRIM(F4525)="",COUNTIF(Config!$B$15:$B$19,F4525)&gt;0),1,0)+IF(OR(TRIM(H4525)="",COUNTIF(Config!$B$15:$B$19,H4525)&gt;0),1,0)+IF(OR(TRIM(E4525)="",COUNTIF(Config!$B$15:$B$19,E4525)&gt;0),1,0)+IF(OR(TRIM(K4525)="",COUNTIF(Config!$B$15:$B$19,K4525)&gt;0),1,0)+IF(OR(TRIM(P4525)="",COUNTIF(Config!$B$15:$B$19,P4525)&gt;0),1,0)+IF(OR(TRIM(R4525)="",COUNTIF(Config!$B$15:$B$19,R4525)&gt;0),1,0)</f>
        <v>0</v>
      </c>
      <c r="AA4525" s="1" cm="1">
        <f t="array" ref="AA4525">SUMPRODUCT(LEN(H4525)-LEN(SUBSTITUTE(H4525,{"0";"1";"2";"3";"4";"5";"6";"7";"8";"9"},"")))</f>
        <v>12</v>
      </c>
      <c r="AC4525" t="str">
        <f t="shared" si="492"/>
        <v/>
      </c>
      <c r="AD4525">
        <f t="shared" si="493"/>
        <v>1</v>
      </c>
      <c r="AE4525">
        <f t="shared" si="494"/>
        <v>1</v>
      </c>
      <c r="AF4525" t="str">
        <f t="shared" si="495"/>
        <v>No</v>
      </c>
      <c r="AG4525">
        <f t="shared" ca="1" si="496"/>
        <v>37</v>
      </c>
      <c r="AH4525" t="str">
        <f ca="1">IF(OR(V4525="",AG4525=""),"Yes",IF(AG4525&gt;Config!$B$41,"Yes","No"))</f>
        <v>No</v>
      </c>
    </row>
    <row r="4526" spans="1:34" x14ac:dyDescent="0.25">
      <c r="A4526" s="1" t="s">
        <v>30397</v>
      </c>
      <c r="B4526" s="1" t="s">
        <v>1241</v>
      </c>
      <c r="C4526" s="1" t="s">
        <v>598</v>
      </c>
      <c r="D4526" s="1" t="s">
        <v>14312</v>
      </c>
      <c r="E4526" s="1" t="s">
        <v>34764</v>
      </c>
      <c r="F4526" s="1" t="s">
        <v>35689</v>
      </c>
      <c r="G4526" t="str">
        <f t="shared" si="490"/>
        <v>Valid</v>
      </c>
      <c r="H4526" s="1" t="s">
        <v>30398</v>
      </c>
      <c r="I4526" t="str" cm="1">
        <f t="array" ref="I4526">IF(OR(TRIM(H4526)="",ISNUMBER(SEARCH("#",H4526)),AA4526&lt;Config!$B$8,SUMPRODUCT(--ISNUMBER(SEARCH({"a";"b";"c";"d";"e";"f";"g";"h";"i";"j";"k";"l";"m";"n";"o";"p";"q";"r";"s";"t";"u";"v";"w";"x";"y";"z"},H4526)))&gt;0),"Invalid","Valid")</f>
        <v>Valid</v>
      </c>
      <c r="J4526" s="1" t="s">
        <v>30399</v>
      </c>
      <c r="K4526" s="1" t="s">
        <v>48</v>
      </c>
      <c r="L4526" s="1" t="s">
        <v>29</v>
      </c>
      <c r="M4526" s="1" t="s">
        <v>343</v>
      </c>
      <c r="N4526" s="1" t="s">
        <v>224</v>
      </c>
      <c r="O4526" s="1" t="s">
        <v>149</v>
      </c>
      <c r="P4526" t="s">
        <v>87</v>
      </c>
      <c r="Q4526" s="1" t="s">
        <v>166</v>
      </c>
      <c r="R4526" s="1" t="s">
        <v>550</v>
      </c>
      <c r="S4526" s="1" t="s">
        <v>30400</v>
      </c>
      <c r="T4526" s="1" t="s">
        <v>30401</v>
      </c>
      <c r="U4526" s="1" t="s">
        <v>3843</v>
      </c>
      <c r="V4526" s="1" t="s">
        <v>30402</v>
      </c>
      <c r="W4526" s="1" t="s">
        <v>60</v>
      </c>
      <c r="X4526" t="str">
        <f t="shared" si="491"/>
        <v>Complete</v>
      </c>
      <c r="Y4526">
        <f>MAX(0,100-IF(G4526="Invalid",Config!$B$5,0)-IF(I4526="Invalid",Config!$B$6,0)-IF(X4526="Incomplete",Config!$B$7,0)-IF(AF4526="Yes",Config!$B$37,0))</f>
        <v>100</v>
      </c>
      <c r="Z4526" s="1">
        <f>IF(OR(TRIM(B4526)="",COUNTIF(Config!$B$15:$B$19,B4526)&gt;0),1,0)+IF(OR(TRIM(C4526)="",COUNTIF(Config!$B$15:$B$19,C4526)&gt;0),1,0)+IF(OR(TRIM(F4526)="",COUNTIF(Config!$B$15:$B$19,F4526)&gt;0),1,0)+IF(OR(TRIM(H4526)="",COUNTIF(Config!$B$15:$B$19,H4526)&gt;0),1,0)+IF(OR(TRIM(E4526)="",COUNTIF(Config!$B$15:$B$19,E4526)&gt;0),1,0)+IF(OR(TRIM(K4526)="",COUNTIF(Config!$B$15:$B$19,K4526)&gt;0),1,0)+IF(OR(TRIM(P4526)="",COUNTIF(Config!$B$15:$B$19,P4526)&gt;0),1,0)+IF(OR(TRIM(R4526)="",COUNTIF(Config!$B$15:$B$19,R4526)&gt;0),1,0)</f>
        <v>0</v>
      </c>
      <c r="AA4526" s="1" cm="1">
        <f t="array" ref="AA4526">SUMPRODUCT(LEN(H4526)-LEN(SUBSTITUTE(H4526,{"0";"1";"2";"3";"4";"5";"6";"7";"8";"9"},"")))</f>
        <v>10</v>
      </c>
      <c r="AC4526" t="str">
        <f t="shared" si="492"/>
        <v/>
      </c>
      <c r="AD4526">
        <f t="shared" si="493"/>
        <v>1</v>
      </c>
      <c r="AE4526">
        <f t="shared" si="494"/>
        <v>1</v>
      </c>
      <c r="AF4526" t="str">
        <f t="shared" si="495"/>
        <v>No</v>
      </c>
      <c r="AG4526">
        <f t="shared" ca="1" si="496"/>
        <v>252</v>
      </c>
      <c r="AH4526" t="str">
        <f ca="1">IF(OR(V4526="",AG4526=""),"Yes",IF(AG4526&gt;Config!$B$41,"Yes","No"))</f>
        <v>No</v>
      </c>
    </row>
    <row r="4527" spans="1:34" x14ac:dyDescent="0.25">
      <c r="A4527" s="1" t="s">
        <v>30403</v>
      </c>
      <c r="B4527" s="1" t="s">
        <v>431</v>
      </c>
      <c r="C4527" s="1" t="s">
        <v>410</v>
      </c>
      <c r="D4527" s="1" t="s">
        <v>10123</v>
      </c>
      <c r="E4527" s="1" t="s">
        <v>35490</v>
      </c>
      <c r="F4527" s="1" t="s">
        <v>14011</v>
      </c>
      <c r="G4527" t="str">
        <f t="shared" si="490"/>
        <v>Valid</v>
      </c>
      <c r="H4527" s="1" t="s">
        <v>30404</v>
      </c>
      <c r="I4527" t="str" cm="1">
        <f t="array" ref="I4527">IF(OR(TRIM(H4527)="",ISNUMBER(SEARCH("#",H4527)),AA4527&lt;Config!$B$8,SUMPRODUCT(--ISNUMBER(SEARCH({"a";"b";"c";"d";"e";"f";"g";"h";"i";"j";"k";"l";"m";"n";"o";"p";"q";"r";"s";"t";"u";"v";"w";"x";"y";"z"},H4527)))&gt;0),"Invalid","Valid")</f>
        <v>Valid</v>
      </c>
      <c r="J4527" s="1" t="s">
        <v>30405</v>
      </c>
      <c r="K4527" s="1" t="s">
        <v>250</v>
      </c>
      <c r="L4527" s="1" t="s">
        <v>179</v>
      </c>
      <c r="M4527" s="1" t="s">
        <v>462</v>
      </c>
      <c r="N4527" s="1" t="s">
        <v>713</v>
      </c>
      <c r="O4527" s="1" t="s">
        <v>149</v>
      </c>
      <c r="P4527" t="s">
        <v>344</v>
      </c>
      <c r="Q4527" s="1" t="s">
        <v>1199</v>
      </c>
      <c r="R4527" s="1" t="s">
        <v>1200</v>
      </c>
      <c r="S4527" s="1" t="s">
        <v>30406</v>
      </c>
      <c r="T4527" s="1" t="s">
        <v>30407</v>
      </c>
      <c r="U4527" s="1" t="s">
        <v>406</v>
      </c>
      <c r="V4527" s="1" t="s">
        <v>10817</v>
      </c>
      <c r="W4527" s="1" t="s">
        <v>293</v>
      </c>
      <c r="X4527" t="str">
        <f t="shared" si="491"/>
        <v>Complete</v>
      </c>
      <c r="Y4527">
        <f>MAX(0,100-IF(G4527="Invalid",Config!$B$5,0)-IF(I4527="Invalid",Config!$B$6,0)-IF(X4527="Incomplete",Config!$B$7,0)-IF(AF4527="Yes",Config!$B$37,0))</f>
        <v>75</v>
      </c>
      <c r="Z4527" s="1">
        <f>IF(OR(TRIM(B4527)="",COUNTIF(Config!$B$15:$B$19,B4527)&gt;0),1,0)+IF(OR(TRIM(C4527)="",COUNTIF(Config!$B$15:$B$19,C4527)&gt;0),1,0)+IF(OR(TRIM(F4527)="",COUNTIF(Config!$B$15:$B$19,F4527)&gt;0),1,0)+IF(OR(TRIM(H4527)="",COUNTIF(Config!$B$15:$B$19,H4527)&gt;0),1,0)+IF(OR(TRIM(E4527)="",COUNTIF(Config!$B$15:$B$19,E4527)&gt;0),1,0)+IF(OR(TRIM(K4527)="",COUNTIF(Config!$B$15:$B$19,K4527)&gt;0),1,0)+IF(OR(TRIM(P4527)="",COUNTIF(Config!$B$15:$B$19,P4527)&gt;0),1,0)+IF(OR(TRIM(R4527)="",COUNTIF(Config!$B$15:$B$19,R4527)&gt;0),1,0)</f>
        <v>0</v>
      </c>
      <c r="AA4527" s="1" cm="1">
        <f t="array" ref="AA4527">SUMPRODUCT(LEN(H4527)-LEN(SUBSTITUTE(H4527,{"0";"1";"2";"3";"4";"5";"6";"7";"8";"9"},"")))</f>
        <v>11</v>
      </c>
      <c r="AC4527" t="str">
        <f t="shared" si="492"/>
        <v>Potential Duplicate</v>
      </c>
      <c r="AD4527">
        <f t="shared" si="493"/>
        <v>2</v>
      </c>
      <c r="AE4527">
        <f t="shared" si="494"/>
        <v>1</v>
      </c>
      <c r="AF4527" t="str">
        <f t="shared" si="495"/>
        <v>Yes</v>
      </c>
      <c r="AG4527">
        <f t="shared" ca="1" si="496"/>
        <v>640</v>
      </c>
      <c r="AH4527" t="str">
        <f ca="1">IF(OR(V4527="",AG4527=""),"Yes",IF(AG4527&gt;Config!$B$41,"Yes","No"))</f>
        <v>Yes</v>
      </c>
    </row>
    <row r="4528" spans="1:34" x14ac:dyDescent="0.25">
      <c r="A4528" s="1" t="s">
        <v>30408</v>
      </c>
      <c r="B4528" s="1" t="s">
        <v>774</v>
      </c>
      <c r="C4528" s="1" t="s">
        <v>33938</v>
      </c>
      <c r="D4528" s="1" t="s">
        <v>35690</v>
      </c>
      <c r="E4528" s="1" t="s">
        <v>35691</v>
      </c>
      <c r="F4528" s="1" t="s">
        <v>30409</v>
      </c>
      <c r="G4528" t="str">
        <f t="shared" si="490"/>
        <v>Valid</v>
      </c>
      <c r="H4528" s="1" t="s">
        <v>30410</v>
      </c>
      <c r="I4528" t="str" cm="1">
        <f t="array" ref="I4528">IF(OR(TRIM(H4528)="",ISNUMBER(SEARCH("#",H4528)),AA4528&lt;Config!$B$8,SUMPRODUCT(--ISNUMBER(SEARCH({"a";"b";"c";"d";"e";"f";"g";"h";"i";"j";"k";"l";"m";"n";"o";"p";"q";"r";"s";"t";"u";"v";"w";"x";"y";"z"},H4528)))&gt;0),"Invalid","Valid")</f>
        <v>Valid</v>
      </c>
      <c r="J4528" s="1" t="s">
        <v>30411</v>
      </c>
      <c r="K4528" s="1" t="s">
        <v>66</v>
      </c>
      <c r="L4528" s="1" t="s">
        <v>134</v>
      </c>
      <c r="M4528" s="1" t="s">
        <v>165</v>
      </c>
      <c r="N4528" s="1" t="s">
        <v>31</v>
      </c>
      <c r="O4528" s="1" t="s">
        <v>149</v>
      </c>
      <c r="P4528" t="s">
        <v>344</v>
      </c>
      <c r="Q4528" s="1" t="s">
        <v>345</v>
      </c>
      <c r="R4528" s="1" t="s">
        <v>971</v>
      </c>
      <c r="S4528" s="1" t="s">
        <v>11910</v>
      </c>
      <c r="T4528" s="1" t="s">
        <v>30412</v>
      </c>
      <c r="U4528" s="1" t="s">
        <v>30413</v>
      </c>
      <c r="V4528" s="1" t="s">
        <v>1521</v>
      </c>
      <c r="W4528" s="1" t="s">
        <v>384</v>
      </c>
      <c r="X4528" t="str">
        <f t="shared" si="491"/>
        <v>Complete</v>
      </c>
      <c r="Y4528">
        <f>MAX(0,100-IF(G4528="Invalid",Config!$B$5,0)-IF(I4528="Invalid",Config!$B$6,0)-IF(X4528="Incomplete",Config!$B$7,0)-IF(AF4528="Yes",Config!$B$37,0))</f>
        <v>100</v>
      </c>
      <c r="Z4528" s="1">
        <f>IF(OR(TRIM(B4528)="",COUNTIF(Config!$B$15:$B$19,B4528)&gt;0),1,0)+IF(OR(TRIM(C4528)="",COUNTIF(Config!$B$15:$B$19,C4528)&gt;0),1,0)+IF(OR(TRIM(F4528)="",COUNTIF(Config!$B$15:$B$19,F4528)&gt;0),1,0)+IF(OR(TRIM(H4528)="",COUNTIF(Config!$B$15:$B$19,H4528)&gt;0),1,0)+IF(OR(TRIM(E4528)="",COUNTIF(Config!$B$15:$B$19,E4528)&gt;0),1,0)+IF(OR(TRIM(K4528)="",COUNTIF(Config!$B$15:$B$19,K4528)&gt;0),1,0)+IF(OR(TRIM(P4528)="",COUNTIF(Config!$B$15:$B$19,P4528)&gt;0),1,0)+IF(OR(TRIM(R4528)="",COUNTIF(Config!$B$15:$B$19,R4528)&gt;0),1,0)</f>
        <v>0</v>
      </c>
      <c r="AA4528" s="1" cm="1">
        <f t="array" ref="AA4528">SUMPRODUCT(LEN(H4528)-LEN(SUBSTITUTE(H4528,{"0";"1";"2";"3";"4";"5";"6";"7";"8";"9"},"")))</f>
        <v>11</v>
      </c>
      <c r="AC4528" t="str">
        <f t="shared" si="492"/>
        <v/>
      </c>
      <c r="AD4528">
        <f t="shared" si="493"/>
        <v>1</v>
      </c>
      <c r="AE4528">
        <f t="shared" si="494"/>
        <v>1</v>
      </c>
      <c r="AF4528" t="str">
        <f t="shared" si="495"/>
        <v>No</v>
      </c>
      <c r="AG4528">
        <f t="shared" ca="1" si="496"/>
        <v>37</v>
      </c>
      <c r="AH4528" t="str">
        <f ca="1">IF(OR(V4528="",AG4528=""),"Yes",IF(AG4528&gt;Config!$B$41,"Yes","No"))</f>
        <v>No</v>
      </c>
    </row>
    <row r="4529" spans="1:34" x14ac:dyDescent="0.25">
      <c r="A4529" s="1" t="s">
        <v>30414</v>
      </c>
      <c r="B4529" s="1" t="s">
        <v>2095</v>
      </c>
      <c r="C4529" s="1" t="s">
        <v>545</v>
      </c>
      <c r="D4529" s="1" t="s">
        <v>30415</v>
      </c>
      <c r="E4529" s="1" t="s">
        <v>34813</v>
      </c>
      <c r="F4529" s="1" t="s">
        <v>30416</v>
      </c>
      <c r="G4529" t="str">
        <f t="shared" si="490"/>
        <v>Valid</v>
      </c>
      <c r="H4529" s="1" t="s">
        <v>30417</v>
      </c>
      <c r="I4529" t="str" cm="1">
        <f t="array" ref="I4529">IF(OR(TRIM(H4529)="",ISNUMBER(SEARCH("#",H4529)),AA4529&lt;Config!$B$8,SUMPRODUCT(--ISNUMBER(SEARCH({"a";"b";"c";"d";"e";"f";"g";"h";"i";"j";"k";"l";"m";"n";"o";"p";"q";"r";"s";"t";"u";"v";"w";"x";"y";"z"},H4529)))&gt;0),"Invalid","Valid")</f>
        <v>Valid</v>
      </c>
      <c r="J4529" s="1" t="s">
        <v>30418</v>
      </c>
      <c r="K4529" s="1" t="s">
        <v>1001</v>
      </c>
      <c r="L4529" s="1" t="s">
        <v>67</v>
      </c>
      <c r="M4529" s="1" t="s">
        <v>85</v>
      </c>
      <c r="N4529" s="1" t="s">
        <v>31</v>
      </c>
      <c r="O4529" s="1" t="s">
        <v>69</v>
      </c>
      <c r="P4529" t="s">
        <v>53</v>
      </c>
      <c r="Q4529" s="1" t="s">
        <v>181</v>
      </c>
      <c r="R4529" s="1" t="s">
        <v>197</v>
      </c>
      <c r="S4529" s="1" t="s">
        <v>5640</v>
      </c>
      <c r="T4529" s="1" t="s">
        <v>30419</v>
      </c>
      <c r="U4529" s="1" t="s">
        <v>4875</v>
      </c>
      <c r="V4529" s="1" t="s">
        <v>140</v>
      </c>
      <c r="W4529" s="1" t="s">
        <v>75</v>
      </c>
      <c r="X4529" t="str">
        <f t="shared" si="491"/>
        <v>Complete</v>
      </c>
      <c r="Y4529">
        <f>MAX(0,100-IF(G4529="Invalid",Config!$B$5,0)-IF(I4529="Invalid",Config!$B$6,0)-IF(X4529="Incomplete",Config!$B$7,0)-IF(AF4529="Yes",Config!$B$37,0))</f>
        <v>100</v>
      </c>
      <c r="Z4529" s="1">
        <f>IF(OR(TRIM(B4529)="",COUNTIF(Config!$B$15:$B$19,B4529)&gt;0),1,0)+IF(OR(TRIM(C4529)="",COUNTIF(Config!$B$15:$B$19,C4529)&gt;0),1,0)+IF(OR(TRIM(F4529)="",COUNTIF(Config!$B$15:$B$19,F4529)&gt;0),1,0)+IF(OR(TRIM(H4529)="",COUNTIF(Config!$B$15:$B$19,H4529)&gt;0),1,0)+IF(OR(TRIM(E4529)="",COUNTIF(Config!$B$15:$B$19,E4529)&gt;0),1,0)+IF(OR(TRIM(K4529)="",COUNTIF(Config!$B$15:$B$19,K4529)&gt;0),1,0)+IF(OR(TRIM(P4529)="",COUNTIF(Config!$B$15:$B$19,P4529)&gt;0),1,0)+IF(OR(TRIM(R4529)="",COUNTIF(Config!$B$15:$B$19,R4529)&gt;0),1,0)</f>
        <v>0</v>
      </c>
      <c r="AA4529" s="1" cm="1">
        <f t="array" ref="AA4529">SUMPRODUCT(LEN(H4529)-LEN(SUBSTITUTE(H4529,{"0";"1";"2";"3";"4";"5";"6";"7";"8";"9"},"")))</f>
        <v>12</v>
      </c>
      <c r="AC4529" t="str">
        <f t="shared" si="492"/>
        <v/>
      </c>
      <c r="AD4529">
        <f t="shared" si="493"/>
        <v>1</v>
      </c>
      <c r="AE4529">
        <f t="shared" si="494"/>
        <v>1</v>
      </c>
      <c r="AF4529" t="str">
        <f t="shared" si="495"/>
        <v>No</v>
      </c>
      <c r="AG4529">
        <f t="shared" ca="1" si="496"/>
        <v>37</v>
      </c>
      <c r="AH4529" t="str">
        <f ca="1">IF(OR(V4529="",AG4529=""),"Yes",IF(AG4529&gt;Config!$B$41,"Yes","No"))</f>
        <v>No</v>
      </c>
    </row>
    <row r="4530" spans="1:34" x14ac:dyDescent="0.25">
      <c r="A4530" s="1" t="s">
        <v>30420</v>
      </c>
      <c r="B4530" s="1" t="s">
        <v>244</v>
      </c>
      <c r="C4530" s="1" t="s">
        <v>985</v>
      </c>
      <c r="D4530" s="1" t="s">
        <v>30421</v>
      </c>
      <c r="E4530" s="1" t="s">
        <v>34057</v>
      </c>
      <c r="F4530" s="1" t="s">
        <v>30422</v>
      </c>
      <c r="G4530" t="str">
        <f t="shared" si="490"/>
        <v>Valid</v>
      </c>
      <c r="H4530" s="1" t="s">
        <v>30423</v>
      </c>
      <c r="I4530" t="str" cm="1">
        <f t="array" ref="I4530">IF(OR(TRIM(H4530)="",ISNUMBER(SEARCH("#",H4530)),AA4530&lt;Config!$B$8,SUMPRODUCT(--ISNUMBER(SEARCH({"a";"b";"c";"d";"e";"f";"g";"h";"i";"j";"k";"l";"m";"n";"o";"p";"q";"r";"s";"t";"u";"v";"w";"x";"y";"z"},H4530)))&gt;0),"Invalid","Valid")</f>
        <v>Valid</v>
      </c>
      <c r="J4530" s="1" t="s">
        <v>30424</v>
      </c>
      <c r="K4530" s="1" t="s">
        <v>481</v>
      </c>
      <c r="L4530" s="1" t="s">
        <v>84</v>
      </c>
      <c r="M4530" s="1" t="s">
        <v>462</v>
      </c>
      <c r="N4530" s="1" t="s">
        <v>33819</v>
      </c>
      <c r="O4530" s="1" t="s">
        <v>149</v>
      </c>
      <c r="P4530" t="s">
        <v>328</v>
      </c>
      <c r="Q4530" s="1" t="s">
        <v>33838</v>
      </c>
      <c r="R4530" s="1" t="s">
        <v>392</v>
      </c>
      <c r="S4530" s="1" t="s">
        <v>22674</v>
      </c>
      <c r="T4530" s="1" t="s">
        <v>30425</v>
      </c>
      <c r="U4530" s="1" t="s">
        <v>5010</v>
      </c>
      <c r="V4530" s="1" t="s">
        <v>983</v>
      </c>
      <c r="W4530" s="1" t="s">
        <v>293</v>
      </c>
      <c r="X4530" t="str">
        <f t="shared" si="491"/>
        <v>Complete</v>
      </c>
      <c r="Y4530">
        <f>MAX(0,100-IF(G4530="Invalid",Config!$B$5,0)-IF(I4530="Invalid",Config!$B$6,0)-IF(X4530="Incomplete",Config!$B$7,0)-IF(AF4530="Yes",Config!$B$37,0))</f>
        <v>100</v>
      </c>
      <c r="Z4530" s="1">
        <f>IF(OR(TRIM(B4530)="",COUNTIF(Config!$B$15:$B$19,B4530)&gt;0),1,0)+IF(OR(TRIM(C4530)="",COUNTIF(Config!$B$15:$B$19,C4530)&gt;0),1,0)+IF(OR(TRIM(F4530)="",COUNTIF(Config!$B$15:$B$19,F4530)&gt;0),1,0)+IF(OR(TRIM(H4530)="",COUNTIF(Config!$B$15:$B$19,H4530)&gt;0),1,0)+IF(OR(TRIM(E4530)="",COUNTIF(Config!$B$15:$B$19,E4530)&gt;0),1,0)+IF(OR(TRIM(K4530)="",COUNTIF(Config!$B$15:$B$19,K4530)&gt;0),1,0)+IF(OR(TRIM(P4530)="",COUNTIF(Config!$B$15:$B$19,P4530)&gt;0),1,0)+IF(OR(TRIM(R4530)="",COUNTIF(Config!$B$15:$B$19,R4530)&gt;0),1,0)</f>
        <v>0</v>
      </c>
      <c r="AA4530" s="1" cm="1">
        <f t="array" ref="AA4530">SUMPRODUCT(LEN(H4530)-LEN(SUBSTITUTE(H4530,{"0";"1";"2";"3";"4";"5";"6";"7";"8";"9"},"")))</f>
        <v>11</v>
      </c>
      <c r="AC4530" t="str">
        <f t="shared" si="492"/>
        <v/>
      </c>
      <c r="AD4530">
        <f t="shared" si="493"/>
        <v>1</v>
      </c>
      <c r="AE4530">
        <f t="shared" si="494"/>
        <v>1</v>
      </c>
      <c r="AF4530" t="str">
        <f t="shared" si="495"/>
        <v>No</v>
      </c>
      <c r="AG4530">
        <f t="shared" ca="1" si="496"/>
        <v>311</v>
      </c>
      <c r="AH4530" t="str">
        <f ca="1">IF(OR(V4530="",AG4530=""),"Yes",IF(AG4530&gt;Config!$B$41,"Yes","No"))</f>
        <v>No</v>
      </c>
    </row>
    <row r="4531" spans="1:34" x14ac:dyDescent="0.25">
      <c r="A4531" s="1" t="s">
        <v>30426</v>
      </c>
      <c r="B4531" s="1" t="s">
        <v>409</v>
      </c>
      <c r="C4531" s="1" t="s">
        <v>410</v>
      </c>
      <c r="D4531" s="1" t="s">
        <v>411</v>
      </c>
      <c r="E4531" s="1" t="s">
        <v>633</v>
      </c>
      <c r="F4531" s="1" t="s">
        <v>30427</v>
      </c>
      <c r="G4531" t="str">
        <f t="shared" si="490"/>
        <v>Valid</v>
      </c>
      <c r="H4531" s="1" t="s">
        <v>30428</v>
      </c>
      <c r="I4531" t="str" cm="1">
        <f t="array" ref="I4531">IF(OR(TRIM(H4531)="",ISNUMBER(SEARCH("#",H4531)),AA4531&lt;Config!$B$8,SUMPRODUCT(--ISNUMBER(SEARCH({"a";"b";"c";"d";"e";"f";"g";"h";"i";"j";"k";"l";"m";"n";"o";"p";"q";"r";"s";"t";"u";"v";"w";"x";"y";"z"},H4531)))&gt;0),"Invalid","Valid")</f>
        <v>Valid</v>
      </c>
      <c r="J4531" s="1" t="s">
        <v>30429</v>
      </c>
      <c r="K4531" s="1" t="s">
        <v>83</v>
      </c>
      <c r="L4531" s="1" t="s">
        <v>67</v>
      </c>
      <c r="M4531" s="1" t="s">
        <v>85</v>
      </c>
      <c r="N4531" s="1" t="s">
        <v>86</v>
      </c>
      <c r="O4531" s="1" t="s">
        <v>196</v>
      </c>
      <c r="P4531" t="s">
        <v>236</v>
      </c>
      <c r="Q4531" s="1" t="s">
        <v>238</v>
      </c>
      <c r="R4531" s="1" t="s">
        <v>254</v>
      </c>
      <c r="S4531" s="1" t="s">
        <v>25050</v>
      </c>
      <c r="T4531" s="1" t="s">
        <v>30430</v>
      </c>
      <c r="U4531" s="1" t="s">
        <v>30431</v>
      </c>
      <c r="V4531" s="1" t="s">
        <v>5446</v>
      </c>
      <c r="W4531" s="1" t="s">
        <v>141</v>
      </c>
      <c r="X4531" t="str">
        <f t="shared" si="491"/>
        <v>Complete</v>
      </c>
      <c r="Y4531">
        <f>MAX(0,100-IF(G4531="Invalid",Config!$B$5,0)-IF(I4531="Invalid",Config!$B$6,0)-IF(X4531="Incomplete",Config!$B$7,0)-IF(AF4531="Yes",Config!$B$37,0))</f>
        <v>100</v>
      </c>
      <c r="Z4531" s="1">
        <f>IF(OR(TRIM(B4531)="",COUNTIF(Config!$B$15:$B$19,B4531)&gt;0),1,0)+IF(OR(TRIM(C4531)="",COUNTIF(Config!$B$15:$B$19,C4531)&gt;0),1,0)+IF(OR(TRIM(F4531)="",COUNTIF(Config!$B$15:$B$19,F4531)&gt;0),1,0)+IF(OR(TRIM(H4531)="",COUNTIF(Config!$B$15:$B$19,H4531)&gt;0),1,0)+IF(OR(TRIM(E4531)="",COUNTIF(Config!$B$15:$B$19,E4531)&gt;0),1,0)+IF(OR(TRIM(K4531)="",COUNTIF(Config!$B$15:$B$19,K4531)&gt;0),1,0)+IF(OR(TRIM(P4531)="",COUNTIF(Config!$B$15:$B$19,P4531)&gt;0),1,0)+IF(OR(TRIM(R4531)="",COUNTIF(Config!$B$15:$B$19,R4531)&gt;0),1,0)</f>
        <v>0</v>
      </c>
      <c r="AA4531" s="1" cm="1">
        <f t="array" ref="AA4531">SUMPRODUCT(LEN(H4531)-LEN(SUBSTITUTE(H4531,{"0";"1";"2";"3";"4";"5";"6";"7";"8";"9"},"")))</f>
        <v>12</v>
      </c>
      <c r="AC4531" t="str">
        <f t="shared" si="492"/>
        <v/>
      </c>
      <c r="AD4531">
        <f t="shared" si="493"/>
        <v>1</v>
      </c>
      <c r="AE4531">
        <f t="shared" si="494"/>
        <v>1</v>
      </c>
      <c r="AF4531" t="str">
        <f t="shared" si="495"/>
        <v>No</v>
      </c>
      <c r="AG4531">
        <f t="shared" ca="1" si="496"/>
        <v>357</v>
      </c>
      <c r="AH4531" t="str">
        <f ca="1">IF(OR(V4531="",AG4531=""),"Yes",IF(AG4531&gt;Config!$B$41,"Yes","No"))</f>
        <v>No</v>
      </c>
    </row>
    <row r="4532" spans="1:34" x14ac:dyDescent="0.25">
      <c r="A4532" s="1" t="s">
        <v>30432</v>
      </c>
      <c r="B4532" s="1" t="s">
        <v>1175</v>
      </c>
      <c r="C4532" s="1" t="s">
        <v>420</v>
      </c>
      <c r="D4532" s="1" t="s">
        <v>30433</v>
      </c>
      <c r="E4532" s="1" t="s">
        <v>739</v>
      </c>
      <c r="F4532" s="1" t="s">
        <v>30434</v>
      </c>
      <c r="G4532" t="str">
        <f t="shared" si="490"/>
        <v>Valid</v>
      </c>
      <c r="H4532" s="1" t="s">
        <v>30435</v>
      </c>
      <c r="I4532" t="str" cm="1">
        <f t="array" ref="I4532">IF(OR(TRIM(H4532)="",ISNUMBER(SEARCH("#",H4532)),AA4532&lt;Config!$B$8,SUMPRODUCT(--ISNUMBER(SEARCH({"a";"b";"c";"d";"e";"f";"g";"h";"i";"j";"k";"l";"m";"n";"o";"p";"q";"r";"s";"t";"u";"v";"w";"x";"y";"z"},H4532)))&gt;0),"Invalid","Valid")</f>
        <v>Valid</v>
      </c>
      <c r="J4532" s="1" t="s">
        <v>30436</v>
      </c>
      <c r="K4532" s="1" t="s">
        <v>83</v>
      </c>
      <c r="L4532" s="1" t="s">
        <v>84</v>
      </c>
      <c r="M4532" s="1" t="s">
        <v>343</v>
      </c>
      <c r="N4532" s="1" t="s">
        <v>31</v>
      </c>
      <c r="O4532" s="1" t="s">
        <v>69</v>
      </c>
      <c r="P4532" t="s">
        <v>328</v>
      </c>
      <c r="Q4532" s="1" t="s">
        <v>329</v>
      </c>
      <c r="R4532" s="1" t="s">
        <v>392</v>
      </c>
      <c r="S4532" s="1" t="s">
        <v>30437</v>
      </c>
      <c r="T4532" s="1" t="s">
        <v>30438</v>
      </c>
      <c r="U4532" s="1" t="s">
        <v>9856</v>
      </c>
      <c r="V4532" s="1" t="s">
        <v>30439</v>
      </c>
      <c r="W4532" s="1" t="s">
        <v>384</v>
      </c>
      <c r="X4532" t="str">
        <f t="shared" si="491"/>
        <v>Complete</v>
      </c>
      <c r="Y4532">
        <f>MAX(0,100-IF(G4532="Invalid",Config!$B$5,0)-IF(I4532="Invalid",Config!$B$6,0)-IF(X4532="Incomplete",Config!$B$7,0)-IF(AF4532="Yes",Config!$B$37,0))</f>
        <v>100</v>
      </c>
      <c r="Z4532" s="1">
        <f>IF(OR(TRIM(B4532)="",COUNTIF(Config!$B$15:$B$19,B4532)&gt;0),1,0)+IF(OR(TRIM(C4532)="",COUNTIF(Config!$B$15:$B$19,C4532)&gt;0),1,0)+IF(OR(TRIM(F4532)="",COUNTIF(Config!$B$15:$B$19,F4532)&gt;0),1,0)+IF(OR(TRIM(H4532)="",COUNTIF(Config!$B$15:$B$19,H4532)&gt;0),1,0)+IF(OR(TRIM(E4532)="",COUNTIF(Config!$B$15:$B$19,E4532)&gt;0),1,0)+IF(OR(TRIM(K4532)="",COUNTIF(Config!$B$15:$B$19,K4532)&gt;0),1,0)+IF(OR(TRIM(P4532)="",COUNTIF(Config!$B$15:$B$19,P4532)&gt;0),1,0)+IF(OR(TRIM(R4532)="",COUNTIF(Config!$B$15:$B$19,R4532)&gt;0),1,0)</f>
        <v>0</v>
      </c>
      <c r="AA4532" s="1" cm="1">
        <f t="array" ref="AA4532">SUMPRODUCT(LEN(H4532)-LEN(SUBSTITUTE(H4532,{"0";"1";"2";"3";"4";"5";"6";"7";"8";"9"},"")))</f>
        <v>10</v>
      </c>
      <c r="AC4532" t="str">
        <f t="shared" si="492"/>
        <v/>
      </c>
      <c r="AD4532">
        <f t="shared" si="493"/>
        <v>1</v>
      </c>
      <c r="AE4532">
        <f t="shared" si="494"/>
        <v>1</v>
      </c>
      <c r="AF4532" t="str">
        <f t="shared" si="495"/>
        <v>No</v>
      </c>
      <c r="AG4532" t="str">
        <f t="shared" ca="1" si="496"/>
        <v/>
      </c>
      <c r="AH4532" t="str">
        <f ca="1">IF(OR(V4532="",AG4532=""),"Yes",IF(AG4532&gt;Config!$B$41,"Yes","No"))</f>
        <v>Yes</v>
      </c>
    </row>
    <row r="4533" spans="1:34" x14ac:dyDescent="0.25">
      <c r="A4533" s="1" t="s">
        <v>30440</v>
      </c>
      <c r="B4533" s="1" t="s">
        <v>353</v>
      </c>
      <c r="C4533" s="1" t="s">
        <v>1806</v>
      </c>
      <c r="D4533" s="1" t="s">
        <v>30441</v>
      </c>
      <c r="E4533" s="1" t="s">
        <v>33829</v>
      </c>
      <c r="F4533" s="1" t="s">
        <v>30442</v>
      </c>
      <c r="G4533" t="str">
        <f t="shared" si="490"/>
        <v>Valid</v>
      </c>
      <c r="H4533" s="1" t="s">
        <v>30443</v>
      </c>
      <c r="I4533" t="str" cm="1">
        <f t="array" ref="I4533">IF(OR(TRIM(H4533)="",ISNUMBER(SEARCH("#",H4533)),AA4533&lt;Config!$B$8,SUMPRODUCT(--ISNUMBER(SEARCH({"a";"b";"c";"d";"e";"f";"g";"h";"i";"j";"k";"l";"m";"n";"o";"p";"q";"r";"s";"t";"u";"v";"w";"x";"y";"z"},H4533)))&gt;0),"Invalid","Valid")</f>
        <v>Valid</v>
      </c>
      <c r="J4533" s="1" t="s">
        <v>30444</v>
      </c>
      <c r="K4533" s="1" t="s">
        <v>504</v>
      </c>
      <c r="L4533" s="1" t="s">
        <v>102</v>
      </c>
      <c r="M4533" s="1" t="s">
        <v>462</v>
      </c>
      <c r="N4533" s="1" t="s">
        <v>148</v>
      </c>
      <c r="O4533" s="1" t="s">
        <v>69</v>
      </c>
      <c r="P4533" t="s">
        <v>53</v>
      </c>
      <c r="Q4533" s="1" t="s">
        <v>54</v>
      </c>
      <c r="R4533" s="1" t="s">
        <v>197</v>
      </c>
      <c r="S4533" s="1" t="s">
        <v>1847</v>
      </c>
      <c r="T4533" s="1" t="s">
        <v>30445</v>
      </c>
      <c r="U4533" s="1" t="s">
        <v>30446</v>
      </c>
      <c r="V4533" s="1" t="s">
        <v>20004</v>
      </c>
      <c r="W4533" s="1" t="s">
        <v>141</v>
      </c>
      <c r="X4533" t="str">
        <f t="shared" si="491"/>
        <v>Incomplete</v>
      </c>
      <c r="Y4533">
        <f>MAX(0,100-IF(G4533="Invalid",Config!$B$5,0)-IF(I4533="Invalid",Config!$B$6,0)-IF(X4533="Incomplete",Config!$B$7,0)-IF(AF4533="Yes",Config!$B$37,0))</f>
        <v>60</v>
      </c>
      <c r="Z4533" s="1">
        <f>IF(OR(TRIM(B4533)="",COUNTIF(Config!$B$15:$B$19,B4533)&gt;0),1,0)+IF(OR(TRIM(C4533)="",COUNTIF(Config!$B$15:$B$19,C4533)&gt;0),1,0)+IF(OR(TRIM(F4533)="",COUNTIF(Config!$B$15:$B$19,F4533)&gt;0),1,0)+IF(OR(TRIM(H4533)="",COUNTIF(Config!$B$15:$B$19,H4533)&gt;0),1,0)+IF(OR(TRIM(E4533)="",COUNTIF(Config!$B$15:$B$19,E4533)&gt;0),1,0)+IF(OR(TRIM(K4533)="",COUNTIF(Config!$B$15:$B$19,K4533)&gt;0),1,0)+IF(OR(TRIM(P4533)="",COUNTIF(Config!$B$15:$B$19,P4533)&gt;0),1,0)+IF(OR(TRIM(R4533)="",COUNTIF(Config!$B$15:$B$19,R4533)&gt;0),1,0)</f>
        <v>1</v>
      </c>
      <c r="AA4533" s="1" cm="1">
        <f t="array" ref="AA4533">SUMPRODUCT(LEN(H4533)-LEN(SUBSTITUTE(H4533,{"0";"1";"2";"3";"4";"5";"6";"7";"8";"9"},"")))</f>
        <v>12</v>
      </c>
      <c r="AC4533" t="str">
        <f t="shared" si="492"/>
        <v>Incomplete Profile</v>
      </c>
      <c r="AD4533">
        <f t="shared" si="493"/>
        <v>1</v>
      </c>
      <c r="AE4533">
        <f t="shared" si="494"/>
        <v>1</v>
      </c>
      <c r="AF4533" t="str">
        <f t="shared" si="495"/>
        <v>No</v>
      </c>
      <c r="AG4533">
        <f t="shared" ca="1" si="496"/>
        <v>710</v>
      </c>
      <c r="AH4533" t="str">
        <f ca="1">IF(OR(V4533="",AG4533=""),"Yes",IF(AG4533&gt;Config!$B$41,"Yes","No"))</f>
        <v>Yes</v>
      </c>
    </row>
    <row r="4534" spans="1:34" x14ac:dyDescent="0.25">
      <c r="A4534" s="1" t="s">
        <v>30447</v>
      </c>
      <c r="B4534" s="1" t="s">
        <v>917</v>
      </c>
      <c r="C4534" s="1" t="s">
        <v>1339</v>
      </c>
      <c r="D4534" s="1" t="s">
        <v>30448</v>
      </c>
      <c r="E4534" s="1" t="s">
        <v>33907</v>
      </c>
      <c r="F4534" s="1" t="s">
        <v>30449</v>
      </c>
      <c r="G4534" t="str">
        <f t="shared" si="490"/>
        <v>Valid</v>
      </c>
      <c r="H4534" s="1" t="s">
        <v>30450</v>
      </c>
      <c r="I4534" t="str" cm="1">
        <f t="array" ref="I4534">IF(OR(TRIM(H4534)="",ISNUMBER(SEARCH("#",H4534)),AA4534&lt;Config!$B$8,SUMPRODUCT(--ISNUMBER(SEARCH({"a";"b";"c";"d";"e";"f";"g";"h";"i";"j";"k";"l";"m";"n";"o";"p";"q";"r";"s";"t";"u";"v";"w";"x";"y";"z"},H4534)))&gt;0),"Invalid","Valid")</f>
        <v>Valid</v>
      </c>
      <c r="J4534" s="1" t="s">
        <v>30451</v>
      </c>
      <c r="K4534" s="1" t="s">
        <v>147</v>
      </c>
      <c r="L4534" s="1" t="s">
        <v>179</v>
      </c>
      <c r="M4534" s="1" t="s">
        <v>30</v>
      </c>
      <c r="N4534" s="1" t="s">
        <v>148</v>
      </c>
      <c r="O4534" s="1" t="s">
        <v>149</v>
      </c>
      <c r="P4534" t="s">
        <v>87</v>
      </c>
      <c r="Q4534" s="1" t="s">
        <v>88</v>
      </c>
      <c r="R4534" s="1" t="s">
        <v>30452</v>
      </c>
      <c r="S4534" s="1" t="s">
        <v>28391</v>
      </c>
      <c r="T4534" s="1" t="s">
        <v>30453</v>
      </c>
      <c r="U4534" s="1" t="s">
        <v>8586</v>
      </c>
      <c r="V4534" s="1" t="s">
        <v>12207</v>
      </c>
      <c r="W4534" s="1" t="s">
        <v>40</v>
      </c>
      <c r="X4534" t="str">
        <f t="shared" si="491"/>
        <v>Complete</v>
      </c>
      <c r="Y4534">
        <f>MAX(0,100-IF(G4534="Invalid",Config!$B$5,0)-IF(I4534="Invalid",Config!$B$6,0)-IF(X4534="Incomplete",Config!$B$7,0)-IF(AF4534="Yes",Config!$B$37,0))</f>
        <v>100</v>
      </c>
      <c r="Z4534" s="1">
        <f>IF(OR(TRIM(B4534)="",COUNTIF(Config!$B$15:$B$19,B4534)&gt;0),1,0)+IF(OR(TRIM(C4534)="",COUNTIF(Config!$B$15:$B$19,C4534)&gt;0),1,0)+IF(OR(TRIM(F4534)="",COUNTIF(Config!$B$15:$B$19,F4534)&gt;0),1,0)+IF(OR(TRIM(H4534)="",COUNTIF(Config!$B$15:$B$19,H4534)&gt;0),1,0)+IF(OR(TRIM(E4534)="",COUNTIF(Config!$B$15:$B$19,E4534)&gt;0),1,0)+IF(OR(TRIM(K4534)="",COUNTIF(Config!$B$15:$B$19,K4534)&gt;0),1,0)+IF(OR(TRIM(P4534)="",COUNTIF(Config!$B$15:$B$19,P4534)&gt;0),1,0)+IF(OR(TRIM(R4534)="",COUNTIF(Config!$B$15:$B$19,R4534)&gt;0),1,0)</f>
        <v>0</v>
      </c>
      <c r="AA4534" s="1" cm="1">
        <f t="array" ref="AA4534">SUMPRODUCT(LEN(H4534)-LEN(SUBSTITUTE(H4534,{"0";"1";"2";"3";"4";"5";"6";"7";"8";"9"},"")))</f>
        <v>11</v>
      </c>
      <c r="AC4534" t="str">
        <f t="shared" si="492"/>
        <v/>
      </c>
      <c r="AD4534">
        <f t="shared" si="493"/>
        <v>1</v>
      </c>
      <c r="AE4534">
        <f t="shared" si="494"/>
        <v>1</v>
      </c>
      <c r="AF4534" t="str">
        <f t="shared" si="495"/>
        <v>No</v>
      </c>
      <c r="AG4534">
        <f t="shared" ca="1" si="496"/>
        <v>538</v>
      </c>
      <c r="AH4534" t="str">
        <f ca="1">IF(OR(V4534="",AG4534=""),"Yes",IF(AG4534&gt;Config!$B$41,"Yes","No"))</f>
        <v>Yes</v>
      </c>
    </row>
    <row r="4535" spans="1:34" x14ac:dyDescent="0.25">
      <c r="A4535" s="1" t="s">
        <v>30454</v>
      </c>
      <c r="B4535" s="1" t="s">
        <v>631</v>
      </c>
      <c r="C4535" s="1" t="s">
        <v>353</v>
      </c>
      <c r="D4535" s="1" t="s">
        <v>16471</v>
      </c>
      <c r="E4535" s="1" t="s">
        <v>283</v>
      </c>
      <c r="F4535" s="1" t="s">
        <v>30455</v>
      </c>
      <c r="G4535" t="str">
        <f t="shared" si="490"/>
        <v>Valid</v>
      </c>
      <c r="H4535" s="1" t="s">
        <v>30456</v>
      </c>
      <c r="I4535" t="str" cm="1">
        <f t="array" ref="I4535">IF(OR(TRIM(H4535)="",ISNUMBER(SEARCH("#",H4535)),AA4535&lt;Config!$B$8,SUMPRODUCT(--ISNUMBER(SEARCH({"a";"b";"c";"d";"e";"f";"g";"h";"i";"j";"k";"l";"m";"n";"o";"p";"q";"r";"s";"t";"u";"v";"w";"x";"y";"z"},H4535)))&gt;0),"Invalid","Valid")</f>
        <v>Valid</v>
      </c>
      <c r="J4535" s="1" t="s">
        <v>30457</v>
      </c>
      <c r="K4535" s="1" t="s">
        <v>210</v>
      </c>
      <c r="L4535" s="1" t="s">
        <v>67</v>
      </c>
      <c r="M4535" s="1" t="s">
        <v>30</v>
      </c>
      <c r="N4535" s="1" t="s">
        <v>31</v>
      </c>
      <c r="O4535" s="1" t="s">
        <v>69</v>
      </c>
      <c r="P4535" t="s">
        <v>314</v>
      </c>
      <c r="Q4535" s="1" t="s">
        <v>316</v>
      </c>
      <c r="R4535" s="1" t="s">
        <v>663</v>
      </c>
      <c r="S4535" s="1" t="s">
        <v>11896</v>
      </c>
      <c r="T4535" s="1" t="s">
        <v>30458</v>
      </c>
      <c r="U4535" s="1" t="s">
        <v>7176</v>
      </c>
      <c r="V4535" s="1" t="s">
        <v>30459</v>
      </c>
      <c r="W4535" s="1" t="s">
        <v>60</v>
      </c>
      <c r="X4535" t="str">
        <f t="shared" si="491"/>
        <v>Complete</v>
      </c>
      <c r="Y4535">
        <f>MAX(0,100-IF(G4535="Invalid",Config!$B$5,0)-IF(I4535="Invalid",Config!$B$6,0)-IF(X4535="Incomplete",Config!$B$7,0)-IF(AF4535="Yes",Config!$B$37,0))</f>
        <v>100</v>
      </c>
      <c r="Z4535" s="1">
        <f>IF(OR(TRIM(B4535)="",COUNTIF(Config!$B$15:$B$19,B4535)&gt;0),1,0)+IF(OR(TRIM(C4535)="",COUNTIF(Config!$B$15:$B$19,C4535)&gt;0),1,0)+IF(OR(TRIM(F4535)="",COUNTIF(Config!$B$15:$B$19,F4535)&gt;0),1,0)+IF(OR(TRIM(H4535)="",COUNTIF(Config!$B$15:$B$19,H4535)&gt;0),1,0)+IF(OR(TRIM(E4535)="",COUNTIF(Config!$B$15:$B$19,E4535)&gt;0),1,0)+IF(OR(TRIM(K4535)="",COUNTIF(Config!$B$15:$B$19,K4535)&gt;0),1,0)+IF(OR(TRIM(P4535)="",COUNTIF(Config!$B$15:$B$19,P4535)&gt;0),1,0)+IF(OR(TRIM(R4535)="",COUNTIF(Config!$B$15:$B$19,R4535)&gt;0),1,0)</f>
        <v>0</v>
      </c>
      <c r="AA4535" s="1" cm="1">
        <f t="array" ref="AA4535">SUMPRODUCT(LEN(H4535)-LEN(SUBSTITUTE(H4535,{"0";"1";"2";"3";"4";"5";"6";"7";"8";"9"},"")))</f>
        <v>12</v>
      </c>
      <c r="AC4535" t="str">
        <f t="shared" si="492"/>
        <v/>
      </c>
      <c r="AD4535">
        <f t="shared" si="493"/>
        <v>1</v>
      </c>
      <c r="AE4535">
        <f t="shared" si="494"/>
        <v>1</v>
      </c>
      <c r="AF4535" t="str">
        <f t="shared" si="495"/>
        <v>No</v>
      </c>
      <c r="AG4535">
        <f t="shared" ca="1" si="496"/>
        <v>408</v>
      </c>
      <c r="AH4535" t="str">
        <f ca="1">IF(OR(V4535="",AG4535=""),"Yes",IF(AG4535&gt;Config!$B$41,"Yes","No"))</f>
        <v>Yes</v>
      </c>
    </row>
    <row r="4536" spans="1:34" x14ac:dyDescent="0.25">
      <c r="A4536" s="1" t="s">
        <v>30460</v>
      </c>
      <c r="B4536" s="1" t="s">
        <v>431</v>
      </c>
      <c r="C4536" s="1" t="s">
        <v>1806</v>
      </c>
      <c r="D4536" s="1" t="s">
        <v>30461</v>
      </c>
      <c r="E4536" s="1" t="s">
        <v>33907</v>
      </c>
      <c r="F4536" s="1" t="s">
        <v>30462</v>
      </c>
      <c r="G4536" t="str">
        <f t="shared" si="490"/>
        <v>Valid</v>
      </c>
      <c r="H4536" s="1" t="s">
        <v>30463</v>
      </c>
      <c r="I4536" t="str" cm="1">
        <f t="array" ref="I4536">IF(OR(TRIM(H4536)="",ISNUMBER(SEARCH("#",H4536)),AA4536&lt;Config!$B$8,SUMPRODUCT(--ISNUMBER(SEARCH({"a";"b";"c";"d";"e";"f";"g";"h";"i";"j";"k";"l";"m";"n";"o";"p";"q";"r";"s";"t";"u";"v";"w";"x";"y";"z"},H4536)))&gt;0),"Invalid","Valid")</f>
        <v>Valid</v>
      </c>
      <c r="J4536" s="1" t="s">
        <v>30464</v>
      </c>
      <c r="K4536" s="1" t="s">
        <v>625</v>
      </c>
      <c r="L4536" s="1" t="s">
        <v>164</v>
      </c>
      <c r="M4536" s="1" t="s">
        <v>85</v>
      </c>
      <c r="N4536" s="1" t="s">
        <v>148</v>
      </c>
      <c r="O4536" s="1" t="s">
        <v>69</v>
      </c>
      <c r="P4536" t="s">
        <v>236</v>
      </c>
      <c r="Q4536" s="1" t="s">
        <v>253</v>
      </c>
      <c r="R4536" s="1" t="s">
        <v>253</v>
      </c>
      <c r="S4536" s="1" t="s">
        <v>30465</v>
      </c>
      <c r="T4536" s="1" t="s">
        <v>30466</v>
      </c>
      <c r="U4536" s="1" t="s">
        <v>4875</v>
      </c>
      <c r="V4536" s="1" t="s">
        <v>16695</v>
      </c>
      <c r="W4536" s="1" t="s">
        <v>40</v>
      </c>
      <c r="X4536" t="str">
        <f t="shared" si="491"/>
        <v>Complete</v>
      </c>
      <c r="Y4536">
        <f>MAX(0,100-IF(G4536="Invalid",Config!$B$5,0)-IF(I4536="Invalid",Config!$B$6,0)-IF(X4536="Incomplete",Config!$B$7,0)-IF(AF4536="Yes",Config!$B$37,0))</f>
        <v>100</v>
      </c>
      <c r="Z4536" s="1">
        <f>IF(OR(TRIM(B4536)="",COUNTIF(Config!$B$15:$B$19,B4536)&gt;0),1,0)+IF(OR(TRIM(C4536)="",COUNTIF(Config!$B$15:$B$19,C4536)&gt;0),1,0)+IF(OR(TRIM(F4536)="",COUNTIF(Config!$B$15:$B$19,F4536)&gt;0),1,0)+IF(OR(TRIM(H4536)="",COUNTIF(Config!$B$15:$B$19,H4536)&gt;0),1,0)+IF(OR(TRIM(E4536)="",COUNTIF(Config!$B$15:$B$19,E4536)&gt;0),1,0)+IF(OR(TRIM(K4536)="",COUNTIF(Config!$B$15:$B$19,K4536)&gt;0),1,0)+IF(OR(TRIM(P4536)="",COUNTIF(Config!$B$15:$B$19,P4536)&gt;0),1,0)+IF(OR(TRIM(R4536)="",COUNTIF(Config!$B$15:$B$19,R4536)&gt;0),1,0)</f>
        <v>0</v>
      </c>
      <c r="AA4536" s="1" cm="1">
        <f t="array" ref="AA4536">SUMPRODUCT(LEN(H4536)-LEN(SUBSTITUTE(H4536,{"0";"1";"2";"3";"4";"5";"6";"7";"8";"9"},"")))</f>
        <v>12</v>
      </c>
      <c r="AC4536" t="str">
        <f t="shared" si="492"/>
        <v/>
      </c>
      <c r="AD4536">
        <f t="shared" si="493"/>
        <v>1</v>
      </c>
      <c r="AE4536">
        <f t="shared" si="494"/>
        <v>1</v>
      </c>
      <c r="AF4536" t="str">
        <f t="shared" si="495"/>
        <v>No</v>
      </c>
      <c r="AG4536" t="str">
        <f t="shared" ca="1" si="496"/>
        <v/>
      </c>
      <c r="AH4536" t="str">
        <f ca="1">IF(OR(V4536="",AG4536=""),"Yes",IF(AG4536&gt;Config!$B$41,"Yes","No"))</f>
        <v>Yes</v>
      </c>
    </row>
    <row r="4537" spans="1:34" x14ac:dyDescent="0.25">
      <c r="A4537" s="1" t="s">
        <v>30467</v>
      </c>
      <c r="B4537" s="1" t="s">
        <v>818</v>
      </c>
      <c r="C4537" s="1" t="s">
        <v>1166</v>
      </c>
      <c r="D4537" s="1" t="s">
        <v>9244</v>
      </c>
      <c r="E4537" s="1" t="s">
        <v>298</v>
      </c>
      <c r="F4537" s="1" t="s">
        <v>30468</v>
      </c>
      <c r="G4537" t="str">
        <f t="shared" si="490"/>
        <v>Valid</v>
      </c>
      <c r="H4537" s="1" t="s">
        <v>30469</v>
      </c>
      <c r="I4537" t="str" cm="1">
        <f t="array" ref="I4537">IF(OR(TRIM(H4537)="",ISNUMBER(SEARCH("#",H4537)),AA4537&lt;Config!$B$8,SUMPRODUCT(--ISNUMBER(SEARCH({"a";"b";"c";"d";"e";"f";"g";"h";"i";"j";"k";"l";"m";"n";"o";"p";"q";"r";"s";"t";"u";"v";"w";"x";"y";"z"},H4537)))&gt;0),"Invalid","Valid")</f>
        <v>Valid</v>
      </c>
      <c r="J4537" s="1" t="s">
        <v>30470</v>
      </c>
      <c r="K4537" s="1" t="s">
        <v>369</v>
      </c>
      <c r="L4537" s="1" t="s">
        <v>67</v>
      </c>
      <c r="M4537" s="1" t="s">
        <v>165</v>
      </c>
      <c r="N4537" s="1" t="s">
        <v>211</v>
      </c>
      <c r="O4537" s="1" t="s">
        <v>149</v>
      </c>
      <c r="P4537" t="s">
        <v>314</v>
      </c>
      <c r="Q4537" s="1" t="s">
        <v>316</v>
      </c>
      <c r="R4537" s="1" t="s">
        <v>315</v>
      </c>
      <c r="S4537" s="1" t="s">
        <v>4881</v>
      </c>
      <c r="T4537" s="1" t="s">
        <v>30471</v>
      </c>
      <c r="U4537" s="1" t="s">
        <v>7241</v>
      </c>
      <c r="V4537" s="1" t="s">
        <v>140</v>
      </c>
      <c r="W4537" s="1" t="s">
        <v>94</v>
      </c>
      <c r="X4537" t="str">
        <f t="shared" si="491"/>
        <v>Complete</v>
      </c>
      <c r="Y4537">
        <f>MAX(0,100-IF(G4537="Invalid",Config!$B$5,0)-IF(I4537="Invalid",Config!$B$6,0)-IF(X4537="Incomplete",Config!$B$7,0)-IF(AF4537="Yes",Config!$B$37,0))</f>
        <v>100</v>
      </c>
      <c r="Z4537" s="1">
        <f>IF(OR(TRIM(B4537)="",COUNTIF(Config!$B$15:$B$19,B4537)&gt;0),1,0)+IF(OR(TRIM(C4537)="",COUNTIF(Config!$B$15:$B$19,C4537)&gt;0),1,0)+IF(OR(TRIM(F4537)="",COUNTIF(Config!$B$15:$B$19,F4537)&gt;0),1,0)+IF(OR(TRIM(H4537)="",COUNTIF(Config!$B$15:$B$19,H4537)&gt;0),1,0)+IF(OR(TRIM(E4537)="",COUNTIF(Config!$B$15:$B$19,E4537)&gt;0),1,0)+IF(OR(TRIM(K4537)="",COUNTIF(Config!$B$15:$B$19,K4537)&gt;0),1,0)+IF(OR(TRIM(P4537)="",COUNTIF(Config!$B$15:$B$19,P4537)&gt;0),1,0)+IF(OR(TRIM(R4537)="",COUNTIF(Config!$B$15:$B$19,R4537)&gt;0),1,0)</f>
        <v>0</v>
      </c>
      <c r="AA4537" s="1" cm="1">
        <f t="array" ref="AA4537">SUMPRODUCT(LEN(H4537)-LEN(SUBSTITUTE(H4537,{"0";"1";"2";"3";"4";"5";"6";"7";"8";"9"},"")))</f>
        <v>12</v>
      </c>
      <c r="AC4537" t="str">
        <f t="shared" si="492"/>
        <v/>
      </c>
      <c r="AD4537">
        <f t="shared" si="493"/>
        <v>1</v>
      </c>
      <c r="AE4537">
        <f t="shared" si="494"/>
        <v>1</v>
      </c>
      <c r="AF4537" t="str">
        <f t="shared" si="495"/>
        <v>No</v>
      </c>
      <c r="AG4537">
        <f t="shared" ca="1" si="496"/>
        <v>37</v>
      </c>
      <c r="AH4537" t="str">
        <f ca="1">IF(OR(V4537="",AG4537=""),"Yes",IF(AG4537&gt;Config!$B$41,"Yes","No"))</f>
        <v>No</v>
      </c>
    </row>
    <row r="4538" spans="1:34" x14ac:dyDescent="0.25">
      <c r="A4538" s="1" t="s">
        <v>30472</v>
      </c>
      <c r="B4538" s="1" t="s">
        <v>218</v>
      </c>
      <c r="C4538" s="1" t="s">
        <v>1441</v>
      </c>
      <c r="D4538" s="1" t="s">
        <v>30473</v>
      </c>
      <c r="E4538" s="1" t="s">
        <v>34639</v>
      </c>
      <c r="F4538" s="1" t="s">
        <v>30474</v>
      </c>
      <c r="G4538" t="str">
        <f t="shared" si="490"/>
        <v>Valid</v>
      </c>
      <c r="H4538" s="1" t="s">
        <v>30475</v>
      </c>
      <c r="I4538" t="str" cm="1">
        <f t="array" ref="I4538">IF(OR(TRIM(H4538)="",ISNUMBER(SEARCH("#",H4538)),AA4538&lt;Config!$B$8,SUMPRODUCT(--ISNUMBER(SEARCH({"a";"b";"c";"d";"e";"f";"g";"h";"i";"j";"k";"l";"m";"n";"o";"p";"q";"r";"s";"t";"u";"v";"w";"x";"y";"z"},H4538)))&gt;0),"Invalid","Valid")</f>
        <v>Valid</v>
      </c>
      <c r="J4538" s="1" t="s">
        <v>30476</v>
      </c>
      <c r="K4538" s="1" t="s">
        <v>195</v>
      </c>
      <c r="L4538" s="1" t="s">
        <v>102</v>
      </c>
      <c r="M4538" s="1" t="s">
        <v>50</v>
      </c>
      <c r="N4538" s="1" t="s">
        <v>86</v>
      </c>
      <c r="O4538" s="1" t="s">
        <v>180</v>
      </c>
      <c r="P4538" t="s">
        <v>590</v>
      </c>
      <c r="Q4538" s="1" t="s">
        <v>1481</v>
      </c>
      <c r="R4538" s="1" t="s">
        <v>845</v>
      </c>
      <c r="S4538" s="1" t="s">
        <v>12846</v>
      </c>
      <c r="T4538" s="1" t="s">
        <v>30477</v>
      </c>
      <c r="U4538" s="1" t="s">
        <v>1580</v>
      </c>
      <c r="V4538" s="1" t="s">
        <v>140</v>
      </c>
      <c r="W4538" s="1" t="s">
        <v>33823</v>
      </c>
      <c r="X4538" t="str">
        <f t="shared" si="491"/>
        <v>Complete</v>
      </c>
      <c r="Y4538">
        <f>MAX(0,100-IF(G4538="Invalid",Config!$B$5,0)-IF(I4538="Invalid",Config!$B$6,0)-IF(X4538="Incomplete",Config!$B$7,0)-IF(AF4538="Yes",Config!$B$37,0))</f>
        <v>100</v>
      </c>
      <c r="Z4538" s="1">
        <f>IF(OR(TRIM(B4538)="",COUNTIF(Config!$B$15:$B$19,B4538)&gt;0),1,0)+IF(OR(TRIM(C4538)="",COUNTIF(Config!$B$15:$B$19,C4538)&gt;0),1,0)+IF(OR(TRIM(F4538)="",COUNTIF(Config!$B$15:$B$19,F4538)&gt;0),1,0)+IF(OR(TRIM(H4538)="",COUNTIF(Config!$B$15:$B$19,H4538)&gt;0),1,0)+IF(OR(TRIM(E4538)="",COUNTIF(Config!$B$15:$B$19,E4538)&gt;0),1,0)+IF(OR(TRIM(K4538)="",COUNTIF(Config!$B$15:$B$19,K4538)&gt;0),1,0)+IF(OR(TRIM(P4538)="",COUNTIF(Config!$B$15:$B$19,P4538)&gt;0),1,0)+IF(OR(TRIM(R4538)="",COUNTIF(Config!$B$15:$B$19,R4538)&gt;0),1,0)</f>
        <v>0</v>
      </c>
      <c r="AA4538" s="1" cm="1">
        <f t="array" ref="AA4538">SUMPRODUCT(LEN(H4538)-LEN(SUBSTITUTE(H4538,{"0";"1";"2";"3";"4";"5";"6";"7";"8";"9"},"")))</f>
        <v>12</v>
      </c>
      <c r="AC4538" t="str">
        <f t="shared" si="492"/>
        <v/>
      </c>
      <c r="AD4538">
        <f t="shared" si="493"/>
        <v>1</v>
      </c>
      <c r="AE4538">
        <f t="shared" si="494"/>
        <v>1</v>
      </c>
      <c r="AF4538" t="str">
        <f t="shared" si="495"/>
        <v>No</v>
      </c>
      <c r="AG4538">
        <f t="shared" ca="1" si="496"/>
        <v>37</v>
      </c>
      <c r="AH4538" t="str">
        <f ca="1">IF(OR(V4538="",AG4538=""),"Yes",IF(AG4538&gt;Config!$B$41,"Yes","No"))</f>
        <v>No</v>
      </c>
    </row>
    <row r="4539" spans="1:34" x14ac:dyDescent="0.25">
      <c r="A4539" s="1" t="s">
        <v>30478</v>
      </c>
      <c r="B4539" s="1" t="s">
        <v>409</v>
      </c>
      <c r="C4539" s="1" t="s">
        <v>353</v>
      </c>
      <c r="D4539" s="1" t="s">
        <v>30479</v>
      </c>
      <c r="E4539" s="1" t="s">
        <v>34374</v>
      </c>
      <c r="F4539" s="1" t="s">
        <v>30480</v>
      </c>
      <c r="G4539" t="str">
        <f t="shared" si="490"/>
        <v>Valid</v>
      </c>
      <c r="H4539" s="1" t="s">
        <v>30481</v>
      </c>
      <c r="I4539" t="str" cm="1">
        <f t="array" ref="I4539">IF(OR(TRIM(H4539)="",ISNUMBER(SEARCH("#",H4539)),AA4539&lt;Config!$B$8,SUMPRODUCT(--ISNUMBER(SEARCH({"a";"b";"c";"d";"e";"f";"g";"h";"i";"j";"k";"l";"m";"n";"o";"p";"q";"r";"s";"t";"u";"v";"w";"x";"y";"z"},H4539)))&gt;0),"Invalid","Valid")</f>
        <v>Valid</v>
      </c>
      <c r="J4539" s="1" t="s">
        <v>30482</v>
      </c>
      <c r="K4539" s="1" t="s">
        <v>516</v>
      </c>
      <c r="L4539" s="1" t="s">
        <v>102</v>
      </c>
      <c r="M4539" s="1" t="s">
        <v>343</v>
      </c>
      <c r="N4539" s="1" t="s">
        <v>713</v>
      </c>
      <c r="O4539" s="1" t="s">
        <v>149</v>
      </c>
      <c r="P4539" t="s">
        <v>590</v>
      </c>
      <c r="Q4539" s="1" t="s">
        <v>1481</v>
      </c>
      <c r="R4539" s="1" t="s">
        <v>592</v>
      </c>
      <c r="S4539" s="1" t="s">
        <v>30483</v>
      </c>
      <c r="T4539" s="1" t="s">
        <v>30484</v>
      </c>
      <c r="U4539" s="1" t="s">
        <v>14517</v>
      </c>
      <c r="V4539" s="1" t="s">
        <v>28870</v>
      </c>
      <c r="W4539" s="1" t="s">
        <v>33823</v>
      </c>
      <c r="X4539" t="str">
        <f t="shared" si="491"/>
        <v>Complete</v>
      </c>
      <c r="Y4539">
        <f>MAX(0,100-IF(G4539="Invalid",Config!$B$5,0)-IF(I4539="Invalid",Config!$B$6,0)-IF(X4539="Incomplete",Config!$B$7,0)-IF(AF4539="Yes",Config!$B$37,0))</f>
        <v>100</v>
      </c>
      <c r="Z4539" s="1">
        <f>IF(OR(TRIM(B4539)="",COUNTIF(Config!$B$15:$B$19,B4539)&gt;0),1,0)+IF(OR(TRIM(C4539)="",COUNTIF(Config!$B$15:$B$19,C4539)&gt;0),1,0)+IF(OR(TRIM(F4539)="",COUNTIF(Config!$B$15:$B$19,F4539)&gt;0),1,0)+IF(OR(TRIM(H4539)="",COUNTIF(Config!$B$15:$B$19,H4539)&gt;0),1,0)+IF(OR(TRIM(E4539)="",COUNTIF(Config!$B$15:$B$19,E4539)&gt;0),1,0)+IF(OR(TRIM(K4539)="",COUNTIF(Config!$B$15:$B$19,K4539)&gt;0),1,0)+IF(OR(TRIM(P4539)="",COUNTIF(Config!$B$15:$B$19,P4539)&gt;0),1,0)+IF(OR(TRIM(R4539)="",COUNTIF(Config!$B$15:$B$19,R4539)&gt;0),1,0)</f>
        <v>0</v>
      </c>
      <c r="AA4539" s="1" cm="1">
        <f t="array" ref="AA4539">SUMPRODUCT(LEN(H4539)-LEN(SUBSTITUTE(H4539,{"0";"1";"2";"3";"4";"5";"6";"7";"8";"9"},"")))</f>
        <v>12</v>
      </c>
      <c r="AC4539" t="str">
        <f t="shared" si="492"/>
        <v/>
      </c>
      <c r="AD4539">
        <f t="shared" si="493"/>
        <v>1</v>
      </c>
      <c r="AE4539">
        <f t="shared" si="494"/>
        <v>1</v>
      </c>
      <c r="AF4539" t="str">
        <f t="shared" si="495"/>
        <v>No</v>
      </c>
      <c r="AG4539">
        <f t="shared" ca="1" si="496"/>
        <v>521</v>
      </c>
      <c r="AH4539" t="str">
        <f ca="1">IF(OR(V4539="",AG4539=""),"Yes",IF(AG4539&gt;Config!$B$41,"Yes","No"))</f>
        <v>Yes</v>
      </c>
    </row>
    <row r="4540" spans="1:34" x14ac:dyDescent="0.25">
      <c r="A4540" s="1" t="s">
        <v>30485</v>
      </c>
      <c r="B4540" s="1" t="s">
        <v>1257</v>
      </c>
      <c r="C4540" s="1" t="s">
        <v>1400</v>
      </c>
      <c r="D4540" s="1" t="s">
        <v>30486</v>
      </c>
      <c r="E4540" s="1" t="s">
        <v>34895</v>
      </c>
      <c r="F4540" s="1" t="s">
        <v>30487</v>
      </c>
      <c r="G4540" t="str">
        <f t="shared" si="490"/>
        <v>Valid</v>
      </c>
      <c r="H4540" s="1" t="s">
        <v>17600</v>
      </c>
      <c r="I4540" t="str" cm="1">
        <f t="array" ref="I4540">IF(OR(TRIM(H4540)="",ISNUMBER(SEARCH("#",H4540)),AA4540&lt;Config!$B$8,SUMPRODUCT(--ISNUMBER(SEARCH({"a";"b";"c";"d";"e";"f";"g";"h";"i";"j";"k";"l";"m";"n";"o";"p";"q";"r";"s";"t";"u";"v";"w";"x";"y";"z"},H4540)))&gt;0),"Invalid","Valid")</f>
        <v>Valid</v>
      </c>
      <c r="J4540" s="1" t="s">
        <v>30488</v>
      </c>
      <c r="K4540" s="1" t="s">
        <v>66</v>
      </c>
      <c r="L4540" s="1" t="s">
        <v>450</v>
      </c>
      <c r="M4540" s="1" t="s">
        <v>50</v>
      </c>
      <c r="N4540" s="1" t="s">
        <v>713</v>
      </c>
      <c r="O4540" s="1" t="s">
        <v>52</v>
      </c>
      <c r="P4540" t="s">
        <v>33</v>
      </c>
      <c r="Q4540" s="1" t="s">
        <v>34</v>
      </c>
      <c r="R4540" s="1" t="s">
        <v>2361</v>
      </c>
      <c r="S4540" s="1" t="s">
        <v>13128</v>
      </c>
      <c r="T4540" s="1" t="s">
        <v>30489</v>
      </c>
      <c r="U4540" s="1" t="s">
        <v>1135</v>
      </c>
      <c r="V4540" s="1" t="s">
        <v>4851</v>
      </c>
      <c r="W4540" s="1" t="s">
        <v>40</v>
      </c>
      <c r="X4540" t="str">
        <f t="shared" si="491"/>
        <v>Complete</v>
      </c>
      <c r="Y4540">
        <f>MAX(0,100-IF(G4540="Invalid",Config!$B$5,0)-IF(I4540="Invalid",Config!$B$6,0)-IF(X4540="Incomplete",Config!$B$7,0)-IF(AF4540="Yes",Config!$B$37,0))</f>
        <v>75</v>
      </c>
      <c r="Z4540" s="1">
        <f>IF(OR(TRIM(B4540)="",COUNTIF(Config!$B$15:$B$19,B4540)&gt;0),1,0)+IF(OR(TRIM(C4540)="",COUNTIF(Config!$B$15:$B$19,C4540)&gt;0),1,0)+IF(OR(TRIM(F4540)="",COUNTIF(Config!$B$15:$B$19,F4540)&gt;0),1,0)+IF(OR(TRIM(H4540)="",COUNTIF(Config!$B$15:$B$19,H4540)&gt;0),1,0)+IF(OR(TRIM(E4540)="",COUNTIF(Config!$B$15:$B$19,E4540)&gt;0),1,0)+IF(OR(TRIM(K4540)="",COUNTIF(Config!$B$15:$B$19,K4540)&gt;0),1,0)+IF(OR(TRIM(P4540)="",COUNTIF(Config!$B$15:$B$19,P4540)&gt;0),1,0)+IF(OR(TRIM(R4540)="",COUNTIF(Config!$B$15:$B$19,R4540)&gt;0),1,0)</f>
        <v>0</v>
      </c>
      <c r="AA4540" s="1" cm="1">
        <f t="array" ref="AA4540">SUMPRODUCT(LEN(H4540)-LEN(SUBSTITUTE(H4540,{"0";"1";"2";"3";"4";"5";"6";"7";"8";"9"},"")))</f>
        <v>10</v>
      </c>
      <c r="AC4540" t="str">
        <f t="shared" si="492"/>
        <v>Potential Duplicate</v>
      </c>
      <c r="AD4540">
        <f t="shared" si="493"/>
        <v>1</v>
      </c>
      <c r="AE4540">
        <f t="shared" si="494"/>
        <v>2</v>
      </c>
      <c r="AF4540" t="str">
        <f t="shared" si="495"/>
        <v>Yes</v>
      </c>
      <c r="AG4540">
        <f t="shared" ca="1" si="496"/>
        <v>227</v>
      </c>
      <c r="AH4540" t="str">
        <f ca="1">IF(OR(V4540="",AG4540=""),"Yes",IF(AG4540&gt;Config!$B$41,"Yes","No"))</f>
        <v>No</v>
      </c>
    </row>
    <row r="4541" spans="1:34" x14ac:dyDescent="0.25">
      <c r="A4541" s="1" t="s">
        <v>30490</v>
      </c>
      <c r="B4541" s="1" t="s">
        <v>4638</v>
      </c>
      <c r="C4541" s="1" t="s">
        <v>398</v>
      </c>
      <c r="D4541" s="1" t="s">
        <v>30491</v>
      </c>
      <c r="E4541" s="1" t="s">
        <v>35265</v>
      </c>
      <c r="F4541" s="1" t="s">
        <v>30492</v>
      </c>
      <c r="G4541" t="str">
        <f t="shared" si="490"/>
        <v>Valid</v>
      </c>
      <c r="H4541" s="1" t="s">
        <v>30493</v>
      </c>
      <c r="I4541" t="str" cm="1">
        <f t="array" ref="I4541">IF(OR(TRIM(H4541)="",ISNUMBER(SEARCH("#",H4541)),AA4541&lt;Config!$B$8,SUMPRODUCT(--ISNUMBER(SEARCH({"a";"b";"c";"d";"e";"f";"g";"h";"i";"j";"k";"l";"m";"n";"o";"p";"q";"r";"s";"t";"u";"v";"w";"x";"y";"z"},H4541)))&gt;0),"Invalid","Valid")</f>
        <v>Valid</v>
      </c>
      <c r="J4541" s="1" t="s">
        <v>30494</v>
      </c>
      <c r="K4541" s="1" t="s">
        <v>1001</v>
      </c>
      <c r="L4541" s="1" t="s">
        <v>84</v>
      </c>
      <c r="M4541" s="1" t="s">
        <v>391</v>
      </c>
      <c r="N4541" s="1" t="s">
        <v>68</v>
      </c>
      <c r="O4541" s="1" t="s">
        <v>180</v>
      </c>
      <c r="P4541" t="s">
        <v>53</v>
      </c>
      <c r="Q4541" s="1" t="s">
        <v>197</v>
      </c>
      <c r="R4541" s="1" t="s">
        <v>70</v>
      </c>
      <c r="S4541" s="1" t="s">
        <v>2054</v>
      </c>
      <c r="T4541" s="1" t="s">
        <v>30495</v>
      </c>
      <c r="U4541" s="1" t="s">
        <v>8680</v>
      </c>
      <c r="V4541" s="1" t="s">
        <v>5255</v>
      </c>
      <c r="W4541" s="1" t="s">
        <v>94</v>
      </c>
      <c r="X4541" t="str">
        <f t="shared" si="491"/>
        <v>Complete</v>
      </c>
      <c r="Y4541">
        <f>MAX(0,100-IF(G4541="Invalid",Config!$B$5,0)-IF(I4541="Invalid",Config!$B$6,0)-IF(X4541="Incomplete",Config!$B$7,0)-IF(AF4541="Yes",Config!$B$37,0))</f>
        <v>75</v>
      </c>
      <c r="Z4541" s="1">
        <f>IF(OR(TRIM(B4541)="",COUNTIF(Config!$B$15:$B$19,B4541)&gt;0),1,0)+IF(OR(TRIM(C4541)="",COUNTIF(Config!$B$15:$B$19,C4541)&gt;0),1,0)+IF(OR(TRIM(F4541)="",COUNTIF(Config!$B$15:$B$19,F4541)&gt;0),1,0)+IF(OR(TRIM(H4541)="",COUNTIF(Config!$B$15:$B$19,H4541)&gt;0),1,0)+IF(OR(TRIM(E4541)="",COUNTIF(Config!$B$15:$B$19,E4541)&gt;0),1,0)+IF(OR(TRIM(K4541)="",COUNTIF(Config!$B$15:$B$19,K4541)&gt;0),1,0)+IF(OR(TRIM(P4541)="",COUNTIF(Config!$B$15:$B$19,P4541)&gt;0),1,0)+IF(OR(TRIM(R4541)="",COUNTIF(Config!$B$15:$B$19,R4541)&gt;0),1,0)</f>
        <v>0</v>
      </c>
      <c r="AA4541" s="1" cm="1">
        <f t="array" ref="AA4541">SUMPRODUCT(LEN(H4541)-LEN(SUBSTITUTE(H4541,{"0";"1";"2";"3";"4";"5";"6";"7";"8";"9"},"")))</f>
        <v>12</v>
      </c>
      <c r="AC4541" t="str">
        <f t="shared" si="492"/>
        <v>Potential Duplicate</v>
      </c>
      <c r="AD4541">
        <f t="shared" si="493"/>
        <v>2</v>
      </c>
      <c r="AE4541">
        <f t="shared" si="494"/>
        <v>1</v>
      </c>
      <c r="AF4541" t="str">
        <f t="shared" si="495"/>
        <v>Yes</v>
      </c>
      <c r="AG4541">
        <f t="shared" ca="1" si="496"/>
        <v>44</v>
      </c>
      <c r="AH4541" t="str">
        <f ca="1">IF(OR(V4541="",AG4541=""),"Yes",IF(AG4541&gt;Config!$B$41,"Yes","No"))</f>
        <v>No</v>
      </c>
    </row>
    <row r="4542" spans="1:34" x14ac:dyDescent="0.25">
      <c r="A4542" s="1" t="s">
        <v>30496</v>
      </c>
      <c r="B4542" s="1" t="s">
        <v>1329</v>
      </c>
      <c r="C4542" s="1" t="s">
        <v>323</v>
      </c>
      <c r="D4542" s="1" t="s">
        <v>21765</v>
      </c>
      <c r="E4542" s="1" t="s">
        <v>34714</v>
      </c>
      <c r="F4542" s="1" t="s">
        <v>30497</v>
      </c>
      <c r="G4542" t="str">
        <f t="shared" si="490"/>
        <v>Valid</v>
      </c>
      <c r="H4542" s="1" t="s">
        <v>30498</v>
      </c>
      <c r="I4542" t="str" cm="1">
        <f t="array" ref="I4542">IF(OR(TRIM(H4542)="",ISNUMBER(SEARCH("#",H4542)),AA4542&lt;Config!$B$8,SUMPRODUCT(--ISNUMBER(SEARCH({"a";"b";"c";"d";"e";"f";"g";"h";"i";"j";"k";"l";"m";"n";"o";"p";"q";"r";"s";"t";"u";"v";"w";"x";"y";"z"},H4542)))&gt;0),"Invalid","Valid")</f>
        <v>Valid</v>
      </c>
      <c r="J4542" s="1" t="s">
        <v>1215</v>
      </c>
      <c r="K4542" s="1" t="s">
        <v>866</v>
      </c>
      <c r="L4542" s="1" t="s">
        <v>84</v>
      </c>
      <c r="M4542" s="1" t="s">
        <v>118</v>
      </c>
      <c r="N4542" s="1" t="s">
        <v>358</v>
      </c>
      <c r="O4542" s="1" t="s">
        <v>149</v>
      </c>
      <c r="P4542" t="s">
        <v>53</v>
      </c>
      <c r="Q4542" s="1" t="s">
        <v>55</v>
      </c>
      <c r="R4542" s="1" t="s">
        <v>150</v>
      </c>
      <c r="S4542" s="1" t="s">
        <v>27880</v>
      </c>
      <c r="T4542" s="1" t="s">
        <v>30499</v>
      </c>
      <c r="U4542" s="1" t="s">
        <v>508</v>
      </c>
      <c r="V4542" s="1" t="s">
        <v>20253</v>
      </c>
      <c r="W4542" s="1" t="s">
        <v>384</v>
      </c>
      <c r="X4542" t="str">
        <f t="shared" si="491"/>
        <v>Complete</v>
      </c>
      <c r="Y4542">
        <f>MAX(0,100-IF(G4542="Invalid",Config!$B$5,0)-IF(I4542="Invalid",Config!$B$6,0)-IF(X4542="Incomplete",Config!$B$7,0)-IF(AF4542="Yes",Config!$B$37,0))</f>
        <v>100</v>
      </c>
      <c r="Z4542" s="1">
        <f>IF(OR(TRIM(B4542)="",COUNTIF(Config!$B$15:$B$19,B4542)&gt;0),1,0)+IF(OR(TRIM(C4542)="",COUNTIF(Config!$B$15:$B$19,C4542)&gt;0),1,0)+IF(OR(TRIM(F4542)="",COUNTIF(Config!$B$15:$B$19,F4542)&gt;0),1,0)+IF(OR(TRIM(H4542)="",COUNTIF(Config!$B$15:$B$19,H4542)&gt;0),1,0)+IF(OR(TRIM(E4542)="",COUNTIF(Config!$B$15:$B$19,E4542)&gt;0),1,0)+IF(OR(TRIM(K4542)="",COUNTIF(Config!$B$15:$B$19,K4542)&gt;0),1,0)+IF(OR(TRIM(P4542)="",COUNTIF(Config!$B$15:$B$19,P4542)&gt;0),1,0)+IF(OR(TRIM(R4542)="",COUNTIF(Config!$B$15:$B$19,R4542)&gt;0),1,0)</f>
        <v>0</v>
      </c>
      <c r="AA4542" s="1" cm="1">
        <f t="array" ref="AA4542">SUMPRODUCT(LEN(H4542)-LEN(SUBSTITUTE(H4542,{"0";"1";"2";"3";"4";"5";"6";"7";"8";"9"},"")))</f>
        <v>12</v>
      </c>
      <c r="AC4542" t="str">
        <f t="shared" si="492"/>
        <v/>
      </c>
      <c r="AD4542">
        <f t="shared" si="493"/>
        <v>1</v>
      </c>
      <c r="AE4542">
        <f t="shared" si="494"/>
        <v>1</v>
      </c>
      <c r="AF4542" t="str">
        <f t="shared" si="495"/>
        <v>No</v>
      </c>
      <c r="AG4542">
        <f t="shared" ca="1" si="496"/>
        <v>298</v>
      </c>
      <c r="AH4542" t="str">
        <f ca="1">IF(OR(V4542="",AG4542=""),"Yes",IF(AG4542&gt;Config!$B$41,"Yes","No"))</f>
        <v>No</v>
      </c>
    </row>
    <row r="4543" spans="1:34" x14ac:dyDescent="0.25">
      <c r="A4543" s="1" t="s">
        <v>30500</v>
      </c>
      <c r="B4543" s="1" t="s">
        <v>127</v>
      </c>
      <c r="C4543" s="1" t="s">
        <v>899</v>
      </c>
      <c r="D4543" s="1" t="s">
        <v>10414</v>
      </c>
      <c r="E4543" s="1" t="s">
        <v>34509</v>
      </c>
      <c r="F4543" s="1" t="s">
        <v>26517</v>
      </c>
      <c r="G4543" t="str">
        <f t="shared" si="490"/>
        <v>Valid</v>
      </c>
      <c r="H4543" s="1" t="s">
        <v>30501</v>
      </c>
      <c r="I4543" t="str" cm="1">
        <f t="array" ref="I4543">IF(OR(TRIM(H4543)="",ISNUMBER(SEARCH("#",H4543)),AA4543&lt;Config!$B$8,SUMPRODUCT(--ISNUMBER(SEARCH({"a";"b";"c";"d";"e";"f";"g";"h";"i";"j";"k";"l";"m";"n";"o";"p";"q";"r";"s";"t";"u";"v";"w";"x";"y";"z"},H4543)))&gt;0),"Invalid","Valid")</f>
        <v>Valid</v>
      </c>
      <c r="J4543" s="1" t="s">
        <v>30502</v>
      </c>
      <c r="K4543" s="1" t="s">
        <v>425</v>
      </c>
      <c r="L4543" s="1" t="s">
        <v>29</v>
      </c>
      <c r="M4543" s="1" t="s">
        <v>391</v>
      </c>
      <c r="N4543" s="1" t="s">
        <v>51</v>
      </c>
      <c r="O4543" s="1" t="s">
        <v>52</v>
      </c>
      <c r="P4543" t="s">
        <v>104</v>
      </c>
      <c r="Q4543" s="1" t="s">
        <v>302</v>
      </c>
      <c r="R4543" s="1" t="s">
        <v>106</v>
      </c>
      <c r="S4543" s="1" t="s">
        <v>25356</v>
      </c>
      <c r="T4543" s="1" t="s">
        <v>30503</v>
      </c>
      <c r="U4543" s="1" t="s">
        <v>6626</v>
      </c>
      <c r="V4543" s="1" t="s">
        <v>140</v>
      </c>
      <c r="W4543" s="1" t="s">
        <v>94</v>
      </c>
      <c r="X4543" t="str">
        <f t="shared" si="491"/>
        <v>Complete</v>
      </c>
      <c r="Y4543">
        <f>MAX(0,100-IF(G4543="Invalid",Config!$B$5,0)-IF(I4543="Invalid",Config!$B$6,0)-IF(X4543="Incomplete",Config!$B$7,0)-IF(AF4543="Yes",Config!$B$37,0))</f>
        <v>75</v>
      </c>
      <c r="Z4543" s="1">
        <f>IF(OR(TRIM(B4543)="",COUNTIF(Config!$B$15:$B$19,B4543)&gt;0),1,0)+IF(OR(TRIM(C4543)="",COUNTIF(Config!$B$15:$B$19,C4543)&gt;0),1,0)+IF(OR(TRIM(F4543)="",COUNTIF(Config!$B$15:$B$19,F4543)&gt;0),1,0)+IF(OR(TRIM(H4543)="",COUNTIF(Config!$B$15:$B$19,H4543)&gt;0),1,0)+IF(OR(TRIM(E4543)="",COUNTIF(Config!$B$15:$B$19,E4543)&gt;0),1,0)+IF(OR(TRIM(K4543)="",COUNTIF(Config!$B$15:$B$19,K4543)&gt;0),1,0)+IF(OR(TRIM(P4543)="",COUNTIF(Config!$B$15:$B$19,P4543)&gt;0),1,0)+IF(OR(TRIM(R4543)="",COUNTIF(Config!$B$15:$B$19,R4543)&gt;0),1,0)</f>
        <v>0</v>
      </c>
      <c r="AA4543" s="1" cm="1">
        <f t="array" ref="AA4543">SUMPRODUCT(LEN(H4543)-LEN(SUBSTITUTE(H4543,{"0";"1";"2";"3";"4";"5";"6";"7";"8";"9"},"")))</f>
        <v>10</v>
      </c>
      <c r="AC4543" t="str">
        <f t="shared" si="492"/>
        <v>Potential Duplicate</v>
      </c>
      <c r="AD4543">
        <f t="shared" si="493"/>
        <v>2</v>
      </c>
      <c r="AE4543">
        <f t="shared" si="494"/>
        <v>1</v>
      </c>
      <c r="AF4543" t="str">
        <f t="shared" si="495"/>
        <v>Yes</v>
      </c>
      <c r="AG4543">
        <f t="shared" ca="1" si="496"/>
        <v>37</v>
      </c>
      <c r="AH4543" t="str">
        <f ca="1">IF(OR(V4543="",AG4543=""),"Yes",IF(AG4543&gt;Config!$B$41,"Yes","No"))</f>
        <v>No</v>
      </c>
    </row>
    <row r="4544" spans="1:34" x14ac:dyDescent="0.25">
      <c r="A4544" s="1" t="s">
        <v>30504</v>
      </c>
      <c r="B4544" s="1" t="s">
        <v>995</v>
      </c>
      <c r="C4544" s="1" t="s">
        <v>1339</v>
      </c>
      <c r="D4544" s="1" t="s">
        <v>30505</v>
      </c>
      <c r="E4544" s="1" t="s">
        <v>33927</v>
      </c>
      <c r="F4544" s="1" t="s">
        <v>30506</v>
      </c>
      <c r="G4544" t="str">
        <f t="shared" si="490"/>
        <v>Valid</v>
      </c>
      <c r="H4544" s="1" t="s">
        <v>11796</v>
      </c>
      <c r="I4544" t="str" cm="1">
        <f t="array" ref="I4544">IF(OR(TRIM(H4544)="",ISNUMBER(SEARCH("#",H4544)),AA4544&lt;Config!$B$8,SUMPRODUCT(--ISNUMBER(SEARCH({"a";"b";"c";"d";"e";"f";"g";"h";"i";"j";"k";"l";"m";"n";"o";"p";"q";"r";"s";"t";"u";"v";"w";"x";"y";"z"},H4544)))&gt;0),"Invalid","Valid")</f>
        <v>Valid</v>
      </c>
      <c r="J4544" s="1" t="s">
        <v>30507</v>
      </c>
      <c r="K4544" s="1" t="s">
        <v>210</v>
      </c>
      <c r="L4544" s="1" t="s">
        <v>134</v>
      </c>
      <c r="M4544" s="1" t="s">
        <v>343</v>
      </c>
      <c r="N4544" s="1" t="s">
        <v>224</v>
      </c>
      <c r="O4544" s="1" t="s">
        <v>32</v>
      </c>
      <c r="P4544" t="s">
        <v>104</v>
      </c>
      <c r="Q4544" s="1" t="s">
        <v>732</v>
      </c>
      <c r="R4544" s="1" t="s">
        <v>106</v>
      </c>
      <c r="S4544" s="1" t="s">
        <v>30508</v>
      </c>
      <c r="T4544" s="1" t="s">
        <v>30509</v>
      </c>
      <c r="U4544" s="1" t="s">
        <v>595</v>
      </c>
      <c r="V4544" s="1" t="s">
        <v>140</v>
      </c>
      <c r="W4544" s="1" t="s">
        <v>384</v>
      </c>
      <c r="X4544" t="str">
        <f t="shared" si="491"/>
        <v>Complete</v>
      </c>
      <c r="Y4544">
        <f>MAX(0,100-IF(G4544="Invalid",Config!$B$5,0)-IF(I4544="Invalid",Config!$B$6,0)-IF(X4544="Incomplete",Config!$B$7,0)-IF(AF4544="Yes",Config!$B$37,0))</f>
        <v>75</v>
      </c>
      <c r="Z4544" s="1">
        <f>IF(OR(TRIM(B4544)="",COUNTIF(Config!$B$15:$B$19,B4544)&gt;0),1,0)+IF(OR(TRIM(C4544)="",COUNTIF(Config!$B$15:$B$19,C4544)&gt;0),1,0)+IF(OR(TRIM(F4544)="",COUNTIF(Config!$B$15:$B$19,F4544)&gt;0),1,0)+IF(OR(TRIM(H4544)="",COUNTIF(Config!$B$15:$B$19,H4544)&gt;0),1,0)+IF(OR(TRIM(E4544)="",COUNTIF(Config!$B$15:$B$19,E4544)&gt;0),1,0)+IF(OR(TRIM(K4544)="",COUNTIF(Config!$B$15:$B$19,K4544)&gt;0),1,0)+IF(OR(TRIM(P4544)="",COUNTIF(Config!$B$15:$B$19,P4544)&gt;0),1,0)+IF(OR(TRIM(R4544)="",COUNTIF(Config!$B$15:$B$19,R4544)&gt;0),1,0)</f>
        <v>0</v>
      </c>
      <c r="AA4544" s="1" cm="1">
        <f t="array" ref="AA4544">SUMPRODUCT(LEN(H4544)-LEN(SUBSTITUTE(H4544,{"0";"1";"2";"3";"4";"5";"6";"7";"8";"9"},"")))</f>
        <v>11</v>
      </c>
      <c r="AC4544" t="str">
        <f t="shared" si="492"/>
        <v>Potential Duplicate</v>
      </c>
      <c r="AD4544">
        <f t="shared" si="493"/>
        <v>1</v>
      </c>
      <c r="AE4544">
        <f t="shared" si="494"/>
        <v>2</v>
      </c>
      <c r="AF4544" t="str">
        <f t="shared" si="495"/>
        <v>Yes</v>
      </c>
      <c r="AG4544">
        <f t="shared" ca="1" si="496"/>
        <v>37</v>
      </c>
      <c r="AH4544" t="str">
        <f ca="1">IF(OR(V4544="",AG4544=""),"Yes",IF(AG4544&gt;Config!$B$41,"Yes","No"))</f>
        <v>No</v>
      </c>
    </row>
    <row r="4545" spans="1:34" x14ac:dyDescent="0.25">
      <c r="A4545" s="1" t="s">
        <v>30510</v>
      </c>
      <c r="B4545" s="1" t="s">
        <v>22</v>
      </c>
      <c r="C4545" s="1" t="s">
        <v>33938</v>
      </c>
      <c r="D4545" s="1" t="s">
        <v>35692</v>
      </c>
      <c r="E4545" s="1" t="s">
        <v>34827</v>
      </c>
      <c r="F4545" s="1" t="s">
        <v>30511</v>
      </c>
      <c r="G4545" t="str">
        <f t="shared" si="490"/>
        <v>Valid</v>
      </c>
      <c r="H4545" s="1" t="s">
        <v>30512</v>
      </c>
      <c r="I4545" t="str" cm="1">
        <f t="array" ref="I4545">IF(OR(TRIM(H4545)="",ISNUMBER(SEARCH("#",H4545)),AA4545&lt;Config!$B$8,SUMPRODUCT(--ISNUMBER(SEARCH({"a";"b";"c";"d";"e";"f";"g";"h";"i";"j";"k";"l";"m";"n";"o";"p";"q";"r";"s";"t";"u";"v";"w";"x";"y";"z"},H4545)))&gt;0),"Invalid","Valid")</f>
        <v>Valid</v>
      </c>
      <c r="J4545" s="1" t="s">
        <v>30513</v>
      </c>
      <c r="K4545" s="1" t="s">
        <v>1001</v>
      </c>
      <c r="L4545" s="1" t="s">
        <v>102</v>
      </c>
      <c r="M4545" s="1" t="s">
        <v>462</v>
      </c>
      <c r="N4545" s="1" t="s">
        <v>148</v>
      </c>
      <c r="O4545" s="1" t="s">
        <v>69</v>
      </c>
      <c r="P4545" t="s">
        <v>590</v>
      </c>
      <c r="Q4545" s="1" t="s">
        <v>591</v>
      </c>
      <c r="R4545" s="1" t="s">
        <v>845</v>
      </c>
      <c r="S4545" s="1" t="s">
        <v>25295</v>
      </c>
      <c r="T4545" s="1" t="s">
        <v>30514</v>
      </c>
      <c r="U4545" s="1" t="s">
        <v>30515</v>
      </c>
      <c r="V4545" s="1" t="s">
        <v>3294</v>
      </c>
      <c r="W4545" s="1" t="s">
        <v>384</v>
      </c>
      <c r="X4545" t="str">
        <f t="shared" si="491"/>
        <v>Complete</v>
      </c>
      <c r="Y4545">
        <f>MAX(0,100-IF(G4545="Invalid",Config!$B$5,0)-IF(I4545="Invalid",Config!$B$6,0)-IF(X4545="Incomplete",Config!$B$7,0)-IF(AF4545="Yes",Config!$B$37,0))</f>
        <v>100</v>
      </c>
      <c r="Z4545" s="1">
        <f>IF(OR(TRIM(B4545)="",COUNTIF(Config!$B$15:$B$19,B4545)&gt;0),1,0)+IF(OR(TRIM(C4545)="",COUNTIF(Config!$B$15:$B$19,C4545)&gt;0),1,0)+IF(OR(TRIM(F4545)="",COUNTIF(Config!$B$15:$B$19,F4545)&gt;0),1,0)+IF(OR(TRIM(H4545)="",COUNTIF(Config!$B$15:$B$19,H4545)&gt;0),1,0)+IF(OR(TRIM(E4545)="",COUNTIF(Config!$B$15:$B$19,E4545)&gt;0),1,0)+IF(OR(TRIM(K4545)="",COUNTIF(Config!$B$15:$B$19,K4545)&gt;0),1,0)+IF(OR(TRIM(P4545)="",COUNTIF(Config!$B$15:$B$19,P4545)&gt;0),1,0)+IF(OR(TRIM(R4545)="",COUNTIF(Config!$B$15:$B$19,R4545)&gt;0),1,0)</f>
        <v>0</v>
      </c>
      <c r="AA4545" s="1" cm="1">
        <f t="array" ref="AA4545">SUMPRODUCT(LEN(H4545)-LEN(SUBSTITUTE(H4545,{"0";"1";"2";"3";"4";"5";"6";"7";"8";"9"},"")))</f>
        <v>12</v>
      </c>
      <c r="AC4545" t="str">
        <f t="shared" si="492"/>
        <v/>
      </c>
      <c r="AD4545">
        <f t="shared" si="493"/>
        <v>1</v>
      </c>
      <c r="AE4545">
        <f t="shared" si="494"/>
        <v>1</v>
      </c>
      <c r="AF4545" t="str">
        <f t="shared" si="495"/>
        <v>No</v>
      </c>
      <c r="AG4545">
        <f t="shared" ca="1" si="496"/>
        <v>395</v>
      </c>
      <c r="AH4545" t="str">
        <f ca="1">IF(OR(V4545="",AG4545=""),"Yes",IF(AG4545&gt;Config!$B$41,"Yes","No"))</f>
        <v>Yes</v>
      </c>
    </row>
    <row r="4546" spans="1:34" x14ac:dyDescent="0.25">
      <c r="A4546" s="1" t="s">
        <v>30516</v>
      </c>
      <c r="B4546" s="1" t="s">
        <v>619</v>
      </c>
      <c r="C4546" s="1" t="s">
        <v>985</v>
      </c>
      <c r="D4546" s="1" t="s">
        <v>6588</v>
      </c>
      <c r="E4546" s="1" t="s">
        <v>33952</v>
      </c>
      <c r="F4546" s="1" t="s">
        <v>30517</v>
      </c>
      <c r="G4546" t="str">
        <f t="shared" si="490"/>
        <v>Valid</v>
      </c>
      <c r="H4546" s="1" t="s">
        <v>30518</v>
      </c>
      <c r="I4546" t="str" cm="1">
        <f t="array" ref="I4546">IF(OR(TRIM(H4546)="",ISNUMBER(SEARCH("#",H4546)),AA4546&lt;Config!$B$8,SUMPRODUCT(--ISNUMBER(SEARCH({"a";"b";"c";"d";"e";"f";"g";"h";"i";"j";"k";"l";"m";"n";"o";"p";"q";"r";"s";"t";"u";"v";"w";"x";"y";"z"},H4546)))&gt;0),"Invalid","Valid")</f>
        <v>Valid</v>
      </c>
      <c r="J4546" s="1" t="s">
        <v>30519</v>
      </c>
      <c r="K4546" s="1" t="s">
        <v>147</v>
      </c>
      <c r="L4546" s="1" t="s">
        <v>49</v>
      </c>
      <c r="M4546" s="1" t="s">
        <v>135</v>
      </c>
      <c r="N4546" s="1" t="s">
        <v>224</v>
      </c>
      <c r="O4546" s="1" t="s">
        <v>149</v>
      </c>
      <c r="P4546" t="s">
        <v>53</v>
      </c>
      <c r="Q4546" s="1" t="s">
        <v>55</v>
      </c>
      <c r="R4546" s="1" t="s">
        <v>150</v>
      </c>
      <c r="S4546" s="1" t="s">
        <v>27737</v>
      </c>
      <c r="T4546" s="1" t="s">
        <v>30520</v>
      </c>
      <c r="U4546" s="1" t="s">
        <v>12278</v>
      </c>
      <c r="V4546" s="1" t="s">
        <v>706</v>
      </c>
      <c r="W4546" s="1" t="s">
        <v>186</v>
      </c>
      <c r="X4546" t="str">
        <f t="shared" si="491"/>
        <v>Complete</v>
      </c>
      <c r="Y4546">
        <f>MAX(0,100-IF(G4546="Invalid",Config!$B$5,0)-IF(I4546="Invalid",Config!$B$6,0)-IF(X4546="Incomplete",Config!$B$7,0)-IF(AF4546="Yes",Config!$B$37,0))</f>
        <v>100</v>
      </c>
      <c r="Z4546" s="1">
        <f>IF(OR(TRIM(B4546)="",COUNTIF(Config!$B$15:$B$19,B4546)&gt;0),1,0)+IF(OR(TRIM(C4546)="",COUNTIF(Config!$B$15:$B$19,C4546)&gt;0),1,0)+IF(OR(TRIM(F4546)="",COUNTIF(Config!$B$15:$B$19,F4546)&gt;0),1,0)+IF(OR(TRIM(H4546)="",COUNTIF(Config!$B$15:$B$19,H4546)&gt;0),1,0)+IF(OR(TRIM(E4546)="",COUNTIF(Config!$B$15:$B$19,E4546)&gt;0),1,0)+IF(OR(TRIM(K4546)="",COUNTIF(Config!$B$15:$B$19,K4546)&gt;0),1,0)+IF(OR(TRIM(P4546)="",COUNTIF(Config!$B$15:$B$19,P4546)&gt;0),1,0)+IF(OR(TRIM(R4546)="",COUNTIF(Config!$B$15:$B$19,R4546)&gt;0),1,0)</f>
        <v>0</v>
      </c>
      <c r="AA4546" s="1" cm="1">
        <f t="array" ref="AA4546">SUMPRODUCT(LEN(H4546)-LEN(SUBSTITUTE(H4546,{"0";"1";"2";"3";"4";"5";"6";"7";"8";"9"},"")))</f>
        <v>12</v>
      </c>
      <c r="AC4546" t="str">
        <f t="shared" si="492"/>
        <v/>
      </c>
      <c r="AD4546">
        <f t="shared" si="493"/>
        <v>1</v>
      </c>
      <c r="AE4546">
        <f t="shared" si="494"/>
        <v>1</v>
      </c>
      <c r="AF4546" t="str">
        <f t="shared" si="495"/>
        <v>No</v>
      </c>
      <c r="AG4546">
        <f t="shared" ca="1" si="496"/>
        <v>244</v>
      </c>
      <c r="AH4546" t="str">
        <f ca="1">IF(OR(V4546="",AG4546=""),"Yes",IF(AG4546&gt;Config!$B$41,"Yes","No"))</f>
        <v>No</v>
      </c>
    </row>
    <row r="4547" spans="1:34" x14ac:dyDescent="0.25">
      <c r="A4547" s="1" t="s">
        <v>30521</v>
      </c>
      <c r="B4547" s="1" t="s">
        <v>6047</v>
      </c>
      <c r="C4547" s="1" t="s">
        <v>445</v>
      </c>
      <c r="D4547" s="1" t="s">
        <v>30522</v>
      </c>
      <c r="E4547" s="1" t="s">
        <v>35647</v>
      </c>
      <c r="F4547" s="1" t="s">
        <v>30523</v>
      </c>
      <c r="G4547" t="str">
        <f t="shared" ref="G4547:G4610" si="497">IFERROR(IF(OR(TRIM(F4547)="",LEN(F4547)-LEN(SUBSTITUTE(F4547,"@",""))&lt;&gt;1,FIND("@",F4547)=1,RIGHT(F4547,1)=".",ISNUMBER(SEARCH(" ",F4547)),ISERROR(FIND(".",F4547,FIND("@",F4547)+2))),"Invalid","Valid"),"Invalid")</f>
        <v>Valid</v>
      </c>
      <c r="H4547" s="1" t="s">
        <v>30524</v>
      </c>
      <c r="I4547" t="str" cm="1">
        <f t="array" ref="I4547">IF(OR(TRIM(H4547)="",ISNUMBER(SEARCH("#",H4547)),AA4547&lt;Config!$B$8,SUMPRODUCT(--ISNUMBER(SEARCH({"a";"b";"c";"d";"e";"f";"g";"h";"i";"j";"k";"l";"m";"n";"o";"p";"q";"r";"s";"t";"u";"v";"w";"x";"y";"z"},H4547)))&gt;0),"Invalid","Valid")</f>
        <v>Valid</v>
      </c>
      <c r="J4547" s="1" t="s">
        <v>30525</v>
      </c>
      <c r="K4547" s="1" t="s">
        <v>722</v>
      </c>
      <c r="L4547" s="1" t="s">
        <v>84</v>
      </c>
      <c r="M4547" s="1" t="s">
        <v>165</v>
      </c>
      <c r="N4547" s="1" t="s">
        <v>68</v>
      </c>
      <c r="O4547" s="1" t="s">
        <v>149</v>
      </c>
      <c r="P4547" t="s">
        <v>314</v>
      </c>
      <c r="Q4547" s="1" t="s">
        <v>663</v>
      </c>
      <c r="R4547" s="1" t="s">
        <v>34014</v>
      </c>
      <c r="S4547" s="1" t="s">
        <v>18448</v>
      </c>
      <c r="T4547" s="1" t="s">
        <v>30526</v>
      </c>
      <c r="U4547" s="1" t="s">
        <v>12736</v>
      </c>
      <c r="V4547" s="1" t="s">
        <v>1676</v>
      </c>
      <c r="W4547" s="1" t="s">
        <v>94</v>
      </c>
      <c r="X4547" t="str">
        <f t="shared" ref="X4547:X4610" si="498">IF(Z4547=0,"Complete","Incomplete")</f>
        <v>Complete</v>
      </c>
      <c r="Y4547">
        <f>MAX(0,100-IF(G4547="Invalid",Config!$B$5,0)-IF(I4547="Invalid",Config!$B$6,0)-IF(X4547="Incomplete",Config!$B$7,0)-IF(AF4547="Yes",Config!$B$37,0))</f>
        <v>100</v>
      </c>
      <c r="Z4547" s="1">
        <f>IF(OR(TRIM(B4547)="",COUNTIF(Config!$B$15:$B$19,B4547)&gt;0),1,0)+IF(OR(TRIM(C4547)="",COUNTIF(Config!$B$15:$B$19,C4547)&gt;0),1,0)+IF(OR(TRIM(F4547)="",COUNTIF(Config!$B$15:$B$19,F4547)&gt;0),1,0)+IF(OR(TRIM(H4547)="",COUNTIF(Config!$B$15:$B$19,H4547)&gt;0),1,0)+IF(OR(TRIM(E4547)="",COUNTIF(Config!$B$15:$B$19,E4547)&gt;0),1,0)+IF(OR(TRIM(K4547)="",COUNTIF(Config!$B$15:$B$19,K4547)&gt;0),1,0)+IF(OR(TRIM(P4547)="",COUNTIF(Config!$B$15:$B$19,P4547)&gt;0),1,0)+IF(OR(TRIM(R4547)="",COUNTIF(Config!$B$15:$B$19,R4547)&gt;0),1,0)</f>
        <v>0</v>
      </c>
      <c r="AA4547" s="1" cm="1">
        <f t="array" ref="AA4547">SUMPRODUCT(LEN(H4547)-LEN(SUBSTITUTE(H4547,{"0";"1";"2";"3";"4";"5";"6";"7";"8";"9"},"")))</f>
        <v>10</v>
      </c>
      <c r="AC4547" t="str">
        <f t="shared" ref="AC4547:AC4610" si="499">_xlfn.TEXTJOIN("; ",TRUE,IF(G4547="Invalid","Invalid Email",""),IF(I4547="Invalid","Invalid Phone",""),IF(X4547="Incomplete","Incomplete Profile",""),IF(AF4547="Yes","Potential Duplicate",""))</f>
        <v/>
      </c>
      <c r="AD4547">
        <f t="shared" ref="AD4547:AD4610" si="500">IF(OR(TRIM(F4547)="",G4547="Invalid"),0,COUNTIF($F$2:$F$5131,F4547))</f>
        <v>1</v>
      </c>
      <c r="AE4547">
        <f t="shared" ref="AE4547:AE4610" si="501">IF(OR(TRIM(H4547)="",I4547="Invalid"),0,COUNTIF($H$2:$H$5131,H4547))</f>
        <v>1</v>
      </c>
      <c r="AF4547" t="str">
        <f t="shared" ref="AF4547:AF4610" si="502">IF(OR(AD4547&gt;1,AE4547&gt;1),"Yes","No")</f>
        <v>No</v>
      </c>
      <c r="AG4547">
        <f t="shared" ref="AG4547:AG4610" ca="1" si="503">IFERROR(TODAY()-DATEVALUE(V4547),IFERROR(TODAY()-DATE(VALUE(RIGHT(V4547,4)),VALUE(MID(V4547,FIND("/",V4547)+1,FIND("/",V4547,FIND("/",V4547)+1)-FIND("/",V4547)-1)),VALUE(LEFT(V4547,FIND("/",V4547)-1))),""))</f>
        <v>37</v>
      </c>
      <c r="AH4547" t="str">
        <f ca="1">IF(OR(V4547="",AG4547=""),"Yes",IF(AG4547&gt;Config!$B$41,"Yes","No"))</f>
        <v>No</v>
      </c>
    </row>
    <row r="4548" spans="1:34" x14ac:dyDescent="0.25">
      <c r="A4548" s="1" t="s">
        <v>30527</v>
      </c>
      <c r="B4548" s="1" t="s">
        <v>295</v>
      </c>
      <c r="C4548" s="1" t="s">
        <v>1806</v>
      </c>
      <c r="D4548" s="1" t="s">
        <v>30528</v>
      </c>
      <c r="E4548" s="1" t="s">
        <v>34925</v>
      </c>
      <c r="F4548" s="1" t="s">
        <v>30529</v>
      </c>
      <c r="G4548" t="str">
        <f t="shared" si="497"/>
        <v>Valid</v>
      </c>
      <c r="H4548" s="1" t="s">
        <v>30530</v>
      </c>
      <c r="I4548" t="str" cm="1">
        <f t="array" ref="I4548">IF(OR(TRIM(H4548)="",ISNUMBER(SEARCH("#",H4548)),AA4548&lt;Config!$B$8,SUMPRODUCT(--ISNUMBER(SEARCH({"a";"b";"c";"d";"e";"f";"g";"h";"i";"j";"k";"l";"m";"n";"o";"p";"q";"r";"s";"t";"u";"v";"w";"x";"y";"z"},H4548)))&gt;0),"Invalid","Valid")</f>
        <v>Valid</v>
      </c>
      <c r="J4548" s="1" t="s">
        <v>30531</v>
      </c>
      <c r="K4548" s="1" t="s">
        <v>117</v>
      </c>
      <c r="L4548" s="1" t="s">
        <v>102</v>
      </c>
      <c r="M4548" s="1" t="s">
        <v>118</v>
      </c>
      <c r="N4548" s="1" t="s">
        <v>437</v>
      </c>
      <c r="O4548" s="1" t="s">
        <v>196</v>
      </c>
      <c r="P4548" t="s">
        <v>344</v>
      </c>
      <c r="Q4548" s="1" t="s">
        <v>971</v>
      </c>
      <c r="R4548" s="1" t="s">
        <v>971</v>
      </c>
      <c r="S4548" s="1" t="s">
        <v>1020</v>
      </c>
      <c r="T4548" s="1" t="s">
        <v>30532</v>
      </c>
      <c r="U4548" s="1" t="s">
        <v>2863</v>
      </c>
      <c r="V4548" s="1" t="s">
        <v>1347</v>
      </c>
      <c r="W4548" s="1" t="s">
        <v>75</v>
      </c>
      <c r="X4548" t="str">
        <f t="shared" si="498"/>
        <v>Complete</v>
      </c>
      <c r="Y4548">
        <f>MAX(0,100-IF(G4548="Invalid",Config!$B$5,0)-IF(I4548="Invalid",Config!$B$6,0)-IF(X4548="Incomplete",Config!$B$7,0)-IF(AF4548="Yes",Config!$B$37,0))</f>
        <v>100</v>
      </c>
      <c r="Z4548" s="1">
        <f>IF(OR(TRIM(B4548)="",COUNTIF(Config!$B$15:$B$19,B4548)&gt;0),1,0)+IF(OR(TRIM(C4548)="",COUNTIF(Config!$B$15:$B$19,C4548)&gt;0),1,0)+IF(OR(TRIM(F4548)="",COUNTIF(Config!$B$15:$B$19,F4548)&gt;0),1,0)+IF(OR(TRIM(H4548)="",COUNTIF(Config!$B$15:$B$19,H4548)&gt;0),1,0)+IF(OR(TRIM(E4548)="",COUNTIF(Config!$B$15:$B$19,E4548)&gt;0),1,0)+IF(OR(TRIM(K4548)="",COUNTIF(Config!$B$15:$B$19,K4548)&gt;0),1,0)+IF(OR(TRIM(P4548)="",COUNTIF(Config!$B$15:$B$19,P4548)&gt;0),1,0)+IF(OR(TRIM(R4548)="",COUNTIF(Config!$B$15:$B$19,R4548)&gt;0),1,0)</f>
        <v>0</v>
      </c>
      <c r="AA4548" s="1" cm="1">
        <f t="array" ref="AA4548">SUMPRODUCT(LEN(H4548)-LEN(SUBSTITUTE(H4548,{"0";"1";"2";"3";"4";"5";"6";"7";"8";"9"},"")))</f>
        <v>11</v>
      </c>
      <c r="AC4548" t="str">
        <f t="shared" si="499"/>
        <v/>
      </c>
      <c r="AD4548">
        <f t="shared" si="500"/>
        <v>1</v>
      </c>
      <c r="AE4548">
        <f t="shared" si="501"/>
        <v>1</v>
      </c>
      <c r="AF4548" t="str">
        <f t="shared" si="502"/>
        <v>No</v>
      </c>
      <c r="AG4548">
        <f t="shared" ca="1" si="503"/>
        <v>37</v>
      </c>
      <c r="AH4548" t="str">
        <f ca="1">IF(OR(V4548="",AG4548=""),"Yes",IF(AG4548&gt;Config!$B$41,"Yes","No"))</f>
        <v>No</v>
      </c>
    </row>
    <row r="4549" spans="1:34" x14ac:dyDescent="0.25">
      <c r="A4549" s="1" t="s">
        <v>30533</v>
      </c>
      <c r="B4549" s="1" t="s">
        <v>1634</v>
      </c>
      <c r="C4549" s="1" t="s">
        <v>524</v>
      </c>
      <c r="D4549" s="1" t="s">
        <v>4630</v>
      </c>
      <c r="E4549" s="1" t="s">
        <v>298</v>
      </c>
      <c r="F4549" s="1" t="s">
        <v>30534</v>
      </c>
      <c r="G4549" t="str">
        <f t="shared" si="497"/>
        <v>Valid</v>
      </c>
      <c r="H4549" s="1" t="s">
        <v>884</v>
      </c>
      <c r="I4549" t="str" cm="1">
        <f t="array" ref="I4549">IF(OR(TRIM(H4549)="",ISNUMBER(SEARCH("#",H4549)),AA4549&lt;Config!$B$8,SUMPRODUCT(--ISNUMBER(SEARCH({"a";"b";"c";"d";"e";"f";"g";"h";"i";"j";"k";"l";"m";"n";"o";"p";"q";"r";"s";"t";"u";"v";"w";"x";"y";"z"},H4549)))&gt;0),"Invalid","Valid")</f>
        <v>Invalid</v>
      </c>
      <c r="J4549" s="1" t="s">
        <v>30535</v>
      </c>
      <c r="K4549" s="1" t="s">
        <v>117</v>
      </c>
      <c r="L4549" s="1" t="s">
        <v>134</v>
      </c>
      <c r="M4549" s="1" t="s">
        <v>135</v>
      </c>
      <c r="N4549" s="1" t="s">
        <v>31</v>
      </c>
      <c r="O4549" s="1" t="s">
        <v>149</v>
      </c>
      <c r="P4549" t="s">
        <v>328</v>
      </c>
      <c r="Q4549" s="1" t="s">
        <v>1046</v>
      </c>
      <c r="R4549" s="1" t="s">
        <v>392</v>
      </c>
      <c r="S4549" s="1" t="s">
        <v>27695</v>
      </c>
      <c r="T4549" s="1" t="s">
        <v>30536</v>
      </c>
      <c r="U4549" s="1" t="s">
        <v>563</v>
      </c>
      <c r="V4549" s="1" t="s">
        <v>7498</v>
      </c>
      <c r="W4549" s="1" t="s">
        <v>125</v>
      </c>
      <c r="X4549" t="str">
        <f t="shared" si="498"/>
        <v>Complete</v>
      </c>
      <c r="Y4549">
        <f>MAX(0,100-IF(G4549="Invalid",Config!$B$5,0)-IF(I4549="Invalid",Config!$B$6,0)-IF(X4549="Incomplete",Config!$B$7,0)-IF(AF4549="Yes",Config!$B$37,0))</f>
        <v>80</v>
      </c>
      <c r="Z4549" s="1">
        <f>IF(OR(TRIM(B4549)="",COUNTIF(Config!$B$15:$B$19,B4549)&gt;0),1,0)+IF(OR(TRIM(C4549)="",COUNTIF(Config!$B$15:$B$19,C4549)&gt;0),1,0)+IF(OR(TRIM(F4549)="",COUNTIF(Config!$B$15:$B$19,F4549)&gt;0),1,0)+IF(OR(TRIM(H4549)="",COUNTIF(Config!$B$15:$B$19,H4549)&gt;0),1,0)+IF(OR(TRIM(E4549)="",COUNTIF(Config!$B$15:$B$19,E4549)&gt;0),1,0)+IF(OR(TRIM(K4549)="",COUNTIF(Config!$B$15:$B$19,K4549)&gt;0),1,0)+IF(OR(TRIM(P4549)="",COUNTIF(Config!$B$15:$B$19,P4549)&gt;0),1,0)+IF(OR(TRIM(R4549)="",COUNTIF(Config!$B$15:$B$19,R4549)&gt;0),1,0)</f>
        <v>0</v>
      </c>
      <c r="AA4549" s="1" cm="1">
        <f t="array" ref="AA4549">SUMPRODUCT(LEN(H4549)-LEN(SUBSTITUTE(H4549,{"0";"1";"2";"3";"4";"5";"6";"7";"8";"9"},"")))</f>
        <v>3</v>
      </c>
      <c r="AC4549" t="str">
        <f t="shared" si="499"/>
        <v>Invalid Phone</v>
      </c>
      <c r="AD4549">
        <f t="shared" si="500"/>
        <v>1</v>
      </c>
      <c r="AE4549">
        <f t="shared" si="501"/>
        <v>0</v>
      </c>
      <c r="AF4549" t="str">
        <f t="shared" si="502"/>
        <v>No</v>
      </c>
      <c r="AG4549">
        <f t="shared" ca="1" si="503"/>
        <v>108</v>
      </c>
      <c r="AH4549" t="str">
        <f ca="1">IF(OR(V4549="",AG4549=""),"Yes",IF(AG4549&gt;Config!$B$41,"Yes","No"))</f>
        <v>No</v>
      </c>
    </row>
    <row r="4550" spans="1:34" x14ac:dyDescent="0.25">
      <c r="A4550" s="1" t="s">
        <v>30537</v>
      </c>
      <c r="B4550" s="1" t="s">
        <v>839</v>
      </c>
      <c r="C4550" s="1" t="s">
        <v>1007</v>
      </c>
      <c r="D4550" s="1" t="s">
        <v>3304</v>
      </c>
      <c r="E4550" s="1" t="s">
        <v>35693</v>
      </c>
      <c r="F4550" s="1" t="s">
        <v>25176</v>
      </c>
      <c r="G4550" t="str">
        <f t="shared" si="497"/>
        <v>Valid</v>
      </c>
      <c r="H4550" s="1" t="s">
        <v>30538</v>
      </c>
      <c r="I4550" t="str" cm="1">
        <f t="array" ref="I4550">IF(OR(TRIM(H4550)="",ISNUMBER(SEARCH("#",H4550)),AA4550&lt;Config!$B$8,SUMPRODUCT(--ISNUMBER(SEARCH({"a";"b";"c";"d";"e";"f";"g";"h";"i";"j";"k";"l";"m";"n";"o";"p";"q";"r";"s";"t";"u";"v";"w";"x";"y";"z"},H4550)))&gt;0),"Invalid","Valid")</f>
        <v>Valid</v>
      </c>
      <c r="J4550" s="1" t="s">
        <v>30539</v>
      </c>
      <c r="K4550" s="1" t="s">
        <v>117</v>
      </c>
      <c r="L4550" s="1" t="s">
        <v>164</v>
      </c>
      <c r="M4550" s="1" t="s">
        <v>50</v>
      </c>
      <c r="N4550" s="1" t="s">
        <v>86</v>
      </c>
      <c r="O4550" s="1" t="s">
        <v>196</v>
      </c>
      <c r="P4550" t="s">
        <v>87</v>
      </c>
      <c r="Q4550" s="1" t="s">
        <v>88</v>
      </c>
      <c r="R4550" s="1" t="s">
        <v>559</v>
      </c>
      <c r="S4550" s="1" t="s">
        <v>9742</v>
      </c>
      <c r="T4550" s="1" t="s">
        <v>30540</v>
      </c>
      <c r="U4550" s="1" t="s">
        <v>21671</v>
      </c>
      <c r="V4550" s="1" t="s">
        <v>140</v>
      </c>
      <c r="W4550" s="1" t="s">
        <v>293</v>
      </c>
      <c r="X4550" t="str">
        <f t="shared" si="498"/>
        <v>Complete</v>
      </c>
      <c r="Y4550">
        <f>MAX(0,100-IF(G4550="Invalid",Config!$B$5,0)-IF(I4550="Invalid",Config!$B$6,0)-IF(X4550="Incomplete",Config!$B$7,0)-IF(AF4550="Yes",Config!$B$37,0))</f>
        <v>75</v>
      </c>
      <c r="Z4550" s="1">
        <f>IF(OR(TRIM(B4550)="",COUNTIF(Config!$B$15:$B$19,B4550)&gt;0),1,0)+IF(OR(TRIM(C4550)="",COUNTIF(Config!$B$15:$B$19,C4550)&gt;0),1,0)+IF(OR(TRIM(F4550)="",COUNTIF(Config!$B$15:$B$19,F4550)&gt;0),1,0)+IF(OR(TRIM(H4550)="",COUNTIF(Config!$B$15:$B$19,H4550)&gt;0),1,0)+IF(OR(TRIM(E4550)="",COUNTIF(Config!$B$15:$B$19,E4550)&gt;0),1,0)+IF(OR(TRIM(K4550)="",COUNTIF(Config!$B$15:$B$19,K4550)&gt;0),1,0)+IF(OR(TRIM(P4550)="",COUNTIF(Config!$B$15:$B$19,P4550)&gt;0),1,0)+IF(OR(TRIM(R4550)="",COUNTIF(Config!$B$15:$B$19,R4550)&gt;0),1,0)</f>
        <v>0</v>
      </c>
      <c r="AA4550" s="1" cm="1">
        <f t="array" ref="AA4550">SUMPRODUCT(LEN(H4550)-LEN(SUBSTITUTE(H4550,{"0";"1";"2";"3";"4";"5";"6";"7";"8";"9"},"")))</f>
        <v>12</v>
      </c>
      <c r="AC4550" t="str">
        <f t="shared" si="499"/>
        <v>Potential Duplicate</v>
      </c>
      <c r="AD4550">
        <f t="shared" si="500"/>
        <v>2</v>
      </c>
      <c r="AE4550">
        <f t="shared" si="501"/>
        <v>2</v>
      </c>
      <c r="AF4550" t="str">
        <f t="shared" si="502"/>
        <v>Yes</v>
      </c>
      <c r="AG4550">
        <f t="shared" ca="1" si="503"/>
        <v>37</v>
      </c>
      <c r="AH4550" t="str">
        <f ca="1">IF(OR(V4550="",AG4550=""),"Yes",IF(AG4550&gt;Config!$B$41,"Yes","No"))</f>
        <v>No</v>
      </c>
    </row>
    <row r="4551" spans="1:34" x14ac:dyDescent="0.25">
      <c r="A4551" s="1" t="s">
        <v>30541</v>
      </c>
      <c r="B4551" s="1" t="s">
        <v>4687</v>
      </c>
      <c r="C4551" s="1" t="s">
        <v>489</v>
      </c>
      <c r="D4551" s="1" t="s">
        <v>30542</v>
      </c>
      <c r="E4551" s="1" t="s">
        <v>35694</v>
      </c>
      <c r="F4551" s="1" t="s">
        <v>11650</v>
      </c>
      <c r="G4551" t="str">
        <f t="shared" si="497"/>
        <v>Valid</v>
      </c>
      <c r="H4551" s="1" t="s">
        <v>30543</v>
      </c>
      <c r="I4551" t="str" cm="1">
        <f t="array" ref="I4551">IF(OR(TRIM(H4551)="",ISNUMBER(SEARCH("#",H4551)),AA4551&lt;Config!$B$8,SUMPRODUCT(--ISNUMBER(SEARCH({"a";"b";"c";"d";"e";"f";"g";"h";"i";"j";"k";"l";"m";"n";"o";"p";"q";"r";"s";"t";"u";"v";"w";"x";"y";"z"},H4551)))&gt;0),"Invalid","Valid")</f>
        <v>Valid</v>
      </c>
      <c r="J4551" s="1" t="s">
        <v>30544</v>
      </c>
      <c r="K4551" s="1" t="s">
        <v>369</v>
      </c>
      <c r="L4551" s="1" t="s">
        <v>29</v>
      </c>
      <c r="M4551" s="1" t="s">
        <v>50</v>
      </c>
      <c r="N4551" s="1" t="s">
        <v>211</v>
      </c>
      <c r="O4551" s="1" t="s">
        <v>266</v>
      </c>
      <c r="P4551" t="s">
        <v>104</v>
      </c>
      <c r="Q4551" s="1" t="s">
        <v>105</v>
      </c>
      <c r="R4551" s="1" t="s">
        <v>833</v>
      </c>
      <c r="S4551" s="1" t="s">
        <v>9003</v>
      </c>
      <c r="T4551" s="1" t="s">
        <v>30545</v>
      </c>
      <c r="U4551" s="1" t="s">
        <v>11878</v>
      </c>
      <c r="V4551" s="1" t="s">
        <v>5585</v>
      </c>
      <c r="W4551" s="1" t="s">
        <v>141</v>
      </c>
      <c r="X4551" t="str">
        <f t="shared" si="498"/>
        <v>Complete</v>
      </c>
      <c r="Y4551">
        <f>MAX(0,100-IF(G4551="Invalid",Config!$B$5,0)-IF(I4551="Invalid",Config!$B$6,0)-IF(X4551="Incomplete",Config!$B$7,0)-IF(AF4551="Yes",Config!$B$37,0))</f>
        <v>75</v>
      </c>
      <c r="Z4551" s="1">
        <f>IF(OR(TRIM(B4551)="",COUNTIF(Config!$B$15:$B$19,B4551)&gt;0),1,0)+IF(OR(TRIM(C4551)="",COUNTIF(Config!$B$15:$B$19,C4551)&gt;0),1,0)+IF(OR(TRIM(F4551)="",COUNTIF(Config!$B$15:$B$19,F4551)&gt;0),1,0)+IF(OR(TRIM(H4551)="",COUNTIF(Config!$B$15:$B$19,H4551)&gt;0),1,0)+IF(OR(TRIM(E4551)="",COUNTIF(Config!$B$15:$B$19,E4551)&gt;0),1,0)+IF(OR(TRIM(K4551)="",COUNTIF(Config!$B$15:$B$19,K4551)&gt;0),1,0)+IF(OR(TRIM(P4551)="",COUNTIF(Config!$B$15:$B$19,P4551)&gt;0),1,0)+IF(OR(TRIM(R4551)="",COUNTIF(Config!$B$15:$B$19,R4551)&gt;0),1,0)</f>
        <v>0</v>
      </c>
      <c r="AA4551" s="1" cm="1">
        <f t="array" ref="AA4551">SUMPRODUCT(LEN(H4551)-LEN(SUBSTITUTE(H4551,{"0";"1";"2";"3";"4";"5";"6";"7";"8";"9"},"")))</f>
        <v>11</v>
      </c>
      <c r="AC4551" t="str">
        <f t="shared" si="499"/>
        <v>Potential Duplicate</v>
      </c>
      <c r="AD4551">
        <f t="shared" si="500"/>
        <v>2</v>
      </c>
      <c r="AE4551">
        <f t="shared" si="501"/>
        <v>1</v>
      </c>
      <c r="AF4551" t="str">
        <f t="shared" si="502"/>
        <v>Yes</v>
      </c>
      <c r="AG4551">
        <f t="shared" ca="1" si="503"/>
        <v>206</v>
      </c>
      <c r="AH4551" t="str">
        <f ca="1">IF(OR(V4551="",AG4551=""),"Yes",IF(AG4551&gt;Config!$B$41,"Yes","No"))</f>
        <v>No</v>
      </c>
    </row>
    <row r="4552" spans="1:34" x14ac:dyDescent="0.25">
      <c r="A4552" s="1" t="s">
        <v>30546</v>
      </c>
      <c r="B4552" s="1" t="s">
        <v>33815</v>
      </c>
      <c r="C4552" s="1" t="s">
        <v>598</v>
      </c>
      <c r="D4552" s="1" t="s">
        <v>598</v>
      </c>
      <c r="E4552" s="1" t="s">
        <v>310</v>
      </c>
      <c r="F4552" s="1" t="s">
        <v>30547</v>
      </c>
      <c r="G4552" t="str">
        <f t="shared" si="497"/>
        <v>Valid</v>
      </c>
      <c r="H4552" s="1" t="s">
        <v>30548</v>
      </c>
      <c r="I4552" t="str" cm="1">
        <f t="array" ref="I4552">IF(OR(TRIM(H4552)="",ISNUMBER(SEARCH("#",H4552)),AA4552&lt;Config!$B$8,SUMPRODUCT(--ISNUMBER(SEARCH({"a";"b";"c";"d";"e";"f";"g";"h";"i";"j";"k";"l";"m";"n";"o";"p";"q";"r";"s";"t";"u";"v";"w";"x";"y";"z"},H4552)))&gt;0),"Invalid","Valid")</f>
        <v>Valid</v>
      </c>
      <c r="J4552" s="1" t="s">
        <v>30549</v>
      </c>
      <c r="K4552" s="1" t="s">
        <v>866</v>
      </c>
      <c r="L4552" s="1" t="s">
        <v>84</v>
      </c>
      <c r="M4552" s="1" t="s">
        <v>165</v>
      </c>
      <c r="N4552" s="1" t="s">
        <v>68</v>
      </c>
      <c r="O4552" s="1" t="s">
        <v>32</v>
      </c>
      <c r="P4552" t="s">
        <v>104</v>
      </c>
      <c r="Q4552" s="1" t="s">
        <v>105</v>
      </c>
      <c r="R4552" s="1" t="s">
        <v>833</v>
      </c>
      <c r="S4552" s="1" t="s">
        <v>16086</v>
      </c>
      <c r="T4552" s="1" t="s">
        <v>30550</v>
      </c>
      <c r="U4552" s="1" t="s">
        <v>858</v>
      </c>
      <c r="V4552" s="1" t="s">
        <v>6371</v>
      </c>
      <c r="W4552" s="1" t="s">
        <v>60</v>
      </c>
      <c r="X4552" t="str">
        <f t="shared" si="498"/>
        <v>Incomplete</v>
      </c>
      <c r="Y4552">
        <f>MAX(0,100-IF(G4552="Invalid",Config!$B$5,0)-IF(I4552="Invalid",Config!$B$6,0)-IF(X4552="Incomplete",Config!$B$7,0)-IF(AF4552="Yes",Config!$B$37,0))</f>
        <v>60</v>
      </c>
      <c r="Z4552" s="1">
        <f>IF(OR(TRIM(B4552)="",COUNTIF(Config!$B$15:$B$19,B4552)&gt;0),1,0)+IF(OR(TRIM(C4552)="",COUNTIF(Config!$B$15:$B$19,C4552)&gt;0),1,0)+IF(OR(TRIM(F4552)="",COUNTIF(Config!$B$15:$B$19,F4552)&gt;0),1,0)+IF(OR(TRIM(H4552)="",COUNTIF(Config!$B$15:$B$19,H4552)&gt;0),1,0)+IF(OR(TRIM(E4552)="",COUNTIF(Config!$B$15:$B$19,E4552)&gt;0),1,0)+IF(OR(TRIM(K4552)="",COUNTIF(Config!$B$15:$B$19,K4552)&gt;0),1,0)+IF(OR(TRIM(P4552)="",COUNTIF(Config!$B$15:$B$19,P4552)&gt;0),1,0)+IF(OR(TRIM(R4552)="",COUNTIF(Config!$B$15:$B$19,R4552)&gt;0),1,0)</f>
        <v>1</v>
      </c>
      <c r="AA4552" s="1" cm="1">
        <f t="array" ref="AA4552">SUMPRODUCT(LEN(H4552)-LEN(SUBSTITUTE(H4552,{"0";"1";"2";"3";"4";"5";"6";"7";"8";"9"},"")))</f>
        <v>11</v>
      </c>
      <c r="AC4552" t="str">
        <f t="shared" si="499"/>
        <v>Incomplete Profile</v>
      </c>
      <c r="AD4552">
        <f t="shared" si="500"/>
        <v>1</v>
      </c>
      <c r="AE4552">
        <f t="shared" si="501"/>
        <v>1</v>
      </c>
      <c r="AF4552" t="str">
        <f t="shared" si="502"/>
        <v>No</v>
      </c>
      <c r="AG4552">
        <f t="shared" ca="1" si="503"/>
        <v>512</v>
      </c>
      <c r="AH4552" t="str">
        <f ca="1">IF(OR(V4552="",AG4552=""),"Yes",IF(AG4552&gt;Config!$B$41,"Yes","No"))</f>
        <v>Yes</v>
      </c>
    </row>
    <row r="4553" spans="1:34" x14ac:dyDescent="0.25">
      <c r="A4553" s="1" t="s">
        <v>30551</v>
      </c>
      <c r="B4553" s="1" t="s">
        <v>2095</v>
      </c>
      <c r="C4553" s="1" t="s">
        <v>78</v>
      </c>
      <c r="D4553" s="1" t="s">
        <v>30552</v>
      </c>
      <c r="E4553" s="1" t="s">
        <v>35695</v>
      </c>
      <c r="F4553" s="1" t="s">
        <v>30553</v>
      </c>
      <c r="G4553" t="str">
        <f t="shared" si="497"/>
        <v>Valid</v>
      </c>
      <c r="H4553" s="1" t="s">
        <v>30554</v>
      </c>
      <c r="I4553" t="str" cm="1">
        <f t="array" ref="I4553">IF(OR(TRIM(H4553)="",ISNUMBER(SEARCH("#",H4553)),AA4553&lt;Config!$B$8,SUMPRODUCT(--ISNUMBER(SEARCH({"a";"b";"c";"d";"e";"f";"g";"h";"i";"j";"k";"l";"m";"n";"o";"p";"q";"r";"s";"t";"u";"v";"w";"x";"y";"z"},H4553)))&gt;0),"Invalid","Valid")</f>
        <v>Valid</v>
      </c>
      <c r="J4553" s="1" t="s">
        <v>30555</v>
      </c>
      <c r="K4553" s="1" t="s">
        <v>117</v>
      </c>
      <c r="L4553" s="1" t="s">
        <v>84</v>
      </c>
      <c r="M4553" s="1" t="s">
        <v>251</v>
      </c>
      <c r="N4553" s="1" t="s">
        <v>211</v>
      </c>
      <c r="O4553" s="1" t="s">
        <v>180</v>
      </c>
      <c r="P4553" t="s">
        <v>87</v>
      </c>
      <c r="Q4553" s="1" t="s">
        <v>438</v>
      </c>
      <c r="R4553" s="1" t="s">
        <v>136</v>
      </c>
      <c r="S4553" s="1" t="s">
        <v>12336</v>
      </c>
      <c r="T4553" s="1" t="s">
        <v>30556</v>
      </c>
      <c r="U4553" s="1" t="s">
        <v>30557</v>
      </c>
      <c r="V4553" s="1" t="s">
        <v>140</v>
      </c>
      <c r="W4553" s="1" t="s">
        <v>125</v>
      </c>
      <c r="X4553" t="str">
        <f t="shared" si="498"/>
        <v>Complete</v>
      </c>
      <c r="Y4553">
        <f>MAX(0,100-IF(G4553="Invalid",Config!$B$5,0)-IF(I4553="Invalid",Config!$B$6,0)-IF(X4553="Incomplete",Config!$B$7,0)-IF(AF4553="Yes",Config!$B$37,0))</f>
        <v>100</v>
      </c>
      <c r="Z4553" s="1">
        <f>IF(OR(TRIM(B4553)="",COUNTIF(Config!$B$15:$B$19,B4553)&gt;0),1,0)+IF(OR(TRIM(C4553)="",COUNTIF(Config!$B$15:$B$19,C4553)&gt;0),1,0)+IF(OR(TRIM(F4553)="",COUNTIF(Config!$B$15:$B$19,F4553)&gt;0),1,0)+IF(OR(TRIM(H4553)="",COUNTIF(Config!$B$15:$B$19,H4553)&gt;0),1,0)+IF(OR(TRIM(E4553)="",COUNTIF(Config!$B$15:$B$19,E4553)&gt;0),1,0)+IF(OR(TRIM(K4553)="",COUNTIF(Config!$B$15:$B$19,K4553)&gt;0),1,0)+IF(OR(TRIM(P4553)="",COUNTIF(Config!$B$15:$B$19,P4553)&gt;0),1,0)+IF(OR(TRIM(R4553)="",COUNTIF(Config!$B$15:$B$19,R4553)&gt;0),1,0)</f>
        <v>0</v>
      </c>
      <c r="AA4553" s="1" cm="1">
        <f t="array" ref="AA4553">SUMPRODUCT(LEN(H4553)-LEN(SUBSTITUTE(H4553,{"0";"1";"2";"3";"4";"5";"6";"7";"8";"9"},"")))</f>
        <v>11</v>
      </c>
      <c r="AC4553" t="str">
        <f t="shared" si="499"/>
        <v/>
      </c>
      <c r="AD4553">
        <f t="shared" si="500"/>
        <v>1</v>
      </c>
      <c r="AE4553">
        <f t="shared" si="501"/>
        <v>1</v>
      </c>
      <c r="AF4553" t="str">
        <f t="shared" si="502"/>
        <v>No</v>
      </c>
      <c r="AG4553">
        <f t="shared" ca="1" si="503"/>
        <v>37</v>
      </c>
      <c r="AH4553" t="str">
        <f ca="1">IF(OR(V4553="",AG4553=""),"Yes",IF(AG4553&gt;Config!$B$41,"Yes","No"))</f>
        <v>No</v>
      </c>
    </row>
    <row r="4554" spans="1:34" x14ac:dyDescent="0.25">
      <c r="A4554" s="1" t="s">
        <v>30558</v>
      </c>
      <c r="B4554" s="1" t="s">
        <v>2778</v>
      </c>
      <c r="C4554" s="1" t="s">
        <v>33938</v>
      </c>
      <c r="D4554" s="1" t="s">
        <v>34675</v>
      </c>
      <c r="E4554" s="1" t="s">
        <v>34427</v>
      </c>
      <c r="F4554" s="1" t="s">
        <v>30559</v>
      </c>
      <c r="G4554" t="str">
        <f t="shared" si="497"/>
        <v>Invalid</v>
      </c>
      <c r="H4554" s="1" t="s">
        <v>30560</v>
      </c>
      <c r="I4554" t="str" cm="1">
        <f t="array" ref="I4554">IF(OR(TRIM(H4554)="",ISNUMBER(SEARCH("#",H4554)),AA4554&lt;Config!$B$8,SUMPRODUCT(--ISNUMBER(SEARCH({"a";"b";"c";"d";"e";"f";"g";"h";"i";"j";"k";"l";"m";"n";"o";"p";"q";"r";"s";"t";"u";"v";"w";"x";"y";"z"},H4554)))&gt;0),"Invalid","Valid")</f>
        <v>Valid</v>
      </c>
      <c r="J4554" s="1" t="s">
        <v>30561</v>
      </c>
      <c r="K4554" s="1" t="s">
        <v>250</v>
      </c>
      <c r="L4554" s="1" t="s">
        <v>134</v>
      </c>
      <c r="M4554" s="1" t="s">
        <v>33825</v>
      </c>
      <c r="N4554" s="1" t="s">
        <v>31</v>
      </c>
      <c r="O4554" s="1" t="s">
        <v>69</v>
      </c>
      <c r="P4554" t="s">
        <v>53</v>
      </c>
      <c r="Q4554" s="1" t="s">
        <v>55</v>
      </c>
      <c r="R4554" s="1" t="s">
        <v>55</v>
      </c>
      <c r="S4554" s="1" t="s">
        <v>4040</v>
      </c>
      <c r="T4554" s="1" t="s">
        <v>30562</v>
      </c>
      <c r="U4554" s="1" t="s">
        <v>30563</v>
      </c>
      <c r="V4554" s="1" t="s">
        <v>5240</v>
      </c>
      <c r="W4554" s="1" t="s">
        <v>384</v>
      </c>
      <c r="X4554" t="str">
        <f t="shared" si="498"/>
        <v>Complete</v>
      </c>
      <c r="Y4554">
        <f>MAX(0,100-IF(G4554="Invalid",Config!$B$5,0)-IF(I4554="Invalid",Config!$B$6,0)-IF(X4554="Incomplete",Config!$B$7,0)-IF(AF4554="Yes",Config!$B$37,0))</f>
        <v>70</v>
      </c>
      <c r="Z4554" s="1">
        <f>IF(OR(TRIM(B4554)="",COUNTIF(Config!$B$15:$B$19,B4554)&gt;0),1,0)+IF(OR(TRIM(C4554)="",COUNTIF(Config!$B$15:$B$19,C4554)&gt;0),1,0)+IF(OR(TRIM(F4554)="",COUNTIF(Config!$B$15:$B$19,F4554)&gt;0),1,0)+IF(OR(TRIM(H4554)="",COUNTIF(Config!$B$15:$B$19,H4554)&gt;0),1,0)+IF(OR(TRIM(E4554)="",COUNTIF(Config!$B$15:$B$19,E4554)&gt;0),1,0)+IF(OR(TRIM(K4554)="",COUNTIF(Config!$B$15:$B$19,K4554)&gt;0),1,0)+IF(OR(TRIM(P4554)="",COUNTIF(Config!$B$15:$B$19,P4554)&gt;0),1,0)+IF(OR(TRIM(R4554)="",COUNTIF(Config!$B$15:$B$19,R4554)&gt;0),1,0)</f>
        <v>0</v>
      </c>
      <c r="AA4554" s="1" cm="1">
        <f t="array" ref="AA4554">SUMPRODUCT(LEN(H4554)-LEN(SUBSTITUTE(H4554,{"0";"1";"2";"3";"4";"5";"6";"7";"8";"9"},"")))</f>
        <v>12</v>
      </c>
      <c r="AC4554" t="str">
        <f t="shared" si="499"/>
        <v>Invalid Email</v>
      </c>
      <c r="AD4554">
        <f t="shared" si="500"/>
        <v>0</v>
      </c>
      <c r="AE4554">
        <f t="shared" si="501"/>
        <v>1</v>
      </c>
      <c r="AF4554" t="str">
        <f t="shared" si="502"/>
        <v>No</v>
      </c>
      <c r="AG4554">
        <f t="shared" ca="1" si="503"/>
        <v>347</v>
      </c>
      <c r="AH4554" t="str">
        <f ca="1">IF(OR(V4554="",AG4554=""),"Yes",IF(AG4554&gt;Config!$B$41,"Yes","No"))</f>
        <v>No</v>
      </c>
    </row>
    <row r="4555" spans="1:34" x14ac:dyDescent="0.25">
      <c r="A4555" s="1" t="s">
        <v>30564</v>
      </c>
      <c r="B4555" s="1" t="s">
        <v>2431</v>
      </c>
      <c r="C4555" s="1" t="s">
        <v>33938</v>
      </c>
      <c r="D4555" s="1" t="s">
        <v>34898</v>
      </c>
      <c r="E4555" s="1" t="s">
        <v>298</v>
      </c>
      <c r="F4555" s="1" t="s">
        <v>30565</v>
      </c>
      <c r="G4555" t="str">
        <f t="shared" si="497"/>
        <v>Valid</v>
      </c>
      <c r="H4555" s="1" t="s">
        <v>30566</v>
      </c>
      <c r="I4555" t="str" cm="1">
        <f t="array" ref="I4555">IF(OR(TRIM(H4555)="",ISNUMBER(SEARCH("#",H4555)),AA4555&lt;Config!$B$8,SUMPRODUCT(--ISNUMBER(SEARCH({"a";"b";"c";"d";"e";"f";"g";"h";"i";"j";"k";"l";"m";"n";"o";"p";"q";"r";"s";"t";"u";"v";"w";"x";"y";"z"},H4555)))&gt;0),"Invalid","Valid")</f>
        <v>Valid</v>
      </c>
      <c r="J4555" s="1" t="s">
        <v>30567</v>
      </c>
      <c r="K4555" s="1" t="s">
        <v>1001</v>
      </c>
      <c r="L4555" s="1" t="s">
        <v>179</v>
      </c>
      <c r="M4555" s="1" t="s">
        <v>343</v>
      </c>
      <c r="N4555" s="1" t="s">
        <v>224</v>
      </c>
      <c r="O4555" s="1" t="s">
        <v>52</v>
      </c>
      <c r="P4555" t="s">
        <v>53</v>
      </c>
      <c r="Q4555" s="1" t="s">
        <v>150</v>
      </c>
      <c r="R4555" s="1" t="s">
        <v>55</v>
      </c>
      <c r="S4555" s="1" t="s">
        <v>4065</v>
      </c>
      <c r="T4555" s="1" t="s">
        <v>30568</v>
      </c>
      <c r="U4555" s="1" t="s">
        <v>3634</v>
      </c>
      <c r="V4555" s="1" t="s">
        <v>1676</v>
      </c>
      <c r="W4555" s="1" t="s">
        <v>384</v>
      </c>
      <c r="X4555" t="str">
        <f t="shared" si="498"/>
        <v>Complete</v>
      </c>
      <c r="Y4555">
        <f>MAX(0,100-IF(G4555="Invalid",Config!$B$5,0)-IF(I4555="Invalid",Config!$B$6,0)-IF(X4555="Incomplete",Config!$B$7,0)-IF(AF4555="Yes",Config!$B$37,0))</f>
        <v>100</v>
      </c>
      <c r="Z4555" s="1">
        <f>IF(OR(TRIM(B4555)="",COUNTIF(Config!$B$15:$B$19,B4555)&gt;0),1,0)+IF(OR(TRIM(C4555)="",COUNTIF(Config!$B$15:$B$19,C4555)&gt;0),1,0)+IF(OR(TRIM(F4555)="",COUNTIF(Config!$B$15:$B$19,F4555)&gt;0),1,0)+IF(OR(TRIM(H4555)="",COUNTIF(Config!$B$15:$B$19,H4555)&gt;0),1,0)+IF(OR(TRIM(E4555)="",COUNTIF(Config!$B$15:$B$19,E4555)&gt;0),1,0)+IF(OR(TRIM(K4555)="",COUNTIF(Config!$B$15:$B$19,K4555)&gt;0),1,0)+IF(OR(TRIM(P4555)="",COUNTIF(Config!$B$15:$B$19,P4555)&gt;0),1,0)+IF(OR(TRIM(R4555)="",COUNTIF(Config!$B$15:$B$19,R4555)&gt;0),1,0)</f>
        <v>0</v>
      </c>
      <c r="AA4555" s="1" cm="1">
        <f t="array" ref="AA4555">SUMPRODUCT(LEN(H4555)-LEN(SUBSTITUTE(H4555,{"0";"1";"2";"3";"4";"5";"6";"7";"8";"9"},"")))</f>
        <v>10</v>
      </c>
      <c r="AC4555" t="str">
        <f t="shared" si="499"/>
        <v/>
      </c>
      <c r="AD4555">
        <f t="shared" si="500"/>
        <v>1</v>
      </c>
      <c r="AE4555">
        <f t="shared" si="501"/>
        <v>1</v>
      </c>
      <c r="AF4555" t="str">
        <f t="shared" si="502"/>
        <v>No</v>
      </c>
      <c r="AG4555">
        <f t="shared" ca="1" si="503"/>
        <v>37</v>
      </c>
      <c r="AH4555" t="str">
        <f ca="1">IF(OR(V4555="",AG4555=""),"Yes",IF(AG4555&gt;Config!$B$41,"Yes","No"))</f>
        <v>No</v>
      </c>
    </row>
    <row r="4556" spans="1:34" x14ac:dyDescent="0.25">
      <c r="A4556" s="1" t="s">
        <v>30569</v>
      </c>
      <c r="B4556" s="1" t="s">
        <v>995</v>
      </c>
      <c r="C4556" s="1" t="s">
        <v>97</v>
      </c>
      <c r="D4556" s="1" t="s">
        <v>1660</v>
      </c>
      <c r="E4556" s="1" t="s">
        <v>310</v>
      </c>
      <c r="F4556" s="1" t="s">
        <v>35696</v>
      </c>
      <c r="G4556" t="str">
        <f t="shared" si="497"/>
        <v>Valid</v>
      </c>
      <c r="H4556" s="1" t="s">
        <v>30570</v>
      </c>
      <c r="I4556" t="str" cm="1">
        <f t="array" ref="I4556">IF(OR(TRIM(H4556)="",ISNUMBER(SEARCH("#",H4556)),AA4556&lt;Config!$B$8,SUMPRODUCT(--ISNUMBER(SEARCH({"a";"b";"c";"d";"e";"f";"g";"h";"i";"j";"k";"l";"m";"n";"o";"p";"q";"r";"s";"t";"u";"v";"w";"x";"y";"z"},H4556)))&gt;0),"Invalid","Valid")</f>
        <v>Valid</v>
      </c>
      <c r="J4556" s="1" t="s">
        <v>30571</v>
      </c>
      <c r="K4556" s="1" t="s">
        <v>481</v>
      </c>
      <c r="L4556" s="1" t="s">
        <v>164</v>
      </c>
      <c r="M4556" s="1" t="s">
        <v>343</v>
      </c>
      <c r="N4556" s="1" t="s">
        <v>713</v>
      </c>
      <c r="O4556" s="1" t="s">
        <v>180</v>
      </c>
      <c r="P4556" t="s">
        <v>53</v>
      </c>
      <c r="Q4556" s="1" t="s">
        <v>54</v>
      </c>
      <c r="R4556" s="1" t="s">
        <v>150</v>
      </c>
      <c r="S4556" s="1" t="s">
        <v>25356</v>
      </c>
      <c r="T4556" s="1" t="s">
        <v>30572</v>
      </c>
      <c r="U4556" s="1" t="s">
        <v>1667</v>
      </c>
      <c r="V4556" s="1" t="s">
        <v>2191</v>
      </c>
      <c r="W4556" s="1" t="s">
        <v>384</v>
      </c>
      <c r="X4556" t="str">
        <f t="shared" si="498"/>
        <v>Complete</v>
      </c>
      <c r="Y4556">
        <f>MAX(0,100-IF(G4556="Invalid",Config!$B$5,0)-IF(I4556="Invalid",Config!$B$6,0)-IF(X4556="Incomplete",Config!$B$7,0)-IF(AF4556="Yes",Config!$B$37,0))</f>
        <v>100</v>
      </c>
      <c r="Z4556" s="1">
        <f>IF(OR(TRIM(B4556)="",COUNTIF(Config!$B$15:$B$19,B4556)&gt;0),1,0)+IF(OR(TRIM(C4556)="",COUNTIF(Config!$B$15:$B$19,C4556)&gt;0),1,0)+IF(OR(TRIM(F4556)="",COUNTIF(Config!$B$15:$B$19,F4556)&gt;0),1,0)+IF(OR(TRIM(H4556)="",COUNTIF(Config!$B$15:$B$19,H4556)&gt;0),1,0)+IF(OR(TRIM(E4556)="",COUNTIF(Config!$B$15:$B$19,E4556)&gt;0),1,0)+IF(OR(TRIM(K4556)="",COUNTIF(Config!$B$15:$B$19,K4556)&gt;0),1,0)+IF(OR(TRIM(P4556)="",COUNTIF(Config!$B$15:$B$19,P4556)&gt;0),1,0)+IF(OR(TRIM(R4556)="",COUNTIF(Config!$B$15:$B$19,R4556)&gt;0),1,0)</f>
        <v>0</v>
      </c>
      <c r="AA4556" s="1" cm="1">
        <f t="array" ref="AA4556">SUMPRODUCT(LEN(H4556)-LEN(SUBSTITUTE(H4556,{"0";"1";"2";"3";"4";"5";"6";"7";"8";"9"},"")))</f>
        <v>10</v>
      </c>
      <c r="AC4556" t="str">
        <f t="shared" si="499"/>
        <v/>
      </c>
      <c r="AD4556">
        <f t="shared" si="500"/>
        <v>1</v>
      </c>
      <c r="AE4556">
        <f t="shared" si="501"/>
        <v>1</v>
      </c>
      <c r="AF4556" t="str">
        <f t="shared" si="502"/>
        <v>No</v>
      </c>
      <c r="AG4556">
        <f t="shared" ca="1" si="503"/>
        <v>70</v>
      </c>
      <c r="AH4556" t="str">
        <f ca="1">IF(OR(V4556="",AG4556=""),"Yes",IF(AG4556&gt;Config!$B$41,"Yes","No"))</f>
        <v>No</v>
      </c>
    </row>
    <row r="4557" spans="1:34" x14ac:dyDescent="0.25">
      <c r="A4557" s="1" t="s">
        <v>30573</v>
      </c>
      <c r="B4557" s="1" t="s">
        <v>1283</v>
      </c>
      <c r="C4557" s="1" t="s">
        <v>296</v>
      </c>
      <c r="D4557" s="1" t="s">
        <v>3927</v>
      </c>
      <c r="E4557" s="1" t="s">
        <v>283</v>
      </c>
      <c r="F4557" s="1" t="s">
        <v>30574</v>
      </c>
      <c r="G4557" t="str">
        <f t="shared" si="497"/>
        <v>Valid</v>
      </c>
      <c r="H4557" s="1" t="s">
        <v>30575</v>
      </c>
      <c r="I4557" t="str" cm="1">
        <f t="array" ref="I4557">IF(OR(TRIM(H4557)="",ISNUMBER(SEARCH("#",H4557)),AA4557&lt;Config!$B$8,SUMPRODUCT(--ISNUMBER(SEARCH({"a";"b";"c";"d";"e";"f";"g";"h";"i";"j";"k";"l";"m";"n";"o";"p";"q";"r";"s";"t";"u";"v";"w";"x";"y";"z"},H4557)))&gt;0),"Invalid","Valid")</f>
        <v>Valid</v>
      </c>
      <c r="J4557" s="1" t="s">
        <v>30576</v>
      </c>
      <c r="K4557" s="1" t="s">
        <v>147</v>
      </c>
      <c r="L4557" s="1" t="s">
        <v>102</v>
      </c>
      <c r="M4557" s="1" t="s">
        <v>85</v>
      </c>
      <c r="N4557" s="1" t="s">
        <v>224</v>
      </c>
      <c r="O4557" s="1" t="s">
        <v>149</v>
      </c>
      <c r="P4557" t="s">
        <v>344</v>
      </c>
      <c r="Q4557" s="1" t="s">
        <v>1199</v>
      </c>
      <c r="R4557" s="1" t="s">
        <v>17757</v>
      </c>
      <c r="S4557" s="1" t="s">
        <v>13085</v>
      </c>
      <c r="T4557" s="1" t="s">
        <v>30577</v>
      </c>
      <c r="U4557" s="1" t="s">
        <v>4491</v>
      </c>
      <c r="V4557" s="1" t="s">
        <v>30578</v>
      </c>
      <c r="W4557" s="1" t="s">
        <v>40</v>
      </c>
      <c r="X4557" t="str">
        <f t="shared" si="498"/>
        <v>Complete</v>
      </c>
      <c r="Y4557">
        <f>MAX(0,100-IF(G4557="Invalid",Config!$B$5,0)-IF(I4557="Invalid",Config!$B$6,0)-IF(X4557="Incomplete",Config!$B$7,0)-IF(AF4557="Yes",Config!$B$37,0))</f>
        <v>100</v>
      </c>
      <c r="Z4557" s="1">
        <f>IF(OR(TRIM(B4557)="",COUNTIF(Config!$B$15:$B$19,B4557)&gt;0),1,0)+IF(OR(TRIM(C4557)="",COUNTIF(Config!$B$15:$B$19,C4557)&gt;0),1,0)+IF(OR(TRIM(F4557)="",COUNTIF(Config!$B$15:$B$19,F4557)&gt;0),1,0)+IF(OR(TRIM(H4557)="",COUNTIF(Config!$B$15:$B$19,H4557)&gt;0),1,0)+IF(OR(TRIM(E4557)="",COUNTIF(Config!$B$15:$B$19,E4557)&gt;0),1,0)+IF(OR(TRIM(K4557)="",COUNTIF(Config!$B$15:$B$19,K4557)&gt;0),1,0)+IF(OR(TRIM(P4557)="",COUNTIF(Config!$B$15:$B$19,P4557)&gt;0),1,0)+IF(OR(TRIM(R4557)="",COUNTIF(Config!$B$15:$B$19,R4557)&gt;0),1,0)</f>
        <v>0</v>
      </c>
      <c r="AA4557" s="1" cm="1">
        <f t="array" ref="AA4557">SUMPRODUCT(LEN(H4557)-LEN(SUBSTITUTE(H4557,{"0";"1";"2";"3";"4";"5";"6";"7";"8";"9"},"")))</f>
        <v>10</v>
      </c>
      <c r="AC4557" t="str">
        <f t="shared" si="499"/>
        <v/>
      </c>
      <c r="AD4557">
        <f t="shared" si="500"/>
        <v>1</v>
      </c>
      <c r="AE4557">
        <f t="shared" si="501"/>
        <v>1</v>
      </c>
      <c r="AF4557" t="str">
        <f t="shared" si="502"/>
        <v>No</v>
      </c>
      <c r="AG4557">
        <f t="shared" ca="1" si="503"/>
        <v>301</v>
      </c>
      <c r="AH4557" t="str">
        <f ca="1">IF(OR(V4557="",AG4557=""),"Yes",IF(AG4557&gt;Config!$B$41,"Yes","No"))</f>
        <v>No</v>
      </c>
    </row>
    <row r="4558" spans="1:34" x14ac:dyDescent="0.25">
      <c r="A4558" s="1" t="s">
        <v>30579</v>
      </c>
      <c r="B4558" s="1" t="s">
        <v>690</v>
      </c>
      <c r="C4558" s="1" t="s">
        <v>1068</v>
      </c>
      <c r="D4558" s="1" t="s">
        <v>30580</v>
      </c>
      <c r="E4558" s="1" t="s">
        <v>34421</v>
      </c>
      <c r="F4558" s="1" t="s">
        <v>30581</v>
      </c>
      <c r="G4558" t="str">
        <f t="shared" si="497"/>
        <v>Valid</v>
      </c>
      <c r="H4558" s="1" t="s">
        <v>30582</v>
      </c>
      <c r="I4558" t="str" cm="1">
        <f t="array" ref="I4558">IF(OR(TRIM(H4558)="",ISNUMBER(SEARCH("#",H4558)),AA4558&lt;Config!$B$8,SUMPRODUCT(--ISNUMBER(SEARCH({"a";"b";"c";"d";"e";"f";"g";"h";"i";"j";"k";"l";"m";"n";"o";"p";"q";"r";"s";"t";"u";"v";"w";"x";"y";"z"},H4558)))&gt;0),"Invalid","Valid")</f>
        <v>Valid</v>
      </c>
      <c r="J4558" s="1" t="s">
        <v>30583</v>
      </c>
      <c r="K4558" s="1" t="s">
        <v>1001</v>
      </c>
      <c r="L4558" s="1" t="s">
        <v>265</v>
      </c>
      <c r="M4558" s="1" t="s">
        <v>235</v>
      </c>
      <c r="N4558" s="1" t="s">
        <v>148</v>
      </c>
      <c r="O4558" s="1" t="s">
        <v>32</v>
      </c>
      <c r="P4558" t="s">
        <v>53</v>
      </c>
      <c r="Q4558" s="1" t="s">
        <v>181</v>
      </c>
      <c r="R4558" s="1" t="s">
        <v>70</v>
      </c>
      <c r="S4558" s="1" t="s">
        <v>30584</v>
      </c>
      <c r="T4558" s="1" t="s">
        <v>30585</v>
      </c>
      <c r="U4558" s="1" t="s">
        <v>11561</v>
      </c>
      <c r="V4558" s="1" t="s">
        <v>2251</v>
      </c>
      <c r="W4558" s="1" t="s">
        <v>384</v>
      </c>
      <c r="X4558" t="str">
        <f t="shared" si="498"/>
        <v>Complete</v>
      </c>
      <c r="Y4558">
        <f>MAX(0,100-IF(G4558="Invalid",Config!$B$5,0)-IF(I4558="Invalid",Config!$B$6,0)-IF(X4558="Incomplete",Config!$B$7,0)-IF(AF4558="Yes",Config!$B$37,0))</f>
        <v>100</v>
      </c>
      <c r="Z4558" s="1">
        <f>IF(OR(TRIM(B4558)="",COUNTIF(Config!$B$15:$B$19,B4558)&gt;0),1,0)+IF(OR(TRIM(C4558)="",COUNTIF(Config!$B$15:$B$19,C4558)&gt;0),1,0)+IF(OR(TRIM(F4558)="",COUNTIF(Config!$B$15:$B$19,F4558)&gt;0),1,0)+IF(OR(TRIM(H4558)="",COUNTIF(Config!$B$15:$B$19,H4558)&gt;0),1,0)+IF(OR(TRIM(E4558)="",COUNTIF(Config!$B$15:$B$19,E4558)&gt;0),1,0)+IF(OR(TRIM(K4558)="",COUNTIF(Config!$B$15:$B$19,K4558)&gt;0),1,0)+IF(OR(TRIM(P4558)="",COUNTIF(Config!$B$15:$B$19,P4558)&gt;0),1,0)+IF(OR(TRIM(R4558)="",COUNTIF(Config!$B$15:$B$19,R4558)&gt;0),1,0)</f>
        <v>0</v>
      </c>
      <c r="AA4558" s="1" cm="1">
        <f t="array" ref="AA4558">SUMPRODUCT(LEN(H4558)-LEN(SUBSTITUTE(H4558,{"0";"1";"2";"3";"4";"5";"6";"7";"8";"9"},"")))</f>
        <v>12</v>
      </c>
      <c r="AC4558" t="str">
        <f t="shared" si="499"/>
        <v/>
      </c>
      <c r="AD4558">
        <f t="shared" si="500"/>
        <v>1</v>
      </c>
      <c r="AE4558">
        <f t="shared" si="501"/>
        <v>1</v>
      </c>
      <c r="AF4558" t="str">
        <f t="shared" si="502"/>
        <v>No</v>
      </c>
      <c r="AG4558">
        <f t="shared" ca="1" si="503"/>
        <v>534</v>
      </c>
      <c r="AH4558" t="str">
        <f ca="1">IF(OR(V4558="",AG4558=""),"Yes",IF(AG4558&gt;Config!$B$41,"Yes","No"))</f>
        <v>Yes</v>
      </c>
    </row>
    <row r="4559" spans="1:34" x14ac:dyDescent="0.25">
      <c r="A4559" s="1" t="s">
        <v>30586</v>
      </c>
      <c r="B4559" s="1" t="s">
        <v>2431</v>
      </c>
      <c r="C4559" s="1" t="s">
        <v>323</v>
      </c>
      <c r="D4559" s="1" t="s">
        <v>18638</v>
      </c>
      <c r="E4559" s="1" t="s">
        <v>35697</v>
      </c>
      <c r="F4559" s="1" t="s">
        <v>30587</v>
      </c>
      <c r="G4559" t="str">
        <f t="shared" si="497"/>
        <v>Valid</v>
      </c>
      <c r="H4559" s="1" t="s">
        <v>18144</v>
      </c>
      <c r="I4559" t="str" cm="1">
        <f t="array" ref="I4559">IF(OR(TRIM(H4559)="",ISNUMBER(SEARCH("#",H4559)),AA4559&lt;Config!$B$8,SUMPRODUCT(--ISNUMBER(SEARCH({"a";"b";"c";"d";"e";"f";"g";"h";"i";"j";"k";"l";"m";"n";"o";"p";"q";"r";"s";"t";"u";"v";"w";"x";"y";"z"},H4559)))&gt;0),"Invalid","Valid")</f>
        <v>Valid</v>
      </c>
      <c r="J4559" s="1" t="s">
        <v>30588</v>
      </c>
      <c r="K4559" s="1" t="s">
        <v>250</v>
      </c>
      <c r="L4559" s="1" t="s">
        <v>67</v>
      </c>
      <c r="M4559" s="1" t="s">
        <v>33827</v>
      </c>
      <c r="N4559" s="1" t="s">
        <v>31</v>
      </c>
      <c r="O4559" s="1" t="s">
        <v>266</v>
      </c>
      <c r="P4559" t="s">
        <v>53</v>
      </c>
      <c r="Q4559" s="1" t="s">
        <v>150</v>
      </c>
      <c r="R4559" s="1" t="s">
        <v>150</v>
      </c>
      <c r="S4559" s="1" t="s">
        <v>30589</v>
      </c>
      <c r="T4559" s="1" t="s">
        <v>30590</v>
      </c>
      <c r="U4559" s="1" t="s">
        <v>6239</v>
      </c>
      <c r="V4559" s="1" t="s">
        <v>25234</v>
      </c>
      <c r="W4559" s="1" t="s">
        <v>33823</v>
      </c>
      <c r="X4559" t="str">
        <f t="shared" si="498"/>
        <v>Complete</v>
      </c>
      <c r="Y4559">
        <f>MAX(0,100-IF(G4559="Invalid",Config!$B$5,0)-IF(I4559="Invalid",Config!$B$6,0)-IF(X4559="Incomplete",Config!$B$7,0)-IF(AF4559="Yes",Config!$B$37,0))</f>
        <v>75</v>
      </c>
      <c r="Z4559" s="1">
        <f>IF(OR(TRIM(B4559)="",COUNTIF(Config!$B$15:$B$19,B4559)&gt;0),1,0)+IF(OR(TRIM(C4559)="",COUNTIF(Config!$B$15:$B$19,C4559)&gt;0),1,0)+IF(OR(TRIM(F4559)="",COUNTIF(Config!$B$15:$B$19,F4559)&gt;0),1,0)+IF(OR(TRIM(H4559)="",COUNTIF(Config!$B$15:$B$19,H4559)&gt;0),1,0)+IF(OR(TRIM(E4559)="",COUNTIF(Config!$B$15:$B$19,E4559)&gt;0),1,0)+IF(OR(TRIM(K4559)="",COUNTIF(Config!$B$15:$B$19,K4559)&gt;0),1,0)+IF(OR(TRIM(P4559)="",COUNTIF(Config!$B$15:$B$19,P4559)&gt;0),1,0)+IF(OR(TRIM(R4559)="",COUNTIF(Config!$B$15:$B$19,R4559)&gt;0),1,0)</f>
        <v>0</v>
      </c>
      <c r="AA4559" s="1" cm="1">
        <f t="array" ref="AA4559">SUMPRODUCT(LEN(H4559)-LEN(SUBSTITUTE(H4559,{"0";"1";"2";"3";"4";"5";"6";"7";"8";"9"},"")))</f>
        <v>12</v>
      </c>
      <c r="AC4559" t="str">
        <f t="shared" si="499"/>
        <v>Potential Duplicate</v>
      </c>
      <c r="AD4559">
        <f t="shared" si="500"/>
        <v>1</v>
      </c>
      <c r="AE4559">
        <f t="shared" si="501"/>
        <v>2</v>
      </c>
      <c r="AF4559" t="str">
        <f t="shared" si="502"/>
        <v>Yes</v>
      </c>
      <c r="AG4559">
        <f t="shared" ca="1" si="503"/>
        <v>371</v>
      </c>
      <c r="AH4559" t="str">
        <f ca="1">IF(OR(V4559="",AG4559=""),"Yes",IF(AG4559&gt;Config!$B$41,"Yes","No"))</f>
        <v>Yes</v>
      </c>
    </row>
    <row r="4560" spans="1:34" x14ac:dyDescent="0.25">
      <c r="A4560" s="1" t="s">
        <v>30591</v>
      </c>
      <c r="B4560" s="1" t="s">
        <v>4752</v>
      </c>
      <c r="C4560" s="1" t="s">
        <v>273</v>
      </c>
      <c r="D4560" s="1" t="s">
        <v>22391</v>
      </c>
      <c r="E4560" s="1" t="s">
        <v>35698</v>
      </c>
      <c r="F4560" s="1" t="s">
        <v>30592</v>
      </c>
      <c r="G4560" t="str">
        <f t="shared" si="497"/>
        <v>Valid</v>
      </c>
      <c r="H4560" s="1" t="s">
        <v>30593</v>
      </c>
      <c r="I4560" t="str" cm="1">
        <f t="array" ref="I4560">IF(OR(TRIM(H4560)="",ISNUMBER(SEARCH("#",H4560)),AA4560&lt;Config!$B$8,SUMPRODUCT(--ISNUMBER(SEARCH({"a";"b";"c";"d";"e";"f";"g";"h";"i";"j";"k";"l";"m";"n";"o";"p";"q";"r";"s";"t";"u";"v";"w";"x";"y";"z"},H4560)))&gt;0),"Invalid","Valid")</f>
        <v>Valid</v>
      </c>
      <c r="J4560" s="1" t="s">
        <v>30594</v>
      </c>
      <c r="K4560" s="1" t="s">
        <v>163</v>
      </c>
      <c r="L4560" s="1" t="s">
        <v>67</v>
      </c>
      <c r="M4560" s="1" t="s">
        <v>235</v>
      </c>
      <c r="N4560" s="1" t="s">
        <v>713</v>
      </c>
      <c r="O4560" s="1" t="s">
        <v>196</v>
      </c>
      <c r="P4560" t="s">
        <v>104</v>
      </c>
      <c r="Q4560" s="1" t="s">
        <v>105</v>
      </c>
      <c r="R4560" s="1" t="s">
        <v>106</v>
      </c>
      <c r="S4560" s="1" t="s">
        <v>18772</v>
      </c>
      <c r="T4560" s="1" t="s">
        <v>30595</v>
      </c>
      <c r="U4560" s="1" t="s">
        <v>657</v>
      </c>
      <c r="V4560" s="1" t="s">
        <v>140</v>
      </c>
      <c r="W4560" s="1" t="s">
        <v>94</v>
      </c>
      <c r="X4560" t="str">
        <f t="shared" si="498"/>
        <v>Complete</v>
      </c>
      <c r="Y4560">
        <f>MAX(0,100-IF(G4560="Invalid",Config!$B$5,0)-IF(I4560="Invalid",Config!$B$6,0)-IF(X4560="Incomplete",Config!$B$7,0)-IF(AF4560="Yes",Config!$B$37,0))</f>
        <v>100</v>
      </c>
      <c r="Z4560" s="1">
        <f>IF(OR(TRIM(B4560)="",COUNTIF(Config!$B$15:$B$19,B4560)&gt;0),1,0)+IF(OR(TRIM(C4560)="",COUNTIF(Config!$B$15:$B$19,C4560)&gt;0),1,0)+IF(OR(TRIM(F4560)="",COUNTIF(Config!$B$15:$B$19,F4560)&gt;0),1,0)+IF(OR(TRIM(H4560)="",COUNTIF(Config!$B$15:$B$19,H4560)&gt;0),1,0)+IF(OR(TRIM(E4560)="",COUNTIF(Config!$B$15:$B$19,E4560)&gt;0),1,0)+IF(OR(TRIM(K4560)="",COUNTIF(Config!$B$15:$B$19,K4560)&gt;0),1,0)+IF(OR(TRIM(P4560)="",COUNTIF(Config!$B$15:$B$19,P4560)&gt;0),1,0)+IF(OR(TRIM(R4560)="",COUNTIF(Config!$B$15:$B$19,R4560)&gt;0),1,0)</f>
        <v>0</v>
      </c>
      <c r="AA4560" s="1" cm="1">
        <f t="array" ref="AA4560">SUMPRODUCT(LEN(H4560)-LEN(SUBSTITUTE(H4560,{"0";"1";"2";"3";"4";"5";"6";"7";"8";"9"},"")))</f>
        <v>11</v>
      </c>
      <c r="AC4560" t="str">
        <f t="shared" si="499"/>
        <v/>
      </c>
      <c r="AD4560">
        <f t="shared" si="500"/>
        <v>1</v>
      </c>
      <c r="AE4560">
        <f t="shared" si="501"/>
        <v>1</v>
      </c>
      <c r="AF4560" t="str">
        <f t="shared" si="502"/>
        <v>No</v>
      </c>
      <c r="AG4560">
        <f t="shared" ca="1" si="503"/>
        <v>37</v>
      </c>
      <c r="AH4560" t="str">
        <f ca="1">IF(OR(V4560="",AG4560=""),"Yes",IF(AG4560&gt;Config!$B$41,"Yes","No"))</f>
        <v>No</v>
      </c>
    </row>
    <row r="4561" spans="1:34" x14ac:dyDescent="0.25">
      <c r="A4561" s="1" t="s">
        <v>30596</v>
      </c>
      <c r="B4561" s="1" t="s">
        <v>544</v>
      </c>
      <c r="C4561" s="1" t="s">
        <v>1007</v>
      </c>
      <c r="D4561" s="1" t="s">
        <v>35699</v>
      </c>
      <c r="E4561" s="1" t="s">
        <v>578</v>
      </c>
      <c r="F4561" s="1" t="s">
        <v>30597</v>
      </c>
      <c r="G4561" t="str">
        <f t="shared" si="497"/>
        <v>Valid</v>
      </c>
      <c r="H4561" s="1" t="s">
        <v>30598</v>
      </c>
      <c r="I4561" t="str" cm="1">
        <f t="array" ref="I4561">IF(OR(TRIM(H4561)="",ISNUMBER(SEARCH("#",H4561)),AA4561&lt;Config!$B$8,SUMPRODUCT(--ISNUMBER(SEARCH({"a";"b";"c";"d";"e";"f";"g";"h";"i";"j";"k";"l";"m";"n";"o";"p";"q";"r";"s";"t";"u";"v";"w";"x";"y";"z"},H4561)))&gt;0),"Invalid","Valid")</f>
        <v>Valid</v>
      </c>
      <c r="J4561" s="1" t="s">
        <v>30599</v>
      </c>
      <c r="K4561" s="1" t="s">
        <v>178</v>
      </c>
      <c r="L4561" s="1" t="s">
        <v>265</v>
      </c>
      <c r="M4561" s="1" t="s">
        <v>118</v>
      </c>
      <c r="N4561" s="1" t="s">
        <v>31</v>
      </c>
      <c r="O4561" s="1" t="s">
        <v>32</v>
      </c>
      <c r="P4561" t="s">
        <v>236</v>
      </c>
      <c r="Q4561" s="1" t="s">
        <v>254</v>
      </c>
      <c r="R4561" s="1" t="s">
        <v>961</v>
      </c>
      <c r="S4561" s="1" t="s">
        <v>1378</v>
      </c>
      <c r="T4561" s="1" t="s">
        <v>30600</v>
      </c>
      <c r="U4561" s="1" t="s">
        <v>2073</v>
      </c>
      <c r="V4561" s="1" t="s">
        <v>6350</v>
      </c>
      <c r="W4561" s="1" t="s">
        <v>125</v>
      </c>
      <c r="X4561" t="str">
        <f t="shared" si="498"/>
        <v>Complete</v>
      </c>
      <c r="Y4561">
        <f>MAX(0,100-IF(G4561="Invalid",Config!$B$5,0)-IF(I4561="Invalid",Config!$B$6,0)-IF(X4561="Incomplete",Config!$B$7,0)-IF(AF4561="Yes",Config!$B$37,0))</f>
        <v>100</v>
      </c>
      <c r="Z4561" s="1">
        <f>IF(OR(TRIM(B4561)="",COUNTIF(Config!$B$15:$B$19,B4561)&gt;0),1,0)+IF(OR(TRIM(C4561)="",COUNTIF(Config!$B$15:$B$19,C4561)&gt;0),1,0)+IF(OR(TRIM(F4561)="",COUNTIF(Config!$B$15:$B$19,F4561)&gt;0),1,0)+IF(OR(TRIM(H4561)="",COUNTIF(Config!$B$15:$B$19,H4561)&gt;0),1,0)+IF(OR(TRIM(E4561)="",COUNTIF(Config!$B$15:$B$19,E4561)&gt;0),1,0)+IF(OR(TRIM(K4561)="",COUNTIF(Config!$B$15:$B$19,K4561)&gt;0),1,0)+IF(OR(TRIM(P4561)="",COUNTIF(Config!$B$15:$B$19,P4561)&gt;0),1,0)+IF(OR(TRIM(R4561)="",COUNTIF(Config!$B$15:$B$19,R4561)&gt;0),1,0)</f>
        <v>0</v>
      </c>
      <c r="AA4561" s="1" cm="1">
        <f t="array" ref="AA4561">SUMPRODUCT(LEN(H4561)-LEN(SUBSTITUTE(H4561,{"0";"1";"2";"3";"4";"5";"6";"7";"8";"9"},"")))</f>
        <v>12</v>
      </c>
      <c r="AC4561" t="str">
        <f t="shared" si="499"/>
        <v/>
      </c>
      <c r="AD4561">
        <f t="shared" si="500"/>
        <v>1</v>
      </c>
      <c r="AE4561">
        <f t="shared" si="501"/>
        <v>1</v>
      </c>
      <c r="AF4561" t="str">
        <f t="shared" si="502"/>
        <v>No</v>
      </c>
      <c r="AG4561">
        <f t="shared" ca="1" si="503"/>
        <v>197</v>
      </c>
      <c r="AH4561" t="str">
        <f ca="1">IF(OR(V4561="",AG4561=""),"Yes",IF(AG4561&gt;Config!$B$41,"Yes","No"))</f>
        <v>No</v>
      </c>
    </row>
    <row r="4562" spans="1:34" x14ac:dyDescent="0.25">
      <c r="A4562" s="1" t="s">
        <v>30601</v>
      </c>
      <c r="B4562" s="1" t="s">
        <v>565</v>
      </c>
      <c r="C4562" s="1" t="s">
        <v>245</v>
      </c>
      <c r="D4562" s="1" t="s">
        <v>30602</v>
      </c>
      <c r="E4562" s="1" t="s">
        <v>191</v>
      </c>
      <c r="F4562" s="1" t="s">
        <v>30603</v>
      </c>
      <c r="G4562" t="str">
        <f t="shared" si="497"/>
        <v>Valid</v>
      </c>
      <c r="H4562" s="1" t="s">
        <v>30604</v>
      </c>
      <c r="I4562" t="str" cm="1">
        <f t="array" ref="I4562">IF(OR(TRIM(H4562)="",ISNUMBER(SEARCH("#",H4562)),AA4562&lt;Config!$B$8,SUMPRODUCT(--ISNUMBER(SEARCH({"a";"b";"c";"d";"e";"f";"g";"h";"i";"j";"k";"l";"m";"n";"o";"p";"q";"r";"s";"t";"u";"v";"w";"x";"y";"z"},H4562)))&gt;0),"Invalid","Valid")</f>
        <v>Valid</v>
      </c>
      <c r="J4562" s="1" t="s">
        <v>30605</v>
      </c>
      <c r="K4562" s="1" t="s">
        <v>287</v>
      </c>
      <c r="L4562" s="1" t="s">
        <v>67</v>
      </c>
      <c r="M4562" s="1" t="s">
        <v>165</v>
      </c>
      <c r="N4562" s="1" t="s">
        <v>33819</v>
      </c>
      <c r="O4562" s="1" t="s">
        <v>69</v>
      </c>
      <c r="P4562" t="s">
        <v>344</v>
      </c>
      <c r="Q4562" s="1" t="s">
        <v>1199</v>
      </c>
      <c r="R4562" s="1" t="s">
        <v>971</v>
      </c>
      <c r="S4562" s="1" t="s">
        <v>6862</v>
      </c>
      <c r="T4562" s="1" t="s">
        <v>30606</v>
      </c>
      <c r="U4562" s="1" t="s">
        <v>26086</v>
      </c>
      <c r="V4562" s="1" t="s">
        <v>7176</v>
      </c>
      <c r="W4562" s="1" t="s">
        <v>384</v>
      </c>
      <c r="X4562" t="str">
        <f t="shared" si="498"/>
        <v>Complete</v>
      </c>
      <c r="Y4562">
        <f>MAX(0,100-IF(G4562="Invalid",Config!$B$5,0)-IF(I4562="Invalid",Config!$B$6,0)-IF(X4562="Incomplete",Config!$B$7,0)-IF(AF4562="Yes",Config!$B$37,0))</f>
        <v>100</v>
      </c>
      <c r="Z4562" s="1">
        <f>IF(OR(TRIM(B4562)="",COUNTIF(Config!$B$15:$B$19,B4562)&gt;0),1,0)+IF(OR(TRIM(C4562)="",COUNTIF(Config!$B$15:$B$19,C4562)&gt;0),1,0)+IF(OR(TRIM(F4562)="",COUNTIF(Config!$B$15:$B$19,F4562)&gt;0),1,0)+IF(OR(TRIM(H4562)="",COUNTIF(Config!$B$15:$B$19,H4562)&gt;0),1,0)+IF(OR(TRIM(E4562)="",COUNTIF(Config!$B$15:$B$19,E4562)&gt;0),1,0)+IF(OR(TRIM(K4562)="",COUNTIF(Config!$B$15:$B$19,K4562)&gt;0),1,0)+IF(OR(TRIM(P4562)="",COUNTIF(Config!$B$15:$B$19,P4562)&gt;0),1,0)+IF(OR(TRIM(R4562)="",COUNTIF(Config!$B$15:$B$19,R4562)&gt;0),1,0)</f>
        <v>0</v>
      </c>
      <c r="AA4562" s="1" cm="1">
        <f t="array" ref="AA4562">SUMPRODUCT(LEN(H4562)-LEN(SUBSTITUTE(H4562,{"0";"1";"2";"3";"4";"5";"6";"7";"8";"9"},"")))</f>
        <v>10</v>
      </c>
      <c r="AC4562" t="str">
        <f t="shared" si="499"/>
        <v/>
      </c>
      <c r="AD4562">
        <f t="shared" si="500"/>
        <v>1</v>
      </c>
      <c r="AE4562">
        <f t="shared" si="501"/>
        <v>1</v>
      </c>
      <c r="AF4562" t="str">
        <f t="shared" si="502"/>
        <v>No</v>
      </c>
      <c r="AG4562">
        <f t="shared" ca="1" si="503"/>
        <v>494</v>
      </c>
      <c r="AH4562" t="str">
        <f ca="1">IF(OR(V4562="",AG4562=""),"Yes",IF(AG4562&gt;Config!$B$41,"Yes","No"))</f>
        <v>Yes</v>
      </c>
    </row>
    <row r="4563" spans="1:34" x14ac:dyDescent="0.25">
      <c r="A4563" s="1" t="s">
        <v>30607</v>
      </c>
      <c r="B4563" s="1" t="s">
        <v>1624</v>
      </c>
      <c r="C4563" s="1" t="s">
        <v>1166</v>
      </c>
      <c r="D4563" s="1" t="s">
        <v>3658</v>
      </c>
      <c r="E4563" s="1" t="s">
        <v>35700</v>
      </c>
      <c r="F4563" s="1" t="s">
        <v>30608</v>
      </c>
      <c r="G4563" t="str">
        <f t="shared" si="497"/>
        <v>Valid</v>
      </c>
      <c r="H4563" s="1" t="s">
        <v>30609</v>
      </c>
      <c r="I4563" t="str" cm="1">
        <f t="array" ref="I4563">IF(OR(TRIM(H4563)="",ISNUMBER(SEARCH("#",H4563)),AA4563&lt;Config!$B$8,SUMPRODUCT(--ISNUMBER(SEARCH({"a";"b";"c";"d";"e";"f";"g";"h";"i";"j";"k";"l";"m";"n";"o";"p";"q";"r";"s";"t";"u";"v";"w";"x";"y";"z"},H4563)))&gt;0),"Invalid","Valid")</f>
        <v>Valid</v>
      </c>
      <c r="J4563" s="1" t="s">
        <v>30610</v>
      </c>
      <c r="K4563" s="1" t="s">
        <v>195</v>
      </c>
      <c r="L4563" s="1" t="s">
        <v>67</v>
      </c>
      <c r="M4563" s="1" t="s">
        <v>30</v>
      </c>
      <c r="N4563" s="1" t="s">
        <v>148</v>
      </c>
      <c r="O4563" s="1" t="s">
        <v>69</v>
      </c>
      <c r="P4563" t="s">
        <v>344</v>
      </c>
      <c r="Q4563" s="1" t="s">
        <v>1199</v>
      </c>
      <c r="R4563" s="1" t="s">
        <v>971</v>
      </c>
      <c r="S4563" s="1" t="s">
        <v>30611</v>
      </c>
      <c r="T4563" s="1" t="s">
        <v>30612</v>
      </c>
      <c r="U4563" s="1" t="s">
        <v>13064</v>
      </c>
      <c r="V4563" s="1" t="s">
        <v>30613</v>
      </c>
      <c r="W4563" s="1" t="s">
        <v>141</v>
      </c>
      <c r="X4563" t="str">
        <f t="shared" si="498"/>
        <v>Complete</v>
      </c>
      <c r="Y4563">
        <f>MAX(0,100-IF(G4563="Invalid",Config!$B$5,0)-IF(I4563="Invalid",Config!$B$6,0)-IF(X4563="Incomplete",Config!$B$7,0)-IF(AF4563="Yes",Config!$B$37,0))</f>
        <v>100</v>
      </c>
      <c r="Z4563" s="1">
        <f>IF(OR(TRIM(B4563)="",COUNTIF(Config!$B$15:$B$19,B4563)&gt;0),1,0)+IF(OR(TRIM(C4563)="",COUNTIF(Config!$B$15:$B$19,C4563)&gt;0),1,0)+IF(OR(TRIM(F4563)="",COUNTIF(Config!$B$15:$B$19,F4563)&gt;0),1,0)+IF(OR(TRIM(H4563)="",COUNTIF(Config!$B$15:$B$19,H4563)&gt;0),1,0)+IF(OR(TRIM(E4563)="",COUNTIF(Config!$B$15:$B$19,E4563)&gt;0),1,0)+IF(OR(TRIM(K4563)="",COUNTIF(Config!$B$15:$B$19,K4563)&gt;0),1,0)+IF(OR(TRIM(P4563)="",COUNTIF(Config!$B$15:$B$19,P4563)&gt;0),1,0)+IF(OR(TRIM(R4563)="",COUNTIF(Config!$B$15:$B$19,R4563)&gt;0),1,0)</f>
        <v>0</v>
      </c>
      <c r="AA4563" s="1" cm="1">
        <f t="array" ref="AA4563">SUMPRODUCT(LEN(H4563)-LEN(SUBSTITUTE(H4563,{"0";"1";"2";"3";"4";"5";"6";"7";"8";"9"},"")))</f>
        <v>11</v>
      </c>
      <c r="AC4563" t="str">
        <f t="shared" si="499"/>
        <v/>
      </c>
      <c r="AD4563">
        <f t="shared" si="500"/>
        <v>1</v>
      </c>
      <c r="AE4563">
        <f t="shared" si="501"/>
        <v>1</v>
      </c>
      <c r="AF4563" t="str">
        <f t="shared" si="502"/>
        <v>No</v>
      </c>
      <c r="AG4563" t="str">
        <f t="shared" ca="1" si="503"/>
        <v/>
      </c>
      <c r="AH4563" t="str">
        <f ca="1">IF(OR(V4563="",AG4563=""),"Yes",IF(AG4563&gt;Config!$B$41,"Yes","No"))</f>
        <v>Yes</v>
      </c>
    </row>
    <row r="4564" spans="1:34" x14ac:dyDescent="0.25">
      <c r="A4564" s="1" t="s">
        <v>30614</v>
      </c>
      <c r="B4564" s="1" t="s">
        <v>544</v>
      </c>
      <c r="C4564" s="1" t="s">
        <v>511</v>
      </c>
      <c r="D4564" s="1" t="s">
        <v>30615</v>
      </c>
      <c r="E4564" s="1" t="s">
        <v>33842</v>
      </c>
      <c r="F4564" s="1" t="s">
        <v>30616</v>
      </c>
      <c r="G4564" t="str">
        <f t="shared" si="497"/>
        <v>Valid</v>
      </c>
      <c r="H4564" s="1" t="s">
        <v>30617</v>
      </c>
      <c r="I4564" t="str" cm="1">
        <f t="array" ref="I4564">IF(OR(TRIM(H4564)="",ISNUMBER(SEARCH("#",H4564)),AA4564&lt;Config!$B$8,SUMPRODUCT(--ISNUMBER(SEARCH({"a";"b";"c";"d";"e";"f";"g";"h";"i";"j";"k";"l";"m";"n";"o";"p";"q";"r";"s";"t";"u";"v";"w";"x";"y";"z"},H4564)))&gt;0),"Invalid","Valid")</f>
        <v>Valid</v>
      </c>
      <c r="J4564" s="1" t="s">
        <v>30618</v>
      </c>
      <c r="K4564" s="1" t="s">
        <v>369</v>
      </c>
      <c r="L4564" s="1" t="s">
        <v>134</v>
      </c>
      <c r="M4564" s="1" t="s">
        <v>50</v>
      </c>
      <c r="N4564" s="1" t="s">
        <v>224</v>
      </c>
      <c r="O4564" s="1" t="s">
        <v>196</v>
      </c>
      <c r="P4564" t="s">
        <v>53</v>
      </c>
      <c r="Q4564" s="1" t="s">
        <v>55</v>
      </c>
      <c r="R4564" s="1" t="s">
        <v>4244</v>
      </c>
      <c r="S4564" s="1" t="s">
        <v>30619</v>
      </c>
      <c r="T4564" s="1" t="s">
        <v>30620</v>
      </c>
      <c r="U4564" s="1" t="s">
        <v>14517</v>
      </c>
      <c r="V4564" s="1" t="s">
        <v>2686</v>
      </c>
      <c r="W4564" s="1" t="s">
        <v>141</v>
      </c>
      <c r="X4564" t="str">
        <f t="shared" si="498"/>
        <v>Complete</v>
      </c>
      <c r="Y4564">
        <f>MAX(0,100-IF(G4564="Invalid",Config!$B$5,0)-IF(I4564="Invalid",Config!$B$6,0)-IF(X4564="Incomplete",Config!$B$7,0)-IF(AF4564="Yes",Config!$B$37,0))</f>
        <v>100</v>
      </c>
      <c r="Z4564" s="1">
        <f>IF(OR(TRIM(B4564)="",COUNTIF(Config!$B$15:$B$19,B4564)&gt;0),1,0)+IF(OR(TRIM(C4564)="",COUNTIF(Config!$B$15:$B$19,C4564)&gt;0),1,0)+IF(OR(TRIM(F4564)="",COUNTIF(Config!$B$15:$B$19,F4564)&gt;0),1,0)+IF(OR(TRIM(H4564)="",COUNTIF(Config!$B$15:$B$19,H4564)&gt;0),1,0)+IF(OR(TRIM(E4564)="",COUNTIF(Config!$B$15:$B$19,E4564)&gt;0),1,0)+IF(OR(TRIM(K4564)="",COUNTIF(Config!$B$15:$B$19,K4564)&gt;0),1,0)+IF(OR(TRIM(P4564)="",COUNTIF(Config!$B$15:$B$19,P4564)&gt;0),1,0)+IF(OR(TRIM(R4564)="",COUNTIF(Config!$B$15:$B$19,R4564)&gt;0),1,0)</f>
        <v>0</v>
      </c>
      <c r="AA4564" s="1" cm="1">
        <f t="array" ref="AA4564">SUMPRODUCT(LEN(H4564)-LEN(SUBSTITUTE(H4564,{"0";"1";"2";"3";"4";"5";"6";"7";"8";"9"},"")))</f>
        <v>12</v>
      </c>
      <c r="AC4564" t="str">
        <f t="shared" si="499"/>
        <v/>
      </c>
      <c r="AD4564">
        <f t="shared" si="500"/>
        <v>1</v>
      </c>
      <c r="AE4564">
        <f t="shared" si="501"/>
        <v>1</v>
      </c>
      <c r="AF4564" t="str">
        <f t="shared" si="502"/>
        <v>No</v>
      </c>
      <c r="AG4564">
        <f t="shared" ca="1" si="503"/>
        <v>510</v>
      </c>
      <c r="AH4564" t="str">
        <f ca="1">IF(OR(V4564="",AG4564=""),"Yes",IF(AG4564&gt;Config!$B$41,"Yes","No"))</f>
        <v>Yes</v>
      </c>
    </row>
    <row r="4565" spans="1:34" x14ac:dyDescent="0.25">
      <c r="A4565" s="1" t="s">
        <v>30621</v>
      </c>
      <c r="B4565" s="1" t="s">
        <v>1302</v>
      </c>
      <c r="C4565" s="1" t="s">
        <v>420</v>
      </c>
      <c r="D4565" s="1" t="s">
        <v>2840</v>
      </c>
      <c r="E4565" s="1" t="s">
        <v>35270</v>
      </c>
      <c r="F4565" s="1" t="s">
        <v>30622</v>
      </c>
      <c r="G4565" t="str">
        <f t="shared" si="497"/>
        <v>Valid</v>
      </c>
      <c r="H4565" s="1" t="s">
        <v>30623</v>
      </c>
      <c r="I4565" t="str" cm="1">
        <f t="array" ref="I4565">IF(OR(TRIM(H4565)="",ISNUMBER(SEARCH("#",H4565)),AA4565&lt;Config!$B$8,SUMPRODUCT(--ISNUMBER(SEARCH({"a";"b";"c";"d";"e";"f";"g";"h";"i";"j";"k";"l";"m";"n";"o";"p";"q";"r";"s";"t";"u";"v";"w";"x";"y";"z"},H4565)))&gt;0),"Invalid","Valid")</f>
        <v>Valid</v>
      </c>
      <c r="J4565" s="1" t="s">
        <v>30624</v>
      </c>
      <c r="K4565" s="1" t="s">
        <v>147</v>
      </c>
      <c r="L4565" s="1" t="s">
        <v>179</v>
      </c>
      <c r="M4565" s="1" t="s">
        <v>33825</v>
      </c>
      <c r="N4565" s="1" t="s">
        <v>86</v>
      </c>
      <c r="O4565" s="1" t="s">
        <v>180</v>
      </c>
      <c r="P4565" t="s">
        <v>236</v>
      </c>
      <c r="Q4565" s="1" t="s">
        <v>237</v>
      </c>
      <c r="R4565" s="1" t="s">
        <v>238</v>
      </c>
      <c r="S4565" s="1" t="s">
        <v>6332</v>
      </c>
      <c r="T4565" s="1" t="s">
        <v>30625</v>
      </c>
      <c r="U4565" s="1" t="s">
        <v>15750</v>
      </c>
      <c r="V4565" s="1" t="s">
        <v>4067</v>
      </c>
      <c r="W4565" s="1" t="s">
        <v>40</v>
      </c>
      <c r="X4565" t="str">
        <f t="shared" si="498"/>
        <v>Complete</v>
      </c>
      <c r="Y4565">
        <f>MAX(0,100-IF(G4565="Invalid",Config!$B$5,0)-IF(I4565="Invalid",Config!$B$6,0)-IF(X4565="Incomplete",Config!$B$7,0)-IF(AF4565="Yes",Config!$B$37,0))</f>
        <v>100</v>
      </c>
      <c r="Z4565" s="1">
        <f>IF(OR(TRIM(B4565)="",COUNTIF(Config!$B$15:$B$19,B4565)&gt;0),1,0)+IF(OR(TRIM(C4565)="",COUNTIF(Config!$B$15:$B$19,C4565)&gt;0),1,0)+IF(OR(TRIM(F4565)="",COUNTIF(Config!$B$15:$B$19,F4565)&gt;0),1,0)+IF(OR(TRIM(H4565)="",COUNTIF(Config!$B$15:$B$19,H4565)&gt;0),1,0)+IF(OR(TRIM(E4565)="",COUNTIF(Config!$B$15:$B$19,E4565)&gt;0),1,0)+IF(OR(TRIM(K4565)="",COUNTIF(Config!$B$15:$B$19,K4565)&gt;0),1,0)+IF(OR(TRIM(P4565)="",COUNTIF(Config!$B$15:$B$19,P4565)&gt;0),1,0)+IF(OR(TRIM(R4565)="",COUNTIF(Config!$B$15:$B$19,R4565)&gt;0),1,0)</f>
        <v>0</v>
      </c>
      <c r="AA4565" s="1" cm="1">
        <f t="array" ref="AA4565">SUMPRODUCT(LEN(H4565)-LEN(SUBSTITUTE(H4565,{"0";"1";"2";"3";"4";"5";"6";"7";"8";"9"},"")))</f>
        <v>10</v>
      </c>
      <c r="AC4565" t="str">
        <f t="shared" si="499"/>
        <v/>
      </c>
      <c r="AD4565">
        <f t="shared" si="500"/>
        <v>1</v>
      </c>
      <c r="AE4565">
        <f t="shared" si="501"/>
        <v>1</v>
      </c>
      <c r="AF4565" t="str">
        <f t="shared" si="502"/>
        <v>No</v>
      </c>
      <c r="AG4565">
        <f t="shared" ca="1" si="503"/>
        <v>593</v>
      </c>
      <c r="AH4565" t="str">
        <f ca="1">IF(OR(V4565="",AG4565=""),"Yes",IF(AG4565&gt;Config!$B$41,"Yes","No"))</f>
        <v>Yes</v>
      </c>
    </row>
    <row r="4566" spans="1:34" x14ac:dyDescent="0.25">
      <c r="A4566" s="1" t="s">
        <v>30626</v>
      </c>
      <c r="B4566" s="1" t="s">
        <v>204</v>
      </c>
      <c r="C4566" s="1" t="s">
        <v>445</v>
      </c>
      <c r="D4566" s="1" t="s">
        <v>17174</v>
      </c>
      <c r="E4566" s="1" t="s">
        <v>34599</v>
      </c>
      <c r="F4566" s="1" t="s">
        <v>30627</v>
      </c>
      <c r="G4566" t="str">
        <f t="shared" si="497"/>
        <v>Valid</v>
      </c>
      <c r="H4566" s="1" t="s">
        <v>30628</v>
      </c>
      <c r="I4566" t="str" cm="1">
        <f t="array" ref="I4566">IF(OR(TRIM(H4566)="",ISNUMBER(SEARCH("#",H4566)),AA4566&lt;Config!$B$8,SUMPRODUCT(--ISNUMBER(SEARCH({"a";"b";"c";"d";"e";"f";"g";"h";"i";"j";"k";"l";"m";"n";"o";"p";"q";"r";"s";"t";"u";"v";"w";"x";"y";"z"},H4566)))&gt;0),"Invalid","Valid")</f>
        <v>Valid</v>
      </c>
      <c r="J4566" s="1" t="s">
        <v>30629</v>
      </c>
      <c r="K4566" s="1" t="s">
        <v>516</v>
      </c>
      <c r="L4566" s="1" t="s">
        <v>102</v>
      </c>
      <c r="M4566" s="1" t="s">
        <v>251</v>
      </c>
      <c r="N4566" s="1" t="s">
        <v>68</v>
      </c>
      <c r="O4566" s="1" t="s">
        <v>180</v>
      </c>
      <c r="P4566" t="s">
        <v>344</v>
      </c>
      <c r="Q4566" s="1" t="s">
        <v>1199</v>
      </c>
      <c r="R4566" s="1" t="s">
        <v>1141</v>
      </c>
      <c r="S4566" s="1" t="s">
        <v>6795</v>
      </c>
      <c r="T4566" s="1" t="s">
        <v>30630</v>
      </c>
      <c r="U4566" s="1" t="s">
        <v>8623</v>
      </c>
      <c r="V4566" s="1" t="s">
        <v>140</v>
      </c>
      <c r="W4566" s="1" t="s">
        <v>40</v>
      </c>
      <c r="X4566" t="str">
        <f t="shared" si="498"/>
        <v>Complete</v>
      </c>
      <c r="Y4566">
        <f>MAX(0,100-IF(G4566="Invalid",Config!$B$5,0)-IF(I4566="Invalid",Config!$B$6,0)-IF(X4566="Incomplete",Config!$B$7,0)-IF(AF4566="Yes",Config!$B$37,0))</f>
        <v>100</v>
      </c>
      <c r="Z4566" s="1">
        <f>IF(OR(TRIM(B4566)="",COUNTIF(Config!$B$15:$B$19,B4566)&gt;0),1,0)+IF(OR(TRIM(C4566)="",COUNTIF(Config!$B$15:$B$19,C4566)&gt;0),1,0)+IF(OR(TRIM(F4566)="",COUNTIF(Config!$B$15:$B$19,F4566)&gt;0),1,0)+IF(OR(TRIM(H4566)="",COUNTIF(Config!$B$15:$B$19,H4566)&gt;0),1,0)+IF(OR(TRIM(E4566)="",COUNTIF(Config!$B$15:$B$19,E4566)&gt;0),1,0)+IF(OR(TRIM(K4566)="",COUNTIF(Config!$B$15:$B$19,K4566)&gt;0),1,0)+IF(OR(TRIM(P4566)="",COUNTIF(Config!$B$15:$B$19,P4566)&gt;0),1,0)+IF(OR(TRIM(R4566)="",COUNTIF(Config!$B$15:$B$19,R4566)&gt;0),1,0)</f>
        <v>0</v>
      </c>
      <c r="AA4566" s="1" cm="1">
        <f t="array" ref="AA4566">SUMPRODUCT(LEN(H4566)-LEN(SUBSTITUTE(H4566,{"0";"1";"2";"3";"4";"5";"6";"7";"8";"9"},"")))</f>
        <v>10</v>
      </c>
      <c r="AC4566" t="str">
        <f t="shared" si="499"/>
        <v/>
      </c>
      <c r="AD4566">
        <f t="shared" si="500"/>
        <v>1</v>
      </c>
      <c r="AE4566">
        <f t="shared" si="501"/>
        <v>1</v>
      </c>
      <c r="AF4566" t="str">
        <f t="shared" si="502"/>
        <v>No</v>
      </c>
      <c r="AG4566">
        <f t="shared" ca="1" si="503"/>
        <v>37</v>
      </c>
      <c r="AH4566" t="str">
        <f ca="1">IF(OR(V4566="",AG4566=""),"Yes",IF(AG4566&gt;Config!$B$41,"Yes","No"))</f>
        <v>No</v>
      </c>
    </row>
    <row r="4567" spans="1:34" x14ac:dyDescent="0.25">
      <c r="A4567" s="1" t="s">
        <v>30631</v>
      </c>
      <c r="B4567" s="1" t="s">
        <v>1441</v>
      </c>
      <c r="C4567" s="1" t="s">
        <v>956</v>
      </c>
      <c r="D4567" s="1" t="s">
        <v>17083</v>
      </c>
      <c r="E4567" s="1" t="s">
        <v>34886</v>
      </c>
      <c r="F4567" s="1" t="s">
        <v>30632</v>
      </c>
      <c r="G4567" t="str">
        <f t="shared" si="497"/>
        <v>Valid</v>
      </c>
      <c r="H4567" s="1" t="s">
        <v>30633</v>
      </c>
      <c r="I4567" t="str" cm="1">
        <f t="array" ref="I4567">IF(OR(TRIM(H4567)="",ISNUMBER(SEARCH("#",H4567)),AA4567&lt;Config!$B$8,SUMPRODUCT(--ISNUMBER(SEARCH({"a";"b";"c";"d";"e";"f";"g";"h";"i";"j";"k";"l";"m";"n";"o";"p";"q";"r";"s";"t";"u";"v";"w";"x";"y";"z"},H4567)))&gt;0),"Invalid","Valid")</f>
        <v>Valid</v>
      </c>
      <c r="J4567" s="1" t="s">
        <v>30634</v>
      </c>
      <c r="K4567" s="1" t="s">
        <v>866</v>
      </c>
      <c r="L4567" s="1" t="s">
        <v>164</v>
      </c>
      <c r="M4567" s="1" t="s">
        <v>50</v>
      </c>
      <c r="N4567" s="1" t="s">
        <v>33819</v>
      </c>
      <c r="O4567" s="1" t="s">
        <v>69</v>
      </c>
      <c r="P4567" t="s">
        <v>236</v>
      </c>
      <c r="Q4567" s="1" t="s">
        <v>253</v>
      </c>
      <c r="R4567" s="1" t="s">
        <v>238</v>
      </c>
      <c r="S4567" s="1" t="s">
        <v>30635</v>
      </c>
      <c r="T4567" s="1" t="s">
        <v>30636</v>
      </c>
      <c r="U4567" s="1" t="s">
        <v>9799</v>
      </c>
      <c r="V4567" s="1" t="s">
        <v>140</v>
      </c>
      <c r="W4567" s="1" t="s">
        <v>141</v>
      </c>
      <c r="X4567" t="str">
        <f t="shared" si="498"/>
        <v>Complete</v>
      </c>
      <c r="Y4567">
        <f>MAX(0,100-IF(G4567="Invalid",Config!$B$5,0)-IF(I4567="Invalid",Config!$B$6,0)-IF(X4567="Incomplete",Config!$B$7,0)-IF(AF4567="Yes",Config!$B$37,0))</f>
        <v>100</v>
      </c>
      <c r="Z4567" s="1">
        <f>IF(OR(TRIM(B4567)="",COUNTIF(Config!$B$15:$B$19,B4567)&gt;0),1,0)+IF(OR(TRIM(C4567)="",COUNTIF(Config!$B$15:$B$19,C4567)&gt;0),1,0)+IF(OR(TRIM(F4567)="",COUNTIF(Config!$B$15:$B$19,F4567)&gt;0),1,0)+IF(OR(TRIM(H4567)="",COUNTIF(Config!$B$15:$B$19,H4567)&gt;0),1,0)+IF(OR(TRIM(E4567)="",COUNTIF(Config!$B$15:$B$19,E4567)&gt;0),1,0)+IF(OR(TRIM(K4567)="",COUNTIF(Config!$B$15:$B$19,K4567)&gt;0),1,0)+IF(OR(TRIM(P4567)="",COUNTIF(Config!$B$15:$B$19,P4567)&gt;0),1,0)+IF(OR(TRIM(R4567)="",COUNTIF(Config!$B$15:$B$19,R4567)&gt;0),1,0)</f>
        <v>0</v>
      </c>
      <c r="AA4567" s="1" cm="1">
        <f t="array" ref="AA4567">SUMPRODUCT(LEN(H4567)-LEN(SUBSTITUTE(H4567,{"0";"1";"2";"3";"4";"5";"6";"7";"8";"9"},"")))</f>
        <v>12</v>
      </c>
      <c r="AC4567" t="str">
        <f t="shared" si="499"/>
        <v/>
      </c>
      <c r="AD4567">
        <f t="shared" si="500"/>
        <v>1</v>
      </c>
      <c r="AE4567">
        <f t="shared" si="501"/>
        <v>1</v>
      </c>
      <c r="AF4567" t="str">
        <f t="shared" si="502"/>
        <v>No</v>
      </c>
      <c r="AG4567">
        <f t="shared" ca="1" si="503"/>
        <v>37</v>
      </c>
      <c r="AH4567" t="str">
        <f ca="1">IF(OR(V4567="",AG4567=""),"Yes",IF(AG4567&gt;Config!$B$41,"Yes","No"))</f>
        <v>No</v>
      </c>
    </row>
    <row r="4568" spans="1:34" x14ac:dyDescent="0.25">
      <c r="A4568" s="1" t="s">
        <v>30637</v>
      </c>
      <c r="B4568" s="1" t="s">
        <v>631</v>
      </c>
      <c r="C4568" s="1" t="s">
        <v>985</v>
      </c>
      <c r="D4568" s="1" t="s">
        <v>30638</v>
      </c>
      <c r="E4568" s="1" t="s">
        <v>35387</v>
      </c>
      <c r="F4568" s="1" t="s">
        <v>30639</v>
      </c>
      <c r="G4568" t="str">
        <f t="shared" si="497"/>
        <v>Valid</v>
      </c>
      <c r="H4568" s="1" t="s">
        <v>30640</v>
      </c>
      <c r="I4568" t="str" cm="1">
        <f t="array" ref="I4568">IF(OR(TRIM(H4568)="",ISNUMBER(SEARCH("#",H4568)),AA4568&lt;Config!$B$8,SUMPRODUCT(--ISNUMBER(SEARCH({"a";"b";"c";"d";"e";"f";"g";"h";"i";"j";"k";"l";"m";"n";"o";"p";"q";"r";"s";"t";"u";"v";"w";"x";"y";"z"},H4568)))&gt;0),"Invalid","Valid")</f>
        <v>Valid</v>
      </c>
      <c r="J4568" s="1" t="s">
        <v>30641</v>
      </c>
      <c r="K4568" s="1" t="s">
        <v>504</v>
      </c>
      <c r="L4568" s="1" t="s">
        <v>102</v>
      </c>
      <c r="M4568" s="1" t="s">
        <v>50</v>
      </c>
      <c r="N4568" s="1" t="s">
        <v>51</v>
      </c>
      <c r="O4568" s="1" t="s">
        <v>69</v>
      </c>
      <c r="P4568" t="s">
        <v>344</v>
      </c>
      <c r="Q4568" s="1" t="s">
        <v>1199</v>
      </c>
      <c r="R4568" s="1" t="s">
        <v>1141</v>
      </c>
      <c r="S4568" s="1" t="s">
        <v>8789</v>
      </c>
      <c r="T4568" s="1" t="s">
        <v>30642</v>
      </c>
      <c r="U4568" s="1" t="s">
        <v>4677</v>
      </c>
      <c r="V4568" s="1" t="s">
        <v>21239</v>
      </c>
      <c r="W4568" s="1" t="s">
        <v>60</v>
      </c>
      <c r="X4568" t="str">
        <f t="shared" si="498"/>
        <v>Complete</v>
      </c>
      <c r="Y4568">
        <f>MAX(0,100-IF(G4568="Invalid",Config!$B$5,0)-IF(I4568="Invalid",Config!$B$6,0)-IF(X4568="Incomplete",Config!$B$7,0)-IF(AF4568="Yes",Config!$B$37,0))</f>
        <v>100</v>
      </c>
      <c r="Z4568" s="1">
        <f>IF(OR(TRIM(B4568)="",COUNTIF(Config!$B$15:$B$19,B4568)&gt;0),1,0)+IF(OR(TRIM(C4568)="",COUNTIF(Config!$B$15:$B$19,C4568)&gt;0),1,0)+IF(OR(TRIM(F4568)="",COUNTIF(Config!$B$15:$B$19,F4568)&gt;0),1,0)+IF(OR(TRIM(H4568)="",COUNTIF(Config!$B$15:$B$19,H4568)&gt;0),1,0)+IF(OR(TRIM(E4568)="",COUNTIF(Config!$B$15:$B$19,E4568)&gt;0),1,0)+IF(OR(TRIM(K4568)="",COUNTIF(Config!$B$15:$B$19,K4568)&gt;0),1,0)+IF(OR(TRIM(P4568)="",COUNTIF(Config!$B$15:$B$19,P4568)&gt;0),1,0)+IF(OR(TRIM(R4568)="",COUNTIF(Config!$B$15:$B$19,R4568)&gt;0),1,0)</f>
        <v>0</v>
      </c>
      <c r="AA4568" s="1" cm="1">
        <f t="array" ref="AA4568">SUMPRODUCT(LEN(H4568)-LEN(SUBSTITUTE(H4568,{"0";"1";"2";"3";"4";"5";"6";"7";"8";"9"},"")))</f>
        <v>11</v>
      </c>
      <c r="AC4568" t="str">
        <f t="shared" si="499"/>
        <v/>
      </c>
      <c r="AD4568">
        <f t="shared" si="500"/>
        <v>1</v>
      </c>
      <c r="AE4568">
        <f t="shared" si="501"/>
        <v>1</v>
      </c>
      <c r="AF4568" t="str">
        <f t="shared" si="502"/>
        <v>No</v>
      </c>
      <c r="AG4568">
        <f t="shared" ca="1" si="503"/>
        <v>535</v>
      </c>
      <c r="AH4568" t="str">
        <f ca="1">IF(OR(V4568="",AG4568=""),"Yes",IF(AG4568&gt;Config!$B$41,"Yes","No"))</f>
        <v>Yes</v>
      </c>
    </row>
    <row r="4569" spans="1:34" x14ac:dyDescent="0.25">
      <c r="A4569" s="1" t="s">
        <v>7698</v>
      </c>
      <c r="B4569" s="1" t="s">
        <v>928</v>
      </c>
      <c r="C4569" s="1" t="s">
        <v>308</v>
      </c>
      <c r="D4569" s="1" t="s">
        <v>12406</v>
      </c>
      <c r="E4569" s="1" t="s">
        <v>578</v>
      </c>
      <c r="F4569" s="1" t="s">
        <v>30643</v>
      </c>
      <c r="G4569" t="str">
        <f t="shared" si="497"/>
        <v>Valid</v>
      </c>
      <c r="H4569" s="1" t="s">
        <v>30644</v>
      </c>
      <c r="I4569" t="str" cm="1">
        <f t="array" ref="I4569">IF(OR(TRIM(H4569)="",ISNUMBER(SEARCH("#",H4569)),AA4569&lt;Config!$B$8,SUMPRODUCT(--ISNUMBER(SEARCH({"a";"b";"c";"d";"e";"f";"g";"h";"i";"j";"k";"l";"m";"n";"o";"p";"q";"r";"s";"t";"u";"v";"w";"x";"y";"z"},H4569)))&gt;0),"Invalid","Valid")</f>
        <v>Valid</v>
      </c>
      <c r="J4569" s="1" t="s">
        <v>30645</v>
      </c>
      <c r="K4569" s="1" t="s">
        <v>625</v>
      </c>
      <c r="L4569" s="1" t="s">
        <v>49</v>
      </c>
      <c r="M4569" s="1" t="s">
        <v>85</v>
      </c>
      <c r="N4569" s="1" t="s">
        <v>31</v>
      </c>
      <c r="O4569" s="1" t="s">
        <v>52</v>
      </c>
      <c r="P4569" t="s">
        <v>87</v>
      </c>
      <c r="Q4569" s="1" t="s">
        <v>166</v>
      </c>
      <c r="R4569" s="1" t="s">
        <v>550</v>
      </c>
      <c r="S4569" s="1" t="s">
        <v>30646</v>
      </c>
      <c r="T4569" s="1" t="s">
        <v>30647</v>
      </c>
      <c r="U4569" s="1" t="s">
        <v>27023</v>
      </c>
      <c r="V4569" s="1" t="s">
        <v>5911</v>
      </c>
      <c r="W4569" s="1" t="s">
        <v>75</v>
      </c>
      <c r="X4569" t="str">
        <f t="shared" si="498"/>
        <v>Complete</v>
      </c>
      <c r="Y4569">
        <f>MAX(0,100-IF(G4569="Invalid",Config!$B$5,0)-IF(I4569="Invalid",Config!$B$6,0)-IF(X4569="Incomplete",Config!$B$7,0)-IF(AF4569="Yes",Config!$B$37,0))</f>
        <v>100</v>
      </c>
      <c r="Z4569" s="1">
        <f>IF(OR(TRIM(B4569)="",COUNTIF(Config!$B$15:$B$19,B4569)&gt;0),1,0)+IF(OR(TRIM(C4569)="",COUNTIF(Config!$B$15:$B$19,C4569)&gt;0),1,0)+IF(OR(TRIM(F4569)="",COUNTIF(Config!$B$15:$B$19,F4569)&gt;0),1,0)+IF(OR(TRIM(H4569)="",COUNTIF(Config!$B$15:$B$19,H4569)&gt;0),1,0)+IF(OR(TRIM(E4569)="",COUNTIF(Config!$B$15:$B$19,E4569)&gt;0),1,0)+IF(OR(TRIM(K4569)="",COUNTIF(Config!$B$15:$B$19,K4569)&gt;0),1,0)+IF(OR(TRIM(P4569)="",COUNTIF(Config!$B$15:$B$19,P4569)&gt;0),1,0)+IF(OR(TRIM(R4569)="",COUNTIF(Config!$B$15:$B$19,R4569)&gt;0),1,0)</f>
        <v>0</v>
      </c>
      <c r="AA4569" s="1" cm="1">
        <f t="array" ref="AA4569">SUMPRODUCT(LEN(H4569)-LEN(SUBSTITUTE(H4569,{"0";"1";"2";"3";"4";"5";"6";"7";"8";"9"},"")))</f>
        <v>11</v>
      </c>
      <c r="AC4569" t="str">
        <f t="shared" si="499"/>
        <v/>
      </c>
      <c r="AD4569">
        <f t="shared" si="500"/>
        <v>1</v>
      </c>
      <c r="AE4569">
        <f t="shared" si="501"/>
        <v>1</v>
      </c>
      <c r="AF4569" t="str">
        <f t="shared" si="502"/>
        <v>No</v>
      </c>
      <c r="AG4569">
        <f t="shared" ca="1" si="503"/>
        <v>254</v>
      </c>
      <c r="AH4569" t="str">
        <f ca="1">IF(OR(V4569="",AG4569=""),"Yes",IF(AG4569&gt;Config!$B$41,"Yes","No"))</f>
        <v>No</v>
      </c>
    </row>
    <row r="4570" spans="1:34" x14ac:dyDescent="0.25">
      <c r="A4570" s="1" t="s">
        <v>30648</v>
      </c>
      <c r="B4570" s="1" t="s">
        <v>631</v>
      </c>
      <c r="C4570" s="1" t="s">
        <v>985</v>
      </c>
      <c r="D4570" s="1" t="s">
        <v>30638</v>
      </c>
      <c r="E4570" s="1" t="s">
        <v>33866</v>
      </c>
      <c r="F4570" s="1" t="s">
        <v>30649</v>
      </c>
      <c r="G4570" t="str">
        <f t="shared" si="497"/>
        <v>Valid</v>
      </c>
      <c r="H4570" s="1" t="s">
        <v>30650</v>
      </c>
      <c r="I4570" t="str" cm="1">
        <f t="array" ref="I4570">IF(OR(TRIM(H4570)="",ISNUMBER(SEARCH("#",H4570)),AA4570&lt;Config!$B$8,SUMPRODUCT(--ISNUMBER(SEARCH({"a";"b";"c";"d";"e";"f";"g";"h";"i";"j";"k";"l";"m";"n";"o";"p";"q";"r";"s";"t";"u";"v";"w";"x";"y";"z"},H4570)))&gt;0),"Invalid","Valid")</f>
        <v>Valid</v>
      </c>
      <c r="J4570" s="1" t="s">
        <v>30651</v>
      </c>
      <c r="K4570" s="1" t="s">
        <v>48</v>
      </c>
      <c r="L4570" s="1" t="s">
        <v>84</v>
      </c>
      <c r="M4570" s="1" t="s">
        <v>85</v>
      </c>
      <c r="N4570" s="1" t="s">
        <v>68</v>
      </c>
      <c r="O4570" s="1" t="s">
        <v>32</v>
      </c>
      <c r="P4570" t="s">
        <v>53</v>
      </c>
      <c r="Q4570" s="1" t="s">
        <v>55</v>
      </c>
      <c r="R4570" s="1" t="s">
        <v>197</v>
      </c>
      <c r="S4570" s="1" t="s">
        <v>21320</v>
      </c>
      <c r="T4570" s="1" t="s">
        <v>30652</v>
      </c>
      <c r="U4570" s="1" t="s">
        <v>21283</v>
      </c>
      <c r="V4570" s="1" t="s">
        <v>1050</v>
      </c>
      <c r="W4570" s="1" t="s">
        <v>384</v>
      </c>
      <c r="X4570" t="str">
        <f t="shared" si="498"/>
        <v>Complete</v>
      </c>
      <c r="Y4570">
        <f>MAX(0,100-IF(G4570="Invalid",Config!$B$5,0)-IF(I4570="Invalid",Config!$B$6,0)-IF(X4570="Incomplete",Config!$B$7,0)-IF(AF4570="Yes",Config!$B$37,0))</f>
        <v>100</v>
      </c>
      <c r="Z4570" s="1">
        <f>IF(OR(TRIM(B4570)="",COUNTIF(Config!$B$15:$B$19,B4570)&gt;0),1,0)+IF(OR(TRIM(C4570)="",COUNTIF(Config!$B$15:$B$19,C4570)&gt;0),1,0)+IF(OR(TRIM(F4570)="",COUNTIF(Config!$B$15:$B$19,F4570)&gt;0),1,0)+IF(OR(TRIM(H4570)="",COUNTIF(Config!$B$15:$B$19,H4570)&gt;0),1,0)+IF(OR(TRIM(E4570)="",COUNTIF(Config!$B$15:$B$19,E4570)&gt;0),1,0)+IF(OR(TRIM(K4570)="",COUNTIF(Config!$B$15:$B$19,K4570)&gt;0),1,0)+IF(OR(TRIM(P4570)="",COUNTIF(Config!$B$15:$B$19,P4570)&gt;0),1,0)+IF(OR(TRIM(R4570)="",COUNTIF(Config!$B$15:$B$19,R4570)&gt;0),1,0)</f>
        <v>0</v>
      </c>
      <c r="AA4570" s="1" cm="1">
        <f t="array" ref="AA4570">SUMPRODUCT(LEN(H4570)-LEN(SUBSTITUTE(H4570,{"0";"1";"2";"3";"4";"5";"6";"7";"8";"9"},"")))</f>
        <v>12</v>
      </c>
      <c r="AC4570" t="str">
        <f t="shared" si="499"/>
        <v/>
      </c>
      <c r="AD4570">
        <f t="shared" si="500"/>
        <v>1</v>
      </c>
      <c r="AE4570">
        <f t="shared" si="501"/>
        <v>1</v>
      </c>
      <c r="AF4570" t="str">
        <f t="shared" si="502"/>
        <v>No</v>
      </c>
      <c r="AG4570">
        <f t="shared" ca="1" si="503"/>
        <v>37</v>
      </c>
      <c r="AH4570" t="str">
        <f ca="1">IF(OR(V4570="",AG4570=""),"Yes",IF(AG4570&gt;Config!$B$41,"Yes","No"))</f>
        <v>No</v>
      </c>
    </row>
    <row r="4571" spans="1:34" x14ac:dyDescent="0.25">
      <c r="A4571" s="1" t="s">
        <v>30653</v>
      </c>
      <c r="B4571" s="1" t="s">
        <v>188</v>
      </c>
      <c r="C4571" s="1" t="s">
        <v>1400</v>
      </c>
      <c r="D4571" s="1" t="s">
        <v>30654</v>
      </c>
      <c r="E4571" s="1" t="s">
        <v>681</v>
      </c>
      <c r="F4571" s="1" t="s">
        <v>30655</v>
      </c>
      <c r="G4571" t="str">
        <f t="shared" si="497"/>
        <v>Valid</v>
      </c>
      <c r="H4571" s="1" t="s">
        <v>30656</v>
      </c>
      <c r="I4571" t="str" cm="1">
        <f t="array" ref="I4571">IF(OR(TRIM(H4571)="",ISNUMBER(SEARCH("#",H4571)),AA4571&lt;Config!$B$8,SUMPRODUCT(--ISNUMBER(SEARCH({"a";"b";"c";"d";"e";"f";"g";"h";"i";"j";"k";"l";"m";"n";"o";"p";"q";"r";"s";"t";"u";"v";"w";"x";"y";"z"},H4571)))&gt;0),"Invalid","Valid")</f>
        <v>Valid</v>
      </c>
      <c r="J4571" s="1" t="s">
        <v>30657</v>
      </c>
      <c r="K4571" s="1" t="s">
        <v>133</v>
      </c>
      <c r="L4571" s="1" t="s">
        <v>102</v>
      </c>
      <c r="M4571" s="1" t="s">
        <v>118</v>
      </c>
      <c r="N4571" s="1" t="s">
        <v>51</v>
      </c>
      <c r="O4571" s="1" t="s">
        <v>149</v>
      </c>
      <c r="P4571" t="s">
        <v>87</v>
      </c>
      <c r="Q4571" s="1" t="s">
        <v>88</v>
      </c>
      <c r="R4571" s="1" t="s">
        <v>212</v>
      </c>
      <c r="S4571" s="1" t="s">
        <v>13556</v>
      </c>
      <c r="T4571" s="1" t="s">
        <v>30658</v>
      </c>
      <c r="U4571" s="1" t="s">
        <v>4921</v>
      </c>
      <c r="V4571" s="1" t="s">
        <v>6550</v>
      </c>
      <c r="W4571" s="1" t="s">
        <v>33823</v>
      </c>
      <c r="X4571" t="str">
        <f t="shared" si="498"/>
        <v>Complete</v>
      </c>
      <c r="Y4571">
        <f>MAX(0,100-IF(G4571="Invalid",Config!$B$5,0)-IF(I4571="Invalid",Config!$B$6,0)-IF(X4571="Incomplete",Config!$B$7,0)-IF(AF4571="Yes",Config!$B$37,0))</f>
        <v>100</v>
      </c>
      <c r="Z4571" s="1">
        <f>IF(OR(TRIM(B4571)="",COUNTIF(Config!$B$15:$B$19,B4571)&gt;0),1,0)+IF(OR(TRIM(C4571)="",COUNTIF(Config!$B$15:$B$19,C4571)&gt;0),1,0)+IF(OR(TRIM(F4571)="",COUNTIF(Config!$B$15:$B$19,F4571)&gt;0),1,0)+IF(OR(TRIM(H4571)="",COUNTIF(Config!$B$15:$B$19,H4571)&gt;0),1,0)+IF(OR(TRIM(E4571)="",COUNTIF(Config!$B$15:$B$19,E4571)&gt;0),1,0)+IF(OR(TRIM(K4571)="",COUNTIF(Config!$B$15:$B$19,K4571)&gt;0),1,0)+IF(OR(TRIM(P4571)="",COUNTIF(Config!$B$15:$B$19,P4571)&gt;0),1,0)+IF(OR(TRIM(R4571)="",COUNTIF(Config!$B$15:$B$19,R4571)&gt;0),1,0)</f>
        <v>0</v>
      </c>
      <c r="AA4571" s="1" cm="1">
        <f t="array" ref="AA4571">SUMPRODUCT(LEN(H4571)-LEN(SUBSTITUTE(H4571,{"0";"1";"2";"3";"4";"5";"6";"7";"8";"9"},"")))</f>
        <v>11</v>
      </c>
      <c r="AC4571" t="str">
        <f t="shared" si="499"/>
        <v/>
      </c>
      <c r="AD4571">
        <f t="shared" si="500"/>
        <v>1</v>
      </c>
      <c r="AE4571">
        <f t="shared" si="501"/>
        <v>1</v>
      </c>
      <c r="AF4571" t="str">
        <f t="shared" si="502"/>
        <v>No</v>
      </c>
      <c r="AG4571">
        <f t="shared" ca="1" si="503"/>
        <v>627</v>
      </c>
      <c r="AH4571" t="str">
        <f ca="1">IF(OR(V4571="",AG4571=""),"Yes",IF(AG4571&gt;Config!$B$41,"Yes","No"))</f>
        <v>Yes</v>
      </c>
    </row>
    <row r="4572" spans="1:34" x14ac:dyDescent="0.25">
      <c r="A4572" s="1" t="s">
        <v>30659</v>
      </c>
      <c r="B4572" s="1" t="s">
        <v>917</v>
      </c>
      <c r="C4572" s="1" t="s">
        <v>899</v>
      </c>
      <c r="D4572" s="1" t="s">
        <v>30660</v>
      </c>
      <c r="E4572" s="1" t="s">
        <v>35701</v>
      </c>
      <c r="F4572" s="1" t="s">
        <v>30661</v>
      </c>
      <c r="G4572" t="str">
        <f t="shared" si="497"/>
        <v>Valid</v>
      </c>
      <c r="H4572" s="1" t="s">
        <v>30662</v>
      </c>
      <c r="I4572" t="str" cm="1">
        <f t="array" ref="I4572">IF(OR(TRIM(H4572)="",ISNUMBER(SEARCH("#",H4572)),AA4572&lt;Config!$B$8,SUMPRODUCT(--ISNUMBER(SEARCH({"a";"b";"c";"d";"e";"f";"g";"h";"i";"j";"k";"l";"m";"n";"o";"p";"q";"r";"s";"t";"u";"v";"w";"x";"y";"z"},H4572)))&gt;0),"Invalid","Valid")</f>
        <v>Valid</v>
      </c>
      <c r="J4572" s="1" t="s">
        <v>30663</v>
      </c>
      <c r="K4572" s="1" t="s">
        <v>28</v>
      </c>
      <c r="L4572" s="1" t="s">
        <v>67</v>
      </c>
      <c r="M4572" s="1" t="s">
        <v>33827</v>
      </c>
      <c r="N4572" s="1" t="s">
        <v>437</v>
      </c>
      <c r="O4572" s="1" t="s">
        <v>196</v>
      </c>
      <c r="P4572" t="s">
        <v>236</v>
      </c>
      <c r="Q4572" s="1" t="s">
        <v>237</v>
      </c>
      <c r="R4572" s="1" t="s">
        <v>237</v>
      </c>
      <c r="S4572" s="1" t="s">
        <v>10439</v>
      </c>
      <c r="T4572" s="1" t="s">
        <v>30664</v>
      </c>
      <c r="U4572" s="1" t="s">
        <v>7721</v>
      </c>
      <c r="V4572" s="1" t="s">
        <v>1873</v>
      </c>
      <c r="W4572" s="1" t="s">
        <v>125</v>
      </c>
      <c r="X4572" t="str">
        <f t="shared" si="498"/>
        <v>Complete</v>
      </c>
      <c r="Y4572">
        <f>MAX(0,100-IF(G4572="Invalid",Config!$B$5,0)-IF(I4572="Invalid",Config!$B$6,0)-IF(X4572="Incomplete",Config!$B$7,0)-IF(AF4572="Yes",Config!$B$37,0))</f>
        <v>100</v>
      </c>
      <c r="Z4572" s="1">
        <f>IF(OR(TRIM(B4572)="",COUNTIF(Config!$B$15:$B$19,B4572)&gt;0),1,0)+IF(OR(TRIM(C4572)="",COUNTIF(Config!$B$15:$B$19,C4572)&gt;0),1,0)+IF(OR(TRIM(F4572)="",COUNTIF(Config!$B$15:$B$19,F4572)&gt;0),1,0)+IF(OR(TRIM(H4572)="",COUNTIF(Config!$B$15:$B$19,H4572)&gt;0),1,0)+IF(OR(TRIM(E4572)="",COUNTIF(Config!$B$15:$B$19,E4572)&gt;0),1,0)+IF(OR(TRIM(K4572)="",COUNTIF(Config!$B$15:$B$19,K4572)&gt;0),1,0)+IF(OR(TRIM(P4572)="",COUNTIF(Config!$B$15:$B$19,P4572)&gt;0),1,0)+IF(OR(TRIM(R4572)="",COUNTIF(Config!$B$15:$B$19,R4572)&gt;0),1,0)</f>
        <v>0</v>
      </c>
      <c r="AA4572" s="1" cm="1">
        <f t="array" ref="AA4572">SUMPRODUCT(LEN(H4572)-LEN(SUBSTITUTE(H4572,{"0";"1";"2";"3";"4";"5";"6";"7";"8";"9"},"")))</f>
        <v>10</v>
      </c>
      <c r="AC4572" t="str">
        <f t="shared" si="499"/>
        <v/>
      </c>
      <c r="AD4572">
        <f t="shared" si="500"/>
        <v>1</v>
      </c>
      <c r="AE4572">
        <f t="shared" si="501"/>
        <v>1</v>
      </c>
      <c r="AF4572" t="str">
        <f t="shared" si="502"/>
        <v>No</v>
      </c>
      <c r="AG4572">
        <f t="shared" ca="1" si="503"/>
        <v>389</v>
      </c>
      <c r="AH4572" t="str">
        <f ca="1">IF(OR(V4572="",AG4572=""),"Yes",IF(AG4572&gt;Config!$B$41,"Yes","No"))</f>
        <v>Yes</v>
      </c>
    </row>
    <row r="4573" spans="1:34" x14ac:dyDescent="0.25">
      <c r="A4573" s="1" t="s">
        <v>30665</v>
      </c>
      <c r="B4573" s="1" t="s">
        <v>1283</v>
      </c>
      <c r="C4573" s="1" t="s">
        <v>323</v>
      </c>
      <c r="D4573" s="1" t="s">
        <v>30666</v>
      </c>
      <c r="E4573" s="1" t="s">
        <v>35702</v>
      </c>
      <c r="F4573" s="1" t="s">
        <v>30667</v>
      </c>
      <c r="G4573" t="str">
        <f t="shared" si="497"/>
        <v>Valid</v>
      </c>
      <c r="H4573" s="1" t="s">
        <v>30668</v>
      </c>
      <c r="I4573" t="str" cm="1">
        <f t="array" ref="I4573">IF(OR(TRIM(H4573)="",ISNUMBER(SEARCH("#",H4573)),AA4573&lt;Config!$B$8,SUMPRODUCT(--ISNUMBER(SEARCH({"a";"b";"c";"d";"e";"f";"g";"h";"i";"j";"k";"l";"m";"n";"o";"p";"q";"r";"s";"t";"u";"v";"w";"x";"y";"z"},H4573)))&gt;0),"Invalid","Valid")</f>
        <v>Valid</v>
      </c>
      <c r="J4573" s="1" t="s">
        <v>30669</v>
      </c>
      <c r="K4573" s="1" t="s">
        <v>195</v>
      </c>
      <c r="L4573" s="1" t="s">
        <v>134</v>
      </c>
      <c r="M4573" s="1" t="s">
        <v>33827</v>
      </c>
      <c r="N4573" s="1" t="s">
        <v>211</v>
      </c>
      <c r="O4573" s="1" t="s">
        <v>196</v>
      </c>
      <c r="P4573" t="s">
        <v>328</v>
      </c>
      <c r="Q4573" s="1" t="s">
        <v>33838</v>
      </c>
      <c r="R4573" s="1" t="s">
        <v>571</v>
      </c>
      <c r="S4573" s="1" t="s">
        <v>18717</v>
      </c>
      <c r="T4573" s="1" t="s">
        <v>30670</v>
      </c>
      <c r="U4573" s="1" t="s">
        <v>5461</v>
      </c>
      <c r="V4573" s="1" t="s">
        <v>5112</v>
      </c>
      <c r="W4573" s="1" t="s">
        <v>60</v>
      </c>
      <c r="X4573" t="str">
        <f t="shared" si="498"/>
        <v>Complete</v>
      </c>
      <c r="Y4573">
        <f>MAX(0,100-IF(G4573="Invalid",Config!$B$5,0)-IF(I4573="Invalid",Config!$B$6,0)-IF(X4573="Incomplete",Config!$B$7,0)-IF(AF4573="Yes",Config!$B$37,0))</f>
        <v>100</v>
      </c>
      <c r="Z4573" s="1">
        <f>IF(OR(TRIM(B4573)="",COUNTIF(Config!$B$15:$B$19,B4573)&gt;0),1,0)+IF(OR(TRIM(C4573)="",COUNTIF(Config!$B$15:$B$19,C4573)&gt;0),1,0)+IF(OR(TRIM(F4573)="",COUNTIF(Config!$B$15:$B$19,F4573)&gt;0),1,0)+IF(OR(TRIM(H4573)="",COUNTIF(Config!$B$15:$B$19,H4573)&gt;0),1,0)+IF(OR(TRIM(E4573)="",COUNTIF(Config!$B$15:$B$19,E4573)&gt;0),1,0)+IF(OR(TRIM(K4573)="",COUNTIF(Config!$B$15:$B$19,K4573)&gt;0),1,0)+IF(OR(TRIM(P4573)="",COUNTIF(Config!$B$15:$B$19,P4573)&gt;0),1,0)+IF(OR(TRIM(R4573)="",COUNTIF(Config!$B$15:$B$19,R4573)&gt;0),1,0)</f>
        <v>0</v>
      </c>
      <c r="AA4573" s="1" cm="1">
        <f t="array" ref="AA4573">SUMPRODUCT(LEN(H4573)-LEN(SUBSTITUTE(H4573,{"0";"1";"2";"3";"4";"5";"6";"7";"8";"9"},"")))</f>
        <v>10</v>
      </c>
      <c r="AC4573" t="str">
        <f t="shared" si="499"/>
        <v/>
      </c>
      <c r="AD4573">
        <f t="shared" si="500"/>
        <v>1</v>
      </c>
      <c r="AE4573">
        <f t="shared" si="501"/>
        <v>1</v>
      </c>
      <c r="AF4573" t="str">
        <f t="shared" si="502"/>
        <v>No</v>
      </c>
      <c r="AG4573">
        <f t="shared" ca="1" si="503"/>
        <v>288</v>
      </c>
      <c r="AH4573" t="str">
        <f ca="1">IF(OR(V4573="",AG4573=""),"Yes",IF(AG4573&gt;Config!$B$41,"Yes","No"))</f>
        <v>No</v>
      </c>
    </row>
    <row r="4574" spans="1:34" x14ac:dyDescent="0.25">
      <c r="A4574" s="1" t="s">
        <v>30671</v>
      </c>
      <c r="B4574" s="1" t="s">
        <v>322</v>
      </c>
      <c r="C4574" s="1" t="s">
        <v>499</v>
      </c>
      <c r="D4574" s="1" t="s">
        <v>11443</v>
      </c>
      <c r="E4574" s="1" t="s">
        <v>35221</v>
      </c>
      <c r="F4574" s="1" t="s">
        <v>30672</v>
      </c>
      <c r="G4574" t="str">
        <f t="shared" si="497"/>
        <v>Valid</v>
      </c>
      <c r="H4574" s="1" t="s">
        <v>30673</v>
      </c>
      <c r="I4574" t="str" cm="1">
        <f t="array" ref="I4574">IF(OR(TRIM(H4574)="",ISNUMBER(SEARCH("#",H4574)),AA4574&lt;Config!$B$8,SUMPRODUCT(--ISNUMBER(SEARCH({"a";"b";"c";"d";"e";"f";"g";"h";"i";"j";"k";"l";"m";"n";"o";"p";"q";"r";"s";"t";"u";"v";"w";"x";"y";"z"},H4574)))&gt;0),"Invalid","Valid")</f>
        <v>Valid</v>
      </c>
      <c r="J4574" s="1" t="s">
        <v>30674</v>
      </c>
      <c r="K4574" s="1" t="s">
        <v>147</v>
      </c>
      <c r="L4574" s="1" t="s">
        <v>179</v>
      </c>
      <c r="M4574" s="1" t="s">
        <v>103</v>
      </c>
      <c r="N4574" s="1" t="s">
        <v>713</v>
      </c>
      <c r="O4574" s="1" t="s">
        <v>52</v>
      </c>
      <c r="P4574" t="s">
        <v>53</v>
      </c>
      <c r="Q4574" s="1" t="s">
        <v>54</v>
      </c>
      <c r="R4574" s="1" t="s">
        <v>288</v>
      </c>
      <c r="S4574" s="1" t="s">
        <v>30675</v>
      </c>
      <c r="T4574" s="1" t="s">
        <v>30676</v>
      </c>
      <c r="U4574" s="1" t="s">
        <v>4098</v>
      </c>
      <c r="V4574" s="1" t="s">
        <v>1145</v>
      </c>
      <c r="W4574" s="1" t="s">
        <v>40</v>
      </c>
      <c r="X4574" t="str">
        <f t="shared" si="498"/>
        <v>Complete</v>
      </c>
      <c r="Y4574">
        <f>MAX(0,100-IF(G4574="Invalid",Config!$B$5,0)-IF(I4574="Invalid",Config!$B$6,0)-IF(X4574="Incomplete",Config!$B$7,0)-IF(AF4574="Yes",Config!$B$37,0))</f>
        <v>100</v>
      </c>
      <c r="Z4574" s="1">
        <f>IF(OR(TRIM(B4574)="",COUNTIF(Config!$B$15:$B$19,B4574)&gt;0),1,0)+IF(OR(TRIM(C4574)="",COUNTIF(Config!$B$15:$B$19,C4574)&gt;0),1,0)+IF(OR(TRIM(F4574)="",COUNTIF(Config!$B$15:$B$19,F4574)&gt;0),1,0)+IF(OR(TRIM(H4574)="",COUNTIF(Config!$B$15:$B$19,H4574)&gt;0),1,0)+IF(OR(TRIM(E4574)="",COUNTIF(Config!$B$15:$B$19,E4574)&gt;0),1,0)+IF(OR(TRIM(K4574)="",COUNTIF(Config!$B$15:$B$19,K4574)&gt;0),1,0)+IF(OR(TRIM(P4574)="",COUNTIF(Config!$B$15:$B$19,P4574)&gt;0),1,0)+IF(OR(TRIM(R4574)="",COUNTIF(Config!$B$15:$B$19,R4574)&gt;0),1,0)</f>
        <v>0</v>
      </c>
      <c r="AA4574" s="1" cm="1">
        <f t="array" ref="AA4574">SUMPRODUCT(LEN(H4574)-LEN(SUBSTITUTE(H4574,{"0";"1";"2";"3";"4";"5";"6";"7";"8";"9"},"")))</f>
        <v>12</v>
      </c>
      <c r="AC4574" t="str">
        <f t="shared" si="499"/>
        <v/>
      </c>
      <c r="AD4574">
        <f t="shared" si="500"/>
        <v>1</v>
      </c>
      <c r="AE4574">
        <f t="shared" si="501"/>
        <v>1</v>
      </c>
      <c r="AF4574" t="str">
        <f t="shared" si="502"/>
        <v>No</v>
      </c>
      <c r="AG4574">
        <f t="shared" ca="1" si="503"/>
        <v>37</v>
      </c>
      <c r="AH4574" t="str">
        <f ca="1">IF(OR(V4574="",AG4574=""),"Yes",IF(AG4574&gt;Config!$B$41,"Yes","No"))</f>
        <v>No</v>
      </c>
    </row>
    <row r="4575" spans="1:34" x14ac:dyDescent="0.25">
      <c r="A4575" s="1" t="s">
        <v>30677</v>
      </c>
      <c r="B4575" s="1" t="s">
        <v>678</v>
      </c>
      <c r="C4575" s="1" t="s">
        <v>296</v>
      </c>
      <c r="D4575" s="1" t="s">
        <v>27600</v>
      </c>
      <c r="E4575" s="1" t="s">
        <v>35703</v>
      </c>
      <c r="F4575" s="1" t="s">
        <v>30678</v>
      </c>
      <c r="G4575" t="str">
        <f t="shared" si="497"/>
        <v>Valid</v>
      </c>
      <c r="H4575" s="1" t="s">
        <v>30679</v>
      </c>
      <c r="I4575" t="str" cm="1">
        <f t="array" ref="I4575">IF(OR(TRIM(H4575)="",ISNUMBER(SEARCH("#",H4575)),AA4575&lt;Config!$B$8,SUMPRODUCT(--ISNUMBER(SEARCH({"a";"b";"c";"d";"e";"f";"g";"h";"i";"j";"k";"l";"m";"n";"o";"p";"q";"r";"s";"t";"u";"v";"w";"x";"y";"z"},H4575)))&gt;0),"Invalid","Valid")</f>
        <v>Valid</v>
      </c>
      <c r="J4575" s="1" t="s">
        <v>30680</v>
      </c>
      <c r="K4575" s="1" t="s">
        <v>722</v>
      </c>
      <c r="L4575" s="1" t="s">
        <v>49</v>
      </c>
      <c r="M4575" s="1" t="s">
        <v>135</v>
      </c>
      <c r="N4575" s="1" t="s">
        <v>86</v>
      </c>
      <c r="O4575" s="1" t="s">
        <v>149</v>
      </c>
      <c r="P4575" t="s">
        <v>314</v>
      </c>
      <c r="Q4575" s="1" t="s">
        <v>316</v>
      </c>
      <c r="R4575" s="1" t="s">
        <v>316</v>
      </c>
      <c r="S4575" s="1" t="s">
        <v>30681</v>
      </c>
      <c r="T4575" s="1" t="s">
        <v>30682</v>
      </c>
      <c r="U4575" s="1" t="s">
        <v>2806</v>
      </c>
      <c r="V4575" s="1" t="s">
        <v>5897</v>
      </c>
      <c r="W4575" s="1" t="s">
        <v>141</v>
      </c>
      <c r="X4575" t="str">
        <f t="shared" si="498"/>
        <v>Complete</v>
      </c>
      <c r="Y4575">
        <f>MAX(0,100-IF(G4575="Invalid",Config!$B$5,0)-IF(I4575="Invalid",Config!$B$6,0)-IF(X4575="Incomplete",Config!$B$7,0)-IF(AF4575="Yes",Config!$B$37,0))</f>
        <v>100</v>
      </c>
      <c r="Z4575" s="1">
        <f>IF(OR(TRIM(B4575)="",COUNTIF(Config!$B$15:$B$19,B4575)&gt;0),1,0)+IF(OR(TRIM(C4575)="",COUNTIF(Config!$B$15:$B$19,C4575)&gt;0),1,0)+IF(OR(TRIM(F4575)="",COUNTIF(Config!$B$15:$B$19,F4575)&gt;0),1,0)+IF(OR(TRIM(H4575)="",COUNTIF(Config!$B$15:$B$19,H4575)&gt;0),1,0)+IF(OR(TRIM(E4575)="",COUNTIF(Config!$B$15:$B$19,E4575)&gt;0),1,0)+IF(OR(TRIM(K4575)="",COUNTIF(Config!$B$15:$B$19,K4575)&gt;0),1,0)+IF(OR(TRIM(P4575)="",COUNTIF(Config!$B$15:$B$19,P4575)&gt;0),1,0)+IF(OR(TRIM(R4575)="",COUNTIF(Config!$B$15:$B$19,R4575)&gt;0),1,0)</f>
        <v>0</v>
      </c>
      <c r="AA4575" s="1" cm="1">
        <f t="array" ref="AA4575">SUMPRODUCT(LEN(H4575)-LEN(SUBSTITUTE(H4575,{"0";"1";"2";"3";"4";"5";"6";"7";"8";"9"},"")))</f>
        <v>12</v>
      </c>
      <c r="AC4575" t="str">
        <f t="shared" si="499"/>
        <v/>
      </c>
      <c r="AD4575">
        <f t="shared" si="500"/>
        <v>1</v>
      </c>
      <c r="AE4575">
        <f t="shared" si="501"/>
        <v>1</v>
      </c>
      <c r="AF4575" t="str">
        <f t="shared" si="502"/>
        <v>No</v>
      </c>
      <c r="AG4575">
        <f t="shared" ca="1" si="503"/>
        <v>566</v>
      </c>
      <c r="AH4575" t="str">
        <f ca="1">IF(OR(V4575="",AG4575=""),"Yes",IF(AG4575&gt;Config!$B$41,"Yes","No"))</f>
        <v>Yes</v>
      </c>
    </row>
    <row r="4576" spans="1:34" x14ac:dyDescent="0.25">
      <c r="A4576" s="1" t="s">
        <v>30683</v>
      </c>
      <c r="B4576" s="1" t="s">
        <v>3888</v>
      </c>
      <c r="C4576" s="1" t="s">
        <v>245</v>
      </c>
      <c r="D4576" s="1" t="s">
        <v>30684</v>
      </c>
      <c r="E4576" s="1" t="s">
        <v>35704</v>
      </c>
      <c r="F4576" s="1" t="s">
        <v>30685</v>
      </c>
      <c r="G4576" t="str">
        <f t="shared" si="497"/>
        <v>Valid</v>
      </c>
      <c r="H4576" s="1" t="s">
        <v>30686</v>
      </c>
      <c r="I4576" t="str" cm="1">
        <f t="array" ref="I4576">IF(OR(TRIM(H4576)="",ISNUMBER(SEARCH("#",H4576)),AA4576&lt;Config!$B$8,SUMPRODUCT(--ISNUMBER(SEARCH({"a";"b";"c";"d";"e";"f";"g";"h";"i";"j";"k";"l";"m";"n";"o";"p";"q";"r";"s";"t";"u";"v";"w";"x";"y";"z"},H4576)))&gt;0),"Invalid","Valid")</f>
        <v>Valid</v>
      </c>
      <c r="J4576" s="1" t="s">
        <v>30687</v>
      </c>
      <c r="K4576" s="1" t="s">
        <v>1001</v>
      </c>
      <c r="L4576" s="1" t="s">
        <v>29</v>
      </c>
      <c r="M4576" s="1" t="s">
        <v>251</v>
      </c>
      <c r="N4576" s="1" t="s">
        <v>31</v>
      </c>
      <c r="O4576" s="1" t="s">
        <v>196</v>
      </c>
      <c r="P4576" t="s">
        <v>344</v>
      </c>
      <c r="Q4576" s="1" t="s">
        <v>345</v>
      </c>
      <c r="R4576" s="1" t="s">
        <v>971</v>
      </c>
      <c r="S4576" s="1" t="s">
        <v>22309</v>
      </c>
      <c r="T4576" s="1" t="s">
        <v>30688</v>
      </c>
      <c r="U4576" s="1" t="s">
        <v>13585</v>
      </c>
      <c r="V4576" s="1" t="s">
        <v>13756</v>
      </c>
      <c r="W4576" s="1" t="s">
        <v>94</v>
      </c>
      <c r="X4576" t="str">
        <f t="shared" si="498"/>
        <v>Complete</v>
      </c>
      <c r="Y4576">
        <f>MAX(0,100-IF(G4576="Invalid",Config!$B$5,0)-IF(I4576="Invalid",Config!$B$6,0)-IF(X4576="Incomplete",Config!$B$7,0)-IF(AF4576="Yes",Config!$B$37,0))</f>
        <v>100</v>
      </c>
      <c r="Z4576" s="1">
        <f>IF(OR(TRIM(B4576)="",COUNTIF(Config!$B$15:$B$19,B4576)&gt;0),1,0)+IF(OR(TRIM(C4576)="",COUNTIF(Config!$B$15:$B$19,C4576)&gt;0),1,0)+IF(OR(TRIM(F4576)="",COUNTIF(Config!$B$15:$B$19,F4576)&gt;0),1,0)+IF(OR(TRIM(H4576)="",COUNTIF(Config!$B$15:$B$19,H4576)&gt;0),1,0)+IF(OR(TRIM(E4576)="",COUNTIF(Config!$B$15:$B$19,E4576)&gt;0),1,0)+IF(OR(TRIM(K4576)="",COUNTIF(Config!$B$15:$B$19,K4576)&gt;0),1,0)+IF(OR(TRIM(P4576)="",COUNTIF(Config!$B$15:$B$19,P4576)&gt;0),1,0)+IF(OR(TRIM(R4576)="",COUNTIF(Config!$B$15:$B$19,R4576)&gt;0),1,0)</f>
        <v>0</v>
      </c>
      <c r="AA4576" s="1" cm="1">
        <f t="array" ref="AA4576">SUMPRODUCT(LEN(H4576)-LEN(SUBSTITUTE(H4576,{"0";"1";"2";"3";"4";"5";"6";"7";"8";"9"},"")))</f>
        <v>11</v>
      </c>
      <c r="AC4576" t="str">
        <f t="shared" si="499"/>
        <v/>
      </c>
      <c r="AD4576">
        <f t="shared" si="500"/>
        <v>1</v>
      </c>
      <c r="AE4576">
        <f t="shared" si="501"/>
        <v>1</v>
      </c>
      <c r="AF4576" t="str">
        <f t="shared" si="502"/>
        <v>No</v>
      </c>
      <c r="AG4576">
        <f t="shared" ca="1" si="503"/>
        <v>91</v>
      </c>
      <c r="AH4576" t="str">
        <f ca="1">IF(OR(V4576="",AG4576=""),"Yes",IF(AG4576&gt;Config!$B$41,"Yes","No"))</f>
        <v>No</v>
      </c>
    </row>
    <row r="4577" spans="1:34" x14ac:dyDescent="0.25">
      <c r="A4577" s="1" t="s">
        <v>30689</v>
      </c>
      <c r="B4577" s="1" t="s">
        <v>259</v>
      </c>
      <c r="C4577" s="1" t="s">
        <v>219</v>
      </c>
      <c r="D4577" s="1" t="s">
        <v>30690</v>
      </c>
      <c r="E4577" s="1" t="s">
        <v>35079</v>
      </c>
      <c r="F4577" s="1" t="s">
        <v>30691</v>
      </c>
      <c r="G4577" t="str">
        <f t="shared" si="497"/>
        <v>Valid</v>
      </c>
      <c r="H4577" s="1" t="s">
        <v>30692</v>
      </c>
      <c r="I4577" t="str" cm="1">
        <f t="array" ref="I4577">IF(OR(TRIM(H4577)="",ISNUMBER(SEARCH("#",H4577)),AA4577&lt;Config!$B$8,SUMPRODUCT(--ISNUMBER(SEARCH({"a";"b";"c";"d";"e";"f";"g";"h";"i";"j";"k";"l";"m";"n";"o";"p";"q";"r";"s";"t";"u";"v";"w";"x";"y";"z"},H4577)))&gt;0),"Invalid","Valid")</f>
        <v>Valid</v>
      </c>
      <c r="J4577" s="1" t="s">
        <v>30693</v>
      </c>
      <c r="K4577" s="1" t="s">
        <v>264</v>
      </c>
      <c r="L4577" s="1" t="s">
        <v>179</v>
      </c>
      <c r="M4577" s="1" t="s">
        <v>85</v>
      </c>
      <c r="N4577" s="1" t="s">
        <v>86</v>
      </c>
      <c r="O4577" s="1" t="s">
        <v>149</v>
      </c>
      <c r="P4577" t="s">
        <v>104</v>
      </c>
      <c r="Q4577" s="1" t="s">
        <v>732</v>
      </c>
      <c r="R4577" s="1" t="s">
        <v>833</v>
      </c>
      <c r="S4577" s="1" t="s">
        <v>30694</v>
      </c>
      <c r="T4577" s="1" t="s">
        <v>30695</v>
      </c>
      <c r="U4577" s="1" t="s">
        <v>30696</v>
      </c>
      <c r="V4577" s="1" t="s">
        <v>4098</v>
      </c>
      <c r="W4577" s="1" t="s">
        <v>384</v>
      </c>
      <c r="X4577" t="str">
        <f t="shared" si="498"/>
        <v>Complete</v>
      </c>
      <c r="Y4577">
        <f>MAX(0,100-IF(G4577="Invalid",Config!$B$5,0)-IF(I4577="Invalid",Config!$B$6,0)-IF(X4577="Incomplete",Config!$B$7,0)-IF(AF4577="Yes",Config!$B$37,0))</f>
        <v>100</v>
      </c>
      <c r="Z4577" s="1">
        <f>IF(OR(TRIM(B4577)="",COUNTIF(Config!$B$15:$B$19,B4577)&gt;0),1,0)+IF(OR(TRIM(C4577)="",COUNTIF(Config!$B$15:$B$19,C4577)&gt;0),1,0)+IF(OR(TRIM(F4577)="",COUNTIF(Config!$B$15:$B$19,F4577)&gt;0),1,0)+IF(OR(TRIM(H4577)="",COUNTIF(Config!$B$15:$B$19,H4577)&gt;0),1,0)+IF(OR(TRIM(E4577)="",COUNTIF(Config!$B$15:$B$19,E4577)&gt;0),1,0)+IF(OR(TRIM(K4577)="",COUNTIF(Config!$B$15:$B$19,K4577)&gt;0),1,0)+IF(OR(TRIM(P4577)="",COUNTIF(Config!$B$15:$B$19,P4577)&gt;0),1,0)+IF(OR(TRIM(R4577)="",COUNTIF(Config!$B$15:$B$19,R4577)&gt;0),1,0)</f>
        <v>0</v>
      </c>
      <c r="AA4577" s="1" cm="1">
        <f t="array" ref="AA4577">SUMPRODUCT(LEN(H4577)-LEN(SUBSTITUTE(H4577,{"0";"1";"2";"3";"4";"5";"6";"7";"8";"9"},"")))</f>
        <v>11</v>
      </c>
      <c r="AC4577" t="str">
        <f t="shared" si="499"/>
        <v/>
      </c>
      <c r="AD4577">
        <f t="shared" si="500"/>
        <v>1</v>
      </c>
      <c r="AE4577">
        <f t="shared" si="501"/>
        <v>1</v>
      </c>
      <c r="AF4577" t="str">
        <f t="shared" si="502"/>
        <v>No</v>
      </c>
      <c r="AG4577">
        <f t="shared" ca="1" si="503"/>
        <v>186</v>
      </c>
      <c r="AH4577" t="str">
        <f ca="1">IF(OR(V4577="",AG4577=""),"Yes",IF(AG4577&gt;Config!$B$41,"Yes","No"))</f>
        <v>No</v>
      </c>
    </row>
    <row r="4578" spans="1:34" x14ac:dyDescent="0.25">
      <c r="A4578" s="1" t="s">
        <v>30697</v>
      </c>
      <c r="B4578" s="1" t="s">
        <v>112</v>
      </c>
      <c r="C4578" s="1" t="s">
        <v>273</v>
      </c>
      <c r="D4578" s="1" t="s">
        <v>28469</v>
      </c>
      <c r="E4578" s="1" t="s">
        <v>34200</v>
      </c>
      <c r="F4578" s="1" t="s">
        <v>30698</v>
      </c>
      <c r="G4578" t="str">
        <f t="shared" si="497"/>
        <v>Valid</v>
      </c>
      <c r="H4578" s="1" t="s">
        <v>30699</v>
      </c>
      <c r="I4578" t="str" cm="1">
        <f t="array" ref="I4578">IF(OR(TRIM(H4578)="",ISNUMBER(SEARCH("#",H4578)),AA4578&lt;Config!$B$8,SUMPRODUCT(--ISNUMBER(SEARCH({"a";"b";"c";"d";"e";"f";"g";"h";"i";"j";"k";"l";"m";"n";"o";"p";"q";"r";"s";"t";"u";"v";"w";"x";"y";"z"},H4578)))&gt;0),"Invalid","Valid")</f>
        <v>Valid</v>
      </c>
      <c r="J4578" s="1" t="s">
        <v>30700</v>
      </c>
      <c r="K4578" s="1" t="s">
        <v>66</v>
      </c>
      <c r="L4578" s="1" t="s">
        <v>49</v>
      </c>
      <c r="M4578" s="1" t="s">
        <v>30</v>
      </c>
      <c r="N4578" s="1" t="s">
        <v>68</v>
      </c>
      <c r="O4578" s="1" t="s">
        <v>52</v>
      </c>
      <c r="P4578" t="s">
        <v>328</v>
      </c>
      <c r="Q4578" s="1" t="s">
        <v>329</v>
      </c>
      <c r="R4578" s="1" t="s">
        <v>614</v>
      </c>
      <c r="S4578" s="1" t="s">
        <v>30701</v>
      </c>
      <c r="T4578" s="1" t="s">
        <v>30702</v>
      </c>
      <c r="U4578" s="1" t="s">
        <v>9291</v>
      </c>
      <c r="V4578" s="1" t="s">
        <v>5282</v>
      </c>
      <c r="W4578" s="1" t="s">
        <v>125</v>
      </c>
      <c r="X4578" t="str">
        <f t="shared" si="498"/>
        <v>Complete</v>
      </c>
      <c r="Y4578">
        <f>MAX(0,100-IF(G4578="Invalid",Config!$B$5,0)-IF(I4578="Invalid",Config!$B$6,0)-IF(X4578="Incomplete",Config!$B$7,0)-IF(AF4578="Yes",Config!$B$37,0))</f>
        <v>100</v>
      </c>
      <c r="Z4578" s="1">
        <f>IF(OR(TRIM(B4578)="",COUNTIF(Config!$B$15:$B$19,B4578)&gt;0),1,0)+IF(OR(TRIM(C4578)="",COUNTIF(Config!$B$15:$B$19,C4578)&gt;0),1,0)+IF(OR(TRIM(F4578)="",COUNTIF(Config!$B$15:$B$19,F4578)&gt;0),1,0)+IF(OR(TRIM(H4578)="",COUNTIF(Config!$B$15:$B$19,H4578)&gt;0),1,0)+IF(OR(TRIM(E4578)="",COUNTIF(Config!$B$15:$B$19,E4578)&gt;0),1,0)+IF(OR(TRIM(K4578)="",COUNTIF(Config!$B$15:$B$19,K4578)&gt;0),1,0)+IF(OR(TRIM(P4578)="",COUNTIF(Config!$B$15:$B$19,P4578)&gt;0),1,0)+IF(OR(TRIM(R4578)="",COUNTIF(Config!$B$15:$B$19,R4578)&gt;0),1,0)</f>
        <v>0</v>
      </c>
      <c r="AA4578" s="1" cm="1">
        <f t="array" ref="AA4578">SUMPRODUCT(LEN(H4578)-LEN(SUBSTITUTE(H4578,{"0";"1";"2";"3";"4";"5";"6";"7";"8";"9"},"")))</f>
        <v>10</v>
      </c>
      <c r="AC4578" t="str">
        <f t="shared" si="499"/>
        <v/>
      </c>
      <c r="AD4578">
        <f t="shared" si="500"/>
        <v>1</v>
      </c>
      <c r="AE4578">
        <f t="shared" si="501"/>
        <v>1</v>
      </c>
      <c r="AF4578" t="str">
        <f t="shared" si="502"/>
        <v>No</v>
      </c>
      <c r="AG4578">
        <f t="shared" ca="1" si="503"/>
        <v>328</v>
      </c>
      <c r="AH4578" t="str">
        <f ca="1">IF(OR(V4578="",AG4578=""),"Yes",IF(AG4578&gt;Config!$B$41,"Yes","No"))</f>
        <v>No</v>
      </c>
    </row>
    <row r="4579" spans="1:34" x14ac:dyDescent="0.25">
      <c r="A4579" s="1" t="s">
        <v>30703</v>
      </c>
      <c r="B4579" s="1" t="s">
        <v>272</v>
      </c>
      <c r="C4579" s="1" t="s">
        <v>410</v>
      </c>
      <c r="D4579" s="1" t="s">
        <v>28409</v>
      </c>
      <c r="E4579" s="1" t="s">
        <v>35471</v>
      </c>
      <c r="F4579" s="1" t="s">
        <v>30704</v>
      </c>
      <c r="G4579" t="str">
        <f t="shared" si="497"/>
        <v>Valid</v>
      </c>
      <c r="H4579" s="1" t="s">
        <v>30705</v>
      </c>
      <c r="I4579" t="str" cm="1">
        <f t="array" ref="I4579">IF(OR(TRIM(H4579)="",ISNUMBER(SEARCH("#",H4579)),AA4579&lt;Config!$B$8,SUMPRODUCT(--ISNUMBER(SEARCH({"a";"b";"c";"d";"e";"f";"g";"h";"i";"j";"k";"l";"m";"n";"o";"p";"q";"r";"s";"t";"u";"v";"w";"x";"y";"z"},H4579)))&gt;0),"Invalid","Valid")</f>
        <v>Valid</v>
      </c>
      <c r="J4579" s="1" t="s">
        <v>30706</v>
      </c>
      <c r="K4579" s="1" t="s">
        <v>66</v>
      </c>
      <c r="L4579" s="1" t="s">
        <v>29</v>
      </c>
      <c r="M4579" s="1" t="s">
        <v>462</v>
      </c>
      <c r="N4579" s="1" t="s">
        <v>31</v>
      </c>
      <c r="O4579" s="1" t="s">
        <v>266</v>
      </c>
      <c r="P4579" t="s">
        <v>314</v>
      </c>
      <c r="Q4579" s="1" t="s">
        <v>663</v>
      </c>
      <c r="R4579" s="1" t="s">
        <v>663</v>
      </c>
      <c r="S4579" s="1" t="s">
        <v>8614</v>
      </c>
      <c r="T4579" s="1" t="s">
        <v>30707</v>
      </c>
      <c r="U4579" s="1" t="s">
        <v>30708</v>
      </c>
      <c r="V4579" s="1" t="s">
        <v>10605</v>
      </c>
      <c r="W4579" s="1" t="s">
        <v>141</v>
      </c>
      <c r="X4579" t="str">
        <f t="shared" si="498"/>
        <v>Complete</v>
      </c>
      <c r="Y4579">
        <f>MAX(0,100-IF(G4579="Invalid",Config!$B$5,0)-IF(I4579="Invalid",Config!$B$6,0)-IF(X4579="Incomplete",Config!$B$7,0)-IF(AF4579="Yes",Config!$B$37,0))</f>
        <v>100</v>
      </c>
      <c r="Z4579" s="1">
        <f>IF(OR(TRIM(B4579)="",COUNTIF(Config!$B$15:$B$19,B4579)&gt;0),1,0)+IF(OR(TRIM(C4579)="",COUNTIF(Config!$B$15:$B$19,C4579)&gt;0),1,0)+IF(OR(TRIM(F4579)="",COUNTIF(Config!$B$15:$B$19,F4579)&gt;0),1,0)+IF(OR(TRIM(H4579)="",COUNTIF(Config!$B$15:$B$19,H4579)&gt;0),1,0)+IF(OR(TRIM(E4579)="",COUNTIF(Config!$B$15:$B$19,E4579)&gt;0),1,0)+IF(OR(TRIM(K4579)="",COUNTIF(Config!$B$15:$B$19,K4579)&gt;0),1,0)+IF(OR(TRIM(P4579)="",COUNTIF(Config!$B$15:$B$19,P4579)&gt;0),1,0)+IF(OR(TRIM(R4579)="",COUNTIF(Config!$B$15:$B$19,R4579)&gt;0),1,0)</f>
        <v>0</v>
      </c>
      <c r="AA4579" s="1" cm="1">
        <f t="array" ref="AA4579">SUMPRODUCT(LEN(H4579)-LEN(SUBSTITUTE(H4579,{"0";"1";"2";"3";"4";"5";"6";"7";"8";"9"},"")))</f>
        <v>12</v>
      </c>
      <c r="AC4579" t="str">
        <f t="shared" si="499"/>
        <v/>
      </c>
      <c r="AD4579">
        <f t="shared" si="500"/>
        <v>1</v>
      </c>
      <c r="AE4579">
        <f t="shared" si="501"/>
        <v>1</v>
      </c>
      <c r="AF4579" t="str">
        <f t="shared" si="502"/>
        <v>No</v>
      </c>
      <c r="AG4579">
        <f t="shared" ca="1" si="503"/>
        <v>362</v>
      </c>
      <c r="AH4579" t="str">
        <f ca="1">IF(OR(V4579="",AG4579=""),"Yes",IF(AG4579&gt;Config!$B$41,"Yes","No"))</f>
        <v>No</v>
      </c>
    </row>
    <row r="4580" spans="1:34" x14ac:dyDescent="0.25">
      <c r="A4580" s="1" t="s">
        <v>30709</v>
      </c>
      <c r="B4580" s="1" t="s">
        <v>2374</v>
      </c>
      <c r="C4580" s="1" t="s">
        <v>336</v>
      </c>
      <c r="D4580" s="1" t="s">
        <v>30710</v>
      </c>
      <c r="E4580" s="1" t="s">
        <v>633</v>
      </c>
      <c r="F4580" s="1" t="s">
        <v>30711</v>
      </c>
      <c r="G4580" t="str">
        <f t="shared" si="497"/>
        <v>Valid</v>
      </c>
      <c r="H4580" s="1" t="s">
        <v>30712</v>
      </c>
      <c r="I4580" t="str" cm="1">
        <f t="array" ref="I4580">IF(OR(TRIM(H4580)="",ISNUMBER(SEARCH("#",H4580)),AA4580&lt;Config!$B$8,SUMPRODUCT(--ISNUMBER(SEARCH({"a";"b";"c";"d";"e";"f";"g";"h";"i";"j";"k";"l";"m";"n";"o";"p";"q";"r";"s";"t";"u";"v";"w";"x";"y";"z"},H4580)))&gt;0),"Invalid","Valid")</f>
        <v>Valid</v>
      </c>
      <c r="J4580" s="1" t="s">
        <v>30713</v>
      </c>
      <c r="K4580" s="1" t="s">
        <v>48</v>
      </c>
      <c r="L4580" s="1" t="s">
        <v>179</v>
      </c>
      <c r="M4580" s="1" t="s">
        <v>462</v>
      </c>
      <c r="N4580" s="1" t="s">
        <v>358</v>
      </c>
      <c r="O4580" s="1" t="s">
        <v>32</v>
      </c>
      <c r="P4580" t="s">
        <v>53</v>
      </c>
      <c r="Q4580" s="1" t="s">
        <v>197</v>
      </c>
      <c r="R4580" s="1" t="s">
        <v>197</v>
      </c>
      <c r="S4580" s="1" t="s">
        <v>21224</v>
      </c>
      <c r="T4580" s="1" t="s">
        <v>30714</v>
      </c>
      <c r="U4580" s="1" t="s">
        <v>7373</v>
      </c>
      <c r="V4580" s="1" t="s">
        <v>1564</v>
      </c>
      <c r="W4580" s="1" t="s">
        <v>40</v>
      </c>
      <c r="X4580" t="str">
        <f t="shared" si="498"/>
        <v>Complete</v>
      </c>
      <c r="Y4580">
        <f>MAX(0,100-IF(G4580="Invalid",Config!$B$5,0)-IF(I4580="Invalid",Config!$B$6,0)-IF(X4580="Incomplete",Config!$B$7,0)-IF(AF4580="Yes",Config!$B$37,0))</f>
        <v>100</v>
      </c>
      <c r="Z4580" s="1">
        <f>IF(OR(TRIM(B4580)="",COUNTIF(Config!$B$15:$B$19,B4580)&gt;0),1,0)+IF(OR(TRIM(C4580)="",COUNTIF(Config!$B$15:$B$19,C4580)&gt;0),1,0)+IF(OR(TRIM(F4580)="",COUNTIF(Config!$B$15:$B$19,F4580)&gt;0),1,0)+IF(OR(TRIM(H4580)="",COUNTIF(Config!$B$15:$B$19,H4580)&gt;0),1,0)+IF(OR(TRIM(E4580)="",COUNTIF(Config!$B$15:$B$19,E4580)&gt;0),1,0)+IF(OR(TRIM(K4580)="",COUNTIF(Config!$B$15:$B$19,K4580)&gt;0),1,0)+IF(OR(TRIM(P4580)="",COUNTIF(Config!$B$15:$B$19,P4580)&gt;0),1,0)+IF(OR(TRIM(R4580)="",COUNTIF(Config!$B$15:$B$19,R4580)&gt;0),1,0)</f>
        <v>0</v>
      </c>
      <c r="AA4580" s="1" cm="1">
        <f t="array" ref="AA4580">SUMPRODUCT(LEN(H4580)-LEN(SUBSTITUTE(H4580,{"0";"1";"2";"3";"4";"5";"6";"7";"8";"9"},"")))</f>
        <v>12</v>
      </c>
      <c r="AC4580" t="str">
        <f t="shared" si="499"/>
        <v/>
      </c>
      <c r="AD4580">
        <f t="shared" si="500"/>
        <v>1</v>
      </c>
      <c r="AE4580">
        <f t="shared" si="501"/>
        <v>1</v>
      </c>
      <c r="AF4580" t="str">
        <f t="shared" si="502"/>
        <v>No</v>
      </c>
      <c r="AG4580">
        <f t="shared" ca="1" si="503"/>
        <v>224</v>
      </c>
      <c r="AH4580" t="str">
        <f ca="1">IF(OR(V4580="",AG4580=""),"Yes",IF(AG4580&gt;Config!$B$41,"Yes","No"))</f>
        <v>No</v>
      </c>
    </row>
    <row r="4581" spans="1:34" x14ac:dyDescent="0.25">
      <c r="A4581" s="1" t="s">
        <v>30715</v>
      </c>
      <c r="B4581" s="1" t="s">
        <v>488</v>
      </c>
      <c r="C4581" s="1" t="s">
        <v>598</v>
      </c>
      <c r="D4581" s="1" t="s">
        <v>30716</v>
      </c>
      <c r="E4581" s="1" t="s">
        <v>191</v>
      </c>
      <c r="F4581" s="1" t="s">
        <v>30717</v>
      </c>
      <c r="G4581" t="str">
        <f t="shared" si="497"/>
        <v>Valid</v>
      </c>
      <c r="H4581" s="1" t="s">
        <v>30718</v>
      </c>
      <c r="I4581" t="str" cm="1">
        <f t="array" ref="I4581">IF(OR(TRIM(H4581)="",ISNUMBER(SEARCH("#",H4581)),AA4581&lt;Config!$B$8,SUMPRODUCT(--ISNUMBER(SEARCH({"a";"b";"c";"d";"e";"f";"g";"h";"i";"j";"k";"l";"m";"n";"o";"p";"q";"r";"s";"t";"u";"v";"w";"x";"y";"z"},H4581)))&gt;0),"Invalid","Valid")</f>
        <v>Valid</v>
      </c>
      <c r="J4581" s="1" t="s">
        <v>30719</v>
      </c>
      <c r="K4581" s="1" t="s">
        <v>264</v>
      </c>
      <c r="L4581" s="1" t="s">
        <v>49</v>
      </c>
      <c r="M4581" s="1" t="s">
        <v>33827</v>
      </c>
      <c r="N4581" s="1" t="s">
        <v>148</v>
      </c>
      <c r="O4581" s="1" t="s">
        <v>32</v>
      </c>
      <c r="P4581" t="s">
        <v>53</v>
      </c>
      <c r="Q4581" s="1" t="s">
        <v>181</v>
      </c>
      <c r="R4581" s="1" t="s">
        <v>197</v>
      </c>
      <c r="S4581" s="1" t="s">
        <v>24428</v>
      </c>
      <c r="T4581" s="1" t="s">
        <v>30720</v>
      </c>
      <c r="U4581" s="1" t="s">
        <v>7351</v>
      </c>
      <c r="V4581" s="1" t="s">
        <v>30721</v>
      </c>
      <c r="W4581" s="1" t="s">
        <v>293</v>
      </c>
      <c r="X4581" t="str">
        <f t="shared" si="498"/>
        <v>Complete</v>
      </c>
      <c r="Y4581">
        <f>MAX(0,100-IF(G4581="Invalid",Config!$B$5,0)-IF(I4581="Invalid",Config!$B$6,0)-IF(X4581="Incomplete",Config!$B$7,0)-IF(AF4581="Yes",Config!$B$37,0))</f>
        <v>100</v>
      </c>
      <c r="Z4581" s="1">
        <f>IF(OR(TRIM(B4581)="",COUNTIF(Config!$B$15:$B$19,B4581)&gt;0),1,0)+IF(OR(TRIM(C4581)="",COUNTIF(Config!$B$15:$B$19,C4581)&gt;0),1,0)+IF(OR(TRIM(F4581)="",COUNTIF(Config!$B$15:$B$19,F4581)&gt;0),1,0)+IF(OR(TRIM(H4581)="",COUNTIF(Config!$B$15:$B$19,H4581)&gt;0),1,0)+IF(OR(TRIM(E4581)="",COUNTIF(Config!$B$15:$B$19,E4581)&gt;0),1,0)+IF(OR(TRIM(K4581)="",COUNTIF(Config!$B$15:$B$19,K4581)&gt;0),1,0)+IF(OR(TRIM(P4581)="",COUNTIF(Config!$B$15:$B$19,P4581)&gt;0),1,0)+IF(OR(TRIM(R4581)="",COUNTIF(Config!$B$15:$B$19,R4581)&gt;0),1,0)</f>
        <v>0</v>
      </c>
      <c r="AA4581" s="1" cm="1">
        <f t="array" ref="AA4581">SUMPRODUCT(LEN(H4581)-LEN(SUBSTITUTE(H4581,{"0";"1";"2";"3";"4";"5";"6";"7";"8";"9"},"")))</f>
        <v>12</v>
      </c>
      <c r="AC4581" t="str">
        <f t="shared" si="499"/>
        <v/>
      </c>
      <c r="AD4581">
        <f t="shared" si="500"/>
        <v>1</v>
      </c>
      <c r="AE4581">
        <f t="shared" si="501"/>
        <v>1</v>
      </c>
      <c r="AF4581" t="str">
        <f t="shared" si="502"/>
        <v>No</v>
      </c>
      <c r="AG4581">
        <f t="shared" ca="1" si="503"/>
        <v>473</v>
      </c>
      <c r="AH4581" t="str">
        <f ca="1">IF(OR(V4581="",AG4581=""),"Yes",IF(AG4581&gt;Config!$B$41,"Yes","No"))</f>
        <v>Yes</v>
      </c>
    </row>
    <row r="4582" spans="1:34" x14ac:dyDescent="0.25">
      <c r="A4582" s="1" t="s">
        <v>30722</v>
      </c>
      <c r="B4582" s="1" t="s">
        <v>1015</v>
      </c>
      <c r="C4582" s="1" t="s">
        <v>230</v>
      </c>
      <c r="D4582" s="1" t="s">
        <v>30723</v>
      </c>
      <c r="E4582" s="1" t="s">
        <v>35705</v>
      </c>
      <c r="F4582" s="1" t="s">
        <v>30724</v>
      </c>
      <c r="G4582" t="str">
        <f t="shared" si="497"/>
        <v>Valid</v>
      </c>
      <c r="H4582" s="1" t="s">
        <v>30725</v>
      </c>
      <c r="I4582" t="str" cm="1">
        <f t="array" ref="I4582">IF(OR(TRIM(H4582)="",ISNUMBER(SEARCH("#",H4582)),AA4582&lt;Config!$B$8,SUMPRODUCT(--ISNUMBER(SEARCH({"a";"b";"c";"d";"e";"f";"g";"h";"i";"j";"k";"l";"m";"n";"o";"p";"q";"r";"s";"t";"u";"v";"w";"x";"y";"z"},H4582)))&gt;0),"Invalid","Valid")</f>
        <v>Valid</v>
      </c>
      <c r="J4582" s="1" t="s">
        <v>30726</v>
      </c>
      <c r="K4582" s="1" t="s">
        <v>250</v>
      </c>
      <c r="L4582" s="1" t="s">
        <v>102</v>
      </c>
      <c r="M4582" s="1" t="s">
        <v>343</v>
      </c>
      <c r="N4582" s="1" t="s">
        <v>437</v>
      </c>
      <c r="O4582" s="1" t="s">
        <v>180</v>
      </c>
      <c r="P4582" t="s">
        <v>53</v>
      </c>
      <c r="Q4582" s="1" t="s">
        <v>55</v>
      </c>
      <c r="R4582" s="1" t="s">
        <v>70</v>
      </c>
      <c r="S4582" s="1" t="s">
        <v>21071</v>
      </c>
      <c r="T4582" s="1" t="s">
        <v>30727</v>
      </c>
      <c r="U4582" s="1" t="s">
        <v>6202</v>
      </c>
      <c r="V4582" s="1" t="s">
        <v>648</v>
      </c>
      <c r="W4582" s="1" t="s">
        <v>141</v>
      </c>
      <c r="X4582" t="str">
        <f t="shared" si="498"/>
        <v>Complete</v>
      </c>
      <c r="Y4582">
        <f>MAX(0,100-IF(G4582="Invalid",Config!$B$5,0)-IF(I4582="Invalid",Config!$B$6,0)-IF(X4582="Incomplete",Config!$B$7,0)-IF(AF4582="Yes",Config!$B$37,0))</f>
        <v>100</v>
      </c>
      <c r="Z4582" s="1">
        <f>IF(OR(TRIM(B4582)="",COUNTIF(Config!$B$15:$B$19,B4582)&gt;0),1,0)+IF(OR(TRIM(C4582)="",COUNTIF(Config!$B$15:$B$19,C4582)&gt;0),1,0)+IF(OR(TRIM(F4582)="",COUNTIF(Config!$B$15:$B$19,F4582)&gt;0),1,0)+IF(OR(TRIM(H4582)="",COUNTIF(Config!$B$15:$B$19,H4582)&gt;0),1,0)+IF(OR(TRIM(E4582)="",COUNTIF(Config!$B$15:$B$19,E4582)&gt;0),1,0)+IF(OR(TRIM(K4582)="",COUNTIF(Config!$B$15:$B$19,K4582)&gt;0),1,0)+IF(OR(TRIM(P4582)="",COUNTIF(Config!$B$15:$B$19,P4582)&gt;0),1,0)+IF(OR(TRIM(R4582)="",COUNTIF(Config!$B$15:$B$19,R4582)&gt;0),1,0)</f>
        <v>0</v>
      </c>
      <c r="AA4582" s="1" cm="1">
        <f t="array" ref="AA4582">SUMPRODUCT(LEN(H4582)-LEN(SUBSTITUTE(H4582,{"0";"1";"2";"3";"4";"5";"6";"7";"8";"9"},"")))</f>
        <v>12</v>
      </c>
      <c r="AC4582" t="str">
        <f t="shared" si="499"/>
        <v/>
      </c>
      <c r="AD4582">
        <f t="shared" si="500"/>
        <v>1</v>
      </c>
      <c r="AE4582">
        <f t="shared" si="501"/>
        <v>1</v>
      </c>
      <c r="AF4582" t="str">
        <f t="shared" si="502"/>
        <v>No</v>
      </c>
      <c r="AG4582">
        <f t="shared" ca="1" si="503"/>
        <v>156</v>
      </c>
      <c r="AH4582" t="str">
        <f ca="1">IF(OR(V4582="",AG4582=""),"Yes",IF(AG4582&gt;Config!$B$41,"Yes","No"))</f>
        <v>No</v>
      </c>
    </row>
    <row r="4583" spans="1:34" x14ac:dyDescent="0.25">
      <c r="A4583" s="1" t="s">
        <v>30728</v>
      </c>
      <c r="B4583" s="1" t="s">
        <v>774</v>
      </c>
      <c r="C4583" s="1" t="s">
        <v>323</v>
      </c>
      <c r="D4583" s="1" t="s">
        <v>18776</v>
      </c>
      <c r="E4583" s="1" t="s">
        <v>35706</v>
      </c>
      <c r="F4583" s="1" t="s">
        <v>30729</v>
      </c>
      <c r="G4583" t="str">
        <f t="shared" si="497"/>
        <v>Valid</v>
      </c>
      <c r="H4583" s="1" t="s">
        <v>30730</v>
      </c>
      <c r="I4583" t="str" cm="1">
        <f t="array" ref="I4583">IF(OR(TRIM(H4583)="",ISNUMBER(SEARCH("#",H4583)),AA4583&lt;Config!$B$8,SUMPRODUCT(--ISNUMBER(SEARCH({"a";"b";"c";"d";"e";"f";"g";"h";"i";"j";"k";"l";"m";"n";"o";"p";"q";"r";"s";"t";"u";"v";"w";"x";"y";"z"},H4583)))&gt;0),"Invalid","Valid")</f>
        <v>Valid</v>
      </c>
      <c r="J4583" s="1" t="s">
        <v>30731</v>
      </c>
      <c r="K4583" s="1" t="s">
        <v>378</v>
      </c>
      <c r="L4583" s="1" t="s">
        <v>67</v>
      </c>
      <c r="M4583" s="1" t="s">
        <v>33827</v>
      </c>
      <c r="N4583" s="1" t="s">
        <v>252</v>
      </c>
      <c r="O4583" s="1" t="s">
        <v>69</v>
      </c>
      <c r="P4583" t="s">
        <v>87</v>
      </c>
      <c r="Q4583" s="1" t="s">
        <v>166</v>
      </c>
      <c r="R4583" s="1" t="s">
        <v>379</v>
      </c>
      <c r="S4583" s="1" t="s">
        <v>30732</v>
      </c>
      <c r="T4583" s="1" t="s">
        <v>30733</v>
      </c>
      <c r="U4583" s="1" t="s">
        <v>9371</v>
      </c>
      <c r="V4583" s="1" t="s">
        <v>6118</v>
      </c>
      <c r="W4583" s="1" t="s">
        <v>40</v>
      </c>
      <c r="X4583" t="str">
        <f t="shared" si="498"/>
        <v>Complete</v>
      </c>
      <c r="Y4583">
        <f>MAX(0,100-IF(G4583="Invalid",Config!$B$5,0)-IF(I4583="Invalid",Config!$B$6,0)-IF(X4583="Incomplete",Config!$B$7,0)-IF(AF4583="Yes",Config!$B$37,0))</f>
        <v>100</v>
      </c>
      <c r="Z4583" s="1">
        <f>IF(OR(TRIM(B4583)="",COUNTIF(Config!$B$15:$B$19,B4583)&gt;0),1,0)+IF(OR(TRIM(C4583)="",COUNTIF(Config!$B$15:$B$19,C4583)&gt;0),1,0)+IF(OR(TRIM(F4583)="",COUNTIF(Config!$B$15:$B$19,F4583)&gt;0),1,0)+IF(OR(TRIM(H4583)="",COUNTIF(Config!$B$15:$B$19,H4583)&gt;0),1,0)+IF(OR(TRIM(E4583)="",COUNTIF(Config!$B$15:$B$19,E4583)&gt;0),1,0)+IF(OR(TRIM(K4583)="",COUNTIF(Config!$B$15:$B$19,K4583)&gt;0),1,0)+IF(OR(TRIM(P4583)="",COUNTIF(Config!$B$15:$B$19,P4583)&gt;0),1,0)+IF(OR(TRIM(R4583)="",COUNTIF(Config!$B$15:$B$19,R4583)&gt;0),1,0)</f>
        <v>0</v>
      </c>
      <c r="AA4583" s="1" cm="1">
        <f t="array" ref="AA4583">SUMPRODUCT(LEN(H4583)-LEN(SUBSTITUTE(H4583,{"0";"1";"2";"3";"4";"5";"6";"7";"8";"9"},"")))</f>
        <v>11</v>
      </c>
      <c r="AC4583" t="str">
        <f t="shared" si="499"/>
        <v/>
      </c>
      <c r="AD4583">
        <f t="shared" si="500"/>
        <v>1</v>
      </c>
      <c r="AE4583">
        <f t="shared" si="501"/>
        <v>1</v>
      </c>
      <c r="AF4583" t="str">
        <f t="shared" si="502"/>
        <v>No</v>
      </c>
      <c r="AG4583">
        <f t="shared" ca="1" si="503"/>
        <v>406</v>
      </c>
      <c r="AH4583" t="str">
        <f ca="1">IF(OR(V4583="",AG4583=""),"Yes",IF(AG4583&gt;Config!$B$41,"Yes","No"))</f>
        <v>Yes</v>
      </c>
    </row>
    <row r="4584" spans="1:34" x14ac:dyDescent="0.25">
      <c r="A4584" s="1" t="s">
        <v>30734</v>
      </c>
      <c r="B4584" s="1" t="s">
        <v>336</v>
      </c>
      <c r="C4584" s="1" t="s">
        <v>996</v>
      </c>
      <c r="D4584" s="1" t="s">
        <v>28311</v>
      </c>
      <c r="E4584" s="1" t="s">
        <v>739</v>
      </c>
      <c r="F4584" s="1" t="s">
        <v>30735</v>
      </c>
      <c r="G4584" t="str">
        <f t="shared" si="497"/>
        <v>Valid</v>
      </c>
      <c r="H4584" s="1" t="s">
        <v>30736</v>
      </c>
      <c r="I4584" t="str" cm="1">
        <f t="array" ref="I4584">IF(OR(TRIM(H4584)="",ISNUMBER(SEARCH("#",H4584)),AA4584&lt;Config!$B$8,SUMPRODUCT(--ISNUMBER(SEARCH({"a";"b";"c";"d";"e";"f";"g";"h";"i";"j";"k";"l";"m";"n";"o";"p";"q";"r";"s";"t";"u";"v";"w";"x";"y";"z"},H4584)))&gt;0),"Invalid","Valid")</f>
        <v>Valid</v>
      </c>
      <c r="J4584" s="1" t="s">
        <v>30737</v>
      </c>
      <c r="K4584" s="1" t="s">
        <v>48</v>
      </c>
      <c r="L4584" s="1" t="s">
        <v>29</v>
      </c>
      <c r="M4584" s="1" t="s">
        <v>30</v>
      </c>
      <c r="N4584" s="1" t="s">
        <v>68</v>
      </c>
      <c r="O4584" s="1" t="s">
        <v>52</v>
      </c>
      <c r="P4584" t="s">
        <v>590</v>
      </c>
      <c r="Q4584" s="1" t="s">
        <v>1481</v>
      </c>
      <c r="R4584" s="1" t="s">
        <v>592</v>
      </c>
      <c r="S4584" s="1" t="s">
        <v>22794</v>
      </c>
      <c r="T4584" s="1" t="s">
        <v>30738</v>
      </c>
      <c r="U4584" s="1" t="s">
        <v>19302</v>
      </c>
      <c r="V4584" s="1" t="s">
        <v>140</v>
      </c>
      <c r="W4584" s="1" t="s">
        <v>60</v>
      </c>
      <c r="X4584" t="str">
        <f t="shared" si="498"/>
        <v>Complete</v>
      </c>
      <c r="Y4584">
        <f>MAX(0,100-IF(G4584="Invalid",Config!$B$5,0)-IF(I4584="Invalid",Config!$B$6,0)-IF(X4584="Incomplete",Config!$B$7,0)-IF(AF4584="Yes",Config!$B$37,0))</f>
        <v>100</v>
      </c>
      <c r="Z4584" s="1">
        <f>IF(OR(TRIM(B4584)="",COUNTIF(Config!$B$15:$B$19,B4584)&gt;0),1,0)+IF(OR(TRIM(C4584)="",COUNTIF(Config!$B$15:$B$19,C4584)&gt;0),1,0)+IF(OR(TRIM(F4584)="",COUNTIF(Config!$B$15:$B$19,F4584)&gt;0),1,0)+IF(OR(TRIM(H4584)="",COUNTIF(Config!$B$15:$B$19,H4584)&gt;0),1,0)+IF(OR(TRIM(E4584)="",COUNTIF(Config!$B$15:$B$19,E4584)&gt;0),1,0)+IF(OR(TRIM(K4584)="",COUNTIF(Config!$B$15:$B$19,K4584)&gt;0),1,0)+IF(OR(TRIM(P4584)="",COUNTIF(Config!$B$15:$B$19,P4584)&gt;0),1,0)+IF(OR(TRIM(R4584)="",COUNTIF(Config!$B$15:$B$19,R4584)&gt;0),1,0)</f>
        <v>0</v>
      </c>
      <c r="AA4584" s="1" cm="1">
        <f t="array" ref="AA4584">SUMPRODUCT(LEN(H4584)-LEN(SUBSTITUTE(H4584,{"0";"1";"2";"3";"4";"5";"6";"7";"8";"9"},"")))</f>
        <v>10</v>
      </c>
      <c r="AC4584" t="str">
        <f t="shared" si="499"/>
        <v/>
      </c>
      <c r="AD4584">
        <f t="shared" si="500"/>
        <v>1</v>
      </c>
      <c r="AE4584">
        <f t="shared" si="501"/>
        <v>1</v>
      </c>
      <c r="AF4584" t="str">
        <f t="shared" si="502"/>
        <v>No</v>
      </c>
      <c r="AG4584">
        <f t="shared" ca="1" si="503"/>
        <v>37</v>
      </c>
      <c r="AH4584" t="str">
        <f ca="1">IF(OR(V4584="",AG4584=""),"Yes",IF(AG4584&gt;Config!$B$41,"Yes","No"))</f>
        <v>No</v>
      </c>
    </row>
    <row r="4585" spans="1:34" x14ac:dyDescent="0.25">
      <c r="A4585" s="1" t="s">
        <v>30739</v>
      </c>
      <c r="B4585" s="1" t="s">
        <v>1557</v>
      </c>
      <c r="C4585" s="1" t="s">
        <v>230</v>
      </c>
      <c r="D4585" s="1" t="s">
        <v>17634</v>
      </c>
      <c r="E4585" s="1" t="s">
        <v>35686</v>
      </c>
      <c r="F4585" s="1" t="s">
        <v>35707</v>
      </c>
      <c r="G4585" t="str">
        <f t="shared" si="497"/>
        <v>Valid</v>
      </c>
      <c r="H4585" s="1" t="s">
        <v>30740</v>
      </c>
      <c r="I4585" t="str" cm="1">
        <f t="array" ref="I4585">IF(OR(TRIM(H4585)="",ISNUMBER(SEARCH("#",H4585)),AA4585&lt;Config!$B$8,SUMPRODUCT(--ISNUMBER(SEARCH({"a";"b";"c";"d";"e";"f";"g";"h";"i";"j";"k";"l";"m";"n";"o";"p";"q";"r";"s";"t";"u";"v";"w";"x";"y";"z"},H4585)))&gt;0),"Invalid","Valid")</f>
        <v>Valid</v>
      </c>
      <c r="J4585" s="1" t="s">
        <v>30741</v>
      </c>
      <c r="K4585" s="1" t="s">
        <v>48</v>
      </c>
      <c r="L4585" s="1" t="s">
        <v>67</v>
      </c>
      <c r="M4585" s="1" t="s">
        <v>85</v>
      </c>
      <c r="N4585" s="1" t="s">
        <v>358</v>
      </c>
      <c r="O4585" s="1" t="s">
        <v>196</v>
      </c>
      <c r="P4585" t="s">
        <v>104</v>
      </c>
      <c r="Q4585" s="1" t="s">
        <v>732</v>
      </c>
      <c r="R4585" s="1" t="s">
        <v>106</v>
      </c>
      <c r="S4585" s="1" t="s">
        <v>24573</v>
      </c>
      <c r="T4585" s="1" t="s">
        <v>30742</v>
      </c>
      <c r="U4585" s="1" t="s">
        <v>29772</v>
      </c>
      <c r="V4585" s="1" t="s">
        <v>16053</v>
      </c>
      <c r="W4585" s="1" t="s">
        <v>293</v>
      </c>
      <c r="X4585" t="str">
        <f t="shared" si="498"/>
        <v>Complete</v>
      </c>
      <c r="Y4585">
        <f>MAX(0,100-IF(G4585="Invalid",Config!$B$5,0)-IF(I4585="Invalid",Config!$B$6,0)-IF(X4585="Incomplete",Config!$B$7,0)-IF(AF4585="Yes",Config!$B$37,0))</f>
        <v>100</v>
      </c>
      <c r="Z4585" s="1">
        <f>IF(OR(TRIM(B4585)="",COUNTIF(Config!$B$15:$B$19,B4585)&gt;0),1,0)+IF(OR(TRIM(C4585)="",COUNTIF(Config!$B$15:$B$19,C4585)&gt;0),1,0)+IF(OR(TRIM(F4585)="",COUNTIF(Config!$B$15:$B$19,F4585)&gt;0),1,0)+IF(OR(TRIM(H4585)="",COUNTIF(Config!$B$15:$B$19,H4585)&gt;0),1,0)+IF(OR(TRIM(E4585)="",COUNTIF(Config!$B$15:$B$19,E4585)&gt;0),1,0)+IF(OR(TRIM(K4585)="",COUNTIF(Config!$B$15:$B$19,K4585)&gt;0),1,0)+IF(OR(TRIM(P4585)="",COUNTIF(Config!$B$15:$B$19,P4585)&gt;0),1,0)+IF(OR(TRIM(R4585)="",COUNTIF(Config!$B$15:$B$19,R4585)&gt;0),1,0)</f>
        <v>0</v>
      </c>
      <c r="AA4585" s="1" cm="1">
        <f t="array" ref="AA4585">SUMPRODUCT(LEN(H4585)-LEN(SUBSTITUTE(H4585,{"0";"1";"2";"3";"4";"5";"6";"7";"8";"9"},"")))</f>
        <v>10</v>
      </c>
      <c r="AC4585" t="str">
        <f t="shared" si="499"/>
        <v/>
      </c>
      <c r="AD4585">
        <f t="shared" si="500"/>
        <v>1</v>
      </c>
      <c r="AE4585">
        <f t="shared" si="501"/>
        <v>1</v>
      </c>
      <c r="AF4585" t="str">
        <f t="shared" si="502"/>
        <v>No</v>
      </c>
      <c r="AG4585">
        <f t="shared" ca="1" si="503"/>
        <v>413</v>
      </c>
      <c r="AH4585" t="str">
        <f ca="1">IF(OR(V4585="",AG4585=""),"Yes",IF(AG4585&gt;Config!$B$41,"Yes","No"))</f>
        <v>Yes</v>
      </c>
    </row>
    <row r="4586" spans="1:34" x14ac:dyDescent="0.25">
      <c r="A4586" s="1" t="s">
        <v>26697</v>
      </c>
      <c r="B4586" s="1" t="s">
        <v>5122</v>
      </c>
      <c r="C4586" s="1" t="s">
        <v>420</v>
      </c>
      <c r="D4586" s="1" t="s">
        <v>19219</v>
      </c>
      <c r="E4586" s="1" t="s">
        <v>35543</v>
      </c>
      <c r="F4586" s="1" t="s">
        <v>30743</v>
      </c>
      <c r="G4586" t="str">
        <f t="shared" si="497"/>
        <v>Valid</v>
      </c>
      <c r="H4586" s="1" t="s">
        <v>30744</v>
      </c>
      <c r="I4586" t="str" cm="1">
        <f t="array" ref="I4586">IF(OR(TRIM(H4586)="",ISNUMBER(SEARCH("#",H4586)),AA4586&lt;Config!$B$8,SUMPRODUCT(--ISNUMBER(SEARCH({"a";"b";"c";"d";"e";"f";"g";"h";"i";"j";"k";"l";"m";"n";"o";"p";"q";"r";"s";"t";"u";"v";"w";"x";"y";"z"},H4586)))&gt;0),"Invalid","Valid")</f>
        <v>Valid</v>
      </c>
      <c r="J4586" s="1" t="s">
        <v>30745</v>
      </c>
      <c r="K4586" s="1" t="s">
        <v>625</v>
      </c>
      <c r="L4586" s="1" t="s">
        <v>265</v>
      </c>
      <c r="M4586" s="1" t="s">
        <v>165</v>
      </c>
      <c r="N4586" s="1" t="s">
        <v>713</v>
      </c>
      <c r="O4586" s="1" t="s">
        <v>69</v>
      </c>
      <c r="P4586" t="s">
        <v>53</v>
      </c>
      <c r="Q4586" s="1" t="s">
        <v>181</v>
      </c>
      <c r="R4586" s="1" t="s">
        <v>150</v>
      </c>
      <c r="S4586" s="1" t="s">
        <v>30746</v>
      </c>
      <c r="T4586" s="1" t="s">
        <v>30747</v>
      </c>
      <c r="U4586" s="1" t="s">
        <v>1229</v>
      </c>
      <c r="V4586" s="1" t="s">
        <v>140</v>
      </c>
      <c r="W4586" s="1" t="s">
        <v>141</v>
      </c>
      <c r="X4586" t="str">
        <f t="shared" si="498"/>
        <v>Complete</v>
      </c>
      <c r="Y4586">
        <f>MAX(0,100-IF(G4586="Invalid",Config!$B$5,0)-IF(I4586="Invalid",Config!$B$6,0)-IF(X4586="Incomplete",Config!$B$7,0)-IF(AF4586="Yes",Config!$B$37,0))</f>
        <v>100</v>
      </c>
      <c r="Z4586" s="1">
        <f>IF(OR(TRIM(B4586)="",COUNTIF(Config!$B$15:$B$19,B4586)&gt;0),1,0)+IF(OR(TRIM(C4586)="",COUNTIF(Config!$B$15:$B$19,C4586)&gt;0),1,0)+IF(OR(TRIM(F4586)="",COUNTIF(Config!$B$15:$B$19,F4586)&gt;0),1,0)+IF(OR(TRIM(H4586)="",COUNTIF(Config!$B$15:$B$19,H4586)&gt;0),1,0)+IF(OR(TRIM(E4586)="",COUNTIF(Config!$B$15:$B$19,E4586)&gt;0),1,0)+IF(OR(TRIM(K4586)="",COUNTIF(Config!$B$15:$B$19,K4586)&gt;0),1,0)+IF(OR(TRIM(P4586)="",COUNTIF(Config!$B$15:$B$19,P4586)&gt;0),1,0)+IF(OR(TRIM(R4586)="",COUNTIF(Config!$B$15:$B$19,R4586)&gt;0),1,0)</f>
        <v>0</v>
      </c>
      <c r="AA4586" s="1" cm="1">
        <f t="array" ref="AA4586">SUMPRODUCT(LEN(H4586)-LEN(SUBSTITUTE(H4586,{"0";"1";"2";"3";"4";"5";"6";"7";"8";"9"},"")))</f>
        <v>12</v>
      </c>
      <c r="AC4586" t="str">
        <f t="shared" si="499"/>
        <v/>
      </c>
      <c r="AD4586">
        <f t="shared" si="500"/>
        <v>1</v>
      </c>
      <c r="AE4586">
        <f t="shared" si="501"/>
        <v>1</v>
      </c>
      <c r="AF4586" t="str">
        <f t="shared" si="502"/>
        <v>No</v>
      </c>
      <c r="AG4586">
        <f t="shared" ca="1" si="503"/>
        <v>37</v>
      </c>
      <c r="AH4586" t="str">
        <f ca="1">IF(OR(V4586="",AG4586=""),"Yes",IF(AG4586&gt;Config!$B$41,"Yes","No"))</f>
        <v>No</v>
      </c>
    </row>
    <row r="4587" spans="1:34" x14ac:dyDescent="0.25">
      <c r="A4587" s="1" t="s">
        <v>30748</v>
      </c>
      <c r="B4587" s="1" t="s">
        <v>597</v>
      </c>
      <c r="C4587" s="1" t="s">
        <v>410</v>
      </c>
      <c r="D4587" s="1" t="s">
        <v>976</v>
      </c>
      <c r="E4587" s="1" t="s">
        <v>35694</v>
      </c>
      <c r="F4587" s="1" t="s">
        <v>30749</v>
      </c>
      <c r="G4587" t="str">
        <f t="shared" si="497"/>
        <v>Valid</v>
      </c>
      <c r="H4587" s="1" t="s">
        <v>30750</v>
      </c>
      <c r="I4587" t="str" cm="1">
        <f t="array" ref="I4587">IF(OR(TRIM(H4587)="",ISNUMBER(SEARCH("#",H4587)),AA4587&lt;Config!$B$8,SUMPRODUCT(--ISNUMBER(SEARCH({"a";"b";"c";"d";"e";"f";"g";"h";"i";"j";"k";"l";"m";"n";"o";"p";"q";"r";"s";"t";"u";"v";"w";"x";"y";"z"},H4587)))&gt;0),"Invalid","Valid")</f>
        <v>Valid</v>
      </c>
      <c r="J4587" s="1" t="s">
        <v>30751</v>
      </c>
      <c r="K4587" s="1" t="s">
        <v>866</v>
      </c>
      <c r="L4587" s="1" t="s">
        <v>134</v>
      </c>
      <c r="M4587" s="1" t="s">
        <v>85</v>
      </c>
      <c r="N4587" s="1" t="s">
        <v>437</v>
      </c>
      <c r="O4587" s="1" t="s">
        <v>196</v>
      </c>
      <c r="P4587" t="s">
        <v>344</v>
      </c>
      <c r="Q4587" s="1" t="s">
        <v>971</v>
      </c>
      <c r="R4587" s="1" t="s">
        <v>346</v>
      </c>
      <c r="S4587" s="1" t="s">
        <v>17832</v>
      </c>
      <c r="T4587" s="1" t="s">
        <v>30752</v>
      </c>
      <c r="U4587" s="1" t="s">
        <v>39</v>
      </c>
      <c r="V4587" s="1" t="s">
        <v>30753</v>
      </c>
      <c r="W4587" s="1" t="s">
        <v>125</v>
      </c>
      <c r="X4587" t="str">
        <f t="shared" si="498"/>
        <v>Complete</v>
      </c>
      <c r="Y4587">
        <f>MAX(0,100-IF(G4587="Invalid",Config!$B$5,0)-IF(I4587="Invalid",Config!$B$6,0)-IF(X4587="Incomplete",Config!$B$7,0)-IF(AF4587="Yes",Config!$B$37,0))</f>
        <v>100</v>
      </c>
      <c r="Z4587" s="1">
        <f>IF(OR(TRIM(B4587)="",COUNTIF(Config!$B$15:$B$19,B4587)&gt;0),1,0)+IF(OR(TRIM(C4587)="",COUNTIF(Config!$B$15:$B$19,C4587)&gt;0),1,0)+IF(OR(TRIM(F4587)="",COUNTIF(Config!$B$15:$B$19,F4587)&gt;0),1,0)+IF(OR(TRIM(H4587)="",COUNTIF(Config!$B$15:$B$19,H4587)&gt;0),1,0)+IF(OR(TRIM(E4587)="",COUNTIF(Config!$B$15:$B$19,E4587)&gt;0),1,0)+IF(OR(TRIM(K4587)="",COUNTIF(Config!$B$15:$B$19,K4587)&gt;0),1,0)+IF(OR(TRIM(P4587)="",COUNTIF(Config!$B$15:$B$19,P4587)&gt;0),1,0)+IF(OR(TRIM(R4587)="",COUNTIF(Config!$B$15:$B$19,R4587)&gt;0),1,0)</f>
        <v>0</v>
      </c>
      <c r="AA4587" s="1" cm="1">
        <f t="array" ref="AA4587">SUMPRODUCT(LEN(H4587)-LEN(SUBSTITUTE(H4587,{"0";"1";"2";"3";"4";"5";"6";"7";"8";"9"},"")))</f>
        <v>11</v>
      </c>
      <c r="AC4587" t="str">
        <f t="shared" si="499"/>
        <v/>
      </c>
      <c r="AD4587">
        <f t="shared" si="500"/>
        <v>1</v>
      </c>
      <c r="AE4587">
        <f t="shared" si="501"/>
        <v>1</v>
      </c>
      <c r="AF4587" t="str">
        <f t="shared" si="502"/>
        <v>No</v>
      </c>
      <c r="AG4587">
        <f t="shared" ca="1" si="503"/>
        <v>423</v>
      </c>
      <c r="AH4587" t="str">
        <f ca="1">IF(OR(V4587="",AG4587=""),"Yes",IF(AG4587&gt;Config!$B$41,"Yes","No"))</f>
        <v>Yes</v>
      </c>
    </row>
    <row r="4588" spans="1:34" x14ac:dyDescent="0.25">
      <c r="A4588" s="1" t="s">
        <v>30754</v>
      </c>
      <c r="B4588" s="1" t="s">
        <v>2431</v>
      </c>
      <c r="C4588" s="1" t="s">
        <v>23</v>
      </c>
      <c r="D4588" s="1" t="s">
        <v>30755</v>
      </c>
      <c r="E4588" s="1" t="s">
        <v>1331</v>
      </c>
      <c r="F4588" s="1" t="s">
        <v>30756</v>
      </c>
      <c r="G4588" t="str">
        <f t="shared" si="497"/>
        <v>Valid</v>
      </c>
      <c r="H4588" s="1" t="s">
        <v>30757</v>
      </c>
      <c r="I4588" t="str" cm="1">
        <f t="array" ref="I4588">IF(OR(TRIM(H4588)="",ISNUMBER(SEARCH("#",H4588)),AA4588&lt;Config!$B$8,SUMPRODUCT(--ISNUMBER(SEARCH({"a";"b";"c";"d";"e";"f";"g";"h";"i";"j";"k";"l";"m";"n";"o";"p";"q";"r";"s";"t";"u";"v";"w";"x";"y";"z"},H4588)))&gt;0),"Invalid","Valid")</f>
        <v>Valid</v>
      </c>
      <c r="J4588" s="1" t="s">
        <v>30758</v>
      </c>
      <c r="K4588" s="1" t="s">
        <v>163</v>
      </c>
      <c r="L4588" s="1" t="s">
        <v>102</v>
      </c>
      <c r="M4588" s="1" t="s">
        <v>85</v>
      </c>
      <c r="N4588" s="1" t="s">
        <v>68</v>
      </c>
      <c r="O4588" s="1" t="s">
        <v>180</v>
      </c>
      <c r="P4588" t="s">
        <v>53</v>
      </c>
      <c r="Q4588" s="1" t="s">
        <v>150</v>
      </c>
      <c r="R4588" s="1" t="s">
        <v>4244</v>
      </c>
      <c r="S4588" s="1" t="s">
        <v>2628</v>
      </c>
      <c r="T4588" s="1" t="s">
        <v>30759</v>
      </c>
      <c r="U4588" s="1" t="s">
        <v>936</v>
      </c>
      <c r="V4588" s="1" t="s">
        <v>1050</v>
      </c>
      <c r="W4588" s="1" t="s">
        <v>202</v>
      </c>
      <c r="X4588" t="str">
        <f t="shared" si="498"/>
        <v>Complete</v>
      </c>
      <c r="Y4588">
        <f>MAX(0,100-IF(G4588="Invalid",Config!$B$5,0)-IF(I4588="Invalid",Config!$B$6,0)-IF(X4588="Incomplete",Config!$B$7,0)-IF(AF4588="Yes",Config!$B$37,0))</f>
        <v>100</v>
      </c>
      <c r="Z4588" s="1">
        <f>IF(OR(TRIM(B4588)="",COUNTIF(Config!$B$15:$B$19,B4588)&gt;0),1,0)+IF(OR(TRIM(C4588)="",COUNTIF(Config!$B$15:$B$19,C4588)&gt;0),1,0)+IF(OR(TRIM(F4588)="",COUNTIF(Config!$B$15:$B$19,F4588)&gt;0),1,0)+IF(OR(TRIM(H4588)="",COUNTIF(Config!$B$15:$B$19,H4588)&gt;0),1,0)+IF(OR(TRIM(E4588)="",COUNTIF(Config!$B$15:$B$19,E4588)&gt;0),1,0)+IF(OR(TRIM(K4588)="",COUNTIF(Config!$B$15:$B$19,K4588)&gt;0),1,0)+IF(OR(TRIM(P4588)="",COUNTIF(Config!$B$15:$B$19,P4588)&gt;0),1,0)+IF(OR(TRIM(R4588)="",COUNTIF(Config!$B$15:$B$19,R4588)&gt;0),1,0)</f>
        <v>0</v>
      </c>
      <c r="AA4588" s="1" cm="1">
        <f t="array" ref="AA4588">SUMPRODUCT(LEN(H4588)-LEN(SUBSTITUTE(H4588,{"0";"1";"2";"3";"4";"5";"6";"7";"8";"9"},"")))</f>
        <v>12</v>
      </c>
      <c r="AC4588" t="str">
        <f t="shared" si="499"/>
        <v/>
      </c>
      <c r="AD4588">
        <f t="shared" si="500"/>
        <v>1</v>
      </c>
      <c r="AE4588">
        <f t="shared" si="501"/>
        <v>1</v>
      </c>
      <c r="AF4588" t="str">
        <f t="shared" si="502"/>
        <v>No</v>
      </c>
      <c r="AG4588">
        <f t="shared" ca="1" si="503"/>
        <v>37</v>
      </c>
      <c r="AH4588" t="str">
        <f ca="1">IF(OR(V4588="",AG4588=""),"Yes",IF(AG4588&gt;Config!$B$41,"Yes","No"))</f>
        <v>No</v>
      </c>
    </row>
    <row r="4589" spans="1:34" x14ac:dyDescent="0.25">
      <c r="A4589" s="1" t="s">
        <v>30760</v>
      </c>
      <c r="B4589" s="1" t="s">
        <v>690</v>
      </c>
      <c r="C4589" s="1" t="s">
        <v>410</v>
      </c>
      <c r="D4589" s="1" t="s">
        <v>30761</v>
      </c>
      <c r="E4589" s="1" t="s">
        <v>35461</v>
      </c>
      <c r="F4589" s="1" t="s">
        <v>30762</v>
      </c>
      <c r="G4589" t="str">
        <f t="shared" si="497"/>
        <v>Valid</v>
      </c>
      <c r="H4589" s="1" t="s">
        <v>30763</v>
      </c>
      <c r="I4589" t="str" cm="1">
        <f t="array" ref="I4589">IF(OR(TRIM(H4589)="",ISNUMBER(SEARCH("#",H4589)),AA4589&lt;Config!$B$8,SUMPRODUCT(--ISNUMBER(SEARCH({"a";"b";"c";"d";"e";"f";"g";"h";"i";"j";"k";"l";"m";"n";"o";"p";"q";"r";"s";"t";"u";"v";"w";"x";"y";"z"},H4589)))&gt;0),"Invalid","Valid")</f>
        <v>Valid</v>
      </c>
      <c r="J4589" s="1" t="s">
        <v>30764</v>
      </c>
      <c r="K4589" s="1" t="s">
        <v>83</v>
      </c>
      <c r="L4589" s="1" t="s">
        <v>67</v>
      </c>
      <c r="M4589" s="1" t="s">
        <v>30</v>
      </c>
      <c r="N4589" s="1" t="s">
        <v>358</v>
      </c>
      <c r="O4589" s="1" t="s">
        <v>149</v>
      </c>
      <c r="P4589" t="s">
        <v>87</v>
      </c>
      <c r="Q4589" s="1" t="s">
        <v>88</v>
      </c>
      <c r="R4589" s="1" t="s">
        <v>379</v>
      </c>
      <c r="S4589" s="1" t="s">
        <v>30765</v>
      </c>
      <c r="T4589" s="1" t="s">
        <v>30766</v>
      </c>
      <c r="U4589" s="1" t="s">
        <v>4322</v>
      </c>
      <c r="V4589" s="1" t="s">
        <v>1521</v>
      </c>
      <c r="W4589" s="1" t="s">
        <v>141</v>
      </c>
      <c r="X4589" t="str">
        <f t="shared" si="498"/>
        <v>Complete</v>
      </c>
      <c r="Y4589">
        <f>MAX(0,100-IF(G4589="Invalid",Config!$B$5,0)-IF(I4589="Invalid",Config!$B$6,0)-IF(X4589="Incomplete",Config!$B$7,0)-IF(AF4589="Yes",Config!$B$37,0))</f>
        <v>100</v>
      </c>
      <c r="Z4589" s="1">
        <f>IF(OR(TRIM(B4589)="",COUNTIF(Config!$B$15:$B$19,B4589)&gt;0),1,0)+IF(OR(TRIM(C4589)="",COUNTIF(Config!$B$15:$B$19,C4589)&gt;0),1,0)+IF(OR(TRIM(F4589)="",COUNTIF(Config!$B$15:$B$19,F4589)&gt;0),1,0)+IF(OR(TRIM(H4589)="",COUNTIF(Config!$B$15:$B$19,H4589)&gt;0),1,0)+IF(OR(TRIM(E4589)="",COUNTIF(Config!$B$15:$B$19,E4589)&gt;0),1,0)+IF(OR(TRIM(K4589)="",COUNTIF(Config!$B$15:$B$19,K4589)&gt;0),1,0)+IF(OR(TRIM(P4589)="",COUNTIF(Config!$B$15:$B$19,P4589)&gt;0),1,0)+IF(OR(TRIM(R4589)="",COUNTIF(Config!$B$15:$B$19,R4589)&gt;0),1,0)</f>
        <v>0</v>
      </c>
      <c r="AA4589" s="1" cm="1">
        <f t="array" ref="AA4589">SUMPRODUCT(LEN(H4589)-LEN(SUBSTITUTE(H4589,{"0";"1";"2";"3";"4";"5";"6";"7";"8";"9"},"")))</f>
        <v>11</v>
      </c>
      <c r="AC4589" t="str">
        <f t="shared" si="499"/>
        <v/>
      </c>
      <c r="AD4589">
        <f t="shared" si="500"/>
        <v>1</v>
      </c>
      <c r="AE4589">
        <f t="shared" si="501"/>
        <v>1</v>
      </c>
      <c r="AF4589" t="str">
        <f t="shared" si="502"/>
        <v>No</v>
      </c>
      <c r="AG4589">
        <f t="shared" ca="1" si="503"/>
        <v>37</v>
      </c>
      <c r="AH4589" t="str">
        <f ca="1">IF(OR(V4589="",AG4589=""),"Yes",IF(AG4589&gt;Config!$B$41,"Yes","No"))</f>
        <v>No</v>
      </c>
    </row>
    <row r="4590" spans="1:34" x14ac:dyDescent="0.25">
      <c r="A4590" s="1" t="s">
        <v>30767</v>
      </c>
      <c r="B4590" s="1" t="s">
        <v>747</v>
      </c>
      <c r="C4590" s="1" t="s">
        <v>861</v>
      </c>
      <c r="D4590" s="1" t="s">
        <v>23988</v>
      </c>
      <c r="E4590" s="1" t="s">
        <v>35708</v>
      </c>
      <c r="F4590" s="1" t="s">
        <v>30768</v>
      </c>
      <c r="G4590" t="str">
        <f t="shared" si="497"/>
        <v>Valid</v>
      </c>
      <c r="H4590" s="1" t="s">
        <v>1215</v>
      </c>
      <c r="I4590" t="str" cm="1">
        <f t="array" ref="I4590">IF(OR(TRIM(H4590)="",ISNUMBER(SEARCH("#",H4590)),AA4590&lt;Config!$B$8,SUMPRODUCT(--ISNUMBER(SEARCH({"a";"b";"c";"d";"e";"f";"g";"h";"i";"j";"k";"l";"m";"n";"o";"p";"q";"r";"s";"t";"u";"v";"w";"x";"y";"z"},H4590)))&gt;0),"Invalid","Valid")</f>
        <v>Invalid</v>
      </c>
      <c r="J4590" s="1" t="s">
        <v>30769</v>
      </c>
      <c r="K4590" s="1" t="s">
        <v>264</v>
      </c>
      <c r="L4590" s="1" t="s">
        <v>84</v>
      </c>
      <c r="M4590" s="1" t="s">
        <v>462</v>
      </c>
      <c r="N4590" s="1" t="s">
        <v>51</v>
      </c>
      <c r="O4590" s="1" t="s">
        <v>180</v>
      </c>
      <c r="P4590" t="s">
        <v>53</v>
      </c>
      <c r="Q4590" s="1" t="s">
        <v>150</v>
      </c>
      <c r="R4590" s="1" t="s">
        <v>198</v>
      </c>
      <c r="S4590" s="1" t="s">
        <v>30770</v>
      </c>
      <c r="T4590" s="1" t="s">
        <v>30771</v>
      </c>
      <c r="U4590" s="1" t="s">
        <v>1650</v>
      </c>
      <c r="V4590" s="1" t="s">
        <v>140</v>
      </c>
      <c r="W4590" s="1" t="s">
        <v>293</v>
      </c>
      <c r="X4590" t="str">
        <f t="shared" si="498"/>
        <v>Complete</v>
      </c>
      <c r="Y4590">
        <f>MAX(0,100-IF(G4590="Invalid",Config!$B$5,0)-IF(I4590="Invalid",Config!$B$6,0)-IF(X4590="Incomplete",Config!$B$7,0)-IF(AF4590="Yes",Config!$B$37,0))</f>
        <v>80</v>
      </c>
      <c r="Z4590" s="1">
        <f>IF(OR(TRIM(B4590)="",COUNTIF(Config!$B$15:$B$19,B4590)&gt;0),1,0)+IF(OR(TRIM(C4590)="",COUNTIF(Config!$B$15:$B$19,C4590)&gt;0),1,0)+IF(OR(TRIM(F4590)="",COUNTIF(Config!$B$15:$B$19,F4590)&gt;0),1,0)+IF(OR(TRIM(H4590)="",COUNTIF(Config!$B$15:$B$19,H4590)&gt;0),1,0)+IF(OR(TRIM(E4590)="",COUNTIF(Config!$B$15:$B$19,E4590)&gt;0),1,0)+IF(OR(TRIM(K4590)="",COUNTIF(Config!$B$15:$B$19,K4590)&gt;0),1,0)+IF(OR(TRIM(P4590)="",COUNTIF(Config!$B$15:$B$19,P4590)&gt;0),1,0)+IF(OR(TRIM(R4590)="",COUNTIF(Config!$B$15:$B$19,R4590)&gt;0),1,0)</f>
        <v>0</v>
      </c>
      <c r="AA4590" s="1" cm="1">
        <f t="array" ref="AA4590">SUMPRODUCT(LEN(H4590)-LEN(SUBSTITUTE(H4590,{"0";"1";"2";"3";"4";"5";"6";"7";"8";"9"},"")))</f>
        <v>0</v>
      </c>
      <c r="AC4590" t="str">
        <f t="shared" si="499"/>
        <v>Invalid Phone</v>
      </c>
      <c r="AD4590">
        <f t="shared" si="500"/>
        <v>1</v>
      </c>
      <c r="AE4590">
        <f t="shared" si="501"/>
        <v>0</v>
      </c>
      <c r="AF4590" t="str">
        <f t="shared" si="502"/>
        <v>No</v>
      </c>
      <c r="AG4590">
        <f t="shared" ca="1" si="503"/>
        <v>37</v>
      </c>
      <c r="AH4590" t="str">
        <f ca="1">IF(OR(V4590="",AG4590=""),"Yes",IF(AG4590&gt;Config!$B$41,"Yes","No"))</f>
        <v>No</v>
      </c>
    </row>
    <row r="4591" spans="1:34" x14ac:dyDescent="0.25">
      <c r="A4591" s="1" t="s">
        <v>30772</v>
      </c>
      <c r="B4591" s="1" t="s">
        <v>2408</v>
      </c>
      <c r="C4591" s="1" t="s">
        <v>173</v>
      </c>
      <c r="D4591" s="1" t="s">
        <v>5471</v>
      </c>
      <c r="E4591" s="1" t="s">
        <v>35709</v>
      </c>
      <c r="F4591" s="1" t="s">
        <v>30773</v>
      </c>
      <c r="G4591" t="str">
        <f t="shared" si="497"/>
        <v>Valid</v>
      </c>
      <c r="H4591" s="1" t="s">
        <v>30774</v>
      </c>
      <c r="I4591" t="str" cm="1">
        <f t="array" ref="I4591">IF(OR(TRIM(H4591)="",ISNUMBER(SEARCH("#",H4591)),AA4591&lt;Config!$B$8,SUMPRODUCT(--ISNUMBER(SEARCH({"a";"b";"c";"d";"e";"f";"g";"h";"i";"j";"k";"l";"m";"n";"o";"p";"q";"r";"s";"t";"u";"v";"w";"x";"y";"z"},H4591)))&gt;0),"Invalid","Valid")</f>
        <v>Valid</v>
      </c>
      <c r="J4591" s="1" t="s">
        <v>30775</v>
      </c>
      <c r="K4591" s="1" t="s">
        <v>66</v>
      </c>
      <c r="L4591" s="1" t="s">
        <v>265</v>
      </c>
      <c r="M4591" s="1" t="s">
        <v>50</v>
      </c>
      <c r="N4591" s="1" t="s">
        <v>211</v>
      </c>
      <c r="O4591" s="1" t="s">
        <v>149</v>
      </c>
      <c r="P4591" t="s">
        <v>236</v>
      </c>
      <c r="Q4591" s="1" t="s">
        <v>254</v>
      </c>
      <c r="R4591" s="1" t="s">
        <v>253</v>
      </c>
      <c r="S4591" s="1" t="s">
        <v>26772</v>
      </c>
      <c r="T4591" s="1" t="s">
        <v>30776</v>
      </c>
      <c r="U4591" s="1" t="s">
        <v>24575</v>
      </c>
      <c r="V4591" s="1" t="s">
        <v>10184</v>
      </c>
      <c r="W4591" s="1" t="s">
        <v>202</v>
      </c>
      <c r="X4591" t="str">
        <f t="shared" si="498"/>
        <v>Complete</v>
      </c>
      <c r="Y4591">
        <f>MAX(0,100-IF(G4591="Invalid",Config!$B$5,0)-IF(I4591="Invalid",Config!$B$6,0)-IF(X4591="Incomplete",Config!$B$7,0)-IF(AF4591="Yes",Config!$B$37,0))</f>
        <v>100</v>
      </c>
      <c r="Z4591" s="1">
        <f>IF(OR(TRIM(B4591)="",COUNTIF(Config!$B$15:$B$19,B4591)&gt;0),1,0)+IF(OR(TRIM(C4591)="",COUNTIF(Config!$B$15:$B$19,C4591)&gt;0),1,0)+IF(OR(TRIM(F4591)="",COUNTIF(Config!$B$15:$B$19,F4591)&gt;0),1,0)+IF(OR(TRIM(H4591)="",COUNTIF(Config!$B$15:$B$19,H4591)&gt;0),1,0)+IF(OR(TRIM(E4591)="",COUNTIF(Config!$B$15:$B$19,E4591)&gt;0),1,0)+IF(OR(TRIM(K4591)="",COUNTIF(Config!$B$15:$B$19,K4591)&gt;0),1,0)+IF(OR(TRIM(P4591)="",COUNTIF(Config!$B$15:$B$19,P4591)&gt;0),1,0)+IF(OR(TRIM(R4591)="",COUNTIF(Config!$B$15:$B$19,R4591)&gt;0),1,0)</f>
        <v>0</v>
      </c>
      <c r="AA4591" s="1" cm="1">
        <f t="array" ref="AA4591">SUMPRODUCT(LEN(H4591)-LEN(SUBSTITUTE(H4591,{"0";"1";"2";"3";"4";"5";"6";"7";"8";"9"},"")))</f>
        <v>12</v>
      </c>
      <c r="AC4591" t="str">
        <f t="shared" si="499"/>
        <v/>
      </c>
      <c r="AD4591">
        <f t="shared" si="500"/>
        <v>1</v>
      </c>
      <c r="AE4591">
        <f t="shared" si="501"/>
        <v>1</v>
      </c>
      <c r="AF4591" t="str">
        <f t="shared" si="502"/>
        <v>No</v>
      </c>
      <c r="AG4591">
        <f t="shared" ca="1" si="503"/>
        <v>486</v>
      </c>
      <c r="AH4591" t="str">
        <f ca="1">IF(OR(V4591="",AG4591=""),"Yes",IF(AG4591&gt;Config!$B$41,"Yes","No"))</f>
        <v>Yes</v>
      </c>
    </row>
    <row r="4592" spans="1:34" x14ac:dyDescent="0.25">
      <c r="A4592" s="1" t="s">
        <v>30777</v>
      </c>
      <c r="B4592" s="1" t="s">
        <v>1957</v>
      </c>
      <c r="C4592" s="1" t="s">
        <v>296</v>
      </c>
      <c r="D4592" s="1" t="s">
        <v>30778</v>
      </c>
      <c r="E4592" s="1" t="s">
        <v>35191</v>
      </c>
      <c r="F4592" s="1" t="s">
        <v>30779</v>
      </c>
      <c r="G4592" t="str">
        <f t="shared" si="497"/>
        <v>Valid</v>
      </c>
      <c r="H4592" s="1" t="s">
        <v>30780</v>
      </c>
      <c r="I4592" t="str" cm="1">
        <f t="array" ref="I4592">IF(OR(TRIM(H4592)="",ISNUMBER(SEARCH("#",H4592)),AA4592&lt;Config!$B$8,SUMPRODUCT(--ISNUMBER(SEARCH({"a";"b";"c";"d";"e";"f";"g";"h";"i";"j";"k";"l";"m";"n";"o";"p";"q";"r";"s";"t";"u";"v";"w";"x";"y";"z"},H4592)))&gt;0),"Invalid","Valid")</f>
        <v>Valid</v>
      </c>
      <c r="J4592" s="1" t="s">
        <v>30781</v>
      </c>
      <c r="K4592" s="1" t="s">
        <v>178</v>
      </c>
      <c r="L4592" s="1" t="s">
        <v>29</v>
      </c>
      <c r="M4592" s="1" t="s">
        <v>517</v>
      </c>
      <c r="N4592" s="1" t="s">
        <v>86</v>
      </c>
      <c r="O4592" s="1" t="s">
        <v>180</v>
      </c>
      <c r="P4592" t="s">
        <v>344</v>
      </c>
      <c r="Q4592" s="1" t="s">
        <v>971</v>
      </c>
      <c r="R4592" s="1" t="s">
        <v>971</v>
      </c>
      <c r="S4592" s="1" t="s">
        <v>30782</v>
      </c>
      <c r="T4592" s="1" t="s">
        <v>30783</v>
      </c>
      <c r="U4592" s="1" t="s">
        <v>2234</v>
      </c>
      <c r="V4592" s="1" t="s">
        <v>1272</v>
      </c>
      <c r="W4592" s="1" t="s">
        <v>186</v>
      </c>
      <c r="X4592" t="str">
        <f t="shared" si="498"/>
        <v>Complete</v>
      </c>
      <c r="Y4592">
        <f>MAX(0,100-IF(G4592="Invalid",Config!$B$5,0)-IF(I4592="Invalid",Config!$B$6,0)-IF(X4592="Incomplete",Config!$B$7,0)-IF(AF4592="Yes",Config!$B$37,0))</f>
        <v>100</v>
      </c>
      <c r="Z4592" s="1">
        <f>IF(OR(TRIM(B4592)="",COUNTIF(Config!$B$15:$B$19,B4592)&gt;0),1,0)+IF(OR(TRIM(C4592)="",COUNTIF(Config!$B$15:$B$19,C4592)&gt;0),1,0)+IF(OR(TRIM(F4592)="",COUNTIF(Config!$B$15:$B$19,F4592)&gt;0),1,0)+IF(OR(TRIM(H4592)="",COUNTIF(Config!$B$15:$B$19,H4592)&gt;0),1,0)+IF(OR(TRIM(E4592)="",COUNTIF(Config!$B$15:$B$19,E4592)&gt;0),1,0)+IF(OR(TRIM(K4592)="",COUNTIF(Config!$B$15:$B$19,K4592)&gt;0),1,0)+IF(OR(TRIM(P4592)="",COUNTIF(Config!$B$15:$B$19,P4592)&gt;0),1,0)+IF(OR(TRIM(R4592)="",COUNTIF(Config!$B$15:$B$19,R4592)&gt;0),1,0)</f>
        <v>0</v>
      </c>
      <c r="AA4592" s="1" cm="1">
        <f t="array" ref="AA4592">SUMPRODUCT(LEN(H4592)-LEN(SUBSTITUTE(H4592,{"0";"1";"2";"3";"4";"5";"6";"7";"8";"9"},"")))</f>
        <v>11</v>
      </c>
      <c r="AC4592" t="str">
        <f t="shared" si="499"/>
        <v/>
      </c>
      <c r="AD4592">
        <f t="shared" si="500"/>
        <v>1</v>
      </c>
      <c r="AE4592">
        <f t="shared" si="501"/>
        <v>1</v>
      </c>
      <c r="AF4592" t="str">
        <f t="shared" si="502"/>
        <v>No</v>
      </c>
      <c r="AG4592">
        <f t="shared" ca="1" si="503"/>
        <v>265</v>
      </c>
      <c r="AH4592" t="str">
        <f ca="1">IF(OR(V4592="",AG4592=""),"Yes",IF(AG4592&gt;Config!$B$41,"Yes","No"))</f>
        <v>No</v>
      </c>
    </row>
    <row r="4593" spans="1:34" x14ac:dyDescent="0.25">
      <c r="A4593" s="1" t="s">
        <v>30784</v>
      </c>
      <c r="B4593" s="1" t="s">
        <v>386</v>
      </c>
      <c r="C4593" s="1" t="s">
        <v>1496</v>
      </c>
      <c r="D4593" s="1" t="s">
        <v>18490</v>
      </c>
      <c r="E4593" s="1" t="s">
        <v>34635</v>
      </c>
      <c r="F4593" s="1" t="s">
        <v>30785</v>
      </c>
      <c r="G4593" t="str">
        <f t="shared" si="497"/>
        <v>Valid</v>
      </c>
      <c r="H4593" s="1" t="s">
        <v>5894</v>
      </c>
      <c r="I4593" t="str" cm="1">
        <f t="array" ref="I4593">IF(OR(TRIM(H4593)="",ISNUMBER(SEARCH("#",H4593)),AA4593&lt;Config!$B$8,SUMPRODUCT(--ISNUMBER(SEARCH({"a";"b";"c";"d";"e";"f";"g";"h";"i";"j";"k";"l";"m";"n";"o";"p";"q";"r";"s";"t";"u";"v";"w";"x";"y";"z"},H4593)))&gt;0),"Invalid","Valid")</f>
        <v>Valid</v>
      </c>
      <c r="J4593" s="1" t="s">
        <v>30786</v>
      </c>
      <c r="K4593" s="1" t="s">
        <v>625</v>
      </c>
      <c r="L4593" s="1" t="s">
        <v>102</v>
      </c>
      <c r="M4593" s="1" t="s">
        <v>30</v>
      </c>
      <c r="N4593" s="1" t="s">
        <v>68</v>
      </c>
      <c r="O4593" s="1" t="s">
        <v>196</v>
      </c>
      <c r="P4593" t="s">
        <v>236</v>
      </c>
      <c r="Q4593" s="1" t="s">
        <v>237</v>
      </c>
      <c r="R4593" s="1" t="s">
        <v>237</v>
      </c>
      <c r="S4593" s="1" t="s">
        <v>30787</v>
      </c>
      <c r="T4593" s="1" t="s">
        <v>30788</v>
      </c>
      <c r="U4593" s="1" t="s">
        <v>10605</v>
      </c>
      <c r="V4593" s="1" t="s">
        <v>30789</v>
      </c>
      <c r="W4593" s="1" t="s">
        <v>141</v>
      </c>
      <c r="X4593" t="str">
        <f t="shared" si="498"/>
        <v>Complete</v>
      </c>
      <c r="Y4593">
        <f>MAX(0,100-IF(G4593="Invalid",Config!$B$5,0)-IF(I4593="Invalid",Config!$B$6,0)-IF(X4593="Incomplete",Config!$B$7,0)-IF(AF4593="Yes",Config!$B$37,0))</f>
        <v>75</v>
      </c>
      <c r="Z4593" s="1">
        <f>IF(OR(TRIM(B4593)="",COUNTIF(Config!$B$15:$B$19,B4593)&gt;0),1,0)+IF(OR(TRIM(C4593)="",COUNTIF(Config!$B$15:$B$19,C4593)&gt;0),1,0)+IF(OR(TRIM(F4593)="",COUNTIF(Config!$B$15:$B$19,F4593)&gt;0),1,0)+IF(OR(TRIM(H4593)="",COUNTIF(Config!$B$15:$B$19,H4593)&gt;0),1,0)+IF(OR(TRIM(E4593)="",COUNTIF(Config!$B$15:$B$19,E4593)&gt;0),1,0)+IF(OR(TRIM(K4593)="",COUNTIF(Config!$B$15:$B$19,K4593)&gt;0),1,0)+IF(OR(TRIM(P4593)="",COUNTIF(Config!$B$15:$B$19,P4593)&gt;0),1,0)+IF(OR(TRIM(R4593)="",COUNTIF(Config!$B$15:$B$19,R4593)&gt;0),1,0)</f>
        <v>0</v>
      </c>
      <c r="AA4593" s="1" cm="1">
        <f t="array" ref="AA4593">SUMPRODUCT(LEN(H4593)-LEN(SUBSTITUTE(H4593,{"0";"1";"2";"3";"4";"5";"6";"7";"8";"9"},"")))</f>
        <v>12</v>
      </c>
      <c r="AC4593" t="str">
        <f t="shared" si="499"/>
        <v>Potential Duplicate</v>
      </c>
      <c r="AD4593">
        <f t="shared" si="500"/>
        <v>1</v>
      </c>
      <c r="AE4593">
        <f t="shared" si="501"/>
        <v>2</v>
      </c>
      <c r="AF4593" t="str">
        <f t="shared" si="502"/>
        <v>Yes</v>
      </c>
      <c r="AG4593">
        <f t="shared" ca="1" si="503"/>
        <v>48</v>
      </c>
      <c r="AH4593" t="str">
        <f ca="1">IF(OR(V4593="",AG4593=""),"Yes",IF(AG4593&gt;Config!$B$41,"Yes","No"))</f>
        <v>No</v>
      </c>
    </row>
    <row r="4594" spans="1:34" x14ac:dyDescent="0.25">
      <c r="A4594" s="1" t="s">
        <v>30790</v>
      </c>
      <c r="B4594" s="1" t="s">
        <v>2431</v>
      </c>
      <c r="C4594" s="1" t="s">
        <v>899</v>
      </c>
      <c r="D4594" s="1" t="s">
        <v>28580</v>
      </c>
      <c r="E4594" s="1" t="s">
        <v>35353</v>
      </c>
      <c r="F4594" s="1" t="s">
        <v>30791</v>
      </c>
      <c r="G4594" t="str">
        <f t="shared" si="497"/>
        <v>Valid</v>
      </c>
      <c r="H4594" s="1" t="s">
        <v>30792</v>
      </c>
      <c r="I4594" t="str" cm="1">
        <f t="array" ref="I4594">IF(OR(TRIM(H4594)="",ISNUMBER(SEARCH("#",H4594)),AA4594&lt;Config!$B$8,SUMPRODUCT(--ISNUMBER(SEARCH({"a";"b";"c";"d";"e";"f";"g";"h";"i";"j";"k";"l";"m";"n";"o";"p";"q";"r";"s";"t";"u";"v";"w";"x";"y";"z"},H4594)))&gt;0),"Invalid","Valid")</f>
        <v>Valid</v>
      </c>
      <c r="J4594" s="1" t="s">
        <v>30793</v>
      </c>
      <c r="K4594" s="1" t="s">
        <v>287</v>
      </c>
      <c r="L4594" s="1" t="s">
        <v>29</v>
      </c>
      <c r="M4594" s="1" t="s">
        <v>235</v>
      </c>
      <c r="N4594" s="1" t="s">
        <v>148</v>
      </c>
      <c r="O4594" s="1" t="s">
        <v>180</v>
      </c>
      <c r="P4594" t="s">
        <v>87</v>
      </c>
      <c r="Q4594" s="1" t="s">
        <v>438</v>
      </c>
      <c r="R4594" s="1" t="s">
        <v>212</v>
      </c>
      <c r="S4594" s="1" t="s">
        <v>2877</v>
      </c>
      <c r="T4594" s="1" t="s">
        <v>30794</v>
      </c>
      <c r="U4594" s="1" t="s">
        <v>30795</v>
      </c>
      <c r="V4594" s="1" t="s">
        <v>2952</v>
      </c>
      <c r="W4594" s="1" t="s">
        <v>202</v>
      </c>
      <c r="X4594" t="str">
        <f t="shared" si="498"/>
        <v>Complete</v>
      </c>
      <c r="Y4594">
        <f>MAX(0,100-IF(G4594="Invalid",Config!$B$5,0)-IF(I4594="Invalid",Config!$B$6,0)-IF(X4594="Incomplete",Config!$B$7,0)-IF(AF4594="Yes",Config!$B$37,0))</f>
        <v>75</v>
      </c>
      <c r="Z4594" s="1">
        <f>IF(OR(TRIM(B4594)="",COUNTIF(Config!$B$15:$B$19,B4594)&gt;0),1,0)+IF(OR(TRIM(C4594)="",COUNTIF(Config!$B$15:$B$19,C4594)&gt;0),1,0)+IF(OR(TRIM(F4594)="",COUNTIF(Config!$B$15:$B$19,F4594)&gt;0),1,0)+IF(OR(TRIM(H4594)="",COUNTIF(Config!$B$15:$B$19,H4594)&gt;0),1,0)+IF(OR(TRIM(E4594)="",COUNTIF(Config!$B$15:$B$19,E4594)&gt;0),1,0)+IF(OR(TRIM(K4594)="",COUNTIF(Config!$B$15:$B$19,K4594)&gt;0),1,0)+IF(OR(TRIM(P4594)="",COUNTIF(Config!$B$15:$B$19,P4594)&gt;0),1,0)+IF(OR(TRIM(R4594)="",COUNTIF(Config!$B$15:$B$19,R4594)&gt;0),1,0)</f>
        <v>0</v>
      </c>
      <c r="AA4594" s="1" cm="1">
        <f t="array" ref="AA4594">SUMPRODUCT(LEN(H4594)-LEN(SUBSTITUTE(H4594,{"0";"1";"2";"3";"4";"5";"6";"7";"8";"9"},"")))</f>
        <v>11</v>
      </c>
      <c r="AC4594" t="str">
        <f t="shared" si="499"/>
        <v>Potential Duplicate</v>
      </c>
      <c r="AD4594">
        <f t="shared" si="500"/>
        <v>2</v>
      </c>
      <c r="AE4594">
        <f t="shared" si="501"/>
        <v>2</v>
      </c>
      <c r="AF4594" t="str">
        <f t="shared" si="502"/>
        <v>Yes</v>
      </c>
      <c r="AG4594">
        <f t="shared" ca="1" si="503"/>
        <v>539</v>
      </c>
      <c r="AH4594" t="str">
        <f ca="1">IF(OR(V4594="",AG4594=""),"Yes",IF(AG4594&gt;Config!$B$41,"Yes","No"))</f>
        <v>Yes</v>
      </c>
    </row>
    <row r="4595" spans="1:34" x14ac:dyDescent="0.25">
      <c r="A4595" s="1" t="s">
        <v>30796</v>
      </c>
      <c r="B4595" s="1" t="s">
        <v>898</v>
      </c>
      <c r="C4595" s="1" t="s">
        <v>1736</v>
      </c>
      <c r="D4595" s="1" t="s">
        <v>21025</v>
      </c>
      <c r="E4595" s="1" t="s">
        <v>35091</v>
      </c>
      <c r="F4595" s="1" t="s">
        <v>20979</v>
      </c>
      <c r="G4595" t="str">
        <f t="shared" si="497"/>
        <v>Valid</v>
      </c>
      <c r="H4595" s="1" t="s">
        <v>30797</v>
      </c>
      <c r="I4595" t="str" cm="1">
        <f t="array" ref="I4595">IF(OR(TRIM(H4595)="",ISNUMBER(SEARCH("#",H4595)),AA4595&lt;Config!$B$8,SUMPRODUCT(--ISNUMBER(SEARCH({"a";"b";"c";"d";"e";"f";"g";"h";"i";"j";"k";"l";"m";"n";"o";"p";"q";"r";"s";"t";"u";"v";"w";"x";"y";"z"},H4595)))&gt;0),"Invalid","Valid")</f>
        <v>Valid</v>
      </c>
      <c r="J4595" s="1" t="s">
        <v>30798</v>
      </c>
      <c r="K4595" s="1" t="s">
        <v>147</v>
      </c>
      <c r="L4595" s="1" t="s">
        <v>84</v>
      </c>
      <c r="M4595" s="1" t="s">
        <v>85</v>
      </c>
      <c r="N4595" s="1" t="s">
        <v>713</v>
      </c>
      <c r="O4595" s="1" t="s">
        <v>149</v>
      </c>
      <c r="P4595" t="s">
        <v>53</v>
      </c>
      <c r="Q4595" s="1" t="s">
        <v>197</v>
      </c>
      <c r="R4595" s="1" t="s">
        <v>415</v>
      </c>
      <c r="S4595" s="1" t="s">
        <v>22806</v>
      </c>
      <c r="T4595" s="1" t="s">
        <v>30799</v>
      </c>
      <c r="U4595" s="1" t="s">
        <v>7943</v>
      </c>
      <c r="V4595" s="1" t="s">
        <v>27897</v>
      </c>
      <c r="W4595" s="1" t="s">
        <v>384</v>
      </c>
      <c r="X4595" t="str">
        <f t="shared" si="498"/>
        <v>Complete</v>
      </c>
      <c r="Y4595">
        <f>MAX(0,100-IF(G4595="Invalid",Config!$B$5,0)-IF(I4595="Invalid",Config!$B$6,0)-IF(X4595="Incomplete",Config!$B$7,0)-IF(AF4595="Yes",Config!$B$37,0))</f>
        <v>75</v>
      </c>
      <c r="Z4595" s="1">
        <f>IF(OR(TRIM(B4595)="",COUNTIF(Config!$B$15:$B$19,B4595)&gt;0),1,0)+IF(OR(TRIM(C4595)="",COUNTIF(Config!$B$15:$B$19,C4595)&gt;0),1,0)+IF(OR(TRIM(F4595)="",COUNTIF(Config!$B$15:$B$19,F4595)&gt;0),1,0)+IF(OR(TRIM(H4595)="",COUNTIF(Config!$B$15:$B$19,H4595)&gt;0),1,0)+IF(OR(TRIM(E4595)="",COUNTIF(Config!$B$15:$B$19,E4595)&gt;0),1,0)+IF(OR(TRIM(K4595)="",COUNTIF(Config!$B$15:$B$19,K4595)&gt;0),1,0)+IF(OR(TRIM(P4595)="",COUNTIF(Config!$B$15:$B$19,P4595)&gt;0),1,0)+IF(OR(TRIM(R4595)="",COUNTIF(Config!$B$15:$B$19,R4595)&gt;0),1,0)</f>
        <v>0</v>
      </c>
      <c r="AA4595" s="1" cm="1">
        <f t="array" ref="AA4595">SUMPRODUCT(LEN(H4595)-LEN(SUBSTITUTE(H4595,{"0";"1";"2";"3";"4";"5";"6";"7";"8";"9"},"")))</f>
        <v>12</v>
      </c>
      <c r="AC4595" t="str">
        <f t="shared" si="499"/>
        <v>Potential Duplicate</v>
      </c>
      <c r="AD4595">
        <f t="shared" si="500"/>
        <v>2</v>
      </c>
      <c r="AE4595">
        <f t="shared" si="501"/>
        <v>1</v>
      </c>
      <c r="AF4595" t="str">
        <f t="shared" si="502"/>
        <v>Yes</v>
      </c>
      <c r="AG4595">
        <f t="shared" ca="1" si="503"/>
        <v>218</v>
      </c>
      <c r="AH4595" t="str">
        <f ca="1">IF(OR(V4595="",AG4595=""),"Yes",IF(AG4595&gt;Config!$B$41,"Yes","No"))</f>
        <v>No</v>
      </c>
    </row>
    <row r="4596" spans="1:34" x14ac:dyDescent="0.25">
      <c r="A4596" s="1" t="s">
        <v>30800</v>
      </c>
      <c r="B4596" s="1" t="s">
        <v>204</v>
      </c>
      <c r="C4596" s="1" t="s">
        <v>273</v>
      </c>
      <c r="D4596" s="1" t="s">
        <v>3727</v>
      </c>
      <c r="E4596" s="1" t="s">
        <v>33927</v>
      </c>
      <c r="F4596" s="1" t="s">
        <v>3728</v>
      </c>
      <c r="G4596" t="str">
        <f t="shared" si="497"/>
        <v>Valid</v>
      </c>
      <c r="H4596" s="1" t="s">
        <v>30801</v>
      </c>
      <c r="I4596" t="str" cm="1">
        <f t="array" ref="I4596">IF(OR(TRIM(H4596)="",ISNUMBER(SEARCH("#",H4596)),AA4596&lt;Config!$B$8,SUMPRODUCT(--ISNUMBER(SEARCH({"a";"b";"c";"d";"e";"f";"g";"h";"i";"j";"k";"l";"m";"n";"o";"p";"q";"r";"s";"t";"u";"v";"w";"x";"y";"z"},H4596)))&gt;0),"Invalid","Valid")</f>
        <v>Valid</v>
      </c>
      <c r="J4596" s="1" t="s">
        <v>30802</v>
      </c>
      <c r="K4596" s="1" t="s">
        <v>117</v>
      </c>
      <c r="L4596" s="1" t="s">
        <v>67</v>
      </c>
      <c r="M4596" s="1" t="s">
        <v>33825</v>
      </c>
      <c r="N4596" s="1" t="s">
        <v>713</v>
      </c>
      <c r="O4596" s="1" t="s">
        <v>180</v>
      </c>
      <c r="P4596" t="s">
        <v>236</v>
      </c>
      <c r="Q4596" s="1" t="s">
        <v>253</v>
      </c>
      <c r="R4596" s="1" t="s">
        <v>238</v>
      </c>
      <c r="S4596" s="1" t="s">
        <v>15724</v>
      </c>
      <c r="T4596" s="1" t="s">
        <v>30803</v>
      </c>
      <c r="U4596" s="1" t="s">
        <v>4292</v>
      </c>
      <c r="V4596" s="1" t="s">
        <v>9527</v>
      </c>
      <c r="W4596" s="1" t="s">
        <v>293</v>
      </c>
      <c r="X4596" t="str">
        <f t="shared" si="498"/>
        <v>Complete</v>
      </c>
      <c r="Y4596">
        <f>MAX(0,100-IF(G4596="Invalid",Config!$B$5,0)-IF(I4596="Invalid",Config!$B$6,0)-IF(X4596="Incomplete",Config!$B$7,0)-IF(AF4596="Yes",Config!$B$37,0))</f>
        <v>75</v>
      </c>
      <c r="Z4596" s="1">
        <f>IF(OR(TRIM(B4596)="",COUNTIF(Config!$B$15:$B$19,B4596)&gt;0),1,0)+IF(OR(TRIM(C4596)="",COUNTIF(Config!$B$15:$B$19,C4596)&gt;0),1,0)+IF(OR(TRIM(F4596)="",COUNTIF(Config!$B$15:$B$19,F4596)&gt;0),1,0)+IF(OR(TRIM(H4596)="",COUNTIF(Config!$B$15:$B$19,H4596)&gt;0),1,0)+IF(OR(TRIM(E4596)="",COUNTIF(Config!$B$15:$B$19,E4596)&gt;0),1,0)+IF(OR(TRIM(K4596)="",COUNTIF(Config!$B$15:$B$19,K4596)&gt;0),1,0)+IF(OR(TRIM(P4596)="",COUNTIF(Config!$B$15:$B$19,P4596)&gt;0),1,0)+IF(OR(TRIM(R4596)="",COUNTIF(Config!$B$15:$B$19,R4596)&gt;0),1,0)</f>
        <v>0</v>
      </c>
      <c r="AA4596" s="1" cm="1">
        <f t="array" ref="AA4596">SUMPRODUCT(LEN(H4596)-LEN(SUBSTITUTE(H4596,{"0";"1";"2";"3";"4";"5";"6";"7";"8";"9"},"")))</f>
        <v>12</v>
      </c>
      <c r="AC4596" t="str">
        <f t="shared" si="499"/>
        <v>Potential Duplicate</v>
      </c>
      <c r="AD4596">
        <f t="shared" si="500"/>
        <v>2</v>
      </c>
      <c r="AE4596">
        <f t="shared" si="501"/>
        <v>1</v>
      </c>
      <c r="AF4596" t="str">
        <f t="shared" si="502"/>
        <v>Yes</v>
      </c>
      <c r="AG4596">
        <f t="shared" ca="1" si="503"/>
        <v>198</v>
      </c>
      <c r="AH4596" t="str">
        <f ca="1">IF(OR(V4596="",AG4596=""),"Yes",IF(AG4596&gt;Config!$B$41,"Yes","No"))</f>
        <v>No</v>
      </c>
    </row>
    <row r="4597" spans="1:34" x14ac:dyDescent="0.25">
      <c r="A4597" s="1" t="s">
        <v>30804</v>
      </c>
      <c r="B4597" s="1" t="s">
        <v>544</v>
      </c>
      <c r="C4597" s="1" t="s">
        <v>985</v>
      </c>
      <c r="D4597" s="1" t="s">
        <v>30805</v>
      </c>
      <c r="E4597" s="1" t="s">
        <v>34015</v>
      </c>
      <c r="F4597" s="1" t="s">
        <v>30806</v>
      </c>
      <c r="G4597" t="str">
        <f t="shared" si="497"/>
        <v>Valid</v>
      </c>
      <c r="H4597" s="1" t="s">
        <v>30807</v>
      </c>
      <c r="I4597" t="str" cm="1">
        <f t="array" ref="I4597">IF(OR(TRIM(H4597)="",ISNUMBER(SEARCH("#",H4597)),AA4597&lt;Config!$B$8,SUMPRODUCT(--ISNUMBER(SEARCH({"a";"b";"c";"d";"e";"f";"g";"h";"i";"j";"k";"l";"m";"n";"o";"p";"q";"r";"s";"t";"u";"v";"w";"x";"y";"z"},H4597)))&gt;0),"Invalid","Valid")</f>
        <v>Valid</v>
      </c>
      <c r="J4597" s="1" t="s">
        <v>30808</v>
      </c>
      <c r="K4597" s="1" t="s">
        <v>117</v>
      </c>
      <c r="L4597" s="1" t="s">
        <v>134</v>
      </c>
      <c r="M4597" s="1" t="s">
        <v>235</v>
      </c>
      <c r="N4597" s="1" t="s">
        <v>86</v>
      </c>
      <c r="O4597" s="1" t="s">
        <v>69</v>
      </c>
      <c r="P4597" t="s">
        <v>344</v>
      </c>
      <c r="Q4597" s="1" t="s">
        <v>1199</v>
      </c>
      <c r="R4597" s="1" t="s">
        <v>971</v>
      </c>
      <c r="S4597" s="1" t="s">
        <v>22982</v>
      </c>
      <c r="T4597" s="1" t="s">
        <v>30809</v>
      </c>
      <c r="U4597" s="1" t="s">
        <v>30810</v>
      </c>
      <c r="V4597" s="1" t="s">
        <v>2074</v>
      </c>
      <c r="W4597" s="1" t="s">
        <v>94</v>
      </c>
      <c r="X4597" t="str">
        <f t="shared" si="498"/>
        <v>Complete</v>
      </c>
      <c r="Y4597">
        <f>MAX(0,100-IF(G4597="Invalid",Config!$B$5,0)-IF(I4597="Invalid",Config!$B$6,0)-IF(X4597="Incomplete",Config!$B$7,0)-IF(AF4597="Yes",Config!$B$37,0))</f>
        <v>100</v>
      </c>
      <c r="Z4597" s="1">
        <f>IF(OR(TRIM(B4597)="",COUNTIF(Config!$B$15:$B$19,B4597)&gt;0),1,0)+IF(OR(TRIM(C4597)="",COUNTIF(Config!$B$15:$B$19,C4597)&gt;0),1,0)+IF(OR(TRIM(F4597)="",COUNTIF(Config!$B$15:$B$19,F4597)&gt;0),1,0)+IF(OR(TRIM(H4597)="",COUNTIF(Config!$B$15:$B$19,H4597)&gt;0),1,0)+IF(OR(TRIM(E4597)="",COUNTIF(Config!$B$15:$B$19,E4597)&gt;0),1,0)+IF(OR(TRIM(K4597)="",COUNTIF(Config!$B$15:$B$19,K4597)&gt;0),1,0)+IF(OR(TRIM(P4597)="",COUNTIF(Config!$B$15:$B$19,P4597)&gt;0),1,0)+IF(OR(TRIM(R4597)="",COUNTIF(Config!$B$15:$B$19,R4597)&gt;0),1,0)</f>
        <v>0</v>
      </c>
      <c r="AA4597" s="1" cm="1">
        <f t="array" ref="AA4597">SUMPRODUCT(LEN(H4597)-LEN(SUBSTITUTE(H4597,{"0";"1";"2";"3";"4";"5";"6";"7";"8";"9"},"")))</f>
        <v>11</v>
      </c>
      <c r="AC4597" t="str">
        <f t="shared" si="499"/>
        <v/>
      </c>
      <c r="AD4597">
        <f t="shared" si="500"/>
        <v>1</v>
      </c>
      <c r="AE4597">
        <f t="shared" si="501"/>
        <v>1</v>
      </c>
      <c r="AF4597" t="str">
        <f t="shared" si="502"/>
        <v>No</v>
      </c>
      <c r="AG4597">
        <f t="shared" ca="1" si="503"/>
        <v>318</v>
      </c>
      <c r="AH4597" t="str">
        <f ca="1">IF(OR(V4597="",AG4597=""),"Yes",IF(AG4597&gt;Config!$B$41,"Yes","No"))</f>
        <v>No</v>
      </c>
    </row>
    <row r="4598" spans="1:34" x14ac:dyDescent="0.25">
      <c r="A4598" s="1" t="s">
        <v>30811</v>
      </c>
      <c r="B4598" s="1" t="s">
        <v>431</v>
      </c>
      <c r="C4598" s="1" t="s">
        <v>364</v>
      </c>
      <c r="D4598" s="1" t="s">
        <v>11671</v>
      </c>
      <c r="E4598" s="1" t="s">
        <v>642</v>
      </c>
      <c r="F4598" s="1" t="s">
        <v>30812</v>
      </c>
      <c r="G4598" t="str">
        <f t="shared" si="497"/>
        <v>Valid</v>
      </c>
      <c r="H4598" s="1" t="s">
        <v>30813</v>
      </c>
      <c r="I4598" t="str" cm="1">
        <f t="array" ref="I4598">IF(OR(TRIM(H4598)="",ISNUMBER(SEARCH("#",H4598)),AA4598&lt;Config!$B$8,SUMPRODUCT(--ISNUMBER(SEARCH({"a";"b";"c";"d";"e";"f";"g";"h";"i";"j";"k";"l";"m";"n";"o";"p";"q";"r";"s";"t";"u";"v";"w";"x";"y";"z"},H4598)))&gt;0),"Invalid","Valid")</f>
        <v>Valid</v>
      </c>
      <c r="J4598" s="1" t="s">
        <v>1215</v>
      </c>
      <c r="K4598" s="1" t="s">
        <v>378</v>
      </c>
      <c r="L4598" s="1" t="s">
        <v>49</v>
      </c>
      <c r="M4598" s="1" t="s">
        <v>33825</v>
      </c>
      <c r="N4598" s="1" t="s">
        <v>358</v>
      </c>
      <c r="O4598" s="1" t="s">
        <v>52</v>
      </c>
      <c r="P4598" t="s">
        <v>87</v>
      </c>
      <c r="Q4598" s="1" t="s">
        <v>88</v>
      </c>
      <c r="R4598" s="1" t="s">
        <v>559</v>
      </c>
      <c r="S4598" s="1" t="s">
        <v>30814</v>
      </c>
      <c r="T4598" s="1" t="s">
        <v>30815</v>
      </c>
      <c r="U4598" s="1" t="s">
        <v>30816</v>
      </c>
      <c r="V4598" s="1" t="s">
        <v>11393</v>
      </c>
      <c r="W4598" s="1" t="s">
        <v>141</v>
      </c>
      <c r="X4598" t="str">
        <f t="shared" si="498"/>
        <v>Complete</v>
      </c>
      <c r="Y4598">
        <f>MAX(0,100-IF(G4598="Invalid",Config!$B$5,0)-IF(I4598="Invalid",Config!$B$6,0)-IF(X4598="Incomplete",Config!$B$7,0)-IF(AF4598="Yes",Config!$B$37,0))</f>
        <v>100</v>
      </c>
      <c r="Z4598" s="1">
        <f>IF(OR(TRIM(B4598)="",COUNTIF(Config!$B$15:$B$19,B4598)&gt;0),1,0)+IF(OR(TRIM(C4598)="",COUNTIF(Config!$B$15:$B$19,C4598)&gt;0),1,0)+IF(OR(TRIM(F4598)="",COUNTIF(Config!$B$15:$B$19,F4598)&gt;0),1,0)+IF(OR(TRIM(H4598)="",COUNTIF(Config!$B$15:$B$19,H4598)&gt;0),1,0)+IF(OR(TRIM(E4598)="",COUNTIF(Config!$B$15:$B$19,E4598)&gt;0),1,0)+IF(OR(TRIM(K4598)="",COUNTIF(Config!$B$15:$B$19,K4598)&gt;0),1,0)+IF(OR(TRIM(P4598)="",COUNTIF(Config!$B$15:$B$19,P4598)&gt;0),1,0)+IF(OR(TRIM(R4598)="",COUNTIF(Config!$B$15:$B$19,R4598)&gt;0),1,0)</f>
        <v>0</v>
      </c>
      <c r="AA4598" s="1" cm="1">
        <f t="array" ref="AA4598">SUMPRODUCT(LEN(H4598)-LEN(SUBSTITUTE(H4598,{"0";"1";"2";"3";"4";"5";"6";"7";"8";"9"},"")))</f>
        <v>11</v>
      </c>
      <c r="AC4598" t="str">
        <f t="shared" si="499"/>
        <v/>
      </c>
      <c r="AD4598">
        <f t="shared" si="500"/>
        <v>1</v>
      </c>
      <c r="AE4598">
        <f t="shared" si="501"/>
        <v>1</v>
      </c>
      <c r="AF4598" t="str">
        <f t="shared" si="502"/>
        <v>No</v>
      </c>
      <c r="AG4598">
        <f t="shared" ca="1" si="503"/>
        <v>662</v>
      </c>
      <c r="AH4598" t="str">
        <f ca="1">IF(OR(V4598="",AG4598=""),"Yes",IF(AG4598&gt;Config!$B$41,"Yes","No"))</f>
        <v>Yes</v>
      </c>
    </row>
    <row r="4599" spans="1:34" x14ac:dyDescent="0.25">
      <c r="A4599" s="1" t="s">
        <v>30817</v>
      </c>
      <c r="B4599" s="1" t="s">
        <v>127</v>
      </c>
      <c r="C4599" s="1" t="s">
        <v>78</v>
      </c>
      <c r="D4599" s="1" t="s">
        <v>30818</v>
      </c>
      <c r="E4599" s="1" t="s">
        <v>35148</v>
      </c>
      <c r="F4599" s="1" t="s">
        <v>30819</v>
      </c>
      <c r="G4599" t="str">
        <f t="shared" si="497"/>
        <v>Valid</v>
      </c>
      <c r="H4599" s="1" t="s">
        <v>30820</v>
      </c>
      <c r="I4599" t="str" cm="1">
        <f t="array" ref="I4599">IF(OR(TRIM(H4599)="",ISNUMBER(SEARCH("#",H4599)),AA4599&lt;Config!$B$8,SUMPRODUCT(--ISNUMBER(SEARCH({"a";"b";"c";"d";"e";"f";"g";"h";"i";"j";"k";"l";"m";"n";"o";"p";"q";"r";"s";"t";"u";"v";"w";"x";"y";"z"},H4599)))&gt;0),"Invalid","Valid")</f>
        <v>Valid</v>
      </c>
      <c r="J4599" s="1" t="s">
        <v>30821</v>
      </c>
      <c r="K4599" s="1" t="s">
        <v>1001</v>
      </c>
      <c r="L4599" s="1" t="s">
        <v>102</v>
      </c>
      <c r="M4599" s="1" t="s">
        <v>118</v>
      </c>
      <c r="N4599" s="1" t="s">
        <v>51</v>
      </c>
      <c r="O4599" s="1" t="s">
        <v>196</v>
      </c>
      <c r="P4599" t="s">
        <v>314</v>
      </c>
      <c r="Q4599" s="1" t="s">
        <v>316</v>
      </c>
      <c r="R4599" s="1" t="s">
        <v>315</v>
      </c>
      <c r="S4599" s="1" t="s">
        <v>17983</v>
      </c>
      <c r="T4599" s="1" t="s">
        <v>30822</v>
      </c>
      <c r="U4599" s="1" t="s">
        <v>17605</v>
      </c>
      <c r="V4599" s="1" t="s">
        <v>983</v>
      </c>
      <c r="W4599" s="1" t="s">
        <v>293</v>
      </c>
      <c r="X4599" t="str">
        <f t="shared" si="498"/>
        <v>Complete</v>
      </c>
      <c r="Y4599">
        <f>MAX(0,100-IF(G4599="Invalid",Config!$B$5,0)-IF(I4599="Invalid",Config!$B$6,0)-IF(X4599="Incomplete",Config!$B$7,0)-IF(AF4599="Yes",Config!$B$37,0))</f>
        <v>100</v>
      </c>
      <c r="Z4599" s="1">
        <f>IF(OR(TRIM(B4599)="",COUNTIF(Config!$B$15:$B$19,B4599)&gt;0),1,0)+IF(OR(TRIM(C4599)="",COUNTIF(Config!$B$15:$B$19,C4599)&gt;0),1,0)+IF(OR(TRIM(F4599)="",COUNTIF(Config!$B$15:$B$19,F4599)&gt;0),1,0)+IF(OR(TRIM(H4599)="",COUNTIF(Config!$B$15:$B$19,H4599)&gt;0),1,0)+IF(OR(TRIM(E4599)="",COUNTIF(Config!$B$15:$B$19,E4599)&gt;0),1,0)+IF(OR(TRIM(K4599)="",COUNTIF(Config!$B$15:$B$19,K4599)&gt;0),1,0)+IF(OR(TRIM(P4599)="",COUNTIF(Config!$B$15:$B$19,P4599)&gt;0),1,0)+IF(OR(TRIM(R4599)="",COUNTIF(Config!$B$15:$B$19,R4599)&gt;0),1,0)</f>
        <v>0</v>
      </c>
      <c r="AA4599" s="1" cm="1">
        <f t="array" ref="AA4599">SUMPRODUCT(LEN(H4599)-LEN(SUBSTITUTE(H4599,{"0";"1";"2";"3";"4";"5";"6";"7";"8";"9"},"")))</f>
        <v>12</v>
      </c>
      <c r="AC4599" t="str">
        <f t="shared" si="499"/>
        <v/>
      </c>
      <c r="AD4599">
        <f t="shared" si="500"/>
        <v>1</v>
      </c>
      <c r="AE4599">
        <f t="shared" si="501"/>
        <v>1</v>
      </c>
      <c r="AF4599" t="str">
        <f t="shared" si="502"/>
        <v>No</v>
      </c>
      <c r="AG4599">
        <f t="shared" ca="1" si="503"/>
        <v>311</v>
      </c>
      <c r="AH4599" t="str">
        <f ca="1">IF(OR(V4599="",AG4599=""),"Yes",IF(AG4599&gt;Config!$B$41,"Yes","No"))</f>
        <v>No</v>
      </c>
    </row>
    <row r="4600" spans="1:34" x14ac:dyDescent="0.25">
      <c r="A4600" s="1" t="s">
        <v>30823</v>
      </c>
      <c r="B4600" s="1" t="s">
        <v>204</v>
      </c>
      <c r="C4600" s="1" t="s">
        <v>524</v>
      </c>
      <c r="D4600" s="1" t="s">
        <v>30824</v>
      </c>
      <c r="E4600" s="1" t="s">
        <v>35710</v>
      </c>
      <c r="F4600" s="1" t="s">
        <v>30825</v>
      </c>
      <c r="G4600" t="str">
        <f t="shared" si="497"/>
        <v>Valid</v>
      </c>
      <c r="H4600" s="1" t="s">
        <v>30826</v>
      </c>
      <c r="I4600" t="str" cm="1">
        <f t="array" ref="I4600">IF(OR(TRIM(H4600)="",ISNUMBER(SEARCH("#",H4600)),AA4600&lt;Config!$B$8,SUMPRODUCT(--ISNUMBER(SEARCH({"a";"b";"c";"d";"e";"f";"g";"h";"i";"j";"k";"l";"m";"n";"o";"p";"q";"r";"s";"t";"u";"v";"w";"x";"y";"z"},H4600)))&gt;0),"Invalid","Valid")</f>
        <v>Valid</v>
      </c>
      <c r="J4600" s="1" t="s">
        <v>30827</v>
      </c>
      <c r="K4600" s="1" t="s">
        <v>504</v>
      </c>
      <c r="L4600" s="1" t="s">
        <v>265</v>
      </c>
      <c r="M4600" s="1" t="s">
        <v>391</v>
      </c>
      <c r="N4600" s="1" t="s">
        <v>68</v>
      </c>
      <c r="O4600" s="1" t="s">
        <v>180</v>
      </c>
      <c r="P4600" t="s">
        <v>87</v>
      </c>
      <c r="Q4600" s="1" t="s">
        <v>88</v>
      </c>
      <c r="R4600" s="1" t="s">
        <v>550</v>
      </c>
      <c r="S4600" s="1" t="s">
        <v>28822</v>
      </c>
      <c r="T4600" s="1" t="s">
        <v>30828</v>
      </c>
      <c r="U4600" s="1" t="s">
        <v>9543</v>
      </c>
      <c r="V4600" s="1" t="s">
        <v>16870</v>
      </c>
      <c r="W4600" s="1" t="s">
        <v>33823</v>
      </c>
      <c r="X4600" t="str">
        <f t="shared" si="498"/>
        <v>Complete</v>
      </c>
      <c r="Y4600">
        <f>MAX(0,100-IF(G4600="Invalid",Config!$B$5,0)-IF(I4600="Invalid",Config!$B$6,0)-IF(X4600="Incomplete",Config!$B$7,0)-IF(AF4600="Yes",Config!$B$37,0))</f>
        <v>100</v>
      </c>
      <c r="Z4600" s="1">
        <f>IF(OR(TRIM(B4600)="",COUNTIF(Config!$B$15:$B$19,B4600)&gt;0),1,0)+IF(OR(TRIM(C4600)="",COUNTIF(Config!$B$15:$B$19,C4600)&gt;0),1,0)+IF(OR(TRIM(F4600)="",COUNTIF(Config!$B$15:$B$19,F4600)&gt;0),1,0)+IF(OR(TRIM(H4600)="",COUNTIF(Config!$B$15:$B$19,H4600)&gt;0),1,0)+IF(OR(TRIM(E4600)="",COUNTIF(Config!$B$15:$B$19,E4600)&gt;0),1,0)+IF(OR(TRIM(K4600)="",COUNTIF(Config!$B$15:$B$19,K4600)&gt;0),1,0)+IF(OR(TRIM(P4600)="",COUNTIF(Config!$B$15:$B$19,P4600)&gt;0),1,0)+IF(OR(TRIM(R4600)="",COUNTIF(Config!$B$15:$B$19,R4600)&gt;0),1,0)</f>
        <v>0</v>
      </c>
      <c r="AA4600" s="1" cm="1">
        <f t="array" ref="AA4600">SUMPRODUCT(LEN(H4600)-LEN(SUBSTITUTE(H4600,{"0";"1";"2";"3";"4";"5";"6";"7";"8";"9"},"")))</f>
        <v>10</v>
      </c>
      <c r="AC4600" t="str">
        <f t="shared" si="499"/>
        <v/>
      </c>
      <c r="AD4600">
        <f t="shared" si="500"/>
        <v>1</v>
      </c>
      <c r="AE4600">
        <f t="shared" si="501"/>
        <v>1</v>
      </c>
      <c r="AF4600" t="str">
        <f t="shared" si="502"/>
        <v>No</v>
      </c>
      <c r="AG4600">
        <f t="shared" ca="1" si="503"/>
        <v>273</v>
      </c>
      <c r="AH4600" t="str">
        <f ca="1">IF(OR(V4600="",AG4600=""),"Yes",IF(AG4600&gt;Config!$B$41,"Yes","No"))</f>
        <v>No</v>
      </c>
    </row>
    <row r="4601" spans="1:34" x14ac:dyDescent="0.25">
      <c r="A4601" s="1" t="s">
        <v>30829</v>
      </c>
      <c r="B4601" s="1" t="s">
        <v>1283</v>
      </c>
      <c r="C4601" s="1" t="s">
        <v>566</v>
      </c>
      <c r="D4601" s="1" t="s">
        <v>30830</v>
      </c>
      <c r="E4601" s="1" t="s">
        <v>34880</v>
      </c>
      <c r="F4601" s="1" t="s">
        <v>30831</v>
      </c>
      <c r="G4601" t="str">
        <f t="shared" si="497"/>
        <v>Valid</v>
      </c>
      <c r="H4601" s="1" t="s">
        <v>30832</v>
      </c>
      <c r="I4601" t="str" cm="1">
        <f t="array" ref="I4601">IF(OR(TRIM(H4601)="",ISNUMBER(SEARCH("#",H4601)),AA4601&lt;Config!$B$8,SUMPRODUCT(--ISNUMBER(SEARCH({"a";"b";"c";"d";"e";"f";"g";"h";"i";"j";"k";"l";"m";"n";"o";"p";"q";"r";"s";"t";"u";"v";"w";"x";"y";"z"},H4601)))&gt;0),"Invalid","Valid")</f>
        <v>Valid</v>
      </c>
      <c r="J4601" s="1" t="s">
        <v>30833</v>
      </c>
      <c r="K4601" s="1" t="s">
        <v>516</v>
      </c>
      <c r="L4601" s="1" t="s">
        <v>450</v>
      </c>
      <c r="M4601" s="1" t="s">
        <v>235</v>
      </c>
      <c r="N4601" s="1" t="s">
        <v>51</v>
      </c>
      <c r="O4601" s="1" t="s">
        <v>149</v>
      </c>
      <c r="P4601" t="s">
        <v>53</v>
      </c>
      <c r="Q4601" s="1" t="s">
        <v>181</v>
      </c>
      <c r="R4601" s="1" t="s">
        <v>288</v>
      </c>
      <c r="S4601" s="1" t="s">
        <v>4809</v>
      </c>
      <c r="T4601" s="1" t="s">
        <v>30834</v>
      </c>
      <c r="U4601" s="1" t="s">
        <v>2372</v>
      </c>
      <c r="V4601" s="1" t="s">
        <v>1598</v>
      </c>
      <c r="W4601" s="1" t="s">
        <v>60</v>
      </c>
      <c r="X4601" t="str">
        <f t="shared" si="498"/>
        <v>Complete</v>
      </c>
      <c r="Y4601">
        <f>MAX(0,100-IF(G4601="Invalid",Config!$B$5,0)-IF(I4601="Invalid",Config!$B$6,0)-IF(X4601="Incomplete",Config!$B$7,0)-IF(AF4601="Yes",Config!$B$37,0))</f>
        <v>100</v>
      </c>
      <c r="Z4601" s="1">
        <f>IF(OR(TRIM(B4601)="",COUNTIF(Config!$B$15:$B$19,B4601)&gt;0),1,0)+IF(OR(TRIM(C4601)="",COUNTIF(Config!$B$15:$B$19,C4601)&gt;0),1,0)+IF(OR(TRIM(F4601)="",COUNTIF(Config!$B$15:$B$19,F4601)&gt;0),1,0)+IF(OR(TRIM(H4601)="",COUNTIF(Config!$B$15:$B$19,H4601)&gt;0),1,0)+IF(OR(TRIM(E4601)="",COUNTIF(Config!$B$15:$B$19,E4601)&gt;0),1,0)+IF(OR(TRIM(K4601)="",COUNTIF(Config!$B$15:$B$19,K4601)&gt;0),1,0)+IF(OR(TRIM(P4601)="",COUNTIF(Config!$B$15:$B$19,P4601)&gt;0),1,0)+IF(OR(TRIM(R4601)="",COUNTIF(Config!$B$15:$B$19,R4601)&gt;0),1,0)</f>
        <v>0</v>
      </c>
      <c r="AA4601" s="1" cm="1">
        <f t="array" ref="AA4601">SUMPRODUCT(LEN(H4601)-LEN(SUBSTITUTE(H4601,{"0";"1";"2";"3";"4";"5";"6";"7";"8";"9"},"")))</f>
        <v>12</v>
      </c>
      <c r="AC4601" t="str">
        <f t="shared" si="499"/>
        <v/>
      </c>
      <c r="AD4601">
        <f t="shared" si="500"/>
        <v>1</v>
      </c>
      <c r="AE4601">
        <f t="shared" si="501"/>
        <v>1</v>
      </c>
      <c r="AF4601" t="str">
        <f t="shared" si="502"/>
        <v>No</v>
      </c>
      <c r="AG4601">
        <f t="shared" ca="1" si="503"/>
        <v>232</v>
      </c>
      <c r="AH4601" t="str">
        <f ca="1">IF(OR(V4601="",AG4601=""),"Yes",IF(AG4601&gt;Config!$B$41,"Yes","No"))</f>
        <v>No</v>
      </c>
    </row>
    <row r="4602" spans="1:34" x14ac:dyDescent="0.25">
      <c r="A4602" s="1" t="s">
        <v>30835</v>
      </c>
      <c r="B4602" s="1" t="s">
        <v>1293</v>
      </c>
      <c r="C4602" s="1" t="s">
        <v>308</v>
      </c>
      <c r="D4602" s="1" t="s">
        <v>26932</v>
      </c>
      <c r="E4602" s="1" t="s">
        <v>633</v>
      </c>
      <c r="F4602" s="1" t="s">
        <v>30836</v>
      </c>
      <c r="G4602" t="str">
        <f t="shared" si="497"/>
        <v>Valid</v>
      </c>
      <c r="H4602" s="1" t="s">
        <v>950</v>
      </c>
      <c r="I4602" t="str" cm="1">
        <f t="array" ref="I4602">IF(OR(TRIM(H4602)="",ISNUMBER(SEARCH("#",H4602)),AA4602&lt;Config!$B$8,SUMPRODUCT(--ISNUMBER(SEARCH({"a";"b";"c";"d";"e";"f";"g";"h";"i";"j";"k";"l";"m";"n";"o";"p";"q";"r";"s";"t";"u";"v";"w";"x";"y";"z"},H4602)))&gt;0),"Invalid","Valid")</f>
        <v>Invalid</v>
      </c>
      <c r="J4602" s="1" t="s">
        <v>30837</v>
      </c>
      <c r="K4602" s="1" t="s">
        <v>250</v>
      </c>
      <c r="L4602" s="1" t="s">
        <v>179</v>
      </c>
      <c r="M4602" s="1" t="s">
        <v>135</v>
      </c>
      <c r="N4602" s="1" t="s">
        <v>713</v>
      </c>
      <c r="O4602" s="1" t="s">
        <v>69</v>
      </c>
      <c r="P4602" t="s">
        <v>590</v>
      </c>
      <c r="Q4602" s="1" t="s">
        <v>591</v>
      </c>
      <c r="R4602" s="1" t="s">
        <v>845</v>
      </c>
      <c r="S4602" s="1" t="s">
        <v>11910</v>
      </c>
      <c r="T4602" s="1" t="s">
        <v>30838</v>
      </c>
      <c r="U4602" s="1" t="s">
        <v>3861</v>
      </c>
      <c r="V4602" s="1" t="s">
        <v>140</v>
      </c>
      <c r="W4602" s="1" t="s">
        <v>186</v>
      </c>
      <c r="X4602" t="str">
        <f t="shared" si="498"/>
        <v>Complete</v>
      </c>
      <c r="Y4602">
        <f>MAX(0,100-IF(G4602="Invalid",Config!$B$5,0)-IF(I4602="Invalid",Config!$B$6,0)-IF(X4602="Incomplete",Config!$B$7,0)-IF(AF4602="Yes",Config!$B$37,0))</f>
        <v>80</v>
      </c>
      <c r="Z4602" s="1">
        <f>IF(OR(TRIM(B4602)="",COUNTIF(Config!$B$15:$B$19,B4602)&gt;0),1,0)+IF(OR(TRIM(C4602)="",COUNTIF(Config!$B$15:$B$19,C4602)&gt;0),1,0)+IF(OR(TRIM(F4602)="",COUNTIF(Config!$B$15:$B$19,F4602)&gt;0),1,0)+IF(OR(TRIM(H4602)="",COUNTIF(Config!$B$15:$B$19,H4602)&gt;0),1,0)+IF(OR(TRIM(E4602)="",COUNTIF(Config!$B$15:$B$19,E4602)&gt;0),1,0)+IF(OR(TRIM(K4602)="",COUNTIF(Config!$B$15:$B$19,K4602)&gt;0),1,0)+IF(OR(TRIM(P4602)="",COUNTIF(Config!$B$15:$B$19,P4602)&gt;0),1,0)+IF(OR(TRIM(R4602)="",COUNTIF(Config!$B$15:$B$19,R4602)&gt;0),1,0)</f>
        <v>0</v>
      </c>
      <c r="AA4602" s="1" cm="1">
        <f t="array" ref="AA4602">SUMPRODUCT(LEN(H4602)-LEN(SUBSTITUTE(H4602,{"0";"1";"2";"3";"4";"5";"6";"7";"8";"9"},"")))</f>
        <v>5</v>
      </c>
      <c r="AC4602" t="str">
        <f t="shared" si="499"/>
        <v>Invalid Phone</v>
      </c>
      <c r="AD4602">
        <f t="shared" si="500"/>
        <v>1</v>
      </c>
      <c r="AE4602">
        <f t="shared" si="501"/>
        <v>0</v>
      </c>
      <c r="AF4602" t="str">
        <f t="shared" si="502"/>
        <v>No</v>
      </c>
      <c r="AG4602">
        <f t="shared" ca="1" si="503"/>
        <v>37</v>
      </c>
      <c r="AH4602" t="str">
        <f ca="1">IF(OR(V4602="",AG4602=""),"Yes",IF(AG4602&gt;Config!$B$41,"Yes","No"))</f>
        <v>No</v>
      </c>
    </row>
    <row r="4603" spans="1:34" x14ac:dyDescent="0.25">
      <c r="A4603" s="1" t="s">
        <v>30839</v>
      </c>
      <c r="B4603" s="1" t="s">
        <v>219</v>
      </c>
      <c r="C4603" s="1" t="s">
        <v>33815</v>
      </c>
      <c r="D4603" s="1" t="s">
        <v>219</v>
      </c>
      <c r="E4603" s="1" t="s">
        <v>34005</v>
      </c>
      <c r="F4603" s="1" t="s">
        <v>30840</v>
      </c>
      <c r="G4603" t="str">
        <f t="shared" si="497"/>
        <v>Valid</v>
      </c>
      <c r="H4603" s="1" t="s">
        <v>30841</v>
      </c>
      <c r="I4603" t="str" cm="1">
        <f t="array" ref="I4603">IF(OR(TRIM(H4603)="",ISNUMBER(SEARCH("#",H4603)),AA4603&lt;Config!$B$8,SUMPRODUCT(--ISNUMBER(SEARCH({"a";"b";"c";"d";"e";"f";"g";"h";"i";"j";"k";"l";"m";"n";"o";"p";"q";"r";"s";"t";"u";"v";"w";"x";"y";"z"},H4603)))&gt;0),"Invalid","Valid")</f>
        <v>Valid</v>
      </c>
      <c r="J4603" s="1" t="s">
        <v>30842</v>
      </c>
      <c r="K4603" s="1" t="s">
        <v>516</v>
      </c>
      <c r="L4603" s="1" t="s">
        <v>164</v>
      </c>
      <c r="M4603" s="1" t="s">
        <v>165</v>
      </c>
      <c r="N4603" s="1" t="s">
        <v>224</v>
      </c>
      <c r="O4603" s="1" t="s">
        <v>69</v>
      </c>
      <c r="P4603" t="s">
        <v>53</v>
      </c>
      <c r="Q4603" s="1" t="s">
        <v>54</v>
      </c>
      <c r="R4603" s="1" t="s">
        <v>70</v>
      </c>
      <c r="S4603" s="1" t="s">
        <v>30843</v>
      </c>
      <c r="T4603" s="1" t="s">
        <v>30844</v>
      </c>
      <c r="U4603" s="1" t="s">
        <v>11678</v>
      </c>
      <c r="V4603" s="1" t="s">
        <v>8138</v>
      </c>
      <c r="W4603" s="1" t="s">
        <v>125</v>
      </c>
      <c r="X4603" t="str">
        <f t="shared" si="498"/>
        <v>Incomplete</v>
      </c>
      <c r="Y4603">
        <f>MAX(0,100-IF(G4603="Invalid",Config!$B$5,0)-IF(I4603="Invalid",Config!$B$6,0)-IF(X4603="Incomplete",Config!$B$7,0)-IF(AF4603="Yes",Config!$B$37,0))</f>
        <v>35</v>
      </c>
      <c r="Z4603" s="1">
        <f>IF(OR(TRIM(B4603)="",COUNTIF(Config!$B$15:$B$19,B4603)&gt;0),1,0)+IF(OR(TRIM(C4603)="",COUNTIF(Config!$B$15:$B$19,C4603)&gt;0),1,0)+IF(OR(TRIM(F4603)="",COUNTIF(Config!$B$15:$B$19,F4603)&gt;0),1,0)+IF(OR(TRIM(H4603)="",COUNTIF(Config!$B$15:$B$19,H4603)&gt;0),1,0)+IF(OR(TRIM(E4603)="",COUNTIF(Config!$B$15:$B$19,E4603)&gt;0),1,0)+IF(OR(TRIM(K4603)="",COUNTIF(Config!$B$15:$B$19,K4603)&gt;0),1,0)+IF(OR(TRIM(P4603)="",COUNTIF(Config!$B$15:$B$19,P4603)&gt;0),1,0)+IF(OR(TRIM(R4603)="",COUNTIF(Config!$B$15:$B$19,R4603)&gt;0),1,0)</f>
        <v>1</v>
      </c>
      <c r="AA4603" s="1" cm="1">
        <f t="array" ref="AA4603">SUMPRODUCT(LEN(H4603)-LEN(SUBSTITUTE(H4603,{"0";"1";"2";"3";"4";"5";"6";"7";"8";"9"},"")))</f>
        <v>12</v>
      </c>
      <c r="AC4603" t="str">
        <f t="shared" si="499"/>
        <v>Incomplete Profile; Potential Duplicate</v>
      </c>
      <c r="AD4603">
        <f t="shared" si="500"/>
        <v>2</v>
      </c>
      <c r="AE4603">
        <f t="shared" si="501"/>
        <v>1</v>
      </c>
      <c r="AF4603" t="str">
        <f t="shared" si="502"/>
        <v>Yes</v>
      </c>
      <c r="AG4603">
        <f t="shared" ca="1" si="503"/>
        <v>338</v>
      </c>
      <c r="AH4603" t="str">
        <f ca="1">IF(OR(V4603="",AG4603=""),"Yes",IF(AG4603&gt;Config!$B$41,"Yes","No"))</f>
        <v>No</v>
      </c>
    </row>
    <row r="4604" spans="1:34" x14ac:dyDescent="0.25">
      <c r="A4604" s="1" t="s">
        <v>30845</v>
      </c>
      <c r="B4604" s="1" t="s">
        <v>1616</v>
      </c>
      <c r="C4604" s="1" t="s">
        <v>308</v>
      </c>
      <c r="D4604" s="1" t="s">
        <v>18829</v>
      </c>
      <c r="E4604" s="1" t="s">
        <v>35711</v>
      </c>
      <c r="F4604" s="1" t="s">
        <v>30846</v>
      </c>
      <c r="G4604" t="str">
        <f t="shared" si="497"/>
        <v>Valid</v>
      </c>
      <c r="H4604" s="1" t="s">
        <v>30847</v>
      </c>
      <c r="I4604" t="str" cm="1">
        <f t="array" ref="I4604">IF(OR(TRIM(H4604)="",ISNUMBER(SEARCH("#",H4604)),AA4604&lt;Config!$B$8,SUMPRODUCT(--ISNUMBER(SEARCH({"a";"b";"c";"d";"e";"f";"g";"h";"i";"j";"k";"l";"m";"n";"o";"p";"q";"r";"s";"t";"u";"v";"w";"x";"y";"z"},H4604)))&gt;0),"Invalid","Valid")</f>
        <v>Valid</v>
      </c>
      <c r="J4604" s="1" t="s">
        <v>30848</v>
      </c>
      <c r="K4604" s="1" t="s">
        <v>481</v>
      </c>
      <c r="L4604" s="1" t="s">
        <v>29</v>
      </c>
      <c r="M4604" s="1" t="s">
        <v>235</v>
      </c>
      <c r="N4604" s="1" t="s">
        <v>358</v>
      </c>
      <c r="O4604" s="1" t="s">
        <v>180</v>
      </c>
      <c r="P4604" t="s">
        <v>104</v>
      </c>
      <c r="Q4604" s="1" t="s">
        <v>302</v>
      </c>
      <c r="R4604" s="1" t="s">
        <v>106</v>
      </c>
      <c r="S4604" s="1" t="s">
        <v>30849</v>
      </c>
      <c r="T4604" s="1" t="s">
        <v>30850</v>
      </c>
      <c r="U4604" s="1" t="s">
        <v>30851</v>
      </c>
      <c r="V4604" s="1" t="s">
        <v>30852</v>
      </c>
      <c r="W4604" s="1" t="s">
        <v>33823</v>
      </c>
      <c r="X4604" t="str">
        <f t="shared" si="498"/>
        <v>Complete</v>
      </c>
      <c r="Y4604">
        <f>MAX(0,100-IF(G4604="Invalid",Config!$B$5,0)-IF(I4604="Invalid",Config!$B$6,0)-IF(X4604="Incomplete",Config!$B$7,0)-IF(AF4604="Yes",Config!$B$37,0))</f>
        <v>100</v>
      </c>
      <c r="Z4604" s="1">
        <f>IF(OR(TRIM(B4604)="",COUNTIF(Config!$B$15:$B$19,B4604)&gt;0),1,0)+IF(OR(TRIM(C4604)="",COUNTIF(Config!$B$15:$B$19,C4604)&gt;0),1,0)+IF(OR(TRIM(F4604)="",COUNTIF(Config!$B$15:$B$19,F4604)&gt;0),1,0)+IF(OR(TRIM(H4604)="",COUNTIF(Config!$B$15:$B$19,H4604)&gt;0),1,0)+IF(OR(TRIM(E4604)="",COUNTIF(Config!$B$15:$B$19,E4604)&gt;0),1,0)+IF(OR(TRIM(K4604)="",COUNTIF(Config!$B$15:$B$19,K4604)&gt;0),1,0)+IF(OR(TRIM(P4604)="",COUNTIF(Config!$B$15:$B$19,P4604)&gt;0),1,0)+IF(OR(TRIM(R4604)="",COUNTIF(Config!$B$15:$B$19,R4604)&gt;0),1,0)</f>
        <v>0</v>
      </c>
      <c r="AA4604" s="1" cm="1">
        <f t="array" ref="AA4604">SUMPRODUCT(LEN(H4604)-LEN(SUBSTITUTE(H4604,{"0";"1";"2";"3";"4";"5";"6";"7";"8";"9"},"")))</f>
        <v>11</v>
      </c>
      <c r="AC4604" t="str">
        <f t="shared" si="499"/>
        <v/>
      </c>
      <c r="AD4604">
        <f t="shared" si="500"/>
        <v>1</v>
      </c>
      <c r="AE4604">
        <f t="shared" si="501"/>
        <v>1</v>
      </c>
      <c r="AF4604" t="str">
        <f t="shared" si="502"/>
        <v>No</v>
      </c>
      <c r="AG4604" t="str">
        <f t="shared" ca="1" si="503"/>
        <v/>
      </c>
      <c r="AH4604" t="str">
        <f ca="1">IF(OR(V4604="",AG4604=""),"Yes",IF(AG4604&gt;Config!$B$41,"Yes","No"))</f>
        <v>Yes</v>
      </c>
    </row>
    <row r="4605" spans="1:34" x14ac:dyDescent="0.25">
      <c r="A4605" s="1" t="s">
        <v>30853</v>
      </c>
      <c r="B4605" s="1" t="s">
        <v>774</v>
      </c>
      <c r="C4605" s="1" t="s">
        <v>545</v>
      </c>
      <c r="D4605" s="1" t="s">
        <v>30854</v>
      </c>
      <c r="E4605" s="1" t="s">
        <v>681</v>
      </c>
      <c r="F4605" s="1" t="s">
        <v>30855</v>
      </c>
      <c r="G4605" t="str">
        <f t="shared" si="497"/>
        <v>Valid</v>
      </c>
      <c r="H4605" s="1" t="s">
        <v>21889</v>
      </c>
      <c r="I4605" t="str" cm="1">
        <f t="array" ref="I4605">IF(OR(TRIM(H4605)="",ISNUMBER(SEARCH("#",H4605)),AA4605&lt;Config!$B$8,SUMPRODUCT(--ISNUMBER(SEARCH({"a";"b";"c";"d";"e";"f";"g";"h";"i";"j";"k";"l";"m";"n";"o";"p";"q";"r";"s";"t";"u";"v";"w";"x";"y";"z"},H4605)))&gt;0),"Invalid","Valid")</f>
        <v>Valid</v>
      </c>
      <c r="J4605" s="1" t="s">
        <v>30856</v>
      </c>
      <c r="K4605" s="1" t="s">
        <v>48</v>
      </c>
      <c r="L4605" s="1" t="s">
        <v>450</v>
      </c>
      <c r="M4605" s="1" t="s">
        <v>235</v>
      </c>
      <c r="N4605" s="1" t="s">
        <v>68</v>
      </c>
      <c r="O4605" s="1" t="s">
        <v>180</v>
      </c>
      <c r="P4605" t="s">
        <v>236</v>
      </c>
      <c r="Q4605" s="1" t="s">
        <v>254</v>
      </c>
      <c r="R4605" s="1" t="s">
        <v>254</v>
      </c>
      <c r="S4605" s="1" t="s">
        <v>30857</v>
      </c>
      <c r="T4605" s="1" t="s">
        <v>30858</v>
      </c>
      <c r="U4605" s="1" t="s">
        <v>1752</v>
      </c>
      <c r="V4605" s="1" t="s">
        <v>3610</v>
      </c>
      <c r="W4605" s="1" t="s">
        <v>202</v>
      </c>
      <c r="X4605" t="str">
        <f t="shared" si="498"/>
        <v>Complete</v>
      </c>
      <c r="Y4605">
        <f>MAX(0,100-IF(G4605="Invalid",Config!$B$5,0)-IF(I4605="Invalid",Config!$B$6,0)-IF(X4605="Incomplete",Config!$B$7,0)-IF(AF4605="Yes",Config!$B$37,0))</f>
        <v>75</v>
      </c>
      <c r="Z4605" s="1">
        <f>IF(OR(TRIM(B4605)="",COUNTIF(Config!$B$15:$B$19,B4605)&gt;0),1,0)+IF(OR(TRIM(C4605)="",COUNTIF(Config!$B$15:$B$19,C4605)&gt;0),1,0)+IF(OR(TRIM(F4605)="",COUNTIF(Config!$B$15:$B$19,F4605)&gt;0),1,0)+IF(OR(TRIM(H4605)="",COUNTIF(Config!$B$15:$B$19,H4605)&gt;0),1,0)+IF(OR(TRIM(E4605)="",COUNTIF(Config!$B$15:$B$19,E4605)&gt;0),1,0)+IF(OR(TRIM(K4605)="",COUNTIF(Config!$B$15:$B$19,K4605)&gt;0),1,0)+IF(OR(TRIM(P4605)="",COUNTIF(Config!$B$15:$B$19,P4605)&gt;0),1,0)+IF(OR(TRIM(R4605)="",COUNTIF(Config!$B$15:$B$19,R4605)&gt;0),1,0)</f>
        <v>0</v>
      </c>
      <c r="AA4605" s="1" cm="1">
        <f t="array" ref="AA4605">SUMPRODUCT(LEN(H4605)-LEN(SUBSTITUTE(H4605,{"0";"1";"2";"3";"4";"5";"6";"7";"8";"9"},"")))</f>
        <v>10</v>
      </c>
      <c r="AC4605" t="str">
        <f t="shared" si="499"/>
        <v>Potential Duplicate</v>
      </c>
      <c r="AD4605">
        <f t="shared" si="500"/>
        <v>1</v>
      </c>
      <c r="AE4605">
        <f t="shared" si="501"/>
        <v>2</v>
      </c>
      <c r="AF4605" t="str">
        <f t="shared" si="502"/>
        <v>Yes</v>
      </c>
      <c r="AG4605">
        <f t="shared" ca="1" si="503"/>
        <v>385</v>
      </c>
      <c r="AH4605" t="str">
        <f ca="1">IF(OR(V4605="",AG4605=""),"Yes",IF(AG4605&gt;Config!$B$41,"Yes","No"))</f>
        <v>Yes</v>
      </c>
    </row>
    <row r="4606" spans="1:34" x14ac:dyDescent="0.25">
      <c r="A4606" s="1" t="s">
        <v>30859</v>
      </c>
      <c r="B4606" s="1" t="s">
        <v>409</v>
      </c>
      <c r="C4606" s="1" t="s">
        <v>173</v>
      </c>
      <c r="D4606" s="1" t="s">
        <v>6213</v>
      </c>
      <c r="E4606" s="1" t="s">
        <v>33858</v>
      </c>
      <c r="F4606" s="1" t="s">
        <v>30860</v>
      </c>
      <c r="G4606" t="str">
        <f t="shared" si="497"/>
        <v>Valid</v>
      </c>
      <c r="H4606" s="1" t="s">
        <v>10226</v>
      </c>
      <c r="I4606" t="str" cm="1">
        <f t="array" ref="I4606">IF(OR(TRIM(H4606)="",ISNUMBER(SEARCH("#",H4606)),AA4606&lt;Config!$B$8,SUMPRODUCT(--ISNUMBER(SEARCH({"a";"b";"c";"d";"e";"f";"g";"h";"i";"j";"k";"l";"m";"n";"o";"p";"q";"r";"s";"t";"u";"v";"w";"x";"y";"z"},H4606)))&gt;0),"Invalid","Valid")</f>
        <v>Valid</v>
      </c>
      <c r="J4606" s="1" t="s">
        <v>30861</v>
      </c>
      <c r="K4606" s="1" t="s">
        <v>195</v>
      </c>
      <c r="L4606" s="1" t="s">
        <v>450</v>
      </c>
      <c r="M4606" s="1" t="s">
        <v>30</v>
      </c>
      <c r="N4606" s="1" t="s">
        <v>224</v>
      </c>
      <c r="O4606" s="1" t="s">
        <v>32</v>
      </c>
      <c r="P4606" t="s">
        <v>87</v>
      </c>
      <c r="Q4606" s="1" t="s">
        <v>438</v>
      </c>
      <c r="R4606" s="1" t="s">
        <v>89</v>
      </c>
      <c r="S4606" s="1" t="s">
        <v>8710</v>
      </c>
      <c r="T4606" s="1" t="s">
        <v>30862</v>
      </c>
      <c r="U4606" s="1" t="s">
        <v>3869</v>
      </c>
      <c r="V4606" s="1" t="s">
        <v>18896</v>
      </c>
      <c r="W4606" s="1" t="s">
        <v>186</v>
      </c>
      <c r="X4606" t="str">
        <f t="shared" si="498"/>
        <v>Complete</v>
      </c>
      <c r="Y4606">
        <f>MAX(0,100-IF(G4606="Invalid",Config!$B$5,0)-IF(I4606="Invalid",Config!$B$6,0)-IF(X4606="Incomplete",Config!$B$7,0)-IF(AF4606="Yes",Config!$B$37,0))</f>
        <v>75</v>
      </c>
      <c r="Z4606" s="1">
        <f>IF(OR(TRIM(B4606)="",COUNTIF(Config!$B$15:$B$19,B4606)&gt;0),1,0)+IF(OR(TRIM(C4606)="",COUNTIF(Config!$B$15:$B$19,C4606)&gt;0),1,0)+IF(OR(TRIM(F4606)="",COUNTIF(Config!$B$15:$B$19,F4606)&gt;0),1,0)+IF(OR(TRIM(H4606)="",COUNTIF(Config!$B$15:$B$19,H4606)&gt;0),1,0)+IF(OR(TRIM(E4606)="",COUNTIF(Config!$B$15:$B$19,E4606)&gt;0),1,0)+IF(OR(TRIM(K4606)="",COUNTIF(Config!$B$15:$B$19,K4606)&gt;0),1,0)+IF(OR(TRIM(P4606)="",COUNTIF(Config!$B$15:$B$19,P4606)&gt;0),1,0)+IF(OR(TRIM(R4606)="",COUNTIF(Config!$B$15:$B$19,R4606)&gt;0),1,0)</f>
        <v>0</v>
      </c>
      <c r="AA4606" s="1" cm="1">
        <f t="array" ref="AA4606">SUMPRODUCT(LEN(H4606)-LEN(SUBSTITUTE(H4606,{"0";"1";"2";"3";"4";"5";"6";"7";"8";"9"},"")))</f>
        <v>11</v>
      </c>
      <c r="AC4606" t="str">
        <f t="shared" si="499"/>
        <v>Potential Duplicate</v>
      </c>
      <c r="AD4606">
        <f t="shared" si="500"/>
        <v>1</v>
      </c>
      <c r="AE4606">
        <f t="shared" si="501"/>
        <v>2</v>
      </c>
      <c r="AF4606" t="str">
        <f t="shared" si="502"/>
        <v>Yes</v>
      </c>
      <c r="AG4606">
        <f t="shared" ca="1" si="503"/>
        <v>59</v>
      </c>
      <c r="AH4606" t="str">
        <f ca="1">IF(OR(V4606="",AG4606=""),"Yes",IF(AG4606&gt;Config!$B$41,"Yes","No"))</f>
        <v>No</v>
      </c>
    </row>
    <row r="4607" spans="1:34" x14ac:dyDescent="0.25">
      <c r="A4607" s="1" t="s">
        <v>30863</v>
      </c>
      <c r="B4607" s="1" t="s">
        <v>322</v>
      </c>
      <c r="C4607" s="1" t="s">
        <v>398</v>
      </c>
      <c r="D4607" s="1" t="s">
        <v>21014</v>
      </c>
      <c r="E4607" s="1" t="s">
        <v>35712</v>
      </c>
      <c r="F4607" s="1" t="s">
        <v>30864</v>
      </c>
      <c r="G4607" t="str">
        <f t="shared" si="497"/>
        <v>Valid</v>
      </c>
      <c r="H4607" s="1" t="s">
        <v>30865</v>
      </c>
      <c r="I4607" t="str" cm="1">
        <f t="array" ref="I4607">IF(OR(TRIM(H4607)="",ISNUMBER(SEARCH("#",H4607)),AA4607&lt;Config!$B$8,SUMPRODUCT(--ISNUMBER(SEARCH({"a";"b";"c";"d";"e";"f";"g";"h";"i";"j";"k";"l";"m";"n";"o";"p";"q";"r";"s";"t";"u";"v";"w";"x";"y";"z"},H4607)))&gt;0),"Invalid","Valid")</f>
        <v>Valid</v>
      </c>
      <c r="J4607" s="1" t="s">
        <v>30866</v>
      </c>
      <c r="K4607" s="1" t="s">
        <v>287</v>
      </c>
      <c r="L4607" s="1" t="s">
        <v>67</v>
      </c>
      <c r="M4607" s="1" t="s">
        <v>517</v>
      </c>
      <c r="N4607" s="1" t="s">
        <v>148</v>
      </c>
      <c r="O4607" s="1" t="s">
        <v>69</v>
      </c>
      <c r="P4607" t="s">
        <v>344</v>
      </c>
      <c r="Q4607" s="1" t="s">
        <v>1199</v>
      </c>
      <c r="R4607" s="1" t="s">
        <v>346</v>
      </c>
      <c r="S4607" s="1" t="s">
        <v>876</v>
      </c>
      <c r="T4607" s="1" t="s">
        <v>30867</v>
      </c>
      <c r="U4607" s="1" t="s">
        <v>15006</v>
      </c>
      <c r="V4607" s="1" t="s">
        <v>1050</v>
      </c>
      <c r="W4607" s="1" t="s">
        <v>125</v>
      </c>
      <c r="X4607" t="str">
        <f t="shared" si="498"/>
        <v>Complete</v>
      </c>
      <c r="Y4607">
        <f>MAX(0,100-IF(G4607="Invalid",Config!$B$5,0)-IF(I4607="Invalid",Config!$B$6,0)-IF(X4607="Incomplete",Config!$B$7,0)-IF(AF4607="Yes",Config!$B$37,0))</f>
        <v>100</v>
      </c>
      <c r="Z4607" s="1">
        <f>IF(OR(TRIM(B4607)="",COUNTIF(Config!$B$15:$B$19,B4607)&gt;0),1,0)+IF(OR(TRIM(C4607)="",COUNTIF(Config!$B$15:$B$19,C4607)&gt;0),1,0)+IF(OR(TRIM(F4607)="",COUNTIF(Config!$B$15:$B$19,F4607)&gt;0),1,0)+IF(OR(TRIM(H4607)="",COUNTIF(Config!$B$15:$B$19,H4607)&gt;0),1,0)+IF(OR(TRIM(E4607)="",COUNTIF(Config!$B$15:$B$19,E4607)&gt;0),1,0)+IF(OR(TRIM(K4607)="",COUNTIF(Config!$B$15:$B$19,K4607)&gt;0),1,0)+IF(OR(TRIM(P4607)="",COUNTIF(Config!$B$15:$B$19,P4607)&gt;0),1,0)+IF(OR(TRIM(R4607)="",COUNTIF(Config!$B$15:$B$19,R4607)&gt;0),1,0)</f>
        <v>0</v>
      </c>
      <c r="AA4607" s="1" cm="1">
        <f t="array" ref="AA4607">SUMPRODUCT(LEN(H4607)-LEN(SUBSTITUTE(H4607,{"0";"1";"2";"3";"4";"5";"6";"7";"8";"9"},"")))</f>
        <v>10</v>
      </c>
      <c r="AC4607" t="str">
        <f t="shared" si="499"/>
        <v/>
      </c>
      <c r="AD4607">
        <f t="shared" si="500"/>
        <v>1</v>
      </c>
      <c r="AE4607">
        <f t="shared" si="501"/>
        <v>1</v>
      </c>
      <c r="AF4607" t="str">
        <f t="shared" si="502"/>
        <v>No</v>
      </c>
      <c r="AG4607">
        <f t="shared" ca="1" si="503"/>
        <v>37</v>
      </c>
      <c r="AH4607" t="str">
        <f ca="1">IF(OR(V4607="",AG4607=""),"Yes",IF(AG4607&gt;Config!$B$41,"Yes","No"))</f>
        <v>No</v>
      </c>
    </row>
    <row r="4608" spans="1:34" x14ac:dyDescent="0.25">
      <c r="A4608" s="1" t="s">
        <v>30868</v>
      </c>
      <c r="B4608" s="1" t="s">
        <v>928</v>
      </c>
      <c r="C4608" s="1" t="s">
        <v>445</v>
      </c>
      <c r="D4608" s="1" t="s">
        <v>30869</v>
      </c>
      <c r="E4608" s="1" t="s">
        <v>33835</v>
      </c>
      <c r="F4608" s="1" t="s">
        <v>30870</v>
      </c>
      <c r="G4608" t="str">
        <f t="shared" si="497"/>
        <v>Valid</v>
      </c>
      <c r="H4608" s="1" t="s">
        <v>30871</v>
      </c>
      <c r="I4608" t="str" cm="1">
        <f t="array" ref="I4608">IF(OR(TRIM(H4608)="",ISNUMBER(SEARCH("#",H4608)),AA4608&lt;Config!$B$8,SUMPRODUCT(--ISNUMBER(SEARCH({"a";"b";"c";"d";"e";"f";"g";"h";"i";"j";"k";"l";"m";"n";"o";"p";"q";"r";"s";"t";"u";"v";"w";"x";"y";"z"},H4608)))&gt;0),"Invalid","Valid")</f>
        <v>Valid</v>
      </c>
      <c r="J4608" s="1" t="s">
        <v>30872</v>
      </c>
      <c r="K4608" s="1" t="s">
        <v>516</v>
      </c>
      <c r="L4608" s="1" t="s">
        <v>134</v>
      </c>
      <c r="M4608" s="1" t="s">
        <v>462</v>
      </c>
      <c r="N4608" s="1" t="s">
        <v>68</v>
      </c>
      <c r="O4608" s="1" t="s">
        <v>196</v>
      </c>
      <c r="P4608" t="s">
        <v>33</v>
      </c>
      <c r="Q4608" s="1" t="s">
        <v>1664</v>
      </c>
      <c r="R4608" s="1" t="s">
        <v>1716</v>
      </c>
      <c r="S4608" s="1" t="s">
        <v>9827</v>
      </c>
      <c r="T4608" s="1" t="s">
        <v>30873</v>
      </c>
      <c r="U4608" s="1" t="s">
        <v>2041</v>
      </c>
      <c r="V4608" s="1" t="s">
        <v>140</v>
      </c>
      <c r="W4608" s="1" t="s">
        <v>293</v>
      </c>
      <c r="X4608" t="str">
        <f t="shared" si="498"/>
        <v>Complete</v>
      </c>
      <c r="Y4608">
        <f>MAX(0,100-IF(G4608="Invalid",Config!$B$5,0)-IF(I4608="Invalid",Config!$B$6,0)-IF(X4608="Incomplete",Config!$B$7,0)-IF(AF4608="Yes",Config!$B$37,0))</f>
        <v>100</v>
      </c>
      <c r="Z4608" s="1">
        <f>IF(OR(TRIM(B4608)="",COUNTIF(Config!$B$15:$B$19,B4608)&gt;0),1,0)+IF(OR(TRIM(C4608)="",COUNTIF(Config!$B$15:$B$19,C4608)&gt;0),1,0)+IF(OR(TRIM(F4608)="",COUNTIF(Config!$B$15:$B$19,F4608)&gt;0),1,0)+IF(OR(TRIM(H4608)="",COUNTIF(Config!$B$15:$B$19,H4608)&gt;0),1,0)+IF(OR(TRIM(E4608)="",COUNTIF(Config!$B$15:$B$19,E4608)&gt;0),1,0)+IF(OR(TRIM(K4608)="",COUNTIF(Config!$B$15:$B$19,K4608)&gt;0),1,0)+IF(OR(TRIM(P4608)="",COUNTIF(Config!$B$15:$B$19,P4608)&gt;0),1,0)+IF(OR(TRIM(R4608)="",COUNTIF(Config!$B$15:$B$19,R4608)&gt;0),1,0)</f>
        <v>0</v>
      </c>
      <c r="AA4608" s="1" cm="1">
        <f t="array" ref="AA4608">SUMPRODUCT(LEN(H4608)-LEN(SUBSTITUTE(H4608,{"0";"1";"2";"3";"4";"5";"6";"7";"8";"9"},"")))</f>
        <v>10</v>
      </c>
      <c r="AC4608" t="str">
        <f t="shared" si="499"/>
        <v/>
      </c>
      <c r="AD4608">
        <f t="shared" si="500"/>
        <v>1</v>
      </c>
      <c r="AE4608">
        <f t="shared" si="501"/>
        <v>1</v>
      </c>
      <c r="AF4608" t="str">
        <f t="shared" si="502"/>
        <v>No</v>
      </c>
      <c r="AG4608">
        <f t="shared" ca="1" si="503"/>
        <v>37</v>
      </c>
      <c r="AH4608" t="str">
        <f ca="1">IF(OR(V4608="",AG4608=""),"Yes",IF(AG4608&gt;Config!$B$41,"Yes","No"))</f>
        <v>No</v>
      </c>
    </row>
    <row r="4609" spans="1:34" x14ac:dyDescent="0.25">
      <c r="A4609" s="1" t="s">
        <v>30874</v>
      </c>
      <c r="B4609" s="1" t="s">
        <v>2159</v>
      </c>
      <c r="C4609" s="1" t="s">
        <v>308</v>
      </c>
      <c r="D4609" s="1" t="s">
        <v>9624</v>
      </c>
      <c r="E4609" s="1" t="s">
        <v>34209</v>
      </c>
      <c r="F4609" s="1" t="s">
        <v>30875</v>
      </c>
      <c r="G4609" t="str">
        <f t="shared" si="497"/>
        <v>Valid</v>
      </c>
      <c r="H4609" s="1" t="s">
        <v>30876</v>
      </c>
      <c r="I4609" t="str" cm="1">
        <f t="array" ref="I4609">IF(OR(TRIM(H4609)="",ISNUMBER(SEARCH("#",H4609)),AA4609&lt;Config!$B$8,SUMPRODUCT(--ISNUMBER(SEARCH({"a";"b";"c";"d";"e";"f";"g";"h";"i";"j";"k";"l";"m";"n";"o";"p";"q";"r";"s";"t";"u";"v";"w";"x";"y";"z"},H4609)))&gt;0),"Invalid","Valid")</f>
        <v>Valid</v>
      </c>
      <c r="J4609" s="1" t="s">
        <v>30877</v>
      </c>
      <c r="K4609" s="1" t="s">
        <v>287</v>
      </c>
      <c r="L4609" s="1" t="s">
        <v>84</v>
      </c>
      <c r="M4609" s="1" t="s">
        <v>33825</v>
      </c>
      <c r="N4609" s="1" t="s">
        <v>68</v>
      </c>
      <c r="O4609" s="1" t="s">
        <v>69</v>
      </c>
      <c r="P4609" t="s">
        <v>53</v>
      </c>
      <c r="Q4609" s="1" t="s">
        <v>197</v>
      </c>
      <c r="R4609" s="1" t="s">
        <v>70</v>
      </c>
      <c r="S4609" s="1" t="s">
        <v>29098</v>
      </c>
      <c r="T4609" s="1" t="s">
        <v>30878</v>
      </c>
      <c r="U4609" s="1" t="s">
        <v>3800</v>
      </c>
      <c r="V4609" s="1" t="s">
        <v>1050</v>
      </c>
      <c r="W4609" s="1" t="s">
        <v>141</v>
      </c>
      <c r="X4609" t="str">
        <f t="shared" si="498"/>
        <v>Complete</v>
      </c>
      <c r="Y4609">
        <f>MAX(0,100-IF(G4609="Invalid",Config!$B$5,0)-IF(I4609="Invalid",Config!$B$6,0)-IF(X4609="Incomplete",Config!$B$7,0)-IF(AF4609="Yes",Config!$B$37,0))</f>
        <v>100</v>
      </c>
      <c r="Z4609" s="1">
        <f>IF(OR(TRIM(B4609)="",COUNTIF(Config!$B$15:$B$19,B4609)&gt;0),1,0)+IF(OR(TRIM(C4609)="",COUNTIF(Config!$B$15:$B$19,C4609)&gt;0),1,0)+IF(OR(TRIM(F4609)="",COUNTIF(Config!$B$15:$B$19,F4609)&gt;0),1,0)+IF(OR(TRIM(H4609)="",COUNTIF(Config!$B$15:$B$19,H4609)&gt;0),1,0)+IF(OR(TRIM(E4609)="",COUNTIF(Config!$B$15:$B$19,E4609)&gt;0),1,0)+IF(OR(TRIM(K4609)="",COUNTIF(Config!$B$15:$B$19,K4609)&gt;0),1,0)+IF(OR(TRIM(P4609)="",COUNTIF(Config!$B$15:$B$19,P4609)&gt;0),1,0)+IF(OR(TRIM(R4609)="",COUNTIF(Config!$B$15:$B$19,R4609)&gt;0),1,0)</f>
        <v>0</v>
      </c>
      <c r="AA4609" s="1" cm="1">
        <f t="array" ref="AA4609">SUMPRODUCT(LEN(H4609)-LEN(SUBSTITUTE(H4609,{"0";"1";"2";"3";"4";"5";"6";"7";"8";"9"},"")))</f>
        <v>10</v>
      </c>
      <c r="AC4609" t="str">
        <f t="shared" si="499"/>
        <v/>
      </c>
      <c r="AD4609">
        <f t="shared" si="500"/>
        <v>1</v>
      </c>
      <c r="AE4609">
        <f t="shared" si="501"/>
        <v>1</v>
      </c>
      <c r="AF4609" t="str">
        <f t="shared" si="502"/>
        <v>No</v>
      </c>
      <c r="AG4609">
        <f t="shared" ca="1" si="503"/>
        <v>37</v>
      </c>
      <c r="AH4609" t="str">
        <f ca="1">IF(OR(V4609="",AG4609=""),"Yes",IF(AG4609&gt;Config!$B$41,"Yes","No"))</f>
        <v>No</v>
      </c>
    </row>
    <row r="4610" spans="1:34" x14ac:dyDescent="0.25">
      <c r="A4610" s="1" t="s">
        <v>30879</v>
      </c>
      <c r="B4610" s="1" t="s">
        <v>1399</v>
      </c>
      <c r="C4610" s="1" t="s">
        <v>598</v>
      </c>
      <c r="D4610" s="1" t="s">
        <v>30880</v>
      </c>
      <c r="E4610" s="1" t="s">
        <v>35713</v>
      </c>
      <c r="F4610" s="1" t="s">
        <v>30881</v>
      </c>
      <c r="G4610" t="str">
        <f t="shared" si="497"/>
        <v>Valid</v>
      </c>
      <c r="H4610" s="1" t="s">
        <v>884</v>
      </c>
      <c r="I4610" t="str" cm="1">
        <f t="array" ref="I4610">IF(OR(TRIM(H4610)="",ISNUMBER(SEARCH("#",H4610)),AA4610&lt;Config!$B$8,SUMPRODUCT(--ISNUMBER(SEARCH({"a";"b";"c";"d";"e";"f";"g";"h";"i";"j";"k";"l";"m";"n";"o";"p";"q";"r";"s";"t";"u";"v";"w";"x";"y";"z"},H4610)))&gt;0),"Invalid","Valid")</f>
        <v>Invalid</v>
      </c>
      <c r="J4610" s="1" t="s">
        <v>30882</v>
      </c>
      <c r="K4610" s="1" t="s">
        <v>28</v>
      </c>
      <c r="L4610" s="1" t="s">
        <v>134</v>
      </c>
      <c r="M4610" s="1" t="s">
        <v>343</v>
      </c>
      <c r="N4610" s="1" t="s">
        <v>86</v>
      </c>
      <c r="O4610" s="1" t="s">
        <v>69</v>
      </c>
      <c r="P4610" t="s">
        <v>314</v>
      </c>
      <c r="Q4610" s="1" t="s">
        <v>663</v>
      </c>
      <c r="R4610" s="1" t="s">
        <v>663</v>
      </c>
      <c r="S4610" s="1" t="s">
        <v>1595</v>
      </c>
      <c r="T4610" s="1" t="s">
        <v>30883</v>
      </c>
      <c r="U4610" s="1" t="s">
        <v>5112</v>
      </c>
      <c r="V4610" s="1" t="s">
        <v>3925</v>
      </c>
      <c r="W4610" s="1" t="s">
        <v>384</v>
      </c>
      <c r="X4610" t="str">
        <f t="shared" si="498"/>
        <v>Complete</v>
      </c>
      <c r="Y4610">
        <f>MAX(0,100-IF(G4610="Invalid",Config!$B$5,0)-IF(I4610="Invalid",Config!$B$6,0)-IF(X4610="Incomplete",Config!$B$7,0)-IF(AF4610="Yes",Config!$B$37,0))</f>
        <v>80</v>
      </c>
      <c r="Z4610" s="1">
        <f>IF(OR(TRIM(B4610)="",COUNTIF(Config!$B$15:$B$19,B4610)&gt;0),1,0)+IF(OR(TRIM(C4610)="",COUNTIF(Config!$B$15:$B$19,C4610)&gt;0),1,0)+IF(OR(TRIM(F4610)="",COUNTIF(Config!$B$15:$B$19,F4610)&gt;0),1,0)+IF(OR(TRIM(H4610)="",COUNTIF(Config!$B$15:$B$19,H4610)&gt;0),1,0)+IF(OR(TRIM(E4610)="",COUNTIF(Config!$B$15:$B$19,E4610)&gt;0),1,0)+IF(OR(TRIM(K4610)="",COUNTIF(Config!$B$15:$B$19,K4610)&gt;0),1,0)+IF(OR(TRIM(P4610)="",COUNTIF(Config!$B$15:$B$19,P4610)&gt;0),1,0)+IF(OR(TRIM(R4610)="",COUNTIF(Config!$B$15:$B$19,R4610)&gt;0),1,0)</f>
        <v>0</v>
      </c>
      <c r="AA4610" s="1" cm="1">
        <f t="array" ref="AA4610">SUMPRODUCT(LEN(H4610)-LEN(SUBSTITUTE(H4610,{"0";"1";"2";"3";"4";"5";"6";"7";"8";"9"},"")))</f>
        <v>3</v>
      </c>
      <c r="AC4610" t="str">
        <f t="shared" si="499"/>
        <v>Invalid Phone</v>
      </c>
      <c r="AD4610">
        <f t="shared" si="500"/>
        <v>1</v>
      </c>
      <c r="AE4610">
        <f t="shared" si="501"/>
        <v>0</v>
      </c>
      <c r="AF4610" t="str">
        <f t="shared" si="502"/>
        <v>No</v>
      </c>
      <c r="AG4610">
        <f t="shared" ca="1" si="503"/>
        <v>82</v>
      </c>
      <c r="AH4610" t="str">
        <f ca="1">IF(OR(V4610="",AG4610=""),"Yes",IF(AG4610&gt;Config!$B$41,"Yes","No"))</f>
        <v>No</v>
      </c>
    </row>
    <row r="4611" spans="1:34" x14ac:dyDescent="0.25">
      <c r="A4611" s="1" t="s">
        <v>30884</v>
      </c>
      <c r="B4611" s="1" t="s">
        <v>6047</v>
      </c>
      <c r="C4611" s="1" t="s">
        <v>659</v>
      </c>
      <c r="D4611" s="1" t="s">
        <v>25909</v>
      </c>
      <c r="E4611" s="1" t="s">
        <v>33824</v>
      </c>
      <c r="F4611" s="1" t="s">
        <v>14577</v>
      </c>
      <c r="G4611" t="str">
        <f t="shared" ref="G4611:G4674" si="504">IFERROR(IF(OR(TRIM(F4611)="",LEN(F4611)-LEN(SUBSTITUTE(F4611,"@",""))&lt;&gt;1,FIND("@",F4611)=1,RIGHT(F4611,1)=".",ISNUMBER(SEARCH(" ",F4611)),ISERROR(FIND(".",F4611,FIND("@",F4611)+2))),"Invalid","Valid"),"Invalid")</f>
        <v>Valid</v>
      </c>
      <c r="H4611" s="1" t="s">
        <v>30885</v>
      </c>
      <c r="I4611" t="str" cm="1">
        <f t="array" ref="I4611">IF(OR(TRIM(H4611)="",ISNUMBER(SEARCH("#",H4611)),AA4611&lt;Config!$B$8,SUMPRODUCT(--ISNUMBER(SEARCH({"a";"b";"c";"d";"e";"f";"g";"h";"i";"j";"k";"l";"m";"n";"o";"p";"q";"r";"s";"t";"u";"v";"w";"x";"y";"z"},H4611)))&gt;0),"Invalid","Valid")</f>
        <v>Valid</v>
      </c>
      <c r="J4611" s="1" t="s">
        <v>30886</v>
      </c>
      <c r="K4611" s="1" t="s">
        <v>210</v>
      </c>
      <c r="L4611" s="1" t="s">
        <v>49</v>
      </c>
      <c r="M4611" s="1" t="s">
        <v>85</v>
      </c>
      <c r="N4611" s="1" t="s">
        <v>211</v>
      </c>
      <c r="O4611" s="1" t="s">
        <v>180</v>
      </c>
      <c r="P4611" t="s">
        <v>590</v>
      </c>
      <c r="Q4611" s="1" t="s">
        <v>1481</v>
      </c>
      <c r="R4611" s="1" t="s">
        <v>592</v>
      </c>
      <c r="S4611" s="1" t="s">
        <v>30887</v>
      </c>
      <c r="T4611" s="1" t="s">
        <v>30888</v>
      </c>
      <c r="U4611" s="1" t="s">
        <v>3465</v>
      </c>
      <c r="V4611" s="1" t="s">
        <v>169</v>
      </c>
      <c r="W4611" s="1" t="s">
        <v>40</v>
      </c>
      <c r="X4611" t="str">
        <f t="shared" ref="X4611:X4674" si="505">IF(Z4611=0,"Complete","Incomplete")</f>
        <v>Complete</v>
      </c>
      <c r="Y4611">
        <f>MAX(0,100-IF(G4611="Invalid",Config!$B$5,0)-IF(I4611="Invalid",Config!$B$6,0)-IF(X4611="Incomplete",Config!$B$7,0)-IF(AF4611="Yes",Config!$B$37,0))</f>
        <v>75</v>
      </c>
      <c r="Z4611" s="1">
        <f>IF(OR(TRIM(B4611)="",COUNTIF(Config!$B$15:$B$19,B4611)&gt;0),1,0)+IF(OR(TRIM(C4611)="",COUNTIF(Config!$B$15:$B$19,C4611)&gt;0),1,0)+IF(OR(TRIM(F4611)="",COUNTIF(Config!$B$15:$B$19,F4611)&gt;0),1,0)+IF(OR(TRIM(H4611)="",COUNTIF(Config!$B$15:$B$19,H4611)&gt;0),1,0)+IF(OR(TRIM(E4611)="",COUNTIF(Config!$B$15:$B$19,E4611)&gt;0),1,0)+IF(OR(TRIM(K4611)="",COUNTIF(Config!$B$15:$B$19,K4611)&gt;0),1,0)+IF(OR(TRIM(P4611)="",COUNTIF(Config!$B$15:$B$19,P4611)&gt;0),1,0)+IF(OR(TRIM(R4611)="",COUNTIF(Config!$B$15:$B$19,R4611)&gt;0),1,0)</f>
        <v>0</v>
      </c>
      <c r="AA4611" s="1" cm="1">
        <f t="array" ref="AA4611">SUMPRODUCT(LEN(H4611)-LEN(SUBSTITUTE(H4611,{"0";"1";"2";"3";"4";"5";"6";"7";"8";"9"},"")))</f>
        <v>12</v>
      </c>
      <c r="AC4611" t="str">
        <f t="shared" ref="AC4611:AC4674" si="506">_xlfn.TEXTJOIN("; ",TRUE,IF(G4611="Invalid","Invalid Email",""),IF(I4611="Invalid","Invalid Phone",""),IF(X4611="Incomplete","Incomplete Profile",""),IF(AF4611="Yes","Potential Duplicate",""))</f>
        <v>Potential Duplicate</v>
      </c>
      <c r="AD4611">
        <f t="shared" ref="AD4611:AD4674" si="507">IF(OR(TRIM(F4611)="",G4611="Invalid"),0,COUNTIF($F$2:$F$5131,F4611))</f>
        <v>3</v>
      </c>
      <c r="AE4611">
        <f t="shared" ref="AE4611:AE4674" si="508">IF(OR(TRIM(H4611)="",I4611="Invalid"),0,COUNTIF($H$2:$H$5131,H4611))</f>
        <v>1</v>
      </c>
      <c r="AF4611" t="str">
        <f t="shared" ref="AF4611:AF4674" si="509">IF(OR(AD4611&gt;1,AE4611&gt;1),"Yes","No")</f>
        <v>Yes</v>
      </c>
      <c r="AG4611">
        <f t="shared" ref="AG4611:AG4674" ca="1" si="510">IFERROR(TODAY()-DATEVALUE(V4611),IFERROR(TODAY()-DATE(VALUE(RIGHT(V4611,4)),VALUE(MID(V4611,FIND("/",V4611)+1,FIND("/",V4611,FIND("/",V4611)+1)-FIND("/",V4611)-1)),VALUE(LEFT(V4611,FIND("/",V4611)-1))),""))</f>
        <v>584</v>
      </c>
      <c r="AH4611" t="str">
        <f ca="1">IF(OR(V4611="",AG4611=""),"Yes",IF(AG4611&gt;Config!$B$41,"Yes","No"))</f>
        <v>Yes</v>
      </c>
    </row>
    <row r="4612" spans="1:34" x14ac:dyDescent="0.25">
      <c r="A4612" s="1" t="s">
        <v>30889</v>
      </c>
      <c r="B4612" s="1" t="s">
        <v>5122</v>
      </c>
      <c r="C4612" s="1" t="s">
        <v>33815</v>
      </c>
      <c r="D4612" s="1" t="s">
        <v>5122</v>
      </c>
      <c r="E4612" s="1" t="s">
        <v>33866</v>
      </c>
      <c r="F4612" s="1" t="s">
        <v>30890</v>
      </c>
      <c r="G4612" t="str">
        <f t="shared" si="504"/>
        <v>Valid</v>
      </c>
      <c r="H4612" s="1" t="s">
        <v>30891</v>
      </c>
      <c r="I4612" t="str" cm="1">
        <f t="array" ref="I4612">IF(OR(TRIM(H4612)="",ISNUMBER(SEARCH("#",H4612)),AA4612&lt;Config!$B$8,SUMPRODUCT(--ISNUMBER(SEARCH({"a";"b";"c";"d";"e";"f";"g";"h";"i";"j";"k";"l";"m";"n";"o";"p";"q";"r";"s";"t";"u";"v";"w";"x";"y";"z"},H4612)))&gt;0),"Invalid","Valid")</f>
        <v>Valid</v>
      </c>
      <c r="J4612" s="1" t="s">
        <v>30892</v>
      </c>
      <c r="K4612" s="1" t="s">
        <v>516</v>
      </c>
      <c r="L4612" s="1" t="s">
        <v>84</v>
      </c>
      <c r="M4612" s="1" t="s">
        <v>165</v>
      </c>
      <c r="N4612" s="1" t="s">
        <v>33819</v>
      </c>
      <c r="O4612" s="1" t="s">
        <v>149</v>
      </c>
      <c r="P4612" t="s">
        <v>53</v>
      </c>
      <c r="Q4612" s="1" t="s">
        <v>54</v>
      </c>
      <c r="R4612" s="1" t="s">
        <v>150</v>
      </c>
      <c r="S4612" s="1" t="s">
        <v>30893</v>
      </c>
      <c r="T4612" s="1" t="s">
        <v>30894</v>
      </c>
      <c r="U4612" s="1" t="s">
        <v>30895</v>
      </c>
      <c r="V4612" s="1" t="s">
        <v>350</v>
      </c>
      <c r="W4612" s="1" t="s">
        <v>125</v>
      </c>
      <c r="X4612" t="str">
        <f t="shared" si="505"/>
        <v>Incomplete</v>
      </c>
      <c r="Y4612">
        <f>MAX(0,100-IF(G4612="Invalid",Config!$B$5,0)-IF(I4612="Invalid",Config!$B$6,0)-IF(X4612="Incomplete",Config!$B$7,0)-IF(AF4612="Yes",Config!$B$37,0))</f>
        <v>60</v>
      </c>
      <c r="Z4612" s="1">
        <f>IF(OR(TRIM(B4612)="",COUNTIF(Config!$B$15:$B$19,B4612)&gt;0),1,0)+IF(OR(TRIM(C4612)="",COUNTIF(Config!$B$15:$B$19,C4612)&gt;0),1,0)+IF(OR(TRIM(F4612)="",COUNTIF(Config!$B$15:$B$19,F4612)&gt;0),1,0)+IF(OR(TRIM(H4612)="",COUNTIF(Config!$B$15:$B$19,H4612)&gt;0),1,0)+IF(OR(TRIM(E4612)="",COUNTIF(Config!$B$15:$B$19,E4612)&gt;0),1,0)+IF(OR(TRIM(K4612)="",COUNTIF(Config!$B$15:$B$19,K4612)&gt;0),1,0)+IF(OR(TRIM(P4612)="",COUNTIF(Config!$B$15:$B$19,P4612)&gt;0),1,0)+IF(OR(TRIM(R4612)="",COUNTIF(Config!$B$15:$B$19,R4612)&gt;0),1,0)</f>
        <v>1</v>
      </c>
      <c r="AA4612" s="1" cm="1">
        <f t="array" ref="AA4612">SUMPRODUCT(LEN(H4612)-LEN(SUBSTITUTE(H4612,{"0";"1";"2";"3";"4";"5";"6";"7";"8";"9"},"")))</f>
        <v>12</v>
      </c>
      <c r="AC4612" t="str">
        <f t="shared" si="506"/>
        <v>Incomplete Profile</v>
      </c>
      <c r="AD4612">
        <f t="shared" si="507"/>
        <v>1</v>
      </c>
      <c r="AE4612">
        <f t="shared" si="508"/>
        <v>1</v>
      </c>
      <c r="AF4612" t="str">
        <f t="shared" si="509"/>
        <v>No</v>
      </c>
      <c r="AG4612">
        <f t="shared" ca="1" si="510"/>
        <v>331</v>
      </c>
      <c r="AH4612" t="str">
        <f ca="1">IF(OR(V4612="",AG4612=""),"Yes",IF(AG4612&gt;Config!$B$41,"Yes","No"))</f>
        <v>No</v>
      </c>
    </row>
    <row r="4613" spans="1:34" x14ac:dyDescent="0.25">
      <c r="A4613" s="1" t="s">
        <v>30896</v>
      </c>
      <c r="B4613" s="1" t="s">
        <v>1157</v>
      </c>
      <c r="C4613" s="1" t="s">
        <v>1496</v>
      </c>
      <c r="D4613" s="1" t="s">
        <v>5485</v>
      </c>
      <c r="E4613" s="1" t="s">
        <v>34945</v>
      </c>
      <c r="F4613" s="1" t="s">
        <v>30897</v>
      </c>
      <c r="G4613" t="str">
        <f t="shared" si="504"/>
        <v>Valid</v>
      </c>
      <c r="H4613" s="1" t="s">
        <v>30898</v>
      </c>
      <c r="I4613" t="str" cm="1">
        <f t="array" ref="I4613">IF(OR(TRIM(H4613)="",ISNUMBER(SEARCH("#",H4613)),AA4613&lt;Config!$B$8,SUMPRODUCT(--ISNUMBER(SEARCH({"a";"b";"c";"d";"e";"f";"g";"h";"i";"j";"k";"l";"m";"n";"o";"p";"q";"r";"s";"t";"u";"v";"w";"x";"y";"z"},H4613)))&gt;0),"Invalid","Valid")</f>
        <v>Valid</v>
      </c>
      <c r="J4613" s="1" t="s">
        <v>30899</v>
      </c>
      <c r="K4613" s="1" t="s">
        <v>481</v>
      </c>
      <c r="L4613" s="1" t="s">
        <v>29</v>
      </c>
      <c r="M4613" s="1" t="s">
        <v>135</v>
      </c>
      <c r="N4613" s="1" t="s">
        <v>224</v>
      </c>
      <c r="O4613" s="1" t="s">
        <v>180</v>
      </c>
      <c r="P4613" t="s">
        <v>87</v>
      </c>
      <c r="Q4613" s="1" t="s">
        <v>166</v>
      </c>
      <c r="R4613" s="1" t="s">
        <v>379</v>
      </c>
      <c r="S4613" s="1" t="s">
        <v>30900</v>
      </c>
      <c r="T4613" s="1" t="s">
        <v>30901</v>
      </c>
      <c r="U4613" s="1" t="s">
        <v>30902</v>
      </c>
      <c r="V4613" s="1" t="s">
        <v>1676</v>
      </c>
      <c r="W4613" s="1" t="s">
        <v>94</v>
      </c>
      <c r="X4613" t="str">
        <f t="shared" si="505"/>
        <v>Complete</v>
      </c>
      <c r="Y4613">
        <f>MAX(0,100-IF(G4613="Invalid",Config!$B$5,0)-IF(I4613="Invalid",Config!$B$6,0)-IF(X4613="Incomplete",Config!$B$7,0)-IF(AF4613="Yes",Config!$B$37,0))</f>
        <v>100</v>
      </c>
      <c r="Z4613" s="1">
        <f>IF(OR(TRIM(B4613)="",COUNTIF(Config!$B$15:$B$19,B4613)&gt;0),1,0)+IF(OR(TRIM(C4613)="",COUNTIF(Config!$B$15:$B$19,C4613)&gt;0),1,0)+IF(OR(TRIM(F4613)="",COUNTIF(Config!$B$15:$B$19,F4613)&gt;0),1,0)+IF(OR(TRIM(H4613)="",COUNTIF(Config!$B$15:$B$19,H4613)&gt;0),1,0)+IF(OR(TRIM(E4613)="",COUNTIF(Config!$B$15:$B$19,E4613)&gt;0),1,0)+IF(OR(TRIM(K4613)="",COUNTIF(Config!$B$15:$B$19,K4613)&gt;0),1,0)+IF(OR(TRIM(P4613)="",COUNTIF(Config!$B$15:$B$19,P4613)&gt;0),1,0)+IF(OR(TRIM(R4613)="",COUNTIF(Config!$B$15:$B$19,R4613)&gt;0),1,0)</f>
        <v>0</v>
      </c>
      <c r="AA4613" s="1" cm="1">
        <f t="array" ref="AA4613">SUMPRODUCT(LEN(H4613)-LEN(SUBSTITUTE(H4613,{"0";"1";"2";"3";"4";"5";"6";"7";"8";"9"},"")))</f>
        <v>10</v>
      </c>
      <c r="AC4613" t="str">
        <f t="shared" si="506"/>
        <v/>
      </c>
      <c r="AD4613">
        <f t="shared" si="507"/>
        <v>1</v>
      </c>
      <c r="AE4613">
        <f t="shared" si="508"/>
        <v>1</v>
      </c>
      <c r="AF4613" t="str">
        <f t="shared" si="509"/>
        <v>No</v>
      </c>
      <c r="AG4613">
        <f t="shared" ca="1" si="510"/>
        <v>37</v>
      </c>
      <c r="AH4613" t="str">
        <f ca="1">IF(OR(V4613="",AG4613=""),"Yes",IF(AG4613&gt;Config!$B$41,"Yes","No"))</f>
        <v>No</v>
      </c>
    </row>
    <row r="4614" spans="1:34" x14ac:dyDescent="0.25">
      <c r="A4614" s="1" t="s">
        <v>30903</v>
      </c>
      <c r="B4614" s="1" t="s">
        <v>33815</v>
      </c>
      <c r="C4614" s="1" t="s">
        <v>308</v>
      </c>
      <c r="D4614" s="1" t="s">
        <v>308</v>
      </c>
      <c r="E4614" s="1" t="s">
        <v>34677</v>
      </c>
      <c r="F4614" s="1" t="s">
        <v>30904</v>
      </c>
      <c r="G4614" t="str">
        <f t="shared" si="504"/>
        <v>Valid</v>
      </c>
      <c r="H4614" s="1" t="s">
        <v>30905</v>
      </c>
      <c r="I4614" t="str" cm="1">
        <f t="array" ref="I4614">IF(OR(TRIM(H4614)="",ISNUMBER(SEARCH("#",H4614)),AA4614&lt;Config!$B$8,SUMPRODUCT(--ISNUMBER(SEARCH({"a";"b";"c";"d";"e";"f";"g";"h";"i";"j";"k";"l";"m";"n";"o";"p";"q";"r";"s";"t";"u";"v";"w";"x";"y";"z"},H4614)))&gt;0),"Invalid","Valid")</f>
        <v>Valid</v>
      </c>
      <c r="J4614" s="1" t="s">
        <v>30906</v>
      </c>
      <c r="K4614" s="1" t="s">
        <v>28</v>
      </c>
      <c r="L4614" s="1" t="s">
        <v>29</v>
      </c>
      <c r="M4614" s="1" t="s">
        <v>462</v>
      </c>
      <c r="N4614" s="1" t="s">
        <v>437</v>
      </c>
      <c r="O4614" s="1" t="s">
        <v>196</v>
      </c>
      <c r="P4614" t="s">
        <v>53</v>
      </c>
      <c r="Q4614" s="1" t="s">
        <v>181</v>
      </c>
      <c r="R4614" s="1" t="s">
        <v>198</v>
      </c>
      <c r="S4614" s="1" t="s">
        <v>30907</v>
      </c>
      <c r="T4614" s="1" t="s">
        <v>30908</v>
      </c>
      <c r="U4614" s="1" t="s">
        <v>2422</v>
      </c>
      <c r="V4614" s="1" t="s">
        <v>1720</v>
      </c>
      <c r="W4614" s="1" t="s">
        <v>94</v>
      </c>
      <c r="X4614" t="str">
        <f t="shared" si="505"/>
        <v>Incomplete</v>
      </c>
      <c r="Y4614">
        <f>MAX(0,100-IF(G4614="Invalid",Config!$B$5,0)-IF(I4614="Invalid",Config!$B$6,0)-IF(X4614="Incomplete",Config!$B$7,0)-IF(AF4614="Yes",Config!$B$37,0))</f>
        <v>60</v>
      </c>
      <c r="Z4614" s="1">
        <f>IF(OR(TRIM(B4614)="",COUNTIF(Config!$B$15:$B$19,B4614)&gt;0),1,0)+IF(OR(TRIM(C4614)="",COUNTIF(Config!$B$15:$B$19,C4614)&gt;0),1,0)+IF(OR(TRIM(F4614)="",COUNTIF(Config!$B$15:$B$19,F4614)&gt;0),1,0)+IF(OR(TRIM(H4614)="",COUNTIF(Config!$B$15:$B$19,H4614)&gt;0),1,0)+IF(OR(TRIM(E4614)="",COUNTIF(Config!$B$15:$B$19,E4614)&gt;0),1,0)+IF(OR(TRIM(K4614)="",COUNTIF(Config!$B$15:$B$19,K4614)&gt;0),1,0)+IF(OR(TRIM(P4614)="",COUNTIF(Config!$B$15:$B$19,P4614)&gt;0),1,0)+IF(OR(TRIM(R4614)="",COUNTIF(Config!$B$15:$B$19,R4614)&gt;0),1,0)</f>
        <v>1</v>
      </c>
      <c r="AA4614" s="1" cm="1">
        <f t="array" ref="AA4614">SUMPRODUCT(LEN(H4614)-LEN(SUBSTITUTE(H4614,{"0";"1";"2";"3";"4";"5";"6";"7";"8";"9"},"")))</f>
        <v>10</v>
      </c>
      <c r="AC4614" t="str">
        <f t="shared" si="506"/>
        <v>Incomplete Profile</v>
      </c>
      <c r="AD4614">
        <f t="shared" si="507"/>
        <v>1</v>
      </c>
      <c r="AE4614">
        <f t="shared" si="508"/>
        <v>1</v>
      </c>
      <c r="AF4614" t="str">
        <f t="shared" si="509"/>
        <v>No</v>
      </c>
      <c r="AG4614">
        <f t="shared" ca="1" si="510"/>
        <v>251</v>
      </c>
      <c r="AH4614" t="str">
        <f ca="1">IF(OR(V4614="",AG4614=""),"Yes",IF(AG4614&gt;Config!$B$41,"Yes","No"))</f>
        <v>No</v>
      </c>
    </row>
    <row r="4615" spans="1:34" x14ac:dyDescent="0.25">
      <c r="A4615" s="1" t="s">
        <v>30909</v>
      </c>
      <c r="B4615" s="1" t="s">
        <v>2911</v>
      </c>
      <c r="C4615" s="1" t="s">
        <v>33938</v>
      </c>
      <c r="D4615" s="1" t="s">
        <v>35714</v>
      </c>
      <c r="E4615" s="1" t="s">
        <v>34138</v>
      </c>
      <c r="F4615" s="1" t="s">
        <v>30910</v>
      </c>
      <c r="G4615" t="str">
        <f t="shared" si="504"/>
        <v>Valid</v>
      </c>
      <c r="H4615" s="1" t="s">
        <v>22031</v>
      </c>
      <c r="I4615" t="str" cm="1">
        <f t="array" ref="I4615">IF(OR(TRIM(H4615)="",ISNUMBER(SEARCH("#",H4615)),AA4615&lt;Config!$B$8,SUMPRODUCT(--ISNUMBER(SEARCH({"a";"b";"c";"d";"e";"f";"g";"h";"i";"j";"k";"l";"m";"n";"o";"p";"q";"r";"s";"t";"u";"v";"w";"x";"y";"z"},H4615)))&gt;0),"Invalid","Valid")</f>
        <v>Valid</v>
      </c>
      <c r="J4615" s="1" t="s">
        <v>30911</v>
      </c>
      <c r="K4615" s="1" t="s">
        <v>117</v>
      </c>
      <c r="L4615" s="1" t="s">
        <v>265</v>
      </c>
      <c r="M4615" s="1" t="s">
        <v>85</v>
      </c>
      <c r="N4615" s="1" t="s">
        <v>51</v>
      </c>
      <c r="O4615" s="1" t="s">
        <v>180</v>
      </c>
      <c r="P4615" t="s">
        <v>590</v>
      </c>
      <c r="Q4615" s="1" t="s">
        <v>1481</v>
      </c>
      <c r="R4615" s="1" t="s">
        <v>592</v>
      </c>
      <c r="S4615" s="1" t="s">
        <v>4359</v>
      </c>
      <c r="T4615" s="1" t="s">
        <v>30912</v>
      </c>
      <c r="U4615" s="1" t="s">
        <v>13013</v>
      </c>
      <c r="V4615" s="1" t="s">
        <v>30913</v>
      </c>
      <c r="W4615" s="1" t="s">
        <v>40</v>
      </c>
      <c r="X4615" t="str">
        <f t="shared" si="505"/>
        <v>Complete</v>
      </c>
      <c r="Y4615">
        <f>MAX(0,100-IF(G4615="Invalid",Config!$B$5,0)-IF(I4615="Invalid",Config!$B$6,0)-IF(X4615="Incomplete",Config!$B$7,0)-IF(AF4615="Yes",Config!$B$37,0))</f>
        <v>75</v>
      </c>
      <c r="Z4615" s="1">
        <f>IF(OR(TRIM(B4615)="",COUNTIF(Config!$B$15:$B$19,B4615)&gt;0),1,0)+IF(OR(TRIM(C4615)="",COUNTIF(Config!$B$15:$B$19,C4615)&gt;0),1,0)+IF(OR(TRIM(F4615)="",COUNTIF(Config!$B$15:$B$19,F4615)&gt;0),1,0)+IF(OR(TRIM(H4615)="",COUNTIF(Config!$B$15:$B$19,H4615)&gt;0),1,0)+IF(OR(TRIM(E4615)="",COUNTIF(Config!$B$15:$B$19,E4615)&gt;0),1,0)+IF(OR(TRIM(K4615)="",COUNTIF(Config!$B$15:$B$19,K4615)&gt;0),1,0)+IF(OR(TRIM(P4615)="",COUNTIF(Config!$B$15:$B$19,P4615)&gt;0),1,0)+IF(OR(TRIM(R4615)="",COUNTIF(Config!$B$15:$B$19,R4615)&gt;0),1,0)</f>
        <v>0</v>
      </c>
      <c r="AA4615" s="1" cm="1">
        <f t="array" ref="AA4615">SUMPRODUCT(LEN(H4615)-LEN(SUBSTITUTE(H4615,{"0";"1";"2";"3";"4";"5";"6";"7";"8";"9"},"")))</f>
        <v>12</v>
      </c>
      <c r="AC4615" t="str">
        <f t="shared" si="506"/>
        <v>Potential Duplicate</v>
      </c>
      <c r="AD4615">
        <f t="shared" si="507"/>
        <v>1</v>
      </c>
      <c r="AE4615">
        <f t="shared" si="508"/>
        <v>2</v>
      </c>
      <c r="AF4615" t="str">
        <f t="shared" si="509"/>
        <v>Yes</v>
      </c>
      <c r="AG4615">
        <f t="shared" ca="1" si="510"/>
        <v>445</v>
      </c>
      <c r="AH4615" t="str">
        <f ca="1">IF(OR(V4615="",AG4615=""),"Yes",IF(AG4615&gt;Config!$B$41,"Yes","No"))</f>
        <v>Yes</v>
      </c>
    </row>
    <row r="4616" spans="1:34" x14ac:dyDescent="0.25">
      <c r="A4616" s="1" t="s">
        <v>30914</v>
      </c>
      <c r="B4616" s="1" t="s">
        <v>1147</v>
      </c>
      <c r="C4616" s="1" t="s">
        <v>336</v>
      </c>
      <c r="D4616" s="1" t="s">
        <v>29449</v>
      </c>
      <c r="E4616" s="1" t="s">
        <v>35715</v>
      </c>
      <c r="F4616" s="1" t="s">
        <v>30915</v>
      </c>
      <c r="G4616" t="str">
        <f t="shared" si="504"/>
        <v>Valid</v>
      </c>
      <c r="H4616" s="1" t="s">
        <v>30916</v>
      </c>
      <c r="I4616" t="str" cm="1">
        <f t="array" ref="I4616">IF(OR(TRIM(H4616)="",ISNUMBER(SEARCH("#",H4616)),AA4616&lt;Config!$B$8,SUMPRODUCT(--ISNUMBER(SEARCH({"a";"b";"c";"d";"e";"f";"g";"h";"i";"j";"k";"l";"m";"n";"o";"p";"q";"r";"s";"t";"u";"v";"w";"x";"y";"z"},H4616)))&gt;0),"Invalid","Valid")</f>
        <v>Valid</v>
      </c>
      <c r="J4616" s="1" t="s">
        <v>30917</v>
      </c>
      <c r="K4616" s="1" t="s">
        <v>369</v>
      </c>
      <c r="L4616" s="1" t="s">
        <v>265</v>
      </c>
      <c r="M4616" s="1" t="s">
        <v>103</v>
      </c>
      <c r="N4616" s="1" t="s">
        <v>33819</v>
      </c>
      <c r="O4616" s="1" t="s">
        <v>266</v>
      </c>
      <c r="P4616" t="s">
        <v>87</v>
      </c>
      <c r="Q4616" s="1" t="s">
        <v>88</v>
      </c>
      <c r="R4616" s="1" t="s">
        <v>212</v>
      </c>
      <c r="S4616" s="1" t="s">
        <v>30918</v>
      </c>
      <c r="T4616" s="1" t="s">
        <v>30919</v>
      </c>
      <c r="U4616" s="1" t="s">
        <v>3043</v>
      </c>
      <c r="V4616" s="1" t="s">
        <v>3263</v>
      </c>
      <c r="W4616" s="1" t="s">
        <v>125</v>
      </c>
      <c r="X4616" t="str">
        <f t="shared" si="505"/>
        <v>Complete</v>
      </c>
      <c r="Y4616">
        <f>MAX(0,100-IF(G4616="Invalid",Config!$B$5,0)-IF(I4616="Invalid",Config!$B$6,0)-IF(X4616="Incomplete",Config!$B$7,0)-IF(AF4616="Yes",Config!$B$37,0))</f>
        <v>100</v>
      </c>
      <c r="Z4616" s="1">
        <f>IF(OR(TRIM(B4616)="",COUNTIF(Config!$B$15:$B$19,B4616)&gt;0),1,0)+IF(OR(TRIM(C4616)="",COUNTIF(Config!$B$15:$B$19,C4616)&gt;0),1,0)+IF(OR(TRIM(F4616)="",COUNTIF(Config!$B$15:$B$19,F4616)&gt;0),1,0)+IF(OR(TRIM(H4616)="",COUNTIF(Config!$B$15:$B$19,H4616)&gt;0),1,0)+IF(OR(TRIM(E4616)="",COUNTIF(Config!$B$15:$B$19,E4616)&gt;0),1,0)+IF(OR(TRIM(K4616)="",COUNTIF(Config!$B$15:$B$19,K4616)&gt;0),1,0)+IF(OR(TRIM(P4616)="",COUNTIF(Config!$B$15:$B$19,P4616)&gt;0),1,0)+IF(OR(TRIM(R4616)="",COUNTIF(Config!$B$15:$B$19,R4616)&gt;0),1,0)</f>
        <v>0</v>
      </c>
      <c r="AA4616" s="1" cm="1">
        <f t="array" ref="AA4616">SUMPRODUCT(LEN(H4616)-LEN(SUBSTITUTE(H4616,{"0";"1";"2";"3";"4";"5";"6";"7";"8";"9"},"")))</f>
        <v>11</v>
      </c>
      <c r="AC4616" t="str">
        <f t="shared" si="506"/>
        <v/>
      </c>
      <c r="AD4616">
        <f t="shared" si="507"/>
        <v>1</v>
      </c>
      <c r="AE4616">
        <f t="shared" si="508"/>
        <v>1</v>
      </c>
      <c r="AF4616" t="str">
        <f t="shared" si="509"/>
        <v>No</v>
      </c>
      <c r="AG4616">
        <f t="shared" ca="1" si="510"/>
        <v>180</v>
      </c>
      <c r="AH4616" t="str">
        <f ca="1">IF(OR(V4616="",AG4616=""),"Yes",IF(AG4616&gt;Config!$B$41,"Yes","No"))</f>
        <v>No</v>
      </c>
    </row>
    <row r="4617" spans="1:34" x14ac:dyDescent="0.25">
      <c r="A4617" s="1" t="s">
        <v>18162</v>
      </c>
      <c r="B4617" s="1" t="s">
        <v>995</v>
      </c>
      <c r="C4617" s="1" t="s">
        <v>956</v>
      </c>
      <c r="D4617" s="1" t="s">
        <v>30920</v>
      </c>
      <c r="E4617" s="1" t="s">
        <v>191</v>
      </c>
      <c r="F4617" s="1" t="s">
        <v>30921</v>
      </c>
      <c r="G4617" t="str">
        <f t="shared" si="504"/>
        <v>Valid</v>
      </c>
      <c r="H4617" s="1" t="s">
        <v>22792</v>
      </c>
      <c r="I4617" t="str" cm="1">
        <f t="array" ref="I4617">IF(OR(TRIM(H4617)="",ISNUMBER(SEARCH("#",H4617)),AA4617&lt;Config!$B$8,SUMPRODUCT(--ISNUMBER(SEARCH({"a";"b";"c";"d";"e";"f";"g";"h";"i";"j";"k";"l";"m";"n";"o";"p";"q";"r";"s";"t";"u";"v";"w";"x";"y";"z"},H4617)))&gt;0),"Invalid","Valid")</f>
        <v>Valid</v>
      </c>
      <c r="J4617" s="1" t="s">
        <v>30922</v>
      </c>
      <c r="K4617" s="1" t="s">
        <v>516</v>
      </c>
      <c r="L4617" s="1" t="s">
        <v>265</v>
      </c>
      <c r="M4617" s="1" t="s">
        <v>135</v>
      </c>
      <c r="N4617" s="1" t="s">
        <v>252</v>
      </c>
      <c r="O4617" s="1" t="s">
        <v>149</v>
      </c>
      <c r="P4617" t="s">
        <v>53</v>
      </c>
      <c r="Q4617" s="1" t="s">
        <v>197</v>
      </c>
      <c r="R4617" s="1" t="s">
        <v>150</v>
      </c>
      <c r="S4617" s="1" t="s">
        <v>22818</v>
      </c>
      <c r="T4617" s="1" t="s">
        <v>30923</v>
      </c>
      <c r="U4617" s="1" t="s">
        <v>3733</v>
      </c>
      <c r="V4617" s="1" t="s">
        <v>5733</v>
      </c>
      <c r="W4617" s="1" t="s">
        <v>60</v>
      </c>
      <c r="X4617" t="str">
        <f t="shared" si="505"/>
        <v>Complete</v>
      </c>
      <c r="Y4617">
        <f>MAX(0,100-IF(G4617="Invalid",Config!$B$5,0)-IF(I4617="Invalid",Config!$B$6,0)-IF(X4617="Incomplete",Config!$B$7,0)-IF(AF4617="Yes",Config!$B$37,0))</f>
        <v>75</v>
      </c>
      <c r="Z4617" s="1">
        <f>IF(OR(TRIM(B4617)="",COUNTIF(Config!$B$15:$B$19,B4617)&gt;0),1,0)+IF(OR(TRIM(C4617)="",COUNTIF(Config!$B$15:$B$19,C4617)&gt;0),1,0)+IF(OR(TRIM(F4617)="",COUNTIF(Config!$B$15:$B$19,F4617)&gt;0),1,0)+IF(OR(TRIM(H4617)="",COUNTIF(Config!$B$15:$B$19,H4617)&gt;0),1,0)+IF(OR(TRIM(E4617)="",COUNTIF(Config!$B$15:$B$19,E4617)&gt;0),1,0)+IF(OR(TRIM(K4617)="",COUNTIF(Config!$B$15:$B$19,K4617)&gt;0),1,0)+IF(OR(TRIM(P4617)="",COUNTIF(Config!$B$15:$B$19,P4617)&gt;0),1,0)+IF(OR(TRIM(R4617)="",COUNTIF(Config!$B$15:$B$19,R4617)&gt;0),1,0)</f>
        <v>0</v>
      </c>
      <c r="AA4617" s="1" cm="1">
        <f t="array" ref="AA4617">SUMPRODUCT(LEN(H4617)-LEN(SUBSTITUTE(H4617,{"0";"1";"2";"3";"4";"5";"6";"7";"8";"9"},"")))</f>
        <v>12</v>
      </c>
      <c r="AC4617" t="str">
        <f t="shared" si="506"/>
        <v>Potential Duplicate</v>
      </c>
      <c r="AD4617">
        <f t="shared" si="507"/>
        <v>1</v>
      </c>
      <c r="AE4617">
        <f t="shared" si="508"/>
        <v>2</v>
      </c>
      <c r="AF4617" t="str">
        <f t="shared" si="509"/>
        <v>Yes</v>
      </c>
      <c r="AG4617">
        <f t="shared" ca="1" si="510"/>
        <v>521</v>
      </c>
      <c r="AH4617" t="str">
        <f ca="1">IF(OR(V4617="",AG4617=""),"Yes",IF(AG4617&gt;Config!$B$41,"Yes","No"))</f>
        <v>Yes</v>
      </c>
    </row>
    <row r="4618" spans="1:34" x14ac:dyDescent="0.25">
      <c r="A4618" s="1" t="s">
        <v>30924</v>
      </c>
      <c r="B4618" s="1" t="s">
        <v>1441</v>
      </c>
      <c r="C4618" s="1" t="s">
        <v>219</v>
      </c>
      <c r="D4618" s="1" t="s">
        <v>30925</v>
      </c>
      <c r="E4618" s="1" t="s">
        <v>34658</v>
      </c>
      <c r="F4618" s="1" t="s">
        <v>30926</v>
      </c>
      <c r="G4618" t="str">
        <f t="shared" si="504"/>
        <v>Valid</v>
      </c>
      <c r="H4618" s="1" t="s">
        <v>23027</v>
      </c>
      <c r="I4618" t="str" cm="1">
        <f t="array" ref="I4618">IF(OR(TRIM(H4618)="",ISNUMBER(SEARCH("#",H4618)),AA4618&lt;Config!$B$8,SUMPRODUCT(--ISNUMBER(SEARCH({"a";"b";"c";"d";"e";"f";"g";"h";"i";"j";"k";"l";"m";"n";"o";"p";"q";"r";"s";"t";"u";"v";"w";"x";"y";"z"},H4618)))&gt;0),"Invalid","Valid")</f>
        <v>Valid</v>
      </c>
      <c r="J4618" s="1" t="s">
        <v>30927</v>
      </c>
      <c r="K4618" s="1" t="s">
        <v>287</v>
      </c>
      <c r="L4618" s="1" t="s">
        <v>164</v>
      </c>
      <c r="M4618" s="1" t="s">
        <v>50</v>
      </c>
      <c r="N4618" s="1" t="s">
        <v>51</v>
      </c>
      <c r="O4618" s="1" t="s">
        <v>196</v>
      </c>
      <c r="P4618" t="s">
        <v>33</v>
      </c>
      <c r="Q4618" s="1" t="s">
        <v>34</v>
      </c>
      <c r="R4618" s="1" t="s">
        <v>35</v>
      </c>
      <c r="S4618" s="1" t="s">
        <v>30928</v>
      </c>
      <c r="T4618" s="1" t="s">
        <v>30929</v>
      </c>
      <c r="U4618" s="1" t="s">
        <v>10519</v>
      </c>
      <c r="V4618" s="1" t="s">
        <v>3317</v>
      </c>
      <c r="W4618" s="1" t="s">
        <v>75</v>
      </c>
      <c r="X4618" t="str">
        <f t="shared" si="505"/>
        <v>Complete</v>
      </c>
      <c r="Y4618">
        <f>MAX(0,100-IF(G4618="Invalid",Config!$B$5,0)-IF(I4618="Invalid",Config!$B$6,0)-IF(X4618="Incomplete",Config!$B$7,0)-IF(AF4618="Yes",Config!$B$37,0))</f>
        <v>75</v>
      </c>
      <c r="Z4618" s="1">
        <f>IF(OR(TRIM(B4618)="",COUNTIF(Config!$B$15:$B$19,B4618)&gt;0),1,0)+IF(OR(TRIM(C4618)="",COUNTIF(Config!$B$15:$B$19,C4618)&gt;0),1,0)+IF(OR(TRIM(F4618)="",COUNTIF(Config!$B$15:$B$19,F4618)&gt;0),1,0)+IF(OR(TRIM(H4618)="",COUNTIF(Config!$B$15:$B$19,H4618)&gt;0),1,0)+IF(OR(TRIM(E4618)="",COUNTIF(Config!$B$15:$B$19,E4618)&gt;0),1,0)+IF(OR(TRIM(K4618)="",COUNTIF(Config!$B$15:$B$19,K4618)&gt;0),1,0)+IF(OR(TRIM(P4618)="",COUNTIF(Config!$B$15:$B$19,P4618)&gt;0),1,0)+IF(OR(TRIM(R4618)="",COUNTIF(Config!$B$15:$B$19,R4618)&gt;0),1,0)</f>
        <v>0</v>
      </c>
      <c r="AA4618" s="1" cm="1">
        <f t="array" ref="AA4618">SUMPRODUCT(LEN(H4618)-LEN(SUBSTITUTE(H4618,{"0";"1";"2";"3";"4";"5";"6";"7";"8";"9"},"")))</f>
        <v>10</v>
      </c>
      <c r="AC4618" t="str">
        <f t="shared" si="506"/>
        <v>Potential Duplicate</v>
      </c>
      <c r="AD4618">
        <f t="shared" si="507"/>
        <v>1</v>
      </c>
      <c r="AE4618">
        <f t="shared" si="508"/>
        <v>2</v>
      </c>
      <c r="AF4618" t="str">
        <f t="shared" si="509"/>
        <v>Yes</v>
      </c>
      <c r="AG4618">
        <f t="shared" ca="1" si="510"/>
        <v>146</v>
      </c>
      <c r="AH4618" t="str">
        <f ca="1">IF(OR(V4618="",AG4618=""),"Yes",IF(AG4618&gt;Config!$B$41,"Yes","No"))</f>
        <v>No</v>
      </c>
    </row>
    <row r="4619" spans="1:34" x14ac:dyDescent="0.25">
      <c r="A4619" s="1" t="s">
        <v>30930</v>
      </c>
      <c r="B4619" s="1" t="s">
        <v>1165</v>
      </c>
      <c r="C4619" s="1" t="s">
        <v>420</v>
      </c>
      <c r="D4619" s="1" t="s">
        <v>4137</v>
      </c>
      <c r="E4619" s="1" t="s">
        <v>35510</v>
      </c>
      <c r="F4619" s="1" t="s">
        <v>30931</v>
      </c>
      <c r="G4619" t="str">
        <f t="shared" si="504"/>
        <v>Valid</v>
      </c>
      <c r="H4619" s="1" t="s">
        <v>30932</v>
      </c>
      <c r="I4619" t="str" cm="1">
        <f t="array" ref="I4619">IF(OR(TRIM(H4619)="",ISNUMBER(SEARCH("#",H4619)),AA4619&lt;Config!$B$8,SUMPRODUCT(--ISNUMBER(SEARCH({"a";"b";"c";"d";"e";"f";"g";"h";"i";"j";"k";"l";"m";"n";"o";"p";"q";"r";"s";"t";"u";"v";"w";"x";"y";"z"},H4619)))&gt;0),"Invalid","Valid")</f>
        <v>Valid</v>
      </c>
      <c r="J4619" s="1" t="s">
        <v>30933</v>
      </c>
      <c r="K4619" s="1" t="s">
        <v>66</v>
      </c>
      <c r="L4619" s="1" t="s">
        <v>265</v>
      </c>
      <c r="M4619" s="1" t="s">
        <v>165</v>
      </c>
      <c r="N4619" s="1" t="s">
        <v>148</v>
      </c>
      <c r="O4619" s="1" t="s">
        <v>69</v>
      </c>
      <c r="P4619" t="s">
        <v>590</v>
      </c>
      <c r="Q4619" s="1" t="s">
        <v>591</v>
      </c>
      <c r="R4619" s="1" t="s">
        <v>592</v>
      </c>
      <c r="S4619" s="1" t="s">
        <v>27535</v>
      </c>
      <c r="T4619" s="1" t="s">
        <v>30934</v>
      </c>
      <c r="U4619" s="1" t="s">
        <v>1759</v>
      </c>
      <c r="V4619" s="1" t="s">
        <v>12736</v>
      </c>
      <c r="W4619" s="1" t="s">
        <v>384</v>
      </c>
      <c r="X4619" t="str">
        <f t="shared" si="505"/>
        <v>Complete</v>
      </c>
      <c r="Y4619">
        <f>MAX(0,100-IF(G4619="Invalid",Config!$B$5,0)-IF(I4619="Invalid",Config!$B$6,0)-IF(X4619="Incomplete",Config!$B$7,0)-IF(AF4619="Yes",Config!$B$37,0))</f>
        <v>100</v>
      </c>
      <c r="Z4619" s="1">
        <f>IF(OR(TRIM(B4619)="",COUNTIF(Config!$B$15:$B$19,B4619)&gt;0),1,0)+IF(OR(TRIM(C4619)="",COUNTIF(Config!$B$15:$B$19,C4619)&gt;0),1,0)+IF(OR(TRIM(F4619)="",COUNTIF(Config!$B$15:$B$19,F4619)&gt;0),1,0)+IF(OR(TRIM(H4619)="",COUNTIF(Config!$B$15:$B$19,H4619)&gt;0),1,0)+IF(OR(TRIM(E4619)="",COUNTIF(Config!$B$15:$B$19,E4619)&gt;0),1,0)+IF(OR(TRIM(K4619)="",COUNTIF(Config!$B$15:$B$19,K4619)&gt;0),1,0)+IF(OR(TRIM(P4619)="",COUNTIF(Config!$B$15:$B$19,P4619)&gt;0),1,0)+IF(OR(TRIM(R4619)="",COUNTIF(Config!$B$15:$B$19,R4619)&gt;0),1,0)</f>
        <v>0</v>
      </c>
      <c r="AA4619" s="1" cm="1">
        <f t="array" ref="AA4619">SUMPRODUCT(LEN(H4619)-LEN(SUBSTITUTE(H4619,{"0";"1";"2";"3";"4";"5";"6";"7";"8";"9"},"")))</f>
        <v>12</v>
      </c>
      <c r="AC4619" t="str">
        <f t="shared" si="506"/>
        <v/>
      </c>
      <c r="AD4619">
        <f t="shared" si="507"/>
        <v>1</v>
      </c>
      <c r="AE4619">
        <f t="shared" si="508"/>
        <v>1</v>
      </c>
      <c r="AF4619" t="str">
        <f t="shared" si="509"/>
        <v>No</v>
      </c>
      <c r="AG4619">
        <f t="shared" ca="1" si="510"/>
        <v>171</v>
      </c>
      <c r="AH4619" t="str">
        <f ca="1">IF(OR(V4619="",AG4619=""),"Yes",IF(AG4619&gt;Config!$B$41,"Yes","No"))</f>
        <v>No</v>
      </c>
    </row>
    <row r="4620" spans="1:34" x14ac:dyDescent="0.25">
      <c r="A4620" s="1" t="s">
        <v>30935</v>
      </c>
      <c r="B4620" s="1" t="s">
        <v>127</v>
      </c>
      <c r="C4620" s="1" t="s">
        <v>1400</v>
      </c>
      <c r="D4620" s="1" t="s">
        <v>6566</v>
      </c>
      <c r="E4620" s="1" t="s">
        <v>35716</v>
      </c>
      <c r="F4620" s="1" t="s">
        <v>30936</v>
      </c>
      <c r="G4620" t="str">
        <f t="shared" si="504"/>
        <v>Valid</v>
      </c>
      <c r="H4620" s="1" t="s">
        <v>30937</v>
      </c>
      <c r="I4620" t="str" cm="1">
        <f t="array" ref="I4620">IF(OR(TRIM(H4620)="",ISNUMBER(SEARCH("#",H4620)),AA4620&lt;Config!$B$8,SUMPRODUCT(--ISNUMBER(SEARCH({"a";"b";"c";"d";"e";"f";"g";"h";"i";"j";"k";"l";"m";"n";"o";"p";"q";"r";"s";"t";"u";"v";"w";"x";"y";"z"},H4620)))&gt;0),"Invalid","Valid")</f>
        <v>Valid</v>
      </c>
      <c r="J4620" s="1" t="s">
        <v>30938</v>
      </c>
      <c r="K4620" s="1" t="s">
        <v>83</v>
      </c>
      <c r="L4620" s="1" t="s">
        <v>84</v>
      </c>
      <c r="M4620" s="1" t="s">
        <v>30</v>
      </c>
      <c r="N4620" s="1" t="s">
        <v>33819</v>
      </c>
      <c r="O4620" s="1" t="s">
        <v>180</v>
      </c>
      <c r="P4620" t="s">
        <v>53</v>
      </c>
      <c r="Q4620" s="1" t="s">
        <v>150</v>
      </c>
      <c r="R4620" s="1" t="s">
        <v>150</v>
      </c>
      <c r="S4620" s="1" t="s">
        <v>3082</v>
      </c>
      <c r="T4620" s="1" t="s">
        <v>30939</v>
      </c>
      <c r="U4620" s="1" t="s">
        <v>11336</v>
      </c>
      <c r="V4620" s="1" t="s">
        <v>3513</v>
      </c>
      <c r="W4620" s="1" t="s">
        <v>75</v>
      </c>
      <c r="X4620" t="str">
        <f t="shared" si="505"/>
        <v>Complete</v>
      </c>
      <c r="Y4620">
        <f>MAX(0,100-IF(G4620="Invalid",Config!$B$5,0)-IF(I4620="Invalid",Config!$B$6,0)-IF(X4620="Incomplete",Config!$B$7,0)-IF(AF4620="Yes",Config!$B$37,0))</f>
        <v>100</v>
      </c>
      <c r="Z4620" s="1">
        <f>IF(OR(TRIM(B4620)="",COUNTIF(Config!$B$15:$B$19,B4620)&gt;0),1,0)+IF(OR(TRIM(C4620)="",COUNTIF(Config!$B$15:$B$19,C4620)&gt;0),1,0)+IF(OR(TRIM(F4620)="",COUNTIF(Config!$B$15:$B$19,F4620)&gt;0),1,0)+IF(OR(TRIM(H4620)="",COUNTIF(Config!$B$15:$B$19,H4620)&gt;0),1,0)+IF(OR(TRIM(E4620)="",COUNTIF(Config!$B$15:$B$19,E4620)&gt;0),1,0)+IF(OR(TRIM(K4620)="",COUNTIF(Config!$B$15:$B$19,K4620)&gt;0),1,0)+IF(OR(TRIM(P4620)="",COUNTIF(Config!$B$15:$B$19,P4620)&gt;0),1,0)+IF(OR(TRIM(R4620)="",COUNTIF(Config!$B$15:$B$19,R4620)&gt;0),1,0)</f>
        <v>0</v>
      </c>
      <c r="AA4620" s="1" cm="1">
        <f t="array" ref="AA4620">SUMPRODUCT(LEN(H4620)-LEN(SUBSTITUTE(H4620,{"0";"1";"2";"3";"4";"5";"6";"7";"8";"9"},"")))</f>
        <v>12</v>
      </c>
      <c r="AC4620" t="str">
        <f t="shared" si="506"/>
        <v/>
      </c>
      <c r="AD4620">
        <f t="shared" si="507"/>
        <v>1</v>
      </c>
      <c r="AE4620">
        <f t="shared" si="508"/>
        <v>1</v>
      </c>
      <c r="AF4620" t="str">
        <f t="shared" si="509"/>
        <v>No</v>
      </c>
      <c r="AG4620">
        <f t="shared" ca="1" si="510"/>
        <v>129</v>
      </c>
      <c r="AH4620" t="str">
        <f ca="1">IF(OR(V4620="",AG4620=""),"Yes",IF(AG4620&gt;Config!$B$41,"Yes","No"))</f>
        <v>No</v>
      </c>
    </row>
    <row r="4621" spans="1:34" x14ac:dyDescent="0.25">
      <c r="A4621" s="1" t="s">
        <v>30940</v>
      </c>
      <c r="B4621" s="1" t="s">
        <v>1624</v>
      </c>
      <c r="C4621" s="1" t="s">
        <v>33815</v>
      </c>
      <c r="D4621" s="1" t="s">
        <v>1624</v>
      </c>
      <c r="E4621" s="1" t="s">
        <v>477</v>
      </c>
      <c r="F4621" s="1" t="s">
        <v>30941</v>
      </c>
      <c r="G4621" t="str">
        <f t="shared" si="504"/>
        <v>Valid</v>
      </c>
      <c r="H4621" s="1" t="s">
        <v>30942</v>
      </c>
      <c r="I4621" t="str" cm="1">
        <f t="array" ref="I4621">IF(OR(TRIM(H4621)="",ISNUMBER(SEARCH("#",H4621)),AA4621&lt;Config!$B$8,SUMPRODUCT(--ISNUMBER(SEARCH({"a";"b";"c";"d";"e";"f";"g";"h";"i";"j";"k";"l";"m";"n";"o";"p";"q";"r";"s";"t";"u";"v";"w";"x";"y";"z"},H4621)))&gt;0),"Invalid","Valid")</f>
        <v>Valid</v>
      </c>
      <c r="J4621" s="1" t="s">
        <v>30943</v>
      </c>
      <c r="K4621" s="1" t="s">
        <v>117</v>
      </c>
      <c r="L4621" s="1" t="s">
        <v>67</v>
      </c>
      <c r="M4621" s="1" t="s">
        <v>30</v>
      </c>
      <c r="N4621" s="1" t="s">
        <v>437</v>
      </c>
      <c r="O4621" s="1" t="s">
        <v>69</v>
      </c>
      <c r="P4621" t="s">
        <v>53</v>
      </c>
      <c r="Q4621" s="1" t="s">
        <v>55</v>
      </c>
      <c r="R4621" s="1" t="s">
        <v>288</v>
      </c>
      <c r="S4621" s="1" t="s">
        <v>15406</v>
      </c>
      <c r="T4621" s="1" t="s">
        <v>30944</v>
      </c>
      <c r="U4621" s="1" t="s">
        <v>1650</v>
      </c>
      <c r="V4621" s="1" t="s">
        <v>140</v>
      </c>
      <c r="W4621" s="1" t="s">
        <v>75</v>
      </c>
      <c r="X4621" t="str">
        <f t="shared" si="505"/>
        <v>Incomplete</v>
      </c>
      <c r="Y4621">
        <f>MAX(0,100-IF(G4621="Invalid",Config!$B$5,0)-IF(I4621="Invalid",Config!$B$6,0)-IF(X4621="Incomplete",Config!$B$7,0)-IF(AF4621="Yes",Config!$B$37,0))</f>
        <v>60</v>
      </c>
      <c r="Z4621" s="1">
        <f>IF(OR(TRIM(B4621)="",COUNTIF(Config!$B$15:$B$19,B4621)&gt;0),1,0)+IF(OR(TRIM(C4621)="",COUNTIF(Config!$B$15:$B$19,C4621)&gt;0),1,0)+IF(OR(TRIM(F4621)="",COUNTIF(Config!$B$15:$B$19,F4621)&gt;0),1,0)+IF(OR(TRIM(H4621)="",COUNTIF(Config!$B$15:$B$19,H4621)&gt;0),1,0)+IF(OR(TRIM(E4621)="",COUNTIF(Config!$B$15:$B$19,E4621)&gt;0),1,0)+IF(OR(TRIM(K4621)="",COUNTIF(Config!$B$15:$B$19,K4621)&gt;0),1,0)+IF(OR(TRIM(P4621)="",COUNTIF(Config!$B$15:$B$19,P4621)&gt;0),1,0)+IF(OR(TRIM(R4621)="",COUNTIF(Config!$B$15:$B$19,R4621)&gt;0),1,0)</f>
        <v>1</v>
      </c>
      <c r="AA4621" s="1" cm="1">
        <f t="array" ref="AA4621">SUMPRODUCT(LEN(H4621)-LEN(SUBSTITUTE(H4621,{"0";"1";"2";"3";"4";"5";"6";"7";"8";"9"},"")))</f>
        <v>10</v>
      </c>
      <c r="AC4621" t="str">
        <f t="shared" si="506"/>
        <v>Incomplete Profile</v>
      </c>
      <c r="AD4621">
        <f t="shared" si="507"/>
        <v>1</v>
      </c>
      <c r="AE4621">
        <f t="shared" si="508"/>
        <v>1</v>
      </c>
      <c r="AF4621" t="str">
        <f t="shared" si="509"/>
        <v>No</v>
      </c>
      <c r="AG4621">
        <f t="shared" ca="1" si="510"/>
        <v>37</v>
      </c>
      <c r="AH4621" t="str">
        <f ca="1">IF(OR(V4621="",AG4621=""),"Yes",IF(AG4621&gt;Config!$B$41,"Yes","No"))</f>
        <v>No</v>
      </c>
    </row>
    <row r="4622" spans="1:34" x14ac:dyDescent="0.25">
      <c r="A4622" s="1" t="s">
        <v>30945</v>
      </c>
      <c r="B4622" s="1" t="s">
        <v>818</v>
      </c>
      <c r="C4622" s="1" t="s">
        <v>33815</v>
      </c>
      <c r="D4622" s="1" t="s">
        <v>818</v>
      </c>
      <c r="E4622" s="1" t="s">
        <v>33927</v>
      </c>
      <c r="F4622" s="1" t="s">
        <v>30946</v>
      </c>
      <c r="G4622" t="str">
        <f t="shared" si="504"/>
        <v>Valid</v>
      </c>
      <c r="H4622" s="1" t="s">
        <v>30947</v>
      </c>
      <c r="I4622" t="str" cm="1">
        <f t="array" ref="I4622">IF(OR(TRIM(H4622)="",ISNUMBER(SEARCH("#",H4622)),AA4622&lt;Config!$B$8,SUMPRODUCT(--ISNUMBER(SEARCH({"a";"b";"c";"d";"e";"f";"g";"h";"i";"j";"k";"l";"m";"n";"o";"p";"q";"r";"s";"t";"u";"v";"w";"x";"y";"z"},H4622)))&gt;0),"Invalid","Valid")</f>
        <v>Valid</v>
      </c>
      <c r="J4622" s="1" t="s">
        <v>30948</v>
      </c>
      <c r="K4622" s="1" t="s">
        <v>264</v>
      </c>
      <c r="L4622" s="1" t="s">
        <v>265</v>
      </c>
      <c r="M4622" s="1" t="s">
        <v>103</v>
      </c>
      <c r="N4622" s="1" t="s">
        <v>86</v>
      </c>
      <c r="O4622" s="1" t="s">
        <v>69</v>
      </c>
      <c r="P4622" t="s">
        <v>314</v>
      </c>
      <c r="Q4622" s="1" t="s">
        <v>663</v>
      </c>
      <c r="R4622" s="1" t="s">
        <v>663</v>
      </c>
      <c r="S4622" s="1" t="s">
        <v>30949</v>
      </c>
      <c r="T4622" s="1" t="s">
        <v>30950</v>
      </c>
      <c r="U4622" s="1" t="s">
        <v>12077</v>
      </c>
      <c r="V4622" s="1" t="s">
        <v>10740</v>
      </c>
      <c r="W4622" s="1" t="s">
        <v>384</v>
      </c>
      <c r="X4622" t="str">
        <f t="shared" si="505"/>
        <v>Incomplete</v>
      </c>
      <c r="Y4622">
        <f>MAX(0,100-IF(G4622="Invalid",Config!$B$5,0)-IF(I4622="Invalid",Config!$B$6,0)-IF(X4622="Incomplete",Config!$B$7,0)-IF(AF4622="Yes",Config!$B$37,0))</f>
        <v>60</v>
      </c>
      <c r="Z4622" s="1">
        <f>IF(OR(TRIM(B4622)="",COUNTIF(Config!$B$15:$B$19,B4622)&gt;0),1,0)+IF(OR(TRIM(C4622)="",COUNTIF(Config!$B$15:$B$19,C4622)&gt;0),1,0)+IF(OR(TRIM(F4622)="",COUNTIF(Config!$B$15:$B$19,F4622)&gt;0),1,0)+IF(OR(TRIM(H4622)="",COUNTIF(Config!$B$15:$B$19,H4622)&gt;0),1,0)+IF(OR(TRIM(E4622)="",COUNTIF(Config!$B$15:$B$19,E4622)&gt;0),1,0)+IF(OR(TRIM(K4622)="",COUNTIF(Config!$B$15:$B$19,K4622)&gt;0),1,0)+IF(OR(TRIM(P4622)="",COUNTIF(Config!$B$15:$B$19,P4622)&gt;0),1,0)+IF(OR(TRIM(R4622)="",COUNTIF(Config!$B$15:$B$19,R4622)&gt;0),1,0)</f>
        <v>1</v>
      </c>
      <c r="AA4622" s="1" cm="1">
        <f t="array" ref="AA4622">SUMPRODUCT(LEN(H4622)-LEN(SUBSTITUTE(H4622,{"0";"1";"2";"3";"4";"5";"6";"7";"8";"9"},"")))</f>
        <v>12</v>
      </c>
      <c r="AC4622" t="str">
        <f t="shared" si="506"/>
        <v>Incomplete Profile</v>
      </c>
      <c r="AD4622">
        <f t="shared" si="507"/>
        <v>1</v>
      </c>
      <c r="AE4622">
        <f t="shared" si="508"/>
        <v>1</v>
      </c>
      <c r="AF4622" t="str">
        <f t="shared" si="509"/>
        <v>No</v>
      </c>
      <c r="AG4622">
        <f t="shared" ca="1" si="510"/>
        <v>549</v>
      </c>
      <c r="AH4622" t="str">
        <f ca="1">IF(OR(V4622="",AG4622=""),"Yes",IF(AG4622&gt;Config!$B$41,"Yes","No"))</f>
        <v>Yes</v>
      </c>
    </row>
    <row r="4623" spans="1:34" x14ac:dyDescent="0.25">
      <c r="A4623" s="1" t="s">
        <v>30951</v>
      </c>
      <c r="B4623" s="1" t="s">
        <v>112</v>
      </c>
      <c r="C4623" s="1" t="s">
        <v>323</v>
      </c>
      <c r="D4623" s="1" t="s">
        <v>30952</v>
      </c>
      <c r="E4623" s="1" t="s">
        <v>34861</v>
      </c>
      <c r="F4623" s="1" t="s">
        <v>27348</v>
      </c>
      <c r="G4623" t="str">
        <f t="shared" si="504"/>
        <v>Valid</v>
      </c>
      <c r="H4623" s="1" t="s">
        <v>30953</v>
      </c>
      <c r="I4623" t="str" cm="1">
        <f t="array" ref="I4623">IF(OR(TRIM(H4623)="",ISNUMBER(SEARCH("#",H4623)),AA4623&lt;Config!$B$8,SUMPRODUCT(--ISNUMBER(SEARCH({"a";"b";"c";"d";"e";"f";"g";"h";"i";"j";"k";"l";"m";"n";"o";"p";"q";"r";"s";"t";"u";"v";"w";"x";"y";"z"},H4623)))&gt;0),"Invalid","Valid")</f>
        <v>Valid</v>
      </c>
      <c r="J4623" s="1" t="s">
        <v>30954</v>
      </c>
      <c r="K4623" s="1" t="s">
        <v>147</v>
      </c>
      <c r="L4623" s="1" t="s">
        <v>134</v>
      </c>
      <c r="M4623" s="1" t="s">
        <v>391</v>
      </c>
      <c r="N4623" s="1" t="s">
        <v>713</v>
      </c>
      <c r="O4623" s="1" t="s">
        <v>149</v>
      </c>
      <c r="P4623" t="s">
        <v>328</v>
      </c>
      <c r="Q4623" s="1" t="s">
        <v>329</v>
      </c>
      <c r="R4623" s="1" t="s">
        <v>330</v>
      </c>
      <c r="S4623" s="1" t="s">
        <v>17819</v>
      </c>
      <c r="T4623" s="1" t="s">
        <v>30955</v>
      </c>
      <c r="U4623" s="1" t="s">
        <v>6031</v>
      </c>
      <c r="V4623" s="1" t="s">
        <v>3043</v>
      </c>
      <c r="W4623" s="1" t="s">
        <v>40</v>
      </c>
      <c r="X4623" t="str">
        <f t="shared" si="505"/>
        <v>Complete</v>
      </c>
      <c r="Y4623">
        <f>MAX(0,100-IF(G4623="Invalid",Config!$B$5,0)-IF(I4623="Invalid",Config!$B$6,0)-IF(X4623="Incomplete",Config!$B$7,0)-IF(AF4623="Yes",Config!$B$37,0))</f>
        <v>75</v>
      </c>
      <c r="Z4623" s="1">
        <f>IF(OR(TRIM(B4623)="",COUNTIF(Config!$B$15:$B$19,B4623)&gt;0),1,0)+IF(OR(TRIM(C4623)="",COUNTIF(Config!$B$15:$B$19,C4623)&gt;0),1,0)+IF(OR(TRIM(F4623)="",COUNTIF(Config!$B$15:$B$19,F4623)&gt;0),1,0)+IF(OR(TRIM(H4623)="",COUNTIF(Config!$B$15:$B$19,H4623)&gt;0),1,0)+IF(OR(TRIM(E4623)="",COUNTIF(Config!$B$15:$B$19,E4623)&gt;0),1,0)+IF(OR(TRIM(K4623)="",COUNTIF(Config!$B$15:$B$19,K4623)&gt;0),1,0)+IF(OR(TRIM(P4623)="",COUNTIF(Config!$B$15:$B$19,P4623)&gt;0),1,0)+IF(OR(TRIM(R4623)="",COUNTIF(Config!$B$15:$B$19,R4623)&gt;0),1,0)</f>
        <v>0</v>
      </c>
      <c r="AA4623" s="1" cm="1">
        <f t="array" ref="AA4623">SUMPRODUCT(LEN(H4623)-LEN(SUBSTITUTE(H4623,{"0";"1";"2";"3";"4";"5";"6";"7";"8";"9"},"")))</f>
        <v>11</v>
      </c>
      <c r="AC4623" t="str">
        <f t="shared" si="506"/>
        <v>Potential Duplicate</v>
      </c>
      <c r="AD4623">
        <f t="shared" si="507"/>
        <v>2</v>
      </c>
      <c r="AE4623">
        <f t="shared" si="508"/>
        <v>1</v>
      </c>
      <c r="AF4623" t="str">
        <f t="shared" si="509"/>
        <v>Yes</v>
      </c>
      <c r="AG4623">
        <f t="shared" ca="1" si="510"/>
        <v>414</v>
      </c>
      <c r="AH4623" t="str">
        <f ca="1">IF(OR(V4623="",AG4623=""),"Yes",IF(AG4623&gt;Config!$B$41,"Yes","No"))</f>
        <v>Yes</v>
      </c>
    </row>
    <row r="4624" spans="1:34" x14ac:dyDescent="0.25">
      <c r="A4624" s="1" t="s">
        <v>30956</v>
      </c>
      <c r="B4624" s="1" t="s">
        <v>898</v>
      </c>
      <c r="C4624" s="1" t="s">
        <v>1496</v>
      </c>
      <c r="D4624" s="1" t="s">
        <v>27494</v>
      </c>
      <c r="E4624" s="1" t="s">
        <v>34349</v>
      </c>
      <c r="F4624" s="1" t="s">
        <v>30957</v>
      </c>
      <c r="G4624" t="str">
        <f t="shared" si="504"/>
        <v>Valid</v>
      </c>
      <c r="H4624" s="1" t="s">
        <v>30958</v>
      </c>
      <c r="I4624" t="str" cm="1">
        <f t="array" ref="I4624">IF(OR(TRIM(H4624)="",ISNUMBER(SEARCH("#",H4624)),AA4624&lt;Config!$B$8,SUMPRODUCT(--ISNUMBER(SEARCH({"a";"b";"c";"d";"e";"f";"g";"h";"i";"j";"k";"l";"m";"n";"o";"p";"q";"r";"s";"t";"u";"v";"w";"x";"y";"z"},H4624)))&gt;0),"Invalid","Valid")</f>
        <v>Valid</v>
      </c>
      <c r="J4624" s="1" t="s">
        <v>30959</v>
      </c>
      <c r="K4624" s="1" t="s">
        <v>210</v>
      </c>
      <c r="L4624" s="1" t="s">
        <v>179</v>
      </c>
      <c r="M4624" s="1" t="s">
        <v>135</v>
      </c>
      <c r="N4624" s="1" t="s">
        <v>86</v>
      </c>
      <c r="O4624" s="1" t="s">
        <v>196</v>
      </c>
      <c r="P4624" t="s">
        <v>87</v>
      </c>
      <c r="Q4624" s="1" t="s">
        <v>438</v>
      </c>
      <c r="R4624" s="1" t="s">
        <v>89</v>
      </c>
      <c r="S4624" s="1" t="s">
        <v>21224</v>
      </c>
      <c r="T4624" s="1" t="s">
        <v>30960</v>
      </c>
      <c r="U4624" s="1" t="s">
        <v>5412</v>
      </c>
      <c r="V4624" s="1" t="s">
        <v>2495</v>
      </c>
      <c r="W4624" s="1" t="s">
        <v>94</v>
      </c>
      <c r="X4624" t="str">
        <f t="shared" si="505"/>
        <v>Complete</v>
      </c>
      <c r="Y4624">
        <f>MAX(0,100-IF(G4624="Invalid",Config!$B$5,0)-IF(I4624="Invalid",Config!$B$6,0)-IF(X4624="Incomplete",Config!$B$7,0)-IF(AF4624="Yes",Config!$B$37,0))</f>
        <v>100</v>
      </c>
      <c r="Z4624" s="1">
        <f>IF(OR(TRIM(B4624)="",COUNTIF(Config!$B$15:$B$19,B4624)&gt;0),1,0)+IF(OR(TRIM(C4624)="",COUNTIF(Config!$B$15:$B$19,C4624)&gt;0),1,0)+IF(OR(TRIM(F4624)="",COUNTIF(Config!$B$15:$B$19,F4624)&gt;0),1,0)+IF(OR(TRIM(H4624)="",COUNTIF(Config!$B$15:$B$19,H4624)&gt;0),1,0)+IF(OR(TRIM(E4624)="",COUNTIF(Config!$B$15:$B$19,E4624)&gt;0),1,0)+IF(OR(TRIM(K4624)="",COUNTIF(Config!$B$15:$B$19,K4624)&gt;0),1,0)+IF(OR(TRIM(P4624)="",COUNTIF(Config!$B$15:$B$19,P4624)&gt;0),1,0)+IF(OR(TRIM(R4624)="",COUNTIF(Config!$B$15:$B$19,R4624)&gt;0),1,0)</f>
        <v>0</v>
      </c>
      <c r="AA4624" s="1" cm="1">
        <f t="array" ref="AA4624">SUMPRODUCT(LEN(H4624)-LEN(SUBSTITUTE(H4624,{"0";"1";"2";"3";"4";"5";"6";"7";"8";"9"},"")))</f>
        <v>11</v>
      </c>
      <c r="AC4624" t="str">
        <f t="shared" si="506"/>
        <v/>
      </c>
      <c r="AD4624">
        <f t="shared" si="507"/>
        <v>1</v>
      </c>
      <c r="AE4624">
        <f t="shared" si="508"/>
        <v>1</v>
      </c>
      <c r="AF4624" t="str">
        <f t="shared" si="509"/>
        <v>No</v>
      </c>
      <c r="AG4624">
        <f t="shared" ca="1" si="510"/>
        <v>462</v>
      </c>
      <c r="AH4624" t="str">
        <f ca="1">IF(OR(V4624="",AG4624=""),"Yes",IF(AG4624&gt;Config!$B$41,"Yes","No"))</f>
        <v>Yes</v>
      </c>
    </row>
    <row r="4625" spans="1:34" x14ac:dyDescent="0.25">
      <c r="A4625" s="1" t="s">
        <v>30961</v>
      </c>
      <c r="B4625" s="1" t="s">
        <v>2127</v>
      </c>
      <c r="C4625" s="1" t="s">
        <v>219</v>
      </c>
      <c r="D4625" s="1" t="s">
        <v>23031</v>
      </c>
      <c r="E4625" s="1" t="s">
        <v>283</v>
      </c>
      <c r="F4625" s="1" t="s">
        <v>30962</v>
      </c>
      <c r="G4625" t="str">
        <f t="shared" si="504"/>
        <v>Valid</v>
      </c>
      <c r="H4625" s="1" t="s">
        <v>30963</v>
      </c>
      <c r="I4625" t="str" cm="1">
        <f t="array" ref="I4625">IF(OR(TRIM(H4625)="",ISNUMBER(SEARCH("#",H4625)),AA4625&lt;Config!$B$8,SUMPRODUCT(--ISNUMBER(SEARCH({"a";"b";"c";"d";"e";"f";"g";"h";"i";"j";"k";"l";"m";"n";"o";"p";"q";"r";"s";"t";"u";"v";"w";"x";"y";"z"},H4625)))&gt;0),"Invalid","Valid")</f>
        <v>Valid</v>
      </c>
      <c r="J4625" s="1" t="s">
        <v>30964</v>
      </c>
      <c r="K4625" s="1" t="s">
        <v>195</v>
      </c>
      <c r="L4625" s="1" t="s">
        <v>450</v>
      </c>
      <c r="M4625" s="1" t="s">
        <v>165</v>
      </c>
      <c r="N4625" s="1" t="s">
        <v>31</v>
      </c>
      <c r="O4625" s="1" t="s">
        <v>69</v>
      </c>
      <c r="P4625" t="s">
        <v>104</v>
      </c>
      <c r="Q4625" s="1" t="s">
        <v>302</v>
      </c>
      <c r="R4625" s="1" t="s">
        <v>833</v>
      </c>
      <c r="S4625" s="1" t="s">
        <v>30965</v>
      </c>
      <c r="T4625" s="1" t="s">
        <v>30966</v>
      </c>
      <c r="U4625" s="1" t="s">
        <v>4953</v>
      </c>
      <c r="V4625" s="1" t="s">
        <v>8449</v>
      </c>
      <c r="W4625" s="1" t="s">
        <v>384</v>
      </c>
      <c r="X4625" t="str">
        <f t="shared" si="505"/>
        <v>Complete</v>
      </c>
      <c r="Y4625">
        <f>MAX(0,100-IF(G4625="Invalid",Config!$B$5,0)-IF(I4625="Invalid",Config!$B$6,0)-IF(X4625="Incomplete",Config!$B$7,0)-IF(AF4625="Yes",Config!$B$37,0))</f>
        <v>100</v>
      </c>
      <c r="Z4625" s="1">
        <f>IF(OR(TRIM(B4625)="",COUNTIF(Config!$B$15:$B$19,B4625)&gt;0),1,0)+IF(OR(TRIM(C4625)="",COUNTIF(Config!$B$15:$B$19,C4625)&gt;0),1,0)+IF(OR(TRIM(F4625)="",COUNTIF(Config!$B$15:$B$19,F4625)&gt;0),1,0)+IF(OR(TRIM(H4625)="",COUNTIF(Config!$B$15:$B$19,H4625)&gt;0),1,0)+IF(OR(TRIM(E4625)="",COUNTIF(Config!$B$15:$B$19,E4625)&gt;0),1,0)+IF(OR(TRIM(K4625)="",COUNTIF(Config!$B$15:$B$19,K4625)&gt;0),1,0)+IF(OR(TRIM(P4625)="",COUNTIF(Config!$B$15:$B$19,P4625)&gt;0),1,0)+IF(OR(TRIM(R4625)="",COUNTIF(Config!$B$15:$B$19,R4625)&gt;0),1,0)</f>
        <v>0</v>
      </c>
      <c r="AA4625" s="1" cm="1">
        <f t="array" ref="AA4625">SUMPRODUCT(LEN(H4625)-LEN(SUBSTITUTE(H4625,{"0";"1";"2";"3";"4";"5";"6";"7";"8";"9"},"")))</f>
        <v>11</v>
      </c>
      <c r="AC4625" t="str">
        <f t="shared" si="506"/>
        <v/>
      </c>
      <c r="AD4625">
        <f t="shared" si="507"/>
        <v>1</v>
      </c>
      <c r="AE4625">
        <f t="shared" si="508"/>
        <v>1</v>
      </c>
      <c r="AF4625" t="str">
        <f t="shared" si="509"/>
        <v>No</v>
      </c>
      <c r="AG4625">
        <f t="shared" ca="1" si="510"/>
        <v>305</v>
      </c>
      <c r="AH4625" t="str">
        <f ca="1">IF(OR(V4625="",AG4625=""),"Yes",IF(AG4625&gt;Config!$B$41,"Yes","No"))</f>
        <v>No</v>
      </c>
    </row>
    <row r="4626" spans="1:34" x14ac:dyDescent="0.25">
      <c r="A4626" s="1" t="s">
        <v>30967</v>
      </c>
      <c r="B4626" s="1" t="s">
        <v>2095</v>
      </c>
      <c r="C4626" s="1" t="s">
        <v>1806</v>
      </c>
      <c r="D4626" s="1" t="s">
        <v>30968</v>
      </c>
      <c r="E4626" s="1" t="s">
        <v>33901</v>
      </c>
      <c r="F4626" s="1" t="s">
        <v>30969</v>
      </c>
      <c r="G4626" t="str">
        <f t="shared" si="504"/>
        <v>Valid</v>
      </c>
      <c r="H4626" s="1" t="s">
        <v>30970</v>
      </c>
      <c r="I4626" t="str" cm="1">
        <f t="array" ref="I4626">IF(OR(TRIM(H4626)="",ISNUMBER(SEARCH("#",H4626)),AA4626&lt;Config!$B$8,SUMPRODUCT(--ISNUMBER(SEARCH({"a";"b";"c";"d";"e";"f";"g";"h";"i";"j";"k";"l";"m";"n";"o";"p";"q";"r";"s";"t";"u";"v";"w";"x";"y";"z"},H4626)))&gt;0),"Invalid","Valid")</f>
        <v>Valid</v>
      </c>
      <c r="J4626" s="1" t="s">
        <v>30971</v>
      </c>
      <c r="K4626" s="1" t="s">
        <v>369</v>
      </c>
      <c r="L4626" s="1" t="s">
        <v>179</v>
      </c>
      <c r="M4626" s="1" t="s">
        <v>343</v>
      </c>
      <c r="N4626" s="1" t="s">
        <v>148</v>
      </c>
      <c r="O4626" s="1" t="s">
        <v>149</v>
      </c>
      <c r="P4626" t="s">
        <v>518</v>
      </c>
      <c r="Q4626" s="1" t="s">
        <v>438</v>
      </c>
      <c r="R4626" s="1" t="s">
        <v>89</v>
      </c>
      <c r="S4626" s="1" t="s">
        <v>12459</v>
      </c>
      <c r="T4626" s="1" t="s">
        <v>30972</v>
      </c>
      <c r="U4626" s="1" t="s">
        <v>687</v>
      </c>
      <c r="V4626" s="1" t="s">
        <v>607</v>
      </c>
      <c r="W4626" s="1" t="s">
        <v>141</v>
      </c>
      <c r="X4626" t="str">
        <f t="shared" si="505"/>
        <v>Complete</v>
      </c>
      <c r="Y4626">
        <f>MAX(0,100-IF(G4626="Invalid",Config!$B$5,0)-IF(I4626="Invalid",Config!$B$6,0)-IF(X4626="Incomplete",Config!$B$7,0)-IF(AF4626="Yes",Config!$B$37,0))</f>
        <v>100</v>
      </c>
      <c r="Z4626" s="1">
        <f>IF(OR(TRIM(B4626)="",COUNTIF(Config!$B$15:$B$19,B4626)&gt;0),1,0)+IF(OR(TRIM(C4626)="",COUNTIF(Config!$B$15:$B$19,C4626)&gt;0),1,0)+IF(OR(TRIM(F4626)="",COUNTIF(Config!$B$15:$B$19,F4626)&gt;0),1,0)+IF(OR(TRIM(H4626)="",COUNTIF(Config!$B$15:$B$19,H4626)&gt;0),1,0)+IF(OR(TRIM(E4626)="",COUNTIF(Config!$B$15:$B$19,E4626)&gt;0),1,0)+IF(OR(TRIM(K4626)="",COUNTIF(Config!$B$15:$B$19,K4626)&gt;0),1,0)+IF(OR(TRIM(P4626)="",COUNTIF(Config!$B$15:$B$19,P4626)&gt;0),1,0)+IF(OR(TRIM(R4626)="",COUNTIF(Config!$B$15:$B$19,R4626)&gt;0),1,0)</f>
        <v>0</v>
      </c>
      <c r="AA4626" s="1" cm="1">
        <f t="array" ref="AA4626">SUMPRODUCT(LEN(H4626)-LEN(SUBSTITUTE(H4626,{"0";"1";"2";"3";"4";"5";"6";"7";"8";"9"},"")))</f>
        <v>11</v>
      </c>
      <c r="AC4626" t="str">
        <f t="shared" si="506"/>
        <v/>
      </c>
      <c r="AD4626">
        <f t="shared" si="507"/>
        <v>1</v>
      </c>
      <c r="AE4626">
        <f t="shared" si="508"/>
        <v>1</v>
      </c>
      <c r="AF4626" t="str">
        <f t="shared" si="509"/>
        <v>No</v>
      </c>
      <c r="AG4626">
        <f t="shared" ca="1" si="510"/>
        <v>644</v>
      </c>
      <c r="AH4626" t="str">
        <f ca="1">IF(OR(V4626="",AG4626=""),"Yes",IF(AG4626&gt;Config!$B$41,"Yes","No"))</f>
        <v>Yes</v>
      </c>
    </row>
    <row r="4627" spans="1:34" x14ac:dyDescent="0.25">
      <c r="A4627" s="1" t="s">
        <v>30973</v>
      </c>
      <c r="B4627" s="1" t="s">
        <v>444</v>
      </c>
      <c r="C4627" s="1" t="s">
        <v>899</v>
      </c>
      <c r="D4627" s="1" t="s">
        <v>30974</v>
      </c>
      <c r="E4627" s="1" t="s">
        <v>34822</v>
      </c>
      <c r="F4627" s="1" t="s">
        <v>30975</v>
      </c>
      <c r="G4627" t="str">
        <f t="shared" si="504"/>
        <v>Valid</v>
      </c>
      <c r="H4627" s="1" t="s">
        <v>30976</v>
      </c>
      <c r="I4627" t="str" cm="1">
        <f t="array" ref="I4627">IF(OR(TRIM(H4627)="",ISNUMBER(SEARCH("#",H4627)),AA4627&lt;Config!$B$8,SUMPRODUCT(--ISNUMBER(SEARCH({"a";"b";"c";"d";"e";"f";"g";"h";"i";"j";"k";"l";"m";"n";"o";"p";"q";"r";"s";"t";"u";"v";"w";"x";"y";"z"},H4627)))&gt;0),"Invalid","Valid")</f>
        <v>Valid</v>
      </c>
      <c r="J4627" s="1" t="s">
        <v>30977</v>
      </c>
      <c r="K4627" s="1" t="s">
        <v>250</v>
      </c>
      <c r="L4627" s="1" t="s">
        <v>179</v>
      </c>
      <c r="M4627" s="1" t="s">
        <v>50</v>
      </c>
      <c r="N4627" s="1" t="s">
        <v>437</v>
      </c>
      <c r="O4627" s="1" t="s">
        <v>149</v>
      </c>
      <c r="P4627" t="s">
        <v>53</v>
      </c>
      <c r="Q4627" s="1" t="s">
        <v>54</v>
      </c>
      <c r="R4627" s="1" t="s">
        <v>415</v>
      </c>
      <c r="S4627" s="1" t="s">
        <v>30978</v>
      </c>
      <c r="T4627" s="1" t="s">
        <v>30979</v>
      </c>
      <c r="U4627" s="1" t="s">
        <v>11206</v>
      </c>
      <c r="V4627" s="1" t="s">
        <v>30980</v>
      </c>
      <c r="W4627" s="1" t="s">
        <v>384</v>
      </c>
      <c r="X4627" t="str">
        <f t="shared" si="505"/>
        <v>Complete</v>
      </c>
      <c r="Y4627">
        <f>MAX(0,100-IF(G4627="Invalid",Config!$B$5,0)-IF(I4627="Invalid",Config!$B$6,0)-IF(X4627="Incomplete",Config!$B$7,0)-IF(AF4627="Yes",Config!$B$37,0))</f>
        <v>100</v>
      </c>
      <c r="Z4627" s="1">
        <f>IF(OR(TRIM(B4627)="",COUNTIF(Config!$B$15:$B$19,B4627)&gt;0),1,0)+IF(OR(TRIM(C4627)="",COUNTIF(Config!$B$15:$B$19,C4627)&gt;0),1,0)+IF(OR(TRIM(F4627)="",COUNTIF(Config!$B$15:$B$19,F4627)&gt;0),1,0)+IF(OR(TRIM(H4627)="",COUNTIF(Config!$B$15:$B$19,H4627)&gt;0),1,0)+IF(OR(TRIM(E4627)="",COUNTIF(Config!$B$15:$B$19,E4627)&gt;0),1,0)+IF(OR(TRIM(K4627)="",COUNTIF(Config!$B$15:$B$19,K4627)&gt;0),1,0)+IF(OR(TRIM(P4627)="",COUNTIF(Config!$B$15:$B$19,P4627)&gt;0),1,0)+IF(OR(TRIM(R4627)="",COUNTIF(Config!$B$15:$B$19,R4627)&gt;0),1,0)</f>
        <v>0</v>
      </c>
      <c r="AA4627" s="1" cm="1">
        <f t="array" ref="AA4627">SUMPRODUCT(LEN(H4627)-LEN(SUBSTITUTE(H4627,{"0";"1";"2";"3";"4";"5";"6";"7";"8";"9"},"")))</f>
        <v>12</v>
      </c>
      <c r="AC4627" t="str">
        <f t="shared" si="506"/>
        <v/>
      </c>
      <c r="AD4627">
        <f t="shared" si="507"/>
        <v>1</v>
      </c>
      <c r="AE4627">
        <f t="shared" si="508"/>
        <v>1</v>
      </c>
      <c r="AF4627" t="str">
        <f t="shared" si="509"/>
        <v>No</v>
      </c>
      <c r="AG4627">
        <f t="shared" ca="1" si="510"/>
        <v>286</v>
      </c>
      <c r="AH4627" t="str">
        <f ca="1">IF(OR(V4627="",AG4627=""),"Yes",IF(AG4627&gt;Config!$B$41,"Yes","No"))</f>
        <v>No</v>
      </c>
    </row>
    <row r="4628" spans="1:34" x14ac:dyDescent="0.25">
      <c r="A4628" s="1" t="s">
        <v>30981</v>
      </c>
      <c r="B4628" s="1" t="s">
        <v>2778</v>
      </c>
      <c r="C4628" s="1" t="s">
        <v>899</v>
      </c>
      <c r="D4628" s="1" t="s">
        <v>3070</v>
      </c>
      <c r="E4628" s="1" t="s">
        <v>35717</v>
      </c>
      <c r="F4628" s="1" t="s">
        <v>30982</v>
      </c>
      <c r="G4628" t="str">
        <f t="shared" si="504"/>
        <v>Valid</v>
      </c>
      <c r="H4628" s="1" t="s">
        <v>30983</v>
      </c>
      <c r="I4628" t="str" cm="1">
        <f t="array" ref="I4628">IF(OR(TRIM(H4628)="",ISNUMBER(SEARCH("#",H4628)),AA4628&lt;Config!$B$8,SUMPRODUCT(--ISNUMBER(SEARCH({"a";"b";"c";"d";"e";"f";"g";"h";"i";"j";"k";"l";"m";"n";"o";"p";"q";"r";"s";"t";"u";"v";"w";"x";"y";"z"},H4628)))&gt;0),"Invalid","Valid")</f>
        <v>Valid</v>
      </c>
      <c r="J4628" s="1" t="s">
        <v>30984</v>
      </c>
      <c r="K4628" s="1" t="s">
        <v>516</v>
      </c>
      <c r="L4628" s="1" t="s">
        <v>67</v>
      </c>
      <c r="M4628" s="1" t="s">
        <v>118</v>
      </c>
      <c r="N4628" s="1" t="s">
        <v>713</v>
      </c>
      <c r="O4628" s="1" t="s">
        <v>196</v>
      </c>
      <c r="P4628" t="s">
        <v>344</v>
      </c>
      <c r="Q4628" s="1" t="s">
        <v>1199</v>
      </c>
      <c r="R4628" s="1" t="s">
        <v>346</v>
      </c>
      <c r="S4628" s="1" t="s">
        <v>12820</v>
      </c>
      <c r="T4628" s="1" t="s">
        <v>30985</v>
      </c>
      <c r="U4628" s="1" t="s">
        <v>2686</v>
      </c>
      <c r="V4628" s="1" t="s">
        <v>6372</v>
      </c>
      <c r="W4628" s="1" t="s">
        <v>384</v>
      </c>
      <c r="X4628" t="str">
        <f t="shared" si="505"/>
        <v>Complete</v>
      </c>
      <c r="Y4628">
        <f>MAX(0,100-IF(G4628="Invalid",Config!$B$5,0)-IF(I4628="Invalid",Config!$B$6,0)-IF(X4628="Incomplete",Config!$B$7,0)-IF(AF4628="Yes",Config!$B$37,0))</f>
        <v>75</v>
      </c>
      <c r="Z4628" s="1">
        <f>IF(OR(TRIM(B4628)="",COUNTIF(Config!$B$15:$B$19,B4628)&gt;0),1,0)+IF(OR(TRIM(C4628)="",COUNTIF(Config!$B$15:$B$19,C4628)&gt;0),1,0)+IF(OR(TRIM(F4628)="",COUNTIF(Config!$B$15:$B$19,F4628)&gt;0),1,0)+IF(OR(TRIM(H4628)="",COUNTIF(Config!$B$15:$B$19,H4628)&gt;0),1,0)+IF(OR(TRIM(E4628)="",COUNTIF(Config!$B$15:$B$19,E4628)&gt;0),1,0)+IF(OR(TRIM(K4628)="",COUNTIF(Config!$B$15:$B$19,K4628)&gt;0),1,0)+IF(OR(TRIM(P4628)="",COUNTIF(Config!$B$15:$B$19,P4628)&gt;0),1,0)+IF(OR(TRIM(R4628)="",COUNTIF(Config!$B$15:$B$19,R4628)&gt;0),1,0)</f>
        <v>0</v>
      </c>
      <c r="AA4628" s="1" cm="1">
        <f t="array" ref="AA4628">SUMPRODUCT(LEN(H4628)-LEN(SUBSTITUTE(H4628,{"0";"1";"2";"3";"4";"5";"6";"7";"8";"9"},"")))</f>
        <v>10</v>
      </c>
      <c r="AC4628" t="str">
        <f t="shared" si="506"/>
        <v>Potential Duplicate</v>
      </c>
      <c r="AD4628">
        <f t="shared" si="507"/>
        <v>1</v>
      </c>
      <c r="AE4628">
        <f t="shared" si="508"/>
        <v>3</v>
      </c>
      <c r="AF4628" t="str">
        <f t="shared" si="509"/>
        <v>Yes</v>
      </c>
      <c r="AG4628">
        <f t="shared" ca="1" si="510"/>
        <v>199</v>
      </c>
      <c r="AH4628" t="str">
        <f ca="1">IF(OR(V4628="",AG4628=""),"Yes",IF(AG4628&gt;Config!$B$41,"Yes","No"))</f>
        <v>No</v>
      </c>
    </row>
    <row r="4629" spans="1:34" x14ac:dyDescent="0.25">
      <c r="A4629" s="1" t="s">
        <v>30986</v>
      </c>
      <c r="B4629" s="1" t="s">
        <v>4687</v>
      </c>
      <c r="C4629" s="1" t="s">
        <v>1166</v>
      </c>
      <c r="D4629" s="1" t="s">
        <v>30987</v>
      </c>
      <c r="E4629" s="1" t="s">
        <v>33907</v>
      </c>
      <c r="F4629" s="1" t="s">
        <v>30988</v>
      </c>
      <c r="G4629" t="str">
        <f t="shared" si="504"/>
        <v>Valid</v>
      </c>
      <c r="H4629" s="1" t="s">
        <v>30989</v>
      </c>
      <c r="I4629" t="str" cm="1">
        <f t="array" ref="I4629">IF(OR(TRIM(H4629)="",ISNUMBER(SEARCH("#",H4629)),AA4629&lt;Config!$B$8,SUMPRODUCT(--ISNUMBER(SEARCH({"a";"b";"c";"d";"e";"f";"g";"h";"i";"j";"k";"l";"m";"n";"o";"p";"q";"r";"s";"t";"u";"v";"w";"x";"y";"z"},H4629)))&gt;0),"Invalid","Valid")</f>
        <v>Valid</v>
      </c>
      <c r="J4629" s="1" t="s">
        <v>30990</v>
      </c>
      <c r="K4629" s="1" t="s">
        <v>287</v>
      </c>
      <c r="L4629" s="1" t="s">
        <v>102</v>
      </c>
      <c r="M4629" s="1" t="s">
        <v>33825</v>
      </c>
      <c r="N4629" s="1" t="s">
        <v>31</v>
      </c>
      <c r="O4629" s="1" t="s">
        <v>69</v>
      </c>
      <c r="P4629" t="s">
        <v>87</v>
      </c>
      <c r="Q4629" s="1" t="s">
        <v>166</v>
      </c>
      <c r="R4629" s="1" t="s">
        <v>550</v>
      </c>
      <c r="S4629" s="1" t="s">
        <v>13796</v>
      </c>
      <c r="T4629" s="1" t="s">
        <v>30991</v>
      </c>
      <c r="U4629" s="1" t="s">
        <v>30992</v>
      </c>
      <c r="V4629" s="1" t="s">
        <v>707</v>
      </c>
      <c r="W4629" s="1" t="s">
        <v>125</v>
      </c>
      <c r="X4629" t="str">
        <f t="shared" si="505"/>
        <v>Complete</v>
      </c>
      <c r="Y4629">
        <f>MAX(0,100-IF(G4629="Invalid",Config!$B$5,0)-IF(I4629="Invalid",Config!$B$6,0)-IF(X4629="Incomplete",Config!$B$7,0)-IF(AF4629="Yes",Config!$B$37,0))</f>
        <v>100</v>
      </c>
      <c r="Z4629" s="1">
        <f>IF(OR(TRIM(B4629)="",COUNTIF(Config!$B$15:$B$19,B4629)&gt;0),1,0)+IF(OR(TRIM(C4629)="",COUNTIF(Config!$B$15:$B$19,C4629)&gt;0),1,0)+IF(OR(TRIM(F4629)="",COUNTIF(Config!$B$15:$B$19,F4629)&gt;0),1,0)+IF(OR(TRIM(H4629)="",COUNTIF(Config!$B$15:$B$19,H4629)&gt;0),1,0)+IF(OR(TRIM(E4629)="",COUNTIF(Config!$B$15:$B$19,E4629)&gt;0),1,0)+IF(OR(TRIM(K4629)="",COUNTIF(Config!$B$15:$B$19,K4629)&gt;0),1,0)+IF(OR(TRIM(P4629)="",COUNTIF(Config!$B$15:$B$19,P4629)&gt;0),1,0)+IF(OR(TRIM(R4629)="",COUNTIF(Config!$B$15:$B$19,R4629)&gt;0),1,0)</f>
        <v>0</v>
      </c>
      <c r="AA4629" s="1" cm="1">
        <f t="array" ref="AA4629">SUMPRODUCT(LEN(H4629)-LEN(SUBSTITUTE(H4629,{"0";"1";"2";"3";"4";"5";"6";"7";"8";"9"},"")))</f>
        <v>11</v>
      </c>
      <c r="AC4629" t="str">
        <f t="shared" si="506"/>
        <v/>
      </c>
      <c r="AD4629">
        <f t="shared" si="507"/>
        <v>1</v>
      </c>
      <c r="AE4629">
        <f t="shared" si="508"/>
        <v>1</v>
      </c>
      <c r="AF4629" t="str">
        <f t="shared" si="509"/>
        <v>No</v>
      </c>
      <c r="AG4629">
        <f t="shared" ca="1" si="510"/>
        <v>222</v>
      </c>
      <c r="AH4629" t="str">
        <f ca="1">IF(OR(V4629="",AG4629=""),"Yes",IF(AG4629&gt;Config!$B$41,"Yes","No"))</f>
        <v>No</v>
      </c>
    </row>
    <row r="4630" spans="1:34" x14ac:dyDescent="0.25">
      <c r="A4630" s="1" t="s">
        <v>30993</v>
      </c>
      <c r="B4630" s="1" t="s">
        <v>1495</v>
      </c>
      <c r="C4630" s="1" t="s">
        <v>2104</v>
      </c>
      <c r="D4630" s="1" t="s">
        <v>30994</v>
      </c>
      <c r="E4630" s="1" t="s">
        <v>578</v>
      </c>
      <c r="F4630" s="1" t="s">
        <v>30995</v>
      </c>
      <c r="G4630" t="str">
        <f t="shared" si="504"/>
        <v>Valid</v>
      </c>
      <c r="H4630" s="1" t="s">
        <v>30996</v>
      </c>
      <c r="I4630" t="str" cm="1">
        <f t="array" ref="I4630">IF(OR(TRIM(H4630)="",ISNUMBER(SEARCH("#",H4630)),AA4630&lt;Config!$B$8,SUMPRODUCT(--ISNUMBER(SEARCH({"a";"b";"c";"d";"e";"f";"g";"h";"i";"j";"k";"l";"m";"n";"o";"p";"q";"r";"s";"t";"u";"v";"w";"x";"y";"z"},H4630)))&gt;0),"Invalid","Valid")</f>
        <v>Valid</v>
      </c>
      <c r="J4630" s="1" t="s">
        <v>30997</v>
      </c>
      <c r="K4630" s="1" t="s">
        <v>163</v>
      </c>
      <c r="L4630" s="1" t="s">
        <v>265</v>
      </c>
      <c r="M4630" s="1" t="s">
        <v>462</v>
      </c>
      <c r="N4630" s="1" t="s">
        <v>51</v>
      </c>
      <c r="O4630" s="1" t="s">
        <v>69</v>
      </c>
      <c r="P4630" t="s">
        <v>236</v>
      </c>
      <c r="Q4630" s="1" t="s">
        <v>254</v>
      </c>
      <c r="R4630" s="1" t="s">
        <v>238</v>
      </c>
      <c r="S4630" s="1" t="s">
        <v>30998</v>
      </c>
      <c r="T4630" s="1" t="s">
        <v>30999</v>
      </c>
      <c r="U4630" s="1" t="s">
        <v>4284</v>
      </c>
      <c r="V4630" s="1" t="s">
        <v>826</v>
      </c>
      <c r="W4630" s="1" t="s">
        <v>94</v>
      </c>
      <c r="X4630" t="str">
        <f t="shared" si="505"/>
        <v>Complete</v>
      </c>
      <c r="Y4630">
        <f>MAX(0,100-IF(G4630="Invalid",Config!$B$5,0)-IF(I4630="Invalid",Config!$B$6,0)-IF(X4630="Incomplete",Config!$B$7,0)-IF(AF4630="Yes",Config!$B$37,0))</f>
        <v>100</v>
      </c>
      <c r="Z4630" s="1">
        <f>IF(OR(TRIM(B4630)="",COUNTIF(Config!$B$15:$B$19,B4630)&gt;0),1,0)+IF(OR(TRIM(C4630)="",COUNTIF(Config!$B$15:$B$19,C4630)&gt;0),1,0)+IF(OR(TRIM(F4630)="",COUNTIF(Config!$B$15:$B$19,F4630)&gt;0),1,0)+IF(OR(TRIM(H4630)="",COUNTIF(Config!$B$15:$B$19,H4630)&gt;0),1,0)+IF(OR(TRIM(E4630)="",COUNTIF(Config!$B$15:$B$19,E4630)&gt;0),1,0)+IF(OR(TRIM(K4630)="",COUNTIF(Config!$B$15:$B$19,K4630)&gt;0),1,0)+IF(OR(TRIM(P4630)="",COUNTIF(Config!$B$15:$B$19,P4630)&gt;0),1,0)+IF(OR(TRIM(R4630)="",COUNTIF(Config!$B$15:$B$19,R4630)&gt;0),1,0)</f>
        <v>0</v>
      </c>
      <c r="AA4630" s="1" cm="1">
        <f t="array" ref="AA4630">SUMPRODUCT(LEN(H4630)-LEN(SUBSTITUTE(H4630,{"0";"1";"2";"3";"4";"5";"6";"7";"8";"9"},"")))</f>
        <v>12</v>
      </c>
      <c r="AC4630" t="str">
        <f t="shared" si="506"/>
        <v/>
      </c>
      <c r="AD4630">
        <f t="shared" si="507"/>
        <v>1</v>
      </c>
      <c r="AE4630">
        <f t="shared" si="508"/>
        <v>1</v>
      </c>
      <c r="AF4630" t="str">
        <f t="shared" si="509"/>
        <v>No</v>
      </c>
      <c r="AG4630">
        <f t="shared" ca="1" si="510"/>
        <v>95</v>
      </c>
      <c r="AH4630" t="str">
        <f ca="1">IF(OR(V4630="",AG4630=""),"Yes",IF(AG4630&gt;Config!$B$41,"Yes","No"))</f>
        <v>No</v>
      </c>
    </row>
    <row r="4631" spans="1:34" x14ac:dyDescent="0.25">
      <c r="A4631" s="1" t="s">
        <v>31000</v>
      </c>
      <c r="B4631" s="1" t="s">
        <v>1557</v>
      </c>
      <c r="C4631" s="1" t="s">
        <v>336</v>
      </c>
      <c r="D4631" s="1" t="s">
        <v>9888</v>
      </c>
      <c r="E4631" s="1" t="s">
        <v>681</v>
      </c>
      <c r="F4631" s="1" t="s">
        <v>31001</v>
      </c>
      <c r="G4631" t="str">
        <f t="shared" si="504"/>
        <v>Valid</v>
      </c>
      <c r="H4631" s="1" t="s">
        <v>31002</v>
      </c>
      <c r="I4631" t="str" cm="1">
        <f t="array" ref="I4631">IF(OR(TRIM(H4631)="",ISNUMBER(SEARCH("#",H4631)),AA4631&lt;Config!$B$8,SUMPRODUCT(--ISNUMBER(SEARCH({"a";"b";"c";"d";"e";"f";"g";"h";"i";"j";"k";"l";"m";"n";"o";"p";"q";"r";"s";"t";"u";"v";"w";"x";"y";"z"},H4631)))&gt;0),"Invalid","Valid")</f>
        <v>Valid</v>
      </c>
      <c r="J4631" s="1" t="s">
        <v>31003</v>
      </c>
      <c r="K4631" s="1" t="s">
        <v>163</v>
      </c>
      <c r="L4631" s="1" t="s">
        <v>67</v>
      </c>
      <c r="M4631" s="1" t="s">
        <v>517</v>
      </c>
      <c r="N4631" s="1" t="s">
        <v>713</v>
      </c>
      <c r="O4631" s="1" t="s">
        <v>149</v>
      </c>
      <c r="P4631" t="s">
        <v>53</v>
      </c>
      <c r="Q4631" s="1" t="s">
        <v>54</v>
      </c>
      <c r="R4631" s="1" t="s">
        <v>198</v>
      </c>
      <c r="S4631" s="1" t="s">
        <v>31004</v>
      </c>
      <c r="T4631" s="1" t="s">
        <v>31005</v>
      </c>
      <c r="U4631" s="1" t="s">
        <v>31006</v>
      </c>
      <c r="V4631" s="1" t="s">
        <v>1347</v>
      </c>
      <c r="W4631" s="1" t="s">
        <v>186</v>
      </c>
      <c r="X4631" t="str">
        <f t="shared" si="505"/>
        <v>Complete</v>
      </c>
      <c r="Y4631">
        <f>MAX(0,100-IF(G4631="Invalid",Config!$B$5,0)-IF(I4631="Invalid",Config!$B$6,0)-IF(X4631="Incomplete",Config!$B$7,0)-IF(AF4631="Yes",Config!$B$37,0))</f>
        <v>100</v>
      </c>
      <c r="Z4631" s="1">
        <f>IF(OR(TRIM(B4631)="",COUNTIF(Config!$B$15:$B$19,B4631)&gt;0),1,0)+IF(OR(TRIM(C4631)="",COUNTIF(Config!$B$15:$B$19,C4631)&gt;0),1,0)+IF(OR(TRIM(F4631)="",COUNTIF(Config!$B$15:$B$19,F4631)&gt;0),1,0)+IF(OR(TRIM(H4631)="",COUNTIF(Config!$B$15:$B$19,H4631)&gt;0),1,0)+IF(OR(TRIM(E4631)="",COUNTIF(Config!$B$15:$B$19,E4631)&gt;0),1,0)+IF(OR(TRIM(K4631)="",COUNTIF(Config!$B$15:$B$19,K4631)&gt;0),1,0)+IF(OR(TRIM(P4631)="",COUNTIF(Config!$B$15:$B$19,P4631)&gt;0),1,0)+IF(OR(TRIM(R4631)="",COUNTIF(Config!$B$15:$B$19,R4631)&gt;0),1,0)</f>
        <v>0</v>
      </c>
      <c r="AA4631" s="1" cm="1">
        <f t="array" ref="AA4631">SUMPRODUCT(LEN(H4631)-LEN(SUBSTITUTE(H4631,{"0";"1";"2";"3";"4";"5";"6";"7";"8";"9"},"")))</f>
        <v>12</v>
      </c>
      <c r="AC4631" t="str">
        <f t="shared" si="506"/>
        <v/>
      </c>
      <c r="AD4631">
        <f t="shared" si="507"/>
        <v>1</v>
      </c>
      <c r="AE4631">
        <f t="shared" si="508"/>
        <v>1</v>
      </c>
      <c r="AF4631" t="str">
        <f t="shared" si="509"/>
        <v>No</v>
      </c>
      <c r="AG4631">
        <f t="shared" ca="1" si="510"/>
        <v>37</v>
      </c>
      <c r="AH4631" t="str">
        <f ca="1">IF(OR(V4631="",AG4631=""),"Yes",IF(AG4631&gt;Config!$B$41,"Yes","No"))</f>
        <v>No</v>
      </c>
    </row>
    <row r="4632" spans="1:34" x14ac:dyDescent="0.25">
      <c r="A4632" s="1" t="s">
        <v>31007</v>
      </c>
      <c r="B4632" s="1" t="s">
        <v>2095</v>
      </c>
      <c r="C4632" s="1" t="s">
        <v>337</v>
      </c>
      <c r="D4632" s="1" t="s">
        <v>30379</v>
      </c>
      <c r="E4632" s="1" t="s">
        <v>35581</v>
      </c>
      <c r="F4632" s="1" t="s">
        <v>31008</v>
      </c>
      <c r="G4632" t="str">
        <f t="shared" si="504"/>
        <v>Valid</v>
      </c>
      <c r="H4632" s="1" t="s">
        <v>31009</v>
      </c>
      <c r="I4632" t="str" cm="1">
        <f t="array" ref="I4632">IF(OR(TRIM(H4632)="",ISNUMBER(SEARCH("#",H4632)),AA4632&lt;Config!$B$8,SUMPRODUCT(--ISNUMBER(SEARCH({"a";"b";"c";"d";"e";"f";"g";"h";"i";"j";"k";"l";"m";"n";"o";"p";"q";"r";"s";"t";"u";"v";"w";"x";"y";"z"},H4632)))&gt;0),"Invalid","Valid")</f>
        <v>Valid</v>
      </c>
      <c r="J4632" s="1" t="s">
        <v>31010</v>
      </c>
      <c r="K4632" s="1" t="s">
        <v>250</v>
      </c>
      <c r="L4632" s="1" t="s">
        <v>164</v>
      </c>
      <c r="M4632" s="1" t="s">
        <v>50</v>
      </c>
      <c r="N4632" s="1" t="s">
        <v>31</v>
      </c>
      <c r="O4632" s="1" t="s">
        <v>266</v>
      </c>
      <c r="P4632" t="s">
        <v>87</v>
      </c>
      <c r="Q4632" s="1" t="s">
        <v>438</v>
      </c>
      <c r="R4632" s="1" t="s">
        <v>89</v>
      </c>
      <c r="S4632" s="1" t="s">
        <v>31011</v>
      </c>
      <c r="T4632" s="1" t="s">
        <v>31012</v>
      </c>
      <c r="U4632" s="1" t="s">
        <v>3725</v>
      </c>
      <c r="V4632" s="1" t="s">
        <v>25529</v>
      </c>
      <c r="W4632" s="1" t="s">
        <v>186</v>
      </c>
      <c r="X4632" t="str">
        <f t="shared" si="505"/>
        <v>Complete</v>
      </c>
      <c r="Y4632">
        <f>MAX(0,100-IF(G4632="Invalid",Config!$B$5,0)-IF(I4632="Invalid",Config!$B$6,0)-IF(X4632="Incomplete",Config!$B$7,0)-IF(AF4632="Yes",Config!$B$37,0))</f>
        <v>100</v>
      </c>
      <c r="Z4632" s="1">
        <f>IF(OR(TRIM(B4632)="",COUNTIF(Config!$B$15:$B$19,B4632)&gt;0),1,0)+IF(OR(TRIM(C4632)="",COUNTIF(Config!$B$15:$B$19,C4632)&gt;0),1,0)+IF(OR(TRIM(F4632)="",COUNTIF(Config!$B$15:$B$19,F4632)&gt;0),1,0)+IF(OR(TRIM(H4632)="",COUNTIF(Config!$B$15:$B$19,H4632)&gt;0),1,0)+IF(OR(TRIM(E4632)="",COUNTIF(Config!$B$15:$B$19,E4632)&gt;0),1,0)+IF(OR(TRIM(K4632)="",COUNTIF(Config!$B$15:$B$19,K4632)&gt;0),1,0)+IF(OR(TRIM(P4632)="",COUNTIF(Config!$B$15:$B$19,P4632)&gt;0),1,0)+IF(OR(TRIM(R4632)="",COUNTIF(Config!$B$15:$B$19,R4632)&gt;0),1,0)</f>
        <v>0</v>
      </c>
      <c r="AA4632" s="1" cm="1">
        <f t="array" ref="AA4632">SUMPRODUCT(LEN(H4632)-LEN(SUBSTITUTE(H4632,{"0";"1";"2";"3";"4";"5";"6";"7";"8";"9"},"")))</f>
        <v>10</v>
      </c>
      <c r="AC4632" t="str">
        <f t="shared" si="506"/>
        <v/>
      </c>
      <c r="AD4632">
        <f t="shared" si="507"/>
        <v>1</v>
      </c>
      <c r="AE4632">
        <f t="shared" si="508"/>
        <v>1</v>
      </c>
      <c r="AF4632" t="str">
        <f t="shared" si="509"/>
        <v>No</v>
      </c>
      <c r="AG4632" t="str">
        <f t="shared" ca="1" si="510"/>
        <v/>
      </c>
      <c r="AH4632" t="str">
        <f ca="1">IF(OR(V4632="",AG4632=""),"Yes",IF(AG4632&gt;Config!$B$41,"Yes","No"))</f>
        <v>Yes</v>
      </c>
    </row>
    <row r="4633" spans="1:34" x14ac:dyDescent="0.25">
      <c r="A4633" s="1" t="s">
        <v>31013</v>
      </c>
      <c r="B4633" s="1" t="s">
        <v>1339</v>
      </c>
      <c r="C4633" s="1" t="s">
        <v>1339</v>
      </c>
      <c r="D4633" s="1" t="s">
        <v>17584</v>
      </c>
      <c r="E4633" s="1" t="s">
        <v>33824</v>
      </c>
      <c r="F4633" s="1" t="s">
        <v>31014</v>
      </c>
      <c r="G4633" t="str">
        <f t="shared" si="504"/>
        <v>Valid</v>
      </c>
      <c r="H4633" s="1" t="s">
        <v>7733</v>
      </c>
      <c r="I4633" t="str" cm="1">
        <f t="array" ref="I4633">IF(OR(TRIM(H4633)="",ISNUMBER(SEARCH("#",H4633)),AA4633&lt;Config!$B$8,SUMPRODUCT(--ISNUMBER(SEARCH({"a";"b";"c";"d";"e";"f";"g";"h";"i";"j";"k";"l";"m";"n";"o";"p";"q";"r";"s";"t";"u";"v";"w";"x";"y";"z"},H4633)))&gt;0),"Invalid","Valid")</f>
        <v>Valid</v>
      </c>
      <c r="J4633" s="1" t="s">
        <v>31015</v>
      </c>
      <c r="K4633" s="1" t="s">
        <v>504</v>
      </c>
      <c r="L4633" s="1" t="s">
        <v>134</v>
      </c>
      <c r="M4633" s="1" t="s">
        <v>103</v>
      </c>
      <c r="N4633" s="1" t="s">
        <v>148</v>
      </c>
      <c r="O4633" s="1" t="s">
        <v>180</v>
      </c>
      <c r="P4633" t="s">
        <v>87</v>
      </c>
      <c r="Q4633" s="1" t="s">
        <v>438</v>
      </c>
      <c r="R4633" s="1" t="s">
        <v>550</v>
      </c>
      <c r="S4633" s="1" t="s">
        <v>31016</v>
      </c>
      <c r="T4633" s="1" t="s">
        <v>31017</v>
      </c>
      <c r="U4633" s="1" t="s">
        <v>17017</v>
      </c>
      <c r="V4633" s="1" t="s">
        <v>3194</v>
      </c>
      <c r="W4633" s="1" t="s">
        <v>384</v>
      </c>
      <c r="X4633" t="str">
        <f t="shared" si="505"/>
        <v>Complete</v>
      </c>
      <c r="Y4633">
        <f>MAX(0,100-IF(G4633="Invalid",Config!$B$5,0)-IF(I4633="Invalid",Config!$B$6,0)-IF(X4633="Incomplete",Config!$B$7,0)-IF(AF4633="Yes",Config!$B$37,0))</f>
        <v>75</v>
      </c>
      <c r="Z4633" s="1">
        <f>IF(OR(TRIM(B4633)="",COUNTIF(Config!$B$15:$B$19,B4633)&gt;0),1,0)+IF(OR(TRIM(C4633)="",COUNTIF(Config!$B$15:$B$19,C4633)&gt;0),1,0)+IF(OR(TRIM(F4633)="",COUNTIF(Config!$B$15:$B$19,F4633)&gt;0),1,0)+IF(OR(TRIM(H4633)="",COUNTIF(Config!$B$15:$B$19,H4633)&gt;0),1,0)+IF(OR(TRIM(E4633)="",COUNTIF(Config!$B$15:$B$19,E4633)&gt;0),1,0)+IF(OR(TRIM(K4633)="",COUNTIF(Config!$B$15:$B$19,K4633)&gt;0),1,0)+IF(OR(TRIM(P4633)="",COUNTIF(Config!$B$15:$B$19,P4633)&gt;0),1,0)+IF(OR(TRIM(R4633)="",COUNTIF(Config!$B$15:$B$19,R4633)&gt;0),1,0)</f>
        <v>0</v>
      </c>
      <c r="AA4633" s="1" cm="1">
        <f t="array" ref="AA4633">SUMPRODUCT(LEN(H4633)-LEN(SUBSTITUTE(H4633,{"0";"1";"2";"3";"4";"5";"6";"7";"8";"9"},"")))</f>
        <v>10</v>
      </c>
      <c r="AC4633" t="str">
        <f t="shared" si="506"/>
        <v>Potential Duplicate</v>
      </c>
      <c r="AD4633">
        <f t="shared" si="507"/>
        <v>1</v>
      </c>
      <c r="AE4633">
        <f t="shared" si="508"/>
        <v>2</v>
      </c>
      <c r="AF4633" t="str">
        <f t="shared" si="509"/>
        <v>Yes</v>
      </c>
      <c r="AG4633">
        <f t="shared" ca="1" si="510"/>
        <v>638</v>
      </c>
      <c r="AH4633" t="str">
        <f ca="1">IF(OR(V4633="",AG4633=""),"Yes",IF(AG4633&gt;Config!$B$41,"Yes","No"))</f>
        <v>Yes</v>
      </c>
    </row>
    <row r="4634" spans="1:34" x14ac:dyDescent="0.25">
      <c r="A4634" s="1" t="s">
        <v>31018</v>
      </c>
      <c r="B4634" s="1" t="s">
        <v>3087</v>
      </c>
      <c r="C4634" s="1" t="s">
        <v>78</v>
      </c>
      <c r="D4634" s="1" t="s">
        <v>31019</v>
      </c>
      <c r="E4634" s="1" t="s">
        <v>35021</v>
      </c>
      <c r="F4634" s="1" t="s">
        <v>31020</v>
      </c>
      <c r="G4634" t="str">
        <f t="shared" si="504"/>
        <v>Valid</v>
      </c>
      <c r="H4634" s="1" t="s">
        <v>31021</v>
      </c>
      <c r="I4634" t="str" cm="1">
        <f t="array" ref="I4634">IF(OR(TRIM(H4634)="",ISNUMBER(SEARCH("#",H4634)),AA4634&lt;Config!$B$8,SUMPRODUCT(--ISNUMBER(SEARCH({"a";"b";"c";"d";"e";"f";"g";"h";"i";"j";"k";"l";"m";"n";"o";"p";"q";"r";"s";"t";"u";"v";"w";"x";"y";"z"},H4634)))&gt;0),"Invalid","Valid")</f>
        <v>Valid</v>
      </c>
      <c r="J4634" s="1" t="s">
        <v>31022</v>
      </c>
      <c r="K4634" s="1" t="s">
        <v>378</v>
      </c>
      <c r="L4634" s="1" t="s">
        <v>49</v>
      </c>
      <c r="M4634" s="1" t="s">
        <v>50</v>
      </c>
      <c r="N4634" s="1" t="s">
        <v>211</v>
      </c>
      <c r="O4634" s="1" t="s">
        <v>149</v>
      </c>
      <c r="P4634" t="s">
        <v>236</v>
      </c>
      <c r="Q4634" s="1" t="s">
        <v>237</v>
      </c>
      <c r="R4634" s="1" t="s">
        <v>254</v>
      </c>
      <c r="S4634" s="1" t="s">
        <v>31023</v>
      </c>
      <c r="T4634" s="1" t="s">
        <v>31024</v>
      </c>
      <c r="U4634" s="1" t="s">
        <v>8586</v>
      </c>
      <c r="V4634" s="1" t="s">
        <v>4513</v>
      </c>
      <c r="W4634" s="1" t="s">
        <v>94</v>
      </c>
      <c r="X4634" t="str">
        <f t="shared" si="505"/>
        <v>Complete</v>
      </c>
      <c r="Y4634">
        <f>MAX(0,100-IF(G4634="Invalid",Config!$B$5,0)-IF(I4634="Invalid",Config!$B$6,0)-IF(X4634="Incomplete",Config!$B$7,0)-IF(AF4634="Yes",Config!$B$37,0))</f>
        <v>100</v>
      </c>
      <c r="Z4634" s="1">
        <f>IF(OR(TRIM(B4634)="",COUNTIF(Config!$B$15:$B$19,B4634)&gt;0),1,0)+IF(OR(TRIM(C4634)="",COUNTIF(Config!$B$15:$B$19,C4634)&gt;0),1,0)+IF(OR(TRIM(F4634)="",COUNTIF(Config!$B$15:$B$19,F4634)&gt;0),1,0)+IF(OR(TRIM(H4634)="",COUNTIF(Config!$B$15:$B$19,H4634)&gt;0),1,0)+IF(OR(TRIM(E4634)="",COUNTIF(Config!$B$15:$B$19,E4634)&gt;0),1,0)+IF(OR(TRIM(K4634)="",COUNTIF(Config!$B$15:$B$19,K4634)&gt;0),1,0)+IF(OR(TRIM(P4634)="",COUNTIF(Config!$B$15:$B$19,P4634)&gt;0),1,0)+IF(OR(TRIM(R4634)="",COUNTIF(Config!$B$15:$B$19,R4634)&gt;0),1,0)</f>
        <v>0</v>
      </c>
      <c r="AA4634" s="1" cm="1">
        <f t="array" ref="AA4634">SUMPRODUCT(LEN(H4634)-LEN(SUBSTITUTE(H4634,{"0";"1";"2";"3";"4";"5";"6";"7";"8";"9"},"")))</f>
        <v>10</v>
      </c>
      <c r="AC4634" t="str">
        <f t="shared" si="506"/>
        <v/>
      </c>
      <c r="AD4634">
        <f t="shared" si="507"/>
        <v>1</v>
      </c>
      <c r="AE4634">
        <f t="shared" si="508"/>
        <v>1</v>
      </c>
      <c r="AF4634" t="str">
        <f t="shared" si="509"/>
        <v>No</v>
      </c>
      <c r="AG4634">
        <f t="shared" ca="1" si="510"/>
        <v>430</v>
      </c>
      <c r="AH4634" t="str">
        <f ca="1">IF(OR(V4634="",AG4634=""),"Yes",IF(AG4634&gt;Config!$B$41,"Yes","No"))</f>
        <v>Yes</v>
      </c>
    </row>
    <row r="4635" spans="1:34" x14ac:dyDescent="0.25">
      <c r="A4635" s="1" t="s">
        <v>31025</v>
      </c>
      <c r="B4635" s="1" t="s">
        <v>917</v>
      </c>
      <c r="C4635" s="1" t="s">
        <v>1496</v>
      </c>
      <c r="D4635" s="1" t="s">
        <v>4187</v>
      </c>
      <c r="E4635" s="1" t="s">
        <v>642</v>
      </c>
      <c r="F4635" s="1" t="s">
        <v>31026</v>
      </c>
      <c r="G4635" t="str">
        <f t="shared" si="504"/>
        <v>Valid</v>
      </c>
      <c r="H4635" s="1" t="s">
        <v>950</v>
      </c>
      <c r="I4635" t="str" cm="1">
        <f t="array" ref="I4635">IF(OR(TRIM(H4635)="",ISNUMBER(SEARCH("#",H4635)),AA4635&lt;Config!$B$8,SUMPRODUCT(--ISNUMBER(SEARCH({"a";"b";"c";"d";"e";"f";"g";"h";"i";"j";"k";"l";"m";"n";"o";"p";"q";"r";"s";"t";"u";"v";"w";"x";"y";"z"},H4635)))&gt;0),"Invalid","Valid")</f>
        <v>Invalid</v>
      </c>
      <c r="J4635" s="1" t="s">
        <v>31027</v>
      </c>
      <c r="K4635" s="1" t="s">
        <v>133</v>
      </c>
      <c r="L4635" s="1" t="s">
        <v>29</v>
      </c>
      <c r="M4635" s="1" t="s">
        <v>462</v>
      </c>
      <c r="N4635" s="1" t="s">
        <v>252</v>
      </c>
      <c r="O4635" s="1" t="s">
        <v>69</v>
      </c>
      <c r="P4635" t="s">
        <v>328</v>
      </c>
      <c r="Q4635" s="1" t="s">
        <v>33838</v>
      </c>
      <c r="R4635" s="1" t="s">
        <v>392</v>
      </c>
      <c r="S4635" s="1" t="s">
        <v>31028</v>
      </c>
      <c r="T4635" s="1" t="s">
        <v>31029</v>
      </c>
      <c r="U4635" s="1" t="s">
        <v>17861</v>
      </c>
      <c r="V4635" s="1" t="s">
        <v>31030</v>
      </c>
      <c r="W4635" s="1" t="s">
        <v>202</v>
      </c>
      <c r="X4635" t="str">
        <f t="shared" si="505"/>
        <v>Complete</v>
      </c>
      <c r="Y4635">
        <f>MAX(0,100-IF(G4635="Invalid",Config!$B$5,0)-IF(I4635="Invalid",Config!$B$6,0)-IF(X4635="Incomplete",Config!$B$7,0)-IF(AF4635="Yes",Config!$B$37,0))</f>
        <v>80</v>
      </c>
      <c r="Z4635" s="1">
        <f>IF(OR(TRIM(B4635)="",COUNTIF(Config!$B$15:$B$19,B4635)&gt;0),1,0)+IF(OR(TRIM(C4635)="",COUNTIF(Config!$B$15:$B$19,C4635)&gt;0),1,0)+IF(OR(TRIM(F4635)="",COUNTIF(Config!$B$15:$B$19,F4635)&gt;0),1,0)+IF(OR(TRIM(H4635)="",COUNTIF(Config!$B$15:$B$19,H4635)&gt;0),1,0)+IF(OR(TRIM(E4635)="",COUNTIF(Config!$B$15:$B$19,E4635)&gt;0),1,0)+IF(OR(TRIM(K4635)="",COUNTIF(Config!$B$15:$B$19,K4635)&gt;0),1,0)+IF(OR(TRIM(P4635)="",COUNTIF(Config!$B$15:$B$19,P4635)&gt;0),1,0)+IF(OR(TRIM(R4635)="",COUNTIF(Config!$B$15:$B$19,R4635)&gt;0),1,0)</f>
        <v>0</v>
      </c>
      <c r="AA4635" s="1" cm="1">
        <f t="array" ref="AA4635">SUMPRODUCT(LEN(H4635)-LEN(SUBSTITUTE(H4635,{"0";"1";"2";"3";"4";"5";"6";"7";"8";"9"},"")))</f>
        <v>5</v>
      </c>
      <c r="AC4635" t="str">
        <f t="shared" si="506"/>
        <v>Invalid Phone</v>
      </c>
      <c r="AD4635">
        <f t="shared" si="507"/>
        <v>1</v>
      </c>
      <c r="AE4635">
        <f t="shared" si="508"/>
        <v>0</v>
      </c>
      <c r="AF4635" t="str">
        <f t="shared" si="509"/>
        <v>No</v>
      </c>
      <c r="AG4635">
        <f t="shared" ca="1" si="510"/>
        <v>343</v>
      </c>
      <c r="AH4635" t="str">
        <f ca="1">IF(OR(V4635="",AG4635=""),"Yes",IF(AG4635&gt;Config!$B$41,"Yes","No"))</f>
        <v>No</v>
      </c>
    </row>
    <row r="4636" spans="1:34" x14ac:dyDescent="0.25">
      <c r="A4636" s="1" t="s">
        <v>31031</v>
      </c>
      <c r="B4636" s="1" t="s">
        <v>1450</v>
      </c>
      <c r="C4636" s="1" t="s">
        <v>748</v>
      </c>
      <c r="D4636" s="1" t="s">
        <v>31032</v>
      </c>
      <c r="E4636" s="1" t="s">
        <v>33829</v>
      </c>
      <c r="F4636" s="1" t="s">
        <v>31033</v>
      </c>
      <c r="G4636" t="str">
        <f t="shared" si="504"/>
        <v>Valid</v>
      </c>
      <c r="H4636" s="1" t="s">
        <v>31034</v>
      </c>
      <c r="I4636" t="str" cm="1">
        <f t="array" ref="I4636">IF(OR(TRIM(H4636)="",ISNUMBER(SEARCH("#",H4636)),AA4636&lt;Config!$B$8,SUMPRODUCT(--ISNUMBER(SEARCH({"a";"b";"c";"d";"e";"f";"g";"h";"i";"j";"k";"l";"m";"n";"o";"p";"q";"r";"s";"t";"u";"v";"w";"x";"y";"z"},H4636)))&gt;0),"Invalid","Valid")</f>
        <v>Valid</v>
      </c>
      <c r="J4636" s="1" t="s">
        <v>31035</v>
      </c>
      <c r="K4636" s="1" t="s">
        <v>163</v>
      </c>
      <c r="L4636" s="1" t="s">
        <v>102</v>
      </c>
      <c r="M4636" s="1" t="s">
        <v>118</v>
      </c>
      <c r="N4636" s="1" t="s">
        <v>437</v>
      </c>
      <c r="O4636" s="1" t="s">
        <v>69</v>
      </c>
      <c r="P4636" t="s">
        <v>344</v>
      </c>
      <c r="Q4636" s="1" t="s">
        <v>1199</v>
      </c>
      <c r="R4636" s="1" t="s">
        <v>1200</v>
      </c>
      <c r="S4636" s="1" t="s">
        <v>8678</v>
      </c>
      <c r="T4636" s="1" t="s">
        <v>31036</v>
      </c>
      <c r="U4636" s="1" t="s">
        <v>2150</v>
      </c>
      <c r="V4636" s="1" t="s">
        <v>4391</v>
      </c>
      <c r="W4636" s="1" t="s">
        <v>293</v>
      </c>
      <c r="X4636" t="str">
        <f t="shared" si="505"/>
        <v>Incomplete</v>
      </c>
      <c r="Y4636">
        <f>MAX(0,100-IF(G4636="Invalid",Config!$B$5,0)-IF(I4636="Invalid",Config!$B$6,0)-IF(X4636="Incomplete",Config!$B$7,0)-IF(AF4636="Yes",Config!$B$37,0))</f>
        <v>60</v>
      </c>
      <c r="Z4636" s="1">
        <f>IF(OR(TRIM(B4636)="",COUNTIF(Config!$B$15:$B$19,B4636)&gt;0),1,0)+IF(OR(TRIM(C4636)="",COUNTIF(Config!$B$15:$B$19,C4636)&gt;0),1,0)+IF(OR(TRIM(F4636)="",COUNTIF(Config!$B$15:$B$19,F4636)&gt;0),1,0)+IF(OR(TRIM(H4636)="",COUNTIF(Config!$B$15:$B$19,H4636)&gt;0),1,0)+IF(OR(TRIM(E4636)="",COUNTIF(Config!$B$15:$B$19,E4636)&gt;0),1,0)+IF(OR(TRIM(K4636)="",COUNTIF(Config!$B$15:$B$19,K4636)&gt;0),1,0)+IF(OR(TRIM(P4636)="",COUNTIF(Config!$B$15:$B$19,P4636)&gt;0),1,0)+IF(OR(TRIM(R4636)="",COUNTIF(Config!$B$15:$B$19,R4636)&gt;0),1,0)</f>
        <v>1</v>
      </c>
      <c r="AA4636" s="1" cm="1">
        <f t="array" ref="AA4636">SUMPRODUCT(LEN(H4636)-LEN(SUBSTITUTE(H4636,{"0";"1";"2";"3";"4";"5";"6";"7";"8";"9"},"")))</f>
        <v>11</v>
      </c>
      <c r="AC4636" t="str">
        <f t="shared" si="506"/>
        <v>Incomplete Profile</v>
      </c>
      <c r="AD4636">
        <f t="shared" si="507"/>
        <v>1</v>
      </c>
      <c r="AE4636">
        <f t="shared" si="508"/>
        <v>1</v>
      </c>
      <c r="AF4636" t="str">
        <f t="shared" si="509"/>
        <v>No</v>
      </c>
      <c r="AG4636">
        <f t="shared" ca="1" si="510"/>
        <v>622</v>
      </c>
      <c r="AH4636" t="str">
        <f ca="1">IF(OR(V4636="",AG4636=""),"Yes",IF(AG4636&gt;Config!$B$41,"Yes","No"))</f>
        <v>Yes</v>
      </c>
    </row>
    <row r="4637" spans="1:34" x14ac:dyDescent="0.25">
      <c r="A4637" s="1" t="s">
        <v>31037</v>
      </c>
      <c r="B4637" s="1" t="s">
        <v>774</v>
      </c>
      <c r="C4637" s="1" t="s">
        <v>566</v>
      </c>
      <c r="D4637" s="1" t="s">
        <v>3061</v>
      </c>
      <c r="E4637" s="1" t="s">
        <v>34615</v>
      </c>
      <c r="F4637" s="1" t="s">
        <v>31038</v>
      </c>
      <c r="G4637" t="str">
        <f t="shared" si="504"/>
        <v>Valid</v>
      </c>
      <c r="H4637" s="1" t="s">
        <v>31039</v>
      </c>
      <c r="I4637" t="str" cm="1">
        <f t="array" ref="I4637">IF(OR(TRIM(H4637)="",ISNUMBER(SEARCH("#",H4637)),AA4637&lt;Config!$B$8,SUMPRODUCT(--ISNUMBER(SEARCH({"a";"b";"c";"d";"e";"f";"g";"h";"i";"j";"k";"l";"m";"n";"o";"p";"q";"r";"s";"t";"u";"v";"w";"x";"y";"z"},H4637)))&gt;0),"Invalid","Valid")</f>
        <v>Valid</v>
      </c>
      <c r="J4637" s="1" t="s">
        <v>31040</v>
      </c>
      <c r="K4637" s="1" t="s">
        <v>250</v>
      </c>
      <c r="L4637" s="1" t="s">
        <v>102</v>
      </c>
      <c r="M4637" s="1" t="s">
        <v>50</v>
      </c>
      <c r="N4637" s="1" t="s">
        <v>148</v>
      </c>
      <c r="O4637" s="1" t="s">
        <v>32</v>
      </c>
      <c r="P4637" t="s">
        <v>236</v>
      </c>
      <c r="Q4637" s="1" t="s">
        <v>237</v>
      </c>
      <c r="R4637" s="1" t="s">
        <v>254</v>
      </c>
      <c r="S4637" s="1" t="s">
        <v>28771</v>
      </c>
      <c r="T4637" s="1" t="s">
        <v>31041</v>
      </c>
      <c r="U4637" s="1" t="s">
        <v>9450</v>
      </c>
      <c r="V4637" s="1" t="s">
        <v>16702</v>
      </c>
      <c r="W4637" s="1" t="s">
        <v>141</v>
      </c>
      <c r="X4637" t="str">
        <f t="shared" si="505"/>
        <v>Complete</v>
      </c>
      <c r="Y4637">
        <f>MAX(0,100-IF(G4637="Invalid",Config!$B$5,0)-IF(I4637="Invalid",Config!$B$6,0)-IF(X4637="Incomplete",Config!$B$7,0)-IF(AF4637="Yes",Config!$B$37,0))</f>
        <v>100</v>
      </c>
      <c r="Z4637" s="1">
        <f>IF(OR(TRIM(B4637)="",COUNTIF(Config!$B$15:$B$19,B4637)&gt;0),1,0)+IF(OR(TRIM(C4637)="",COUNTIF(Config!$B$15:$B$19,C4637)&gt;0),1,0)+IF(OR(TRIM(F4637)="",COUNTIF(Config!$B$15:$B$19,F4637)&gt;0),1,0)+IF(OR(TRIM(H4637)="",COUNTIF(Config!$B$15:$B$19,H4637)&gt;0),1,0)+IF(OR(TRIM(E4637)="",COUNTIF(Config!$B$15:$B$19,E4637)&gt;0),1,0)+IF(OR(TRIM(K4637)="",COUNTIF(Config!$B$15:$B$19,K4637)&gt;0),1,0)+IF(OR(TRIM(P4637)="",COUNTIF(Config!$B$15:$B$19,P4637)&gt;0),1,0)+IF(OR(TRIM(R4637)="",COUNTIF(Config!$B$15:$B$19,R4637)&gt;0),1,0)</f>
        <v>0</v>
      </c>
      <c r="AA4637" s="1" cm="1">
        <f t="array" ref="AA4637">SUMPRODUCT(LEN(H4637)-LEN(SUBSTITUTE(H4637,{"0";"1";"2";"3";"4";"5";"6";"7";"8";"9"},"")))</f>
        <v>10</v>
      </c>
      <c r="AC4637" t="str">
        <f t="shared" si="506"/>
        <v/>
      </c>
      <c r="AD4637">
        <f t="shared" si="507"/>
        <v>1</v>
      </c>
      <c r="AE4637">
        <f t="shared" si="508"/>
        <v>1</v>
      </c>
      <c r="AF4637" t="str">
        <f t="shared" si="509"/>
        <v>No</v>
      </c>
      <c r="AG4637">
        <f t="shared" ca="1" si="510"/>
        <v>-88</v>
      </c>
      <c r="AH4637" t="str">
        <f ca="1">IF(OR(V4637="",AG4637=""),"Yes",IF(AG4637&gt;Config!$B$41,"Yes","No"))</f>
        <v>No</v>
      </c>
    </row>
    <row r="4638" spans="1:34" x14ac:dyDescent="0.25">
      <c r="A4638" s="1" t="s">
        <v>31042</v>
      </c>
      <c r="B4638" s="1" t="s">
        <v>219</v>
      </c>
      <c r="C4638" s="1" t="s">
        <v>245</v>
      </c>
      <c r="D4638" s="1" t="s">
        <v>31043</v>
      </c>
      <c r="E4638" s="1" t="s">
        <v>33858</v>
      </c>
      <c r="F4638" s="1" t="s">
        <v>1808</v>
      </c>
      <c r="G4638" t="str">
        <f t="shared" si="504"/>
        <v>Valid</v>
      </c>
      <c r="H4638" s="1" t="s">
        <v>4071</v>
      </c>
      <c r="I4638" t="str" cm="1">
        <f t="array" ref="I4638">IF(OR(TRIM(H4638)="",ISNUMBER(SEARCH("#",H4638)),AA4638&lt;Config!$B$8,SUMPRODUCT(--ISNUMBER(SEARCH({"a";"b";"c";"d";"e";"f";"g";"h";"i";"j";"k";"l";"m";"n";"o";"p";"q";"r";"s";"t";"u";"v";"w";"x";"y";"z"},H4638)))&gt;0),"Invalid","Valid")</f>
        <v>Valid</v>
      </c>
      <c r="J4638" s="1" t="s">
        <v>31044</v>
      </c>
      <c r="K4638" s="1" t="s">
        <v>504</v>
      </c>
      <c r="L4638" s="1" t="s">
        <v>84</v>
      </c>
      <c r="M4638" s="1" t="s">
        <v>85</v>
      </c>
      <c r="N4638" s="1" t="s">
        <v>31</v>
      </c>
      <c r="O4638" s="1" t="s">
        <v>69</v>
      </c>
      <c r="P4638" t="s">
        <v>344</v>
      </c>
      <c r="Q4638" s="1" t="s">
        <v>345</v>
      </c>
      <c r="R4638" s="1" t="s">
        <v>1200</v>
      </c>
      <c r="S4638" s="1" t="s">
        <v>31045</v>
      </c>
      <c r="T4638" s="1" t="s">
        <v>31046</v>
      </c>
      <c r="U4638" s="1" t="s">
        <v>2895</v>
      </c>
      <c r="V4638" s="1" t="s">
        <v>3187</v>
      </c>
      <c r="W4638" s="1" t="s">
        <v>293</v>
      </c>
      <c r="X4638" t="str">
        <f t="shared" si="505"/>
        <v>Complete</v>
      </c>
      <c r="Y4638">
        <f>MAX(0,100-IF(G4638="Invalid",Config!$B$5,0)-IF(I4638="Invalid",Config!$B$6,0)-IF(X4638="Incomplete",Config!$B$7,0)-IF(AF4638="Yes",Config!$B$37,0))</f>
        <v>75</v>
      </c>
      <c r="Z4638" s="1">
        <f>IF(OR(TRIM(B4638)="",COUNTIF(Config!$B$15:$B$19,B4638)&gt;0),1,0)+IF(OR(TRIM(C4638)="",COUNTIF(Config!$B$15:$B$19,C4638)&gt;0),1,0)+IF(OR(TRIM(F4638)="",COUNTIF(Config!$B$15:$B$19,F4638)&gt;0),1,0)+IF(OR(TRIM(H4638)="",COUNTIF(Config!$B$15:$B$19,H4638)&gt;0),1,0)+IF(OR(TRIM(E4638)="",COUNTIF(Config!$B$15:$B$19,E4638)&gt;0),1,0)+IF(OR(TRIM(K4638)="",COUNTIF(Config!$B$15:$B$19,K4638)&gt;0),1,0)+IF(OR(TRIM(P4638)="",COUNTIF(Config!$B$15:$B$19,P4638)&gt;0),1,0)+IF(OR(TRIM(R4638)="",COUNTIF(Config!$B$15:$B$19,R4638)&gt;0),1,0)</f>
        <v>0</v>
      </c>
      <c r="AA4638" s="1" cm="1">
        <f t="array" ref="AA4638">SUMPRODUCT(LEN(H4638)-LEN(SUBSTITUTE(H4638,{"0";"1";"2";"3";"4";"5";"6";"7";"8";"9"},"")))</f>
        <v>11</v>
      </c>
      <c r="AC4638" t="str">
        <f t="shared" si="506"/>
        <v>Potential Duplicate</v>
      </c>
      <c r="AD4638">
        <f t="shared" si="507"/>
        <v>2</v>
      </c>
      <c r="AE4638">
        <f t="shared" si="508"/>
        <v>2</v>
      </c>
      <c r="AF4638" t="str">
        <f t="shared" si="509"/>
        <v>Yes</v>
      </c>
      <c r="AG4638">
        <f t="shared" ca="1" si="510"/>
        <v>298</v>
      </c>
      <c r="AH4638" t="str">
        <f ca="1">IF(OR(V4638="",AG4638=""),"Yes",IF(AG4638&gt;Config!$B$41,"Yes","No"))</f>
        <v>No</v>
      </c>
    </row>
    <row r="4639" spans="1:34" x14ac:dyDescent="0.25">
      <c r="A4639" s="1" t="s">
        <v>31047</v>
      </c>
      <c r="B4639" s="1" t="s">
        <v>554</v>
      </c>
      <c r="C4639" s="1" t="s">
        <v>205</v>
      </c>
      <c r="D4639" s="1" t="s">
        <v>5341</v>
      </c>
      <c r="E4639" s="1" t="s">
        <v>34931</v>
      </c>
      <c r="F4639" s="1" t="s">
        <v>31048</v>
      </c>
      <c r="G4639" t="str">
        <f t="shared" si="504"/>
        <v>Valid</v>
      </c>
      <c r="H4639" s="1" t="s">
        <v>31049</v>
      </c>
      <c r="I4639" t="str" cm="1">
        <f t="array" ref="I4639">IF(OR(TRIM(H4639)="",ISNUMBER(SEARCH("#",H4639)),AA4639&lt;Config!$B$8,SUMPRODUCT(--ISNUMBER(SEARCH({"a";"b";"c";"d";"e";"f";"g";"h";"i";"j";"k";"l";"m";"n";"o";"p";"q";"r";"s";"t";"u";"v";"w";"x";"y";"z"},H4639)))&gt;0),"Invalid","Valid")</f>
        <v>Valid</v>
      </c>
      <c r="J4639" s="1" t="s">
        <v>31050</v>
      </c>
      <c r="K4639" s="1" t="s">
        <v>516</v>
      </c>
      <c r="L4639" s="1" t="s">
        <v>164</v>
      </c>
      <c r="M4639" s="1" t="s">
        <v>50</v>
      </c>
      <c r="N4639" s="1" t="s">
        <v>86</v>
      </c>
      <c r="O4639" s="1" t="s">
        <v>52</v>
      </c>
      <c r="P4639" t="s">
        <v>53</v>
      </c>
      <c r="Q4639" s="1" t="s">
        <v>197</v>
      </c>
      <c r="R4639" s="1" t="s">
        <v>70</v>
      </c>
      <c r="S4639" s="1" t="s">
        <v>11047</v>
      </c>
      <c r="T4639" s="1" t="s">
        <v>31051</v>
      </c>
      <c r="U4639" s="1" t="s">
        <v>676</v>
      </c>
      <c r="V4639" s="1" t="s">
        <v>38</v>
      </c>
      <c r="W4639" s="1" t="s">
        <v>40</v>
      </c>
      <c r="X4639" t="str">
        <f t="shared" si="505"/>
        <v>Complete</v>
      </c>
      <c r="Y4639">
        <f>MAX(0,100-IF(G4639="Invalid",Config!$B$5,0)-IF(I4639="Invalid",Config!$B$6,0)-IF(X4639="Incomplete",Config!$B$7,0)-IF(AF4639="Yes",Config!$B$37,0))</f>
        <v>100</v>
      </c>
      <c r="Z4639" s="1">
        <f>IF(OR(TRIM(B4639)="",COUNTIF(Config!$B$15:$B$19,B4639)&gt;0),1,0)+IF(OR(TRIM(C4639)="",COUNTIF(Config!$B$15:$B$19,C4639)&gt;0),1,0)+IF(OR(TRIM(F4639)="",COUNTIF(Config!$B$15:$B$19,F4639)&gt;0),1,0)+IF(OR(TRIM(H4639)="",COUNTIF(Config!$B$15:$B$19,H4639)&gt;0),1,0)+IF(OR(TRIM(E4639)="",COUNTIF(Config!$B$15:$B$19,E4639)&gt;0),1,0)+IF(OR(TRIM(K4639)="",COUNTIF(Config!$B$15:$B$19,K4639)&gt;0),1,0)+IF(OR(TRIM(P4639)="",COUNTIF(Config!$B$15:$B$19,P4639)&gt;0),1,0)+IF(OR(TRIM(R4639)="",COUNTIF(Config!$B$15:$B$19,R4639)&gt;0),1,0)</f>
        <v>0</v>
      </c>
      <c r="AA4639" s="1" cm="1">
        <f t="array" ref="AA4639">SUMPRODUCT(LEN(H4639)-LEN(SUBSTITUTE(H4639,{"0";"1";"2";"3";"4";"5";"6";"7";"8";"9"},"")))</f>
        <v>10</v>
      </c>
      <c r="AC4639" t="str">
        <f t="shared" si="506"/>
        <v/>
      </c>
      <c r="AD4639">
        <f t="shared" si="507"/>
        <v>1</v>
      </c>
      <c r="AE4639">
        <f t="shared" si="508"/>
        <v>1</v>
      </c>
      <c r="AF4639" t="str">
        <f t="shared" si="509"/>
        <v>No</v>
      </c>
      <c r="AG4639">
        <f t="shared" ca="1" si="510"/>
        <v>450</v>
      </c>
      <c r="AH4639" t="str">
        <f ca="1">IF(OR(V4639="",AG4639=""),"Yes",IF(AG4639&gt;Config!$B$41,"Yes","No"))</f>
        <v>Yes</v>
      </c>
    </row>
    <row r="4640" spans="1:34" x14ac:dyDescent="0.25">
      <c r="A4640" s="1" t="s">
        <v>31052</v>
      </c>
      <c r="B4640" s="1" t="s">
        <v>1283</v>
      </c>
      <c r="C4640" s="1" t="s">
        <v>386</v>
      </c>
      <c r="D4640" s="1" t="s">
        <v>28269</v>
      </c>
      <c r="E4640" s="1" t="s">
        <v>34144</v>
      </c>
      <c r="F4640" s="1" t="s">
        <v>35718</v>
      </c>
      <c r="G4640" t="str">
        <f t="shared" si="504"/>
        <v>Valid</v>
      </c>
      <c r="H4640" s="1" t="s">
        <v>31053</v>
      </c>
      <c r="I4640" t="str" cm="1">
        <f t="array" ref="I4640">IF(OR(TRIM(H4640)="",ISNUMBER(SEARCH("#",H4640)),AA4640&lt;Config!$B$8,SUMPRODUCT(--ISNUMBER(SEARCH({"a";"b";"c";"d";"e";"f";"g";"h";"i";"j";"k";"l";"m";"n";"o";"p";"q";"r";"s";"t";"u";"v";"w";"x";"y";"z"},H4640)))&gt;0),"Invalid","Valid")</f>
        <v>Valid</v>
      </c>
      <c r="J4640" s="1" t="s">
        <v>31054</v>
      </c>
      <c r="K4640" s="1" t="s">
        <v>83</v>
      </c>
      <c r="L4640" s="1" t="s">
        <v>29</v>
      </c>
      <c r="M4640" s="1" t="s">
        <v>343</v>
      </c>
      <c r="N4640" s="1" t="s">
        <v>68</v>
      </c>
      <c r="O4640" s="1" t="s">
        <v>196</v>
      </c>
      <c r="P4640" t="s">
        <v>314</v>
      </c>
      <c r="Q4640" s="1" t="s">
        <v>315</v>
      </c>
      <c r="R4640" s="1" t="s">
        <v>663</v>
      </c>
      <c r="S4640" s="1" t="s">
        <v>8136</v>
      </c>
      <c r="T4640" s="1" t="s">
        <v>31055</v>
      </c>
      <c r="U4640" s="1" t="s">
        <v>31056</v>
      </c>
      <c r="V4640" s="1" t="s">
        <v>1347</v>
      </c>
      <c r="W4640" s="1" t="s">
        <v>293</v>
      </c>
      <c r="X4640" t="str">
        <f t="shared" si="505"/>
        <v>Complete</v>
      </c>
      <c r="Y4640">
        <f>MAX(0,100-IF(G4640="Invalid",Config!$B$5,0)-IF(I4640="Invalid",Config!$B$6,0)-IF(X4640="Incomplete",Config!$B$7,0)-IF(AF4640="Yes",Config!$B$37,0))</f>
        <v>100</v>
      </c>
      <c r="Z4640" s="1">
        <f>IF(OR(TRIM(B4640)="",COUNTIF(Config!$B$15:$B$19,B4640)&gt;0),1,0)+IF(OR(TRIM(C4640)="",COUNTIF(Config!$B$15:$B$19,C4640)&gt;0),1,0)+IF(OR(TRIM(F4640)="",COUNTIF(Config!$B$15:$B$19,F4640)&gt;0),1,0)+IF(OR(TRIM(H4640)="",COUNTIF(Config!$B$15:$B$19,H4640)&gt;0),1,0)+IF(OR(TRIM(E4640)="",COUNTIF(Config!$B$15:$B$19,E4640)&gt;0),1,0)+IF(OR(TRIM(K4640)="",COUNTIF(Config!$B$15:$B$19,K4640)&gt;0),1,0)+IF(OR(TRIM(P4640)="",COUNTIF(Config!$B$15:$B$19,P4640)&gt;0),1,0)+IF(OR(TRIM(R4640)="",COUNTIF(Config!$B$15:$B$19,R4640)&gt;0),1,0)</f>
        <v>0</v>
      </c>
      <c r="AA4640" s="1" cm="1">
        <f t="array" ref="AA4640">SUMPRODUCT(LEN(H4640)-LEN(SUBSTITUTE(H4640,{"0";"1";"2";"3";"4";"5";"6";"7";"8";"9"},"")))</f>
        <v>10</v>
      </c>
      <c r="AC4640" t="str">
        <f t="shared" si="506"/>
        <v/>
      </c>
      <c r="AD4640">
        <f t="shared" si="507"/>
        <v>1</v>
      </c>
      <c r="AE4640">
        <f t="shared" si="508"/>
        <v>1</v>
      </c>
      <c r="AF4640" t="str">
        <f t="shared" si="509"/>
        <v>No</v>
      </c>
      <c r="AG4640">
        <f t="shared" ca="1" si="510"/>
        <v>37</v>
      </c>
      <c r="AH4640" t="str">
        <f ca="1">IF(OR(V4640="",AG4640=""),"Yes",IF(AG4640&gt;Config!$B$41,"Yes","No"))</f>
        <v>No</v>
      </c>
    </row>
    <row r="4641" spans="1:34" x14ac:dyDescent="0.25">
      <c r="A4641" s="1" t="s">
        <v>31057</v>
      </c>
      <c r="B4641" s="1" t="s">
        <v>1068</v>
      </c>
      <c r="C4641" s="1" t="s">
        <v>792</v>
      </c>
      <c r="D4641" s="1" t="s">
        <v>31058</v>
      </c>
      <c r="E4641" s="1" t="s">
        <v>35719</v>
      </c>
      <c r="F4641" s="1" t="s">
        <v>31059</v>
      </c>
      <c r="G4641" t="str">
        <f t="shared" si="504"/>
        <v>Valid</v>
      </c>
      <c r="H4641" s="1" t="s">
        <v>31060</v>
      </c>
      <c r="I4641" t="str" cm="1">
        <f t="array" ref="I4641">IF(OR(TRIM(H4641)="",ISNUMBER(SEARCH("#",H4641)),AA4641&lt;Config!$B$8,SUMPRODUCT(--ISNUMBER(SEARCH({"a";"b";"c";"d";"e";"f";"g";"h";"i";"j";"k";"l";"m";"n";"o";"p";"q";"r";"s";"t";"u";"v";"w";"x";"y";"z"},H4641)))&gt;0),"Invalid","Valid")</f>
        <v>Valid</v>
      </c>
      <c r="J4641" s="1" t="s">
        <v>31061</v>
      </c>
      <c r="K4641" s="1" t="s">
        <v>625</v>
      </c>
      <c r="L4641" s="1" t="s">
        <v>450</v>
      </c>
      <c r="M4641" s="1" t="s">
        <v>517</v>
      </c>
      <c r="N4641" s="1" t="s">
        <v>148</v>
      </c>
      <c r="O4641" s="1" t="s">
        <v>196</v>
      </c>
      <c r="P4641" t="s">
        <v>328</v>
      </c>
      <c r="Q4641" s="1" t="s">
        <v>1046</v>
      </c>
      <c r="R4641" s="1" t="s">
        <v>571</v>
      </c>
      <c r="S4641" s="1" t="s">
        <v>31062</v>
      </c>
      <c r="T4641" s="1" t="s">
        <v>31063</v>
      </c>
      <c r="U4641" s="1" t="s">
        <v>12772</v>
      </c>
      <c r="V4641" s="1" t="s">
        <v>21658</v>
      </c>
      <c r="W4641" s="1" t="s">
        <v>60</v>
      </c>
      <c r="X4641" t="str">
        <f t="shared" si="505"/>
        <v>Complete</v>
      </c>
      <c r="Y4641">
        <f>MAX(0,100-IF(G4641="Invalid",Config!$B$5,0)-IF(I4641="Invalid",Config!$B$6,0)-IF(X4641="Incomplete",Config!$B$7,0)-IF(AF4641="Yes",Config!$B$37,0))</f>
        <v>100</v>
      </c>
      <c r="Z4641" s="1">
        <f>IF(OR(TRIM(B4641)="",COUNTIF(Config!$B$15:$B$19,B4641)&gt;0),1,0)+IF(OR(TRIM(C4641)="",COUNTIF(Config!$B$15:$B$19,C4641)&gt;0),1,0)+IF(OR(TRIM(F4641)="",COUNTIF(Config!$B$15:$B$19,F4641)&gt;0),1,0)+IF(OR(TRIM(H4641)="",COUNTIF(Config!$B$15:$B$19,H4641)&gt;0),1,0)+IF(OR(TRIM(E4641)="",COUNTIF(Config!$B$15:$B$19,E4641)&gt;0),1,0)+IF(OR(TRIM(K4641)="",COUNTIF(Config!$B$15:$B$19,K4641)&gt;0),1,0)+IF(OR(TRIM(P4641)="",COUNTIF(Config!$B$15:$B$19,P4641)&gt;0),1,0)+IF(OR(TRIM(R4641)="",COUNTIF(Config!$B$15:$B$19,R4641)&gt;0),1,0)</f>
        <v>0</v>
      </c>
      <c r="AA4641" s="1" cm="1">
        <f t="array" ref="AA4641">SUMPRODUCT(LEN(H4641)-LEN(SUBSTITUTE(H4641,{"0";"1";"2";"3";"4";"5";"6";"7";"8";"9"},"")))</f>
        <v>11</v>
      </c>
      <c r="AC4641" t="str">
        <f t="shared" si="506"/>
        <v/>
      </c>
      <c r="AD4641">
        <f t="shared" si="507"/>
        <v>1</v>
      </c>
      <c r="AE4641">
        <f t="shared" si="508"/>
        <v>1</v>
      </c>
      <c r="AF4641" t="str">
        <f t="shared" si="509"/>
        <v>No</v>
      </c>
      <c r="AG4641" t="str">
        <f t="shared" ca="1" si="510"/>
        <v/>
      </c>
      <c r="AH4641" t="str">
        <f ca="1">IF(OR(V4641="",AG4641=""),"Yes",IF(AG4641&gt;Config!$B$41,"Yes","No"))</f>
        <v>Yes</v>
      </c>
    </row>
    <row r="4642" spans="1:34" x14ac:dyDescent="0.25">
      <c r="A4642" s="1" t="s">
        <v>31064</v>
      </c>
      <c r="B4642" s="1" t="s">
        <v>33815</v>
      </c>
      <c r="C4642" s="1" t="s">
        <v>353</v>
      </c>
      <c r="D4642" s="1" t="s">
        <v>353</v>
      </c>
      <c r="E4642" s="1" t="s">
        <v>458</v>
      </c>
      <c r="F4642" s="1" t="s">
        <v>31065</v>
      </c>
      <c r="G4642" t="str">
        <f t="shared" si="504"/>
        <v>Valid</v>
      </c>
      <c r="H4642" s="1" t="s">
        <v>31066</v>
      </c>
      <c r="I4642" t="str" cm="1">
        <f t="array" ref="I4642">IF(OR(TRIM(H4642)="",ISNUMBER(SEARCH("#",H4642)),AA4642&lt;Config!$B$8,SUMPRODUCT(--ISNUMBER(SEARCH({"a";"b";"c";"d";"e";"f";"g";"h";"i";"j";"k";"l";"m";"n";"o";"p";"q";"r";"s";"t";"u";"v";"w";"x";"y";"z"},H4642)))&gt;0),"Invalid","Valid")</f>
        <v>Valid</v>
      </c>
      <c r="J4642" s="1" t="s">
        <v>31067</v>
      </c>
      <c r="K4642" s="1" t="s">
        <v>378</v>
      </c>
      <c r="L4642" s="1" t="s">
        <v>29</v>
      </c>
      <c r="M4642" s="1" t="s">
        <v>33825</v>
      </c>
      <c r="N4642" s="1" t="s">
        <v>148</v>
      </c>
      <c r="O4642" s="1" t="s">
        <v>69</v>
      </c>
      <c r="P4642" t="s">
        <v>236</v>
      </c>
      <c r="Q4642" s="1" t="s">
        <v>253</v>
      </c>
      <c r="R4642" s="1" t="s">
        <v>237</v>
      </c>
      <c r="S4642" s="1" t="s">
        <v>31068</v>
      </c>
      <c r="T4642" s="1" t="s">
        <v>31069</v>
      </c>
      <c r="U4642" s="1" t="s">
        <v>10740</v>
      </c>
      <c r="V4642" s="1" t="s">
        <v>13199</v>
      </c>
      <c r="W4642" s="1" t="s">
        <v>141</v>
      </c>
      <c r="X4642" t="str">
        <f t="shared" si="505"/>
        <v>Incomplete</v>
      </c>
      <c r="Y4642">
        <f>MAX(0,100-IF(G4642="Invalid",Config!$B$5,0)-IF(I4642="Invalid",Config!$B$6,0)-IF(X4642="Incomplete",Config!$B$7,0)-IF(AF4642="Yes",Config!$B$37,0))</f>
        <v>60</v>
      </c>
      <c r="Z4642" s="1">
        <f>IF(OR(TRIM(B4642)="",COUNTIF(Config!$B$15:$B$19,B4642)&gt;0),1,0)+IF(OR(TRIM(C4642)="",COUNTIF(Config!$B$15:$B$19,C4642)&gt;0),1,0)+IF(OR(TRIM(F4642)="",COUNTIF(Config!$B$15:$B$19,F4642)&gt;0),1,0)+IF(OR(TRIM(H4642)="",COUNTIF(Config!$B$15:$B$19,H4642)&gt;0),1,0)+IF(OR(TRIM(E4642)="",COUNTIF(Config!$B$15:$B$19,E4642)&gt;0),1,0)+IF(OR(TRIM(K4642)="",COUNTIF(Config!$B$15:$B$19,K4642)&gt;0),1,0)+IF(OR(TRIM(P4642)="",COUNTIF(Config!$B$15:$B$19,P4642)&gt;0),1,0)+IF(OR(TRIM(R4642)="",COUNTIF(Config!$B$15:$B$19,R4642)&gt;0),1,0)</f>
        <v>1</v>
      </c>
      <c r="AA4642" s="1" cm="1">
        <f t="array" ref="AA4642">SUMPRODUCT(LEN(H4642)-LEN(SUBSTITUTE(H4642,{"0";"1";"2";"3";"4";"5";"6";"7";"8";"9"},"")))</f>
        <v>12</v>
      </c>
      <c r="AC4642" t="str">
        <f t="shared" si="506"/>
        <v>Incomplete Profile</v>
      </c>
      <c r="AD4642">
        <f t="shared" si="507"/>
        <v>1</v>
      </c>
      <c r="AE4642">
        <f t="shared" si="508"/>
        <v>1</v>
      </c>
      <c r="AF4642" t="str">
        <f t="shared" si="509"/>
        <v>No</v>
      </c>
      <c r="AG4642">
        <f t="shared" ca="1" si="510"/>
        <v>482</v>
      </c>
      <c r="AH4642" t="str">
        <f ca="1">IF(OR(V4642="",AG4642=""),"Yes",IF(AG4642&gt;Config!$B$41,"Yes","No"))</f>
        <v>Yes</v>
      </c>
    </row>
    <row r="4643" spans="1:34" x14ac:dyDescent="0.25">
      <c r="A4643" s="1" t="s">
        <v>31070</v>
      </c>
      <c r="B4643" s="1" t="s">
        <v>765</v>
      </c>
      <c r="C4643" s="1" t="s">
        <v>230</v>
      </c>
      <c r="D4643" s="1" t="s">
        <v>31071</v>
      </c>
      <c r="E4643" s="1" t="s">
        <v>477</v>
      </c>
      <c r="F4643" s="1" t="s">
        <v>31072</v>
      </c>
      <c r="G4643" t="str">
        <f t="shared" si="504"/>
        <v>Valid</v>
      </c>
      <c r="H4643" s="1" t="s">
        <v>31073</v>
      </c>
      <c r="I4643" t="str" cm="1">
        <f t="array" ref="I4643">IF(OR(TRIM(H4643)="",ISNUMBER(SEARCH("#",H4643)),AA4643&lt;Config!$B$8,SUMPRODUCT(--ISNUMBER(SEARCH({"a";"b";"c";"d";"e";"f";"g";"h";"i";"j";"k";"l";"m";"n";"o";"p";"q";"r";"s";"t";"u";"v";"w";"x";"y";"z"},H4643)))&gt;0),"Invalid","Valid")</f>
        <v>Valid</v>
      </c>
      <c r="J4643" s="1" t="s">
        <v>31074</v>
      </c>
      <c r="K4643" s="1" t="s">
        <v>378</v>
      </c>
      <c r="L4643" s="1" t="s">
        <v>265</v>
      </c>
      <c r="M4643" s="1" t="s">
        <v>50</v>
      </c>
      <c r="N4643" s="1" t="s">
        <v>358</v>
      </c>
      <c r="O4643" s="1" t="s">
        <v>180</v>
      </c>
      <c r="P4643" t="s">
        <v>87</v>
      </c>
      <c r="Q4643" s="1" t="s">
        <v>438</v>
      </c>
      <c r="R4643" s="1" t="s">
        <v>550</v>
      </c>
      <c r="S4643" s="1" t="s">
        <v>31075</v>
      </c>
      <c r="T4643" s="1" t="s">
        <v>31076</v>
      </c>
      <c r="U4643" s="1" t="s">
        <v>7859</v>
      </c>
      <c r="V4643" s="1" t="s">
        <v>1873</v>
      </c>
      <c r="W4643" s="1" t="s">
        <v>202</v>
      </c>
      <c r="X4643" t="str">
        <f t="shared" si="505"/>
        <v>Complete</v>
      </c>
      <c r="Y4643">
        <f>MAX(0,100-IF(G4643="Invalid",Config!$B$5,0)-IF(I4643="Invalid",Config!$B$6,0)-IF(X4643="Incomplete",Config!$B$7,0)-IF(AF4643="Yes",Config!$B$37,0))</f>
        <v>100</v>
      </c>
      <c r="Z4643" s="1">
        <f>IF(OR(TRIM(B4643)="",COUNTIF(Config!$B$15:$B$19,B4643)&gt;0),1,0)+IF(OR(TRIM(C4643)="",COUNTIF(Config!$B$15:$B$19,C4643)&gt;0),1,0)+IF(OR(TRIM(F4643)="",COUNTIF(Config!$B$15:$B$19,F4643)&gt;0),1,0)+IF(OR(TRIM(H4643)="",COUNTIF(Config!$B$15:$B$19,H4643)&gt;0),1,0)+IF(OR(TRIM(E4643)="",COUNTIF(Config!$B$15:$B$19,E4643)&gt;0),1,0)+IF(OR(TRIM(K4643)="",COUNTIF(Config!$B$15:$B$19,K4643)&gt;0),1,0)+IF(OR(TRIM(P4643)="",COUNTIF(Config!$B$15:$B$19,P4643)&gt;0),1,0)+IF(OR(TRIM(R4643)="",COUNTIF(Config!$B$15:$B$19,R4643)&gt;0),1,0)</f>
        <v>0</v>
      </c>
      <c r="AA4643" s="1" cm="1">
        <f t="array" ref="AA4643">SUMPRODUCT(LEN(H4643)-LEN(SUBSTITUTE(H4643,{"0";"1";"2";"3";"4";"5";"6";"7";"8";"9"},"")))</f>
        <v>11</v>
      </c>
      <c r="AC4643" t="str">
        <f t="shared" si="506"/>
        <v/>
      </c>
      <c r="AD4643">
        <f t="shared" si="507"/>
        <v>1</v>
      </c>
      <c r="AE4643">
        <f t="shared" si="508"/>
        <v>1</v>
      </c>
      <c r="AF4643" t="str">
        <f t="shared" si="509"/>
        <v>No</v>
      </c>
      <c r="AG4643">
        <f t="shared" ca="1" si="510"/>
        <v>389</v>
      </c>
      <c r="AH4643" t="str">
        <f ca="1">IF(OR(V4643="",AG4643=""),"Yes",IF(AG4643&gt;Config!$B$41,"Yes","No"))</f>
        <v>Yes</v>
      </c>
    </row>
    <row r="4644" spans="1:34" x14ac:dyDescent="0.25">
      <c r="A4644" s="1" t="s">
        <v>31077</v>
      </c>
      <c r="B4644" s="1" t="s">
        <v>2911</v>
      </c>
      <c r="C4644" s="1" t="s">
        <v>173</v>
      </c>
      <c r="D4644" s="1" t="s">
        <v>31078</v>
      </c>
      <c r="E4644" s="1" t="s">
        <v>2178</v>
      </c>
      <c r="F4644" s="1" t="s">
        <v>31079</v>
      </c>
      <c r="G4644" t="str">
        <f t="shared" si="504"/>
        <v>Valid</v>
      </c>
      <c r="H4644" s="1" t="s">
        <v>31080</v>
      </c>
      <c r="I4644" t="str" cm="1">
        <f t="array" ref="I4644">IF(OR(TRIM(H4644)="",ISNUMBER(SEARCH("#",H4644)),AA4644&lt;Config!$B$8,SUMPRODUCT(--ISNUMBER(SEARCH({"a";"b";"c";"d";"e";"f";"g";"h";"i";"j";"k";"l";"m";"n";"o";"p";"q";"r";"s";"t";"u";"v";"w";"x";"y";"z"},H4644)))&gt;0),"Invalid","Valid")</f>
        <v>Valid</v>
      </c>
      <c r="J4644" s="1" t="s">
        <v>31081</v>
      </c>
      <c r="K4644" s="1" t="s">
        <v>28</v>
      </c>
      <c r="L4644" s="1" t="s">
        <v>29</v>
      </c>
      <c r="M4644" s="1" t="s">
        <v>50</v>
      </c>
      <c r="N4644" s="1" t="s">
        <v>51</v>
      </c>
      <c r="O4644" s="1" t="s">
        <v>266</v>
      </c>
      <c r="P4644" t="s">
        <v>236</v>
      </c>
      <c r="Q4644" s="1" t="s">
        <v>253</v>
      </c>
      <c r="R4644" s="1" t="s">
        <v>5581</v>
      </c>
      <c r="S4644" s="1" t="s">
        <v>16538</v>
      </c>
      <c r="T4644" s="1" t="s">
        <v>31082</v>
      </c>
      <c r="U4644" s="1" t="s">
        <v>16367</v>
      </c>
      <c r="V4644" s="1" t="s">
        <v>1050</v>
      </c>
      <c r="W4644" s="1" t="s">
        <v>202</v>
      </c>
      <c r="X4644" t="str">
        <f t="shared" si="505"/>
        <v>Complete</v>
      </c>
      <c r="Y4644">
        <f>MAX(0,100-IF(G4644="Invalid",Config!$B$5,0)-IF(I4644="Invalid",Config!$B$6,0)-IF(X4644="Incomplete",Config!$B$7,0)-IF(AF4644="Yes",Config!$B$37,0))</f>
        <v>100</v>
      </c>
      <c r="Z4644" s="1">
        <f>IF(OR(TRIM(B4644)="",COUNTIF(Config!$B$15:$B$19,B4644)&gt;0),1,0)+IF(OR(TRIM(C4644)="",COUNTIF(Config!$B$15:$B$19,C4644)&gt;0),1,0)+IF(OR(TRIM(F4644)="",COUNTIF(Config!$B$15:$B$19,F4644)&gt;0),1,0)+IF(OR(TRIM(H4644)="",COUNTIF(Config!$B$15:$B$19,H4644)&gt;0),1,0)+IF(OR(TRIM(E4644)="",COUNTIF(Config!$B$15:$B$19,E4644)&gt;0),1,0)+IF(OR(TRIM(K4644)="",COUNTIF(Config!$B$15:$B$19,K4644)&gt;0),1,0)+IF(OR(TRIM(P4644)="",COUNTIF(Config!$B$15:$B$19,P4644)&gt;0),1,0)+IF(OR(TRIM(R4644)="",COUNTIF(Config!$B$15:$B$19,R4644)&gt;0),1,0)</f>
        <v>0</v>
      </c>
      <c r="AA4644" s="1" cm="1">
        <f t="array" ref="AA4644">SUMPRODUCT(LEN(H4644)-LEN(SUBSTITUTE(H4644,{"0";"1";"2";"3";"4";"5";"6";"7";"8";"9"},"")))</f>
        <v>12</v>
      </c>
      <c r="AC4644" t="str">
        <f t="shared" si="506"/>
        <v/>
      </c>
      <c r="AD4644">
        <f t="shared" si="507"/>
        <v>1</v>
      </c>
      <c r="AE4644">
        <f t="shared" si="508"/>
        <v>1</v>
      </c>
      <c r="AF4644" t="str">
        <f t="shared" si="509"/>
        <v>No</v>
      </c>
      <c r="AG4644">
        <f t="shared" ca="1" si="510"/>
        <v>37</v>
      </c>
      <c r="AH4644" t="str">
        <f ca="1">IF(OR(V4644="",AG4644=""),"Yes",IF(AG4644&gt;Config!$B$41,"Yes","No"))</f>
        <v>No</v>
      </c>
    </row>
    <row r="4645" spans="1:34" x14ac:dyDescent="0.25">
      <c r="A4645" s="1" t="s">
        <v>31083</v>
      </c>
      <c r="B4645" s="1" t="s">
        <v>2392</v>
      </c>
      <c r="C4645" s="1" t="s">
        <v>1496</v>
      </c>
      <c r="D4645" s="1" t="s">
        <v>31084</v>
      </c>
      <c r="E4645" s="1" t="s">
        <v>34979</v>
      </c>
      <c r="F4645" s="1" t="s">
        <v>31085</v>
      </c>
      <c r="G4645" t="str">
        <f t="shared" si="504"/>
        <v>Valid</v>
      </c>
      <c r="H4645" s="1" t="s">
        <v>31086</v>
      </c>
      <c r="I4645" t="str" cm="1">
        <f t="array" ref="I4645">IF(OR(TRIM(H4645)="",ISNUMBER(SEARCH("#",H4645)),AA4645&lt;Config!$B$8,SUMPRODUCT(--ISNUMBER(SEARCH({"a";"b";"c";"d";"e";"f";"g";"h";"i";"j";"k";"l";"m";"n";"o";"p";"q";"r";"s";"t";"u";"v";"w";"x";"y";"z"},H4645)))&gt;0),"Invalid","Valid")</f>
        <v>Valid</v>
      </c>
      <c r="J4645" s="1" t="s">
        <v>31087</v>
      </c>
      <c r="K4645" s="1" t="s">
        <v>504</v>
      </c>
      <c r="L4645" s="1" t="s">
        <v>84</v>
      </c>
      <c r="M4645" s="1" t="s">
        <v>251</v>
      </c>
      <c r="N4645" s="1" t="s">
        <v>252</v>
      </c>
      <c r="O4645" s="1" t="s">
        <v>196</v>
      </c>
      <c r="P4645" t="s">
        <v>53</v>
      </c>
      <c r="Q4645" s="1" t="s">
        <v>55</v>
      </c>
      <c r="R4645" s="1" t="s">
        <v>288</v>
      </c>
      <c r="S4645" s="1" t="s">
        <v>27554</v>
      </c>
      <c r="T4645" s="1" t="s">
        <v>31088</v>
      </c>
      <c r="U4645" s="1" t="s">
        <v>4420</v>
      </c>
      <c r="V4645" s="1" t="s">
        <v>1212</v>
      </c>
      <c r="W4645" s="1" t="s">
        <v>94</v>
      </c>
      <c r="X4645" t="str">
        <f t="shared" si="505"/>
        <v>Complete</v>
      </c>
      <c r="Y4645">
        <f>MAX(0,100-IF(G4645="Invalid",Config!$B$5,0)-IF(I4645="Invalid",Config!$B$6,0)-IF(X4645="Incomplete",Config!$B$7,0)-IF(AF4645="Yes",Config!$B$37,0))</f>
        <v>100</v>
      </c>
      <c r="Z4645" s="1">
        <f>IF(OR(TRIM(B4645)="",COUNTIF(Config!$B$15:$B$19,B4645)&gt;0),1,0)+IF(OR(TRIM(C4645)="",COUNTIF(Config!$B$15:$B$19,C4645)&gt;0),1,0)+IF(OR(TRIM(F4645)="",COUNTIF(Config!$B$15:$B$19,F4645)&gt;0),1,0)+IF(OR(TRIM(H4645)="",COUNTIF(Config!$B$15:$B$19,H4645)&gt;0),1,0)+IF(OR(TRIM(E4645)="",COUNTIF(Config!$B$15:$B$19,E4645)&gt;0),1,0)+IF(OR(TRIM(K4645)="",COUNTIF(Config!$B$15:$B$19,K4645)&gt;0),1,0)+IF(OR(TRIM(P4645)="",COUNTIF(Config!$B$15:$B$19,P4645)&gt;0),1,0)+IF(OR(TRIM(R4645)="",COUNTIF(Config!$B$15:$B$19,R4645)&gt;0),1,0)</f>
        <v>0</v>
      </c>
      <c r="AA4645" s="1" cm="1">
        <f t="array" ref="AA4645">SUMPRODUCT(LEN(H4645)-LEN(SUBSTITUTE(H4645,{"0";"1";"2";"3";"4";"5";"6";"7";"8";"9"},"")))</f>
        <v>12</v>
      </c>
      <c r="AC4645" t="str">
        <f t="shared" si="506"/>
        <v/>
      </c>
      <c r="AD4645">
        <f t="shared" si="507"/>
        <v>1</v>
      </c>
      <c r="AE4645">
        <f t="shared" si="508"/>
        <v>1</v>
      </c>
      <c r="AF4645" t="str">
        <f t="shared" si="509"/>
        <v>No</v>
      </c>
      <c r="AG4645">
        <f t="shared" ca="1" si="510"/>
        <v>228</v>
      </c>
      <c r="AH4645" t="str">
        <f ca="1">IF(OR(V4645="",AG4645=""),"Yes",IF(AG4645&gt;Config!$B$41,"Yes","No"))</f>
        <v>No</v>
      </c>
    </row>
    <row r="4646" spans="1:34" x14ac:dyDescent="0.25">
      <c r="A4646" s="1" t="s">
        <v>31089</v>
      </c>
      <c r="B4646" s="1" t="s">
        <v>1858</v>
      </c>
      <c r="C4646" s="1" t="s">
        <v>956</v>
      </c>
      <c r="D4646" s="1" t="s">
        <v>31090</v>
      </c>
      <c r="E4646" s="1" t="s">
        <v>35541</v>
      </c>
      <c r="F4646" s="1" t="s">
        <v>31091</v>
      </c>
      <c r="G4646" t="str">
        <f t="shared" si="504"/>
        <v>Valid</v>
      </c>
      <c r="H4646" s="1" t="s">
        <v>31092</v>
      </c>
      <c r="I4646" t="str" cm="1">
        <f t="array" ref="I4646">IF(OR(TRIM(H4646)="",ISNUMBER(SEARCH("#",H4646)),AA4646&lt;Config!$B$8,SUMPRODUCT(--ISNUMBER(SEARCH({"a";"b";"c";"d";"e";"f";"g";"h";"i";"j";"k";"l";"m";"n";"o";"p";"q";"r";"s";"t";"u";"v";"w";"x";"y";"z"},H4646)))&gt;0),"Invalid","Valid")</f>
        <v>Valid</v>
      </c>
      <c r="J4646" s="1" t="s">
        <v>31093</v>
      </c>
      <c r="K4646" s="1" t="s">
        <v>133</v>
      </c>
      <c r="L4646" s="1" t="s">
        <v>102</v>
      </c>
      <c r="M4646" s="1" t="s">
        <v>50</v>
      </c>
      <c r="N4646" s="1" t="s">
        <v>211</v>
      </c>
      <c r="O4646" s="1" t="s">
        <v>149</v>
      </c>
      <c r="P4646" t="s">
        <v>87</v>
      </c>
      <c r="Q4646" s="1" t="s">
        <v>166</v>
      </c>
      <c r="R4646" s="1" t="s">
        <v>212</v>
      </c>
      <c r="S4646" s="1" t="s">
        <v>8375</v>
      </c>
      <c r="T4646" s="1" t="s">
        <v>31094</v>
      </c>
      <c r="U4646" s="1" t="s">
        <v>1777</v>
      </c>
      <c r="V4646" s="1" t="s">
        <v>944</v>
      </c>
      <c r="W4646" s="1" t="s">
        <v>94</v>
      </c>
      <c r="X4646" t="str">
        <f t="shared" si="505"/>
        <v>Complete</v>
      </c>
      <c r="Y4646">
        <f>MAX(0,100-IF(G4646="Invalid",Config!$B$5,0)-IF(I4646="Invalid",Config!$B$6,0)-IF(X4646="Incomplete",Config!$B$7,0)-IF(AF4646="Yes",Config!$B$37,0))</f>
        <v>100</v>
      </c>
      <c r="Z4646" s="1">
        <f>IF(OR(TRIM(B4646)="",COUNTIF(Config!$B$15:$B$19,B4646)&gt;0),1,0)+IF(OR(TRIM(C4646)="",COUNTIF(Config!$B$15:$B$19,C4646)&gt;0),1,0)+IF(OR(TRIM(F4646)="",COUNTIF(Config!$B$15:$B$19,F4646)&gt;0),1,0)+IF(OR(TRIM(H4646)="",COUNTIF(Config!$B$15:$B$19,H4646)&gt;0),1,0)+IF(OR(TRIM(E4646)="",COUNTIF(Config!$B$15:$B$19,E4646)&gt;0),1,0)+IF(OR(TRIM(K4646)="",COUNTIF(Config!$B$15:$B$19,K4646)&gt;0),1,0)+IF(OR(TRIM(P4646)="",COUNTIF(Config!$B$15:$B$19,P4646)&gt;0),1,0)+IF(OR(TRIM(R4646)="",COUNTIF(Config!$B$15:$B$19,R4646)&gt;0),1,0)</f>
        <v>0</v>
      </c>
      <c r="AA4646" s="1" cm="1">
        <f t="array" ref="AA4646">SUMPRODUCT(LEN(H4646)-LEN(SUBSTITUTE(H4646,{"0";"1";"2";"3";"4";"5";"6";"7";"8";"9"},"")))</f>
        <v>11</v>
      </c>
      <c r="AC4646" t="str">
        <f t="shared" si="506"/>
        <v/>
      </c>
      <c r="AD4646">
        <f t="shared" si="507"/>
        <v>1</v>
      </c>
      <c r="AE4646">
        <f t="shared" si="508"/>
        <v>1</v>
      </c>
      <c r="AF4646" t="str">
        <f t="shared" si="509"/>
        <v>No</v>
      </c>
      <c r="AG4646">
        <f t="shared" ca="1" si="510"/>
        <v>112</v>
      </c>
      <c r="AH4646" t="str">
        <f ca="1">IF(OR(V4646="",AG4646=""),"Yes",IF(AG4646&gt;Config!$B$41,"Yes","No"))</f>
        <v>No</v>
      </c>
    </row>
    <row r="4647" spans="1:34" x14ac:dyDescent="0.25">
      <c r="A4647" s="1" t="s">
        <v>31095</v>
      </c>
      <c r="B4647" s="1" t="s">
        <v>2033</v>
      </c>
      <c r="C4647" s="1" t="s">
        <v>1068</v>
      </c>
      <c r="D4647" s="1" t="s">
        <v>9115</v>
      </c>
      <c r="E4647" s="1" t="s">
        <v>34841</v>
      </c>
      <c r="F4647" s="1" t="s">
        <v>6971</v>
      </c>
      <c r="G4647" t="str">
        <f t="shared" si="504"/>
        <v>Valid</v>
      </c>
      <c r="H4647" s="1" t="s">
        <v>31096</v>
      </c>
      <c r="I4647" t="str" cm="1">
        <f t="array" ref="I4647">IF(OR(TRIM(H4647)="",ISNUMBER(SEARCH("#",H4647)),AA4647&lt;Config!$B$8,SUMPRODUCT(--ISNUMBER(SEARCH({"a";"b";"c";"d";"e";"f";"g";"h";"i";"j";"k";"l";"m";"n";"o";"p";"q";"r";"s";"t";"u";"v";"w";"x";"y";"z"},H4647)))&gt;0),"Invalid","Valid")</f>
        <v>Valid</v>
      </c>
      <c r="J4647" s="1" t="s">
        <v>31097</v>
      </c>
      <c r="K4647" s="1" t="s">
        <v>28</v>
      </c>
      <c r="L4647" s="1" t="s">
        <v>102</v>
      </c>
      <c r="M4647" s="1" t="s">
        <v>30</v>
      </c>
      <c r="N4647" s="1" t="s">
        <v>713</v>
      </c>
      <c r="O4647" s="1" t="s">
        <v>149</v>
      </c>
      <c r="P4647" t="s">
        <v>53</v>
      </c>
      <c r="Q4647" s="1" t="s">
        <v>54</v>
      </c>
      <c r="R4647" s="1" t="s">
        <v>197</v>
      </c>
      <c r="S4647" s="1" t="s">
        <v>1020</v>
      </c>
      <c r="T4647" s="1" t="s">
        <v>31098</v>
      </c>
      <c r="U4647" s="1" t="s">
        <v>10027</v>
      </c>
      <c r="V4647" s="1" t="s">
        <v>1050</v>
      </c>
      <c r="W4647" s="1" t="s">
        <v>125</v>
      </c>
      <c r="X4647" t="str">
        <f t="shared" si="505"/>
        <v>Complete</v>
      </c>
      <c r="Y4647">
        <f>MAX(0,100-IF(G4647="Invalid",Config!$B$5,0)-IF(I4647="Invalid",Config!$B$6,0)-IF(X4647="Incomplete",Config!$B$7,0)-IF(AF4647="Yes",Config!$B$37,0))</f>
        <v>75</v>
      </c>
      <c r="Z4647" s="1">
        <f>IF(OR(TRIM(B4647)="",COUNTIF(Config!$B$15:$B$19,B4647)&gt;0),1,0)+IF(OR(TRIM(C4647)="",COUNTIF(Config!$B$15:$B$19,C4647)&gt;0),1,0)+IF(OR(TRIM(F4647)="",COUNTIF(Config!$B$15:$B$19,F4647)&gt;0),1,0)+IF(OR(TRIM(H4647)="",COUNTIF(Config!$B$15:$B$19,H4647)&gt;0),1,0)+IF(OR(TRIM(E4647)="",COUNTIF(Config!$B$15:$B$19,E4647)&gt;0),1,0)+IF(OR(TRIM(K4647)="",COUNTIF(Config!$B$15:$B$19,K4647)&gt;0),1,0)+IF(OR(TRIM(P4647)="",COUNTIF(Config!$B$15:$B$19,P4647)&gt;0),1,0)+IF(OR(TRIM(R4647)="",COUNTIF(Config!$B$15:$B$19,R4647)&gt;0),1,0)</f>
        <v>0</v>
      </c>
      <c r="AA4647" s="1" cm="1">
        <f t="array" ref="AA4647">SUMPRODUCT(LEN(H4647)-LEN(SUBSTITUTE(H4647,{"0";"1";"2";"3";"4";"5";"6";"7";"8";"9"},"")))</f>
        <v>12</v>
      </c>
      <c r="AC4647" t="str">
        <f t="shared" si="506"/>
        <v>Potential Duplicate</v>
      </c>
      <c r="AD4647">
        <f t="shared" si="507"/>
        <v>3</v>
      </c>
      <c r="AE4647">
        <f t="shared" si="508"/>
        <v>1</v>
      </c>
      <c r="AF4647" t="str">
        <f t="shared" si="509"/>
        <v>Yes</v>
      </c>
      <c r="AG4647">
        <f t="shared" ca="1" si="510"/>
        <v>37</v>
      </c>
      <c r="AH4647" t="str">
        <f ca="1">IF(OR(V4647="",AG4647=""),"Yes",IF(AG4647&gt;Config!$B$41,"Yes","No"))</f>
        <v>No</v>
      </c>
    </row>
    <row r="4648" spans="1:34" x14ac:dyDescent="0.25">
      <c r="A4648" s="1" t="s">
        <v>31099</v>
      </c>
      <c r="B4648" s="1" t="s">
        <v>565</v>
      </c>
      <c r="C4648" s="1" t="s">
        <v>219</v>
      </c>
      <c r="D4648" s="1" t="s">
        <v>31100</v>
      </c>
      <c r="E4648" s="1" t="s">
        <v>35720</v>
      </c>
      <c r="F4648" s="1" t="s">
        <v>31101</v>
      </c>
      <c r="G4648" t="str">
        <f t="shared" si="504"/>
        <v>Valid</v>
      </c>
      <c r="H4648" s="1" t="s">
        <v>31102</v>
      </c>
      <c r="I4648" t="str" cm="1">
        <f t="array" ref="I4648">IF(OR(TRIM(H4648)="",ISNUMBER(SEARCH("#",H4648)),AA4648&lt;Config!$B$8,SUMPRODUCT(--ISNUMBER(SEARCH({"a";"b";"c";"d";"e";"f";"g";"h";"i";"j";"k";"l";"m";"n";"o";"p";"q";"r";"s";"t";"u";"v";"w";"x";"y";"z"},H4648)))&gt;0),"Invalid","Valid")</f>
        <v>Valid</v>
      </c>
      <c r="J4648" s="1" t="s">
        <v>31103</v>
      </c>
      <c r="K4648" s="1" t="s">
        <v>425</v>
      </c>
      <c r="L4648" s="1" t="s">
        <v>450</v>
      </c>
      <c r="M4648" s="1" t="s">
        <v>30</v>
      </c>
      <c r="N4648" s="1" t="s">
        <v>86</v>
      </c>
      <c r="O4648" s="1" t="s">
        <v>196</v>
      </c>
      <c r="P4648" t="s">
        <v>87</v>
      </c>
      <c r="Q4648" s="1" t="s">
        <v>438</v>
      </c>
      <c r="R4648" s="1" t="s">
        <v>379</v>
      </c>
      <c r="S4648" s="1" t="s">
        <v>31104</v>
      </c>
      <c r="T4648" s="1" t="s">
        <v>31105</v>
      </c>
      <c r="U4648" s="1" t="s">
        <v>31106</v>
      </c>
      <c r="V4648" s="1" t="s">
        <v>2016</v>
      </c>
      <c r="W4648" s="1" t="s">
        <v>125</v>
      </c>
      <c r="X4648" t="str">
        <f t="shared" si="505"/>
        <v>Complete</v>
      </c>
      <c r="Y4648">
        <f>MAX(0,100-IF(G4648="Invalid",Config!$B$5,0)-IF(I4648="Invalid",Config!$B$6,0)-IF(X4648="Incomplete",Config!$B$7,0)-IF(AF4648="Yes",Config!$B$37,0))</f>
        <v>100</v>
      </c>
      <c r="Z4648" s="1">
        <f>IF(OR(TRIM(B4648)="",COUNTIF(Config!$B$15:$B$19,B4648)&gt;0),1,0)+IF(OR(TRIM(C4648)="",COUNTIF(Config!$B$15:$B$19,C4648)&gt;0),1,0)+IF(OR(TRIM(F4648)="",COUNTIF(Config!$B$15:$B$19,F4648)&gt;0),1,0)+IF(OR(TRIM(H4648)="",COUNTIF(Config!$B$15:$B$19,H4648)&gt;0),1,0)+IF(OR(TRIM(E4648)="",COUNTIF(Config!$B$15:$B$19,E4648)&gt;0),1,0)+IF(OR(TRIM(K4648)="",COUNTIF(Config!$B$15:$B$19,K4648)&gt;0),1,0)+IF(OR(TRIM(P4648)="",COUNTIF(Config!$B$15:$B$19,P4648)&gt;0),1,0)+IF(OR(TRIM(R4648)="",COUNTIF(Config!$B$15:$B$19,R4648)&gt;0),1,0)</f>
        <v>0</v>
      </c>
      <c r="AA4648" s="1" cm="1">
        <f t="array" ref="AA4648">SUMPRODUCT(LEN(H4648)-LEN(SUBSTITUTE(H4648,{"0";"1";"2";"3";"4";"5";"6";"7";"8";"9"},"")))</f>
        <v>11</v>
      </c>
      <c r="AC4648" t="str">
        <f t="shared" si="506"/>
        <v/>
      </c>
      <c r="AD4648">
        <f t="shared" si="507"/>
        <v>1</v>
      </c>
      <c r="AE4648">
        <f t="shared" si="508"/>
        <v>1</v>
      </c>
      <c r="AF4648" t="str">
        <f t="shared" si="509"/>
        <v>No</v>
      </c>
      <c r="AG4648">
        <f t="shared" ca="1" si="510"/>
        <v>173</v>
      </c>
      <c r="AH4648" t="str">
        <f ca="1">IF(OR(V4648="",AG4648=""),"Yes",IF(AG4648&gt;Config!$B$41,"Yes","No"))</f>
        <v>No</v>
      </c>
    </row>
    <row r="4649" spans="1:34" x14ac:dyDescent="0.25">
      <c r="A4649" s="1" t="s">
        <v>31107</v>
      </c>
      <c r="B4649" s="1" t="s">
        <v>2431</v>
      </c>
      <c r="C4649" s="1" t="s">
        <v>230</v>
      </c>
      <c r="D4649" s="1" t="s">
        <v>31108</v>
      </c>
      <c r="E4649" s="1" t="s">
        <v>33866</v>
      </c>
      <c r="F4649" s="1" t="s">
        <v>31109</v>
      </c>
      <c r="G4649" t="str">
        <f t="shared" si="504"/>
        <v>Valid</v>
      </c>
      <c r="H4649" s="1" t="s">
        <v>31110</v>
      </c>
      <c r="I4649" t="str" cm="1">
        <f t="array" ref="I4649">IF(OR(TRIM(H4649)="",ISNUMBER(SEARCH("#",H4649)),AA4649&lt;Config!$B$8,SUMPRODUCT(--ISNUMBER(SEARCH({"a";"b";"c";"d";"e";"f";"g";"h";"i";"j";"k";"l";"m";"n";"o";"p";"q";"r";"s";"t";"u";"v";"w";"x";"y";"z"},H4649)))&gt;0),"Invalid","Valid")</f>
        <v>Valid</v>
      </c>
      <c r="J4649" s="1" t="s">
        <v>31111</v>
      </c>
      <c r="K4649" s="1" t="s">
        <v>481</v>
      </c>
      <c r="L4649" s="1" t="s">
        <v>265</v>
      </c>
      <c r="M4649" s="1" t="s">
        <v>462</v>
      </c>
      <c r="N4649" s="1" t="s">
        <v>252</v>
      </c>
      <c r="O4649" s="1" t="s">
        <v>149</v>
      </c>
      <c r="P4649" t="s">
        <v>87</v>
      </c>
      <c r="Q4649" s="1" t="s">
        <v>438</v>
      </c>
      <c r="R4649" s="1" t="s">
        <v>559</v>
      </c>
      <c r="S4649" s="1" t="s">
        <v>24774</v>
      </c>
      <c r="T4649" s="1" t="s">
        <v>31112</v>
      </c>
      <c r="U4649" s="1" t="s">
        <v>1281</v>
      </c>
      <c r="V4649" s="1" t="s">
        <v>140</v>
      </c>
      <c r="W4649" s="1" t="s">
        <v>40</v>
      </c>
      <c r="X4649" t="str">
        <f t="shared" si="505"/>
        <v>Complete</v>
      </c>
      <c r="Y4649">
        <f>MAX(0,100-IF(G4649="Invalid",Config!$B$5,0)-IF(I4649="Invalid",Config!$B$6,0)-IF(X4649="Incomplete",Config!$B$7,0)-IF(AF4649="Yes",Config!$B$37,0))</f>
        <v>100</v>
      </c>
      <c r="Z4649" s="1">
        <f>IF(OR(TRIM(B4649)="",COUNTIF(Config!$B$15:$B$19,B4649)&gt;0),1,0)+IF(OR(TRIM(C4649)="",COUNTIF(Config!$B$15:$B$19,C4649)&gt;0),1,0)+IF(OR(TRIM(F4649)="",COUNTIF(Config!$B$15:$B$19,F4649)&gt;0),1,0)+IF(OR(TRIM(H4649)="",COUNTIF(Config!$B$15:$B$19,H4649)&gt;0),1,0)+IF(OR(TRIM(E4649)="",COUNTIF(Config!$B$15:$B$19,E4649)&gt;0),1,0)+IF(OR(TRIM(K4649)="",COUNTIF(Config!$B$15:$B$19,K4649)&gt;0),1,0)+IF(OR(TRIM(P4649)="",COUNTIF(Config!$B$15:$B$19,P4649)&gt;0),1,0)+IF(OR(TRIM(R4649)="",COUNTIF(Config!$B$15:$B$19,R4649)&gt;0),1,0)</f>
        <v>0</v>
      </c>
      <c r="AA4649" s="1" cm="1">
        <f t="array" ref="AA4649">SUMPRODUCT(LEN(H4649)-LEN(SUBSTITUTE(H4649,{"0";"1";"2";"3";"4";"5";"6";"7";"8";"9"},"")))</f>
        <v>10</v>
      </c>
      <c r="AC4649" t="str">
        <f t="shared" si="506"/>
        <v/>
      </c>
      <c r="AD4649">
        <f t="shared" si="507"/>
        <v>1</v>
      </c>
      <c r="AE4649">
        <f t="shared" si="508"/>
        <v>1</v>
      </c>
      <c r="AF4649" t="str">
        <f t="shared" si="509"/>
        <v>No</v>
      </c>
      <c r="AG4649">
        <f t="shared" ca="1" si="510"/>
        <v>37</v>
      </c>
      <c r="AH4649" t="str">
        <f ca="1">IF(OR(V4649="",AG4649=""),"Yes",IF(AG4649&gt;Config!$B$41,"Yes","No"))</f>
        <v>No</v>
      </c>
    </row>
    <row r="4650" spans="1:34" x14ac:dyDescent="0.25">
      <c r="A4650" s="1" t="s">
        <v>31113</v>
      </c>
      <c r="B4650" s="1" t="s">
        <v>2085</v>
      </c>
      <c r="C4650" s="1" t="s">
        <v>33815</v>
      </c>
      <c r="D4650" s="1" t="s">
        <v>2085</v>
      </c>
      <c r="E4650" s="1" t="s">
        <v>35721</v>
      </c>
      <c r="F4650" s="1" t="s">
        <v>31114</v>
      </c>
      <c r="G4650" t="str">
        <f t="shared" si="504"/>
        <v>Valid</v>
      </c>
      <c r="H4650" s="1" t="s">
        <v>31115</v>
      </c>
      <c r="I4650" t="str" cm="1">
        <f t="array" ref="I4650">IF(OR(TRIM(H4650)="",ISNUMBER(SEARCH("#",H4650)),AA4650&lt;Config!$B$8,SUMPRODUCT(--ISNUMBER(SEARCH({"a";"b";"c";"d";"e";"f";"g";"h";"i";"j";"k";"l";"m";"n";"o";"p";"q";"r";"s";"t";"u";"v";"w";"x";"y";"z"},H4650)))&gt;0),"Invalid","Valid")</f>
        <v>Valid</v>
      </c>
      <c r="J4650" s="1" t="s">
        <v>31116</v>
      </c>
      <c r="K4650" s="1" t="s">
        <v>866</v>
      </c>
      <c r="L4650" s="1" t="s">
        <v>102</v>
      </c>
      <c r="M4650" s="1" t="s">
        <v>50</v>
      </c>
      <c r="N4650" s="1" t="s">
        <v>252</v>
      </c>
      <c r="O4650" s="1" t="s">
        <v>196</v>
      </c>
      <c r="P4650" t="s">
        <v>328</v>
      </c>
      <c r="Q4650" s="1" t="s">
        <v>33838</v>
      </c>
      <c r="R4650" s="1" t="s">
        <v>571</v>
      </c>
      <c r="S4650" s="1" t="s">
        <v>10182</v>
      </c>
      <c r="T4650" s="1" t="s">
        <v>31117</v>
      </c>
      <c r="U4650" s="1" t="s">
        <v>4361</v>
      </c>
      <c r="V4650" s="1" t="s">
        <v>6872</v>
      </c>
      <c r="W4650" s="1" t="s">
        <v>293</v>
      </c>
      <c r="X4650" t="str">
        <f t="shared" si="505"/>
        <v>Incomplete</v>
      </c>
      <c r="Y4650">
        <f>MAX(0,100-IF(G4650="Invalid",Config!$B$5,0)-IF(I4650="Invalid",Config!$B$6,0)-IF(X4650="Incomplete",Config!$B$7,0)-IF(AF4650="Yes",Config!$B$37,0))</f>
        <v>60</v>
      </c>
      <c r="Z4650" s="1">
        <f>IF(OR(TRIM(B4650)="",COUNTIF(Config!$B$15:$B$19,B4650)&gt;0),1,0)+IF(OR(TRIM(C4650)="",COUNTIF(Config!$B$15:$B$19,C4650)&gt;0),1,0)+IF(OR(TRIM(F4650)="",COUNTIF(Config!$B$15:$B$19,F4650)&gt;0),1,0)+IF(OR(TRIM(H4650)="",COUNTIF(Config!$B$15:$B$19,H4650)&gt;0),1,0)+IF(OR(TRIM(E4650)="",COUNTIF(Config!$B$15:$B$19,E4650)&gt;0),1,0)+IF(OR(TRIM(K4650)="",COUNTIF(Config!$B$15:$B$19,K4650)&gt;0),1,0)+IF(OR(TRIM(P4650)="",COUNTIF(Config!$B$15:$B$19,P4650)&gt;0),1,0)+IF(OR(TRIM(R4650)="",COUNTIF(Config!$B$15:$B$19,R4650)&gt;0),1,0)</f>
        <v>1</v>
      </c>
      <c r="AA4650" s="1" cm="1">
        <f t="array" ref="AA4650">SUMPRODUCT(LEN(H4650)-LEN(SUBSTITUTE(H4650,{"0";"1";"2";"3";"4";"5";"6";"7";"8";"9"},"")))</f>
        <v>10</v>
      </c>
      <c r="AC4650" t="str">
        <f t="shared" si="506"/>
        <v>Incomplete Profile</v>
      </c>
      <c r="AD4650">
        <f t="shared" si="507"/>
        <v>1</v>
      </c>
      <c r="AE4650">
        <f t="shared" si="508"/>
        <v>1</v>
      </c>
      <c r="AF4650" t="str">
        <f t="shared" si="509"/>
        <v>No</v>
      </c>
      <c r="AG4650">
        <f t="shared" ca="1" si="510"/>
        <v>269</v>
      </c>
      <c r="AH4650" t="str">
        <f ca="1">IF(OR(V4650="",AG4650=""),"Yes",IF(AG4650&gt;Config!$B$41,"Yes","No"))</f>
        <v>No</v>
      </c>
    </row>
    <row r="4651" spans="1:34" x14ac:dyDescent="0.25">
      <c r="A4651" s="1" t="s">
        <v>31118</v>
      </c>
      <c r="B4651" s="1" t="s">
        <v>409</v>
      </c>
      <c r="C4651" s="1" t="s">
        <v>398</v>
      </c>
      <c r="D4651" s="1" t="s">
        <v>16729</v>
      </c>
      <c r="E4651" s="1" t="s">
        <v>33901</v>
      </c>
      <c r="F4651" s="1" t="s">
        <v>35722</v>
      </c>
      <c r="G4651" t="str">
        <f t="shared" si="504"/>
        <v>Valid</v>
      </c>
      <c r="H4651" s="1" t="s">
        <v>31119</v>
      </c>
      <c r="I4651" t="str" cm="1">
        <f t="array" ref="I4651">IF(OR(TRIM(H4651)="",ISNUMBER(SEARCH("#",H4651)),AA4651&lt;Config!$B$8,SUMPRODUCT(--ISNUMBER(SEARCH({"a";"b";"c";"d";"e";"f";"g";"h";"i";"j";"k";"l";"m";"n";"o";"p";"q";"r";"s";"t";"u";"v";"w";"x";"y";"z"},H4651)))&gt;0),"Invalid","Valid")</f>
        <v>Valid</v>
      </c>
      <c r="J4651" s="1" t="s">
        <v>31120</v>
      </c>
      <c r="K4651" s="1" t="s">
        <v>722</v>
      </c>
      <c r="L4651" s="1" t="s">
        <v>179</v>
      </c>
      <c r="M4651" s="1" t="s">
        <v>135</v>
      </c>
      <c r="N4651" s="1" t="s">
        <v>31</v>
      </c>
      <c r="O4651" s="1" t="s">
        <v>180</v>
      </c>
      <c r="P4651" t="s">
        <v>53</v>
      </c>
      <c r="Q4651" s="1" t="s">
        <v>181</v>
      </c>
      <c r="R4651" s="1" t="s">
        <v>288</v>
      </c>
      <c r="S4651" s="1" t="s">
        <v>31121</v>
      </c>
      <c r="T4651" s="1" t="s">
        <v>31122</v>
      </c>
      <c r="U4651" s="1" t="s">
        <v>7676</v>
      </c>
      <c r="V4651" s="1" t="s">
        <v>10760</v>
      </c>
      <c r="W4651" s="1" t="s">
        <v>94</v>
      </c>
      <c r="X4651" t="str">
        <f t="shared" si="505"/>
        <v>Complete</v>
      </c>
      <c r="Y4651">
        <f>MAX(0,100-IF(G4651="Invalid",Config!$B$5,0)-IF(I4651="Invalid",Config!$B$6,0)-IF(X4651="Incomplete",Config!$B$7,0)-IF(AF4651="Yes",Config!$B$37,0))</f>
        <v>100</v>
      </c>
      <c r="Z4651" s="1">
        <f>IF(OR(TRIM(B4651)="",COUNTIF(Config!$B$15:$B$19,B4651)&gt;0),1,0)+IF(OR(TRIM(C4651)="",COUNTIF(Config!$B$15:$B$19,C4651)&gt;0),1,0)+IF(OR(TRIM(F4651)="",COUNTIF(Config!$B$15:$B$19,F4651)&gt;0),1,0)+IF(OR(TRIM(H4651)="",COUNTIF(Config!$B$15:$B$19,H4651)&gt;0),1,0)+IF(OR(TRIM(E4651)="",COUNTIF(Config!$B$15:$B$19,E4651)&gt;0),1,0)+IF(OR(TRIM(K4651)="",COUNTIF(Config!$B$15:$B$19,K4651)&gt;0),1,0)+IF(OR(TRIM(P4651)="",COUNTIF(Config!$B$15:$B$19,P4651)&gt;0),1,0)+IF(OR(TRIM(R4651)="",COUNTIF(Config!$B$15:$B$19,R4651)&gt;0),1,0)</f>
        <v>0</v>
      </c>
      <c r="AA4651" s="1" cm="1">
        <f t="array" ref="AA4651">SUMPRODUCT(LEN(H4651)-LEN(SUBSTITUTE(H4651,{"0";"1";"2";"3";"4";"5";"6";"7";"8";"9"},"")))</f>
        <v>12</v>
      </c>
      <c r="AC4651" t="str">
        <f t="shared" si="506"/>
        <v/>
      </c>
      <c r="AD4651">
        <f t="shared" si="507"/>
        <v>1</v>
      </c>
      <c r="AE4651">
        <f t="shared" si="508"/>
        <v>1</v>
      </c>
      <c r="AF4651" t="str">
        <f t="shared" si="509"/>
        <v>No</v>
      </c>
      <c r="AG4651">
        <f t="shared" ca="1" si="510"/>
        <v>257</v>
      </c>
      <c r="AH4651" t="str">
        <f ca="1">IF(OR(V4651="",AG4651=""),"Yes",IF(AG4651&gt;Config!$B$41,"Yes","No"))</f>
        <v>No</v>
      </c>
    </row>
    <row r="4652" spans="1:34" x14ac:dyDescent="0.25">
      <c r="A4652" s="1" t="s">
        <v>31123</v>
      </c>
      <c r="B4652" s="1" t="s">
        <v>1231</v>
      </c>
      <c r="C4652" s="1" t="s">
        <v>230</v>
      </c>
      <c r="D4652" s="1" t="s">
        <v>31124</v>
      </c>
      <c r="E4652" s="1" t="s">
        <v>283</v>
      </c>
      <c r="F4652" s="1" t="s">
        <v>31125</v>
      </c>
      <c r="G4652" t="str">
        <f t="shared" si="504"/>
        <v>Valid</v>
      </c>
      <c r="H4652" s="1" t="s">
        <v>31126</v>
      </c>
      <c r="I4652" t="str" cm="1">
        <f t="array" ref="I4652">IF(OR(TRIM(H4652)="",ISNUMBER(SEARCH("#",H4652)),AA4652&lt;Config!$B$8,SUMPRODUCT(--ISNUMBER(SEARCH({"a";"b";"c";"d";"e";"f";"g";"h";"i";"j";"k";"l";"m";"n";"o";"p";"q";"r";"s";"t";"u";"v";"w";"x";"y";"z"},H4652)))&gt;0),"Invalid","Valid")</f>
        <v>Valid</v>
      </c>
      <c r="J4652" s="1" t="s">
        <v>31127</v>
      </c>
      <c r="K4652" s="1" t="s">
        <v>250</v>
      </c>
      <c r="L4652" s="1" t="s">
        <v>84</v>
      </c>
      <c r="M4652" s="1" t="s">
        <v>235</v>
      </c>
      <c r="N4652" s="1" t="s">
        <v>33819</v>
      </c>
      <c r="O4652" s="1" t="s">
        <v>196</v>
      </c>
      <c r="P4652" t="s">
        <v>53</v>
      </c>
      <c r="Q4652" s="1" t="s">
        <v>54</v>
      </c>
      <c r="R4652" s="1" t="s">
        <v>198</v>
      </c>
      <c r="S4652" s="1" t="s">
        <v>11532</v>
      </c>
      <c r="T4652" s="1" t="s">
        <v>31128</v>
      </c>
      <c r="U4652" s="1" t="s">
        <v>6865</v>
      </c>
      <c r="V4652" s="1" t="s">
        <v>31129</v>
      </c>
      <c r="W4652" s="1" t="s">
        <v>293</v>
      </c>
      <c r="X4652" t="str">
        <f t="shared" si="505"/>
        <v>Complete</v>
      </c>
      <c r="Y4652">
        <f>MAX(0,100-IF(G4652="Invalid",Config!$B$5,0)-IF(I4652="Invalid",Config!$B$6,0)-IF(X4652="Incomplete",Config!$B$7,0)-IF(AF4652="Yes",Config!$B$37,0))</f>
        <v>100</v>
      </c>
      <c r="Z4652" s="1">
        <f>IF(OR(TRIM(B4652)="",COUNTIF(Config!$B$15:$B$19,B4652)&gt;0),1,0)+IF(OR(TRIM(C4652)="",COUNTIF(Config!$B$15:$B$19,C4652)&gt;0),1,0)+IF(OR(TRIM(F4652)="",COUNTIF(Config!$B$15:$B$19,F4652)&gt;0),1,0)+IF(OR(TRIM(H4652)="",COUNTIF(Config!$B$15:$B$19,H4652)&gt;0),1,0)+IF(OR(TRIM(E4652)="",COUNTIF(Config!$B$15:$B$19,E4652)&gt;0),1,0)+IF(OR(TRIM(K4652)="",COUNTIF(Config!$B$15:$B$19,K4652)&gt;0),1,0)+IF(OR(TRIM(P4652)="",COUNTIF(Config!$B$15:$B$19,P4652)&gt;0),1,0)+IF(OR(TRIM(R4652)="",COUNTIF(Config!$B$15:$B$19,R4652)&gt;0),1,0)</f>
        <v>0</v>
      </c>
      <c r="AA4652" s="1" cm="1">
        <f t="array" ref="AA4652">SUMPRODUCT(LEN(H4652)-LEN(SUBSTITUTE(H4652,{"0";"1";"2";"3";"4";"5";"6";"7";"8";"9"},"")))</f>
        <v>12</v>
      </c>
      <c r="AC4652" t="str">
        <f t="shared" si="506"/>
        <v/>
      </c>
      <c r="AD4652">
        <f t="shared" si="507"/>
        <v>1</v>
      </c>
      <c r="AE4652">
        <f t="shared" si="508"/>
        <v>1</v>
      </c>
      <c r="AF4652" t="str">
        <f t="shared" si="509"/>
        <v>No</v>
      </c>
      <c r="AG4652">
        <f t="shared" ca="1" si="510"/>
        <v>124</v>
      </c>
      <c r="AH4652" t="str">
        <f ca="1">IF(OR(V4652="",AG4652=""),"Yes",IF(AG4652&gt;Config!$B$41,"Yes","No"))</f>
        <v>No</v>
      </c>
    </row>
    <row r="4653" spans="1:34" x14ac:dyDescent="0.25">
      <c r="A4653" s="1" t="s">
        <v>31130</v>
      </c>
      <c r="B4653" s="1" t="s">
        <v>917</v>
      </c>
      <c r="C4653" s="1" t="s">
        <v>996</v>
      </c>
      <c r="D4653" s="1" t="s">
        <v>12440</v>
      </c>
      <c r="E4653" s="1" t="s">
        <v>34004</v>
      </c>
      <c r="F4653" s="1" t="s">
        <v>31131</v>
      </c>
      <c r="G4653" t="str">
        <f t="shared" si="504"/>
        <v>Valid</v>
      </c>
      <c r="H4653" s="1" t="s">
        <v>31132</v>
      </c>
      <c r="I4653" t="str" cm="1">
        <f t="array" ref="I4653">IF(OR(TRIM(H4653)="",ISNUMBER(SEARCH("#",H4653)),AA4653&lt;Config!$B$8,SUMPRODUCT(--ISNUMBER(SEARCH({"a";"b";"c";"d";"e";"f";"g";"h";"i";"j";"k";"l";"m";"n";"o";"p";"q";"r";"s";"t";"u";"v";"w";"x";"y";"z"},H4653)))&gt;0),"Invalid","Valid")</f>
        <v>Valid</v>
      </c>
      <c r="J4653" s="1" t="s">
        <v>31133</v>
      </c>
      <c r="K4653" s="1" t="s">
        <v>866</v>
      </c>
      <c r="L4653" s="1" t="s">
        <v>29</v>
      </c>
      <c r="M4653" s="1" t="s">
        <v>33827</v>
      </c>
      <c r="N4653" s="1" t="s">
        <v>224</v>
      </c>
      <c r="O4653" s="1" t="s">
        <v>52</v>
      </c>
      <c r="P4653" t="s">
        <v>87</v>
      </c>
      <c r="Q4653" s="1" t="s">
        <v>166</v>
      </c>
      <c r="R4653" s="1" t="s">
        <v>212</v>
      </c>
      <c r="S4653" s="1" t="s">
        <v>31134</v>
      </c>
      <c r="T4653" s="1" t="s">
        <v>31135</v>
      </c>
      <c r="U4653" s="1" t="s">
        <v>6239</v>
      </c>
      <c r="V4653" s="1" t="s">
        <v>2083</v>
      </c>
      <c r="W4653" s="1" t="s">
        <v>186</v>
      </c>
      <c r="X4653" t="str">
        <f t="shared" si="505"/>
        <v>Complete</v>
      </c>
      <c r="Y4653">
        <f>MAX(0,100-IF(G4653="Invalid",Config!$B$5,0)-IF(I4653="Invalid",Config!$B$6,0)-IF(X4653="Incomplete",Config!$B$7,0)-IF(AF4653="Yes",Config!$B$37,0))</f>
        <v>100</v>
      </c>
      <c r="Z4653" s="1">
        <f>IF(OR(TRIM(B4653)="",COUNTIF(Config!$B$15:$B$19,B4653)&gt;0),1,0)+IF(OR(TRIM(C4653)="",COUNTIF(Config!$B$15:$B$19,C4653)&gt;0),1,0)+IF(OR(TRIM(F4653)="",COUNTIF(Config!$B$15:$B$19,F4653)&gt;0),1,0)+IF(OR(TRIM(H4653)="",COUNTIF(Config!$B$15:$B$19,H4653)&gt;0),1,0)+IF(OR(TRIM(E4653)="",COUNTIF(Config!$B$15:$B$19,E4653)&gt;0),1,0)+IF(OR(TRIM(K4653)="",COUNTIF(Config!$B$15:$B$19,K4653)&gt;0),1,0)+IF(OR(TRIM(P4653)="",COUNTIF(Config!$B$15:$B$19,P4653)&gt;0),1,0)+IF(OR(TRIM(R4653)="",COUNTIF(Config!$B$15:$B$19,R4653)&gt;0),1,0)</f>
        <v>0</v>
      </c>
      <c r="AA4653" s="1" cm="1">
        <f t="array" ref="AA4653">SUMPRODUCT(LEN(H4653)-LEN(SUBSTITUTE(H4653,{"0";"1";"2";"3";"4";"5";"6";"7";"8";"9"},"")))</f>
        <v>10</v>
      </c>
      <c r="AC4653" t="str">
        <f t="shared" si="506"/>
        <v/>
      </c>
      <c r="AD4653">
        <f t="shared" si="507"/>
        <v>1</v>
      </c>
      <c r="AE4653">
        <f t="shared" si="508"/>
        <v>1</v>
      </c>
      <c r="AF4653" t="str">
        <f t="shared" si="509"/>
        <v>No</v>
      </c>
      <c r="AG4653">
        <f t="shared" ca="1" si="510"/>
        <v>497</v>
      </c>
      <c r="AH4653" t="str">
        <f ca="1">IF(OR(V4653="",AG4653=""),"Yes",IF(AG4653&gt;Config!$B$41,"Yes","No"))</f>
        <v>Yes</v>
      </c>
    </row>
    <row r="4654" spans="1:34" x14ac:dyDescent="0.25">
      <c r="A4654" s="1" t="s">
        <v>22503</v>
      </c>
      <c r="B4654" s="1" t="s">
        <v>272</v>
      </c>
      <c r="C4654" s="1" t="s">
        <v>205</v>
      </c>
      <c r="D4654" s="1" t="s">
        <v>31136</v>
      </c>
      <c r="E4654" s="1" t="s">
        <v>33829</v>
      </c>
      <c r="F4654" s="1" t="s">
        <v>31137</v>
      </c>
      <c r="G4654" t="str">
        <f t="shared" si="504"/>
        <v>Valid</v>
      </c>
      <c r="H4654" s="1" t="s">
        <v>31138</v>
      </c>
      <c r="I4654" t="str" cm="1">
        <f t="array" ref="I4654">IF(OR(TRIM(H4654)="",ISNUMBER(SEARCH("#",H4654)),AA4654&lt;Config!$B$8,SUMPRODUCT(--ISNUMBER(SEARCH({"a";"b";"c";"d";"e";"f";"g";"h";"i";"j";"k";"l";"m";"n";"o";"p";"q";"r";"s";"t";"u";"v";"w";"x";"y";"z"},H4654)))&gt;0),"Invalid","Valid")</f>
        <v>Valid</v>
      </c>
      <c r="J4654" s="1" t="s">
        <v>31139</v>
      </c>
      <c r="K4654" s="1" t="s">
        <v>195</v>
      </c>
      <c r="L4654" s="1" t="s">
        <v>164</v>
      </c>
      <c r="M4654" s="1" t="s">
        <v>462</v>
      </c>
      <c r="N4654" s="1" t="s">
        <v>31</v>
      </c>
      <c r="O4654" s="1" t="s">
        <v>196</v>
      </c>
      <c r="P4654" t="s">
        <v>87</v>
      </c>
      <c r="Q4654" s="1" t="s">
        <v>88</v>
      </c>
      <c r="R4654" s="1" t="s">
        <v>550</v>
      </c>
      <c r="S4654" s="1" t="s">
        <v>16524</v>
      </c>
      <c r="T4654" s="1" t="s">
        <v>31140</v>
      </c>
      <c r="U4654" s="1" t="s">
        <v>2082</v>
      </c>
      <c r="V4654" s="1" t="s">
        <v>31141</v>
      </c>
      <c r="W4654" s="1" t="s">
        <v>40</v>
      </c>
      <c r="X4654" t="str">
        <f t="shared" si="505"/>
        <v>Incomplete</v>
      </c>
      <c r="Y4654">
        <f>MAX(0,100-IF(G4654="Invalid",Config!$B$5,0)-IF(I4654="Invalid",Config!$B$6,0)-IF(X4654="Incomplete",Config!$B$7,0)-IF(AF4654="Yes",Config!$B$37,0))</f>
        <v>60</v>
      </c>
      <c r="Z4654" s="1">
        <f>IF(OR(TRIM(B4654)="",COUNTIF(Config!$B$15:$B$19,B4654)&gt;0),1,0)+IF(OR(TRIM(C4654)="",COUNTIF(Config!$B$15:$B$19,C4654)&gt;0),1,0)+IF(OR(TRIM(F4654)="",COUNTIF(Config!$B$15:$B$19,F4654)&gt;0),1,0)+IF(OR(TRIM(H4654)="",COUNTIF(Config!$B$15:$B$19,H4654)&gt;0),1,0)+IF(OR(TRIM(E4654)="",COUNTIF(Config!$B$15:$B$19,E4654)&gt;0),1,0)+IF(OR(TRIM(K4654)="",COUNTIF(Config!$B$15:$B$19,K4654)&gt;0),1,0)+IF(OR(TRIM(P4654)="",COUNTIF(Config!$B$15:$B$19,P4654)&gt;0),1,0)+IF(OR(TRIM(R4654)="",COUNTIF(Config!$B$15:$B$19,R4654)&gt;0),1,0)</f>
        <v>1</v>
      </c>
      <c r="AA4654" s="1" cm="1">
        <f t="array" ref="AA4654">SUMPRODUCT(LEN(H4654)-LEN(SUBSTITUTE(H4654,{"0";"1";"2";"3";"4";"5";"6";"7";"8";"9"},"")))</f>
        <v>11</v>
      </c>
      <c r="AC4654" t="str">
        <f t="shared" si="506"/>
        <v>Incomplete Profile</v>
      </c>
      <c r="AD4654">
        <f t="shared" si="507"/>
        <v>1</v>
      </c>
      <c r="AE4654">
        <f t="shared" si="508"/>
        <v>1</v>
      </c>
      <c r="AF4654" t="str">
        <f t="shared" si="509"/>
        <v>No</v>
      </c>
      <c r="AG4654" t="str">
        <f t="shared" ca="1" si="510"/>
        <v/>
      </c>
      <c r="AH4654" t="str">
        <f ca="1">IF(OR(V4654="",AG4654=""),"Yes",IF(AG4654&gt;Config!$B$41,"Yes","No"))</f>
        <v>Yes</v>
      </c>
    </row>
    <row r="4655" spans="1:34" x14ac:dyDescent="0.25">
      <c r="A4655" s="1" t="s">
        <v>31142</v>
      </c>
      <c r="B4655" s="1" t="s">
        <v>1165</v>
      </c>
      <c r="C4655" s="1" t="s">
        <v>1166</v>
      </c>
      <c r="D4655" s="1" t="s">
        <v>1167</v>
      </c>
      <c r="E4655" s="1" t="s">
        <v>34337</v>
      </c>
      <c r="F4655" s="1" t="s">
        <v>19464</v>
      </c>
      <c r="G4655" t="str">
        <f t="shared" si="504"/>
        <v>Valid</v>
      </c>
      <c r="H4655" s="1" t="s">
        <v>19465</v>
      </c>
      <c r="I4655" t="str" cm="1">
        <f t="array" ref="I4655">IF(OR(TRIM(H4655)="",ISNUMBER(SEARCH("#",H4655)),AA4655&lt;Config!$B$8,SUMPRODUCT(--ISNUMBER(SEARCH({"a";"b";"c";"d";"e";"f";"g";"h";"i";"j";"k";"l";"m";"n";"o";"p";"q";"r";"s";"t";"u";"v";"w";"x";"y";"z"},H4655)))&gt;0),"Invalid","Valid")</f>
        <v>Valid</v>
      </c>
      <c r="J4655" s="1" t="s">
        <v>19466</v>
      </c>
      <c r="K4655" s="1" t="s">
        <v>117</v>
      </c>
      <c r="L4655" s="1" t="s">
        <v>67</v>
      </c>
      <c r="M4655" s="1" t="s">
        <v>135</v>
      </c>
      <c r="N4655" s="1" t="s">
        <v>713</v>
      </c>
      <c r="O4655" s="1" t="s">
        <v>52</v>
      </c>
      <c r="P4655" t="s">
        <v>87</v>
      </c>
      <c r="Q4655" s="1" t="s">
        <v>88</v>
      </c>
      <c r="R4655" s="1" t="s">
        <v>550</v>
      </c>
      <c r="S4655" s="1" t="s">
        <v>19467</v>
      </c>
      <c r="T4655" s="1" t="s">
        <v>19468</v>
      </c>
      <c r="U4655" s="1" t="s">
        <v>19469</v>
      </c>
      <c r="V4655" s="1" t="s">
        <v>19470</v>
      </c>
      <c r="W4655" s="1" t="s">
        <v>384</v>
      </c>
      <c r="X4655" t="str">
        <f t="shared" si="505"/>
        <v>Complete</v>
      </c>
      <c r="Y4655">
        <f>MAX(0,100-IF(G4655="Invalid",Config!$B$5,0)-IF(I4655="Invalid",Config!$B$6,0)-IF(X4655="Incomplete",Config!$B$7,0)-IF(AF4655="Yes",Config!$B$37,0))</f>
        <v>75</v>
      </c>
      <c r="Z4655" s="1">
        <f>IF(OR(TRIM(B4655)="",COUNTIF(Config!$B$15:$B$19,B4655)&gt;0),1,0)+IF(OR(TRIM(C4655)="",COUNTIF(Config!$B$15:$B$19,C4655)&gt;0),1,0)+IF(OR(TRIM(F4655)="",COUNTIF(Config!$B$15:$B$19,F4655)&gt;0),1,0)+IF(OR(TRIM(H4655)="",COUNTIF(Config!$B$15:$B$19,H4655)&gt;0),1,0)+IF(OR(TRIM(E4655)="",COUNTIF(Config!$B$15:$B$19,E4655)&gt;0),1,0)+IF(OR(TRIM(K4655)="",COUNTIF(Config!$B$15:$B$19,K4655)&gt;0),1,0)+IF(OR(TRIM(P4655)="",COUNTIF(Config!$B$15:$B$19,P4655)&gt;0),1,0)+IF(OR(TRIM(R4655)="",COUNTIF(Config!$B$15:$B$19,R4655)&gt;0),1,0)</f>
        <v>0</v>
      </c>
      <c r="AA4655" s="1" cm="1">
        <f t="array" ref="AA4655">SUMPRODUCT(LEN(H4655)-LEN(SUBSTITUTE(H4655,{"0";"1";"2";"3";"4";"5";"6";"7";"8";"9"},"")))</f>
        <v>10</v>
      </c>
      <c r="AC4655" t="str">
        <f t="shared" si="506"/>
        <v>Potential Duplicate</v>
      </c>
      <c r="AD4655">
        <f t="shared" si="507"/>
        <v>2</v>
      </c>
      <c r="AE4655">
        <f t="shared" si="508"/>
        <v>2</v>
      </c>
      <c r="AF4655" t="str">
        <f t="shared" si="509"/>
        <v>Yes</v>
      </c>
      <c r="AG4655">
        <f t="shared" ca="1" si="510"/>
        <v>401</v>
      </c>
      <c r="AH4655" t="str">
        <f ca="1">IF(OR(V4655="",AG4655=""),"Yes",IF(AG4655&gt;Config!$B$41,"Yes","No"))</f>
        <v>Yes</v>
      </c>
    </row>
    <row r="4656" spans="1:34" x14ac:dyDescent="0.25">
      <c r="A4656" s="1" t="s">
        <v>31143</v>
      </c>
      <c r="B4656" s="1" t="s">
        <v>112</v>
      </c>
      <c r="C4656" s="1" t="s">
        <v>157</v>
      </c>
      <c r="D4656" s="1" t="s">
        <v>31144</v>
      </c>
      <c r="E4656" s="1" t="s">
        <v>34529</v>
      </c>
      <c r="F4656" s="1" t="s">
        <v>31145</v>
      </c>
      <c r="G4656" t="str">
        <f t="shared" si="504"/>
        <v>Valid</v>
      </c>
      <c r="H4656" s="1" t="s">
        <v>31146</v>
      </c>
      <c r="I4656" t="str" cm="1">
        <f t="array" ref="I4656">IF(OR(TRIM(H4656)="",ISNUMBER(SEARCH("#",H4656)),AA4656&lt;Config!$B$8,SUMPRODUCT(--ISNUMBER(SEARCH({"a";"b";"c";"d";"e";"f";"g";"h";"i";"j";"k";"l";"m";"n";"o";"p";"q";"r";"s";"t";"u";"v";"w";"x";"y";"z"},H4656)))&gt;0),"Invalid","Valid")</f>
        <v>Valid</v>
      </c>
      <c r="J4656" s="1" t="s">
        <v>31147</v>
      </c>
      <c r="K4656" s="1" t="s">
        <v>481</v>
      </c>
      <c r="L4656" s="1" t="s">
        <v>29</v>
      </c>
      <c r="M4656" s="1" t="s">
        <v>118</v>
      </c>
      <c r="N4656" s="1" t="s">
        <v>358</v>
      </c>
      <c r="O4656" s="1" t="s">
        <v>69</v>
      </c>
      <c r="P4656" t="s">
        <v>87</v>
      </c>
      <c r="Q4656" s="1" t="s">
        <v>166</v>
      </c>
      <c r="R4656" s="1" t="s">
        <v>550</v>
      </c>
      <c r="S4656" s="1" t="s">
        <v>26293</v>
      </c>
      <c r="T4656" s="1" t="s">
        <v>31148</v>
      </c>
      <c r="U4656" s="1" t="s">
        <v>9535</v>
      </c>
      <c r="V4656" s="1" t="s">
        <v>2258</v>
      </c>
      <c r="W4656" s="1" t="s">
        <v>202</v>
      </c>
      <c r="X4656" t="str">
        <f t="shared" si="505"/>
        <v>Complete</v>
      </c>
      <c r="Y4656">
        <f>MAX(0,100-IF(G4656="Invalid",Config!$B$5,0)-IF(I4656="Invalid",Config!$B$6,0)-IF(X4656="Incomplete",Config!$B$7,0)-IF(AF4656="Yes",Config!$B$37,0))</f>
        <v>100</v>
      </c>
      <c r="Z4656" s="1">
        <f>IF(OR(TRIM(B4656)="",COUNTIF(Config!$B$15:$B$19,B4656)&gt;0),1,0)+IF(OR(TRIM(C4656)="",COUNTIF(Config!$B$15:$B$19,C4656)&gt;0),1,0)+IF(OR(TRIM(F4656)="",COUNTIF(Config!$B$15:$B$19,F4656)&gt;0),1,0)+IF(OR(TRIM(H4656)="",COUNTIF(Config!$B$15:$B$19,H4656)&gt;0),1,0)+IF(OR(TRIM(E4656)="",COUNTIF(Config!$B$15:$B$19,E4656)&gt;0),1,0)+IF(OR(TRIM(K4656)="",COUNTIF(Config!$B$15:$B$19,K4656)&gt;0),1,0)+IF(OR(TRIM(P4656)="",COUNTIF(Config!$B$15:$B$19,P4656)&gt;0),1,0)+IF(OR(TRIM(R4656)="",COUNTIF(Config!$B$15:$B$19,R4656)&gt;0),1,0)</f>
        <v>0</v>
      </c>
      <c r="AA4656" s="1" cm="1">
        <f t="array" ref="AA4656">SUMPRODUCT(LEN(H4656)-LEN(SUBSTITUTE(H4656,{"0";"1";"2";"3";"4";"5";"6";"7";"8";"9"},"")))</f>
        <v>11</v>
      </c>
      <c r="AC4656" t="str">
        <f t="shared" si="506"/>
        <v/>
      </c>
      <c r="AD4656">
        <f t="shared" si="507"/>
        <v>1</v>
      </c>
      <c r="AE4656">
        <f t="shared" si="508"/>
        <v>1</v>
      </c>
      <c r="AF4656" t="str">
        <f t="shared" si="509"/>
        <v>No</v>
      </c>
      <c r="AG4656">
        <f t="shared" ca="1" si="510"/>
        <v>294</v>
      </c>
      <c r="AH4656" t="str">
        <f ca="1">IF(OR(V4656="",AG4656=""),"Yes",IF(AG4656&gt;Config!$B$41,"Yes","No"))</f>
        <v>No</v>
      </c>
    </row>
    <row r="4657" spans="1:34" x14ac:dyDescent="0.25">
      <c r="A4657" s="1" t="s">
        <v>31149</v>
      </c>
      <c r="B4657" s="1" t="s">
        <v>995</v>
      </c>
      <c r="C4657" s="1" t="s">
        <v>230</v>
      </c>
      <c r="D4657" s="1" t="s">
        <v>29725</v>
      </c>
      <c r="E4657" s="1" t="s">
        <v>34473</v>
      </c>
      <c r="F4657" s="1" t="s">
        <v>31150</v>
      </c>
      <c r="G4657" t="str">
        <f t="shared" si="504"/>
        <v>Invalid</v>
      </c>
      <c r="H4657" s="1" t="s">
        <v>31151</v>
      </c>
      <c r="I4657" t="str" cm="1">
        <f t="array" ref="I4657">IF(OR(TRIM(H4657)="",ISNUMBER(SEARCH("#",H4657)),AA4657&lt;Config!$B$8,SUMPRODUCT(--ISNUMBER(SEARCH({"a";"b";"c";"d";"e";"f";"g";"h";"i";"j";"k";"l";"m";"n";"o";"p";"q";"r";"s";"t";"u";"v";"w";"x";"y";"z"},H4657)))&gt;0),"Invalid","Valid")</f>
        <v>Valid</v>
      </c>
      <c r="J4657" s="1" t="s">
        <v>31152</v>
      </c>
      <c r="K4657" s="1" t="s">
        <v>625</v>
      </c>
      <c r="L4657" s="1" t="s">
        <v>102</v>
      </c>
      <c r="M4657" s="1" t="s">
        <v>118</v>
      </c>
      <c r="N4657" s="1" t="s">
        <v>358</v>
      </c>
      <c r="O4657" s="1" t="s">
        <v>266</v>
      </c>
      <c r="P4657" t="s">
        <v>328</v>
      </c>
      <c r="Q4657" s="1" t="s">
        <v>33838</v>
      </c>
      <c r="R4657" s="1" t="s">
        <v>614</v>
      </c>
      <c r="S4657" s="1" t="s">
        <v>31153</v>
      </c>
      <c r="T4657" s="1" t="s">
        <v>31154</v>
      </c>
      <c r="U4657" s="1" t="s">
        <v>9356</v>
      </c>
      <c r="V4657" s="1" t="s">
        <v>2364</v>
      </c>
      <c r="W4657" s="1" t="s">
        <v>186</v>
      </c>
      <c r="X4657" t="str">
        <f t="shared" si="505"/>
        <v>Complete</v>
      </c>
      <c r="Y4657">
        <f>MAX(0,100-IF(G4657="Invalid",Config!$B$5,0)-IF(I4657="Invalid",Config!$B$6,0)-IF(X4657="Incomplete",Config!$B$7,0)-IF(AF4657="Yes",Config!$B$37,0))</f>
        <v>70</v>
      </c>
      <c r="Z4657" s="1">
        <f>IF(OR(TRIM(B4657)="",COUNTIF(Config!$B$15:$B$19,B4657)&gt;0),1,0)+IF(OR(TRIM(C4657)="",COUNTIF(Config!$B$15:$B$19,C4657)&gt;0),1,0)+IF(OR(TRIM(F4657)="",COUNTIF(Config!$B$15:$B$19,F4657)&gt;0),1,0)+IF(OR(TRIM(H4657)="",COUNTIF(Config!$B$15:$B$19,H4657)&gt;0),1,0)+IF(OR(TRIM(E4657)="",COUNTIF(Config!$B$15:$B$19,E4657)&gt;0),1,0)+IF(OR(TRIM(K4657)="",COUNTIF(Config!$B$15:$B$19,K4657)&gt;0),1,0)+IF(OR(TRIM(P4657)="",COUNTIF(Config!$B$15:$B$19,P4657)&gt;0),1,0)+IF(OR(TRIM(R4657)="",COUNTIF(Config!$B$15:$B$19,R4657)&gt;0),1,0)</f>
        <v>0</v>
      </c>
      <c r="AA4657" s="1" cm="1">
        <f t="array" ref="AA4657">SUMPRODUCT(LEN(H4657)-LEN(SUBSTITUTE(H4657,{"0";"1";"2";"3";"4";"5";"6";"7";"8";"9"},"")))</f>
        <v>11</v>
      </c>
      <c r="AC4657" t="str">
        <f t="shared" si="506"/>
        <v>Invalid Email</v>
      </c>
      <c r="AD4657">
        <f t="shared" si="507"/>
        <v>0</v>
      </c>
      <c r="AE4657">
        <f t="shared" si="508"/>
        <v>1</v>
      </c>
      <c r="AF4657" t="str">
        <f t="shared" si="509"/>
        <v>No</v>
      </c>
      <c r="AG4657">
        <f t="shared" ca="1" si="510"/>
        <v>397</v>
      </c>
      <c r="AH4657" t="str">
        <f ca="1">IF(OR(V4657="",AG4657=""),"Yes",IF(AG4657&gt;Config!$B$41,"Yes","No"))</f>
        <v>Yes</v>
      </c>
    </row>
    <row r="4658" spans="1:34" x14ac:dyDescent="0.25">
      <c r="A4658" s="1" t="s">
        <v>31155</v>
      </c>
      <c r="B4658" s="1" t="s">
        <v>7543</v>
      </c>
      <c r="C4658" s="1" t="s">
        <v>946</v>
      </c>
      <c r="D4658" s="1" t="s">
        <v>23994</v>
      </c>
      <c r="E4658" s="1" t="s">
        <v>159</v>
      </c>
      <c r="F4658" s="1" t="s">
        <v>31156</v>
      </c>
      <c r="G4658" t="str">
        <f t="shared" si="504"/>
        <v>Valid</v>
      </c>
      <c r="H4658" s="1" t="s">
        <v>1551</v>
      </c>
      <c r="I4658" t="str" cm="1">
        <f t="array" ref="I4658">IF(OR(TRIM(H4658)="",ISNUMBER(SEARCH("#",H4658)),AA4658&lt;Config!$B$8,SUMPRODUCT(--ISNUMBER(SEARCH({"a";"b";"c";"d";"e";"f";"g";"h";"i";"j";"k";"l";"m";"n";"o";"p";"q";"r";"s";"t";"u";"v";"w";"x";"y";"z"},H4658)))&gt;0),"Invalid","Valid")</f>
        <v>Valid</v>
      </c>
      <c r="J4658" s="1" t="s">
        <v>31157</v>
      </c>
      <c r="K4658" s="1" t="s">
        <v>48</v>
      </c>
      <c r="L4658" s="1" t="s">
        <v>164</v>
      </c>
      <c r="M4658" s="1" t="s">
        <v>251</v>
      </c>
      <c r="N4658" s="1" t="s">
        <v>33819</v>
      </c>
      <c r="O4658" s="1" t="s">
        <v>52</v>
      </c>
      <c r="P4658" t="s">
        <v>87</v>
      </c>
      <c r="Q4658" s="1" t="s">
        <v>438</v>
      </c>
      <c r="R4658" s="1" t="s">
        <v>550</v>
      </c>
      <c r="S4658" s="1" t="s">
        <v>31158</v>
      </c>
      <c r="T4658" s="1" t="s">
        <v>31159</v>
      </c>
      <c r="U4658" s="1" t="s">
        <v>11465</v>
      </c>
      <c r="V4658" s="1" t="s">
        <v>140</v>
      </c>
      <c r="W4658" s="1" t="s">
        <v>202</v>
      </c>
      <c r="X4658" t="str">
        <f t="shared" si="505"/>
        <v>Complete</v>
      </c>
      <c r="Y4658">
        <f>MAX(0,100-IF(G4658="Invalid",Config!$B$5,0)-IF(I4658="Invalid",Config!$B$6,0)-IF(X4658="Incomplete",Config!$B$7,0)-IF(AF4658="Yes",Config!$B$37,0))</f>
        <v>75</v>
      </c>
      <c r="Z4658" s="1">
        <f>IF(OR(TRIM(B4658)="",COUNTIF(Config!$B$15:$B$19,B4658)&gt;0),1,0)+IF(OR(TRIM(C4658)="",COUNTIF(Config!$B$15:$B$19,C4658)&gt;0),1,0)+IF(OR(TRIM(F4658)="",COUNTIF(Config!$B$15:$B$19,F4658)&gt;0),1,0)+IF(OR(TRIM(H4658)="",COUNTIF(Config!$B$15:$B$19,H4658)&gt;0),1,0)+IF(OR(TRIM(E4658)="",COUNTIF(Config!$B$15:$B$19,E4658)&gt;0),1,0)+IF(OR(TRIM(K4658)="",COUNTIF(Config!$B$15:$B$19,K4658)&gt;0),1,0)+IF(OR(TRIM(P4658)="",COUNTIF(Config!$B$15:$B$19,P4658)&gt;0),1,0)+IF(OR(TRIM(R4658)="",COUNTIF(Config!$B$15:$B$19,R4658)&gt;0),1,0)</f>
        <v>0</v>
      </c>
      <c r="AA4658" s="1" cm="1">
        <f t="array" ref="AA4658">SUMPRODUCT(LEN(H4658)-LEN(SUBSTITUTE(H4658,{"0";"1";"2";"3";"4";"5";"6";"7";"8";"9"},"")))</f>
        <v>10</v>
      </c>
      <c r="AC4658" t="str">
        <f t="shared" si="506"/>
        <v>Potential Duplicate</v>
      </c>
      <c r="AD4658">
        <f t="shared" si="507"/>
        <v>1</v>
      </c>
      <c r="AE4658">
        <f t="shared" si="508"/>
        <v>2</v>
      </c>
      <c r="AF4658" t="str">
        <f t="shared" si="509"/>
        <v>Yes</v>
      </c>
      <c r="AG4658">
        <f t="shared" ca="1" si="510"/>
        <v>37</v>
      </c>
      <c r="AH4658" t="str">
        <f ca="1">IF(OR(V4658="",AG4658=""),"Yes",IF(AG4658&gt;Config!$B$41,"Yes","No"))</f>
        <v>No</v>
      </c>
    </row>
    <row r="4659" spans="1:34" x14ac:dyDescent="0.25">
      <c r="A4659" s="1" t="s">
        <v>31160</v>
      </c>
      <c r="B4659" s="1" t="s">
        <v>22</v>
      </c>
      <c r="C4659" s="1" t="s">
        <v>23</v>
      </c>
      <c r="D4659" s="1" t="s">
        <v>24</v>
      </c>
      <c r="E4659" s="1" t="s">
        <v>35197</v>
      </c>
      <c r="F4659" s="1" t="s">
        <v>31161</v>
      </c>
      <c r="G4659" t="str">
        <f t="shared" si="504"/>
        <v>Valid</v>
      </c>
      <c r="H4659" s="1" t="s">
        <v>31162</v>
      </c>
      <c r="I4659" t="str" cm="1">
        <f t="array" ref="I4659">IF(OR(TRIM(H4659)="",ISNUMBER(SEARCH("#",H4659)),AA4659&lt;Config!$B$8,SUMPRODUCT(--ISNUMBER(SEARCH({"a";"b";"c";"d";"e";"f";"g";"h";"i";"j";"k";"l";"m";"n";"o";"p";"q";"r";"s";"t";"u";"v";"w";"x";"y";"z"},H4659)))&gt;0),"Invalid","Valid")</f>
        <v>Valid</v>
      </c>
      <c r="J4659" s="1" t="s">
        <v>31163</v>
      </c>
      <c r="K4659" s="1" t="s">
        <v>250</v>
      </c>
      <c r="L4659" s="1" t="s">
        <v>29</v>
      </c>
      <c r="M4659" s="1" t="s">
        <v>235</v>
      </c>
      <c r="N4659" s="1" t="s">
        <v>252</v>
      </c>
      <c r="O4659" s="1" t="s">
        <v>69</v>
      </c>
      <c r="P4659" t="s">
        <v>33</v>
      </c>
      <c r="Q4659" s="1" t="s">
        <v>34</v>
      </c>
      <c r="R4659" s="1" t="s">
        <v>1716</v>
      </c>
      <c r="S4659" s="1" t="s">
        <v>31164</v>
      </c>
      <c r="T4659" s="1" t="s">
        <v>31165</v>
      </c>
      <c r="U4659" s="1" t="s">
        <v>31166</v>
      </c>
      <c r="V4659" s="1" t="s">
        <v>140</v>
      </c>
      <c r="W4659" s="1" t="s">
        <v>60</v>
      </c>
      <c r="X4659" t="str">
        <f t="shared" si="505"/>
        <v>Complete</v>
      </c>
      <c r="Y4659">
        <f>MAX(0,100-IF(G4659="Invalid",Config!$B$5,0)-IF(I4659="Invalid",Config!$B$6,0)-IF(X4659="Incomplete",Config!$B$7,0)-IF(AF4659="Yes",Config!$B$37,0))</f>
        <v>100</v>
      </c>
      <c r="Z4659" s="1">
        <f>IF(OR(TRIM(B4659)="",COUNTIF(Config!$B$15:$B$19,B4659)&gt;0),1,0)+IF(OR(TRIM(C4659)="",COUNTIF(Config!$B$15:$B$19,C4659)&gt;0),1,0)+IF(OR(TRIM(F4659)="",COUNTIF(Config!$B$15:$B$19,F4659)&gt;0),1,0)+IF(OR(TRIM(H4659)="",COUNTIF(Config!$B$15:$B$19,H4659)&gt;0),1,0)+IF(OR(TRIM(E4659)="",COUNTIF(Config!$B$15:$B$19,E4659)&gt;0),1,0)+IF(OR(TRIM(K4659)="",COUNTIF(Config!$B$15:$B$19,K4659)&gt;0),1,0)+IF(OR(TRIM(P4659)="",COUNTIF(Config!$B$15:$B$19,P4659)&gt;0),1,0)+IF(OR(TRIM(R4659)="",COUNTIF(Config!$B$15:$B$19,R4659)&gt;0),1,0)</f>
        <v>0</v>
      </c>
      <c r="AA4659" s="1" cm="1">
        <f t="array" ref="AA4659">SUMPRODUCT(LEN(H4659)-LEN(SUBSTITUTE(H4659,{"0";"1";"2";"3";"4";"5";"6";"7";"8";"9"},"")))</f>
        <v>10</v>
      </c>
      <c r="AC4659" t="str">
        <f t="shared" si="506"/>
        <v/>
      </c>
      <c r="AD4659">
        <f t="shared" si="507"/>
        <v>1</v>
      </c>
      <c r="AE4659">
        <f t="shared" si="508"/>
        <v>1</v>
      </c>
      <c r="AF4659" t="str">
        <f t="shared" si="509"/>
        <v>No</v>
      </c>
      <c r="AG4659">
        <f t="shared" ca="1" si="510"/>
        <v>37</v>
      </c>
      <c r="AH4659" t="str">
        <f ca="1">IF(OR(V4659="",AG4659=""),"Yes",IF(AG4659&gt;Config!$B$41,"Yes","No"))</f>
        <v>No</v>
      </c>
    </row>
    <row r="4660" spans="1:34" x14ac:dyDescent="0.25">
      <c r="A4660" s="1" t="s">
        <v>31167</v>
      </c>
      <c r="B4660" s="1" t="s">
        <v>1032</v>
      </c>
      <c r="C4660" s="1" t="s">
        <v>33815</v>
      </c>
      <c r="D4660" s="1" t="s">
        <v>1032</v>
      </c>
      <c r="E4660" s="1" t="s">
        <v>191</v>
      </c>
      <c r="F4660" s="1" t="s">
        <v>31168</v>
      </c>
      <c r="G4660" t="str">
        <f t="shared" si="504"/>
        <v>Valid</v>
      </c>
      <c r="H4660" s="1" t="s">
        <v>31169</v>
      </c>
      <c r="I4660" t="str" cm="1">
        <f t="array" ref="I4660">IF(OR(TRIM(H4660)="",ISNUMBER(SEARCH("#",H4660)),AA4660&lt;Config!$B$8,SUMPRODUCT(--ISNUMBER(SEARCH({"a";"b";"c";"d";"e";"f";"g";"h";"i";"j";"k";"l";"m";"n";"o";"p";"q";"r";"s";"t";"u";"v";"w";"x";"y";"z"},H4660)))&gt;0),"Invalid","Valid")</f>
        <v>Valid</v>
      </c>
      <c r="J4660" s="1" t="s">
        <v>31170</v>
      </c>
      <c r="K4660" s="1" t="s">
        <v>178</v>
      </c>
      <c r="L4660" s="1" t="s">
        <v>134</v>
      </c>
      <c r="M4660" s="1" t="s">
        <v>343</v>
      </c>
      <c r="N4660" s="1" t="s">
        <v>33819</v>
      </c>
      <c r="O4660" s="1" t="s">
        <v>69</v>
      </c>
      <c r="P4660" t="s">
        <v>236</v>
      </c>
      <c r="Q4660" s="1" t="s">
        <v>253</v>
      </c>
      <c r="R4660" s="1" t="s">
        <v>238</v>
      </c>
      <c r="S4660" s="1" t="s">
        <v>31171</v>
      </c>
      <c r="T4660" s="1" t="s">
        <v>31172</v>
      </c>
      <c r="U4660" s="1" t="s">
        <v>2986</v>
      </c>
      <c r="V4660" s="1" t="s">
        <v>8893</v>
      </c>
      <c r="W4660" s="1" t="s">
        <v>60</v>
      </c>
      <c r="X4660" t="str">
        <f t="shared" si="505"/>
        <v>Incomplete</v>
      </c>
      <c r="Y4660">
        <f>MAX(0,100-IF(G4660="Invalid",Config!$B$5,0)-IF(I4660="Invalid",Config!$B$6,0)-IF(X4660="Incomplete",Config!$B$7,0)-IF(AF4660="Yes",Config!$B$37,0))</f>
        <v>60</v>
      </c>
      <c r="Z4660" s="1">
        <f>IF(OR(TRIM(B4660)="",COUNTIF(Config!$B$15:$B$19,B4660)&gt;0),1,0)+IF(OR(TRIM(C4660)="",COUNTIF(Config!$B$15:$B$19,C4660)&gt;0),1,0)+IF(OR(TRIM(F4660)="",COUNTIF(Config!$B$15:$B$19,F4660)&gt;0),1,0)+IF(OR(TRIM(H4660)="",COUNTIF(Config!$B$15:$B$19,H4660)&gt;0),1,0)+IF(OR(TRIM(E4660)="",COUNTIF(Config!$B$15:$B$19,E4660)&gt;0),1,0)+IF(OR(TRIM(K4660)="",COUNTIF(Config!$B$15:$B$19,K4660)&gt;0),1,0)+IF(OR(TRIM(P4660)="",COUNTIF(Config!$B$15:$B$19,P4660)&gt;0),1,0)+IF(OR(TRIM(R4660)="",COUNTIF(Config!$B$15:$B$19,R4660)&gt;0),1,0)</f>
        <v>1</v>
      </c>
      <c r="AA4660" s="1" cm="1">
        <f t="array" ref="AA4660">SUMPRODUCT(LEN(H4660)-LEN(SUBSTITUTE(H4660,{"0";"1";"2";"3";"4";"5";"6";"7";"8";"9"},"")))</f>
        <v>10</v>
      </c>
      <c r="AC4660" t="str">
        <f t="shared" si="506"/>
        <v>Incomplete Profile</v>
      </c>
      <c r="AD4660">
        <f t="shared" si="507"/>
        <v>1</v>
      </c>
      <c r="AE4660">
        <f t="shared" si="508"/>
        <v>1</v>
      </c>
      <c r="AF4660" t="str">
        <f t="shared" si="509"/>
        <v>No</v>
      </c>
      <c r="AG4660">
        <f t="shared" ca="1" si="510"/>
        <v>92</v>
      </c>
      <c r="AH4660" t="str">
        <f ca="1">IF(OR(V4660="",AG4660=""),"Yes",IF(AG4660&gt;Config!$B$41,"Yes","No"))</f>
        <v>No</v>
      </c>
    </row>
    <row r="4661" spans="1:34" x14ac:dyDescent="0.25">
      <c r="A4661" s="1" t="s">
        <v>31173</v>
      </c>
      <c r="B4661" s="1" t="s">
        <v>1982</v>
      </c>
      <c r="C4661" s="1" t="s">
        <v>273</v>
      </c>
      <c r="D4661" s="1" t="s">
        <v>25410</v>
      </c>
      <c r="E4661" s="1" t="s">
        <v>33866</v>
      </c>
      <c r="F4661" s="1" t="s">
        <v>31174</v>
      </c>
      <c r="G4661" t="str">
        <f t="shared" si="504"/>
        <v>Valid</v>
      </c>
      <c r="H4661" s="1" t="s">
        <v>31175</v>
      </c>
      <c r="I4661" t="str" cm="1">
        <f t="array" ref="I4661">IF(OR(TRIM(H4661)="",ISNUMBER(SEARCH("#",H4661)),AA4661&lt;Config!$B$8,SUMPRODUCT(--ISNUMBER(SEARCH({"a";"b";"c";"d";"e";"f";"g";"h";"i";"j";"k";"l";"m";"n";"o";"p";"q";"r";"s";"t";"u";"v";"w";"x";"y";"z"},H4661)))&gt;0),"Invalid","Valid")</f>
        <v>Valid</v>
      </c>
      <c r="J4661" s="1" t="s">
        <v>31176</v>
      </c>
      <c r="K4661" s="1" t="s">
        <v>425</v>
      </c>
      <c r="L4661" s="1" t="s">
        <v>450</v>
      </c>
      <c r="M4661" s="1" t="s">
        <v>85</v>
      </c>
      <c r="N4661" s="1" t="s">
        <v>68</v>
      </c>
      <c r="O4661" s="1" t="s">
        <v>196</v>
      </c>
      <c r="P4661" t="s">
        <v>328</v>
      </c>
      <c r="Q4661" s="1" t="s">
        <v>1046</v>
      </c>
      <c r="R4661" s="1" t="s">
        <v>571</v>
      </c>
      <c r="S4661" s="1" t="s">
        <v>31177</v>
      </c>
      <c r="T4661" s="1" t="s">
        <v>31178</v>
      </c>
      <c r="U4661" s="1" t="s">
        <v>27327</v>
      </c>
      <c r="V4661" s="1" t="s">
        <v>140</v>
      </c>
      <c r="W4661" s="1" t="s">
        <v>141</v>
      </c>
      <c r="X4661" t="str">
        <f t="shared" si="505"/>
        <v>Complete</v>
      </c>
      <c r="Y4661">
        <f>MAX(0,100-IF(G4661="Invalid",Config!$B$5,0)-IF(I4661="Invalid",Config!$B$6,0)-IF(X4661="Incomplete",Config!$B$7,0)-IF(AF4661="Yes",Config!$B$37,0))</f>
        <v>100</v>
      </c>
      <c r="Z4661" s="1">
        <f>IF(OR(TRIM(B4661)="",COUNTIF(Config!$B$15:$B$19,B4661)&gt;0),1,0)+IF(OR(TRIM(C4661)="",COUNTIF(Config!$B$15:$B$19,C4661)&gt;0),1,0)+IF(OR(TRIM(F4661)="",COUNTIF(Config!$B$15:$B$19,F4661)&gt;0),1,0)+IF(OR(TRIM(H4661)="",COUNTIF(Config!$B$15:$B$19,H4661)&gt;0),1,0)+IF(OR(TRIM(E4661)="",COUNTIF(Config!$B$15:$B$19,E4661)&gt;0),1,0)+IF(OR(TRIM(K4661)="",COUNTIF(Config!$B$15:$B$19,K4661)&gt;0),1,0)+IF(OR(TRIM(P4661)="",COUNTIF(Config!$B$15:$B$19,P4661)&gt;0),1,0)+IF(OR(TRIM(R4661)="",COUNTIF(Config!$B$15:$B$19,R4661)&gt;0),1,0)</f>
        <v>0</v>
      </c>
      <c r="AA4661" s="1" cm="1">
        <f t="array" ref="AA4661">SUMPRODUCT(LEN(H4661)-LEN(SUBSTITUTE(H4661,{"0";"1";"2";"3";"4";"5";"6";"7";"8";"9"},"")))</f>
        <v>10</v>
      </c>
      <c r="AC4661" t="str">
        <f t="shared" si="506"/>
        <v/>
      </c>
      <c r="AD4661">
        <f t="shared" si="507"/>
        <v>1</v>
      </c>
      <c r="AE4661">
        <f t="shared" si="508"/>
        <v>1</v>
      </c>
      <c r="AF4661" t="str">
        <f t="shared" si="509"/>
        <v>No</v>
      </c>
      <c r="AG4661">
        <f t="shared" ca="1" si="510"/>
        <v>37</v>
      </c>
      <c r="AH4661" t="str">
        <f ca="1">IF(OR(V4661="",AG4661=""),"Yes",IF(AG4661&gt;Config!$B$41,"Yes","No"))</f>
        <v>No</v>
      </c>
    </row>
    <row r="4662" spans="1:34" x14ac:dyDescent="0.25">
      <c r="A4662" s="1" t="s">
        <v>31179</v>
      </c>
      <c r="B4662" s="1" t="s">
        <v>995</v>
      </c>
      <c r="C4662" s="1" t="s">
        <v>861</v>
      </c>
      <c r="D4662" s="1" t="s">
        <v>8173</v>
      </c>
      <c r="E4662" s="1" t="s">
        <v>34786</v>
      </c>
      <c r="F4662" s="1" t="s">
        <v>31180</v>
      </c>
      <c r="G4662" t="str">
        <f t="shared" si="504"/>
        <v>Valid</v>
      </c>
      <c r="H4662" s="1" t="s">
        <v>31181</v>
      </c>
      <c r="I4662" t="str" cm="1">
        <f t="array" ref="I4662">IF(OR(TRIM(H4662)="",ISNUMBER(SEARCH("#",H4662)),AA4662&lt;Config!$B$8,SUMPRODUCT(--ISNUMBER(SEARCH({"a";"b";"c";"d";"e";"f";"g";"h";"i";"j";"k";"l";"m";"n";"o";"p";"q";"r";"s";"t";"u";"v";"w";"x";"y";"z"},H4662)))&gt;0),"Invalid","Valid")</f>
        <v>Valid</v>
      </c>
      <c r="J4662" s="1" t="s">
        <v>31182</v>
      </c>
      <c r="K4662" s="1" t="s">
        <v>287</v>
      </c>
      <c r="L4662" s="1" t="s">
        <v>134</v>
      </c>
      <c r="M4662" s="1" t="s">
        <v>165</v>
      </c>
      <c r="N4662" s="1" t="s">
        <v>252</v>
      </c>
      <c r="O4662" s="1" t="s">
        <v>196</v>
      </c>
      <c r="P4662" t="s">
        <v>328</v>
      </c>
      <c r="Q4662" s="1" t="s">
        <v>33838</v>
      </c>
      <c r="R4662" s="1" t="s">
        <v>614</v>
      </c>
      <c r="S4662" s="1" t="s">
        <v>2405</v>
      </c>
      <c r="T4662" s="1" t="s">
        <v>31183</v>
      </c>
      <c r="U4662" s="1" t="s">
        <v>2504</v>
      </c>
      <c r="V4662" s="1" t="s">
        <v>5784</v>
      </c>
      <c r="W4662" s="1" t="s">
        <v>384</v>
      </c>
      <c r="X4662" t="str">
        <f t="shared" si="505"/>
        <v>Complete</v>
      </c>
      <c r="Y4662">
        <f>MAX(0,100-IF(G4662="Invalid",Config!$B$5,0)-IF(I4662="Invalid",Config!$B$6,0)-IF(X4662="Incomplete",Config!$B$7,0)-IF(AF4662="Yes",Config!$B$37,0))</f>
        <v>100</v>
      </c>
      <c r="Z4662" s="1">
        <f>IF(OR(TRIM(B4662)="",COUNTIF(Config!$B$15:$B$19,B4662)&gt;0),1,0)+IF(OR(TRIM(C4662)="",COUNTIF(Config!$B$15:$B$19,C4662)&gt;0),1,0)+IF(OR(TRIM(F4662)="",COUNTIF(Config!$B$15:$B$19,F4662)&gt;0),1,0)+IF(OR(TRIM(H4662)="",COUNTIF(Config!$B$15:$B$19,H4662)&gt;0),1,0)+IF(OR(TRIM(E4662)="",COUNTIF(Config!$B$15:$B$19,E4662)&gt;0),1,0)+IF(OR(TRIM(K4662)="",COUNTIF(Config!$B$15:$B$19,K4662)&gt;0),1,0)+IF(OR(TRIM(P4662)="",COUNTIF(Config!$B$15:$B$19,P4662)&gt;0),1,0)+IF(OR(TRIM(R4662)="",COUNTIF(Config!$B$15:$B$19,R4662)&gt;0),1,0)</f>
        <v>0</v>
      </c>
      <c r="AA4662" s="1" cm="1">
        <f t="array" ref="AA4662">SUMPRODUCT(LEN(H4662)-LEN(SUBSTITUTE(H4662,{"0";"1";"2";"3";"4";"5";"6";"7";"8";"9"},"")))</f>
        <v>11</v>
      </c>
      <c r="AC4662" t="str">
        <f t="shared" si="506"/>
        <v/>
      </c>
      <c r="AD4662">
        <f t="shared" si="507"/>
        <v>1</v>
      </c>
      <c r="AE4662">
        <f t="shared" si="508"/>
        <v>1</v>
      </c>
      <c r="AF4662" t="str">
        <f t="shared" si="509"/>
        <v>No</v>
      </c>
      <c r="AG4662">
        <f t="shared" ca="1" si="510"/>
        <v>157</v>
      </c>
      <c r="AH4662" t="str">
        <f ca="1">IF(OR(V4662="",AG4662=""),"Yes",IF(AG4662&gt;Config!$B$41,"Yes","No"))</f>
        <v>No</v>
      </c>
    </row>
    <row r="4663" spans="1:34" x14ac:dyDescent="0.25">
      <c r="A4663" s="1" t="s">
        <v>31184</v>
      </c>
      <c r="B4663" s="1" t="s">
        <v>245</v>
      </c>
      <c r="C4663" s="1" t="s">
        <v>545</v>
      </c>
      <c r="D4663" s="1" t="s">
        <v>31185</v>
      </c>
      <c r="E4663" s="1" t="s">
        <v>681</v>
      </c>
      <c r="F4663" s="1" t="s">
        <v>31186</v>
      </c>
      <c r="G4663" t="str">
        <f t="shared" si="504"/>
        <v>Valid</v>
      </c>
      <c r="H4663" s="1" t="s">
        <v>31187</v>
      </c>
      <c r="I4663" t="str" cm="1">
        <f t="array" ref="I4663">IF(OR(TRIM(H4663)="",ISNUMBER(SEARCH("#",H4663)),AA4663&lt;Config!$B$8,SUMPRODUCT(--ISNUMBER(SEARCH({"a";"b";"c";"d";"e";"f";"g";"h";"i";"j";"k";"l";"m";"n";"o";"p";"q";"r";"s";"t";"u";"v";"w";"x";"y";"z"},H4663)))&gt;0),"Invalid","Valid")</f>
        <v>Valid</v>
      </c>
      <c r="J4663" s="1" t="s">
        <v>31188</v>
      </c>
      <c r="K4663" s="1" t="s">
        <v>287</v>
      </c>
      <c r="L4663" s="1" t="s">
        <v>84</v>
      </c>
      <c r="M4663" s="1" t="s">
        <v>30</v>
      </c>
      <c r="N4663" s="1" t="s">
        <v>252</v>
      </c>
      <c r="O4663" s="1" t="s">
        <v>69</v>
      </c>
      <c r="P4663" t="s">
        <v>314</v>
      </c>
      <c r="Q4663" s="1" t="s">
        <v>663</v>
      </c>
      <c r="R4663" s="1" t="s">
        <v>316</v>
      </c>
      <c r="S4663" s="1" t="s">
        <v>18300</v>
      </c>
      <c r="T4663" s="1" t="s">
        <v>31189</v>
      </c>
      <c r="U4663" s="1" t="s">
        <v>1813</v>
      </c>
      <c r="V4663" s="1" t="s">
        <v>8983</v>
      </c>
      <c r="W4663" s="1" t="s">
        <v>202</v>
      </c>
      <c r="X4663" t="str">
        <f t="shared" si="505"/>
        <v>Complete</v>
      </c>
      <c r="Y4663">
        <f>MAX(0,100-IF(G4663="Invalid",Config!$B$5,0)-IF(I4663="Invalid",Config!$B$6,0)-IF(X4663="Incomplete",Config!$B$7,0)-IF(AF4663="Yes",Config!$B$37,0))</f>
        <v>100</v>
      </c>
      <c r="Z4663" s="1">
        <f>IF(OR(TRIM(B4663)="",COUNTIF(Config!$B$15:$B$19,B4663)&gt;0),1,0)+IF(OR(TRIM(C4663)="",COUNTIF(Config!$B$15:$B$19,C4663)&gt;0),1,0)+IF(OR(TRIM(F4663)="",COUNTIF(Config!$B$15:$B$19,F4663)&gt;0),1,0)+IF(OR(TRIM(H4663)="",COUNTIF(Config!$B$15:$B$19,H4663)&gt;0),1,0)+IF(OR(TRIM(E4663)="",COUNTIF(Config!$B$15:$B$19,E4663)&gt;0),1,0)+IF(OR(TRIM(K4663)="",COUNTIF(Config!$B$15:$B$19,K4663)&gt;0),1,0)+IF(OR(TRIM(P4663)="",COUNTIF(Config!$B$15:$B$19,P4663)&gt;0),1,0)+IF(OR(TRIM(R4663)="",COUNTIF(Config!$B$15:$B$19,R4663)&gt;0),1,0)</f>
        <v>0</v>
      </c>
      <c r="AA4663" s="1" cm="1">
        <f t="array" ref="AA4663">SUMPRODUCT(LEN(H4663)-LEN(SUBSTITUTE(H4663,{"0";"1";"2";"3";"4";"5";"6";"7";"8";"9"},"")))</f>
        <v>12</v>
      </c>
      <c r="AC4663" t="str">
        <f t="shared" si="506"/>
        <v/>
      </c>
      <c r="AD4663">
        <f t="shared" si="507"/>
        <v>1</v>
      </c>
      <c r="AE4663">
        <f t="shared" si="508"/>
        <v>1</v>
      </c>
      <c r="AF4663" t="str">
        <f t="shared" si="509"/>
        <v>No</v>
      </c>
      <c r="AG4663">
        <f t="shared" ca="1" si="510"/>
        <v>348</v>
      </c>
      <c r="AH4663" t="str">
        <f ca="1">IF(OR(V4663="",AG4663=""),"Yes",IF(AG4663&gt;Config!$B$41,"Yes","No"))</f>
        <v>No</v>
      </c>
    </row>
    <row r="4664" spans="1:34" x14ac:dyDescent="0.25">
      <c r="A4664" s="1" t="s">
        <v>31190</v>
      </c>
      <c r="B4664" s="1" t="s">
        <v>172</v>
      </c>
      <c r="C4664" s="1" t="s">
        <v>1400</v>
      </c>
      <c r="D4664" s="1" t="s">
        <v>31191</v>
      </c>
      <c r="E4664" s="1" t="s">
        <v>35109</v>
      </c>
      <c r="F4664" s="1" t="s">
        <v>31192</v>
      </c>
      <c r="G4664" t="str">
        <f t="shared" si="504"/>
        <v>Valid</v>
      </c>
      <c r="H4664" s="1" t="s">
        <v>31193</v>
      </c>
      <c r="I4664" t="str" cm="1">
        <f t="array" ref="I4664">IF(OR(TRIM(H4664)="",ISNUMBER(SEARCH("#",H4664)),AA4664&lt;Config!$B$8,SUMPRODUCT(--ISNUMBER(SEARCH({"a";"b";"c";"d";"e";"f";"g";"h";"i";"j";"k";"l";"m";"n";"o";"p";"q";"r";"s";"t";"u";"v";"w";"x";"y";"z"},H4664)))&gt;0),"Invalid","Valid")</f>
        <v>Valid</v>
      </c>
      <c r="J4664" s="1" t="s">
        <v>31194</v>
      </c>
      <c r="K4664" s="1" t="s">
        <v>369</v>
      </c>
      <c r="L4664" s="1" t="s">
        <v>84</v>
      </c>
      <c r="M4664" s="1" t="s">
        <v>165</v>
      </c>
      <c r="N4664" s="1" t="s">
        <v>713</v>
      </c>
      <c r="O4664" s="1" t="s">
        <v>52</v>
      </c>
      <c r="P4664" t="s">
        <v>53</v>
      </c>
      <c r="Q4664" s="1" t="s">
        <v>197</v>
      </c>
      <c r="R4664" s="1" t="s">
        <v>55</v>
      </c>
      <c r="S4664" s="1" t="s">
        <v>31195</v>
      </c>
      <c r="T4664" s="1" t="s">
        <v>31196</v>
      </c>
      <c r="U4664" s="1" t="s">
        <v>726</v>
      </c>
      <c r="V4664" s="1" t="s">
        <v>140</v>
      </c>
      <c r="W4664" s="1" t="s">
        <v>202</v>
      </c>
      <c r="X4664" t="str">
        <f t="shared" si="505"/>
        <v>Complete</v>
      </c>
      <c r="Y4664">
        <f>MAX(0,100-IF(G4664="Invalid",Config!$B$5,0)-IF(I4664="Invalid",Config!$B$6,0)-IF(X4664="Incomplete",Config!$B$7,0)-IF(AF4664="Yes",Config!$B$37,0))</f>
        <v>100</v>
      </c>
      <c r="Z4664" s="1">
        <f>IF(OR(TRIM(B4664)="",COUNTIF(Config!$B$15:$B$19,B4664)&gt;0),1,0)+IF(OR(TRIM(C4664)="",COUNTIF(Config!$B$15:$B$19,C4664)&gt;0),1,0)+IF(OR(TRIM(F4664)="",COUNTIF(Config!$B$15:$B$19,F4664)&gt;0),1,0)+IF(OR(TRIM(H4664)="",COUNTIF(Config!$B$15:$B$19,H4664)&gt;0),1,0)+IF(OR(TRIM(E4664)="",COUNTIF(Config!$B$15:$B$19,E4664)&gt;0),1,0)+IF(OR(TRIM(K4664)="",COUNTIF(Config!$B$15:$B$19,K4664)&gt;0),1,0)+IF(OR(TRIM(P4664)="",COUNTIF(Config!$B$15:$B$19,P4664)&gt;0),1,0)+IF(OR(TRIM(R4664)="",COUNTIF(Config!$B$15:$B$19,R4664)&gt;0),1,0)</f>
        <v>0</v>
      </c>
      <c r="AA4664" s="1" cm="1">
        <f t="array" ref="AA4664">SUMPRODUCT(LEN(H4664)-LEN(SUBSTITUTE(H4664,{"0";"1";"2";"3";"4";"5";"6";"7";"8";"9"},"")))</f>
        <v>10</v>
      </c>
      <c r="AC4664" t="str">
        <f t="shared" si="506"/>
        <v/>
      </c>
      <c r="AD4664">
        <f t="shared" si="507"/>
        <v>1</v>
      </c>
      <c r="AE4664">
        <f t="shared" si="508"/>
        <v>1</v>
      </c>
      <c r="AF4664" t="str">
        <f t="shared" si="509"/>
        <v>No</v>
      </c>
      <c r="AG4664">
        <f t="shared" ca="1" si="510"/>
        <v>37</v>
      </c>
      <c r="AH4664" t="str">
        <f ca="1">IF(OR(V4664="",AG4664=""),"Yes",IF(AG4664&gt;Config!$B$41,"Yes","No"))</f>
        <v>No</v>
      </c>
    </row>
    <row r="4665" spans="1:34" x14ac:dyDescent="0.25">
      <c r="A4665" s="1" t="s">
        <v>31197</v>
      </c>
      <c r="B4665" s="1" t="s">
        <v>229</v>
      </c>
      <c r="C4665" s="1" t="s">
        <v>524</v>
      </c>
      <c r="D4665" s="1" t="s">
        <v>1410</v>
      </c>
      <c r="E4665" s="1" t="s">
        <v>33901</v>
      </c>
      <c r="F4665" s="1" t="s">
        <v>31198</v>
      </c>
      <c r="G4665" t="str">
        <f t="shared" si="504"/>
        <v>Valid</v>
      </c>
      <c r="H4665" s="1" t="s">
        <v>31199</v>
      </c>
      <c r="I4665" t="str" cm="1">
        <f t="array" ref="I4665">IF(OR(TRIM(H4665)="",ISNUMBER(SEARCH("#",H4665)),AA4665&lt;Config!$B$8,SUMPRODUCT(--ISNUMBER(SEARCH({"a";"b";"c";"d";"e";"f";"g";"h";"i";"j";"k";"l";"m";"n";"o";"p";"q";"r";"s";"t";"u";"v";"w";"x";"y";"z"},H4665)))&gt;0),"Invalid","Valid")</f>
        <v>Valid</v>
      </c>
      <c r="J4665" s="1" t="s">
        <v>31200</v>
      </c>
      <c r="K4665" s="1" t="s">
        <v>117</v>
      </c>
      <c r="L4665" s="1" t="s">
        <v>84</v>
      </c>
      <c r="M4665" s="1" t="s">
        <v>103</v>
      </c>
      <c r="N4665" s="1" t="s">
        <v>86</v>
      </c>
      <c r="O4665" s="1" t="s">
        <v>69</v>
      </c>
      <c r="P4665" t="s">
        <v>87</v>
      </c>
      <c r="Q4665" s="1" t="s">
        <v>166</v>
      </c>
      <c r="R4665" s="1" t="s">
        <v>212</v>
      </c>
      <c r="S4665" s="1" t="s">
        <v>23035</v>
      </c>
      <c r="T4665" s="1" t="s">
        <v>31201</v>
      </c>
      <c r="U4665" s="1" t="s">
        <v>8531</v>
      </c>
      <c r="V4665" s="1" t="s">
        <v>3919</v>
      </c>
      <c r="W4665" s="1" t="s">
        <v>293</v>
      </c>
      <c r="X4665" t="str">
        <f t="shared" si="505"/>
        <v>Complete</v>
      </c>
      <c r="Y4665">
        <f>MAX(0,100-IF(G4665="Invalid",Config!$B$5,0)-IF(I4665="Invalid",Config!$B$6,0)-IF(X4665="Incomplete",Config!$B$7,0)-IF(AF4665="Yes",Config!$B$37,0))</f>
        <v>100</v>
      </c>
      <c r="Z4665" s="1">
        <f>IF(OR(TRIM(B4665)="",COUNTIF(Config!$B$15:$B$19,B4665)&gt;0),1,0)+IF(OR(TRIM(C4665)="",COUNTIF(Config!$B$15:$B$19,C4665)&gt;0),1,0)+IF(OR(TRIM(F4665)="",COUNTIF(Config!$B$15:$B$19,F4665)&gt;0),1,0)+IF(OR(TRIM(H4665)="",COUNTIF(Config!$B$15:$B$19,H4665)&gt;0),1,0)+IF(OR(TRIM(E4665)="",COUNTIF(Config!$B$15:$B$19,E4665)&gt;0),1,0)+IF(OR(TRIM(K4665)="",COUNTIF(Config!$B$15:$B$19,K4665)&gt;0),1,0)+IF(OR(TRIM(P4665)="",COUNTIF(Config!$B$15:$B$19,P4665)&gt;0),1,0)+IF(OR(TRIM(R4665)="",COUNTIF(Config!$B$15:$B$19,R4665)&gt;0),1,0)</f>
        <v>0</v>
      </c>
      <c r="AA4665" s="1" cm="1">
        <f t="array" ref="AA4665">SUMPRODUCT(LEN(H4665)-LEN(SUBSTITUTE(H4665,{"0";"1";"2";"3";"4";"5";"6";"7";"8";"9"},"")))</f>
        <v>10</v>
      </c>
      <c r="AC4665" t="str">
        <f t="shared" si="506"/>
        <v/>
      </c>
      <c r="AD4665">
        <f t="shared" si="507"/>
        <v>1</v>
      </c>
      <c r="AE4665">
        <f t="shared" si="508"/>
        <v>1</v>
      </c>
      <c r="AF4665" t="str">
        <f t="shared" si="509"/>
        <v>No</v>
      </c>
      <c r="AG4665">
        <f t="shared" ca="1" si="510"/>
        <v>299</v>
      </c>
      <c r="AH4665" t="str">
        <f ca="1">IF(OR(V4665="",AG4665=""),"Yes",IF(AG4665&gt;Config!$B$41,"Yes","No"))</f>
        <v>No</v>
      </c>
    </row>
    <row r="4666" spans="1:34" x14ac:dyDescent="0.25">
      <c r="A4666" s="1" t="s">
        <v>31202</v>
      </c>
      <c r="B4666" s="1" t="s">
        <v>2778</v>
      </c>
      <c r="C4666" s="1" t="s">
        <v>535</v>
      </c>
      <c r="D4666" s="1" t="s">
        <v>20104</v>
      </c>
      <c r="E4666" s="1" t="s">
        <v>34244</v>
      </c>
      <c r="F4666" s="1" t="s">
        <v>31203</v>
      </c>
      <c r="G4666" t="str">
        <f t="shared" si="504"/>
        <v>Valid</v>
      </c>
      <c r="H4666" s="1" t="s">
        <v>31204</v>
      </c>
      <c r="I4666" t="str" cm="1">
        <f t="array" ref="I4666">IF(OR(TRIM(H4666)="",ISNUMBER(SEARCH("#",H4666)),AA4666&lt;Config!$B$8,SUMPRODUCT(--ISNUMBER(SEARCH({"a";"b";"c";"d";"e";"f";"g";"h";"i";"j";"k";"l";"m";"n";"o";"p";"q";"r";"s";"t";"u";"v";"w";"x";"y";"z"},H4666)))&gt;0),"Invalid","Valid")</f>
        <v>Valid</v>
      </c>
      <c r="J4666" s="1" t="s">
        <v>31205</v>
      </c>
      <c r="K4666" s="1" t="s">
        <v>287</v>
      </c>
      <c r="L4666" s="1" t="s">
        <v>67</v>
      </c>
      <c r="M4666" s="1" t="s">
        <v>118</v>
      </c>
      <c r="N4666" s="1" t="s">
        <v>68</v>
      </c>
      <c r="O4666" s="1" t="s">
        <v>196</v>
      </c>
      <c r="P4666" t="s">
        <v>328</v>
      </c>
      <c r="Q4666" s="1" t="s">
        <v>329</v>
      </c>
      <c r="R4666" s="1" t="s">
        <v>614</v>
      </c>
      <c r="S4666" s="1" t="s">
        <v>31206</v>
      </c>
      <c r="T4666" s="1" t="s">
        <v>31207</v>
      </c>
      <c r="U4666" s="1" t="s">
        <v>10027</v>
      </c>
      <c r="V4666" s="1" t="s">
        <v>140</v>
      </c>
      <c r="W4666" s="1" t="s">
        <v>94</v>
      </c>
      <c r="X4666" t="str">
        <f t="shared" si="505"/>
        <v>Complete</v>
      </c>
      <c r="Y4666">
        <f>MAX(0,100-IF(G4666="Invalid",Config!$B$5,0)-IF(I4666="Invalid",Config!$B$6,0)-IF(X4666="Incomplete",Config!$B$7,0)-IF(AF4666="Yes",Config!$B$37,0))</f>
        <v>100</v>
      </c>
      <c r="Z4666" s="1">
        <f>IF(OR(TRIM(B4666)="",COUNTIF(Config!$B$15:$B$19,B4666)&gt;0),1,0)+IF(OR(TRIM(C4666)="",COUNTIF(Config!$B$15:$B$19,C4666)&gt;0),1,0)+IF(OR(TRIM(F4666)="",COUNTIF(Config!$B$15:$B$19,F4666)&gt;0),1,0)+IF(OR(TRIM(H4666)="",COUNTIF(Config!$B$15:$B$19,H4666)&gt;0),1,0)+IF(OR(TRIM(E4666)="",COUNTIF(Config!$B$15:$B$19,E4666)&gt;0),1,0)+IF(OR(TRIM(K4666)="",COUNTIF(Config!$B$15:$B$19,K4666)&gt;0),1,0)+IF(OR(TRIM(P4666)="",COUNTIF(Config!$B$15:$B$19,P4666)&gt;0),1,0)+IF(OR(TRIM(R4666)="",COUNTIF(Config!$B$15:$B$19,R4666)&gt;0),1,0)</f>
        <v>0</v>
      </c>
      <c r="AA4666" s="1" cm="1">
        <f t="array" ref="AA4666">SUMPRODUCT(LEN(H4666)-LEN(SUBSTITUTE(H4666,{"0";"1";"2";"3";"4";"5";"6";"7";"8";"9"},"")))</f>
        <v>11</v>
      </c>
      <c r="AC4666" t="str">
        <f t="shared" si="506"/>
        <v/>
      </c>
      <c r="AD4666">
        <f t="shared" si="507"/>
        <v>1</v>
      </c>
      <c r="AE4666">
        <f t="shared" si="508"/>
        <v>1</v>
      </c>
      <c r="AF4666" t="str">
        <f t="shared" si="509"/>
        <v>No</v>
      </c>
      <c r="AG4666">
        <f t="shared" ca="1" si="510"/>
        <v>37</v>
      </c>
      <c r="AH4666" t="str">
        <f ca="1">IF(OR(V4666="",AG4666=""),"Yes",IF(AG4666&gt;Config!$B$41,"Yes","No"))</f>
        <v>No</v>
      </c>
    </row>
    <row r="4667" spans="1:34" x14ac:dyDescent="0.25">
      <c r="A4667" s="1" t="s">
        <v>31208</v>
      </c>
      <c r="B4667" s="1" t="s">
        <v>1302</v>
      </c>
      <c r="C4667" s="1" t="s">
        <v>33815</v>
      </c>
      <c r="D4667" s="1" t="s">
        <v>1302</v>
      </c>
      <c r="E4667" s="1" t="s">
        <v>35295</v>
      </c>
      <c r="F4667" s="1" t="s">
        <v>31209</v>
      </c>
      <c r="G4667" t="str">
        <f t="shared" si="504"/>
        <v>Valid</v>
      </c>
      <c r="H4667" s="1" t="s">
        <v>31210</v>
      </c>
      <c r="I4667" t="str" cm="1">
        <f t="array" ref="I4667">IF(OR(TRIM(H4667)="",ISNUMBER(SEARCH("#",H4667)),AA4667&lt;Config!$B$8,SUMPRODUCT(--ISNUMBER(SEARCH({"a";"b";"c";"d";"e";"f";"g";"h";"i";"j";"k";"l";"m";"n";"o";"p";"q";"r";"s";"t";"u";"v";"w";"x";"y";"z"},H4667)))&gt;0),"Invalid","Valid")</f>
        <v>Valid</v>
      </c>
      <c r="J4667" s="1" t="s">
        <v>31211</v>
      </c>
      <c r="K4667" s="1" t="s">
        <v>504</v>
      </c>
      <c r="L4667" s="1" t="s">
        <v>265</v>
      </c>
      <c r="M4667" s="1" t="s">
        <v>235</v>
      </c>
      <c r="N4667" s="1" t="s">
        <v>68</v>
      </c>
      <c r="O4667" s="1" t="s">
        <v>52</v>
      </c>
      <c r="P4667" t="s">
        <v>53</v>
      </c>
      <c r="Q4667" s="1" t="s">
        <v>197</v>
      </c>
      <c r="R4667" s="1" t="s">
        <v>288</v>
      </c>
      <c r="S4667" s="1" t="s">
        <v>31212</v>
      </c>
      <c r="T4667" s="1" t="s">
        <v>31213</v>
      </c>
      <c r="U4667" s="1" t="s">
        <v>23912</v>
      </c>
      <c r="V4667" s="1" t="s">
        <v>1040</v>
      </c>
      <c r="W4667" s="1" t="s">
        <v>40</v>
      </c>
      <c r="X4667" t="str">
        <f t="shared" si="505"/>
        <v>Incomplete</v>
      </c>
      <c r="Y4667">
        <f>MAX(0,100-IF(G4667="Invalid",Config!$B$5,0)-IF(I4667="Invalid",Config!$B$6,0)-IF(X4667="Incomplete",Config!$B$7,0)-IF(AF4667="Yes",Config!$B$37,0))</f>
        <v>60</v>
      </c>
      <c r="Z4667" s="1">
        <f>IF(OR(TRIM(B4667)="",COUNTIF(Config!$B$15:$B$19,B4667)&gt;0),1,0)+IF(OR(TRIM(C4667)="",COUNTIF(Config!$B$15:$B$19,C4667)&gt;0),1,0)+IF(OR(TRIM(F4667)="",COUNTIF(Config!$B$15:$B$19,F4667)&gt;0),1,0)+IF(OR(TRIM(H4667)="",COUNTIF(Config!$B$15:$B$19,H4667)&gt;0),1,0)+IF(OR(TRIM(E4667)="",COUNTIF(Config!$B$15:$B$19,E4667)&gt;0),1,0)+IF(OR(TRIM(K4667)="",COUNTIF(Config!$B$15:$B$19,K4667)&gt;0),1,0)+IF(OR(TRIM(P4667)="",COUNTIF(Config!$B$15:$B$19,P4667)&gt;0),1,0)+IF(OR(TRIM(R4667)="",COUNTIF(Config!$B$15:$B$19,R4667)&gt;0),1,0)</f>
        <v>1</v>
      </c>
      <c r="AA4667" s="1" cm="1">
        <f t="array" ref="AA4667">SUMPRODUCT(LEN(H4667)-LEN(SUBSTITUTE(H4667,{"0";"1";"2";"3";"4";"5";"6";"7";"8";"9"},"")))</f>
        <v>12</v>
      </c>
      <c r="AC4667" t="str">
        <f t="shared" si="506"/>
        <v>Incomplete Profile</v>
      </c>
      <c r="AD4667">
        <f t="shared" si="507"/>
        <v>1</v>
      </c>
      <c r="AE4667">
        <f t="shared" si="508"/>
        <v>1</v>
      </c>
      <c r="AF4667" t="str">
        <f t="shared" si="509"/>
        <v>No</v>
      </c>
      <c r="AG4667">
        <f t="shared" ca="1" si="510"/>
        <v>61</v>
      </c>
      <c r="AH4667" t="str">
        <f ca="1">IF(OR(V4667="",AG4667=""),"Yes",IF(AG4667&gt;Config!$B$41,"Yes","No"))</f>
        <v>No</v>
      </c>
    </row>
    <row r="4668" spans="1:34" x14ac:dyDescent="0.25">
      <c r="A4668" s="1" t="s">
        <v>31214</v>
      </c>
      <c r="B4668" s="1" t="s">
        <v>631</v>
      </c>
      <c r="C4668" s="1" t="s">
        <v>1736</v>
      </c>
      <c r="D4668" s="1" t="s">
        <v>31215</v>
      </c>
      <c r="E4668" s="1" t="s">
        <v>33877</v>
      </c>
      <c r="F4668" s="1" t="s">
        <v>31216</v>
      </c>
      <c r="G4668" t="str">
        <f t="shared" si="504"/>
        <v>Invalid</v>
      </c>
      <c r="H4668" s="1" t="s">
        <v>31217</v>
      </c>
      <c r="I4668" t="str" cm="1">
        <f t="array" ref="I4668">IF(OR(TRIM(H4668)="",ISNUMBER(SEARCH("#",H4668)),AA4668&lt;Config!$B$8,SUMPRODUCT(--ISNUMBER(SEARCH({"a";"b";"c";"d";"e";"f";"g";"h";"i";"j";"k";"l";"m";"n";"o";"p";"q";"r";"s";"t";"u";"v";"w";"x";"y";"z"},H4668)))&gt;0),"Invalid","Valid")</f>
        <v>Valid</v>
      </c>
      <c r="J4668" s="1" t="s">
        <v>31218</v>
      </c>
      <c r="K4668" s="1" t="s">
        <v>48</v>
      </c>
      <c r="L4668" s="1" t="s">
        <v>67</v>
      </c>
      <c r="M4668" s="1" t="s">
        <v>462</v>
      </c>
      <c r="N4668" s="1" t="s">
        <v>252</v>
      </c>
      <c r="O4668" s="1" t="s">
        <v>32</v>
      </c>
      <c r="P4668" t="s">
        <v>344</v>
      </c>
      <c r="Q4668" s="1" t="s">
        <v>345</v>
      </c>
      <c r="R4668" s="1" t="s">
        <v>1200</v>
      </c>
      <c r="S4668" s="1" t="s">
        <v>31219</v>
      </c>
      <c r="T4668" s="1" t="s">
        <v>31220</v>
      </c>
      <c r="U4668" s="1" t="s">
        <v>5010</v>
      </c>
      <c r="V4668" s="1" t="s">
        <v>21446</v>
      </c>
      <c r="W4668" s="1" t="s">
        <v>94</v>
      </c>
      <c r="X4668" t="str">
        <f t="shared" si="505"/>
        <v>Complete</v>
      </c>
      <c r="Y4668">
        <f>MAX(0,100-IF(G4668="Invalid",Config!$B$5,0)-IF(I4668="Invalid",Config!$B$6,0)-IF(X4668="Incomplete",Config!$B$7,0)-IF(AF4668="Yes",Config!$B$37,0))</f>
        <v>70</v>
      </c>
      <c r="Z4668" s="1">
        <f>IF(OR(TRIM(B4668)="",COUNTIF(Config!$B$15:$B$19,B4668)&gt;0),1,0)+IF(OR(TRIM(C4668)="",COUNTIF(Config!$B$15:$B$19,C4668)&gt;0),1,0)+IF(OR(TRIM(F4668)="",COUNTIF(Config!$B$15:$B$19,F4668)&gt;0),1,0)+IF(OR(TRIM(H4668)="",COUNTIF(Config!$B$15:$B$19,H4668)&gt;0),1,0)+IF(OR(TRIM(E4668)="",COUNTIF(Config!$B$15:$B$19,E4668)&gt;0),1,0)+IF(OR(TRIM(K4668)="",COUNTIF(Config!$B$15:$B$19,K4668)&gt;0),1,0)+IF(OR(TRIM(P4668)="",COUNTIF(Config!$B$15:$B$19,P4668)&gt;0),1,0)+IF(OR(TRIM(R4668)="",COUNTIF(Config!$B$15:$B$19,R4668)&gt;0),1,0)</f>
        <v>0</v>
      </c>
      <c r="AA4668" s="1" cm="1">
        <f t="array" ref="AA4668">SUMPRODUCT(LEN(H4668)-LEN(SUBSTITUTE(H4668,{"0";"1";"2";"3";"4";"5";"6";"7";"8";"9"},"")))</f>
        <v>11</v>
      </c>
      <c r="AC4668" t="str">
        <f t="shared" si="506"/>
        <v>Invalid Email</v>
      </c>
      <c r="AD4668">
        <f t="shared" si="507"/>
        <v>0</v>
      </c>
      <c r="AE4668">
        <f t="shared" si="508"/>
        <v>1</v>
      </c>
      <c r="AF4668" t="str">
        <f t="shared" si="509"/>
        <v>No</v>
      </c>
      <c r="AG4668">
        <f t="shared" ca="1" si="510"/>
        <v>547</v>
      </c>
      <c r="AH4668" t="str">
        <f ca="1">IF(OR(V4668="",AG4668=""),"Yes",IF(AG4668&gt;Config!$B$41,"Yes","No"))</f>
        <v>Yes</v>
      </c>
    </row>
    <row r="4669" spans="1:34" x14ac:dyDescent="0.25">
      <c r="A4669" s="1" t="s">
        <v>13347</v>
      </c>
      <c r="B4669" s="1" t="s">
        <v>2095</v>
      </c>
      <c r="C4669" s="1" t="s">
        <v>489</v>
      </c>
      <c r="D4669" s="1" t="s">
        <v>3226</v>
      </c>
      <c r="E4669" s="1" t="s">
        <v>34621</v>
      </c>
      <c r="F4669" s="1" t="s">
        <v>31221</v>
      </c>
      <c r="G4669" t="str">
        <f t="shared" si="504"/>
        <v>Valid</v>
      </c>
      <c r="H4669" s="1" t="s">
        <v>31222</v>
      </c>
      <c r="I4669" t="str" cm="1">
        <f t="array" ref="I4669">IF(OR(TRIM(H4669)="",ISNUMBER(SEARCH("#",H4669)),AA4669&lt;Config!$B$8,SUMPRODUCT(--ISNUMBER(SEARCH({"a";"b";"c";"d";"e";"f";"g";"h";"i";"j";"k";"l";"m";"n";"o";"p";"q";"r";"s";"t";"u";"v";"w";"x";"y";"z"},H4669)))&gt;0),"Invalid","Valid")</f>
        <v>Valid</v>
      </c>
      <c r="J4669" s="1" t="s">
        <v>31223</v>
      </c>
      <c r="K4669" s="1" t="s">
        <v>133</v>
      </c>
      <c r="L4669" s="1" t="s">
        <v>49</v>
      </c>
      <c r="M4669" s="1" t="s">
        <v>85</v>
      </c>
      <c r="N4669" s="1" t="s">
        <v>31</v>
      </c>
      <c r="O4669" s="1" t="s">
        <v>69</v>
      </c>
      <c r="P4669" t="s">
        <v>33</v>
      </c>
      <c r="Q4669" s="1" t="s">
        <v>1099</v>
      </c>
      <c r="R4669" s="1" t="s">
        <v>2361</v>
      </c>
      <c r="S4669" s="1" t="s">
        <v>31224</v>
      </c>
      <c r="T4669" s="1" t="s">
        <v>31225</v>
      </c>
      <c r="U4669" s="1" t="s">
        <v>4194</v>
      </c>
      <c r="V4669" s="1" t="s">
        <v>1173</v>
      </c>
      <c r="W4669" s="1" t="s">
        <v>60</v>
      </c>
      <c r="X4669" t="str">
        <f t="shared" si="505"/>
        <v>Complete</v>
      </c>
      <c r="Y4669">
        <f>MAX(0,100-IF(G4669="Invalid",Config!$B$5,0)-IF(I4669="Invalid",Config!$B$6,0)-IF(X4669="Incomplete",Config!$B$7,0)-IF(AF4669="Yes",Config!$B$37,0))</f>
        <v>100</v>
      </c>
      <c r="Z4669" s="1">
        <f>IF(OR(TRIM(B4669)="",COUNTIF(Config!$B$15:$B$19,B4669)&gt;0),1,0)+IF(OR(TRIM(C4669)="",COUNTIF(Config!$B$15:$B$19,C4669)&gt;0),1,0)+IF(OR(TRIM(F4669)="",COUNTIF(Config!$B$15:$B$19,F4669)&gt;0),1,0)+IF(OR(TRIM(H4669)="",COUNTIF(Config!$B$15:$B$19,H4669)&gt;0),1,0)+IF(OR(TRIM(E4669)="",COUNTIF(Config!$B$15:$B$19,E4669)&gt;0),1,0)+IF(OR(TRIM(K4669)="",COUNTIF(Config!$B$15:$B$19,K4669)&gt;0),1,0)+IF(OR(TRIM(P4669)="",COUNTIF(Config!$B$15:$B$19,P4669)&gt;0),1,0)+IF(OR(TRIM(R4669)="",COUNTIF(Config!$B$15:$B$19,R4669)&gt;0),1,0)</f>
        <v>0</v>
      </c>
      <c r="AA4669" s="1" cm="1">
        <f t="array" ref="AA4669">SUMPRODUCT(LEN(H4669)-LEN(SUBSTITUTE(H4669,{"0";"1";"2";"3";"4";"5";"6";"7";"8";"9"},"")))</f>
        <v>10</v>
      </c>
      <c r="AC4669" t="str">
        <f t="shared" si="506"/>
        <v/>
      </c>
      <c r="AD4669">
        <f t="shared" si="507"/>
        <v>1</v>
      </c>
      <c r="AE4669">
        <f t="shared" si="508"/>
        <v>1</v>
      </c>
      <c r="AF4669" t="str">
        <f t="shared" si="509"/>
        <v>No</v>
      </c>
      <c r="AG4669">
        <f t="shared" ca="1" si="510"/>
        <v>120</v>
      </c>
      <c r="AH4669" t="str">
        <f ca="1">IF(OR(V4669="",AG4669=""),"Yes",IF(AG4669&gt;Config!$B$41,"Yes","No"))</f>
        <v>No</v>
      </c>
    </row>
    <row r="4670" spans="1:34" x14ac:dyDescent="0.25">
      <c r="A4670" s="1" t="s">
        <v>31226</v>
      </c>
      <c r="B4670" s="1" t="s">
        <v>1833</v>
      </c>
      <c r="C4670" s="1" t="s">
        <v>1068</v>
      </c>
      <c r="D4670" s="1" t="s">
        <v>27080</v>
      </c>
      <c r="E4670" s="1" t="s">
        <v>33907</v>
      </c>
      <c r="F4670" s="1" t="s">
        <v>7298</v>
      </c>
      <c r="G4670" t="str">
        <f t="shared" si="504"/>
        <v>Valid</v>
      </c>
      <c r="H4670" s="1" t="s">
        <v>31227</v>
      </c>
      <c r="I4670" t="str" cm="1">
        <f t="array" ref="I4670">IF(OR(TRIM(H4670)="",ISNUMBER(SEARCH("#",H4670)),AA4670&lt;Config!$B$8,SUMPRODUCT(--ISNUMBER(SEARCH({"a";"b";"c";"d";"e";"f";"g";"h";"i";"j";"k";"l";"m";"n";"o";"p";"q";"r";"s";"t";"u";"v";"w";"x";"y";"z"},H4670)))&gt;0),"Invalid","Valid")</f>
        <v>Valid</v>
      </c>
      <c r="J4670" s="1" t="s">
        <v>31228</v>
      </c>
      <c r="K4670" s="1" t="s">
        <v>250</v>
      </c>
      <c r="L4670" s="1" t="s">
        <v>450</v>
      </c>
      <c r="M4670" s="1" t="s">
        <v>391</v>
      </c>
      <c r="N4670" s="1" t="s">
        <v>51</v>
      </c>
      <c r="O4670" s="1" t="s">
        <v>69</v>
      </c>
      <c r="P4670" t="s">
        <v>53</v>
      </c>
      <c r="Q4670" s="1" t="s">
        <v>197</v>
      </c>
      <c r="R4670" s="1" t="s">
        <v>70</v>
      </c>
      <c r="S4670" s="1" t="s">
        <v>2774</v>
      </c>
      <c r="T4670" s="1" t="s">
        <v>31229</v>
      </c>
      <c r="U4670" s="1" t="s">
        <v>10364</v>
      </c>
      <c r="V4670" s="1" t="s">
        <v>1676</v>
      </c>
      <c r="W4670" s="1" t="s">
        <v>186</v>
      </c>
      <c r="X4670" t="str">
        <f t="shared" si="505"/>
        <v>Complete</v>
      </c>
      <c r="Y4670">
        <f>MAX(0,100-IF(G4670="Invalid",Config!$B$5,0)-IF(I4670="Invalid",Config!$B$6,0)-IF(X4670="Incomplete",Config!$B$7,0)-IF(AF4670="Yes",Config!$B$37,0))</f>
        <v>75</v>
      </c>
      <c r="Z4670" s="1">
        <f>IF(OR(TRIM(B4670)="",COUNTIF(Config!$B$15:$B$19,B4670)&gt;0),1,0)+IF(OR(TRIM(C4670)="",COUNTIF(Config!$B$15:$B$19,C4670)&gt;0),1,0)+IF(OR(TRIM(F4670)="",COUNTIF(Config!$B$15:$B$19,F4670)&gt;0),1,0)+IF(OR(TRIM(H4670)="",COUNTIF(Config!$B$15:$B$19,H4670)&gt;0),1,0)+IF(OR(TRIM(E4670)="",COUNTIF(Config!$B$15:$B$19,E4670)&gt;0),1,0)+IF(OR(TRIM(K4670)="",COUNTIF(Config!$B$15:$B$19,K4670)&gt;0),1,0)+IF(OR(TRIM(P4670)="",COUNTIF(Config!$B$15:$B$19,P4670)&gt;0),1,0)+IF(OR(TRIM(R4670)="",COUNTIF(Config!$B$15:$B$19,R4670)&gt;0),1,0)</f>
        <v>0</v>
      </c>
      <c r="AA4670" s="1" cm="1">
        <f t="array" ref="AA4670">SUMPRODUCT(LEN(H4670)-LEN(SUBSTITUTE(H4670,{"0";"1";"2";"3";"4";"5";"6";"7";"8";"9"},"")))</f>
        <v>12</v>
      </c>
      <c r="AC4670" t="str">
        <f t="shared" si="506"/>
        <v>Potential Duplicate</v>
      </c>
      <c r="AD4670">
        <f t="shared" si="507"/>
        <v>2</v>
      </c>
      <c r="AE4670">
        <f t="shared" si="508"/>
        <v>1</v>
      </c>
      <c r="AF4670" t="str">
        <f t="shared" si="509"/>
        <v>Yes</v>
      </c>
      <c r="AG4670">
        <f t="shared" ca="1" si="510"/>
        <v>37</v>
      </c>
      <c r="AH4670" t="str">
        <f ca="1">IF(OR(V4670="",AG4670=""),"Yes",IF(AG4670&gt;Config!$B$41,"Yes","No"))</f>
        <v>No</v>
      </c>
    </row>
    <row r="4671" spans="1:34" x14ac:dyDescent="0.25">
      <c r="A4671" s="1" t="s">
        <v>31230</v>
      </c>
      <c r="B4671" s="1" t="s">
        <v>2431</v>
      </c>
      <c r="C4671" s="1" t="s">
        <v>420</v>
      </c>
      <c r="D4671" s="1" t="s">
        <v>35723</v>
      </c>
      <c r="E4671" s="1" t="s">
        <v>310</v>
      </c>
      <c r="F4671" s="1" t="s">
        <v>31231</v>
      </c>
      <c r="G4671" t="str">
        <f t="shared" si="504"/>
        <v>Valid</v>
      </c>
      <c r="H4671" s="1" t="s">
        <v>31232</v>
      </c>
      <c r="I4671" t="str" cm="1">
        <f t="array" ref="I4671">IF(OR(TRIM(H4671)="",ISNUMBER(SEARCH("#",H4671)),AA4671&lt;Config!$B$8,SUMPRODUCT(--ISNUMBER(SEARCH({"a";"b";"c";"d";"e";"f";"g";"h";"i";"j";"k";"l";"m";"n";"o";"p";"q";"r";"s";"t";"u";"v";"w";"x";"y";"z"},H4671)))&gt;0),"Invalid","Valid")</f>
        <v>Valid</v>
      </c>
      <c r="J4671" s="1" t="s">
        <v>31233</v>
      </c>
      <c r="K4671" s="1" t="s">
        <v>287</v>
      </c>
      <c r="L4671" s="1" t="s">
        <v>134</v>
      </c>
      <c r="M4671" s="1" t="s">
        <v>391</v>
      </c>
      <c r="N4671" s="1" t="s">
        <v>86</v>
      </c>
      <c r="O4671" s="1" t="s">
        <v>196</v>
      </c>
      <c r="P4671" t="s">
        <v>104</v>
      </c>
      <c r="Q4671" s="1" t="s">
        <v>302</v>
      </c>
      <c r="R4671" s="1" t="s">
        <v>106</v>
      </c>
      <c r="S4671" s="1" t="s">
        <v>31234</v>
      </c>
      <c r="T4671" s="1" t="s">
        <v>31235</v>
      </c>
      <c r="U4671" s="1" t="s">
        <v>2880</v>
      </c>
      <c r="V4671" s="1" t="s">
        <v>31236</v>
      </c>
      <c r="W4671" s="1" t="s">
        <v>384</v>
      </c>
      <c r="X4671" t="str">
        <f t="shared" si="505"/>
        <v>Complete</v>
      </c>
      <c r="Y4671">
        <f>MAX(0,100-IF(G4671="Invalid",Config!$B$5,0)-IF(I4671="Invalid",Config!$B$6,0)-IF(X4671="Incomplete",Config!$B$7,0)-IF(AF4671="Yes",Config!$B$37,0))</f>
        <v>100</v>
      </c>
      <c r="Z4671" s="1">
        <f>IF(OR(TRIM(B4671)="",COUNTIF(Config!$B$15:$B$19,B4671)&gt;0),1,0)+IF(OR(TRIM(C4671)="",COUNTIF(Config!$B$15:$B$19,C4671)&gt;0),1,0)+IF(OR(TRIM(F4671)="",COUNTIF(Config!$B$15:$B$19,F4671)&gt;0),1,0)+IF(OR(TRIM(H4671)="",COUNTIF(Config!$B$15:$B$19,H4671)&gt;0),1,0)+IF(OR(TRIM(E4671)="",COUNTIF(Config!$B$15:$B$19,E4671)&gt;0),1,0)+IF(OR(TRIM(K4671)="",COUNTIF(Config!$B$15:$B$19,K4671)&gt;0),1,0)+IF(OR(TRIM(P4671)="",COUNTIF(Config!$B$15:$B$19,P4671)&gt;0),1,0)+IF(OR(TRIM(R4671)="",COUNTIF(Config!$B$15:$B$19,R4671)&gt;0),1,0)</f>
        <v>0</v>
      </c>
      <c r="AA4671" s="1" cm="1">
        <f t="array" ref="AA4671">SUMPRODUCT(LEN(H4671)-LEN(SUBSTITUTE(H4671,{"0";"1";"2";"3";"4";"5";"6";"7";"8";"9"},"")))</f>
        <v>11</v>
      </c>
      <c r="AC4671" t="str">
        <f t="shared" si="506"/>
        <v/>
      </c>
      <c r="AD4671">
        <f t="shared" si="507"/>
        <v>1</v>
      </c>
      <c r="AE4671">
        <f t="shared" si="508"/>
        <v>1</v>
      </c>
      <c r="AF4671" t="str">
        <f t="shared" si="509"/>
        <v>No</v>
      </c>
      <c r="AG4671">
        <f t="shared" ca="1" si="510"/>
        <v>174</v>
      </c>
      <c r="AH4671" t="str">
        <f ca="1">IF(OR(V4671="",AG4671=""),"Yes",IF(AG4671&gt;Config!$B$41,"Yes","No"))</f>
        <v>No</v>
      </c>
    </row>
    <row r="4672" spans="1:34" x14ac:dyDescent="0.25">
      <c r="A4672" s="1" t="s">
        <v>31237</v>
      </c>
      <c r="B4672" s="1" t="s">
        <v>295</v>
      </c>
      <c r="C4672" s="1" t="s">
        <v>420</v>
      </c>
      <c r="D4672" s="1" t="s">
        <v>31238</v>
      </c>
      <c r="E4672" s="1" t="s">
        <v>33858</v>
      </c>
      <c r="F4672" s="1" t="s">
        <v>31239</v>
      </c>
      <c r="G4672" t="str">
        <f t="shared" si="504"/>
        <v>Valid</v>
      </c>
      <c r="H4672" s="1" t="s">
        <v>31240</v>
      </c>
      <c r="I4672" t="str" cm="1">
        <f t="array" ref="I4672">IF(OR(TRIM(H4672)="",ISNUMBER(SEARCH("#",H4672)),AA4672&lt;Config!$B$8,SUMPRODUCT(--ISNUMBER(SEARCH({"a";"b";"c";"d";"e";"f";"g";"h";"i";"j";"k";"l";"m";"n";"o";"p";"q";"r";"s";"t";"u";"v";"w";"x";"y";"z"},H4672)))&gt;0),"Invalid","Valid")</f>
        <v>Valid</v>
      </c>
      <c r="J4672" s="1" t="s">
        <v>31241</v>
      </c>
      <c r="K4672" s="1" t="s">
        <v>178</v>
      </c>
      <c r="L4672" s="1" t="s">
        <v>84</v>
      </c>
      <c r="M4672" s="1" t="s">
        <v>517</v>
      </c>
      <c r="N4672" s="1" t="s">
        <v>148</v>
      </c>
      <c r="O4672" s="1" t="s">
        <v>149</v>
      </c>
      <c r="P4672" t="s">
        <v>104</v>
      </c>
      <c r="Q4672" s="1" t="s">
        <v>732</v>
      </c>
      <c r="R4672" s="1" t="s">
        <v>105</v>
      </c>
      <c r="S4672" s="1" t="s">
        <v>31242</v>
      </c>
      <c r="T4672" s="1" t="s">
        <v>31243</v>
      </c>
      <c r="U4672" s="1" t="s">
        <v>3187</v>
      </c>
      <c r="V4672" s="1" t="s">
        <v>140</v>
      </c>
      <c r="W4672" s="1" t="s">
        <v>40</v>
      </c>
      <c r="X4672" t="str">
        <f t="shared" si="505"/>
        <v>Complete</v>
      </c>
      <c r="Y4672">
        <f>MAX(0,100-IF(G4672="Invalid",Config!$B$5,0)-IF(I4672="Invalid",Config!$B$6,0)-IF(X4672="Incomplete",Config!$B$7,0)-IF(AF4672="Yes",Config!$B$37,0))</f>
        <v>100</v>
      </c>
      <c r="Z4672" s="1">
        <f>IF(OR(TRIM(B4672)="",COUNTIF(Config!$B$15:$B$19,B4672)&gt;0),1,0)+IF(OR(TRIM(C4672)="",COUNTIF(Config!$B$15:$B$19,C4672)&gt;0),1,0)+IF(OR(TRIM(F4672)="",COUNTIF(Config!$B$15:$B$19,F4672)&gt;0),1,0)+IF(OR(TRIM(H4672)="",COUNTIF(Config!$B$15:$B$19,H4672)&gt;0),1,0)+IF(OR(TRIM(E4672)="",COUNTIF(Config!$B$15:$B$19,E4672)&gt;0),1,0)+IF(OR(TRIM(K4672)="",COUNTIF(Config!$B$15:$B$19,K4672)&gt;0),1,0)+IF(OR(TRIM(P4672)="",COUNTIF(Config!$B$15:$B$19,P4672)&gt;0),1,0)+IF(OR(TRIM(R4672)="",COUNTIF(Config!$B$15:$B$19,R4672)&gt;0),1,0)</f>
        <v>0</v>
      </c>
      <c r="AA4672" s="1" cm="1">
        <f t="array" ref="AA4672">SUMPRODUCT(LEN(H4672)-LEN(SUBSTITUTE(H4672,{"0";"1";"2";"3";"4";"5";"6";"7";"8";"9"},"")))</f>
        <v>11</v>
      </c>
      <c r="AC4672" t="str">
        <f t="shared" si="506"/>
        <v/>
      </c>
      <c r="AD4672">
        <f t="shared" si="507"/>
        <v>1</v>
      </c>
      <c r="AE4672">
        <f t="shared" si="508"/>
        <v>1</v>
      </c>
      <c r="AF4672" t="str">
        <f t="shared" si="509"/>
        <v>No</v>
      </c>
      <c r="AG4672">
        <f t="shared" ca="1" si="510"/>
        <v>37</v>
      </c>
      <c r="AH4672" t="str">
        <f ca="1">IF(OR(V4672="",AG4672=""),"Yes",IF(AG4672&gt;Config!$B$41,"Yes","No"))</f>
        <v>No</v>
      </c>
    </row>
    <row r="4673" spans="1:34" x14ac:dyDescent="0.25">
      <c r="A4673" s="1" t="s">
        <v>31244</v>
      </c>
      <c r="B4673" s="1" t="s">
        <v>6040</v>
      </c>
      <c r="C4673" s="1" t="s">
        <v>1389</v>
      </c>
      <c r="D4673" s="1" t="s">
        <v>6041</v>
      </c>
      <c r="E4673" s="1" t="s">
        <v>633</v>
      </c>
      <c r="F4673" s="1" t="s">
        <v>31245</v>
      </c>
      <c r="G4673" t="str">
        <f t="shared" si="504"/>
        <v>Valid</v>
      </c>
      <c r="H4673" s="1" t="s">
        <v>31246</v>
      </c>
      <c r="I4673" t="str" cm="1">
        <f t="array" ref="I4673">IF(OR(TRIM(H4673)="",ISNUMBER(SEARCH("#",H4673)),AA4673&lt;Config!$B$8,SUMPRODUCT(--ISNUMBER(SEARCH({"a";"b";"c";"d";"e";"f";"g";"h";"i";"j";"k";"l";"m";"n";"o";"p";"q";"r";"s";"t";"u";"v";"w";"x";"y";"z"},H4673)))&gt;0),"Invalid","Valid")</f>
        <v>Valid</v>
      </c>
      <c r="J4673" s="1" t="s">
        <v>131</v>
      </c>
      <c r="K4673" s="1" t="s">
        <v>117</v>
      </c>
      <c r="L4673" s="1" t="s">
        <v>164</v>
      </c>
      <c r="M4673" s="1" t="s">
        <v>517</v>
      </c>
      <c r="N4673" s="1" t="s">
        <v>252</v>
      </c>
      <c r="O4673" s="1" t="s">
        <v>69</v>
      </c>
      <c r="P4673" t="s">
        <v>236</v>
      </c>
      <c r="Q4673" s="1" t="s">
        <v>238</v>
      </c>
      <c r="R4673" s="1" t="s">
        <v>253</v>
      </c>
      <c r="S4673" s="1" t="s">
        <v>31247</v>
      </c>
      <c r="T4673" s="1" t="s">
        <v>31248</v>
      </c>
      <c r="U4673" s="1" t="s">
        <v>6118</v>
      </c>
      <c r="V4673" s="1" t="s">
        <v>542</v>
      </c>
      <c r="W4673" s="1" t="s">
        <v>125</v>
      </c>
      <c r="X4673" t="str">
        <f t="shared" si="505"/>
        <v>Complete</v>
      </c>
      <c r="Y4673">
        <f>MAX(0,100-IF(G4673="Invalid",Config!$B$5,0)-IF(I4673="Invalid",Config!$B$6,0)-IF(X4673="Incomplete",Config!$B$7,0)-IF(AF4673="Yes",Config!$B$37,0))</f>
        <v>100</v>
      </c>
      <c r="Z4673" s="1">
        <f>IF(OR(TRIM(B4673)="",COUNTIF(Config!$B$15:$B$19,B4673)&gt;0),1,0)+IF(OR(TRIM(C4673)="",COUNTIF(Config!$B$15:$B$19,C4673)&gt;0),1,0)+IF(OR(TRIM(F4673)="",COUNTIF(Config!$B$15:$B$19,F4673)&gt;0),1,0)+IF(OR(TRIM(H4673)="",COUNTIF(Config!$B$15:$B$19,H4673)&gt;0),1,0)+IF(OR(TRIM(E4673)="",COUNTIF(Config!$B$15:$B$19,E4673)&gt;0),1,0)+IF(OR(TRIM(K4673)="",COUNTIF(Config!$B$15:$B$19,K4673)&gt;0),1,0)+IF(OR(TRIM(P4673)="",COUNTIF(Config!$B$15:$B$19,P4673)&gt;0),1,0)+IF(OR(TRIM(R4673)="",COUNTIF(Config!$B$15:$B$19,R4673)&gt;0),1,0)</f>
        <v>0</v>
      </c>
      <c r="AA4673" s="1" cm="1">
        <f t="array" ref="AA4673">SUMPRODUCT(LEN(H4673)-LEN(SUBSTITUTE(H4673,{"0";"1";"2";"3";"4";"5";"6";"7";"8";"9"},"")))</f>
        <v>12</v>
      </c>
      <c r="AC4673" t="str">
        <f t="shared" si="506"/>
        <v/>
      </c>
      <c r="AD4673">
        <f t="shared" si="507"/>
        <v>1</v>
      </c>
      <c r="AE4673">
        <f t="shared" si="508"/>
        <v>1</v>
      </c>
      <c r="AF4673" t="str">
        <f t="shared" si="509"/>
        <v>No</v>
      </c>
      <c r="AG4673">
        <f t="shared" ca="1" si="510"/>
        <v>315</v>
      </c>
      <c r="AH4673" t="str">
        <f ca="1">IF(OR(V4673="",AG4673=""),"Yes",IF(AG4673&gt;Config!$B$41,"Yes","No"))</f>
        <v>No</v>
      </c>
    </row>
    <row r="4674" spans="1:34" x14ac:dyDescent="0.25">
      <c r="A4674" s="1" t="s">
        <v>31249</v>
      </c>
      <c r="B4674" s="1" t="s">
        <v>1266</v>
      </c>
      <c r="C4674" s="1" t="s">
        <v>273</v>
      </c>
      <c r="D4674" s="1" t="s">
        <v>30251</v>
      </c>
      <c r="E4674" s="1" t="s">
        <v>35724</v>
      </c>
      <c r="F4674" s="1" t="s">
        <v>31250</v>
      </c>
      <c r="G4674" t="str">
        <f t="shared" si="504"/>
        <v>Valid</v>
      </c>
      <c r="H4674" s="1" t="s">
        <v>31251</v>
      </c>
      <c r="I4674" t="str" cm="1">
        <f t="array" ref="I4674">IF(OR(TRIM(H4674)="",ISNUMBER(SEARCH("#",H4674)),AA4674&lt;Config!$B$8,SUMPRODUCT(--ISNUMBER(SEARCH({"a";"b";"c";"d";"e";"f";"g";"h";"i";"j";"k";"l";"m";"n";"o";"p";"q";"r";"s";"t";"u";"v";"w";"x";"y";"z"},H4674)))&gt;0),"Invalid","Valid")</f>
        <v>Valid</v>
      </c>
      <c r="J4674" s="1" t="s">
        <v>31252</v>
      </c>
      <c r="K4674" s="1" t="s">
        <v>195</v>
      </c>
      <c r="L4674" s="1" t="s">
        <v>102</v>
      </c>
      <c r="M4674" s="1" t="s">
        <v>343</v>
      </c>
      <c r="N4674" s="1" t="s">
        <v>358</v>
      </c>
      <c r="O4674" s="1" t="s">
        <v>69</v>
      </c>
      <c r="P4674" t="s">
        <v>53</v>
      </c>
      <c r="Q4674" s="1" t="s">
        <v>54</v>
      </c>
      <c r="R4674" s="1" t="s">
        <v>415</v>
      </c>
      <c r="S4674" s="1" t="s">
        <v>27921</v>
      </c>
      <c r="T4674" s="1" t="s">
        <v>31253</v>
      </c>
      <c r="U4674" s="1" t="s">
        <v>16381</v>
      </c>
      <c r="V4674" s="1" t="s">
        <v>241</v>
      </c>
      <c r="W4674" s="1" t="s">
        <v>60</v>
      </c>
      <c r="X4674" t="str">
        <f t="shared" si="505"/>
        <v>Complete</v>
      </c>
      <c r="Y4674">
        <f>MAX(0,100-IF(G4674="Invalid",Config!$B$5,0)-IF(I4674="Invalid",Config!$B$6,0)-IF(X4674="Incomplete",Config!$B$7,0)-IF(AF4674="Yes",Config!$B$37,0))</f>
        <v>100</v>
      </c>
      <c r="Z4674" s="1">
        <f>IF(OR(TRIM(B4674)="",COUNTIF(Config!$B$15:$B$19,B4674)&gt;0),1,0)+IF(OR(TRIM(C4674)="",COUNTIF(Config!$B$15:$B$19,C4674)&gt;0),1,0)+IF(OR(TRIM(F4674)="",COUNTIF(Config!$B$15:$B$19,F4674)&gt;0),1,0)+IF(OR(TRIM(H4674)="",COUNTIF(Config!$B$15:$B$19,H4674)&gt;0),1,0)+IF(OR(TRIM(E4674)="",COUNTIF(Config!$B$15:$B$19,E4674)&gt;0),1,0)+IF(OR(TRIM(K4674)="",COUNTIF(Config!$B$15:$B$19,K4674)&gt;0),1,0)+IF(OR(TRIM(P4674)="",COUNTIF(Config!$B$15:$B$19,P4674)&gt;0),1,0)+IF(OR(TRIM(R4674)="",COUNTIF(Config!$B$15:$B$19,R4674)&gt;0),1,0)</f>
        <v>0</v>
      </c>
      <c r="AA4674" s="1" cm="1">
        <f t="array" ref="AA4674">SUMPRODUCT(LEN(H4674)-LEN(SUBSTITUTE(H4674,{"0";"1";"2";"3";"4";"5";"6";"7";"8";"9"},"")))</f>
        <v>10</v>
      </c>
      <c r="AC4674" t="str">
        <f t="shared" si="506"/>
        <v/>
      </c>
      <c r="AD4674">
        <f t="shared" si="507"/>
        <v>1</v>
      </c>
      <c r="AE4674">
        <f t="shared" si="508"/>
        <v>1</v>
      </c>
      <c r="AF4674" t="str">
        <f t="shared" si="509"/>
        <v>No</v>
      </c>
      <c r="AG4674">
        <f t="shared" ca="1" si="510"/>
        <v>646</v>
      </c>
      <c r="AH4674" t="str">
        <f ca="1">IF(OR(V4674="",AG4674=""),"Yes",IF(AG4674&gt;Config!$B$41,"Yes","No"))</f>
        <v>Yes</v>
      </c>
    </row>
    <row r="4675" spans="1:34" x14ac:dyDescent="0.25">
      <c r="A4675" s="1" t="s">
        <v>31254</v>
      </c>
      <c r="B4675" s="1" t="s">
        <v>96</v>
      </c>
      <c r="C4675" s="1" t="s">
        <v>128</v>
      </c>
      <c r="D4675" s="1" t="s">
        <v>31255</v>
      </c>
      <c r="E4675" s="1" t="s">
        <v>1331</v>
      </c>
      <c r="F4675" s="1" t="s">
        <v>31256</v>
      </c>
      <c r="G4675" t="str">
        <f t="shared" ref="G4675:G4738" si="511">IFERROR(IF(OR(TRIM(F4675)="",LEN(F4675)-LEN(SUBSTITUTE(F4675,"@",""))&lt;&gt;1,FIND("@",F4675)=1,RIGHT(F4675,1)=".",ISNUMBER(SEARCH(" ",F4675)),ISERROR(FIND(".",F4675,FIND("@",F4675)+2))),"Invalid","Valid"),"Invalid")</f>
        <v>Valid</v>
      </c>
      <c r="H4675" s="1" t="s">
        <v>31257</v>
      </c>
      <c r="I4675" t="str" cm="1">
        <f t="array" ref="I4675">IF(OR(TRIM(H4675)="",ISNUMBER(SEARCH("#",H4675)),AA4675&lt;Config!$B$8,SUMPRODUCT(--ISNUMBER(SEARCH({"a";"b";"c";"d";"e";"f";"g";"h";"i";"j";"k";"l";"m";"n";"o";"p";"q";"r";"s";"t";"u";"v";"w";"x";"y";"z"},H4675)))&gt;0),"Invalid","Valid")</f>
        <v>Valid</v>
      </c>
      <c r="J4675" s="1" t="s">
        <v>31258</v>
      </c>
      <c r="K4675" s="1" t="s">
        <v>28</v>
      </c>
      <c r="L4675" s="1" t="s">
        <v>450</v>
      </c>
      <c r="M4675" s="1" t="s">
        <v>85</v>
      </c>
      <c r="N4675" s="1" t="s">
        <v>31</v>
      </c>
      <c r="O4675" s="1" t="s">
        <v>149</v>
      </c>
      <c r="P4675" t="s">
        <v>590</v>
      </c>
      <c r="Q4675" s="1" t="s">
        <v>591</v>
      </c>
      <c r="R4675" s="1" t="s">
        <v>1774</v>
      </c>
      <c r="S4675" s="1" t="s">
        <v>5426</v>
      </c>
      <c r="T4675" s="1" t="s">
        <v>31259</v>
      </c>
      <c r="U4675" s="1" t="s">
        <v>5925</v>
      </c>
      <c r="V4675" s="1" t="s">
        <v>656</v>
      </c>
      <c r="W4675" s="1" t="s">
        <v>94</v>
      </c>
      <c r="X4675" t="str">
        <f t="shared" ref="X4675:X4738" si="512">IF(Z4675=0,"Complete","Incomplete")</f>
        <v>Complete</v>
      </c>
      <c r="Y4675">
        <f>MAX(0,100-IF(G4675="Invalid",Config!$B$5,0)-IF(I4675="Invalid",Config!$B$6,0)-IF(X4675="Incomplete",Config!$B$7,0)-IF(AF4675="Yes",Config!$B$37,0))</f>
        <v>100</v>
      </c>
      <c r="Z4675" s="1">
        <f>IF(OR(TRIM(B4675)="",COUNTIF(Config!$B$15:$B$19,B4675)&gt;0),1,0)+IF(OR(TRIM(C4675)="",COUNTIF(Config!$B$15:$B$19,C4675)&gt;0),1,0)+IF(OR(TRIM(F4675)="",COUNTIF(Config!$B$15:$B$19,F4675)&gt;0),1,0)+IF(OR(TRIM(H4675)="",COUNTIF(Config!$B$15:$B$19,H4675)&gt;0),1,0)+IF(OR(TRIM(E4675)="",COUNTIF(Config!$B$15:$B$19,E4675)&gt;0),1,0)+IF(OR(TRIM(K4675)="",COUNTIF(Config!$B$15:$B$19,K4675)&gt;0),1,0)+IF(OR(TRIM(P4675)="",COUNTIF(Config!$B$15:$B$19,P4675)&gt;0),1,0)+IF(OR(TRIM(R4675)="",COUNTIF(Config!$B$15:$B$19,R4675)&gt;0),1,0)</f>
        <v>0</v>
      </c>
      <c r="AA4675" s="1" cm="1">
        <f t="array" ref="AA4675">SUMPRODUCT(LEN(H4675)-LEN(SUBSTITUTE(H4675,{"0";"1";"2";"3";"4";"5";"6";"7";"8";"9"},"")))</f>
        <v>12</v>
      </c>
      <c r="AC4675" t="str">
        <f t="shared" ref="AC4675:AC4738" si="513">_xlfn.TEXTJOIN("; ",TRUE,IF(G4675="Invalid","Invalid Email",""),IF(I4675="Invalid","Invalid Phone",""),IF(X4675="Incomplete","Incomplete Profile",""),IF(AF4675="Yes","Potential Duplicate",""))</f>
        <v/>
      </c>
      <c r="AD4675">
        <f t="shared" ref="AD4675:AD4738" si="514">IF(OR(TRIM(F4675)="",G4675="Invalid"),0,COUNTIF($F$2:$F$5131,F4675))</f>
        <v>1</v>
      </c>
      <c r="AE4675">
        <f t="shared" ref="AE4675:AE4738" si="515">IF(OR(TRIM(H4675)="",I4675="Invalid"),0,COUNTIF($H$2:$H$5131,H4675))</f>
        <v>1</v>
      </c>
      <c r="AF4675" t="str">
        <f t="shared" ref="AF4675:AF4738" si="516">IF(OR(AD4675&gt;1,AE4675&gt;1),"Yes","No")</f>
        <v>No</v>
      </c>
      <c r="AG4675">
        <f t="shared" ref="AG4675:AG4738" ca="1" si="517">IFERROR(TODAY()-DATEVALUE(V4675),IFERROR(TODAY()-DATE(VALUE(RIGHT(V4675,4)),VALUE(MID(V4675,FIND("/",V4675)+1,FIND("/",V4675,FIND("/",V4675)+1)-FIND("/",V4675)-1)),VALUE(LEFT(V4675,FIND("/",V4675)-1))),""))</f>
        <v>364</v>
      </c>
      <c r="AH4675" t="str">
        <f ca="1">IF(OR(V4675="",AG4675=""),"Yes",IF(AG4675&gt;Config!$B$41,"Yes","No"))</f>
        <v>No</v>
      </c>
    </row>
    <row r="4676" spans="1:34" x14ac:dyDescent="0.25">
      <c r="A4676" s="1" t="s">
        <v>16855</v>
      </c>
      <c r="B4676" s="1" t="s">
        <v>2095</v>
      </c>
      <c r="C4676" s="1" t="s">
        <v>336</v>
      </c>
      <c r="D4676" s="1" t="s">
        <v>22164</v>
      </c>
      <c r="E4676" s="1" t="s">
        <v>35725</v>
      </c>
      <c r="F4676" s="1" t="s">
        <v>31260</v>
      </c>
      <c r="G4676" t="str">
        <f t="shared" si="511"/>
        <v>Valid</v>
      </c>
      <c r="H4676" s="1" t="s">
        <v>5236</v>
      </c>
      <c r="I4676" t="str" cm="1">
        <f t="array" ref="I4676">IF(OR(TRIM(H4676)="",ISNUMBER(SEARCH("#",H4676)),AA4676&lt;Config!$B$8,SUMPRODUCT(--ISNUMBER(SEARCH({"a";"b";"c";"d";"e";"f";"g";"h";"i";"j";"k";"l";"m";"n";"o";"p";"q";"r";"s";"t";"u";"v";"w";"x";"y";"z"},H4676)))&gt;0),"Invalid","Valid")</f>
        <v>Valid</v>
      </c>
      <c r="J4676" s="1" t="s">
        <v>31261</v>
      </c>
      <c r="K4676" s="1" t="s">
        <v>378</v>
      </c>
      <c r="L4676" s="1" t="s">
        <v>179</v>
      </c>
      <c r="M4676" s="1" t="s">
        <v>135</v>
      </c>
      <c r="N4676" s="1" t="s">
        <v>252</v>
      </c>
      <c r="O4676" s="1" t="s">
        <v>32</v>
      </c>
      <c r="P4676" t="s">
        <v>590</v>
      </c>
      <c r="Q4676" s="1" t="s">
        <v>1481</v>
      </c>
      <c r="R4676" s="1" t="s">
        <v>1774</v>
      </c>
      <c r="S4676" s="1" t="s">
        <v>21920</v>
      </c>
      <c r="T4676" s="1" t="s">
        <v>31262</v>
      </c>
      <c r="U4676" s="1" t="s">
        <v>31263</v>
      </c>
      <c r="V4676" s="1" t="s">
        <v>269</v>
      </c>
      <c r="W4676" s="1" t="s">
        <v>60</v>
      </c>
      <c r="X4676" t="str">
        <f t="shared" si="512"/>
        <v>Complete</v>
      </c>
      <c r="Y4676">
        <f>MAX(0,100-IF(G4676="Invalid",Config!$B$5,0)-IF(I4676="Invalid",Config!$B$6,0)-IF(X4676="Incomplete",Config!$B$7,0)-IF(AF4676="Yes",Config!$B$37,0))</f>
        <v>75</v>
      </c>
      <c r="Z4676" s="1">
        <f>IF(OR(TRIM(B4676)="",COUNTIF(Config!$B$15:$B$19,B4676)&gt;0),1,0)+IF(OR(TRIM(C4676)="",COUNTIF(Config!$B$15:$B$19,C4676)&gt;0),1,0)+IF(OR(TRIM(F4676)="",COUNTIF(Config!$B$15:$B$19,F4676)&gt;0),1,0)+IF(OR(TRIM(H4676)="",COUNTIF(Config!$B$15:$B$19,H4676)&gt;0),1,0)+IF(OR(TRIM(E4676)="",COUNTIF(Config!$B$15:$B$19,E4676)&gt;0),1,0)+IF(OR(TRIM(K4676)="",COUNTIF(Config!$B$15:$B$19,K4676)&gt;0),1,0)+IF(OR(TRIM(P4676)="",COUNTIF(Config!$B$15:$B$19,P4676)&gt;0),1,0)+IF(OR(TRIM(R4676)="",COUNTIF(Config!$B$15:$B$19,R4676)&gt;0),1,0)</f>
        <v>0</v>
      </c>
      <c r="AA4676" s="1" cm="1">
        <f t="array" ref="AA4676">SUMPRODUCT(LEN(H4676)-LEN(SUBSTITUTE(H4676,{"0";"1";"2";"3";"4";"5";"6";"7";"8";"9"},"")))</f>
        <v>12</v>
      </c>
      <c r="AC4676" t="str">
        <f t="shared" si="513"/>
        <v>Potential Duplicate</v>
      </c>
      <c r="AD4676">
        <f t="shared" si="514"/>
        <v>1</v>
      </c>
      <c r="AE4676">
        <f t="shared" si="515"/>
        <v>2</v>
      </c>
      <c r="AF4676" t="str">
        <f t="shared" si="516"/>
        <v>Yes</v>
      </c>
      <c r="AG4676">
        <f t="shared" ca="1" si="517"/>
        <v>276</v>
      </c>
      <c r="AH4676" t="str">
        <f ca="1">IF(OR(V4676="",AG4676=""),"Yes",IF(AG4676&gt;Config!$B$41,"Yes","No"))</f>
        <v>No</v>
      </c>
    </row>
    <row r="4677" spans="1:34" x14ac:dyDescent="0.25">
      <c r="A4677" s="1" t="s">
        <v>31264</v>
      </c>
      <c r="B4677" s="1" t="s">
        <v>1858</v>
      </c>
      <c r="C4677" s="1" t="s">
        <v>748</v>
      </c>
      <c r="D4677" s="1" t="s">
        <v>26668</v>
      </c>
      <c r="E4677" s="1" t="s">
        <v>35726</v>
      </c>
      <c r="F4677" s="1" t="s">
        <v>31265</v>
      </c>
      <c r="G4677" t="str">
        <f t="shared" si="511"/>
        <v>Valid</v>
      </c>
      <c r="H4677" s="1" t="s">
        <v>31266</v>
      </c>
      <c r="I4677" t="str" cm="1">
        <f t="array" ref="I4677">IF(OR(TRIM(H4677)="",ISNUMBER(SEARCH("#",H4677)),AA4677&lt;Config!$B$8,SUMPRODUCT(--ISNUMBER(SEARCH({"a";"b";"c";"d";"e";"f";"g";"h";"i";"j";"k";"l";"m";"n";"o";"p";"q";"r";"s";"t";"u";"v";"w";"x";"y";"z"},H4677)))&gt;0),"Invalid","Valid")</f>
        <v>Valid</v>
      </c>
      <c r="J4677" s="1" t="s">
        <v>31267</v>
      </c>
      <c r="K4677" s="1" t="s">
        <v>378</v>
      </c>
      <c r="L4677" s="1" t="s">
        <v>179</v>
      </c>
      <c r="M4677" s="1" t="s">
        <v>33825</v>
      </c>
      <c r="N4677" s="1" t="s">
        <v>437</v>
      </c>
      <c r="O4677" s="1" t="s">
        <v>69</v>
      </c>
      <c r="P4677" t="s">
        <v>236</v>
      </c>
      <c r="Q4677" s="1" t="s">
        <v>237</v>
      </c>
      <c r="R4677" s="1" t="s">
        <v>237</v>
      </c>
      <c r="S4677" s="1" t="s">
        <v>31268</v>
      </c>
      <c r="T4677" s="1" t="s">
        <v>31269</v>
      </c>
      <c r="U4677" s="1" t="s">
        <v>19814</v>
      </c>
      <c r="V4677" s="1" t="s">
        <v>755</v>
      </c>
      <c r="W4677" s="1" t="s">
        <v>40</v>
      </c>
      <c r="X4677" t="str">
        <f t="shared" si="512"/>
        <v>Complete</v>
      </c>
      <c r="Y4677">
        <f>MAX(0,100-IF(G4677="Invalid",Config!$B$5,0)-IF(I4677="Invalid",Config!$B$6,0)-IF(X4677="Incomplete",Config!$B$7,0)-IF(AF4677="Yes",Config!$B$37,0))</f>
        <v>100</v>
      </c>
      <c r="Z4677" s="1">
        <f>IF(OR(TRIM(B4677)="",COUNTIF(Config!$B$15:$B$19,B4677)&gt;0),1,0)+IF(OR(TRIM(C4677)="",COUNTIF(Config!$B$15:$B$19,C4677)&gt;0),1,0)+IF(OR(TRIM(F4677)="",COUNTIF(Config!$B$15:$B$19,F4677)&gt;0),1,0)+IF(OR(TRIM(H4677)="",COUNTIF(Config!$B$15:$B$19,H4677)&gt;0),1,0)+IF(OR(TRIM(E4677)="",COUNTIF(Config!$B$15:$B$19,E4677)&gt;0),1,0)+IF(OR(TRIM(K4677)="",COUNTIF(Config!$B$15:$B$19,K4677)&gt;0),1,0)+IF(OR(TRIM(P4677)="",COUNTIF(Config!$B$15:$B$19,P4677)&gt;0),1,0)+IF(OR(TRIM(R4677)="",COUNTIF(Config!$B$15:$B$19,R4677)&gt;0),1,0)</f>
        <v>0</v>
      </c>
      <c r="AA4677" s="1" cm="1">
        <f t="array" ref="AA4677">SUMPRODUCT(LEN(H4677)-LEN(SUBSTITUTE(H4677,{"0";"1";"2";"3";"4";"5";"6";"7";"8";"9"},"")))</f>
        <v>12</v>
      </c>
      <c r="AC4677" t="str">
        <f t="shared" si="513"/>
        <v/>
      </c>
      <c r="AD4677">
        <f t="shared" si="514"/>
        <v>1</v>
      </c>
      <c r="AE4677">
        <f t="shared" si="515"/>
        <v>1</v>
      </c>
      <c r="AF4677" t="str">
        <f t="shared" si="516"/>
        <v>No</v>
      </c>
      <c r="AG4677">
        <f t="shared" ca="1" si="517"/>
        <v>410</v>
      </c>
      <c r="AH4677" t="str">
        <f ca="1">IF(OR(V4677="",AG4677=""),"Yes",IF(AG4677&gt;Config!$B$41,"Yes","No"))</f>
        <v>Yes</v>
      </c>
    </row>
    <row r="4678" spans="1:34" x14ac:dyDescent="0.25">
      <c r="A4678" s="1" t="s">
        <v>31270</v>
      </c>
      <c r="B4678" s="1" t="s">
        <v>4687</v>
      </c>
      <c r="C4678" s="1" t="s">
        <v>1736</v>
      </c>
      <c r="D4678" s="1" t="s">
        <v>20247</v>
      </c>
      <c r="E4678" s="1" t="s">
        <v>34208</v>
      </c>
      <c r="F4678" s="1" t="s">
        <v>31271</v>
      </c>
      <c r="G4678" t="str">
        <f t="shared" si="511"/>
        <v>Valid</v>
      </c>
      <c r="H4678" s="1" t="s">
        <v>31272</v>
      </c>
      <c r="I4678" t="str" cm="1">
        <f t="array" ref="I4678">IF(OR(TRIM(H4678)="",ISNUMBER(SEARCH("#",H4678)),AA4678&lt;Config!$B$8,SUMPRODUCT(--ISNUMBER(SEARCH({"a";"b";"c";"d";"e";"f";"g";"h";"i";"j";"k";"l";"m";"n";"o";"p";"q";"r";"s";"t";"u";"v";"w";"x";"y";"z"},H4678)))&gt;0),"Invalid","Valid")</f>
        <v>Valid</v>
      </c>
      <c r="J4678" s="1" t="s">
        <v>31273</v>
      </c>
      <c r="K4678" s="1" t="s">
        <v>147</v>
      </c>
      <c r="L4678" s="1" t="s">
        <v>179</v>
      </c>
      <c r="M4678" s="1" t="s">
        <v>235</v>
      </c>
      <c r="N4678" s="1" t="s">
        <v>211</v>
      </c>
      <c r="O4678" s="1" t="s">
        <v>69</v>
      </c>
      <c r="P4678" t="s">
        <v>104</v>
      </c>
      <c r="Q4678" s="1" t="s">
        <v>105</v>
      </c>
      <c r="R4678" s="1" t="s">
        <v>833</v>
      </c>
      <c r="S4678" s="1" t="s">
        <v>28141</v>
      </c>
      <c r="T4678" s="1" t="s">
        <v>31274</v>
      </c>
      <c r="U4678" s="1" t="s">
        <v>7644</v>
      </c>
      <c r="V4678" s="1" t="s">
        <v>486</v>
      </c>
      <c r="W4678" s="1" t="s">
        <v>40</v>
      </c>
      <c r="X4678" t="str">
        <f t="shared" si="512"/>
        <v>Complete</v>
      </c>
      <c r="Y4678">
        <f>MAX(0,100-IF(G4678="Invalid",Config!$B$5,0)-IF(I4678="Invalid",Config!$B$6,0)-IF(X4678="Incomplete",Config!$B$7,0)-IF(AF4678="Yes",Config!$B$37,0))</f>
        <v>100</v>
      </c>
      <c r="Z4678" s="1">
        <f>IF(OR(TRIM(B4678)="",COUNTIF(Config!$B$15:$B$19,B4678)&gt;0),1,0)+IF(OR(TRIM(C4678)="",COUNTIF(Config!$B$15:$B$19,C4678)&gt;0),1,0)+IF(OR(TRIM(F4678)="",COUNTIF(Config!$B$15:$B$19,F4678)&gt;0),1,0)+IF(OR(TRIM(H4678)="",COUNTIF(Config!$B$15:$B$19,H4678)&gt;0),1,0)+IF(OR(TRIM(E4678)="",COUNTIF(Config!$B$15:$B$19,E4678)&gt;0),1,0)+IF(OR(TRIM(K4678)="",COUNTIF(Config!$B$15:$B$19,K4678)&gt;0),1,0)+IF(OR(TRIM(P4678)="",COUNTIF(Config!$B$15:$B$19,P4678)&gt;0),1,0)+IF(OR(TRIM(R4678)="",COUNTIF(Config!$B$15:$B$19,R4678)&gt;0),1,0)</f>
        <v>0</v>
      </c>
      <c r="AA4678" s="1" cm="1">
        <f t="array" ref="AA4678">SUMPRODUCT(LEN(H4678)-LEN(SUBSTITUTE(H4678,{"0";"1";"2";"3";"4";"5";"6";"7";"8";"9"},"")))</f>
        <v>11</v>
      </c>
      <c r="AC4678" t="str">
        <f t="shared" si="513"/>
        <v/>
      </c>
      <c r="AD4678">
        <f t="shared" si="514"/>
        <v>1</v>
      </c>
      <c r="AE4678">
        <f t="shared" si="515"/>
        <v>1</v>
      </c>
      <c r="AF4678" t="str">
        <f t="shared" si="516"/>
        <v>No</v>
      </c>
      <c r="AG4678">
        <f t="shared" ca="1" si="517"/>
        <v>178</v>
      </c>
      <c r="AH4678" t="str">
        <f ca="1">IF(OR(V4678="",AG4678=""),"Yes",IF(AG4678&gt;Config!$B$41,"Yes","No"))</f>
        <v>No</v>
      </c>
    </row>
    <row r="4679" spans="1:34" x14ac:dyDescent="0.25">
      <c r="A4679" s="1" t="s">
        <v>31275</v>
      </c>
      <c r="B4679" s="1" t="s">
        <v>1241</v>
      </c>
      <c r="C4679" s="1" t="s">
        <v>420</v>
      </c>
      <c r="D4679" s="1" t="s">
        <v>9460</v>
      </c>
      <c r="E4679" s="1" t="s">
        <v>34761</v>
      </c>
      <c r="F4679" s="1" t="s">
        <v>31276</v>
      </c>
      <c r="G4679" t="str">
        <f t="shared" si="511"/>
        <v>Valid</v>
      </c>
      <c r="H4679" s="1" t="s">
        <v>31277</v>
      </c>
      <c r="I4679" t="str" cm="1">
        <f t="array" ref="I4679">IF(OR(TRIM(H4679)="",ISNUMBER(SEARCH("#",H4679)),AA4679&lt;Config!$B$8,SUMPRODUCT(--ISNUMBER(SEARCH({"a";"b";"c";"d";"e";"f";"g";"h";"i";"j";"k";"l";"m";"n";"o";"p";"q";"r";"s";"t";"u";"v";"w";"x";"y";"z"},H4679)))&gt;0),"Invalid","Valid")</f>
        <v>Valid</v>
      </c>
      <c r="J4679" s="1" t="s">
        <v>31278</v>
      </c>
      <c r="K4679" s="1" t="s">
        <v>48</v>
      </c>
      <c r="L4679" s="1" t="s">
        <v>134</v>
      </c>
      <c r="M4679" s="1" t="s">
        <v>343</v>
      </c>
      <c r="N4679" s="1" t="s">
        <v>51</v>
      </c>
      <c r="O4679" s="1" t="s">
        <v>266</v>
      </c>
      <c r="P4679" t="s">
        <v>87</v>
      </c>
      <c r="Q4679" s="1" t="s">
        <v>88</v>
      </c>
      <c r="R4679" s="1" t="s">
        <v>136</v>
      </c>
      <c r="S4679" s="1" t="s">
        <v>31279</v>
      </c>
      <c r="T4679" s="1" t="s">
        <v>31280</v>
      </c>
      <c r="U4679" s="1" t="s">
        <v>2686</v>
      </c>
      <c r="V4679" s="1" t="s">
        <v>1397</v>
      </c>
      <c r="W4679" s="1" t="s">
        <v>384</v>
      </c>
      <c r="X4679" t="str">
        <f t="shared" si="512"/>
        <v>Complete</v>
      </c>
      <c r="Y4679">
        <f>MAX(0,100-IF(G4679="Invalid",Config!$B$5,0)-IF(I4679="Invalid",Config!$B$6,0)-IF(X4679="Incomplete",Config!$B$7,0)-IF(AF4679="Yes",Config!$B$37,0))</f>
        <v>100</v>
      </c>
      <c r="Z4679" s="1">
        <f>IF(OR(TRIM(B4679)="",COUNTIF(Config!$B$15:$B$19,B4679)&gt;0),1,0)+IF(OR(TRIM(C4679)="",COUNTIF(Config!$B$15:$B$19,C4679)&gt;0),1,0)+IF(OR(TRIM(F4679)="",COUNTIF(Config!$B$15:$B$19,F4679)&gt;0),1,0)+IF(OR(TRIM(H4679)="",COUNTIF(Config!$B$15:$B$19,H4679)&gt;0),1,0)+IF(OR(TRIM(E4679)="",COUNTIF(Config!$B$15:$B$19,E4679)&gt;0),1,0)+IF(OR(TRIM(K4679)="",COUNTIF(Config!$B$15:$B$19,K4679)&gt;0),1,0)+IF(OR(TRIM(P4679)="",COUNTIF(Config!$B$15:$B$19,P4679)&gt;0),1,0)+IF(OR(TRIM(R4679)="",COUNTIF(Config!$B$15:$B$19,R4679)&gt;0),1,0)</f>
        <v>0</v>
      </c>
      <c r="AA4679" s="1" cm="1">
        <f t="array" ref="AA4679">SUMPRODUCT(LEN(H4679)-LEN(SUBSTITUTE(H4679,{"0";"1";"2";"3";"4";"5";"6";"7";"8";"9"},"")))</f>
        <v>10</v>
      </c>
      <c r="AC4679" t="str">
        <f t="shared" si="513"/>
        <v/>
      </c>
      <c r="AD4679">
        <f t="shared" si="514"/>
        <v>1</v>
      </c>
      <c r="AE4679">
        <f t="shared" si="515"/>
        <v>1</v>
      </c>
      <c r="AF4679" t="str">
        <f t="shared" si="516"/>
        <v>No</v>
      </c>
      <c r="AG4679">
        <f t="shared" ca="1" si="517"/>
        <v>273</v>
      </c>
      <c r="AH4679" t="str">
        <f ca="1">IF(OR(V4679="",AG4679=""),"Yes",IF(AG4679&gt;Config!$B$41,"Yes","No"))</f>
        <v>No</v>
      </c>
    </row>
    <row r="4680" spans="1:34" x14ac:dyDescent="0.25">
      <c r="A4680" s="1" t="s">
        <v>31281</v>
      </c>
      <c r="B4680" s="1" t="s">
        <v>1165</v>
      </c>
      <c r="C4680" s="1" t="s">
        <v>545</v>
      </c>
      <c r="D4680" s="1" t="s">
        <v>13008</v>
      </c>
      <c r="E4680" s="1" t="s">
        <v>33824</v>
      </c>
      <c r="F4680" s="1" t="s">
        <v>31282</v>
      </c>
      <c r="G4680" t="str">
        <f t="shared" si="511"/>
        <v>Valid</v>
      </c>
      <c r="H4680" s="1" t="s">
        <v>31283</v>
      </c>
      <c r="I4680" t="str" cm="1">
        <f t="array" ref="I4680">IF(OR(TRIM(H4680)="",ISNUMBER(SEARCH("#",H4680)),AA4680&lt;Config!$B$8,SUMPRODUCT(--ISNUMBER(SEARCH({"a";"b";"c";"d";"e";"f";"g";"h";"i";"j";"k";"l";"m";"n";"o";"p";"q";"r";"s";"t";"u";"v";"w";"x";"y";"z"},H4680)))&gt;0),"Invalid","Valid")</f>
        <v>Valid</v>
      </c>
      <c r="J4680" s="1" t="s">
        <v>31284</v>
      </c>
      <c r="K4680" s="1" t="s">
        <v>369</v>
      </c>
      <c r="L4680" s="1" t="s">
        <v>84</v>
      </c>
      <c r="M4680" s="1" t="s">
        <v>391</v>
      </c>
      <c r="N4680" s="1" t="s">
        <v>713</v>
      </c>
      <c r="O4680" s="1" t="s">
        <v>149</v>
      </c>
      <c r="P4680" t="s">
        <v>104</v>
      </c>
      <c r="Q4680" s="1" t="s">
        <v>732</v>
      </c>
      <c r="R4680" s="1" t="s">
        <v>105</v>
      </c>
      <c r="S4680" s="1" t="s">
        <v>7137</v>
      </c>
      <c r="T4680" s="1" t="s">
        <v>31285</v>
      </c>
      <c r="U4680" s="1" t="s">
        <v>2776</v>
      </c>
      <c r="V4680" s="1" t="s">
        <v>1050</v>
      </c>
      <c r="W4680" s="1" t="s">
        <v>75</v>
      </c>
      <c r="X4680" t="str">
        <f t="shared" si="512"/>
        <v>Complete</v>
      </c>
      <c r="Y4680">
        <f>MAX(0,100-IF(G4680="Invalid",Config!$B$5,0)-IF(I4680="Invalid",Config!$B$6,0)-IF(X4680="Incomplete",Config!$B$7,0)-IF(AF4680="Yes",Config!$B$37,0))</f>
        <v>100</v>
      </c>
      <c r="Z4680" s="1">
        <f>IF(OR(TRIM(B4680)="",COUNTIF(Config!$B$15:$B$19,B4680)&gt;0),1,0)+IF(OR(TRIM(C4680)="",COUNTIF(Config!$B$15:$B$19,C4680)&gt;0),1,0)+IF(OR(TRIM(F4680)="",COUNTIF(Config!$B$15:$B$19,F4680)&gt;0),1,0)+IF(OR(TRIM(H4680)="",COUNTIF(Config!$B$15:$B$19,H4680)&gt;0),1,0)+IF(OR(TRIM(E4680)="",COUNTIF(Config!$B$15:$B$19,E4680)&gt;0),1,0)+IF(OR(TRIM(K4680)="",COUNTIF(Config!$B$15:$B$19,K4680)&gt;0),1,0)+IF(OR(TRIM(P4680)="",COUNTIF(Config!$B$15:$B$19,P4680)&gt;0),1,0)+IF(OR(TRIM(R4680)="",COUNTIF(Config!$B$15:$B$19,R4680)&gt;0),1,0)</f>
        <v>0</v>
      </c>
      <c r="AA4680" s="1" cm="1">
        <f t="array" ref="AA4680">SUMPRODUCT(LEN(H4680)-LEN(SUBSTITUTE(H4680,{"0";"1";"2";"3";"4";"5";"6";"7";"8";"9"},"")))</f>
        <v>10</v>
      </c>
      <c r="AC4680" t="str">
        <f t="shared" si="513"/>
        <v/>
      </c>
      <c r="AD4680">
        <f t="shared" si="514"/>
        <v>1</v>
      </c>
      <c r="AE4680">
        <f t="shared" si="515"/>
        <v>1</v>
      </c>
      <c r="AF4680" t="str">
        <f t="shared" si="516"/>
        <v>No</v>
      </c>
      <c r="AG4680">
        <f t="shared" ca="1" si="517"/>
        <v>37</v>
      </c>
      <c r="AH4680" t="str">
        <f ca="1">IF(OR(V4680="",AG4680=""),"Yes",IF(AG4680&gt;Config!$B$41,"Yes","No"))</f>
        <v>No</v>
      </c>
    </row>
    <row r="4681" spans="1:34" x14ac:dyDescent="0.25">
      <c r="A4681" s="1" t="s">
        <v>31286</v>
      </c>
      <c r="B4681" s="1" t="s">
        <v>245</v>
      </c>
      <c r="C4681" s="1" t="s">
        <v>128</v>
      </c>
      <c r="D4681" s="1" t="s">
        <v>31287</v>
      </c>
      <c r="E4681" s="1" t="s">
        <v>34203</v>
      </c>
      <c r="F4681" s="1" t="s">
        <v>31288</v>
      </c>
      <c r="G4681" t="str">
        <f t="shared" si="511"/>
        <v>Valid</v>
      </c>
      <c r="H4681" s="1" t="s">
        <v>31289</v>
      </c>
      <c r="I4681" t="str" cm="1">
        <f t="array" ref="I4681">IF(OR(TRIM(H4681)="",ISNUMBER(SEARCH("#",H4681)),AA4681&lt;Config!$B$8,SUMPRODUCT(--ISNUMBER(SEARCH({"a";"b";"c";"d";"e";"f";"g";"h";"i";"j";"k";"l";"m";"n";"o";"p";"q";"r";"s";"t";"u";"v";"w";"x";"y";"z"},H4681)))&gt;0),"Invalid","Valid")</f>
        <v>Valid</v>
      </c>
      <c r="J4681" s="1" t="s">
        <v>31290</v>
      </c>
      <c r="K4681" s="1" t="s">
        <v>117</v>
      </c>
      <c r="L4681" s="1" t="s">
        <v>179</v>
      </c>
      <c r="M4681" s="1" t="s">
        <v>118</v>
      </c>
      <c r="N4681" s="1" t="s">
        <v>33819</v>
      </c>
      <c r="O4681" s="1" t="s">
        <v>149</v>
      </c>
      <c r="P4681" t="s">
        <v>53</v>
      </c>
      <c r="Q4681" s="1" t="s">
        <v>197</v>
      </c>
      <c r="R4681" s="1" t="s">
        <v>197</v>
      </c>
      <c r="S4681" s="1" t="s">
        <v>7411</v>
      </c>
      <c r="T4681" s="1" t="s">
        <v>31291</v>
      </c>
      <c r="U4681" s="1" t="s">
        <v>6483</v>
      </c>
      <c r="V4681" s="1" t="s">
        <v>15280</v>
      </c>
      <c r="W4681" s="1" t="s">
        <v>125</v>
      </c>
      <c r="X4681" t="str">
        <f t="shared" si="512"/>
        <v>Complete</v>
      </c>
      <c r="Y4681">
        <f>MAX(0,100-IF(G4681="Invalid",Config!$B$5,0)-IF(I4681="Invalid",Config!$B$6,0)-IF(X4681="Incomplete",Config!$B$7,0)-IF(AF4681="Yes",Config!$B$37,0))</f>
        <v>100</v>
      </c>
      <c r="Z4681" s="1">
        <f>IF(OR(TRIM(B4681)="",COUNTIF(Config!$B$15:$B$19,B4681)&gt;0),1,0)+IF(OR(TRIM(C4681)="",COUNTIF(Config!$B$15:$B$19,C4681)&gt;0),1,0)+IF(OR(TRIM(F4681)="",COUNTIF(Config!$B$15:$B$19,F4681)&gt;0),1,0)+IF(OR(TRIM(H4681)="",COUNTIF(Config!$B$15:$B$19,H4681)&gt;0),1,0)+IF(OR(TRIM(E4681)="",COUNTIF(Config!$B$15:$B$19,E4681)&gt;0),1,0)+IF(OR(TRIM(K4681)="",COUNTIF(Config!$B$15:$B$19,K4681)&gt;0),1,0)+IF(OR(TRIM(P4681)="",COUNTIF(Config!$B$15:$B$19,P4681)&gt;0),1,0)+IF(OR(TRIM(R4681)="",COUNTIF(Config!$B$15:$B$19,R4681)&gt;0),1,0)</f>
        <v>0</v>
      </c>
      <c r="AA4681" s="1" cm="1">
        <f t="array" ref="AA4681">SUMPRODUCT(LEN(H4681)-LEN(SUBSTITUTE(H4681,{"0";"1";"2";"3";"4";"5";"6";"7";"8";"9"},"")))</f>
        <v>10</v>
      </c>
      <c r="AC4681" t="str">
        <f t="shared" si="513"/>
        <v/>
      </c>
      <c r="AD4681">
        <f t="shared" si="514"/>
        <v>1</v>
      </c>
      <c r="AE4681">
        <f t="shared" si="515"/>
        <v>1</v>
      </c>
      <c r="AF4681" t="str">
        <f t="shared" si="516"/>
        <v>No</v>
      </c>
      <c r="AG4681">
        <f t="shared" ca="1" si="517"/>
        <v>224</v>
      </c>
      <c r="AH4681" t="str">
        <f ca="1">IF(OR(V4681="",AG4681=""),"Yes",IF(AG4681&gt;Config!$B$41,"Yes","No"))</f>
        <v>No</v>
      </c>
    </row>
    <row r="4682" spans="1:34" x14ac:dyDescent="0.25">
      <c r="A4682" s="1" t="s">
        <v>31292</v>
      </c>
      <c r="B4682" s="1" t="s">
        <v>322</v>
      </c>
      <c r="C4682" s="1" t="s">
        <v>1339</v>
      </c>
      <c r="D4682" s="1" t="s">
        <v>31293</v>
      </c>
      <c r="E4682" s="1" t="s">
        <v>35727</v>
      </c>
      <c r="F4682" s="1" t="s">
        <v>31294</v>
      </c>
      <c r="G4682" t="str">
        <f t="shared" si="511"/>
        <v>Valid</v>
      </c>
      <c r="H4682" s="1" t="s">
        <v>31295</v>
      </c>
      <c r="I4682" t="str" cm="1">
        <f t="array" ref="I4682">IF(OR(TRIM(H4682)="",ISNUMBER(SEARCH("#",H4682)),AA4682&lt;Config!$B$8,SUMPRODUCT(--ISNUMBER(SEARCH({"a";"b";"c";"d";"e";"f";"g";"h";"i";"j";"k";"l";"m";"n";"o";"p";"q";"r";"s";"t";"u";"v";"w";"x";"y";"z"},H4682)))&gt;0),"Invalid","Valid")</f>
        <v>Valid</v>
      </c>
      <c r="J4682" s="1" t="s">
        <v>31296</v>
      </c>
      <c r="K4682" s="1" t="s">
        <v>516</v>
      </c>
      <c r="L4682" s="1" t="s">
        <v>179</v>
      </c>
      <c r="M4682" s="1" t="s">
        <v>135</v>
      </c>
      <c r="N4682" s="1" t="s">
        <v>211</v>
      </c>
      <c r="O4682" s="1" t="s">
        <v>32</v>
      </c>
      <c r="P4682" t="s">
        <v>104</v>
      </c>
      <c r="Q4682" s="1" t="s">
        <v>302</v>
      </c>
      <c r="R4682" s="1" t="s">
        <v>105</v>
      </c>
      <c r="S4682" s="1" t="s">
        <v>1109</v>
      </c>
      <c r="T4682" s="1" t="s">
        <v>31297</v>
      </c>
      <c r="U4682" s="1" t="s">
        <v>19280</v>
      </c>
      <c r="V4682" s="1" t="s">
        <v>656</v>
      </c>
      <c r="W4682" s="1" t="s">
        <v>125</v>
      </c>
      <c r="X4682" t="str">
        <f t="shared" si="512"/>
        <v>Complete</v>
      </c>
      <c r="Y4682">
        <f>MAX(0,100-IF(G4682="Invalid",Config!$B$5,0)-IF(I4682="Invalid",Config!$B$6,0)-IF(X4682="Incomplete",Config!$B$7,0)-IF(AF4682="Yes",Config!$B$37,0))</f>
        <v>100</v>
      </c>
      <c r="Z4682" s="1">
        <f>IF(OR(TRIM(B4682)="",COUNTIF(Config!$B$15:$B$19,B4682)&gt;0),1,0)+IF(OR(TRIM(C4682)="",COUNTIF(Config!$B$15:$B$19,C4682)&gt;0),1,0)+IF(OR(TRIM(F4682)="",COUNTIF(Config!$B$15:$B$19,F4682)&gt;0),1,0)+IF(OR(TRIM(H4682)="",COUNTIF(Config!$B$15:$B$19,H4682)&gt;0),1,0)+IF(OR(TRIM(E4682)="",COUNTIF(Config!$B$15:$B$19,E4682)&gt;0),1,0)+IF(OR(TRIM(K4682)="",COUNTIF(Config!$B$15:$B$19,K4682)&gt;0),1,0)+IF(OR(TRIM(P4682)="",COUNTIF(Config!$B$15:$B$19,P4682)&gt;0),1,0)+IF(OR(TRIM(R4682)="",COUNTIF(Config!$B$15:$B$19,R4682)&gt;0),1,0)</f>
        <v>0</v>
      </c>
      <c r="AA4682" s="1" cm="1">
        <f t="array" ref="AA4682">SUMPRODUCT(LEN(H4682)-LEN(SUBSTITUTE(H4682,{"0";"1";"2";"3";"4";"5";"6";"7";"8";"9"},"")))</f>
        <v>10</v>
      </c>
      <c r="AC4682" t="str">
        <f t="shared" si="513"/>
        <v/>
      </c>
      <c r="AD4682">
        <f t="shared" si="514"/>
        <v>1</v>
      </c>
      <c r="AE4682">
        <f t="shared" si="515"/>
        <v>1</v>
      </c>
      <c r="AF4682" t="str">
        <f t="shared" si="516"/>
        <v>No</v>
      </c>
      <c r="AG4682">
        <f t="shared" ca="1" si="517"/>
        <v>364</v>
      </c>
      <c r="AH4682" t="str">
        <f ca="1">IF(OR(V4682="",AG4682=""),"Yes",IF(AG4682&gt;Config!$B$41,"Yes","No"))</f>
        <v>No</v>
      </c>
    </row>
    <row r="4683" spans="1:34" x14ac:dyDescent="0.25">
      <c r="A4683" s="1" t="s">
        <v>31298</v>
      </c>
      <c r="B4683" s="1" t="s">
        <v>352</v>
      </c>
      <c r="C4683" s="1" t="s">
        <v>1736</v>
      </c>
      <c r="D4683" s="1" t="s">
        <v>11073</v>
      </c>
      <c r="E4683" s="1" t="s">
        <v>33829</v>
      </c>
      <c r="F4683" s="1" t="s">
        <v>31299</v>
      </c>
      <c r="G4683" t="str">
        <f t="shared" si="511"/>
        <v>Valid</v>
      </c>
      <c r="H4683" s="1" t="s">
        <v>31300</v>
      </c>
      <c r="I4683" t="str" cm="1">
        <f t="array" ref="I4683">IF(OR(TRIM(H4683)="",ISNUMBER(SEARCH("#",H4683)),AA4683&lt;Config!$B$8,SUMPRODUCT(--ISNUMBER(SEARCH({"a";"b";"c";"d";"e";"f";"g";"h";"i";"j";"k";"l";"m";"n";"o";"p";"q";"r";"s";"t";"u";"v";"w";"x";"y";"z"},H4683)))&gt;0),"Invalid","Valid")</f>
        <v>Valid</v>
      </c>
      <c r="J4683" s="1" t="s">
        <v>31301</v>
      </c>
      <c r="K4683" s="1" t="s">
        <v>369</v>
      </c>
      <c r="L4683" s="1" t="s">
        <v>102</v>
      </c>
      <c r="M4683" s="1" t="s">
        <v>391</v>
      </c>
      <c r="N4683" s="1" t="s">
        <v>86</v>
      </c>
      <c r="O4683" s="1" t="s">
        <v>266</v>
      </c>
      <c r="P4683" t="s">
        <v>104</v>
      </c>
      <c r="Q4683" s="1" t="s">
        <v>105</v>
      </c>
      <c r="R4683" s="1" t="s">
        <v>922</v>
      </c>
      <c r="S4683" s="1" t="s">
        <v>9956</v>
      </c>
      <c r="T4683" s="1" t="s">
        <v>31302</v>
      </c>
      <c r="U4683" s="1" t="s">
        <v>31303</v>
      </c>
      <c r="V4683" s="1" t="s">
        <v>31304</v>
      </c>
      <c r="W4683" s="1" t="s">
        <v>384</v>
      </c>
      <c r="X4683" t="str">
        <f t="shared" si="512"/>
        <v>Incomplete</v>
      </c>
      <c r="Y4683">
        <f>MAX(0,100-IF(G4683="Invalid",Config!$B$5,0)-IF(I4683="Invalid",Config!$B$6,0)-IF(X4683="Incomplete",Config!$B$7,0)-IF(AF4683="Yes",Config!$B$37,0))</f>
        <v>60</v>
      </c>
      <c r="Z4683" s="1">
        <f>IF(OR(TRIM(B4683)="",COUNTIF(Config!$B$15:$B$19,B4683)&gt;0),1,0)+IF(OR(TRIM(C4683)="",COUNTIF(Config!$B$15:$B$19,C4683)&gt;0),1,0)+IF(OR(TRIM(F4683)="",COUNTIF(Config!$B$15:$B$19,F4683)&gt;0),1,0)+IF(OR(TRIM(H4683)="",COUNTIF(Config!$B$15:$B$19,H4683)&gt;0),1,0)+IF(OR(TRIM(E4683)="",COUNTIF(Config!$B$15:$B$19,E4683)&gt;0),1,0)+IF(OR(TRIM(K4683)="",COUNTIF(Config!$B$15:$B$19,K4683)&gt;0),1,0)+IF(OR(TRIM(P4683)="",COUNTIF(Config!$B$15:$B$19,P4683)&gt;0),1,0)+IF(OR(TRIM(R4683)="",COUNTIF(Config!$B$15:$B$19,R4683)&gt;0),1,0)</f>
        <v>1</v>
      </c>
      <c r="AA4683" s="1" cm="1">
        <f t="array" ref="AA4683">SUMPRODUCT(LEN(H4683)-LEN(SUBSTITUTE(H4683,{"0";"1";"2";"3";"4";"5";"6";"7";"8";"9"},"")))</f>
        <v>10</v>
      </c>
      <c r="AC4683" t="str">
        <f t="shared" si="513"/>
        <v>Incomplete Profile</v>
      </c>
      <c r="AD4683">
        <f t="shared" si="514"/>
        <v>1</v>
      </c>
      <c r="AE4683">
        <f t="shared" si="515"/>
        <v>1</v>
      </c>
      <c r="AF4683" t="str">
        <f t="shared" si="516"/>
        <v>No</v>
      </c>
      <c r="AG4683">
        <f t="shared" ca="1" si="517"/>
        <v>521</v>
      </c>
      <c r="AH4683" t="str">
        <f ca="1">IF(OR(V4683="",AG4683=""),"Yes",IF(AG4683&gt;Config!$B$41,"Yes","No"))</f>
        <v>Yes</v>
      </c>
    </row>
    <row r="4684" spans="1:34" x14ac:dyDescent="0.25">
      <c r="A4684" s="1" t="s">
        <v>31305</v>
      </c>
      <c r="B4684" s="1" t="s">
        <v>6040</v>
      </c>
      <c r="C4684" s="1" t="s">
        <v>956</v>
      </c>
      <c r="D4684" s="1" t="s">
        <v>14807</v>
      </c>
      <c r="E4684" s="1" t="s">
        <v>33829</v>
      </c>
      <c r="F4684" s="1" t="s">
        <v>31306</v>
      </c>
      <c r="G4684" t="str">
        <f t="shared" si="511"/>
        <v>Valid</v>
      </c>
      <c r="H4684" s="1" t="s">
        <v>30538</v>
      </c>
      <c r="I4684" t="str" cm="1">
        <f t="array" ref="I4684">IF(OR(TRIM(H4684)="",ISNUMBER(SEARCH("#",H4684)),AA4684&lt;Config!$B$8,SUMPRODUCT(--ISNUMBER(SEARCH({"a";"b";"c";"d";"e";"f";"g";"h";"i";"j";"k";"l";"m";"n";"o";"p";"q";"r";"s";"t";"u";"v";"w";"x";"y";"z"},H4684)))&gt;0),"Invalid","Valid")</f>
        <v>Valid</v>
      </c>
      <c r="J4684" s="1" t="s">
        <v>31307</v>
      </c>
      <c r="K4684" s="1" t="s">
        <v>287</v>
      </c>
      <c r="L4684" s="1" t="s">
        <v>134</v>
      </c>
      <c r="M4684" s="1" t="s">
        <v>135</v>
      </c>
      <c r="N4684" s="1" t="s">
        <v>211</v>
      </c>
      <c r="O4684" s="1" t="s">
        <v>180</v>
      </c>
      <c r="P4684" t="s">
        <v>53</v>
      </c>
      <c r="Q4684" s="1" t="s">
        <v>181</v>
      </c>
      <c r="R4684" s="1" t="s">
        <v>197</v>
      </c>
      <c r="S4684" s="1" t="s">
        <v>26172</v>
      </c>
      <c r="T4684" s="1" t="s">
        <v>31308</v>
      </c>
      <c r="U4684" s="1" t="s">
        <v>31309</v>
      </c>
      <c r="V4684" s="1" t="s">
        <v>140</v>
      </c>
      <c r="W4684" s="1" t="s">
        <v>141</v>
      </c>
      <c r="X4684" t="str">
        <f t="shared" si="512"/>
        <v>Incomplete</v>
      </c>
      <c r="Y4684">
        <f>MAX(0,100-IF(G4684="Invalid",Config!$B$5,0)-IF(I4684="Invalid",Config!$B$6,0)-IF(X4684="Incomplete",Config!$B$7,0)-IF(AF4684="Yes",Config!$B$37,0))</f>
        <v>35</v>
      </c>
      <c r="Z4684" s="1">
        <f>IF(OR(TRIM(B4684)="",COUNTIF(Config!$B$15:$B$19,B4684)&gt;0),1,0)+IF(OR(TRIM(C4684)="",COUNTIF(Config!$B$15:$B$19,C4684)&gt;0),1,0)+IF(OR(TRIM(F4684)="",COUNTIF(Config!$B$15:$B$19,F4684)&gt;0),1,0)+IF(OR(TRIM(H4684)="",COUNTIF(Config!$B$15:$B$19,H4684)&gt;0),1,0)+IF(OR(TRIM(E4684)="",COUNTIF(Config!$B$15:$B$19,E4684)&gt;0),1,0)+IF(OR(TRIM(K4684)="",COUNTIF(Config!$B$15:$B$19,K4684)&gt;0),1,0)+IF(OR(TRIM(P4684)="",COUNTIF(Config!$B$15:$B$19,P4684)&gt;0),1,0)+IF(OR(TRIM(R4684)="",COUNTIF(Config!$B$15:$B$19,R4684)&gt;0),1,0)</f>
        <v>1</v>
      </c>
      <c r="AA4684" s="1" cm="1">
        <f t="array" ref="AA4684">SUMPRODUCT(LEN(H4684)-LEN(SUBSTITUTE(H4684,{"0";"1";"2";"3";"4";"5";"6";"7";"8";"9"},"")))</f>
        <v>12</v>
      </c>
      <c r="AC4684" t="str">
        <f t="shared" si="513"/>
        <v>Incomplete Profile; Potential Duplicate</v>
      </c>
      <c r="AD4684">
        <f t="shared" si="514"/>
        <v>1</v>
      </c>
      <c r="AE4684">
        <f t="shared" si="515"/>
        <v>2</v>
      </c>
      <c r="AF4684" t="str">
        <f t="shared" si="516"/>
        <v>Yes</v>
      </c>
      <c r="AG4684">
        <f t="shared" ca="1" si="517"/>
        <v>37</v>
      </c>
      <c r="AH4684" t="str">
        <f ca="1">IF(OR(V4684="",AG4684=""),"Yes",IF(AG4684&gt;Config!$B$41,"Yes","No"))</f>
        <v>No</v>
      </c>
    </row>
    <row r="4685" spans="1:34" x14ac:dyDescent="0.25">
      <c r="A4685" s="1" t="s">
        <v>31310</v>
      </c>
      <c r="B4685" s="1" t="s">
        <v>1015</v>
      </c>
      <c r="C4685" s="1" t="s">
        <v>1389</v>
      </c>
      <c r="D4685" s="1" t="s">
        <v>7272</v>
      </c>
      <c r="E4685" s="1" t="s">
        <v>35728</v>
      </c>
      <c r="F4685" s="1" t="s">
        <v>31311</v>
      </c>
      <c r="G4685" t="str">
        <f t="shared" si="511"/>
        <v>Valid</v>
      </c>
      <c r="H4685" s="1" t="s">
        <v>31312</v>
      </c>
      <c r="I4685" t="str" cm="1">
        <f t="array" ref="I4685">IF(OR(TRIM(H4685)="",ISNUMBER(SEARCH("#",H4685)),AA4685&lt;Config!$B$8,SUMPRODUCT(--ISNUMBER(SEARCH({"a";"b";"c";"d";"e";"f";"g";"h";"i";"j";"k";"l";"m";"n";"o";"p";"q";"r";"s";"t";"u";"v";"w";"x";"y";"z"},H4685)))&gt;0),"Invalid","Valid")</f>
        <v>Valid</v>
      </c>
      <c r="J4685" s="1" t="s">
        <v>31313</v>
      </c>
      <c r="K4685" s="1" t="s">
        <v>133</v>
      </c>
      <c r="L4685" s="1" t="s">
        <v>134</v>
      </c>
      <c r="M4685" s="1" t="s">
        <v>135</v>
      </c>
      <c r="N4685" s="1" t="s">
        <v>31</v>
      </c>
      <c r="O4685" s="1" t="s">
        <v>52</v>
      </c>
      <c r="P4685" t="s">
        <v>344</v>
      </c>
      <c r="Q4685" s="1" t="s">
        <v>1199</v>
      </c>
      <c r="R4685" s="1" t="s">
        <v>971</v>
      </c>
      <c r="S4685" s="1" t="s">
        <v>1482</v>
      </c>
      <c r="T4685" s="1" t="s">
        <v>31314</v>
      </c>
      <c r="U4685" s="1" t="s">
        <v>4766</v>
      </c>
      <c r="V4685" s="1" t="s">
        <v>10364</v>
      </c>
      <c r="W4685" s="1" t="s">
        <v>40</v>
      </c>
      <c r="X4685" t="str">
        <f t="shared" si="512"/>
        <v>Complete</v>
      </c>
      <c r="Y4685">
        <f>MAX(0,100-IF(G4685="Invalid",Config!$B$5,0)-IF(I4685="Invalid",Config!$B$6,0)-IF(X4685="Incomplete",Config!$B$7,0)-IF(AF4685="Yes",Config!$B$37,0))</f>
        <v>100</v>
      </c>
      <c r="Z4685" s="1">
        <f>IF(OR(TRIM(B4685)="",COUNTIF(Config!$B$15:$B$19,B4685)&gt;0),1,0)+IF(OR(TRIM(C4685)="",COUNTIF(Config!$B$15:$B$19,C4685)&gt;0),1,0)+IF(OR(TRIM(F4685)="",COUNTIF(Config!$B$15:$B$19,F4685)&gt;0),1,0)+IF(OR(TRIM(H4685)="",COUNTIF(Config!$B$15:$B$19,H4685)&gt;0),1,0)+IF(OR(TRIM(E4685)="",COUNTIF(Config!$B$15:$B$19,E4685)&gt;0),1,0)+IF(OR(TRIM(K4685)="",COUNTIF(Config!$B$15:$B$19,K4685)&gt;0),1,0)+IF(OR(TRIM(P4685)="",COUNTIF(Config!$B$15:$B$19,P4685)&gt;0),1,0)+IF(OR(TRIM(R4685)="",COUNTIF(Config!$B$15:$B$19,R4685)&gt;0),1,0)</f>
        <v>0</v>
      </c>
      <c r="AA4685" s="1" cm="1">
        <f t="array" ref="AA4685">SUMPRODUCT(LEN(H4685)-LEN(SUBSTITUTE(H4685,{"0";"1";"2";"3";"4";"5";"6";"7";"8";"9"},"")))</f>
        <v>11</v>
      </c>
      <c r="AC4685" t="str">
        <f t="shared" si="513"/>
        <v/>
      </c>
      <c r="AD4685">
        <f t="shared" si="514"/>
        <v>1</v>
      </c>
      <c r="AE4685">
        <f t="shared" si="515"/>
        <v>1</v>
      </c>
      <c r="AF4685" t="str">
        <f t="shared" si="516"/>
        <v>No</v>
      </c>
      <c r="AG4685">
        <f t="shared" ca="1" si="517"/>
        <v>73</v>
      </c>
      <c r="AH4685" t="str">
        <f ca="1">IF(OR(V4685="",AG4685=""),"Yes",IF(AG4685&gt;Config!$B$41,"Yes","No"))</f>
        <v>No</v>
      </c>
    </row>
    <row r="4686" spans="1:34" x14ac:dyDescent="0.25">
      <c r="A4686" s="1" t="s">
        <v>31315</v>
      </c>
      <c r="B4686" s="1" t="s">
        <v>244</v>
      </c>
      <c r="C4686" s="1" t="s">
        <v>336</v>
      </c>
      <c r="D4686" s="1" t="s">
        <v>20310</v>
      </c>
      <c r="E4686" s="1" t="s">
        <v>33814</v>
      </c>
      <c r="F4686" s="1" t="s">
        <v>31316</v>
      </c>
      <c r="G4686" t="str">
        <f t="shared" si="511"/>
        <v>Valid</v>
      </c>
      <c r="H4686" s="1" t="s">
        <v>31317</v>
      </c>
      <c r="I4686" t="str" cm="1">
        <f t="array" ref="I4686">IF(OR(TRIM(H4686)="",ISNUMBER(SEARCH("#",H4686)),AA4686&lt;Config!$B$8,SUMPRODUCT(--ISNUMBER(SEARCH({"a";"b";"c";"d";"e";"f";"g";"h";"i";"j";"k";"l";"m";"n";"o";"p";"q";"r";"s";"t";"u";"v";"w";"x";"y";"z"},H4686)))&gt;0),"Invalid","Valid")</f>
        <v>Valid</v>
      </c>
      <c r="J4686" s="1" t="s">
        <v>31318</v>
      </c>
      <c r="K4686" s="1" t="s">
        <v>117</v>
      </c>
      <c r="L4686" s="1" t="s">
        <v>84</v>
      </c>
      <c r="M4686" s="1" t="s">
        <v>343</v>
      </c>
      <c r="N4686" s="1" t="s">
        <v>51</v>
      </c>
      <c r="O4686" s="1" t="s">
        <v>149</v>
      </c>
      <c r="P4686" t="s">
        <v>344</v>
      </c>
      <c r="Q4686" s="1" t="s">
        <v>1199</v>
      </c>
      <c r="R4686" s="1" t="s">
        <v>1141</v>
      </c>
      <c r="S4686" s="1" t="s">
        <v>3931</v>
      </c>
      <c r="T4686" s="1" t="s">
        <v>31319</v>
      </c>
      <c r="U4686" s="1" t="s">
        <v>2300</v>
      </c>
      <c r="V4686" s="1" t="s">
        <v>2381</v>
      </c>
      <c r="W4686" s="1" t="s">
        <v>293</v>
      </c>
      <c r="X4686" t="str">
        <f t="shared" si="512"/>
        <v>Complete</v>
      </c>
      <c r="Y4686">
        <f>MAX(0,100-IF(G4686="Invalid",Config!$B$5,0)-IF(I4686="Invalid",Config!$B$6,0)-IF(X4686="Incomplete",Config!$B$7,0)-IF(AF4686="Yes",Config!$B$37,0))</f>
        <v>100</v>
      </c>
      <c r="Z4686" s="1">
        <f>IF(OR(TRIM(B4686)="",COUNTIF(Config!$B$15:$B$19,B4686)&gt;0),1,0)+IF(OR(TRIM(C4686)="",COUNTIF(Config!$B$15:$B$19,C4686)&gt;0),1,0)+IF(OR(TRIM(F4686)="",COUNTIF(Config!$B$15:$B$19,F4686)&gt;0),1,0)+IF(OR(TRIM(H4686)="",COUNTIF(Config!$B$15:$B$19,H4686)&gt;0),1,0)+IF(OR(TRIM(E4686)="",COUNTIF(Config!$B$15:$B$19,E4686)&gt;0),1,0)+IF(OR(TRIM(K4686)="",COUNTIF(Config!$B$15:$B$19,K4686)&gt;0),1,0)+IF(OR(TRIM(P4686)="",COUNTIF(Config!$B$15:$B$19,P4686)&gt;0),1,0)+IF(OR(TRIM(R4686)="",COUNTIF(Config!$B$15:$B$19,R4686)&gt;0),1,0)</f>
        <v>0</v>
      </c>
      <c r="AA4686" s="1" cm="1">
        <f t="array" ref="AA4686">SUMPRODUCT(LEN(H4686)-LEN(SUBSTITUTE(H4686,{"0";"1";"2";"3";"4";"5";"6";"7";"8";"9"},"")))</f>
        <v>10</v>
      </c>
      <c r="AC4686" t="str">
        <f t="shared" si="513"/>
        <v/>
      </c>
      <c r="AD4686">
        <f t="shared" si="514"/>
        <v>1</v>
      </c>
      <c r="AE4686">
        <f t="shared" si="515"/>
        <v>1</v>
      </c>
      <c r="AF4686" t="str">
        <f t="shared" si="516"/>
        <v>No</v>
      </c>
      <c r="AG4686">
        <f t="shared" ca="1" si="517"/>
        <v>195</v>
      </c>
      <c r="AH4686" t="str">
        <f ca="1">IF(OR(V4686="",AG4686=""),"Yes",IF(AG4686&gt;Config!$B$41,"Yes","No"))</f>
        <v>No</v>
      </c>
    </row>
    <row r="4687" spans="1:34" x14ac:dyDescent="0.25">
      <c r="A4687" s="1" t="s">
        <v>31320</v>
      </c>
      <c r="B4687" s="1" t="s">
        <v>2408</v>
      </c>
      <c r="C4687" s="1" t="s">
        <v>598</v>
      </c>
      <c r="D4687" s="1" t="s">
        <v>31321</v>
      </c>
      <c r="E4687" s="1" t="s">
        <v>33858</v>
      </c>
      <c r="F4687" s="1" t="s">
        <v>31322</v>
      </c>
      <c r="G4687" t="str">
        <f t="shared" si="511"/>
        <v>Valid</v>
      </c>
      <c r="H4687" s="1" t="s">
        <v>31323</v>
      </c>
      <c r="I4687" t="str" cm="1">
        <f t="array" ref="I4687">IF(OR(TRIM(H4687)="",ISNUMBER(SEARCH("#",H4687)),AA4687&lt;Config!$B$8,SUMPRODUCT(--ISNUMBER(SEARCH({"a";"b";"c";"d";"e";"f";"g";"h";"i";"j";"k";"l";"m";"n";"o";"p";"q";"r";"s";"t";"u";"v";"w";"x";"y";"z"},H4687)))&gt;0),"Invalid","Valid")</f>
        <v>Valid</v>
      </c>
      <c r="J4687" s="1" t="s">
        <v>31324</v>
      </c>
      <c r="K4687" s="1" t="s">
        <v>117</v>
      </c>
      <c r="L4687" s="1" t="s">
        <v>134</v>
      </c>
      <c r="M4687" s="1" t="s">
        <v>251</v>
      </c>
      <c r="N4687" s="1" t="s">
        <v>33819</v>
      </c>
      <c r="O4687" s="1" t="s">
        <v>69</v>
      </c>
      <c r="P4687" t="s">
        <v>87</v>
      </c>
      <c r="Q4687" s="1" t="s">
        <v>166</v>
      </c>
      <c r="R4687" s="1" t="s">
        <v>550</v>
      </c>
      <c r="S4687" s="1" t="s">
        <v>19287</v>
      </c>
      <c r="T4687" s="1" t="s">
        <v>31325</v>
      </c>
      <c r="U4687" s="1" t="s">
        <v>12207</v>
      </c>
      <c r="V4687" s="1" t="s">
        <v>4035</v>
      </c>
      <c r="W4687" s="1" t="s">
        <v>125</v>
      </c>
      <c r="X4687" t="str">
        <f t="shared" si="512"/>
        <v>Complete</v>
      </c>
      <c r="Y4687">
        <f>MAX(0,100-IF(G4687="Invalid",Config!$B$5,0)-IF(I4687="Invalid",Config!$B$6,0)-IF(X4687="Incomplete",Config!$B$7,0)-IF(AF4687="Yes",Config!$B$37,0))</f>
        <v>100</v>
      </c>
      <c r="Z4687" s="1">
        <f>IF(OR(TRIM(B4687)="",COUNTIF(Config!$B$15:$B$19,B4687)&gt;0),1,0)+IF(OR(TRIM(C4687)="",COUNTIF(Config!$B$15:$B$19,C4687)&gt;0),1,0)+IF(OR(TRIM(F4687)="",COUNTIF(Config!$B$15:$B$19,F4687)&gt;0),1,0)+IF(OR(TRIM(H4687)="",COUNTIF(Config!$B$15:$B$19,H4687)&gt;0),1,0)+IF(OR(TRIM(E4687)="",COUNTIF(Config!$B$15:$B$19,E4687)&gt;0),1,0)+IF(OR(TRIM(K4687)="",COUNTIF(Config!$B$15:$B$19,K4687)&gt;0),1,0)+IF(OR(TRIM(P4687)="",COUNTIF(Config!$B$15:$B$19,P4687)&gt;0),1,0)+IF(OR(TRIM(R4687)="",COUNTIF(Config!$B$15:$B$19,R4687)&gt;0),1,0)</f>
        <v>0</v>
      </c>
      <c r="AA4687" s="1" cm="1">
        <f t="array" ref="AA4687">SUMPRODUCT(LEN(H4687)-LEN(SUBSTITUTE(H4687,{"0";"1";"2";"3";"4";"5";"6";"7";"8";"9"},"")))</f>
        <v>11</v>
      </c>
      <c r="AC4687" t="str">
        <f t="shared" si="513"/>
        <v/>
      </c>
      <c r="AD4687">
        <f t="shared" si="514"/>
        <v>1</v>
      </c>
      <c r="AE4687">
        <f t="shared" si="515"/>
        <v>1</v>
      </c>
      <c r="AF4687" t="str">
        <f t="shared" si="516"/>
        <v>No</v>
      </c>
      <c r="AG4687">
        <f t="shared" ca="1" si="517"/>
        <v>513</v>
      </c>
      <c r="AH4687" t="str">
        <f ca="1">IF(OR(V4687="",AG4687=""),"Yes",IF(AG4687&gt;Config!$B$41,"Yes","No"))</f>
        <v>Yes</v>
      </c>
    </row>
    <row r="4688" spans="1:34" x14ac:dyDescent="0.25">
      <c r="A4688" s="1" t="s">
        <v>31326</v>
      </c>
      <c r="B4688" s="1" t="s">
        <v>1634</v>
      </c>
      <c r="C4688" s="1" t="s">
        <v>679</v>
      </c>
      <c r="D4688" s="1" t="s">
        <v>25011</v>
      </c>
      <c r="E4688" s="1" t="s">
        <v>35715</v>
      </c>
      <c r="F4688" s="1" t="s">
        <v>31327</v>
      </c>
      <c r="G4688" t="str">
        <f t="shared" si="511"/>
        <v>Invalid</v>
      </c>
      <c r="H4688" s="1" t="s">
        <v>31328</v>
      </c>
      <c r="I4688" t="str" cm="1">
        <f t="array" ref="I4688">IF(OR(TRIM(H4688)="",ISNUMBER(SEARCH("#",H4688)),AA4688&lt;Config!$B$8,SUMPRODUCT(--ISNUMBER(SEARCH({"a";"b";"c";"d";"e";"f";"g";"h";"i";"j";"k";"l";"m";"n";"o";"p";"q";"r";"s";"t";"u";"v";"w";"x";"y";"z"},H4688)))&gt;0),"Invalid","Valid")</f>
        <v>Valid</v>
      </c>
      <c r="J4688" s="1" t="s">
        <v>31329</v>
      </c>
      <c r="K4688" s="1" t="s">
        <v>210</v>
      </c>
      <c r="L4688" s="1" t="s">
        <v>67</v>
      </c>
      <c r="M4688" s="1" t="s">
        <v>391</v>
      </c>
      <c r="N4688" s="1" t="s">
        <v>31</v>
      </c>
      <c r="O4688" s="1" t="s">
        <v>69</v>
      </c>
      <c r="P4688" t="s">
        <v>53</v>
      </c>
      <c r="Q4688" s="1" t="s">
        <v>197</v>
      </c>
      <c r="R4688" s="1" t="s">
        <v>197</v>
      </c>
      <c r="S4688" s="1" t="s">
        <v>2751</v>
      </c>
      <c r="T4688" s="1" t="s">
        <v>31330</v>
      </c>
      <c r="U4688" s="1" t="s">
        <v>13755</v>
      </c>
      <c r="V4688" s="1" t="s">
        <v>140</v>
      </c>
      <c r="W4688" s="1" t="s">
        <v>75</v>
      </c>
      <c r="X4688" t="str">
        <f t="shared" si="512"/>
        <v>Complete</v>
      </c>
      <c r="Y4688">
        <f>MAX(0,100-IF(G4688="Invalid",Config!$B$5,0)-IF(I4688="Invalid",Config!$B$6,0)-IF(X4688="Incomplete",Config!$B$7,0)-IF(AF4688="Yes",Config!$B$37,0))</f>
        <v>70</v>
      </c>
      <c r="Z4688" s="1">
        <f>IF(OR(TRIM(B4688)="",COUNTIF(Config!$B$15:$B$19,B4688)&gt;0),1,0)+IF(OR(TRIM(C4688)="",COUNTIF(Config!$B$15:$B$19,C4688)&gt;0),1,0)+IF(OR(TRIM(F4688)="",COUNTIF(Config!$B$15:$B$19,F4688)&gt;0),1,0)+IF(OR(TRIM(H4688)="",COUNTIF(Config!$B$15:$B$19,H4688)&gt;0),1,0)+IF(OR(TRIM(E4688)="",COUNTIF(Config!$B$15:$B$19,E4688)&gt;0),1,0)+IF(OR(TRIM(K4688)="",COUNTIF(Config!$B$15:$B$19,K4688)&gt;0),1,0)+IF(OR(TRIM(P4688)="",COUNTIF(Config!$B$15:$B$19,P4688)&gt;0),1,0)+IF(OR(TRIM(R4688)="",COUNTIF(Config!$B$15:$B$19,R4688)&gt;0),1,0)</f>
        <v>0</v>
      </c>
      <c r="AA4688" s="1" cm="1">
        <f t="array" ref="AA4688">SUMPRODUCT(LEN(H4688)-LEN(SUBSTITUTE(H4688,{"0";"1";"2";"3";"4";"5";"6";"7";"8";"9"},"")))</f>
        <v>12</v>
      </c>
      <c r="AC4688" t="str">
        <f t="shared" si="513"/>
        <v>Invalid Email</v>
      </c>
      <c r="AD4688">
        <f t="shared" si="514"/>
        <v>0</v>
      </c>
      <c r="AE4688">
        <f t="shared" si="515"/>
        <v>1</v>
      </c>
      <c r="AF4688" t="str">
        <f t="shared" si="516"/>
        <v>No</v>
      </c>
      <c r="AG4688">
        <f t="shared" ca="1" si="517"/>
        <v>37</v>
      </c>
      <c r="AH4688" t="str">
        <f ca="1">IF(OR(V4688="",AG4688=""),"Yes",IF(AG4688&gt;Config!$B$41,"Yes","No"))</f>
        <v>No</v>
      </c>
    </row>
    <row r="4689" spans="1:34" x14ac:dyDescent="0.25">
      <c r="A4689" s="1" t="s">
        <v>31331</v>
      </c>
      <c r="B4689" s="1" t="s">
        <v>1185</v>
      </c>
      <c r="C4689" s="1" t="s">
        <v>1496</v>
      </c>
      <c r="D4689" s="1" t="s">
        <v>5801</v>
      </c>
      <c r="E4689" s="1" t="s">
        <v>35009</v>
      </c>
      <c r="F4689" s="1" t="s">
        <v>31332</v>
      </c>
      <c r="G4689" t="str">
        <f t="shared" si="511"/>
        <v>Valid</v>
      </c>
      <c r="H4689" s="1" t="s">
        <v>31333</v>
      </c>
      <c r="I4689" t="str" cm="1">
        <f t="array" ref="I4689">IF(OR(TRIM(H4689)="",ISNUMBER(SEARCH("#",H4689)),AA4689&lt;Config!$B$8,SUMPRODUCT(--ISNUMBER(SEARCH({"a";"b";"c";"d";"e";"f";"g";"h";"i";"j";"k";"l";"m";"n";"o";"p";"q";"r";"s";"t";"u";"v";"w";"x";"y";"z"},H4689)))&gt;0),"Invalid","Valid")</f>
        <v>Valid</v>
      </c>
      <c r="J4689" s="1" t="s">
        <v>950</v>
      </c>
      <c r="K4689" s="1" t="s">
        <v>163</v>
      </c>
      <c r="L4689" s="1" t="s">
        <v>84</v>
      </c>
      <c r="M4689" s="1" t="s">
        <v>235</v>
      </c>
      <c r="N4689" s="1" t="s">
        <v>358</v>
      </c>
      <c r="O4689" s="1" t="s">
        <v>196</v>
      </c>
      <c r="P4689" t="s">
        <v>328</v>
      </c>
      <c r="Q4689" s="1" t="s">
        <v>1046</v>
      </c>
      <c r="R4689" s="1" t="s">
        <v>392</v>
      </c>
      <c r="S4689" s="1" t="s">
        <v>27695</v>
      </c>
      <c r="T4689" s="1" t="s">
        <v>31334</v>
      </c>
      <c r="U4689" s="1" t="s">
        <v>27897</v>
      </c>
      <c r="V4689" s="1" t="s">
        <v>140</v>
      </c>
      <c r="W4689" s="1" t="s">
        <v>125</v>
      </c>
      <c r="X4689" t="str">
        <f t="shared" si="512"/>
        <v>Complete</v>
      </c>
      <c r="Y4689">
        <f>MAX(0,100-IF(G4689="Invalid",Config!$B$5,0)-IF(I4689="Invalid",Config!$B$6,0)-IF(X4689="Incomplete",Config!$B$7,0)-IF(AF4689="Yes",Config!$B$37,0))</f>
        <v>100</v>
      </c>
      <c r="Z4689" s="1">
        <f>IF(OR(TRIM(B4689)="",COUNTIF(Config!$B$15:$B$19,B4689)&gt;0),1,0)+IF(OR(TRIM(C4689)="",COUNTIF(Config!$B$15:$B$19,C4689)&gt;0),1,0)+IF(OR(TRIM(F4689)="",COUNTIF(Config!$B$15:$B$19,F4689)&gt;0),1,0)+IF(OR(TRIM(H4689)="",COUNTIF(Config!$B$15:$B$19,H4689)&gt;0),1,0)+IF(OR(TRIM(E4689)="",COUNTIF(Config!$B$15:$B$19,E4689)&gt;0),1,0)+IF(OR(TRIM(K4689)="",COUNTIF(Config!$B$15:$B$19,K4689)&gt;0),1,0)+IF(OR(TRIM(P4689)="",COUNTIF(Config!$B$15:$B$19,P4689)&gt;0),1,0)+IF(OR(TRIM(R4689)="",COUNTIF(Config!$B$15:$B$19,R4689)&gt;0),1,0)</f>
        <v>0</v>
      </c>
      <c r="AA4689" s="1" cm="1">
        <f t="array" ref="AA4689">SUMPRODUCT(LEN(H4689)-LEN(SUBSTITUTE(H4689,{"0";"1";"2";"3";"4";"5";"6";"7";"8";"9"},"")))</f>
        <v>11</v>
      </c>
      <c r="AC4689" t="str">
        <f t="shared" si="513"/>
        <v/>
      </c>
      <c r="AD4689">
        <f t="shared" si="514"/>
        <v>1</v>
      </c>
      <c r="AE4689">
        <f t="shared" si="515"/>
        <v>1</v>
      </c>
      <c r="AF4689" t="str">
        <f t="shared" si="516"/>
        <v>No</v>
      </c>
      <c r="AG4689">
        <f t="shared" ca="1" si="517"/>
        <v>37</v>
      </c>
      <c r="AH4689" t="str">
        <f ca="1">IF(OR(V4689="",AG4689=""),"Yes",IF(AG4689&gt;Config!$B$41,"Yes","No"))</f>
        <v>No</v>
      </c>
    </row>
    <row r="4690" spans="1:34" x14ac:dyDescent="0.25">
      <c r="A4690" s="1" t="s">
        <v>31335</v>
      </c>
      <c r="B4690" s="1" t="s">
        <v>259</v>
      </c>
      <c r="C4690" s="1" t="s">
        <v>620</v>
      </c>
      <c r="D4690" s="1" t="s">
        <v>31336</v>
      </c>
      <c r="E4690" s="1" t="s">
        <v>35083</v>
      </c>
      <c r="F4690" s="1" t="s">
        <v>31337</v>
      </c>
      <c r="G4690" t="str">
        <f t="shared" si="511"/>
        <v>Valid</v>
      </c>
      <c r="H4690" s="1" t="s">
        <v>31338</v>
      </c>
      <c r="I4690" t="str" cm="1">
        <f t="array" ref="I4690">IF(OR(TRIM(H4690)="",ISNUMBER(SEARCH("#",H4690)),AA4690&lt;Config!$B$8,SUMPRODUCT(--ISNUMBER(SEARCH({"a";"b";"c";"d";"e";"f";"g";"h";"i";"j";"k";"l";"m";"n";"o";"p";"q";"r";"s";"t";"u";"v";"w";"x";"y";"z"},H4690)))&gt;0),"Invalid","Valid")</f>
        <v>Valid</v>
      </c>
      <c r="J4690" s="1" t="s">
        <v>31339</v>
      </c>
      <c r="K4690" s="1" t="s">
        <v>210</v>
      </c>
      <c r="L4690" s="1" t="s">
        <v>265</v>
      </c>
      <c r="M4690" s="1" t="s">
        <v>343</v>
      </c>
      <c r="N4690" s="1" t="s">
        <v>86</v>
      </c>
      <c r="O4690" s="1" t="s">
        <v>32</v>
      </c>
      <c r="P4690" t="s">
        <v>328</v>
      </c>
      <c r="Q4690" s="1" t="s">
        <v>33838</v>
      </c>
      <c r="R4690" s="1" t="s">
        <v>614</v>
      </c>
      <c r="S4690" s="1" t="s">
        <v>6689</v>
      </c>
      <c r="T4690" s="1" t="s">
        <v>31340</v>
      </c>
      <c r="U4690" s="1" t="s">
        <v>9408</v>
      </c>
      <c r="V4690" s="1" t="s">
        <v>140</v>
      </c>
      <c r="W4690" s="1" t="s">
        <v>60</v>
      </c>
      <c r="X4690" t="str">
        <f t="shared" si="512"/>
        <v>Complete</v>
      </c>
      <c r="Y4690">
        <f>MAX(0,100-IF(G4690="Invalid",Config!$B$5,0)-IF(I4690="Invalid",Config!$B$6,0)-IF(X4690="Incomplete",Config!$B$7,0)-IF(AF4690="Yes",Config!$B$37,0))</f>
        <v>100</v>
      </c>
      <c r="Z4690" s="1">
        <f>IF(OR(TRIM(B4690)="",COUNTIF(Config!$B$15:$B$19,B4690)&gt;0),1,0)+IF(OR(TRIM(C4690)="",COUNTIF(Config!$B$15:$B$19,C4690)&gt;0),1,0)+IF(OR(TRIM(F4690)="",COUNTIF(Config!$B$15:$B$19,F4690)&gt;0),1,0)+IF(OR(TRIM(H4690)="",COUNTIF(Config!$B$15:$B$19,H4690)&gt;0),1,0)+IF(OR(TRIM(E4690)="",COUNTIF(Config!$B$15:$B$19,E4690)&gt;0),1,0)+IF(OR(TRIM(K4690)="",COUNTIF(Config!$B$15:$B$19,K4690)&gt;0),1,0)+IF(OR(TRIM(P4690)="",COUNTIF(Config!$B$15:$B$19,P4690)&gt;0),1,0)+IF(OR(TRIM(R4690)="",COUNTIF(Config!$B$15:$B$19,R4690)&gt;0),1,0)</f>
        <v>0</v>
      </c>
      <c r="AA4690" s="1" cm="1">
        <f t="array" ref="AA4690">SUMPRODUCT(LEN(H4690)-LEN(SUBSTITUTE(H4690,{"0";"1";"2";"3";"4";"5";"6";"7";"8";"9"},"")))</f>
        <v>10</v>
      </c>
      <c r="AC4690" t="str">
        <f t="shared" si="513"/>
        <v/>
      </c>
      <c r="AD4690">
        <f t="shared" si="514"/>
        <v>1</v>
      </c>
      <c r="AE4690">
        <f t="shared" si="515"/>
        <v>1</v>
      </c>
      <c r="AF4690" t="str">
        <f t="shared" si="516"/>
        <v>No</v>
      </c>
      <c r="AG4690">
        <f t="shared" ca="1" si="517"/>
        <v>37</v>
      </c>
      <c r="AH4690" t="str">
        <f ca="1">IF(OR(V4690="",AG4690=""),"Yes",IF(AG4690&gt;Config!$B$41,"Yes","No"))</f>
        <v>No</v>
      </c>
    </row>
    <row r="4691" spans="1:34" x14ac:dyDescent="0.25">
      <c r="A4691" s="1" t="s">
        <v>31341</v>
      </c>
      <c r="B4691" s="1" t="s">
        <v>678</v>
      </c>
      <c r="C4691" s="1" t="s">
        <v>353</v>
      </c>
      <c r="D4691" s="1" t="s">
        <v>16697</v>
      </c>
      <c r="E4691" s="1" t="s">
        <v>34339</v>
      </c>
      <c r="F4691" s="1" t="s">
        <v>31342</v>
      </c>
      <c r="G4691" t="str">
        <f t="shared" si="511"/>
        <v>Valid</v>
      </c>
      <c r="H4691" s="1" t="s">
        <v>31343</v>
      </c>
      <c r="I4691" t="str" cm="1">
        <f t="array" ref="I4691">IF(OR(TRIM(H4691)="",ISNUMBER(SEARCH("#",H4691)),AA4691&lt;Config!$B$8,SUMPRODUCT(--ISNUMBER(SEARCH({"a";"b";"c";"d";"e";"f";"g";"h";"i";"j";"k";"l";"m";"n";"o";"p";"q";"r";"s";"t";"u";"v";"w";"x";"y";"z"},H4691)))&gt;0),"Invalid","Valid")</f>
        <v>Valid</v>
      </c>
      <c r="J4691" s="1" t="s">
        <v>31344</v>
      </c>
      <c r="K4691" s="1" t="s">
        <v>625</v>
      </c>
      <c r="L4691" s="1" t="s">
        <v>265</v>
      </c>
      <c r="M4691" s="1" t="s">
        <v>30</v>
      </c>
      <c r="N4691" s="1" t="s">
        <v>148</v>
      </c>
      <c r="O4691" s="1" t="s">
        <v>196</v>
      </c>
      <c r="P4691" t="s">
        <v>104</v>
      </c>
      <c r="Q4691" s="1" t="s">
        <v>302</v>
      </c>
      <c r="R4691" s="1" t="s">
        <v>922</v>
      </c>
      <c r="S4691" s="1" t="s">
        <v>19896</v>
      </c>
      <c r="T4691" s="1" t="s">
        <v>31345</v>
      </c>
      <c r="U4691" s="1" t="s">
        <v>4993</v>
      </c>
      <c r="V4691" s="1" t="s">
        <v>1676</v>
      </c>
      <c r="W4691" s="1" t="s">
        <v>94</v>
      </c>
      <c r="X4691" t="str">
        <f t="shared" si="512"/>
        <v>Complete</v>
      </c>
      <c r="Y4691">
        <f>MAX(0,100-IF(G4691="Invalid",Config!$B$5,0)-IF(I4691="Invalid",Config!$B$6,0)-IF(X4691="Incomplete",Config!$B$7,0)-IF(AF4691="Yes",Config!$B$37,0))</f>
        <v>100</v>
      </c>
      <c r="Z4691" s="1">
        <f>IF(OR(TRIM(B4691)="",COUNTIF(Config!$B$15:$B$19,B4691)&gt;0),1,0)+IF(OR(TRIM(C4691)="",COUNTIF(Config!$B$15:$B$19,C4691)&gt;0),1,0)+IF(OR(TRIM(F4691)="",COUNTIF(Config!$B$15:$B$19,F4691)&gt;0),1,0)+IF(OR(TRIM(H4691)="",COUNTIF(Config!$B$15:$B$19,H4691)&gt;0),1,0)+IF(OR(TRIM(E4691)="",COUNTIF(Config!$B$15:$B$19,E4691)&gt;0),1,0)+IF(OR(TRIM(K4691)="",COUNTIF(Config!$B$15:$B$19,K4691)&gt;0),1,0)+IF(OR(TRIM(P4691)="",COUNTIF(Config!$B$15:$B$19,P4691)&gt;0),1,0)+IF(OR(TRIM(R4691)="",COUNTIF(Config!$B$15:$B$19,R4691)&gt;0),1,0)</f>
        <v>0</v>
      </c>
      <c r="AA4691" s="1" cm="1">
        <f t="array" ref="AA4691">SUMPRODUCT(LEN(H4691)-LEN(SUBSTITUTE(H4691,{"0";"1";"2";"3";"4";"5";"6";"7";"8";"9"},"")))</f>
        <v>10</v>
      </c>
      <c r="AC4691" t="str">
        <f t="shared" si="513"/>
        <v/>
      </c>
      <c r="AD4691">
        <f t="shared" si="514"/>
        <v>1</v>
      </c>
      <c r="AE4691">
        <f t="shared" si="515"/>
        <v>1</v>
      </c>
      <c r="AF4691" t="str">
        <f t="shared" si="516"/>
        <v>No</v>
      </c>
      <c r="AG4691">
        <f t="shared" ca="1" si="517"/>
        <v>37</v>
      </c>
      <c r="AH4691" t="str">
        <f ca="1">IF(OR(V4691="",AG4691=""),"Yes",IF(AG4691&gt;Config!$B$41,"Yes","No"))</f>
        <v>No</v>
      </c>
    </row>
    <row r="4692" spans="1:34" x14ac:dyDescent="0.25">
      <c r="A4692" s="1" t="s">
        <v>31346</v>
      </c>
      <c r="B4692" s="1" t="s">
        <v>96</v>
      </c>
      <c r="C4692" s="1" t="s">
        <v>620</v>
      </c>
      <c r="D4692" s="1" t="s">
        <v>28571</v>
      </c>
      <c r="E4692" s="1" t="s">
        <v>739</v>
      </c>
      <c r="F4692" s="1" t="s">
        <v>31347</v>
      </c>
      <c r="G4692" t="str">
        <f t="shared" si="511"/>
        <v>Valid</v>
      </c>
      <c r="H4692" s="1" t="s">
        <v>31348</v>
      </c>
      <c r="I4692" t="str" cm="1">
        <f t="array" ref="I4692">IF(OR(TRIM(H4692)="",ISNUMBER(SEARCH("#",H4692)),AA4692&lt;Config!$B$8,SUMPRODUCT(--ISNUMBER(SEARCH({"a";"b";"c";"d";"e";"f";"g";"h";"i";"j";"k";"l";"m";"n";"o";"p";"q";"r";"s";"t";"u";"v";"w";"x";"y";"z"},H4692)))&gt;0),"Invalid","Valid")</f>
        <v>Valid</v>
      </c>
      <c r="J4692" s="1" t="s">
        <v>31349</v>
      </c>
      <c r="K4692" s="1" t="s">
        <v>866</v>
      </c>
      <c r="L4692" s="1" t="s">
        <v>49</v>
      </c>
      <c r="M4692" s="1" t="s">
        <v>85</v>
      </c>
      <c r="N4692" s="1" t="s">
        <v>31</v>
      </c>
      <c r="O4692" s="1" t="s">
        <v>196</v>
      </c>
      <c r="P4692" t="s">
        <v>87</v>
      </c>
      <c r="Q4692" s="1" t="s">
        <v>166</v>
      </c>
      <c r="R4692" s="1" t="s">
        <v>136</v>
      </c>
      <c r="S4692" s="1" t="s">
        <v>31350</v>
      </c>
      <c r="T4692" s="1" t="s">
        <v>31351</v>
      </c>
      <c r="U4692" s="1" t="s">
        <v>9922</v>
      </c>
      <c r="V4692" s="1" t="s">
        <v>725</v>
      </c>
      <c r="W4692" s="1" t="s">
        <v>202</v>
      </c>
      <c r="X4692" t="str">
        <f t="shared" si="512"/>
        <v>Complete</v>
      </c>
      <c r="Y4692">
        <f>MAX(0,100-IF(G4692="Invalid",Config!$B$5,0)-IF(I4692="Invalid",Config!$B$6,0)-IF(X4692="Incomplete",Config!$B$7,0)-IF(AF4692="Yes",Config!$B$37,0))</f>
        <v>100</v>
      </c>
      <c r="Z4692" s="1">
        <f>IF(OR(TRIM(B4692)="",COUNTIF(Config!$B$15:$B$19,B4692)&gt;0),1,0)+IF(OR(TRIM(C4692)="",COUNTIF(Config!$B$15:$B$19,C4692)&gt;0),1,0)+IF(OR(TRIM(F4692)="",COUNTIF(Config!$B$15:$B$19,F4692)&gt;0),1,0)+IF(OR(TRIM(H4692)="",COUNTIF(Config!$B$15:$B$19,H4692)&gt;0),1,0)+IF(OR(TRIM(E4692)="",COUNTIF(Config!$B$15:$B$19,E4692)&gt;0),1,0)+IF(OR(TRIM(K4692)="",COUNTIF(Config!$B$15:$B$19,K4692)&gt;0),1,0)+IF(OR(TRIM(P4692)="",COUNTIF(Config!$B$15:$B$19,P4692)&gt;0),1,0)+IF(OR(TRIM(R4692)="",COUNTIF(Config!$B$15:$B$19,R4692)&gt;0),1,0)</f>
        <v>0</v>
      </c>
      <c r="AA4692" s="1" cm="1">
        <f t="array" ref="AA4692">SUMPRODUCT(LEN(H4692)-LEN(SUBSTITUTE(H4692,{"0";"1";"2";"3";"4";"5";"6";"7";"8";"9"},"")))</f>
        <v>11</v>
      </c>
      <c r="AC4692" t="str">
        <f t="shared" si="513"/>
        <v/>
      </c>
      <c r="AD4692">
        <f t="shared" si="514"/>
        <v>1</v>
      </c>
      <c r="AE4692">
        <f t="shared" si="515"/>
        <v>1</v>
      </c>
      <c r="AF4692" t="str">
        <f t="shared" si="516"/>
        <v>No</v>
      </c>
      <c r="AG4692">
        <f t="shared" ca="1" si="517"/>
        <v>595</v>
      </c>
      <c r="AH4692" t="str">
        <f ca="1">IF(OR(V4692="",AG4692=""),"Yes",IF(AG4692&gt;Config!$B$41,"Yes","No"))</f>
        <v>Yes</v>
      </c>
    </row>
    <row r="4693" spans="1:34" x14ac:dyDescent="0.25">
      <c r="A4693" s="1" t="s">
        <v>31352</v>
      </c>
      <c r="B4693" s="1" t="s">
        <v>96</v>
      </c>
      <c r="C4693" s="1" t="s">
        <v>308</v>
      </c>
      <c r="D4693" s="1" t="s">
        <v>1924</v>
      </c>
      <c r="E4693" s="1" t="s">
        <v>339</v>
      </c>
      <c r="F4693" s="1" t="s">
        <v>31353</v>
      </c>
      <c r="G4693" t="str">
        <f t="shared" si="511"/>
        <v>Valid</v>
      </c>
      <c r="H4693" s="1" t="s">
        <v>31354</v>
      </c>
      <c r="I4693" t="str" cm="1">
        <f t="array" ref="I4693">IF(OR(TRIM(H4693)="",ISNUMBER(SEARCH("#",H4693)),AA4693&lt;Config!$B$8,SUMPRODUCT(--ISNUMBER(SEARCH({"a";"b";"c";"d";"e";"f";"g";"h";"i";"j";"k";"l";"m";"n";"o";"p";"q";"r";"s";"t";"u";"v";"w";"x";"y";"z"},H4693)))&gt;0),"Invalid","Valid")</f>
        <v>Valid</v>
      </c>
      <c r="J4693" s="1" t="s">
        <v>31355</v>
      </c>
      <c r="K4693" s="1" t="s">
        <v>504</v>
      </c>
      <c r="L4693" s="1" t="s">
        <v>265</v>
      </c>
      <c r="M4693" s="1" t="s">
        <v>30</v>
      </c>
      <c r="N4693" s="1" t="s">
        <v>31</v>
      </c>
      <c r="O4693" s="1" t="s">
        <v>32</v>
      </c>
      <c r="P4693" t="s">
        <v>328</v>
      </c>
      <c r="Q4693" s="1" t="s">
        <v>33838</v>
      </c>
      <c r="R4693" s="1" t="s">
        <v>614</v>
      </c>
      <c r="S4693" s="1" t="s">
        <v>31356</v>
      </c>
      <c r="T4693" s="1" t="s">
        <v>31357</v>
      </c>
      <c r="U4693" s="1" t="s">
        <v>3377</v>
      </c>
      <c r="V4693" s="1" t="s">
        <v>19878</v>
      </c>
      <c r="W4693" s="1" t="s">
        <v>33823</v>
      </c>
      <c r="X4693" t="str">
        <f t="shared" si="512"/>
        <v>Complete</v>
      </c>
      <c r="Y4693">
        <f>MAX(0,100-IF(G4693="Invalid",Config!$B$5,0)-IF(I4693="Invalid",Config!$B$6,0)-IF(X4693="Incomplete",Config!$B$7,0)-IF(AF4693="Yes",Config!$B$37,0))</f>
        <v>100</v>
      </c>
      <c r="Z4693" s="1">
        <f>IF(OR(TRIM(B4693)="",COUNTIF(Config!$B$15:$B$19,B4693)&gt;0),1,0)+IF(OR(TRIM(C4693)="",COUNTIF(Config!$B$15:$B$19,C4693)&gt;0),1,0)+IF(OR(TRIM(F4693)="",COUNTIF(Config!$B$15:$B$19,F4693)&gt;0),1,0)+IF(OR(TRIM(H4693)="",COUNTIF(Config!$B$15:$B$19,H4693)&gt;0),1,0)+IF(OR(TRIM(E4693)="",COUNTIF(Config!$B$15:$B$19,E4693)&gt;0),1,0)+IF(OR(TRIM(K4693)="",COUNTIF(Config!$B$15:$B$19,K4693)&gt;0),1,0)+IF(OR(TRIM(P4693)="",COUNTIF(Config!$B$15:$B$19,P4693)&gt;0),1,0)+IF(OR(TRIM(R4693)="",COUNTIF(Config!$B$15:$B$19,R4693)&gt;0),1,0)</f>
        <v>0</v>
      </c>
      <c r="AA4693" s="1" cm="1">
        <f t="array" ref="AA4693">SUMPRODUCT(LEN(H4693)-LEN(SUBSTITUTE(H4693,{"0";"1";"2";"3";"4";"5";"6";"7";"8";"9"},"")))</f>
        <v>11</v>
      </c>
      <c r="AC4693" t="str">
        <f t="shared" si="513"/>
        <v/>
      </c>
      <c r="AD4693">
        <f t="shared" si="514"/>
        <v>1</v>
      </c>
      <c r="AE4693">
        <f t="shared" si="515"/>
        <v>1</v>
      </c>
      <c r="AF4693" t="str">
        <f t="shared" si="516"/>
        <v>No</v>
      </c>
      <c r="AG4693">
        <f t="shared" ca="1" si="517"/>
        <v>410</v>
      </c>
      <c r="AH4693" t="str">
        <f ca="1">IF(OR(V4693="",AG4693=""),"Yes",IF(AG4693&gt;Config!$B$41,"Yes","No"))</f>
        <v>Yes</v>
      </c>
    </row>
    <row r="4694" spans="1:34" x14ac:dyDescent="0.25">
      <c r="A4694" s="1" t="s">
        <v>31358</v>
      </c>
      <c r="B4694" s="1" t="s">
        <v>690</v>
      </c>
      <c r="C4694" s="1" t="s">
        <v>323</v>
      </c>
      <c r="D4694" s="1" t="s">
        <v>31359</v>
      </c>
      <c r="E4694" s="1" t="s">
        <v>33824</v>
      </c>
      <c r="F4694" s="1" t="s">
        <v>31360</v>
      </c>
      <c r="G4694" t="str">
        <f t="shared" si="511"/>
        <v>Invalid</v>
      </c>
      <c r="H4694" s="1" t="s">
        <v>31361</v>
      </c>
      <c r="I4694" t="str" cm="1">
        <f t="array" ref="I4694">IF(OR(TRIM(H4694)="",ISNUMBER(SEARCH("#",H4694)),AA4694&lt;Config!$B$8,SUMPRODUCT(--ISNUMBER(SEARCH({"a";"b";"c";"d";"e";"f";"g";"h";"i";"j";"k";"l";"m";"n";"o";"p";"q";"r";"s";"t";"u";"v";"w";"x";"y";"z"},H4694)))&gt;0),"Invalid","Valid")</f>
        <v>Valid</v>
      </c>
      <c r="J4694" s="1" t="s">
        <v>31362</v>
      </c>
      <c r="K4694" s="1" t="s">
        <v>250</v>
      </c>
      <c r="L4694" s="1" t="s">
        <v>84</v>
      </c>
      <c r="M4694" s="1" t="s">
        <v>343</v>
      </c>
      <c r="N4694" s="1" t="s">
        <v>224</v>
      </c>
      <c r="O4694" s="1" t="s">
        <v>196</v>
      </c>
      <c r="P4694" t="s">
        <v>236</v>
      </c>
      <c r="Q4694" s="1" t="s">
        <v>238</v>
      </c>
      <c r="R4694" s="1" t="s">
        <v>961</v>
      </c>
      <c r="S4694" s="1" t="s">
        <v>31363</v>
      </c>
      <c r="T4694" s="1" t="s">
        <v>31364</v>
      </c>
      <c r="U4694" s="1" t="s">
        <v>31365</v>
      </c>
      <c r="V4694" s="1" t="s">
        <v>25325</v>
      </c>
      <c r="W4694" s="1" t="s">
        <v>125</v>
      </c>
      <c r="X4694" t="str">
        <f t="shared" si="512"/>
        <v>Complete</v>
      </c>
      <c r="Y4694">
        <f>MAX(0,100-IF(G4694="Invalid",Config!$B$5,0)-IF(I4694="Invalid",Config!$B$6,0)-IF(X4694="Incomplete",Config!$B$7,0)-IF(AF4694="Yes",Config!$B$37,0))</f>
        <v>70</v>
      </c>
      <c r="Z4694" s="1">
        <f>IF(OR(TRIM(B4694)="",COUNTIF(Config!$B$15:$B$19,B4694)&gt;0),1,0)+IF(OR(TRIM(C4694)="",COUNTIF(Config!$B$15:$B$19,C4694)&gt;0),1,0)+IF(OR(TRIM(F4694)="",COUNTIF(Config!$B$15:$B$19,F4694)&gt;0),1,0)+IF(OR(TRIM(H4694)="",COUNTIF(Config!$B$15:$B$19,H4694)&gt;0),1,0)+IF(OR(TRIM(E4694)="",COUNTIF(Config!$B$15:$B$19,E4694)&gt;0),1,0)+IF(OR(TRIM(K4694)="",COUNTIF(Config!$B$15:$B$19,K4694)&gt;0),1,0)+IF(OR(TRIM(P4694)="",COUNTIF(Config!$B$15:$B$19,P4694)&gt;0),1,0)+IF(OR(TRIM(R4694)="",COUNTIF(Config!$B$15:$B$19,R4694)&gt;0),1,0)</f>
        <v>0</v>
      </c>
      <c r="AA4694" s="1" cm="1">
        <f t="array" ref="AA4694">SUMPRODUCT(LEN(H4694)-LEN(SUBSTITUTE(H4694,{"0";"1";"2";"3";"4";"5";"6";"7";"8";"9"},"")))</f>
        <v>12</v>
      </c>
      <c r="AC4694" t="str">
        <f t="shared" si="513"/>
        <v>Invalid Email</v>
      </c>
      <c r="AD4694">
        <f t="shared" si="514"/>
        <v>0</v>
      </c>
      <c r="AE4694">
        <f t="shared" si="515"/>
        <v>1</v>
      </c>
      <c r="AF4694" t="str">
        <f t="shared" si="516"/>
        <v>No</v>
      </c>
      <c r="AG4694">
        <f t="shared" ca="1" si="517"/>
        <v>493</v>
      </c>
      <c r="AH4694" t="str">
        <f ca="1">IF(OR(V4694="",AG4694=""),"Yes",IF(AG4694&gt;Config!$B$41,"Yes","No"))</f>
        <v>Yes</v>
      </c>
    </row>
    <row r="4695" spans="1:34" x14ac:dyDescent="0.25">
      <c r="A4695" s="1" t="s">
        <v>31366</v>
      </c>
      <c r="B4695" s="1" t="s">
        <v>22</v>
      </c>
      <c r="C4695" s="1" t="s">
        <v>985</v>
      </c>
      <c r="D4695" s="1" t="s">
        <v>8948</v>
      </c>
      <c r="E4695" s="1" t="s">
        <v>35729</v>
      </c>
      <c r="F4695" s="1" t="s">
        <v>31367</v>
      </c>
      <c r="G4695" t="str">
        <f t="shared" si="511"/>
        <v>Valid</v>
      </c>
      <c r="H4695" s="1" t="s">
        <v>31368</v>
      </c>
      <c r="I4695" t="str" cm="1">
        <f t="array" ref="I4695">IF(OR(TRIM(H4695)="",ISNUMBER(SEARCH("#",H4695)),AA4695&lt;Config!$B$8,SUMPRODUCT(--ISNUMBER(SEARCH({"a";"b";"c";"d";"e";"f";"g";"h";"i";"j";"k";"l";"m";"n";"o";"p";"q";"r";"s";"t";"u";"v";"w";"x";"y";"z"},H4695)))&gt;0),"Invalid","Valid")</f>
        <v>Valid</v>
      </c>
      <c r="J4695" s="1" t="s">
        <v>31369</v>
      </c>
      <c r="K4695" s="1" t="s">
        <v>722</v>
      </c>
      <c r="L4695" s="1" t="s">
        <v>49</v>
      </c>
      <c r="M4695" s="1" t="s">
        <v>517</v>
      </c>
      <c r="N4695" s="1" t="s">
        <v>86</v>
      </c>
      <c r="O4695" s="1" t="s">
        <v>180</v>
      </c>
      <c r="P4695" t="s">
        <v>53</v>
      </c>
      <c r="Q4695" s="1" t="s">
        <v>197</v>
      </c>
      <c r="R4695" s="1" t="s">
        <v>415</v>
      </c>
      <c r="S4695" s="1" t="s">
        <v>16600</v>
      </c>
      <c r="T4695" s="1" t="s">
        <v>31370</v>
      </c>
      <c r="U4695" s="1" t="s">
        <v>31371</v>
      </c>
      <c r="V4695" s="1" t="s">
        <v>1719</v>
      </c>
      <c r="W4695" s="1" t="s">
        <v>94</v>
      </c>
      <c r="X4695" t="str">
        <f t="shared" si="512"/>
        <v>Complete</v>
      </c>
      <c r="Y4695">
        <f>MAX(0,100-IF(G4695="Invalid",Config!$B$5,0)-IF(I4695="Invalid",Config!$B$6,0)-IF(X4695="Incomplete",Config!$B$7,0)-IF(AF4695="Yes",Config!$B$37,0))</f>
        <v>100</v>
      </c>
      <c r="Z4695" s="1">
        <f>IF(OR(TRIM(B4695)="",COUNTIF(Config!$B$15:$B$19,B4695)&gt;0),1,0)+IF(OR(TRIM(C4695)="",COUNTIF(Config!$B$15:$B$19,C4695)&gt;0),1,0)+IF(OR(TRIM(F4695)="",COUNTIF(Config!$B$15:$B$19,F4695)&gt;0),1,0)+IF(OR(TRIM(H4695)="",COUNTIF(Config!$B$15:$B$19,H4695)&gt;0),1,0)+IF(OR(TRIM(E4695)="",COUNTIF(Config!$B$15:$B$19,E4695)&gt;0),1,0)+IF(OR(TRIM(K4695)="",COUNTIF(Config!$B$15:$B$19,K4695)&gt;0),1,0)+IF(OR(TRIM(P4695)="",COUNTIF(Config!$B$15:$B$19,P4695)&gt;0),1,0)+IF(OR(TRIM(R4695)="",COUNTIF(Config!$B$15:$B$19,R4695)&gt;0),1,0)</f>
        <v>0</v>
      </c>
      <c r="AA4695" s="1" cm="1">
        <f t="array" ref="AA4695">SUMPRODUCT(LEN(H4695)-LEN(SUBSTITUTE(H4695,{"0";"1";"2";"3";"4";"5";"6";"7";"8";"9"},"")))</f>
        <v>12</v>
      </c>
      <c r="AC4695" t="str">
        <f t="shared" si="513"/>
        <v/>
      </c>
      <c r="AD4695">
        <f t="shared" si="514"/>
        <v>1</v>
      </c>
      <c r="AE4695">
        <f t="shared" si="515"/>
        <v>1</v>
      </c>
      <c r="AF4695" t="str">
        <f t="shared" si="516"/>
        <v>No</v>
      </c>
      <c r="AG4695">
        <f t="shared" ca="1" si="517"/>
        <v>493</v>
      </c>
      <c r="AH4695" t="str">
        <f ca="1">IF(OR(V4695="",AG4695=""),"Yes",IF(AG4695&gt;Config!$B$41,"Yes","No"))</f>
        <v>Yes</v>
      </c>
    </row>
    <row r="4696" spans="1:34" x14ac:dyDescent="0.25">
      <c r="A4696" s="1" t="s">
        <v>23440</v>
      </c>
      <c r="B4696" s="1" t="s">
        <v>156</v>
      </c>
      <c r="C4696" s="1" t="s">
        <v>128</v>
      </c>
      <c r="D4696" s="1" t="s">
        <v>25980</v>
      </c>
      <c r="E4696" s="1" t="s">
        <v>34270</v>
      </c>
      <c r="F4696" s="1" t="s">
        <v>31372</v>
      </c>
      <c r="G4696" t="str">
        <f t="shared" si="511"/>
        <v>Valid</v>
      </c>
      <c r="H4696" s="1" t="s">
        <v>31373</v>
      </c>
      <c r="I4696" t="str" cm="1">
        <f t="array" ref="I4696">IF(OR(TRIM(H4696)="",ISNUMBER(SEARCH("#",H4696)),AA4696&lt;Config!$B$8,SUMPRODUCT(--ISNUMBER(SEARCH({"a";"b";"c";"d";"e";"f";"g";"h";"i";"j";"k";"l";"m";"n";"o";"p";"q";"r";"s";"t";"u";"v";"w";"x";"y";"z"},H4696)))&gt;0),"Invalid","Valid")</f>
        <v>Valid</v>
      </c>
      <c r="J4696" s="1" t="s">
        <v>31374</v>
      </c>
      <c r="K4696" s="1" t="s">
        <v>147</v>
      </c>
      <c r="L4696" s="1" t="s">
        <v>164</v>
      </c>
      <c r="M4696" s="1" t="s">
        <v>30</v>
      </c>
      <c r="N4696" s="1" t="s">
        <v>252</v>
      </c>
      <c r="O4696" s="1" t="s">
        <v>196</v>
      </c>
      <c r="P4696" t="s">
        <v>53</v>
      </c>
      <c r="Q4696" s="1" t="s">
        <v>150</v>
      </c>
      <c r="R4696" s="1" t="s">
        <v>55</v>
      </c>
      <c r="S4696" s="1" t="s">
        <v>20956</v>
      </c>
      <c r="T4696" s="1" t="s">
        <v>31375</v>
      </c>
      <c r="U4696" s="1" t="s">
        <v>10825</v>
      </c>
      <c r="V4696" s="1" t="s">
        <v>140</v>
      </c>
      <c r="W4696" s="1" t="s">
        <v>94</v>
      </c>
      <c r="X4696" t="str">
        <f t="shared" si="512"/>
        <v>Complete</v>
      </c>
      <c r="Y4696">
        <f>MAX(0,100-IF(G4696="Invalid",Config!$B$5,0)-IF(I4696="Invalid",Config!$B$6,0)-IF(X4696="Incomplete",Config!$B$7,0)-IF(AF4696="Yes",Config!$B$37,0))</f>
        <v>100</v>
      </c>
      <c r="Z4696" s="1">
        <f>IF(OR(TRIM(B4696)="",COUNTIF(Config!$B$15:$B$19,B4696)&gt;0),1,0)+IF(OR(TRIM(C4696)="",COUNTIF(Config!$B$15:$B$19,C4696)&gt;0),1,0)+IF(OR(TRIM(F4696)="",COUNTIF(Config!$B$15:$B$19,F4696)&gt;0),1,0)+IF(OR(TRIM(H4696)="",COUNTIF(Config!$B$15:$B$19,H4696)&gt;0),1,0)+IF(OR(TRIM(E4696)="",COUNTIF(Config!$B$15:$B$19,E4696)&gt;0),1,0)+IF(OR(TRIM(K4696)="",COUNTIF(Config!$B$15:$B$19,K4696)&gt;0),1,0)+IF(OR(TRIM(P4696)="",COUNTIF(Config!$B$15:$B$19,P4696)&gt;0),1,0)+IF(OR(TRIM(R4696)="",COUNTIF(Config!$B$15:$B$19,R4696)&gt;0),1,0)</f>
        <v>0</v>
      </c>
      <c r="AA4696" s="1" cm="1">
        <f t="array" ref="AA4696">SUMPRODUCT(LEN(H4696)-LEN(SUBSTITUTE(H4696,{"0";"1";"2";"3";"4";"5";"6";"7";"8";"9"},"")))</f>
        <v>10</v>
      </c>
      <c r="AC4696" t="str">
        <f t="shared" si="513"/>
        <v/>
      </c>
      <c r="AD4696">
        <f t="shared" si="514"/>
        <v>1</v>
      </c>
      <c r="AE4696">
        <f t="shared" si="515"/>
        <v>1</v>
      </c>
      <c r="AF4696" t="str">
        <f t="shared" si="516"/>
        <v>No</v>
      </c>
      <c r="AG4696">
        <f t="shared" ca="1" si="517"/>
        <v>37</v>
      </c>
      <c r="AH4696" t="str">
        <f ca="1">IF(OR(V4696="",AG4696=""),"Yes",IF(AG4696&gt;Config!$B$41,"Yes","No"))</f>
        <v>No</v>
      </c>
    </row>
    <row r="4697" spans="1:34" x14ac:dyDescent="0.25">
      <c r="A4697" s="1" t="s">
        <v>31376</v>
      </c>
      <c r="B4697" s="1" t="s">
        <v>2159</v>
      </c>
      <c r="C4697" s="1" t="s">
        <v>996</v>
      </c>
      <c r="D4697" s="1" t="s">
        <v>15282</v>
      </c>
      <c r="E4697" s="1" t="s">
        <v>191</v>
      </c>
      <c r="F4697" s="1" t="s">
        <v>31377</v>
      </c>
      <c r="G4697" t="str">
        <f t="shared" si="511"/>
        <v>Valid</v>
      </c>
      <c r="H4697" s="1" t="s">
        <v>1215</v>
      </c>
      <c r="I4697" t="str" cm="1">
        <f t="array" ref="I4697">IF(OR(TRIM(H4697)="",ISNUMBER(SEARCH("#",H4697)),AA4697&lt;Config!$B$8,SUMPRODUCT(--ISNUMBER(SEARCH({"a";"b";"c";"d";"e";"f";"g";"h";"i";"j";"k";"l";"m";"n";"o";"p";"q";"r";"s";"t";"u";"v";"w";"x";"y";"z"},H4697)))&gt;0),"Invalid","Valid")</f>
        <v>Invalid</v>
      </c>
      <c r="J4697" s="1" t="s">
        <v>31378</v>
      </c>
      <c r="K4697" s="1" t="s">
        <v>250</v>
      </c>
      <c r="L4697" s="1" t="s">
        <v>67</v>
      </c>
      <c r="M4697" s="1" t="s">
        <v>103</v>
      </c>
      <c r="N4697" s="1" t="s">
        <v>148</v>
      </c>
      <c r="O4697" s="1" t="s">
        <v>69</v>
      </c>
      <c r="P4697" t="s">
        <v>236</v>
      </c>
      <c r="Q4697" s="1" t="s">
        <v>254</v>
      </c>
      <c r="R4697" s="1" t="s">
        <v>238</v>
      </c>
      <c r="S4697" s="1" t="s">
        <v>685</v>
      </c>
      <c r="T4697" s="1" t="s">
        <v>31379</v>
      </c>
      <c r="U4697" s="1" t="s">
        <v>31380</v>
      </c>
      <c r="V4697" s="1" t="s">
        <v>39</v>
      </c>
      <c r="W4697" s="1" t="s">
        <v>40</v>
      </c>
      <c r="X4697" t="str">
        <f t="shared" si="512"/>
        <v>Complete</v>
      </c>
      <c r="Y4697">
        <f>MAX(0,100-IF(G4697="Invalid",Config!$B$5,0)-IF(I4697="Invalid",Config!$B$6,0)-IF(X4697="Incomplete",Config!$B$7,0)-IF(AF4697="Yes",Config!$B$37,0))</f>
        <v>80</v>
      </c>
      <c r="Z4697" s="1">
        <f>IF(OR(TRIM(B4697)="",COUNTIF(Config!$B$15:$B$19,B4697)&gt;0),1,0)+IF(OR(TRIM(C4697)="",COUNTIF(Config!$B$15:$B$19,C4697)&gt;0),1,0)+IF(OR(TRIM(F4697)="",COUNTIF(Config!$B$15:$B$19,F4697)&gt;0),1,0)+IF(OR(TRIM(H4697)="",COUNTIF(Config!$B$15:$B$19,H4697)&gt;0),1,0)+IF(OR(TRIM(E4697)="",COUNTIF(Config!$B$15:$B$19,E4697)&gt;0),1,0)+IF(OR(TRIM(K4697)="",COUNTIF(Config!$B$15:$B$19,K4697)&gt;0),1,0)+IF(OR(TRIM(P4697)="",COUNTIF(Config!$B$15:$B$19,P4697)&gt;0),1,0)+IF(OR(TRIM(R4697)="",COUNTIF(Config!$B$15:$B$19,R4697)&gt;0),1,0)</f>
        <v>0</v>
      </c>
      <c r="AA4697" s="1" cm="1">
        <f t="array" ref="AA4697">SUMPRODUCT(LEN(H4697)-LEN(SUBSTITUTE(H4697,{"0";"1";"2";"3";"4";"5";"6";"7";"8";"9"},"")))</f>
        <v>0</v>
      </c>
      <c r="AC4697" t="str">
        <f t="shared" si="513"/>
        <v>Invalid Phone</v>
      </c>
      <c r="AD4697">
        <f t="shared" si="514"/>
        <v>1</v>
      </c>
      <c r="AE4697">
        <f t="shared" si="515"/>
        <v>0</v>
      </c>
      <c r="AF4697" t="str">
        <f t="shared" si="516"/>
        <v>No</v>
      </c>
      <c r="AG4697">
        <f t="shared" ca="1" si="517"/>
        <v>426</v>
      </c>
      <c r="AH4697" t="str">
        <f ca="1">IF(OR(V4697="",AG4697=""),"Yes",IF(AG4697&gt;Config!$B$41,"Yes","No"))</f>
        <v>Yes</v>
      </c>
    </row>
    <row r="4698" spans="1:34" x14ac:dyDescent="0.25">
      <c r="A4698" s="1" t="s">
        <v>31381</v>
      </c>
      <c r="B4698" s="1" t="s">
        <v>510</v>
      </c>
      <c r="C4698" s="1" t="s">
        <v>775</v>
      </c>
      <c r="D4698" s="1" t="s">
        <v>31382</v>
      </c>
      <c r="E4698" s="1" t="s">
        <v>34709</v>
      </c>
      <c r="F4698" s="1" t="s">
        <v>31383</v>
      </c>
      <c r="G4698" t="str">
        <f t="shared" si="511"/>
        <v>Valid</v>
      </c>
      <c r="H4698" s="1" t="s">
        <v>31384</v>
      </c>
      <c r="I4698" t="str" cm="1">
        <f t="array" ref="I4698">IF(OR(TRIM(H4698)="",ISNUMBER(SEARCH("#",H4698)),AA4698&lt;Config!$B$8,SUMPRODUCT(--ISNUMBER(SEARCH({"a";"b";"c";"d";"e";"f";"g";"h";"i";"j";"k";"l";"m";"n";"o";"p";"q";"r";"s";"t";"u";"v";"w";"x";"y";"z"},H4698)))&gt;0),"Invalid","Valid")</f>
        <v>Valid</v>
      </c>
      <c r="J4698" s="1" t="s">
        <v>31385</v>
      </c>
      <c r="K4698" s="1" t="s">
        <v>178</v>
      </c>
      <c r="L4698" s="1" t="s">
        <v>450</v>
      </c>
      <c r="M4698" s="1" t="s">
        <v>343</v>
      </c>
      <c r="N4698" s="1" t="s">
        <v>713</v>
      </c>
      <c r="O4698" s="1" t="s">
        <v>52</v>
      </c>
      <c r="P4698" t="s">
        <v>33</v>
      </c>
      <c r="Q4698" s="1" t="s">
        <v>34</v>
      </c>
      <c r="R4698" s="1" t="s">
        <v>2361</v>
      </c>
      <c r="S4698" s="1" t="s">
        <v>31045</v>
      </c>
      <c r="T4698" s="1" t="s">
        <v>31386</v>
      </c>
      <c r="U4698" s="1" t="s">
        <v>1752</v>
      </c>
      <c r="V4698" s="1" t="s">
        <v>3610</v>
      </c>
      <c r="W4698" s="1" t="s">
        <v>384</v>
      </c>
      <c r="X4698" t="str">
        <f t="shared" si="512"/>
        <v>Complete</v>
      </c>
      <c r="Y4698">
        <f>MAX(0,100-IF(G4698="Invalid",Config!$B$5,0)-IF(I4698="Invalid",Config!$B$6,0)-IF(X4698="Incomplete",Config!$B$7,0)-IF(AF4698="Yes",Config!$B$37,0))</f>
        <v>100</v>
      </c>
      <c r="Z4698" s="1">
        <f>IF(OR(TRIM(B4698)="",COUNTIF(Config!$B$15:$B$19,B4698)&gt;0),1,0)+IF(OR(TRIM(C4698)="",COUNTIF(Config!$B$15:$B$19,C4698)&gt;0),1,0)+IF(OR(TRIM(F4698)="",COUNTIF(Config!$B$15:$B$19,F4698)&gt;0),1,0)+IF(OR(TRIM(H4698)="",COUNTIF(Config!$B$15:$B$19,H4698)&gt;0),1,0)+IF(OR(TRIM(E4698)="",COUNTIF(Config!$B$15:$B$19,E4698)&gt;0),1,0)+IF(OR(TRIM(K4698)="",COUNTIF(Config!$B$15:$B$19,K4698)&gt;0),1,0)+IF(OR(TRIM(P4698)="",COUNTIF(Config!$B$15:$B$19,P4698)&gt;0),1,0)+IF(OR(TRIM(R4698)="",COUNTIF(Config!$B$15:$B$19,R4698)&gt;0),1,0)</f>
        <v>0</v>
      </c>
      <c r="AA4698" s="1" cm="1">
        <f t="array" ref="AA4698">SUMPRODUCT(LEN(H4698)-LEN(SUBSTITUTE(H4698,{"0";"1";"2";"3";"4";"5";"6";"7";"8";"9"},"")))</f>
        <v>10</v>
      </c>
      <c r="AC4698" t="str">
        <f t="shared" si="513"/>
        <v/>
      </c>
      <c r="AD4698">
        <f t="shared" si="514"/>
        <v>1</v>
      </c>
      <c r="AE4698">
        <f t="shared" si="515"/>
        <v>1</v>
      </c>
      <c r="AF4698" t="str">
        <f t="shared" si="516"/>
        <v>No</v>
      </c>
      <c r="AG4698">
        <f t="shared" ca="1" si="517"/>
        <v>385</v>
      </c>
      <c r="AH4698" t="str">
        <f ca="1">IF(OR(V4698="",AG4698=""),"Yes",IF(AG4698&gt;Config!$B$41,"Yes","No"))</f>
        <v>Yes</v>
      </c>
    </row>
    <row r="4699" spans="1:34" x14ac:dyDescent="0.25">
      <c r="A4699" s="1" t="s">
        <v>31387</v>
      </c>
      <c r="B4699" s="1" t="s">
        <v>2778</v>
      </c>
      <c r="C4699" s="1" t="s">
        <v>230</v>
      </c>
      <c r="D4699" s="1" t="s">
        <v>31388</v>
      </c>
      <c r="E4699" s="1" t="s">
        <v>477</v>
      </c>
      <c r="F4699" s="1" t="s">
        <v>31389</v>
      </c>
      <c r="G4699" t="str">
        <f t="shared" si="511"/>
        <v>Valid</v>
      </c>
      <c r="H4699" s="1" t="s">
        <v>1215</v>
      </c>
      <c r="I4699" t="str" cm="1">
        <f t="array" ref="I4699">IF(OR(TRIM(H4699)="",ISNUMBER(SEARCH("#",H4699)),AA4699&lt;Config!$B$8,SUMPRODUCT(--ISNUMBER(SEARCH({"a";"b";"c";"d";"e";"f";"g";"h";"i";"j";"k";"l";"m";"n";"o";"p";"q";"r";"s";"t";"u";"v";"w";"x";"y";"z"},H4699)))&gt;0),"Invalid","Valid")</f>
        <v>Invalid</v>
      </c>
      <c r="J4699" s="1" t="s">
        <v>31390</v>
      </c>
      <c r="K4699" s="1" t="s">
        <v>378</v>
      </c>
      <c r="L4699" s="1" t="s">
        <v>29</v>
      </c>
      <c r="M4699" s="1" t="s">
        <v>30</v>
      </c>
      <c r="N4699" s="1" t="s">
        <v>51</v>
      </c>
      <c r="O4699" s="1" t="s">
        <v>69</v>
      </c>
      <c r="P4699" t="s">
        <v>53</v>
      </c>
      <c r="Q4699" s="1" t="s">
        <v>197</v>
      </c>
      <c r="R4699" s="1" t="s">
        <v>197</v>
      </c>
      <c r="S4699" s="1" t="s">
        <v>31391</v>
      </c>
      <c r="T4699" s="1" t="s">
        <v>31392</v>
      </c>
      <c r="U4699" s="1" t="s">
        <v>2299</v>
      </c>
      <c r="V4699" s="1" t="s">
        <v>10740</v>
      </c>
      <c r="W4699" s="1" t="s">
        <v>293</v>
      </c>
      <c r="X4699" t="str">
        <f t="shared" si="512"/>
        <v>Complete</v>
      </c>
      <c r="Y4699">
        <f>MAX(0,100-IF(G4699="Invalid",Config!$B$5,0)-IF(I4699="Invalid",Config!$B$6,0)-IF(X4699="Incomplete",Config!$B$7,0)-IF(AF4699="Yes",Config!$B$37,0))</f>
        <v>80</v>
      </c>
      <c r="Z4699" s="1">
        <f>IF(OR(TRIM(B4699)="",COUNTIF(Config!$B$15:$B$19,B4699)&gt;0),1,0)+IF(OR(TRIM(C4699)="",COUNTIF(Config!$B$15:$B$19,C4699)&gt;0),1,0)+IF(OR(TRIM(F4699)="",COUNTIF(Config!$B$15:$B$19,F4699)&gt;0),1,0)+IF(OR(TRIM(H4699)="",COUNTIF(Config!$B$15:$B$19,H4699)&gt;0),1,0)+IF(OR(TRIM(E4699)="",COUNTIF(Config!$B$15:$B$19,E4699)&gt;0),1,0)+IF(OR(TRIM(K4699)="",COUNTIF(Config!$B$15:$B$19,K4699)&gt;0),1,0)+IF(OR(TRIM(P4699)="",COUNTIF(Config!$B$15:$B$19,P4699)&gt;0),1,0)+IF(OR(TRIM(R4699)="",COUNTIF(Config!$B$15:$B$19,R4699)&gt;0),1,0)</f>
        <v>0</v>
      </c>
      <c r="AA4699" s="1" cm="1">
        <f t="array" ref="AA4699">SUMPRODUCT(LEN(H4699)-LEN(SUBSTITUTE(H4699,{"0";"1";"2";"3";"4";"5";"6";"7";"8";"9"},"")))</f>
        <v>0</v>
      </c>
      <c r="AC4699" t="str">
        <f t="shared" si="513"/>
        <v>Invalid Phone</v>
      </c>
      <c r="AD4699">
        <f t="shared" si="514"/>
        <v>1</v>
      </c>
      <c r="AE4699">
        <f t="shared" si="515"/>
        <v>0</v>
      </c>
      <c r="AF4699" t="str">
        <f t="shared" si="516"/>
        <v>No</v>
      </c>
      <c r="AG4699">
        <f t="shared" ca="1" si="517"/>
        <v>549</v>
      </c>
      <c r="AH4699" t="str">
        <f ca="1">IF(OR(V4699="",AG4699=""),"Yes",IF(AG4699&gt;Config!$B$41,"Yes","No"))</f>
        <v>Yes</v>
      </c>
    </row>
    <row r="4700" spans="1:34" x14ac:dyDescent="0.25">
      <c r="A4700" s="1" t="s">
        <v>31393</v>
      </c>
      <c r="B4700" s="1" t="s">
        <v>619</v>
      </c>
      <c r="C4700" s="1" t="s">
        <v>535</v>
      </c>
      <c r="D4700" s="1" t="s">
        <v>31394</v>
      </c>
      <c r="E4700" s="1" t="s">
        <v>35730</v>
      </c>
      <c r="F4700" s="1" t="s">
        <v>11429</v>
      </c>
      <c r="G4700" t="str">
        <f t="shared" si="511"/>
        <v>Invalid</v>
      </c>
      <c r="H4700" s="1" t="s">
        <v>31395</v>
      </c>
      <c r="I4700" t="str" cm="1">
        <f t="array" ref="I4700">IF(OR(TRIM(H4700)="",ISNUMBER(SEARCH("#",H4700)),AA4700&lt;Config!$B$8,SUMPRODUCT(--ISNUMBER(SEARCH({"a";"b";"c";"d";"e";"f";"g";"h";"i";"j";"k";"l";"m";"n";"o";"p";"q";"r";"s";"t";"u";"v";"w";"x";"y";"z"},H4700)))&gt;0),"Invalid","Valid")</f>
        <v>Valid</v>
      </c>
      <c r="J4700" s="1" t="s">
        <v>31396</v>
      </c>
      <c r="K4700" s="1" t="s">
        <v>178</v>
      </c>
      <c r="L4700" s="1" t="s">
        <v>49</v>
      </c>
      <c r="M4700" s="1" t="s">
        <v>462</v>
      </c>
      <c r="N4700" s="1" t="s">
        <v>211</v>
      </c>
      <c r="O4700" s="1" t="s">
        <v>149</v>
      </c>
      <c r="P4700" t="s">
        <v>87</v>
      </c>
      <c r="Q4700" s="1" t="s">
        <v>438</v>
      </c>
      <c r="R4700" s="1" t="s">
        <v>89</v>
      </c>
      <c r="S4700" s="1" t="s">
        <v>22229</v>
      </c>
      <c r="T4700" s="1" t="s">
        <v>31397</v>
      </c>
      <c r="U4700" s="1" t="s">
        <v>31398</v>
      </c>
      <c r="V4700" s="1" t="s">
        <v>878</v>
      </c>
      <c r="W4700" s="1" t="s">
        <v>60</v>
      </c>
      <c r="X4700" t="str">
        <f t="shared" si="512"/>
        <v>Complete</v>
      </c>
      <c r="Y4700">
        <f>MAX(0,100-IF(G4700="Invalid",Config!$B$5,0)-IF(I4700="Invalid",Config!$B$6,0)-IF(X4700="Incomplete",Config!$B$7,0)-IF(AF4700="Yes",Config!$B$37,0))</f>
        <v>70</v>
      </c>
      <c r="Z4700" s="1">
        <f>IF(OR(TRIM(B4700)="",COUNTIF(Config!$B$15:$B$19,B4700)&gt;0),1,0)+IF(OR(TRIM(C4700)="",COUNTIF(Config!$B$15:$B$19,C4700)&gt;0),1,0)+IF(OR(TRIM(F4700)="",COUNTIF(Config!$B$15:$B$19,F4700)&gt;0),1,0)+IF(OR(TRIM(H4700)="",COUNTIF(Config!$B$15:$B$19,H4700)&gt;0),1,0)+IF(OR(TRIM(E4700)="",COUNTIF(Config!$B$15:$B$19,E4700)&gt;0),1,0)+IF(OR(TRIM(K4700)="",COUNTIF(Config!$B$15:$B$19,K4700)&gt;0),1,0)+IF(OR(TRIM(P4700)="",COUNTIF(Config!$B$15:$B$19,P4700)&gt;0),1,0)+IF(OR(TRIM(R4700)="",COUNTIF(Config!$B$15:$B$19,R4700)&gt;0),1,0)</f>
        <v>0</v>
      </c>
      <c r="AA4700" s="1" cm="1">
        <f t="array" ref="AA4700">SUMPRODUCT(LEN(H4700)-LEN(SUBSTITUTE(H4700,{"0";"1";"2";"3";"4";"5";"6";"7";"8";"9"},"")))</f>
        <v>11</v>
      </c>
      <c r="AC4700" t="str">
        <f t="shared" si="513"/>
        <v>Invalid Email</v>
      </c>
      <c r="AD4700">
        <f t="shared" si="514"/>
        <v>0</v>
      </c>
      <c r="AE4700">
        <f t="shared" si="515"/>
        <v>1</v>
      </c>
      <c r="AF4700" t="str">
        <f t="shared" si="516"/>
        <v>No</v>
      </c>
      <c r="AG4700">
        <f t="shared" ca="1" si="517"/>
        <v>152</v>
      </c>
      <c r="AH4700" t="str">
        <f ca="1">IF(OR(V4700="",AG4700=""),"Yes",IF(AG4700&gt;Config!$B$41,"Yes","No"))</f>
        <v>No</v>
      </c>
    </row>
    <row r="4701" spans="1:34" x14ac:dyDescent="0.25">
      <c r="A4701" s="1" t="s">
        <v>31399</v>
      </c>
      <c r="B4701" s="1" t="s">
        <v>42</v>
      </c>
      <c r="C4701" s="1" t="s">
        <v>1068</v>
      </c>
      <c r="D4701" s="1" t="s">
        <v>31400</v>
      </c>
      <c r="E4701" s="1" t="s">
        <v>739</v>
      </c>
      <c r="F4701" s="1" t="s">
        <v>35731</v>
      </c>
      <c r="G4701" t="str">
        <f t="shared" si="511"/>
        <v>Valid</v>
      </c>
      <c r="H4701" s="1" t="s">
        <v>31401</v>
      </c>
      <c r="I4701" t="str" cm="1">
        <f t="array" ref="I4701">IF(OR(TRIM(H4701)="",ISNUMBER(SEARCH("#",H4701)),AA4701&lt;Config!$B$8,SUMPRODUCT(--ISNUMBER(SEARCH({"a";"b";"c";"d";"e";"f";"g";"h";"i";"j";"k";"l";"m";"n";"o";"p";"q";"r";"s";"t";"u";"v";"w";"x";"y";"z"},H4701)))&gt;0),"Invalid","Valid")</f>
        <v>Valid</v>
      </c>
      <c r="J4701" s="1" t="s">
        <v>31402</v>
      </c>
      <c r="K4701" s="1" t="s">
        <v>625</v>
      </c>
      <c r="L4701" s="1" t="s">
        <v>49</v>
      </c>
      <c r="M4701" s="1" t="s">
        <v>391</v>
      </c>
      <c r="N4701" s="1" t="s">
        <v>437</v>
      </c>
      <c r="O4701" s="1" t="s">
        <v>69</v>
      </c>
      <c r="P4701" t="s">
        <v>590</v>
      </c>
      <c r="Q4701" s="1" t="s">
        <v>844</v>
      </c>
      <c r="R4701" s="1" t="s">
        <v>845</v>
      </c>
      <c r="S4701" s="1" t="s">
        <v>27033</v>
      </c>
      <c r="T4701" s="1" t="s">
        <v>31403</v>
      </c>
      <c r="U4701" s="1" t="s">
        <v>2727</v>
      </c>
      <c r="V4701" s="1" t="s">
        <v>110</v>
      </c>
      <c r="W4701" s="1" t="s">
        <v>40</v>
      </c>
      <c r="X4701" t="str">
        <f t="shared" si="512"/>
        <v>Complete</v>
      </c>
      <c r="Y4701">
        <f>MAX(0,100-IF(G4701="Invalid",Config!$B$5,0)-IF(I4701="Invalid",Config!$B$6,0)-IF(X4701="Incomplete",Config!$B$7,0)-IF(AF4701="Yes",Config!$B$37,0))</f>
        <v>100</v>
      </c>
      <c r="Z4701" s="1">
        <f>IF(OR(TRIM(B4701)="",COUNTIF(Config!$B$15:$B$19,B4701)&gt;0),1,0)+IF(OR(TRIM(C4701)="",COUNTIF(Config!$B$15:$B$19,C4701)&gt;0),1,0)+IF(OR(TRIM(F4701)="",COUNTIF(Config!$B$15:$B$19,F4701)&gt;0),1,0)+IF(OR(TRIM(H4701)="",COUNTIF(Config!$B$15:$B$19,H4701)&gt;0),1,0)+IF(OR(TRIM(E4701)="",COUNTIF(Config!$B$15:$B$19,E4701)&gt;0),1,0)+IF(OR(TRIM(K4701)="",COUNTIF(Config!$B$15:$B$19,K4701)&gt;0),1,0)+IF(OR(TRIM(P4701)="",COUNTIF(Config!$B$15:$B$19,P4701)&gt;0),1,0)+IF(OR(TRIM(R4701)="",COUNTIF(Config!$B$15:$B$19,R4701)&gt;0),1,0)</f>
        <v>0</v>
      </c>
      <c r="AA4701" s="1" cm="1">
        <f t="array" ref="AA4701">SUMPRODUCT(LEN(H4701)-LEN(SUBSTITUTE(H4701,{"0";"1";"2";"3";"4";"5";"6";"7";"8";"9"},"")))</f>
        <v>12</v>
      </c>
      <c r="AC4701" t="str">
        <f t="shared" si="513"/>
        <v/>
      </c>
      <c r="AD4701">
        <f t="shared" si="514"/>
        <v>1</v>
      </c>
      <c r="AE4701">
        <f t="shared" si="515"/>
        <v>1</v>
      </c>
      <c r="AF4701" t="str">
        <f t="shared" si="516"/>
        <v>No</v>
      </c>
      <c r="AG4701">
        <f t="shared" ca="1" si="517"/>
        <v>526</v>
      </c>
      <c r="AH4701" t="str">
        <f ca="1">IF(OR(V4701="",AG4701=""),"Yes",IF(AG4701&gt;Config!$B$41,"Yes","No"))</f>
        <v>Yes</v>
      </c>
    </row>
    <row r="4702" spans="1:34" x14ac:dyDescent="0.25">
      <c r="A4702" s="1" t="s">
        <v>31404</v>
      </c>
      <c r="B4702" s="1" t="s">
        <v>245</v>
      </c>
      <c r="C4702" s="1" t="s">
        <v>273</v>
      </c>
      <c r="D4702" s="1" t="s">
        <v>8119</v>
      </c>
      <c r="E4702" s="1" t="s">
        <v>458</v>
      </c>
      <c r="F4702" s="1" t="s">
        <v>31405</v>
      </c>
      <c r="G4702" t="str">
        <f t="shared" si="511"/>
        <v>Valid</v>
      </c>
      <c r="H4702" s="1" t="s">
        <v>31406</v>
      </c>
      <c r="I4702" t="str" cm="1">
        <f t="array" ref="I4702">IF(OR(TRIM(H4702)="",ISNUMBER(SEARCH("#",H4702)),AA4702&lt;Config!$B$8,SUMPRODUCT(--ISNUMBER(SEARCH({"a";"b";"c";"d";"e";"f";"g";"h";"i";"j";"k";"l";"m";"n";"o";"p";"q";"r";"s";"t";"u";"v";"w";"x";"y";"z"},H4702)))&gt;0),"Invalid","Valid")</f>
        <v>Valid</v>
      </c>
      <c r="J4702" s="1" t="s">
        <v>31407</v>
      </c>
      <c r="K4702" s="1" t="s">
        <v>48</v>
      </c>
      <c r="L4702" s="1" t="s">
        <v>265</v>
      </c>
      <c r="M4702" s="1" t="s">
        <v>118</v>
      </c>
      <c r="N4702" s="1" t="s">
        <v>51</v>
      </c>
      <c r="O4702" s="1" t="s">
        <v>69</v>
      </c>
      <c r="P4702" t="s">
        <v>236</v>
      </c>
      <c r="Q4702" s="1" t="s">
        <v>254</v>
      </c>
      <c r="R4702" s="1" t="s">
        <v>253</v>
      </c>
      <c r="S4702" s="1" t="s">
        <v>2116</v>
      </c>
      <c r="T4702" s="1" t="s">
        <v>31408</v>
      </c>
      <c r="U4702" s="1" t="s">
        <v>31409</v>
      </c>
      <c r="V4702" s="1" t="s">
        <v>16019</v>
      </c>
      <c r="W4702" s="1" t="s">
        <v>293</v>
      </c>
      <c r="X4702" t="str">
        <f t="shared" si="512"/>
        <v>Complete</v>
      </c>
      <c r="Y4702">
        <f>MAX(0,100-IF(G4702="Invalid",Config!$B$5,0)-IF(I4702="Invalid",Config!$B$6,0)-IF(X4702="Incomplete",Config!$B$7,0)-IF(AF4702="Yes",Config!$B$37,0))</f>
        <v>100</v>
      </c>
      <c r="Z4702" s="1">
        <f>IF(OR(TRIM(B4702)="",COUNTIF(Config!$B$15:$B$19,B4702)&gt;0),1,0)+IF(OR(TRIM(C4702)="",COUNTIF(Config!$B$15:$B$19,C4702)&gt;0),1,0)+IF(OR(TRIM(F4702)="",COUNTIF(Config!$B$15:$B$19,F4702)&gt;0),1,0)+IF(OR(TRIM(H4702)="",COUNTIF(Config!$B$15:$B$19,H4702)&gt;0),1,0)+IF(OR(TRIM(E4702)="",COUNTIF(Config!$B$15:$B$19,E4702)&gt;0),1,0)+IF(OR(TRIM(K4702)="",COUNTIF(Config!$B$15:$B$19,K4702)&gt;0),1,0)+IF(OR(TRIM(P4702)="",COUNTIF(Config!$B$15:$B$19,P4702)&gt;0),1,0)+IF(OR(TRIM(R4702)="",COUNTIF(Config!$B$15:$B$19,R4702)&gt;0),1,0)</f>
        <v>0</v>
      </c>
      <c r="AA4702" s="1" cm="1">
        <f t="array" ref="AA4702">SUMPRODUCT(LEN(H4702)-LEN(SUBSTITUTE(H4702,{"0";"1";"2";"3";"4";"5";"6";"7";"8";"9"},"")))</f>
        <v>10</v>
      </c>
      <c r="AC4702" t="str">
        <f t="shared" si="513"/>
        <v/>
      </c>
      <c r="AD4702">
        <f t="shared" si="514"/>
        <v>1</v>
      </c>
      <c r="AE4702">
        <f t="shared" si="515"/>
        <v>1</v>
      </c>
      <c r="AF4702" t="str">
        <f t="shared" si="516"/>
        <v>No</v>
      </c>
      <c r="AG4702">
        <f t="shared" ca="1" si="517"/>
        <v>253</v>
      </c>
      <c r="AH4702" t="str">
        <f ca="1">IF(OR(V4702="",AG4702=""),"Yes",IF(AG4702&gt;Config!$B$41,"Yes","No"))</f>
        <v>No</v>
      </c>
    </row>
    <row r="4703" spans="1:34" x14ac:dyDescent="0.25">
      <c r="A4703" s="1" t="s">
        <v>31410</v>
      </c>
      <c r="B4703" s="1" t="s">
        <v>77</v>
      </c>
      <c r="C4703" s="1" t="s">
        <v>1441</v>
      </c>
      <c r="D4703" s="1" t="s">
        <v>31411</v>
      </c>
      <c r="E4703" s="1" t="s">
        <v>298</v>
      </c>
      <c r="F4703" s="1" t="s">
        <v>7716</v>
      </c>
      <c r="G4703" t="str">
        <f t="shared" si="511"/>
        <v>Valid</v>
      </c>
      <c r="H4703" s="1" t="s">
        <v>31412</v>
      </c>
      <c r="I4703" t="str" cm="1">
        <f t="array" ref="I4703">IF(OR(TRIM(H4703)="",ISNUMBER(SEARCH("#",H4703)),AA4703&lt;Config!$B$8,SUMPRODUCT(--ISNUMBER(SEARCH({"a";"b";"c";"d";"e";"f";"g";"h";"i";"j";"k";"l";"m";"n";"o";"p";"q";"r";"s";"t";"u";"v";"w";"x";"y";"z"},H4703)))&gt;0),"Invalid","Valid")</f>
        <v>Valid</v>
      </c>
      <c r="J4703" s="1" t="s">
        <v>31413</v>
      </c>
      <c r="K4703" s="1" t="s">
        <v>425</v>
      </c>
      <c r="L4703" s="1" t="s">
        <v>450</v>
      </c>
      <c r="M4703" s="1" t="s">
        <v>235</v>
      </c>
      <c r="N4703" s="1" t="s">
        <v>86</v>
      </c>
      <c r="O4703" s="1" t="s">
        <v>52</v>
      </c>
      <c r="P4703" t="s">
        <v>53</v>
      </c>
      <c r="Q4703" s="1" t="s">
        <v>54</v>
      </c>
      <c r="R4703" s="1" t="s">
        <v>415</v>
      </c>
      <c r="S4703" s="1" t="s">
        <v>31414</v>
      </c>
      <c r="T4703" s="1" t="s">
        <v>31415</v>
      </c>
      <c r="U4703" s="1" t="s">
        <v>31416</v>
      </c>
      <c r="V4703" s="1" t="s">
        <v>1220</v>
      </c>
      <c r="W4703" s="1" t="s">
        <v>94</v>
      </c>
      <c r="X4703" t="str">
        <f t="shared" si="512"/>
        <v>Complete</v>
      </c>
      <c r="Y4703">
        <f>MAX(0,100-IF(G4703="Invalid",Config!$B$5,0)-IF(I4703="Invalid",Config!$B$6,0)-IF(X4703="Incomplete",Config!$B$7,0)-IF(AF4703="Yes",Config!$B$37,0))</f>
        <v>75</v>
      </c>
      <c r="Z4703" s="1">
        <f>IF(OR(TRIM(B4703)="",COUNTIF(Config!$B$15:$B$19,B4703)&gt;0),1,0)+IF(OR(TRIM(C4703)="",COUNTIF(Config!$B$15:$B$19,C4703)&gt;0),1,0)+IF(OR(TRIM(F4703)="",COUNTIF(Config!$B$15:$B$19,F4703)&gt;0),1,0)+IF(OR(TRIM(H4703)="",COUNTIF(Config!$B$15:$B$19,H4703)&gt;0),1,0)+IF(OR(TRIM(E4703)="",COUNTIF(Config!$B$15:$B$19,E4703)&gt;0),1,0)+IF(OR(TRIM(K4703)="",COUNTIF(Config!$B$15:$B$19,K4703)&gt;0),1,0)+IF(OR(TRIM(P4703)="",COUNTIF(Config!$B$15:$B$19,P4703)&gt;0),1,0)+IF(OR(TRIM(R4703)="",COUNTIF(Config!$B$15:$B$19,R4703)&gt;0),1,0)</f>
        <v>0</v>
      </c>
      <c r="AA4703" s="1" cm="1">
        <f t="array" ref="AA4703">SUMPRODUCT(LEN(H4703)-LEN(SUBSTITUTE(H4703,{"0";"1";"2";"3";"4";"5";"6";"7";"8";"9"},"")))</f>
        <v>10</v>
      </c>
      <c r="AC4703" t="str">
        <f t="shared" si="513"/>
        <v>Potential Duplicate</v>
      </c>
      <c r="AD4703">
        <f t="shared" si="514"/>
        <v>2</v>
      </c>
      <c r="AE4703">
        <f t="shared" si="515"/>
        <v>1</v>
      </c>
      <c r="AF4703" t="str">
        <f t="shared" si="516"/>
        <v>Yes</v>
      </c>
      <c r="AG4703">
        <f t="shared" ca="1" si="517"/>
        <v>317</v>
      </c>
      <c r="AH4703" t="str">
        <f ca="1">IF(OR(V4703="",AG4703=""),"Yes",IF(AG4703&gt;Config!$B$41,"Yes","No"))</f>
        <v>No</v>
      </c>
    </row>
    <row r="4704" spans="1:34" x14ac:dyDescent="0.25">
      <c r="A4704" s="1" t="s">
        <v>31417</v>
      </c>
      <c r="B4704" s="1" t="s">
        <v>1283</v>
      </c>
      <c r="C4704" s="1" t="s">
        <v>33815</v>
      </c>
      <c r="D4704" s="1" t="s">
        <v>1283</v>
      </c>
      <c r="E4704" s="1" t="s">
        <v>310</v>
      </c>
      <c r="F4704" s="1" t="s">
        <v>31418</v>
      </c>
      <c r="G4704" t="str">
        <f t="shared" si="511"/>
        <v>Valid</v>
      </c>
      <c r="H4704" s="1" t="s">
        <v>31419</v>
      </c>
      <c r="I4704" t="str" cm="1">
        <f t="array" ref="I4704">IF(OR(TRIM(H4704)="",ISNUMBER(SEARCH("#",H4704)),AA4704&lt;Config!$B$8,SUMPRODUCT(--ISNUMBER(SEARCH({"a";"b";"c";"d";"e";"f";"g";"h";"i";"j";"k";"l";"m";"n";"o";"p";"q";"r";"s";"t";"u";"v";"w";"x";"y";"z"},H4704)))&gt;0),"Invalid","Valid")</f>
        <v>Valid</v>
      </c>
      <c r="J4704" s="1" t="s">
        <v>31420</v>
      </c>
      <c r="K4704" s="1" t="s">
        <v>83</v>
      </c>
      <c r="L4704" s="1" t="s">
        <v>67</v>
      </c>
      <c r="M4704" s="1" t="s">
        <v>165</v>
      </c>
      <c r="N4704" s="1" t="s">
        <v>437</v>
      </c>
      <c r="O4704" s="1" t="s">
        <v>52</v>
      </c>
      <c r="P4704" t="s">
        <v>236</v>
      </c>
      <c r="Q4704" s="1" t="s">
        <v>238</v>
      </c>
      <c r="R4704" s="1" t="s">
        <v>961</v>
      </c>
      <c r="S4704" s="1" t="s">
        <v>18419</v>
      </c>
      <c r="T4704" s="1" t="s">
        <v>31421</v>
      </c>
      <c r="U4704" s="1" t="s">
        <v>2879</v>
      </c>
      <c r="V4704" s="1" t="s">
        <v>595</v>
      </c>
      <c r="W4704" s="1" t="s">
        <v>141</v>
      </c>
      <c r="X4704" t="str">
        <f t="shared" si="512"/>
        <v>Incomplete</v>
      </c>
      <c r="Y4704">
        <f>MAX(0,100-IF(G4704="Invalid",Config!$B$5,0)-IF(I4704="Invalid",Config!$B$6,0)-IF(X4704="Incomplete",Config!$B$7,0)-IF(AF4704="Yes",Config!$B$37,0))</f>
        <v>60</v>
      </c>
      <c r="Z4704" s="1">
        <f>IF(OR(TRIM(B4704)="",COUNTIF(Config!$B$15:$B$19,B4704)&gt;0),1,0)+IF(OR(TRIM(C4704)="",COUNTIF(Config!$B$15:$B$19,C4704)&gt;0),1,0)+IF(OR(TRIM(F4704)="",COUNTIF(Config!$B$15:$B$19,F4704)&gt;0),1,0)+IF(OR(TRIM(H4704)="",COUNTIF(Config!$B$15:$B$19,H4704)&gt;0),1,0)+IF(OR(TRIM(E4704)="",COUNTIF(Config!$B$15:$B$19,E4704)&gt;0),1,0)+IF(OR(TRIM(K4704)="",COUNTIF(Config!$B$15:$B$19,K4704)&gt;0),1,0)+IF(OR(TRIM(P4704)="",COUNTIF(Config!$B$15:$B$19,P4704)&gt;0),1,0)+IF(OR(TRIM(R4704)="",COUNTIF(Config!$B$15:$B$19,R4704)&gt;0),1,0)</f>
        <v>1</v>
      </c>
      <c r="AA4704" s="1" cm="1">
        <f t="array" ref="AA4704">SUMPRODUCT(LEN(H4704)-LEN(SUBSTITUTE(H4704,{"0";"1";"2";"3";"4";"5";"6";"7";"8";"9"},"")))</f>
        <v>12</v>
      </c>
      <c r="AC4704" t="str">
        <f t="shared" si="513"/>
        <v>Incomplete Profile</v>
      </c>
      <c r="AD4704">
        <f t="shared" si="514"/>
        <v>1</v>
      </c>
      <c r="AE4704">
        <f t="shared" si="515"/>
        <v>1</v>
      </c>
      <c r="AF4704" t="str">
        <f t="shared" si="516"/>
        <v>No</v>
      </c>
      <c r="AG4704">
        <f t="shared" ca="1" si="517"/>
        <v>144</v>
      </c>
      <c r="AH4704" t="str">
        <f ca="1">IF(OR(V4704="",AG4704=""),"Yes",IF(AG4704&gt;Config!$B$41,"Yes","No"))</f>
        <v>No</v>
      </c>
    </row>
    <row r="4705" spans="1:34" x14ac:dyDescent="0.25">
      <c r="A4705" s="1" t="s">
        <v>31422</v>
      </c>
      <c r="B4705" s="1" t="s">
        <v>880</v>
      </c>
      <c r="C4705" s="1" t="s">
        <v>33815</v>
      </c>
      <c r="D4705" s="1" t="s">
        <v>880</v>
      </c>
      <c r="E4705" s="1" t="s">
        <v>34498</v>
      </c>
      <c r="F4705" s="1" t="s">
        <v>31423</v>
      </c>
      <c r="G4705" t="str">
        <f t="shared" si="511"/>
        <v>Valid</v>
      </c>
      <c r="H4705" s="1" t="s">
        <v>31424</v>
      </c>
      <c r="I4705" t="str" cm="1">
        <f t="array" ref="I4705">IF(OR(TRIM(H4705)="",ISNUMBER(SEARCH("#",H4705)),AA4705&lt;Config!$B$8,SUMPRODUCT(--ISNUMBER(SEARCH({"a";"b";"c";"d";"e";"f";"g";"h";"i";"j";"k";"l";"m";"n";"o";"p";"q";"r";"s";"t";"u";"v";"w";"x";"y";"z"},H4705)))&gt;0),"Invalid","Valid")</f>
        <v>Valid</v>
      </c>
      <c r="J4705" s="1" t="s">
        <v>31425</v>
      </c>
      <c r="K4705" s="1" t="s">
        <v>625</v>
      </c>
      <c r="L4705" s="1" t="s">
        <v>164</v>
      </c>
      <c r="M4705" s="1" t="s">
        <v>251</v>
      </c>
      <c r="N4705" s="1" t="s">
        <v>358</v>
      </c>
      <c r="O4705" s="1" t="s">
        <v>180</v>
      </c>
      <c r="P4705" t="s">
        <v>344</v>
      </c>
      <c r="Q4705" s="1" t="s">
        <v>971</v>
      </c>
      <c r="R4705" s="1" t="s">
        <v>1141</v>
      </c>
      <c r="S4705" s="1" t="s">
        <v>23035</v>
      </c>
      <c r="T4705" s="1" t="s">
        <v>31426</v>
      </c>
      <c r="U4705" s="1" t="s">
        <v>20186</v>
      </c>
      <c r="V4705" s="1" t="s">
        <v>1521</v>
      </c>
      <c r="W4705" s="1" t="s">
        <v>75</v>
      </c>
      <c r="X4705" t="str">
        <f t="shared" si="512"/>
        <v>Incomplete</v>
      </c>
      <c r="Y4705">
        <f>MAX(0,100-IF(G4705="Invalid",Config!$B$5,0)-IF(I4705="Invalid",Config!$B$6,0)-IF(X4705="Incomplete",Config!$B$7,0)-IF(AF4705="Yes",Config!$B$37,0))</f>
        <v>60</v>
      </c>
      <c r="Z4705" s="1">
        <f>IF(OR(TRIM(B4705)="",COUNTIF(Config!$B$15:$B$19,B4705)&gt;0),1,0)+IF(OR(TRIM(C4705)="",COUNTIF(Config!$B$15:$B$19,C4705)&gt;0),1,0)+IF(OR(TRIM(F4705)="",COUNTIF(Config!$B$15:$B$19,F4705)&gt;0),1,0)+IF(OR(TRIM(H4705)="",COUNTIF(Config!$B$15:$B$19,H4705)&gt;0),1,0)+IF(OR(TRIM(E4705)="",COUNTIF(Config!$B$15:$B$19,E4705)&gt;0),1,0)+IF(OR(TRIM(K4705)="",COUNTIF(Config!$B$15:$B$19,K4705)&gt;0),1,0)+IF(OR(TRIM(P4705)="",COUNTIF(Config!$B$15:$B$19,P4705)&gt;0),1,0)+IF(OR(TRIM(R4705)="",COUNTIF(Config!$B$15:$B$19,R4705)&gt;0),1,0)</f>
        <v>1</v>
      </c>
      <c r="AA4705" s="1" cm="1">
        <f t="array" ref="AA4705">SUMPRODUCT(LEN(H4705)-LEN(SUBSTITUTE(H4705,{"0";"1";"2";"3";"4";"5";"6";"7";"8";"9"},"")))</f>
        <v>11</v>
      </c>
      <c r="AC4705" t="str">
        <f t="shared" si="513"/>
        <v>Incomplete Profile</v>
      </c>
      <c r="AD4705">
        <f t="shared" si="514"/>
        <v>1</v>
      </c>
      <c r="AE4705">
        <f t="shared" si="515"/>
        <v>1</v>
      </c>
      <c r="AF4705" t="str">
        <f t="shared" si="516"/>
        <v>No</v>
      </c>
      <c r="AG4705">
        <f t="shared" ca="1" si="517"/>
        <v>37</v>
      </c>
      <c r="AH4705" t="str">
        <f ca="1">IF(OR(V4705="",AG4705=""),"Yes",IF(AG4705&gt;Config!$B$41,"Yes","No"))</f>
        <v>No</v>
      </c>
    </row>
    <row r="4706" spans="1:34" x14ac:dyDescent="0.25">
      <c r="A4706" s="1" t="s">
        <v>31427</v>
      </c>
      <c r="B4706" s="1" t="s">
        <v>839</v>
      </c>
      <c r="C4706" s="1" t="s">
        <v>78</v>
      </c>
      <c r="D4706" s="1" t="s">
        <v>17484</v>
      </c>
      <c r="E4706" s="1" t="s">
        <v>35028</v>
      </c>
      <c r="F4706" s="1" t="s">
        <v>17485</v>
      </c>
      <c r="G4706" t="str">
        <f t="shared" si="511"/>
        <v>Valid</v>
      </c>
      <c r="H4706" s="1" t="s">
        <v>31428</v>
      </c>
      <c r="I4706" t="str" cm="1">
        <f t="array" ref="I4706">IF(OR(TRIM(H4706)="",ISNUMBER(SEARCH("#",H4706)),AA4706&lt;Config!$B$8,SUMPRODUCT(--ISNUMBER(SEARCH({"a";"b";"c";"d";"e";"f";"g";"h";"i";"j";"k";"l";"m";"n";"o";"p";"q";"r";"s";"t";"u";"v";"w";"x";"y";"z"},H4706)))&gt;0),"Invalid","Valid")</f>
        <v>Valid</v>
      </c>
      <c r="J4706" s="1" t="s">
        <v>17487</v>
      </c>
      <c r="K4706" s="1" t="s">
        <v>1001</v>
      </c>
      <c r="L4706" s="1" t="s">
        <v>265</v>
      </c>
      <c r="M4706" s="1" t="s">
        <v>30</v>
      </c>
      <c r="N4706" s="1" t="s">
        <v>252</v>
      </c>
      <c r="O4706" s="1" t="s">
        <v>180</v>
      </c>
      <c r="P4706" t="s">
        <v>87</v>
      </c>
      <c r="Q4706" s="1" t="s">
        <v>438</v>
      </c>
      <c r="R4706" s="1" t="s">
        <v>550</v>
      </c>
      <c r="S4706" s="1" t="s">
        <v>8318</v>
      </c>
      <c r="T4706" s="1" t="s">
        <v>17488</v>
      </c>
      <c r="U4706" s="1" t="s">
        <v>17017</v>
      </c>
      <c r="V4706" s="1" t="s">
        <v>4442</v>
      </c>
      <c r="W4706" s="1" t="s">
        <v>33823</v>
      </c>
      <c r="X4706" t="str">
        <f t="shared" si="512"/>
        <v>Complete</v>
      </c>
      <c r="Y4706">
        <f>MAX(0,100-IF(G4706="Invalid",Config!$B$5,0)-IF(I4706="Invalid",Config!$B$6,0)-IF(X4706="Incomplete",Config!$B$7,0)-IF(AF4706="Yes",Config!$B$37,0))</f>
        <v>75</v>
      </c>
      <c r="Z4706" s="1">
        <f>IF(OR(TRIM(B4706)="",COUNTIF(Config!$B$15:$B$19,B4706)&gt;0),1,0)+IF(OR(TRIM(C4706)="",COUNTIF(Config!$B$15:$B$19,C4706)&gt;0),1,0)+IF(OR(TRIM(F4706)="",COUNTIF(Config!$B$15:$B$19,F4706)&gt;0),1,0)+IF(OR(TRIM(H4706)="",COUNTIF(Config!$B$15:$B$19,H4706)&gt;0),1,0)+IF(OR(TRIM(E4706)="",COUNTIF(Config!$B$15:$B$19,E4706)&gt;0),1,0)+IF(OR(TRIM(K4706)="",COUNTIF(Config!$B$15:$B$19,K4706)&gt;0),1,0)+IF(OR(TRIM(P4706)="",COUNTIF(Config!$B$15:$B$19,P4706)&gt;0),1,0)+IF(OR(TRIM(R4706)="",COUNTIF(Config!$B$15:$B$19,R4706)&gt;0),1,0)</f>
        <v>0</v>
      </c>
      <c r="AA4706" s="1" cm="1">
        <f t="array" ref="AA4706">SUMPRODUCT(LEN(H4706)-LEN(SUBSTITUTE(H4706,{"0";"1";"2";"3";"4";"5";"6";"7";"8";"9"},"")))</f>
        <v>11</v>
      </c>
      <c r="AC4706" t="str">
        <f t="shared" si="513"/>
        <v>Potential Duplicate</v>
      </c>
      <c r="AD4706">
        <f t="shared" si="514"/>
        <v>2</v>
      </c>
      <c r="AE4706">
        <f t="shared" si="515"/>
        <v>1</v>
      </c>
      <c r="AF4706" t="str">
        <f t="shared" si="516"/>
        <v>Yes</v>
      </c>
      <c r="AG4706">
        <f t="shared" ca="1" si="517"/>
        <v>322</v>
      </c>
      <c r="AH4706" t="str">
        <f ca="1">IF(OR(V4706="",AG4706=""),"Yes",IF(AG4706&gt;Config!$B$41,"Yes","No"))</f>
        <v>No</v>
      </c>
    </row>
    <row r="4707" spans="1:34" x14ac:dyDescent="0.25">
      <c r="A4707" s="1" t="s">
        <v>31429</v>
      </c>
      <c r="B4707" s="1" t="s">
        <v>1032</v>
      </c>
      <c r="C4707" s="1" t="s">
        <v>524</v>
      </c>
      <c r="D4707" s="1" t="s">
        <v>31430</v>
      </c>
      <c r="E4707" s="1" t="s">
        <v>34647</v>
      </c>
      <c r="F4707" s="1" t="s">
        <v>31431</v>
      </c>
      <c r="G4707" t="str">
        <f t="shared" si="511"/>
        <v>Valid</v>
      </c>
      <c r="H4707" s="1" t="s">
        <v>31432</v>
      </c>
      <c r="I4707" t="str" cm="1">
        <f t="array" ref="I4707">IF(OR(TRIM(H4707)="",ISNUMBER(SEARCH("#",H4707)),AA4707&lt;Config!$B$8,SUMPRODUCT(--ISNUMBER(SEARCH({"a";"b";"c";"d";"e";"f";"g";"h";"i";"j";"k";"l";"m";"n";"o";"p";"q";"r";"s";"t";"u";"v";"w";"x";"y";"z"},H4707)))&gt;0),"Invalid","Valid")</f>
        <v>Valid</v>
      </c>
      <c r="J4707" s="1" t="s">
        <v>31433</v>
      </c>
      <c r="K4707" s="1" t="s">
        <v>133</v>
      </c>
      <c r="L4707" s="1" t="s">
        <v>265</v>
      </c>
      <c r="M4707" s="1" t="s">
        <v>165</v>
      </c>
      <c r="N4707" s="1" t="s">
        <v>358</v>
      </c>
      <c r="O4707" s="1" t="s">
        <v>149</v>
      </c>
      <c r="P4707" t="s">
        <v>87</v>
      </c>
      <c r="Q4707" s="1" t="s">
        <v>88</v>
      </c>
      <c r="R4707" s="1" t="s">
        <v>89</v>
      </c>
      <c r="S4707" s="1" t="s">
        <v>27585</v>
      </c>
      <c r="T4707" s="1" t="s">
        <v>31434</v>
      </c>
      <c r="U4707" s="1" t="s">
        <v>31435</v>
      </c>
      <c r="V4707" s="1" t="s">
        <v>31436</v>
      </c>
      <c r="W4707" s="1" t="s">
        <v>60</v>
      </c>
      <c r="X4707" t="str">
        <f t="shared" si="512"/>
        <v>Complete</v>
      </c>
      <c r="Y4707">
        <f>MAX(0,100-IF(G4707="Invalid",Config!$B$5,0)-IF(I4707="Invalid",Config!$B$6,0)-IF(X4707="Incomplete",Config!$B$7,0)-IF(AF4707="Yes",Config!$B$37,0))</f>
        <v>100</v>
      </c>
      <c r="Z4707" s="1">
        <f>IF(OR(TRIM(B4707)="",COUNTIF(Config!$B$15:$B$19,B4707)&gt;0),1,0)+IF(OR(TRIM(C4707)="",COUNTIF(Config!$B$15:$B$19,C4707)&gt;0),1,0)+IF(OR(TRIM(F4707)="",COUNTIF(Config!$B$15:$B$19,F4707)&gt;0),1,0)+IF(OR(TRIM(H4707)="",COUNTIF(Config!$B$15:$B$19,H4707)&gt;0),1,0)+IF(OR(TRIM(E4707)="",COUNTIF(Config!$B$15:$B$19,E4707)&gt;0),1,0)+IF(OR(TRIM(K4707)="",COUNTIF(Config!$B$15:$B$19,K4707)&gt;0),1,0)+IF(OR(TRIM(P4707)="",COUNTIF(Config!$B$15:$B$19,P4707)&gt;0),1,0)+IF(OR(TRIM(R4707)="",COUNTIF(Config!$B$15:$B$19,R4707)&gt;0),1,0)</f>
        <v>0</v>
      </c>
      <c r="AA4707" s="1" cm="1">
        <f t="array" ref="AA4707">SUMPRODUCT(LEN(H4707)-LEN(SUBSTITUTE(H4707,{"0";"1";"2";"3";"4";"5";"6";"7";"8";"9"},"")))</f>
        <v>10</v>
      </c>
      <c r="AC4707" t="str">
        <f t="shared" si="513"/>
        <v/>
      </c>
      <c r="AD4707">
        <f t="shared" si="514"/>
        <v>1</v>
      </c>
      <c r="AE4707">
        <f t="shared" si="515"/>
        <v>1</v>
      </c>
      <c r="AF4707" t="str">
        <f t="shared" si="516"/>
        <v>No</v>
      </c>
      <c r="AG4707">
        <f t="shared" ca="1" si="517"/>
        <v>124</v>
      </c>
      <c r="AH4707" t="str">
        <f ca="1">IF(OR(V4707="",AG4707=""),"Yes",IF(AG4707&gt;Config!$B$41,"Yes","No"))</f>
        <v>No</v>
      </c>
    </row>
    <row r="4708" spans="1:34" x14ac:dyDescent="0.25">
      <c r="A4708" s="1" t="s">
        <v>31437</v>
      </c>
      <c r="B4708" s="1" t="s">
        <v>1032</v>
      </c>
      <c r="C4708" s="1" t="s">
        <v>296</v>
      </c>
      <c r="D4708" s="1" t="s">
        <v>27007</v>
      </c>
      <c r="E4708" s="1" t="s">
        <v>1331</v>
      </c>
      <c r="F4708" s="1" t="s">
        <v>19168</v>
      </c>
      <c r="G4708" t="str">
        <f t="shared" si="511"/>
        <v>Valid</v>
      </c>
      <c r="H4708" s="1" t="s">
        <v>31438</v>
      </c>
      <c r="I4708" t="str" cm="1">
        <f t="array" ref="I4708">IF(OR(TRIM(H4708)="",ISNUMBER(SEARCH("#",H4708)),AA4708&lt;Config!$B$8,SUMPRODUCT(--ISNUMBER(SEARCH({"a";"b";"c";"d";"e";"f";"g";"h";"i";"j";"k";"l";"m";"n";"o";"p";"q";"r";"s";"t";"u";"v";"w";"x";"y";"z"},H4708)))&gt;0),"Invalid","Valid")</f>
        <v>Valid</v>
      </c>
      <c r="J4708" s="1" t="s">
        <v>31439</v>
      </c>
      <c r="K4708" s="1" t="s">
        <v>178</v>
      </c>
      <c r="L4708" s="1" t="s">
        <v>164</v>
      </c>
      <c r="M4708" s="1" t="s">
        <v>165</v>
      </c>
      <c r="N4708" s="1" t="s">
        <v>713</v>
      </c>
      <c r="O4708" s="1" t="s">
        <v>52</v>
      </c>
      <c r="P4708" t="s">
        <v>53</v>
      </c>
      <c r="Q4708" s="1" t="s">
        <v>197</v>
      </c>
      <c r="R4708" s="1" t="s">
        <v>70</v>
      </c>
      <c r="S4708" s="1" t="s">
        <v>31004</v>
      </c>
      <c r="T4708" s="1" t="s">
        <v>31440</v>
      </c>
      <c r="U4708" s="1" t="s">
        <v>4836</v>
      </c>
      <c r="V4708" s="1" t="s">
        <v>4412</v>
      </c>
      <c r="W4708" s="1" t="s">
        <v>293</v>
      </c>
      <c r="X4708" t="str">
        <f t="shared" si="512"/>
        <v>Complete</v>
      </c>
      <c r="Y4708">
        <f>MAX(0,100-IF(G4708="Invalid",Config!$B$5,0)-IF(I4708="Invalid",Config!$B$6,0)-IF(X4708="Incomplete",Config!$B$7,0)-IF(AF4708="Yes",Config!$B$37,0))</f>
        <v>75</v>
      </c>
      <c r="Z4708" s="1">
        <f>IF(OR(TRIM(B4708)="",COUNTIF(Config!$B$15:$B$19,B4708)&gt;0),1,0)+IF(OR(TRIM(C4708)="",COUNTIF(Config!$B$15:$B$19,C4708)&gt;0),1,0)+IF(OR(TRIM(F4708)="",COUNTIF(Config!$B$15:$B$19,F4708)&gt;0),1,0)+IF(OR(TRIM(H4708)="",COUNTIF(Config!$B$15:$B$19,H4708)&gt;0),1,0)+IF(OR(TRIM(E4708)="",COUNTIF(Config!$B$15:$B$19,E4708)&gt;0),1,0)+IF(OR(TRIM(K4708)="",COUNTIF(Config!$B$15:$B$19,K4708)&gt;0),1,0)+IF(OR(TRIM(P4708)="",COUNTIF(Config!$B$15:$B$19,P4708)&gt;0),1,0)+IF(OR(TRIM(R4708)="",COUNTIF(Config!$B$15:$B$19,R4708)&gt;0),1,0)</f>
        <v>0</v>
      </c>
      <c r="AA4708" s="1" cm="1">
        <f t="array" ref="AA4708">SUMPRODUCT(LEN(H4708)-LEN(SUBSTITUTE(H4708,{"0";"1";"2";"3";"4";"5";"6";"7";"8";"9"},"")))</f>
        <v>12</v>
      </c>
      <c r="AC4708" t="str">
        <f t="shared" si="513"/>
        <v>Potential Duplicate</v>
      </c>
      <c r="AD4708">
        <f t="shared" si="514"/>
        <v>2</v>
      </c>
      <c r="AE4708">
        <f t="shared" si="515"/>
        <v>1</v>
      </c>
      <c r="AF4708" t="str">
        <f t="shared" si="516"/>
        <v>Yes</v>
      </c>
      <c r="AG4708">
        <f t="shared" ca="1" si="517"/>
        <v>187</v>
      </c>
      <c r="AH4708" t="str">
        <f ca="1">IF(OR(V4708="",AG4708=""),"Yes",IF(AG4708&gt;Config!$B$41,"Yes","No"))</f>
        <v>No</v>
      </c>
    </row>
    <row r="4709" spans="1:34" x14ac:dyDescent="0.25">
      <c r="A4709" s="1" t="s">
        <v>31441</v>
      </c>
      <c r="B4709" s="1" t="s">
        <v>2159</v>
      </c>
      <c r="C4709" s="1" t="s">
        <v>598</v>
      </c>
      <c r="D4709" s="1" t="s">
        <v>31442</v>
      </c>
      <c r="E4709" s="1" t="s">
        <v>33928</v>
      </c>
      <c r="F4709" s="1" t="s">
        <v>4165</v>
      </c>
      <c r="G4709" t="str">
        <f t="shared" si="511"/>
        <v>Valid</v>
      </c>
      <c r="H4709" s="1" t="s">
        <v>31443</v>
      </c>
      <c r="I4709" t="str" cm="1">
        <f t="array" ref="I4709">IF(OR(TRIM(H4709)="",ISNUMBER(SEARCH("#",H4709)),AA4709&lt;Config!$B$8,SUMPRODUCT(--ISNUMBER(SEARCH({"a";"b";"c";"d";"e";"f";"g";"h";"i";"j";"k";"l";"m";"n";"o";"p";"q";"r";"s";"t";"u";"v";"w";"x";"y";"z"},H4709)))&gt;0),"Invalid","Valid")</f>
        <v>Valid</v>
      </c>
      <c r="J4709" s="1" t="s">
        <v>31444</v>
      </c>
      <c r="K4709" s="1" t="s">
        <v>178</v>
      </c>
      <c r="L4709" s="1" t="s">
        <v>164</v>
      </c>
      <c r="M4709" s="1" t="s">
        <v>30</v>
      </c>
      <c r="N4709" s="1" t="s">
        <v>51</v>
      </c>
      <c r="O4709" s="1" t="s">
        <v>196</v>
      </c>
      <c r="P4709" t="s">
        <v>53</v>
      </c>
      <c r="Q4709" s="1" t="s">
        <v>181</v>
      </c>
      <c r="R4709" s="1" t="s">
        <v>198</v>
      </c>
      <c r="S4709" s="1" t="s">
        <v>31445</v>
      </c>
      <c r="T4709" s="1" t="s">
        <v>31446</v>
      </c>
      <c r="U4709" s="1" t="s">
        <v>944</v>
      </c>
      <c r="V4709" s="1" t="s">
        <v>140</v>
      </c>
      <c r="W4709" s="1" t="s">
        <v>293</v>
      </c>
      <c r="X4709" t="str">
        <f t="shared" si="512"/>
        <v>Complete</v>
      </c>
      <c r="Y4709">
        <f>MAX(0,100-IF(G4709="Invalid",Config!$B$5,0)-IF(I4709="Invalid",Config!$B$6,0)-IF(X4709="Incomplete",Config!$B$7,0)-IF(AF4709="Yes",Config!$B$37,0))</f>
        <v>75</v>
      </c>
      <c r="Z4709" s="1">
        <f>IF(OR(TRIM(B4709)="",COUNTIF(Config!$B$15:$B$19,B4709)&gt;0),1,0)+IF(OR(TRIM(C4709)="",COUNTIF(Config!$B$15:$B$19,C4709)&gt;0),1,0)+IF(OR(TRIM(F4709)="",COUNTIF(Config!$B$15:$B$19,F4709)&gt;0),1,0)+IF(OR(TRIM(H4709)="",COUNTIF(Config!$B$15:$B$19,H4709)&gt;0),1,0)+IF(OR(TRIM(E4709)="",COUNTIF(Config!$B$15:$B$19,E4709)&gt;0),1,0)+IF(OR(TRIM(K4709)="",COUNTIF(Config!$B$15:$B$19,K4709)&gt;0),1,0)+IF(OR(TRIM(P4709)="",COUNTIF(Config!$B$15:$B$19,P4709)&gt;0),1,0)+IF(OR(TRIM(R4709)="",COUNTIF(Config!$B$15:$B$19,R4709)&gt;0),1,0)</f>
        <v>0</v>
      </c>
      <c r="AA4709" s="1" cm="1">
        <f t="array" ref="AA4709">SUMPRODUCT(LEN(H4709)-LEN(SUBSTITUTE(H4709,{"0";"1";"2";"3";"4";"5";"6";"7";"8";"9"},"")))</f>
        <v>12</v>
      </c>
      <c r="AC4709" t="str">
        <f t="shared" si="513"/>
        <v>Potential Duplicate</v>
      </c>
      <c r="AD4709">
        <f t="shared" si="514"/>
        <v>2</v>
      </c>
      <c r="AE4709">
        <f t="shared" si="515"/>
        <v>1</v>
      </c>
      <c r="AF4709" t="str">
        <f t="shared" si="516"/>
        <v>Yes</v>
      </c>
      <c r="AG4709">
        <f t="shared" ca="1" si="517"/>
        <v>37</v>
      </c>
      <c r="AH4709" t="str">
        <f ca="1">IF(OR(V4709="",AG4709=""),"Yes",IF(AG4709&gt;Config!$B$41,"Yes","No"))</f>
        <v>No</v>
      </c>
    </row>
    <row r="4710" spans="1:34" x14ac:dyDescent="0.25">
      <c r="A4710" s="1" t="s">
        <v>31447</v>
      </c>
      <c r="B4710" s="1" t="s">
        <v>1858</v>
      </c>
      <c r="C4710" s="1" t="s">
        <v>2104</v>
      </c>
      <c r="D4710" s="1" t="s">
        <v>31448</v>
      </c>
      <c r="E4710" s="1" t="s">
        <v>339</v>
      </c>
      <c r="F4710" s="1" t="s">
        <v>31449</v>
      </c>
      <c r="G4710" t="str">
        <f t="shared" si="511"/>
        <v>Valid</v>
      </c>
      <c r="H4710" s="1" t="s">
        <v>31450</v>
      </c>
      <c r="I4710" t="str" cm="1">
        <f t="array" ref="I4710">IF(OR(TRIM(H4710)="",ISNUMBER(SEARCH("#",H4710)),AA4710&lt;Config!$B$8,SUMPRODUCT(--ISNUMBER(SEARCH({"a";"b";"c";"d";"e";"f";"g";"h";"i";"j";"k";"l";"m";"n";"o";"p";"q";"r";"s";"t";"u";"v";"w";"x";"y";"z"},H4710)))&gt;0),"Invalid","Valid")</f>
        <v>Valid</v>
      </c>
      <c r="J4710" s="1" t="s">
        <v>31451</v>
      </c>
      <c r="K4710" s="1" t="s">
        <v>625</v>
      </c>
      <c r="L4710" s="1" t="s">
        <v>84</v>
      </c>
      <c r="M4710" s="1" t="s">
        <v>33827</v>
      </c>
      <c r="N4710" s="1" t="s">
        <v>51</v>
      </c>
      <c r="O4710" s="1" t="s">
        <v>32</v>
      </c>
      <c r="P4710" t="s">
        <v>328</v>
      </c>
      <c r="Q4710" s="1" t="s">
        <v>1046</v>
      </c>
      <c r="R4710" s="1" t="s">
        <v>392</v>
      </c>
      <c r="S4710" s="1" t="s">
        <v>31452</v>
      </c>
      <c r="T4710" s="1" t="s">
        <v>31453</v>
      </c>
      <c r="U4710" s="1" t="s">
        <v>11518</v>
      </c>
      <c r="V4710" s="1" t="s">
        <v>6822</v>
      </c>
      <c r="W4710" s="1" t="s">
        <v>186</v>
      </c>
      <c r="X4710" t="str">
        <f t="shared" si="512"/>
        <v>Complete</v>
      </c>
      <c r="Y4710">
        <f>MAX(0,100-IF(G4710="Invalid",Config!$B$5,0)-IF(I4710="Invalid",Config!$B$6,0)-IF(X4710="Incomplete",Config!$B$7,0)-IF(AF4710="Yes",Config!$B$37,0))</f>
        <v>100</v>
      </c>
      <c r="Z4710" s="1">
        <f>IF(OR(TRIM(B4710)="",COUNTIF(Config!$B$15:$B$19,B4710)&gt;0),1,0)+IF(OR(TRIM(C4710)="",COUNTIF(Config!$B$15:$B$19,C4710)&gt;0),1,0)+IF(OR(TRIM(F4710)="",COUNTIF(Config!$B$15:$B$19,F4710)&gt;0),1,0)+IF(OR(TRIM(H4710)="",COUNTIF(Config!$B$15:$B$19,H4710)&gt;0),1,0)+IF(OR(TRIM(E4710)="",COUNTIF(Config!$B$15:$B$19,E4710)&gt;0),1,0)+IF(OR(TRIM(K4710)="",COUNTIF(Config!$B$15:$B$19,K4710)&gt;0),1,0)+IF(OR(TRIM(P4710)="",COUNTIF(Config!$B$15:$B$19,P4710)&gt;0),1,0)+IF(OR(TRIM(R4710)="",COUNTIF(Config!$B$15:$B$19,R4710)&gt;0),1,0)</f>
        <v>0</v>
      </c>
      <c r="AA4710" s="1" cm="1">
        <f t="array" ref="AA4710">SUMPRODUCT(LEN(H4710)-LEN(SUBSTITUTE(H4710,{"0";"1";"2";"3";"4";"5";"6";"7";"8";"9"},"")))</f>
        <v>11</v>
      </c>
      <c r="AC4710" t="str">
        <f t="shared" si="513"/>
        <v/>
      </c>
      <c r="AD4710">
        <f t="shared" si="514"/>
        <v>1</v>
      </c>
      <c r="AE4710">
        <f t="shared" si="515"/>
        <v>1</v>
      </c>
      <c r="AF4710" t="str">
        <f t="shared" si="516"/>
        <v>No</v>
      </c>
      <c r="AG4710">
        <f t="shared" ca="1" si="517"/>
        <v>132</v>
      </c>
      <c r="AH4710" t="str">
        <f ca="1">IF(OR(V4710="",AG4710=""),"Yes",IF(AG4710&gt;Config!$B$41,"Yes","No"))</f>
        <v>No</v>
      </c>
    </row>
    <row r="4711" spans="1:34" x14ac:dyDescent="0.25">
      <c r="A4711" s="1" t="s">
        <v>31454</v>
      </c>
      <c r="B4711" s="1" t="s">
        <v>1068</v>
      </c>
      <c r="C4711" s="1" t="s">
        <v>410</v>
      </c>
      <c r="D4711" s="1" t="s">
        <v>26271</v>
      </c>
      <c r="E4711" s="1" t="s">
        <v>33829</v>
      </c>
      <c r="F4711" s="1" t="s">
        <v>26272</v>
      </c>
      <c r="G4711" t="str">
        <f t="shared" si="511"/>
        <v>Valid</v>
      </c>
      <c r="H4711" s="1" t="s">
        <v>31455</v>
      </c>
      <c r="I4711" t="str" cm="1">
        <f t="array" ref="I4711">IF(OR(TRIM(H4711)="",ISNUMBER(SEARCH("#",H4711)),AA4711&lt;Config!$B$8,SUMPRODUCT(--ISNUMBER(SEARCH({"a";"b";"c";"d";"e";"f";"g";"h";"i";"j";"k";"l";"m";"n";"o";"p";"q";"r";"s";"t";"u";"v";"w";"x";"y";"z"},H4711)))&gt;0),"Invalid","Valid")</f>
        <v>Valid</v>
      </c>
      <c r="J4711" s="1" t="s">
        <v>26274</v>
      </c>
      <c r="K4711" s="1" t="s">
        <v>210</v>
      </c>
      <c r="L4711" s="1" t="s">
        <v>134</v>
      </c>
      <c r="M4711" s="1" t="s">
        <v>462</v>
      </c>
      <c r="N4711" s="1" t="s">
        <v>51</v>
      </c>
      <c r="O4711" s="1" t="s">
        <v>52</v>
      </c>
      <c r="P4711" t="s">
        <v>87</v>
      </c>
      <c r="Q4711" s="1" t="s">
        <v>88</v>
      </c>
      <c r="R4711" s="1" t="s">
        <v>379</v>
      </c>
      <c r="S4711" s="1" t="s">
        <v>7629</v>
      </c>
      <c r="T4711" s="1" t="s">
        <v>26275</v>
      </c>
      <c r="U4711" s="1" t="s">
        <v>5997</v>
      </c>
      <c r="V4711" s="1" t="s">
        <v>26276</v>
      </c>
      <c r="W4711" s="1" t="s">
        <v>186</v>
      </c>
      <c r="X4711" t="str">
        <f t="shared" si="512"/>
        <v>Incomplete</v>
      </c>
      <c r="Y4711">
        <f>MAX(0,100-IF(G4711="Invalid",Config!$B$5,0)-IF(I4711="Invalid",Config!$B$6,0)-IF(X4711="Incomplete",Config!$B$7,0)-IF(AF4711="Yes",Config!$B$37,0))</f>
        <v>35</v>
      </c>
      <c r="Z4711" s="1">
        <f>IF(OR(TRIM(B4711)="",COUNTIF(Config!$B$15:$B$19,B4711)&gt;0),1,0)+IF(OR(TRIM(C4711)="",COUNTIF(Config!$B$15:$B$19,C4711)&gt;0),1,0)+IF(OR(TRIM(F4711)="",COUNTIF(Config!$B$15:$B$19,F4711)&gt;0),1,0)+IF(OR(TRIM(H4711)="",COUNTIF(Config!$B$15:$B$19,H4711)&gt;0),1,0)+IF(OR(TRIM(E4711)="",COUNTIF(Config!$B$15:$B$19,E4711)&gt;0),1,0)+IF(OR(TRIM(K4711)="",COUNTIF(Config!$B$15:$B$19,K4711)&gt;0),1,0)+IF(OR(TRIM(P4711)="",COUNTIF(Config!$B$15:$B$19,P4711)&gt;0),1,0)+IF(OR(TRIM(R4711)="",COUNTIF(Config!$B$15:$B$19,R4711)&gt;0),1,0)</f>
        <v>1</v>
      </c>
      <c r="AA4711" s="1" cm="1">
        <f t="array" ref="AA4711">SUMPRODUCT(LEN(H4711)-LEN(SUBSTITUTE(H4711,{"0";"1";"2";"3";"4";"5";"6";"7";"8";"9"},"")))</f>
        <v>11</v>
      </c>
      <c r="AC4711" t="str">
        <f t="shared" si="513"/>
        <v>Incomplete Profile; Potential Duplicate</v>
      </c>
      <c r="AD4711">
        <f t="shared" si="514"/>
        <v>2</v>
      </c>
      <c r="AE4711">
        <f t="shared" si="515"/>
        <v>1</v>
      </c>
      <c r="AF4711" t="str">
        <f t="shared" si="516"/>
        <v>Yes</v>
      </c>
      <c r="AG4711">
        <f t="shared" ca="1" si="517"/>
        <v>328</v>
      </c>
      <c r="AH4711" t="str">
        <f ca="1">IF(OR(V4711="",AG4711=""),"Yes",IF(AG4711&gt;Config!$B$41,"Yes","No"))</f>
        <v>No</v>
      </c>
    </row>
    <row r="4712" spans="1:34" x14ac:dyDescent="0.25">
      <c r="A4712" s="1" t="s">
        <v>31456</v>
      </c>
      <c r="B4712" s="1" t="s">
        <v>1157</v>
      </c>
      <c r="C4712" s="1" t="s">
        <v>1166</v>
      </c>
      <c r="D4712" s="1" t="s">
        <v>31457</v>
      </c>
      <c r="E4712" s="1" t="s">
        <v>34630</v>
      </c>
      <c r="F4712" s="1" t="s">
        <v>31458</v>
      </c>
      <c r="G4712" t="str">
        <f t="shared" si="511"/>
        <v>Valid</v>
      </c>
      <c r="H4712" s="1" t="s">
        <v>31459</v>
      </c>
      <c r="I4712" t="str" cm="1">
        <f t="array" ref="I4712">IF(OR(TRIM(H4712)="",ISNUMBER(SEARCH("#",H4712)),AA4712&lt;Config!$B$8,SUMPRODUCT(--ISNUMBER(SEARCH({"a";"b";"c";"d";"e";"f";"g";"h";"i";"j";"k";"l";"m";"n";"o";"p";"q";"r";"s";"t";"u";"v";"w";"x";"y";"z"},H4712)))&gt;0),"Invalid","Valid")</f>
        <v>Valid</v>
      </c>
      <c r="J4712" s="1" t="s">
        <v>31460</v>
      </c>
      <c r="K4712" s="1" t="s">
        <v>48</v>
      </c>
      <c r="L4712" s="1" t="s">
        <v>164</v>
      </c>
      <c r="M4712" s="1" t="s">
        <v>30</v>
      </c>
      <c r="N4712" s="1" t="s">
        <v>33819</v>
      </c>
      <c r="O4712" s="1" t="s">
        <v>69</v>
      </c>
      <c r="P4712" t="s">
        <v>33</v>
      </c>
      <c r="Q4712" s="1" t="s">
        <v>34</v>
      </c>
      <c r="R4712" s="1" t="s">
        <v>1716</v>
      </c>
      <c r="S4712" s="1" t="s">
        <v>9083</v>
      </c>
      <c r="T4712" s="1" t="s">
        <v>31461</v>
      </c>
      <c r="U4712" s="1" t="s">
        <v>3610</v>
      </c>
      <c r="V4712" s="1" t="s">
        <v>4907</v>
      </c>
      <c r="W4712" s="1" t="s">
        <v>293</v>
      </c>
      <c r="X4712" t="str">
        <f t="shared" si="512"/>
        <v>Complete</v>
      </c>
      <c r="Y4712">
        <f>MAX(0,100-IF(G4712="Invalid",Config!$B$5,0)-IF(I4712="Invalid",Config!$B$6,0)-IF(X4712="Incomplete",Config!$B$7,0)-IF(AF4712="Yes",Config!$B$37,0))</f>
        <v>100</v>
      </c>
      <c r="Z4712" s="1">
        <f>IF(OR(TRIM(B4712)="",COUNTIF(Config!$B$15:$B$19,B4712)&gt;0),1,0)+IF(OR(TRIM(C4712)="",COUNTIF(Config!$B$15:$B$19,C4712)&gt;0),1,0)+IF(OR(TRIM(F4712)="",COUNTIF(Config!$B$15:$B$19,F4712)&gt;0),1,0)+IF(OR(TRIM(H4712)="",COUNTIF(Config!$B$15:$B$19,H4712)&gt;0),1,0)+IF(OR(TRIM(E4712)="",COUNTIF(Config!$B$15:$B$19,E4712)&gt;0),1,0)+IF(OR(TRIM(K4712)="",COUNTIF(Config!$B$15:$B$19,K4712)&gt;0),1,0)+IF(OR(TRIM(P4712)="",COUNTIF(Config!$B$15:$B$19,P4712)&gt;0),1,0)+IF(OR(TRIM(R4712)="",COUNTIF(Config!$B$15:$B$19,R4712)&gt;0),1,0)</f>
        <v>0</v>
      </c>
      <c r="AA4712" s="1" cm="1">
        <f t="array" ref="AA4712">SUMPRODUCT(LEN(H4712)-LEN(SUBSTITUTE(H4712,{"0";"1";"2";"3";"4";"5";"6";"7";"8";"9"},"")))</f>
        <v>10</v>
      </c>
      <c r="AC4712" t="str">
        <f t="shared" si="513"/>
        <v/>
      </c>
      <c r="AD4712">
        <f t="shared" si="514"/>
        <v>1</v>
      </c>
      <c r="AE4712">
        <f t="shared" si="515"/>
        <v>1</v>
      </c>
      <c r="AF4712" t="str">
        <f t="shared" si="516"/>
        <v>No</v>
      </c>
      <c r="AG4712">
        <f t="shared" ca="1" si="517"/>
        <v>96</v>
      </c>
      <c r="AH4712" t="str">
        <f ca="1">IF(OR(V4712="",AG4712=""),"Yes",IF(AG4712&gt;Config!$B$41,"Yes","No"))</f>
        <v>No</v>
      </c>
    </row>
    <row r="4713" spans="1:34" x14ac:dyDescent="0.25">
      <c r="A4713" s="1" t="s">
        <v>14711</v>
      </c>
      <c r="B4713" s="1" t="s">
        <v>488</v>
      </c>
      <c r="C4713" s="1" t="s">
        <v>398</v>
      </c>
      <c r="D4713" s="1" t="s">
        <v>31462</v>
      </c>
      <c r="E4713" s="1" t="s">
        <v>33858</v>
      </c>
      <c r="F4713" s="1" t="s">
        <v>31463</v>
      </c>
      <c r="G4713" t="str">
        <f t="shared" si="511"/>
        <v>Valid</v>
      </c>
      <c r="H4713" s="1" t="s">
        <v>31464</v>
      </c>
      <c r="I4713" t="str" cm="1">
        <f t="array" ref="I4713">IF(OR(TRIM(H4713)="",ISNUMBER(SEARCH("#",H4713)),AA4713&lt;Config!$B$8,SUMPRODUCT(--ISNUMBER(SEARCH({"a";"b";"c";"d";"e";"f";"g";"h";"i";"j";"k";"l";"m";"n";"o";"p";"q";"r";"s";"t";"u";"v";"w";"x";"y";"z"},H4713)))&gt;0),"Invalid","Valid")</f>
        <v>Valid</v>
      </c>
      <c r="J4713" s="1" t="s">
        <v>31465</v>
      </c>
      <c r="K4713" s="1" t="s">
        <v>516</v>
      </c>
      <c r="L4713" s="1" t="s">
        <v>29</v>
      </c>
      <c r="M4713" s="1" t="s">
        <v>118</v>
      </c>
      <c r="N4713" s="1" t="s">
        <v>86</v>
      </c>
      <c r="O4713" s="1" t="s">
        <v>196</v>
      </c>
      <c r="P4713" t="s">
        <v>33</v>
      </c>
      <c r="Q4713" s="1" t="s">
        <v>1099</v>
      </c>
      <c r="R4713" s="1" t="s">
        <v>2361</v>
      </c>
      <c r="S4713" s="1" t="s">
        <v>6131</v>
      </c>
      <c r="T4713" s="1" t="s">
        <v>31466</v>
      </c>
      <c r="U4713" s="1" t="s">
        <v>31467</v>
      </c>
      <c r="V4713" s="1" t="s">
        <v>2233</v>
      </c>
      <c r="W4713" s="1" t="s">
        <v>125</v>
      </c>
      <c r="X4713" t="str">
        <f t="shared" si="512"/>
        <v>Complete</v>
      </c>
      <c r="Y4713">
        <f>MAX(0,100-IF(G4713="Invalid",Config!$B$5,0)-IF(I4713="Invalid",Config!$B$6,0)-IF(X4713="Incomplete",Config!$B$7,0)-IF(AF4713="Yes",Config!$B$37,0))</f>
        <v>100</v>
      </c>
      <c r="Z4713" s="1">
        <f>IF(OR(TRIM(B4713)="",COUNTIF(Config!$B$15:$B$19,B4713)&gt;0),1,0)+IF(OR(TRIM(C4713)="",COUNTIF(Config!$B$15:$B$19,C4713)&gt;0),1,0)+IF(OR(TRIM(F4713)="",COUNTIF(Config!$B$15:$B$19,F4713)&gt;0),1,0)+IF(OR(TRIM(H4713)="",COUNTIF(Config!$B$15:$B$19,H4713)&gt;0),1,0)+IF(OR(TRIM(E4713)="",COUNTIF(Config!$B$15:$B$19,E4713)&gt;0),1,0)+IF(OR(TRIM(K4713)="",COUNTIF(Config!$B$15:$B$19,K4713)&gt;0),1,0)+IF(OR(TRIM(P4713)="",COUNTIF(Config!$B$15:$B$19,P4713)&gt;0),1,0)+IF(OR(TRIM(R4713)="",COUNTIF(Config!$B$15:$B$19,R4713)&gt;0),1,0)</f>
        <v>0</v>
      </c>
      <c r="AA4713" s="1" cm="1">
        <f t="array" ref="AA4713">SUMPRODUCT(LEN(H4713)-LEN(SUBSTITUTE(H4713,{"0";"1";"2";"3";"4";"5";"6";"7";"8";"9"},"")))</f>
        <v>10</v>
      </c>
      <c r="AC4713" t="str">
        <f t="shared" si="513"/>
        <v/>
      </c>
      <c r="AD4713">
        <f t="shared" si="514"/>
        <v>1</v>
      </c>
      <c r="AE4713">
        <f t="shared" si="515"/>
        <v>1</v>
      </c>
      <c r="AF4713" t="str">
        <f t="shared" si="516"/>
        <v>No</v>
      </c>
      <c r="AG4713">
        <f t="shared" ca="1" si="517"/>
        <v>635</v>
      </c>
      <c r="AH4713" t="str">
        <f ca="1">IF(OR(V4713="",AG4713=""),"Yes",IF(AG4713&gt;Config!$B$41,"Yes","No"))</f>
        <v>Yes</v>
      </c>
    </row>
    <row r="4714" spans="1:34" x14ac:dyDescent="0.25">
      <c r="A4714" s="1" t="s">
        <v>31468</v>
      </c>
      <c r="B4714" s="1" t="s">
        <v>219</v>
      </c>
      <c r="C4714" s="1" t="s">
        <v>33938</v>
      </c>
      <c r="D4714" s="1" t="s">
        <v>35732</v>
      </c>
      <c r="E4714" s="1" t="s">
        <v>35733</v>
      </c>
      <c r="F4714" s="1" t="s">
        <v>31469</v>
      </c>
      <c r="G4714" t="str">
        <f t="shared" si="511"/>
        <v>Valid</v>
      </c>
      <c r="H4714" s="1" t="s">
        <v>26149</v>
      </c>
      <c r="I4714" t="str" cm="1">
        <f t="array" ref="I4714">IF(OR(TRIM(H4714)="",ISNUMBER(SEARCH("#",H4714)),AA4714&lt;Config!$B$8,SUMPRODUCT(--ISNUMBER(SEARCH({"a";"b";"c";"d";"e";"f";"g";"h";"i";"j";"k";"l";"m";"n";"o";"p";"q";"r";"s";"t";"u";"v";"w";"x";"y";"z"},H4714)))&gt;0),"Invalid","Valid")</f>
        <v>Valid</v>
      </c>
      <c r="J4714" s="1" t="s">
        <v>31470</v>
      </c>
      <c r="K4714" s="1" t="s">
        <v>133</v>
      </c>
      <c r="L4714" s="1" t="s">
        <v>49</v>
      </c>
      <c r="M4714" s="1" t="s">
        <v>33825</v>
      </c>
      <c r="N4714" s="1" t="s">
        <v>86</v>
      </c>
      <c r="O4714" s="1" t="s">
        <v>196</v>
      </c>
      <c r="P4714" t="s">
        <v>87</v>
      </c>
      <c r="Q4714" s="1" t="s">
        <v>88</v>
      </c>
      <c r="R4714" s="1" t="s">
        <v>89</v>
      </c>
      <c r="S4714" s="1" t="s">
        <v>31471</v>
      </c>
      <c r="T4714" s="1" t="s">
        <v>31472</v>
      </c>
      <c r="U4714" s="1" t="s">
        <v>5718</v>
      </c>
      <c r="V4714" s="1" t="s">
        <v>2776</v>
      </c>
      <c r="W4714" s="1" t="s">
        <v>186</v>
      </c>
      <c r="X4714" t="str">
        <f t="shared" si="512"/>
        <v>Complete</v>
      </c>
      <c r="Y4714">
        <f>MAX(0,100-IF(G4714="Invalid",Config!$B$5,0)-IF(I4714="Invalid",Config!$B$6,0)-IF(X4714="Incomplete",Config!$B$7,0)-IF(AF4714="Yes",Config!$B$37,0))</f>
        <v>75</v>
      </c>
      <c r="Z4714" s="1">
        <f>IF(OR(TRIM(B4714)="",COUNTIF(Config!$B$15:$B$19,B4714)&gt;0),1,0)+IF(OR(TRIM(C4714)="",COUNTIF(Config!$B$15:$B$19,C4714)&gt;0),1,0)+IF(OR(TRIM(F4714)="",COUNTIF(Config!$B$15:$B$19,F4714)&gt;0),1,0)+IF(OR(TRIM(H4714)="",COUNTIF(Config!$B$15:$B$19,H4714)&gt;0),1,0)+IF(OR(TRIM(E4714)="",COUNTIF(Config!$B$15:$B$19,E4714)&gt;0),1,0)+IF(OR(TRIM(K4714)="",COUNTIF(Config!$B$15:$B$19,K4714)&gt;0),1,0)+IF(OR(TRIM(P4714)="",COUNTIF(Config!$B$15:$B$19,P4714)&gt;0),1,0)+IF(OR(TRIM(R4714)="",COUNTIF(Config!$B$15:$B$19,R4714)&gt;0),1,0)</f>
        <v>0</v>
      </c>
      <c r="AA4714" s="1" cm="1">
        <f t="array" ref="AA4714">SUMPRODUCT(LEN(H4714)-LEN(SUBSTITUTE(H4714,{"0";"1";"2";"3";"4";"5";"6";"7";"8";"9"},"")))</f>
        <v>10</v>
      </c>
      <c r="AC4714" t="str">
        <f t="shared" si="513"/>
        <v>Potential Duplicate</v>
      </c>
      <c r="AD4714">
        <f t="shared" si="514"/>
        <v>1</v>
      </c>
      <c r="AE4714">
        <f t="shared" si="515"/>
        <v>2</v>
      </c>
      <c r="AF4714" t="str">
        <f t="shared" si="516"/>
        <v>Yes</v>
      </c>
      <c r="AG4714">
        <f t="shared" ca="1" si="517"/>
        <v>139</v>
      </c>
      <c r="AH4714" t="str">
        <f ca="1">IF(OR(V4714="",AG4714=""),"Yes",IF(AG4714&gt;Config!$B$41,"Yes","No"))</f>
        <v>No</v>
      </c>
    </row>
    <row r="4715" spans="1:34" x14ac:dyDescent="0.25">
      <c r="A4715" s="1" t="s">
        <v>31473</v>
      </c>
      <c r="B4715" s="1" t="s">
        <v>2095</v>
      </c>
      <c r="C4715" s="1" t="s">
        <v>336</v>
      </c>
      <c r="D4715" s="1" t="s">
        <v>22164</v>
      </c>
      <c r="E4715" s="1" t="s">
        <v>34528</v>
      </c>
      <c r="F4715" s="1" t="s">
        <v>31474</v>
      </c>
      <c r="G4715" t="str">
        <f t="shared" si="511"/>
        <v>Valid</v>
      </c>
      <c r="H4715" s="1" t="s">
        <v>31475</v>
      </c>
      <c r="I4715" t="str" cm="1">
        <f t="array" ref="I4715">IF(OR(TRIM(H4715)="",ISNUMBER(SEARCH("#",H4715)),AA4715&lt;Config!$B$8,SUMPRODUCT(--ISNUMBER(SEARCH({"a";"b";"c";"d";"e";"f";"g";"h";"i";"j";"k";"l";"m";"n";"o";"p";"q";"r";"s";"t";"u";"v";"w";"x";"y";"z"},H4715)))&gt;0),"Invalid","Valid")</f>
        <v>Valid</v>
      </c>
      <c r="J4715" s="1" t="s">
        <v>31476</v>
      </c>
      <c r="K4715" s="1" t="s">
        <v>369</v>
      </c>
      <c r="L4715" s="1" t="s">
        <v>84</v>
      </c>
      <c r="M4715" s="1" t="s">
        <v>343</v>
      </c>
      <c r="N4715" s="1" t="s">
        <v>358</v>
      </c>
      <c r="O4715" s="1" t="s">
        <v>180</v>
      </c>
      <c r="P4715" t="s">
        <v>53</v>
      </c>
      <c r="Q4715" s="1" t="s">
        <v>54</v>
      </c>
      <c r="R4715" s="1" t="s">
        <v>150</v>
      </c>
      <c r="S4715" s="1" t="s">
        <v>16119</v>
      </c>
      <c r="T4715" s="1" t="s">
        <v>31477</v>
      </c>
      <c r="U4715" s="1" t="s">
        <v>31478</v>
      </c>
      <c r="V4715" s="1" t="s">
        <v>1546</v>
      </c>
      <c r="W4715" s="1" t="s">
        <v>94</v>
      </c>
      <c r="X4715" t="str">
        <f t="shared" si="512"/>
        <v>Complete</v>
      </c>
      <c r="Y4715">
        <f>MAX(0,100-IF(G4715="Invalid",Config!$B$5,0)-IF(I4715="Invalid",Config!$B$6,0)-IF(X4715="Incomplete",Config!$B$7,0)-IF(AF4715="Yes",Config!$B$37,0))</f>
        <v>100</v>
      </c>
      <c r="Z4715" s="1">
        <f>IF(OR(TRIM(B4715)="",COUNTIF(Config!$B$15:$B$19,B4715)&gt;0),1,0)+IF(OR(TRIM(C4715)="",COUNTIF(Config!$B$15:$B$19,C4715)&gt;0),1,0)+IF(OR(TRIM(F4715)="",COUNTIF(Config!$B$15:$B$19,F4715)&gt;0),1,0)+IF(OR(TRIM(H4715)="",COUNTIF(Config!$B$15:$B$19,H4715)&gt;0),1,0)+IF(OR(TRIM(E4715)="",COUNTIF(Config!$B$15:$B$19,E4715)&gt;0),1,0)+IF(OR(TRIM(K4715)="",COUNTIF(Config!$B$15:$B$19,K4715)&gt;0),1,0)+IF(OR(TRIM(P4715)="",COUNTIF(Config!$B$15:$B$19,P4715)&gt;0),1,0)+IF(OR(TRIM(R4715)="",COUNTIF(Config!$B$15:$B$19,R4715)&gt;0),1,0)</f>
        <v>0</v>
      </c>
      <c r="AA4715" s="1" cm="1">
        <f t="array" ref="AA4715">SUMPRODUCT(LEN(H4715)-LEN(SUBSTITUTE(H4715,{"0";"1";"2";"3";"4";"5";"6";"7";"8";"9"},"")))</f>
        <v>12</v>
      </c>
      <c r="AC4715" t="str">
        <f t="shared" si="513"/>
        <v/>
      </c>
      <c r="AD4715">
        <f t="shared" si="514"/>
        <v>1</v>
      </c>
      <c r="AE4715">
        <f t="shared" si="515"/>
        <v>1</v>
      </c>
      <c r="AF4715" t="str">
        <f t="shared" si="516"/>
        <v>No</v>
      </c>
      <c r="AG4715">
        <f t="shared" ca="1" si="517"/>
        <v>374</v>
      </c>
      <c r="AH4715" t="str">
        <f ca="1">IF(OR(V4715="",AG4715=""),"Yes",IF(AG4715&gt;Config!$B$41,"Yes","No"))</f>
        <v>Yes</v>
      </c>
    </row>
    <row r="4716" spans="1:34" x14ac:dyDescent="0.25">
      <c r="A4716" s="1" t="s">
        <v>31479</v>
      </c>
      <c r="B4716" s="1" t="s">
        <v>4909</v>
      </c>
      <c r="C4716" s="1" t="s">
        <v>337</v>
      </c>
      <c r="D4716" s="1" t="s">
        <v>31480</v>
      </c>
      <c r="E4716" s="1" t="s">
        <v>33842</v>
      </c>
      <c r="F4716" s="1" t="s">
        <v>31481</v>
      </c>
      <c r="G4716" t="str">
        <f t="shared" si="511"/>
        <v>Valid</v>
      </c>
      <c r="H4716" s="1" t="s">
        <v>31482</v>
      </c>
      <c r="I4716" t="str" cm="1">
        <f t="array" ref="I4716">IF(OR(TRIM(H4716)="",ISNUMBER(SEARCH("#",H4716)),AA4716&lt;Config!$B$8,SUMPRODUCT(--ISNUMBER(SEARCH({"a";"b";"c";"d";"e";"f";"g";"h";"i";"j";"k";"l";"m";"n";"o";"p";"q";"r";"s";"t";"u";"v";"w";"x";"y";"z"},H4716)))&gt;0),"Invalid","Valid")</f>
        <v>Valid</v>
      </c>
      <c r="J4716" s="1" t="s">
        <v>31483</v>
      </c>
      <c r="K4716" s="1" t="s">
        <v>369</v>
      </c>
      <c r="L4716" s="1" t="s">
        <v>67</v>
      </c>
      <c r="M4716" s="1" t="s">
        <v>118</v>
      </c>
      <c r="N4716" s="1" t="s">
        <v>211</v>
      </c>
      <c r="O4716" s="1" t="s">
        <v>149</v>
      </c>
      <c r="P4716" t="s">
        <v>344</v>
      </c>
      <c r="Q4716" s="1" t="s">
        <v>971</v>
      </c>
      <c r="R4716" s="1" t="s">
        <v>1200</v>
      </c>
      <c r="S4716" s="1" t="s">
        <v>29759</v>
      </c>
      <c r="T4716" s="1" t="s">
        <v>31484</v>
      </c>
      <c r="U4716" s="1" t="s">
        <v>4467</v>
      </c>
      <c r="V4716" s="1" t="s">
        <v>10505</v>
      </c>
      <c r="W4716" s="1" t="s">
        <v>125</v>
      </c>
      <c r="X4716" t="str">
        <f t="shared" si="512"/>
        <v>Complete</v>
      </c>
      <c r="Y4716">
        <f>MAX(0,100-IF(G4716="Invalid",Config!$B$5,0)-IF(I4716="Invalid",Config!$B$6,0)-IF(X4716="Incomplete",Config!$B$7,0)-IF(AF4716="Yes",Config!$B$37,0))</f>
        <v>100</v>
      </c>
      <c r="Z4716" s="1">
        <f>IF(OR(TRIM(B4716)="",COUNTIF(Config!$B$15:$B$19,B4716)&gt;0),1,0)+IF(OR(TRIM(C4716)="",COUNTIF(Config!$B$15:$B$19,C4716)&gt;0),1,0)+IF(OR(TRIM(F4716)="",COUNTIF(Config!$B$15:$B$19,F4716)&gt;0),1,0)+IF(OR(TRIM(H4716)="",COUNTIF(Config!$B$15:$B$19,H4716)&gt;0),1,0)+IF(OR(TRIM(E4716)="",COUNTIF(Config!$B$15:$B$19,E4716)&gt;0),1,0)+IF(OR(TRIM(K4716)="",COUNTIF(Config!$B$15:$B$19,K4716)&gt;0),1,0)+IF(OR(TRIM(P4716)="",COUNTIF(Config!$B$15:$B$19,P4716)&gt;0),1,0)+IF(OR(TRIM(R4716)="",COUNTIF(Config!$B$15:$B$19,R4716)&gt;0),1,0)</f>
        <v>0</v>
      </c>
      <c r="AA4716" s="1" cm="1">
        <f t="array" ref="AA4716">SUMPRODUCT(LEN(H4716)-LEN(SUBSTITUTE(H4716,{"0";"1";"2";"3";"4";"5";"6";"7";"8";"9"},"")))</f>
        <v>11</v>
      </c>
      <c r="AC4716" t="str">
        <f t="shared" si="513"/>
        <v/>
      </c>
      <c r="AD4716">
        <f t="shared" si="514"/>
        <v>1</v>
      </c>
      <c r="AE4716">
        <f t="shared" si="515"/>
        <v>1</v>
      </c>
      <c r="AF4716" t="str">
        <f t="shared" si="516"/>
        <v>No</v>
      </c>
      <c r="AG4716">
        <f t="shared" ca="1" si="517"/>
        <v>262</v>
      </c>
      <c r="AH4716" t="str">
        <f ca="1">IF(OR(V4716="",AG4716=""),"Yes",IF(AG4716&gt;Config!$B$41,"Yes","No"))</f>
        <v>No</v>
      </c>
    </row>
    <row r="4717" spans="1:34" x14ac:dyDescent="0.25">
      <c r="A4717" s="1" t="s">
        <v>31485</v>
      </c>
      <c r="B4717" s="1" t="s">
        <v>259</v>
      </c>
      <c r="C4717" s="1" t="s">
        <v>620</v>
      </c>
      <c r="D4717" s="1" t="s">
        <v>31336</v>
      </c>
      <c r="E4717" s="1" t="s">
        <v>191</v>
      </c>
      <c r="F4717" s="1" t="s">
        <v>31486</v>
      </c>
      <c r="G4717" t="str">
        <f t="shared" si="511"/>
        <v>Valid</v>
      </c>
      <c r="H4717" s="1" t="s">
        <v>31487</v>
      </c>
      <c r="I4717" t="str" cm="1">
        <f t="array" ref="I4717">IF(OR(TRIM(H4717)="",ISNUMBER(SEARCH("#",H4717)),AA4717&lt;Config!$B$8,SUMPRODUCT(--ISNUMBER(SEARCH({"a";"b";"c";"d";"e";"f";"g";"h";"i";"j";"k";"l";"m";"n";"o";"p";"q";"r";"s";"t";"u";"v";"w";"x";"y";"z"},H4717)))&gt;0),"Invalid","Valid")</f>
        <v>Valid</v>
      </c>
      <c r="J4717" s="1" t="s">
        <v>31488</v>
      </c>
      <c r="K4717" s="1" t="s">
        <v>178</v>
      </c>
      <c r="L4717" s="1" t="s">
        <v>84</v>
      </c>
      <c r="M4717" s="1" t="s">
        <v>343</v>
      </c>
      <c r="N4717" s="1" t="s">
        <v>358</v>
      </c>
      <c r="O4717" s="1" t="s">
        <v>196</v>
      </c>
      <c r="P4717" t="s">
        <v>53</v>
      </c>
      <c r="Q4717" s="1" t="s">
        <v>181</v>
      </c>
      <c r="R4717" s="1" t="s">
        <v>198</v>
      </c>
      <c r="S4717" s="1" t="s">
        <v>31489</v>
      </c>
      <c r="T4717" s="1" t="s">
        <v>31490</v>
      </c>
      <c r="U4717" s="1" t="s">
        <v>10274</v>
      </c>
      <c r="V4717" s="1" t="s">
        <v>10093</v>
      </c>
      <c r="W4717" s="1" t="s">
        <v>60</v>
      </c>
      <c r="X4717" t="str">
        <f t="shared" si="512"/>
        <v>Complete</v>
      </c>
      <c r="Y4717">
        <f>MAX(0,100-IF(G4717="Invalid",Config!$B$5,0)-IF(I4717="Invalid",Config!$B$6,0)-IF(X4717="Incomplete",Config!$B$7,0)-IF(AF4717="Yes",Config!$B$37,0))</f>
        <v>100</v>
      </c>
      <c r="Z4717" s="1">
        <f>IF(OR(TRIM(B4717)="",COUNTIF(Config!$B$15:$B$19,B4717)&gt;0),1,0)+IF(OR(TRIM(C4717)="",COUNTIF(Config!$B$15:$B$19,C4717)&gt;0),1,0)+IF(OR(TRIM(F4717)="",COUNTIF(Config!$B$15:$B$19,F4717)&gt;0),1,0)+IF(OR(TRIM(H4717)="",COUNTIF(Config!$B$15:$B$19,H4717)&gt;0),1,0)+IF(OR(TRIM(E4717)="",COUNTIF(Config!$B$15:$B$19,E4717)&gt;0),1,0)+IF(OR(TRIM(K4717)="",COUNTIF(Config!$B$15:$B$19,K4717)&gt;0),1,0)+IF(OR(TRIM(P4717)="",COUNTIF(Config!$B$15:$B$19,P4717)&gt;0),1,0)+IF(OR(TRIM(R4717)="",COUNTIF(Config!$B$15:$B$19,R4717)&gt;0),1,0)</f>
        <v>0</v>
      </c>
      <c r="AA4717" s="1" cm="1">
        <f t="array" ref="AA4717">SUMPRODUCT(LEN(H4717)-LEN(SUBSTITUTE(H4717,{"0";"1";"2";"3";"4";"5";"6";"7";"8";"9"},"")))</f>
        <v>12</v>
      </c>
      <c r="AC4717" t="str">
        <f t="shared" si="513"/>
        <v/>
      </c>
      <c r="AD4717">
        <f t="shared" si="514"/>
        <v>1</v>
      </c>
      <c r="AE4717">
        <f t="shared" si="515"/>
        <v>1</v>
      </c>
      <c r="AF4717" t="str">
        <f t="shared" si="516"/>
        <v>No</v>
      </c>
      <c r="AG4717">
        <f t="shared" ca="1" si="517"/>
        <v>489</v>
      </c>
      <c r="AH4717" t="str">
        <f ca="1">IF(OR(V4717="",AG4717=""),"Yes",IF(AG4717&gt;Config!$B$41,"Yes","No"))</f>
        <v>Yes</v>
      </c>
    </row>
    <row r="4718" spans="1:34" x14ac:dyDescent="0.25">
      <c r="A4718" s="1" t="s">
        <v>31491</v>
      </c>
      <c r="B4718" s="1" t="s">
        <v>259</v>
      </c>
      <c r="C4718" s="1" t="s">
        <v>566</v>
      </c>
      <c r="D4718" s="1" t="s">
        <v>11930</v>
      </c>
      <c r="E4718" s="1" t="s">
        <v>35734</v>
      </c>
      <c r="F4718" s="1" t="s">
        <v>31492</v>
      </c>
      <c r="G4718" t="str">
        <f t="shared" si="511"/>
        <v>Valid</v>
      </c>
      <c r="H4718" s="1" t="s">
        <v>31493</v>
      </c>
      <c r="I4718" t="str" cm="1">
        <f t="array" ref="I4718">IF(OR(TRIM(H4718)="",ISNUMBER(SEARCH("#",H4718)),AA4718&lt;Config!$B$8,SUMPRODUCT(--ISNUMBER(SEARCH({"a";"b";"c";"d";"e";"f";"g";"h";"i";"j";"k";"l";"m";"n";"o";"p";"q";"r";"s";"t";"u";"v";"w";"x";"y";"z"},H4718)))&gt;0),"Invalid","Valid")</f>
        <v>Valid</v>
      </c>
      <c r="J4718" s="1" t="s">
        <v>31494</v>
      </c>
      <c r="K4718" s="1" t="s">
        <v>1001</v>
      </c>
      <c r="L4718" s="1" t="s">
        <v>450</v>
      </c>
      <c r="M4718" s="1" t="s">
        <v>343</v>
      </c>
      <c r="N4718" s="1" t="s">
        <v>33819</v>
      </c>
      <c r="O4718" s="1" t="s">
        <v>180</v>
      </c>
      <c r="P4718" t="s">
        <v>33</v>
      </c>
      <c r="Q4718" s="1" t="s">
        <v>1099</v>
      </c>
      <c r="R4718" s="1" t="s">
        <v>120</v>
      </c>
      <c r="S4718" s="1" t="s">
        <v>31495</v>
      </c>
      <c r="T4718" s="1" t="s">
        <v>31496</v>
      </c>
      <c r="U4718" s="1" t="s">
        <v>1701</v>
      </c>
      <c r="V4718" s="1" t="s">
        <v>1050</v>
      </c>
      <c r="W4718" s="1" t="s">
        <v>60</v>
      </c>
      <c r="X4718" t="str">
        <f t="shared" si="512"/>
        <v>Complete</v>
      </c>
      <c r="Y4718">
        <f>MAX(0,100-IF(G4718="Invalid",Config!$B$5,0)-IF(I4718="Invalid",Config!$B$6,0)-IF(X4718="Incomplete",Config!$B$7,0)-IF(AF4718="Yes",Config!$B$37,0))</f>
        <v>100</v>
      </c>
      <c r="Z4718" s="1">
        <f>IF(OR(TRIM(B4718)="",COUNTIF(Config!$B$15:$B$19,B4718)&gt;0),1,0)+IF(OR(TRIM(C4718)="",COUNTIF(Config!$B$15:$B$19,C4718)&gt;0),1,0)+IF(OR(TRIM(F4718)="",COUNTIF(Config!$B$15:$B$19,F4718)&gt;0),1,0)+IF(OR(TRIM(H4718)="",COUNTIF(Config!$B$15:$B$19,H4718)&gt;0),1,0)+IF(OR(TRIM(E4718)="",COUNTIF(Config!$B$15:$B$19,E4718)&gt;0),1,0)+IF(OR(TRIM(K4718)="",COUNTIF(Config!$B$15:$B$19,K4718)&gt;0),1,0)+IF(OR(TRIM(P4718)="",COUNTIF(Config!$B$15:$B$19,P4718)&gt;0),1,0)+IF(OR(TRIM(R4718)="",COUNTIF(Config!$B$15:$B$19,R4718)&gt;0),1,0)</f>
        <v>0</v>
      </c>
      <c r="AA4718" s="1" cm="1">
        <f t="array" ref="AA4718">SUMPRODUCT(LEN(H4718)-LEN(SUBSTITUTE(H4718,{"0";"1";"2";"3";"4";"5";"6";"7";"8";"9"},"")))</f>
        <v>10</v>
      </c>
      <c r="AC4718" t="str">
        <f t="shared" si="513"/>
        <v/>
      </c>
      <c r="AD4718">
        <f t="shared" si="514"/>
        <v>1</v>
      </c>
      <c r="AE4718">
        <f t="shared" si="515"/>
        <v>1</v>
      </c>
      <c r="AF4718" t="str">
        <f t="shared" si="516"/>
        <v>No</v>
      </c>
      <c r="AG4718">
        <f t="shared" ca="1" si="517"/>
        <v>37</v>
      </c>
      <c r="AH4718" t="str">
        <f ca="1">IF(OR(V4718="",AG4718=""),"Yes",IF(AG4718&gt;Config!$B$41,"Yes","No"))</f>
        <v>No</v>
      </c>
    </row>
    <row r="4719" spans="1:34" x14ac:dyDescent="0.25">
      <c r="A4719" s="1" t="s">
        <v>31497</v>
      </c>
      <c r="B4719" s="1" t="s">
        <v>1157</v>
      </c>
      <c r="C4719" s="1" t="s">
        <v>620</v>
      </c>
      <c r="D4719" s="1" t="s">
        <v>31498</v>
      </c>
      <c r="E4719" s="1" t="s">
        <v>34652</v>
      </c>
      <c r="F4719" s="1" t="s">
        <v>31499</v>
      </c>
      <c r="G4719" t="str">
        <f t="shared" si="511"/>
        <v>Valid</v>
      </c>
      <c r="H4719" s="1" t="s">
        <v>31500</v>
      </c>
      <c r="I4719" t="str" cm="1">
        <f t="array" ref="I4719">IF(OR(TRIM(H4719)="",ISNUMBER(SEARCH("#",H4719)),AA4719&lt;Config!$B$8,SUMPRODUCT(--ISNUMBER(SEARCH({"a";"b";"c";"d";"e";"f";"g";"h";"i";"j";"k";"l";"m";"n";"o";"p";"q";"r";"s";"t";"u";"v";"w";"x";"y";"z"},H4719)))&gt;0),"Invalid","Valid")</f>
        <v>Valid</v>
      </c>
      <c r="J4719" s="1" t="s">
        <v>31501</v>
      </c>
      <c r="K4719" s="1" t="s">
        <v>66</v>
      </c>
      <c r="L4719" s="1" t="s">
        <v>29</v>
      </c>
      <c r="M4719" s="1" t="s">
        <v>165</v>
      </c>
      <c r="N4719" s="1" t="s">
        <v>33819</v>
      </c>
      <c r="O4719" s="1" t="s">
        <v>149</v>
      </c>
      <c r="P4719" t="s">
        <v>328</v>
      </c>
      <c r="Q4719" s="1" t="s">
        <v>1046</v>
      </c>
      <c r="R4719" s="1" t="s">
        <v>614</v>
      </c>
      <c r="S4719" s="1" t="s">
        <v>11055</v>
      </c>
      <c r="T4719" s="1" t="s">
        <v>31502</v>
      </c>
      <c r="U4719" s="1" t="s">
        <v>3610</v>
      </c>
      <c r="V4719" s="1" t="s">
        <v>6468</v>
      </c>
      <c r="W4719" s="1" t="s">
        <v>141</v>
      </c>
      <c r="X4719" t="str">
        <f t="shared" si="512"/>
        <v>Complete</v>
      </c>
      <c r="Y4719">
        <f>MAX(0,100-IF(G4719="Invalid",Config!$B$5,0)-IF(I4719="Invalid",Config!$B$6,0)-IF(X4719="Incomplete",Config!$B$7,0)-IF(AF4719="Yes",Config!$B$37,0))</f>
        <v>100</v>
      </c>
      <c r="Z4719" s="1">
        <f>IF(OR(TRIM(B4719)="",COUNTIF(Config!$B$15:$B$19,B4719)&gt;0),1,0)+IF(OR(TRIM(C4719)="",COUNTIF(Config!$B$15:$B$19,C4719)&gt;0),1,0)+IF(OR(TRIM(F4719)="",COUNTIF(Config!$B$15:$B$19,F4719)&gt;0),1,0)+IF(OR(TRIM(H4719)="",COUNTIF(Config!$B$15:$B$19,H4719)&gt;0),1,0)+IF(OR(TRIM(E4719)="",COUNTIF(Config!$B$15:$B$19,E4719)&gt;0),1,0)+IF(OR(TRIM(K4719)="",COUNTIF(Config!$B$15:$B$19,K4719)&gt;0),1,0)+IF(OR(TRIM(P4719)="",COUNTIF(Config!$B$15:$B$19,P4719)&gt;0),1,0)+IF(OR(TRIM(R4719)="",COUNTIF(Config!$B$15:$B$19,R4719)&gt;0),1,0)</f>
        <v>0</v>
      </c>
      <c r="AA4719" s="1" cm="1">
        <f t="array" ref="AA4719">SUMPRODUCT(LEN(H4719)-LEN(SUBSTITUTE(H4719,{"0";"1";"2";"3";"4";"5";"6";"7";"8";"9"},"")))</f>
        <v>11</v>
      </c>
      <c r="AC4719" t="str">
        <f t="shared" si="513"/>
        <v/>
      </c>
      <c r="AD4719">
        <f t="shared" si="514"/>
        <v>1</v>
      </c>
      <c r="AE4719">
        <f t="shared" si="515"/>
        <v>1</v>
      </c>
      <c r="AF4719" t="str">
        <f t="shared" si="516"/>
        <v>No</v>
      </c>
      <c r="AG4719">
        <f t="shared" ca="1" si="517"/>
        <v>98</v>
      </c>
      <c r="AH4719" t="str">
        <f ca="1">IF(OR(V4719="",AG4719=""),"Yes",IF(AG4719&gt;Config!$B$41,"Yes","No"))</f>
        <v>No</v>
      </c>
    </row>
    <row r="4720" spans="1:34" x14ac:dyDescent="0.25">
      <c r="A4720" s="1" t="s">
        <v>31503</v>
      </c>
      <c r="B4720" s="1" t="s">
        <v>33815</v>
      </c>
      <c r="C4720" s="1" t="s">
        <v>545</v>
      </c>
      <c r="D4720" s="1" t="s">
        <v>545</v>
      </c>
      <c r="E4720" s="1" t="s">
        <v>283</v>
      </c>
      <c r="F4720" s="1" t="s">
        <v>31504</v>
      </c>
      <c r="G4720" t="str">
        <f t="shared" si="511"/>
        <v>Valid</v>
      </c>
      <c r="H4720" s="1" t="s">
        <v>31505</v>
      </c>
      <c r="I4720" t="str" cm="1">
        <f t="array" ref="I4720">IF(OR(TRIM(H4720)="",ISNUMBER(SEARCH("#",H4720)),AA4720&lt;Config!$B$8,SUMPRODUCT(--ISNUMBER(SEARCH({"a";"b";"c";"d";"e";"f";"g";"h";"i";"j";"k";"l";"m";"n";"o";"p";"q";"r";"s";"t";"u";"v";"w";"x";"y";"z"},H4720)))&gt;0),"Invalid","Valid")</f>
        <v>Valid</v>
      </c>
      <c r="J4720" s="1" t="s">
        <v>31506</v>
      </c>
      <c r="K4720" s="1" t="s">
        <v>195</v>
      </c>
      <c r="L4720" s="1" t="s">
        <v>134</v>
      </c>
      <c r="M4720" s="1" t="s">
        <v>251</v>
      </c>
      <c r="N4720" s="1" t="s">
        <v>224</v>
      </c>
      <c r="O4720" s="1" t="s">
        <v>149</v>
      </c>
      <c r="P4720" t="s">
        <v>236</v>
      </c>
      <c r="Q4720" s="1" t="s">
        <v>253</v>
      </c>
      <c r="R4720" s="1" t="s">
        <v>238</v>
      </c>
      <c r="S4720" s="1" t="s">
        <v>1937</v>
      </c>
      <c r="T4720" s="1" t="s">
        <v>31507</v>
      </c>
      <c r="U4720" s="1" t="s">
        <v>1407</v>
      </c>
      <c r="V4720" s="1" t="s">
        <v>4058</v>
      </c>
      <c r="W4720" s="1" t="s">
        <v>60</v>
      </c>
      <c r="X4720" t="str">
        <f t="shared" si="512"/>
        <v>Incomplete</v>
      </c>
      <c r="Y4720">
        <f>MAX(0,100-IF(G4720="Invalid",Config!$B$5,0)-IF(I4720="Invalid",Config!$B$6,0)-IF(X4720="Incomplete",Config!$B$7,0)-IF(AF4720="Yes",Config!$B$37,0))</f>
        <v>60</v>
      </c>
      <c r="Z4720" s="1">
        <f>IF(OR(TRIM(B4720)="",COUNTIF(Config!$B$15:$B$19,B4720)&gt;0),1,0)+IF(OR(TRIM(C4720)="",COUNTIF(Config!$B$15:$B$19,C4720)&gt;0),1,0)+IF(OR(TRIM(F4720)="",COUNTIF(Config!$B$15:$B$19,F4720)&gt;0),1,0)+IF(OR(TRIM(H4720)="",COUNTIF(Config!$B$15:$B$19,H4720)&gt;0),1,0)+IF(OR(TRIM(E4720)="",COUNTIF(Config!$B$15:$B$19,E4720)&gt;0),1,0)+IF(OR(TRIM(K4720)="",COUNTIF(Config!$B$15:$B$19,K4720)&gt;0),1,0)+IF(OR(TRIM(P4720)="",COUNTIF(Config!$B$15:$B$19,P4720)&gt;0),1,0)+IF(OR(TRIM(R4720)="",COUNTIF(Config!$B$15:$B$19,R4720)&gt;0),1,0)</f>
        <v>1</v>
      </c>
      <c r="AA4720" s="1" cm="1">
        <f t="array" ref="AA4720">SUMPRODUCT(LEN(H4720)-LEN(SUBSTITUTE(H4720,{"0";"1";"2";"3";"4";"5";"6";"7";"8";"9"},"")))</f>
        <v>10</v>
      </c>
      <c r="AC4720" t="str">
        <f t="shared" si="513"/>
        <v>Incomplete Profile</v>
      </c>
      <c r="AD4720">
        <f t="shared" si="514"/>
        <v>1</v>
      </c>
      <c r="AE4720">
        <f t="shared" si="515"/>
        <v>1</v>
      </c>
      <c r="AF4720" t="str">
        <f t="shared" si="516"/>
        <v>No</v>
      </c>
      <c r="AG4720">
        <f t="shared" ca="1" si="517"/>
        <v>427</v>
      </c>
      <c r="AH4720" t="str">
        <f ca="1">IF(OR(V4720="",AG4720=""),"Yes",IF(AG4720&gt;Config!$B$41,"Yes","No"))</f>
        <v>Yes</v>
      </c>
    </row>
    <row r="4721" spans="1:34" x14ac:dyDescent="0.25">
      <c r="A4721" s="1" t="s">
        <v>31508</v>
      </c>
      <c r="B4721" s="1" t="s">
        <v>295</v>
      </c>
      <c r="C4721" s="1" t="s">
        <v>524</v>
      </c>
      <c r="D4721" s="1" t="s">
        <v>31509</v>
      </c>
      <c r="E4721" s="1" t="s">
        <v>458</v>
      </c>
      <c r="F4721" s="1" t="s">
        <v>31510</v>
      </c>
      <c r="G4721" t="str">
        <f t="shared" si="511"/>
        <v>Valid</v>
      </c>
      <c r="H4721" s="1" t="s">
        <v>31511</v>
      </c>
      <c r="I4721" t="str" cm="1">
        <f t="array" ref="I4721">IF(OR(TRIM(H4721)="",ISNUMBER(SEARCH("#",H4721)),AA4721&lt;Config!$B$8,SUMPRODUCT(--ISNUMBER(SEARCH({"a";"b";"c";"d";"e";"f";"g";"h";"i";"j";"k";"l";"m";"n";"o";"p";"q";"r";"s";"t";"u";"v";"w";"x";"y";"z"},H4721)))&gt;0),"Invalid","Valid")</f>
        <v>Valid</v>
      </c>
      <c r="J4721" s="1" t="s">
        <v>31512</v>
      </c>
      <c r="K4721" s="1" t="s">
        <v>516</v>
      </c>
      <c r="L4721" s="1" t="s">
        <v>67</v>
      </c>
      <c r="M4721" s="1" t="s">
        <v>103</v>
      </c>
      <c r="N4721" s="1" t="s">
        <v>358</v>
      </c>
      <c r="O4721" s="1" t="s">
        <v>196</v>
      </c>
      <c r="P4721" t="s">
        <v>104</v>
      </c>
      <c r="Q4721" s="1" t="s">
        <v>732</v>
      </c>
      <c r="R4721" s="1" t="s">
        <v>922</v>
      </c>
      <c r="S4721" s="1" t="s">
        <v>31513</v>
      </c>
      <c r="T4721" s="1" t="s">
        <v>31514</v>
      </c>
      <c r="U4721" s="1" t="s">
        <v>5367</v>
      </c>
      <c r="V4721" s="1" t="s">
        <v>140</v>
      </c>
      <c r="W4721" s="1" t="s">
        <v>60</v>
      </c>
      <c r="X4721" t="str">
        <f t="shared" si="512"/>
        <v>Complete</v>
      </c>
      <c r="Y4721">
        <f>MAX(0,100-IF(G4721="Invalid",Config!$B$5,0)-IF(I4721="Invalid",Config!$B$6,0)-IF(X4721="Incomplete",Config!$B$7,0)-IF(AF4721="Yes",Config!$B$37,0))</f>
        <v>100</v>
      </c>
      <c r="Z4721" s="1">
        <f>IF(OR(TRIM(B4721)="",COUNTIF(Config!$B$15:$B$19,B4721)&gt;0),1,0)+IF(OR(TRIM(C4721)="",COUNTIF(Config!$B$15:$B$19,C4721)&gt;0),1,0)+IF(OR(TRIM(F4721)="",COUNTIF(Config!$B$15:$B$19,F4721)&gt;0),1,0)+IF(OR(TRIM(H4721)="",COUNTIF(Config!$B$15:$B$19,H4721)&gt;0),1,0)+IF(OR(TRIM(E4721)="",COUNTIF(Config!$B$15:$B$19,E4721)&gt;0),1,0)+IF(OR(TRIM(K4721)="",COUNTIF(Config!$B$15:$B$19,K4721)&gt;0),1,0)+IF(OR(TRIM(P4721)="",COUNTIF(Config!$B$15:$B$19,P4721)&gt;0),1,0)+IF(OR(TRIM(R4721)="",COUNTIF(Config!$B$15:$B$19,R4721)&gt;0),1,0)</f>
        <v>0</v>
      </c>
      <c r="AA4721" s="1" cm="1">
        <f t="array" ref="AA4721">SUMPRODUCT(LEN(H4721)-LEN(SUBSTITUTE(H4721,{"0";"1";"2";"3";"4";"5";"6";"7";"8";"9"},"")))</f>
        <v>11</v>
      </c>
      <c r="AC4721" t="str">
        <f t="shared" si="513"/>
        <v/>
      </c>
      <c r="AD4721">
        <f t="shared" si="514"/>
        <v>1</v>
      </c>
      <c r="AE4721">
        <f t="shared" si="515"/>
        <v>1</v>
      </c>
      <c r="AF4721" t="str">
        <f t="shared" si="516"/>
        <v>No</v>
      </c>
      <c r="AG4721">
        <f t="shared" ca="1" si="517"/>
        <v>37</v>
      </c>
      <c r="AH4721" t="str">
        <f ca="1">IF(OR(V4721="",AG4721=""),"Yes",IF(AG4721&gt;Config!$B$41,"Yes","No"))</f>
        <v>No</v>
      </c>
    </row>
    <row r="4722" spans="1:34" x14ac:dyDescent="0.25">
      <c r="A4722" s="1" t="s">
        <v>31515</v>
      </c>
      <c r="B4722" s="1" t="s">
        <v>431</v>
      </c>
      <c r="C4722" s="1" t="s">
        <v>861</v>
      </c>
      <c r="D4722" s="1" t="s">
        <v>5047</v>
      </c>
      <c r="E4722" s="1" t="s">
        <v>35419</v>
      </c>
      <c r="F4722" s="1" t="s">
        <v>24369</v>
      </c>
      <c r="G4722" t="str">
        <f t="shared" si="511"/>
        <v>Valid</v>
      </c>
      <c r="H4722" s="1" t="s">
        <v>24370</v>
      </c>
      <c r="I4722" t="str" cm="1">
        <f t="array" ref="I4722">IF(OR(TRIM(H4722)="",ISNUMBER(SEARCH("#",H4722)),AA4722&lt;Config!$B$8,SUMPRODUCT(--ISNUMBER(SEARCH({"a";"b";"c";"d";"e";"f";"g";"h";"i";"j";"k";"l";"m";"n";"o";"p";"q";"r";"s";"t";"u";"v";"w";"x";"y";"z"},H4722)))&gt;0),"Invalid","Valid")</f>
        <v>Valid</v>
      </c>
      <c r="J4722" s="1" t="s">
        <v>24371</v>
      </c>
      <c r="K4722" s="1" t="s">
        <v>163</v>
      </c>
      <c r="L4722" s="1" t="s">
        <v>450</v>
      </c>
      <c r="M4722" s="1" t="s">
        <v>391</v>
      </c>
      <c r="N4722" s="1" t="s">
        <v>148</v>
      </c>
      <c r="O4722" s="1" t="s">
        <v>32</v>
      </c>
      <c r="P4722" t="s">
        <v>344</v>
      </c>
      <c r="Q4722" s="1" t="s">
        <v>1199</v>
      </c>
      <c r="R4722" s="1" t="s">
        <v>346</v>
      </c>
      <c r="S4722" s="1" t="s">
        <v>22026</v>
      </c>
      <c r="T4722" s="1" t="s">
        <v>24372</v>
      </c>
      <c r="U4722" s="1" t="s">
        <v>24373</v>
      </c>
      <c r="V4722" s="1" t="s">
        <v>23835</v>
      </c>
      <c r="W4722" s="1" t="s">
        <v>94</v>
      </c>
      <c r="X4722" t="str">
        <f t="shared" si="512"/>
        <v>Complete</v>
      </c>
      <c r="Y4722">
        <f>MAX(0,100-IF(G4722="Invalid",Config!$B$5,0)-IF(I4722="Invalid",Config!$B$6,0)-IF(X4722="Incomplete",Config!$B$7,0)-IF(AF4722="Yes",Config!$B$37,0))</f>
        <v>75</v>
      </c>
      <c r="Z4722" s="1">
        <f>IF(OR(TRIM(B4722)="",COUNTIF(Config!$B$15:$B$19,B4722)&gt;0),1,0)+IF(OR(TRIM(C4722)="",COUNTIF(Config!$B$15:$B$19,C4722)&gt;0),1,0)+IF(OR(TRIM(F4722)="",COUNTIF(Config!$B$15:$B$19,F4722)&gt;0),1,0)+IF(OR(TRIM(H4722)="",COUNTIF(Config!$B$15:$B$19,H4722)&gt;0),1,0)+IF(OR(TRIM(E4722)="",COUNTIF(Config!$B$15:$B$19,E4722)&gt;0),1,0)+IF(OR(TRIM(K4722)="",COUNTIF(Config!$B$15:$B$19,K4722)&gt;0),1,0)+IF(OR(TRIM(P4722)="",COUNTIF(Config!$B$15:$B$19,P4722)&gt;0),1,0)+IF(OR(TRIM(R4722)="",COUNTIF(Config!$B$15:$B$19,R4722)&gt;0),1,0)</f>
        <v>0</v>
      </c>
      <c r="AA4722" s="1" cm="1">
        <f t="array" ref="AA4722">SUMPRODUCT(LEN(H4722)-LEN(SUBSTITUTE(H4722,{"0";"1";"2";"3";"4";"5";"6";"7";"8";"9"},"")))</f>
        <v>11</v>
      </c>
      <c r="AC4722" t="str">
        <f t="shared" si="513"/>
        <v>Potential Duplicate</v>
      </c>
      <c r="AD4722">
        <f t="shared" si="514"/>
        <v>2</v>
      </c>
      <c r="AE4722">
        <f t="shared" si="515"/>
        <v>2</v>
      </c>
      <c r="AF4722" t="str">
        <f t="shared" si="516"/>
        <v>Yes</v>
      </c>
      <c r="AG4722">
        <f t="shared" ca="1" si="517"/>
        <v>226</v>
      </c>
      <c r="AH4722" t="str">
        <f ca="1">IF(OR(V4722="",AG4722=""),"Yes",IF(AG4722&gt;Config!$B$41,"Yes","No"))</f>
        <v>No</v>
      </c>
    </row>
    <row r="4723" spans="1:34" x14ac:dyDescent="0.25">
      <c r="A4723" s="1" t="s">
        <v>31516</v>
      </c>
      <c r="B4723" s="1" t="s">
        <v>928</v>
      </c>
      <c r="C4723" s="1" t="s">
        <v>956</v>
      </c>
      <c r="D4723" s="1" t="s">
        <v>20409</v>
      </c>
      <c r="E4723" s="1" t="s">
        <v>159</v>
      </c>
      <c r="F4723" s="1" t="s">
        <v>31517</v>
      </c>
      <c r="G4723" t="str">
        <f t="shared" si="511"/>
        <v>Valid</v>
      </c>
      <c r="H4723" s="1" t="s">
        <v>31518</v>
      </c>
      <c r="I4723" t="str" cm="1">
        <f t="array" ref="I4723">IF(OR(TRIM(H4723)="",ISNUMBER(SEARCH("#",H4723)),AA4723&lt;Config!$B$8,SUMPRODUCT(--ISNUMBER(SEARCH({"a";"b";"c";"d";"e";"f";"g";"h";"i";"j";"k";"l";"m";"n";"o";"p";"q";"r";"s";"t";"u";"v";"w";"x";"y";"z"},H4723)))&gt;0),"Invalid","Valid")</f>
        <v>Valid</v>
      </c>
      <c r="J4723" s="1" t="s">
        <v>31519</v>
      </c>
      <c r="K4723" s="1" t="s">
        <v>195</v>
      </c>
      <c r="L4723" s="1" t="s">
        <v>134</v>
      </c>
      <c r="M4723" s="1" t="s">
        <v>235</v>
      </c>
      <c r="N4723" s="1" t="s">
        <v>252</v>
      </c>
      <c r="O4723" s="1" t="s">
        <v>32</v>
      </c>
      <c r="P4723" t="s">
        <v>328</v>
      </c>
      <c r="Q4723" s="1" t="s">
        <v>1046</v>
      </c>
      <c r="R4723" s="1" t="s">
        <v>330</v>
      </c>
      <c r="S4723" s="1" t="s">
        <v>12527</v>
      </c>
      <c r="T4723" s="1" t="s">
        <v>31520</v>
      </c>
      <c r="U4723" s="1" t="s">
        <v>31521</v>
      </c>
      <c r="V4723" s="1" t="s">
        <v>31522</v>
      </c>
      <c r="W4723" s="1" t="s">
        <v>75</v>
      </c>
      <c r="X4723" t="str">
        <f t="shared" si="512"/>
        <v>Complete</v>
      </c>
      <c r="Y4723">
        <f>MAX(0,100-IF(G4723="Invalid",Config!$B$5,0)-IF(I4723="Invalid",Config!$B$6,0)-IF(X4723="Incomplete",Config!$B$7,0)-IF(AF4723="Yes",Config!$B$37,0))</f>
        <v>100</v>
      </c>
      <c r="Z4723" s="1">
        <f>IF(OR(TRIM(B4723)="",COUNTIF(Config!$B$15:$B$19,B4723)&gt;0),1,0)+IF(OR(TRIM(C4723)="",COUNTIF(Config!$B$15:$B$19,C4723)&gt;0),1,0)+IF(OR(TRIM(F4723)="",COUNTIF(Config!$B$15:$B$19,F4723)&gt;0),1,0)+IF(OR(TRIM(H4723)="",COUNTIF(Config!$B$15:$B$19,H4723)&gt;0),1,0)+IF(OR(TRIM(E4723)="",COUNTIF(Config!$B$15:$B$19,E4723)&gt;0),1,0)+IF(OR(TRIM(K4723)="",COUNTIF(Config!$B$15:$B$19,K4723)&gt;0),1,0)+IF(OR(TRIM(P4723)="",COUNTIF(Config!$B$15:$B$19,P4723)&gt;0),1,0)+IF(OR(TRIM(R4723)="",COUNTIF(Config!$B$15:$B$19,R4723)&gt;0),1,0)</f>
        <v>0</v>
      </c>
      <c r="AA4723" s="1" cm="1">
        <f t="array" ref="AA4723">SUMPRODUCT(LEN(H4723)-LEN(SUBSTITUTE(H4723,{"0";"1";"2";"3";"4";"5";"6";"7";"8";"9"},"")))</f>
        <v>11</v>
      </c>
      <c r="AC4723" t="str">
        <f t="shared" si="513"/>
        <v/>
      </c>
      <c r="AD4723">
        <f t="shared" si="514"/>
        <v>1</v>
      </c>
      <c r="AE4723">
        <f t="shared" si="515"/>
        <v>1</v>
      </c>
      <c r="AF4723" t="str">
        <f t="shared" si="516"/>
        <v>No</v>
      </c>
      <c r="AG4723">
        <f t="shared" ca="1" si="517"/>
        <v>285</v>
      </c>
      <c r="AH4723" t="str">
        <f ca="1">IF(OR(V4723="",AG4723=""),"Yes",IF(AG4723&gt;Config!$B$41,"Yes","No"))</f>
        <v>No</v>
      </c>
    </row>
    <row r="4724" spans="1:34" x14ac:dyDescent="0.25">
      <c r="A4724" s="1" t="s">
        <v>31523</v>
      </c>
      <c r="B4724" s="1" t="s">
        <v>2431</v>
      </c>
      <c r="C4724" s="1" t="s">
        <v>308</v>
      </c>
      <c r="D4724" s="1" t="s">
        <v>12597</v>
      </c>
      <c r="E4724" s="1" t="s">
        <v>283</v>
      </c>
      <c r="F4724" s="1" t="s">
        <v>31524</v>
      </c>
      <c r="G4724" t="str">
        <f t="shared" si="511"/>
        <v>Valid</v>
      </c>
      <c r="H4724" s="1" t="s">
        <v>31525</v>
      </c>
      <c r="I4724" t="str" cm="1">
        <f t="array" ref="I4724">IF(OR(TRIM(H4724)="",ISNUMBER(SEARCH("#",H4724)),AA4724&lt;Config!$B$8,SUMPRODUCT(--ISNUMBER(SEARCH({"a";"b";"c";"d";"e";"f";"g";"h";"i";"j";"k";"l";"m";"n";"o";"p";"q";"r";"s";"t";"u";"v";"w";"x";"y";"z"},H4724)))&gt;0),"Invalid","Valid")</f>
        <v>Valid</v>
      </c>
      <c r="J4724" s="1" t="s">
        <v>31526</v>
      </c>
      <c r="K4724" s="1" t="s">
        <v>210</v>
      </c>
      <c r="L4724" s="1" t="s">
        <v>179</v>
      </c>
      <c r="M4724" s="1" t="s">
        <v>165</v>
      </c>
      <c r="N4724" s="1" t="s">
        <v>713</v>
      </c>
      <c r="O4724" s="1" t="s">
        <v>32</v>
      </c>
      <c r="P4724" t="s">
        <v>87</v>
      </c>
      <c r="Q4724" s="1" t="s">
        <v>438</v>
      </c>
      <c r="R4724" s="1" t="s">
        <v>212</v>
      </c>
      <c r="S4724" s="1" t="s">
        <v>31527</v>
      </c>
      <c r="T4724" s="1" t="s">
        <v>31528</v>
      </c>
      <c r="U4724" s="1" t="s">
        <v>7816</v>
      </c>
      <c r="V4724" s="1" t="s">
        <v>648</v>
      </c>
      <c r="W4724" s="1" t="s">
        <v>33823</v>
      </c>
      <c r="X4724" t="str">
        <f t="shared" si="512"/>
        <v>Complete</v>
      </c>
      <c r="Y4724">
        <f>MAX(0,100-IF(G4724="Invalid",Config!$B$5,0)-IF(I4724="Invalid",Config!$B$6,0)-IF(X4724="Incomplete",Config!$B$7,0)-IF(AF4724="Yes",Config!$B$37,0))</f>
        <v>100</v>
      </c>
      <c r="Z4724" s="1">
        <f>IF(OR(TRIM(B4724)="",COUNTIF(Config!$B$15:$B$19,B4724)&gt;0),1,0)+IF(OR(TRIM(C4724)="",COUNTIF(Config!$B$15:$B$19,C4724)&gt;0),1,0)+IF(OR(TRIM(F4724)="",COUNTIF(Config!$B$15:$B$19,F4724)&gt;0),1,0)+IF(OR(TRIM(H4724)="",COUNTIF(Config!$B$15:$B$19,H4724)&gt;0),1,0)+IF(OR(TRIM(E4724)="",COUNTIF(Config!$B$15:$B$19,E4724)&gt;0),1,0)+IF(OR(TRIM(K4724)="",COUNTIF(Config!$B$15:$B$19,K4724)&gt;0),1,0)+IF(OR(TRIM(P4724)="",COUNTIF(Config!$B$15:$B$19,P4724)&gt;0),1,0)+IF(OR(TRIM(R4724)="",COUNTIF(Config!$B$15:$B$19,R4724)&gt;0),1,0)</f>
        <v>0</v>
      </c>
      <c r="AA4724" s="1" cm="1">
        <f t="array" ref="AA4724">SUMPRODUCT(LEN(H4724)-LEN(SUBSTITUTE(H4724,{"0";"1";"2";"3";"4";"5";"6";"7";"8";"9"},"")))</f>
        <v>10</v>
      </c>
      <c r="AC4724" t="str">
        <f t="shared" si="513"/>
        <v/>
      </c>
      <c r="AD4724">
        <f t="shared" si="514"/>
        <v>1</v>
      </c>
      <c r="AE4724">
        <f t="shared" si="515"/>
        <v>1</v>
      </c>
      <c r="AF4724" t="str">
        <f t="shared" si="516"/>
        <v>No</v>
      </c>
      <c r="AG4724">
        <f t="shared" ca="1" si="517"/>
        <v>156</v>
      </c>
      <c r="AH4724" t="str">
        <f ca="1">IF(OR(V4724="",AG4724=""),"Yes",IF(AG4724&gt;Config!$B$41,"Yes","No"))</f>
        <v>No</v>
      </c>
    </row>
    <row r="4725" spans="1:34" x14ac:dyDescent="0.25">
      <c r="A4725" s="1" t="s">
        <v>31529</v>
      </c>
      <c r="B4725" s="1" t="s">
        <v>1266</v>
      </c>
      <c r="C4725" s="1" t="s">
        <v>775</v>
      </c>
      <c r="D4725" s="1" t="s">
        <v>31530</v>
      </c>
      <c r="E4725" s="1" t="s">
        <v>35735</v>
      </c>
      <c r="F4725" s="1" t="s">
        <v>31531</v>
      </c>
      <c r="G4725" t="str">
        <f t="shared" si="511"/>
        <v>Valid</v>
      </c>
      <c r="H4725" s="1" t="s">
        <v>31532</v>
      </c>
      <c r="I4725" t="str" cm="1">
        <f t="array" ref="I4725">IF(OR(TRIM(H4725)="",ISNUMBER(SEARCH("#",H4725)),AA4725&lt;Config!$B$8,SUMPRODUCT(--ISNUMBER(SEARCH({"a";"b";"c";"d";"e";"f";"g";"h";"i";"j";"k";"l";"m";"n";"o";"p";"q";"r";"s";"t";"u";"v";"w";"x";"y";"z"},H4725)))&gt;0),"Invalid","Valid")</f>
        <v>Valid</v>
      </c>
      <c r="J4725" s="1" t="s">
        <v>31533</v>
      </c>
      <c r="K4725" s="1" t="s">
        <v>369</v>
      </c>
      <c r="L4725" s="1" t="s">
        <v>102</v>
      </c>
      <c r="M4725" s="1" t="s">
        <v>391</v>
      </c>
      <c r="N4725" s="1" t="s">
        <v>224</v>
      </c>
      <c r="O4725" s="1" t="s">
        <v>196</v>
      </c>
      <c r="P4725" t="s">
        <v>328</v>
      </c>
      <c r="Q4725" s="1" t="s">
        <v>329</v>
      </c>
      <c r="R4725" s="1" t="s">
        <v>614</v>
      </c>
      <c r="S4725" s="1" t="s">
        <v>876</v>
      </c>
      <c r="T4725" s="1" t="s">
        <v>31534</v>
      </c>
      <c r="U4725" s="1" t="s">
        <v>31535</v>
      </c>
      <c r="V4725" s="1" t="s">
        <v>5339</v>
      </c>
      <c r="W4725" s="1" t="s">
        <v>202</v>
      </c>
      <c r="X4725" t="str">
        <f t="shared" si="512"/>
        <v>Complete</v>
      </c>
      <c r="Y4725">
        <f>MAX(0,100-IF(G4725="Invalid",Config!$B$5,0)-IF(I4725="Invalid",Config!$B$6,0)-IF(X4725="Incomplete",Config!$B$7,0)-IF(AF4725="Yes",Config!$B$37,0))</f>
        <v>100</v>
      </c>
      <c r="Z4725" s="1">
        <f>IF(OR(TRIM(B4725)="",COUNTIF(Config!$B$15:$B$19,B4725)&gt;0),1,0)+IF(OR(TRIM(C4725)="",COUNTIF(Config!$B$15:$B$19,C4725)&gt;0),1,0)+IF(OR(TRIM(F4725)="",COUNTIF(Config!$B$15:$B$19,F4725)&gt;0),1,0)+IF(OR(TRIM(H4725)="",COUNTIF(Config!$B$15:$B$19,H4725)&gt;0),1,0)+IF(OR(TRIM(E4725)="",COUNTIF(Config!$B$15:$B$19,E4725)&gt;0),1,0)+IF(OR(TRIM(K4725)="",COUNTIF(Config!$B$15:$B$19,K4725)&gt;0),1,0)+IF(OR(TRIM(P4725)="",COUNTIF(Config!$B$15:$B$19,P4725)&gt;0),1,0)+IF(OR(TRIM(R4725)="",COUNTIF(Config!$B$15:$B$19,R4725)&gt;0),1,0)</f>
        <v>0</v>
      </c>
      <c r="AA4725" s="1" cm="1">
        <f t="array" ref="AA4725">SUMPRODUCT(LEN(H4725)-LEN(SUBSTITUTE(H4725,{"0";"1";"2";"3";"4";"5";"6";"7";"8";"9"},"")))</f>
        <v>11</v>
      </c>
      <c r="AC4725" t="str">
        <f t="shared" si="513"/>
        <v/>
      </c>
      <c r="AD4725">
        <f t="shared" si="514"/>
        <v>1</v>
      </c>
      <c r="AE4725">
        <f t="shared" si="515"/>
        <v>1</v>
      </c>
      <c r="AF4725" t="str">
        <f t="shared" si="516"/>
        <v>No</v>
      </c>
      <c r="AG4725">
        <f t="shared" ca="1" si="517"/>
        <v>40</v>
      </c>
      <c r="AH4725" t="str">
        <f ca="1">IF(OR(V4725="",AG4725=""),"Yes",IF(AG4725&gt;Config!$B$41,"Yes","No"))</f>
        <v>No</v>
      </c>
    </row>
    <row r="4726" spans="1:34" x14ac:dyDescent="0.25">
      <c r="A4726" s="1" t="s">
        <v>31536</v>
      </c>
      <c r="B4726" s="1" t="s">
        <v>2374</v>
      </c>
      <c r="C4726" s="1" t="s">
        <v>308</v>
      </c>
      <c r="D4726" s="1" t="s">
        <v>31537</v>
      </c>
      <c r="E4726" s="1" t="s">
        <v>33858</v>
      </c>
      <c r="F4726" s="1" t="s">
        <v>31538</v>
      </c>
      <c r="G4726" t="str">
        <f t="shared" si="511"/>
        <v>Valid</v>
      </c>
      <c r="H4726" s="1" t="s">
        <v>31539</v>
      </c>
      <c r="I4726" t="str" cm="1">
        <f t="array" ref="I4726">IF(OR(TRIM(H4726)="",ISNUMBER(SEARCH("#",H4726)),AA4726&lt;Config!$B$8,SUMPRODUCT(--ISNUMBER(SEARCH({"a";"b";"c";"d";"e";"f";"g";"h";"i";"j";"k";"l";"m";"n";"o";"p";"q";"r";"s";"t";"u";"v";"w";"x";"y";"z"},H4726)))&gt;0),"Invalid","Valid")</f>
        <v>Valid</v>
      </c>
      <c r="J4726" s="1" t="s">
        <v>31540</v>
      </c>
      <c r="K4726" s="1" t="s">
        <v>516</v>
      </c>
      <c r="L4726" s="1" t="s">
        <v>29</v>
      </c>
      <c r="M4726" s="1" t="s">
        <v>251</v>
      </c>
      <c r="N4726" s="1" t="s">
        <v>86</v>
      </c>
      <c r="O4726" s="1" t="s">
        <v>180</v>
      </c>
      <c r="P4726" t="s">
        <v>53</v>
      </c>
      <c r="Q4726" s="1" t="s">
        <v>181</v>
      </c>
      <c r="R4726" s="1" t="s">
        <v>198</v>
      </c>
      <c r="S4726" s="1" t="s">
        <v>31541</v>
      </c>
      <c r="T4726" s="1" t="s">
        <v>31542</v>
      </c>
      <c r="U4726" s="1" t="s">
        <v>29654</v>
      </c>
      <c r="V4726" s="1" t="s">
        <v>140</v>
      </c>
      <c r="W4726" s="1" t="s">
        <v>202</v>
      </c>
      <c r="X4726" t="str">
        <f t="shared" si="512"/>
        <v>Complete</v>
      </c>
      <c r="Y4726">
        <f>MAX(0,100-IF(G4726="Invalid",Config!$B$5,0)-IF(I4726="Invalid",Config!$B$6,0)-IF(X4726="Incomplete",Config!$B$7,0)-IF(AF4726="Yes",Config!$B$37,0))</f>
        <v>100</v>
      </c>
      <c r="Z4726" s="1">
        <f>IF(OR(TRIM(B4726)="",COUNTIF(Config!$B$15:$B$19,B4726)&gt;0),1,0)+IF(OR(TRIM(C4726)="",COUNTIF(Config!$B$15:$B$19,C4726)&gt;0),1,0)+IF(OR(TRIM(F4726)="",COUNTIF(Config!$B$15:$B$19,F4726)&gt;0),1,0)+IF(OR(TRIM(H4726)="",COUNTIF(Config!$B$15:$B$19,H4726)&gt;0),1,0)+IF(OR(TRIM(E4726)="",COUNTIF(Config!$B$15:$B$19,E4726)&gt;0),1,0)+IF(OR(TRIM(K4726)="",COUNTIF(Config!$B$15:$B$19,K4726)&gt;0),1,0)+IF(OR(TRIM(P4726)="",COUNTIF(Config!$B$15:$B$19,P4726)&gt;0),1,0)+IF(OR(TRIM(R4726)="",COUNTIF(Config!$B$15:$B$19,R4726)&gt;0),1,0)</f>
        <v>0</v>
      </c>
      <c r="AA4726" s="1" cm="1">
        <f t="array" ref="AA4726">SUMPRODUCT(LEN(H4726)-LEN(SUBSTITUTE(H4726,{"0";"1";"2";"3";"4";"5";"6";"7";"8";"9"},"")))</f>
        <v>12</v>
      </c>
      <c r="AC4726" t="str">
        <f t="shared" si="513"/>
        <v/>
      </c>
      <c r="AD4726">
        <f t="shared" si="514"/>
        <v>1</v>
      </c>
      <c r="AE4726">
        <f t="shared" si="515"/>
        <v>1</v>
      </c>
      <c r="AF4726" t="str">
        <f t="shared" si="516"/>
        <v>No</v>
      </c>
      <c r="AG4726">
        <f t="shared" ca="1" si="517"/>
        <v>37</v>
      </c>
      <c r="AH4726" t="str">
        <f ca="1">IF(OR(V4726="",AG4726=""),"Yes",IF(AG4726&gt;Config!$B$41,"Yes","No"))</f>
        <v>No</v>
      </c>
    </row>
    <row r="4727" spans="1:34" x14ac:dyDescent="0.25">
      <c r="A4727" s="1" t="s">
        <v>31543</v>
      </c>
      <c r="B4727" s="1" t="s">
        <v>1329</v>
      </c>
      <c r="C4727" s="1" t="s">
        <v>219</v>
      </c>
      <c r="D4727" s="1" t="s">
        <v>31544</v>
      </c>
      <c r="E4727" s="1" t="s">
        <v>298</v>
      </c>
      <c r="F4727" s="1" t="s">
        <v>31545</v>
      </c>
      <c r="G4727" t="str">
        <f t="shared" si="511"/>
        <v>Valid</v>
      </c>
      <c r="H4727" s="1" t="s">
        <v>31546</v>
      </c>
      <c r="I4727" t="str" cm="1">
        <f t="array" ref="I4727">IF(OR(TRIM(H4727)="",ISNUMBER(SEARCH("#",H4727)),AA4727&lt;Config!$B$8,SUMPRODUCT(--ISNUMBER(SEARCH({"a";"b";"c";"d";"e";"f";"g";"h";"i";"j";"k";"l";"m";"n";"o";"p";"q";"r";"s";"t";"u";"v";"w";"x";"y";"z"},H4727)))&gt;0),"Invalid","Valid")</f>
        <v>Valid</v>
      </c>
      <c r="J4727" s="1" t="s">
        <v>31547</v>
      </c>
      <c r="K4727" s="1" t="s">
        <v>48</v>
      </c>
      <c r="L4727" s="1" t="s">
        <v>84</v>
      </c>
      <c r="M4727" s="1" t="s">
        <v>462</v>
      </c>
      <c r="N4727" s="1" t="s">
        <v>713</v>
      </c>
      <c r="O4727" s="1" t="s">
        <v>196</v>
      </c>
      <c r="P4727" t="s">
        <v>314</v>
      </c>
      <c r="Q4727" s="1" t="s">
        <v>316</v>
      </c>
      <c r="R4727" s="1" t="s">
        <v>663</v>
      </c>
      <c r="S4727" s="1" t="s">
        <v>31548</v>
      </c>
      <c r="T4727" s="1" t="s">
        <v>31549</v>
      </c>
      <c r="U4727" s="1" t="s">
        <v>31550</v>
      </c>
      <c r="V4727" s="1" t="s">
        <v>1954</v>
      </c>
      <c r="W4727" s="1" t="s">
        <v>94</v>
      </c>
      <c r="X4727" t="str">
        <f t="shared" si="512"/>
        <v>Complete</v>
      </c>
      <c r="Y4727">
        <f>MAX(0,100-IF(G4727="Invalid",Config!$B$5,0)-IF(I4727="Invalid",Config!$B$6,0)-IF(X4727="Incomplete",Config!$B$7,0)-IF(AF4727="Yes",Config!$B$37,0))</f>
        <v>100</v>
      </c>
      <c r="Z4727" s="1">
        <f>IF(OR(TRIM(B4727)="",COUNTIF(Config!$B$15:$B$19,B4727)&gt;0),1,0)+IF(OR(TRIM(C4727)="",COUNTIF(Config!$B$15:$B$19,C4727)&gt;0),1,0)+IF(OR(TRIM(F4727)="",COUNTIF(Config!$B$15:$B$19,F4727)&gt;0),1,0)+IF(OR(TRIM(H4727)="",COUNTIF(Config!$B$15:$B$19,H4727)&gt;0),1,0)+IF(OR(TRIM(E4727)="",COUNTIF(Config!$B$15:$B$19,E4727)&gt;0),1,0)+IF(OR(TRIM(K4727)="",COUNTIF(Config!$B$15:$B$19,K4727)&gt;0),1,0)+IF(OR(TRIM(P4727)="",COUNTIF(Config!$B$15:$B$19,P4727)&gt;0),1,0)+IF(OR(TRIM(R4727)="",COUNTIF(Config!$B$15:$B$19,R4727)&gt;0),1,0)</f>
        <v>0</v>
      </c>
      <c r="AA4727" s="1" cm="1">
        <f t="array" ref="AA4727">SUMPRODUCT(LEN(H4727)-LEN(SUBSTITUTE(H4727,{"0";"1";"2";"3";"4";"5";"6";"7";"8";"9"},"")))</f>
        <v>12</v>
      </c>
      <c r="AC4727" t="str">
        <f t="shared" si="513"/>
        <v/>
      </c>
      <c r="AD4727">
        <f t="shared" si="514"/>
        <v>1</v>
      </c>
      <c r="AE4727">
        <f t="shared" si="515"/>
        <v>1</v>
      </c>
      <c r="AF4727" t="str">
        <f t="shared" si="516"/>
        <v>No</v>
      </c>
      <c r="AG4727">
        <f t="shared" ca="1" si="517"/>
        <v>464</v>
      </c>
      <c r="AH4727" t="str">
        <f ca="1">IF(OR(V4727="",AG4727=""),"Yes",IF(AG4727&gt;Config!$B$41,"Yes","No"))</f>
        <v>Yes</v>
      </c>
    </row>
    <row r="4728" spans="1:34" x14ac:dyDescent="0.25">
      <c r="A4728" s="1" t="s">
        <v>31551</v>
      </c>
      <c r="B4728" s="1" t="s">
        <v>33815</v>
      </c>
      <c r="C4728" s="1" t="s">
        <v>323</v>
      </c>
      <c r="D4728" s="1" t="s">
        <v>323</v>
      </c>
      <c r="E4728" s="1" t="s">
        <v>681</v>
      </c>
      <c r="F4728" s="1" t="s">
        <v>30492</v>
      </c>
      <c r="G4728" t="str">
        <f t="shared" si="511"/>
        <v>Valid</v>
      </c>
      <c r="H4728" s="1" t="s">
        <v>31552</v>
      </c>
      <c r="I4728" t="str" cm="1">
        <f t="array" ref="I4728">IF(OR(TRIM(H4728)="",ISNUMBER(SEARCH("#",H4728)),AA4728&lt;Config!$B$8,SUMPRODUCT(--ISNUMBER(SEARCH({"a";"b";"c";"d";"e";"f";"g";"h";"i";"j";"k";"l";"m";"n";"o";"p";"q";"r";"s";"t";"u";"v";"w";"x";"y";"z"},H4728)))&gt;0),"Invalid","Valid")</f>
        <v>Valid</v>
      </c>
      <c r="J4728" s="1" t="s">
        <v>31553</v>
      </c>
      <c r="K4728" s="1" t="s">
        <v>287</v>
      </c>
      <c r="L4728" s="1" t="s">
        <v>102</v>
      </c>
      <c r="M4728" s="1" t="s">
        <v>50</v>
      </c>
      <c r="N4728" s="1" t="s">
        <v>68</v>
      </c>
      <c r="O4728" s="1" t="s">
        <v>196</v>
      </c>
      <c r="P4728" t="s">
        <v>344</v>
      </c>
      <c r="Q4728" s="1" t="s">
        <v>1199</v>
      </c>
      <c r="R4728" s="1" t="s">
        <v>1141</v>
      </c>
      <c r="S4728" s="1" t="s">
        <v>1270</v>
      </c>
      <c r="T4728" s="1" t="s">
        <v>31554</v>
      </c>
      <c r="U4728" s="1" t="s">
        <v>30198</v>
      </c>
      <c r="V4728" s="1" t="s">
        <v>1503</v>
      </c>
      <c r="W4728" s="1" t="s">
        <v>293</v>
      </c>
      <c r="X4728" t="str">
        <f t="shared" si="512"/>
        <v>Incomplete</v>
      </c>
      <c r="Y4728">
        <f>MAX(0,100-IF(G4728="Invalid",Config!$B$5,0)-IF(I4728="Invalid",Config!$B$6,0)-IF(X4728="Incomplete",Config!$B$7,0)-IF(AF4728="Yes",Config!$B$37,0))</f>
        <v>35</v>
      </c>
      <c r="Z4728" s="1">
        <f>IF(OR(TRIM(B4728)="",COUNTIF(Config!$B$15:$B$19,B4728)&gt;0),1,0)+IF(OR(TRIM(C4728)="",COUNTIF(Config!$B$15:$B$19,C4728)&gt;0),1,0)+IF(OR(TRIM(F4728)="",COUNTIF(Config!$B$15:$B$19,F4728)&gt;0),1,0)+IF(OR(TRIM(H4728)="",COUNTIF(Config!$B$15:$B$19,H4728)&gt;0),1,0)+IF(OR(TRIM(E4728)="",COUNTIF(Config!$B$15:$B$19,E4728)&gt;0),1,0)+IF(OR(TRIM(K4728)="",COUNTIF(Config!$B$15:$B$19,K4728)&gt;0),1,0)+IF(OR(TRIM(P4728)="",COUNTIF(Config!$B$15:$B$19,P4728)&gt;0),1,0)+IF(OR(TRIM(R4728)="",COUNTIF(Config!$B$15:$B$19,R4728)&gt;0),1,0)</f>
        <v>1</v>
      </c>
      <c r="AA4728" s="1" cm="1">
        <f t="array" ref="AA4728">SUMPRODUCT(LEN(H4728)-LEN(SUBSTITUTE(H4728,{"0";"1";"2";"3";"4";"5";"6";"7";"8";"9"},"")))</f>
        <v>11</v>
      </c>
      <c r="AC4728" t="str">
        <f t="shared" si="513"/>
        <v>Incomplete Profile; Potential Duplicate</v>
      </c>
      <c r="AD4728">
        <f t="shared" si="514"/>
        <v>2</v>
      </c>
      <c r="AE4728">
        <f t="shared" si="515"/>
        <v>1</v>
      </c>
      <c r="AF4728" t="str">
        <f t="shared" si="516"/>
        <v>Yes</v>
      </c>
      <c r="AG4728">
        <f t="shared" ca="1" si="517"/>
        <v>109</v>
      </c>
      <c r="AH4728" t="str">
        <f ca="1">IF(OR(V4728="",AG4728=""),"Yes",IF(AG4728&gt;Config!$B$41,"Yes","No"))</f>
        <v>No</v>
      </c>
    </row>
    <row r="4729" spans="1:34" x14ac:dyDescent="0.25">
      <c r="A4729" s="1" t="s">
        <v>31555</v>
      </c>
      <c r="B4729" s="1" t="s">
        <v>2778</v>
      </c>
      <c r="C4729" s="1" t="s">
        <v>33938</v>
      </c>
      <c r="D4729" s="1" t="s">
        <v>34675</v>
      </c>
      <c r="E4729" s="1" t="s">
        <v>33824</v>
      </c>
      <c r="F4729" s="1" t="s">
        <v>10835</v>
      </c>
      <c r="G4729" t="str">
        <f t="shared" si="511"/>
        <v>Valid</v>
      </c>
      <c r="H4729" s="1" t="s">
        <v>31556</v>
      </c>
      <c r="I4729" t="str" cm="1">
        <f t="array" ref="I4729">IF(OR(TRIM(H4729)="",ISNUMBER(SEARCH("#",H4729)),AA4729&lt;Config!$B$8,SUMPRODUCT(--ISNUMBER(SEARCH({"a";"b";"c";"d";"e";"f";"g";"h";"i";"j";"k";"l";"m";"n";"o";"p";"q";"r";"s";"t";"u";"v";"w";"x";"y";"z"},H4729)))&gt;0),"Invalid","Valid")</f>
        <v>Valid</v>
      </c>
      <c r="J4729" s="1" t="s">
        <v>31557</v>
      </c>
      <c r="K4729" s="1" t="s">
        <v>287</v>
      </c>
      <c r="L4729" s="1" t="s">
        <v>102</v>
      </c>
      <c r="M4729" s="1" t="s">
        <v>85</v>
      </c>
      <c r="N4729" s="1" t="s">
        <v>211</v>
      </c>
      <c r="O4729" s="1" t="s">
        <v>149</v>
      </c>
      <c r="P4729" t="s">
        <v>328</v>
      </c>
      <c r="Q4729" s="1" t="s">
        <v>329</v>
      </c>
      <c r="R4729" s="1" t="s">
        <v>571</v>
      </c>
      <c r="S4729" s="1" t="s">
        <v>31558</v>
      </c>
      <c r="T4729" s="1" t="s">
        <v>31559</v>
      </c>
      <c r="U4729" s="1" t="s">
        <v>7498</v>
      </c>
      <c r="V4729" s="1" t="s">
        <v>140</v>
      </c>
      <c r="W4729" s="1" t="s">
        <v>293</v>
      </c>
      <c r="X4729" t="str">
        <f t="shared" si="512"/>
        <v>Complete</v>
      </c>
      <c r="Y4729">
        <f>MAX(0,100-IF(G4729="Invalid",Config!$B$5,0)-IF(I4729="Invalid",Config!$B$6,0)-IF(X4729="Incomplete",Config!$B$7,0)-IF(AF4729="Yes",Config!$B$37,0))</f>
        <v>75</v>
      </c>
      <c r="Z4729" s="1">
        <f>IF(OR(TRIM(B4729)="",COUNTIF(Config!$B$15:$B$19,B4729)&gt;0),1,0)+IF(OR(TRIM(C4729)="",COUNTIF(Config!$B$15:$B$19,C4729)&gt;0),1,0)+IF(OR(TRIM(F4729)="",COUNTIF(Config!$B$15:$B$19,F4729)&gt;0),1,0)+IF(OR(TRIM(H4729)="",COUNTIF(Config!$B$15:$B$19,H4729)&gt;0),1,0)+IF(OR(TRIM(E4729)="",COUNTIF(Config!$B$15:$B$19,E4729)&gt;0),1,0)+IF(OR(TRIM(K4729)="",COUNTIF(Config!$B$15:$B$19,K4729)&gt;0),1,0)+IF(OR(TRIM(P4729)="",COUNTIF(Config!$B$15:$B$19,P4729)&gt;0),1,0)+IF(OR(TRIM(R4729)="",COUNTIF(Config!$B$15:$B$19,R4729)&gt;0),1,0)</f>
        <v>0</v>
      </c>
      <c r="AA4729" s="1" cm="1">
        <f t="array" ref="AA4729">SUMPRODUCT(LEN(H4729)-LEN(SUBSTITUTE(H4729,{"0";"1";"2";"3";"4";"5";"6";"7";"8";"9"},"")))</f>
        <v>11</v>
      </c>
      <c r="AC4729" t="str">
        <f t="shared" si="513"/>
        <v>Potential Duplicate</v>
      </c>
      <c r="AD4729">
        <f t="shared" si="514"/>
        <v>2</v>
      </c>
      <c r="AE4729">
        <f t="shared" si="515"/>
        <v>1</v>
      </c>
      <c r="AF4729" t="str">
        <f t="shared" si="516"/>
        <v>Yes</v>
      </c>
      <c r="AG4729">
        <f t="shared" ca="1" si="517"/>
        <v>37</v>
      </c>
      <c r="AH4729" t="str">
        <f ca="1">IF(OR(V4729="",AG4729=""),"Yes",IF(AG4729&gt;Config!$B$41,"Yes","No"))</f>
        <v>No</v>
      </c>
    </row>
    <row r="4730" spans="1:34" x14ac:dyDescent="0.25">
      <c r="A4730" s="1" t="s">
        <v>31560</v>
      </c>
      <c r="B4730" s="1" t="s">
        <v>33815</v>
      </c>
      <c r="C4730" s="1" t="s">
        <v>420</v>
      </c>
      <c r="D4730" s="1" t="s">
        <v>420</v>
      </c>
      <c r="E4730" s="1" t="s">
        <v>477</v>
      </c>
      <c r="F4730" s="1" t="s">
        <v>31561</v>
      </c>
      <c r="G4730" t="str">
        <f t="shared" si="511"/>
        <v>Valid</v>
      </c>
      <c r="H4730" s="1" t="s">
        <v>31562</v>
      </c>
      <c r="I4730" t="str" cm="1">
        <f t="array" ref="I4730">IF(OR(TRIM(H4730)="",ISNUMBER(SEARCH("#",H4730)),AA4730&lt;Config!$B$8,SUMPRODUCT(--ISNUMBER(SEARCH({"a";"b";"c";"d";"e";"f";"g";"h";"i";"j";"k";"l";"m";"n";"o";"p";"q";"r";"s";"t";"u";"v";"w";"x";"y";"z"},H4730)))&gt;0),"Invalid","Valid")</f>
        <v>Valid</v>
      </c>
      <c r="J4730" s="1" t="s">
        <v>31563</v>
      </c>
      <c r="K4730" s="1" t="s">
        <v>117</v>
      </c>
      <c r="L4730" s="1" t="s">
        <v>164</v>
      </c>
      <c r="M4730" s="1" t="s">
        <v>30</v>
      </c>
      <c r="N4730" s="1" t="s">
        <v>713</v>
      </c>
      <c r="O4730" s="1" t="s">
        <v>196</v>
      </c>
      <c r="P4730" t="s">
        <v>33</v>
      </c>
      <c r="Q4730" s="1" t="s">
        <v>1664</v>
      </c>
      <c r="R4730" s="1" t="s">
        <v>482</v>
      </c>
      <c r="S4730" s="1" t="s">
        <v>31564</v>
      </c>
      <c r="T4730" s="1" t="s">
        <v>31565</v>
      </c>
      <c r="U4730" s="1" t="s">
        <v>11033</v>
      </c>
      <c r="V4730" s="1" t="s">
        <v>140</v>
      </c>
      <c r="W4730" s="1" t="s">
        <v>60</v>
      </c>
      <c r="X4730" t="str">
        <f t="shared" si="512"/>
        <v>Incomplete</v>
      </c>
      <c r="Y4730">
        <f>MAX(0,100-IF(G4730="Invalid",Config!$B$5,0)-IF(I4730="Invalid",Config!$B$6,0)-IF(X4730="Incomplete",Config!$B$7,0)-IF(AF4730="Yes",Config!$B$37,0))</f>
        <v>60</v>
      </c>
      <c r="Z4730" s="1">
        <f>IF(OR(TRIM(B4730)="",COUNTIF(Config!$B$15:$B$19,B4730)&gt;0),1,0)+IF(OR(TRIM(C4730)="",COUNTIF(Config!$B$15:$B$19,C4730)&gt;0),1,0)+IF(OR(TRIM(F4730)="",COUNTIF(Config!$B$15:$B$19,F4730)&gt;0),1,0)+IF(OR(TRIM(H4730)="",COUNTIF(Config!$B$15:$B$19,H4730)&gt;0),1,0)+IF(OR(TRIM(E4730)="",COUNTIF(Config!$B$15:$B$19,E4730)&gt;0),1,0)+IF(OR(TRIM(K4730)="",COUNTIF(Config!$B$15:$B$19,K4730)&gt;0),1,0)+IF(OR(TRIM(P4730)="",COUNTIF(Config!$B$15:$B$19,P4730)&gt;0),1,0)+IF(OR(TRIM(R4730)="",COUNTIF(Config!$B$15:$B$19,R4730)&gt;0),1,0)</f>
        <v>1</v>
      </c>
      <c r="AA4730" s="1" cm="1">
        <f t="array" ref="AA4730">SUMPRODUCT(LEN(H4730)-LEN(SUBSTITUTE(H4730,{"0";"1";"2";"3";"4";"5";"6";"7";"8";"9"},"")))</f>
        <v>10</v>
      </c>
      <c r="AC4730" t="str">
        <f t="shared" si="513"/>
        <v>Incomplete Profile</v>
      </c>
      <c r="AD4730">
        <f t="shared" si="514"/>
        <v>1</v>
      </c>
      <c r="AE4730">
        <f t="shared" si="515"/>
        <v>1</v>
      </c>
      <c r="AF4730" t="str">
        <f t="shared" si="516"/>
        <v>No</v>
      </c>
      <c r="AG4730">
        <f t="shared" ca="1" si="517"/>
        <v>37</v>
      </c>
      <c r="AH4730" t="str">
        <f ca="1">IF(OR(V4730="",AG4730=""),"Yes",IF(AG4730&gt;Config!$B$41,"Yes","No"))</f>
        <v>No</v>
      </c>
    </row>
    <row r="4731" spans="1:34" x14ac:dyDescent="0.25">
      <c r="A4731" s="1" t="s">
        <v>31566</v>
      </c>
      <c r="B4731" s="1" t="s">
        <v>444</v>
      </c>
      <c r="C4731" s="1" t="s">
        <v>420</v>
      </c>
      <c r="D4731" s="1" t="s">
        <v>31567</v>
      </c>
      <c r="E4731" s="1" t="s">
        <v>33907</v>
      </c>
      <c r="F4731" s="1" t="s">
        <v>31568</v>
      </c>
      <c r="G4731" t="str">
        <f t="shared" si="511"/>
        <v>Valid</v>
      </c>
      <c r="H4731" s="1" t="s">
        <v>31569</v>
      </c>
      <c r="I4731" t="str" cm="1">
        <f t="array" ref="I4731">IF(OR(TRIM(H4731)="",ISNUMBER(SEARCH("#",H4731)),AA4731&lt;Config!$B$8,SUMPRODUCT(--ISNUMBER(SEARCH({"a";"b";"c";"d";"e";"f";"g";"h";"i";"j";"k";"l";"m";"n";"o";"p";"q";"r";"s";"t";"u";"v";"w";"x";"y";"z"},H4731)))&gt;0),"Invalid","Valid")</f>
        <v>Valid</v>
      </c>
      <c r="J4731" s="1" t="s">
        <v>31570</v>
      </c>
      <c r="K4731" s="1" t="s">
        <v>178</v>
      </c>
      <c r="L4731" s="1" t="s">
        <v>29</v>
      </c>
      <c r="M4731" s="1" t="s">
        <v>343</v>
      </c>
      <c r="N4731" s="1" t="s">
        <v>51</v>
      </c>
      <c r="O4731" s="1" t="s">
        <v>149</v>
      </c>
      <c r="P4731" t="s">
        <v>53</v>
      </c>
      <c r="Q4731" s="1" t="s">
        <v>197</v>
      </c>
      <c r="R4731" s="1" t="s">
        <v>197</v>
      </c>
      <c r="S4731" s="1" t="s">
        <v>14730</v>
      </c>
      <c r="T4731" s="1" t="s">
        <v>31571</v>
      </c>
      <c r="U4731" s="1" t="s">
        <v>31572</v>
      </c>
      <c r="V4731" s="1" t="s">
        <v>2083</v>
      </c>
      <c r="W4731" s="1" t="s">
        <v>141</v>
      </c>
      <c r="X4731" t="str">
        <f t="shared" si="512"/>
        <v>Complete</v>
      </c>
      <c r="Y4731">
        <f>MAX(0,100-IF(G4731="Invalid",Config!$B$5,0)-IF(I4731="Invalid",Config!$B$6,0)-IF(X4731="Incomplete",Config!$B$7,0)-IF(AF4731="Yes",Config!$B$37,0))</f>
        <v>100</v>
      </c>
      <c r="Z4731" s="1">
        <f>IF(OR(TRIM(B4731)="",COUNTIF(Config!$B$15:$B$19,B4731)&gt;0),1,0)+IF(OR(TRIM(C4731)="",COUNTIF(Config!$B$15:$B$19,C4731)&gt;0),1,0)+IF(OR(TRIM(F4731)="",COUNTIF(Config!$B$15:$B$19,F4731)&gt;0),1,0)+IF(OR(TRIM(H4731)="",COUNTIF(Config!$B$15:$B$19,H4731)&gt;0),1,0)+IF(OR(TRIM(E4731)="",COUNTIF(Config!$B$15:$B$19,E4731)&gt;0),1,0)+IF(OR(TRIM(K4731)="",COUNTIF(Config!$B$15:$B$19,K4731)&gt;0),1,0)+IF(OR(TRIM(P4731)="",COUNTIF(Config!$B$15:$B$19,P4731)&gt;0),1,0)+IF(OR(TRIM(R4731)="",COUNTIF(Config!$B$15:$B$19,R4731)&gt;0),1,0)</f>
        <v>0</v>
      </c>
      <c r="AA4731" s="1" cm="1">
        <f t="array" ref="AA4731">SUMPRODUCT(LEN(H4731)-LEN(SUBSTITUTE(H4731,{"0";"1";"2";"3";"4";"5";"6";"7";"8";"9"},"")))</f>
        <v>12</v>
      </c>
      <c r="AC4731" t="str">
        <f t="shared" si="513"/>
        <v/>
      </c>
      <c r="AD4731">
        <f t="shared" si="514"/>
        <v>1</v>
      </c>
      <c r="AE4731">
        <f t="shared" si="515"/>
        <v>1</v>
      </c>
      <c r="AF4731" t="str">
        <f t="shared" si="516"/>
        <v>No</v>
      </c>
      <c r="AG4731">
        <f t="shared" ca="1" si="517"/>
        <v>497</v>
      </c>
      <c r="AH4731" t="str">
        <f ca="1">IF(OR(V4731="",AG4731=""),"Yes",IF(AG4731&gt;Config!$B$41,"Yes","No"))</f>
        <v>Yes</v>
      </c>
    </row>
    <row r="4732" spans="1:34" x14ac:dyDescent="0.25">
      <c r="A4732" s="1" t="s">
        <v>31573</v>
      </c>
      <c r="B4732" s="1" t="s">
        <v>1634</v>
      </c>
      <c r="C4732" s="1" t="s">
        <v>230</v>
      </c>
      <c r="D4732" s="1" t="s">
        <v>1635</v>
      </c>
      <c r="E4732" s="1" t="s">
        <v>33932</v>
      </c>
      <c r="F4732" s="1" t="s">
        <v>1636</v>
      </c>
      <c r="G4732" t="str">
        <f t="shared" si="511"/>
        <v>Valid</v>
      </c>
      <c r="H4732" s="1" t="s">
        <v>1637</v>
      </c>
      <c r="I4732" t="str" cm="1">
        <f t="array" ref="I4732">IF(OR(TRIM(H4732)="",ISNUMBER(SEARCH("#",H4732)),AA4732&lt;Config!$B$8,SUMPRODUCT(--ISNUMBER(SEARCH({"a";"b";"c";"d";"e";"f";"g";"h";"i";"j";"k";"l";"m";"n";"o";"p";"q";"r";"s";"t";"u";"v";"w";"x";"y";"z"},H4732)))&gt;0),"Invalid","Valid")</f>
        <v>Valid</v>
      </c>
      <c r="J4732" s="1" t="s">
        <v>1638</v>
      </c>
      <c r="K4732" s="1" t="s">
        <v>425</v>
      </c>
      <c r="L4732" s="1" t="s">
        <v>134</v>
      </c>
      <c r="M4732" s="1" t="s">
        <v>85</v>
      </c>
      <c r="N4732" s="1" t="s">
        <v>68</v>
      </c>
      <c r="O4732" s="1" t="s">
        <v>149</v>
      </c>
      <c r="P4732" t="s">
        <v>344</v>
      </c>
      <c r="Q4732" s="1" t="s">
        <v>345</v>
      </c>
      <c r="R4732" s="1" t="s">
        <v>1141</v>
      </c>
      <c r="S4732" s="1" t="s">
        <v>1639</v>
      </c>
      <c r="T4732" s="1" t="s">
        <v>1640</v>
      </c>
      <c r="U4732" s="1" t="s">
        <v>1204</v>
      </c>
      <c r="V4732" s="1" t="s">
        <v>1641</v>
      </c>
      <c r="W4732" s="1" t="s">
        <v>293</v>
      </c>
      <c r="X4732" t="str">
        <f t="shared" si="512"/>
        <v>Complete</v>
      </c>
      <c r="Y4732">
        <f>MAX(0,100-IF(G4732="Invalid",Config!$B$5,0)-IF(I4732="Invalid",Config!$B$6,0)-IF(X4732="Incomplete",Config!$B$7,0)-IF(AF4732="Yes",Config!$B$37,0))</f>
        <v>75</v>
      </c>
      <c r="Z4732" s="1">
        <f>IF(OR(TRIM(B4732)="",COUNTIF(Config!$B$15:$B$19,B4732)&gt;0),1,0)+IF(OR(TRIM(C4732)="",COUNTIF(Config!$B$15:$B$19,C4732)&gt;0),1,0)+IF(OR(TRIM(F4732)="",COUNTIF(Config!$B$15:$B$19,F4732)&gt;0),1,0)+IF(OR(TRIM(H4732)="",COUNTIF(Config!$B$15:$B$19,H4732)&gt;0),1,0)+IF(OR(TRIM(E4732)="",COUNTIF(Config!$B$15:$B$19,E4732)&gt;0),1,0)+IF(OR(TRIM(K4732)="",COUNTIF(Config!$B$15:$B$19,K4732)&gt;0),1,0)+IF(OR(TRIM(P4732)="",COUNTIF(Config!$B$15:$B$19,P4732)&gt;0),1,0)+IF(OR(TRIM(R4732)="",COUNTIF(Config!$B$15:$B$19,R4732)&gt;0),1,0)</f>
        <v>0</v>
      </c>
      <c r="AA4732" s="1" cm="1">
        <f t="array" ref="AA4732">SUMPRODUCT(LEN(H4732)-LEN(SUBSTITUTE(H4732,{"0";"1";"2";"3";"4";"5";"6";"7";"8";"9"},"")))</f>
        <v>11</v>
      </c>
      <c r="AC4732" t="str">
        <f t="shared" si="513"/>
        <v>Potential Duplicate</v>
      </c>
      <c r="AD4732">
        <f t="shared" si="514"/>
        <v>2</v>
      </c>
      <c r="AE4732">
        <f t="shared" si="515"/>
        <v>2</v>
      </c>
      <c r="AF4732" t="str">
        <f t="shared" si="516"/>
        <v>Yes</v>
      </c>
      <c r="AG4732">
        <f t="shared" ca="1" si="517"/>
        <v>323</v>
      </c>
      <c r="AH4732" t="str">
        <f ca="1">IF(OR(V4732="",AG4732=""),"Yes",IF(AG4732&gt;Config!$B$41,"Yes","No"))</f>
        <v>No</v>
      </c>
    </row>
    <row r="4733" spans="1:34" x14ac:dyDescent="0.25">
      <c r="A4733" s="1" t="s">
        <v>31574</v>
      </c>
      <c r="B4733" s="1" t="s">
        <v>678</v>
      </c>
      <c r="C4733" s="1" t="s">
        <v>97</v>
      </c>
      <c r="D4733" s="1" t="s">
        <v>11459</v>
      </c>
      <c r="E4733" s="1" t="s">
        <v>33907</v>
      </c>
      <c r="F4733" s="1" t="s">
        <v>31575</v>
      </c>
      <c r="G4733" t="str">
        <f t="shared" si="511"/>
        <v>Valid</v>
      </c>
      <c r="H4733" s="1" t="s">
        <v>31576</v>
      </c>
      <c r="I4733" t="str" cm="1">
        <f t="array" ref="I4733">IF(OR(TRIM(H4733)="",ISNUMBER(SEARCH("#",H4733)),AA4733&lt;Config!$B$8,SUMPRODUCT(--ISNUMBER(SEARCH({"a";"b";"c";"d";"e";"f";"g";"h";"i";"j";"k";"l";"m";"n";"o";"p";"q";"r";"s";"t";"u";"v";"w";"x";"y";"z"},H4733)))&gt;0),"Invalid","Valid")</f>
        <v>Valid</v>
      </c>
      <c r="J4733" s="1" t="s">
        <v>31577</v>
      </c>
      <c r="K4733" s="1" t="s">
        <v>163</v>
      </c>
      <c r="L4733" s="1" t="s">
        <v>164</v>
      </c>
      <c r="M4733" s="1" t="s">
        <v>118</v>
      </c>
      <c r="N4733" s="1" t="s">
        <v>33819</v>
      </c>
      <c r="O4733" s="1" t="s">
        <v>32</v>
      </c>
      <c r="P4733" t="s">
        <v>53</v>
      </c>
      <c r="Q4733" s="1" t="s">
        <v>150</v>
      </c>
      <c r="R4733" s="1" t="s">
        <v>415</v>
      </c>
      <c r="S4733" s="1" t="s">
        <v>7949</v>
      </c>
      <c r="T4733" s="1" t="s">
        <v>31578</v>
      </c>
      <c r="U4733" s="1" t="s">
        <v>31579</v>
      </c>
      <c r="V4733" s="1" t="s">
        <v>31580</v>
      </c>
      <c r="W4733" s="1" t="s">
        <v>141</v>
      </c>
      <c r="X4733" t="str">
        <f t="shared" si="512"/>
        <v>Complete</v>
      </c>
      <c r="Y4733">
        <f>MAX(0,100-IF(G4733="Invalid",Config!$B$5,0)-IF(I4733="Invalid",Config!$B$6,0)-IF(X4733="Incomplete",Config!$B$7,0)-IF(AF4733="Yes",Config!$B$37,0))</f>
        <v>100</v>
      </c>
      <c r="Z4733" s="1">
        <f>IF(OR(TRIM(B4733)="",COUNTIF(Config!$B$15:$B$19,B4733)&gt;0),1,0)+IF(OR(TRIM(C4733)="",COUNTIF(Config!$B$15:$B$19,C4733)&gt;0),1,0)+IF(OR(TRIM(F4733)="",COUNTIF(Config!$B$15:$B$19,F4733)&gt;0),1,0)+IF(OR(TRIM(H4733)="",COUNTIF(Config!$B$15:$B$19,H4733)&gt;0),1,0)+IF(OR(TRIM(E4733)="",COUNTIF(Config!$B$15:$B$19,E4733)&gt;0),1,0)+IF(OR(TRIM(K4733)="",COUNTIF(Config!$B$15:$B$19,K4733)&gt;0),1,0)+IF(OR(TRIM(P4733)="",COUNTIF(Config!$B$15:$B$19,P4733)&gt;0),1,0)+IF(OR(TRIM(R4733)="",COUNTIF(Config!$B$15:$B$19,R4733)&gt;0),1,0)</f>
        <v>0</v>
      </c>
      <c r="AA4733" s="1" cm="1">
        <f t="array" ref="AA4733">SUMPRODUCT(LEN(H4733)-LEN(SUBSTITUTE(H4733,{"0";"1";"2";"3";"4";"5";"6";"7";"8";"9"},"")))</f>
        <v>12</v>
      </c>
      <c r="AC4733" t="str">
        <f t="shared" si="513"/>
        <v/>
      </c>
      <c r="AD4733">
        <f t="shared" si="514"/>
        <v>1</v>
      </c>
      <c r="AE4733">
        <f t="shared" si="515"/>
        <v>1</v>
      </c>
      <c r="AF4733" t="str">
        <f t="shared" si="516"/>
        <v>No</v>
      </c>
      <c r="AG4733">
        <f t="shared" ca="1" si="517"/>
        <v>299</v>
      </c>
      <c r="AH4733" t="str">
        <f ca="1">IF(OR(V4733="",AG4733=""),"Yes",IF(AG4733&gt;Config!$B$41,"Yes","No"))</f>
        <v>No</v>
      </c>
    </row>
    <row r="4734" spans="1:34" x14ac:dyDescent="0.25">
      <c r="A4734" s="1" t="s">
        <v>31581</v>
      </c>
      <c r="B4734" s="1" t="s">
        <v>2431</v>
      </c>
      <c r="C4734" s="1" t="s">
        <v>946</v>
      </c>
      <c r="D4734" s="1" t="s">
        <v>31582</v>
      </c>
      <c r="E4734" s="1" t="s">
        <v>1331</v>
      </c>
      <c r="F4734" s="1" t="s">
        <v>31583</v>
      </c>
      <c r="G4734" t="str">
        <f t="shared" si="511"/>
        <v>Valid</v>
      </c>
      <c r="H4734" s="1" t="s">
        <v>30983</v>
      </c>
      <c r="I4734" t="str" cm="1">
        <f t="array" ref="I4734">IF(OR(TRIM(H4734)="",ISNUMBER(SEARCH("#",H4734)),AA4734&lt;Config!$B$8,SUMPRODUCT(--ISNUMBER(SEARCH({"a";"b";"c";"d";"e";"f";"g";"h";"i";"j";"k";"l";"m";"n";"o";"p";"q";"r";"s";"t";"u";"v";"w";"x";"y";"z"},H4734)))&gt;0),"Invalid","Valid")</f>
        <v>Valid</v>
      </c>
      <c r="J4734" s="1" t="s">
        <v>31584</v>
      </c>
      <c r="K4734" s="1" t="s">
        <v>425</v>
      </c>
      <c r="L4734" s="1" t="s">
        <v>102</v>
      </c>
      <c r="M4734" s="1" t="s">
        <v>33827</v>
      </c>
      <c r="N4734" s="1" t="s">
        <v>31</v>
      </c>
      <c r="O4734" s="1" t="s">
        <v>149</v>
      </c>
      <c r="P4734" t="s">
        <v>590</v>
      </c>
      <c r="Q4734" s="1" t="s">
        <v>1481</v>
      </c>
      <c r="R4734" s="1" t="s">
        <v>845</v>
      </c>
      <c r="S4734" s="1" t="s">
        <v>31585</v>
      </c>
      <c r="T4734" s="1" t="s">
        <v>31586</v>
      </c>
      <c r="U4734" s="1" t="s">
        <v>6579</v>
      </c>
      <c r="V4734" s="1" t="s">
        <v>140</v>
      </c>
      <c r="W4734" s="1" t="s">
        <v>186</v>
      </c>
      <c r="X4734" t="str">
        <f t="shared" si="512"/>
        <v>Complete</v>
      </c>
      <c r="Y4734">
        <f>MAX(0,100-IF(G4734="Invalid",Config!$B$5,0)-IF(I4734="Invalid",Config!$B$6,0)-IF(X4734="Incomplete",Config!$B$7,0)-IF(AF4734="Yes",Config!$B$37,0))</f>
        <v>75</v>
      </c>
      <c r="Z4734" s="1">
        <f>IF(OR(TRIM(B4734)="",COUNTIF(Config!$B$15:$B$19,B4734)&gt;0),1,0)+IF(OR(TRIM(C4734)="",COUNTIF(Config!$B$15:$B$19,C4734)&gt;0),1,0)+IF(OR(TRIM(F4734)="",COUNTIF(Config!$B$15:$B$19,F4734)&gt;0),1,0)+IF(OR(TRIM(H4734)="",COUNTIF(Config!$B$15:$B$19,H4734)&gt;0),1,0)+IF(OR(TRIM(E4734)="",COUNTIF(Config!$B$15:$B$19,E4734)&gt;0),1,0)+IF(OR(TRIM(K4734)="",COUNTIF(Config!$B$15:$B$19,K4734)&gt;0),1,0)+IF(OR(TRIM(P4734)="",COUNTIF(Config!$B$15:$B$19,P4734)&gt;0),1,0)+IF(OR(TRIM(R4734)="",COUNTIF(Config!$B$15:$B$19,R4734)&gt;0),1,0)</f>
        <v>0</v>
      </c>
      <c r="AA4734" s="1" cm="1">
        <f t="array" ref="AA4734">SUMPRODUCT(LEN(H4734)-LEN(SUBSTITUTE(H4734,{"0";"1";"2";"3";"4";"5";"6";"7";"8";"9"},"")))</f>
        <v>10</v>
      </c>
      <c r="AC4734" t="str">
        <f t="shared" si="513"/>
        <v>Potential Duplicate</v>
      </c>
      <c r="AD4734">
        <f t="shared" si="514"/>
        <v>1</v>
      </c>
      <c r="AE4734">
        <f t="shared" si="515"/>
        <v>3</v>
      </c>
      <c r="AF4734" t="str">
        <f t="shared" si="516"/>
        <v>Yes</v>
      </c>
      <c r="AG4734">
        <f t="shared" ca="1" si="517"/>
        <v>37</v>
      </c>
      <c r="AH4734" t="str">
        <f ca="1">IF(OR(V4734="",AG4734=""),"Yes",IF(AG4734&gt;Config!$B$41,"Yes","No"))</f>
        <v>No</v>
      </c>
    </row>
    <row r="4735" spans="1:34" x14ac:dyDescent="0.25">
      <c r="A4735" s="1" t="s">
        <v>31587</v>
      </c>
      <c r="B4735" s="1" t="s">
        <v>1616</v>
      </c>
      <c r="C4735" s="1" t="s">
        <v>861</v>
      </c>
      <c r="D4735" s="1" t="s">
        <v>31588</v>
      </c>
      <c r="E4735" s="1" t="s">
        <v>339</v>
      </c>
      <c r="F4735" s="1" t="s">
        <v>31589</v>
      </c>
      <c r="G4735" t="str">
        <f t="shared" si="511"/>
        <v>Valid</v>
      </c>
      <c r="H4735" s="1" t="s">
        <v>31590</v>
      </c>
      <c r="I4735" t="str" cm="1">
        <f t="array" ref="I4735">IF(OR(TRIM(H4735)="",ISNUMBER(SEARCH("#",H4735)),AA4735&lt;Config!$B$8,SUMPRODUCT(--ISNUMBER(SEARCH({"a";"b";"c";"d";"e";"f";"g";"h";"i";"j";"k";"l";"m";"n";"o";"p";"q";"r";"s";"t";"u";"v";"w";"x";"y";"z"},H4735)))&gt;0),"Invalid","Valid")</f>
        <v>Valid</v>
      </c>
      <c r="J4735" s="1" t="s">
        <v>31591</v>
      </c>
      <c r="K4735" s="1" t="s">
        <v>48</v>
      </c>
      <c r="L4735" s="1" t="s">
        <v>49</v>
      </c>
      <c r="M4735" s="1" t="s">
        <v>343</v>
      </c>
      <c r="N4735" s="1" t="s">
        <v>51</v>
      </c>
      <c r="O4735" s="1" t="s">
        <v>180</v>
      </c>
      <c r="P4735" t="s">
        <v>33</v>
      </c>
      <c r="Q4735" s="1" t="s">
        <v>119</v>
      </c>
      <c r="R4735" s="1" t="s">
        <v>35</v>
      </c>
      <c r="S4735" s="1" t="s">
        <v>31592</v>
      </c>
      <c r="T4735" s="1" t="s">
        <v>31593</v>
      </c>
      <c r="U4735" s="1" t="s">
        <v>1650</v>
      </c>
      <c r="V4735" s="1" t="s">
        <v>140</v>
      </c>
      <c r="W4735" s="1" t="s">
        <v>202</v>
      </c>
      <c r="X4735" t="str">
        <f t="shared" si="512"/>
        <v>Complete</v>
      </c>
      <c r="Y4735">
        <f>MAX(0,100-IF(G4735="Invalid",Config!$B$5,0)-IF(I4735="Invalid",Config!$B$6,0)-IF(X4735="Incomplete",Config!$B$7,0)-IF(AF4735="Yes",Config!$B$37,0))</f>
        <v>100</v>
      </c>
      <c r="Z4735" s="1">
        <f>IF(OR(TRIM(B4735)="",COUNTIF(Config!$B$15:$B$19,B4735)&gt;0),1,0)+IF(OR(TRIM(C4735)="",COUNTIF(Config!$B$15:$B$19,C4735)&gt;0),1,0)+IF(OR(TRIM(F4735)="",COUNTIF(Config!$B$15:$B$19,F4735)&gt;0),1,0)+IF(OR(TRIM(H4735)="",COUNTIF(Config!$B$15:$B$19,H4735)&gt;0),1,0)+IF(OR(TRIM(E4735)="",COUNTIF(Config!$B$15:$B$19,E4735)&gt;0),1,0)+IF(OR(TRIM(K4735)="",COUNTIF(Config!$B$15:$B$19,K4735)&gt;0),1,0)+IF(OR(TRIM(P4735)="",COUNTIF(Config!$B$15:$B$19,P4735)&gt;0),1,0)+IF(OR(TRIM(R4735)="",COUNTIF(Config!$B$15:$B$19,R4735)&gt;0),1,0)</f>
        <v>0</v>
      </c>
      <c r="AA4735" s="1" cm="1">
        <f t="array" ref="AA4735">SUMPRODUCT(LEN(H4735)-LEN(SUBSTITUTE(H4735,{"0";"1";"2";"3";"4";"5";"6";"7";"8";"9"},"")))</f>
        <v>10</v>
      </c>
      <c r="AC4735" t="str">
        <f t="shared" si="513"/>
        <v/>
      </c>
      <c r="AD4735">
        <f t="shared" si="514"/>
        <v>1</v>
      </c>
      <c r="AE4735">
        <f t="shared" si="515"/>
        <v>1</v>
      </c>
      <c r="AF4735" t="str">
        <f t="shared" si="516"/>
        <v>No</v>
      </c>
      <c r="AG4735">
        <f t="shared" ca="1" si="517"/>
        <v>37</v>
      </c>
      <c r="AH4735" t="str">
        <f ca="1">IF(OR(V4735="",AG4735=""),"Yes",IF(AG4735&gt;Config!$B$41,"Yes","No"))</f>
        <v>No</v>
      </c>
    </row>
    <row r="4736" spans="1:34" x14ac:dyDescent="0.25">
      <c r="A4736" s="1" t="s">
        <v>31594</v>
      </c>
      <c r="B4736" s="1" t="s">
        <v>77</v>
      </c>
      <c r="C4736" s="1" t="s">
        <v>398</v>
      </c>
      <c r="D4736" s="1" t="s">
        <v>1600</v>
      </c>
      <c r="E4736" s="1" t="s">
        <v>34956</v>
      </c>
      <c r="F4736" s="1" t="s">
        <v>31595</v>
      </c>
      <c r="G4736" t="str">
        <f t="shared" si="511"/>
        <v>Valid</v>
      </c>
      <c r="H4736" s="1" t="s">
        <v>31596</v>
      </c>
      <c r="I4736" t="str" cm="1">
        <f t="array" ref="I4736">IF(OR(TRIM(H4736)="",ISNUMBER(SEARCH("#",H4736)),AA4736&lt;Config!$B$8,SUMPRODUCT(--ISNUMBER(SEARCH({"a";"b";"c";"d";"e";"f";"g";"h";"i";"j";"k";"l";"m";"n";"o";"p";"q";"r";"s";"t";"u";"v";"w";"x";"y";"z"},H4736)))&gt;0),"Invalid","Valid")</f>
        <v>Valid</v>
      </c>
      <c r="J4736" s="1" t="s">
        <v>31597</v>
      </c>
      <c r="K4736" s="1" t="s">
        <v>866</v>
      </c>
      <c r="L4736" s="1" t="s">
        <v>84</v>
      </c>
      <c r="M4736" s="1" t="s">
        <v>165</v>
      </c>
      <c r="N4736" s="1" t="s">
        <v>252</v>
      </c>
      <c r="O4736" s="1" t="s">
        <v>196</v>
      </c>
      <c r="P4736" t="s">
        <v>53</v>
      </c>
      <c r="Q4736" s="1" t="s">
        <v>197</v>
      </c>
      <c r="R4736" s="1" t="s">
        <v>150</v>
      </c>
      <c r="S4736" s="1" t="s">
        <v>31598</v>
      </c>
      <c r="T4736" s="1" t="s">
        <v>31599</v>
      </c>
      <c r="U4736" s="1" t="s">
        <v>31600</v>
      </c>
      <c r="V4736" s="1" t="s">
        <v>25325</v>
      </c>
      <c r="W4736" s="1" t="s">
        <v>186</v>
      </c>
      <c r="X4736" t="str">
        <f t="shared" si="512"/>
        <v>Complete</v>
      </c>
      <c r="Y4736">
        <f>MAX(0,100-IF(G4736="Invalid",Config!$B$5,0)-IF(I4736="Invalid",Config!$B$6,0)-IF(X4736="Incomplete",Config!$B$7,0)-IF(AF4736="Yes",Config!$B$37,0))</f>
        <v>100</v>
      </c>
      <c r="Z4736" s="1">
        <f>IF(OR(TRIM(B4736)="",COUNTIF(Config!$B$15:$B$19,B4736)&gt;0),1,0)+IF(OR(TRIM(C4736)="",COUNTIF(Config!$B$15:$B$19,C4736)&gt;0),1,0)+IF(OR(TRIM(F4736)="",COUNTIF(Config!$B$15:$B$19,F4736)&gt;0),1,0)+IF(OR(TRIM(H4736)="",COUNTIF(Config!$B$15:$B$19,H4736)&gt;0),1,0)+IF(OR(TRIM(E4736)="",COUNTIF(Config!$B$15:$B$19,E4736)&gt;0),1,0)+IF(OR(TRIM(K4736)="",COUNTIF(Config!$B$15:$B$19,K4736)&gt;0),1,0)+IF(OR(TRIM(P4736)="",COUNTIF(Config!$B$15:$B$19,P4736)&gt;0),1,0)+IF(OR(TRIM(R4736)="",COUNTIF(Config!$B$15:$B$19,R4736)&gt;0),1,0)</f>
        <v>0</v>
      </c>
      <c r="AA4736" s="1" cm="1">
        <f t="array" ref="AA4736">SUMPRODUCT(LEN(H4736)-LEN(SUBSTITUTE(H4736,{"0";"1";"2";"3";"4";"5";"6";"7";"8";"9"},"")))</f>
        <v>10</v>
      </c>
      <c r="AC4736" t="str">
        <f t="shared" si="513"/>
        <v/>
      </c>
      <c r="AD4736">
        <f t="shared" si="514"/>
        <v>1</v>
      </c>
      <c r="AE4736">
        <f t="shared" si="515"/>
        <v>1</v>
      </c>
      <c r="AF4736" t="str">
        <f t="shared" si="516"/>
        <v>No</v>
      </c>
      <c r="AG4736">
        <f t="shared" ca="1" si="517"/>
        <v>493</v>
      </c>
      <c r="AH4736" t="str">
        <f ca="1">IF(OR(V4736="",AG4736=""),"Yes",IF(AG4736&gt;Config!$B$41,"Yes","No"))</f>
        <v>Yes</v>
      </c>
    </row>
    <row r="4737" spans="1:34" x14ac:dyDescent="0.25">
      <c r="A4737" s="1" t="s">
        <v>31601</v>
      </c>
      <c r="B4737" s="1" t="s">
        <v>245</v>
      </c>
      <c r="C4737" s="1" t="s">
        <v>956</v>
      </c>
      <c r="D4737" s="1" t="s">
        <v>28683</v>
      </c>
      <c r="E4737" s="1" t="s">
        <v>35736</v>
      </c>
      <c r="F4737" s="1" t="s">
        <v>31602</v>
      </c>
      <c r="G4737" t="str">
        <f t="shared" si="511"/>
        <v>Valid</v>
      </c>
      <c r="H4737" s="1" t="s">
        <v>31603</v>
      </c>
      <c r="I4737" t="str" cm="1">
        <f t="array" ref="I4737">IF(OR(TRIM(H4737)="",ISNUMBER(SEARCH("#",H4737)),AA4737&lt;Config!$B$8,SUMPRODUCT(--ISNUMBER(SEARCH({"a";"b";"c";"d";"e";"f";"g";"h";"i";"j";"k";"l";"m";"n";"o";"p";"q";"r";"s";"t";"u";"v";"w";"x";"y";"z"},H4737)))&gt;0),"Invalid","Valid")</f>
        <v>Valid</v>
      </c>
      <c r="J4737" s="1" t="s">
        <v>31604</v>
      </c>
      <c r="K4737" s="1" t="s">
        <v>133</v>
      </c>
      <c r="L4737" s="1" t="s">
        <v>265</v>
      </c>
      <c r="M4737" s="1" t="s">
        <v>85</v>
      </c>
      <c r="N4737" s="1" t="s">
        <v>33819</v>
      </c>
      <c r="O4737" s="1" t="s">
        <v>149</v>
      </c>
      <c r="P4737" t="s">
        <v>33</v>
      </c>
      <c r="Q4737" s="1" t="s">
        <v>34</v>
      </c>
      <c r="R4737" s="1" t="s">
        <v>35</v>
      </c>
      <c r="S4737" s="1" t="s">
        <v>31605</v>
      </c>
      <c r="T4737" s="1" t="s">
        <v>31606</v>
      </c>
      <c r="U4737" s="1" t="s">
        <v>5044</v>
      </c>
      <c r="V4737" s="1" t="s">
        <v>3293</v>
      </c>
      <c r="W4737" s="1" t="s">
        <v>60</v>
      </c>
      <c r="X4737" t="str">
        <f t="shared" si="512"/>
        <v>Complete</v>
      </c>
      <c r="Y4737">
        <f>MAX(0,100-IF(G4737="Invalid",Config!$B$5,0)-IF(I4737="Invalid",Config!$B$6,0)-IF(X4737="Incomplete",Config!$B$7,0)-IF(AF4737="Yes",Config!$B$37,0))</f>
        <v>100</v>
      </c>
      <c r="Z4737" s="1">
        <f>IF(OR(TRIM(B4737)="",COUNTIF(Config!$B$15:$B$19,B4737)&gt;0),1,0)+IF(OR(TRIM(C4737)="",COUNTIF(Config!$B$15:$B$19,C4737)&gt;0),1,0)+IF(OR(TRIM(F4737)="",COUNTIF(Config!$B$15:$B$19,F4737)&gt;0),1,0)+IF(OR(TRIM(H4737)="",COUNTIF(Config!$B$15:$B$19,H4737)&gt;0),1,0)+IF(OR(TRIM(E4737)="",COUNTIF(Config!$B$15:$B$19,E4737)&gt;0),1,0)+IF(OR(TRIM(K4737)="",COUNTIF(Config!$B$15:$B$19,K4737)&gt;0),1,0)+IF(OR(TRIM(P4737)="",COUNTIF(Config!$B$15:$B$19,P4737)&gt;0),1,0)+IF(OR(TRIM(R4737)="",COUNTIF(Config!$B$15:$B$19,R4737)&gt;0),1,0)</f>
        <v>0</v>
      </c>
      <c r="AA4737" s="1" cm="1">
        <f t="array" ref="AA4737">SUMPRODUCT(LEN(H4737)-LEN(SUBSTITUTE(H4737,{"0";"1";"2";"3";"4";"5";"6";"7";"8";"9"},"")))</f>
        <v>10</v>
      </c>
      <c r="AC4737" t="str">
        <f t="shared" si="513"/>
        <v/>
      </c>
      <c r="AD4737">
        <f t="shared" si="514"/>
        <v>1</v>
      </c>
      <c r="AE4737">
        <f t="shared" si="515"/>
        <v>1</v>
      </c>
      <c r="AF4737" t="str">
        <f t="shared" si="516"/>
        <v>No</v>
      </c>
      <c r="AG4737">
        <f t="shared" ca="1" si="517"/>
        <v>500</v>
      </c>
      <c r="AH4737" t="str">
        <f ca="1">IF(OR(V4737="",AG4737=""),"Yes",IF(AG4737&gt;Config!$B$41,"Yes","No"))</f>
        <v>Yes</v>
      </c>
    </row>
    <row r="4738" spans="1:34" x14ac:dyDescent="0.25">
      <c r="A4738" s="1" t="s">
        <v>31607</v>
      </c>
      <c r="B4738" s="1" t="s">
        <v>229</v>
      </c>
      <c r="C4738" s="1" t="s">
        <v>173</v>
      </c>
      <c r="D4738" s="1" t="s">
        <v>31608</v>
      </c>
      <c r="E4738" s="1" t="s">
        <v>34285</v>
      </c>
      <c r="F4738" s="1" t="s">
        <v>31609</v>
      </c>
      <c r="G4738" t="str">
        <f t="shared" si="511"/>
        <v>Valid</v>
      </c>
      <c r="H4738" s="1" t="s">
        <v>31610</v>
      </c>
      <c r="I4738" t="str" cm="1">
        <f t="array" ref="I4738">IF(OR(TRIM(H4738)="",ISNUMBER(SEARCH("#",H4738)),AA4738&lt;Config!$B$8,SUMPRODUCT(--ISNUMBER(SEARCH({"a";"b";"c";"d";"e";"f";"g";"h";"i";"j";"k";"l";"m";"n";"o";"p";"q";"r";"s";"t";"u";"v";"w";"x";"y";"z"},H4738)))&gt;0),"Invalid","Valid")</f>
        <v>Valid</v>
      </c>
      <c r="J4738" s="1" t="s">
        <v>31611</v>
      </c>
      <c r="K4738" s="1" t="s">
        <v>722</v>
      </c>
      <c r="L4738" s="1" t="s">
        <v>134</v>
      </c>
      <c r="M4738" s="1" t="s">
        <v>391</v>
      </c>
      <c r="N4738" s="1" t="s">
        <v>252</v>
      </c>
      <c r="O4738" s="1" t="s">
        <v>196</v>
      </c>
      <c r="P4738" t="s">
        <v>87</v>
      </c>
      <c r="Q4738" s="1" t="s">
        <v>438</v>
      </c>
      <c r="R4738" s="1" t="s">
        <v>559</v>
      </c>
      <c r="S4738" s="1" t="s">
        <v>25096</v>
      </c>
      <c r="T4738" s="1" t="s">
        <v>31612</v>
      </c>
      <c r="U4738" s="1" t="s">
        <v>10973</v>
      </c>
      <c r="V4738" s="1" t="s">
        <v>31613</v>
      </c>
      <c r="W4738" s="1" t="s">
        <v>141</v>
      </c>
      <c r="X4738" t="str">
        <f t="shared" si="512"/>
        <v>Complete</v>
      </c>
      <c r="Y4738">
        <f>MAX(0,100-IF(G4738="Invalid",Config!$B$5,0)-IF(I4738="Invalid",Config!$B$6,0)-IF(X4738="Incomplete",Config!$B$7,0)-IF(AF4738="Yes",Config!$B$37,0))</f>
        <v>100</v>
      </c>
      <c r="Z4738" s="1">
        <f>IF(OR(TRIM(B4738)="",COUNTIF(Config!$B$15:$B$19,B4738)&gt;0),1,0)+IF(OR(TRIM(C4738)="",COUNTIF(Config!$B$15:$B$19,C4738)&gt;0),1,0)+IF(OR(TRIM(F4738)="",COUNTIF(Config!$B$15:$B$19,F4738)&gt;0),1,0)+IF(OR(TRIM(H4738)="",COUNTIF(Config!$B$15:$B$19,H4738)&gt;0),1,0)+IF(OR(TRIM(E4738)="",COUNTIF(Config!$B$15:$B$19,E4738)&gt;0),1,0)+IF(OR(TRIM(K4738)="",COUNTIF(Config!$B$15:$B$19,K4738)&gt;0),1,0)+IF(OR(TRIM(P4738)="",COUNTIF(Config!$B$15:$B$19,P4738)&gt;0),1,0)+IF(OR(TRIM(R4738)="",COUNTIF(Config!$B$15:$B$19,R4738)&gt;0),1,0)</f>
        <v>0</v>
      </c>
      <c r="AA4738" s="1" cm="1">
        <f t="array" ref="AA4738">SUMPRODUCT(LEN(H4738)-LEN(SUBSTITUTE(H4738,{"0";"1";"2";"3";"4";"5";"6";"7";"8";"9"},"")))</f>
        <v>10</v>
      </c>
      <c r="AC4738" t="str">
        <f t="shared" si="513"/>
        <v/>
      </c>
      <c r="AD4738">
        <f t="shared" si="514"/>
        <v>1</v>
      </c>
      <c r="AE4738">
        <f t="shared" si="515"/>
        <v>1</v>
      </c>
      <c r="AF4738" t="str">
        <f t="shared" si="516"/>
        <v>No</v>
      </c>
      <c r="AG4738" t="str">
        <f t="shared" ca="1" si="517"/>
        <v/>
      </c>
      <c r="AH4738" t="str">
        <f ca="1">IF(OR(V4738="",AG4738=""),"Yes",IF(AG4738&gt;Config!$B$41,"Yes","No"))</f>
        <v>Yes</v>
      </c>
    </row>
    <row r="4739" spans="1:34" x14ac:dyDescent="0.25">
      <c r="A4739" s="1" t="s">
        <v>31614</v>
      </c>
      <c r="B4739" s="1" t="s">
        <v>3522</v>
      </c>
      <c r="C4739" s="1" t="s">
        <v>1400</v>
      </c>
      <c r="D4739" s="1" t="s">
        <v>31615</v>
      </c>
      <c r="E4739" s="1" t="s">
        <v>477</v>
      </c>
      <c r="F4739" s="1" t="s">
        <v>31616</v>
      </c>
      <c r="G4739" t="str">
        <f t="shared" ref="G4739:G4802" si="518">IFERROR(IF(OR(TRIM(F4739)="",LEN(F4739)-LEN(SUBSTITUTE(F4739,"@",""))&lt;&gt;1,FIND("@",F4739)=1,RIGHT(F4739,1)=".",ISNUMBER(SEARCH(" ",F4739)),ISERROR(FIND(".",F4739,FIND("@",F4739)+2))),"Invalid","Valid"),"Invalid")</f>
        <v>Valid</v>
      </c>
      <c r="H4739" s="1" t="s">
        <v>31617</v>
      </c>
      <c r="I4739" t="str" cm="1">
        <f t="array" ref="I4739">IF(OR(TRIM(H4739)="",ISNUMBER(SEARCH("#",H4739)),AA4739&lt;Config!$B$8,SUMPRODUCT(--ISNUMBER(SEARCH({"a";"b";"c";"d";"e";"f";"g";"h";"i";"j";"k";"l";"m";"n";"o";"p";"q";"r";"s";"t";"u";"v";"w";"x";"y";"z"},H4739)))&gt;0),"Invalid","Valid")</f>
        <v>Valid</v>
      </c>
      <c r="J4739" s="1" t="s">
        <v>31618</v>
      </c>
      <c r="K4739" s="1" t="s">
        <v>48</v>
      </c>
      <c r="L4739" s="1" t="s">
        <v>179</v>
      </c>
      <c r="M4739" s="1" t="s">
        <v>343</v>
      </c>
      <c r="N4739" s="1" t="s">
        <v>437</v>
      </c>
      <c r="O4739" s="1" t="s">
        <v>69</v>
      </c>
      <c r="P4739" t="s">
        <v>87</v>
      </c>
      <c r="Q4739" s="1" t="s">
        <v>166</v>
      </c>
      <c r="R4739" s="1" t="s">
        <v>212</v>
      </c>
      <c r="S4739" s="1" t="s">
        <v>4207</v>
      </c>
      <c r="T4739" s="1" t="s">
        <v>31619</v>
      </c>
      <c r="U4739" s="1" t="s">
        <v>26568</v>
      </c>
      <c r="V4739" s="1" t="s">
        <v>3163</v>
      </c>
      <c r="W4739" s="1" t="s">
        <v>186</v>
      </c>
      <c r="X4739" t="str">
        <f t="shared" ref="X4739:X4802" si="519">IF(Z4739=0,"Complete","Incomplete")</f>
        <v>Complete</v>
      </c>
      <c r="Y4739">
        <f>MAX(0,100-IF(G4739="Invalid",Config!$B$5,0)-IF(I4739="Invalid",Config!$B$6,0)-IF(X4739="Incomplete",Config!$B$7,0)-IF(AF4739="Yes",Config!$B$37,0))</f>
        <v>100</v>
      </c>
      <c r="Z4739" s="1">
        <f>IF(OR(TRIM(B4739)="",COUNTIF(Config!$B$15:$B$19,B4739)&gt;0),1,0)+IF(OR(TRIM(C4739)="",COUNTIF(Config!$B$15:$B$19,C4739)&gt;0),1,0)+IF(OR(TRIM(F4739)="",COUNTIF(Config!$B$15:$B$19,F4739)&gt;0),1,0)+IF(OR(TRIM(H4739)="",COUNTIF(Config!$B$15:$B$19,H4739)&gt;0),1,0)+IF(OR(TRIM(E4739)="",COUNTIF(Config!$B$15:$B$19,E4739)&gt;0),1,0)+IF(OR(TRIM(K4739)="",COUNTIF(Config!$B$15:$B$19,K4739)&gt;0),1,0)+IF(OR(TRIM(P4739)="",COUNTIF(Config!$B$15:$B$19,P4739)&gt;0),1,0)+IF(OR(TRIM(R4739)="",COUNTIF(Config!$B$15:$B$19,R4739)&gt;0),1,0)</f>
        <v>0</v>
      </c>
      <c r="AA4739" s="1" cm="1">
        <f t="array" ref="AA4739">SUMPRODUCT(LEN(H4739)-LEN(SUBSTITUTE(H4739,{"0";"1";"2";"3";"4";"5";"6";"7";"8";"9"},"")))</f>
        <v>11</v>
      </c>
      <c r="AC4739" t="str">
        <f t="shared" ref="AC4739:AC4802" si="520">_xlfn.TEXTJOIN("; ",TRUE,IF(G4739="Invalid","Invalid Email",""),IF(I4739="Invalid","Invalid Phone",""),IF(X4739="Incomplete","Incomplete Profile",""),IF(AF4739="Yes","Potential Duplicate",""))</f>
        <v/>
      </c>
      <c r="AD4739">
        <f t="shared" ref="AD4739:AD4802" si="521">IF(OR(TRIM(F4739)="",G4739="Invalid"),0,COUNTIF($F$2:$F$5131,F4739))</f>
        <v>1</v>
      </c>
      <c r="AE4739">
        <f t="shared" ref="AE4739:AE4802" si="522">IF(OR(TRIM(H4739)="",I4739="Invalid"),0,COUNTIF($H$2:$H$5131,H4739))</f>
        <v>1</v>
      </c>
      <c r="AF4739" t="str">
        <f t="shared" ref="AF4739:AF4802" si="523">IF(OR(AD4739&gt;1,AE4739&gt;1),"Yes","No")</f>
        <v>No</v>
      </c>
      <c r="AG4739">
        <f t="shared" ref="AG4739:AG4802" ca="1" si="524">IFERROR(TODAY()-DATEVALUE(V4739),IFERROR(TODAY()-DATE(VALUE(RIGHT(V4739,4)),VALUE(MID(V4739,FIND("/",V4739)+1,FIND("/",V4739,FIND("/",V4739)+1)-FIND("/",V4739)-1)),VALUE(LEFT(V4739,FIND("/",V4739)-1))),""))</f>
        <v>147</v>
      </c>
      <c r="AH4739" t="str">
        <f ca="1">IF(OR(V4739="",AG4739=""),"Yes",IF(AG4739&gt;Config!$B$41,"Yes","No"))</f>
        <v>No</v>
      </c>
    </row>
    <row r="4740" spans="1:34" x14ac:dyDescent="0.25">
      <c r="A4740" s="1" t="s">
        <v>31620</v>
      </c>
      <c r="B4740" s="1" t="s">
        <v>1634</v>
      </c>
      <c r="C4740" s="1" t="s">
        <v>792</v>
      </c>
      <c r="D4740" s="1" t="s">
        <v>14074</v>
      </c>
      <c r="E4740" s="1" t="s">
        <v>34899</v>
      </c>
      <c r="F4740" s="1" t="s">
        <v>31621</v>
      </c>
      <c r="G4740" t="str">
        <f t="shared" si="518"/>
        <v>Valid</v>
      </c>
      <c r="H4740" s="1" t="s">
        <v>31622</v>
      </c>
      <c r="I4740" t="str" cm="1">
        <f t="array" ref="I4740">IF(OR(TRIM(H4740)="",ISNUMBER(SEARCH("#",H4740)),AA4740&lt;Config!$B$8,SUMPRODUCT(--ISNUMBER(SEARCH({"a";"b";"c";"d";"e";"f";"g";"h";"i";"j";"k";"l";"m";"n";"o";"p";"q";"r";"s";"t";"u";"v";"w";"x";"y";"z"},H4740)))&gt;0),"Invalid","Valid")</f>
        <v>Valid</v>
      </c>
      <c r="J4740" s="1" t="s">
        <v>31623</v>
      </c>
      <c r="K4740" s="1" t="s">
        <v>425</v>
      </c>
      <c r="L4740" s="1" t="s">
        <v>134</v>
      </c>
      <c r="M4740" s="1" t="s">
        <v>103</v>
      </c>
      <c r="N4740" s="1" t="s">
        <v>31</v>
      </c>
      <c r="O4740" s="1" t="s">
        <v>149</v>
      </c>
      <c r="P4740" t="s">
        <v>344</v>
      </c>
      <c r="Q4740" s="1" t="s">
        <v>1199</v>
      </c>
      <c r="R4740" s="1" t="s">
        <v>1200</v>
      </c>
      <c r="S4740" s="1" t="s">
        <v>19741</v>
      </c>
      <c r="T4740" s="1" t="s">
        <v>31624</v>
      </c>
      <c r="U4740" s="1" t="s">
        <v>7999</v>
      </c>
      <c r="V4740" s="1" t="s">
        <v>1849</v>
      </c>
      <c r="W4740" s="1" t="s">
        <v>60</v>
      </c>
      <c r="X4740" t="str">
        <f t="shared" si="519"/>
        <v>Complete</v>
      </c>
      <c r="Y4740">
        <f>MAX(0,100-IF(G4740="Invalid",Config!$B$5,0)-IF(I4740="Invalid",Config!$B$6,0)-IF(X4740="Incomplete",Config!$B$7,0)-IF(AF4740="Yes",Config!$B$37,0))</f>
        <v>100</v>
      </c>
      <c r="Z4740" s="1">
        <f>IF(OR(TRIM(B4740)="",COUNTIF(Config!$B$15:$B$19,B4740)&gt;0),1,0)+IF(OR(TRIM(C4740)="",COUNTIF(Config!$B$15:$B$19,C4740)&gt;0),1,0)+IF(OR(TRIM(F4740)="",COUNTIF(Config!$B$15:$B$19,F4740)&gt;0),1,0)+IF(OR(TRIM(H4740)="",COUNTIF(Config!$B$15:$B$19,H4740)&gt;0),1,0)+IF(OR(TRIM(E4740)="",COUNTIF(Config!$B$15:$B$19,E4740)&gt;0),1,0)+IF(OR(TRIM(K4740)="",COUNTIF(Config!$B$15:$B$19,K4740)&gt;0),1,0)+IF(OR(TRIM(P4740)="",COUNTIF(Config!$B$15:$B$19,P4740)&gt;0),1,0)+IF(OR(TRIM(R4740)="",COUNTIF(Config!$B$15:$B$19,R4740)&gt;0),1,0)</f>
        <v>0</v>
      </c>
      <c r="AA4740" s="1" cm="1">
        <f t="array" ref="AA4740">SUMPRODUCT(LEN(H4740)-LEN(SUBSTITUTE(H4740,{"0";"1";"2";"3";"4";"5";"6";"7";"8";"9"},"")))</f>
        <v>10</v>
      </c>
      <c r="AC4740" t="str">
        <f t="shared" si="520"/>
        <v/>
      </c>
      <c r="AD4740">
        <f t="shared" si="521"/>
        <v>1</v>
      </c>
      <c r="AE4740">
        <f t="shared" si="522"/>
        <v>1</v>
      </c>
      <c r="AF4740" t="str">
        <f t="shared" si="523"/>
        <v>No</v>
      </c>
      <c r="AG4740">
        <f t="shared" ca="1" si="524"/>
        <v>229</v>
      </c>
      <c r="AH4740" t="str">
        <f ca="1">IF(OR(V4740="",AG4740=""),"Yes",IF(AG4740&gt;Config!$B$41,"Yes","No"))</f>
        <v>No</v>
      </c>
    </row>
    <row r="4741" spans="1:34" x14ac:dyDescent="0.25">
      <c r="A4741" s="1" t="s">
        <v>15062</v>
      </c>
      <c r="B4741" s="1" t="s">
        <v>1241</v>
      </c>
      <c r="C4741" s="1" t="s">
        <v>445</v>
      </c>
      <c r="D4741" s="1" t="s">
        <v>31625</v>
      </c>
      <c r="E4741" s="1" t="s">
        <v>35737</v>
      </c>
      <c r="F4741" s="1" t="s">
        <v>16122</v>
      </c>
      <c r="G4741" t="str">
        <f t="shared" si="518"/>
        <v>Valid</v>
      </c>
      <c r="H4741" s="1" t="s">
        <v>31626</v>
      </c>
      <c r="I4741" t="str" cm="1">
        <f t="array" ref="I4741">IF(OR(TRIM(H4741)="",ISNUMBER(SEARCH("#",H4741)),AA4741&lt;Config!$B$8,SUMPRODUCT(--ISNUMBER(SEARCH({"a";"b";"c";"d";"e";"f";"g";"h";"i";"j";"k";"l";"m";"n";"o";"p";"q";"r";"s";"t";"u";"v";"w";"x";"y";"z"},H4741)))&gt;0),"Invalid","Valid")</f>
        <v>Valid</v>
      </c>
      <c r="J4741" s="1" t="s">
        <v>31627</v>
      </c>
      <c r="K4741" s="1" t="s">
        <v>504</v>
      </c>
      <c r="L4741" s="1" t="s">
        <v>84</v>
      </c>
      <c r="M4741" s="1" t="s">
        <v>165</v>
      </c>
      <c r="N4741" s="1" t="s">
        <v>33819</v>
      </c>
      <c r="O4741" s="1" t="s">
        <v>180</v>
      </c>
      <c r="P4741" t="s">
        <v>53</v>
      </c>
      <c r="Q4741" s="1" t="s">
        <v>55</v>
      </c>
      <c r="R4741" s="1" t="s">
        <v>415</v>
      </c>
      <c r="S4741" s="1" t="s">
        <v>1152</v>
      </c>
      <c r="T4741" s="1" t="s">
        <v>31628</v>
      </c>
      <c r="U4741" s="1" t="s">
        <v>11434</v>
      </c>
      <c r="V4741" s="1" t="s">
        <v>1145</v>
      </c>
      <c r="W4741" s="1" t="s">
        <v>94</v>
      </c>
      <c r="X4741" t="str">
        <f t="shared" si="519"/>
        <v>Complete</v>
      </c>
      <c r="Y4741">
        <f>MAX(0,100-IF(G4741="Invalid",Config!$B$5,0)-IF(I4741="Invalid",Config!$B$6,0)-IF(X4741="Incomplete",Config!$B$7,0)-IF(AF4741="Yes",Config!$B$37,0))</f>
        <v>75</v>
      </c>
      <c r="Z4741" s="1">
        <f>IF(OR(TRIM(B4741)="",COUNTIF(Config!$B$15:$B$19,B4741)&gt;0),1,0)+IF(OR(TRIM(C4741)="",COUNTIF(Config!$B$15:$B$19,C4741)&gt;0),1,0)+IF(OR(TRIM(F4741)="",COUNTIF(Config!$B$15:$B$19,F4741)&gt;0),1,0)+IF(OR(TRIM(H4741)="",COUNTIF(Config!$B$15:$B$19,H4741)&gt;0),1,0)+IF(OR(TRIM(E4741)="",COUNTIF(Config!$B$15:$B$19,E4741)&gt;0),1,0)+IF(OR(TRIM(K4741)="",COUNTIF(Config!$B$15:$B$19,K4741)&gt;0),1,0)+IF(OR(TRIM(P4741)="",COUNTIF(Config!$B$15:$B$19,P4741)&gt;0),1,0)+IF(OR(TRIM(R4741)="",COUNTIF(Config!$B$15:$B$19,R4741)&gt;0),1,0)</f>
        <v>0</v>
      </c>
      <c r="AA4741" s="1" cm="1">
        <f t="array" ref="AA4741">SUMPRODUCT(LEN(H4741)-LEN(SUBSTITUTE(H4741,{"0";"1";"2";"3";"4";"5";"6";"7";"8";"9"},"")))</f>
        <v>12</v>
      </c>
      <c r="AC4741" t="str">
        <f t="shared" si="520"/>
        <v>Potential Duplicate</v>
      </c>
      <c r="AD4741">
        <f t="shared" si="521"/>
        <v>2</v>
      </c>
      <c r="AE4741">
        <f t="shared" si="522"/>
        <v>1</v>
      </c>
      <c r="AF4741" t="str">
        <f t="shared" si="523"/>
        <v>Yes</v>
      </c>
      <c r="AG4741">
        <f t="shared" ca="1" si="524"/>
        <v>37</v>
      </c>
      <c r="AH4741" t="str">
        <f ca="1">IF(OR(V4741="",AG4741=""),"Yes",IF(AG4741&gt;Config!$B$41,"Yes","No"))</f>
        <v>No</v>
      </c>
    </row>
    <row r="4742" spans="1:34" x14ac:dyDescent="0.25">
      <c r="A4742" s="1" t="s">
        <v>31629</v>
      </c>
      <c r="B4742" s="1" t="s">
        <v>4909</v>
      </c>
      <c r="C4742" s="1" t="s">
        <v>1389</v>
      </c>
      <c r="D4742" s="1" t="s">
        <v>4910</v>
      </c>
      <c r="E4742" s="1" t="s">
        <v>35738</v>
      </c>
      <c r="F4742" s="1" t="s">
        <v>31630</v>
      </c>
      <c r="G4742" t="str">
        <f t="shared" si="518"/>
        <v>Valid</v>
      </c>
      <c r="H4742" s="1" t="s">
        <v>31631</v>
      </c>
      <c r="I4742" t="str" cm="1">
        <f t="array" ref="I4742">IF(OR(TRIM(H4742)="",ISNUMBER(SEARCH("#",H4742)),AA4742&lt;Config!$B$8,SUMPRODUCT(--ISNUMBER(SEARCH({"a";"b";"c";"d";"e";"f";"g";"h";"i";"j";"k";"l";"m";"n";"o";"p";"q";"r";"s";"t";"u";"v";"w";"x";"y";"z"},H4742)))&gt;0),"Invalid","Valid")</f>
        <v>Valid</v>
      </c>
      <c r="J4742" s="1" t="s">
        <v>31632</v>
      </c>
      <c r="K4742" s="1" t="s">
        <v>625</v>
      </c>
      <c r="L4742" s="1" t="s">
        <v>49</v>
      </c>
      <c r="M4742" s="1" t="s">
        <v>103</v>
      </c>
      <c r="N4742" s="1" t="s">
        <v>86</v>
      </c>
      <c r="O4742" s="1" t="s">
        <v>52</v>
      </c>
      <c r="P4742" t="s">
        <v>33</v>
      </c>
      <c r="Q4742" s="1" t="s">
        <v>34</v>
      </c>
      <c r="R4742" s="1" t="s">
        <v>120</v>
      </c>
      <c r="S4742" s="1" t="s">
        <v>31633</v>
      </c>
      <c r="T4742" s="1" t="s">
        <v>31634</v>
      </c>
      <c r="U4742" s="1" t="s">
        <v>10364</v>
      </c>
      <c r="V4742" s="1" t="s">
        <v>140</v>
      </c>
      <c r="W4742" s="1" t="s">
        <v>125</v>
      </c>
      <c r="X4742" t="str">
        <f t="shared" si="519"/>
        <v>Complete</v>
      </c>
      <c r="Y4742">
        <f>MAX(0,100-IF(G4742="Invalid",Config!$B$5,0)-IF(I4742="Invalid",Config!$B$6,0)-IF(X4742="Incomplete",Config!$B$7,0)-IF(AF4742="Yes",Config!$B$37,0))</f>
        <v>100</v>
      </c>
      <c r="Z4742" s="1">
        <f>IF(OR(TRIM(B4742)="",COUNTIF(Config!$B$15:$B$19,B4742)&gt;0),1,0)+IF(OR(TRIM(C4742)="",COUNTIF(Config!$B$15:$B$19,C4742)&gt;0),1,0)+IF(OR(TRIM(F4742)="",COUNTIF(Config!$B$15:$B$19,F4742)&gt;0),1,0)+IF(OR(TRIM(H4742)="",COUNTIF(Config!$B$15:$B$19,H4742)&gt;0),1,0)+IF(OR(TRIM(E4742)="",COUNTIF(Config!$B$15:$B$19,E4742)&gt;0),1,0)+IF(OR(TRIM(K4742)="",COUNTIF(Config!$B$15:$B$19,K4742)&gt;0),1,0)+IF(OR(TRIM(P4742)="",COUNTIF(Config!$B$15:$B$19,P4742)&gt;0),1,0)+IF(OR(TRIM(R4742)="",COUNTIF(Config!$B$15:$B$19,R4742)&gt;0),1,0)</f>
        <v>0</v>
      </c>
      <c r="AA4742" s="1" cm="1">
        <f t="array" ref="AA4742">SUMPRODUCT(LEN(H4742)-LEN(SUBSTITUTE(H4742,{"0";"1";"2";"3";"4";"5";"6";"7";"8";"9"},"")))</f>
        <v>10</v>
      </c>
      <c r="AC4742" t="str">
        <f t="shared" si="520"/>
        <v/>
      </c>
      <c r="AD4742">
        <f t="shared" si="521"/>
        <v>1</v>
      </c>
      <c r="AE4742">
        <f t="shared" si="522"/>
        <v>1</v>
      </c>
      <c r="AF4742" t="str">
        <f t="shared" si="523"/>
        <v>No</v>
      </c>
      <c r="AG4742">
        <f t="shared" ca="1" si="524"/>
        <v>37</v>
      </c>
      <c r="AH4742" t="str">
        <f ca="1">IF(OR(V4742="",AG4742=""),"Yes",IF(AG4742&gt;Config!$B$41,"Yes","No"))</f>
        <v>No</v>
      </c>
    </row>
    <row r="4743" spans="1:34" x14ac:dyDescent="0.25">
      <c r="A4743" s="1" t="s">
        <v>31635</v>
      </c>
      <c r="B4743" s="1" t="s">
        <v>244</v>
      </c>
      <c r="C4743" s="1" t="s">
        <v>499</v>
      </c>
      <c r="D4743" s="1" t="s">
        <v>11749</v>
      </c>
      <c r="E4743" s="1" t="s">
        <v>34116</v>
      </c>
      <c r="F4743" s="1" t="s">
        <v>27918</v>
      </c>
      <c r="G4743" t="str">
        <f t="shared" si="518"/>
        <v>Valid</v>
      </c>
      <c r="H4743" s="1" t="s">
        <v>31636</v>
      </c>
      <c r="I4743" t="str" cm="1">
        <f t="array" ref="I4743">IF(OR(TRIM(H4743)="",ISNUMBER(SEARCH("#",H4743)),AA4743&lt;Config!$B$8,SUMPRODUCT(--ISNUMBER(SEARCH({"a";"b";"c";"d";"e";"f";"g";"h";"i";"j";"k";"l";"m";"n";"o";"p";"q";"r";"s";"t";"u";"v";"w";"x";"y";"z"},H4743)))&gt;0),"Invalid","Valid")</f>
        <v>Valid</v>
      </c>
      <c r="J4743" s="1" t="s">
        <v>27920</v>
      </c>
      <c r="K4743" s="1" t="s">
        <v>504</v>
      </c>
      <c r="L4743" s="1" t="s">
        <v>164</v>
      </c>
      <c r="M4743" s="1" t="s">
        <v>103</v>
      </c>
      <c r="N4743" s="1" t="s">
        <v>224</v>
      </c>
      <c r="O4743" s="1" t="s">
        <v>69</v>
      </c>
      <c r="P4743" t="s">
        <v>87</v>
      </c>
      <c r="Q4743" s="1" t="s">
        <v>88</v>
      </c>
      <c r="R4743" s="1" t="s">
        <v>379</v>
      </c>
      <c r="S4743" s="1" t="s">
        <v>27921</v>
      </c>
      <c r="T4743" s="1" t="s">
        <v>27922</v>
      </c>
      <c r="U4743" s="1" t="s">
        <v>3544</v>
      </c>
      <c r="V4743" s="1" t="s">
        <v>1264</v>
      </c>
      <c r="W4743" s="1" t="s">
        <v>384</v>
      </c>
      <c r="X4743" t="str">
        <f t="shared" si="519"/>
        <v>Complete</v>
      </c>
      <c r="Y4743">
        <f>MAX(0,100-IF(G4743="Invalid",Config!$B$5,0)-IF(I4743="Invalid",Config!$B$6,0)-IF(X4743="Incomplete",Config!$B$7,0)-IF(AF4743="Yes",Config!$B$37,0))</f>
        <v>75</v>
      </c>
      <c r="Z4743" s="1">
        <f>IF(OR(TRIM(B4743)="",COUNTIF(Config!$B$15:$B$19,B4743)&gt;0),1,0)+IF(OR(TRIM(C4743)="",COUNTIF(Config!$B$15:$B$19,C4743)&gt;0),1,0)+IF(OR(TRIM(F4743)="",COUNTIF(Config!$B$15:$B$19,F4743)&gt;0),1,0)+IF(OR(TRIM(H4743)="",COUNTIF(Config!$B$15:$B$19,H4743)&gt;0),1,0)+IF(OR(TRIM(E4743)="",COUNTIF(Config!$B$15:$B$19,E4743)&gt;0),1,0)+IF(OR(TRIM(K4743)="",COUNTIF(Config!$B$15:$B$19,K4743)&gt;0),1,0)+IF(OR(TRIM(P4743)="",COUNTIF(Config!$B$15:$B$19,P4743)&gt;0),1,0)+IF(OR(TRIM(R4743)="",COUNTIF(Config!$B$15:$B$19,R4743)&gt;0),1,0)</f>
        <v>0</v>
      </c>
      <c r="AA4743" s="1" cm="1">
        <f t="array" ref="AA4743">SUMPRODUCT(LEN(H4743)-LEN(SUBSTITUTE(H4743,{"0";"1";"2";"3";"4";"5";"6";"7";"8";"9"},"")))</f>
        <v>10</v>
      </c>
      <c r="AC4743" t="str">
        <f t="shared" si="520"/>
        <v>Potential Duplicate</v>
      </c>
      <c r="AD4743">
        <f t="shared" si="521"/>
        <v>2</v>
      </c>
      <c r="AE4743">
        <f t="shared" si="522"/>
        <v>1</v>
      </c>
      <c r="AF4743" t="str">
        <f t="shared" si="523"/>
        <v>Yes</v>
      </c>
      <c r="AG4743">
        <f t="shared" ca="1" si="524"/>
        <v>166</v>
      </c>
      <c r="AH4743" t="str">
        <f ca="1">IF(OR(V4743="",AG4743=""),"Yes",IF(AG4743&gt;Config!$B$41,"Yes","No"))</f>
        <v>No</v>
      </c>
    </row>
    <row r="4744" spans="1:34" x14ac:dyDescent="0.25">
      <c r="A4744" s="1" t="s">
        <v>31637</v>
      </c>
      <c r="B4744" s="1" t="s">
        <v>3888</v>
      </c>
      <c r="C4744" s="1" t="s">
        <v>566</v>
      </c>
      <c r="D4744" s="1" t="s">
        <v>31638</v>
      </c>
      <c r="E4744" s="1" t="s">
        <v>33931</v>
      </c>
      <c r="F4744" s="1" t="s">
        <v>31639</v>
      </c>
      <c r="G4744" t="str">
        <f t="shared" si="518"/>
        <v>Valid</v>
      </c>
      <c r="H4744" s="1" t="s">
        <v>14229</v>
      </c>
      <c r="I4744" t="str" cm="1">
        <f t="array" ref="I4744">IF(OR(TRIM(H4744)="",ISNUMBER(SEARCH("#",H4744)),AA4744&lt;Config!$B$8,SUMPRODUCT(--ISNUMBER(SEARCH({"a";"b";"c";"d";"e";"f";"g";"h";"i";"j";"k";"l";"m";"n";"o";"p";"q";"r";"s";"t";"u";"v";"w";"x";"y";"z"},H4744)))&gt;0),"Invalid","Valid")</f>
        <v>Valid</v>
      </c>
      <c r="J4744" s="1" t="s">
        <v>31640</v>
      </c>
      <c r="K4744" s="1" t="s">
        <v>133</v>
      </c>
      <c r="L4744" s="1" t="s">
        <v>179</v>
      </c>
      <c r="M4744" s="1" t="s">
        <v>103</v>
      </c>
      <c r="N4744" s="1" t="s">
        <v>68</v>
      </c>
      <c r="O4744" s="1" t="s">
        <v>32</v>
      </c>
      <c r="P4744" t="s">
        <v>53</v>
      </c>
      <c r="Q4744" s="1" t="s">
        <v>150</v>
      </c>
      <c r="R4744" s="1" t="s">
        <v>150</v>
      </c>
      <c r="S4744" s="1" t="s">
        <v>31641</v>
      </c>
      <c r="T4744" s="1" t="s">
        <v>31642</v>
      </c>
      <c r="U4744" s="1" t="s">
        <v>30613</v>
      </c>
      <c r="V4744" s="1" t="s">
        <v>1521</v>
      </c>
      <c r="W4744" s="1" t="s">
        <v>125</v>
      </c>
      <c r="X4744" t="str">
        <f t="shared" si="519"/>
        <v>Complete</v>
      </c>
      <c r="Y4744">
        <f>MAX(0,100-IF(G4744="Invalid",Config!$B$5,0)-IF(I4744="Invalid",Config!$B$6,0)-IF(X4744="Incomplete",Config!$B$7,0)-IF(AF4744="Yes",Config!$B$37,0))</f>
        <v>75</v>
      </c>
      <c r="Z4744" s="1">
        <f>IF(OR(TRIM(B4744)="",COUNTIF(Config!$B$15:$B$19,B4744)&gt;0),1,0)+IF(OR(TRIM(C4744)="",COUNTIF(Config!$B$15:$B$19,C4744)&gt;0),1,0)+IF(OR(TRIM(F4744)="",COUNTIF(Config!$B$15:$B$19,F4744)&gt;0),1,0)+IF(OR(TRIM(H4744)="",COUNTIF(Config!$B$15:$B$19,H4744)&gt;0),1,0)+IF(OR(TRIM(E4744)="",COUNTIF(Config!$B$15:$B$19,E4744)&gt;0),1,0)+IF(OR(TRIM(K4744)="",COUNTIF(Config!$B$15:$B$19,K4744)&gt;0),1,0)+IF(OR(TRIM(P4744)="",COUNTIF(Config!$B$15:$B$19,P4744)&gt;0),1,0)+IF(OR(TRIM(R4744)="",COUNTIF(Config!$B$15:$B$19,R4744)&gt;0),1,0)</f>
        <v>0</v>
      </c>
      <c r="AA4744" s="1" cm="1">
        <f t="array" ref="AA4744">SUMPRODUCT(LEN(H4744)-LEN(SUBSTITUTE(H4744,{"0";"1";"2";"3";"4";"5";"6";"7";"8";"9"},"")))</f>
        <v>11</v>
      </c>
      <c r="AC4744" t="str">
        <f t="shared" si="520"/>
        <v>Potential Duplicate</v>
      </c>
      <c r="AD4744">
        <f t="shared" si="521"/>
        <v>1</v>
      </c>
      <c r="AE4744">
        <f t="shared" si="522"/>
        <v>2</v>
      </c>
      <c r="AF4744" t="str">
        <f t="shared" si="523"/>
        <v>Yes</v>
      </c>
      <c r="AG4744">
        <f t="shared" ca="1" si="524"/>
        <v>37</v>
      </c>
      <c r="AH4744" t="str">
        <f ca="1">IF(OR(V4744="",AG4744=""),"Yes",IF(AG4744&gt;Config!$B$41,"Yes","No"))</f>
        <v>No</v>
      </c>
    </row>
    <row r="4745" spans="1:34" x14ac:dyDescent="0.25">
      <c r="A4745" s="1" t="s">
        <v>31643</v>
      </c>
      <c r="B4745" s="1" t="s">
        <v>1634</v>
      </c>
      <c r="C4745" s="1" t="s">
        <v>946</v>
      </c>
      <c r="D4745" s="1" t="s">
        <v>8845</v>
      </c>
      <c r="E4745" s="1" t="s">
        <v>34623</v>
      </c>
      <c r="F4745" s="1" t="s">
        <v>31644</v>
      </c>
      <c r="G4745" t="str">
        <f t="shared" si="518"/>
        <v>Valid</v>
      </c>
      <c r="H4745" s="1" t="s">
        <v>31645</v>
      </c>
      <c r="I4745" t="str" cm="1">
        <f t="array" ref="I4745">IF(OR(TRIM(H4745)="",ISNUMBER(SEARCH("#",H4745)),AA4745&lt;Config!$B$8,SUMPRODUCT(--ISNUMBER(SEARCH({"a";"b";"c";"d";"e";"f";"g";"h";"i";"j";"k";"l";"m";"n";"o";"p";"q";"r";"s";"t";"u";"v";"w";"x";"y";"z"},H4745)))&gt;0),"Invalid","Valid")</f>
        <v>Valid</v>
      </c>
      <c r="J4745" s="1" t="s">
        <v>31646</v>
      </c>
      <c r="K4745" s="1" t="s">
        <v>210</v>
      </c>
      <c r="L4745" s="1" t="s">
        <v>84</v>
      </c>
      <c r="M4745" s="1" t="s">
        <v>343</v>
      </c>
      <c r="N4745" s="1" t="s">
        <v>86</v>
      </c>
      <c r="O4745" s="1" t="s">
        <v>52</v>
      </c>
      <c r="P4745" t="s">
        <v>87</v>
      </c>
      <c r="Q4745" s="1" t="s">
        <v>166</v>
      </c>
      <c r="R4745" s="1" t="s">
        <v>550</v>
      </c>
      <c r="S4745" s="1" t="s">
        <v>31647</v>
      </c>
      <c r="T4745" s="1" t="s">
        <v>31648</v>
      </c>
      <c r="U4745" s="1" t="s">
        <v>3394</v>
      </c>
      <c r="V4745" s="1" t="s">
        <v>1457</v>
      </c>
      <c r="W4745" s="1" t="s">
        <v>60</v>
      </c>
      <c r="X4745" t="str">
        <f t="shared" si="519"/>
        <v>Complete</v>
      </c>
      <c r="Y4745">
        <f>MAX(0,100-IF(G4745="Invalid",Config!$B$5,0)-IF(I4745="Invalid",Config!$B$6,0)-IF(X4745="Incomplete",Config!$B$7,0)-IF(AF4745="Yes",Config!$B$37,0))</f>
        <v>100</v>
      </c>
      <c r="Z4745" s="1">
        <f>IF(OR(TRIM(B4745)="",COUNTIF(Config!$B$15:$B$19,B4745)&gt;0),1,0)+IF(OR(TRIM(C4745)="",COUNTIF(Config!$B$15:$B$19,C4745)&gt;0),1,0)+IF(OR(TRIM(F4745)="",COUNTIF(Config!$B$15:$B$19,F4745)&gt;0),1,0)+IF(OR(TRIM(H4745)="",COUNTIF(Config!$B$15:$B$19,H4745)&gt;0),1,0)+IF(OR(TRIM(E4745)="",COUNTIF(Config!$B$15:$B$19,E4745)&gt;0),1,0)+IF(OR(TRIM(K4745)="",COUNTIF(Config!$B$15:$B$19,K4745)&gt;0),1,0)+IF(OR(TRIM(P4745)="",COUNTIF(Config!$B$15:$B$19,P4745)&gt;0),1,0)+IF(OR(TRIM(R4745)="",COUNTIF(Config!$B$15:$B$19,R4745)&gt;0),1,0)</f>
        <v>0</v>
      </c>
      <c r="AA4745" s="1" cm="1">
        <f t="array" ref="AA4745">SUMPRODUCT(LEN(H4745)-LEN(SUBSTITUTE(H4745,{"0";"1";"2";"3";"4";"5";"6";"7";"8";"9"},"")))</f>
        <v>11</v>
      </c>
      <c r="AC4745" t="str">
        <f t="shared" si="520"/>
        <v/>
      </c>
      <c r="AD4745">
        <f t="shared" si="521"/>
        <v>1</v>
      </c>
      <c r="AE4745">
        <f t="shared" si="522"/>
        <v>1</v>
      </c>
      <c r="AF4745" t="str">
        <f t="shared" si="523"/>
        <v>No</v>
      </c>
      <c r="AG4745">
        <f t="shared" ca="1" si="524"/>
        <v>439</v>
      </c>
      <c r="AH4745" t="str">
        <f ca="1">IF(OR(V4745="",AG4745=""),"Yes",IF(AG4745&gt;Config!$B$41,"Yes","No"))</f>
        <v>Yes</v>
      </c>
    </row>
    <row r="4746" spans="1:34" x14ac:dyDescent="0.25">
      <c r="A4746" s="1" t="s">
        <v>31649</v>
      </c>
      <c r="B4746" s="1" t="s">
        <v>244</v>
      </c>
      <c r="C4746" s="1" t="s">
        <v>33815</v>
      </c>
      <c r="D4746" s="1" t="s">
        <v>244</v>
      </c>
      <c r="E4746" s="1" t="s">
        <v>34491</v>
      </c>
      <c r="F4746" s="1" t="s">
        <v>31650</v>
      </c>
      <c r="G4746" t="str">
        <f t="shared" si="518"/>
        <v>Valid</v>
      </c>
      <c r="H4746" s="1" t="s">
        <v>31651</v>
      </c>
      <c r="I4746" t="str" cm="1">
        <f t="array" ref="I4746">IF(OR(TRIM(H4746)="",ISNUMBER(SEARCH("#",H4746)),AA4746&lt;Config!$B$8,SUMPRODUCT(--ISNUMBER(SEARCH({"a";"b";"c";"d";"e";"f";"g";"h";"i";"j";"k";"l";"m";"n";"o";"p";"q";"r";"s";"t";"u";"v";"w";"x";"y";"z"},H4746)))&gt;0),"Invalid","Valid")</f>
        <v>Valid</v>
      </c>
      <c r="J4746" s="1" t="s">
        <v>31652</v>
      </c>
      <c r="K4746" s="1" t="s">
        <v>369</v>
      </c>
      <c r="L4746" s="1" t="s">
        <v>164</v>
      </c>
      <c r="M4746" s="1" t="s">
        <v>462</v>
      </c>
      <c r="N4746" s="1" t="s">
        <v>148</v>
      </c>
      <c r="O4746" s="1" t="s">
        <v>180</v>
      </c>
      <c r="P4746" t="s">
        <v>53</v>
      </c>
      <c r="Q4746" s="1" t="s">
        <v>55</v>
      </c>
      <c r="R4746" s="1" t="s">
        <v>198</v>
      </c>
      <c r="S4746" s="1" t="s">
        <v>17015</v>
      </c>
      <c r="T4746" s="1" t="s">
        <v>31653</v>
      </c>
      <c r="U4746" s="1" t="s">
        <v>31654</v>
      </c>
      <c r="V4746" s="1" t="s">
        <v>7697</v>
      </c>
      <c r="W4746" s="1" t="s">
        <v>40</v>
      </c>
      <c r="X4746" t="str">
        <f t="shared" si="519"/>
        <v>Incomplete</v>
      </c>
      <c r="Y4746">
        <f>MAX(0,100-IF(G4746="Invalid",Config!$B$5,0)-IF(I4746="Invalid",Config!$B$6,0)-IF(X4746="Incomplete",Config!$B$7,0)-IF(AF4746="Yes",Config!$B$37,0))</f>
        <v>60</v>
      </c>
      <c r="Z4746" s="1">
        <f>IF(OR(TRIM(B4746)="",COUNTIF(Config!$B$15:$B$19,B4746)&gt;0),1,0)+IF(OR(TRIM(C4746)="",COUNTIF(Config!$B$15:$B$19,C4746)&gt;0),1,0)+IF(OR(TRIM(F4746)="",COUNTIF(Config!$B$15:$B$19,F4746)&gt;0),1,0)+IF(OR(TRIM(H4746)="",COUNTIF(Config!$B$15:$B$19,H4746)&gt;0),1,0)+IF(OR(TRIM(E4746)="",COUNTIF(Config!$B$15:$B$19,E4746)&gt;0),1,0)+IF(OR(TRIM(K4746)="",COUNTIF(Config!$B$15:$B$19,K4746)&gt;0),1,0)+IF(OR(TRIM(P4746)="",COUNTIF(Config!$B$15:$B$19,P4746)&gt;0),1,0)+IF(OR(TRIM(R4746)="",COUNTIF(Config!$B$15:$B$19,R4746)&gt;0),1,0)</f>
        <v>1</v>
      </c>
      <c r="AA4746" s="1" cm="1">
        <f t="array" ref="AA4746">SUMPRODUCT(LEN(H4746)-LEN(SUBSTITUTE(H4746,{"0";"1";"2";"3";"4";"5";"6";"7";"8";"9"},"")))</f>
        <v>12</v>
      </c>
      <c r="AC4746" t="str">
        <f t="shared" si="520"/>
        <v>Incomplete Profile</v>
      </c>
      <c r="AD4746">
        <f t="shared" si="521"/>
        <v>1</v>
      </c>
      <c r="AE4746">
        <f t="shared" si="522"/>
        <v>1</v>
      </c>
      <c r="AF4746" t="str">
        <f t="shared" si="523"/>
        <v>No</v>
      </c>
      <c r="AG4746" t="str">
        <f t="shared" ca="1" si="524"/>
        <v/>
      </c>
      <c r="AH4746" t="str">
        <f ca="1">IF(OR(V4746="",AG4746=""),"Yes",IF(AG4746&gt;Config!$B$41,"Yes","No"))</f>
        <v>Yes</v>
      </c>
    </row>
    <row r="4747" spans="1:34" x14ac:dyDescent="0.25">
      <c r="A4747" s="1" t="s">
        <v>31655</v>
      </c>
      <c r="B4747" s="1" t="s">
        <v>1957</v>
      </c>
      <c r="C4747" s="1" t="s">
        <v>1806</v>
      </c>
      <c r="D4747" s="1" t="s">
        <v>12605</v>
      </c>
      <c r="E4747" s="1" t="s">
        <v>35739</v>
      </c>
      <c r="F4747" s="1" t="s">
        <v>31656</v>
      </c>
      <c r="G4747" t="str">
        <f t="shared" si="518"/>
        <v>Valid</v>
      </c>
      <c r="H4747" s="1" t="s">
        <v>31657</v>
      </c>
      <c r="I4747" t="str" cm="1">
        <f t="array" ref="I4747">IF(OR(TRIM(H4747)="",ISNUMBER(SEARCH("#",H4747)),AA4747&lt;Config!$B$8,SUMPRODUCT(--ISNUMBER(SEARCH({"a";"b";"c";"d";"e";"f";"g";"h";"i";"j";"k";"l";"m";"n";"o";"p";"q";"r";"s";"t";"u";"v";"w";"x";"y";"z"},H4747)))&gt;0),"Invalid","Valid")</f>
        <v>Valid</v>
      </c>
      <c r="J4747" s="1" t="s">
        <v>31658</v>
      </c>
      <c r="K4747" s="1" t="s">
        <v>287</v>
      </c>
      <c r="L4747" s="1" t="s">
        <v>84</v>
      </c>
      <c r="M4747" s="1" t="s">
        <v>235</v>
      </c>
      <c r="N4747" s="1" t="s">
        <v>148</v>
      </c>
      <c r="O4747" s="1" t="s">
        <v>149</v>
      </c>
      <c r="P4747" t="s">
        <v>236</v>
      </c>
      <c r="Q4747" s="1" t="s">
        <v>238</v>
      </c>
      <c r="R4747" s="1" t="s">
        <v>254</v>
      </c>
      <c r="S4747" s="1" t="s">
        <v>31659</v>
      </c>
      <c r="T4747" s="1" t="s">
        <v>31660</v>
      </c>
      <c r="U4747" s="1" t="s">
        <v>31661</v>
      </c>
      <c r="V4747" s="1" t="s">
        <v>1050</v>
      </c>
      <c r="W4747" s="1" t="s">
        <v>293</v>
      </c>
      <c r="X4747" t="str">
        <f t="shared" si="519"/>
        <v>Complete</v>
      </c>
      <c r="Y4747">
        <f>MAX(0,100-IF(G4747="Invalid",Config!$B$5,0)-IF(I4747="Invalid",Config!$B$6,0)-IF(X4747="Incomplete",Config!$B$7,0)-IF(AF4747="Yes",Config!$B$37,0))</f>
        <v>100</v>
      </c>
      <c r="Z4747" s="1">
        <f>IF(OR(TRIM(B4747)="",COUNTIF(Config!$B$15:$B$19,B4747)&gt;0),1,0)+IF(OR(TRIM(C4747)="",COUNTIF(Config!$B$15:$B$19,C4747)&gt;0),1,0)+IF(OR(TRIM(F4747)="",COUNTIF(Config!$B$15:$B$19,F4747)&gt;0),1,0)+IF(OR(TRIM(H4747)="",COUNTIF(Config!$B$15:$B$19,H4747)&gt;0),1,0)+IF(OR(TRIM(E4747)="",COUNTIF(Config!$B$15:$B$19,E4747)&gt;0),1,0)+IF(OR(TRIM(K4747)="",COUNTIF(Config!$B$15:$B$19,K4747)&gt;0),1,0)+IF(OR(TRIM(P4747)="",COUNTIF(Config!$B$15:$B$19,P4747)&gt;0),1,0)+IF(OR(TRIM(R4747)="",COUNTIF(Config!$B$15:$B$19,R4747)&gt;0),1,0)</f>
        <v>0</v>
      </c>
      <c r="AA4747" s="1" cm="1">
        <f t="array" ref="AA4747">SUMPRODUCT(LEN(H4747)-LEN(SUBSTITUTE(H4747,{"0";"1";"2";"3";"4";"5";"6";"7";"8";"9"},"")))</f>
        <v>12</v>
      </c>
      <c r="AC4747" t="str">
        <f t="shared" si="520"/>
        <v/>
      </c>
      <c r="AD4747">
        <f t="shared" si="521"/>
        <v>1</v>
      </c>
      <c r="AE4747">
        <f t="shared" si="522"/>
        <v>1</v>
      </c>
      <c r="AF4747" t="str">
        <f t="shared" si="523"/>
        <v>No</v>
      </c>
      <c r="AG4747">
        <f t="shared" ca="1" si="524"/>
        <v>37</v>
      </c>
      <c r="AH4747" t="str">
        <f ca="1">IF(OR(V4747="",AG4747=""),"Yes",IF(AG4747&gt;Config!$B$41,"Yes","No"))</f>
        <v>No</v>
      </c>
    </row>
    <row r="4748" spans="1:34" x14ac:dyDescent="0.25">
      <c r="A4748" s="1" t="s">
        <v>31662</v>
      </c>
      <c r="B4748" s="1" t="s">
        <v>1241</v>
      </c>
      <c r="C4748" s="1" t="s">
        <v>545</v>
      </c>
      <c r="D4748" s="1" t="s">
        <v>5242</v>
      </c>
      <c r="E4748" s="1" t="s">
        <v>310</v>
      </c>
      <c r="F4748" s="1" t="s">
        <v>5243</v>
      </c>
      <c r="G4748" t="str">
        <f t="shared" si="518"/>
        <v>Valid</v>
      </c>
      <c r="H4748" s="1" t="s">
        <v>31663</v>
      </c>
      <c r="I4748" t="str" cm="1">
        <f t="array" ref="I4748">IF(OR(TRIM(H4748)="",ISNUMBER(SEARCH("#",H4748)),AA4748&lt;Config!$B$8,SUMPRODUCT(--ISNUMBER(SEARCH({"a";"b";"c";"d";"e";"f";"g";"h";"i";"j";"k";"l";"m";"n";"o";"p";"q";"r";"s";"t";"u";"v";"w";"x";"y";"z"},H4748)))&gt;0),"Invalid","Valid")</f>
        <v>Valid</v>
      </c>
      <c r="J4748" s="1" t="s">
        <v>31664</v>
      </c>
      <c r="K4748" s="1" t="s">
        <v>178</v>
      </c>
      <c r="L4748" s="1" t="s">
        <v>102</v>
      </c>
      <c r="M4748" s="1" t="s">
        <v>251</v>
      </c>
      <c r="N4748" s="1" t="s">
        <v>358</v>
      </c>
      <c r="O4748" s="1" t="s">
        <v>69</v>
      </c>
      <c r="P4748" t="s">
        <v>328</v>
      </c>
      <c r="Q4748" s="1" t="s">
        <v>33838</v>
      </c>
      <c r="R4748" s="1" t="s">
        <v>330</v>
      </c>
      <c r="S4748" s="1" t="s">
        <v>31665</v>
      </c>
      <c r="T4748" s="1" t="s">
        <v>31666</v>
      </c>
      <c r="U4748" s="1" t="s">
        <v>895</v>
      </c>
      <c r="V4748" s="1" t="s">
        <v>10101</v>
      </c>
      <c r="W4748" s="1" t="s">
        <v>40</v>
      </c>
      <c r="X4748" t="str">
        <f t="shared" si="519"/>
        <v>Complete</v>
      </c>
      <c r="Y4748">
        <f>MAX(0,100-IF(G4748="Invalid",Config!$B$5,0)-IF(I4748="Invalid",Config!$B$6,0)-IF(X4748="Incomplete",Config!$B$7,0)-IF(AF4748="Yes",Config!$B$37,0))</f>
        <v>75</v>
      </c>
      <c r="Z4748" s="1">
        <f>IF(OR(TRIM(B4748)="",COUNTIF(Config!$B$15:$B$19,B4748)&gt;0),1,0)+IF(OR(TRIM(C4748)="",COUNTIF(Config!$B$15:$B$19,C4748)&gt;0),1,0)+IF(OR(TRIM(F4748)="",COUNTIF(Config!$B$15:$B$19,F4748)&gt;0),1,0)+IF(OR(TRIM(H4748)="",COUNTIF(Config!$B$15:$B$19,H4748)&gt;0),1,0)+IF(OR(TRIM(E4748)="",COUNTIF(Config!$B$15:$B$19,E4748)&gt;0),1,0)+IF(OR(TRIM(K4748)="",COUNTIF(Config!$B$15:$B$19,K4748)&gt;0),1,0)+IF(OR(TRIM(P4748)="",COUNTIF(Config!$B$15:$B$19,P4748)&gt;0),1,0)+IF(OR(TRIM(R4748)="",COUNTIF(Config!$B$15:$B$19,R4748)&gt;0),1,0)</f>
        <v>0</v>
      </c>
      <c r="AA4748" s="1" cm="1">
        <f t="array" ref="AA4748">SUMPRODUCT(LEN(H4748)-LEN(SUBSTITUTE(H4748,{"0";"1";"2";"3";"4";"5";"6";"7";"8";"9"},"")))</f>
        <v>11</v>
      </c>
      <c r="AC4748" t="str">
        <f t="shared" si="520"/>
        <v>Potential Duplicate</v>
      </c>
      <c r="AD4748">
        <f t="shared" si="521"/>
        <v>2</v>
      </c>
      <c r="AE4748">
        <f t="shared" si="522"/>
        <v>1</v>
      </c>
      <c r="AF4748" t="str">
        <f t="shared" si="523"/>
        <v>Yes</v>
      </c>
      <c r="AG4748">
        <f t="shared" ca="1" si="524"/>
        <v>60</v>
      </c>
      <c r="AH4748" t="str">
        <f ca="1">IF(OR(V4748="",AG4748=""),"Yes",IF(AG4748&gt;Config!$B$41,"Yes","No"))</f>
        <v>No</v>
      </c>
    </row>
    <row r="4749" spans="1:34" x14ac:dyDescent="0.25">
      <c r="A4749" s="1" t="s">
        <v>31667</v>
      </c>
      <c r="B4749" s="1" t="s">
        <v>295</v>
      </c>
      <c r="C4749" s="1" t="s">
        <v>1339</v>
      </c>
      <c r="D4749" s="1" t="s">
        <v>2270</v>
      </c>
      <c r="E4749" s="1" t="s">
        <v>35202</v>
      </c>
      <c r="F4749" s="1" t="s">
        <v>31668</v>
      </c>
      <c r="G4749" t="str">
        <f t="shared" si="518"/>
        <v>Valid</v>
      </c>
      <c r="H4749" s="1" t="s">
        <v>31669</v>
      </c>
      <c r="I4749" t="str" cm="1">
        <f t="array" ref="I4749">IF(OR(TRIM(H4749)="",ISNUMBER(SEARCH("#",H4749)),AA4749&lt;Config!$B$8,SUMPRODUCT(--ISNUMBER(SEARCH({"a";"b";"c";"d";"e";"f";"g";"h";"i";"j";"k";"l";"m";"n";"o";"p";"q";"r";"s";"t";"u";"v";"w";"x";"y";"z"},H4749)))&gt;0),"Invalid","Valid")</f>
        <v>Valid</v>
      </c>
      <c r="J4749" s="1" t="s">
        <v>31670</v>
      </c>
      <c r="K4749" s="1" t="s">
        <v>369</v>
      </c>
      <c r="L4749" s="1" t="s">
        <v>265</v>
      </c>
      <c r="M4749" s="1" t="s">
        <v>85</v>
      </c>
      <c r="N4749" s="1" t="s">
        <v>33819</v>
      </c>
      <c r="O4749" s="1" t="s">
        <v>266</v>
      </c>
      <c r="P4749" t="s">
        <v>87</v>
      </c>
      <c r="Q4749" s="1" t="s">
        <v>166</v>
      </c>
      <c r="R4749" s="1" t="s">
        <v>550</v>
      </c>
      <c r="S4749" s="1" t="s">
        <v>31671</v>
      </c>
      <c r="T4749" s="1" t="s">
        <v>31672</v>
      </c>
      <c r="U4749" s="1" t="s">
        <v>185</v>
      </c>
      <c r="V4749" s="1" t="s">
        <v>10185</v>
      </c>
      <c r="W4749" s="1" t="s">
        <v>384</v>
      </c>
      <c r="X4749" t="str">
        <f t="shared" si="519"/>
        <v>Complete</v>
      </c>
      <c r="Y4749">
        <f>MAX(0,100-IF(G4749="Invalid",Config!$B$5,0)-IF(I4749="Invalid",Config!$B$6,0)-IF(X4749="Incomplete",Config!$B$7,0)-IF(AF4749="Yes",Config!$B$37,0))</f>
        <v>100</v>
      </c>
      <c r="Z4749" s="1">
        <f>IF(OR(TRIM(B4749)="",COUNTIF(Config!$B$15:$B$19,B4749)&gt;0),1,0)+IF(OR(TRIM(C4749)="",COUNTIF(Config!$B$15:$B$19,C4749)&gt;0),1,0)+IF(OR(TRIM(F4749)="",COUNTIF(Config!$B$15:$B$19,F4749)&gt;0),1,0)+IF(OR(TRIM(H4749)="",COUNTIF(Config!$B$15:$B$19,H4749)&gt;0),1,0)+IF(OR(TRIM(E4749)="",COUNTIF(Config!$B$15:$B$19,E4749)&gt;0),1,0)+IF(OR(TRIM(K4749)="",COUNTIF(Config!$B$15:$B$19,K4749)&gt;0),1,0)+IF(OR(TRIM(P4749)="",COUNTIF(Config!$B$15:$B$19,P4749)&gt;0),1,0)+IF(OR(TRIM(R4749)="",COUNTIF(Config!$B$15:$B$19,R4749)&gt;0),1,0)</f>
        <v>0</v>
      </c>
      <c r="AA4749" s="1" cm="1">
        <f t="array" ref="AA4749">SUMPRODUCT(LEN(H4749)-LEN(SUBSTITUTE(H4749,{"0";"1";"2";"3";"4";"5";"6";"7";"8";"9"},"")))</f>
        <v>11</v>
      </c>
      <c r="AC4749" t="str">
        <f t="shared" si="520"/>
        <v/>
      </c>
      <c r="AD4749">
        <f t="shared" si="521"/>
        <v>1</v>
      </c>
      <c r="AE4749">
        <f t="shared" si="522"/>
        <v>1</v>
      </c>
      <c r="AF4749" t="str">
        <f t="shared" si="523"/>
        <v>No</v>
      </c>
      <c r="AG4749" t="str">
        <f t="shared" ca="1" si="524"/>
        <v/>
      </c>
      <c r="AH4749" t="str">
        <f ca="1">IF(OR(V4749="",AG4749=""),"Yes",IF(AG4749&gt;Config!$B$41,"Yes","No"))</f>
        <v>Yes</v>
      </c>
    </row>
    <row r="4750" spans="1:34" x14ac:dyDescent="0.25">
      <c r="A4750" s="1" t="s">
        <v>31673</v>
      </c>
      <c r="B4750" s="1" t="s">
        <v>22</v>
      </c>
      <c r="C4750" s="1" t="s">
        <v>861</v>
      </c>
      <c r="D4750" s="1" t="s">
        <v>31674</v>
      </c>
      <c r="E4750" s="1" t="s">
        <v>35740</v>
      </c>
      <c r="F4750" s="1" t="s">
        <v>31675</v>
      </c>
      <c r="G4750" t="str">
        <f t="shared" si="518"/>
        <v>Valid</v>
      </c>
      <c r="H4750" s="1" t="s">
        <v>31676</v>
      </c>
      <c r="I4750" t="str" cm="1">
        <f t="array" ref="I4750">IF(OR(TRIM(H4750)="",ISNUMBER(SEARCH("#",H4750)),AA4750&lt;Config!$B$8,SUMPRODUCT(--ISNUMBER(SEARCH({"a";"b";"c";"d";"e";"f";"g";"h";"i";"j";"k";"l";"m";"n";"o";"p";"q";"r";"s";"t";"u";"v";"w";"x";"y";"z"},H4750)))&gt;0),"Invalid","Valid")</f>
        <v>Valid</v>
      </c>
      <c r="J4750" s="1" t="s">
        <v>31677</v>
      </c>
      <c r="K4750" s="1" t="s">
        <v>28</v>
      </c>
      <c r="L4750" s="1" t="s">
        <v>450</v>
      </c>
      <c r="M4750" s="1" t="s">
        <v>118</v>
      </c>
      <c r="N4750" s="1" t="s">
        <v>358</v>
      </c>
      <c r="O4750" s="1" t="s">
        <v>196</v>
      </c>
      <c r="P4750" t="s">
        <v>236</v>
      </c>
      <c r="Q4750" s="1" t="s">
        <v>254</v>
      </c>
      <c r="R4750" s="1" t="s">
        <v>961</v>
      </c>
      <c r="S4750" s="1" t="s">
        <v>14834</v>
      </c>
      <c r="T4750" s="1" t="s">
        <v>31678</v>
      </c>
      <c r="U4750" s="1" t="s">
        <v>58</v>
      </c>
      <c r="V4750" s="1" t="s">
        <v>1631</v>
      </c>
      <c r="W4750" s="1" t="s">
        <v>94</v>
      </c>
      <c r="X4750" t="str">
        <f t="shared" si="519"/>
        <v>Complete</v>
      </c>
      <c r="Y4750">
        <f>MAX(0,100-IF(G4750="Invalid",Config!$B$5,0)-IF(I4750="Invalid",Config!$B$6,0)-IF(X4750="Incomplete",Config!$B$7,0)-IF(AF4750="Yes",Config!$B$37,0))</f>
        <v>100</v>
      </c>
      <c r="Z4750" s="1">
        <f>IF(OR(TRIM(B4750)="",COUNTIF(Config!$B$15:$B$19,B4750)&gt;0),1,0)+IF(OR(TRIM(C4750)="",COUNTIF(Config!$B$15:$B$19,C4750)&gt;0),1,0)+IF(OR(TRIM(F4750)="",COUNTIF(Config!$B$15:$B$19,F4750)&gt;0),1,0)+IF(OR(TRIM(H4750)="",COUNTIF(Config!$B$15:$B$19,H4750)&gt;0),1,0)+IF(OR(TRIM(E4750)="",COUNTIF(Config!$B$15:$B$19,E4750)&gt;0),1,0)+IF(OR(TRIM(K4750)="",COUNTIF(Config!$B$15:$B$19,K4750)&gt;0),1,0)+IF(OR(TRIM(P4750)="",COUNTIF(Config!$B$15:$B$19,P4750)&gt;0),1,0)+IF(OR(TRIM(R4750)="",COUNTIF(Config!$B$15:$B$19,R4750)&gt;0),1,0)</f>
        <v>0</v>
      </c>
      <c r="AA4750" s="1" cm="1">
        <f t="array" ref="AA4750">SUMPRODUCT(LEN(H4750)-LEN(SUBSTITUTE(H4750,{"0";"1";"2";"3";"4";"5";"6";"7";"8";"9"},"")))</f>
        <v>12</v>
      </c>
      <c r="AC4750" t="str">
        <f t="shared" si="520"/>
        <v/>
      </c>
      <c r="AD4750">
        <f t="shared" si="521"/>
        <v>1</v>
      </c>
      <c r="AE4750">
        <f t="shared" si="522"/>
        <v>1</v>
      </c>
      <c r="AF4750" t="str">
        <f t="shared" si="523"/>
        <v>No</v>
      </c>
      <c r="AG4750">
        <f t="shared" ca="1" si="524"/>
        <v>757</v>
      </c>
      <c r="AH4750" t="str">
        <f ca="1">IF(OR(V4750="",AG4750=""),"Yes",IF(AG4750&gt;Config!$B$41,"Yes","No"))</f>
        <v>Yes</v>
      </c>
    </row>
    <row r="4751" spans="1:34" x14ac:dyDescent="0.25">
      <c r="A4751" s="1" t="s">
        <v>31679</v>
      </c>
      <c r="B4751" s="1" t="s">
        <v>295</v>
      </c>
      <c r="C4751" s="1" t="s">
        <v>511</v>
      </c>
      <c r="D4751" s="1" t="s">
        <v>31680</v>
      </c>
      <c r="E4751" s="1" t="s">
        <v>34557</v>
      </c>
      <c r="F4751" s="1" t="s">
        <v>31681</v>
      </c>
      <c r="G4751" t="str">
        <f t="shared" si="518"/>
        <v>Valid</v>
      </c>
      <c r="H4751" s="1" t="s">
        <v>31682</v>
      </c>
      <c r="I4751" t="str" cm="1">
        <f t="array" ref="I4751">IF(OR(TRIM(H4751)="",ISNUMBER(SEARCH("#",H4751)),AA4751&lt;Config!$B$8,SUMPRODUCT(--ISNUMBER(SEARCH({"a";"b";"c";"d";"e";"f";"g";"h";"i";"j";"k";"l";"m";"n";"o";"p";"q";"r";"s";"t";"u";"v";"w";"x";"y";"z"},H4751)))&gt;0),"Invalid","Valid")</f>
        <v>Valid</v>
      </c>
      <c r="J4751" s="1" t="s">
        <v>31683</v>
      </c>
      <c r="K4751" s="1" t="s">
        <v>48</v>
      </c>
      <c r="L4751" s="1" t="s">
        <v>179</v>
      </c>
      <c r="M4751" s="1" t="s">
        <v>135</v>
      </c>
      <c r="N4751" s="1" t="s">
        <v>358</v>
      </c>
      <c r="O4751" s="1" t="s">
        <v>149</v>
      </c>
      <c r="P4751" t="s">
        <v>344</v>
      </c>
      <c r="Q4751" s="1" t="s">
        <v>1199</v>
      </c>
      <c r="R4751" s="1" t="s">
        <v>1200</v>
      </c>
      <c r="S4751" s="1" t="s">
        <v>31684</v>
      </c>
      <c r="T4751" s="1" t="s">
        <v>31685</v>
      </c>
      <c r="U4751" s="1" t="s">
        <v>13799</v>
      </c>
      <c r="V4751" s="1" t="s">
        <v>140</v>
      </c>
      <c r="W4751" s="1" t="s">
        <v>293</v>
      </c>
      <c r="X4751" t="str">
        <f t="shared" si="519"/>
        <v>Complete</v>
      </c>
      <c r="Y4751">
        <f>MAX(0,100-IF(G4751="Invalid",Config!$B$5,0)-IF(I4751="Invalid",Config!$B$6,0)-IF(X4751="Incomplete",Config!$B$7,0)-IF(AF4751="Yes",Config!$B$37,0))</f>
        <v>100</v>
      </c>
      <c r="Z4751" s="1">
        <f>IF(OR(TRIM(B4751)="",COUNTIF(Config!$B$15:$B$19,B4751)&gt;0),1,0)+IF(OR(TRIM(C4751)="",COUNTIF(Config!$B$15:$B$19,C4751)&gt;0),1,0)+IF(OR(TRIM(F4751)="",COUNTIF(Config!$B$15:$B$19,F4751)&gt;0),1,0)+IF(OR(TRIM(H4751)="",COUNTIF(Config!$B$15:$B$19,H4751)&gt;0),1,0)+IF(OR(TRIM(E4751)="",COUNTIF(Config!$B$15:$B$19,E4751)&gt;0),1,0)+IF(OR(TRIM(K4751)="",COUNTIF(Config!$B$15:$B$19,K4751)&gt;0),1,0)+IF(OR(TRIM(P4751)="",COUNTIF(Config!$B$15:$B$19,P4751)&gt;0),1,0)+IF(OR(TRIM(R4751)="",COUNTIF(Config!$B$15:$B$19,R4751)&gt;0),1,0)</f>
        <v>0</v>
      </c>
      <c r="AA4751" s="1" cm="1">
        <f t="array" ref="AA4751">SUMPRODUCT(LEN(H4751)-LEN(SUBSTITUTE(H4751,{"0";"1";"2";"3";"4";"5";"6";"7";"8";"9"},"")))</f>
        <v>11</v>
      </c>
      <c r="AC4751" t="str">
        <f t="shared" si="520"/>
        <v/>
      </c>
      <c r="AD4751">
        <f t="shared" si="521"/>
        <v>1</v>
      </c>
      <c r="AE4751">
        <f t="shared" si="522"/>
        <v>1</v>
      </c>
      <c r="AF4751" t="str">
        <f t="shared" si="523"/>
        <v>No</v>
      </c>
      <c r="AG4751">
        <f t="shared" ca="1" si="524"/>
        <v>37</v>
      </c>
      <c r="AH4751" t="str">
        <f ca="1">IF(OR(V4751="",AG4751=""),"Yes",IF(AG4751&gt;Config!$B$41,"Yes","No"))</f>
        <v>No</v>
      </c>
    </row>
    <row r="4752" spans="1:34" x14ac:dyDescent="0.25">
      <c r="A4752" s="1" t="s">
        <v>31686</v>
      </c>
      <c r="B4752" s="1" t="s">
        <v>1266</v>
      </c>
      <c r="C4752" s="1" t="s">
        <v>1806</v>
      </c>
      <c r="D4752" s="1" t="s">
        <v>31687</v>
      </c>
      <c r="E4752" s="1" t="s">
        <v>33829</v>
      </c>
      <c r="F4752" s="1" t="s">
        <v>31688</v>
      </c>
      <c r="G4752" t="str">
        <f t="shared" si="518"/>
        <v>Valid</v>
      </c>
      <c r="H4752" s="1" t="s">
        <v>31689</v>
      </c>
      <c r="I4752" t="str" cm="1">
        <f t="array" ref="I4752">IF(OR(TRIM(H4752)="",ISNUMBER(SEARCH("#",H4752)),AA4752&lt;Config!$B$8,SUMPRODUCT(--ISNUMBER(SEARCH({"a";"b";"c";"d";"e";"f";"g";"h";"i";"j";"k";"l";"m";"n";"o";"p";"q";"r";"s";"t";"u";"v";"w";"x";"y";"z"},H4752)))&gt;0),"Invalid","Valid")</f>
        <v>Valid</v>
      </c>
      <c r="J4752" s="1" t="s">
        <v>31690</v>
      </c>
      <c r="K4752" s="1" t="s">
        <v>28</v>
      </c>
      <c r="L4752" s="1" t="s">
        <v>134</v>
      </c>
      <c r="M4752" s="1" t="s">
        <v>33827</v>
      </c>
      <c r="N4752" s="1" t="s">
        <v>713</v>
      </c>
      <c r="O4752" s="1" t="s">
        <v>149</v>
      </c>
      <c r="P4752" t="s">
        <v>87</v>
      </c>
      <c r="Q4752" s="1" t="s">
        <v>88</v>
      </c>
      <c r="R4752" s="1" t="s">
        <v>379</v>
      </c>
      <c r="S4752" s="1" t="s">
        <v>31691</v>
      </c>
      <c r="T4752" s="1" t="s">
        <v>31692</v>
      </c>
      <c r="U4752" s="1" t="s">
        <v>12077</v>
      </c>
      <c r="V4752" s="1" t="s">
        <v>640</v>
      </c>
      <c r="W4752" s="1" t="s">
        <v>293</v>
      </c>
      <c r="X4752" t="str">
        <f t="shared" si="519"/>
        <v>Incomplete</v>
      </c>
      <c r="Y4752">
        <f>MAX(0,100-IF(G4752="Invalid",Config!$B$5,0)-IF(I4752="Invalid",Config!$B$6,0)-IF(X4752="Incomplete",Config!$B$7,0)-IF(AF4752="Yes",Config!$B$37,0))</f>
        <v>60</v>
      </c>
      <c r="Z4752" s="1">
        <f>IF(OR(TRIM(B4752)="",COUNTIF(Config!$B$15:$B$19,B4752)&gt;0),1,0)+IF(OR(TRIM(C4752)="",COUNTIF(Config!$B$15:$B$19,C4752)&gt;0),1,0)+IF(OR(TRIM(F4752)="",COUNTIF(Config!$B$15:$B$19,F4752)&gt;0),1,0)+IF(OR(TRIM(H4752)="",COUNTIF(Config!$B$15:$B$19,H4752)&gt;0),1,0)+IF(OR(TRIM(E4752)="",COUNTIF(Config!$B$15:$B$19,E4752)&gt;0),1,0)+IF(OR(TRIM(K4752)="",COUNTIF(Config!$B$15:$B$19,K4752)&gt;0),1,0)+IF(OR(TRIM(P4752)="",COUNTIF(Config!$B$15:$B$19,P4752)&gt;0),1,0)+IF(OR(TRIM(R4752)="",COUNTIF(Config!$B$15:$B$19,R4752)&gt;0),1,0)</f>
        <v>1</v>
      </c>
      <c r="AA4752" s="1" cm="1">
        <f t="array" ref="AA4752">SUMPRODUCT(LEN(H4752)-LEN(SUBSTITUTE(H4752,{"0";"1";"2";"3";"4";"5";"6";"7";"8";"9"},"")))</f>
        <v>11</v>
      </c>
      <c r="AC4752" t="str">
        <f t="shared" si="520"/>
        <v>Incomplete Profile</v>
      </c>
      <c r="AD4752">
        <f t="shared" si="521"/>
        <v>1</v>
      </c>
      <c r="AE4752">
        <f t="shared" si="522"/>
        <v>1</v>
      </c>
      <c r="AF4752" t="str">
        <f t="shared" si="523"/>
        <v>No</v>
      </c>
      <c r="AG4752">
        <f t="shared" ca="1" si="524"/>
        <v>434</v>
      </c>
      <c r="AH4752" t="str">
        <f ca="1">IF(OR(V4752="",AG4752=""),"Yes",IF(AG4752&gt;Config!$B$41,"Yes","No"))</f>
        <v>Yes</v>
      </c>
    </row>
    <row r="4753" spans="1:34" x14ac:dyDescent="0.25">
      <c r="A4753" s="1" t="s">
        <v>187</v>
      </c>
      <c r="B4753" s="1" t="s">
        <v>444</v>
      </c>
      <c r="C4753" s="1" t="s">
        <v>659</v>
      </c>
      <c r="D4753" s="1" t="s">
        <v>31693</v>
      </c>
      <c r="E4753" s="1" t="s">
        <v>458</v>
      </c>
      <c r="F4753" s="1" t="s">
        <v>31694</v>
      </c>
      <c r="G4753" t="str">
        <f t="shared" si="518"/>
        <v>Valid</v>
      </c>
      <c r="H4753" s="1" t="s">
        <v>31695</v>
      </c>
      <c r="I4753" t="str" cm="1">
        <f t="array" ref="I4753">IF(OR(TRIM(H4753)="",ISNUMBER(SEARCH("#",H4753)),AA4753&lt;Config!$B$8,SUMPRODUCT(--ISNUMBER(SEARCH({"a";"b";"c";"d";"e";"f";"g";"h";"i";"j";"k";"l";"m";"n";"o";"p";"q";"r";"s";"t";"u";"v";"w";"x";"y";"z"},H4753)))&gt;0),"Invalid","Valid")</f>
        <v>Valid</v>
      </c>
      <c r="J4753" s="1" t="s">
        <v>31696</v>
      </c>
      <c r="K4753" s="1" t="s">
        <v>425</v>
      </c>
      <c r="L4753" s="1" t="s">
        <v>49</v>
      </c>
      <c r="M4753" s="1" t="s">
        <v>343</v>
      </c>
      <c r="N4753" s="1" t="s">
        <v>437</v>
      </c>
      <c r="O4753" s="1" t="s">
        <v>69</v>
      </c>
      <c r="P4753" t="s">
        <v>53</v>
      </c>
      <c r="Q4753" s="1" t="s">
        <v>54</v>
      </c>
      <c r="R4753" s="1" t="s">
        <v>70</v>
      </c>
      <c r="S4753" s="1" t="s">
        <v>6274</v>
      </c>
      <c r="T4753" s="1" t="s">
        <v>31697</v>
      </c>
      <c r="U4753" s="1" t="s">
        <v>6031</v>
      </c>
      <c r="V4753" s="1" t="s">
        <v>5314</v>
      </c>
      <c r="W4753" s="1" t="s">
        <v>94</v>
      </c>
      <c r="X4753" t="str">
        <f t="shared" si="519"/>
        <v>Complete</v>
      </c>
      <c r="Y4753">
        <f>MAX(0,100-IF(G4753="Invalid",Config!$B$5,0)-IF(I4753="Invalid",Config!$B$6,0)-IF(X4753="Incomplete",Config!$B$7,0)-IF(AF4753="Yes",Config!$B$37,0))</f>
        <v>100</v>
      </c>
      <c r="Z4753" s="1">
        <f>IF(OR(TRIM(B4753)="",COUNTIF(Config!$B$15:$B$19,B4753)&gt;0),1,0)+IF(OR(TRIM(C4753)="",COUNTIF(Config!$B$15:$B$19,C4753)&gt;0),1,0)+IF(OR(TRIM(F4753)="",COUNTIF(Config!$B$15:$B$19,F4753)&gt;0),1,0)+IF(OR(TRIM(H4753)="",COUNTIF(Config!$B$15:$B$19,H4753)&gt;0),1,0)+IF(OR(TRIM(E4753)="",COUNTIF(Config!$B$15:$B$19,E4753)&gt;0),1,0)+IF(OR(TRIM(K4753)="",COUNTIF(Config!$B$15:$B$19,K4753)&gt;0),1,0)+IF(OR(TRIM(P4753)="",COUNTIF(Config!$B$15:$B$19,P4753)&gt;0),1,0)+IF(OR(TRIM(R4753)="",COUNTIF(Config!$B$15:$B$19,R4753)&gt;0),1,0)</f>
        <v>0</v>
      </c>
      <c r="AA4753" s="1" cm="1">
        <f t="array" ref="AA4753">SUMPRODUCT(LEN(H4753)-LEN(SUBSTITUTE(H4753,{"0";"1";"2";"3";"4";"5";"6";"7";"8";"9"},"")))</f>
        <v>12</v>
      </c>
      <c r="AC4753" t="str">
        <f t="shared" si="520"/>
        <v/>
      </c>
      <c r="AD4753">
        <f t="shared" si="521"/>
        <v>1</v>
      </c>
      <c r="AE4753">
        <f t="shared" si="522"/>
        <v>1</v>
      </c>
      <c r="AF4753" t="str">
        <f t="shared" si="523"/>
        <v>No</v>
      </c>
      <c r="AG4753">
        <f t="shared" ca="1" si="524"/>
        <v>530</v>
      </c>
      <c r="AH4753" t="str">
        <f ca="1">IF(OR(V4753="",AG4753=""),"Yes",IF(AG4753&gt;Config!$B$41,"Yes","No"))</f>
        <v>Yes</v>
      </c>
    </row>
    <row r="4754" spans="1:34" x14ac:dyDescent="0.25">
      <c r="A4754" s="1" t="s">
        <v>31698</v>
      </c>
      <c r="B4754" s="1" t="s">
        <v>1858</v>
      </c>
      <c r="C4754" s="1" t="s">
        <v>511</v>
      </c>
      <c r="D4754" s="1" t="s">
        <v>10485</v>
      </c>
      <c r="E4754" s="1" t="s">
        <v>477</v>
      </c>
      <c r="F4754" s="1" t="s">
        <v>30213</v>
      </c>
      <c r="G4754" t="str">
        <f t="shared" si="518"/>
        <v>Valid</v>
      </c>
      <c r="H4754" s="1" t="s">
        <v>31699</v>
      </c>
      <c r="I4754" t="str" cm="1">
        <f t="array" ref="I4754">IF(OR(TRIM(H4754)="",ISNUMBER(SEARCH("#",H4754)),AA4754&lt;Config!$B$8,SUMPRODUCT(--ISNUMBER(SEARCH({"a";"b";"c";"d";"e";"f";"g";"h";"i";"j";"k";"l";"m";"n";"o";"p";"q";"r";"s";"t";"u";"v";"w";"x";"y";"z"},H4754)))&gt;0),"Invalid","Valid")</f>
        <v>Valid</v>
      </c>
      <c r="J4754" s="1" t="s">
        <v>31700</v>
      </c>
      <c r="K4754" s="1" t="s">
        <v>378</v>
      </c>
      <c r="L4754" s="1" t="s">
        <v>179</v>
      </c>
      <c r="M4754" s="1" t="s">
        <v>517</v>
      </c>
      <c r="N4754" s="1" t="s">
        <v>86</v>
      </c>
      <c r="O4754" s="1" t="s">
        <v>196</v>
      </c>
      <c r="P4754" t="s">
        <v>328</v>
      </c>
      <c r="Q4754" s="1" t="s">
        <v>329</v>
      </c>
      <c r="R4754" s="1" t="s">
        <v>392</v>
      </c>
      <c r="S4754" s="1" t="s">
        <v>12307</v>
      </c>
      <c r="T4754" s="1" t="s">
        <v>31701</v>
      </c>
      <c r="U4754" s="1" t="s">
        <v>5939</v>
      </c>
      <c r="V4754" s="1" t="s">
        <v>1709</v>
      </c>
      <c r="W4754" s="1" t="s">
        <v>125</v>
      </c>
      <c r="X4754" t="str">
        <f t="shared" si="519"/>
        <v>Complete</v>
      </c>
      <c r="Y4754">
        <f>MAX(0,100-IF(G4754="Invalid",Config!$B$5,0)-IF(I4754="Invalid",Config!$B$6,0)-IF(X4754="Incomplete",Config!$B$7,0)-IF(AF4754="Yes",Config!$B$37,0))</f>
        <v>75</v>
      </c>
      <c r="Z4754" s="1">
        <f>IF(OR(TRIM(B4754)="",COUNTIF(Config!$B$15:$B$19,B4754)&gt;0),1,0)+IF(OR(TRIM(C4754)="",COUNTIF(Config!$B$15:$B$19,C4754)&gt;0),1,0)+IF(OR(TRIM(F4754)="",COUNTIF(Config!$B$15:$B$19,F4754)&gt;0),1,0)+IF(OR(TRIM(H4754)="",COUNTIF(Config!$B$15:$B$19,H4754)&gt;0),1,0)+IF(OR(TRIM(E4754)="",COUNTIF(Config!$B$15:$B$19,E4754)&gt;0),1,0)+IF(OR(TRIM(K4754)="",COUNTIF(Config!$B$15:$B$19,K4754)&gt;0),1,0)+IF(OR(TRIM(P4754)="",COUNTIF(Config!$B$15:$B$19,P4754)&gt;0),1,0)+IF(OR(TRIM(R4754)="",COUNTIF(Config!$B$15:$B$19,R4754)&gt;0),1,0)</f>
        <v>0</v>
      </c>
      <c r="AA4754" s="1" cm="1">
        <f t="array" ref="AA4754">SUMPRODUCT(LEN(H4754)-LEN(SUBSTITUTE(H4754,{"0";"1";"2";"3";"4";"5";"6";"7";"8";"9"},"")))</f>
        <v>10</v>
      </c>
      <c r="AC4754" t="str">
        <f t="shared" si="520"/>
        <v>Potential Duplicate</v>
      </c>
      <c r="AD4754">
        <f t="shared" si="521"/>
        <v>2</v>
      </c>
      <c r="AE4754">
        <f t="shared" si="522"/>
        <v>1</v>
      </c>
      <c r="AF4754" t="str">
        <f t="shared" si="523"/>
        <v>Yes</v>
      </c>
      <c r="AG4754">
        <f t="shared" ca="1" si="524"/>
        <v>454</v>
      </c>
      <c r="AH4754" t="str">
        <f ca="1">IF(OR(V4754="",AG4754=""),"Yes",IF(AG4754&gt;Config!$B$41,"Yes","No"))</f>
        <v>Yes</v>
      </c>
    </row>
    <row r="4755" spans="1:34" x14ac:dyDescent="0.25">
      <c r="A4755" s="1" t="s">
        <v>31702</v>
      </c>
      <c r="B4755" s="1" t="s">
        <v>678</v>
      </c>
      <c r="C4755" s="1" t="s">
        <v>78</v>
      </c>
      <c r="D4755" s="1" t="s">
        <v>28415</v>
      </c>
      <c r="E4755" s="1" t="s">
        <v>33976</v>
      </c>
      <c r="F4755" s="1" t="s">
        <v>31703</v>
      </c>
      <c r="G4755" t="str">
        <f t="shared" si="518"/>
        <v>Invalid</v>
      </c>
      <c r="H4755" s="1" t="s">
        <v>31704</v>
      </c>
      <c r="I4755" t="str" cm="1">
        <f t="array" ref="I4755">IF(OR(TRIM(H4755)="",ISNUMBER(SEARCH("#",H4755)),AA4755&lt;Config!$B$8,SUMPRODUCT(--ISNUMBER(SEARCH({"a";"b";"c";"d";"e";"f";"g";"h";"i";"j";"k";"l";"m";"n";"o";"p";"q";"r";"s";"t";"u";"v";"w";"x";"y";"z"},H4755)))&gt;0),"Invalid","Valid")</f>
        <v>Valid</v>
      </c>
      <c r="J4755" s="1" t="s">
        <v>31705</v>
      </c>
      <c r="K4755" s="1" t="s">
        <v>195</v>
      </c>
      <c r="L4755" s="1" t="s">
        <v>49</v>
      </c>
      <c r="M4755" s="1" t="s">
        <v>251</v>
      </c>
      <c r="N4755" s="1" t="s">
        <v>252</v>
      </c>
      <c r="O4755" s="1" t="s">
        <v>149</v>
      </c>
      <c r="P4755" t="s">
        <v>104</v>
      </c>
      <c r="Q4755" s="1" t="s">
        <v>105</v>
      </c>
      <c r="R4755" s="1" t="s">
        <v>105</v>
      </c>
      <c r="S4755" s="1" t="s">
        <v>31706</v>
      </c>
      <c r="T4755" s="1" t="s">
        <v>31707</v>
      </c>
      <c r="U4755" s="1" t="s">
        <v>10283</v>
      </c>
      <c r="V4755" s="1" t="s">
        <v>7176</v>
      </c>
      <c r="W4755" s="1" t="s">
        <v>94</v>
      </c>
      <c r="X4755" t="str">
        <f t="shared" si="519"/>
        <v>Complete</v>
      </c>
      <c r="Y4755">
        <f>MAX(0,100-IF(G4755="Invalid",Config!$B$5,0)-IF(I4755="Invalid",Config!$B$6,0)-IF(X4755="Incomplete",Config!$B$7,0)-IF(AF4755="Yes",Config!$B$37,0))</f>
        <v>70</v>
      </c>
      <c r="Z4755" s="1">
        <f>IF(OR(TRIM(B4755)="",COUNTIF(Config!$B$15:$B$19,B4755)&gt;0),1,0)+IF(OR(TRIM(C4755)="",COUNTIF(Config!$B$15:$B$19,C4755)&gt;0),1,0)+IF(OR(TRIM(F4755)="",COUNTIF(Config!$B$15:$B$19,F4755)&gt;0),1,0)+IF(OR(TRIM(H4755)="",COUNTIF(Config!$B$15:$B$19,H4755)&gt;0),1,0)+IF(OR(TRIM(E4755)="",COUNTIF(Config!$B$15:$B$19,E4755)&gt;0),1,0)+IF(OR(TRIM(K4755)="",COUNTIF(Config!$B$15:$B$19,K4755)&gt;0),1,0)+IF(OR(TRIM(P4755)="",COUNTIF(Config!$B$15:$B$19,P4755)&gt;0),1,0)+IF(OR(TRIM(R4755)="",COUNTIF(Config!$B$15:$B$19,R4755)&gt;0),1,0)</f>
        <v>0</v>
      </c>
      <c r="AA4755" s="1" cm="1">
        <f t="array" ref="AA4755">SUMPRODUCT(LEN(H4755)-LEN(SUBSTITUTE(H4755,{"0";"1";"2";"3";"4";"5";"6";"7";"8";"9"},"")))</f>
        <v>11</v>
      </c>
      <c r="AC4755" t="str">
        <f t="shared" si="520"/>
        <v>Invalid Email</v>
      </c>
      <c r="AD4755">
        <f t="shared" si="521"/>
        <v>0</v>
      </c>
      <c r="AE4755">
        <f t="shared" si="522"/>
        <v>1</v>
      </c>
      <c r="AF4755" t="str">
        <f t="shared" si="523"/>
        <v>No</v>
      </c>
      <c r="AG4755">
        <f t="shared" ca="1" si="524"/>
        <v>494</v>
      </c>
      <c r="AH4755" t="str">
        <f ca="1">IF(OR(V4755="",AG4755=""),"Yes",IF(AG4755&gt;Config!$B$41,"Yes","No"))</f>
        <v>Yes</v>
      </c>
    </row>
    <row r="4756" spans="1:34" x14ac:dyDescent="0.25">
      <c r="A4756" s="1" t="s">
        <v>31708</v>
      </c>
      <c r="B4756" s="1" t="s">
        <v>1266</v>
      </c>
      <c r="C4756" s="1" t="s">
        <v>308</v>
      </c>
      <c r="D4756" s="1" t="s">
        <v>31709</v>
      </c>
      <c r="E4756" s="1" t="s">
        <v>642</v>
      </c>
      <c r="F4756" s="1" t="s">
        <v>31710</v>
      </c>
      <c r="G4756" t="str">
        <f t="shared" si="518"/>
        <v>Valid</v>
      </c>
      <c r="H4756" s="1" t="s">
        <v>31711</v>
      </c>
      <c r="I4756" t="str" cm="1">
        <f t="array" ref="I4756">IF(OR(TRIM(H4756)="",ISNUMBER(SEARCH("#",H4756)),AA4756&lt;Config!$B$8,SUMPRODUCT(--ISNUMBER(SEARCH({"a";"b";"c";"d";"e";"f";"g";"h";"i";"j";"k";"l";"m";"n";"o";"p";"q";"r";"s";"t";"u";"v";"w";"x";"y";"z"},H4756)))&gt;0),"Invalid","Valid")</f>
        <v>Valid</v>
      </c>
      <c r="J4756" s="1" t="s">
        <v>31712</v>
      </c>
      <c r="K4756" s="1" t="s">
        <v>66</v>
      </c>
      <c r="L4756" s="1" t="s">
        <v>84</v>
      </c>
      <c r="M4756" s="1" t="s">
        <v>85</v>
      </c>
      <c r="N4756" s="1" t="s">
        <v>437</v>
      </c>
      <c r="O4756" s="1" t="s">
        <v>149</v>
      </c>
      <c r="P4756" t="s">
        <v>344</v>
      </c>
      <c r="Q4756" s="1" t="s">
        <v>345</v>
      </c>
      <c r="R4756" s="1" t="s">
        <v>971</v>
      </c>
      <c r="S4756" s="1" t="s">
        <v>6253</v>
      </c>
      <c r="T4756" s="1" t="s">
        <v>31713</v>
      </c>
      <c r="U4756" s="1" t="s">
        <v>10519</v>
      </c>
      <c r="V4756" s="1" t="s">
        <v>2504</v>
      </c>
      <c r="W4756" s="1" t="s">
        <v>202</v>
      </c>
      <c r="X4756" t="str">
        <f t="shared" si="519"/>
        <v>Complete</v>
      </c>
      <c r="Y4756">
        <f>MAX(0,100-IF(G4756="Invalid",Config!$B$5,0)-IF(I4756="Invalid",Config!$B$6,0)-IF(X4756="Incomplete",Config!$B$7,0)-IF(AF4756="Yes",Config!$B$37,0))</f>
        <v>100</v>
      </c>
      <c r="Z4756" s="1">
        <f>IF(OR(TRIM(B4756)="",COUNTIF(Config!$B$15:$B$19,B4756)&gt;0),1,0)+IF(OR(TRIM(C4756)="",COUNTIF(Config!$B$15:$B$19,C4756)&gt;0),1,0)+IF(OR(TRIM(F4756)="",COUNTIF(Config!$B$15:$B$19,F4756)&gt;0),1,0)+IF(OR(TRIM(H4756)="",COUNTIF(Config!$B$15:$B$19,H4756)&gt;0),1,0)+IF(OR(TRIM(E4756)="",COUNTIF(Config!$B$15:$B$19,E4756)&gt;0),1,0)+IF(OR(TRIM(K4756)="",COUNTIF(Config!$B$15:$B$19,K4756)&gt;0),1,0)+IF(OR(TRIM(P4756)="",COUNTIF(Config!$B$15:$B$19,P4756)&gt;0),1,0)+IF(OR(TRIM(R4756)="",COUNTIF(Config!$B$15:$B$19,R4756)&gt;0),1,0)</f>
        <v>0</v>
      </c>
      <c r="AA4756" s="1" cm="1">
        <f t="array" ref="AA4756">SUMPRODUCT(LEN(H4756)-LEN(SUBSTITUTE(H4756,{"0";"1";"2";"3";"4";"5";"6";"7";"8";"9"},"")))</f>
        <v>11</v>
      </c>
      <c r="AC4756" t="str">
        <f t="shared" si="520"/>
        <v/>
      </c>
      <c r="AD4756">
        <f t="shared" si="521"/>
        <v>1</v>
      </c>
      <c r="AE4756">
        <f t="shared" si="522"/>
        <v>1</v>
      </c>
      <c r="AF4756" t="str">
        <f t="shared" si="523"/>
        <v>No</v>
      </c>
      <c r="AG4756">
        <f t="shared" ca="1" si="524"/>
        <v>196</v>
      </c>
      <c r="AH4756" t="str">
        <f ca="1">IF(OR(V4756="",AG4756=""),"Yes",IF(AG4756&gt;Config!$B$41,"Yes","No"))</f>
        <v>No</v>
      </c>
    </row>
    <row r="4757" spans="1:34" x14ac:dyDescent="0.25">
      <c r="A4757" s="1" t="s">
        <v>31714</v>
      </c>
      <c r="B4757" s="1" t="s">
        <v>565</v>
      </c>
      <c r="C4757" s="1" t="s">
        <v>420</v>
      </c>
      <c r="D4757" s="1" t="s">
        <v>18581</v>
      </c>
      <c r="E4757" s="1" t="s">
        <v>35741</v>
      </c>
      <c r="F4757" s="1" t="s">
        <v>31715</v>
      </c>
      <c r="G4757" t="str">
        <f t="shared" si="518"/>
        <v>Valid</v>
      </c>
      <c r="H4757" s="1" t="s">
        <v>31716</v>
      </c>
      <c r="I4757" t="str" cm="1">
        <f t="array" ref="I4757">IF(OR(TRIM(H4757)="",ISNUMBER(SEARCH("#",H4757)),AA4757&lt;Config!$B$8,SUMPRODUCT(--ISNUMBER(SEARCH({"a";"b";"c";"d";"e";"f";"g";"h";"i";"j";"k";"l";"m";"n";"o";"p";"q";"r";"s";"t";"u";"v";"w";"x";"y";"z"},H4757)))&gt;0),"Invalid","Valid")</f>
        <v>Valid</v>
      </c>
      <c r="J4757" s="1" t="s">
        <v>31717</v>
      </c>
      <c r="K4757" s="1" t="s">
        <v>83</v>
      </c>
      <c r="L4757" s="1" t="s">
        <v>450</v>
      </c>
      <c r="M4757" s="1" t="s">
        <v>135</v>
      </c>
      <c r="N4757" s="1" t="s">
        <v>31</v>
      </c>
      <c r="O4757" s="1" t="s">
        <v>69</v>
      </c>
      <c r="P4757" t="s">
        <v>236</v>
      </c>
      <c r="Q4757" s="1" t="s">
        <v>253</v>
      </c>
      <c r="R4757" s="1" t="s">
        <v>253</v>
      </c>
      <c r="S4757" s="1" t="s">
        <v>31718</v>
      </c>
      <c r="T4757" s="1" t="s">
        <v>31719</v>
      </c>
      <c r="U4757" s="1" t="s">
        <v>8225</v>
      </c>
      <c r="V4757" s="1" t="s">
        <v>140</v>
      </c>
      <c r="W4757" s="1" t="s">
        <v>94</v>
      </c>
      <c r="X4757" t="str">
        <f t="shared" si="519"/>
        <v>Complete</v>
      </c>
      <c r="Y4757">
        <f>MAX(0,100-IF(G4757="Invalid",Config!$B$5,0)-IF(I4757="Invalid",Config!$B$6,0)-IF(X4757="Incomplete",Config!$B$7,0)-IF(AF4757="Yes",Config!$B$37,0))</f>
        <v>100</v>
      </c>
      <c r="Z4757" s="1">
        <f>IF(OR(TRIM(B4757)="",COUNTIF(Config!$B$15:$B$19,B4757)&gt;0),1,0)+IF(OR(TRIM(C4757)="",COUNTIF(Config!$B$15:$B$19,C4757)&gt;0),1,0)+IF(OR(TRIM(F4757)="",COUNTIF(Config!$B$15:$B$19,F4757)&gt;0),1,0)+IF(OR(TRIM(H4757)="",COUNTIF(Config!$B$15:$B$19,H4757)&gt;0),1,0)+IF(OR(TRIM(E4757)="",COUNTIF(Config!$B$15:$B$19,E4757)&gt;0),1,0)+IF(OR(TRIM(K4757)="",COUNTIF(Config!$B$15:$B$19,K4757)&gt;0),1,0)+IF(OR(TRIM(P4757)="",COUNTIF(Config!$B$15:$B$19,P4757)&gt;0),1,0)+IF(OR(TRIM(R4757)="",COUNTIF(Config!$B$15:$B$19,R4757)&gt;0),1,0)</f>
        <v>0</v>
      </c>
      <c r="AA4757" s="1" cm="1">
        <f t="array" ref="AA4757">SUMPRODUCT(LEN(H4757)-LEN(SUBSTITUTE(H4757,{"0";"1";"2";"3";"4";"5";"6";"7";"8";"9"},"")))</f>
        <v>12</v>
      </c>
      <c r="AC4757" t="str">
        <f t="shared" si="520"/>
        <v/>
      </c>
      <c r="AD4757">
        <f t="shared" si="521"/>
        <v>1</v>
      </c>
      <c r="AE4757">
        <f t="shared" si="522"/>
        <v>1</v>
      </c>
      <c r="AF4757" t="str">
        <f t="shared" si="523"/>
        <v>No</v>
      </c>
      <c r="AG4757">
        <f t="shared" ca="1" si="524"/>
        <v>37</v>
      </c>
      <c r="AH4757" t="str">
        <f ca="1">IF(OR(V4757="",AG4757=""),"Yes",IF(AG4757&gt;Config!$B$41,"Yes","No"))</f>
        <v>No</v>
      </c>
    </row>
    <row r="4758" spans="1:34" x14ac:dyDescent="0.25">
      <c r="A4758" s="1" t="s">
        <v>31720</v>
      </c>
      <c r="B4758" s="1" t="s">
        <v>1157</v>
      </c>
      <c r="C4758" s="1" t="s">
        <v>748</v>
      </c>
      <c r="D4758" s="1" t="s">
        <v>31721</v>
      </c>
      <c r="E4758" s="1" t="s">
        <v>33824</v>
      </c>
      <c r="F4758" s="1" t="s">
        <v>31722</v>
      </c>
      <c r="G4758" t="str">
        <f t="shared" si="518"/>
        <v>Valid</v>
      </c>
      <c r="H4758" s="1" t="s">
        <v>31723</v>
      </c>
      <c r="I4758" t="str" cm="1">
        <f t="array" ref="I4758">IF(OR(TRIM(H4758)="",ISNUMBER(SEARCH("#",H4758)),AA4758&lt;Config!$B$8,SUMPRODUCT(--ISNUMBER(SEARCH({"a";"b";"c";"d";"e";"f";"g";"h";"i";"j";"k";"l";"m";"n";"o";"p";"q";"r";"s";"t";"u";"v";"w";"x";"y";"z"},H4758)))&gt;0),"Invalid","Valid")</f>
        <v>Valid</v>
      </c>
      <c r="J4758" s="1" t="s">
        <v>31724</v>
      </c>
      <c r="K4758" s="1" t="s">
        <v>866</v>
      </c>
      <c r="L4758" s="1" t="s">
        <v>84</v>
      </c>
      <c r="M4758" s="1" t="s">
        <v>251</v>
      </c>
      <c r="N4758" s="1" t="s">
        <v>31</v>
      </c>
      <c r="O4758" s="1" t="s">
        <v>69</v>
      </c>
      <c r="P4758" t="s">
        <v>236</v>
      </c>
      <c r="Q4758" s="1" t="s">
        <v>253</v>
      </c>
      <c r="R4758" s="1" t="s">
        <v>253</v>
      </c>
      <c r="S4758" s="1" t="s">
        <v>7695</v>
      </c>
      <c r="T4758" s="1" t="s">
        <v>31725</v>
      </c>
      <c r="U4758" s="1" t="s">
        <v>3561</v>
      </c>
      <c r="V4758" s="1" t="s">
        <v>319</v>
      </c>
      <c r="W4758" s="1" t="s">
        <v>202</v>
      </c>
      <c r="X4758" t="str">
        <f t="shared" si="519"/>
        <v>Complete</v>
      </c>
      <c r="Y4758">
        <f>MAX(0,100-IF(G4758="Invalid",Config!$B$5,0)-IF(I4758="Invalid",Config!$B$6,0)-IF(X4758="Incomplete",Config!$B$7,0)-IF(AF4758="Yes",Config!$B$37,0))</f>
        <v>100</v>
      </c>
      <c r="Z4758" s="1">
        <f>IF(OR(TRIM(B4758)="",COUNTIF(Config!$B$15:$B$19,B4758)&gt;0),1,0)+IF(OR(TRIM(C4758)="",COUNTIF(Config!$B$15:$B$19,C4758)&gt;0),1,0)+IF(OR(TRIM(F4758)="",COUNTIF(Config!$B$15:$B$19,F4758)&gt;0),1,0)+IF(OR(TRIM(H4758)="",COUNTIF(Config!$B$15:$B$19,H4758)&gt;0),1,0)+IF(OR(TRIM(E4758)="",COUNTIF(Config!$B$15:$B$19,E4758)&gt;0),1,0)+IF(OR(TRIM(K4758)="",COUNTIF(Config!$B$15:$B$19,K4758)&gt;0),1,0)+IF(OR(TRIM(P4758)="",COUNTIF(Config!$B$15:$B$19,P4758)&gt;0),1,0)+IF(OR(TRIM(R4758)="",COUNTIF(Config!$B$15:$B$19,R4758)&gt;0),1,0)</f>
        <v>0</v>
      </c>
      <c r="AA4758" s="1" cm="1">
        <f t="array" ref="AA4758">SUMPRODUCT(LEN(H4758)-LEN(SUBSTITUTE(H4758,{"0";"1";"2";"3";"4";"5";"6";"7";"8";"9"},"")))</f>
        <v>12</v>
      </c>
      <c r="AC4758" t="str">
        <f t="shared" si="520"/>
        <v/>
      </c>
      <c r="AD4758">
        <f t="shared" si="521"/>
        <v>1</v>
      </c>
      <c r="AE4758">
        <f t="shared" si="522"/>
        <v>1</v>
      </c>
      <c r="AF4758" t="str">
        <f t="shared" si="523"/>
        <v>No</v>
      </c>
      <c r="AG4758">
        <f t="shared" ca="1" si="524"/>
        <v>408</v>
      </c>
      <c r="AH4758" t="str">
        <f ca="1">IF(OR(V4758="",AG4758=""),"Yes",IF(AG4758&gt;Config!$B$41,"Yes","No"))</f>
        <v>Yes</v>
      </c>
    </row>
    <row r="4759" spans="1:34" x14ac:dyDescent="0.25">
      <c r="A4759" s="1" t="s">
        <v>31726</v>
      </c>
      <c r="B4759" s="1" t="s">
        <v>510</v>
      </c>
      <c r="C4759" s="1" t="s">
        <v>598</v>
      </c>
      <c r="D4759" s="1" t="s">
        <v>31727</v>
      </c>
      <c r="E4759" s="1" t="s">
        <v>33829</v>
      </c>
      <c r="F4759" s="1" t="s">
        <v>31728</v>
      </c>
      <c r="G4759" t="str">
        <f t="shared" si="518"/>
        <v>Valid</v>
      </c>
      <c r="H4759" s="1" t="s">
        <v>31729</v>
      </c>
      <c r="I4759" t="str" cm="1">
        <f t="array" ref="I4759">IF(OR(TRIM(H4759)="",ISNUMBER(SEARCH("#",H4759)),AA4759&lt;Config!$B$8,SUMPRODUCT(--ISNUMBER(SEARCH({"a";"b";"c";"d";"e";"f";"g";"h";"i";"j";"k";"l";"m";"n";"o";"p";"q";"r";"s";"t";"u";"v";"w";"x";"y";"z"},H4759)))&gt;0),"Invalid","Valid")</f>
        <v>Valid</v>
      </c>
      <c r="J4759" s="1" t="s">
        <v>31730</v>
      </c>
      <c r="K4759" s="1" t="s">
        <v>178</v>
      </c>
      <c r="L4759" s="1" t="s">
        <v>179</v>
      </c>
      <c r="M4759" s="1" t="s">
        <v>235</v>
      </c>
      <c r="N4759" s="1" t="s">
        <v>31</v>
      </c>
      <c r="O4759" s="1" t="s">
        <v>32</v>
      </c>
      <c r="P4759" t="s">
        <v>53</v>
      </c>
      <c r="Q4759" s="1" t="s">
        <v>197</v>
      </c>
      <c r="R4759" s="1" t="s">
        <v>70</v>
      </c>
      <c r="S4759" s="1" t="s">
        <v>29117</v>
      </c>
      <c r="T4759" s="1" t="s">
        <v>31731</v>
      </c>
      <c r="U4759" s="1" t="s">
        <v>676</v>
      </c>
      <c r="V4759" s="1" t="s">
        <v>13799</v>
      </c>
      <c r="W4759" s="1" t="s">
        <v>384</v>
      </c>
      <c r="X4759" t="str">
        <f t="shared" si="519"/>
        <v>Incomplete</v>
      </c>
      <c r="Y4759">
        <f>MAX(0,100-IF(G4759="Invalid",Config!$B$5,0)-IF(I4759="Invalid",Config!$B$6,0)-IF(X4759="Incomplete",Config!$B$7,0)-IF(AF4759="Yes",Config!$B$37,0))</f>
        <v>60</v>
      </c>
      <c r="Z4759" s="1">
        <f>IF(OR(TRIM(B4759)="",COUNTIF(Config!$B$15:$B$19,B4759)&gt;0),1,0)+IF(OR(TRIM(C4759)="",COUNTIF(Config!$B$15:$B$19,C4759)&gt;0),1,0)+IF(OR(TRIM(F4759)="",COUNTIF(Config!$B$15:$B$19,F4759)&gt;0),1,0)+IF(OR(TRIM(H4759)="",COUNTIF(Config!$B$15:$B$19,H4759)&gt;0),1,0)+IF(OR(TRIM(E4759)="",COUNTIF(Config!$B$15:$B$19,E4759)&gt;0),1,0)+IF(OR(TRIM(K4759)="",COUNTIF(Config!$B$15:$B$19,K4759)&gt;0),1,0)+IF(OR(TRIM(P4759)="",COUNTIF(Config!$B$15:$B$19,P4759)&gt;0),1,0)+IF(OR(TRIM(R4759)="",COUNTIF(Config!$B$15:$B$19,R4759)&gt;0),1,0)</f>
        <v>1</v>
      </c>
      <c r="AA4759" s="1" cm="1">
        <f t="array" ref="AA4759">SUMPRODUCT(LEN(H4759)-LEN(SUBSTITUTE(H4759,{"0";"1";"2";"3";"4";"5";"6";"7";"8";"9"},"")))</f>
        <v>12</v>
      </c>
      <c r="AC4759" t="str">
        <f t="shared" si="520"/>
        <v>Incomplete Profile</v>
      </c>
      <c r="AD4759">
        <f t="shared" si="521"/>
        <v>1</v>
      </c>
      <c r="AE4759">
        <f t="shared" si="522"/>
        <v>1</v>
      </c>
      <c r="AF4759" t="str">
        <f t="shared" si="523"/>
        <v>No</v>
      </c>
      <c r="AG4759">
        <f t="shared" ca="1" si="524"/>
        <v>264</v>
      </c>
      <c r="AH4759" t="str">
        <f ca="1">IF(OR(V4759="",AG4759=""),"Yes",IF(AG4759&gt;Config!$B$41,"Yes","No"))</f>
        <v>No</v>
      </c>
    </row>
    <row r="4760" spans="1:34" x14ac:dyDescent="0.25">
      <c r="A4760" s="1" t="s">
        <v>31732</v>
      </c>
      <c r="B4760" s="1" t="s">
        <v>1085</v>
      </c>
      <c r="C4760" s="1" t="s">
        <v>308</v>
      </c>
      <c r="D4760" s="1" t="s">
        <v>2480</v>
      </c>
      <c r="E4760" s="1" t="s">
        <v>642</v>
      </c>
      <c r="F4760" s="1" t="s">
        <v>31733</v>
      </c>
      <c r="G4760" t="str">
        <f t="shared" si="518"/>
        <v>Valid</v>
      </c>
      <c r="H4760" s="1" t="s">
        <v>31734</v>
      </c>
      <c r="I4760" t="str" cm="1">
        <f t="array" ref="I4760">IF(OR(TRIM(H4760)="",ISNUMBER(SEARCH("#",H4760)),AA4760&lt;Config!$B$8,SUMPRODUCT(--ISNUMBER(SEARCH({"a";"b";"c";"d";"e";"f";"g";"h";"i";"j";"k";"l";"m";"n";"o";"p";"q";"r";"s";"t";"u";"v";"w";"x";"y";"z"},H4760)))&gt;0),"Invalid","Valid")</f>
        <v>Valid</v>
      </c>
      <c r="J4760" s="1" t="s">
        <v>31735</v>
      </c>
      <c r="K4760" s="1" t="s">
        <v>264</v>
      </c>
      <c r="L4760" s="1" t="s">
        <v>49</v>
      </c>
      <c r="M4760" s="1" t="s">
        <v>343</v>
      </c>
      <c r="N4760" s="1" t="s">
        <v>224</v>
      </c>
      <c r="O4760" s="1" t="s">
        <v>69</v>
      </c>
      <c r="P4760" t="s">
        <v>53</v>
      </c>
      <c r="Q4760" s="1" t="s">
        <v>197</v>
      </c>
      <c r="R4760" s="1" t="s">
        <v>198</v>
      </c>
      <c r="S4760" s="1" t="s">
        <v>1288</v>
      </c>
      <c r="T4760" s="1" t="s">
        <v>31736</v>
      </c>
      <c r="U4760" s="1" t="s">
        <v>31737</v>
      </c>
      <c r="V4760" s="1" t="s">
        <v>1127</v>
      </c>
      <c r="W4760" s="1" t="s">
        <v>125</v>
      </c>
      <c r="X4760" t="str">
        <f t="shared" si="519"/>
        <v>Complete</v>
      </c>
      <c r="Y4760">
        <f>MAX(0,100-IF(G4760="Invalid",Config!$B$5,0)-IF(I4760="Invalid",Config!$B$6,0)-IF(X4760="Incomplete",Config!$B$7,0)-IF(AF4760="Yes",Config!$B$37,0))</f>
        <v>100</v>
      </c>
      <c r="Z4760" s="1">
        <f>IF(OR(TRIM(B4760)="",COUNTIF(Config!$B$15:$B$19,B4760)&gt;0),1,0)+IF(OR(TRIM(C4760)="",COUNTIF(Config!$B$15:$B$19,C4760)&gt;0),1,0)+IF(OR(TRIM(F4760)="",COUNTIF(Config!$B$15:$B$19,F4760)&gt;0),1,0)+IF(OR(TRIM(H4760)="",COUNTIF(Config!$B$15:$B$19,H4760)&gt;0),1,0)+IF(OR(TRIM(E4760)="",COUNTIF(Config!$B$15:$B$19,E4760)&gt;0),1,0)+IF(OR(TRIM(K4760)="",COUNTIF(Config!$B$15:$B$19,K4760)&gt;0),1,0)+IF(OR(TRIM(P4760)="",COUNTIF(Config!$B$15:$B$19,P4760)&gt;0),1,0)+IF(OR(TRIM(R4760)="",COUNTIF(Config!$B$15:$B$19,R4760)&gt;0),1,0)</f>
        <v>0</v>
      </c>
      <c r="AA4760" s="1" cm="1">
        <f t="array" ref="AA4760">SUMPRODUCT(LEN(H4760)-LEN(SUBSTITUTE(H4760,{"0";"1";"2";"3";"4";"5";"6";"7";"8";"9"},"")))</f>
        <v>10</v>
      </c>
      <c r="AC4760" t="str">
        <f t="shared" si="520"/>
        <v/>
      </c>
      <c r="AD4760">
        <f t="shared" si="521"/>
        <v>1</v>
      </c>
      <c r="AE4760">
        <f t="shared" si="522"/>
        <v>1</v>
      </c>
      <c r="AF4760" t="str">
        <f t="shared" si="523"/>
        <v>No</v>
      </c>
      <c r="AG4760">
        <f t="shared" ca="1" si="524"/>
        <v>67</v>
      </c>
      <c r="AH4760" t="str">
        <f ca="1">IF(OR(V4760="",AG4760=""),"Yes",IF(AG4760&gt;Config!$B$41,"Yes","No"))</f>
        <v>No</v>
      </c>
    </row>
    <row r="4761" spans="1:34" x14ac:dyDescent="0.25">
      <c r="A4761" s="1" t="s">
        <v>31738</v>
      </c>
      <c r="B4761" s="1" t="s">
        <v>229</v>
      </c>
      <c r="C4761" s="1" t="s">
        <v>1441</v>
      </c>
      <c r="D4761" s="1" t="s">
        <v>11149</v>
      </c>
      <c r="E4761" s="1" t="s">
        <v>33829</v>
      </c>
      <c r="F4761" s="1" t="s">
        <v>31739</v>
      </c>
      <c r="G4761" t="str">
        <f t="shared" si="518"/>
        <v>Valid</v>
      </c>
      <c r="H4761" s="1" t="s">
        <v>31740</v>
      </c>
      <c r="I4761" t="str" cm="1">
        <f t="array" ref="I4761">IF(OR(TRIM(H4761)="",ISNUMBER(SEARCH("#",H4761)),AA4761&lt;Config!$B$8,SUMPRODUCT(--ISNUMBER(SEARCH({"a";"b";"c";"d";"e";"f";"g";"h";"i";"j";"k";"l";"m";"n";"o";"p";"q";"r";"s";"t";"u";"v";"w";"x";"y";"z"},H4761)))&gt;0),"Invalid","Valid")</f>
        <v>Valid</v>
      </c>
      <c r="J4761" s="1" t="s">
        <v>31741</v>
      </c>
      <c r="K4761" s="1" t="s">
        <v>48</v>
      </c>
      <c r="L4761" s="1" t="s">
        <v>67</v>
      </c>
      <c r="M4761" s="1" t="s">
        <v>33825</v>
      </c>
      <c r="N4761" s="1" t="s">
        <v>68</v>
      </c>
      <c r="O4761" s="1" t="s">
        <v>196</v>
      </c>
      <c r="P4761" t="s">
        <v>87</v>
      </c>
      <c r="Q4761" s="1" t="s">
        <v>438</v>
      </c>
      <c r="R4761" s="1" t="s">
        <v>136</v>
      </c>
      <c r="S4761" s="1" t="s">
        <v>31742</v>
      </c>
      <c r="T4761" s="1" t="s">
        <v>31743</v>
      </c>
      <c r="U4761" s="1" t="s">
        <v>6262</v>
      </c>
      <c r="V4761" s="1" t="s">
        <v>1145</v>
      </c>
      <c r="W4761" s="1" t="s">
        <v>202</v>
      </c>
      <c r="X4761" t="str">
        <f t="shared" si="519"/>
        <v>Incomplete</v>
      </c>
      <c r="Y4761">
        <f>MAX(0,100-IF(G4761="Invalid",Config!$B$5,0)-IF(I4761="Invalid",Config!$B$6,0)-IF(X4761="Incomplete",Config!$B$7,0)-IF(AF4761="Yes",Config!$B$37,0))</f>
        <v>60</v>
      </c>
      <c r="Z4761" s="1">
        <f>IF(OR(TRIM(B4761)="",COUNTIF(Config!$B$15:$B$19,B4761)&gt;0),1,0)+IF(OR(TRIM(C4761)="",COUNTIF(Config!$B$15:$B$19,C4761)&gt;0),1,0)+IF(OR(TRIM(F4761)="",COUNTIF(Config!$B$15:$B$19,F4761)&gt;0),1,0)+IF(OR(TRIM(H4761)="",COUNTIF(Config!$B$15:$B$19,H4761)&gt;0),1,0)+IF(OR(TRIM(E4761)="",COUNTIF(Config!$B$15:$B$19,E4761)&gt;0),1,0)+IF(OR(TRIM(K4761)="",COUNTIF(Config!$B$15:$B$19,K4761)&gt;0),1,0)+IF(OR(TRIM(P4761)="",COUNTIF(Config!$B$15:$B$19,P4761)&gt;0),1,0)+IF(OR(TRIM(R4761)="",COUNTIF(Config!$B$15:$B$19,R4761)&gt;0),1,0)</f>
        <v>1</v>
      </c>
      <c r="AA4761" s="1" cm="1">
        <f t="array" ref="AA4761">SUMPRODUCT(LEN(H4761)-LEN(SUBSTITUTE(H4761,{"0";"1";"2";"3";"4";"5";"6";"7";"8";"9"},"")))</f>
        <v>11</v>
      </c>
      <c r="AC4761" t="str">
        <f t="shared" si="520"/>
        <v>Incomplete Profile</v>
      </c>
      <c r="AD4761">
        <f t="shared" si="521"/>
        <v>1</v>
      </c>
      <c r="AE4761">
        <f t="shared" si="522"/>
        <v>1</v>
      </c>
      <c r="AF4761" t="str">
        <f t="shared" si="523"/>
        <v>No</v>
      </c>
      <c r="AG4761">
        <f t="shared" ca="1" si="524"/>
        <v>37</v>
      </c>
      <c r="AH4761" t="str">
        <f ca="1">IF(OR(V4761="",AG4761=""),"Yes",IF(AG4761&gt;Config!$B$41,"Yes","No"))</f>
        <v>No</v>
      </c>
    </row>
    <row r="4762" spans="1:34" x14ac:dyDescent="0.25">
      <c r="A4762" s="1" t="s">
        <v>31744</v>
      </c>
      <c r="B4762" s="1" t="s">
        <v>188</v>
      </c>
      <c r="C4762" s="1" t="s">
        <v>410</v>
      </c>
      <c r="D4762" s="1" t="s">
        <v>13883</v>
      </c>
      <c r="E4762" s="1" t="s">
        <v>34449</v>
      </c>
      <c r="F4762" s="1" t="s">
        <v>31745</v>
      </c>
      <c r="G4762" t="str">
        <f t="shared" si="518"/>
        <v>Valid</v>
      </c>
      <c r="H4762" s="1" t="s">
        <v>31746</v>
      </c>
      <c r="I4762" t="str" cm="1">
        <f t="array" ref="I4762">IF(OR(TRIM(H4762)="",ISNUMBER(SEARCH("#",H4762)),AA4762&lt;Config!$B$8,SUMPRODUCT(--ISNUMBER(SEARCH({"a";"b";"c";"d";"e";"f";"g";"h";"i";"j";"k";"l";"m";"n";"o";"p";"q";"r";"s";"t";"u";"v";"w";"x";"y";"z"},H4762)))&gt;0),"Invalid","Valid")</f>
        <v>Valid</v>
      </c>
      <c r="J4762" s="1" t="s">
        <v>31747</v>
      </c>
      <c r="K4762" s="1" t="s">
        <v>48</v>
      </c>
      <c r="L4762" s="1" t="s">
        <v>134</v>
      </c>
      <c r="M4762" s="1" t="s">
        <v>462</v>
      </c>
      <c r="N4762" s="1" t="s">
        <v>148</v>
      </c>
      <c r="O4762" s="1" t="s">
        <v>69</v>
      </c>
      <c r="P4762" t="s">
        <v>590</v>
      </c>
      <c r="Q4762" s="1" t="s">
        <v>1481</v>
      </c>
      <c r="R4762" s="1" t="s">
        <v>1846</v>
      </c>
      <c r="S4762" s="1" t="s">
        <v>2362</v>
      </c>
      <c r="T4762" s="1" t="s">
        <v>31748</v>
      </c>
      <c r="U4762" s="1" t="s">
        <v>12378</v>
      </c>
      <c r="V4762" s="1" t="s">
        <v>140</v>
      </c>
      <c r="W4762" s="1" t="s">
        <v>94</v>
      </c>
      <c r="X4762" t="str">
        <f t="shared" si="519"/>
        <v>Complete</v>
      </c>
      <c r="Y4762">
        <f>MAX(0,100-IF(G4762="Invalid",Config!$B$5,0)-IF(I4762="Invalid",Config!$B$6,0)-IF(X4762="Incomplete",Config!$B$7,0)-IF(AF4762="Yes",Config!$B$37,0))</f>
        <v>100</v>
      </c>
      <c r="Z4762" s="1">
        <f>IF(OR(TRIM(B4762)="",COUNTIF(Config!$B$15:$B$19,B4762)&gt;0),1,0)+IF(OR(TRIM(C4762)="",COUNTIF(Config!$B$15:$B$19,C4762)&gt;0),1,0)+IF(OR(TRIM(F4762)="",COUNTIF(Config!$B$15:$B$19,F4762)&gt;0),1,0)+IF(OR(TRIM(H4762)="",COUNTIF(Config!$B$15:$B$19,H4762)&gt;0),1,0)+IF(OR(TRIM(E4762)="",COUNTIF(Config!$B$15:$B$19,E4762)&gt;0),1,0)+IF(OR(TRIM(K4762)="",COUNTIF(Config!$B$15:$B$19,K4762)&gt;0),1,0)+IF(OR(TRIM(P4762)="",COUNTIF(Config!$B$15:$B$19,P4762)&gt;0),1,0)+IF(OR(TRIM(R4762)="",COUNTIF(Config!$B$15:$B$19,R4762)&gt;0),1,0)</f>
        <v>0</v>
      </c>
      <c r="AA4762" s="1" cm="1">
        <f t="array" ref="AA4762">SUMPRODUCT(LEN(H4762)-LEN(SUBSTITUTE(H4762,{"0";"1";"2";"3";"4";"5";"6";"7";"8";"9"},"")))</f>
        <v>12</v>
      </c>
      <c r="AC4762" t="str">
        <f t="shared" si="520"/>
        <v/>
      </c>
      <c r="AD4762">
        <f t="shared" si="521"/>
        <v>1</v>
      </c>
      <c r="AE4762">
        <f t="shared" si="522"/>
        <v>1</v>
      </c>
      <c r="AF4762" t="str">
        <f t="shared" si="523"/>
        <v>No</v>
      </c>
      <c r="AG4762">
        <f t="shared" ca="1" si="524"/>
        <v>37</v>
      </c>
      <c r="AH4762" t="str">
        <f ca="1">IF(OR(V4762="",AG4762=""),"Yes",IF(AG4762&gt;Config!$B$41,"Yes","No"))</f>
        <v>No</v>
      </c>
    </row>
    <row r="4763" spans="1:34" x14ac:dyDescent="0.25">
      <c r="A4763" s="1" t="s">
        <v>31749</v>
      </c>
      <c r="B4763" s="1" t="s">
        <v>5122</v>
      </c>
      <c r="C4763" s="1" t="s">
        <v>1389</v>
      </c>
      <c r="D4763" s="1" t="s">
        <v>31750</v>
      </c>
      <c r="E4763" s="1" t="s">
        <v>33988</v>
      </c>
      <c r="F4763" s="1" t="s">
        <v>31751</v>
      </c>
      <c r="G4763" t="str">
        <f t="shared" si="518"/>
        <v>Valid</v>
      </c>
      <c r="H4763" s="1" t="s">
        <v>31752</v>
      </c>
      <c r="I4763" t="str" cm="1">
        <f t="array" ref="I4763">IF(OR(TRIM(H4763)="",ISNUMBER(SEARCH("#",H4763)),AA4763&lt;Config!$B$8,SUMPRODUCT(--ISNUMBER(SEARCH({"a";"b";"c";"d";"e";"f";"g";"h";"i";"j";"k";"l";"m";"n";"o";"p";"q";"r";"s";"t";"u";"v";"w";"x";"y";"z"},H4763)))&gt;0),"Invalid","Valid")</f>
        <v>Valid</v>
      </c>
      <c r="J4763" s="1" t="s">
        <v>31753</v>
      </c>
      <c r="K4763" s="1" t="s">
        <v>28</v>
      </c>
      <c r="L4763" s="1" t="s">
        <v>84</v>
      </c>
      <c r="M4763" s="1" t="s">
        <v>343</v>
      </c>
      <c r="N4763" s="1" t="s">
        <v>437</v>
      </c>
      <c r="O4763" s="1" t="s">
        <v>32</v>
      </c>
      <c r="P4763" t="s">
        <v>53</v>
      </c>
      <c r="Q4763" s="1" t="s">
        <v>181</v>
      </c>
      <c r="R4763" s="1" t="s">
        <v>150</v>
      </c>
      <c r="S4763" s="1" t="s">
        <v>17023</v>
      </c>
      <c r="T4763" s="1" t="s">
        <v>31754</v>
      </c>
      <c r="U4763" s="1" t="s">
        <v>8377</v>
      </c>
      <c r="V4763" s="1" t="s">
        <v>19935</v>
      </c>
      <c r="W4763" s="1" t="s">
        <v>384</v>
      </c>
      <c r="X4763" t="str">
        <f t="shared" si="519"/>
        <v>Complete</v>
      </c>
      <c r="Y4763">
        <f>MAX(0,100-IF(G4763="Invalid",Config!$B$5,0)-IF(I4763="Invalid",Config!$B$6,0)-IF(X4763="Incomplete",Config!$B$7,0)-IF(AF4763="Yes",Config!$B$37,0))</f>
        <v>100</v>
      </c>
      <c r="Z4763" s="1">
        <f>IF(OR(TRIM(B4763)="",COUNTIF(Config!$B$15:$B$19,B4763)&gt;0),1,0)+IF(OR(TRIM(C4763)="",COUNTIF(Config!$B$15:$B$19,C4763)&gt;0),1,0)+IF(OR(TRIM(F4763)="",COUNTIF(Config!$B$15:$B$19,F4763)&gt;0),1,0)+IF(OR(TRIM(H4763)="",COUNTIF(Config!$B$15:$B$19,H4763)&gt;0),1,0)+IF(OR(TRIM(E4763)="",COUNTIF(Config!$B$15:$B$19,E4763)&gt;0),1,0)+IF(OR(TRIM(K4763)="",COUNTIF(Config!$B$15:$B$19,K4763)&gt;0),1,0)+IF(OR(TRIM(P4763)="",COUNTIF(Config!$B$15:$B$19,P4763)&gt;0),1,0)+IF(OR(TRIM(R4763)="",COUNTIF(Config!$B$15:$B$19,R4763)&gt;0),1,0)</f>
        <v>0</v>
      </c>
      <c r="AA4763" s="1" cm="1">
        <f t="array" ref="AA4763">SUMPRODUCT(LEN(H4763)-LEN(SUBSTITUTE(H4763,{"0";"1";"2";"3";"4";"5";"6";"7";"8";"9"},"")))</f>
        <v>12</v>
      </c>
      <c r="AC4763" t="str">
        <f t="shared" si="520"/>
        <v/>
      </c>
      <c r="AD4763">
        <f t="shared" si="521"/>
        <v>1</v>
      </c>
      <c r="AE4763">
        <f t="shared" si="522"/>
        <v>1</v>
      </c>
      <c r="AF4763" t="str">
        <f t="shared" si="523"/>
        <v>No</v>
      </c>
      <c r="AG4763">
        <f t="shared" ca="1" si="524"/>
        <v>212</v>
      </c>
      <c r="AH4763" t="str">
        <f ca="1">IF(OR(V4763="",AG4763=""),"Yes",IF(AG4763&gt;Config!$B$41,"Yes","No"))</f>
        <v>No</v>
      </c>
    </row>
    <row r="4764" spans="1:34" x14ac:dyDescent="0.25">
      <c r="A4764" s="1" t="s">
        <v>31755</v>
      </c>
      <c r="B4764" s="1" t="s">
        <v>1165</v>
      </c>
      <c r="C4764" s="1" t="s">
        <v>386</v>
      </c>
      <c r="D4764" s="1" t="s">
        <v>17567</v>
      </c>
      <c r="E4764" s="1" t="s">
        <v>33901</v>
      </c>
      <c r="F4764" s="1" t="s">
        <v>31756</v>
      </c>
      <c r="G4764" t="str">
        <f t="shared" si="518"/>
        <v>Valid</v>
      </c>
      <c r="H4764" s="1" t="s">
        <v>31757</v>
      </c>
      <c r="I4764" t="str" cm="1">
        <f t="array" ref="I4764">IF(OR(TRIM(H4764)="",ISNUMBER(SEARCH("#",H4764)),AA4764&lt;Config!$B$8,SUMPRODUCT(--ISNUMBER(SEARCH({"a";"b";"c";"d";"e";"f";"g";"h";"i";"j";"k";"l";"m";"n";"o";"p";"q";"r";"s";"t";"u";"v";"w";"x";"y";"z"},H4764)))&gt;0),"Invalid","Valid")</f>
        <v>Valid</v>
      </c>
      <c r="J4764" s="1" t="s">
        <v>31758</v>
      </c>
      <c r="K4764" s="1" t="s">
        <v>66</v>
      </c>
      <c r="L4764" s="1" t="s">
        <v>84</v>
      </c>
      <c r="M4764" s="1" t="s">
        <v>235</v>
      </c>
      <c r="N4764" s="1" t="s">
        <v>51</v>
      </c>
      <c r="O4764" s="1" t="s">
        <v>69</v>
      </c>
      <c r="P4764" t="s">
        <v>590</v>
      </c>
      <c r="Q4764" s="1" t="s">
        <v>844</v>
      </c>
      <c r="R4764" s="1" t="s">
        <v>845</v>
      </c>
      <c r="S4764" s="1" t="s">
        <v>31759</v>
      </c>
      <c r="T4764" s="1" t="s">
        <v>31760</v>
      </c>
      <c r="U4764" s="1" t="s">
        <v>5098</v>
      </c>
      <c r="V4764" s="1" t="s">
        <v>1520</v>
      </c>
      <c r="W4764" s="1" t="s">
        <v>60</v>
      </c>
      <c r="X4764" t="str">
        <f t="shared" si="519"/>
        <v>Complete</v>
      </c>
      <c r="Y4764">
        <f>MAX(0,100-IF(G4764="Invalid",Config!$B$5,0)-IF(I4764="Invalid",Config!$B$6,0)-IF(X4764="Incomplete",Config!$B$7,0)-IF(AF4764="Yes",Config!$B$37,0))</f>
        <v>100</v>
      </c>
      <c r="Z4764" s="1">
        <f>IF(OR(TRIM(B4764)="",COUNTIF(Config!$B$15:$B$19,B4764)&gt;0),1,0)+IF(OR(TRIM(C4764)="",COUNTIF(Config!$B$15:$B$19,C4764)&gt;0),1,0)+IF(OR(TRIM(F4764)="",COUNTIF(Config!$B$15:$B$19,F4764)&gt;0),1,0)+IF(OR(TRIM(H4764)="",COUNTIF(Config!$B$15:$B$19,H4764)&gt;0),1,0)+IF(OR(TRIM(E4764)="",COUNTIF(Config!$B$15:$B$19,E4764)&gt;0),1,0)+IF(OR(TRIM(K4764)="",COUNTIF(Config!$B$15:$B$19,K4764)&gt;0),1,0)+IF(OR(TRIM(P4764)="",COUNTIF(Config!$B$15:$B$19,P4764)&gt;0),1,0)+IF(OR(TRIM(R4764)="",COUNTIF(Config!$B$15:$B$19,R4764)&gt;0),1,0)</f>
        <v>0</v>
      </c>
      <c r="AA4764" s="1" cm="1">
        <f t="array" ref="AA4764">SUMPRODUCT(LEN(H4764)-LEN(SUBSTITUTE(H4764,{"0";"1";"2";"3";"4";"5";"6";"7";"8";"9"},"")))</f>
        <v>12</v>
      </c>
      <c r="AC4764" t="str">
        <f t="shared" si="520"/>
        <v/>
      </c>
      <c r="AD4764">
        <f t="shared" si="521"/>
        <v>1</v>
      </c>
      <c r="AE4764">
        <f t="shared" si="522"/>
        <v>1</v>
      </c>
      <c r="AF4764" t="str">
        <f t="shared" si="523"/>
        <v>No</v>
      </c>
      <c r="AG4764">
        <f t="shared" ca="1" si="524"/>
        <v>236</v>
      </c>
      <c r="AH4764" t="str">
        <f ca="1">IF(OR(V4764="",AG4764=""),"Yes",IF(AG4764&gt;Config!$B$41,"Yes","No"))</f>
        <v>No</v>
      </c>
    </row>
    <row r="4765" spans="1:34" x14ac:dyDescent="0.25">
      <c r="A4765" s="1" t="s">
        <v>31761</v>
      </c>
      <c r="B4765" s="1" t="s">
        <v>765</v>
      </c>
      <c r="C4765" s="1" t="s">
        <v>189</v>
      </c>
      <c r="D4765" s="1" t="s">
        <v>35742</v>
      </c>
      <c r="E4765" s="1" t="s">
        <v>34200</v>
      </c>
      <c r="F4765" s="1" t="s">
        <v>31762</v>
      </c>
      <c r="G4765" t="str">
        <f t="shared" si="518"/>
        <v>Valid</v>
      </c>
      <c r="H4765" s="1" t="s">
        <v>31763</v>
      </c>
      <c r="I4765" t="str" cm="1">
        <f t="array" ref="I4765">IF(OR(TRIM(H4765)="",ISNUMBER(SEARCH("#",H4765)),AA4765&lt;Config!$B$8,SUMPRODUCT(--ISNUMBER(SEARCH({"a";"b";"c";"d";"e";"f";"g";"h";"i";"j";"k";"l";"m";"n";"o";"p";"q";"r";"s";"t";"u";"v";"w";"x";"y";"z"},H4765)))&gt;0),"Invalid","Valid")</f>
        <v>Valid</v>
      </c>
      <c r="J4765" s="1" t="s">
        <v>31764</v>
      </c>
      <c r="K4765" s="1" t="s">
        <v>287</v>
      </c>
      <c r="L4765" s="1" t="s">
        <v>102</v>
      </c>
      <c r="M4765" s="1" t="s">
        <v>50</v>
      </c>
      <c r="N4765" s="1" t="s">
        <v>51</v>
      </c>
      <c r="O4765" s="1" t="s">
        <v>149</v>
      </c>
      <c r="P4765" t="s">
        <v>104</v>
      </c>
      <c r="Q4765" s="1" t="s">
        <v>302</v>
      </c>
      <c r="R4765" s="1" t="s">
        <v>922</v>
      </c>
      <c r="S4765" s="1" t="s">
        <v>3892</v>
      </c>
      <c r="T4765" s="1" t="s">
        <v>31765</v>
      </c>
      <c r="U4765" s="1" t="s">
        <v>3326</v>
      </c>
      <c r="V4765" s="1" t="s">
        <v>2073</v>
      </c>
      <c r="W4765" s="1" t="s">
        <v>186</v>
      </c>
      <c r="X4765" t="str">
        <f t="shared" si="519"/>
        <v>Complete</v>
      </c>
      <c r="Y4765">
        <f>MAX(0,100-IF(G4765="Invalid",Config!$B$5,0)-IF(I4765="Invalid",Config!$B$6,0)-IF(X4765="Incomplete",Config!$B$7,0)-IF(AF4765="Yes",Config!$B$37,0))</f>
        <v>100</v>
      </c>
      <c r="Z4765" s="1">
        <f>IF(OR(TRIM(B4765)="",COUNTIF(Config!$B$15:$B$19,B4765)&gt;0),1,0)+IF(OR(TRIM(C4765)="",COUNTIF(Config!$B$15:$B$19,C4765)&gt;0),1,0)+IF(OR(TRIM(F4765)="",COUNTIF(Config!$B$15:$B$19,F4765)&gt;0),1,0)+IF(OR(TRIM(H4765)="",COUNTIF(Config!$B$15:$B$19,H4765)&gt;0),1,0)+IF(OR(TRIM(E4765)="",COUNTIF(Config!$B$15:$B$19,E4765)&gt;0),1,0)+IF(OR(TRIM(K4765)="",COUNTIF(Config!$B$15:$B$19,K4765)&gt;0),1,0)+IF(OR(TRIM(P4765)="",COUNTIF(Config!$B$15:$B$19,P4765)&gt;0),1,0)+IF(OR(TRIM(R4765)="",COUNTIF(Config!$B$15:$B$19,R4765)&gt;0),1,0)</f>
        <v>0</v>
      </c>
      <c r="AA4765" s="1" cm="1">
        <f t="array" ref="AA4765">SUMPRODUCT(LEN(H4765)-LEN(SUBSTITUTE(H4765,{"0";"1";"2";"3";"4";"5";"6";"7";"8";"9"},"")))</f>
        <v>11</v>
      </c>
      <c r="AC4765" t="str">
        <f t="shared" si="520"/>
        <v/>
      </c>
      <c r="AD4765">
        <f t="shared" si="521"/>
        <v>1</v>
      </c>
      <c r="AE4765">
        <f t="shared" si="522"/>
        <v>1</v>
      </c>
      <c r="AF4765" t="str">
        <f t="shared" si="523"/>
        <v>No</v>
      </c>
      <c r="AG4765">
        <f t="shared" ca="1" si="524"/>
        <v>582</v>
      </c>
      <c r="AH4765" t="str">
        <f ca="1">IF(OR(V4765="",AG4765=""),"Yes",IF(AG4765&gt;Config!$B$41,"Yes","No"))</f>
        <v>Yes</v>
      </c>
    </row>
    <row r="4766" spans="1:34" x14ac:dyDescent="0.25">
      <c r="A4766" s="1" t="s">
        <v>31766</v>
      </c>
      <c r="B4766" s="1" t="s">
        <v>1257</v>
      </c>
      <c r="C4766" s="1" t="s">
        <v>353</v>
      </c>
      <c r="D4766" s="1" t="s">
        <v>31767</v>
      </c>
      <c r="E4766" s="1" t="s">
        <v>33901</v>
      </c>
      <c r="F4766" s="1" t="s">
        <v>31768</v>
      </c>
      <c r="G4766" t="str">
        <f t="shared" si="518"/>
        <v>Valid</v>
      </c>
      <c r="H4766" s="1" t="s">
        <v>31769</v>
      </c>
      <c r="I4766" t="str" cm="1">
        <f t="array" ref="I4766">IF(OR(TRIM(H4766)="",ISNUMBER(SEARCH("#",H4766)),AA4766&lt;Config!$B$8,SUMPRODUCT(--ISNUMBER(SEARCH({"a";"b";"c";"d";"e";"f";"g";"h";"i";"j";"k";"l";"m";"n";"o";"p";"q";"r";"s";"t";"u";"v";"w";"x";"y";"z"},H4766)))&gt;0),"Invalid","Valid")</f>
        <v>Valid</v>
      </c>
      <c r="J4766" s="1" t="s">
        <v>31770</v>
      </c>
      <c r="K4766" s="1" t="s">
        <v>178</v>
      </c>
      <c r="L4766" s="1" t="s">
        <v>164</v>
      </c>
      <c r="M4766" s="1" t="s">
        <v>33825</v>
      </c>
      <c r="N4766" s="1" t="s">
        <v>211</v>
      </c>
      <c r="O4766" s="1" t="s">
        <v>149</v>
      </c>
      <c r="P4766" t="s">
        <v>87</v>
      </c>
      <c r="Q4766" s="1" t="s">
        <v>166</v>
      </c>
      <c r="R4766" s="1" t="s">
        <v>550</v>
      </c>
      <c r="S4766" s="1" t="s">
        <v>10562</v>
      </c>
      <c r="T4766" s="1" t="s">
        <v>31771</v>
      </c>
      <c r="U4766" s="1" t="s">
        <v>1905</v>
      </c>
      <c r="V4766" s="1" t="s">
        <v>140</v>
      </c>
      <c r="W4766" s="1" t="s">
        <v>186</v>
      </c>
      <c r="X4766" t="str">
        <f t="shared" si="519"/>
        <v>Complete</v>
      </c>
      <c r="Y4766">
        <f>MAX(0,100-IF(G4766="Invalid",Config!$B$5,0)-IF(I4766="Invalid",Config!$B$6,0)-IF(X4766="Incomplete",Config!$B$7,0)-IF(AF4766="Yes",Config!$B$37,0))</f>
        <v>100</v>
      </c>
      <c r="Z4766" s="1">
        <f>IF(OR(TRIM(B4766)="",COUNTIF(Config!$B$15:$B$19,B4766)&gt;0),1,0)+IF(OR(TRIM(C4766)="",COUNTIF(Config!$B$15:$B$19,C4766)&gt;0),1,0)+IF(OR(TRIM(F4766)="",COUNTIF(Config!$B$15:$B$19,F4766)&gt;0),1,0)+IF(OR(TRIM(H4766)="",COUNTIF(Config!$B$15:$B$19,H4766)&gt;0),1,0)+IF(OR(TRIM(E4766)="",COUNTIF(Config!$B$15:$B$19,E4766)&gt;0),1,0)+IF(OR(TRIM(K4766)="",COUNTIF(Config!$B$15:$B$19,K4766)&gt;0),1,0)+IF(OR(TRIM(P4766)="",COUNTIF(Config!$B$15:$B$19,P4766)&gt;0),1,0)+IF(OR(TRIM(R4766)="",COUNTIF(Config!$B$15:$B$19,R4766)&gt;0),1,0)</f>
        <v>0</v>
      </c>
      <c r="AA4766" s="1" cm="1">
        <f t="array" ref="AA4766">SUMPRODUCT(LEN(H4766)-LEN(SUBSTITUTE(H4766,{"0";"1";"2";"3";"4";"5";"6";"7";"8";"9"},"")))</f>
        <v>11</v>
      </c>
      <c r="AC4766" t="str">
        <f t="shared" si="520"/>
        <v/>
      </c>
      <c r="AD4766">
        <f t="shared" si="521"/>
        <v>1</v>
      </c>
      <c r="AE4766">
        <f t="shared" si="522"/>
        <v>1</v>
      </c>
      <c r="AF4766" t="str">
        <f t="shared" si="523"/>
        <v>No</v>
      </c>
      <c r="AG4766">
        <f t="shared" ca="1" si="524"/>
        <v>37</v>
      </c>
      <c r="AH4766" t="str">
        <f ca="1">IF(OR(V4766="",AG4766=""),"Yes",IF(AG4766&gt;Config!$B$41,"Yes","No"))</f>
        <v>No</v>
      </c>
    </row>
    <row r="4767" spans="1:34" x14ac:dyDescent="0.25">
      <c r="A4767" s="1" t="s">
        <v>31772</v>
      </c>
      <c r="B4767" s="1" t="s">
        <v>1634</v>
      </c>
      <c r="C4767" s="1" t="s">
        <v>1389</v>
      </c>
      <c r="D4767" s="1" t="s">
        <v>20986</v>
      </c>
      <c r="E4767" s="1" t="s">
        <v>34254</v>
      </c>
      <c r="F4767" s="1" t="s">
        <v>31773</v>
      </c>
      <c r="G4767" t="str">
        <f t="shared" si="518"/>
        <v>Valid</v>
      </c>
      <c r="H4767" s="1" t="s">
        <v>31774</v>
      </c>
      <c r="I4767" t="str" cm="1">
        <f t="array" ref="I4767">IF(OR(TRIM(H4767)="",ISNUMBER(SEARCH("#",H4767)),AA4767&lt;Config!$B$8,SUMPRODUCT(--ISNUMBER(SEARCH({"a";"b";"c";"d";"e";"f";"g";"h";"i";"j";"k";"l";"m";"n";"o";"p";"q";"r";"s";"t";"u";"v";"w";"x";"y";"z"},H4767)))&gt;0),"Invalid","Valid")</f>
        <v>Valid</v>
      </c>
      <c r="J4767" s="1" t="s">
        <v>31775</v>
      </c>
      <c r="K4767" s="1" t="s">
        <v>163</v>
      </c>
      <c r="L4767" s="1" t="s">
        <v>29</v>
      </c>
      <c r="M4767" s="1" t="s">
        <v>118</v>
      </c>
      <c r="N4767" s="1" t="s">
        <v>358</v>
      </c>
      <c r="O4767" s="1" t="s">
        <v>180</v>
      </c>
      <c r="P4767" t="s">
        <v>236</v>
      </c>
      <c r="Q4767" s="1" t="s">
        <v>254</v>
      </c>
      <c r="R4767" s="1" t="s">
        <v>238</v>
      </c>
      <c r="S4767" s="1" t="s">
        <v>28822</v>
      </c>
      <c r="T4767" s="1" t="s">
        <v>31776</v>
      </c>
      <c r="U4767" s="1" t="s">
        <v>59</v>
      </c>
      <c r="V4767" s="1" t="s">
        <v>4412</v>
      </c>
      <c r="W4767" s="1" t="s">
        <v>202</v>
      </c>
      <c r="X4767" t="str">
        <f t="shared" si="519"/>
        <v>Complete</v>
      </c>
      <c r="Y4767">
        <f>MAX(0,100-IF(G4767="Invalid",Config!$B$5,0)-IF(I4767="Invalid",Config!$B$6,0)-IF(X4767="Incomplete",Config!$B$7,0)-IF(AF4767="Yes",Config!$B$37,0))</f>
        <v>100</v>
      </c>
      <c r="Z4767" s="1">
        <f>IF(OR(TRIM(B4767)="",COUNTIF(Config!$B$15:$B$19,B4767)&gt;0),1,0)+IF(OR(TRIM(C4767)="",COUNTIF(Config!$B$15:$B$19,C4767)&gt;0),1,0)+IF(OR(TRIM(F4767)="",COUNTIF(Config!$B$15:$B$19,F4767)&gt;0),1,0)+IF(OR(TRIM(H4767)="",COUNTIF(Config!$B$15:$B$19,H4767)&gt;0),1,0)+IF(OR(TRIM(E4767)="",COUNTIF(Config!$B$15:$B$19,E4767)&gt;0),1,0)+IF(OR(TRIM(K4767)="",COUNTIF(Config!$B$15:$B$19,K4767)&gt;0),1,0)+IF(OR(TRIM(P4767)="",COUNTIF(Config!$B$15:$B$19,P4767)&gt;0),1,0)+IF(OR(TRIM(R4767)="",COUNTIF(Config!$B$15:$B$19,R4767)&gt;0),1,0)</f>
        <v>0</v>
      </c>
      <c r="AA4767" s="1" cm="1">
        <f t="array" ref="AA4767">SUMPRODUCT(LEN(H4767)-LEN(SUBSTITUTE(H4767,{"0";"1";"2";"3";"4";"5";"6";"7";"8";"9"},"")))</f>
        <v>12</v>
      </c>
      <c r="AC4767" t="str">
        <f t="shared" si="520"/>
        <v/>
      </c>
      <c r="AD4767">
        <f t="shared" si="521"/>
        <v>1</v>
      </c>
      <c r="AE4767">
        <f t="shared" si="522"/>
        <v>1</v>
      </c>
      <c r="AF4767" t="str">
        <f t="shared" si="523"/>
        <v>No</v>
      </c>
      <c r="AG4767">
        <f t="shared" ca="1" si="524"/>
        <v>187</v>
      </c>
      <c r="AH4767" t="str">
        <f ca="1">IF(OR(V4767="",AG4767=""),"Yes",IF(AG4767&gt;Config!$B$41,"Yes","No"))</f>
        <v>No</v>
      </c>
    </row>
    <row r="4768" spans="1:34" x14ac:dyDescent="0.25">
      <c r="A4768" s="1" t="s">
        <v>31777</v>
      </c>
      <c r="B4768" s="1" t="s">
        <v>650</v>
      </c>
      <c r="C4768" s="1" t="s">
        <v>828</v>
      </c>
      <c r="D4768" s="1" t="s">
        <v>31778</v>
      </c>
      <c r="E4768" s="1" t="s">
        <v>34853</v>
      </c>
      <c r="F4768" s="1" t="s">
        <v>31779</v>
      </c>
      <c r="G4768" t="str">
        <f t="shared" si="518"/>
        <v>Valid</v>
      </c>
      <c r="H4768" s="1" t="s">
        <v>31780</v>
      </c>
      <c r="I4768" t="str" cm="1">
        <f t="array" ref="I4768">IF(OR(TRIM(H4768)="",ISNUMBER(SEARCH("#",H4768)),AA4768&lt;Config!$B$8,SUMPRODUCT(--ISNUMBER(SEARCH({"a";"b";"c";"d";"e";"f";"g";"h";"i";"j";"k";"l";"m";"n";"o";"p";"q";"r";"s";"t";"u";"v";"w";"x";"y";"z"},H4768)))&gt;0),"Invalid","Valid")</f>
        <v>Valid</v>
      </c>
      <c r="J4768" s="1" t="s">
        <v>31781</v>
      </c>
      <c r="K4768" s="1" t="s">
        <v>625</v>
      </c>
      <c r="L4768" s="1" t="s">
        <v>102</v>
      </c>
      <c r="M4768" s="1" t="s">
        <v>517</v>
      </c>
      <c r="N4768" s="1" t="s">
        <v>713</v>
      </c>
      <c r="O4768" s="1" t="s">
        <v>196</v>
      </c>
      <c r="P4768" t="s">
        <v>53</v>
      </c>
      <c r="Q4768" s="1" t="s">
        <v>181</v>
      </c>
      <c r="R4768" s="1" t="s">
        <v>150</v>
      </c>
      <c r="S4768" s="1" t="s">
        <v>11689</v>
      </c>
      <c r="T4768" s="1" t="s">
        <v>31782</v>
      </c>
      <c r="U4768" s="1" t="s">
        <v>5585</v>
      </c>
      <c r="V4768" s="1" t="s">
        <v>3318</v>
      </c>
      <c r="W4768" s="1" t="s">
        <v>60</v>
      </c>
      <c r="X4768" t="str">
        <f t="shared" si="519"/>
        <v>Complete</v>
      </c>
      <c r="Y4768">
        <f>MAX(0,100-IF(G4768="Invalid",Config!$B$5,0)-IF(I4768="Invalid",Config!$B$6,0)-IF(X4768="Incomplete",Config!$B$7,0)-IF(AF4768="Yes",Config!$B$37,0))</f>
        <v>100</v>
      </c>
      <c r="Z4768" s="1">
        <f>IF(OR(TRIM(B4768)="",COUNTIF(Config!$B$15:$B$19,B4768)&gt;0),1,0)+IF(OR(TRIM(C4768)="",COUNTIF(Config!$B$15:$B$19,C4768)&gt;0),1,0)+IF(OR(TRIM(F4768)="",COUNTIF(Config!$B$15:$B$19,F4768)&gt;0),1,0)+IF(OR(TRIM(H4768)="",COUNTIF(Config!$B$15:$B$19,H4768)&gt;0),1,0)+IF(OR(TRIM(E4768)="",COUNTIF(Config!$B$15:$B$19,E4768)&gt;0),1,0)+IF(OR(TRIM(K4768)="",COUNTIF(Config!$B$15:$B$19,K4768)&gt;0),1,0)+IF(OR(TRIM(P4768)="",COUNTIF(Config!$B$15:$B$19,P4768)&gt;0),1,0)+IF(OR(TRIM(R4768)="",COUNTIF(Config!$B$15:$B$19,R4768)&gt;0),1,0)</f>
        <v>0</v>
      </c>
      <c r="AA4768" s="1" cm="1">
        <f t="array" ref="AA4768">SUMPRODUCT(LEN(H4768)-LEN(SUBSTITUTE(H4768,{"0";"1";"2";"3";"4";"5";"6";"7";"8";"9"},"")))</f>
        <v>12</v>
      </c>
      <c r="AC4768" t="str">
        <f t="shared" si="520"/>
        <v/>
      </c>
      <c r="AD4768">
        <f t="shared" si="521"/>
        <v>1</v>
      </c>
      <c r="AE4768">
        <f t="shared" si="522"/>
        <v>1</v>
      </c>
      <c r="AF4768" t="str">
        <f t="shared" si="523"/>
        <v>No</v>
      </c>
      <c r="AG4768">
        <f t="shared" ca="1" si="524"/>
        <v>53</v>
      </c>
      <c r="AH4768" t="str">
        <f ca="1">IF(OR(V4768="",AG4768=""),"Yes",IF(AG4768&gt;Config!$B$41,"Yes","No"))</f>
        <v>No</v>
      </c>
    </row>
    <row r="4769" spans="1:34" x14ac:dyDescent="0.25">
      <c r="A4769" s="1" t="s">
        <v>31783</v>
      </c>
      <c r="B4769" s="1" t="s">
        <v>397</v>
      </c>
      <c r="C4769" s="1" t="s">
        <v>828</v>
      </c>
      <c r="D4769" s="1" t="s">
        <v>31784</v>
      </c>
      <c r="E4769" s="1" t="s">
        <v>578</v>
      </c>
      <c r="F4769" s="1" t="s">
        <v>31785</v>
      </c>
      <c r="G4769" t="str">
        <f t="shared" si="518"/>
        <v>Valid</v>
      </c>
      <c r="H4769" s="1" t="s">
        <v>31786</v>
      </c>
      <c r="I4769" t="str" cm="1">
        <f t="array" ref="I4769">IF(OR(TRIM(H4769)="",ISNUMBER(SEARCH("#",H4769)),AA4769&lt;Config!$B$8,SUMPRODUCT(--ISNUMBER(SEARCH({"a";"b";"c";"d";"e";"f";"g";"h";"i";"j";"k";"l";"m";"n";"o";"p";"q";"r";"s";"t";"u";"v";"w";"x";"y";"z"},H4769)))&gt;0),"Invalid","Valid")</f>
        <v>Valid</v>
      </c>
      <c r="J4769" s="1" t="s">
        <v>31787</v>
      </c>
      <c r="K4769" s="1" t="s">
        <v>163</v>
      </c>
      <c r="L4769" s="1" t="s">
        <v>49</v>
      </c>
      <c r="M4769" s="1" t="s">
        <v>235</v>
      </c>
      <c r="N4769" s="1" t="s">
        <v>68</v>
      </c>
      <c r="O4769" s="1" t="s">
        <v>196</v>
      </c>
      <c r="P4769" t="s">
        <v>344</v>
      </c>
      <c r="Q4769" s="1" t="s">
        <v>345</v>
      </c>
      <c r="R4769" s="1" t="s">
        <v>1141</v>
      </c>
      <c r="S4769" s="1" t="s">
        <v>31788</v>
      </c>
      <c r="T4769" s="1" t="s">
        <v>31789</v>
      </c>
      <c r="U4769" s="1" t="s">
        <v>5146</v>
      </c>
      <c r="V4769" s="1" t="s">
        <v>31790</v>
      </c>
      <c r="W4769" s="1" t="s">
        <v>384</v>
      </c>
      <c r="X4769" t="str">
        <f t="shared" si="519"/>
        <v>Complete</v>
      </c>
      <c r="Y4769">
        <f>MAX(0,100-IF(G4769="Invalid",Config!$B$5,0)-IF(I4769="Invalid",Config!$B$6,0)-IF(X4769="Incomplete",Config!$B$7,0)-IF(AF4769="Yes",Config!$B$37,0))</f>
        <v>100</v>
      </c>
      <c r="Z4769" s="1">
        <f>IF(OR(TRIM(B4769)="",COUNTIF(Config!$B$15:$B$19,B4769)&gt;0),1,0)+IF(OR(TRIM(C4769)="",COUNTIF(Config!$B$15:$B$19,C4769)&gt;0),1,0)+IF(OR(TRIM(F4769)="",COUNTIF(Config!$B$15:$B$19,F4769)&gt;0),1,0)+IF(OR(TRIM(H4769)="",COUNTIF(Config!$B$15:$B$19,H4769)&gt;0),1,0)+IF(OR(TRIM(E4769)="",COUNTIF(Config!$B$15:$B$19,E4769)&gt;0),1,0)+IF(OR(TRIM(K4769)="",COUNTIF(Config!$B$15:$B$19,K4769)&gt;0),1,0)+IF(OR(TRIM(P4769)="",COUNTIF(Config!$B$15:$B$19,P4769)&gt;0),1,0)+IF(OR(TRIM(R4769)="",COUNTIF(Config!$B$15:$B$19,R4769)&gt;0),1,0)</f>
        <v>0</v>
      </c>
      <c r="AA4769" s="1" cm="1">
        <f t="array" ref="AA4769">SUMPRODUCT(LEN(H4769)-LEN(SUBSTITUTE(H4769,{"0";"1";"2";"3";"4";"5";"6";"7";"8";"9"},"")))</f>
        <v>11</v>
      </c>
      <c r="AC4769" t="str">
        <f t="shared" si="520"/>
        <v/>
      </c>
      <c r="AD4769">
        <f t="shared" si="521"/>
        <v>1</v>
      </c>
      <c r="AE4769">
        <f t="shared" si="522"/>
        <v>1</v>
      </c>
      <c r="AF4769" t="str">
        <f t="shared" si="523"/>
        <v>No</v>
      </c>
      <c r="AG4769">
        <f t="shared" ca="1" si="524"/>
        <v>260</v>
      </c>
      <c r="AH4769" t="str">
        <f ca="1">IF(OR(V4769="",AG4769=""),"Yes",IF(AG4769&gt;Config!$B$41,"Yes","No"))</f>
        <v>No</v>
      </c>
    </row>
    <row r="4770" spans="1:34" x14ac:dyDescent="0.25">
      <c r="A4770" s="1" t="s">
        <v>31791</v>
      </c>
      <c r="B4770" s="1" t="s">
        <v>3863</v>
      </c>
      <c r="C4770" s="1" t="s">
        <v>598</v>
      </c>
      <c r="D4770" s="1" t="s">
        <v>31792</v>
      </c>
      <c r="E4770" s="1" t="s">
        <v>35315</v>
      </c>
      <c r="F4770" s="1" t="s">
        <v>31793</v>
      </c>
      <c r="G4770" t="str">
        <f t="shared" si="518"/>
        <v>Valid</v>
      </c>
      <c r="H4770" s="1" t="s">
        <v>31794</v>
      </c>
      <c r="I4770" t="str" cm="1">
        <f t="array" ref="I4770">IF(OR(TRIM(H4770)="",ISNUMBER(SEARCH("#",H4770)),AA4770&lt;Config!$B$8,SUMPRODUCT(--ISNUMBER(SEARCH({"a";"b";"c";"d";"e";"f";"g";"h";"i";"j";"k";"l";"m";"n";"o";"p";"q";"r";"s";"t";"u";"v";"w";"x";"y";"z"},H4770)))&gt;0),"Invalid","Valid")</f>
        <v>Valid</v>
      </c>
      <c r="J4770" s="1" t="s">
        <v>31795</v>
      </c>
      <c r="K4770" s="1" t="s">
        <v>147</v>
      </c>
      <c r="L4770" s="1" t="s">
        <v>265</v>
      </c>
      <c r="M4770" s="1" t="s">
        <v>30</v>
      </c>
      <c r="N4770" s="1" t="s">
        <v>68</v>
      </c>
      <c r="O4770" s="1" t="s">
        <v>69</v>
      </c>
      <c r="P4770" t="s">
        <v>328</v>
      </c>
      <c r="Q4770" s="1" t="s">
        <v>1046</v>
      </c>
      <c r="R4770" s="1" t="s">
        <v>571</v>
      </c>
      <c r="S4770" s="1" t="s">
        <v>1236</v>
      </c>
      <c r="T4770" s="1" t="s">
        <v>31796</v>
      </c>
      <c r="U4770" s="1" t="s">
        <v>17565</v>
      </c>
      <c r="V4770" s="1" t="s">
        <v>31797</v>
      </c>
      <c r="W4770" s="1" t="s">
        <v>60</v>
      </c>
      <c r="X4770" t="str">
        <f t="shared" si="519"/>
        <v>Complete</v>
      </c>
      <c r="Y4770">
        <f>MAX(0,100-IF(G4770="Invalid",Config!$B$5,0)-IF(I4770="Invalid",Config!$B$6,0)-IF(X4770="Incomplete",Config!$B$7,0)-IF(AF4770="Yes",Config!$B$37,0))</f>
        <v>100</v>
      </c>
      <c r="Z4770" s="1">
        <f>IF(OR(TRIM(B4770)="",COUNTIF(Config!$B$15:$B$19,B4770)&gt;0),1,0)+IF(OR(TRIM(C4770)="",COUNTIF(Config!$B$15:$B$19,C4770)&gt;0),1,0)+IF(OR(TRIM(F4770)="",COUNTIF(Config!$B$15:$B$19,F4770)&gt;0),1,0)+IF(OR(TRIM(H4770)="",COUNTIF(Config!$B$15:$B$19,H4770)&gt;0),1,0)+IF(OR(TRIM(E4770)="",COUNTIF(Config!$B$15:$B$19,E4770)&gt;0),1,0)+IF(OR(TRIM(K4770)="",COUNTIF(Config!$B$15:$B$19,K4770)&gt;0),1,0)+IF(OR(TRIM(P4770)="",COUNTIF(Config!$B$15:$B$19,P4770)&gt;0),1,0)+IF(OR(TRIM(R4770)="",COUNTIF(Config!$B$15:$B$19,R4770)&gt;0),1,0)</f>
        <v>0</v>
      </c>
      <c r="AA4770" s="1" cm="1">
        <f t="array" ref="AA4770">SUMPRODUCT(LEN(H4770)-LEN(SUBSTITUTE(H4770,{"0";"1";"2";"3";"4";"5";"6";"7";"8";"9"},"")))</f>
        <v>11</v>
      </c>
      <c r="AC4770" t="str">
        <f t="shared" si="520"/>
        <v/>
      </c>
      <c r="AD4770">
        <f t="shared" si="521"/>
        <v>1</v>
      </c>
      <c r="AE4770">
        <f t="shared" si="522"/>
        <v>1</v>
      </c>
      <c r="AF4770" t="str">
        <f t="shared" si="523"/>
        <v>No</v>
      </c>
      <c r="AG4770">
        <f t="shared" ca="1" si="524"/>
        <v>527</v>
      </c>
      <c r="AH4770" t="str">
        <f ca="1">IF(OR(V4770="",AG4770=""),"Yes",IF(AG4770&gt;Config!$B$41,"Yes","No"))</f>
        <v>Yes</v>
      </c>
    </row>
    <row r="4771" spans="1:34" x14ac:dyDescent="0.25">
      <c r="A4771" s="1" t="s">
        <v>31798</v>
      </c>
      <c r="B4771" s="1" t="s">
        <v>2392</v>
      </c>
      <c r="C4771" s="1" t="s">
        <v>1496</v>
      </c>
      <c r="D4771" s="1" t="s">
        <v>31084</v>
      </c>
      <c r="E4771" s="1" t="s">
        <v>35743</v>
      </c>
      <c r="F4771" s="1" t="s">
        <v>31799</v>
      </c>
      <c r="G4771" t="str">
        <f t="shared" si="518"/>
        <v>Valid</v>
      </c>
      <c r="H4771" s="1" t="s">
        <v>31800</v>
      </c>
      <c r="I4771" t="str" cm="1">
        <f t="array" ref="I4771">IF(OR(TRIM(H4771)="",ISNUMBER(SEARCH("#",H4771)),AA4771&lt;Config!$B$8,SUMPRODUCT(--ISNUMBER(SEARCH({"a";"b";"c";"d";"e";"f";"g";"h";"i";"j";"k";"l";"m";"n";"o";"p";"q";"r";"s";"t";"u";"v";"w";"x";"y";"z"},H4771)))&gt;0),"Invalid","Valid")</f>
        <v>Valid</v>
      </c>
      <c r="J4771" s="1" t="s">
        <v>31801</v>
      </c>
      <c r="K4771" s="1" t="s">
        <v>163</v>
      </c>
      <c r="L4771" s="1" t="s">
        <v>134</v>
      </c>
      <c r="M4771" s="1" t="s">
        <v>343</v>
      </c>
      <c r="N4771" s="1" t="s">
        <v>33819</v>
      </c>
      <c r="O4771" s="1" t="s">
        <v>266</v>
      </c>
      <c r="P4771" t="s">
        <v>53</v>
      </c>
      <c r="Q4771" s="1" t="s">
        <v>150</v>
      </c>
      <c r="R4771" s="1" t="s">
        <v>198</v>
      </c>
      <c r="S4771" s="1" t="s">
        <v>21517</v>
      </c>
      <c r="T4771" s="1" t="s">
        <v>31802</v>
      </c>
      <c r="U4771" s="1" t="s">
        <v>726</v>
      </c>
      <c r="V4771" s="1" t="s">
        <v>9527</v>
      </c>
      <c r="W4771" s="1" t="s">
        <v>384</v>
      </c>
      <c r="X4771" t="str">
        <f t="shared" si="519"/>
        <v>Complete</v>
      </c>
      <c r="Y4771">
        <f>MAX(0,100-IF(G4771="Invalid",Config!$B$5,0)-IF(I4771="Invalid",Config!$B$6,0)-IF(X4771="Incomplete",Config!$B$7,0)-IF(AF4771="Yes",Config!$B$37,0))</f>
        <v>100</v>
      </c>
      <c r="Z4771" s="1">
        <f>IF(OR(TRIM(B4771)="",COUNTIF(Config!$B$15:$B$19,B4771)&gt;0),1,0)+IF(OR(TRIM(C4771)="",COUNTIF(Config!$B$15:$B$19,C4771)&gt;0),1,0)+IF(OR(TRIM(F4771)="",COUNTIF(Config!$B$15:$B$19,F4771)&gt;0),1,0)+IF(OR(TRIM(H4771)="",COUNTIF(Config!$B$15:$B$19,H4771)&gt;0),1,0)+IF(OR(TRIM(E4771)="",COUNTIF(Config!$B$15:$B$19,E4771)&gt;0),1,0)+IF(OR(TRIM(K4771)="",COUNTIF(Config!$B$15:$B$19,K4771)&gt;0),1,0)+IF(OR(TRIM(P4771)="",COUNTIF(Config!$B$15:$B$19,P4771)&gt;0),1,0)+IF(OR(TRIM(R4771)="",COUNTIF(Config!$B$15:$B$19,R4771)&gt;0),1,0)</f>
        <v>0</v>
      </c>
      <c r="AA4771" s="1" cm="1">
        <f t="array" ref="AA4771">SUMPRODUCT(LEN(H4771)-LEN(SUBSTITUTE(H4771,{"0";"1";"2";"3";"4";"5";"6";"7";"8";"9"},"")))</f>
        <v>12</v>
      </c>
      <c r="AC4771" t="str">
        <f t="shared" si="520"/>
        <v/>
      </c>
      <c r="AD4771">
        <f t="shared" si="521"/>
        <v>1</v>
      </c>
      <c r="AE4771">
        <f t="shared" si="522"/>
        <v>1</v>
      </c>
      <c r="AF4771" t="str">
        <f t="shared" si="523"/>
        <v>No</v>
      </c>
      <c r="AG4771">
        <f t="shared" ca="1" si="524"/>
        <v>198</v>
      </c>
      <c r="AH4771" t="str">
        <f ca="1">IF(OR(V4771="",AG4771=""),"Yes",IF(AG4771&gt;Config!$B$41,"Yes","No"))</f>
        <v>No</v>
      </c>
    </row>
    <row r="4772" spans="1:34" x14ac:dyDescent="0.25">
      <c r="A4772" s="1" t="s">
        <v>31803</v>
      </c>
      <c r="B4772" s="1" t="s">
        <v>851</v>
      </c>
      <c r="C4772" s="1" t="s">
        <v>499</v>
      </c>
      <c r="D4772" s="1" t="s">
        <v>3128</v>
      </c>
      <c r="E4772" s="1" t="s">
        <v>33847</v>
      </c>
      <c r="F4772" s="1" t="s">
        <v>11952</v>
      </c>
      <c r="G4772" t="str">
        <f t="shared" si="518"/>
        <v>Valid</v>
      </c>
      <c r="H4772" s="1" t="s">
        <v>25399</v>
      </c>
      <c r="I4772" t="str" cm="1">
        <f t="array" ref="I4772">IF(OR(TRIM(H4772)="",ISNUMBER(SEARCH("#",H4772)),AA4772&lt;Config!$B$8,SUMPRODUCT(--ISNUMBER(SEARCH({"a";"b";"c";"d";"e";"f";"g";"h";"i";"j";"k";"l";"m";"n";"o";"p";"q";"r";"s";"t";"u";"v";"w";"x";"y";"z"},H4772)))&gt;0),"Invalid","Valid")</f>
        <v>Valid</v>
      </c>
      <c r="J4772" s="1" t="s">
        <v>11954</v>
      </c>
      <c r="K4772" s="1" t="s">
        <v>210</v>
      </c>
      <c r="L4772" s="1" t="s">
        <v>29</v>
      </c>
      <c r="M4772" s="1" t="s">
        <v>118</v>
      </c>
      <c r="N4772" s="1" t="s">
        <v>211</v>
      </c>
      <c r="O4772" s="1" t="s">
        <v>196</v>
      </c>
      <c r="P4772" t="s">
        <v>314</v>
      </c>
      <c r="Q4772" s="1" t="s">
        <v>316</v>
      </c>
      <c r="R4772" s="1" t="s">
        <v>316</v>
      </c>
      <c r="S4772" s="1" t="s">
        <v>867</v>
      </c>
      <c r="T4772" s="1" t="s">
        <v>11955</v>
      </c>
      <c r="U4772" s="1" t="s">
        <v>1247</v>
      </c>
      <c r="V4772" s="1" t="s">
        <v>1075</v>
      </c>
      <c r="W4772" s="1" t="s">
        <v>186</v>
      </c>
      <c r="X4772" t="str">
        <f t="shared" si="519"/>
        <v>Complete</v>
      </c>
      <c r="Y4772">
        <f>MAX(0,100-IF(G4772="Invalid",Config!$B$5,0)-IF(I4772="Invalid",Config!$B$6,0)-IF(X4772="Incomplete",Config!$B$7,0)-IF(AF4772="Yes",Config!$B$37,0))</f>
        <v>75</v>
      </c>
      <c r="Z4772" s="1">
        <f>IF(OR(TRIM(B4772)="",COUNTIF(Config!$B$15:$B$19,B4772)&gt;0),1,0)+IF(OR(TRIM(C4772)="",COUNTIF(Config!$B$15:$B$19,C4772)&gt;0),1,0)+IF(OR(TRIM(F4772)="",COUNTIF(Config!$B$15:$B$19,F4772)&gt;0),1,0)+IF(OR(TRIM(H4772)="",COUNTIF(Config!$B$15:$B$19,H4772)&gt;0),1,0)+IF(OR(TRIM(E4772)="",COUNTIF(Config!$B$15:$B$19,E4772)&gt;0),1,0)+IF(OR(TRIM(K4772)="",COUNTIF(Config!$B$15:$B$19,K4772)&gt;0),1,0)+IF(OR(TRIM(P4772)="",COUNTIF(Config!$B$15:$B$19,P4772)&gt;0),1,0)+IF(OR(TRIM(R4772)="",COUNTIF(Config!$B$15:$B$19,R4772)&gt;0),1,0)</f>
        <v>0</v>
      </c>
      <c r="AA4772" s="1" cm="1">
        <f t="array" ref="AA4772">SUMPRODUCT(LEN(H4772)-LEN(SUBSTITUTE(H4772,{"0";"1";"2";"3";"4";"5";"6";"7";"8";"9"},"")))</f>
        <v>12</v>
      </c>
      <c r="AC4772" t="str">
        <f t="shared" si="520"/>
        <v>Potential Duplicate</v>
      </c>
      <c r="AD4772">
        <f t="shared" si="521"/>
        <v>2</v>
      </c>
      <c r="AE4772">
        <f t="shared" si="522"/>
        <v>2</v>
      </c>
      <c r="AF4772" t="str">
        <f t="shared" si="523"/>
        <v>Yes</v>
      </c>
      <c r="AG4772">
        <f t="shared" ca="1" si="524"/>
        <v>219</v>
      </c>
      <c r="AH4772" t="str">
        <f ca="1">IF(OR(V4772="",AG4772=""),"Yes",IF(AG4772&gt;Config!$B$41,"Yes","No"))</f>
        <v>No</v>
      </c>
    </row>
    <row r="4773" spans="1:34" x14ac:dyDescent="0.25">
      <c r="A4773" s="1" t="s">
        <v>31804</v>
      </c>
      <c r="B4773" s="1" t="s">
        <v>6040</v>
      </c>
      <c r="C4773" s="1" t="s">
        <v>273</v>
      </c>
      <c r="D4773" s="1" t="s">
        <v>31805</v>
      </c>
      <c r="E4773" s="1" t="s">
        <v>310</v>
      </c>
      <c r="F4773" s="1" t="s">
        <v>31806</v>
      </c>
      <c r="G4773" t="str">
        <f t="shared" si="518"/>
        <v>Valid</v>
      </c>
      <c r="H4773" s="1" t="s">
        <v>31807</v>
      </c>
      <c r="I4773" t="str" cm="1">
        <f t="array" ref="I4773">IF(OR(TRIM(H4773)="",ISNUMBER(SEARCH("#",H4773)),AA4773&lt;Config!$B$8,SUMPRODUCT(--ISNUMBER(SEARCH({"a";"b";"c";"d";"e";"f";"g";"h";"i";"j";"k";"l";"m";"n";"o";"p";"q";"r";"s";"t";"u";"v";"w";"x";"y";"z"},H4773)))&gt;0),"Invalid","Valid")</f>
        <v>Valid</v>
      </c>
      <c r="J4773" s="1" t="s">
        <v>1215</v>
      </c>
      <c r="K4773" s="1" t="s">
        <v>516</v>
      </c>
      <c r="L4773" s="1" t="s">
        <v>29</v>
      </c>
      <c r="M4773" s="1" t="s">
        <v>391</v>
      </c>
      <c r="N4773" s="1" t="s">
        <v>33819</v>
      </c>
      <c r="O4773" s="1" t="s">
        <v>266</v>
      </c>
      <c r="P4773" t="s">
        <v>53</v>
      </c>
      <c r="Q4773" s="1" t="s">
        <v>55</v>
      </c>
      <c r="R4773" s="1" t="s">
        <v>150</v>
      </c>
      <c r="S4773" s="1" t="s">
        <v>31808</v>
      </c>
      <c r="T4773" s="1" t="s">
        <v>31809</v>
      </c>
      <c r="U4773" s="1" t="s">
        <v>6211</v>
      </c>
      <c r="V4773" s="1" t="s">
        <v>5831</v>
      </c>
      <c r="W4773" s="1" t="s">
        <v>125</v>
      </c>
      <c r="X4773" t="str">
        <f t="shared" si="519"/>
        <v>Complete</v>
      </c>
      <c r="Y4773">
        <f>MAX(0,100-IF(G4773="Invalid",Config!$B$5,0)-IF(I4773="Invalid",Config!$B$6,0)-IF(X4773="Incomplete",Config!$B$7,0)-IF(AF4773="Yes",Config!$B$37,0))</f>
        <v>100</v>
      </c>
      <c r="Z4773" s="1">
        <f>IF(OR(TRIM(B4773)="",COUNTIF(Config!$B$15:$B$19,B4773)&gt;0),1,0)+IF(OR(TRIM(C4773)="",COUNTIF(Config!$B$15:$B$19,C4773)&gt;0),1,0)+IF(OR(TRIM(F4773)="",COUNTIF(Config!$B$15:$B$19,F4773)&gt;0),1,0)+IF(OR(TRIM(H4773)="",COUNTIF(Config!$B$15:$B$19,H4773)&gt;0),1,0)+IF(OR(TRIM(E4773)="",COUNTIF(Config!$B$15:$B$19,E4773)&gt;0),1,0)+IF(OR(TRIM(K4773)="",COUNTIF(Config!$B$15:$B$19,K4773)&gt;0),1,0)+IF(OR(TRIM(P4773)="",COUNTIF(Config!$B$15:$B$19,P4773)&gt;0),1,0)+IF(OR(TRIM(R4773)="",COUNTIF(Config!$B$15:$B$19,R4773)&gt;0),1,0)</f>
        <v>0</v>
      </c>
      <c r="AA4773" s="1" cm="1">
        <f t="array" ref="AA4773">SUMPRODUCT(LEN(H4773)-LEN(SUBSTITUTE(H4773,{"0";"1";"2";"3";"4";"5";"6";"7";"8";"9"},"")))</f>
        <v>12</v>
      </c>
      <c r="AC4773" t="str">
        <f t="shared" si="520"/>
        <v/>
      </c>
      <c r="AD4773">
        <f t="shared" si="521"/>
        <v>1</v>
      </c>
      <c r="AE4773">
        <f t="shared" si="522"/>
        <v>1</v>
      </c>
      <c r="AF4773" t="str">
        <f t="shared" si="523"/>
        <v>No</v>
      </c>
      <c r="AG4773">
        <f t="shared" ca="1" si="524"/>
        <v>41</v>
      </c>
      <c r="AH4773" t="str">
        <f ca="1">IF(OR(V4773="",AG4773=""),"Yes",IF(AG4773&gt;Config!$B$41,"Yes","No"))</f>
        <v>No</v>
      </c>
    </row>
    <row r="4774" spans="1:34" x14ac:dyDescent="0.25">
      <c r="A4774" s="1" t="s">
        <v>31810</v>
      </c>
      <c r="B4774" s="1" t="s">
        <v>188</v>
      </c>
      <c r="C4774" s="1" t="s">
        <v>1389</v>
      </c>
      <c r="D4774" s="1" t="s">
        <v>11294</v>
      </c>
      <c r="E4774" s="1" t="s">
        <v>35744</v>
      </c>
      <c r="F4774" s="1" t="s">
        <v>31811</v>
      </c>
      <c r="G4774" t="str">
        <f t="shared" si="518"/>
        <v>Valid</v>
      </c>
      <c r="H4774" s="1" t="s">
        <v>31812</v>
      </c>
      <c r="I4774" t="str" cm="1">
        <f t="array" ref="I4774">IF(OR(TRIM(H4774)="",ISNUMBER(SEARCH("#",H4774)),AA4774&lt;Config!$B$8,SUMPRODUCT(--ISNUMBER(SEARCH({"a";"b";"c";"d";"e";"f";"g";"h";"i";"j";"k";"l";"m";"n";"o";"p";"q";"r";"s";"t";"u";"v";"w";"x";"y";"z"},H4774)))&gt;0),"Invalid","Valid")</f>
        <v>Valid</v>
      </c>
      <c r="J4774" s="1" t="s">
        <v>31813</v>
      </c>
      <c r="K4774" s="1" t="s">
        <v>195</v>
      </c>
      <c r="L4774" s="1" t="s">
        <v>67</v>
      </c>
      <c r="M4774" s="1" t="s">
        <v>103</v>
      </c>
      <c r="N4774" s="1" t="s">
        <v>358</v>
      </c>
      <c r="O4774" s="1" t="s">
        <v>32</v>
      </c>
      <c r="P4774" t="s">
        <v>87</v>
      </c>
      <c r="Q4774" s="1" t="s">
        <v>88</v>
      </c>
      <c r="R4774" s="1" t="s">
        <v>212</v>
      </c>
      <c r="S4774" s="1" t="s">
        <v>23910</v>
      </c>
      <c r="T4774" s="1" t="s">
        <v>31814</v>
      </c>
      <c r="U4774" s="1" t="s">
        <v>10621</v>
      </c>
      <c r="V4774" s="1" t="s">
        <v>607</v>
      </c>
      <c r="W4774" s="1" t="s">
        <v>40</v>
      </c>
      <c r="X4774" t="str">
        <f t="shared" si="519"/>
        <v>Complete</v>
      </c>
      <c r="Y4774">
        <f>MAX(0,100-IF(G4774="Invalid",Config!$B$5,0)-IF(I4774="Invalid",Config!$B$6,0)-IF(X4774="Incomplete",Config!$B$7,0)-IF(AF4774="Yes",Config!$B$37,0))</f>
        <v>100</v>
      </c>
      <c r="Z4774" s="1">
        <f>IF(OR(TRIM(B4774)="",COUNTIF(Config!$B$15:$B$19,B4774)&gt;0),1,0)+IF(OR(TRIM(C4774)="",COUNTIF(Config!$B$15:$B$19,C4774)&gt;0),1,0)+IF(OR(TRIM(F4774)="",COUNTIF(Config!$B$15:$B$19,F4774)&gt;0),1,0)+IF(OR(TRIM(H4774)="",COUNTIF(Config!$B$15:$B$19,H4774)&gt;0),1,0)+IF(OR(TRIM(E4774)="",COUNTIF(Config!$B$15:$B$19,E4774)&gt;0),1,0)+IF(OR(TRIM(K4774)="",COUNTIF(Config!$B$15:$B$19,K4774)&gt;0),1,0)+IF(OR(TRIM(P4774)="",COUNTIF(Config!$B$15:$B$19,P4774)&gt;0),1,0)+IF(OR(TRIM(R4774)="",COUNTIF(Config!$B$15:$B$19,R4774)&gt;0),1,0)</f>
        <v>0</v>
      </c>
      <c r="AA4774" s="1" cm="1">
        <f t="array" ref="AA4774">SUMPRODUCT(LEN(H4774)-LEN(SUBSTITUTE(H4774,{"0";"1";"2";"3";"4";"5";"6";"7";"8";"9"},"")))</f>
        <v>11</v>
      </c>
      <c r="AC4774" t="str">
        <f t="shared" si="520"/>
        <v/>
      </c>
      <c r="AD4774">
        <f t="shared" si="521"/>
        <v>1</v>
      </c>
      <c r="AE4774">
        <f t="shared" si="522"/>
        <v>1</v>
      </c>
      <c r="AF4774" t="str">
        <f t="shared" si="523"/>
        <v>No</v>
      </c>
      <c r="AG4774">
        <f t="shared" ca="1" si="524"/>
        <v>644</v>
      </c>
      <c r="AH4774" t="str">
        <f ca="1">IF(OR(V4774="",AG4774=""),"Yes",IF(AG4774&gt;Config!$B$41,"Yes","No"))</f>
        <v>Yes</v>
      </c>
    </row>
    <row r="4775" spans="1:34" x14ac:dyDescent="0.25">
      <c r="A4775" s="1" t="s">
        <v>31815</v>
      </c>
      <c r="B4775" s="1" t="s">
        <v>510</v>
      </c>
      <c r="C4775" s="1" t="s">
        <v>679</v>
      </c>
      <c r="D4775" s="1" t="s">
        <v>31816</v>
      </c>
      <c r="E4775" s="1" t="s">
        <v>35110</v>
      </c>
      <c r="F4775" s="1" t="s">
        <v>31817</v>
      </c>
      <c r="G4775" t="str">
        <f t="shared" si="518"/>
        <v>Valid</v>
      </c>
      <c r="H4775" s="1" t="s">
        <v>31818</v>
      </c>
      <c r="I4775" t="str" cm="1">
        <f t="array" ref="I4775">IF(OR(TRIM(H4775)="",ISNUMBER(SEARCH("#",H4775)),AA4775&lt;Config!$B$8,SUMPRODUCT(--ISNUMBER(SEARCH({"a";"b";"c";"d";"e";"f";"g";"h";"i";"j";"k";"l";"m";"n";"o";"p";"q";"r";"s";"t";"u";"v";"w";"x";"y";"z"},H4775)))&gt;0),"Invalid","Valid")</f>
        <v>Valid</v>
      </c>
      <c r="J4775" s="1" t="s">
        <v>31819</v>
      </c>
      <c r="K4775" s="1" t="s">
        <v>369</v>
      </c>
      <c r="L4775" s="1" t="s">
        <v>450</v>
      </c>
      <c r="M4775" s="1" t="s">
        <v>118</v>
      </c>
      <c r="N4775" s="1" t="s">
        <v>211</v>
      </c>
      <c r="O4775" s="1" t="s">
        <v>180</v>
      </c>
      <c r="P4775" t="s">
        <v>53</v>
      </c>
      <c r="Q4775" s="1" t="s">
        <v>150</v>
      </c>
      <c r="R4775" s="1" t="s">
        <v>55</v>
      </c>
      <c r="S4775" s="1" t="s">
        <v>15825</v>
      </c>
      <c r="T4775" s="1" t="s">
        <v>31820</v>
      </c>
      <c r="U4775" s="1" t="s">
        <v>10825</v>
      </c>
      <c r="V4775" s="1" t="s">
        <v>140</v>
      </c>
      <c r="W4775" s="1" t="s">
        <v>40</v>
      </c>
      <c r="X4775" t="str">
        <f t="shared" si="519"/>
        <v>Complete</v>
      </c>
      <c r="Y4775">
        <f>MAX(0,100-IF(G4775="Invalid",Config!$B$5,0)-IF(I4775="Invalid",Config!$B$6,0)-IF(X4775="Incomplete",Config!$B$7,0)-IF(AF4775="Yes",Config!$B$37,0))</f>
        <v>100</v>
      </c>
      <c r="Z4775" s="1">
        <f>IF(OR(TRIM(B4775)="",COUNTIF(Config!$B$15:$B$19,B4775)&gt;0),1,0)+IF(OR(TRIM(C4775)="",COUNTIF(Config!$B$15:$B$19,C4775)&gt;0),1,0)+IF(OR(TRIM(F4775)="",COUNTIF(Config!$B$15:$B$19,F4775)&gt;0),1,0)+IF(OR(TRIM(H4775)="",COUNTIF(Config!$B$15:$B$19,H4775)&gt;0),1,0)+IF(OR(TRIM(E4775)="",COUNTIF(Config!$B$15:$B$19,E4775)&gt;0),1,0)+IF(OR(TRIM(K4775)="",COUNTIF(Config!$B$15:$B$19,K4775)&gt;0),1,0)+IF(OR(TRIM(P4775)="",COUNTIF(Config!$B$15:$B$19,P4775)&gt;0),1,0)+IF(OR(TRIM(R4775)="",COUNTIF(Config!$B$15:$B$19,R4775)&gt;0),1,0)</f>
        <v>0</v>
      </c>
      <c r="AA4775" s="1" cm="1">
        <f t="array" ref="AA4775">SUMPRODUCT(LEN(H4775)-LEN(SUBSTITUTE(H4775,{"0";"1";"2";"3";"4";"5";"6";"7";"8";"9"},"")))</f>
        <v>12</v>
      </c>
      <c r="AC4775" t="str">
        <f t="shared" si="520"/>
        <v/>
      </c>
      <c r="AD4775">
        <f t="shared" si="521"/>
        <v>1</v>
      </c>
      <c r="AE4775">
        <f t="shared" si="522"/>
        <v>1</v>
      </c>
      <c r="AF4775" t="str">
        <f t="shared" si="523"/>
        <v>No</v>
      </c>
      <c r="AG4775">
        <f t="shared" ca="1" si="524"/>
        <v>37</v>
      </c>
      <c r="AH4775" t="str">
        <f ca="1">IF(OR(V4775="",AG4775=""),"Yes",IF(AG4775&gt;Config!$B$41,"Yes","No"))</f>
        <v>No</v>
      </c>
    </row>
    <row r="4776" spans="1:34" x14ac:dyDescent="0.25">
      <c r="A4776" s="1" t="s">
        <v>31821</v>
      </c>
      <c r="B4776" s="1" t="s">
        <v>204</v>
      </c>
      <c r="C4776" s="1" t="s">
        <v>598</v>
      </c>
      <c r="D4776" s="1" t="s">
        <v>23653</v>
      </c>
      <c r="E4776" s="1" t="s">
        <v>35745</v>
      </c>
      <c r="F4776" s="1" t="s">
        <v>31822</v>
      </c>
      <c r="G4776" t="str">
        <f t="shared" si="518"/>
        <v>Invalid</v>
      </c>
      <c r="H4776" s="1" t="s">
        <v>31823</v>
      </c>
      <c r="I4776" t="str" cm="1">
        <f t="array" ref="I4776">IF(OR(TRIM(H4776)="",ISNUMBER(SEARCH("#",H4776)),AA4776&lt;Config!$B$8,SUMPRODUCT(--ISNUMBER(SEARCH({"a";"b";"c";"d";"e";"f";"g";"h";"i";"j";"k";"l";"m";"n";"o";"p";"q";"r";"s";"t";"u";"v";"w";"x";"y";"z"},H4776)))&gt;0),"Invalid","Valid")</f>
        <v>Valid</v>
      </c>
      <c r="J4776" s="1" t="s">
        <v>31824</v>
      </c>
      <c r="K4776" s="1" t="s">
        <v>195</v>
      </c>
      <c r="L4776" s="1" t="s">
        <v>265</v>
      </c>
      <c r="M4776" s="1" t="s">
        <v>165</v>
      </c>
      <c r="N4776" s="1" t="s">
        <v>31</v>
      </c>
      <c r="O4776" s="1" t="s">
        <v>69</v>
      </c>
      <c r="P4776" t="s">
        <v>33</v>
      </c>
      <c r="Q4776" s="1" t="s">
        <v>34</v>
      </c>
      <c r="R4776" s="1" t="s">
        <v>35</v>
      </c>
      <c r="S4776" s="1" t="s">
        <v>31825</v>
      </c>
      <c r="T4776" s="1" t="s">
        <v>31826</v>
      </c>
      <c r="U4776" s="1" t="s">
        <v>3741</v>
      </c>
      <c r="V4776" s="1" t="s">
        <v>23980</v>
      </c>
      <c r="W4776" s="1" t="s">
        <v>202</v>
      </c>
      <c r="X4776" t="str">
        <f t="shared" si="519"/>
        <v>Complete</v>
      </c>
      <c r="Y4776">
        <f>MAX(0,100-IF(G4776="Invalid",Config!$B$5,0)-IF(I4776="Invalid",Config!$B$6,0)-IF(X4776="Incomplete",Config!$B$7,0)-IF(AF4776="Yes",Config!$B$37,0))</f>
        <v>70</v>
      </c>
      <c r="Z4776" s="1">
        <f>IF(OR(TRIM(B4776)="",COUNTIF(Config!$B$15:$B$19,B4776)&gt;0),1,0)+IF(OR(TRIM(C4776)="",COUNTIF(Config!$B$15:$B$19,C4776)&gt;0),1,0)+IF(OR(TRIM(F4776)="",COUNTIF(Config!$B$15:$B$19,F4776)&gt;0),1,0)+IF(OR(TRIM(H4776)="",COUNTIF(Config!$B$15:$B$19,H4776)&gt;0),1,0)+IF(OR(TRIM(E4776)="",COUNTIF(Config!$B$15:$B$19,E4776)&gt;0),1,0)+IF(OR(TRIM(K4776)="",COUNTIF(Config!$B$15:$B$19,K4776)&gt;0),1,0)+IF(OR(TRIM(P4776)="",COUNTIF(Config!$B$15:$B$19,P4776)&gt;0),1,0)+IF(OR(TRIM(R4776)="",COUNTIF(Config!$B$15:$B$19,R4776)&gt;0),1,0)</f>
        <v>0</v>
      </c>
      <c r="AA4776" s="1" cm="1">
        <f t="array" ref="AA4776">SUMPRODUCT(LEN(H4776)-LEN(SUBSTITUTE(H4776,{"0";"1";"2";"3";"4";"5";"6";"7";"8";"9"},"")))</f>
        <v>10</v>
      </c>
      <c r="AC4776" t="str">
        <f t="shared" si="520"/>
        <v>Invalid Email</v>
      </c>
      <c r="AD4776">
        <f t="shared" si="521"/>
        <v>0</v>
      </c>
      <c r="AE4776">
        <f t="shared" si="522"/>
        <v>1</v>
      </c>
      <c r="AF4776" t="str">
        <f t="shared" si="523"/>
        <v>No</v>
      </c>
      <c r="AG4776">
        <f t="shared" ca="1" si="524"/>
        <v>567</v>
      </c>
      <c r="AH4776" t="str">
        <f ca="1">IF(OR(V4776="",AG4776=""),"Yes",IF(AG4776&gt;Config!$B$41,"Yes","No"))</f>
        <v>Yes</v>
      </c>
    </row>
    <row r="4777" spans="1:34" x14ac:dyDescent="0.25">
      <c r="A4777" s="1" t="s">
        <v>31827</v>
      </c>
      <c r="B4777" s="1" t="s">
        <v>1957</v>
      </c>
      <c r="C4777" s="1" t="s">
        <v>1736</v>
      </c>
      <c r="D4777" s="1" t="s">
        <v>31828</v>
      </c>
      <c r="E4777" s="1" t="s">
        <v>35660</v>
      </c>
      <c r="F4777" s="1" t="s">
        <v>31829</v>
      </c>
      <c r="G4777" t="str">
        <f t="shared" si="518"/>
        <v>Valid</v>
      </c>
      <c r="H4777" s="1" t="s">
        <v>31830</v>
      </c>
      <c r="I4777" t="str" cm="1">
        <f t="array" ref="I4777">IF(OR(TRIM(H4777)="",ISNUMBER(SEARCH("#",H4777)),AA4777&lt;Config!$B$8,SUMPRODUCT(--ISNUMBER(SEARCH({"a";"b";"c";"d";"e";"f";"g";"h";"i";"j";"k";"l";"m";"n";"o";"p";"q";"r";"s";"t";"u";"v";"w";"x";"y";"z"},H4777)))&gt;0),"Invalid","Valid")</f>
        <v>Valid</v>
      </c>
      <c r="J4777" s="1" t="s">
        <v>31831</v>
      </c>
      <c r="K4777" s="1" t="s">
        <v>210</v>
      </c>
      <c r="L4777" s="1" t="s">
        <v>29</v>
      </c>
      <c r="M4777" s="1" t="s">
        <v>343</v>
      </c>
      <c r="N4777" s="1" t="s">
        <v>713</v>
      </c>
      <c r="O4777" s="1" t="s">
        <v>149</v>
      </c>
      <c r="P4777" t="s">
        <v>53</v>
      </c>
      <c r="Q4777" s="1" t="s">
        <v>181</v>
      </c>
      <c r="R4777" s="1" t="s">
        <v>198</v>
      </c>
      <c r="S4777" s="1" t="s">
        <v>28283</v>
      </c>
      <c r="T4777" s="1" t="s">
        <v>31832</v>
      </c>
      <c r="U4777" s="1" t="s">
        <v>9886</v>
      </c>
      <c r="V4777" s="1" t="s">
        <v>9235</v>
      </c>
      <c r="W4777" s="1" t="s">
        <v>202</v>
      </c>
      <c r="X4777" t="str">
        <f t="shared" si="519"/>
        <v>Complete</v>
      </c>
      <c r="Y4777">
        <f>MAX(0,100-IF(G4777="Invalid",Config!$B$5,0)-IF(I4777="Invalid",Config!$B$6,0)-IF(X4777="Incomplete",Config!$B$7,0)-IF(AF4777="Yes",Config!$B$37,0))</f>
        <v>100</v>
      </c>
      <c r="Z4777" s="1">
        <f>IF(OR(TRIM(B4777)="",COUNTIF(Config!$B$15:$B$19,B4777)&gt;0),1,0)+IF(OR(TRIM(C4777)="",COUNTIF(Config!$B$15:$B$19,C4777)&gt;0),1,0)+IF(OR(TRIM(F4777)="",COUNTIF(Config!$B$15:$B$19,F4777)&gt;0),1,0)+IF(OR(TRIM(H4777)="",COUNTIF(Config!$B$15:$B$19,H4777)&gt;0),1,0)+IF(OR(TRIM(E4777)="",COUNTIF(Config!$B$15:$B$19,E4777)&gt;0),1,0)+IF(OR(TRIM(K4777)="",COUNTIF(Config!$B$15:$B$19,K4777)&gt;0),1,0)+IF(OR(TRIM(P4777)="",COUNTIF(Config!$B$15:$B$19,P4777)&gt;0),1,0)+IF(OR(TRIM(R4777)="",COUNTIF(Config!$B$15:$B$19,R4777)&gt;0),1,0)</f>
        <v>0</v>
      </c>
      <c r="AA4777" s="1" cm="1">
        <f t="array" ref="AA4777">SUMPRODUCT(LEN(H4777)-LEN(SUBSTITUTE(H4777,{"0";"1";"2";"3";"4";"5";"6";"7";"8";"9"},"")))</f>
        <v>12</v>
      </c>
      <c r="AC4777" t="str">
        <f t="shared" si="520"/>
        <v/>
      </c>
      <c r="AD4777">
        <f t="shared" si="521"/>
        <v>1</v>
      </c>
      <c r="AE4777">
        <f t="shared" si="522"/>
        <v>1</v>
      </c>
      <c r="AF4777" t="str">
        <f t="shared" si="523"/>
        <v>No</v>
      </c>
      <c r="AG4777">
        <f t="shared" ca="1" si="524"/>
        <v>386</v>
      </c>
      <c r="AH4777" t="str">
        <f ca="1">IF(OR(V4777="",AG4777=""),"Yes",IF(AG4777&gt;Config!$B$41,"Yes","No"))</f>
        <v>Yes</v>
      </c>
    </row>
    <row r="4778" spans="1:34" x14ac:dyDescent="0.25">
      <c r="A4778" s="1" t="s">
        <v>19918</v>
      </c>
      <c r="B4778" s="1" t="s">
        <v>3888</v>
      </c>
      <c r="C4778" s="1" t="s">
        <v>792</v>
      </c>
      <c r="D4778" s="1" t="s">
        <v>12025</v>
      </c>
      <c r="E4778" s="1" t="s">
        <v>33931</v>
      </c>
      <c r="F4778" s="1" t="s">
        <v>15501</v>
      </c>
      <c r="G4778" t="str">
        <f t="shared" si="518"/>
        <v>Valid</v>
      </c>
      <c r="H4778" s="1" t="s">
        <v>15502</v>
      </c>
      <c r="I4778" t="str" cm="1">
        <f t="array" ref="I4778">IF(OR(TRIM(H4778)="",ISNUMBER(SEARCH("#",H4778)),AA4778&lt;Config!$B$8,SUMPRODUCT(--ISNUMBER(SEARCH({"a";"b";"c";"d";"e";"f";"g";"h";"i";"j";"k";"l";"m";"n";"o";"p";"q";"r";"s";"t";"u";"v";"w";"x";"y";"z"},H4778)))&gt;0),"Invalid","Valid")</f>
        <v>Valid</v>
      </c>
      <c r="J4778" s="1" t="s">
        <v>15503</v>
      </c>
      <c r="K4778" s="1" t="s">
        <v>250</v>
      </c>
      <c r="L4778" s="1" t="s">
        <v>179</v>
      </c>
      <c r="M4778" s="1" t="s">
        <v>85</v>
      </c>
      <c r="N4778" s="1" t="s">
        <v>437</v>
      </c>
      <c r="O4778" s="1" t="s">
        <v>32</v>
      </c>
      <c r="P4778" t="s">
        <v>53</v>
      </c>
      <c r="Q4778" s="1" t="s">
        <v>197</v>
      </c>
      <c r="R4778" s="1" t="s">
        <v>197</v>
      </c>
      <c r="S4778" s="1" t="s">
        <v>13774</v>
      </c>
      <c r="T4778" s="1" t="s">
        <v>15504</v>
      </c>
      <c r="U4778" s="1" t="s">
        <v>292</v>
      </c>
      <c r="V4778" s="1" t="s">
        <v>1103</v>
      </c>
      <c r="W4778" s="1" t="s">
        <v>75</v>
      </c>
      <c r="X4778" t="str">
        <f t="shared" si="519"/>
        <v>Complete</v>
      </c>
      <c r="Y4778">
        <f>MAX(0,100-IF(G4778="Invalid",Config!$B$5,0)-IF(I4778="Invalid",Config!$B$6,0)-IF(X4778="Incomplete",Config!$B$7,0)-IF(AF4778="Yes",Config!$B$37,0))</f>
        <v>75</v>
      </c>
      <c r="Z4778" s="1">
        <f>IF(OR(TRIM(B4778)="",COUNTIF(Config!$B$15:$B$19,B4778)&gt;0),1,0)+IF(OR(TRIM(C4778)="",COUNTIF(Config!$B$15:$B$19,C4778)&gt;0),1,0)+IF(OR(TRIM(F4778)="",COUNTIF(Config!$B$15:$B$19,F4778)&gt;0),1,0)+IF(OR(TRIM(H4778)="",COUNTIF(Config!$B$15:$B$19,H4778)&gt;0),1,0)+IF(OR(TRIM(E4778)="",COUNTIF(Config!$B$15:$B$19,E4778)&gt;0),1,0)+IF(OR(TRIM(K4778)="",COUNTIF(Config!$B$15:$B$19,K4778)&gt;0),1,0)+IF(OR(TRIM(P4778)="",COUNTIF(Config!$B$15:$B$19,P4778)&gt;0),1,0)+IF(OR(TRIM(R4778)="",COUNTIF(Config!$B$15:$B$19,R4778)&gt;0),1,0)</f>
        <v>0</v>
      </c>
      <c r="AA4778" s="1" cm="1">
        <f t="array" ref="AA4778">SUMPRODUCT(LEN(H4778)-LEN(SUBSTITUTE(H4778,{"0";"1";"2";"3";"4";"5";"6";"7";"8";"9"},"")))</f>
        <v>12</v>
      </c>
      <c r="AC4778" t="str">
        <f t="shared" si="520"/>
        <v>Potential Duplicate</v>
      </c>
      <c r="AD4778">
        <f t="shared" si="521"/>
        <v>2</v>
      </c>
      <c r="AE4778">
        <f t="shared" si="522"/>
        <v>2</v>
      </c>
      <c r="AF4778" t="str">
        <f t="shared" si="523"/>
        <v>Yes</v>
      </c>
      <c r="AG4778">
        <f t="shared" ca="1" si="524"/>
        <v>47</v>
      </c>
      <c r="AH4778" t="str">
        <f ca="1">IF(OR(V4778="",AG4778=""),"Yes",IF(AG4778&gt;Config!$B$41,"Yes","No"))</f>
        <v>No</v>
      </c>
    </row>
    <row r="4779" spans="1:34" x14ac:dyDescent="0.25">
      <c r="A4779" s="1" t="s">
        <v>31833</v>
      </c>
      <c r="B4779" s="1" t="s">
        <v>386</v>
      </c>
      <c r="C4779" s="1" t="s">
        <v>336</v>
      </c>
      <c r="D4779" s="1" t="s">
        <v>31834</v>
      </c>
      <c r="E4779" s="1" t="s">
        <v>35746</v>
      </c>
      <c r="F4779" s="1" t="s">
        <v>31835</v>
      </c>
      <c r="G4779" t="str">
        <f t="shared" si="518"/>
        <v>Valid</v>
      </c>
      <c r="H4779" s="1" t="s">
        <v>30983</v>
      </c>
      <c r="I4779" t="str" cm="1">
        <f t="array" ref="I4779">IF(OR(TRIM(H4779)="",ISNUMBER(SEARCH("#",H4779)),AA4779&lt;Config!$B$8,SUMPRODUCT(--ISNUMBER(SEARCH({"a";"b";"c";"d";"e";"f";"g";"h";"i";"j";"k";"l";"m";"n";"o";"p";"q";"r";"s";"t";"u";"v";"w";"x";"y";"z"},H4779)))&gt;0),"Invalid","Valid")</f>
        <v>Valid</v>
      </c>
      <c r="J4779" s="1" t="s">
        <v>31836</v>
      </c>
      <c r="K4779" s="1" t="s">
        <v>133</v>
      </c>
      <c r="L4779" s="1" t="s">
        <v>164</v>
      </c>
      <c r="M4779" s="1" t="s">
        <v>251</v>
      </c>
      <c r="N4779" s="1" t="s">
        <v>51</v>
      </c>
      <c r="O4779" s="1" t="s">
        <v>149</v>
      </c>
      <c r="P4779" t="s">
        <v>236</v>
      </c>
      <c r="Q4779" s="1" t="s">
        <v>253</v>
      </c>
      <c r="R4779" s="1" t="s">
        <v>254</v>
      </c>
      <c r="S4779" s="1" t="s">
        <v>6386</v>
      </c>
      <c r="T4779" s="1" t="s">
        <v>31837</v>
      </c>
      <c r="U4779" s="1" t="s">
        <v>22984</v>
      </c>
      <c r="V4779" s="1" t="s">
        <v>1347</v>
      </c>
      <c r="W4779" s="1" t="s">
        <v>293</v>
      </c>
      <c r="X4779" t="str">
        <f t="shared" si="519"/>
        <v>Complete</v>
      </c>
      <c r="Y4779">
        <f>MAX(0,100-IF(G4779="Invalid",Config!$B$5,0)-IF(I4779="Invalid",Config!$B$6,0)-IF(X4779="Incomplete",Config!$B$7,0)-IF(AF4779="Yes",Config!$B$37,0))</f>
        <v>75</v>
      </c>
      <c r="Z4779" s="1">
        <f>IF(OR(TRIM(B4779)="",COUNTIF(Config!$B$15:$B$19,B4779)&gt;0),1,0)+IF(OR(TRIM(C4779)="",COUNTIF(Config!$B$15:$B$19,C4779)&gt;0),1,0)+IF(OR(TRIM(F4779)="",COUNTIF(Config!$B$15:$B$19,F4779)&gt;0),1,0)+IF(OR(TRIM(H4779)="",COUNTIF(Config!$B$15:$B$19,H4779)&gt;0),1,0)+IF(OR(TRIM(E4779)="",COUNTIF(Config!$B$15:$B$19,E4779)&gt;0),1,0)+IF(OR(TRIM(K4779)="",COUNTIF(Config!$B$15:$B$19,K4779)&gt;0),1,0)+IF(OR(TRIM(P4779)="",COUNTIF(Config!$B$15:$B$19,P4779)&gt;0),1,0)+IF(OR(TRIM(R4779)="",COUNTIF(Config!$B$15:$B$19,R4779)&gt;0),1,0)</f>
        <v>0</v>
      </c>
      <c r="AA4779" s="1" cm="1">
        <f t="array" ref="AA4779">SUMPRODUCT(LEN(H4779)-LEN(SUBSTITUTE(H4779,{"0";"1";"2";"3";"4";"5";"6";"7";"8";"9"},"")))</f>
        <v>10</v>
      </c>
      <c r="AC4779" t="str">
        <f t="shared" si="520"/>
        <v>Potential Duplicate</v>
      </c>
      <c r="AD4779">
        <f t="shared" si="521"/>
        <v>1</v>
      </c>
      <c r="AE4779">
        <f t="shared" si="522"/>
        <v>3</v>
      </c>
      <c r="AF4779" t="str">
        <f t="shared" si="523"/>
        <v>Yes</v>
      </c>
      <c r="AG4779">
        <f t="shared" ca="1" si="524"/>
        <v>37</v>
      </c>
      <c r="AH4779" t="str">
        <f ca="1">IF(OR(V4779="",AG4779=""),"Yes",IF(AG4779&gt;Config!$B$41,"Yes","No"))</f>
        <v>No</v>
      </c>
    </row>
    <row r="4780" spans="1:34" x14ac:dyDescent="0.25">
      <c r="A4780" s="1" t="s">
        <v>2226</v>
      </c>
      <c r="B4780" s="1" t="s">
        <v>4687</v>
      </c>
      <c r="C4780" s="1" t="s">
        <v>1400</v>
      </c>
      <c r="D4780" s="1" t="s">
        <v>12681</v>
      </c>
      <c r="E4780" s="1" t="s">
        <v>35667</v>
      </c>
      <c r="F4780" s="1" t="s">
        <v>31838</v>
      </c>
      <c r="G4780" t="str">
        <f t="shared" si="518"/>
        <v>Valid</v>
      </c>
      <c r="H4780" s="1" t="s">
        <v>31839</v>
      </c>
      <c r="I4780" t="str" cm="1">
        <f t="array" ref="I4780">IF(OR(TRIM(H4780)="",ISNUMBER(SEARCH("#",H4780)),AA4780&lt;Config!$B$8,SUMPRODUCT(--ISNUMBER(SEARCH({"a";"b";"c";"d";"e";"f";"g";"h";"i";"j";"k";"l";"m";"n";"o";"p";"q";"r";"s";"t";"u";"v";"w";"x";"y";"z"},H4780)))&gt;0),"Invalid","Valid")</f>
        <v>Valid</v>
      </c>
      <c r="J4780" s="1" t="s">
        <v>31840</v>
      </c>
      <c r="K4780" s="1" t="s">
        <v>378</v>
      </c>
      <c r="L4780" s="1" t="s">
        <v>67</v>
      </c>
      <c r="M4780" s="1" t="s">
        <v>462</v>
      </c>
      <c r="N4780" s="1" t="s">
        <v>51</v>
      </c>
      <c r="O4780" s="1" t="s">
        <v>180</v>
      </c>
      <c r="P4780" t="s">
        <v>104</v>
      </c>
      <c r="Q4780" s="1" t="s">
        <v>732</v>
      </c>
      <c r="R4780" s="1" t="s">
        <v>105</v>
      </c>
      <c r="S4780" s="1" t="s">
        <v>3510</v>
      </c>
      <c r="T4780" s="1" t="s">
        <v>31841</v>
      </c>
      <c r="U4780" s="1" t="s">
        <v>3343</v>
      </c>
      <c r="V4780" s="1" t="s">
        <v>2007</v>
      </c>
      <c r="W4780" s="1" t="s">
        <v>186</v>
      </c>
      <c r="X4780" t="str">
        <f t="shared" si="519"/>
        <v>Complete</v>
      </c>
      <c r="Y4780">
        <f>MAX(0,100-IF(G4780="Invalid",Config!$B$5,0)-IF(I4780="Invalid",Config!$B$6,0)-IF(X4780="Incomplete",Config!$B$7,0)-IF(AF4780="Yes",Config!$B$37,0))</f>
        <v>100</v>
      </c>
      <c r="Z4780" s="1">
        <f>IF(OR(TRIM(B4780)="",COUNTIF(Config!$B$15:$B$19,B4780)&gt;0),1,0)+IF(OR(TRIM(C4780)="",COUNTIF(Config!$B$15:$B$19,C4780)&gt;0),1,0)+IF(OR(TRIM(F4780)="",COUNTIF(Config!$B$15:$B$19,F4780)&gt;0),1,0)+IF(OR(TRIM(H4780)="",COUNTIF(Config!$B$15:$B$19,H4780)&gt;0),1,0)+IF(OR(TRIM(E4780)="",COUNTIF(Config!$B$15:$B$19,E4780)&gt;0),1,0)+IF(OR(TRIM(K4780)="",COUNTIF(Config!$B$15:$B$19,K4780)&gt;0),1,0)+IF(OR(TRIM(P4780)="",COUNTIF(Config!$B$15:$B$19,P4780)&gt;0),1,0)+IF(OR(TRIM(R4780)="",COUNTIF(Config!$B$15:$B$19,R4780)&gt;0),1,0)</f>
        <v>0</v>
      </c>
      <c r="AA4780" s="1" cm="1">
        <f t="array" ref="AA4780">SUMPRODUCT(LEN(H4780)-LEN(SUBSTITUTE(H4780,{"0";"1";"2";"3";"4";"5";"6";"7";"8";"9"},"")))</f>
        <v>11</v>
      </c>
      <c r="AC4780" t="str">
        <f t="shared" si="520"/>
        <v/>
      </c>
      <c r="AD4780">
        <f t="shared" si="521"/>
        <v>1</v>
      </c>
      <c r="AE4780">
        <f t="shared" si="522"/>
        <v>1</v>
      </c>
      <c r="AF4780" t="str">
        <f t="shared" si="523"/>
        <v>No</v>
      </c>
      <c r="AG4780">
        <f t="shared" ca="1" si="524"/>
        <v>210</v>
      </c>
      <c r="AH4780" t="str">
        <f ca="1">IF(OR(V4780="",AG4780=""),"Yes",IF(AG4780&gt;Config!$B$41,"Yes","No"))</f>
        <v>No</v>
      </c>
    </row>
    <row r="4781" spans="1:34" x14ac:dyDescent="0.25">
      <c r="A4781" s="1" t="s">
        <v>29717</v>
      </c>
      <c r="B4781" s="1" t="s">
        <v>510</v>
      </c>
      <c r="C4781" s="1" t="s">
        <v>1389</v>
      </c>
      <c r="D4781" s="1" t="s">
        <v>31842</v>
      </c>
      <c r="E4781" s="1" t="s">
        <v>34204</v>
      </c>
      <c r="F4781" s="1" t="s">
        <v>31843</v>
      </c>
      <c r="G4781" t="str">
        <f t="shared" si="518"/>
        <v>Valid</v>
      </c>
      <c r="H4781" s="1" t="s">
        <v>31844</v>
      </c>
      <c r="I4781" t="str" cm="1">
        <f t="array" ref="I4781">IF(OR(TRIM(H4781)="",ISNUMBER(SEARCH("#",H4781)),AA4781&lt;Config!$B$8,SUMPRODUCT(--ISNUMBER(SEARCH({"a";"b";"c";"d";"e";"f";"g";"h";"i";"j";"k";"l";"m";"n";"o";"p";"q";"r";"s";"t";"u";"v";"w";"x";"y";"z"},H4781)))&gt;0),"Invalid","Valid")</f>
        <v>Valid</v>
      </c>
      <c r="J4781" s="1" t="s">
        <v>31845</v>
      </c>
      <c r="K4781" s="1" t="s">
        <v>133</v>
      </c>
      <c r="L4781" s="1" t="s">
        <v>49</v>
      </c>
      <c r="M4781" s="1" t="s">
        <v>343</v>
      </c>
      <c r="N4781" s="1" t="s">
        <v>211</v>
      </c>
      <c r="O4781" s="1" t="s">
        <v>180</v>
      </c>
      <c r="P4781" t="s">
        <v>53</v>
      </c>
      <c r="Q4781" s="1" t="s">
        <v>150</v>
      </c>
      <c r="R4781" s="1" t="s">
        <v>288</v>
      </c>
      <c r="S4781" s="1" t="s">
        <v>31846</v>
      </c>
      <c r="T4781" s="1" t="s">
        <v>31847</v>
      </c>
      <c r="U4781" s="1" t="s">
        <v>17760</v>
      </c>
      <c r="V4781" s="1" t="s">
        <v>1676</v>
      </c>
      <c r="W4781" s="1" t="s">
        <v>141</v>
      </c>
      <c r="X4781" t="str">
        <f t="shared" si="519"/>
        <v>Complete</v>
      </c>
      <c r="Y4781">
        <f>MAX(0,100-IF(G4781="Invalid",Config!$B$5,0)-IF(I4781="Invalid",Config!$B$6,0)-IF(X4781="Incomplete",Config!$B$7,0)-IF(AF4781="Yes",Config!$B$37,0))</f>
        <v>100</v>
      </c>
      <c r="Z4781" s="1">
        <f>IF(OR(TRIM(B4781)="",COUNTIF(Config!$B$15:$B$19,B4781)&gt;0),1,0)+IF(OR(TRIM(C4781)="",COUNTIF(Config!$B$15:$B$19,C4781)&gt;0),1,0)+IF(OR(TRIM(F4781)="",COUNTIF(Config!$B$15:$B$19,F4781)&gt;0),1,0)+IF(OR(TRIM(H4781)="",COUNTIF(Config!$B$15:$B$19,H4781)&gt;0),1,0)+IF(OR(TRIM(E4781)="",COUNTIF(Config!$B$15:$B$19,E4781)&gt;0),1,0)+IF(OR(TRIM(K4781)="",COUNTIF(Config!$B$15:$B$19,K4781)&gt;0),1,0)+IF(OR(TRIM(P4781)="",COUNTIF(Config!$B$15:$B$19,P4781)&gt;0),1,0)+IF(OR(TRIM(R4781)="",COUNTIF(Config!$B$15:$B$19,R4781)&gt;0),1,0)</f>
        <v>0</v>
      </c>
      <c r="AA4781" s="1" cm="1">
        <f t="array" ref="AA4781">SUMPRODUCT(LEN(H4781)-LEN(SUBSTITUTE(H4781,{"0";"1";"2";"3";"4";"5";"6";"7";"8";"9"},"")))</f>
        <v>12</v>
      </c>
      <c r="AC4781" t="str">
        <f t="shared" si="520"/>
        <v/>
      </c>
      <c r="AD4781">
        <f t="shared" si="521"/>
        <v>1</v>
      </c>
      <c r="AE4781">
        <f t="shared" si="522"/>
        <v>1</v>
      </c>
      <c r="AF4781" t="str">
        <f t="shared" si="523"/>
        <v>No</v>
      </c>
      <c r="AG4781">
        <f t="shared" ca="1" si="524"/>
        <v>37</v>
      </c>
      <c r="AH4781" t="str">
        <f ca="1">IF(OR(V4781="",AG4781=""),"Yes",IF(AG4781&gt;Config!$B$41,"Yes","No"))</f>
        <v>No</v>
      </c>
    </row>
    <row r="4782" spans="1:34" x14ac:dyDescent="0.25">
      <c r="A4782" s="1" t="s">
        <v>31848</v>
      </c>
      <c r="B4782" s="1" t="s">
        <v>1450</v>
      </c>
      <c r="C4782" s="1" t="s">
        <v>956</v>
      </c>
      <c r="D4782" s="1" t="s">
        <v>24314</v>
      </c>
      <c r="E4782" s="1" t="s">
        <v>34713</v>
      </c>
      <c r="F4782" s="1" t="s">
        <v>31849</v>
      </c>
      <c r="G4782" t="str">
        <f t="shared" si="518"/>
        <v>Valid</v>
      </c>
      <c r="H4782" s="1" t="s">
        <v>31850</v>
      </c>
      <c r="I4782" t="str" cm="1">
        <f t="array" ref="I4782">IF(OR(TRIM(H4782)="",ISNUMBER(SEARCH("#",H4782)),AA4782&lt;Config!$B$8,SUMPRODUCT(--ISNUMBER(SEARCH({"a";"b";"c";"d";"e";"f";"g";"h";"i";"j";"k";"l";"m";"n";"o";"p";"q";"r";"s";"t";"u";"v";"w";"x";"y";"z"},H4782)))&gt;0),"Invalid","Valid")</f>
        <v>Valid</v>
      </c>
      <c r="J4782" s="1" t="s">
        <v>31851</v>
      </c>
      <c r="K4782" s="1" t="s">
        <v>133</v>
      </c>
      <c r="L4782" s="1" t="s">
        <v>164</v>
      </c>
      <c r="M4782" s="1" t="s">
        <v>343</v>
      </c>
      <c r="N4782" s="1" t="s">
        <v>713</v>
      </c>
      <c r="O4782" s="1" t="s">
        <v>32</v>
      </c>
      <c r="P4782" t="s">
        <v>87</v>
      </c>
      <c r="Q4782" s="1" t="s">
        <v>438</v>
      </c>
      <c r="R4782" s="1" t="s">
        <v>136</v>
      </c>
      <c r="S4782" s="1" t="s">
        <v>31852</v>
      </c>
      <c r="T4782" s="1" t="s">
        <v>31853</v>
      </c>
      <c r="U4782" s="1" t="s">
        <v>3293</v>
      </c>
      <c r="V4782" s="1" t="s">
        <v>1220</v>
      </c>
      <c r="W4782" s="1" t="s">
        <v>186</v>
      </c>
      <c r="X4782" t="str">
        <f t="shared" si="519"/>
        <v>Complete</v>
      </c>
      <c r="Y4782">
        <f>MAX(0,100-IF(G4782="Invalid",Config!$B$5,0)-IF(I4782="Invalid",Config!$B$6,0)-IF(X4782="Incomplete",Config!$B$7,0)-IF(AF4782="Yes",Config!$B$37,0))</f>
        <v>100</v>
      </c>
      <c r="Z4782" s="1">
        <f>IF(OR(TRIM(B4782)="",COUNTIF(Config!$B$15:$B$19,B4782)&gt;0),1,0)+IF(OR(TRIM(C4782)="",COUNTIF(Config!$B$15:$B$19,C4782)&gt;0),1,0)+IF(OR(TRIM(F4782)="",COUNTIF(Config!$B$15:$B$19,F4782)&gt;0),1,0)+IF(OR(TRIM(H4782)="",COUNTIF(Config!$B$15:$B$19,H4782)&gt;0),1,0)+IF(OR(TRIM(E4782)="",COUNTIF(Config!$B$15:$B$19,E4782)&gt;0),1,0)+IF(OR(TRIM(K4782)="",COUNTIF(Config!$B$15:$B$19,K4782)&gt;0),1,0)+IF(OR(TRIM(P4782)="",COUNTIF(Config!$B$15:$B$19,P4782)&gt;0),1,0)+IF(OR(TRIM(R4782)="",COUNTIF(Config!$B$15:$B$19,R4782)&gt;0),1,0)</f>
        <v>0</v>
      </c>
      <c r="AA4782" s="1" cm="1">
        <f t="array" ref="AA4782">SUMPRODUCT(LEN(H4782)-LEN(SUBSTITUTE(H4782,{"0";"1";"2";"3";"4";"5";"6";"7";"8";"9"},"")))</f>
        <v>11</v>
      </c>
      <c r="AC4782" t="str">
        <f t="shared" si="520"/>
        <v/>
      </c>
      <c r="AD4782">
        <f t="shared" si="521"/>
        <v>1</v>
      </c>
      <c r="AE4782">
        <f t="shared" si="522"/>
        <v>1</v>
      </c>
      <c r="AF4782" t="str">
        <f t="shared" si="523"/>
        <v>No</v>
      </c>
      <c r="AG4782">
        <f t="shared" ca="1" si="524"/>
        <v>317</v>
      </c>
      <c r="AH4782" t="str">
        <f ca="1">IF(OR(V4782="",AG4782=""),"Yes",IF(AG4782&gt;Config!$B$41,"Yes","No"))</f>
        <v>No</v>
      </c>
    </row>
    <row r="4783" spans="1:34" x14ac:dyDescent="0.25">
      <c r="A4783" s="1" t="s">
        <v>31854</v>
      </c>
      <c r="B4783" s="1" t="s">
        <v>1450</v>
      </c>
      <c r="C4783" s="1" t="s">
        <v>1496</v>
      </c>
      <c r="D4783" s="1" t="s">
        <v>31855</v>
      </c>
      <c r="E4783" s="1" t="s">
        <v>33829</v>
      </c>
      <c r="F4783" s="1" t="s">
        <v>31856</v>
      </c>
      <c r="G4783" t="str">
        <f t="shared" si="518"/>
        <v>Valid</v>
      </c>
      <c r="H4783" s="1" t="s">
        <v>31857</v>
      </c>
      <c r="I4783" t="str" cm="1">
        <f t="array" ref="I4783">IF(OR(TRIM(H4783)="",ISNUMBER(SEARCH("#",H4783)),AA4783&lt;Config!$B$8,SUMPRODUCT(--ISNUMBER(SEARCH({"a";"b";"c";"d";"e";"f";"g";"h";"i";"j";"k";"l";"m";"n";"o";"p";"q";"r";"s";"t";"u";"v";"w";"x";"y";"z"},H4783)))&gt;0),"Invalid","Valid")</f>
        <v>Valid</v>
      </c>
      <c r="J4783" s="1" t="s">
        <v>31858</v>
      </c>
      <c r="K4783" s="1" t="s">
        <v>195</v>
      </c>
      <c r="L4783" s="1" t="s">
        <v>84</v>
      </c>
      <c r="M4783" s="1" t="s">
        <v>517</v>
      </c>
      <c r="N4783" s="1" t="s">
        <v>86</v>
      </c>
      <c r="O4783" s="1" t="s">
        <v>196</v>
      </c>
      <c r="P4783" t="s">
        <v>344</v>
      </c>
      <c r="Q4783" s="1" t="s">
        <v>971</v>
      </c>
      <c r="R4783" s="1" t="s">
        <v>346</v>
      </c>
      <c r="S4783" s="1" t="s">
        <v>12137</v>
      </c>
      <c r="T4783" s="1" t="s">
        <v>31859</v>
      </c>
      <c r="U4783" s="1" t="s">
        <v>8653</v>
      </c>
      <c r="V4783" s="1" t="s">
        <v>1273</v>
      </c>
      <c r="W4783" s="1" t="s">
        <v>40</v>
      </c>
      <c r="X4783" t="str">
        <f t="shared" si="519"/>
        <v>Incomplete</v>
      </c>
      <c r="Y4783">
        <f>MAX(0,100-IF(G4783="Invalid",Config!$B$5,0)-IF(I4783="Invalid",Config!$B$6,0)-IF(X4783="Incomplete",Config!$B$7,0)-IF(AF4783="Yes",Config!$B$37,0))</f>
        <v>60</v>
      </c>
      <c r="Z4783" s="1">
        <f>IF(OR(TRIM(B4783)="",COUNTIF(Config!$B$15:$B$19,B4783)&gt;0),1,0)+IF(OR(TRIM(C4783)="",COUNTIF(Config!$B$15:$B$19,C4783)&gt;0),1,0)+IF(OR(TRIM(F4783)="",COUNTIF(Config!$B$15:$B$19,F4783)&gt;0),1,0)+IF(OR(TRIM(H4783)="",COUNTIF(Config!$B$15:$B$19,H4783)&gt;0),1,0)+IF(OR(TRIM(E4783)="",COUNTIF(Config!$B$15:$B$19,E4783)&gt;0),1,0)+IF(OR(TRIM(K4783)="",COUNTIF(Config!$B$15:$B$19,K4783)&gt;0),1,0)+IF(OR(TRIM(P4783)="",COUNTIF(Config!$B$15:$B$19,P4783)&gt;0),1,0)+IF(OR(TRIM(R4783)="",COUNTIF(Config!$B$15:$B$19,R4783)&gt;0),1,0)</f>
        <v>1</v>
      </c>
      <c r="AA4783" s="1" cm="1">
        <f t="array" ref="AA4783">SUMPRODUCT(LEN(H4783)-LEN(SUBSTITUTE(H4783,{"0";"1";"2";"3";"4";"5";"6";"7";"8";"9"},"")))</f>
        <v>11</v>
      </c>
      <c r="AC4783" t="str">
        <f t="shared" si="520"/>
        <v>Incomplete Profile</v>
      </c>
      <c r="AD4783">
        <f t="shared" si="521"/>
        <v>1</v>
      </c>
      <c r="AE4783">
        <f t="shared" si="522"/>
        <v>1</v>
      </c>
      <c r="AF4783" t="str">
        <f t="shared" si="523"/>
        <v>No</v>
      </c>
      <c r="AG4783" t="str">
        <f t="shared" ca="1" si="524"/>
        <v/>
      </c>
      <c r="AH4783" t="str">
        <f ca="1">IF(OR(V4783="",AG4783=""),"Yes",IF(AG4783&gt;Config!$B$41,"Yes","No"))</f>
        <v>Yes</v>
      </c>
    </row>
    <row r="4784" spans="1:34" x14ac:dyDescent="0.25">
      <c r="A4784" s="1" t="s">
        <v>31860</v>
      </c>
      <c r="B4784" s="1" t="s">
        <v>1833</v>
      </c>
      <c r="C4784" s="1" t="s">
        <v>398</v>
      </c>
      <c r="D4784" s="1" t="s">
        <v>25818</v>
      </c>
      <c r="E4784" s="1" t="s">
        <v>35280</v>
      </c>
      <c r="F4784" s="1" t="s">
        <v>31861</v>
      </c>
      <c r="G4784" t="str">
        <f t="shared" si="518"/>
        <v>Valid</v>
      </c>
      <c r="H4784" s="1" t="s">
        <v>31862</v>
      </c>
      <c r="I4784" t="str" cm="1">
        <f t="array" ref="I4784">IF(OR(TRIM(H4784)="",ISNUMBER(SEARCH("#",H4784)),AA4784&lt;Config!$B$8,SUMPRODUCT(--ISNUMBER(SEARCH({"a";"b";"c";"d";"e";"f";"g";"h";"i";"j";"k";"l";"m";"n";"o";"p";"q";"r";"s";"t";"u";"v";"w";"x";"y";"z"},H4784)))&gt;0),"Invalid","Valid")</f>
        <v>Valid</v>
      </c>
      <c r="J4784" s="1" t="s">
        <v>31863</v>
      </c>
      <c r="K4784" s="1" t="s">
        <v>722</v>
      </c>
      <c r="L4784" s="1" t="s">
        <v>179</v>
      </c>
      <c r="M4784" s="1" t="s">
        <v>391</v>
      </c>
      <c r="N4784" s="1" t="s">
        <v>224</v>
      </c>
      <c r="O4784" s="1" t="s">
        <v>266</v>
      </c>
      <c r="P4784" t="s">
        <v>87</v>
      </c>
      <c r="Q4784" s="1" t="s">
        <v>88</v>
      </c>
      <c r="R4784" s="1" t="s">
        <v>136</v>
      </c>
      <c r="S4784" s="1" t="s">
        <v>30887</v>
      </c>
      <c r="T4784" s="1" t="s">
        <v>31864</v>
      </c>
      <c r="U4784" s="1" t="s">
        <v>3852</v>
      </c>
      <c r="V4784" s="1" t="s">
        <v>31865</v>
      </c>
      <c r="W4784" s="1" t="s">
        <v>293</v>
      </c>
      <c r="X4784" t="str">
        <f t="shared" si="519"/>
        <v>Complete</v>
      </c>
      <c r="Y4784">
        <f>MAX(0,100-IF(G4784="Invalid",Config!$B$5,0)-IF(I4784="Invalid",Config!$B$6,0)-IF(X4784="Incomplete",Config!$B$7,0)-IF(AF4784="Yes",Config!$B$37,0))</f>
        <v>100</v>
      </c>
      <c r="Z4784" s="1">
        <f>IF(OR(TRIM(B4784)="",COUNTIF(Config!$B$15:$B$19,B4784)&gt;0),1,0)+IF(OR(TRIM(C4784)="",COUNTIF(Config!$B$15:$B$19,C4784)&gt;0),1,0)+IF(OR(TRIM(F4784)="",COUNTIF(Config!$B$15:$B$19,F4784)&gt;0),1,0)+IF(OR(TRIM(H4784)="",COUNTIF(Config!$B$15:$B$19,H4784)&gt;0),1,0)+IF(OR(TRIM(E4784)="",COUNTIF(Config!$B$15:$B$19,E4784)&gt;0),1,0)+IF(OR(TRIM(K4784)="",COUNTIF(Config!$B$15:$B$19,K4784)&gt;0),1,0)+IF(OR(TRIM(P4784)="",COUNTIF(Config!$B$15:$B$19,P4784)&gt;0),1,0)+IF(OR(TRIM(R4784)="",COUNTIF(Config!$B$15:$B$19,R4784)&gt;0),1,0)</f>
        <v>0</v>
      </c>
      <c r="AA4784" s="1" cm="1">
        <f t="array" ref="AA4784">SUMPRODUCT(LEN(H4784)-LEN(SUBSTITUTE(H4784,{"0";"1";"2";"3";"4";"5";"6";"7";"8";"9"},"")))</f>
        <v>11</v>
      </c>
      <c r="AC4784" t="str">
        <f t="shared" si="520"/>
        <v/>
      </c>
      <c r="AD4784">
        <f t="shared" si="521"/>
        <v>1</v>
      </c>
      <c r="AE4784">
        <f t="shared" si="522"/>
        <v>1</v>
      </c>
      <c r="AF4784" t="str">
        <f t="shared" si="523"/>
        <v>No</v>
      </c>
      <c r="AG4784" t="str">
        <f t="shared" ca="1" si="524"/>
        <v/>
      </c>
      <c r="AH4784" t="str">
        <f ca="1">IF(OR(V4784="",AG4784=""),"Yes",IF(AG4784&gt;Config!$B$41,"Yes","No"))</f>
        <v>Yes</v>
      </c>
    </row>
    <row r="4785" spans="1:34" x14ac:dyDescent="0.25">
      <c r="A4785" s="1" t="s">
        <v>31866</v>
      </c>
      <c r="B4785" s="1" t="s">
        <v>1032</v>
      </c>
      <c r="C4785" s="1" t="s">
        <v>157</v>
      </c>
      <c r="D4785" s="1" t="s">
        <v>31867</v>
      </c>
      <c r="E4785" s="1" t="s">
        <v>34284</v>
      </c>
      <c r="F4785" s="1" t="s">
        <v>31868</v>
      </c>
      <c r="G4785" t="str">
        <f t="shared" si="518"/>
        <v>Valid</v>
      </c>
      <c r="H4785" s="1" t="s">
        <v>31869</v>
      </c>
      <c r="I4785" t="str" cm="1">
        <f t="array" ref="I4785">IF(OR(TRIM(H4785)="",ISNUMBER(SEARCH("#",H4785)),AA4785&lt;Config!$B$8,SUMPRODUCT(--ISNUMBER(SEARCH({"a";"b";"c";"d";"e";"f";"g";"h";"i";"j";"k";"l";"m";"n";"o";"p";"q";"r";"s";"t";"u";"v";"w";"x";"y";"z"},H4785)))&gt;0),"Invalid","Valid")</f>
        <v>Valid</v>
      </c>
      <c r="J4785" s="1" t="s">
        <v>31870</v>
      </c>
      <c r="K4785" s="1" t="s">
        <v>504</v>
      </c>
      <c r="L4785" s="1" t="s">
        <v>67</v>
      </c>
      <c r="M4785" s="1" t="s">
        <v>118</v>
      </c>
      <c r="N4785" s="1" t="s">
        <v>51</v>
      </c>
      <c r="O4785" s="1" t="s">
        <v>69</v>
      </c>
      <c r="P4785" t="s">
        <v>53</v>
      </c>
      <c r="Q4785" s="1" t="s">
        <v>55</v>
      </c>
      <c r="R4785" s="1" t="s">
        <v>197</v>
      </c>
      <c r="S4785" s="1" t="s">
        <v>6356</v>
      </c>
      <c r="T4785" s="1" t="s">
        <v>31871</v>
      </c>
      <c r="U4785" s="1" t="s">
        <v>7413</v>
      </c>
      <c r="V4785" s="1" t="s">
        <v>1229</v>
      </c>
      <c r="W4785" s="1" t="s">
        <v>384</v>
      </c>
      <c r="X4785" t="str">
        <f t="shared" si="519"/>
        <v>Complete</v>
      </c>
      <c r="Y4785">
        <f>MAX(0,100-IF(G4785="Invalid",Config!$B$5,0)-IF(I4785="Invalid",Config!$B$6,0)-IF(X4785="Incomplete",Config!$B$7,0)-IF(AF4785="Yes",Config!$B$37,0))</f>
        <v>100</v>
      </c>
      <c r="Z4785" s="1">
        <f>IF(OR(TRIM(B4785)="",COUNTIF(Config!$B$15:$B$19,B4785)&gt;0),1,0)+IF(OR(TRIM(C4785)="",COUNTIF(Config!$B$15:$B$19,C4785)&gt;0),1,0)+IF(OR(TRIM(F4785)="",COUNTIF(Config!$B$15:$B$19,F4785)&gt;0),1,0)+IF(OR(TRIM(H4785)="",COUNTIF(Config!$B$15:$B$19,H4785)&gt;0),1,0)+IF(OR(TRIM(E4785)="",COUNTIF(Config!$B$15:$B$19,E4785)&gt;0),1,0)+IF(OR(TRIM(K4785)="",COUNTIF(Config!$B$15:$B$19,K4785)&gt;0),1,0)+IF(OR(TRIM(P4785)="",COUNTIF(Config!$B$15:$B$19,P4785)&gt;0),1,0)+IF(OR(TRIM(R4785)="",COUNTIF(Config!$B$15:$B$19,R4785)&gt;0),1,0)</f>
        <v>0</v>
      </c>
      <c r="AA4785" s="1" cm="1">
        <f t="array" ref="AA4785">SUMPRODUCT(LEN(H4785)-LEN(SUBSTITUTE(H4785,{"0";"1";"2";"3";"4";"5";"6";"7";"8";"9"},"")))</f>
        <v>12</v>
      </c>
      <c r="AC4785" t="str">
        <f t="shared" si="520"/>
        <v/>
      </c>
      <c r="AD4785">
        <f t="shared" si="521"/>
        <v>1</v>
      </c>
      <c r="AE4785">
        <f t="shared" si="522"/>
        <v>1</v>
      </c>
      <c r="AF4785" t="str">
        <f t="shared" si="523"/>
        <v>No</v>
      </c>
      <c r="AG4785">
        <f t="shared" ca="1" si="524"/>
        <v>235</v>
      </c>
      <c r="AH4785" t="str">
        <f ca="1">IF(OR(V4785="",AG4785=""),"Yes",IF(AG4785&gt;Config!$B$41,"Yes","No"))</f>
        <v>No</v>
      </c>
    </row>
    <row r="4786" spans="1:34" x14ac:dyDescent="0.25">
      <c r="A4786" s="1" t="s">
        <v>31872</v>
      </c>
      <c r="B4786" s="1" t="s">
        <v>172</v>
      </c>
      <c r="C4786" s="1" t="s">
        <v>386</v>
      </c>
      <c r="D4786" s="1" t="s">
        <v>2506</v>
      </c>
      <c r="E4786" s="1" t="s">
        <v>35156</v>
      </c>
      <c r="F4786" s="1" t="s">
        <v>19514</v>
      </c>
      <c r="G4786" t="str">
        <f t="shared" si="518"/>
        <v>Valid</v>
      </c>
      <c r="H4786" s="1" t="s">
        <v>19515</v>
      </c>
      <c r="I4786" t="str" cm="1">
        <f t="array" ref="I4786">IF(OR(TRIM(H4786)="",ISNUMBER(SEARCH("#",H4786)),AA4786&lt;Config!$B$8,SUMPRODUCT(--ISNUMBER(SEARCH({"a";"b";"c";"d";"e";"f";"g";"h";"i";"j";"k";"l";"m";"n";"o";"p";"q";"r";"s";"t";"u";"v";"w";"x";"y";"z"},H4786)))&gt;0),"Invalid","Valid")</f>
        <v>Valid</v>
      </c>
      <c r="J4786" s="1" t="s">
        <v>19516</v>
      </c>
      <c r="K4786" s="1" t="s">
        <v>481</v>
      </c>
      <c r="L4786" s="1" t="s">
        <v>134</v>
      </c>
      <c r="M4786" s="1" t="s">
        <v>103</v>
      </c>
      <c r="N4786" s="1" t="s">
        <v>86</v>
      </c>
      <c r="O4786" s="1" t="s">
        <v>52</v>
      </c>
      <c r="P4786" t="s">
        <v>87</v>
      </c>
      <c r="Q4786" s="1" t="s">
        <v>166</v>
      </c>
      <c r="R4786" s="1" t="s">
        <v>550</v>
      </c>
      <c r="S4786" s="1" t="s">
        <v>1944</v>
      </c>
      <c r="T4786" s="1" t="s">
        <v>19517</v>
      </c>
      <c r="U4786" s="1" t="s">
        <v>3440</v>
      </c>
      <c r="V4786" s="1" t="s">
        <v>19518</v>
      </c>
      <c r="W4786" s="1" t="s">
        <v>186</v>
      </c>
      <c r="X4786" t="str">
        <f t="shared" si="519"/>
        <v>Complete</v>
      </c>
      <c r="Y4786">
        <f>MAX(0,100-IF(G4786="Invalid",Config!$B$5,0)-IF(I4786="Invalid",Config!$B$6,0)-IF(X4786="Incomplete",Config!$B$7,0)-IF(AF4786="Yes",Config!$B$37,0))</f>
        <v>75</v>
      </c>
      <c r="Z4786" s="1">
        <f>IF(OR(TRIM(B4786)="",COUNTIF(Config!$B$15:$B$19,B4786)&gt;0),1,0)+IF(OR(TRIM(C4786)="",COUNTIF(Config!$B$15:$B$19,C4786)&gt;0),1,0)+IF(OR(TRIM(F4786)="",COUNTIF(Config!$B$15:$B$19,F4786)&gt;0),1,0)+IF(OR(TRIM(H4786)="",COUNTIF(Config!$B$15:$B$19,H4786)&gt;0),1,0)+IF(OR(TRIM(E4786)="",COUNTIF(Config!$B$15:$B$19,E4786)&gt;0),1,0)+IF(OR(TRIM(K4786)="",COUNTIF(Config!$B$15:$B$19,K4786)&gt;0),1,0)+IF(OR(TRIM(P4786)="",COUNTIF(Config!$B$15:$B$19,P4786)&gt;0),1,0)+IF(OR(TRIM(R4786)="",COUNTIF(Config!$B$15:$B$19,R4786)&gt;0),1,0)</f>
        <v>0</v>
      </c>
      <c r="AA4786" s="1" cm="1">
        <f t="array" ref="AA4786">SUMPRODUCT(LEN(H4786)-LEN(SUBSTITUTE(H4786,{"0";"1";"2";"3";"4";"5";"6";"7";"8";"9"},"")))</f>
        <v>11</v>
      </c>
      <c r="AC4786" t="str">
        <f t="shared" si="520"/>
        <v>Potential Duplicate</v>
      </c>
      <c r="AD4786">
        <f t="shared" si="521"/>
        <v>2</v>
      </c>
      <c r="AE4786">
        <f t="shared" si="522"/>
        <v>2</v>
      </c>
      <c r="AF4786" t="str">
        <f t="shared" si="523"/>
        <v>Yes</v>
      </c>
      <c r="AG4786">
        <f t="shared" ca="1" si="524"/>
        <v>519</v>
      </c>
      <c r="AH4786" t="str">
        <f ca="1">IF(OR(V4786="",AG4786=""),"Yes",IF(AG4786&gt;Config!$B$41,"Yes","No"))</f>
        <v>Yes</v>
      </c>
    </row>
    <row r="4787" spans="1:34" x14ac:dyDescent="0.25">
      <c r="A4787" s="1" t="s">
        <v>31873</v>
      </c>
      <c r="B4787" s="1" t="s">
        <v>1185</v>
      </c>
      <c r="C4787" s="1" t="s">
        <v>499</v>
      </c>
      <c r="D4787" s="1" t="s">
        <v>31874</v>
      </c>
      <c r="E4787" s="1" t="s">
        <v>35518</v>
      </c>
      <c r="F4787" s="1" t="s">
        <v>27081</v>
      </c>
      <c r="G4787" t="str">
        <f t="shared" si="518"/>
        <v>Valid</v>
      </c>
      <c r="H4787" s="1" t="s">
        <v>31875</v>
      </c>
      <c r="I4787" t="str" cm="1">
        <f t="array" ref="I4787">IF(OR(TRIM(H4787)="",ISNUMBER(SEARCH("#",H4787)),AA4787&lt;Config!$B$8,SUMPRODUCT(--ISNUMBER(SEARCH({"a";"b";"c";"d";"e";"f";"g";"h";"i";"j";"k";"l";"m";"n";"o";"p";"q";"r";"s";"t";"u";"v";"w";"x";"y";"z"},H4787)))&gt;0),"Invalid","Valid")</f>
        <v>Valid</v>
      </c>
      <c r="J4787" s="1" t="s">
        <v>31876</v>
      </c>
      <c r="K4787" s="1" t="s">
        <v>133</v>
      </c>
      <c r="L4787" s="1" t="s">
        <v>102</v>
      </c>
      <c r="M4787" s="1" t="s">
        <v>235</v>
      </c>
      <c r="N4787" s="1" t="s">
        <v>68</v>
      </c>
      <c r="O4787" s="1" t="s">
        <v>32</v>
      </c>
      <c r="P4787" t="s">
        <v>53</v>
      </c>
      <c r="Q4787" s="1" t="s">
        <v>181</v>
      </c>
      <c r="R4787" s="1" t="s">
        <v>197</v>
      </c>
      <c r="S4787" s="1" t="s">
        <v>1698</v>
      </c>
      <c r="T4787" s="1" t="s">
        <v>31877</v>
      </c>
      <c r="U4787" s="1" t="s">
        <v>3594</v>
      </c>
      <c r="V4787" s="1" t="s">
        <v>31878</v>
      </c>
      <c r="W4787" s="1" t="s">
        <v>60</v>
      </c>
      <c r="X4787" t="str">
        <f t="shared" si="519"/>
        <v>Complete</v>
      </c>
      <c r="Y4787">
        <f>MAX(0,100-IF(G4787="Invalid",Config!$B$5,0)-IF(I4787="Invalid",Config!$B$6,0)-IF(X4787="Incomplete",Config!$B$7,0)-IF(AF4787="Yes",Config!$B$37,0))</f>
        <v>75</v>
      </c>
      <c r="Z4787" s="1">
        <f>IF(OR(TRIM(B4787)="",COUNTIF(Config!$B$15:$B$19,B4787)&gt;0),1,0)+IF(OR(TRIM(C4787)="",COUNTIF(Config!$B$15:$B$19,C4787)&gt;0),1,0)+IF(OR(TRIM(F4787)="",COUNTIF(Config!$B$15:$B$19,F4787)&gt;0),1,0)+IF(OR(TRIM(H4787)="",COUNTIF(Config!$B$15:$B$19,H4787)&gt;0),1,0)+IF(OR(TRIM(E4787)="",COUNTIF(Config!$B$15:$B$19,E4787)&gt;0),1,0)+IF(OR(TRIM(K4787)="",COUNTIF(Config!$B$15:$B$19,K4787)&gt;0),1,0)+IF(OR(TRIM(P4787)="",COUNTIF(Config!$B$15:$B$19,P4787)&gt;0),1,0)+IF(OR(TRIM(R4787)="",COUNTIF(Config!$B$15:$B$19,R4787)&gt;0),1,0)</f>
        <v>0</v>
      </c>
      <c r="AA4787" s="1" cm="1">
        <f t="array" ref="AA4787">SUMPRODUCT(LEN(H4787)-LEN(SUBSTITUTE(H4787,{"0";"1";"2";"3";"4";"5";"6";"7";"8";"9"},"")))</f>
        <v>12</v>
      </c>
      <c r="AC4787" t="str">
        <f t="shared" si="520"/>
        <v>Potential Duplicate</v>
      </c>
      <c r="AD4787">
        <f t="shared" si="521"/>
        <v>2</v>
      </c>
      <c r="AE4787">
        <f t="shared" si="522"/>
        <v>1</v>
      </c>
      <c r="AF4787" t="str">
        <f t="shared" si="523"/>
        <v>Yes</v>
      </c>
      <c r="AG4787">
        <f t="shared" ca="1" si="524"/>
        <v>596</v>
      </c>
      <c r="AH4787" t="str">
        <f ca="1">IF(OR(V4787="",AG4787=""),"Yes",IF(AG4787&gt;Config!$B$41,"Yes","No"))</f>
        <v>Yes</v>
      </c>
    </row>
    <row r="4788" spans="1:34" x14ac:dyDescent="0.25">
      <c r="A4788" s="1" t="s">
        <v>31879</v>
      </c>
      <c r="B4788" s="1" t="s">
        <v>995</v>
      </c>
      <c r="C4788" s="1" t="s">
        <v>1496</v>
      </c>
      <c r="D4788" s="1" t="s">
        <v>31880</v>
      </c>
      <c r="E4788" s="1" t="s">
        <v>33902</v>
      </c>
      <c r="F4788" s="1" t="s">
        <v>31881</v>
      </c>
      <c r="G4788" t="str">
        <f t="shared" si="518"/>
        <v>Valid</v>
      </c>
      <c r="H4788" s="1" t="s">
        <v>31882</v>
      </c>
      <c r="I4788" t="str" cm="1">
        <f t="array" ref="I4788">IF(OR(TRIM(H4788)="",ISNUMBER(SEARCH("#",H4788)),AA4788&lt;Config!$B$8,SUMPRODUCT(--ISNUMBER(SEARCH({"a";"b";"c";"d";"e";"f";"g";"h";"i";"j";"k";"l";"m";"n";"o";"p";"q";"r";"s";"t";"u";"v";"w";"x";"y";"z"},H4788)))&gt;0),"Invalid","Valid")</f>
        <v>Valid</v>
      </c>
      <c r="J4788" s="1" t="s">
        <v>31883</v>
      </c>
      <c r="K4788" s="1" t="s">
        <v>195</v>
      </c>
      <c r="L4788" s="1" t="s">
        <v>450</v>
      </c>
      <c r="M4788" s="1" t="s">
        <v>33827</v>
      </c>
      <c r="N4788" s="1" t="s">
        <v>211</v>
      </c>
      <c r="O4788" s="1" t="s">
        <v>266</v>
      </c>
      <c r="P4788" t="s">
        <v>344</v>
      </c>
      <c r="Q4788" s="1" t="s">
        <v>345</v>
      </c>
      <c r="R4788" s="1" t="s">
        <v>1141</v>
      </c>
      <c r="S4788" s="1" t="s">
        <v>31884</v>
      </c>
      <c r="T4788" s="1" t="s">
        <v>31885</v>
      </c>
      <c r="U4788" s="1" t="s">
        <v>5594</v>
      </c>
      <c r="V4788" s="1" t="s">
        <v>31409</v>
      </c>
      <c r="W4788" s="1" t="s">
        <v>40</v>
      </c>
      <c r="X4788" t="str">
        <f t="shared" si="519"/>
        <v>Complete</v>
      </c>
      <c r="Y4788">
        <f>MAX(0,100-IF(G4788="Invalid",Config!$B$5,0)-IF(I4788="Invalid",Config!$B$6,0)-IF(X4788="Incomplete",Config!$B$7,0)-IF(AF4788="Yes",Config!$B$37,0))</f>
        <v>100</v>
      </c>
      <c r="Z4788" s="1">
        <f>IF(OR(TRIM(B4788)="",COUNTIF(Config!$B$15:$B$19,B4788)&gt;0),1,0)+IF(OR(TRIM(C4788)="",COUNTIF(Config!$B$15:$B$19,C4788)&gt;0),1,0)+IF(OR(TRIM(F4788)="",COUNTIF(Config!$B$15:$B$19,F4788)&gt;0),1,0)+IF(OR(TRIM(H4788)="",COUNTIF(Config!$B$15:$B$19,H4788)&gt;0),1,0)+IF(OR(TRIM(E4788)="",COUNTIF(Config!$B$15:$B$19,E4788)&gt;0),1,0)+IF(OR(TRIM(K4788)="",COUNTIF(Config!$B$15:$B$19,K4788)&gt;0),1,0)+IF(OR(TRIM(P4788)="",COUNTIF(Config!$B$15:$B$19,P4788)&gt;0),1,0)+IF(OR(TRIM(R4788)="",COUNTIF(Config!$B$15:$B$19,R4788)&gt;0),1,0)</f>
        <v>0</v>
      </c>
      <c r="AA4788" s="1" cm="1">
        <f t="array" ref="AA4788">SUMPRODUCT(LEN(H4788)-LEN(SUBSTITUTE(H4788,{"0";"1";"2";"3";"4";"5";"6";"7";"8";"9"},"")))</f>
        <v>11</v>
      </c>
      <c r="AC4788" t="str">
        <f t="shared" si="520"/>
        <v/>
      </c>
      <c r="AD4788">
        <f t="shared" si="521"/>
        <v>1</v>
      </c>
      <c r="AE4788">
        <f t="shared" si="522"/>
        <v>1</v>
      </c>
      <c r="AF4788" t="str">
        <f t="shared" si="523"/>
        <v>No</v>
      </c>
      <c r="AG4788">
        <f t="shared" ca="1" si="524"/>
        <v>496</v>
      </c>
      <c r="AH4788" t="str">
        <f ca="1">IF(OR(V4788="",AG4788=""),"Yes",IF(AG4788&gt;Config!$B$41,"Yes","No"))</f>
        <v>Yes</v>
      </c>
    </row>
    <row r="4789" spans="1:34" x14ac:dyDescent="0.25">
      <c r="A4789" s="1" t="s">
        <v>31886</v>
      </c>
      <c r="B4789" s="1" t="s">
        <v>431</v>
      </c>
      <c r="C4789" s="1" t="s">
        <v>420</v>
      </c>
      <c r="D4789" s="1" t="s">
        <v>31887</v>
      </c>
      <c r="E4789" s="1" t="s">
        <v>33901</v>
      </c>
      <c r="F4789" s="1" t="s">
        <v>31888</v>
      </c>
      <c r="G4789" t="str">
        <f t="shared" si="518"/>
        <v>Valid</v>
      </c>
      <c r="H4789" s="1" t="s">
        <v>31889</v>
      </c>
      <c r="I4789" t="str" cm="1">
        <f t="array" ref="I4789">IF(OR(TRIM(H4789)="",ISNUMBER(SEARCH("#",H4789)),AA4789&lt;Config!$B$8,SUMPRODUCT(--ISNUMBER(SEARCH({"a";"b";"c";"d";"e";"f";"g";"h";"i";"j";"k";"l";"m";"n";"o";"p";"q";"r";"s";"t";"u";"v";"w";"x";"y";"z"},H4789)))&gt;0),"Invalid","Valid")</f>
        <v>Valid</v>
      </c>
      <c r="J4789" s="1" t="s">
        <v>31890</v>
      </c>
      <c r="K4789" s="1" t="s">
        <v>504</v>
      </c>
      <c r="L4789" s="1" t="s">
        <v>29</v>
      </c>
      <c r="M4789" s="1" t="s">
        <v>251</v>
      </c>
      <c r="N4789" s="1" t="s">
        <v>358</v>
      </c>
      <c r="O4789" s="1" t="s">
        <v>149</v>
      </c>
      <c r="P4789" t="s">
        <v>53</v>
      </c>
      <c r="Q4789" s="1" t="s">
        <v>181</v>
      </c>
      <c r="R4789" s="1" t="s">
        <v>55</v>
      </c>
      <c r="S4789" s="1" t="s">
        <v>31891</v>
      </c>
      <c r="T4789" s="1" t="s">
        <v>31892</v>
      </c>
      <c r="U4789" s="1" t="s">
        <v>2438</v>
      </c>
      <c r="V4789" s="1" t="s">
        <v>140</v>
      </c>
      <c r="W4789" s="1" t="s">
        <v>40</v>
      </c>
      <c r="X4789" t="str">
        <f t="shared" si="519"/>
        <v>Complete</v>
      </c>
      <c r="Y4789">
        <f>MAX(0,100-IF(G4789="Invalid",Config!$B$5,0)-IF(I4789="Invalid",Config!$B$6,0)-IF(X4789="Incomplete",Config!$B$7,0)-IF(AF4789="Yes",Config!$B$37,0))</f>
        <v>100</v>
      </c>
      <c r="Z4789" s="1">
        <f>IF(OR(TRIM(B4789)="",COUNTIF(Config!$B$15:$B$19,B4789)&gt;0),1,0)+IF(OR(TRIM(C4789)="",COUNTIF(Config!$B$15:$B$19,C4789)&gt;0),1,0)+IF(OR(TRIM(F4789)="",COUNTIF(Config!$B$15:$B$19,F4789)&gt;0),1,0)+IF(OR(TRIM(H4789)="",COUNTIF(Config!$B$15:$B$19,H4789)&gt;0),1,0)+IF(OR(TRIM(E4789)="",COUNTIF(Config!$B$15:$B$19,E4789)&gt;0),1,0)+IF(OR(TRIM(K4789)="",COUNTIF(Config!$B$15:$B$19,K4789)&gt;0),1,0)+IF(OR(TRIM(P4789)="",COUNTIF(Config!$B$15:$B$19,P4789)&gt;0),1,0)+IF(OR(TRIM(R4789)="",COUNTIF(Config!$B$15:$B$19,R4789)&gt;0),1,0)</f>
        <v>0</v>
      </c>
      <c r="AA4789" s="1" cm="1">
        <f t="array" ref="AA4789">SUMPRODUCT(LEN(H4789)-LEN(SUBSTITUTE(H4789,{"0";"1";"2";"3";"4";"5";"6";"7";"8";"9"},"")))</f>
        <v>12</v>
      </c>
      <c r="AC4789" t="str">
        <f t="shared" si="520"/>
        <v/>
      </c>
      <c r="AD4789">
        <f t="shared" si="521"/>
        <v>1</v>
      </c>
      <c r="AE4789">
        <f t="shared" si="522"/>
        <v>1</v>
      </c>
      <c r="AF4789" t="str">
        <f t="shared" si="523"/>
        <v>No</v>
      </c>
      <c r="AG4789">
        <f t="shared" ca="1" si="524"/>
        <v>37</v>
      </c>
      <c r="AH4789" t="str">
        <f ca="1">IF(OR(V4789="",AG4789=""),"Yes",IF(AG4789&gt;Config!$B$41,"Yes","No"))</f>
        <v>No</v>
      </c>
    </row>
    <row r="4790" spans="1:34" x14ac:dyDescent="0.25">
      <c r="A4790" s="1" t="s">
        <v>31893</v>
      </c>
      <c r="B4790" s="1" t="s">
        <v>1175</v>
      </c>
      <c r="C4790" s="1" t="s">
        <v>432</v>
      </c>
      <c r="D4790" s="1" t="s">
        <v>13685</v>
      </c>
      <c r="E4790" s="1" t="s">
        <v>34559</v>
      </c>
      <c r="F4790" s="1" t="s">
        <v>31894</v>
      </c>
      <c r="G4790" t="str">
        <f t="shared" si="518"/>
        <v>Invalid</v>
      </c>
      <c r="H4790" s="1" t="s">
        <v>31895</v>
      </c>
      <c r="I4790" t="str" cm="1">
        <f t="array" ref="I4790">IF(OR(TRIM(H4790)="",ISNUMBER(SEARCH("#",H4790)),AA4790&lt;Config!$B$8,SUMPRODUCT(--ISNUMBER(SEARCH({"a";"b";"c";"d";"e";"f";"g";"h";"i";"j";"k";"l";"m";"n";"o";"p";"q";"r";"s";"t";"u";"v";"w";"x";"y";"z"},H4790)))&gt;0),"Invalid","Valid")</f>
        <v>Valid</v>
      </c>
      <c r="J4790" s="1" t="s">
        <v>31896</v>
      </c>
      <c r="K4790" s="1" t="s">
        <v>83</v>
      </c>
      <c r="L4790" s="1" t="s">
        <v>84</v>
      </c>
      <c r="M4790" s="1" t="s">
        <v>33827</v>
      </c>
      <c r="N4790" s="1" t="s">
        <v>31</v>
      </c>
      <c r="O4790" s="1" t="s">
        <v>196</v>
      </c>
      <c r="P4790" t="s">
        <v>53</v>
      </c>
      <c r="Q4790" s="1" t="s">
        <v>150</v>
      </c>
      <c r="R4790" s="1" t="s">
        <v>288</v>
      </c>
      <c r="S4790" s="1" t="s">
        <v>4959</v>
      </c>
      <c r="T4790" s="1" t="s">
        <v>31897</v>
      </c>
      <c r="U4790" s="1" t="s">
        <v>5240</v>
      </c>
      <c r="V4790" s="1" t="s">
        <v>140</v>
      </c>
      <c r="W4790" s="1" t="s">
        <v>75</v>
      </c>
      <c r="X4790" t="str">
        <f t="shared" si="519"/>
        <v>Complete</v>
      </c>
      <c r="Y4790">
        <f>MAX(0,100-IF(G4790="Invalid",Config!$B$5,0)-IF(I4790="Invalid",Config!$B$6,0)-IF(X4790="Incomplete",Config!$B$7,0)-IF(AF4790="Yes",Config!$B$37,0))</f>
        <v>70</v>
      </c>
      <c r="Z4790" s="1">
        <f>IF(OR(TRIM(B4790)="",COUNTIF(Config!$B$15:$B$19,B4790)&gt;0),1,0)+IF(OR(TRIM(C4790)="",COUNTIF(Config!$B$15:$B$19,C4790)&gt;0),1,0)+IF(OR(TRIM(F4790)="",COUNTIF(Config!$B$15:$B$19,F4790)&gt;0),1,0)+IF(OR(TRIM(H4790)="",COUNTIF(Config!$B$15:$B$19,H4790)&gt;0),1,0)+IF(OR(TRIM(E4790)="",COUNTIF(Config!$B$15:$B$19,E4790)&gt;0),1,0)+IF(OR(TRIM(K4790)="",COUNTIF(Config!$B$15:$B$19,K4790)&gt;0),1,0)+IF(OR(TRIM(P4790)="",COUNTIF(Config!$B$15:$B$19,P4790)&gt;0),1,0)+IF(OR(TRIM(R4790)="",COUNTIF(Config!$B$15:$B$19,R4790)&gt;0),1,0)</f>
        <v>0</v>
      </c>
      <c r="AA4790" s="1" cm="1">
        <f t="array" ref="AA4790">SUMPRODUCT(LEN(H4790)-LEN(SUBSTITUTE(H4790,{"0";"1";"2";"3";"4";"5";"6";"7";"8";"9"},"")))</f>
        <v>12</v>
      </c>
      <c r="AC4790" t="str">
        <f t="shared" si="520"/>
        <v>Invalid Email</v>
      </c>
      <c r="AD4790">
        <f t="shared" si="521"/>
        <v>0</v>
      </c>
      <c r="AE4790">
        <f t="shared" si="522"/>
        <v>1</v>
      </c>
      <c r="AF4790" t="str">
        <f t="shared" si="523"/>
        <v>No</v>
      </c>
      <c r="AG4790">
        <f t="shared" ca="1" si="524"/>
        <v>37</v>
      </c>
      <c r="AH4790" t="str">
        <f ca="1">IF(OR(V4790="",AG4790=""),"Yes",IF(AG4790&gt;Config!$B$41,"Yes","No"))</f>
        <v>No</v>
      </c>
    </row>
    <row r="4791" spans="1:34" x14ac:dyDescent="0.25">
      <c r="A4791" s="1" t="s">
        <v>31898</v>
      </c>
      <c r="B4791" s="1" t="s">
        <v>747</v>
      </c>
      <c r="C4791" s="1" t="s">
        <v>364</v>
      </c>
      <c r="D4791" s="1" t="s">
        <v>31899</v>
      </c>
      <c r="E4791" s="1" t="s">
        <v>642</v>
      </c>
      <c r="F4791" s="1" t="s">
        <v>31900</v>
      </c>
      <c r="G4791" t="str">
        <f t="shared" si="518"/>
        <v>Invalid</v>
      </c>
      <c r="H4791" s="1" t="s">
        <v>31901</v>
      </c>
      <c r="I4791" t="str" cm="1">
        <f t="array" ref="I4791">IF(OR(TRIM(H4791)="",ISNUMBER(SEARCH("#",H4791)),AA4791&lt;Config!$B$8,SUMPRODUCT(--ISNUMBER(SEARCH({"a";"b";"c";"d";"e";"f";"g";"h";"i";"j";"k";"l";"m";"n";"o";"p";"q";"r";"s";"t";"u";"v";"w";"x";"y";"z"},H4791)))&gt;0),"Invalid","Valid")</f>
        <v>Valid</v>
      </c>
      <c r="J4791" s="1" t="s">
        <v>31902</v>
      </c>
      <c r="K4791" s="1" t="s">
        <v>625</v>
      </c>
      <c r="L4791" s="1" t="s">
        <v>29</v>
      </c>
      <c r="M4791" s="1" t="s">
        <v>33827</v>
      </c>
      <c r="N4791" s="1" t="s">
        <v>224</v>
      </c>
      <c r="O4791" s="1" t="s">
        <v>180</v>
      </c>
      <c r="P4791" t="s">
        <v>344</v>
      </c>
      <c r="Q4791" s="1" t="s">
        <v>971</v>
      </c>
      <c r="R4791" s="1" t="s">
        <v>1200</v>
      </c>
      <c r="S4791" s="1" t="s">
        <v>13918</v>
      </c>
      <c r="T4791" s="1" t="s">
        <v>31903</v>
      </c>
      <c r="U4791" s="1" t="s">
        <v>8079</v>
      </c>
      <c r="V4791" s="1" t="s">
        <v>965</v>
      </c>
      <c r="W4791" s="1" t="s">
        <v>202</v>
      </c>
      <c r="X4791" t="str">
        <f t="shared" si="519"/>
        <v>Complete</v>
      </c>
      <c r="Y4791">
        <f>MAX(0,100-IF(G4791="Invalid",Config!$B$5,0)-IF(I4791="Invalid",Config!$B$6,0)-IF(X4791="Incomplete",Config!$B$7,0)-IF(AF4791="Yes",Config!$B$37,0))</f>
        <v>70</v>
      </c>
      <c r="Z4791" s="1">
        <f>IF(OR(TRIM(B4791)="",COUNTIF(Config!$B$15:$B$19,B4791)&gt;0),1,0)+IF(OR(TRIM(C4791)="",COUNTIF(Config!$B$15:$B$19,C4791)&gt;0),1,0)+IF(OR(TRIM(F4791)="",COUNTIF(Config!$B$15:$B$19,F4791)&gt;0),1,0)+IF(OR(TRIM(H4791)="",COUNTIF(Config!$B$15:$B$19,H4791)&gt;0),1,0)+IF(OR(TRIM(E4791)="",COUNTIF(Config!$B$15:$B$19,E4791)&gt;0),1,0)+IF(OR(TRIM(K4791)="",COUNTIF(Config!$B$15:$B$19,K4791)&gt;0),1,0)+IF(OR(TRIM(P4791)="",COUNTIF(Config!$B$15:$B$19,P4791)&gt;0),1,0)+IF(OR(TRIM(R4791)="",COUNTIF(Config!$B$15:$B$19,R4791)&gt;0),1,0)</f>
        <v>0</v>
      </c>
      <c r="AA4791" s="1" cm="1">
        <f t="array" ref="AA4791">SUMPRODUCT(LEN(H4791)-LEN(SUBSTITUTE(H4791,{"0";"1";"2";"3";"4";"5";"6";"7";"8";"9"},"")))</f>
        <v>11</v>
      </c>
      <c r="AC4791" t="str">
        <f t="shared" si="520"/>
        <v>Invalid Email</v>
      </c>
      <c r="AD4791">
        <f t="shared" si="521"/>
        <v>0</v>
      </c>
      <c r="AE4791">
        <f t="shared" si="522"/>
        <v>1</v>
      </c>
      <c r="AF4791" t="str">
        <f t="shared" si="523"/>
        <v>No</v>
      </c>
      <c r="AG4791">
        <f t="shared" ca="1" si="524"/>
        <v>238</v>
      </c>
      <c r="AH4791" t="str">
        <f ca="1">IF(OR(V4791="",AG4791=""),"Yes",IF(AG4791&gt;Config!$B$41,"Yes","No"))</f>
        <v>No</v>
      </c>
    </row>
    <row r="4792" spans="1:34" x14ac:dyDescent="0.25">
      <c r="A4792" s="1" t="s">
        <v>31904</v>
      </c>
      <c r="B4792" s="1" t="s">
        <v>765</v>
      </c>
      <c r="C4792" s="1" t="s">
        <v>97</v>
      </c>
      <c r="D4792" s="1" t="s">
        <v>31905</v>
      </c>
      <c r="E4792" s="1" t="s">
        <v>34432</v>
      </c>
      <c r="F4792" s="1" t="s">
        <v>31906</v>
      </c>
      <c r="G4792" t="str">
        <f t="shared" si="518"/>
        <v>Valid</v>
      </c>
      <c r="H4792" s="1" t="s">
        <v>13526</v>
      </c>
      <c r="I4792" t="str" cm="1">
        <f t="array" ref="I4792">IF(OR(TRIM(H4792)="",ISNUMBER(SEARCH("#",H4792)),AA4792&lt;Config!$B$8,SUMPRODUCT(--ISNUMBER(SEARCH({"a";"b";"c";"d";"e";"f";"g";"h";"i";"j";"k";"l";"m";"n";"o";"p";"q";"r";"s";"t";"u";"v";"w";"x";"y";"z"},H4792)))&gt;0),"Invalid","Valid")</f>
        <v>Valid</v>
      </c>
      <c r="J4792" s="1" t="s">
        <v>31907</v>
      </c>
      <c r="K4792" s="1" t="s">
        <v>28</v>
      </c>
      <c r="L4792" s="1" t="s">
        <v>84</v>
      </c>
      <c r="M4792" s="1" t="s">
        <v>30</v>
      </c>
      <c r="N4792" s="1" t="s">
        <v>713</v>
      </c>
      <c r="O4792" s="1" t="s">
        <v>69</v>
      </c>
      <c r="P4792" t="s">
        <v>53</v>
      </c>
      <c r="Q4792" s="1" t="s">
        <v>150</v>
      </c>
      <c r="R4792" s="1" t="s">
        <v>288</v>
      </c>
      <c r="S4792" s="1" t="s">
        <v>31908</v>
      </c>
      <c r="T4792" s="1" t="s">
        <v>31909</v>
      </c>
      <c r="U4792" s="1" t="s">
        <v>31910</v>
      </c>
      <c r="V4792" s="1" t="s">
        <v>8448</v>
      </c>
      <c r="W4792" s="1" t="s">
        <v>384</v>
      </c>
      <c r="X4792" t="str">
        <f t="shared" si="519"/>
        <v>Complete</v>
      </c>
      <c r="Y4792">
        <f>MAX(0,100-IF(G4792="Invalid",Config!$B$5,0)-IF(I4792="Invalid",Config!$B$6,0)-IF(X4792="Incomplete",Config!$B$7,0)-IF(AF4792="Yes",Config!$B$37,0))</f>
        <v>75</v>
      </c>
      <c r="Z4792" s="1">
        <f>IF(OR(TRIM(B4792)="",COUNTIF(Config!$B$15:$B$19,B4792)&gt;0),1,0)+IF(OR(TRIM(C4792)="",COUNTIF(Config!$B$15:$B$19,C4792)&gt;0),1,0)+IF(OR(TRIM(F4792)="",COUNTIF(Config!$B$15:$B$19,F4792)&gt;0),1,0)+IF(OR(TRIM(H4792)="",COUNTIF(Config!$B$15:$B$19,H4792)&gt;0),1,0)+IF(OR(TRIM(E4792)="",COUNTIF(Config!$B$15:$B$19,E4792)&gt;0),1,0)+IF(OR(TRIM(K4792)="",COUNTIF(Config!$B$15:$B$19,K4792)&gt;0),1,0)+IF(OR(TRIM(P4792)="",COUNTIF(Config!$B$15:$B$19,P4792)&gt;0),1,0)+IF(OR(TRIM(R4792)="",COUNTIF(Config!$B$15:$B$19,R4792)&gt;0),1,0)</f>
        <v>0</v>
      </c>
      <c r="AA4792" s="1" cm="1">
        <f t="array" ref="AA4792">SUMPRODUCT(LEN(H4792)-LEN(SUBSTITUTE(H4792,{"0";"1";"2";"3";"4";"5";"6";"7";"8";"9"},"")))</f>
        <v>12</v>
      </c>
      <c r="AC4792" t="str">
        <f t="shared" si="520"/>
        <v>Potential Duplicate</v>
      </c>
      <c r="AD4792">
        <f t="shared" si="521"/>
        <v>1</v>
      </c>
      <c r="AE4792">
        <f t="shared" si="522"/>
        <v>2</v>
      </c>
      <c r="AF4792" t="str">
        <f t="shared" si="523"/>
        <v>Yes</v>
      </c>
      <c r="AG4792" t="str">
        <f t="shared" ca="1" si="524"/>
        <v/>
      </c>
      <c r="AH4792" t="str">
        <f ca="1">IF(OR(V4792="",AG4792=""),"Yes",IF(AG4792&gt;Config!$B$41,"Yes","No"))</f>
        <v>Yes</v>
      </c>
    </row>
    <row r="4793" spans="1:34" x14ac:dyDescent="0.25">
      <c r="A4793" s="1" t="s">
        <v>14564</v>
      </c>
      <c r="B4793" s="1" t="s">
        <v>1147</v>
      </c>
      <c r="C4793" s="1" t="s">
        <v>792</v>
      </c>
      <c r="D4793" s="1" t="s">
        <v>31911</v>
      </c>
      <c r="E4793" s="1" t="s">
        <v>739</v>
      </c>
      <c r="F4793" s="1" t="s">
        <v>31912</v>
      </c>
      <c r="G4793" t="str">
        <f t="shared" si="518"/>
        <v>Valid</v>
      </c>
      <c r="H4793" s="1" t="s">
        <v>31913</v>
      </c>
      <c r="I4793" t="str" cm="1">
        <f t="array" ref="I4793">IF(OR(TRIM(H4793)="",ISNUMBER(SEARCH("#",H4793)),AA4793&lt;Config!$B$8,SUMPRODUCT(--ISNUMBER(SEARCH({"a";"b";"c";"d";"e";"f";"g";"h";"i";"j";"k";"l";"m";"n";"o";"p";"q";"r";"s";"t";"u";"v";"w";"x";"y";"z"},H4793)))&gt;0),"Invalid","Valid")</f>
        <v>Valid</v>
      </c>
      <c r="J4793" s="1" t="s">
        <v>31914</v>
      </c>
      <c r="K4793" s="1" t="s">
        <v>1001</v>
      </c>
      <c r="L4793" s="1" t="s">
        <v>49</v>
      </c>
      <c r="M4793" s="1" t="s">
        <v>33827</v>
      </c>
      <c r="N4793" s="1" t="s">
        <v>148</v>
      </c>
      <c r="O4793" s="1" t="s">
        <v>149</v>
      </c>
      <c r="P4793" t="s">
        <v>53</v>
      </c>
      <c r="Q4793" s="1" t="s">
        <v>181</v>
      </c>
      <c r="R4793" s="1" t="s">
        <v>55</v>
      </c>
      <c r="S4793" s="1" t="s">
        <v>31915</v>
      </c>
      <c r="T4793" s="1" t="s">
        <v>31916</v>
      </c>
      <c r="U4793" s="1" t="s">
        <v>333</v>
      </c>
      <c r="V4793" s="1" t="s">
        <v>29812</v>
      </c>
      <c r="W4793" s="1" t="s">
        <v>186</v>
      </c>
      <c r="X4793" t="str">
        <f t="shared" si="519"/>
        <v>Complete</v>
      </c>
      <c r="Y4793">
        <f>MAX(0,100-IF(G4793="Invalid",Config!$B$5,0)-IF(I4793="Invalid",Config!$B$6,0)-IF(X4793="Incomplete",Config!$B$7,0)-IF(AF4793="Yes",Config!$B$37,0))</f>
        <v>100</v>
      </c>
      <c r="Z4793" s="1">
        <f>IF(OR(TRIM(B4793)="",COUNTIF(Config!$B$15:$B$19,B4793)&gt;0),1,0)+IF(OR(TRIM(C4793)="",COUNTIF(Config!$B$15:$B$19,C4793)&gt;0),1,0)+IF(OR(TRIM(F4793)="",COUNTIF(Config!$B$15:$B$19,F4793)&gt;0),1,0)+IF(OR(TRIM(H4793)="",COUNTIF(Config!$B$15:$B$19,H4793)&gt;0),1,0)+IF(OR(TRIM(E4793)="",COUNTIF(Config!$B$15:$B$19,E4793)&gt;0),1,0)+IF(OR(TRIM(K4793)="",COUNTIF(Config!$B$15:$B$19,K4793)&gt;0),1,0)+IF(OR(TRIM(P4793)="",COUNTIF(Config!$B$15:$B$19,P4793)&gt;0),1,0)+IF(OR(TRIM(R4793)="",COUNTIF(Config!$B$15:$B$19,R4793)&gt;0),1,0)</f>
        <v>0</v>
      </c>
      <c r="AA4793" s="1" cm="1">
        <f t="array" ref="AA4793">SUMPRODUCT(LEN(H4793)-LEN(SUBSTITUTE(H4793,{"0";"1";"2";"3";"4";"5";"6";"7";"8";"9"},"")))</f>
        <v>12</v>
      </c>
      <c r="AC4793" t="str">
        <f t="shared" si="520"/>
        <v/>
      </c>
      <c r="AD4793">
        <f t="shared" si="521"/>
        <v>1</v>
      </c>
      <c r="AE4793">
        <f t="shared" si="522"/>
        <v>1</v>
      </c>
      <c r="AF4793" t="str">
        <f t="shared" si="523"/>
        <v>No</v>
      </c>
      <c r="AG4793">
        <f t="shared" ca="1" si="524"/>
        <v>498</v>
      </c>
      <c r="AH4793" t="str">
        <f ca="1">IF(OR(V4793="",AG4793=""),"Yes",IF(AG4793&gt;Config!$B$41,"Yes","No"))</f>
        <v>Yes</v>
      </c>
    </row>
    <row r="4794" spans="1:34" x14ac:dyDescent="0.25">
      <c r="A4794" s="1" t="s">
        <v>31917</v>
      </c>
      <c r="B4794" s="1" t="s">
        <v>33815</v>
      </c>
      <c r="C4794" s="1" t="s">
        <v>535</v>
      </c>
      <c r="D4794" s="1" t="s">
        <v>535</v>
      </c>
      <c r="E4794" s="1" t="s">
        <v>35030</v>
      </c>
      <c r="F4794" s="1" t="s">
        <v>31918</v>
      </c>
      <c r="G4794" t="str">
        <f t="shared" si="518"/>
        <v>Valid</v>
      </c>
      <c r="H4794" s="1" t="s">
        <v>31919</v>
      </c>
      <c r="I4794" t="str" cm="1">
        <f t="array" ref="I4794">IF(OR(TRIM(H4794)="",ISNUMBER(SEARCH("#",H4794)),AA4794&lt;Config!$B$8,SUMPRODUCT(--ISNUMBER(SEARCH({"a";"b";"c";"d";"e";"f";"g";"h";"i";"j";"k";"l";"m";"n";"o";"p";"q";"r";"s";"t";"u";"v";"w";"x";"y";"z"},H4794)))&gt;0),"Invalid","Valid")</f>
        <v>Valid</v>
      </c>
      <c r="J4794" s="1" t="s">
        <v>31920</v>
      </c>
      <c r="K4794" s="1" t="s">
        <v>369</v>
      </c>
      <c r="L4794" s="1" t="s">
        <v>84</v>
      </c>
      <c r="M4794" s="1" t="s">
        <v>103</v>
      </c>
      <c r="N4794" s="1" t="s">
        <v>211</v>
      </c>
      <c r="O4794" s="1" t="s">
        <v>69</v>
      </c>
      <c r="P4794" t="s">
        <v>344</v>
      </c>
      <c r="Q4794" s="1" t="s">
        <v>971</v>
      </c>
      <c r="R4794" s="1" t="s">
        <v>1141</v>
      </c>
      <c r="S4794" s="1" t="s">
        <v>1142</v>
      </c>
      <c r="T4794" s="1" t="s">
        <v>31921</v>
      </c>
      <c r="U4794" s="1" t="s">
        <v>3544</v>
      </c>
      <c r="V4794" s="1" t="s">
        <v>1173</v>
      </c>
      <c r="W4794" s="1" t="s">
        <v>75</v>
      </c>
      <c r="X4794" t="str">
        <f t="shared" si="519"/>
        <v>Incomplete</v>
      </c>
      <c r="Y4794">
        <f>MAX(0,100-IF(G4794="Invalid",Config!$B$5,0)-IF(I4794="Invalid",Config!$B$6,0)-IF(X4794="Incomplete",Config!$B$7,0)-IF(AF4794="Yes",Config!$B$37,0))</f>
        <v>60</v>
      </c>
      <c r="Z4794" s="1">
        <f>IF(OR(TRIM(B4794)="",COUNTIF(Config!$B$15:$B$19,B4794)&gt;0),1,0)+IF(OR(TRIM(C4794)="",COUNTIF(Config!$B$15:$B$19,C4794)&gt;0),1,0)+IF(OR(TRIM(F4794)="",COUNTIF(Config!$B$15:$B$19,F4794)&gt;0),1,0)+IF(OR(TRIM(H4794)="",COUNTIF(Config!$B$15:$B$19,H4794)&gt;0),1,0)+IF(OR(TRIM(E4794)="",COUNTIF(Config!$B$15:$B$19,E4794)&gt;0),1,0)+IF(OR(TRIM(K4794)="",COUNTIF(Config!$B$15:$B$19,K4794)&gt;0),1,0)+IF(OR(TRIM(P4794)="",COUNTIF(Config!$B$15:$B$19,P4794)&gt;0),1,0)+IF(OR(TRIM(R4794)="",COUNTIF(Config!$B$15:$B$19,R4794)&gt;0),1,0)</f>
        <v>1</v>
      </c>
      <c r="AA4794" s="1" cm="1">
        <f t="array" ref="AA4794">SUMPRODUCT(LEN(H4794)-LEN(SUBSTITUTE(H4794,{"0";"1";"2";"3";"4";"5";"6";"7";"8";"9"},"")))</f>
        <v>10</v>
      </c>
      <c r="AC4794" t="str">
        <f t="shared" si="520"/>
        <v>Incomplete Profile</v>
      </c>
      <c r="AD4794">
        <f t="shared" si="521"/>
        <v>1</v>
      </c>
      <c r="AE4794">
        <f t="shared" si="522"/>
        <v>1</v>
      </c>
      <c r="AF4794" t="str">
        <f t="shared" si="523"/>
        <v>No</v>
      </c>
      <c r="AG4794">
        <f t="shared" ca="1" si="524"/>
        <v>120</v>
      </c>
      <c r="AH4794" t="str">
        <f ca="1">IF(OR(V4794="",AG4794=""),"Yes",IF(AG4794&gt;Config!$B$41,"Yes","No"))</f>
        <v>No</v>
      </c>
    </row>
    <row r="4795" spans="1:34" x14ac:dyDescent="0.25">
      <c r="A4795" s="1" t="s">
        <v>31922</v>
      </c>
      <c r="B4795" s="1" t="s">
        <v>33815</v>
      </c>
      <c r="C4795" s="1" t="s">
        <v>535</v>
      </c>
      <c r="D4795" s="1" t="s">
        <v>535</v>
      </c>
      <c r="E4795" s="1" t="s">
        <v>34420</v>
      </c>
      <c r="F4795" s="1" t="s">
        <v>31923</v>
      </c>
      <c r="G4795" t="str">
        <f t="shared" si="518"/>
        <v>Valid</v>
      </c>
      <c r="H4795" s="1" t="s">
        <v>31924</v>
      </c>
      <c r="I4795" t="str" cm="1">
        <f t="array" ref="I4795">IF(OR(TRIM(H4795)="",ISNUMBER(SEARCH("#",H4795)),AA4795&lt;Config!$B$8,SUMPRODUCT(--ISNUMBER(SEARCH({"a";"b";"c";"d";"e";"f";"g";"h";"i";"j";"k";"l";"m";"n";"o";"p";"q";"r";"s";"t";"u";"v";"w";"x";"y";"z"},H4795)))&gt;0),"Invalid","Valid")</f>
        <v>Valid</v>
      </c>
      <c r="J4795" s="1" t="s">
        <v>31925</v>
      </c>
      <c r="K4795" s="1" t="s">
        <v>66</v>
      </c>
      <c r="L4795" s="1" t="s">
        <v>102</v>
      </c>
      <c r="M4795" s="1" t="s">
        <v>33827</v>
      </c>
      <c r="N4795" s="1" t="s">
        <v>358</v>
      </c>
      <c r="O4795" s="1" t="s">
        <v>52</v>
      </c>
      <c r="P4795" t="s">
        <v>104</v>
      </c>
      <c r="Q4795" s="1" t="s">
        <v>105</v>
      </c>
      <c r="R4795" s="1" t="s">
        <v>833</v>
      </c>
      <c r="S4795" s="1" t="s">
        <v>20444</v>
      </c>
      <c r="T4795" s="1" t="s">
        <v>31926</v>
      </c>
      <c r="U4795" s="1" t="s">
        <v>373</v>
      </c>
      <c r="V4795" s="1" t="s">
        <v>4383</v>
      </c>
      <c r="W4795" s="1" t="s">
        <v>94</v>
      </c>
      <c r="X4795" t="str">
        <f t="shared" si="519"/>
        <v>Incomplete</v>
      </c>
      <c r="Y4795">
        <f>MAX(0,100-IF(G4795="Invalid",Config!$B$5,0)-IF(I4795="Invalid",Config!$B$6,0)-IF(X4795="Incomplete",Config!$B$7,0)-IF(AF4795="Yes",Config!$B$37,0))</f>
        <v>60</v>
      </c>
      <c r="Z4795" s="1">
        <f>IF(OR(TRIM(B4795)="",COUNTIF(Config!$B$15:$B$19,B4795)&gt;0),1,0)+IF(OR(TRIM(C4795)="",COUNTIF(Config!$B$15:$B$19,C4795)&gt;0),1,0)+IF(OR(TRIM(F4795)="",COUNTIF(Config!$B$15:$B$19,F4795)&gt;0),1,0)+IF(OR(TRIM(H4795)="",COUNTIF(Config!$B$15:$B$19,H4795)&gt;0),1,0)+IF(OR(TRIM(E4795)="",COUNTIF(Config!$B$15:$B$19,E4795)&gt;0),1,0)+IF(OR(TRIM(K4795)="",COUNTIF(Config!$B$15:$B$19,K4795)&gt;0),1,0)+IF(OR(TRIM(P4795)="",COUNTIF(Config!$B$15:$B$19,P4795)&gt;0),1,0)+IF(OR(TRIM(R4795)="",COUNTIF(Config!$B$15:$B$19,R4795)&gt;0),1,0)</f>
        <v>1</v>
      </c>
      <c r="AA4795" s="1" cm="1">
        <f t="array" ref="AA4795">SUMPRODUCT(LEN(H4795)-LEN(SUBSTITUTE(H4795,{"0";"1";"2";"3";"4";"5";"6";"7";"8";"9"},"")))</f>
        <v>11</v>
      </c>
      <c r="AC4795" t="str">
        <f t="shared" si="520"/>
        <v>Incomplete Profile</v>
      </c>
      <c r="AD4795">
        <f t="shared" si="521"/>
        <v>1</v>
      </c>
      <c r="AE4795">
        <f t="shared" si="522"/>
        <v>1</v>
      </c>
      <c r="AF4795" t="str">
        <f t="shared" si="523"/>
        <v>No</v>
      </c>
      <c r="AG4795">
        <f t="shared" ca="1" si="524"/>
        <v>124</v>
      </c>
      <c r="AH4795" t="str">
        <f ca="1">IF(OR(V4795="",AG4795=""),"Yes",IF(AG4795&gt;Config!$B$41,"Yes","No"))</f>
        <v>No</v>
      </c>
    </row>
    <row r="4796" spans="1:34" x14ac:dyDescent="0.25">
      <c r="A4796" s="1" t="s">
        <v>31927</v>
      </c>
      <c r="B4796" s="1" t="s">
        <v>917</v>
      </c>
      <c r="C4796" s="1" t="s">
        <v>1068</v>
      </c>
      <c r="D4796" s="1" t="s">
        <v>31928</v>
      </c>
      <c r="E4796" s="1" t="s">
        <v>35747</v>
      </c>
      <c r="F4796" s="1" t="s">
        <v>31929</v>
      </c>
      <c r="G4796" t="str">
        <f t="shared" si="518"/>
        <v>Valid</v>
      </c>
      <c r="H4796" s="1" t="s">
        <v>31930</v>
      </c>
      <c r="I4796" t="str" cm="1">
        <f t="array" ref="I4796">IF(OR(TRIM(H4796)="",ISNUMBER(SEARCH("#",H4796)),AA4796&lt;Config!$B$8,SUMPRODUCT(--ISNUMBER(SEARCH({"a";"b";"c";"d";"e";"f";"g";"h";"i";"j";"k";"l";"m";"n";"o";"p";"q";"r";"s";"t";"u";"v";"w";"x";"y";"z"},H4796)))&gt;0),"Invalid","Valid")</f>
        <v>Valid</v>
      </c>
      <c r="J4796" s="1" t="s">
        <v>31931</v>
      </c>
      <c r="K4796" s="1" t="s">
        <v>287</v>
      </c>
      <c r="L4796" s="1" t="s">
        <v>179</v>
      </c>
      <c r="M4796" s="1" t="s">
        <v>462</v>
      </c>
      <c r="N4796" s="1" t="s">
        <v>148</v>
      </c>
      <c r="O4796" s="1" t="s">
        <v>69</v>
      </c>
      <c r="P4796" t="s">
        <v>344</v>
      </c>
      <c r="Q4796" s="1" t="s">
        <v>1199</v>
      </c>
      <c r="R4796" s="1" t="s">
        <v>1141</v>
      </c>
      <c r="S4796" s="1" t="s">
        <v>7461</v>
      </c>
      <c r="T4796" s="1" t="s">
        <v>31932</v>
      </c>
      <c r="U4796" s="1" t="s">
        <v>1102</v>
      </c>
      <c r="V4796" s="1" t="s">
        <v>2258</v>
      </c>
      <c r="W4796" s="1" t="s">
        <v>40</v>
      </c>
      <c r="X4796" t="str">
        <f t="shared" si="519"/>
        <v>Complete</v>
      </c>
      <c r="Y4796">
        <f>MAX(0,100-IF(G4796="Invalid",Config!$B$5,0)-IF(I4796="Invalid",Config!$B$6,0)-IF(X4796="Incomplete",Config!$B$7,0)-IF(AF4796="Yes",Config!$B$37,0))</f>
        <v>100</v>
      </c>
      <c r="Z4796" s="1">
        <f>IF(OR(TRIM(B4796)="",COUNTIF(Config!$B$15:$B$19,B4796)&gt;0),1,0)+IF(OR(TRIM(C4796)="",COUNTIF(Config!$B$15:$B$19,C4796)&gt;0),1,0)+IF(OR(TRIM(F4796)="",COUNTIF(Config!$B$15:$B$19,F4796)&gt;0),1,0)+IF(OR(TRIM(H4796)="",COUNTIF(Config!$B$15:$B$19,H4796)&gt;0),1,0)+IF(OR(TRIM(E4796)="",COUNTIF(Config!$B$15:$B$19,E4796)&gt;0),1,0)+IF(OR(TRIM(K4796)="",COUNTIF(Config!$B$15:$B$19,K4796)&gt;0),1,0)+IF(OR(TRIM(P4796)="",COUNTIF(Config!$B$15:$B$19,P4796)&gt;0),1,0)+IF(OR(TRIM(R4796)="",COUNTIF(Config!$B$15:$B$19,R4796)&gt;0),1,0)</f>
        <v>0</v>
      </c>
      <c r="AA4796" s="1" cm="1">
        <f t="array" ref="AA4796">SUMPRODUCT(LEN(H4796)-LEN(SUBSTITUTE(H4796,{"0";"1";"2";"3";"4";"5";"6";"7";"8";"9"},"")))</f>
        <v>10</v>
      </c>
      <c r="AC4796" t="str">
        <f t="shared" si="520"/>
        <v/>
      </c>
      <c r="AD4796">
        <f t="shared" si="521"/>
        <v>1</v>
      </c>
      <c r="AE4796">
        <f t="shared" si="522"/>
        <v>1</v>
      </c>
      <c r="AF4796" t="str">
        <f t="shared" si="523"/>
        <v>No</v>
      </c>
      <c r="AG4796">
        <f t="shared" ca="1" si="524"/>
        <v>294</v>
      </c>
      <c r="AH4796" t="str">
        <f ca="1">IF(OR(V4796="",AG4796=""),"Yes",IF(AG4796&gt;Config!$B$41,"Yes","No"))</f>
        <v>No</v>
      </c>
    </row>
    <row r="4797" spans="1:34" x14ac:dyDescent="0.25">
      <c r="A4797" s="1" t="s">
        <v>31933</v>
      </c>
      <c r="B4797" s="1" t="s">
        <v>565</v>
      </c>
      <c r="C4797" s="1" t="s">
        <v>679</v>
      </c>
      <c r="D4797" s="1" t="s">
        <v>31934</v>
      </c>
      <c r="E4797" s="1" t="s">
        <v>35748</v>
      </c>
      <c r="F4797" s="1" t="s">
        <v>31935</v>
      </c>
      <c r="G4797" t="str">
        <f t="shared" si="518"/>
        <v>Valid</v>
      </c>
      <c r="H4797" s="1" t="s">
        <v>31936</v>
      </c>
      <c r="I4797" t="str" cm="1">
        <f t="array" ref="I4797">IF(OR(TRIM(H4797)="",ISNUMBER(SEARCH("#",H4797)),AA4797&lt;Config!$B$8,SUMPRODUCT(--ISNUMBER(SEARCH({"a";"b";"c";"d";"e";"f";"g";"h";"i";"j";"k";"l";"m";"n";"o";"p";"q";"r";"s";"t";"u";"v";"w";"x";"y";"z"},H4797)))&gt;0),"Invalid","Valid")</f>
        <v>Valid</v>
      </c>
      <c r="J4797" s="1" t="s">
        <v>31937</v>
      </c>
      <c r="K4797" s="1" t="s">
        <v>504</v>
      </c>
      <c r="L4797" s="1" t="s">
        <v>450</v>
      </c>
      <c r="M4797" s="1" t="s">
        <v>50</v>
      </c>
      <c r="N4797" s="1" t="s">
        <v>252</v>
      </c>
      <c r="O4797" s="1" t="s">
        <v>32</v>
      </c>
      <c r="P4797" t="s">
        <v>87</v>
      </c>
      <c r="Q4797" s="1" t="s">
        <v>438</v>
      </c>
      <c r="R4797" s="1" t="s">
        <v>136</v>
      </c>
      <c r="S4797" s="1" t="s">
        <v>1245</v>
      </c>
      <c r="T4797" s="1" t="s">
        <v>31938</v>
      </c>
      <c r="U4797" s="1" t="s">
        <v>6318</v>
      </c>
      <c r="V4797" s="1" t="s">
        <v>319</v>
      </c>
      <c r="W4797" s="1" t="s">
        <v>33823</v>
      </c>
      <c r="X4797" t="str">
        <f t="shared" si="519"/>
        <v>Complete</v>
      </c>
      <c r="Y4797">
        <f>MAX(0,100-IF(G4797="Invalid",Config!$B$5,0)-IF(I4797="Invalid",Config!$B$6,0)-IF(X4797="Incomplete",Config!$B$7,0)-IF(AF4797="Yes",Config!$B$37,0))</f>
        <v>100</v>
      </c>
      <c r="Z4797" s="1">
        <f>IF(OR(TRIM(B4797)="",COUNTIF(Config!$B$15:$B$19,B4797)&gt;0),1,0)+IF(OR(TRIM(C4797)="",COUNTIF(Config!$B$15:$B$19,C4797)&gt;0),1,0)+IF(OR(TRIM(F4797)="",COUNTIF(Config!$B$15:$B$19,F4797)&gt;0),1,0)+IF(OR(TRIM(H4797)="",COUNTIF(Config!$B$15:$B$19,H4797)&gt;0),1,0)+IF(OR(TRIM(E4797)="",COUNTIF(Config!$B$15:$B$19,E4797)&gt;0),1,0)+IF(OR(TRIM(K4797)="",COUNTIF(Config!$B$15:$B$19,K4797)&gt;0),1,0)+IF(OR(TRIM(P4797)="",COUNTIF(Config!$B$15:$B$19,P4797)&gt;0),1,0)+IF(OR(TRIM(R4797)="",COUNTIF(Config!$B$15:$B$19,R4797)&gt;0),1,0)</f>
        <v>0</v>
      </c>
      <c r="AA4797" s="1" cm="1">
        <f t="array" ref="AA4797">SUMPRODUCT(LEN(H4797)-LEN(SUBSTITUTE(H4797,{"0";"1";"2";"3";"4";"5";"6";"7";"8";"9"},"")))</f>
        <v>10</v>
      </c>
      <c r="AC4797" t="str">
        <f t="shared" si="520"/>
        <v/>
      </c>
      <c r="AD4797">
        <f t="shared" si="521"/>
        <v>1</v>
      </c>
      <c r="AE4797">
        <f t="shared" si="522"/>
        <v>1</v>
      </c>
      <c r="AF4797" t="str">
        <f t="shared" si="523"/>
        <v>No</v>
      </c>
      <c r="AG4797">
        <f t="shared" ca="1" si="524"/>
        <v>408</v>
      </c>
      <c r="AH4797" t="str">
        <f ca="1">IF(OR(V4797="",AG4797=""),"Yes",IF(AG4797&gt;Config!$B$41,"Yes","No"))</f>
        <v>Yes</v>
      </c>
    </row>
    <row r="4798" spans="1:34" x14ac:dyDescent="0.25">
      <c r="A4798" s="1" t="s">
        <v>9202</v>
      </c>
      <c r="B4798" s="1" t="s">
        <v>1495</v>
      </c>
      <c r="C4798" s="1" t="s">
        <v>432</v>
      </c>
      <c r="D4798" s="1" t="s">
        <v>31939</v>
      </c>
      <c r="E4798" s="1" t="s">
        <v>283</v>
      </c>
      <c r="F4798" s="1" t="s">
        <v>31940</v>
      </c>
      <c r="G4798" t="str">
        <f t="shared" si="518"/>
        <v>Valid</v>
      </c>
      <c r="H4798" s="1" t="s">
        <v>31941</v>
      </c>
      <c r="I4798" t="str" cm="1">
        <f t="array" ref="I4798">IF(OR(TRIM(H4798)="",ISNUMBER(SEARCH("#",H4798)),AA4798&lt;Config!$B$8,SUMPRODUCT(--ISNUMBER(SEARCH({"a";"b";"c";"d";"e";"f";"g";"h";"i";"j";"k";"l";"m";"n";"o";"p";"q";"r";"s";"t";"u";"v";"w";"x";"y";"z"},H4798)))&gt;0),"Invalid","Valid")</f>
        <v>Valid</v>
      </c>
      <c r="J4798" s="1" t="s">
        <v>31942</v>
      </c>
      <c r="K4798" s="1" t="s">
        <v>83</v>
      </c>
      <c r="L4798" s="1" t="s">
        <v>84</v>
      </c>
      <c r="M4798" s="1" t="s">
        <v>103</v>
      </c>
      <c r="N4798" s="1" t="s">
        <v>713</v>
      </c>
      <c r="O4798" s="1" t="s">
        <v>52</v>
      </c>
      <c r="P4798" t="s">
        <v>590</v>
      </c>
      <c r="Q4798" s="1" t="s">
        <v>591</v>
      </c>
      <c r="R4798" s="1" t="s">
        <v>845</v>
      </c>
      <c r="S4798" s="1" t="s">
        <v>31943</v>
      </c>
      <c r="T4798" s="1" t="s">
        <v>31944</v>
      </c>
      <c r="U4798" s="1" t="s">
        <v>5240</v>
      </c>
      <c r="V4798" s="1" t="s">
        <v>140</v>
      </c>
      <c r="W4798" s="1" t="s">
        <v>40</v>
      </c>
      <c r="X4798" t="str">
        <f t="shared" si="519"/>
        <v>Complete</v>
      </c>
      <c r="Y4798">
        <f>MAX(0,100-IF(G4798="Invalid",Config!$B$5,0)-IF(I4798="Invalid",Config!$B$6,0)-IF(X4798="Incomplete",Config!$B$7,0)-IF(AF4798="Yes",Config!$B$37,0))</f>
        <v>100</v>
      </c>
      <c r="Z4798" s="1">
        <f>IF(OR(TRIM(B4798)="",COUNTIF(Config!$B$15:$B$19,B4798)&gt;0),1,0)+IF(OR(TRIM(C4798)="",COUNTIF(Config!$B$15:$B$19,C4798)&gt;0),1,0)+IF(OR(TRIM(F4798)="",COUNTIF(Config!$B$15:$B$19,F4798)&gt;0),1,0)+IF(OR(TRIM(H4798)="",COUNTIF(Config!$B$15:$B$19,H4798)&gt;0),1,0)+IF(OR(TRIM(E4798)="",COUNTIF(Config!$B$15:$B$19,E4798)&gt;0),1,0)+IF(OR(TRIM(K4798)="",COUNTIF(Config!$B$15:$B$19,K4798)&gt;0),1,0)+IF(OR(TRIM(P4798)="",COUNTIF(Config!$B$15:$B$19,P4798)&gt;0),1,0)+IF(OR(TRIM(R4798)="",COUNTIF(Config!$B$15:$B$19,R4798)&gt;0),1,0)</f>
        <v>0</v>
      </c>
      <c r="AA4798" s="1" cm="1">
        <f t="array" ref="AA4798">SUMPRODUCT(LEN(H4798)-LEN(SUBSTITUTE(H4798,{"0";"1";"2";"3";"4";"5";"6";"7";"8";"9"},"")))</f>
        <v>12</v>
      </c>
      <c r="AC4798" t="str">
        <f t="shared" si="520"/>
        <v/>
      </c>
      <c r="AD4798">
        <f t="shared" si="521"/>
        <v>1</v>
      </c>
      <c r="AE4798">
        <f t="shared" si="522"/>
        <v>1</v>
      </c>
      <c r="AF4798" t="str">
        <f t="shared" si="523"/>
        <v>No</v>
      </c>
      <c r="AG4798">
        <f t="shared" ca="1" si="524"/>
        <v>37</v>
      </c>
      <c r="AH4798" t="str">
        <f ca="1">IF(OR(V4798="",AG4798=""),"Yes",IF(AG4798&gt;Config!$B$41,"Yes","No"))</f>
        <v>No</v>
      </c>
    </row>
    <row r="4799" spans="1:34" x14ac:dyDescent="0.25">
      <c r="A4799" s="1" t="s">
        <v>31945</v>
      </c>
      <c r="B4799" s="1" t="s">
        <v>33815</v>
      </c>
      <c r="C4799" s="1" t="s">
        <v>985</v>
      </c>
      <c r="D4799" s="1" t="s">
        <v>985</v>
      </c>
      <c r="E4799" s="1" t="s">
        <v>34308</v>
      </c>
      <c r="F4799" s="1" t="s">
        <v>31946</v>
      </c>
      <c r="G4799" t="str">
        <f t="shared" si="518"/>
        <v>Valid</v>
      </c>
      <c r="H4799" s="1" t="s">
        <v>31947</v>
      </c>
      <c r="I4799" t="str" cm="1">
        <f t="array" ref="I4799">IF(OR(TRIM(H4799)="",ISNUMBER(SEARCH("#",H4799)),AA4799&lt;Config!$B$8,SUMPRODUCT(--ISNUMBER(SEARCH({"a";"b";"c";"d";"e";"f";"g";"h";"i";"j";"k";"l";"m";"n";"o";"p";"q";"r";"s";"t";"u";"v";"w";"x";"y";"z"},H4799)))&gt;0),"Invalid","Valid")</f>
        <v>Valid</v>
      </c>
      <c r="J4799" s="1" t="s">
        <v>31948</v>
      </c>
      <c r="K4799" s="1" t="s">
        <v>1001</v>
      </c>
      <c r="L4799" s="1" t="s">
        <v>49</v>
      </c>
      <c r="M4799" s="1" t="s">
        <v>50</v>
      </c>
      <c r="N4799" s="1" t="s">
        <v>224</v>
      </c>
      <c r="O4799" s="1" t="s">
        <v>32</v>
      </c>
      <c r="P4799" t="s">
        <v>236</v>
      </c>
      <c r="Q4799" s="1" t="s">
        <v>237</v>
      </c>
      <c r="R4799" s="1" t="s">
        <v>238</v>
      </c>
      <c r="S4799" s="1" t="s">
        <v>31949</v>
      </c>
      <c r="T4799" s="1" t="s">
        <v>31950</v>
      </c>
      <c r="U4799" s="1" t="s">
        <v>10825</v>
      </c>
      <c r="V4799" s="1" t="s">
        <v>140</v>
      </c>
      <c r="W4799" s="1" t="s">
        <v>293</v>
      </c>
      <c r="X4799" t="str">
        <f t="shared" si="519"/>
        <v>Incomplete</v>
      </c>
      <c r="Y4799">
        <f>MAX(0,100-IF(G4799="Invalid",Config!$B$5,0)-IF(I4799="Invalid",Config!$B$6,0)-IF(X4799="Incomplete",Config!$B$7,0)-IF(AF4799="Yes",Config!$B$37,0))</f>
        <v>60</v>
      </c>
      <c r="Z4799" s="1">
        <f>IF(OR(TRIM(B4799)="",COUNTIF(Config!$B$15:$B$19,B4799)&gt;0),1,0)+IF(OR(TRIM(C4799)="",COUNTIF(Config!$B$15:$B$19,C4799)&gt;0),1,0)+IF(OR(TRIM(F4799)="",COUNTIF(Config!$B$15:$B$19,F4799)&gt;0),1,0)+IF(OR(TRIM(H4799)="",COUNTIF(Config!$B$15:$B$19,H4799)&gt;0),1,0)+IF(OR(TRIM(E4799)="",COUNTIF(Config!$B$15:$B$19,E4799)&gt;0),1,0)+IF(OR(TRIM(K4799)="",COUNTIF(Config!$B$15:$B$19,K4799)&gt;0),1,0)+IF(OR(TRIM(P4799)="",COUNTIF(Config!$B$15:$B$19,P4799)&gt;0),1,0)+IF(OR(TRIM(R4799)="",COUNTIF(Config!$B$15:$B$19,R4799)&gt;0),1,0)</f>
        <v>1</v>
      </c>
      <c r="AA4799" s="1" cm="1">
        <f t="array" ref="AA4799">SUMPRODUCT(LEN(H4799)-LEN(SUBSTITUTE(H4799,{"0";"1";"2";"3";"4";"5";"6";"7";"8";"9"},"")))</f>
        <v>12</v>
      </c>
      <c r="AC4799" t="str">
        <f t="shared" si="520"/>
        <v>Incomplete Profile</v>
      </c>
      <c r="AD4799">
        <f t="shared" si="521"/>
        <v>1</v>
      </c>
      <c r="AE4799">
        <f t="shared" si="522"/>
        <v>1</v>
      </c>
      <c r="AF4799" t="str">
        <f t="shared" si="523"/>
        <v>No</v>
      </c>
      <c r="AG4799">
        <f t="shared" ca="1" si="524"/>
        <v>37</v>
      </c>
      <c r="AH4799" t="str">
        <f ca="1">IF(OR(V4799="",AG4799=""),"Yes",IF(AG4799&gt;Config!$B$41,"Yes","No"))</f>
        <v>No</v>
      </c>
    </row>
    <row r="4800" spans="1:34" x14ac:dyDescent="0.25">
      <c r="A4800" s="1" t="s">
        <v>31951</v>
      </c>
      <c r="B4800" s="1" t="s">
        <v>244</v>
      </c>
      <c r="C4800" s="1" t="s">
        <v>43</v>
      </c>
      <c r="D4800" s="1" t="s">
        <v>668</v>
      </c>
      <c r="E4800" s="1" t="s">
        <v>283</v>
      </c>
      <c r="F4800" s="1" t="s">
        <v>31952</v>
      </c>
      <c r="G4800" t="str">
        <f t="shared" si="518"/>
        <v>Valid</v>
      </c>
      <c r="H4800" s="1" t="s">
        <v>31953</v>
      </c>
      <c r="I4800" t="str" cm="1">
        <f t="array" ref="I4800">IF(OR(TRIM(H4800)="",ISNUMBER(SEARCH("#",H4800)),AA4800&lt;Config!$B$8,SUMPRODUCT(--ISNUMBER(SEARCH({"a";"b";"c";"d";"e";"f";"g";"h";"i";"j";"k";"l";"m";"n";"o";"p";"q";"r";"s";"t";"u";"v";"w";"x";"y";"z"},H4800)))&gt;0),"Invalid","Valid")</f>
        <v>Valid</v>
      </c>
      <c r="J4800" s="1" t="s">
        <v>31954</v>
      </c>
      <c r="K4800" s="1" t="s">
        <v>1001</v>
      </c>
      <c r="L4800" s="1" t="s">
        <v>134</v>
      </c>
      <c r="M4800" s="1" t="s">
        <v>517</v>
      </c>
      <c r="N4800" s="1" t="s">
        <v>211</v>
      </c>
      <c r="O4800" s="1" t="s">
        <v>149</v>
      </c>
      <c r="P4800" t="s">
        <v>104</v>
      </c>
      <c r="Q4800" s="1" t="s">
        <v>732</v>
      </c>
      <c r="R4800" s="1" t="s">
        <v>106</v>
      </c>
      <c r="S4800" s="1" t="s">
        <v>31955</v>
      </c>
      <c r="T4800" s="1" t="s">
        <v>31956</v>
      </c>
      <c r="U4800" s="1" t="s">
        <v>1135</v>
      </c>
      <c r="V4800" s="1" t="s">
        <v>140</v>
      </c>
      <c r="W4800" s="1" t="s">
        <v>202</v>
      </c>
      <c r="X4800" t="str">
        <f t="shared" si="519"/>
        <v>Complete</v>
      </c>
      <c r="Y4800">
        <f>MAX(0,100-IF(G4800="Invalid",Config!$B$5,0)-IF(I4800="Invalid",Config!$B$6,0)-IF(X4800="Incomplete",Config!$B$7,0)-IF(AF4800="Yes",Config!$B$37,0))</f>
        <v>100</v>
      </c>
      <c r="Z4800" s="1">
        <f>IF(OR(TRIM(B4800)="",COUNTIF(Config!$B$15:$B$19,B4800)&gt;0),1,0)+IF(OR(TRIM(C4800)="",COUNTIF(Config!$B$15:$B$19,C4800)&gt;0),1,0)+IF(OR(TRIM(F4800)="",COUNTIF(Config!$B$15:$B$19,F4800)&gt;0),1,0)+IF(OR(TRIM(H4800)="",COUNTIF(Config!$B$15:$B$19,H4800)&gt;0),1,0)+IF(OR(TRIM(E4800)="",COUNTIF(Config!$B$15:$B$19,E4800)&gt;0),1,0)+IF(OR(TRIM(K4800)="",COUNTIF(Config!$B$15:$B$19,K4800)&gt;0),1,0)+IF(OR(TRIM(P4800)="",COUNTIF(Config!$B$15:$B$19,P4800)&gt;0),1,0)+IF(OR(TRIM(R4800)="",COUNTIF(Config!$B$15:$B$19,R4800)&gt;0),1,0)</f>
        <v>0</v>
      </c>
      <c r="AA4800" s="1" cm="1">
        <f t="array" ref="AA4800">SUMPRODUCT(LEN(H4800)-LEN(SUBSTITUTE(H4800,{"0";"1";"2";"3";"4";"5";"6";"7";"8";"9"},"")))</f>
        <v>11</v>
      </c>
      <c r="AC4800" t="str">
        <f t="shared" si="520"/>
        <v/>
      </c>
      <c r="AD4800">
        <f t="shared" si="521"/>
        <v>1</v>
      </c>
      <c r="AE4800">
        <f t="shared" si="522"/>
        <v>1</v>
      </c>
      <c r="AF4800" t="str">
        <f t="shared" si="523"/>
        <v>No</v>
      </c>
      <c r="AG4800">
        <f t="shared" ca="1" si="524"/>
        <v>37</v>
      </c>
      <c r="AH4800" t="str">
        <f ca="1">IF(OR(V4800="",AG4800=""),"Yes",IF(AG4800&gt;Config!$B$41,"Yes","No"))</f>
        <v>No</v>
      </c>
    </row>
    <row r="4801" spans="1:34" x14ac:dyDescent="0.25">
      <c r="A4801" s="1" t="s">
        <v>31957</v>
      </c>
      <c r="B4801" s="1" t="s">
        <v>488</v>
      </c>
      <c r="C4801" s="1" t="s">
        <v>792</v>
      </c>
      <c r="D4801" s="1" t="s">
        <v>9300</v>
      </c>
      <c r="E4801" s="1" t="s">
        <v>191</v>
      </c>
      <c r="F4801" s="1" t="s">
        <v>31958</v>
      </c>
      <c r="G4801" t="str">
        <f t="shared" si="518"/>
        <v>Valid</v>
      </c>
      <c r="H4801" s="1" t="s">
        <v>31959</v>
      </c>
      <c r="I4801" t="str" cm="1">
        <f t="array" ref="I4801">IF(OR(TRIM(H4801)="",ISNUMBER(SEARCH("#",H4801)),AA4801&lt;Config!$B$8,SUMPRODUCT(--ISNUMBER(SEARCH({"a";"b";"c";"d";"e";"f";"g";"h";"i";"j";"k";"l";"m";"n";"o";"p";"q";"r";"s";"t";"u";"v";"w";"x";"y";"z"},H4801)))&gt;0),"Invalid","Valid")</f>
        <v>Valid</v>
      </c>
      <c r="J4801" s="1" t="s">
        <v>31960</v>
      </c>
      <c r="K4801" s="1" t="s">
        <v>722</v>
      </c>
      <c r="L4801" s="1" t="s">
        <v>265</v>
      </c>
      <c r="M4801" s="1" t="s">
        <v>85</v>
      </c>
      <c r="N4801" s="1" t="s">
        <v>148</v>
      </c>
      <c r="O4801" s="1" t="s">
        <v>180</v>
      </c>
      <c r="P4801" t="s">
        <v>87</v>
      </c>
      <c r="Q4801" s="1" t="s">
        <v>88</v>
      </c>
      <c r="R4801" s="1" t="s">
        <v>212</v>
      </c>
      <c r="S4801" s="1" t="s">
        <v>28178</v>
      </c>
      <c r="T4801" s="1" t="s">
        <v>31961</v>
      </c>
      <c r="U4801" s="1" t="s">
        <v>8485</v>
      </c>
      <c r="V4801" s="1" t="s">
        <v>1058</v>
      </c>
      <c r="W4801" s="1" t="s">
        <v>33823</v>
      </c>
      <c r="X4801" t="str">
        <f t="shared" si="519"/>
        <v>Complete</v>
      </c>
      <c r="Y4801">
        <f>MAX(0,100-IF(G4801="Invalid",Config!$B$5,0)-IF(I4801="Invalid",Config!$B$6,0)-IF(X4801="Incomplete",Config!$B$7,0)-IF(AF4801="Yes",Config!$B$37,0))</f>
        <v>100</v>
      </c>
      <c r="Z4801" s="1">
        <f>IF(OR(TRIM(B4801)="",COUNTIF(Config!$B$15:$B$19,B4801)&gt;0),1,0)+IF(OR(TRIM(C4801)="",COUNTIF(Config!$B$15:$B$19,C4801)&gt;0),1,0)+IF(OR(TRIM(F4801)="",COUNTIF(Config!$B$15:$B$19,F4801)&gt;0),1,0)+IF(OR(TRIM(H4801)="",COUNTIF(Config!$B$15:$B$19,H4801)&gt;0),1,0)+IF(OR(TRIM(E4801)="",COUNTIF(Config!$B$15:$B$19,E4801)&gt;0),1,0)+IF(OR(TRIM(K4801)="",COUNTIF(Config!$B$15:$B$19,K4801)&gt;0),1,0)+IF(OR(TRIM(P4801)="",COUNTIF(Config!$B$15:$B$19,P4801)&gt;0),1,0)+IF(OR(TRIM(R4801)="",COUNTIF(Config!$B$15:$B$19,R4801)&gt;0),1,0)</f>
        <v>0</v>
      </c>
      <c r="AA4801" s="1" cm="1">
        <f t="array" ref="AA4801">SUMPRODUCT(LEN(H4801)-LEN(SUBSTITUTE(H4801,{"0";"1";"2";"3";"4";"5";"6";"7";"8";"9"},"")))</f>
        <v>11</v>
      </c>
      <c r="AC4801" t="str">
        <f t="shared" si="520"/>
        <v/>
      </c>
      <c r="AD4801">
        <f t="shared" si="521"/>
        <v>1</v>
      </c>
      <c r="AE4801">
        <f t="shared" si="522"/>
        <v>1</v>
      </c>
      <c r="AF4801" t="str">
        <f t="shared" si="523"/>
        <v>No</v>
      </c>
      <c r="AG4801">
        <f t="shared" ca="1" si="524"/>
        <v>128</v>
      </c>
      <c r="AH4801" t="str">
        <f ca="1">IF(OR(V4801="",AG4801=""),"Yes",IF(AG4801&gt;Config!$B$41,"Yes","No"))</f>
        <v>No</v>
      </c>
    </row>
    <row r="4802" spans="1:34" x14ac:dyDescent="0.25">
      <c r="A4802" s="1" t="s">
        <v>31962</v>
      </c>
      <c r="B4802" s="1" t="s">
        <v>3888</v>
      </c>
      <c r="C4802" s="1" t="s">
        <v>1400</v>
      </c>
      <c r="D4802" s="1" t="s">
        <v>31963</v>
      </c>
      <c r="E4802" s="1" t="s">
        <v>2178</v>
      </c>
      <c r="F4802" s="1" t="s">
        <v>31964</v>
      </c>
      <c r="G4802" t="str">
        <f t="shared" si="518"/>
        <v>Valid</v>
      </c>
      <c r="H4802" s="1" t="s">
        <v>31965</v>
      </c>
      <c r="I4802" t="str" cm="1">
        <f t="array" ref="I4802">IF(OR(TRIM(H4802)="",ISNUMBER(SEARCH("#",H4802)),AA4802&lt;Config!$B$8,SUMPRODUCT(--ISNUMBER(SEARCH({"a";"b";"c";"d";"e";"f";"g";"h";"i";"j";"k";"l";"m";"n";"o";"p";"q";"r";"s";"t";"u";"v";"w";"x";"y";"z"},H4802)))&gt;0),"Invalid","Valid")</f>
        <v>Valid</v>
      </c>
      <c r="J4802" s="1" t="s">
        <v>31966</v>
      </c>
      <c r="K4802" s="1" t="s">
        <v>117</v>
      </c>
      <c r="L4802" s="1" t="s">
        <v>49</v>
      </c>
      <c r="M4802" s="1" t="s">
        <v>118</v>
      </c>
      <c r="N4802" s="1" t="s">
        <v>252</v>
      </c>
      <c r="O4802" s="1" t="s">
        <v>69</v>
      </c>
      <c r="P4802" t="s">
        <v>33</v>
      </c>
      <c r="Q4802" s="1" t="s">
        <v>119</v>
      </c>
      <c r="R4802" s="1" t="s">
        <v>482</v>
      </c>
      <c r="S4802" s="1" t="s">
        <v>31967</v>
      </c>
      <c r="T4802" s="1" t="s">
        <v>31968</v>
      </c>
      <c r="U4802" s="1" t="s">
        <v>10364</v>
      </c>
      <c r="V4802" s="1" t="s">
        <v>140</v>
      </c>
      <c r="W4802" s="1" t="s">
        <v>75</v>
      </c>
      <c r="X4802" t="str">
        <f t="shared" si="519"/>
        <v>Complete</v>
      </c>
      <c r="Y4802">
        <f>MAX(0,100-IF(G4802="Invalid",Config!$B$5,0)-IF(I4802="Invalid",Config!$B$6,0)-IF(X4802="Incomplete",Config!$B$7,0)-IF(AF4802="Yes",Config!$B$37,0))</f>
        <v>100</v>
      </c>
      <c r="Z4802" s="1">
        <f>IF(OR(TRIM(B4802)="",COUNTIF(Config!$B$15:$B$19,B4802)&gt;0),1,0)+IF(OR(TRIM(C4802)="",COUNTIF(Config!$B$15:$B$19,C4802)&gt;0),1,0)+IF(OR(TRIM(F4802)="",COUNTIF(Config!$B$15:$B$19,F4802)&gt;0),1,0)+IF(OR(TRIM(H4802)="",COUNTIF(Config!$B$15:$B$19,H4802)&gt;0),1,0)+IF(OR(TRIM(E4802)="",COUNTIF(Config!$B$15:$B$19,E4802)&gt;0),1,0)+IF(OR(TRIM(K4802)="",COUNTIF(Config!$B$15:$B$19,K4802)&gt;0),1,0)+IF(OR(TRIM(P4802)="",COUNTIF(Config!$B$15:$B$19,P4802)&gt;0),1,0)+IF(OR(TRIM(R4802)="",COUNTIF(Config!$B$15:$B$19,R4802)&gt;0),1,0)</f>
        <v>0</v>
      </c>
      <c r="AA4802" s="1" cm="1">
        <f t="array" ref="AA4802">SUMPRODUCT(LEN(H4802)-LEN(SUBSTITUTE(H4802,{"0";"1";"2";"3";"4";"5";"6";"7";"8";"9"},"")))</f>
        <v>10</v>
      </c>
      <c r="AC4802" t="str">
        <f t="shared" si="520"/>
        <v/>
      </c>
      <c r="AD4802">
        <f t="shared" si="521"/>
        <v>1</v>
      </c>
      <c r="AE4802">
        <f t="shared" si="522"/>
        <v>1</v>
      </c>
      <c r="AF4802" t="str">
        <f t="shared" si="523"/>
        <v>No</v>
      </c>
      <c r="AG4802">
        <f t="shared" ca="1" si="524"/>
        <v>37</v>
      </c>
      <c r="AH4802" t="str">
        <f ca="1">IF(OR(V4802="",AG4802=""),"Yes",IF(AG4802&gt;Config!$B$41,"Yes","No"))</f>
        <v>No</v>
      </c>
    </row>
    <row r="4803" spans="1:34" x14ac:dyDescent="0.25">
      <c r="A4803" s="1" t="s">
        <v>31969</v>
      </c>
      <c r="B4803" s="1" t="s">
        <v>219</v>
      </c>
      <c r="C4803" s="1" t="s">
        <v>364</v>
      </c>
      <c r="D4803" s="1" t="s">
        <v>31970</v>
      </c>
      <c r="E4803" s="1" t="s">
        <v>34355</v>
      </c>
      <c r="F4803" s="1" t="s">
        <v>31971</v>
      </c>
      <c r="G4803" t="str">
        <f t="shared" ref="G4803:G4866" si="525">IFERROR(IF(OR(TRIM(F4803)="",LEN(F4803)-LEN(SUBSTITUTE(F4803,"@",""))&lt;&gt;1,FIND("@",F4803)=1,RIGHT(F4803,1)=".",ISNUMBER(SEARCH(" ",F4803)),ISERROR(FIND(".",F4803,FIND("@",F4803)+2))),"Invalid","Valid"),"Invalid")</f>
        <v>Valid</v>
      </c>
      <c r="H4803" s="1" t="s">
        <v>31972</v>
      </c>
      <c r="I4803" t="str" cm="1">
        <f t="array" ref="I4803">IF(OR(TRIM(H4803)="",ISNUMBER(SEARCH("#",H4803)),AA4803&lt;Config!$B$8,SUMPRODUCT(--ISNUMBER(SEARCH({"a";"b";"c";"d";"e";"f";"g";"h";"i";"j";"k";"l";"m";"n";"o";"p";"q";"r";"s";"t";"u";"v";"w";"x";"y";"z"},H4803)))&gt;0),"Invalid","Valid")</f>
        <v>Valid</v>
      </c>
      <c r="J4803" s="1" t="s">
        <v>31973</v>
      </c>
      <c r="K4803" s="1" t="s">
        <v>133</v>
      </c>
      <c r="L4803" s="1" t="s">
        <v>179</v>
      </c>
      <c r="M4803" s="1" t="s">
        <v>103</v>
      </c>
      <c r="N4803" s="1" t="s">
        <v>713</v>
      </c>
      <c r="O4803" s="1" t="s">
        <v>69</v>
      </c>
      <c r="P4803" t="s">
        <v>53</v>
      </c>
      <c r="Q4803" s="1" t="s">
        <v>197</v>
      </c>
      <c r="R4803" s="1" t="s">
        <v>70</v>
      </c>
      <c r="S4803" s="1" t="s">
        <v>31974</v>
      </c>
      <c r="T4803" s="1" t="s">
        <v>31975</v>
      </c>
      <c r="U4803" s="1" t="s">
        <v>2438</v>
      </c>
      <c r="V4803" s="1" t="s">
        <v>140</v>
      </c>
      <c r="W4803" s="1" t="s">
        <v>40</v>
      </c>
      <c r="X4803" t="str">
        <f t="shared" ref="X4803:X4866" si="526">IF(Z4803=0,"Complete","Incomplete")</f>
        <v>Complete</v>
      </c>
      <c r="Y4803">
        <f>MAX(0,100-IF(G4803="Invalid",Config!$B$5,0)-IF(I4803="Invalid",Config!$B$6,0)-IF(X4803="Incomplete",Config!$B$7,0)-IF(AF4803="Yes",Config!$B$37,0))</f>
        <v>100</v>
      </c>
      <c r="Z4803" s="1">
        <f>IF(OR(TRIM(B4803)="",COUNTIF(Config!$B$15:$B$19,B4803)&gt;0),1,0)+IF(OR(TRIM(C4803)="",COUNTIF(Config!$B$15:$B$19,C4803)&gt;0),1,0)+IF(OR(TRIM(F4803)="",COUNTIF(Config!$B$15:$B$19,F4803)&gt;0),1,0)+IF(OR(TRIM(H4803)="",COUNTIF(Config!$B$15:$B$19,H4803)&gt;0),1,0)+IF(OR(TRIM(E4803)="",COUNTIF(Config!$B$15:$B$19,E4803)&gt;0),1,0)+IF(OR(TRIM(K4803)="",COUNTIF(Config!$B$15:$B$19,K4803)&gt;0),1,0)+IF(OR(TRIM(P4803)="",COUNTIF(Config!$B$15:$B$19,P4803)&gt;0),1,0)+IF(OR(TRIM(R4803)="",COUNTIF(Config!$B$15:$B$19,R4803)&gt;0),1,0)</f>
        <v>0</v>
      </c>
      <c r="AA4803" s="1" cm="1">
        <f t="array" ref="AA4803">SUMPRODUCT(LEN(H4803)-LEN(SUBSTITUTE(H4803,{"0";"1";"2";"3";"4";"5";"6";"7";"8";"9"},"")))</f>
        <v>12</v>
      </c>
      <c r="AC4803" t="str">
        <f t="shared" ref="AC4803:AC4866" si="527">_xlfn.TEXTJOIN("; ",TRUE,IF(G4803="Invalid","Invalid Email",""),IF(I4803="Invalid","Invalid Phone",""),IF(X4803="Incomplete","Incomplete Profile",""),IF(AF4803="Yes","Potential Duplicate",""))</f>
        <v/>
      </c>
      <c r="AD4803">
        <f t="shared" ref="AD4803:AD4866" si="528">IF(OR(TRIM(F4803)="",G4803="Invalid"),0,COUNTIF($F$2:$F$5131,F4803))</f>
        <v>1</v>
      </c>
      <c r="AE4803">
        <f t="shared" ref="AE4803:AE4866" si="529">IF(OR(TRIM(H4803)="",I4803="Invalid"),0,COUNTIF($H$2:$H$5131,H4803))</f>
        <v>1</v>
      </c>
      <c r="AF4803" t="str">
        <f t="shared" ref="AF4803:AF4866" si="530">IF(OR(AD4803&gt;1,AE4803&gt;1),"Yes","No")</f>
        <v>No</v>
      </c>
      <c r="AG4803">
        <f t="shared" ref="AG4803:AG4866" ca="1" si="531">IFERROR(TODAY()-DATEVALUE(V4803),IFERROR(TODAY()-DATE(VALUE(RIGHT(V4803,4)),VALUE(MID(V4803,FIND("/",V4803)+1,FIND("/",V4803,FIND("/",V4803)+1)-FIND("/",V4803)-1)),VALUE(LEFT(V4803,FIND("/",V4803)-1))),""))</f>
        <v>37</v>
      </c>
      <c r="AH4803" t="str">
        <f ca="1">IF(OR(V4803="",AG4803=""),"Yes",IF(AG4803&gt;Config!$B$41,"Yes","No"))</f>
        <v>No</v>
      </c>
    </row>
    <row r="4804" spans="1:34" x14ac:dyDescent="0.25">
      <c r="A4804" s="1" t="s">
        <v>31976</v>
      </c>
      <c r="B4804" s="1" t="s">
        <v>488</v>
      </c>
      <c r="C4804" s="1" t="s">
        <v>792</v>
      </c>
      <c r="D4804" s="1" t="s">
        <v>9300</v>
      </c>
      <c r="E4804" s="1" t="s">
        <v>33893</v>
      </c>
      <c r="F4804" s="1" t="s">
        <v>19632</v>
      </c>
      <c r="G4804" t="str">
        <f t="shared" si="525"/>
        <v>Valid</v>
      </c>
      <c r="H4804" s="1" t="s">
        <v>31977</v>
      </c>
      <c r="I4804" t="str" cm="1">
        <f t="array" ref="I4804">IF(OR(TRIM(H4804)="",ISNUMBER(SEARCH("#",H4804)),AA4804&lt;Config!$B$8,SUMPRODUCT(--ISNUMBER(SEARCH({"a";"b";"c";"d";"e";"f";"g";"h";"i";"j";"k";"l";"m";"n";"o";"p";"q";"r";"s";"t";"u";"v";"w";"x";"y";"z"},H4804)))&gt;0),"Invalid","Valid")</f>
        <v>Valid</v>
      </c>
      <c r="J4804" s="1" t="s">
        <v>31978</v>
      </c>
      <c r="K4804" s="1" t="s">
        <v>83</v>
      </c>
      <c r="L4804" s="1" t="s">
        <v>134</v>
      </c>
      <c r="M4804" s="1" t="s">
        <v>462</v>
      </c>
      <c r="N4804" s="1" t="s">
        <v>358</v>
      </c>
      <c r="O4804" s="1" t="s">
        <v>196</v>
      </c>
      <c r="P4804" t="s">
        <v>53</v>
      </c>
      <c r="Q4804" s="1" t="s">
        <v>197</v>
      </c>
      <c r="R4804" s="1" t="s">
        <v>150</v>
      </c>
      <c r="S4804" s="1" t="s">
        <v>31979</v>
      </c>
      <c r="T4804" s="1" t="s">
        <v>31980</v>
      </c>
      <c r="U4804" s="1" t="s">
        <v>5594</v>
      </c>
      <c r="V4804" s="1" t="s">
        <v>2291</v>
      </c>
      <c r="W4804" s="1" t="s">
        <v>186</v>
      </c>
      <c r="X4804" t="str">
        <f t="shared" si="526"/>
        <v>Complete</v>
      </c>
      <c r="Y4804">
        <f>MAX(0,100-IF(G4804="Invalid",Config!$B$5,0)-IF(I4804="Invalid",Config!$B$6,0)-IF(X4804="Incomplete",Config!$B$7,0)-IF(AF4804="Yes",Config!$B$37,0))</f>
        <v>75</v>
      </c>
      <c r="Z4804" s="1">
        <f>IF(OR(TRIM(B4804)="",COUNTIF(Config!$B$15:$B$19,B4804)&gt;0),1,0)+IF(OR(TRIM(C4804)="",COUNTIF(Config!$B$15:$B$19,C4804)&gt;0),1,0)+IF(OR(TRIM(F4804)="",COUNTIF(Config!$B$15:$B$19,F4804)&gt;0),1,0)+IF(OR(TRIM(H4804)="",COUNTIF(Config!$B$15:$B$19,H4804)&gt;0),1,0)+IF(OR(TRIM(E4804)="",COUNTIF(Config!$B$15:$B$19,E4804)&gt;0),1,0)+IF(OR(TRIM(K4804)="",COUNTIF(Config!$B$15:$B$19,K4804)&gt;0),1,0)+IF(OR(TRIM(P4804)="",COUNTIF(Config!$B$15:$B$19,P4804)&gt;0),1,0)+IF(OR(TRIM(R4804)="",COUNTIF(Config!$B$15:$B$19,R4804)&gt;0),1,0)</f>
        <v>0</v>
      </c>
      <c r="AA4804" s="1" cm="1">
        <f t="array" ref="AA4804">SUMPRODUCT(LEN(H4804)-LEN(SUBSTITUTE(H4804,{"0";"1";"2";"3";"4";"5";"6";"7";"8";"9"},"")))</f>
        <v>12</v>
      </c>
      <c r="AC4804" t="str">
        <f t="shared" si="527"/>
        <v>Potential Duplicate</v>
      </c>
      <c r="AD4804">
        <f t="shared" si="528"/>
        <v>2</v>
      </c>
      <c r="AE4804">
        <f t="shared" si="529"/>
        <v>1</v>
      </c>
      <c r="AF4804" t="str">
        <f t="shared" si="530"/>
        <v>Yes</v>
      </c>
      <c r="AG4804">
        <f t="shared" ca="1" si="531"/>
        <v>554</v>
      </c>
      <c r="AH4804" t="str">
        <f ca="1">IF(OR(V4804="",AG4804=""),"Yes",IF(AG4804&gt;Config!$B$41,"Yes","No"))</f>
        <v>Yes</v>
      </c>
    </row>
    <row r="4805" spans="1:34" x14ac:dyDescent="0.25">
      <c r="A4805" s="1" t="s">
        <v>31981</v>
      </c>
      <c r="B4805" s="1" t="s">
        <v>851</v>
      </c>
      <c r="C4805" s="1" t="s">
        <v>1496</v>
      </c>
      <c r="D4805" s="1" t="s">
        <v>13403</v>
      </c>
      <c r="E4805" s="1" t="s">
        <v>1331</v>
      </c>
      <c r="F4805" s="1" t="s">
        <v>31982</v>
      </c>
      <c r="G4805" t="str">
        <f t="shared" si="525"/>
        <v>Valid</v>
      </c>
      <c r="H4805" s="1" t="s">
        <v>31983</v>
      </c>
      <c r="I4805" t="str" cm="1">
        <f t="array" ref="I4805">IF(OR(TRIM(H4805)="",ISNUMBER(SEARCH("#",H4805)),AA4805&lt;Config!$B$8,SUMPRODUCT(--ISNUMBER(SEARCH({"a";"b";"c";"d";"e";"f";"g";"h";"i";"j";"k";"l";"m";"n";"o";"p";"q";"r";"s";"t";"u";"v";"w";"x";"y";"z"},H4805)))&gt;0),"Invalid","Valid")</f>
        <v>Valid</v>
      </c>
      <c r="J4805" s="1" t="s">
        <v>31984</v>
      </c>
      <c r="K4805" s="1" t="s">
        <v>866</v>
      </c>
      <c r="L4805" s="1" t="s">
        <v>164</v>
      </c>
      <c r="M4805" s="1" t="s">
        <v>343</v>
      </c>
      <c r="N4805" s="1" t="s">
        <v>713</v>
      </c>
      <c r="O4805" s="1" t="s">
        <v>69</v>
      </c>
      <c r="P4805" t="s">
        <v>236</v>
      </c>
      <c r="Q4805" s="1" t="s">
        <v>237</v>
      </c>
      <c r="R4805" s="1" t="s">
        <v>961</v>
      </c>
      <c r="S4805" s="1" t="s">
        <v>14375</v>
      </c>
      <c r="T4805" s="1" t="s">
        <v>31985</v>
      </c>
      <c r="U4805" s="1" t="s">
        <v>31986</v>
      </c>
      <c r="V4805" s="1" t="s">
        <v>4170</v>
      </c>
      <c r="W4805" s="1" t="s">
        <v>75</v>
      </c>
      <c r="X4805" t="str">
        <f t="shared" si="526"/>
        <v>Complete</v>
      </c>
      <c r="Y4805">
        <f>MAX(0,100-IF(G4805="Invalid",Config!$B$5,0)-IF(I4805="Invalid",Config!$B$6,0)-IF(X4805="Incomplete",Config!$B$7,0)-IF(AF4805="Yes",Config!$B$37,0))</f>
        <v>100</v>
      </c>
      <c r="Z4805" s="1">
        <f>IF(OR(TRIM(B4805)="",COUNTIF(Config!$B$15:$B$19,B4805)&gt;0),1,0)+IF(OR(TRIM(C4805)="",COUNTIF(Config!$B$15:$B$19,C4805)&gt;0),1,0)+IF(OR(TRIM(F4805)="",COUNTIF(Config!$B$15:$B$19,F4805)&gt;0),1,0)+IF(OR(TRIM(H4805)="",COUNTIF(Config!$B$15:$B$19,H4805)&gt;0),1,0)+IF(OR(TRIM(E4805)="",COUNTIF(Config!$B$15:$B$19,E4805)&gt;0),1,0)+IF(OR(TRIM(K4805)="",COUNTIF(Config!$B$15:$B$19,K4805)&gt;0),1,0)+IF(OR(TRIM(P4805)="",COUNTIF(Config!$B$15:$B$19,P4805)&gt;0),1,0)+IF(OR(TRIM(R4805)="",COUNTIF(Config!$B$15:$B$19,R4805)&gt;0),1,0)</f>
        <v>0</v>
      </c>
      <c r="AA4805" s="1" cm="1">
        <f t="array" ref="AA4805">SUMPRODUCT(LEN(H4805)-LEN(SUBSTITUTE(H4805,{"0";"1";"2";"3";"4";"5";"6";"7";"8";"9"},"")))</f>
        <v>10</v>
      </c>
      <c r="AC4805" t="str">
        <f t="shared" si="527"/>
        <v/>
      </c>
      <c r="AD4805">
        <f t="shared" si="528"/>
        <v>1</v>
      </c>
      <c r="AE4805">
        <f t="shared" si="529"/>
        <v>1</v>
      </c>
      <c r="AF4805" t="str">
        <f t="shared" si="530"/>
        <v>No</v>
      </c>
      <c r="AG4805">
        <f t="shared" ca="1" si="531"/>
        <v>39</v>
      </c>
      <c r="AH4805" t="str">
        <f ca="1">IF(OR(V4805="",AG4805=""),"Yes",IF(AG4805&gt;Config!$B$41,"Yes","No"))</f>
        <v>No</v>
      </c>
    </row>
    <row r="4806" spans="1:34" x14ac:dyDescent="0.25">
      <c r="A4806" s="1" t="s">
        <v>31987</v>
      </c>
      <c r="B4806" s="1" t="s">
        <v>219</v>
      </c>
      <c r="C4806" s="1" t="s">
        <v>432</v>
      </c>
      <c r="D4806" s="1" t="s">
        <v>3144</v>
      </c>
      <c r="E4806" s="1" t="s">
        <v>339</v>
      </c>
      <c r="F4806" s="1" t="s">
        <v>31988</v>
      </c>
      <c r="G4806" t="str">
        <f t="shared" si="525"/>
        <v>Valid</v>
      </c>
      <c r="H4806" s="1" t="s">
        <v>31989</v>
      </c>
      <c r="I4806" t="str" cm="1">
        <f t="array" ref="I4806">IF(OR(TRIM(H4806)="",ISNUMBER(SEARCH("#",H4806)),AA4806&lt;Config!$B$8,SUMPRODUCT(--ISNUMBER(SEARCH({"a";"b";"c";"d";"e";"f";"g";"h";"i";"j";"k";"l";"m";"n";"o";"p";"q";"r";"s";"t";"u";"v";"w";"x";"y";"z"},H4806)))&gt;0),"Invalid","Valid")</f>
        <v>Valid</v>
      </c>
      <c r="J4806" s="1" t="s">
        <v>31990</v>
      </c>
      <c r="K4806" s="1" t="s">
        <v>48</v>
      </c>
      <c r="L4806" s="1" t="s">
        <v>179</v>
      </c>
      <c r="M4806" s="1" t="s">
        <v>118</v>
      </c>
      <c r="N4806" s="1" t="s">
        <v>224</v>
      </c>
      <c r="O4806" s="1" t="s">
        <v>180</v>
      </c>
      <c r="P4806" t="s">
        <v>53</v>
      </c>
      <c r="Q4806" s="1" t="s">
        <v>55</v>
      </c>
      <c r="R4806" s="1" t="s">
        <v>415</v>
      </c>
      <c r="S4806" s="1" t="s">
        <v>31991</v>
      </c>
      <c r="T4806" s="1" t="s">
        <v>31992</v>
      </c>
      <c r="U4806" s="1" t="s">
        <v>4153</v>
      </c>
      <c r="V4806" s="1" t="s">
        <v>18848</v>
      </c>
      <c r="W4806" s="1" t="s">
        <v>141</v>
      </c>
      <c r="X4806" t="str">
        <f t="shared" si="526"/>
        <v>Complete</v>
      </c>
      <c r="Y4806">
        <f>MAX(0,100-IF(G4806="Invalid",Config!$B$5,0)-IF(I4806="Invalid",Config!$B$6,0)-IF(X4806="Incomplete",Config!$B$7,0)-IF(AF4806="Yes",Config!$B$37,0))</f>
        <v>100</v>
      </c>
      <c r="Z4806" s="1">
        <f>IF(OR(TRIM(B4806)="",COUNTIF(Config!$B$15:$B$19,B4806)&gt;0),1,0)+IF(OR(TRIM(C4806)="",COUNTIF(Config!$B$15:$B$19,C4806)&gt;0),1,0)+IF(OR(TRIM(F4806)="",COUNTIF(Config!$B$15:$B$19,F4806)&gt;0),1,0)+IF(OR(TRIM(H4806)="",COUNTIF(Config!$B$15:$B$19,H4806)&gt;0),1,0)+IF(OR(TRIM(E4806)="",COUNTIF(Config!$B$15:$B$19,E4806)&gt;0),1,0)+IF(OR(TRIM(K4806)="",COUNTIF(Config!$B$15:$B$19,K4806)&gt;0),1,0)+IF(OR(TRIM(P4806)="",COUNTIF(Config!$B$15:$B$19,P4806)&gt;0),1,0)+IF(OR(TRIM(R4806)="",COUNTIF(Config!$B$15:$B$19,R4806)&gt;0),1,0)</f>
        <v>0</v>
      </c>
      <c r="AA4806" s="1" cm="1">
        <f t="array" ref="AA4806">SUMPRODUCT(LEN(H4806)-LEN(SUBSTITUTE(H4806,{"0";"1";"2";"3";"4";"5";"6";"7";"8";"9"},"")))</f>
        <v>12</v>
      </c>
      <c r="AC4806" t="str">
        <f t="shared" si="527"/>
        <v/>
      </c>
      <c r="AD4806">
        <f t="shared" si="528"/>
        <v>1</v>
      </c>
      <c r="AE4806">
        <f t="shared" si="529"/>
        <v>1</v>
      </c>
      <c r="AF4806" t="str">
        <f t="shared" si="530"/>
        <v>No</v>
      </c>
      <c r="AG4806">
        <f t="shared" ca="1" si="531"/>
        <v>55</v>
      </c>
      <c r="AH4806" t="str">
        <f ca="1">IF(OR(V4806="",AG4806=""),"Yes",IF(AG4806&gt;Config!$B$41,"Yes","No"))</f>
        <v>No</v>
      </c>
    </row>
    <row r="4807" spans="1:34" x14ac:dyDescent="0.25">
      <c r="A4807" s="1" t="s">
        <v>31993</v>
      </c>
      <c r="B4807" s="1" t="s">
        <v>1858</v>
      </c>
      <c r="C4807" s="1" t="s">
        <v>899</v>
      </c>
      <c r="D4807" s="1" t="s">
        <v>31994</v>
      </c>
      <c r="E4807" s="1" t="s">
        <v>33901</v>
      </c>
      <c r="F4807" s="1" t="s">
        <v>31995</v>
      </c>
      <c r="G4807" t="str">
        <f t="shared" si="525"/>
        <v>Invalid</v>
      </c>
      <c r="H4807" s="1" t="s">
        <v>31996</v>
      </c>
      <c r="I4807" t="str" cm="1">
        <f t="array" ref="I4807">IF(OR(TRIM(H4807)="",ISNUMBER(SEARCH("#",H4807)),AA4807&lt;Config!$B$8,SUMPRODUCT(--ISNUMBER(SEARCH({"a";"b";"c";"d";"e";"f";"g";"h";"i";"j";"k";"l";"m";"n";"o";"p";"q";"r";"s";"t";"u";"v";"w";"x";"y";"z"},H4807)))&gt;0),"Invalid","Valid")</f>
        <v>Valid</v>
      </c>
      <c r="J4807" s="1" t="s">
        <v>31997</v>
      </c>
      <c r="K4807" s="1" t="s">
        <v>83</v>
      </c>
      <c r="L4807" s="1" t="s">
        <v>67</v>
      </c>
      <c r="M4807" s="1" t="s">
        <v>391</v>
      </c>
      <c r="N4807" s="1" t="s">
        <v>252</v>
      </c>
      <c r="O4807" s="1" t="s">
        <v>180</v>
      </c>
      <c r="P4807" t="s">
        <v>87</v>
      </c>
      <c r="Q4807" s="1" t="s">
        <v>438</v>
      </c>
      <c r="R4807" s="1" t="s">
        <v>136</v>
      </c>
      <c r="S4807" s="1" t="s">
        <v>31391</v>
      </c>
      <c r="T4807" s="1" t="s">
        <v>31998</v>
      </c>
      <c r="U4807" s="1" t="s">
        <v>13123</v>
      </c>
      <c r="V4807" s="1" t="s">
        <v>4292</v>
      </c>
      <c r="W4807" s="1" t="s">
        <v>293</v>
      </c>
      <c r="X4807" t="str">
        <f t="shared" si="526"/>
        <v>Complete</v>
      </c>
      <c r="Y4807">
        <f>MAX(0,100-IF(G4807="Invalid",Config!$B$5,0)-IF(I4807="Invalid",Config!$B$6,0)-IF(X4807="Incomplete",Config!$B$7,0)-IF(AF4807="Yes",Config!$B$37,0))</f>
        <v>70</v>
      </c>
      <c r="Z4807" s="1">
        <f>IF(OR(TRIM(B4807)="",COUNTIF(Config!$B$15:$B$19,B4807)&gt;0),1,0)+IF(OR(TRIM(C4807)="",COUNTIF(Config!$B$15:$B$19,C4807)&gt;0),1,0)+IF(OR(TRIM(F4807)="",COUNTIF(Config!$B$15:$B$19,F4807)&gt;0),1,0)+IF(OR(TRIM(H4807)="",COUNTIF(Config!$B$15:$B$19,H4807)&gt;0),1,0)+IF(OR(TRIM(E4807)="",COUNTIF(Config!$B$15:$B$19,E4807)&gt;0),1,0)+IF(OR(TRIM(K4807)="",COUNTIF(Config!$B$15:$B$19,K4807)&gt;0),1,0)+IF(OR(TRIM(P4807)="",COUNTIF(Config!$B$15:$B$19,P4807)&gt;0),1,0)+IF(OR(TRIM(R4807)="",COUNTIF(Config!$B$15:$B$19,R4807)&gt;0),1,0)</f>
        <v>0</v>
      </c>
      <c r="AA4807" s="1" cm="1">
        <f t="array" ref="AA4807">SUMPRODUCT(LEN(H4807)-LEN(SUBSTITUTE(H4807,{"0";"1";"2";"3";"4";"5";"6";"7";"8";"9"},"")))</f>
        <v>11</v>
      </c>
      <c r="AC4807" t="str">
        <f t="shared" si="527"/>
        <v>Invalid Email</v>
      </c>
      <c r="AD4807">
        <f t="shared" si="528"/>
        <v>0</v>
      </c>
      <c r="AE4807">
        <f t="shared" si="529"/>
        <v>1</v>
      </c>
      <c r="AF4807" t="str">
        <f t="shared" si="530"/>
        <v>No</v>
      </c>
      <c r="AG4807">
        <f t="shared" ca="1" si="531"/>
        <v>231</v>
      </c>
      <c r="AH4807" t="str">
        <f ca="1">IF(OR(V4807="",AG4807=""),"Yes",IF(AG4807&gt;Config!$B$41,"Yes","No"))</f>
        <v>No</v>
      </c>
    </row>
    <row r="4808" spans="1:34" x14ac:dyDescent="0.25">
      <c r="A4808" s="1" t="s">
        <v>31999</v>
      </c>
      <c r="B4808" s="1" t="s">
        <v>3888</v>
      </c>
      <c r="C4808" s="1" t="s">
        <v>1166</v>
      </c>
      <c r="D4808" s="1" t="s">
        <v>17090</v>
      </c>
      <c r="E4808" s="1" t="s">
        <v>33927</v>
      </c>
      <c r="F4808" s="1" t="s">
        <v>32000</v>
      </c>
      <c r="G4808" t="str">
        <f t="shared" si="525"/>
        <v>Valid</v>
      </c>
      <c r="H4808" s="1" t="s">
        <v>32001</v>
      </c>
      <c r="I4808" t="str" cm="1">
        <f t="array" ref="I4808">IF(OR(TRIM(H4808)="",ISNUMBER(SEARCH("#",H4808)),AA4808&lt;Config!$B$8,SUMPRODUCT(--ISNUMBER(SEARCH({"a";"b";"c";"d";"e";"f";"g";"h";"i";"j";"k";"l";"m";"n";"o";"p";"q";"r";"s";"t";"u";"v";"w";"x";"y";"z"},H4808)))&gt;0),"Invalid","Valid")</f>
        <v>Valid</v>
      </c>
      <c r="J4808" s="1" t="s">
        <v>32002</v>
      </c>
      <c r="K4808" s="1" t="s">
        <v>133</v>
      </c>
      <c r="L4808" s="1" t="s">
        <v>49</v>
      </c>
      <c r="M4808" s="1" t="s">
        <v>118</v>
      </c>
      <c r="N4808" s="1" t="s">
        <v>713</v>
      </c>
      <c r="O4808" s="1" t="s">
        <v>69</v>
      </c>
      <c r="P4808" t="s">
        <v>53</v>
      </c>
      <c r="Q4808" s="1" t="s">
        <v>55</v>
      </c>
      <c r="R4808" s="1" t="s">
        <v>197</v>
      </c>
      <c r="S4808" s="1" t="s">
        <v>22080</v>
      </c>
      <c r="T4808" s="1" t="s">
        <v>32003</v>
      </c>
      <c r="U4808" s="1" t="s">
        <v>2547</v>
      </c>
      <c r="V4808" s="1" t="s">
        <v>140</v>
      </c>
      <c r="W4808" s="1" t="s">
        <v>60</v>
      </c>
      <c r="X4808" t="str">
        <f t="shared" si="526"/>
        <v>Complete</v>
      </c>
      <c r="Y4808">
        <f>MAX(0,100-IF(G4808="Invalid",Config!$B$5,0)-IF(I4808="Invalid",Config!$B$6,0)-IF(X4808="Incomplete",Config!$B$7,0)-IF(AF4808="Yes",Config!$B$37,0))</f>
        <v>100</v>
      </c>
      <c r="Z4808" s="1">
        <f>IF(OR(TRIM(B4808)="",COUNTIF(Config!$B$15:$B$19,B4808)&gt;0),1,0)+IF(OR(TRIM(C4808)="",COUNTIF(Config!$B$15:$B$19,C4808)&gt;0),1,0)+IF(OR(TRIM(F4808)="",COUNTIF(Config!$B$15:$B$19,F4808)&gt;0),1,0)+IF(OR(TRIM(H4808)="",COUNTIF(Config!$B$15:$B$19,H4808)&gt;0),1,0)+IF(OR(TRIM(E4808)="",COUNTIF(Config!$B$15:$B$19,E4808)&gt;0),1,0)+IF(OR(TRIM(K4808)="",COUNTIF(Config!$B$15:$B$19,K4808)&gt;0),1,0)+IF(OR(TRIM(P4808)="",COUNTIF(Config!$B$15:$B$19,P4808)&gt;0),1,0)+IF(OR(TRIM(R4808)="",COUNTIF(Config!$B$15:$B$19,R4808)&gt;0),1,0)</f>
        <v>0</v>
      </c>
      <c r="AA4808" s="1" cm="1">
        <f t="array" ref="AA4808">SUMPRODUCT(LEN(H4808)-LEN(SUBSTITUTE(H4808,{"0";"1";"2";"3";"4";"5";"6";"7";"8";"9"},"")))</f>
        <v>10</v>
      </c>
      <c r="AC4808" t="str">
        <f t="shared" si="527"/>
        <v/>
      </c>
      <c r="AD4808">
        <f t="shared" si="528"/>
        <v>1</v>
      </c>
      <c r="AE4808">
        <f t="shared" si="529"/>
        <v>1</v>
      </c>
      <c r="AF4808" t="str">
        <f t="shared" si="530"/>
        <v>No</v>
      </c>
      <c r="AG4808">
        <f t="shared" ca="1" si="531"/>
        <v>37</v>
      </c>
      <c r="AH4808" t="str">
        <f ca="1">IF(OR(V4808="",AG4808=""),"Yes",IF(AG4808&gt;Config!$B$41,"Yes","No"))</f>
        <v>No</v>
      </c>
    </row>
    <row r="4809" spans="1:34" x14ac:dyDescent="0.25">
      <c r="A4809" s="1" t="s">
        <v>32004</v>
      </c>
      <c r="B4809" s="1" t="s">
        <v>619</v>
      </c>
      <c r="C4809" s="1" t="s">
        <v>899</v>
      </c>
      <c r="D4809" s="1" t="s">
        <v>27295</v>
      </c>
      <c r="E4809" s="1" t="s">
        <v>34918</v>
      </c>
      <c r="F4809" s="1" t="s">
        <v>32005</v>
      </c>
      <c r="G4809" t="str">
        <f t="shared" si="525"/>
        <v>Valid</v>
      </c>
      <c r="H4809" s="1" t="s">
        <v>32006</v>
      </c>
      <c r="I4809" t="str" cm="1">
        <f t="array" ref="I4809">IF(OR(TRIM(H4809)="",ISNUMBER(SEARCH("#",H4809)),AA4809&lt;Config!$B$8,SUMPRODUCT(--ISNUMBER(SEARCH({"a";"b";"c";"d";"e";"f";"g";"h";"i";"j";"k";"l";"m";"n";"o";"p";"q";"r";"s";"t";"u";"v";"w";"x";"y";"z"},H4809)))&gt;0),"Invalid","Valid")</f>
        <v>Valid</v>
      </c>
      <c r="J4809" s="1" t="s">
        <v>32007</v>
      </c>
      <c r="K4809" s="1" t="s">
        <v>481</v>
      </c>
      <c r="L4809" s="1" t="s">
        <v>179</v>
      </c>
      <c r="M4809" s="1" t="s">
        <v>103</v>
      </c>
      <c r="N4809" s="1" t="s">
        <v>252</v>
      </c>
      <c r="O4809" s="1" t="s">
        <v>196</v>
      </c>
      <c r="P4809" t="s">
        <v>236</v>
      </c>
      <c r="Q4809" s="1" t="s">
        <v>238</v>
      </c>
      <c r="R4809" s="1" t="s">
        <v>237</v>
      </c>
      <c r="S4809" s="1" t="s">
        <v>27028</v>
      </c>
      <c r="T4809" s="1" t="s">
        <v>32008</v>
      </c>
      <c r="U4809" s="1" t="s">
        <v>227</v>
      </c>
      <c r="V4809" s="1" t="s">
        <v>1768</v>
      </c>
      <c r="W4809" s="1" t="s">
        <v>125</v>
      </c>
      <c r="X4809" t="str">
        <f t="shared" si="526"/>
        <v>Complete</v>
      </c>
      <c r="Y4809">
        <f>MAX(0,100-IF(G4809="Invalid",Config!$B$5,0)-IF(I4809="Invalid",Config!$B$6,0)-IF(X4809="Incomplete",Config!$B$7,0)-IF(AF4809="Yes",Config!$B$37,0))</f>
        <v>100</v>
      </c>
      <c r="Z4809" s="1">
        <f>IF(OR(TRIM(B4809)="",COUNTIF(Config!$B$15:$B$19,B4809)&gt;0),1,0)+IF(OR(TRIM(C4809)="",COUNTIF(Config!$B$15:$B$19,C4809)&gt;0),1,0)+IF(OR(TRIM(F4809)="",COUNTIF(Config!$B$15:$B$19,F4809)&gt;0),1,0)+IF(OR(TRIM(H4809)="",COUNTIF(Config!$B$15:$B$19,H4809)&gt;0),1,0)+IF(OR(TRIM(E4809)="",COUNTIF(Config!$B$15:$B$19,E4809)&gt;0),1,0)+IF(OR(TRIM(K4809)="",COUNTIF(Config!$B$15:$B$19,K4809)&gt;0),1,0)+IF(OR(TRIM(P4809)="",COUNTIF(Config!$B$15:$B$19,P4809)&gt;0),1,0)+IF(OR(TRIM(R4809)="",COUNTIF(Config!$B$15:$B$19,R4809)&gt;0),1,0)</f>
        <v>0</v>
      </c>
      <c r="AA4809" s="1" cm="1">
        <f t="array" ref="AA4809">SUMPRODUCT(LEN(H4809)-LEN(SUBSTITUTE(H4809,{"0";"1";"2";"3";"4";"5";"6";"7";"8";"9"},"")))</f>
        <v>12</v>
      </c>
      <c r="AC4809" t="str">
        <f t="shared" si="527"/>
        <v/>
      </c>
      <c r="AD4809">
        <f t="shared" si="528"/>
        <v>1</v>
      </c>
      <c r="AE4809">
        <f t="shared" si="529"/>
        <v>1</v>
      </c>
      <c r="AF4809" t="str">
        <f t="shared" si="530"/>
        <v>No</v>
      </c>
      <c r="AG4809">
        <f t="shared" ca="1" si="531"/>
        <v>50</v>
      </c>
      <c r="AH4809" t="str">
        <f ca="1">IF(OR(V4809="",AG4809=""),"Yes",IF(AG4809&gt;Config!$B$41,"Yes","No"))</f>
        <v>No</v>
      </c>
    </row>
    <row r="4810" spans="1:34" x14ac:dyDescent="0.25">
      <c r="A4810" s="1" t="s">
        <v>32009</v>
      </c>
      <c r="B4810" s="1" t="s">
        <v>3888</v>
      </c>
      <c r="C4810" s="1" t="s">
        <v>775</v>
      </c>
      <c r="D4810" s="1" t="s">
        <v>7133</v>
      </c>
      <c r="E4810" s="1" t="s">
        <v>34793</v>
      </c>
      <c r="F4810" s="1" t="s">
        <v>32010</v>
      </c>
      <c r="G4810" t="str">
        <f t="shared" si="525"/>
        <v>Valid</v>
      </c>
      <c r="H4810" s="1" t="s">
        <v>23596</v>
      </c>
      <c r="I4810" t="str" cm="1">
        <f t="array" ref="I4810">IF(OR(TRIM(H4810)="",ISNUMBER(SEARCH("#",H4810)),AA4810&lt;Config!$B$8,SUMPRODUCT(--ISNUMBER(SEARCH({"a";"b";"c";"d";"e";"f";"g";"h";"i";"j";"k";"l";"m";"n";"o";"p";"q";"r";"s";"t";"u";"v";"w";"x";"y";"z"},H4810)))&gt;0),"Invalid","Valid")</f>
        <v>Valid</v>
      </c>
      <c r="J4810" s="1" t="s">
        <v>32011</v>
      </c>
      <c r="K4810" s="1" t="s">
        <v>425</v>
      </c>
      <c r="L4810" s="1" t="s">
        <v>164</v>
      </c>
      <c r="M4810" s="1" t="s">
        <v>33827</v>
      </c>
      <c r="N4810" s="1" t="s">
        <v>437</v>
      </c>
      <c r="O4810" s="1" t="s">
        <v>52</v>
      </c>
      <c r="P4810" t="s">
        <v>53</v>
      </c>
      <c r="Q4810" s="1" t="s">
        <v>150</v>
      </c>
      <c r="R4810" s="1" t="s">
        <v>150</v>
      </c>
      <c r="S4810" s="1" t="s">
        <v>32012</v>
      </c>
      <c r="T4810" s="1" t="s">
        <v>32013</v>
      </c>
      <c r="U4810" s="1" t="s">
        <v>32014</v>
      </c>
      <c r="V4810" s="1" t="s">
        <v>12916</v>
      </c>
      <c r="W4810" s="1" t="s">
        <v>75</v>
      </c>
      <c r="X4810" t="str">
        <f t="shared" si="526"/>
        <v>Complete</v>
      </c>
      <c r="Y4810">
        <f>MAX(0,100-IF(G4810="Invalid",Config!$B$5,0)-IF(I4810="Invalid",Config!$B$6,0)-IF(X4810="Incomplete",Config!$B$7,0)-IF(AF4810="Yes",Config!$B$37,0))</f>
        <v>75</v>
      </c>
      <c r="Z4810" s="1">
        <f>IF(OR(TRIM(B4810)="",COUNTIF(Config!$B$15:$B$19,B4810)&gt;0),1,0)+IF(OR(TRIM(C4810)="",COUNTIF(Config!$B$15:$B$19,C4810)&gt;0),1,0)+IF(OR(TRIM(F4810)="",COUNTIF(Config!$B$15:$B$19,F4810)&gt;0),1,0)+IF(OR(TRIM(H4810)="",COUNTIF(Config!$B$15:$B$19,H4810)&gt;0),1,0)+IF(OR(TRIM(E4810)="",COUNTIF(Config!$B$15:$B$19,E4810)&gt;0),1,0)+IF(OR(TRIM(K4810)="",COUNTIF(Config!$B$15:$B$19,K4810)&gt;0),1,0)+IF(OR(TRIM(P4810)="",COUNTIF(Config!$B$15:$B$19,P4810)&gt;0),1,0)+IF(OR(TRIM(R4810)="",COUNTIF(Config!$B$15:$B$19,R4810)&gt;0),1,0)</f>
        <v>0</v>
      </c>
      <c r="AA4810" s="1" cm="1">
        <f t="array" ref="AA4810">SUMPRODUCT(LEN(H4810)-LEN(SUBSTITUTE(H4810,{"0";"1";"2";"3";"4";"5";"6";"7";"8";"9"},"")))</f>
        <v>11</v>
      </c>
      <c r="AC4810" t="str">
        <f t="shared" si="527"/>
        <v>Potential Duplicate</v>
      </c>
      <c r="AD4810">
        <f t="shared" si="528"/>
        <v>1</v>
      </c>
      <c r="AE4810">
        <f t="shared" si="529"/>
        <v>2</v>
      </c>
      <c r="AF4810" t="str">
        <f t="shared" si="530"/>
        <v>Yes</v>
      </c>
      <c r="AG4810">
        <f t="shared" ca="1" si="531"/>
        <v>563</v>
      </c>
      <c r="AH4810" t="str">
        <f ca="1">IF(OR(V4810="",AG4810=""),"Yes",IF(AG4810&gt;Config!$B$41,"Yes","No"))</f>
        <v>Yes</v>
      </c>
    </row>
    <row r="4811" spans="1:34" x14ac:dyDescent="0.25">
      <c r="A4811" s="1" t="s">
        <v>32015</v>
      </c>
      <c r="B4811" s="1" t="s">
        <v>1185</v>
      </c>
      <c r="C4811" s="1" t="s">
        <v>189</v>
      </c>
      <c r="D4811" s="1" t="s">
        <v>32016</v>
      </c>
      <c r="E4811" s="1" t="s">
        <v>35749</v>
      </c>
      <c r="F4811" s="1" t="s">
        <v>32017</v>
      </c>
      <c r="G4811" t="str">
        <f t="shared" si="525"/>
        <v>Valid</v>
      </c>
      <c r="H4811" s="1" t="s">
        <v>32018</v>
      </c>
      <c r="I4811" t="str" cm="1">
        <f t="array" ref="I4811">IF(OR(TRIM(H4811)="",ISNUMBER(SEARCH("#",H4811)),AA4811&lt;Config!$B$8,SUMPRODUCT(--ISNUMBER(SEARCH({"a";"b";"c";"d";"e";"f";"g";"h";"i";"j";"k";"l";"m";"n";"o";"p";"q";"r";"s";"t";"u";"v";"w";"x";"y";"z"},H4811)))&gt;0),"Invalid","Valid")</f>
        <v>Valid</v>
      </c>
      <c r="J4811" s="1" t="s">
        <v>32019</v>
      </c>
      <c r="K4811" s="1" t="s">
        <v>722</v>
      </c>
      <c r="L4811" s="1" t="s">
        <v>29</v>
      </c>
      <c r="M4811" s="1" t="s">
        <v>135</v>
      </c>
      <c r="N4811" s="1" t="s">
        <v>211</v>
      </c>
      <c r="O4811" s="1" t="s">
        <v>149</v>
      </c>
      <c r="P4811" t="s">
        <v>53</v>
      </c>
      <c r="Q4811" s="1" t="s">
        <v>150</v>
      </c>
      <c r="R4811" s="1" t="s">
        <v>70</v>
      </c>
      <c r="S4811" s="1" t="s">
        <v>21909</v>
      </c>
      <c r="T4811" s="1" t="s">
        <v>32020</v>
      </c>
      <c r="U4811" s="1" t="s">
        <v>4662</v>
      </c>
      <c r="V4811" s="1" t="s">
        <v>14740</v>
      </c>
      <c r="W4811" s="1" t="s">
        <v>384</v>
      </c>
      <c r="X4811" t="str">
        <f t="shared" si="526"/>
        <v>Complete</v>
      </c>
      <c r="Y4811">
        <f>MAX(0,100-IF(G4811="Invalid",Config!$B$5,0)-IF(I4811="Invalid",Config!$B$6,0)-IF(X4811="Incomplete",Config!$B$7,0)-IF(AF4811="Yes",Config!$B$37,0))</f>
        <v>100</v>
      </c>
      <c r="Z4811" s="1">
        <f>IF(OR(TRIM(B4811)="",COUNTIF(Config!$B$15:$B$19,B4811)&gt;0),1,0)+IF(OR(TRIM(C4811)="",COUNTIF(Config!$B$15:$B$19,C4811)&gt;0),1,0)+IF(OR(TRIM(F4811)="",COUNTIF(Config!$B$15:$B$19,F4811)&gt;0),1,0)+IF(OR(TRIM(H4811)="",COUNTIF(Config!$B$15:$B$19,H4811)&gt;0),1,0)+IF(OR(TRIM(E4811)="",COUNTIF(Config!$B$15:$B$19,E4811)&gt;0),1,0)+IF(OR(TRIM(K4811)="",COUNTIF(Config!$B$15:$B$19,K4811)&gt;0),1,0)+IF(OR(TRIM(P4811)="",COUNTIF(Config!$B$15:$B$19,P4811)&gt;0),1,0)+IF(OR(TRIM(R4811)="",COUNTIF(Config!$B$15:$B$19,R4811)&gt;0),1,0)</f>
        <v>0</v>
      </c>
      <c r="AA4811" s="1" cm="1">
        <f t="array" ref="AA4811">SUMPRODUCT(LEN(H4811)-LEN(SUBSTITUTE(H4811,{"0";"1";"2";"3";"4";"5";"6";"7";"8";"9"},"")))</f>
        <v>12</v>
      </c>
      <c r="AC4811" t="str">
        <f t="shared" si="527"/>
        <v/>
      </c>
      <c r="AD4811">
        <f t="shared" si="528"/>
        <v>1</v>
      </c>
      <c r="AE4811">
        <f t="shared" si="529"/>
        <v>1</v>
      </c>
      <c r="AF4811" t="str">
        <f t="shared" si="530"/>
        <v>No</v>
      </c>
      <c r="AG4811">
        <f t="shared" ca="1" si="531"/>
        <v>42</v>
      </c>
      <c r="AH4811" t="str">
        <f ca="1">IF(OR(V4811="",AG4811=""),"Yes",IF(AG4811&gt;Config!$B$41,"Yes","No"))</f>
        <v>No</v>
      </c>
    </row>
    <row r="4812" spans="1:34" x14ac:dyDescent="0.25">
      <c r="A4812" s="1" t="s">
        <v>32021</v>
      </c>
      <c r="B4812" s="1" t="s">
        <v>839</v>
      </c>
      <c r="C4812" s="1" t="s">
        <v>792</v>
      </c>
      <c r="D4812" s="1" t="s">
        <v>27613</v>
      </c>
      <c r="E4812" s="1" t="s">
        <v>35195</v>
      </c>
      <c r="F4812" s="1" t="s">
        <v>32022</v>
      </c>
      <c r="G4812" t="str">
        <f t="shared" si="525"/>
        <v>Valid</v>
      </c>
      <c r="H4812" s="1" t="s">
        <v>32023</v>
      </c>
      <c r="I4812" t="str" cm="1">
        <f t="array" ref="I4812">IF(OR(TRIM(H4812)="",ISNUMBER(SEARCH("#",H4812)),AA4812&lt;Config!$B$8,SUMPRODUCT(--ISNUMBER(SEARCH({"a";"b";"c";"d";"e";"f";"g";"h";"i";"j";"k";"l";"m";"n";"o";"p";"q";"r";"s";"t";"u";"v";"w";"x";"y";"z"},H4812)))&gt;0),"Invalid","Valid")</f>
        <v>Valid</v>
      </c>
      <c r="J4812" s="1" t="s">
        <v>32024</v>
      </c>
      <c r="K4812" s="1" t="s">
        <v>147</v>
      </c>
      <c r="L4812" s="1" t="s">
        <v>450</v>
      </c>
      <c r="M4812" s="1" t="s">
        <v>33827</v>
      </c>
      <c r="N4812" s="1" t="s">
        <v>148</v>
      </c>
      <c r="O4812" s="1" t="s">
        <v>149</v>
      </c>
      <c r="P4812" t="s">
        <v>104</v>
      </c>
      <c r="Q4812" s="1" t="s">
        <v>302</v>
      </c>
      <c r="R4812" s="1" t="s">
        <v>105</v>
      </c>
      <c r="S4812" s="1" t="s">
        <v>32025</v>
      </c>
      <c r="T4812" s="1" t="s">
        <v>32026</v>
      </c>
      <c r="U4812" s="1" t="s">
        <v>11465</v>
      </c>
      <c r="V4812" s="1" t="s">
        <v>140</v>
      </c>
      <c r="W4812" s="1" t="s">
        <v>186</v>
      </c>
      <c r="X4812" t="str">
        <f t="shared" si="526"/>
        <v>Complete</v>
      </c>
      <c r="Y4812">
        <f>MAX(0,100-IF(G4812="Invalid",Config!$B$5,0)-IF(I4812="Invalid",Config!$B$6,0)-IF(X4812="Incomplete",Config!$B$7,0)-IF(AF4812="Yes",Config!$B$37,0))</f>
        <v>100</v>
      </c>
      <c r="Z4812" s="1">
        <f>IF(OR(TRIM(B4812)="",COUNTIF(Config!$B$15:$B$19,B4812)&gt;0),1,0)+IF(OR(TRIM(C4812)="",COUNTIF(Config!$B$15:$B$19,C4812)&gt;0),1,0)+IF(OR(TRIM(F4812)="",COUNTIF(Config!$B$15:$B$19,F4812)&gt;0),1,0)+IF(OR(TRIM(H4812)="",COUNTIF(Config!$B$15:$B$19,H4812)&gt;0),1,0)+IF(OR(TRIM(E4812)="",COUNTIF(Config!$B$15:$B$19,E4812)&gt;0),1,0)+IF(OR(TRIM(K4812)="",COUNTIF(Config!$B$15:$B$19,K4812)&gt;0),1,0)+IF(OR(TRIM(P4812)="",COUNTIF(Config!$B$15:$B$19,P4812)&gt;0),1,0)+IF(OR(TRIM(R4812)="",COUNTIF(Config!$B$15:$B$19,R4812)&gt;0),1,0)</f>
        <v>0</v>
      </c>
      <c r="AA4812" s="1" cm="1">
        <f t="array" ref="AA4812">SUMPRODUCT(LEN(H4812)-LEN(SUBSTITUTE(H4812,{"0";"1";"2";"3";"4";"5";"6";"7";"8";"9"},"")))</f>
        <v>11</v>
      </c>
      <c r="AC4812" t="str">
        <f t="shared" si="527"/>
        <v/>
      </c>
      <c r="AD4812">
        <f t="shared" si="528"/>
        <v>1</v>
      </c>
      <c r="AE4812">
        <f t="shared" si="529"/>
        <v>1</v>
      </c>
      <c r="AF4812" t="str">
        <f t="shared" si="530"/>
        <v>No</v>
      </c>
      <c r="AG4812">
        <f t="shared" ca="1" si="531"/>
        <v>37</v>
      </c>
      <c r="AH4812" t="str">
        <f ca="1">IF(OR(V4812="",AG4812=""),"Yes",IF(AG4812&gt;Config!$B$41,"Yes","No"))</f>
        <v>No</v>
      </c>
    </row>
    <row r="4813" spans="1:34" x14ac:dyDescent="0.25">
      <c r="A4813" s="1" t="s">
        <v>32027</v>
      </c>
      <c r="B4813" s="1" t="s">
        <v>33815</v>
      </c>
      <c r="C4813" s="1" t="s">
        <v>1496</v>
      </c>
      <c r="D4813" s="1" t="s">
        <v>1496</v>
      </c>
      <c r="E4813" s="1" t="s">
        <v>35750</v>
      </c>
      <c r="F4813" s="1" t="s">
        <v>32028</v>
      </c>
      <c r="G4813" t="str">
        <f t="shared" si="525"/>
        <v>Valid</v>
      </c>
      <c r="H4813" s="1" t="s">
        <v>32029</v>
      </c>
      <c r="I4813" t="str" cm="1">
        <f t="array" ref="I4813">IF(OR(TRIM(H4813)="",ISNUMBER(SEARCH("#",H4813)),AA4813&lt;Config!$B$8,SUMPRODUCT(--ISNUMBER(SEARCH({"a";"b";"c";"d";"e";"f";"g";"h";"i";"j";"k";"l";"m";"n";"o";"p";"q";"r";"s";"t";"u";"v";"w";"x";"y";"z"},H4813)))&gt;0),"Invalid","Valid")</f>
        <v>Valid</v>
      </c>
      <c r="J4813" s="1" t="s">
        <v>32030</v>
      </c>
      <c r="K4813" s="1" t="s">
        <v>516</v>
      </c>
      <c r="L4813" s="1" t="s">
        <v>265</v>
      </c>
      <c r="M4813" s="1" t="s">
        <v>103</v>
      </c>
      <c r="N4813" s="1" t="s">
        <v>86</v>
      </c>
      <c r="O4813" s="1" t="s">
        <v>69</v>
      </c>
      <c r="P4813" t="s">
        <v>53</v>
      </c>
      <c r="Q4813" s="1" t="s">
        <v>150</v>
      </c>
      <c r="R4813" s="1" t="s">
        <v>415</v>
      </c>
      <c r="S4813" s="1" t="s">
        <v>32031</v>
      </c>
      <c r="T4813" s="1" t="s">
        <v>32032</v>
      </c>
      <c r="U4813" s="1" t="s">
        <v>3957</v>
      </c>
      <c r="V4813" s="1" t="s">
        <v>140</v>
      </c>
      <c r="W4813" s="1" t="s">
        <v>94</v>
      </c>
      <c r="X4813" t="str">
        <f t="shared" si="526"/>
        <v>Incomplete</v>
      </c>
      <c r="Y4813">
        <f>MAX(0,100-IF(G4813="Invalid",Config!$B$5,0)-IF(I4813="Invalid",Config!$B$6,0)-IF(X4813="Incomplete",Config!$B$7,0)-IF(AF4813="Yes",Config!$B$37,0))</f>
        <v>60</v>
      </c>
      <c r="Z4813" s="1">
        <f>IF(OR(TRIM(B4813)="",COUNTIF(Config!$B$15:$B$19,B4813)&gt;0),1,0)+IF(OR(TRIM(C4813)="",COUNTIF(Config!$B$15:$B$19,C4813)&gt;0),1,0)+IF(OR(TRIM(F4813)="",COUNTIF(Config!$B$15:$B$19,F4813)&gt;0),1,0)+IF(OR(TRIM(H4813)="",COUNTIF(Config!$B$15:$B$19,H4813)&gt;0),1,0)+IF(OR(TRIM(E4813)="",COUNTIF(Config!$B$15:$B$19,E4813)&gt;0),1,0)+IF(OR(TRIM(K4813)="",COUNTIF(Config!$B$15:$B$19,K4813)&gt;0),1,0)+IF(OR(TRIM(P4813)="",COUNTIF(Config!$B$15:$B$19,P4813)&gt;0),1,0)+IF(OR(TRIM(R4813)="",COUNTIF(Config!$B$15:$B$19,R4813)&gt;0),1,0)</f>
        <v>1</v>
      </c>
      <c r="AA4813" s="1" cm="1">
        <f t="array" ref="AA4813">SUMPRODUCT(LEN(H4813)-LEN(SUBSTITUTE(H4813,{"0";"1";"2";"3";"4";"5";"6";"7";"8";"9"},"")))</f>
        <v>12</v>
      </c>
      <c r="AC4813" t="str">
        <f t="shared" si="527"/>
        <v>Incomplete Profile</v>
      </c>
      <c r="AD4813">
        <f t="shared" si="528"/>
        <v>1</v>
      </c>
      <c r="AE4813">
        <f t="shared" si="529"/>
        <v>1</v>
      </c>
      <c r="AF4813" t="str">
        <f t="shared" si="530"/>
        <v>No</v>
      </c>
      <c r="AG4813">
        <f t="shared" ca="1" si="531"/>
        <v>37</v>
      </c>
      <c r="AH4813" t="str">
        <f ca="1">IF(OR(V4813="",AG4813=""),"Yes",IF(AG4813&gt;Config!$B$41,"Yes","No"))</f>
        <v>No</v>
      </c>
    </row>
    <row r="4814" spans="1:34" x14ac:dyDescent="0.25">
      <c r="A4814" s="1" t="s">
        <v>32033</v>
      </c>
      <c r="B4814" s="1" t="s">
        <v>1157</v>
      </c>
      <c r="C4814" s="1" t="s">
        <v>511</v>
      </c>
      <c r="D4814" s="1" t="s">
        <v>17941</v>
      </c>
      <c r="E4814" s="1" t="s">
        <v>298</v>
      </c>
      <c r="F4814" s="1" t="s">
        <v>32034</v>
      </c>
      <c r="G4814" t="str">
        <f t="shared" si="525"/>
        <v>Valid</v>
      </c>
      <c r="H4814" s="1" t="s">
        <v>32035</v>
      </c>
      <c r="I4814" t="str" cm="1">
        <f t="array" ref="I4814">IF(OR(TRIM(H4814)="",ISNUMBER(SEARCH("#",H4814)),AA4814&lt;Config!$B$8,SUMPRODUCT(--ISNUMBER(SEARCH({"a";"b";"c";"d";"e";"f";"g";"h";"i";"j";"k";"l";"m";"n";"o";"p";"q";"r";"s";"t";"u";"v";"w";"x";"y";"z"},H4814)))&gt;0),"Invalid","Valid")</f>
        <v>Valid</v>
      </c>
      <c r="J4814" s="1" t="s">
        <v>32036</v>
      </c>
      <c r="K4814" s="1" t="s">
        <v>481</v>
      </c>
      <c r="L4814" s="1" t="s">
        <v>134</v>
      </c>
      <c r="M4814" s="1" t="s">
        <v>391</v>
      </c>
      <c r="N4814" s="1" t="s">
        <v>252</v>
      </c>
      <c r="O4814" s="1" t="s">
        <v>69</v>
      </c>
      <c r="P4814" t="s">
        <v>53</v>
      </c>
      <c r="Q4814" s="1" t="s">
        <v>197</v>
      </c>
      <c r="R4814" s="1" t="s">
        <v>198</v>
      </c>
      <c r="S4814" s="1" t="s">
        <v>1464</v>
      </c>
      <c r="T4814" s="1" t="s">
        <v>32037</v>
      </c>
      <c r="U4814" s="1" t="s">
        <v>2438</v>
      </c>
      <c r="V4814" s="1" t="s">
        <v>1804</v>
      </c>
      <c r="W4814" s="1" t="s">
        <v>125</v>
      </c>
      <c r="X4814" t="str">
        <f t="shared" si="526"/>
        <v>Complete</v>
      </c>
      <c r="Y4814">
        <f>MAX(0,100-IF(G4814="Invalid",Config!$B$5,0)-IF(I4814="Invalid",Config!$B$6,0)-IF(X4814="Incomplete",Config!$B$7,0)-IF(AF4814="Yes",Config!$B$37,0))</f>
        <v>100</v>
      </c>
      <c r="Z4814" s="1">
        <f>IF(OR(TRIM(B4814)="",COUNTIF(Config!$B$15:$B$19,B4814)&gt;0),1,0)+IF(OR(TRIM(C4814)="",COUNTIF(Config!$B$15:$B$19,C4814)&gt;0),1,0)+IF(OR(TRIM(F4814)="",COUNTIF(Config!$B$15:$B$19,F4814)&gt;0),1,0)+IF(OR(TRIM(H4814)="",COUNTIF(Config!$B$15:$B$19,H4814)&gt;0),1,0)+IF(OR(TRIM(E4814)="",COUNTIF(Config!$B$15:$B$19,E4814)&gt;0),1,0)+IF(OR(TRIM(K4814)="",COUNTIF(Config!$B$15:$B$19,K4814)&gt;0),1,0)+IF(OR(TRIM(P4814)="",COUNTIF(Config!$B$15:$B$19,P4814)&gt;0),1,0)+IF(OR(TRIM(R4814)="",COUNTIF(Config!$B$15:$B$19,R4814)&gt;0),1,0)</f>
        <v>0</v>
      </c>
      <c r="AA4814" s="1" cm="1">
        <f t="array" ref="AA4814">SUMPRODUCT(LEN(H4814)-LEN(SUBSTITUTE(H4814,{"0";"1";"2";"3";"4";"5";"6";"7";"8";"9"},"")))</f>
        <v>12</v>
      </c>
      <c r="AC4814" t="str">
        <f t="shared" si="527"/>
        <v/>
      </c>
      <c r="AD4814">
        <f t="shared" si="528"/>
        <v>1</v>
      </c>
      <c r="AE4814">
        <f t="shared" si="529"/>
        <v>1</v>
      </c>
      <c r="AF4814" t="str">
        <f t="shared" si="530"/>
        <v>No</v>
      </c>
      <c r="AG4814">
        <f t="shared" ca="1" si="531"/>
        <v>54</v>
      </c>
      <c r="AH4814" t="str">
        <f ca="1">IF(OR(V4814="",AG4814=""),"Yes",IF(AG4814&gt;Config!$B$41,"Yes","No"))</f>
        <v>No</v>
      </c>
    </row>
    <row r="4815" spans="1:34" x14ac:dyDescent="0.25">
      <c r="A4815" s="1" t="s">
        <v>32038</v>
      </c>
      <c r="B4815" s="1" t="s">
        <v>4687</v>
      </c>
      <c r="C4815" s="1" t="s">
        <v>1736</v>
      </c>
      <c r="D4815" s="1" t="s">
        <v>20247</v>
      </c>
      <c r="E4815" s="1" t="s">
        <v>34469</v>
      </c>
      <c r="F4815" s="1" t="s">
        <v>35751</v>
      </c>
      <c r="G4815" t="str">
        <f t="shared" si="525"/>
        <v>Valid</v>
      </c>
      <c r="H4815" s="1" t="s">
        <v>32039</v>
      </c>
      <c r="I4815" t="str" cm="1">
        <f t="array" ref="I4815">IF(OR(TRIM(H4815)="",ISNUMBER(SEARCH("#",H4815)),AA4815&lt;Config!$B$8,SUMPRODUCT(--ISNUMBER(SEARCH({"a";"b";"c";"d";"e";"f";"g";"h";"i";"j";"k";"l";"m";"n";"o";"p";"q";"r";"s";"t";"u";"v";"w";"x";"y";"z"},H4815)))&gt;0),"Invalid","Valid")</f>
        <v>Valid</v>
      </c>
      <c r="J4815" s="1" t="s">
        <v>32040</v>
      </c>
      <c r="K4815" s="1" t="s">
        <v>48</v>
      </c>
      <c r="L4815" s="1" t="s">
        <v>49</v>
      </c>
      <c r="M4815" s="1" t="s">
        <v>391</v>
      </c>
      <c r="N4815" s="1" t="s">
        <v>713</v>
      </c>
      <c r="O4815" s="1" t="s">
        <v>149</v>
      </c>
      <c r="P4815" t="s">
        <v>53</v>
      </c>
      <c r="Q4815" s="1" t="s">
        <v>150</v>
      </c>
      <c r="R4815" s="1" t="s">
        <v>415</v>
      </c>
      <c r="S4815" s="1" t="s">
        <v>14937</v>
      </c>
      <c r="T4815" s="1" t="s">
        <v>32041</v>
      </c>
      <c r="U4815" s="1" t="s">
        <v>32042</v>
      </c>
      <c r="V4815" s="1" t="s">
        <v>5891</v>
      </c>
      <c r="W4815" s="1" t="s">
        <v>141</v>
      </c>
      <c r="X4815" t="str">
        <f t="shared" si="526"/>
        <v>Complete</v>
      </c>
      <c r="Y4815">
        <f>MAX(0,100-IF(G4815="Invalid",Config!$B$5,0)-IF(I4815="Invalid",Config!$B$6,0)-IF(X4815="Incomplete",Config!$B$7,0)-IF(AF4815="Yes",Config!$B$37,0))</f>
        <v>100</v>
      </c>
      <c r="Z4815" s="1">
        <f>IF(OR(TRIM(B4815)="",COUNTIF(Config!$B$15:$B$19,B4815)&gt;0),1,0)+IF(OR(TRIM(C4815)="",COUNTIF(Config!$B$15:$B$19,C4815)&gt;0),1,0)+IF(OR(TRIM(F4815)="",COUNTIF(Config!$B$15:$B$19,F4815)&gt;0),1,0)+IF(OR(TRIM(H4815)="",COUNTIF(Config!$B$15:$B$19,H4815)&gt;0),1,0)+IF(OR(TRIM(E4815)="",COUNTIF(Config!$B$15:$B$19,E4815)&gt;0),1,0)+IF(OR(TRIM(K4815)="",COUNTIF(Config!$B$15:$B$19,K4815)&gt;0),1,0)+IF(OR(TRIM(P4815)="",COUNTIF(Config!$B$15:$B$19,P4815)&gt;0),1,0)+IF(OR(TRIM(R4815)="",COUNTIF(Config!$B$15:$B$19,R4815)&gt;0),1,0)</f>
        <v>0</v>
      </c>
      <c r="AA4815" s="1" cm="1">
        <f t="array" ref="AA4815">SUMPRODUCT(LEN(H4815)-LEN(SUBSTITUTE(H4815,{"0";"1";"2";"3";"4";"5";"6";"7";"8";"9"},"")))</f>
        <v>12</v>
      </c>
      <c r="AC4815" t="str">
        <f t="shared" si="527"/>
        <v/>
      </c>
      <c r="AD4815">
        <f t="shared" si="528"/>
        <v>1</v>
      </c>
      <c r="AE4815">
        <f t="shared" si="529"/>
        <v>1</v>
      </c>
      <c r="AF4815" t="str">
        <f t="shared" si="530"/>
        <v>No</v>
      </c>
      <c r="AG4815">
        <f t="shared" ca="1" si="531"/>
        <v>163</v>
      </c>
      <c r="AH4815" t="str">
        <f ca="1">IF(OR(V4815="",AG4815=""),"Yes",IF(AG4815&gt;Config!$B$41,"Yes","No"))</f>
        <v>No</v>
      </c>
    </row>
    <row r="4816" spans="1:34" x14ac:dyDescent="0.25">
      <c r="A4816" s="1" t="s">
        <v>32043</v>
      </c>
      <c r="B4816" s="1" t="s">
        <v>1231</v>
      </c>
      <c r="C4816" s="1" t="s">
        <v>323</v>
      </c>
      <c r="D4816" s="1" t="s">
        <v>2448</v>
      </c>
      <c r="E4816" s="1" t="s">
        <v>35725</v>
      </c>
      <c r="F4816" s="1" t="s">
        <v>32044</v>
      </c>
      <c r="G4816" t="str">
        <f t="shared" si="525"/>
        <v>Valid</v>
      </c>
      <c r="H4816" s="1" t="s">
        <v>32045</v>
      </c>
      <c r="I4816" t="str" cm="1">
        <f t="array" ref="I4816">IF(OR(TRIM(H4816)="",ISNUMBER(SEARCH("#",H4816)),AA4816&lt;Config!$B$8,SUMPRODUCT(--ISNUMBER(SEARCH({"a";"b";"c";"d";"e";"f";"g";"h";"i";"j";"k";"l";"m";"n";"o";"p";"q";"r";"s";"t";"u";"v";"w";"x";"y";"z"},H4816)))&gt;0),"Invalid","Valid")</f>
        <v>Valid</v>
      </c>
      <c r="J4816" s="1" t="s">
        <v>32046</v>
      </c>
      <c r="K4816" s="1" t="s">
        <v>1001</v>
      </c>
      <c r="L4816" s="1" t="s">
        <v>102</v>
      </c>
      <c r="M4816" s="1" t="s">
        <v>33825</v>
      </c>
      <c r="N4816" s="1" t="s">
        <v>713</v>
      </c>
      <c r="O4816" s="1" t="s">
        <v>149</v>
      </c>
      <c r="P4816" t="s">
        <v>314</v>
      </c>
      <c r="Q4816" s="1" t="s">
        <v>663</v>
      </c>
      <c r="R4816" s="1" t="s">
        <v>315</v>
      </c>
      <c r="S4816" s="1" t="s">
        <v>29658</v>
      </c>
      <c r="T4816" s="1" t="s">
        <v>32047</v>
      </c>
      <c r="U4816" s="1" t="s">
        <v>4677</v>
      </c>
      <c r="V4816" s="1" t="s">
        <v>13496</v>
      </c>
      <c r="W4816" s="1" t="s">
        <v>75</v>
      </c>
      <c r="X4816" t="str">
        <f t="shared" si="526"/>
        <v>Complete</v>
      </c>
      <c r="Y4816">
        <f>MAX(0,100-IF(G4816="Invalid",Config!$B$5,0)-IF(I4816="Invalid",Config!$B$6,0)-IF(X4816="Incomplete",Config!$B$7,0)-IF(AF4816="Yes",Config!$B$37,0))</f>
        <v>100</v>
      </c>
      <c r="Z4816" s="1">
        <f>IF(OR(TRIM(B4816)="",COUNTIF(Config!$B$15:$B$19,B4816)&gt;0),1,0)+IF(OR(TRIM(C4816)="",COUNTIF(Config!$B$15:$B$19,C4816)&gt;0),1,0)+IF(OR(TRIM(F4816)="",COUNTIF(Config!$B$15:$B$19,F4816)&gt;0),1,0)+IF(OR(TRIM(H4816)="",COUNTIF(Config!$B$15:$B$19,H4816)&gt;0),1,0)+IF(OR(TRIM(E4816)="",COUNTIF(Config!$B$15:$B$19,E4816)&gt;0),1,0)+IF(OR(TRIM(K4816)="",COUNTIF(Config!$B$15:$B$19,K4816)&gt;0),1,0)+IF(OR(TRIM(P4816)="",COUNTIF(Config!$B$15:$B$19,P4816)&gt;0),1,0)+IF(OR(TRIM(R4816)="",COUNTIF(Config!$B$15:$B$19,R4816)&gt;0),1,0)</f>
        <v>0</v>
      </c>
      <c r="AA4816" s="1" cm="1">
        <f t="array" ref="AA4816">SUMPRODUCT(LEN(H4816)-LEN(SUBSTITUTE(H4816,{"0";"1";"2";"3";"4";"5";"6";"7";"8";"9"},"")))</f>
        <v>12</v>
      </c>
      <c r="AC4816" t="str">
        <f t="shared" si="527"/>
        <v/>
      </c>
      <c r="AD4816">
        <f t="shared" si="528"/>
        <v>1</v>
      </c>
      <c r="AE4816">
        <f t="shared" si="529"/>
        <v>1</v>
      </c>
      <c r="AF4816" t="str">
        <f t="shared" si="530"/>
        <v>No</v>
      </c>
      <c r="AG4816" t="str">
        <f t="shared" ca="1" si="531"/>
        <v/>
      </c>
      <c r="AH4816" t="str">
        <f ca="1">IF(OR(V4816="",AG4816=""),"Yes",IF(AG4816&gt;Config!$B$41,"Yes","No"))</f>
        <v>Yes</v>
      </c>
    </row>
    <row r="4817" spans="1:34" x14ac:dyDescent="0.25">
      <c r="A4817" s="1" t="s">
        <v>32048</v>
      </c>
      <c r="B4817" s="1" t="s">
        <v>4909</v>
      </c>
      <c r="C4817" s="1" t="s">
        <v>353</v>
      </c>
      <c r="D4817" s="1" t="s">
        <v>32049</v>
      </c>
      <c r="E4817" s="1" t="s">
        <v>35468</v>
      </c>
      <c r="F4817" s="1" t="s">
        <v>35752</v>
      </c>
      <c r="G4817" t="str">
        <f t="shared" si="525"/>
        <v>Valid</v>
      </c>
      <c r="H4817" s="1" t="s">
        <v>32050</v>
      </c>
      <c r="I4817" t="str" cm="1">
        <f t="array" ref="I4817">IF(OR(TRIM(H4817)="",ISNUMBER(SEARCH("#",H4817)),AA4817&lt;Config!$B$8,SUMPRODUCT(--ISNUMBER(SEARCH({"a";"b";"c";"d";"e";"f";"g";"h";"i";"j";"k";"l";"m";"n";"o";"p";"q";"r";"s";"t";"u";"v";"w";"x";"y";"z"},H4817)))&gt;0),"Invalid","Valid")</f>
        <v>Valid</v>
      </c>
      <c r="J4817" s="1" t="s">
        <v>32051</v>
      </c>
      <c r="K4817" s="1" t="s">
        <v>66</v>
      </c>
      <c r="L4817" s="1" t="s">
        <v>49</v>
      </c>
      <c r="M4817" s="1" t="s">
        <v>50</v>
      </c>
      <c r="N4817" s="1" t="s">
        <v>224</v>
      </c>
      <c r="O4817" s="1" t="s">
        <v>52</v>
      </c>
      <c r="P4817" t="s">
        <v>328</v>
      </c>
      <c r="Q4817" s="1" t="s">
        <v>33838</v>
      </c>
      <c r="R4817" s="1" t="s">
        <v>571</v>
      </c>
      <c r="S4817" s="1" t="s">
        <v>24339</v>
      </c>
      <c r="T4817" s="1" t="s">
        <v>32052</v>
      </c>
      <c r="U4817" s="1" t="s">
        <v>14079</v>
      </c>
      <c r="V4817" s="1" t="s">
        <v>1102</v>
      </c>
      <c r="W4817" s="1" t="s">
        <v>40</v>
      </c>
      <c r="X4817" t="str">
        <f t="shared" si="526"/>
        <v>Complete</v>
      </c>
      <c r="Y4817">
        <f>MAX(0,100-IF(G4817="Invalid",Config!$B$5,0)-IF(I4817="Invalid",Config!$B$6,0)-IF(X4817="Incomplete",Config!$B$7,0)-IF(AF4817="Yes",Config!$B$37,0))</f>
        <v>100</v>
      </c>
      <c r="Z4817" s="1">
        <f>IF(OR(TRIM(B4817)="",COUNTIF(Config!$B$15:$B$19,B4817)&gt;0),1,0)+IF(OR(TRIM(C4817)="",COUNTIF(Config!$B$15:$B$19,C4817)&gt;0),1,0)+IF(OR(TRIM(F4817)="",COUNTIF(Config!$B$15:$B$19,F4817)&gt;0),1,0)+IF(OR(TRIM(H4817)="",COUNTIF(Config!$B$15:$B$19,H4817)&gt;0),1,0)+IF(OR(TRIM(E4817)="",COUNTIF(Config!$B$15:$B$19,E4817)&gt;0),1,0)+IF(OR(TRIM(K4817)="",COUNTIF(Config!$B$15:$B$19,K4817)&gt;0),1,0)+IF(OR(TRIM(P4817)="",COUNTIF(Config!$B$15:$B$19,P4817)&gt;0),1,0)+IF(OR(TRIM(R4817)="",COUNTIF(Config!$B$15:$B$19,R4817)&gt;0),1,0)</f>
        <v>0</v>
      </c>
      <c r="AA4817" s="1" cm="1">
        <f t="array" ref="AA4817">SUMPRODUCT(LEN(H4817)-LEN(SUBSTITUTE(H4817,{"0";"1";"2";"3";"4";"5";"6";"7";"8";"9"},"")))</f>
        <v>11</v>
      </c>
      <c r="AC4817" t="str">
        <f t="shared" si="527"/>
        <v/>
      </c>
      <c r="AD4817">
        <f t="shared" si="528"/>
        <v>1</v>
      </c>
      <c r="AE4817">
        <f t="shared" si="529"/>
        <v>1</v>
      </c>
      <c r="AF4817" t="str">
        <f t="shared" si="530"/>
        <v>No</v>
      </c>
      <c r="AG4817">
        <f t="shared" ca="1" si="531"/>
        <v>381</v>
      </c>
      <c r="AH4817" t="str">
        <f ca="1">IF(OR(V4817="",AG4817=""),"Yes",IF(AG4817&gt;Config!$B$41,"Yes","No"))</f>
        <v>Yes</v>
      </c>
    </row>
    <row r="4818" spans="1:34" x14ac:dyDescent="0.25">
      <c r="A4818" s="1" t="s">
        <v>32053</v>
      </c>
      <c r="B4818" s="1" t="s">
        <v>22</v>
      </c>
      <c r="C4818" s="1" t="s">
        <v>499</v>
      </c>
      <c r="D4818" s="1" t="s">
        <v>32054</v>
      </c>
      <c r="E4818" s="1" t="s">
        <v>35160</v>
      </c>
      <c r="F4818" s="1" t="s">
        <v>32055</v>
      </c>
      <c r="G4818" t="str">
        <f t="shared" si="525"/>
        <v>Valid</v>
      </c>
      <c r="H4818" s="1" t="s">
        <v>32056</v>
      </c>
      <c r="I4818" t="str" cm="1">
        <f t="array" ref="I4818">IF(OR(TRIM(H4818)="",ISNUMBER(SEARCH("#",H4818)),AA4818&lt;Config!$B$8,SUMPRODUCT(--ISNUMBER(SEARCH({"a";"b";"c";"d";"e";"f";"g";"h";"i";"j";"k";"l";"m";"n";"o";"p";"q";"r";"s";"t";"u";"v";"w";"x";"y";"z"},H4818)))&gt;0),"Invalid","Valid")</f>
        <v>Valid</v>
      </c>
      <c r="J4818" s="1" t="s">
        <v>32057</v>
      </c>
      <c r="K4818" s="1" t="s">
        <v>504</v>
      </c>
      <c r="L4818" s="1" t="s">
        <v>84</v>
      </c>
      <c r="M4818" s="1" t="s">
        <v>118</v>
      </c>
      <c r="N4818" s="1" t="s">
        <v>358</v>
      </c>
      <c r="O4818" s="1" t="s">
        <v>266</v>
      </c>
      <c r="P4818" t="s">
        <v>236</v>
      </c>
      <c r="Q4818" s="1" t="s">
        <v>253</v>
      </c>
      <c r="R4818" s="1" t="s">
        <v>12393</v>
      </c>
      <c r="S4818" s="1" t="s">
        <v>25295</v>
      </c>
      <c r="T4818" s="1" t="s">
        <v>32058</v>
      </c>
      <c r="U4818" s="1" t="s">
        <v>2421</v>
      </c>
      <c r="V4818" s="1" t="s">
        <v>32059</v>
      </c>
      <c r="W4818" s="1" t="s">
        <v>75</v>
      </c>
      <c r="X4818" t="str">
        <f t="shared" si="526"/>
        <v>Complete</v>
      </c>
      <c r="Y4818">
        <f>MAX(0,100-IF(G4818="Invalid",Config!$B$5,0)-IF(I4818="Invalid",Config!$B$6,0)-IF(X4818="Incomplete",Config!$B$7,0)-IF(AF4818="Yes",Config!$B$37,0))</f>
        <v>100</v>
      </c>
      <c r="Z4818" s="1">
        <f>IF(OR(TRIM(B4818)="",COUNTIF(Config!$B$15:$B$19,B4818)&gt;0),1,0)+IF(OR(TRIM(C4818)="",COUNTIF(Config!$B$15:$B$19,C4818)&gt;0),1,0)+IF(OR(TRIM(F4818)="",COUNTIF(Config!$B$15:$B$19,F4818)&gt;0),1,0)+IF(OR(TRIM(H4818)="",COUNTIF(Config!$B$15:$B$19,H4818)&gt;0),1,0)+IF(OR(TRIM(E4818)="",COUNTIF(Config!$B$15:$B$19,E4818)&gt;0),1,0)+IF(OR(TRIM(K4818)="",COUNTIF(Config!$B$15:$B$19,K4818)&gt;0),1,0)+IF(OR(TRIM(P4818)="",COUNTIF(Config!$B$15:$B$19,P4818)&gt;0),1,0)+IF(OR(TRIM(R4818)="",COUNTIF(Config!$B$15:$B$19,R4818)&gt;0),1,0)</f>
        <v>0</v>
      </c>
      <c r="AA4818" s="1" cm="1">
        <f t="array" ref="AA4818">SUMPRODUCT(LEN(H4818)-LEN(SUBSTITUTE(H4818,{"0";"1";"2";"3";"4";"5";"6";"7";"8";"9"},"")))</f>
        <v>10</v>
      </c>
      <c r="AC4818" t="str">
        <f t="shared" si="527"/>
        <v/>
      </c>
      <c r="AD4818">
        <f t="shared" si="528"/>
        <v>1</v>
      </c>
      <c r="AE4818">
        <f t="shared" si="529"/>
        <v>1</v>
      </c>
      <c r="AF4818" t="str">
        <f t="shared" si="530"/>
        <v>No</v>
      </c>
      <c r="AG4818">
        <f t="shared" ca="1" si="531"/>
        <v>235</v>
      </c>
      <c r="AH4818" t="str">
        <f ca="1">IF(OR(V4818="",AG4818=""),"Yes",IF(AG4818&gt;Config!$B$41,"Yes","No"))</f>
        <v>No</v>
      </c>
    </row>
    <row r="4819" spans="1:34" x14ac:dyDescent="0.25">
      <c r="A4819" s="1" t="s">
        <v>32060</v>
      </c>
      <c r="B4819" s="1" t="s">
        <v>2033</v>
      </c>
      <c r="C4819" s="1" t="s">
        <v>97</v>
      </c>
      <c r="D4819" s="1" t="s">
        <v>32061</v>
      </c>
      <c r="E4819" s="1" t="s">
        <v>33976</v>
      </c>
      <c r="F4819" s="1" t="s">
        <v>32062</v>
      </c>
      <c r="G4819" t="str">
        <f t="shared" si="525"/>
        <v>Valid</v>
      </c>
      <c r="H4819" s="1" t="s">
        <v>32063</v>
      </c>
      <c r="I4819" t="str" cm="1">
        <f t="array" ref="I4819">IF(OR(TRIM(H4819)="",ISNUMBER(SEARCH("#",H4819)),AA4819&lt;Config!$B$8,SUMPRODUCT(--ISNUMBER(SEARCH({"a";"b";"c";"d";"e";"f";"g";"h";"i";"j";"k";"l";"m";"n";"o";"p";"q";"r";"s";"t";"u";"v";"w";"x";"y";"z"},H4819)))&gt;0),"Invalid","Valid")</f>
        <v>Valid</v>
      </c>
      <c r="J4819" s="1" t="s">
        <v>32064</v>
      </c>
      <c r="K4819" s="1" t="s">
        <v>425</v>
      </c>
      <c r="L4819" s="1" t="s">
        <v>102</v>
      </c>
      <c r="M4819" s="1" t="s">
        <v>235</v>
      </c>
      <c r="N4819" s="1" t="s">
        <v>252</v>
      </c>
      <c r="O4819" s="1" t="s">
        <v>32</v>
      </c>
      <c r="P4819" t="s">
        <v>53</v>
      </c>
      <c r="Q4819" s="1" t="s">
        <v>150</v>
      </c>
      <c r="R4819" s="1" t="s">
        <v>197</v>
      </c>
      <c r="S4819" s="1" t="s">
        <v>7865</v>
      </c>
      <c r="T4819" s="1" t="s">
        <v>32065</v>
      </c>
      <c r="U4819" s="1" t="s">
        <v>32066</v>
      </c>
      <c r="V4819" s="1" t="s">
        <v>706</v>
      </c>
      <c r="W4819" s="1" t="s">
        <v>94</v>
      </c>
      <c r="X4819" t="str">
        <f t="shared" si="526"/>
        <v>Complete</v>
      </c>
      <c r="Y4819">
        <f>MAX(0,100-IF(G4819="Invalid",Config!$B$5,0)-IF(I4819="Invalid",Config!$B$6,0)-IF(X4819="Incomplete",Config!$B$7,0)-IF(AF4819="Yes",Config!$B$37,0))</f>
        <v>100</v>
      </c>
      <c r="Z4819" s="1">
        <f>IF(OR(TRIM(B4819)="",COUNTIF(Config!$B$15:$B$19,B4819)&gt;0),1,0)+IF(OR(TRIM(C4819)="",COUNTIF(Config!$B$15:$B$19,C4819)&gt;0),1,0)+IF(OR(TRIM(F4819)="",COUNTIF(Config!$B$15:$B$19,F4819)&gt;0),1,0)+IF(OR(TRIM(H4819)="",COUNTIF(Config!$B$15:$B$19,H4819)&gt;0),1,0)+IF(OR(TRIM(E4819)="",COUNTIF(Config!$B$15:$B$19,E4819)&gt;0),1,0)+IF(OR(TRIM(K4819)="",COUNTIF(Config!$B$15:$B$19,K4819)&gt;0),1,0)+IF(OR(TRIM(P4819)="",COUNTIF(Config!$B$15:$B$19,P4819)&gt;0),1,0)+IF(OR(TRIM(R4819)="",COUNTIF(Config!$B$15:$B$19,R4819)&gt;0),1,0)</f>
        <v>0</v>
      </c>
      <c r="AA4819" s="1" cm="1">
        <f t="array" ref="AA4819">SUMPRODUCT(LEN(H4819)-LEN(SUBSTITUTE(H4819,{"0";"1";"2";"3";"4";"5";"6";"7";"8";"9"},"")))</f>
        <v>12</v>
      </c>
      <c r="AC4819" t="str">
        <f t="shared" si="527"/>
        <v/>
      </c>
      <c r="AD4819">
        <f t="shared" si="528"/>
        <v>1</v>
      </c>
      <c r="AE4819">
        <f t="shared" si="529"/>
        <v>1</v>
      </c>
      <c r="AF4819" t="str">
        <f t="shared" si="530"/>
        <v>No</v>
      </c>
      <c r="AG4819">
        <f t="shared" ca="1" si="531"/>
        <v>244</v>
      </c>
      <c r="AH4819" t="str">
        <f ca="1">IF(OR(V4819="",AG4819=""),"Yes",IF(AG4819&gt;Config!$B$41,"Yes","No"))</f>
        <v>No</v>
      </c>
    </row>
    <row r="4820" spans="1:34" x14ac:dyDescent="0.25">
      <c r="A4820" s="1" t="s">
        <v>32067</v>
      </c>
      <c r="B4820" s="1" t="s">
        <v>3888</v>
      </c>
      <c r="C4820" s="1" t="s">
        <v>1496</v>
      </c>
      <c r="D4820" s="1" t="s">
        <v>32068</v>
      </c>
      <c r="E4820" s="1" t="s">
        <v>35753</v>
      </c>
      <c r="F4820" s="1" t="s">
        <v>32069</v>
      </c>
      <c r="G4820" t="str">
        <f t="shared" si="525"/>
        <v>Valid</v>
      </c>
      <c r="H4820" s="1" t="s">
        <v>32070</v>
      </c>
      <c r="I4820" t="str" cm="1">
        <f t="array" ref="I4820">IF(OR(TRIM(H4820)="",ISNUMBER(SEARCH("#",H4820)),AA4820&lt;Config!$B$8,SUMPRODUCT(--ISNUMBER(SEARCH({"a";"b";"c";"d";"e";"f";"g";"h";"i";"j";"k";"l";"m";"n";"o";"p";"q";"r";"s";"t";"u";"v";"w";"x";"y";"z"},H4820)))&gt;0),"Invalid","Valid")</f>
        <v>Valid</v>
      </c>
      <c r="J4820" s="1" t="s">
        <v>32071</v>
      </c>
      <c r="K4820" s="1" t="s">
        <v>117</v>
      </c>
      <c r="L4820" s="1" t="s">
        <v>265</v>
      </c>
      <c r="M4820" s="1" t="s">
        <v>251</v>
      </c>
      <c r="N4820" s="1" t="s">
        <v>252</v>
      </c>
      <c r="O4820" s="1" t="s">
        <v>180</v>
      </c>
      <c r="P4820" t="s">
        <v>236</v>
      </c>
      <c r="Q4820" s="1" t="s">
        <v>254</v>
      </c>
      <c r="R4820" s="1" t="s">
        <v>237</v>
      </c>
      <c r="S4820" s="1" t="s">
        <v>317</v>
      </c>
      <c r="T4820" s="1" t="s">
        <v>32072</v>
      </c>
      <c r="U4820" s="1" t="s">
        <v>32073</v>
      </c>
      <c r="V4820" s="1" t="s">
        <v>486</v>
      </c>
      <c r="W4820" s="1" t="s">
        <v>94</v>
      </c>
      <c r="X4820" t="str">
        <f t="shared" si="526"/>
        <v>Complete</v>
      </c>
      <c r="Y4820">
        <f>MAX(0,100-IF(G4820="Invalid",Config!$B$5,0)-IF(I4820="Invalid",Config!$B$6,0)-IF(X4820="Incomplete",Config!$B$7,0)-IF(AF4820="Yes",Config!$B$37,0))</f>
        <v>100</v>
      </c>
      <c r="Z4820" s="1">
        <f>IF(OR(TRIM(B4820)="",COUNTIF(Config!$B$15:$B$19,B4820)&gt;0),1,0)+IF(OR(TRIM(C4820)="",COUNTIF(Config!$B$15:$B$19,C4820)&gt;0),1,0)+IF(OR(TRIM(F4820)="",COUNTIF(Config!$B$15:$B$19,F4820)&gt;0),1,0)+IF(OR(TRIM(H4820)="",COUNTIF(Config!$B$15:$B$19,H4820)&gt;0),1,0)+IF(OR(TRIM(E4820)="",COUNTIF(Config!$B$15:$B$19,E4820)&gt;0),1,0)+IF(OR(TRIM(K4820)="",COUNTIF(Config!$B$15:$B$19,K4820)&gt;0),1,0)+IF(OR(TRIM(P4820)="",COUNTIF(Config!$B$15:$B$19,P4820)&gt;0),1,0)+IF(OR(TRIM(R4820)="",COUNTIF(Config!$B$15:$B$19,R4820)&gt;0),1,0)</f>
        <v>0</v>
      </c>
      <c r="AA4820" s="1" cm="1">
        <f t="array" ref="AA4820">SUMPRODUCT(LEN(H4820)-LEN(SUBSTITUTE(H4820,{"0";"1";"2";"3";"4";"5";"6";"7";"8";"9"},"")))</f>
        <v>12</v>
      </c>
      <c r="AC4820" t="str">
        <f t="shared" si="527"/>
        <v/>
      </c>
      <c r="AD4820">
        <f t="shared" si="528"/>
        <v>1</v>
      </c>
      <c r="AE4820">
        <f t="shared" si="529"/>
        <v>1</v>
      </c>
      <c r="AF4820" t="str">
        <f t="shared" si="530"/>
        <v>No</v>
      </c>
      <c r="AG4820">
        <f t="shared" ca="1" si="531"/>
        <v>178</v>
      </c>
      <c r="AH4820" t="str">
        <f ca="1">IF(OR(V4820="",AG4820=""),"Yes",IF(AG4820&gt;Config!$B$41,"Yes","No"))</f>
        <v>No</v>
      </c>
    </row>
    <row r="4821" spans="1:34" x14ac:dyDescent="0.25">
      <c r="A4821" s="1" t="s">
        <v>32074</v>
      </c>
      <c r="B4821" s="1" t="s">
        <v>77</v>
      </c>
      <c r="C4821" s="1" t="s">
        <v>861</v>
      </c>
      <c r="D4821" s="1" t="s">
        <v>12310</v>
      </c>
      <c r="E4821" s="1" t="s">
        <v>578</v>
      </c>
      <c r="F4821" s="1" t="s">
        <v>32075</v>
      </c>
      <c r="G4821" t="str">
        <f t="shared" si="525"/>
        <v>Valid</v>
      </c>
      <c r="H4821" s="1" t="s">
        <v>32076</v>
      </c>
      <c r="I4821" t="str" cm="1">
        <f t="array" ref="I4821">IF(OR(TRIM(H4821)="",ISNUMBER(SEARCH("#",H4821)),AA4821&lt;Config!$B$8,SUMPRODUCT(--ISNUMBER(SEARCH({"a";"b";"c";"d";"e";"f";"g";"h";"i";"j";"k";"l";"m";"n";"o";"p";"q";"r";"s";"t";"u";"v";"w";"x";"y";"z"},H4821)))&gt;0),"Invalid","Valid")</f>
        <v>Valid</v>
      </c>
      <c r="J4821" s="1" t="s">
        <v>32077</v>
      </c>
      <c r="K4821" s="1" t="s">
        <v>504</v>
      </c>
      <c r="L4821" s="1" t="s">
        <v>67</v>
      </c>
      <c r="M4821" s="1" t="s">
        <v>118</v>
      </c>
      <c r="N4821" s="1" t="s">
        <v>148</v>
      </c>
      <c r="O4821" s="1" t="s">
        <v>69</v>
      </c>
      <c r="P4821" t="s">
        <v>87</v>
      </c>
      <c r="Q4821" s="1" t="s">
        <v>438</v>
      </c>
      <c r="R4821" s="1" t="s">
        <v>379</v>
      </c>
      <c r="S4821" s="1" t="s">
        <v>30814</v>
      </c>
      <c r="T4821" s="1" t="s">
        <v>32078</v>
      </c>
      <c r="U4821" s="1" t="s">
        <v>1076</v>
      </c>
      <c r="V4821" s="1" t="s">
        <v>1521</v>
      </c>
      <c r="W4821" s="1" t="s">
        <v>384</v>
      </c>
      <c r="X4821" t="str">
        <f t="shared" si="526"/>
        <v>Complete</v>
      </c>
      <c r="Y4821">
        <f>MAX(0,100-IF(G4821="Invalid",Config!$B$5,0)-IF(I4821="Invalid",Config!$B$6,0)-IF(X4821="Incomplete",Config!$B$7,0)-IF(AF4821="Yes",Config!$B$37,0))</f>
        <v>100</v>
      </c>
      <c r="Z4821" s="1">
        <f>IF(OR(TRIM(B4821)="",COUNTIF(Config!$B$15:$B$19,B4821)&gt;0),1,0)+IF(OR(TRIM(C4821)="",COUNTIF(Config!$B$15:$B$19,C4821)&gt;0),1,0)+IF(OR(TRIM(F4821)="",COUNTIF(Config!$B$15:$B$19,F4821)&gt;0),1,0)+IF(OR(TRIM(H4821)="",COUNTIF(Config!$B$15:$B$19,H4821)&gt;0),1,0)+IF(OR(TRIM(E4821)="",COUNTIF(Config!$B$15:$B$19,E4821)&gt;0),1,0)+IF(OR(TRIM(K4821)="",COUNTIF(Config!$B$15:$B$19,K4821)&gt;0),1,0)+IF(OR(TRIM(P4821)="",COUNTIF(Config!$B$15:$B$19,P4821)&gt;0),1,0)+IF(OR(TRIM(R4821)="",COUNTIF(Config!$B$15:$B$19,R4821)&gt;0),1,0)</f>
        <v>0</v>
      </c>
      <c r="AA4821" s="1" cm="1">
        <f t="array" ref="AA4821">SUMPRODUCT(LEN(H4821)-LEN(SUBSTITUTE(H4821,{"0";"1";"2";"3";"4";"5";"6";"7";"8";"9"},"")))</f>
        <v>10</v>
      </c>
      <c r="AC4821" t="str">
        <f t="shared" si="527"/>
        <v/>
      </c>
      <c r="AD4821">
        <f t="shared" si="528"/>
        <v>1</v>
      </c>
      <c r="AE4821">
        <f t="shared" si="529"/>
        <v>1</v>
      </c>
      <c r="AF4821" t="str">
        <f t="shared" si="530"/>
        <v>No</v>
      </c>
      <c r="AG4821">
        <f t="shared" ca="1" si="531"/>
        <v>37</v>
      </c>
      <c r="AH4821" t="str">
        <f ca="1">IF(OR(V4821="",AG4821=""),"Yes",IF(AG4821&gt;Config!$B$41,"Yes","No"))</f>
        <v>No</v>
      </c>
    </row>
    <row r="4822" spans="1:34" x14ac:dyDescent="0.25">
      <c r="A4822" s="1" t="s">
        <v>32079</v>
      </c>
      <c r="B4822" s="1" t="s">
        <v>597</v>
      </c>
      <c r="C4822" s="1" t="s">
        <v>43</v>
      </c>
      <c r="D4822" s="1" t="s">
        <v>32080</v>
      </c>
      <c r="E4822" s="1" t="s">
        <v>33909</v>
      </c>
      <c r="F4822" s="1" t="s">
        <v>32081</v>
      </c>
      <c r="G4822" t="str">
        <f t="shared" si="525"/>
        <v>Valid</v>
      </c>
      <c r="H4822" s="1" t="s">
        <v>32082</v>
      </c>
      <c r="I4822" t="str" cm="1">
        <f t="array" ref="I4822">IF(OR(TRIM(H4822)="",ISNUMBER(SEARCH("#",H4822)),AA4822&lt;Config!$B$8,SUMPRODUCT(--ISNUMBER(SEARCH({"a";"b";"c";"d";"e";"f";"g";"h";"i";"j";"k";"l";"m";"n";"o";"p";"q";"r";"s";"t";"u";"v";"w";"x";"y";"z"},H4822)))&gt;0),"Invalid","Valid")</f>
        <v>Valid</v>
      </c>
      <c r="J4822" s="1" t="s">
        <v>32083</v>
      </c>
      <c r="K4822" s="1" t="s">
        <v>625</v>
      </c>
      <c r="L4822" s="1" t="s">
        <v>134</v>
      </c>
      <c r="M4822" s="1" t="s">
        <v>50</v>
      </c>
      <c r="N4822" s="1" t="s">
        <v>224</v>
      </c>
      <c r="O4822" s="1" t="s">
        <v>149</v>
      </c>
      <c r="P4822" t="s">
        <v>344</v>
      </c>
      <c r="Q4822" s="1" t="s">
        <v>1199</v>
      </c>
      <c r="R4822" s="1" t="s">
        <v>346</v>
      </c>
      <c r="S4822" s="1" t="s">
        <v>23213</v>
      </c>
      <c r="T4822" s="1" t="s">
        <v>32084</v>
      </c>
      <c r="U4822" s="1" t="s">
        <v>1066</v>
      </c>
      <c r="V4822" s="1" t="s">
        <v>140</v>
      </c>
      <c r="W4822" s="1" t="s">
        <v>141</v>
      </c>
      <c r="X4822" t="str">
        <f t="shared" si="526"/>
        <v>Complete</v>
      </c>
      <c r="Y4822">
        <f>MAX(0,100-IF(G4822="Invalid",Config!$B$5,0)-IF(I4822="Invalid",Config!$B$6,0)-IF(X4822="Incomplete",Config!$B$7,0)-IF(AF4822="Yes",Config!$B$37,0))</f>
        <v>100</v>
      </c>
      <c r="Z4822" s="1">
        <f>IF(OR(TRIM(B4822)="",COUNTIF(Config!$B$15:$B$19,B4822)&gt;0),1,0)+IF(OR(TRIM(C4822)="",COUNTIF(Config!$B$15:$B$19,C4822)&gt;0),1,0)+IF(OR(TRIM(F4822)="",COUNTIF(Config!$B$15:$B$19,F4822)&gt;0),1,0)+IF(OR(TRIM(H4822)="",COUNTIF(Config!$B$15:$B$19,H4822)&gt;0),1,0)+IF(OR(TRIM(E4822)="",COUNTIF(Config!$B$15:$B$19,E4822)&gt;0),1,0)+IF(OR(TRIM(K4822)="",COUNTIF(Config!$B$15:$B$19,K4822)&gt;0),1,0)+IF(OR(TRIM(P4822)="",COUNTIF(Config!$B$15:$B$19,P4822)&gt;0),1,0)+IF(OR(TRIM(R4822)="",COUNTIF(Config!$B$15:$B$19,R4822)&gt;0),1,0)</f>
        <v>0</v>
      </c>
      <c r="AA4822" s="1" cm="1">
        <f t="array" ref="AA4822">SUMPRODUCT(LEN(H4822)-LEN(SUBSTITUTE(H4822,{"0";"1";"2";"3";"4";"5";"6";"7";"8";"9"},"")))</f>
        <v>11</v>
      </c>
      <c r="AC4822" t="str">
        <f t="shared" si="527"/>
        <v/>
      </c>
      <c r="AD4822">
        <f t="shared" si="528"/>
        <v>1</v>
      </c>
      <c r="AE4822">
        <f t="shared" si="529"/>
        <v>1</v>
      </c>
      <c r="AF4822" t="str">
        <f t="shared" si="530"/>
        <v>No</v>
      </c>
      <c r="AG4822">
        <f t="shared" ca="1" si="531"/>
        <v>37</v>
      </c>
      <c r="AH4822" t="str">
        <f ca="1">IF(OR(V4822="",AG4822=""),"Yes",IF(AG4822&gt;Config!$B$41,"Yes","No"))</f>
        <v>No</v>
      </c>
    </row>
    <row r="4823" spans="1:34" x14ac:dyDescent="0.25">
      <c r="A4823" s="1" t="s">
        <v>32085</v>
      </c>
      <c r="B4823" s="1" t="s">
        <v>747</v>
      </c>
      <c r="C4823" s="1" t="s">
        <v>1441</v>
      </c>
      <c r="D4823" s="1" t="s">
        <v>30225</v>
      </c>
      <c r="E4823" s="1" t="s">
        <v>35637</v>
      </c>
      <c r="F4823" s="1" t="s">
        <v>32086</v>
      </c>
      <c r="G4823" t="str">
        <f t="shared" si="525"/>
        <v>Valid</v>
      </c>
      <c r="H4823" s="1" t="s">
        <v>32087</v>
      </c>
      <c r="I4823" t="str" cm="1">
        <f t="array" ref="I4823">IF(OR(TRIM(H4823)="",ISNUMBER(SEARCH("#",H4823)),AA4823&lt;Config!$B$8,SUMPRODUCT(--ISNUMBER(SEARCH({"a";"b";"c";"d";"e";"f";"g";"h";"i";"j";"k";"l";"m";"n";"o";"p";"q";"r";"s";"t";"u";"v";"w";"x";"y";"z"},H4823)))&gt;0),"Invalid","Valid")</f>
        <v>Valid</v>
      </c>
      <c r="J4823" s="1" t="s">
        <v>32088</v>
      </c>
      <c r="K4823" s="1" t="s">
        <v>147</v>
      </c>
      <c r="L4823" s="1" t="s">
        <v>164</v>
      </c>
      <c r="M4823" s="1" t="s">
        <v>251</v>
      </c>
      <c r="N4823" s="1" t="s">
        <v>437</v>
      </c>
      <c r="O4823" s="1" t="s">
        <v>32</v>
      </c>
      <c r="P4823" t="s">
        <v>104</v>
      </c>
      <c r="Q4823" s="1" t="s">
        <v>105</v>
      </c>
      <c r="R4823" s="1" t="s">
        <v>105</v>
      </c>
      <c r="S4823" s="1" t="s">
        <v>32089</v>
      </c>
      <c r="T4823" s="1" t="s">
        <v>32090</v>
      </c>
      <c r="U4823" s="1" t="s">
        <v>6626</v>
      </c>
      <c r="V4823" s="1" t="s">
        <v>140</v>
      </c>
      <c r="W4823" s="1" t="s">
        <v>125</v>
      </c>
      <c r="X4823" t="str">
        <f t="shared" si="526"/>
        <v>Complete</v>
      </c>
      <c r="Y4823">
        <f>MAX(0,100-IF(G4823="Invalid",Config!$B$5,0)-IF(I4823="Invalid",Config!$B$6,0)-IF(X4823="Incomplete",Config!$B$7,0)-IF(AF4823="Yes",Config!$B$37,0))</f>
        <v>100</v>
      </c>
      <c r="Z4823" s="1">
        <f>IF(OR(TRIM(B4823)="",COUNTIF(Config!$B$15:$B$19,B4823)&gt;0),1,0)+IF(OR(TRIM(C4823)="",COUNTIF(Config!$B$15:$B$19,C4823)&gt;0),1,0)+IF(OR(TRIM(F4823)="",COUNTIF(Config!$B$15:$B$19,F4823)&gt;0),1,0)+IF(OR(TRIM(H4823)="",COUNTIF(Config!$B$15:$B$19,H4823)&gt;0),1,0)+IF(OR(TRIM(E4823)="",COUNTIF(Config!$B$15:$B$19,E4823)&gt;0),1,0)+IF(OR(TRIM(K4823)="",COUNTIF(Config!$B$15:$B$19,K4823)&gt;0),1,0)+IF(OR(TRIM(P4823)="",COUNTIF(Config!$B$15:$B$19,P4823)&gt;0),1,0)+IF(OR(TRIM(R4823)="",COUNTIF(Config!$B$15:$B$19,R4823)&gt;0),1,0)</f>
        <v>0</v>
      </c>
      <c r="AA4823" s="1" cm="1">
        <f t="array" ref="AA4823">SUMPRODUCT(LEN(H4823)-LEN(SUBSTITUTE(H4823,{"0";"1";"2";"3";"4";"5";"6";"7";"8";"9"},"")))</f>
        <v>10</v>
      </c>
      <c r="AC4823" t="str">
        <f t="shared" si="527"/>
        <v/>
      </c>
      <c r="AD4823">
        <f t="shared" si="528"/>
        <v>1</v>
      </c>
      <c r="AE4823">
        <f t="shared" si="529"/>
        <v>1</v>
      </c>
      <c r="AF4823" t="str">
        <f t="shared" si="530"/>
        <v>No</v>
      </c>
      <c r="AG4823">
        <f t="shared" ca="1" si="531"/>
        <v>37</v>
      </c>
      <c r="AH4823" t="str">
        <f ca="1">IF(OR(V4823="",AG4823=""),"Yes",IF(AG4823&gt;Config!$B$41,"Yes","No"))</f>
        <v>No</v>
      </c>
    </row>
    <row r="4824" spans="1:34" x14ac:dyDescent="0.25">
      <c r="A4824" s="1" t="s">
        <v>32091</v>
      </c>
      <c r="B4824" s="1" t="s">
        <v>33815</v>
      </c>
      <c r="C4824" s="1" t="s">
        <v>545</v>
      </c>
      <c r="D4824" s="1" t="s">
        <v>545</v>
      </c>
      <c r="E4824" s="1" t="s">
        <v>35754</v>
      </c>
      <c r="F4824" s="1" t="s">
        <v>32092</v>
      </c>
      <c r="G4824" t="str">
        <f t="shared" si="525"/>
        <v>Valid</v>
      </c>
      <c r="H4824" s="1" t="s">
        <v>32093</v>
      </c>
      <c r="I4824" t="str" cm="1">
        <f t="array" ref="I4824">IF(OR(TRIM(H4824)="",ISNUMBER(SEARCH("#",H4824)),AA4824&lt;Config!$B$8,SUMPRODUCT(--ISNUMBER(SEARCH({"a";"b";"c";"d";"e";"f";"g";"h";"i";"j";"k";"l";"m";"n";"o";"p";"q";"r";"s";"t";"u";"v";"w";"x";"y";"z"},H4824)))&gt;0),"Invalid","Valid")</f>
        <v>Valid</v>
      </c>
      <c r="J4824" s="1" t="s">
        <v>32094</v>
      </c>
      <c r="K4824" s="1" t="s">
        <v>481</v>
      </c>
      <c r="L4824" s="1" t="s">
        <v>29</v>
      </c>
      <c r="M4824" s="1" t="s">
        <v>50</v>
      </c>
      <c r="N4824" s="1" t="s">
        <v>31</v>
      </c>
      <c r="O4824" s="1" t="s">
        <v>180</v>
      </c>
      <c r="P4824" t="s">
        <v>328</v>
      </c>
      <c r="Q4824" s="1" t="s">
        <v>329</v>
      </c>
      <c r="R4824" s="1" t="s">
        <v>330</v>
      </c>
      <c r="S4824" s="1" t="s">
        <v>22229</v>
      </c>
      <c r="T4824" s="1" t="s">
        <v>32095</v>
      </c>
      <c r="U4824" s="1" t="s">
        <v>10257</v>
      </c>
      <c r="V4824" s="1" t="s">
        <v>32096</v>
      </c>
      <c r="W4824" s="1" t="s">
        <v>141</v>
      </c>
      <c r="X4824" t="str">
        <f t="shared" si="526"/>
        <v>Incomplete</v>
      </c>
      <c r="Y4824">
        <f>MAX(0,100-IF(G4824="Invalid",Config!$B$5,0)-IF(I4824="Invalid",Config!$B$6,0)-IF(X4824="Incomplete",Config!$B$7,0)-IF(AF4824="Yes",Config!$B$37,0))</f>
        <v>60</v>
      </c>
      <c r="Z4824" s="1">
        <f>IF(OR(TRIM(B4824)="",COUNTIF(Config!$B$15:$B$19,B4824)&gt;0),1,0)+IF(OR(TRIM(C4824)="",COUNTIF(Config!$B$15:$B$19,C4824)&gt;0),1,0)+IF(OR(TRIM(F4824)="",COUNTIF(Config!$B$15:$B$19,F4824)&gt;0),1,0)+IF(OR(TRIM(H4824)="",COUNTIF(Config!$B$15:$B$19,H4824)&gt;0),1,0)+IF(OR(TRIM(E4824)="",COUNTIF(Config!$B$15:$B$19,E4824)&gt;0),1,0)+IF(OR(TRIM(K4824)="",COUNTIF(Config!$B$15:$B$19,K4824)&gt;0),1,0)+IF(OR(TRIM(P4824)="",COUNTIF(Config!$B$15:$B$19,P4824)&gt;0),1,0)+IF(OR(TRIM(R4824)="",COUNTIF(Config!$B$15:$B$19,R4824)&gt;0),1,0)</f>
        <v>1</v>
      </c>
      <c r="AA4824" s="1" cm="1">
        <f t="array" ref="AA4824">SUMPRODUCT(LEN(H4824)-LEN(SUBSTITUTE(H4824,{"0";"1";"2";"3";"4";"5";"6";"7";"8";"9"},"")))</f>
        <v>11</v>
      </c>
      <c r="AC4824" t="str">
        <f t="shared" si="527"/>
        <v>Incomplete Profile</v>
      </c>
      <c r="AD4824">
        <f t="shared" si="528"/>
        <v>1</v>
      </c>
      <c r="AE4824">
        <f t="shared" si="529"/>
        <v>1</v>
      </c>
      <c r="AF4824" t="str">
        <f t="shared" si="530"/>
        <v>No</v>
      </c>
      <c r="AG4824">
        <f t="shared" ca="1" si="531"/>
        <v>196</v>
      </c>
      <c r="AH4824" t="str">
        <f ca="1">IF(OR(V4824="",AG4824=""),"Yes",IF(AG4824&gt;Config!$B$41,"Yes","No"))</f>
        <v>No</v>
      </c>
    </row>
    <row r="4825" spans="1:34" x14ac:dyDescent="0.25">
      <c r="A4825" s="1" t="s">
        <v>32097</v>
      </c>
      <c r="B4825" s="1" t="s">
        <v>597</v>
      </c>
      <c r="C4825" s="1" t="s">
        <v>364</v>
      </c>
      <c r="D4825" s="1" t="s">
        <v>32098</v>
      </c>
      <c r="E4825" s="1" t="s">
        <v>35755</v>
      </c>
      <c r="F4825" s="1" t="s">
        <v>32099</v>
      </c>
      <c r="G4825" t="str">
        <f t="shared" si="525"/>
        <v>Valid</v>
      </c>
      <c r="H4825" s="1" t="s">
        <v>12400</v>
      </c>
      <c r="I4825" t="str" cm="1">
        <f t="array" ref="I4825">IF(OR(TRIM(H4825)="",ISNUMBER(SEARCH("#",H4825)),AA4825&lt;Config!$B$8,SUMPRODUCT(--ISNUMBER(SEARCH({"a";"b";"c";"d";"e";"f";"g";"h";"i";"j";"k";"l";"m";"n";"o";"p";"q";"r";"s";"t";"u";"v";"w";"x";"y";"z"},H4825)))&gt;0),"Invalid","Valid")</f>
        <v>Valid</v>
      </c>
      <c r="J4825" s="1" t="s">
        <v>32100</v>
      </c>
      <c r="K4825" s="1" t="s">
        <v>195</v>
      </c>
      <c r="L4825" s="1" t="s">
        <v>164</v>
      </c>
      <c r="M4825" s="1" t="s">
        <v>462</v>
      </c>
      <c r="N4825" s="1" t="s">
        <v>211</v>
      </c>
      <c r="O4825" s="1" t="s">
        <v>180</v>
      </c>
      <c r="P4825" t="s">
        <v>53</v>
      </c>
      <c r="Q4825" s="1" t="s">
        <v>150</v>
      </c>
      <c r="R4825" s="1" t="s">
        <v>70</v>
      </c>
      <c r="S4825" s="1" t="s">
        <v>32101</v>
      </c>
      <c r="T4825" s="1" t="s">
        <v>32102</v>
      </c>
      <c r="U4825" s="1" t="s">
        <v>4067</v>
      </c>
      <c r="V4825" s="1" t="s">
        <v>6202</v>
      </c>
      <c r="W4825" s="1" t="s">
        <v>293</v>
      </c>
      <c r="X4825" t="str">
        <f t="shared" si="526"/>
        <v>Complete</v>
      </c>
      <c r="Y4825">
        <f>MAX(0,100-IF(G4825="Invalid",Config!$B$5,0)-IF(I4825="Invalid",Config!$B$6,0)-IF(X4825="Incomplete",Config!$B$7,0)-IF(AF4825="Yes",Config!$B$37,0))</f>
        <v>75</v>
      </c>
      <c r="Z4825" s="1">
        <f>IF(OR(TRIM(B4825)="",COUNTIF(Config!$B$15:$B$19,B4825)&gt;0),1,0)+IF(OR(TRIM(C4825)="",COUNTIF(Config!$B$15:$B$19,C4825)&gt;0),1,0)+IF(OR(TRIM(F4825)="",COUNTIF(Config!$B$15:$B$19,F4825)&gt;0),1,0)+IF(OR(TRIM(H4825)="",COUNTIF(Config!$B$15:$B$19,H4825)&gt;0),1,0)+IF(OR(TRIM(E4825)="",COUNTIF(Config!$B$15:$B$19,E4825)&gt;0),1,0)+IF(OR(TRIM(K4825)="",COUNTIF(Config!$B$15:$B$19,K4825)&gt;0),1,0)+IF(OR(TRIM(P4825)="",COUNTIF(Config!$B$15:$B$19,P4825)&gt;0),1,0)+IF(OR(TRIM(R4825)="",COUNTIF(Config!$B$15:$B$19,R4825)&gt;0),1,0)</f>
        <v>0</v>
      </c>
      <c r="AA4825" s="1" cm="1">
        <f t="array" ref="AA4825">SUMPRODUCT(LEN(H4825)-LEN(SUBSTITUTE(H4825,{"0";"1";"2";"3";"4";"5";"6";"7";"8";"9"},"")))</f>
        <v>12</v>
      </c>
      <c r="AC4825" t="str">
        <f t="shared" si="527"/>
        <v>Potential Duplicate</v>
      </c>
      <c r="AD4825">
        <f t="shared" si="528"/>
        <v>1</v>
      </c>
      <c r="AE4825">
        <f t="shared" si="529"/>
        <v>2</v>
      </c>
      <c r="AF4825" t="str">
        <f t="shared" si="530"/>
        <v>Yes</v>
      </c>
      <c r="AG4825">
        <f t="shared" ca="1" si="531"/>
        <v>533</v>
      </c>
      <c r="AH4825" t="str">
        <f ca="1">IF(OR(V4825="",AG4825=""),"Yes",IF(AG4825&gt;Config!$B$41,"Yes","No"))</f>
        <v>Yes</v>
      </c>
    </row>
    <row r="4826" spans="1:34" x14ac:dyDescent="0.25">
      <c r="A4826" s="1" t="s">
        <v>32103</v>
      </c>
      <c r="B4826" s="1" t="s">
        <v>1257</v>
      </c>
      <c r="C4826" s="1" t="s">
        <v>996</v>
      </c>
      <c r="D4826" s="1" t="s">
        <v>19146</v>
      </c>
      <c r="E4826" s="1" t="s">
        <v>35756</v>
      </c>
      <c r="F4826" s="1" t="s">
        <v>32104</v>
      </c>
      <c r="G4826" t="str">
        <f t="shared" si="525"/>
        <v>Valid</v>
      </c>
      <c r="H4826" s="1" t="s">
        <v>32105</v>
      </c>
      <c r="I4826" t="str" cm="1">
        <f t="array" ref="I4826">IF(OR(TRIM(H4826)="",ISNUMBER(SEARCH("#",H4826)),AA4826&lt;Config!$B$8,SUMPRODUCT(--ISNUMBER(SEARCH({"a";"b";"c";"d";"e";"f";"g";"h";"i";"j";"k";"l";"m";"n";"o";"p";"q";"r";"s";"t";"u";"v";"w";"x";"y";"z"},H4826)))&gt;0),"Invalid","Valid")</f>
        <v>Valid</v>
      </c>
      <c r="J4826" s="1" t="s">
        <v>32106</v>
      </c>
      <c r="K4826" s="1" t="s">
        <v>195</v>
      </c>
      <c r="L4826" s="1" t="s">
        <v>84</v>
      </c>
      <c r="M4826" s="1" t="s">
        <v>30</v>
      </c>
      <c r="N4826" s="1" t="s">
        <v>713</v>
      </c>
      <c r="O4826" s="1" t="s">
        <v>69</v>
      </c>
      <c r="P4826" t="s">
        <v>53</v>
      </c>
      <c r="Q4826" s="1" t="s">
        <v>197</v>
      </c>
      <c r="R4826" s="1" t="s">
        <v>150</v>
      </c>
      <c r="S4826" s="1" t="s">
        <v>22297</v>
      </c>
      <c r="T4826" s="1" t="s">
        <v>32107</v>
      </c>
      <c r="U4826" s="1" t="s">
        <v>4075</v>
      </c>
      <c r="V4826" s="1" t="s">
        <v>5769</v>
      </c>
      <c r="W4826" s="1" t="s">
        <v>40</v>
      </c>
      <c r="X4826" t="str">
        <f t="shared" si="526"/>
        <v>Complete</v>
      </c>
      <c r="Y4826">
        <f>MAX(0,100-IF(G4826="Invalid",Config!$B$5,0)-IF(I4826="Invalid",Config!$B$6,0)-IF(X4826="Incomplete",Config!$B$7,0)-IF(AF4826="Yes",Config!$B$37,0))</f>
        <v>100</v>
      </c>
      <c r="Z4826" s="1">
        <f>IF(OR(TRIM(B4826)="",COUNTIF(Config!$B$15:$B$19,B4826)&gt;0),1,0)+IF(OR(TRIM(C4826)="",COUNTIF(Config!$B$15:$B$19,C4826)&gt;0),1,0)+IF(OR(TRIM(F4826)="",COUNTIF(Config!$B$15:$B$19,F4826)&gt;0),1,0)+IF(OR(TRIM(H4826)="",COUNTIF(Config!$B$15:$B$19,H4826)&gt;0),1,0)+IF(OR(TRIM(E4826)="",COUNTIF(Config!$B$15:$B$19,E4826)&gt;0),1,0)+IF(OR(TRIM(K4826)="",COUNTIF(Config!$B$15:$B$19,K4826)&gt;0),1,0)+IF(OR(TRIM(P4826)="",COUNTIF(Config!$B$15:$B$19,P4826)&gt;0),1,0)+IF(OR(TRIM(R4826)="",COUNTIF(Config!$B$15:$B$19,R4826)&gt;0),1,0)</f>
        <v>0</v>
      </c>
      <c r="AA4826" s="1" cm="1">
        <f t="array" ref="AA4826">SUMPRODUCT(LEN(H4826)-LEN(SUBSTITUTE(H4826,{"0";"1";"2";"3";"4";"5";"6";"7";"8";"9"},"")))</f>
        <v>12</v>
      </c>
      <c r="AC4826" t="str">
        <f t="shared" si="527"/>
        <v/>
      </c>
      <c r="AD4826">
        <f t="shared" si="528"/>
        <v>1</v>
      </c>
      <c r="AE4826">
        <f t="shared" si="529"/>
        <v>1</v>
      </c>
      <c r="AF4826" t="str">
        <f t="shared" si="530"/>
        <v>No</v>
      </c>
      <c r="AG4826">
        <f t="shared" ca="1" si="531"/>
        <v>428</v>
      </c>
      <c r="AH4826" t="str">
        <f ca="1">IF(OR(V4826="",AG4826=""),"Yes",IF(AG4826&gt;Config!$B$41,"Yes","No"))</f>
        <v>Yes</v>
      </c>
    </row>
    <row r="4827" spans="1:34" x14ac:dyDescent="0.25">
      <c r="A4827" s="1" t="s">
        <v>32108</v>
      </c>
      <c r="B4827" s="1" t="s">
        <v>577</v>
      </c>
      <c r="C4827" s="1" t="s">
        <v>748</v>
      </c>
      <c r="D4827" s="1" t="s">
        <v>32109</v>
      </c>
      <c r="E4827" s="1" t="s">
        <v>35083</v>
      </c>
      <c r="F4827" s="1" t="s">
        <v>32110</v>
      </c>
      <c r="G4827" t="str">
        <f t="shared" si="525"/>
        <v>Valid</v>
      </c>
      <c r="H4827" s="1" t="s">
        <v>32111</v>
      </c>
      <c r="I4827" t="str" cm="1">
        <f t="array" ref="I4827">IF(OR(TRIM(H4827)="",ISNUMBER(SEARCH("#",H4827)),AA4827&lt;Config!$B$8,SUMPRODUCT(--ISNUMBER(SEARCH({"a";"b";"c";"d";"e";"f";"g";"h";"i";"j";"k";"l";"m";"n";"o";"p";"q";"r";"s";"t";"u";"v";"w";"x";"y";"z"},H4827)))&gt;0),"Invalid","Valid")</f>
        <v>Valid</v>
      </c>
      <c r="J4827" s="1" t="s">
        <v>32112</v>
      </c>
      <c r="K4827" s="1" t="s">
        <v>369</v>
      </c>
      <c r="L4827" s="1" t="s">
        <v>134</v>
      </c>
      <c r="M4827" s="1" t="s">
        <v>30</v>
      </c>
      <c r="N4827" s="1" t="s">
        <v>211</v>
      </c>
      <c r="O4827" s="1" t="s">
        <v>52</v>
      </c>
      <c r="P4827" t="s">
        <v>87</v>
      </c>
      <c r="Q4827" s="1" t="s">
        <v>166</v>
      </c>
      <c r="R4827" s="1" t="s">
        <v>136</v>
      </c>
      <c r="S4827" s="1" t="s">
        <v>29970</v>
      </c>
      <c r="T4827" s="1" t="s">
        <v>32113</v>
      </c>
      <c r="U4827" s="1" t="s">
        <v>1865</v>
      </c>
      <c r="V4827" s="1" t="s">
        <v>1521</v>
      </c>
      <c r="W4827" s="1" t="s">
        <v>75</v>
      </c>
      <c r="X4827" t="str">
        <f t="shared" si="526"/>
        <v>Complete</v>
      </c>
      <c r="Y4827">
        <f>MAX(0,100-IF(G4827="Invalid",Config!$B$5,0)-IF(I4827="Invalid",Config!$B$6,0)-IF(X4827="Incomplete",Config!$B$7,0)-IF(AF4827="Yes",Config!$B$37,0))</f>
        <v>100</v>
      </c>
      <c r="Z4827" s="1">
        <f>IF(OR(TRIM(B4827)="",COUNTIF(Config!$B$15:$B$19,B4827)&gt;0),1,0)+IF(OR(TRIM(C4827)="",COUNTIF(Config!$B$15:$B$19,C4827)&gt;0),1,0)+IF(OR(TRIM(F4827)="",COUNTIF(Config!$B$15:$B$19,F4827)&gt;0),1,0)+IF(OR(TRIM(H4827)="",COUNTIF(Config!$B$15:$B$19,H4827)&gt;0),1,0)+IF(OR(TRIM(E4827)="",COUNTIF(Config!$B$15:$B$19,E4827)&gt;0),1,0)+IF(OR(TRIM(K4827)="",COUNTIF(Config!$B$15:$B$19,K4827)&gt;0),1,0)+IF(OR(TRIM(P4827)="",COUNTIF(Config!$B$15:$B$19,P4827)&gt;0),1,0)+IF(OR(TRIM(R4827)="",COUNTIF(Config!$B$15:$B$19,R4827)&gt;0),1,0)</f>
        <v>0</v>
      </c>
      <c r="AA4827" s="1" cm="1">
        <f t="array" ref="AA4827">SUMPRODUCT(LEN(H4827)-LEN(SUBSTITUTE(H4827,{"0";"1";"2";"3";"4";"5";"6";"7";"8";"9"},"")))</f>
        <v>11</v>
      </c>
      <c r="AC4827" t="str">
        <f t="shared" si="527"/>
        <v/>
      </c>
      <c r="AD4827">
        <f t="shared" si="528"/>
        <v>1</v>
      </c>
      <c r="AE4827">
        <f t="shared" si="529"/>
        <v>1</v>
      </c>
      <c r="AF4827" t="str">
        <f t="shared" si="530"/>
        <v>No</v>
      </c>
      <c r="AG4827">
        <f t="shared" ca="1" si="531"/>
        <v>37</v>
      </c>
      <c r="AH4827" t="str">
        <f ca="1">IF(OR(V4827="",AG4827=""),"Yes",IF(AG4827&gt;Config!$B$41,"Yes","No"))</f>
        <v>No</v>
      </c>
    </row>
    <row r="4828" spans="1:34" x14ac:dyDescent="0.25">
      <c r="A4828" s="1" t="s">
        <v>18055</v>
      </c>
      <c r="B4828" s="1" t="s">
        <v>1957</v>
      </c>
      <c r="C4828" s="1" t="s">
        <v>828</v>
      </c>
      <c r="D4828" s="1" t="s">
        <v>8574</v>
      </c>
      <c r="E4828" s="1" t="s">
        <v>34036</v>
      </c>
      <c r="F4828" s="1" t="s">
        <v>32114</v>
      </c>
      <c r="G4828" t="str">
        <f t="shared" si="525"/>
        <v>Invalid</v>
      </c>
      <c r="H4828" s="1" t="s">
        <v>32115</v>
      </c>
      <c r="I4828" t="str" cm="1">
        <f t="array" ref="I4828">IF(OR(TRIM(H4828)="",ISNUMBER(SEARCH("#",H4828)),AA4828&lt;Config!$B$8,SUMPRODUCT(--ISNUMBER(SEARCH({"a";"b";"c";"d";"e";"f";"g";"h";"i";"j";"k";"l";"m";"n";"o";"p";"q";"r";"s";"t";"u";"v";"w";"x";"y";"z"},H4828)))&gt;0),"Invalid","Valid")</f>
        <v>Valid</v>
      </c>
      <c r="J4828" s="1" t="s">
        <v>32116</v>
      </c>
      <c r="K4828" s="1" t="s">
        <v>48</v>
      </c>
      <c r="L4828" s="1" t="s">
        <v>29</v>
      </c>
      <c r="M4828" s="1" t="s">
        <v>343</v>
      </c>
      <c r="N4828" s="1" t="s">
        <v>51</v>
      </c>
      <c r="O4828" s="1" t="s">
        <v>149</v>
      </c>
      <c r="P4828" t="s">
        <v>344</v>
      </c>
      <c r="Q4828" s="1" t="s">
        <v>345</v>
      </c>
      <c r="R4828" s="1" t="s">
        <v>971</v>
      </c>
      <c r="S4828" s="1" t="s">
        <v>30400</v>
      </c>
      <c r="T4828" s="1" t="s">
        <v>32117</v>
      </c>
      <c r="U4828" s="1" t="s">
        <v>5656</v>
      </c>
      <c r="V4828" s="1" t="s">
        <v>2276</v>
      </c>
      <c r="W4828" s="1" t="s">
        <v>75</v>
      </c>
      <c r="X4828" t="str">
        <f t="shared" si="526"/>
        <v>Complete</v>
      </c>
      <c r="Y4828">
        <f>MAX(0,100-IF(G4828="Invalid",Config!$B$5,0)-IF(I4828="Invalid",Config!$B$6,0)-IF(X4828="Incomplete",Config!$B$7,0)-IF(AF4828="Yes",Config!$B$37,0))</f>
        <v>70</v>
      </c>
      <c r="Z4828" s="1">
        <f>IF(OR(TRIM(B4828)="",COUNTIF(Config!$B$15:$B$19,B4828)&gt;0),1,0)+IF(OR(TRIM(C4828)="",COUNTIF(Config!$B$15:$B$19,C4828)&gt;0),1,0)+IF(OR(TRIM(F4828)="",COUNTIF(Config!$B$15:$B$19,F4828)&gt;0),1,0)+IF(OR(TRIM(H4828)="",COUNTIF(Config!$B$15:$B$19,H4828)&gt;0),1,0)+IF(OR(TRIM(E4828)="",COUNTIF(Config!$B$15:$B$19,E4828)&gt;0),1,0)+IF(OR(TRIM(K4828)="",COUNTIF(Config!$B$15:$B$19,K4828)&gt;0),1,0)+IF(OR(TRIM(P4828)="",COUNTIF(Config!$B$15:$B$19,P4828)&gt;0),1,0)+IF(OR(TRIM(R4828)="",COUNTIF(Config!$B$15:$B$19,R4828)&gt;0),1,0)</f>
        <v>0</v>
      </c>
      <c r="AA4828" s="1" cm="1">
        <f t="array" ref="AA4828">SUMPRODUCT(LEN(H4828)-LEN(SUBSTITUTE(H4828,{"0";"1";"2";"3";"4";"5";"6";"7";"8";"9"},"")))</f>
        <v>11</v>
      </c>
      <c r="AC4828" t="str">
        <f t="shared" si="527"/>
        <v>Invalid Email</v>
      </c>
      <c r="AD4828">
        <f t="shared" si="528"/>
        <v>0</v>
      </c>
      <c r="AE4828">
        <f t="shared" si="529"/>
        <v>1</v>
      </c>
      <c r="AF4828" t="str">
        <f t="shared" si="530"/>
        <v>No</v>
      </c>
      <c r="AG4828">
        <f t="shared" ca="1" si="531"/>
        <v>121</v>
      </c>
      <c r="AH4828" t="str">
        <f ca="1">IF(OR(V4828="",AG4828=""),"Yes",IF(AG4828&gt;Config!$B$41,"Yes","No"))</f>
        <v>No</v>
      </c>
    </row>
    <row r="4829" spans="1:34" x14ac:dyDescent="0.25">
      <c r="A4829" s="1" t="s">
        <v>32118</v>
      </c>
      <c r="B4829" s="1" t="s">
        <v>204</v>
      </c>
      <c r="C4829" s="1" t="s">
        <v>432</v>
      </c>
      <c r="D4829" s="1" t="s">
        <v>32119</v>
      </c>
      <c r="E4829" s="1" t="s">
        <v>33855</v>
      </c>
      <c r="F4829" s="1" t="s">
        <v>32120</v>
      </c>
      <c r="G4829" t="str">
        <f t="shared" si="525"/>
        <v>Valid</v>
      </c>
      <c r="H4829" s="1" t="s">
        <v>32121</v>
      </c>
      <c r="I4829" t="str" cm="1">
        <f t="array" ref="I4829">IF(OR(TRIM(H4829)="",ISNUMBER(SEARCH("#",H4829)),AA4829&lt;Config!$B$8,SUMPRODUCT(--ISNUMBER(SEARCH({"a";"b";"c";"d";"e";"f";"g";"h";"i";"j";"k";"l";"m";"n";"o";"p";"q";"r";"s";"t";"u";"v";"w";"x";"y";"z"},H4829)))&gt;0),"Invalid","Valid")</f>
        <v>Valid</v>
      </c>
      <c r="J4829" s="1" t="s">
        <v>32122</v>
      </c>
      <c r="K4829" s="1" t="s">
        <v>163</v>
      </c>
      <c r="L4829" s="1" t="s">
        <v>67</v>
      </c>
      <c r="M4829" s="1" t="s">
        <v>103</v>
      </c>
      <c r="N4829" s="1" t="s">
        <v>437</v>
      </c>
      <c r="O4829" s="1" t="s">
        <v>180</v>
      </c>
      <c r="P4829" t="s">
        <v>87</v>
      </c>
      <c r="Q4829" s="1" t="s">
        <v>166</v>
      </c>
      <c r="R4829" s="1" t="s">
        <v>89</v>
      </c>
      <c r="S4829" s="1" t="s">
        <v>16935</v>
      </c>
      <c r="T4829" s="1" t="s">
        <v>32123</v>
      </c>
      <c r="U4829" s="1" t="s">
        <v>4859</v>
      </c>
      <c r="V4829" s="1" t="s">
        <v>1273</v>
      </c>
      <c r="W4829" s="1" t="s">
        <v>293</v>
      </c>
      <c r="X4829" t="str">
        <f t="shared" si="526"/>
        <v>Complete</v>
      </c>
      <c r="Y4829">
        <f>MAX(0,100-IF(G4829="Invalid",Config!$B$5,0)-IF(I4829="Invalid",Config!$B$6,0)-IF(X4829="Incomplete",Config!$B$7,0)-IF(AF4829="Yes",Config!$B$37,0))</f>
        <v>100</v>
      </c>
      <c r="Z4829" s="1">
        <f>IF(OR(TRIM(B4829)="",COUNTIF(Config!$B$15:$B$19,B4829)&gt;0),1,0)+IF(OR(TRIM(C4829)="",COUNTIF(Config!$B$15:$B$19,C4829)&gt;0),1,0)+IF(OR(TRIM(F4829)="",COUNTIF(Config!$B$15:$B$19,F4829)&gt;0),1,0)+IF(OR(TRIM(H4829)="",COUNTIF(Config!$B$15:$B$19,H4829)&gt;0),1,0)+IF(OR(TRIM(E4829)="",COUNTIF(Config!$B$15:$B$19,E4829)&gt;0),1,0)+IF(OR(TRIM(K4829)="",COUNTIF(Config!$B$15:$B$19,K4829)&gt;0),1,0)+IF(OR(TRIM(P4829)="",COUNTIF(Config!$B$15:$B$19,P4829)&gt;0),1,0)+IF(OR(TRIM(R4829)="",COUNTIF(Config!$B$15:$B$19,R4829)&gt;0),1,0)</f>
        <v>0</v>
      </c>
      <c r="AA4829" s="1" cm="1">
        <f t="array" ref="AA4829">SUMPRODUCT(LEN(H4829)-LEN(SUBSTITUTE(H4829,{"0";"1";"2";"3";"4";"5";"6";"7";"8";"9"},"")))</f>
        <v>10</v>
      </c>
      <c r="AC4829" t="str">
        <f t="shared" si="527"/>
        <v/>
      </c>
      <c r="AD4829">
        <f t="shared" si="528"/>
        <v>1</v>
      </c>
      <c r="AE4829">
        <f t="shared" si="529"/>
        <v>1</v>
      </c>
      <c r="AF4829" t="str">
        <f t="shared" si="530"/>
        <v>No</v>
      </c>
      <c r="AG4829" t="str">
        <f t="shared" ca="1" si="531"/>
        <v/>
      </c>
      <c r="AH4829" t="str">
        <f ca="1">IF(OR(V4829="",AG4829=""),"Yes",IF(AG4829&gt;Config!$B$41,"Yes","No"))</f>
        <v>Yes</v>
      </c>
    </row>
    <row r="4830" spans="1:34" x14ac:dyDescent="0.25">
      <c r="A4830" s="1" t="s">
        <v>32124</v>
      </c>
      <c r="B4830" s="1" t="s">
        <v>1006</v>
      </c>
      <c r="C4830" s="1" t="s">
        <v>398</v>
      </c>
      <c r="D4830" s="1" t="s">
        <v>32125</v>
      </c>
      <c r="E4830" s="1" t="s">
        <v>33866</v>
      </c>
      <c r="F4830" s="1" t="s">
        <v>32126</v>
      </c>
      <c r="G4830" t="str">
        <f t="shared" si="525"/>
        <v>Valid</v>
      </c>
      <c r="H4830" s="1" t="s">
        <v>32127</v>
      </c>
      <c r="I4830" t="str" cm="1">
        <f t="array" ref="I4830">IF(OR(TRIM(H4830)="",ISNUMBER(SEARCH("#",H4830)),AA4830&lt;Config!$B$8,SUMPRODUCT(--ISNUMBER(SEARCH({"a";"b";"c";"d";"e";"f";"g";"h";"i";"j";"k";"l";"m";"n";"o";"p";"q";"r";"s";"t";"u";"v";"w";"x";"y";"z"},H4830)))&gt;0),"Invalid","Valid")</f>
        <v>Valid</v>
      </c>
      <c r="J4830" s="1" t="s">
        <v>32128</v>
      </c>
      <c r="K4830" s="1" t="s">
        <v>1001</v>
      </c>
      <c r="L4830" s="1" t="s">
        <v>102</v>
      </c>
      <c r="M4830" s="1" t="s">
        <v>391</v>
      </c>
      <c r="N4830" s="1" t="s">
        <v>224</v>
      </c>
      <c r="O4830" s="1" t="s">
        <v>32</v>
      </c>
      <c r="P4830" t="s">
        <v>590</v>
      </c>
      <c r="Q4830" s="1" t="s">
        <v>1481</v>
      </c>
      <c r="R4830" s="1" t="s">
        <v>592</v>
      </c>
      <c r="S4830" s="1" t="s">
        <v>32129</v>
      </c>
      <c r="T4830" s="1" t="s">
        <v>32130</v>
      </c>
      <c r="U4830" s="1" t="s">
        <v>5428</v>
      </c>
      <c r="V4830" s="1" t="s">
        <v>4457</v>
      </c>
      <c r="W4830" s="1" t="s">
        <v>293</v>
      </c>
      <c r="X4830" t="str">
        <f t="shared" si="526"/>
        <v>Complete</v>
      </c>
      <c r="Y4830">
        <f>MAX(0,100-IF(G4830="Invalid",Config!$B$5,0)-IF(I4830="Invalid",Config!$B$6,0)-IF(X4830="Incomplete",Config!$B$7,0)-IF(AF4830="Yes",Config!$B$37,0))</f>
        <v>100</v>
      </c>
      <c r="Z4830" s="1">
        <f>IF(OR(TRIM(B4830)="",COUNTIF(Config!$B$15:$B$19,B4830)&gt;0),1,0)+IF(OR(TRIM(C4830)="",COUNTIF(Config!$B$15:$B$19,C4830)&gt;0),1,0)+IF(OR(TRIM(F4830)="",COUNTIF(Config!$B$15:$B$19,F4830)&gt;0),1,0)+IF(OR(TRIM(H4830)="",COUNTIF(Config!$B$15:$B$19,H4830)&gt;0),1,0)+IF(OR(TRIM(E4830)="",COUNTIF(Config!$B$15:$B$19,E4830)&gt;0),1,0)+IF(OR(TRIM(K4830)="",COUNTIF(Config!$B$15:$B$19,K4830)&gt;0),1,0)+IF(OR(TRIM(P4830)="",COUNTIF(Config!$B$15:$B$19,P4830)&gt;0),1,0)+IF(OR(TRIM(R4830)="",COUNTIF(Config!$B$15:$B$19,R4830)&gt;0),1,0)</f>
        <v>0</v>
      </c>
      <c r="AA4830" s="1" cm="1">
        <f t="array" ref="AA4830">SUMPRODUCT(LEN(H4830)-LEN(SUBSTITUTE(H4830,{"0";"1";"2";"3";"4";"5";"6";"7";"8";"9"},"")))</f>
        <v>12</v>
      </c>
      <c r="AC4830" t="str">
        <f t="shared" si="527"/>
        <v/>
      </c>
      <c r="AD4830">
        <f t="shared" si="528"/>
        <v>1</v>
      </c>
      <c r="AE4830">
        <f t="shared" si="529"/>
        <v>1</v>
      </c>
      <c r="AF4830" t="str">
        <f t="shared" si="530"/>
        <v>No</v>
      </c>
      <c r="AG4830">
        <f t="shared" ca="1" si="531"/>
        <v>682</v>
      </c>
      <c r="AH4830" t="str">
        <f ca="1">IF(OR(V4830="",AG4830=""),"Yes",IF(AG4830&gt;Config!$B$41,"Yes","No"))</f>
        <v>Yes</v>
      </c>
    </row>
    <row r="4831" spans="1:34" x14ac:dyDescent="0.25">
      <c r="A4831" s="1" t="s">
        <v>32131</v>
      </c>
      <c r="B4831" s="1" t="s">
        <v>2374</v>
      </c>
      <c r="C4831" s="1" t="s">
        <v>386</v>
      </c>
      <c r="D4831" s="1" t="s">
        <v>32132</v>
      </c>
      <c r="E4831" s="1" t="s">
        <v>34695</v>
      </c>
      <c r="F4831" s="1" t="s">
        <v>32133</v>
      </c>
      <c r="G4831" t="str">
        <f t="shared" si="525"/>
        <v>Valid</v>
      </c>
      <c r="H4831" s="1" t="s">
        <v>32134</v>
      </c>
      <c r="I4831" t="str" cm="1">
        <f t="array" ref="I4831">IF(OR(TRIM(H4831)="",ISNUMBER(SEARCH("#",H4831)),AA4831&lt;Config!$B$8,SUMPRODUCT(--ISNUMBER(SEARCH({"a";"b";"c";"d";"e";"f";"g";"h";"i";"j";"k";"l";"m";"n";"o";"p";"q";"r";"s";"t";"u";"v";"w";"x";"y";"z"},H4831)))&gt;0),"Invalid","Valid")</f>
        <v>Valid</v>
      </c>
      <c r="J4831" s="1" t="s">
        <v>32135</v>
      </c>
      <c r="K4831" s="1" t="s">
        <v>264</v>
      </c>
      <c r="L4831" s="1" t="s">
        <v>67</v>
      </c>
      <c r="M4831" s="1" t="s">
        <v>50</v>
      </c>
      <c r="N4831" s="1" t="s">
        <v>86</v>
      </c>
      <c r="O4831" s="1" t="s">
        <v>196</v>
      </c>
      <c r="P4831" t="s">
        <v>53</v>
      </c>
      <c r="Q4831" s="1" t="s">
        <v>181</v>
      </c>
      <c r="R4831" s="1" t="s">
        <v>70</v>
      </c>
      <c r="S4831" s="1" t="s">
        <v>32136</v>
      </c>
      <c r="T4831" s="1" t="s">
        <v>32137</v>
      </c>
      <c r="U4831" s="1" t="s">
        <v>1075</v>
      </c>
      <c r="V4831" s="1" t="s">
        <v>1503</v>
      </c>
      <c r="W4831" s="1" t="s">
        <v>125</v>
      </c>
      <c r="X4831" t="str">
        <f t="shared" si="526"/>
        <v>Complete</v>
      </c>
      <c r="Y4831">
        <f>MAX(0,100-IF(G4831="Invalid",Config!$B$5,0)-IF(I4831="Invalid",Config!$B$6,0)-IF(X4831="Incomplete",Config!$B$7,0)-IF(AF4831="Yes",Config!$B$37,0))</f>
        <v>100</v>
      </c>
      <c r="Z4831" s="1">
        <f>IF(OR(TRIM(B4831)="",COUNTIF(Config!$B$15:$B$19,B4831)&gt;0),1,0)+IF(OR(TRIM(C4831)="",COUNTIF(Config!$B$15:$B$19,C4831)&gt;0),1,0)+IF(OR(TRIM(F4831)="",COUNTIF(Config!$B$15:$B$19,F4831)&gt;0),1,0)+IF(OR(TRIM(H4831)="",COUNTIF(Config!$B$15:$B$19,H4831)&gt;0),1,0)+IF(OR(TRIM(E4831)="",COUNTIF(Config!$B$15:$B$19,E4831)&gt;0),1,0)+IF(OR(TRIM(K4831)="",COUNTIF(Config!$B$15:$B$19,K4831)&gt;0),1,0)+IF(OR(TRIM(P4831)="",COUNTIF(Config!$B$15:$B$19,P4831)&gt;0),1,0)+IF(OR(TRIM(R4831)="",COUNTIF(Config!$B$15:$B$19,R4831)&gt;0),1,0)</f>
        <v>0</v>
      </c>
      <c r="AA4831" s="1" cm="1">
        <f t="array" ref="AA4831">SUMPRODUCT(LEN(H4831)-LEN(SUBSTITUTE(H4831,{"0";"1";"2";"3";"4";"5";"6";"7";"8";"9"},"")))</f>
        <v>12</v>
      </c>
      <c r="AC4831" t="str">
        <f t="shared" si="527"/>
        <v/>
      </c>
      <c r="AD4831">
        <f t="shared" si="528"/>
        <v>1</v>
      </c>
      <c r="AE4831">
        <f t="shared" si="529"/>
        <v>1</v>
      </c>
      <c r="AF4831" t="str">
        <f t="shared" si="530"/>
        <v>No</v>
      </c>
      <c r="AG4831">
        <f t="shared" ca="1" si="531"/>
        <v>109</v>
      </c>
      <c r="AH4831" t="str">
        <f ca="1">IF(OR(V4831="",AG4831=""),"Yes",IF(AG4831&gt;Config!$B$41,"Yes","No"))</f>
        <v>No</v>
      </c>
    </row>
    <row r="4832" spans="1:34" x14ac:dyDescent="0.25">
      <c r="A4832" s="1" t="s">
        <v>32138</v>
      </c>
      <c r="B4832" s="1" t="s">
        <v>4752</v>
      </c>
      <c r="C4832" s="1" t="s">
        <v>23</v>
      </c>
      <c r="D4832" s="1" t="s">
        <v>32139</v>
      </c>
      <c r="E4832" s="1" t="s">
        <v>34977</v>
      </c>
      <c r="F4832" s="1" t="s">
        <v>32140</v>
      </c>
      <c r="G4832" t="str">
        <f t="shared" si="525"/>
        <v>Valid</v>
      </c>
      <c r="H4832" s="1" t="s">
        <v>32141</v>
      </c>
      <c r="I4832" t="str" cm="1">
        <f t="array" ref="I4832">IF(OR(TRIM(H4832)="",ISNUMBER(SEARCH("#",H4832)),AA4832&lt;Config!$B$8,SUMPRODUCT(--ISNUMBER(SEARCH({"a";"b";"c";"d";"e";"f";"g";"h";"i";"j";"k";"l";"m";"n";"o";"p";"q";"r";"s";"t";"u";"v";"w";"x";"y";"z"},H4832)))&gt;0),"Invalid","Valid")</f>
        <v>Valid</v>
      </c>
      <c r="J4832" s="1" t="s">
        <v>32142</v>
      </c>
      <c r="K4832" s="1" t="s">
        <v>66</v>
      </c>
      <c r="L4832" s="1" t="s">
        <v>102</v>
      </c>
      <c r="M4832" s="1" t="s">
        <v>33827</v>
      </c>
      <c r="N4832" s="1" t="s">
        <v>713</v>
      </c>
      <c r="O4832" s="1" t="s">
        <v>180</v>
      </c>
      <c r="P4832" t="s">
        <v>104</v>
      </c>
      <c r="Q4832" s="1" t="s">
        <v>732</v>
      </c>
      <c r="R4832" s="1" t="s">
        <v>922</v>
      </c>
      <c r="S4832" s="1" t="s">
        <v>19819</v>
      </c>
      <c r="T4832" s="1" t="s">
        <v>32143</v>
      </c>
      <c r="U4832" s="1" t="s">
        <v>32144</v>
      </c>
      <c r="V4832" s="1" t="s">
        <v>3672</v>
      </c>
      <c r="W4832" s="1" t="s">
        <v>75</v>
      </c>
      <c r="X4832" t="str">
        <f t="shared" si="526"/>
        <v>Complete</v>
      </c>
      <c r="Y4832">
        <f>MAX(0,100-IF(G4832="Invalid",Config!$B$5,0)-IF(I4832="Invalid",Config!$B$6,0)-IF(X4832="Incomplete",Config!$B$7,0)-IF(AF4832="Yes",Config!$B$37,0))</f>
        <v>100</v>
      </c>
      <c r="Z4832" s="1">
        <f>IF(OR(TRIM(B4832)="",COUNTIF(Config!$B$15:$B$19,B4832)&gt;0),1,0)+IF(OR(TRIM(C4832)="",COUNTIF(Config!$B$15:$B$19,C4832)&gt;0),1,0)+IF(OR(TRIM(F4832)="",COUNTIF(Config!$B$15:$B$19,F4832)&gt;0),1,0)+IF(OR(TRIM(H4832)="",COUNTIF(Config!$B$15:$B$19,H4832)&gt;0),1,0)+IF(OR(TRIM(E4832)="",COUNTIF(Config!$B$15:$B$19,E4832)&gt;0),1,0)+IF(OR(TRIM(K4832)="",COUNTIF(Config!$B$15:$B$19,K4832)&gt;0),1,0)+IF(OR(TRIM(P4832)="",COUNTIF(Config!$B$15:$B$19,P4832)&gt;0),1,0)+IF(OR(TRIM(R4832)="",COUNTIF(Config!$B$15:$B$19,R4832)&gt;0),1,0)</f>
        <v>0</v>
      </c>
      <c r="AA4832" s="1" cm="1">
        <f t="array" ref="AA4832">SUMPRODUCT(LEN(H4832)-LEN(SUBSTITUTE(H4832,{"0";"1";"2";"3";"4";"5";"6";"7";"8";"9"},"")))</f>
        <v>11</v>
      </c>
      <c r="AC4832" t="str">
        <f t="shared" si="527"/>
        <v/>
      </c>
      <c r="AD4832">
        <f t="shared" si="528"/>
        <v>1</v>
      </c>
      <c r="AE4832">
        <f t="shared" si="529"/>
        <v>1</v>
      </c>
      <c r="AF4832" t="str">
        <f t="shared" si="530"/>
        <v>No</v>
      </c>
      <c r="AG4832">
        <f t="shared" ca="1" si="531"/>
        <v>57</v>
      </c>
      <c r="AH4832" t="str">
        <f ca="1">IF(OR(V4832="",AG4832=""),"Yes",IF(AG4832&gt;Config!$B$41,"Yes","No"))</f>
        <v>No</v>
      </c>
    </row>
    <row r="4833" spans="1:34" x14ac:dyDescent="0.25">
      <c r="A4833" s="1" t="s">
        <v>32145</v>
      </c>
      <c r="B4833" s="1" t="s">
        <v>1450</v>
      </c>
      <c r="C4833" s="1" t="s">
        <v>775</v>
      </c>
      <c r="D4833" s="1" t="s">
        <v>32146</v>
      </c>
      <c r="E4833" s="1" t="s">
        <v>35757</v>
      </c>
      <c r="F4833" s="1" t="s">
        <v>32147</v>
      </c>
      <c r="G4833" t="str">
        <f t="shared" si="525"/>
        <v>Valid</v>
      </c>
      <c r="H4833" s="1" t="s">
        <v>32148</v>
      </c>
      <c r="I4833" t="str" cm="1">
        <f t="array" ref="I4833">IF(OR(TRIM(H4833)="",ISNUMBER(SEARCH("#",H4833)),AA4833&lt;Config!$B$8,SUMPRODUCT(--ISNUMBER(SEARCH({"a";"b";"c";"d";"e";"f";"g";"h";"i";"j";"k";"l";"m";"n";"o";"p";"q";"r";"s";"t";"u";"v";"w";"x";"y";"z"},H4833)))&gt;0),"Invalid","Valid")</f>
        <v>Valid</v>
      </c>
      <c r="J4833" s="1" t="s">
        <v>32149</v>
      </c>
      <c r="K4833" s="1" t="s">
        <v>264</v>
      </c>
      <c r="L4833" s="1" t="s">
        <v>84</v>
      </c>
      <c r="M4833" s="1" t="s">
        <v>33825</v>
      </c>
      <c r="N4833" s="1" t="s">
        <v>224</v>
      </c>
      <c r="O4833" s="1" t="s">
        <v>180</v>
      </c>
      <c r="P4833" t="s">
        <v>328</v>
      </c>
      <c r="Q4833" s="1" t="s">
        <v>1046</v>
      </c>
      <c r="R4833" s="1" t="s">
        <v>330</v>
      </c>
      <c r="S4833" s="1" t="s">
        <v>32150</v>
      </c>
      <c r="T4833" s="1" t="s">
        <v>32151</v>
      </c>
      <c r="U4833" s="1" t="s">
        <v>5185</v>
      </c>
      <c r="V4833" s="1" t="s">
        <v>7660</v>
      </c>
      <c r="W4833" s="1" t="s">
        <v>125</v>
      </c>
      <c r="X4833" t="str">
        <f t="shared" si="526"/>
        <v>Complete</v>
      </c>
      <c r="Y4833">
        <f>MAX(0,100-IF(G4833="Invalid",Config!$B$5,0)-IF(I4833="Invalid",Config!$B$6,0)-IF(X4833="Incomplete",Config!$B$7,0)-IF(AF4833="Yes",Config!$B$37,0))</f>
        <v>100</v>
      </c>
      <c r="Z4833" s="1">
        <f>IF(OR(TRIM(B4833)="",COUNTIF(Config!$B$15:$B$19,B4833)&gt;0),1,0)+IF(OR(TRIM(C4833)="",COUNTIF(Config!$B$15:$B$19,C4833)&gt;0),1,0)+IF(OR(TRIM(F4833)="",COUNTIF(Config!$B$15:$B$19,F4833)&gt;0),1,0)+IF(OR(TRIM(H4833)="",COUNTIF(Config!$B$15:$B$19,H4833)&gt;0),1,0)+IF(OR(TRIM(E4833)="",COUNTIF(Config!$B$15:$B$19,E4833)&gt;0),1,0)+IF(OR(TRIM(K4833)="",COUNTIF(Config!$B$15:$B$19,K4833)&gt;0),1,0)+IF(OR(TRIM(P4833)="",COUNTIF(Config!$B$15:$B$19,P4833)&gt;0),1,0)+IF(OR(TRIM(R4833)="",COUNTIF(Config!$B$15:$B$19,R4833)&gt;0),1,0)</f>
        <v>0</v>
      </c>
      <c r="AA4833" s="1" cm="1">
        <f t="array" ref="AA4833">SUMPRODUCT(LEN(H4833)-LEN(SUBSTITUTE(H4833,{"0";"1";"2";"3";"4";"5";"6";"7";"8";"9"},"")))</f>
        <v>11</v>
      </c>
      <c r="AC4833" t="str">
        <f t="shared" si="527"/>
        <v/>
      </c>
      <c r="AD4833">
        <f t="shared" si="528"/>
        <v>1</v>
      </c>
      <c r="AE4833">
        <f t="shared" si="529"/>
        <v>1</v>
      </c>
      <c r="AF4833" t="str">
        <f t="shared" si="530"/>
        <v>No</v>
      </c>
      <c r="AG4833">
        <f t="shared" ca="1" si="531"/>
        <v>307</v>
      </c>
      <c r="AH4833" t="str">
        <f ca="1">IF(OR(V4833="",AG4833=""),"Yes",IF(AG4833&gt;Config!$B$41,"Yes","No"))</f>
        <v>No</v>
      </c>
    </row>
    <row r="4834" spans="1:34" x14ac:dyDescent="0.25">
      <c r="A4834" s="1" t="s">
        <v>24005</v>
      </c>
      <c r="B4834" s="1" t="s">
        <v>1557</v>
      </c>
      <c r="C4834" s="1" t="s">
        <v>230</v>
      </c>
      <c r="D4834" s="1" t="s">
        <v>17634</v>
      </c>
      <c r="E4834" s="1" t="s">
        <v>33879</v>
      </c>
      <c r="F4834" s="1" t="s">
        <v>32152</v>
      </c>
      <c r="G4834" t="str">
        <f t="shared" si="525"/>
        <v>Valid</v>
      </c>
      <c r="H4834" s="1" t="s">
        <v>32153</v>
      </c>
      <c r="I4834" t="str" cm="1">
        <f t="array" ref="I4834">IF(OR(TRIM(H4834)="",ISNUMBER(SEARCH("#",H4834)),AA4834&lt;Config!$B$8,SUMPRODUCT(--ISNUMBER(SEARCH({"a";"b";"c";"d";"e";"f";"g";"h";"i";"j";"k";"l";"m";"n";"o";"p";"q";"r";"s";"t";"u";"v";"w";"x";"y";"z"},H4834)))&gt;0),"Invalid","Valid")</f>
        <v>Valid</v>
      </c>
      <c r="J4834" s="1" t="s">
        <v>32154</v>
      </c>
      <c r="K4834" s="1" t="s">
        <v>369</v>
      </c>
      <c r="L4834" s="1" t="s">
        <v>179</v>
      </c>
      <c r="M4834" s="1" t="s">
        <v>33825</v>
      </c>
      <c r="N4834" s="1" t="s">
        <v>211</v>
      </c>
      <c r="O4834" s="1" t="s">
        <v>52</v>
      </c>
      <c r="P4834" t="s">
        <v>590</v>
      </c>
      <c r="Q4834" s="1" t="s">
        <v>844</v>
      </c>
      <c r="R4834" s="1" t="s">
        <v>1846</v>
      </c>
      <c r="S4834" s="1" t="s">
        <v>32155</v>
      </c>
      <c r="T4834" s="1" t="s">
        <v>32156</v>
      </c>
      <c r="U4834" s="1" t="s">
        <v>1281</v>
      </c>
      <c r="V4834" s="1" t="s">
        <v>1795</v>
      </c>
      <c r="W4834" s="1" t="s">
        <v>125</v>
      </c>
      <c r="X4834" t="str">
        <f t="shared" si="526"/>
        <v>Complete</v>
      </c>
      <c r="Y4834">
        <f>MAX(0,100-IF(G4834="Invalid",Config!$B$5,0)-IF(I4834="Invalid",Config!$B$6,0)-IF(X4834="Incomplete",Config!$B$7,0)-IF(AF4834="Yes",Config!$B$37,0))</f>
        <v>100</v>
      </c>
      <c r="Z4834" s="1">
        <f>IF(OR(TRIM(B4834)="",COUNTIF(Config!$B$15:$B$19,B4834)&gt;0),1,0)+IF(OR(TRIM(C4834)="",COUNTIF(Config!$B$15:$B$19,C4834)&gt;0),1,0)+IF(OR(TRIM(F4834)="",COUNTIF(Config!$B$15:$B$19,F4834)&gt;0),1,0)+IF(OR(TRIM(H4834)="",COUNTIF(Config!$B$15:$B$19,H4834)&gt;0),1,0)+IF(OR(TRIM(E4834)="",COUNTIF(Config!$B$15:$B$19,E4834)&gt;0),1,0)+IF(OR(TRIM(K4834)="",COUNTIF(Config!$B$15:$B$19,K4834)&gt;0),1,0)+IF(OR(TRIM(P4834)="",COUNTIF(Config!$B$15:$B$19,P4834)&gt;0),1,0)+IF(OR(TRIM(R4834)="",COUNTIF(Config!$B$15:$B$19,R4834)&gt;0),1,0)</f>
        <v>0</v>
      </c>
      <c r="AA4834" s="1" cm="1">
        <f t="array" ref="AA4834">SUMPRODUCT(LEN(H4834)-LEN(SUBSTITUTE(H4834,{"0";"1";"2";"3";"4";"5";"6";"7";"8";"9"},"")))</f>
        <v>12</v>
      </c>
      <c r="AC4834" t="str">
        <f t="shared" si="527"/>
        <v/>
      </c>
      <c r="AD4834">
        <f t="shared" si="528"/>
        <v>1</v>
      </c>
      <c r="AE4834">
        <f t="shared" si="529"/>
        <v>1</v>
      </c>
      <c r="AF4834" t="str">
        <f t="shared" si="530"/>
        <v>No</v>
      </c>
      <c r="AG4834">
        <f t="shared" ca="1" si="531"/>
        <v>223</v>
      </c>
      <c r="AH4834" t="str">
        <f ca="1">IF(OR(V4834="",AG4834=""),"Yes",IF(AG4834&gt;Config!$B$41,"Yes","No"))</f>
        <v>No</v>
      </c>
    </row>
    <row r="4835" spans="1:34" x14ac:dyDescent="0.25">
      <c r="A4835" s="1" t="s">
        <v>32157</v>
      </c>
      <c r="B4835" s="1" t="s">
        <v>1006</v>
      </c>
      <c r="C4835" s="1" t="s">
        <v>219</v>
      </c>
      <c r="D4835" s="1" t="s">
        <v>32158</v>
      </c>
      <c r="E4835" s="1" t="s">
        <v>34236</v>
      </c>
      <c r="F4835" s="1" t="s">
        <v>32159</v>
      </c>
      <c r="G4835" t="str">
        <f t="shared" si="525"/>
        <v>Valid</v>
      </c>
      <c r="H4835" s="1" t="s">
        <v>32160</v>
      </c>
      <c r="I4835" t="str" cm="1">
        <f t="array" ref="I4835">IF(OR(TRIM(H4835)="",ISNUMBER(SEARCH("#",H4835)),AA4835&lt;Config!$B$8,SUMPRODUCT(--ISNUMBER(SEARCH({"a";"b";"c";"d";"e";"f";"g";"h";"i";"j";"k";"l";"m";"n";"o";"p";"q";"r";"s";"t";"u";"v";"w";"x";"y";"z"},H4835)))&gt;0),"Invalid","Valid")</f>
        <v>Valid</v>
      </c>
      <c r="J4835" s="1" t="s">
        <v>32161</v>
      </c>
      <c r="K4835" s="1" t="s">
        <v>250</v>
      </c>
      <c r="L4835" s="1" t="s">
        <v>102</v>
      </c>
      <c r="M4835" s="1" t="s">
        <v>135</v>
      </c>
      <c r="N4835" s="1" t="s">
        <v>211</v>
      </c>
      <c r="O4835" s="1" t="s">
        <v>69</v>
      </c>
      <c r="P4835" t="s">
        <v>236</v>
      </c>
      <c r="Q4835" s="1" t="s">
        <v>254</v>
      </c>
      <c r="R4835" s="1" t="s">
        <v>961</v>
      </c>
      <c r="S4835" s="1" t="s">
        <v>32162</v>
      </c>
      <c r="T4835" s="1" t="s">
        <v>32163</v>
      </c>
      <c r="U4835" s="1" t="s">
        <v>17760</v>
      </c>
      <c r="V4835" s="1" t="s">
        <v>140</v>
      </c>
      <c r="W4835" s="1" t="s">
        <v>94</v>
      </c>
      <c r="X4835" t="str">
        <f t="shared" si="526"/>
        <v>Complete</v>
      </c>
      <c r="Y4835">
        <f>MAX(0,100-IF(G4835="Invalid",Config!$B$5,0)-IF(I4835="Invalid",Config!$B$6,0)-IF(X4835="Incomplete",Config!$B$7,0)-IF(AF4835="Yes",Config!$B$37,0))</f>
        <v>100</v>
      </c>
      <c r="Z4835" s="1">
        <f>IF(OR(TRIM(B4835)="",COUNTIF(Config!$B$15:$B$19,B4835)&gt;0),1,0)+IF(OR(TRIM(C4835)="",COUNTIF(Config!$B$15:$B$19,C4835)&gt;0),1,0)+IF(OR(TRIM(F4835)="",COUNTIF(Config!$B$15:$B$19,F4835)&gt;0),1,0)+IF(OR(TRIM(H4835)="",COUNTIF(Config!$B$15:$B$19,H4835)&gt;0),1,0)+IF(OR(TRIM(E4835)="",COUNTIF(Config!$B$15:$B$19,E4835)&gt;0),1,0)+IF(OR(TRIM(K4835)="",COUNTIF(Config!$B$15:$B$19,K4835)&gt;0),1,0)+IF(OR(TRIM(P4835)="",COUNTIF(Config!$B$15:$B$19,P4835)&gt;0),1,0)+IF(OR(TRIM(R4835)="",COUNTIF(Config!$B$15:$B$19,R4835)&gt;0),1,0)</f>
        <v>0</v>
      </c>
      <c r="AA4835" s="1" cm="1">
        <f t="array" ref="AA4835">SUMPRODUCT(LEN(H4835)-LEN(SUBSTITUTE(H4835,{"0";"1";"2";"3";"4";"5";"6";"7";"8";"9"},"")))</f>
        <v>10</v>
      </c>
      <c r="AC4835" t="str">
        <f t="shared" si="527"/>
        <v/>
      </c>
      <c r="AD4835">
        <f t="shared" si="528"/>
        <v>1</v>
      </c>
      <c r="AE4835">
        <f t="shared" si="529"/>
        <v>1</v>
      </c>
      <c r="AF4835" t="str">
        <f t="shared" si="530"/>
        <v>No</v>
      </c>
      <c r="AG4835">
        <f t="shared" ca="1" si="531"/>
        <v>37</v>
      </c>
      <c r="AH4835" t="str">
        <f ca="1">IF(OR(V4835="",AG4835=""),"Yes",IF(AG4835&gt;Config!$B$41,"Yes","No"))</f>
        <v>No</v>
      </c>
    </row>
    <row r="4836" spans="1:34" x14ac:dyDescent="0.25">
      <c r="A4836" s="1" t="s">
        <v>32164</v>
      </c>
      <c r="B4836" s="1" t="s">
        <v>577</v>
      </c>
      <c r="C4836" s="1" t="s">
        <v>432</v>
      </c>
      <c r="D4836" s="1" t="s">
        <v>32165</v>
      </c>
      <c r="E4836" s="1" t="s">
        <v>34035</v>
      </c>
      <c r="F4836" s="1" t="s">
        <v>32166</v>
      </c>
      <c r="G4836" t="str">
        <f t="shared" si="525"/>
        <v>Valid</v>
      </c>
      <c r="H4836" s="1" t="s">
        <v>21467</v>
      </c>
      <c r="I4836" t="str" cm="1">
        <f t="array" ref="I4836">IF(OR(TRIM(H4836)="",ISNUMBER(SEARCH("#",H4836)),AA4836&lt;Config!$B$8,SUMPRODUCT(--ISNUMBER(SEARCH({"a";"b";"c";"d";"e";"f";"g";"h";"i";"j";"k";"l";"m";"n";"o";"p";"q";"r";"s";"t";"u";"v";"w";"x";"y";"z"},H4836)))&gt;0),"Invalid","Valid")</f>
        <v>Valid</v>
      </c>
      <c r="J4836" s="1" t="s">
        <v>32167</v>
      </c>
      <c r="K4836" s="1" t="s">
        <v>210</v>
      </c>
      <c r="L4836" s="1" t="s">
        <v>84</v>
      </c>
      <c r="M4836" s="1" t="s">
        <v>165</v>
      </c>
      <c r="N4836" s="1" t="s">
        <v>51</v>
      </c>
      <c r="O4836" s="1" t="s">
        <v>180</v>
      </c>
      <c r="P4836" t="s">
        <v>344</v>
      </c>
      <c r="Q4836" s="1" t="s">
        <v>1199</v>
      </c>
      <c r="R4836" s="1" t="s">
        <v>971</v>
      </c>
      <c r="S4836" s="1" t="s">
        <v>8339</v>
      </c>
      <c r="T4836" s="1" t="s">
        <v>32168</v>
      </c>
      <c r="U4836" s="1" t="s">
        <v>944</v>
      </c>
      <c r="V4836" s="1" t="s">
        <v>1050</v>
      </c>
      <c r="W4836" s="1" t="s">
        <v>293</v>
      </c>
      <c r="X4836" t="str">
        <f t="shared" si="526"/>
        <v>Complete</v>
      </c>
      <c r="Y4836">
        <f>MAX(0,100-IF(G4836="Invalid",Config!$B$5,0)-IF(I4836="Invalid",Config!$B$6,0)-IF(X4836="Incomplete",Config!$B$7,0)-IF(AF4836="Yes",Config!$B$37,0))</f>
        <v>75</v>
      </c>
      <c r="Z4836" s="1">
        <f>IF(OR(TRIM(B4836)="",COUNTIF(Config!$B$15:$B$19,B4836)&gt;0),1,0)+IF(OR(TRIM(C4836)="",COUNTIF(Config!$B$15:$B$19,C4836)&gt;0),1,0)+IF(OR(TRIM(F4836)="",COUNTIF(Config!$B$15:$B$19,F4836)&gt;0),1,0)+IF(OR(TRIM(H4836)="",COUNTIF(Config!$B$15:$B$19,H4836)&gt;0),1,0)+IF(OR(TRIM(E4836)="",COUNTIF(Config!$B$15:$B$19,E4836)&gt;0),1,0)+IF(OR(TRIM(K4836)="",COUNTIF(Config!$B$15:$B$19,K4836)&gt;0),1,0)+IF(OR(TRIM(P4836)="",COUNTIF(Config!$B$15:$B$19,P4836)&gt;0),1,0)+IF(OR(TRIM(R4836)="",COUNTIF(Config!$B$15:$B$19,R4836)&gt;0),1,0)</f>
        <v>0</v>
      </c>
      <c r="AA4836" s="1" cm="1">
        <f t="array" ref="AA4836">SUMPRODUCT(LEN(H4836)-LEN(SUBSTITUTE(H4836,{"0";"1";"2";"3";"4";"5";"6";"7";"8";"9"},"")))</f>
        <v>11</v>
      </c>
      <c r="AC4836" t="str">
        <f t="shared" si="527"/>
        <v>Potential Duplicate</v>
      </c>
      <c r="AD4836">
        <f t="shared" si="528"/>
        <v>1</v>
      </c>
      <c r="AE4836">
        <f t="shared" si="529"/>
        <v>2</v>
      </c>
      <c r="AF4836" t="str">
        <f t="shared" si="530"/>
        <v>Yes</v>
      </c>
      <c r="AG4836">
        <f t="shared" ca="1" si="531"/>
        <v>37</v>
      </c>
      <c r="AH4836" t="str">
        <f ca="1">IF(OR(V4836="",AG4836=""),"Yes",IF(AG4836&gt;Config!$B$41,"Yes","No"))</f>
        <v>No</v>
      </c>
    </row>
    <row r="4837" spans="1:34" x14ac:dyDescent="0.25">
      <c r="A4837" s="1" t="s">
        <v>32169</v>
      </c>
      <c r="B4837" s="1" t="s">
        <v>353</v>
      </c>
      <c r="C4837" s="1" t="s">
        <v>1806</v>
      </c>
      <c r="D4837" s="1" t="s">
        <v>30441</v>
      </c>
      <c r="E4837" s="1" t="s">
        <v>35758</v>
      </c>
      <c r="F4837" s="1" t="s">
        <v>32170</v>
      </c>
      <c r="G4837" t="str">
        <f t="shared" si="525"/>
        <v>Valid</v>
      </c>
      <c r="H4837" s="1" t="s">
        <v>32171</v>
      </c>
      <c r="I4837" t="str" cm="1">
        <f t="array" ref="I4837">IF(OR(TRIM(H4837)="",ISNUMBER(SEARCH("#",H4837)),AA4837&lt;Config!$B$8,SUMPRODUCT(--ISNUMBER(SEARCH({"a";"b";"c";"d";"e";"f";"g";"h";"i";"j";"k";"l";"m";"n";"o";"p";"q";"r";"s";"t";"u";"v";"w";"x";"y";"z"},H4837)))&gt;0),"Invalid","Valid")</f>
        <v>Valid</v>
      </c>
      <c r="J4837" s="1" t="s">
        <v>32172</v>
      </c>
      <c r="K4837" s="1" t="s">
        <v>28</v>
      </c>
      <c r="L4837" s="1" t="s">
        <v>450</v>
      </c>
      <c r="M4837" s="1" t="s">
        <v>462</v>
      </c>
      <c r="N4837" s="1" t="s">
        <v>33819</v>
      </c>
      <c r="O4837" s="1" t="s">
        <v>180</v>
      </c>
      <c r="P4837" t="s">
        <v>87</v>
      </c>
      <c r="Q4837" s="1" t="s">
        <v>88</v>
      </c>
      <c r="R4837" s="1" t="s">
        <v>559</v>
      </c>
      <c r="S4837" s="1" t="s">
        <v>32173</v>
      </c>
      <c r="T4837" s="1" t="s">
        <v>32174</v>
      </c>
      <c r="U4837" s="1" t="s">
        <v>32175</v>
      </c>
      <c r="V4837" s="1" t="s">
        <v>7859</v>
      </c>
      <c r="W4837" s="1" t="s">
        <v>125</v>
      </c>
      <c r="X4837" t="str">
        <f t="shared" si="526"/>
        <v>Complete</v>
      </c>
      <c r="Y4837">
        <f>MAX(0,100-IF(G4837="Invalid",Config!$B$5,0)-IF(I4837="Invalid",Config!$B$6,0)-IF(X4837="Incomplete",Config!$B$7,0)-IF(AF4837="Yes",Config!$B$37,0))</f>
        <v>100</v>
      </c>
      <c r="Z4837" s="1">
        <f>IF(OR(TRIM(B4837)="",COUNTIF(Config!$B$15:$B$19,B4837)&gt;0),1,0)+IF(OR(TRIM(C4837)="",COUNTIF(Config!$B$15:$B$19,C4837)&gt;0),1,0)+IF(OR(TRIM(F4837)="",COUNTIF(Config!$B$15:$B$19,F4837)&gt;0),1,0)+IF(OR(TRIM(H4837)="",COUNTIF(Config!$B$15:$B$19,H4837)&gt;0),1,0)+IF(OR(TRIM(E4837)="",COUNTIF(Config!$B$15:$B$19,E4837)&gt;0),1,0)+IF(OR(TRIM(K4837)="",COUNTIF(Config!$B$15:$B$19,K4837)&gt;0),1,0)+IF(OR(TRIM(P4837)="",COUNTIF(Config!$B$15:$B$19,P4837)&gt;0),1,0)+IF(OR(TRIM(R4837)="",COUNTIF(Config!$B$15:$B$19,R4837)&gt;0),1,0)</f>
        <v>0</v>
      </c>
      <c r="AA4837" s="1" cm="1">
        <f t="array" ref="AA4837">SUMPRODUCT(LEN(H4837)-LEN(SUBSTITUTE(H4837,{"0";"1";"2";"3";"4";"5";"6";"7";"8";"9"},"")))</f>
        <v>11</v>
      </c>
      <c r="AC4837" t="str">
        <f t="shared" si="527"/>
        <v/>
      </c>
      <c r="AD4837">
        <f t="shared" si="528"/>
        <v>1</v>
      </c>
      <c r="AE4837">
        <f t="shared" si="529"/>
        <v>1</v>
      </c>
      <c r="AF4837" t="str">
        <f t="shared" si="530"/>
        <v>No</v>
      </c>
      <c r="AG4837">
        <f t="shared" ca="1" si="531"/>
        <v>716</v>
      </c>
      <c r="AH4837" t="str">
        <f ca="1">IF(OR(V4837="",AG4837=""),"Yes",IF(AG4837&gt;Config!$B$41,"Yes","No"))</f>
        <v>Yes</v>
      </c>
    </row>
    <row r="4838" spans="1:34" x14ac:dyDescent="0.25">
      <c r="A4838" s="1" t="s">
        <v>32176</v>
      </c>
      <c r="B4838" s="1" t="s">
        <v>619</v>
      </c>
      <c r="C4838" s="1" t="s">
        <v>189</v>
      </c>
      <c r="D4838" s="1" t="s">
        <v>32177</v>
      </c>
      <c r="E4838" s="1" t="s">
        <v>283</v>
      </c>
      <c r="F4838" s="1" t="s">
        <v>32178</v>
      </c>
      <c r="G4838" t="str">
        <f t="shared" si="525"/>
        <v>Valid</v>
      </c>
      <c r="H4838" s="1" t="s">
        <v>32179</v>
      </c>
      <c r="I4838" t="str" cm="1">
        <f t="array" ref="I4838">IF(OR(TRIM(H4838)="",ISNUMBER(SEARCH("#",H4838)),AA4838&lt;Config!$B$8,SUMPRODUCT(--ISNUMBER(SEARCH({"a";"b";"c";"d";"e";"f";"g";"h";"i";"j";"k";"l";"m";"n";"o";"p";"q";"r";"s";"t";"u";"v";"w";"x";"y";"z"},H4838)))&gt;0),"Invalid","Valid")</f>
        <v>Valid</v>
      </c>
      <c r="J4838" s="1" t="s">
        <v>32180</v>
      </c>
      <c r="K4838" s="1" t="s">
        <v>163</v>
      </c>
      <c r="L4838" s="1" t="s">
        <v>265</v>
      </c>
      <c r="M4838" s="1" t="s">
        <v>235</v>
      </c>
      <c r="N4838" s="1" t="s">
        <v>148</v>
      </c>
      <c r="O4838" s="1" t="s">
        <v>149</v>
      </c>
      <c r="P4838" t="s">
        <v>87</v>
      </c>
      <c r="Q4838" s="1" t="s">
        <v>88</v>
      </c>
      <c r="R4838" s="1" t="s">
        <v>379</v>
      </c>
      <c r="S4838" s="1" t="s">
        <v>23359</v>
      </c>
      <c r="T4838" s="1" t="s">
        <v>32181</v>
      </c>
      <c r="U4838" s="1" t="s">
        <v>1667</v>
      </c>
      <c r="V4838" s="1" t="s">
        <v>15792</v>
      </c>
      <c r="W4838" s="1" t="s">
        <v>60</v>
      </c>
      <c r="X4838" t="str">
        <f t="shared" si="526"/>
        <v>Complete</v>
      </c>
      <c r="Y4838">
        <f>MAX(0,100-IF(G4838="Invalid",Config!$B$5,0)-IF(I4838="Invalid",Config!$B$6,0)-IF(X4838="Incomplete",Config!$B$7,0)-IF(AF4838="Yes",Config!$B$37,0))</f>
        <v>100</v>
      </c>
      <c r="Z4838" s="1">
        <f>IF(OR(TRIM(B4838)="",COUNTIF(Config!$B$15:$B$19,B4838)&gt;0),1,0)+IF(OR(TRIM(C4838)="",COUNTIF(Config!$B$15:$B$19,C4838)&gt;0),1,0)+IF(OR(TRIM(F4838)="",COUNTIF(Config!$B$15:$B$19,F4838)&gt;0),1,0)+IF(OR(TRIM(H4838)="",COUNTIF(Config!$B$15:$B$19,H4838)&gt;0),1,0)+IF(OR(TRIM(E4838)="",COUNTIF(Config!$B$15:$B$19,E4838)&gt;0),1,0)+IF(OR(TRIM(K4838)="",COUNTIF(Config!$B$15:$B$19,K4838)&gt;0),1,0)+IF(OR(TRIM(P4838)="",COUNTIF(Config!$B$15:$B$19,P4838)&gt;0),1,0)+IF(OR(TRIM(R4838)="",COUNTIF(Config!$B$15:$B$19,R4838)&gt;0),1,0)</f>
        <v>0</v>
      </c>
      <c r="AA4838" s="1" cm="1">
        <f t="array" ref="AA4838">SUMPRODUCT(LEN(H4838)-LEN(SUBSTITUTE(H4838,{"0";"1";"2";"3";"4";"5";"6";"7";"8";"9"},"")))</f>
        <v>11</v>
      </c>
      <c r="AC4838" t="str">
        <f t="shared" si="527"/>
        <v/>
      </c>
      <c r="AD4838">
        <f t="shared" si="528"/>
        <v>1</v>
      </c>
      <c r="AE4838">
        <f t="shared" si="529"/>
        <v>1</v>
      </c>
      <c r="AF4838" t="str">
        <f t="shared" si="530"/>
        <v>No</v>
      </c>
      <c r="AG4838">
        <f t="shared" ca="1" si="531"/>
        <v>56</v>
      </c>
      <c r="AH4838" t="str">
        <f ca="1">IF(OR(V4838="",AG4838=""),"Yes",IF(AG4838&gt;Config!$B$41,"Yes","No"))</f>
        <v>No</v>
      </c>
    </row>
    <row r="4839" spans="1:34" x14ac:dyDescent="0.25">
      <c r="A4839" s="1" t="s">
        <v>32182</v>
      </c>
      <c r="B4839" s="1" t="s">
        <v>1634</v>
      </c>
      <c r="C4839" s="1" t="s">
        <v>946</v>
      </c>
      <c r="D4839" s="1" t="s">
        <v>8845</v>
      </c>
      <c r="E4839" s="1" t="s">
        <v>34620</v>
      </c>
      <c r="F4839" s="1" t="s">
        <v>8846</v>
      </c>
      <c r="G4839" t="str">
        <f t="shared" si="525"/>
        <v>Valid</v>
      </c>
      <c r="H4839" s="1" t="s">
        <v>32183</v>
      </c>
      <c r="I4839" t="str" cm="1">
        <f t="array" ref="I4839">IF(OR(TRIM(H4839)="",ISNUMBER(SEARCH("#",H4839)),AA4839&lt;Config!$B$8,SUMPRODUCT(--ISNUMBER(SEARCH({"a";"b";"c";"d";"e";"f";"g";"h";"i";"j";"k";"l";"m";"n";"o";"p";"q";"r";"s";"t";"u";"v";"w";"x";"y";"z"},H4839)))&gt;0),"Invalid","Valid")</f>
        <v>Valid</v>
      </c>
      <c r="J4839" s="1" t="s">
        <v>32184</v>
      </c>
      <c r="K4839" s="1" t="s">
        <v>722</v>
      </c>
      <c r="L4839" s="1" t="s">
        <v>134</v>
      </c>
      <c r="M4839" s="1" t="s">
        <v>33827</v>
      </c>
      <c r="N4839" s="1" t="s">
        <v>86</v>
      </c>
      <c r="O4839" s="1" t="s">
        <v>180</v>
      </c>
      <c r="P4839" t="s">
        <v>236</v>
      </c>
      <c r="Q4839" s="1" t="s">
        <v>237</v>
      </c>
      <c r="R4839" s="1" t="s">
        <v>254</v>
      </c>
      <c r="S4839" s="1" t="s">
        <v>32185</v>
      </c>
      <c r="T4839" s="1" t="s">
        <v>32186</v>
      </c>
      <c r="U4839" s="1" t="s">
        <v>8548</v>
      </c>
      <c r="V4839" s="1" t="s">
        <v>1710</v>
      </c>
      <c r="W4839" s="1" t="s">
        <v>60</v>
      </c>
      <c r="X4839" t="str">
        <f t="shared" si="526"/>
        <v>Complete</v>
      </c>
      <c r="Y4839">
        <f>MAX(0,100-IF(G4839="Invalid",Config!$B$5,0)-IF(I4839="Invalid",Config!$B$6,0)-IF(X4839="Incomplete",Config!$B$7,0)-IF(AF4839="Yes",Config!$B$37,0))</f>
        <v>75</v>
      </c>
      <c r="Z4839" s="1">
        <f>IF(OR(TRIM(B4839)="",COUNTIF(Config!$B$15:$B$19,B4839)&gt;0),1,0)+IF(OR(TRIM(C4839)="",COUNTIF(Config!$B$15:$B$19,C4839)&gt;0),1,0)+IF(OR(TRIM(F4839)="",COUNTIF(Config!$B$15:$B$19,F4839)&gt;0),1,0)+IF(OR(TRIM(H4839)="",COUNTIF(Config!$B$15:$B$19,H4839)&gt;0),1,0)+IF(OR(TRIM(E4839)="",COUNTIF(Config!$B$15:$B$19,E4839)&gt;0),1,0)+IF(OR(TRIM(K4839)="",COUNTIF(Config!$B$15:$B$19,K4839)&gt;0),1,0)+IF(OR(TRIM(P4839)="",COUNTIF(Config!$B$15:$B$19,P4839)&gt;0),1,0)+IF(OR(TRIM(R4839)="",COUNTIF(Config!$B$15:$B$19,R4839)&gt;0),1,0)</f>
        <v>0</v>
      </c>
      <c r="AA4839" s="1" cm="1">
        <f t="array" ref="AA4839">SUMPRODUCT(LEN(H4839)-LEN(SUBSTITUTE(H4839,{"0";"1";"2";"3";"4";"5";"6";"7";"8";"9"},"")))</f>
        <v>12</v>
      </c>
      <c r="AC4839" t="str">
        <f t="shared" si="527"/>
        <v>Potential Duplicate</v>
      </c>
      <c r="AD4839">
        <f t="shared" si="528"/>
        <v>2</v>
      </c>
      <c r="AE4839">
        <f t="shared" si="529"/>
        <v>1</v>
      </c>
      <c r="AF4839" t="str">
        <f t="shared" si="530"/>
        <v>Yes</v>
      </c>
      <c r="AG4839">
        <f t="shared" ca="1" si="531"/>
        <v>341</v>
      </c>
      <c r="AH4839" t="str">
        <f ca="1">IF(OR(V4839="",AG4839=""),"Yes",IF(AG4839&gt;Config!$B$41,"Yes","No"))</f>
        <v>No</v>
      </c>
    </row>
    <row r="4840" spans="1:34" x14ac:dyDescent="0.25">
      <c r="A4840" s="1" t="s">
        <v>11435</v>
      </c>
      <c r="B4840" s="1" t="s">
        <v>3087</v>
      </c>
      <c r="C4840" s="1" t="s">
        <v>432</v>
      </c>
      <c r="D4840" s="1" t="s">
        <v>32187</v>
      </c>
      <c r="E4840" s="1" t="s">
        <v>35196</v>
      </c>
      <c r="F4840" s="1" t="s">
        <v>32188</v>
      </c>
      <c r="G4840" t="str">
        <f t="shared" si="525"/>
        <v>Valid</v>
      </c>
      <c r="H4840" s="1" t="s">
        <v>5363</v>
      </c>
      <c r="I4840" t="str" cm="1">
        <f t="array" ref="I4840">IF(OR(TRIM(H4840)="",ISNUMBER(SEARCH("#",H4840)),AA4840&lt;Config!$B$8,SUMPRODUCT(--ISNUMBER(SEARCH({"a";"b";"c";"d";"e";"f";"g";"h";"i";"j";"k";"l";"m";"n";"o";"p";"q";"r";"s";"t";"u";"v";"w";"x";"y";"z"},H4840)))&gt;0),"Invalid","Valid")</f>
        <v>Valid</v>
      </c>
      <c r="J4840" s="1" t="s">
        <v>32189</v>
      </c>
      <c r="K4840" s="1" t="s">
        <v>866</v>
      </c>
      <c r="L4840" s="1" t="s">
        <v>450</v>
      </c>
      <c r="M4840" s="1" t="s">
        <v>165</v>
      </c>
      <c r="N4840" s="1" t="s">
        <v>86</v>
      </c>
      <c r="O4840" s="1" t="s">
        <v>180</v>
      </c>
      <c r="P4840" t="s">
        <v>53</v>
      </c>
      <c r="Q4840" s="1" t="s">
        <v>181</v>
      </c>
      <c r="R4840" s="1" t="s">
        <v>150</v>
      </c>
      <c r="S4840" s="1" t="s">
        <v>26219</v>
      </c>
      <c r="T4840" s="1" t="s">
        <v>32190</v>
      </c>
      <c r="U4840" s="1" t="s">
        <v>1831</v>
      </c>
      <c r="V4840" s="1" t="s">
        <v>140</v>
      </c>
      <c r="W4840" s="1" t="s">
        <v>384</v>
      </c>
      <c r="X4840" t="str">
        <f t="shared" si="526"/>
        <v>Complete</v>
      </c>
      <c r="Y4840">
        <f>MAX(0,100-IF(G4840="Invalid",Config!$B$5,0)-IF(I4840="Invalid",Config!$B$6,0)-IF(X4840="Incomplete",Config!$B$7,0)-IF(AF4840="Yes",Config!$B$37,0))</f>
        <v>75</v>
      </c>
      <c r="Z4840" s="1">
        <f>IF(OR(TRIM(B4840)="",COUNTIF(Config!$B$15:$B$19,B4840)&gt;0),1,0)+IF(OR(TRIM(C4840)="",COUNTIF(Config!$B$15:$B$19,C4840)&gt;0),1,0)+IF(OR(TRIM(F4840)="",COUNTIF(Config!$B$15:$B$19,F4840)&gt;0),1,0)+IF(OR(TRIM(H4840)="",COUNTIF(Config!$B$15:$B$19,H4840)&gt;0),1,0)+IF(OR(TRIM(E4840)="",COUNTIF(Config!$B$15:$B$19,E4840)&gt;0),1,0)+IF(OR(TRIM(K4840)="",COUNTIF(Config!$B$15:$B$19,K4840)&gt;0),1,0)+IF(OR(TRIM(P4840)="",COUNTIF(Config!$B$15:$B$19,P4840)&gt;0),1,0)+IF(OR(TRIM(R4840)="",COUNTIF(Config!$B$15:$B$19,R4840)&gt;0),1,0)</f>
        <v>0</v>
      </c>
      <c r="AA4840" s="1" cm="1">
        <f t="array" ref="AA4840">SUMPRODUCT(LEN(H4840)-LEN(SUBSTITUTE(H4840,{"0";"1";"2";"3";"4";"5";"6";"7";"8";"9"},"")))</f>
        <v>12</v>
      </c>
      <c r="AC4840" t="str">
        <f t="shared" si="527"/>
        <v>Potential Duplicate</v>
      </c>
      <c r="AD4840">
        <f t="shared" si="528"/>
        <v>1</v>
      </c>
      <c r="AE4840">
        <f t="shared" si="529"/>
        <v>2</v>
      </c>
      <c r="AF4840" t="str">
        <f t="shared" si="530"/>
        <v>Yes</v>
      </c>
      <c r="AG4840">
        <f t="shared" ca="1" si="531"/>
        <v>37</v>
      </c>
      <c r="AH4840" t="str">
        <f ca="1">IF(OR(V4840="",AG4840=""),"Yes",IF(AG4840&gt;Config!$B$41,"Yes","No"))</f>
        <v>No</v>
      </c>
    </row>
    <row r="4841" spans="1:34" x14ac:dyDescent="0.25">
      <c r="A4841" s="1" t="s">
        <v>32191</v>
      </c>
      <c r="B4841" s="1" t="s">
        <v>295</v>
      </c>
      <c r="C4841" s="1" t="s">
        <v>489</v>
      </c>
      <c r="D4841" s="1" t="s">
        <v>29256</v>
      </c>
      <c r="E4841" s="1" t="s">
        <v>458</v>
      </c>
      <c r="F4841" s="1" t="s">
        <v>32192</v>
      </c>
      <c r="G4841" t="str">
        <f t="shared" si="525"/>
        <v>Valid</v>
      </c>
      <c r="H4841" s="1" t="s">
        <v>32193</v>
      </c>
      <c r="I4841" t="str" cm="1">
        <f t="array" ref="I4841">IF(OR(TRIM(H4841)="",ISNUMBER(SEARCH("#",H4841)),AA4841&lt;Config!$B$8,SUMPRODUCT(--ISNUMBER(SEARCH({"a";"b";"c";"d";"e";"f";"g";"h";"i";"j";"k";"l";"m";"n";"o";"p";"q";"r";"s";"t";"u";"v";"w";"x";"y";"z"},H4841)))&gt;0),"Invalid","Valid")</f>
        <v>Valid</v>
      </c>
      <c r="J4841" s="1" t="s">
        <v>32194</v>
      </c>
      <c r="K4841" s="1" t="s">
        <v>264</v>
      </c>
      <c r="L4841" s="1" t="s">
        <v>29</v>
      </c>
      <c r="M4841" s="1" t="s">
        <v>391</v>
      </c>
      <c r="N4841" s="1" t="s">
        <v>68</v>
      </c>
      <c r="O4841" s="1" t="s">
        <v>69</v>
      </c>
      <c r="P4841" t="s">
        <v>53</v>
      </c>
      <c r="Q4841" s="1" t="s">
        <v>55</v>
      </c>
      <c r="R4841" s="1" t="s">
        <v>415</v>
      </c>
      <c r="S4841" s="1" t="s">
        <v>17556</v>
      </c>
      <c r="T4841" s="1" t="s">
        <v>32195</v>
      </c>
      <c r="U4841" s="1" t="s">
        <v>32196</v>
      </c>
      <c r="V4841" s="1" t="s">
        <v>26774</v>
      </c>
      <c r="W4841" s="1" t="s">
        <v>75</v>
      </c>
      <c r="X4841" t="str">
        <f t="shared" si="526"/>
        <v>Complete</v>
      </c>
      <c r="Y4841">
        <f>MAX(0,100-IF(G4841="Invalid",Config!$B$5,0)-IF(I4841="Invalid",Config!$B$6,0)-IF(X4841="Incomplete",Config!$B$7,0)-IF(AF4841="Yes",Config!$B$37,0))</f>
        <v>100</v>
      </c>
      <c r="Z4841" s="1">
        <f>IF(OR(TRIM(B4841)="",COUNTIF(Config!$B$15:$B$19,B4841)&gt;0),1,0)+IF(OR(TRIM(C4841)="",COUNTIF(Config!$B$15:$B$19,C4841)&gt;0),1,0)+IF(OR(TRIM(F4841)="",COUNTIF(Config!$B$15:$B$19,F4841)&gt;0),1,0)+IF(OR(TRIM(H4841)="",COUNTIF(Config!$B$15:$B$19,H4841)&gt;0),1,0)+IF(OR(TRIM(E4841)="",COUNTIF(Config!$B$15:$B$19,E4841)&gt;0),1,0)+IF(OR(TRIM(K4841)="",COUNTIF(Config!$B$15:$B$19,K4841)&gt;0),1,0)+IF(OR(TRIM(P4841)="",COUNTIF(Config!$B$15:$B$19,P4841)&gt;0),1,0)+IF(OR(TRIM(R4841)="",COUNTIF(Config!$B$15:$B$19,R4841)&gt;0),1,0)</f>
        <v>0</v>
      </c>
      <c r="AA4841" s="1" cm="1">
        <f t="array" ref="AA4841">SUMPRODUCT(LEN(H4841)-LEN(SUBSTITUTE(H4841,{"0";"1";"2";"3";"4";"5";"6";"7";"8";"9"},"")))</f>
        <v>12</v>
      </c>
      <c r="AC4841" t="str">
        <f t="shared" si="527"/>
        <v/>
      </c>
      <c r="AD4841">
        <f t="shared" si="528"/>
        <v>1</v>
      </c>
      <c r="AE4841">
        <f t="shared" si="529"/>
        <v>1</v>
      </c>
      <c r="AF4841" t="str">
        <f t="shared" si="530"/>
        <v>No</v>
      </c>
      <c r="AG4841">
        <f t="shared" ca="1" si="531"/>
        <v>397</v>
      </c>
      <c r="AH4841" t="str">
        <f ca="1">IF(OR(V4841="",AG4841=""),"Yes",IF(AG4841&gt;Config!$B$41,"Yes","No"))</f>
        <v>Yes</v>
      </c>
    </row>
    <row r="4842" spans="1:34" x14ac:dyDescent="0.25">
      <c r="A4842" s="1" t="s">
        <v>32197</v>
      </c>
      <c r="B4842" s="1" t="s">
        <v>1006</v>
      </c>
      <c r="C4842" s="1" t="s">
        <v>128</v>
      </c>
      <c r="D4842" s="1" t="s">
        <v>32198</v>
      </c>
      <c r="E4842" s="1" t="s">
        <v>34042</v>
      </c>
      <c r="F4842" s="1" t="s">
        <v>32199</v>
      </c>
      <c r="G4842" t="str">
        <f t="shared" si="525"/>
        <v>Valid</v>
      </c>
      <c r="H4842" s="1" t="s">
        <v>32200</v>
      </c>
      <c r="I4842" t="str" cm="1">
        <f t="array" ref="I4842">IF(OR(TRIM(H4842)="",ISNUMBER(SEARCH("#",H4842)),AA4842&lt;Config!$B$8,SUMPRODUCT(--ISNUMBER(SEARCH({"a";"b";"c";"d";"e";"f";"g";"h";"i";"j";"k";"l";"m";"n";"o";"p";"q";"r";"s";"t";"u";"v";"w";"x";"y";"z"},H4842)))&gt;0),"Invalid","Valid")</f>
        <v>Valid</v>
      </c>
      <c r="J4842" s="1" t="s">
        <v>32201</v>
      </c>
      <c r="K4842" s="1" t="s">
        <v>48</v>
      </c>
      <c r="L4842" s="1" t="s">
        <v>102</v>
      </c>
      <c r="M4842" s="1" t="s">
        <v>517</v>
      </c>
      <c r="N4842" s="1" t="s">
        <v>33819</v>
      </c>
      <c r="O4842" s="1" t="s">
        <v>52</v>
      </c>
      <c r="P4842" t="s">
        <v>33</v>
      </c>
      <c r="Q4842" s="1" t="s">
        <v>1099</v>
      </c>
      <c r="R4842" s="1" t="s">
        <v>482</v>
      </c>
      <c r="S4842" s="1" t="s">
        <v>21965</v>
      </c>
      <c r="T4842" s="1" t="s">
        <v>32202</v>
      </c>
      <c r="U4842" s="1" t="s">
        <v>2267</v>
      </c>
      <c r="V4842" s="1" t="s">
        <v>1521</v>
      </c>
      <c r="W4842" s="1" t="s">
        <v>125</v>
      </c>
      <c r="X4842" t="str">
        <f t="shared" si="526"/>
        <v>Complete</v>
      </c>
      <c r="Y4842">
        <f>MAX(0,100-IF(G4842="Invalid",Config!$B$5,0)-IF(I4842="Invalid",Config!$B$6,0)-IF(X4842="Incomplete",Config!$B$7,0)-IF(AF4842="Yes",Config!$B$37,0))</f>
        <v>100</v>
      </c>
      <c r="Z4842" s="1">
        <f>IF(OR(TRIM(B4842)="",COUNTIF(Config!$B$15:$B$19,B4842)&gt;0),1,0)+IF(OR(TRIM(C4842)="",COUNTIF(Config!$B$15:$B$19,C4842)&gt;0),1,0)+IF(OR(TRIM(F4842)="",COUNTIF(Config!$B$15:$B$19,F4842)&gt;0),1,0)+IF(OR(TRIM(H4842)="",COUNTIF(Config!$B$15:$B$19,H4842)&gt;0),1,0)+IF(OR(TRIM(E4842)="",COUNTIF(Config!$B$15:$B$19,E4842)&gt;0),1,0)+IF(OR(TRIM(K4842)="",COUNTIF(Config!$B$15:$B$19,K4842)&gt;0),1,0)+IF(OR(TRIM(P4842)="",COUNTIF(Config!$B$15:$B$19,P4842)&gt;0),1,0)+IF(OR(TRIM(R4842)="",COUNTIF(Config!$B$15:$B$19,R4842)&gt;0),1,0)</f>
        <v>0</v>
      </c>
      <c r="AA4842" s="1" cm="1">
        <f t="array" ref="AA4842">SUMPRODUCT(LEN(H4842)-LEN(SUBSTITUTE(H4842,{"0";"1";"2";"3";"4";"5";"6";"7";"8";"9"},"")))</f>
        <v>10</v>
      </c>
      <c r="AC4842" t="str">
        <f t="shared" si="527"/>
        <v/>
      </c>
      <c r="AD4842">
        <f t="shared" si="528"/>
        <v>1</v>
      </c>
      <c r="AE4842">
        <f t="shared" si="529"/>
        <v>1</v>
      </c>
      <c r="AF4842" t="str">
        <f t="shared" si="530"/>
        <v>No</v>
      </c>
      <c r="AG4842">
        <f t="shared" ca="1" si="531"/>
        <v>37</v>
      </c>
      <c r="AH4842" t="str">
        <f ca="1">IF(OR(V4842="",AG4842=""),"Yes",IF(AG4842&gt;Config!$B$41,"Yes","No"))</f>
        <v>No</v>
      </c>
    </row>
    <row r="4843" spans="1:34" x14ac:dyDescent="0.25">
      <c r="A4843" s="1" t="s">
        <v>32203</v>
      </c>
      <c r="B4843" s="1" t="s">
        <v>1441</v>
      </c>
      <c r="C4843" s="1" t="s">
        <v>308</v>
      </c>
      <c r="D4843" s="1" t="s">
        <v>2566</v>
      </c>
      <c r="E4843" s="1" t="s">
        <v>35759</v>
      </c>
      <c r="F4843" s="1" t="s">
        <v>32204</v>
      </c>
      <c r="G4843" t="str">
        <f t="shared" si="525"/>
        <v>Valid</v>
      </c>
      <c r="H4843" s="1" t="s">
        <v>32205</v>
      </c>
      <c r="I4843" t="str" cm="1">
        <f t="array" ref="I4843">IF(OR(TRIM(H4843)="",ISNUMBER(SEARCH("#",H4843)),AA4843&lt;Config!$B$8,SUMPRODUCT(--ISNUMBER(SEARCH({"a";"b";"c";"d";"e";"f";"g";"h";"i";"j";"k";"l";"m";"n";"o";"p";"q";"r";"s";"t";"u";"v";"w";"x";"y";"z"},H4843)))&gt;0),"Invalid","Valid")</f>
        <v>Valid</v>
      </c>
      <c r="J4843" s="1" t="s">
        <v>32206</v>
      </c>
      <c r="K4843" s="1" t="s">
        <v>195</v>
      </c>
      <c r="L4843" s="1" t="s">
        <v>134</v>
      </c>
      <c r="M4843" s="1" t="s">
        <v>235</v>
      </c>
      <c r="N4843" s="1" t="s">
        <v>33819</v>
      </c>
      <c r="O4843" s="1" t="s">
        <v>180</v>
      </c>
      <c r="P4843" t="s">
        <v>344</v>
      </c>
      <c r="Q4843" s="1" t="s">
        <v>1199</v>
      </c>
      <c r="R4843" s="1" t="s">
        <v>346</v>
      </c>
      <c r="S4843" s="1" t="s">
        <v>10993</v>
      </c>
      <c r="T4843" s="1" t="s">
        <v>32207</v>
      </c>
      <c r="U4843" s="1" t="s">
        <v>257</v>
      </c>
      <c r="V4843" s="1" t="s">
        <v>140</v>
      </c>
      <c r="W4843" s="1" t="s">
        <v>293</v>
      </c>
      <c r="X4843" t="str">
        <f t="shared" si="526"/>
        <v>Complete</v>
      </c>
      <c r="Y4843">
        <f>MAX(0,100-IF(G4843="Invalid",Config!$B$5,0)-IF(I4843="Invalid",Config!$B$6,0)-IF(X4843="Incomplete",Config!$B$7,0)-IF(AF4843="Yes",Config!$B$37,0))</f>
        <v>100</v>
      </c>
      <c r="Z4843" s="1">
        <f>IF(OR(TRIM(B4843)="",COUNTIF(Config!$B$15:$B$19,B4843)&gt;0),1,0)+IF(OR(TRIM(C4843)="",COUNTIF(Config!$B$15:$B$19,C4843)&gt;0),1,0)+IF(OR(TRIM(F4843)="",COUNTIF(Config!$B$15:$B$19,F4843)&gt;0),1,0)+IF(OR(TRIM(H4843)="",COUNTIF(Config!$B$15:$B$19,H4843)&gt;0),1,0)+IF(OR(TRIM(E4843)="",COUNTIF(Config!$B$15:$B$19,E4843)&gt;0),1,0)+IF(OR(TRIM(K4843)="",COUNTIF(Config!$B$15:$B$19,K4843)&gt;0),1,0)+IF(OR(TRIM(P4843)="",COUNTIF(Config!$B$15:$B$19,P4843)&gt;0),1,0)+IF(OR(TRIM(R4843)="",COUNTIF(Config!$B$15:$B$19,R4843)&gt;0),1,0)</f>
        <v>0</v>
      </c>
      <c r="AA4843" s="1" cm="1">
        <f t="array" ref="AA4843">SUMPRODUCT(LEN(H4843)-LEN(SUBSTITUTE(H4843,{"0";"1";"2";"3";"4";"5";"6";"7";"8";"9"},"")))</f>
        <v>11</v>
      </c>
      <c r="AC4843" t="str">
        <f t="shared" si="527"/>
        <v/>
      </c>
      <c r="AD4843">
        <f t="shared" si="528"/>
        <v>1</v>
      </c>
      <c r="AE4843">
        <f t="shared" si="529"/>
        <v>1</v>
      </c>
      <c r="AF4843" t="str">
        <f t="shared" si="530"/>
        <v>No</v>
      </c>
      <c r="AG4843">
        <f t="shared" ca="1" si="531"/>
        <v>37</v>
      </c>
      <c r="AH4843" t="str">
        <f ca="1">IF(OR(V4843="",AG4843=""),"Yes",IF(AG4843&gt;Config!$B$41,"Yes","No"))</f>
        <v>No</v>
      </c>
    </row>
    <row r="4844" spans="1:34" x14ac:dyDescent="0.25">
      <c r="A4844" s="1" t="s">
        <v>32208</v>
      </c>
      <c r="B4844" s="1" t="s">
        <v>839</v>
      </c>
      <c r="C4844" s="1" t="s">
        <v>524</v>
      </c>
      <c r="D4844" s="1" t="s">
        <v>32209</v>
      </c>
      <c r="E4844" s="1" t="s">
        <v>33921</v>
      </c>
      <c r="F4844" s="1" t="s">
        <v>32210</v>
      </c>
      <c r="G4844" t="str">
        <f t="shared" si="525"/>
        <v>Valid</v>
      </c>
      <c r="H4844" s="1" t="s">
        <v>32211</v>
      </c>
      <c r="I4844" t="str" cm="1">
        <f t="array" ref="I4844">IF(OR(TRIM(H4844)="",ISNUMBER(SEARCH("#",H4844)),AA4844&lt;Config!$B$8,SUMPRODUCT(--ISNUMBER(SEARCH({"a";"b";"c";"d";"e";"f";"g";"h";"i";"j";"k";"l";"m";"n";"o";"p";"q";"r";"s";"t";"u";"v";"w";"x";"y";"z"},H4844)))&gt;0),"Invalid","Valid")</f>
        <v>Valid</v>
      </c>
      <c r="J4844" s="1" t="s">
        <v>32212</v>
      </c>
      <c r="K4844" s="1" t="s">
        <v>28</v>
      </c>
      <c r="L4844" s="1" t="s">
        <v>450</v>
      </c>
      <c r="M4844" s="1" t="s">
        <v>118</v>
      </c>
      <c r="N4844" s="1" t="s">
        <v>148</v>
      </c>
      <c r="O4844" s="1" t="s">
        <v>69</v>
      </c>
      <c r="P4844" t="s">
        <v>87</v>
      </c>
      <c r="Q4844" s="1" t="s">
        <v>88</v>
      </c>
      <c r="R4844" s="1" t="s">
        <v>212</v>
      </c>
      <c r="S4844" s="1" t="s">
        <v>16051</v>
      </c>
      <c r="T4844" s="1" t="s">
        <v>32213</v>
      </c>
      <c r="U4844" s="1" t="s">
        <v>8052</v>
      </c>
      <c r="V4844" s="1" t="s">
        <v>5784</v>
      </c>
      <c r="W4844" s="1" t="s">
        <v>125</v>
      </c>
      <c r="X4844" t="str">
        <f t="shared" si="526"/>
        <v>Complete</v>
      </c>
      <c r="Y4844">
        <f>MAX(0,100-IF(G4844="Invalid",Config!$B$5,0)-IF(I4844="Invalid",Config!$B$6,0)-IF(X4844="Incomplete",Config!$B$7,0)-IF(AF4844="Yes",Config!$B$37,0))</f>
        <v>100</v>
      </c>
      <c r="Z4844" s="1">
        <f>IF(OR(TRIM(B4844)="",COUNTIF(Config!$B$15:$B$19,B4844)&gt;0),1,0)+IF(OR(TRIM(C4844)="",COUNTIF(Config!$B$15:$B$19,C4844)&gt;0),1,0)+IF(OR(TRIM(F4844)="",COUNTIF(Config!$B$15:$B$19,F4844)&gt;0),1,0)+IF(OR(TRIM(H4844)="",COUNTIF(Config!$B$15:$B$19,H4844)&gt;0),1,0)+IF(OR(TRIM(E4844)="",COUNTIF(Config!$B$15:$B$19,E4844)&gt;0),1,0)+IF(OR(TRIM(K4844)="",COUNTIF(Config!$B$15:$B$19,K4844)&gt;0),1,0)+IF(OR(TRIM(P4844)="",COUNTIF(Config!$B$15:$B$19,P4844)&gt;0),1,0)+IF(OR(TRIM(R4844)="",COUNTIF(Config!$B$15:$B$19,R4844)&gt;0),1,0)</f>
        <v>0</v>
      </c>
      <c r="AA4844" s="1" cm="1">
        <f t="array" ref="AA4844">SUMPRODUCT(LEN(H4844)-LEN(SUBSTITUTE(H4844,{"0";"1";"2";"3";"4";"5";"6";"7";"8";"9"},"")))</f>
        <v>11</v>
      </c>
      <c r="AC4844" t="str">
        <f t="shared" si="527"/>
        <v/>
      </c>
      <c r="AD4844">
        <f t="shared" si="528"/>
        <v>1</v>
      </c>
      <c r="AE4844">
        <f t="shared" si="529"/>
        <v>1</v>
      </c>
      <c r="AF4844" t="str">
        <f t="shared" si="530"/>
        <v>No</v>
      </c>
      <c r="AG4844">
        <f t="shared" ca="1" si="531"/>
        <v>157</v>
      </c>
      <c r="AH4844" t="str">
        <f ca="1">IF(OR(V4844="",AG4844=""),"Yes",IF(AG4844&gt;Config!$B$41,"Yes","No"))</f>
        <v>No</v>
      </c>
    </row>
    <row r="4845" spans="1:34" x14ac:dyDescent="0.25">
      <c r="A4845" s="1" t="s">
        <v>32214</v>
      </c>
      <c r="B4845" s="1" t="s">
        <v>3087</v>
      </c>
      <c r="C4845" s="1" t="s">
        <v>1339</v>
      </c>
      <c r="D4845" s="1" t="s">
        <v>16258</v>
      </c>
      <c r="E4845" s="1" t="s">
        <v>33829</v>
      </c>
      <c r="F4845" s="1" t="s">
        <v>32215</v>
      </c>
      <c r="G4845" t="str">
        <f t="shared" si="525"/>
        <v>Valid</v>
      </c>
      <c r="H4845" s="1" t="s">
        <v>32216</v>
      </c>
      <c r="I4845" t="str" cm="1">
        <f t="array" ref="I4845">IF(OR(TRIM(H4845)="",ISNUMBER(SEARCH("#",H4845)),AA4845&lt;Config!$B$8,SUMPRODUCT(--ISNUMBER(SEARCH({"a";"b";"c";"d";"e";"f";"g";"h";"i";"j";"k";"l";"m";"n";"o";"p";"q";"r";"s";"t";"u";"v";"w";"x";"y";"z"},H4845)))&gt;0),"Invalid","Valid")</f>
        <v>Valid</v>
      </c>
      <c r="J4845" s="1" t="s">
        <v>32217</v>
      </c>
      <c r="K4845" s="1" t="s">
        <v>210</v>
      </c>
      <c r="L4845" s="1" t="s">
        <v>29</v>
      </c>
      <c r="M4845" s="1" t="s">
        <v>235</v>
      </c>
      <c r="N4845" s="1" t="s">
        <v>148</v>
      </c>
      <c r="O4845" s="1" t="s">
        <v>196</v>
      </c>
      <c r="P4845" t="s">
        <v>33</v>
      </c>
      <c r="Q4845" s="1" t="s">
        <v>1099</v>
      </c>
      <c r="R4845" s="1" t="s">
        <v>2361</v>
      </c>
      <c r="S4845" s="1" t="s">
        <v>5988</v>
      </c>
      <c r="T4845" s="1" t="s">
        <v>32218</v>
      </c>
      <c r="U4845" s="1" t="s">
        <v>31579</v>
      </c>
      <c r="V4845" s="1" t="s">
        <v>2785</v>
      </c>
      <c r="W4845" s="1" t="s">
        <v>384</v>
      </c>
      <c r="X4845" t="str">
        <f t="shared" si="526"/>
        <v>Incomplete</v>
      </c>
      <c r="Y4845">
        <f>MAX(0,100-IF(G4845="Invalid",Config!$B$5,0)-IF(I4845="Invalid",Config!$B$6,0)-IF(X4845="Incomplete",Config!$B$7,0)-IF(AF4845="Yes",Config!$B$37,0))</f>
        <v>60</v>
      </c>
      <c r="Z4845" s="1">
        <f>IF(OR(TRIM(B4845)="",COUNTIF(Config!$B$15:$B$19,B4845)&gt;0),1,0)+IF(OR(TRIM(C4845)="",COUNTIF(Config!$B$15:$B$19,C4845)&gt;0),1,0)+IF(OR(TRIM(F4845)="",COUNTIF(Config!$B$15:$B$19,F4845)&gt;0),1,0)+IF(OR(TRIM(H4845)="",COUNTIF(Config!$B$15:$B$19,H4845)&gt;0),1,0)+IF(OR(TRIM(E4845)="",COUNTIF(Config!$B$15:$B$19,E4845)&gt;0),1,0)+IF(OR(TRIM(K4845)="",COUNTIF(Config!$B$15:$B$19,K4845)&gt;0),1,0)+IF(OR(TRIM(P4845)="",COUNTIF(Config!$B$15:$B$19,P4845)&gt;0),1,0)+IF(OR(TRIM(R4845)="",COUNTIF(Config!$B$15:$B$19,R4845)&gt;0),1,0)</f>
        <v>1</v>
      </c>
      <c r="AA4845" s="1" cm="1">
        <f t="array" ref="AA4845">SUMPRODUCT(LEN(H4845)-LEN(SUBSTITUTE(H4845,{"0";"1";"2";"3";"4";"5";"6";"7";"8";"9"},"")))</f>
        <v>10</v>
      </c>
      <c r="AC4845" t="str">
        <f t="shared" si="527"/>
        <v>Incomplete Profile</v>
      </c>
      <c r="AD4845">
        <f t="shared" si="528"/>
        <v>1</v>
      </c>
      <c r="AE4845">
        <f t="shared" si="529"/>
        <v>1</v>
      </c>
      <c r="AF4845" t="str">
        <f t="shared" si="530"/>
        <v>No</v>
      </c>
      <c r="AG4845">
        <f t="shared" ca="1" si="531"/>
        <v>527</v>
      </c>
      <c r="AH4845" t="str">
        <f ca="1">IF(OR(V4845="",AG4845=""),"Yes",IF(AG4845&gt;Config!$B$41,"Yes","No"))</f>
        <v>Yes</v>
      </c>
    </row>
    <row r="4846" spans="1:34" x14ac:dyDescent="0.25">
      <c r="A4846" s="1" t="s">
        <v>32219</v>
      </c>
      <c r="B4846" s="1" t="s">
        <v>1293</v>
      </c>
      <c r="C4846" s="1" t="s">
        <v>1339</v>
      </c>
      <c r="D4846" s="1" t="s">
        <v>4805</v>
      </c>
      <c r="E4846" s="1" t="s">
        <v>283</v>
      </c>
      <c r="F4846" s="1" t="s">
        <v>32220</v>
      </c>
      <c r="G4846" t="str">
        <f t="shared" si="525"/>
        <v>Valid</v>
      </c>
      <c r="H4846" s="1" t="s">
        <v>32221</v>
      </c>
      <c r="I4846" t="str" cm="1">
        <f t="array" ref="I4846">IF(OR(TRIM(H4846)="",ISNUMBER(SEARCH("#",H4846)),AA4846&lt;Config!$B$8,SUMPRODUCT(--ISNUMBER(SEARCH({"a";"b";"c";"d";"e";"f";"g";"h";"i";"j";"k";"l";"m";"n";"o";"p";"q";"r";"s";"t";"u";"v";"w";"x";"y";"z"},H4846)))&gt;0),"Invalid","Valid")</f>
        <v>Valid</v>
      </c>
      <c r="J4846" s="1" t="s">
        <v>32222</v>
      </c>
      <c r="K4846" s="1" t="s">
        <v>425</v>
      </c>
      <c r="L4846" s="1" t="s">
        <v>164</v>
      </c>
      <c r="M4846" s="1" t="s">
        <v>235</v>
      </c>
      <c r="N4846" s="1" t="s">
        <v>51</v>
      </c>
      <c r="O4846" s="1" t="s">
        <v>180</v>
      </c>
      <c r="P4846" t="s">
        <v>53</v>
      </c>
      <c r="Q4846" s="1" t="s">
        <v>197</v>
      </c>
      <c r="R4846" s="1" t="s">
        <v>415</v>
      </c>
      <c r="S4846" s="1" t="s">
        <v>32223</v>
      </c>
      <c r="T4846" s="1" t="s">
        <v>32224</v>
      </c>
      <c r="U4846" s="1" t="s">
        <v>32225</v>
      </c>
      <c r="V4846" s="1" t="s">
        <v>6379</v>
      </c>
      <c r="W4846" s="1" t="s">
        <v>125</v>
      </c>
      <c r="X4846" t="str">
        <f t="shared" si="526"/>
        <v>Complete</v>
      </c>
      <c r="Y4846">
        <f>MAX(0,100-IF(G4846="Invalid",Config!$B$5,0)-IF(I4846="Invalid",Config!$B$6,0)-IF(X4846="Incomplete",Config!$B$7,0)-IF(AF4846="Yes",Config!$B$37,0))</f>
        <v>75</v>
      </c>
      <c r="Z4846" s="1">
        <f>IF(OR(TRIM(B4846)="",COUNTIF(Config!$B$15:$B$19,B4846)&gt;0),1,0)+IF(OR(TRIM(C4846)="",COUNTIF(Config!$B$15:$B$19,C4846)&gt;0),1,0)+IF(OR(TRIM(F4846)="",COUNTIF(Config!$B$15:$B$19,F4846)&gt;0),1,0)+IF(OR(TRIM(H4846)="",COUNTIF(Config!$B$15:$B$19,H4846)&gt;0),1,0)+IF(OR(TRIM(E4846)="",COUNTIF(Config!$B$15:$B$19,E4846)&gt;0),1,0)+IF(OR(TRIM(K4846)="",COUNTIF(Config!$B$15:$B$19,K4846)&gt;0),1,0)+IF(OR(TRIM(P4846)="",COUNTIF(Config!$B$15:$B$19,P4846)&gt;0),1,0)+IF(OR(TRIM(R4846)="",COUNTIF(Config!$B$15:$B$19,R4846)&gt;0),1,0)</f>
        <v>0</v>
      </c>
      <c r="AA4846" s="1" cm="1">
        <f t="array" ref="AA4846">SUMPRODUCT(LEN(H4846)-LEN(SUBSTITUTE(H4846,{"0";"1";"2";"3";"4";"5";"6";"7";"8";"9"},"")))</f>
        <v>10</v>
      </c>
      <c r="AC4846" t="str">
        <f t="shared" si="527"/>
        <v>Potential Duplicate</v>
      </c>
      <c r="AD4846">
        <f t="shared" si="528"/>
        <v>1</v>
      </c>
      <c r="AE4846">
        <f t="shared" si="529"/>
        <v>2</v>
      </c>
      <c r="AF4846" t="str">
        <f t="shared" si="530"/>
        <v>Yes</v>
      </c>
      <c r="AG4846">
        <f t="shared" ca="1" si="531"/>
        <v>260</v>
      </c>
      <c r="AH4846" t="str">
        <f ca="1">IF(OR(V4846="",AG4846=""),"Yes",IF(AG4846&gt;Config!$B$41,"Yes","No"))</f>
        <v>No</v>
      </c>
    </row>
    <row r="4847" spans="1:34" x14ac:dyDescent="0.25">
      <c r="A4847" s="1" t="s">
        <v>32226</v>
      </c>
      <c r="B4847" s="1" t="s">
        <v>353</v>
      </c>
      <c r="C4847" s="1" t="s">
        <v>620</v>
      </c>
      <c r="D4847" s="1" t="s">
        <v>32227</v>
      </c>
      <c r="E4847" s="1" t="s">
        <v>33829</v>
      </c>
      <c r="F4847" s="1" t="s">
        <v>32228</v>
      </c>
      <c r="G4847" t="str">
        <f t="shared" si="525"/>
        <v>Valid</v>
      </c>
      <c r="H4847" s="1" t="s">
        <v>32229</v>
      </c>
      <c r="I4847" t="str" cm="1">
        <f t="array" ref="I4847">IF(OR(TRIM(H4847)="",ISNUMBER(SEARCH("#",H4847)),AA4847&lt;Config!$B$8,SUMPRODUCT(--ISNUMBER(SEARCH({"a";"b";"c";"d";"e";"f";"g";"h";"i";"j";"k";"l";"m";"n";"o";"p";"q";"r";"s";"t";"u";"v";"w";"x";"y";"z"},H4847)))&gt;0),"Invalid","Valid")</f>
        <v>Valid</v>
      </c>
      <c r="J4847" s="1" t="s">
        <v>32230</v>
      </c>
      <c r="K4847" s="1" t="s">
        <v>210</v>
      </c>
      <c r="L4847" s="1" t="s">
        <v>450</v>
      </c>
      <c r="M4847" s="1" t="s">
        <v>118</v>
      </c>
      <c r="N4847" s="1" t="s">
        <v>86</v>
      </c>
      <c r="O4847" s="1" t="s">
        <v>32</v>
      </c>
      <c r="P4847" t="s">
        <v>53</v>
      </c>
      <c r="Q4847" s="1" t="s">
        <v>197</v>
      </c>
      <c r="R4847" s="1" t="s">
        <v>415</v>
      </c>
      <c r="S4847" s="1" t="s">
        <v>1928</v>
      </c>
      <c r="T4847" s="1" t="s">
        <v>32231</v>
      </c>
      <c r="U4847" s="1" t="s">
        <v>7943</v>
      </c>
      <c r="V4847" s="1" t="s">
        <v>816</v>
      </c>
      <c r="W4847" s="1" t="s">
        <v>75</v>
      </c>
      <c r="X4847" t="str">
        <f t="shared" si="526"/>
        <v>Incomplete</v>
      </c>
      <c r="Y4847">
        <f>MAX(0,100-IF(G4847="Invalid",Config!$B$5,0)-IF(I4847="Invalid",Config!$B$6,0)-IF(X4847="Incomplete",Config!$B$7,0)-IF(AF4847="Yes",Config!$B$37,0))</f>
        <v>60</v>
      </c>
      <c r="Z4847" s="1">
        <f>IF(OR(TRIM(B4847)="",COUNTIF(Config!$B$15:$B$19,B4847)&gt;0),1,0)+IF(OR(TRIM(C4847)="",COUNTIF(Config!$B$15:$B$19,C4847)&gt;0),1,0)+IF(OR(TRIM(F4847)="",COUNTIF(Config!$B$15:$B$19,F4847)&gt;0),1,0)+IF(OR(TRIM(H4847)="",COUNTIF(Config!$B$15:$B$19,H4847)&gt;0),1,0)+IF(OR(TRIM(E4847)="",COUNTIF(Config!$B$15:$B$19,E4847)&gt;0),1,0)+IF(OR(TRIM(K4847)="",COUNTIF(Config!$B$15:$B$19,K4847)&gt;0),1,0)+IF(OR(TRIM(P4847)="",COUNTIF(Config!$B$15:$B$19,P4847)&gt;0),1,0)+IF(OR(TRIM(R4847)="",COUNTIF(Config!$B$15:$B$19,R4847)&gt;0),1,0)</f>
        <v>1</v>
      </c>
      <c r="AA4847" s="1" cm="1">
        <f t="array" ref="AA4847">SUMPRODUCT(LEN(H4847)-LEN(SUBSTITUTE(H4847,{"0";"1";"2";"3";"4";"5";"6";"7";"8";"9"},"")))</f>
        <v>10</v>
      </c>
      <c r="AC4847" t="str">
        <f t="shared" si="527"/>
        <v>Incomplete Profile</v>
      </c>
      <c r="AD4847">
        <f t="shared" si="528"/>
        <v>1</v>
      </c>
      <c r="AE4847">
        <f t="shared" si="529"/>
        <v>1</v>
      </c>
      <c r="AF4847" t="str">
        <f t="shared" si="530"/>
        <v>No</v>
      </c>
      <c r="AG4847">
        <f t="shared" ca="1" si="531"/>
        <v>365</v>
      </c>
      <c r="AH4847" t="str">
        <f ca="1">IF(OR(V4847="",AG4847=""),"Yes",IF(AG4847&gt;Config!$B$41,"Yes","No"))</f>
        <v>No</v>
      </c>
    </row>
    <row r="4848" spans="1:34" x14ac:dyDescent="0.25">
      <c r="A4848" s="1" t="s">
        <v>32232</v>
      </c>
      <c r="B4848" s="1" t="s">
        <v>510</v>
      </c>
      <c r="C4848" s="1" t="s">
        <v>364</v>
      </c>
      <c r="D4848" s="1" t="s">
        <v>32233</v>
      </c>
      <c r="E4848" s="1" t="s">
        <v>34082</v>
      </c>
      <c r="F4848" s="1" t="s">
        <v>32234</v>
      </c>
      <c r="G4848" t="str">
        <f t="shared" si="525"/>
        <v>Valid</v>
      </c>
      <c r="H4848" s="1" t="s">
        <v>32235</v>
      </c>
      <c r="I4848" t="str" cm="1">
        <f t="array" ref="I4848">IF(OR(TRIM(H4848)="",ISNUMBER(SEARCH("#",H4848)),AA4848&lt;Config!$B$8,SUMPRODUCT(--ISNUMBER(SEARCH({"a";"b";"c";"d";"e";"f";"g";"h";"i";"j";"k";"l";"m";"n";"o";"p";"q";"r";"s";"t";"u";"v";"w";"x";"y";"z"},H4848)))&gt;0),"Invalid","Valid")</f>
        <v>Valid</v>
      </c>
      <c r="J4848" s="1" t="s">
        <v>32236</v>
      </c>
      <c r="K4848" s="1" t="s">
        <v>504</v>
      </c>
      <c r="L4848" s="1" t="s">
        <v>102</v>
      </c>
      <c r="M4848" s="1" t="s">
        <v>251</v>
      </c>
      <c r="N4848" s="1" t="s">
        <v>211</v>
      </c>
      <c r="O4848" s="1" t="s">
        <v>69</v>
      </c>
      <c r="P4848" t="s">
        <v>53</v>
      </c>
      <c r="Q4848" s="1" t="s">
        <v>181</v>
      </c>
      <c r="R4848" s="1" t="s">
        <v>150</v>
      </c>
      <c r="S4848" s="1" t="s">
        <v>32237</v>
      </c>
      <c r="T4848" s="1" t="s">
        <v>32238</v>
      </c>
      <c r="U4848" s="1" t="s">
        <v>5421</v>
      </c>
      <c r="V4848" s="1" t="s">
        <v>10803</v>
      </c>
      <c r="W4848" s="1" t="s">
        <v>141</v>
      </c>
      <c r="X4848" t="str">
        <f t="shared" si="526"/>
        <v>Complete</v>
      </c>
      <c r="Y4848">
        <f>MAX(0,100-IF(G4848="Invalid",Config!$B$5,0)-IF(I4848="Invalid",Config!$B$6,0)-IF(X4848="Incomplete",Config!$B$7,0)-IF(AF4848="Yes",Config!$B$37,0))</f>
        <v>100</v>
      </c>
      <c r="Z4848" s="1">
        <f>IF(OR(TRIM(B4848)="",COUNTIF(Config!$B$15:$B$19,B4848)&gt;0),1,0)+IF(OR(TRIM(C4848)="",COUNTIF(Config!$B$15:$B$19,C4848)&gt;0),1,0)+IF(OR(TRIM(F4848)="",COUNTIF(Config!$B$15:$B$19,F4848)&gt;0),1,0)+IF(OR(TRIM(H4848)="",COUNTIF(Config!$B$15:$B$19,H4848)&gt;0),1,0)+IF(OR(TRIM(E4848)="",COUNTIF(Config!$B$15:$B$19,E4848)&gt;0),1,0)+IF(OR(TRIM(K4848)="",COUNTIF(Config!$B$15:$B$19,K4848)&gt;0),1,0)+IF(OR(TRIM(P4848)="",COUNTIF(Config!$B$15:$B$19,P4848)&gt;0),1,0)+IF(OR(TRIM(R4848)="",COUNTIF(Config!$B$15:$B$19,R4848)&gt;0),1,0)</f>
        <v>0</v>
      </c>
      <c r="AA4848" s="1" cm="1">
        <f t="array" ref="AA4848">SUMPRODUCT(LEN(H4848)-LEN(SUBSTITUTE(H4848,{"0";"1";"2";"3";"4";"5";"6";"7";"8";"9"},"")))</f>
        <v>12</v>
      </c>
      <c r="AC4848" t="str">
        <f t="shared" si="527"/>
        <v/>
      </c>
      <c r="AD4848">
        <f t="shared" si="528"/>
        <v>1</v>
      </c>
      <c r="AE4848">
        <f t="shared" si="529"/>
        <v>1</v>
      </c>
      <c r="AF4848" t="str">
        <f t="shared" si="530"/>
        <v>No</v>
      </c>
      <c r="AG4848">
        <f t="shared" ca="1" si="531"/>
        <v>408</v>
      </c>
      <c r="AH4848" t="str">
        <f ca="1">IF(OR(V4848="",AG4848=""),"Yes",IF(AG4848&gt;Config!$B$41,"Yes","No"))</f>
        <v>Yes</v>
      </c>
    </row>
    <row r="4849" spans="1:34" x14ac:dyDescent="0.25">
      <c r="A4849" s="1" t="s">
        <v>32239</v>
      </c>
      <c r="B4849" s="1" t="s">
        <v>995</v>
      </c>
      <c r="C4849" s="1" t="s">
        <v>545</v>
      </c>
      <c r="D4849" s="1" t="s">
        <v>30365</v>
      </c>
      <c r="E4849" s="1" t="s">
        <v>35760</v>
      </c>
      <c r="F4849" s="1" t="s">
        <v>32240</v>
      </c>
      <c r="G4849" t="str">
        <f t="shared" si="525"/>
        <v>Valid</v>
      </c>
      <c r="H4849" s="1" t="s">
        <v>32241</v>
      </c>
      <c r="I4849" t="str" cm="1">
        <f t="array" ref="I4849">IF(OR(TRIM(H4849)="",ISNUMBER(SEARCH("#",H4849)),AA4849&lt;Config!$B$8,SUMPRODUCT(--ISNUMBER(SEARCH({"a";"b";"c";"d";"e";"f";"g";"h";"i";"j";"k";"l";"m";"n";"o";"p";"q";"r";"s";"t";"u";"v";"w";"x";"y";"z"},H4849)))&gt;0),"Invalid","Valid")</f>
        <v>Valid</v>
      </c>
      <c r="J4849" s="1" t="s">
        <v>32242</v>
      </c>
      <c r="K4849" s="1" t="s">
        <v>481</v>
      </c>
      <c r="L4849" s="1" t="s">
        <v>29</v>
      </c>
      <c r="M4849" s="1" t="s">
        <v>118</v>
      </c>
      <c r="N4849" s="1" t="s">
        <v>437</v>
      </c>
      <c r="O4849" s="1" t="s">
        <v>180</v>
      </c>
      <c r="P4849" t="s">
        <v>87</v>
      </c>
      <c r="Q4849" s="1" t="s">
        <v>88</v>
      </c>
      <c r="R4849" s="1" t="s">
        <v>212</v>
      </c>
      <c r="S4849" s="1" t="s">
        <v>28591</v>
      </c>
      <c r="T4849" s="1" t="s">
        <v>32243</v>
      </c>
      <c r="U4849" s="1" t="s">
        <v>30173</v>
      </c>
      <c r="V4849" s="1" t="s">
        <v>10817</v>
      </c>
      <c r="W4849" s="1" t="s">
        <v>94</v>
      </c>
      <c r="X4849" t="str">
        <f t="shared" si="526"/>
        <v>Complete</v>
      </c>
      <c r="Y4849">
        <f>MAX(0,100-IF(G4849="Invalid",Config!$B$5,0)-IF(I4849="Invalid",Config!$B$6,0)-IF(X4849="Incomplete",Config!$B$7,0)-IF(AF4849="Yes",Config!$B$37,0))</f>
        <v>100</v>
      </c>
      <c r="Z4849" s="1">
        <f>IF(OR(TRIM(B4849)="",COUNTIF(Config!$B$15:$B$19,B4849)&gt;0),1,0)+IF(OR(TRIM(C4849)="",COUNTIF(Config!$B$15:$B$19,C4849)&gt;0),1,0)+IF(OR(TRIM(F4849)="",COUNTIF(Config!$B$15:$B$19,F4849)&gt;0),1,0)+IF(OR(TRIM(H4849)="",COUNTIF(Config!$B$15:$B$19,H4849)&gt;0),1,0)+IF(OR(TRIM(E4849)="",COUNTIF(Config!$B$15:$B$19,E4849)&gt;0),1,0)+IF(OR(TRIM(K4849)="",COUNTIF(Config!$B$15:$B$19,K4849)&gt;0),1,0)+IF(OR(TRIM(P4849)="",COUNTIF(Config!$B$15:$B$19,P4849)&gt;0),1,0)+IF(OR(TRIM(R4849)="",COUNTIF(Config!$B$15:$B$19,R4849)&gt;0),1,0)</f>
        <v>0</v>
      </c>
      <c r="AA4849" s="1" cm="1">
        <f t="array" ref="AA4849">SUMPRODUCT(LEN(H4849)-LEN(SUBSTITUTE(H4849,{"0";"1";"2";"3";"4";"5";"6";"7";"8";"9"},"")))</f>
        <v>10</v>
      </c>
      <c r="AC4849" t="str">
        <f t="shared" si="527"/>
        <v/>
      </c>
      <c r="AD4849">
        <f t="shared" si="528"/>
        <v>1</v>
      </c>
      <c r="AE4849">
        <f t="shared" si="529"/>
        <v>1</v>
      </c>
      <c r="AF4849" t="str">
        <f t="shared" si="530"/>
        <v>No</v>
      </c>
      <c r="AG4849">
        <f t="shared" ca="1" si="531"/>
        <v>640</v>
      </c>
      <c r="AH4849" t="str">
        <f ca="1">IF(OR(V4849="",AG4849=""),"Yes",IF(AG4849&gt;Config!$B$41,"Yes","No"))</f>
        <v>Yes</v>
      </c>
    </row>
    <row r="4850" spans="1:34" x14ac:dyDescent="0.25">
      <c r="A4850" s="1" t="s">
        <v>32244</v>
      </c>
      <c r="B4850" s="1" t="s">
        <v>650</v>
      </c>
      <c r="C4850" s="1" t="s">
        <v>398</v>
      </c>
      <c r="D4850" s="1" t="s">
        <v>24486</v>
      </c>
      <c r="E4850" s="1" t="s">
        <v>33824</v>
      </c>
      <c r="F4850" s="1" t="s">
        <v>24487</v>
      </c>
      <c r="G4850" t="str">
        <f t="shared" si="525"/>
        <v>Valid</v>
      </c>
      <c r="H4850" s="1" t="s">
        <v>32245</v>
      </c>
      <c r="I4850" t="str" cm="1">
        <f t="array" ref="I4850">IF(OR(TRIM(H4850)="",ISNUMBER(SEARCH("#",H4850)),AA4850&lt;Config!$B$8,SUMPRODUCT(--ISNUMBER(SEARCH({"a";"b";"c";"d";"e";"f";"g";"h";"i";"j";"k";"l";"m";"n";"o";"p";"q";"r";"s";"t";"u";"v";"w";"x";"y";"z"},H4850)))&gt;0),"Invalid","Valid")</f>
        <v>Valid</v>
      </c>
      <c r="J4850" s="1" t="s">
        <v>24489</v>
      </c>
      <c r="K4850" s="1" t="s">
        <v>163</v>
      </c>
      <c r="L4850" s="1" t="s">
        <v>450</v>
      </c>
      <c r="M4850" s="1" t="s">
        <v>235</v>
      </c>
      <c r="N4850" s="1" t="s">
        <v>68</v>
      </c>
      <c r="O4850" s="1" t="s">
        <v>69</v>
      </c>
      <c r="P4850" t="s">
        <v>314</v>
      </c>
      <c r="Q4850" s="1" t="s">
        <v>316</v>
      </c>
      <c r="R4850" s="1" t="s">
        <v>316</v>
      </c>
      <c r="S4850" s="1" t="s">
        <v>3835</v>
      </c>
      <c r="T4850" s="1" t="s">
        <v>24490</v>
      </c>
      <c r="U4850" s="1" t="s">
        <v>12610</v>
      </c>
      <c r="V4850" s="1" t="s">
        <v>3326</v>
      </c>
      <c r="W4850" s="1" t="s">
        <v>202</v>
      </c>
      <c r="X4850" t="str">
        <f t="shared" si="526"/>
        <v>Complete</v>
      </c>
      <c r="Y4850">
        <f>MAX(0,100-IF(G4850="Invalid",Config!$B$5,0)-IF(I4850="Invalid",Config!$B$6,0)-IF(X4850="Incomplete",Config!$B$7,0)-IF(AF4850="Yes",Config!$B$37,0))</f>
        <v>75</v>
      </c>
      <c r="Z4850" s="1">
        <f>IF(OR(TRIM(B4850)="",COUNTIF(Config!$B$15:$B$19,B4850)&gt;0),1,0)+IF(OR(TRIM(C4850)="",COUNTIF(Config!$B$15:$B$19,C4850)&gt;0),1,0)+IF(OR(TRIM(F4850)="",COUNTIF(Config!$B$15:$B$19,F4850)&gt;0),1,0)+IF(OR(TRIM(H4850)="",COUNTIF(Config!$B$15:$B$19,H4850)&gt;0),1,0)+IF(OR(TRIM(E4850)="",COUNTIF(Config!$B$15:$B$19,E4850)&gt;0),1,0)+IF(OR(TRIM(K4850)="",COUNTIF(Config!$B$15:$B$19,K4850)&gt;0),1,0)+IF(OR(TRIM(P4850)="",COUNTIF(Config!$B$15:$B$19,P4850)&gt;0),1,0)+IF(OR(TRIM(R4850)="",COUNTIF(Config!$B$15:$B$19,R4850)&gt;0),1,0)</f>
        <v>0</v>
      </c>
      <c r="AA4850" s="1" cm="1">
        <f t="array" ref="AA4850">SUMPRODUCT(LEN(H4850)-LEN(SUBSTITUTE(H4850,{"0";"1";"2";"3";"4";"5";"6";"7";"8";"9"},"")))</f>
        <v>12</v>
      </c>
      <c r="AC4850" t="str">
        <f t="shared" si="527"/>
        <v>Potential Duplicate</v>
      </c>
      <c r="AD4850">
        <f t="shared" si="528"/>
        <v>2</v>
      </c>
      <c r="AE4850">
        <f t="shared" si="529"/>
        <v>1</v>
      </c>
      <c r="AF4850" t="str">
        <f t="shared" si="530"/>
        <v>Yes</v>
      </c>
      <c r="AG4850">
        <f t="shared" ca="1" si="531"/>
        <v>619</v>
      </c>
      <c r="AH4850" t="str">
        <f ca="1">IF(OR(V4850="",AG4850=""),"Yes",IF(AG4850&gt;Config!$B$41,"Yes","No"))</f>
        <v>Yes</v>
      </c>
    </row>
    <row r="4851" spans="1:34" x14ac:dyDescent="0.25">
      <c r="A4851" s="1" t="s">
        <v>32246</v>
      </c>
      <c r="B4851" s="1" t="s">
        <v>2374</v>
      </c>
      <c r="C4851" s="1" t="s">
        <v>420</v>
      </c>
      <c r="D4851" s="1" t="s">
        <v>32247</v>
      </c>
      <c r="E4851" s="1" t="s">
        <v>191</v>
      </c>
      <c r="F4851" s="1" t="s">
        <v>32248</v>
      </c>
      <c r="G4851" t="str">
        <f t="shared" si="525"/>
        <v>Valid</v>
      </c>
      <c r="H4851" s="1" t="s">
        <v>32249</v>
      </c>
      <c r="I4851" t="str" cm="1">
        <f t="array" ref="I4851">IF(OR(TRIM(H4851)="",ISNUMBER(SEARCH("#",H4851)),AA4851&lt;Config!$B$8,SUMPRODUCT(--ISNUMBER(SEARCH({"a";"b";"c";"d";"e";"f";"g";"h";"i";"j";"k";"l";"m";"n";"o";"p";"q";"r";"s";"t";"u";"v";"w";"x";"y";"z"},H4851)))&gt;0),"Invalid","Valid")</f>
        <v>Valid</v>
      </c>
      <c r="J4851" s="1" t="s">
        <v>32250</v>
      </c>
      <c r="K4851" s="1" t="s">
        <v>66</v>
      </c>
      <c r="L4851" s="1" t="s">
        <v>49</v>
      </c>
      <c r="M4851" s="1" t="s">
        <v>391</v>
      </c>
      <c r="N4851" s="1" t="s">
        <v>437</v>
      </c>
      <c r="O4851" s="1" t="s">
        <v>149</v>
      </c>
      <c r="P4851" t="s">
        <v>87</v>
      </c>
      <c r="Q4851" s="1" t="s">
        <v>166</v>
      </c>
      <c r="R4851" s="1" t="s">
        <v>379</v>
      </c>
      <c r="S4851" s="1" t="s">
        <v>30887</v>
      </c>
      <c r="T4851" s="1" t="s">
        <v>32251</v>
      </c>
      <c r="U4851" s="1" t="s">
        <v>32252</v>
      </c>
      <c r="V4851" s="1" t="s">
        <v>8281</v>
      </c>
      <c r="W4851" s="1" t="s">
        <v>186</v>
      </c>
      <c r="X4851" t="str">
        <f t="shared" si="526"/>
        <v>Complete</v>
      </c>
      <c r="Y4851">
        <f>MAX(0,100-IF(G4851="Invalid",Config!$B$5,0)-IF(I4851="Invalid",Config!$B$6,0)-IF(X4851="Incomplete",Config!$B$7,0)-IF(AF4851="Yes",Config!$B$37,0))</f>
        <v>100</v>
      </c>
      <c r="Z4851" s="1">
        <f>IF(OR(TRIM(B4851)="",COUNTIF(Config!$B$15:$B$19,B4851)&gt;0),1,0)+IF(OR(TRIM(C4851)="",COUNTIF(Config!$B$15:$B$19,C4851)&gt;0),1,0)+IF(OR(TRIM(F4851)="",COUNTIF(Config!$B$15:$B$19,F4851)&gt;0),1,0)+IF(OR(TRIM(H4851)="",COUNTIF(Config!$B$15:$B$19,H4851)&gt;0),1,0)+IF(OR(TRIM(E4851)="",COUNTIF(Config!$B$15:$B$19,E4851)&gt;0),1,0)+IF(OR(TRIM(K4851)="",COUNTIF(Config!$B$15:$B$19,K4851)&gt;0),1,0)+IF(OR(TRIM(P4851)="",COUNTIF(Config!$B$15:$B$19,P4851)&gt;0),1,0)+IF(OR(TRIM(R4851)="",COUNTIF(Config!$B$15:$B$19,R4851)&gt;0),1,0)</f>
        <v>0</v>
      </c>
      <c r="AA4851" s="1" cm="1">
        <f t="array" ref="AA4851">SUMPRODUCT(LEN(H4851)-LEN(SUBSTITUTE(H4851,{"0";"1";"2";"3";"4";"5";"6";"7";"8";"9"},"")))</f>
        <v>10</v>
      </c>
      <c r="AC4851" t="str">
        <f t="shared" si="527"/>
        <v/>
      </c>
      <c r="AD4851">
        <f t="shared" si="528"/>
        <v>1</v>
      </c>
      <c r="AE4851">
        <f t="shared" si="529"/>
        <v>1</v>
      </c>
      <c r="AF4851" t="str">
        <f t="shared" si="530"/>
        <v>No</v>
      </c>
      <c r="AG4851">
        <f t="shared" ca="1" si="531"/>
        <v>199</v>
      </c>
      <c r="AH4851" t="str">
        <f ca="1">IF(OR(V4851="",AG4851=""),"Yes",IF(AG4851&gt;Config!$B$41,"Yes","No"))</f>
        <v>No</v>
      </c>
    </row>
    <row r="4852" spans="1:34" x14ac:dyDescent="0.25">
      <c r="A4852" s="1" t="s">
        <v>32253</v>
      </c>
      <c r="B4852" s="1" t="s">
        <v>409</v>
      </c>
      <c r="C4852" s="1" t="s">
        <v>545</v>
      </c>
      <c r="D4852" s="1" t="s">
        <v>12530</v>
      </c>
      <c r="E4852" s="1" t="s">
        <v>33866</v>
      </c>
      <c r="F4852" s="1" t="s">
        <v>32254</v>
      </c>
      <c r="G4852" t="str">
        <f t="shared" si="525"/>
        <v>Valid</v>
      </c>
      <c r="H4852" s="1" t="s">
        <v>32255</v>
      </c>
      <c r="I4852" t="str" cm="1">
        <f t="array" ref="I4852">IF(OR(TRIM(H4852)="",ISNUMBER(SEARCH("#",H4852)),AA4852&lt;Config!$B$8,SUMPRODUCT(--ISNUMBER(SEARCH({"a";"b";"c";"d";"e";"f";"g";"h";"i";"j";"k";"l";"m";"n";"o";"p";"q";"r";"s";"t";"u";"v";"w";"x";"y";"z"},H4852)))&gt;0),"Invalid","Valid")</f>
        <v>Valid</v>
      </c>
      <c r="J4852" s="1" t="s">
        <v>32256</v>
      </c>
      <c r="K4852" s="1" t="s">
        <v>264</v>
      </c>
      <c r="L4852" s="1" t="s">
        <v>67</v>
      </c>
      <c r="M4852" s="1" t="s">
        <v>251</v>
      </c>
      <c r="N4852" s="1" t="s">
        <v>86</v>
      </c>
      <c r="O4852" s="1" t="s">
        <v>32</v>
      </c>
      <c r="P4852" t="s">
        <v>87</v>
      </c>
      <c r="Q4852" s="1" t="s">
        <v>88</v>
      </c>
      <c r="R4852" s="1" t="s">
        <v>379</v>
      </c>
      <c r="S4852" s="1" t="s">
        <v>2940</v>
      </c>
      <c r="T4852" s="1" t="s">
        <v>32257</v>
      </c>
      <c r="U4852" s="1" t="s">
        <v>8138</v>
      </c>
      <c r="V4852" s="1" t="s">
        <v>140</v>
      </c>
      <c r="W4852" s="1" t="s">
        <v>33823</v>
      </c>
      <c r="X4852" t="str">
        <f t="shared" si="526"/>
        <v>Complete</v>
      </c>
      <c r="Y4852">
        <f>MAX(0,100-IF(G4852="Invalid",Config!$B$5,0)-IF(I4852="Invalid",Config!$B$6,0)-IF(X4852="Incomplete",Config!$B$7,0)-IF(AF4852="Yes",Config!$B$37,0))</f>
        <v>100</v>
      </c>
      <c r="Z4852" s="1">
        <f>IF(OR(TRIM(B4852)="",COUNTIF(Config!$B$15:$B$19,B4852)&gt;0),1,0)+IF(OR(TRIM(C4852)="",COUNTIF(Config!$B$15:$B$19,C4852)&gt;0),1,0)+IF(OR(TRIM(F4852)="",COUNTIF(Config!$B$15:$B$19,F4852)&gt;0),1,0)+IF(OR(TRIM(H4852)="",COUNTIF(Config!$B$15:$B$19,H4852)&gt;0),1,0)+IF(OR(TRIM(E4852)="",COUNTIF(Config!$B$15:$B$19,E4852)&gt;0),1,0)+IF(OR(TRIM(K4852)="",COUNTIF(Config!$B$15:$B$19,K4852)&gt;0),1,0)+IF(OR(TRIM(P4852)="",COUNTIF(Config!$B$15:$B$19,P4852)&gt;0),1,0)+IF(OR(TRIM(R4852)="",COUNTIF(Config!$B$15:$B$19,R4852)&gt;0),1,0)</f>
        <v>0</v>
      </c>
      <c r="AA4852" s="1" cm="1">
        <f t="array" ref="AA4852">SUMPRODUCT(LEN(H4852)-LEN(SUBSTITUTE(H4852,{"0";"1";"2";"3";"4";"5";"6";"7";"8";"9"},"")))</f>
        <v>11</v>
      </c>
      <c r="AC4852" t="str">
        <f t="shared" si="527"/>
        <v/>
      </c>
      <c r="AD4852">
        <f t="shared" si="528"/>
        <v>1</v>
      </c>
      <c r="AE4852">
        <f t="shared" si="529"/>
        <v>1</v>
      </c>
      <c r="AF4852" t="str">
        <f t="shared" si="530"/>
        <v>No</v>
      </c>
      <c r="AG4852">
        <f t="shared" ca="1" si="531"/>
        <v>37</v>
      </c>
      <c r="AH4852" t="str">
        <f ca="1">IF(OR(V4852="",AG4852=""),"Yes",IF(AG4852&gt;Config!$B$41,"Yes","No"))</f>
        <v>No</v>
      </c>
    </row>
    <row r="4853" spans="1:34" x14ac:dyDescent="0.25">
      <c r="A4853" s="1" t="s">
        <v>32258</v>
      </c>
      <c r="B4853" s="1" t="s">
        <v>488</v>
      </c>
      <c r="C4853" s="1" t="s">
        <v>308</v>
      </c>
      <c r="D4853" s="1" t="s">
        <v>6697</v>
      </c>
      <c r="E4853" s="1" t="s">
        <v>633</v>
      </c>
      <c r="F4853" s="1" t="s">
        <v>32259</v>
      </c>
      <c r="G4853" t="str">
        <f t="shared" si="525"/>
        <v>Valid</v>
      </c>
      <c r="H4853" s="1" t="s">
        <v>32260</v>
      </c>
      <c r="I4853" t="str" cm="1">
        <f t="array" ref="I4853">IF(OR(TRIM(H4853)="",ISNUMBER(SEARCH("#",H4853)),AA4853&lt;Config!$B$8,SUMPRODUCT(--ISNUMBER(SEARCH({"a";"b";"c";"d";"e";"f";"g";"h";"i";"j";"k";"l";"m";"n";"o";"p";"q";"r";"s";"t";"u";"v";"w";"x";"y";"z"},H4853)))&gt;0),"Invalid","Valid")</f>
        <v>Valid</v>
      </c>
      <c r="J4853" s="1" t="s">
        <v>32261</v>
      </c>
      <c r="K4853" s="1" t="s">
        <v>504</v>
      </c>
      <c r="L4853" s="1" t="s">
        <v>164</v>
      </c>
      <c r="M4853" s="1" t="s">
        <v>118</v>
      </c>
      <c r="N4853" s="1" t="s">
        <v>148</v>
      </c>
      <c r="O4853" s="1" t="s">
        <v>180</v>
      </c>
      <c r="P4853" t="s">
        <v>314</v>
      </c>
      <c r="Q4853" s="1" t="s">
        <v>315</v>
      </c>
      <c r="R4853" s="1" t="s">
        <v>316</v>
      </c>
      <c r="S4853" s="1" t="s">
        <v>6909</v>
      </c>
      <c r="T4853" s="1" t="s">
        <v>32262</v>
      </c>
      <c r="U4853" s="1" t="s">
        <v>24367</v>
      </c>
      <c r="V4853" s="1" t="s">
        <v>9291</v>
      </c>
      <c r="W4853" s="1" t="s">
        <v>141</v>
      </c>
      <c r="X4853" t="str">
        <f t="shared" si="526"/>
        <v>Complete</v>
      </c>
      <c r="Y4853">
        <f>MAX(0,100-IF(G4853="Invalid",Config!$B$5,0)-IF(I4853="Invalid",Config!$B$6,0)-IF(X4853="Incomplete",Config!$B$7,0)-IF(AF4853="Yes",Config!$B$37,0))</f>
        <v>100</v>
      </c>
      <c r="Z4853" s="1">
        <f>IF(OR(TRIM(B4853)="",COUNTIF(Config!$B$15:$B$19,B4853)&gt;0),1,0)+IF(OR(TRIM(C4853)="",COUNTIF(Config!$B$15:$B$19,C4853)&gt;0),1,0)+IF(OR(TRIM(F4853)="",COUNTIF(Config!$B$15:$B$19,F4853)&gt;0),1,0)+IF(OR(TRIM(H4853)="",COUNTIF(Config!$B$15:$B$19,H4853)&gt;0),1,0)+IF(OR(TRIM(E4853)="",COUNTIF(Config!$B$15:$B$19,E4853)&gt;0),1,0)+IF(OR(TRIM(K4853)="",COUNTIF(Config!$B$15:$B$19,K4853)&gt;0),1,0)+IF(OR(TRIM(P4853)="",COUNTIF(Config!$B$15:$B$19,P4853)&gt;0),1,0)+IF(OR(TRIM(R4853)="",COUNTIF(Config!$B$15:$B$19,R4853)&gt;0),1,0)</f>
        <v>0</v>
      </c>
      <c r="AA4853" s="1" cm="1">
        <f t="array" ref="AA4853">SUMPRODUCT(LEN(H4853)-LEN(SUBSTITUTE(H4853,{"0";"1";"2";"3";"4";"5";"6";"7";"8";"9"},"")))</f>
        <v>10</v>
      </c>
      <c r="AC4853" t="str">
        <f t="shared" si="527"/>
        <v/>
      </c>
      <c r="AD4853">
        <f t="shared" si="528"/>
        <v>1</v>
      </c>
      <c r="AE4853">
        <f t="shared" si="529"/>
        <v>1</v>
      </c>
      <c r="AF4853" t="str">
        <f t="shared" si="530"/>
        <v>No</v>
      </c>
      <c r="AG4853">
        <f t="shared" ca="1" si="531"/>
        <v>442</v>
      </c>
      <c r="AH4853" t="str">
        <f ca="1">IF(OR(V4853="",AG4853=""),"Yes",IF(AG4853&gt;Config!$B$41,"Yes","No"))</f>
        <v>Yes</v>
      </c>
    </row>
    <row r="4854" spans="1:34" x14ac:dyDescent="0.25">
      <c r="A4854" s="1" t="s">
        <v>32263</v>
      </c>
      <c r="B4854" s="1" t="s">
        <v>456</v>
      </c>
      <c r="C4854" s="1" t="s">
        <v>956</v>
      </c>
      <c r="D4854" s="1" t="s">
        <v>9467</v>
      </c>
      <c r="E4854" s="1" t="s">
        <v>633</v>
      </c>
      <c r="F4854" s="1" t="s">
        <v>32264</v>
      </c>
      <c r="G4854" t="str">
        <f t="shared" si="525"/>
        <v>Valid</v>
      </c>
      <c r="H4854" s="1" t="s">
        <v>21802</v>
      </c>
      <c r="I4854" t="str" cm="1">
        <f t="array" ref="I4854">IF(OR(TRIM(H4854)="",ISNUMBER(SEARCH("#",H4854)),AA4854&lt;Config!$B$8,SUMPRODUCT(--ISNUMBER(SEARCH({"a";"b";"c";"d";"e";"f";"g";"h";"i";"j";"k";"l";"m";"n";"o";"p";"q";"r";"s";"t";"u";"v";"w";"x";"y";"z"},H4854)))&gt;0),"Invalid","Valid")</f>
        <v>Valid</v>
      </c>
      <c r="J4854" s="1" t="s">
        <v>32265</v>
      </c>
      <c r="K4854" s="1" t="s">
        <v>163</v>
      </c>
      <c r="L4854" s="1" t="s">
        <v>49</v>
      </c>
      <c r="M4854" s="1" t="s">
        <v>135</v>
      </c>
      <c r="N4854" s="1" t="s">
        <v>51</v>
      </c>
      <c r="O4854" s="1" t="s">
        <v>69</v>
      </c>
      <c r="P4854" t="s">
        <v>236</v>
      </c>
      <c r="Q4854" s="1" t="s">
        <v>254</v>
      </c>
      <c r="R4854" s="1" t="s">
        <v>961</v>
      </c>
      <c r="S4854" s="1" t="s">
        <v>17287</v>
      </c>
      <c r="T4854" s="1" t="s">
        <v>32266</v>
      </c>
      <c r="U4854" s="1" t="s">
        <v>123</v>
      </c>
      <c r="V4854" s="1" t="s">
        <v>2590</v>
      </c>
      <c r="W4854" s="1" t="s">
        <v>125</v>
      </c>
      <c r="X4854" t="str">
        <f t="shared" si="526"/>
        <v>Complete</v>
      </c>
      <c r="Y4854">
        <f>MAX(0,100-IF(G4854="Invalid",Config!$B$5,0)-IF(I4854="Invalid",Config!$B$6,0)-IF(X4854="Incomplete",Config!$B$7,0)-IF(AF4854="Yes",Config!$B$37,0))</f>
        <v>75</v>
      </c>
      <c r="Z4854" s="1">
        <f>IF(OR(TRIM(B4854)="",COUNTIF(Config!$B$15:$B$19,B4854)&gt;0),1,0)+IF(OR(TRIM(C4854)="",COUNTIF(Config!$B$15:$B$19,C4854)&gt;0),1,0)+IF(OR(TRIM(F4854)="",COUNTIF(Config!$B$15:$B$19,F4854)&gt;0),1,0)+IF(OR(TRIM(H4854)="",COUNTIF(Config!$B$15:$B$19,H4854)&gt;0),1,0)+IF(OR(TRIM(E4854)="",COUNTIF(Config!$B$15:$B$19,E4854)&gt;0),1,0)+IF(OR(TRIM(K4854)="",COUNTIF(Config!$B$15:$B$19,K4854)&gt;0),1,0)+IF(OR(TRIM(P4854)="",COUNTIF(Config!$B$15:$B$19,P4854)&gt;0),1,0)+IF(OR(TRIM(R4854)="",COUNTIF(Config!$B$15:$B$19,R4854)&gt;0),1,0)</f>
        <v>0</v>
      </c>
      <c r="AA4854" s="1" cm="1">
        <f t="array" ref="AA4854">SUMPRODUCT(LEN(H4854)-LEN(SUBSTITUTE(H4854,{"0";"1";"2";"3";"4";"5";"6";"7";"8";"9"},"")))</f>
        <v>10</v>
      </c>
      <c r="AC4854" t="str">
        <f t="shared" si="527"/>
        <v>Potential Duplicate</v>
      </c>
      <c r="AD4854">
        <f t="shared" si="528"/>
        <v>1</v>
      </c>
      <c r="AE4854">
        <f t="shared" si="529"/>
        <v>2</v>
      </c>
      <c r="AF4854" t="str">
        <f t="shared" si="530"/>
        <v>Yes</v>
      </c>
      <c r="AG4854">
        <f t="shared" ca="1" si="531"/>
        <v>339</v>
      </c>
      <c r="AH4854" t="str">
        <f ca="1">IF(OR(V4854="",AG4854=""),"Yes",IF(AG4854&gt;Config!$B$41,"Yes","No"))</f>
        <v>No</v>
      </c>
    </row>
    <row r="4855" spans="1:34" x14ac:dyDescent="0.25">
      <c r="A4855" s="1" t="s">
        <v>32267</v>
      </c>
      <c r="B4855" s="1" t="s">
        <v>774</v>
      </c>
      <c r="C4855" s="1" t="s">
        <v>230</v>
      </c>
      <c r="D4855" s="1" t="s">
        <v>22537</v>
      </c>
      <c r="E4855" s="1" t="s">
        <v>35761</v>
      </c>
      <c r="F4855" s="1" t="s">
        <v>32268</v>
      </c>
      <c r="G4855" t="str">
        <f t="shared" si="525"/>
        <v>Valid</v>
      </c>
      <c r="H4855" s="1" t="s">
        <v>32269</v>
      </c>
      <c r="I4855" t="str" cm="1">
        <f t="array" ref="I4855">IF(OR(TRIM(H4855)="",ISNUMBER(SEARCH("#",H4855)),AA4855&lt;Config!$B$8,SUMPRODUCT(--ISNUMBER(SEARCH({"a";"b";"c";"d";"e";"f";"g";"h";"i";"j";"k";"l";"m";"n";"o";"p";"q";"r";"s";"t";"u";"v";"w";"x";"y";"z"},H4855)))&gt;0),"Invalid","Valid")</f>
        <v>Valid</v>
      </c>
      <c r="J4855" s="1" t="s">
        <v>32270</v>
      </c>
      <c r="K4855" s="1" t="s">
        <v>28</v>
      </c>
      <c r="L4855" s="1" t="s">
        <v>164</v>
      </c>
      <c r="M4855" s="1" t="s">
        <v>30</v>
      </c>
      <c r="N4855" s="1" t="s">
        <v>68</v>
      </c>
      <c r="O4855" s="1" t="s">
        <v>32</v>
      </c>
      <c r="P4855" t="s">
        <v>328</v>
      </c>
      <c r="Q4855" s="1" t="s">
        <v>1046</v>
      </c>
      <c r="R4855" s="1" t="s">
        <v>330</v>
      </c>
      <c r="S4855" s="1" t="s">
        <v>32271</v>
      </c>
      <c r="T4855" s="1" t="s">
        <v>32272</v>
      </c>
      <c r="U4855" s="1" t="s">
        <v>32273</v>
      </c>
      <c r="V4855" s="1" t="s">
        <v>1247</v>
      </c>
      <c r="W4855" s="1" t="s">
        <v>60</v>
      </c>
      <c r="X4855" t="str">
        <f t="shared" si="526"/>
        <v>Complete</v>
      </c>
      <c r="Y4855">
        <f>MAX(0,100-IF(G4855="Invalid",Config!$B$5,0)-IF(I4855="Invalid",Config!$B$6,0)-IF(X4855="Incomplete",Config!$B$7,0)-IF(AF4855="Yes",Config!$B$37,0))</f>
        <v>75</v>
      </c>
      <c r="Z4855" s="1">
        <f>IF(OR(TRIM(B4855)="",COUNTIF(Config!$B$15:$B$19,B4855)&gt;0),1,0)+IF(OR(TRIM(C4855)="",COUNTIF(Config!$B$15:$B$19,C4855)&gt;0),1,0)+IF(OR(TRIM(F4855)="",COUNTIF(Config!$B$15:$B$19,F4855)&gt;0),1,0)+IF(OR(TRIM(H4855)="",COUNTIF(Config!$B$15:$B$19,H4855)&gt;0),1,0)+IF(OR(TRIM(E4855)="",COUNTIF(Config!$B$15:$B$19,E4855)&gt;0),1,0)+IF(OR(TRIM(K4855)="",COUNTIF(Config!$B$15:$B$19,K4855)&gt;0),1,0)+IF(OR(TRIM(P4855)="",COUNTIF(Config!$B$15:$B$19,P4855)&gt;0),1,0)+IF(OR(TRIM(R4855)="",COUNTIF(Config!$B$15:$B$19,R4855)&gt;0),1,0)</f>
        <v>0</v>
      </c>
      <c r="AA4855" s="1" cm="1">
        <f t="array" ref="AA4855">SUMPRODUCT(LEN(H4855)-LEN(SUBSTITUTE(H4855,{"0";"1";"2";"3";"4";"5";"6";"7";"8";"9"},"")))</f>
        <v>11</v>
      </c>
      <c r="AC4855" t="str">
        <f t="shared" si="527"/>
        <v>Potential Duplicate</v>
      </c>
      <c r="AD4855">
        <f t="shared" si="528"/>
        <v>2</v>
      </c>
      <c r="AE4855">
        <f t="shared" si="529"/>
        <v>1</v>
      </c>
      <c r="AF4855" t="str">
        <f t="shared" si="530"/>
        <v>Yes</v>
      </c>
      <c r="AG4855">
        <f t="shared" ca="1" si="531"/>
        <v>425</v>
      </c>
      <c r="AH4855" t="str">
        <f ca="1">IF(OR(V4855="",AG4855=""),"Yes",IF(AG4855&gt;Config!$B$41,"Yes","No"))</f>
        <v>Yes</v>
      </c>
    </row>
    <row r="4856" spans="1:34" x14ac:dyDescent="0.25">
      <c r="A4856" s="1" t="s">
        <v>32274</v>
      </c>
      <c r="B4856" s="1" t="s">
        <v>219</v>
      </c>
      <c r="C4856" s="1" t="s">
        <v>1496</v>
      </c>
      <c r="D4856" s="1" t="s">
        <v>32275</v>
      </c>
      <c r="E4856" s="1" t="s">
        <v>159</v>
      </c>
      <c r="F4856" s="1" t="s">
        <v>30840</v>
      </c>
      <c r="G4856" t="str">
        <f t="shared" si="525"/>
        <v>Valid</v>
      </c>
      <c r="H4856" s="1" t="s">
        <v>32276</v>
      </c>
      <c r="I4856" t="str" cm="1">
        <f t="array" ref="I4856">IF(OR(TRIM(H4856)="",ISNUMBER(SEARCH("#",H4856)),AA4856&lt;Config!$B$8,SUMPRODUCT(--ISNUMBER(SEARCH({"a";"b";"c";"d";"e";"f";"g";"h";"i";"j";"k";"l";"m";"n";"o";"p";"q";"r";"s";"t";"u";"v";"w";"x";"y";"z"},H4856)))&gt;0),"Invalid","Valid")</f>
        <v>Valid</v>
      </c>
      <c r="J4856" s="1" t="s">
        <v>32277</v>
      </c>
      <c r="K4856" s="1" t="s">
        <v>378</v>
      </c>
      <c r="L4856" s="1" t="s">
        <v>265</v>
      </c>
      <c r="M4856" s="1" t="s">
        <v>135</v>
      </c>
      <c r="N4856" s="1" t="s">
        <v>211</v>
      </c>
      <c r="O4856" s="1" t="s">
        <v>149</v>
      </c>
      <c r="P4856" t="s">
        <v>328</v>
      </c>
      <c r="Q4856" s="1" t="s">
        <v>33838</v>
      </c>
      <c r="R4856" s="1" t="s">
        <v>614</v>
      </c>
      <c r="S4856" s="1" t="s">
        <v>26193</v>
      </c>
      <c r="T4856" s="1" t="s">
        <v>32278</v>
      </c>
      <c r="U4856" s="1" t="s">
        <v>9864</v>
      </c>
      <c r="V4856" s="1" t="s">
        <v>32279</v>
      </c>
      <c r="W4856" s="1" t="s">
        <v>293</v>
      </c>
      <c r="X4856" t="str">
        <f t="shared" si="526"/>
        <v>Complete</v>
      </c>
      <c r="Y4856">
        <f>MAX(0,100-IF(G4856="Invalid",Config!$B$5,0)-IF(I4856="Invalid",Config!$B$6,0)-IF(X4856="Incomplete",Config!$B$7,0)-IF(AF4856="Yes",Config!$B$37,0))</f>
        <v>75</v>
      </c>
      <c r="Z4856" s="1">
        <f>IF(OR(TRIM(B4856)="",COUNTIF(Config!$B$15:$B$19,B4856)&gt;0),1,0)+IF(OR(TRIM(C4856)="",COUNTIF(Config!$B$15:$B$19,C4856)&gt;0),1,0)+IF(OR(TRIM(F4856)="",COUNTIF(Config!$B$15:$B$19,F4856)&gt;0),1,0)+IF(OR(TRIM(H4856)="",COUNTIF(Config!$B$15:$B$19,H4856)&gt;0),1,0)+IF(OR(TRIM(E4856)="",COUNTIF(Config!$B$15:$B$19,E4856)&gt;0),1,0)+IF(OR(TRIM(K4856)="",COUNTIF(Config!$B$15:$B$19,K4856)&gt;0),1,0)+IF(OR(TRIM(P4856)="",COUNTIF(Config!$B$15:$B$19,P4856)&gt;0),1,0)+IF(OR(TRIM(R4856)="",COUNTIF(Config!$B$15:$B$19,R4856)&gt;0),1,0)</f>
        <v>0</v>
      </c>
      <c r="AA4856" s="1" cm="1">
        <f t="array" ref="AA4856">SUMPRODUCT(LEN(H4856)-LEN(SUBSTITUTE(H4856,{"0";"1";"2";"3";"4";"5";"6";"7";"8";"9"},"")))</f>
        <v>11</v>
      </c>
      <c r="AC4856" t="str">
        <f t="shared" si="527"/>
        <v>Potential Duplicate</v>
      </c>
      <c r="AD4856">
        <f t="shared" si="528"/>
        <v>2</v>
      </c>
      <c r="AE4856">
        <f t="shared" si="529"/>
        <v>1</v>
      </c>
      <c r="AF4856" t="str">
        <f t="shared" si="530"/>
        <v>Yes</v>
      </c>
      <c r="AG4856">
        <f t="shared" ca="1" si="531"/>
        <v>405</v>
      </c>
      <c r="AH4856" t="str">
        <f ca="1">IF(OR(V4856="",AG4856=""),"Yes",IF(AG4856&gt;Config!$B$41,"Yes","No"))</f>
        <v>Yes</v>
      </c>
    </row>
    <row r="4857" spans="1:34" x14ac:dyDescent="0.25">
      <c r="A4857" s="1" t="s">
        <v>32280</v>
      </c>
      <c r="B4857" s="1" t="s">
        <v>33815</v>
      </c>
      <c r="C4857" s="1" t="s">
        <v>43</v>
      </c>
      <c r="D4857" s="1" t="s">
        <v>43</v>
      </c>
      <c r="E4857" s="1" t="s">
        <v>35490</v>
      </c>
      <c r="F4857" s="1" t="s">
        <v>32281</v>
      </c>
      <c r="G4857" t="str">
        <f t="shared" si="525"/>
        <v>Valid</v>
      </c>
      <c r="H4857" s="1" t="s">
        <v>32282</v>
      </c>
      <c r="I4857" t="str" cm="1">
        <f t="array" ref="I4857">IF(OR(TRIM(H4857)="",ISNUMBER(SEARCH("#",H4857)),AA4857&lt;Config!$B$8,SUMPRODUCT(--ISNUMBER(SEARCH({"a";"b";"c";"d";"e";"f";"g";"h";"i";"j";"k";"l";"m";"n";"o";"p";"q";"r";"s";"t";"u";"v";"w";"x";"y";"z"},H4857)))&gt;0),"Invalid","Valid")</f>
        <v>Valid</v>
      </c>
      <c r="J4857" s="1" t="s">
        <v>32283</v>
      </c>
      <c r="K4857" s="1" t="s">
        <v>516</v>
      </c>
      <c r="L4857" s="1" t="s">
        <v>102</v>
      </c>
      <c r="M4857" s="1" t="s">
        <v>103</v>
      </c>
      <c r="N4857" s="1" t="s">
        <v>358</v>
      </c>
      <c r="O4857" s="1" t="s">
        <v>32</v>
      </c>
      <c r="P4857" t="s">
        <v>236</v>
      </c>
      <c r="Q4857" s="1" t="s">
        <v>254</v>
      </c>
      <c r="R4857" s="1" t="s">
        <v>237</v>
      </c>
      <c r="S4857" s="1" t="s">
        <v>32284</v>
      </c>
      <c r="T4857" s="1" t="s">
        <v>32285</v>
      </c>
      <c r="U4857" s="1" t="s">
        <v>32286</v>
      </c>
      <c r="V4857" s="1" t="s">
        <v>12772</v>
      </c>
      <c r="W4857" s="1" t="s">
        <v>94</v>
      </c>
      <c r="X4857" t="str">
        <f t="shared" si="526"/>
        <v>Incomplete</v>
      </c>
      <c r="Y4857">
        <f>MAX(0,100-IF(G4857="Invalid",Config!$B$5,0)-IF(I4857="Invalid",Config!$B$6,0)-IF(X4857="Incomplete",Config!$B$7,0)-IF(AF4857="Yes",Config!$B$37,0))</f>
        <v>60</v>
      </c>
      <c r="Z4857" s="1">
        <f>IF(OR(TRIM(B4857)="",COUNTIF(Config!$B$15:$B$19,B4857)&gt;0),1,0)+IF(OR(TRIM(C4857)="",COUNTIF(Config!$B$15:$B$19,C4857)&gt;0),1,0)+IF(OR(TRIM(F4857)="",COUNTIF(Config!$B$15:$B$19,F4857)&gt;0),1,0)+IF(OR(TRIM(H4857)="",COUNTIF(Config!$B$15:$B$19,H4857)&gt;0),1,0)+IF(OR(TRIM(E4857)="",COUNTIF(Config!$B$15:$B$19,E4857)&gt;0),1,0)+IF(OR(TRIM(K4857)="",COUNTIF(Config!$B$15:$B$19,K4857)&gt;0),1,0)+IF(OR(TRIM(P4857)="",COUNTIF(Config!$B$15:$B$19,P4857)&gt;0),1,0)+IF(OR(TRIM(R4857)="",COUNTIF(Config!$B$15:$B$19,R4857)&gt;0),1,0)</f>
        <v>1</v>
      </c>
      <c r="AA4857" s="1" cm="1">
        <f t="array" ref="AA4857">SUMPRODUCT(LEN(H4857)-LEN(SUBSTITUTE(H4857,{"0";"1";"2";"3";"4";"5";"6";"7";"8";"9"},"")))</f>
        <v>12</v>
      </c>
      <c r="AC4857" t="str">
        <f t="shared" si="527"/>
        <v>Incomplete Profile</v>
      </c>
      <c r="AD4857">
        <f t="shared" si="528"/>
        <v>1</v>
      </c>
      <c r="AE4857">
        <f t="shared" si="529"/>
        <v>1</v>
      </c>
      <c r="AF4857" t="str">
        <f t="shared" si="530"/>
        <v>No</v>
      </c>
      <c r="AG4857">
        <f t="shared" ca="1" si="531"/>
        <v>495</v>
      </c>
      <c r="AH4857" t="str">
        <f ca="1">IF(OR(V4857="",AG4857=""),"Yes",IF(AG4857&gt;Config!$B$41,"Yes","No"))</f>
        <v>Yes</v>
      </c>
    </row>
    <row r="4858" spans="1:34" x14ac:dyDescent="0.25">
      <c r="A4858" s="1" t="s">
        <v>32287</v>
      </c>
      <c r="B4858" s="1" t="s">
        <v>397</v>
      </c>
      <c r="C4858" s="1" t="s">
        <v>566</v>
      </c>
      <c r="D4858" s="1" t="s">
        <v>24040</v>
      </c>
      <c r="E4858" s="1" t="s">
        <v>35762</v>
      </c>
      <c r="F4858" s="1" t="s">
        <v>32288</v>
      </c>
      <c r="G4858" t="str">
        <f t="shared" si="525"/>
        <v>Valid</v>
      </c>
      <c r="H4858" s="1" t="s">
        <v>32289</v>
      </c>
      <c r="I4858" t="str" cm="1">
        <f t="array" ref="I4858">IF(OR(TRIM(H4858)="",ISNUMBER(SEARCH("#",H4858)),AA4858&lt;Config!$B$8,SUMPRODUCT(--ISNUMBER(SEARCH({"a";"b";"c";"d";"e";"f";"g";"h";"i";"j";"k";"l";"m";"n";"o";"p";"q";"r";"s";"t";"u";"v";"w";"x";"y";"z"},H4858)))&gt;0),"Invalid","Valid")</f>
        <v>Valid</v>
      </c>
      <c r="J4858" s="1" t="s">
        <v>32290</v>
      </c>
      <c r="K4858" s="1" t="s">
        <v>866</v>
      </c>
      <c r="L4858" s="1" t="s">
        <v>84</v>
      </c>
      <c r="M4858" s="1" t="s">
        <v>103</v>
      </c>
      <c r="N4858" s="1" t="s">
        <v>86</v>
      </c>
      <c r="O4858" s="1" t="s">
        <v>196</v>
      </c>
      <c r="P4858" t="s">
        <v>344</v>
      </c>
      <c r="Q4858" s="1" t="s">
        <v>345</v>
      </c>
      <c r="R4858" s="1" t="s">
        <v>1200</v>
      </c>
      <c r="S4858" s="1" t="s">
        <v>2527</v>
      </c>
      <c r="T4858" s="1" t="s">
        <v>32291</v>
      </c>
      <c r="U4858" s="1" t="s">
        <v>32292</v>
      </c>
      <c r="V4858" s="1" t="s">
        <v>140</v>
      </c>
      <c r="W4858" s="1" t="s">
        <v>40</v>
      </c>
      <c r="X4858" t="str">
        <f t="shared" si="526"/>
        <v>Complete</v>
      </c>
      <c r="Y4858">
        <f>MAX(0,100-IF(G4858="Invalid",Config!$B$5,0)-IF(I4858="Invalid",Config!$B$6,0)-IF(X4858="Incomplete",Config!$B$7,0)-IF(AF4858="Yes",Config!$B$37,0))</f>
        <v>100</v>
      </c>
      <c r="Z4858" s="1">
        <f>IF(OR(TRIM(B4858)="",COUNTIF(Config!$B$15:$B$19,B4858)&gt;0),1,0)+IF(OR(TRIM(C4858)="",COUNTIF(Config!$B$15:$B$19,C4858)&gt;0),1,0)+IF(OR(TRIM(F4858)="",COUNTIF(Config!$B$15:$B$19,F4858)&gt;0),1,0)+IF(OR(TRIM(H4858)="",COUNTIF(Config!$B$15:$B$19,H4858)&gt;0),1,0)+IF(OR(TRIM(E4858)="",COUNTIF(Config!$B$15:$B$19,E4858)&gt;0),1,0)+IF(OR(TRIM(K4858)="",COUNTIF(Config!$B$15:$B$19,K4858)&gt;0),1,0)+IF(OR(TRIM(P4858)="",COUNTIF(Config!$B$15:$B$19,P4858)&gt;0),1,0)+IF(OR(TRIM(R4858)="",COUNTIF(Config!$B$15:$B$19,R4858)&gt;0),1,0)</f>
        <v>0</v>
      </c>
      <c r="AA4858" s="1" cm="1">
        <f t="array" ref="AA4858">SUMPRODUCT(LEN(H4858)-LEN(SUBSTITUTE(H4858,{"0";"1";"2";"3";"4";"5";"6";"7";"8";"9"},"")))</f>
        <v>11</v>
      </c>
      <c r="AC4858" t="str">
        <f t="shared" si="527"/>
        <v/>
      </c>
      <c r="AD4858">
        <f t="shared" si="528"/>
        <v>1</v>
      </c>
      <c r="AE4858">
        <f t="shared" si="529"/>
        <v>1</v>
      </c>
      <c r="AF4858" t="str">
        <f t="shared" si="530"/>
        <v>No</v>
      </c>
      <c r="AG4858">
        <f t="shared" ca="1" si="531"/>
        <v>37</v>
      </c>
      <c r="AH4858" t="str">
        <f ca="1">IF(OR(V4858="",AG4858=""),"Yes",IF(AG4858&gt;Config!$B$41,"Yes","No"))</f>
        <v>No</v>
      </c>
    </row>
    <row r="4859" spans="1:34" x14ac:dyDescent="0.25">
      <c r="A4859" s="1" t="s">
        <v>32293</v>
      </c>
      <c r="B4859" s="1" t="s">
        <v>1833</v>
      </c>
      <c r="C4859" s="1" t="s">
        <v>230</v>
      </c>
      <c r="D4859" s="1" t="s">
        <v>32294</v>
      </c>
      <c r="E4859" s="1" t="s">
        <v>578</v>
      </c>
      <c r="F4859" s="1" t="s">
        <v>32295</v>
      </c>
      <c r="G4859" t="str">
        <f t="shared" si="525"/>
        <v>Valid</v>
      </c>
      <c r="H4859" s="1" t="s">
        <v>32296</v>
      </c>
      <c r="I4859" t="str" cm="1">
        <f t="array" ref="I4859">IF(OR(TRIM(H4859)="",ISNUMBER(SEARCH("#",H4859)),AA4859&lt;Config!$B$8,SUMPRODUCT(--ISNUMBER(SEARCH({"a";"b";"c";"d";"e";"f";"g";"h";"i";"j";"k";"l";"m";"n";"o";"p";"q";"r";"s";"t";"u";"v";"w";"x";"y";"z"},H4859)))&gt;0),"Invalid","Valid")</f>
        <v>Valid</v>
      </c>
      <c r="J4859" s="1" t="s">
        <v>32297</v>
      </c>
      <c r="K4859" s="1" t="s">
        <v>722</v>
      </c>
      <c r="L4859" s="1" t="s">
        <v>49</v>
      </c>
      <c r="M4859" s="1" t="s">
        <v>251</v>
      </c>
      <c r="N4859" s="1" t="s">
        <v>224</v>
      </c>
      <c r="O4859" s="1" t="s">
        <v>149</v>
      </c>
      <c r="P4859" t="s">
        <v>53</v>
      </c>
      <c r="Q4859" s="1" t="s">
        <v>181</v>
      </c>
      <c r="R4859" s="1" t="s">
        <v>150</v>
      </c>
      <c r="S4859" s="1" t="s">
        <v>32298</v>
      </c>
      <c r="T4859" s="1" t="s">
        <v>32299</v>
      </c>
      <c r="U4859" s="1" t="s">
        <v>15280</v>
      </c>
      <c r="V4859" s="1" t="s">
        <v>140</v>
      </c>
      <c r="W4859" s="1" t="s">
        <v>125</v>
      </c>
      <c r="X4859" t="str">
        <f t="shared" si="526"/>
        <v>Complete</v>
      </c>
      <c r="Y4859">
        <f>MAX(0,100-IF(G4859="Invalid",Config!$B$5,0)-IF(I4859="Invalid",Config!$B$6,0)-IF(X4859="Incomplete",Config!$B$7,0)-IF(AF4859="Yes",Config!$B$37,0))</f>
        <v>100</v>
      </c>
      <c r="Z4859" s="1">
        <f>IF(OR(TRIM(B4859)="",COUNTIF(Config!$B$15:$B$19,B4859)&gt;0),1,0)+IF(OR(TRIM(C4859)="",COUNTIF(Config!$B$15:$B$19,C4859)&gt;0),1,0)+IF(OR(TRIM(F4859)="",COUNTIF(Config!$B$15:$B$19,F4859)&gt;0),1,0)+IF(OR(TRIM(H4859)="",COUNTIF(Config!$B$15:$B$19,H4859)&gt;0),1,0)+IF(OR(TRIM(E4859)="",COUNTIF(Config!$B$15:$B$19,E4859)&gt;0),1,0)+IF(OR(TRIM(K4859)="",COUNTIF(Config!$B$15:$B$19,K4859)&gt;0),1,0)+IF(OR(TRIM(P4859)="",COUNTIF(Config!$B$15:$B$19,P4859)&gt;0),1,0)+IF(OR(TRIM(R4859)="",COUNTIF(Config!$B$15:$B$19,R4859)&gt;0),1,0)</f>
        <v>0</v>
      </c>
      <c r="AA4859" s="1" cm="1">
        <f t="array" ref="AA4859">SUMPRODUCT(LEN(H4859)-LEN(SUBSTITUTE(H4859,{"0";"1";"2";"3";"4";"5";"6";"7";"8";"9"},"")))</f>
        <v>12</v>
      </c>
      <c r="AC4859" t="str">
        <f t="shared" si="527"/>
        <v/>
      </c>
      <c r="AD4859">
        <f t="shared" si="528"/>
        <v>1</v>
      </c>
      <c r="AE4859">
        <f t="shared" si="529"/>
        <v>1</v>
      </c>
      <c r="AF4859" t="str">
        <f t="shared" si="530"/>
        <v>No</v>
      </c>
      <c r="AG4859">
        <f t="shared" ca="1" si="531"/>
        <v>37</v>
      </c>
      <c r="AH4859" t="str">
        <f ca="1">IF(OR(V4859="",AG4859=""),"Yes",IF(AG4859&gt;Config!$B$41,"Yes","No"))</f>
        <v>No</v>
      </c>
    </row>
    <row r="4860" spans="1:34" x14ac:dyDescent="0.25">
      <c r="A4860" s="1" t="s">
        <v>32300</v>
      </c>
      <c r="B4860" s="1" t="s">
        <v>2033</v>
      </c>
      <c r="C4860" s="1" t="s">
        <v>1166</v>
      </c>
      <c r="D4860" s="1" t="s">
        <v>5179</v>
      </c>
      <c r="E4860" s="1" t="s">
        <v>34000</v>
      </c>
      <c r="F4860" s="1" t="s">
        <v>32301</v>
      </c>
      <c r="G4860" t="str">
        <f t="shared" si="525"/>
        <v>Valid</v>
      </c>
      <c r="H4860" s="1" t="s">
        <v>10502</v>
      </c>
      <c r="I4860" t="str" cm="1">
        <f t="array" ref="I4860">IF(OR(TRIM(H4860)="",ISNUMBER(SEARCH("#",H4860)),AA4860&lt;Config!$B$8,SUMPRODUCT(--ISNUMBER(SEARCH({"a";"b";"c";"d";"e";"f";"g";"h";"i";"j";"k";"l";"m";"n";"o";"p";"q";"r";"s";"t";"u";"v";"w";"x";"y";"z"},H4860)))&gt;0),"Invalid","Valid")</f>
        <v>Valid</v>
      </c>
      <c r="J4860" s="1" t="s">
        <v>32302</v>
      </c>
      <c r="K4860" s="1" t="s">
        <v>163</v>
      </c>
      <c r="L4860" s="1" t="s">
        <v>84</v>
      </c>
      <c r="M4860" s="1" t="s">
        <v>118</v>
      </c>
      <c r="N4860" s="1" t="s">
        <v>31</v>
      </c>
      <c r="O4860" s="1" t="s">
        <v>32</v>
      </c>
      <c r="P4860" t="s">
        <v>344</v>
      </c>
      <c r="Q4860" s="1" t="s">
        <v>971</v>
      </c>
      <c r="R4860" s="1" t="s">
        <v>1200</v>
      </c>
      <c r="S4860" s="1" t="s">
        <v>15361</v>
      </c>
      <c r="T4860" s="1" t="s">
        <v>32303</v>
      </c>
      <c r="U4860" s="1" t="s">
        <v>32304</v>
      </c>
      <c r="V4860" s="1" t="s">
        <v>22788</v>
      </c>
      <c r="W4860" s="1" t="s">
        <v>141</v>
      </c>
      <c r="X4860" t="str">
        <f t="shared" si="526"/>
        <v>Complete</v>
      </c>
      <c r="Y4860">
        <f>MAX(0,100-IF(G4860="Invalid",Config!$B$5,0)-IF(I4860="Invalid",Config!$B$6,0)-IF(X4860="Incomplete",Config!$B$7,0)-IF(AF4860="Yes",Config!$B$37,0))</f>
        <v>75</v>
      </c>
      <c r="Z4860" s="1">
        <f>IF(OR(TRIM(B4860)="",COUNTIF(Config!$B$15:$B$19,B4860)&gt;0),1,0)+IF(OR(TRIM(C4860)="",COUNTIF(Config!$B$15:$B$19,C4860)&gt;0),1,0)+IF(OR(TRIM(F4860)="",COUNTIF(Config!$B$15:$B$19,F4860)&gt;0),1,0)+IF(OR(TRIM(H4860)="",COUNTIF(Config!$B$15:$B$19,H4860)&gt;0),1,0)+IF(OR(TRIM(E4860)="",COUNTIF(Config!$B$15:$B$19,E4860)&gt;0),1,0)+IF(OR(TRIM(K4860)="",COUNTIF(Config!$B$15:$B$19,K4860)&gt;0),1,0)+IF(OR(TRIM(P4860)="",COUNTIF(Config!$B$15:$B$19,P4860)&gt;0),1,0)+IF(OR(TRIM(R4860)="",COUNTIF(Config!$B$15:$B$19,R4860)&gt;0),1,0)</f>
        <v>0</v>
      </c>
      <c r="AA4860" s="1" cm="1">
        <f t="array" ref="AA4860">SUMPRODUCT(LEN(H4860)-LEN(SUBSTITUTE(H4860,{"0";"1";"2";"3";"4";"5";"6";"7";"8";"9"},"")))</f>
        <v>10</v>
      </c>
      <c r="AC4860" t="str">
        <f t="shared" si="527"/>
        <v>Potential Duplicate</v>
      </c>
      <c r="AD4860">
        <f t="shared" si="528"/>
        <v>1</v>
      </c>
      <c r="AE4860">
        <f t="shared" si="529"/>
        <v>2</v>
      </c>
      <c r="AF4860" t="str">
        <f t="shared" si="530"/>
        <v>Yes</v>
      </c>
      <c r="AG4860">
        <f t="shared" ca="1" si="531"/>
        <v>259</v>
      </c>
      <c r="AH4860" t="str">
        <f ca="1">IF(OR(V4860="",AG4860=""),"Yes",IF(AG4860&gt;Config!$B$41,"Yes","No"))</f>
        <v>No</v>
      </c>
    </row>
    <row r="4861" spans="1:34" x14ac:dyDescent="0.25">
      <c r="A4861" s="1" t="s">
        <v>32305</v>
      </c>
      <c r="B4861" s="1" t="s">
        <v>1032</v>
      </c>
      <c r="C4861" s="1" t="s">
        <v>1736</v>
      </c>
      <c r="D4861" s="1" t="s">
        <v>32306</v>
      </c>
      <c r="E4861" s="1" t="s">
        <v>33907</v>
      </c>
      <c r="F4861" s="1" t="s">
        <v>32307</v>
      </c>
      <c r="G4861" t="str">
        <f t="shared" si="525"/>
        <v>Valid</v>
      </c>
      <c r="H4861" s="1" t="s">
        <v>32308</v>
      </c>
      <c r="I4861" t="str" cm="1">
        <f t="array" ref="I4861">IF(OR(TRIM(H4861)="",ISNUMBER(SEARCH("#",H4861)),AA4861&lt;Config!$B$8,SUMPRODUCT(--ISNUMBER(SEARCH({"a";"b";"c";"d";"e";"f";"g";"h";"i";"j";"k";"l";"m";"n";"o";"p";"q";"r";"s";"t";"u";"v";"w";"x";"y";"z"},H4861)))&gt;0),"Invalid","Valid")</f>
        <v>Valid</v>
      </c>
      <c r="J4861" s="1" t="s">
        <v>32309</v>
      </c>
      <c r="K4861" s="1" t="s">
        <v>83</v>
      </c>
      <c r="L4861" s="1" t="s">
        <v>49</v>
      </c>
      <c r="M4861" s="1" t="s">
        <v>235</v>
      </c>
      <c r="N4861" s="1" t="s">
        <v>68</v>
      </c>
      <c r="O4861" s="1" t="s">
        <v>149</v>
      </c>
      <c r="P4861" t="s">
        <v>236</v>
      </c>
      <c r="Q4861" s="1" t="s">
        <v>237</v>
      </c>
      <c r="R4861" s="1" t="s">
        <v>254</v>
      </c>
      <c r="S4861" s="1" t="s">
        <v>32310</v>
      </c>
      <c r="T4861" s="1" t="s">
        <v>32311</v>
      </c>
      <c r="U4861" s="1" t="s">
        <v>5170</v>
      </c>
      <c r="V4861" s="1" t="s">
        <v>32312</v>
      </c>
      <c r="W4861" s="1" t="s">
        <v>75</v>
      </c>
      <c r="X4861" t="str">
        <f t="shared" si="526"/>
        <v>Complete</v>
      </c>
      <c r="Y4861">
        <f>MAX(0,100-IF(G4861="Invalid",Config!$B$5,0)-IF(I4861="Invalid",Config!$B$6,0)-IF(X4861="Incomplete",Config!$B$7,0)-IF(AF4861="Yes",Config!$B$37,0))</f>
        <v>100</v>
      </c>
      <c r="Z4861" s="1">
        <f>IF(OR(TRIM(B4861)="",COUNTIF(Config!$B$15:$B$19,B4861)&gt;0),1,0)+IF(OR(TRIM(C4861)="",COUNTIF(Config!$B$15:$B$19,C4861)&gt;0),1,0)+IF(OR(TRIM(F4861)="",COUNTIF(Config!$B$15:$B$19,F4861)&gt;0),1,0)+IF(OR(TRIM(H4861)="",COUNTIF(Config!$B$15:$B$19,H4861)&gt;0),1,0)+IF(OR(TRIM(E4861)="",COUNTIF(Config!$B$15:$B$19,E4861)&gt;0),1,0)+IF(OR(TRIM(K4861)="",COUNTIF(Config!$B$15:$B$19,K4861)&gt;0),1,0)+IF(OR(TRIM(P4861)="",COUNTIF(Config!$B$15:$B$19,P4861)&gt;0),1,0)+IF(OR(TRIM(R4861)="",COUNTIF(Config!$B$15:$B$19,R4861)&gt;0),1,0)</f>
        <v>0</v>
      </c>
      <c r="AA4861" s="1" cm="1">
        <f t="array" ref="AA4861">SUMPRODUCT(LEN(H4861)-LEN(SUBSTITUTE(H4861,{"0";"1";"2";"3";"4";"5";"6";"7";"8";"9"},"")))</f>
        <v>10</v>
      </c>
      <c r="AC4861" t="str">
        <f t="shared" si="527"/>
        <v/>
      </c>
      <c r="AD4861">
        <f t="shared" si="528"/>
        <v>1</v>
      </c>
      <c r="AE4861">
        <f t="shared" si="529"/>
        <v>1</v>
      </c>
      <c r="AF4861" t="str">
        <f t="shared" si="530"/>
        <v>No</v>
      </c>
      <c r="AG4861">
        <f t="shared" ca="1" si="531"/>
        <v>38</v>
      </c>
      <c r="AH4861" t="str">
        <f ca="1">IF(OR(V4861="",AG4861=""),"Yes",IF(AG4861&gt;Config!$B$41,"Yes","No"))</f>
        <v>No</v>
      </c>
    </row>
    <row r="4862" spans="1:34" x14ac:dyDescent="0.25">
      <c r="A4862" s="1" t="s">
        <v>32313</v>
      </c>
      <c r="B4862" s="1" t="s">
        <v>818</v>
      </c>
      <c r="C4862" s="1" t="s">
        <v>499</v>
      </c>
      <c r="D4862" s="1" t="s">
        <v>35763</v>
      </c>
      <c r="E4862" s="1" t="s">
        <v>33879</v>
      </c>
      <c r="F4862" s="1" t="s">
        <v>32314</v>
      </c>
      <c r="G4862" t="str">
        <f t="shared" si="525"/>
        <v>Valid</v>
      </c>
      <c r="H4862" s="1" t="s">
        <v>1403</v>
      </c>
      <c r="I4862" t="str" cm="1">
        <f t="array" ref="I4862">IF(OR(TRIM(H4862)="",ISNUMBER(SEARCH("#",H4862)),AA4862&lt;Config!$B$8,SUMPRODUCT(--ISNUMBER(SEARCH({"a";"b";"c";"d";"e";"f";"g";"h";"i";"j";"k";"l";"m";"n";"o";"p";"q";"r";"s";"t";"u";"v";"w";"x";"y";"z"},H4862)))&gt;0),"Invalid","Valid")</f>
        <v>Valid</v>
      </c>
      <c r="J4862" s="1" t="s">
        <v>32315</v>
      </c>
      <c r="K4862" s="1" t="s">
        <v>210</v>
      </c>
      <c r="L4862" s="1" t="s">
        <v>450</v>
      </c>
      <c r="M4862" s="1" t="s">
        <v>50</v>
      </c>
      <c r="N4862" s="1" t="s">
        <v>31</v>
      </c>
      <c r="O4862" s="1" t="s">
        <v>69</v>
      </c>
      <c r="P4862" t="s">
        <v>53</v>
      </c>
      <c r="Q4862" s="1" t="s">
        <v>54</v>
      </c>
      <c r="R4862" s="1" t="s">
        <v>55</v>
      </c>
      <c r="S4862" s="1" t="s">
        <v>26157</v>
      </c>
      <c r="T4862" s="1" t="s">
        <v>32316</v>
      </c>
      <c r="U4862" s="1" t="s">
        <v>32317</v>
      </c>
      <c r="V4862" s="1" t="s">
        <v>7295</v>
      </c>
      <c r="W4862" s="1" t="s">
        <v>293</v>
      </c>
      <c r="X4862" t="str">
        <f t="shared" si="526"/>
        <v>Complete</v>
      </c>
      <c r="Y4862">
        <f>MAX(0,100-IF(G4862="Invalid",Config!$B$5,0)-IF(I4862="Invalid",Config!$B$6,0)-IF(X4862="Incomplete",Config!$B$7,0)-IF(AF4862="Yes",Config!$B$37,0))</f>
        <v>75</v>
      </c>
      <c r="Z4862" s="1">
        <f>IF(OR(TRIM(B4862)="",COUNTIF(Config!$B$15:$B$19,B4862)&gt;0),1,0)+IF(OR(TRIM(C4862)="",COUNTIF(Config!$B$15:$B$19,C4862)&gt;0),1,0)+IF(OR(TRIM(F4862)="",COUNTIF(Config!$B$15:$B$19,F4862)&gt;0),1,0)+IF(OR(TRIM(H4862)="",COUNTIF(Config!$B$15:$B$19,H4862)&gt;0),1,0)+IF(OR(TRIM(E4862)="",COUNTIF(Config!$B$15:$B$19,E4862)&gt;0),1,0)+IF(OR(TRIM(K4862)="",COUNTIF(Config!$B$15:$B$19,K4862)&gt;0),1,0)+IF(OR(TRIM(P4862)="",COUNTIF(Config!$B$15:$B$19,P4862)&gt;0),1,0)+IF(OR(TRIM(R4862)="",COUNTIF(Config!$B$15:$B$19,R4862)&gt;0),1,0)</f>
        <v>0</v>
      </c>
      <c r="AA4862" s="1" cm="1">
        <f t="array" ref="AA4862">SUMPRODUCT(LEN(H4862)-LEN(SUBSTITUTE(H4862,{"0";"1";"2";"3";"4";"5";"6";"7";"8";"9"},"")))</f>
        <v>12</v>
      </c>
      <c r="AC4862" t="str">
        <f t="shared" si="527"/>
        <v>Potential Duplicate</v>
      </c>
      <c r="AD4862">
        <f t="shared" si="528"/>
        <v>1</v>
      </c>
      <c r="AE4862">
        <f t="shared" si="529"/>
        <v>2</v>
      </c>
      <c r="AF4862" t="str">
        <f t="shared" si="530"/>
        <v>Yes</v>
      </c>
      <c r="AG4862">
        <f t="shared" ca="1" si="531"/>
        <v>111</v>
      </c>
      <c r="AH4862" t="str">
        <f ca="1">IF(OR(V4862="",AG4862=""),"Yes",IF(AG4862&gt;Config!$B$41,"Yes","No"))</f>
        <v>No</v>
      </c>
    </row>
    <row r="4863" spans="1:34" x14ac:dyDescent="0.25">
      <c r="A4863" s="1" t="s">
        <v>32318</v>
      </c>
      <c r="B4863" s="1" t="s">
        <v>244</v>
      </c>
      <c r="C4863" s="1" t="s">
        <v>1806</v>
      </c>
      <c r="D4863" s="1" t="s">
        <v>22894</v>
      </c>
      <c r="E4863" s="1" t="s">
        <v>35764</v>
      </c>
      <c r="F4863" s="1" t="s">
        <v>35765</v>
      </c>
      <c r="G4863" t="str">
        <f t="shared" si="525"/>
        <v>Valid</v>
      </c>
      <c r="H4863" s="1" t="s">
        <v>32319</v>
      </c>
      <c r="I4863" t="str" cm="1">
        <f t="array" ref="I4863">IF(OR(TRIM(H4863)="",ISNUMBER(SEARCH("#",H4863)),AA4863&lt;Config!$B$8,SUMPRODUCT(--ISNUMBER(SEARCH({"a";"b";"c";"d";"e";"f";"g";"h";"i";"j";"k";"l";"m";"n";"o";"p";"q";"r";"s";"t";"u";"v";"w";"x";"y";"z"},H4863)))&gt;0),"Invalid","Valid")</f>
        <v>Valid</v>
      </c>
      <c r="J4863" s="1" t="s">
        <v>32320</v>
      </c>
      <c r="K4863" s="1" t="s">
        <v>178</v>
      </c>
      <c r="L4863" s="1" t="s">
        <v>179</v>
      </c>
      <c r="M4863" s="1" t="s">
        <v>251</v>
      </c>
      <c r="N4863" s="1" t="s">
        <v>211</v>
      </c>
      <c r="O4863" s="1" t="s">
        <v>69</v>
      </c>
      <c r="P4863" t="s">
        <v>236</v>
      </c>
      <c r="Q4863" s="1" t="s">
        <v>237</v>
      </c>
      <c r="R4863" s="1" t="s">
        <v>237</v>
      </c>
      <c r="S4863" s="1" t="s">
        <v>4536</v>
      </c>
      <c r="T4863" s="1" t="s">
        <v>32321</v>
      </c>
      <c r="U4863" s="1" t="s">
        <v>12225</v>
      </c>
      <c r="V4863" s="1" t="s">
        <v>32322</v>
      </c>
      <c r="W4863" s="1" t="s">
        <v>40</v>
      </c>
      <c r="X4863" t="str">
        <f t="shared" si="526"/>
        <v>Complete</v>
      </c>
      <c r="Y4863">
        <f>MAX(0,100-IF(G4863="Invalid",Config!$B$5,0)-IF(I4863="Invalid",Config!$B$6,0)-IF(X4863="Incomplete",Config!$B$7,0)-IF(AF4863="Yes",Config!$B$37,0))</f>
        <v>100</v>
      </c>
      <c r="Z4863" s="1">
        <f>IF(OR(TRIM(B4863)="",COUNTIF(Config!$B$15:$B$19,B4863)&gt;0),1,0)+IF(OR(TRIM(C4863)="",COUNTIF(Config!$B$15:$B$19,C4863)&gt;0),1,0)+IF(OR(TRIM(F4863)="",COUNTIF(Config!$B$15:$B$19,F4863)&gt;0),1,0)+IF(OR(TRIM(H4863)="",COUNTIF(Config!$B$15:$B$19,H4863)&gt;0),1,0)+IF(OR(TRIM(E4863)="",COUNTIF(Config!$B$15:$B$19,E4863)&gt;0),1,0)+IF(OR(TRIM(K4863)="",COUNTIF(Config!$B$15:$B$19,K4863)&gt;0),1,0)+IF(OR(TRIM(P4863)="",COUNTIF(Config!$B$15:$B$19,P4863)&gt;0),1,0)+IF(OR(TRIM(R4863)="",COUNTIF(Config!$B$15:$B$19,R4863)&gt;0),1,0)</f>
        <v>0</v>
      </c>
      <c r="AA4863" s="1" cm="1">
        <f t="array" ref="AA4863">SUMPRODUCT(LEN(H4863)-LEN(SUBSTITUTE(H4863,{"0";"1";"2";"3";"4";"5";"6";"7";"8";"9"},"")))</f>
        <v>12</v>
      </c>
      <c r="AC4863" t="str">
        <f t="shared" si="527"/>
        <v/>
      </c>
      <c r="AD4863">
        <f t="shared" si="528"/>
        <v>1</v>
      </c>
      <c r="AE4863">
        <f t="shared" si="529"/>
        <v>1</v>
      </c>
      <c r="AF4863" t="str">
        <f t="shared" si="530"/>
        <v>No</v>
      </c>
      <c r="AG4863">
        <f t="shared" ca="1" si="531"/>
        <v>448</v>
      </c>
      <c r="AH4863" t="str">
        <f ca="1">IF(OR(V4863="",AG4863=""),"Yes",IF(AG4863&gt;Config!$B$41,"Yes","No"))</f>
        <v>Yes</v>
      </c>
    </row>
    <row r="4864" spans="1:34" x14ac:dyDescent="0.25">
      <c r="A4864" s="1" t="s">
        <v>32323</v>
      </c>
      <c r="B4864" s="1" t="s">
        <v>77</v>
      </c>
      <c r="C4864" s="1" t="s">
        <v>173</v>
      </c>
      <c r="D4864" s="1" t="s">
        <v>32324</v>
      </c>
      <c r="E4864" s="1" t="s">
        <v>34720</v>
      </c>
      <c r="F4864" s="1" t="s">
        <v>32325</v>
      </c>
      <c r="G4864" t="str">
        <f t="shared" si="525"/>
        <v>Valid</v>
      </c>
      <c r="H4864" s="1" t="s">
        <v>32326</v>
      </c>
      <c r="I4864" t="str" cm="1">
        <f t="array" ref="I4864">IF(OR(TRIM(H4864)="",ISNUMBER(SEARCH("#",H4864)),AA4864&lt;Config!$B$8,SUMPRODUCT(--ISNUMBER(SEARCH({"a";"b";"c";"d";"e";"f";"g";"h";"i";"j";"k";"l";"m";"n";"o";"p";"q";"r";"s";"t";"u";"v";"w";"x";"y";"z"},H4864)))&gt;0),"Invalid","Valid")</f>
        <v>Valid</v>
      </c>
      <c r="J4864" s="1" t="s">
        <v>32327</v>
      </c>
      <c r="K4864" s="1" t="s">
        <v>378</v>
      </c>
      <c r="L4864" s="1" t="s">
        <v>84</v>
      </c>
      <c r="M4864" s="1" t="s">
        <v>33827</v>
      </c>
      <c r="N4864" s="1" t="s">
        <v>252</v>
      </c>
      <c r="O4864" s="1" t="s">
        <v>32</v>
      </c>
      <c r="P4864" t="s">
        <v>314</v>
      </c>
      <c r="Q4864" s="1" t="s">
        <v>663</v>
      </c>
      <c r="R4864" s="1" t="s">
        <v>316</v>
      </c>
      <c r="S4864" s="1" t="s">
        <v>32328</v>
      </c>
      <c r="T4864" s="1" t="s">
        <v>32329</v>
      </c>
      <c r="U4864" s="1" t="s">
        <v>1049</v>
      </c>
      <c r="V4864" s="1" t="s">
        <v>140</v>
      </c>
      <c r="W4864" s="1" t="s">
        <v>33823</v>
      </c>
      <c r="X4864" t="str">
        <f t="shared" si="526"/>
        <v>Complete</v>
      </c>
      <c r="Y4864">
        <f>MAX(0,100-IF(G4864="Invalid",Config!$B$5,0)-IF(I4864="Invalid",Config!$B$6,0)-IF(X4864="Incomplete",Config!$B$7,0)-IF(AF4864="Yes",Config!$B$37,0))</f>
        <v>100</v>
      </c>
      <c r="Z4864" s="1">
        <f>IF(OR(TRIM(B4864)="",COUNTIF(Config!$B$15:$B$19,B4864)&gt;0),1,0)+IF(OR(TRIM(C4864)="",COUNTIF(Config!$B$15:$B$19,C4864)&gt;0),1,0)+IF(OR(TRIM(F4864)="",COUNTIF(Config!$B$15:$B$19,F4864)&gt;0),1,0)+IF(OR(TRIM(H4864)="",COUNTIF(Config!$B$15:$B$19,H4864)&gt;0),1,0)+IF(OR(TRIM(E4864)="",COUNTIF(Config!$B$15:$B$19,E4864)&gt;0),1,0)+IF(OR(TRIM(K4864)="",COUNTIF(Config!$B$15:$B$19,K4864)&gt;0),1,0)+IF(OR(TRIM(P4864)="",COUNTIF(Config!$B$15:$B$19,P4864)&gt;0),1,0)+IF(OR(TRIM(R4864)="",COUNTIF(Config!$B$15:$B$19,R4864)&gt;0),1,0)</f>
        <v>0</v>
      </c>
      <c r="AA4864" s="1" cm="1">
        <f t="array" ref="AA4864">SUMPRODUCT(LEN(H4864)-LEN(SUBSTITUTE(H4864,{"0";"1";"2";"3";"4";"5";"6";"7";"8";"9"},"")))</f>
        <v>12</v>
      </c>
      <c r="AC4864" t="str">
        <f t="shared" si="527"/>
        <v/>
      </c>
      <c r="AD4864">
        <f t="shared" si="528"/>
        <v>1</v>
      </c>
      <c r="AE4864">
        <f t="shared" si="529"/>
        <v>1</v>
      </c>
      <c r="AF4864" t="str">
        <f t="shared" si="530"/>
        <v>No</v>
      </c>
      <c r="AG4864">
        <f t="shared" ca="1" si="531"/>
        <v>37</v>
      </c>
      <c r="AH4864" t="str">
        <f ca="1">IF(OR(V4864="",AG4864=""),"Yes",IF(AG4864&gt;Config!$B$41,"Yes","No"))</f>
        <v>No</v>
      </c>
    </row>
    <row r="4865" spans="1:34" x14ac:dyDescent="0.25">
      <c r="A4865" s="1" t="s">
        <v>32330</v>
      </c>
      <c r="B4865" s="1" t="s">
        <v>488</v>
      </c>
      <c r="C4865" s="1" t="s">
        <v>205</v>
      </c>
      <c r="D4865" s="1" t="s">
        <v>35484</v>
      </c>
      <c r="E4865" s="1" t="s">
        <v>34870</v>
      </c>
      <c r="F4865" s="1" t="s">
        <v>25836</v>
      </c>
      <c r="G4865" t="str">
        <f t="shared" si="525"/>
        <v>Valid</v>
      </c>
      <c r="H4865" s="1" t="s">
        <v>32331</v>
      </c>
      <c r="I4865" t="str" cm="1">
        <f t="array" ref="I4865">IF(OR(TRIM(H4865)="",ISNUMBER(SEARCH("#",H4865)),AA4865&lt;Config!$B$8,SUMPRODUCT(--ISNUMBER(SEARCH({"a";"b";"c";"d";"e";"f";"g";"h";"i";"j";"k";"l";"m";"n";"o";"p";"q";"r";"s";"t";"u";"v";"w";"x";"y";"z"},H4865)))&gt;0),"Invalid","Valid")</f>
        <v>Valid</v>
      </c>
      <c r="J4865" s="1" t="s">
        <v>25838</v>
      </c>
      <c r="K4865" s="1" t="s">
        <v>287</v>
      </c>
      <c r="L4865" s="1" t="s">
        <v>134</v>
      </c>
      <c r="M4865" s="1" t="s">
        <v>343</v>
      </c>
      <c r="N4865" s="1" t="s">
        <v>224</v>
      </c>
      <c r="O4865" s="1" t="s">
        <v>196</v>
      </c>
      <c r="P4865" t="s">
        <v>33</v>
      </c>
      <c r="Q4865" s="1" t="s">
        <v>1664</v>
      </c>
      <c r="R4865" s="1" t="s">
        <v>2361</v>
      </c>
      <c r="S4865" s="1" t="s">
        <v>25839</v>
      </c>
      <c r="T4865" s="1" t="s">
        <v>25840</v>
      </c>
      <c r="U4865" s="1" t="s">
        <v>25841</v>
      </c>
      <c r="V4865" s="1" t="s">
        <v>1347</v>
      </c>
      <c r="W4865" s="1" t="s">
        <v>293</v>
      </c>
      <c r="X4865" t="str">
        <f t="shared" si="526"/>
        <v>Complete</v>
      </c>
      <c r="Y4865">
        <f>MAX(0,100-IF(G4865="Invalid",Config!$B$5,0)-IF(I4865="Invalid",Config!$B$6,0)-IF(X4865="Incomplete",Config!$B$7,0)-IF(AF4865="Yes",Config!$B$37,0))</f>
        <v>75</v>
      </c>
      <c r="Z4865" s="1">
        <f>IF(OR(TRIM(B4865)="",COUNTIF(Config!$B$15:$B$19,B4865)&gt;0),1,0)+IF(OR(TRIM(C4865)="",COUNTIF(Config!$B$15:$B$19,C4865)&gt;0),1,0)+IF(OR(TRIM(F4865)="",COUNTIF(Config!$B$15:$B$19,F4865)&gt;0),1,0)+IF(OR(TRIM(H4865)="",COUNTIF(Config!$B$15:$B$19,H4865)&gt;0),1,0)+IF(OR(TRIM(E4865)="",COUNTIF(Config!$B$15:$B$19,E4865)&gt;0),1,0)+IF(OR(TRIM(K4865)="",COUNTIF(Config!$B$15:$B$19,K4865)&gt;0),1,0)+IF(OR(TRIM(P4865)="",COUNTIF(Config!$B$15:$B$19,P4865)&gt;0),1,0)+IF(OR(TRIM(R4865)="",COUNTIF(Config!$B$15:$B$19,R4865)&gt;0),1,0)</f>
        <v>0</v>
      </c>
      <c r="AA4865" s="1" cm="1">
        <f t="array" ref="AA4865">SUMPRODUCT(LEN(H4865)-LEN(SUBSTITUTE(H4865,{"0";"1";"2";"3";"4";"5";"6";"7";"8";"9"},"")))</f>
        <v>10</v>
      </c>
      <c r="AC4865" t="str">
        <f t="shared" si="527"/>
        <v>Potential Duplicate</v>
      </c>
      <c r="AD4865">
        <f t="shared" si="528"/>
        <v>2</v>
      </c>
      <c r="AE4865">
        <f t="shared" si="529"/>
        <v>1</v>
      </c>
      <c r="AF4865" t="str">
        <f t="shared" si="530"/>
        <v>Yes</v>
      </c>
      <c r="AG4865">
        <f t="shared" ca="1" si="531"/>
        <v>37</v>
      </c>
      <c r="AH4865" t="str">
        <f ca="1">IF(OR(V4865="",AG4865=""),"Yes",IF(AG4865&gt;Config!$B$41,"Yes","No"))</f>
        <v>No</v>
      </c>
    </row>
    <row r="4866" spans="1:34" x14ac:dyDescent="0.25">
      <c r="A4866" s="1" t="s">
        <v>32332</v>
      </c>
      <c r="B4866" s="1" t="s">
        <v>172</v>
      </c>
      <c r="C4866" s="1" t="s">
        <v>364</v>
      </c>
      <c r="D4866" s="1" t="s">
        <v>6733</v>
      </c>
      <c r="E4866" s="1" t="s">
        <v>33907</v>
      </c>
      <c r="F4866" s="1" t="s">
        <v>32333</v>
      </c>
      <c r="G4866" t="str">
        <f t="shared" si="525"/>
        <v>Valid</v>
      </c>
      <c r="H4866" s="1" t="s">
        <v>32334</v>
      </c>
      <c r="I4866" t="str" cm="1">
        <f t="array" ref="I4866">IF(OR(TRIM(H4866)="",ISNUMBER(SEARCH("#",H4866)),AA4866&lt;Config!$B$8,SUMPRODUCT(--ISNUMBER(SEARCH({"a";"b";"c";"d";"e";"f";"g";"h";"i";"j";"k";"l";"m";"n";"o";"p";"q";"r";"s";"t";"u";"v";"w";"x";"y";"z"},H4866)))&gt;0),"Invalid","Valid")</f>
        <v>Valid</v>
      </c>
      <c r="J4866" s="1" t="s">
        <v>32335</v>
      </c>
      <c r="K4866" s="1" t="s">
        <v>516</v>
      </c>
      <c r="L4866" s="1" t="s">
        <v>49</v>
      </c>
      <c r="M4866" s="1" t="s">
        <v>50</v>
      </c>
      <c r="N4866" s="1" t="s">
        <v>211</v>
      </c>
      <c r="O4866" s="1" t="s">
        <v>69</v>
      </c>
      <c r="P4866" t="s">
        <v>236</v>
      </c>
      <c r="Q4866" s="1" t="s">
        <v>253</v>
      </c>
      <c r="R4866" s="1" t="s">
        <v>237</v>
      </c>
      <c r="S4866" s="1" t="s">
        <v>7065</v>
      </c>
      <c r="T4866" s="1" t="s">
        <v>32336</v>
      </c>
      <c r="U4866" s="1" t="s">
        <v>3570</v>
      </c>
      <c r="V4866" s="1" t="s">
        <v>6476</v>
      </c>
      <c r="W4866" s="1" t="s">
        <v>141</v>
      </c>
      <c r="X4866" t="str">
        <f t="shared" si="526"/>
        <v>Complete</v>
      </c>
      <c r="Y4866">
        <f>MAX(0,100-IF(G4866="Invalid",Config!$B$5,0)-IF(I4866="Invalid",Config!$B$6,0)-IF(X4866="Incomplete",Config!$B$7,0)-IF(AF4866="Yes",Config!$B$37,0))</f>
        <v>100</v>
      </c>
      <c r="Z4866" s="1">
        <f>IF(OR(TRIM(B4866)="",COUNTIF(Config!$B$15:$B$19,B4866)&gt;0),1,0)+IF(OR(TRIM(C4866)="",COUNTIF(Config!$B$15:$B$19,C4866)&gt;0),1,0)+IF(OR(TRIM(F4866)="",COUNTIF(Config!$B$15:$B$19,F4866)&gt;0),1,0)+IF(OR(TRIM(H4866)="",COUNTIF(Config!$B$15:$B$19,H4866)&gt;0),1,0)+IF(OR(TRIM(E4866)="",COUNTIF(Config!$B$15:$B$19,E4866)&gt;0),1,0)+IF(OR(TRIM(K4866)="",COUNTIF(Config!$B$15:$B$19,K4866)&gt;0),1,0)+IF(OR(TRIM(P4866)="",COUNTIF(Config!$B$15:$B$19,P4866)&gt;0),1,0)+IF(OR(TRIM(R4866)="",COUNTIF(Config!$B$15:$B$19,R4866)&gt;0),1,0)</f>
        <v>0</v>
      </c>
      <c r="AA4866" s="1" cm="1">
        <f t="array" ref="AA4866">SUMPRODUCT(LEN(H4866)-LEN(SUBSTITUTE(H4866,{"0";"1";"2";"3";"4";"5";"6";"7";"8";"9"},"")))</f>
        <v>12</v>
      </c>
      <c r="AC4866" t="str">
        <f t="shared" si="527"/>
        <v/>
      </c>
      <c r="AD4866">
        <f t="shared" si="528"/>
        <v>1</v>
      </c>
      <c r="AE4866">
        <f t="shared" si="529"/>
        <v>1</v>
      </c>
      <c r="AF4866" t="str">
        <f t="shared" si="530"/>
        <v>No</v>
      </c>
      <c r="AG4866">
        <f t="shared" ca="1" si="531"/>
        <v>330</v>
      </c>
      <c r="AH4866" t="str">
        <f ca="1">IF(OR(V4866="",AG4866=""),"Yes",IF(AG4866&gt;Config!$B$41,"Yes","No"))</f>
        <v>No</v>
      </c>
    </row>
    <row r="4867" spans="1:34" x14ac:dyDescent="0.25">
      <c r="A4867" s="1" t="s">
        <v>25291</v>
      </c>
      <c r="B4867" s="1" t="s">
        <v>172</v>
      </c>
      <c r="C4867" s="1" t="s">
        <v>33938</v>
      </c>
      <c r="D4867" s="1" t="s">
        <v>35766</v>
      </c>
      <c r="E4867" s="1" t="s">
        <v>34418</v>
      </c>
      <c r="F4867" s="1" t="s">
        <v>32337</v>
      </c>
      <c r="G4867" t="str">
        <f t="shared" ref="G4867:G4930" si="532">IFERROR(IF(OR(TRIM(F4867)="",LEN(F4867)-LEN(SUBSTITUTE(F4867,"@",""))&lt;&gt;1,FIND("@",F4867)=1,RIGHT(F4867,1)=".",ISNUMBER(SEARCH(" ",F4867)),ISERROR(FIND(".",F4867,FIND("@",F4867)+2))),"Invalid","Valid"),"Invalid")</f>
        <v>Valid</v>
      </c>
      <c r="H4867" s="1" t="s">
        <v>32338</v>
      </c>
      <c r="I4867" t="str" cm="1">
        <f t="array" ref="I4867">IF(OR(TRIM(H4867)="",ISNUMBER(SEARCH("#",H4867)),AA4867&lt;Config!$B$8,SUMPRODUCT(--ISNUMBER(SEARCH({"a";"b";"c";"d";"e";"f";"g";"h";"i";"j";"k";"l";"m";"n";"o";"p";"q";"r";"s";"t";"u";"v";"w";"x";"y";"z"},H4867)))&gt;0),"Invalid","Valid")</f>
        <v>Valid</v>
      </c>
      <c r="J4867" s="1" t="s">
        <v>32339</v>
      </c>
      <c r="K4867" s="1" t="s">
        <v>722</v>
      </c>
      <c r="L4867" s="1" t="s">
        <v>49</v>
      </c>
      <c r="M4867" s="1" t="s">
        <v>118</v>
      </c>
      <c r="N4867" s="1" t="s">
        <v>252</v>
      </c>
      <c r="O4867" s="1" t="s">
        <v>180</v>
      </c>
      <c r="P4867" t="s">
        <v>104</v>
      </c>
      <c r="Q4867" s="1" t="s">
        <v>105</v>
      </c>
      <c r="R4867" s="1" t="s">
        <v>106</v>
      </c>
      <c r="S4867" s="1" t="s">
        <v>14202</v>
      </c>
      <c r="T4867" s="1" t="s">
        <v>32340</v>
      </c>
      <c r="U4867" s="1" t="s">
        <v>32341</v>
      </c>
      <c r="V4867" s="1" t="s">
        <v>595</v>
      </c>
      <c r="W4867" s="1" t="s">
        <v>384</v>
      </c>
      <c r="X4867" t="str">
        <f t="shared" ref="X4867:X4930" si="533">IF(Z4867=0,"Complete","Incomplete")</f>
        <v>Complete</v>
      </c>
      <c r="Y4867">
        <f>MAX(0,100-IF(G4867="Invalid",Config!$B$5,0)-IF(I4867="Invalid",Config!$B$6,0)-IF(X4867="Incomplete",Config!$B$7,0)-IF(AF4867="Yes",Config!$B$37,0))</f>
        <v>100</v>
      </c>
      <c r="Z4867" s="1">
        <f>IF(OR(TRIM(B4867)="",COUNTIF(Config!$B$15:$B$19,B4867)&gt;0),1,0)+IF(OR(TRIM(C4867)="",COUNTIF(Config!$B$15:$B$19,C4867)&gt;0),1,0)+IF(OR(TRIM(F4867)="",COUNTIF(Config!$B$15:$B$19,F4867)&gt;0),1,0)+IF(OR(TRIM(H4867)="",COUNTIF(Config!$B$15:$B$19,H4867)&gt;0),1,0)+IF(OR(TRIM(E4867)="",COUNTIF(Config!$B$15:$B$19,E4867)&gt;0),1,0)+IF(OR(TRIM(K4867)="",COUNTIF(Config!$B$15:$B$19,K4867)&gt;0),1,0)+IF(OR(TRIM(P4867)="",COUNTIF(Config!$B$15:$B$19,P4867)&gt;0),1,0)+IF(OR(TRIM(R4867)="",COUNTIF(Config!$B$15:$B$19,R4867)&gt;0),1,0)</f>
        <v>0</v>
      </c>
      <c r="AA4867" s="1" cm="1">
        <f t="array" ref="AA4867">SUMPRODUCT(LEN(H4867)-LEN(SUBSTITUTE(H4867,{"0";"1";"2";"3";"4";"5";"6";"7";"8";"9"},"")))</f>
        <v>10</v>
      </c>
      <c r="AC4867" t="str">
        <f t="shared" ref="AC4867:AC4930" si="534">_xlfn.TEXTJOIN("; ",TRUE,IF(G4867="Invalid","Invalid Email",""),IF(I4867="Invalid","Invalid Phone",""),IF(X4867="Incomplete","Incomplete Profile",""),IF(AF4867="Yes","Potential Duplicate",""))</f>
        <v/>
      </c>
      <c r="AD4867">
        <f t="shared" ref="AD4867:AD4930" si="535">IF(OR(TRIM(F4867)="",G4867="Invalid"),0,COUNTIF($F$2:$F$5131,F4867))</f>
        <v>1</v>
      </c>
      <c r="AE4867">
        <f t="shared" ref="AE4867:AE4930" si="536">IF(OR(TRIM(H4867)="",I4867="Invalid"),0,COUNTIF($H$2:$H$5131,H4867))</f>
        <v>1</v>
      </c>
      <c r="AF4867" t="str">
        <f t="shared" ref="AF4867:AF4930" si="537">IF(OR(AD4867&gt;1,AE4867&gt;1),"Yes","No")</f>
        <v>No</v>
      </c>
      <c r="AG4867">
        <f t="shared" ref="AG4867:AG4930" ca="1" si="538">IFERROR(TODAY()-DATEVALUE(V4867),IFERROR(TODAY()-DATE(VALUE(RIGHT(V4867,4)),VALUE(MID(V4867,FIND("/",V4867)+1,FIND("/",V4867,FIND("/",V4867)+1)-FIND("/",V4867)-1)),VALUE(LEFT(V4867,FIND("/",V4867)-1))),""))</f>
        <v>144</v>
      </c>
      <c r="AH4867" t="str">
        <f ca="1">IF(OR(V4867="",AG4867=""),"Yes",IF(AG4867&gt;Config!$B$41,"Yes","No"))</f>
        <v>No</v>
      </c>
    </row>
    <row r="4868" spans="1:34" x14ac:dyDescent="0.25">
      <c r="A4868" s="1" t="s">
        <v>32342</v>
      </c>
      <c r="B4868" s="1" t="s">
        <v>577</v>
      </c>
      <c r="C4868" s="1" t="s">
        <v>1166</v>
      </c>
      <c r="D4868" s="1" t="s">
        <v>16115</v>
      </c>
      <c r="E4868" s="1" t="s">
        <v>283</v>
      </c>
      <c r="F4868" s="1" t="s">
        <v>32343</v>
      </c>
      <c r="G4868" t="str">
        <f t="shared" si="532"/>
        <v>Valid</v>
      </c>
      <c r="H4868" s="1" t="s">
        <v>32344</v>
      </c>
      <c r="I4868" t="str" cm="1">
        <f t="array" ref="I4868">IF(OR(TRIM(H4868)="",ISNUMBER(SEARCH("#",H4868)),AA4868&lt;Config!$B$8,SUMPRODUCT(--ISNUMBER(SEARCH({"a";"b";"c";"d";"e";"f";"g";"h";"i";"j";"k";"l";"m";"n";"o";"p";"q";"r";"s";"t";"u";"v";"w";"x";"y";"z"},H4868)))&gt;0),"Invalid","Valid")</f>
        <v>Valid</v>
      </c>
      <c r="J4868" s="1" t="s">
        <v>32345</v>
      </c>
      <c r="K4868" s="1" t="s">
        <v>66</v>
      </c>
      <c r="L4868" s="1" t="s">
        <v>67</v>
      </c>
      <c r="M4868" s="1" t="s">
        <v>85</v>
      </c>
      <c r="N4868" s="1" t="s">
        <v>51</v>
      </c>
      <c r="O4868" s="1" t="s">
        <v>69</v>
      </c>
      <c r="P4868" t="s">
        <v>236</v>
      </c>
      <c r="Q4868" s="1" t="s">
        <v>238</v>
      </c>
      <c r="R4868" s="1" t="s">
        <v>961</v>
      </c>
      <c r="S4868" s="1" t="s">
        <v>32346</v>
      </c>
      <c r="T4868" s="1" t="s">
        <v>32347</v>
      </c>
      <c r="U4868" s="1" t="s">
        <v>1212</v>
      </c>
      <c r="V4868" s="1" t="s">
        <v>140</v>
      </c>
      <c r="W4868" s="1" t="s">
        <v>33823</v>
      </c>
      <c r="X4868" t="str">
        <f t="shared" si="533"/>
        <v>Complete</v>
      </c>
      <c r="Y4868">
        <f>MAX(0,100-IF(G4868="Invalid",Config!$B$5,0)-IF(I4868="Invalid",Config!$B$6,0)-IF(X4868="Incomplete",Config!$B$7,0)-IF(AF4868="Yes",Config!$B$37,0))</f>
        <v>100</v>
      </c>
      <c r="Z4868" s="1">
        <f>IF(OR(TRIM(B4868)="",COUNTIF(Config!$B$15:$B$19,B4868)&gt;0),1,0)+IF(OR(TRIM(C4868)="",COUNTIF(Config!$B$15:$B$19,C4868)&gt;0),1,0)+IF(OR(TRIM(F4868)="",COUNTIF(Config!$B$15:$B$19,F4868)&gt;0),1,0)+IF(OR(TRIM(H4868)="",COUNTIF(Config!$B$15:$B$19,H4868)&gt;0),1,0)+IF(OR(TRIM(E4868)="",COUNTIF(Config!$B$15:$B$19,E4868)&gt;0),1,0)+IF(OR(TRIM(K4868)="",COUNTIF(Config!$B$15:$B$19,K4868)&gt;0),1,0)+IF(OR(TRIM(P4868)="",COUNTIF(Config!$B$15:$B$19,P4868)&gt;0),1,0)+IF(OR(TRIM(R4868)="",COUNTIF(Config!$B$15:$B$19,R4868)&gt;0),1,0)</f>
        <v>0</v>
      </c>
      <c r="AA4868" s="1" cm="1">
        <f t="array" ref="AA4868">SUMPRODUCT(LEN(H4868)-LEN(SUBSTITUTE(H4868,{"0";"1";"2";"3";"4";"5";"6";"7";"8";"9"},"")))</f>
        <v>12</v>
      </c>
      <c r="AC4868" t="str">
        <f t="shared" si="534"/>
        <v/>
      </c>
      <c r="AD4868">
        <f t="shared" si="535"/>
        <v>1</v>
      </c>
      <c r="AE4868">
        <f t="shared" si="536"/>
        <v>1</v>
      </c>
      <c r="AF4868" t="str">
        <f t="shared" si="537"/>
        <v>No</v>
      </c>
      <c r="AG4868">
        <f t="shared" ca="1" si="538"/>
        <v>37</v>
      </c>
      <c r="AH4868" t="str">
        <f ca="1">IF(OR(V4868="",AG4868=""),"Yes",IF(AG4868&gt;Config!$B$41,"Yes","No"))</f>
        <v>No</v>
      </c>
    </row>
    <row r="4869" spans="1:34" x14ac:dyDescent="0.25">
      <c r="A4869" s="1" t="s">
        <v>32348</v>
      </c>
      <c r="B4869" s="1" t="s">
        <v>33815</v>
      </c>
      <c r="C4869" s="1" t="s">
        <v>545</v>
      </c>
      <c r="D4869" s="1" t="s">
        <v>545</v>
      </c>
      <c r="E4869" s="1" t="s">
        <v>458</v>
      </c>
      <c r="F4869" s="1" t="s">
        <v>32349</v>
      </c>
      <c r="G4869" t="str">
        <f t="shared" si="532"/>
        <v>Valid</v>
      </c>
      <c r="H4869" s="1" t="s">
        <v>32350</v>
      </c>
      <c r="I4869" t="str" cm="1">
        <f t="array" ref="I4869">IF(OR(TRIM(H4869)="",ISNUMBER(SEARCH("#",H4869)),AA4869&lt;Config!$B$8,SUMPRODUCT(--ISNUMBER(SEARCH({"a";"b";"c";"d";"e";"f";"g";"h";"i";"j";"k";"l";"m";"n";"o";"p";"q";"r";"s";"t";"u";"v";"w";"x";"y";"z"},H4869)))&gt;0),"Invalid","Valid")</f>
        <v>Valid</v>
      </c>
      <c r="J4869" s="1" t="s">
        <v>32351</v>
      </c>
      <c r="K4869" s="1" t="s">
        <v>48</v>
      </c>
      <c r="L4869" s="1" t="s">
        <v>29</v>
      </c>
      <c r="M4869" s="1" t="s">
        <v>33825</v>
      </c>
      <c r="N4869" s="1" t="s">
        <v>252</v>
      </c>
      <c r="O4869" s="1" t="s">
        <v>180</v>
      </c>
      <c r="P4869" t="s">
        <v>236</v>
      </c>
      <c r="Q4869" s="1" t="s">
        <v>237</v>
      </c>
      <c r="R4869" s="1" t="s">
        <v>238</v>
      </c>
      <c r="S4869" s="1" t="s">
        <v>19320</v>
      </c>
      <c r="T4869" s="1" t="s">
        <v>32352</v>
      </c>
      <c r="U4869" s="1" t="s">
        <v>1058</v>
      </c>
      <c r="V4869" s="1" t="s">
        <v>140</v>
      </c>
      <c r="W4869" s="1" t="s">
        <v>125</v>
      </c>
      <c r="X4869" t="str">
        <f t="shared" si="533"/>
        <v>Incomplete</v>
      </c>
      <c r="Y4869">
        <f>MAX(0,100-IF(G4869="Invalid",Config!$B$5,0)-IF(I4869="Invalid",Config!$B$6,0)-IF(X4869="Incomplete",Config!$B$7,0)-IF(AF4869="Yes",Config!$B$37,0))</f>
        <v>60</v>
      </c>
      <c r="Z4869" s="1">
        <f>IF(OR(TRIM(B4869)="",COUNTIF(Config!$B$15:$B$19,B4869)&gt;0),1,0)+IF(OR(TRIM(C4869)="",COUNTIF(Config!$B$15:$B$19,C4869)&gt;0),1,0)+IF(OR(TRIM(F4869)="",COUNTIF(Config!$B$15:$B$19,F4869)&gt;0),1,0)+IF(OR(TRIM(H4869)="",COUNTIF(Config!$B$15:$B$19,H4869)&gt;0),1,0)+IF(OR(TRIM(E4869)="",COUNTIF(Config!$B$15:$B$19,E4869)&gt;0),1,0)+IF(OR(TRIM(K4869)="",COUNTIF(Config!$B$15:$B$19,K4869)&gt;0),1,0)+IF(OR(TRIM(P4869)="",COUNTIF(Config!$B$15:$B$19,P4869)&gt;0),1,0)+IF(OR(TRIM(R4869)="",COUNTIF(Config!$B$15:$B$19,R4869)&gt;0),1,0)</f>
        <v>1</v>
      </c>
      <c r="AA4869" s="1" cm="1">
        <f t="array" ref="AA4869">SUMPRODUCT(LEN(H4869)-LEN(SUBSTITUTE(H4869,{"0";"1";"2";"3";"4";"5";"6";"7";"8";"9"},"")))</f>
        <v>12</v>
      </c>
      <c r="AC4869" t="str">
        <f t="shared" si="534"/>
        <v>Incomplete Profile</v>
      </c>
      <c r="AD4869">
        <f t="shared" si="535"/>
        <v>1</v>
      </c>
      <c r="AE4869">
        <f t="shared" si="536"/>
        <v>1</v>
      </c>
      <c r="AF4869" t="str">
        <f t="shared" si="537"/>
        <v>No</v>
      </c>
      <c r="AG4869">
        <f t="shared" ca="1" si="538"/>
        <v>37</v>
      </c>
      <c r="AH4869" t="str">
        <f ca="1">IF(OR(V4869="",AG4869=""),"Yes",IF(AG4869&gt;Config!$B$41,"Yes","No"))</f>
        <v>No</v>
      </c>
    </row>
    <row r="4870" spans="1:34" x14ac:dyDescent="0.25">
      <c r="A4870" s="1" t="s">
        <v>32353</v>
      </c>
      <c r="B4870" s="1" t="s">
        <v>1441</v>
      </c>
      <c r="C4870" s="1" t="s">
        <v>337</v>
      </c>
      <c r="D4870" s="1" t="s">
        <v>32354</v>
      </c>
      <c r="E4870" s="1" t="s">
        <v>35767</v>
      </c>
      <c r="F4870" s="1" t="s">
        <v>2186</v>
      </c>
      <c r="G4870" t="str">
        <f t="shared" si="532"/>
        <v>Valid</v>
      </c>
      <c r="H4870" s="1" t="s">
        <v>32355</v>
      </c>
      <c r="I4870" t="str" cm="1">
        <f t="array" ref="I4870">IF(OR(TRIM(H4870)="",ISNUMBER(SEARCH("#",H4870)),AA4870&lt;Config!$B$8,SUMPRODUCT(--ISNUMBER(SEARCH({"a";"b";"c";"d";"e";"f";"g";"h";"i";"j";"k";"l";"m";"n";"o";"p";"q";"r";"s";"t";"u";"v";"w";"x";"y";"z"},H4870)))&gt;0),"Invalid","Valid")</f>
        <v>Valid</v>
      </c>
      <c r="J4870" s="1" t="s">
        <v>32356</v>
      </c>
      <c r="K4870" s="1" t="s">
        <v>1001</v>
      </c>
      <c r="L4870" s="1" t="s">
        <v>450</v>
      </c>
      <c r="M4870" s="1" t="s">
        <v>462</v>
      </c>
      <c r="N4870" s="1" t="s">
        <v>713</v>
      </c>
      <c r="O4870" s="1" t="s">
        <v>52</v>
      </c>
      <c r="P4870" t="s">
        <v>53</v>
      </c>
      <c r="Q4870" s="1" t="s">
        <v>181</v>
      </c>
      <c r="R4870" s="1" t="s">
        <v>55</v>
      </c>
      <c r="S4870" s="1" t="s">
        <v>32357</v>
      </c>
      <c r="T4870" s="1" t="s">
        <v>32358</v>
      </c>
      <c r="U4870" s="1" t="s">
        <v>6903</v>
      </c>
      <c r="V4870" s="1" t="s">
        <v>140</v>
      </c>
      <c r="W4870" s="1" t="s">
        <v>33823</v>
      </c>
      <c r="X4870" t="str">
        <f t="shared" si="533"/>
        <v>Complete</v>
      </c>
      <c r="Y4870">
        <f>MAX(0,100-IF(G4870="Invalid",Config!$B$5,0)-IF(I4870="Invalid",Config!$B$6,0)-IF(X4870="Incomplete",Config!$B$7,0)-IF(AF4870="Yes",Config!$B$37,0))</f>
        <v>75</v>
      </c>
      <c r="Z4870" s="1">
        <f>IF(OR(TRIM(B4870)="",COUNTIF(Config!$B$15:$B$19,B4870)&gt;0),1,0)+IF(OR(TRIM(C4870)="",COUNTIF(Config!$B$15:$B$19,C4870)&gt;0),1,0)+IF(OR(TRIM(F4870)="",COUNTIF(Config!$B$15:$B$19,F4870)&gt;0),1,0)+IF(OR(TRIM(H4870)="",COUNTIF(Config!$B$15:$B$19,H4870)&gt;0),1,0)+IF(OR(TRIM(E4870)="",COUNTIF(Config!$B$15:$B$19,E4870)&gt;0),1,0)+IF(OR(TRIM(K4870)="",COUNTIF(Config!$B$15:$B$19,K4870)&gt;0),1,0)+IF(OR(TRIM(P4870)="",COUNTIF(Config!$B$15:$B$19,P4870)&gt;0),1,0)+IF(OR(TRIM(R4870)="",COUNTIF(Config!$B$15:$B$19,R4870)&gt;0),1,0)</f>
        <v>0</v>
      </c>
      <c r="AA4870" s="1" cm="1">
        <f t="array" ref="AA4870">SUMPRODUCT(LEN(H4870)-LEN(SUBSTITUTE(H4870,{"0";"1";"2";"3";"4";"5";"6";"7";"8";"9"},"")))</f>
        <v>12</v>
      </c>
      <c r="AC4870" t="str">
        <f t="shared" si="534"/>
        <v>Potential Duplicate</v>
      </c>
      <c r="AD4870">
        <f t="shared" si="535"/>
        <v>2</v>
      </c>
      <c r="AE4870">
        <f t="shared" si="536"/>
        <v>1</v>
      </c>
      <c r="AF4870" t="str">
        <f t="shared" si="537"/>
        <v>Yes</v>
      </c>
      <c r="AG4870">
        <f t="shared" ca="1" si="538"/>
        <v>37</v>
      </c>
      <c r="AH4870" t="str">
        <f ca="1">IF(OR(V4870="",AG4870=""),"Yes",IF(AG4870&gt;Config!$B$41,"Yes","No"))</f>
        <v>No</v>
      </c>
    </row>
    <row r="4871" spans="1:34" x14ac:dyDescent="0.25">
      <c r="A4871" s="1" t="s">
        <v>32359</v>
      </c>
      <c r="B4871" s="1" t="s">
        <v>431</v>
      </c>
      <c r="C4871" s="1" t="s">
        <v>946</v>
      </c>
      <c r="D4871" s="1" t="s">
        <v>32360</v>
      </c>
      <c r="E4871" s="1" t="s">
        <v>35768</v>
      </c>
      <c r="F4871" s="1" t="s">
        <v>32361</v>
      </c>
      <c r="G4871" t="str">
        <f t="shared" si="532"/>
        <v>Valid</v>
      </c>
      <c r="H4871" s="1" t="s">
        <v>32362</v>
      </c>
      <c r="I4871" t="str" cm="1">
        <f t="array" ref="I4871">IF(OR(TRIM(H4871)="",ISNUMBER(SEARCH("#",H4871)),AA4871&lt;Config!$B$8,SUMPRODUCT(--ISNUMBER(SEARCH({"a";"b";"c";"d";"e";"f";"g";"h";"i";"j";"k";"l";"m";"n";"o";"p";"q";"r";"s";"t";"u";"v";"w";"x";"y";"z"},H4871)))&gt;0),"Invalid","Valid")</f>
        <v>Valid</v>
      </c>
      <c r="J4871" s="1" t="s">
        <v>32363</v>
      </c>
      <c r="K4871" s="1" t="s">
        <v>425</v>
      </c>
      <c r="L4871" s="1" t="s">
        <v>29</v>
      </c>
      <c r="M4871" s="1" t="s">
        <v>30</v>
      </c>
      <c r="N4871" s="1" t="s">
        <v>211</v>
      </c>
      <c r="O4871" s="1" t="s">
        <v>149</v>
      </c>
      <c r="P4871" t="s">
        <v>53</v>
      </c>
      <c r="Q4871" s="1" t="s">
        <v>55</v>
      </c>
      <c r="R4871" s="1" t="s">
        <v>197</v>
      </c>
      <c r="S4871" s="1" t="s">
        <v>32364</v>
      </c>
      <c r="T4871" s="1" t="s">
        <v>32365</v>
      </c>
      <c r="U4871" s="1" t="s">
        <v>3586</v>
      </c>
      <c r="V4871" s="1" t="s">
        <v>32366</v>
      </c>
      <c r="W4871" s="1" t="s">
        <v>141</v>
      </c>
      <c r="X4871" t="str">
        <f t="shared" si="533"/>
        <v>Complete</v>
      </c>
      <c r="Y4871">
        <f>MAX(0,100-IF(G4871="Invalid",Config!$B$5,0)-IF(I4871="Invalid",Config!$B$6,0)-IF(X4871="Incomplete",Config!$B$7,0)-IF(AF4871="Yes",Config!$B$37,0))</f>
        <v>100</v>
      </c>
      <c r="Z4871" s="1">
        <f>IF(OR(TRIM(B4871)="",COUNTIF(Config!$B$15:$B$19,B4871)&gt;0),1,0)+IF(OR(TRIM(C4871)="",COUNTIF(Config!$B$15:$B$19,C4871)&gt;0),1,0)+IF(OR(TRIM(F4871)="",COUNTIF(Config!$B$15:$B$19,F4871)&gt;0),1,0)+IF(OR(TRIM(H4871)="",COUNTIF(Config!$B$15:$B$19,H4871)&gt;0),1,0)+IF(OR(TRIM(E4871)="",COUNTIF(Config!$B$15:$B$19,E4871)&gt;0),1,0)+IF(OR(TRIM(K4871)="",COUNTIF(Config!$B$15:$B$19,K4871)&gt;0),1,0)+IF(OR(TRIM(P4871)="",COUNTIF(Config!$B$15:$B$19,P4871)&gt;0),1,0)+IF(OR(TRIM(R4871)="",COUNTIF(Config!$B$15:$B$19,R4871)&gt;0),1,0)</f>
        <v>0</v>
      </c>
      <c r="AA4871" s="1" cm="1">
        <f t="array" ref="AA4871">SUMPRODUCT(LEN(H4871)-LEN(SUBSTITUTE(H4871,{"0";"1";"2";"3";"4";"5";"6";"7";"8";"9"},"")))</f>
        <v>12</v>
      </c>
      <c r="AC4871" t="str">
        <f t="shared" si="534"/>
        <v/>
      </c>
      <c r="AD4871">
        <f t="shared" si="535"/>
        <v>1</v>
      </c>
      <c r="AE4871">
        <f t="shared" si="536"/>
        <v>1</v>
      </c>
      <c r="AF4871" t="str">
        <f t="shared" si="537"/>
        <v>No</v>
      </c>
      <c r="AG4871">
        <f t="shared" ca="1" si="538"/>
        <v>616</v>
      </c>
      <c r="AH4871" t="str">
        <f ca="1">IF(OR(V4871="",AG4871=""),"Yes",IF(AG4871&gt;Config!$B$41,"Yes","No"))</f>
        <v>Yes</v>
      </c>
    </row>
    <row r="4872" spans="1:34" x14ac:dyDescent="0.25">
      <c r="A4872" s="1" t="s">
        <v>32367</v>
      </c>
      <c r="B4872" s="1" t="s">
        <v>917</v>
      </c>
      <c r="C4872" s="1" t="s">
        <v>33815</v>
      </c>
      <c r="D4872" s="1" t="s">
        <v>917</v>
      </c>
      <c r="E4872" s="1" t="s">
        <v>35769</v>
      </c>
      <c r="F4872" s="1" t="s">
        <v>32368</v>
      </c>
      <c r="G4872" t="str">
        <f t="shared" si="532"/>
        <v>Valid</v>
      </c>
      <c r="H4872" s="1" t="s">
        <v>32369</v>
      </c>
      <c r="I4872" t="str" cm="1">
        <f t="array" ref="I4872">IF(OR(TRIM(H4872)="",ISNUMBER(SEARCH("#",H4872)),AA4872&lt;Config!$B$8,SUMPRODUCT(--ISNUMBER(SEARCH({"a";"b";"c";"d";"e";"f";"g";"h";"i";"j";"k";"l";"m";"n";"o";"p";"q";"r";"s";"t";"u";"v";"w";"x";"y";"z"},H4872)))&gt;0),"Invalid","Valid")</f>
        <v>Valid</v>
      </c>
      <c r="J4872" s="1" t="s">
        <v>32370</v>
      </c>
      <c r="K4872" s="1" t="s">
        <v>133</v>
      </c>
      <c r="L4872" s="1" t="s">
        <v>164</v>
      </c>
      <c r="M4872" s="1" t="s">
        <v>103</v>
      </c>
      <c r="N4872" s="1" t="s">
        <v>148</v>
      </c>
      <c r="O4872" s="1" t="s">
        <v>52</v>
      </c>
      <c r="P4872" t="s">
        <v>314</v>
      </c>
      <c r="Q4872" s="1" t="s">
        <v>316</v>
      </c>
      <c r="R4872" s="1" t="s">
        <v>315</v>
      </c>
      <c r="S4872" s="1" t="s">
        <v>32371</v>
      </c>
      <c r="T4872" s="1" t="s">
        <v>32372</v>
      </c>
      <c r="U4872" s="1" t="s">
        <v>14517</v>
      </c>
      <c r="V4872" s="1" t="s">
        <v>4209</v>
      </c>
      <c r="W4872" s="1" t="s">
        <v>125</v>
      </c>
      <c r="X4872" t="str">
        <f t="shared" si="533"/>
        <v>Incomplete</v>
      </c>
      <c r="Y4872">
        <f>MAX(0,100-IF(G4872="Invalid",Config!$B$5,0)-IF(I4872="Invalid",Config!$B$6,0)-IF(X4872="Incomplete",Config!$B$7,0)-IF(AF4872="Yes",Config!$B$37,0))</f>
        <v>60</v>
      </c>
      <c r="Z4872" s="1">
        <f>IF(OR(TRIM(B4872)="",COUNTIF(Config!$B$15:$B$19,B4872)&gt;0),1,0)+IF(OR(TRIM(C4872)="",COUNTIF(Config!$B$15:$B$19,C4872)&gt;0),1,0)+IF(OR(TRIM(F4872)="",COUNTIF(Config!$B$15:$B$19,F4872)&gt;0),1,0)+IF(OR(TRIM(H4872)="",COUNTIF(Config!$B$15:$B$19,H4872)&gt;0),1,0)+IF(OR(TRIM(E4872)="",COUNTIF(Config!$B$15:$B$19,E4872)&gt;0),1,0)+IF(OR(TRIM(K4872)="",COUNTIF(Config!$B$15:$B$19,K4872)&gt;0),1,0)+IF(OR(TRIM(P4872)="",COUNTIF(Config!$B$15:$B$19,P4872)&gt;0),1,0)+IF(OR(TRIM(R4872)="",COUNTIF(Config!$B$15:$B$19,R4872)&gt;0),1,0)</f>
        <v>1</v>
      </c>
      <c r="AA4872" s="1" cm="1">
        <f t="array" ref="AA4872">SUMPRODUCT(LEN(H4872)-LEN(SUBSTITUTE(H4872,{"0";"1";"2";"3";"4";"5";"6";"7";"8";"9"},"")))</f>
        <v>10</v>
      </c>
      <c r="AC4872" t="str">
        <f t="shared" si="534"/>
        <v>Incomplete Profile</v>
      </c>
      <c r="AD4872">
        <f t="shared" si="535"/>
        <v>1</v>
      </c>
      <c r="AE4872">
        <f t="shared" si="536"/>
        <v>1</v>
      </c>
      <c r="AF4872" t="str">
        <f t="shared" si="537"/>
        <v>No</v>
      </c>
      <c r="AG4872">
        <f t="shared" ca="1" si="538"/>
        <v>613</v>
      </c>
      <c r="AH4872" t="str">
        <f ca="1">IF(OR(V4872="",AG4872=""),"Yes",IF(AG4872&gt;Config!$B$41,"Yes","No"))</f>
        <v>Yes</v>
      </c>
    </row>
    <row r="4873" spans="1:34" x14ac:dyDescent="0.25">
      <c r="A4873" s="1" t="s">
        <v>18099</v>
      </c>
      <c r="B4873" s="1" t="s">
        <v>690</v>
      </c>
      <c r="C4873" s="1" t="s">
        <v>323</v>
      </c>
      <c r="D4873" s="1" t="s">
        <v>31359</v>
      </c>
      <c r="E4873" s="1" t="s">
        <v>35770</v>
      </c>
      <c r="F4873" s="1" t="s">
        <v>32373</v>
      </c>
      <c r="G4873" t="str">
        <f t="shared" si="532"/>
        <v>Valid</v>
      </c>
      <c r="H4873" s="1" t="s">
        <v>32374</v>
      </c>
      <c r="I4873" t="str" cm="1">
        <f t="array" ref="I4873">IF(OR(TRIM(H4873)="",ISNUMBER(SEARCH("#",H4873)),AA4873&lt;Config!$B$8,SUMPRODUCT(--ISNUMBER(SEARCH({"a";"b";"c";"d";"e";"f";"g";"h";"i";"j";"k";"l";"m";"n";"o";"p";"q";"r";"s";"t";"u";"v";"w";"x";"y";"z"},H4873)))&gt;0),"Invalid","Valid")</f>
        <v>Valid</v>
      </c>
      <c r="J4873" s="1" t="s">
        <v>32375</v>
      </c>
      <c r="K4873" s="1" t="s">
        <v>147</v>
      </c>
      <c r="L4873" s="1" t="s">
        <v>49</v>
      </c>
      <c r="M4873" s="1" t="s">
        <v>391</v>
      </c>
      <c r="N4873" s="1" t="s">
        <v>252</v>
      </c>
      <c r="O4873" s="1" t="s">
        <v>266</v>
      </c>
      <c r="P4873" t="s">
        <v>33</v>
      </c>
      <c r="Q4873" s="1" t="s">
        <v>1099</v>
      </c>
      <c r="R4873" s="1" t="s">
        <v>2361</v>
      </c>
      <c r="S4873" s="1" t="s">
        <v>32376</v>
      </c>
      <c r="T4873" s="1" t="s">
        <v>32377</v>
      </c>
      <c r="U4873" s="1" t="s">
        <v>7198</v>
      </c>
      <c r="V4873" s="1" t="s">
        <v>32378</v>
      </c>
      <c r="W4873" s="1" t="s">
        <v>94</v>
      </c>
      <c r="X4873" t="str">
        <f t="shared" si="533"/>
        <v>Complete</v>
      </c>
      <c r="Y4873">
        <f>MAX(0,100-IF(G4873="Invalid",Config!$B$5,0)-IF(I4873="Invalid",Config!$B$6,0)-IF(X4873="Incomplete",Config!$B$7,0)-IF(AF4873="Yes",Config!$B$37,0))</f>
        <v>100</v>
      </c>
      <c r="Z4873" s="1">
        <f>IF(OR(TRIM(B4873)="",COUNTIF(Config!$B$15:$B$19,B4873)&gt;0),1,0)+IF(OR(TRIM(C4873)="",COUNTIF(Config!$B$15:$B$19,C4873)&gt;0),1,0)+IF(OR(TRIM(F4873)="",COUNTIF(Config!$B$15:$B$19,F4873)&gt;0),1,0)+IF(OR(TRIM(H4873)="",COUNTIF(Config!$B$15:$B$19,H4873)&gt;0),1,0)+IF(OR(TRIM(E4873)="",COUNTIF(Config!$B$15:$B$19,E4873)&gt;0),1,0)+IF(OR(TRIM(K4873)="",COUNTIF(Config!$B$15:$B$19,K4873)&gt;0),1,0)+IF(OR(TRIM(P4873)="",COUNTIF(Config!$B$15:$B$19,P4873)&gt;0),1,0)+IF(OR(TRIM(R4873)="",COUNTIF(Config!$B$15:$B$19,R4873)&gt;0),1,0)</f>
        <v>0</v>
      </c>
      <c r="AA4873" s="1" cm="1">
        <f t="array" ref="AA4873">SUMPRODUCT(LEN(H4873)-LEN(SUBSTITUTE(H4873,{"0";"1";"2";"3";"4";"5";"6";"7";"8";"9"},"")))</f>
        <v>10</v>
      </c>
      <c r="AC4873" t="str">
        <f t="shared" si="534"/>
        <v/>
      </c>
      <c r="AD4873">
        <f t="shared" si="535"/>
        <v>1</v>
      </c>
      <c r="AE4873">
        <f t="shared" si="536"/>
        <v>1</v>
      </c>
      <c r="AF4873" t="str">
        <f t="shared" si="537"/>
        <v>No</v>
      </c>
      <c r="AG4873">
        <f t="shared" ca="1" si="538"/>
        <v>507</v>
      </c>
      <c r="AH4873" t="str">
        <f ca="1">IF(OR(V4873="",AG4873=""),"Yes",IF(AG4873&gt;Config!$B$41,"Yes","No"))</f>
        <v>Yes</v>
      </c>
    </row>
    <row r="4874" spans="1:34" x14ac:dyDescent="0.25">
      <c r="A4874" s="1" t="s">
        <v>32379</v>
      </c>
      <c r="B4874" s="1" t="s">
        <v>488</v>
      </c>
      <c r="C4874" s="1" t="s">
        <v>219</v>
      </c>
      <c r="D4874" s="1" t="s">
        <v>32380</v>
      </c>
      <c r="E4874" s="1" t="s">
        <v>35771</v>
      </c>
      <c r="F4874" s="1" t="s">
        <v>32381</v>
      </c>
      <c r="G4874" t="str">
        <f t="shared" si="532"/>
        <v>Valid</v>
      </c>
      <c r="H4874" s="1" t="s">
        <v>32382</v>
      </c>
      <c r="I4874" t="str" cm="1">
        <f t="array" ref="I4874">IF(OR(TRIM(H4874)="",ISNUMBER(SEARCH("#",H4874)),AA4874&lt;Config!$B$8,SUMPRODUCT(--ISNUMBER(SEARCH({"a";"b";"c";"d";"e";"f";"g";"h";"i";"j";"k";"l";"m";"n";"o";"p";"q";"r";"s";"t";"u";"v";"w";"x";"y";"z"},H4874)))&gt;0),"Invalid","Valid")</f>
        <v>Valid</v>
      </c>
      <c r="J4874" s="1" t="s">
        <v>32383</v>
      </c>
      <c r="K4874" s="1" t="s">
        <v>1001</v>
      </c>
      <c r="L4874" s="1" t="s">
        <v>29</v>
      </c>
      <c r="M4874" s="1" t="s">
        <v>517</v>
      </c>
      <c r="N4874" s="1" t="s">
        <v>31</v>
      </c>
      <c r="O4874" s="1" t="s">
        <v>149</v>
      </c>
      <c r="P4874" t="s">
        <v>236</v>
      </c>
      <c r="Q4874" s="1" t="s">
        <v>238</v>
      </c>
      <c r="R4874" s="1" t="s">
        <v>238</v>
      </c>
      <c r="S4874" s="1" t="s">
        <v>3178</v>
      </c>
      <c r="T4874" s="1" t="s">
        <v>32384</v>
      </c>
      <c r="U4874" s="1" t="s">
        <v>1457</v>
      </c>
      <c r="V4874" s="1" t="s">
        <v>10803</v>
      </c>
      <c r="W4874" s="1" t="s">
        <v>202</v>
      </c>
      <c r="X4874" t="str">
        <f t="shared" si="533"/>
        <v>Complete</v>
      </c>
      <c r="Y4874">
        <f>MAX(0,100-IF(G4874="Invalid",Config!$B$5,0)-IF(I4874="Invalid",Config!$B$6,0)-IF(X4874="Incomplete",Config!$B$7,0)-IF(AF4874="Yes",Config!$B$37,0))</f>
        <v>100</v>
      </c>
      <c r="Z4874" s="1">
        <f>IF(OR(TRIM(B4874)="",COUNTIF(Config!$B$15:$B$19,B4874)&gt;0),1,0)+IF(OR(TRIM(C4874)="",COUNTIF(Config!$B$15:$B$19,C4874)&gt;0),1,0)+IF(OR(TRIM(F4874)="",COUNTIF(Config!$B$15:$B$19,F4874)&gt;0),1,0)+IF(OR(TRIM(H4874)="",COUNTIF(Config!$B$15:$B$19,H4874)&gt;0),1,0)+IF(OR(TRIM(E4874)="",COUNTIF(Config!$B$15:$B$19,E4874)&gt;0),1,0)+IF(OR(TRIM(K4874)="",COUNTIF(Config!$B$15:$B$19,K4874)&gt;0),1,0)+IF(OR(TRIM(P4874)="",COUNTIF(Config!$B$15:$B$19,P4874)&gt;0),1,0)+IF(OR(TRIM(R4874)="",COUNTIF(Config!$B$15:$B$19,R4874)&gt;0),1,0)</f>
        <v>0</v>
      </c>
      <c r="AA4874" s="1" cm="1">
        <f t="array" ref="AA4874">SUMPRODUCT(LEN(H4874)-LEN(SUBSTITUTE(H4874,{"0";"1";"2";"3";"4";"5";"6";"7";"8";"9"},"")))</f>
        <v>10</v>
      </c>
      <c r="AC4874" t="str">
        <f t="shared" si="534"/>
        <v/>
      </c>
      <c r="AD4874">
        <f t="shared" si="535"/>
        <v>1</v>
      </c>
      <c r="AE4874">
        <f t="shared" si="536"/>
        <v>1</v>
      </c>
      <c r="AF4874" t="str">
        <f t="shared" si="537"/>
        <v>No</v>
      </c>
      <c r="AG4874">
        <f t="shared" ca="1" si="538"/>
        <v>408</v>
      </c>
      <c r="AH4874" t="str">
        <f ca="1">IF(OR(V4874="",AG4874=""),"Yes",IF(AG4874&gt;Config!$B$41,"Yes","No"))</f>
        <v>Yes</v>
      </c>
    </row>
    <row r="4875" spans="1:34" x14ac:dyDescent="0.25">
      <c r="A4875" s="1" t="s">
        <v>32385</v>
      </c>
      <c r="B4875" s="1" t="s">
        <v>188</v>
      </c>
      <c r="C4875" s="1" t="s">
        <v>128</v>
      </c>
      <c r="D4875" s="1" t="s">
        <v>13335</v>
      </c>
      <c r="E4875" s="1" t="s">
        <v>34962</v>
      </c>
      <c r="F4875" s="1" t="s">
        <v>32386</v>
      </c>
      <c r="G4875" t="str">
        <f t="shared" si="532"/>
        <v>Valid</v>
      </c>
      <c r="H4875" s="1" t="s">
        <v>32387</v>
      </c>
      <c r="I4875" t="str" cm="1">
        <f t="array" ref="I4875">IF(OR(TRIM(H4875)="",ISNUMBER(SEARCH("#",H4875)),AA4875&lt;Config!$B$8,SUMPRODUCT(--ISNUMBER(SEARCH({"a";"b";"c";"d";"e";"f";"g";"h";"i";"j";"k";"l";"m";"n";"o";"p";"q";"r";"s";"t";"u";"v";"w";"x";"y";"z"},H4875)))&gt;0),"Invalid","Valid")</f>
        <v>Valid</v>
      </c>
      <c r="J4875" s="1" t="s">
        <v>32388</v>
      </c>
      <c r="K4875" s="1" t="s">
        <v>210</v>
      </c>
      <c r="L4875" s="1" t="s">
        <v>134</v>
      </c>
      <c r="M4875" s="1" t="s">
        <v>391</v>
      </c>
      <c r="N4875" s="1" t="s">
        <v>211</v>
      </c>
      <c r="O4875" s="1" t="s">
        <v>69</v>
      </c>
      <c r="P4875" t="s">
        <v>104</v>
      </c>
      <c r="Q4875" s="1" t="s">
        <v>302</v>
      </c>
      <c r="R4875" s="1" t="s">
        <v>105</v>
      </c>
      <c r="S4875" s="1" t="s">
        <v>19264</v>
      </c>
      <c r="T4875" s="1" t="s">
        <v>32389</v>
      </c>
      <c r="U4875" s="1" t="s">
        <v>725</v>
      </c>
      <c r="V4875" s="1" t="s">
        <v>1212</v>
      </c>
      <c r="W4875" s="1" t="s">
        <v>384</v>
      </c>
      <c r="X4875" t="str">
        <f t="shared" si="533"/>
        <v>Complete</v>
      </c>
      <c r="Y4875">
        <f>MAX(0,100-IF(G4875="Invalid",Config!$B$5,0)-IF(I4875="Invalid",Config!$B$6,0)-IF(X4875="Incomplete",Config!$B$7,0)-IF(AF4875="Yes",Config!$B$37,0))</f>
        <v>100</v>
      </c>
      <c r="Z4875" s="1">
        <f>IF(OR(TRIM(B4875)="",COUNTIF(Config!$B$15:$B$19,B4875)&gt;0),1,0)+IF(OR(TRIM(C4875)="",COUNTIF(Config!$B$15:$B$19,C4875)&gt;0),1,0)+IF(OR(TRIM(F4875)="",COUNTIF(Config!$B$15:$B$19,F4875)&gt;0),1,0)+IF(OR(TRIM(H4875)="",COUNTIF(Config!$B$15:$B$19,H4875)&gt;0),1,0)+IF(OR(TRIM(E4875)="",COUNTIF(Config!$B$15:$B$19,E4875)&gt;0),1,0)+IF(OR(TRIM(K4875)="",COUNTIF(Config!$B$15:$B$19,K4875)&gt;0),1,0)+IF(OR(TRIM(P4875)="",COUNTIF(Config!$B$15:$B$19,P4875)&gt;0),1,0)+IF(OR(TRIM(R4875)="",COUNTIF(Config!$B$15:$B$19,R4875)&gt;0),1,0)</f>
        <v>0</v>
      </c>
      <c r="AA4875" s="1" cm="1">
        <f t="array" ref="AA4875">SUMPRODUCT(LEN(H4875)-LEN(SUBSTITUTE(H4875,{"0";"1";"2";"3";"4";"5";"6";"7";"8";"9"},"")))</f>
        <v>11</v>
      </c>
      <c r="AC4875" t="str">
        <f t="shared" si="534"/>
        <v/>
      </c>
      <c r="AD4875">
        <f t="shared" si="535"/>
        <v>1</v>
      </c>
      <c r="AE4875">
        <f t="shared" si="536"/>
        <v>1</v>
      </c>
      <c r="AF4875" t="str">
        <f t="shared" si="537"/>
        <v>No</v>
      </c>
      <c r="AG4875">
        <f t="shared" ca="1" si="538"/>
        <v>228</v>
      </c>
      <c r="AH4875" t="str">
        <f ca="1">IF(OR(V4875="",AG4875=""),"Yes",IF(AG4875&gt;Config!$B$41,"Yes","No"))</f>
        <v>No</v>
      </c>
    </row>
    <row r="4876" spans="1:34" x14ac:dyDescent="0.25">
      <c r="A4876" s="1" t="s">
        <v>32390</v>
      </c>
      <c r="B4876" s="1" t="s">
        <v>2033</v>
      </c>
      <c r="C4876" s="1" t="s">
        <v>33815</v>
      </c>
      <c r="D4876" s="1" t="s">
        <v>2033</v>
      </c>
      <c r="E4876" s="1" t="s">
        <v>458</v>
      </c>
      <c r="F4876" s="1" t="s">
        <v>32391</v>
      </c>
      <c r="G4876" t="str">
        <f t="shared" si="532"/>
        <v>Valid</v>
      </c>
      <c r="H4876" s="1" t="s">
        <v>32392</v>
      </c>
      <c r="I4876" t="str" cm="1">
        <f t="array" ref="I4876">IF(OR(TRIM(H4876)="",ISNUMBER(SEARCH("#",H4876)),AA4876&lt;Config!$B$8,SUMPRODUCT(--ISNUMBER(SEARCH({"a";"b";"c";"d";"e";"f";"g";"h";"i";"j";"k";"l";"m";"n";"o";"p";"q";"r";"s";"t";"u";"v";"w";"x";"y";"z"},H4876)))&gt;0),"Invalid","Valid")</f>
        <v>Valid</v>
      </c>
      <c r="J4876" s="1" t="s">
        <v>32393</v>
      </c>
      <c r="K4876" s="1" t="s">
        <v>117</v>
      </c>
      <c r="L4876" s="1" t="s">
        <v>164</v>
      </c>
      <c r="M4876" s="1" t="s">
        <v>391</v>
      </c>
      <c r="N4876" s="1" t="s">
        <v>358</v>
      </c>
      <c r="O4876" s="1" t="s">
        <v>180</v>
      </c>
      <c r="P4876" t="s">
        <v>87</v>
      </c>
      <c r="Q4876" s="1" t="s">
        <v>88</v>
      </c>
      <c r="R4876" s="1" t="s">
        <v>89</v>
      </c>
      <c r="S4876" s="1" t="s">
        <v>32394</v>
      </c>
      <c r="T4876" s="1" t="s">
        <v>32395</v>
      </c>
      <c r="U4876" s="1" t="s">
        <v>32396</v>
      </c>
      <c r="V4876" s="1" t="s">
        <v>140</v>
      </c>
      <c r="W4876" s="1" t="s">
        <v>40</v>
      </c>
      <c r="X4876" t="str">
        <f t="shared" si="533"/>
        <v>Incomplete</v>
      </c>
      <c r="Y4876">
        <f>MAX(0,100-IF(G4876="Invalid",Config!$B$5,0)-IF(I4876="Invalid",Config!$B$6,0)-IF(X4876="Incomplete",Config!$B$7,0)-IF(AF4876="Yes",Config!$B$37,0))</f>
        <v>60</v>
      </c>
      <c r="Z4876" s="1">
        <f>IF(OR(TRIM(B4876)="",COUNTIF(Config!$B$15:$B$19,B4876)&gt;0),1,0)+IF(OR(TRIM(C4876)="",COUNTIF(Config!$B$15:$B$19,C4876)&gt;0),1,0)+IF(OR(TRIM(F4876)="",COUNTIF(Config!$B$15:$B$19,F4876)&gt;0),1,0)+IF(OR(TRIM(H4876)="",COUNTIF(Config!$B$15:$B$19,H4876)&gt;0),1,0)+IF(OR(TRIM(E4876)="",COUNTIF(Config!$B$15:$B$19,E4876)&gt;0),1,0)+IF(OR(TRIM(K4876)="",COUNTIF(Config!$B$15:$B$19,K4876)&gt;0),1,0)+IF(OR(TRIM(P4876)="",COUNTIF(Config!$B$15:$B$19,P4876)&gt;0),1,0)+IF(OR(TRIM(R4876)="",COUNTIF(Config!$B$15:$B$19,R4876)&gt;0),1,0)</f>
        <v>1</v>
      </c>
      <c r="AA4876" s="1" cm="1">
        <f t="array" ref="AA4876">SUMPRODUCT(LEN(H4876)-LEN(SUBSTITUTE(H4876,{"0";"1";"2";"3";"4";"5";"6";"7";"8";"9"},"")))</f>
        <v>10</v>
      </c>
      <c r="AC4876" t="str">
        <f t="shared" si="534"/>
        <v>Incomplete Profile</v>
      </c>
      <c r="AD4876">
        <f t="shared" si="535"/>
        <v>1</v>
      </c>
      <c r="AE4876">
        <f t="shared" si="536"/>
        <v>1</v>
      </c>
      <c r="AF4876" t="str">
        <f t="shared" si="537"/>
        <v>No</v>
      </c>
      <c r="AG4876">
        <f t="shared" ca="1" si="538"/>
        <v>37</v>
      </c>
      <c r="AH4876" t="str">
        <f ca="1">IF(OR(V4876="",AG4876=""),"Yes",IF(AG4876&gt;Config!$B$41,"Yes","No"))</f>
        <v>No</v>
      </c>
    </row>
    <row r="4877" spans="1:34" x14ac:dyDescent="0.25">
      <c r="A4877" s="1" t="s">
        <v>32397</v>
      </c>
      <c r="B4877" s="1" t="s">
        <v>3522</v>
      </c>
      <c r="C4877" s="1" t="s">
        <v>956</v>
      </c>
      <c r="D4877" s="1" t="s">
        <v>32398</v>
      </c>
      <c r="E4877" s="1" t="s">
        <v>35602</v>
      </c>
      <c r="F4877" s="1" t="s">
        <v>32399</v>
      </c>
      <c r="G4877" t="str">
        <f t="shared" si="532"/>
        <v>Valid</v>
      </c>
      <c r="H4877" s="1" t="s">
        <v>32400</v>
      </c>
      <c r="I4877" t="str" cm="1">
        <f t="array" ref="I4877">IF(OR(TRIM(H4877)="",ISNUMBER(SEARCH("#",H4877)),AA4877&lt;Config!$B$8,SUMPRODUCT(--ISNUMBER(SEARCH({"a";"b";"c";"d";"e";"f";"g";"h";"i";"j";"k";"l";"m";"n";"o";"p";"q";"r";"s";"t";"u";"v";"w";"x";"y";"z"},H4877)))&gt;0),"Invalid","Valid")</f>
        <v>Valid</v>
      </c>
      <c r="J4877" s="1" t="s">
        <v>32401</v>
      </c>
      <c r="K4877" s="1" t="s">
        <v>133</v>
      </c>
      <c r="L4877" s="1" t="s">
        <v>134</v>
      </c>
      <c r="M4877" s="1" t="s">
        <v>517</v>
      </c>
      <c r="N4877" s="1" t="s">
        <v>51</v>
      </c>
      <c r="O4877" s="1" t="s">
        <v>149</v>
      </c>
      <c r="P4877" t="s">
        <v>53</v>
      </c>
      <c r="Q4877" s="1" t="s">
        <v>181</v>
      </c>
      <c r="R4877" s="1" t="s">
        <v>415</v>
      </c>
      <c r="S4877" s="1" t="s">
        <v>20251</v>
      </c>
      <c r="T4877" s="1" t="s">
        <v>32402</v>
      </c>
      <c r="U4877" s="1" t="s">
        <v>11198</v>
      </c>
      <c r="V4877" s="1" t="s">
        <v>1874</v>
      </c>
      <c r="W4877" s="1" t="s">
        <v>384</v>
      </c>
      <c r="X4877" t="str">
        <f t="shared" si="533"/>
        <v>Complete</v>
      </c>
      <c r="Y4877">
        <f>MAX(0,100-IF(G4877="Invalid",Config!$B$5,0)-IF(I4877="Invalid",Config!$B$6,0)-IF(X4877="Incomplete",Config!$B$7,0)-IF(AF4877="Yes",Config!$B$37,0))</f>
        <v>100</v>
      </c>
      <c r="Z4877" s="1">
        <f>IF(OR(TRIM(B4877)="",COUNTIF(Config!$B$15:$B$19,B4877)&gt;0),1,0)+IF(OR(TRIM(C4877)="",COUNTIF(Config!$B$15:$B$19,C4877)&gt;0),1,0)+IF(OR(TRIM(F4877)="",COUNTIF(Config!$B$15:$B$19,F4877)&gt;0),1,0)+IF(OR(TRIM(H4877)="",COUNTIF(Config!$B$15:$B$19,H4877)&gt;0),1,0)+IF(OR(TRIM(E4877)="",COUNTIF(Config!$B$15:$B$19,E4877)&gt;0),1,0)+IF(OR(TRIM(K4877)="",COUNTIF(Config!$B$15:$B$19,K4877)&gt;0),1,0)+IF(OR(TRIM(P4877)="",COUNTIF(Config!$B$15:$B$19,P4877)&gt;0),1,0)+IF(OR(TRIM(R4877)="",COUNTIF(Config!$B$15:$B$19,R4877)&gt;0),1,0)</f>
        <v>0</v>
      </c>
      <c r="AA4877" s="1" cm="1">
        <f t="array" ref="AA4877">SUMPRODUCT(LEN(H4877)-LEN(SUBSTITUTE(H4877,{"0";"1";"2";"3";"4";"5";"6";"7";"8";"9"},"")))</f>
        <v>12</v>
      </c>
      <c r="AC4877" t="str">
        <f t="shared" si="534"/>
        <v/>
      </c>
      <c r="AD4877">
        <f t="shared" si="535"/>
        <v>1</v>
      </c>
      <c r="AE4877">
        <f t="shared" si="536"/>
        <v>1</v>
      </c>
      <c r="AF4877" t="str">
        <f t="shared" si="537"/>
        <v>No</v>
      </c>
      <c r="AG4877">
        <f t="shared" ca="1" si="538"/>
        <v>353</v>
      </c>
      <c r="AH4877" t="str">
        <f ca="1">IF(OR(V4877="",AG4877=""),"Yes",IF(AG4877&gt;Config!$B$41,"Yes","No"))</f>
        <v>No</v>
      </c>
    </row>
    <row r="4878" spans="1:34" x14ac:dyDescent="0.25">
      <c r="A4878" s="1" t="s">
        <v>32403</v>
      </c>
      <c r="B4878" s="1" t="s">
        <v>609</v>
      </c>
      <c r="C4878" s="1" t="s">
        <v>445</v>
      </c>
      <c r="D4878" s="1" t="s">
        <v>32404</v>
      </c>
      <c r="E4878" s="1" t="s">
        <v>458</v>
      </c>
      <c r="F4878" s="1" t="s">
        <v>32405</v>
      </c>
      <c r="G4878" t="str">
        <f t="shared" si="532"/>
        <v>Valid</v>
      </c>
      <c r="H4878" s="1" t="s">
        <v>32406</v>
      </c>
      <c r="I4878" t="str" cm="1">
        <f t="array" ref="I4878">IF(OR(TRIM(H4878)="",ISNUMBER(SEARCH("#",H4878)),AA4878&lt;Config!$B$8,SUMPRODUCT(--ISNUMBER(SEARCH({"a";"b";"c";"d";"e";"f";"g";"h";"i";"j";"k";"l";"m";"n";"o";"p";"q";"r";"s";"t";"u";"v";"w";"x";"y";"z"},H4878)))&gt;0),"Invalid","Valid")</f>
        <v>Valid</v>
      </c>
      <c r="J4878" s="1" t="s">
        <v>32407</v>
      </c>
      <c r="K4878" s="1" t="s">
        <v>481</v>
      </c>
      <c r="L4878" s="1" t="s">
        <v>84</v>
      </c>
      <c r="M4878" s="1" t="s">
        <v>33825</v>
      </c>
      <c r="N4878" s="1" t="s">
        <v>211</v>
      </c>
      <c r="O4878" s="1" t="s">
        <v>180</v>
      </c>
      <c r="P4878" t="s">
        <v>53</v>
      </c>
      <c r="Q4878" s="1" t="s">
        <v>150</v>
      </c>
      <c r="R4878" s="1" t="s">
        <v>198</v>
      </c>
      <c r="S4878" s="1" t="s">
        <v>28165</v>
      </c>
      <c r="T4878" s="1" t="s">
        <v>32408</v>
      </c>
      <c r="U4878" s="1" t="s">
        <v>19132</v>
      </c>
      <c r="V4878" s="1" t="s">
        <v>1521</v>
      </c>
      <c r="W4878" s="1" t="s">
        <v>293</v>
      </c>
      <c r="X4878" t="str">
        <f t="shared" si="533"/>
        <v>Complete</v>
      </c>
      <c r="Y4878">
        <f>MAX(0,100-IF(G4878="Invalid",Config!$B$5,0)-IF(I4878="Invalid",Config!$B$6,0)-IF(X4878="Incomplete",Config!$B$7,0)-IF(AF4878="Yes",Config!$B$37,0))</f>
        <v>100</v>
      </c>
      <c r="Z4878" s="1">
        <f>IF(OR(TRIM(B4878)="",COUNTIF(Config!$B$15:$B$19,B4878)&gt;0),1,0)+IF(OR(TRIM(C4878)="",COUNTIF(Config!$B$15:$B$19,C4878)&gt;0),1,0)+IF(OR(TRIM(F4878)="",COUNTIF(Config!$B$15:$B$19,F4878)&gt;0),1,0)+IF(OR(TRIM(H4878)="",COUNTIF(Config!$B$15:$B$19,H4878)&gt;0),1,0)+IF(OR(TRIM(E4878)="",COUNTIF(Config!$B$15:$B$19,E4878)&gt;0),1,0)+IF(OR(TRIM(K4878)="",COUNTIF(Config!$B$15:$B$19,K4878)&gt;0),1,0)+IF(OR(TRIM(P4878)="",COUNTIF(Config!$B$15:$B$19,P4878)&gt;0),1,0)+IF(OR(TRIM(R4878)="",COUNTIF(Config!$B$15:$B$19,R4878)&gt;0),1,0)</f>
        <v>0</v>
      </c>
      <c r="AA4878" s="1" cm="1">
        <f t="array" ref="AA4878">SUMPRODUCT(LEN(H4878)-LEN(SUBSTITUTE(H4878,{"0";"1";"2";"3";"4";"5";"6";"7";"8";"9"},"")))</f>
        <v>12</v>
      </c>
      <c r="AC4878" t="str">
        <f t="shared" si="534"/>
        <v/>
      </c>
      <c r="AD4878">
        <f t="shared" si="535"/>
        <v>1</v>
      </c>
      <c r="AE4878">
        <f t="shared" si="536"/>
        <v>1</v>
      </c>
      <c r="AF4878" t="str">
        <f t="shared" si="537"/>
        <v>No</v>
      </c>
      <c r="AG4878">
        <f t="shared" ca="1" si="538"/>
        <v>37</v>
      </c>
      <c r="AH4878" t="str">
        <f ca="1">IF(OR(V4878="",AG4878=""),"Yes",IF(AG4878&gt;Config!$B$41,"Yes","No"))</f>
        <v>No</v>
      </c>
    </row>
    <row r="4879" spans="1:34" x14ac:dyDescent="0.25">
      <c r="A4879" s="1" t="s">
        <v>32409</v>
      </c>
      <c r="B4879" s="1" t="s">
        <v>1231</v>
      </c>
      <c r="C4879" s="1" t="s">
        <v>996</v>
      </c>
      <c r="D4879" s="1" t="s">
        <v>32410</v>
      </c>
      <c r="E4879" s="1" t="s">
        <v>35312</v>
      </c>
      <c r="F4879" s="1" t="s">
        <v>32411</v>
      </c>
      <c r="G4879" t="str">
        <f t="shared" si="532"/>
        <v>Valid</v>
      </c>
      <c r="H4879" s="1" t="s">
        <v>32412</v>
      </c>
      <c r="I4879" t="str" cm="1">
        <f t="array" ref="I4879">IF(OR(TRIM(H4879)="",ISNUMBER(SEARCH("#",H4879)),AA4879&lt;Config!$B$8,SUMPRODUCT(--ISNUMBER(SEARCH({"a";"b";"c";"d";"e";"f";"g";"h";"i";"j";"k";"l";"m";"n";"o";"p";"q";"r";"s";"t";"u";"v";"w";"x";"y";"z"},H4879)))&gt;0),"Invalid","Valid")</f>
        <v>Valid</v>
      </c>
      <c r="J4879" s="1" t="s">
        <v>32413</v>
      </c>
      <c r="K4879" s="1" t="s">
        <v>133</v>
      </c>
      <c r="L4879" s="1" t="s">
        <v>134</v>
      </c>
      <c r="M4879" s="1" t="s">
        <v>85</v>
      </c>
      <c r="N4879" s="1" t="s">
        <v>86</v>
      </c>
      <c r="O4879" s="1" t="s">
        <v>52</v>
      </c>
      <c r="P4879" t="s">
        <v>53</v>
      </c>
      <c r="Q4879" s="1" t="s">
        <v>181</v>
      </c>
      <c r="R4879" s="1" t="s">
        <v>415</v>
      </c>
      <c r="S4879" s="1" t="s">
        <v>19779</v>
      </c>
      <c r="T4879" s="1" t="s">
        <v>32414</v>
      </c>
      <c r="U4879" s="1" t="s">
        <v>7999</v>
      </c>
      <c r="V4879" s="1" t="s">
        <v>8572</v>
      </c>
      <c r="W4879" s="1" t="s">
        <v>40</v>
      </c>
      <c r="X4879" t="str">
        <f t="shared" si="533"/>
        <v>Complete</v>
      </c>
      <c r="Y4879">
        <f>MAX(0,100-IF(G4879="Invalid",Config!$B$5,0)-IF(I4879="Invalid",Config!$B$6,0)-IF(X4879="Incomplete",Config!$B$7,0)-IF(AF4879="Yes",Config!$B$37,0))</f>
        <v>100</v>
      </c>
      <c r="Z4879" s="1">
        <f>IF(OR(TRIM(B4879)="",COUNTIF(Config!$B$15:$B$19,B4879)&gt;0),1,0)+IF(OR(TRIM(C4879)="",COUNTIF(Config!$B$15:$B$19,C4879)&gt;0),1,0)+IF(OR(TRIM(F4879)="",COUNTIF(Config!$B$15:$B$19,F4879)&gt;0),1,0)+IF(OR(TRIM(H4879)="",COUNTIF(Config!$B$15:$B$19,H4879)&gt;0),1,0)+IF(OR(TRIM(E4879)="",COUNTIF(Config!$B$15:$B$19,E4879)&gt;0),1,0)+IF(OR(TRIM(K4879)="",COUNTIF(Config!$B$15:$B$19,K4879)&gt;0),1,0)+IF(OR(TRIM(P4879)="",COUNTIF(Config!$B$15:$B$19,P4879)&gt;0),1,0)+IF(OR(TRIM(R4879)="",COUNTIF(Config!$B$15:$B$19,R4879)&gt;0),1,0)</f>
        <v>0</v>
      </c>
      <c r="AA4879" s="1" cm="1">
        <f t="array" ref="AA4879">SUMPRODUCT(LEN(H4879)-LEN(SUBSTITUTE(H4879,{"0";"1";"2";"3";"4";"5";"6";"7";"8";"9"},"")))</f>
        <v>12</v>
      </c>
      <c r="AC4879" t="str">
        <f t="shared" si="534"/>
        <v/>
      </c>
      <c r="AD4879">
        <f t="shared" si="535"/>
        <v>1</v>
      </c>
      <c r="AE4879">
        <f t="shared" si="536"/>
        <v>1</v>
      </c>
      <c r="AF4879" t="str">
        <f t="shared" si="537"/>
        <v>No</v>
      </c>
      <c r="AG4879">
        <f t="shared" ca="1" si="538"/>
        <v>437</v>
      </c>
      <c r="AH4879" t="str">
        <f ca="1">IF(OR(V4879="",AG4879=""),"Yes",IF(AG4879&gt;Config!$B$41,"Yes","No"))</f>
        <v>Yes</v>
      </c>
    </row>
    <row r="4880" spans="1:34" x14ac:dyDescent="0.25">
      <c r="A4880" s="1" t="s">
        <v>32415</v>
      </c>
      <c r="B4880" s="1" t="s">
        <v>510</v>
      </c>
      <c r="C4880" s="1" t="s">
        <v>996</v>
      </c>
      <c r="D4880" s="1" t="s">
        <v>32416</v>
      </c>
      <c r="E4880" s="1" t="s">
        <v>35772</v>
      </c>
      <c r="F4880" s="1" t="s">
        <v>2376</v>
      </c>
      <c r="G4880" t="str">
        <f t="shared" si="532"/>
        <v>Valid</v>
      </c>
      <c r="H4880" s="1" t="s">
        <v>32417</v>
      </c>
      <c r="I4880" t="str" cm="1">
        <f t="array" ref="I4880">IF(OR(TRIM(H4880)="",ISNUMBER(SEARCH("#",H4880)),AA4880&lt;Config!$B$8,SUMPRODUCT(--ISNUMBER(SEARCH({"a";"b";"c";"d";"e";"f";"g";"h";"i";"j";"k";"l";"m";"n";"o";"p";"q";"r";"s";"t";"u";"v";"w";"x";"y";"z"},H4880)))&gt;0),"Invalid","Valid")</f>
        <v>Valid</v>
      </c>
      <c r="J4880" s="1" t="s">
        <v>32418</v>
      </c>
      <c r="K4880" s="1" t="s">
        <v>425</v>
      </c>
      <c r="L4880" s="1" t="s">
        <v>450</v>
      </c>
      <c r="M4880" s="1" t="s">
        <v>33827</v>
      </c>
      <c r="N4880" s="1" t="s">
        <v>224</v>
      </c>
      <c r="O4880" s="1" t="s">
        <v>32</v>
      </c>
      <c r="P4880" t="s">
        <v>236</v>
      </c>
      <c r="Q4880" s="1" t="s">
        <v>237</v>
      </c>
      <c r="R4880" s="1" t="s">
        <v>254</v>
      </c>
      <c r="S4880" s="1" t="s">
        <v>32419</v>
      </c>
      <c r="T4880" s="1" t="s">
        <v>32420</v>
      </c>
      <c r="U4880" s="1" t="s">
        <v>32421</v>
      </c>
      <c r="V4880" s="1" t="s">
        <v>4339</v>
      </c>
      <c r="W4880" s="1" t="s">
        <v>40</v>
      </c>
      <c r="X4880" t="str">
        <f t="shared" si="533"/>
        <v>Complete</v>
      </c>
      <c r="Y4880">
        <f>MAX(0,100-IF(G4880="Invalid",Config!$B$5,0)-IF(I4880="Invalid",Config!$B$6,0)-IF(X4880="Incomplete",Config!$B$7,0)-IF(AF4880="Yes",Config!$B$37,0))</f>
        <v>75</v>
      </c>
      <c r="Z4880" s="1">
        <f>IF(OR(TRIM(B4880)="",COUNTIF(Config!$B$15:$B$19,B4880)&gt;0),1,0)+IF(OR(TRIM(C4880)="",COUNTIF(Config!$B$15:$B$19,C4880)&gt;0),1,0)+IF(OR(TRIM(F4880)="",COUNTIF(Config!$B$15:$B$19,F4880)&gt;0),1,0)+IF(OR(TRIM(H4880)="",COUNTIF(Config!$B$15:$B$19,H4880)&gt;0),1,0)+IF(OR(TRIM(E4880)="",COUNTIF(Config!$B$15:$B$19,E4880)&gt;0),1,0)+IF(OR(TRIM(K4880)="",COUNTIF(Config!$B$15:$B$19,K4880)&gt;0),1,0)+IF(OR(TRIM(P4880)="",COUNTIF(Config!$B$15:$B$19,P4880)&gt;0),1,0)+IF(OR(TRIM(R4880)="",COUNTIF(Config!$B$15:$B$19,R4880)&gt;0),1,0)</f>
        <v>0</v>
      </c>
      <c r="AA4880" s="1" cm="1">
        <f t="array" ref="AA4880">SUMPRODUCT(LEN(H4880)-LEN(SUBSTITUTE(H4880,{"0";"1";"2";"3";"4";"5";"6";"7";"8";"9"},"")))</f>
        <v>12</v>
      </c>
      <c r="AC4880" t="str">
        <f t="shared" si="534"/>
        <v>Potential Duplicate</v>
      </c>
      <c r="AD4880">
        <f t="shared" si="535"/>
        <v>2</v>
      </c>
      <c r="AE4880">
        <f t="shared" si="536"/>
        <v>1</v>
      </c>
      <c r="AF4880" t="str">
        <f t="shared" si="537"/>
        <v>Yes</v>
      </c>
      <c r="AG4880">
        <f t="shared" ca="1" si="538"/>
        <v>361</v>
      </c>
      <c r="AH4880" t="str">
        <f ca="1">IF(OR(V4880="",AG4880=""),"Yes",IF(AG4880&gt;Config!$B$41,"Yes","No"))</f>
        <v>No</v>
      </c>
    </row>
    <row r="4881" spans="1:34" x14ac:dyDescent="0.25">
      <c r="A4881" s="1" t="s">
        <v>32422</v>
      </c>
      <c r="B4881" s="1" t="s">
        <v>510</v>
      </c>
      <c r="C4881" s="1" t="s">
        <v>1068</v>
      </c>
      <c r="D4881" s="1" t="s">
        <v>32423</v>
      </c>
      <c r="E4881" s="1" t="s">
        <v>633</v>
      </c>
      <c r="F4881" s="1" t="s">
        <v>32424</v>
      </c>
      <c r="G4881" t="str">
        <f t="shared" si="532"/>
        <v>Valid</v>
      </c>
      <c r="H4881" s="1" t="s">
        <v>32425</v>
      </c>
      <c r="I4881" t="str" cm="1">
        <f t="array" ref="I4881">IF(OR(TRIM(H4881)="",ISNUMBER(SEARCH("#",H4881)),AA4881&lt;Config!$B$8,SUMPRODUCT(--ISNUMBER(SEARCH({"a";"b";"c";"d";"e";"f";"g";"h";"i";"j";"k";"l";"m";"n";"o";"p";"q";"r";"s";"t";"u";"v";"w";"x";"y";"z"},H4881)))&gt;0),"Invalid","Valid")</f>
        <v>Valid</v>
      </c>
      <c r="J4881" s="1" t="s">
        <v>32426</v>
      </c>
      <c r="K4881" s="1" t="s">
        <v>425</v>
      </c>
      <c r="L4881" s="1" t="s">
        <v>134</v>
      </c>
      <c r="M4881" s="1" t="s">
        <v>343</v>
      </c>
      <c r="N4881" s="1" t="s">
        <v>68</v>
      </c>
      <c r="O4881" s="1" t="s">
        <v>266</v>
      </c>
      <c r="P4881" t="s">
        <v>344</v>
      </c>
      <c r="Q4881" s="1" t="s">
        <v>345</v>
      </c>
      <c r="R4881" s="1" t="s">
        <v>346</v>
      </c>
      <c r="S4881" s="1" t="s">
        <v>26683</v>
      </c>
      <c r="T4881" s="1" t="s">
        <v>32427</v>
      </c>
      <c r="U4881" s="1" t="s">
        <v>11336</v>
      </c>
      <c r="V4881" s="1" t="s">
        <v>32428</v>
      </c>
      <c r="W4881" s="1" t="s">
        <v>75</v>
      </c>
      <c r="X4881" t="str">
        <f t="shared" si="533"/>
        <v>Complete</v>
      </c>
      <c r="Y4881">
        <f>MAX(0,100-IF(G4881="Invalid",Config!$B$5,0)-IF(I4881="Invalid",Config!$B$6,0)-IF(X4881="Incomplete",Config!$B$7,0)-IF(AF4881="Yes",Config!$B$37,0))</f>
        <v>100</v>
      </c>
      <c r="Z4881" s="1">
        <f>IF(OR(TRIM(B4881)="",COUNTIF(Config!$B$15:$B$19,B4881)&gt;0),1,0)+IF(OR(TRIM(C4881)="",COUNTIF(Config!$B$15:$B$19,C4881)&gt;0),1,0)+IF(OR(TRIM(F4881)="",COUNTIF(Config!$B$15:$B$19,F4881)&gt;0),1,0)+IF(OR(TRIM(H4881)="",COUNTIF(Config!$B$15:$B$19,H4881)&gt;0),1,0)+IF(OR(TRIM(E4881)="",COUNTIF(Config!$B$15:$B$19,E4881)&gt;0),1,0)+IF(OR(TRIM(K4881)="",COUNTIF(Config!$B$15:$B$19,K4881)&gt;0),1,0)+IF(OR(TRIM(P4881)="",COUNTIF(Config!$B$15:$B$19,P4881)&gt;0),1,0)+IF(OR(TRIM(R4881)="",COUNTIF(Config!$B$15:$B$19,R4881)&gt;0),1,0)</f>
        <v>0</v>
      </c>
      <c r="AA4881" s="1" cm="1">
        <f t="array" ref="AA4881">SUMPRODUCT(LEN(H4881)-LEN(SUBSTITUTE(H4881,{"0";"1";"2";"3";"4";"5";"6";"7";"8";"9"},"")))</f>
        <v>11</v>
      </c>
      <c r="AC4881" t="str">
        <f t="shared" si="534"/>
        <v/>
      </c>
      <c r="AD4881">
        <f t="shared" si="535"/>
        <v>1</v>
      </c>
      <c r="AE4881">
        <f t="shared" si="536"/>
        <v>1</v>
      </c>
      <c r="AF4881" t="str">
        <f t="shared" si="537"/>
        <v>No</v>
      </c>
      <c r="AG4881">
        <f t="shared" ca="1" si="538"/>
        <v>382</v>
      </c>
      <c r="AH4881" t="str">
        <f ca="1">IF(OR(V4881="",AG4881=""),"Yes",IF(AG4881&gt;Config!$B$41,"Yes","No"))</f>
        <v>Yes</v>
      </c>
    </row>
    <row r="4882" spans="1:34" x14ac:dyDescent="0.25">
      <c r="A4882" s="1" t="s">
        <v>32429</v>
      </c>
      <c r="B4882" s="1" t="s">
        <v>218</v>
      </c>
      <c r="C4882" s="1" t="s">
        <v>2104</v>
      </c>
      <c r="D4882" s="1" t="s">
        <v>32430</v>
      </c>
      <c r="E4882" s="1" t="s">
        <v>34993</v>
      </c>
      <c r="F4882" s="1" t="s">
        <v>32431</v>
      </c>
      <c r="G4882" t="str">
        <f t="shared" si="532"/>
        <v>Valid</v>
      </c>
      <c r="H4882" s="1" t="s">
        <v>32432</v>
      </c>
      <c r="I4882" t="str" cm="1">
        <f t="array" ref="I4882">IF(OR(TRIM(H4882)="",ISNUMBER(SEARCH("#",H4882)),AA4882&lt;Config!$B$8,SUMPRODUCT(--ISNUMBER(SEARCH({"a";"b";"c";"d";"e";"f";"g";"h";"i";"j";"k";"l";"m";"n";"o";"p";"q";"r";"s";"t";"u";"v";"w";"x";"y";"z"},H4882)))&gt;0),"Invalid","Valid")</f>
        <v>Valid</v>
      </c>
      <c r="J4882" s="1" t="s">
        <v>32433</v>
      </c>
      <c r="K4882" s="1" t="s">
        <v>133</v>
      </c>
      <c r="L4882" s="1" t="s">
        <v>179</v>
      </c>
      <c r="M4882" s="1" t="s">
        <v>251</v>
      </c>
      <c r="N4882" s="1" t="s">
        <v>33819</v>
      </c>
      <c r="O4882" s="1" t="s">
        <v>180</v>
      </c>
      <c r="P4882" t="s">
        <v>236</v>
      </c>
      <c r="Q4882" s="1" t="s">
        <v>253</v>
      </c>
      <c r="R4882" s="1" t="s">
        <v>253</v>
      </c>
      <c r="S4882" s="1" t="s">
        <v>6637</v>
      </c>
      <c r="T4882" s="1" t="s">
        <v>32434</v>
      </c>
      <c r="U4882" s="1" t="s">
        <v>1337</v>
      </c>
      <c r="V4882" s="1" t="s">
        <v>2686</v>
      </c>
      <c r="W4882" s="1" t="s">
        <v>384</v>
      </c>
      <c r="X4882" t="str">
        <f t="shared" si="533"/>
        <v>Complete</v>
      </c>
      <c r="Y4882">
        <f>MAX(0,100-IF(G4882="Invalid",Config!$B$5,0)-IF(I4882="Invalid",Config!$B$6,0)-IF(X4882="Incomplete",Config!$B$7,0)-IF(AF4882="Yes",Config!$B$37,0))</f>
        <v>100</v>
      </c>
      <c r="Z4882" s="1">
        <f>IF(OR(TRIM(B4882)="",COUNTIF(Config!$B$15:$B$19,B4882)&gt;0),1,0)+IF(OR(TRIM(C4882)="",COUNTIF(Config!$B$15:$B$19,C4882)&gt;0),1,0)+IF(OR(TRIM(F4882)="",COUNTIF(Config!$B$15:$B$19,F4882)&gt;0),1,0)+IF(OR(TRIM(H4882)="",COUNTIF(Config!$B$15:$B$19,H4882)&gt;0),1,0)+IF(OR(TRIM(E4882)="",COUNTIF(Config!$B$15:$B$19,E4882)&gt;0),1,0)+IF(OR(TRIM(K4882)="",COUNTIF(Config!$B$15:$B$19,K4882)&gt;0),1,0)+IF(OR(TRIM(P4882)="",COUNTIF(Config!$B$15:$B$19,P4882)&gt;0),1,0)+IF(OR(TRIM(R4882)="",COUNTIF(Config!$B$15:$B$19,R4882)&gt;0),1,0)</f>
        <v>0</v>
      </c>
      <c r="AA4882" s="1" cm="1">
        <f t="array" ref="AA4882">SUMPRODUCT(LEN(H4882)-LEN(SUBSTITUTE(H4882,{"0";"1";"2";"3";"4";"5";"6";"7";"8";"9"},"")))</f>
        <v>12</v>
      </c>
      <c r="AC4882" t="str">
        <f t="shared" si="534"/>
        <v/>
      </c>
      <c r="AD4882">
        <f t="shared" si="535"/>
        <v>1</v>
      </c>
      <c r="AE4882">
        <f t="shared" si="536"/>
        <v>1</v>
      </c>
      <c r="AF4882" t="str">
        <f t="shared" si="537"/>
        <v>No</v>
      </c>
      <c r="AG4882">
        <f t="shared" ca="1" si="538"/>
        <v>510</v>
      </c>
      <c r="AH4882" t="str">
        <f ca="1">IF(OR(V4882="",AG4882=""),"Yes",IF(AG4882&gt;Config!$B$41,"Yes","No"))</f>
        <v>Yes</v>
      </c>
    </row>
    <row r="4883" spans="1:34" x14ac:dyDescent="0.25">
      <c r="A4883" s="1" t="s">
        <v>32435</v>
      </c>
      <c r="B4883" s="1" t="s">
        <v>818</v>
      </c>
      <c r="C4883" s="1" t="s">
        <v>524</v>
      </c>
      <c r="D4883" s="1" t="s">
        <v>94</v>
      </c>
      <c r="E4883" s="1" t="s">
        <v>35533</v>
      </c>
      <c r="F4883" s="1" t="s">
        <v>32436</v>
      </c>
      <c r="G4883" t="str">
        <f t="shared" si="532"/>
        <v>Valid</v>
      </c>
      <c r="H4883" s="1" t="s">
        <v>32437</v>
      </c>
      <c r="I4883" t="str" cm="1">
        <f t="array" ref="I4883">IF(OR(TRIM(H4883)="",ISNUMBER(SEARCH("#",H4883)),AA4883&lt;Config!$B$8,SUMPRODUCT(--ISNUMBER(SEARCH({"a";"b";"c";"d";"e";"f";"g";"h";"i";"j";"k";"l";"m";"n";"o";"p";"q";"r";"s";"t";"u";"v";"w";"x";"y";"z"},H4883)))&gt;0),"Invalid","Valid")</f>
        <v>Valid</v>
      </c>
      <c r="J4883" s="1" t="s">
        <v>32438</v>
      </c>
      <c r="K4883" s="1" t="s">
        <v>48</v>
      </c>
      <c r="L4883" s="1" t="s">
        <v>102</v>
      </c>
      <c r="M4883" s="1" t="s">
        <v>517</v>
      </c>
      <c r="N4883" s="1" t="s">
        <v>31</v>
      </c>
      <c r="O4883" s="1" t="s">
        <v>149</v>
      </c>
      <c r="P4883" t="s">
        <v>53</v>
      </c>
      <c r="Q4883" s="1" t="s">
        <v>150</v>
      </c>
      <c r="R4883" s="1" t="s">
        <v>150</v>
      </c>
      <c r="S4883" s="1" t="s">
        <v>11411</v>
      </c>
      <c r="T4883" s="1" t="s">
        <v>32439</v>
      </c>
      <c r="U4883" s="1" t="s">
        <v>5997</v>
      </c>
      <c r="V4883" s="1" t="s">
        <v>5875</v>
      </c>
      <c r="W4883" s="1" t="s">
        <v>202</v>
      </c>
      <c r="X4883" t="str">
        <f t="shared" si="533"/>
        <v>Complete</v>
      </c>
      <c r="Y4883">
        <f>MAX(0,100-IF(G4883="Invalid",Config!$B$5,0)-IF(I4883="Invalid",Config!$B$6,0)-IF(X4883="Incomplete",Config!$B$7,0)-IF(AF4883="Yes",Config!$B$37,0))</f>
        <v>100</v>
      </c>
      <c r="Z4883" s="1">
        <f>IF(OR(TRIM(B4883)="",COUNTIF(Config!$B$15:$B$19,B4883)&gt;0),1,0)+IF(OR(TRIM(C4883)="",COUNTIF(Config!$B$15:$B$19,C4883)&gt;0),1,0)+IF(OR(TRIM(F4883)="",COUNTIF(Config!$B$15:$B$19,F4883)&gt;0),1,0)+IF(OR(TRIM(H4883)="",COUNTIF(Config!$B$15:$B$19,H4883)&gt;0),1,0)+IF(OR(TRIM(E4883)="",COUNTIF(Config!$B$15:$B$19,E4883)&gt;0),1,0)+IF(OR(TRIM(K4883)="",COUNTIF(Config!$B$15:$B$19,K4883)&gt;0),1,0)+IF(OR(TRIM(P4883)="",COUNTIF(Config!$B$15:$B$19,P4883)&gt;0),1,0)+IF(OR(TRIM(R4883)="",COUNTIF(Config!$B$15:$B$19,R4883)&gt;0),1,0)</f>
        <v>0</v>
      </c>
      <c r="AA4883" s="1" cm="1">
        <f t="array" ref="AA4883">SUMPRODUCT(LEN(H4883)-LEN(SUBSTITUTE(H4883,{"0";"1";"2";"3";"4";"5";"6";"7";"8";"9"},"")))</f>
        <v>12</v>
      </c>
      <c r="AC4883" t="str">
        <f t="shared" si="534"/>
        <v/>
      </c>
      <c r="AD4883">
        <f t="shared" si="535"/>
        <v>1</v>
      </c>
      <c r="AE4883">
        <f t="shared" si="536"/>
        <v>1</v>
      </c>
      <c r="AF4883" t="str">
        <f t="shared" si="537"/>
        <v>No</v>
      </c>
      <c r="AG4883">
        <f t="shared" ca="1" si="538"/>
        <v>429</v>
      </c>
      <c r="AH4883" t="str">
        <f ca="1">IF(OR(V4883="",AG4883=""),"Yes",IF(AG4883&gt;Config!$B$41,"Yes","No"))</f>
        <v>Yes</v>
      </c>
    </row>
    <row r="4884" spans="1:34" x14ac:dyDescent="0.25">
      <c r="A4884" s="1" t="s">
        <v>32440</v>
      </c>
      <c r="B4884" s="1" t="s">
        <v>2095</v>
      </c>
      <c r="C4884" s="1" t="s">
        <v>1400</v>
      </c>
      <c r="D4884" s="1" t="s">
        <v>24247</v>
      </c>
      <c r="E4884" s="1" t="s">
        <v>35142</v>
      </c>
      <c r="F4884" s="1" t="s">
        <v>32441</v>
      </c>
      <c r="G4884" t="str">
        <f t="shared" si="532"/>
        <v>Valid</v>
      </c>
      <c r="H4884" s="1" t="s">
        <v>32442</v>
      </c>
      <c r="I4884" t="str" cm="1">
        <f t="array" ref="I4884">IF(OR(TRIM(H4884)="",ISNUMBER(SEARCH("#",H4884)),AA4884&lt;Config!$B$8,SUMPRODUCT(--ISNUMBER(SEARCH({"a";"b";"c";"d";"e";"f";"g";"h";"i";"j";"k";"l";"m";"n";"o";"p";"q";"r";"s";"t";"u";"v";"w";"x";"y";"z"},H4884)))&gt;0),"Invalid","Valid")</f>
        <v>Valid</v>
      </c>
      <c r="J4884" s="1" t="s">
        <v>32443</v>
      </c>
      <c r="K4884" s="1" t="s">
        <v>625</v>
      </c>
      <c r="L4884" s="1" t="s">
        <v>450</v>
      </c>
      <c r="M4884" s="1" t="s">
        <v>235</v>
      </c>
      <c r="N4884" s="1" t="s">
        <v>86</v>
      </c>
      <c r="O4884" s="1" t="s">
        <v>69</v>
      </c>
      <c r="P4884" t="s">
        <v>53</v>
      </c>
      <c r="Q4884" s="1" t="s">
        <v>150</v>
      </c>
      <c r="R4884" s="1" t="s">
        <v>70</v>
      </c>
      <c r="S4884" s="1" t="s">
        <v>32444</v>
      </c>
      <c r="T4884" s="1" t="s">
        <v>32445</v>
      </c>
      <c r="U4884" s="1" t="s">
        <v>5193</v>
      </c>
      <c r="V4884" s="1" t="s">
        <v>878</v>
      </c>
      <c r="W4884" s="1" t="s">
        <v>202</v>
      </c>
      <c r="X4884" t="str">
        <f t="shared" si="533"/>
        <v>Complete</v>
      </c>
      <c r="Y4884">
        <f>MAX(0,100-IF(G4884="Invalid",Config!$B$5,0)-IF(I4884="Invalid",Config!$B$6,0)-IF(X4884="Incomplete",Config!$B$7,0)-IF(AF4884="Yes",Config!$B$37,0))</f>
        <v>100</v>
      </c>
      <c r="Z4884" s="1">
        <f>IF(OR(TRIM(B4884)="",COUNTIF(Config!$B$15:$B$19,B4884)&gt;0),1,0)+IF(OR(TRIM(C4884)="",COUNTIF(Config!$B$15:$B$19,C4884)&gt;0),1,0)+IF(OR(TRIM(F4884)="",COUNTIF(Config!$B$15:$B$19,F4884)&gt;0),1,0)+IF(OR(TRIM(H4884)="",COUNTIF(Config!$B$15:$B$19,H4884)&gt;0),1,0)+IF(OR(TRIM(E4884)="",COUNTIF(Config!$B$15:$B$19,E4884)&gt;0),1,0)+IF(OR(TRIM(K4884)="",COUNTIF(Config!$B$15:$B$19,K4884)&gt;0),1,0)+IF(OR(TRIM(P4884)="",COUNTIF(Config!$B$15:$B$19,P4884)&gt;0),1,0)+IF(OR(TRIM(R4884)="",COUNTIF(Config!$B$15:$B$19,R4884)&gt;0),1,0)</f>
        <v>0</v>
      </c>
      <c r="AA4884" s="1" cm="1">
        <f t="array" ref="AA4884">SUMPRODUCT(LEN(H4884)-LEN(SUBSTITUTE(H4884,{"0";"1";"2";"3";"4";"5";"6";"7";"8";"9"},"")))</f>
        <v>12</v>
      </c>
      <c r="AC4884" t="str">
        <f t="shared" si="534"/>
        <v/>
      </c>
      <c r="AD4884">
        <f t="shared" si="535"/>
        <v>1</v>
      </c>
      <c r="AE4884">
        <f t="shared" si="536"/>
        <v>1</v>
      </c>
      <c r="AF4884" t="str">
        <f t="shared" si="537"/>
        <v>No</v>
      </c>
      <c r="AG4884">
        <f t="shared" ca="1" si="538"/>
        <v>152</v>
      </c>
      <c r="AH4884" t="str">
        <f ca="1">IF(OR(V4884="",AG4884=""),"Yes",IF(AG4884&gt;Config!$B$41,"Yes","No"))</f>
        <v>No</v>
      </c>
    </row>
    <row r="4885" spans="1:34" x14ac:dyDescent="0.25">
      <c r="A4885" s="1" t="s">
        <v>32446</v>
      </c>
      <c r="B4885" s="1" t="s">
        <v>851</v>
      </c>
      <c r="C4885" s="1" t="s">
        <v>985</v>
      </c>
      <c r="D4885" s="1" t="s">
        <v>22574</v>
      </c>
      <c r="E4885" s="1" t="s">
        <v>339</v>
      </c>
      <c r="F4885" s="1" t="s">
        <v>32447</v>
      </c>
      <c r="G4885" t="str">
        <f t="shared" si="532"/>
        <v>Valid</v>
      </c>
      <c r="H4885" s="1" t="s">
        <v>32448</v>
      </c>
      <c r="I4885" t="str" cm="1">
        <f t="array" ref="I4885">IF(OR(TRIM(H4885)="",ISNUMBER(SEARCH("#",H4885)),AA4885&lt;Config!$B$8,SUMPRODUCT(--ISNUMBER(SEARCH({"a";"b";"c";"d";"e";"f";"g";"h";"i";"j";"k";"l";"m";"n";"o";"p";"q";"r";"s";"t";"u";"v";"w";"x";"y";"z"},H4885)))&gt;0),"Invalid","Valid")</f>
        <v>Valid</v>
      </c>
      <c r="J4885" s="1" t="s">
        <v>32449</v>
      </c>
      <c r="K4885" s="1" t="s">
        <v>516</v>
      </c>
      <c r="L4885" s="1" t="s">
        <v>29</v>
      </c>
      <c r="M4885" s="1" t="s">
        <v>118</v>
      </c>
      <c r="N4885" s="1" t="s">
        <v>211</v>
      </c>
      <c r="O4885" s="1" t="s">
        <v>149</v>
      </c>
      <c r="P4885" t="s">
        <v>236</v>
      </c>
      <c r="Q4885" s="1" t="s">
        <v>238</v>
      </c>
      <c r="R4885" s="1" t="s">
        <v>254</v>
      </c>
      <c r="S4885" s="1" t="s">
        <v>24739</v>
      </c>
      <c r="T4885" s="1" t="s">
        <v>32450</v>
      </c>
      <c r="U4885" s="1" t="s">
        <v>1247</v>
      </c>
      <c r="V4885" s="1" t="s">
        <v>140</v>
      </c>
      <c r="W4885" s="1" t="s">
        <v>186</v>
      </c>
      <c r="X4885" t="str">
        <f t="shared" si="533"/>
        <v>Complete</v>
      </c>
      <c r="Y4885">
        <f>MAX(0,100-IF(G4885="Invalid",Config!$B$5,0)-IF(I4885="Invalid",Config!$B$6,0)-IF(X4885="Incomplete",Config!$B$7,0)-IF(AF4885="Yes",Config!$B$37,0))</f>
        <v>100</v>
      </c>
      <c r="Z4885" s="1">
        <f>IF(OR(TRIM(B4885)="",COUNTIF(Config!$B$15:$B$19,B4885)&gt;0),1,0)+IF(OR(TRIM(C4885)="",COUNTIF(Config!$B$15:$B$19,C4885)&gt;0),1,0)+IF(OR(TRIM(F4885)="",COUNTIF(Config!$B$15:$B$19,F4885)&gt;0),1,0)+IF(OR(TRIM(H4885)="",COUNTIF(Config!$B$15:$B$19,H4885)&gt;0),1,0)+IF(OR(TRIM(E4885)="",COUNTIF(Config!$B$15:$B$19,E4885)&gt;0),1,0)+IF(OR(TRIM(K4885)="",COUNTIF(Config!$B$15:$B$19,K4885)&gt;0),1,0)+IF(OR(TRIM(P4885)="",COUNTIF(Config!$B$15:$B$19,P4885)&gt;0),1,0)+IF(OR(TRIM(R4885)="",COUNTIF(Config!$B$15:$B$19,R4885)&gt;0),1,0)</f>
        <v>0</v>
      </c>
      <c r="AA4885" s="1" cm="1">
        <f t="array" ref="AA4885">SUMPRODUCT(LEN(H4885)-LEN(SUBSTITUTE(H4885,{"0";"1";"2";"3";"4";"5";"6";"7";"8";"9"},"")))</f>
        <v>10</v>
      </c>
      <c r="AC4885" t="str">
        <f t="shared" si="534"/>
        <v/>
      </c>
      <c r="AD4885">
        <f t="shared" si="535"/>
        <v>1</v>
      </c>
      <c r="AE4885">
        <f t="shared" si="536"/>
        <v>1</v>
      </c>
      <c r="AF4885" t="str">
        <f t="shared" si="537"/>
        <v>No</v>
      </c>
      <c r="AG4885">
        <f t="shared" ca="1" si="538"/>
        <v>37</v>
      </c>
      <c r="AH4885" t="str">
        <f ca="1">IF(OR(V4885="",AG4885=""),"Yes",IF(AG4885&gt;Config!$B$41,"Yes","No"))</f>
        <v>No</v>
      </c>
    </row>
    <row r="4886" spans="1:34" x14ac:dyDescent="0.25">
      <c r="A4886" s="1" t="s">
        <v>32451</v>
      </c>
      <c r="B4886" s="1" t="s">
        <v>42</v>
      </c>
      <c r="C4886" s="1" t="s">
        <v>43</v>
      </c>
      <c r="D4886" s="1" t="s">
        <v>44</v>
      </c>
      <c r="E4886" s="1" t="s">
        <v>35773</v>
      </c>
      <c r="F4886" s="1" t="s">
        <v>24041</v>
      </c>
      <c r="G4886" t="str">
        <f t="shared" si="532"/>
        <v>Valid</v>
      </c>
      <c r="H4886" s="1" t="s">
        <v>32452</v>
      </c>
      <c r="I4886" t="str" cm="1">
        <f t="array" ref="I4886">IF(OR(TRIM(H4886)="",ISNUMBER(SEARCH("#",H4886)),AA4886&lt;Config!$B$8,SUMPRODUCT(--ISNUMBER(SEARCH({"a";"b";"c";"d";"e";"f";"g";"h";"i";"j";"k";"l";"m";"n";"o";"p";"q";"r";"s";"t";"u";"v";"w";"x";"y";"z"},H4886)))&gt;0),"Invalid","Valid")</f>
        <v>Valid</v>
      </c>
      <c r="J4886" s="1" t="s">
        <v>32453</v>
      </c>
      <c r="K4886" s="1" t="s">
        <v>481</v>
      </c>
      <c r="L4886" s="1" t="s">
        <v>102</v>
      </c>
      <c r="M4886" s="1" t="s">
        <v>30</v>
      </c>
      <c r="N4886" s="1" t="s">
        <v>68</v>
      </c>
      <c r="O4886" s="1" t="s">
        <v>149</v>
      </c>
      <c r="P4886" t="s">
        <v>104</v>
      </c>
      <c r="Q4886" s="1" t="s">
        <v>302</v>
      </c>
      <c r="R4886" s="1" t="s">
        <v>105</v>
      </c>
      <c r="S4886" s="1" t="s">
        <v>615</v>
      </c>
      <c r="T4886" s="1" t="s">
        <v>32454</v>
      </c>
      <c r="U4886" s="1" t="s">
        <v>3997</v>
      </c>
      <c r="V4886" s="1" t="s">
        <v>140</v>
      </c>
      <c r="W4886" s="1" t="s">
        <v>94</v>
      </c>
      <c r="X4886" t="str">
        <f t="shared" si="533"/>
        <v>Complete</v>
      </c>
      <c r="Y4886">
        <f>MAX(0,100-IF(G4886="Invalid",Config!$B$5,0)-IF(I4886="Invalid",Config!$B$6,0)-IF(X4886="Incomplete",Config!$B$7,0)-IF(AF4886="Yes",Config!$B$37,0))</f>
        <v>75</v>
      </c>
      <c r="Z4886" s="1">
        <f>IF(OR(TRIM(B4886)="",COUNTIF(Config!$B$15:$B$19,B4886)&gt;0),1,0)+IF(OR(TRIM(C4886)="",COUNTIF(Config!$B$15:$B$19,C4886)&gt;0),1,0)+IF(OR(TRIM(F4886)="",COUNTIF(Config!$B$15:$B$19,F4886)&gt;0),1,0)+IF(OR(TRIM(H4886)="",COUNTIF(Config!$B$15:$B$19,H4886)&gt;0),1,0)+IF(OR(TRIM(E4886)="",COUNTIF(Config!$B$15:$B$19,E4886)&gt;0),1,0)+IF(OR(TRIM(K4886)="",COUNTIF(Config!$B$15:$B$19,K4886)&gt;0),1,0)+IF(OR(TRIM(P4886)="",COUNTIF(Config!$B$15:$B$19,P4886)&gt;0),1,0)+IF(OR(TRIM(R4886)="",COUNTIF(Config!$B$15:$B$19,R4886)&gt;0),1,0)</f>
        <v>0</v>
      </c>
      <c r="AA4886" s="1" cm="1">
        <f t="array" ref="AA4886">SUMPRODUCT(LEN(H4886)-LEN(SUBSTITUTE(H4886,{"0";"1";"2";"3";"4";"5";"6";"7";"8";"9"},"")))</f>
        <v>11</v>
      </c>
      <c r="AC4886" t="str">
        <f t="shared" si="534"/>
        <v>Potential Duplicate</v>
      </c>
      <c r="AD4886">
        <f t="shared" si="535"/>
        <v>2</v>
      </c>
      <c r="AE4886">
        <f t="shared" si="536"/>
        <v>1</v>
      </c>
      <c r="AF4886" t="str">
        <f t="shared" si="537"/>
        <v>Yes</v>
      </c>
      <c r="AG4886">
        <f t="shared" ca="1" si="538"/>
        <v>37</v>
      </c>
      <c r="AH4886" t="str">
        <f ca="1">IF(OR(V4886="",AG4886=""),"Yes",IF(AG4886&gt;Config!$B$41,"Yes","No"))</f>
        <v>No</v>
      </c>
    </row>
    <row r="4887" spans="1:34" x14ac:dyDescent="0.25">
      <c r="A4887" s="1" t="s">
        <v>32455</v>
      </c>
      <c r="B4887" s="1" t="s">
        <v>7543</v>
      </c>
      <c r="C4887" s="1" t="s">
        <v>33938</v>
      </c>
      <c r="D4887" s="1" t="s">
        <v>35774</v>
      </c>
      <c r="E4887" s="1" t="s">
        <v>35573</v>
      </c>
      <c r="F4887" s="1" t="s">
        <v>32456</v>
      </c>
      <c r="G4887" t="str">
        <f t="shared" si="532"/>
        <v>Valid</v>
      </c>
      <c r="H4887" s="1" t="s">
        <v>32457</v>
      </c>
      <c r="I4887" t="str" cm="1">
        <f t="array" ref="I4887">IF(OR(TRIM(H4887)="",ISNUMBER(SEARCH("#",H4887)),AA4887&lt;Config!$B$8,SUMPRODUCT(--ISNUMBER(SEARCH({"a";"b";"c";"d";"e";"f";"g";"h";"i";"j";"k";"l";"m";"n";"o";"p";"q";"r";"s";"t";"u";"v";"w";"x";"y";"z"},H4887)))&gt;0),"Invalid","Valid")</f>
        <v>Valid</v>
      </c>
      <c r="J4887" s="1" t="s">
        <v>32458</v>
      </c>
      <c r="K4887" s="1" t="s">
        <v>163</v>
      </c>
      <c r="L4887" s="1" t="s">
        <v>84</v>
      </c>
      <c r="M4887" s="1" t="s">
        <v>462</v>
      </c>
      <c r="N4887" s="1" t="s">
        <v>68</v>
      </c>
      <c r="O4887" s="1" t="s">
        <v>196</v>
      </c>
      <c r="P4887" t="s">
        <v>104</v>
      </c>
      <c r="Q4887" s="1" t="s">
        <v>732</v>
      </c>
      <c r="R4887" s="1" t="s">
        <v>106</v>
      </c>
      <c r="S4887" s="1" t="s">
        <v>17225</v>
      </c>
      <c r="T4887" s="1" t="s">
        <v>32459</v>
      </c>
      <c r="U4887" s="1" t="s">
        <v>428</v>
      </c>
      <c r="V4887" s="1" t="s">
        <v>5891</v>
      </c>
      <c r="W4887" s="1" t="s">
        <v>40</v>
      </c>
      <c r="X4887" t="str">
        <f t="shared" si="533"/>
        <v>Complete</v>
      </c>
      <c r="Y4887">
        <f>MAX(0,100-IF(G4887="Invalid",Config!$B$5,0)-IF(I4887="Invalid",Config!$B$6,0)-IF(X4887="Incomplete",Config!$B$7,0)-IF(AF4887="Yes",Config!$B$37,0))</f>
        <v>100</v>
      </c>
      <c r="Z4887" s="1">
        <f>IF(OR(TRIM(B4887)="",COUNTIF(Config!$B$15:$B$19,B4887)&gt;0),1,0)+IF(OR(TRIM(C4887)="",COUNTIF(Config!$B$15:$B$19,C4887)&gt;0),1,0)+IF(OR(TRIM(F4887)="",COUNTIF(Config!$B$15:$B$19,F4887)&gt;0),1,0)+IF(OR(TRIM(H4887)="",COUNTIF(Config!$B$15:$B$19,H4887)&gt;0),1,0)+IF(OR(TRIM(E4887)="",COUNTIF(Config!$B$15:$B$19,E4887)&gt;0),1,0)+IF(OR(TRIM(K4887)="",COUNTIF(Config!$B$15:$B$19,K4887)&gt;0),1,0)+IF(OR(TRIM(P4887)="",COUNTIF(Config!$B$15:$B$19,P4887)&gt;0),1,0)+IF(OR(TRIM(R4887)="",COUNTIF(Config!$B$15:$B$19,R4887)&gt;0),1,0)</f>
        <v>0</v>
      </c>
      <c r="AA4887" s="1" cm="1">
        <f t="array" ref="AA4887">SUMPRODUCT(LEN(H4887)-LEN(SUBSTITUTE(H4887,{"0";"1";"2";"3";"4";"5";"6";"7";"8";"9"},"")))</f>
        <v>10</v>
      </c>
      <c r="AC4887" t="str">
        <f t="shared" si="534"/>
        <v/>
      </c>
      <c r="AD4887">
        <f t="shared" si="535"/>
        <v>1</v>
      </c>
      <c r="AE4887">
        <f t="shared" si="536"/>
        <v>1</v>
      </c>
      <c r="AF4887" t="str">
        <f t="shared" si="537"/>
        <v>No</v>
      </c>
      <c r="AG4887">
        <f t="shared" ca="1" si="538"/>
        <v>163</v>
      </c>
      <c r="AH4887" t="str">
        <f ca="1">IF(OR(V4887="",AG4887=""),"Yes",IF(AG4887&gt;Config!$B$41,"Yes","No"))</f>
        <v>No</v>
      </c>
    </row>
    <row r="4888" spans="1:34" x14ac:dyDescent="0.25">
      <c r="A4888" s="1" t="s">
        <v>32460</v>
      </c>
      <c r="B4888" s="1" t="s">
        <v>4752</v>
      </c>
      <c r="C4888" s="1" t="s">
        <v>1806</v>
      </c>
      <c r="D4888" s="1" t="s">
        <v>6628</v>
      </c>
      <c r="E4888" s="1" t="s">
        <v>34764</v>
      </c>
      <c r="F4888" s="1" t="s">
        <v>32461</v>
      </c>
      <c r="G4888" t="str">
        <f t="shared" si="532"/>
        <v>Valid</v>
      </c>
      <c r="H4888" s="1" t="s">
        <v>32462</v>
      </c>
      <c r="I4888" t="str" cm="1">
        <f t="array" ref="I4888">IF(OR(TRIM(H4888)="",ISNUMBER(SEARCH("#",H4888)),AA4888&lt;Config!$B$8,SUMPRODUCT(--ISNUMBER(SEARCH({"a";"b";"c";"d";"e";"f";"g";"h";"i";"j";"k";"l";"m";"n";"o";"p";"q";"r";"s";"t";"u";"v";"w";"x";"y";"z"},H4888)))&gt;0),"Invalid","Valid")</f>
        <v>Valid</v>
      </c>
      <c r="J4888" s="1" t="s">
        <v>32463</v>
      </c>
      <c r="K4888" s="1" t="s">
        <v>147</v>
      </c>
      <c r="L4888" s="1" t="s">
        <v>102</v>
      </c>
      <c r="M4888" s="1" t="s">
        <v>30</v>
      </c>
      <c r="N4888" s="1" t="s">
        <v>437</v>
      </c>
      <c r="O4888" s="1" t="s">
        <v>196</v>
      </c>
      <c r="P4888" t="s">
        <v>104</v>
      </c>
      <c r="Q4888" s="1" t="s">
        <v>732</v>
      </c>
      <c r="R4888" s="1" t="s">
        <v>105</v>
      </c>
      <c r="S4888" s="1" t="s">
        <v>21550</v>
      </c>
      <c r="T4888" s="1" t="s">
        <v>32464</v>
      </c>
      <c r="U4888" s="1" t="s">
        <v>13938</v>
      </c>
      <c r="V4888" s="1" t="s">
        <v>5526</v>
      </c>
      <c r="W4888" s="1" t="s">
        <v>94</v>
      </c>
      <c r="X4888" t="str">
        <f t="shared" si="533"/>
        <v>Complete</v>
      </c>
      <c r="Y4888">
        <f>MAX(0,100-IF(G4888="Invalid",Config!$B$5,0)-IF(I4888="Invalid",Config!$B$6,0)-IF(X4888="Incomplete",Config!$B$7,0)-IF(AF4888="Yes",Config!$B$37,0))</f>
        <v>100</v>
      </c>
      <c r="Z4888" s="1">
        <f>IF(OR(TRIM(B4888)="",COUNTIF(Config!$B$15:$B$19,B4888)&gt;0),1,0)+IF(OR(TRIM(C4888)="",COUNTIF(Config!$B$15:$B$19,C4888)&gt;0),1,0)+IF(OR(TRIM(F4888)="",COUNTIF(Config!$B$15:$B$19,F4888)&gt;0),1,0)+IF(OR(TRIM(H4888)="",COUNTIF(Config!$B$15:$B$19,H4888)&gt;0),1,0)+IF(OR(TRIM(E4888)="",COUNTIF(Config!$B$15:$B$19,E4888)&gt;0),1,0)+IF(OR(TRIM(K4888)="",COUNTIF(Config!$B$15:$B$19,K4888)&gt;0),1,0)+IF(OR(TRIM(P4888)="",COUNTIF(Config!$B$15:$B$19,P4888)&gt;0),1,0)+IF(OR(TRIM(R4888)="",COUNTIF(Config!$B$15:$B$19,R4888)&gt;0),1,0)</f>
        <v>0</v>
      </c>
      <c r="AA4888" s="1" cm="1">
        <f t="array" ref="AA4888">SUMPRODUCT(LEN(H4888)-LEN(SUBSTITUTE(H4888,{"0";"1";"2";"3";"4";"5";"6";"7";"8";"9"},"")))</f>
        <v>11</v>
      </c>
      <c r="AC4888" t="str">
        <f t="shared" si="534"/>
        <v/>
      </c>
      <c r="AD4888">
        <f t="shared" si="535"/>
        <v>1</v>
      </c>
      <c r="AE4888">
        <f t="shared" si="536"/>
        <v>1</v>
      </c>
      <c r="AF4888" t="str">
        <f t="shared" si="537"/>
        <v>No</v>
      </c>
      <c r="AG4888">
        <f t="shared" ca="1" si="538"/>
        <v>387</v>
      </c>
      <c r="AH4888" t="str">
        <f ca="1">IF(OR(V4888="",AG4888=""),"Yes",IF(AG4888&gt;Config!$B$41,"Yes","No"))</f>
        <v>Yes</v>
      </c>
    </row>
    <row r="4889" spans="1:34" x14ac:dyDescent="0.25">
      <c r="A4889" s="1" t="s">
        <v>32465</v>
      </c>
      <c r="B4889" s="1" t="s">
        <v>336</v>
      </c>
      <c r="C4889" s="1" t="s">
        <v>273</v>
      </c>
      <c r="D4889" s="1" t="s">
        <v>29094</v>
      </c>
      <c r="E4889" s="1" t="s">
        <v>35775</v>
      </c>
      <c r="F4889" s="1" t="s">
        <v>32466</v>
      </c>
      <c r="G4889" t="str">
        <f t="shared" si="532"/>
        <v>Valid</v>
      </c>
      <c r="H4889" s="1" t="s">
        <v>32467</v>
      </c>
      <c r="I4889" t="str" cm="1">
        <f t="array" ref="I4889">IF(OR(TRIM(H4889)="",ISNUMBER(SEARCH("#",H4889)),AA4889&lt;Config!$B$8,SUMPRODUCT(--ISNUMBER(SEARCH({"a";"b";"c";"d";"e";"f";"g";"h";"i";"j";"k";"l";"m";"n";"o";"p";"q";"r";"s";"t";"u";"v";"w";"x";"y";"z"},H4889)))&gt;0),"Invalid","Valid")</f>
        <v>Valid</v>
      </c>
      <c r="J4889" s="1" t="s">
        <v>32468</v>
      </c>
      <c r="K4889" s="1" t="s">
        <v>195</v>
      </c>
      <c r="L4889" s="1" t="s">
        <v>179</v>
      </c>
      <c r="M4889" s="1" t="s">
        <v>85</v>
      </c>
      <c r="N4889" s="1" t="s">
        <v>33819</v>
      </c>
      <c r="O4889" s="1" t="s">
        <v>266</v>
      </c>
      <c r="P4889" t="s">
        <v>344</v>
      </c>
      <c r="Q4889" s="1" t="s">
        <v>1199</v>
      </c>
      <c r="R4889" s="1" t="s">
        <v>1141</v>
      </c>
      <c r="S4889" s="1" t="s">
        <v>32469</v>
      </c>
      <c r="T4889" s="1" t="s">
        <v>32470</v>
      </c>
      <c r="U4889" s="1" t="s">
        <v>32471</v>
      </c>
      <c r="V4889" s="1" t="s">
        <v>1050</v>
      </c>
      <c r="W4889" s="1" t="s">
        <v>60</v>
      </c>
      <c r="X4889" t="str">
        <f t="shared" si="533"/>
        <v>Complete</v>
      </c>
      <c r="Y4889">
        <f>MAX(0,100-IF(G4889="Invalid",Config!$B$5,0)-IF(I4889="Invalid",Config!$B$6,0)-IF(X4889="Incomplete",Config!$B$7,0)-IF(AF4889="Yes",Config!$B$37,0))</f>
        <v>100</v>
      </c>
      <c r="Z4889" s="1">
        <f>IF(OR(TRIM(B4889)="",COUNTIF(Config!$B$15:$B$19,B4889)&gt;0),1,0)+IF(OR(TRIM(C4889)="",COUNTIF(Config!$B$15:$B$19,C4889)&gt;0),1,0)+IF(OR(TRIM(F4889)="",COUNTIF(Config!$B$15:$B$19,F4889)&gt;0),1,0)+IF(OR(TRIM(H4889)="",COUNTIF(Config!$B$15:$B$19,H4889)&gt;0),1,0)+IF(OR(TRIM(E4889)="",COUNTIF(Config!$B$15:$B$19,E4889)&gt;0),1,0)+IF(OR(TRIM(K4889)="",COUNTIF(Config!$B$15:$B$19,K4889)&gt;0),1,0)+IF(OR(TRIM(P4889)="",COUNTIF(Config!$B$15:$B$19,P4889)&gt;0),1,0)+IF(OR(TRIM(R4889)="",COUNTIF(Config!$B$15:$B$19,R4889)&gt;0),1,0)</f>
        <v>0</v>
      </c>
      <c r="AA4889" s="1" cm="1">
        <f t="array" ref="AA4889">SUMPRODUCT(LEN(H4889)-LEN(SUBSTITUTE(H4889,{"0";"1";"2";"3";"4";"5";"6";"7";"8";"9"},"")))</f>
        <v>10</v>
      </c>
      <c r="AC4889" t="str">
        <f t="shared" si="534"/>
        <v/>
      </c>
      <c r="AD4889">
        <f t="shared" si="535"/>
        <v>1</v>
      </c>
      <c r="AE4889">
        <f t="shared" si="536"/>
        <v>1</v>
      </c>
      <c r="AF4889" t="str">
        <f t="shared" si="537"/>
        <v>No</v>
      </c>
      <c r="AG4889">
        <f t="shared" ca="1" si="538"/>
        <v>37</v>
      </c>
      <c r="AH4889" t="str">
        <f ca="1">IF(OR(V4889="",AG4889=""),"Yes",IF(AG4889&gt;Config!$B$41,"Yes","No"))</f>
        <v>No</v>
      </c>
    </row>
    <row r="4890" spans="1:34" x14ac:dyDescent="0.25">
      <c r="A4890" s="1" t="s">
        <v>32472</v>
      </c>
      <c r="B4890" s="1" t="s">
        <v>2127</v>
      </c>
      <c r="C4890" s="1" t="s">
        <v>545</v>
      </c>
      <c r="D4890" s="1" t="s">
        <v>32473</v>
      </c>
      <c r="E4890" s="1" t="s">
        <v>298</v>
      </c>
      <c r="F4890" s="1" t="s">
        <v>32474</v>
      </c>
      <c r="G4890" t="str">
        <f t="shared" si="532"/>
        <v>Valid</v>
      </c>
      <c r="H4890" s="1" t="s">
        <v>32475</v>
      </c>
      <c r="I4890" t="str" cm="1">
        <f t="array" ref="I4890">IF(OR(TRIM(H4890)="",ISNUMBER(SEARCH("#",H4890)),AA4890&lt;Config!$B$8,SUMPRODUCT(--ISNUMBER(SEARCH({"a";"b";"c";"d";"e";"f";"g";"h";"i";"j";"k";"l";"m";"n";"o";"p";"q";"r";"s";"t";"u";"v";"w";"x";"y";"z"},H4890)))&gt;0),"Invalid","Valid")</f>
        <v>Valid</v>
      </c>
      <c r="J4890" s="1" t="s">
        <v>32476</v>
      </c>
      <c r="K4890" s="1" t="s">
        <v>516</v>
      </c>
      <c r="L4890" s="1" t="s">
        <v>265</v>
      </c>
      <c r="M4890" s="1" t="s">
        <v>118</v>
      </c>
      <c r="N4890" s="1" t="s">
        <v>68</v>
      </c>
      <c r="O4890" s="1" t="s">
        <v>149</v>
      </c>
      <c r="P4890" t="s">
        <v>53</v>
      </c>
      <c r="Q4890" s="1" t="s">
        <v>54</v>
      </c>
      <c r="R4890" s="1" t="s">
        <v>198</v>
      </c>
      <c r="S4890" s="1" t="s">
        <v>9018</v>
      </c>
      <c r="T4890" s="1" t="s">
        <v>32477</v>
      </c>
      <c r="U4890" s="1" t="s">
        <v>8312</v>
      </c>
      <c r="V4890" s="1" t="s">
        <v>3432</v>
      </c>
      <c r="W4890" s="1" t="s">
        <v>75</v>
      </c>
      <c r="X4890" t="str">
        <f t="shared" si="533"/>
        <v>Complete</v>
      </c>
      <c r="Y4890">
        <f>MAX(0,100-IF(G4890="Invalid",Config!$B$5,0)-IF(I4890="Invalid",Config!$B$6,0)-IF(X4890="Incomplete",Config!$B$7,0)-IF(AF4890="Yes",Config!$B$37,0))</f>
        <v>100</v>
      </c>
      <c r="Z4890" s="1">
        <f>IF(OR(TRIM(B4890)="",COUNTIF(Config!$B$15:$B$19,B4890)&gt;0),1,0)+IF(OR(TRIM(C4890)="",COUNTIF(Config!$B$15:$B$19,C4890)&gt;0),1,0)+IF(OR(TRIM(F4890)="",COUNTIF(Config!$B$15:$B$19,F4890)&gt;0),1,0)+IF(OR(TRIM(H4890)="",COUNTIF(Config!$B$15:$B$19,H4890)&gt;0),1,0)+IF(OR(TRIM(E4890)="",COUNTIF(Config!$B$15:$B$19,E4890)&gt;0),1,0)+IF(OR(TRIM(K4890)="",COUNTIF(Config!$B$15:$B$19,K4890)&gt;0),1,0)+IF(OR(TRIM(P4890)="",COUNTIF(Config!$B$15:$B$19,P4890)&gt;0),1,0)+IF(OR(TRIM(R4890)="",COUNTIF(Config!$B$15:$B$19,R4890)&gt;0),1,0)</f>
        <v>0</v>
      </c>
      <c r="AA4890" s="1" cm="1">
        <f t="array" ref="AA4890">SUMPRODUCT(LEN(H4890)-LEN(SUBSTITUTE(H4890,{"0";"1";"2";"3";"4";"5";"6";"7";"8";"9"},"")))</f>
        <v>12</v>
      </c>
      <c r="AC4890" t="str">
        <f t="shared" si="534"/>
        <v/>
      </c>
      <c r="AD4890">
        <f t="shared" si="535"/>
        <v>1</v>
      </c>
      <c r="AE4890">
        <f t="shared" si="536"/>
        <v>1</v>
      </c>
      <c r="AF4890" t="str">
        <f t="shared" si="537"/>
        <v>No</v>
      </c>
      <c r="AG4890">
        <f t="shared" ca="1" si="538"/>
        <v>113</v>
      </c>
      <c r="AH4890" t="str">
        <f ca="1">IF(OR(V4890="",AG4890=""),"Yes",IF(AG4890&gt;Config!$B$41,"Yes","No"))</f>
        <v>No</v>
      </c>
    </row>
    <row r="4891" spans="1:34" x14ac:dyDescent="0.25">
      <c r="A4891" s="1" t="s">
        <v>32478</v>
      </c>
      <c r="B4891" s="1" t="s">
        <v>1015</v>
      </c>
      <c r="C4891" s="1" t="s">
        <v>205</v>
      </c>
      <c r="D4891" s="1" t="s">
        <v>32479</v>
      </c>
      <c r="E4891" s="1" t="s">
        <v>33946</v>
      </c>
      <c r="F4891" s="1" t="s">
        <v>32480</v>
      </c>
      <c r="G4891" t="str">
        <f t="shared" si="532"/>
        <v>Valid</v>
      </c>
      <c r="H4891" s="1" t="s">
        <v>32481</v>
      </c>
      <c r="I4891" t="str" cm="1">
        <f t="array" ref="I4891">IF(OR(TRIM(H4891)="",ISNUMBER(SEARCH("#",H4891)),AA4891&lt;Config!$B$8,SUMPRODUCT(--ISNUMBER(SEARCH({"a";"b";"c";"d";"e";"f";"g";"h";"i";"j";"k";"l";"m";"n";"o";"p";"q";"r";"s";"t";"u";"v";"w";"x";"y";"z"},H4891)))&gt;0),"Invalid","Valid")</f>
        <v>Valid</v>
      </c>
      <c r="J4891" s="1" t="s">
        <v>32482</v>
      </c>
      <c r="K4891" s="1" t="s">
        <v>28</v>
      </c>
      <c r="L4891" s="1" t="s">
        <v>265</v>
      </c>
      <c r="M4891" s="1" t="s">
        <v>391</v>
      </c>
      <c r="N4891" s="1" t="s">
        <v>713</v>
      </c>
      <c r="O4891" s="1" t="s">
        <v>69</v>
      </c>
      <c r="P4891" t="s">
        <v>236</v>
      </c>
      <c r="Q4891" s="1" t="s">
        <v>254</v>
      </c>
      <c r="R4891" s="1" t="s">
        <v>961</v>
      </c>
      <c r="S4891" s="1" t="s">
        <v>19203</v>
      </c>
      <c r="T4891" s="1" t="s">
        <v>32483</v>
      </c>
      <c r="U4891" s="1" t="s">
        <v>5367</v>
      </c>
      <c r="V4891" s="1" t="s">
        <v>3011</v>
      </c>
      <c r="W4891" s="1" t="s">
        <v>40</v>
      </c>
      <c r="X4891" t="str">
        <f t="shared" si="533"/>
        <v>Complete</v>
      </c>
      <c r="Y4891">
        <f>MAX(0,100-IF(G4891="Invalid",Config!$B$5,0)-IF(I4891="Invalid",Config!$B$6,0)-IF(X4891="Incomplete",Config!$B$7,0)-IF(AF4891="Yes",Config!$B$37,0))</f>
        <v>100</v>
      </c>
      <c r="Z4891" s="1">
        <f>IF(OR(TRIM(B4891)="",COUNTIF(Config!$B$15:$B$19,B4891)&gt;0),1,0)+IF(OR(TRIM(C4891)="",COUNTIF(Config!$B$15:$B$19,C4891)&gt;0),1,0)+IF(OR(TRIM(F4891)="",COUNTIF(Config!$B$15:$B$19,F4891)&gt;0),1,0)+IF(OR(TRIM(H4891)="",COUNTIF(Config!$B$15:$B$19,H4891)&gt;0),1,0)+IF(OR(TRIM(E4891)="",COUNTIF(Config!$B$15:$B$19,E4891)&gt;0),1,0)+IF(OR(TRIM(K4891)="",COUNTIF(Config!$B$15:$B$19,K4891)&gt;0),1,0)+IF(OR(TRIM(P4891)="",COUNTIF(Config!$B$15:$B$19,P4891)&gt;0),1,0)+IF(OR(TRIM(R4891)="",COUNTIF(Config!$B$15:$B$19,R4891)&gt;0),1,0)</f>
        <v>0</v>
      </c>
      <c r="AA4891" s="1" cm="1">
        <f t="array" ref="AA4891">SUMPRODUCT(LEN(H4891)-LEN(SUBSTITUTE(H4891,{"0";"1";"2";"3";"4";"5";"6";"7";"8";"9"},"")))</f>
        <v>12</v>
      </c>
      <c r="AC4891" t="str">
        <f t="shared" si="534"/>
        <v/>
      </c>
      <c r="AD4891">
        <f t="shared" si="535"/>
        <v>1</v>
      </c>
      <c r="AE4891">
        <f t="shared" si="536"/>
        <v>1</v>
      </c>
      <c r="AF4891" t="str">
        <f t="shared" si="537"/>
        <v>No</v>
      </c>
      <c r="AG4891">
        <f t="shared" ca="1" si="538"/>
        <v>58</v>
      </c>
      <c r="AH4891" t="str">
        <f ca="1">IF(OR(V4891="",AG4891=""),"Yes",IF(AG4891&gt;Config!$B$41,"Yes","No"))</f>
        <v>No</v>
      </c>
    </row>
    <row r="4892" spans="1:34" x14ac:dyDescent="0.25">
      <c r="A4892" s="1" t="s">
        <v>32484</v>
      </c>
      <c r="B4892" s="1" t="s">
        <v>747</v>
      </c>
      <c r="C4892" s="1" t="s">
        <v>410</v>
      </c>
      <c r="D4892" s="1" t="s">
        <v>14146</v>
      </c>
      <c r="E4892" s="1" t="s">
        <v>34847</v>
      </c>
      <c r="F4892" s="1" t="s">
        <v>14147</v>
      </c>
      <c r="G4892" t="str">
        <f t="shared" si="532"/>
        <v>Valid</v>
      </c>
      <c r="H4892" s="1" t="s">
        <v>32485</v>
      </c>
      <c r="I4892" t="str" cm="1">
        <f t="array" ref="I4892">IF(OR(TRIM(H4892)="",ISNUMBER(SEARCH("#",H4892)),AA4892&lt;Config!$B$8,SUMPRODUCT(--ISNUMBER(SEARCH({"a";"b";"c";"d";"e";"f";"g";"h";"i";"j";"k";"l";"m";"n";"o";"p";"q";"r";"s";"t";"u";"v";"w";"x";"y";"z"},H4892)))&gt;0),"Invalid","Valid")</f>
        <v>Valid</v>
      </c>
      <c r="J4892" s="1" t="s">
        <v>14149</v>
      </c>
      <c r="K4892" s="1" t="s">
        <v>117</v>
      </c>
      <c r="L4892" s="1" t="s">
        <v>450</v>
      </c>
      <c r="M4892" s="1" t="s">
        <v>135</v>
      </c>
      <c r="N4892" s="1" t="s">
        <v>86</v>
      </c>
      <c r="O4892" s="1" t="s">
        <v>149</v>
      </c>
      <c r="P4892" t="s">
        <v>53</v>
      </c>
      <c r="Q4892" s="1" t="s">
        <v>197</v>
      </c>
      <c r="R4892" s="1" t="s">
        <v>70</v>
      </c>
      <c r="S4892" s="1" t="s">
        <v>14150</v>
      </c>
      <c r="T4892" s="1" t="s">
        <v>14151</v>
      </c>
      <c r="U4892" s="1" t="s">
        <v>14152</v>
      </c>
      <c r="V4892" s="1" t="s">
        <v>4836</v>
      </c>
      <c r="W4892" s="1" t="s">
        <v>40</v>
      </c>
      <c r="X4892" t="str">
        <f t="shared" si="533"/>
        <v>Complete</v>
      </c>
      <c r="Y4892">
        <f>MAX(0,100-IF(G4892="Invalid",Config!$B$5,0)-IF(I4892="Invalid",Config!$B$6,0)-IF(X4892="Incomplete",Config!$B$7,0)-IF(AF4892="Yes",Config!$B$37,0))</f>
        <v>75</v>
      </c>
      <c r="Z4892" s="1">
        <f>IF(OR(TRIM(B4892)="",COUNTIF(Config!$B$15:$B$19,B4892)&gt;0),1,0)+IF(OR(TRIM(C4892)="",COUNTIF(Config!$B$15:$B$19,C4892)&gt;0),1,0)+IF(OR(TRIM(F4892)="",COUNTIF(Config!$B$15:$B$19,F4892)&gt;0),1,0)+IF(OR(TRIM(H4892)="",COUNTIF(Config!$B$15:$B$19,H4892)&gt;0),1,0)+IF(OR(TRIM(E4892)="",COUNTIF(Config!$B$15:$B$19,E4892)&gt;0),1,0)+IF(OR(TRIM(K4892)="",COUNTIF(Config!$B$15:$B$19,K4892)&gt;0),1,0)+IF(OR(TRIM(P4892)="",COUNTIF(Config!$B$15:$B$19,P4892)&gt;0),1,0)+IF(OR(TRIM(R4892)="",COUNTIF(Config!$B$15:$B$19,R4892)&gt;0),1,0)</f>
        <v>0</v>
      </c>
      <c r="AA4892" s="1" cm="1">
        <f t="array" ref="AA4892">SUMPRODUCT(LEN(H4892)-LEN(SUBSTITUTE(H4892,{"0";"1";"2";"3";"4";"5";"6";"7";"8";"9"},"")))</f>
        <v>10</v>
      </c>
      <c r="AC4892" t="str">
        <f t="shared" si="534"/>
        <v>Potential Duplicate</v>
      </c>
      <c r="AD4892">
        <f t="shared" si="535"/>
        <v>2</v>
      </c>
      <c r="AE4892">
        <f t="shared" si="536"/>
        <v>1</v>
      </c>
      <c r="AF4892" t="str">
        <f t="shared" si="537"/>
        <v>Yes</v>
      </c>
      <c r="AG4892">
        <f t="shared" ca="1" si="538"/>
        <v>567</v>
      </c>
      <c r="AH4892" t="str">
        <f ca="1">IF(OR(V4892="",AG4892=""),"Yes",IF(AG4892&gt;Config!$B$41,"Yes","No"))</f>
        <v>Yes</v>
      </c>
    </row>
    <row r="4893" spans="1:34" x14ac:dyDescent="0.25">
      <c r="A4893" s="1" t="s">
        <v>32486</v>
      </c>
      <c r="B4893" s="1" t="s">
        <v>5122</v>
      </c>
      <c r="C4893" s="1" t="s">
        <v>792</v>
      </c>
      <c r="D4893" s="1" t="s">
        <v>32487</v>
      </c>
      <c r="E4893" s="1" t="s">
        <v>35591</v>
      </c>
      <c r="F4893" s="1" t="s">
        <v>32488</v>
      </c>
      <c r="G4893" t="str">
        <f t="shared" si="532"/>
        <v>Valid</v>
      </c>
      <c r="H4893" s="1" t="s">
        <v>32489</v>
      </c>
      <c r="I4893" t="str" cm="1">
        <f t="array" ref="I4893">IF(OR(TRIM(H4893)="",ISNUMBER(SEARCH("#",H4893)),AA4893&lt;Config!$B$8,SUMPRODUCT(--ISNUMBER(SEARCH({"a";"b";"c";"d";"e";"f";"g";"h";"i";"j";"k";"l";"m";"n";"o";"p";"q";"r";"s";"t";"u";"v";"w";"x";"y";"z"},H4893)))&gt;0),"Invalid","Valid")</f>
        <v>Valid</v>
      </c>
      <c r="J4893" s="1" t="s">
        <v>32490</v>
      </c>
      <c r="K4893" s="1" t="s">
        <v>147</v>
      </c>
      <c r="L4893" s="1" t="s">
        <v>134</v>
      </c>
      <c r="M4893" s="1" t="s">
        <v>517</v>
      </c>
      <c r="N4893" s="1" t="s">
        <v>252</v>
      </c>
      <c r="O4893" s="1" t="s">
        <v>180</v>
      </c>
      <c r="P4893" t="s">
        <v>33</v>
      </c>
      <c r="Q4893" s="1" t="s">
        <v>34</v>
      </c>
      <c r="R4893" s="1" t="s">
        <v>482</v>
      </c>
      <c r="S4893" s="1" t="s">
        <v>11333</v>
      </c>
      <c r="T4893" s="1" t="s">
        <v>32491</v>
      </c>
      <c r="U4893" s="1" t="s">
        <v>3852</v>
      </c>
      <c r="V4893" s="1" t="s">
        <v>5710</v>
      </c>
      <c r="W4893" s="1" t="s">
        <v>141</v>
      </c>
      <c r="X4893" t="str">
        <f t="shared" si="533"/>
        <v>Complete</v>
      </c>
      <c r="Y4893">
        <f>MAX(0,100-IF(G4893="Invalid",Config!$B$5,0)-IF(I4893="Invalid",Config!$B$6,0)-IF(X4893="Incomplete",Config!$B$7,0)-IF(AF4893="Yes",Config!$B$37,0))</f>
        <v>100</v>
      </c>
      <c r="Z4893" s="1">
        <f>IF(OR(TRIM(B4893)="",COUNTIF(Config!$B$15:$B$19,B4893)&gt;0),1,0)+IF(OR(TRIM(C4893)="",COUNTIF(Config!$B$15:$B$19,C4893)&gt;0),1,0)+IF(OR(TRIM(F4893)="",COUNTIF(Config!$B$15:$B$19,F4893)&gt;0),1,0)+IF(OR(TRIM(H4893)="",COUNTIF(Config!$B$15:$B$19,H4893)&gt;0),1,0)+IF(OR(TRIM(E4893)="",COUNTIF(Config!$B$15:$B$19,E4893)&gt;0),1,0)+IF(OR(TRIM(K4893)="",COUNTIF(Config!$B$15:$B$19,K4893)&gt;0),1,0)+IF(OR(TRIM(P4893)="",COUNTIF(Config!$B$15:$B$19,P4893)&gt;0),1,0)+IF(OR(TRIM(R4893)="",COUNTIF(Config!$B$15:$B$19,R4893)&gt;0),1,0)</f>
        <v>0</v>
      </c>
      <c r="AA4893" s="1" cm="1">
        <f t="array" ref="AA4893">SUMPRODUCT(LEN(H4893)-LEN(SUBSTITUTE(H4893,{"0";"1";"2";"3";"4";"5";"6";"7";"8";"9"},"")))</f>
        <v>10</v>
      </c>
      <c r="AC4893" t="str">
        <f t="shared" si="534"/>
        <v/>
      </c>
      <c r="AD4893">
        <f t="shared" si="535"/>
        <v>1</v>
      </c>
      <c r="AE4893">
        <f t="shared" si="536"/>
        <v>1</v>
      </c>
      <c r="AF4893" t="str">
        <f t="shared" si="537"/>
        <v>No</v>
      </c>
      <c r="AG4893">
        <f t="shared" ca="1" si="538"/>
        <v>278</v>
      </c>
      <c r="AH4893" t="str">
        <f ca="1">IF(OR(V4893="",AG4893=""),"Yes",IF(AG4893&gt;Config!$B$41,"Yes","No"))</f>
        <v>No</v>
      </c>
    </row>
    <row r="4894" spans="1:34" x14ac:dyDescent="0.25">
      <c r="A4894" s="1" t="s">
        <v>32492</v>
      </c>
      <c r="B4894" s="1" t="s">
        <v>619</v>
      </c>
      <c r="C4894" s="1" t="s">
        <v>946</v>
      </c>
      <c r="D4894" s="1" t="s">
        <v>21382</v>
      </c>
      <c r="E4894" s="1" t="s">
        <v>35776</v>
      </c>
      <c r="F4894" s="1" t="s">
        <v>21383</v>
      </c>
      <c r="G4894" t="str">
        <f t="shared" si="532"/>
        <v>Valid</v>
      </c>
      <c r="H4894" s="1" t="s">
        <v>32493</v>
      </c>
      <c r="I4894" t="str" cm="1">
        <f t="array" ref="I4894">IF(OR(TRIM(H4894)="",ISNUMBER(SEARCH("#",H4894)),AA4894&lt;Config!$B$8,SUMPRODUCT(--ISNUMBER(SEARCH({"a";"b";"c";"d";"e";"f";"g";"h";"i";"j";"k";"l";"m";"n";"o";"p";"q";"r";"s";"t";"u";"v";"w";"x";"y";"z"},H4894)))&gt;0),"Invalid","Valid")</f>
        <v>Valid</v>
      </c>
      <c r="J4894" s="1" t="s">
        <v>32494</v>
      </c>
      <c r="K4894" s="1" t="s">
        <v>378</v>
      </c>
      <c r="L4894" s="1" t="s">
        <v>49</v>
      </c>
      <c r="M4894" s="1" t="s">
        <v>33825</v>
      </c>
      <c r="N4894" s="1" t="s">
        <v>437</v>
      </c>
      <c r="O4894" s="1" t="s">
        <v>180</v>
      </c>
      <c r="P4894" t="s">
        <v>314</v>
      </c>
      <c r="Q4894" s="1" t="s">
        <v>316</v>
      </c>
      <c r="R4894" s="1" t="s">
        <v>316</v>
      </c>
      <c r="S4894" s="1" t="s">
        <v>24768</v>
      </c>
      <c r="T4894" s="1" t="s">
        <v>32495</v>
      </c>
      <c r="U4894" s="1" t="s">
        <v>2661</v>
      </c>
      <c r="V4894" s="1" t="s">
        <v>473</v>
      </c>
      <c r="W4894" s="1" t="s">
        <v>94</v>
      </c>
      <c r="X4894" t="str">
        <f t="shared" si="533"/>
        <v>Complete</v>
      </c>
      <c r="Y4894">
        <f>MAX(0,100-IF(G4894="Invalid",Config!$B$5,0)-IF(I4894="Invalid",Config!$B$6,0)-IF(X4894="Incomplete",Config!$B$7,0)-IF(AF4894="Yes",Config!$B$37,0))</f>
        <v>75</v>
      </c>
      <c r="Z4894" s="1">
        <f>IF(OR(TRIM(B4894)="",COUNTIF(Config!$B$15:$B$19,B4894)&gt;0),1,0)+IF(OR(TRIM(C4894)="",COUNTIF(Config!$B$15:$B$19,C4894)&gt;0),1,0)+IF(OR(TRIM(F4894)="",COUNTIF(Config!$B$15:$B$19,F4894)&gt;0),1,0)+IF(OR(TRIM(H4894)="",COUNTIF(Config!$B$15:$B$19,H4894)&gt;0),1,0)+IF(OR(TRIM(E4894)="",COUNTIF(Config!$B$15:$B$19,E4894)&gt;0),1,0)+IF(OR(TRIM(K4894)="",COUNTIF(Config!$B$15:$B$19,K4894)&gt;0),1,0)+IF(OR(TRIM(P4894)="",COUNTIF(Config!$B$15:$B$19,P4894)&gt;0),1,0)+IF(OR(TRIM(R4894)="",COUNTIF(Config!$B$15:$B$19,R4894)&gt;0),1,0)</f>
        <v>0</v>
      </c>
      <c r="AA4894" s="1" cm="1">
        <f t="array" ref="AA4894">SUMPRODUCT(LEN(H4894)-LEN(SUBSTITUTE(H4894,{"0";"1";"2";"3";"4";"5";"6";"7";"8";"9"},"")))</f>
        <v>10</v>
      </c>
      <c r="AC4894" t="str">
        <f t="shared" si="534"/>
        <v>Potential Duplicate</v>
      </c>
      <c r="AD4894">
        <f t="shared" si="535"/>
        <v>2</v>
      </c>
      <c r="AE4894">
        <f t="shared" si="536"/>
        <v>1</v>
      </c>
      <c r="AF4894" t="str">
        <f t="shared" si="537"/>
        <v>Yes</v>
      </c>
      <c r="AG4894">
        <f t="shared" ca="1" si="538"/>
        <v>208</v>
      </c>
      <c r="AH4894" t="str">
        <f ca="1">IF(OR(V4894="",AG4894=""),"Yes",IF(AG4894&gt;Config!$B$41,"Yes","No"))</f>
        <v>No</v>
      </c>
    </row>
    <row r="4895" spans="1:34" x14ac:dyDescent="0.25">
      <c r="A4895" s="1" t="s">
        <v>32496</v>
      </c>
      <c r="B4895" s="1" t="s">
        <v>1147</v>
      </c>
      <c r="C4895" s="1" t="s">
        <v>996</v>
      </c>
      <c r="D4895" s="1" t="s">
        <v>32497</v>
      </c>
      <c r="E4895" s="1" t="s">
        <v>33824</v>
      </c>
      <c r="F4895" s="1" t="s">
        <v>32498</v>
      </c>
      <c r="G4895" t="str">
        <f t="shared" si="532"/>
        <v>Valid</v>
      </c>
      <c r="H4895" s="1" t="s">
        <v>32499</v>
      </c>
      <c r="I4895" t="str" cm="1">
        <f t="array" ref="I4895">IF(OR(TRIM(H4895)="",ISNUMBER(SEARCH("#",H4895)),AA4895&lt;Config!$B$8,SUMPRODUCT(--ISNUMBER(SEARCH({"a";"b";"c";"d";"e";"f";"g";"h";"i";"j";"k";"l";"m";"n";"o";"p";"q";"r";"s";"t";"u";"v";"w";"x";"y";"z"},H4895)))&gt;0),"Invalid","Valid")</f>
        <v>Valid</v>
      </c>
      <c r="J4895" s="1" t="s">
        <v>32500</v>
      </c>
      <c r="K4895" s="1" t="s">
        <v>481</v>
      </c>
      <c r="L4895" s="1" t="s">
        <v>134</v>
      </c>
      <c r="M4895" s="1" t="s">
        <v>85</v>
      </c>
      <c r="N4895" s="1" t="s">
        <v>33819</v>
      </c>
      <c r="O4895" s="1" t="s">
        <v>69</v>
      </c>
      <c r="P4895" t="s">
        <v>87</v>
      </c>
      <c r="Q4895" s="1" t="s">
        <v>166</v>
      </c>
      <c r="R4895" s="1" t="s">
        <v>136</v>
      </c>
      <c r="S4895" s="1" t="s">
        <v>11759</v>
      </c>
      <c r="T4895" s="1" t="s">
        <v>32501</v>
      </c>
      <c r="U4895" s="1" t="s">
        <v>32502</v>
      </c>
      <c r="V4895" s="1" t="s">
        <v>5553</v>
      </c>
      <c r="W4895" s="1" t="s">
        <v>94</v>
      </c>
      <c r="X4895" t="str">
        <f t="shared" si="533"/>
        <v>Complete</v>
      </c>
      <c r="Y4895">
        <f>MAX(0,100-IF(G4895="Invalid",Config!$B$5,0)-IF(I4895="Invalid",Config!$B$6,0)-IF(X4895="Incomplete",Config!$B$7,0)-IF(AF4895="Yes",Config!$B$37,0))</f>
        <v>100</v>
      </c>
      <c r="Z4895" s="1">
        <f>IF(OR(TRIM(B4895)="",COUNTIF(Config!$B$15:$B$19,B4895)&gt;0),1,0)+IF(OR(TRIM(C4895)="",COUNTIF(Config!$B$15:$B$19,C4895)&gt;0),1,0)+IF(OR(TRIM(F4895)="",COUNTIF(Config!$B$15:$B$19,F4895)&gt;0),1,0)+IF(OR(TRIM(H4895)="",COUNTIF(Config!$B$15:$B$19,H4895)&gt;0),1,0)+IF(OR(TRIM(E4895)="",COUNTIF(Config!$B$15:$B$19,E4895)&gt;0),1,0)+IF(OR(TRIM(K4895)="",COUNTIF(Config!$B$15:$B$19,K4895)&gt;0),1,0)+IF(OR(TRIM(P4895)="",COUNTIF(Config!$B$15:$B$19,P4895)&gt;0),1,0)+IF(OR(TRIM(R4895)="",COUNTIF(Config!$B$15:$B$19,R4895)&gt;0),1,0)</f>
        <v>0</v>
      </c>
      <c r="AA4895" s="1" cm="1">
        <f t="array" ref="AA4895">SUMPRODUCT(LEN(H4895)-LEN(SUBSTITUTE(H4895,{"0";"1";"2";"3";"4";"5";"6";"7";"8";"9"},"")))</f>
        <v>11</v>
      </c>
      <c r="AC4895" t="str">
        <f t="shared" si="534"/>
        <v/>
      </c>
      <c r="AD4895">
        <f t="shared" si="535"/>
        <v>1</v>
      </c>
      <c r="AE4895">
        <f t="shared" si="536"/>
        <v>1</v>
      </c>
      <c r="AF4895" t="str">
        <f t="shared" si="537"/>
        <v>No</v>
      </c>
      <c r="AG4895">
        <f t="shared" ca="1" si="538"/>
        <v>109</v>
      </c>
      <c r="AH4895" t="str">
        <f ca="1">IF(OR(V4895="",AG4895=""),"Yes",IF(AG4895&gt;Config!$B$41,"Yes","No"))</f>
        <v>No</v>
      </c>
    </row>
    <row r="4896" spans="1:34" x14ac:dyDescent="0.25">
      <c r="A4896" s="1" t="s">
        <v>32503</v>
      </c>
      <c r="B4896" s="1" t="s">
        <v>444</v>
      </c>
      <c r="C4896" s="1" t="s">
        <v>386</v>
      </c>
      <c r="D4896" s="1" t="s">
        <v>18410</v>
      </c>
      <c r="E4896" s="1" t="s">
        <v>34440</v>
      </c>
      <c r="F4896" s="1" t="s">
        <v>32504</v>
      </c>
      <c r="G4896" t="str">
        <f t="shared" si="532"/>
        <v>Valid</v>
      </c>
      <c r="H4896" s="1" t="s">
        <v>32505</v>
      </c>
      <c r="I4896" t="str" cm="1">
        <f t="array" ref="I4896">IF(OR(TRIM(H4896)="",ISNUMBER(SEARCH("#",H4896)),AA4896&lt;Config!$B$8,SUMPRODUCT(--ISNUMBER(SEARCH({"a";"b";"c";"d";"e";"f";"g";"h";"i";"j";"k";"l";"m";"n";"o";"p";"q";"r";"s";"t";"u";"v";"w";"x";"y";"z"},H4896)))&gt;0),"Invalid","Valid")</f>
        <v>Valid</v>
      </c>
      <c r="J4896" s="1" t="s">
        <v>32506</v>
      </c>
      <c r="K4896" s="1" t="s">
        <v>28</v>
      </c>
      <c r="L4896" s="1" t="s">
        <v>265</v>
      </c>
      <c r="M4896" s="1" t="s">
        <v>50</v>
      </c>
      <c r="N4896" s="1" t="s">
        <v>437</v>
      </c>
      <c r="O4896" s="1" t="s">
        <v>149</v>
      </c>
      <c r="P4896" t="s">
        <v>87</v>
      </c>
      <c r="Q4896" s="1" t="s">
        <v>166</v>
      </c>
      <c r="R4896" s="1" t="s">
        <v>7504</v>
      </c>
      <c r="S4896" s="1" t="s">
        <v>32271</v>
      </c>
      <c r="T4896" s="1" t="s">
        <v>32507</v>
      </c>
      <c r="U4896" s="1" t="s">
        <v>473</v>
      </c>
      <c r="V4896" s="1" t="s">
        <v>1050</v>
      </c>
      <c r="W4896" s="1" t="s">
        <v>202</v>
      </c>
      <c r="X4896" t="str">
        <f t="shared" si="533"/>
        <v>Complete</v>
      </c>
      <c r="Y4896">
        <f>MAX(0,100-IF(G4896="Invalid",Config!$B$5,0)-IF(I4896="Invalid",Config!$B$6,0)-IF(X4896="Incomplete",Config!$B$7,0)-IF(AF4896="Yes",Config!$B$37,0))</f>
        <v>100</v>
      </c>
      <c r="Z4896" s="1">
        <f>IF(OR(TRIM(B4896)="",COUNTIF(Config!$B$15:$B$19,B4896)&gt;0),1,0)+IF(OR(TRIM(C4896)="",COUNTIF(Config!$B$15:$B$19,C4896)&gt;0),1,0)+IF(OR(TRIM(F4896)="",COUNTIF(Config!$B$15:$B$19,F4896)&gt;0),1,0)+IF(OR(TRIM(H4896)="",COUNTIF(Config!$B$15:$B$19,H4896)&gt;0),1,0)+IF(OR(TRIM(E4896)="",COUNTIF(Config!$B$15:$B$19,E4896)&gt;0),1,0)+IF(OR(TRIM(K4896)="",COUNTIF(Config!$B$15:$B$19,K4896)&gt;0),1,0)+IF(OR(TRIM(P4896)="",COUNTIF(Config!$B$15:$B$19,P4896)&gt;0),1,0)+IF(OR(TRIM(R4896)="",COUNTIF(Config!$B$15:$B$19,R4896)&gt;0),1,0)</f>
        <v>0</v>
      </c>
      <c r="AA4896" s="1" cm="1">
        <f t="array" ref="AA4896">SUMPRODUCT(LEN(H4896)-LEN(SUBSTITUTE(H4896,{"0";"1";"2";"3";"4";"5";"6";"7";"8";"9"},"")))</f>
        <v>11</v>
      </c>
      <c r="AC4896" t="str">
        <f t="shared" si="534"/>
        <v/>
      </c>
      <c r="AD4896">
        <f t="shared" si="535"/>
        <v>1</v>
      </c>
      <c r="AE4896">
        <f t="shared" si="536"/>
        <v>1</v>
      </c>
      <c r="AF4896" t="str">
        <f t="shared" si="537"/>
        <v>No</v>
      </c>
      <c r="AG4896">
        <f t="shared" ca="1" si="538"/>
        <v>37</v>
      </c>
      <c r="AH4896" t="str">
        <f ca="1">IF(OR(V4896="",AG4896=""),"Yes",IF(AG4896&gt;Config!$B$41,"Yes","No"))</f>
        <v>No</v>
      </c>
    </row>
    <row r="4897" spans="1:34" x14ac:dyDescent="0.25">
      <c r="A4897" s="1" t="s">
        <v>32508</v>
      </c>
      <c r="B4897" s="1" t="s">
        <v>3888</v>
      </c>
      <c r="C4897" s="1" t="s">
        <v>78</v>
      </c>
      <c r="D4897" s="1" t="s">
        <v>35777</v>
      </c>
      <c r="E4897" s="1" t="s">
        <v>1331</v>
      </c>
      <c r="F4897" s="1" t="s">
        <v>32509</v>
      </c>
      <c r="G4897" t="str">
        <f t="shared" si="532"/>
        <v>Valid</v>
      </c>
      <c r="H4897" s="1" t="s">
        <v>32510</v>
      </c>
      <c r="I4897" t="str" cm="1">
        <f t="array" ref="I4897">IF(OR(TRIM(H4897)="",ISNUMBER(SEARCH("#",H4897)),AA4897&lt;Config!$B$8,SUMPRODUCT(--ISNUMBER(SEARCH({"a";"b";"c";"d";"e";"f";"g";"h";"i";"j";"k";"l";"m";"n";"o";"p";"q";"r";"s";"t";"u";"v";"w";"x";"y";"z"},H4897)))&gt;0),"Invalid","Valid")</f>
        <v>Valid</v>
      </c>
      <c r="J4897" s="1" t="s">
        <v>32511</v>
      </c>
      <c r="K4897" s="1" t="s">
        <v>722</v>
      </c>
      <c r="L4897" s="1" t="s">
        <v>84</v>
      </c>
      <c r="M4897" s="1" t="s">
        <v>235</v>
      </c>
      <c r="N4897" s="1" t="s">
        <v>31</v>
      </c>
      <c r="O4897" s="1" t="s">
        <v>180</v>
      </c>
      <c r="P4897" t="s">
        <v>590</v>
      </c>
      <c r="Q4897" s="1" t="s">
        <v>591</v>
      </c>
      <c r="R4897" s="1" t="s">
        <v>1846</v>
      </c>
      <c r="S4897" s="1" t="s">
        <v>32512</v>
      </c>
      <c r="T4897" s="1" t="s">
        <v>32513</v>
      </c>
      <c r="U4897" s="1" t="s">
        <v>3271</v>
      </c>
      <c r="V4897" s="1" t="s">
        <v>826</v>
      </c>
      <c r="W4897" s="1" t="s">
        <v>186</v>
      </c>
      <c r="X4897" t="str">
        <f t="shared" si="533"/>
        <v>Complete</v>
      </c>
      <c r="Y4897">
        <f>MAX(0,100-IF(G4897="Invalid",Config!$B$5,0)-IF(I4897="Invalid",Config!$B$6,0)-IF(X4897="Incomplete",Config!$B$7,0)-IF(AF4897="Yes",Config!$B$37,0))</f>
        <v>100</v>
      </c>
      <c r="Z4897" s="1">
        <f>IF(OR(TRIM(B4897)="",COUNTIF(Config!$B$15:$B$19,B4897)&gt;0),1,0)+IF(OR(TRIM(C4897)="",COUNTIF(Config!$B$15:$B$19,C4897)&gt;0),1,0)+IF(OR(TRIM(F4897)="",COUNTIF(Config!$B$15:$B$19,F4897)&gt;0),1,0)+IF(OR(TRIM(H4897)="",COUNTIF(Config!$B$15:$B$19,H4897)&gt;0),1,0)+IF(OR(TRIM(E4897)="",COUNTIF(Config!$B$15:$B$19,E4897)&gt;0),1,0)+IF(OR(TRIM(K4897)="",COUNTIF(Config!$B$15:$B$19,K4897)&gt;0),1,0)+IF(OR(TRIM(P4897)="",COUNTIF(Config!$B$15:$B$19,P4897)&gt;0),1,0)+IF(OR(TRIM(R4897)="",COUNTIF(Config!$B$15:$B$19,R4897)&gt;0),1,0)</f>
        <v>0</v>
      </c>
      <c r="AA4897" s="1" cm="1">
        <f t="array" ref="AA4897">SUMPRODUCT(LEN(H4897)-LEN(SUBSTITUTE(H4897,{"0";"1";"2";"3";"4";"5";"6";"7";"8";"9"},"")))</f>
        <v>12</v>
      </c>
      <c r="AC4897" t="str">
        <f t="shared" si="534"/>
        <v/>
      </c>
      <c r="AD4897">
        <f t="shared" si="535"/>
        <v>1</v>
      </c>
      <c r="AE4897">
        <f t="shared" si="536"/>
        <v>1</v>
      </c>
      <c r="AF4897" t="str">
        <f t="shared" si="537"/>
        <v>No</v>
      </c>
      <c r="AG4897">
        <f t="shared" ca="1" si="538"/>
        <v>95</v>
      </c>
      <c r="AH4897" t="str">
        <f ca="1">IF(OR(V4897="",AG4897=""),"Yes",IF(AG4897&gt;Config!$B$41,"Yes","No"))</f>
        <v>No</v>
      </c>
    </row>
    <row r="4898" spans="1:34" x14ac:dyDescent="0.25">
      <c r="A4898" s="1" t="s">
        <v>32514</v>
      </c>
      <c r="B4898" s="1" t="s">
        <v>1266</v>
      </c>
      <c r="C4898" s="1" t="s">
        <v>2104</v>
      </c>
      <c r="D4898" s="1" t="s">
        <v>17964</v>
      </c>
      <c r="E4898" s="1" t="s">
        <v>33927</v>
      </c>
      <c r="F4898" s="1" t="s">
        <v>32515</v>
      </c>
      <c r="G4898" t="str">
        <f t="shared" si="532"/>
        <v>Valid</v>
      </c>
      <c r="H4898" s="1" t="s">
        <v>32516</v>
      </c>
      <c r="I4898" t="str" cm="1">
        <f t="array" ref="I4898">IF(OR(TRIM(H4898)="",ISNUMBER(SEARCH("#",H4898)),AA4898&lt;Config!$B$8,SUMPRODUCT(--ISNUMBER(SEARCH({"a";"b";"c";"d";"e";"f";"g";"h";"i";"j";"k";"l";"m";"n";"o";"p";"q";"r";"s";"t";"u";"v";"w";"x";"y";"z"},H4898)))&gt;0),"Invalid","Valid")</f>
        <v>Valid</v>
      </c>
      <c r="J4898" s="1" t="s">
        <v>32517</v>
      </c>
      <c r="K4898" s="1" t="s">
        <v>250</v>
      </c>
      <c r="L4898" s="1" t="s">
        <v>67</v>
      </c>
      <c r="M4898" s="1" t="s">
        <v>50</v>
      </c>
      <c r="N4898" s="1" t="s">
        <v>148</v>
      </c>
      <c r="O4898" s="1" t="s">
        <v>69</v>
      </c>
      <c r="P4898" t="s">
        <v>53</v>
      </c>
      <c r="Q4898" s="1" t="s">
        <v>55</v>
      </c>
      <c r="R4898" s="1" t="s">
        <v>150</v>
      </c>
      <c r="S4898" s="1" t="s">
        <v>29187</v>
      </c>
      <c r="T4898" s="1" t="s">
        <v>32518</v>
      </c>
      <c r="U4898" s="1" t="s">
        <v>5446</v>
      </c>
      <c r="V4898" s="1" t="s">
        <v>140</v>
      </c>
      <c r="W4898" s="1" t="s">
        <v>125</v>
      </c>
      <c r="X4898" t="str">
        <f t="shared" si="533"/>
        <v>Complete</v>
      </c>
      <c r="Y4898">
        <f>MAX(0,100-IF(G4898="Invalid",Config!$B$5,0)-IF(I4898="Invalid",Config!$B$6,0)-IF(X4898="Incomplete",Config!$B$7,0)-IF(AF4898="Yes",Config!$B$37,0))</f>
        <v>100</v>
      </c>
      <c r="Z4898" s="1">
        <f>IF(OR(TRIM(B4898)="",COUNTIF(Config!$B$15:$B$19,B4898)&gt;0),1,0)+IF(OR(TRIM(C4898)="",COUNTIF(Config!$B$15:$B$19,C4898)&gt;0),1,0)+IF(OR(TRIM(F4898)="",COUNTIF(Config!$B$15:$B$19,F4898)&gt;0),1,0)+IF(OR(TRIM(H4898)="",COUNTIF(Config!$B$15:$B$19,H4898)&gt;0),1,0)+IF(OR(TRIM(E4898)="",COUNTIF(Config!$B$15:$B$19,E4898)&gt;0),1,0)+IF(OR(TRIM(K4898)="",COUNTIF(Config!$B$15:$B$19,K4898)&gt;0),1,0)+IF(OR(TRIM(P4898)="",COUNTIF(Config!$B$15:$B$19,P4898)&gt;0),1,0)+IF(OR(TRIM(R4898)="",COUNTIF(Config!$B$15:$B$19,R4898)&gt;0),1,0)</f>
        <v>0</v>
      </c>
      <c r="AA4898" s="1" cm="1">
        <f t="array" ref="AA4898">SUMPRODUCT(LEN(H4898)-LEN(SUBSTITUTE(H4898,{"0";"1";"2";"3";"4";"5";"6";"7";"8";"9"},"")))</f>
        <v>12</v>
      </c>
      <c r="AC4898" t="str">
        <f t="shared" si="534"/>
        <v/>
      </c>
      <c r="AD4898">
        <f t="shared" si="535"/>
        <v>1</v>
      </c>
      <c r="AE4898">
        <f t="shared" si="536"/>
        <v>1</v>
      </c>
      <c r="AF4898" t="str">
        <f t="shared" si="537"/>
        <v>No</v>
      </c>
      <c r="AG4898">
        <f t="shared" ca="1" si="538"/>
        <v>37</v>
      </c>
      <c r="AH4898" t="str">
        <f ca="1">IF(OR(V4898="",AG4898=""),"Yes",IF(AG4898&gt;Config!$B$41,"Yes","No"))</f>
        <v>No</v>
      </c>
    </row>
    <row r="4899" spans="1:34" x14ac:dyDescent="0.25">
      <c r="A4899" s="1" t="s">
        <v>32519</v>
      </c>
      <c r="B4899" s="1" t="s">
        <v>1957</v>
      </c>
      <c r="C4899" s="1" t="s">
        <v>679</v>
      </c>
      <c r="D4899" s="1" t="s">
        <v>2755</v>
      </c>
      <c r="E4899" s="1" t="s">
        <v>33907</v>
      </c>
      <c r="F4899" s="1" t="s">
        <v>32520</v>
      </c>
      <c r="G4899" t="str">
        <f t="shared" si="532"/>
        <v>Valid</v>
      </c>
      <c r="H4899" s="1" t="s">
        <v>32521</v>
      </c>
      <c r="I4899" t="str" cm="1">
        <f t="array" ref="I4899">IF(OR(TRIM(H4899)="",ISNUMBER(SEARCH("#",H4899)),AA4899&lt;Config!$B$8,SUMPRODUCT(--ISNUMBER(SEARCH({"a";"b";"c";"d";"e";"f";"g";"h";"i";"j";"k";"l";"m";"n";"o";"p";"q";"r";"s";"t";"u";"v";"w";"x";"y";"z"},H4899)))&gt;0),"Invalid","Valid")</f>
        <v>Valid</v>
      </c>
      <c r="J4899" s="1" t="s">
        <v>32522</v>
      </c>
      <c r="K4899" s="1" t="s">
        <v>28</v>
      </c>
      <c r="L4899" s="1" t="s">
        <v>179</v>
      </c>
      <c r="M4899" s="1" t="s">
        <v>33827</v>
      </c>
      <c r="N4899" s="1" t="s">
        <v>358</v>
      </c>
      <c r="O4899" s="1" t="s">
        <v>149</v>
      </c>
      <c r="P4899" t="s">
        <v>236</v>
      </c>
      <c r="Q4899" s="1" t="s">
        <v>237</v>
      </c>
      <c r="R4899" s="1" t="s">
        <v>254</v>
      </c>
      <c r="S4899" s="1" t="s">
        <v>30327</v>
      </c>
      <c r="T4899" s="1" t="s">
        <v>32523</v>
      </c>
      <c r="U4899" s="1" t="s">
        <v>19230</v>
      </c>
      <c r="V4899" s="1" t="s">
        <v>18848</v>
      </c>
      <c r="W4899" s="1" t="s">
        <v>40</v>
      </c>
      <c r="X4899" t="str">
        <f t="shared" si="533"/>
        <v>Complete</v>
      </c>
      <c r="Y4899">
        <f>MAX(0,100-IF(G4899="Invalid",Config!$B$5,0)-IF(I4899="Invalid",Config!$B$6,0)-IF(X4899="Incomplete",Config!$B$7,0)-IF(AF4899="Yes",Config!$B$37,0))</f>
        <v>100</v>
      </c>
      <c r="Z4899" s="1">
        <f>IF(OR(TRIM(B4899)="",COUNTIF(Config!$B$15:$B$19,B4899)&gt;0),1,0)+IF(OR(TRIM(C4899)="",COUNTIF(Config!$B$15:$B$19,C4899)&gt;0),1,0)+IF(OR(TRIM(F4899)="",COUNTIF(Config!$B$15:$B$19,F4899)&gt;0),1,0)+IF(OR(TRIM(H4899)="",COUNTIF(Config!$B$15:$B$19,H4899)&gt;0),1,0)+IF(OR(TRIM(E4899)="",COUNTIF(Config!$B$15:$B$19,E4899)&gt;0),1,0)+IF(OR(TRIM(K4899)="",COUNTIF(Config!$B$15:$B$19,K4899)&gt;0),1,0)+IF(OR(TRIM(P4899)="",COUNTIF(Config!$B$15:$B$19,P4899)&gt;0),1,0)+IF(OR(TRIM(R4899)="",COUNTIF(Config!$B$15:$B$19,R4899)&gt;0),1,0)</f>
        <v>0</v>
      </c>
      <c r="AA4899" s="1" cm="1">
        <f t="array" ref="AA4899">SUMPRODUCT(LEN(H4899)-LEN(SUBSTITUTE(H4899,{"0";"1";"2";"3";"4";"5";"6";"7";"8";"9"},"")))</f>
        <v>12</v>
      </c>
      <c r="AC4899" t="str">
        <f t="shared" si="534"/>
        <v/>
      </c>
      <c r="AD4899">
        <f t="shared" si="535"/>
        <v>1</v>
      </c>
      <c r="AE4899">
        <f t="shared" si="536"/>
        <v>1</v>
      </c>
      <c r="AF4899" t="str">
        <f t="shared" si="537"/>
        <v>No</v>
      </c>
      <c r="AG4899">
        <f t="shared" ca="1" si="538"/>
        <v>55</v>
      </c>
      <c r="AH4899" t="str">
        <f ca="1">IF(OR(V4899="",AG4899=""),"Yes",IF(AG4899&gt;Config!$B$41,"Yes","No"))</f>
        <v>No</v>
      </c>
    </row>
    <row r="4900" spans="1:34" x14ac:dyDescent="0.25">
      <c r="A4900" s="1" t="s">
        <v>32524</v>
      </c>
      <c r="B4900" s="1" t="s">
        <v>765</v>
      </c>
      <c r="C4900" s="1" t="s">
        <v>524</v>
      </c>
      <c r="D4900" s="1" t="s">
        <v>19674</v>
      </c>
      <c r="E4900" s="1" t="s">
        <v>35778</v>
      </c>
      <c r="F4900" s="1" t="s">
        <v>32525</v>
      </c>
      <c r="G4900" t="str">
        <f t="shared" si="532"/>
        <v>Valid</v>
      </c>
      <c r="H4900" s="1" t="s">
        <v>32526</v>
      </c>
      <c r="I4900" t="str" cm="1">
        <f t="array" ref="I4900">IF(OR(TRIM(H4900)="",ISNUMBER(SEARCH("#",H4900)),AA4900&lt;Config!$B$8,SUMPRODUCT(--ISNUMBER(SEARCH({"a";"b";"c";"d";"e";"f";"g";"h";"i";"j";"k";"l";"m";"n";"o";"p";"q";"r";"s";"t";"u";"v";"w";"x";"y";"z"},H4900)))&gt;0),"Invalid","Valid")</f>
        <v>Valid</v>
      </c>
      <c r="J4900" s="1" t="s">
        <v>32527</v>
      </c>
      <c r="K4900" s="1" t="s">
        <v>48</v>
      </c>
      <c r="L4900" s="1" t="s">
        <v>102</v>
      </c>
      <c r="M4900" s="1" t="s">
        <v>165</v>
      </c>
      <c r="N4900" s="1" t="s">
        <v>86</v>
      </c>
      <c r="O4900" s="1" t="s">
        <v>69</v>
      </c>
      <c r="P4900" t="s">
        <v>87</v>
      </c>
      <c r="Q4900" s="1" t="s">
        <v>166</v>
      </c>
      <c r="R4900" s="1" t="s">
        <v>89</v>
      </c>
      <c r="S4900" s="1" t="s">
        <v>32528</v>
      </c>
      <c r="T4900" s="1" t="s">
        <v>32529</v>
      </c>
      <c r="U4900" s="1" t="s">
        <v>21671</v>
      </c>
      <c r="V4900" s="1" t="s">
        <v>1676</v>
      </c>
      <c r="W4900" s="1" t="s">
        <v>384</v>
      </c>
      <c r="X4900" t="str">
        <f t="shared" si="533"/>
        <v>Complete</v>
      </c>
      <c r="Y4900">
        <f>MAX(0,100-IF(G4900="Invalid",Config!$B$5,0)-IF(I4900="Invalid",Config!$B$6,0)-IF(X4900="Incomplete",Config!$B$7,0)-IF(AF4900="Yes",Config!$B$37,0))</f>
        <v>100</v>
      </c>
      <c r="Z4900" s="1">
        <f>IF(OR(TRIM(B4900)="",COUNTIF(Config!$B$15:$B$19,B4900)&gt;0),1,0)+IF(OR(TRIM(C4900)="",COUNTIF(Config!$B$15:$B$19,C4900)&gt;0),1,0)+IF(OR(TRIM(F4900)="",COUNTIF(Config!$B$15:$B$19,F4900)&gt;0),1,0)+IF(OR(TRIM(H4900)="",COUNTIF(Config!$B$15:$B$19,H4900)&gt;0),1,0)+IF(OR(TRIM(E4900)="",COUNTIF(Config!$B$15:$B$19,E4900)&gt;0),1,0)+IF(OR(TRIM(K4900)="",COUNTIF(Config!$B$15:$B$19,K4900)&gt;0),1,0)+IF(OR(TRIM(P4900)="",COUNTIF(Config!$B$15:$B$19,P4900)&gt;0),1,0)+IF(OR(TRIM(R4900)="",COUNTIF(Config!$B$15:$B$19,R4900)&gt;0),1,0)</f>
        <v>0</v>
      </c>
      <c r="AA4900" s="1" cm="1">
        <f t="array" ref="AA4900">SUMPRODUCT(LEN(H4900)-LEN(SUBSTITUTE(H4900,{"0";"1";"2";"3";"4";"5";"6";"7";"8";"9"},"")))</f>
        <v>11</v>
      </c>
      <c r="AC4900" t="str">
        <f t="shared" si="534"/>
        <v/>
      </c>
      <c r="AD4900">
        <f t="shared" si="535"/>
        <v>1</v>
      </c>
      <c r="AE4900">
        <f t="shared" si="536"/>
        <v>1</v>
      </c>
      <c r="AF4900" t="str">
        <f t="shared" si="537"/>
        <v>No</v>
      </c>
      <c r="AG4900">
        <f t="shared" ca="1" si="538"/>
        <v>37</v>
      </c>
      <c r="AH4900" t="str">
        <f ca="1">IF(OR(V4900="",AG4900=""),"Yes",IF(AG4900&gt;Config!$B$41,"Yes","No"))</f>
        <v>No</v>
      </c>
    </row>
    <row r="4901" spans="1:34" x14ac:dyDescent="0.25">
      <c r="A4901" s="1" t="s">
        <v>32530</v>
      </c>
      <c r="B4901" s="1" t="s">
        <v>77</v>
      </c>
      <c r="C4901" s="1" t="s">
        <v>1166</v>
      </c>
      <c r="D4901" s="1" t="s">
        <v>17538</v>
      </c>
      <c r="E4901" s="1" t="s">
        <v>34392</v>
      </c>
      <c r="F4901" s="1" t="s">
        <v>35779</v>
      </c>
      <c r="G4901" t="str">
        <f t="shared" si="532"/>
        <v>Valid</v>
      </c>
      <c r="H4901" s="1" t="s">
        <v>32531</v>
      </c>
      <c r="I4901" t="str" cm="1">
        <f t="array" ref="I4901">IF(OR(TRIM(H4901)="",ISNUMBER(SEARCH("#",H4901)),AA4901&lt;Config!$B$8,SUMPRODUCT(--ISNUMBER(SEARCH({"a";"b";"c";"d";"e";"f";"g";"h";"i";"j";"k";"l";"m";"n";"o";"p";"q";"r";"s";"t";"u";"v";"w";"x";"y";"z"},H4901)))&gt;0),"Invalid","Valid")</f>
        <v>Valid</v>
      </c>
      <c r="J4901" s="1" t="s">
        <v>32532</v>
      </c>
      <c r="K4901" s="1" t="s">
        <v>722</v>
      </c>
      <c r="L4901" s="1" t="s">
        <v>84</v>
      </c>
      <c r="M4901" s="1" t="s">
        <v>462</v>
      </c>
      <c r="N4901" s="1" t="s">
        <v>252</v>
      </c>
      <c r="O4901" s="1" t="s">
        <v>266</v>
      </c>
      <c r="P4901" t="s">
        <v>33</v>
      </c>
      <c r="Q4901" s="1" t="s">
        <v>119</v>
      </c>
      <c r="R4901" s="1" t="s">
        <v>120</v>
      </c>
      <c r="S4901" s="1" t="s">
        <v>32533</v>
      </c>
      <c r="T4901" s="1" t="s">
        <v>32534</v>
      </c>
      <c r="U4901" s="1" t="s">
        <v>5585</v>
      </c>
      <c r="V4901" s="1" t="s">
        <v>2242</v>
      </c>
      <c r="W4901" s="1" t="s">
        <v>125</v>
      </c>
      <c r="X4901" t="str">
        <f t="shared" si="533"/>
        <v>Complete</v>
      </c>
      <c r="Y4901">
        <f>MAX(0,100-IF(G4901="Invalid",Config!$B$5,0)-IF(I4901="Invalid",Config!$B$6,0)-IF(X4901="Incomplete",Config!$B$7,0)-IF(AF4901="Yes",Config!$B$37,0))</f>
        <v>100</v>
      </c>
      <c r="Z4901" s="1">
        <f>IF(OR(TRIM(B4901)="",COUNTIF(Config!$B$15:$B$19,B4901)&gt;0),1,0)+IF(OR(TRIM(C4901)="",COUNTIF(Config!$B$15:$B$19,C4901)&gt;0),1,0)+IF(OR(TRIM(F4901)="",COUNTIF(Config!$B$15:$B$19,F4901)&gt;0),1,0)+IF(OR(TRIM(H4901)="",COUNTIF(Config!$B$15:$B$19,H4901)&gt;0),1,0)+IF(OR(TRIM(E4901)="",COUNTIF(Config!$B$15:$B$19,E4901)&gt;0),1,0)+IF(OR(TRIM(K4901)="",COUNTIF(Config!$B$15:$B$19,K4901)&gt;0),1,0)+IF(OR(TRIM(P4901)="",COUNTIF(Config!$B$15:$B$19,P4901)&gt;0),1,0)+IF(OR(TRIM(R4901)="",COUNTIF(Config!$B$15:$B$19,R4901)&gt;0),1,0)</f>
        <v>0</v>
      </c>
      <c r="AA4901" s="1" cm="1">
        <f t="array" ref="AA4901">SUMPRODUCT(LEN(H4901)-LEN(SUBSTITUTE(H4901,{"0";"1";"2";"3";"4";"5";"6";"7";"8";"9"},"")))</f>
        <v>10</v>
      </c>
      <c r="AC4901" t="str">
        <f t="shared" si="534"/>
        <v/>
      </c>
      <c r="AD4901">
        <f t="shared" si="535"/>
        <v>1</v>
      </c>
      <c r="AE4901">
        <f t="shared" si="536"/>
        <v>1</v>
      </c>
      <c r="AF4901" t="str">
        <f t="shared" si="537"/>
        <v>No</v>
      </c>
      <c r="AG4901">
        <f t="shared" ca="1" si="538"/>
        <v>203</v>
      </c>
      <c r="AH4901" t="str">
        <f ca="1">IF(OR(V4901="",AG4901=""),"Yes",IF(AG4901&gt;Config!$B$41,"Yes","No"))</f>
        <v>No</v>
      </c>
    </row>
    <row r="4902" spans="1:34" x14ac:dyDescent="0.25">
      <c r="A4902" s="1" t="s">
        <v>22802</v>
      </c>
      <c r="B4902" s="1" t="s">
        <v>5122</v>
      </c>
      <c r="C4902" s="1" t="s">
        <v>386</v>
      </c>
      <c r="D4902" s="1" t="s">
        <v>32535</v>
      </c>
      <c r="E4902" s="1" t="s">
        <v>458</v>
      </c>
      <c r="F4902" s="1" t="s">
        <v>32536</v>
      </c>
      <c r="G4902" t="str">
        <f t="shared" si="532"/>
        <v>Invalid</v>
      </c>
      <c r="H4902" s="1" t="s">
        <v>32537</v>
      </c>
      <c r="I4902" t="str" cm="1">
        <f t="array" ref="I4902">IF(OR(TRIM(H4902)="",ISNUMBER(SEARCH("#",H4902)),AA4902&lt;Config!$B$8,SUMPRODUCT(--ISNUMBER(SEARCH({"a";"b";"c";"d";"e";"f";"g";"h";"i";"j";"k";"l";"m";"n";"o";"p";"q";"r";"s";"t";"u";"v";"w";"x";"y";"z"},H4902)))&gt;0),"Invalid","Valid")</f>
        <v>Valid</v>
      </c>
      <c r="J4902" s="1" t="s">
        <v>32538</v>
      </c>
      <c r="K4902" s="1" t="s">
        <v>625</v>
      </c>
      <c r="L4902" s="1" t="s">
        <v>102</v>
      </c>
      <c r="M4902" s="1" t="s">
        <v>33827</v>
      </c>
      <c r="N4902" s="1" t="s">
        <v>713</v>
      </c>
      <c r="O4902" s="1" t="s">
        <v>180</v>
      </c>
      <c r="P4902" t="s">
        <v>53</v>
      </c>
      <c r="Q4902" s="1" t="s">
        <v>197</v>
      </c>
      <c r="R4902" s="1" t="s">
        <v>415</v>
      </c>
      <c r="S4902" s="1" t="s">
        <v>16962</v>
      </c>
      <c r="T4902" s="1" t="s">
        <v>32539</v>
      </c>
      <c r="U4902" s="1" t="s">
        <v>2605</v>
      </c>
      <c r="V4902" s="1" t="s">
        <v>32540</v>
      </c>
      <c r="W4902" s="1" t="s">
        <v>293</v>
      </c>
      <c r="X4902" t="str">
        <f t="shared" si="533"/>
        <v>Complete</v>
      </c>
      <c r="Y4902">
        <f>MAX(0,100-IF(G4902="Invalid",Config!$B$5,0)-IF(I4902="Invalid",Config!$B$6,0)-IF(X4902="Incomplete",Config!$B$7,0)-IF(AF4902="Yes",Config!$B$37,0))</f>
        <v>70</v>
      </c>
      <c r="Z4902" s="1">
        <f>IF(OR(TRIM(B4902)="",COUNTIF(Config!$B$15:$B$19,B4902)&gt;0),1,0)+IF(OR(TRIM(C4902)="",COUNTIF(Config!$B$15:$B$19,C4902)&gt;0),1,0)+IF(OR(TRIM(F4902)="",COUNTIF(Config!$B$15:$B$19,F4902)&gt;0),1,0)+IF(OR(TRIM(H4902)="",COUNTIF(Config!$B$15:$B$19,H4902)&gt;0),1,0)+IF(OR(TRIM(E4902)="",COUNTIF(Config!$B$15:$B$19,E4902)&gt;0),1,0)+IF(OR(TRIM(K4902)="",COUNTIF(Config!$B$15:$B$19,K4902)&gt;0),1,0)+IF(OR(TRIM(P4902)="",COUNTIF(Config!$B$15:$B$19,P4902)&gt;0),1,0)+IF(OR(TRIM(R4902)="",COUNTIF(Config!$B$15:$B$19,R4902)&gt;0),1,0)</f>
        <v>0</v>
      </c>
      <c r="AA4902" s="1" cm="1">
        <f t="array" ref="AA4902">SUMPRODUCT(LEN(H4902)-LEN(SUBSTITUTE(H4902,{"0";"1";"2";"3";"4";"5";"6";"7";"8";"9"},"")))</f>
        <v>12</v>
      </c>
      <c r="AC4902" t="str">
        <f t="shared" si="534"/>
        <v>Invalid Email</v>
      </c>
      <c r="AD4902">
        <f t="shared" si="535"/>
        <v>0</v>
      </c>
      <c r="AE4902">
        <f t="shared" si="536"/>
        <v>1</v>
      </c>
      <c r="AF4902" t="str">
        <f t="shared" si="537"/>
        <v>No</v>
      </c>
      <c r="AG4902">
        <f t="shared" ca="1" si="538"/>
        <v>359</v>
      </c>
      <c r="AH4902" t="str">
        <f ca="1">IF(OR(V4902="",AG4902=""),"Yes",IF(AG4902&gt;Config!$B$41,"Yes","No"))</f>
        <v>No</v>
      </c>
    </row>
    <row r="4903" spans="1:34" x14ac:dyDescent="0.25">
      <c r="A4903" s="1" t="s">
        <v>2903</v>
      </c>
      <c r="B4903" s="1" t="s">
        <v>1399</v>
      </c>
      <c r="C4903" s="1" t="s">
        <v>336</v>
      </c>
      <c r="D4903" s="1" t="s">
        <v>13443</v>
      </c>
      <c r="E4903" s="1" t="s">
        <v>35479</v>
      </c>
      <c r="F4903" s="1" t="s">
        <v>32541</v>
      </c>
      <c r="G4903" t="str">
        <f t="shared" si="532"/>
        <v>Valid</v>
      </c>
      <c r="H4903" s="1" t="s">
        <v>32542</v>
      </c>
      <c r="I4903" t="str" cm="1">
        <f t="array" ref="I4903">IF(OR(TRIM(H4903)="",ISNUMBER(SEARCH("#",H4903)),AA4903&lt;Config!$B$8,SUMPRODUCT(--ISNUMBER(SEARCH({"a";"b";"c";"d";"e";"f";"g";"h";"i";"j";"k";"l";"m";"n";"o";"p";"q";"r";"s";"t";"u";"v";"w";"x";"y";"z"},H4903)))&gt;0),"Invalid","Valid")</f>
        <v>Valid</v>
      </c>
      <c r="J4903" s="1" t="s">
        <v>32543</v>
      </c>
      <c r="K4903" s="1" t="s">
        <v>117</v>
      </c>
      <c r="L4903" s="1" t="s">
        <v>102</v>
      </c>
      <c r="M4903" s="1" t="s">
        <v>462</v>
      </c>
      <c r="N4903" s="1" t="s">
        <v>224</v>
      </c>
      <c r="O4903" s="1" t="s">
        <v>180</v>
      </c>
      <c r="P4903" t="s">
        <v>328</v>
      </c>
      <c r="Q4903" s="1" t="s">
        <v>329</v>
      </c>
      <c r="R4903" s="1" t="s">
        <v>571</v>
      </c>
      <c r="S4903" s="1" t="s">
        <v>5320</v>
      </c>
      <c r="T4903" s="1" t="s">
        <v>32544</v>
      </c>
      <c r="U4903" s="1" t="s">
        <v>5045</v>
      </c>
      <c r="V4903" s="1" t="s">
        <v>2364</v>
      </c>
      <c r="W4903" s="1" t="s">
        <v>125</v>
      </c>
      <c r="X4903" t="str">
        <f t="shared" si="533"/>
        <v>Complete</v>
      </c>
      <c r="Y4903">
        <f>MAX(0,100-IF(G4903="Invalid",Config!$B$5,0)-IF(I4903="Invalid",Config!$B$6,0)-IF(X4903="Incomplete",Config!$B$7,0)-IF(AF4903="Yes",Config!$B$37,0))</f>
        <v>100</v>
      </c>
      <c r="Z4903" s="1">
        <f>IF(OR(TRIM(B4903)="",COUNTIF(Config!$B$15:$B$19,B4903)&gt;0),1,0)+IF(OR(TRIM(C4903)="",COUNTIF(Config!$B$15:$B$19,C4903)&gt;0),1,0)+IF(OR(TRIM(F4903)="",COUNTIF(Config!$B$15:$B$19,F4903)&gt;0),1,0)+IF(OR(TRIM(H4903)="",COUNTIF(Config!$B$15:$B$19,H4903)&gt;0),1,0)+IF(OR(TRIM(E4903)="",COUNTIF(Config!$B$15:$B$19,E4903)&gt;0),1,0)+IF(OR(TRIM(K4903)="",COUNTIF(Config!$B$15:$B$19,K4903)&gt;0),1,0)+IF(OR(TRIM(P4903)="",COUNTIF(Config!$B$15:$B$19,P4903)&gt;0),1,0)+IF(OR(TRIM(R4903)="",COUNTIF(Config!$B$15:$B$19,R4903)&gt;0),1,0)</f>
        <v>0</v>
      </c>
      <c r="AA4903" s="1" cm="1">
        <f t="array" ref="AA4903">SUMPRODUCT(LEN(H4903)-LEN(SUBSTITUTE(H4903,{"0";"1";"2";"3";"4";"5";"6";"7";"8";"9"},"")))</f>
        <v>10</v>
      </c>
      <c r="AC4903" t="str">
        <f t="shared" si="534"/>
        <v/>
      </c>
      <c r="AD4903">
        <f t="shared" si="535"/>
        <v>1</v>
      </c>
      <c r="AE4903">
        <f t="shared" si="536"/>
        <v>1</v>
      </c>
      <c r="AF4903" t="str">
        <f t="shared" si="537"/>
        <v>No</v>
      </c>
      <c r="AG4903">
        <f t="shared" ca="1" si="538"/>
        <v>397</v>
      </c>
      <c r="AH4903" t="str">
        <f ca="1">IF(OR(V4903="",AG4903=""),"Yes",IF(AG4903&gt;Config!$B$41,"Yes","No"))</f>
        <v>Yes</v>
      </c>
    </row>
    <row r="4904" spans="1:34" x14ac:dyDescent="0.25">
      <c r="A4904" s="1" t="s">
        <v>32545</v>
      </c>
      <c r="B4904" s="1" t="s">
        <v>1634</v>
      </c>
      <c r="C4904" s="1" t="s">
        <v>828</v>
      </c>
      <c r="D4904" s="1" t="s">
        <v>32546</v>
      </c>
      <c r="E4904" s="1" t="s">
        <v>35099</v>
      </c>
      <c r="F4904" s="1" t="s">
        <v>32547</v>
      </c>
      <c r="G4904" t="str">
        <f t="shared" si="532"/>
        <v>Valid</v>
      </c>
      <c r="H4904" s="1" t="s">
        <v>32548</v>
      </c>
      <c r="I4904" t="str" cm="1">
        <f t="array" ref="I4904">IF(OR(TRIM(H4904)="",ISNUMBER(SEARCH("#",H4904)),AA4904&lt;Config!$B$8,SUMPRODUCT(--ISNUMBER(SEARCH({"a";"b";"c";"d";"e";"f";"g";"h";"i";"j";"k";"l";"m";"n";"o";"p";"q";"r";"s";"t";"u";"v";"w";"x";"y";"z"},H4904)))&gt;0),"Invalid","Valid")</f>
        <v>Valid</v>
      </c>
      <c r="J4904" s="1" t="s">
        <v>32549</v>
      </c>
      <c r="K4904" s="1" t="s">
        <v>147</v>
      </c>
      <c r="L4904" s="1" t="s">
        <v>265</v>
      </c>
      <c r="M4904" s="1" t="s">
        <v>33827</v>
      </c>
      <c r="N4904" s="1" t="s">
        <v>252</v>
      </c>
      <c r="O4904" s="1" t="s">
        <v>196</v>
      </c>
      <c r="P4904" t="s">
        <v>87</v>
      </c>
      <c r="Q4904" s="1" t="s">
        <v>438</v>
      </c>
      <c r="R4904" s="1" t="s">
        <v>550</v>
      </c>
      <c r="S4904" s="1" t="s">
        <v>7255</v>
      </c>
      <c r="T4904" s="1" t="s">
        <v>32550</v>
      </c>
      <c r="U4904" s="1" t="s">
        <v>6872</v>
      </c>
      <c r="V4904" s="1" t="s">
        <v>32551</v>
      </c>
      <c r="W4904" s="1" t="s">
        <v>60</v>
      </c>
      <c r="X4904" t="str">
        <f t="shared" si="533"/>
        <v>Complete</v>
      </c>
      <c r="Y4904">
        <f>MAX(0,100-IF(G4904="Invalid",Config!$B$5,0)-IF(I4904="Invalid",Config!$B$6,0)-IF(X4904="Incomplete",Config!$B$7,0)-IF(AF4904="Yes",Config!$B$37,0))</f>
        <v>100</v>
      </c>
      <c r="Z4904" s="1">
        <f>IF(OR(TRIM(B4904)="",COUNTIF(Config!$B$15:$B$19,B4904)&gt;0),1,0)+IF(OR(TRIM(C4904)="",COUNTIF(Config!$B$15:$B$19,C4904)&gt;0),1,0)+IF(OR(TRIM(F4904)="",COUNTIF(Config!$B$15:$B$19,F4904)&gt;0),1,0)+IF(OR(TRIM(H4904)="",COUNTIF(Config!$B$15:$B$19,H4904)&gt;0),1,0)+IF(OR(TRIM(E4904)="",COUNTIF(Config!$B$15:$B$19,E4904)&gt;0),1,0)+IF(OR(TRIM(K4904)="",COUNTIF(Config!$B$15:$B$19,K4904)&gt;0),1,0)+IF(OR(TRIM(P4904)="",COUNTIF(Config!$B$15:$B$19,P4904)&gt;0),1,0)+IF(OR(TRIM(R4904)="",COUNTIF(Config!$B$15:$B$19,R4904)&gt;0),1,0)</f>
        <v>0</v>
      </c>
      <c r="AA4904" s="1" cm="1">
        <f t="array" ref="AA4904">SUMPRODUCT(LEN(H4904)-LEN(SUBSTITUTE(H4904,{"0";"1";"2";"3";"4";"5";"6";"7";"8";"9"},"")))</f>
        <v>11</v>
      </c>
      <c r="AC4904" t="str">
        <f t="shared" si="534"/>
        <v/>
      </c>
      <c r="AD4904">
        <f t="shared" si="535"/>
        <v>1</v>
      </c>
      <c r="AE4904">
        <f t="shared" si="536"/>
        <v>1</v>
      </c>
      <c r="AF4904" t="str">
        <f t="shared" si="537"/>
        <v>No</v>
      </c>
      <c r="AG4904">
        <f t="shared" ca="1" si="538"/>
        <v>132</v>
      </c>
      <c r="AH4904" t="str">
        <f ca="1">IF(OR(V4904="",AG4904=""),"Yes",IF(AG4904&gt;Config!$B$41,"Yes","No"))</f>
        <v>No</v>
      </c>
    </row>
    <row r="4905" spans="1:34" x14ac:dyDescent="0.25">
      <c r="A4905" s="1" t="s">
        <v>32552</v>
      </c>
      <c r="B4905" s="1" t="s">
        <v>2408</v>
      </c>
      <c r="C4905" s="1" t="s">
        <v>296</v>
      </c>
      <c r="D4905" s="1" t="s">
        <v>32553</v>
      </c>
      <c r="E4905" s="1" t="s">
        <v>35715</v>
      </c>
      <c r="F4905" s="1" t="s">
        <v>32554</v>
      </c>
      <c r="G4905" t="str">
        <f t="shared" si="532"/>
        <v>Valid</v>
      </c>
      <c r="H4905" s="1" t="s">
        <v>32555</v>
      </c>
      <c r="I4905" t="str" cm="1">
        <f t="array" ref="I4905">IF(OR(TRIM(H4905)="",ISNUMBER(SEARCH("#",H4905)),AA4905&lt;Config!$B$8,SUMPRODUCT(--ISNUMBER(SEARCH({"a";"b";"c";"d";"e";"f";"g";"h";"i";"j";"k";"l";"m";"n";"o";"p";"q";"r";"s";"t";"u";"v";"w";"x";"y";"z"},H4905)))&gt;0),"Invalid","Valid")</f>
        <v>Valid</v>
      </c>
      <c r="J4905" s="1" t="s">
        <v>32556</v>
      </c>
      <c r="K4905" s="1" t="s">
        <v>163</v>
      </c>
      <c r="L4905" s="1" t="s">
        <v>179</v>
      </c>
      <c r="M4905" s="1" t="s">
        <v>391</v>
      </c>
      <c r="N4905" s="1" t="s">
        <v>31</v>
      </c>
      <c r="O4905" s="1" t="s">
        <v>180</v>
      </c>
      <c r="P4905" t="s">
        <v>53</v>
      </c>
      <c r="Q4905" s="1" t="s">
        <v>55</v>
      </c>
      <c r="R4905" s="1" t="s">
        <v>197</v>
      </c>
      <c r="S4905" s="1" t="s">
        <v>6892</v>
      </c>
      <c r="T4905" s="1" t="s">
        <v>32557</v>
      </c>
      <c r="U4905" s="1" t="s">
        <v>17438</v>
      </c>
      <c r="V4905" s="1" t="s">
        <v>1589</v>
      </c>
      <c r="W4905" s="1" t="s">
        <v>202</v>
      </c>
      <c r="X4905" t="str">
        <f t="shared" si="533"/>
        <v>Complete</v>
      </c>
      <c r="Y4905">
        <f>MAX(0,100-IF(G4905="Invalid",Config!$B$5,0)-IF(I4905="Invalid",Config!$B$6,0)-IF(X4905="Incomplete",Config!$B$7,0)-IF(AF4905="Yes",Config!$B$37,0))</f>
        <v>100</v>
      </c>
      <c r="Z4905" s="1">
        <f>IF(OR(TRIM(B4905)="",COUNTIF(Config!$B$15:$B$19,B4905)&gt;0),1,0)+IF(OR(TRIM(C4905)="",COUNTIF(Config!$B$15:$B$19,C4905)&gt;0),1,0)+IF(OR(TRIM(F4905)="",COUNTIF(Config!$B$15:$B$19,F4905)&gt;0),1,0)+IF(OR(TRIM(H4905)="",COUNTIF(Config!$B$15:$B$19,H4905)&gt;0),1,0)+IF(OR(TRIM(E4905)="",COUNTIF(Config!$B$15:$B$19,E4905)&gt;0),1,0)+IF(OR(TRIM(K4905)="",COUNTIF(Config!$B$15:$B$19,K4905)&gt;0),1,0)+IF(OR(TRIM(P4905)="",COUNTIF(Config!$B$15:$B$19,P4905)&gt;0),1,0)+IF(OR(TRIM(R4905)="",COUNTIF(Config!$B$15:$B$19,R4905)&gt;0),1,0)</f>
        <v>0</v>
      </c>
      <c r="AA4905" s="1" cm="1">
        <f t="array" ref="AA4905">SUMPRODUCT(LEN(H4905)-LEN(SUBSTITUTE(H4905,{"0";"1";"2";"3";"4";"5";"6";"7";"8";"9"},"")))</f>
        <v>10</v>
      </c>
      <c r="AC4905" t="str">
        <f t="shared" si="534"/>
        <v/>
      </c>
      <c r="AD4905">
        <f t="shared" si="535"/>
        <v>1</v>
      </c>
      <c r="AE4905">
        <f t="shared" si="536"/>
        <v>1</v>
      </c>
      <c r="AF4905" t="str">
        <f t="shared" si="537"/>
        <v>No</v>
      </c>
      <c r="AG4905">
        <f t="shared" ca="1" si="538"/>
        <v>179</v>
      </c>
      <c r="AH4905" t="str">
        <f ca="1">IF(OR(V4905="",AG4905=""),"Yes",IF(AG4905&gt;Config!$B$41,"Yes","No"))</f>
        <v>No</v>
      </c>
    </row>
    <row r="4906" spans="1:34" x14ac:dyDescent="0.25">
      <c r="A4906" s="1" t="s">
        <v>32558</v>
      </c>
      <c r="B4906" s="1" t="s">
        <v>2778</v>
      </c>
      <c r="C4906" s="1" t="s">
        <v>337</v>
      </c>
      <c r="D4906" s="1" t="s">
        <v>32559</v>
      </c>
      <c r="E4906" s="1" t="s">
        <v>33855</v>
      </c>
      <c r="F4906" s="1" t="s">
        <v>32560</v>
      </c>
      <c r="G4906" t="str">
        <f t="shared" si="532"/>
        <v>Valid</v>
      </c>
      <c r="H4906" s="1" t="s">
        <v>24903</v>
      </c>
      <c r="I4906" t="str" cm="1">
        <f t="array" ref="I4906">IF(OR(TRIM(H4906)="",ISNUMBER(SEARCH("#",H4906)),AA4906&lt;Config!$B$8,SUMPRODUCT(--ISNUMBER(SEARCH({"a";"b";"c";"d";"e";"f";"g";"h";"i";"j";"k";"l";"m";"n";"o";"p";"q";"r";"s";"t";"u";"v";"w";"x";"y";"z"},H4906)))&gt;0),"Invalid","Valid")</f>
        <v>Valid</v>
      </c>
      <c r="J4906" s="1" t="s">
        <v>32561</v>
      </c>
      <c r="K4906" s="1" t="s">
        <v>250</v>
      </c>
      <c r="L4906" s="1" t="s">
        <v>179</v>
      </c>
      <c r="M4906" s="1" t="s">
        <v>343</v>
      </c>
      <c r="N4906" s="1" t="s">
        <v>31</v>
      </c>
      <c r="O4906" s="1" t="s">
        <v>196</v>
      </c>
      <c r="P4906" t="s">
        <v>344</v>
      </c>
      <c r="Q4906" s="1" t="s">
        <v>1199</v>
      </c>
      <c r="R4906" s="1" t="s">
        <v>971</v>
      </c>
      <c r="S4906" s="1" t="s">
        <v>32562</v>
      </c>
      <c r="T4906" s="1" t="s">
        <v>32563</v>
      </c>
      <c r="U4906" s="1" t="s">
        <v>32564</v>
      </c>
      <c r="V4906" s="1" t="s">
        <v>1597</v>
      </c>
      <c r="W4906" s="1" t="s">
        <v>202</v>
      </c>
      <c r="X4906" t="str">
        <f t="shared" si="533"/>
        <v>Complete</v>
      </c>
      <c r="Y4906">
        <f>MAX(0,100-IF(G4906="Invalid",Config!$B$5,0)-IF(I4906="Invalid",Config!$B$6,0)-IF(X4906="Incomplete",Config!$B$7,0)-IF(AF4906="Yes",Config!$B$37,0))</f>
        <v>75</v>
      </c>
      <c r="Z4906" s="1">
        <f>IF(OR(TRIM(B4906)="",COUNTIF(Config!$B$15:$B$19,B4906)&gt;0),1,0)+IF(OR(TRIM(C4906)="",COUNTIF(Config!$B$15:$B$19,C4906)&gt;0),1,0)+IF(OR(TRIM(F4906)="",COUNTIF(Config!$B$15:$B$19,F4906)&gt;0),1,0)+IF(OR(TRIM(H4906)="",COUNTIF(Config!$B$15:$B$19,H4906)&gt;0),1,0)+IF(OR(TRIM(E4906)="",COUNTIF(Config!$B$15:$B$19,E4906)&gt;0),1,0)+IF(OR(TRIM(K4906)="",COUNTIF(Config!$B$15:$B$19,K4906)&gt;0),1,0)+IF(OR(TRIM(P4906)="",COUNTIF(Config!$B$15:$B$19,P4906)&gt;0),1,0)+IF(OR(TRIM(R4906)="",COUNTIF(Config!$B$15:$B$19,R4906)&gt;0),1,0)</f>
        <v>0</v>
      </c>
      <c r="AA4906" s="1" cm="1">
        <f t="array" ref="AA4906">SUMPRODUCT(LEN(H4906)-LEN(SUBSTITUTE(H4906,{"0";"1";"2";"3";"4";"5";"6";"7";"8";"9"},"")))</f>
        <v>11</v>
      </c>
      <c r="AC4906" t="str">
        <f t="shared" si="534"/>
        <v>Potential Duplicate</v>
      </c>
      <c r="AD4906">
        <f t="shared" si="535"/>
        <v>1</v>
      </c>
      <c r="AE4906">
        <f t="shared" si="536"/>
        <v>2</v>
      </c>
      <c r="AF4906" t="str">
        <f t="shared" si="537"/>
        <v>Yes</v>
      </c>
      <c r="AG4906">
        <f t="shared" ca="1" si="538"/>
        <v>340</v>
      </c>
      <c r="AH4906" t="str">
        <f ca="1">IF(OR(V4906="",AG4906=""),"Yes",IF(AG4906&gt;Config!$B$41,"Yes","No"))</f>
        <v>No</v>
      </c>
    </row>
    <row r="4907" spans="1:34" x14ac:dyDescent="0.25">
      <c r="A4907" s="1" t="s">
        <v>32565</v>
      </c>
      <c r="B4907" s="1" t="s">
        <v>619</v>
      </c>
      <c r="C4907" s="1" t="s">
        <v>420</v>
      </c>
      <c r="D4907" s="1" t="s">
        <v>11837</v>
      </c>
      <c r="E4907" s="1" t="s">
        <v>35780</v>
      </c>
      <c r="F4907" s="1" t="s">
        <v>32566</v>
      </c>
      <c r="G4907" t="str">
        <f t="shared" si="532"/>
        <v>Valid</v>
      </c>
      <c r="H4907" s="1" t="s">
        <v>32567</v>
      </c>
      <c r="I4907" t="str" cm="1">
        <f t="array" ref="I4907">IF(OR(TRIM(H4907)="",ISNUMBER(SEARCH("#",H4907)),AA4907&lt;Config!$B$8,SUMPRODUCT(--ISNUMBER(SEARCH({"a";"b";"c";"d";"e";"f";"g";"h";"i";"j";"k";"l";"m";"n";"o";"p";"q";"r";"s";"t";"u";"v";"w";"x";"y";"z"},H4907)))&gt;0),"Invalid","Valid")</f>
        <v>Valid</v>
      </c>
      <c r="J4907" s="1" t="s">
        <v>32568</v>
      </c>
      <c r="K4907" s="1" t="s">
        <v>133</v>
      </c>
      <c r="L4907" s="1" t="s">
        <v>134</v>
      </c>
      <c r="M4907" s="1" t="s">
        <v>135</v>
      </c>
      <c r="N4907" s="1" t="s">
        <v>211</v>
      </c>
      <c r="O4907" s="1" t="s">
        <v>69</v>
      </c>
      <c r="P4907" t="s">
        <v>53</v>
      </c>
      <c r="Q4907" s="1" t="s">
        <v>55</v>
      </c>
      <c r="R4907" s="1" t="s">
        <v>288</v>
      </c>
      <c r="S4907" s="1" t="s">
        <v>32569</v>
      </c>
      <c r="T4907" s="1" t="s">
        <v>32570</v>
      </c>
      <c r="U4907" s="1" t="s">
        <v>21232</v>
      </c>
      <c r="V4907" s="1" t="s">
        <v>7126</v>
      </c>
      <c r="W4907" s="1" t="s">
        <v>94</v>
      </c>
      <c r="X4907" t="str">
        <f t="shared" si="533"/>
        <v>Complete</v>
      </c>
      <c r="Y4907">
        <f>MAX(0,100-IF(G4907="Invalid",Config!$B$5,0)-IF(I4907="Invalid",Config!$B$6,0)-IF(X4907="Incomplete",Config!$B$7,0)-IF(AF4907="Yes",Config!$B$37,0))</f>
        <v>100</v>
      </c>
      <c r="Z4907" s="1">
        <f>IF(OR(TRIM(B4907)="",COUNTIF(Config!$B$15:$B$19,B4907)&gt;0),1,0)+IF(OR(TRIM(C4907)="",COUNTIF(Config!$B$15:$B$19,C4907)&gt;0),1,0)+IF(OR(TRIM(F4907)="",COUNTIF(Config!$B$15:$B$19,F4907)&gt;0),1,0)+IF(OR(TRIM(H4907)="",COUNTIF(Config!$B$15:$B$19,H4907)&gt;0),1,0)+IF(OR(TRIM(E4907)="",COUNTIF(Config!$B$15:$B$19,E4907)&gt;0),1,0)+IF(OR(TRIM(K4907)="",COUNTIF(Config!$B$15:$B$19,K4907)&gt;0),1,0)+IF(OR(TRIM(P4907)="",COUNTIF(Config!$B$15:$B$19,P4907)&gt;0),1,0)+IF(OR(TRIM(R4907)="",COUNTIF(Config!$B$15:$B$19,R4907)&gt;0),1,0)</f>
        <v>0</v>
      </c>
      <c r="AA4907" s="1" cm="1">
        <f t="array" ref="AA4907">SUMPRODUCT(LEN(H4907)-LEN(SUBSTITUTE(H4907,{"0";"1";"2";"3";"4";"5";"6";"7";"8";"9"},"")))</f>
        <v>12</v>
      </c>
      <c r="AC4907" t="str">
        <f t="shared" si="534"/>
        <v/>
      </c>
      <c r="AD4907">
        <f t="shared" si="535"/>
        <v>1</v>
      </c>
      <c r="AE4907">
        <f t="shared" si="536"/>
        <v>1</v>
      </c>
      <c r="AF4907" t="str">
        <f t="shared" si="537"/>
        <v>No</v>
      </c>
      <c r="AG4907">
        <f t="shared" ca="1" si="538"/>
        <v>255</v>
      </c>
      <c r="AH4907" t="str">
        <f ca="1">IF(OR(V4907="",AG4907=""),"Yes",IF(AG4907&gt;Config!$B$41,"Yes","No"))</f>
        <v>No</v>
      </c>
    </row>
    <row r="4908" spans="1:34" x14ac:dyDescent="0.25">
      <c r="A4908" s="1" t="s">
        <v>32571</v>
      </c>
      <c r="B4908" s="1" t="s">
        <v>456</v>
      </c>
      <c r="C4908" s="1" t="s">
        <v>296</v>
      </c>
      <c r="D4908" s="1" t="s">
        <v>32572</v>
      </c>
      <c r="E4908" s="1" t="s">
        <v>34659</v>
      </c>
      <c r="F4908" s="1" t="s">
        <v>32573</v>
      </c>
      <c r="G4908" t="str">
        <f t="shared" si="532"/>
        <v>Valid</v>
      </c>
      <c r="H4908" s="1" t="s">
        <v>32574</v>
      </c>
      <c r="I4908" t="str" cm="1">
        <f t="array" ref="I4908">IF(OR(TRIM(H4908)="",ISNUMBER(SEARCH("#",H4908)),AA4908&lt;Config!$B$8,SUMPRODUCT(--ISNUMBER(SEARCH({"a";"b";"c";"d";"e";"f";"g";"h";"i";"j";"k";"l";"m";"n";"o";"p";"q";"r";"s";"t";"u";"v";"w";"x";"y";"z"},H4908)))&gt;0),"Invalid","Valid")</f>
        <v>Valid</v>
      </c>
      <c r="J4908" s="1" t="s">
        <v>32575</v>
      </c>
      <c r="K4908" s="1" t="s">
        <v>378</v>
      </c>
      <c r="L4908" s="1" t="s">
        <v>49</v>
      </c>
      <c r="M4908" s="1" t="s">
        <v>343</v>
      </c>
      <c r="N4908" s="1" t="s">
        <v>713</v>
      </c>
      <c r="O4908" s="1" t="s">
        <v>69</v>
      </c>
      <c r="P4908" t="s">
        <v>590</v>
      </c>
      <c r="Q4908" s="1" t="s">
        <v>591</v>
      </c>
      <c r="R4908" s="1" t="s">
        <v>592</v>
      </c>
      <c r="S4908" s="1" t="s">
        <v>32576</v>
      </c>
      <c r="T4908" s="1" t="s">
        <v>32577</v>
      </c>
      <c r="U4908" s="1" t="s">
        <v>9864</v>
      </c>
      <c r="V4908" s="1" t="s">
        <v>32578</v>
      </c>
      <c r="W4908" s="1" t="s">
        <v>293</v>
      </c>
      <c r="X4908" t="str">
        <f t="shared" si="533"/>
        <v>Complete</v>
      </c>
      <c r="Y4908">
        <f>MAX(0,100-IF(G4908="Invalid",Config!$B$5,0)-IF(I4908="Invalid",Config!$B$6,0)-IF(X4908="Incomplete",Config!$B$7,0)-IF(AF4908="Yes",Config!$B$37,0))</f>
        <v>100</v>
      </c>
      <c r="Z4908" s="1">
        <f>IF(OR(TRIM(B4908)="",COUNTIF(Config!$B$15:$B$19,B4908)&gt;0),1,0)+IF(OR(TRIM(C4908)="",COUNTIF(Config!$B$15:$B$19,C4908)&gt;0),1,0)+IF(OR(TRIM(F4908)="",COUNTIF(Config!$B$15:$B$19,F4908)&gt;0),1,0)+IF(OR(TRIM(H4908)="",COUNTIF(Config!$B$15:$B$19,H4908)&gt;0),1,0)+IF(OR(TRIM(E4908)="",COUNTIF(Config!$B$15:$B$19,E4908)&gt;0),1,0)+IF(OR(TRIM(K4908)="",COUNTIF(Config!$B$15:$B$19,K4908)&gt;0),1,0)+IF(OR(TRIM(P4908)="",COUNTIF(Config!$B$15:$B$19,P4908)&gt;0),1,0)+IF(OR(TRIM(R4908)="",COUNTIF(Config!$B$15:$B$19,R4908)&gt;0),1,0)</f>
        <v>0</v>
      </c>
      <c r="AA4908" s="1" cm="1">
        <f t="array" ref="AA4908">SUMPRODUCT(LEN(H4908)-LEN(SUBSTITUTE(H4908,{"0";"1";"2";"3";"4";"5";"6";"7";"8";"9"},"")))</f>
        <v>10</v>
      </c>
      <c r="AC4908" t="str">
        <f t="shared" si="534"/>
        <v/>
      </c>
      <c r="AD4908">
        <f t="shared" si="535"/>
        <v>1</v>
      </c>
      <c r="AE4908">
        <f t="shared" si="536"/>
        <v>1</v>
      </c>
      <c r="AF4908" t="str">
        <f t="shared" si="537"/>
        <v>No</v>
      </c>
      <c r="AG4908">
        <f t="shared" ca="1" si="538"/>
        <v>653</v>
      </c>
      <c r="AH4908" t="str">
        <f ca="1">IF(OR(V4908="",AG4908=""),"Yes",IF(AG4908&gt;Config!$B$41,"Yes","No"))</f>
        <v>Yes</v>
      </c>
    </row>
    <row r="4909" spans="1:34" x14ac:dyDescent="0.25">
      <c r="A4909" s="1" t="s">
        <v>32579</v>
      </c>
      <c r="B4909" s="1" t="s">
        <v>609</v>
      </c>
      <c r="C4909" s="1" t="s">
        <v>230</v>
      </c>
      <c r="D4909" s="1" t="s">
        <v>32580</v>
      </c>
      <c r="E4909" s="1" t="s">
        <v>35781</v>
      </c>
      <c r="F4909" s="1" t="s">
        <v>32581</v>
      </c>
      <c r="G4909" t="str">
        <f t="shared" si="532"/>
        <v>Valid</v>
      </c>
      <c r="H4909" s="1" t="s">
        <v>32582</v>
      </c>
      <c r="I4909" t="str" cm="1">
        <f t="array" ref="I4909">IF(OR(TRIM(H4909)="",ISNUMBER(SEARCH("#",H4909)),AA4909&lt;Config!$B$8,SUMPRODUCT(--ISNUMBER(SEARCH({"a";"b";"c";"d";"e";"f";"g";"h";"i";"j";"k";"l";"m";"n";"o";"p";"q";"r";"s";"t";"u";"v";"w";"x";"y";"z"},H4909)))&gt;0),"Invalid","Valid")</f>
        <v>Valid</v>
      </c>
      <c r="J4909" s="1" t="s">
        <v>32583</v>
      </c>
      <c r="K4909" s="1" t="s">
        <v>83</v>
      </c>
      <c r="L4909" s="1" t="s">
        <v>450</v>
      </c>
      <c r="M4909" s="1" t="s">
        <v>235</v>
      </c>
      <c r="N4909" s="1" t="s">
        <v>68</v>
      </c>
      <c r="O4909" s="1" t="s">
        <v>180</v>
      </c>
      <c r="P4909" t="s">
        <v>104</v>
      </c>
      <c r="Q4909" s="1" t="s">
        <v>105</v>
      </c>
      <c r="R4909" s="1" t="s">
        <v>833</v>
      </c>
      <c r="S4909" s="1" t="s">
        <v>18500</v>
      </c>
      <c r="T4909" s="1" t="s">
        <v>32584</v>
      </c>
      <c r="U4909" s="1" t="s">
        <v>6579</v>
      </c>
      <c r="V4909" s="1" t="s">
        <v>1273</v>
      </c>
      <c r="W4909" s="1" t="s">
        <v>94</v>
      </c>
      <c r="X4909" t="str">
        <f t="shared" si="533"/>
        <v>Complete</v>
      </c>
      <c r="Y4909">
        <f>MAX(0,100-IF(G4909="Invalid",Config!$B$5,0)-IF(I4909="Invalid",Config!$B$6,0)-IF(X4909="Incomplete",Config!$B$7,0)-IF(AF4909="Yes",Config!$B$37,0))</f>
        <v>100</v>
      </c>
      <c r="Z4909" s="1">
        <f>IF(OR(TRIM(B4909)="",COUNTIF(Config!$B$15:$B$19,B4909)&gt;0),1,0)+IF(OR(TRIM(C4909)="",COUNTIF(Config!$B$15:$B$19,C4909)&gt;0),1,0)+IF(OR(TRIM(F4909)="",COUNTIF(Config!$B$15:$B$19,F4909)&gt;0),1,0)+IF(OR(TRIM(H4909)="",COUNTIF(Config!$B$15:$B$19,H4909)&gt;0),1,0)+IF(OR(TRIM(E4909)="",COUNTIF(Config!$B$15:$B$19,E4909)&gt;0),1,0)+IF(OR(TRIM(K4909)="",COUNTIF(Config!$B$15:$B$19,K4909)&gt;0),1,0)+IF(OR(TRIM(P4909)="",COUNTIF(Config!$B$15:$B$19,P4909)&gt;0),1,0)+IF(OR(TRIM(R4909)="",COUNTIF(Config!$B$15:$B$19,R4909)&gt;0),1,0)</f>
        <v>0</v>
      </c>
      <c r="AA4909" s="1" cm="1">
        <f t="array" ref="AA4909">SUMPRODUCT(LEN(H4909)-LEN(SUBSTITUTE(H4909,{"0";"1";"2";"3";"4";"5";"6";"7";"8";"9"},"")))</f>
        <v>11</v>
      </c>
      <c r="AC4909" t="str">
        <f t="shared" si="534"/>
        <v/>
      </c>
      <c r="AD4909">
        <f t="shared" si="535"/>
        <v>1</v>
      </c>
      <c r="AE4909">
        <f t="shared" si="536"/>
        <v>1</v>
      </c>
      <c r="AF4909" t="str">
        <f t="shared" si="537"/>
        <v>No</v>
      </c>
      <c r="AG4909" t="str">
        <f t="shared" ca="1" si="538"/>
        <v/>
      </c>
      <c r="AH4909" t="str">
        <f ca="1">IF(OR(V4909="",AG4909=""),"Yes",IF(AG4909&gt;Config!$B$41,"Yes","No"))</f>
        <v>Yes</v>
      </c>
    </row>
    <row r="4910" spans="1:34" x14ac:dyDescent="0.25">
      <c r="A4910" s="1" t="s">
        <v>32585</v>
      </c>
      <c r="B4910" s="1" t="s">
        <v>1266</v>
      </c>
      <c r="C4910" s="1" t="s">
        <v>748</v>
      </c>
      <c r="D4910" s="1" t="s">
        <v>32586</v>
      </c>
      <c r="E4910" s="1" t="s">
        <v>33927</v>
      </c>
      <c r="F4910" s="1" t="s">
        <v>32587</v>
      </c>
      <c r="G4910" t="str">
        <f t="shared" si="532"/>
        <v>Valid</v>
      </c>
      <c r="H4910" s="1" t="s">
        <v>32588</v>
      </c>
      <c r="I4910" t="str" cm="1">
        <f t="array" ref="I4910">IF(OR(TRIM(H4910)="",ISNUMBER(SEARCH("#",H4910)),AA4910&lt;Config!$B$8,SUMPRODUCT(--ISNUMBER(SEARCH({"a";"b";"c";"d";"e";"f";"g";"h";"i";"j";"k";"l";"m";"n";"o";"p";"q";"r";"s";"t";"u";"v";"w";"x";"y";"z"},H4910)))&gt;0),"Invalid","Valid")</f>
        <v>Valid</v>
      </c>
      <c r="J4910" s="1" t="s">
        <v>32589</v>
      </c>
      <c r="K4910" s="1" t="s">
        <v>48</v>
      </c>
      <c r="L4910" s="1" t="s">
        <v>179</v>
      </c>
      <c r="M4910" s="1" t="s">
        <v>391</v>
      </c>
      <c r="N4910" s="1" t="s">
        <v>252</v>
      </c>
      <c r="O4910" s="1" t="s">
        <v>69</v>
      </c>
      <c r="P4910" t="s">
        <v>53</v>
      </c>
      <c r="Q4910" s="1" t="s">
        <v>150</v>
      </c>
      <c r="R4910" s="1" t="s">
        <v>288</v>
      </c>
      <c r="S4910" s="1" t="s">
        <v>22270</v>
      </c>
      <c r="T4910" s="1" t="s">
        <v>32590</v>
      </c>
      <c r="U4910" s="1" t="s">
        <v>5891</v>
      </c>
      <c r="V4910" s="1" t="s">
        <v>1347</v>
      </c>
      <c r="W4910" s="1" t="s">
        <v>202</v>
      </c>
      <c r="X4910" t="str">
        <f t="shared" si="533"/>
        <v>Complete</v>
      </c>
      <c r="Y4910">
        <f>MAX(0,100-IF(G4910="Invalid",Config!$B$5,0)-IF(I4910="Invalid",Config!$B$6,0)-IF(X4910="Incomplete",Config!$B$7,0)-IF(AF4910="Yes",Config!$B$37,0))</f>
        <v>100</v>
      </c>
      <c r="Z4910" s="1">
        <f>IF(OR(TRIM(B4910)="",COUNTIF(Config!$B$15:$B$19,B4910)&gt;0),1,0)+IF(OR(TRIM(C4910)="",COUNTIF(Config!$B$15:$B$19,C4910)&gt;0),1,0)+IF(OR(TRIM(F4910)="",COUNTIF(Config!$B$15:$B$19,F4910)&gt;0),1,0)+IF(OR(TRIM(H4910)="",COUNTIF(Config!$B$15:$B$19,H4910)&gt;0),1,0)+IF(OR(TRIM(E4910)="",COUNTIF(Config!$B$15:$B$19,E4910)&gt;0),1,0)+IF(OR(TRIM(K4910)="",COUNTIF(Config!$B$15:$B$19,K4910)&gt;0),1,0)+IF(OR(TRIM(P4910)="",COUNTIF(Config!$B$15:$B$19,P4910)&gt;0),1,0)+IF(OR(TRIM(R4910)="",COUNTIF(Config!$B$15:$B$19,R4910)&gt;0),1,0)</f>
        <v>0</v>
      </c>
      <c r="AA4910" s="1" cm="1">
        <f t="array" ref="AA4910">SUMPRODUCT(LEN(H4910)-LEN(SUBSTITUTE(H4910,{"0";"1";"2";"3";"4";"5";"6";"7";"8";"9"},"")))</f>
        <v>12</v>
      </c>
      <c r="AC4910" t="str">
        <f t="shared" si="534"/>
        <v/>
      </c>
      <c r="AD4910">
        <f t="shared" si="535"/>
        <v>1</v>
      </c>
      <c r="AE4910">
        <f t="shared" si="536"/>
        <v>1</v>
      </c>
      <c r="AF4910" t="str">
        <f t="shared" si="537"/>
        <v>No</v>
      </c>
      <c r="AG4910">
        <f t="shared" ca="1" si="538"/>
        <v>37</v>
      </c>
      <c r="AH4910" t="str">
        <f ca="1">IF(OR(V4910="",AG4910=""),"Yes",IF(AG4910&gt;Config!$B$41,"Yes","No"))</f>
        <v>No</v>
      </c>
    </row>
    <row r="4911" spans="1:34" x14ac:dyDescent="0.25">
      <c r="A4911" s="1" t="s">
        <v>32591</v>
      </c>
      <c r="B4911" s="1" t="s">
        <v>650</v>
      </c>
      <c r="C4911" s="1" t="s">
        <v>1389</v>
      </c>
      <c r="D4911" s="1" t="s">
        <v>32592</v>
      </c>
      <c r="E4911" s="1" t="s">
        <v>34213</v>
      </c>
      <c r="F4911" s="1" t="s">
        <v>32593</v>
      </c>
      <c r="G4911" t="str">
        <f t="shared" si="532"/>
        <v>Valid</v>
      </c>
      <c r="H4911" s="1" t="s">
        <v>32594</v>
      </c>
      <c r="I4911" t="str" cm="1">
        <f t="array" ref="I4911">IF(OR(TRIM(H4911)="",ISNUMBER(SEARCH("#",H4911)),AA4911&lt;Config!$B$8,SUMPRODUCT(--ISNUMBER(SEARCH({"a";"b";"c";"d";"e";"f";"g";"h";"i";"j";"k";"l";"m";"n";"o";"p";"q";"r";"s";"t";"u";"v";"w";"x";"y";"z"},H4911)))&gt;0),"Invalid","Valid")</f>
        <v>Valid</v>
      </c>
      <c r="J4911" s="1" t="s">
        <v>32595</v>
      </c>
      <c r="K4911" s="1" t="s">
        <v>369</v>
      </c>
      <c r="L4911" s="1" t="s">
        <v>134</v>
      </c>
      <c r="M4911" s="1" t="s">
        <v>135</v>
      </c>
      <c r="N4911" s="1" t="s">
        <v>148</v>
      </c>
      <c r="O4911" s="1" t="s">
        <v>180</v>
      </c>
      <c r="P4911" t="s">
        <v>344</v>
      </c>
      <c r="Q4911" s="1" t="s">
        <v>345</v>
      </c>
      <c r="R4911" s="1" t="s">
        <v>1141</v>
      </c>
      <c r="S4911" s="1" t="s">
        <v>32596</v>
      </c>
      <c r="T4911" s="1" t="s">
        <v>32597</v>
      </c>
      <c r="U4911" s="1" t="s">
        <v>5437</v>
      </c>
      <c r="V4911" s="1" t="s">
        <v>1273</v>
      </c>
      <c r="W4911" s="1" t="s">
        <v>125</v>
      </c>
      <c r="X4911" t="str">
        <f t="shared" si="533"/>
        <v>Complete</v>
      </c>
      <c r="Y4911">
        <f>MAX(0,100-IF(G4911="Invalid",Config!$B$5,0)-IF(I4911="Invalid",Config!$B$6,0)-IF(X4911="Incomplete",Config!$B$7,0)-IF(AF4911="Yes",Config!$B$37,0))</f>
        <v>100</v>
      </c>
      <c r="Z4911" s="1">
        <f>IF(OR(TRIM(B4911)="",COUNTIF(Config!$B$15:$B$19,B4911)&gt;0),1,0)+IF(OR(TRIM(C4911)="",COUNTIF(Config!$B$15:$B$19,C4911)&gt;0),1,0)+IF(OR(TRIM(F4911)="",COUNTIF(Config!$B$15:$B$19,F4911)&gt;0),1,0)+IF(OR(TRIM(H4911)="",COUNTIF(Config!$B$15:$B$19,H4911)&gt;0),1,0)+IF(OR(TRIM(E4911)="",COUNTIF(Config!$B$15:$B$19,E4911)&gt;0),1,0)+IF(OR(TRIM(K4911)="",COUNTIF(Config!$B$15:$B$19,K4911)&gt;0),1,0)+IF(OR(TRIM(P4911)="",COUNTIF(Config!$B$15:$B$19,P4911)&gt;0),1,0)+IF(OR(TRIM(R4911)="",COUNTIF(Config!$B$15:$B$19,R4911)&gt;0),1,0)</f>
        <v>0</v>
      </c>
      <c r="AA4911" s="1" cm="1">
        <f t="array" ref="AA4911">SUMPRODUCT(LEN(H4911)-LEN(SUBSTITUTE(H4911,{"0";"1";"2";"3";"4";"5";"6";"7";"8";"9"},"")))</f>
        <v>10</v>
      </c>
      <c r="AC4911" t="str">
        <f t="shared" si="534"/>
        <v/>
      </c>
      <c r="AD4911">
        <f t="shared" si="535"/>
        <v>1</v>
      </c>
      <c r="AE4911">
        <f t="shared" si="536"/>
        <v>1</v>
      </c>
      <c r="AF4911" t="str">
        <f t="shared" si="537"/>
        <v>No</v>
      </c>
      <c r="AG4911" t="str">
        <f t="shared" ca="1" si="538"/>
        <v/>
      </c>
      <c r="AH4911" t="str">
        <f ca="1">IF(OR(V4911="",AG4911=""),"Yes",IF(AG4911&gt;Config!$B$41,"Yes","No"))</f>
        <v>Yes</v>
      </c>
    </row>
    <row r="4912" spans="1:34" x14ac:dyDescent="0.25">
      <c r="A4912" s="1" t="s">
        <v>32598</v>
      </c>
      <c r="B4912" s="1" t="s">
        <v>597</v>
      </c>
      <c r="C4912" s="1" t="s">
        <v>308</v>
      </c>
      <c r="D4912" s="1" t="s">
        <v>6677</v>
      </c>
      <c r="E4912" s="1" t="s">
        <v>633</v>
      </c>
      <c r="F4912" s="1" t="s">
        <v>32599</v>
      </c>
      <c r="G4912" t="str">
        <f t="shared" si="532"/>
        <v>Valid</v>
      </c>
      <c r="H4912" s="1" t="s">
        <v>32600</v>
      </c>
      <c r="I4912" t="str" cm="1">
        <f t="array" ref="I4912">IF(OR(TRIM(H4912)="",ISNUMBER(SEARCH("#",H4912)),AA4912&lt;Config!$B$8,SUMPRODUCT(--ISNUMBER(SEARCH({"a";"b";"c";"d";"e";"f";"g";"h";"i";"j";"k";"l";"m";"n";"o";"p";"q";"r";"s";"t";"u";"v";"w";"x";"y";"z"},H4912)))&gt;0),"Invalid","Valid")</f>
        <v>Valid</v>
      </c>
      <c r="J4912" s="1" t="s">
        <v>32601</v>
      </c>
      <c r="K4912" s="1" t="s">
        <v>425</v>
      </c>
      <c r="L4912" s="1" t="s">
        <v>67</v>
      </c>
      <c r="M4912" s="1" t="s">
        <v>235</v>
      </c>
      <c r="N4912" s="1" t="s">
        <v>148</v>
      </c>
      <c r="O4912" s="1" t="s">
        <v>196</v>
      </c>
      <c r="P4912" t="s">
        <v>53</v>
      </c>
      <c r="Q4912" s="1" t="s">
        <v>181</v>
      </c>
      <c r="R4912" s="1" t="s">
        <v>55</v>
      </c>
      <c r="S4912" s="1" t="s">
        <v>32602</v>
      </c>
      <c r="T4912" s="1" t="s">
        <v>32603</v>
      </c>
      <c r="U4912" s="1" t="s">
        <v>17787</v>
      </c>
      <c r="V4912" s="1" t="s">
        <v>13826</v>
      </c>
      <c r="W4912" s="1" t="s">
        <v>202</v>
      </c>
      <c r="X4912" t="str">
        <f t="shared" si="533"/>
        <v>Complete</v>
      </c>
      <c r="Y4912">
        <f>MAX(0,100-IF(G4912="Invalid",Config!$B$5,0)-IF(I4912="Invalid",Config!$B$6,0)-IF(X4912="Incomplete",Config!$B$7,0)-IF(AF4912="Yes",Config!$B$37,0))</f>
        <v>100</v>
      </c>
      <c r="Z4912" s="1">
        <f>IF(OR(TRIM(B4912)="",COUNTIF(Config!$B$15:$B$19,B4912)&gt;0),1,0)+IF(OR(TRIM(C4912)="",COUNTIF(Config!$B$15:$B$19,C4912)&gt;0),1,0)+IF(OR(TRIM(F4912)="",COUNTIF(Config!$B$15:$B$19,F4912)&gt;0),1,0)+IF(OR(TRIM(H4912)="",COUNTIF(Config!$B$15:$B$19,H4912)&gt;0),1,0)+IF(OR(TRIM(E4912)="",COUNTIF(Config!$B$15:$B$19,E4912)&gt;0),1,0)+IF(OR(TRIM(K4912)="",COUNTIF(Config!$B$15:$B$19,K4912)&gt;0),1,0)+IF(OR(TRIM(P4912)="",COUNTIF(Config!$B$15:$B$19,P4912)&gt;0),1,0)+IF(OR(TRIM(R4912)="",COUNTIF(Config!$B$15:$B$19,R4912)&gt;0),1,0)</f>
        <v>0</v>
      </c>
      <c r="AA4912" s="1" cm="1">
        <f t="array" ref="AA4912">SUMPRODUCT(LEN(H4912)-LEN(SUBSTITUTE(H4912,{"0";"1";"2";"3";"4";"5";"6";"7";"8";"9"},"")))</f>
        <v>12</v>
      </c>
      <c r="AC4912" t="str">
        <f t="shared" si="534"/>
        <v/>
      </c>
      <c r="AD4912">
        <f t="shared" si="535"/>
        <v>1</v>
      </c>
      <c r="AE4912">
        <f t="shared" si="536"/>
        <v>1</v>
      </c>
      <c r="AF4912" t="str">
        <f t="shared" si="537"/>
        <v>No</v>
      </c>
      <c r="AG4912">
        <f t="shared" ca="1" si="538"/>
        <v>245</v>
      </c>
      <c r="AH4912" t="str">
        <f ca="1">IF(OR(V4912="",AG4912=""),"Yes",IF(AG4912&gt;Config!$B$41,"Yes","No"))</f>
        <v>No</v>
      </c>
    </row>
    <row r="4913" spans="1:34" x14ac:dyDescent="0.25">
      <c r="A4913" s="1" t="s">
        <v>32604</v>
      </c>
      <c r="B4913" s="1" t="s">
        <v>1241</v>
      </c>
      <c r="C4913" s="1" t="s">
        <v>445</v>
      </c>
      <c r="D4913" s="1" t="s">
        <v>31625</v>
      </c>
      <c r="E4913" s="1" t="s">
        <v>35782</v>
      </c>
      <c r="F4913" s="1" t="s">
        <v>32605</v>
      </c>
      <c r="G4913" t="str">
        <f t="shared" si="532"/>
        <v>Invalid</v>
      </c>
      <c r="H4913" s="1" t="s">
        <v>32606</v>
      </c>
      <c r="I4913" t="str" cm="1">
        <f t="array" ref="I4913">IF(OR(TRIM(H4913)="",ISNUMBER(SEARCH("#",H4913)),AA4913&lt;Config!$B$8,SUMPRODUCT(--ISNUMBER(SEARCH({"a";"b";"c";"d";"e";"f";"g";"h";"i";"j";"k";"l";"m";"n";"o";"p";"q";"r";"s";"t";"u";"v";"w";"x";"y";"z"},H4913)))&gt;0),"Invalid","Valid")</f>
        <v>Valid</v>
      </c>
      <c r="J4913" s="1" t="s">
        <v>32607</v>
      </c>
      <c r="K4913" s="1" t="s">
        <v>1001</v>
      </c>
      <c r="L4913" s="1" t="s">
        <v>179</v>
      </c>
      <c r="M4913" s="1" t="s">
        <v>30</v>
      </c>
      <c r="N4913" s="1" t="s">
        <v>51</v>
      </c>
      <c r="O4913" s="1" t="s">
        <v>180</v>
      </c>
      <c r="P4913" t="s">
        <v>87</v>
      </c>
      <c r="Q4913" s="1" t="s">
        <v>438</v>
      </c>
      <c r="R4913" s="1" t="s">
        <v>136</v>
      </c>
      <c r="S4913" s="1" t="s">
        <v>646</v>
      </c>
      <c r="T4913" s="1" t="s">
        <v>32608</v>
      </c>
      <c r="U4913" s="1" t="s">
        <v>7090</v>
      </c>
      <c r="V4913" s="1" t="s">
        <v>17605</v>
      </c>
      <c r="W4913" s="1" t="s">
        <v>40</v>
      </c>
      <c r="X4913" t="str">
        <f t="shared" si="533"/>
        <v>Complete</v>
      </c>
      <c r="Y4913">
        <f>MAX(0,100-IF(G4913="Invalid",Config!$B$5,0)-IF(I4913="Invalid",Config!$B$6,0)-IF(X4913="Incomplete",Config!$B$7,0)-IF(AF4913="Yes",Config!$B$37,0))</f>
        <v>70</v>
      </c>
      <c r="Z4913" s="1">
        <f>IF(OR(TRIM(B4913)="",COUNTIF(Config!$B$15:$B$19,B4913)&gt;0),1,0)+IF(OR(TRIM(C4913)="",COUNTIF(Config!$B$15:$B$19,C4913)&gt;0),1,0)+IF(OR(TRIM(F4913)="",COUNTIF(Config!$B$15:$B$19,F4913)&gt;0),1,0)+IF(OR(TRIM(H4913)="",COUNTIF(Config!$B$15:$B$19,H4913)&gt;0),1,0)+IF(OR(TRIM(E4913)="",COUNTIF(Config!$B$15:$B$19,E4913)&gt;0),1,0)+IF(OR(TRIM(K4913)="",COUNTIF(Config!$B$15:$B$19,K4913)&gt;0),1,0)+IF(OR(TRIM(P4913)="",COUNTIF(Config!$B$15:$B$19,P4913)&gt;0),1,0)+IF(OR(TRIM(R4913)="",COUNTIF(Config!$B$15:$B$19,R4913)&gt;0),1,0)</f>
        <v>0</v>
      </c>
      <c r="AA4913" s="1" cm="1">
        <f t="array" ref="AA4913">SUMPRODUCT(LEN(H4913)-LEN(SUBSTITUTE(H4913,{"0";"1";"2";"3";"4";"5";"6";"7";"8";"9"},"")))</f>
        <v>11</v>
      </c>
      <c r="AC4913" t="str">
        <f t="shared" si="534"/>
        <v>Invalid Email</v>
      </c>
      <c r="AD4913">
        <f t="shared" si="535"/>
        <v>0</v>
      </c>
      <c r="AE4913">
        <f t="shared" si="536"/>
        <v>1</v>
      </c>
      <c r="AF4913" t="str">
        <f t="shared" si="537"/>
        <v>No</v>
      </c>
      <c r="AG4913">
        <f t="shared" ca="1" si="538"/>
        <v>466</v>
      </c>
      <c r="AH4913" t="str">
        <f ca="1">IF(OR(V4913="",AG4913=""),"Yes",IF(AG4913&gt;Config!$B$41,"Yes","No"))</f>
        <v>Yes</v>
      </c>
    </row>
    <row r="4914" spans="1:34" x14ac:dyDescent="0.25">
      <c r="A4914" s="1" t="s">
        <v>32609</v>
      </c>
      <c r="B4914" s="1" t="s">
        <v>554</v>
      </c>
      <c r="C4914" s="1" t="s">
        <v>219</v>
      </c>
      <c r="D4914" s="1" t="s">
        <v>32610</v>
      </c>
      <c r="E4914" s="1" t="s">
        <v>33824</v>
      </c>
      <c r="F4914" s="1" t="s">
        <v>32611</v>
      </c>
      <c r="G4914" t="str">
        <f t="shared" si="532"/>
        <v>Valid</v>
      </c>
      <c r="H4914" s="1" t="s">
        <v>1215</v>
      </c>
      <c r="I4914" t="str" cm="1">
        <f t="array" ref="I4914">IF(OR(TRIM(H4914)="",ISNUMBER(SEARCH("#",H4914)),AA4914&lt;Config!$B$8,SUMPRODUCT(--ISNUMBER(SEARCH({"a";"b";"c";"d";"e";"f";"g";"h";"i";"j";"k";"l";"m";"n";"o";"p";"q";"r";"s";"t";"u";"v";"w";"x";"y";"z"},H4914)))&gt;0),"Invalid","Valid")</f>
        <v>Invalid</v>
      </c>
      <c r="J4914" s="1" t="s">
        <v>32612</v>
      </c>
      <c r="K4914" s="1" t="s">
        <v>83</v>
      </c>
      <c r="L4914" s="1" t="s">
        <v>29</v>
      </c>
      <c r="M4914" s="1" t="s">
        <v>135</v>
      </c>
      <c r="N4914" s="1" t="s">
        <v>86</v>
      </c>
      <c r="O4914" s="1" t="s">
        <v>180</v>
      </c>
      <c r="P4914" t="s">
        <v>236</v>
      </c>
      <c r="Q4914" s="1" t="s">
        <v>238</v>
      </c>
      <c r="R4914" s="1" t="s">
        <v>238</v>
      </c>
      <c r="S4914" s="1" t="s">
        <v>32613</v>
      </c>
      <c r="T4914" s="1" t="s">
        <v>32614</v>
      </c>
      <c r="U4914" s="1" t="s">
        <v>25416</v>
      </c>
      <c r="V4914" s="1" t="s">
        <v>140</v>
      </c>
      <c r="W4914" s="1" t="s">
        <v>384</v>
      </c>
      <c r="X4914" t="str">
        <f t="shared" si="533"/>
        <v>Complete</v>
      </c>
      <c r="Y4914">
        <f>MAX(0,100-IF(G4914="Invalid",Config!$B$5,0)-IF(I4914="Invalid",Config!$B$6,0)-IF(X4914="Incomplete",Config!$B$7,0)-IF(AF4914="Yes",Config!$B$37,0))</f>
        <v>80</v>
      </c>
      <c r="Z4914" s="1">
        <f>IF(OR(TRIM(B4914)="",COUNTIF(Config!$B$15:$B$19,B4914)&gt;0),1,0)+IF(OR(TRIM(C4914)="",COUNTIF(Config!$B$15:$B$19,C4914)&gt;0),1,0)+IF(OR(TRIM(F4914)="",COUNTIF(Config!$B$15:$B$19,F4914)&gt;0),1,0)+IF(OR(TRIM(H4914)="",COUNTIF(Config!$B$15:$B$19,H4914)&gt;0),1,0)+IF(OR(TRIM(E4914)="",COUNTIF(Config!$B$15:$B$19,E4914)&gt;0),1,0)+IF(OR(TRIM(K4914)="",COUNTIF(Config!$B$15:$B$19,K4914)&gt;0),1,0)+IF(OR(TRIM(P4914)="",COUNTIF(Config!$B$15:$B$19,P4914)&gt;0),1,0)+IF(OR(TRIM(R4914)="",COUNTIF(Config!$B$15:$B$19,R4914)&gt;0),1,0)</f>
        <v>0</v>
      </c>
      <c r="AA4914" s="1" cm="1">
        <f t="array" ref="AA4914">SUMPRODUCT(LEN(H4914)-LEN(SUBSTITUTE(H4914,{"0";"1";"2";"3";"4";"5";"6";"7";"8";"9"},"")))</f>
        <v>0</v>
      </c>
      <c r="AC4914" t="str">
        <f t="shared" si="534"/>
        <v>Invalid Phone</v>
      </c>
      <c r="AD4914">
        <f t="shared" si="535"/>
        <v>1</v>
      </c>
      <c r="AE4914">
        <f t="shared" si="536"/>
        <v>0</v>
      </c>
      <c r="AF4914" t="str">
        <f t="shared" si="537"/>
        <v>No</v>
      </c>
      <c r="AG4914">
        <f t="shared" ca="1" si="538"/>
        <v>37</v>
      </c>
      <c r="AH4914" t="str">
        <f ca="1">IF(OR(V4914="",AG4914=""),"Yes",IF(AG4914&gt;Config!$B$41,"Yes","No"))</f>
        <v>No</v>
      </c>
    </row>
    <row r="4915" spans="1:34" x14ac:dyDescent="0.25">
      <c r="A4915" s="1" t="s">
        <v>32615</v>
      </c>
      <c r="B4915" s="1" t="s">
        <v>1293</v>
      </c>
      <c r="C4915" s="1" t="s">
        <v>1736</v>
      </c>
      <c r="D4915" s="1" t="s">
        <v>19835</v>
      </c>
      <c r="E4915" s="1" t="s">
        <v>34422</v>
      </c>
      <c r="F4915" s="1" t="s">
        <v>32616</v>
      </c>
      <c r="G4915" t="str">
        <f t="shared" si="532"/>
        <v>Valid</v>
      </c>
      <c r="H4915" s="1" t="s">
        <v>32617</v>
      </c>
      <c r="I4915" t="str" cm="1">
        <f t="array" ref="I4915">IF(OR(TRIM(H4915)="",ISNUMBER(SEARCH("#",H4915)),AA4915&lt;Config!$B$8,SUMPRODUCT(--ISNUMBER(SEARCH({"a";"b";"c";"d";"e";"f";"g";"h";"i";"j";"k";"l";"m";"n";"o";"p";"q";"r";"s";"t";"u";"v";"w";"x";"y";"z"},H4915)))&gt;0),"Invalid","Valid")</f>
        <v>Valid</v>
      </c>
      <c r="J4915" s="1" t="s">
        <v>884</v>
      </c>
      <c r="K4915" s="1" t="s">
        <v>195</v>
      </c>
      <c r="L4915" s="1" t="s">
        <v>84</v>
      </c>
      <c r="M4915" s="1" t="s">
        <v>33825</v>
      </c>
      <c r="N4915" s="1" t="s">
        <v>51</v>
      </c>
      <c r="O4915" s="1" t="s">
        <v>266</v>
      </c>
      <c r="P4915" t="s">
        <v>328</v>
      </c>
      <c r="Q4915" s="1" t="s">
        <v>329</v>
      </c>
      <c r="R4915" s="1" t="s">
        <v>330</v>
      </c>
      <c r="S4915" s="1" t="s">
        <v>7247</v>
      </c>
      <c r="T4915" s="1" t="s">
        <v>32618</v>
      </c>
      <c r="U4915" s="1" t="s">
        <v>9408</v>
      </c>
      <c r="V4915" s="1" t="s">
        <v>140</v>
      </c>
      <c r="W4915" s="1" t="s">
        <v>202</v>
      </c>
      <c r="X4915" t="str">
        <f t="shared" si="533"/>
        <v>Complete</v>
      </c>
      <c r="Y4915">
        <f>MAX(0,100-IF(G4915="Invalid",Config!$B$5,0)-IF(I4915="Invalid",Config!$B$6,0)-IF(X4915="Incomplete",Config!$B$7,0)-IF(AF4915="Yes",Config!$B$37,0))</f>
        <v>100</v>
      </c>
      <c r="Z4915" s="1">
        <f>IF(OR(TRIM(B4915)="",COUNTIF(Config!$B$15:$B$19,B4915)&gt;0),1,0)+IF(OR(TRIM(C4915)="",COUNTIF(Config!$B$15:$B$19,C4915)&gt;0),1,0)+IF(OR(TRIM(F4915)="",COUNTIF(Config!$B$15:$B$19,F4915)&gt;0),1,0)+IF(OR(TRIM(H4915)="",COUNTIF(Config!$B$15:$B$19,H4915)&gt;0),1,0)+IF(OR(TRIM(E4915)="",COUNTIF(Config!$B$15:$B$19,E4915)&gt;0),1,0)+IF(OR(TRIM(K4915)="",COUNTIF(Config!$B$15:$B$19,K4915)&gt;0),1,0)+IF(OR(TRIM(P4915)="",COUNTIF(Config!$B$15:$B$19,P4915)&gt;0),1,0)+IF(OR(TRIM(R4915)="",COUNTIF(Config!$B$15:$B$19,R4915)&gt;0),1,0)</f>
        <v>0</v>
      </c>
      <c r="AA4915" s="1" cm="1">
        <f t="array" ref="AA4915">SUMPRODUCT(LEN(H4915)-LEN(SUBSTITUTE(H4915,{"0";"1";"2";"3";"4";"5";"6";"7";"8";"9"},"")))</f>
        <v>11</v>
      </c>
      <c r="AC4915" t="str">
        <f t="shared" si="534"/>
        <v/>
      </c>
      <c r="AD4915">
        <f t="shared" si="535"/>
        <v>1</v>
      </c>
      <c r="AE4915">
        <f t="shared" si="536"/>
        <v>1</v>
      </c>
      <c r="AF4915" t="str">
        <f t="shared" si="537"/>
        <v>No</v>
      </c>
      <c r="AG4915">
        <f t="shared" ca="1" si="538"/>
        <v>37</v>
      </c>
      <c r="AH4915" t="str">
        <f ca="1">IF(OR(V4915="",AG4915=""),"Yes",IF(AG4915&gt;Config!$B$41,"Yes","No"))</f>
        <v>No</v>
      </c>
    </row>
    <row r="4916" spans="1:34" x14ac:dyDescent="0.25">
      <c r="A4916" s="1" t="s">
        <v>32619</v>
      </c>
      <c r="B4916" s="1" t="s">
        <v>7543</v>
      </c>
      <c r="C4916" s="1" t="s">
        <v>956</v>
      </c>
      <c r="D4916" s="1" t="s">
        <v>24080</v>
      </c>
      <c r="E4916" s="1" t="s">
        <v>191</v>
      </c>
      <c r="F4916" s="1" t="s">
        <v>32620</v>
      </c>
      <c r="G4916" t="str">
        <f t="shared" si="532"/>
        <v>Valid</v>
      </c>
      <c r="H4916" s="1" t="s">
        <v>32621</v>
      </c>
      <c r="I4916" t="str" cm="1">
        <f t="array" ref="I4916">IF(OR(TRIM(H4916)="",ISNUMBER(SEARCH("#",H4916)),AA4916&lt;Config!$B$8,SUMPRODUCT(--ISNUMBER(SEARCH({"a";"b";"c";"d";"e";"f";"g";"h";"i";"j";"k";"l";"m";"n";"o";"p";"q";"r";"s";"t";"u";"v";"w";"x";"y";"z"},H4916)))&gt;0),"Invalid","Valid")</f>
        <v>Valid</v>
      </c>
      <c r="J4916" s="1" t="s">
        <v>131</v>
      </c>
      <c r="K4916" s="1" t="s">
        <v>504</v>
      </c>
      <c r="L4916" s="1" t="s">
        <v>84</v>
      </c>
      <c r="M4916" s="1" t="s">
        <v>118</v>
      </c>
      <c r="N4916" s="1" t="s">
        <v>224</v>
      </c>
      <c r="O4916" s="1" t="s">
        <v>69</v>
      </c>
      <c r="P4916" t="s">
        <v>236</v>
      </c>
      <c r="Q4916" s="1" t="s">
        <v>237</v>
      </c>
      <c r="R4916" s="1" t="s">
        <v>253</v>
      </c>
      <c r="S4916" s="1" t="s">
        <v>16593</v>
      </c>
      <c r="T4916" s="1" t="s">
        <v>32622</v>
      </c>
      <c r="U4916" s="1" t="s">
        <v>10161</v>
      </c>
      <c r="V4916" s="1" t="s">
        <v>9922</v>
      </c>
      <c r="W4916" s="1" t="s">
        <v>75</v>
      </c>
      <c r="X4916" t="str">
        <f t="shared" si="533"/>
        <v>Complete</v>
      </c>
      <c r="Y4916">
        <f>MAX(0,100-IF(G4916="Invalid",Config!$B$5,0)-IF(I4916="Invalid",Config!$B$6,0)-IF(X4916="Incomplete",Config!$B$7,0)-IF(AF4916="Yes",Config!$B$37,0))</f>
        <v>100</v>
      </c>
      <c r="Z4916" s="1">
        <f>IF(OR(TRIM(B4916)="",COUNTIF(Config!$B$15:$B$19,B4916)&gt;0),1,0)+IF(OR(TRIM(C4916)="",COUNTIF(Config!$B$15:$B$19,C4916)&gt;0),1,0)+IF(OR(TRIM(F4916)="",COUNTIF(Config!$B$15:$B$19,F4916)&gt;0),1,0)+IF(OR(TRIM(H4916)="",COUNTIF(Config!$B$15:$B$19,H4916)&gt;0),1,0)+IF(OR(TRIM(E4916)="",COUNTIF(Config!$B$15:$B$19,E4916)&gt;0),1,0)+IF(OR(TRIM(K4916)="",COUNTIF(Config!$B$15:$B$19,K4916)&gt;0),1,0)+IF(OR(TRIM(P4916)="",COUNTIF(Config!$B$15:$B$19,P4916)&gt;0),1,0)+IF(OR(TRIM(R4916)="",COUNTIF(Config!$B$15:$B$19,R4916)&gt;0),1,0)</f>
        <v>0</v>
      </c>
      <c r="AA4916" s="1" cm="1">
        <f t="array" ref="AA4916">SUMPRODUCT(LEN(H4916)-LEN(SUBSTITUTE(H4916,{"0";"1";"2";"3";"4";"5";"6";"7";"8";"9"},"")))</f>
        <v>12</v>
      </c>
      <c r="AC4916" t="str">
        <f t="shared" si="534"/>
        <v/>
      </c>
      <c r="AD4916">
        <f t="shared" si="535"/>
        <v>1</v>
      </c>
      <c r="AE4916">
        <f t="shared" si="536"/>
        <v>1</v>
      </c>
      <c r="AF4916" t="str">
        <f t="shared" si="537"/>
        <v>No</v>
      </c>
      <c r="AG4916">
        <f t="shared" ca="1" si="538"/>
        <v>652</v>
      </c>
      <c r="AH4916" t="str">
        <f ca="1">IF(OR(V4916="",AG4916=""),"Yes",IF(AG4916&gt;Config!$B$41,"Yes","No"))</f>
        <v>Yes</v>
      </c>
    </row>
    <row r="4917" spans="1:34" x14ac:dyDescent="0.25">
      <c r="A4917" s="1" t="s">
        <v>32623</v>
      </c>
      <c r="B4917" s="1" t="s">
        <v>33815</v>
      </c>
      <c r="C4917" s="1" t="s">
        <v>189</v>
      </c>
      <c r="D4917" s="1" t="s">
        <v>189</v>
      </c>
      <c r="E4917" s="1" t="s">
        <v>34473</v>
      </c>
      <c r="F4917" s="1" t="s">
        <v>32624</v>
      </c>
      <c r="G4917" t="str">
        <f t="shared" si="532"/>
        <v>Valid</v>
      </c>
      <c r="H4917" s="1" t="s">
        <v>32625</v>
      </c>
      <c r="I4917" t="str" cm="1">
        <f t="array" ref="I4917">IF(OR(TRIM(H4917)="",ISNUMBER(SEARCH("#",H4917)),AA4917&lt;Config!$B$8,SUMPRODUCT(--ISNUMBER(SEARCH({"a";"b";"c";"d";"e";"f";"g";"h";"i";"j";"k";"l";"m";"n";"o";"p";"q";"r";"s";"t";"u";"v";"w";"x";"y";"z"},H4917)))&gt;0),"Invalid","Valid")</f>
        <v>Valid</v>
      </c>
      <c r="J4917" s="1" t="s">
        <v>32626</v>
      </c>
      <c r="K4917" s="1" t="s">
        <v>250</v>
      </c>
      <c r="L4917" s="1" t="s">
        <v>29</v>
      </c>
      <c r="M4917" s="1" t="s">
        <v>33825</v>
      </c>
      <c r="N4917" s="1" t="s">
        <v>252</v>
      </c>
      <c r="O4917" s="1" t="s">
        <v>149</v>
      </c>
      <c r="P4917" t="s">
        <v>53</v>
      </c>
      <c r="Q4917" s="1" t="s">
        <v>181</v>
      </c>
      <c r="R4917" s="1" t="s">
        <v>55</v>
      </c>
      <c r="S4917" s="1" t="s">
        <v>32627</v>
      </c>
      <c r="T4917" s="1" t="s">
        <v>32628</v>
      </c>
      <c r="U4917" s="1" t="s">
        <v>32629</v>
      </c>
      <c r="V4917" s="1" t="s">
        <v>10100</v>
      </c>
      <c r="W4917" s="1" t="s">
        <v>384</v>
      </c>
      <c r="X4917" t="str">
        <f t="shared" si="533"/>
        <v>Incomplete</v>
      </c>
      <c r="Y4917">
        <f>MAX(0,100-IF(G4917="Invalid",Config!$B$5,0)-IF(I4917="Invalid",Config!$B$6,0)-IF(X4917="Incomplete",Config!$B$7,0)-IF(AF4917="Yes",Config!$B$37,0))</f>
        <v>60</v>
      </c>
      <c r="Z4917" s="1">
        <f>IF(OR(TRIM(B4917)="",COUNTIF(Config!$B$15:$B$19,B4917)&gt;0),1,0)+IF(OR(TRIM(C4917)="",COUNTIF(Config!$B$15:$B$19,C4917)&gt;0),1,0)+IF(OR(TRIM(F4917)="",COUNTIF(Config!$B$15:$B$19,F4917)&gt;0),1,0)+IF(OR(TRIM(H4917)="",COUNTIF(Config!$B$15:$B$19,H4917)&gt;0),1,0)+IF(OR(TRIM(E4917)="",COUNTIF(Config!$B$15:$B$19,E4917)&gt;0),1,0)+IF(OR(TRIM(K4917)="",COUNTIF(Config!$B$15:$B$19,K4917)&gt;0),1,0)+IF(OR(TRIM(P4917)="",COUNTIF(Config!$B$15:$B$19,P4917)&gt;0),1,0)+IF(OR(TRIM(R4917)="",COUNTIF(Config!$B$15:$B$19,R4917)&gt;0),1,0)</f>
        <v>1</v>
      </c>
      <c r="AA4917" s="1" cm="1">
        <f t="array" ref="AA4917">SUMPRODUCT(LEN(H4917)-LEN(SUBSTITUTE(H4917,{"0";"1";"2";"3";"4";"5";"6";"7";"8";"9"},"")))</f>
        <v>12</v>
      </c>
      <c r="AC4917" t="str">
        <f t="shared" si="534"/>
        <v>Incomplete Profile</v>
      </c>
      <c r="AD4917">
        <f t="shared" si="535"/>
        <v>1</v>
      </c>
      <c r="AE4917">
        <f t="shared" si="536"/>
        <v>1</v>
      </c>
      <c r="AF4917" t="str">
        <f t="shared" si="537"/>
        <v>No</v>
      </c>
      <c r="AG4917">
        <f t="shared" ca="1" si="538"/>
        <v>269</v>
      </c>
      <c r="AH4917" t="str">
        <f ca="1">IF(OR(V4917="",AG4917=""),"Yes",IF(AG4917&gt;Config!$B$41,"Yes","No"))</f>
        <v>No</v>
      </c>
    </row>
    <row r="4918" spans="1:34" x14ac:dyDescent="0.25">
      <c r="A4918" s="1" t="s">
        <v>32630</v>
      </c>
      <c r="B4918" s="1" t="s">
        <v>1147</v>
      </c>
      <c r="C4918" s="1" t="s">
        <v>620</v>
      </c>
      <c r="D4918" s="1" t="s">
        <v>32631</v>
      </c>
      <c r="E4918" s="1" t="s">
        <v>35783</v>
      </c>
      <c r="F4918" s="1" t="s">
        <v>35784</v>
      </c>
      <c r="G4918" t="str">
        <f t="shared" si="532"/>
        <v>Valid</v>
      </c>
      <c r="H4918" s="1" t="s">
        <v>32632</v>
      </c>
      <c r="I4918" t="str" cm="1">
        <f t="array" ref="I4918">IF(OR(TRIM(H4918)="",ISNUMBER(SEARCH("#",H4918)),AA4918&lt;Config!$B$8,SUMPRODUCT(--ISNUMBER(SEARCH({"a";"b";"c";"d";"e";"f";"g";"h";"i";"j";"k";"l";"m";"n";"o";"p";"q";"r";"s";"t";"u";"v";"w";"x";"y";"z"},H4918)))&gt;0),"Invalid","Valid")</f>
        <v>Valid</v>
      </c>
      <c r="J4918" s="1" t="s">
        <v>32633</v>
      </c>
      <c r="K4918" s="1" t="s">
        <v>83</v>
      </c>
      <c r="L4918" s="1" t="s">
        <v>49</v>
      </c>
      <c r="M4918" s="1" t="s">
        <v>103</v>
      </c>
      <c r="N4918" s="1" t="s">
        <v>437</v>
      </c>
      <c r="O4918" s="1" t="s">
        <v>149</v>
      </c>
      <c r="P4918" t="s">
        <v>344</v>
      </c>
      <c r="Q4918" s="1" t="s">
        <v>1199</v>
      </c>
      <c r="R4918" s="1" t="s">
        <v>1141</v>
      </c>
      <c r="S4918" s="1" t="s">
        <v>26256</v>
      </c>
      <c r="T4918" s="1" t="s">
        <v>32634</v>
      </c>
      <c r="U4918" s="1" t="s">
        <v>2952</v>
      </c>
      <c r="V4918" s="1" t="s">
        <v>32635</v>
      </c>
      <c r="W4918" s="1" t="s">
        <v>60</v>
      </c>
      <c r="X4918" t="str">
        <f t="shared" si="533"/>
        <v>Complete</v>
      </c>
      <c r="Y4918">
        <f>MAX(0,100-IF(G4918="Invalid",Config!$B$5,0)-IF(I4918="Invalid",Config!$B$6,0)-IF(X4918="Incomplete",Config!$B$7,0)-IF(AF4918="Yes",Config!$B$37,0))</f>
        <v>100</v>
      </c>
      <c r="Z4918" s="1">
        <f>IF(OR(TRIM(B4918)="",COUNTIF(Config!$B$15:$B$19,B4918)&gt;0),1,0)+IF(OR(TRIM(C4918)="",COUNTIF(Config!$B$15:$B$19,C4918)&gt;0),1,0)+IF(OR(TRIM(F4918)="",COUNTIF(Config!$B$15:$B$19,F4918)&gt;0),1,0)+IF(OR(TRIM(H4918)="",COUNTIF(Config!$B$15:$B$19,H4918)&gt;0),1,0)+IF(OR(TRIM(E4918)="",COUNTIF(Config!$B$15:$B$19,E4918)&gt;0),1,0)+IF(OR(TRIM(K4918)="",COUNTIF(Config!$B$15:$B$19,K4918)&gt;0),1,0)+IF(OR(TRIM(P4918)="",COUNTIF(Config!$B$15:$B$19,P4918)&gt;0),1,0)+IF(OR(TRIM(R4918)="",COUNTIF(Config!$B$15:$B$19,R4918)&gt;0),1,0)</f>
        <v>0</v>
      </c>
      <c r="AA4918" s="1" cm="1">
        <f t="array" ref="AA4918">SUMPRODUCT(LEN(H4918)-LEN(SUBSTITUTE(H4918,{"0";"1";"2";"3";"4";"5";"6";"7";"8";"9"},"")))</f>
        <v>11</v>
      </c>
      <c r="AC4918" t="str">
        <f t="shared" si="534"/>
        <v/>
      </c>
      <c r="AD4918">
        <f t="shared" si="535"/>
        <v>1</v>
      </c>
      <c r="AE4918">
        <f t="shared" si="536"/>
        <v>1</v>
      </c>
      <c r="AF4918" t="str">
        <f t="shared" si="537"/>
        <v>No</v>
      </c>
      <c r="AG4918">
        <f t="shared" ca="1" si="538"/>
        <v>253</v>
      </c>
      <c r="AH4918" t="str">
        <f ca="1">IF(OR(V4918="",AG4918=""),"Yes",IF(AG4918&gt;Config!$B$41,"Yes","No"))</f>
        <v>No</v>
      </c>
    </row>
    <row r="4919" spans="1:34" x14ac:dyDescent="0.25">
      <c r="A4919" s="1" t="s">
        <v>32636</v>
      </c>
      <c r="B4919" s="1" t="s">
        <v>1283</v>
      </c>
      <c r="C4919" s="1" t="s">
        <v>511</v>
      </c>
      <c r="D4919" s="1" t="s">
        <v>22882</v>
      </c>
      <c r="E4919" s="1" t="s">
        <v>33866</v>
      </c>
      <c r="F4919" s="1" t="s">
        <v>32637</v>
      </c>
      <c r="G4919" t="str">
        <f t="shared" si="532"/>
        <v>Valid</v>
      </c>
      <c r="H4919" s="1" t="s">
        <v>32638</v>
      </c>
      <c r="I4919" t="str" cm="1">
        <f t="array" ref="I4919">IF(OR(TRIM(H4919)="",ISNUMBER(SEARCH("#",H4919)),AA4919&lt;Config!$B$8,SUMPRODUCT(--ISNUMBER(SEARCH({"a";"b";"c";"d";"e";"f";"g";"h";"i";"j";"k";"l";"m";"n";"o";"p";"q";"r";"s";"t";"u";"v";"w";"x";"y";"z"},H4919)))&gt;0),"Invalid","Valid")</f>
        <v>Valid</v>
      </c>
      <c r="J4919" s="1" t="s">
        <v>32639</v>
      </c>
      <c r="K4919" s="1" t="s">
        <v>83</v>
      </c>
      <c r="L4919" s="1" t="s">
        <v>265</v>
      </c>
      <c r="M4919" s="1" t="s">
        <v>251</v>
      </c>
      <c r="N4919" s="1" t="s">
        <v>358</v>
      </c>
      <c r="O4919" s="1" t="s">
        <v>149</v>
      </c>
      <c r="P4919" t="s">
        <v>104</v>
      </c>
      <c r="Q4919" s="1" t="s">
        <v>732</v>
      </c>
      <c r="R4919" s="1" t="s">
        <v>833</v>
      </c>
      <c r="S4919" s="1" t="s">
        <v>32640</v>
      </c>
      <c r="T4919" s="1" t="s">
        <v>32641</v>
      </c>
      <c r="U4919" s="1" t="s">
        <v>3058</v>
      </c>
      <c r="V4919" s="1" t="s">
        <v>1239</v>
      </c>
      <c r="W4919" s="1" t="s">
        <v>60</v>
      </c>
      <c r="X4919" t="str">
        <f t="shared" si="533"/>
        <v>Complete</v>
      </c>
      <c r="Y4919">
        <f>MAX(0,100-IF(G4919="Invalid",Config!$B$5,0)-IF(I4919="Invalid",Config!$B$6,0)-IF(X4919="Incomplete",Config!$B$7,0)-IF(AF4919="Yes",Config!$B$37,0))</f>
        <v>100</v>
      </c>
      <c r="Z4919" s="1">
        <f>IF(OR(TRIM(B4919)="",COUNTIF(Config!$B$15:$B$19,B4919)&gt;0),1,0)+IF(OR(TRIM(C4919)="",COUNTIF(Config!$B$15:$B$19,C4919)&gt;0),1,0)+IF(OR(TRIM(F4919)="",COUNTIF(Config!$B$15:$B$19,F4919)&gt;0),1,0)+IF(OR(TRIM(H4919)="",COUNTIF(Config!$B$15:$B$19,H4919)&gt;0),1,0)+IF(OR(TRIM(E4919)="",COUNTIF(Config!$B$15:$B$19,E4919)&gt;0),1,0)+IF(OR(TRIM(K4919)="",COUNTIF(Config!$B$15:$B$19,K4919)&gt;0),1,0)+IF(OR(TRIM(P4919)="",COUNTIF(Config!$B$15:$B$19,P4919)&gt;0),1,0)+IF(OR(TRIM(R4919)="",COUNTIF(Config!$B$15:$B$19,R4919)&gt;0),1,0)</f>
        <v>0</v>
      </c>
      <c r="AA4919" s="1" cm="1">
        <f t="array" ref="AA4919">SUMPRODUCT(LEN(H4919)-LEN(SUBSTITUTE(H4919,{"0";"1";"2";"3";"4";"5";"6";"7";"8";"9"},"")))</f>
        <v>11</v>
      </c>
      <c r="AC4919" t="str">
        <f t="shared" si="534"/>
        <v/>
      </c>
      <c r="AD4919">
        <f t="shared" si="535"/>
        <v>1</v>
      </c>
      <c r="AE4919">
        <f t="shared" si="536"/>
        <v>1</v>
      </c>
      <c r="AF4919" t="str">
        <f t="shared" si="537"/>
        <v>No</v>
      </c>
      <c r="AG4919">
        <f t="shared" ca="1" si="538"/>
        <v>470</v>
      </c>
      <c r="AH4919" t="str">
        <f ca="1">IF(OR(V4919="",AG4919=""),"Yes",IF(AG4919&gt;Config!$B$41,"Yes","No"))</f>
        <v>Yes</v>
      </c>
    </row>
    <row r="4920" spans="1:34" x14ac:dyDescent="0.25">
      <c r="A4920" s="1" t="s">
        <v>32642</v>
      </c>
      <c r="B4920" s="1" t="s">
        <v>219</v>
      </c>
      <c r="C4920" s="1" t="s">
        <v>308</v>
      </c>
      <c r="D4920" s="1" t="s">
        <v>32643</v>
      </c>
      <c r="E4920" s="1" t="s">
        <v>34212</v>
      </c>
      <c r="F4920" s="1" t="s">
        <v>32644</v>
      </c>
      <c r="G4920" t="str">
        <f t="shared" si="532"/>
        <v>Invalid</v>
      </c>
      <c r="H4920" s="1" t="s">
        <v>32645</v>
      </c>
      <c r="I4920" t="str" cm="1">
        <f t="array" ref="I4920">IF(OR(TRIM(H4920)="",ISNUMBER(SEARCH("#",H4920)),AA4920&lt;Config!$B$8,SUMPRODUCT(--ISNUMBER(SEARCH({"a";"b";"c";"d";"e";"f";"g";"h";"i";"j";"k";"l";"m";"n";"o";"p";"q";"r";"s";"t";"u";"v";"w";"x";"y";"z"},H4920)))&gt;0),"Invalid","Valid")</f>
        <v>Valid</v>
      </c>
      <c r="J4920" s="1" t="s">
        <v>32646</v>
      </c>
      <c r="K4920" s="1" t="s">
        <v>1001</v>
      </c>
      <c r="L4920" s="1" t="s">
        <v>102</v>
      </c>
      <c r="M4920" s="1" t="s">
        <v>165</v>
      </c>
      <c r="N4920" s="1" t="s">
        <v>437</v>
      </c>
      <c r="O4920" s="1" t="s">
        <v>180</v>
      </c>
      <c r="P4920" t="s">
        <v>87</v>
      </c>
      <c r="Q4920" s="1" t="s">
        <v>88</v>
      </c>
      <c r="R4920" s="1" t="s">
        <v>559</v>
      </c>
      <c r="S4920" s="1" t="s">
        <v>32647</v>
      </c>
      <c r="T4920" s="1" t="s">
        <v>32648</v>
      </c>
      <c r="U4920" s="1" t="s">
        <v>1337</v>
      </c>
      <c r="V4920" s="1" t="s">
        <v>5240</v>
      </c>
      <c r="W4920" s="1" t="s">
        <v>293</v>
      </c>
      <c r="X4920" t="str">
        <f t="shared" si="533"/>
        <v>Complete</v>
      </c>
      <c r="Y4920">
        <f>MAX(0,100-IF(G4920="Invalid",Config!$B$5,0)-IF(I4920="Invalid",Config!$B$6,0)-IF(X4920="Incomplete",Config!$B$7,0)-IF(AF4920="Yes",Config!$B$37,0))</f>
        <v>70</v>
      </c>
      <c r="Z4920" s="1">
        <f>IF(OR(TRIM(B4920)="",COUNTIF(Config!$B$15:$B$19,B4920)&gt;0),1,0)+IF(OR(TRIM(C4920)="",COUNTIF(Config!$B$15:$B$19,C4920)&gt;0),1,0)+IF(OR(TRIM(F4920)="",COUNTIF(Config!$B$15:$B$19,F4920)&gt;0),1,0)+IF(OR(TRIM(H4920)="",COUNTIF(Config!$B$15:$B$19,H4920)&gt;0),1,0)+IF(OR(TRIM(E4920)="",COUNTIF(Config!$B$15:$B$19,E4920)&gt;0),1,0)+IF(OR(TRIM(K4920)="",COUNTIF(Config!$B$15:$B$19,K4920)&gt;0),1,0)+IF(OR(TRIM(P4920)="",COUNTIF(Config!$B$15:$B$19,P4920)&gt;0),1,0)+IF(OR(TRIM(R4920)="",COUNTIF(Config!$B$15:$B$19,R4920)&gt;0),1,0)</f>
        <v>0</v>
      </c>
      <c r="AA4920" s="1" cm="1">
        <f t="array" ref="AA4920">SUMPRODUCT(LEN(H4920)-LEN(SUBSTITUTE(H4920,{"0";"1";"2";"3";"4";"5";"6";"7";"8";"9"},"")))</f>
        <v>10</v>
      </c>
      <c r="AC4920" t="str">
        <f t="shared" si="534"/>
        <v>Invalid Email</v>
      </c>
      <c r="AD4920">
        <f t="shared" si="535"/>
        <v>0</v>
      </c>
      <c r="AE4920">
        <f t="shared" si="536"/>
        <v>1</v>
      </c>
      <c r="AF4920" t="str">
        <f t="shared" si="537"/>
        <v>No</v>
      </c>
      <c r="AG4920">
        <f t="shared" ca="1" si="538"/>
        <v>347</v>
      </c>
      <c r="AH4920" t="str">
        <f ca="1">IF(OR(V4920="",AG4920=""),"Yes",IF(AG4920&gt;Config!$B$41,"Yes","No"))</f>
        <v>No</v>
      </c>
    </row>
    <row r="4921" spans="1:34" x14ac:dyDescent="0.25">
      <c r="A4921" s="1" t="s">
        <v>32649</v>
      </c>
      <c r="B4921" s="1" t="s">
        <v>1302</v>
      </c>
      <c r="C4921" s="1" t="s">
        <v>1441</v>
      </c>
      <c r="D4921" s="1" t="s">
        <v>32650</v>
      </c>
      <c r="E4921" s="1" t="s">
        <v>35785</v>
      </c>
      <c r="F4921" s="1" t="s">
        <v>32651</v>
      </c>
      <c r="G4921" t="str">
        <f t="shared" si="532"/>
        <v>Valid</v>
      </c>
      <c r="H4921" s="1" t="s">
        <v>32652</v>
      </c>
      <c r="I4921" t="str" cm="1">
        <f t="array" ref="I4921">IF(OR(TRIM(H4921)="",ISNUMBER(SEARCH("#",H4921)),AA4921&lt;Config!$B$8,SUMPRODUCT(--ISNUMBER(SEARCH({"a";"b";"c";"d";"e";"f";"g";"h";"i";"j";"k";"l";"m";"n";"o";"p";"q";"r";"s";"t";"u";"v";"w";"x";"y";"z"},H4921)))&gt;0),"Invalid","Valid")</f>
        <v>Valid</v>
      </c>
      <c r="J4921" s="1" t="s">
        <v>32653</v>
      </c>
      <c r="K4921" s="1" t="s">
        <v>369</v>
      </c>
      <c r="L4921" s="1" t="s">
        <v>164</v>
      </c>
      <c r="M4921" s="1" t="s">
        <v>85</v>
      </c>
      <c r="N4921" s="1" t="s">
        <v>86</v>
      </c>
      <c r="O4921" s="1" t="s">
        <v>180</v>
      </c>
      <c r="P4921" t="s">
        <v>87</v>
      </c>
      <c r="Q4921" s="1" t="s">
        <v>88</v>
      </c>
      <c r="R4921" s="1" t="s">
        <v>550</v>
      </c>
      <c r="S4921" s="1" t="s">
        <v>32654</v>
      </c>
      <c r="T4921" s="1" t="s">
        <v>32655</v>
      </c>
      <c r="U4921" s="1" t="s">
        <v>32656</v>
      </c>
      <c r="V4921" s="1" t="s">
        <v>8531</v>
      </c>
      <c r="W4921" s="1" t="s">
        <v>125</v>
      </c>
      <c r="X4921" t="str">
        <f t="shared" si="533"/>
        <v>Complete</v>
      </c>
      <c r="Y4921">
        <f>MAX(0,100-IF(G4921="Invalid",Config!$B$5,0)-IF(I4921="Invalid",Config!$B$6,0)-IF(X4921="Incomplete",Config!$B$7,0)-IF(AF4921="Yes",Config!$B$37,0))</f>
        <v>100</v>
      </c>
      <c r="Z4921" s="1">
        <f>IF(OR(TRIM(B4921)="",COUNTIF(Config!$B$15:$B$19,B4921)&gt;0),1,0)+IF(OR(TRIM(C4921)="",COUNTIF(Config!$B$15:$B$19,C4921)&gt;0),1,0)+IF(OR(TRIM(F4921)="",COUNTIF(Config!$B$15:$B$19,F4921)&gt;0),1,0)+IF(OR(TRIM(H4921)="",COUNTIF(Config!$B$15:$B$19,H4921)&gt;0),1,0)+IF(OR(TRIM(E4921)="",COUNTIF(Config!$B$15:$B$19,E4921)&gt;0),1,0)+IF(OR(TRIM(K4921)="",COUNTIF(Config!$B$15:$B$19,K4921)&gt;0),1,0)+IF(OR(TRIM(P4921)="",COUNTIF(Config!$B$15:$B$19,P4921)&gt;0),1,0)+IF(OR(TRIM(R4921)="",COUNTIF(Config!$B$15:$B$19,R4921)&gt;0),1,0)</f>
        <v>0</v>
      </c>
      <c r="AA4921" s="1" cm="1">
        <f t="array" ref="AA4921">SUMPRODUCT(LEN(H4921)-LEN(SUBSTITUTE(H4921,{"0";"1";"2";"3";"4";"5";"6";"7";"8";"9"},"")))</f>
        <v>11</v>
      </c>
      <c r="AC4921" t="str">
        <f t="shared" si="534"/>
        <v/>
      </c>
      <c r="AD4921">
        <f t="shared" si="535"/>
        <v>1</v>
      </c>
      <c r="AE4921">
        <f t="shared" si="536"/>
        <v>1</v>
      </c>
      <c r="AF4921" t="str">
        <f t="shared" si="537"/>
        <v>No</v>
      </c>
      <c r="AG4921">
        <f t="shared" ca="1" si="538"/>
        <v>444</v>
      </c>
      <c r="AH4921" t="str">
        <f ca="1">IF(OR(V4921="",AG4921=""),"Yes",IF(AG4921&gt;Config!$B$41,"Yes","No"))</f>
        <v>Yes</v>
      </c>
    </row>
    <row r="4922" spans="1:34" x14ac:dyDescent="0.25">
      <c r="A4922" s="1" t="s">
        <v>32657</v>
      </c>
      <c r="B4922" s="1" t="s">
        <v>1185</v>
      </c>
      <c r="C4922" s="1" t="s">
        <v>899</v>
      </c>
      <c r="D4922" s="1" t="s">
        <v>32658</v>
      </c>
      <c r="E4922" s="1" t="s">
        <v>35786</v>
      </c>
      <c r="F4922" s="1" t="s">
        <v>32659</v>
      </c>
      <c r="G4922" t="str">
        <f t="shared" si="532"/>
        <v>Valid</v>
      </c>
      <c r="H4922" s="1" t="s">
        <v>16873</v>
      </c>
      <c r="I4922" t="str" cm="1">
        <f t="array" ref="I4922">IF(OR(TRIM(H4922)="",ISNUMBER(SEARCH("#",H4922)),AA4922&lt;Config!$B$8,SUMPRODUCT(--ISNUMBER(SEARCH({"a";"b";"c";"d";"e";"f";"g";"h";"i";"j";"k";"l";"m";"n";"o";"p";"q";"r";"s";"t";"u";"v";"w";"x";"y";"z"},H4922)))&gt;0),"Invalid","Valid")</f>
        <v>Valid</v>
      </c>
      <c r="J4922" s="1" t="s">
        <v>32660</v>
      </c>
      <c r="K4922" s="1" t="s">
        <v>625</v>
      </c>
      <c r="L4922" s="1" t="s">
        <v>164</v>
      </c>
      <c r="M4922" s="1" t="s">
        <v>251</v>
      </c>
      <c r="N4922" s="1" t="s">
        <v>86</v>
      </c>
      <c r="O4922" s="1" t="s">
        <v>180</v>
      </c>
      <c r="P4922" t="s">
        <v>104</v>
      </c>
      <c r="Q4922" s="1" t="s">
        <v>105</v>
      </c>
      <c r="R4922" s="1" t="s">
        <v>922</v>
      </c>
      <c r="S4922" s="1" t="s">
        <v>32661</v>
      </c>
      <c r="T4922" s="1" t="s">
        <v>32662</v>
      </c>
      <c r="U4922" s="1" t="s">
        <v>9356</v>
      </c>
      <c r="V4922" s="1" t="s">
        <v>3317</v>
      </c>
      <c r="W4922" s="1" t="s">
        <v>202</v>
      </c>
      <c r="X4922" t="str">
        <f t="shared" si="533"/>
        <v>Complete</v>
      </c>
      <c r="Y4922">
        <f>MAX(0,100-IF(G4922="Invalid",Config!$B$5,0)-IF(I4922="Invalid",Config!$B$6,0)-IF(X4922="Incomplete",Config!$B$7,0)-IF(AF4922="Yes",Config!$B$37,0))</f>
        <v>75</v>
      </c>
      <c r="Z4922" s="1">
        <f>IF(OR(TRIM(B4922)="",COUNTIF(Config!$B$15:$B$19,B4922)&gt;0),1,0)+IF(OR(TRIM(C4922)="",COUNTIF(Config!$B$15:$B$19,C4922)&gt;0),1,0)+IF(OR(TRIM(F4922)="",COUNTIF(Config!$B$15:$B$19,F4922)&gt;0),1,0)+IF(OR(TRIM(H4922)="",COUNTIF(Config!$B$15:$B$19,H4922)&gt;0),1,0)+IF(OR(TRIM(E4922)="",COUNTIF(Config!$B$15:$B$19,E4922)&gt;0),1,0)+IF(OR(TRIM(K4922)="",COUNTIF(Config!$B$15:$B$19,K4922)&gt;0),1,0)+IF(OR(TRIM(P4922)="",COUNTIF(Config!$B$15:$B$19,P4922)&gt;0),1,0)+IF(OR(TRIM(R4922)="",COUNTIF(Config!$B$15:$B$19,R4922)&gt;0),1,0)</f>
        <v>0</v>
      </c>
      <c r="AA4922" s="1" cm="1">
        <f t="array" ref="AA4922">SUMPRODUCT(LEN(H4922)-LEN(SUBSTITUTE(H4922,{"0";"1";"2";"3";"4";"5";"6";"7";"8";"9"},"")))</f>
        <v>11</v>
      </c>
      <c r="AC4922" t="str">
        <f t="shared" si="534"/>
        <v>Potential Duplicate</v>
      </c>
      <c r="AD4922">
        <f t="shared" si="535"/>
        <v>1</v>
      </c>
      <c r="AE4922">
        <f t="shared" si="536"/>
        <v>2</v>
      </c>
      <c r="AF4922" t="str">
        <f t="shared" si="537"/>
        <v>Yes</v>
      </c>
      <c r="AG4922">
        <f t="shared" ca="1" si="538"/>
        <v>146</v>
      </c>
      <c r="AH4922" t="str">
        <f ca="1">IF(OR(V4922="",AG4922=""),"Yes",IF(AG4922&gt;Config!$B$41,"Yes","No"))</f>
        <v>No</v>
      </c>
    </row>
    <row r="4923" spans="1:34" x14ac:dyDescent="0.25">
      <c r="A4923" s="1" t="s">
        <v>32663</v>
      </c>
      <c r="B4923" s="1" t="s">
        <v>218</v>
      </c>
      <c r="C4923" s="1" t="s">
        <v>946</v>
      </c>
      <c r="D4923" s="1" t="s">
        <v>8047</v>
      </c>
      <c r="E4923" s="1" t="s">
        <v>35747</v>
      </c>
      <c r="F4923" s="1" t="s">
        <v>32664</v>
      </c>
      <c r="G4923" t="str">
        <f t="shared" si="532"/>
        <v>Valid</v>
      </c>
      <c r="H4923" s="1" t="s">
        <v>32665</v>
      </c>
      <c r="I4923" t="str" cm="1">
        <f t="array" ref="I4923">IF(OR(TRIM(H4923)="",ISNUMBER(SEARCH("#",H4923)),AA4923&lt;Config!$B$8,SUMPRODUCT(--ISNUMBER(SEARCH({"a";"b";"c";"d";"e";"f";"g";"h";"i";"j";"k";"l";"m";"n";"o";"p";"q";"r";"s";"t";"u";"v";"w";"x";"y";"z"},H4923)))&gt;0),"Invalid","Valid")</f>
        <v>Valid</v>
      </c>
      <c r="J4923" s="1" t="s">
        <v>32666</v>
      </c>
      <c r="K4923" s="1" t="s">
        <v>147</v>
      </c>
      <c r="L4923" s="1" t="s">
        <v>265</v>
      </c>
      <c r="M4923" s="1" t="s">
        <v>33825</v>
      </c>
      <c r="N4923" s="1" t="s">
        <v>713</v>
      </c>
      <c r="O4923" s="1" t="s">
        <v>180</v>
      </c>
      <c r="P4923" t="s">
        <v>344</v>
      </c>
      <c r="Q4923" s="1" t="s">
        <v>1199</v>
      </c>
      <c r="R4923" s="1" t="s">
        <v>1141</v>
      </c>
      <c r="S4923" s="1" t="s">
        <v>7828</v>
      </c>
      <c r="T4923" s="1" t="s">
        <v>32667</v>
      </c>
      <c r="U4923" s="1" t="s">
        <v>2572</v>
      </c>
      <c r="V4923" s="1" t="s">
        <v>895</v>
      </c>
      <c r="W4923" s="1" t="s">
        <v>202</v>
      </c>
      <c r="X4923" t="str">
        <f t="shared" si="533"/>
        <v>Complete</v>
      </c>
      <c r="Y4923">
        <f>MAX(0,100-IF(G4923="Invalid",Config!$B$5,0)-IF(I4923="Invalid",Config!$B$6,0)-IF(X4923="Incomplete",Config!$B$7,0)-IF(AF4923="Yes",Config!$B$37,0))</f>
        <v>100</v>
      </c>
      <c r="Z4923" s="1">
        <f>IF(OR(TRIM(B4923)="",COUNTIF(Config!$B$15:$B$19,B4923)&gt;0),1,0)+IF(OR(TRIM(C4923)="",COUNTIF(Config!$B$15:$B$19,C4923)&gt;0),1,0)+IF(OR(TRIM(F4923)="",COUNTIF(Config!$B$15:$B$19,F4923)&gt;0),1,0)+IF(OR(TRIM(H4923)="",COUNTIF(Config!$B$15:$B$19,H4923)&gt;0),1,0)+IF(OR(TRIM(E4923)="",COUNTIF(Config!$B$15:$B$19,E4923)&gt;0),1,0)+IF(OR(TRIM(K4923)="",COUNTIF(Config!$B$15:$B$19,K4923)&gt;0),1,0)+IF(OR(TRIM(P4923)="",COUNTIF(Config!$B$15:$B$19,P4923)&gt;0),1,0)+IF(OR(TRIM(R4923)="",COUNTIF(Config!$B$15:$B$19,R4923)&gt;0),1,0)</f>
        <v>0</v>
      </c>
      <c r="AA4923" s="1" cm="1">
        <f t="array" ref="AA4923">SUMPRODUCT(LEN(H4923)-LEN(SUBSTITUTE(H4923,{"0";"1";"2";"3";"4";"5";"6";"7";"8";"9"},"")))</f>
        <v>11</v>
      </c>
      <c r="AC4923" t="str">
        <f t="shared" si="534"/>
        <v/>
      </c>
      <c r="AD4923">
        <f t="shared" si="535"/>
        <v>1</v>
      </c>
      <c r="AE4923">
        <f t="shared" si="536"/>
        <v>1</v>
      </c>
      <c r="AF4923" t="str">
        <f t="shared" si="537"/>
        <v>No</v>
      </c>
      <c r="AG4923">
        <f t="shared" ca="1" si="538"/>
        <v>323</v>
      </c>
      <c r="AH4923" t="str">
        <f ca="1">IF(OR(V4923="",AG4923=""),"Yes",IF(AG4923&gt;Config!$B$41,"Yes","No"))</f>
        <v>No</v>
      </c>
    </row>
    <row r="4924" spans="1:34" x14ac:dyDescent="0.25">
      <c r="A4924" s="1" t="s">
        <v>32668</v>
      </c>
      <c r="B4924" s="1" t="s">
        <v>1450</v>
      </c>
      <c r="C4924" s="1" t="s">
        <v>205</v>
      </c>
      <c r="D4924" s="1" t="s">
        <v>32669</v>
      </c>
      <c r="E4924" s="1" t="s">
        <v>35106</v>
      </c>
      <c r="F4924" s="1" t="s">
        <v>32670</v>
      </c>
      <c r="G4924" t="str">
        <f t="shared" si="532"/>
        <v>Valid</v>
      </c>
      <c r="H4924" s="1" t="s">
        <v>32671</v>
      </c>
      <c r="I4924" t="str" cm="1">
        <f t="array" ref="I4924">IF(OR(TRIM(H4924)="",ISNUMBER(SEARCH("#",H4924)),AA4924&lt;Config!$B$8,SUMPRODUCT(--ISNUMBER(SEARCH({"a";"b";"c";"d";"e";"f";"g";"h";"i";"j";"k";"l";"m";"n";"o";"p";"q";"r";"s";"t";"u";"v";"w";"x";"y";"z"},H4924)))&gt;0),"Invalid","Valid")</f>
        <v>Valid</v>
      </c>
      <c r="J4924" s="1" t="s">
        <v>32672</v>
      </c>
      <c r="K4924" s="1" t="s">
        <v>504</v>
      </c>
      <c r="L4924" s="1" t="s">
        <v>134</v>
      </c>
      <c r="M4924" s="1" t="s">
        <v>391</v>
      </c>
      <c r="N4924" s="1" t="s">
        <v>33819</v>
      </c>
      <c r="O4924" s="1" t="s">
        <v>69</v>
      </c>
      <c r="P4924" t="s">
        <v>33</v>
      </c>
      <c r="Q4924" s="1" t="s">
        <v>119</v>
      </c>
      <c r="R4924" s="1" t="s">
        <v>35</v>
      </c>
      <c r="S4924" s="1" t="s">
        <v>3754</v>
      </c>
      <c r="T4924" s="1" t="s">
        <v>32673</v>
      </c>
      <c r="U4924" s="1" t="s">
        <v>3815</v>
      </c>
      <c r="V4924" s="1" t="s">
        <v>12207</v>
      </c>
      <c r="W4924" s="1" t="s">
        <v>186</v>
      </c>
      <c r="X4924" t="str">
        <f t="shared" si="533"/>
        <v>Complete</v>
      </c>
      <c r="Y4924">
        <f>MAX(0,100-IF(G4924="Invalid",Config!$B$5,0)-IF(I4924="Invalid",Config!$B$6,0)-IF(X4924="Incomplete",Config!$B$7,0)-IF(AF4924="Yes",Config!$B$37,0))</f>
        <v>100</v>
      </c>
      <c r="Z4924" s="1">
        <f>IF(OR(TRIM(B4924)="",COUNTIF(Config!$B$15:$B$19,B4924)&gt;0),1,0)+IF(OR(TRIM(C4924)="",COUNTIF(Config!$B$15:$B$19,C4924)&gt;0),1,0)+IF(OR(TRIM(F4924)="",COUNTIF(Config!$B$15:$B$19,F4924)&gt;0),1,0)+IF(OR(TRIM(H4924)="",COUNTIF(Config!$B$15:$B$19,H4924)&gt;0),1,0)+IF(OR(TRIM(E4924)="",COUNTIF(Config!$B$15:$B$19,E4924)&gt;0),1,0)+IF(OR(TRIM(K4924)="",COUNTIF(Config!$B$15:$B$19,K4924)&gt;0),1,0)+IF(OR(TRIM(P4924)="",COUNTIF(Config!$B$15:$B$19,P4924)&gt;0),1,0)+IF(OR(TRIM(R4924)="",COUNTIF(Config!$B$15:$B$19,R4924)&gt;0),1,0)</f>
        <v>0</v>
      </c>
      <c r="AA4924" s="1" cm="1">
        <f t="array" ref="AA4924">SUMPRODUCT(LEN(H4924)-LEN(SUBSTITUTE(H4924,{"0";"1";"2";"3";"4";"5";"6";"7";"8";"9"},"")))</f>
        <v>10</v>
      </c>
      <c r="AC4924" t="str">
        <f t="shared" si="534"/>
        <v/>
      </c>
      <c r="AD4924">
        <f t="shared" si="535"/>
        <v>1</v>
      </c>
      <c r="AE4924">
        <f t="shared" si="536"/>
        <v>1</v>
      </c>
      <c r="AF4924" t="str">
        <f t="shared" si="537"/>
        <v>No</v>
      </c>
      <c r="AG4924">
        <f t="shared" ca="1" si="538"/>
        <v>538</v>
      </c>
      <c r="AH4924" t="str">
        <f ca="1">IF(OR(V4924="",AG4924=""),"Yes",IF(AG4924&gt;Config!$B$41,"Yes","No"))</f>
        <v>Yes</v>
      </c>
    </row>
    <row r="4925" spans="1:34" x14ac:dyDescent="0.25">
      <c r="A4925" s="1" t="s">
        <v>32674</v>
      </c>
      <c r="B4925" s="1" t="s">
        <v>188</v>
      </c>
      <c r="C4925" s="1" t="s">
        <v>1496</v>
      </c>
      <c r="D4925" s="1" t="s">
        <v>32675</v>
      </c>
      <c r="E4925" s="1" t="s">
        <v>33907</v>
      </c>
      <c r="F4925" s="1" t="s">
        <v>32676</v>
      </c>
      <c r="G4925" t="str">
        <f t="shared" si="532"/>
        <v>Valid</v>
      </c>
      <c r="H4925" s="1" t="s">
        <v>32677</v>
      </c>
      <c r="I4925" t="str" cm="1">
        <f t="array" ref="I4925">IF(OR(TRIM(H4925)="",ISNUMBER(SEARCH("#",H4925)),AA4925&lt;Config!$B$8,SUMPRODUCT(--ISNUMBER(SEARCH({"a";"b";"c";"d";"e";"f";"g";"h";"i";"j";"k";"l";"m";"n";"o";"p";"q";"r";"s";"t";"u";"v";"w";"x";"y";"z"},H4925)))&gt;0),"Invalid","Valid")</f>
        <v>Valid</v>
      </c>
      <c r="J4925" s="1" t="s">
        <v>32678</v>
      </c>
      <c r="K4925" s="1" t="s">
        <v>378</v>
      </c>
      <c r="L4925" s="1" t="s">
        <v>102</v>
      </c>
      <c r="M4925" s="1" t="s">
        <v>391</v>
      </c>
      <c r="N4925" s="1" t="s">
        <v>31</v>
      </c>
      <c r="O4925" s="1" t="s">
        <v>180</v>
      </c>
      <c r="P4925" t="s">
        <v>328</v>
      </c>
      <c r="Q4925" s="1" t="s">
        <v>33838</v>
      </c>
      <c r="R4925" s="1" t="s">
        <v>18625</v>
      </c>
      <c r="S4925" s="1" t="s">
        <v>1262</v>
      </c>
      <c r="T4925" s="1" t="s">
        <v>32679</v>
      </c>
      <c r="U4925" s="1" t="s">
        <v>3843</v>
      </c>
      <c r="V4925" s="1" t="s">
        <v>13326</v>
      </c>
      <c r="W4925" s="1" t="s">
        <v>384</v>
      </c>
      <c r="X4925" t="str">
        <f t="shared" si="533"/>
        <v>Complete</v>
      </c>
      <c r="Y4925">
        <f>MAX(0,100-IF(G4925="Invalid",Config!$B$5,0)-IF(I4925="Invalid",Config!$B$6,0)-IF(X4925="Incomplete",Config!$B$7,0)-IF(AF4925="Yes",Config!$B$37,0))</f>
        <v>100</v>
      </c>
      <c r="Z4925" s="1">
        <f>IF(OR(TRIM(B4925)="",COUNTIF(Config!$B$15:$B$19,B4925)&gt;0),1,0)+IF(OR(TRIM(C4925)="",COUNTIF(Config!$B$15:$B$19,C4925)&gt;0),1,0)+IF(OR(TRIM(F4925)="",COUNTIF(Config!$B$15:$B$19,F4925)&gt;0),1,0)+IF(OR(TRIM(H4925)="",COUNTIF(Config!$B$15:$B$19,H4925)&gt;0),1,0)+IF(OR(TRIM(E4925)="",COUNTIF(Config!$B$15:$B$19,E4925)&gt;0),1,0)+IF(OR(TRIM(K4925)="",COUNTIF(Config!$B$15:$B$19,K4925)&gt;0),1,0)+IF(OR(TRIM(P4925)="",COUNTIF(Config!$B$15:$B$19,P4925)&gt;0),1,0)+IF(OR(TRIM(R4925)="",COUNTIF(Config!$B$15:$B$19,R4925)&gt;0),1,0)</f>
        <v>0</v>
      </c>
      <c r="AA4925" s="1" cm="1">
        <f t="array" ref="AA4925">SUMPRODUCT(LEN(H4925)-LEN(SUBSTITUTE(H4925,{"0";"1";"2";"3";"4";"5";"6";"7";"8";"9"},"")))</f>
        <v>11</v>
      </c>
      <c r="AC4925" t="str">
        <f t="shared" si="534"/>
        <v/>
      </c>
      <c r="AD4925">
        <f t="shared" si="535"/>
        <v>1</v>
      </c>
      <c r="AE4925">
        <f t="shared" si="536"/>
        <v>1</v>
      </c>
      <c r="AF4925" t="str">
        <f t="shared" si="537"/>
        <v>No</v>
      </c>
      <c r="AG4925">
        <f t="shared" ca="1" si="538"/>
        <v>133</v>
      </c>
      <c r="AH4925" t="str">
        <f ca="1">IF(OR(V4925="",AG4925=""),"Yes",IF(AG4925&gt;Config!$B$41,"Yes","No"))</f>
        <v>No</v>
      </c>
    </row>
    <row r="4926" spans="1:34" x14ac:dyDescent="0.25">
      <c r="A4926" s="1" t="s">
        <v>6188</v>
      </c>
      <c r="B4926" s="1" t="s">
        <v>1032</v>
      </c>
      <c r="C4926" s="1" t="s">
        <v>1736</v>
      </c>
      <c r="D4926" s="1" t="s">
        <v>32306</v>
      </c>
      <c r="E4926" s="1" t="s">
        <v>35552</v>
      </c>
      <c r="F4926" s="1" t="s">
        <v>32680</v>
      </c>
      <c r="G4926" t="str">
        <f t="shared" si="532"/>
        <v>Valid</v>
      </c>
      <c r="H4926" s="1" t="s">
        <v>32681</v>
      </c>
      <c r="I4926" t="str" cm="1">
        <f t="array" ref="I4926">IF(OR(TRIM(H4926)="",ISNUMBER(SEARCH("#",H4926)),AA4926&lt;Config!$B$8,SUMPRODUCT(--ISNUMBER(SEARCH({"a";"b";"c";"d";"e";"f";"g";"h";"i";"j";"k";"l";"m";"n";"o";"p";"q";"r";"s";"t";"u";"v";"w";"x";"y";"z"},H4926)))&gt;0),"Invalid","Valid")</f>
        <v>Valid</v>
      </c>
      <c r="J4926" s="1" t="s">
        <v>32682</v>
      </c>
      <c r="K4926" s="1" t="s">
        <v>210</v>
      </c>
      <c r="L4926" s="1" t="s">
        <v>29</v>
      </c>
      <c r="M4926" s="1" t="s">
        <v>103</v>
      </c>
      <c r="N4926" s="1" t="s">
        <v>51</v>
      </c>
      <c r="O4926" s="1" t="s">
        <v>149</v>
      </c>
      <c r="P4926" t="s">
        <v>53</v>
      </c>
      <c r="Q4926" s="1" t="s">
        <v>55</v>
      </c>
      <c r="R4926" s="1" t="s">
        <v>197</v>
      </c>
      <c r="S4926" s="1" t="s">
        <v>23426</v>
      </c>
      <c r="T4926" s="1" t="s">
        <v>32683</v>
      </c>
      <c r="U4926" s="1" t="s">
        <v>1954</v>
      </c>
      <c r="V4926" s="1" t="s">
        <v>10257</v>
      </c>
      <c r="W4926" s="1" t="s">
        <v>125</v>
      </c>
      <c r="X4926" t="str">
        <f t="shared" si="533"/>
        <v>Complete</v>
      </c>
      <c r="Y4926">
        <f>MAX(0,100-IF(G4926="Invalid",Config!$B$5,0)-IF(I4926="Invalid",Config!$B$6,0)-IF(X4926="Incomplete",Config!$B$7,0)-IF(AF4926="Yes",Config!$B$37,0))</f>
        <v>100</v>
      </c>
      <c r="Z4926" s="1">
        <f>IF(OR(TRIM(B4926)="",COUNTIF(Config!$B$15:$B$19,B4926)&gt;0),1,0)+IF(OR(TRIM(C4926)="",COUNTIF(Config!$B$15:$B$19,C4926)&gt;0),1,0)+IF(OR(TRIM(F4926)="",COUNTIF(Config!$B$15:$B$19,F4926)&gt;0),1,0)+IF(OR(TRIM(H4926)="",COUNTIF(Config!$B$15:$B$19,H4926)&gt;0),1,0)+IF(OR(TRIM(E4926)="",COUNTIF(Config!$B$15:$B$19,E4926)&gt;0),1,0)+IF(OR(TRIM(K4926)="",COUNTIF(Config!$B$15:$B$19,K4926)&gt;0),1,0)+IF(OR(TRIM(P4926)="",COUNTIF(Config!$B$15:$B$19,P4926)&gt;0),1,0)+IF(OR(TRIM(R4926)="",COUNTIF(Config!$B$15:$B$19,R4926)&gt;0),1,0)</f>
        <v>0</v>
      </c>
      <c r="AA4926" s="1" cm="1">
        <f t="array" ref="AA4926">SUMPRODUCT(LEN(H4926)-LEN(SUBSTITUTE(H4926,{"0";"1";"2";"3";"4";"5";"6";"7";"8";"9"},"")))</f>
        <v>12</v>
      </c>
      <c r="AC4926" t="str">
        <f t="shared" si="534"/>
        <v/>
      </c>
      <c r="AD4926">
        <f t="shared" si="535"/>
        <v>1</v>
      </c>
      <c r="AE4926">
        <f t="shared" si="536"/>
        <v>1</v>
      </c>
      <c r="AF4926" t="str">
        <f t="shared" si="537"/>
        <v>No</v>
      </c>
      <c r="AG4926">
        <f t="shared" ca="1" si="538"/>
        <v>352</v>
      </c>
      <c r="AH4926" t="str">
        <f ca="1">IF(OR(V4926="",AG4926=""),"Yes",IF(AG4926&gt;Config!$B$41,"Yes","No"))</f>
        <v>No</v>
      </c>
    </row>
    <row r="4927" spans="1:34" x14ac:dyDescent="0.25">
      <c r="A4927" s="1" t="s">
        <v>32684</v>
      </c>
      <c r="B4927" s="1" t="s">
        <v>1283</v>
      </c>
      <c r="C4927" s="1" t="s">
        <v>899</v>
      </c>
      <c r="D4927" s="1" t="s">
        <v>32685</v>
      </c>
      <c r="E4927" s="1" t="s">
        <v>34249</v>
      </c>
      <c r="F4927" s="1" t="s">
        <v>32686</v>
      </c>
      <c r="G4927" t="str">
        <f t="shared" si="532"/>
        <v>Valid</v>
      </c>
      <c r="H4927" s="1" t="s">
        <v>32687</v>
      </c>
      <c r="I4927" t="str" cm="1">
        <f t="array" ref="I4927">IF(OR(TRIM(H4927)="",ISNUMBER(SEARCH("#",H4927)),AA4927&lt;Config!$B$8,SUMPRODUCT(--ISNUMBER(SEARCH({"a";"b";"c";"d";"e";"f";"g";"h";"i";"j";"k";"l";"m";"n";"o";"p";"q";"r";"s";"t";"u";"v";"w";"x";"y";"z"},H4927)))&gt;0),"Invalid","Valid")</f>
        <v>Valid</v>
      </c>
      <c r="J4927" s="1" t="s">
        <v>32688</v>
      </c>
      <c r="K4927" s="1" t="s">
        <v>369</v>
      </c>
      <c r="L4927" s="1" t="s">
        <v>49</v>
      </c>
      <c r="M4927" s="1" t="s">
        <v>50</v>
      </c>
      <c r="N4927" s="1" t="s">
        <v>148</v>
      </c>
      <c r="O4927" s="1" t="s">
        <v>52</v>
      </c>
      <c r="P4927" t="s">
        <v>53</v>
      </c>
      <c r="Q4927" s="1" t="s">
        <v>54</v>
      </c>
      <c r="R4927" s="1" t="s">
        <v>55</v>
      </c>
      <c r="S4927" s="1" t="s">
        <v>23237</v>
      </c>
      <c r="T4927" s="1" t="s">
        <v>32689</v>
      </c>
      <c r="U4927" s="1" t="s">
        <v>11377</v>
      </c>
      <c r="V4927" s="1" t="s">
        <v>3028</v>
      </c>
      <c r="W4927" s="1" t="s">
        <v>94</v>
      </c>
      <c r="X4927" t="str">
        <f t="shared" si="533"/>
        <v>Complete</v>
      </c>
      <c r="Y4927">
        <f>MAX(0,100-IF(G4927="Invalid",Config!$B$5,0)-IF(I4927="Invalid",Config!$B$6,0)-IF(X4927="Incomplete",Config!$B$7,0)-IF(AF4927="Yes",Config!$B$37,0))</f>
        <v>100</v>
      </c>
      <c r="Z4927" s="1">
        <f>IF(OR(TRIM(B4927)="",COUNTIF(Config!$B$15:$B$19,B4927)&gt;0),1,0)+IF(OR(TRIM(C4927)="",COUNTIF(Config!$B$15:$B$19,C4927)&gt;0),1,0)+IF(OR(TRIM(F4927)="",COUNTIF(Config!$B$15:$B$19,F4927)&gt;0),1,0)+IF(OR(TRIM(H4927)="",COUNTIF(Config!$B$15:$B$19,H4927)&gt;0),1,0)+IF(OR(TRIM(E4927)="",COUNTIF(Config!$B$15:$B$19,E4927)&gt;0),1,0)+IF(OR(TRIM(K4927)="",COUNTIF(Config!$B$15:$B$19,K4927)&gt;0),1,0)+IF(OR(TRIM(P4927)="",COUNTIF(Config!$B$15:$B$19,P4927)&gt;0),1,0)+IF(OR(TRIM(R4927)="",COUNTIF(Config!$B$15:$B$19,R4927)&gt;0),1,0)</f>
        <v>0</v>
      </c>
      <c r="AA4927" s="1" cm="1">
        <f t="array" ref="AA4927">SUMPRODUCT(LEN(H4927)-LEN(SUBSTITUTE(H4927,{"0";"1";"2";"3";"4";"5";"6";"7";"8";"9"},"")))</f>
        <v>12</v>
      </c>
      <c r="AC4927" t="str">
        <f t="shared" si="534"/>
        <v/>
      </c>
      <c r="AD4927">
        <f t="shared" si="535"/>
        <v>1</v>
      </c>
      <c r="AE4927">
        <f t="shared" si="536"/>
        <v>1</v>
      </c>
      <c r="AF4927" t="str">
        <f t="shared" si="537"/>
        <v>No</v>
      </c>
      <c r="AG4927">
        <f t="shared" ca="1" si="538"/>
        <v>268</v>
      </c>
      <c r="AH4927" t="str">
        <f ca="1">IF(OR(V4927="",AG4927=""),"Yes",IF(AG4927&gt;Config!$B$41,"Yes","No"))</f>
        <v>No</v>
      </c>
    </row>
    <row r="4928" spans="1:34" x14ac:dyDescent="0.25">
      <c r="A4928" s="1" t="s">
        <v>32690</v>
      </c>
      <c r="B4928" s="1" t="s">
        <v>1257</v>
      </c>
      <c r="C4928" s="1" t="s">
        <v>1166</v>
      </c>
      <c r="D4928" s="1" t="s">
        <v>32691</v>
      </c>
      <c r="E4928" s="1" t="s">
        <v>739</v>
      </c>
      <c r="F4928" s="1" t="s">
        <v>32692</v>
      </c>
      <c r="G4928" t="str">
        <f t="shared" si="532"/>
        <v>Valid</v>
      </c>
      <c r="H4928" s="1" t="s">
        <v>32693</v>
      </c>
      <c r="I4928" t="str" cm="1">
        <f t="array" ref="I4928">IF(OR(TRIM(H4928)="",ISNUMBER(SEARCH("#",H4928)),AA4928&lt;Config!$B$8,SUMPRODUCT(--ISNUMBER(SEARCH({"a";"b";"c";"d";"e";"f";"g";"h";"i";"j";"k";"l";"m";"n";"o";"p";"q";"r";"s";"t";"u";"v";"w";"x";"y";"z"},H4928)))&gt;0),"Invalid","Valid")</f>
        <v>Valid</v>
      </c>
      <c r="J4928" s="1" t="s">
        <v>32694</v>
      </c>
      <c r="K4928" s="1" t="s">
        <v>425</v>
      </c>
      <c r="L4928" s="1" t="s">
        <v>49</v>
      </c>
      <c r="M4928" s="1" t="s">
        <v>33825</v>
      </c>
      <c r="N4928" s="1" t="s">
        <v>437</v>
      </c>
      <c r="O4928" s="1" t="s">
        <v>69</v>
      </c>
      <c r="P4928" t="s">
        <v>53</v>
      </c>
      <c r="Q4928" s="1" t="s">
        <v>54</v>
      </c>
      <c r="R4928" s="1" t="s">
        <v>198</v>
      </c>
      <c r="S4928" s="1" t="s">
        <v>6570</v>
      </c>
      <c r="T4928" s="1" t="s">
        <v>32695</v>
      </c>
      <c r="U4928" s="1" t="s">
        <v>2895</v>
      </c>
      <c r="V4928" s="1" t="s">
        <v>32696</v>
      </c>
      <c r="W4928" s="1" t="s">
        <v>75</v>
      </c>
      <c r="X4928" t="str">
        <f t="shared" si="533"/>
        <v>Complete</v>
      </c>
      <c r="Y4928">
        <f>MAX(0,100-IF(G4928="Invalid",Config!$B$5,0)-IF(I4928="Invalid",Config!$B$6,0)-IF(X4928="Incomplete",Config!$B$7,0)-IF(AF4928="Yes",Config!$B$37,0))</f>
        <v>100</v>
      </c>
      <c r="Z4928" s="1">
        <f>IF(OR(TRIM(B4928)="",COUNTIF(Config!$B$15:$B$19,B4928)&gt;0),1,0)+IF(OR(TRIM(C4928)="",COUNTIF(Config!$B$15:$B$19,C4928)&gt;0),1,0)+IF(OR(TRIM(F4928)="",COUNTIF(Config!$B$15:$B$19,F4928)&gt;0),1,0)+IF(OR(TRIM(H4928)="",COUNTIF(Config!$B$15:$B$19,H4928)&gt;0),1,0)+IF(OR(TRIM(E4928)="",COUNTIF(Config!$B$15:$B$19,E4928)&gt;0),1,0)+IF(OR(TRIM(K4928)="",COUNTIF(Config!$B$15:$B$19,K4928)&gt;0),1,0)+IF(OR(TRIM(P4928)="",COUNTIF(Config!$B$15:$B$19,P4928)&gt;0),1,0)+IF(OR(TRIM(R4928)="",COUNTIF(Config!$B$15:$B$19,R4928)&gt;0),1,0)</f>
        <v>0</v>
      </c>
      <c r="AA4928" s="1" cm="1">
        <f t="array" ref="AA4928">SUMPRODUCT(LEN(H4928)-LEN(SUBSTITUTE(H4928,{"0";"1";"2";"3";"4";"5";"6";"7";"8";"9"},"")))</f>
        <v>10</v>
      </c>
      <c r="AC4928" t="str">
        <f t="shared" si="534"/>
        <v/>
      </c>
      <c r="AD4928">
        <f t="shared" si="535"/>
        <v>1</v>
      </c>
      <c r="AE4928">
        <f t="shared" si="536"/>
        <v>1</v>
      </c>
      <c r="AF4928" t="str">
        <f t="shared" si="537"/>
        <v>No</v>
      </c>
      <c r="AG4928">
        <f t="shared" ca="1" si="538"/>
        <v>252</v>
      </c>
      <c r="AH4928" t="str">
        <f ca="1">IF(OR(V4928="",AG4928=""),"Yes",IF(AG4928&gt;Config!$B$41,"Yes","No"))</f>
        <v>No</v>
      </c>
    </row>
    <row r="4929" spans="1:34" x14ac:dyDescent="0.25">
      <c r="A4929" s="1" t="s">
        <v>32697</v>
      </c>
      <c r="B4929" s="1" t="s">
        <v>2085</v>
      </c>
      <c r="C4929" s="1" t="s">
        <v>566</v>
      </c>
      <c r="D4929" s="1" t="s">
        <v>32698</v>
      </c>
      <c r="E4929" s="1" t="s">
        <v>578</v>
      </c>
      <c r="F4929" s="1" t="s">
        <v>32699</v>
      </c>
      <c r="G4929" t="str">
        <f t="shared" si="532"/>
        <v>Valid</v>
      </c>
      <c r="H4929" s="1" t="s">
        <v>32700</v>
      </c>
      <c r="I4929" t="str" cm="1">
        <f t="array" ref="I4929">IF(OR(TRIM(H4929)="",ISNUMBER(SEARCH("#",H4929)),AA4929&lt;Config!$B$8,SUMPRODUCT(--ISNUMBER(SEARCH({"a";"b";"c";"d";"e";"f";"g";"h";"i";"j";"k";"l";"m";"n";"o";"p";"q";"r";"s";"t";"u";"v";"w";"x";"y";"z"},H4929)))&gt;0),"Invalid","Valid")</f>
        <v>Valid</v>
      </c>
      <c r="J4929" s="1" t="s">
        <v>32701</v>
      </c>
      <c r="K4929" s="1" t="s">
        <v>625</v>
      </c>
      <c r="L4929" s="1" t="s">
        <v>134</v>
      </c>
      <c r="M4929" s="1" t="s">
        <v>251</v>
      </c>
      <c r="N4929" s="1" t="s">
        <v>437</v>
      </c>
      <c r="O4929" s="1" t="s">
        <v>180</v>
      </c>
      <c r="P4929" t="s">
        <v>53</v>
      </c>
      <c r="Q4929" s="1" t="s">
        <v>197</v>
      </c>
      <c r="R4929" s="1" t="s">
        <v>150</v>
      </c>
      <c r="S4929" s="1" t="s">
        <v>25171</v>
      </c>
      <c r="T4929" s="1" t="s">
        <v>32702</v>
      </c>
      <c r="U4929" s="1" t="s">
        <v>1546</v>
      </c>
      <c r="V4929" s="1" t="s">
        <v>281</v>
      </c>
      <c r="W4929" s="1" t="s">
        <v>94</v>
      </c>
      <c r="X4929" t="str">
        <f t="shared" si="533"/>
        <v>Complete</v>
      </c>
      <c r="Y4929">
        <f>MAX(0,100-IF(G4929="Invalid",Config!$B$5,0)-IF(I4929="Invalid",Config!$B$6,0)-IF(X4929="Incomplete",Config!$B$7,0)-IF(AF4929="Yes",Config!$B$37,0))</f>
        <v>100</v>
      </c>
      <c r="Z4929" s="1">
        <f>IF(OR(TRIM(B4929)="",COUNTIF(Config!$B$15:$B$19,B4929)&gt;0),1,0)+IF(OR(TRIM(C4929)="",COUNTIF(Config!$B$15:$B$19,C4929)&gt;0),1,0)+IF(OR(TRIM(F4929)="",COUNTIF(Config!$B$15:$B$19,F4929)&gt;0),1,0)+IF(OR(TRIM(H4929)="",COUNTIF(Config!$B$15:$B$19,H4929)&gt;0),1,0)+IF(OR(TRIM(E4929)="",COUNTIF(Config!$B$15:$B$19,E4929)&gt;0),1,0)+IF(OR(TRIM(K4929)="",COUNTIF(Config!$B$15:$B$19,K4929)&gt;0),1,0)+IF(OR(TRIM(P4929)="",COUNTIF(Config!$B$15:$B$19,P4929)&gt;0),1,0)+IF(OR(TRIM(R4929)="",COUNTIF(Config!$B$15:$B$19,R4929)&gt;0),1,0)</f>
        <v>0</v>
      </c>
      <c r="AA4929" s="1" cm="1">
        <f t="array" ref="AA4929">SUMPRODUCT(LEN(H4929)-LEN(SUBSTITUTE(H4929,{"0";"1";"2";"3";"4";"5";"6";"7";"8";"9"},"")))</f>
        <v>12</v>
      </c>
      <c r="AC4929" t="str">
        <f t="shared" si="534"/>
        <v/>
      </c>
      <c r="AD4929">
        <f t="shared" si="535"/>
        <v>1</v>
      </c>
      <c r="AE4929">
        <f t="shared" si="536"/>
        <v>1</v>
      </c>
      <c r="AF4929" t="str">
        <f t="shared" si="537"/>
        <v>No</v>
      </c>
      <c r="AG4929">
        <f t="shared" ca="1" si="538"/>
        <v>335</v>
      </c>
      <c r="AH4929" t="str">
        <f ca="1">IF(OR(V4929="",AG4929=""),"Yes",IF(AG4929&gt;Config!$B$41,"Yes","No"))</f>
        <v>No</v>
      </c>
    </row>
    <row r="4930" spans="1:34" x14ac:dyDescent="0.25">
      <c r="A4930" s="1" t="s">
        <v>32703</v>
      </c>
      <c r="B4930" s="1" t="s">
        <v>444</v>
      </c>
      <c r="C4930" s="1" t="s">
        <v>97</v>
      </c>
      <c r="D4930" s="1" t="s">
        <v>7782</v>
      </c>
      <c r="E4930" s="1" t="s">
        <v>2178</v>
      </c>
      <c r="F4930" s="1" t="s">
        <v>32704</v>
      </c>
      <c r="G4930" t="str">
        <f t="shared" si="532"/>
        <v>Valid</v>
      </c>
      <c r="H4930" s="1" t="s">
        <v>32705</v>
      </c>
      <c r="I4930" t="str" cm="1">
        <f t="array" ref="I4930">IF(OR(TRIM(H4930)="",ISNUMBER(SEARCH("#",H4930)),AA4930&lt;Config!$B$8,SUMPRODUCT(--ISNUMBER(SEARCH({"a";"b";"c";"d";"e";"f";"g";"h";"i";"j";"k";"l";"m";"n";"o";"p";"q";"r";"s";"t";"u";"v";"w";"x";"y";"z"},H4930)))&gt;0),"Invalid","Valid")</f>
        <v>Valid</v>
      </c>
      <c r="J4930" s="1" t="s">
        <v>32706</v>
      </c>
      <c r="K4930" s="1" t="s">
        <v>287</v>
      </c>
      <c r="L4930" s="1" t="s">
        <v>265</v>
      </c>
      <c r="M4930" s="1" t="s">
        <v>33827</v>
      </c>
      <c r="N4930" s="1" t="s">
        <v>51</v>
      </c>
      <c r="O4930" s="1" t="s">
        <v>69</v>
      </c>
      <c r="P4930" t="s">
        <v>53</v>
      </c>
      <c r="Q4930" s="1" t="s">
        <v>55</v>
      </c>
      <c r="R4930" s="1" t="s">
        <v>415</v>
      </c>
      <c r="S4930" s="1" t="s">
        <v>32707</v>
      </c>
      <c r="T4930" s="1" t="s">
        <v>32708</v>
      </c>
      <c r="U4930" s="1" t="s">
        <v>3950</v>
      </c>
      <c r="V4930" s="1" t="s">
        <v>825</v>
      </c>
      <c r="W4930" s="1" t="s">
        <v>60</v>
      </c>
      <c r="X4930" t="str">
        <f t="shared" si="533"/>
        <v>Complete</v>
      </c>
      <c r="Y4930">
        <f>MAX(0,100-IF(G4930="Invalid",Config!$B$5,0)-IF(I4930="Invalid",Config!$B$6,0)-IF(X4930="Incomplete",Config!$B$7,0)-IF(AF4930="Yes",Config!$B$37,0))</f>
        <v>100</v>
      </c>
      <c r="Z4930" s="1">
        <f>IF(OR(TRIM(B4930)="",COUNTIF(Config!$B$15:$B$19,B4930)&gt;0),1,0)+IF(OR(TRIM(C4930)="",COUNTIF(Config!$B$15:$B$19,C4930)&gt;0),1,0)+IF(OR(TRIM(F4930)="",COUNTIF(Config!$B$15:$B$19,F4930)&gt;0),1,0)+IF(OR(TRIM(H4930)="",COUNTIF(Config!$B$15:$B$19,H4930)&gt;0),1,0)+IF(OR(TRIM(E4930)="",COUNTIF(Config!$B$15:$B$19,E4930)&gt;0),1,0)+IF(OR(TRIM(K4930)="",COUNTIF(Config!$B$15:$B$19,K4930)&gt;0),1,0)+IF(OR(TRIM(P4930)="",COUNTIF(Config!$B$15:$B$19,P4930)&gt;0),1,0)+IF(OR(TRIM(R4930)="",COUNTIF(Config!$B$15:$B$19,R4930)&gt;0),1,0)</f>
        <v>0</v>
      </c>
      <c r="AA4930" s="1" cm="1">
        <f t="array" ref="AA4930">SUMPRODUCT(LEN(H4930)-LEN(SUBSTITUTE(H4930,{"0";"1";"2";"3";"4";"5";"6";"7";"8";"9"},"")))</f>
        <v>10</v>
      </c>
      <c r="AC4930" t="str">
        <f t="shared" si="534"/>
        <v/>
      </c>
      <c r="AD4930">
        <f t="shared" si="535"/>
        <v>1</v>
      </c>
      <c r="AE4930">
        <f t="shared" si="536"/>
        <v>1</v>
      </c>
      <c r="AF4930" t="str">
        <f t="shared" si="537"/>
        <v>No</v>
      </c>
      <c r="AG4930">
        <f t="shared" ca="1" si="538"/>
        <v>149</v>
      </c>
      <c r="AH4930" t="str">
        <f ca="1">IF(OR(V4930="",AG4930=""),"Yes",IF(AG4930&gt;Config!$B$41,"Yes","No"))</f>
        <v>No</v>
      </c>
    </row>
    <row r="4931" spans="1:34" x14ac:dyDescent="0.25">
      <c r="A4931" s="1" t="s">
        <v>32709</v>
      </c>
      <c r="B4931" s="1" t="s">
        <v>650</v>
      </c>
      <c r="C4931" s="1" t="s">
        <v>985</v>
      </c>
      <c r="D4931" s="1" t="s">
        <v>5187</v>
      </c>
      <c r="E4931" s="1" t="s">
        <v>35787</v>
      </c>
      <c r="F4931" s="1" t="s">
        <v>35788</v>
      </c>
      <c r="G4931" t="str">
        <f t="shared" ref="G4931:G4994" si="539">IFERROR(IF(OR(TRIM(F4931)="",LEN(F4931)-LEN(SUBSTITUTE(F4931,"@",""))&lt;&gt;1,FIND("@",F4931)=1,RIGHT(F4931,1)=".",ISNUMBER(SEARCH(" ",F4931)),ISERROR(FIND(".",F4931,FIND("@",F4931)+2))),"Invalid","Valid"),"Invalid")</f>
        <v>Valid</v>
      </c>
      <c r="H4931" s="1" t="s">
        <v>32710</v>
      </c>
      <c r="I4931" t="str" cm="1">
        <f t="array" ref="I4931">IF(OR(TRIM(H4931)="",ISNUMBER(SEARCH("#",H4931)),AA4931&lt;Config!$B$8,SUMPRODUCT(--ISNUMBER(SEARCH({"a";"b";"c";"d";"e";"f";"g";"h";"i";"j";"k";"l";"m";"n";"o";"p";"q";"r";"s";"t";"u";"v";"w";"x";"y";"z"},H4931)))&gt;0),"Invalid","Valid")</f>
        <v>Valid</v>
      </c>
      <c r="J4931" s="1" t="s">
        <v>32711</v>
      </c>
      <c r="K4931" s="1" t="s">
        <v>369</v>
      </c>
      <c r="L4931" s="1" t="s">
        <v>29</v>
      </c>
      <c r="M4931" s="1" t="s">
        <v>103</v>
      </c>
      <c r="N4931" s="1" t="s">
        <v>211</v>
      </c>
      <c r="O4931" s="1" t="s">
        <v>180</v>
      </c>
      <c r="P4931" t="s">
        <v>87</v>
      </c>
      <c r="Q4931" s="1" t="s">
        <v>438</v>
      </c>
      <c r="R4931" s="1" t="s">
        <v>212</v>
      </c>
      <c r="S4931" s="1" t="s">
        <v>32712</v>
      </c>
      <c r="T4931" s="1" t="s">
        <v>32713</v>
      </c>
      <c r="U4931" s="1" t="s">
        <v>936</v>
      </c>
      <c r="V4931" s="1" t="s">
        <v>3885</v>
      </c>
      <c r="W4931" s="1" t="s">
        <v>60</v>
      </c>
      <c r="X4931" t="str">
        <f t="shared" ref="X4931:X4994" si="540">IF(Z4931=0,"Complete","Incomplete")</f>
        <v>Complete</v>
      </c>
      <c r="Y4931">
        <f>MAX(0,100-IF(G4931="Invalid",Config!$B$5,0)-IF(I4931="Invalid",Config!$B$6,0)-IF(X4931="Incomplete",Config!$B$7,0)-IF(AF4931="Yes",Config!$B$37,0))</f>
        <v>100</v>
      </c>
      <c r="Z4931" s="1">
        <f>IF(OR(TRIM(B4931)="",COUNTIF(Config!$B$15:$B$19,B4931)&gt;0),1,0)+IF(OR(TRIM(C4931)="",COUNTIF(Config!$B$15:$B$19,C4931)&gt;0),1,0)+IF(OR(TRIM(F4931)="",COUNTIF(Config!$B$15:$B$19,F4931)&gt;0),1,0)+IF(OR(TRIM(H4931)="",COUNTIF(Config!$B$15:$B$19,H4931)&gt;0),1,0)+IF(OR(TRIM(E4931)="",COUNTIF(Config!$B$15:$B$19,E4931)&gt;0),1,0)+IF(OR(TRIM(K4931)="",COUNTIF(Config!$B$15:$B$19,K4931)&gt;0),1,0)+IF(OR(TRIM(P4931)="",COUNTIF(Config!$B$15:$B$19,P4931)&gt;0),1,0)+IF(OR(TRIM(R4931)="",COUNTIF(Config!$B$15:$B$19,R4931)&gt;0),1,0)</f>
        <v>0</v>
      </c>
      <c r="AA4931" s="1" cm="1">
        <f t="array" ref="AA4931">SUMPRODUCT(LEN(H4931)-LEN(SUBSTITUTE(H4931,{"0";"1";"2";"3";"4";"5";"6";"7";"8";"9"},"")))</f>
        <v>11</v>
      </c>
      <c r="AC4931" t="str">
        <f t="shared" ref="AC4931:AC4994" si="541">_xlfn.TEXTJOIN("; ",TRUE,IF(G4931="Invalid","Invalid Email",""),IF(I4931="Invalid","Invalid Phone",""),IF(X4931="Incomplete","Incomplete Profile",""),IF(AF4931="Yes","Potential Duplicate",""))</f>
        <v/>
      </c>
      <c r="AD4931">
        <f t="shared" ref="AD4931:AD4994" si="542">IF(OR(TRIM(F4931)="",G4931="Invalid"),0,COUNTIF($F$2:$F$5131,F4931))</f>
        <v>1</v>
      </c>
      <c r="AE4931">
        <f t="shared" ref="AE4931:AE4994" si="543">IF(OR(TRIM(H4931)="",I4931="Invalid"),0,COUNTIF($H$2:$H$5131,H4931))</f>
        <v>1</v>
      </c>
      <c r="AF4931" t="str">
        <f t="shared" ref="AF4931:AF4994" si="544">IF(OR(AD4931&gt;1,AE4931&gt;1),"Yes","No")</f>
        <v>No</v>
      </c>
      <c r="AG4931">
        <f t="shared" ref="AG4931:AG4994" ca="1" si="545">IFERROR(TODAY()-DATEVALUE(V4931),IFERROR(TODAY()-DATE(VALUE(RIGHT(V4931,4)),VALUE(MID(V4931,FIND("/",V4931)+1,FIND("/",V4931,FIND("/",V4931)+1)-FIND("/",V4931)-1)),VALUE(LEFT(V4931,FIND("/",V4931)-1))),""))</f>
        <v>77</v>
      </c>
      <c r="AH4931" t="str">
        <f ca="1">IF(OR(V4931="",AG4931=""),"Yes",IF(AG4931&gt;Config!$B$41,"Yes","No"))</f>
        <v>No</v>
      </c>
    </row>
    <row r="4932" spans="1:34" x14ac:dyDescent="0.25">
      <c r="A4932" s="1" t="s">
        <v>32714</v>
      </c>
      <c r="B4932" s="1" t="s">
        <v>77</v>
      </c>
      <c r="C4932" s="1" t="s">
        <v>1441</v>
      </c>
      <c r="D4932" s="1" t="s">
        <v>31411</v>
      </c>
      <c r="E4932" s="1" t="s">
        <v>35789</v>
      </c>
      <c r="F4932" s="1" t="s">
        <v>32715</v>
      </c>
      <c r="G4932" t="str">
        <f t="shared" si="539"/>
        <v>Valid</v>
      </c>
      <c r="H4932" s="1" t="s">
        <v>32716</v>
      </c>
      <c r="I4932" t="str" cm="1">
        <f t="array" ref="I4932">IF(OR(TRIM(H4932)="",ISNUMBER(SEARCH("#",H4932)),AA4932&lt;Config!$B$8,SUMPRODUCT(--ISNUMBER(SEARCH({"a";"b";"c";"d";"e";"f";"g";"h";"i";"j";"k";"l";"m";"n";"o";"p";"q";"r";"s";"t";"u";"v";"w";"x";"y";"z"},H4932)))&gt;0),"Invalid","Valid")</f>
        <v>Valid</v>
      </c>
      <c r="J4932" s="1" t="s">
        <v>32717</v>
      </c>
      <c r="K4932" s="1" t="s">
        <v>117</v>
      </c>
      <c r="L4932" s="1" t="s">
        <v>67</v>
      </c>
      <c r="M4932" s="1" t="s">
        <v>343</v>
      </c>
      <c r="N4932" s="1" t="s">
        <v>252</v>
      </c>
      <c r="O4932" s="1" t="s">
        <v>266</v>
      </c>
      <c r="P4932" t="s">
        <v>314</v>
      </c>
      <c r="Q4932" s="1" t="s">
        <v>315</v>
      </c>
      <c r="R4932" s="1" t="s">
        <v>316</v>
      </c>
      <c r="S4932" s="1" t="s">
        <v>27142</v>
      </c>
      <c r="T4932" s="1" t="s">
        <v>32718</v>
      </c>
      <c r="U4932" s="1" t="s">
        <v>1650</v>
      </c>
      <c r="V4932" s="1" t="s">
        <v>140</v>
      </c>
      <c r="W4932" s="1" t="s">
        <v>384</v>
      </c>
      <c r="X4932" t="str">
        <f t="shared" si="540"/>
        <v>Complete</v>
      </c>
      <c r="Y4932">
        <f>MAX(0,100-IF(G4932="Invalid",Config!$B$5,0)-IF(I4932="Invalid",Config!$B$6,0)-IF(X4932="Incomplete",Config!$B$7,0)-IF(AF4932="Yes",Config!$B$37,0))</f>
        <v>100</v>
      </c>
      <c r="Z4932" s="1">
        <f>IF(OR(TRIM(B4932)="",COUNTIF(Config!$B$15:$B$19,B4932)&gt;0),1,0)+IF(OR(TRIM(C4932)="",COUNTIF(Config!$B$15:$B$19,C4932)&gt;0),1,0)+IF(OR(TRIM(F4932)="",COUNTIF(Config!$B$15:$B$19,F4932)&gt;0),1,0)+IF(OR(TRIM(H4932)="",COUNTIF(Config!$B$15:$B$19,H4932)&gt;0),1,0)+IF(OR(TRIM(E4932)="",COUNTIF(Config!$B$15:$B$19,E4932)&gt;0),1,0)+IF(OR(TRIM(K4932)="",COUNTIF(Config!$B$15:$B$19,K4932)&gt;0),1,0)+IF(OR(TRIM(P4932)="",COUNTIF(Config!$B$15:$B$19,P4932)&gt;0),1,0)+IF(OR(TRIM(R4932)="",COUNTIF(Config!$B$15:$B$19,R4932)&gt;0),1,0)</f>
        <v>0</v>
      </c>
      <c r="AA4932" s="1" cm="1">
        <f t="array" ref="AA4932">SUMPRODUCT(LEN(H4932)-LEN(SUBSTITUTE(H4932,{"0";"1";"2";"3";"4";"5";"6";"7";"8";"9"},"")))</f>
        <v>10</v>
      </c>
      <c r="AC4932" t="str">
        <f t="shared" si="541"/>
        <v/>
      </c>
      <c r="AD4932">
        <f t="shared" si="542"/>
        <v>1</v>
      </c>
      <c r="AE4932">
        <f t="shared" si="543"/>
        <v>1</v>
      </c>
      <c r="AF4932" t="str">
        <f t="shared" si="544"/>
        <v>No</v>
      </c>
      <c r="AG4932">
        <f t="shared" ca="1" si="545"/>
        <v>37</v>
      </c>
      <c r="AH4932" t="str">
        <f ca="1">IF(OR(V4932="",AG4932=""),"Yes",IF(AG4932&gt;Config!$B$41,"Yes","No"))</f>
        <v>No</v>
      </c>
    </row>
    <row r="4933" spans="1:34" x14ac:dyDescent="0.25">
      <c r="A4933" s="1" t="s">
        <v>32719</v>
      </c>
      <c r="B4933" s="1" t="s">
        <v>1399</v>
      </c>
      <c r="C4933" s="1" t="s">
        <v>861</v>
      </c>
      <c r="D4933" s="1" t="s">
        <v>32720</v>
      </c>
      <c r="E4933" s="1" t="s">
        <v>283</v>
      </c>
      <c r="F4933" s="1" t="s">
        <v>32721</v>
      </c>
      <c r="G4933" t="str">
        <f t="shared" si="539"/>
        <v>Valid</v>
      </c>
      <c r="H4933" s="1" t="s">
        <v>32722</v>
      </c>
      <c r="I4933" t="str" cm="1">
        <f t="array" ref="I4933">IF(OR(TRIM(H4933)="",ISNUMBER(SEARCH("#",H4933)),AA4933&lt;Config!$B$8,SUMPRODUCT(--ISNUMBER(SEARCH({"a";"b";"c";"d";"e";"f";"g";"h";"i";"j";"k";"l";"m";"n";"o";"p";"q";"r";"s";"t";"u";"v";"w";"x";"y";"z"},H4933)))&gt;0),"Invalid","Valid")</f>
        <v>Valid</v>
      </c>
      <c r="J4933" s="1" t="s">
        <v>32723</v>
      </c>
      <c r="K4933" s="1" t="s">
        <v>250</v>
      </c>
      <c r="L4933" s="1" t="s">
        <v>102</v>
      </c>
      <c r="M4933" s="1" t="s">
        <v>103</v>
      </c>
      <c r="N4933" s="1" t="s">
        <v>51</v>
      </c>
      <c r="O4933" s="1" t="s">
        <v>69</v>
      </c>
      <c r="P4933" t="s">
        <v>53</v>
      </c>
      <c r="Q4933" s="1" t="s">
        <v>150</v>
      </c>
      <c r="R4933" s="1" t="s">
        <v>197</v>
      </c>
      <c r="S4933" s="1" t="s">
        <v>32724</v>
      </c>
      <c r="T4933" s="1" t="s">
        <v>32725</v>
      </c>
      <c r="U4933" s="1" t="s">
        <v>507</v>
      </c>
      <c r="V4933" s="1" t="s">
        <v>3571</v>
      </c>
      <c r="W4933" s="1" t="s">
        <v>186</v>
      </c>
      <c r="X4933" t="str">
        <f t="shared" si="540"/>
        <v>Complete</v>
      </c>
      <c r="Y4933">
        <f>MAX(0,100-IF(G4933="Invalid",Config!$B$5,0)-IF(I4933="Invalid",Config!$B$6,0)-IF(X4933="Incomplete",Config!$B$7,0)-IF(AF4933="Yes",Config!$B$37,0))</f>
        <v>100</v>
      </c>
      <c r="Z4933" s="1">
        <f>IF(OR(TRIM(B4933)="",COUNTIF(Config!$B$15:$B$19,B4933)&gt;0),1,0)+IF(OR(TRIM(C4933)="",COUNTIF(Config!$B$15:$B$19,C4933)&gt;0),1,0)+IF(OR(TRIM(F4933)="",COUNTIF(Config!$B$15:$B$19,F4933)&gt;0),1,0)+IF(OR(TRIM(H4933)="",COUNTIF(Config!$B$15:$B$19,H4933)&gt;0),1,0)+IF(OR(TRIM(E4933)="",COUNTIF(Config!$B$15:$B$19,E4933)&gt;0),1,0)+IF(OR(TRIM(K4933)="",COUNTIF(Config!$B$15:$B$19,K4933)&gt;0),1,0)+IF(OR(TRIM(P4933)="",COUNTIF(Config!$B$15:$B$19,P4933)&gt;0),1,0)+IF(OR(TRIM(R4933)="",COUNTIF(Config!$B$15:$B$19,R4933)&gt;0),1,0)</f>
        <v>0</v>
      </c>
      <c r="AA4933" s="1" cm="1">
        <f t="array" ref="AA4933">SUMPRODUCT(LEN(H4933)-LEN(SUBSTITUTE(H4933,{"0";"1";"2";"3";"4";"5";"6";"7";"8";"9"},"")))</f>
        <v>10</v>
      </c>
      <c r="AC4933" t="str">
        <f t="shared" si="541"/>
        <v/>
      </c>
      <c r="AD4933">
        <f t="shared" si="542"/>
        <v>1</v>
      </c>
      <c r="AE4933">
        <f t="shared" si="543"/>
        <v>1</v>
      </c>
      <c r="AF4933" t="str">
        <f t="shared" si="544"/>
        <v>No</v>
      </c>
      <c r="AG4933">
        <f t="shared" ca="1" si="545"/>
        <v>300</v>
      </c>
      <c r="AH4933" t="str">
        <f ca="1">IF(OR(V4933="",AG4933=""),"Yes",IF(AG4933&gt;Config!$B$41,"Yes","No"))</f>
        <v>No</v>
      </c>
    </row>
    <row r="4934" spans="1:34" x14ac:dyDescent="0.25">
      <c r="A4934" s="1" t="s">
        <v>32726</v>
      </c>
      <c r="B4934" s="1" t="s">
        <v>1616</v>
      </c>
      <c r="C4934" s="1" t="s">
        <v>861</v>
      </c>
      <c r="D4934" s="1" t="s">
        <v>31588</v>
      </c>
      <c r="E4934" s="1" t="s">
        <v>35334</v>
      </c>
      <c r="F4934" s="1" t="s">
        <v>32727</v>
      </c>
      <c r="G4934" t="str">
        <f t="shared" si="539"/>
        <v>Valid</v>
      </c>
      <c r="H4934" s="1" t="s">
        <v>32728</v>
      </c>
      <c r="I4934" t="str" cm="1">
        <f t="array" ref="I4934">IF(OR(TRIM(H4934)="",ISNUMBER(SEARCH("#",H4934)),AA4934&lt;Config!$B$8,SUMPRODUCT(--ISNUMBER(SEARCH({"a";"b";"c";"d";"e";"f";"g";"h";"i";"j";"k";"l";"m";"n";"o";"p";"q";"r";"s";"t";"u";"v";"w";"x";"y";"z"},H4934)))&gt;0),"Invalid","Valid")</f>
        <v>Valid</v>
      </c>
      <c r="J4934" s="1" t="s">
        <v>32729</v>
      </c>
      <c r="K4934" s="1" t="s">
        <v>1001</v>
      </c>
      <c r="L4934" s="1" t="s">
        <v>67</v>
      </c>
      <c r="M4934" s="1" t="s">
        <v>251</v>
      </c>
      <c r="N4934" s="1" t="s">
        <v>86</v>
      </c>
      <c r="O4934" s="1" t="s">
        <v>149</v>
      </c>
      <c r="P4934" t="s">
        <v>53</v>
      </c>
      <c r="Q4934" s="1" t="s">
        <v>54</v>
      </c>
      <c r="R4934" s="1" t="s">
        <v>415</v>
      </c>
      <c r="S4934" s="1" t="s">
        <v>21573</v>
      </c>
      <c r="T4934" s="1" t="s">
        <v>32730</v>
      </c>
      <c r="U4934" s="1" t="s">
        <v>7126</v>
      </c>
      <c r="V4934" s="1" t="s">
        <v>25689</v>
      </c>
      <c r="W4934" s="1" t="s">
        <v>293</v>
      </c>
      <c r="X4934" t="str">
        <f t="shared" si="540"/>
        <v>Complete</v>
      </c>
      <c r="Y4934">
        <f>MAX(0,100-IF(G4934="Invalid",Config!$B$5,0)-IF(I4934="Invalid",Config!$B$6,0)-IF(X4934="Incomplete",Config!$B$7,0)-IF(AF4934="Yes",Config!$B$37,0))</f>
        <v>100</v>
      </c>
      <c r="Z4934" s="1">
        <f>IF(OR(TRIM(B4934)="",COUNTIF(Config!$B$15:$B$19,B4934)&gt;0),1,0)+IF(OR(TRIM(C4934)="",COUNTIF(Config!$B$15:$B$19,C4934)&gt;0),1,0)+IF(OR(TRIM(F4934)="",COUNTIF(Config!$B$15:$B$19,F4934)&gt;0),1,0)+IF(OR(TRIM(H4934)="",COUNTIF(Config!$B$15:$B$19,H4934)&gt;0),1,0)+IF(OR(TRIM(E4934)="",COUNTIF(Config!$B$15:$B$19,E4934)&gt;0),1,0)+IF(OR(TRIM(K4934)="",COUNTIF(Config!$B$15:$B$19,K4934)&gt;0),1,0)+IF(OR(TRIM(P4934)="",COUNTIF(Config!$B$15:$B$19,P4934)&gt;0),1,0)+IF(OR(TRIM(R4934)="",COUNTIF(Config!$B$15:$B$19,R4934)&gt;0),1,0)</f>
        <v>0</v>
      </c>
      <c r="AA4934" s="1" cm="1">
        <f t="array" ref="AA4934">SUMPRODUCT(LEN(H4934)-LEN(SUBSTITUTE(H4934,{"0";"1";"2";"3";"4";"5";"6";"7";"8";"9"},"")))</f>
        <v>10</v>
      </c>
      <c r="AC4934" t="str">
        <f t="shared" si="541"/>
        <v/>
      </c>
      <c r="AD4934">
        <f t="shared" si="542"/>
        <v>1</v>
      </c>
      <c r="AE4934">
        <f t="shared" si="543"/>
        <v>1</v>
      </c>
      <c r="AF4934" t="str">
        <f t="shared" si="544"/>
        <v>No</v>
      </c>
      <c r="AG4934">
        <f t="shared" ca="1" si="545"/>
        <v>206</v>
      </c>
      <c r="AH4934" t="str">
        <f ca="1">IF(OR(V4934="",AG4934=""),"Yes",IF(AG4934&gt;Config!$B$41,"Yes","No"))</f>
        <v>No</v>
      </c>
    </row>
    <row r="4935" spans="1:34" x14ac:dyDescent="0.25">
      <c r="A4935" s="1" t="s">
        <v>32731</v>
      </c>
      <c r="B4935" s="1" t="s">
        <v>747</v>
      </c>
      <c r="C4935" s="1" t="s">
        <v>43</v>
      </c>
      <c r="D4935" s="1" t="s">
        <v>24050</v>
      </c>
      <c r="E4935" s="1" t="s">
        <v>35099</v>
      </c>
      <c r="F4935" s="1" t="s">
        <v>32732</v>
      </c>
      <c r="G4935" t="str">
        <f t="shared" si="539"/>
        <v>Valid</v>
      </c>
      <c r="H4935" s="1" t="s">
        <v>32733</v>
      </c>
      <c r="I4935" t="str" cm="1">
        <f t="array" ref="I4935">IF(OR(TRIM(H4935)="",ISNUMBER(SEARCH("#",H4935)),AA4935&lt;Config!$B$8,SUMPRODUCT(--ISNUMBER(SEARCH({"a";"b";"c";"d";"e";"f";"g";"h";"i";"j";"k";"l";"m";"n";"o";"p";"q";"r";"s";"t";"u";"v";"w";"x";"y";"z"},H4935)))&gt;0),"Invalid","Valid")</f>
        <v>Valid</v>
      </c>
      <c r="J4935" s="1" t="s">
        <v>32734</v>
      </c>
      <c r="K4935" s="1" t="s">
        <v>287</v>
      </c>
      <c r="L4935" s="1" t="s">
        <v>29</v>
      </c>
      <c r="M4935" s="1" t="s">
        <v>135</v>
      </c>
      <c r="N4935" s="1" t="s">
        <v>358</v>
      </c>
      <c r="O4935" s="1" t="s">
        <v>266</v>
      </c>
      <c r="P4935" t="s">
        <v>33</v>
      </c>
      <c r="Q4935" s="1" t="s">
        <v>1099</v>
      </c>
      <c r="R4935" s="1" t="s">
        <v>35</v>
      </c>
      <c r="S4935" s="1" t="s">
        <v>7255</v>
      </c>
      <c r="T4935" s="1" t="s">
        <v>32735</v>
      </c>
      <c r="U4935" s="1" t="s">
        <v>32736</v>
      </c>
      <c r="V4935" s="1" t="s">
        <v>140</v>
      </c>
      <c r="W4935" s="1" t="s">
        <v>60</v>
      </c>
      <c r="X4935" t="str">
        <f t="shared" si="540"/>
        <v>Complete</v>
      </c>
      <c r="Y4935">
        <f>MAX(0,100-IF(G4935="Invalid",Config!$B$5,0)-IF(I4935="Invalid",Config!$B$6,0)-IF(X4935="Incomplete",Config!$B$7,0)-IF(AF4935="Yes",Config!$B$37,0))</f>
        <v>100</v>
      </c>
      <c r="Z4935" s="1">
        <f>IF(OR(TRIM(B4935)="",COUNTIF(Config!$B$15:$B$19,B4935)&gt;0),1,0)+IF(OR(TRIM(C4935)="",COUNTIF(Config!$B$15:$B$19,C4935)&gt;0),1,0)+IF(OR(TRIM(F4935)="",COUNTIF(Config!$B$15:$B$19,F4935)&gt;0),1,0)+IF(OR(TRIM(H4935)="",COUNTIF(Config!$B$15:$B$19,H4935)&gt;0),1,0)+IF(OR(TRIM(E4935)="",COUNTIF(Config!$B$15:$B$19,E4935)&gt;0),1,0)+IF(OR(TRIM(K4935)="",COUNTIF(Config!$B$15:$B$19,K4935)&gt;0),1,0)+IF(OR(TRIM(P4935)="",COUNTIF(Config!$B$15:$B$19,P4935)&gt;0),1,0)+IF(OR(TRIM(R4935)="",COUNTIF(Config!$B$15:$B$19,R4935)&gt;0),1,0)</f>
        <v>0</v>
      </c>
      <c r="AA4935" s="1" cm="1">
        <f t="array" ref="AA4935">SUMPRODUCT(LEN(H4935)-LEN(SUBSTITUTE(H4935,{"0";"1";"2";"3";"4";"5";"6";"7";"8";"9"},"")))</f>
        <v>10</v>
      </c>
      <c r="AC4935" t="str">
        <f t="shared" si="541"/>
        <v/>
      </c>
      <c r="AD4935">
        <f t="shared" si="542"/>
        <v>1</v>
      </c>
      <c r="AE4935">
        <f t="shared" si="543"/>
        <v>1</v>
      </c>
      <c r="AF4935" t="str">
        <f t="shared" si="544"/>
        <v>No</v>
      </c>
      <c r="AG4935">
        <f t="shared" ca="1" si="545"/>
        <v>37</v>
      </c>
      <c r="AH4935" t="str">
        <f ca="1">IF(OR(V4935="",AG4935=""),"Yes",IF(AG4935&gt;Config!$B$41,"Yes","No"))</f>
        <v>No</v>
      </c>
    </row>
    <row r="4936" spans="1:34" x14ac:dyDescent="0.25">
      <c r="A4936" s="1" t="s">
        <v>32737</v>
      </c>
      <c r="B4936" s="1" t="s">
        <v>565</v>
      </c>
      <c r="C4936" s="1" t="s">
        <v>445</v>
      </c>
      <c r="D4936" s="1" t="s">
        <v>32738</v>
      </c>
      <c r="E4936" s="1" t="s">
        <v>34192</v>
      </c>
      <c r="F4936" s="1" t="s">
        <v>32739</v>
      </c>
      <c r="G4936" t="str">
        <f t="shared" si="539"/>
        <v>Valid</v>
      </c>
      <c r="H4936" s="1" t="s">
        <v>32740</v>
      </c>
      <c r="I4936" t="str" cm="1">
        <f t="array" ref="I4936">IF(OR(TRIM(H4936)="",ISNUMBER(SEARCH("#",H4936)),AA4936&lt;Config!$B$8,SUMPRODUCT(--ISNUMBER(SEARCH({"a";"b";"c";"d";"e";"f";"g";"h";"i";"j";"k";"l";"m";"n";"o";"p";"q";"r";"s";"t";"u";"v";"w";"x";"y";"z"},H4936)))&gt;0),"Invalid","Valid")</f>
        <v>Valid</v>
      </c>
      <c r="J4936" s="1" t="s">
        <v>32741</v>
      </c>
      <c r="K4936" s="1" t="s">
        <v>378</v>
      </c>
      <c r="L4936" s="1" t="s">
        <v>134</v>
      </c>
      <c r="M4936" s="1" t="s">
        <v>50</v>
      </c>
      <c r="N4936" s="1" t="s">
        <v>51</v>
      </c>
      <c r="O4936" s="1" t="s">
        <v>32</v>
      </c>
      <c r="P4936" t="s">
        <v>328</v>
      </c>
      <c r="Q4936" s="1" t="s">
        <v>329</v>
      </c>
      <c r="R4936" s="1" t="s">
        <v>392</v>
      </c>
      <c r="S4936" s="1" t="s">
        <v>19130</v>
      </c>
      <c r="T4936" s="1" t="s">
        <v>32742</v>
      </c>
      <c r="U4936" s="1" t="s">
        <v>887</v>
      </c>
      <c r="V4936" s="1" t="s">
        <v>140</v>
      </c>
      <c r="W4936" s="1" t="s">
        <v>202</v>
      </c>
      <c r="X4936" t="str">
        <f t="shared" si="540"/>
        <v>Complete</v>
      </c>
      <c r="Y4936">
        <f>MAX(0,100-IF(G4936="Invalid",Config!$B$5,0)-IF(I4936="Invalid",Config!$B$6,0)-IF(X4936="Incomplete",Config!$B$7,0)-IF(AF4936="Yes",Config!$B$37,0))</f>
        <v>100</v>
      </c>
      <c r="Z4936" s="1">
        <f>IF(OR(TRIM(B4936)="",COUNTIF(Config!$B$15:$B$19,B4936)&gt;0),1,0)+IF(OR(TRIM(C4936)="",COUNTIF(Config!$B$15:$B$19,C4936)&gt;0),1,0)+IF(OR(TRIM(F4936)="",COUNTIF(Config!$B$15:$B$19,F4936)&gt;0),1,0)+IF(OR(TRIM(H4936)="",COUNTIF(Config!$B$15:$B$19,H4936)&gt;0),1,0)+IF(OR(TRIM(E4936)="",COUNTIF(Config!$B$15:$B$19,E4936)&gt;0),1,0)+IF(OR(TRIM(K4936)="",COUNTIF(Config!$B$15:$B$19,K4936)&gt;0),1,0)+IF(OR(TRIM(P4936)="",COUNTIF(Config!$B$15:$B$19,P4936)&gt;0),1,0)+IF(OR(TRIM(R4936)="",COUNTIF(Config!$B$15:$B$19,R4936)&gt;0),1,0)</f>
        <v>0</v>
      </c>
      <c r="AA4936" s="1" cm="1">
        <f t="array" ref="AA4936">SUMPRODUCT(LEN(H4936)-LEN(SUBSTITUTE(H4936,{"0";"1";"2";"3";"4";"5";"6";"7";"8";"9"},"")))</f>
        <v>11</v>
      </c>
      <c r="AC4936" t="str">
        <f t="shared" si="541"/>
        <v/>
      </c>
      <c r="AD4936">
        <f t="shared" si="542"/>
        <v>1</v>
      </c>
      <c r="AE4936">
        <f t="shared" si="543"/>
        <v>1</v>
      </c>
      <c r="AF4936" t="str">
        <f t="shared" si="544"/>
        <v>No</v>
      </c>
      <c r="AG4936">
        <f t="shared" ca="1" si="545"/>
        <v>37</v>
      </c>
      <c r="AH4936" t="str">
        <f ca="1">IF(OR(V4936="",AG4936=""),"Yes",IF(AG4936&gt;Config!$B$41,"Yes","No"))</f>
        <v>No</v>
      </c>
    </row>
    <row r="4937" spans="1:34" x14ac:dyDescent="0.25">
      <c r="A4937" s="1" t="s">
        <v>32743</v>
      </c>
      <c r="B4937" s="1" t="s">
        <v>765</v>
      </c>
      <c r="C4937" s="1" t="s">
        <v>1339</v>
      </c>
      <c r="D4937" s="1" t="s">
        <v>21335</v>
      </c>
      <c r="E4937" s="1" t="s">
        <v>34458</v>
      </c>
      <c r="F4937" s="1" t="s">
        <v>32744</v>
      </c>
      <c r="G4937" t="str">
        <f t="shared" si="539"/>
        <v>Valid</v>
      </c>
      <c r="H4937" s="1" t="s">
        <v>32745</v>
      </c>
      <c r="I4937" t="str" cm="1">
        <f t="array" ref="I4937">IF(OR(TRIM(H4937)="",ISNUMBER(SEARCH("#",H4937)),AA4937&lt;Config!$B$8,SUMPRODUCT(--ISNUMBER(SEARCH({"a";"b";"c";"d";"e";"f";"g";"h";"i";"j";"k";"l";"m";"n";"o";"p";"q";"r";"s";"t";"u";"v";"w";"x";"y";"z"},H4937)))&gt;0),"Invalid","Valid")</f>
        <v>Valid</v>
      </c>
      <c r="J4937" s="1" t="s">
        <v>32746</v>
      </c>
      <c r="K4937" s="1" t="s">
        <v>48</v>
      </c>
      <c r="L4937" s="1" t="s">
        <v>265</v>
      </c>
      <c r="M4937" s="1" t="s">
        <v>165</v>
      </c>
      <c r="N4937" s="1" t="s">
        <v>437</v>
      </c>
      <c r="O4937" s="1" t="s">
        <v>149</v>
      </c>
      <c r="P4937" t="s">
        <v>53</v>
      </c>
      <c r="Q4937" s="1" t="s">
        <v>54</v>
      </c>
      <c r="R4937" s="1" t="s">
        <v>55</v>
      </c>
      <c r="S4937" s="1" t="s">
        <v>16648</v>
      </c>
      <c r="T4937" s="1" t="s">
        <v>32747</v>
      </c>
      <c r="U4937" s="1" t="s">
        <v>5098</v>
      </c>
      <c r="V4937" s="1" t="s">
        <v>2276</v>
      </c>
      <c r="W4937" s="1" t="s">
        <v>186</v>
      </c>
      <c r="X4937" t="str">
        <f t="shared" si="540"/>
        <v>Complete</v>
      </c>
      <c r="Y4937">
        <f>MAX(0,100-IF(G4937="Invalid",Config!$B$5,0)-IF(I4937="Invalid",Config!$B$6,0)-IF(X4937="Incomplete",Config!$B$7,0)-IF(AF4937="Yes",Config!$B$37,0))</f>
        <v>100</v>
      </c>
      <c r="Z4937" s="1">
        <f>IF(OR(TRIM(B4937)="",COUNTIF(Config!$B$15:$B$19,B4937)&gt;0),1,0)+IF(OR(TRIM(C4937)="",COUNTIF(Config!$B$15:$B$19,C4937)&gt;0),1,0)+IF(OR(TRIM(F4937)="",COUNTIF(Config!$B$15:$B$19,F4937)&gt;0),1,0)+IF(OR(TRIM(H4937)="",COUNTIF(Config!$B$15:$B$19,H4937)&gt;0),1,0)+IF(OR(TRIM(E4937)="",COUNTIF(Config!$B$15:$B$19,E4937)&gt;0),1,0)+IF(OR(TRIM(K4937)="",COUNTIF(Config!$B$15:$B$19,K4937)&gt;0),1,0)+IF(OR(TRIM(P4937)="",COUNTIF(Config!$B$15:$B$19,P4937)&gt;0),1,0)+IF(OR(TRIM(R4937)="",COUNTIF(Config!$B$15:$B$19,R4937)&gt;0),1,0)</f>
        <v>0</v>
      </c>
      <c r="AA4937" s="1" cm="1">
        <f t="array" ref="AA4937">SUMPRODUCT(LEN(H4937)-LEN(SUBSTITUTE(H4937,{"0";"1";"2";"3";"4";"5";"6";"7";"8";"9"},"")))</f>
        <v>12</v>
      </c>
      <c r="AC4937" t="str">
        <f t="shared" si="541"/>
        <v/>
      </c>
      <c r="AD4937">
        <f t="shared" si="542"/>
        <v>1</v>
      </c>
      <c r="AE4937">
        <f t="shared" si="543"/>
        <v>1</v>
      </c>
      <c r="AF4937" t="str">
        <f t="shared" si="544"/>
        <v>No</v>
      </c>
      <c r="AG4937">
        <f t="shared" ca="1" si="545"/>
        <v>121</v>
      </c>
      <c r="AH4937" t="str">
        <f ca="1">IF(OR(V4937="",AG4937=""),"Yes",IF(AG4937&gt;Config!$B$41,"Yes","No"))</f>
        <v>No</v>
      </c>
    </row>
    <row r="4938" spans="1:34" x14ac:dyDescent="0.25">
      <c r="A4938" s="1" t="s">
        <v>32748</v>
      </c>
      <c r="B4938" s="1" t="s">
        <v>386</v>
      </c>
      <c r="C4938" s="1" t="s">
        <v>410</v>
      </c>
      <c r="D4938" s="1" t="s">
        <v>32749</v>
      </c>
      <c r="E4938" s="1" t="s">
        <v>578</v>
      </c>
      <c r="F4938" s="1" t="s">
        <v>32750</v>
      </c>
      <c r="G4938" t="str">
        <f t="shared" si="539"/>
        <v>Invalid</v>
      </c>
      <c r="H4938" s="1" t="s">
        <v>32751</v>
      </c>
      <c r="I4938" t="str" cm="1">
        <f t="array" ref="I4938">IF(OR(TRIM(H4938)="",ISNUMBER(SEARCH("#",H4938)),AA4938&lt;Config!$B$8,SUMPRODUCT(--ISNUMBER(SEARCH({"a";"b";"c";"d";"e";"f";"g";"h";"i";"j";"k";"l";"m";"n";"o";"p";"q";"r";"s";"t";"u";"v";"w";"x";"y";"z"},H4938)))&gt;0),"Invalid","Valid")</f>
        <v>Valid</v>
      </c>
      <c r="J4938" s="1" t="s">
        <v>32752</v>
      </c>
      <c r="K4938" s="1" t="s">
        <v>163</v>
      </c>
      <c r="L4938" s="1" t="s">
        <v>29</v>
      </c>
      <c r="M4938" s="1" t="s">
        <v>33827</v>
      </c>
      <c r="N4938" s="1" t="s">
        <v>31</v>
      </c>
      <c r="O4938" s="1" t="s">
        <v>69</v>
      </c>
      <c r="P4938" t="s">
        <v>590</v>
      </c>
      <c r="Q4938" s="1" t="s">
        <v>844</v>
      </c>
      <c r="R4938" s="1" t="s">
        <v>1774</v>
      </c>
      <c r="S4938" s="1" t="s">
        <v>15335</v>
      </c>
      <c r="T4938" s="1" t="s">
        <v>32753</v>
      </c>
      <c r="U4938" s="1" t="s">
        <v>350</v>
      </c>
      <c r="V4938" s="1" t="s">
        <v>563</v>
      </c>
      <c r="W4938" s="1" t="s">
        <v>60</v>
      </c>
      <c r="X4938" t="str">
        <f t="shared" si="540"/>
        <v>Complete</v>
      </c>
      <c r="Y4938">
        <f>MAX(0,100-IF(G4938="Invalid",Config!$B$5,0)-IF(I4938="Invalid",Config!$B$6,0)-IF(X4938="Incomplete",Config!$B$7,0)-IF(AF4938="Yes",Config!$B$37,0))</f>
        <v>70</v>
      </c>
      <c r="Z4938" s="1">
        <f>IF(OR(TRIM(B4938)="",COUNTIF(Config!$B$15:$B$19,B4938)&gt;0),1,0)+IF(OR(TRIM(C4938)="",COUNTIF(Config!$B$15:$B$19,C4938)&gt;0),1,0)+IF(OR(TRIM(F4938)="",COUNTIF(Config!$B$15:$B$19,F4938)&gt;0),1,0)+IF(OR(TRIM(H4938)="",COUNTIF(Config!$B$15:$B$19,H4938)&gt;0),1,0)+IF(OR(TRIM(E4938)="",COUNTIF(Config!$B$15:$B$19,E4938)&gt;0),1,0)+IF(OR(TRIM(K4938)="",COUNTIF(Config!$B$15:$B$19,K4938)&gt;0),1,0)+IF(OR(TRIM(P4938)="",COUNTIF(Config!$B$15:$B$19,P4938)&gt;0),1,0)+IF(OR(TRIM(R4938)="",COUNTIF(Config!$B$15:$B$19,R4938)&gt;0),1,0)</f>
        <v>0</v>
      </c>
      <c r="AA4938" s="1" cm="1">
        <f t="array" ref="AA4938">SUMPRODUCT(LEN(H4938)-LEN(SUBSTITUTE(H4938,{"0";"1";"2";"3";"4";"5";"6";"7";"8";"9"},"")))</f>
        <v>12</v>
      </c>
      <c r="AC4938" t="str">
        <f t="shared" si="541"/>
        <v>Invalid Email</v>
      </c>
      <c r="AD4938">
        <f t="shared" si="542"/>
        <v>0</v>
      </c>
      <c r="AE4938">
        <f t="shared" si="543"/>
        <v>1</v>
      </c>
      <c r="AF4938" t="str">
        <f t="shared" si="544"/>
        <v>No</v>
      </c>
      <c r="AG4938">
        <f t="shared" ca="1" si="545"/>
        <v>127</v>
      </c>
      <c r="AH4938" t="str">
        <f ca="1">IF(OR(V4938="",AG4938=""),"Yes",IF(AG4938&gt;Config!$B$41,"Yes","No"))</f>
        <v>No</v>
      </c>
    </row>
    <row r="4939" spans="1:34" x14ac:dyDescent="0.25">
      <c r="A4939" s="1" t="s">
        <v>32754</v>
      </c>
      <c r="B4939" s="1" t="s">
        <v>4687</v>
      </c>
      <c r="C4939" s="1" t="s">
        <v>792</v>
      </c>
      <c r="D4939" s="1" t="s">
        <v>29006</v>
      </c>
      <c r="E4939" s="1" t="s">
        <v>33907</v>
      </c>
      <c r="F4939" s="1" t="s">
        <v>32755</v>
      </c>
      <c r="G4939" t="str">
        <f t="shared" si="539"/>
        <v>Valid</v>
      </c>
      <c r="H4939" s="1" t="s">
        <v>12281</v>
      </c>
      <c r="I4939" t="str" cm="1">
        <f t="array" ref="I4939">IF(OR(TRIM(H4939)="",ISNUMBER(SEARCH("#",H4939)),AA4939&lt;Config!$B$8,SUMPRODUCT(--ISNUMBER(SEARCH({"a";"b";"c";"d";"e";"f";"g";"h";"i";"j";"k";"l";"m";"n";"o";"p";"q";"r";"s";"t";"u";"v";"w";"x";"y";"z"},H4939)))&gt;0),"Invalid","Valid")</f>
        <v>Valid</v>
      </c>
      <c r="J4939" s="1" t="s">
        <v>32756</v>
      </c>
      <c r="K4939" s="1" t="s">
        <v>378</v>
      </c>
      <c r="L4939" s="1" t="s">
        <v>29</v>
      </c>
      <c r="M4939" s="1" t="s">
        <v>343</v>
      </c>
      <c r="N4939" s="1" t="s">
        <v>224</v>
      </c>
      <c r="O4939" s="1" t="s">
        <v>32</v>
      </c>
      <c r="P4939" t="s">
        <v>53</v>
      </c>
      <c r="Q4939" s="1" t="s">
        <v>197</v>
      </c>
      <c r="R4939" s="1" t="s">
        <v>55</v>
      </c>
      <c r="S4939" s="1" t="s">
        <v>23910</v>
      </c>
      <c r="T4939" s="1" t="s">
        <v>32757</v>
      </c>
      <c r="U4939" s="1" t="s">
        <v>12207</v>
      </c>
      <c r="V4939" s="1" t="s">
        <v>2854</v>
      </c>
      <c r="W4939" s="1" t="s">
        <v>141</v>
      </c>
      <c r="X4939" t="str">
        <f t="shared" si="540"/>
        <v>Complete</v>
      </c>
      <c r="Y4939">
        <f>MAX(0,100-IF(G4939="Invalid",Config!$B$5,0)-IF(I4939="Invalid",Config!$B$6,0)-IF(X4939="Incomplete",Config!$B$7,0)-IF(AF4939="Yes",Config!$B$37,0))</f>
        <v>75</v>
      </c>
      <c r="Z4939" s="1">
        <f>IF(OR(TRIM(B4939)="",COUNTIF(Config!$B$15:$B$19,B4939)&gt;0),1,0)+IF(OR(TRIM(C4939)="",COUNTIF(Config!$B$15:$B$19,C4939)&gt;0),1,0)+IF(OR(TRIM(F4939)="",COUNTIF(Config!$B$15:$B$19,F4939)&gt;0),1,0)+IF(OR(TRIM(H4939)="",COUNTIF(Config!$B$15:$B$19,H4939)&gt;0),1,0)+IF(OR(TRIM(E4939)="",COUNTIF(Config!$B$15:$B$19,E4939)&gt;0),1,0)+IF(OR(TRIM(K4939)="",COUNTIF(Config!$B$15:$B$19,K4939)&gt;0),1,0)+IF(OR(TRIM(P4939)="",COUNTIF(Config!$B$15:$B$19,P4939)&gt;0),1,0)+IF(OR(TRIM(R4939)="",COUNTIF(Config!$B$15:$B$19,R4939)&gt;0),1,0)</f>
        <v>0</v>
      </c>
      <c r="AA4939" s="1" cm="1">
        <f t="array" ref="AA4939">SUMPRODUCT(LEN(H4939)-LEN(SUBSTITUTE(H4939,{"0";"1";"2";"3";"4";"5";"6";"7";"8";"9"},"")))</f>
        <v>12</v>
      </c>
      <c r="AC4939" t="str">
        <f t="shared" si="541"/>
        <v>Potential Duplicate</v>
      </c>
      <c r="AD4939">
        <f t="shared" si="542"/>
        <v>1</v>
      </c>
      <c r="AE4939">
        <f t="shared" si="543"/>
        <v>2</v>
      </c>
      <c r="AF4939" t="str">
        <f t="shared" si="544"/>
        <v>Yes</v>
      </c>
      <c r="AG4939">
        <f t="shared" ca="1" si="545"/>
        <v>153</v>
      </c>
      <c r="AH4939" t="str">
        <f ca="1">IF(OR(V4939="",AG4939=""),"Yes",IF(AG4939&gt;Config!$B$41,"Yes","No"))</f>
        <v>No</v>
      </c>
    </row>
    <row r="4940" spans="1:34" x14ac:dyDescent="0.25">
      <c r="A4940" s="1" t="s">
        <v>32758</v>
      </c>
      <c r="B4940" s="1" t="s">
        <v>62</v>
      </c>
      <c r="C4940" s="1" t="s">
        <v>748</v>
      </c>
      <c r="D4940" s="1" t="s">
        <v>19682</v>
      </c>
      <c r="E4940" s="1" t="s">
        <v>310</v>
      </c>
      <c r="F4940" s="1" t="s">
        <v>32759</v>
      </c>
      <c r="G4940" t="str">
        <f t="shared" si="539"/>
        <v>Invalid</v>
      </c>
      <c r="H4940" s="1" t="s">
        <v>32760</v>
      </c>
      <c r="I4940" t="str" cm="1">
        <f t="array" ref="I4940">IF(OR(TRIM(H4940)="",ISNUMBER(SEARCH("#",H4940)),AA4940&lt;Config!$B$8,SUMPRODUCT(--ISNUMBER(SEARCH({"a";"b";"c";"d";"e";"f";"g";"h";"i";"j";"k";"l";"m";"n";"o";"p";"q";"r";"s";"t";"u";"v";"w";"x";"y";"z"},H4940)))&gt;0),"Invalid","Valid")</f>
        <v>Valid</v>
      </c>
      <c r="J4940" s="1" t="s">
        <v>32761</v>
      </c>
      <c r="K4940" s="1" t="s">
        <v>481</v>
      </c>
      <c r="L4940" s="1" t="s">
        <v>450</v>
      </c>
      <c r="M4940" s="1" t="s">
        <v>251</v>
      </c>
      <c r="N4940" s="1" t="s">
        <v>51</v>
      </c>
      <c r="O4940" s="1" t="s">
        <v>149</v>
      </c>
      <c r="P4940" t="s">
        <v>53</v>
      </c>
      <c r="Q4940" s="1" t="s">
        <v>197</v>
      </c>
      <c r="R4940" s="1" t="s">
        <v>197</v>
      </c>
      <c r="S4940" s="1" t="s">
        <v>22794</v>
      </c>
      <c r="T4940" s="1" t="s">
        <v>32762</v>
      </c>
      <c r="U4940" s="1" t="s">
        <v>3725</v>
      </c>
      <c r="V4940" s="1" t="s">
        <v>3217</v>
      </c>
      <c r="W4940" s="1" t="s">
        <v>75</v>
      </c>
      <c r="X4940" t="str">
        <f t="shared" si="540"/>
        <v>Complete</v>
      </c>
      <c r="Y4940">
        <f>MAX(0,100-IF(G4940="Invalid",Config!$B$5,0)-IF(I4940="Invalid",Config!$B$6,0)-IF(X4940="Incomplete",Config!$B$7,0)-IF(AF4940="Yes",Config!$B$37,0))</f>
        <v>70</v>
      </c>
      <c r="Z4940" s="1">
        <f>IF(OR(TRIM(B4940)="",COUNTIF(Config!$B$15:$B$19,B4940)&gt;0),1,0)+IF(OR(TRIM(C4940)="",COUNTIF(Config!$B$15:$B$19,C4940)&gt;0),1,0)+IF(OR(TRIM(F4940)="",COUNTIF(Config!$B$15:$B$19,F4940)&gt;0),1,0)+IF(OR(TRIM(H4940)="",COUNTIF(Config!$B$15:$B$19,H4940)&gt;0),1,0)+IF(OR(TRIM(E4940)="",COUNTIF(Config!$B$15:$B$19,E4940)&gt;0),1,0)+IF(OR(TRIM(K4940)="",COUNTIF(Config!$B$15:$B$19,K4940)&gt;0),1,0)+IF(OR(TRIM(P4940)="",COUNTIF(Config!$B$15:$B$19,P4940)&gt;0),1,0)+IF(OR(TRIM(R4940)="",COUNTIF(Config!$B$15:$B$19,R4940)&gt;0),1,0)</f>
        <v>0</v>
      </c>
      <c r="AA4940" s="1" cm="1">
        <f t="array" ref="AA4940">SUMPRODUCT(LEN(H4940)-LEN(SUBSTITUTE(H4940,{"0";"1";"2";"3";"4";"5";"6";"7";"8";"9"},"")))</f>
        <v>10</v>
      </c>
      <c r="AC4940" t="str">
        <f t="shared" si="541"/>
        <v>Invalid Email</v>
      </c>
      <c r="AD4940">
        <f t="shared" si="542"/>
        <v>0</v>
      </c>
      <c r="AE4940">
        <f t="shared" si="543"/>
        <v>1</v>
      </c>
      <c r="AF4940" t="str">
        <f t="shared" si="544"/>
        <v>No</v>
      </c>
      <c r="AG4940">
        <f t="shared" ca="1" si="545"/>
        <v>117</v>
      </c>
      <c r="AH4940" t="str">
        <f ca="1">IF(OR(V4940="",AG4940=""),"Yes",IF(AG4940&gt;Config!$B$41,"Yes","No"))</f>
        <v>No</v>
      </c>
    </row>
    <row r="4941" spans="1:34" x14ac:dyDescent="0.25">
      <c r="A4941" s="1" t="s">
        <v>32763</v>
      </c>
      <c r="B4941" s="1" t="s">
        <v>172</v>
      </c>
      <c r="C4941" s="1" t="s">
        <v>432</v>
      </c>
      <c r="D4941" s="1" t="s">
        <v>5991</v>
      </c>
      <c r="E4941" s="1" t="s">
        <v>35790</v>
      </c>
      <c r="F4941" s="1" t="s">
        <v>17789</v>
      </c>
      <c r="G4941" t="str">
        <f t="shared" si="539"/>
        <v>Valid</v>
      </c>
      <c r="H4941" s="1" t="s">
        <v>32764</v>
      </c>
      <c r="I4941" t="str" cm="1">
        <f t="array" ref="I4941">IF(OR(TRIM(H4941)="",ISNUMBER(SEARCH("#",H4941)),AA4941&lt;Config!$B$8,SUMPRODUCT(--ISNUMBER(SEARCH({"a";"b";"c";"d";"e";"f";"g";"h";"i";"j";"k";"l";"m";"n";"o";"p";"q";"r";"s";"t";"u";"v";"w";"x";"y";"z"},H4941)))&gt;0),"Invalid","Valid")</f>
        <v>Valid</v>
      </c>
      <c r="J4941" s="1" t="s">
        <v>32765</v>
      </c>
      <c r="K4941" s="1" t="s">
        <v>163</v>
      </c>
      <c r="L4941" s="1" t="s">
        <v>102</v>
      </c>
      <c r="M4941" s="1" t="s">
        <v>118</v>
      </c>
      <c r="N4941" s="1" t="s">
        <v>68</v>
      </c>
      <c r="O4941" s="1" t="s">
        <v>69</v>
      </c>
      <c r="P4941" t="s">
        <v>53</v>
      </c>
      <c r="Q4941" s="1" t="s">
        <v>181</v>
      </c>
      <c r="R4941" s="1" t="s">
        <v>198</v>
      </c>
      <c r="S4941" s="1" t="s">
        <v>13680</v>
      </c>
      <c r="T4941" s="1" t="s">
        <v>32766</v>
      </c>
      <c r="U4941" s="1" t="s">
        <v>6989</v>
      </c>
      <c r="V4941" s="1" t="s">
        <v>1050</v>
      </c>
      <c r="W4941" s="1" t="s">
        <v>293</v>
      </c>
      <c r="X4941" t="str">
        <f t="shared" si="540"/>
        <v>Complete</v>
      </c>
      <c r="Y4941">
        <f>MAX(0,100-IF(G4941="Invalid",Config!$B$5,0)-IF(I4941="Invalid",Config!$B$6,0)-IF(X4941="Incomplete",Config!$B$7,0)-IF(AF4941="Yes",Config!$B$37,0))</f>
        <v>75</v>
      </c>
      <c r="Z4941" s="1">
        <f>IF(OR(TRIM(B4941)="",COUNTIF(Config!$B$15:$B$19,B4941)&gt;0),1,0)+IF(OR(TRIM(C4941)="",COUNTIF(Config!$B$15:$B$19,C4941)&gt;0),1,0)+IF(OR(TRIM(F4941)="",COUNTIF(Config!$B$15:$B$19,F4941)&gt;0),1,0)+IF(OR(TRIM(H4941)="",COUNTIF(Config!$B$15:$B$19,H4941)&gt;0),1,0)+IF(OR(TRIM(E4941)="",COUNTIF(Config!$B$15:$B$19,E4941)&gt;0),1,0)+IF(OR(TRIM(K4941)="",COUNTIF(Config!$B$15:$B$19,K4941)&gt;0),1,0)+IF(OR(TRIM(P4941)="",COUNTIF(Config!$B$15:$B$19,P4941)&gt;0),1,0)+IF(OR(TRIM(R4941)="",COUNTIF(Config!$B$15:$B$19,R4941)&gt;0),1,0)</f>
        <v>0</v>
      </c>
      <c r="AA4941" s="1" cm="1">
        <f t="array" ref="AA4941">SUMPRODUCT(LEN(H4941)-LEN(SUBSTITUTE(H4941,{"0";"1";"2";"3";"4";"5";"6";"7";"8";"9"},"")))</f>
        <v>10</v>
      </c>
      <c r="AC4941" t="str">
        <f t="shared" si="541"/>
        <v>Potential Duplicate</v>
      </c>
      <c r="AD4941">
        <f t="shared" si="542"/>
        <v>2</v>
      </c>
      <c r="AE4941">
        <f t="shared" si="543"/>
        <v>1</v>
      </c>
      <c r="AF4941" t="str">
        <f t="shared" si="544"/>
        <v>Yes</v>
      </c>
      <c r="AG4941">
        <f t="shared" ca="1" si="545"/>
        <v>37</v>
      </c>
      <c r="AH4941" t="str">
        <f ca="1">IF(OR(V4941="",AG4941=""),"Yes",IF(AG4941&gt;Config!$B$41,"Yes","No"))</f>
        <v>No</v>
      </c>
    </row>
    <row r="4942" spans="1:34" x14ac:dyDescent="0.25">
      <c r="A4942" s="1" t="s">
        <v>32767</v>
      </c>
      <c r="B4942" s="1" t="s">
        <v>244</v>
      </c>
      <c r="C4942" s="1" t="s">
        <v>308</v>
      </c>
      <c r="D4942" s="1" t="s">
        <v>32768</v>
      </c>
      <c r="E4942" s="1" t="s">
        <v>33907</v>
      </c>
      <c r="F4942" s="1" t="s">
        <v>32769</v>
      </c>
      <c r="G4942" t="str">
        <f t="shared" si="539"/>
        <v>Valid</v>
      </c>
      <c r="H4942" s="1" t="s">
        <v>32770</v>
      </c>
      <c r="I4942" t="str" cm="1">
        <f t="array" ref="I4942">IF(OR(TRIM(H4942)="",ISNUMBER(SEARCH("#",H4942)),AA4942&lt;Config!$B$8,SUMPRODUCT(--ISNUMBER(SEARCH({"a";"b";"c";"d";"e";"f";"g";"h";"i";"j";"k";"l";"m";"n";"o";"p";"q";"r";"s";"t";"u";"v";"w";"x";"y";"z"},H4942)))&gt;0),"Invalid","Valid")</f>
        <v>Valid</v>
      </c>
      <c r="J4942" s="1" t="s">
        <v>32771</v>
      </c>
      <c r="K4942" s="1" t="s">
        <v>1001</v>
      </c>
      <c r="L4942" s="1" t="s">
        <v>179</v>
      </c>
      <c r="M4942" s="1" t="s">
        <v>118</v>
      </c>
      <c r="N4942" s="1" t="s">
        <v>224</v>
      </c>
      <c r="O4942" s="1" t="s">
        <v>180</v>
      </c>
      <c r="P4942" t="s">
        <v>87</v>
      </c>
      <c r="Q4942" s="1" t="s">
        <v>438</v>
      </c>
      <c r="R4942" s="1" t="s">
        <v>550</v>
      </c>
      <c r="S4942" s="1" t="s">
        <v>32772</v>
      </c>
      <c r="T4942" s="1" t="s">
        <v>32773</v>
      </c>
      <c r="U4942" s="1" t="s">
        <v>7859</v>
      </c>
      <c r="V4942" s="1" t="s">
        <v>2943</v>
      </c>
      <c r="W4942" s="1" t="s">
        <v>33823</v>
      </c>
      <c r="X4942" t="str">
        <f t="shared" si="540"/>
        <v>Complete</v>
      </c>
      <c r="Y4942">
        <f>MAX(0,100-IF(G4942="Invalid",Config!$B$5,0)-IF(I4942="Invalid",Config!$B$6,0)-IF(X4942="Incomplete",Config!$B$7,0)-IF(AF4942="Yes",Config!$B$37,0))</f>
        <v>100</v>
      </c>
      <c r="Z4942" s="1">
        <f>IF(OR(TRIM(B4942)="",COUNTIF(Config!$B$15:$B$19,B4942)&gt;0),1,0)+IF(OR(TRIM(C4942)="",COUNTIF(Config!$B$15:$B$19,C4942)&gt;0),1,0)+IF(OR(TRIM(F4942)="",COUNTIF(Config!$B$15:$B$19,F4942)&gt;0),1,0)+IF(OR(TRIM(H4942)="",COUNTIF(Config!$B$15:$B$19,H4942)&gt;0),1,0)+IF(OR(TRIM(E4942)="",COUNTIF(Config!$B$15:$B$19,E4942)&gt;0),1,0)+IF(OR(TRIM(K4942)="",COUNTIF(Config!$B$15:$B$19,K4942)&gt;0),1,0)+IF(OR(TRIM(P4942)="",COUNTIF(Config!$B$15:$B$19,P4942)&gt;0),1,0)+IF(OR(TRIM(R4942)="",COUNTIF(Config!$B$15:$B$19,R4942)&gt;0),1,0)</f>
        <v>0</v>
      </c>
      <c r="AA4942" s="1" cm="1">
        <f t="array" ref="AA4942">SUMPRODUCT(LEN(H4942)-LEN(SUBSTITUTE(H4942,{"0";"1";"2";"3";"4";"5";"6";"7";"8";"9"},"")))</f>
        <v>10</v>
      </c>
      <c r="AC4942" t="str">
        <f t="shared" si="541"/>
        <v/>
      </c>
      <c r="AD4942">
        <f t="shared" si="542"/>
        <v>1</v>
      </c>
      <c r="AE4942">
        <f t="shared" si="543"/>
        <v>1</v>
      </c>
      <c r="AF4942" t="str">
        <f t="shared" si="544"/>
        <v>No</v>
      </c>
      <c r="AG4942">
        <f t="shared" ca="1" si="545"/>
        <v>568</v>
      </c>
      <c r="AH4942" t="str">
        <f ca="1">IF(OR(V4942="",AG4942=""),"Yes",IF(AG4942&gt;Config!$B$41,"Yes","No"))</f>
        <v>Yes</v>
      </c>
    </row>
    <row r="4943" spans="1:34" x14ac:dyDescent="0.25">
      <c r="A4943" s="1" t="s">
        <v>32774</v>
      </c>
      <c r="B4943" s="1" t="s">
        <v>336</v>
      </c>
      <c r="C4943" s="1" t="s">
        <v>128</v>
      </c>
      <c r="D4943" s="1" t="s">
        <v>1426</v>
      </c>
      <c r="E4943" s="1" t="s">
        <v>35104</v>
      </c>
      <c r="F4943" s="1" t="s">
        <v>18738</v>
      </c>
      <c r="G4943" t="str">
        <f t="shared" si="539"/>
        <v>Valid</v>
      </c>
      <c r="H4943" s="1" t="s">
        <v>18739</v>
      </c>
      <c r="I4943" t="str" cm="1">
        <f t="array" ref="I4943">IF(OR(TRIM(H4943)="",ISNUMBER(SEARCH("#",H4943)),AA4943&lt;Config!$B$8,SUMPRODUCT(--ISNUMBER(SEARCH({"a";"b";"c";"d";"e";"f";"g";"h";"i";"j";"k";"l";"m";"n";"o";"p";"q";"r";"s";"t";"u";"v";"w";"x";"y";"z"},H4943)))&gt;0),"Invalid","Valid")</f>
        <v>Valid</v>
      </c>
      <c r="J4943" s="1" t="s">
        <v>18740</v>
      </c>
      <c r="K4943" s="1" t="s">
        <v>504</v>
      </c>
      <c r="L4943" s="1" t="s">
        <v>84</v>
      </c>
      <c r="M4943" s="1" t="s">
        <v>33827</v>
      </c>
      <c r="N4943" s="1" t="s">
        <v>713</v>
      </c>
      <c r="O4943" s="1" t="s">
        <v>52</v>
      </c>
      <c r="P4943" t="s">
        <v>53</v>
      </c>
      <c r="Q4943" s="1" t="s">
        <v>54</v>
      </c>
      <c r="R4943" s="1" t="s">
        <v>55</v>
      </c>
      <c r="S4943" s="1" t="s">
        <v>18741</v>
      </c>
      <c r="T4943" s="1" t="s">
        <v>18742</v>
      </c>
      <c r="U4943" s="1" t="s">
        <v>726</v>
      </c>
      <c r="V4943" s="1" t="s">
        <v>18743</v>
      </c>
      <c r="W4943" s="1" t="s">
        <v>293</v>
      </c>
      <c r="X4943" t="str">
        <f t="shared" si="540"/>
        <v>Complete</v>
      </c>
      <c r="Y4943">
        <f>MAX(0,100-IF(G4943="Invalid",Config!$B$5,0)-IF(I4943="Invalid",Config!$B$6,0)-IF(X4943="Incomplete",Config!$B$7,0)-IF(AF4943="Yes",Config!$B$37,0))</f>
        <v>75</v>
      </c>
      <c r="Z4943" s="1">
        <f>IF(OR(TRIM(B4943)="",COUNTIF(Config!$B$15:$B$19,B4943)&gt;0),1,0)+IF(OR(TRIM(C4943)="",COUNTIF(Config!$B$15:$B$19,C4943)&gt;0),1,0)+IF(OR(TRIM(F4943)="",COUNTIF(Config!$B$15:$B$19,F4943)&gt;0),1,0)+IF(OR(TRIM(H4943)="",COUNTIF(Config!$B$15:$B$19,H4943)&gt;0),1,0)+IF(OR(TRIM(E4943)="",COUNTIF(Config!$B$15:$B$19,E4943)&gt;0),1,0)+IF(OR(TRIM(K4943)="",COUNTIF(Config!$B$15:$B$19,K4943)&gt;0),1,0)+IF(OR(TRIM(P4943)="",COUNTIF(Config!$B$15:$B$19,P4943)&gt;0),1,0)+IF(OR(TRIM(R4943)="",COUNTIF(Config!$B$15:$B$19,R4943)&gt;0),1,0)</f>
        <v>0</v>
      </c>
      <c r="AA4943" s="1" cm="1">
        <f t="array" ref="AA4943">SUMPRODUCT(LEN(H4943)-LEN(SUBSTITUTE(H4943,{"0";"1";"2";"3";"4";"5";"6";"7";"8";"9"},"")))</f>
        <v>12</v>
      </c>
      <c r="AC4943" t="str">
        <f t="shared" si="541"/>
        <v>Potential Duplicate</v>
      </c>
      <c r="AD4943">
        <f t="shared" si="542"/>
        <v>2</v>
      </c>
      <c r="AE4943">
        <f t="shared" si="543"/>
        <v>2</v>
      </c>
      <c r="AF4943" t="str">
        <f t="shared" si="544"/>
        <v>Yes</v>
      </c>
      <c r="AG4943">
        <f t="shared" ca="1" si="545"/>
        <v>288</v>
      </c>
      <c r="AH4943" t="str">
        <f ca="1">IF(OR(V4943="",AG4943=""),"Yes",IF(AG4943&gt;Config!$B$41,"Yes","No"))</f>
        <v>No</v>
      </c>
    </row>
    <row r="4944" spans="1:34" x14ac:dyDescent="0.25">
      <c r="A4944" s="1" t="s">
        <v>32775</v>
      </c>
      <c r="B4944" s="1" t="s">
        <v>1231</v>
      </c>
      <c r="C4944" s="1" t="s">
        <v>946</v>
      </c>
      <c r="D4944" s="1" t="s">
        <v>32776</v>
      </c>
      <c r="E4944" s="1" t="s">
        <v>33824</v>
      </c>
      <c r="F4944" s="1" t="s">
        <v>32777</v>
      </c>
      <c r="G4944" t="str">
        <f t="shared" si="539"/>
        <v>Valid</v>
      </c>
      <c r="H4944" s="1" t="s">
        <v>32778</v>
      </c>
      <c r="I4944" t="str" cm="1">
        <f t="array" ref="I4944">IF(OR(TRIM(H4944)="",ISNUMBER(SEARCH("#",H4944)),AA4944&lt;Config!$B$8,SUMPRODUCT(--ISNUMBER(SEARCH({"a";"b";"c";"d";"e";"f";"g";"h";"i";"j";"k";"l";"m";"n";"o";"p";"q";"r";"s";"t";"u";"v";"w";"x";"y";"z"},H4944)))&gt;0),"Invalid","Valid")</f>
        <v>Valid</v>
      </c>
      <c r="J4944" s="1" t="s">
        <v>32779</v>
      </c>
      <c r="K4944" s="1" t="s">
        <v>1001</v>
      </c>
      <c r="L4944" s="1" t="s">
        <v>49</v>
      </c>
      <c r="M4944" s="1" t="s">
        <v>50</v>
      </c>
      <c r="N4944" s="1" t="s">
        <v>713</v>
      </c>
      <c r="O4944" s="1" t="s">
        <v>149</v>
      </c>
      <c r="P4944" t="s">
        <v>87</v>
      </c>
      <c r="Q4944" s="1" t="s">
        <v>438</v>
      </c>
      <c r="R4944" s="1" t="s">
        <v>212</v>
      </c>
      <c r="S4944" s="1" t="s">
        <v>21082</v>
      </c>
      <c r="T4944" s="1" t="s">
        <v>32780</v>
      </c>
      <c r="U4944" s="1" t="s">
        <v>3664</v>
      </c>
      <c r="V4944" s="1" t="s">
        <v>372</v>
      </c>
      <c r="W4944" s="1" t="s">
        <v>293</v>
      </c>
      <c r="X4944" t="str">
        <f t="shared" si="540"/>
        <v>Complete</v>
      </c>
      <c r="Y4944">
        <f>MAX(0,100-IF(G4944="Invalid",Config!$B$5,0)-IF(I4944="Invalid",Config!$B$6,0)-IF(X4944="Incomplete",Config!$B$7,0)-IF(AF4944="Yes",Config!$B$37,0))</f>
        <v>100</v>
      </c>
      <c r="Z4944" s="1">
        <f>IF(OR(TRIM(B4944)="",COUNTIF(Config!$B$15:$B$19,B4944)&gt;0),1,0)+IF(OR(TRIM(C4944)="",COUNTIF(Config!$B$15:$B$19,C4944)&gt;0),1,0)+IF(OR(TRIM(F4944)="",COUNTIF(Config!$B$15:$B$19,F4944)&gt;0),1,0)+IF(OR(TRIM(H4944)="",COUNTIF(Config!$B$15:$B$19,H4944)&gt;0),1,0)+IF(OR(TRIM(E4944)="",COUNTIF(Config!$B$15:$B$19,E4944)&gt;0),1,0)+IF(OR(TRIM(K4944)="",COUNTIF(Config!$B$15:$B$19,K4944)&gt;0),1,0)+IF(OR(TRIM(P4944)="",COUNTIF(Config!$B$15:$B$19,P4944)&gt;0),1,0)+IF(OR(TRIM(R4944)="",COUNTIF(Config!$B$15:$B$19,R4944)&gt;0),1,0)</f>
        <v>0</v>
      </c>
      <c r="AA4944" s="1" cm="1">
        <f t="array" ref="AA4944">SUMPRODUCT(LEN(H4944)-LEN(SUBSTITUTE(H4944,{"0";"1";"2";"3";"4";"5";"6";"7";"8";"9"},"")))</f>
        <v>11</v>
      </c>
      <c r="AC4944" t="str">
        <f t="shared" si="541"/>
        <v/>
      </c>
      <c r="AD4944">
        <f t="shared" si="542"/>
        <v>1</v>
      </c>
      <c r="AE4944">
        <f t="shared" si="543"/>
        <v>1</v>
      </c>
      <c r="AF4944" t="str">
        <f t="shared" si="544"/>
        <v>No</v>
      </c>
      <c r="AG4944">
        <f t="shared" ca="1" si="545"/>
        <v>376</v>
      </c>
      <c r="AH4944" t="str">
        <f ca="1">IF(OR(V4944="",AG4944=""),"Yes",IF(AG4944&gt;Config!$B$41,"Yes","No"))</f>
        <v>Yes</v>
      </c>
    </row>
    <row r="4945" spans="1:34" x14ac:dyDescent="0.25">
      <c r="A4945" s="1" t="s">
        <v>1513</v>
      </c>
      <c r="B4945" s="1" t="s">
        <v>2033</v>
      </c>
      <c r="C4945" s="1" t="s">
        <v>308</v>
      </c>
      <c r="D4945" s="1" t="s">
        <v>26153</v>
      </c>
      <c r="E4945" s="1" t="s">
        <v>35791</v>
      </c>
      <c r="F4945" s="1" t="s">
        <v>26154</v>
      </c>
      <c r="G4945" t="str">
        <f t="shared" si="539"/>
        <v>Valid</v>
      </c>
      <c r="H4945" s="1" t="s">
        <v>32781</v>
      </c>
      <c r="I4945" t="str" cm="1">
        <f t="array" ref="I4945">IF(OR(TRIM(H4945)="",ISNUMBER(SEARCH("#",H4945)),AA4945&lt;Config!$B$8,SUMPRODUCT(--ISNUMBER(SEARCH({"a";"b";"c";"d";"e";"f";"g";"h";"i";"j";"k";"l";"m";"n";"o";"p";"q";"r";"s";"t";"u";"v";"w";"x";"y";"z"},H4945)))&gt;0),"Invalid","Valid")</f>
        <v>Valid</v>
      </c>
      <c r="J4945" s="1" t="s">
        <v>32782</v>
      </c>
      <c r="K4945" s="1" t="s">
        <v>287</v>
      </c>
      <c r="L4945" s="1" t="s">
        <v>29</v>
      </c>
      <c r="M4945" s="1" t="s">
        <v>235</v>
      </c>
      <c r="N4945" s="1" t="s">
        <v>31</v>
      </c>
      <c r="O4945" s="1" t="s">
        <v>266</v>
      </c>
      <c r="P4945" t="s">
        <v>53</v>
      </c>
      <c r="Q4945" s="1" t="s">
        <v>55</v>
      </c>
      <c r="R4945" s="1" t="s">
        <v>197</v>
      </c>
      <c r="S4945" s="1" t="s">
        <v>17930</v>
      </c>
      <c r="T4945" s="1" t="s">
        <v>32783</v>
      </c>
      <c r="U4945" s="1" t="s">
        <v>7176</v>
      </c>
      <c r="V4945" s="1" t="s">
        <v>4082</v>
      </c>
      <c r="W4945" s="1" t="s">
        <v>40</v>
      </c>
      <c r="X4945" t="str">
        <f t="shared" si="540"/>
        <v>Complete</v>
      </c>
      <c r="Y4945">
        <f>MAX(0,100-IF(G4945="Invalid",Config!$B$5,0)-IF(I4945="Invalid",Config!$B$6,0)-IF(X4945="Incomplete",Config!$B$7,0)-IF(AF4945="Yes",Config!$B$37,0))</f>
        <v>75</v>
      </c>
      <c r="Z4945" s="1">
        <f>IF(OR(TRIM(B4945)="",COUNTIF(Config!$B$15:$B$19,B4945)&gt;0),1,0)+IF(OR(TRIM(C4945)="",COUNTIF(Config!$B$15:$B$19,C4945)&gt;0),1,0)+IF(OR(TRIM(F4945)="",COUNTIF(Config!$B$15:$B$19,F4945)&gt;0),1,0)+IF(OR(TRIM(H4945)="",COUNTIF(Config!$B$15:$B$19,H4945)&gt;0),1,0)+IF(OR(TRIM(E4945)="",COUNTIF(Config!$B$15:$B$19,E4945)&gt;0),1,0)+IF(OR(TRIM(K4945)="",COUNTIF(Config!$B$15:$B$19,K4945)&gt;0),1,0)+IF(OR(TRIM(P4945)="",COUNTIF(Config!$B$15:$B$19,P4945)&gt;0),1,0)+IF(OR(TRIM(R4945)="",COUNTIF(Config!$B$15:$B$19,R4945)&gt;0),1,0)</f>
        <v>0</v>
      </c>
      <c r="AA4945" s="1" cm="1">
        <f t="array" ref="AA4945">SUMPRODUCT(LEN(H4945)-LEN(SUBSTITUTE(H4945,{"0";"1";"2";"3";"4";"5";"6";"7";"8";"9"},"")))</f>
        <v>12</v>
      </c>
      <c r="AC4945" t="str">
        <f t="shared" si="541"/>
        <v>Potential Duplicate</v>
      </c>
      <c r="AD4945">
        <f t="shared" si="542"/>
        <v>2</v>
      </c>
      <c r="AE4945">
        <f t="shared" si="543"/>
        <v>1</v>
      </c>
      <c r="AF4945" t="str">
        <f t="shared" si="544"/>
        <v>Yes</v>
      </c>
      <c r="AG4945">
        <f t="shared" ca="1" si="545"/>
        <v>487</v>
      </c>
      <c r="AH4945" t="str">
        <f ca="1">IF(OR(V4945="",AG4945=""),"Yes",IF(AG4945&gt;Config!$B$41,"Yes","No"))</f>
        <v>Yes</v>
      </c>
    </row>
    <row r="4946" spans="1:34" x14ac:dyDescent="0.25">
      <c r="A4946" s="1" t="s">
        <v>32784</v>
      </c>
      <c r="B4946" s="1" t="s">
        <v>272</v>
      </c>
      <c r="C4946" s="1" t="s">
        <v>97</v>
      </c>
      <c r="D4946" s="1" t="s">
        <v>32785</v>
      </c>
      <c r="E4946" s="1" t="s">
        <v>35792</v>
      </c>
      <c r="F4946" s="1" t="s">
        <v>32786</v>
      </c>
      <c r="G4946" t="str">
        <f t="shared" si="539"/>
        <v>Valid</v>
      </c>
      <c r="H4946" s="1" t="s">
        <v>32787</v>
      </c>
      <c r="I4946" t="str" cm="1">
        <f t="array" ref="I4946">IF(OR(TRIM(H4946)="",ISNUMBER(SEARCH("#",H4946)),AA4946&lt;Config!$B$8,SUMPRODUCT(--ISNUMBER(SEARCH({"a";"b";"c";"d";"e";"f";"g";"h";"i";"j";"k";"l";"m";"n";"o";"p";"q";"r";"s";"t";"u";"v";"w";"x";"y";"z"},H4946)))&gt;0),"Invalid","Valid")</f>
        <v>Valid</v>
      </c>
      <c r="J4946" s="1" t="s">
        <v>32788</v>
      </c>
      <c r="K4946" s="1" t="s">
        <v>722</v>
      </c>
      <c r="L4946" s="1" t="s">
        <v>450</v>
      </c>
      <c r="M4946" s="1" t="s">
        <v>251</v>
      </c>
      <c r="N4946" s="1" t="s">
        <v>211</v>
      </c>
      <c r="O4946" s="1" t="s">
        <v>69</v>
      </c>
      <c r="P4946" t="s">
        <v>104</v>
      </c>
      <c r="Q4946" s="1" t="s">
        <v>732</v>
      </c>
      <c r="R4946" s="1" t="s">
        <v>106</v>
      </c>
      <c r="S4946" s="1" t="s">
        <v>32789</v>
      </c>
      <c r="T4946" s="1" t="s">
        <v>32790</v>
      </c>
      <c r="U4946" s="1" t="s">
        <v>23874</v>
      </c>
      <c r="V4946" s="1" t="s">
        <v>584</v>
      </c>
      <c r="W4946" s="1" t="s">
        <v>60</v>
      </c>
      <c r="X4946" t="str">
        <f t="shared" si="540"/>
        <v>Complete</v>
      </c>
      <c r="Y4946">
        <f>MAX(0,100-IF(G4946="Invalid",Config!$B$5,0)-IF(I4946="Invalid",Config!$B$6,0)-IF(X4946="Incomplete",Config!$B$7,0)-IF(AF4946="Yes",Config!$B$37,0))</f>
        <v>100</v>
      </c>
      <c r="Z4946" s="1">
        <f>IF(OR(TRIM(B4946)="",COUNTIF(Config!$B$15:$B$19,B4946)&gt;0),1,0)+IF(OR(TRIM(C4946)="",COUNTIF(Config!$B$15:$B$19,C4946)&gt;0),1,0)+IF(OR(TRIM(F4946)="",COUNTIF(Config!$B$15:$B$19,F4946)&gt;0),1,0)+IF(OR(TRIM(H4946)="",COUNTIF(Config!$B$15:$B$19,H4946)&gt;0),1,0)+IF(OR(TRIM(E4946)="",COUNTIF(Config!$B$15:$B$19,E4946)&gt;0),1,0)+IF(OR(TRIM(K4946)="",COUNTIF(Config!$B$15:$B$19,K4946)&gt;0),1,0)+IF(OR(TRIM(P4946)="",COUNTIF(Config!$B$15:$B$19,P4946)&gt;0),1,0)+IF(OR(TRIM(R4946)="",COUNTIF(Config!$B$15:$B$19,R4946)&gt;0),1,0)</f>
        <v>0</v>
      </c>
      <c r="AA4946" s="1" cm="1">
        <f t="array" ref="AA4946">SUMPRODUCT(LEN(H4946)-LEN(SUBSTITUTE(H4946,{"0";"1";"2";"3";"4";"5";"6";"7";"8";"9"},"")))</f>
        <v>11</v>
      </c>
      <c r="AC4946" t="str">
        <f t="shared" si="541"/>
        <v/>
      </c>
      <c r="AD4946">
        <f t="shared" si="542"/>
        <v>1</v>
      </c>
      <c r="AE4946">
        <f t="shared" si="543"/>
        <v>1</v>
      </c>
      <c r="AF4946" t="str">
        <f t="shared" si="544"/>
        <v>No</v>
      </c>
      <c r="AG4946">
        <f t="shared" ca="1" si="545"/>
        <v>403</v>
      </c>
      <c r="AH4946" t="str">
        <f ca="1">IF(OR(V4946="",AG4946=""),"Yes",IF(AG4946&gt;Config!$B$41,"Yes","No"))</f>
        <v>Yes</v>
      </c>
    </row>
    <row r="4947" spans="1:34" x14ac:dyDescent="0.25">
      <c r="A4947" s="1" t="s">
        <v>32791</v>
      </c>
      <c r="B4947" s="1" t="s">
        <v>1157</v>
      </c>
      <c r="C4947" s="1" t="s">
        <v>33938</v>
      </c>
      <c r="D4947" s="1" t="s">
        <v>35793</v>
      </c>
      <c r="E4947" s="1" t="s">
        <v>35794</v>
      </c>
      <c r="F4947" s="1" t="s">
        <v>32792</v>
      </c>
      <c r="G4947" t="str">
        <f t="shared" si="539"/>
        <v>Valid</v>
      </c>
      <c r="H4947" s="1" t="s">
        <v>32793</v>
      </c>
      <c r="I4947" t="str" cm="1">
        <f t="array" ref="I4947">IF(OR(TRIM(H4947)="",ISNUMBER(SEARCH("#",H4947)),AA4947&lt;Config!$B$8,SUMPRODUCT(--ISNUMBER(SEARCH({"a";"b";"c";"d";"e";"f";"g";"h";"i";"j";"k";"l";"m";"n";"o";"p";"q";"r";"s";"t";"u";"v";"w";"x";"y";"z"},H4947)))&gt;0),"Invalid","Valid")</f>
        <v>Valid</v>
      </c>
      <c r="J4947" s="1" t="s">
        <v>32794</v>
      </c>
      <c r="K4947" s="1" t="s">
        <v>133</v>
      </c>
      <c r="L4947" s="1" t="s">
        <v>134</v>
      </c>
      <c r="M4947" s="1" t="s">
        <v>30</v>
      </c>
      <c r="N4947" s="1" t="s">
        <v>358</v>
      </c>
      <c r="O4947" s="1" t="s">
        <v>69</v>
      </c>
      <c r="P4947" t="s">
        <v>236</v>
      </c>
      <c r="Q4947" s="1" t="s">
        <v>238</v>
      </c>
      <c r="R4947" s="1" t="s">
        <v>237</v>
      </c>
      <c r="S4947" s="1" t="s">
        <v>32795</v>
      </c>
      <c r="T4947" s="1" t="s">
        <v>32796</v>
      </c>
      <c r="U4947" s="1" t="s">
        <v>8138</v>
      </c>
      <c r="V4947" s="1" t="s">
        <v>32797</v>
      </c>
      <c r="W4947" s="1" t="s">
        <v>202</v>
      </c>
      <c r="X4947" t="str">
        <f t="shared" si="540"/>
        <v>Complete</v>
      </c>
      <c r="Y4947">
        <f>MAX(0,100-IF(G4947="Invalid",Config!$B$5,0)-IF(I4947="Invalid",Config!$B$6,0)-IF(X4947="Incomplete",Config!$B$7,0)-IF(AF4947="Yes",Config!$B$37,0))</f>
        <v>100</v>
      </c>
      <c r="Z4947" s="1">
        <f>IF(OR(TRIM(B4947)="",COUNTIF(Config!$B$15:$B$19,B4947)&gt;0),1,0)+IF(OR(TRIM(C4947)="",COUNTIF(Config!$B$15:$B$19,C4947)&gt;0),1,0)+IF(OR(TRIM(F4947)="",COUNTIF(Config!$B$15:$B$19,F4947)&gt;0),1,0)+IF(OR(TRIM(H4947)="",COUNTIF(Config!$B$15:$B$19,H4947)&gt;0),1,0)+IF(OR(TRIM(E4947)="",COUNTIF(Config!$B$15:$B$19,E4947)&gt;0),1,0)+IF(OR(TRIM(K4947)="",COUNTIF(Config!$B$15:$B$19,K4947)&gt;0),1,0)+IF(OR(TRIM(P4947)="",COUNTIF(Config!$B$15:$B$19,P4947)&gt;0),1,0)+IF(OR(TRIM(R4947)="",COUNTIF(Config!$B$15:$B$19,R4947)&gt;0),1,0)</f>
        <v>0</v>
      </c>
      <c r="AA4947" s="1" cm="1">
        <f t="array" ref="AA4947">SUMPRODUCT(LEN(H4947)-LEN(SUBSTITUTE(H4947,{"0";"1";"2";"3";"4";"5";"6";"7";"8";"9"},"")))</f>
        <v>12</v>
      </c>
      <c r="AC4947" t="str">
        <f t="shared" si="541"/>
        <v/>
      </c>
      <c r="AD4947">
        <f t="shared" si="542"/>
        <v>1</v>
      </c>
      <c r="AE4947">
        <f t="shared" si="543"/>
        <v>1</v>
      </c>
      <c r="AF4947" t="str">
        <f t="shared" si="544"/>
        <v>No</v>
      </c>
      <c r="AG4947">
        <f t="shared" ca="1" si="545"/>
        <v>289</v>
      </c>
      <c r="AH4947" t="str">
        <f ca="1">IF(OR(V4947="",AG4947=""),"Yes",IF(AG4947&gt;Config!$B$41,"Yes","No"))</f>
        <v>No</v>
      </c>
    </row>
    <row r="4948" spans="1:34" x14ac:dyDescent="0.25">
      <c r="A4948" s="1" t="s">
        <v>32798</v>
      </c>
      <c r="B4948" s="1" t="s">
        <v>1582</v>
      </c>
      <c r="C4948" s="1" t="s">
        <v>899</v>
      </c>
      <c r="D4948" s="1" t="s">
        <v>32799</v>
      </c>
      <c r="E4948" s="1" t="s">
        <v>34579</v>
      </c>
      <c r="F4948" s="1" t="s">
        <v>32800</v>
      </c>
      <c r="G4948" t="str">
        <f t="shared" si="539"/>
        <v>Valid</v>
      </c>
      <c r="H4948" s="1" t="s">
        <v>32801</v>
      </c>
      <c r="I4948" t="str" cm="1">
        <f t="array" ref="I4948">IF(OR(TRIM(H4948)="",ISNUMBER(SEARCH("#",H4948)),AA4948&lt;Config!$B$8,SUMPRODUCT(--ISNUMBER(SEARCH({"a";"b";"c";"d";"e";"f";"g";"h";"i";"j";"k";"l";"m";"n";"o";"p";"q";"r";"s";"t";"u";"v";"w";"x";"y";"z"},H4948)))&gt;0),"Invalid","Valid")</f>
        <v>Valid</v>
      </c>
      <c r="J4948" s="1" t="s">
        <v>32802</v>
      </c>
      <c r="K4948" s="1" t="s">
        <v>117</v>
      </c>
      <c r="L4948" s="1" t="s">
        <v>134</v>
      </c>
      <c r="M4948" s="1" t="s">
        <v>251</v>
      </c>
      <c r="N4948" s="1" t="s">
        <v>437</v>
      </c>
      <c r="O4948" s="1" t="s">
        <v>69</v>
      </c>
      <c r="P4948" t="s">
        <v>53</v>
      </c>
      <c r="Q4948" s="1" t="s">
        <v>54</v>
      </c>
      <c r="R4948" s="1" t="s">
        <v>55</v>
      </c>
      <c r="S4948" s="1" t="s">
        <v>10669</v>
      </c>
      <c r="T4948" s="1" t="s">
        <v>32803</v>
      </c>
      <c r="U4948" s="1" t="s">
        <v>32804</v>
      </c>
      <c r="V4948" s="1" t="s">
        <v>3843</v>
      </c>
      <c r="W4948" s="1" t="s">
        <v>384</v>
      </c>
      <c r="X4948" t="str">
        <f t="shared" si="540"/>
        <v>Complete</v>
      </c>
      <c r="Y4948">
        <f>MAX(0,100-IF(G4948="Invalid",Config!$B$5,0)-IF(I4948="Invalid",Config!$B$6,0)-IF(X4948="Incomplete",Config!$B$7,0)-IF(AF4948="Yes",Config!$B$37,0))</f>
        <v>100</v>
      </c>
      <c r="Z4948" s="1">
        <f>IF(OR(TRIM(B4948)="",COUNTIF(Config!$B$15:$B$19,B4948)&gt;0),1,0)+IF(OR(TRIM(C4948)="",COUNTIF(Config!$B$15:$B$19,C4948)&gt;0),1,0)+IF(OR(TRIM(F4948)="",COUNTIF(Config!$B$15:$B$19,F4948)&gt;0),1,0)+IF(OR(TRIM(H4948)="",COUNTIF(Config!$B$15:$B$19,H4948)&gt;0),1,0)+IF(OR(TRIM(E4948)="",COUNTIF(Config!$B$15:$B$19,E4948)&gt;0),1,0)+IF(OR(TRIM(K4948)="",COUNTIF(Config!$B$15:$B$19,K4948)&gt;0),1,0)+IF(OR(TRIM(P4948)="",COUNTIF(Config!$B$15:$B$19,P4948)&gt;0),1,0)+IF(OR(TRIM(R4948)="",COUNTIF(Config!$B$15:$B$19,R4948)&gt;0),1,0)</f>
        <v>0</v>
      </c>
      <c r="AA4948" s="1" cm="1">
        <f t="array" ref="AA4948">SUMPRODUCT(LEN(H4948)-LEN(SUBSTITUTE(H4948,{"0";"1";"2";"3";"4";"5";"6";"7";"8";"9"},"")))</f>
        <v>12</v>
      </c>
      <c r="AC4948" t="str">
        <f t="shared" si="541"/>
        <v/>
      </c>
      <c r="AD4948">
        <f t="shared" si="542"/>
        <v>1</v>
      </c>
      <c r="AE4948">
        <f t="shared" si="543"/>
        <v>1</v>
      </c>
      <c r="AF4948" t="str">
        <f t="shared" si="544"/>
        <v>No</v>
      </c>
      <c r="AG4948">
        <f t="shared" ca="1" si="545"/>
        <v>438</v>
      </c>
      <c r="AH4948" t="str">
        <f ca="1">IF(OR(V4948="",AG4948=""),"Yes",IF(AG4948&gt;Config!$B$41,"Yes","No"))</f>
        <v>Yes</v>
      </c>
    </row>
    <row r="4949" spans="1:34" x14ac:dyDescent="0.25">
      <c r="A4949" s="1" t="s">
        <v>32805</v>
      </c>
      <c r="B4949" s="1" t="s">
        <v>188</v>
      </c>
      <c r="C4949" s="1" t="s">
        <v>511</v>
      </c>
      <c r="D4949" s="1" t="s">
        <v>32806</v>
      </c>
      <c r="E4949" s="1" t="s">
        <v>34244</v>
      </c>
      <c r="F4949" s="1" t="s">
        <v>32807</v>
      </c>
      <c r="G4949" t="str">
        <f t="shared" si="539"/>
        <v>Valid</v>
      </c>
      <c r="H4949" s="1" t="s">
        <v>32808</v>
      </c>
      <c r="I4949" t="str" cm="1">
        <f t="array" ref="I4949">IF(OR(TRIM(H4949)="",ISNUMBER(SEARCH("#",H4949)),AA4949&lt;Config!$B$8,SUMPRODUCT(--ISNUMBER(SEARCH({"a";"b";"c";"d";"e";"f";"g";"h";"i";"j";"k";"l";"m";"n";"o";"p";"q";"r";"s";"t";"u";"v";"w";"x";"y";"z"},H4949)))&gt;0),"Invalid","Valid")</f>
        <v>Valid</v>
      </c>
      <c r="J4949" s="1" t="s">
        <v>32809</v>
      </c>
      <c r="K4949" s="1" t="s">
        <v>369</v>
      </c>
      <c r="L4949" s="1" t="s">
        <v>102</v>
      </c>
      <c r="M4949" s="1" t="s">
        <v>135</v>
      </c>
      <c r="N4949" s="1" t="s">
        <v>86</v>
      </c>
      <c r="O4949" s="1" t="s">
        <v>32</v>
      </c>
      <c r="P4949" t="s">
        <v>53</v>
      </c>
      <c r="Q4949" s="1" t="s">
        <v>55</v>
      </c>
      <c r="R4949" s="1" t="s">
        <v>288</v>
      </c>
      <c r="S4949" s="1" t="s">
        <v>32810</v>
      </c>
      <c r="T4949" s="1" t="s">
        <v>32811</v>
      </c>
      <c r="U4949" s="1" t="s">
        <v>32812</v>
      </c>
      <c r="V4949" s="1" t="s">
        <v>32813</v>
      </c>
      <c r="W4949" s="1" t="s">
        <v>40</v>
      </c>
      <c r="X4949" t="str">
        <f t="shared" si="540"/>
        <v>Complete</v>
      </c>
      <c r="Y4949">
        <f>MAX(0,100-IF(G4949="Invalid",Config!$B$5,0)-IF(I4949="Invalid",Config!$B$6,0)-IF(X4949="Incomplete",Config!$B$7,0)-IF(AF4949="Yes",Config!$B$37,0))</f>
        <v>100</v>
      </c>
      <c r="Z4949" s="1">
        <f>IF(OR(TRIM(B4949)="",COUNTIF(Config!$B$15:$B$19,B4949)&gt;0),1,0)+IF(OR(TRIM(C4949)="",COUNTIF(Config!$B$15:$B$19,C4949)&gt;0),1,0)+IF(OR(TRIM(F4949)="",COUNTIF(Config!$B$15:$B$19,F4949)&gt;0),1,0)+IF(OR(TRIM(H4949)="",COUNTIF(Config!$B$15:$B$19,H4949)&gt;0),1,0)+IF(OR(TRIM(E4949)="",COUNTIF(Config!$B$15:$B$19,E4949)&gt;0),1,0)+IF(OR(TRIM(K4949)="",COUNTIF(Config!$B$15:$B$19,K4949)&gt;0),1,0)+IF(OR(TRIM(P4949)="",COUNTIF(Config!$B$15:$B$19,P4949)&gt;0),1,0)+IF(OR(TRIM(R4949)="",COUNTIF(Config!$B$15:$B$19,R4949)&gt;0),1,0)</f>
        <v>0</v>
      </c>
      <c r="AA4949" s="1" cm="1">
        <f t="array" ref="AA4949">SUMPRODUCT(LEN(H4949)-LEN(SUBSTITUTE(H4949,{"0";"1";"2";"3";"4";"5";"6";"7";"8";"9"},"")))</f>
        <v>10</v>
      </c>
      <c r="AC4949" t="str">
        <f t="shared" si="541"/>
        <v/>
      </c>
      <c r="AD4949">
        <f t="shared" si="542"/>
        <v>1</v>
      </c>
      <c r="AE4949">
        <f t="shared" si="543"/>
        <v>1</v>
      </c>
      <c r="AF4949" t="str">
        <f t="shared" si="544"/>
        <v>No</v>
      </c>
      <c r="AG4949" t="str">
        <f t="shared" ca="1" si="545"/>
        <v/>
      </c>
      <c r="AH4949" t="str">
        <f ca="1">IF(OR(V4949="",AG4949=""),"Yes",IF(AG4949&gt;Config!$B$41,"Yes","No"))</f>
        <v>Yes</v>
      </c>
    </row>
    <row r="4950" spans="1:34" x14ac:dyDescent="0.25">
      <c r="A4950" s="1" t="s">
        <v>32814</v>
      </c>
      <c r="B4950" s="1" t="s">
        <v>650</v>
      </c>
      <c r="C4950" s="1" t="s">
        <v>620</v>
      </c>
      <c r="D4950" s="1" t="s">
        <v>32815</v>
      </c>
      <c r="E4950" s="1" t="s">
        <v>35795</v>
      </c>
      <c r="F4950" s="1" t="s">
        <v>32816</v>
      </c>
      <c r="G4950" t="str">
        <f t="shared" si="539"/>
        <v>Valid</v>
      </c>
      <c r="H4950" s="1" t="s">
        <v>32817</v>
      </c>
      <c r="I4950" t="str" cm="1">
        <f t="array" ref="I4950">IF(OR(TRIM(H4950)="",ISNUMBER(SEARCH("#",H4950)),AA4950&lt;Config!$B$8,SUMPRODUCT(--ISNUMBER(SEARCH({"a";"b";"c";"d";"e";"f";"g";"h";"i";"j";"k";"l";"m";"n";"o";"p";"q";"r";"s";"t";"u";"v";"w";"x";"y";"z"},H4950)))&gt;0),"Invalid","Valid")</f>
        <v>Valid</v>
      </c>
      <c r="J4950" s="1" t="s">
        <v>32818</v>
      </c>
      <c r="K4950" s="1" t="s">
        <v>163</v>
      </c>
      <c r="L4950" s="1" t="s">
        <v>179</v>
      </c>
      <c r="M4950" s="1" t="s">
        <v>30</v>
      </c>
      <c r="N4950" s="1" t="s">
        <v>358</v>
      </c>
      <c r="O4950" s="1" t="s">
        <v>149</v>
      </c>
      <c r="P4950" t="s">
        <v>53</v>
      </c>
      <c r="Q4950" s="1" t="s">
        <v>54</v>
      </c>
      <c r="R4950" s="1" t="s">
        <v>288</v>
      </c>
      <c r="S4950" s="1" t="s">
        <v>32819</v>
      </c>
      <c r="T4950" s="1" t="s">
        <v>32820</v>
      </c>
      <c r="U4950" s="1" t="s">
        <v>32821</v>
      </c>
      <c r="V4950" s="1" t="s">
        <v>32822</v>
      </c>
      <c r="W4950" s="1" t="s">
        <v>384</v>
      </c>
      <c r="X4950" t="str">
        <f t="shared" si="540"/>
        <v>Complete</v>
      </c>
      <c r="Y4950">
        <f>MAX(0,100-IF(G4950="Invalid",Config!$B$5,0)-IF(I4950="Invalid",Config!$B$6,0)-IF(X4950="Incomplete",Config!$B$7,0)-IF(AF4950="Yes",Config!$B$37,0))</f>
        <v>100</v>
      </c>
      <c r="Z4950" s="1">
        <f>IF(OR(TRIM(B4950)="",COUNTIF(Config!$B$15:$B$19,B4950)&gt;0),1,0)+IF(OR(TRIM(C4950)="",COUNTIF(Config!$B$15:$B$19,C4950)&gt;0),1,0)+IF(OR(TRIM(F4950)="",COUNTIF(Config!$B$15:$B$19,F4950)&gt;0),1,0)+IF(OR(TRIM(H4950)="",COUNTIF(Config!$B$15:$B$19,H4950)&gt;0),1,0)+IF(OR(TRIM(E4950)="",COUNTIF(Config!$B$15:$B$19,E4950)&gt;0),1,0)+IF(OR(TRIM(K4950)="",COUNTIF(Config!$B$15:$B$19,K4950)&gt;0),1,0)+IF(OR(TRIM(P4950)="",COUNTIF(Config!$B$15:$B$19,P4950)&gt;0),1,0)+IF(OR(TRIM(R4950)="",COUNTIF(Config!$B$15:$B$19,R4950)&gt;0),1,0)</f>
        <v>0</v>
      </c>
      <c r="AA4950" s="1" cm="1">
        <f t="array" ref="AA4950">SUMPRODUCT(LEN(H4950)-LEN(SUBSTITUTE(H4950,{"0";"1";"2";"3";"4";"5";"6";"7";"8";"9"},"")))</f>
        <v>10</v>
      </c>
      <c r="AC4950" t="str">
        <f t="shared" si="541"/>
        <v/>
      </c>
      <c r="AD4950">
        <f t="shared" si="542"/>
        <v>1</v>
      </c>
      <c r="AE4950">
        <f t="shared" si="543"/>
        <v>1</v>
      </c>
      <c r="AF4950" t="str">
        <f t="shared" si="544"/>
        <v>No</v>
      </c>
      <c r="AG4950">
        <f t="shared" ca="1" si="545"/>
        <v>452</v>
      </c>
      <c r="AH4950" t="str">
        <f ca="1">IF(OR(V4950="",AG4950=""),"Yes",IF(AG4950&gt;Config!$B$41,"Yes","No"))</f>
        <v>Yes</v>
      </c>
    </row>
    <row r="4951" spans="1:34" x14ac:dyDescent="0.25">
      <c r="A4951" s="1" t="s">
        <v>32823</v>
      </c>
      <c r="B4951" s="1" t="s">
        <v>1032</v>
      </c>
      <c r="C4951" s="1" t="s">
        <v>489</v>
      </c>
      <c r="D4951" s="1" t="s">
        <v>23087</v>
      </c>
      <c r="E4951" s="1" t="s">
        <v>34568</v>
      </c>
      <c r="F4951" s="1" t="s">
        <v>32824</v>
      </c>
      <c r="G4951" t="str">
        <f t="shared" si="539"/>
        <v>Valid</v>
      </c>
      <c r="H4951" s="1" t="s">
        <v>32825</v>
      </c>
      <c r="I4951" t="str" cm="1">
        <f t="array" ref="I4951">IF(OR(TRIM(H4951)="",ISNUMBER(SEARCH("#",H4951)),AA4951&lt;Config!$B$8,SUMPRODUCT(--ISNUMBER(SEARCH({"a";"b";"c";"d";"e";"f";"g";"h";"i";"j";"k";"l";"m";"n";"o";"p";"q";"r";"s";"t";"u";"v";"w";"x";"y";"z"},H4951)))&gt;0),"Invalid","Valid")</f>
        <v>Valid</v>
      </c>
      <c r="J4951" s="1" t="s">
        <v>32826</v>
      </c>
      <c r="K4951" s="1" t="s">
        <v>369</v>
      </c>
      <c r="L4951" s="1" t="s">
        <v>84</v>
      </c>
      <c r="M4951" s="1" t="s">
        <v>85</v>
      </c>
      <c r="N4951" s="1" t="s">
        <v>33819</v>
      </c>
      <c r="O4951" s="1" t="s">
        <v>196</v>
      </c>
      <c r="P4951" t="s">
        <v>53</v>
      </c>
      <c r="Q4951" s="1" t="s">
        <v>181</v>
      </c>
      <c r="R4951" s="1" t="s">
        <v>415</v>
      </c>
      <c r="S4951" s="1" t="s">
        <v>31158</v>
      </c>
      <c r="T4951" s="1" t="s">
        <v>32827</v>
      </c>
      <c r="U4951" s="1" t="s">
        <v>11420</v>
      </c>
      <c r="V4951" s="1" t="s">
        <v>4170</v>
      </c>
      <c r="W4951" s="1" t="s">
        <v>33823</v>
      </c>
      <c r="X4951" t="str">
        <f t="shared" si="540"/>
        <v>Complete</v>
      </c>
      <c r="Y4951">
        <f>MAX(0,100-IF(G4951="Invalid",Config!$B$5,0)-IF(I4951="Invalid",Config!$B$6,0)-IF(X4951="Incomplete",Config!$B$7,0)-IF(AF4951="Yes",Config!$B$37,0))</f>
        <v>100</v>
      </c>
      <c r="Z4951" s="1">
        <f>IF(OR(TRIM(B4951)="",COUNTIF(Config!$B$15:$B$19,B4951)&gt;0),1,0)+IF(OR(TRIM(C4951)="",COUNTIF(Config!$B$15:$B$19,C4951)&gt;0),1,0)+IF(OR(TRIM(F4951)="",COUNTIF(Config!$B$15:$B$19,F4951)&gt;0),1,0)+IF(OR(TRIM(H4951)="",COUNTIF(Config!$B$15:$B$19,H4951)&gt;0),1,0)+IF(OR(TRIM(E4951)="",COUNTIF(Config!$B$15:$B$19,E4951)&gt;0),1,0)+IF(OR(TRIM(K4951)="",COUNTIF(Config!$B$15:$B$19,K4951)&gt;0),1,0)+IF(OR(TRIM(P4951)="",COUNTIF(Config!$B$15:$B$19,P4951)&gt;0),1,0)+IF(OR(TRIM(R4951)="",COUNTIF(Config!$B$15:$B$19,R4951)&gt;0),1,0)</f>
        <v>0</v>
      </c>
      <c r="AA4951" s="1" cm="1">
        <f t="array" ref="AA4951">SUMPRODUCT(LEN(H4951)-LEN(SUBSTITUTE(H4951,{"0";"1";"2";"3";"4";"5";"6";"7";"8";"9"},"")))</f>
        <v>12</v>
      </c>
      <c r="AC4951" t="str">
        <f t="shared" si="541"/>
        <v/>
      </c>
      <c r="AD4951">
        <f t="shared" si="542"/>
        <v>1</v>
      </c>
      <c r="AE4951">
        <f t="shared" si="543"/>
        <v>1</v>
      </c>
      <c r="AF4951" t="str">
        <f t="shared" si="544"/>
        <v>No</v>
      </c>
      <c r="AG4951">
        <f t="shared" ca="1" si="545"/>
        <v>39</v>
      </c>
      <c r="AH4951" t="str">
        <f ca="1">IF(OR(V4951="",AG4951=""),"Yes",IF(AG4951&gt;Config!$B$41,"Yes","No"))</f>
        <v>No</v>
      </c>
    </row>
    <row r="4952" spans="1:34" x14ac:dyDescent="0.25">
      <c r="A4952" s="1" t="s">
        <v>32828</v>
      </c>
      <c r="B4952" s="1" t="s">
        <v>1495</v>
      </c>
      <c r="C4952" s="1" t="s">
        <v>566</v>
      </c>
      <c r="D4952" s="1" t="s">
        <v>32829</v>
      </c>
      <c r="E4952" s="1" t="s">
        <v>477</v>
      </c>
      <c r="F4952" s="1" t="s">
        <v>32830</v>
      </c>
      <c r="G4952" t="str">
        <f t="shared" si="539"/>
        <v>Valid</v>
      </c>
      <c r="H4952" s="1" t="s">
        <v>32831</v>
      </c>
      <c r="I4952" t="str" cm="1">
        <f t="array" ref="I4952">IF(OR(TRIM(H4952)="",ISNUMBER(SEARCH("#",H4952)),AA4952&lt;Config!$B$8,SUMPRODUCT(--ISNUMBER(SEARCH({"a";"b";"c";"d";"e";"f";"g";"h";"i";"j";"k";"l";"m";"n";"o";"p";"q";"r";"s";"t";"u";"v";"w";"x";"y";"z"},H4952)))&gt;0),"Invalid","Valid")</f>
        <v>Valid</v>
      </c>
      <c r="J4952" s="1" t="s">
        <v>32832</v>
      </c>
      <c r="K4952" s="1" t="s">
        <v>425</v>
      </c>
      <c r="L4952" s="1" t="s">
        <v>164</v>
      </c>
      <c r="M4952" s="1" t="s">
        <v>235</v>
      </c>
      <c r="N4952" s="1" t="s">
        <v>358</v>
      </c>
      <c r="O4952" s="1" t="s">
        <v>180</v>
      </c>
      <c r="P4952" t="s">
        <v>104</v>
      </c>
      <c r="Q4952" s="1" t="s">
        <v>302</v>
      </c>
      <c r="R4952" s="1" t="s">
        <v>106</v>
      </c>
      <c r="S4952" s="1" t="s">
        <v>26835</v>
      </c>
      <c r="T4952" s="1" t="s">
        <v>32833</v>
      </c>
      <c r="U4952" s="1" t="s">
        <v>5391</v>
      </c>
      <c r="V4952" s="1" t="s">
        <v>1726</v>
      </c>
      <c r="W4952" s="1" t="s">
        <v>125</v>
      </c>
      <c r="X4952" t="str">
        <f t="shared" si="540"/>
        <v>Complete</v>
      </c>
      <c r="Y4952">
        <f>MAX(0,100-IF(G4952="Invalid",Config!$B$5,0)-IF(I4952="Invalid",Config!$B$6,0)-IF(X4952="Incomplete",Config!$B$7,0)-IF(AF4952="Yes",Config!$B$37,0))</f>
        <v>100</v>
      </c>
      <c r="Z4952" s="1">
        <f>IF(OR(TRIM(B4952)="",COUNTIF(Config!$B$15:$B$19,B4952)&gt;0),1,0)+IF(OR(TRIM(C4952)="",COUNTIF(Config!$B$15:$B$19,C4952)&gt;0),1,0)+IF(OR(TRIM(F4952)="",COUNTIF(Config!$B$15:$B$19,F4952)&gt;0),1,0)+IF(OR(TRIM(H4952)="",COUNTIF(Config!$B$15:$B$19,H4952)&gt;0),1,0)+IF(OR(TRIM(E4952)="",COUNTIF(Config!$B$15:$B$19,E4952)&gt;0),1,0)+IF(OR(TRIM(K4952)="",COUNTIF(Config!$B$15:$B$19,K4952)&gt;0),1,0)+IF(OR(TRIM(P4952)="",COUNTIF(Config!$B$15:$B$19,P4952)&gt;0),1,0)+IF(OR(TRIM(R4952)="",COUNTIF(Config!$B$15:$B$19,R4952)&gt;0),1,0)</f>
        <v>0</v>
      </c>
      <c r="AA4952" s="1" cm="1">
        <f t="array" ref="AA4952">SUMPRODUCT(LEN(H4952)-LEN(SUBSTITUTE(H4952,{"0";"1";"2";"3";"4";"5";"6";"7";"8";"9"},"")))</f>
        <v>11</v>
      </c>
      <c r="AC4952" t="str">
        <f t="shared" si="541"/>
        <v/>
      </c>
      <c r="AD4952">
        <f t="shared" si="542"/>
        <v>1</v>
      </c>
      <c r="AE4952">
        <f t="shared" si="543"/>
        <v>1</v>
      </c>
      <c r="AF4952" t="str">
        <f t="shared" si="544"/>
        <v>No</v>
      </c>
      <c r="AG4952">
        <f t="shared" ca="1" si="545"/>
        <v>291</v>
      </c>
      <c r="AH4952" t="str">
        <f ca="1">IF(OR(V4952="",AG4952=""),"Yes",IF(AG4952&gt;Config!$B$41,"Yes","No"))</f>
        <v>No</v>
      </c>
    </row>
    <row r="4953" spans="1:34" x14ac:dyDescent="0.25">
      <c r="A4953" s="1" t="s">
        <v>32834</v>
      </c>
      <c r="B4953" s="1" t="s">
        <v>1147</v>
      </c>
      <c r="C4953" s="1" t="s">
        <v>337</v>
      </c>
      <c r="D4953" s="1" t="s">
        <v>32835</v>
      </c>
      <c r="E4953" s="1" t="s">
        <v>35149</v>
      </c>
      <c r="F4953" s="1" t="s">
        <v>32836</v>
      </c>
      <c r="G4953" t="str">
        <f t="shared" si="539"/>
        <v>Valid</v>
      </c>
      <c r="H4953" s="1" t="s">
        <v>32837</v>
      </c>
      <c r="I4953" t="str" cm="1">
        <f t="array" ref="I4953">IF(OR(TRIM(H4953)="",ISNUMBER(SEARCH("#",H4953)),AA4953&lt;Config!$B$8,SUMPRODUCT(--ISNUMBER(SEARCH({"a";"b";"c";"d";"e";"f";"g";"h";"i";"j";"k";"l";"m";"n";"o";"p";"q";"r";"s";"t";"u";"v";"w";"x";"y";"z"},H4953)))&gt;0),"Invalid","Valid")</f>
        <v>Valid</v>
      </c>
      <c r="J4953" s="1" t="s">
        <v>32838</v>
      </c>
      <c r="K4953" s="1" t="s">
        <v>28</v>
      </c>
      <c r="L4953" s="1" t="s">
        <v>67</v>
      </c>
      <c r="M4953" s="1" t="s">
        <v>165</v>
      </c>
      <c r="N4953" s="1" t="s">
        <v>437</v>
      </c>
      <c r="O4953" s="1" t="s">
        <v>266</v>
      </c>
      <c r="P4953" t="s">
        <v>87</v>
      </c>
      <c r="Q4953" s="1" t="s">
        <v>88</v>
      </c>
      <c r="R4953" s="1" t="s">
        <v>89</v>
      </c>
      <c r="S4953" s="1" t="s">
        <v>32839</v>
      </c>
      <c r="T4953" s="1" t="s">
        <v>32840</v>
      </c>
      <c r="U4953" s="1" t="s">
        <v>32841</v>
      </c>
      <c r="V4953" s="1" t="s">
        <v>140</v>
      </c>
      <c r="W4953" s="1" t="s">
        <v>40</v>
      </c>
      <c r="X4953" t="str">
        <f t="shared" si="540"/>
        <v>Complete</v>
      </c>
      <c r="Y4953">
        <f>MAX(0,100-IF(G4953="Invalid",Config!$B$5,0)-IF(I4953="Invalid",Config!$B$6,0)-IF(X4953="Incomplete",Config!$B$7,0)-IF(AF4953="Yes",Config!$B$37,0))</f>
        <v>100</v>
      </c>
      <c r="Z4953" s="1">
        <f>IF(OR(TRIM(B4953)="",COUNTIF(Config!$B$15:$B$19,B4953)&gt;0),1,0)+IF(OR(TRIM(C4953)="",COUNTIF(Config!$B$15:$B$19,C4953)&gt;0),1,0)+IF(OR(TRIM(F4953)="",COUNTIF(Config!$B$15:$B$19,F4953)&gt;0),1,0)+IF(OR(TRIM(H4953)="",COUNTIF(Config!$B$15:$B$19,H4953)&gt;0),1,0)+IF(OR(TRIM(E4953)="",COUNTIF(Config!$B$15:$B$19,E4953)&gt;0),1,0)+IF(OR(TRIM(K4953)="",COUNTIF(Config!$B$15:$B$19,K4953)&gt;0),1,0)+IF(OR(TRIM(P4953)="",COUNTIF(Config!$B$15:$B$19,P4953)&gt;0),1,0)+IF(OR(TRIM(R4953)="",COUNTIF(Config!$B$15:$B$19,R4953)&gt;0),1,0)</f>
        <v>0</v>
      </c>
      <c r="AA4953" s="1" cm="1">
        <f t="array" ref="AA4953">SUMPRODUCT(LEN(H4953)-LEN(SUBSTITUTE(H4953,{"0";"1";"2";"3";"4";"5";"6";"7";"8";"9"},"")))</f>
        <v>11</v>
      </c>
      <c r="AC4953" t="str">
        <f t="shared" si="541"/>
        <v/>
      </c>
      <c r="AD4953">
        <f t="shared" si="542"/>
        <v>1</v>
      </c>
      <c r="AE4953">
        <f t="shared" si="543"/>
        <v>1</v>
      </c>
      <c r="AF4953" t="str">
        <f t="shared" si="544"/>
        <v>No</v>
      </c>
      <c r="AG4953">
        <f t="shared" ca="1" si="545"/>
        <v>37</v>
      </c>
      <c r="AH4953" t="str">
        <f ca="1">IF(OR(V4953="",AG4953=""),"Yes",IF(AG4953&gt;Config!$B$41,"Yes","No"))</f>
        <v>No</v>
      </c>
    </row>
    <row r="4954" spans="1:34" x14ac:dyDescent="0.25">
      <c r="A4954" s="1" t="s">
        <v>32842</v>
      </c>
      <c r="B4954" s="1" t="s">
        <v>33815</v>
      </c>
      <c r="C4954" s="1" t="s">
        <v>364</v>
      </c>
      <c r="D4954" s="1" t="s">
        <v>364</v>
      </c>
      <c r="E4954" s="1" t="s">
        <v>339</v>
      </c>
      <c r="F4954" s="1" t="s">
        <v>32843</v>
      </c>
      <c r="G4954" t="str">
        <f t="shared" si="539"/>
        <v>Valid</v>
      </c>
      <c r="H4954" s="1" t="s">
        <v>32844</v>
      </c>
      <c r="I4954" t="str" cm="1">
        <f t="array" ref="I4954">IF(OR(TRIM(H4954)="",ISNUMBER(SEARCH("#",H4954)),AA4954&lt;Config!$B$8,SUMPRODUCT(--ISNUMBER(SEARCH({"a";"b";"c";"d";"e";"f";"g";"h";"i";"j";"k";"l";"m";"n";"o";"p";"q";"r";"s";"t";"u";"v";"w";"x";"y";"z"},H4954)))&gt;0),"Invalid","Valid")</f>
        <v>Valid</v>
      </c>
      <c r="J4954" s="1" t="s">
        <v>32845</v>
      </c>
      <c r="K4954" s="1" t="s">
        <v>195</v>
      </c>
      <c r="L4954" s="1" t="s">
        <v>134</v>
      </c>
      <c r="M4954" s="1" t="s">
        <v>118</v>
      </c>
      <c r="N4954" s="1" t="s">
        <v>68</v>
      </c>
      <c r="O4954" s="1" t="s">
        <v>180</v>
      </c>
      <c r="P4954" t="s">
        <v>328</v>
      </c>
      <c r="Q4954" s="1" t="s">
        <v>329</v>
      </c>
      <c r="R4954" s="1" t="s">
        <v>614</v>
      </c>
      <c r="S4954" s="1" t="s">
        <v>18939</v>
      </c>
      <c r="T4954" s="1" t="s">
        <v>32846</v>
      </c>
      <c r="U4954" s="1" t="s">
        <v>32847</v>
      </c>
      <c r="V4954" s="1" t="s">
        <v>2854</v>
      </c>
      <c r="W4954" s="1" t="s">
        <v>202</v>
      </c>
      <c r="X4954" t="str">
        <f t="shared" si="540"/>
        <v>Incomplete</v>
      </c>
      <c r="Y4954">
        <f>MAX(0,100-IF(G4954="Invalid",Config!$B$5,0)-IF(I4954="Invalid",Config!$B$6,0)-IF(X4954="Incomplete",Config!$B$7,0)-IF(AF4954="Yes",Config!$B$37,0))</f>
        <v>60</v>
      </c>
      <c r="Z4954" s="1">
        <f>IF(OR(TRIM(B4954)="",COUNTIF(Config!$B$15:$B$19,B4954)&gt;0),1,0)+IF(OR(TRIM(C4954)="",COUNTIF(Config!$B$15:$B$19,C4954)&gt;0),1,0)+IF(OR(TRIM(F4954)="",COUNTIF(Config!$B$15:$B$19,F4954)&gt;0),1,0)+IF(OR(TRIM(H4954)="",COUNTIF(Config!$B$15:$B$19,H4954)&gt;0),1,0)+IF(OR(TRIM(E4954)="",COUNTIF(Config!$B$15:$B$19,E4954)&gt;0),1,0)+IF(OR(TRIM(K4954)="",COUNTIF(Config!$B$15:$B$19,K4954)&gt;0),1,0)+IF(OR(TRIM(P4954)="",COUNTIF(Config!$B$15:$B$19,P4954)&gt;0),1,0)+IF(OR(TRIM(R4954)="",COUNTIF(Config!$B$15:$B$19,R4954)&gt;0),1,0)</f>
        <v>1</v>
      </c>
      <c r="AA4954" s="1" cm="1">
        <f t="array" ref="AA4954">SUMPRODUCT(LEN(H4954)-LEN(SUBSTITUTE(H4954,{"0";"1";"2";"3";"4";"5";"6";"7";"8";"9"},"")))</f>
        <v>11</v>
      </c>
      <c r="AC4954" t="str">
        <f t="shared" si="541"/>
        <v>Incomplete Profile</v>
      </c>
      <c r="AD4954">
        <f t="shared" si="542"/>
        <v>1</v>
      </c>
      <c r="AE4954">
        <f t="shared" si="543"/>
        <v>1</v>
      </c>
      <c r="AF4954" t="str">
        <f t="shared" si="544"/>
        <v>No</v>
      </c>
      <c r="AG4954">
        <f t="shared" ca="1" si="545"/>
        <v>153</v>
      </c>
      <c r="AH4954" t="str">
        <f ca="1">IF(OR(V4954="",AG4954=""),"Yes",IF(AG4954&gt;Config!$B$41,"Yes","No"))</f>
        <v>No</v>
      </c>
    </row>
    <row r="4955" spans="1:34" x14ac:dyDescent="0.25">
      <c r="A4955" s="1" t="s">
        <v>32848</v>
      </c>
      <c r="B4955" s="1" t="s">
        <v>352</v>
      </c>
      <c r="C4955" s="1" t="s">
        <v>1389</v>
      </c>
      <c r="D4955" s="1" t="s">
        <v>32849</v>
      </c>
      <c r="E4955" s="1" t="s">
        <v>34795</v>
      </c>
      <c r="F4955" s="1" t="s">
        <v>18151</v>
      </c>
      <c r="G4955" t="str">
        <f t="shared" si="539"/>
        <v>Invalid</v>
      </c>
      <c r="H4955" s="1" t="s">
        <v>32850</v>
      </c>
      <c r="I4955" t="str" cm="1">
        <f t="array" ref="I4955">IF(OR(TRIM(H4955)="",ISNUMBER(SEARCH("#",H4955)),AA4955&lt;Config!$B$8,SUMPRODUCT(--ISNUMBER(SEARCH({"a";"b";"c";"d";"e";"f";"g";"h";"i";"j";"k";"l";"m";"n";"o";"p";"q";"r";"s";"t";"u";"v";"w";"x";"y";"z"},H4955)))&gt;0),"Invalid","Valid")</f>
        <v>Valid</v>
      </c>
      <c r="J4955" s="1" t="s">
        <v>32851</v>
      </c>
      <c r="K4955" s="1" t="s">
        <v>287</v>
      </c>
      <c r="L4955" s="1" t="s">
        <v>102</v>
      </c>
      <c r="M4955" s="1" t="s">
        <v>118</v>
      </c>
      <c r="N4955" s="1" t="s">
        <v>358</v>
      </c>
      <c r="O4955" s="1" t="s">
        <v>69</v>
      </c>
      <c r="P4955" t="s">
        <v>87</v>
      </c>
      <c r="Q4955" s="1" t="s">
        <v>438</v>
      </c>
      <c r="R4955" s="1" t="s">
        <v>136</v>
      </c>
      <c r="S4955" s="1" t="s">
        <v>1570</v>
      </c>
      <c r="T4955" s="1" t="s">
        <v>32852</v>
      </c>
      <c r="U4955" s="1" t="s">
        <v>27980</v>
      </c>
      <c r="V4955" s="1" t="s">
        <v>10027</v>
      </c>
      <c r="W4955" s="1" t="s">
        <v>125</v>
      </c>
      <c r="X4955" t="str">
        <f t="shared" si="540"/>
        <v>Complete</v>
      </c>
      <c r="Y4955">
        <f>MAX(0,100-IF(G4955="Invalid",Config!$B$5,0)-IF(I4955="Invalid",Config!$B$6,0)-IF(X4955="Incomplete",Config!$B$7,0)-IF(AF4955="Yes",Config!$B$37,0))</f>
        <v>70</v>
      </c>
      <c r="Z4955" s="1">
        <f>IF(OR(TRIM(B4955)="",COUNTIF(Config!$B$15:$B$19,B4955)&gt;0),1,0)+IF(OR(TRIM(C4955)="",COUNTIF(Config!$B$15:$B$19,C4955)&gt;0),1,0)+IF(OR(TRIM(F4955)="",COUNTIF(Config!$B$15:$B$19,F4955)&gt;0),1,0)+IF(OR(TRIM(H4955)="",COUNTIF(Config!$B$15:$B$19,H4955)&gt;0),1,0)+IF(OR(TRIM(E4955)="",COUNTIF(Config!$B$15:$B$19,E4955)&gt;0),1,0)+IF(OR(TRIM(K4955)="",COUNTIF(Config!$B$15:$B$19,K4955)&gt;0),1,0)+IF(OR(TRIM(P4955)="",COUNTIF(Config!$B$15:$B$19,P4955)&gt;0),1,0)+IF(OR(TRIM(R4955)="",COUNTIF(Config!$B$15:$B$19,R4955)&gt;0),1,0)</f>
        <v>0</v>
      </c>
      <c r="AA4955" s="1" cm="1">
        <f t="array" ref="AA4955">SUMPRODUCT(LEN(H4955)-LEN(SUBSTITUTE(H4955,{"0";"1";"2";"3";"4";"5";"6";"7";"8";"9"},"")))</f>
        <v>10</v>
      </c>
      <c r="AC4955" t="str">
        <f t="shared" si="541"/>
        <v>Invalid Email</v>
      </c>
      <c r="AD4955">
        <f t="shared" si="542"/>
        <v>0</v>
      </c>
      <c r="AE4955">
        <f t="shared" si="543"/>
        <v>1</v>
      </c>
      <c r="AF4955" t="str">
        <f t="shared" si="544"/>
        <v>No</v>
      </c>
      <c r="AG4955">
        <f t="shared" ca="1" si="545"/>
        <v>101</v>
      </c>
      <c r="AH4955" t="str">
        <f ca="1">IF(OR(V4955="",AG4955=""),"Yes",IF(AG4955&gt;Config!$B$41,"Yes","No"))</f>
        <v>No</v>
      </c>
    </row>
    <row r="4956" spans="1:34" x14ac:dyDescent="0.25">
      <c r="A4956" s="1" t="s">
        <v>32853</v>
      </c>
      <c r="B4956" s="1" t="s">
        <v>2431</v>
      </c>
      <c r="C4956" s="1" t="s">
        <v>899</v>
      </c>
      <c r="D4956" s="1" t="s">
        <v>28580</v>
      </c>
      <c r="E4956" s="1" t="s">
        <v>35353</v>
      </c>
      <c r="F4956" s="1" t="s">
        <v>30791</v>
      </c>
      <c r="G4956" t="str">
        <f t="shared" si="539"/>
        <v>Valid</v>
      </c>
      <c r="H4956" s="1" t="s">
        <v>30792</v>
      </c>
      <c r="I4956" t="str" cm="1">
        <f t="array" ref="I4956">IF(OR(TRIM(H4956)="",ISNUMBER(SEARCH("#",H4956)),AA4956&lt;Config!$B$8,SUMPRODUCT(--ISNUMBER(SEARCH({"a";"b";"c";"d";"e";"f";"g";"h";"i";"j";"k";"l";"m";"n";"o";"p";"q";"r";"s";"t";"u";"v";"w";"x";"y";"z"},H4956)))&gt;0),"Invalid","Valid")</f>
        <v>Valid</v>
      </c>
      <c r="J4956" s="1" t="s">
        <v>30793</v>
      </c>
      <c r="K4956" s="1" t="s">
        <v>287</v>
      </c>
      <c r="L4956" s="1" t="s">
        <v>29</v>
      </c>
      <c r="M4956" s="1" t="s">
        <v>235</v>
      </c>
      <c r="N4956" s="1" t="s">
        <v>148</v>
      </c>
      <c r="O4956" s="1" t="s">
        <v>180</v>
      </c>
      <c r="P4956" t="s">
        <v>87</v>
      </c>
      <c r="Q4956" s="1" t="s">
        <v>438</v>
      </c>
      <c r="R4956" s="1" t="s">
        <v>212</v>
      </c>
      <c r="S4956" s="1" t="s">
        <v>2877</v>
      </c>
      <c r="T4956" s="1" t="s">
        <v>30794</v>
      </c>
      <c r="U4956" s="1" t="s">
        <v>30795</v>
      </c>
      <c r="V4956" s="1" t="s">
        <v>2952</v>
      </c>
      <c r="W4956" s="1" t="s">
        <v>202</v>
      </c>
      <c r="X4956" t="str">
        <f t="shared" si="540"/>
        <v>Complete</v>
      </c>
      <c r="Y4956">
        <f>MAX(0,100-IF(G4956="Invalid",Config!$B$5,0)-IF(I4956="Invalid",Config!$B$6,0)-IF(X4956="Incomplete",Config!$B$7,0)-IF(AF4956="Yes",Config!$B$37,0))</f>
        <v>75</v>
      </c>
      <c r="Z4956" s="1">
        <f>IF(OR(TRIM(B4956)="",COUNTIF(Config!$B$15:$B$19,B4956)&gt;0),1,0)+IF(OR(TRIM(C4956)="",COUNTIF(Config!$B$15:$B$19,C4956)&gt;0),1,0)+IF(OR(TRIM(F4956)="",COUNTIF(Config!$B$15:$B$19,F4956)&gt;0),1,0)+IF(OR(TRIM(H4956)="",COUNTIF(Config!$B$15:$B$19,H4956)&gt;0),1,0)+IF(OR(TRIM(E4956)="",COUNTIF(Config!$B$15:$B$19,E4956)&gt;0),1,0)+IF(OR(TRIM(K4956)="",COUNTIF(Config!$B$15:$B$19,K4956)&gt;0),1,0)+IF(OR(TRIM(P4956)="",COUNTIF(Config!$B$15:$B$19,P4956)&gt;0),1,0)+IF(OR(TRIM(R4956)="",COUNTIF(Config!$B$15:$B$19,R4956)&gt;0),1,0)</f>
        <v>0</v>
      </c>
      <c r="AA4956" s="1" cm="1">
        <f t="array" ref="AA4956">SUMPRODUCT(LEN(H4956)-LEN(SUBSTITUTE(H4956,{"0";"1";"2";"3";"4";"5";"6";"7";"8";"9"},"")))</f>
        <v>11</v>
      </c>
      <c r="AC4956" t="str">
        <f t="shared" si="541"/>
        <v>Potential Duplicate</v>
      </c>
      <c r="AD4956">
        <f t="shared" si="542"/>
        <v>2</v>
      </c>
      <c r="AE4956">
        <f t="shared" si="543"/>
        <v>2</v>
      </c>
      <c r="AF4956" t="str">
        <f t="shared" si="544"/>
        <v>Yes</v>
      </c>
      <c r="AG4956">
        <f t="shared" ca="1" si="545"/>
        <v>539</v>
      </c>
      <c r="AH4956" t="str">
        <f ca="1">IF(OR(V4956="",AG4956=""),"Yes",IF(AG4956&gt;Config!$B$41,"Yes","No"))</f>
        <v>Yes</v>
      </c>
    </row>
    <row r="4957" spans="1:34" x14ac:dyDescent="0.25">
      <c r="A4957" s="1" t="s">
        <v>32854</v>
      </c>
      <c r="B4957" s="1" t="s">
        <v>928</v>
      </c>
      <c r="C4957" s="1" t="s">
        <v>996</v>
      </c>
      <c r="D4957" s="1" t="s">
        <v>32855</v>
      </c>
      <c r="E4957" s="1" t="s">
        <v>633</v>
      </c>
      <c r="F4957" s="1" t="s">
        <v>32856</v>
      </c>
      <c r="G4957" t="str">
        <f t="shared" si="539"/>
        <v>Valid</v>
      </c>
      <c r="H4957" s="1" t="s">
        <v>32857</v>
      </c>
      <c r="I4957" t="str" cm="1">
        <f t="array" ref="I4957">IF(OR(TRIM(H4957)="",ISNUMBER(SEARCH("#",H4957)),AA4957&lt;Config!$B$8,SUMPRODUCT(--ISNUMBER(SEARCH({"a";"b";"c";"d";"e";"f";"g";"h";"i";"j";"k";"l";"m";"n";"o";"p";"q";"r";"s";"t";"u";"v";"w";"x";"y";"z"},H4957)))&gt;0),"Invalid","Valid")</f>
        <v>Valid</v>
      </c>
      <c r="J4957" s="1" t="s">
        <v>32858</v>
      </c>
      <c r="K4957" s="1" t="s">
        <v>516</v>
      </c>
      <c r="L4957" s="1" t="s">
        <v>164</v>
      </c>
      <c r="M4957" s="1" t="s">
        <v>135</v>
      </c>
      <c r="N4957" s="1" t="s">
        <v>68</v>
      </c>
      <c r="O4957" s="1" t="s">
        <v>196</v>
      </c>
      <c r="P4957" t="s">
        <v>236</v>
      </c>
      <c r="Q4957" s="1" t="s">
        <v>238</v>
      </c>
      <c r="R4957" s="1" t="s">
        <v>961</v>
      </c>
      <c r="S4957" s="1" t="s">
        <v>32859</v>
      </c>
      <c r="T4957" s="1" t="s">
        <v>32860</v>
      </c>
      <c r="U4957" s="1" t="s">
        <v>869</v>
      </c>
      <c r="V4957" s="1" t="s">
        <v>4743</v>
      </c>
      <c r="W4957" s="1" t="s">
        <v>94</v>
      </c>
      <c r="X4957" t="str">
        <f t="shared" si="540"/>
        <v>Complete</v>
      </c>
      <c r="Y4957">
        <f>MAX(0,100-IF(G4957="Invalid",Config!$B$5,0)-IF(I4957="Invalid",Config!$B$6,0)-IF(X4957="Incomplete",Config!$B$7,0)-IF(AF4957="Yes",Config!$B$37,0))</f>
        <v>100</v>
      </c>
      <c r="Z4957" s="1">
        <f>IF(OR(TRIM(B4957)="",COUNTIF(Config!$B$15:$B$19,B4957)&gt;0),1,0)+IF(OR(TRIM(C4957)="",COUNTIF(Config!$B$15:$B$19,C4957)&gt;0),1,0)+IF(OR(TRIM(F4957)="",COUNTIF(Config!$B$15:$B$19,F4957)&gt;0),1,0)+IF(OR(TRIM(H4957)="",COUNTIF(Config!$B$15:$B$19,H4957)&gt;0),1,0)+IF(OR(TRIM(E4957)="",COUNTIF(Config!$B$15:$B$19,E4957)&gt;0),1,0)+IF(OR(TRIM(K4957)="",COUNTIF(Config!$B$15:$B$19,K4957)&gt;0),1,0)+IF(OR(TRIM(P4957)="",COUNTIF(Config!$B$15:$B$19,P4957)&gt;0),1,0)+IF(OR(TRIM(R4957)="",COUNTIF(Config!$B$15:$B$19,R4957)&gt;0),1,0)</f>
        <v>0</v>
      </c>
      <c r="AA4957" s="1" cm="1">
        <f t="array" ref="AA4957">SUMPRODUCT(LEN(H4957)-LEN(SUBSTITUTE(H4957,{"0";"1";"2";"3";"4";"5";"6";"7";"8";"9"},"")))</f>
        <v>10</v>
      </c>
      <c r="AC4957" t="str">
        <f t="shared" si="541"/>
        <v/>
      </c>
      <c r="AD4957">
        <f t="shared" si="542"/>
        <v>1</v>
      </c>
      <c r="AE4957">
        <f t="shared" si="543"/>
        <v>1</v>
      </c>
      <c r="AF4957" t="str">
        <f t="shared" si="544"/>
        <v>No</v>
      </c>
      <c r="AG4957">
        <f t="shared" ca="1" si="545"/>
        <v>333</v>
      </c>
      <c r="AH4957" t="str">
        <f ca="1">IF(OR(V4957="",AG4957=""),"Yes",IF(AG4957&gt;Config!$B$41,"Yes","No"))</f>
        <v>No</v>
      </c>
    </row>
    <row r="4958" spans="1:34" x14ac:dyDescent="0.25">
      <c r="A4958" s="1" t="s">
        <v>32861</v>
      </c>
      <c r="B4958" s="1" t="s">
        <v>1231</v>
      </c>
      <c r="C4958" s="1" t="s">
        <v>1166</v>
      </c>
      <c r="D4958" s="1" t="s">
        <v>32862</v>
      </c>
      <c r="E4958" s="1" t="s">
        <v>33907</v>
      </c>
      <c r="F4958" s="1" t="s">
        <v>32863</v>
      </c>
      <c r="G4958" t="str">
        <f t="shared" si="539"/>
        <v>Valid</v>
      </c>
      <c r="H4958" s="1" t="s">
        <v>32864</v>
      </c>
      <c r="I4958" t="str" cm="1">
        <f t="array" ref="I4958">IF(OR(TRIM(H4958)="",ISNUMBER(SEARCH("#",H4958)),AA4958&lt;Config!$B$8,SUMPRODUCT(--ISNUMBER(SEARCH({"a";"b";"c";"d";"e";"f";"g";"h";"i";"j";"k";"l";"m";"n";"o";"p";"q";"r";"s";"t";"u";"v";"w";"x";"y";"z"},H4958)))&gt;0),"Invalid","Valid")</f>
        <v>Valid</v>
      </c>
      <c r="J4958" s="1" t="s">
        <v>32865</v>
      </c>
      <c r="K4958" s="1" t="s">
        <v>117</v>
      </c>
      <c r="L4958" s="1" t="s">
        <v>450</v>
      </c>
      <c r="M4958" s="1" t="s">
        <v>118</v>
      </c>
      <c r="N4958" s="1" t="s">
        <v>148</v>
      </c>
      <c r="O4958" s="1" t="s">
        <v>180</v>
      </c>
      <c r="P4958" t="s">
        <v>590</v>
      </c>
      <c r="Q4958" s="1" t="s">
        <v>591</v>
      </c>
      <c r="R4958" s="1" t="s">
        <v>845</v>
      </c>
      <c r="S4958" s="1" t="s">
        <v>17812</v>
      </c>
      <c r="T4958" s="1" t="s">
        <v>32866</v>
      </c>
      <c r="U4958" s="1" t="s">
        <v>3709</v>
      </c>
      <c r="V4958" s="1" t="s">
        <v>5454</v>
      </c>
      <c r="W4958" s="1" t="s">
        <v>293</v>
      </c>
      <c r="X4958" t="str">
        <f t="shared" si="540"/>
        <v>Complete</v>
      </c>
      <c r="Y4958">
        <f>MAX(0,100-IF(G4958="Invalid",Config!$B$5,0)-IF(I4958="Invalid",Config!$B$6,0)-IF(X4958="Incomplete",Config!$B$7,0)-IF(AF4958="Yes",Config!$B$37,0))</f>
        <v>100</v>
      </c>
      <c r="Z4958" s="1">
        <f>IF(OR(TRIM(B4958)="",COUNTIF(Config!$B$15:$B$19,B4958)&gt;0),1,0)+IF(OR(TRIM(C4958)="",COUNTIF(Config!$B$15:$B$19,C4958)&gt;0),1,0)+IF(OR(TRIM(F4958)="",COUNTIF(Config!$B$15:$B$19,F4958)&gt;0),1,0)+IF(OR(TRIM(H4958)="",COUNTIF(Config!$B$15:$B$19,H4958)&gt;0),1,0)+IF(OR(TRIM(E4958)="",COUNTIF(Config!$B$15:$B$19,E4958)&gt;0),1,0)+IF(OR(TRIM(K4958)="",COUNTIF(Config!$B$15:$B$19,K4958)&gt;0),1,0)+IF(OR(TRIM(P4958)="",COUNTIF(Config!$B$15:$B$19,P4958)&gt;0),1,0)+IF(OR(TRIM(R4958)="",COUNTIF(Config!$B$15:$B$19,R4958)&gt;0),1,0)</f>
        <v>0</v>
      </c>
      <c r="AA4958" s="1" cm="1">
        <f t="array" ref="AA4958">SUMPRODUCT(LEN(H4958)-LEN(SUBSTITUTE(H4958,{"0";"1";"2";"3";"4";"5";"6";"7";"8";"9"},"")))</f>
        <v>10</v>
      </c>
      <c r="AC4958" t="str">
        <f t="shared" si="541"/>
        <v/>
      </c>
      <c r="AD4958">
        <f t="shared" si="542"/>
        <v>1</v>
      </c>
      <c r="AE4958">
        <f t="shared" si="543"/>
        <v>1</v>
      </c>
      <c r="AF4958" t="str">
        <f t="shared" si="544"/>
        <v>No</v>
      </c>
      <c r="AG4958">
        <f t="shared" ca="1" si="545"/>
        <v>71</v>
      </c>
      <c r="AH4958" t="str">
        <f ca="1">IF(OR(V4958="",AG4958=""),"Yes",IF(AG4958&gt;Config!$B$41,"Yes","No"))</f>
        <v>No</v>
      </c>
    </row>
    <row r="4959" spans="1:34" x14ac:dyDescent="0.25">
      <c r="A4959" s="1" t="s">
        <v>32867</v>
      </c>
      <c r="B4959" s="1" t="s">
        <v>352</v>
      </c>
      <c r="C4959" s="1" t="s">
        <v>205</v>
      </c>
      <c r="D4959" s="1" t="s">
        <v>19119</v>
      </c>
      <c r="E4959" s="1" t="s">
        <v>35183</v>
      </c>
      <c r="F4959" s="1" t="s">
        <v>32868</v>
      </c>
      <c r="G4959" t="str">
        <f t="shared" si="539"/>
        <v>Valid</v>
      </c>
      <c r="H4959" s="1" t="s">
        <v>32869</v>
      </c>
      <c r="I4959" t="str" cm="1">
        <f t="array" ref="I4959">IF(OR(TRIM(H4959)="",ISNUMBER(SEARCH("#",H4959)),AA4959&lt;Config!$B$8,SUMPRODUCT(--ISNUMBER(SEARCH({"a";"b";"c";"d";"e";"f";"g";"h";"i";"j";"k";"l";"m";"n";"o";"p";"q";"r";"s";"t";"u";"v";"w";"x";"y";"z"},H4959)))&gt;0),"Invalid","Valid")</f>
        <v>Valid</v>
      </c>
      <c r="J4959" s="1" t="s">
        <v>32870</v>
      </c>
      <c r="K4959" s="1" t="s">
        <v>264</v>
      </c>
      <c r="L4959" s="1" t="s">
        <v>29</v>
      </c>
      <c r="M4959" s="1" t="s">
        <v>165</v>
      </c>
      <c r="N4959" s="1" t="s">
        <v>33819</v>
      </c>
      <c r="O4959" s="1" t="s">
        <v>149</v>
      </c>
      <c r="P4959" t="s">
        <v>344</v>
      </c>
      <c r="Q4959" s="1" t="s">
        <v>345</v>
      </c>
      <c r="R4959" s="1" t="s">
        <v>1141</v>
      </c>
      <c r="S4959" s="1" t="s">
        <v>5812</v>
      </c>
      <c r="T4959" s="1" t="s">
        <v>32871</v>
      </c>
      <c r="U4959" s="1" t="s">
        <v>9712</v>
      </c>
      <c r="V4959" s="1" t="s">
        <v>974</v>
      </c>
      <c r="W4959" s="1" t="s">
        <v>75</v>
      </c>
      <c r="X4959" t="str">
        <f t="shared" si="540"/>
        <v>Complete</v>
      </c>
      <c r="Y4959">
        <f>MAX(0,100-IF(G4959="Invalid",Config!$B$5,0)-IF(I4959="Invalid",Config!$B$6,0)-IF(X4959="Incomplete",Config!$B$7,0)-IF(AF4959="Yes",Config!$B$37,0))</f>
        <v>100</v>
      </c>
      <c r="Z4959" s="1">
        <f>IF(OR(TRIM(B4959)="",COUNTIF(Config!$B$15:$B$19,B4959)&gt;0),1,0)+IF(OR(TRIM(C4959)="",COUNTIF(Config!$B$15:$B$19,C4959)&gt;0),1,0)+IF(OR(TRIM(F4959)="",COUNTIF(Config!$B$15:$B$19,F4959)&gt;0),1,0)+IF(OR(TRIM(H4959)="",COUNTIF(Config!$B$15:$B$19,H4959)&gt;0),1,0)+IF(OR(TRIM(E4959)="",COUNTIF(Config!$B$15:$B$19,E4959)&gt;0),1,0)+IF(OR(TRIM(K4959)="",COUNTIF(Config!$B$15:$B$19,K4959)&gt;0),1,0)+IF(OR(TRIM(P4959)="",COUNTIF(Config!$B$15:$B$19,P4959)&gt;0),1,0)+IF(OR(TRIM(R4959)="",COUNTIF(Config!$B$15:$B$19,R4959)&gt;0),1,0)</f>
        <v>0</v>
      </c>
      <c r="AA4959" s="1" cm="1">
        <f t="array" ref="AA4959">SUMPRODUCT(LEN(H4959)-LEN(SUBSTITUTE(H4959,{"0";"1";"2";"3";"4";"5";"6";"7";"8";"9"},"")))</f>
        <v>11</v>
      </c>
      <c r="AC4959" t="str">
        <f t="shared" si="541"/>
        <v/>
      </c>
      <c r="AD4959">
        <f t="shared" si="542"/>
        <v>1</v>
      </c>
      <c r="AE4959">
        <f t="shared" si="543"/>
        <v>1</v>
      </c>
      <c r="AF4959" t="str">
        <f t="shared" si="544"/>
        <v>No</v>
      </c>
      <c r="AG4959">
        <f t="shared" ca="1" si="545"/>
        <v>375</v>
      </c>
      <c r="AH4959" t="str">
        <f ca="1">IF(OR(V4959="",AG4959=""),"Yes",IF(AG4959&gt;Config!$B$41,"Yes","No"))</f>
        <v>Yes</v>
      </c>
    </row>
    <row r="4960" spans="1:34" x14ac:dyDescent="0.25">
      <c r="A4960" s="1" t="s">
        <v>32872</v>
      </c>
      <c r="B4960" s="1" t="s">
        <v>336</v>
      </c>
      <c r="C4960" s="1" t="s">
        <v>1389</v>
      </c>
      <c r="D4960" s="1" t="s">
        <v>32873</v>
      </c>
      <c r="E4960" s="1" t="s">
        <v>33907</v>
      </c>
      <c r="F4960" s="1" t="s">
        <v>32874</v>
      </c>
      <c r="G4960" t="str">
        <f t="shared" si="539"/>
        <v>Valid</v>
      </c>
      <c r="H4960" s="1" t="s">
        <v>32875</v>
      </c>
      <c r="I4960" t="str" cm="1">
        <f t="array" ref="I4960">IF(OR(TRIM(H4960)="",ISNUMBER(SEARCH("#",H4960)),AA4960&lt;Config!$B$8,SUMPRODUCT(--ISNUMBER(SEARCH({"a";"b";"c";"d";"e";"f";"g";"h";"i";"j";"k";"l";"m";"n";"o";"p";"q";"r";"s";"t";"u";"v";"w";"x";"y";"z"},H4960)))&gt;0),"Invalid","Valid")</f>
        <v>Valid</v>
      </c>
      <c r="J4960" s="1" t="s">
        <v>32876</v>
      </c>
      <c r="K4960" s="1" t="s">
        <v>83</v>
      </c>
      <c r="L4960" s="1" t="s">
        <v>134</v>
      </c>
      <c r="M4960" s="1" t="s">
        <v>235</v>
      </c>
      <c r="N4960" s="1" t="s">
        <v>68</v>
      </c>
      <c r="O4960" s="1" t="s">
        <v>149</v>
      </c>
      <c r="P4960" t="s">
        <v>53</v>
      </c>
      <c r="Q4960" s="1" t="s">
        <v>150</v>
      </c>
      <c r="R4960" s="1" t="s">
        <v>288</v>
      </c>
      <c r="S4960" s="1" t="s">
        <v>32877</v>
      </c>
      <c r="T4960" s="1" t="s">
        <v>32878</v>
      </c>
      <c r="U4960" s="1" t="s">
        <v>5663</v>
      </c>
      <c r="V4960" s="1" t="s">
        <v>3318</v>
      </c>
      <c r="W4960" s="1" t="s">
        <v>293</v>
      </c>
      <c r="X4960" t="str">
        <f t="shared" si="540"/>
        <v>Complete</v>
      </c>
      <c r="Y4960">
        <f>MAX(0,100-IF(G4960="Invalid",Config!$B$5,0)-IF(I4960="Invalid",Config!$B$6,0)-IF(X4960="Incomplete",Config!$B$7,0)-IF(AF4960="Yes",Config!$B$37,0))</f>
        <v>100</v>
      </c>
      <c r="Z4960" s="1">
        <f>IF(OR(TRIM(B4960)="",COUNTIF(Config!$B$15:$B$19,B4960)&gt;0),1,0)+IF(OR(TRIM(C4960)="",COUNTIF(Config!$B$15:$B$19,C4960)&gt;0),1,0)+IF(OR(TRIM(F4960)="",COUNTIF(Config!$B$15:$B$19,F4960)&gt;0),1,0)+IF(OR(TRIM(H4960)="",COUNTIF(Config!$B$15:$B$19,H4960)&gt;0),1,0)+IF(OR(TRIM(E4960)="",COUNTIF(Config!$B$15:$B$19,E4960)&gt;0),1,0)+IF(OR(TRIM(K4960)="",COUNTIF(Config!$B$15:$B$19,K4960)&gt;0),1,0)+IF(OR(TRIM(P4960)="",COUNTIF(Config!$B$15:$B$19,P4960)&gt;0),1,0)+IF(OR(TRIM(R4960)="",COUNTIF(Config!$B$15:$B$19,R4960)&gt;0),1,0)</f>
        <v>0</v>
      </c>
      <c r="AA4960" s="1" cm="1">
        <f t="array" ref="AA4960">SUMPRODUCT(LEN(H4960)-LEN(SUBSTITUTE(H4960,{"0";"1";"2";"3";"4";"5";"6";"7";"8";"9"},"")))</f>
        <v>12</v>
      </c>
      <c r="AC4960" t="str">
        <f t="shared" si="541"/>
        <v/>
      </c>
      <c r="AD4960">
        <f t="shared" si="542"/>
        <v>1</v>
      </c>
      <c r="AE4960">
        <f t="shared" si="543"/>
        <v>1</v>
      </c>
      <c r="AF4960" t="str">
        <f t="shared" si="544"/>
        <v>No</v>
      </c>
      <c r="AG4960">
        <f t="shared" ca="1" si="545"/>
        <v>53</v>
      </c>
      <c r="AH4960" t="str">
        <f ca="1">IF(OR(V4960="",AG4960=""),"Yes",IF(AG4960&gt;Config!$B$41,"Yes","No"))</f>
        <v>No</v>
      </c>
    </row>
    <row r="4961" spans="1:34" x14ac:dyDescent="0.25">
      <c r="A4961" s="1" t="s">
        <v>32879</v>
      </c>
      <c r="B4961" s="1" t="s">
        <v>765</v>
      </c>
      <c r="C4961" s="1" t="s">
        <v>398</v>
      </c>
      <c r="D4961" s="1" t="s">
        <v>32880</v>
      </c>
      <c r="E4961" s="1" t="s">
        <v>578</v>
      </c>
      <c r="F4961" s="1" t="s">
        <v>32881</v>
      </c>
      <c r="G4961" t="str">
        <f t="shared" si="539"/>
        <v>Valid</v>
      </c>
      <c r="H4961" s="1" t="s">
        <v>32882</v>
      </c>
      <c r="I4961" t="str" cm="1">
        <f t="array" ref="I4961">IF(OR(TRIM(H4961)="",ISNUMBER(SEARCH("#",H4961)),AA4961&lt;Config!$B$8,SUMPRODUCT(--ISNUMBER(SEARCH({"a";"b";"c";"d";"e";"f";"g";"h";"i";"j";"k";"l";"m";"n";"o";"p";"q";"r";"s";"t";"u";"v";"w";"x";"y";"z"},H4961)))&gt;0),"Invalid","Valid")</f>
        <v>Valid</v>
      </c>
      <c r="J4961" s="1" t="s">
        <v>32883</v>
      </c>
      <c r="K4961" s="1" t="s">
        <v>1001</v>
      </c>
      <c r="L4961" s="1" t="s">
        <v>179</v>
      </c>
      <c r="M4961" s="1" t="s">
        <v>118</v>
      </c>
      <c r="N4961" s="1" t="s">
        <v>51</v>
      </c>
      <c r="O4961" s="1" t="s">
        <v>52</v>
      </c>
      <c r="P4961" t="s">
        <v>33</v>
      </c>
      <c r="Q4961" s="1" t="s">
        <v>1099</v>
      </c>
      <c r="R4961" s="1" t="s">
        <v>2361</v>
      </c>
      <c r="S4961" s="1" t="s">
        <v>32884</v>
      </c>
      <c r="T4961" s="1" t="s">
        <v>32885</v>
      </c>
      <c r="U4961" s="1" t="s">
        <v>3294</v>
      </c>
      <c r="V4961" s="1" t="s">
        <v>429</v>
      </c>
      <c r="W4961" s="1" t="s">
        <v>125</v>
      </c>
      <c r="X4961" t="str">
        <f t="shared" si="540"/>
        <v>Complete</v>
      </c>
      <c r="Y4961">
        <f>MAX(0,100-IF(G4961="Invalid",Config!$B$5,0)-IF(I4961="Invalid",Config!$B$6,0)-IF(X4961="Incomplete",Config!$B$7,0)-IF(AF4961="Yes",Config!$B$37,0))</f>
        <v>100</v>
      </c>
      <c r="Z4961" s="1">
        <f>IF(OR(TRIM(B4961)="",COUNTIF(Config!$B$15:$B$19,B4961)&gt;0),1,0)+IF(OR(TRIM(C4961)="",COUNTIF(Config!$B$15:$B$19,C4961)&gt;0),1,0)+IF(OR(TRIM(F4961)="",COUNTIF(Config!$B$15:$B$19,F4961)&gt;0),1,0)+IF(OR(TRIM(H4961)="",COUNTIF(Config!$B$15:$B$19,H4961)&gt;0),1,0)+IF(OR(TRIM(E4961)="",COUNTIF(Config!$B$15:$B$19,E4961)&gt;0),1,0)+IF(OR(TRIM(K4961)="",COUNTIF(Config!$B$15:$B$19,K4961)&gt;0),1,0)+IF(OR(TRIM(P4961)="",COUNTIF(Config!$B$15:$B$19,P4961)&gt;0),1,0)+IF(OR(TRIM(R4961)="",COUNTIF(Config!$B$15:$B$19,R4961)&gt;0),1,0)</f>
        <v>0</v>
      </c>
      <c r="AA4961" s="1" cm="1">
        <f t="array" ref="AA4961">SUMPRODUCT(LEN(H4961)-LEN(SUBSTITUTE(H4961,{"0";"1";"2";"3";"4";"5";"6";"7";"8";"9"},"")))</f>
        <v>10</v>
      </c>
      <c r="AC4961" t="str">
        <f t="shared" si="541"/>
        <v/>
      </c>
      <c r="AD4961">
        <f t="shared" si="542"/>
        <v>1</v>
      </c>
      <c r="AE4961">
        <f t="shared" si="543"/>
        <v>1</v>
      </c>
      <c r="AF4961" t="str">
        <f t="shared" si="544"/>
        <v>No</v>
      </c>
      <c r="AG4961">
        <f t="shared" ca="1" si="545"/>
        <v>160</v>
      </c>
      <c r="AH4961" t="str">
        <f ca="1">IF(OR(V4961="",AG4961=""),"Yes",IF(AG4961&gt;Config!$B$41,"Yes","No"))</f>
        <v>No</v>
      </c>
    </row>
    <row r="4962" spans="1:34" x14ac:dyDescent="0.25">
      <c r="A4962" s="1" t="s">
        <v>32886</v>
      </c>
      <c r="B4962" s="1" t="s">
        <v>631</v>
      </c>
      <c r="C4962" s="1" t="s">
        <v>23</v>
      </c>
      <c r="D4962" s="1" t="s">
        <v>13629</v>
      </c>
      <c r="E4962" s="1" t="s">
        <v>34922</v>
      </c>
      <c r="F4962" s="1" t="s">
        <v>32268</v>
      </c>
      <c r="G4962" t="str">
        <f t="shared" si="539"/>
        <v>Valid</v>
      </c>
      <c r="H4962" s="1" t="s">
        <v>32887</v>
      </c>
      <c r="I4962" t="str" cm="1">
        <f t="array" ref="I4962">IF(OR(TRIM(H4962)="",ISNUMBER(SEARCH("#",H4962)),AA4962&lt;Config!$B$8,SUMPRODUCT(--ISNUMBER(SEARCH({"a";"b";"c";"d";"e";"f";"g";"h";"i";"j";"k";"l";"m";"n";"o";"p";"q";"r";"s";"t";"u";"v";"w";"x";"y";"z"},H4962)))&gt;0),"Invalid","Valid")</f>
        <v>Valid</v>
      </c>
      <c r="J4962" s="1" t="s">
        <v>32888</v>
      </c>
      <c r="K4962" s="1" t="s">
        <v>210</v>
      </c>
      <c r="L4962" s="1" t="s">
        <v>67</v>
      </c>
      <c r="M4962" s="1" t="s">
        <v>85</v>
      </c>
      <c r="N4962" s="1" t="s">
        <v>252</v>
      </c>
      <c r="O4962" s="1" t="s">
        <v>52</v>
      </c>
      <c r="P4962" t="s">
        <v>236</v>
      </c>
      <c r="Q4962" s="1" t="s">
        <v>253</v>
      </c>
      <c r="R4962" s="1" t="s">
        <v>237</v>
      </c>
      <c r="S4962" s="1" t="s">
        <v>32889</v>
      </c>
      <c r="T4962" s="1" t="s">
        <v>32890</v>
      </c>
      <c r="U4962" s="1" t="s">
        <v>7287</v>
      </c>
      <c r="V4962" s="1" t="s">
        <v>140</v>
      </c>
      <c r="W4962" s="1" t="s">
        <v>40</v>
      </c>
      <c r="X4962" t="str">
        <f t="shared" si="540"/>
        <v>Complete</v>
      </c>
      <c r="Y4962">
        <f>MAX(0,100-IF(G4962="Invalid",Config!$B$5,0)-IF(I4962="Invalid",Config!$B$6,0)-IF(X4962="Incomplete",Config!$B$7,0)-IF(AF4962="Yes",Config!$B$37,0))</f>
        <v>75</v>
      </c>
      <c r="Z4962" s="1">
        <f>IF(OR(TRIM(B4962)="",COUNTIF(Config!$B$15:$B$19,B4962)&gt;0),1,0)+IF(OR(TRIM(C4962)="",COUNTIF(Config!$B$15:$B$19,C4962)&gt;0),1,0)+IF(OR(TRIM(F4962)="",COUNTIF(Config!$B$15:$B$19,F4962)&gt;0),1,0)+IF(OR(TRIM(H4962)="",COUNTIF(Config!$B$15:$B$19,H4962)&gt;0),1,0)+IF(OR(TRIM(E4962)="",COUNTIF(Config!$B$15:$B$19,E4962)&gt;0),1,0)+IF(OR(TRIM(K4962)="",COUNTIF(Config!$B$15:$B$19,K4962)&gt;0),1,0)+IF(OR(TRIM(P4962)="",COUNTIF(Config!$B$15:$B$19,P4962)&gt;0),1,0)+IF(OR(TRIM(R4962)="",COUNTIF(Config!$B$15:$B$19,R4962)&gt;0),1,0)</f>
        <v>0</v>
      </c>
      <c r="AA4962" s="1" cm="1">
        <f t="array" ref="AA4962">SUMPRODUCT(LEN(H4962)-LEN(SUBSTITUTE(H4962,{"0";"1";"2";"3";"4";"5";"6";"7";"8";"9"},"")))</f>
        <v>12</v>
      </c>
      <c r="AC4962" t="str">
        <f t="shared" si="541"/>
        <v>Potential Duplicate</v>
      </c>
      <c r="AD4962">
        <f t="shared" si="542"/>
        <v>2</v>
      </c>
      <c r="AE4962">
        <f t="shared" si="543"/>
        <v>1</v>
      </c>
      <c r="AF4962" t="str">
        <f t="shared" si="544"/>
        <v>Yes</v>
      </c>
      <c r="AG4962">
        <f t="shared" ca="1" si="545"/>
        <v>37</v>
      </c>
      <c r="AH4962" t="str">
        <f ca="1">IF(OR(V4962="",AG4962=""),"Yes",IF(AG4962&gt;Config!$B$41,"Yes","No"))</f>
        <v>No</v>
      </c>
    </row>
    <row r="4963" spans="1:34" x14ac:dyDescent="0.25">
      <c r="A4963" s="1" t="s">
        <v>32891</v>
      </c>
      <c r="B4963" s="1" t="s">
        <v>577</v>
      </c>
      <c r="C4963" s="1" t="s">
        <v>410</v>
      </c>
      <c r="D4963" s="1" t="s">
        <v>32892</v>
      </c>
      <c r="E4963" s="1" t="s">
        <v>35597</v>
      </c>
      <c r="F4963" s="1" t="s">
        <v>32893</v>
      </c>
      <c r="G4963" t="str">
        <f t="shared" si="539"/>
        <v>Valid</v>
      </c>
      <c r="H4963" s="1" t="s">
        <v>32894</v>
      </c>
      <c r="I4963" t="str" cm="1">
        <f t="array" ref="I4963">IF(OR(TRIM(H4963)="",ISNUMBER(SEARCH("#",H4963)),AA4963&lt;Config!$B$8,SUMPRODUCT(--ISNUMBER(SEARCH({"a";"b";"c";"d";"e";"f";"g";"h";"i";"j";"k";"l";"m";"n";"o";"p";"q";"r";"s";"t";"u";"v";"w";"x";"y";"z"},H4963)))&gt;0),"Invalid","Valid")</f>
        <v>Valid</v>
      </c>
      <c r="J4963" s="1" t="s">
        <v>32895</v>
      </c>
      <c r="K4963" s="1" t="s">
        <v>117</v>
      </c>
      <c r="L4963" s="1" t="s">
        <v>67</v>
      </c>
      <c r="M4963" s="1" t="s">
        <v>462</v>
      </c>
      <c r="N4963" s="1" t="s">
        <v>252</v>
      </c>
      <c r="O4963" s="1" t="s">
        <v>52</v>
      </c>
      <c r="P4963" t="s">
        <v>53</v>
      </c>
      <c r="Q4963" s="1" t="s">
        <v>55</v>
      </c>
      <c r="R4963" s="1" t="s">
        <v>55</v>
      </c>
      <c r="S4963" s="1" t="s">
        <v>13936</v>
      </c>
      <c r="T4963" s="1" t="s">
        <v>32896</v>
      </c>
      <c r="U4963" s="1" t="s">
        <v>32897</v>
      </c>
      <c r="V4963" s="1" t="s">
        <v>2862</v>
      </c>
      <c r="W4963" s="1" t="s">
        <v>293</v>
      </c>
      <c r="X4963" t="str">
        <f t="shared" si="540"/>
        <v>Complete</v>
      </c>
      <c r="Y4963">
        <f>MAX(0,100-IF(G4963="Invalid",Config!$B$5,0)-IF(I4963="Invalid",Config!$B$6,0)-IF(X4963="Incomplete",Config!$B$7,0)-IF(AF4963="Yes",Config!$B$37,0))</f>
        <v>100</v>
      </c>
      <c r="Z4963" s="1">
        <f>IF(OR(TRIM(B4963)="",COUNTIF(Config!$B$15:$B$19,B4963)&gt;0),1,0)+IF(OR(TRIM(C4963)="",COUNTIF(Config!$B$15:$B$19,C4963)&gt;0),1,0)+IF(OR(TRIM(F4963)="",COUNTIF(Config!$B$15:$B$19,F4963)&gt;0),1,0)+IF(OR(TRIM(H4963)="",COUNTIF(Config!$B$15:$B$19,H4963)&gt;0),1,0)+IF(OR(TRIM(E4963)="",COUNTIF(Config!$B$15:$B$19,E4963)&gt;0),1,0)+IF(OR(TRIM(K4963)="",COUNTIF(Config!$B$15:$B$19,K4963)&gt;0),1,0)+IF(OR(TRIM(P4963)="",COUNTIF(Config!$B$15:$B$19,P4963)&gt;0),1,0)+IF(OR(TRIM(R4963)="",COUNTIF(Config!$B$15:$B$19,R4963)&gt;0),1,0)</f>
        <v>0</v>
      </c>
      <c r="AA4963" s="1" cm="1">
        <f t="array" ref="AA4963">SUMPRODUCT(LEN(H4963)-LEN(SUBSTITUTE(H4963,{"0";"1";"2";"3";"4";"5";"6";"7";"8";"9"},"")))</f>
        <v>12</v>
      </c>
      <c r="AC4963" t="str">
        <f t="shared" si="541"/>
        <v/>
      </c>
      <c r="AD4963">
        <f t="shared" si="542"/>
        <v>1</v>
      </c>
      <c r="AE4963">
        <f t="shared" si="543"/>
        <v>1</v>
      </c>
      <c r="AF4963" t="str">
        <f t="shared" si="544"/>
        <v>No</v>
      </c>
      <c r="AG4963">
        <f t="shared" ca="1" si="545"/>
        <v>505</v>
      </c>
      <c r="AH4963" t="str">
        <f ca="1">IF(OR(V4963="",AG4963=""),"Yes",IF(AG4963&gt;Config!$B$41,"Yes","No"))</f>
        <v>Yes</v>
      </c>
    </row>
    <row r="4964" spans="1:34" x14ac:dyDescent="0.25">
      <c r="A4964" s="1" t="s">
        <v>32898</v>
      </c>
      <c r="B4964" s="1" t="s">
        <v>1085</v>
      </c>
      <c r="C4964" s="1" t="s">
        <v>308</v>
      </c>
      <c r="D4964" s="1" t="s">
        <v>2480</v>
      </c>
      <c r="E4964" s="1" t="s">
        <v>35796</v>
      </c>
      <c r="F4964" s="1" t="s">
        <v>32899</v>
      </c>
      <c r="G4964" t="str">
        <f t="shared" si="539"/>
        <v>Valid</v>
      </c>
      <c r="H4964" s="1" t="s">
        <v>32900</v>
      </c>
      <c r="I4964" t="str" cm="1">
        <f t="array" ref="I4964">IF(OR(TRIM(H4964)="",ISNUMBER(SEARCH("#",H4964)),AA4964&lt;Config!$B$8,SUMPRODUCT(--ISNUMBER(SEARCH({"a";"b";"c";"d";"e";"f";"g";"h";"i";"j";"k";"l";"m";"n";"o";"p";"q";"r";"s";"t";"u";"v";"w";"x";"y";"z"},H4964)))&gt;0),"Invalid","Valid")</f>
        <v>Valid</v>
      </c>
      <c r="J4964" s="1" t="s">
        <v>32901</v>
      </c>
      <c r="K4964" s="1" t="s">
        <v>66</v>
      </c>
      <c r="L4964" s="1" t="s">
        <v>450</v>
      </c>
      <c r="M4964" s="1" t="s">
        <v>85</v>
      </c>
      <c r="N4964" s="1" t="s">
        <v>437</v>
      </c>
      <c r="O4964" s="1" t="s">
        <v>32</v>
      </c>
      <c r="P4964" t="s">
        <v>344</v>
      </c>
      <c r="Q4964" s="1" t="s">
        <v>345</v>
      </c>
      <c r="R4964" s="1" t="s">
        <v>346</v>
      </c>
      <c r="S4964" s="1" t="s">
        <v>32902</v>
      </c>
      <c r="T4964" s="1" t="s">
        <v>32903</v>
      </c>
      <c r="U4964" s="1" t="s">
        <v>12610</v>
      </c>
      <c r="V4964" s="1" t="s">
        <v>1119</v>
      </c>
      <c r="W4964" s="1" t="s">
        <v>202</v>
      </c>
      <c r="X4964" t="str">
        <f t="shared" si="540"/>
        <v>Complete</v>
      </c>
      <c r="Y4964">
        <f>MAX(0,100-IF(G4964="Invalid",Config!$B$5,0)-IF(I4964="Invalid",Config!$B$6,0)-IF(X4964="Incomplete",Config!$B$7,0)-IF(AF4964="Yes",Config!$B$37,0))</f>
        <v>100</v>
      </c>
      <c r="Z4964" s="1">
        <f>IF(OR(TRIM(B4964)="",COUNTIF(Config!$B$15:$B$19,B4964)&gt;0),1,0)+IF(OR(TRIM(C4964)="",COUNTIF(Config!$B$15:$B$19,C4964)&gt;0),1,0)+IF(OR(TRIM(F4964)="",COUNTIF(Config!$B$15:$B$19,F4964)&gt;0),1,0)+IF(OR(TRIM(H4964)="",COUNTIF(Config!$B$15:$B$19,H4964)&gt;0),1,0)+IF(OR(TRIM(E4964)="",COUNTIF(Config!$B$15:$B$19,E4964)&gt;0),1,0)+IF(OR(TRIM(K4964)="",COUNTIF(Config!$B$15:$B$19,K4964)&gt;0),1,0)+IF(OR(TRIM(P4964)="",COUNTIF(Config!$B$15:$B$19,P4964)&gt;0),1,0)+IF(OR(TRIM(R4964)="",COUNTIF(Config!$B$15:$B$19,R4964)&gt;0),1,0)</f>
        <v>0</v>
      </c>
      <c r="AA4964" s="1" cm="1">
        <f t="array" ref="AA4964">SUMPRODUCT(LEN(H4964)-LEN(SUBSTITUTE(H4964,{"0";"1";"2";"3";"4";"5";"6";"7";"8";"9"},"")))</f>
        <v>11</v>
      </c>
      <c r="AC4964" t="str">
        <f t="shared" si="541"/>
        <v/>
      </c>
      <c r="AD4964">
        <f t="shared" si="542"/>
        <v>1</v>
      </c>
      <c r="AE4964">
        <f t="shared" si="543"/>
        <v>1</v>
      </c>
      <c r="AF4964" t="str">
        <f t="shared" si="544"/>
        <v>No</v>
      </c>
      <c r="AG4964">
        <f t="shared" ca="1" si="545"/>
        <v>617</v>
      </c>
      <c r="AH4964" t="str">
        <f ca="1">IF(OR(V4964="",AG4964=""),"Yes",IF(AG4964&gt;Config!$B$41,"Yes","No"))</f>
        <v>Yes</v>
      </c>
    </row>
    <row r="4965" spans="1:34" x14ac:dyDescent="0.25">
      <c r="A4965" s="1" t="s">
        <v>32904</v>
      </c>
      <c r="B4965" s="1" t="s">
        <v>2033</v>
      </c>
      <c r="C4965" s="1" t="s">
        <v>97</v>
      </c>
      <c r="D4965" s="1" t="s">
        <v>32061</v>
      </c>
      <c r="E4965" s="1" t="s">
        <v>477</v>
      </c>
      <c r="F4965" s="1" t="s">
        <v>32905</v>
      </c>
      <c r="G4965" t="str">
        <f t="shared" si="539"/>
        <v>Valid</v>
      </c>
      <c r="H4965" s="1" t="s">
        <v>32906</v>
      </c>
      <c r="I4965" t="str" cm="1">
        <f t="array" ref="I4965">IF(OR(TRIM(H4965)="",ISNUMBER(SEARCH("#",H4965)),AA4965&lt;Config!$B$8,SUMPRODUCT(--ISNUMBER(SEARCH({"a";"b";"c";"d";"e";"f";"g";"h";"i";"j";"k";"l";"m";"n";"o";"p";"q";"r";"s";"t";"u";"v";"w";"x";"y";"z"},H4965)))&gt;0),"Invalid","Valid")</f>
        <v>Valid</v>
      </c>
      <c r="J4965" s="1" t="s">
        <v>32907</v>
      </c>
      <c r="K4965" s="1" t="s">
        <v>48</v>
      </c>
      <c r="L4965" s="1" t="s">
        <v>164</v>
      </c>
      <c r="M4965" s="1" t="s">
        <v>103</v>
      </c>
      <c r="N4965" s="1" t="s">
        <v>252</v>
      </c>
      <c r="O4965" s="1" t="s">
        <v>69</v>
      </c>
      <c r="P4965" t="s">
        <v>344</v>
      </c>
      <c r="Q4965" s="1" t="s">
        <v>1199</v>
      </c>
      <c r="R4965" s="1" t="s">
        <v>1141</v>
      </c>
      <c r="S4965" s="1" t="s">
        <v>29829</v>
      </c>
      <c r="T4965" s="1" t="s">
        <v>32908</v>
      </c>
      <c r="U4965" s="1" t="s">
        <v>2092</v>
      </c>
      <c r="V4965" s="1" t="s">
        <v>257</v>
      </c>
      <c r="W4965" s="1" t="s">
        <v>125</v>
      </c>
      <c r="X4965" t="str">
        <f t="shared" si="540"/>
        <v>Complete</v>
      </c>
      <c r="Y4965">
        <f>MAX(0,100-IF(G4965="Invalid",Config!$B$5,0)-IF(I4965="Invalid",Config!$B$6,0)-IF(X4965="Incomplete",Config!$B$7,0)-IF(AF4965="Yes",Config!$B$37,0))</f>
        <v>100</v>
      </c>
      <c r="Z4965" s="1">
        <f>IF(OR(TRIM(B4965)="",COUNTIF(Config!$B$15:$B$19,B4965)&gt;0),1,0)+IF(OR(TRIM(C4965)="",COUNTIF(Config!$B$15:$B$19,C4965)&gt;0),1,0)+IF(OR(TRIM(F4965)="",COUNTIF(Config!$B$15:$B$19,F4965)&gt;0),1,0)+IF(OR(TRIM(H4965)="",COUNTIF(Config!$B$15:$B$19,H4965)&gt;0),1,0)+IF(OR(TRIM(E4965)="",COUNTIF(Config!$B$15:$B$19,E4965)&gt;0),1,0)+IF(OR(TRIM(K4965)="",COUNTIF(Config!$B$15:$B$19,K4965)&gt;0),1,0)+IF(OR(TRIM(P4965)="",COUNTIF(Config!$B$15:$B$19,P4965)&gt;0),1,0)+IF(OR(TRIM(R4965)="",COUNTIF(Config!$B$15:$B$19,R4965)&gt;0),1,0)</f>
        <v>0</v>
      </c>
      <c r="AA4965" s="1" cm="1">
        <f t="array" ref="AA4965">SUMPRODUCT(LEN(H4965)-LEN(SUBSTITUTE(H4965,{"0";"1";"2";"3";"4";"5";"6";"7";"8";"9"},"")))</f>
        <v>11</v>
      </c>
      <c r="AC4965" t="str">
        <f t="shared" si="541"/>
        <v/>
      </c>
      <c r="AD4965">
        <f t="shared" si="542"/>
        <v>1</v>
      </c>
      <c r="AE4965">
        <f t="shared" si="543"/>
        <v>1</v>
      </c>
      <c r="AF4965" t="str">
        <f t="shared" si="544"/>
        <v>No</v>
      </c>
      <c r="AG4965">
        <f t="shared" ca="1" si="545"/>
        <v>182</v>
      </c>
      <c r="AH4965" t="str">
        <f ca="1">IF(OR(V4965="",AG4965=""),"Yes",IF(AG4965&gt;Config!$B$41,"Yes","No"))</f>
        <v>No</v>
      </c>
    </row>
    <row r="4966" spans="1:34" x14ac:dyDescent="0.25">
      <c r="A4966" s="1" t="s">
        <v>32909</v>
      </c>
      <c r="B4966" s="1" t="s">
        <v>219</v>
      </c>
      <c r="C4966" s="1" t="s">
        <v>1389</v>
      </c>
      <c r="D4966" s="1" t="s">
        <v>26312</v>
      </c>
      <c r="E4966" s="1" t="s">
        <v>35506</v>
      </c>
      <c r="F4966" s="1" t="s">
        <v>26313</v>
      </c>
      <c r="G4966" t="str">
        <f t="shared" si="539"/>
        <v>Valid</v>
      </c>
      <c r="H4966" s="1" t="s">
        <v>26314</v>
      </c>
      <c r="I4966" t="str" cm="1">
        <f t="array" ref="I4966">IF(OR(TRIM(H4966)="",ISNUMBER(SEARCH("#",H4966)),AA4966&lt;Config!$B$8,SUMPRODUCT(--ISNUMBER(SEARCH({"a";"b";"c";"d";"e";"f";"g";"h";"i";"j";"k";"l";"m";"n";"o";"p";"q";"r";"s";"t";"u";"v";"w";"x";"y";"z"},H4966)))&gt;0),"Invalid","Valid")</f>
        <v>Valid</v>
      </c>
      <c r="J4966" s="1" t="s">
        <v>26315</v>
      </c>
      <c r="K4966" s="1" t="s">
        <v>210</v>
      </c>
      <c r="L4966" s="1" t="s">
        <v>84</v>
      </c>
      <c r="M4966" s="1" t="s">
        <v>517</v>
      </c>
      <c r="N4966" s="1" t="s">
        <v>86</v>
      </c>
      <c r="O4966" s="1" t="s">
        <v>32</v>
      </c>
      <c r="P4966" t="s">
        <v>87</v>
      </c>
      <c r="Q4966" s="1" t="s">
        <v>438</v>
      </c>
      <c r="R4966" s="1" t="s">
        <v>550</v>
      </c>
      <c r="S4966" s="1" t="s">
        <v>26316</v>
      </c>
      <c r="T4966" s="1" t="s">
        <v>26317</v>
      </c>
      <c r="U4966" s="1" t="s">
        <v>7405</v>
      </c>
      <c r="V4966" s="1" t="s">
        <v>1485</v>
      </c>
      <c r="W4966" s="1" t="s">
        <v>293</v>
      </c>
      <c r="X4966" t="str">
        <f t="shared" si="540"/>
        <v>Complete</v>
      </c>
      <c r="Y4966">
        <f>MAX(0,100-IF(G4966="Invalid",Config!$B$5,0)-IF(I4966="Invalid",Config!$B$6,0)-IF(X4966="Incomplete",Config!$B$7,0)-IF(AF4966="Yes",Config!$B$37,0))</f>
        <v>75</v>
      </c>
      <c r="Z4966" s="1">
        <f>IF(OR(TRIM(B4966)="",COUNTIF(Config!$B$15:$B$19,B4966)&gt;0),1,0)+IF(OR(TRIM(C4966)="",COUNTIF(Config!$B$15:$B$19,C4966)&gt;0),1,0)+IF(OR(TRIM(F4966)="",COUNTIF(Config!$B$15:$B$19,F4966)&gt;0),1,0)+IF(OR(TRIM(H4966)="",COUNTIF(Config!$B$15:$B$19,H4966)&gt;0),1,0)+IF(OR(TRIM(E4966)="",COUNTIF(Config!$B$15:$B$19,E4966)&gt;0),1,0)+IF(OR(TRIM(K4966)="",COUNTIF(Config!$B$15:$B$19,K4966)&gt;0),1,0)+IF(OR(TRIM(P4966)="",COUNTIF(Config!$B$15:$B$19,P4966)&gt;0),1,0)+IF(OR(TRIM(R4966)="",COUNTIF(Config!$B$15:$B$19,R4966)&gt;0),1,0)</f>
        <v>0</v>
      </c>
      <c r="AA4966" s="1" cm="1">
        <f t="array" ref="AA4966">SUMPRODUCT(LEN(H4966)-LEN(SUBSTITUTE(H4966,{"0";"1";"2";"3";"4";"5";"6";"7";"8";"9"},"")))</f>
        <v>10</v>
      </c>
      <c r="AC4966" t="str">
        <f t="shared" si="541"/>
        <v>Potential Duplicate</v>
      </c>
      <c r="AD4966">
        <f t="shared" si="542"/>
        <v>2</v>
      </c>
      <c r="AE4966">
        <f t="shared" si="543"/>
        <v>2</v>
      </c>
      <c r="AF4966" t="str">
        <f t="shared" si="544"/>
        <v>Yes</v>
      </c>
      <c r="AG4966">
        <f t="shared" ca="1" si="545"/>
        <v>158</v>
      </c>
      <c r="AH4966" t="str">
        <f ca="1">IF(OR(V4966="",AG4966=""),"Yes",IF(AG4966&gt;Config!$B$41,"Yes","No"))</f>
        <v>No</v>
      </c>
    </row>
    <row r="4967" spans="1:34" x14ac:dyDescent="0.25">
      <c r="A4967" s="1" t="s">
        <v>32910</v>
      </c>
      <c r="B4967" s="1" t="s">
        <v>1634</v>
      </c>
      <c r="C4967" s="1" t="s">
        <v>679</v>
      </c>
      <c r="D4967" s="1" t="s">
        <v>25011</v>
      </c>
      <c r="E4967" s="1" t="s">
        <v>477</v>
      </c>
      <c r="F4967" s="1" t="s">
        <v>26390</v>
      </c>
      <c r="G4967" t="str">
        <f t="shared" si="539"/>
        <v>Valid</v>
      </c>
      <c r="H4967" s="1" t="s">
        <v>26391</v>
      </c>
      <c r="I4967" t="str" cm="1">
        <f t="array" ref="I4967">IF(OR(TRIM(H4967)="",ISNUMBER(SEARCH("#",H4967)),AA4967&lt;Config!$B$8,SUMPRODUCT(--ISNUMBER(SEARCH({"a";"b";"c";"d";"e";"f";"g";"h";"i";"j";"k";"l";"m";"n";"o";"p";"q";"r";"s";"t";"u";"v";"w";"x";"y";"z"},H4967)))&gt;0),"Invalid","Valid")</f>
        <v>Valid</v>
      </c>
      <c r="J4967" s="1" t="s">
        <v>26392</v>
      </c>
      <c r="K4967" s="1" t="s">
        <v>287</v>
      </c>
      <c r="L4967" s="1" t="s">
        <v>134</v>
      </c>
      <c r="M4967" s="1" t="s">
        <v>50</v>
      </c>
      <c r="N4967" s="1" t="s">
        <v>68</v>
      </c>
      <c r="O4967" s="1" t="s">
        <v>180</v>
      </c>
      <c r="P4967" t="s">
        <v>328</v>
      </c>
      <c r="Q4967" s="1" t="s">
        <v>329</v>
      </c>
      <c r="R4967" s="1" t="s">
        <v>614</v>
      </c>
      <c r="S4967" s="1" t="s">
        <v>5152</v>
      </c>
      <c r="T4967" s="1" t="s">
        <v>26393</v>
      </c>
      <c r="U4967" s="1" t="s">
        <v>3973</v>
      </c>
      <c r="V4967" s="1" t="s">
        <v>5446</v>
      </c>
      <c r="W4967" s="1" t="s">
        <v>125</v>
      </c>
      <c r="X4967" t="str">
        <f t="shared" si="540"/>
        <v>Complete</v>
      </c>
      <c r="Y4967">
        <f>MAX(0,100-IF(G4967="Invalid",Config!$B$5,0)-IF(I4967="Invalid",Config!$B$6,0)-IF(X4967="Incomplete",Config!$B$7,0)-IF(AF4967="Yes",Config!$B$37,0))</f>
        <v>75</v>
      </c>
      <c r="Z4967" s="1">
        <f>IF(OR(TRIM(B4967)="",COUNTIF(Config!$B$15:$B$19,B4967)&gt;0),1,0)+IF(OR(TRIM(C4967)="",COUNTIF(Config!$B$15:$B$19,C4967)&gt;0),1,0)+IF(OR(TRIM(F4967)="",COUNTIF(Config!$B$15:$B$19,F4967)&gt;0),1,0)+IF(OR(TRIM(H4967)="",COUNTIF(Config!$B$15:$B$19,H4967)&gt;0),1,0)+IF(OR(TRIM(E4967)="",COUNTIF(Config!$B$15:$B$19,E4967)&gt;0),1,0)+IF(OR(TRIM(K4967)="",COUNTIF(Config!$B$15:$B$19,K4967)&gt;0),1,0)+IF(OR(TRIM(P4967)="",COUNTIF(Config!$B$15:$B$19,P4967)&gt;0),1,0)+IF(OR(TRIM(R4967)="",COUNTIF(Config!$B$15:$B$19,R4967)&gt;0),1,0)</f>
        <v>0</v>
      </c>
      <c r="AA4967" s="1" cm="1">
        <f t="array" ref="AA4967">SUMPRODUCT(LEN(H4967)-LEN(SUBSTITUTE(H4967,{"0";"1";"2";"3";"4";"5";"6";"7";"8";"9"},"")))</f>
        <v>11</v>
      </c>
      <c r="AC4967" t="str">
        <f t="shared" si="541"/>
        <v>Potential Duplicate</v>
      </c>
      <c r="AD4967">
        <f t="shared" si="542"/>
        <v>2</v>
      </c>
      <c r="AE4967">
        <f t="shared" si="543"/>
        <v>2</v>
      </c>
      <c r="AF4967" t="str">
        <f t="shared" si="544"/>
        <v>Yes</v>
      </c>
      <c r="AG4967">
        <f t="shared" ca="1" si="545"/>
        <v>357</v>
      </c>
      <c r="AH4967" t="str">
        <f ca="1">IF(OR(V4967="",AG4967=""),"Yes",IF(AG4967&gt;Config!$B$41,"Yes","No"))</f>
        <v>No</v>
      </c>
    </row>
    <row r="4968" spans="1:34" x14ac:dyDescent="0.25">
      <c r="A4968" s="1" t="s">
        <v>32911</v>
      </c>
      <c r="B4968" s="1" t="s">
        <v>690</v>
      </c>
      <c r="C4968" s="1" t="s">
        <v>445</v>
      </c>
      <c r="D4968" s="1" t="s">
        <v>32912</v>
      </c>
      <c r="E4968" s="1" t="s">
        <v>35797</v>
      </c>
      <c r="F4968" s="1" t="s">
        <v>32913</v>
      </c>
      <c r="G4968" t="str">
        <f t="shared" si="539"/>
        <v>Valid</v>
      </c>
      <c r="H4968" s="1" t="s">
        <v>5607</v>
      </c>
      <c r="I4968" t="str" cm="1">
        <f t="array" ref="I4968">IF(OR(TRIM(H4968)="",ISNUMBER(SEARCH("#",H4968)),AA4968&lt;Config!$B$8,SUMPRODUCT(--ISNUMBER(SEARCH({"a";"b";"c";"d";"e";"f";"g";"h";"i";"j";"k";"l";"m";"n";"o";"p";"q";"r";"s";"t";"u";"v";"w";"x";"y";"z"},H4968)))&gt;0),"Invalid","Valid")</f>
        <v>Valid</v>
      </c>
      <c r="J4968" s="1" t="s">
        <v>32914</v>
      </c>
      <c r="K4968" s="1" t="s">
        <v>1001</v>
      </c>
      <c r="L4968" s="1" t="s">
        <v>265</v>
      </c>
      <c r="M4968" s="1" t="s">
        <v>517</v>
      </c>
      <c r="N4968" s="1" t="s">
        <v>51</v>
      </c>
      <c r="O4968" s="1" t="s">
        <v>52</v>
      </c>
      <c r="P4968" t="s">
        <v>104</v>
      </c>
      <c r="Q4968" s="1" t="s">
        <v>732</v>
      </c>
      <c r="R4968" s="1" t="s">
        <v>105</v>
      </c>
      <c r="S4968" s="1" t="s">
        <v>27856</v>
      </c>
      <c r="T4968" s="1" t="s">
        <v>32915</v>
      </c>
      <c r="U4968" s="1" t="s">
        <v>32916</v>
      </c>
      <c r="V4968" s="1" t="s">
        <v>10441</v>
      </c>
      <c r="W4968" s="1" t="s">
        <v>384</v>
      </c>
      <c r="X4968" t="str">
        <f t="shared" si="540"/>
        <v>Complete</v>
      </c>
      <c r="Y4968">
        <f>MAX(0,100-IF(G4968="Invalid",Config!$B$5,0)-IF(I4968="Invalid",Config!$B$6,0)-IF(X4968="Incomplete",Config!$B$7,0)-IF(AF4968="Yes",Config!$B$37,0))</f>
        <v>75</v>
      </c>
      <c r="Z4968" s="1">
        <f>IF(OR(TRIM(B4968)="",COUNTIF(Config!$B$15:$B$19,B4968)&gt;0),1,0)+IF(OR(TRIM(C4968)="",COUNTIF(Config!$B$15:$B$19,C4968)&gt;0),1,0)+IF(OR(TRIM(F4968)="",COUNTIF(Config!$B$15:$B$19,F4968)&gt;0),1,0)+IF(OR(TRIM(H4968)="",COUNTIF(Config!$B$15:$B$19,H4968)&gt;0),1,0)+IF(OR(TRIM(E4968)="",COUNTIF(Config!$B$15:$B$19,E4968)&gt;0),1,0)+IF(OR(TRIM(K4968)="",COUNTIF(Config!$B$15:$B$19,K4968)&gt;0),1,0)+IF(OR(TRIM(P4968)="",COUNTIF(Config!$B$15:$B$19,P4968)&gt;0),1,0)+IF(OR(TRIM(R4968)="",COUNTIF(Config!$B$15:$B$19,R4968)&gt;0),1,0)</f>
        <v>0</v>
      </c>
      <c r="AA4968" s="1" cm="1">
        <f t="array" ref="AA4968">SUMPRODUCT(LEN(H4968)-LEN(SUBSTITUTE(H4968,{"0";"1";"2";"3";"4";"5";"6";"7";"8";"9"},"")))</f>
        <v>11</v>
      </c>
      <c r="AC4968" t="str">
        <f t="shared" si="541"/>
        <v>Potential Duplicate</v>
      </c>
      <c r="AD4968">
        <f t="shared" si="542"/>
        <v>1</v>
      </c>
      <c r="AE4968">
        <f t="shared" si="543"/>
        <v>2</v>
      </c>
      <c r="AF4968" t="str">
        <f t="shared" si="544"/>
        <v>Yes</v>
      </c>
      <c r="AG4968">
        <f t="shared" ca="1" si="545"/>
        <v>639</v>
      </c>
      <c r="AH4968" t="str">
        <f ca="1">IF(OR(V4968="",AG4968=""),"Yes",IF(AG4968&gt;Config!$B$41,"Yes","No"))</f>
        <v>Yes</v>
      </c>
    </row>
    <row r="4969" spans="1:34" x14ac:dyDescent="0.25">
      <c r="A4969" s="1" t="s">
        <v>32917</v>
      </c>
      <c r="B4969" s="1" t="s">
        <v>1982</v>
      </c>
      <c r="C4969" s="1" t="s">
        <v>353</v>
      </c>
      <c r="D4969" s="1" t="s">
        <v>16547</v>
      </c>
      <c r="E4969" s="1" t="s">
        <v>33934</v>
      </c>
      <c r="F4969" s="1" t="s">
        <v>16548</v>
      </c>
      <c r="G4969" t="str">
        <f t="shared" si="539"/>
        <v>Valid</v>
      </c>
      <c r="H4969" s="1" t="s">
        <v>16549</v>
      </c>
      <c r="I4969" t="str" cm="1">
        <f t="array" ref="I4969">IF(OR(TRIM(H4969)="",ISNUMBER(SEARCH("#",H4969)),AA4969&lt;Config!$B$8,SUMPRODUCT(--ISNUMBER(SEARCH({"a";"b";"c";"d";"e";"f";"g";"h";"i";"j";"k";"l";"m";"n";"o";"p";"q";"r";"s";"t";"u";"v";"w";"x";"y";"z"},H4969)))&gt;0),"Invalid","Valid")</f>
        <v>Valid</v>
      </c>
      <c r="J4969" s="1" t="s">
        <v>16550</v>
      </c>
      <c r="K4969" s="1" t="s">
        <v>66</v>
      </c>
      <c r="L4969" s="1" t="s">
        <v>102</v>
      </c>
      <c r="M4969" s="1" t="s">
        <v>165</v>
      </c>
      <c r="N4969" s="1" t="s">
        <v>31</v>
      </c>
      <c r="O4969" s="1" t="s">
        <v>149</v>
      </c>
      <c r="P4969" t="s">
        <v>314</v>
      </c>
      <c r="Q4969" s="1" t="s">
        <v>316</v>
      </c>
      <c r="R4969" s="1" t="s">
        <v>663</v>
      </c>
      <c r="S4969" s="1" t="s">
        <v>16551</v>
      </c>
      <c r="T4969" s="1" t="s">
        <v>16552</v>
      </c>
      <c r="U4969" s="1" t="s">
        <v>13042</v>
      </c>
      <c r="V4969" s="1" t="s">
        <v>628</v>
      </c>
      <c r="W4969" s="1" t="s">
        <v>40</v>
      </c>
      <c r="X4969" t="str">
        <f t="shared" si="540"/>
        <v>Complete</v>
      </c>
      <c r="Y4969">
        <f>MAX(0,100-IF(G4969="Invalid",Config!$B$5,0)-IF(I4969="Invalid",Config!$B$6,0)-IF(X4969="Incomplete",Config!$B$7,0)-IF(AF4969="Yes",Config!$B$37,0))</f>
        <v>75</v>
      </c>
      <c r="Z4969" s="1">
        <f>IF(OR(TRIM(B4969)="",COUNTIF(Config!$B$15:$B$19,B4969)&gt;0),1,0)+IF(OR(TRIM(C4969)="",COUNTIF(Config!$B$15:$B$19,C4969)&gt;0),1,0)+IF(OR(TRIM(F4969)="",COUNTIF(Config!$B$15:$B$19,F4969)&gt;0),1,0)+IF(OR(TRIM(H4969)="",COUNTIF(Config!$B$15:$B$19,H4969)&gt;0),1,0)+IF(OR(TRIM(E4969)="",COUNTIF(Config!$B$15:$B$19,E4969)&gt;0),1,0)+IF(OR(TRIM(K4969)="",COUNTIF(Config!$B$15:$B$19,K4969)&gt;0),1,0)+IF(OR(TRIM(P4969)="",COUNTIF(Config!$B$15:$B$19,P4969)&gt;0),1,0)+IF(OR(TRIM(R4969)="",COUNTIF(Config!$B$15:$B$19,R4969)&gt;0),1,0)</f>
        <v>0</v>
      </c>
      <c r="AA4969" s="1" cm="1">
        <f t="array" ref="AA4969">SUMPRODUCT(LEN(H4969)-LEN(SUBSTITUTE(H4969,{"0";"1";"2";"3";"4";"5";"6";"7";"8";"9"},"")))</f>
        <v>12</v>
      </c>
      <c r="AC4969" t="str">
        <f t="shared" si="541"/>
        <v>Potential Duplicate</v>
      </c>
      <c r="AD4969">
        <f t="shared" si="542"/>
        <v>2</v>
      </c>
      <c r="AE4969">
        <f t="shared" si="543"/>
        <v>2</v>
      </c>
      <c r="AF4969" t="str">
        <f t="shared" si="544"/>
        <v>Yes</v>
      </c>
      <c r="AG4969">
        <f t="shared" ca="1" si="545"/>
        <v>560</v>
      </c>
      <c r="AH4969" t="str">
        <f ca="1">IF(OR(V4969="",AG4969=""),"Yes",IF(AG4969&gt;Config!$B$41,"Yes","No"))</f>
        <v>Yes</v>
      </c>
    </row>
    <row r="4970" spans="1:34" x14ac:dyDescent="0.25">
      <c r="A4970" s="1" t="s">
        <v>32918</v>
      </c>
      <c r="B4970" s="1" t="s">
        <v>1634</v>
      </c>
      <c r="C4970" s="1" t="s">
        <v>432</v>
      </c>
      <c r="D4970" s="1" t="s">
        <v>32919</v>
      </c>
      <c r="E4970" s="1" t="s">
        <v>34698</v>
      </c>
      <c r="F4970" s="1" t="s">
        <v>32920</v>
      </c>
      <c r="G4970" t="str">
        <f t="shared" si="539"/>
        <v>Valid</v>
      </c>
      <c r="H4970" s="1" t="s">
        <v>32921</v>
      </c>
      <c r="I4970" t="str" cm="1">
        <f t="array" ref="I4970">IF(OR(TRIM(H4970)="",ISNUMBER(SEARCH("#",H4970)),AA4970&lt;Config!$B$8,SUMPRODUCT(--ISNUMBER(SEARCH({"a";"b";"c";"d";"e";"f";"g";"h";"i";"j";"k";"l";"m";"n";"o";"p";"q";"r";"s";"t";"u";"v";"w";"x";"y";"z"},H4970)))&gt;0),"Invalid","Valid")</f>
        <v>Valid</v>
      </c>
      <c r="J4970" s="1" t="s">
        <v>32922</v>
      </c>
      <c r="K4970" s="1" t="s">
        <v>625</v>
      </c>
      <c r="L4970" s="1" t="s">
        <v>29</v>
      </c>
      <c r="M4970" s="1" t="s">
        <v>33825</v>
      </c>
      <c r="N4970" s="1" t="s">
        <v>713</v>
      </c>
      <c r="O4970" s="1" t="s">
        <v>196</v>
      </c>
      <c r="P4970" t="s">
        <v>236</v>
      </c>
      <c r="Q4970" s="1" t="s">
        <v>253</v>
      </c>
      <c r="R4970" s="1" t="s">
        <v>254</v>
      </c>
      <c r="S4970" s="1" t="s">
        <v>24506</v>
      </c>
      <c r="T4970" s="1" t="s">
        <v>32923</v>
      </c>
      <c r="U4970" s="1" t="s">
        <v>6903</v>
      </c>
      <c r="V4970" s="1" t="s">
        <v>140</v>
      </c>
      <c r="W4970" s="1" t="s">
        <v>293</v>
      </c>
      <c r="X4970" t="str">
        <f t="shared" si="540"/>
        <v>Complete</v>
      </c>
      <c r="Y4970">
        <f>MAX(0,100-IF(G4970="Invalid",Config!$B$5,0)-IF(I4970="Invalid",Config!$B$6,0)-IF(X4970="Incomplete",Config!$B$7,0)-IF(AF4970="Yes",Config!$B$37,0))</f>
        <v>100</v>
      </c>
      <c r="Z4970" s="1">
        <f>IF(OR(TRIM(B4970)="",COUNTIF(Config!$B$15:$B$19,B4970)&gt;0),1,0)+IF(OR(TRIM(C4970)="",COUNTIF(Config!$B$15:$B$19,C4970)&gt;0),1,0)+IF(OR(TRIM(F4970)="",COUNTIF(Config!$B$15:$B$19,F4970)&gt;0),1,0)+IF(OR(TRIM(H4970)="",COUNTIF(Config!$B$15:$B$19,H4970)&gt;0),1,0)+IF(OR(TRIM(E4970)="",COUNTIF(Config!$B$15:$B$19,E4970)&gt;0),1,0)+IF(OR(TRIM(K4970)="",COUNTIF(Config!$B$15:$B$19,K4970)&gt;0),1,0)+IF(OR(TRIM(P4970)="",COUNTIF(Config!$B$15:$B$19,P4970)&gt;0),1,0)+IF(OR(TRIM(R4970)="",COUNTIF(Config!$B$15:$B$19,R4970)&gt;0),1,0)</f>
        <v>0</v>
      </c>
      <c r="AA4970" s="1" cm="1">
        <f t="array" ref="AA4970">SUMPRODUCT(LEN(H4970)-LEN(SUBSTITUTE(H4970,{"0";"1";"2";"3";"4";"5";"6";"7";"8";"9"},"")))</f>
        <v>12</v>
      </c>
      <c r="AC4970" t="str">
        <f t="shared" si="541"/>
        <v/>
      </c>
      <c r="AD4970">
        <f t="shared" si="542"/>
        <v>1</v>
      </c>
      <c r="AE4970">
        <f t="shared" si="543"/>
        <v>1</v>
      </c>
      <c r="AF4970" t="str">
        <f t="shared" si="544"/>
        <v>No</v>
      </c>
      <c r="AG4970">
        <f t="shared" ca="1" si="545"/>
        <v>37</v>
      </c>
      <c r="AH4970" t="str">
        <f ca="1">IF(OR(V4970="",AG4970=""),"Yes",IF(AG4970&gt;Config!$B$41,"Yes","No"))</f>
        <v>No</v>
      </c>
    </row>
    <row r="4971" spans="1:34" x14ac:dyDescent="0.25">
      <c r="A4971" s="1" t="s">
        <v>31766</v>
      </c>
      <c r="B4971" s="1" t="s">
        <v>2159</v>
      </c>
      <c r="C4971" s="1" t="s">
        <v>996</v>
      </c>
      <c r="D4971" s="1" t="s">
        <v>15282</v>
      </c>
      <c r="E4971" s="1" t="s">
        <v>35798</v>
      </c>
      <c r="F4971" s="1" t="s">
        <v>32924</v>
      </c>
      <c r="G4971" t="str">
        <f t="shared" si="539"/>
        <v>Valid</v>
      </c>
      <c r="H4971" s="1" t="s">
        <v>32925</v>
      </c>
      <c r="I4971" t="str" cm="1">
        <f t="array" ref="I4971">IF(OR(TRIM(H4971)="",ISNUMBER(SEARCH("#",H4971)),AA4971&lt;Config!$B$8,SUMPRODUCT(--ISNUMBER(SEARCH({"a";"b";"c";"d";"e";"f";"g";"h";"i";"j";"k";"l";"m";"n";"o";"p";"q";"r";"s";"t";"u";"v";"w";"x";"y";"z"},H4971)))&gt;0),"Invalid","Valid")</f>
        <v>Valid</v>
      </c>
      <c r="J4971" s="1" t="s">
        <v>32926</v>
      </c>
      <c r="K4971" s="1" t="s">
        <v>66</v>
      </c>
      <c r="L4971" s="1" t="s">
        <v>164</v>
      </c>
      <c r="M4971" s="1" t="s">
        <v>343</v>
      </c>
      <c r="N4971" s="1" t="s">
        <v>148</v>
      </c>
      <c r="O4971" s="1" t="s">
        <v>180</v>
      </c>
      <c r="P4971" t="s">
        <v>33</v>
      </c>
      <c r="Q4971" s="1" t="s">
        <v>1664</v>
      </c>
      <c r="R4971" s="1" t="s">
        <v>2361</v>
      </c>
      <c r="S4971" s="1" t="s">
        <v>9772</v>
      </c>
      <c r="T4971" s="1" t="s">
        <v>32927</v>
      </c>
      <c r="U4971" s="1" t="s">
        <v>227</v>
      </c>
      <c r="V4971" s="1" t="s">
        <v>32928</v>
      </c>
      <c r="W4971" s="1" t="s">
        <v>75</v>
      </c>
      <c r="X4971" t="str">
        <f t="shared" si="540"/>
        <v>Complete</v>
      </c>
      <c r="Y4971">
        <f>MAX(0,100-IF(G4971="Invalid",Config!$B$5,0)-IF(I4971="Invalid",Config!$B$6,0)-IF(X4971="Incomplete",Config!$B$7,0)-IF(AF4971="Yes",Config!$B$37,0))</f>
        <v>100</v>
      </c>
      <c r="Z4971" s="1">
        <f>IF(OR(TRIM(B4971)="",COUNTIF(Config!$B$15:$B$19,B4971)&gt;0),1,0)+IF(OR(TRIM(C4971)="",COUNTIF(Config!$B$15:$B$19,C4971)&gt;0),1,0)+IF(OR(TRIM(F4971)="",COUNTIF(Config!$B$15:$B$19,F4971)&gt;0),1,0)+IF(OR(TRIM(H4971)="",COUNTIF(Config!$B$15:$B$19,H4971)&gt;0),1,0)+IF(OR(TRIM(E4971)="",COUNTIF(Config!$B$15:$B$19,E4971)&gt;0),1,0)+IF(OR(TRIM(K4971)="",COUNTIF(Config!$B$15:$B$19,K4971)&gt;0),1,0)+IF(OR(TRIM(P4971)="",COUNTIF(Config!$B$15:$B$19,P4971)&gt;0),1,0)+IF(OR(TRIM(R4971)="",COUNTIF(Config!$B$15:$B$19,R4971)&gt;0),1,0)</f>
        <v>0</v>
      </c>
      <c r="AA4971" s="1" cm="1">
        <f t="array" ref="AA4971">SUMPRODUCT(LEN(H4971)-LEN(SUBSTITUTE(H4971,{"0";"1";"2";"3";"4";"5";"6";"7";"8";"9"},"")))</f>
        <v>10</v>
      </c>
      <c r="AC4971" t="str">
        <f t="shared" si="541"/>
        <v/>
      </c>
      <c r="AD4971">
        <f t="shared" si="542"/>
        <v>1</v>
      </c>
      <c r="AE4971">
        <f t="shared" si="543"/>
        <v>1</v>
      </c>
      <c r="AF4971" t="str">
        <f t="shared" si="544"/>
        <v>No</v>
      </c>
      <c r="AG4971">
        <f t="shared" ca="1" si="545"/>
        <v>56</v>
      </c>
      <c r="AH4971" t="str">
        <f ca="1">IF(OR(V4971="",AG4971=""),"Yes",IF(AG4971&gt;Config!$B$41,"Yes","No"))</f>
        <v>No</v>
      </c>
    </row>
    <row r="4972" spans="1:34" x14ac:dyDescent="0.25">
      <c r="A4972" s="1" t="s">
        <v>32929</v>
      </c>
      <c r="B4972" s="1" t="s">
        <v>619</v>
      </c>
      <c r="C4972" s="1" t="s">
        <v>1806</v>
      </c>
      <c r="D4972" s="1" t="s">
        <v>10906</v>
      </c>
      <c r="E4972" s="1" t="s">
        <v>477</v>
      </c>
      <c r="F4972" s="1" t="s">
        <v>11429</v>
      </c>
      <c r="G4972" t="str">
        <f t="shared" si="539"/>
        <v>Invalid</v>
      </c>
      <c r="H4972" s="1" t="s">
        <v>32930</v>
      </c>
      <c r="I4972" t="str" cm="1">
        <f t="array" ref="I4972">IF(OR(TRIM(H4972)="",ISNUMBER(SEARCH("#",H4972)),AA4972&lt;Config!$B$8,SUMPRODUCT(--ISNUMBER(SEARCH({"a";"b";"c";"d";"e";"f";"g";"h";"i";"j";"k";"l";"m";"n";"o";"p";"q";"r";"s";"t";"u";"v";"w";"x";"y";"z"},H4972)))&gt;0),"Invalid","Valid")</f>
        <v>Valid</v>
      </c>
      <c r="J4972" s="1" t="s">
        <v>32931</v>
      </c>
      <c r="K4972" s="1" t="s">
        <v>117</v>
      </c>
      <c r="L4972" s="1" t="s">
        <v>164</v>
      </c>
      <c r="M4972" s="1" t="s">
        <v>103</v>
      </c>
      <c r="N4972" s="1" t="s">
        <v>33819</v>
      </c>
      <c r="O4972" s="1" t="s">
        <v>180</v>
      </c>
      <c r="P4972" t="s">
        <v>53</v>
      </c>
      <c r="Q4972" s="1" t="s">
        <v>150</v>
      </c>
      <c r="R4972" s="1" t="s">
        <v>415</v>
      </c>
      <c r="S4972" s="1" t="s">
        <v>24859</v>
      </c>
      <c r="T4972" s="1" t="s">
        <v>32932</v>
      </c>
      <c r="U4972" s="1" t="s">
        <v>12736</v>
      </c>
      <c r="V4972" s="1" t="s">
        <v>1676</v>
      </c>
      <c r="W4972" s="1" t="s">
        <v>141</v>
      </c>
      <c r="X4972" t="str">
        <f t="shared" si="540"/>
        <v>Complete</v>
      </c>
      <c r="Y4972">
        <f>MAX(0,100-IF(G4972="Invalid",Config!$B$5,0)-IF(I4972="Invalid",Config!$B$6,0)-IF(X4972="Incomplete",Config!$B$7,0)-IF(AF4972="Yes",Config!$B$37,0))</f>
        <v>70</v>
      </c>
      <c r="Z4972" s="1">
        <f>IF(OR(TRIM(B4972)="",COUNTIF(Config!$B$15:$B$19,B4972)&gt;0),1,0)+IF(OR(TRIM(C4972)="",COUNTIF(Config!$B$15:$B$19,C4972)&gt;0),1,0)+IF(OR(TRIM(F4972)="",COUNTIF(Config!$B$15:$B$19,F4972)&gt;0),1,0)+IF(OR(TRIM(H4972)="",COUNTIF(Config!$B$15:$B$19,H4972)&gt;0),1,0)+IF(OR(TRIM(E4972)="",COUNTIF(Config!$B$15:$B$19,E4972)&gt;0),1,0)+IF(OR(TRIM(K4972)="",COUNTIF(Config!$B$15:$B$19,K4972)&gt;0),1,0)+IF(OR(TRIM(P4972)="",COUNTIF(Config!$B$15:$B$19,P4972)&gt;0),1,0)+IF(OR(TRIM(R4972)="",COUNTIF(Config!$B$15:$B$19,R4972)&gt;0),1,0)</f>
        <v>0</v>
      </c>
      <c r="AA4972" s="1" cm="1">
        <f t="array" ref="AA4972">SUMPRODUCT(LEN(H4972)-LEN(SUBSTITUTE(H4972,{"0";"1";"2";"3";"4";"5";"6";"7";"8";"9"},"")))</f>
        <v>10</v>
      </c>
      <c r="AC4972" t="str">
        <f t="shared" si="541"/>
        <v>Invalid Email</v>
      </c>
      <c r="AD4972">
        <f t="shared" si="542"/>
        <v>0</v>
      </c>
      <c r="AE4972">
        <f t="shared" si="543"/>
        <v>1</v>
      </c>
      <c r="AF4972" t="str">
        <f t="shared" si="544"/>
        <v>No</v>
      </c>
      <c r="AG4972">
        <f t="shared" ca="1" si="545"/>
        <v>37</v>
      </c>
      <c r="AH4972" t="str">
        <f ca="1">IF(OR(V4972="",AG4972=""),"Yes",IF(AG4972&gt;Config!$B$41,"Yes","No"))</f>
        <v>No</v>
      </c>
    </row>
    <row r="4973" spans="1:34" x14ac:dyDescent="0.25">
      <c r="A4973" s="1" t="s">
        <v>32933</v>
      </c>
      <c r="B4973" s="1" t="s">
        <v>386</v>
      </c>
      <c r="C4973" s="1" t="s">
        <v>420</v>
      </c>
      <c r="D4973" s="1" t="s">
        <v>32934</v>
      </c>
      <c r="E4973" s="1" t="s">
        <v>159</v>
      </c>
      <c r="F4973" s="1" t="s">
        <v>32935</v>
      </c>
      <c r="G4973" t="str">
        <f t="shared" si="539"/>
        <v>Valid</v>
      </c>
      <c r="H4973" s="1" t="s">
        <v>25855</v>
      </c>
      <c r="I4973" t="str" cm="1">
        <f t="array" ref="I4973">IF(OR(TRIM(H4973)="",ISNUMBER(SEARCH("#",H4973)),AA4973&lt;Config!$B$8,SUMPRODUCT(--ISNUMBER(SEARCH({"a";"b";"c";"d";"e";"f";"g";"h";"i";"j";"k";"l";"m";"n";"o";"p";"q";"r";"s";"t";"u";"v";"w";"x";"y";"z"},H4973)))&gt;0),"Invalid","Valid")</f>
        <v>Valid</v>
      </c>
      <c r="J4973" s="1" t="s">
        <v>32936</v>
      </c>
      <c r="K4973" s="1" t="s">
        <v>83</v>
      </c>
      <c r="L4973" s="1" t="s">
        <v>450</v>
      </c>
      <c r="M4973" s="1" t="s">
        <v>235</v>
      </c>
      <c r="N4973" s="1" t="s">
        <v>148</v>
      </c>
      <c r="O4973" s="1" t="s">
        <v>149</v>
      </c>
      <c r="P4973" t="s">
        <v>236</v>
      </c>
      <c r="Q4973" s="1" t="s">
        <v>254</v>
      </c>
      <c r="R4973" s="1" t="s">
        <v>237</v>
      </c>
      <c r="S4973" s="1" t="s">
        <v>24582</v>
      </c>
      <c r="T4973" s="1" t="s">
        <v>32937</v>
      </c>
      <c r="U4973" s="1" t="s">
        <v>4953</v>
      </c>
      <c r="V4973" s="1" t="s">
        <v>32938</v>
      </c>
      <c r="W4973" s="1" t="s">
        <v>40</v>
      </c>
      <c r="X4973" t="str">
        <f t="shared" si="540"/>
        <v>Complete</v>
      </c>
      <c r="Y4973">
        <f>MAX(0,100-IF(G4973="Invalid",Config!$B$5,0)-IF(I4973="Invalid",Config!$B$6,0)-IF(X4973="Incomplete",Config!$B$7,0)-IF(AF4973="Yes",Config!$B$37,0))</f>
        <v>75</v>
      </c>
      <c r="Z4973" s="1">
        <f>IF(OR(TRIM(B4973)="",COUNTIF(Config!$B$15:$B$19,B4973)&gt;0),1,0)+IF(OR(TRIM(C4973)="",COUNTIF(Config!$B$15:$B$19,C4973)&gt;0),1,0)+IF(OR(TRIM(F4973)="",COUNTIF(Config!$B$15:$B$19,F4973)&gt;0),1,0)+IF(OR(TRIM(H4973)="",COUNTIF(Config!$B$15:$B$19,H4973)&gt;0),1,0)+IF(OR(TRIM(E4973)="",COUNTIF(Config!$B$15:$B$19,E4973)&gt;0),1,0)+IF(OR(TRIM(K4973)="",COUNTIF(Config!$B$15:$B$19,K4973)&gt;0),1,0)+IF(OR(TRIM(P4973)="",COUNTIF(Config!$B$15:$B$19,P4973)&gt;0),1,0)+IF(OR(TRIM(R4973)="",COUNTIF(Config!$B$15:$B$19,R4973)&gt;0),1,0)</f>
        <v>0</v>
      </c>
      <c r="AA4973" s="1" cm="1">
        <f t="array" ref="AA4973">SUMPRODUCT(LEN(H4973)-LEN(SUBSTITUTE(H4973,{"0";"1";"2";"3";"4";"5";"6";"7";"8";"9"},"")))</f>
        <v>11</v>
      </c>
      <c r="AC4973" t="str">
        <f t="shared" si="541"/>
        <v>Potential Duplicate</v>
      </c>
      <c r="AD4973">
        <f t="shared" si="542"/>
        <v>1</v>
      </c>
      <c r="AE4973">
        <f t="shared" si="543"/>
        <v>2</v>
      </c>
      <c r="AF4973" t="str">
        <f t="shared" si="544"/>
        <v>Yes</v>
      </c>
      <c r="AG4973">
        <f t="shared" ca="1" si="545"/>
        <v>91</v>
      </c>
      <c r="AH4973" t="str">
        <f ca="1">IF(OR(V4973="",AG4973=""),"Yes",IF(AG4973&gt;Config!$B$41,"Yes","No"))</f>
        <v>No</v>
      </c>
    </row>
    <row r="4974" spans="1:34" x14ac:dyDescent="0.25">
      <c r="A4974" s="1" t="s">
        <v>32939</v>
      </c>
      <c r="B4974" s="1" t="s">
        <v>995</v>
      </c>
      <c r="C4974" s="1" t="s">
        <v>775</v>
      </c>
      <c r="D4974" s="1" t="s">
        <v>26570</v>
      </c>
      <c r="E4974" s="1" t="s">
        <v>33858</v>
      </c>
      <c r="F4974" s="1" t="s">
        <v>32940</v>
      </c>
      <c r="G4974" t="str">
        <f t="shared" si="539"/>
        <v>Valid</v>
      </c>
      <c r="H4974" s="1" t="s">
        <v>32941</v>
      </c>
      <c r="I4974" t="str" cm="1">
        <f t="array" ref="I4974">IF(OR(TRIM(H4974)="",ISNUMBER(SEARCH("#",H4974)),AA4974&lt;Config!$B$8,SUMPRODUCT(--ISNUMBER(SEARCH({"a";"b";"c";"d";"e";"f";"g";"h";"i";"j";"k";"l";"m";"n";"o";"p";"q";"r";"s";"t";"u";"v";"w";"x";"y";"z"},H4974)))&gt;0),"Invalid","Valid")</f>
        <v>Valid</v>
      </c>
      <c r="J4974" s="1" t="s">
        <v>32942</v>
      </c>
      <c r="K4974" s="1" t="s">
        <v>425</v>
      </c>
      <c r="L4974" s="1" t="s">
        <v>29</v>
      </c>
      <c r="M4974" s="1" t="s">
        <v>85</v>
      </c>
      <c r="N4974" s="1" t="s">
        <v>68</v>
      </c>
      <c r="O4974" s="1" t="s">
        <v>180</v>
      </c>
      <c r="P4974" t="s">
        <v>53</v>
      </c>
      <c r="Q4974" s="1" t="s">
        <v>55</v>
      </c>
      <c r="R4974" s="1" t="s">
        <v>70</v>
      </c>
      <c r="S4974" s="1" t="s">
        <v>18513</v>
      </c>
      <c r="T4974" s="1" t="s">
        <v>32943</v>
      </c>
      <c r="U4974" s="1" t="s">
        <v>10162</v>
      </c>
      <c r="V4974" s="1" t="s">
        <v>2951</v>
      </c>
      <c r="W4974" s="1" t="s">
        <v>186</v>
      </c>
      <c r="X4974" t="str">
        <f t="shared" si="540"/>
        <v>Complete</v>
      </c>
      <c r="Y4974">
        <f>MAX(0,100-IF(G4974="Invalid",Config!$B$5,0)-IF(I4974="Invalid",Config!$B$6,0)-IF(X4974="Incomplete",Config!$B$7,0)-IF(AF4974="Yes",Config!$B$37,0))</f>
        <v>100</v>
      </c>
      <c r="Z4974" s="1">
        <f>IF(OR(TRIM(B4974)="",COUNTIF(Config!$B$15:$B$19,B4974)&gt;0),1,0)+IF(OR(TRIM(C4974)="",COUNTIF(Config!$B$15:$B$19,C4974)&gt;0),1,0)+IF(OR(TRIM(F4974)="",COUNTIF(Config!$B$15:$B$19,F4974)&gt;0),1,0)+IF(OR(TRIM(H4974)="",COUNTIF(Config!$B$15:$B$19,H4974)&gt;0),1,0)+IF(OR(TRIM(E4974)="",COUNTIF(Config!$B$15:$B$19,E4974)&gt;0),1,0)+IF(OR(TRIM(K4974)="",COUNTIF(Config!$B$15:$B$19,K4974)&gt;0),1,0)+IF(OR(TRIM(P4974)="",COUNTIF(Config!$B$15:$B$19,P4974)&gt;0),1,0)+IF(OR(TRIM(R4974)="",COUNTIF(Config!$B$15:$B$19,R4974)&gt;0),1,0)</f>
        <v>0</v>
      </c>
      <c r="AA4974" s="1" cm="1">
        <f t="array" ref="AA4974">SUMPRODUCT(LEN(H4974)-LEN(SUBSTITUTE(H4974,{"0";"1";"2";"3";"4";"5";"6";"7";"8";"9"},"")))</f>
        <v>12</v>
      </c>
      <c r="AC4974" t="str">
        <f t="shared" si="541"/>
        <v/>
      </c>
      <c r="AD4974">
        <f t="shared" si="542"/>
        <v>1</v>
      </c>
      <c r="AE4974">
        <f t="shared" si="543"/>
        <v>1</v>
      </c>
      <c r="AF4974" t="str">
        <f t="shared" si="544"/>
        <v>No</v>
      </c>
      <c r="AG4974">
        <f t="shared" ca="1" si="545"/>
        <v>610</v>
      </c>
      <c r="AH4974" t="str">
        <f ca="1">IF(OR(V4974="",AG4974=""),"Yes",IF(AG4974&gt;Config!$B$41,"Yes","No"))</f>
        <v>Yes</v>
      </c>
    </row>
    <row r="4975" spans="1:34" x14ac:dyDescent="0.25">
      <c r="A4975" s="1" t="s">
        <v>32944</v>
      </c>
      <c r="B4975" s="1" t="s">
        <v>156</v>
      </c>
      <c r="C4975" s="1" t="s">
        <v>33938</v>
      </c>
      <c r="D4975" s="1" t="s">
        <v>34330</v>
      </c>
      <c r="E4975" s="1" t="s">
        <v>34812</v>
      </c>
      <c r="F4975" s="1" t="s">
        <v>24093</v>
      </c>
      <c r="G4975" t="str">
        <f t="shared" si="539"/>
        <v>Valid</v>
      </c>
      <c r="H4975" s="1" t="s">
        <v>24094</v>
      </c>
      <c r="I4975" t="str" cm="1">
        <f t="array" ref="I4975">IF(OR(TRIM(H4975)="",ISNUMBER(SEARCH("#",H4975)),AA4975&lt;Config!$B$8,SUMPRODUCT(--ISNUMBER(SEARCH({"a";"b";"c";"d";"e";"f";"g";"h";"i";"j";"k";"l";"m";"n";"o";"p";"q";"r";"s";"t";"u";"v";"w";"x";"y";"z"},H4975)))&gt;0),"Invalid","Valid")</f>
        <v>Valid</v>
      </c>
      <c r="J4975" s="1" t="s">
        <v>24095</v>
      </c>
      <c r="K4975" s="1" t="s">
        <v>117</v>
      </c>
      <c r="L4975" s="1" t="s">
        <v>164</v>
      </c>
      <c r="M4975" s="1" t="s">
        <v>462</v>
      </c>
      <c r="N4975" s="1" t="s">
        <v>437</v>
      </c>
      <c r="O4975" s="1" t="s">
        <v>69</v>
      </c>
      <c r="P4975" t="s">
        <v>53</v>
      </c>
      <c r="Q4975" s="1" t="s">
        <v>54</v>
      </c>
      <c r="R4975" s="1" t="s">
        <v>198</v>
      </c>
      <c r="S4975" s="1" t="s">
        <v>24096</v>
      </c>
      <c r="T4975" s="1" t="s">
        <v>24097</v>
      </c>
      <c r="U4975" s="1" t="s">
        <v>5052</v>
      </c>
      <c r="V4975" s="1" t="s">
        <v>24098</v>
      </c>
      <c r="W4975" s="1" t="s">
        <v>60</v>
      </c>
      <c r="X4975" t="str">
        <f t="shared" si="540"/>
        <v>Complete</v>
      </c>
      <c r="Y4975">
        <f>MAX(0,100-IF(G4975="Invalid",Config!$B$5,0)-IF(I4975="Invalid",Config!$B$6,0)-IF(X4975="Incomplete",Config!$B$7,0)-IF(AF4975="Yes",Config!$B$37,0))</f>
        <v>75</v>
      </c>
      <c r="Z4975" s="1">
        <f>IF(OR(TRIM(B4975)="",COUNTIF(Config!$B$15:$B$19,B4975)&gt;0),1,0)+IF(OR(TRIM(C4975)="",COUNTIF(Config!$B$15:$B$19,C4975)&gt;0),1,0)+IF(OR(TRIM(F4975)="",COUNTIF(Config!$B$15:$B$19,F4975)&gt;0),1,0)+IF(OR(TRIM(H4975)="",COUNTIF(Config!$B$15:$B$19,H4975)&gt;0),1,0)+IF(OR(TRIM(E4975)="",COUNTIF(Config!$B$15:$B$19,E4975)&gt;0),1,0)+IF(OR(TRIM(K4975)="",COUNTIF(Config!$B$15:$B$19,K4975)&gt;0),1,0)+IF(OR(TRIM(P4975)="",COUNTIF(Config!$B$15:$B$19,P4975)&gt;0),1,0)+IF(OR(TRIM(R4975)="",COUNTIF(Config!$B$15:$B$19,R4975)&gt;0),1,0)</f>
        <v>0</v>
      </c>
      <c r="AA4975" s="1" cm="1">
        <f t="array" ref="AA4975">SUMPRODUCT(LEN(H4975)-LEN(SUBSTITUTE(H4975,{"0";"1";"2";"3";"4";"5";"6";"7";"8";"9"},"")))</f>
        <v>12</v>
      </c>
      <c r="AC4975" t="str">
        <f t="shared" si="541"/>
        <v>Potential Duplicate</v>
      </c>
      <c r="AD4975">
        <f t="shared" si="542"/>
        <v>2</v>
      </c>
      <c r="AE4975">
        <f t="shared" si="543"/>
        <v>2</v>
      </c>
      <c r="AF4975" t="str">
        <f t="shared" si="544"/>
        <v>Yes</v>
      </c>
      <c r="AG4975" t="str">
        <f t="shared" ca="1" si="545"/>
        <v/>
      </c>
      <c r="AH4975" t="str">
        <f ca="1">IF(OR(V4975="",AG4975=""),"Yes",IF(AG4975&gt;Config!$B$41,"Yes","No"))</f>
        <v>Yes</v>
      </c>
    </row>
    <row r="4976" spans="1:34" x14ac:dyDescent="0.25">
      <c r="A4976" s="1" t="s">
        <v>32945</v>
      </c>
      <c r="B4976" s="1" t="s">
        <v>22</v>
      </c>
      <c r="C4976" s="1" t="s">
        <v>775</v>
      </c>
      <c r="D4976" s="1" t="s">
        <v>22749</v>
      </c>
      <c r="E4976" s="1" t="s">
        <v>34329</v>
      </c>
      <c r="F4976" s="1" t="s">
        <v>32946</v>
      </c>
      <c r="G4976" t="str">
        <f t="shared" si="539"/>
        <v>Valid</v>
      </c>
      <c r="H4976" s="1" t="s">
        <v>32221</v>
      </c>
      <c r="I4976" t="str" cm="1">
        <f t="array" ref="I4976">IF(OR(TRIM(H4976)="",ISNUMBER(SEARCH("#",H4976)),AA4976&lt;Config!$B$8,SUMPRODUCT(--ISNUMBER(SEARCH({"a";"b";"c";"d";"e";"f";"g";"h";"i";"j";"k";"l";"m";"n";"o";"p";"q";"r";"s";"t";"u";"v";"w";"x";"y";"z"},H4976)))&gt;0),"Invalid","Valid")</f>
        <v>Valid</v>
      </c>
      <c r="J4976" s="1" t="s">
        <v>32947</v>
      </c>
      <c r="K4976" s="1" t="s">
        <v>625</v>
      </c>
      <c r="L4976" s="1" t="s">
        <v>134</v>
      </c>
      <c r="M4976" s="1" t="s">
        <v>33827</v>
      </c>
      <c r="N4976" s="1" t="s">
        <v>68</v>
      </c>
      <c r="O4976" s="1" t="s">
        <v>180</v>
      </c>
      <c r="P4976" t="s">
        <v>104</v>
      </c>
      <c r="Q4976" s="1" t="s">
        <v>732</v>
      </c>
      <c r="R4976" s="1" t="s">
        <v>833</v>
      </c>
      <c r="S4976" s="1" t="s">
        <v>3669</v>
      </c>
      <c r="T4976" s="1" t="s">
        <v>32948</v>
      </c>
      <c r="U4976" s="1" t="s">
        <v>215</v>
      </c>
      <c r="V4976" s="1" t="s">
        <v>3217</v>
      </c>
      <c r="W4976" s="1" t="s">
        <v>202</v>
      </c>
      <c r="X4976" t="str">
        <f t="shared" si="540"/>
        <v>Complete</v>
      </c>
      <c r="Y4976">
        <f>MAX(0,100-IF(G4976="Invalid",Config!$B$5,0)-IF(I4976="Invalid",Config!$B$6,0)-IF(X4976="Incomplete",Config!$B$7,0)-IF(AF4976="Yes",Config!$B$37,0))</f>
        <v>75</v>
      </c>
      <c r="Z4976" s="1">
        <f>IF(OR(TRIM(B4976)="",COUNTIF(Config!$B$15:$B$19,B4976)&gt;0),1,0)+IF(OR(TRIM(C4976)="",COUNTIF(Config!$B$15:$B$19,C4976)&gt;0),1,0)+IF(OR(TRIM(F4976)="",COUNTIF(Config!$B$15:$B$19,F4976)&gt;0),1,0)+IF(OR(TRIM(H4976)="",COUNTIF(Config!$B$15:$B$19,H4976)&gt;0),1,0)+IF(OR(TRIM(E4976)="",COUNTIF(Config!$B$15:$B$19,E4976)&gt;0),1,0)+IF(OR(TRIM(K4976)="",COUNTIF(Config!$B$15:$B$19,K4976)&gt;0),1,0)+IF(OR(TRIM(P4976)="",COUNTIF(Config!$B$15:$B$19,P4976)&gt;0),1,0)+IF(OR(TRIM(R4976)="",COUNTIF(Config!$B$15:$B$19,R4976)&gt;0),1,0)</f>
        <v>0</v>
      </c>
      <c r="AA4976" s="1" cm="1">
        <f t="array" ref="AA4976">SUMPRODUCT(LEN(H4976)-LEN(SUBSTITUTE(H4976,{"0";"1";"2";"3";"4";"5";"6";"7";"8";"9"},"")))</f>
        <v>10</v>
      </c>
      <c r="AC4976" t="str">
        <f t="shared" si="541"/>
        <v>Potential Duplicate</v>
      </c>
      <c r="AD4976">
        <f t="shared" si="542"/>
        <v>1</v>
      </c>
      <c r="AE4976">
        <f t="shared" si="543"/>
        <v>2</v>
      </c>
      <c r="AF4976" t="str">
        <f t="shared" si="544"/>
        <v>Yes</v>
      </c>
      <c r="AG4976">
        <f t="shared" ca="1" si="545"/>
        <v>117</v>
      </c>
      <c r="AH4976" t="str">
        <f ca="1">IF(OR(V4976="",AG4976=""),"Yes",IF(AG4976&gt;Config!$B$41,"Yes","No"))</f>
        <v>No</v>
      </c>
    </row>
    <row r="4977" spans="1:34" x14ac:dyDescent="0.25">
      <c r="A4977" s="1" t="s">
        <v>24061</v>
      </c>
      <c r="B4977" s="1" t="s">
        <v>1441</v>
      </c>
      <c r="C4977" s="1" t="s">
        <v>432</v>
      </c>
      <c r="D4977" s="1" t="s">
        <v>5031</v>
      </c>
      <c r="E4977" s="1" t="s">
        <v>642</v>
      </c>
      <c r="F4977" s="1" t="s">
        <v>32949</v>
      </c>
      <c r="G4977" t="str">
        <f t="shared" si="539"/>
        <v>Valid</v>
      </c>
      <c r="H4977" s="1" t="s">
        <v>32950</v>
      </c>
      <c r="I4977" t="str" cm="1">
        <f t="array" ref="I4977">IF(OR(TRIM(H4977)="",ISNUMBER(SEARCH("#",H4977)),AA4977&lt;Config!$B$8,SUMPRODUCT(--ISNUMBER(SEARCH({"a";"b";"c";"d";"e";"f";"g";"h";"i";"j";"k";"l";"m";"n";"o";"p";"q";"r";"s";"t";"u";"v";"w";"x";"y";"z"},H4977)))&gt;0),"Invalid","Valid")</f>
        <v>Valid</v>
      </c>
      <c r="J4977" s="1" t="s">
        <v>32951</v>
      </c>
      <c r="K4977" s="1" t="s">
        <v>378</v>
      </c>
      <c r="L4977" s="1" t="s">
        <v>67</v>
      </c>
      <c r="M4977" s="1" t="s">
        <v>118</v>
      </c>
      <c r="N4977" s="1" t="s">
        <v>437</v>
      </c>
      <c r="O4977" s="1" t="s">
        <v>149</v>
      </c>
      <c r="P4977" t="s">
        <v>328</v>
      </c>
      <c r="Q4977" s="1" t="s">
        <v>329</v>
      </c>
      <c r="R4977" s="1" t="s">
        <v>392</v>
      </c>
      <c r="S4977" s="1" t="s">
        <v>32952</v>
      </c>
      <c r="T4977" s="1" t="s">
        <v>32953</v>
      </c>
      <c r="U4977" s="1" t="s">
        <v>6468</v>
      </c>
      <c r="V4977" s="1" t="s">
        <v>1050</v>
      </c>
      <c r="W4977" s="1" t="s">
        <v>293</v>
      </c>
      <c r="X4977" t="str">
        <f t="shared" si="540"/>
        <v>Complete</v>
      </c>
      <c r="Y4977">
        <f>MAX(0,100-IF(G4977="Invalid",Config!$B$5,0)-IF(I4977="Invalid",Config!$B$6,0)-IF(X4977="Incomplete",Config!$B$7,0)-IF(AF4977="Yes",Config!$B$37,0))</f>
        <v>100</v>
      </c>
      <c r="Z4977" s="1">
        <f>IF(OR(TRIM(B4977)="",COUNTIF(Config!$B$15:$B$19,B4977)&gt;0),1,0)+IF(OR(TRIM(C4977)="",COUNTIF(Config!$B$15:$B$19,C4977)&gt;0),1,0)+IF(OR(TRIM(F4977)="",COUNTIF(Config!$B$15:$B$19,F4977)&gt;0),1,0)+IF(OR(TRIM(H4977)="",COUNTIF(Config!$B$15:$B$19,H4977)&gt;0),1,0)+IF(OR(TRIM(E4977)="",COUNTIF(Config!$B$15:$B$19,E4977)&gt;0),1,0)+IF(OR(TRIM(K4977)="",COUNTIF(Config!$B$15:$B$19,K4977)&gt;0),1,0)+IF(OR(TRIM(P4977)="",COUNTIF(Config!$B$15:$B$19,P4977)&gt;0),1,0)+IF(OR(TRIM(R4977)="",COUNTIF(Config!$B$15:$B$19,R4977)&gt;0),1,0)</f>
        <v>0</v>
      </c>
      <c r="AA4977" s="1" cm="1">
        <f t="array" ref="AA4977">SUMPRODUCT(LEN(H4977)-LEN(SUBSTITUTE(H4977,{"0";"1";"2";"3";"4";"5";"6";"7";"8";"9"},"")))</f>
        <v>11</v>
      </c>
      <c r="AC4977" t="str">
        <f t="shared" si="541"/>
        <v/>
      </c>
      <c r="AD4977">
        <f t="shared" si="542"/>
        <v>1</v>
      </c>
      <c r="AE4977">
        <f t="shared" si="543"/>
        <v>1</v>
      </c>
      <c r="AF4977" t="str">
        <f t="shared" si="544"/>
        <v>No</v>
      </c>
      <c r="AG4977">
        <f t="shared" ca="1" si="545"/>
        <v>37</v>
      </c>
      <c r="AH4977" t="str">
        <f ca="1">IF(OR(V4977="",AG4977=""),"Yes",IF(AG4977&gt;Config!$B$41,"Yes","No"))</f>
        <v>No</v>
      </c>
    </row>
    <row r="4978" spans="1:34" x14ac:dyDescent="0.25">
      <c r="A4978" s="1" t="s">
        <v>32954</v>
      </c>
      <c r="B4978" s="1" t="s">
        <v>1157</v>
      </c>
      <c r="C4978" s="1" t="s">
        <v>566</v>
      </c>
      <c r="D4978" s="1" t="s">
        <v>8204</v>
      </c>
      <c r="E4978" s="1" t="s">
        <v>34943</v>
      </c>
      <c r="F4978" s="1" t="s">
        <v>32955</v>
      </c>
      <c r="G4978" t="str">
        <f t="shared" si="539"/>
        <v>Valid</v>
      </c>
      <c r="H4978" s="1" t="s">
        <v>32956</v>
      </c>
      <c r="I4978" t="str" cm="1">
        <f t="array" ref="I4978">IF(OR(TRIM(H4978)="",ISNUMBER(SEARCH("#",H4978)),AA4978&lt;Config!$B$8,SUMPRODUCT(--ISNUMBER(SEARCH({"a";"b";"c";"d";"e";"f";"g";"h";"i";"j";"k";"l";"m";"n";"o";"p";"q";"r";"s";"t";"u";"v";"w";"x";"y";"z"},H4978)))&gt;0),"Invalid","Valid")</f>
        <v>Valid</v>
      </c>
      <c r="J4978" s="1" t="s">
        <v>32957</v>
      </c>
      <c r="K4978" s="1" t="s">
        <v>378</v>
      </c>
      <c r="L4978" s="1" t="s">
        <v>102</v>
      </c>
      <c r="M4978" s="1" t="s">
        <v>118</v>
      </c>
      <c r="N4978" s="1" t="s">
        <v>148</v>
      </c>
      <c r="O4978" s="1" t="s">
        <v>69</v>
      </c>
      <c r="P4978" t="s">
        <v>53</v>
      </c>
      <c r="Q4978" s="1" t="s">
        <v>150</v>
      </c>
      <c r="R4978" s="1" t="s">
        <v>17262</v>
      </c>
      <c r="S4978" s="1" t="s">
        <v>25541</v>
      </c>
      <c r="T4978" s="1" t="s">
        <v>32958</v>
      </c>
      <c r="U4978" s="1" t="s">
        <v>7607</v>
      </c>
      <c r="V4978" s="1" t="s">
        <v>2563</v>
      </c>
      <c r="W4978" s="1" t="s">
        <v>202</v>
      </c>
      <c r="X4978" t="str">
        <f t="shared" si="540"/>
        <v>Complete</v>
      </c>
      <c r="Y4978">
        <f>MAX(0,100-IF(G4978="Invalid",Config!$B$5,0)-IF(I4978="Invalid",Config!$B$6,0)-IF(X4978="Incomplete",Config!$B$7,0)-IF(AF4978="Yes",Config!$B$37,0))</f>
        <v>100</v>
      </c>
      <c r="Z4978" s="1">
        <f>IF(OR(TRIM(B4978)="",COUNTIF(Config!$B$15:$B$19,B4978)&gt;0),1,0)+IF(OR(TRIM(C4978)="",COUNTIF(Config!$B$15:$B$19,C4978)&gt;0),1,0)+IF(OR(TRIM(F4978)="",COUNTIF(Config!$B$15:$B$19,F4978)&gt;0),1,0)+IF(OR(TRIM(H4978)="",COUNTIF(Config!$B$15:$B$19,H4978)&gt;0),1,0)+IF(OR(TRIM(E4978)="",COUNTIF(Config!$B$15:$B$19,E4978)&gt;0),1,0)+IF(OR(TRIM(K4978)="",COUNTIF(Config!$B$15:$B$19,K4978)&gt;0),1,0)+IF(OR(TRIM(P4978)="",COUNTIF(Config!$B$15:$B$19,P4978)&gt;0),1,0)+IF(OR(TRIM(R4978)="",COUNTIF(Config!$B$15:$B$19,R4978)&gt;0),1,0)</f>
        <v>0</v>
      </c>
      <c r="AA4978" s="1" cm="1">
        <f t="array" ref="AA4978">SUMPRODUCT(LEN(H4978)-LEN(SUBSTITUTE(H4978,{"0";"1";"2";"3";"4";"5";"6";"7";"8";"9"},"")))</f>
        <v>12</v>
      </c>
      <c r="AC4978" t="str">
        <f t="shared" si="541"/>
        <v/>
      </c>
      <c r="AD4978">
        <f t="shared" si="542"/>
        <v>1</v>
      </c>
      <c r="AE4978">
        <f t="shared" si="543"/>
        <v>1</v>
      </c>
      <c r="AF4978" t="str">
        <f t="shared" si="544"/>
        <v>No</v>
      </c>
      <c r="AG4978">
        <f t="shared" ca="1" si="545"/>
        <v>372</v>
      </c>
      <c r="AH4978" t="str">
        <f ca="1">IF(OR(V4978="",AG4978=""),"Yes",IF(AG4978&gt;Config!$B$41,"Yes","No"))</f>
        <v>Yes</v>
      </c>
    </row>
    <row r="4979" spans="1:34" x14ac:dyDescent="0.25">
      <c r="A4979" s="1" t="s">
        <v>32959</v>
      </c>
      <c r="B4979" s="1" t="s">
        <v>188</v>
      </c>
      <c r="C4979" s="1" t="s">
        <v>985</v>
      </c>
      <c r="D4979" s="1" t="s">
        <v>10529</v>
      </c>
      <c r="E4979" s="1" t="s">
        <v>33868</v>
      </c>
      <c r="F4979" s="1" t="s">
        <v>12100</v>
      </c>
      <c r="G4979" t="str">
        <f t="shared" si="539"/>
        <v>Valid</v>
      </c>
      <c r="H4979" s="1" t="s">
        <v>24108</v>
      </c>
      <c r="I4979" t="str" cm="1">
        <f t="array" ref="I4979">IF(OR(TRIM(H4979)="",ISNUMBER(SEARCH("#",H4979)),AA4979&lt;Config!$B$8,SUMPRODUCT(--ISNUMBER(SEARCH({"a";"b";"c";"d";"e";"f";"g";"h";"i";"j";"k";"l";"m";"n";"o";"p";"q";"r";"s";"t";"u";"v";"w";"x";"y";"z"},H4979)))&gt;0),"Invalid","Valid")</f>
        <v>Valid</v>
      </c>
      <c r="J4979" s="1" t="s">
        <v>32960</v>
      </c>
      <c r="K4979" s="1" t="s">
        <v>1001</v>
      </c>
      <c r="L4979" s="1" t="s">
        <v>49</v>
      </c>
      <c r="M4979" s="1" t="s">
        <v>118</v>
      </c>
      <c r="N4979" s="1" t="s">
        <v>31</v>
      </c>
      <c r="O4979" s="1" t="s">
        <v>149</v>
      </c>
      <c r="P4979" t="s">
        <v>236</v>
      </c>
      <c r="Q4979" s="1" t="s">
        <v>237</v>
      </c>
      <c r="R4979" s="1" t="s">
        <v>254</v>
      </c>
      <c r="S4979" s="1" t="s">
        <v>9426</v>
      </c>
      <c r="T4979" s="1" t="s">
        <v>32961</v>
      </c>
      <c r="U4979" s="1" t="s">
        <v>14805</v>
      </c>
      <c r="V4979" s="1" t="s">
        <v>5830</v>
      </c>
      <c r="W4979" s="1" t="s">
        <v>141</v>
      </c>
      <c r="X4979" t="str">
        <f t="shared" si="540"/>
        <v>Complete</v>
      </c>
      <c r="Y4979">
        <f>MAX(0,100-IF(G4979="Invalid",Config!$B$5,0)-IF(I4979="Invalid",Config!$B$6,0)-IF(X4979="Incomplete",Config!$B$7,0)-IF(AF4979="Yes",Config!$B$37,0))</f>
        <v>75</v>
      </c>
      <c r="Z4979" s="1">
        <f>IF(OR(TRIM(B4979)="",COUNTIF(Config!$B$15:$B$19,B4979)&gt;0),1,0)+IF(OR(TRIM(C4979)="",COUNTIF(Config!$B$15:$B$19,C4979)&gt;0),1,0)+IF(OR(TRIM(F4979)="",COUNTIF(Config!$B$15:$B$19,F4979)&gt;0),1,0)+IF(OR(TRIM(H4979)="",COUNTIF(Config!$B$15:$B$19,H4979)&gt;0),1,0)+IF(OR(TRIM(E4979)="",COUNTIF(Config!$B$15:$B$19,E4979)&gt;0),1,0)+IF(OR(TRIM(K4979)="",COUNTIF(Config!$B$15:$B$19,K4979)&gt;0),1,0)+IF(OR(TRIM(P4979)="",COUNTIF(Config!$B$15:$B$19,P4979)&gt;0),1,0)+IF(OR(TRIM(R4979)="",COUNTIF(Config!$B$15:$B$19,R4979)&gt;0),1,0)</f>
        <v>0</v>
      </c>
      <c r="AA4979" s="1" cm="1">
        <f t="array" ref="AA4979">SUMPRODUCT(LEN(H4979)-LEN(SUBSTITUTE(H4979,{"0";"1";"2";"3";"4";"5";"6";"7";"8";"9"},"")))</f>
        <v>12</v>
      </c>
      <c r="AC4979" t="str">
        <f t="shared" si="541"/>
        <v>Potential Duplicate</v>
      </c>
      <c r="AD4979">
        <f t="shared" si="542"/>
        <v>3</v>
      </c>
      <c r="AE4979">
        <f t="shared" si="543"/>
        <v>2</v>
      </c>
      <c r="AF4979" t="str">
        <f t="shared" si="544"/>
        <v>Yes</v>
      </c>
      <c r="AG4979">
        <f t="shared" ca="1" si="545"/>
        <v>234</v>
      </c>
      <c r="AH4979" t="str">
        <f ca="1">IF(OR(V4979="",AG4979=""),"Yes",IF(AG4979&gt;Config!$B$41,"Yes","No"))</f>
        <v>No</v>
      </c>
    </row>
    <row r="4980" spans="1:34" x14ac:dyDescent="0.25">
      <c r="A4980" s="1" t="s">
        <v>32962</v>
      </c>
      <c r="B4980" s="1" t="s">
        <v>898</v>
      </c>
      <c r="C4980" s="1" t="s">
        <v>792</v>
      </c>
      <c r="D4980" s="1" t="s">
        <v>32963</v>
      </c>
      <c r="E4980" s="1" t="s">
        <v>35746</v>
      </c>
      <c r="F4980" s="1" t="s">
        <v>32964</v>
      </c>
      <c r="G4980" t="str">
        <f t="shared" si="539"/>
        <v>Valid</v>
      </c>
      <c r="H4980" s="1" t="s">
        <v>32965</v>
      </c>
      <c r="I4980" t="str" cm="1">
        <f t="array" ref="I4980">IF(OR(TRIM(H4980)="",ISNUMBER(SEARCH("#",H4980)),AA4980&lt;Config!$B$8,SUMPRODUCT(--ISNUMBER(SEARCH({"a";"b";"c";"d";"e";"f";"g";"h";"i";"j";"k";"l";"m";"n";"o";"p";"q";"r";"s";"t";"u";"v";"w";"x";"y";"z"},H4980)))&gt;0),"Invalid","Valid")</f>
        <v>Valid</v>
      </c>
      <c r="J4980" s="1" t="s">
        <v>32966</v>
      </c>
      <c r="K4980" s="1" t="s">
        <v>378</v>
      </c>
      <c r="L4980" s="1" t="s">
        <v>164</v>
      </c>
      <c r="M4980" s="1" t="s">
        <v>135</v>
      </c>
      <c r="N4980" s="1" t="s">
        <v>148</v>
      </c>
      <c r="O4980" s="1" t="s">
        <v>180</v>
      </c>
      <c r="P4980" t="s">
        <v>53</v>
      </c>
      <c r="Q4980" s="1" t="s">
        <v>55</v>
      </c>
      <c r="R4980" s="1" t="s">
        <v>70</v>
      </c>
      <c r="S4980" s="1" t="s">
        <v>12545</v>
      </c>
      <c r="T4980" s="1" t="s">
        <v>32967</v>
      </c>
      <c r="U4980" s="1" t="s">
        <v>3465</v>
      </c>
      <c r="V4980" s="1" t="s">
        <v>14071</v>
      </c>
      <c r="W4980" s="1" t="s">
        <v>40</v>
      </c>
      <c r="X4980" t="str">
        <f t="shared" si="540"/>
        <v>Complete</v>
      </c>
      <c r="Y4980">
        <f>MAX(0,100-IF(G4980="Invalid",Config!$B$5,0)-IF(I4980="Invalid",Config!$B$6,0)-IF(X4980="Incomplete",Config!$B$7,0)-IF(AF4980="Yes",Config!$B$37,0))</f>
        <v>100</v>
      </c>
      <c r="Z4980" s="1">
        <f>IF(OR(TRIM(B4980)="",COUNTIF(Config!$B$15:$B$19,B4980)&gt;0),1,0)+IF(OR(TRIM(C4980)="",COUNTIF(Config!$B$15:$B$19,C4980)&gt;0),1,0)+IF(OR(TRIM(F4980)="",COUNTIF(Config!$B$15:$B$19,F4980)&gt;0),1,0)+IF(OR(TRIM(H4980)="",COUNTIF(Config!$B$15:$B$19,H4980)&gt;0),1,0)+IF(OR(TRIM(E4980)="",COUNTIF(Config!$B$15:$B$19,E4980)&gt;0),1,0)+IF(OR(TRIM(K4980)="",COUNTIF(Config!$B$15:$B$19,K4980)&gt;0),1,0)+IF(OR(TRIM(P4980)="",COUNTIF(Config!$B$15:$B$19,P4980)&gt;0),1,0)+IF(OR(TRIM(R4980)="",COUNTIF(Config!$B$15:$B$19,R4980)&gt;0),1,0)</f>
        <v>0</v>
      </c>
      <c r="AA4980" s="1" cm="1">
        <f t="array" ref="AA4980">SUMPRODUCT(LEN(H4980)-LEN(SUBSTITUTE(H4980,{"0";"1";"2";"3";"4";"5";"6";"7";"8";"9"},"")))</f>
        <v>12</v>
      </c>
      <c r="AC4980" t="str">
        <f t="shared" si="541"/>
        <v/>
      </c>
      <c r="AD4980">
        <f t="shared" si="542"/>
        <v>1</v>
      </c>
      <c r="AE4980">
        <f t="shared" si="543"/>
        <v>1</v>
      </c>
      <c r="AF4980" t="str">
        <f t="shared" si="544"/>
        <v>No</v>
      </c>
      <c r="AG4980" t="str">
        <f t="shared" ca="1" si="545"/>
        <v/>
      </c>
      <c r="AH4980" t="str">
        <f ca="1">IF(OR(V4980="",AG4980=""),"Yes",IF(AG4980&gt;Config!$B$41,"Yes","No"))</f>
        <v>Yes</v>
      </c>
    </row>
    <row r="4981" spans="1:34" x14ac:dyDescent="0.25">
      <c r="A4981" s="1" t="s">
        <v>32968</v>
      </c>
      <c r="B4981" s="1" t="s">
        <v>1068</v>
      </c>
      <c r="C4981" s="1" t="s">
        <v>956</v>
      </c>
      <c r="D4981" s="1" t="s">
        <v>16509</v>
      </c>
      <c r="E4981" s="1" t="s">
        <v>34329</v>
      </c>
      <c r="F4981" s="1" t="s">
        <v>32969</v>
      </c>
      <c r="G4981" t="str">
        <f t="shared" si="539"/>
        <v>Valid</v>
      </c>
      <c r="H4981" s="1" t="s">
        <v>32970</v>
      </c>
      <c r="I4981" t="str" cm="1">
        <f t="array" ref="I4981">IF(OR(TRIM(H4981)="",ISNUMBER(SEARCH("#",H4981)),AA4981&lt;Config!$B$8,SUMPRODUCT(--ISNUMBER(SEARCH({"a";"b";"c";"d";"e";"f";"g";"h";"i";"j";"k";"l";"m";"n";"o";"p";"q";"r";"s";"t";"u";"v";"w";"x";"y";"z"},H4981)))&gt;0),"Invalid","Valid")</f>
        <v>Valid</v>
      </c>
      <c r="J4981" s="1" t="s">
        <v>32971</v>
      </c>
      <c r="K4981" s="1" t="s">
        <v>1001</v>
      </c>
      <c r="L4981" s="1" t="s">
        <v>265</v>
      </c>
      <c r="M4981" s="1" t="s">
        <v>251</v>
      </c>
      <c r="N4981" s="1" t="s">
        <v>211</v>
      </c>
      <c r="O4981" s="1" t="s">
        <v>149</v>
      </c>
      <c r="P4981" t="s">
        <v>87</v>
      </c>
      <c r="Q4981" s="1" t="s">
        <v>88</v>
      </c>
      <c r="R4981" s="1" t="s">
        <v>89</v>
      </c>
      <c r="S4981" s="1" t="s">
        <v>32972</v>
      </c>
      <c r="T4981" s="1" t="s">
        <v>32973</v>
      </c>
      <c r="U4981" s="1" t="s">
        <v>6298</v>
      </c>
      <c r="V4981" s="1" t="s">
        <v>140</v>
      </c>
      <c r="W4981" s="1" t="s">
        <v>202</v>
      </c>
      <c r="X4981" t="str">
        <f t="shared" si="540"/>
        <v>Complete</v>
      </c>
      <c r="Y4981">
        <f>MAX(0,100-IF(G4981="Invalid",Config!$B$5,0)-IF(I4981="Invalid",Config!$B$6,0)-IF(X4981="Incomplete",Config!$B$7,0)-IF(AF4981="Yes",Config!$B$37,0))</f>
        <v>100</v>
      </c>
      <c r="Z4981" s="1">
        <f>IF(OR(TRIM(B4981)="",COUNTIF(Config!$B$15:$B$19,B4981)&gt;0),1,0)+IF(OR(TRIM(C4981)="",COUNTIF(Config!$B$15:$B$19,C4981)&gt;0),1,0)+IF(OR(TRIM(F4981)="",COUNTIF(Config!$B$15:$B$19,F4981)&gt;0),1,0)+IF(OR(TRIM(H4981)="",COUNTIF(Config!$B$15:$B$19,H4981)&gt;0),1,0)+IF(OR(TRIM(E4981)="",COUNTIF(Config!$B$15:$B$19,E4981)&gt;0),1,0)+IF(OR(TRIM(K4981)="",COUNTIF(Config!$B$15:$B$19,K4981)&gt;0),1,0)+IF(OR(TRIM(P4981)="",COUNTIF(Config!$B$15:$B$19,P4981)&gt;0),1,0)+IF(OR(TRIM(R4981)="",COUNTIF(Config!$B$15:$B$19,R4981)&gt;0),1,0)</f>
        <v>0</v>
      </c>
      <c r="AA4981" s="1" cm="1">
        <f t="array" ref="AA4981">SUMPRODUCT(LEN(H4981)-LEN(SUBSTITUTE(H4981,{"0";"1";"2";"3";"4";"5";"6";"7";"8";"9"},"")))</f>
        <v>11</v>
      </c>
      <c r="AC4981" t="str">
        <f t="shared" si="541"/>
        <v/>
      </c>
      <c r="AD4981">
        <f t="shared" si="542"/>
        <v>1</v>
      </c>
      <c r="AE4981">
        <f t="shared" si="543"/>
        <v>1</v>
      </c>
      <c r="AF4981" t="str">
        <f t="shared" si="544"/>
        <v>No</v>
      </c>
      <c r="AG4981">
        <f t="shared" ca="1" si="545"/>
        <v>37</v>
      </c>
      <c r="AH4981" t="str">
        <f ca="1">IF(OR(V4981="",AG4981=""),"Yes",IF(AG4981&gt;Config!$B$41,"Yes","No"))</f>
        <v>No</v>
      </c>
    </row>
    <row r="4982" spans="1:34" x14ac:dyDescent="0.25">
      <c r="A4982" s="1" t="s">
        <v>32974</v>
      </c>
      <c r="B4982" s="1" t="s">
        <v>534</v>
      </c>
      <c r="C4982" s="1" t="s">
        <v>205</v>
      </c>
      <c r="D4982" s="1" t="s">
        <v>12413</v>
      </c>
      <c r="E4982" s="1" t="s">
        <v>681</v>
      </c>
      <c r="F4982" s="1" t="s">
        <v>32975</v>
      </c>
      <c r="G4982" t="str">
        <f t="shared" si="539"/>
        <v>Valid</v>
      </c>
      <c r="H4982" s="1" t="s">
        <v>32976</v>
      </c>
      <c r="I4982" t="str" cm="1">
        <f t="array" ref="I4982">IF(OR(TRIM(H4982)="",ISNUMBER(SEARCH("#",H4982)),AA4982&lt;Config!$B$8,SUMPRODUCT(--ISNUMBER(SEARCH({"a";"b";"c";"d";"e";"f";"g";"h";"i";"j";"k";"l";"m";"n";"o";"p";"q";"r";"s";"t";"u";"v";"w";"x";"y";"z"},H4982)))&gt;0),"Invalid","Valid")</f>
        <v>Valid</v>
      </c>
      <c r="J4982" s="1" t="s">
        <v>32977</v>
      </c>
      <c r="K4982" s="1" t="s">
        <v>481</v>
      </c>
      <c r="L4982" s="1" t="s">
        <v>29</v>
      </c>
      <c r="M4982" s="1" t="s">
        <v>85</v>
      </c>
      <c r="N4982" s="1" t="s">
        <v>31</v>
      </c>
      <c r="O4982" s="1" t="s">
        <v>32</v>
      </c>
      <c r="P4982" t="s">
        <v>328</v>
      </c>
      <c r="Q4982" s="1" t="s">
        <v>329</v>
      </c>
      <c r="R4982" s="1" t="s">
        <v>571</v>
      </c>
      <c r="S4982" s="1" t="s">
        <v>19111</v>
      </c>
      <c r="T4982" s="1" t="s">
        <v>32978</v>
      </c>
      <c r="U4982" s="1" t="s">
        <v>837</v>
      </c>
      <c r="V4982" s="1" t="s">
        <v>2470</v>
      </c>
      <c r="W4982" s="1" t="s">
        <v>202</v>
      </c>
      <c r="X4982" t="str">
        <f t="shared" si="540"/>
        <v>Complete</v>
      </c>
      <c r="Y4982">
        <f>MAX(0,100-IF(G4982="Invalid",Config!$B$5,0)-IF(I4982="Invalid",Config!$B$6,0)-IF(X4982="Incomplete",Config!$B$7,0)-IF(AF4982="Yes",Config!$B$37,0))</f>
        <v>100</v>
      </c>
      <c r="Z4982" s="1">
        <f>IF(OR(TRIM(B4982)="",COUNTIF(Config!$B$15:$B$19,B4982)&gt;0),1,0)+IF(OR(TRIM(C4982)="",COUNTIF(Config!$B$15:$B$19,C4982)&gt;0),1,0)+IF(OR(TRIM(F4982)="",COUNTIF(Config!$B$15:$B$19,F4982)&gt;0),1,0)+IF(OR(TRIM(H4982)="",COUNTIF(Config!$B$15:$B$19,H4982)&gt;0),1,0)+IF(OR(TRIM(E4982)="",COUNTIF(Config!$B$15:$B$19,E4982)&gt;0),1,0)+IF(OR(TRIM(K4982)="",COUNTIF(Config!$B$15:$B$19,K4982)&gt;0),1,0)+IF(OR(TRIM(P4982)="",COUNTIF(Config!$B$15:$B$19,P4982)&gt;0),1,0)+IF(OR(TRIM(R4982)="",COUNTIF(Config!$B$15:$B$19,R4982)&gt;0),1,0)</f>
        <v>0</v>
      </c>
      <c r="AA4982" s="1" cm="1">
        <f t="array" ref="AA4982">SUMPRODUCT(LEN(H4982)-LEN(SUBSTITUTE(H4982,{"0";"1";"2";"3";"4";"5";"6";"7";"8";"9"},"")))</f>
        <v>11</v>
      </c>
      <c r="AC4982" t="str">
        <f t="shared" si="541"/>
        <v/>
      </c>
      <c r="AD4982">
        <f t="shared" si="542"/>
        <v>1</v>
      </c>
      <c r="AE4982">
        <f t="shared" si="543"/>
        <v>1</v>
      </c>
      <c r="AF4982" t="str">
        <f t="shared" si="544"/>
        <v>No</v>
      </c>
      <c r="AG4982">
        <f t="shared" ca="1" si="545"/>
        <v>181</v>
      </c>
      <c r="AH4982" t="str">
        <f ca="1">IF(OR(V4982="",AG4982=""),"Yes",IF(AG4982&gt;Config!$B$41,"Yes","No"))</f>
        <v>No</v>
      </c>
    </row>
    <row r="4983" spans="1:34" x14ac:dyDescent="0.25">
      <c r="A4983" s="1" t="s">
        <v>32979</v>
      </c>
      <c r="B4983" s="1" t="s">
        <v>1957</v>
      </c>
      <c r="C4983" s="1" t="s">
        <v>189</v>
      </c>
      <c r="D4983" s="1" t="s">
        <v>32980</v>
      </c>
      <c r="E4983" s="1" t="s">
        <v>33824</v>
      </c>
      <c r="F4983" s="1" t="s">
        <v>9301</v>
      </c>
      <c r="G4983" t="str">
        <f t="shared" si="539"/>
        <v>Valid</v>
      </c>
      <c r="H4983" s="1" t="s">
        <v>32981</v>
      </c>
      <c r="I4983" t="str" cm="1">
        <f t="array" ref="I4983">IF(OR(TRIM(H4983)="",ISNUMBER(SEARCH("#",H4983)),AA4983&lt;Config!$B$8,SUMPRODUCT(--ISNUMBER(SEARCH({"a";"b";"c";"d";"e";"f";"g";"h";"i";"j";"k";"l";"m";"n";"o";"p";"q";"r";"s";"t";"u";"v";"w";"x";"y";"z"},H4983)))&gt;0),"Invalid","Valid")</f>
        <v>Valid</v>
      </c>
      <c r="J4983" s="1" t="s">
        <v>32982</v>
      </c>
      <c r="K4983" s="1" t="s">
        <v>425</v>
      </c>
      <c r="L4983" s="1" t="s">
        <v>49</v>
      </c>
      <c r="M4983" s="1" t="s">
        <v>118</v>
      </c>
      <c r="N4983" s="1" t="s">
        <v>68</v>
      </c>
      <c r="O4983" s="1" t="s">
        <v>266</v>
      </c>
      <c r="P4983" t="s">
        <v>328</v>
      </c>
      <c r="Q4983" s="1" t="s">
        <v>1046</v>
      </c>
      <c r="R4983" s="1" t="s">
        <v>614</v>
      </c>
      <c r="S4983" s="1" t="s">
        <v>1028</v>
      </c>
      <c r="T4983" s="1" t="s">
        <v>32983</v>
      </c>
      <c r="U4983" s="1" t="s">
        <v>7737</v>
      </c>
      <c r="V4983" s="1" t="s">
        <v>3505</v>
      </c>
      <c r="W4983" s="1" t="s">
        <v>384</v>
      </c>
      <c r="X4983" t="str">
        <f t="shared" si="540"/>
        <v>Complete</v>
      </c>
      <c r="Y4983">
        <f>MAX(0,100-IF(G4983="Invalid",Config!$B$5,0)-IF(I4983="Invalid",Config!$B$6,0)-IF(X4983="Incomplete",Config!$B$7,0)-IF(AF4983="Yes",Config!$B$37,0))</f>
        <v>75</v>
      </c>
      <c r="Z4983" s="1">
        <f>IF(OR(TRIM(B4983)="",COUNTIF(Config!$B$15:$B$19,B4983)&gt;0),1,0)+IF(OR(TRIM(C4983)="",COUNTIF(Config!$B$15:$B$19,C4983)&gt;0),1,0)+IF(OR(TRIM(F4983)="",COUNTIF(Config!$B$15:$B$19,F4983)&gt;0),1,0)+IF(OR(TRIM(H4983)="",COUNTIF(Config!$B$15:$B$19,H4983)&gt;0),1,0)+IF(OR(TRIM(E4983)="",COUNTIF(Config!$B$15:$B$19,E4983)&gt;0),1,0)+IF(OR(TRIM(K4983)="",COUNTIF(Config!$B$15:$B$19,K4983)&gt;0),1,0)+IF(OR(TRIM(P4983)="",COUNTIF(Config!$B$15:$B$19,P4983)&gt;0),1,0)+IF(OR(TRIM(R4983)="",COUNTIF(Config!$B$15:$B$19,R4983)&gt;0),1,0)</f>
        <v>0</v>
      </c>
      <c r="AA4983" s="1" cm="1">
        <f t="array" ref="AA4983">SUMPRODUCT(LEN(H4983)-LEN(SUBSTITUTE(H4983,{"0";"1";"2";"3";"4";"5";"6";"7";"8";"9"},"")))</f>
        <v>11</v>
      </c>
      <c r="AC4983" t="str">
        <f t="shared" si="541"/>
        <v>Potential Duplicate</v>
      </c>
      <c r="AD4983">
        <f t="shared" si="542"/>
        <v>2</v>
      </c>
      <c r="AE4983">
        <f t="shared" si="543"/>
        <v>1</v>
      </c>
      <c r="AF4983" t="str">
        <f t="shared" si="544"/>
        <v>Yes</v>
      </c>
      <c r="AG4983">
        <f t="shared" ca="1" si="545"/>
        <v>379</v>
      </c>
      <c r="AH4983" t="str">
        <f ca="1">IF(OR(V4983="",AG4983=""),"Yes",IF(AG4983&gt;Config!$B$41,"Yes","No"))</f>
        <v>Yes</v>
      </c>
    </row>
    <row r="4984" spans="1:34" x14ac:dyDescent="0.25">
      <c r="A4984" s="1" t="s">
        <v>32984</v>
      </c>
      <c r="B4984" s="1" t="s">
        <v>1399</v>
      </c>
      <c r="C4984" s="1" t="s">
        <v>189</v>
      </c>
      <c r="D4984" s="1" t="s">
        <v>29071</v>
      </c>
      <c r="E4984" s="1" t="s">
        <v>33866</v>
      </c>
      <c r="F4984" s="1" t="s">
        <v>32985</v>
      </c>
      <c r="G4984" t="str">
        <f t="shared" si="539"/>
        <v>Valid</v>
      </c>
      <c r="H4984" s="1" t="s">
        <v>32986</v>
      </c>
      <c r="I4984" t="str" cm="1">
        <f t="array" ref="I4984">IF(OR(TRIM(H4984)="",ISNUMBER(SEARCH("#",H4984)),AA4984&lt;Config!$B$8,SUMPRODUCT(--ISNUMBER(SEARCH({"a";"b";"c";"d";"e";"f";"g";"h";"i";"j";"k";"l";"m";"n";"o";"p";"q";"r";"s";"t";"u";"v";"w";"x";"y";"z"},H4984)))&gt;0),"Invalid","Valid")</f>
        <v>Valid</v>
      </c>
      <c r="J4984" s="1" t="s">
        <v>32987</v>
      </c>
      <c r="K4984" s="1" t="s">
        <v>369</v>
      </c>
      <c r="L4984" s="1" t="s">
        <v>164</v>
      </c>
      <c r="M4984" s="1" t="s">
        <v>343</v>
      </c>
      <c r="N4984" s="1" t="s">
        <v>224</v>
      </c>
      <c r="O4984" s="1" t="s">
        <v>266</v>
      </c>
      <c r="P4984" t="s">
        <v>53</v>
      </c>
      <c r="Q4984" s="1" t="s">
        <v>150</v>
      </c>
      <c r="R4984" s="1" t="s">
        <v>198</v>
      </c>
      <c r="S4984" s="1" t="s">
        <v>5058</v>
      </c>
      <c r="T4984" s="1" t="s">
        <v>32988</v>
      </c>
      <c r="U4984" s="1" t="s">
        <v>428</v>
      </c>
      <c r="V4984" s="1" t="s">
        <v>140</v>
      </c>
      <c r="W4984" s="1" t="s">
        <v>75</v>
      </c>
      <c r="X4984" t="str">
        <f t="shared" si="540"/>
        <v>Complete</v>
      </c>
      <c r="Y4984">
        <f>MAX(0,100-IF(G4984="Invalid",Config!$B$5,0)-IF(I4984="Invalid",Config!$B$6,0)-IF(X4984="Incomplete",Config!$B$7,0)-IF(AF4984="Yes",Config!$B$37,0))</f>
        <v>100</v>
      </c>
      <c r="Z4984" s="1">
        <f>IF(OR(TRIM(B4984)="",COUNTIF(Config!$B$15:$B$19,B4984)&gt;0),1,0)+IF(OR(TRIM(C4984)="",COUNTIF(Config!$B$15:$B$19,C4984)&gt;0),1,0)+IF(OR(TRIM(F4984)="",COUNTIF(Config!$B$15:$B$19,F4984)&gt;0),1,0)+IF(OR(TRIM(H4984)="",COUNTIF(Config!$B$15:$B$19,H4984)&gt;0),1,0)+IF(OR(TRIM(E4984)="",COUNTIF(Config!$B$15:$B$19,E4984)&gt;0),1,0)+IF(OR(TRIM(K4984)="",COUNTIF(Config!$B$15:$B$19,K4984)&gt;0),1,0)+IF(OR(TRIM(P4984)="",COUNTIF(Config!$B$15:$B$19,P4984)&gt;0),1,0)+IF(OR(TRIM(R4984)="",COUNTIF(Config!$B$15:$B$19,R4984)&gt;0),1,0)</f>
        <v>0</v>
      </c>
      <c r="AA4984" s="1" cm="1">
        <f t="array" ref="AA4984">SUMPRODUCT(LEN(H4984)-LEN(SUBSTITUTE(H4984,{"0";"1";"2";"3";"4";"5";"6";"7";"8";"9"},"")))</f>
        <v>12</v>
      </c>
      <c r="AC4984" t="str">
        <f t="shared" si="541"/>
        <v/>
      </c>
      <c r="AD4984">
        <f t="shared" si="542"/>
        <v>1</v>
      </c>
      <c r="AE4984">
        <f t="shared" si="543"/>
        <v>1</v>
      </c>
      <c r="AF4984" t="str">
        <f t="shared" si="544"/>
        <v>No</v>
      </c>
      <c r="AG4984">
        <f t="shared" ca="1" si="545"/>
        <v>37</v>
      </c>
      <c r="AH4984" t="str">
        <f ca="1">IF(OR(V4984="",AG4984=""),"Yes",IF(AG4984&gt;Config!$B$41,"Yes","No"))</f>
        <v>No</v>
      </c>
    </row>
    <row r="4985" spans="1:34" x14ac:dyDescent="0.25">
      <c r="A4985" s="1" t="s">
        <v>32989</v>
      </c>
      <c r="B4985" s="1" t="s">
        <v>1231</v>
      </c>
      <c r="C4985" s="1" t="s">
        <v>78</v>
      </c>
      <c r="D4985" s="1" t="s">
        <v>32990</v>
      </c>
      <c r="E4985" s="1" t="s">
        <v>35394</v>
      </c>
      <c r="F4985" s="1" t="s">
        <v>32991</v>
      </c>
      <c r="G4985" t="str">
        <f t="shared" si="539"/>
        <v>Valid</v>
      </c>
      <c r="H4985" s="1" t="s">
        <v>32992</v>
      </c>
      <c r="I4985" t="str" cm="1">
        <f t="array" ref="I4985">IF(OR(TRIM(H4985)="",ISNUMBER(SEARCH("#",H4985)),AA4985&lt;Config!$B$8,SUMPRODUCT(--ISNUMBER(SEARCH({"a";"b";"c";"d";"e";"f";"g";"h";"i";"j";"k";"l";"m";"n";"o";"p";"q";"r";"s";"t";"u";"v";"w";"x";"y";"z"},H4985)))&gt;0),"Invalid","Valid")</f>
        <v>Valid</v>
      </c>
      <c r="J4985" s="1" t="s">
        <v>32993</v>
      </c>
      <c r="K4985" s="1" t="s">
        <v>117</v>
      </c>
      <c r="L4985" s="1" t="s">
        <v>179</v>
      </c>
      <c r="M4985" s="1" t="s">
        <v>85</v>
      </c>
      <c r="N4985" s="1" t="s">
        <v>51</v>
      </c>
      <c r="O4985" s="1" t="s">
        <v>69</v>
      </c>
      <c r="P4985" t="s">
        <v>53</v>
      </c>
      <c r="Q4985" s="1" t="s">
        <v>181</v>
      </c>
      <c r="R4985" s="1" t="s">
        <v>288</v>
      </c>
      <c r="S4985" s="1" t="s">
        <v>4944</v>
      </c>
      <c r="T4985" s="1" t="s">
        <v>32994</v>
      </c>
      <c r="U4985" s="1" t="s">
        <v>4457</v>
      </c>
      <c r="V4985" s="1" t="s">
        <v>32995</v>
      </c>
      <c r="W4985" s="1" t="s">
        <v>125</v>
      </c>
      <c r="X4985" t="str">
        <f t="shared" si="540"/>
        <v>Complete</v>
      </c>
      <c r="Y4985">
        <f>MAX(0,100-IF(G4985="Invalid",Config!$B$5,0)-IF(I4985="Invalid",Config!$B$6,0)-IF(X4985="Incomplete",Config!$B$7,0)-IF(AF4985="Yes",Config!$B$37,0))</f>
        <v>100</v>
      </c>
      <c r="Z4985" s="1">
        <f>IF(OR(TRIM(B4985)="",COUNTIF(Config!$B$15:$B$19,B4985)&gt;0),1,0)+IF(OR(TRIM(C4985)="",COUNTIF(Config!$B$15:$B$19,C4985)&gt;0),1,0)+IF(OR(TRIM(F4985)="",COUNTIF(Config!$B$15:$B$19,F4985)&gt;0),1,0)+IF(OR(TRIM(H4985)="",COUNTIF(Config!$B$15:$B$19,H4985)&gt;0),1,0)+IF(OR(TRIM(E4985)="",COUNTIF(Config!$B$15:$B$19,E4985)&gt;0),1,0)+IF(OR(TRIM(K4985)="",COUNTIF(Config!$B$15:$B$19,K4985)&gt;0),1,0)+IF(OR(TRIM(P4985)="",COUNTIF(Config!$B$15:$B$19,P4985)&gt;0),1,0)+IF(OR(TRIM(R4985)="",COUNTIF(Config!$B$15:$B$19,R4985)&gt;0),1,0)</f>
        <v>0</v>
      </c>
      <c r="AA4985" s="1" cm="1">
        <f t="array" ref="AA4985">SUMPRODUCT(LEN(H4985)-LEN(SUBSTITUTE(H4985,{"0";"1";"2";"3";"4";"5";"6";"7";"8";"9"},"")))</f>
        <v>10</v>
      </c>
      <c r="AC4985" t="str">
        <f t="shared" si="541"/>
        <v/>
      </c>
      <c r="AD4985">
        <f t="shared" si="542"/>
        <v>1</v>
      </c>
      <c r="AE4985">
        <f t="shared" si="543"/>
        <v>1</v>
      </c>
      <c r="AF4985" t="str">
        <f t="shared" si="544"/>
        <v>No</v>
      </c>
      <c r="AG4985">
        <f t="shared" ca="1" si="545"/>
        <v>579</v>
      </c>
      <c r="AH4985" t="str">
        <f ca="1">IF(OR(V4985="",AG4985=""),"Yes",IF(AG4985&gt;Config!$B$41,"Yes","No"))</f>
        <v>Yes</v>
      </c>
    </row>
    <row r="4986" spans="1:34" x14ac:dyDescent="0.25">
      <c r="A4986" s="1" t="s">
        <v>32996</v>
      </c>
      <c r="B4986" s="1" t="s">
        <v>397</v>
      </c>
      <c r="C4986" s="1" t="s">
        <v>432</v>
      </c>
      <c r="D4986" s="1" t="s">
        <v>19274</v>
      </c>
      <c r="E4986" s="1" t="s">
        <v>35799</v>
      </c>
      <c r="F4986" s="1" t="s">
        <v>32997</v>
      </c>
      <c r="G4986" t="str">
        <f t="shared" si="539"/>
        <v>Invalid</v>
      </c>
      <c r="H4986" s="1" t="s">
        <v>29847</v>
      </c>
      <c r="I4986" t="str" cm="1">
        <f t="array" ref="I4986">IF(OR(TRIM(H4986)="",ISNUMBER(SEARCH("#",H4986)),AA4986&lt;Config!$B$8,SUMPRODUCT(--ISNUMBER(SEARCH({"a";"b";"c";"d";"e";"f";"g";"h";"i";"j";"k";"l";"m";"n";"o";"p";"q";"r";"s";"t";"u";"v";"w";"x";"y";"z"},H4986)))&gt;0),"Invalid","Valid")</f>
        <v>Valid</v>
      </c>
      <c r="J4986" s="1" t="s">
        <v>32998</v>
      </c>
      <c r="K4986" s="1" t="s">
        <v>250</v>
      </c>
      <c r="L4986" s="1" t="s">
        <v>265</v>
      </c>
      <c r="M4986" s="1" t="s">
        <v>103</v>
      </c>
      <c r="N4986" s="1" t="s">
        <v>31</v>
      </c>
      <c r="O4986" s="1" t="s">
        <v>52</v>
      </c>
      <c r="P4986" t="s">
        <v>87</v>
      </c>
      <c r="Q4986" s="1" t="s">
        <v>88</v>
      </c>
      <c r="R4986" s="1" t="s">
        <v>89</v>
      </c>
      <c r="S4986" s="1" t="s">
        <v>32999</v>
      </c>
      <c r="T4986" s="1" t="s">
        <v>33000</v>
      </c>
      <c r="U4986" s="1" t="s">
        <v>20144</v>
      </c>
      <c r="V4986" s="1" t="s">
        <v>1787</v>
      </c>
      <c r="W4986" s="1" t="s">
        <v>40</v>
      </c>
      <c r="X4986" t="str">
        <f t="shared" si="540"/>
        <v>Complete</v>
      </c>
      <c r="Y4986">
        <f>MAX(0,100-IF(G4986="Invalid",Config!$B$5,0)-IF(I4986="Invalid",Config!$B$6,0)-IF(X4986="Incomplete",Config!$B$7,0)-IF(AF4986="Yes",Config!$B$37,0))</f>
        <v>45</v>
      </c>
      <c r="Z4986" s="1">
        <f>IF(OR(TRIM(B4986)="",COUNTIF(Config!$B$15:$B$19,B4986)&gt;0),1,0)+IF(OR(TRIM(C4986)="",COUNTIF(Config!$B$15:$B$19,C4986)&gt;0),1,0)+IF(OR(TRIM(F4986)="",COUNTIF(Config!$B$15:$B$19,F4986)&gt;0),1,0)+IF(OR(TRIM(H4986)="",COUNTIF(Config!$B$15:$B$19,H4986)&gt;0),1,0)+IF(OR(TRIM(E4986)="",COUNTIF(Config!$B$15:$B$19,E4986)&gt;0),1,0)+IF(OR(TRIM(K4986)="",COUNTIF(Config!$B$15:$B$19,K4986)&gt;0),1,0)+IF(OR(TRIM(P4986)="",COUNTIF(Config!$B$15:$B$19,P4986)&gt;0),1,0)+IF(OR(TRIM(R4986)="",COUNTIF(Config!$B$15:$B$19,R4986)&gt;0),1,0)</f>
        <v>0</v>
      </c>
      <c r="AA4986" s="1" cm="1">
        <f t="array" ref="AA4986">SUMPRODUCT(LEN(H4986)-LEN(SUBSTITUTE(H4986,{"0";"1";"2";"3";"4";"5";"6";"7";"8";"9"},"")))</f>
        <v>11</v>
      </c>
      <c r="AC4986" t="str">
        <f t="shared" si="541"/>
        <v>Invalid Email; Potential Duplicate</v>
      </c>
      <c r="AD4986">
        <f t="shared" si="542"/>
        <v>0</v>
      </c>
      <c r="AE4986">
        <f t="shared" si="543"/>
        <v>2</v>
      </c>
      <c r="AF4986" t="str">
        <f t="shared" si="544"/>
        <v>Yes</v>
      </c>
      <c r="AG4986">
        <f t="shared" ca="1" si="545"/>
        <v>377</v>
      </c>
      <c r="AH4986" t="str">
        <f ca="1">IF(OR(V4986="",AG4986=""),"Yes",IF(AG4986&gt;Config!$B$41,"Yes","No"))</f>
        <v>Yes</v>
      </c>
    </row>
    <row r="4987" spans="1:34" x14ac:dyDescent="0.25">
      <c r="A4987" s="1" t="s">
        <v>33001</v>
      </c>
      <c r="B4987" s="1" t="s">
        <v>409</v>
      </c>
      <c r="C4987" s="1" t="s">
        <v>353</v>
      </c>
      <c r="D4987" s="1" t="s">
        <v>30479</v>
      </c>
      <c r="E4987" s="1" t="s">
        <v>34358</v>
      </c>
      <c r="F4987" s="1" t="s">
        <v>33002</v>
      </c>
      <c r="G4987" t="str">
        <f t="shared" si="539"/>
        <v>Valid</v>
      </c>
      <c r="H4987" s="1" t="s">
        <v>33003</v>
      </c>
      <c r="I4987" t="str" cm="1">
        <f t="array" ref="I4987">IF(OR(TRIM(H4987)="",ISNUMBER(SEARCH("#",H4987)),AA4987&lt;Config!$B$8,SUMPRODUCT(--ISNUMBER(SEARCH({"a";"b";"c";"d";"e";"f";"g";"h";"i";"j";"k";"l";"m";"n";"o";"p";"q";"r";"s";"t";"u";"v";"w";"x";"y";"z"},H4987)))&gt;0),"Invalid","Valid")</f>
        <v>Valid</v>
      </c>
      <c r="J4987" s="1" t="s">
        <v>33004</v>
      </c>
      <c r="K4987" s="1" t="s">
        <v>210</v>
      </c>
      <c r="L4987" s="1" t="s">
        <v>49</v>
      </c>
      <c r="M4987" s="1" t="s">
        <v>135</v>
      </c>
      <c r="N4987" s="1" t="s">
        <v>33819</v>
      </c>
      <c r="O4987" s="1" t="s">
        <v>69</v>
      </c>
      <c r="P4987" t="s">
        <v>87</v>
      </c>
      <c r="Q4987" s="1" t="s">
        <v>166</v>
      </c>
      <c r="R4987" s="1" t="s">
        <v>136</v>
      </c>
      <c r="S4987" s="1" t="s">
        <v>19048</v>
      </c>
      <c r="T4987" s="1" t="s">
        <v>33005</v>
      </c>
      <c r="U4987" s="1" t="s">
        <v>33006</v>
      </c>
      <c r="V4987" s="1" t="s">
        <v>3505</v>
      </c>
      <c r="W4987" s="1" t="s">
        <v>75</v>
      </c>
      <c r="X4987" t="str">
        <f t="shared" si="540"/>
        <v>Complete</v>
      </c>
      <c r="Y4987">
        <f>MAX(0,100-IF(G4987="Invalid",Config!$B$5,0)-IF(I4987="Invalid",Config!$B$6,0)-IF(X4987="Incomplete",Config!$B$7,0)-IF(AF4987="Yes",Config!$B$37,0))</f>
        <v>100</v>
      </c>
      <c r="Z4987" s="1">
        <f>IF(OR(TRIM(B4987)="",COUNTIF(Config!$B$15:$B$19,B4987)&gt;0),1,0)+IF(OR(TRIM(C4987)="",COUNTIF(Config!$B$15:$B$19,C4987)&gt;0),1,0)+IF(OR(TRIM(F4987)="",COUNTIF(Config!$B$15:$B$19,F4987)&gt;0),1,0)+IF(OR(TRIM(H4987)="",COUNTIF(Config!$B$15:$B$19,H4987)&gt;0),1,0)+IF(OR(TRIM(E4987)="",COUNTIF(Config!$B$15:$B$19,E4987)&gt;0),1,0)+IF(OR(TRIM(K4987)="",COUNTIF(Config!$B$15:$B$19,K4987)&gt;0),1,0)+IF(OR(TRIM(P4987)="",COUNTIF(Config!$B$15:$B$19,P4987)&gt;0),1,0)+IF(OR(TRIM(R4987)="",COUNTIF(Config!$B$15:$B$19,R4987)&gt;0),1,0)</f>
        <v>0</v>
      </c>
      <c r="AA4987" s="1" cm="1">
        <f t="array" ref="AA4987">SUMPRODUCT(LEN(H4987)-LEN(SUBSTITUTE(H4987,{"0";"1";"2";"3";"4";"5";"6";"7";"8";"9"},"")))</f>
        <v>11</v>
      </c>
      <c r="AC4987" t="str">
        <f t="shared" si="541"/>
        <v/>
      </c>
      <c r="AD4987">
        <f t="shared" si="542"/>
        <v>1</v>
      </c>
      <c r="AE4987">
        <f t="shared" si="543"/>
        <v>1</v>
      </c>
      <c r="AF4987" t="str">
        <f t="shared" si="544"/>
        <v>No</v>
      </c>
      <c r="AG4987">
        <f t="shared" ca="1" si="545"/>
        <v>379</v>
      </c>
      <c r="AH4987" t="str">
        <f ca="1">IF(OR(V4987="",AG4987=""),"Yes",IF(AG4987&gt;Config!$B$41,"Yes","No"))</f>
        <v>Yes</v>
      </c>
    </row>
    <row r="4988" spans="1:34" x14ac:dyDescent="0.25">
      <c r="A4988" s="1" t="s">
        <v>33007</v>
      </c>
      <c r="B4988" s="1" t="s">
        <v>2392</v>
      </c>
      <c r="C4988" s="1" t="s">
        <v>157</v>
      </c>
      <c r="D4988" s="1" t="s">
        <v>33008</v>
      </c>
      <c r="E4988" s="1" t="s">
        <v>35800</v>
      </c>
      <c r="F4988" s="1" t="s">
        <v>33009</v>
      </c>
      <c r="G4988" t="str">
        <f t="shared" si="539"/>
        <v>Valid</v>
      </c>
      <c r="H4988" s="1" t="s">
        <v>33010</v>
      </c>
      <c r="I4988" t="str" cm="1">
        <f t="array" ref="I4988">IF(OR(TRIM(H4988)="",ISNUMBER(SEARCH("#",H4988)),AA4988&lt;Config!$B$8,SUMPRODUCT(--ISNUMBER(SEARCH({"a";"b";"c";"d";"e";"f";"g";"h";"i";"j";"k";"l";"m";"n";"o";"p";"q";"r";"s";"t";"u";"v";"w";"x";"y";"z"},H4988)))&gt;0),"Invalid","Valid")</f>
        <v>Valid</v>
      </c>
      <c r="J4988" s="1" t="s">
        <v>33011</v>
      </c>
      <c r="K4988" s="1" t="s">
        <v>425</v>
      </c>
      <c r="L4988" s="1" t="s">
        <v>49</v>
      </c>
      <c r="M4988" s="1" t="s">
        <v>33825</v>
      </c>
      <c r="N4988" s="1" t="s">
        <v>68</v>
      </c>
      <c r="O4988" s="1" t="s">
        <v>32</v>
      </c>
      <c r="P4988" t="s">
        <v>87</v>
      </c>
      <c r="Q4988" s="1" t="s">
        <v>438</v>
      </c>
      <c r="R4988" s="1" t="s">
        <v>379</v>
      </c>
      <c r="S4988" s="1" t="s">
        <v>22904</v>
      </c>
      <c r="T4988" s="1" t="s">
        <v>33012</v>
      </c>
      <c r="U4988" s="1" t="s">
        <v>5859</v>
      </c>
      <c r="V4988" s="1" t="s">
        <v>3570</v>
      </c>
      <c r="W4988" s="1" t="s">
        <v>384</v>
      </c>
      <c r="X4988" t="str">
        <f t="shared" si="540"/>
        <v>Complete</v>
      </c>
      <c r="Y4988">
        <f>MAX(0,100-IF(G4988="Invalid",Config!$B$5,0)-IF(I4988="Invalid",Config!$B$6,0)-IF(X4988="Incomplete",Config!$B$7,0)-IF(AF4988="Yes",Config!$B$37,0))</f>
        <v>100</v>
      </c>
      <c r="Z4988" s="1">
        <f>IF(OR(TRIM(B4988)="",COUNTIF(Config!$B$15:$B$19,B4988)&gt;0),1,0)+IF(OR(TRIM(C4988)="",COUNTIF(Config!$B$15:$B$19,C4988)&gt;0),1,0)+IF(OR(TRIM(F4988)="",COUNTIF(Config!$B$15:$B$19,F4988)&gt;0),1,0)+IF(OR(TRIM(H4988)="",COUNTIF(Config!$B$15:$B$19,H4988)&gt;0),1,0)+IF(OR(TRIM(E4988)="",COUNTIF(Config!$B$15:$B$19,E4988)&gt;0),1,0)+IF(OR(TRIM(K4988)="",COUNTIF(Config!$B$15:$B$19,K4988)&gt;0),1,0)+IF(OR(TRIM(P4988)="",COUNTIF(Config!$B$15:$B$19,P4988)&gt;0),1,0)+IF(OR(TRIM(R4988)="",COUNTIF(Config!$B$15:$B$19,R4988)&gt;0),1,0)</f>
        <v>0</v>
      </c>
      <c r="AA4988" s="1" cm="1">
        <f t="array" ref="AA4988">SUMPRODUCT(LEN(H4988)-LEN(SUBSTITUTE(H4988,{"0";"1";"2";"3";"4";"5";"6";"7";"8";"9"},"")))</f>
        <v>11</v>
      </c>
      <c r="AC4988" t="str">
        <f t="shared" si="541"/>
        <v/>
      </c>
      <c r="AD4988">
        <f t="shared" si="542"/>
        <v>1</v>
      </c>
      <c r="AE4988">
        <f t="shared" si="543"/>
        <v>1</v>
      </c>
      <c r="AF4988" t="str">
        <f t="shared" si="544"/>
        <v>No</v>
      </c>
      <c r="AG4988">
        <f t="shared" ca="1" si="545"/>
        <v>594</v>
      </c>
      <c r="AH4988" t="str">
        <f ca="1">IF(OR(V4988="",AG4988=""),"Yes",IF(AG4988&gt;Config!$B$41,"Yes","No"))</f>
        <v>Yes</v>
      </c>
    </row>
    <row r="4989" spans="1:34" x14ac:dyDescent="0.25">
      <c r="A4989" s="1" t="s">
        <v>33013</v>
      </c>
      <c r="B4989" s="1" t="s">
        <v>3888</v>
      </c>
      <c r="C4989" s="1" t="s">
        <v>219</v>
      </c>
      <c r="D4989" s="1" t="s">
        <v>33014</v>
      </c>
      <c r="E4989" s="1" t="s">
        <v>35801</v>
      </c>
      <c r="F4989" s="1" t="s">
        <v>33015</v>
      </c>
      <c r="G4989" t="str">
        <f t="shared" si="539"/>
        <v>Valid</v>
      </c>
      <c r="H4989" s="1" t="s">
        <v>26126</v>
      </c>
      <c r="I4989" t="str" cm="1">
        <f t="array" ref="I4989">IF(OR(TRIM(H4989)="",ISNUMBER(SEARCH("#",H4989)),AA4989&lt;Config!$B$8,SUMPRODUCT(--ISNUMBER(SEARCH({"a";"b";"c";"d";"e";"f";"g";"h";"i";"j";"k";"l";"m";"n";"o";"p";"q";"r";"s";"t";"u";"v";"w";"x";"y";"z"},H4989)))&gt;0),"Invalid","Valid")</f>
        <v>Valid</v>
      </c>
      <c r="J4989" s="1" t="s">
        <v>33016</v>
      </c>
      <c r="K4989" s="1" t="s">
        <v>147</v>
      </c>
      <c r="L4989" s="1" t="s">
        <v>84</v>
      </c>
      <c r="M4989" s="1" t="s">
        <v>50</v>
      </c>
      <c r="N4989" s="1" t="s">
        <v>51</v>
      </c>
      <c r="O4989" s="1" t="s">
        <v>180</v>
      </c>
      <c r="P4989" t="s">
        <v>53</v>
      </c>
      <c r="Q4989" s="1" t="s">
        <v>181</v>
      </c>
      <c r="R4989" s="1" t="s">
        <v>198</v>
      </c>
      <c r="S4989" s="1" t="s">
        <v>25624</v>
      </c>
      <c r="T4989" s="1" t="s">
        <v>33017</v>
      </c>
      <c r="U4989" s="1" t="s">
        <v>15861</v>
      </c>
      <c r="V4989" s="1" t="s">
        <v>140</v>
      </c>
      <c r="W4989" s="1" t="s">
        <v>60</v>
      </c>
      <c r="X4989" t="str">
        <f t="shared" si="540"/>
        <v>Complete</v>
      </c>
      <c r="Y4989">
        <f>MAX(0,100-IF(G4989="Invalid",Config!$B$5,0)-IF(I4989="Invalid",Config!$B$6,0)-IF(X4989="Incomplete",Config!$B$7,0)-IF(AF4989="Yes",Config!$B$37,0))</f>
        <v>75</v>
      </c>
      <c r="Z4989" s="1">
        <f>IF(OR(TRIM(B4989)="",COUNTIF(Config!$B$15:$B$19,B4989)&gt;0),1,0)+IF(OR(TRIM(C4989)="",COUNTIF(Config!$B$15:$B$19,C4989)&gt;0),1,0)+IF(OR(TRIM(F4989)="",COUNTIF(Config!$B$15:$B$19,F4989)&gt;0),1,0)+IF(OR(TRIM(H4989)="",COUNTIF(Config!$B$15:$B$19,H4989)&gt;0),1,0)+IF(OR(TRIM(E4989)="",COUNTIF(Config!$B$15:$B$19,E4989)&gt;0),1,0)+IF(OR(TRIM(K4989)="",COUNTIF(Config!$B$15:$B$19,K4989)&gt;0),1,0)+IF(OR(TRIM(P4989)="",COUNTIF(Config!$B$15:$B$19,P4989)&gt;0),1,0)+IF(OR(TRIM(R4989)="",COUNTIF(Config!$B$15:$B$19,R4989)&gt;0),1,0)</f>
        <v>0</v>
      </c>
      <c r="AA4989" s="1" cm="1">
        <f t="array" ref="AA4989">SUMPRODUCT(LEN(H4989)-LEN(SUBSTITUTE(H4989,{"0";"1";"2";"3";"4";"5";"6";"7";"8";"9"},"")))</f>
        <v>11</v>
      </c>
      <c r="AC4989" t="str">
        <f t="shared" si="541"/>
        <v>Potential Duplicate</v>
      </c>
      <c r="AD4989">
        <f t="shared" si="542"/>
        <v>1</v>
      </c>
      <c r="AE4989">
        <f t="shared" si="543"/>
        <v>2</v>
      </c>
      <c r="AF4989" t="str">
        <f t="shared" si="544"/>
        <v>Yes</v>
      </c>
      <c r="AG4989">
        <f t="shared" ca="1" si="545"/>
        <v>37</v>
      </c>
      <c r="AH4989" t="str">
        <f ca="1">IF(OR(V4989="",AG4989=""),"Yes",IF(AG4989&gt;Config!$B$41,"Yes","No"))</f>
        <v>No</v>
      </c>
    </row>
    <row r="4990" spans="1:34" x14ac:dyDescent="0.25">
      <c r="A4990" s="1" t="s">
        <v>33018</v>
      </c>
      <c r="B4990" s="1" t="s">
        <v>2911</v>
      </c>
      <c r="C4990" s="1" t="s">
        <v>23</v>
      </c>
      <c r="D4990" s="1" t="s">
        <v>2912</v>
      </c>
      <c r="E4990" s="1" t="s">
        <v>34576</v>
      </c>
      <c r="F4990" s="1" t="s">
        <v>2913</v>
      </c>
      <c r="G4990" t="str">
        <f t="shared" si="539"/>
        <v>Valid</v>
      </c>
      <c r="H4990" s="1" t="s">
        <v>33019</v>
      </c>
      <c r="I4990" t="str" cm="1">
        <f t="array" ref="I4990">IF(OR(TRIM(H4990)="",ISNUMBER(SEARCH("#",H4990)),AA4990&lt;Config!$B$8,SUMPRODUCT(--ISNUMBER(SEARCH({"a";"b";"c";"d";"e";"f";"g";"h";"i";"j";"k";"l";"m";"n";"o";"p";"q";"r";"s";"t";"u";"v";"w";"x";"y";"z"},H4990)))&gt;0),"Invalid","Valid")</f>
        <v>Valid</v>
      </c>
      <c r="J4990" s="1" t="s">
        <v>33020</v>
      </c>
      <c r="K4990" s="1" t="s">
        <v>264</v>
      </c>
      <c r="L4990" s="1" t="s">
        <v>134</v>
      </c>
      <c r="M4990" s="1" t="s">
        <v>343</v>
      </c>
      <c r="N4990" s="1" t="s">
        <v>358</v>
      </c>
      <c r="O4990" s="1" t="s">
        <v>196</v>
      </c>
      <c r="P4990" t="s">
        <v>328</v>
      </c>
      <c r="Q4990" s="1" t="s">
        <v>33838</v>
      </c>
      <c r="R4990" s="1" t="s">
        <v>392</v>
      </c>
      <c r="S4990" s="1" t="s">
        <v>10390</v>
      </c>
      <c r="T4990" s="1" t="s">
        <v>33021</v>
      </c>
      <c r="U4990" s="1" t="s">
        <v>13612</v>
      </c>
      <c r="V4990" s="1" t="s">
        <v>4276</v>
      </c>
      <c r="W4990" s="1" t="s">
        <v>384</v>
      </c>
      <c r="X4990" t="str">
        <f t="shared" si="540"/>
        <v>Complete</v>
      </c>
      <c r="Y4990">
        <f>MAX(0,100-IF(G4990="Invalid",Config!$B$5,0)-IF(I4990="Invalid",Config!$B$6,0)-IF(X4990="Incomplete",Config!$B$7,0)-IF(AF4990="Yes",Config!$B$37,0))</f>
        <v>75</v>
      </c>
      <c r="Z4990" s="1">
        <f>IF(OR(TRIM(B4990)="",COUNTIF(Config!$B$15:$B$19,B4990)&gt;0),1,0)+IF(OR(TRIM(C4990)="",COUNTIF(Config!$B$15:$B$19,C4990)&gt;0),1,0)+IF(OR(TRIM(F4990)="",COUNTIF(Config!$B$15:$B$19,F4990)&gt;0),1,0)+IF(OR(TRIM(H4990)="",COUNTIF(Config!$B$15:$B$19,H4990)&gt;0),1,0)+IF(OR(TRIM(E4990)="",COUNTIF(Config!$B$15:$B$19,E4990)&gt;0),1,0)+IF(OR(TRIM(K4990)="",COUNTIF(Config!$B$15:$B$19,K4990)&gt;0),1,0)+IF(OR(TRIM(P4990)="",COUNTIF(Config!$B$15:$B$19,P4990)&gt;0),1,0)+IF(OR(TRIM(R4990)="",COUNTIF(Config!$B$15:$B$19,R4990)&gt;0),1,0)</f>
        <v>0</v>
      </c>
      <c r="AA4990" s="1" cm="1">
        <f t="array" ref="AA4990">SUMPRODUCT(LEN(H4990)-LEN(SUBSTITUTE(H4990,{"0";"1";"2";"3";"4";"5";"6";"7";"8";"9"},"")))</f>
        <v>11</v>
      </c>
      <c r="AC4990" t="str">
        <f t="shared" si="541"/>
        <v>Potential Duplicate</v>
      </c>
      <c r="AD4990">
        <f t="shared" si="542"/>
        <v>3</v>
      </c>
      <c r="AE4990">
        <f t="shared" si="543"/>
        <v>1</v>
      </c>
      <c r="AF4990" t="str">
        <f t="shared" si="544"/>
        <v>Yes</v>
      </c>
      <c r="AG4990">
        <f t="shared" ca="1" si="545"/>
        <v>49</v>
      </c>
      <c r="AH4990" t="str">
        <f ca="1">IF(OR(V4990="",AG4990=""),"Yes",IF(AG4990&gt;Config!$B$41,"Yes","No"))</f>
        <v>No</v>
      </c>
    </row>
    <row r="4991" spans="1:34" x14ac:dyDescent="0.25">
      <c r="A4991" s="1" t="s">
        <v>33022</v>
      </c>
      <c r="B4991" s="1" t="s">
        <v>1399</v>
      </c>
      <c r="C4991" s="1" t="s">
        <v>1007</v>
      </c>
      <c r="D4991" s="1" t="s">
        <v>33023</v>
      </c>
      <c r="E4991" s="1" t="s">
        <v>35802</v>
      </c>
      <c r="F4991" s="1" t="s">
        <v>33024</v>
      </c>
      <c r="G4991" t="str">
        <f t="shared" si="539"/>
        <v>Valid</v>
      </c>
      <c r="H4991" s="1" t="s">
        <v>33025</v>
      </c>
      <c r="I4991" t="str" cm="1">
        <f t="array" ref="I4991">IF(OR(TRIM(H4991)="",ISNUMBER(SEARCH("#",H4991)),AA4991&lt;Config!$B$8,SUMPRODUCT(--ISNUMBER(SEARCH({"a";"b";"c";"d";"e";"f";"g";"h";"i";"j";"k";"l";"m";"n";"o";"p";"q";"r";"s";"t";"u";"v";"w";"x";"y";"z"},H4991)))&gt;0),"Invalid","Valid")</f>
        <v>Valid</v>
      </c>
      <c r="J4991" s="1" t="s">
        <v>33026</v>
      </c>
      <c r="K4991" s="1" t="s">
        <v>83</v>
      </c>
      <c r="L4991" s="1" t="s">
        <v>265</v>
      </c>
      <c r="M4991" s="1" t="s">
        <v>103</v>
      </c>
      <c r="N4991" s="1" t="s">
        <v>148</v>
      </c>
      <c r="O4991" s="1" t="s">
        <v>149</v>
      </c>
      <c r="P4991" t="s">
        <v>344</v>
      </c>
      <c r="Q4991" s="1" t="s">
        <v>345</v>
      </c>
      <c r="R4991" s="1" t="s">
        <v>971</v>
      </c>
      <c r="S4991" s="1" t="s">
        <v>14639</v>
      </c>
      <c r="T4991" s="1" t="s">
        <v>33027</v>
      </c>
      <c r="U4991" s="1" t="s">
        <v>1432</v>
      </c>
      <c r="V4991" s="1" t="s">
        <v>706</v>
      </c>
      <c r="W4991" s="1" t="s">
        <v>125</v>
      </c>
      <c r="X4991" t="str">
        <f t="shared" si="540"/>
        <v>Complete</v>
      </c>
      <c r="Y4991">
        <f>MAX(0,100-IF(G4991="Invalid",Config!$B$5,0)-IF(I4991="Invalid",Config!$B$6,0)-IF(X4991="Incomplete",Config!$B$7,0)-IF(AF4991="Yes",Config!$B$37,0))</f>
        <v>100</v>
      </c>
      <c r="Z4991" s="1">
        <f>IF(OR(TRIM(B4991)="",COUNTIF(Config!$B$15:$B$19,B4991)&gt;0),1,0)+IF(OR(TRIM(C4991)="",COUNTIF(Config!$B$15:$B$19,C4991)&gt;0),1,0)+IF(OR(TRIM(F4991)="",COUNTIF(Config!$B$15:$B$19,F4991)&gt;0),1,0)+IF(OR(TRIM(H4991)="",COUNTIF(Config!$B$15:$B$19,H4991)&gt;0),1,0)+IF(OR(TRIM(E4991)="",COUNTIF(Config!$B$15:$B$19,E4991)&gt;0),1,0)+IF(OR(TRIM(K4991)="",COUNTIF(Config!$B$15:$B$19,K4991)&gt;0),1,0)+IF(OR(TRIM(P4991)="",COUNTIF(Config!$B$15:$B$19,P4991)&gt;0),1,0)+IF(OR(TRIM(R4991)="",COUNTIF(Config!$B$15:$B$19,R4991)&gt;0),1,0)</f>
        <v>0</v>
      </c>
      <c r="AA4991" s="1" cm="1">
        <f t="array" ref="AA4991">SUMPRODUCT(LEN(H4991)-LEN(SUBSTITUTE(H4991,{"0";"1";"2";"3";"4";"5";"6";"7";"8";"9"},"")))</f>
        <v>10</v>
      </c>
      <c r="AC4991" t="str">
        <f t="shared" si="541"/>
        <v/>
      </c>
      <c r="AD4991">
        <f t="shared" si="542"/>
        <v>1</v>
      </c>
      <c r="AE4991">
        <f t="shared" si="543"/>
        <v>1</v>
      </c>
      <c r="AF4991" t="str">
        <f t="shared" si="544"/>
        <v>No</v>
      </c>
      <c r="AG4991">
        <f t="shared" ca="1" si="545"/>
        <v>244</v>
      </c>
      <c r="AH4991" t="str">
        <f ca="1">IF(OR(V4991="",AG4991=""),"Yes",IF(AG4991&gt;Config!$B$41,"Yes","No"))</f>
        <v>No</v>
      </c>
    </row>
    <row r="4992" spans="1:34" x14ac:dyDescent="0.25">
      <c r="A4992" s="1" t="s">
        <v>33028</v>
      </c>
      <c r="B4992" s="1" t="s">
        <v>609</v>
      </c>
      <c r="C4992" s="1" t="s">
        <v>956</v>
      </c>
      <c r="D4992" s="1" t="s">
        <v>33029</v>
      </c>
      <c r="E4992" s="1" t="s">
        <v>35803</v>
      </c>
      <c r="F4992" s="1" t="s">
        <v>33030</v>
      </c>
      <c r="G4992" t="str">
        <f t="shared" si="539"/>
        <v>Valid</v>
      </c>
      <c r="H4992" s="1" t="s">
        <v>33031</v>
      </c>
      <c r="I4992" t="str" cm="1">
        <f t="array" ref="I4992">IF(OR(TRIM(H4992)="",ISNUMBER(SEARCH("#",H4992)),AA4992&lt;Config!$B$8,SUMPRODUCT(--ISNUMBER(SEARCH({"a";"b";"c";"d";"e";"f";"g";"h";"i";"j";"k";"l";"m";"n";"o";"p";"q";"r";"s";"t";"u";"v";"w";"x";"y";"z"},H4992)))&gt;0),"Invalid","Valid")</f>
        <v>Valid</v>
      </c>
      <c r="J4992" s="1" t="s">
        <v>33032</v>
      </c>
      <c r="K4992" s="1" t="s">
        <v>133</v>
      </c>
      <c r="L4992" s="1" t="s">
        <v>179</v>
      </c>
      <c r="M4992" s="1" t="s">
        <v>135</v>
      </c>
      <c r="N4992" s="1" t="s">
        <v>211</v>
      </c>
      <c r="O4992" s="1" t="s">
        <v>52</v>
      </c>
      <c r="P4992" t="s">
        <v>53</v>
      </c>
      <c r="Q4992" s="1" t="s">
        <v>54</v>
      </c>
      <c r="R4992" s="1" t="s">
        <v>288</v>
      </c>
      <c r="S4992" s="1" t="s">
        <v>11278</v>
      </c>
      <c r="T4992" s="1" t="s">
        <v>33033</v>
      </c>
      <c r="U4992" s="1" t="s">
        <v>11768</v>
      </c>
      <c r="V4992" s="1" t="s">
        <v>140</v>
      </c>
      <c r="W4992" s="1" t="s">
        <v>141</v>
      </c>
      <c r="X4992" t="str">
        <f t="shared" si="540"/>
        <v>Complete</v>
      </c>
      <c r="Y4992">
        <f>MAX(0,100-IF(G4992="Invalid",Config!$B$5,0)-IF(I4992="Invalid",Config!$B$6,0)-IF(X4992="Incomplete",Config!$B$7,0)-IF(AF4992="Yes",Config!$B$37,0))</f>
        <v>100</v>
      </c>
      <c r="Z4992" s="1">
        <f>IF(OR(TRIM(B4992)="",COUNTIF(Config!$B$15:$B$19,B4992)&gt;0),1,0)+IF(OR(TRIM(C4992)="",COUNTIF(Config!$B$15:$B$19,C4992)&gt;0),1,0)+IF(OR(TRIM(F4992)="",COUNTIF(Config!$B$15:$B$19,F4992)&gt;0),1,0)+IF(OR(TRIM(H4992)="",COUNTIF(Config!$B$15:$B$19,H4992)&gt;0),1,0)+IF(OR(TRIM(E4992)="",COUNTIF(Config!$B$15:$B$19,E4992)&gt;0),1,0)+IF(OR(TRIM(K4992)="",COUNTIF(Config!$B$15:$B$19,K4992)&gt;0),1,0)+IF(OR(TRIM(P4992)="",COUNTIF(Config!$B$15:$B$19,P4992)&gt;0),1,0)+IF(OR(TRIM(R4992)="",COUNTIF(Config!$B$15:$B$19,R4992)&gt;0),1,0)</f>
        <v>0</v>
      </c>
      <c r="AA4992" s="1" cm="1">
        <f t="array" ref="AA4992">SUMPRODUCT(LEN(H4992)-LEN(SUBSTITUTE(H4992,{"0";"1";"2";"3";"4";"5";"6";"7";"8";"9"},"")))</f>
        <v>10</v>
      </c>
      <c r="AC4992" t="str">
        <f t="shared" si="541"/>
        <v/>
      </c>
      <c r="AD4992">
        <f t="shared" si="542"/>
        <v>1</v>
      </c>
      <c r="AE4992">
        <f t="shared" si="543"/>
        <v>1</v>
      </c>
      <c r="AF4992" t="str">
        <f t="shared" si="544"/>
        <v>No</v>
      </c>
      <c r="AG4992">
        <f t="shared" ca="1" si="545"/>
        <v>37</v>
      </c>
      <c r="AH4992" t="str">
        <f ca="1">IF(OR(V4992="",AG4992=""),"Yes",IF(AG4992&gt;Config!$B$41,"Yes","No"))</f>
        <v>No</v>
      </c>
    </row>
    <row r="4993" spans="1:34" x14ac:dyDescent="0.25">
      <c r="A4993" s="1" t="s">
        <v>33034</v>
      </c>
      <c r="B4993" s="1" t="s">
        <v>295</v>
      </c>
      <c r="C4993" s="1" t="s">
        <v>33815</v>
      </c>
      <c r="D4993" s="1" t="s">
        <v>295</v>
      </c>
      <c r="E4993" s="1" t="s">
        <v>35804</v>
      </c>
      <c r="F4993" s="1" t="s">
        <v>33035</v>
      </c>
      <c r="G4993" t="str">
        <f t="shared" si="539"/>
        <v>Valid</v>
      </c>
      <c r="H4993" s="1" t="s">
        <v>33036</v>
      </c>
      <c r="I4993" t="str" cm="1">
        <f t="array" ref="I4993">IF(OR(TRIM(H4993)="",ISNUMBER(SEARCH("#",H4993)),AA4993&lt;Config!$B$8,SUMPRODUCT(--ISNUMBER(SEARCH({"a";"b";"c";"d";"e";"f";"g";"h";"i";"j";"k";"l";"m";"n";"o";"p";"q";"r";"s";"t";"u";"v";"w";"x";"y";"z"},H4993)))&gt;0),"Invalid","Valid")</f>
        <v>Valid</v>
      </c>
      <c r="J4993" s="1" t="s">
        <v>33037</v>
      </c>
      <c r="K4993" s="1" t="s">
        <v>117</v>
      </c>
      <c r="L4993" s="1" t="s">
        <v>134</v>
      </c>
      <c r="M4993" s="1" t="s">
        <v>235</v>
      </c>
      <c r="N4993" s="1" t="s">
        <v>358</v>
      </c>
      <c r="O4993" s="1" t="s">
        <v>180</v>
      </c>
      <c r="P4993" t="s">
        <v>328</v>
      </c>
      <c r="Q4993" s="1" t="s">
        <v>1046</v>
      </c>
      <c r="R4993" s="1" t="s">
        <v>392</v>
      </c>
      <c r="S4993" s="1" t="s">
        <v>33038</v>
      </c>
      <c r="T4993" s="1" t="s">
        <v>33039</v>
      </c>
      <c r="U4993" s="1" t="s">
        <v>1512</v>
      </c>
      <c r="V4993" s="1" t="s">
        <v>1239</v>
      </c>
      <c r="W4993" s="1" t="s">
        <v>75</v>
      </c>
      <c r="X4993" t="str">
        <f t="shared" si="540"/>
        <v>Incomplete</v>
      </c>
      <c r="Y4993">
        <f>MAX(0,100-IF(G4993="Invalid",Config!$B$5,0)-IF(I4993="Invalid",Config!$B$6,0)-IF(X4993="Incomplete",Config!$B$7,0)-IF(AF4993="Yes",Config!$B$37,0))</f>
        <v>60</v>
      </c>
      <c r="Z4993" s="1">
        <f>IF(OR(TRIM(B4993)="",COUNTIF(Config!$B$15:$B$19,B4993)&gt;0),1,0)+IF(OR(TRIM(C4993)="",COUNTIF(Config!$B$15:$B$19,C4993)&gt;0),1,0)+IF(OR(TRIM(F4993)="",COUNTIF(Config!$B$15:$B$19,F4993)&gt;0),1,0)+IF(OR(TRIM(H4993)="",COUNTIF(Config!$B$15:$B$19,H4993)&gt;0),1,0)+IF(OR(TRIM(E4993)="",COUNTIF(Config!$B$15:$B$19,E4993)&gt;0),1,0)+IF(OR(TRIM(K4993)="",COUNTIF(Config!$B$15:$B$19,K4993)&gt;0),1,0)+IF(OR(TRIM(P4993)="",COUNTIF(Config!$B$15:$B$19,P4993)&gt;0),1,0)+IF(OR(TRIM(R4993)="",COUNTIF(Config!$B$15:$B$19,R4993)&gt;0),1,0)</f>
        <v>1</v>
      </c>
      <c r="AA4993" s="1" cm="1">
        <f t="array" ref="AA4993">SUMPRODUCT(LEN(H4993)-LEN(SUBSTITUTE(H4993,{"0";"1";"2";"3";"4";"5";"6";"7";"8";"9"},"")))</f>
        <v>11</v>
      </c>
      <c r="AC4993" t="str">
        <f t="shared" si="541"/>
        <v>Incomplete Profile</v>
      </c>
      <c r="AD4993">
        <f t="shared" si="542"/>
        <v>1</v>
      </c>
      <c r="AE4993">
        <f t="shared" si="543"/>
        <v>1</v>
      </c>
      <c r="AF4993" t="str">
        <f t="shared" si="544"/>
        <v>No</v>
      </c>
      <c r="AG4993">
        <f t="shared" ca="1" si="545"/>
        <v>470</v>
      </c>
      <c r="AH4993" t="str">
        <f ca="1">IF(OR(V4993="",AG4993=""),"Yes",IF(AG4993&gt;Config!$B$41,"Yes","No"))</f>
        <v>Yes</v>
      </c>
    </row>
    <row r="4994" spans="1:34" x14ac:dyDescent="0.25">
      <c r="A4994" s="1" t="s">
        <v>33040</v>
      </c>
      <c r="B4994" s="1" t="s">
        <v>678</v>
      </c>
      <c r="C4994" s="1" t="s">
        <v>43</v>
      </c>
      <c r="D4994" s="1" t="s">
        <v>11575</v>
      </c>
      <c r="E4994" s="1" t="s">
        <v>35805</v>
      </c>
      <c r="F4994" s="1" t="s">
        <v>33041</v>
      </c>
      <c r="G4994" t="str">
        <f t="shared" si="539"/>
        <v>Valid</v>
      </c>
      <c r="H4994" s="1" t="s">
        <v>33042</v>
      </c>
      <c r="I4994" t="str" cm="1">
        <f t="array" ref="I4994">IF(OR(TRIM(H4994)="",ISNUMBER(SEARCH("#",H4994)),AA4994&lt;Config!$B$8,SUMPRODUCT(--ISNUMBER(SEARCH({"a";"b";"c";"d";"e";"f";"g";"h";"i";"j";"k";"l";"m";"n";"o";"p";"q";"r";"s";"t";"u";"v";"w";"x";"y";"z"},H4994)))&gt;0),"Invalid","Valid")</f>
        <v>Valid</v>
      </c>
      <c r="J4994" s="1" t="s">
        <v>33043</v>
      </c>
      <c r="K4994" s="1" t="s">
        <v>369</v>
      </c>
      <c r="L4994" s="1" t="s">
        <v>102</v>
      </c>
      <c r="M4994" s="1" t="s">
        <v>103</v>
      </c>
      <c r="N4994" s="1" t="s">
        <v>31</v>
      </c>
      <c r="O4994" s="1" t="s">
        <v>180</v>
      </c>
      <c r="P4994" t="s">
        <v>53</v>
      </c>
      <c r="Q4994" s="1" t="s">
        <v>181</v>
      </c>
      <c r="R4994" s="1" t="s">
        <v>55</v>
      </c>
      <c r="S4994" s="1" t="s">
        <v>33044</v>
      </c>
      <c r="T4994" s="1" t="s">
        <v>33045</v>
      </c>
      <c r="U4994" s="1" t="s">
        <v>2292</v>
      </c>
      <c r="V4994" s="1" t="s">
        <v>2308</v>
      </c>
      <c r="W4994" s="1" t="s">
        <v>40</v>
      </c>
      <c r="X4994" t="str">
        <f t="shared" si="540"/>
        <v>Complete</v>
      </c>
      <c r="Y4994">
        <f>MAX(0,100-IF(G4994="Invalid",Config!$B$5,0)-IF(I4994="Invalid",Config!$B$6,0)-IF(X4994="Incomplete",Config!$B$7,0)-IF(AF4994="Yes",Config!$B$37,0))</f>
        <v>100</v>
      </c>
      <c r="Z4994" s="1">
        <f>IF(OR(TRIM(B4994)="",COUNTIF(Config!$B$15:$B$19,B4994)&gt;0),1,0)+IF(OR(TRIM(C4994)="",COUNTIF(Config!$B$15:$B$19,C4994)&gt;0),1,0)+IF(OR(TRIM(F4994)="",COUNTIF(Config!$B$15:$B$19,F4994)&gt;0),1,0)+IF(OR(TRIM(H4994)="",COUNTIF(Config!$B$15:$B$19,H4994)&gt;0),1,0)+IF(OR(TRIM(E4994)="",COUNTIF(Config!$B$15:$B$19,E4994)&gt;0),1,0)+IF(OR(TRIM(K4994)="",COUNTIF(Config!$B$15:$B$19,K4994)&gt;0),1,0)+IF(OR(TRIM(P4994)="",COUNTIF(Config!$B$15:$B$19,P4994)&gt;0),1,0)+IF(OR(TRIM(R4994)="",COUNTIF(Config!$B$15:$B$19,R4994)&gt;0),1,0)</f>
        <v>0</v>
      </c>
      <c r="AA4994" s="1" cm="1">
        <f t="array" ref="AA4994">SUMPRODUCT(LEN(H4994)-LEN(SUBSTITUTE(H4994,{"0";"1";"2";"3";"4";"5";"6";"7";"8";"9"},"")))</f>
        <v>12</v>
      </c>
      <c r="AC4994" t="str">
        <f t="shared" si="541"/>
        <v/>
      </c>
      <c r="AD4994">
        <f t="shared" si="542"/>
        <v>1</v>
      </c>
      <c r="AE4994">
        <f t="shared" si="543"/>
        <v>1</v>
      </c>
      <c r="AF4994" t="str">
        <f t="shared" si="544"/>
        <v>No</v>
      </c>
      <c r="AG4994">
        <f t="shared" ca="1" si="545"/>
        <v>191</v>
      </c>
      <c r="AH4994" t="str">
        <f ca="1">IF(OR(V4994="",AG4994=""),"Yes",IF(AG4994&gt;Config!$B$41,"Yes","No"))</f>
        <v>No</v>
      </c>
    </row>
    <row r="4995" spans="1:34" x14ac:dyDescent="0.25">
      <c r="A4995" s="1" t="s">
        <v>33046</v>
      </c>
      <c r="B4995" s="1" t="s">
        <v>397</v>
      </c>
      <c r="C4995" s="1" t="s">
        <v>566</v>
      </c>
      <c r="D4995" s="1" t="s">
        <v>24040</v>
      </c>
      <c r="E4995" s="1" t="s">
        <v>310</v>
      </c>
      <c r="F4995" s="1" t="s">
        <v>33047</v>
      </c>
      <c r="G4995" t="str">
        <f t="shared" ref="G4995:G5058" si="546">IFERROR(IF(OR(TRIM(F4995)="",LEN(F4995)-LEN(SUBSTITUTE(F4995,"@",""))&lt;&gt;1,FIND("@",F4995)=1,RIGHT(F4995,1)=".",ISNUMBER(SEARCH(" ",F4995)),ISERROR(FIND(".",F4995,FIND("@",F4995)+2))),"Invalid","Valid"),"Invalid")</f>
        <v>Valid</v>
      </c>
      <c r="H4995" s="1" t="s">
        <v>884</v>
      </c>
      <c r="I4995" t="str" cm="1">
        <f t="array" ref="I4995">IF(OR(TRIM(H4995)="",ISNUMBER(SEARCH("#",H4995)),AA4995&lt;Config!$B$8,SUMPRODUCT(--ISNUMBER(SEARCH({"a";"b";"c";"d";"e";"f";"g";"h";"i";"j";"k";"l";"m";"n";"o";"p";"q";"r";"s";"t";"u";"v";"w";"x";"y";"z"},H4995)))&gt;0),"Invalid","Valid")</f>
        <v>Invalid</v>
      </c>
      <c r="J4995" s="1" t="s">
        <v>33048</v>
      </c>
      <c r="K4995" s="1" t="s">
        <v>28</v>
      </c>
      <c r="L4995" s="1" t="s">
        <v>29</v>
      </c>
      <c r="M4995" s="1" t="s">
        <v>103</v>
      </c>
      <c r="N4995" s="1" t="s">
        <v>713</v>
      </c>
      <c r="O4995" s="1" t="s">
        <v>196</v>
      </c>
      <c r="P4995" t="s">
        <v>53</v>
      </c>
      <c r="Q4995" s="1" t="s">
        <v>54</v>
      </c>
      <c r="R4995" s="1" t="s">
        <v>150</v>
      </c>
      <c r="S4995" s="1" t="s">
        <v>33049</v>
      </c>
      <c r="T4995" s="1" t="s">
        <v>33050</v>
      </c>
      <c r="U4995" s="1" t="s">
        <v>7992</v>
      </c>
      <c r="V4995" s="1" t="s">
        <v>23323</v>
      </c>
      <c r="W4995" s="1" t="s">
        <v>75</v>
      </c>
      <c r="X4995" t="str">
        <f t="shared" ref="X4995:X5058" si="547">IF(Z4995=0,"Complete","Incomplete")</f>
        <v>Complete</v>
      </c>
      <c r="Y4995">
        <f>MAX(0,100-IF(G4995="Invalid",Config!$B$5,0)-IF(I4995="Invalid",Config!$B$6,0)-IF(X4995="Incomplete",Config!$B$7,0)-IF(AF4995="Yes",Config!$B$37,0))</f>
        <v>80</v>
      </c>
      <c r="Z4995" s="1">
        <f>IF(OR(TRIM(B4995)="",COUNTIF(Config!$B$15:$B$19,B4995)&gt;0),1,0)+IF(OR(TRIM(C4995)="",COUNTIF(Config!$B$15:$B$19,C4995)&gt;0),1,0)+IF(OR(TRIM(F4995)="",COUNTIF(Config!$B$15:$B$19,F4995)&gt;0),1,0)+IF(OR(TRIM(H4995)="",COUNTIF(Config!$B$15:$B$19,H4995)&gt;0),1,0)+IF(OR(TRIM(E4995)="",COUNTIF(Config!$B$15:$B$19,E4995)&gt;0),1,0)+IF(OR(TRIM(K4995)="",COUNTIF(Config!$B$15:$B$19,K4995)&gt;0),1,0)+IF(OR(TRIM(P4995)="",COUNTIF(Config!$B$15:$B$19,P4995)&gt;0),1,0)+IF(OR(TRIM(R4995)="",COUNTIF(Config!$B$15:$B$19,R4995)&gt;0),1,0)</f>
        <v>0</v>
      </c>
      <c r="AA4995" s="1" cm="1">
        <f t="array" ref="AA4995">SUMPRODUCT(LEN(H4995)-LEN(SUBSTITUTE(H4995,{"0";"1";"2";"3";"4";"5";"6";"7";"8";"9"},"")))</f>
        <v>3</v>
      </c>
      <c r="AC4995" t="str">
        <f t="shared" ref="AC4995:AC5058" si="548">_xlfn.TEXTJOIN("; ",TRUE,IF(G4995="Invalid","Invalid Email",""),IF(I4995="Invalid","Invalid Phone",""),IF(X4995="Incomplete","Incomplete Profile",""),IF(AF4995="Yes","Potential Duplicate",""))</f>
        <v>Invalid Phone</v>
      </c>
      <c r="AD4995">
        <f t="shared" ref="AD4995:AD5058" si="549">IF(OR(TRIM(F4995)="",G4995="Invalid"),0,COUNTIF($F$2:$F$5131,F4995))</f>
        <v>1</v>
      </c>
      <c r="AE4995">
        <f t="shared" ref="AE4995:AE5058" si="550">IF(OR(TRIM(H4995)="",I4995="Invalid"),0,COUNTIF($H$2:$H$5131,H4995))</f>
        <v>0</v>
      </c>
      <c r="AF4995" t="str">
        <f t="shared" ref="AF4995:AF5058" si="551">IF(OR(AD4995&gt;1,AE4995&gt;1),"Yes","No")</f>
        <v>No</v>
      </c>
      <c r="AG4995">
        <f t="shared" ref="AG4995:AG5058" ca="1" si="552">IFERROR(TODAY()-DATEVALUE(V4995),IFERROR(TODAY()-DATE(VALUE(RIGHT(V4995,4)),VALUE(MID(V4995,FIND("/",V4995)+1,FIND("/",V4995,FIND("/",V4995)+1)-FIND("/",V4995)-1)),VALUE(LEFT(V4995,FIND("/",V4995)-1))),""))</f>
        <v>346</v>
      </c>
      <c r="AH4995" t="str">
        <f ca="1">IF(OR(V4995="",AG4995=""),"Yes",IF(AG4995&gt;Config!$B$41,"Yes","No"))</f>
        <v>No</v>
      </c>
    </row>
    <row r="4996" spans="1:34" x14ac:dyDescent="0.25">
      <c r="A4996" s="1" t="s">
        <v>33051</v>
      </c>
      <c r="B4996" s="1" t="s">
        <v>2374</v>
      </c>
      <c r="C4996" s="1" t="s">
        <v>398</v>
      </c>
      <c r="D4996" s="1" t="s">
        <v>33052</v>
      </c>
      <c r="E4996" s="1" t="s">
        <v>33817</v>
      </c>
      <c r="F4996" s="1" t="s">
        <v>33053</v>
      </c>
      <c r="G4996" t="str">
        <f t="shared" si="546"/>
        <v>Valid</v>
      </c>
      <c r="H4996" s="1" t="s">
        <v>33054</v>
      </c>
      <c r="I4996" t="str" cm="1">
        <f t="array" ref="I4996">IF(OR(TRIM(H4996)="",ISNUMBER(SEARCH("#",H4996)),AA4996&lt;Config!$B$8,SUMPRODUCT(--ISNUMBER(SEARCH({"a";"b";"c";"d";"e";"f";"g";"h";"i";"j";"k";"l";"m";"n";"o";"p";"q";"r";"s";"t";"u";"v";"w";"x";"y";"z"},H4996)))&gt;0),"Invalid","Valid")</f>
        <v>Valid</v>
      </c>
      <c r="J4996" s="1" t="s">
        <v>33055</v>
      </c>
      <c r="K4996" s="1" t="s">
        <v>195</v>
      </c>
      <c r="L4996" s="1" t="s">
        <v>49</v>
      </c>
      <c r="M4996" s="1" t="s">
        <v>50</v>
      </c>
      <c r="N4996" s="1" t="s">
        <v>33819</v>
      </c>
      <c r="O4996" s="1" t="s">
        <v>69</v>
      </c>
      <c r="P4996" t="s">
        <v>87</v>
      </c>
      <c r="Q4996" s="1" t="s">
        <v>166</v>
      </c>
      <c r="R4996" s="1" t="s">
        <v>89</v>
      </c>
      <c r="S4996" s="1" t="s">
        <v>1553</v>
      </c>
      <c r="T4996" s="1" t="s">
        <v>33056</v>
      </c>
      <c r="U4996" s="1" t="s">
        <v>7295</v>
      </c>
      <c r="V4996" s="1" t="s">
        <v>8893</v>
      </c>
      <c r="W4996" s="1" t="s">
        <v>33823</v>
      </c>
      <c r="X4996" t="str">
        <f t="shared" si="547"/>
        <v>Complete</v>
      </c>
      <c r="Y4996">
        <f>MAX(0,100-IF(G4996="Invalid",Config!$B$5,0)-IF(I4996="Invalid",Config!$B$6,0)-IF(X4996="Incomplete",Config!$B$7,0)-IF(AF4996="Yes",Config!$B$37,0))</f>
        <v>100</v>
      </c>
      <c r="Z4996" s="1">
        <f>IF(OR(TRIM(B4996)="",COUNTIF(Config!$B$15:$B$19,B4996)&gt;0),1,0)+IF(OR(TRIM(C4996)="",COUNTIF(Config!$B$15:$B$19,C4996)&gt;0),1,0)+IF(OR(TRIM(F4996)="",COUNTIF(Config!$B$15:$B$19,F4996)&gt;0),1,0)+IF(OR(TRIM(H4996)="",COUNTIF(Config!$B$15:$B$19,H4996)&gt;0),1,0)+IF(OR(TRIM(E4996)="",COUNTIF(Config!$B$15:$B$19,E4996)&gt;0),1,0)+IF(OR(TRIM(K4996)="",COUNTIF(Config!$B$15:$B$19,K4996)&gt;0),1,0)+IF(OR(TRIM(P4996)="",COUNTIF(Config!$B$15:$B$19,P4996)&gt;0),1,0)+IF(OR(TRIM(R4996)="",COUNTIF(Config!$B$15:$B$19,R4996)&gt;0),1,0)</f>
        <v>0</v>
      </c>
      <c r="AA4996" s="1" cm="1">
        <f t="array" ref="AA4996">SUMPRODUCT(LEN(H4996)-LEN(SUBSTITUTE(H4996,{"0";"1";"2";"3";"4";"5";"6";"7";"8";"9"},"")))</f>
        <v>11</v>
      </c>
      <c r="AC4996" t="str">
        <f t="shared" si="548"/>
        <v/>
      </c>
      <c r="AD4996">
        <f t="shared" si="549"/>
        <v>1</v>
      </c>
      <c r="AE4996">
        <f t="shared" si="550"/>
        <v>1</v>
      </c>
      <c r="AF4996" t="str">
        <f t="shared" si="551"/>
        <v>No</v>
      </c>
      <c r="AG4996">
        <f t="shared" ca="1" si="552"/>
        <v>92</v>
      </c>
      <c r="AH4996" t="str">
        <f ca="1">IF(OR(V4996="",AG4996=""),"Yes",IF(AG4996&gt;Config!$B$41,"Yes","No"))</f>
        <v>No</v>
      </c>
    </row>
    <row r="4997" spans="1:34" x14ac:dyDescent="0.25">
      <c r="A4997" s="1" t="s">
        <v>33057</v>
      </c>
      <c r="B4997" s="1" t="s">
        <v>1858</v>
      </c>
      <c r="C4997" s="1" t="s">
        <v>1339</v>
      </c>
      <c r="D4997" s="1" t="s">
        <v>33058</v>
      </c>
      <c r="E4997" s="1" t="s">
        <v>191</v>
      </c>
      <c r="F4997" s="1" t="s">
        <v>33059</v>
      </c>
      <c r="G4997" t="str">
        <f t="shared" si="546"/>
        <v>Valid</v>
      </c>
      <c r="H4997" s="1" t="s">
        <v>33060</v>
      </c>
      <c r="I4997" t="str" cm="1">
        <f t="array" ref="I4997">IF(OR(TRIM(H4997)="",ISNUMBER(SEARCH("#",H4997)),AA4997&lt;Config!$B$8,SUMPRODUCT(--ISNUMBER(SEARCH({"a";"b";"c";"d";"e";"f";"g";"h";"i";"j";"k";"l";"m";"n";"o";"p";"q";"r";"s";"t";"u";"v";"w";"x";"y";"z"},H4997)))&gt;0),"Invalid","Valid")</f>
        <v>Valid</v>
      </c>
      <c r="J4997" s="1" t="s">
        <v>33061</v>
      </c>
      <c r="K4997" s="1" t="s">
        <v>28</v>
      </c>
      <c r="L4997" s="1" t="s">
        <v>84</v>
      </c>
      <c r="M4997" s="1" t="s">
        <v>235</v>
      </c>
      <c r="N4997" s="1" t="s">
        <v>148</v>
      </c>
      <c r="O4997" s="1" t="s">
        <v>69</v>
      </c>
      <c r="P4997" t="s">
        <v>328</v>
      </c>
      <c r="Q4997" s="1" t="s">
        <v>1046</v>
      </c>
      <c r="R4997" s="1" t="s">
        <v>571</v>
      </c>
      <c r="S4997" s="1" t="s">
        <v>10056</v>
      </c>
      <c r="T4997" s="1" t="s">
        <v>33062</v>
      </c>
      <c r="U4997" s="1" t="s">
        <v>6989</v>
      </c>
      <c r="V4997" s="1" t="s">
        <v>14055</v>
      </c>
      <c r="W4997" s="1" t="s">
        <v>202</v>
      </c>
      <c r="X4997" t="str">
        <f t="shared" si="547"/>
        <v>Complete</v>
      </c>
      <c r="Y4997">
        <f>MAX(0,100-IF(G4997="Invalid",Config!$B$5,0)-IF(I4997="Invalid",Config!$B$6,0)-IF(X4997="Incomplete",Config!$B$7,0)-IF(AF4997="Yes",Config!$B$37,0))</f>
        <v>100</v>
      </c>
      <c r="Z4997" s="1">
        <f>IF(OR(TRIM(B4997)="",COUNTIF(Config!$B$15:$B$19,B4997)&gt;0),1,0)+IF(OR(TRIM(C4997)="",COUNTIF(Config!$B$15:$B$19,C4997)&gt;0),1,0)+IF(OR(TRIM(F4997)="",COUNTIF(Config!$B$15:$B$19,F4997)&gt;0),1,0)+IF(OR(TRIM(H4997)="",COUNTIF(Config!$B$15:$B$19,H4997)&gt;0),1,0)+IF(OR(TRIM(E4997)="",COUNTIF(Config!$B$15:$B$19,E4997)&gt;0),1,0)+IF(OR(TRIM(K4997)="",COUNTIF(Config!$B$15:$B$19,K4997)&gt;0),1,0)+IF(OR(TRIM(P4997)="",COUNTIF(Config!$B$15:$B$19,P4997)&gt;0),1,0)+IF(OR(TRIM(R4997)="",COUNTIF(Config!$B$15:$B$19,R4997)&gt;0),1,0)</f>
        <v>0</v>
      </c>
      <c r="AA4997" s="1" cm="1">
        <f t="array" ref="AA4997">SUMPRODUCT(LEN(H4997)-LEN(SUBSTITUTE(H4997,{"0";"1";"2";"3";"4";"5";"6";"7";"8";"9"},"")))</f>
        <v>11</v>
      </c>
      <c r="AC4997" t="str">
        <f t="shared" si="548"/>
        <v/>
      </c>
      <c r="AD4997">
        <f t="shared" si="549"/>
        <v>1</v>
      </c>
      <c r="AE4997">
        <f t="shared" si="550"/>
        <v>1</v>
      </c>
      <c r="AF4997" t="str">
        <f t="shared" si="551"/>
        <v>No</v>
      </c>
      <c r="AG4997">
        <f t="shared" ca="1" si="552"/>
        <v>62</v>
      </c>
      <c r="AH4997" t="str">
        <f ca="1">IF(OR(V4997="",AG4997=""),"Yes",IF(AG4997&gt;Config!$B$41,"Yes","No"))</f>
        <v>No</v>
      </c>
    </row>
    <row r="4998" spans="1:34" x14ac:dyDescent="0.25">
      <c r="A4998" s="1" t="s">
        <v>33063</v>
      </c>
      <c r="B4998" s="1" t="s">
        <v>456</v>
      </c>
      <c r="C4998" s="1" t="s">
        <v>899</v>
      </c>
      <c r="D4998" s="1" t="s">
        <v>18516</v>
      </c>
      <c r="E4998" s="1" t="s">
        <v>283</v>
      </c>
      <c r="F4998" s="1" t="s">
        <v>33064</v>
      </c>
      <c r="G4998" t="str">
        <f t="shared" si="546"/>
        <v>Valid</v>
      </c>
      <c r="H4998" s="1" t="s">
        <v>33065</v>
      </c>
      <c r="I4998" t="str" cm="1">
        <f t="array" ref="I4998">IF(OR(TRIM(H4998)="",ISNUMBER(SEARCH("#",H4998)),AA4998&lt;Config!$B$8,SUMPRODUCT(--ISNUMBER(SEARCH({"a";"b";"c";"d";"e";"f";"g";"h";"i";"j";"k";"l";"m";"n";"o";"p";"q";"r";"s";"t";"u";"v";"w";"x";"y";"z"},H4998)))&gt;0),"Invalid","Valid")</f>
        <v>Valid</v>
      </c>
      <c r="J4998" s="1" t="s">
        <v>33066</v>
      </c>
      <c r="K4998" s="1" t="s">
        <v>369</v>
      </c>
      <c r="L4998" s="1" t="s">
        <v>29</v>
      </c>
      <c r="M4998" s="1" t="s">
        <v>135</v>
      </c>
      <c r="N4998" s="1" t="s">
        <v>33819</v>
      </c>
      <c r="O4998" s="1" t="s">
        <v>69</v>
      </c>
      <c r="P4998" t="s">
        <v>104</v>
      </c>
      <c r="Q4998" s="1" t="s">
        <v>302</v>
      </c>
      <c r="R4998" s="1" t="s">
        <v>105</v>
      </c>
      <c r="S4998" s="1" t="s">
        <v>12021</v>
      </c>
      <c r="T4998" s="1" t="s">
        <v>33067</v>
      </c>
      <c r="U4998" s="1" t="s">
        <v>33068</v>
      </c>
      <c r="V4998" s="1" t="s">
        <v>3544</v>
      </c>
      <c r="W4998" s="1" t="s">
        <v>125</v>
      </c>
      <c r="X4998" t="str">
        <f t="shared" si="547"/>
        <v>Complete</v>
      </c>
      <c r="Y4998">
        <f>MAX(0,100-IF(G4998="Invalid",Config!$B$5,0)-IF(I4998="Invalid",Config!$B$6,0)-IF(X4998="Incomplete",Config!$B$7,0)-IF(AF4998="Yes",Config!$B$37,0))</f>
        <v>100</v>
      </c>
      <c r="Z4998" s="1">
        <f>IF(OR(TRIM(B4998)="",COUNTIF(Config!$B$15:$B$19,B4998)&gt;0),1,0)+IF(OR(TRIM(C4998)="",COUNTIF(Config!$B$15:$B$19,C4998)&gt;0),1,0)+IF(OR(TRIM(F4998)="",COUNTIF(Config!$B$15:$B$19,F4998)&gt;0),1,0)+IF(OR(TRIM(H4998)="",COUNTIF(Config!$B$15:$B$19,H4998)&gt;0),1,0)+IF(OR(TRIM(E4998)="",COUNTIF(Config!$B$15:$B$19,E4998)&gt;0),1,0)+IF(OR(TRIM(K4998)="",COUNTIF(Config!$B$15:$B$19,K4998)&gt;0),1,0)+IF(OR(TRIM(P4998)="",COUNTIF(Config!$B$15:$B$19,P4998)&gt;0),1,0)+IF(OR(TRIM(R4998)="",COUNTIF(Config!$B$15:$B$19,R4998)&gt;0),1,0)</f>
        <v>0</v>
      </c>
      <c r="AA4998" s="1" cm="1">
        <f t="array" ref="AA4998">SUMPRODUCT(LEN(H4998)-LEN(SUBSTITUTE(H4998,{"0";"1";"2";"3";"4";"5";"6";"7";"8";"9"},"")))</f>
        <v>11</v>
      </c>
      <c r="AC4998" t="str">
        <f t="shared" si="548"/>
        <v/>
      </c>
      <c r="AD4998">
        <f t="shared" si="549"/>
        <v>1</v>
      </c>
      <c r="AE4998">
        <f t="shared" si="550"/>
        <v>1</v>
      </c>
      <c r="AF4998" t="str">
        <f t="shared" si="551"/>
        <v>No</v>
      </c>
      <c r="AG4998">
        <f t="shared" ca="1" si="552"/>
        <v>380</v>
      </c>
      <c r="AH4998" t="str">
        <f ca="1">IF(OR(V4998="",AG4998=""),"Yes",IF(AG4998&gt;Config!$B$41,"Yes","No"))</f>
        <v>Yes</v>
      </c>
    </row>
    <row r="4999" spans="1:34" x14ac:dyDescent="0.25">
      <c r="A4999" s="1" t="s">
        <v>33069</v>
      </c>
      <c r="B4999" s="1" t="s">
        <v>1241</v>
      </c>
      <c r="C4999" s="1" t="s">
        <v>337</v>
      </c>
      <c r="D4999" s="1" t="s">
        <v>10103</v>
      </c>
      <c r="E4999" s="1" t="s">
        <v>339</v>
      </c>
      <c r="F4999" s="1" t="s">
        <v>33070</v>
      </c>
      <c r="G4999" t="str">
        <f t="shared" si="546"/>
        <v>Valid</v>
      </c>
      <c r="H4999" s="1" t="s">
        <v>33071</v>
      </c>
      <c r="I4999" t="str" cm="1">
        <f t="array" ref="I4999">IF(OR(TRIM(H4999)="",ISNUMBER(SEARCH("#",H4999)),AA4999&lt;Config!$B$8,SUMPRODUCT(--ISNUMBER(SEARCH({"a";"b";"c";"d";"e";"f";"g";"h";"i";"j";"k";"l";"m";"n";"o";"p";"q";"r";"s";"t";"u";"v";"w";"x";"y";"z"},H4999)))&gt;0),"Invalid","Valid")</f>
        <v>Valid</v>
      </c>
      <c r="J4999" s="1" t="s">
        <v>33072</v>
      </c>
      <c r="K4999" s="1" t="s">
        <v>250</v>
      </c>
      <c r="L4999" s="1" t="s">
        <v>134</v>
      </c>
      <c r="M4999" s="1" t="s">
        <v>165</v>
      </c>
      <c r="N4999" s="1" t="s">
        <v>211</v>
      </c>
      <c r="O4999" s="1" t="s">
        <v>180</v>
      </c>
      <c r="P4999" t="s">
        <v>33</v>
      </c>
      <c r="Q4999" s="1" t="s">
        <v>1099</v>
      </c>
      <c r="R4999" s="1" t="s">
        <v>1716</v>
      </c>
      <c r="S4999" s="1" t="s">
        <v>33073</v>
      </c>
      <c r="T4999" s="1" t="s">
        <v>33074</v>
      </c>
      <c r="U4999" s="1" t="s">
        <v>7765</v>
      </c>
      <c r="V4999" s="1" t="s">
        <v>140</v>
      </c>
      <c r="W4999" s="1" t="s">
        <v>75</v>
      </c>
      <c r="X4999" t="str">
        <f t="shared" si="547"/>
        <v>Complete</v>
      </c>
      <c r="Y4999">
        <f>MAX(0,100-IF(G4999="Invalid",Config!$B$5,0)-IF(I4999="Invalid",Config!$B$6,0)-IF(X4999="Incomplete",Config!$B$7,0)-IF(AF4999="Yes",Config!$B$37,0))</f>
        <v>100</v>
      </c>
      <c r="Z4999" s="1">
        <f>IF(OR(TRIM(B4999)="",COUNTIF(Config!$B$15:$B$19,B4999)&gt;0),1,0)+IF(OR(TRIM(C4999)="",COUNTIF(Config!$B$15:$B$19,C4999)&gt;0),1,0)+IF(OR(TRIM(F4999)="",COUNTIF(Config!$B$15:$B$19,F4999)&gt;0),1,0)+IF(OR(TRIM(H4999)="",COUNTIF(Config!$B$15:$B$19,H4999)&gt;0),1,0)+IF(OR(TRIM(E4999)="",COUNTIF(Config!$B$15:$B$19,E4999)&gt;0),1,0)+IF(OR(TRIM(K4999)="",COUNTIF(Config!$B$15:$B$19,K4999)&gt;0),1,0)+IF(OR(TRIM(P4999)="",COUNTIF(Config!$B$15:$B$19,P4999)&gt;0),1,0)+IF(OR(TRIM(R4999)="",COUNTIF(Config!$B$15:$B$19,R4999)&gt;0),1,0)</f>
        <v>0</v>
      </c>
      <c r="AA4999" s="1" cm="1">
        <f t="array" ref="AA4999">SUMPRODUCT(LEN(H4999)-LEN(SUBSTITUTE(H4999,{"0";"1";"2";"3";"4";"5";"6";"7";"8";"9"},"")))</f>
        <v>10</v>
      </c>
      <c r="AC4999" t="str">
        <f t="shared" si="548"/>
        <v/>
      </c>
      <c r="AD4999">
        <f t="shared" si="549"/>
        <v>1</v>
      </c>
      <c r="AE4999">
        <f t="shared" si="550"/>
        <v>1</v>
      </c>
      <c r="AF4999" t="str">
        <f t="shared" si="551"/>
        <v>No</v>
      </c>
      <c r="AG4999">
        <f t="shared" ca="1" si="552"/>
        <v>37</v>
      </c>
      <c r="AH4999" t="str">
        <f ca="1">IF(OR(V4999="",AG4999=""),"Yes",IF(AG4999&gt;Config!$B$41,"Yes","No"))</f>
        <v>No</v>
      </c>
    </row>
    <row r="5000" spans="1:34" x14ac:dyDescent="0.25">
      <c r="A5000" s="1" t="s">
        <v>33075</v>
      </c>
      <c r="B5000" s="1" t="s">
        <v>534</v>
      </c>
      <c r="C5000" s="1" t="s">
        <v>861</v>
      </c>
      <c r="D5000" s="1" t="s">
        <v>7788</v>
      </c>
      <c r="E5000" s="1" t="s">
        <v>35747</v>
      </c>
      <c r="F5000" s="1" t="s">
        <v>33076</v>
      </c>
      <c r="G5000" t="str">
        <f t="shared" si="546"/>
        <v>Valid</v>
      </c>
      <c r="H5000" s="1" t="s">
        <v>33077</v>
      </c>
      <c r="I5000" t="str" cm="1">
        <f t="array" ref="I5000">IF(OR(TRIM(H5000)="",ISNUMBER(SEARCH("#",H5000)),AA5000&lt;Config!$B$8,SUMPRODUCT(--ISNUMBER(SEARCH({"a";"b";"c";"d";"e";"f";"g";"h";"i";"j";"k";"l";"m";"n";"o";"p";"q";"r";"s";"t";"u";"v";"w";"x";"y";"z"},H5000)))&gt;0),"Invalid","Valid")</f>
        <v>Valid</v>
      </c>
      <c r="J5000" s="1" t="s">
        <v>33078</v>
      </c>
      <c r="K5000" s="1" t="s">
        <v>250</v>
      </c>
      <c r="L5000" s="1" t="s">
        <v>164</v>
      </c>
      <c r="M5000" s="1" t="s">
        <v>235</v>
      </c>
      <c r="N5000" s="1" t="s">
        <v>68</v>
      </c>
      <c r="O5000" s="1" t="s">
        <v>266</v>
      </c>
      <c r="P5000" t="s">
        <v>53</v>
      </c>
      <c r="Q5000" s="1" t="s">
        <v>150</v>
      </c>
      <c r="R5000" s="1" t="s">
        <v>415</v>
      </c>
      <c r="S5000" s="1" t="s">
        <v>1996</v>
      </c>
      <c r="T5000" s="1" t="s">
        <v>33079</v>
      </c>
      <c r="U5000" s="1" t="s">
        <v>33080</v>
      </c>
      <c r="V5000" s="1" t="s">
        <v>3270</v>
      </c>
      <c r="W5000" s="1" t="s">
        <v>293</v>
      </c>
      <c r="X5000" t="str">
        <f t="shared" si="547"/>
        <v>Complete</v>
      </c>
      <c r="Y5000">
        <f>MAX(0,100-IF(G5000="Invalid",Config!$B$5,0)-IF(I5000="Invalid",Config!$B$6,0)-IF(X5000="Incomplete",Config!$B$7,0)-IF(AF5000="Yes",Config!$B$37,0))</f>
        <v>100</v>
      </c>
      <c r="Z5000" s="1">
        <f>IF(OR(TRIM(B5000)="",COUNTIF(Config!$B$15:$B$19,B5000)&gt;0),1,0)+IF(OR(TRIM(C5000)="",COUNTIF(Config!$B$15:$B$19,C5000)&gt;0),1,0)+IF(OR(TRIM(F5000)="",COUNTIF(Config!$B$15:$B$19,F5000)&gt;0),1,0)+IF(OR(TRIM(H5000)="",COUNTIF(Config!$B$15:$B$19,H5000)&gt;0),1,0)+IF(OR(TRIM(E5000)="",COUNTIF(Config!$B$15:$B$19,E5000)&gt;0),1,0)+IF(OR(TRIM(K5000)="",COUNTIF(Config!$B$15:$B$19,K5000)&gt;0),1,0)+IF(OR(TRIM(P5000)="",COUNTIF(Config!$B$15:$B$19,P5000)&gt;0),1,0)+IF(OR(TRIM(R5000)="",COUNTIF(Config!$B$15:$B$19,R5000)&gt;0),1,0)</f>
        <v>0</v>
      </c>
      <c r="AA5000" s="1" cm="1">
        <f t="array" ref="AA5000">SUMPRODUCT(LEN(H5000)-LEN(SUBSTITUTE(H5000,{"0";"1";"2";"3";"4";"5";"6";"7";"8";"9"},"")))</f>
        <v>12</v>
      </c>
      <c r="AC5000" t="str">
        <f t="shared" si="548"/>
        <v/>
      </c>
      <c r="AD5000">
        <f t="shared" si="549"/>
        <v>1</v>
      </c>
      <c r="AE5000">
        <f t="shared" si="550"/>
        <v>1</v>
      </c>
      <c r="AF5000" t="str">
        <f t="shared" si="551"/>
        <v>No</v>
      </c>
      <c r="AG5000">
        <f t="shared" ca="1" si="552"/>
        <v>303</v>
      </c>
      <c r="AH5000" t="str">
        <f ca="1">IF(OR(V5000="",AG5000=""),"Yes",IF(AG5000&gt;Config!$B$41,"Yes","No"))</f>
        <v>No</v>
      </c>
    </row>
    <row r="5001" spans="1:34" x14ac:dyDescent="0.25">
      <c r="A5001" s="1" t="s">
        <v>33081</v>
      </c>
      <c r="B5001" s="1" t="s">
        <v>353</v>
      </c>
      <c r="C5001" s="1" t="s">
        <v>364</v>
      </c>
      <c r="D5001" s="1" t="s">
        <v>33082</v>
      </c>
      <c r="E5001" s="1" t="s">
        <v>159</v>
      </c>
      <c r="F5001" s="1" t="s">
        <v>33083</v>
      </c>
      <c r="G5001" t="str">
        <f t="shared" si="546"/>
        <v>Valid</v>
      </c>
      <c r="H5001" s="1" t="s">
        <v>33084</v>
      </c>
      <c r="I5001" t="str" cm="1">
        <f t="array" ref="I5001">IF(OR(TRIM(H5001)="",ISNUMBER(SEARCH("#",H5001)),AA5001&lt;Config!$B$8,SUMPRODUCT(--ISNUMBER(SEARCH({"a";"b";"c";"d";"e";"f";"g";"h";"i";"j";"k";"l";"m";"n";"o";"p";"q";"r";"s";"t";"u";"v";"w";"x";"y";"z"},H5001)))&gt;0),"Invalid","Valid")</f>
        <v>Valid</v>
      </c>
      <c r="J5001" s="1" t="s">
        <v>33085</v>
      </c>
      <c r="K5001" s="1" t="s">
        <v>481</v>
      </c>
      <c r="L5001" s="1" t="s">
        <v>29</v>
      </c>
      <c r="M5001" s="1" t="s">
        <v>85</v>
      </c>
      <c r="N5001" s="1" t="s">
        <v>211</v>
      </c>
      <c r="O5001" s="1" t="s">
        <v>52</v>
      </c>
      <c r="P5001" t="s">
        <v>53</v>
      </c>
      <c r="Q5001" s="1" t="s">
        <v>55</v>
      </c>
      <c r="R5001" s="1" t="s">
        <v>288</v>
      </c>
      <c r="S5001" s="1" t="s">
        <v>15460</v>
      </c>
      <c r="T5001" s="1" t="s">
        <v>33086</v>
      </c>
      <c r="U5001" s="1" t="s">
        <v>33087</v>
      </c>
      <c r="V5001" s="1" t="s">
        <v>8652</v>
      </c>
      <c r="W5001" s="1" t="s">
        <v>125</v>
      </c>
      <c r="X5001" t="str">
        <f t="shared" si="547"/>
        <v>Complete</v>
      </c>
      <c r="Y5001">
        <f>MAX(0,100-IF(G5001="Invalid",Config!$B$5,0)-IF(I5001="Invalid",Config!$B$6,0)-IF(X5001="Incomplete",Config!$B$7,0)-IF(AF5001="Yes",Config!$B$37,0))</f>
        <v>100</v>
      </c>
      <c r="Z5001" s="1">
        <f>IF(OR(TRIM(B5001)="",COUNTIF(Config!$B$15:$B$19,B5001)&gt;0),1,0)+IF(OR(TRIM(C5001)="",COUNTIF(Config!$B$15:$B$19,C5001)&gt;0),1,0)+IF(OR(TRIM(F5001)="",COUNTIF(Config!$B$15:$B$19,F5001)&gt;0),1,0)+IF(OR(TRIM(H5001)="",COUNTIF(Config!$B$15:$B$19,H5001)&gt;0),1,0)+IF(OR(TRIM(E5001)="",COUNTIF(Config!$B$15:$B$19,E5001)&gt;0),1,0)+IF(OR(TRIM(K5001)="",COUNTIF(Config!$B$15:$B$19,K5001)&gt;0),1,0)+IF(OR(TRIM(P5001)="",COUNTIF(Config!$B$15:$B$19,P5001)&gt;0),1,0)+IF(OR(TRIM(R5001)="",COUNTIF(Config!$B$15:$B$19,R5001)&gt;0),1,0)</f>
        <v>0</v>
      </c>
      <c r="AA5001" s="1" cm="1">
        <f t="array" ref="AA5001">SUMPRODUCT(LEN(H5001)-LEN(SUBSTITUTE(H5001,{"0";"1";"2";"3";"4";"5";"6";"7";"8";"9"},"")))</f>
        <v>10</v>
      </c>
      <c r="AC5001" t="str">
        <f t="shared" si="548"/>
        <v/>
      </c>
      <c r="AD5001">
        <f t="shared" si="549"/>
        <v>1</v>
      </c>
      <c r="AE5001">
        <f t="shared" si="550"/>
        <v>1</v>
      </c>
      <c r="AF5001" t="str">
        <f t="shared" si="551"/>
        <v>No</v>
      </c>
      <c r="AG5001">
        <f t="shared" ca="1" si="552"/>
        <v>481</v>
      </c>
      <c r="AH5001" t="str">
        <f ca="1">IF(OR(V5001="",AG5001=""),"Yes",IF(AG5001&gt;Config!$B$41,"Yes","No"))</f>
        <v>Yes</v>
      </c>
    </row>
    <row r="5002" spans="1:34" x14ac:dyDescent="0.25">
      <c r="A5002" s="1" t="s">
        <v>33088</v>
      </c>
      <c r="B5002" s="1" t="s">
        <v>851</v>
      </c>
      <c r="C5002" s="1" t="s">
        <v>535</v>
      </c>
      <c r="D5002" s="1" t="s">
        <v>22699</v>
      </c>
      <c r="E5002" s="1" t="s">
        <v>310</v>
      </c>
      <c r="F5002" s="1" t="s">
        <v>22700</v>
      </c>
      <c r="G5002" t="str">
        <f t="shared" si="546"/>
        <v>Valid</v>
      </c>
      <c r="H5002" s="1" t="s">
        <v>33089</v>
      </c>
      <c r="I5002" t="str" cm="1">
        <f t="array" ref="I5002">IF(OR(TRIM(H5002)="",ISNUMBER(SEARCH("#",H5002)),AA5002&lt;Config!$B$8,SUMPRODUCT(--ISNUMBER(SEARCH({"a";"b";"c";"d";"e";"f";"g";"h";"i";"j";"k";"l";"m";"n";"o";"p";"q";"r";"s";"t";"u";"v";"w";"x";"y";"z"},H5002)))&gt;0),"Invalid","Valid")</f>
        <v>Valid</v>
      </c>
      <c r="J5002" s="1" t="s">
        <v>22702</v>
      </c>
      <c r="K5002" s="1" t="s">
        <v>195</v>
      </c>
      <c r="L5002" s="1" t="s">
        <v>265</v>
      </c>
      <c r="M5002" s="1" t="s">
        <v>517</v>
      </c>
      <c r="N5002" s="1" t="s">
        <v>713</v>
      </c>
      <c r="O5002" s="1" t="s">
        <v>180</v>
      </c>
      <c r="P5002" t="s">
        <v>87</v>
      </c>
      <c r="Q5002" s="1" t="s">
        <v>166</v>
      </c>
      <c r="R5002" s="1" t="s">
        <v>379</v>
      </c>
      <c r="S5002" s="1" t="s">
        <v>22703</v>
      </c>
      <c r="T5002" s="1" t="s">
        <v>22704</v>
      </c>
      <c r="U5002" s="1" t="s">
        <v>1922</v>
      </c>
      <c r="V5002" s="1" t="s">
        <v>7816</v>
      </c>
      <c r="W5002" s="1" t="s">
        <v>75</v>
      </c>
      <c r="X5002" t="str">
        <f t="shared" si="547"/>
        <v>Complete</v>
      </c>
      <c r="Y5002">
        <f>MAX(0,100-IF(G5002="Invalid",Config!$B$5,0)-IF(I5002="Invalid",Config!$B$6,0)-IF(X5002="Incomplete",Config!$B$7,0)-IF(AF5002="Yes",Config!$B$37,0))</f>
        <v>75</v>
      </c>
      <c r="Z5002" s="1">
        <f>IF(OR(TRIM(B5002)="",COUNTIF(Config!$B$15:$B$19,B5002)&gt;0),1,0)+IF(OR(TRIM(C5002)="",COUNTIF(Config!$B$15:$B$19,C5002)&gt;0),1,0)+IF(OR(TRIM(F5002)="",COUNTIF(Config!$B$15:$B$19,F5002)&gt;0),1,0)+IF(OR(TRIM(H5002)="",COUNTIF(Config!$B$15:$B$19,H5002)&gt;0),1,0)+IF(OR(TRIM(E5002)="",COUNTIF(Config!$B$15:$B$19,E5002)&gt;0),1,0)+IF(OR(TRIM(K5002)="",COUNTIF(Config!$B$15:$B$19,K5002)&gt;0),1,0)+IF(OR(TRIM(P5002)="",COUNTIF(Config!$B$15:$B$19,P5002)&gt;0),1,0)+IF(OR(TRIM(R5002)="",COUNTIF(Config!$B$15:$B$19,R5002)&gt;0),1,0)</f>
        <v>0</v>
      </c>
      <c r="AA5002" s="1" cm="1">
        <f t="array" ref="AA5002">SUMPRODUCT(LEN(H5002)-LEN(SUBSTITUTE(H5002,{"0";"1";"2";"3";"4";"5";"6";"7";"8";"9"},"")))</f>
        <v>11</v>
      </c>
      <c r="AC5002" t="str">
        <f t="shared" si="548"/>
        <v>Potential Duplicate</v>
      </c>
      <c r="AD5002">
        <f t="shared" si="549"/>
        <v>2</v>
      </c>
      <c r="AE5002">
        <f t="shared" si="550"/>
        <v>1</v>
      </c>
      <c r="AF5002" t="str">
        <f t="shared" si="551"/>
        <v>Yes</v>
      </c>
      <c r="AG5002">
        <f t="shared" ca="1" si="552"/>
        <v>541</v>
      </c>
      <c r="AH5002" t="str">
        <f ca="1">IF(OR(V5002="",AG5002=""),"Yes",IF(AG5002&gt;Config!$B$41,"Yes","No"))</f>
        <v>Yes</v>
      </c>
    </row>
    <row r="5003" spans="1:34" x14ac:dyDescent="0.25">
      <c r="A5003" s="1" t="s">
        <v>33090</v>
      </c>
      <c r="B5003" s="1" t="s">
        <v>62</v>
      </c>
      <c r="C5003" s="1" t="s">
        <v>420</v>
      </c>
      <c r="D5003" s="1" t="s">
        <v>6523</v>
      </c>
      <c r="E5003" s="1" t="s">
        <v>34743</v>
      </c>
      <c r="F5003" s="1" t="s">
        <v>6524</v>
      </c>
      <c r="G5003" t="str">
        <f t="shared" si="546"/>
        <v>Valid</v>
      </c>
      <c r="H5003" s="1" t="s">
        <v>33091</v>
      </c>
      <c r="I5003" t="str" cm="1">
        <f t="array" ref="I5003">IF(OR(TRIM(H5003)="",ISNUMBER(SEARCH("#",H5003)),AA5003&lt;Config!$B$8,SUMPRODUCT(--ISNUMBER(SEARCH({"a";"b";"c";"d";"e";"f";"g";"h";"i";"j";"k";"l";"m";"n";"o";"p";"q";"r";"s";"t";"u";"v";"w";"x";"y";"z"},H5003)))&gt;0),"Invalid","Valid")</f>
        <v>Valid</v>
      </c>
      <c r="J5003" s="1" t="s">
        <v>33092</v>
      </c>
      <c r="K5003" s="1" t="s">
        <v>28</v>
      </c>
      <c r="L5003" s="1" t="s">
        <v>450</v>
      </c>
      <c r="M5003" s="1" t="s">
        <v>103</v>
      </c>
      <c r="N5003" s="1" t="s">
        <v>148</v>
      </c>
      <c r="O5003" s="1" t="s">
        <v>180</v>
      </c>
      <c r="P5003" t="s">
        <v>53</v>
      </c>
      <c r="Q5003" s="1" t="s">
        <v>55</v>
      </c>
      <c r="R5003" s="1" t="s">
        <v>70</v>
      </c>
      <c r="S5003" s="1" t="s">
        <v>3207</v>
      </c>
      <c r="T5003" s="1" t="s">
        <v>33093</v>
      </c>
      <c r="U5003" s="1" t="s">
        <v>17017</v>
      </c>
      <c r="V5003" s="1" t="s">
        <v>7396</v>
      </c>
      <c r="W5003" s="1" t="s">
        <v>33823</v>
      </c>
      <c r="X5003" t="str">
        <f t="shared" si="547"/>
        <v>Complete</v>
      </c>
      <c r="Y5003">
        <f>MAX(0,100-IF(G5003="Invalid",Config!$B$5,0)-IF(I5003="Invalid",Config!$B$6,0)-IF(X5003="Incomplete",Config!$B$7,0)-IF(AF5003="Yes",Config!$B$37,0))</f>
        <v>75</v>
      </c>
      <c r="Z5003" s="1">
        <f>IF(OR(TRIM(B5003)="",COUNTIF(Config!$B$15:$B$19,B5003)&gt;0),1,0)+IF(OR(TRIM(C5003)="",COUNTIF(Config!$B$15:$B$19,C5003)&gt;0),1,0)+IF(OR(TRIM(F5003)="",COUNTIF(Config!$B$15:$B$19,F5003)&gt;0),1,0)+IF(OR(TRIM(H5003)="",COUNTIF(Config!$B$15:$B$19,H5003)&gt;0),1,0)+IF(OR(TRIM(E5003)="",COUNTIF(Config!$B$15:$B$19,E5003)&gt;0),1,0)+IF(OR(TRIM(K5003)="",COUNTIF(Config!$B$15:$B$19,K5003)&gt;0),1,0)+IF(OR(TRIM(P5003)="",COUNTIF(Config!$B$15:$B$19,P5003)&gt;0),1,0)+IF(OR(TRIM(R5003)="",COUNTIF(Config!$B$15:$B$19,R5003)&gt;0),1,0)</f>
        <v>0</v>
      </c>
      <c r="AA5003" s="1" cm="1">
        <f t="array" ref="AA5003">SUMPRODUCT(LEN(H5003)-LEN(SUBSTITUTE(H5003,{"0";"1";"2";"3";"4";"5";"6";"7";"8";"9"},"")))</f>
        <v>12</v>
      </c>
      <c r="AC5003" t="str">
        <f t="shared" si="548"/>
        <v>Potential Duplicate</v>
      </c>
      <c r="AD5003">
        <f t="shared" si="549"/>
        <v>2</v>
      </c>
      <c r="AE5003">
        <f t="shared" si="550"/>
        <v>1</v>
      </c>
      <c r="AF5003" t="str">
        <f t="shared" si="551"/>
        <v>Yes</v>
      </c>
      <c r="AG5003">
        <f t="shared" ca="1" si="552"/>
        <v>645</v>
      </c>
      <c r="AH5003" t="str">
        <f ca="1">IF(OR(V5003="",AG5003=""),"Yes",IF(AG5003&gt;Config!$B$41,"Yes","No"))</f>
        <v>Yes</v>
      </c>
    </row>
    <row r="5004" spans="1:34" x14ac:dyDescent="0.25">
      <c r="A5004" s="1" t="s">
        <v>33094</v>
      </c>
      <c r="B5004" s="1" t="s">
        <v>431</v>
      </c>
      <c r="C5004" s="1" t="s">
        <v>566</v>
      </c>
      <c r="D5004" s="1" t="s">
        <v>33095</v>
      </c>
      <c r="E5004" s="1" t="s">
        <v>34732</v>
      </c>
      <c r="F5004" s="1" t="s">
        <v>33096</v>
      </c>
      <c r="G5004" t="str">
        <f t="shared" si="546"/>
        <v>Valid</v>
      </c>
      <c r="H5004" s="1" t="s">
        <v>33097</v>
      </c>
      <c r="I5004" t="str" cm="1">
        <f t="array" ref="I5004">IF(OR(TRIM(H5004)="",ISNUMBER(SEARCH("#",H5004)),AA5004&lt;Config!$B$8,SUMPRODUCT(--ISNUMBER(SEARCH({"a";"b";"c";"d";"e";"f";"g";"h";"i";"j";"k";"l";"m";"n";"o";"p";"q";"r";"s";"t";"u";"v";"w";"x";"y";"z"},H5004)))&gt;0),"Invalid","Valid")</f>
        <v>Valid</v>
      </c>
      <c r="J5004" s="1" t="s">
        <v>33098</v>
      </c>
      <c r="K5004" s="1" t="s">
        <v>210</v>
      </c>
      <c r="L5004" s="1" t="s">
        <v>134</v>
      </c>
      <c r="M5004" s="1" t="s">
        <v>135</v>
      </c>
      <c r="N5004" s="1" t="s">
        <v>148</v>
      </c>
      <c r="O5004" s="1" t="s">
        <v>32</v>
      </c>
      <c r="P5004" t="s">
        <v>314</v>
      </c>
      <c r="Q5004" s="1" t="s">
        <v>663</v>
      </c>
      <c r="R5004" s="1" t="s">
        <v>663</v>
      </c>
      <c r="S5004" s="1" t="s">
        <v>16151</v>
      </c>
      <c r="T5004" s="1" t="s">
        <v>33099</v>
      </c>
      <c r="U5004" s="1" t="s">
        <v>508</v>
      </c>
      <c r="V5004" s="1" t="s">
        <v>140</v>
      </c>
      <c r="W5004" s="1" t="s">
        <v>94</v>
      </c>
      <c r="X5004" t="str">
        <f t="shared" si="547"/>
        <v>Complete</v>
      </c>
      <c r="Y5004">
        <f>MAX(0,100-IF(G5004="Invalid",Config!$B$5,0)-IF(I5004="Invalid",Config!$B$6,0)-IF(X5004="Incomplete",Config!$B$7,0)-IF(AF5004="Yes",Config!$B$37,0))</f>
        <v>100</v>
      </c>
      <c r="Z5004" s="1">
        <f>IF(OR(TRIM(B5004)="",COUNTIF(Config!$B$15:$B$19,B5004)&gt;0),1,0)+IF(OR(TRIM(C5004)="",COUNTIF(Config!$B$15:$B$19,C5004)&gt;0),1,0)+IF(OR(TRIM(F5004)="",COUNTIF(Config!$B$15:$B$19,F5004)&gt;0),1,0)+IF(OR(TRIM(H5004)="",COUNTIF(Config!$B$15:$B$19,H5004)&gt;0),1,0)+IF(OR(TRIM(E5004)="",COUNTIF(Config!$B$15:$B$19,E5004)&gt;0),1,0)+IF(OR(TRIM(K5004)="",COUNTIF(Config!$B$15:$B$19,K5004)&gt;0),1,0)+IF(OR(TRIM(P5004)="",COUNTIF(Config!$B$15:$B$19,P5004)&gt;0),1,0)+IF(OR(TRIM(R5004)="",COUNTIF(Config!$B$15:$B$19,R5004)&gt;0),1,0)</f>
        <v>0</v>
      </c>
      <c r="AA5004" s="1" cm="1">
        <f t="array" ref="AA5004">SUMPRODUCT(LEN(H5004)-LEN(SUBSTITUTE(H5004,{"0";"1";"2";"3";"4";"5";"6";"7";"8";"9"},"")))</f>
        <v>10</v>
      </c>
      <c r="AC5004" t="str">
        <f t="shared" si="548"/>
        <v/>
      </c>
      <c r="AD5004">
        <f t="shared" si="549"/>
        <v>1</v>
      </c>
      <c r="AE5004">
        <f t="shared" si="550"/>
        <v>1</v>
      </c>
      <c r="AF5004" t="str">
        <f t="shared" si="551"/>
        <v>No</v>
      </c>
      <c r="AG5004">
        <f t="shared" ca="1" si="552"/>
        <v>37</v>
      </c>
      <c r="AH5004" t="str">
        <f ca="1">IF(OR(V5004="",AG5004=""),"Yes",IF(AG5004&gt;Config!$B$41,"Yes","No"))</f>
        <v>No</v>
      </c>
    </row>
    <row r="5005" spans="1:34" x14ac:dyDescent="0.25">
      <c r="A5005" s="1" t="s">
        <v>33100</v>
      </c>
      <c r="B5005" s="1" t="s">
        <v>1957</v>
      </c>
      <c r="C5005" s="1" t="s">
        <v>420</v>
      </c>
      <c r="D5005" s="1" t="s">
        <v>8743</v>
      </c>
      <c r="E5005" s="1" t="s">
        <v>34385</v>
      </c>
      <c r="F5005" s="1" t="s">
        <v>8744</v>
      </c>
      <c r="G5005" t="str">
        <f t="shared" si="546"/>
        <v>Valid</v>
      </c>
      <c r="H5005" s="1" t="s">
        <v>8745</v>
      </c>
      <c r="I5005" t="str" cm="1">
        <f t="array" ref="I5005">IF(OR(TRIM(H5005)="",ISNUMBER(SEARCH("#",H5005)),AA5005&lt;Config!$B$8,SUMPRODUCT(--ISNUMBER(SEARCH({"a";"b";"c";"d";"e";"f";"g";"h";"i";"j";"k";"l";"m";"n";"o";"p";"q";"r";"s";"t";"u";"v";"w";"x";"y";"z"},H5005)))&gt;0),"Invalid","Valid")</f>
        <v>Valid</v>
      </c>
      <c r="J5005" s="1" t="s">
        <v>8746</v>
      </c>
      <c r="K5005" s="1" t="s">
        <v>117</v>
      </c>
      <c r="L5005" s="1" t="s">
        <v>450</v>
      </c>
      <c r="M5005" s="1" t="s">
        <v>50</v>
      </c>
      <c r="N5005" s="1" t="s">
        <v>358</v>
      </c>
      <c r="O5005" s="1" t="s">
        <v>196</v>
      </c>
      <c r="P5005" t="s">
        <v>328</v>
      </c>
      <c r="Q5005" s="1" t="s">
        <v>1046</v>
      </c>
      <c r="R5005" s="1" t="s">
        <v>330</v>
      </c>
      <c r="S5005" s="1" t="s">
        <v>8747</v>
      </c>
      <c r="T5005" s="1" t="s">
        <v>8748</v>
      </c>
      <c r="U5005" s="1" t="s">
        <v>4283</v>
      </c>
      <c r="V5005" s="1" t="s">
        <v>5412</v>
      </c>
      <c r="W5005" s="1" t="s">
        <v>94</v>
      </c>
      <c r="X5005" t="str">
        <f t="shared" si="547"/>
        <v>Complete</v>
      </c>
      <c r="Y5005">
        <f>MAX(0,100-IF(G5005="Invalid",Config!$B$5,0)-IF(I5005="Invalid",Config!$B$6,0)-IF(X5005="Incomplete",Config!$B$7,0)-IF(AF5005="Yes",Config!$B$37,0))</f>
        <v>75</v>
      </c>
      <c r="Z5005" s="1">
        <f>IF(OR(TRIM(B5005)="",COUNTIF(Config!$B$15:$B$19,B5005)&gt;0),1,0)+IF(OR(TRIM(C5005)="",COUNTIF(Config!$B$15:$B$19,C5005)&gt;0),1,0)+IF(OR(TRIM(F5005)="",COUNTIF(Config!$B$15:$B$19,F5005)&gt;0),1,0)+IF(OR(TRIM(H5005)="",COUNTIF(Config!$B$15:$B$19,H5005)&gt;0),1,0)+IF(OR(TRIM(E5005)="",COUNTIF(Config!$B$15:$B$19,E5005)&gt;0),1,0)+IF(OR(TRIM(K5005)="",COUNTIF(Config!$B$15:$B$19,K5005)&gt;0),1,0)+IF(OR(TRIM(P5005)="",COUNTIF(Config!$B$15:$B$19,P5005)&gt;0),1,0)+IF(OR(TRIM(R5005)="",COUNTIF(Config!$B$15:$B$19,R5005)&gt;0),1,0)</f>
        <v>0</v>
      </c>
      <c r="AA5005" s="1" cm="1">
        <f t="array" ref="AA5005">SUMPRODUCT(LEN(H5005)-LEN(SUBSTITUTE(H5005,{"0";"1";"2";"3";"4";"5";"6";"7";"8";"9"},"")))</f>
        <v>10</v>
      </c>
      <c r="AC5005" t="str">
        <f t="shared" si="548"/>
        <v>Potential Duplicate</v>
      </c>
      <c r="AD5005">
        <f t="shared" si="549"/>
        <v>2</v>
      </c>
      <c r="AE5005">
        <f t="shared" si="550"/>
        <v>2</v>
      </c>
      <c r="AF5005" t="str">
        <f t="shared" si="551"/>
        <v>Yes</v>
      </c>
      <c r="AG5005">
        <f t="shared" ca="1" si="552"/>
        <v>660</v>
      </c>
      <c r="AH5005" t="str">
        <f ca="1">IF(OR(V5005="",AG5005=""),"Yes",IF(AG5005&gt;Config!$B$41,"Yes","No"))</f>
        <v>Yes</v>
      </c>
    </row>
    <row r="5006" spans="1:34" x14ac:dyDescent="0.25">
      <c r="A5006" s="1" t="s">
        <v>33101</v>
      </c>
      <c r="B5006" s="1" t="s">
        <v>1241</v>
      </c>
      <c r="C5006" s="1" t="s">
        <v>1496</v>
      </c>
      <c r="D5006" s="1" t="s">
        <v>18943</v>
      </c>
      <c r="E5006" s="1" t="s">
        <v>33866</v>
      </c>
      <c r="F5006" s="1" t="s">
        <v>33102</v>
      </c>
      <c r="G5006" t="str">
        <f t="shared" si="546"/>
        <v>Valid</v>
      </c>
      <c r="H5006" s="1" t="s">
        <v>33103</v>
      </c>
      <c r="I5006" t="str" cm="1">
        <f t="array" ref="I5006">IF(OR(TRIM(H5006)="",ISNUMBER(SEARCH("#",H5006)),AA5006&lt;Config!$B$8,SUMPRODUCT(--ISNUMBER(SEARCH({"a";"b";"c";"d";"e";"f";"g";"h";"i";"j";"k";"l";"m";"n";"o";"p";"q";"r";"s";"t";"u";"v";"w";"x";"y";"z"},H5006)))&gt;0),"Invalid","Valid")</f>
        <v>Valid</v>
      </c>
      <c r="J5006" s="1" t="s">
        <v>33104</v>
      </c>
      <c r="K5006" s="1" t="s">
        <v>1001</v>
      </c>
      <c r="L5006" s="1" t="s">
        <v>49</v>
      </c>
      <c r="M5006" s="1" t="s">
        <v>165</v>
      </c>
      <c r="N5006" s="1" t="s">
        <v>51</v>
      </c>
      <c r="O5006" s="1" t="s">
        <v>180</v>
      </c>
      <c r="P5006" t="s">
        <v>236</v>
      </c>
      <c r="Q5006" s="1" t="s">
        <v>254</v>
      </c>
      <c r="R5006" s="1" t="s">
        <v>238</v>
      </c>
      <c r="S5006" s="1" t="s">
        <v>2813</v>
      </c>
      <c r="T5006" s="1" t="s">
        <v>33105</v>
      </c>
      <c r="U5006" s="1" t="s">
        <v>33106</v>
      </c>
      <c r="V5006" s="1" t="s">
        <v>1272</v>
      </c>
      <c r="W5006" s="1" t="s">
        <v>186</v>
      </c>
      <c r="X5006" t="str">
        <f t="shared" si="547"/>
        <v>Complete</v>
      </c>
      <c r="Y5006">
        <f>MAX(0,100-IF(G5006="Invalid",Config!$B$5,0)-IF(I5006="Invalid",Config!$B$6,0)-IF(X5006="Incomplete",Config!$B$7,0)-IF(AF5006="Yes",Config!$B$37,0))</f>
        <v>100</v>
      </c>
      <c r="Z5006" s="1">
        <f>IF(OR(TRIM(B5006)="",COUNTIF(Config!$B$15:$B$19,B5006)&gt;0),1,0)+IF(OR(TRIM(C5006)="",COUNTIF(Config!$B$15:$B$19,C5006)&gt;0),1,0)+IF(OR(TRIM(F5006)="",COUNTIF(Config!$B$15:$B$19,F5006)&gt;0),1,0)+IF(OR(TRIM(H5006)="",COUNTIF(Config!$B$15:$B$19,H5006)&gt;0),1,0)+IF(OR(TRIM(E5006)="",COUNTIF(Config!$B$15:$B$19,E5006)&gt;0),1,0)+IF(OR(TRIM(K5006)="",COUNTIF(Config!$B$15:$B$19,K5006)&gt;0),1,0)+IF(OR(TRIM(P5006)="",COUNTIF(Config!$B$15:$B$19,P5006)&gt;0),1,0)+IF(OR(TRIM(R5006)="",COUNTIF(Config!$B$15:$B$19,R5006)&gt;0),1,0)</f>
        <v>0</v>
      </c>
      <c r="AA5006" s="1" cm="1">
        <f t="array" ref="AA5006">SUMPRODUCT(LEN(H5006)-LEN(SUBSTITUTE(H5006,{"0";"1";"2";"3";"4";"5";"6";"7";"8";"9"},"")))</f>
        <v>12</v>
      </c>
      <c r="AC5006" t="str">
        <f t="shared" si="548"/>
        <v/>
      </c>
      <c r="AD5006">
        <f t="shared" si="549"/>
        <v>1</v>
      </c>
      <c r="AE5006">
        <f t="shared" si="550"/>
        <v>1</v>
      </c>
      <c r="AF5006" t="str">
        <f t="shared" si="551"/>
        <v>No</v>
      </c>
      <c r="AG5006">
        <f t="shared" ca="1" si="552"/>
        <v>265</v>
      </c>
      <c r="AH5006" t="str">
        <f ca="1">IF(OR(V5006="",AG5006=""),"Yes",IF(AG5006&gt;Config!$B$41,"Yes","No"))</f>
        <v>No</v>
      </c>
    </row>
    <row r="5007" spans="1:34" x14ac:dyDescent="0.25">
      <c r="A5007" s="1" t="s">
        <v>33107</v>
      </c>
      <c r="B5007" s="1" t="s">
        <v>244</v>
      </c>
      <c r="C5007" s="1" t="s">
        <v>620</v>
      </c>
      <c r="D5007" s="1" t="s">
        <v>33108</v>
      </c>
      <c r="E5007" s="1" t="s">
        <v>35806</v>
      </c>
      <c r="F5007" s="1" t="s">
        <v>24007</v>
      </c>
      <c r="G5007" t="str">
        <f t="shared" si="546"/>
        <v>Valid</v>
      </c>
      <c r="H5007" s="1" t="s">
        <v>33109</v>
      </c>
      <c r="I5007" t="str" cm="1">
        <f t="array" ref="I5007">IF(OR(TRIM(H5007)="",ISNUMBER(SEARCH("#",H5007)),AA5007&lt;Config!$B$8,SUMPRODUCT(--ISNUMBER(SEARCH({"a";"b";"c";"d";"e";"f";"g";"h";"i";"j";"k";"l";"m";"n";"o";"p";"q";"r";"s";"t";"u";"v";"w";"x";"y";"z"},H5007)))&gt;0),"Invalid","Valid")</f>
        <v>Valid</v>
      </c>
      <c r="J5007" s="1" t="s">
        <v>33110</v>
      </c>
      <c r="K5007" s="1" t="s">
        <v>178</v>
      </c>
      <c r="L5007" s="1" t="s">
        <v>67</v>
      </c>
      <c r="M5007" s="1" t="s">
        <v>391</v>
      </c>
      <c r="N5007" s="1" t="s">
        <v>51</v>
      </c>
      <c r="O5007" s="1" t="s">
        <v>32</v>
      </c>
      <c r="P5007" t="s">
        <v>33</v>
      </c>
      <c r="Q5007" s="1" t="s">
        <v>34</v>
      </c>
      <c r="R5007" s="1" t="s">
        <v>482</v>
      </c>
      <c r="S5007" s="1" t="s">
        <v>33111</v>
      </c>
      <c r="T5007" s="1" t="s">
        <v>33112</v>
      </c>
      <c r="U5007" s="1" t="s">
        <v>2093</v>
      </c>
      <c r="V5007" s="1" t="s">
        <v>4412</v>
      </c>
      <c r="W5007" s="1" t="s">
        <v>33823</v>
      </c>
      <c r="X5007" t="str">
        <f t="shared" si="547"/>
        <v>Complete</v>
      </c>
      <c r="Y5007">
        <f>MAX(0,100-IF(G5007="Invalid",Config!$B$5,0)-IF(I5007="Invalid",Config!$B$6,0)-IF(X5007="Incomplete",Config!$B$7,0)-IF(AF5007="Yes",Config!$B$37,0))</f>
        <v>75</v>
      </c>
      <c r="Z5007" s="1">
        <f>IF(OR(TRIM(B5007)="",COUNTIF(Config!$B$15:$B$19,B5007)&gt;0),1,0)+IF(OR(TRIM(C5007)="",COUNTIF(Config!$B$15:$B$19,C5007)&gt;0),1,0)+IF(OR(TRIM(F5007)="",COUNTIF(Config!$B$15:$B$19,F5007)&gt;0),1,0)+IF(OR(TRIM(H5007)="",COUNTIF(Config!$B$15:$B$19,H5007)&gt;0),1,0)+IF(OR(TRIM(E5007)="",COUNTIF(Config!$B$15:$B$19,E5007)&gt;0),1,0)+IF(OR(TRIM(K5007)="",COUNTIF(Config!$B$15:$B$19,K5007)&gt;0),1,0)+IF(OR(TRIM(P5007)="",COUNTIF(Config!$B$15:$B$19,P5007)&gt;0),1,0)+IF(OR(TRIM(R5007)="",COUNTIF(Config!$B$15:$B$19,R5007)&gt;0),1,0)</f>
        <v>0</v>
      </c>
      <c r="AA5007" s="1" cm="1">
        <f t="array" ref="AA5007">SUMPRODUCT(LEN(H5007)-LEN(SUBSTITUTE(H5007,{"0";"1";"2";"3";"4";"5";"6";"7";"8";"9"},"")))</f>
        <v>10</v>
      </c>
      <c r="AC5007" t="str">
        <f t="shared" si="548"/>
        <v>Potential Duplicate</v>
      </c>
      <c r="AD5007">
        <f t="shared" si="549"/>
        <v>2</v>
      </c>
      <c r="AE5007">
        <f t="shared" si="550"/>
        <v>1</v>
      </c>
      <c r="AF5007" t="str">
        <f t="shared" si="551"/>
        <v>Yes</v>
      </c>
      <c r="AG5007">
        <f t="shared" ca="1" si="552"/>
        <v>187</v>
      </c>
      <c r="AH5007" t="str">
        <f ca="1">IF(OR(V5007="",AG5007=""),"Yes",IF(AG5007&gt;Config!$B$41,"Yes","No"))</f>
        <v>No</v>
      </c>
    </row>
    <row r="5008" spans="1:34" x14ac:dyDescent="0.25">
      <c r="A5008" s="1" t="s">
        <v>33113</v>
      </c>
      <c r="B5008" s="1" t="s">
        <v>1399</v>
      </c>
      <c r="C5008" s="1" t="s">
        <v>2104</v>
      </c>
      <c r="D5008" s="1" t="s">
        <v>9638</v>
      </c>
      <c r="E5008" s="1" t="s">
        <v>35807</v>
      </c>
      <c r="F5008" s="1" t="s">
        <v>33114</v>
      </c>
      <c r="G5008" t="str">
        <f t="shared" si="546"/>
        <v>Valid</v>
      </c>
      <c r="H5008" s="1" t="s">
        <v>33115</v>
      </c>
      <c r="I5008" t="str" cm="1">
        <f t="array" ref="I5008">IF(OR(TRIM(H5008)="",ISNUMBER(SEARCH("#",H5008)),AA5008&lt;Config!$B$8,SUMPRODUCT(--ISNUMBER(SEARCH({"a";"b";"c";"d";"e";"f";"g";"h";"i";"j";"k";"l";"m";"n";"o";"p";"q";"r";"s";"t";"u";"v";"w";"x";"y";"z"},H5008)))&gt;0),"Invalid","Valid")</f>
        <v>Valid</v>
      </c>
      <c r="J5008" s="1" t="s">
        <v>950</v>
      </c>
      <c r="K5008" s="1" t="s">
        <v>1001</v>
      </c>
      <c r="L5008" s="1" t="s">
        <v>29</v>
      </c>
      <c r="M5008" s="1" t="s">
        <v>50</v>
      </c>
      <c r="N5008" s="1" t="s">
        <v>358</v>
      </c>
      <c r="O5008" s="1" t="s">
        <v>180</v>
      </c>
      <c r="P5008" t="s">
        <v>314</v>
      </c>
      <c r="Q5008" s="1" t="s">
        <v>316</v>
      </c>
      <c r="R5008" s="1" t="s">
        <v>315</v>
      </c>
      <c r="S5008" s="1" t="s">
        <v>33116</v>
      </c>
      <c r="T5008" s="1" t="s">
        <v>33117</v>
      </c>
      <c r="U5008" s="1" t="s">
        <v>6484</v>
      </c>
      <c r="V5008" s="1" t="s">
        <v>140</v>
      </c>
      <c r="W5008" s="1" t="s">
        <v>186</v>
      </c>
      <c r="X5008" t="str">
        <f t="shared" si="547"/>
        <v>Complete</v>
      </c>
      <c r="Y5008">
        <f>MAX(0,100-IF(G5008="Invalid",Config!$B$5,0)-IF(I5008="Invalid",Config!$B$6,0)-IF(X5008="Incomplete",Config!$B$7,0)-IF(AF5008="Yes",Config!$B$37,0))</f>
        <v>100</v>
      </c>
      <c r="Z5008" s="1">
        <f>IF(OR(TRIM(B5008)="",COUNTIF(Config!$B$15:$B$19,B5008)&gt;0),1,0)+IF(OR(TRIM(C5008)="",COUNTIF(Config!$B$15:$B$19,C5008)&gt;0),1,0)+IF(OR(TRIM(F5008)="",COUNTIF(Config!$B$15:$B$19,F5008)&gt;0),1,0)+IF(OR(TRIM(H5008)="",COUNTIF(Config!$B$15:$B$19,H5008)&gt;0),1,0)+IF(OR(TRIM(E5008)="",COUNTIF(Config!$B$15:$B$19,E5008)&gt;0),1,0)+IF(OR(TRIM(K5008)="",COUNTIF(Config!$B$15:$B$19,K5008)&gt;0),1,0)+IF(OR(TRIM(P5008)="",COUNTIF(Config!$B$15:$B$19,P5008)&gt;0),1,0)+IF(OR(TRIM(R5008)="",COUNTIF(Config!$B$15:$B$19,R5008)&gt;0),1,0)</f>
        <v>0</v>
      </c>
      <c r="AA5008" s="1" cm="1">
        <f t="array" ref="AA5008">SUMPRODUCT(LEN(H5008)-LEN(SUBSTITUTE(H5008,{"0";"1";"2";"3";"4";"5";"6";"7";"8";"9"},"")))</f>
        <v>12</v>
      </c>
      <c r="AC5008" t="str">
        <f t="shared" si="548"/>
        <v/>
      </c>
      <c r="AD5008">
        <f t="shared" si="549"/>
        <v>1</v>
      </c>
      <c r="AE5008">
        <f t="shared" si="550"/>
        <v>1</v>
      </c>
      <c r="AF5008" t="str">
        <f t="shared" si="551"/>
        <v>No</v>
      </c>
      <c r="AG5008">
        <f t="shared" ca="1" si="552"/>
        <v>37</v>
      </c>
      <c r="AH5008" t="str">
        <f ca="1">IF(OR(V5008="",AG5008=""),"Yes",IF(AG5008&gt;Config!$B$41,"Yes","No"))</f>
        <v>No</v>
      </c>
    </row>
    <row r="5009" spans="1:34" x14ac:dyDescent="0.25">
      <c r="A5009" s="1" t="s">
        <v>33118</v>
      </c>
      <c r="B5009" s="1" t="s">
        <v>2911</v>
      </c>
      <c r="C5009" s="1" t="s">
        <v>420</v>
      </c>
      <c r="D5009" s="1" t="s">
        <v>33119</v>
      </c>
      <c r="E5009" s="1" t="s">
        <v>1331</v>
      </c>
      <c r="F5009" s="1" t="s">
        <v>33120</v>
      </c>
      <c r="G5009" t="str">
        <f t="shared" si="546"/>
        <v>Valid</v>
      </c>
      <c r="H5009" s="1" t="s">
        <v>33121</v>
      </c>
      <c r="I5009" t="str" cm="1">
        <f t="array" ref="I5009">IF(OR(TRIM(H5009)="",ISNUMBER(SEARCH("#",H5009)),AA5009&lt;Config!$B$8,SUMPRODUCT(--ISNUMBER(SEARCH({"a";"b";"c";"d";"e";"f";"g";"h";"i";"j";"k";"l";"m";"n";"o";"p";"q";"r";"s";"t";"u";"v";"w";"x";"y";"z"},H5009)))&gt;0),"Invalid","Valid")</f>
        <v>Valid</v>
      </c>
      <c r="J5009" s="1" t="s">
        <v>33122</v>
      </c>
      <c r="K5009" s="1" t="s">
        <v>625</v>
      </c>
      <c r="L5009" s="1" t="s">
        <v>134</v>
      </c>
      <c r="M5009" s="1" t="s">
        <v>165</v>
      </c>
      <c r="N5009" s="1" t="s">
        <v>86</v>
      </c>
      <c r="O5009" s="1" t="s">
        <v>196</v>
      </c>
      <c r="P5009" t="s">
        <v>33</v>
      </c>
      <c r="Q5009" s="1" t="s">
        <v>1099</v>
      </c>
      <c r="R5009" s="1" t="s">
        <v>120</v>
      </c>
      <c r="S5009" s="1" t="s">
        <v>33123</v>
      </c>
      <c r="T5009" s="1" t="s">
        <v>33124</v>
      </c>
      <c r="U5009" s="1" t="s">
        <v>454</v>
      </c>
      <c r="V5009" s="1" t="s">
        <v>3395</v>
      </c>
      <c r="W5009" s="1" t="s">
        <v>384</v>
      </c>
      <c r="X5009" t="str">
        <f t="shared" si="547"/>
        <v>Complete</v>
      </c>
      <c r="Y5009">
        <f>MAX(0,100-IF(G5009="Invalid",Config!$B$5,0)-IF(I5009="Invalid",Config!$B$6,0)-IF(X5009="Incomplete",Config!$B$7,0)-IF(AF5009="Yes",Config!$B$37,0))</f>
        <v>100</v>
      </c>
      <c r="Z5009" s="1">
        <f>IF(OR(TRIM(B5009)="",COUNTIF(Config!$B$15:$B$19,B5009)&gt;0),1,0)+IF(OR(TRIM(C5009)="",COUNTIF(Config!$B$15:$B$19,C5009)&gt;0),1,0)+IF(OR(TRIM(F5009)="",COUNTIF(Config!$B$15:$B$19,F5009)&gt;0),1,0)+IF(OR(TRIM(H5009)="",COUNTIF(Config!$B$15:$B$19,H5009)&gt;0),1,0)+IF(OR(TRIM(E5009)="",COUNTIF(Config!$B$15:$B$19,E5009)&gt;0),1,0)+IF(OR(TRIM(K5009)="",COUNTIF(Config!$B$15:$B$19,K5009)&gt;0),1,0)+IF(OR(TRIM(P5009)="",COUNTIF(Config!$B$15:$B$19,P5009)&gt;0),1,0)+IF(OR(TRIM(R5009)="",COUNTIF(Config!$B$15:$B$19,R5009)&gt;0),1,0)</f>
        <v>0</v>
      </c>
      <c r="AA5009" s="1" cm="1">
        <f t="array" ref="AA5009">SUMPRODUCT(LEN(H5009)-LEN(SUBSTITUTE(H5009,{"0";"1";"2";"3";"4";"5";"6";"7";"8";"9"},"")))</f>
        <v>10</v>
      </c>
      <c r="AC5009" t="str">
        <f t="shared" si="548"/>
        <v/>
      </c>
      <c r="AD5009">
        <f t="shared" si="549"/>
        <v>1</v>
      </c>
      <c r="AE5009">
        <f t="shared" si="550"/>
        <v>1</v>
      </c>
      <c r="AF5009" t="str">
        <f t="shared" si="551"/>
        <v>No</v>
      </c>
      <c r="AG5009">
        <f t="shared" ca="1" si="552"/>
        <v>122</v>
      </c>
      <c r="AH5009" t="str">
        <f ca="1">IF(OR(V5009="",AG5009=""),"Yes",IF(AG5009&gt;Config!$B$41,"Yes","No"))</f>
        <v>No</v>
      </c>
    </row>
    <row r="5010" spans="1:34" x14ac:dyDescent="0.25">
      <c r="A5010" s="1" t="s">
        <v>33125</v>
      </c>
      <c r="B5010" s="1" t="s">
        <v>609</v>
      </c>
      <c r="C5010" s="1" t="s">
        <v>43</v>
      </c>
      <c r="D5010" s="1" t="s">
        <v>29361</v>
      </c>
      <c r="E5010" s="1" t="s">
        <v>35329</v>
      </c>
      <c r="F5010" s="1" t="s">
        <v>33126</v>
      </c>
      <c r="G5010" t="str">
        <f t="shared" si="546"/>
        <v>Valid</v>
      </c>
      <c r="H5010" s="1" t="s">
        <v>33127</v>
      </c>
      <c r="I5010" t="str" cm="1">
        <f t="array" ref="I5010">IF(OR(TRIM(H5010)="",ISNUMBER(SEARCH("#",H5010)),AA5010&lt;Config!$B$8,SUMPRODUCT(--ISNUMBER(SEARCH({"a";"b";"c";"d";"e";"f";"g";"h";"i";"j";"k";"l";"m";"n";"o";"p";"q";"r";"s";"t";"u";"v";"w";"x";"y";"z"},H5010)))&gt;0),"Invalid","Valid")</f>
        <v>Valid</v>
      </c>
      <c r="J5010" s="1" t="s">
        <v>33128</v>
      </c>
      <c r="K5010" s="1" t="s">
        <v>195</v>
      </c>
      <c r="L5010" s="1" t="s">
        <v>102</v>
      </c>
      <c r="M5010" s="1" t="s">
        <v>235</v>
      </c>
      <c r="N5010" s="1" t="s">
        <v>31</v>
      </c>
      <c r="O5010" s="1" t="s">
        <v>52</v>
      </c>
      <c r="P5010" t="s">
        <v>53</v>
      </c>
      <c r="Q5010" s="1" t="s">
        <v>150</v>
      </c>
      <c r="R5010" s="1" t="s">
        <v>197</v>
      </c>
      <c r="S5010" s="1" t="s">
        <v>20116</v>
      </c>
      <c r="T5010" s="1" t="s">
        <v>33129</v>
      </c>
      <c r="U5010" s="1" t="s">
        <v>33130</v>
      </c>
      <c r="V5010" s="1" t="s">
        <v>5733</v>
      </c>
      <c r="W5010" s="1" t="s">
        <v>75</v>
      </c>
      <c r="X5010" t="str">
        <f t="shared" si="547"/>
        <v>Complete</v>
      </c>
      <c r="Y5010">
        <f>MAX(0,100-IF(G5010="Invalid",Config!$B$5,0)-IF(I5010="Invalid",Config!$B$6,0)-IF(X5010="Incomplete",Config!$B$7,0)-IF(AF5010="Yes",Config!$B$37,0))</f>
        <v>100</v>
      </c>
      <c r="Z5010" s="1">
        <f>IF(OR(TRIM(B5010)="",COUNTIF(Config!$B$15:$B$19,B5010)&gt;0),1,0)+IF(OR(TRIM(C5010)="",COUNTIF(Config!$B$15:$B$19,C5010)&gt;0),1,0)+IF(OR(TRIM(F5010)="",COUNTIF(Config!$B$15:$B$19,F5010)&gt;0),1,0)+IF(OR(TRIM(H5010)="",COUNTIF(Config!$B$15:$B$19,H5010)&gt;0),1,0)+IF(OR(TRIM(E5010)="",COUNTIF(Config!$B$15:$B$19,E5010)&gt;0),1,0)+IF(OR(TRIM(K5010)="",COUNTIF(Config!$B$15:$B$19,K5010)&gt;0),1,0)+IF(OR(TRIM(P5010)="",COUNTIF(Config!$B$15:$B$19,P5010)&gt;0),1,0)+IF(OR(TRIM(R5010)="",COUNTIF(Config!$B$15:$B$19,R5010)&gt;0),1,0)</f>
        <v>0</v>
      </c>
      <c r="AA5010" s="1" cm="1">
        <f t="array" ref="AA5010">SUMPRODUCT(LEN(H5010)-LEN(SUBSTITUTE(H5010,{"0";"1";"2";"3";"4";"5";"6";"7";"8";"9"},"")))</f>
        <v>10</v>
      </c>
      <c r="AC5010" t="str">
        <f t="shared" si="548"/>
        <v/>
      </c>
      <c r="AD5010">
        <f t="shared" si="549"/>
        <v>1</v>
      </c>
      <c r="AE5010">
        <f t="shared" si="550"/>
        <v>1</v>
      </c>
      <c r="AF5010" t="str">
        <f t="shared" si="551"/>
        <v>No</v>
      </c>
      <c r="AG5010">
        <f t="shared" ca="1" si="552"/>
        <v>521</v>
      </c>
      <c r="AH5010" t="str">
        <f ca="1">IF(OR(V5010="",AG5010=""),"Yes",IF(AG5010&gt;Config!$B$41,"Yes","No"))</f>
        <v>Yes</v>
      </c>
    </row>
    <row r="5011" spans="1:34" x14ac:dyDescent="0.25">
      <c r="A5011" s="1" t="s">
        <v>33131</v>
      </c>
      <c r="B5011" s="1" t="s">
        <v>2374</v>
      </c>
      <c r="C5011" s="1" t="s">
        <v>308</v>
      </c>
      <c r="D5011" s="1" t="s">
        <v>31537</v>
      </c>
      <c r="E5011" s="1" t="s">
        <v>34414</v>
      </c>
      <c r="F5011" s="1" t="s">
        <v>4302</v>
      </c>
      <c r="G5011" t="str">
        <f t="shared" si="546"/>
        <v>Valid</v>
      </c>
      <c r="H5011" s="1" t="s">
        <v>33132</v>
      </c>
      <c r="I5011" t="str" cm="1">
        <f t="array" ref="I5011">IF(OR(TRIM(H5011)="",ISNUMBER(SEARCH("#",H5011)),AA5011&lt;Config!$B$8,SUMPRODUCT(--ISNUMBER(SEARCH({"a";"b";"c";"d";"e";"f";"g";"h";"i";"j";"k";"l";"m";"n";"o";"p";"q";"r";"s";"t";"u";"v";"w";"x";"y";"z"},H5011)))&gt;0),"Invalid","Valid")</f>
        <v>Valid</v>
      </c>
      <c r="J5011" s="1" t="s">
        <v>33133</v>
      </c>
      <c r="K5011" s="1" t="s">
        <v>83</v>
      </c>
      <c r="L5011" s="1" t="s">
        <v>164</v>
      </c>
      <c r="M5011" s="1" t="s">
        <v>33825</v>
      </c>
      <c r="N5011" s="1" t="s">
        <v>51</v>
      </c>
      <c r="O5011" s="1" t="s">
        <v>266</v>
      </c>
      <c r="P5011" t="s">
        <v>53</v>
      </c>
      <c r="Q5011" s="1" t="s">
        <v>181</v>
      </c>
      <c r="R5011" s="1" t="s">
        <v>415</v>
      </c>
      <c r="S5011" s="1" t="s">
        <v>20858</v>
      </c>
      <c r="T5011" s="1" t="s">
        <v>33134</v>
      </c>
      <c r="U5011" s="1" t="s">
        <v>33135</v>
      </c>
      <c r="V5011" s="1" t="s">
        <v>140</v>
      </c>
      <c r="W5011" s="1" t="s">
        <v>75</v>
      </c>
      <c r="X5011" t="str">
        <f t="shared" si="547"/>
        <v>Complete</v>
      </c>
      <c r="Y5011">
        <f>MAX(0,100-IF(G5011="Invalid",Config!$B$5,0)-IF(I5011="Invalid",Config!$B$6,0)-IF(X5011="Incomplete",Config!$B$7,0)-IF(AF5011="Yes",Config!$B$37,0))</f>
        <v>75</v>
      </c>
      <c r="Z5011" s="1">
        <f>IF(OR(TRIM(B5011)="",COUNTIF(Config!$B$15:$B$19,B5011)&gt;0),1,0)+IF(OR(TRIM(C5011)="",COUNTIF(Config!$B$15:$B$19,C5011)&gt;0),1,0)+IF(OR(TRIM(F5011)="",COUNTIF(Config!$B$15:$B$19,F5011)&gt;0),1,0)+IF(OR(TRIM(H5011)="",COUNTIF(Config!$B$15:$B$19,H5011)&gt;0),1,0)+IF(OR(TRIM(E5011)="",COUNTIF(Config!$B$15:$B$19,E5011)&gt;0),1,0)+IF(OR(TRIM(K5011)="",COUNTIF(Config!$B$15:$B$19,K5011)&gt;0),1,0)+IF(OR(TRIM(P5011)="",COUNTIF(Config!$B$15:$B$19,P5011)&gt;0),1,0)+IF(OR(TRIM(R5011)="",COUNTIF(Config!$B$15:$B$19,R5011)&gt;0),1,0)</f>
        <v>0</v>
      </c>
      <c r="AA5011" s="1" cm="1">
        <f t="array" ref="AA5011">SUMPRODUCT(LEN(H5011)-LEN(SUBSTITUTE(H5011,{"0";"1";"2";"3";"4";"5";"6";"7";"8";"9"},"")))</f>
        <v>12</v>
      </c>
      <c r="AC5011" t="str">
        <f t="shared" si="548"/>
        <v>Potential Duplicate</v>
      </c>
      <c r="AD5011">
        <f t="shared" si="549"/>
        <v>2</v>
      </c>
      <c r="AE5011">
        <f t="shared" si="550"/>
        <v>1</v>
      </c>
      <c r="AF5011" t="str">
        <f t="shared" si="551"/>
        <v>Yes</v>
      </c>
      <c r="AG5011">
        <f t="shared" ca="1" si="552"/>
        <v>37</v>
      </c>
      <c r="AH5011" t="str">
        <f ca="1">IF(OR(V5011="",AG5011=""),"Yes",IF(AG5011&gt;Config!$B$41,"Yes","No"))</f>
        <v>No</v>
      </c>
    </row>
    <row r="5012" spans="1:34" x14ac:dyDescent="0.25">
      <c r="A5012" s="1" t="s">
        <v>33136</v>
      </c>
      <c r="B5012" s="1" t="s">
        <v>1858</v>
      </c>
      <c r="C5012" s="1" t="s">
        <v>620</v>
      </c>
      <c r="D5012" s="1" t="s">
        <v>14686</v>
      </c>
      <c r="E5012" s="1" t="s">
        <v>33829</v>
      </c>
      <c r="F5012" s="1" t="s">
        <v>33137</v>
      </c>
      <c r="G5012" t="str">
        <f t="shared" si="546"/>
        <v>Valid</v>
      </c>
      <c r="H5012" s="1" t="s">
        <v>33138</v>
      </c>
      <c r="I5012" t="str" cm="1">
        <f t="array" ref="I5012">IF(OR(TRIM(H5012)="",ISNUMBER(SEARCH("#",H5012)),AA5012&lt;Config!$B$8,SUMPRODUCT(--ISNUMBER(SEARCH({"a";"b";"c";"d";"e";"f";"g";"h";"i";"j";"k";"l";"m";"n";"o";"p";"q";"r";"s";"t";"u";"v";"w";"x";"y";"z"},H5012)))&gt;0),"Invalid","Valid")</f>
        <v>Valid</v>
      </c>
      <c r="J5012" s="1" t="s">
        <v>33139</v>
      </c>
      <c r="K5012" s="1" t="s">
        <v>516</v>
      </c>
      <c r="L5012" s="1" t="s">
        <v>164</v>
      </c>
      <c r="M5012" s="1" t="s">
        <v>33827</v>
      </c>
      <c r="N5012" s="1" t="s">
        <v>252</v>
      </c>
      <c r="O5012" s="1" t="s">
        <v>266</v>
      </c>
      <c r="P5012" t="s">
        <v>314</v>
      </c>
      <c r="Q5012" s="1" t="s">
        <v>663</v>
      </c>
      <c r="R5012" s="1" t="s">
        <v>663</v>
      </c>
      <c r="S5012" s="1" t="s">
        <v>33140</v>
      </c>
      <c r="T5012" s="1" t="s">
        <v>33141</v>
      </c>
      <c r="U5012" s="1" t="s">
        <v>2400</v>
      </c>
      <c r="V5012" s="1" t="s">
        <v>1897</v>
      </c>
      <c r="W5012" s="1" t="s">
        <v>60</v>
      </c>
      <c r="X5012" t="str">
        <f t="shared" si="547"/>
        <v>Incomplete</v>
      </c>
      <c r="Y5012">
        <f>MAX(0,100-IF(G5012="Invalid",Config!$B$5,0)-IF(I5012="Invalid",Config!$B$6,0)-IF(X5012="Incomplete",Config!$B$7,0)-IF(AF5012="Yes",Config!$B$37,0))</f>
        <v>60</v>
      </c>
      <c r="Z5012" s="1">
        <f>IF(OR(TRIM(B5012)="",COUNTIF(Config!$B$15:$B$19,B5012)&gt;0),1,0)+IF(OR(TRIM(C5012)="",COUNTIF(Config!$B$15:$B$19,C5012)&gt;0),1,0)+IF(OR(TRIM(F5012)="",COUNTIF(Config!$B$15:$B$19,F5012)&gt;0),1,0)+IF(OR(TRIM(H5012)="",COUNTIF(Config!$B$15:$B$19,H5012)&gt;0),1,0)+IF(OR(TRIM(E5012)="",COUNTIF(Config!$B$15:$B$19,E5012)&gt;0),1,0)+IF(OR(TRIM(K5012)="",COUNTIF(Config!$B$15:$B$19,K5012)&gt;0),1,0)+IF(OR(TRIM(P5012)="",COUNTIF(Config!$B$15:$B$19,P5012)&gt;0),1,0)+IF(OR(TRIM(R5012)="",COUNTIF(Config!$B$15:$B$19,R5012)&gt;0),1,0)</f>
        <v>1</v>
      </c>
      <c r="AA5012" s="1" cm="1">
        <f t="array" ref="AA5012">SUMPRODUCT(LEN(H5012)-LEN(SUBSTITUTE(H5012,{"0";"1";"2";"3";"4";"5";"6";"7";"8";"9"},"")))</f>
        <v>12</v>
      </c>
      <c r="AC5012" t="str">
        <f t="shared" si="548"/>
        <v>Incomplete Profile</v>
      </c>
      <c r="AD5012">
        <f t="shared" si="549"/>
        <v>1</v>
      </c>
      <c r="AE5012">
        <f t="shared" si="550"/>
        <v>1</v>
      </c>
      <c r="AF5012" t="str">
        <f t="shared" si="551"/>
        <v>No</v>
      </c>
      <c r="AG5012">
        <f t="shared" ca="1" si="552"/>
        <v>189</v>
      </c>
      <c r="AH5012" t="str">
        <f ca="1">IF(OR(V5012="",AG5012=""),"Yes",IF(AG5012&gt;Config!$B$41,"Yes","No"))</f>
        <v>No</v>
      </c>
    </row>
    <row r="5013" spans="1:34" x14ac:dyDescent="0.25">
      <c r="A5013" s="1" t="s">
        <v>3816</v>
      </c>
      <c r="B5013" s="1" t="s">
        <v>352</v>
      </c>
      <c r="C5013" s="1" t="s">
        <v>1339</v>
      </c>
      <c r="D5013" s="1" t="s">
        <v>33142</v>
      </c>
      <c r="E5013" s="1" t="s">
        <v>477</v>
      </c>
      <c r="F5013" s="1" t="s">
        <v>33143</v>
      </c>
      <c r="G5013" t="str">
        <f t="shared" si="546"/>
        <v>Valid</v>
      </c>
      <c r="H5013" s="1" t="s">
        <v>33144</v>
      </c>
      <c r="I5013" t="str" cm="1">
        <f t="array" ref="I5013">IF(OR(TRIM(H5013)="",ISNUMBER(SEARCH("#",H5013)),AA5013&lt;Config!$B$8,SUMPRODUCT(--ISNUMBER(SEARCH({"a";"b";"c";"d";"e";"f";"g";"h";"i";"j";"k";"l";"m";"n";"o";"p";"q";"r";"s";"t";"u";"v";"w";"x";"y";"z"},H5013)))&gt;0),"Invalid","Valid")</f>
        <v>Valid</v>
      </c>
      <c r="J5013" s="1" t="s">
        <v>33145</v>
      </c>
      <c r="K5013" s="1" t="s">
        <v>195</v>
      </c>
      <c r="L5013" s="1" t="s">
        <v>102</v>
      </c>
      <c r="M5013" s="1" t="s">
        <v>33825</v>
      </c>
      <c r="N5013" s="1" t="s">
        <v>211</v>
      </c>
      <c r="O5013" s="1" t="s">
        <v>180</v>
      </c>
      <c r="P5013" t="s">
        <v>590</v>
      </c>
      <c r="Q5013" s="1" t="s">
        <v>591</v>
      </c>
      <c r="R5013" s="1" t="s">
        <v>592</v>
      </c>
      <c r="S5013" s="1" t="s">
        <v>11759</v>
      </c>
      <c r="T5013" s="1" t="s">
        <v>33146</v>
      </c>
      <c r="U5013" s="1" t="s">
        <v>1520</v>
      </c>
      <c r="V5013" s="1" t="s">
        <v>10385</v>
      </c>
      <c r="W5013" s="1" t="s">
        <v>40</v>
      </c>
      <c r="X5013" t="str">
        <f t="shared" si="547"/>
        <v>Complete</v>
      </c>
      <c r="Y5013">
        <f>MAX(0,100-IF(G5013="Invalid",Config!$B$5,0)-IF(I5013="Invalid",Config!$B$6,0)-IF(X5013="Incomplete",Config!$B$7,0)-IF(AF5013="Yes",Config!$B$37,0))</f>
        <v>100</v>
      </c>
      <c r="Z5013" s="1">
        <f>IF(OR(TRIM(B5013)="",COUNTIF(Config!$B$15:$B$19,B5013)&gt;0),1,0)+IF(OR(TRIM(C5013)="",COUNTIF(Config!$B$15:$B$19,C5013)&gt;0),1,0)+IF(OR(TRIM(F5013)="",COUNTIF(Config!$B$15:$B$19,F5013)&gt;0),1,0)+IF(OR(TRIM(H5013)="",COUNTIF(Config!$B$15:$B$19,H5013)&gt;0),1,0)+IF(OR(TRIM(E5013)="",COUNTIF(Config!$B$15:$B$19,E5013)&gt;0),1,0)+IF(OR(TRIM(K5013)="",COUNTIF(Config!$B$15:$B$19,K5013)&gt;0),1,0)+IF(OR(TRIM(P5013)="",COUNTIF(Config!$B$15:$B$19,P5013)&gt;0),1,0)+IF(OR(TRIM(R5013)="",COUNTIF(Config!$B$15:$B$19,R5013)&gt;0),1,0)</f>
        <v>0</v>
      </c>
      <c r="AA5013" s="1" cm="1">
        <f t="array" ref="AA5013">SUMPRODUCT(LEN(H5013)-LEN(SUBSTITUTE(H5013,{"0";"1";"2";"3";"4";"5";"6";"7";"8";"9"},"")))</f>
        <v>12</v>
      </c>
      <c r="AC5013" t="str">
        <f t="shared" si="548"/>
        <v/>
      </c>
      <c r="AD5013">
        <f t="shared" si="549"/>
        <v>1</v>
      </c>
      <c r="AE5013">
        <f t="shared" si="550"/>
        <v>1</v>
      </c>
      <c r="AF5013" t="str">
        <f t="shared" si="551"/>
        <v>No</v>
      </c>
      <c r="AG5013">
        <f t="shared" ca="1" si="552"/>
        <v>230</v>
      </c>
      <c r="AH5013" t="str">
        <f ca="1">IF(OR(V5013="",AG5013=""),"Yes",IF(AG5013&gt;Config!$B$41,"Yes","No"))</f>
        <v>No</v>
      </c>
    </row>
    <row r="5014" spans="1:34" x14ac:dyDescent="0.25">
      <c r="A5014" s="1" t="s">
        <v>33147</v>
      </c>
      <c r="B5014" s="1" t="s">
        <v>272</v>
      </c>
      <c r="C5014" s="1" t="s">
        <v>420</v>
      </c>
      <c r="D5014" s="1" t="s">
        <v>421</v>
      </c>
      <c r="E5014" s="1" t="s">
        <v>33829</v>
      </c>
      <c r="F5014" s="1" t="s">
        <v>33148</v>
      </c>
      <c r="G5014" t="str">
        <f t="shared" si="546"/>
        <v>Valid</v>
      </c>
      <c r="H5014" s="1" t="s">
        <v>33149</v>
      </c>
      <c r="I5014" t="str" cm="1">
        <f t="array" ref="I5014">IF(OR(TRIM(H5014)="",ISNUMBER(SEARCH("#",H5014)),AA5014&lt;Config!$B$8,SUMPRODUCT(--ISNUMBER(SEARCH({"a";"b";"c";"d";"e";"f";"g";"h";"i";"j";"k";"l";"m";"n";"o";"p";"q";"r";"s";"t";"u";"v";"w";"x";"y";"z"},H5014)))&gt;0),"Invalid","Valid")</f>
        <v>Valid</v>
      </c>
      <c r="J5014" s="1" t="s">
        <v>33150</v>
      </c>
      <c r="K5014" s="1" t="s">
        <v>210</v>
      </c>
      <c r="L5014" s="1" t="s">
        <v>84</v>
      </c>
      <c r="M5014" s="1" t="s">
        <v>33825</v>
      </c>
      <c r="N5014" s="1" t="s">
        <v>224</v>
      </c>
      <c r="O5014" s="1" t="s">
        <v>180</v>
      </c>
      <c r="P5014" t="s">
        <v>104</v>
      </c>
      <c r="Q5014" s="1" t="s">
        <v>302</v>
      </c>
      <c r="R5014" s="1" t="s">
        <v>922</v>
      </c>
      <c r="S5014" s="1" t="s">
        <v>33151</v>
      </c>
      <c r="T5014" s="1" t="s">
        <v>33152</v>
      </c>
      <c r="U5014" s="1" t="s">
        <v>1309</v>
      </c>
      <c r="V5014" s="1" t="s">
        <v>27236</v>
      </c>
      <c r="W5014" s="1" t="s">
        <v>125</v>
      </c>
      <c r="X5014" t="str">
        <f t="shared" si="547"/>
        <v>Incomplete</v>
      </c>
      <c r="Y5014">
        <f>MAX(0,100-IF(G5014="Invalid",Config!$B$5,0)-IF(I5014="Invalid",Config!$B$6,0)-IF(X5014="Incomplete",Config!$B$7,0)-IF(AF5014="Yes",Config!$B$37,0))</f>
        <v>60</v>
      </c>
      <c r="Z5014" s="1">
        <f>IF(OR(TRIM(B5014)="",COUNTIF(Config!$B$15:$B$19,B5014)&gt;0),1,0)+IF(OR(TRIM(C5014)="",COUNTIF(Config!$B$15:$B$19,C5014)&gt;0),1,0)+IF(OR(TRIM(F5014)="",COUNTIF(Config!$B$15:$B$19,F5014)&gt;0),1,0)+IF(OR(TRIM(H5014)="",COUNTIF(Config!$B$15:$B$19,H5014)&gt;0),1,0)+IF(OR(TRIM(E5014)="",COUNTIF(Config!$B$15:$B$19,E5014)&gt;0),1,0)+IF(OR(TRIM(K5014)="",COUNTIF(Config!$B$15:$B$19,K5014)&gt;0),1,0)+IF(OR(TRIM(P5014)="",COUNTIF(Config!$B$15:$B$19,P5014)&gt;0),1,0)+IF(OR(TRIM(R5014)="",COUNTIF(Config!$B$15:$B$19,R5014)&gt;0),1,0)</f>
        <v>1</v>
      </c>
      <c r="AA5014" s="1" cm="1">
        <f t="array" ref="AA5014">SUMPRODUCT(LEN(H5014)-LEN(SUBSTITUTE(H5014,{"0";"1";"2";"3";"4";"5";"6";"7";"8";"9"},"")))</f>
        <v>10</v>
      </c>
      <c r="AC5014" t="str">
        <f t="shared" si="548"/>
        <v>Incomplete Profile</v>
      </c>
      <c r="AD5014">
        <f t="shared" si="549"/>
        <v>1</v>
      </c>
      <c r="AE5014">
        <f t="shared" si="550"/>
        <v>1</v>
      </c>
      <c r="AF5014" t="str">
        <f t="shared" si="551"/>
        <v>No</v>
      </c>
      <c r="AG5014">
        <f t="shared" ca="1" si="552"/>
        <v>423</v>
      </c>
      <c r="AH5014" t="str">
        <f ca="1">IF(OR(V5014="",AG5014=""),"Yes",IF(AG5014&gt;Config!$B$41,"Yes","No"))</f>
        <v>Yes</v>
      </c>
    </row>
    <row r="5015" spans="1:34" x14ac:dyDescent="0.25">
      <c r="A5015" s="1" t="s">
        <v>33153</v>
      </c>
      <c r="B5015" s="1" t="s">
        <v>22</v>
      </c>
      <c r="C5015" s="1" t="s">
        <v>748</v>
      </c>
      <c r="D5015" s="1" t="s">
        <v>33154</v>
      </c>
      <c r="E5015" s="1" t="s">
        <v>35609</v>
      </c>
      <c r="F5015" s="1" t="s">
        <v>33155</v>
      </c>
      <c r="G5015" t="str">
        <f t="shared" si="546"/>
        <v>Valid</v>
      </c>
      <c r="H5015" s="1" t="s">
        <v>33156</v>
      </c>
      <c r="I5015" t="str" cm="1">
        <f t="array" ref="I5015">IF(OR(TRIM(H5015)="",ISNUMBER(SEARCH("#",H5015)),AA5015&lt;Config!$B$8,SUMPRODUCT(--ISNUMBER(SEARCH({"a";"b";"c";"d";"e";"f";"g";"h";"i";"j";"k";"l";"m";"n";"o";"p";"q";"r";"s";"t";"u";"v";"w";"x";"y";"z"},H5015)))&gt;0),"Invalid","Valid")</f>
        <v>Valid</v>
      </c>
      <c r="J5015" s="1" t="s">
        <v>33157</v>
      </c>
      <c r="K5015" s="1" t="s">
        <v>28</v>
      </c>
      <c r="L5015" s="1" t="s">
        <v>179</v>
      </c>
      <c r="M5015" s="1" t="s">
        <v>462</v>
      </c>
      <c r="N5015" s="1" t="s">
        <v>713</v>
      </c>
      <c r="O5015" s="1" t="s">
        <v>69</v>
      </c>
      <c r="P5015" t="s">
        <v>33</v>
      </c>
      <c r="Q5015" s="1" t="s">
        <v>1664</v>
      </c>
      <c r="R5015" s="1" t="s">
        <v>1716</v>
      </c>
      <c r="S5015" s="1" t="s">
        <v>33158</v>
      </c>
      <c r="T5015" s="1" t="s">
        <v>33159</v>
      </c>
      <c r="U5015" s="1" t="s">
        <v>9488</v>
      </c>
      <c r="V5015" s="1" t="s">
        <v>7660</v>
      </c>
      <c r="W5015" s="1" t="s">
        <v>33823</v>
      </c>
      <c r="X5015" t="str">
        <f t="shared" si="547"/>
        <v>Complete</v>
      </c>
      <c r="Y5015">
        <f>MAX(0,100-IF(G5015="Invalid",Config!$B$5,0)-IF(I5015="Invalid",Config!$B$6,0)-IF(X5015="Incomplete",Config!$B$7,0)-IF(AF5015="Yes",Config!$B$37,0))</f>
        <v>100</v>
      </c>
      <c r="Z5015" s="1">
        <f>IF(OR(TRIM(B5015)="",COUNTIF(Config!$B$15:$B$19,B5015)&gt;0),1,0)+IF(OR(TRIM(C5015)="",COUNTIF(Config!$B$15:$B$19,C5015)&gt;0),1,0)+IF(OR(TRIM(F5015)="",COUNTIF(Config!$B$15:$B$19,F5015)&gt;0),1,0)+IF(OR(TRIM(H5015)="",COUNTIF(Config!$B$15:$B$19,H5015)&gt;0),1,0)+IF(OR(TRIM(E5015)="",COUNTIF(Config!$B$15:$B$19,E5015)&gt;0),1,0)+IF(OR(TRIM(K5015)="",COUNTIF(Config!$B$15:$B$19,K5015)&gt;0),1,0)+IF(OR(TRIM(P5015)="",COUNTIF(Config!$B$15:$B$19,P5015)&gt;0),1,0)+IF(OR(TRIM(R5015)="",COUNTIF(Config!$B$15:$B$19,R5015)&gt;0),1,0)</f>
        <v>0</v>
      </c>
      <c r="AA5015" s="1" cm="1">
        <f t="array" ref="AA5015">SUMPRODUCT(LEN(H5015)-LEN(SUBSTITUTE(H5015,{"0";"1";"2";"3";"4";"5";"6";"7";"8";"9"},"")))</f>
        <v>10</v>
      </c>
      <c r="AC5015" t="str">
        <f t="shared" si="548"/>
        <v/>
      </c>
      <c r="AD5015">
        <f t="shared" si="549"/>
        <v>1</v>
      </c>
      <c r="AE5015">
        <f t="shared" si="550"/>
        <v>1</v>
      </c>
      <c r="AF5015" t="str">
        <f t="shared" si="551"/>
        <v>No</v>
      </c>
      <c r="AG5015">
        <f t="shared" ca="1" si="552"/>
        <v>307</v>
      </c>
      <c r="AH5015" t="str">
        <f ca="1">IF(OR(V5015="",AG5015=""),"Yes",IF(AG5015&gt;Config!$B$41,"Yes","No"))</f>
        <v>No</v>
      </c>
    </row>
    <row r="5016" spans="1:34" x14ac:dyDescent="0.25">
      <c r="A5016" s="1" t="s">
        <v>33160</v>
      </c>
      <c r="B5016" s="1" t="s">
        <v>1634</v>
      </c>
      <c r="C5016" s="1" t="s">
        <v>1068</v>
      </c>
      <c r="D5016" s="1" t="s">
        <v>33161</v>
      </c>
      <c r="E5016" s="1" t="s">
        <v>35808</v>
      </c>
      <c r="F5016" s="1" t="s">
        <v>33162</v>
      </c>
      <c r="G5016" t="str">
        <f t="shared" si="546"/>
        <v>Valid</v>
      </c>
      <c r="H5016" s="1" t="s">
        <v>33163</v>
      </c>
      <c r="I5016" t="str" cm="1">
        <f t="array" ref="I5016">IF(OR(TRIM(H5016)="",ISNUMBER(SEARCH("#",H5016)),AA5016&lt;Config!$B$8,SUMPRODUCT(--ISNUMBER(SEARCH({"a";"b";"c";"d";"e";"f";"g";"h";"i";"j";"k";"l";"m";"n";"o";"p";"q";"r";"s";"t";"u";"v";"w";"x";"y";"z"},H5016)))&gt;0),"Invalid","Valid")</f>
        <v>Valid</v>
      </c>
      <c r="J5016" s="1" t="s">
        <v>33164</v>
      </c>
      <c r="K5016" s="1" t="s">
        <v>147</v>
      </c>
      <c r="L5016" s="1" t="s">
        <v>102</v>
      </c>
      <c r="M5016" s="1" t="s">
        <v>517</v>
      </c>
      <c r="N5016" s="1" t="s">
        <v>437</v>
      </c>
      <c r="O5016" s="1" t="s">
        <v>69</v>
      </c>
      <c r="P5016" t="s">
        <v>314</v>
      </c>
      <c r="Q5016" s="1" t="s">
        <v>315</v>
      </c>
      <c r="R5016" s="1" t="s">
        <v>315</v>
      </c>
      <c r="S5016" s="1" t="s">
        <v>16145</v>
      </c>
      <c r="T5016" s="1" t="s">
        <v>33165</v>
      </c>
      <c r="U5016" s="1" t="s">
        <v>33166</v>
      </c>
      <c r="V5016" s="1" t="s">
        <v>140</v>
      </c>
      <c r="W5016" s="1" t="s">
        <v>202</v>
      </c>
      <c r="X5016" t="str">
        <f t="shared" si="547"/>
        <v>Complete</v>
      </c>
      <c r="Y5016">
        <f>MAX(0,100-IF(G5016="Invalid",Config!$B$5,0)-IF(I5016="Invalid",Config!$B$6,0)-IF(X5016="Incomplete",Config!$B$7,0)-IF(AF5016="Yes",Config!$B$37,0))</f>
        <v>100</v>
      </c>
      <c r="Z5016" s="1">
        <f>IF(OR(TRIM(B5016)="",COUNTIF(Config!$B$15:$B$19,B5016)&gt;0),1,0)+IF(OR(TRIM(C5016)="",COUNTIF(Config!$B$15:$B$19,C5016)&gt;0),1,0)+IF(OR(TRIM(F5016)="",COUNTIF(Config!$B$15:$B$19,F5016)&gt;0),1,0)+IF(OR(TRIM(H5016)="",COUNTIF(Config!$B$15:$B$19,H5016)&gt;0),1,0)+IF(OR(TRIM(E5016)="",COUNTIF(Config!$B$15:$B$19,E5016)&gt;0),1,0)+IF(OR(TRIM(K5016)="",COUNTIF(Config!$B$15:$B$19,K5016)&gt;0),1,0)+IF(OR(TRIM(P5016)="",COUNTIF(Config!$B$15:$B$19,P5016)&gt;0),1,0)+IF(OR(TRIM(R5016)="",COUNTIF(Config!$B$15:$B$19,R5016)&gt;0),1,0)</f>
        <v>0</v>
      </c>
      <c r="AA5016" s="1" cm="1">
        <f t="array" ref="AA5016">SUMPRODUCT(LEN(H5016)-LEN(SUBSTITUTE(H5016,{"0";"1";"2";"3";"4";"5";"6";"7";"8";"9"},"")))</f>
        <v>12</v>
      </c>
      <c r="AC5016" t="str">
        <f t="shared" si="548"/>
        <v/>
      </c>
      <c r="AD5016">
        <f t="shared" si="549"/>
        <v>1</v>
      </c>
      <c r="AE5016">
        <f t="shared" si="550"/>
        <v>1</v>
      </c>
      <c r="AF5016" t="str">
        <f t="shared" si="551"/>
        <v>No</v>
      </c>
      <c r="AG5016">
        <f t="shared" ca="1" si="552"/>
        <v>37</v>
      </c>
      <c r="AH5016" t="str">
        <f ca="1">IF(OR(V5016="",AG5016=""),"Yes",IF(AG5016&gt;Config!$B$41,"Yes","No"))</f>
        <v>No</v>
      </c>
    </row>
    <row r="5017" spans="1:34" x14ac:dyDescent="0.25">
      <c r="A5017" s="1" t="s">
        <v>33167</v>
      </c>
      <c r="B5017" s="1" t="s">
        <v>295</v>
      </c>
      <c r="C5017" s="1" t="s">
        <v>545</v>
      </c>
      <c r="D5017" s="1" t="s">
        <v>33168</v>
      </c>
      <c r="E5017" s="1" t="s">
        <v>35789</v>
      </c>
      <c r="F5017" s="1" t="s">
        <v>33169</v>
      </c>
      <c r="G5017" t="str">
        <f t="shared" si="546"/>
        <v>Valid</v>
      </c>
      <c r="H5017" s="1" t="s">
        <v>33170</v>
      </c>
      <c r="I5017" t="str" cm="1">
        <f t="array" ref="I5017">IF(OR(TRIM(H5017)="",ISNUMBER(SEARCH("#",H5017)),AA5017&lt;Config!$B$8,SUMPRODUCT(--ISNUMBER(SEARCH({"a";"b";"c";"d";"e";"f";"g";"h";"i";"j";"k";"l";"m";"n";"o";"p";"q";"r";"s";"t";"u";"v";"w";"x";"y";"z"},H5017)))&gt;0),"Invalid","Valid")</f>
        <v>Valid</v>
      </c>
      <c r="J5017" s="1" t="s">
        <v>33171</v>
      </c>
      <c r="K5017" s="1" t="s">
        <v>516</v>
      </c>
      <c r="L5017" s="1" t="s">
        <v>49</v>
      </c>
      <c r="M5017" s="1" t="s">
        <v>118</v>
      </c>
      <c r="N5017" s="1" t="s">
        <v>31</v>
      </c>
      <c r="O5017" s="1" t="s">
        <v>266</v>
      </c>
      <c r="P5017" t="s">
        <v>53</v>
      </c>
      <c r="Q5017" s="1" t="s">
        <v>55</v>
      </c>
      <c r="R5017" s="1" t="s">
        <v>150</v>
      </c>
      <c r="S5017" s="1" t="s">
        <v>33172</v>
      </c>
      <c r="T5017" s="1" t="s">
        <v>33173</v>
      </c>
      <c r="U5017" s="1" t="s">
        <v>4921</v>
      </c>
      <c r="V5017" s="1" t="s">
        <v>2806</v>
      </c>
      <c r="W5017" s="1" t="s">
        <v>202</v>
      </c>
      <c r="X5017" t="str">
        <f t="shared" si="547"/>
        <v>Complete</v>
      </c>
      <c r="Y5017">
        <f>MAX(0,100-IF(G5017="Invalid",Config!$B$5,0)-IF(I5017="Invalid",Config!$B$6,0)-IF(X5017="Incomplete",Config!$B$7,0)-IF(AF5017="Yes",Config!$B$37,0))</f>
        <v>100</v>
      </c>
      <c r="Z5017" s="1">
        <f>IF(OR(TRIM(B5017)="",COUNTIF(Config!$B$15:$B$19,B5017)&gt;0),1,0)+IF(OR(TRIM(C5017)="",COUNTIF(Config!$B$15:$B$19,C5017)&gt;0),1,0)+IF(OR(TRIM(F5017)="",COUNTIF(Config!$B$15:$B$19,F5017)&gt;0),1,0)+IF(OR(TRIM(H5017)="",COUNTIF(Config!$B$15:$B$19,H5017)&gt;0),1,0)+IF(OR(TRIM(E5017)="",COUNTIF(Config!$B$15:$B$19,E5017)&gt;0),1,0)+IF(OR(TRIM(K5017)="",COUNTIF(Config!$B$15:$B$19,K5017)&gt;0),1,0)+IF(OR(TRIM(P5017)="",COUNTIF(Config!$B$15:$B$19,P5017)&gt;0),1,0)+IF(OR(TRIM(R5017)="",COUNTIF(Config!$B$15:$B$19,R5017)&gt;0),1,0)</f>
        <v>0</v>
      </c>
      <c r="AA5017" s="1" cm="1">
        <f t="array" ref="AA5017">SUMPRODUCT(LEN(H5017)-LEN(SUBSTITUTE(H5017,{"0";"1";"2";"3";"4";"5";"6";"7";"8";"9"},"")))</f>
        <v>10</v>
      </c>
      <c r="AC5017" t="str">
        <f t="shared" si="548"/>
        <v/>
      </c>
      <c r="AD5017">
        <f t="shared" si="549"/>
        <v>1</v>
      </c>
      <c r="AE5017">
        <f t="shared" si="550"/>
        <v>1</v>
      </c>
      <c r="AF5017" t="str">
        <f t="shared" si="551"/>
        <v>No</v>
      </c>
      <c r="AG5017">
        <f t="shared" ca="1" si="552"/>
        <v>608</v>
      </c>
      <c r="AH5017" t="str">
        <f ca="1">IF(OR(V5017="",AG5017=""),"Yes",IF(AG5017&gt;Config!$B$41,"Yes","No"))</f>
        <v>Yes</v>
      </c>
    </row>
    <row r="5018" spans="1:34" x14ac:dyDescent="0.25">
      <c r="A5018" s="1" t="s">
        <v>33174</v>
      </c>
      <c r="B5018" s="1" t="s">
        <v>5122</v>
      </c>
      <c r="C5018" s="1" t="s">
        <v>308</v>
      </c>
      <c r="D5018" s="1" t="s">
        <v>33175</v>
      </c>
      <c r="E5018" s="1" t="s">
        <v>34956</v>
      </c>
      <c r="F5018" s="1" t="s">
        <v>33176</v>
      </c>
      <c r="G5018" t="str">
        <f t="shared" si="546"/>
        <v>Valid</v>
      </c>
      <c r="H5018" s="1" t="s">
        <v>33177</v>
      </c>
      <c r="I5018" t="str" cm="1">
        <f t="array" ref="I5018">IF(OR(TRIM(H5018)="",ISNUMBER(SEARCH("#",H5018)),AA5018&lt;Config!$B$8,SUMPRODUCT(--ISNUMBER(SEARCH({"a";"b";"c";"d";"e";"f";"g";"h";"i";"j";"k";"l";"m";"n";"o";"p";"q";"r";"s";"t";"u";"v";"w";"x";"y";"z"},H5018)))&gt;0),"Invalid","Valid")</f>
        <v>Valid</v>
      </c>
      <c r="J5018" s="1" t="s">
        <v>33178</v>
      </c>
      <c r="K5018" s="1" t="s">
        <v>28</v>
      </c>
      <c r="L5018" s="1" t="s">
        <v>179</v>
      </c>
      <c r="M5018" s="1" t="s">
        <v>343</v>
      </c>
      <c r="N5018" s="1" t="s">
        <v>68</v>
      </c>
      <c r="O5018" s="1" t="s">
        <v>69</v>
      </c>
      <c r="P5018" t="s">
        <v>53</v>
      </c>
      <c r="Q5018" s="1" t="s">
        <v>150</v>
      </c>
      <c r="R5018" s="1" t="s">
        <v>150</v>
      </c>
      <c r="S5018" s="1" t="s">
        <v>20930</v>
      </c>
      <c r="T5018" s="1" t="s">
        <v>33179</v>
      </c>
      <c r="U5018" s="1" t="s">
        <v>6379</v>
      </c>
      <c r="V5018" s="1" t="s">
        <v>33180</v>
      </c>
      <c r="W5018" s="1" t="s">
        <v>384</v>
      </c>
      <c r="X5018" t="str">
        <f t="shared" si="547"/>
        <v>Complete</v>
      </c>
      <c r="Y5018">
        <f>MAX(0,100-IF(G5018="Invalid",Config!$B$5,0)-IF(I5018="Invalid",Config!$B$6,0)-IF(X5018="Incomplete",Config!$B$7,0)-IF(AF5018="Yes",Config!$B$37,0))</f>
        <v>100</v>
      </c>
      <c r="Z5018" s="1">
        <f>IF(OR(TRIM(B5018)="",COUNTIF(Config!$B$15:$B$19,B5018)&gt;0),1,0)+IF(OR(TRIM(C5018)="",COUNTIF(Config!$B$15:$B$19,C5018)&gt;0),1,0)+IF(OR(TRIM(F5018)="",COUNTIF(Config!$B$15:$B$19,F5018)&gt;0),1,0)+IF(OR(TRIM(H5018)="",COUNTIF(Config!$B$15:$B$19,H5018)&gt;0),1,0)+IF(OR(TRIM(E5018)="",COUNTIF(Config!$B$15:$B$19,E5018)&gt;0),1,0)+IF(OR(TRIM(K5018)="",COUNTIF(Config!$B$15:$B$19,K5018)&gt;0),1,0)+IF(OR(TRIM(P5018)="",COUNTIF(Config!$B$15:$B$19,P5018)&gt;0),1,0)+IF(OR(TRIM(R5018)="",COUNTIF(Config!$B$15:$B$19,R5018)&gt;0),1,0)</f>
        <v>0</v>
      </c>
      <c r="AA5018" s="1" cm="1">
        <f t="array" ref="AA5018">SUMPRODUCT(LEN(H5018)-LEN(SUBSTITUTE(H5018,{"0";"1";"2";"3";"4";"5";"6";"7";"8";"9"},"")))</f>
        <v>12</v>
      </c>
      <c r="AC5018" t="str">
        <f t="shared" si="548"/>
        <v/>
      </c>
      <c r="AD5018">
        <f t="shared" si="549"/>
        <v>1</v>
      </c>
      <c r="AE5018">
        <f t="shared" si="550"/>
        <v>1</v>
      </c>
      <c r="AF5018" t="str">
        <f t="shared" si="551"/>
        <v>No</v>
      </c>
      <c r="AG5018">
        <f t="shared" ca="1" si="552"/>
        <v>77</v>
      </c>
      <c r="AH5018" t="str">
        <f ca="1">IF(OR(V5018="",AG5018=""),"Yes",IF(AG5018&gt;Config!$B$41,"Yes","No"))</f>
        <v>No</v>
      </c>
    </row>
    <row r="5019" spans="1:34" x14ac:dyDescent="0.25">
      <c r="A5019" s="1" t="s">
        <v>33181</v>
      </c>
      <c r="B5019" s="1" t="s">
        <v>898</v>
      </c>
      <c r="C5019" s="1" t="s">
        <v>996</v>
      </c>
      <c r="D5019" s="1" t="s">
        <v>33182</v>
      </c>
      <c r="E5019" s="1" t="s">
        <v>35809</v>
      </c>
      <c r="F5019" s="1" t="s">
        <v>33183</v>
      </c>
      <c r="G5019" t="str">
        <f t="shared" si="546"/>
        <v>Invalid</v>
      </c>
      <c r="H5019" s="1" t="s">
        <v>33184</v>
      </c>
      <c r="I5019" t="str" cm="1">
        <f t="array" ref="I5019">IF(OR(TRIM(H5019)="",ISNUMBER(SEARCH("#",H5019)),AA5019&lt;Config!$B$8,SUMPRODUCT(--ISNUMBER(SEARCH({"a";"b";"c";"d";"e";"f";"g";"h";"i";"j";"k";"l";"m";"n";"o";"p";"q";"r";"s";"t";"u";"v";"w";"x";"y";"z"},H5019)))&gt;0),"Invalid","Valid")</f>
        <v>Valid</v>
      </c>
      <c r="J5019" s="1" t="s">
        <v>33185</v>
      </c>
      <c r="K5019" s="1" t="s">
        <v>378</v>
      </c>
      <c r="L5019" s="1" t="s">
        <v>49</v>
      </c>
      <c r="M5019" s="1" t="s">
        <v>33825</v>
      </c>
      <c r="N5019" s="1" t="s">
        <v>437</v>
      </c>
      <c r="O5019" s="1" t="s">
        <v>196</v>
      </c>
      <c r="P5019" t="s">
        <v>104</v>
      </c>
      <c r="Q5019" s="1" t="s">
        <v>302</v>
      </c>
      <c r="R5019" s="1" t="s">
        <v>922</v>
      </c>
      <c r="S5019" s="1" t="s">
        <v>17785</v>
      </c>
      <c r="T5019" s="1" t="s">
        <v>33186</v>
      </c>
      <c r="U5019" s="1" t="s">
        <v>14970</v>
      </c>
      <c r="V5019" s="1" t="s">
        <v>5823</v>
      </c>
      <c r="W5019" s="1" t="s">
        <v>60</v>
      </c>
      <c r="X5019" t="str">
        <f t="shared" si="547"/>
        <v>Complete</v>
      </c>
      <c r="Y5019">
        <f>MAX(0,100-IF(G5019="Invalid",Config!$B$5,0)-IF(I5019="Invalid",Config!$B$6,0)-IF(X5019="Incomplete",Config!$B$7,0)-IF(AF5019="Yes",Config!$B$37,0))</f>
        <v>70</v>
      </c>
      <c r="Z5019" s="1">
        <f>IF(OR(TRIM(B5019)="",COUNTIF(Config!$B$15:$B$19,B5019)&gt;0),1,0)+IF(OR(TRIM(C5019)="",COUNTIF(Config!$B$15:$B$19,C5019)&gt;0),1,0)+IF(OR(TRIM(F5019)="",COUNTIF(Config!$B$15:$B$19,F5019)&gt;0),1,0)+IF(OR(TRIM(H5019)="",COUNTIF(Config!$B$15:$B$19,H5019)&gt;0),1,0)+IF(OR(TRIM(E5019)="",COUNTIF(Config!$B$15:$B$19,E5019)&gt;0),1,0)+IF(OR(TRIM(K5019)="",COUNTIF(Config!$B$15:$B$19,K5019)&gt;0),1,0)+IF(OR(TRIM(P5019)="",COUNTIF(Config!$B$15:$B$19,P5019)&gt;0),1,0)+IF(OR(TRIM(R5019)="",COUNTIF(Config!$B$15:$B$19,R5019)&gt;0),1,0)</f>
        <v>0</v>
      </c>
      <c r="AA5019" s="1" cm="1">
        <f t="array" ref="AA5019">SUMPRODUCT(LEN(H5019)-LEN(SUBSTITUTE(H5019,{"0";"1";"2";"3";"4";"5";"6";"7";"8";"9"},"")))</f>
        <v>10</v>
      </c>
      <c r="AC5019" t="str">
        <f t="shared" si="548"/>
        <v>Invalid Email</v>
      </c>
      <c r="AD5019">
        <f t="shared" si="549"/>
        <v>0</v>
      </c>
      <c r="AE5019">
        <f t="shared" si="550"/>
        <v>1</v>
      </c>
      <c r="AF5019" t="str">
        <f t="shared" si="551"/>
        <v>No</v>
      </c>
      <c r="AG5019">
        <f t="shared" ca="1" si="552"/>
        <v>295</v>
      </c>
      <c r="AH5019" t="str">
        <f ca="1">IF(OR(V5019="",AG5019=""),"Yes",IF(AG5019&gt;Config!$B$41,"Yes","No"))</f>
        <v>No</v>
      </c>
    </row>
    <row r="5020" spans="1:34" x14ac:dyDescent="0.25">
      <c r="A5020" s="1" t="s">
        <v>33187</v>
      </c>
      <c r="B5020" s="1" t="s">
        <v>1441</v>
      </c>
      <c r="C5020" s="1" t="s">
        <v>43</v>
      </c>
      <c r="D5020" s="1" t="s">
        <v>33188</v>
      </c>
      <c r="E5020" s="1" t="s">
        <v>35810</v>
      </c>
      <c r="F5020" s="1" t="s">
        <v>27038</v>
      </c>
      <c r="G5020" t="str">
        <f t="shared" si="546"/>
        <v>Valid</v>
      </c>
      <c r="H5020" s="1" t="s">
        <v>33189</v>
      </c>
      <c r="I5020" t="str" cm="1">
        <f t="array" ref="I5020">IF(OR(TRIM(H5020)="",ISNUMBER(SEARCH("#",H5020)),AA5020&lt;Config!$B$8,SUMPRODUCT(--ISNUMBER(SEARCH({"a";"b";"c";"d";"e";"f";"g";"h";"i";"j";"k";"l";"m";"n";"o";"p";"q";"r";"s";"t";"u";"v";"w";"x";"y";"z"},H5020)))&gt;0),"Invalid","Valid")</f>
        <v>Valid</v>
      </c>
      <c r="J5020" s="1" t="s">
        <v>33190</v>
      </c>
      <c r="K5020" s="1" t="s">
        <v>369</v>
      </c>
      <c r="L5020" s="1" t="s">
        <v>164</v>
      </c>
      <c r="M5020" s="1" t="s">
        <v>391</v>
      </c>
      <c r="N5020" s="1" t="s">
        <v>31</v>
      </c>
      <c r="O5020" s="1" t="s">
        <v>52</v>
      </c>
      <c r="P5020" t="s">
        <v>314</v>
      </c>
      <c r="Q5020" s="1" t="s">
        <v>315</v>
      </c>
      <c r="R5020" s="1" t="s">
        <v>315</v>
      </c>
      <c r="S5020" s="1" t="s">
        <v>3519</v>
      </c>
      <c r="T5020" s="1" t="s">
        <v>33191</v>
      </c>
      <c r="U5020" s="1" t="s">
        <v>7091</v>
      </c>
      <c r="V5020" s="1" t="s">
        <v>4670</v>
      </c>
      <c r="W5020" s="1" t="s">
        <v>75</v>
      </c>
      <c r="X5020" t="str">
        <f t="shared" si="547"/>
        <v>Complete</v>
      </c>
      <c r="Y5020">
        <f>MAX(0,100-IF(G5020="Invalid",Config!$B$5,0)-IF(I5020="Invalid",Config!$B$6,0)-IF(X5020="Incomplete",Config!$B$7,0)-IF(AF5020="Yes",Config!$B$37,0))</f>
        <v>75</v>
      </c>
      <c r="Z5020" s="1">
        <f>IF(OR(TRIM(B5020)="",COUNTIF(Config!$B$15:$B$19,B5020)&gt;0),1,0)+IF(OR(TRIM(C5020)="",COUNTIF(Config!$B$15:$B$19,C5020)&gt;0),1,0)+IF(OR(TRIM(F5020)="",COUNTIF(Config!$B$15:$B$19,F5020)&gt;0),1,0)+IF(OR(TRIM(H5020)="",COUNTIF(Config!$B$15:$B$19,H5020)&gt;0),1,0)+IF(OR(TRIM(E5020)="",COUNTIF(Config!$B$15:$B$19,E5020)&gt;0),1,0)+IF(OR(TRIM(K5020)="",COUNTIF(Config!$B$15:$B$19,K5020)&gt;0),1,0)+IF(OR(TRIM(P5020)="",COUNTIF(Config!$B$15:$B$19,P5020)&gt;0),1,0)+IF(OR(TRIM(R5020)="",COUNTIF(Config!$B$15:$B$19,R5020)&gt;0),1,0)</f>
        <v>0</v>
      </c>
      <c r="AA5020" s="1" cm="1">
        <f t="array" ref="AA5020">SUMPRODUCT(LEN(H5020)-LEN(SUBSTITUTE(H5020,{"0";"1";"2";"3";"4";"5";"6";"7";"8";"9"},"")))</f>
        <v>12</v>
      </c>
      <c r="AC5020" t="str">
        <f t="shared" si="548"/>
        <v>Potential Duplicate</v>
      </c>
      <c r="AD5020">
        <f t="shared" si="549"/>
        <v>2</v>
      </c>
      <c r="AE5020">
        <f t="shared" si="550"/>
        <v>1</v>
      </c>
      <c r="AF5020" t="str">
        <f t="shared" si="551"/>
        <v>Yes</v>
      </c>
      <c r="AG5020">
        <f t="shared" ca="1" si="552"/>
        <v>371</v>
      </c>
      <c r="AH5020" t="str">
        <f ca="1">IF(OR(V5020="",AG5020=""),"Yes",IF(AG5020&gt;Config!$B$41,"Yes","No"))</f>
        <v>Yes</v>
      </c>
    </row>
    <row r="5021" spans="1:34" x14ac:dyDescent="0.25">
      <c r="A5021" s="1" t="s">
        <v>33192</v>
      </c>
      <c r="B5021" s="1" t="s">
        <v>96</v>
      </c>
      <c r="C5021" s="1" t="s">
        <v>956</v>
      </c>
      <c r="D5021" s="1" t="s">
        <v>33193</v>
      </c>
      <c r="E5021" s="1" t="s">
        <v>310</v>
      </c>
      <c r="F5021" s="1" t="s">
        <v>33194</v>
      </c>
      <c r="G5021" t="str">
        <f t="shared" si="546"/>
        <v>Valid</v>
      </c>
      <c r="H5021" s="1" t="s">
        <v>33195</v>
      </c>
      <c r="I5021" t="str" cm="1">
        <f t="array" ref="I5021">IF(OR(TRIM(H5021)="",ISNUMBER(SEARCH("#",H5021)),AA5021&lt;Config!$B$8,SUMPRODUCT(--ISNUMBER(SEARCH({"a";"b";"c";"d";"e";"f";"g";"h";"i";"j";"k";"l";"m";"n";"o";"p";"q";"r";"s";"t";"u";"v";"w";"x";"y";"z"},H5021)))&gt;0),"Invalid","Valid")</f>
        <v>Valid</v>
      </c>
      <c r="J5021" s="1" t="s">
        <v>33196</v>
      </c>
      <c r="K5021" s="1" t="s">
        <v>83</v>
      </c>
      <c r="L5021" s="1" t="s">
        <v>49</v>
      </c>
      <c r="M5021" s="1" t="s">
        <v>85</v>
      </c>
      <c r="N5021" s="1" t="s">
        <v>33819</v>
      </c>
      <c r="O5021" s="1" t="s">
        <v>69</v>
      </c>
      <c r="P5021" t="s">
        <v>236</v>
      </c>
      <c r="Q5021" s="1" t="s">
        <v>254</v>
      </c>
      <c r="R5021" s="1" t="s">
        <v>237</v>
      </c>
      <c r="S5021" s="1" t="s">
        <v>25061</v>
      </c>
      <c r="T5021" s="1" t="s">
        <v>33197</v>
      </c>
      <c r="U5021" s="1" t="s">
        <v>7943</v>
      </c>
      <c r="V5021" s="1" t="s">
        <v>2438</v>
      </c>
      <c r="W5021" s="1" t="s">
        <v>125</v>
      </c>
      <c r="X5021" t="str">
        <f t="shared" si="547"/>
        <v>Complete</v>
      </c>
      <c r="Y5021">
        <f>MAX(0,100-IF(G5021="Invalid",Config!$B$5,0)-IF(I5021="Invalid",Config!$B$6,0)-IF(X5021="Incomplete",Config!$B$7,0)-IF(AF5021="Yes",Config!$B$37,0))</f>
        <v>100</v>
      </c>
      <c r="Z5021" s="1">
        <f>IF(OR(TRIM(B5021)="",COUNTIF(Config!$B$15:$B$19,B5021)&gt;0),1,0)+IF(OR(TRIM(C5021)="",COUNTIF(Config!$B$15:$B$19,C5021)&gt;0),1,0)+IF(OR(TRIM(F5021)="",COUNTIF(Config!$B$15:$B$19,F5021)&gt;0),1,0)+IF(OR(TRIM(H5021)="",COUNTIF(Config!$B$15:$B$19,H5021)&gt;0),1,0)+IF(OR(TRIM(E5021)="",COUNTIF(Config!$B$15:$B$19,E5021)&gt;0),1,0)+IF(OR(TRIM(K5021)="",COUNTIF(Config!$B$15:$B$19,K5021)&gt;0),1,0)+IF(OR(TRIM(P5021)="",COUNTIF(Config!$B$15:$B$19,P5021)&gt;0),1,0)+IF(OR(TRIM(R5021)="",COUNTIF(Config!$B$15:$B$19,R5021)&gt;0),1,0)</f>
        <v>0</v>
      </c>
      <c r="AA5021" s="1" cm="1">
        <f t="array" ref="AA5021">SUMPRODUCT(LEN(H5021)-LEN(SUBSTITUTE(H5021,{"0";"1";"2";"3";"4";"5";"6";"7";"8";"9"},"")))</f>
        <v>10</v>
      </c>
      <c r="AC5021" t="str">
        <f t="shared" si="548"/>
        <v/>
      </c>
      <c r="AD5021">
        <f t="shared" si="549"/>
        <v>1</v>
      </c>
      <c r="AE5021">
        <f t="shared" si="550"/>
        <v>1</v>
      </c>
      <c r="AF5021" t="str">
        <f t="shared" si="551"/>
        <v>No</v>
      </c>
      <c r="AG5021">
        <f t="shared" ca="1" si="552"/>
        <v>133</v>
      </c>
      <c r="AH5021" t="str">
        <f ca="1">IF(OR(V5021="",AG5021=""),"Yes",IF(AG5021&gt;Config!$B$41,"Yes","No"))</f>
        <v>No</v>
      </c>
    </row>
    <row r="5022" spans="1:34" x14ac:dyDescent="0.25">
      <c r="A5022" s="1" t="s">
        <v>33198</v>
      </c>
      <c r="B5022" s="1" t="s">
        <v>229</v>
      </c>
      <c r="C5022" s="1" t="s">
        <v>1339</v>
      </c>
      <c r="D5022" s="1" t="s">
        <v>22965</v>
      </c>
      <c r="E5022" s="1" t="s">
        <v>34661</v>
      </c>
      <c r="F5022" s="1" t="s">
        <v>33199</v>
      </c>
      <c r="G5022" t="str">
        <f t="shared" si="546"/>
        <v>Valid</v>
      </c>
      <c r="H5022" s="1" t="s">
        <v>33200</v>
      </c>
      <c r="I5022" t="str" cm="1">
        <f t="array" ref="I5022">IF(OR(TRIM(H5022)="",ISNUMBER(SEARCH("#",H5022)),AA5022&lt;Config!$B$8,SUMPRODUCT(--ISNUMBER(SEARCH({"a";"b";"c";"d";"e";"f";"g";"h";"i";"j";"k";"l";"m";"n";"o";"p";"q";"r";"s";"t";"u";"v";"w";"x";"y";"z"},H5022)))&gt;0),"Invalid","Valid")</f>
        <v>Valid</v>
      </c>
      <c r="J5022" s="1" t="s">
        <v>33201</v>
      </c>
      <c r="K5022" s="1" t="s">
        <v>83</v>
      </c>
      <c r="L5022" s="1" t="s">
        <v>164</v>
      </c>
      <c r="M5022" s="1" t="s">
        <v>391</v>
      </c>
      <c r="N5022" s="1" t="s">
        <v>252</v>
      </c>
      <c r="O5022" s="1" t="s">
        <v>196</v>
      </c>
      <c r="P5022" t="s">
        <v>236</v>
      </c>
      <c r="Q5022" s="1" t="s">
        <v>254</v>
      </c>
      <c r="R5022" s="1" t="s">
        <v>254</v>
      </c>
      <c r="S5022" s="1" t="s">
        <v>4692</v>
      </c>
      <c r="T5022" s="1" t="s">
        <v>33202</v>
      </c>
      <c r="U5022" s="1" t="s">
        <v>4391</v>
      </c>
      <c r="V5022" s="1" t="s">
        <v>3246</v>
      </c>
      <c r="W5022" s="1" t="s">
        <v>60</v>
      </c>
      <c r="X5022" t="str">
        <f t="shared" si="547"/>
        <v>Complete</v>
      </c>
      <c r="Y5022">
        <f>MAX(0,100-IF(G5022="Invalid",Config!$B$5,0)-IF(I5022="Invalid",Config!$B$6,0)-IF(X5022="Incomplete",Config!$B$7,0)-IF(AF5022="Yes",Config!$B$37,0))</f>
        <v>100</v>
      </c>
      <c r="Z5022" s="1">
        <f>IF(OR(TRIM(B5022)="",COUNTIF(Config!$B$15:$B$19,B5022)&gt;0),1,0)+IF(OR(TRIM(C5022)="",COUNTIF(Config!$B$15:$B$19,C5022)&gt;0),1,0)+IF(OR(TRIM(F5022)="",COUNTIF(Config!$B$15:$B$19,F5022)&gt;0),1,0)+IF(OR(TRIM(H5022)="",COUNTIF(Config!$B$15:$B$19,H5022)&gt;0),1,0)+IF(OR(TRIM(E5022)="",COUNTIF(Config!$B$15:$B$19,E5022)&gt;0),1,0)+IF(OR(TRIM(K5022)="",COUNTIF(Config!$B$15:$B$19,K5022)&gt;0),1,0)+IF(OR(TRIM(P5022)="",COUNTIF(Config!$B$15:$B$19,P5022)&gt;0),1,0)+IF(OR(TRIM(R5022)="",COUNTIF(Config!$B$15:$B$19,R5022)&gt;0),1,0)</f>
        <v>0</v>
      </c>
      <c r="AA5022" s="1" cm="1">
        <f t="array" ref="AA5022">SUMPRODUCT(LEN(H5022)-LEN(SUBSTITUTE(H5022,{"0";"1";"2";"3";"4";"5";"6";"7";"8";"9"},"")))</f>
        <v>10</v>
      </c>
      <c r="AC5022" t="str">
        <f t="shared" si="548"/>
        <v/>
      </c>
      <c r="AD5022">
        <f t="shared" si="549"/>
        <v>1</v>
      </c>
      <c r="AE5022">
        <f t="shared" si="550"/>
        <v>1</v>
      </c>
      <c r="AF5022" t="str">
        <f t="shared" si="551"/>
        <v>No</v>
      </c>
      <c r="AG5022">
        <f t="shared" ca="1" si="552"/>
        <v>503</v>
      </c>
      <c r="AH5022" t="str">
        <f ca="1">IF(OR(V5022="",AG5022=""),"Yes",IF(AG5022&gt;Config!$B$41,"Yes","No"))</f>
        <v>Yes</v>
      </c>
    </row>
    <row r="5023" spans="1:34" x14ac:dyDescent="0.25">
      <c r="A5023" s="1" t="s">
        <v>33203</v>
      </c>
      <c r="B5023" s="1" t="s">
        <v>565</v>
      </c>
      <c r="C5023" s="1" t="s">
        <v>679</v>
      </c>
      <c r="D5023" s="1" t="s">
        <v>31934</v>
      </c>
      <c r="E5023" s="1" t="s">
        <v>34238</v>
      </c>
      <c r="F5023" s="1" t="s">
        <v>33204</v>
      </c>
      <c r="G5023" t="str">
        <f t="shared" si="546"/>
        <v>Valid</v>
      </c>
      <c r="H5023" s="1" t="s">
        <v>33205</v>
      </c>
      <c r="I5023" t="str" cm="1">
        <f t="array" ref="I5023">IF(OR(TRIM(H5023)="",ISNUMBER(SEARCH("#",H5023)),AA5023&lt;Config!$B$8,SUMPRODUCT(--ISNUMBER(SEARCH({"a";"b";"c";"d";"e";"f";"g";"h";"i";"j";"k";"l";"m";"n";"o";"p";"q";"r";"s";"t";"u";"v";"w";"x";"y";"z"},H5023)))&gt;0),"Invalid","Valid")</f>
        <v>Valid</v>
      </c>
      <c r="J5023" s="1" t="s">
        <v>33206</v>
      </c>
      <c r="K5023" s="1" t="s">
        <v>425</v>
      </c>
      <c r="L5023" s="1" t="s">
        <v>450</v>
      </c>
      <c r="M5023" s="1" t="s">
        <v>103</v>
      </c>
      <c r="N5023" s="1" t="s">
        <v>86</v>
      </c>
      <c r="O5023" s="1" t="s">
        <v>180</v>
      </c>
      <c r="P5023" t="s">
        <v>33</v>
      </c>
      <c r="Q5023" s="1" t="s">
        <v>34</v>
      </c>
      <c r="R5023" s="1" t="s">
        <v>35</v>
      </c>
      <c r="S5023" s="1" t="s">
        <v>29658</v>
      </c>
      <c r="T5023" s="1" t="s">
        <v>33207</v>
      </c>
      <c r="U5023" s="1" t="s">
        <v>18193</v>
      </c>
      <c r="V5023" s="1" t="s">
        <v>474</v>
      </c>
      <c r="W5023" s="1" t="s">
        <v>186</v>
      </c>
      <c r="X5023" t="str">
        <f t="shared" si="547"/>
        <v>Complete</v>
      </c>
      <c r="Y5023">
        <f>MAX(0,100-IF(G5023="Invalid",Config!$B$5,0)-IF(I5023="Invalid",Config!$B$6,0)-IF(X5023="Incomplete",Config!$B$7,0)-IF(AF5023="Yes",Config!$B$37,0))</f>
        <v>100</v>
      </c>
      <c r="Z5023" s="1">
        <f>IF(OR(TRIM(B5023)="",COUNTIF(Config!$B$15:$B$19,B5023)&gt;0),1,0)+IF(OR(TRIM(C5023)="",COUNTIF(Config!$B$15:$B$19,C5023)&gt;0),1,0)+IF(OR(TRIM(F5023)="",COUNTIF(Config!$B$15:$B$19,F5023)&gt;0),1,0)+IF(OR(TRIM(H5023)="",COUNTIF(Config!$B$15:$B$19,H5023)&gt;0),1,0)+IF(OR(TRIM(E5023)="",COUNTIF(Config!$B$15:$B$19,E5023)&gt;0),1,0)+IF(OR(TRIM(K5023)="",COUNTIF(Config!$B$15:$B$19,K5023)&gt;0),1,0)+IF(OR(TRIM(P5023)="",COUNTIF(Config!$B$15:$B$19,P5023)&gt;0),1,0)+IF(OR(TRIM(R5023)="",COUNTIF(Config!$B$15:$B$19,R5023)&gt;0),1,0)</f>
        <v>0</v>
      </c>
      <c r="AA5023" s="1" cm="1">
        <f t="array" ref="AA5023">SUMPRODUCT(LEN(H5023)-LEN(SUBSTITUTE(H5023,{"0";"1";"2";"3";"4";"5";"6";"7";"8";"9"},"")))</f>
        <v>10</v>
      </c>
      <c r="AC5023" t="str">
        <f t="shared" si="548"/>
        <v/>
      </c>
      <c r="AD5023">
        <f t="shared" si="549"/>
        <v>1</v>
      </c>
      <c r="AE5023">
        <f t="shared" si="550"/>
        <v>1</v>
      </c>
      <c r="AF5023" t="str">
        <f t="shared" si="551"/>
        <v>No</v>
      </c>
      <c r="AG5023">
        <f t="shared" ca="1" si="552"/>
        <v>105</v>
      </c>
      <c r="AH5023" t="str">
        <f ca="1">IF(OR(V5023="",AG5023=""),"Yes",IF(AG5023&gt;Config!$B$41,"Yes","No"))</f>
        <v>No</v>
      </c>
    </row>
    <row r="5024" spans="1:34" x14ac:dyDescent="0.25">
      <c r="A5024" s="1" t="s">
        <v>33208</v>
      </c>
      <c r="B5024" s="1" t="s">
        <v>1302</v>
      </c>
      <c r="C5024" s="1" t="s">
        <v>489</v>
      </c>
      <c r="D5024" s="1" t="s">
        <v>33209</v>
      </c>
      <c r="E5024" s="1" t="s">
        <v>642</v>
      </c>
      <c r="F5024" s="1" t="s">
        <v>33210</v>
      </c>
      <c r="G5024" t="str">
        <f t="shared" si="546"/>
        <v>Valid</v>
      </c>
      <c r="H5024" s="1" t="s">
        <v>23839</v>
      </c>
      <c r="I5024" t="str" cm="1">
        <f t="array" ref="I5024">IF(OR(TRIM(H5024)="",ISNUMBER(SEARCH("#",H5024)),AA5024&lt;Config!$B$8,SUMPRODUCT(--ISNUMBER(SEARCH({"a";"b";"c";"d";"e";"f";"g";"h";"i";"j";"k";"l";"m";"n";"o";"p";"q";"r";"s";"t";"u";"v";"w";"x";"y";"z"},H5024)))&gt;0),"Invalid","Valid")</f>
        <v>Valid</v>
      </c>
      <c r="J5024" s="1" t="s">
        <v>33211</v>
      </c>
      <c r="K5024" s="1" t="s">
        <v>66</v>
      </c>
      <c r="L5024" s="1" t="s">
        <v>29</v>
      </c>
      <c r="M5024" s="1" t="s">
        <v>103</v>
      </c>
      <c r="N5024" s="1" t="s">
        <v>148</v>
      </c>
      <c r="O5024" s="1" t="s">
        <v>266</v>
      </c>
      <c r="P5024" t="s">
        <v>87</v>
      </c>
      <c r="Q5024" s="1" t="s">
        <v>438</v>
      </c>
      <c r="R5024" s="1" t="s">
        <v>559</v>
      </c>
      <c r="S5024" s="1" t="s">
        <v>33212</v>
      </c>
      <c r="T5024" s="1" t="s">
        <v>33213</v>
      </c>
      <c r="U5024" s="1" t="s">
        <v>1726</v>
      </c>
      <c r="V5024" s="1" t="s">
        <v>1050</v>
      </c>
      <c r="W5024" s="1" t="s">
        <v>202</v>
      </c>
      <c r="X5024" t="str">
        <f t="shared" si="547"/>
        <v>Complete</v>
      </c>
      <c r="Y5024">
        <f>MAX(0,100-IF(G5024="Invalid",Config!$B$5,0)-IF(I5024="Invalid",Config!$B$6,0)-IF(X5024="Incomplete",Config!$B$7,0)-IF(AF5024="Yes",Config!$B$37,0))</f>
        <v>75</v>
      </c>
      <c r="Z5024" s="1">
        <f>IF(OR(TRIM(B5024)="",COUNTIF(Config!$B$15:$B$19,B5024)&gt;0),1,0)+IF(OR(TRIM(C5024)="",COUNTIF(Config!$B$15:$B$19,C5024)&gt;0),1,0)+IF(OR(TRIM(F5024)="",COUNTIF(Config!$B$15:$B$19,F5024)&gt;0),1,0)+IF(OR(TRIM(H5024)="",COUNTIF(Config!$B$15:$B$19,H5024)&gt;0),1,0)+IF(OR(TRIM(E5024)="",COUNTIF(Config!$B$15:$B$19,E5024)&gt;0),1,0)+IF(OR(TRIM(K5024)="",COUNTIF(Config!$B$15:$B$19,K5024)&gt;0),1,0)+IF(OR(TRIM(P5024)="",COUNTIF(Config!$B$15:$B$19,P5024)&gt;0),1,0)+IF(OR(TRIM(R5024)="",COUNTIF(Config!$B$15:$B$19,R5024)&gt;0),1,0)</f>
        <v>0</v>
      </c>
      <c r="AA5024" s="1" cm="1">
        <f t="array" ref="AA5024">SUMPRODUCT(LEN(H5024)-LEN(SUBSTITUTE(H5024,{"0";"1";"2";"3";"4";"5";"6";"7";"8";"9"},"")))</f>
        <v>11</v>
      </c>
      <c r="AC5024" t="str">
        <f t="shared" si="548"/>
        <v>Potential Duplicate</v>
      </c>
      <c r="AD5024">
        <f t="shared" si="549"/>
        <v>1</v>
      </c>
      <c r="AE5024">
        <f t="shared" si="550"/>
        <v>2</v>
      </c>
      <c r="AF5024" t="str">
        <f t="shared" si="551"/>
        <v>Yes</v>
      </c>
      <c r="AG5024">
        <f t="shared" ca="1" si="552"/>
        <v>37</v>
      </c>
      <c r="AH5024" t="str">
        <f ca="1">IF(OR(V5024="",AG5024=""),"Yes",IF(AG5024&gt;Config!$B$41,"Yes","No"))</f>
        <v>No</v>
      </c>
    </row>
    <row r="5025" spans="1:34" x14ac:dyDescent="0.25">
      <c r="A5025" s="1" t="s">
        <v>33214</v>
      </c>
      <c r="B5025" s="1" t="s">
        <v>3888</v>
      </c>
      <c r="C5025" s="1" t="s">
        <v>1068</v>
      </c>
      <c r="D5025" s="1" t="s">
        <v>33215</v>
      </c>
      <c r="E5025" s="1" t="s">
        <v>33820</v>
      </c>
      <c r="F5025" s="1" t="s">
        <v>33216</v>
      </c>
      <c r="G5025" t="str">
        <f t="shared" si="546"/>
        <v>Valid</v>
      </c>
      <c r="H5025" s="1" t="s">
        <v>33217</v>
      </c>
      <c r="I5025" t="str" cm="1">
        <f t="array" ref="I5025">IF(OR(TRIM(H5025)="",ISNUMBER(SEARCH("#",H5025)),AA5025&lt;Config!$B$8,SUMPRODUCT(--ISNUMBER(SEARCH({"a";"b";"c";"d";"e";"f";"g";"h";"i";"j";"k";"l";"m";"n";"o";"p";"q";"r";"s";"t";"u";"v";"w";"x";"y";"z"},H5025)))&gt;0),"Invalid","Valid")</f>
        <v>Valid</v>
      </c>
      <c r="J5025" s="1" t="s">
        <v>33218</v>
      </c>
      <c r="K5025" s="1" t="s">
        <v>516</v>
      </c>
      <c r="L5025" s="1" t="s">
        <v>265</v>
      </c>
      <c r="M5025" s="1" t="s">
        <v>343</v>
      </c>
      <c r="N5025" s="1" t="s">
        <v>358</v>
      </c>
      <c r="O5025" s="1" t="s">
        <v>69</v>
      </c>
      <c r="P5025" t="s">
        <v>53</v>
      </c>
      <c r="Q5025" s="1" t="s">
        <v>197</v>
      </c>
      <c r="R5025" s="1" t="s">
        <v>70</v>
      </c>
      <c r="S5025" s="1" t="s">
        <v>10696</v>
      </c>
      <c r="T5025" s="1" t="s">
        <v>33219</v>
      </c>
      <c r="U5025" s="1" t="s">
        <v>4442</v>
      </c>
      <c r="V5025" s="1" t="s">
        <v>3997</v>
      </c>
      <c r="W5025" s="1" t="s">
        <v>141</v>
      </c>
      <c r="X5025" t="str">
        <f t="shared" si="547"/>
        <v>Complete</v>
      </c>
      <c r="Y5025">
        <f>MAX(0,100-IF(G5025="Invalid",Config!$B$5,0)-IF(I5025="Invalid",Config!$B$6,0)-IF(X5025="Incomplete",Config!$B$7,0)-IF(AF5025="Yes",Config!$B$37,0))</f>
        <v>100</v>
      </c>
      <c r="Z5025" s="1">
        <f>IF(OR(TRIM(B5025)="",COUNTIF(Config!$B$15:$B$19,B5025)&gt;0),1,0)+IF(OR(TRIM(C5025)="",COUNTIF(Config!$B$15:$B$19,C5025)&gt;0),1,0)+IF(OR(TRIM(F5025)="",COUNTIF(Config!$B$15:$B$19,F5025)&gt;0),1,0)+IF(OR(TRIM(H5025)="",COUNTIF(Config!$B$15:$B$19,H5025)&gt;0),1,0)+IF(OR(TRIM(E5025)="",COUNTIF(Config!$B$15:$B$19,E5025)&gt;0),1,0)+IF(OR(TRIM(K5025)="",COUNTIF(Config!$B$15:$B$19,K5025)&gt;0),1,0)+IF(OR(TRIM(P5025)="",COUNTIF(Config!$B$15:$B$19,P5025)&gt;0),1,0)+IF(OR(TRIM(R5025)="",COUNTIF(Config!$B$15:$B$19,R5025)&gt;0),1,0)</f>
        <v>0</v>
      </c>
      <c r="AA5025" s="1" cm="1">
        <f t="array" ref="AA5025">SUMPRODUCT(LEN(H5025)-LEN(SUBSTITUTE(H5025,{"0";"1";"2";"3";"4";"5";"6";"7";"8";"9"},"")))</f>
        <v>10</v>
      </c>
      <c r="AC5025" t="str">
        <f t="shared" si="548"/>
        <v/>
      </c>
      <c r="AD5025">
        <f t="shared" si="549"/>
        <v>1</v>
      </c>
      <c r="AE5025">
        <f t="shared" si="550"/>
        <v>1</v>
      </c>
      <c r="AF5025" t="str">
        <f t="shared" si="551"/>
        <v>No</v>
      </c>
      <c r="AG5025">
        <f t="shared" ca="1" si="552"/>
        <v>154</v>
      </c>
      <c r="AH5025" t="str">
        <f ca="1">IF(OR(V5025="",AG5025=""),"Yes",IF(AG5025&gt;Config!$B$41,"Yes","No"))</f>
        <v>No</v>
      </c>
    </row>
    <row r="5026" spans="1:34" x14ac:dyDescent="0.25">
      <c r="A5026" s="1" t="s">
        <v>33220</v>
      </c>
      <c r="B5026" s="1" t="s">
        <v>3522</v>
      </c>
      <c r="C5026" s="1" t="s">
        <v>189</v>
      </c>
      <c r="D5026" s="1" t="s">
        <v>27745</v>
      </c>
      <c r="E5026" s="1" t="s">
        <v>34313</v>
      </c>
      <c r="F5026" s="1" t="s">
        <v>33221</v>
      </c>
      <c r="G5026" t="str">
        <f t="shared" si="546"/>
        <v>Valid</v>
      </c>
      <c r="H5026" s="1" t="s">
        <v>33222</v>
      </c>
      <c r="I5026" t="str" cm="1">
        <f t="array" ref="I5026">IF(OR(TRIM(H5026)="",ISNUMBER(SEARCH("#",H5026)),AA5026&lt;Config!$B$8,SUMPRODUCT(--ISNUMBER(SEARCH({"a";"b";"c";"d";"e";"f";"g";"h";"i";"j";"k";"l";"m";"n";"o";"p";"q";"r";"s";"t";"u";"v";"w";"x";"y";"z"},H5026)))&gt;0),"Invalid","Valid")</f>
        <v>Valid</v>
      </c>
      <c r="J5026" s="1" t="s">
        <v>33223</v>
      </c>
      <c r="K5026" s="1" t="s">
        <v>625</v>
      </c>
      <c r="L5026" s="1" t="s">
        <v>450</v>
      </c>
      <c r="M5026" s="1" t="s">
        <v>103</v>
      </c>
      <c r="N5026" s="1" t="s">
        <v>437</v>
      </c>
      <c r="O5026" s="1" t="s">
        <v>69</v>
      </c>
      <c r="P5026" t="s">
        <v>53</v>
      </c>
      <c r="Q5026" s="1" t="s">
        <v>55</v>
      </c>
      <c r="R5026" s="1" t="s">
        <v>150</v>
      </c>
      <c r="S5026" s="1" t="s">
        <v>33224</v>
      </c>
      <c r="T5026" s="1" t="s">
        <v>33225</v>
      </c>
      <c r="U5026" s="1" t="s">
        <v>1346</v>
      </c>
      <c r="V5026" s="1" t="s">
        <v>974</v>
      </c>
      <c r="W5026" s="1" t="s">
        <v>293</v>
      </c>
      <c r="X5026" t="str">
        <f t="shared" si="547"/>
        <v>Complete</v>
      </c>
      <c r="Y5026">
        <f>MAX(0,100-IF(G5026="Invalid",Config!$B$5,0)-IF(I5026="Invalid",Config!$B$6,0)-IF(X5026="Incomplete",Config!$B$7,0)-IF(AF5026="Yes",Config!$B$37,0))</f>
        <v>100</v>
      </c>
      <c r="Z5026" s="1">
        <f>IF(OR(TRIM(B5026)="",COUNTIF(Config!$B$15:$B$19,B5026)&gt;0),1,0)+IF(OR(TRIM(C5026)="",COUNTIF(Config!$B$15:$B$19,C5026)&gt;0),1,0)+IF(OR(TRIM(F5026)="",COUNTIF(Config!$B$15:$B$19,F5026)&gt;0),1,0)+IF(OR(TRIM(H5026)="",COUNTIF(Config!$B$15:$B$19,H5026)&gt;0),1,0)+IF(OR(TRIM(E5026)="",COUNTIF(Config!$B$15:$B$19,E5026)&gt;0),1,0)+IF(OR(TRIM(K5026)="",COUNTIF(Config!$B$15:$B$19,K5026)&gt;0),1,0)+IF(OR(TRIM(P5026)="",COUNTIF(Config!$B$15:$B$19,P5026)&gt;0),1,0)+IF(OR(TRIM(R5026)="",COUNTIF(Config!$B$15:$B$19,R5026)&gt;0),1,0)</f>
        <v>0</v>
      </c>
      <c r="AA5026" s="1" cm="1">
        <f t="array" ref="AA5026">SUMPRODUCT(LEN(H5026)-LEN(SUBSTITUTE(H5026,{"0";"1";"2";"3";"4";"5";"6";"7";"8";"9"},"")))</f>
        <v>12</v>
      </c>
      <c r="AC5026" t="str">
        <f t="shared" si="548"/>
        <v/>
      </c>
      <c r="AD5026">
        <f t="shared" si="549"/>
        <v>1</v>
      </c>
      <c r="AE5026">
        <f t="shared" si="550"/>
        <v>1</v>
      </c>
      <c r="AF5026" t="str">
        <f t="shared" si="551"/>
        <v>No</v>
      </c>
      <c r="AG5026">
        <f t="shared" ca="1" si="552"/>
        <v>375</v>
      </c>
      <c r="AH5026" t="str">
        <f ca="1">IF(OR(V5026="",AG5026=""),"Yes",IF(AG5026&gt;Config!$B$41,"Yes","No"))</f>
        <v>Yes</v>
      </c>
    </row>
    <row r="5027" spans="1:34" x14ac:dyDescent="0.25">
      <c r="A5027" s="1" t="s">
        <v>33226</v>
      </c>
      <c r="B5027" s="1" t="s">
        <v>510</v>
      </c>
      <c r="C5027" s="1" t="s">
        <v>386</v>
      </c>
      <c r="D5027" s="1" t="s">
        <v>33227</v>
      </c>
      <c r="E5027" s="1" t="s">
        <v>35811</v>
      </c>
      <c r="F5027" s="1" t="s">
        <v>33228</v>
      </c>
      <c r="G5027" t="str">
        <f t="shared" si="546"/>
        <v>Valid</v>
      </c>
      <c r="H5027" s="1" t="s">
        <v>33229</v>
      </c>
      <c r="I5027" t="str" cm="1">
        <f t="array" ref="I5027">IF(OR(TRIM(H5027)="",ISNUMBER(SEARCH("#",H5027)),AA5027&lt;Config!$B$8,SUMPRODUCT(--ISNUMBER(SEARCH({"a";"b";"c";"d";"e";"f";"g";"h";"i";"j";"k";"l";"m";"n";"o";"p";"q";"r";"s";"t";"u";"v";"w";"x";"y";"z"},H5027)))&gt;0),"Invalid","Valid")</f>
        <v>Valid</v>
      </c>
      <c r="J5027" s="1" t="s">
        <v>33230</v>
      </c>
      <c r="K5027" s="1" t="s">
        <v>117</v>
      </c>
      <c r="L5027" s="1" t="s">
        <v>49</v>
      </c>
      <c r="M5027" s="1" t="s">
        <v>135</v>
      </c>
      <c r="N5027" s="1" t="s">
        <v>224</v>
      </c>
      <c r="O5027" s="1" t="s">
        <v>266</v>
      </c>
      <c r="P5027" t="s">
        <v>53</v>
      </c>
      <c r="Q5027" s="1" t="s">
        <v>150</v>
      </c>
      <c r="R5027" s="1" t="s">
        <v>198</v>
      </c>
      <c r="S5027" s="1" t="s">
        <v>10424</v>
      </c>
      <c r="T5027" s="1" t="s">
        <v>33231</v>
      </c>
      <c r="U5027" s="1" t="s">
        <v>9400</v>
      </c>
      <c r="V5027" s="1" t="s">
        <v>27717</v>
      </c>
      <c r="W5027" s="1" t="s">
        <v>94</v>
      </c>
      <c r="X5027" t="str">
        <f t="shared" si="547"/>
        <v>Complete</v>
      </c>
      <c r="Y5027">
        <f>MAX(0,100-IF(G5027="Invalid",Config!$B$5,0)-IF(I5027="Invalid",Config!$B$6,0)-IF(X5027="Incomplete",Config!$B$7,0)-IF(AF5027="Yes",Config!$B$37,0))</f>
        <v>100</v>
      </c>
      <c r="Z5027" s="1">
        <f>IF(OR(TRIM(B5027)="",COUNTIF(Config!$B$15:$B$19,B5027)&gt;0),1,0)+IF(OR(TRIM(C5027)="",COUNTIF(Config!$B$15:$B$19,C5027)&gt;0),1,0)+IF(OR(TRIM(F5027)="",COUNTIF(Config!$B$15:$B$19,F5027)&gt;0),1,0)+IF(OR(TRIM(H5027)="",COUNTIF(Config!$B$15:$B$19,H5027)&gt;0),1,0)+IF(OR(TRIM(E5027)="",COUNTIF(Config!$B$15:$B$19,E5027)&gt;0),1,0)+IF(OR(TRIM(K5027)="",COUNTIF(Config!$B$15:$B$19,K5027)&gt;0),1,0)+IF(OR(TRIM(P5027)="",COUNTIF(Config!$B$15:$B$19,P5027)&gt;0),1,0)+IF(OR(TRIM(R5027)="",COUNTIF(Config!$B$15:$B$19,R5027)&gt;0),1,0)</f>
        <v>0</v>
      </c>
      <c r="AA5027" s="1" cm="1">
        <f t="array" ref="AA5027">SUMPRODUCT(LEN(H5027)-LEN(SUBSTITUTE(H5027,{"0";"1";"2";"3";"4";"5";"6";"7";"8";"9"},"")))</f>
        <v>12</v>
      </c>
      <c r="AC5027" t="str">
        <f t="shared" si="548"/>
        <v/>
      </c>
      <c r="AD5027">
        <f t="shared" si="549"/>
        <v>1</v>
      </c>
      <c r="AE5027">
        <f t="shared" si="550"/>
        <v>1</v>
      </c>
      <c r="AF5027" t="str">
        <f t="shared" si="551"/>
        <v>No</v>
      </c>
      <c r="AG5027" t="str">
        <f t="shared" ca="1" si="552"/>
        <v/>
      </c>
      <c r="AH5027" t="str">
        <f ca="1">IF(OR(V5027="",AG5027=""),"Yes",IF(AG5027&gt;Config!$B$41,"Yes","No"))</f>
        <v>Yes</v>
      </c>
    </row>
    <row r="5028" spans="1:34" x14ac:dyDescent="0.25">
      <c r="A5028" s="1" t="s">
        <v>33232</v>
      </c>
      <c r="B5028" s="1" t="s">
        <v>1624</v>
      </c>
      <c r="C5028" s="1" t="s">
        <v>353</v>
      </c>
      <c r="D5028" s="1" t="s">
        <v>33233</v>
      </c>
      <c r="E5028" s="1" t="s">
        <v>633</v>
      </c>
      <c r="F5028" s="1" t="s">
        <v>33234</v>
      </c>
      <c r="G5028" t="str">
        <f t="shared" si="546"/>
        <v>Valid</v>
      </c>
      <c r="H5028" s="1" t="s">
        <v>33235</v>
      </c>
      <c r="I5028" t="str" cm="1">
        <f t="array" ref="I5028">IF(OR(TRIM(H5028)="",ISNUMBER(SEARCH("#",H5028)),AA5028&lt;Config!$B$8,SUMPRODUCT(--ISNUMBER(SEARCH({"a";"b";"c";"d";"e";"f";"g";"h";"i";"j";"k";"l";"m";"n";"o";"p";"q";"r";"s";"t";"u";"v";"w";"x";"y";"z"},H5028)))&gt;0),"Invalid","Valid")</f>
        <v>Valid</v>
      </c>
      <c r="J5028" s="1" t="s">
        <v>33236</v>
      </c>
      <c r="K5028" s="1" t="s">
        <v>625</v>
      </c>
      <c r="L5028" s="1" t="s">
        <v>265</v>
      </c>
      <c r="M5028" s="1" t="s">
        <v>118</v>
      </c>
      <c r="N5028" s="1" t="s">
        <v>31</v>
      </c>
      <c r="O5028" s="1" t="s">
        <v>69</v>
      </c>
      <c r="P5028" t="s">
        <v>236</v>
      </c>
      <c r="Q5028" s="1" t="s">
        <v>238</v>
      </c>
      <c r="R5028" s="1" t="s">
        <v>254</v>
      </c>
      <c r="S5028" s="1" t="s">
        <v>8318</v>
      </c>
      <c r="T5028" s="1" t="s">
        <v>33237</v>
      </c>
      <c r="U5028" s="1" t="s">
        <v>3058</v>
      </c>
      <c r="V5028" s="1" t="s">
        <v>3246</v>
      </c>
      <c r="W5028" s="1" t="s">
        <v>125</v>
      </c>
      <c r="X5028" t="str">
        <f t="shared" si="547"/>
        <v>Complete</v>
      </c>
      <c r="Y5028">
        <f>MAX(0,100-IF(G5028="Invalid",Config!$B$5,0)-IF(I5028="Invalid",Config!$B$6,0)-IF(X5028="Incomplete",Config!$B$7,0)-IF(AF5028="Yes",Config!$B$37,0))</f>
        <v>100</v>
      </c>
      <c r="Z5028" s="1">
        <f>IF(OR(TRIM(B5028)="",COUNTIF(Config!$B$15:$B$19,B5028)&gt;0),1,0)+IF(OR(TRIM(C5028)="",COUNTIF(Config!$B$15:$B$19,C5028)&gt;0),1,0)+IF(OR(TRIM(F5028)="",COUNTIF(Config!$B$15:$B$19,F5028)&gt;0),1,0)+IF(OR(TRIM(H5028)="",COUNTIF(Config!$B$15:$B$19,H5028)&gt;0),1,0)+IF(OR(TRIM(E5028)="",COUNTIF(Config!$B$15:$B$19,E5028)&gt;0),1,0)+IF(OR(TRIM(K5028)="",COUNTIF(Config!$B$15:$B$19,K5028)&gt;0),1,0)+IF(OR(TRIM(P5028)="",COUNTIF(Config!$B$15:$B$19,P5028)&gt;0),1,0)+IF(OR(TRIM(R5028)="",COUNTIF(Config!$B$15:$B$19,R5028)&gt;0),1,0)</f>
        <v>0</v>
      </c>
      <c r="AA5028" s="1" cm="1">
        <f t="array" ref="AA5028">SUMPRODUCT(LEN(H5028)-LEN(SUBSTITUTE(H5028,{"0";"1";"2";"3";"4";"5";"6";"7";"8";"9"},"")))</f>
        <v>10</v>
      </c>
      <c r="AC5028" t="str">
        <f t="shared" si="548"/>
        <v/>
      </c>
      <c r="AD5028">
        <f t="shared" si="549"/>
        <v>1</v>
      </c>
      <c r="AE5028">
        <f t="shared" si="550"/>
        <v>1</v>
      </c>
      <c r="AF5028" t="str">
        <f t="shared" si="551"/>
        <v>No</v>
      </c>
      <c r="AG5028">
        <f t="shared" ca="1" si="552"/>
        <v>503</v>
      </c>
      <c r="AH5028" t="str">
        <f ca="1">IF(OR(V5028="",AG5028=""),"Yes",IF(AG5028&gt;Config!$B$41,"Yes","No"))</f>
        <v>Yes</v>
      </c>
    </row>
    <row r="5029" spans="1:34" x14ac:dyDescent="0.25">
      <c r="A5029" s="1" t="s">
        <v>33238</v>
      </c>
      <c r="B5029" s="1" t="s">
        <v>229</v>
      </c>
      <c r="C5029" s="1" t="s">
        <v>398</v>
      </c>
      <c r="D5029" s="1" t="s">
        <v>33239</v>
      </c>
      <c r="E5029" s="1" t="s">
        <v>35113</v>
      </c>
      <c r="F5029" s="1" t="s">
        <v>33240</v>
      </c>
      <c r="G5029" t="str">
        <f t="shared" si="546"/>
        <v>Valid</v>
      </c>
      <c r="H5029" s="1" t="s">
        <v>33241</v>
      </c>
      <c r="I5029" t="str" cm="1">
        <f t="array" ref="I5029">IF(OR(TRIM(H5029)="",ISNUMBER(SEARCH("#",H5029)),AA5029&lt;Config!$B$8,SUMPRODUCT(--ISNUMBER(SEARCH({"a";"b";"c";"d";"e";"f";"g";"h";"i";"j";"k";"l";"m";"n";"o";"p";"q";"r";"s";"t";"u";"v";"w";"x";"y";"z"},H5029)))&gt;0),"Invalid","Valid")</f>
        <v>Valid</v>
      </c>
      <c r="J5029" s="1" t="s">
        <v>131</v>
      </c>
      <c r="K5029" s="1" t="s">
        <v>625</v>
      </c>
      <c r="L5029" s="1" t="s">
        <v>102</v>
      </c>
      <c r="M5029" s="1" t="s">
        <v>33825</v>
      </c>
      <c r="N5029" s="1" t="s">
        <v>31</v>
      </c>
      <c r="O5029" s="1" t="s">
        <v>196</v>
      </c>
      <c r="P5029" t="s">
        <v>33</v>
      </c>
      <c r="Q5029" s="1" t="s">
        <v>119</v>
      </c>
      <c r="R5029" s="1" t="s">
        <v>2361</v>
      </c>
      <c r="S5029" s="1" t="s">
        <v>31598</v>
      </c>
      <c r="T5029" s="1" t="s">
        <v>33242</v>
      </c>
      <c r="U5029" s="1" t="s">
        <v>507</v>
      </c>
      <c r="V5029" s="1" t="s">
        <v>6379</v>
      </c>
      <c r="W5029" s="1" t="s">
        <v>40</v>
      </c>
      <c r="X5029" t="str">
        <f t="shared" si="547"/>
        <v>Complete</v>
      </c>
      <c r="Y5029">
        <f>MAX(0,100-IF(G5029="Invalid",Config!$B$5,0)-IF(I5029="Invalid",Config!$B$6,0)-IF(X5029="Incomplete",Config!$B$7,0)-IF(AF5029="Yes",Config!$B$37,0))</f>
        <v>100</v>
      </c>
      <c r="Z5029" s="1">
        <f>IF(OR(TRIM(B5029)="",COUNTIF(Config!$B$15:$B$19,B5029)&gt;0),1,0)+IF(OR(TRIM(C5029)="",COUNTIF(Config!$B$15:$B$19,C5029)&gt;0),1,0)+IF(OR(TRIM(F5029)="",COUNTIF(Config!$B$15:$B$19,F5029)&gt;0),1,0)+IF(OR(TRIM(H5029)="",COUNTIF(Config!$B$15:$B$19,H5029)&gt;0),1,0)+IF(OR(TRIM(E5029)="",COUNTIF(Config!$B$15:$B$19,E5029)&gt;0),1,0)+IF(OR(TRIM(K5029)="",COUNTIF(Config!$B$15:$B$19,K5029)&gt;0),1,0)+IF(OR(TRIM(P5029)="",COUNTIF(Config!$B$15:$B$19,P5029)&gt;0),1,0)+IF(OR(TRIM(R5029)="",COUNTIF(Config!$B$15:$B$19,R5029)&gt;0),1,0)</f>
        <v>0</v>
      </c>
      <c r="AA5029" s="1" cm="1">
        <f t="array" ref="AA5029">SUMPRODUCT(LEN(H5029)-LEN(SUBSTITUTE(H5029,{"0";"1";"2";"3";"4";"5";"6";"7";"8";"9"},"")))</f>
        <v>10</v>
      </c>
      <c r="AC5029" t="str">
        <f t="shared" si="548"/>
        <v/>
      </c>
      <c r="AD5029">
        <f t="shared" si="549"/>
        <v>1</v>
      </c>
      <c r="AE5029">
        <f t="shared" si="550"/>
        <v>1</v>
      </c>
      <c r="AF5029" t="str">
        <f t="shared" si="551"/>
        <v>No</v>
      </c>
      <c r="AG5029">
        <f t="shared" ca="1" si="552"/>
        <v>260</v>
      </c>
      <c r="AH5029" t="str">
        <f ca="1">IF(OR(V5029="",AG5029=""),"Yes",IF(AG5029&gt;Config!$B$41,"Yes","No"))</f>
        <v>No</v>
      </c>
    </row>
    <row r="5030" spans="1:34" x14ac:dyDescent="0.25">
      <c r="A5030" s="1" t="s">
        <v>33243</v>
      </c>
      <c r="B5030" s="1" t="s">
        <v>33815</v>
      </c>
      <c r="C5030" s="1" t="s">
        <v>353</v>
      </c>
      <c r="D5030" s="1" t="s">
        <v>353</v>
      </c>
      <c r="E5030" s="1" t="s">
        <v>34207</v>
      </c>
      <c r="F5030" s="1" t="s">
        <v>29320</v>
      </c>
      <c r="G5030" t="str">
        <f t="shared" si="546"/>
        <v>Valid</v>
      </c>
      <c r="H5030" s="1" t="s">
        <v>33244</v>
      </c>
      <c r="I5030" t="str" cm="1">
        <f t="array" ref="I5030">IF(OR(TRIM(H5030)="",ISNUMBER(SEARCH("#",H5030)),AA5030&lt;Config!$B$8,SUMPRODUCT(--ISNUMBER(SEARCH({"a";"b";"c";"d";"e";"f";"g";"h";"i";"j";"k";"l";"m";"n";"o";"p";"q";"r";"s";"t";"u";"v";"w";"x";"y";"z"},H5030)))&gt;0),"Invalid","Valid")</f>
        <v>Valid</v>
      </c>
      <c r="J5030" s="1" t="s">
        <v>33245</v>
      </c>
      <c r="K5030" s="1" t="s">
        <v>287</v>
      </c>
      <c r="L5030" s="1" t="s">
        <v>164</v>
      </c>
      <c r="M5030" s="1" t="s">
        <v>33827</v>
      </c>
      <c r="N5030" s="1" t="s">
        <v>211</v>
      </c>
      <c r="O5030" s="1" t="s">
        <v>69</v>
      </c>
      <c r="P5030" t="s">
        <v>236</v>
      </c>
      <c r="Q5030" s="1" t="s">
        <v>254</v>
      </c>
      <c r="R5030" s="1" t="s">
        <v>254</v>
      </c>
      <c r="S5030" s="1" t="s">
        <v>16319</v>
      </c>
      <c r="T5030" s="1" t="s">
        <v>33246</v>
      </c>
      <c r="U5030" s="1" t="s">
        <v>2744</v>
      </c>
      <c r="V5030" s="1" t="s">
        <v>33247</v>
      </c>
      <c r="W5030" s="1" t="s">
        <v>202</v>
      </c>
      <c r="X5030" t="str">
        <f t="shared" si="547"/>
        <v>Incomplete</v>
      </c>
      <c r="Y5030">
        <f>MAX(0,100-IF(G5030="Invalid",Config!$B$5,0)-IF(I5030="Invalid",Config!$B$6,0)-IF(X5030="Incomplete",Config!$B$7,0)-IF(AF5030="Yes",Config!$B$37,0))</f>
        <v>35</v>
      </c>
      <c r="Z5030" s="1">
        <f>IF(OR(TRIM(B5030)="",COUNTIF(Config!$B$15:$B$19,B5030)&gt;0),1,0)+IF(OR(TRIM(C5030)="",COUNTIF(Config!$B$15:$B$19,C5030)&gt;0),1,0)+IF(OR(TRIM(F5030)="",COUNTIF(Config!$B$15:$B$19,F5030)&gt;0),1,0)+IF(OR(TRIM(H5030)="",COUNTIF(Config!$B$15:$B$19,H5030)&gt;0),1,0)+IF(OR(TRIM(E5030)="",COUNTIF(Config!$B$15:$B$19,E5030)&gt;0),1,0)+IF(OR(TRIM(K5030)="",COUNTIF(Config!$B$15:$B$19,K5030)&gt;0),1,0)+IF(OR(TRIM(P5030)="",COUNTIF(Config!$B$15:$B$19,P5030)&gt;0),1,0)+IF(OR(TRIM(R5030)="",COUNTIF(Config!$B$15:$B$19,R5030)&gt;0),1,0)</f>
        <v>1</v>
      </c>
      <c r="AA5030" s="1" cm="1">
        <f t="array" ref="AA5030">SUMPRODUCT(LEN(H5030)-LEN(SUBSTITUTE(H5030,{"0";"1";"2";"3";"4";"5";"6";"7";"8";"9"},"")))</f>
        <v>12</v>
      </c>
      <c r="AC5030" t="str">
        <f t="shared" si="548"/>
        <v>Incomplete Profile; Potential Duplicate</v>
      </c>
      <c r="AD5030">
        <f t="shared" si="549"/>
        <v>2</v>
      </c>
      <c r="AE5030">
        <f t="shared" si="550"/>
        <v>1</v>
      </c>
      <c r="AF5030" t="str">
        <f t="shared" si="551"/>
        <v>Yes</v>
      </c>
      <c r="AG5030">
        <f t="shared" ca="1" si="552"/>
        <v>227</v>
      </c>
      <c r="AH5030" t="str">
        <f ca="1">IF(OR(V5030="",AG5030=""),"Yes",IF(AG5030&gt;Config!$B$41,"Yes","No"))</f>
        <v>No</v>
      </c>
    </row>
    <row r="5031" spans="1:34" x14ac:dyDescent="0.25">
      <c r="A5031" s="1" t="s">
        <v>33248</v>
      </c>
      <c r="B5031" s="1" t="s">
        <v>995</v>
      </c>
      <c r="C5031" s="1" t="s">
        <v>128</v>
      </c>
      <c r="D5031" s="1" t="s">
        <v>12590</v>
      </c>
      <c r="E5031" s="1" t="s">
        <v>35812</v>
      </c>
      <c r="F5031" s="1" t="s">
        <v>8979</v>
      </c>
      <c r="G5031" t="str">
        <f t="shared" si="546"/>
        <v>Valid</v>
      </c>
      <c r="H5031" s="1" t="s">
        <v>33249</v>
      </c>
      <c r="I5031" t="str" cm="1">
        <f t="array" ref="I5031">IF(OR(TRIM(H5031)="",ISNUMBER(SEARCH("#",H5031)),AA5031&lt;Config!$B$8,SUMPRODUCT(--ISNUMBER(SEARCH({"a";"b";"c";"d";"e";"f";"g";"h";"i";"j";"k";"l";"m";"n";"o";"p";"q";"r";"s";"t";"u";"v";"w";"x";"y";"z"},H5031)))&gt;0),"Invalid","Valid")</f>
        <v>Valid</v>
      </c>
      <c r="J5031" s="1" t="s">
        <v>33250</v>
      </c>
      <c r="K5031" s="1" t="s">
        <v>866</v>
      </c>
      <c r="L5031" s="1" t="s">
        <v>67</v>
      </c>
      <c r="M5031" s="1" t="s">
        <v>85</v>
      </c>
      <c r="N5031" s="1" t="s">
        <v>51</v>
      </c>
      <c r="O5031" s="1" t="s">
        <v>149</v>
      </c>
      <c r="P5031" t="s">
        <v>104</v>
      </c>
      <c r="Q5031" s="1" t="s">
        <v>105</v>
      </c>
      <c r="R5031" s="1" t="s">
        <v>922</v>
      </c>
      <c r="S5031" s="1" t="s">
        <v>19264</v>
      </c>
      <c r="T5031" s="1" t="s">
        <v>33251</v>
      </c>
      <c r="U5031" s="1" t="s">
        <v>4605</v>
      </c>
      <c r="V5031" s="1" t="s">
        <v>3246</v>
      </c>
      <c r="W5031" s="1" t="s">
        <v>141</v>
      </c>
      <c r="X5031" t="str">
        <f t="shared" si="547"/>
        <v>Complete</v>
      </c>
      <c r="Y5031">
        <f>MAX(0,100-IF(G5031="Invalid",Config!$B$5,0)-IF(I5031="Invalid",Config!$B$6,0)-IF(X5031="Incomplete",Config!$B$7,0)-IF(AF5031="Yes",Config!$B$37,0))</f>
        <v>75</v>
      </c>
      <c r="Z5031" s="1">
        <f>IF(OR(TRIM(B5031)="",COUNTIF(Config!$B$15:$B$19,B5031)&gt;0),1,0)+IF(OR(TRIM(C5031)="",COUNTIF(Config!$B$15:$B$19,C5031)&gt;0),1,0)+IF(OR(TRIM(F5031)="",COUNTIF(Config!$B$15:$B$19,F5031)&gt;0),1,0)+IF(OR(TRIM(H5031)="",COUNTIF(Config!$B$15:$B$19,H5031)&gt;0),1,0)+IF(OR(TRIM(E5031)="",COUNTIF(Config!$B$15:$B$19,E5031)&gt;0),1,0)+IF(OR(TRIM(K5031)="",COUNTIF(Config!$B$15:$B$19,K5031)&gt;0),1,0)+IF(OR(TRIM(P5031)="",COUNTIF(Config!$B$15:$B$19,P5031)&gt;0),1,0)+IF(OR(TRIM(R5031)="",COUNTIF(Config!$B$15:$B$19,R5031)&gt;0),1,0)</f>
        <v>0</v>
      </c>
      <c r="AA5031" s="1" cm="1">
        <f t="array" ref="AA5031">SUMPRODUCT(LEN(H5031)-LEN(SUBSTITUTE(H5031,{"0";"1";"2";"3";"4";"5";"6";"7";"8";"9"},"")))</f>
        <v>10</v>
      </c>
      <c r="AC5031" t="str">
        <f t="shared" si="548"/>
        <v>Potential Duplicate</v>
      </c>
      <c r="AD5031">
        <f t="shared" si="549"/>
        <v>2</v>
      </c>
      <c r="AE5031">
        <f t="shared" si="550"/>
        <v>1</v>
      </c>
      <c r="AF5031" t="str">
        <f t="shared" si="551"/>
        <v>Yes</v>
      </c>
      <c r="AG5031">
        <f t="shared" ca="1" si="552"/>
        <v>503</v>
      </c>
      <c r="AH5031" t="str">
        <f ca="1">IF(OR(V5031="",AG5031=""),"Yes",IF(AG5031&gt;Config!$B$41,"Yes","No"))</f>
        <v>Yes</v>
      </c>
    </row>
    <row r="5032" spans="1:34" x14ac:dyDescent="0.25">
      <c r="A5032" s="1" t="s">
        <v>33252</v>
      </c>
      <c r="B5032" s="1" t="s">
        <v>3888</v>
      </c>
      <c r="C5032" s="1" t="s">
        <v>1166</v>
      </c>
      <c r="D5032" s="1" t="s">
        <v>17090</v>
      </c>
      <c r="E5032" s="1" t="s">
        <v>34148</v>
      </c>
      <c r="F5032" s="1" t="s">
        <v>33253</v>
      </c>
      <c r="G5032" t="str">
        <f t="shared" si="546"/>
        <v>Invalid</v>
      </c>
      <c r="H5032" s="1" t="s">
        <v>33254</v>
      </c>
      <c r="I5032" t="str" cm="1">
        <f t="array" ref="I5032">IF(OR(TRIM(H5032)="",ISNUMBER(SEARCH("#",H5032)),AA5032&lt;Config!$B$8,SUMPRODUCT(--ISNUMBER(SEARCH({"a";"b";"c";"d";"e";"f";"g";"h";"i";"j";"k";"l";"m";"n";"o";"p";"q";"r";"s";"t";"u";"v";"w";"x";"y";"z"},H5032)))&gt;0),"Invalid","Valid")</f>
        <v>Valid</v>
      </c>
      <c r="J5032" s="1" t="s">
        <v>33255</v>
      </c>
      <c r="K5032" s="1" t="s">
        <v>378</v>
      </c>
      <c r="L5032" s="1" t="s">
        <v>102</v>
      </c>
      <c r="M5032" s="1" t="s">
        <v>85</v>
      </c>
      <c r="N5032" s="1" t="s">
        <v>86</v>
      </c>
      <c r="O5032" s="1" t="s">
        <v>180</v>
      </c>
      <c r="P5032" t="s">
        <v>87</v>
      </c>
      <c r="Q5032" s="1" t="s">
        <v>166</v>
      </c>
      <c r="R5032" s="1" t="s">
        <v>559</v>
      </c>
      <c r="S5032" s="1" t="s">
        <v>33256</v>
      </c>
      <c r="T5032" s="1" t="s">
        <v>33257</v>
      </c>
      <c r="U5032" s="1" t="s">
        <v>7126</v>
      </c>
      <c r="V5032" s="1" t="s">
        <v>140</v>
      </c>
      <c r="W5032" s="1" t="s">
        <v>125</v>
      </c>
      <c r="X5032" t="str">
        <f t="shared" si="547"/>
        <v>Complete</v>
      </c>
      <c r="Y5032">
        <f>MAX(0,100-IF(G5032="Invalid",Config!$B$5,0)-IF(I5032="Invalid",Config!$B$6,0)-IF(X5032="Incomplete",Config!$B$7,0)-IF(AF5032="Yes",Config!$B$37,0))</f>
        <v>70</v>
      </c>
      <c r="Z5032" s="1">
        <f>IF(OR(TRIM(B5032)="",COUNTIF(Config!$B$15:$B$19,B5032)&gt;0),1,0)+IF(OR(TRIM(C5032)="",COUNTIF(Config!$B$15:$B$19,C5032)&gt;0),1,0)+IF(OR(TRIM(F5032)="",COUNTIF(Config!$B$15:$B$19,F5032)&gt;0),1,0)+IF(OR(TRIM(H5032)="",COUNTIF(Config!$B$15:$B$19,H5032)&gt;0),1,0)+IF(OR(TRIM(E5032)="",COUNTIF(Config!$B$15:$B$19,E5032)&gt;0),1,0)+IF(OR(TRIM(K5032)="",COUNTIF(Config!$B$15:$B$19,K5032)&gt;0),1,0)+IF(OR(TRIM(P5032)="",COUNTIF(Config!$B$15:$B$19,P5032)&gt;0),1,0)+IF(OR(TRIM(R5032)="",COUNTIF(Config!$B$15:$B$19,R5032)&gt;0),1,0)</f>
        <v>0</v>
      </c>
      <c r="AA5032" s="1" cm="1">
        <f t="array" ref="AA5032">SUMPRODUCT(LEN(H5032)-LEN(SUBSTITUTE(H5032,{"0";"1";"2";"3";"4";"5";"6";"7";"8";"9"},"")))</f>
        <v>10</v>
      </c>
      <c r="AC5032" t="str">
        <f t="shared" si="548"/>
        <v>Invalid Email</v>
      </c>
      <c r="AD5032">
        <f t="shared" si="549"/>
        <v>0</v>
      </c>
      <c r="AE5032">
        <f t="shared" si="550"/>
        <v>1</v>
      </c>
      <c r="AF5032" t="str">
        <f t="shared" si="551"/>
        <v>No</v>
      </c>
      <c r="AG5032">
        <f t="shared" ca="1" si="552"/>
        <v>37</v>
      </c>
      <c r="AH5032" t="str">
        <f ca="1">IF(OR(V5032="",AG5032=""),"Yes",IF(AG5032&gt;Config!$B$41,"Yes","No"))</f>
        <v>No</v>
      </c>
    </row>
    <row r="5033" spans="1:34" x14ac:dyDescent="0.25">
      <c r="A5033" s="1" t="s">
        <v>33258</v>
      </c>
      <c r="B5033" s="1" t="s">
        <v>188</v>
      </c>
      <c r="C5033" s="1" t="s">
        <v>296</v>
      </c>
      <c r="D5033" s="1" t="s">
        <v>22624</v>
      </c>
      <c r="E5033" s="1" t="s">
        <v>35813</v>
      </c>
      <c r="F5033" s="1" t="s">
        <v>33259</v>
      </c>
      <c r="G5033" t="str">
        <f t="shared" si="546"/>
        <v>Valid</v>
      </c>
      <c r="H5033" s="1" t="s">
        <v>33260</v>
      </c>
      <c r="I5033" t="str" cm="1">
        <f t="array" ref="I5033">IF(OR(TRIM(H5033)="",ISNUMBER(SEARCH("#",H5033)),AA5033&lt;Config!$B$8,SUMPRODUCT(--ISNUMBER(SEARCH({"a";"b";"c";"d";"e";"f";"g";"h";"i";"j";"k";"l";"m";"n";"o";"p";"q";"r";"s";"t";"u";"v";"w";"x";"y";"z"},H5033)))&gt;0),"Invalid","Valid")</f>
        <v>Valid</v>
      </c>
      <c r="J5033" s="1" t="s">
        <v>33261</v>
      </c>
      <c r="K5033" s="1" t="s">
        <v>722</v>
      </c>
      <c r="L5033" s="1" t="s">
        <v>29</v>
      </c>
      <c r="M5033" s="1" t="s">
        <v>235</v>
      </c>
      <c r="N5033" s="1" t="s">
        <v>713</v>
      </c>
      <c r="O5033" s="1" t="s">
        <v>69</v>
      </c>
      <c r="P5033" t="s">
        <v>87</v>
      </c>
      <c r="Q5033" s="1" t="s">
        <v>88</v>
      </c>
      <c r="R5033" s="1" t="s">
        <v>550</v>
      </c>
      <c r="S5033" s="1" t="s">
        <v>9622</v>
      </c>
      <c r="T5033" s="1" t="s">
        <v>33262</v>
      </c>
      <c r="U5033" s="1" t="s">
        <v>3455</v>
      </c>
      <c r="V5033" s="1" t="s">
        <v>17760</v>
      </c>
      <c r="W5033" s="1" t="s">
        <v>384</v>
      </c>
      <c r="X5033" t="str">
        <f t="shared" si="547"/>
        <v>Complete</v>
      </c>
      <c r="Y5033">
        <f>MAX(0,100-IF(G5033="Invalid",Config!$B$5,0)-IF(I5033="Invalid",Config!$B$6,0)-IF(X5033="Incomplete",Config!$B$7,0)-IF(AF5033="Yes",Config!$B$37,0))</f>
        <v>100</v>
      </c>
      <c r="Z5033" s="1">
        <f>IF(OR(TRIM(B5033)="",COUNTIF(Config!$B$15:$B$19,B5033)&gt;0),1,0)+IF(OR(TRIM(C5033)="",COUNTIF(Config!$B$15:$B$19,C5033)&gt;0),1,0)+IF(OR(TRIM(F5033)="",COUNTIF(Config!$B$15:$B$19,F5033)&gt;0),1,0)+IF(OR(TRIM(H5033)="",COUNTIF(Config!$B$15:$B$19,H5033)&gt;0),1,0)+IF(OR(TRIM(E5033)="",COUNTIF(Config!$B$15:$B$19,E5033)&gt;0),1,0)+IF(OR(TRIM(K5033)="",COUNTIF(Config!$B$15:$B$19,K5033)&gt;0),1,0)+IF(OR(TRIM(P5033)="",COUNTIF(Config!$B$15:$B$19,P5033)&gt;0),1,0)+IF(OR(TRIM(R5033)="",COUNTIF(Config!$B$15:$B$19,R5033)&gt;0),1,0)</f>
        <v>0</v>
      </c>
      <c r="AA5033" s="1" cm="1">
        <f t="array" ref="AA5033">SUMPRODUCT(LEN(H5033)-LEN(SUBSTITUTE(H5033,{"0";"1";"2";"3";"4";"5";"6";"7";"8";"9"},"")))</f>
        <v>10</v>
      </c>
      <c r="AC5033" t="str">
        <f t="shared" si="548"/>
        <v/>
      </c>
      <c r="AD5033">
        <f t="shared" si="549"/>
        <v>1</v>
      </c>
      <c r="AE5033">
        <f t="shared" si="550"/>
        <v>1</v>
      </c>
      <c r="AF5033" t="str">
        <f t="shared" si="551"/>
        <v>No</v>
      </c>
      <c r="AG5033">
        <f t="shared" ca="1" si="552"/>
        <v>103</v>
      </c>
      <c r="AH5033" t="str">
        <f ca="1">IF(OR(V5033="",AG5033=""),"Yes",IF(AG5033&gt;Config!$B$41,"Yes","No"))</f>
        <v>No</v>
      </c>
    </row>
    <row r="5034" spans="1:34" x14ac:dyDescent="0.25">
      <c r="A5034" s="1" t="s">
        <v>33263</v>
      </c>
      <c r="B5034" s="1" t="s">
        <v>172</v>
      </c>
      <c r="C5034" s="1" t="s">
        <v>1806</v>
      </c>
      <c r="D5034" s="1" t="s">
        <v>4608</v>
      </c>
      <c r="E5034" s="1" t="s">
        <v>34148</v>
      </c>
      <c r="F5034" s="1" t="s">
        <v>34149</v>
      </c>
      <c r="G5034" t="str">
        <f t="shared" si="546"/>
        <v>Valid</v>
      </c>
      <c r="H5034" s="1" t="s">
        <v>4609</v>
      </c>
      <c r="I5034" t="str" cm="1">
        <f t="array" ref="I5034">IF(OR(TRIM(H5034)="",ISNUMBER(SEARCH("#",H5034)),AA5034&lt;Config!$B$8,SUMPRODUCT(--ISNUMBER(SEARCH({"a";"b";"c";"d";"e";"f";"g";"h";"i";"j";"k";"l";"m";"n";"o";"p";"q";"r";"s";"t";"u";"v";"w";"x";"y";"z"},H5034)))&gt;0),"Invalid","Valid")</f>
        <v>Valid</v>
      </c>
      <c r="J5034" s="1" t="s">
        <v>4610</v>
      </c>
      <c r="K5034" s="1" t="s">
        <v>378</v>
      </c>
      <c r="L5034" s="1" t="s">
        <v>102</v>
      </c>
      <c r="M5034" s="1" t="s">
        <v>33825</v>
      </c>
      <c r="N5034" s="1" t="s">
        <v>713</v>
      </c>
      <c r="O5034" s="1" t="s">
        <v>69</v>
      </c>
      <c r="P5034" t="s">
        <v>236</v>
      </c>
      <c r="Q5034" s="1" t="s">
        <v>237</v>
      </c>
      <c r="R5034" s="1" t="s">
        <v>237</v>
      </c>
      <c r="S5034" s="1" t="s">
        <v>4611</v>
      </c>
      <c r="T5034" s="1" t="s">
        <v>4612</v>
      </c>
      <c r="U5034" s="1" t="s">
        <v>4613</v>
      </c>
      <c r="V5034" s="1" t="s">
        <v>140</v>
      </c>
      <c r="W5034" s="1" t="s">
        <v>293</v>
      </c>
      <c r="X5034" t="str">
        <f t="shared" si="547"/>
        <v>Complete</v>
      </c>
      <c r="Y5034">
        <f>MAX(0,100-IF(G5034="Invalid",Config!$B$5,0)-IF(I5034="Invalid",Config!$B$6,0)-IF(X5034="Incomplete",Config!$B$7,0)-IF(AF5034="Yes",Config!$B$37,0))</f>
        <v>75</v>
      </c>
      <c r="Z5034" s="1">
        <f>IF(OR(TRIM(B5034)="",COUNTIF(Config!$B$15:$B$19,B5034)&gt;0),1,0)+IF(OR(TRIM(C5034)="",COUNTIF(Config!$B$15:$B$19,C5034)&gt;0),1,0)+IF(OR(TRIM(F5034)="",COUNTIF(Config!$B$15:$B$19,F5034)&gt;0),1,0)+IF(OR(TRIM(H5034)="",COUNTIF(Config!$B$15:$B$19,H5034)&gt;0),1,0)+IF(OR(TRIM(E5034)="",COUNTIF(Config!$B$15:$B$19,E5034)&gt;0),1,0)+IF(OR(TRIM(K5034)="",COUNTIF(Config!$B$15:$B$19,K5034)&gt;0),1,0)+IF(OR(TRIM(P5034)="",COUNTIF(Config!$B$15:$B$19,P5034)&gt;0),1,0)+IF(OR(TRIM(R5034)="",COUNTIF(Config!$B$15:$B$19,R5034)&gt;0),1,0)</f>
        <v>0</v>
      </c>
      <c r="AA5034" s="1" cm="1">
        <f t="array" ref="AA5034">SUMPRODUCT(LEN(H5034)-LEN(SUBSTITUTE(H5034,{"0";"1";"2";"3";"4";"5";"6";"7";"8";"9"},"")))</f>
        <v>12</v>
      </c>
      <c r="AC5034" t="str">
        <f t="shared" si="548"/>
        <v>Potential Duplicate</v>
      </c>
      <c r="AD5034">
        <f t="shared" si="549"/>
        <v>2</v>
      </c>
      <c r="AE5034">
        <f t="shared" si="550"/>
        <v>3</v>
      </c>
      <c r="AF5034" t="str">
        <f t="shared" si="551"/>
        <v>Yes</v>
      </c>
      <c r="AG5034">
        <f t="shared" ca="1" si="552"/>
        <v>37</v>
      </c>
      <c r="AH5034" t="str">
        <f ca="1">IF(OR(V5034="",AG5034=""),"Yes",IF(AG5034&gt;Config!$B$41,"Yes","No"))</f>
        <v>No</v>
      </c>
    </row>
    <row r="5035" spans="1:34" x14ac:dyDescent="0.25">
      <c r="A5035" s="1" t="s">
        <v>33264</v>
      </c>
      <c r="B5035" s="1" t="s">
        <v>1495</v>
      </c>
      <c r="C5035" s="1" t="s">
        <v>420</v>
      </c>
      <c r="D5035" s="1" t="s">
        <v>33265</v>
      </c>
      <c r="E5035" s="1" t="s">
        <v>33837</v>
      </c>
      <c r="F5035" s="1" t="s">
        <v>33266</v>
      </c>
      <c r="G5035" t="str">
        <f t="shared" si="546"/>
        <v>Valid</v>
      </c>
      <c r="H5035" s="1" t="s">
        <v>20862</v>
      </c>
      <c r="I5035" t="str" cm="1">
        <f t="array" ref="I5035">IF(OR(TRIM(H5035)="",ISNUMBER(SEARCH("#",H5035)),AA5035&lt;Config!$B$8,SUMPRODUCT(--ISNUMBER(SEARCH({"a";"b";"c";"d";"e";"f";"g";"h";"i";"j";"k";"l";"m";"n";"o";"p";"q";"r";"s";"t";"u";"v";"w";"x";"y";"z"},H5035)))&gt;0),"Invalid","Valid")</f>
        <v>Valid</v>
      </c>
      <c r="J5035" s="1" t="s">
        <v>33267</v>
      </c>
      <c r="K5035" s="1" t="s">
        <v>287</v>
      </c>
      <c r="L5035" s="1" t="s">
        <v>265</v>
      </c>
      <c r="M5035" s="1" t="s">
        <v>50</v>
      </c>
      <c r="N5035" s="1" t="s">
        <v>437</v>
      </c>
      <c r="O5035" s="1" t="s">
        <v>180</v>
      </c>
      <c r="P5035" t="s">
        <v>236</v>
      </c>
      <c r="Q5035" s="1" t="s">
        <v>237</v>
      </c>
      <c r="R5035" s="1" t="s">
        <v>253</v>
      </c>
      <c r="S5035" s="1" t="s">
        <v>28129</v>
      </c>
      <c r="T5035" s="1" t="s">
        <v>33268</v>
      </c>
      <c r="U5035" s="1" t="s">
        <v>22087</v>
      </c>
      <c r="V5035" s="1" t="s">
        <v>140</v>
      </c>
      <c r="W5035" s="1" t="s">
        <v>384</v>
      </c>
      <c r="X5035" t="str">
        <f t="shared" si="547"/>
        <v>Complete</v>
      </c>
      <c r="Y5035">
        <f>MAX(0,100-IF(G5035="Invalid",Config!$B$5,0)-IF(I5035="Invalid",Config!$B$6,0)-IF(X5035="Incomplete",Config!$B$7,0)-IF(AF5035="Yes",Config!$B$37,0))</f>
        <v>75</v>
      </c>
      <c r="Z5035" s="1">
        <f>IF(OR(TRIM(B5035)="",COUNTIF(Config!$B$15:$B$19,B5035)&gt;0),1,0)+IF(OR(TRIM(C5035)="",COUNTIF(Config!$B$15:$B$19,C5035)&gt;0),1,0)+IF(OR(TRIM(F5035)="",COUNTIF(Config!$B$15:$B$19,F5035)&gt;0),1,0)+IF(OR(TRIM(H5035)="",COUNTIF(Config!$B$15:$B$19,H5035)&gt;0),1,0)+IF(OR(TRIM(E5035)="",COUNTIF(Config!$B$15:$B$19,E5035)&gt;0),1,0)+IF(OR(TRIM(K5035)="",COUNTIF(Config!$B$15:$B$19,K5035)&gt;0),1,0)+IF(OR(TRIM(P5035)="",COUNTIF(Config!$B$15:$B$19,P5035)&gt;0),1,0)+IF(OR(TRIM(R5035)="",COUNTIF(Config!$B$15:$B$19,R5035)&gt;0),1,0)</f>
        <v>0</v>
      </c>
      <c r="AA5035" s="1" cm="1">
        <f t="array" ref="AA5035">SUMPRODUCT(LEN(H5035)-LEN(SUBSTITUTE(H5035,{"0";"1";"2";"3";"4";"5";"6";"7";"8";"9"},"")))</f>
        <v>10</v>
      </c>
      <c r="AC5035" t="str">
        <f t="shared" si="548"/>
        <v>Potential Duplicate</v>
      </c>
      <c r="AD5035">
        <f t="shared" si="549"/>
        <v>1</v>
      </c>
      <c r="AE5035">
        <f t="shared" si="550"/>
        <v>2</v>
      </c>
      <c r="AF5035" t="str">
        <f t="shared" si="551"/>
        <v>Yes</v>
      </c>
      <c r="AG5035">
        <f t="shared" ca="1" si="552"/>
        <v>37</v>
      </c>
      <c r="AH5035" t="str">
        <f ca="1">IF(OR(V5035="",AG5035=""),"Yes",IF(AG5035&gt;Config!$B$41,"Yes","No"))</f>
        <v>No</v>
      </c>
    </row>
    <row r="5036" spans="1:34" x14ac:dyDescent="0.25">
      <c r="A5036" s="1" t="s">
        <v>33269</v>
      </c>
      <c r="B5036" s="1" t="s">
        <v>554</v>
      </c>
      <c r="C5036" s="1" t="s">
        <v>23</v>
      </c>
      <c r="D5036" s="1" t="s">
        <v>33270</v>
      </c>
      <c r="E5036" s="1" t="s">
        <v>578</v>
      </c>
      <c r="F5036" s="1" t="s">
        <v>8408</v>
      </c>
      <c r="G5036" t="str">
        <f t="shared" si="546"/>
        <v>Valid</v>
      </c>
      <c r="H5036" s="1" t="s">
        <v>33271</v>
      </c>
      <c r="I5036" t="str" cm="1">
        <f t="array" ref="I5036">IF(OR(TRIM(H5036)="",ISNUMBER(SEARCH("#",H5036)),AA5036&lt;Config!$B$8,SUMPRODUCT(--ISNUMBER(SEARCH({"a";"b";"c";"d";"e";"f";"g";"h";"i";"j";"k";"l";"m";"n";"o";"p";"q";"r";"s";"t";"u";"v";"w";"x";"y";"z"},H5036)))&gt;0),"Invalid","Valid")</f>
        <v>Valid</v>
      </c>
      <c r="J5036" s="1" t="s">
        <v>33272</v>
      </c>
      <c r="K5036" s="1" t="s">
        <v>133</v>
      </c>
      <c r="L5036" s="1" t="s">
        <v>102</v>
      </c>
      <c r="M5036" s="1" t="s">
        <v>251</v>
      </c>
      <c r="N5036" s="1" t="s">
        <v>86</v>
      </c>
      <c r="O5036" s="1" t="s">
        <v>69</v>
      </c>
      <c r="P5036" t="s">
        <v>344</v>
      </c>
      <c r="Q5036" s="1" t="s">
        <v>345</v>
      </c>
      <c r="R5036" s="1" t="s">
        <v>1141</v>
      </c>
      <c r="S5036" s="1" t="s">
        <v>33273</v>
      </c>
      <c r="T5036" s="1" t="s">
        <v>33274</v>
      </c>
      <c r="U5036" s="1" t="s">
        <v>3263</v>
      </c>
      <c r="V5036" s="1" t="s">
        <v>140</v>
      </c>
      <c r="W5036" s="1" t="s">
        <v>33823</v>
      </c>
      <c r="X5036" t="str">
        <f t="shared" si="547"/>
        <v>Complete</v>
      </c>
      <c r="Y5036">
        <f>MAX(0,100-IF(G5036="Invalid",Config!$B$5,0)-IF(I5036="Invalid",Config!$B$6,0)-IF(X5036="Incomplete",Config!$B$7,0)-IF(AF5036="Yes",Config!$B$37,0))</f>
        <v>75</v>
      </c>
      <c r="Z5036" s="1">
        <f>IF(OR(TRIM(B5036)="",COUNTIF(Config!$B$15:$B$19,B5036)&gt;0),1,0)+IF(OR(TRIM(C5036)="",COUNTIF(Config!$B$15:$B$19,C5036)&gt;0),1,0)+IF(OR(TRIM(F5036)="",COUNTIF(Config!$B$15:$B$19,F5036)&gt;0),1,0)+IF(OR(TRIM(H5036)="",COUNTIF(Config!$B$15:$B$19,H5036)&gt;0),1,0)+IF(OR(TRIM(E5036)="",COUNTIF(Config!$B$15:$B$19,E5036)&gt;0),1,0)+IF(OR(TRIM(K5036)="",COUNTIF(Config!$B$15:$B$19,K5036)&gt;0),1,0)+IF(OR(TRIM(P5036)="",COUNTIF(Config!$B$15:$B$19,P5036)&gt;0),1,0)+IF(OR(TRIM(R5036)="",COUNTIF(Config!$B$15:$B$19,R5036)&gt;0),1,0)</f>
        <v>0</v>
      </c>
      <c r="AA5036" s="1" cm="1">
        <f t="array" ref="AA5036">SUMPRODUCT(LEN(H5036)-LEN(SUBSTITUTE(H5036,{"0";"1";"2";"3";"4";"5";"6";"7";"8";"9"},"")))</f>
        <v>11</v>
      </c>
      <c r="AC5036" t="str">
        <f t="shared" si="548"/>
        <v>Potential Duplicate</v>
      </c>
      <c r="AD5036">
        <f t="shared" si="549"/>
        <v>2</v>
      </c>
      <c r="AE5036">
        <f t="shared" si="550"/>
        <v>1</v>
      </c>
      <c r="AF5036" t="str">
        <f t="shared" si="551"/>
        <v>Yes</v>
      </c>
      <c r="AG5036">
        <f t="shared" ca="1" si="552"/>
        <v>37</v>
      </c>
      <c r="AH5036" t="str">
        <f ca="1">IF(OR(V5036="",AG5036=""),"Yes",IF(AG5036&gt;Config!$B$41,"Yes","No"))</f>
        <v>No</v>
      </c>
    </row>
    <row r="5037" spans="1:34" x14ac:dyDescent="0.25">
      <c r="A5037" s="1" t="s">
        <v>33275</v>
      </c>
      <c r="B5037" s="1" t="s">
        <v>1616</v>
      </c>
      <c r="C5037" s="1" t="s">
        <v>1400</v>
      </c>
      <c r="D5037" s="1" t="s">
        <v>23748</v>
      </c>
      <c r="E5037" s="1" t="s">
        <v>35426</v>
      </c>
      <c r="F5037" s="1" t="s">
        <v>25321</v>
      </c>
      <c r="G5037" t="str">
        <f t="shared" si="546"/>
        <v>Invalid</v>
      </c>
      <c r="H5037" s="1" t="s">
        <v>33276</v>
      </c>
      <c r="I5037" t="str" cm="1">
        <f t="array" ref="I5037">IF(OR(TRIM(H5037)="",ISNUMBER(SEARCH("#",H5037)),AA5037&lt;Config!$B$8,SUMPRODUCT(--ISNUMBER(SEARCH({"a";"b";"c";"d";"e";"f";"g";"h";"i";"j";"k";"l";"m";"n";"o";"p";"q";"r";"s";"t";"u";"v";"w";"x";"y";"z"},H5037)))&gt;0),"Invalid","Valid")</f>
        <v>Valid</v>
      </c>
      <c r="J5037" s="1" t="s">
        <v>33277</v>
      </c>
      <c r="K5037" s="1" t="s">
        <v>48</v>
      </c>
      <c r="L5037" s="1" t="s">
        <v>49</v>
      </c>
      <c r="M5037" s="1" t="s">
        <v>391</v>
      </c>
      <c r="N5037" s="1" t="s">
        <v>358</v>
      </c>
      <c r="O5037" s="1" t="s">
        <v>69</v>
      </c>
      <c r="P5037" t="s">
        <v>53</v>
      </c>
      <c r="Q5037" s="1" t="s">
        <v>54</v>
      </c>
      <c r="R5037" s="1" t="s">
        <v>415</v>
      </c>
      <c r="S5037" s="1" t="s">
        <v>10533</v>
      </c>
      <c r="T5037" s="1" t="s">
        <v>33278</v>
      </c>
      <c r="U5037" s="1" t="s">
        <v>816</v>
      </c>
      <c r="V5037" s="1" t="s">
        <v>140</v>
      </c>
      <c r="W5037" s="1" t="s">
        <v>75</v>
      </c>
      <c r="X5037" t="str">
        <f t="shared" si="547"/>
        <v>Complete</v>
      </c>
      <c r="Y5037">
        <f>MAX(0,100-IF(G5037="Invalid",Config!$B$5,0)-IF(I5037="Invalid",Config!$B$6,0)-IF(X5037="Incomplete",Config!$B$7,0)-IF(AF5037="Yes",Config!$B$37,0))</f>
        <v>70</v>
      </c>
      <c r="Z5037" s="1">
        <f>IF(OR(TRIM(B5037)="",COUNTIF(Config!$B$15:$B$19,B5037)&gt;0),1,0)+IF(OR(TRIM(C5037)="",COUNTIF(Config!$B$15:$B$19,C5037)&gt;0),1,0)+IF(OR(TRIM(F5037)="",COUNTIF(Config!$B$15:$B$19,F5037)&gt;0),1,0)+IF(OR(TRIM(H5037)="",COUNTIF(Config!$B$15:$B$19,H5037)&gt;0),1,0)+IF(OR(TRIM(E5037)="",COUNTIF(Config!$B$15:$B$19,E5037)&gt;0),1,0)+IF(OR(TRIM(K5037)="",COUNTIF(Config!$B$15:$B$19,K5037)&gt;0),1,0)+IF(OR(TRIM(P5037)="",COUNTIF(Config!$B$15:$B$19,P5037)&gt;0),1,0)+IF(OR(TRIM(R5037)="",COUNTIF(Config!$B$15:$B$19,R5037)&gt;0),1,0)</f>
        <v>0</v>
      </c>
      <c r="AA5037" s="1" cm="1">
        <f t="array" ref="AA5037">SUMPRODUCT(LEN(H5037)-LEN(SUBSTITUTE(H5037,{"0";"1";"2";"3";"4";"5";"6";"7";"8";"9"},"")))</f>
        <v>10</v>
      </c>
      <c r="AC5037" t="str">
        <f t="shared" si="548"/>
        <v>Invalid Email</v>
      </c>
      <c r="AD5037">
        <f t="shared" si="549"/>
        <v>0</v>
      </c>
      <c r="AE5037">
        <f t="shared" si="550"/>
        <v>1</v>
      </c>
      <c r="AF5037" t="str">
        <f t="shared" si="551"/>
        <v>No</v>
      </c>
      <c r="AG5037">
        <f t="shared" ca="1" si="552"/>
        <v>37</v>
      </c>
      <c r="AH5037" t="str">
        <f ca="1">IF(OR(V5037="",AG5037=""),"Yes",IF(AG5037&gt;Config!$B$41,"Yes","No"))</f>
        <v>No</v>
      </c>
    </row>
    <row r="5038" spans="1:34" x14ac:dyDescent="0.25">
      <c r="A5038" s="1" t="s">
        <v>33279</v>
      </c>
      <c r="B5038" s="1" t="s">
        <v>880</v>
      </c>
      <c r="C5038" s="1" t="s">
        <v>1400</v>
      </c>
      <c r="D5038" s="1" t="s">
        <v>33280</v>
      </c>
      <c r="E5038" s="1" t="s">
        <v>33987</v>
      </c>
      <c r="F5038" s="1" t="s">
        <v>33281</v>
      </c>
      <c r="G5038" t="str">
        <f t="shared" si="546"/>
        <v>Valid</v>
      </c>
      <c r="H5038" s="1" t="s">
        <v>33282</v>
      </c>
      <c r="I5038" t="str" cm="1">
        <f t="array" ref="I5038">IF(OR(TRIM(H5038)="",ISNUMBER(SEARCH("#",H5038)),AA5038&lt;Config!$B$8,SUMPRODUCT(--ISNUMBER(SEARCH({"a";"b";"c";"d";"e";"f";"g";"h";"i";"j";"k";"l";"m";"n";"o";"p";"q";"r";"s";"t";"u";"v";"w";"x";"y";"z"},H5038)))&gt;0),"Invalid","Valid")</f>
        <v>Valid</v>
      </c>
      <c r="J5038" s="1" t="s">
        <v>33283</v>
      </c>
      <c r="K5038" s="1" t="s">
        <v>133</v>
      </c>
      <c r="L5038" s="1" t="s">
        <v>164</v>
      </c>
      <c r="M5038" s="1" t="s">
        <v>33825</v>
      </c>
      <c r="N5038" s="1" t="s">
        <v>33819</v>
      </c>
      <c r="O5038" s="1" t="s">
        <v>52</v>
      </c>
      <c r="P5038" t="s">
        <v>236</v>
      </c>
      <c r="Q5038" s="1" t="s">
        <v>237</v>
      </c>
      <c r="R5038" s="1" t="s">
        <v>237</v>
      </c>
      <c r="S5038" s="1" t="s">
        <v>33284</v>
      </c>
      <c r="T5038" s="1" t="s">
        <v>33285</v>
      </c>
      <c r="U5038" s="1" t="s">
        <v>29692</v>
      </c>
      <c r="V5038" s="1" t="s">
        <v>15792</v>
      </c>
      <c r="W5038" s="1" t="s">
        <v>75</v>
      </c>
      <c r="X5038" t="str">
        <f t="shared" si="547"/>
        <v>Complete</v>
      </c>
      <c r="Y5038">
        <f>MAX(0,100-IF(G5038="Invalid",Config!$B$5,0)-IF(I5038="Invalid",Config!$B$6,0)-IF(X5038="Incomplete",Config!$B$7,0)-IF(AF5038="Yes",Config!$B$37,0))</f>
        <v>100</v>
      </c>
      <c r="Z5038" s="1">
        <f>IF(OR(TRIM(B5038)="",COUNTIF(Config!$B$15:$B$19,B5038)&gt;0),1,0)+IF(OR(TRIM(C5038)="",COUNTIF(Config!$B$15:$B$19,C5038)&gt;0),1,0)+IF(OR(TRIM(F5038)="",COUNTIF(Config!$B$15:$B$19,F5038)&gt;0),1,0)+IF(OR(TRIM(H5038)="",COUNTIF(Config!$B$15:$B$19,H5038)&gt;0),1,0)+IF(OR(TRIM(E5038)="",COUNTIF(Config!$B$15:$B$19,E5038)&gt;0),1,0)+IF(OR(TRIM(K5038)="",COUNTIF(Config!$B$15:$B$19,K5038)&gt;0),1,0)+IF(OR(TRIM(P5038)="",COUNTIF(Config!$B$15:$B$19,P5038)&gt;0),1,0)+IF(OR(TRIM(R5038)="",COUNTIF(Config!$B$15:$B$19,R5038)&gt;0),1,0)</f>
        <v>0</v>
      </c>
      <c r="AA5038" s="1" cm="1">
        <f t="array" ref="AA5038">SUMPRODUCT(LEN(H5038)-LEN(SUBSTITUTE(H5038,{"0";"1";"2";"3";"4";"5";"6";"7";"8";"9"},"")))</f>
        <v>12</v>
      </c>
      <c r="AC5038" t="str">
        <f t="shared" si="548"/>
        <v/>
      </c>
      <c r="AD5038">
        <f t="shared" si="549"/>
        <v>1</v>
      </c>
      <c r="AE5038">
        <f t="shared" si="550"/>
        <v>1</v>
      </c>
      <c r="AF5038" t="str">
        <f t="shared" si="551"/>
        <v>No</v>
      </c>
      <c r="AG5038">
        <f t="shared" ca="1" si="552"/>
        <v>56</v>
      </c>
      <c r="AH5038" t="str">
        <f ca="1">IF(OR(V5038="",AG5038=""),"Yes",IF(AG5038&gt;Config!$B$41,"Yes","No"))</f>
        <v>No</v>
      </c>
    </row>
    <row r="5039" spans="1:34" x14ac:dyDescent="0.25">
      <c r="A5039" s="1" t="s">
        <v>33286</v>
      </c>
      <c r="B5039" s="1" t="s">
        <v>1957</v>
      </c>
      <c r="C5039" s="1" t="s">
        <v>353</v>
      </c>
      <c r="D5039" s="1" t="s">
        <v>33287</v>
      </c>
      <c r="E5039" s="1" t="s">
        <v>35814</v>
      </c>
      <c r="F5039" s="1" t="s">
        <v>33288</v>
      </c>
      <c r="G5039" t="str">
        <f t="shared" si="546"/>
        <v>Valid</v>
      </c>
      <c r="H5039" s="1" t="s">
        <v>3228</v>
      </c>
      <c r="I5039" t="str" cm="1">
        <f t="array" ref="I5039">IF(OR(TRIM(H5039)="",ISNUMBER(SEARCH("#",H5039)),AA5039&lt;Config!$B$8,SUMPRODUCT(--ISNUMBER(SEARCH({"a";"b";"c";"d";"e";"f";"g";"h";"i";"j";"k";"l";"m";"n";"o";"p";"q";"r";"s";"t";"u";"v";"w";"x";"y";"z"},H5039)))&gt;0),"Invalid","Valid")</f>
        <v>Valid</v>
      </c>
      <c r="J5039" s="1" t="s">
        <v>33289</v>
      </c>
      <c r="K5039" s="1" t="s">
        <v>210</v>
      </c>
      <c r="L5039" s="1" t="s">
        <v>265</v>
      </c>
      <c r="M5039" s="1" t="s">
        <v>118</v>
      </c>
      <c r="N5039" s="1" t="s">
        <v>224</v>
      </c>
      <c r="O5039" s="1" t="s">
        <v>180</v>
      </c>
      <c r="P5039" t="s">
        <v>53</v>
      </c>
      <c r="Q5039" s="1" t="s">
        <v>181</v>
      </c>
      <c r="R5039" s="1" t="s">
        <v>415</v>
      </c>
      <c r="S5039" s="1" t="s">
        <v>14682</v>
      </c>
      <c r="T5039" s="1" t="s">
        <v>33290</v>
      </c>
      <c r="U5039" s="1" t="s">
        <v>5240</v>
      </c>
      <c r="V5039" s="1" t="s">
        <v>473</v>
      </c>
      <c r="W5039" s="1" t="s">
        <v>94</v>
      </c>
      <c r="X5039" t="str">
        <f t="shared" si="547"/>
        <v>Complete</v>
      </c>
      <c r="Y5039">
        <f>MAX(0,100-IF(G5039="Invalid",Config!$B$5,0)-IF(I5039="Invalid",Config!$B$6,0)-IF(X5039="Incomplete",Config!$B$7,0)-IF(AF5039="Yes",Config!$B$37,0))</f>
        <v>75</v>
      </c>
      <c r="Z5039" s="1">
        <f>IF(OR(TRIM(B5039)="",COUNTIF(Config!$B$15:$B$19,B5039)&gt;0),1,0)+IF(OR(TRIM(C5039)="",COUNTIF(Config!$B$15:$B$19,C5039)&gt;0),1,0)+IF(OR(TRIM(F5039)="",COUNTIF(Config!$B$15:$B$19,F5039)&gt;0),1,0)+IF(OR(TRIM(H5039)="",COUNTIF(Config!$B$15:$B$19,H5039)&gt;0),1,0)+IF(OR(TRIM(E5039)="",COUNTIF(Config!$B$15:$B$19,E5039)&gt;0),1,0)+IF(OR(TRIM(K5039)="",COUNTIF(Config!$B$15:$B$19,K5039)&gt;0),1,0)+IF(OR(TRIM(P5039)="",COUNTIF(Config!$B$15:$B$19,P5039)&gt;0),1,0)+IF(OR(TRIM(R5039)="",COUNTIF(Config!$B$15:$B$19,R5039)&gt;0),1,0)</f>
        <v>0</v>
      </c>
      <c r="AA5039" s="1" cm="1">
        <f t="array" ref="AA5039">SUMPRODUCT(LEN(H5039)-LEN(SUBSTITUTE(H5039,{"0";"1";"2";"3";"4";"5";"6";"7";"8";"9"},"")))</f>
        <v>11</v>
      </c>
      <c r="AC5039" t="str">
        <f t="shared" si="548"/>
        <v>Potential Duplicate</v>
      </c>
      <c r="AD5039">
        <f t="shared" si="549"/>
        <v>1</v>
      </c>
      <c r="AE5039">
        <f t="shared" si="550"/>
        <v>2</v>
      </c>
      <c r="AF5039" t="str">
        <f t="shared" si="551"/>
        <v>Yes</v>
      </c>
      <c r="AG5039">
        <f t="shared" ca="1" si="552"/>
        <v>208</v>
      </c>
      <c r="AH5039" t="str">
        <f ca="1">IF(OR(V5039="",AG5039=""),"Yes",IF(AG5039&gt;Config!$B$41,"Yes","No"))</f>
        <v>No</v>
      </c>
    </row>
    <row r="5040" spans="1:34" x14ac:dyDescent="0.25">
      <c r="A5040" s="1" t="s">
        <v>33291</v>
      </c>
      <c r="B5040" s="1" t="s">
        <v>188</v>
      </c>
      <c r="C5040" s="1" t="s">
        <v>598</v>
      </c>
      <c r="D5040" s="1" t="s">
        <v>8251</v>
      </c>
      <c r="E5040" s="1" t="s">
        <v>35815</v>
      </c>
      <c r="F5040" s="1" t="s">
        <v>33292</v>
      </c>
      <c r="G5040" t="str">
        <f t="shared" si="546"/>
        <v>Valid</v>
      </c>
      <c r="H5040" s="1" t="s">
        <v>33293</v>
      </c>
      <c r="I5040" t="str" cm="1">
        <f t="array" ref="I5040">IF(OR(TRIM(H5040)="",ISNUMBER(SEARCH("#",H5040)),AA5040&lt;Config!$B$8,SUMPRODUCT(--ISNUMBER(SEARCH({"a";"b";"c";"d";"e";"f";"g";"h";"i";"j";"k";"l";"m";"n";"o";"p";"q";"r";"s";"t";"u";"v";"w";"x";"y";"z"},H5040)))&gt;0),"Invalid","Valid")</f>
        <v>Valid</v>
      </c>
      <c r="J5040" s="1" t="s">
        <v>33294</v>
      </c>
      <c r="K5040" s="1" t="s">
        <v>287</v>
      </c>
      <c r="L5040" s="1" t="s">
        <v>450</v>
      </c>
      <c r="M5040" s="1" t="s">
        <v>235</v>
      </c>
      <c r="N5040" s="1" t="s">
        <v>148</v>
      </c>
      <c r="O5040" s="1" t="s">
        <v>180</v>
      </c>
      <c r="P5040" t="s">
        <v>53</v>
      </c>
      <c r="Q5040" s="1" t="s">
        <v>197</v>
      </c>
      <c r="R5040" s="1" t="s">
        <v>198</v>
      </c>
      <c r="S5040" s="1" t="s">
        <v>28602</v>
      </c>
      <c r="T5040" s="1" t="s">
        <v>33295</v>
      </c>
      <c r="U5040" s="1" t="s">
        <v>33296</v>
      </c>
      <c r="V5040" s="1" t="s">
        <v>2372</v>
      </c>
      <c r="W5040" s="1" t="s">
        <v>384</v>
      </c>
      <c r="X5040" t="str">
        <f t="shared" si="547"/>
        <v>Complete</v>
      </c>
      <c r="Y5040">
        <f>MAX(0,100-IF(G5040="Invalid",Config!$B$5,0)-IF(I5040="Invalid",Config!$B$6,0)-IF(X5040="Incomplete",Config!$B$7,0)-IF(AF5040="Yes",Config!$B$37,0))</f>
        <v>100</v>
      </c>
      <c r="Z5040" s="1">
        <f>IF(OR(TRIM(B5040)="",COUNTIF(Config!$B$15:$B$19,B5040)&gt;0),1,0)+IF(OR(TRIM(C5040)="",COUNTIF(Config!$B$15:$B$19,C5040)&gt;0),1,0)+IF(OR(TRIM(F5040)="",COUNTIF(Config!$B$15:$B$19,F5040)&gt;0),1,0)+IF(OR(TRIM(H5040)="",COUNTIF(Config!$B$15:$B$19,H5040)&gt;0),1,0)+IF(OR(TRIM(E5040)="",COUNTIF(Config!$B$15:$B$19,E5040)&gt;0),1,0)+IF(OR(TRIM(K5040)="",COUNTIF(Config!$B$15:$B$19,K5040)&gt;0),1,0)+IF(OR(TRIM(P5040)="",COUNTIF(Config!$B$15:$B$19,P5040)&gt;0),1,0)+IF(OR(TRIM(R5040)="",COUNTIF(Config!$B$15:$B$19,R5040)&gt;0),1,0)</f>
        <v>0</v>
      </c>
      <c r="AA5040" s="1" cm="1">
        <f t="array" ref="AA5040">SUMPRODUCT(LEN(H5040)-LEN(SUBSTITUTE(H5040,{"0";"1";"2";"3";"4";"5";"6";"7";"8";"9"},"")))</f>
        <v>12</v>
      </c>
      <c r="AC5040" t="str">
        <f t="shared" si="548"/>
        <v/>
      </c>
      <c r="AD5040">
        <f t="shared" si="549"/>
        <v>1</v>
      </c>
      <c r="AE5040">
        <f t="shared" si="550"/>
        <v>1</v>
      </c>
      <c r="AF5040" t="str">
        <f t="shared" si="551"/>
        <v>No</v>
      </c>
      <c r="AG5040">
        <f t="shared" ca="1" si="552"/>
        <v>319</v>
      </c>
      <c r="AH5040" t="str">
        <f ca="1">IF(OR(V5040="",AG5040=""),"Yes",IF(AG5040&gt;Config!$B$41,"Yes","No"))</f>
        <v>No</v>
      </c>
    </row>
    <row r="5041" spans="1:34" x14ac:dyDescent="0.25">
      <c r="A5041" s="1" t="s">
        <v>33297</v>
      </c>
      <c r="B5041" s="1" t="s">
        <v>488</v>
      </c>
      <c r="C5041" s="1" t="s">
        <v>432</v>
      </c>
      <c r="D5041" s="1" t="s">
        <v>33298</v>
      </c>
      <c r="E5041" s="1" t="s">
        <v>33858</v>
      </c>
      <c r="F5041" s="1" t="s">
        <v>33299</v>
      </c>
      <c r="G5041" t="str">
        <f t="shared" si="546"/>
        <v>Valid</v>
      </c>
      <c r="H5041" s="1" t="s">
        <v>33300</v>
      </c>
      <c r="I5041" t="str" cm="1">
        <f t="array" ref="I5041">IF(OR(TRIM(H5041)="",ISNUMBER(SEARCH("#",H5041)),AA5041&lt;Config!$B$8,SUMPRODUCT(--ISNUMBER(SEARCH({"a";"b";"c";"d";"e";"f";"g";"h";"i";"j";"k";"l";"m";"n";"o";"p";"q";"r";"s";"t";"u";"v";"w";"x";"y";"z"},H5041)))&gt;0),"Invalid","Valid")</f>
        <v>Valid</v>
      </c>
      <c r="J5041" s="1" t="s">
        <v>33301</v>
      </c>
      <c r="K5041" s="1" t="s">
        <v>504</v>
      </c>
      <c r="L5041" s="1" t="s">
        <v>102</v>
      </c>
      <c r="M5041" s="1" t="s">
        <v>462</v>
      </c>
      <c r="N5041" s="1" t="s">
        <v>31</v>
      </c>
      <c r="O5041" s="1" t="s">
        <v>196</v>
      </c>
      <c r="P5041" t="s">
        <v>53</v>
      </c>
      <c r="Q5041" s="1" t="s">
        <v>150</v>
      </c>
      <c r="R5041" s="1" t="s">
        <v>150</v>
      </c>
      <c r="S5041" s="1" t="s">
        <v>32346</v>
      </c>
      <c r="T5041" s="1" t="s">
        <v>33302</v>
      </c>
      <c r="U5041" s="1" t="s">
        <v>2971</v>
      </c>
      <c r="V5041" s="1" t="s">
        <v>33303</v>
      </c>
      <c r="W5041" s="1" t="s">
        <v>75</v>
      </c>
      <c r="X5041" t="str">
        <f t="shared" si="547"/>
        <v>Complete</v>
      </c>
      <c r="Y5041">
        <f>MAX(0,100-IF(G5041="Invalid",Config!$B$5,0)-IF(I5041="Invalid",Config!$B$6,0)-IF(X5041="Incomplete",Config!$B$7,0)-IF(AF5041="Yes",Config!$B$37,0))</f>
        <v>100</v>
      </c>
      <c r="Z5041" s="1">
        <f>IF(OR(TRIM(B5041)="",COUNTIF(Config!$B$15:$B$19,B5041)&gt;0),1,0)+IF(OR(TRIM(C5041)="",COUNTIF(Config!$B$15:$B$19,C5041)&gt;0),1,0)+IF(OR(TRIM(F5041)="",COUNTIF(Config!$B$15:$B$19,F5041)&gt;0),1,0)+IF(OR(TRIM(H5041)="",COUNTIF(Config!$B$15:$B$19,H5041)&gt;0),1,0)+IF(OR(TRIM(E5041)="",COUNTIF(Config!$B$15:$B$19,E5041)&gt;0),1,0)+IF(OR(TRIM(K5041)="",COUNTIF(Config!$B$15:$B$19,K5041)&gt;0),1,0)+IF(OR(TRIM(P5041)="",COUNTIF(Config!$B$15:$B$19,P5041)&gt;0),1,0)+IF(OR(TRIM(R5041)="",COUNTIF(Config!$B$15:$B$19,R5041)&gt;0),1,0)</f>
        <v>0</v>
      </c>
      <c r="AA5041" s="1" cm="1">
        <f t="array" ref="AA5041">SUMPRODUCT(LEN(H5041)-LEN(SUBSTITUTE(H5041,{"0";"1";"2";"3";"4";"5";"6";"7";"8";"9"},"")))</f>
        <v>12</v>
      </c>
      <c r="AC5041" t="str">
        <f t="shared" si="548"/>
        <v/>
      </c>
      <c r="AD5041">
        <f t="shared" si="549"/>
        <v>1</v>
      </c>
      <c r="AE5041">
        <f t="shared" si="550"/>
        <v>1</v>
      </c>
      <c r="AF5041" t="str">
        <f t="shared" si="551"/>
        <v>No</v>
      </c>
      <c r="AG5041" t="str">
        <f t="shared" ca="1" si="552"/>
        <v/>
      </c>
      <c r="AH5041" t="str">
        <f ca="1">IF(OR(V5041="",AG5041=""),"Yes",IF(AG5041&gt;Config!$B$41,"Yes","No"))</f>
        <v>Yes</v>
      </c>
    </row>
    <row r="5042" spans="1:34" x14ac:dyDescent="0.25">
      <c r="A5042" s="1" t="s">
        <v>33304</v>
      </c>
      <c r="B5042" s="1" t="s">
        <v>678</v>
      </c>
      <c r="C5042" s="1" t="s">
        <v>1400</v>
      </c>
      <c r="D5042" s="1" t="s">
        <v>33305</v>
      </c>
      <c r="E5042" s="1" t="s">
        <v>34564</v>
      </c>
      <c r="F5042" s="1" t="s">
        <v>35816</v>
      </c>
      <c r="G5042" t="str">
        <f t="shared" si="546"/>
        <v>Valid</v>
      </c>
      <c r="H5042" s="1" t="s">
        <v>33306</v>
      </c>
      <c r="I5042" t="str" cm="1">
        <f t="array" ref="I5042">IF(OR(TRIM(H5042)="",ISNUMBER(SEARCH("#",H5042)),AA5042&lt;Config!$B$8,SUMPRODUCT(--ISNUMBER(SEARCH({"a";"b";"c";"d";"e";"f";"g";"h";"i";"j";"k";"l";"m";"n";"o";"p";"q";"r";"s";"t";"u";"v";"w";"x";"y";"z"},H5042)))&gt;0),"Invalid","Valid")</f>
        <v>Valid</v>
      </c>
      <c r="J5042" s="1" t="s">
        <v>33307</v>
      </c>
      <c r="K5042" s="1" t="s">
        <v>866</v>
      </c>
      <c r="L5042" s="1" t="s">
        <v>179</v>
      </c>
      <c r="M5042" s="1" t="s">
        <v>30</v>
      </c>
      <c r="N5042" s="1" t="s">
        <v>148</v>
      </c>
      <c r="O5042" s="1" t="s">
        <v>180</v>
      </c>
      <c r="P5042" t="s">
        <v>87</v>
      </c>
      <c r="Q5042" s="1" t="s">
        <v>88</v>
      </c>
      <c r="R5042" s="1" t="s">
        <v>136</v>
      </c>
      <c r="S5042" s="1" t="s">
        <v>8085</v>
      </c>
      <c r="T5042" s="1" t="s">
        <v>33308</v>
      </c>
      <c r="U5042" s="1" t="s">
        <v>2986</v>
      </c>
      <c r="V5042" s="1" t="s">
        <v>1273</v>
      </c>
      <c r="W5042" s="1" t="s">
        <v>75</v>
      </c>
      <c r="X5042" t="str">
        <f t="shared" si="547"/>
        <v>Complete</v>
      </c>
      <c r="Y5042">
        <f>MAX(0,100-IF(G5042="Invalid",Config!$B$5,0)-IF(I5042="Invalid",Config!$B$6,0)-IF(X5042="Incomplete",Config!$B$7,0)-IF(AF5042="Yes",Config!$B$37,0))</f>
        <v>100</v>
      </c>
      <c r="Z5042" s="1">
        <f>IF(OR(TRIM(B5042)="",COUNTIF(Config!$B$15:$B$19,B5042)&gt;0),1,0)+IF(OR(TRIM(C5042)="",COUNTIF(Config!$B$15:$B$19,C5042)&gt;0),1,0)+IF(OR(TRIM(F5042)="",COUNTIF(Config!$B$15:$B$19,F5042)&gt;0),1,0)+IF(OR(TRIM(H5042)="",COUNTIF(Config!$B$15:$B$19,H5042)&gt;0),1,0)+IF(OR(TRIM(E5042)="",COUNTIF(Config!$B$15:$B$19,E5042)&gt;0),1,0)+IF(OR(TRIM(K5042)="",COUNTIF(Config!$B$15:$B$19,K5042)&gt;0),1,0)+IF(OR(TRIM(P5042)="",COUNTIF(Config!$B$15:$B$19,P5042)&gt;0),1,0)+IF(OR(TRIM(R5042)="",COUNTIF(Config!$B$15:$B$19,R5042)&gt;0),1,0)</f>
        <v>0</v>
      </c>
      <c r="AA5042" s="1" cm="1">
        <f t="array" ref="AA5042">SUMPRODUCT(LEN(H5042)-LEN(SUBSTITUTE(H5042,{"0";"1";"2";"3";"4";"5";"6";"7";"8";"9"},"")))</f>
        <v>10</v>
      </c>
      <c r="AC5042" t="str">
        <f t="shared" si="548"/>
        <v/>
      </c>
      <c r="AD5042">
        <f t="shared" si="549"/>
        <v>1</v>
      </c>
      <c r="AE5042">
        <f t="shared" si="550"/>
        <v>1</v>
      </c>
      <c r="AF5042" t="str">
        <f t="shared" si="551"/>
        <v>No</v>
      </c>
      <c r="AG5042" t="str">
        <f t="shared" ca="1" si="552"/>
        <v/>
      </c>
      <c r="AH5042" t="str">
        <f ca="1">IF(OR(V5042="",AG5042=""),"Yes",IF(AG5042&gt;Config!$B$41,"Yes","No"))</f>
        <v>Yes</v>
      </c>
    </row>
    <row r="5043" spans="1:34" x14ac:dyDescent="0.25">
      <c r="A5043" s="1" t="s">
        <v>33309</v>
      </c>
      <c r="B5043" s="1" t="s">
        <v>1165</v>
      </c>
      <c r="C5043" s="1" t="s">
        <v>946</v>
      </c>
      <c r="D5043" s="1" t="s">
        <v>33310</v>
      </c>
      <c r="E5043" s="1" t="s">
        <v>35817</v>
      </c>
      <c r="F5043" s="1" t="s">
        <v>33311</v>
      </c>
      <c r="G5043" t="str">
        <f t="shared" si="546"/>
        <v>Valid</v>
      </c>
      <c r="H5043" s="1" t="s">
        <v>1215</v>
      </c>
      <c r="I5043" t="str" cm="1">
        <f t="array" ref="I5043">IF(OR(TRIM(H5043)="",ISNUMBER(SEARCH("#",H5043)),AA5043&lt;Config!$B$8,SUMPRODUCT(--ISNUMBER(SEARCH({"a";"b";"c";"d";"e";"f";"g";"h";"i";"j";"k";"l";"m";"n";"o";"p";"q";"r";"s";"t";"u";"v";"w";"x";"y";"z"},H5043)))&gt;0),"Invalid","Valid")</f>
        <v>Invalid</v>
      </c>
      <c r="J5043" s="1" t="s">
        <v>33312</v>
      </c>
      <c r="K5043" s="1" t="s">
        <v>625</v>
      </c>
      <c r="L5043" s="1" t="s">
        <v>164</v>
      </c>
      <c r="M5043" s="1" t="s">
        <v>462</v>
      </c>
      <c r="N5043" s="1" t="s">
        <v>211</v>
      </c>
      <c r="O5043" s="1" t="s">
        <v>149</v>
      </c>
      <c r="P5043" t="s">
        <v>590</v>
      </c>
      <c r="Q5043" s="1" t="s">
        <v>591</v>
      </c>
      <c r="R5043" s="1" t="s">
        <v>1774</v>
      </c>
      <c r="S5043" s="1" t="s">
        <v>33313</v>
      </c>
      <c r="T5043" s="1" t="s">
        <v>33314</v>
      </c>
      <c r="U5043" s="1" t="s">
        <v>1354</v>
      </c>
      <c r="V5043" s="1" t="s">
        <v>140</v>
      </c>
      <c r="W5043" s="1" t="s">
        <v>384</v>
      </c>
      <c r="X5043" t="str">
        <f t="shared" si="547"/>
        <v>Complete</v>
      </c>
      <c r="Y5043">
        <f>MAX(0,100-IF(G5043="Invalid",Config!$B$5,0)-IF(I5043="Invalid",Config!$B$6,0)-IF(X5043="Incomplete",Config!$B$7,0)-IF(AF5043="Yes",Config!$B$37,0))</f>
        <v>80</v>
      </c>
      <c r="Z5043" s="1">
        <f>IF(OR(TRIM(B5043)="",COUNTIF(Config!$B$15:$B$19,B5043)&gt;0),1,0)+IF(OR(TRIM(C5043)="",COUNTIF(Config!$B$15:$B$19,C5043)&gt;0),1,0)+IF(OR(TRIM(F5043)="",COUNTIF(Config!$B$15:$B$19,F5043)&gt;0),1,0)+IF(OR(TRIM(H5043)="",COUNTIF(Config!$B$15:$B$19,H5043)&gt;0),1,0)+IF(OR(TRIM(E5043)="",COUNTIF(Config!$B$15:$B$19,E5043)&gt;0),1,0)+IF(OR(TRIM(K5043)="",COUNTIF(Config!$B$15:$B$19,K5043)&gt;0),1,0)+IF(OR(TRIM(P5043)="",COUNTIF(Config!$B$15:$B$19,P5043)&gt;0),1,0)+IF(OR(TRIM(R5043)="",COUNTIF(Config!$B$15:$B$19,R5043)&gt;0),1,0)</f>
        <v>0</v>
      </c>
      <c r="AA5043" s="1" cm="1">
        <f t="array" ref="AA5043">SUMPRODUCT(LEN(H5043)-LEN(SUBSTITUTE(H5043,{"0";"1";"2";"3";"4";"5";"6";"7";"8";"9"},"")))</f>
        <v>0</v>
      </c>
      <c r="AC5043" t="str">
        <f t="shared" si="548"/>
        <v>Invalid Phone</v>
      </c>
      <c r="AD5043">
        <f t="shared" si="549"/>
        <v>1</v>
      </c>
      <c r="AE5043">
        <f t="shared" si="550"/>
        <v>0</v>
      </c>
      <c r="AF5043" t="str">
        <f t="shared" si="551"/>
        <v>No</v>
      </c>
      <c r="AG5043">
        <f t="shared" ca="1" si="552"/>
        <v>37</v>
      </c>
      <c r="AH5043" t="str">
        <f ca="1">IF(OR(V5043="",AG5043=""),"Yes",IF(AG5043&gt;Config!$B$41,"Yes","No"))</f>
        <v>No</v>
      </c>
    </row>
    <row r="5044" spans="1:34" x14ac:dyDescent="0.25">
      <c r="A5044" s="1" t="s">
        <v>33315</v>
      </c>
      <c r="B5044" s="1" t="s">
        <v>33815</v>
      </c>
      <c r="C5044" s="1" t="s">
        <v>985</v>
      </c>
      <c r="D5044" s="1" t="s">
        <v>985</v>
      </c>
      <c r="E5044" s="1" t="s">
        <v>34851</v>
      </c>
      <c r="F5044" s="1" t="s">
        <v>33316</v>
      </c>
      <c r="G5044" t="str">
        <f t="shared" si="546"/>
        <v>Valid</v>
      </c>
      <c r="H5044" s="1" t="s">
        <v>33317</v>
      </c>
      <c r="I5044" t="str" cm="1">
        <f t="array" ref="I5044">IF(OR(TRIM(H5044)="",ISNUMBER(SEARCH("#",H5044)),AA5044&lt;Config!$B$8,SUMPRODUCT(--ISNUMBER(SEARCH({"a";"b";"c";"d";"e";"f";"g";"h";"i";"j";"k";"l";"m";"n";"o";"p";"q";"r";"s";"t";"u";"v";"w";"x";"y";"z"},H5044)))&gt;0),"Invalid","Valid")</f>
        <v>Valid</v>
      </c>
      <c r="J5044" s="1" t="s">
        <v>33318</v>
      </c>
      <c r="K5044" s="1" t="s">
        <v>195</v>
      </c>
      <c r="L5044" s="1" t="s">
        <v>164</v>
      </c>
      <c r="M5044" s="1" t="s">
        <v>343</v>
      </c>
      <c r="N5044" s="1" t="s">
        <v>68</v>
      </c>
      <c r="O5044" s="1" t="s">
        <v>196</v>
      </c>
      <c r="P5044" t="s">
        <v>53</v>
      </c>
      <c r="Q5044" s="1" t="s">
        <v>54</v>
      </c>
      <c r="R5044" s="1" t="s">
        <v>150</v>
      </c>
      <c r="S5044" s="1" t="s">
        <v>30584</v>
      </c>
      <c r="T5044" s="1" t="s">
        <v>33319</v>
      </c>
      <c r="U5044" s="1" t="s">
        <v>666</v>
      </c>
      <c r="V5044" s="1" t="s">
        <v>1050</v>
      </c>
      <c r="W5044" s="1" t="s">
        <v>384</v>
      </c>
      <c r="X5044" t="str">
        <f t="shared" si="547"/>
        <v>Incomplete</v>
      </c>
      <c r="Y5044">
        <f>MAX(0,100-IF(G5044="Invalid",Config!$B$5,0)-IF(I5044="Invalid",Config!$B$6,0)-IF(X5044="Incomplete",Config!$B$7,0)-IF(AF5044="Yes",Config!$B$37,0))</f>
        <v>60</v>
      </c>
      <c r="Z5044" s="1">
        <f>IF(OR(TRIM(B5044)="",COUNTIF(Config!$B$15:$B$19,B5044)&gt;0),1,0)+IF(OR(TRIM(C5044)="",COUNTIF(Config!$B$15:$B$19,C5044)&gt;0),1,0)+IF(OR(TRIM(F5044)="",COUNTIF(Config!$B$15:$B$19,F5044)&gt;0),1,0)+IF(OR(TRIM(H5044)="",COUNTIF(Config!$B$15:$B$19,H5044)&gt;0),1,0)+IF(OR(TRIM(E5044)="",COUNTIF(Config!$B$15:$B$19,E5044)&gt;0),1,0)+IF(OR(TRIM(K5044)="",COUNTIF(Config!$B$15:$B$19,K5044)&gt;0),1,0)+IF(OR(TRIM(P5044)="",COUNTIF(Config!$B$15:$B$19,P5044)&gt;0),1,0)+IF(OR(TRIM(R5044)="",COUNTIF(Config!$B$15:$B$19,R5044)&gt;0),1,0)</f>
        <v>1</v>
      </c>
      <c r="AA5044" s="1" cm="1">
        <f t="array" ref="AA5044">SUMPRODUCT(LEN(H5044)-LEN(SUBSTITUTE(H5044,{"0";"1";"2";"3";"4";"5";"6";"7";"8";"9"},"")))</f>
        <v>10</v>
      </c>
      <c r="AC5044" t="str">
        <f t="shared" si="548"/>
        <v>Incomplete Profile</v>
      </c>
      <c r="AD5044">
        <f t="shared" si="549"/>
        <v>1</v>
      </c>
      <c r="AE5044">
        <f t="shared" si="550"/>
        <v>1</v>
      </c>
      <c r="AF5044" t="str">
        <f t="shared" si="551"/>
        <v>No</v>
      </c>
      <c r="AG5044">
        <f t="shared" ca="1" si="552"/>
        <v>37</v>
      </c>
      <c r="AH5044" t="str">
        <f ca="1">IF(OR(V5044="",AG5044=""),"Yes",IF(AG5044&gt;Config!$B$41,"Yes","No"))</f>
        <v>No</v>
      </c>
    </row>
    <row r="5045" spans="1:34" x14ac:dyDescent="0.25">
      <c r="A5045" s="1" t="s">
        <v>33320</v>
      </c>
      <c r="B5045" s="1" t="s">
        <v>1185</v>
      </c>
      <c r="C5045" s="1" t="s">
        <v>323</v>
      </c>
      <c r="D5045" s="1" t="s">
        <v>10819</v>
      </c>
      <c r="E5045" s="1" t="s">
        <v>35314</v>
      </c>
      <c r="F5045" s="1" t="s">
        <v>33321</v>
      </c>
      <c r="G5045" t="str">
        <f t="shared" si="546"/>
        <v>Valid</v>
      </c>
      <c r="H5045" s="1" t="s">
        <v>33322</v>
      </c>
      <c r="I5045" t="str" cm="1">
        <f t="array" ref="I5045">IF(OR(TRIM(H5045)="",ISNUMBER(SEARCH("#",H5045)),AA5045&lt;Config!$B$8,SUMPRODUCT(--ISNUMBER(SEARCH({"a";"b";"c";"d";"e";"f";"g";"h";"i";"j";"k";"l";"m";"n";"o";"p";"q";"r";"s";"t";"u";"v";"w";"x";"y";"z"},H5045)))&gt;0),"Invalid","Valid")</f>
        <v>Valid</v>
      </c>
      <c r="J5045" s="1" t="s">
        <v>33323</v>
      </c>
      <c r="K5045" s="1" t="s">
        <v>481</v>
      </c>
      <c r="L5045" s="1" t="s">
        <v>29</v>
      </c>
      <c r="M5045" s="1" t="s">
        <v>517</v>
      </c>
      <c r="N5045" s="1" t="s">
        <v>358</v>
      </c>
      <c r="O5045" s="1" t="s">
        <v>69</v>
      </c>
      <c r="P5045" t="s">
        <v>53</v>
      </c>
      <c r="Q5045" s="1" t="s">
        <v>197</v>
      </c>
      <c r="R5045" s="1" t="s">
        <v>288</v>
      </c>
      <c r="S5045" s="1" t="s">
        <v>33324</v>
      </c>
      <c r="T5045" s="1" t="s">
        <v>33325</v>
      </c>
      <c r="U5045" s="1" t="s">
        <v>29692</v>
      </c>
      <c r="V5045" s="1" t="s">
        <v>2015</v>
      </c>
      <c r="W5045" s="1" t="s">
        <v>202</v>
      </c>
      <c r="X5045" t="str">
        <f t="shared" si="547"/>
        <v>Complete</v>
      </c>
      <c r="Y5045">
        <f>MAX(0,100-IF(G5045="Invalid",Config!$B$5,0)-IF(I5045="Invalid",Config!$B$6,0)-IF(X5045="Incomplete",Config!$B$7,0)-IF(AF5045="Yes",Config!$B$37,0))</f>
        <v>100</v>
      </c>
      <c r="Z5045" s="1">
        <f>IF(OR(TRIM(B5045)="",COUNTIF(Config!$B$15:$B$19,B5045)&gt;0),1,0)+IF(OR(TRIM(C5045)="",COUNTIF(Config!$B$15:$B$19,C5045)&gt;0),1,0)+IF(OR(TRIM(F5045)="",COUNTIF(Config!$B$15:$B$19,F5045)&gt;0),1,0)+IF(OR(TRIM(H5045)="",COUNTIF(Config!$B$15:$B$19,H5045)&gt;0),1,0)+IF(OR(TRIM(E5045)="",COUNTIF(Config!$B$15:$B$19,E5045)&gt;0),1,0)+IF(OR(TRIM(K5045)="",COUNTIF(Config!$B$15:$B$19,K5045)&gt;0),1,0)+IF(OR(TRIM(P5045)="",COUNTIF(Config!$B$15:$B$19,P5045)&gt;0),1,0)+IF(OR(TRIM(R5045)="",COUNTIF(Config!$B$15:$B$19,R5045)&gt;0),1,0)</f>
        <v>0</v>
      </c>
      <c r="AA5045" s="1" cm="1">
        <f t="array" ref="AA5045">SUMPRODUCT(LEN(H5045)-LEN(SUBSTITUTE(H5045,{"0";"1";"2";"3";"4";"5";"6";"7";"8";"9"},"")))</f>
        <v>10</v>
      </c>
      <c r="AC5045" t="str">
        <f t="shared" si="548"/>
        <v/>
      </c>
      <c r="AD5045">
        <f t="shared" si="549"/>
        <v>1</v>
      </c>
      <c r="AE5045">
        <f t="shared" si="550"/>
        <v>1</v>
      </c>
      <c r="AF5045" t="str">
        <f t="shared" si="551"/>
        <v>No</v>
      </c>
      <c r="AG5045">
        <f t="shared" ca="1" si="552"/>
        <v>331</v>
      </c>
      <c r="AH5045" t="str">
        <f ca="1">IF(OR(V5045="",AG5045=""),"Yes",IF(AG5045&gt;Config!$B$41,"Yes","No"))</f>
        <v>No</v>
      </c>
    </row>
    <row r="5046" spans="1:34" x14ac:dyDescent="0.25">
      <c r="A5046" s="1" t="s">
        <v>33326</v>
      </c>
      <c r="B5046" s="1" t="s">
        <v>534</v>
      </c>
      <c r="C5046" s="1" t="s">
        <v>792</v>
      </c>
      <c r="D5046" s="1" t="s">
        <v>5906</v>
      </c>
      <c r="E5046" s="1" t="s">
        <v>35818</v>
      </c>
      <c r="F5046" s="1" t="s">
        <v>35819</v>
      </c>
      <c r="G5046" t="str">
        <f t="shared" si="546"/>
        <v>Valid</v>
      </c>
      <c r="H5046" s="1" t="s">
        <v>33327</v>
      </c>
      <c r="I5046" t="str" cm="1">
        <f t="array" ref="I5046">IF(OR(TRIM(H5046)="",ISNUMBER(SEARCH("#",H5046)),AA5046&lt;Config!$B$8,SUMPRODUCT(--ISNUMBER(SEARCH({"a";"b";"c";"d";"e";"f";"g";"h";"i";"j";"k";"l";"m";"n";"o";"p";"q";"r";"s";"t";"u";"v";"w";"x";"y";"z"},H5046)))&gt;0),"Invalid","Valid")</f>
        <v>Valid</v>
      </c>
      <c r="J5046" s="1" t="s">
        <v>33328</v>
      </c>
      <c r="K5046" s="1" t="s">
        <v>147</v>
      </c>
      <c r="L5046" s="1" t="s">
        <v>102</v>
      </c>
      <c r="M5046" s="1" t="s">
        <v>118</v>
      </c>
      <c r="N5046" s="1" t="s">
        <v>148</v>
      </c>
      <c r="O5046" s="1" t="s">
        <v>180</v>
      </c>
      <c r="P5046" t="s">
        <v>53</v>
      </c>
      <c r="Q5046" s="1" t="s">
        <v>54</v>
      </c>
      <c r="R5046" s="1" t="s">
        <v>415</v>
      </c>
      <c r="S5046" s="1" t="s">
        <v>13472</v>
      </c>
      <c r="T5046" s="1" t="s">
        <v>33329</v>
      </c>
      <c r="U5046" s="1" t="s">
        <v>4835</v>
      </c>
      <c r="V5046" s="1" t="s">
        <v>454</v>
      </c>
      <c r="W5046" s="1" t="s">
        <v>293</v>
      </c>
      <c r="X5046" t="str">
        <f t="shared" si="547"/>
        <v>Complete</v>
      </c>
      <c r="Y5046">
        <f>MAX(0,100-IF(G5046="Invalid",Config!$B$5,0)-IF(I5046="Invalid",Config!$B$6,0)-IF(X5046="Incomplete",Config!$B$7,0)-IF(AF5046="Yes",Config!$B$37,0))</f>
        <v>100</v>
      </c>
      <c r="Z5046" s="1">
        <f>IF(OR(TRIM(B5046)="",COUNTIF(Config!$B$15:$B$19,B5046)&gt;0),1,0)+IF(OR(TRIM(C5046)="",COUNTIF(Config!$B$15:$B$19,C5046)&gt;0),1,0)+IF(OR(TRIM(F5046)="",COUNTIF(Config!$B$15:$B$19,F5046)&gt;0),1,0)+IF(OR(TRIM(H5046)="",COUNTIF(Config!$B$15:$B$19,H5046)&gt;0),1,0)+IF(OR(TRIM(E5046)="",COUNTIF(Config!$B$15:$B$19,E5046)&gt;0),1,0)+IF(OR(TRIM(K5046)="",COUNTIF(Config!$B$15:$B$19,K5046)&gt;0),1,0)+IF(OR(TRIM(P5046)="",COUNTIF(Config!$B$15:$B$19,P5046)&gt;0),1,0)+IF(OR(TRIM(R5046)="",COUNTIF(Config!$B$15:$B$19,R5046)&gt;0),1,0)</f>
        <v>0</v>
      </c>
      <c r="AA5046" s="1" cm="1">
        <f t="array" ref="AA5046">SUMPRODUCT(LEN(H5046)-LEN(SUBSTITUTE(H5046,{"0";"1";"2";"3";"4";"5";"6";"7";"8";"9"},"")))</f>
        <v>10</v>
      </c>
      <c r="AC5046" t="str">
        <f t="shared" si="548"/>
        <v/>
      </c>
      <c r="AD5046">
        <f t="shared" si="549"/>
        <v>1</v>
      </c>
      <c r="AE5046">
        <f t="shared" si="550"/>
        <v>1</v>
      </c>
      <c r="AF5046" t="str">
        <f t="shared" si="551"/>
        <v>No</v>
      </c>
      <c r="AG5046">
        <f t="shared" ca="1" si="552"/>
        <v>378</v>
      </c>
      <c r="AH5046" t="str">
        <f ca="1">IF(OR(V5046="",AG5046=""),"Yes",IF(AG5046&gt;Config!$B$41,"Yes","No"))</f>
        <v>Yes</v>
      </c>
    </row>
    <row r="5047" spans="1:34" x14ac:dyDescent="0.25">
      <c r="A5047" s="1" t="s">
        <v>33330</v>
      </c>
      <c r="B5047" s="1" t="s">
        <v>245</v>
      </c>
      <c r="C5047" s="1" t="s">
        <v>323</v>
      </c>
      <c r="D5047" s="1" t="s">
        <v>33331</v>
      </c>
      <c r="E5047" s="1" t="s">
        <v>35820</v>
      </c>
      <c r="F5047" s="1" t="s">
        <v>33332</v>
      </c>
      <c r="G5047" t="str">
        <f t="shared" si="546"/>
        <v>Valid</v>
      </c>
      <c r="H5047" s="1" t="s">
        <v>33333</v>
      </c>
      <c r="I5047" t="str" cm="1">
        <f t="array" ref="I5047">IF(OR(TRIM(H5047)="",ISNUMBER(SEARCH("#",H5047)),AA5047&lt;Config!$B$8,SUMPRODUCT(--ISNUMBER(SEARCH({"a";"b";"c";"d";"e";"f";"g";"h";"i";"j";"k";"l";"m";"n";"o";"p";"q";"r";"s";"t";"u";"v";"w";"x";"y";"z"},H5047)))&gt;0),"Invalid","Valid")</f>
        <v>Valid</v>
      </c>
      <c r="J5047" s="1" t="s">
        <v>33334</v>
      </c>
      <c r="K5047" s="1" t="s">
        <v>83</v>
      </c>
      <c r="L5047" s="1" t="s">
        <v>67</v>
      </c>
      <c r="M5047" s="1" t="s">
        <v>118</v>
      </c>
      <c r="N5047" s="1" t="s">
        <v>358</v>
      </c>
      <c r="O5047" s="1" t="s">
        <v>149</v>
      </c>
      <c r="P5047" t="s">
        <v>104</v>
      </c>
      <c r="Q5047" s="1" t="s">
        <v>105</v>
      </c>
      <c r="R5047" s="1" t="s">
        <v>105</v>
      </c>
      <c r="S5047" s="1" t="s">
        <v>3527</v>
      </c>
      <c r="T5047" s="1" t="s">
        <v>33335</v>
      </c>
      <c r="U5047" s="1" t="s">
        <v>9269</v>
      </c>
      <c r="V5047" s="1" t="s">
        <v>7126</v>
      </c>
      <c r="W5047" s="1" t="s">
        <v>186</v>
      </c>
      <c r="X5047" t="str">
        <f t="shared" si="547"/>
        <v>Complete</v>
      </c>
      <c r="Y5047">
        <f>MAX(0,100-IF(G5047="Invalid",Config!$B$5,0)-IF(I5047="Invalid",Config!$B$6,0)-IF(X5047="Incomplete",Config!$B$7,0)-IF(AF5047="Yes",Config!$B$37,0))</f>
        <v>100</v>
      </c>
      <c r="Z5047" s="1">
        <f>IF(OR(TRIM(B5047)="",COUNTIF(Config!$B$15:$B$19,B5047)&gt;0),1,0)+IF(OR(TRIM(C5047)="",COUNTIF(Config!$B$15:$B$19,C5047)&gt;0),1,0)+IF(OR(TRIM(F5047)="",COUNTIF(Config!$B$15:$B$19,F5047)&gt;0),1,0)+IF(OR(TRIM(H5047)="",COUNTIF(Config!$B$15:$B$19,H5047)&gt;0),1,0)+IF(OR(TRIM(E5047)="",COUNTIF(Config!$B$15:$B$19,E5047)&gt;0),1,0)+IF(OR(TRIM(K5047)="",COUNTIF(Config!$B$15:$B$19,K5047)&gt;0),1,0)+IF(OR(TRIM(P5047)="",COUNTIF(Config!$B$15:$B$19,P5047)&gt;0),1,0)+IF(OR(TRIM(R5047)="",COUNTIF(Config!$B$15:$B$19,R5047)&gt;0),1,0)</f>
        <v>0</v>
      </c>
      <c r="AA5047" s="1" cm="1">
        <f t="array" ref="AA5047">SUMPRODUCT(LEN(H5047)-LEN(SUBSTITUTE(H5047,{"0";"1";"2";"3";"4";"5";"6";"7";"8";"9"},"")))</f>
        <v>11</v>
      </c>
      <c r="AC5047" t="str">
        <f t="shared" si="548"/>
        <v/>
      </c>
      <c r="AD5047">
        <f t="shared" si="549"/>
        <v>1</v>
      </c>
      <c r="AE5047">
        <f t="shared" si="550"/>
        <v>1</v>
      </c>
      <c r="AF5047" t="str">
        <f t="shared" si="551"/>
        <v>No</v>
      </c>
      <c r="AG5047">
        <f t="shared" ca="1" si="552"/>
        <v>255</v>
      </c>
      <c r="AH5047" t="str">
        <f ca="1">IF(OR(V5047="",AG5047=""),"Yes",IF(AG5047&gt;Config!$B$41,"Yes","No"))</f>
        <v>No</v>
      </c>
    </row>
    <row r="5048" spans="1:34" x14ac:dyDescent="0.25">
      <c r="A5048" s="1" t="s">
        <v>33336</v>
      </c>
      <c r="B5048" s="1" t="s">
        <v>917</v>
      </c>
      <c r="C5048" s="1" t="s">
        <v>189</v>
      </c>
      <c r="D5048" s="1" t="s">
        <v>25212</v>
      </c>
      <c r="E5048" s="1" t="s">
        <v>34819</v>
      </c>
      <c r="F5048" s="1" t="s">
        <v>25213</v>
      </c>
      <c r="G5048" t="str">
        <f t="shared" si="546"/>
        <v>Valid</v>
      </c>
      <c r="H5048" s="1" t="s">
        <v>33337</v>
      </c>
      <c r="I5048" t="str" cm="1">
        <f t="array" ref="I5048">IF(OR(TRIM(H5048)="",ISNUMBER(SEARCH("#",H5048)),AA5048&lt;Config!$B$8,SUMPRODUCT(--ISNUMBER(SEARCH({"a";"b";"c";"d";"e";"f";"g";"h";"i";"j";"k";"l";"m";"n";"o";"p";"q";"r";"s";"t";"u";"v";"w";"x";"y";"z"},H5048)))&gt;0),"Invalid","Valid")</f>
        <v>Valid</v>
      </c>
      <c r="J5048" s="1" t="s">
        <v>25215</v>
      </c>
      <c r="K5048" s="1" t="s">
        <v>722</v>
      </c>
      <c r="L5048" s="1" t="s">
        <v>450</v>
      </c>
      <c r="M5048" s="1" t="s">
        <v>391</v>
      </c>
      <c r="N5048" s="1" t="s">
        <v>68</v>
      </c>
      <c r="O5048" s="1" t="s">
        <v>196</v>
      </c>
      <c r="P5048" t="s">
        <v>87</v>
      </c>
      <c r="Q5048" s="1" t="s">
        <v>88</v>
      </c>
      <c r="R5048" s="1" t="s">
        <v>559</v>
      </c>
      <c r="S5048" s="1" t="s">
        <v>9690</v>
      </c>
      <c r="T5048" s="1" t="s">
        <v>25216</v>
      </c>
      <c r="U5048" s="1" t="s">
        <v>5305</v>
      </c>
      <c r="V5048" s="1" t="s">
        <v>10491</v>
      </c>
      <c r="W5048" s="1" t="s">
        <v>125</v>
      </c>
      <c r="X5048" t="str">
        <f t="shared" si="547"/>
        <v>Complete</v>
      </c>
      <c r="Y5048">
        <f>MAX(0,100-IF(G5048="Invalid",Config!$B$5,0)-IF(I5048="Invalid",Config!$B$6,0)-IF(X5048="Incomplete",Config!$B$7,0)-IF(AF5048="Yes",Config!$B$37,0))</f>
        <v>75</v>
      </c>
      <c r="Z5048" s="1">
        <f>IF(OR(TRIM(B5048)="",COUNTIF(Config!$B$15:$B$19,B5048)&gt;0),1,0)+IF(OR(TRIM(C5048)="",COUNTIF(Config!$B$15:$B$19,C5048)&gt;0),1,0)+IF(OR(TRIM(F5048)="",COUNTIF(Config!$B$15:$B$19,F5048)&gt;0),1,0)+IF(OR(TRIM(H5048)="",COUNTIF(Config!$B$15:$B$19,H5048)&gt;0),1,0)+IF(OR(TRIM(E5048)="",COUNTIF(Config!$B$15:$B$19,E5048)&gt;0),1,0)+IF(OR(TRIM(K5048)="",COUNTIF(Config!$B$15:$B$19,K5048)&gt;0),1,0)+IF(OR(TRIM(P5048)="",COUNTIF(Config!$B$15:$B$19,P5048)&gt;0),1,0)+IF(OR(TRIM(R5048)="",COUNTIF(Config!$B$15:$B$19,R5048)&gt;0),1,0)</f>
        <v>0</v>
      </c>
      <c r="AA5048" s="1" cm="1">
        <f t="array" ref="AA5048">SUMPRODUCT(LEN(H5048)-LEN(SUBSTITUTE(H5048,{"0";"1";"2";"3";"4";"5";"6";"7";"8";"9"},"")))</f>
        <v>11</v>
      </c>
      <c r="AC5048" t="str">
        <f t="shared" si="548"/>
        <v>Potential Duplicate</v>
      </c>
      <c r="AD5048">
        <f t="shared" si="549"/>
        <v>2</v>
      </c>
      <c r="AE5048">
        <f t="shared" si="550"/>
        <v>1</v>
      </c>
      <c r="AF5048" t="str">
        <f t="shared" si="551"/>
        <v>Yes</v>
      </c>
      <c r="AG5048">
        <f t="shared" ca="1" si="552"/>
        <v>456</v>
      </c>
      <c r="AH5048" t="str">
        <f ca="1">IF(OR(V5048="",AG5048=""),"Yes",IF(AG5048&gt;Config!$B$41,"Yes","No"))</f>
        <v>Yes</v>
      </c>
    </row>
    <row r="5049" spans="1:34" x14ac:dyDescent="0.25">
      <c r="A5049" s="1" t="s">
        <v>33338</v>
      </c>
      <c r="B5049" s="1" t="s">
        <v>4752</v>
      </c>
      <c r="C5049" s="1" t="s">
        <v>398</v>
      </c>
      <c r="D5049" s="1" t="s">
        <v>33339</v>
      </c>
      <c r="E5049" s="1" t="s">
        <v>159</v>
      </c>
      <c r="F5049" s="1" t="s">
        <v>33340</v>
      </c>
      <c r="G5049" t="str">
        <f t="shared" si="546"/>
        <v>Invalid</v>
      </c>
      <c r="H5049" s="1" t="s">
        <v>33341</v>
      </c>
      <c r="I5049" t="str" cm="1">
        <f t="array" ref="I5049">IF(OR(TRIM(H5049)="",ISNUMBER(SEARCH("#",H5049)),AA5049&lt;Config!$B$8,SUMPRODUCT(--ISNUMBER(SEARCH({"a";"b";"c";"d";"e";"f";"g";"h";"i";"j";"k";"l";"m";"n";"o";"p";"q";"r";"s";"t";"u";"v";"w";"x";"y";"z"},H5049)))&gt;0),"Invalid","Valid")</f>
        <v>Valid</v>
      </c>
      <c r="J5049" s="1" t="s">
        <v>33342</v>
      </c>
      <c r="K5049" s="1" t="s">
        <v>481</v>
      </c>
      <c r="L5049" s="1" t="s">
        <v>67</v>
      </c>
      <c r="M5049" s="1" t="s">
        <v>33825</v>
      </c>
      <c r="N5049" s="1" t="s">
        <v>51</v>
      </c>
      <c r="O5049" s="1" t="s">
        <v>69</v>
      </c>
      <c r="P5049" t="s">
        <v>53</v>
      </c>
      <c r="Q5049" s="1" t="s">
        <v>150</v>
      </c>
      <c r="R5049" s="1" t="s">
        <v>55</v>
      </c>
      <c r="S5049" s="1" t="s">
        <v>20368</v>
      </c>
      <c r="T5049" s="1" t="s">
        <v>33343</v>
      </c>
      <c r="U5049" s="1" t="s">
        <v>782</v>
      </c>
      <c r="V5049" s="1" t="s">
        <v>140</v>
      </c>
      <c r="W5049" s="1" t="s">
        <v>75</v>
      </c>
      <c r="X5049" t="str">
        <f t="shared" si="547"/>
        <v>Complete</v>
      </c>
      <c r="Y5049">
        <f>MAX(0,100-IF(G5049="Invalid",Config!$B$5,0)-IF(I5049="Invalid",Config!$B$6,0)-IF(X5049="Incomplete",Config!$B$7,0)-IF(AF5049="Yes",Config!$B$37,0))</f>
        <v>70</v>
      </c>
      <c r="Z5049" s="1">
        <f>IF(OR(TRIM(B5049)="",COUNTIF(Config!$B$15:$B$19,B5049)&gt;0),1,0)+IF(OR(TRIM(C5049)="",COUNTIF(Config!$B$15:$B$19,C5049)&gt;0),1,0)+IF(OR(TRIM(F5049)="",COUNTIF(Config!$B$15:$B$19,F5049)&gt;0),1,0)+IF(OR(TRIM(H5049)="",COUNTIF(Config!$B$15:$B$19,H5049)&gt;0),1,0)+IF(OR(TRIM(E5049)="",COUNTIF(Config!$B$15:$B$19,E5049)&gt;0),1,0)+IF(OR(TRIM(K5049)="",COUNTIF(Config!$B$15:$B$19,K5049)&gt;0),1,0)+IF(OR(TRIM(P5049)="",COUNTIF(Config!$B$15:$B$19,P5049)&gt;0),1,0)+IF(OR(TRIM(R5049)="",COUNTIF(Config!$B$15:$B$19,R5049)&gt;0),1,0)</f>
        <v>0</v>
      </c>
      <c r="AA5049" s="1" cm="1">
        <f t="array" ref="AA5049">SUMPRODUCT(LEN(H5049)-LEN(SUBSTITUTE(H5049,{"0";"1";"2";"3";"4";"5";"6";"7";"8";"9"},"")))</f>
        <v>12</v>
      </c>
      <c r="AC5049" t="str">
        <f t="shared" si="548"/>
        <v>Invalid Email</v>
      </c>
      <c r="AD5049">
        <f t="shared" si="549"/>
        <v>0</v>
      </c>
      <c r="AE5049">
        <f t="shared" si="550"/>
        <v>1</v>
      </c>
      <c r="AF5049" t="str">
        <f t="shared" si="551"/>
        <v>No</v>
      </c>
      <c r="AG5049">
        <f t="shared" ca="1" si="552"/>
        <v>37</v>
      </c>
      <c r="AH5049" t="str">
        <f ca="1">IF(OR(V5049="",AG5049=""),"Yes",IF(AG5049&gt;Config!$B$41,"Yes","No"))</f>
        <v>No</v>
      </c>
    </row>
    <row r="5050" spans="1:34" x14ac:dyDescent="0.25">
      <c r="A5050" s="1" t="s">
        <v>33344</v>
      </c>
      <c r="B5050" s="1" t="s">
        <v>6047</v>
      </c>
      <c r="C5050" s="1" t="s">
        <v>308</v>
      </c>
      <c r="D5050" s="1" t="s">
        <v>17876</v>
      </c>
      <c r="E5050" s="1" t="s">
        <v>34093</v>
      </c>
      <c r="F5050" s="1" t="s">
        <v>35821</v>
      </c>
      <c r="G5050" t="str">
        <f t="shared" si="546"/>
        <v>Valid</v>
      </c>
      <c r="H5050" s="1" t="s">
        <v>33345</v>
      </c>
      <c r="I5050" t="str" cm="1">
        <f t="array" ref="I5050">IF(OR(TRIM(H5050)="",ISNUMBER(SEARCH("#",H5050)),AA5050&lt;Config!$B$8,SUMPRODUCT(--ISNUMBER(SEARCH({"a";"b";"c";"d";"e";"f";"g";"h";"i";"j";"k";"l";"m";"n";"o";"p";"q";"r";"s";"t";"u";"v";"w";"x";"y";"z"},H5050)))&gt;0),"Invalid","Valid")</f>
        <v>Valid</v>
      </c>
      <c r="J5050" s="1" t="s">
        <v>33346</v>
      </c>
      <c r="K5050" s="1" t="s">
        <v>133</v>
      </c>
      <c r="L5050" s="1" t="s">
        <v>67</v>
      </c>
      <c r="M5050" s="1" t="s">
        <v>103</v>
      </c>
      <c r="N5050" s="1" t="s">
        <v>713</v>
      </c>
      <c r="O5050" s="1" t="s">
        <v>32</v>
      </c>
      <c r="P5050" t="s">
        <v>328</v>
      </c>
      <c r="Q5050" s="1" t="s">
        <v>1046</v>
      </c>
      <c r="R5050" s="1" t="s">
        <v>330</v>
      </c>
      <c r="S5050" s="1" t="s">
        <v>24689</v>
      </c>
      <c r="T5050" s="1" t="s">
        <v>33347</v>
      </c>
      <c r="U5050" s="1" t="s">
        <v>4513</v>
      </c>
      <c r="V5050" s="1" t="s">
        <v>1760</v>
      </c>
      <c r="W5050" s="1" t="s">
        <v>202</v>
      </c>
      <c r="X5050" t="str">
        <f t="shared" si="547"/>
        <v>Complete</v>
      </c>
      <c r="Y5050">
        <f>MAX(0,100-IF(G5050="Invalid",Config!$B$5,0)-IF(I5050="Invalid",Config!$B$6,0)-IF(X5050="Incomplete",Config!$B$7,0)-IF(AF5050="Yes",Config!$B$37,0))</f>
        <v>100</v>
      </c>
      <c r="Z5050" s="1">
        <f>IF(OR(TRIM(B5050)="",COUNTIF(Config!$B$15:$B$19,B5050)&gt;0),1,0)+IF(OR(TRIM(C5050)="",COUNTIF(Config!$B$15:$B$19,C5050)&gt;0),1,0)+IF(OR(TRIM(F5050)="",COUNTIF(Config!$B$15:$B$19,F5050)&gt;0),1,0)+IF(OR(TRIM(H5050)="",COUNTIF(Config!$B$15:$B$19,H5050)&gt;0),1,0)+IF(OR(TRIM(E5050)="",COUNTIF(Config!$B$15:$B$19,E5050)&gt;0),1,0)+IF(OR(TRIM(K5050)="",COUNTIF(Config!$B$15:$B$19,K5050)&gt;0),1,0)+IF(OR(TRIM(P5050)="",COUNTIF(Config!$B$15:$B$19,P5050)&gt;0),1,0)+IF(OR(TRIM(R5050)="",COUNTIF(Config!$B$15:$B$19,R5050)&gt;0),1,0)</f>
        <v>0</v>
      </c>
      <c r="AA5050" s="1" cm="1">
        <f t="array" ref="AA5050">SUMPRODUCT(LEN(H5050)-LEN(SUBSTITUTE(H5050,{"0";"1";"2";"3";"4";"5";"6";"7";"8";"9"},"")))</f>
        <v>11</v>
      </c>
      <c r="AC5050" t="str">
        <f t="shared" si="548"/>
        <v/>
      </c>
      <c r="AD5050">
        <f t="shared" si="549"/>
        <v>1</v>
      </c>
      <c r="AE5050">
        <f t="shared" si="550"/>
        <v>1</v>
      </c>
      <c r="AF5050" t="str">
        <f t="shared" si="551"/>
        <v>No</v>
      </c>
      <c r="AG5050">
        <f t="shared" ca="1" si="552"/>
        <v>263</v>
      </c>
      <c r="AH5050" t="str">
        <f ca="1">IF(OR(V5050="",AG5050=""),"Yes",IF(AG5050&gt;Config!$B$41,"Yes","No"))</f>
        <v>No</v>
      </c>
    </row>
    <row r="5051" spans="1:34" x14ac:dyDescent="0.25">
      <c r="A5051" s="1" t="s">
        <v>33348</v>
      </c>
      <c r="B5051" s="1" t="s">
        <v>244</v>
      </c>
      <c r="C5051" s="1" t="s">
        <v>598</v>
      </c>
      <c r="D5051" s="1" t="s">
        <v>1915</v>
      </c>
      <c r="E5051" s="1" t="s">
        <v>35517</v>
      </c>
      <c r="F5051" s="1" t="s">
        <v>1916</v>
      </c>
      <c r="G5051" t="str">
        <f t="shared" si="546"/>
        <v>Valid</v>
      </c>
      <c r="H5051" s="1" t="s">
        <v>33349</v>
      </c>
      <c r="I5051" t="str" cm="1">
        <f t="array" ref="I5051">IF(OR(TRIM(H5051)="",ISNUMBER(SEARCH("#",H5051)),AA5051&lt;Config!$B$8,SUMPRODUCT(--ISNUMBER(SEARCH({"a";"b";"c";"d";"e";"f";"g";"h";"i";"j";"k";"l";"m";"n";"o";"p";"q";"r";"s";"t";"u";"v";"w";"x";"y";"z"},H5051)))&gt;0),"Invalid","Valid")</f>
        <v>Valid</v>
      </c>
      <c r="J5051" s="1" t="s">
        <v>33350</v>
      </c>
      <c r="K5051" s="1" t="s">
        <v>722</v>
      </c>
      <c r="L5051" s="1" t="s">
        <v>164</v>
      </c>
      <c r="M5051" s="1" t="s">
        <v>517</v>
      </c>
      <c r="N5051" s="1" t="s">
        <v>86</v>
      </c>
      <c r="O5051" s="1" t="s">
        <v>180</v>
      </c>
      <c r="P5051" t="s">
        <v>53</v>
      </c>
      <c r="Q5051" s="1" t="s">
        <v>55</v>
      </c>
      <c r="R5051" s="1" t="s">
        <v>197</v>
      </c>
      <c r="S5051" s="1" t="s">
        <v>33351</v>
      </c>
      <c r="T5051" s="1" t="s">
        <v>33352</v>
      </c>
      <c r="U5051" s="1" t="s">
        <v>2174</v>
      </c>
      <c r="V5051" s="1" t="s">
        <v>1692</v>
      </c>
      <c r="W5051" s="1" t="s">
        <v>186</v>
      </c>
      <c r="X5051" t="str">
        <f t="shared" si="547"/>
        <v>Complete</v>
      </c>
      <c r="Y5051">
        <f>MAX(0,100-IF(G5051="Invalid",Config!$B$5,0)-IF(I5051="Invalid",Config!$B$6,0)-IF(X5051="Incomplete",Config!$B$7,0)-IF(AF5051="Yes",Config!$B$37,0))</f>
        <v>75</v>
      </c>
      <c r="Z5051" s="1">
        <f>IF(OR(TRIM(B5051)="",COUNTIF(Config!$B$15:$B$19,B5051)&gt;0),1,0)+IF(OR(TRIM(C5051)="",COUNTIF(Config!$B$15:$B$19,C5051)&gt;0),1,0)+IF(OR(TRIM(F5051)="",COUNTIF(Config!$B$15:$B$19,F5051)&gt;0),1,0)+IF(OR(TRIM(H5051)="",COUNTIF(Config!$B$15:$B$19,H5051)&gt;0),1,0)+IF(OR(TRIM(E5051)="",COUNTIF(Config!$B$15:$B$19,E5051)&gt;0),1,0)+IF(OR(TRIM(K5051)="",COUNTIF(Config!$B$15:$B$19,K5051)&gt;0),1,0)+IF(OR(TRIM(P5051)="",COUNTIF(Config!$B$15:$B$19,P5051)&gt;0),1,0)+IF(OR(TRIM(R5051)="",COUNTIF(Config!$B$15:$B$19,R5051)&gt;0),1,0)</f>
        <v>0</v>
      </c>
      <c r="AA5051" s="1" cm="1">
        <f t="array" ref="AA5051">SUMPRODUCT(LEN(H5051)-LEN(SUBSTITUTE(H5051,{"0";"1";"2";"3";"4";"5";"6";"7";"8";"9"},"")))</f>
        <v>12</v>
      </c>
      <c r="AC5051" t="str">
        <f t="shared" si="548"/>
        <v>Potential Duplicate</v>
      </c>
      <c r="AD5051">
        <f t="shared" si="549"/>
        <v>2</v>
      </c>
      <c r="AE5051">
        <f t="shared" si="550"/>
        <v>1</v>
      </c>
      <c r="AF5051" t="str">
        <f t="shared" si="551"/>
        <v>Yes</v>
      </c>
      <c r="AG5051">
        <f t="shared" ca="1" si="552"/>
        <v>412</v>
      </c>
      <c r="AH5051" t="str">
        <f ca="1">IF(OR(V5051="",AG5051=""),"Yes",IF(AG5051&gt;Config!$B$41,"Yes","No"))</f>
        <v>Yes</v>
      </c>
    </row>
    <row r="5052" spans="1:34" x14ac:dyDescent="0.25">
      <c r="A5052" s="1" t="s">
        <v>33353</v>
      </c>
      <c r="B5052" s="1" t="s">
        <v>1441</v>
      </c>
      <c r="C5052" s="1" t="s">
        <v>205</v>
      </c>
      <c r="D5052" s="1" t="s">
        <v>33354</v>
      </c>
      <c r="E5052" s="1" t="s">
        <v>578</v>
      </c>
      <c r="F5052" s="1" t="s">
        <v>33355</v>
      </c>
      <c r="G5052" t="str">
        <f t="shared" si="546"/>
        <v>Valid</v>
      </c>
      <c r="H5052" s="1" t="s">
        <v>33356</v>
      </c>
      <c r="I5052" t="str" cm="1">
        <f t="array" ref="I5052">IF(OR(TRIM(H5052)="",ISNUMBER(SEARCH("#",H5052)),AA5052&lt;Config!$B$8,SUMPRODUCT(--ISNUMBER(SEARCH({"a";"b";"c";"d";"e";"f";"g";"h";"i";"j";"k";"l";"m";"n";"o";"p";"q";"r";"s";"t";"u";"v";"w";"x";"y";"z"},H5052)))&gt;0),"Invalid","Valid")</f>
        <v>Valid</v>
      </c>
      <c r="J5052" s="1" t="s">
        <v>33357</v>
      </c>
      <c r="K5052" s="1" t="s">
        <v>481</v>
      </c>
      <c r="L5052" s="1" t="s">
        <v>102</v>
      </c>
      <c r="M5052" s="1" t="s">
        <v>33825</v>
      </c>
      <c r="N5052" s="1" t="s">
        <v>252</v>
      </c>
      <c r="O5052" s="1" t="s">
        <v>149</v>
      </c>
      <c r="P5052" t="s">
        <v>53</v>
      </c>
      <c r="Q5052" s="1" t="s">
        <v>54</v>
      </c>
      <c r="R5052" s="1" t="s">
        <v>150</v>
      </c>
      <c r="S5052" s="1" t="s">
        <v>26256</v>
      </c>
      <c r="T5052" s="1" t="s">
        <v>33358</v>
      </c>
      <c r="U5052" s="1" t="s">
        <v>33359</v>
      </c>
      <c r="V5052" s="1" t="s">
        <v>9649</v>
      </c>
      <c r="W5052" s="1" t="s">
        <v>94</v>
      </c>
      <c r="X5052" t="str">
        <f t="shared" si="547"/>
        <v>Complete</v>
      </c>
      <c r="Y5052">
        <f>MAX(0,100-IF(G5052="Invalid",Config!$B$5,0)-IF(I5052="Invalid",Config!$B$6,0)-IF(X5052="Incomplete",Config!$B$7,0)-IF(AF5052="Yes",Config!$B$37,0))</f>
        <v>100</v>
      </c>
      <c r="Z5052" s="1">
        <f>IF(OR(TRIM(B5052)="",COUNTIF(Config!$B$15:$B$19,B5052)&gt;0),1,0)+IF(OR(TRIM(C5052)="",COUNTIF(Config!$B$15:$B$19,C5052)&gt;0),1,0)+IF(OR(TRIM(F5052)="",COUNTIF(Config!$B$15:$B$19,F5052)&gt;0),1,0)+IF(OR(TRIM(H5052)="",COUNTIF(Config!$B$15:$B$19,H5052)&gt;0),1,0)+IF(OR(TRIM(E5052)="",COUNTIF(Config!$B$15:$B$19,E5052)&gt;0),1,0)+IF(OR(TRIM(K5052)="",COUNTIF(Config!$B$15:$B$19,K5052)&gt;0),1,0)+IF(OR(TRIM(P5052)="",COUNTIF(Config!$B$15:$B$19,P5052)&gt;0),1,0)+IF(OR(TRIM(R5052)="",COUNTIF(Config!$B$15:$B$19,R5052)&gt;0),1,0)</f>
        <v>0</v>
      </c>
      <c r="AA5052" s="1" cm="1">
        <f t="array" ref="AA5052">SUMPRODUCT(LEN(H5052)-LEN(SUBSTITUTE(H5052,{"0";"1";"2";"3";"4";"5";"6";"7";"8";"9"},"")))</f>
        <v>12</v>
      </c>
      <c r="AC5052" t="str">
        <f t="shared" si="548"/>
        <v/>
      </c>
      <c r="AD5052">
        <f t="shared" si="549"/>
        <v>1</v>
      </c>
      <c r="AE5052">
        <f t="shared" si="550"/>
        <v>1</v>
      </c>
      <c r="AF5052" t="str">
        <f t="shared" si="551"/>
        <v>No</v>
      </c>
      <c r="AG5052">
        <f t="shared" ca="1" si="552"/>
        <v>164</v>
      </c>
      <c r="AH5052" t="str">
        <f ca="1">IF(OR(V5052="",AG5052=""),"Yes",IF(AG5052&gt;Config!$B$41,"Yes","No"))</f>
        <v>No</v>
      </c>
    </row>
    <row r="5053" spans="1:34" x14ac:dyDescent="0.25">
      <c r="A5053" s="1" t="s">
        <v>33360</v>
      </c>
      <c r="B5053" s="1" t="s">
        <v>3863</v>
      </c>
      <c r="C5053" s="1" t="s">
        <v>1806</v>
      </c>
      <c r="D5053" s="1" t="s">
        <v>33361</v>
      </c>
      <c r="E5053" s="1" t="s">
        <v>458</v>
      </c>
      <c r="F5053" s="1" t="s">
        <v>33362</v>
      </c>
      <c r="G5053" t="str">
        <f t="shared" si="546"/>
        <v>Invalid</v>
      </c>
      <c r="H5053" s="1" t="s">
        <v>33363</v>
      </c>
      <c r="I5053" t="str" cm="1">
        <f t="array" ref="I5053">IF(OR(TRIM(H5053)="",ISNUMBER(SEARCH("#",H5053)),AA5053&lt;Config!$B$8,SUMPRODUCT(--ISNUMBER(SEARCH({"a";"b";"c";"d";"e";"f";"g";"h";"i";"j";"k";"l";"m";"n";"o";"p";"q";"r";"s";"t";"u";"v";"w";"x";"y";"z"},H5053)))&gt;0),"Invalid","Valid")</f>
        <v>Valid</v>
      </c>
      <c r="J5053" s="1" t="s">
        <v>33364</v>
      </c>
      <c r="K5053" s="1" t="s">
        <v>1001</v>
      </c>
      <c r="L5053" s="1" t="s">
        <v>29</v>
      </c>
      <c r="M5053" s="1" t="s">
        <v>85</v>
      </c>
      <c r="N5053" s="1" t="s">
        <v>713</v>
      </c>
      <c r="O5053" s="1" t="s">
        <v>32</v>
      </c>
      <c r="P5053" t="s">
        <v>328</v>
      </c>
      <c r="Q5053" s="1" t="s">
        <v>329</v>
      </c>
      <c r="R5053" s="1" t="s">
        <v>614</v>
      </c>
      <c r="S5053" s="1" t="s">
        <v>10851</v>
      </c>
      <c r="T5053" s="1" t="s">
        <v>33365</v>
      </c>
      <c r="U5053" s="1" t="s">
        <v>2082</v>
      </c>
      <c r="V5053" s="1" t="s">
        <v>10519</v>
      </c>
      <c r="W5053" s="1" t="s">
        <v>141</v>
      </c>
      <c r="X5053" t="str">
        <f t="shared" si="547"/>
        <v>Complete</v>
      </c>
      <c r="Y5053">
        <f>MAX(0,100-IF(G5053="Invalid",Config!$B$5,0)-IF(I5053="Invalid",Config!$B$6,0)-IF(X5053="Incomplete",Config!$B$7,0)-IF(AF5053="Yes",Config!$B$37,0))</f>
        <v>70</v>
      </c>
      <c r="Z5053" s="1">
        <f>IF(OR(TRIM(B5053)="",COUNTIF(Config!$B$15:$B$19,B5053)&gt;0),1,0)+IF(OR(TRIM(C5053)="",COUNTIF(Config!$B$15:$B$19,C5053)&gt;0),1,0)+IF(OR(TRIM(F5053)="",COUNTIF(Config!$B$15:$B$19,F5053)&gt;0),1,0)+IF(OR(TRIM(H5053)="",COUNTIF(Config!$B$15:$B$19,H5053)&gt;0),1,0)+IF(OR(TRIM(E5053)="",COUNTIF(Config!$B$15:$B$19,E5053)&gt;0),1,0)+IF(OR(TRIM(K5053)="",COUNTIF(Config!$B$15:$B$19,K5053)&gt;0),1,0)+IF(OR(TRIM(P5053)="",COUNTIF(Config!$B$15:$B$19,P5053)&gt;0),1,0)+IF(OR(TRIM(R5053)="",COUNTIF(Config!$B$15:$B$19,R5053)&gt;0),1,0)</f>
        <v>0</v>
      </c>
      <c r="AA5053" s="1" cm="1">
        <f t="array" ref="AA5053">SUMPRODUCT(LEN(H5053)-LEN(SUBSTITUTE(H5053,{"0";"1";"2";"3";"4";"5";"6";"7";"8";"9"},"")))</f>
        <v>11</v>
      </c>
      <c r="AC5053" t="str">
        <f t="shared" si="548"/>
        <v>Invalid Email</v>
      </c>
      <c r="AD5053">
        <f t="shared" si="549"/>
        <v>0</v>
      </c>
      <c r="AE5053">
        <f t="shared" si="550"/>
        <v>1</v>
      </c>
      <c r="AF5053" t="str">
        <f t="shared" si="551"/>
        <v>No</v>
      </c>
      <c r="AG5053">
        <f t="shared" ca="1" si="552"/>
        <v>368</v>
      </c>
      <c r="AH5053" t="str">
        <f ca="1">IF(OR(V5053="",AG5053=""),"Yes",IF(AG5053&gt;Config!$B$41,"Yes","No"))</f>
        <v>Yes</v>
      </c>
    </row>
    <row r="5054" spans="1:34" x14ac:dyDescent="0.25">
      <c r="A5054" s="1" t="s">
        <v>33366</v>
      </c>
      <c r="B5054" s="1" t="s">
        <v>62</v>
      </c>
      <c r="C5054" s="1" t="s">
        <v>308</v>
      </c>
      <c r="D5054" s="1" t="s">
        <v>938</v>
      </c>
      <c r="E5054" s="1" t="s">
        <v>642</v>
      </c>
      <c r="F5054" s="1" t="s">
        <v>939</v>
      </c>
      <c r="G5054" t="str">
        <f t="shared" si="546"/>
        <v>Valid</v>
      </c>
      <c r="H5054" s="1" t="s">
        <v>33367</v>
      </c>
      <c r="I5054" t="str" cm="1">
        <f t="array" ref="I5054">IF(OR(TRIM(H5054)="",ISNUMBER(SEARCH("#",H5054)),AA5054&lt;Config!$B$8,SUMPRODUCT(--ISNUMBER(SEARCH({"a";"b";"c";"d";"e";"f";"g";"h";"i";"j";"k";"l";"m";"n";"o";"p";"q";"r";"s";"t";"u";"v";"w";"x";"y";"z"},H5054)))&gt;0),"Invalid","Valid")</f>
        <v>Valid</v>
      </c>
      <c r="J5054" s="1" t="s">
        <v>33368</v>
      </c>
      <c r="K5054" s="1" t="s">
        <v>425</v>
      </c>
      <c r="L5054" s="1" t="s">
        <v>67</v>
      </c>
      <c r="M5054" s="1" t="s">
        <v>343</v>
      </c>
      <c r="N5054" s="1" t="s">
        <v>358</v>
      </c>
      <c r="O5054" s="1" t="s">
        <v>196</v>
      </c>
      <c r="P5054" t="s">
        <v>328</v>
      </c>
      <c r="Q5054" s="1" t="s">
        <v>329</v>
      </c>
      <c r="R5054" s="1" t="s">
        <v>571</v>
      </c>
      <c r="S5054" s="1" t="s">
        <v>19965</v>
      </c>
      <c r="T5054" s="1" t="s">
        <v>33369</v>
      </c>
      <c r="U5054" s="1" t="s">
        <v>6520</v>
      </c>
      <c r="V5054" s="1" t="s">
        <v>3619</v>
      </c>
      <c r="W5054" s="1" t="s">
        <v>384</v>
      </c>
      <c r="X5054" t="str">
        <f t="shared" si="547"/>
        <v>Complete</v>
      </c>
      <c r="Y5054">
        <f>MAX(0,100-IF(G5054="Invalid",Config!$B$5,0)-IF(I5054="Invalid",Config!$B$6,0)-IF(X5054="Incomplete",Config!$B$7,0)-IF(AF5054="Yes",Config!$B$37,0))</f>
        <v>75</v>
      </c>
      <c r="Z5054" s="1">
        <f>IF(OR(TRIM(B5054)="",COUNTIF(Config!$B$15:$B$19,B5054)&gt;0),1,0)+IF(OR(TRIM(C5054)="",COUNTIF(Config!$B$15:$B$19,C5054)&gt;0),1,0)+IF(OR(TRIM(F5054)="",COUNTIF(Config!$B$15:$B$19,F5054)&gt;0),1,0)+IF(OR(TRIM(H5054)="",COUNTIF(Config!$B$15:$B$19,H5054)&gt;0),1,0)+IF(OR(TRIM(E5054)="",COUNTIF(Config!$B$15:$B$19,E5054)&gt;0),1,0)+IF(OR(TRIM(K5054)="",COUNTIF(Config!$B$15:$B$19,K5054)&gt;0),1,0)+IF(OR(TRIM(P5054)="",COUNTIF(Config!$B$15:$B$19,P5054)&gt;0),1,0)+IF(OR(TRIM(R5054)="",COUNTIF(Config!$B$15:$B$19,R5054)&gt;0),1,0)</f>
        <v>0</v>
      </c>
      <c r="AA5054" s="1" cm="1">
        <f t="array" ref="AA5054">SUMPRODUCT(LEN(H5054)-LEN(SUBSTITUTE(H5054,{"0";"1";"2";"3";"4";"5";"6";"7";"8";"9"},"")))</f>
        <v>11</v>
      </c>
      <c r="AC5054" t="str">
        <f t="shared" si="548"/>
        <v>Potential Duplicate</v>
      </c>
      <c r="AD5054">
        <f t="shared" si="549"/>
        <v>2</v>
      </c>
      <c r="AE5054">
        <f t="shared" si="550"/>
        <v>1</v>
      </c>
      <c r="AF5054" t="str">
        <f t="shared" si="551"/>
        <v>Yes</v>
      </c>
      <c r="AG5054">
        <f t="shared" ca="1" si="552"/>
        <v>258</v>
      </c>
      <c r="AH5054" t="str">
        <f ca="1">IF(OR(V5054="",AG5054=""),"Yes",IF(AG5054&gt;Config!$B$41,"Yes","No"))</f>
        <v>No</v>
      </c>
    </row>
    <row r="5055" spans="1:34" x14ac:dyDescent="0.25">
      <c r="A5055" s="1" t="s">
        <v>33370</v>
      </c>
      <c r="B5055" s="1" t="s">
        <v>4752</v>
      </c>
      <c r="C5055" s="1" t="s">
        <v>398</v>
      </c>
      <c r="D5055" s="1" t="s">
        <v>33339</v>
      </c>
      <c r="E5055" s="1" t="s">
        <v>739</v>
      </c>
      <c r="F5055" s="1" t="s">
        <v>33371</v>
      </c>
      <c r="G5055" t="str">
        <f t="shared" si="546"/>
        <v>Valid</v>
      </c>
      <c r="H5055" s="1" t="s">
        <v>33372</v>
      </c>
      <c r="I5055" t="str" cm="1">
        <f t="array" ref="I5055">IF(OR(TRIM(H5055)="",ISNUMBER(SEARCH("#",H5055)),AA5055&lt;Config!$B$8,SUMPRODUCT(--ISNUMBER(SEARCH({"a";"b";"c";"d";"e";"f";"g";"h";"i";"j";"k";"l";"m";"n";"o";"p";"q";"r";"s";"t";"u";"v";"w";"x";"y";"z"},H5055)))&gt;0),"Invalid","Valid")</f>
        <v>Valid</v>
      </c>
      <c r="J5055" s="1" t="s">
        <v>33373</v>
      </c>
      <c r="K5055" s="1" t="s">
        <v>28</v>
      </c>
      <c r="L5055" s="1" t="s">
        <v>164</v>
      </c>
      <c r="M5055" s="1" t="s">
        <v>251</v>
      </c>
      <c r="N5055" s="1" t="s">
        <v>358</v>
      </c>
      <c r="O5055" s="1" t="s">
        <v>52</v>
      </c>
      <c r="P5055" t="s">
        <v>53</v>
      </c>
      <c r="Q5055" s="1" t="s">
        <v>55</v>
      </c>
      <c r="R5055" s="1" t="s">
        <v>288</v>
      </c>
      <c r="S5055" s="1" t="s">
        <v>18868</v>
      </c>
      <c r="T5055" s="1" t="s">
        <v>33374</v>
      </c>
      <c r="U5055" s="1" t="s">
        <v>33375</v>
      </c>
      <c r="V5055" s="1" t="s">
        <v>140</v>
      </c>
      <c r="W5055" s="1" t="s">
        <v>40</v>
      </c>
      <c r="X5055" t="str">
        <f t="shared" si="547"/>
        <v>Complete</v>
      </c>
      <c r="Y5055">
        <f>MAX(0,100-IF(G5055="Invalid",Config!$B$5,0)-IF(I5055="Invalid",Config!$B$6,0)-IF(X5055="Incomplete",Config!$B$7,0)-IF(AF5055="Yes",Config!$B$37,0))</f>
        <v>100</v>
      </c>
      <c r="Z5055" s="1">
        <f>IF(OR(TRIM(B5055)="",COUNTIF(Config!$B$15:$B$19,B5055)&gt;0),1,0)+IF(OR(TRIM(C5055)="",COUNTIF(Config!$B$15:$B$19,C5055)&gt;0),1,0)+IF(OR(TRIM(F5055)="",COUNTIF(Config!$B$15:$B$19,F5055)&gt;0),1,0)+IF(OR(TRIM(H5055)="",COUNTIF(Config!$B$15:$B$19,H5055)&gt;0),1,0)+IF(OR(TRIM(E5055)="",COUNTIF(Config!$B$15:$B$19,E5055)&gt;0),1,0)+IF(OR(TRIM(K5055)="",COUNTIF(Config!$B$15:$B$19,K5055)&gt;0),1,0)+IF(OR(TRIM(P5055)="",COUNTIF(Config!$B$15:$B$19,P5055)&gt;0),1,0)+IF(OR(TRIM(R5055)="",COUNTIF(Config!$B$15:$B$19,R5055)&gt;0),1,0)</f>
        <v>0</v>
      </c>
      <c r="AA5055" s="1" cm="1">
        <f t="array" ref="AA5055">SUMPRODUCT(LEN(H5055)-LEN(SUBSTITUTE(H5055,{"0";"1";"2";"3";"4";"5";"6";"7";"8";"9"},"")))</f>
        <v>10</v>
      </c>
      <c r="AC5055" t="str">
        <f t="shared" si="548"/>
        <v/>
      </c>
      <c r="AD5055">
        <f t="shared" si="549"/>
        <v>1</v>
      </c>
      <c r="AE5055">
        <f t="shared" si="550"/>
        <v>1</v>
      </c>
      <c r="AF5055" t="str">
        <f t="shared" si="551"/>
        <v>No</v>
      </c>
      <c r="AG5055">
        <f t="shared" ca="1" si="552"/>
        <v>37</v>
      </c>
      <c r="AH5055" t="str">
        <f ca="1">IF(OR(V5055="",AG5055=""),"Yes",IF(AG5055&gt;Config!$B$41,"Yes","No"))</f>
        <v>No</v>
      </c>
    </row>
    <row r="5056" spans="1:34" x14ac:dyDescent="0.25">
      <c r="A5056" s="1" t="s">
        <v>33376</v>
      </c>
      <c r="B5056" s="1" t="s">
        <v>352</v>
      </c>
      <c r="C5056" s="1" t="s">
        <v>410</v>
      </c>
      <c r="D5056" s="1" t="s">
        <v>33377</v>
      </c>
      <c r="E5056" s="1" t="s">
        <v>35182</v>
      </c>
      <c r="F5056" s="1" t="s">
        <v>33378</v>
      </c>
      <c r="G5056" t="str">
        <f t="shared" si="546"/>
        <v>Valid</v>
      </c>
      <c r="H5056" s="1" t="s">
        <v>33379</v>
      </c>
      <c r="I5056" t="str" cm="1">
        <f t="array" ref="I5056">IF(OR(TRIM(H5056)="",ISNUMBER(SEARCH("#",H5056)),AA5056&lt;Config!$B$8,SUMPRODUCT(--ISNUMBER(SEARCH({"a";"b";"c";"d";"e";"f";"g";"h";"i";"j";"k";"l";"m";"n";"o";"p";"q";"r";"s";"t";"u";"v";"w";"x";"y";"z"},H5056)))&gt;0),"Invalid","Valid")</f>
        <v>Valid</v>
      </c>
      <c r="J5056" s="1" t="s">
        <v>33380</v>
      </c>
      <c r="K5056" s="1" t="s">
        <v>48</v>
      </c>
      <c r="L5056" s="1" t="s">
        <v>29</v>
      </c>
      <c r="M5056" s="1" t="s">
        <v>517</v>
      </c>
      <c r="N5056" s="1" t="s">
        <v>211</v>
      </c>
      <c r="O5056" s="1" t="s">
        <v>180</v>
      </c>
      <c r="P5056" t="s">
        <v>328</v>
      </c>
      <c r="Q5056" s="1" t="s">
        <v>33838</v>
      </c>
      <c r="R5056" s="1" t="s">
        <v>330</v>
      </c>
      <c r="S5056" s="1" t="s">
        <v>7301</v>
      </c>
      <c r="T5056" s="1" t="s">
        <v>33381</v>
      </c>
      <c r="U5056" s="1" t="s">
        <v>1466</v>
      </c>
      <c r="V5056" s="1" t="s">
        <v>15568</v>
      </c>
      <c r="W5056" s="1" t="s">
        <v>141</v>
      </c>
      <c r="X5056" t="str">
        <f t="shared" si="547"/>
        <v>Complete</v>
      </c>
      <c r="Y5056">
        <f>MAX(0,100-IF(G5056="Invalid",Config!$B$5,0)-IF(I5056="Invalid",Config!$B$6,0)-IF(X5056="Incomplete",Config!$B$7,0)-IF(AF5056="Yes",Config!$B$37,0))</f>
        <v>100</v>
      </c>
      <c r="Z5056" s="1">
        <f>IF(OR(TRIM(B5056)="",COUNTIF(Config!$B$15:$B$19,B5056)&gt;0),1,0)+IF(OR(TRIM(C5056)="",COUNTIF(Config!$B$15:$B$19,C5056)&gt;0),1,0)+IF(OR(TRIM(F5056)="",COUNTIF(Config!$B$15:$B$19,F5056)&gt;0),1,0)+IF(OR(TRIM(H5056)="",COUNTIF(Config!$B$15:$B$19,H5056)&gt;0),1,0)+IF(OR(TRIM(E5056)="",COUNTIF(Config!$B$15:$B$19,E5056)&gt;0),1,0)+IF(OR(TRIM(K5056)="",COUNTIF(Config!$B$15:$B$19,K5056)&gt;0),1,0)+IF(OR(TRIM(P5056)="",COUNTIF(Config!$B$15:$B$19,P5056)&gt;0),1,0)+IF(OR(TRIM(R5056)="",COUNTIF(Config!$B$15:$B$19,R5056)&gt;0),1,0)</f>
        <v>0</v>
      </c>
      <c r="AA5056" s="1" cm="1">
        <f t="array" ref="AA5056">SUMPRODUCT(LEN(H5056)-LEN(SUBSTITUTE(H5056,{"0";"1";"2";"3";"4";"5";"6";"7";"8";"9"},"")))</f>
        <v>11</v>
      </c>
      <c r="AC5056" t="str">
        <f t="shared" si="548"/>
        <v/>
      </c>
      <c r="AD5056">
        <f t="shared" si="549"/>
        <v>1</v>
      </c>
      <c r="AE5056">
        <f t="shared" si="550"/>
        <v>1</v>
      </c>
      <c r="AF5056" t="str">
        <f t="shared" si="551"/>
        <v>No</v>
      </c>
      <c r="AG5056">
        <f t="shared" ca="1" si="552"/>
        <v>334</v>
      </c>
      <c r="AH5056" t="str">
        <f ca="1">IF(OR(V5056="",AG5056=""),"Yes",IF(AG5056&gt;Config!$B$41,"Yes","No"))</f>
        <v>No</v>
      </c>
    </row>
    <row r="5057" spans="1:34" x14ac:dyDescent="0.25">
      <c r="A5057" s="1" t="s">
        <v>33382</v>
      </c>
      <c r="B5057" s="1" t="s">
        <v>444</v>
      </c>
      <c r="C5057" s="1" t="s">
        <v>535</v>
      </c>
      <c r="D5057" s="1" t="s">
        <v>9752</v>
      </c>
      <c r="E5057" s="1" t="s">
        <v>33927</v>
      </c>
      <c r="F5057" s="1" t="s">
        <v>33383</v>
      </c>
      <c r="G5057" t="str">
        <f t="shared" si="546"/>
        <v>Valid</v>
      </c>
      <c r="H5057" s="1" t="s">
        <v>33384</v>
      </c>
      <c r="I5057" t="str" cm="1">
        <f t="array" ref="I5057">IF(OR(TRIM(H5057)="",ISNUMBER(SEARCH("#",H5057)),AA5057&lt;Config!$B$8,SUMPRODUCT(--ISNUMBER(SEARCH({"a";"b";"c";"d";"e";"f";"g";"h";"i";"j";"k";"l";"m";"n";"o";"p";"q";"r";"s";"t";"u";"v";"w";"x";"y";"z"},H5057)))&gt;0),"Invalid","Valid")</f>
        <v>Valid</v>
      </c>
      <c r="J5057" s="1" t="s">
        <v>33385</v>
      </c>
      <c r="K5057" s="1" t="s">
        <v>48</v>
      </c>
      <c r="L5057" s="1" t="s">
        <v>134</v>
      </c>
      <c r="M5057" s="1" t="s">
        <v>235</v>
      </c>
      <c r="N5057" s="1" t="s">
        <v>31</v>
      </c>
      <c r="O5057" s="1" t="s">
        <v>149</v>
      </c>
      <c r="P5057" t="s">
        <v>328</v>
      </c>
      <c r="Q5057" s="1" t="s">
        <v>1046</v>
      </c>
      <c r="R5057" s="1" t="s">
        <v>392</v>
      </c>
      <c r="S5057" s="1" t="s">
        <v>2362</v>
      </c>
      <c r="T5057" s="1" t="s">
        <v>33386</v>
      </c>
      <c r="U5057" s="1" t="s">
        <v>3360</v>
      </c>
      <c r="V5057" s="1" t="s">
        <v>2863</v>
      </c>
      <c r="W5057" s="1" t="s">
        <v>186</v>
      </c>
      <c r="X5057" t="str">
        <f t="shared" si="547"/>
        <v>Complete</v>
      </c>
      <c r="Y5057">
        <f>MAX(0,100-IF(G5057="Invalid",Config!$B$5,0)-IF(I5057="Invalid",Config!$B$6,0)-IF(X5057="Incomplete",Config!$B$7,0)-IF(AF5057="Yes",Config!$B$37,0))</f>
        <v>75</v>
      </c>
      <c r="Z5057" s="1">
        <f>IF(OR(TRIM(B5057)="",COUNTIF(Config!$B$15:$B$19,B5057)&gt;0),1,0)+IF(OR(TRIM(C5057)="",COUNTIF(Config!$B$15:$B$19,C5057)&gt;0),1,0)+IF(OR(TRIM(F5057)="",COUNTIF(Config!$B$15:$B$19,F5057)&gt;0),1,0)+IF(OR(TRIM(H5057)="",COUNTIF(Config!$B$15:$B$19,H5057)&gt;0),1,0)+IF(OR(TRIM(E5057)="",COUNTIF(Config!$B$15:$B$19,E5057)&gt;0),1,0)+IF(OR(TRIM(K5057)="",COUNTIF(Config!$B$15:$B$19,K5057)&gt;0),1,0)+IF(OR(TRIM(P5057)="",COUNTIF(Config!$B$15:$B$19,P5057)&gt;0),1,0)+IF(OR(TRIM(R5057)="",COUNTIF(Config!$B$15:$B$19,R5057)&gt;0),1,0)</f>
        <v>0</v>
      </c>
      <c r="AA5057" s="1" cm="1">
        <f t="array" ref="AA5057">SUMPRODUCT(LEN(H5057)-LEN(SUBSTITUTE(H5057,{"0";"1";"2";"3";"4";"5";"6";"7";"8";"9"},"")))</f>
        <v>11</v>
      </c>
      <c r="AC5057" t="str">
        <f t="shared" si="548"/>
        <v>Potential Duplicate</v>
      </c>
      <c r="AD5057">
        <f t="shared" si="549"/>
        <v>2</v>
      </c>
      <c r="AE5057">
        <f t="shared" si="550"/>
        <v>1</v>
      </c>
      <c r="AF5057" t="str">
        <f t="shared" si="551"/>
        <v>Yes</v>
      </c>
      <c r="AG5057">
        <f t="shared" ca="1" si="552"/>
        <v>137</v>
      </c>
      <c r="AH5057" t="str">
        <f ca="1">IF(OR(V5057="",AG5057=""),"Yes",IF(AG5057&gt;Config!$B$41,"Yes","No"))</f>
        <v>No</v>
      </c>
    </row>
    <row r="5058" spans="1:34" x14ac:dyDescent="0.25">
      <c r="A5058" s="1" t="s">
        <v>33387</v>
      </c>
      <c r="B5058" s="1" t="s">
        <v>928</v>
      </c>
      <c r="C5058" s="1" t="s">
        <v>97</v>
      </c>
      <c r="D5058" s="1" t="s">
        <v>23012</v>
      </c>
      <c r="E5058" s="1" t="s">
        <v>33907</v>
      </c>
      <c r="F5058" s="1" t="s">
        <v>33388</v>
      </c>
      <c r="G5058" t="str">
        <f t="shared" si="546"/>
        <v>Valid</v>
      </c>
      <c r="H5058" s="1" t="s">
        <v>33389</v>
      </c>
      <c r="I5058" t="str" cm="1">
        <f t="array" ref="I5058">IF(OR(TRIM(H5058)="",ISNUMBER(SEARCH("#",H5058)),AA5058&lt;Config!$B$8,SUMPRODUCT(--ISNUMBER(SEARCH({"a";"b";"c";"d";"e";"f";"g";"h";"i";"j";"k";"l";"m";"n";"o";"p";"q";"r";"s";"t";"u";"v";"w";"x";"y";"z"},H5058)))&gt;0),"Invalid","Valid")</f>
        <v>Valid</v>
      </c>
      <c r="J5058" s="1" t="s">
        <v>33390</v>
      </c>
      <c r="K5058" s="1" t="s">
        <v>504</v>
      </c>
      <c r="L5058" s="1" t="s">
        <v>29</v>
      </c>
      <c r="M5058" s="1" t="s">
        <v>165</v>
      </c>
      <c r="N5058" s="1" t="s">
        <v>148</v>
      </c>
      <c r="O5058" s="1" t="s">
        <v>149</v>
      </c>
      <c r="P5058" t="s">
        <v>53</v>
      </c>
      <c r="Q5058" s="1" t="s">
        <v>181</v>
      </c>
      <c r="R5058" s="1" t="s">
        <v>288</v>
      </c>
      <c r="S5058" s="1" t="s">
        <v>33391</v>
      </c>
      <c r="T5058" s="1" t="s">
        <v>33392</v>
      </c>
      <c r="U5058" s="1" t="s">
        <v>2291</v>
      </c>
      <c r="V5058" s="1" t="s">
        <v>1777</v>
      </c>
      <c r="W5058" s="1" t="s">
        <v>94</v>
      </c>
      <c r="X5058" t="str">
        <f t="shared" si="547"/>
        <v>Complete</v>
      </c>
      <c r="Y5058">
        <f>MAX(0,100-IF(G5058="Invalid",Config!$B$5,0)-IF(I5058="Invalid",Config!$B$6,0)-IF(X5058="Incomplete",Config!$B$7,0)-IF(AF5058="Yes",Config!$B$37,0))</f>
        <v>100</v>
      </c>
      <c r="Z5058" s="1">
        <f>IF(OR(TRIM(B5058)="",COUNTIF(Config!$B$15:$B$19,B5058)&gt;0),1,0)+IF(OR(TRIM(C5058)="",COUNTIF(Config!$B$15:$B$19,C5058)&gt;0),1,0)+IF(OR(TRIM(F5058)="",COUNTIF(Config!$B$15:$B$19,F5058)&gt;0),1,0)+IF(OR(TRIM(H5058)="",COUNTIF(Config!$B$15:$B$19,H5058)&gt;0),1,0)+IF(OR(TRIM(E5058)="",COUNTIF(Config!$B$15:$B$19,E5058)&gt;0),1,0)+IF(OR(TRIM(K5058)="",COUNTIF(Config!$B$15:$B$19,K5058)&gt;0),1,0)+IF(OR(TRIM(P5058)="",COUNTIF(Config!$B$15:$B$19,P5058)&gt;0),1,0)+IF(OR(TRIM(R5058)="",COUNTIF(Config!$B$15:$B$19,R5058)&gt;0),1,0)</f>
        <v>0</v>
      </c>
      <c r="AA5058" s="1" cm="1">
        <f t="array" ref="AA5058">SUMPRODUCT(LEN(H5058)-LEN(SUBSTITUTE(H5058,{"0";"1";"2";"3";"4";"5";"6";"7";"8";"9"},"")))</f>
        <v>12</v>
      </c>
      <c r="AC5058" t="str">
        <f t="shared" si="548"/>
        <v/>
      </c>
      <c r="AD5058">
        <f t="shared" si="549"/>
        <v>1</v>
      </c>
      <c r="AE5058">
        <f t="shared" si="550"/>
        <v>1</v>
      </c>
      <c r="AF5058" t="str">
        <f t="shared" si="551"/>
        <v>No</v>
      </c>
      <c r="AG5058">
        <f t="shared" ca="1" si="552"/>
        <v>190</v>
      </c>
      <c r="AH5058" t="str">
        <f ca="1">IF(OR(V5058="",AG5058=""),"Yes",IF(AG5058&gt;Config!$B$41,"Yes","No"))</f>
        <v>No</v>
      </c>
    </row>
    <row r="5059" spans="1:34" x14ac:dyDescent="0.25">
      <c r="A5059" s="1" t="s">
        <v>33393</v>
      </c>
      <c r="B5059" s="1" t="s">
        <v>839</v>
      </c>
      <c r="C5059" s="1" t="s">
        <v>432</v>
      </c>
      <c r="D5059" s="1" t="s">
        <v>33394</v>
      </c>
      <c r="E5059" s="1" t="s">
        <v>34040</v>
      </c>
      <c r="F5059" s="1" t="s">
        <v>33395</v>
      </c>
      <c r="G5059" t="str">
        <f t="shared" ref="G5059:G5122" si="553">IFERROR(IF(OR(TRIM(F5059)="",LEN(F5059)-LEN(SUBSTITUTE(F5059,"@",""))&lt;&gt;1,FIND("@",F5059)=1,RIGHT(F5059,1)=".",ISNUMBER(SEARCH(" ",F5059)),ISERROR(FIND(".",F5059,FIND("@",F5059)+2))),"Invalid","Valid"),"Invalid")</f>
        <v>Valid</v>
      </c>
      <c r="H5059" s="1" t="s">
        <v>33396</v>
      </c>
      <c r="I5059" t="str" cm="1">
        <f t="array" ref="I5059">IF(OR(TRIM(H5059)="",ISNUMBER(SEARCH("#",H5059)),AA5059&lt;Config!$B$8,SUMPRODUCT(--ISNUMBER(SEARCH({"a";"b";"c";"d";"e";"f";"g";"h";"i";"j";"k";"l";"m";"n";"o";"p";"q";"r";"s";"t";"u";"v";"w";"x";"y";"z"},H5059)))&gt;0),"Invalid","Valid")</f>
        <v>Valid</v>
      </c>
      <c r="J5059" s="1" t="s">
        <v>33397</v>
      </c>
      <c r="K5059" s="1" t="s">
        <v>28</v>
      </c>
      <c r="L5059" s="1" t="s">
        <v>134</v>
      </c>
      <c r="M5059" s="1" t="s">
        <v>33827</v>
      </c>
      <c r="N5059" s="1" t="s">
        <v>68</v>
      </c>
      <c r="O5059" s="1" t="s">
        <v>69</v>
      </c>
      <c r="P5059" t="s">
        <v>236</v>
      </c>
      <c r="Q5059" s="1" t="s">
        <v>254</v>
      </c>
      <c r="R5059" s="1" t="s">
        <v>237</v>
      </c>
      <c r="S5059" s="1" t="s">
        <v>3722</v>
      </c>
      <c r="T5059" s="1" t="s">
        <v>33398</v>
      </c>
      <c r="U5059" s="1" t="s">
        <v>9306</v>
      </c>
      <c r="V5059" s="1" t="s">
        <v>16080</v>
      </c>
      <c r="W5059" s="1" t="s">
        <v>40</v>
      </c>
      <c r="X5059" t="str">
        <f t="shared" ref="X5059:X5122" si="554">IF(Z5059=0,"Complete","Incomplete")</f>
        <v>Complete</v>
      </c>
      <c r="Y5059">
        <f>MAX(0,100-IF(G5059="Invalid",Config!$B$5,0)-IF(I5059="Invalid",Config!$B$6,0)-IF(X5059="Incomplete",Config!$B$7,0)-IF(AF5059="Yes",Config!$B$37,0))</f>
        <v>100</v>
      </c>
      <c r="Z5059" s="1">
        <f>IF(OR(TRIM(B5059)="",COUNTIF(Config!$B$15:$B$19,B5059)&gt;0),1,0)+IF(OR(TRIM(C5059)="",COUNTIF(Config!$B$15:$B$19,C5059)&gt;0),1,0)+IF(OR(TRIM(F5059)="",COUNTIF(Config!$B$15:$B$19,F5059)&gt;0),1,0)+IF(OR(TRIM(H5059)="",COUNTIF(Config!$B$15:$B$19,H5059)&gt;0),1,0)+IF(OR(TRIM(E5059)="",COUNTIF(Config!$B$15:$B$19,E5059)&gt;0),1,0)+IF(OR(TRIM(K5059)="",COUNTIF(Config!$B$15:$B$19,K5059)&gt;0),1,0)+IF(OR(TRIM(P5059)="",COUNTIF(Config!$B$15:$B$19,P5059)&gt;0),1,0)+IF(OR(TRIM(R5059)="",COUNTIF(Config!$B$15:$B$19,R5059)&gt;0),1,0)</f>
        <v>0</v>
      </c>
      <c r="AA5059" s="1" cm="1">
        <f t="array" ref="AA5059">SUMPRODUCT(LEN(H5059)-LEN(SUBSTITUTE(H5059,{"0";"1";"2";"3";"4";"5";"6";"7";"8";"9"},"")))</f>
        <v>12</v>
      </c>
      <c r="AC5059" t="str">
        <f t="shared" ref="AC5059:AC5122" si="555">_xlfn.TEXTJOIN("; ",TRUE,IF(G5059="Invalid","Invalid Email",""),IF(I5059="Invalid","Invalid Phone",""),IF(X5059="Incomplete","Incomplete Profile",""),IF(AF5059="Yes","Potential Duplicate",""))</f>
        <v/>
      </c>
      <c r="AD5059">
        <f t="shared" ref="AD5059:AD5122" si="556">IF(OR(TRIM(F5059)="",G5059="Invalid"),0,COUNTIF($F$2:$F$5131,F5059))</f>
        <v>1</v>
      </c>
      <c r="AE5059">
        <f t="shared" ref="AE5059:AE5122" si="557">IF(OR(TRIM(H5059)="",I5059="Invalid"),0,COUNTIF($H$2:$H$5131,H5059))</f>
        <v>1</v>
      </c>
      <c r="AF5059" t="str">
        <f t="shared" ref="AF5059:AF5122" si="558">IF(OR(AD5059&gt;1,AE5059&gt;1),"Yes","No")</f>
        <v>No</v>
      </c>
      <c r="AG5059">
        <f t="shared" ref="AG5059:AG5122" ca="1" si="559">IFERROR(TODAY()-DATEVALUE(V5059),IFERROR(TODAY()-DATE(VALUE(RIGHT(V5059,4)),VALUE(MID(V5059,FIND("/",V5059)+1,FIND("/",V5059,FIND("/",V5059)+1)-FIND("/",V5059)-1)),VALUE(LEFT(V5059,FIND("/",V5059)-1))),""))</f>
        <v>340</v>
      </c>
      <c r="AH5059" t="str">
        <f ca="1">IF(OR(V5059="",AG5059=""),"Yes",IF(AG5059&gt;Config!$B$41,"Yes","No"))</f>
        <v>No</v>
      </c>
    </row>
    <row r="5060" spans="1:34" x14ac:dyDescent="0.25">
      <c r="A5060" s="1" t="s">
        <v>33399</v>
      </c>
      <c r="B5060" s="1" t="s">
        <v>431</v>
      </c>
      <c r="C5060" s="1" t="s">
        <v>828</v>
      </c>
      <c r="D5060" s="1" t="s">
        <v>33400</v>
      </c>
      <c r="E5060" s="1" t="s">
        <v>34632</v>
      </c>
      <c r="F5060" s="1" t="s">
        <v>33401</v>
      </c>
      <c r="G5060" t="str">
        <f t="shared" si="553"/>
        <v>Valid</v>
      </c>
      <c r="H5060" s="1" t="s">
        <v>33402</v>
      </c>
      <c r="I5060" t="str" cm="1">
        <f t="array" ref="I5060">IF(OR(TRIM(H5060)="",ISNUMBER(SEARCH("#",H5060)),AA5060&lt;Config!$B$8,SUMPRODUCT(--ISNUMBER(SEARCH({"a";"b";"c";"d";"e";"f";"g";"h";"i";"j";"k";"l";"m";"n";"o";"p";"q";"r";"s";"t";"u";"v";"w";"x";"y";"z"},H5060)))&gt;0),"Invalid","Valid")</f>
        <v>Valid</v>
      </c>
      <c r="J5060" s="1" t="s">
        <v>33403</v>
      </c>
      <c r="K5060" s="1" t="s">
        <v>163</v>
      </c>
      <c r="L5060" s="1" t="s">
        <v>84</v>
      </c>
      <c r="M5060" s="1" t="s">
        <v>462</v>
      </c>
      <c r="N5060" s="1" t="s">
        <v>68</v>
      </c>
      <c r="O5060" s="1" t="s">
        <v>149</v>
      </c>
      <c r="P5060" t="s">
        <v>33</v>
      </c>
      <c r="Q5060" s="1" t="s">
        <v>1664</v>
      </c>
      <c r="R5060" s="1" t="s">
        <v>2361</v>
      </c>
      <c r="S5060" s="1" t="s">
        <v>4660</v>
      </c>
      <c r="T5060" s="1" t="s">
        <v>33404</v>
      </c>
      <c r="U5060" s="1" t="s">
        <v>2994</v>
      </c>
      <c r="V5060" s="1" t="s">
        <v>9580</v>
      </c>
      <c r="W5060" s="1" t="s">
        <v>33823</v>
      </c>
      <c r="X5060" t="str">
        <f t="shared" si="554"/>
        <v>Complete</v>
      </c>
      <c r="Y5060">
        <f>MAX(0,100-IF(G5060="Invalid",Config!$B$5,0)-IF(I5060="Invalid",Config!$B$6,0)-IF(X5060="Incomplete",Config!$B$7,0)-IF(AF5060="Yes",Config!$B$37,0))</f>
        <v>100</v>
      </c>
      <c r="Z5060" s="1">
        <f>IF(OR(TRIM(B5060)="",COUNTIF(Config!$B$15:$B$19,B5060)&gt;0),1,0)+IF(OR(TRIM(C5060)="",COUNTIF(Config!$B$15:$B$19,C5060)&gt;0),1,0)+IF(OR(TRIM(F5060)="",COUNTIF(Config!$B$15:$B$19,F5060)&gt;0),1,0)+IF(OR(TRIM(H5060)="",COUNTIF(Config!$B$15:$B$19,H5060)&gt;0),1,0)+IF(OR(TRIM(E5060)="",COUNTIF(Config!$B$15:$B$19,E5060)&gt;0),1,0)+IF(OR(TRIM(K5060)="",COUNTIF(Config!$B$15:$B$19,K5060)&gt;0),1,0)+IF(OR(TRIM(P5060)="",COUNTIF(Config!$B$15:$B$19,P5060)&gt;0),1,0)+IF(OR(TRIM(R5060)="",COUNTIF(Config!$B$15:$B$19,R5060)&gt;0),1,0)</f>
        <v>0</v>
      </c>
      <c r="AA5060" s="1" cm="1">
        <f t="array" ref="AA5060">SUMPRODUCT(LEN(H5060)-LEN(SUBSTITUTE(H5060,{"0";"1";"2";"3";"4";"5";"6";"7";"8";"9"},"")))</f>
        <v>10</v>
      </c>
      <c r="AC5060" t="str">
        <f t="shared" si="555"/>
        <v/>
      </c>
      <c r="AD5060">
        <f t="shared" si="556"/>
        <v>1</v>
      </c>
      <c r="AE5060">
        <f t="shared" si="557"/>
        <v>1</v>
      </c>
      <c r="AF5060" t="str">
        <f t="shared" si="558"/>
        <v>No</v>
      </c>
      <c r="AG5060">
        <f t="shared" ca="1" si="559"/>
        <v>700</v>
      </c>
      <c r="AH5060" t="str">
        <f ca="1">IF(OR(V5060="",AG5060=""),"Yes",IF(AG5060&gt;Config!$B$41,"Yes","No"))</f>
        <v>Yes</v>
      </c>
    </row>
    <row r="5061" spans="1:34" x14ac:dyDescent="0.25">
      <c r="A5061" s="1" t="s">
        <v>33405</v>
      </c>
      <c r="B5061" s="1" t="s">
        <v>1257</v>
      </c>
      <c r="C5061" s="1" t="s">
        <v>524</v>
      </c>
      <c r="D5061" s="1" t="s">
        <v>11329</v>
      </c>
      <c r="E5061" s="1" t="s">
        <v>34184</v>
      </c>
      <c r="F5061" s="1" t="s">
        <v>33406</v>
      </c>
      <c r="G5061" t="str">
        <f t="shared" si="553"/>
        <v>Valid</v>
      </c>
      <c r="H5061" s="1" t="s">
        <v>33407</v>
      </c>
      <c r="I5061" t="str" cm="1">
        <f t="array" ref="I5061">IF(OR(TRIM(H5061)="",ISNUMBER(SEARCH("#",H5061)),AA5061&lt;Config!$B$8,SUMPRODUCT(--ISNUMBER(SEARCH({"a";"b";"c";"d";"e";"f";"g";"h";"i";"j";"k";"l";"m";"n";"o";"p";"q";"r";"s";"t";"u";"v";"w";"x";"y";"z"},H5061)))&gt;0),"Invalid","Valid")</f>
        <v>Valid</v>
      </c>
      <c r="J5061" s="1" t="s">
        <v>33408</v>
      </c>
      <c r="K5061" s="1" t="s">
        <v>28</v>
      </c>
      <c r="L5061" s="1" t="s">
        <v>450</v>
      </c>
      <c r="M5061" s="1" t="s">
        <v>235</v>
      </c>
      <c r="N5061" s="1" t="s">
        <v>148</v>
      </c>
      <c r="O5061" s="1" t="s">
        <v>196</v>
      </c>
      <c r="P5061" t="s">
        <v>314</v>
      </c>
      <c r="Q5061" s="1" t="s">
        <v>663</v>
      </c>
      <c r="R5061" s="1" t="s">
        <v>663</v>
      </c>
      <c r="S5061" s="1" t="s">
        <v>33409</v>
      </c>
      <c r="T5061" s="1" t="s">
        <v>33410</v>
      </c>
      <c r="U5061" s="1" t="s">
        <v>2438</v>
      </c>
      <c r="V5061" s="1" t="s">
        <v>140</v>
      </c>
      <c r="W5061" s="1" t="s">
        <v>293</v>
      </c>
      <c r="X5061" t="str">
        <f t="shared" si="554"/>
        <v>Complete</v>
      </c>
      <c r="Y5061">
        <f>MAX(0,100-IF(G5061="Invalid",Config!$B$5,0)-IF(I5061="Invalid",Config!$B$6,0)-IF(X5061="Incomplete",Config!$B$7,0)-IF(AF5061="Yes",Config!$B$37,0))</f>
        <v>100</v>
      </c>
      <c r="Z5061" s="1">
        <f>IF(OR(TRIM(B5061)="",COUNTIF(Config!$B$15:$B$19,B5061)&gt;0),1,0)+IF(OR(TRIM(C5061)="",COUNTIF(Config!$B$15:$B$19,C5061)&gt;0),1,0)+IF(OR(TRIM(F5061)="",COUNTIF(Config!$B$15:$B$19,F5061)&gt;0),1,0)+IF(OR(TRIM(H5061)="",COUNTIF(Config!$B$15:$B$19,H5061)&gt;0),1,0)+IF(OR(TRIM(E5061)="",COUNTIF(Config!$B$15:$B$19,E5061)&gt;0),1,0)+IF(OR(TRIM(K5061)="",COUNTIF(Config!$B$15:$B$19,K5061)&gt;0),1,0)+IF(OR(TRIM(P5061)="",COUNTIF(Config!$B$15:$B$19,P5061)&gt;0),1,0)+IF(OR(TRIM(R5061)="",COUNTIF(Config!$B$15:$B$19,R5061)&gt;0),1,0)</f>
        <v>0</v>
      </c>
      <c r="AA5061" s="1" cm="1">
        <f t="array" ref="AA5061">SUMPRODUCT(LEN(H5061)-LEN(SUBSTITUTE(H5061,{"0";"1";"2";"3";"4";"5";"6";"7";"8";"9"},"")))</f>
        <v>12</v>
      </c>
      <c r="AC5061" t="str">
        <f t="shared" si="555"/>
        <v/>
      </c>
      <c r="AD5061">
        <f t="shared" si="556"/>
        <v>1</v>
      </c>
      <c r="AE5061">
        <f t="shared" si="557"/>
        <v>1</v>
      </c>
      <c r="AF5061" t="str">
        <f t="shared" si="558"/>
        <v>No</v>
      </c>
      <c r="AG5061">
        <f t="shared" ca="1" si="559"/>
        <v>37</v>
      </c>
      <c r="AH5061" t="str">
        <f ca="1">IF(OR(V5061="",AG5061=""),"Yes",IF(AG5061&gt;Config!$B$41,"Yes","No"))</f>
        <v>No</v>
      </c>
    </row>
    <row r="5062" spans="1:34" x14ac:dyDescent="0.25">
      <c r="A5062" s="1" t="s">
        <v>33411</v>
      </c>
      <c r="B5062" s="1" t="s">
        <v>409</v>
      </c>
      <c r="C5062" s="1" t="s">
        <v>386</v>
      </c>
      <c r="D5062" s="1" t="s">
        <v>24549</v>
      </c>
      <c r="E5062" s="1" t="s">
        <v>339</v>
      </c>
      <c r="F5062" s="1" t="s">
        <v>33412</v>
      </c>
      <c r="G5062" t="str">
        <f t="shared" si="553"/>
        <v>Valid</v>
      </c>
      <c r="H5062" s="1" t="s">
        <v>22321</v>
      </c>
      <c r="I5062" t="str" cm="1">
        <f t="array" ref="I5062">IF(OR(TRIM(H5062)="",ISNUMBER(SEARCH("#",H5062)),AA5062&lt;Config!$B$8,SUMPRODUCT(--ISNUMBER(SEARCH({"a";"b";"c";"d";"e";"f";"g";"h";"i";"j";"k";"l";"m";"n";"o";"p";"q";"r";"s";"t";"u";"v";"w";"x";"y";"z"},H5062)))&gt;0),"Invalid","Valid")</f>
        <v>Valid</v>
      </c>
      <c r="J5062" s="1" t="s">
        <v>33413</v>
      </c>
      <c r="K5062" s="1" t="s">
        <v>48</v>
      </c>
      <c r="L5062" s="1" t="s">
        <v>265</v>
      </c>
      <c r="M5062" s="1" t="s">
        <v>235</v>
      </c>
      <c r="N5062" s="1" t="s">
        <v>68</v>
      </c>
      <c r="O5062" s="1" t="s">
        <v>69</v>
      </c>
      <c r="P5062" t="s">
        <v>236</v>
      </c>
      <c r="Q5062" s="1" t="s">
        <v>253</v>
      </c>
      <c r="R5062" s="1" t="s">
        <v>237</v>
      </c>
      <c r="S5062" s="1" t="s">
        <v>33414</v>
      </c>
      <c r="T5062" s="1" t="s">
        <v>33415</v>
      </c>
      <c r="U5062" s="1" t="s">
        <v>9262</v>
      </c>
      <c r="V5062" s="1" t="s">
        <v>5322</v>
      </c>
      <c r="W5062" s="1" t="s">
        <v>75</v>
      </c>
      <c r="X5062" t="str">
        <f t="shared" si="554"/>
        <v>Complete</v>
      </c>
      <c r="Y5062">
        <f>MAX(0,100-IF(G5062="Invalid",Config!$B$5,0)-IF(I5062="Invalid",Config!$B$6,0)-IF(X5062="Incomplete",Config!$B$7,0)-IF(AF5062="Yes",Config!$B$37,0))</f>
        <v>75</v>
      </c>
      <c r="Z5062" s="1">
        <f>IF(OR(TRIM(B5062)="",COUNTIF(Config!$B$15:$B$19,B5062)&gt;0),1,0)+IF(OR(TRIM(C5062)="",COUNTIF(Config!$B$15:$B$19,C5062)&gt;0),1,0)+IF(OR(TRIM(F5062)="",COUNTIF(Config!$B$15:$B$19,F5062)&gt;0),1,0)+IF(OR(TRIM(H5062)="",COUNTIF(Config!$B$15:$B$19,H5062)&gt;0),1,0)+IF(OR(TRIM(E5062)="",COUNTIF(Config!$B$15:$B$19,E5062)&gt;0),1,0)+IF(OR(TRIM(K5062)="",COUNTIF(Config!$B$15:$B$19,K5062)&gt;0),1,0)+IF(OR(TRIM(P5062)="",COUNTIF(Config!$B$15:$B$19,P5062)&gt;0),1,0)+IF(OR(TRIM(R5062)="",COUNTIF(Config!$B$15:$B$19,R5062)&gt;0),1,0)</f>
        <v>0</v>
      </c>
      <c r="AA5062" s="1" cm="1">
        <f t="array" ref="AA5062">SUMPRODUCT(LEN(H5062)-LEN(SUBSTITUTE(H5062,{"0";"1";"2";"3";"4";"5";"6";"7";"8";"9"},"")))</f>
        <v>12</v>
      </c>
      <c r="AC5062" t="str">
        <f t="shared" si="555"/>
        <v>Potential Duplicate</v>
      </c>
      <c r="AD5062">
        <f t="shared" si="556"/>
        <v>1</v>
      </c>
      <c r="AE5062">
        <f t="shared" si="557"/>
        <v>2</v>
      </c>
      <c r="AF5062" t="str">
        <f t="shared" si="558"/>
        <v>Yes</v>
      </c>
      <c r="AG5062">
        <f t="shared" ca="1" si="559"/>
        <v>136</v>
      </c>
      <c r="AH5062" t="str">
        <f ca="1">IF(OR(V5062="",AG5062=""),"Yes",IF(AG5062&gt;Config!$B$41,"Yes","No"))</f>
        <v>No</v>
      </c>
    </row>
    <row r="5063" spans="1:34" x14ac:dyDescent="0.25">
      <c r="A5063" s="1" t="s">
        <v>33416</v>
      </c>
      <c r="B5063" s="1" t="s">
        <v>456</v>
      </c>
      <c r="C5063" s="1" t="s">
        <v>445</v>
      </c>
      <c r="D5063" s="1" t="s">
        <v>33417</v>
      </c>
      <c r="E5063" s="1" t="s">
        <v>310</v>
      </c>
      <c r="F5063" s="1" t="s">
        <v>33418</v>
      </c>
      <c r="G5063" t="str">
        <f t="shared" si="553"/>
        <v>Valid</v>
      </c>
      <c r="H5063" s="1" t="s">
        <v>33419</v>
      </c>
      <c r="I5063" t="str" cm="1">
        <f t="array" ref="I5063">IF(OR(TRIM(H5063)="",ISNUMBER(SEARCH("#",H5063)),AA5063&lt;Config!$B$8,SUMPRODUCT(--ISNUMBER(SEARCH({"a";"b";"c";"d";"e";"f";"g";"h";"i";"j";"k";"l";"m";"n";"o";"p";"q";"r";"s";"t";"u";"v";"w";"x";"y";"z"},H5063)))&gt;0),"Invalid","Valid")</f>
        <v>Valid</v>
      </c>
      <c r="J5063" s="1" t="s">
        <v>33420</v>
      </c>
      <c r="K5063" s="1" t="s">
        <v>287</v>
      </c>
      <c r="L5063" s="1" t="s">
        <v>450</v>
      </c>
      <c r="M5063" s="1" t="s">
        <v>343</v>
      </c>
      <c r="N5063" s="1" t="s">
        <v>211</v>
      </c>
      <c r="O5063" s="1" t="s">
        <v>69</v>
      </c>
      <c r="P5063" t="s">
        <v>53</v>
      </c>
      <c r="Q5063" s="1" t="s">
        <v>150</v>
      </c>
      <c r="R5063" s="1" t="s">
        <v>415</v>
      </c>
      <c r="S5063" s="1" t="s">
        <v>3510</v>
      </c>
      <c r="T5063" s="1" t="s">
        <v>33421</v>
      </c>
      <c r="U5063" s="1" t="s">
        <v>10498</v>
      </c>
      <c r="V5063" s="1" t="s">
        <v>1093</v>
      </c>
      <c r="W5063" s="1" t="s">
        <v>186</v>
      </c>
      <c r="X5063" t="str">
        <f t="shared" si="554"/>
        <v>Complete</v>
      </c>
      <c r="Y5063">
        <f>MAX(0,100-IF(G5063="Invalid",Config!$B$5,0)-IF(I5063="Invalid",Config!$B$6,0)-IF(X5063="Incomplete",Config!$B$7,0)-IF(AF5063="Yes",Config!$B$37,0))</f>
        <v>100</v>
      </c>
      <c r="Z5063" s="1">
        <f>IF(OR(TRIM(B5063)="",COUNTIF(Config!$B$15:$B$19,B5063)&gt;0),1,0)+IF(OR(TRIM(C5063)="",COUNTIF(Config!$B$15:$B$19,C5063)&gt;0),1,0)+IF(OR(TRIM(F5063)="",COUNTIF(Config!$B$15:$B$19,F5063)&gt;0),1,0)+IF(OR(TRIM(H5063)="",COUNTIF(Config!$B$15:$B$19,H5063)&gt;0),1,0)+IF(OR(TRIM(E5063)="",COUNTIF(Config!$B$15:$B$19,E5063)&gt;0),1,0)+IF(OR(TRIM(K5063)="",COUNTIF(Config!$B$15:$B$19,K5063)&gt;0),1,0)+IF(OR(TRIM(P5063)="",COUNTIF(Config!$B$15:$B$19,P5063)&gt;0),1,0)+IF(OR(TRIM(R5063)="",COUNTIF(Config!$B$15:$B$19,R5063)&gt;0),1,0)</f>
        <v>0</v>
      </c>
      <c r="AA5063" s="1" cm="1">
        <f t="array" ref="AA5063">SUMPRODUCT(LEN(H5063)-LEN(SUBSTITUTE(H5063,{"0";"1";"2";"3";"4";"5";"6";"7";"8";"9"},"")))</f>
        <v>12</v>
      </c>
      <c r="AC5063" t="str">
        <f t="shared" si="555"/>
        <v/>
      </c>
      <c r="AD5063">
        <f t="shared" si="556"/>
        <v>1</v>
      </c>
      <c r="AE5063">
        <f t="shared" si="557"/>
        <v>1</v>
      </c>
      <c r="AF5063" t="str">
        <f t="shared" si="558"/>
        <v>No</v>
      </c>
      <c r="AG5063">
        <f t="shared" ca="1" si="559"/>
        <v>420</v>
      </c>
      <c r="AH5063" t="str">
        <f ca="1">IF(OR(V5063="",AG5063=""),"Yes",IF(AG5063&gt;Config!$B$41,"Yes","No"))</f>
        <v>Yes</v>
      </c>
    </row>
    <row r="5064" spans="1:34" x14ac:dyDescent="0.25">
      <c r="A5064" s="1" t="s">
        <v>33422</v>
      </c>
      <c r="B5064" s="1" t="s">
        <v>1231</v>
      </c>
      <c r="C5064" s="1" t="s">
        <v>33815</v>
      </c>
      <c r="D5064" s="1" t="s">
        <v>1231</v>
      </c>
      <c r="E5064" s="1" t="s">
        <v>34252</v>
      </c>
      <c r="F5064" s="1" t="s">
        <v>33423</v>
      </c>
      <c r="G5064" t="str">
        <f t="shared" si="553"/>
        <v>Valid</v>
      </c>
      <c r="H5064" s="1" t="s">
        <v>33424</v>
      </c>
      <c r="I5064" t="str" cm="1">
        <f t="array" ref="I5064">IF(OR(TRIM(H5064)="",ISNUMBER(SEARCH("#",H5064)),AA5064&lt;Config!$B$8,SUMPRODUCT(--ISNUMBER(SEARCH({"a";"b";"c";"d";"e";"f";"g";"h";"i";"j";"k";"l";"m";"n";"o";"p";"q";"r";"s";"t";"u";"v";"w";"x";"y";"z"},H5064)))&gt;0),"Invalid","Valid")</f>
        <v>Valid</v>
      </c>
      <c r="J5064" s="1" t="s">
        <v>33425</v>
      </c>
      <c r="K5064" s="1" t="s">
        <v>147</v>
      </c>
      <c r="L5064" s="1" t="s">
        <v>164</v>
      </c>
      <c r="M5064" s="1" t="s">
        <v>118</v>
      </c>
      <c r="N5064" s="1" t="s">
        <v>437</v>
      </c>
      <c r="O5064" s="1" t="s">
        <v>52</v>
      </c>
      <c r="P5064" t="s">
        <v>53</v>
      </c>
      <c r="Q5064" s="1" t="s">
        <v>197</v>
      </c>
      <c r="R5064" s="1" t="s">
        <v>150</v>
      </c>
      <c r="S5064" s="1" t="s">
        <v>33426</v>
      </c>
      <c r="T5064" s="1" t="s">
        <v>33427</v>
      </c>
      <c r="U5064" s="1" t="s">
        <v>1786</v>
      </c>
      <c r="V5064" s="1" t="s">
        <v>20814</v>
      </c>
      <c r="W5064" s="1" t="s">
        <v>384</v>
      </c>
      <c r="X5064" t="str">
        <f t="shared" si="554"/>
        <v>Incomplete</v>
      </c>
      <c r="Y5064">
        <f>MAX(0,100-IF(G5064="Invalid",Config!$B$5,0)-IF(I5064="Invalid",Config!$B$6,0)-IF(X5064="Incomplete",Config!$B$7,0)-IF(AF5064="Yes",Config!$B$37,0))</f>
        <v>60</v>
      </c>
      <c r="Z5064" s="1">
        <f>IF(OR(TRIM(B5064)="",COUNTIF(Config!$B$15:$B$19,B5064)&gt;0),1,0)+IF(OR(TRIM(C5064)="",COUNTIF(Config!$B$15:$B$19,C5064)&gt;0),1,0)+IF(OR(TRIM(F5064)="",COUNTIF(Config!$B$15:$B$19,F5064)&gt;0),1,0)+IF(OR(TRIM(H5064)="",COUNTIF(Config!$B$15:$B$19,H5064)&gt;0),1,0)+IF(OR(TRIM(E5064)="",COUNTIF(Config!$B$15:$B$19,E5064)&gt;0),1,0)+IF(OR(TRIM(K5064)="",COUNTIF(Config!$B$15:$B$19,K5064)&gt;0),1,0)+IF(OR(TRIM(P5064)="",COUNTIF(Config!$B$15:$B$19,P5064)&gt;0),1,0)+IF(OR(TRIM(R5064)="",COUNTIF(Config!$B$15:$B$19,R5064)&gt;0),1,0)</f>
        <v>1</v>
      </c>
      <c r="AA5064" s="1" cm="1">
        <f t="array" ref="AA5064">SUMPRODUCT(LEN(H5064)-LEN(SUBSTITUTE(H5064,{"0";"1";"2";"3";"4";"5";"6";"7";"8";"9"},"")))</f>
        <v>12</v>
      </c>
      <c r="AC5064" t="str">
        <f t="shared" si="555"/>
        <v>Incomplete Profile</v>
      </c>
      <c r="AD5064">
        <f t="shared" si="556"/>
        <v>1</v>
      </c>
      <c r="AE5064">
        <f t="shared" si="557"/>
        <v>1</v>
      </c>
      <c r="AF5064" t="str">
        <f t="shared" si="558"/>
        <v>No</v>
      </c>
      <c r="AG5064">
        <f t="shared" ca="1" si="559"/>
        <v>559</v>
      </c>
      <c r="AH5064" t="str">
        <f ca="1">IF(OR(V5064="",AG5064=""),"Yes",IF(AG5064&gt;Config!$B$41,"Yes","No"))</f>
        <v>Yes</v>
      </c>
    </row>
    <row r="5065" spans="1:34" x14ac:dyDescent="0.25">
      <c r="A5065" s="1" t="s">
        <v>33428</v>
      </c>
      <c r="B5065" s="1" t="s">
        <v>544</v>
      </c>
      <c r="C5065" s="1" t="s">
        <v>205</v>
      </c>
      <c r="D5065" s="1" t="s">
        <v>7047</v>
      </c>
      <c r="E5065" s="1" t="s">
        <v>298</v>
      </c>
      <c r="F5065" s="1" t="s">
        <v>33429</v>
      </c>
      <c r="G5065" t="str">
        <f t="shared" si="553"/>
        <v>Valid</v>
      </c>
      <c r="H5065" s="1" t="s">
        <v>33430</v>
      </c>
      <c r="I5065" t="str" cm="1">
        <f t="array" ref="I5065">IF(OR(TRIM(H5065)="",ISNUMBER(SEARCH("#",H5065)),AA5065&lt;Config!$B$8,SUMPRODUCT(--ISNUMBER(SEARCH({"a";"b";"c";"d";"e";"f";"g";"h";"i";"j";"k";"l";"m";"n";"o";"p";"q";"r";"s";"t";"u";"v";"w";"x";"y";"z"},H5065)))&gt;0),"Invalid","Valid")</f>
        <v>Valid</v>
      </c>
      <c r="J5065" s="1" t="s">
        <v>33431</v>
      </c>
      <c r="K5065" s="1" t="s">
        <v>66</v>
      </c>
      <c r="L5065" s="1" t="s">
        <v>49</v>
      </c>
      <c r="M5065" s="1" t="s">
        <v>391</v>
      </c>
      <c r="N5065" s="1" t="s">
        <v>358</v>
      </c>
      <c r="O5065" s="1" t="s">
        <v>149</v>
      </c>
      <c r="P5065" t="s">
        <v>87</v>
      </c>
      <c r="Q5065" s="1" t="s">
        <v>166</v>
      </c>
      <c r="R5065" s="1" t="s">
        <v>212</v>
      </c>
      <c r="S5065" s="1" t="s">
        <v>8184</v>
      </c>
      <c r="T5065" s="1" t="s">
        <v>33432</v>
      </c>
      <c r="U5065" s="1" t="s">
        <v>453</v>
      </c>
      <c r="V5065" s="1" t="s">
        <v>5874</v>
      </c>
      <c r="W5065" s="1" t="s">
        <v>75</v>
      </c>
      <c r="X5065" t="str">
        <f t="shared" si="554"/>
        <v>Complete</v>
      </c>
      <c r="Y5065">
        <f>MAX(0,100-IF(G5065="Invalid",Config!$B$5,0)-IF(I5065="Invalid",Config!$B$6,0)-IF(X5065="Incomplete",Config!$B$7,0)-IF(AF5065="Yes",Config!$B$37,0))</f>
        <v>100</v>
      </c>
      <c r="Z5065" s="1">
        <f>IF(OR(TRIM(B5065)="",COUNTIF(Config!$B$15:$B$19,B5065)&gt;0),1,0)+IF(OR(TRIM(C5065)="",COUNTIF(Config!$B$15:$B$19,C5065)&gt;0),1,0)+IF(OR(TRIM(F5065)="",COUNTIF(Config!$B$15:$B$19,F5065)&gt;0),1,0)+IF(OR(TRIM(H5065)="",COUNTIF(Config!$B$15:$B$19,H5065)&gt;0),1,0)+IF(OR(TRIM(E5065)="",COUNTIF(Config!$B$15:$B$19,E5065)&gt;0),1,0)+IF(OR(TRIM(K5065)="",COUNTIF(Config!$B$15:$B$19,K5065)&gt;0),1,0)+IF(OR(TRIM(P5065)="",COUNTIF(Config!$B$15:$B$19,P5065)&gt;0),1,0)+IF(OR(TRIM(R5065)="",COUNTIF(Config!$B$15:$B$19,R5065)&gt;0),1,0)</f>
        <v>0</v>
      </c>
      <c r="AA5065" s="1" cm="1">
        <f t="array" ref="AA5065">SUMPRODUCT(LEN(H5065)-LEN(SUBSTITUTE(H5065,{"0";"1";"2";"3";"4";"5";"6";"7";"8";"9"},"")))</f>
        <v>11</v>
      </c>
      <c r="AC5065" t="str">
        <f t="shared" si="555"/>
        <v/>
      </c>
      <c r="AD5065">
        <f t="shared" si="556"/>
        <v>1</v>
      </c>
      <c r="AE5065">
        <f t="shared" si="557"/>
        <v>1</v>
      </c>
      <c r="AF5065" t="str">
        <f t="shared" si="558"/>
        <v>No</v>
      </c>
      <c r="AG5065">
        <f t="shared" ca="1" si="559"/>
        <v>507</v>
      </c>
      <c r="AH5065" t="str">
        <f ca="1">IF(OR(V5065="",AG5065=""),"Yes",IF(AG5065&gt;Config!$B$41,"Yes","No"))</f>
        <v>Yes</v>
      </c>
    </row>
    <row r="5066" spans="1:34" x14ac:dyDescent="0.25">
      <c r="A5066" s="1" t="s">
        <v>33433</v>
      </c>
      <c r="B5066" s="1" t="s">
        <v>1582</v>
      </c>
      <c r="C5066" s="1" t="s">
        <v>1007</v>
      </c>
      <c r="D5066" s="1" t="s">
        <v>19651</v>
      </c>
      <c r="E5066" s="1" t="s">
        <v>33901</v>
      </c>
      <c r="F5066" s="1" t="s">
        <v>33434</v>
      </c>
      <c r="G5066" t="str">
        <f t="shared" si="553"/>
        <v>Valid</v>
      </c>
      <c r="H5066" s="1" t="s">
        <v>33435</v>
      </c>
      <c r="I5066" t="str" cm="1">
        <f t="array" ref="I5066">IF(OR(TRIM(H5066)="",ISNUMBER(SEARCH("#",H5066)),AA5066&lt;Config!$B$8,SUMPRODUCT(--ISNUMBER(SEARCH({"a";"b";"c";"d";"e";"f";"g";"h";"i";"j";"k";"l";"m";"n";"o";"p";"q";"r";"s";"t";"u";"v";"w";"x";"y";"z"},H5066)))&gt;0),"Invalid","Valid")</f>
        <v>Valid</v>
      </c>
      <c r="J5066" s="1" t="s">
        <v>33436</v>
      </c>
      <c r="K5066" s="1" t="s">
        <v>481</v>
      </c>
      <c r="L5066" s="1" t="s">
        <v>67</v>
      </c>
      <c r="M5066" s="1" t="s">
        <v>391</v>
      </c>
      <c r="N5066" s="1" t="s">
        <v>713</v>
      </c>
      <c r="O5066" s="1" t="s">
        <v>149</v>
      </c>
      <c r="P5066" t="s">
        <v>328</v>
      </c>
      <c r="Q5066" s="1" t="s">
        <v>33838</v>
      </c>
      <c r="R5066" s="1" t="s">
        <v>571</v>
      </c>
      <c r="S5066" s="1" t="s">
        <v>33437</v>
      </c>
      <c r="T5066" s="1" t="s">
        <v>33438</v>
      </c>
      <c r="U5066" s="1" t="s">
        <v>1752</v>
      </c>
      <c r="V5066" s="1" t="s">
        <v>32502</v>
      </c>
      <c r="W5066" s="1" t="s">
        <v>186</v>
      </c>
      <c r="X5066" t="str">
        <f t="shared" si="554"/>
        <v>Complete</v>
      </c>
      <c r="Y5066">
        <f>MAX(0,100-IF(G5066="Invalid",Config!$B$5,0)-IF(I5066="Invalid",Config!$B$6,0)-IF(X5066="Incomplete",Config!$B$7,0)-IF(AF5066="Yes",Config!$B$37,0))</f>
        <v>100</v>
      </c>
      <c r="Z5066" s="1">
        <f>IF(OR(TRIM(B5066)="",COUNTIF(Config!$B$15:$B$19,B5066)&gt;0),1,0)+IF(OR(TRIM(C5066)="",COUNTIF(Config!$B$15:$B$19,C5066)&gt;0),1,0)+IF(OR(TRIM(F5066)="",COUNTIF(Config!$B$15:$B$19,F5066)&gt;0),1,0)+IF(OR(TRIM(H5066)="",COUNTIF(Config!$B$15:$B$19,H5066)&gt;0),1,0)+IF(OR(TRIM(E5066)="",COUNTIF(Config!$B$15:$B$19,E5066)&gt;0),1,0)+IF(OR(TRIM(K5066)="",COUNTIF(Config!$B$15:$B$19,K5066)&gt;0),1,0)+IF(OR(TRIM(P5066)="",COUNTIF(Config!$B$15:$B$19,P5066)&gt;0),1,0)+IF(OR(TRIM(R5066)="",COUNTIF(Config!$B$15:$B$19,R5066)&gt;0),1,0)</f>
        <v>0</v>
      </c>
      <c r="AA5066" s="1" cm="1">
        <f t="array" ref="AA5066">SUMPRODUCT(LEN(H5066)-LEN(SUBSTITUTE(H5066,{"0";"1";"2";"3";"4";"5";"6";"7";"8";"9"},"")))</f>
        <v>11</v>
      </c>
      <c r="AC5066" t="str">
        <f t="shared" si="555"/>
        <v/>
      </c>
      <c r="AD5066">
        <f t="shared" si="556"/>
        <v>1</v>
      </c>
      <c r="AE5066">
        <f t="shared" si="557"/>
        <v>1</v>
      </c>
      <c r="AF5066" t="str">
        <f t="shared" si="558"/>
        <v>No</v>
      </c>
      <c r="AG5066">
        <f t="shared" ca="1" si="559"/>
        <v>287</v>
      </c>
      <c r="AH5066" t="str">
        <f ca="1">IF(OR(V5066="",AG5066=""),"Yes",IF(AG5066&gt;Config!$B$41,"Yes","No"))</f>
        <v>No</v>
      </c>
    </row>
    <row r="5067" spans="1:34" x14ac:dyDescent="0.25">
      <c r="A5067" s="1" t="s">
        <v>33439</v>
      </c>
      <c r="B5067" s="1" t="s">
        <v>42</v>
      </c>
      <c r="C5067" s="1" t="s">
        <v>861</v>
      </c>
      <c r="D5067" s="1" t="s">
        <v>20064</v>
      </c>
      <c r="E5067" s="1" t="s">
        <v>458</v>
      </c>
      <c r="F5067" s="1" t="s">
        <v>33440</v>
      </c>
      <c r="G5067" t="str">
        <f t="shared" si="553"/>
        <v>Valid</v>
      </c>
      <c r="H5067" s="1" t="s">
        <v>33441</v>
      </c>
      <c r="I5067" t="str" cm="1">
        <f t="array" ref="I5067">IF(OR(TRIM(H5067)="",ISNUMBER(SEARCH("#",H5067)),AA5067&lt;Config!$B$8,SUMPRODUCT(--ISNUMBER(SEARCH({"a";"b";"c";"d";"e";"f";"g";"h";"i";"j";"k";"l";"m";"n";"o";"p";"q";"r";"s";"t";"u";"v";"w";"x";"y";"z"},H5067)))&gt;0),"Invalid","Valid")</f>
        <v>Valid</v>
      </c>
      <c r="J5067" s="1" t="s">
        <v>33442</v>
      </c>
      <c r="K5067" s="1" t="s">
        <v>264</v>
      </c>
      <c r="L5067" s="1" t="s">
        <v>102</v>
      </c>
      <c r="M5067" s="1" t="s">
        <v>165</v>
      </c>
      <c r="N5067" s="1" t="s">
        <v>211</v>
      </c>
      <c r="O5067" s="1" t="s">
        <v>149</v>
      </c>
      <c r="P5067" t="s">
        <v>87</v>
      </c>
      <c r="Q5067" s="1" t="s">
        <v>88</v>
      </c>
      <c r="R5067" s="1" t="s">
        <v>559</v>
      </c>
      <c r="S5067" s="1" t="s">
        <v>33443</v>
      </c>
      <c r="T5067" s="1" t="s">
        <v>33444</v>
      </c>
      <c r="U5067" s="1" t="s">
        <v>3545</v>
      </c>
      <c r="V5067" s="1" t="s">
        <v>140</v>
      </c>
      <c r="W5067" s="1" t="s">
        <v>384</v>
      </c>
      <c r="X5067" t="str">
        <f t="shared" si="554"/>
        <v>Complete</v>
      </c>
      <c r="Y5067">
        <f>MAX(0,100-IF(G5067="Invalid",Config!$B$5,0)-IF(I5067="Invalid",Config!$B$6,0)-IF(X5067="Incomplete",Config!$B$7,0)-IF(AF5067="Yes",Config!$B$37,0))</f>
        <v>100</v>
      </c>
      <c r="Z5067" s="1">
        <f>IF(OR(TRIM(B5067)="",COUNTIF(Config!$B$15:$B$19,B5067)&gt;0),1,0)+IF(OR(TRIM(C5067)="",COUNTIF(Config!$B$15:$B$19,C5067)&gt;0),1,0)+IF(OR(TRIM(F5067)="",COUNTIF(Config!$B$15:$B$19,F5067)&gt;0),1,0)+IF(OR(TRIM(H5067)="",COUNTIF(Config!$B$15:$B$19,H5067)&gt;0),1,0)+IF(OR(TRIM(E5067)="",COUNTIF(Config!$B$15:$B$19,E5067)&gt;0),1,0)+IF(OR(TRIM(K5067)="",COUNTIF(Config!$B$15:$B$19,K5067)&gt;0),1,0)+IF(OR(TRIM(P5067)="",COUNTIF(Config!$B$15:$B$19,P5067)&gt;0),1,0)+IF(OR(TRIM(R5067)="",COUNTIF(Config!$B$15:$B$19,R5067)&gt;0),1,0)</f>
        <v>0</v>
      </c>
      <c r="AA5067" s="1" cm="1">
        <f t="array" ref="AA5067">SUMPRODUCT(LEN(H5067)-LEN(SUBSTITUTE(H5067,{"0";"1";"2";"3";"4";"5";"6";"7";"8";"9"},"")))</f>
        <v>11</v>
      </c>
      <c r="AC5067" t="str">
        <f t="shared" si="555"/>
        <v/>
      </c>
      <c r="AD5067">
        <f t="shared" si="556"/>
        <v>1</v>
      </c>
      <c r="AE5067">
        <f t="shared" si="557"/>
        <v>1</v>
      </c>
      <c r="AF5067" t="str">
        <f t="shared" si="558"/>
        <v>No</v>
      </c>
      <c r="AG5067">
        <f t="shared" ca="1" si="559"/>
        <v>37</v>
      </c>
      <c r="AH5067" t="str">
        <f ca="1">IF(OR(V5067="",AG5067=""),"Yes",IF(AG5067&gt;Config!$B$41,"Yes","No"))</f>
        <v>No</v>
      </c>
    </row>
    <row r="5068" spans="1:34" x14ac:dyDescent="0.25">
      <c r="A5068" s="1" t="s">
        <v>33445</v>
      </c>
      <c r="B5068" s="1" t="s">
        <v>295</v>
      </c>
      <c r="C5068" s="1" t="s">
        <v>445</v>
      </c>
      <c r="D5068" s="1" t="s">
        <v>16576</v>
      </c>
      <c r="E5068" s="1" t="s">
        <v>33901</v>
      </c>
      <c r="F5068" s="1" t="s">
        <v>33446</v>
      </c>
      <c r="G5068" t="str">
        <f t="shared" si="553"/>
        <v>Valid</v>
      </c>
      <c r="H5068" s="1" t="s">
        <v>33447</v>
      </c>
      <c r="I5068" t="str" cm="1">
        <f t="array" ref="I5068">IF(OR(TRIM(H5068)="",ISNUMBER(SEARCH("#",H5068)),AA5068&lt;Config!$B$8,SUMPRODUCT(--ISNUMBER(SEARCH({"a";"b";"c";"d";"e";"f";"g";"h";"i";"j";"k";"l";"m";"n";"o";"p";"q";"r";"s";"t";"u";"v";"w";"x";"y";"z"},H5068)))&gt;0),"Invalid","Valid")</f>
        <v>Valid</v>
      </c>
      <c r="J5068" s="1" t="s">
        <v>33448</v>
      </c>
      <c r="K5068" s="1" t="s">
        <v>195</v>
      </c>
      <c r="L5068" s="1" t="s">
        <v>67</v>
      </c>
      <c r="M5068" s="1" t="s">
        <v>235</v>
      </c>
      <c r="N5068" s="1" t="s">
        <v>211</v>
      </c>
      <c r="O5068" s="1" t="s">
        <v>196</v>
      </c>
      <c r="P5068" t="s">
        <v>87</v>
      </c>
      <c r="Q5068" s="1" t="s">
        <v>88</v>
      </c>
      <c r="R5068" s="1" t="s">
        <v>550</v>
      </c>
      <c r="S5068" s="1" t="s">
        <v>33449</v>
      </c>
      <c r="T5068" s="1" t="s">
        <v>33450</v>
      </c>
      <c r="U5068" s="1" t="s">
        <v>33451</v>
      </c>
      <c r="V5068" s="1" t="s">
        <v>3270</v>
      </c>
      <c r="W5068" s="1" t="s">
        <v>293</v>
      </c>
      <c r="X5068" t="str">
        <f t="shared" si="554"/>
        <v>Complete</v>
      </c>
      <c r="Y5068">
        <f>MAX(0,100-IF(G5068="Invalid",Config!$B$5,0)-IF(I5068="Invalid",Config!$B$6,0)-IF(X5068="Incomplete",Config!$B$7,0)-IF(AF5068="Yes",Config!$B$37,0))</f>
        <v>100</v>
      </c>
      <c r="Z5068" s="1">
        <f>IF(OR(TRIM(B5068)="",COUNTIF(Config!$B$15:$B$19,B5068)&gt;0),1,0)+IF(OR(TRIM(C5068)="",COUNTIF(Config!$B$15:$B$19,C5068)&gt;0),1,0)+IF(OR(TRIM(F5068)="",COUNTIF(Config!$B$15:$B$19,F5068)&gt;0),1,0)+IF(OR(TRIM(H5068)="",COUNTIF(Config!$B$15:$B$19,H5068)&gt;0),1,0)+IF(OR(TRIM(E5068)="",COUNTIF(Config!$B$15:$B$19,E5068)&gt;0),1,0)+IF(OR(TRIM(K5068)="",COUNTIF(Config!$B$15:$B$19,K5068)&gt;0),1,0)+IF(OR(TRIM(P5068)="",COUNTIF(Config!$B$15:$B$19,P5068)&gt;0),1,0)+IF(OR(TRIM(R5068)="",COUNTIF(Config!$B$15:$B$19,R5068)&gt;0),1,0)</f>
        <v>0</v>
      </c>
      <c r="AA5068" s="1" cm="1">
        <f t="array" ref="AA5068">SUMPRODUCT(LEN(H5068)-LEN(SUBSTITUTE(H5068,{"0";"1";"2";"3";"4";"5";"6";"7";"8";"9"},"")))</f>
        <v>11</v>
      </c>
      <c r="AC5068" t="str">
        <f t="shared" si="555"/>
        <v/>
      </c>
      <c r="AD5068">
        <f t="shared" si="556"/>
        <v>1</v>
      </c>
      <c r="AE5068">
        <f t="shared" si="557"/>
        <v>1</v>
      </c>
      <c r="AF5068" t="str">
        <f t="shared" si="558"/>
        <v>No</v>
      </c>
      <c r="AG5068">
        <f t="shared" ca="1" si="559"/>
        <v>303</v>
      </c>
      <c r="AH5068" t="str">
        <f ca="1">IF(OR(V5068="",AG5068=""),"Yes",IF(AG5068&gt;Config!$B$41,"Yes","No"))</f>
        <v>No</v>
      </c>
    </row>
    <row r="5069" spans="1:34" x14ac:dyDescent="0.25">
      <c r="A5069" s="1" t="s">
        <v>33452</v>
      </c>
      <c r="B5069" s="1" t="s">
        <v>1015</v>
      </c>
      <c r="C5069" s="1" t="s">
        <v>410</v>
      </c>
      <c r="D5069" s="1" t="s">
        <v>7767</v>
      </c>
      <c r="E5069" s="1" t="s">
        <v>35822</v>
      </c>
      <c r="F5069" s="1" t="s">
        <v>33453</v>
      </c>
      <c r="G5069" t="str">
        <f t="shared" si="553"/>
        <v>Valid</v>
      </c>
      <c r="H5069" s="1" t="s">
        <v>33454</v>
      </c>
      <c r="I5069" t="str" cm="1">
        <f t="array" ref="I5069">IF(OR(TRIM(H5069)="",ISNUMBER(SEARCH("#",H5069)),AA5069&lt;Config!$B$8,SUMPRODUCT(--ISNUMBER(SEARCH({"a";"b";"c";"d";"e";"f";"g";"h";"i";"j";"k";"l";"m";"n";"o";"p";"q";"r";"s";"t";"u";"v";"w";"x";"y";"z"},H5069)))&gt;0),"Invalid","Valid")</f>
        <v>Valid</v>
      </c>
      <c r="J5069" s="1" t="s">
        <v>33455</v>
      </c>
      <c r="K5069" s="1" t="s">
        <v>178</v>
      </c>
      <c r="L5069" s="1" t="s">
        <v>134</v>
      </c>
      <c r="M5069" s="1" t="s">
        <v>251</v>
      </c>
      <c r="N5069" s="1" t="s">
        <v>148</v>
      </c>
      <c r="O5069" s="1" t="s">
        <v>180</v>
      </c>
      <c r="P5069" t="s">
        <v>87</v>
      </c>
      <c r="Q5069" s="1" t="s">
        <v>438</v>
      </c>
      <c r="R5069" s="1" t="s">
        <v>89</v>
      </c>
      <c r="S5069" s="1" t="s">
        <v>33456</v>
      </c>
      <c r="T5069" s="1" t="s">
        <v>33457</v>
      </c>
      <c r="U5069" s="1" t="s">
        <v>2292</v>
      </c>
      <c r="V5069" s="1" t="s">
        <v>33458</v>
      </c>
      <c r="W5069" s="1" t="s">
        <v>186</v>
      </c>
      <c r="X5069" t="str">
        <f t="shared" si="554"/>
        <v>Complete</v>
      </c>
      <c r="Y5069">
        <f>MAX(0,100-IF(G5069="Invalid",Config!$B$5,0)-IF(I5069="Invalid",Config!$B$6,0)-IF(X5069="Incomplete",Config!$B$7,0)-IF(AF5069="Yes",Config!$B$37,0))</f>
        <v>100</v>
      </c>
      <c r="Z5069" s="1">
        <f>IF(OR(TRIM(B5069)="",COUNTIF(Config!$B$15:$B$19,B5069)&gt;0),1,0)+IF(OR(TRIM(C5069)="",COUNTIF(Config!$B$15:$B$19,C5069)&gt;0),1,0)+IF(OR(TRIM(F5069)="",COUNTIF(Config!$B$15:$B$19,F5069)&gt;0),1,0)+IF(OR(TRIM(H5069)="",COUNTIF(Config!$B$15:$B$19,H5069)&gt;0),1,0)+IF(OR(TRIM(E5069)="",COUNTIF(Config!$B$15:$B$19,E5069)&gt;0),1,0)+IF(OR(TRIM(K5069)="",COUNTIF(Config!$B$15:$B$19,K5069)&gt;0),1,0)+IF(OR(TRIM(P5069)="",COUNTIF(Config!$B$15:$B$19,P5069)&gt;0),1,0)+IF(OR(TRIM(R5069)="",COUNTIF(Config!$B$15:$B$19,R5069)&gt;0),1,0)</f>
        <v>0</v>
      </c>
      <c r="AA5069" s="1" cm="1">
        <f t="array" ref="AA5069">SUMPRODUCT(LEN(H5069)-LEN(SUBSTITUTE(H5069,{"0";"1";"2";"3";"4";"5";"6";"7";"8";"9"},"")))</f>
        <v>10</v>
      </c>
      <c r="AC5069" t="str">
        <f t="shared" si="555"/>
        <v/>
      </c>
      <c r="AD5069">
        <f t="shared" si="556"/>
        <v>1</v>
      </c>
      <c r="AE5069">
        <f t="shared" si="557"/>
        <v>1</v>
      </c>
      <c r="AF5069" t="str">
        <f t="shared" si="558"/>
        <v>No</v>
      </c>
      <c r="AG5069">
        <f t="shared" ca="1" si="559"/>
        <v>387</v>
      </c>
      <c r="AH5069" t="str">
        <f ca="1">IF(OR(V5069="",AG5069=""),"Yes",IF(AG5069&gt;Config!$B$41,"Yes","No"))</f>
        <v>Yes</v>
      </c>
    </row>
    <row r="5070" spans="1:34" x14ac:dyDescent="0.25">
      <c r="A5070" s="1" t="s">
        <v>33459</v>
      </c>
      <c r="B5070" s="1" t="s">
        <v>431</v>
      </c>
      <c r="C5070" s="1" t="s">
        <v>792</v>
      </c>
      <c r="D5070" s="1" t="s">
        <v>8236</v>
      </c>
      <c r="E5070" s="1" t="s">
        <v>34414</v>
      </c>
      <c r="F5070" s="1" t="s">
        <v>33460</v>
      </c>
      <c r="G5070" t="str">
        <f t="shared" si="553"/>
        <v>Valid</v>
      </c>
      <c r="H5070" s="1" t="s">
        <v>33461</v>
      </c>
      <c r="I5070" t="str" cm="1">
        <f t="array" ref="I5070">IF(OR(TRIM(H5070)="",ISNUMBER(SEARCH("#",H5070)),AA5070&lt;Config!$B$8,SUMPRODUCT(--ISNUMBER(SEARCH({"a";"b";"c";"d";"e";"f";"g";"h";"i";"j";"k";"l";"m";"n";"o";"p";"q";"r";"s";"t";"u";"v";"w";"x";"y";"z"},H5070)))&gt;0),"Invalid","Valid")</f>
        <v>Valid</v>
      </c>
      <c r="J5070" s="1" t="s">
        <v>884</v>
      </c>
      <c r="K5070" s="1" t="s">
        <v>133</v>
      </c>
      <c r="L5070" s="1" t="s">
        <v>265</v>
      </c>
      <c r="M5070" s="1" t="s">
        <v>50</v>
      </c>
      <c r="N5070" s="1" t="s">
        <v>252</v>
      </c>
      <c r="O5070" s="1" t="s">
        <v>149</v>
      </c>
      <c r="P5070" t="s">
        <v>53</v>
      </c>
      <c r="Q5070" s="1" t="s">
        <v>54</v>
      </c>
      <c r="R5070" s="1" t="s">
        <v>150</v>
      </c>
      <c r="S5070" s="1" t="s">
        <v>23500</v>
      </c>
      <c r="T5070" s="1" t="s">
        <v>33462</v>
      </c>
      <c r="U5070" s="1" t="s">
        <v>4921</v>
      </c>
      <c r="V5070" s="1" t="s">
        <v>10817</v>
      </c>
      <c r="W5070" s="1" t="s">
        <v>186</v>
      </c>
      <c r="X5070" t="str">
        <f t="shared" si="554"/>
        <v>Complete</v>
      </c>
      <c r="Y5070">
        <f>MAX(0,100-IF(G5070="Invalid",Config!$B$5,0)-IF(I5070="Invalid",Config!$B$6,0)-IF(X5070="Incomplete",Config!$B$7,0)-IF(AF5070="Yes",Config!$B$37,0))</f>
        <v>100</v>
      </c>
      <c r="Z5070" s="1">
        <f>IF(OR(TRIM(B5070)="",COUNTIF(Config!$B$15:$B$19,B5070)&gt;0),1,0)+IF(OR(TRIM(C5070)="",COUNTIF(Config!$B$15:$B$19,C5070)&gt;0),1,0)+IF(OR(TRIM(F5070)="",COUNTIF(Config!$B$15:$B$19,F5070)&gt;0),1,0)+IF(OR(TRIM(H5070)="",COUNTIF(Config!$B$15:$B$19,H5070)&gt;0),1,0)+IF(OR(TRIM(E5070)="",COUNTIF(Config!$B$15:$B$19,E5070)&gt;0),1,0)+IF(OR(TRIM(K5070)="",COUNTIF(Config!$B$15:$B$19,K5070)&gt;0),1,0)+IF(OR(TRIM(P5070)="",COUNTIF(Config!$B$15:$B$19,P5070)&gt;0),1,0)+IF(OR(TRIM(R5070)="",COUNTIF(Config!$B$15:$B$19,R5070)&gt;0),1,0)</f>
        <v>0</v>
      </c>
      <c r="AA5070" s="1" cm="1">
        <f t="array" ref="AA5070">SUMPRODUCT(LEN(H5070)-LEN(SUBSTITUTE(H5070,{"0";"1";"2";"3";"4";"5";"6";"7";"8";"9"},"")))</f>
        <v>10</v>
      </c>
      <c r="AC5070" t="str">
        <f t="shared" si="555"/>
        <v/>
      </c>
      <c r="AD5070">
        <f t="shared" si="556"/>
        <v>1</v>
      </c>
      <c r="AE5070">
        <f t="shared" si="557"/>
        <v>1</v>
      </c>
      <c r="AF5070" t="str">
        <f t="shared" si="558"/>
        <v>No</v>
      </c>
      <c r="AG5070">
        <f t="shared" ca="1" si="559"/>
        <v>640</v>
      </c>
      <c r="AH5070" t="str">
        <f ca="1">IF(OR(V5070="",AG5070=""),"Yes",IF(AG5070&gt;Config!$B$41,"Yes","No"))</f>
        <v>Yes</v>
      </c>
    </row>
    <row r="5071" spans="1:34" x14ac:dyDescent="0.25">
      <c r="A5071" s="1" t="s">
        <v>33463</v>
      </c>
      <c r="B5071" s="1" t="s">
        <v>33815</v>
      </c>
      <c r="C5071" s="1" t="s">
        <v>445</v>
      </c>
      <c r="D5071" s="1" t="s">
        <v>445</v>
      </c>
      <c r="E5071" s="1" t="s">
        <v>34502</v>
      </c>
      <c r="F5071" s="1" t="s">
        <v>33464</v>
      </c>
      <c r="G5071" t="str">
        <f t="shared" si="553"/>
        <v>Valid</v>
      </c>
      <c r="H5071" s="1" t="s">
        <v>33465</v>
      </c>
      <c r="I5071" t="str" cm="1">
        <f t="array" ref="I5071">IF(OR(TRIM(H5071)="",ISNUMBER(SEARCH("#",H5071)),AA5071&lt;Config!$B$8,SUMPRODUCT(--ISNUMBER(SEARCH({"a";"b";"c";"d";"e";"f";"g";"h";"i";"j";"k";"l";"m";"n";"o";"p";"q";"r";"s";"t";"u";"v";"w";"x";"y";"z"},H5071)))&gt;0),"Invalid","Valid")</f>
        <v>Valid</v>
      </c>
      <c r="J5071" s="1" t="s">
        <v>33466</v>
      </c>
      <c r="K5071" s="1" t="s">
        <v>117</v>
      </c>
      <c r="L5071" s="1" t="s">
        <v>49</v>
      </c>
      <c r="M5071" s="1" t="s">
        <v>85</v>
      </c>
      <c r="N5071" s="1" t="s">
        <v>148</v>
      </c>
      <c r="O5071" s="1" t="s">
        <v>69</v>
      </c>
      <c r="P5071" t="s">
        <v>236</v>
      </c>
      <c r="Q5071" s="1" t="s">
        <v>237</v>
      </c>
      <c r="R5071" s="1" t="s">
        <v>237</v>
      </c>
      <c r="S5071" s="1" t="s">
        <v>31104</v>
      </c>
      <c r="T5071" s="1" t="s">
        <v>33467</v>
      </c>
      <c r="U5071" s="1" t="s">
        <v>39</v>
      </c>
      <c r="V5071" s="1" t="s">
        <v>13474</v>
      </c>
      <c r="W5071" s="1" t="s">
        <v>125</v>
      </c>
      <c r="X5071" t="str">
        <f t="shared" si="554"/>
        <v>Incomplete</v>
      </c>
      <c r="Y5071">
        <f>MAX(0,100-IF(G5071="Invalid",Config!$B$5,0)-IF(I5071="Invalid",Config!$B$6,0)-IF(X5071="Incomplete",Config!$B$7,0)-IF(AF5071="Yes",Config!$B$37,0))</f>
        <v>60</v>
      </c>
      <c r="Z5071" s="1">
        <f>IF(OR(TRIM(B5071)="",COUNTIF(Config!$B$15:$B$19,B5071)&gt;0),1,0)+IF(OR(TRIM(C5071)="",COUNTIF(Config!$B$15:$B$19,C5071)&gt;0),1,0)+IF(OR(TRIM(F5071)="",COUNTIF(Config!$B$15:$B$19,F5071)&gt;0),1,0)+IF(OR(TRIM(H5071)="",COUNTIF(Config!$B$15:$B$19,H5071)&gt;0),1,0)+IF(OR(TRIM(E5071)="",COUNTIF(Config!$B$15:$B$19,E5071)&gt;0),1,0)+IF(OR(TRIM(K5071)="",COUNTIF(Config!$B$15:$B$19,K5071)&gt;0),1,0)+IF(OR(TRIM(P5071)="",COUNTIF(Config!$B$15:$B$19,P5071)&gt;0),1,0)+IF(OR(TRIM(R5071)="",COUNTIF(Config!$B$15:$B$19,R5071)&gt;0),1,0)</f>
        <v>1</v>
      </c>
      <c r="AA5071" s="1" cm="1">
        <f t="array" ref="AA5071">SUMPRODUCT(LEN(H5071)-LEN(SUBSTITUTE(H5071,{"0";"1";"2";"3";"4";"5";"6";"7";"8";"9"},"")))</f>
        <v>12</v>
      </c>
      <c r="AC5071" t="str">
        <f t="shared" si="555"/>
        <v>Incomplete Profile</v>
      </c>
      <c r="AD5071">
        <f t="shared" si="556"/>
        <v>1</v>
      </c>
      <c r="AE5071">
        <f t="shared" si="557"/>
        <v>1</v>
      </c>
      <c r="AF5071" t="str">
        <f t="shared" si="558"/>
        <v>No</v>
      </c>
      <c r="AG5071">
        <f t="shared" ca="1" si="559"/>
        <v>320</v>
      </c>
      <c r="AH5071" t="str">
        <f ca="1">IF(OR(V5071="",AG5071=""),"Yes",IF(AG5071&gt;Config!$B$41,"Yes","No"))</f>
        <v>No</v>
      </c>
    </row>
    <row r="5072" spans="1:34" x14ac:dyDescent="0.25">
      <c r="A5072" s="1" t="s">
        <v>33468</v>
      </c>
      <c r="B5072" s="1" t="s">
        <v>1441</v>
      </c>
      <c r="C5072" s="1" t="s">
        <v>1806</v>
      </c>
      <c r="D5072" s="1" t="s">
        <v>33469</v>
      </c>
      <c r="E5072" s="1" t="s">
        <v>35823</v>
      </c>
      <c r="F5072" s="1" t="s">
        <v>33470</v>
      </c>
      <c r="G5072" t="str">
        <f t="shared" si="553"/>
        <v>Valid</v>
      </c>
      <c r="H5072" s="1" t="s">
        <v>33471</v>
      </c>
      <c r="I5072" t="str" cm="1">
        <f t="array" ref="I5072">IF(OR(TRIM(H5072)="",ISNUMBER(SEARCH("#",H5072)),AA5072&lt;Config!$B$8,SUMPRODUCT(--ISNUMBER(SEARCH({"a";"b";"c";"d";"e";"f";"g";"h";"i";"j";"k";"l";"m";"n";"o";"p";"q";"r";"s";"t";"u";"v";"w";"x";"y";"z"},H5072)))&gt;0),"Invalid","Valid")</f>
        <v>Valid</v>
      </c>
      <c r="J5072" s="1" t="s">
        <v>33472</v>
      </c>
      <c r="K5072" s="1" t="s">
        <v>287</v>
      </c>
      <c r="L5072" s="1" t="s">
        <v>134</v>
      </c>
      <c r="M5072" s="1" t="s">
        <v>462</v>
      </c>
      <c r="N5072" s="1" t="s">
        <v>437</v>
      </c>
      <c r="O5072" s="1" t="s">
        <v>69</v>
      </c>
      <c r="P5072" t="s">
        <v>33</v>
      </c>
      <c r="Q5072" s="1" t="s">
        <v>34</v>
      </c>
      <c r="R5072" s="1" t="s">
        <v>35</v>
      </c>
      <c r="S5072" s="1" t="s">
        <v>14754</v>
      </c>
      <c r="T5072" s="1" t="s">
        <v>33473</v>
      </c>
      <c r="U5072" s="1" t="s">
        <v>33474</v>
      </c>
      <c r="V5072" s="1" t="s">
        <v>33475</v>
      </c>
      <c r="W5072" s="1" t="s">
        <v>186</v>
      </c>
      <c r="X5072" t="str">
        <f t="shared" si="554"/>
        <v>Complete</v>
      </c>
      <c r="Y5072">
        <f>MAX(0,100-IF(G5072="Invalid",Config!$B$5,0)-IF(I5072="Invalid",Config!$B$6,0)-IF(X5072="Incomplete",Config!$B$7,0)-IF(AF5072="Yes",Config!$B$37,0))</f>
        <v>100</v>
      </c>
      <c r="Z5072" s="1">
        <f>IF(OR(TRIM(B5072)="",COUNTIF(Config!$B$15:$B$19,B5072)&gt;0),1,0)+IF(OR(TRIM(C5072)="",COUNTIF(Config!$B$15:$B$19,C5072)&gt;0),1,0)+IF(OR(TRIM(F5072)="",COUNTIF(Config!$B$15:$B$19,F5072)&gt;0),1,0)+IF(OR(TRIM(H5072)="",COUNTIF(Config!$B$15:$B$19,H5072)&gt;0),1,0)+IF(OR(TRIM(E5072)="",COUNTIF(Config!$B$15:$B$19,E5072)&gt;0),1,0)+IF(OR(TRIM(K5072)="",COUNTIF(Config!$B$15:$B$19,K5072)&gt;0),1,0)+IF(OR(TRIM(P5072)="",COUNTIF(Config!$B$15:$B$19,P5072)&gt;0),1,0)+IF(OR(TRIM(R5072)="",COUNTIF(Config!$B$15:$B$19,R5072)&gt;0),1,0)</f>
        <v>0</v>
      </c>
      <c r="AA5072" s="1" cm="1">
        <f t="array" ref="AA5072">SUMPRODUCT(LEN(H5072)-LEN(SUBSTITUTE(H5072,{"0";"1";"2";"3";"4";"5";"6";"7";"8";"9"},"")))</f>
        <v>10</v>
      </c>
      <c r="AC5072" t="str">
        <f t="shared" si="555"/>
        <v/>
      </c>
      <c r="AD5072">
        <f t="shared" si="556"/>
        <v>1</v>
      </c>
      <c r="AE5072">
        <f t="shared" si="557"/>
        <v>1</v>
      </c>
      <c r="AF5072" t="str">
        <f t="shared" si="558"/>
        <v>No</v>
      </c>
      <c r="AG5072">
        <f t="shared" ca="1" si="559"/>
        <v>173</v>
      </c>
      <c r="AH5072" t="str">
        <f ca="1">IF(OR(V5072="",AG5072=""),"Yes",IF(AG5072&gt;Config!$B$41,"Yes","No"))</f>
        <v>No</v>
      </c>
    </row>
    <row r="5073" spans="1:34" x14ac:dyDescent="0.25">
      <c r="A5073" s="1" t="s">
        <v>33476</v>
      </c>
      <c r="B5073" s="1" t="s">
        <v>156</v>
      </c>
      <c r="C5073" s="1" t="s">
        <v>273</v>
      </c>
      <c r="D5073" s="1" t="s">
        <v>33477</v>
      </c>
      <c r="E5073" s="1" t="s">
        <v>35458</v>
      </c>
      <c r="F5073" s="1" t="s">
        <v>33478</v>
      </c>
      <c r="G5073" t="str">
        <f t="shared" si="553"/>
        <v>Valid</v>
      </c>
      <c r="H5073" s="1" t="s">
        <v>33479</v>
      </c>
      <c r="I5073" t="str" cm="1">
        <f t="array" ref="I5073">IF(OR(TRIM(H5073)="",ISNUMBER(SEARCH("#",H5073)),AA5073&lt;Config!$B$8,SUMPRODUCT(--ISNUMBER(SEARCH({"a";"b";"c";"d";"e";"f";"g";"h";"i";"j";"k";"l";"m";"n";"o";"p";"q";"r";"s";"t";"u";"v";"w";"x";"y";"z"},H5073)))&gt;0),"Invalid","Valid")</f>
        <v>Valid</v>
      </c>
      <c r="J5073" s="1" t="s">
        <v>33480</v>
      </c>
      <c r="K5073" s="1" t="s">
        <v>722</v>
      </c>
      <c r="L5073" s="1" t="s">
        <v>102</v>
      </c>
      <c r="M5073" s="1" t="s">
        <v>85</v>
      </c>
      <c r="N5073" s="1" t="s">
        <v>51</v>
      </c>
      <c r="O5073" s="1" t="s">
        <v>149</v>
      </c>
      <c r="P5073" t="s">
        <v>87</v>
      </c>
      <c r="Q5073" s="1" t="s">
        <v>166</v>
      </c>
      <c r="R5073" s="1" t="s">
        <v>212</v>
      </c>
      <c r="S5073" s="1" t="s">
        <v>9791</v>
      </c>
      <c r="T5073" s="1" t="s">
        <v>33481</v>
      </c>
      <c r="U5073" s="1" t="s">
        <v>11336</v>
      </c>
      <c r="V5073" s="1" t="s">
        <v>3843</v>
      </c>
      <c r="W5073" s="1" t="s">
        <v>94</v>
      </c>
      <c r="X5073" t="str">
        <f t="shared" si="554"/>
        <v>Complete</v>
      </c>
      <c r="Y5073">
        <f>MAX(0,100-IF(G5073="Invalid",Config!$B$5,0)-IF(I5073="Invalid",Config!$B$6,0)-IF(X5073="Incomplete",Config!$B$7,0)-IF(AF5073="Yes",Config!$B$37,0))</f>
        <v>100</v>
      </c>
      <c r="Z5073" s="1">
        <f>IF(OR(TRIM(B5073)="",COUNTIF(Config!$B$15:$B$19,B5073)&gt;0),1,0)+IF(OR(TRIM(C5073)="",COUNTIF(Config!$B$15:$B$19,C5073)&gt;0),1,0)+IF(OR(TRIM(F5073)="",COUNTIF(Config!$B$15:$B$19,F5073)&gt;0),1,0)+IF(OR(TRIM(H5073)="",COUNTIF(Config!$B$15:$B$19,H5073)&gt;0),1,0)+IF(OR(TRIM(E5073)="",COUNTIF(Config!$B$15:$B$19,E5073)&gt;0),1,0)+IF(OR(TRIM(K5073)="",COUNTIF(Config!$B$15:$B$19,K5073)&gt;0),1,0)+IF(OR(TRIM(P5073)="",COUNTIF(Config!$B$15:$B$19,P5073)&gt;0),1,0)+IF(OR(TRIM(R5073)="",COUNTIF(Config!$B$15:$B$19,R5073)&gt;0),1,0)</f>
        <v>0</v>
      </c>
      <c r="AA5073" s="1" cm="1">
        <f t="array" ref="AA5073">SUMPRODUCT(LEN(H5073)-LEN(SUBSTITUTE(H5073,{"0";"1";"2";"3";"4";"5";"6";"7";"8";"9"},"")))</f>
        <v>11</v>
      </c>
      <c r="AC5073" t="str">
        <f t="shared" si="555"/>
        <v/>
      </c>
      <c r="AD5073">
        <f t="shared" si="556"/>
        <v>1</v>
      </c>
      <c r="AE5073">
        <f t="shared" si="557"/>
        <v>1</v>
      </c>
      <c r="AF5073" t="str">
        <f t="shared" si="558"/>
        <v>No</v>
      </c>
      <c r="AG5073">
        <f t="shared" ca="1" si="559"/>
        <v>438</v>
      </c>
      <c r="AH5073" t="str">
        <f ca="1">IF(OR(V5073="",AG5073=""),"Yes",IF(AG5073&gt;Config!$B$41,"Yes","No"))</f>
        <v>Yes</v>
      </c>
    </row>
    <row r="5074" spans="1:34" x14ac:dyDescent="0.25">
      <c r="A5074" s="1" t="s">
        <v>26118</v>
      </c>
      <c r="B5074" s="1" t="s">
        <v>577</v>
      </c>
      <c r="C5074" s="1" t="s">
        <v>410</v>
      </c>
      <c r="D5074" s="1" t="s">
        <v>32892</v>
      </c>
      <c r="E5074" s="1" t="s">
        <v>35824</v>
      </c>
      <c r="F5074" s="1" t="s">
        <v>29114</v>
      </c>
      <c r="G5074" t="str">
        <f t="shared" si="553"/>
        <v>Valid</v>
      </c>
      <c r="H5074" s="1" t="s">
        <v>33482</v>
      </c>
      <c r="I5074" t="str" cm="1">
        <f t="array" ref="I5074">IF(OR(TRIM(H5074)="",ISNUMBER(SEARCH("#",H5074)),AA5074&lt;Config!$B$8,SUMPRODUCT(--ISNUMBER(SEARCH({"a";"b";"c";"d";"e";"f";"g";"h";"i";"j";"k";"l";"m";"n";"o";"p";"q";"r";"s";"t";"u";"v";"w";"x";"y";"z"},H5074)))&gt;0),"Invalid","Valid")</f>
        <v>Valid</v>
      </c>
      <c r="J5074" s="1" t="s">
        <v>33483</v>
      </c>
      <c r="K5074" s="1" t="s">
        <v>195</v>
      </c>
      <c r="L5074" s="1" t="s">
        <v>164</v>
      </c>
      <c r="M5074" s="1" t="s">
        <v>165</v>
      </c>
      <c r="N5074" s="1" t="s">
        <v>86</v>
      </c>
      <c r="O5074" s="1" t="s">
        <v>69</v>
      </c>
      <c r="P5074" t="s">
        <v>33</v>
      </c>
      <c r="Q5074" s="1" t="s">
        <v>34</v>
      </c>
      <c r="R5074" s="1" t="s">
        <v>482</v>
      </c>
      <c r="S5074" s="1" t="s">
        <v>33484</v>
      </c>
      <c r="T5074" s="1" t="s">
        <v>33485</v>
      </c>
      <c r="U5074" s="1" t="s">
        <v>848</v>
      </c>
      <c r="V5074" s="1" t="s">
        <v>4685</v>
      </c>
      <c r="W5074" s="1" t="s">
        <v>40</v>
      </c>
      <c r="X5074" t="str">
        <f t="shared" si="554"/>
        <v>Complete</v>
      </c>
      <c r="Y5074">
        <f>MAX(0,100-IF(G5074="Invalid",Config!$B$5,0)-IF(I5074="Invalid",Config!$B$6,0)-IF(X5074="Incomplete",Config!$B$7,0)-IF(AF5074="Yes",Config!$B$37,0))</f>
        <v>75</v>
      </c>
      <c r="Z5074" s="1">
        <f>IF(OR(TRIM(B5074)="",COUNTIF(Config!$B$15:$B$19,B5074)&gt;0),1,0)+IF(OR(TRIM(C5074)="",COUNTIF(Config!$B$15:$B$19,C5074)&gt;0),1,0)+IF(OR(TRIM(F5074)="",COUNTIF(Config!$B$15:$B$19,F5074)&gt;0),1,0)+IF(OR(TRIM(H5074)="",COUNTIF(Config!$B$15:$B$19,H5074)&gt;0),1,0)+IF(OR(TRIM(E5074)="",COUNTIF(Config!$B$15:$B$19,E5074)&gt;0),1,0)+IF(OR(TRIM(K5074)="",COUNTIF(Config!$B$15:$B$19,K5074)&gt;0),1,0)+IF(OR(TRIM(P5074)="",COUNTIF(Config!$B$15:$B$19,P5074)&gt;0),1,0)+IF(OR(TRIM(R5074)="",COUNTIF(Config!$B$15:$B$19,R5074)&gt;0),1,0)</f>
        <v>0</v>
      </c>
      <c r="AA5074" s="1" cm="1">
        <f t="array" ref="AA5074">SUMPRODUCT(LEN(H5074)-LEN(SUBSTITUTE(H5074,{"0";"1";"2";"3";"4";"5";"6";"7";"8";"9"},"")))</f>
        <v>10</v>
      </c>
      <c r="AC5074" t="str">
        <f t="shared" si="555"/>
        <v>Potential Duplicate</v>
      </c>
      <c r="AD5074">
        <f t="shared" si="556"/>
        <v>2</v>
      </c>
      <c r="AE5074">
        <f t="shared" si="557"/>
        <v>1</v>
      </c>
      <c r="AF5074" t="str">
        <f t="shared" si="558"/>
        <v>Yes</v>
      </c>
      <c r="AG5074">
        <f t="shared" ca="1" si="559"/>
        <v>281</v>
      </c>
      <c r="AH5074" t="str">
        <f ca="1">IF(OR(V5074="",AG5074=""),"Yes",IF(AG5074&gt;Config!$B$41,"Yes","No"))</f>
        <v>No</v>
      </c>
    </row>
    <row r="5075" spans="1:34" x14ac:dyDescent="0.25">
      <c r="A5075" s="1" t="s">
        <v>33486</v>
      </c>
      <c r="B5075" s="1" t="s">
        <v>1339</v>
      </c>
      <c r="C5075" s="1" t="s">
        <v>273</v>
      </c>
      <c r="D5075" s="1" t="s">
        <v>33487</v>
      </c>
      <c r="E5075" s="1" t="s">
        <v>739</v>
      </c>
      <c r="F5075" s="1" t="s">
        <v>33488</v>
      </c>
      <c r="G5075" t="str">
        <f t="shared" si="553"/>
        <v>Valid</v>
      </c>
      <c r="H5075" s="1" t="s">
        <v>33489</v>
      </c>
      <c r="I5075" t="str" cm="1">
        <f t="array" ref="I5075">IF(OR(TRIM(H5075)="",ISNUMBER(SEARCH("#",H5075)),AA5075&lt;Config!$B$8,SUMPRODUCT(--ISNUMBER(SEARCH({"a";"b";"c";"d";"e";"f";"g";"h";"i";"j";"k";"l";"m";"n";"o";"p";"q";"r";"s";"t";"u";"v";"w";"x";"y";"z"},H5075)))&gt;0),"Invalid","Valid")</f>
        <v>Valid</v>
      </c>
      <c r="J5075" s="1" t="s">
        <v>33490</v>
      </c>
      <c r="K5075" s="1" t="s">
        <v>1001</v>
      </c>
      <c r="L5075" s="1" t="s">
        <v>102</v>
      </c>
      <c r="M5075" s="1" t="s">
        <v>165</v>
      </c>
      <c r="N5075" s="1" t="s">
        <v>51</v>
      </c>
      <c r="O5075" s="1" t="s">
        <v>196</v>
      </c>
      <c r="P5075" t="s">
        <v>53</v>
      </c>
      <c r="Q5075" s="1" t="s">
        <v>197</v>
      </c>
      <c r="R5075" s="1" t="s">
        <v>150</v>
      </c>
      <c r="S5075" s="1" t="s">
        <v>10019</v>
      </c>
      <c r="T5075" s="1" t="s">
        <v>33491</v>
      </c>
      <c r="U5075" s="1" t="s">
        <v>1777</v>
      </c>
      <c r="V5075" s="1" t="s">
        <v>140</v>
      </c>
      <c r="W5075" s="1" t="s">
        <v>94</v>
      </c>
      <c r="X5075" t="str">
        <f t="shared" si="554"/>
        <v>Complete</v>
      </c>
      <c r="Y5075">
        <f>MAX(0,100-IF(G5075="Invalid",Config!$B$5,0)-IF(I5075="Invalid",Config!$B$6,0)-IF(X5075="Incomplete",Config!$B$7,0)-IF(AF5075="Yes",Config!$B$37,0))</f>
        <v>100</v>
      </c>
      <c r="Z5075" s="1">
        <f>IF(OR(TRIM(B5075)="",COUNTIF(Config!$B$15:$B$19,B5075)&gt;0),1,0)+IF(OR(TRIM(C5075)="",COUNTIF(Config!$B$15:$B$19,C5075)&gt;0),1,0)+IF(OR(TRIM(F5075)="",COUNTIF(Config!$B$15:$B$19,F5075)&gt;0),1,0)+IF(OR(TRIM(H5075)="",COUNTIF(Config!$B$15:$B$19,H5075)&gt;0),1,0)+IF(OR(TRIM(E5075)="",COUNTIF(Config!$B$15:$B$19,E5075)&gt;0),1,0)+IF(OR(TRIM(K5075)="",COUNTIF(Config!$B$15:$B$19,K5075)&gt;0),1,0)+IF(OR(TRIM(P5075)="",COUNTIF(Config!$B$15:$B$19,P5075)&gt;0),1,0)+IF(OR(TRIM(R5075)="",COUNTIF(Config!$B$15:$B$19,R5075)&gt;0),1,0)</f>
        <v>0</v>
      </c>
      <c r="AA5075" s="1" cm="1">
        <f t="array" ref="AA5075">SUMPRODUCT(LEN(H5075)-LEN(SUBSTITUTE(H5075,{"0";"1";"2";"3";"4";"5";"6";"7";"8";"9"},"")))</f>
        <v>12</v>
      </c>
      <c r="AC5075" t="str">
        <f t="shared" si="555"/>
        <v/>
      </c>
      <c r="AD5075">
        <f t="shared" si="556"/>
        <v>1</v>
      </c>
      <c r="AE5075">
        <f t="shared" si="557"/>
        <v>1</v>
      </c>
      <c r="AF5075" t="str">
        <f t="shared" si="558"/>
        <v>No</v>
      </c>
      <c r="AG5075">
        <f t="shared" ca="1" si="559"/>
        <v>37</v>
      </c>
      <c r="AH5075" t="str">
        <f ca="1">IF(OR(V5075="",AG5075=""),"Yes",IF(AG5075&gt;Config!$B$41,"Yes","No"))</f>
        <v>No</v>
      </c>
    </row>
    <row r="5076" spans="1:34" x14ac:dyDescent="0.25">
      <c r="A5076" s="1" t="s">
        <v>33492</v>
      </c>
      <c r="B5076" s="1" t="s">
        <v>2127</v>
      </c>
      <c r="C5076" s="1" t="s">
        <v>679</v>
      </c>
      <c r="D5076" s="1" t="s">
        <v>33493</v>
      </c>
      <c r="E5076" s="1" t="s">
        <v>477</v>
      </c>
      <c r="F5076" s="1" t="s">
        <v>33494</v>
      </c>
      <c r="G5076" t="str">
        <f t="shared" si="553"/>
        <v>Valid</v>
      </c>
      <c r="H5076" s="1" t="s">
        <v>33495</v>
      </c>
      <c r="I5076" t="str" cm="1">
        <f t="array" ref="I5076">IF(OR(TRIM(H5076)="",ISNUMBER(SEARCH("#",H5076)),AA5076&lt;Config!$B$8,SUMPRODUCT(--ISNUMBER(SEARCH({"a";"b";"c";"d";"e";"f";"g";"h";"i";"j";"k";"l";"m";"n";"o";"p";"q";"r";"s";"t";"u";"v";"w";"x";"y";"z"},H5076)))&gt;0),"Invalid","Valid")</f>
        <v>Valid</v>
      </c>
      <c r="J5076" s="1" t="s">
        <v>33496</v>
      </c>
      <c r="K5076" s="1" t="s">
        <v>425</v>
      </c>
      <c r="L5076" s="1" t="s">
        <v>67</v>
      </c>
      <c r="M5076" s="1" t="s">
        <v>165</v>
      </c>
      <c r="N5076" s="1" t="s">
        <v>224</v>
      </c>
      <c r="O5076" s="1" t="s">
        <v>32</v>
      </c>
      <c r="P5076" t="s">
        <v>87</v>
      </c>
      <c r="Q5076" s="1" t="s">
        <v>438</v>
      </c>
      <c r="R5076" s="1" t="s">
        <v>212</v>
      </c>
      <c r="S5076" s="1" t="s">
        <v>33497</v>
      </c>
      <c r="T5076" s="1" t="s">
        <v>33498</v>
      </c>
      <c r="U5076" s="1" t="s">
        <v>12042</v>
      </c>
      <c r="V5076" s="1" t="s">
        <v>22502</v>
      </c>
      <c r="W5076" s="1" t="s">
        <v>40</v>
      </c>
      <c r="X5076" t="str">
        <f t="shared" si="554"/>
        <v>Complete</v>
      </c>
      <c r="Y5076">
        <f>MAX(0,100-IF(G5076="Invalid",Config!$B$5,0)-IF(I5076="Invalid",Config!$B$6,0)-IF(X5076="Incomplete",Config!$B$7,0)-IF(AF5076="Yes",Config!$B$37,0))</f>
        <v>100</v>
      </c>
      <c r="Z5076" s="1">
        <f>IF(OR(TRIM(B5076)="",COUNTIF(Config!$B$15:$B$19,B5076)&gt;0),1,0)+IF(OR(TRIM(C5076)="",COUNTIF(Config!$B$15:$B$19,C5076)&gt;0),1,0)+IF(OR(TRIM(F5076)="",COUNTIF(Config!$B$15:$B$19,F5076)&gt;0),1,0)+IF(OR(TRIM(H5076)="",COUNTIF(Config!$B$15:$B$19,H5076)&gt;0),1,0)+IF(OR(TRIM(E5076)="",COUNTIF(Config!$B$15:$B$19,E5076)&gt;0),1,0)+IF(OR(TRIM(K5076)="",COUNTIF(Config!$B$15:$B$19,K5076)&gt;0),1,0)+IF(OR(TRIM(P5076)="",COUNTIF(Config!$B$15:$B$19,P5076)&gt;0),1,0)+IF(OR(TRIM(R5076)="",COUNTIF(Config!$B$15:$B$19,R5076)&gt;0),1,0)</f>
        <v>0</v>
      </c>
      <c r="AA5076" s="1" cm="1">
        <f t="array" ref="AA5076">SUMPRODUCT(LEN(H5076)-LEN(SUBSTITUTE(H5076,{"0";"1";"2";"3";"4";"5";"6";"7";"8";"9"},"")))</f>
        <v>11</v>
      </c>
      <c r="AC5076" t="str">
        <f t="shared" si="555"/>
        <v/>
      </c>
      <c r="AD5076">
        <f t="shared" si="556"/>
        <v>1</v>
      </c>
      <c r="AE5076">
        <f t="shared" si="557"/>
        <v>1</v>
      </c>
      <c r="AF5076" t="str">
        <f t="shared" si="558"/>
        <v>No</v>
      </c>
      <c r="AG5076">
        <f t="shared" ca="1" si="559"/>
        <v>536</v>
      </c>
      <c r="AH5076" t="str">
        <f ca="1">IF(OR(V5076="",AG5076=""),"Yes",IF(AG5076&gt;Config!$B$41,"Yes","No"))</f>
        <v>Yes</v>
      </c>
    </row>
    <row r="5077" spans="1:34" x14ac:dyDescent="0.25">
      <c r="A5077" s="1" t="s">
        <v>33499</v>
      </c>
      <c r="B5077" s="1" t="s">
        <v>218</v>
      </c>
      <c r="C5077" s="1" t="s">
        <v>1068</v>
      </c>
      <c r="D5077" s="1" t="s">
        <v>27468</v>
      </c>
      <c r="E5077" s="1" t="s">
        <v>34720</v>
      </c>
      <c r="F5077" s="1" t="s">
        <v>33500</v>
      </c>
      <c r="G5077" t="str">
        <f t="shared" si="553"/>
        <v>Valid</v>
      </c>
      <c r="H5077" s="1" t="s">
        <v>33501</v>
      </c>
      <c r="I5077" t="str" cm="1">
        <f t="array" ref="I5077">IF(OR(TRIM(H5077)="",ISNUMBER(SEARCH("#",H5077)),AA5077&lt;Config!$B$8,SUMPRODUCT(--ISNUMBER(SEARCH({"a";"b";"c";"d";"e";"f";"g";"h";"i";"j";"k";"l";"m";"n";"o";"p";"q";"r";"s";"t";"u";"v";"w";"x";"y";"z"},H5077)))&gt;0),"Invalid","Valid")</f>
        <v>Valid</v>
      </c>
      <c r="J5077" s="1" t="s">
        <v>33502</v>
      </c>
      <c r="K5077" s="1" t="s">
        <v>378</v>
      </c>
      <c r="L5077" s="1" t="s">
        <v>67</v>
      </c>
      <c r="M5077" s="1" t="s">
        <v>118</v>
      </c>
      <c r="N5077" s="1" t="s">
        <v>51</v>
      </c>
      <c r="O5077" s="1" t="s">
        <v>69</v>
      </c>
      <c r="P5077" t="s">
        <v>87</v>
      </c>
      <c r="Q5077" s="1" t="s">
        <v>166</v>
      </c>
      <c r="R5077" s="1" t="s">
        <v>212</v>
      </c>
      <c r="S5077" s="1" t="s">
        <v>18125</v>
      </c>
      <c r="T5077" s="1" t="s">
        <v>33503</v>
      </c>
      <c r="U5077" s="1" t="s">
        <v>7951</v>
      </c>
      <c r="V5077" s="1" t="s">
        <v>140</v>
      </c>
      <c r="W5077" s="1" t="s">
        <v>94</v>
      </c>
      <c r="X5077" t="str">
        <f t="shared" si="554"/>
        <v>Complete</v>
      </c>
      <c r="Y5077">
        <f>MAX(0,100-IF(G5077="Invalid",Config!$B$5,0)-IF(I5077="Invalid",Config!$B$6,0)-IF(X5077="Incomplete",Config!$B$7,0)-IF(AF5077="Yes",Config!$B$37,0))</f>
        <v>100</v>
      </c>
      <c r="Z5077" s="1">
        <f>IF(OR(TRIM(B5077)="",COUNTIF(Config!$B$15:$B$19,B5077)&gt;0),1,0)+IF(OR(TRIM(C5077)="",COUNTIF(Config!$B$15:$B$19,C5077)&gt;0),1,0)+IF(OR(TRIM(F5077)="",COUNTIF(Config!$B$15:$B$19,F5077)&gt;0),1,0)+IF(OR(TRIM(H5077)="",COUNTIF(Config!$B$15:$B$19,H5077)&gt;0),1,0)+IF(OR(TRIM(E5077)="",COUNTIF(Config!$B$15:$B$19,E5077)&gt;0),1,0)+IF(OR(TRIM(K5077)="",COUNTIF(Config!$B$15:$B$19,K5077)&gt;0),1,0)+IF(OR(TRIM(P5077)="",COUNTIF(Config!$B$15:$B$19,P5077)&gt;0),1,0)+IF(OR(TRIM(R5077)="",COUNTIF(Config!$B$15:$B$19,R5077)&gt;0),1,0)</f>
        <v>0</v>
      </c>
      <c r="AA5077" s="1" cm="1">
        <f t="array" ref="AA5077">SUMPRODUCT(LEN(H5077)-LEN(SUBSTITUTE(H5077,{"0";"1";"2";"3";"4";"5";"6";"7";"8";"9"},"")))</f>
        <v>11</v>
      </c>
      <c r="AC5077" t="str">
        <f t="shared" si="555"/>
        <v/>
      </c>
      <c r="AD5077">
        <f t="shared" si="556"/>
        <v>1</v>
      </c>
      <c r="AE5077">
        <f t="shared" si="557"/>
        <v>1</v>
      </c>
      <c r="AF5077" t="str">
        <f t="shared" si="558"/>
        <v>No</v>
      </c>
      <c r="AG5077">
        <f t="shared" ca="1" si="559"/>
        <v>37</v>
      </c>
      <c r="AH5077" t="str">
        <f ca="1">IF(OR(V5077="",AG5077=""),"Yes",IF(AG5077&gt;Config!$B$41,"Yes","No"))</f>
        <v>No</v>
      </c>
    </row>
    <row r="5078" spans="1:34" x14ac:dyDescent="0.25">
      <c r="A5078" s="1" t="s">
        <v>33504</v>
      </c>
      <c r="B5078" s="1" t="s">
        <v>3863</v>
      </c>
      <c r="C5078" s="1" t="s">
        <v>97</v>
      </c>
      <c r="D5078" s="1" t="s">
        <v>35825</v>
      </c>
      <c r="E5078" s="1" t="s">
        <v>35104</v>
      </c>
      <c r="F5078" s="1" t="s">
        <v>33505</v>
      </c>
      <c r="G5078" t="str">
        <f t="shared" si="553"/>
        <v>Valid</v>
      </c>
      <c r="H5078" s="1" t="s">
        <v>33506</v>
      </c>
      <c r="I5078" t="str" cm="1">
        <f t="array" ref="I5078">IF(OR(TRIM(H5078)="",ISNUMBER(SEARCH("#",H5078)),AA5078&lt;Config!$B$8,SUMPRODUCT(--ISNUMBER(SEARCH({"a";"b";"c";"d";"e";"f";"g";"h";"i";"j";"k";"l";"m";"n";"o";"p";"q";"r";"s";"t";"u";"v";"w";"x";"y";"z"},H5078)))&gt;0),"Invalid","Valid")</f>
        <v>Valid</v>
      </c>
      <c r="J5078" s="1" t="s">
        <v>33507</v>
      </c>
      <c r="K5078" s="1" t="s">
        <v>28</v>
      </c>
      <c r="L5078" s="1" t="s">
        <v>265</v>
      </c>
      <c r="M5078" s="1" t="s">
        <v>33825</v>
      </c>
      <c r="N5078" s="1" t="s">
        <v>713</v>
      </c>
      <c r="O5078" s="1" t="s">
        <v>180</v>
      </c>
      <c r="P5078" t="s">
        <v>87</v>
      </c>
      <c r="Q5078" s="1" t="s">
        <v>438</v>
      </c>
      <c r="R5078" s="1" t="s">
        <v>550</v>
      </c>
      <c r="S5078" s="1" t="s">
        <v>28228</v>
      </c>
      <c r="T5078" s="1" t="s">
        <v>33508</v>
      </c>
      <c r="U5078" s="1" t="s">
        <v>14239</v>
      </c>
      <c r="V5078" s="1" t="s">
        <v>1145</v>
      </c>
      <c r="W5078" s="1" t="s">
        <v>75</v>
      </c>
      <c r="X5078" t="str">
        <f t="shared" si="554"/>
        <v>Complete</v>
      </c>
      <c r="Y5078">
        <f>MAX(0,100-IF(G5078="Invalid",Config!$B$5,0)-IF(I5078="Invalid",Config!$B$6,0)-IF(X5078="Incomplete",Config!$B$7,0)-IF(AF5078="Yes",Config!$B$37,0))</f>
        <v>100</v>
      </c>
      <c r="Z5078" s="1">
        <f>IF(OR(TRIM(B5078)="",COUNTIF(Config!$B$15:$B$19,B5078)&gt;0),1,0)+IF(OR(TRIM(C5078)="",COUNTIF(Config!$B$15:$B$19,C5078)&gt;0),1,0)+IF(OR(TRIM(F5078)="",COUNTIF(Config!$B$15:$B$19,F5078)&gt;0),1,0)+IF(OR(TRIM(H5078)="",COUNTIF(Config!$B$15:$B$19,H5078)&gt;0),1,0)+IF(OR(TRIM(E5078)="",COUNTIF(Config!$B$15:$B$19,E5078)&gt;0),1,0)+IF(OR(TRIM(K5078)="",COUNTIF(Config!$B$15:$B$19,K5078)&gt;0),1,0)+IF(OR(TRIM(P5078)="",COUNTIF(Config!$B$15:$B$19,P5078)&gt;0),1,0)+IF(OR(TRIM(R5078)="",COUNTIF(Config!$B$15:$B$19,R5078)&gt;0),1,0)</f>
        <v>0</v>
      </c>
      <c r="AA5078" s="1" cm="1">
        <f t="array" ref="AA5078">SUMPRODUCT(LEN(H5078)-LEN(SUBSTITUTE(H5078,{"0";"1";"2";"3";"4";"5";"6";"7";"8";"9"},"")))</f>
        <v>10</v>
      </c>
      <c r="AC5078" t="str">
        <f t="shared" si="555"/>
        <v/>
      </c>
      <c r="AD5078">
        <f t="shared" si="556"/>
        <v>1</v>
      </c>
      <c r="AE5078">
        <f t="shared" si="557"/>
        <v>1</v>
      </c>
      <c r="AF5078" t="str">
        <f t="shared" si="558"/>
        <v>No</v>
      </c>
      <c r="AG5078">
        <f t="shared" ca="1" si="559"/>
        <v>37</v>
      </c>
      <c r="AH5078" t="str">
        <f ca="1">IF(OR(V5078="",AG5078=""),"Yes",IF(AG5078&gt;Config!$B$41,"Yes","No"))</f>
        <v>No</v>
      </c>
    </row>
    <row r="5079" spans="1:34" x14ac:dyDescent="0.25">
      <c r="A5079" s="1" t="s">
        <v>33509</v>
      </c>
      <c r="B5079" s="1" t="s">
        <v>33815</v>
      </c>
      <c r="C5079" s="1" t="s">
        <v>985</v>
      </c>
      <c r="D5079" s="1" t="s">
        <v>985</v>
      </c>
      <c r="E5079" s="1" t="s">
        <v>310</v>
      </c>
      <c r="F5079" s="1" t="s">
        <v>33510</v>
      </c>
      <c r="G5079" t="str">
        <f t="shared" si="553"/>
        <v>Valid</v>
      </c>
      <c r="H5079" s="1" t="s">
        <v>33511</v>
      </c>
      <c r="I5079" t="str" cm="1">
        <f t="array" ref="I5079">IF(OR(TRIM(H5079)="",ISNUMBER(SEARCH("#",H5079)),AA5079&lt;Config!$B$8,SUMPRODUCT(--ISNUMBER(SEARCH({"a";"b";"c";"d";"e";"f";"g";"h";"i";"j";"k";"l";"m";"n";"o";"p";"q";"r";"s";"t";"u";"v";"w";"x";"y";"z"},H5079)))&gt;0),"Invalid","Valid")</f>
        <v>Valid</v>
      </c>
      <c r="J5079" s="1" t="s">
        <v>33512</v>
      </c>
      <c r="K5079" s="1" t="s">
        <v>28</v>
      </c>
      <c r="L5079" s="1" t="s">
        <v>450</v>
      </c>
      <c r="M5079" s="1" t="s">
        <v>30</v>
      </c>
      <c r="N5079" s="1" t="s">
        <v>224</v>
      </c>
      <c r="O5079" s="1" t="s">
        <v>149</v>
      </c>
      <c r="P5079" t="s">
        <v>53</v>
      </c>
      <c r="Q5079" s="1" t="s">
        <v>54</v>
      </c>
      <c r="R5079" s="1" t="s">
        <v>55</v>
      </c>
      <c r="S5079" s="1" t="s">
        <v>3841</v>
      </c>
      <c r="T5079" s="1" t="s">
        <v>33513</v>
      </c>
      <c r="U5079" s="1" t="s">
        <v>2555</v>
      </c>
      <c r="V5079" s="1" t="s">
        <v>33514</v>
      </c>
      <c r="W5079" s="1" t="s">
        <v>75</v>
      </c>
      <c r="X5079" t="str">
        <f t="shared" si="554"/>
        <v>Incomplete</v>
      </c>
      <c r="Y5079">
        <f>MAX(0,100-IF(G5079="Invalid",Config!$B$5,0)-IF(I5079="Invalid",Config!$B$6,0)-IF(X5079="Incomplete",Config!$B$7,0)-IF(AF5079="Yes",Config!$B$37,0))</f>
        <v>60</v>
      </c>
      <c r="Z5079" s="1">
        <f>IF(OR(TRIM(B5079)="",COUNTIF(Config!$B$15:$B$19,B5079)&gt;0),1,0)+IF(OR(TRIM(C5079)="",COUNTIF(Config!$B$15:$B$19,C5079)&gt;0),1,0)+IF(OR(TRIM(F5079)="",COUNTIF(Config!$B$15:$B$19,F5079)&gt;0),1,0)+IF(OR(TRIM(H5079)="",COUNTIF(Config!$B$15:$B$19,H5079)&gt;0),1,0)+IF(OR(TRIM(E5079)="",COUNTIF(Config!$B$15:$B$19,E5079)&gt;0),1,0)+IF(OR(TRIM(K5079)="",COUNTIF(Config!$B$15:$B$19,K5079)&gt;0),1,0)+IF(OR(TRIM(P5079)="",COUNTIF(Config!$B$15:$B$19,P5079)&gt;0),1,0)+IF(OR(TRIM(R5079)="",COUNTIF(Config!$B$15:$B$19,R5079)&gt;0),1,0)</f>
        <v>1</v>
      </c>
      <c r="AA5079" s="1" cm="1">
        <f t="array" ref="AA5079">SUMPRODUCT(LEN(H5079)-LEN(SUBSTITUTE(H5079,{"0";"1";"2";"3";"4";"5";"6";"7";"8";"9"},"")))</f>
        <v>12</v>
      </c>
      <c r="AC5079" t="str">
        <f t="shared" si="555"/>
        <v>Incomplete Profile</v>
      </c>
      <c r="AD5079">
        <f t="shared" si="556"/>
        <v>1</v>
      </c>
      <c r="AE5079">
        <f t="shared" si="557"/>
        <v>1</v>
      </c>
      <c r="AF5079" t="str">
        <f t="shared" si="558"/>
        <v>No</v>
      </c>
      <c r="AG5079">
        <f t="shared" ca="1" si="559"/>
        <v>410</v>
      </c>
      <c r="AH5079" t="str">
        <f ca="1">IF(OR(V5079="",AG5079=""),"Yes",IF(AG5079&gt;Config!$B$41,"Yes","No"))</f>
        <v>Yes</v>
      </c>
    </row>
    <row r="5080" spans="1:34" x14ac:dyDescent="0.25">
      <c r="A5080" s="1" t="s">
        <v>33515</v>
      </c>
      <c r="B5080" s="1" t="s">
        <v>1293</v>
      </c>
      <c r="C5080" s="1" t="s">
        <v>398</v>
      </c>
      <c r="D5080" s="1" t="s">
        <v>4829</v>
      </c>
      <c r="E5080" s="1" t="s">
        <v>35826</v>
      </c>
      <c r="F5080" s="1" t="s">
        <v>33516</v>
      </c>
      <c r="G5080" t="str">
        <f t="shared" si="553"/>
        <v>Valid</v>
      </c>
      <c r="H5080" s="1" t="s">
        <v>831</v>
      </c>
      <c r="I5080" t="str" cm="1">
        <f t="array" ref="I5080">IF(OR(TRIM(H5080)="",ISNUMBER(SEARCH("#",H5080)),AA5080&lt;Config!$B$8,SUMPRODUCT(--ISNUMBER(SEARCH({"a";"b";"c";"d";"e";"f";"g";"h";"i";"j";"k";"l";"m";"n";"o";"p";"q";"r";"s";"t";"u";"v";"w";"x";"y";"z"},H5080)))&gt;0),"Invalid","Valid")</f>
        <v>Valid</v>
      </c>
      <c r="J5080" s="1" t="s">
        <v>33517</v>
      </c>
      <c r="K5080" s="1" t="s">
        <v>1001</v>
      </c>
      <c r="L5080" s="1" t="s">
        <v>265</v>
      </c>
      <c r="M5080" s="1" t="s">
        <v>50</v>
      </c>
      <c r="N5080" s="1" t="s">
        <v>148</v>
      </c>
      <c r="O5080" s="1" t="s">
        <v>69</v>
      </c>
      <c r="P5080" t="s">
        <v>328</v>
      </c>
      <c r="Q5080" s="1" t="s">
        <v>329</v>
      </c>
      <c r="R5080" s="1" t="s">
        <v>571</v>
      </c>
      <c r="S5080" s="1" t="s">
        <v>2320</v>
      </c>
      <c r="T5080" s="1" t="s">
        <v>33518</v>
      </c>
      <c r="U5080" s="1" t="s">
        <v>2631</v>
      </c>
      <c r="V5080" s="1" t="s">
        <v>3680</v>
      </c>
      <c r="W5080" s="1" t="s">
        <v>75</v>
      </c>
      <c r="X5080" t="str">
        <f t="shared" si="554"/>
        <v>Complete</v>
      </c>
      <c r="Y5080">
        <f>MAX(0,100-IF(G5080="Invalid",Config!$B$5,0)-IF(I5080="Invalid",Config!$B$6,0)-IF(X5080="Incomplete",Config!$B$7,0)-IF(AF5080="Yes",Config!$B$37,0))</f>
        <v>75</v>
      </c>
      <c r="Z5080" s="1">
        <f>IF(OR(TRIM(B5080)="",COUNTIF(Config!$B$15:$B$19,B5080)&gt;0),1,0)+IF(OR(TRIM(C5080)="",COUNTIF(Config!$B$15:$B$19,C5080)&gt;0),1,0)+IF(OR(TRIM(F5080)="",COUNTIF(Config!$B$15:$B$19,F5080)&gt;0),1,0)+IF(OR(TRIM(H5080)="",COUNTIF(Config!$B$15:$B$19,H5080)&gt;0),1,0)+IF(OR(TRIM(E5080)="",COUNTIF(Config!$B$15:$B$19,E5080)&gt;0),1,0)+IF(OR(TRIM(K5080)="",COUNTIF(Config!$B$15:$B$19,K5080)&gt;0),1,0)+IF(OR(TRIM(P5080)="",COUNTIF(Config!$B$15:$B$19,P5080)&gt;0),1,0)+IF(OR(TRIM(R5080)="",COUNTIF(Config!$B$15:$B$19,R5080)&gt;0),1,0)</f>
        <v>0</v>
      </c>
      <c r="AA5080" s="1" cm="1">
        <f t="array" ref="AA5080">SUMPRODUCT(LEN(H5080)-LEN(SUBSTITUTE(H5080,{"0";"1";"2";"3";"4";"5";"6";"7";"8";"9"},"")))</f>
        <v>10</v>
      </c>
      <c r="AC5080" t="str">
        <f t="shared" si="555"/>
        <v>Potential Duplicate</v>
      </c>
      <c r="AD5080">
        <f t="shared" si="556"/>
        <v>1</v>
      </c>
      <c r="AE5080">
        <f t="shared" si="557"/>
        <v>2</v>
      </c>
      <c r="AF5080" t="str">
        <f t="shared" si="558"/>
        <v>Yes</v>
      </c>
      <c r="AG5080">
        <f t="shared" ca="1" si="559"/>
        <v>324</v>
      </c>
      <c r="AH5080" t="str">
        <f ca="1">IF(OR(V5080="",AG5080=""),"Yes",IF(AG5080&gt;Config!$B$41,"Yes","No"))</f>
        <v>No</v>
      </c>
    </row>
    <row r="5081" spans="1:34" x14ac:dyDescent="0.25">
      <c r="A5081" s="1" t="s">
        <v>33519</v>
      </c>
      <c r="B5081" s="1" t="s">
        <v>1858</v>
      </c>
      <c r="C5081" s="1" t="s">
        <v>323</v>
      </c>
      <c r="D5081" s="1" t="s">
        <v>20006</v>
      </c>
      <c r="E5081" s="1" t="s">
        <v>310</v>
      </c>
      <c r="F5081" s="1" t="s">
        <v>20007</v>
      </c>
      <c r="G5081" t="str">
        <f t="shared" si="553"/>
        <v>Valid</v>
      </c>
      <c r="H5081" s="1" t="s">
        <v>33520</v>
      </c>
      <c r="I5081" t="str" cm="1">
        <f t="array" ref="I5081">IF(OR(TRIM(H5081)="",ISNUMBER(SEARCH("#",H5081)),AA5081&lt;Config!$B$8,SUMPRODUCT(--ISNUMBER(SEARCH({"a";"b";"c";"d";"e";"f";"g";"h";"i";"j";"k";"l";"m";"n";"o";"p";"q";"r";"s";"t";"u";"v";"w";"x";"y";"z"},H5081)))&gt;0),"Invalid","Valid")</f>
        <v>Valid</v>
      </c>
      <c r="J5081" s="1" t="s">
        <v>33521</v>
      </c>
      <c r="K5081" s="1" t="s">
        <v>178</v>
      </c>
      <c r="L5081" s="1" t="s">
        <v>134</v>
      </c>
      <c r="M5081" s="1" t="s">
        <v>118</v>
      </c>
      <c r="N5081" s="1" t="s">
        <v>211</v>
      </c>
      <c r="O5081" s="1" t="s">
        <v>69</v>
      </c>
      <c r="P5081" t="s">
        <v>344</v>
      </c>
      <c r="Q5081" s="1" t="s">
        <v>345</v>
      </c>
      <c r="R5081" s="1" t="s">
        <v>1200</v>
      </c>
      <c r="S5081" s="1" t="s">
        <v>10709</v>
      </c>
      <c r="T5081" s="1" t="s">
        <v>33522</v>
      </c>
      <c r="U5081" s="1" t="s">
        <v>508</v>
      </c>
      <c r="V5081" s="1" t="s">
        <v>8653</v>
      </c>
      <c r="W5081" s="1" t="s">
        <v>384</v>
      </c>
      <c r="X5081" t="str">
        <f t="shared" si="554"/>
        <v>Complete</v>
      </c>
      <c r="Y5081">
        <f>MAX(0,100-IF(G5081="Invalid",Config!$B$5,0)-IF(I5081="Invalid",Config!$B$6,0)-IF(X5081="Incomplete",Config!$B$7,0)-IF(AF5081="Yes",Config!$B$37,0))</f>
        <v>75</v>
      </c>
      <c r="Z5081" s="1">
        <f>IF(OR(TRIM(B5081)="",COUNTIF(Config!$B$15:$B$19,B5081)&gt;0),1,0)+IF(OR(TRIM(C5081)="",COUNTIF(Config!$B$15:$B$19,C5081)&gt;0),1,0)+IF(OR(TRIM(F5081)="",COUNTIF(Config!$B$15:$B$19,F5081)&gt;0),1,0)+IF(OR(TRIM(H5081)="",COUNTIF(Config!$B$15:$B$19,H5081)&gt;0),1,0)+IF(OR(TRIM(E5081)="",COUNTIF(Config!$B$15:$B$19,E5081)&gt;0),1,0)+IF(OR(TRIM(K5081)="",COUNTIF(Config!$B$15:$B$19,K5081)&gt;0),1,0)+IF(OR(TRIM(P5081)="",COUNTIF(Config!$B$15:$B$19,P5081)&gt;0),1,0)+IF(OR(TRIM(R5081)="",COUNTIF(Config!$B$15:$B$19,R5081)&gt;0),1,0)</f>
        <v>0</v>
      </c>
      <c r="AA5081" s="1" cm="1">
        <f t="array" ref="AA5081">SUMPRODUCT(LEN(H5081)-LEN(SUBSTITUTE(H5081,{"0";"1";"2";"3";"4";"5";"6";"7";"8";"9"},"")))</f>
        <v>11</v>
      </c>
      <c r="AC5081" t="str">
        <f t="shared" si="555"/>
        <v>Potential Duplicate</v>
      </c>
      <c r="AD5081">
        <f t="shared" si="556"/>
        <v>2</v>
      </c>
      <c r="AE5081">
        <f t="shared" si="557"/>
        <v>1</v>
      </c>
      <c r="AF5081" t="str">
        <f t="shared" si="558"/>
        <v>Yes</v>
      </c>
      <c r="AG5081">
        <f t="shared" ca="1" si="559"/>
        <v>165</v>
      </c>
      <c r="AH5081" t="str">
        <f ca="1">IF(OR(V5081="",AG5081=""),"Yes",IF(AG5081&gt;Config!$B$41,"Yes","No"))</f>
        <v>No</v>
      </c>
    </row>
    <row r="5082" spans="1:34" x14ac:dyDescent="0.25">
      <c r="A5082" s="1" t="s">
        <v>33523</v>
      </c>
      <c r="B5082" s="1" t="s">
        <v>1006</v>
      </c>
      <c r="C5082" s="1" t="s">
        <v>157</v>
      </c>
      <c r="D5082" s="1" t="s">
        <v>33524</v>
      </c>
      <c r="E5082" s="1" t="s">
        <v>35827</v>
      </c>
      <c r="F5082" s="1" t="s">
        <v>33525</v>
      </c>
      <c r="G5082" t="str">
        <f t="shared" si="553"/>
        <v>Valid</v>
      </c>
      <c r="H5082" s="1" t="s">
        <v>33526</v>
      </c>
      <c r="I5082" t="str" cm="1">
        <f t="array" ref="I5082">IF(OR(TRIM(H5082)="",ISNUMBER(SEARCH("#",H5082)),AA5082&lt;Config!$B$8,SUMPRODUCT(--ISNUMBER(SEARCH({"a";"b";"c";"d";"e";"f";"g";"h";"i";"j";"k";"l";"m";"n";"o";"p";"q";"r";"s";"t";"u";"v";"w";"x";"y";"z"},H5082)))&gt;0),"Invalid","Valid")</f>
        <v>Valid</v>
      </c>
      <c r="J5082" s="1" t="s">
        <v>33527</v>
      </c>
      <c r="K5082" s="1" t="s">
        <v>625</v>
      </c>
      <c r="L5082" s="1" t="s">
        <v>134</v>
      </c>
      <c r="M5082" s="1" t="s">
        <v>33827</v>
      </c>
      <c r="N5082" s="1" t="s">
        <v>148</v>
      </c>
      <c r="O5082" s="1" t="s">
        <v>180</v>
      </c>
      <c r="P5082" t="s">
        <v>53</v>
      </c>
      <c r="Q5082" s="1" t="s">
        <v>197</v>
      </c>
      <c r="R5082" s="1" t="s">
        <v>55</v>
      </c>
      <c r="S5082" s="1" t="s">
        <v>33528</v>
      </c>
      <c r="T5082" s="1" t="s">
        <v>33529</v>
      </c>
      <c r="U5082" s="1" t="s">
        <v>15393</v>
      </c>
      <c r="V5082" s="1" t="s">
        <v>486</v>
      </c>
      <c r="W5082" s="1" t="s">
        <v>40</v>
      </c>
      <c r="X5082" t="str">
        <f t="shared" si="554"/>
        <v>Complete</v>
      </c>
      <c r="Y5082">
        <f>MAX(0,100-IF(G5082="Invalid",Config!$B$5,0)-IF(I5082="Invalid",Config!$B$6,0)-IF(X5082="Incomplete",Config!$B$7,0)-IF(AF5082="Yes",Config!$B$37,0))</f>
        <v>100</v>
      </c>
      <c r="Z5082" s="1">
        <f>IF(OR(TRIM(B5082)="",COUNTIF(Config!$B$15:$B$19,B5082)&gt;0),1,0)+IF(OR(TRIM(C5082)="",COUNTIF(Config!$B$15:$B$19,C5082)&gt;0),1,0)+IF(OR(TRIM(F5082)="",COUNTIF(Config!$B$15:$B$19,F5082)&gt;0),1,0)+IF(OR(TRIM(H5082)="",COUNTIF(Config!$B$15:$B$19,H5082)&gt;0),1,0)+IF(OR(TRIM(E5082)="",COUNTIF(Config!$B$15:$B$19,E5082)&gt;0),1,0)+IF(OR(TRIM(K5082)="",COUNTIF(Config!$B$15:$B$19,K5082)&gt;0),1,0)+IF(OR(TRIM(P5082)="",COUNTIF(Config!$B$15:$B$19,P5082)&gt;0),1,0)+IF(OR(TRIM(R5082)="",COUNTIF(Config!$B$15:$B$19,R5082)&gt;0),1,0)</f>
        <v>0</v>
      </c>
      <c r="AA5082" s="1" cm="1">
        <f t="array" ref="AA5082">SUMPRODUCT(LEN(H5082)-LEN(SUBSTITUTE(H5082,{"0";"1";"2";"3";"4";"5";"6";"7";"8";"9"},"")))</f>
        <v>10</v>
      </c>
      <c r="AC5082" t="str">
        <f t="shared" si="555"/>
        <v/>
      </c>
      <c r="AD5082">
        <f t="shared" si="556"/>
        <v>1</v>
      </c>
      <c r="AE5082">
        <f t="shared" si="557"/>
        <v>1</v>
      </c>
      <c r="AF5082" t="str">
        <f t="shared" si="558"/>
        <v>No</v>
      </c>
      <c r="AG5082">
        <f t="shared" ca="1" si="559"/>
        <v>178</v>
      </c>
      <c r="AH5082" t="str">
        <f ca="1">IF(OR(V5082="",AG5082=""),"Yes",IF(AG5082&gt;Config!$B$41,"Yes","No"))</f>
        <v>No</v>
      </c>
    </row>
    <row r="5083" spans="1:34" x14ac:dyDescent="0.25">
      <c r="A5083" s="1" t="s">
        <v>33530</v>
      </c>
      <c r="B5083" s="1" t="s">
        <v>172</v>
      </c>
      <c r="C5083" s="1" t="s">
        <v>219</v>
      </c>
      <c r="D5083" s="1" t="s">
        <v>33531</v>
      </c>
      <c r="E5083" s="1" t="s">
        <v>35828</v>
      </c>
      <c r="F5083" s="1" t="s">
        <v>33532</v>
      </c>
      <c r="G5083" t="str">
        <f t="shared" si="553"/>
        <v>Valid</v>
      </c>
      <c r="H5083" s="1" t="s">
        <v>33533</v>
      </c>
      <c r="I5083" t="str" cm="1">
        <f t="array" ref="I5083">IF(OR(TRIM(H5083)="",ISNUMBER(SEARCH("#",H5083)),AA5083&lt;Config!$B$8,SUMPRODUCT(--ISNUMBER(SEARCH({"a";"b";"c";"d";"e";"f";"g";"h";"i";"j";"k";"l";"m";"n";"o";"p";"q";"r";"s";"t";"u";"v";"w";"x";"y";"z"},H5083)))&gt;0),"Invalid","Valid")</f>
        <v>Valid</v>
      </c>
      <c r="J5083" s="1" t="s">
        <v>33534</v>
      </c>
      <c r="K5083" s="1" t="s">
        <v>264</v>
      </c>
      <c r="L5083" s="1" t="s">
        <v>67</v>
      </c>
      <c r="M5083" s="1" t="s">
        <v>85</v>
      </c>
      <c r="N5083" s="1" t="s">
        <v>713</v>
      </c>
      <c r="O5083" s="1" t="s">
        <v>180</v>
      </c>
      <c r="P5083" t="s">
        <v>53</v>
      </c>
      <c r="Q5083" s="1" t="s">
        <v>181</v>
      </c>
      <c r="R5083" s="1" t="s">
        <v>55</v>
      </c>
      <c r="S5083" s="1" t="s">
        <v>33535</v>
      </c>
      <c r="T5083" s="1" t="s">
        <v>33536</v>
      </c>
      <c r="U5083" s="1" t="s">
        <v>33537</v>
      </c>
      <c r="V5083" s="1" t="s">
        <v>1676</v>
      </c>
      <c r="W5083" s="1" t="s">
        <v>384</v>
      </c>
      <c r="X5083" t="str">
        <f t="shared" si="554"/>
        <v>Complete</v>
      </c>
      <c r="Y5083">
        <f>MAX(0,100-IF(G5083="Invalid",Config!$B$5,0)-IF(I5083="Invalid",Config!$B$6,0)-IF(X5083="Incomplete",Config!$B$7,0)-IF(AF5083="Yes",Config!$B$37,0))</f>
        <v>100</v>
      </c>
      <c r="Z5083" s="1">
        <f>IF(OR(TRIM(B5083)="",COUNTIF(Config!$B$15:$B$19,B5083)&gt;0),1,0)+IF(OR(TRIM(C5083)="",COUNTIF(Config!$B$15:$B$19,C5083)&gt;0),1,0)+IF(OR(TRIM(F5083)="",COUNTIF(Config!$B$15:$B$19,F5083)&gt;0),1,0)+IF(OR(TRIM(H5083)="",COUNTIF(Config!$B$15:$B$19,H5083)&gt;0),1,0)+IF(OR(TRIM(E5083)="",COUNTIF(Config!$B$15:$B$19,E5083)&gt;0),1,0)+IF(OR(TRIM(K5083)="",COUNTIF(Config!$B$15:$B$19,K5083)&gt;0),1,0)+IF(OR(TRIM(P5083)="",COUNTIF(Config!$B$15:$B$19,P5083)&gt;0),1,0)+IF(OR(TRIM(R5083)="",COUNTIF(Config!$B$15:$B$19,R5083)&gt;0),1,0)</f>
        <v>0</v>
      </c>
      <c r="AA5083" s="1" cm="1">
        <f t="array" ref="AA5083">SUMPRODUCT(LEN(H5083)-LEN(SUBSTITUTE(H5083,{"0";"1";"2";"3";"4";"5";"6";"7";"8";"9"},"")))</f>
        <v>12</v>
      </c>
      <c r="AC5083" t="str">
        <f t="shared" si="555"/>
        <v/>
      </c>
      <c r="AD5083">
        <f t="shared" si="556"/>
        <v>1</v>
      </c>
      <c r="AE5083">
        <f t="shared" si="557"/>
        <v>1</v>
      </c>
      <c r="AF5083" t="str">
        <f t="shared" si="558"/>
        <v>No</v>
      </c>
      <c r="AG5083">
        <f t="shared" ca="1" si="559"/>
        <v>37</v>
      </c>
      <c r="AH5083" t="str">
        <f ca="1">IF(OR(V5083="",AG5083=""),"Yes",IF(AG5083&gt;Config!$B$41,"Yes","No"))</f>
        <v>No</v>
      </c>
    </row>
    <row r="5084" spans="1:34" x14ac:dyDescent="0.25">
      <c r="A5084" s="1" t="s">
        <v>33538</v>
      </c>
      <c r="B5084" s="1" t="s">
        <v>77</v>
      </c>
      <c r="C5084" s="1" t="s">
        <v>245</v>
      </c>
      <c r="D5084" s="1" t="s">
        <v>33539</v>
      </c>
      <c r="E5084" s="1" t="s">
        <v>35829</v>
      </c>
      <c r="F5084" s="1" t="s">
        <v>33540</v>
      </c>
      <c r="G5084" t="str">
        <f t="shared" si="553"/>
        <v>Valid</v>
      </c>
      <c r="H5084" s="1" t="s">
        <v>33541</v>
      </c>
      <c r="I5084" t="str" cm="1">
        <f t="array" ref="I5084">IF(OR(TRIM(H5084)="",ISNUMBER(SEARCH("#",H5084)),AA5084&lt;Config!$B$8,SUMPRODUCT(--ISNUMBER(SEARCH({"a";"b";"c";"d";"e";"f";"g";"h";"i";"j";"k";"l";"m";"n";"o";"p";"q";"r";"s";"t";"u";"v";"w";"x";"y";"z"},H5084)))&gt;0),"Invalid","Valid")</f>
        <v>Valid</v>
      </c>
      <c r="J5084" s="1" t="s">
        <v>33542</v>
      </c>
      <c r="K5084" s="1" t="s">
        <v>378</v>
      </c>
      <c r="L5084" s="1" t="s">
        <v>265</v>
      </c>
      <c r="M5084" s="1" t="s">
        <v>343</v>
      </c>
      <c r="N5084" s="1" t="s">
        <v>252</v>
      </c>
      <c r="O5084" s="1" t="s">
        <v>196</v>
      </c>
      <c r="P5084" t="s">
        <v>104</v>
      </c>
      <c r="Q5084" s="1" t="s">
        <v>105</v>
      </c>
      <c r="R5084" s="1" t="s">
        <v>833</v>
      </c>
      <c r="S5084" s="1" t="s">
        <v>1937</v>
      </c>
      <c r="T5084" s="1" t="s">
        <v>33543</v>
      </c>
      <c r="U5084" s="1" t="s">
        <v>1093</v>
      </c>
      <c r="V5084" s="1" t="s">
        <v>33544</v>
      </c>
      <c r="W5084" s="1" t="s">
        <v>141</v>
      </c>
      <c r="X5084" t="str">
        <f t="shared" si="554"/>
        <v>Complete</v>
      </c>
      <c r="Y5084">
        <f>MAX(0,100-IF(G5084="Invalid",Config!$B$5,0)-IF(I5084="Invalid",Config!$B$6,0)-IF(X5084="Incomplete",Config!$B$7,0)-IF(AF5084="Yes",Config!$B$37,0))</f>
        <v>100</v>
      </c>
      <c r="Z5084" s="1">
        <f>IF(OR(TRIM(B5084)="",COUNTIF(Config!$B$15:$B$19,B5084)&gt;0),1,0)+IF(OR(TRIM(C5084)="",COUNTIF(Config!$B$15:$B$19,C5084)&gt;0),1,0)+IF(OR(TRIM(F5084)="",COUNTIF(Config!$B$15:$B$19,F5084)&gt;0),1,0)+IF(OR(TRIM(H5084)="",COUNTIF(Config!$B$15:$B$19,H5084)&gt;0),1,0)+IF(OR(TRIM(E5084)="",COUNTIF(Config!$B$15:$B$19,E5084)&gt;0),1,0)+IF(OR(TRIM(K5084)="",COUNTIF(Config!$B$15:$B$19,K5084)&gt;0),1,0)+IF(OR(TRIM(P5084)="",COUNTIF(Config!$B$15:$B$19,P5084)&gt;0),1,0)+IF(OR(TRIM(R5084)="",COUNTIF(Config!$B$15:$B$19,R5084)&gt;0),1,0)</f>
        <v>0</v>
      </c>
      <c r="AA5084" s="1" cm="1">
        <f t="array" ref="AA5084">SUMPRODUCT(LEN(H5084)-LEN(SUBSTITUTE(H5084,{"0";"1";"2";"3";"4";"5";"6";"7";"8";"9"},"")))</f>
        <v>11</v>
      </c>
      <c r="AC5084" t="str">
        <f t="shared" si="555"/>
        <v/>
      </c>
      <c r="AD5084">
        <f t="shared" si="556"/>
        <v>1</v>
      </c>
      <c r="AE5084">
        <f t="shared" si="557"/>
        <v>1</v>
      </c>
      <c r="AF5084" t="str">
        <f t="shared" si="558"/>
        <v>No</v>
      </c>
      <c r="AG5084">
        <f t="shared" ca="1" si="559"/>
        <v>542</v>
      </c>
      <c r="AH5084" t="str">
        <f ca="1">IF(OR(V5084="",AG5084=""),"Yes",IF(AG5084&gt;Config!$B$41,"Yes","No"))</f>
        <v>Yes</v>
      </c>
    </row>
    <row r="5085" spans="1:34" x14ac:dyDescent="0.25">
      <c r="A5085" s="1" t="s">
        <v>33545</v>
      </c>
      <c r="B5085" s="1" t="s">
        <v>1624</v>
      </c>
      <c r="C5085" s="1" t="s">
        <v>1007</v>
      </c>
      <c r="D5085" s="1" t="s">
        <v>5292</v>
      </c>
      <c r="E5085" s="1" t="s">
        <v>35209</v>
      </c>
      <c r="F5085" s="1" t="s">
        <v>33546</v>
      </c>
      <c r="G5085" t="str">
        <f t="shared" si="553"/>
        <v>Valid</v>
      </c>
      <c r="H5085" s="1" t="s">
        <v>33547</v>
      </c>
      <c r="I5085" t="str" cm="1">
        <f t="array" ref="I5085">IF(OR(TRIM(H5085)="",ISNUMBER(SEARCH("#",H5085)),AA5085&lt;Config!$B$8,SUMPRODUCT(--ISNUMBER(SEARCH({"a";"b";"c";"d";"e";"f";"g";"h";"i";"j";"k";"l";"m";"n";"o";"p";"q";"r";"s";"t";"u";"v";"w";"x";"y";"z"},H5085)))&gt;0),"Invalid","Valid")</f>
        <v>Valid</v>
      </c>
      <c r="J5085" s="1" t="s">
        <v>131</v>
      </c>
      <c r="K5085" s="1" t="s">
        <v>48</v>
      </c>
      <c r="L5085" s="1" t="s">
        <v>179</v>
      </c>
      <c r="M5085" s="1" t="s">
        <v>391</v>
      </c>
      <c r="N5085" s="1" t="s">
        <v>86</v>
      </c>
      <c r="O5085" s="1" t="s">
        <v>69</v>
      </c>
      <c r="P5085" t="s">
        <v>314</v>
      </c>
      <c r="Q5085" s="1" t="s">
        <v>315</v>
      </c>
      <c r="R5085" s="1" t="s">
        <v>315</v>
      </c>
      <c r="S5085" s="1" t="s">
        <v>31164</v>
      </c>
      <c r="T5085" s="1" t="s">
        <v>33548</v>
      </c>
      <c r="U5085" s="1" t="s">
        <v>6865</v>
      </c>
      <c r="V5085" s="1" t="s">
        <v>8517</v>
      </c>
      <c r="W5085" s="1" t="s">
        <v>293</v>
      </c>
      <c r="X5085" t="str">
        <f t="shared" si="554"/>
        <v>Complete</v>
      </c>
      <c r="Y5085">
        <f>MAX(0,100-IF(G5085="Invalid",Config!$B$5,0)-IF(I5085="Invalid",Config!$B$6,0)-IF(X5085="Incomplete",Config!$B$7,0)-IF(AF5085="Yes",Config!$B$37,0))</f>
        <v>100</v>
      </c>
      <c r="Z5085" s="1">
        <f>IF(OR(TRIM(B5085)="",COUNTIF(Config!$B$15:$B$19,B5085)&gt;0),1,0)+IF(OR(TRIM(C5085)="",COUNTIF(Config!$B$15:$B$19,C5085)&gt;0),1,0)+IF(OR(TRIM(F5085)="",COUNTIF(Config!$B$15:$B$19,F5085)&gt;0),1,0)+IF(OR(TRIM(H5085)="",COUNTIF(Config!$B$15:$B$19,H5085)&gt;0),1,0)+IF(OR(TRIM(E5085)="",COUNTIF(Config!$B$15:$B$19,E5085)&gt;0),1,0)+IF(OR(TRIM(K5085)="",COUNTIF(Config!$B$15:$B$19,K5085)&gt;0),1,0)+IF(OR(TRIM(P5085)="",COUNTIF(Config!$B$15:$B$19,P5085)&gt;0),1,0)+IF(OR(TRIM(R5085)="",COUNTIF(Config!$B$15:$B$19,R5085)&gt;0),1,0)</f>
        <v>0</v>
      </c>
      <c r="AA5085" s="1" cm="1">
        <f t="array" ref="AA5085">SUMPRODUCT(LEN(H5085)-LEN(SUBSTITUTE(H5085,{"0";"1";"2";"3";"4";"5";"6";"7";"8";"9"},"")))</f>
        <v>10</v>
      </c>
      <c r="AC5085" t="str">
        <f t="shared" si="555"/>
        <v/>
      </c>
      <c r="AD5085">
        <f t="shared" si="556"/>
        <v>1</v>
      </c>
      <c r="AE5085">
        <f t="shared" si="557"/>
        <v>1</v>
      </c>
      <c r="AF5085" t="str">
        <f t="shared" si="558"/>
        <v>No</v>
      </c>
      <c r="AG5085">
        <f t="shared" ca="1" si="559"/>
        <v>183</v>
      </c>
      <c r="AH5085" t="str">
        <f ca="1">IF(OR(V5085="",AG5085=""),"Yes",IF(AG5085&gt;Config!$B$41,"Yes","No"))</f>
        <v>No</v>
      </c>
    </row>
    <row r="5086" spans="1:34" x14ac:dyDescent="0.25">
      <c r="A5086" s="1" t="s">
        <v>33549</v>
      </c>
      <c r="B5086" s="1" t="s">
        <v>1858</v>
      </c>
      <c r="C5086" s="1" t="s">
        <v>337</v>
      </c>
      <c r="D5086" s="1" t="s">
        <v>9038</v>
      </c>
      <c r="E5086" s="1" t="s">
        <v>35830</v>
      </c>
      <c r="F5086" s="1" t="s">
        <v>33550</v>
      </c>
      <c r="G5086" t="str">
        <f t="shared" si="553"/>
        <v>Valid</v>
      </c>
      <c r="H5086" s="1" t="s">
        <v>33551</v>
      </c>
      <c r="I5086" t="str" cm="1">
        <f t="array" ref="I5086">IF(OR(TRIM(H5086)="",ISNUMBER(SEARCH("#",H5086)),AA5086&lt;Config!$B$8,SUMPRODUCT(--ISNUMBER(SEARCH({"a";"b";"c";"d";"e";"f";"g";"h";"i";"j";"k";"l";"m";"n";"o";"p";"q";"r";"s";"t";"u";"v";"w";"x";"y";"z"},H5086)))&gt;0),"Invalid","Valid")</f>
        <v>Valid</v>
      </c>
      <c r="J5086" s="1" t="s">
        <v>33552</v>
      </c>
      <c r="K5086" s="1" t="s">
        <v>722</v>
      </c>
      <c r="L5086" s="1" t="s">
        <v>102</v>
      </c>
      <c r="M5086" s="1" t="s">
        <v>85</v>
      </c>
      <c r="N5086" s="1" t="s">
        <v>437</v>
      </c>
      <c r="O5086" s="1" t="s">
        <v>180</v>
      </c>
      <c r="P5086" t="s">
        <v>53</v>
      </c>
      <c r="Q5086" s="1" t="s">
        <v>55</v>
      </c>
      <c r="R5086" s="1" t="s">
        <v>288</v>
      </c>
      <c r="S5086" s="1" t="s">
        <v>6592</v>
      </c>
      <c r="T5086" s="1" t="s">
        <v>33553</v>
      </c>
      <c r="U5086" s="1" t="s">
        <v>6187</v>
      </c>
      <c r="V5086" s="1" t="s">
        <v>350</v>
      </c>
      <c r="W5086" s="1" t="s">
        <v>33823</v>
      </c>
      <c r="X5086" t="str">
        <f t="shared" si="554"/>
        <v>Complete</v>
      </c>
      <c r="Y5086">
        <f>MAX(0,100-IF(G5086="Invalid",Config!$B$5,0)-IF(I5086="Invalid",Config!$B$6,0)-IF(X5086="Incomplete",Config!$B$7,0)-IF(AF5086="Yes",Config!$B$37,0))</f>
        <v>100</v>
      </c>
      <c r="Z5086" s="1">
        <f>IF(OR(TRIM(B5086)="",COUNTIF(Config!$B$15:$B$19,B5086)&gt;0),1,0)+IF(OR(TRIM(C5086)="",COUNTIF(Config!$B$15:$B$19,C5086)&gt;0),1,0)+IF(OR(TRIM(F5086)="",COUNTIF(Config!$B$15:$B$19,F5086)&gt;0),1,0)+IF(OR(TRIM(H5086)="",COUNTIF(Config!$B$15:$B$19,H5086)&gt;0),1,0)+IF(OR(TRIM(E5086)="",COUNTIF(Config!$B$15:$B$19,E5086)&gt;0),1,0)+IF(OR(TRIM(K5086)="",COUNTIF(Config!$B$15:$B$19,K5086)&gt;0),1,0)+IF(OR(TRIM(P5086)="",COUNTIF(Config!$B$15:$B$19,P5086)&gt;0),1,0)+IF(OR(TRIM(R5086)="",COUNTIF(Config!$B$15:$B$19,R5086)&gt;0),1,0)</f>
        <v>0</v>
      </c>
      <c r="AA5086" s="1" cm="1">
        <f t="array" ref="AA5086">SUMPRODUCT(LEN(H5086)-LEN(SUBSTITUTE(H5086,{"0";"1";"2";"3";"4";"5";"6";"7";"8";"9"},"")))</f>
        <v>12</v>
      </c>
      <c r="AC5086" t="str">
        <f t="shared" si="555"/>
        <v/>
      </c>
      <c r="AD5086">
        <f t="shared" si="556"/>
        <v>1</v>
      </c>
      <c r="AE5086">
        <f t="shared" si="557"/>
        <v>1</v>
      </c>
      <c r="AF5086" t="str">
        <f t="shared" si="558"/>
        <v>No</v>
      </c>
      <c r="AG5086">
        <f t="shared" ca="1" si="559"/>
        <v>331</v>
      </c>
      <c r="AH5086" t="str">
        <f ca="1">IF(OR(V5086="",AG5086=""),"Yes",IF(AG5086&gt;Config!$B$41,"Yes","No"))</f>
        <v>No</v>
      </c>
    </row>
    <row r="5087" spans="1:34" x14ac:dyDescent="0.25">
      <c r="A5087" s="1" t="s">
        <v>33554</v>
      </c>
      <c r="B5087" s="1" t="s">
        <v>444</v>
      </c>
      <c r="C5087" s="1" t="s">
        <v>535</v>
      </c>
      <c r="D5087" s="1" t="s">
        <v>9752</v>
      </c>
      <c r="E5087" s="1" t="s">
        <v>35831</v>
      </c>
      <c r="F5087" s="1" t="s">
        <v>33383</v>
      </c>
      <c r="G5087" t="str">
        <f t="shared" si="553"/>
        <v>Valid</v>
      </c>
      <c r="H5087" s="1" t="s">
        <v>33555</v>
      </c>
      <c r="I5087" t="str" cm="1">
        <f t="array" ref="I5087">IF(OR(TRIM(H5087)="",ISNUMBER(SEARCH("#",H5087)),AA5087&lt;Config!$B$8,SUMPRODUCT(--ISNUMBER(SEARCH({"a";"b";"c";"d";"e";"f";"g";"h";"i";"j";"k";"l";"m";"n";"o";"p";"q";"r";"s";"t";"u";"v";"w";"x";"y";"z"},H5087)))&gt;0),"Invalid","Valid")</f>
        <v>Valid</v>
      </c>
      <c r="J5087" s="1" t="s">
        <v>33556</v>
      </c>
      <c r="K5087" s="1" t="s">
        <v>378</v>
      </c>
      <c r="L5087" s="1" t="s">
        <v>265</v>
      </c>
      <c r="M5087" s="1" t="s">
        <v>165</v>
      </c>
      <c r="N5087" s="1" t="s">
        <v>86</v>
      </c>
      <c r="O5087" s="1" t="s">
        <v>149</v>
      </c>
      <c r="P5087" t="s">
        <v>236</v>
      </c>
      <c r="Q5087" s="1" t="s">
        <v>237</v>
      </c>
      <c r="R5087" s="1" t="s">
        <v>253</v>
      </c>
      <c r="S5087" s="1" t="s">
        <v>33557</v>
      </c>
      <c r="T5087" s="1" t="s">
        <v>33558</v>
      </c>
      <c r="U5087" s="1" t="s">
        <v>965</v>
      </c>
      <c r="V5087" s="1" t="s">
        <v>140</v>
      </c>
      <c r="W5087" s="1" t="s">
        <v>94</v>
      </c>
      <c r="X5087" t="str">
        <f t="shared" si="554"/>
        <v>Complete</v>
      </c>
      <c r="Y5087">
        <f>MAX(0,100-IF(G5087="Invalid",Config!$B$5,0)-IF(I5087="Invalid",Config!$B$6,0)-IF(X5087="Incomplete",Config!$B$7,0)-IF(AF5087="Yes",Config!$B$37,0))</f>
        <v>75</v>
      </c>
      <c r="Z5087" s="1">
        <f>IF(OR(TRIM(B5087)="",COUNTIF(Config!$B$15:$B$19,B5087)&gt;0),1,0)+IF(OR(TRIM(C5087)="",COUNTIF(Config!$B$15:$B$19,C5087)&gt;0),1,0)+IF(OR(TRIM(F5087)="",COUNTIF(Config!$B$15:$B$19,F5087)&gt;0),1,0)+IF(OR(TRIM(H5087)="",COUNTIF(Config!$B$15:$B$19,H5087)&gt;0),1,0)+IF(OR(TRIM(E5087)="",COUNTIF(Config!$B$15:$B$19,E5087)&gt;0),1,0)+IF(OR(TRIM(K5087)="",COUNTIF(Config!$B$15:$B$19,K5087)&gt;0),1,0)+IF(OR(TRIM(P5087)="",COUNTIF(Config!$B$15:$B$19,P5087)&gt;0),1,0)+IF(OR(TRIM(R5087)="",COUNTIF(Config!$B$15:$B$19,R5087)&gt;0),1,0)</f>
        <v>0</v>
      </c>
      <c r="AA5087" s="1" cm="1">
        <f t="array" ref="AA5087">SUMPRODUCT(LEN(H5087)-LEN(SUBSTITUTE(H5087,{"0";"1";"2";"3";"4";"5";"6";"7";"8";"9"},"")))</f>
        <v>12</v>
      </c>
      <c r="AC5087" t="str">
        <f t="shared" si="555"/>
        <v>Potential Duplicate</v>
      </c>
      <c r="AD5087">
        <f t="shared" si="556"/>
        <v>2</v>
      </c>
      <c r="AE5087">
        <f t="shared" si="557"/>
        <v>1</v>
      </c>
      <c r="AF5087" t="str">
        <f t="shared" si="558"/>
        <v>Yes</v>
      </c>
      <c r="AG5087">
        <f t="shared" ca="1" si="559"/>
        <v>37</v>
      </c>
      <c r="AH5087" t="str">
        <f ca="1">IF(OR(V5087="",AG5087=""),"Yes",IF(AG5087&gt;Config!$B$41,"Yes","No"))</f>
        <v>No</v>
      </c>
    </row>
    <row r="5088" spans="1:34" x14ac:dyDescent="0.25">
      <c r="A5088" s="1" t="s">
        <v>33559</v>
      </c>
      <c r="B5088" s="1" t="s">
        <v>928</v>
      </c>
      <c r="C5088" s="1" t="s">
        <v>219</v>
      </c>
      <c r="D5088" s="1" t="s">
        <v>11899</v>
      </c>
      <c r="E5088" s="1" t="s">
        <v>458</v>
      </c>
      <c r="F5088" s="1" t="s">
        <v>33560</v>
      </c>
      <c r="G5088" t="str">
        <f t="shared" si="553"/>
        <v>Valid</v>
      </c>
      <c r="H5088" s="1" t="s">
        <v>33561</v>
      </c>
      <c r="I5088" t="str" cm="1">
        <f t="array" ref="I5088">IF(OR(TRIM(H5088)="",ISNUMBER(SEARCH("#",H5088)),AA5088&lt;Config!$B$8,SUMPRODUCT(--ISNUMBER(SEARCH({"a";"b";"c";"d";"e";"f";"g";"h";"i";"j";"k";"l";"m";"n";"o";"p";"q";"r";"s";"t";"u";"v";"w";"x";"y";"z"},H5088)))&gt;0),"Invalid","Valid")</f>
        <v>Valid</v>
      </c>
      <c r="J5088" s="1" t="s">
        <v>33562</v>
      </c>
      <c r="K5088" s="1" t="s">
        <v>866</v>
      </c>
      <c r="L5088" s="1" t="s">
        <v>102</v>
      </c>
      <c r="M5088" s="1" t="s">
        <v>462</v>
      </c>
      <c r="N5088" s="1" t="s">
        <v>86</v>
      </c>
      <c r="O5088" s="1" t="s">
        <v>149</v>
      </c>
      <c r="P5088" t="s">
        <v>104</v>
      </c>
      <c r="Q5088" s="1" t="s">
        <v>302</v>
      </c>
      <c r="R5088" s="1" t="s">
        <v>922</v>
      </c>
      <c r="S5088" s="1" t="s">
        <v>33563</v>
      </c>
      <c r="T5088" s="1" t="s">
        <v>33564</v>
      </c>
      <c r="U5088" s="1" t="s">
        <v>3326</v>
      </c>
      <c r="V5088" s="1" t="s">
        <v>1964</v>
      </c>
      <c r="W5088" s="1" t="s">
        <v>40</v>
      </c>
      <c r="X5088" t="str">
        <f t="shared" si="554"/>
        <v>Complete</v>
      </c>
      <c r="Y5088">
        <f>MAX(0,100-IF(G5088="Invalid",Config!$B$5,0)-IF(I5088="Invalid",Config!$B$6,0)-IF(X5088="Incomplete",Config!$B$7,0)-IF(AF5088="Yes",Config!$B$37,0))</f>
        <v>100</v>
      </c>
      <c r="Z5088" s="1">
        <f>IF(OR(TRIM(B5088)="",COUNTIF(Config!$B$15:$B$19,B5088)&gt;0),1,0)+IF(OR(TRIM(C5088)="",COUNTIF(Config!$B$15:$B$19,C5088)&gt;0),1,0)+IF(OR(TRIM(F5088)="",COUNTIF(Config!$B$15:$B$19,F5088)&gt;0),1,0)+IF(OR(TRIM(H5088)="",COUNTIF(Config!$B$15:$B$19,H5088)&gt;0),1,0)+IF(OR(TRIM(E5088)="",COUNTIF(Config!$B$15:$B$19,E5088)&gt;0),1,0)+IF(OR(TRIM(K5088)="",COUNTIF(Config!$B$15:$B$19,K5088)&gt;0),1,0)+IF(OR(TRIM(P5088)="",COUNTIF(Config!$B$15:$B$19,P5088)&gt;0),1,0)+IF(OR(TRIM(R5088)="",COUNTIF(Config!$B$15:$B$19,R5088)&gt;0),1,0)</f>
        <v>0</v>
      </c>
      <c r="AA5088" s="1" cm="1">
        <f t="array" ref="AA5088">SUMPRODUCT(LEN(H5088)-LEN(SUBSTITUTE(H5088,{"0";"1";"2";"3";"4";"5";"6";"7";"8";"9"},"")))</f>
        <v>11</v>
      </c>
      <c r="AC5088" t="str">
        <f t="shared" si="555"/>
        <v/>
      </c>
      <c r="AD5088">
        <f t="shared" si="556"/>
        <v>1</v>
      </c>
      <c r="AE5088">
        <f t="shared" si="557"/>
        <v>1</v>
      </c>
      <c r="AF5088" t="str">
        <f t="shared" si="558"/>
        <v>No</v>
      </c>
      <c r="AG5088" t="str">
        <f t="shared" ca="1" si="559"/>
        <v/>
      </c>
      <c r="AH5088" t="str">
        <f ca="1">IF(OR(V5088="",AG5088=""),"Yes",IF(AG5088&gt;Config!$B$41,"Yes","No"))</f>
        <v>Yes</v>
      </c>
    </row>
    <row r="5089" spans="1:34" x14ac:dyDescent="0.25">
      <c r="A5089" s="1" t="s">
        <v>33565</v>
      </c>
      <c r="B5089" s="1" t="s">
        <v>1624</v>
      </c>
      <c r="C5089" s="1" t="s">
        <v>420</v>
      </c>
      <c r="D5089" s="1" t="s">
        <v>33566</v>
      </c>
      <c r="E5089" s="1" t="s">
        <v>33824</v>
      </c>
      <c r="F5089" s="1" t="s">
        <v>33567</v>
      </c>
      <c r="G5089" t="str">
        <f t="shared" si="553"/>
        <v>Valid</v>
      </c>
      <c r="H5089" s="1" t="s">
        <v>33568</v>
      </c>
      <c r="I5089" t="str" cm="1">
        <f t="array" ref="I5089">IF(OR(TRIM(H5089)="",ISNUMBER(SEARCH("#",H5089)),AA5089&lt;Config!$B$8,SUMPRODUCT(--ISNUMBER(SEARCH({"a";"b";"c";"d";"e";"f";"g";"h";"i";"j";"k";"l";"m";"n";"o";"p";"q";"r";"s";"t";"u";"v";"w";"x";"y";"z"},H5089)))&gt;0),"Invalid","Valid")</f>
        <v>Valid</v>
      </c>
      <c r="J5089" s="1" t="s">
        <v>33569</v>
      </c>
      <c r="K5089" s="1" t="s">
        <v>287</v>
      </c>
      <c r="L5089" s="1" t="s">
        <v>84</v>
      </c>
      <c r="M5089" s="1" t="s">
        <v>30</v>
      </c>
      <c r="N5089" s="1" t="s">
        <v>148</v>
      </c>
      <c r="O5089" s="1" t="s">
        <v>149</v>
      </c>
      <c r="P5089" t="s">
        <v>53</v>
      </c>
      <c r="Q5089" s="1" t="s">
        <v>150</v>
      </c>
      <c r="R5089" s="1" t="s">
        <v>198</v>
      </c>
      <c r="S5089" s="1" t="s">
        <v>4141</v>
      </c>
      <c r="T5089" s="1" t="s">
        <v>33570</v>
      </c>
      <c r="U5089" s="1" t="s">
        <v>11465</v>
      </c>
      <c r="V5089" s="1" t="s">
        <v>140</v>
      </c>
      <c r="W5089" s="1" t="s">
        <v>293</v>
      </c>
      <c r="X5089" t="str">
        <f t="shared" si="554"/>
        <v>Complete</v>
      </c>
      <c r="Y5089">
        <f>MAX(0,100-IF(G5089="Invalid",Config!$B$5,0)-IF(I5089="Invalid",Config!$B$6,0)-IF(X5089="Incomplete",Config!$B$7,0)-IF(AF5089="Yes",Config!$B$37,0))</f>
        <v>100</v>
      </c>
      <c r="Z5089" s="1">
        <f>IF(OR(TRIM(B5089)="",COUNTIF(Config!$B$15:$B$19,B5089)&gt;0),1,0)+IF(OR(TRIM(C5089)="",COUNTIF(Config!$B$15:$B$19,C5089)&gt;0),1,0)+IF(OR(TRIM(F5089)="",COUNTIF(Config!$B$15:$B$19,F5089)&gt;0),1,0)+IF(OR(TRIM(H5089)="",COUNTIF(Config!$B$15:$B$19,H5089)&gt;0),1,0)+IF(OR(TRIM(E5089)="",COUNTIF(Config!$B$15:$B$19,E5089)&gt;0),1,0)+IF(OR(TRIM(K5089)="",COUNTIF(Config!$B$15:$B$19,K5089)&gt;0),1,0)+IF(OR(TRIM(P5089)="",COUNTIF(Config!$B$15:$B$19,P5089)&gt;0),1,0)+IF(OR(TRIM(R5089)="",COUNTIF(Config!$B$15:$B$19,R5089)&gt;0),1,0)</f>
        <v>0</v>
      </c>
      <c r="AA5089" s="1" cm="1">
        <f t="array" ref="AA5089">SUMPRODUCT(LEN(H5089)-LEN(SUBSTITUTE(H5089,{"0";"1";"2";"3";"4";"5";"6";"7";"8";"9"},"")))</f>
        <v>12</v>
      </c>
      <c r="AC5089" t="str">
        <f t="shared" si="555"/>
        <v/>
      </c>
      <c r="AD5089">
        <f t="shared" si="556"/>
        <v>1</v>
      </c>
      <c r="AE5089">
        <f t="shared" si="557"/>
        <v>1</v>
      </c>
      <c r="AF5089" t="str">
        <f t="shared" si="558"/>
        <v>No</v>
      </c>
      <c r="AG5089">
        <f t="shared" ca="1" si="559"/>
        <v>37</v>
      </c>
      <c r="AH5089" t="str">
        <f ca="1">IF(OR(V5089="",AG5089=""),"Yes",IF(AG5089&gt;Config!$B$41,"Yes","No"))</f>
        <v>No</v>
      </c>
    </row>
    <row r="5090" spans="1:34" x14ac:dyDescent="0.25">
      <c r="A5090" s="1" t="s">
        <v>33571</v>
      </c>
      <c r="B5090" s="1" t="s">
        <v>995</v>
      </c>
      <c r="C5090" s="1" t="s">
        <v>432</v>
      </c>
      <c r="D5090" s="1" t="s">
        <v>33572</v>
      </c>
      <c r="E5090" s="1" t="s">
        <v>35832</v>
      </c>
      <c r="F5090" s="1" t="s">
        <v>33573</v>
      </c>
      <c r="G5090" t="str">
        <f t="shared" si="553"/>
        <v>Valid</v>
      </c>
      <c r="H5090" s="1" t="s">
        <v>33574</v>
      </c>
      <c r="I5090" t="str" cm="1">
        <f t="array" ref="I5090">IF(OR(TRIM(H5090)="",ISNUMBER(SEARCH("#",H5090)),AA5090&lt;Config!$B$8,SUMPRODUCT(--ISNUMBER(SEARCH({"a";"b";"c";"d";"e";"f";"g";"h";"i";"j";"k";"l";"m";"n";"o";"p";"q";"r";"s";"t";"u";"v";"w";"x";"y";"z"},H5090)))&gt;0),"Invalid","Valid")</f>
        <v>Valid</v>
      </c>
      <c r="J5090" s="1" t="s">
        <v>33575</v>
      </c>
      <c r="K5090" s="1" t="s">
        <v>178</v>
      </c>
      <c r="L5090" s="1" t="s">
        <v>102</v>
      </c>
      <c r="M5090" s="1" t="s">
        <v>343</v>
      </c>
      <c r="N5090" s="1" t="s">
        <v>252</v>
      </c>
      <c r="O5090" s="1" t="s">
        <v>196</v>
      </c>
      <c r="P5090" t="s">
        <v>87</v>
      </c>
      <c r="Q5090" s="1" t="s">
        <v>166</v>
      </c>
      <c r="R5090" s="1" t="s">
        <v>136</v>
      </c>
      <c r="S5090" s="1" t="s">
        <v>7343</v>
      </c>
      <c r="T5090" s="1" t="s">
        <v>33576</v>
      </c>
      <c r="U5090" s="1" t="s">
        <v>33577</v>
      </c>
      <c r="V5090" s="1" t="s">
        <v>140</v>
      </c>
      <c r="W5090" s="1" t="s">
        <v>202</v>
      </c>
      <c r="X5090" t="str">
        <f t="shared" si="554"/>
        <v>Complete</v>
      </c>
      <c r="Y5090">
        <f>MAX(0,100-IF(G5090="Invalid",Config!$B$5,0)-IF(I5090="Invalid",Config!$B$6,0)-IF(X5090="Incomplete",Config!$B$7,0)-IF(AF5090="Yes",Config!$B$37,0))</f>
        <v>100</v>
      </c>
      <c r="Z5090" s="1">
        <f>IF(OR(TRIM(B5090)="",COUNTIF(Config!$B$15:$B$19,B5090)&gt;0),1,0)+IF(OR(TRIM(C5090)="",COUNTIF(Config!$B$15:$B$19,C5090)&gt;0),1,0)+IF(OR(TRIM(F5090)="",COUNTIF(Config!$B$15:$B$19,F5090)&gt;0),1,0)+IF(OR(TRIM(H5090)="",COUNTIF(Config!$B$15:$B$19,H5090)&gt;0),1,0)+IF(OR(TRIM(E5090)="",COUNTIF(Config!$B$15:$B$19,E5090)&gt;0),1,0)+IF(OR(TRIM(K5090)="",COUNTIF(Config!$B$15:$B$19,K5090)&gt;0),1,0)+IF(OR(TRIM(P5090)="",COUNTIF(Config!$B$15:$B$19,P5090)&gt;0),1,0)+IF(OR(TRIM(R5090)="",COUNTIF(Config!$B$15:$B$19,R5090)&gt;0),1,0)</f>
        <v>0</v>
      </c>
      <c r="AA5090" s="1" cm="1">
        <f t="array" ref="AA5090">SUMPRODUCT(LEN(H5090)-LEN(SUBSTITUTE(H5090,{"0";"1";"2";"3";"4";"5";"6";"7";"8";"9"},"")))</f>
        <v>11</v>
      </c>
      <c r="AC5090" t="str">
        <f t="shared" si="555"/>
        <v/>
      </c>
      <c r="AD5090">
        <f t="shared" si="556"/>
        <v>1</v>
      </c>
      <c r="AE5090">
        <f t="shared" si="557"/>
        <v>1</v>
      </c>
      <c r="AF5090" t="str">
        <f t="shared" si="558"/>
        <v>No</v>
      </c>
      <c r="AG5090">
        <f t="shared" ca="1" si="559"/>
        <v>37</v>
      </c>
      <c r="AH5090" t="str">
        <f ca="1">IF(OR(V5090="",AG5090=""),"Yes",IF(AG5090&gt;Config!$B$41,"Yes","No"))</f>
        <v>No</v>
      </c>
    </row>
    <row r="5091" spans="1:34" x14ac:dyDescent="0.25">
      <c r="A5091" s="1" t="s">
        <v>33578</v>
      </c>
      <c r="B5091" s="1" t="s">
        <v>2911</v>
      </c>
      <c r="C5091" s="1" t="s">
        <v>1389</v>
      </c>
      <c r="D5091" s="1" t="s">
        <v>23126</v>
      </c>
      <c r="E5091" s="1" t="s">
        <v>33927</v>
      </c>
      <c r="F5091" s="1" t="s">
        <v>23127</v>
      </c>
      <c r="G5091" t="str">
        <f t="shared" si="553"/>
        <v>Valid</v>
      </c>
      <c r="H5091" s="1" t="s">
        <v>33579</v>
      </c>
      <c r="I5091" t="str" cm="1">
        <f t="array" ref="I5091">IF(OR(TRIM(H5091)="",ISNUMBER(SEARCH("#",H5091)),AA5091&lt;Config!$B$8,SUMPRODUCT(--ISNUMBER(SEARCH({"a";"b";"c";"d";"e";"f";"g";"h";"i";"j";"k";"l";"m";"n";"o";"p";"q";"r";"s";"t";"u";"v";"w";"x";"y";"z"},H5091)))&gt;0),"Invalid","Valid")</f>
        <v>Valid</v>
      </c>
      <c r="J5091" s="1" t="s">
        <v>33580</v>
      </c>
      <c r="K5091" s="1" t="s">
        <v>516</v>
      </c>
      <c r="L5091" s="1" t="s">
        <v>134</v>
      </c>
      <c r="M5091" s="1" t="s">
        <v>235</v>
      </c>
      <c r="N5091" s="1" t="s">
        <v>148</v>
      </c>
      <c r="O5091" s="1" t="s">
        <v>180</v>
      </c>
      <c r="P5091" t="s">
        <v>53</v>
      </c>
      <c r="Q5091" s="1" t="s">
        <v>197</v>
      </c>
      <c r="R5091" s="1" t="s">
        <v>150</v>
      </c>
      <c r="S5091" s="1" t="s">
        <v>33581</v>
      </c>
      <c r="T5091" s="1" t="s">
        <v>33582</v>
      </c>
      <c r="U5091" s="1" t="s">
        <v>5585</v>
      </c>
      <c r="V5091" s="1" t="s">
        <v>9527</v>
      </c>
      <c r="W5091" s="1" t="s">
        <v>60</v>
      </c>
      <c r="X5091" t="str">
        <f t="shared" si="554"/>
        <v>Complete</v>
      </c>
      <c r="Y5091">
        <f>MAX(0,100-IF(G5091="Invalid",Config!$B$5,0)-IF(I5091="Invalid",Config!$B$6,0)-IF(X5091="Incomplete",Config!$B$7,0)-IF(AF5091="Yes",Config!$B$37,0))</f>
        <v>75</v>
      </c>
      <c r="Z5091" s="1">
        <f>IF(OR(TRIM(B5091)="",COUNTIF(Config!$B$15:$B$19,B5091)&gt;0),1,0)+IF(OR(TRIM(C5091)="",COUNTIF(Config!$B$15:$B$19,C5091)&gt;0),1,0)+IF(OR(TRIM(F5091)="",COUNTIF(Config!$B$15:$B$19,F5091)&gt;0),1,0)+IF(OR(TRIM(H5091)="",COUNTIF(Config!$B$15:$B$19,H5091)&gt;0),1,0)+IF(OR(TRIM(E5091)="",COUNTIF(Config!$B$15:$B$19,E5091)&gt;0),1,0)+IF(OR(TRIM(K5091)="",COUNTIF(Config!$B$15:$B$19,K5091)&gt;0),1,0)+IF(OR(TRIM(P5091)="",COUNTIF(Config!$B$15:$B$19,P5091)&gt;0),1,0)+IF(OR(TRIM(R5091)="",COUNTIF(Config!$B$15:$B$19,R5091)&gt;0),1,0)</f>
        <v>0</v>
      </c>
      <c r="AA5091" s="1" cm="1">
        <f t="array" ref="AA5091">SUMPRODUCT(LEN(H5091)-LEN(SUBSTITUTE(H5091,{"0";"1";"2";"3";"4";"5";"6";"7";"8";"9"},"")))</f>
        <v>12</v>
      </c>
      <c r="AC5091" t="str">
        <f t="shared" si="555"/>
        <v>Potential Duplicate</v>
      </c>
      <c r="AD5091">
        <f t="shared" si="556"/>
        <v>2</v>
      </c>
      <c r="AE5091">
        <f t="shared" si="557"/>
        <v>1</v>
      </c>
      <c r="AF5091" t="str">
        <f t="shared" si="558"/>
        <v>Yes</v>
      </c>
      <c r="AG5091">
        <f t="shared" ca="1" si="559"/>
        <v>198</v>
      </c>
      <c r="AH5091" t="str">
        <f ca="1">IF(OR(V5091="",AG5091=""),"Yes",IF(AG5091&gt;Config!$B$41,"Yes","No"))</f>
        <v>No</v>
      </c>
    </row>
    <row r="5092" spans="1:34" x14ac:dyDescent="0.25">
      <c r="A5092" s="1" t="s">
        <v>33583</v>
      </c>
      <c r="B5092" s="1" t="s">
        <v>6047</v>
      </c>
      <c r="C5092" s="1" t="s">
        <v>946</v>
      </c>
      <c r="D5092" s="1" t="s">
        <v>18949</v>
      </c>
      <c r="E5092" s="1" t="s">
        <v>34043</v>
      </c>
      <c r="F5092" s="1" t="s">
        <v>35833</v>
      </c>
      <c r="G5092" t="str">
        <f t="shared" si="553"/>
        <v>Valid</v>
      </c>
      <c r="H5092" s="1" t="s">
        <v>33584</v>
      </c>
      <c r="I5092" t="str" cm="1">
        <f t="array" ref="I5092">IF(OR(TRIM(H5092)="",ISNUMBER(SEARCH("#",H5092)),AA5092&lt;Config!$B$8,SUMPRODUCT(--ISNUMBER(SEARCH({"a";"b";"c";"d";"e";"f";"g";"h";"i";"j";"k";"l";"m";"n";"o";"p";"q";"r";"s";"t";"u";"v";"w";"x";"y";"z"},H5092)))&gt;0),"Invalid","Valid")</f>
        <v>Valid</v>
      </c>
      <c r="J5092" s="1" t="s">
        <v>33585</v>
      </c>
      <c r="K5092" s="1" t="s">
        <v>516</v>
      </c>
      <c r="L5092" s="1" t="s">
        <v>450</v>
      </c>
      <c r="M5092" s="1" t="s">
        <v>135</v>
      </c>
      <c r="N5092" s="1" t="s">
        <v>51</v>
      </c>
      <c r="O5092" s="1" t="s">
        <v>180</v>
      </c>
      <c r="P5092" t="s">
        <v>590</v>
      </c>
      <c r="Q5092" s="1" t="s">
        <v>1481</v>
      </c>
      <c r="R5092" s="1" t="s">
        <v>1846</v>
      </c>
      <c r="S5092" s="1" t="s">
        <v>33586</v>
      </c>
      <c r="T5092" s="1" t="s">
        <v>33587</v>
      </c>
      <c r="U5092" s="1" t="s">
        <v>5663</v>
      </c>
      <c r="V5092" s="1" t="s">
        <v>140</v>
      </c>
      <c r="W5092" s="1" t="s">
        <v>141</v>
      </c>
      <c r="X5092" t="str">
        <f t="shared" si="554"/>
        <v>Complete</v>
      </c>
      <c r="Y5092">
        <f>MAX(0,100-IF(G5092="Invalid",Config!$B$5,0)-IF(I5092="Invalid",Config!$B$6,0)-IF(X5092="Incomplete",Config!$B$7,0)-IF(AF5092="Yes",Config!$B$37,0))</f>
        <v>100</v>
      </c>
      <c r="Z5092" s="1">
        <f>IF(OR(TRIM(B5092)="",COUNTIF(Config!$B$15:$B$19,B5092)&gt;0),1,0)+IF(OR(TRIM(C5092)="",COUNTIF(Config!$B$15:$B$19,C5092)&gt;0),1,0)+IF(OR(TRIM(F5092)="",COUNTIF(Config!$B$15:$B$19,F5092)&gt;0),1,0)+IF(OR(TRIM(H5092)="",COUNTIF(Config!$B$15:$B$19,H5092)&gt;0),1,0)+IF(OR(TRIM(E5092)="",COUNTIF(Config!$B$15:$B$19,E5092)&gt;0),1,0)+IF(OR(TRIM(K5092)="",COUNTIF(Config!$B$15:$B$19,K5092)&gt;0),1,0)+IF(OR(TRIM(P5092)="",COUNTIF(Config!$B$15:$B$19,P5092)&gt;0),1,0)+IF(OR(TRIM(R5092)="",COUNTIF(Config!$B$15:$B$19,R5092)&gt;0),1,0)</f>
        <v>0</v>
      </c>
      <c r="AA5092" s="1" cm="1">
        <f t="array" ref="AA5092">SUMPRODUCT(LEN(H5092)-LEN(SUBSTITUTE(H5092,{"0";"1";"2";"3";"4";"5";"6";"7";"8";"9"},"")))</f>
        <v>12</v>
      </c>
      <c r="AC5092" t="str">
        <f t="shared" si="555"/>
        <v/>
      </c>
      <c r="AD5092">
        <f t="shared" si="556"/>
        <v>1</v>
      </c>
      <c r="AE5092">
        <f t="shared" si="557"/>
        <v>1</v>
      </c>
      <c r="AF5092" t="str">
        <f t="shared" si="558"/>
        <v>No</v>
      </c>
      <c r="AG5092">
        <f t="shared" ca="1" si="559"/>
        <v>37</v>
      </c>
      <c r="AH5092" t="str">
        <f ca="1">IF(OR(V5092="",AG5092=""),"Yes",IF(AG5092&gt;Config!$B$41,"Yes","No"))</f>
        <v>No</v>
      </c>
    </row>
    <row r="5093" spans="1:34" x14ac:dyDescent="0.25">
      <c r="A5093" s="1" t="s">
        <v>10840</v>
      </c>
      <c r="B5093" s="1" t="s">
        <v>456</v>
      </c>
      <c r="C5093" s="1" t="s">
        <v>219</v>
      </c>
      <c r="D5093" s="1" t="s">
        <v>33588</v>
      </c>
      <c r="E5093" s="1" t="s">
        <v>34349</v>
      </c>
      <c r="F5093" s="1" t="s">
        <v>33589</v>
      </c>
      <c r="G5093" t="str">
        <f t="shared" si="553"/>
        <v>Valid</v>
      </c>
      <c r="H5093" s="1" t="s">
        <v>33590</v>
      </c>
      <c r="I5093" t="str" cm="1">
        <f t="array" ref="I5093">IF(OR(TRIM(H5093)="",ISNUMBER(SEARCH("#",H5093)),AA5093&lt;Config!$B$8,SUMPRODUCT(--ISNUMBER(SEARCH({"a";"b";"c";"d";"e";"f";"g";"h";"i";"j";"k";"l";"m";"n";"o";"p";"q";"r";"s";"t";"u";"v";"w";"x";"y";"z"},H5093)))&gt;0),"Invalid","Valid")</f>
        <v>Valid</v>
      </c>
      <c r="J5093" s="1" t="s">
        <v>33591</v>
      </c>
      <c r="K5093" s="1" t="s">
        <v>625</v>
      </c>
      <c r="L5093" s="1" t="s">
        <v>179</v>
      </c>
      <c r="M5093" s="1" t="s">
        <v>251</v>
      </c>
      <c r="N5093" s="1" t="s">
        <v>224</v>
      </c>
      <c r="O5093" s="1" t="s">
        <v>69</v>
      </c>
      <c r="P5093" t="s">
        <v>328</v>
      </c>
      <c r="Q5093" s="1" t="s">
        <v>1046</v>
      </c>
      <c r="R5093" s="1" t="s">
        <v>571</v>
      </c>
      <c r="S5093" s="1" t="s">
        <v>10569</v>
      </c>
      <c r="T5093" s="1" t="s">
        <v>33592</v>
      </c>
      <c r="U5093" s="1" t="s">
        <v>10825</v>
      </c>
      <c r="V5093" s="1" t="s">
        <v>140</v>
      </c>
      <c r="W5093" s="1" t="s">
        <v>384</v>
      </c>
      <c r="X5093" t="str">
        <f t="shared" si="554"/>
        <v>Complete</v>
      </c>
      <c r="Y5093">
        <f>MAX(0,100-IF(G5093="Invalid",Config!$B$5,0)-IF(I5093="Invalid",Config!$B$6,0)-IF(X5093="Incomplete",Config!$B$7,0)-IF(AF5093="Yes",Config!$B$37,0))</f>
        <v>100</v>
      </c>
      <c r="Z5093" s="1">
        <f>IF(OR(TRIM(B5093)="",COUNTIF(Config!$B$15:$B$19,B5093)&gt;0),1,0)+IF(OR(TRIM(C5093)="",COUNTIF(Config!$B$15:$B$19,C5093)&gt;0),1,0)+IF(OR(TRIM(F5093)="",COUNTIF(Config!$B$15:$B$19,F5093)&gt;0),1,0)+IF(OR(TRIM(H5093)="",COUNTIF(Config!$B$15:$B$19,H5093)&gt;0),1,0)+IF(OR(TRIM(E5093)="",COUNTIF(Config!$B$15:$B$19,E5093)&gt;0),1,0)+IF(OR(TRIM(K5093)="",COUNTIF(Config!$B$15:$B$19,K5093)&gt;0),1,0)+IF(OR(TRIM(P5093)="",COUNTIF(Config!$B$15:$B$19,P5093)&gt;0),1,0)+IF(OR(TRIM(R5093)="",COUNTIF(Config!$B$15:$B$19,R5093)&gt;0),1,0)</f>
        <v>0</v>
      </c>
      <c r="AA5093" s="1" cm="1">
        <f t="array" ref="AA5093">SUMPRODUCT(LEN(H5093)-LEN(SUBSTITUTE(H5093,{"0";"1";"2";"3";"4";"5";"6";"7";"8";"9"},"")))</f>
        <v>11</v>
      </c>
      <c r="AC5093" t="str">
        <f t="shared" si="555"/>
        <v/>
      </c>
      <c r="AD5093">
        <f t="shared" si="556"/>
        <v>1</v>
      </c>
      <c r="AE5093">
        <f t="shared" si="557"/>
        <v>1</v>
      </c>
      <c r="AF5093" t="str">
        <f t="shared" si="558"/>
        <v>No</v>
      </c>
      <c r="AG5093">
        <f t="shared" ca="1" si="559"/>
        <v>37</v>
      </c>
      <c r="AH5093" t="str">
        <f ca="1">IF(OR(V5093="",AG5093=""),"Yes",IF(AG5093&gt;Config!$B$41,"Yes","No"))</f>
        <v>No</v>
      </c>
    </row>
    <row r="5094" spans="1:34" x14ac:dyDescent="0.25">
      <c r="A5094" s="1" t="s">
        <v>33593</v>
      </c>
      <c r="B5094" s="1" t="s">
        <v>1015</v>
      </c>
      <c r="C5094" s="1" t="s">
        <v>128</v>
      </c>
      <c r="D5094" s="1" t="s">
        <v>4145</v>
      </c>
      <c r="E5094" s="1" t="s">
        <v>33973</v>
      </c>
      <c r="F5094" s="1" t="s">
        <v>33594</v>
      </c>
      <c r="G5094" t="str">
        <f t="shared" si="553"/>
        <v>Valid</v>
      </c>
      <c r="H5094" s="1" t="s">
        <v>33595</v>
      </c>
      <c r="I5094" t="str" cm="1">
        <f t="array" ref="I5094">IF(OR(TRIM(H5094)="",ISNUMBER(SEARCH("#",H5094)),AA5094&lt;Config!$B$8,SUMPRODUCT(--ISNUMBER(SEARCH({"a";"b";"c";"d";"e";"f";"g";"h";"i";"j";"k";"l";"m";"n";"o";"p";"q";"r";"s";"t";"u";"v";"w";"x";"y";"z"},H5094)))&gt;0),"Invalid","Valid")</f>
        <v>Valid</v>
      </c>
      <c r="J5094" s="1" t="s">
        <v>33596</v>
      </c>
      <c r="K5094" s="1" t="s">
        <v>28</v>
      </c>
      <c r="L5094" s="1" t="s">
        <v>49</v>
      </c>
      <c r="M5094" s="1" t="s">
        <v>103</v>
      </c>
      <c r="N5094" s="1" t="s">
        <v>437</v>
      </c>
      <c r="O5094" s="1" t="s">
        <v>196</v>
      </c>
      <c r="P5094" t="s">
        <v>236</v>
      </c>
      <c r="Q5094" s="1" t="s">
        <v>238</v>
      </c>
      <c r="R5094" s="1" t="s">
        <v>961</v>
      </c>
      <c r="S5094" s="1" t="s">
        <v>33597</v>
      </c>
      <c r="T5094" s="1" t="s">
        <v>33598</v>
      </c>
      <c r="U5094" s="1" t="s">
        <v>5098</v>
      </c>
      <c r="V5094" s="1" t="s">
        <v>8517</v>
      </c>
      <c r="W5094" s="1" t="s">
        <v>384</v>
      </c>
      <c r="X5094" t="str">
        <f t="shared" si="554"/>
        <v>Complete</v>
      </c>
      <c r="Y5094">
        <f>MAX(0,100-IF(G5094="Invalid",Config!$B$5,0)-IF(I5094="Invalid",Config!$B$6,0)-IF(X5094="Incomplete",Config!$B$7,0)-IF(AF5094="Yes",Config!$B$37,0))</f>
        <v>100</v>
      </c>
      <c r="Z5094" s="1">
        <f>IF(OR(TRIM(B5094)="",COUNTIF(Config!$B$15:$B$19,B5094)&gt;0),1,0)+IF(OR(TRIM(C5094)="",COUNTIF(Config!$B$15:$B$19,C5094)&gt;0),1,0)+IF(OR(TRIM(F5094)="",COUNTIF(Config!$B$15:$B$19,F5094)&gt;0),1,0)+IF(OR(TRIM(H5094)="",COUNTIF(Config!$B$15:$B$19,H5094)&gt;0),1,0)+IF(OR(TRIM(E5094)="",COUNTIF(Config!$B$15:$B$19,E5094)&gt;0),1,0)+IF(OR(TRIM(K5094)="",COUNTIF(Config!$B$15:$B$19,K5094)&gt;0),1,0)+IF(OR(TRIM(P5094)="",COUNTIF(Config!$B$15:$B$19,P5094)&gt;0),1,0)+IF(OR(TRIM(R5094)="",COUNTIF(Config!$B$15:$B$19,R5094)&gt;0),1,0)</f>
        <v>0</v>
      </c>
      <c r="AA5094" s="1" cm="1">
        <f t="array" ref="AA5094">SUMPRODUCT(LEN(H5094)-LEN(SUBSTITUTE(H5094,{"0";"1";"2";"3";"4";"5";"6";"7";"8";"9"},"")))</f>
        <v>12</v>
      </c>
      <c r="AC5094" t="str">
        <f t="shared" si="555"/>
        <v/>
      </c>
      <c r="AD5094">
        <f t="shared" si="556"/>
        <v>1</v>
      </c>
      <c r="AE5094">
        <f t="shared" si="557"/>
        <v>1</v>
      </c>
      <c r="AF5094" t="str">
        <f t="shared" si="558"/>
        <v>No</v>
      </c>
      <c r="AG5094">
        <f t="shared" ca="1" si="559"/>
        <v>183</v>
      </c>
      <c r="AH5094" t="str">
        <f ca="1">IF(OR(V5094="",AG5094=""),"Yes",IF(AG5094&gt;Config!$B$41,"Yes","No"))</f>
        <v>No</v>
      </c>
    </row>
    <row r="5095" spans="1:34" x14ac:dyDescent="0.25">
      <c r="A5095" s="1" t="s">
        <v>33599</v>
      </c>
      <c r="B5095" s="1" t="s">
        <v>2127</v>
      </c>
      <c r="C5095" s="1" t="s">
        <v>620</v>
      </c>
      <c r="D5095" s="1" t="s">
        <v>33600</v>
      </c>
      <c r="E5095" s="1" t="s">
        <v>34310</v>
      </c>
      <c r="F5095" s="1" t="s">
        <v>33601</v>
      </c>
      <c r="G5095" t="str">
        <f t="shared" si="553"/>
        <v>Valid</v>
      </c>
      <c r="H5095" s="1" t="s">
        <v>33602</v>
      </c>
      <c r="I5095" t="str" cm="1">
        <f t="array" ref="I5095">IF(OR(TRIM(H5095)="",ISNUMBER(SEARCH("#",H5095)),AA5095&lt;Config!$B$8,SUMPRODUCT(--ISNUMBER(SEARCH({"a";"b";"c";"d";"e";"f";"g";"h";"i";"j";"k";"l";"m";"n";"o";"p";"q";"r";"s";"t";"u";"v";"w";"x";"y";"z"},H5095)))&gt;0),"Invalid","Valid")</f>
        <v>Valid</v>
      </c>
      <c r="J5095" s="1" t="s">
        <v>33603</v>
      </c>
      <c r="K5095" s="1" t="s">
        <v>117</v>
      </c>
      <c r="L5095" s="1" t="s">
        <v>102</v>
      </c>
      <c r="M5095" s="1" t="s">
        <v>103</v>
      </c>
      <c r="N5095" s="1" t="s">
        <v>33819</v>
      </c>
      <c r="O5095" s="1" t="s">
        <v>69</v>
      </c>
      <c r="P5095" t="s">
        <v>236</v>
      </c>
      <c r="Q5095" s="1" t="s">
        <v>237</v>
      </c>
      <c r="R5095" s="1" t="s">
        <v>253</v>
      </c>
      <c r="S5095" s="1" t="s">
        <v>33604</v>
      </c>
      <c r="T5095" s="1" t="s">
        <v>33605</v>
      </c>
      <c r="U5095" s="1" t="s">
        <v>33606</v>
      </c>
      <c r="V5095" s="1" t="s">
        <v>33607</v>
      </c>
      <c r="W5095" s="1" t="s">
        <v>202</v>
      </c>
      <c r="X5095" t="str">
        <f t="shared" si="554"/>
        <v>Complete</v>
      </c>
      <c r="Y5095">
        <f>MAX(0,100-IF(G5095="Invalid",Config!$B$5,0)-IF(I5095="Invalid",Config!$B$6,0)-IF(X5095="Incomplete",Config!$B$7,0)-IF(AF5095="Yes",Config!$B$37,0))</f>
        <v>100</v>
      </c>
      <c r="Z5095" s="1">
        <f>IF(OR(TRIM(B5095)="",COUNTIF(Config!$B$15:$B$19,B5095)&gt;0),1,0)+IF(OR(TRIM(C5095)="",COUNTIF(Config!$B$15:$B$19,C5095)&gt;0),1,0)+IF(OR(TRIM(F5095)="",COUNTIF(Config!$B$15:$B$19,F5095)&gt;0),1,0)+IF(OR(TRIM(H5095)="",COUNTIF(Config!$B$15:$B$19,H5095)&gt;0),1,0)+IF(OR(TRIM(E5095)="",COUNTIF(Config!$B$15:$B$19,E5095)&gt;0),1,0)+IF(OR(TRIM(K5095)="",COUNTIF(Config!$B$15:$B$19,K5095)&gt;0),1,0)+IF(OR(TRIM(P5095)="",COUNTIF(Config!$B$15:$B$19,P5095)&gt;0),1,0)+IF(OR(TRIM(R5095)="",COUNTIF(Config!$B$15:$B$19,R5095)&gt;0),1,0)</f>
        <v>0</v>
      </c>
      <c r="AA5095" s="1" cm="1">
        <f t="array" ref="AA5095">SUMPRODUCT(LEN(H5095)-LEN(SUBSTITUTE(H5095,{"0";"1";"2";"3";"4";"5";"6";"7";"8";"9"},"")))</f>
        <v>12</v>
      </c>
      <c r="AC5095" t="str">
        <f t="shared" si="555"/>
        <v/>
      </c>
      <c r="AD5095">
        <f t="shared" si="556"/>
        <v>1</v>
      </c>
      <c r="AE5095">
        <f t="shared" si="557"/>
        <v>1</v>
      </c>
      <c r="AF5095" t="str">
        <f t="shared" si="558"/>
        <v>No</v>
      </c>
      <c r="AG5095">
        <f t="shared" ca="1" si="559"/>
        <v>81</v>
      </c>
      <c r="AH5095" t="str">
        <f ca="1">IF(OR(V5095="",AG5095=""),"Yes",IF(AG5095&gt;Config!$B$41,"Yes","No"))</f>
        <v>No</v>
      </c>
    </row>
    <row r="5096" spans="1:34" x14ac:dyDescent="0.25">
      <c r="A5096" s="1" t="s">
        <v>33608</v>
      </c>
      <c r="B5096" s="1" t="s">
        <v>774</v>
      </c>
      <c r="C5096" s="1" t="s">
        <v>353</v>
      </c>
      <c r="D5096" s="1" t="s">
        <v>33609</v>
      </c>
      <c r="E5096" s="1" t="s">
        <v>34108</v>
      </c>
      <c r="F5096" s="1" t="s">
        <v>33610</v>
      </c>
      <c r="G5096" t="str">
        <f t="shared" si="553"/>
        <v>Valid</v>
      </c>
      <c r="H5096" s="1" t="s">
        <v>33611</v>
      </c>
      <c r="I5096" t="str" cm="1">
        <f t="array" ref="I5096">IF(OR(TRIM(H5096)="",ISNUMBER(SEARCH("#",H5096)),AA5096&lt;Config!$B$8,SUMPRODUCT(--ISNUMBER(SEARCH({"a";"b";"c";"d";"e";"f";"g";"h";"i";"j";"k";"l";"m";"n";"o";"p";"q";"r";"s";"t";"u";"v";"w";"x";"y";"z"},H5096)))&gt;0),"Invalid","Valid")</f>
        <v>Valid</v>
      </c>
      <c r="J5096" s="1" t="s">
        <v>33612</v>
      </c>
      <c r="K5096" s="1" t="s">
        <v>722</v>
      </c>
      <c r="L5096" s="1" t="s">
        <v>450</v>
      </c>
      <c r="M5096" s="1" t="s">
        <v>391</v>
      </c>
      <c r="N5096" s="1" t="s">
        <v>33819</v>
      </c>
      <c r="O5096" s="1" t="s">
        <v>196</v>
      </c>
      <c r="P5096" t="s">
        <v>314</v>
      </c>
      <c r="Q5096" s="1" t="s">
        <v>316</v>
      </c>
      <c r="R5096" s="1" t="s">
        <v>663</v>
      </c>
      <c r="S5096" s="1" t="s">
        <v>33613</v>
      </c>
      <c r="T5096" s="1" t="s">
        <v>33614</v>
      </c>
      <c r="U5096" s="1" t="s">
        <v>33615</v>
      </c>
      <c r="V5096" s="1" t="s">
        <v>6350</v>
      </c>
      <c r="W5096" s="1" t="s">
        <v>186</v>
      </c>
      <c r="X5096" t="str">
        <f t="shared" si="554"/>
        <v>Complete</v>
      </c>
      <c r="Y5096">
        <f>MAX(0,100-IF(G5096="Invalid",Config!$B$5,0)-IF(I5096="Invalid",Config!$B$6,0)-IF(X5096="Incomplete",Config!$B$7,0)-IF(AF5096="Yes",Config!$B$37,0))</f>
        <v>100</v>
      </c>
      <c r="Z5096" s="1">
        <f>IF(OR(TRIM(B5096)="",COUNTIF(Config!$B$15:$B$19,B5096)&gt;0),1,0)+IF(OR(TRIM(C5096)="",COUNTIF(Config!$B$15:$B$19,C5096)&gt;0),1,0)+IF(OR(TRIM(F5096)="",COUNTIF(Config!$B$15:$B$19,F5096)&gt;0),1,0)+IF(OR(TRIM(H5096)="",COUNTIF(Config!$B$15:$B$19,H5096)&gt;0),1,0)+IF(OR(TRIM(E5096)="",COUNTIF(Config!$B$15:$B$19,E5096)&gt;0),1,0)+IF(OR(TRIM(K5096)="",COUNTIF(Config!$B$15:$B$19,K5096)&gt;0),1,0)+IF(OR(TRIM(P5096)="",COUNTIF(Config!$B$15:$B$19,P5096)&gt;0),1,0)+IF(OR(TRIM(R5096)="",COUNTIF(Config!$B$15:$B$19,R5096)&gt;0),1,0)</f>
        <v>0</v>
      </c>
      <c r="AA5096" s="1" cm="1">
        <f t="array" ref="AA5096">SUMPRODUCT(LEN(H5096)-LEN(SUBSTITUTE(H5096,{"0";"1";"2";"3";"4";"5";"6";"7";"8";"9"},"")))</f>
        <v>12</v>
      </c>
      <c r="AC5096" t="str">
        <f t="shared" si="555"/>
        <v/>
      </c>
      <c r="AD5096">
        <f t="shared" si="556"/>
        <v>1</v>
      </c>
      <c r="AE5096">
        <f t="shared" si="557"/>
        <v>1</v>
      </c>
      <c r="AF5096" t="str">
        <f t="shared" si="558"/>
        <v>No</v>
      </c>
      <c r="AG5096">
        <f t="shared" ca="1" si="559"/>
        <v>197</v>
      </c>
      <c r="AH5096" t="str">
        <f ca="1">IF(OR(V5096="",AG5096=""),"Yes",IF(AG5096&gt;Config!$B$41,"Yes","No"))</f>
        <v>No</v>
      </c>
    </row>
    <row r="5097" spans="1:34" x14ac:dyDescent="0.25">
      <c r="A5097" s="1" t="s">
        <v>33616</v>
      </c>
      <c r="B5097" s="1" t="s">
        <v>851</v>
      </c>
      <c r="C5097" s="1" t="s">
        <v>23</v>
      </c>
      <c r="D5097" s="1" t="s">
        <v>33617</v>
      </c>
      <c r="E5097" s="1" t="s">
        <v>35834</v>
      </c>
      <c r="F5097" s="1" t="s">
        <v>33618</v>
      </c>
      <c r="G5097" t="str">
        <f t="shared" si="553"/>
        <v>Valid</v>
      </c>
      <c r="H5097" s="1" t="s">
        <v>33619</v>
      </c>
      <c r="I5097" t="str" cm="1">
        <f t="array" ref="I5097">IF(OR(TRIM(H5097)="",ISNUMBER(SEARCH("#",H5097)),AA5097&lt;Config!$B$8,SUMPRODUCT(--ISNUMBER(SEARCH({"a";"b";"c";"d";"e";"f";"g";"h";"i";"j";"k";"l";"m";"n";"o";"p";"q";"r";"s";"t";"u";"v";"w";"x";"y";"z"},H5097)))&gt;0),"Invalid","Valid")</f>
        <v>Valid</v>
      </c>
      <c r="J5097" s="1" t="s">
        <v>33620</v>
      </c>
      <c r="K5097" s="1" t="s">
        <v>481</v>
      </c>
      <c r="L5097" s="1" t="s">
        <v>265</v>
      </c>
      <c r="M5097" s="1" t="s">
        <v>135</v>
      </c>
      <c r="N5097" s="1" t="s">
        <v>31</v>
      </c>
      <c r="O5097" s="1" t="s">
        <v>149</v>
      </c>
      <c r="P5097" t="s">
        <v>314</v>
      </c>
      <c r="Q5097" s="1" t="s">
        <v>316</v>
      </c>
      <c r="R5097" s="1" t="s">
        <v>316</v>
      </c>
      <c r="S5097" s="1" t="s">
        <v>33621</v>
      </c>
      <c r="T5097" s="1" t="s">
        <v>33622</v>
      </c>
      <c r="U5097" s="1" t="s">
        <v>5594</v>
      </c>
      <c r="V5097" s="1" t="s">
        <v>3593</v>
      </c>
      <c r="W5097" s="1" t="s">
        <v>202</v>
      </c>
      <c r="X5097" t="str">
        <f t="shared" si="554"/>
        <v>Complete</v>
      </c>
      <c r="Y5097">
        <f>MAX(0,100-IF(G5097="Invalid",Config!$B$5,0)-IF(I5097="Invalid",Config!$B$6,0)-IF(X5097="Incomplete",Config!$B$7,0)-IF(AF5097="Yes",Config!$B$37,0))</f>
        <v>100</v>
      </c>
      <c r="Z5097" s="1">
        <f>IF(OR(TRIM(B5097)="",COUNTIF(Config!$B$15:$B$19,B5097)&gt;0),1,0)+IF(OR(TRIM(C5097)="",COUNTIF(Config!$B$15:$B$19,C5097)&gt;0),1,0)+IF(OR(TRIM(F5097)="",COUNTIF(Config!$B$15:$B$19,F5097)&gt;0),1,0)+IF(OR(TRIM(H5097)="",COUNTIF(Config!$B$15:$B$19,H5097)&gt;0),1,0)+IF(OR(TRIM(E5097)="",COUNTIF(Config!$B$15:$B$19,E5097)&gt;0),1,0)+IF(OR(TRIM(K5097)="",COUNTIF(Config!$B$15:$B$19,K5097)&gt;0),1,0)+IF(OR(TRIM(P5097)="",COUNTIF(Config!$B$15:$B$19,P5097)&gt;0),1,0)+IF(OR(TRIM(R5097)="",COUNTIF(Config!$B$15:$B$19,R5097)&gt;0),1,0)</f>
        <v>0</v>
      </c>
      <c r="AA5097" s="1" cm="1">
        <f t="array" ref="AA5097">SUMPRODUCT(LEN(H5097)-LEN(SUBSTITUTE(H5097,{"0";"1";"2";"3";"4";"5";"6";"7";"8";"9"},"")))</f>
        <v>10</v>
      </c>
      <c r="AC5097" t="str">
        <f t="shared" si="555"/>
        <v/>
      </c>
      <c r="AD5097">
        <f t="shared" si="556"/>
        <v>1</v>
      </c>
      <c r="AE5097">
        <f t="shared" si="557"/>
        <v>1</v>
      </c>
      <c r="AF5097" t="str">
        <f t="shared" si="558"/>
        <v>No</v>
      </c>
      <c r="AG5097">
        <f t="shared" ca="1" si="559"/>
        <v>618</v>
      </c>
      <c r="AH5097" t="str">
        <f ca="1">IF(OR(V5097="",AG5097=""),"Yes",IF(AG5097&gt;Config!$B$41,"Yes","No"))</f>
        <v>Yes</v>
      </c>
    </row>
    <row r="5098" spans="1:34" x14ac:dyDescent="0.25">
      <c r="A5098" s="1" t="s">
        <v>33623</v>
      </c>
      <c r="B5098" s="1" t="s">
        <v>554</v>
      </c>
      <c r="C5098" s="1" t="s">
        <v>97</v>
      </c>
      <c r="D5098" s="1" t="s">
        <v>5369</v>
      </c>
      <c r="E5098" s="1" t="s">
        <v>34212</v>
      </c>
      <c r="F5098" s="1" t="s">
        <v>5370</v>
      </c>
      <c r="G5098" t="str">
        <f t="shared" si="553"/>
        <v>Valid</v>
      </c>
      <c r="H5098" s="1" t="s">
        <v>5371</v>
      </c>
      <c r="I5098" t="str" cm="1">
        <f t="array" ref="I5098">IF(OR(TRIM(H5098)="",ISNUMBER(SEARCH("#",H5098)),AA5098&lt;Config!$B$8,SUMPRODUCT(--ISNUMBER(SEARCH({"a";"b";"c";"d";"e";"f";"g";"h";"i";"j";"k";"l";"m";"n";"o";"p";"q";"r";"s";"t";"u";"v";"w";"x";"y";"z"},H5098)))&gt;0),"Invalid","Valid")</f>
        <v>Valid</v>
      </c>
      <c r="J5098" s="1" t="s">
        <v>5372</v>
      </c>
      <c r="K5098" s="1" t="s">
        <v>1001</v>
      </c>
      <c r="L5098" s="1" t="s">
        <v>67</v>
      </c>
      <c r="M5098" s="1" t="s">
        <v>462</v>
      </c>
      <c r="N5098" s="1" t="s">
        <v>33819</v>
      </c>
      <c r="O5098" s="1" t="s">
        <v>52</v>
      </c>
      <c r="P5098" t="s">
        <v>236</v>
      </c>
      <c r="Q5098" s="1" t="s">
        <v>254</v>
      </c>
      <c r="R5098" s="1" t="s">
        <v>961</v>
      </c>
      <c r="S5098" s="1" t="s">
        <v>5373</v>
      </c>
      <c r="T5098" s="1" t="s">
        <v>5374</v>
      </c>
      <c r="U5098" s="1" t="s">
        <v>935</v>
      </c>
      <c r="V5098" s="1" t="s">
        <v>5375</v>
      </c>
      <c r="W5098" s="1" t="s">
        <v>40</v>
      </c>
      <c r="X5098" t="str">
        <f t="shared" si="554"/>
        <v>Complete</v>
      </c>
      <c r="Y5098">
        <f>MAX(0,100-IF(G5098="Invalid",Config!$B$5,0)-IF(I5098="Invalid",Config!$B$6,0)-IF(X5098="Incomplete",Config!$B$7,0)-IF(AF5098="Yes",Config!$B$37,0))</f>
        <v>75</v>
      </c>
      <c r="Z5098" s="1">
        <f>IF(OR(TRIM(B5098)="",COUNTIF(Config!$B$15:$B$19,B5098)&gt;0),1,0)+IF(OR(TRIM(C5098)="",COUNTIF(Config!$B$15:$B$19,C5098)&gt;0),1,0)+IF(OR(TRIM(F5098)="",COUNTIF(Config!$B$15:$B$19,F5098)&gt;0),1,0)+IF(OR(TRIM(H5098)="",COUNTIF(Config!$B$15:$B$19,H5098)&gt;0),1,0)+IF(OR(TRIM(E5098)="",COUNTIF(Config!$B$15:$B$19,E5098)&gt;0),1,0)+IF(OR(TRIM(K5098)="",COUNTIF(Config!$B$15:$B$19,K5098)&gt;0),1,0)+IF(OR(TRIM(P5098)="",COUNTIF(Config!$B$15:$B$19,P5098)&gt;0),1,0)+IF(OR(TRIM(R5098)="",COUNTIF(Config!$B$15:$B$19,R5098)&gt;0),1,0)</f>
        <v>0</v>
      </c>
      <c r="AA5098" s="1" cm="1">
        <f t="array" ref="AA5098">SUMPRODUCT(LEN(H5098)-LEN(SUBSTITUTE(H5098,{"0";"1";"2";"3";"4";"5";"6";"7";"8";"9"},"")))</f>
        <v>10</v>
      </c>
      <c r="AC5098" t="str">
        <f t="shared" si="555"/>
        <v>Potential Duplicate</v>
      </c>
      <c r="AD5098">
        <f t="shared" si="556"/>
        <v>2</v>
      </c>
      <c r="AE5098">
        <f t="shared" si="557"/>
        <v>2</v>
      </c>
      <c r="AF5098" t="str">
        <f t="shared" si="558"/>
        <v>Yes</v>
      </c>
      <c r="AG5098">
        <f t="shared" ca="1" si="559"/>
        <v>77</v>
      </c>
      <c r="AH5098" t="str">
        <f ca="1">IF(OR(V5098="",AG5098=""),"Yes",IF(AG5098&gt;Config!$B$41,"Yes","No"))</f>
        <v>No</v>
      </c>
    </row>
    <row r="5099" spans="1:34" x14ac:dyDescent="0.25">
      <c r="A5099" s="1" t="s">
        <v>33624</v>
      </c>
      <c r="B5099" s="1" t="s">
        <v>1175</v>
      </c>
      <c r="C5099" s="1" t="s">
        <v>33815</v>
      </c>
      <c r="D5099" s="1" t="s">
        <v>1175</v>
      </c>
      <c r="E5099" s="1" t="s">
        <v>35835</v>
      </c>
      <c r="F5099" s="1" t="s">
        <v>33625</v>
      </c>
      <c r="G5099" t="str">
        <f t="shared" si="553"/>
        <v>Valid</v>
      </c>
      <c r="H5099" s="1" t="s">
        <v>33626</v>
      </c>
      <c r="I5099" t="str" cm="1">
        <f t="array" ref="I5099">IF(OR(TRIM(H5099)="",ISNUMBER(SEARCH("#",H5099)),AA5099&lt;Config!$B$8,SUMPRODUCT(--ISNUMBER(SEARCH({"a";"b";"c";"d";"e";"f";"g";"h";"i";"j";"k";"l";"m";"n";"o";"p";"q";"r";"s";"t";"u";"v";"w";"x";"y";"z"},H5099)))&gt;0),"Invalid","Valid")</f>
        <v>Valid</v>
      </c>
      <c r="J5099" s="1" t="s">
        <v>33627</v>
      </c>
      <c r="K5099" s="1" t="s">
        <v>378</v>
      </c>
      <c r="L5099" s="1" t="s">
        <v>450</v>
      </c>
      <c r="M5099" s="1" t="s">
        <v>103</v>
      </c>
      <c r="N5099" s="1" t="s">
        <v>148</v>
      </c>
      <c r="O5099" s="1" t="s">
        <v>196</v>
      </c>
      <c r="P5099" t="s">
        <v>87</v>
      </c>
      <c r="Q5099" s="1" t="s">
        <v>88</v>
      </c>
      <c r="R5099" s="1" t="s">
        <v>550</v>
      </c>
      <c r="S5099" s="1" t="s">
        <v>11319</v>
      </c>
      <c r="T5099" s="1" t="s">
        <v>33628</v>
      </c>
      <c r="U5099" s="1" t="s">
        <v>8194</v>
      </c>
      <c r="V5099" s="1" t="s">
        <v>4946</v>
      </c>
      <c r="W5099" s="1" t="s">
        <v>384</v>
      </c>
      <c r="X5099" t="str">
        <f t="shared" si="554"/>
        <v>Incomplete</v>
      </c>
      <c r="Y5099">
        <f>MAX(0,100-IF(G5099="Invalid",Config!$B$5,0)-IF(I5099="Invalid",Config!$B$6,0)-IF(X5099="Incomplete",Config!$B$7,0)-IF(AF5099="Yes",Config!$B$37,0))</f>
        <v>60</v>
      </c>
      <c r="Z5099" s="1">
        <f>IF(OR(TRIM(B5099)="",COUNTIF(Config!$B$15:$B$19,B5099)&gt;0),1,0)+IF(OR(TRIM(C5099)="",COUNTIF(Config!$B$15:$B$19,C5099)&gt;0),1,0)+IF(OR(TRIM(F5099)="",COUNTIF(Config!$B$15:$B$19,F5099)&gt;0),1,0)+IF(OR(TRIM(H5099)="",COUNTIF(Config!$B$15:$B$19,H5099)&gt;0),1,0)+IF(OR(TRIM(E5099)="",COUNTIF(Config!$B$15:$B$19,E5099)&gt;0),1,0)+IF(OR(TRIM(K5099)="",COUNTIF(Config!$B$15:$B$19,K5099)&gt;0),1,0)+IF(OR(TRIM(P5099)="",COUNTIF(Config!$B$15:$B$19,P5099)&gt;0),1,0)+IF(OR(TRIM(R5099)="",COUNTIF(Config!$B$15:$B$19,R5099)&gt;0),1,0)</f>
        <v>1</v>
      </c>
      <c r="AA5099" s="1" cm="1">
        <f t="array" ref="AA5099">SUMPRODUCT(LEN(H5099)-LEN(SUBSTITUTE(H5099,{"0";"1";"2";"3";"4";"5";"6";"7";"8";"9"},"")))</f>
        <v>10</v>
      </c>
      <c r="AC5099" t="str">
        <f t="shared" si="555"/>
        <v>Incomplete Profile</v>
      </c>
      <c r="AD5099">
        <f t="shared" si="556"/>
        <v>1</v>
      </c>
      <c r="AE5099">
        <f t="shared" si="557"/>
        <v>1</v>
      </c>
      <c r="AF5099" t="str">
        <f t="shared" si="558"/>
        <v>No</v>
      </c>
      <c r="AG5099">
        <f t="shared" ca="1" si="559"/>
        <v>366</v>
      </c>
      <c r="AH5099" t="str">
        <f ca="1">IF(OR(V5099="",AG5099=""),"Yes",IF(AG5099&gt;Config!$B$41,"Yes","No"))</f>
        <v>Yes</v>
      </c>
    </row>
    <row r="5100" spans="1:34" x14ac:dyDescent="0.25">
      <c r="A5100" s="1" t="s">
        <v>33629</v>
      </c>
      <c r="B5100" s="1" t="s">
        <v>1634</v>
      </c>
      <c r="C5100" s="1" t="s">
        <v>386</v>
      </c>
      <c r="D5100" s="1" t="s">
        <v>33630</v>
      </c>
      <c r="E5100" s="1" t="s">
        <v>34161</v>
      </c>
      <c r="F5100" s="1" t="s">
        <v>33631</v>
      </c>
      <c r="G5100" t="str">
        <f t="shared" si="553"/>
        <v>Valid</v>
      </c>
      <c r="H5100" s="1" t="s">
        <v>33632</v>
      </c>
      <c r="I5100" t="str" cm="1">
        <f t="array" ref="I5100">IF(OR(TRIM(H5100)="",ISNUMBER(SEARCH("#",H5100)),AA5100&lt;Config!$B$8,SUMPRODUCT(--ISNUMBER(SEARCH({"a";"b";"c";"d";"e";"f";"g";"h";"i";"j";"k";"l";"m";"n";"o";"p";"q";"r";"s";"t";"u";"v";"w";"x";"y";"z"},H5100)))&gt;0),"Invalid","Valid")</f>
        <v>Valid</v>
      </c>
      <c r="J5100" s="1" t="s">
        <v>33633</v>
      </c>
      <c r="K5100" s="1" t="s">
        <v>625</v>
      </c>
      <c r="L5100" s="1" t="s">
        <v>84</v>
      </c>
      <c r="M5100" s="1" t="s">
        <v>103</v>
      </c>
      <c r="N5100" s="1" t="s">
        <v>68</v>
      </c>
      <c r="O5100" s="1" t="s">
        <v>196</v>
      </c>
      <c r="P5100" t="s">
        <v>314</v>
      </c>
      <c r="Q5100" s="1" t="s">
        <v>315</v>
      </c>
      <c r="R5100" s="1" t="s">
        <v>663</v>
      </c>
      <c r="S5100" s="1" t="s">
        <v>33634</v>
      </c>
      <c r="T5100" s="1" t="s">
        <v>33635</v>
      </c>
      <c r="U5100" s="1" t="s">
        <v>14295</v>
      </c>
      <c r="V5100" s="1" t="s">
        <v>4292</v>
      </c>
      <c r="W5100" s="1" t="s">
        <v>94</v>
      </c>
      <c r="X5100" t="str">
        <f t="shared" si="554"/>
        <v>Complete</v>
      </c>
      <c r="Y5100">
        <f>MAX(0,100-IF(G5100="Invalid",Config!$B$5,0)-IF(I5100="Invalid",Config!$B$6,0)-IF(X5100="Incomplete",Config!$B$7,0)-IF(AF5100="Yes",Config!$B$37,0))</f>
        <v>100</v>
      </c>
      <c r="Z5100" s="1">
        <f>IF(OR(TRIM(B5100)="",COUNTIF(Config!$B$15:$B$19,B5100)&gt;0),1,0)+IF(OR(TRIM(C5100)="",COUNTIF(Config!$B$15:$B$19,C5100)&gt;0),1,0)+IF(OR(TRIM(F5100)="",COUNTIF(Config!$B$15:$B$19,F5100)&gt;0),1,0)+IF(OR(TRIM(H5100)="",COUNTIF(Config!$B$15:$B$19,H5100)&gt;0),1,0)+IF(OR(TRIM(E5100)="",COUNTIF(Config!$B$15:$B$19,E5100)&gt;0),1,0)+IF(OR(TRIM(K5100)="",COUNTIF(Config!$B$15:$B$19,K5100)&gt;0),1,0)+IF(OR(TRIM(P5100)="",COUNTIF(Config!$B$15:$B$19,P5100)&gt;0),1,0)+IF(OR(TRIM(R5100)="",COUNTIF(Config!$B$15:$B$19,R5100)&gt;0),1,0)</f>
        <v>0</v>
      </c>
      <c r="AA5100" s="1" cm="1">
        <f t="array" ref="AA5100">SUMPRODUCT(LEN(H5100)-LEN(SUBSTITUTE(H5100,{"0";"1";"2";"3";"4";"5";"6";"7";"8";"9"},"")))</f>
        <v>12</v>
      </c>
      <c r="AC5100" t="str">
        <f t="shared" si="555"/>
        <v/>
      </c>
      <c r="AD5100">
        <f t="shared" si="556"/>
        <v>1</v>
      </c>
      <c r="AE5100">
        <f t="shared" si="557"/>
        <v>1</v>
      </c>
      <c r="AF5100" t="str">
        <f t="shared" si="558"/>
        <v>No</v>
      </c>
      <c r="AG5100">
        <f t="shared" ca="1" si="559"/>
        <v>231</v>
      </c>
      <c r="AH5100" t="str">
        <f ca="1">IF(OR(V5100="",AG5100=""),"Yes",IF(AG5100&gt;Config!$B$41,"Yes","No"))</f>
        <v>No</v>
      </c>
    </row>
    <row r="5101" spans="1:34" x14ac:dyDescent="0.25">
      <c r="A5101" s="1" t="s">
        <v>33636</v>
      </c>
      <c r="B5101" s="1" t="s">
        <v>3522</v>
      </c>
      <c r="C5101" s="1" t="s">
        <v>445</v>
      </c>
      <c r="D5101" s="1" t="s">
        <v>23264</v>
      </c>
      <c r="E5101" s="1" t="s">
        <v>298</v>
      </c>
      <c r="F5101" s="1" t="s">
        <v>23265</v>
      </c>
      <c r="G5101" t="str">
        <f t="shared" si="553"/>
        <v>Valid</v>
      </c>
      <c r="H5101" s="1" t="s">
        <v>33637</v>
      </c>
      <c r="I5101" t="str" cm="1">
        <f t="array" ref="I5101">IF(OR(TRIM(H5101)="",ISNUMBER(SEARCH("#",H5101)),AA5101&lt;Config!$B$8,SUMPRODUCT(--ISNUMBER(SEARCH({"a";"b";"c";"d";"e";"f";"g";"h";"i";"j";"k";"l";"m";"n";"o";"p";"q";"r";"s";"t";"u";"v";"w";"x";"y";"z"},H5101)))&gt;0),"Invalid","Valid")</f>
        <v>Valid</v>
      </c>
      <c r="J5101" s="1" t="s">
        <v>33638</v>
      </c>
      <c r="K5101" s="1" t="s">
        <v>133</v>
      </c>
      <c r="L5101" s="1" t="s">
        <v>67</v>
      </c>
      <c r="M5101" s="1" t="s">
        <v>33825</v>
      </c>
      <c r="N5101" s="1" t="s">
        <v>224</v>
      </c>
      <c r="O5101" s="1" t="s">
        <v>196</v>
      </c>
      <c r="P5101" t="s">
        <v>33</v>
      </c>
      <c r="Q5101" s="1" t="s">
        <v>34</v>
      </c>
      <c r="R5101" s="1" t="s">
        <v>482</v>
      </c>
      <c r="S5101" s="1" t="s">
        <v>30928</v>
      </c>
      <c r="T5101" s="1" t="s">
        <v>33639</v>
      </c>
      <c r="U5101" s="1" t="s">
        <v>215</v>
      </c>
      <c r="V5101" s="1" t="s">
        <v>17760</v>
      </c>
      <c r="W5101" s="1" t="s">
        <v>141</v>
      </c>
      <c r="X5101" t="str">
        <f t="shared" si="554"/>
        <v>Complete</v>
      </c>
      <c r="Y5101">
        <f>MAX(0,100-IF(G5101="Invalid",Config!$B$5,0)-IF(I5101="Invalid",Config!$B$6,0)-IF(X5101="Incomplete",Config!$B$7,0)-IF(AF5101="Yes",Config!$B$37,0))</f>
        <v>75</v>
      </c>
      <c r="Z5101" s="1">
        <f>IF(OR(TRIM(B5101)="",COUNTIF(Config!$B$15:$B$19,B5101)&gt;0),1,0)+IF(OR(TRIM(C5101)="",COUNTIF(Config!$B$15:$B$19,C5101)&gt;0),1,0)+IF(OR(TRIM(F5101)="",COUNTIF(Config!$B$15:$B$19,F5101)&gt;0),1,0)+IF(OR(TRIM(H5101)="",COUNTIF(Config!$B$15:$B$19,H5101)&gt;0),1,0)+IF(OR(TRIM(E5101)="",COUNTIF(Config!$B$15:$B$19,E5101)&gt;0),1,0)+IF(OR(TRIM(K5101)="",COUNTIF(Config!$B$15:$B$19,K5101)&gt;0),1,0)+IF(OR(TRIM(P5101)="",COUNTIF(Config!$B$15:$B$19,P5101)&gt;0),1,0)+IF(OR(TRIM(R5101)="",COUNTIF(Config!$B$15:$B$19,R5101)&gt;0),1,0)</f>
        <v>0</v>
      </c>
      <c r="AA5101" s="1" cm="1">
        <f t="array" ref="AA5101">SUMPRODUCT(LEN(H5101)-LEN(SUBSTITUTE(H5101,{"0";"1";"2";"3";"4";"5";"6";"7";"8";"9"},"")))</f>
        <v>10</v>
      </c>
      <c r="AC5101" t="str">
        <f t="shared" si="555"/>
        <v>Potential Duplicate</v>
      </c>
      <c r="AD5101">
        <f t="shared" si="556"/>
        <v>2</v>
      </c>
      <c r="AE5101">
        <f t="shared" si="557"/>
        <v>1</v>
      </c>
      <c r="AF5101" t="str">
        <f t="shared" si="558"/>
        <v>Yes</v>
      </c>
      <c r="AG5101">
        <f t="shared" ca="1" si="559"/>
        <v>103</v>
      </c>
      <c r="AH5101" t="str">
        <f ca="1">IF(OR(V5101="",AG5101=""),"Yes",IF(AG5101&gt;Config!$B$41,"Yes","No"))</f>
        <v>No</v>
      </c>
    </row>
    <row r="5102" spans="1:34" x14ac:dyDescent="0.25">
      <c r="A5102" s="1" t="s">
        <v>33640</v>
      </c>
      <c r="B5102" s="1" t="s">
        <v>678</v>
      </c>
      <c r="C5102" s="1" t="s">
        <v>1389</v>
      </c>
      <c r="D5102" s="1" t="s">
        <v>33641</v>
      </c>
      <c r="E5102" s="1" t="s">
        <v>1331</v>
      </c>
      <c r="F5102" s="1" t="s">
        <v>33642</v>
      </c>
      <c r="G5102" t="str">
        <f t="shared" si="553"/>
        <v>Valid</v>
      </c>
      <c r="H5102" s="1" t="s">
        <v>26254</v>
      </c>
      <c r="I5102" t="str" cm="1">
        <f t="array" ref="I5102">IF(OR(TRIM(H5102)="",ISNUMBER(SEARCH("#",H5102)),AA5102&lt;Config!$B$8,SUMPRODUCT(--ISNUMBER(SEARCH({"a";"b";"c";"d";"e";"f";"g";"h";"i";"j";"k";"l";"m";"n";"o";"p";"q";"r";"s";"t";"u";"v";"w";"x";"y";"z"},H5102)))&gt;0),"Invalid","Valid")</f>
        <v>Valid</v>
      </c>
      <c r="J5102" s="1" t="s">
        <v>33643</v>
      </c>
      <c r="K5102" s="1" t="s">
        <v>195</v>
      </c>
      <c r="L5102" s="1" t="s">
        <v>84</v>
      </c>
      <c r="M5102" s="1" t="s">
        <v>235</v>
      </c>
      <c r="N5102" s="1" t="s">
        <v>148</v>
      </c>
      <c r="O5102" s="1" t="s">
        <v>69</v>
      </c>
      <c r="P5102" t="s">
        <v>236</v>
      </c>
      <c r="Q5102" s="1" t="s">
        <v>237</v>
      </c>
      <c r="R5102" s="1" t="s">
        <v>254</v>
      </c>
      <c r="S5102" s="1" t="s">
        <v>29621</v>
      </c>
      <c r="T5102" s="1" t="s">
        <v>33644</v>
      </c>
      <c r="U5102" s="1" t="s">
        <v>18819</v>
      </c>
      <c r="V5102" s="1" t="s">
        <v>1300</v>
      </c>
      <c r="W5102" s="1" t="s">
        <v>75</v>
      </c>
      <c r="X5102" t="str">
        <f t="shared" si="554"/>
        <v>Complete</v>
      </c>
      <c r="Y5102">
        <f>MAX(0,100-IF(G5102="Invalid",Config!$B$5,0)-IF(I5102="Invalid",Config!$B$6,0)-IF(X5102="Incomplete",Config!$B$7,0)-IF(AF5102="Yes",Config!$B$37,0))</f>
        <v>75</v>
      </c>
      <c r="Z5102" s="1">
        <f>IF(OR(TRIM(B5102)="",COUNTIF(Config!$B$15:$B$19,B5102)&gt;0),1,0)+IF(OR(TRIM(C5102)="",COUNTIF(Config!$B$15:$B$19,C5102)&gt;0),1,0)+IF(OR(TRIM(F5102)="",COUNTIF(Config!$B$15:$B$19,F5102)&gt;0),1,0)+IF(OR(TRIM(H5102)="",COUNTIF(Config!$B$15:$B$19,H5102)&gt;0),1,0)+IF(OR(TRIM(E5102)="",COUNTIF(Config!$B$15:$B$19,E5102)&gt;0),1,0)+IF(OR(TRIM(K5102)="",COUNTIF(Config!$B$15:$B$19,K5102)&gt;0),1,0)+IF(OR(TRIM(P5102)="",COUNTIF(Config!$B$15:$B$19,P5102)&gt;0),1,0)+IF(OR(TRIM(R5102)="",COUNTIF(Config!$B$15:$B$19,R5102)&gt;0),1,0)</f>
        <v>0</v>
      </c>
      <c r="AA5102" s="1" cm="1">
        <f t="array" ref="AA5102">SUMPRODUCT(LEN(H5102)-LEN(SUBSTITUTE(H5102,{"0";"1";"2";"3";"4";"5";"6";"7";"8";"9"},"")))</f>
        <v>11</v>
      </c>
      <c r="AC5102" t="str">
        <f t="shared" si="555"/>
        <v>Potential Duplicate</v>
      </c>
      <c r="AD5102">
        <f t="shared" si="556"/>
        <v>1</v>
      </c>
      <c r="AE5102">
        <f t="shared" si="557"/>
        <v>2</v>
      </c>
      <c r="AF5102" t="str">
        <f t="shared" si="558"/>
        <v>Yes</v>
      </c>
      <c r="AG5102">
        <f t="shared" ca="1" si="559"/>
        <v>290</v>
      </c>
      <c r="AH5102" t="str">
        <f ca="1">IF(OR(V5102="",AG5102=""),"Yes",IF(AG5102&gt;Config!$B$41,"Yes","No"))</f>
        <v>No</v>
      </c>
    </row>
    <row r="5103" spans="1:34" x14ac:dyDescent="0.25">
      <c r="A5103" s="1" t="s">
        <v>33645</v>
      </c>
      <c r="B5103" s="1" t="s">
        <v>2159</v>
      </c>
      <c r="C5103" s="1" t="s">
        <v>792</v>
      </c>
      <c r="D5103" s="1" t="s">
        <v>33646</v>
      </c>
      <c r="E5103" s="1" t="s">
        <v>310</v>
      </c>
      <c r="F5103" s="1" t="s">
        <v>33647</v>
      </c>
      <c r="G5103" t="str">
        <f t="shared" si="553"/>
        <v>Valid</v>
      </c>
      <c r="H5103" s="1" t="s">
        <v>33648</v>
      </c>
      <c r="I5103" t="str" cm="1">
        <f t="array" ref="I5103">IF(OR(TRIM(H5103)="",ISNUMBER(SEARCH("#",H5103)),AA5103&lt;Config!$B$8,SUMPRODUCT(--ISNUMBER(SEARCH({"a";"b";"c";"d";"e";"f";"g";"h";"i";"j";"k";"l";"m";"n";"o";"p";"q";"r";"s";"t";"u";"v";"w";"x";"y";"z"},H5103)))&gt;0),"Invalid","Valid")</f>
        <v>Valid</v>
      </c>
      <c r="J5103" s="1" t="s">
        <v>33649</v>
      </c>
      <c r="K5103" s="1" t="s">
        <v>147</v>
      </c>
      <c r="L5103" s="1" t="s">
        <v>29</v>
      </c>
      <c r="M5103" s="1" t="s">
        <v>33827</v>
      </c>
      <c r="N5103" s="1" t="s">
        <v>713</v>
      </c>
      <c r="O5103" s="1" t="s">
        <v>32</v>
      </c>
      <c r="P5103" t="s">
        <v>236</v>
      </c>
      <c r="Q5103" s="1" t="s">
        <v>237</v>
      </c>
      <c r="R5103" s="1" t="s">
        <v>961</v>
      </c>
      <c r="S5103" s="1" t="s">
        <v>18104</v>
      </c>
      <c r="T5103" s="1" t="s">
        <v>33650</v>
      </c>
      <c r="U5103" s="1" t="s">
        <v>4391</v>
      </c>
      <c r="V5103" s="1" t="s">
        <v>33651</v>
      </c>
      <c r="W5103" s="1" t="s">
        <v>141</v>
      </c>
      <c r="X5103" t="str">
        <f t="shared" si="554"/>
        <v>Complete</v>
      </c>
      <c r="Y5103">
        <f>MAX(0,100-IF(G5103="Invalid",Config!$B$5,0)-IF(I5103="Invalid",Config!$B$6,0)-IF(X5103="Incomplete",Config!$B$7,0)-IF(AF5103="Yes",Config!$B$37,0))</f>
        <v>100</v>
      </c>
      <c r="Z5103" s="1">
        <f>IF(OR(TRIM(B5103)="",COUNTIF(Config!$B$15:$B$19,B5103)&gt;0),1,0)+IF(OR(TRIM(C5103)="",COUNTIF(Config!$B$15:$B$19,C5103)&gt;0),1,0)+IF(OR(TRIM(F5103)="",COUNTIF(Config!$B$15:$B$19,F5103)&gt;0),1,0)+IF(OR(TRIM(H5103)="",COUNTIF(Config!$B$15:$B$19,H5103)&gt;0),1,0)+IF(OR(TRIM(E5103)="",COUNTIF(Config!$B$15:$B$19,E5103)&gt;0),1,0)+IF(OR(TRIM(K5103)="",COUNTIF(Config!$B$15:$B$19,K5103)&gt;0),1,0)+IF(OR(TRIM(P5103)="",COUNTIF(Config!$B$15:$B$19,P5103)&gt;0),1,0)+IF(OR(TRIM(R5103)="",COUNTIF(Config!$B$15:$B$19,R5103)&gt;0),1,0)</f>
        <v>0</v>
      </c>
      <c r="AA5103" s="1" cm="1">
        <f t="array" ref="AA5103">SUMPRODUCT(LEN(H5103)-LEN(SUBSTITUTE(H5103,{"0";"1";"2";"3";"4";"5";"6";"7";"8";"9"},"")))</f>
        <v>12</v>
      </c>
      <c r="AC5103" t="str">
        <f t="shared" si="555"/>
        <v/>
      </c>
      <c r="AD5103">
        <f t="shared" si="556"/>
        <v>1</v>
      </c>
      <c r="AE5103">
        <f t="shared" si="557"/>
        <v>1</v>
      </c>
      <c r="AF5103" t="str">
        <f t="shared" si="558"/>
        <v>No</v>
      </c>
      <c r="AG5103">
        <f t="shared" ca="1" si="559"/>
        <v>619</v>
      </c>
      <c r="AH5103" t="str">
        <f ca="1">IF(OR(V5103="",AG5103=""),"Yes",IF(AG5103&gt;Config!$B$41,"Yes","No"))</f>
        <v>Yes</v>
      </c>
    </row>
    <row r="5104" spans="1:34" x14ac:dyDescent="0.25">
      <c r="A5104" s="1" t="s">
        <v>33652</v>
      </c>
      <c r="B5104" s="1" t="s">
        <v>510</v>
      </c>
      <c r="C5104" s="1" t="s">
        <v>353</v>
      </c>
      <c r="D5104" s="1" t="s">
        <v>35836</v>
      </c>
      <c r="E5104" s="1" t="s">
        <v>35837</v>
      </c>
      <c r="F5104" s="1" t="s">
        <v>33653</v>
      </c>
      <c r="G5104" t="str">
        <f t="shared" si="553"/>
        <v>Valid</v>
      </c>
      <c r="H5104" s="1" t="s">
        <v>33654</v>
      </c>
      <c r="I5104" t="str" cm="1">
        <f t="array" ref="I5104">IF(OR(TRIM(H5104)="",ISNUMBER(SEARCH("#",H5104)),AA5104&lt;Config!$B$8,SUMPRODUCT(--ISNUMBER(SEARCH({"a";"b";"c";"d";"e";"f";"g";"h";"i";"j";"k";"l";"m";"n";"o";"p";"q";"r";"s";"t";"u";"v";"w";"x";"y";"z"},H5104)))&gt;0),"Invalid","Valid")</f>
        <v>Valid</v>
      </c>
      <c r="J5104" s="1" t="s">
        <v>33655</v>
      </c>
      <c r="K5104" s="1" t="s">
        <v>516</v>
      </c>
      <c r="L5104" s="1" t="s">
        <v>67</v>
      </c>
      <c r="M5104" s="1" t="s">
        <v>135</v>
      </c>
      <c r="N5104" s="1" t="s">
        <v>224</v>
      </c>
      <c r="O5104" s="1" t="s">
        <v>32</v>
      </c>
      <c r="P5104" t="s">
        <v>104</v>
      </c>
      <c r="Q5104" s="1" t="s">
        <v>105</v>
      </c>
      <c r="R5104" s="1" t="s">
        <v>106</v>
      </c>
      <c r="S5104" s="1" t="s">
        <v>33656</v>
      </c>
      <c r="T5104" s="1" t="s">
        <v>33657</v>
      </c>
      <c r="U5104" s="1" t="s">
        <v>3360</v>
      </c>
      <c r="V5104" s="1" t="s">
        <v>3101</v>
      </c>
      <c r="W5104" s="1" t="s">
        <v>384</v>
      </c>
      <c r="X5104" t="str">
        <f t="shared" si="554"/>
        <v>Complete</v>
      </c>
      <c r="Y5104">
        <f>MAX(0,100-IF(G5104="Invalid",Config!$B$5,0)-IF(I5104="Invalid",Config!$B$6,0)-IF(X5104="Incomplete",Config!$B$7,0)-IF(AF5104="Yes",Config!$B$37,0))</f>
        <v>100</v>
      </c>
      <c r="Z5104" s="1">
        <f>IF(OR(TRIM(B5104)="",COUNTIF(Config!$B$15:$B$19,B5104)&gt;0),1,0)+IF(OR(TRIM(C5104)="",COUNTIF(Config!$B$15:$B$19,C5104)&gt;0),1,0)+IF(OR(TRIM(F5104)="",COUNTIF(Config!$B$15:$B$19,F5104)&gt;0),1,0)+IF(OR(TRIM(H5104)="",COUNTIF(Config!$B$15:$B$19,H5104)&gt;0),1,0)+IF(OR(TRIM(E5104)="",COUNTIF(Config!$B$15:$B$19,E5104)&gt;0),1,0)+IF(OR(TRIM(K5104)="",COUNTIF(Config!$B$15:$B$19,K5104)&gt;0),1,0)+IF(OR(TRIM(P5104)="",COUNTIF(Config!$B$15:$B$19,P5104)&gt;0),1,0)+IF(OR(TRIM(R5104)="",COUNTIF(Config!$B$15:$B$19,R5104)&gt;0),1,0)</f>
        <v>0</v>
      </c>
      <c r="AA5104" s="1" cm="1">
        <f t="array" ref="AA5104">SUMPRODUCT(LEN(H5104)-LEN(SUBSTITUTE(H5104,{"0";"1";"2";"3";"4";"5";"6";"7";"8";"9"},"")))</f>
        <v>10</v>
      </c>
      <c r="AC5104" t="str">
        <f t="shared" si="555"/>
        <v/>
      </c>
      <c r="AD5104">
        <f t="shared" si="556"/>
        <v>1</v>
      </c>
      <c r="AE5104">
        <f t="shared" si="557"/>
        <v>1</v>
      </c>
      <c r="AF5104" t="str">
        <f t="shared" si="558"/>
        <v>No</v>
      </c>
      <c r="AG5104">
        <f t="shared" ca="1" si="559"/>
        <v>118</v>
      </c>
      <c r="AH5104" t="str">
        <f ca="1">IF(OR(V5104="",AG5104=""),"Yes",IF(AG5104&gt;Config!$B$41,"Yes","No"))</f>
        <v>No</v>
      </c>
    </row>
    <row r="5105" spans="1:34" x14ac:dyDescent="0.25">
      <c r="A5105" s="1" t="s">
        <v>33658</v>
      </c>
      <c r="B5105" s="1" t="s">
        <v>444</v>
      </c>
      <c r="C5105" s="1" t="s">
        <v>659</v>
      </c>
      <c r="D5105" s="1" t="s">
        <v>31693</v>
      </c>
      <c r="E5105" s="1" t="s">
        <v>35099</v>
      </c>
      <c r="F5105" s="1" t="s">
        <v>18504</v>
      </c>
      <c r="G5105" t="str">
        <f t="shared" si="553"/>
        <v>Valid</v>
      </c>
      <c r="H5105" s="1" t="s">
        <v>33659</v>
      </c>
      <c r="I5105" t="str" cm="1">
        <f t="array" ref="I5105">IF(OR(TRIM(H5105)="",ISNUMBER(SEARCH("#",H5105)),AA5105&lt;Config!$B$8,SUMPRODUCT(--ISNUMBER(SEARCH({"a";"b";"c";"d";"e";"f";"g";"h";"i";"j";"k";"l";"m";"n";"o";"p";"q";"r";"s";"t";"u";"v";"w";"x";"y";"z"},H5105)))&gt;0),"Invalid","Valid")</f>
        <v>Valid</v>
      </c>
      <c r="J5105" s="1" t="s">
        <v>33660</v>
      </c>
      <c r="K5105" s="1" t="s">
        <v>264</v>
      </c>
      <c r="L5105" s="1" t="s">
        <v>67</v>
      </c>
      <c r="M5105" s="1" t="s">
        <v>103</v>
      </c>
      <c r="N5105" s="1" t="s">
        <v>252</v>
      </c>
      <c r="O5105" s="1" t="s">
        <v>69</v>
      </c>
      <c r="P5105" t="s">
        <v>314</v>
      </c>
      <c r="Q5105" s="1" t="s">
        <v>316</v>
      </c>
      <c r="R5105" s="1" t="s">
        <v>663</v>
      </c>
      <c r="S5105" s="1" t="s">
        <v>23298</v>
      </c>
      <c r="T5105" s="1" t="s">
        <v>33661</v>
      </c>
      <c r="U5105" s="1" t="s">
        <v>13474</v>
      </c>
      <c r="V5105" s="1" t="s">
        <v>1076</v>
      </c>
      <c r="W5105" s="1" t="s">
        <v>202</v>
      </c>
      <c r="X5105" t="str">
        <f t="shared" si="554"/>
        <v>Complete</v>
      </c>
      <c r="Y5105">
        <f>MAX(0,100-IF(G5105="Invalid",Config!$B$5,0)-IF(I5105="Invalid",Config!$B$6,0)-IF(X5105="Incomplete",Config!$B$7,0)-IF(AF5105="Yes",Config!$B$37,0))</f>
        <v>75</v>
      </c>
      <c r="Z5105" s="1">
        <f>IF(OR(TRIM(B5105)="",COUNTIF(Config!$B$15:$B$19,B5105)&gt;0),1,0)+IF(OR(TRIM(C5105)="",COUNTIF(Config!$B$15:$B$19,C5105)&gt;0),1,0)+IF(OR(TRIM(F5105)="",COUNTIF(Config!$B$15:$B$19,F5105)&gt;0),1,0)+IF(OR(TRIM(H5105)="",COUNTIF(Config!$B$15:$B$19,H5105)&gt;0),1,0)+IF(OR(TRIM(E5105)="",COUNTIF(Config!$B$15:$B$19,E5105)&gt;0),1,0)+IF(OR(TRIM(K5105)="",COUNTIF(Config!$B$15:$B$19,K5105)&gt;0),1,0)+IF(OR(TRIM(P5105)="",COUNTIF(Config!$B$15:$B$19,P5105)&gt;0),1,0)+IF(OR(TRIM(R5105)="",COUNTIF(Config!$B$15:$B$19,R5105)&gt;0),1,0)</f>
        <v>0</v>
      </c>
      <c r="AA5105" s="1" cm="1">
        <f t="array" ref="AA5105">SUMPRODUCT(LEN(H5105)-LEN(SUBSTITUTE(H5105,{"0";"1";"2";"3";"4";"5";"6";"7";"8";"9"},"")))</f>
        <v>12</v>
      </c>
      <c r="AC5105" t="str">
        <f t="shared" si="555"/>
        <v>Potential Duplicate</v>
      </c>
      <c r="AD5105">
        <f t="shared" si="556"/>
        <v>2</v>
      </c>
      <c r="AE5105">
        <f t="shared" si="557"/>
        <v>1</v>
      </c>
      <c r="AF5105" t="str">
        <f t="shared" si="558"/>
        <v>Yes</v>
      </c>
      <c r="AG5105">
        <f t="shared" ca="1" si="559"/>
        <v>140</v>
      </c>
      <c r="AH5105" t="str">
        <f ca="1">IF(OR(V5105="",AG5105=""),"Yes",IF(AG5105&gt;Config!$B$41,"Yes","No"))</f>
        <v>No</v>
      </c>
    </row>
    <row r="5106" spans="1:34" x14ac:dyDescent="0.25">
      <c r="A5106" s="1" t="s">
        <v>33662</v>
      </c>
      <c r="B5106" s="1" t="s">
        <v>352</v>
      </c>
      <c r="C5106" s="1" t="s">
        <v>128</v>
      </c>
      <c r="D5106" s="1" t="s">
        <v>20840</v>
      </c>
      <c r="E5106" s="1" t="s">
        <v>35838</v>
      </c>
      <c r="F5106" s="1" t="s">
        <v>33663</v>
      </c>
      <c r="G5106" t="str">
        <f t="shared" si="553"/>
        <v>Valid</v>
      </c>
      <c r="H5106" s="1" t="s">
        <v>33664</v>
      </c>
      <c r="I5106" t="str" cm="1">
        <f t="array" ref="I5106">IF(OR(TRIM(H5106)="",ISNUMBER(SEARCH("#",H5106)),AA5106&lt;Config!$B$8,SUMPRODUCT(--ISNUMBER(SEARCH({"a";"b";"c";"d";"e";"f";"g";"h";"i";"j";"k";"l";"m";"n";"o";"p";"q";"r";"s";"t";"u";"v";"w";"x";"y";"z"},H5106)))&gt;0),"Invalid","Valid")</f>
        <v>Valid</v>
      </c>
      <c r="J5106" s="1" t="s">
        <v>33665</v>
      </c>
      <c r="K5106" s="1" t="s">
        <v>83</v>
      </c>
      <c r="L5106" s="1" t="s">
        <v>84</v>
      </c>
      <c r="M5106" s="1" t="s">
        <v>33827</v>
      </c>
      <c r="N5106" s="1" t="s">
        <v>713</v>
      </c>
      <c r="O5106" s="1" t="s">
        <v>69</v>
      </c>
      <c r="P5106" t="s">
        <v>53</v>
      </c>
      <c r="Q5106" s="1" t="s">
        <v>197</v>
      </c>
      <c r="R5106" s="1" t="s">
        <v>150</v>
      </c>
      <c r="S5106" s="1" t="s">
        <v>24251</v>
      </c>
      <c r="T5106" s="1" t="s">
        <v>33666</v>
      </c>
      <c r="U5106" s="1" t="s">
        <v>7676</v>
      </c>
      <c r="V5106" s="1" t="s">
        <v>22984</v>
      </c>
      <c r="W5106" s="1" t="s">
        <v>202</v>
      </c>
      <c r="X5106" t="str">
        <f t="shared" si="554"/>
        <v>Complete</v>
      </c>
      <c r="Y5106">
        <f>MAX(0,100-IF(G5106="Invalid",Config!$B$5,0)-IF(I5106="Invalid",Config!$B$6,0)-IF(X5106="Incomplete",Config!$B$7,0)-IF(AF5106="Yes",Config!$B$37,0))</f>
        <v>100</v>
      </c>
      <c r="Z5106" s="1">
        <f>IF(OR(TRIM(B5106)="",COUNTIF(Config!$B$15:$B$19,B5106)&gt;0),1,0)+IF(OR(TRIM(C5106)="",COUNTIF(Config!$B$15:$B$19,C5106)&gt;0),1,0)+IF(OR(TRIM(F5106)="",COUNTIF(Config!$B$15:$B$19,F5106)&gt;0),1,0)+IF(OR(TRIM(H5106)="",COUNTIF(Config!$B$15:$B$19,H5106)&gt;0),1,0)+IF(OR(TRIM(E5106)="",COUNTIF(Config!$B$15:$B$19,E5106)&gt;0),1,0)+IF(OR(TRIM(K5106)="",COUNTIF(Config!$B$15:$B$19,K5106)&gt;0),1,0)+IF(OR(TRIM(P5106)="",COUNTIF(Config!$B$15:$B$19,P5106)&gt;0),1,0)+IF(OR(TRIM(R5106)="",COUNTIF(Config!$B$15:$B$19,R5106)&gt;0),1,0)</f>
        <v>0</v>
      </c>
      <c r="AA5106" s="1" cm="1">
        <f t="array" ref="AA5106">SUMPRODUCT(LEN(H5106)-LEN(SUBSTITUTE(H5106,{"0";"1";"2";"3";"4";"5";"6";"7";"8";"9"},"")))</f>
        <v>12</v>
      </c>
      <c r="AC5106" t="str">
        <f t="shared" si="555"/>
        <v/>
      </c>
      <c r="AD5106">
        <f t="shared" si="556"/>
        <v>1</v>
      </c>
      <c r="AE5106">
        <f t="shared" si="557"/>
        <v>1</v>
      </c>
      <c r="AF5106" t="str">
        <f t="shared" si="558"/>
        <v>No</v>
      </c>
      <c r="AG5106">
        <f t="shared" ca="1" si="559"/>
        <v>277</v>
      </c>
      <c r="AH5106" t="str">
        <f ca="1">IF(OR(V5106="",AG5106=""),"Yes",IF(AG5106&gt;Config!$B$41,"Yes","No"))</f>
        <v>No</v>
      </c>
    </row>
    <row r="5107" spans="1:34" x14ac:dyDescent="0.25">
      <c r="A5107" s="1" t="s">
        <v>33667</v>
      </c>
      <c r="B5107" s="1" t="s">
        <v>534</v>
      </c>
      <c r="C5107" s="1" t="s">
        <v>620</v>
      </c>
      <c r="D5107" s="1" t="s">
        <v>33668</v>
      </c>
      <c r="E5107" s="1" t="s">
        <v>310</v>
      </c>
      <c r="F5107" s="1" t="s">
        <v>33669</v>
      </c>
      <c r="G5107" t="str">
        <f t="shared" si="553"/>
        <v>Valid</v>
      </c>
      <c r="H5107" s="1" t="s">
        <v>33670</v>
      </c>
      <c r="I5107" t="str" cm="1">
        <f t="array" ref="I5107">IF(OR(TRIM(H5107)="",ISNUMBER(SEARCH("#",H5107)),AA5107&lt;Config!$B$8,SUMPRODUCT(--ISNUMBER(SEARCH({"a";"b";"c";"d";"e";"f";"g";"h";"i";"j";"k";"l";"m";"n";"o";"p";"q";"r";"s";"t";"u";"v";"w";"x";"y";"z"},H5107)))&gt;0),"Invalid","Valid")</f>
        <v>Valid</v>
      </c>
      <c r="J5107" s="1" t="s">
        <v>33671</v>
      </c>
      <c r="K5107" s="1" t="s">
        <v>378</v>
      </c>
      <c r="L5107" s="1" t="s">
        <v>450</v>
      </c>
      <c r="M5107" s="1" t="s">
        <v>30</v>
      </c>
      <c r="N5107" s="1" t="s">
        <v>68</v>
      </c>
      <c r="O5107" s="1" t="s">
        <v>69</v>
      </c>
      <c r="P5107" t="s">
        <v>328</v>
      </c>
      <c r="Q5107" s="1" t="s">
        <v>329</v>
      </c>
      <c r="R5107" s="1" t="s">
        <v>392</v>
      </c>
      <c r="S5107" s="1" t="s">
        <v>32419</v>
      </c>
      <c r="T5107" s="1" t="s">
        <v>33672</v>
      </c>
      <c r="U5107" s="1" t="s">
        <v>4143</v>
      </c>
      <c r="V5107" s="1" t="s">
        <v>33673</v>
      </c>
      <c r="W5107" s="1" t="s">
        <v>293</v>
      </c>
      <c r="X5107" t="str">
        <f t="shared" si="554"/>
        <v>Complete</v>
      </c>
      <c r="Y5107">
        <f>MAX(0,100-IF(G5107="Invalid",Config!$B$5,0)-IF(I5107="Invalid",Config!$B$6,0)-IF(X5107="Incomplete",Config!$B$7,0)-IF(AF5107="Yes",Config!$B$37,0))</f>
        <v>100</v>
      </c>
      <c r="Z5107" s="1">
        <f>IF(OR(TRIM(B5107)="",COUNTIF(Config!$B$15:$B$19,B5107)&gt;0),1,0)+IF(OR(TRIM(C5107)="",COUNTIF(Config!$B$15:$B$19,C5107)&gt;0),1,0)+IF(OR(TRIM(F5107)="",COUNTIF(Config!$B$15:$B$19,F5107)&gt;0),1,0)+IF(OR(TRIM(H5107)="",COUNTIF(Config!$B$15:$B$19,H5107)&gt;0),1,0)+IF(OR(TRIM(E5107)="",COUNTIF(Config!$B$15:$B$19,E5107)&gt;0),1,0)+IF(OR(TRIM(K5107)="",COUNTIF(Config!$B$15:$B$19,K5107)&gt;0),1,0)+IF(OR(TRIM(P5107)="",COUNTIF(Config!$B$15:$B$19,P5107)&gt;0),1,0)+IF(OR(TRIM(R5107)="",COUNTIF(Config!$B$15:$B$19,R5107)&gt;0),1,0)</f>
        <v>0</v>
      </c>
      <c r="AA5107" s="1" cm="1">
        <f t="array" ref="AA5107">SUMPRODUCT(LEN(H5107)-LEN(SUBSTITUTE(H5107,{"0";"1";"2";"3";"4";"5";"6";"7";"8";"9"},"")))</f>
        <v>11</v>
      </c>
      <c r="AC5107" t="str">
        <f t="shared" si="555"/>
        <v/>
      </c>
      <c r="AD5107">
        <f t="shared" si="556"/>
        <v>1</v>
      </c>
      <c r="AE5107">
        <f t="shared" si="557"/>
        <v>1</v>
      </c>
      <c r="AF5107" t="str">
        <f t="shared" si="558"/>
        <v>No</v>
      </c>
      <c r="AG5107">
        <f t="shared" ca="1" si="559"/>
        <v>-119</v>
      </c>
      <c r="AH5107" t="str">
        <f ca="1">IF(OR(V5107="",AG5107=""),"Yes",IF(AG5107&gt;Config!$B$41,"Yes","No"))</f>
        <v>No</v>
      </c>
    </row>
    <row r="5108" spans="1:34" x14ac:dyDescent="0.25">
      <c r="A5108" s="1" t="s">
        <v>33674</v>
      </c>
      <c r="B5108" s="1" t="s">
        <v>534</v>
      </c>
      <c r="C5108" s="1" t="s">
        <v>1806</v>
      </c>
      <c r="D5108" s="1" t="s">
        <v>33675</v>
      </c>
      <c r="E5108" s="1" t="s">
        <v>298</v>
      </c>
      <c r="F5108" s="1" t="s">
        <v>33676</v>
      </c>
      <c r="G5108" t="str">
        <f t="shared" si="553"/>
        <v>Valid</v>
      </c>
      <c r="H5108" s="1" t="s">
        <v>33677</v>
      </c>
      <c r="I5108" t="str" cm="1">
        <f t="array" ref="I5108">IF(OR(TRIM(H5108)="",ISNUMBER(SEARCH("#",H5108)),AA5108&lt;Config!$B$8,SUMPRODUCT(--ISNUMBER(SEARCH({"a";"b";"c";"d";"e";"f";"g";"h";"i";"j";"k";"l";"m";"n";"o";"p";"q";"r";"s";"t";"u";"v";"w";"x";"y";"z"},H5108)))&gt;0),"Invalid","Valid")</f>
        <v>Valid</v>
      </c>
      <c r="J5108" s="1" t="s">
        <v>33678</v>
      </c>
      <c r="K5108" s="1" t="s">
        <v>481</v>
      </c>
      <c r="L5108" s="1" t="s">
        <v>265</v>
      </c>
      <c r="M5108" s="1" t="s">
        <v>235</v>
      </c>
      <c r="N5108" s="1" t="s">
        <v>224</v>
      </c>
      <c r="O5108" s="1" t="s">
        <v>180</v>
      </c>
      <c r="P5108" t="s">
        <v>344</v>
      </c>
      <c r="Q5108" s="1" t="s">
        <v>1199</v>
      </c>
      <c r="R5108" s="1" t="s">
        <v>1200</v>
      </c>
      <c r="S5108" s="1" t="s">
        <v>6222</v>
      </c>
      <c r="T5108" s="1" t="s">
        <v>33679</v>
      </c>
      <c r="U5108" s="1" t="s">
        <v>7951</v>
      </c>
      <c r="V5108" s="1" t="s">
        <v>140</v>
      </c>
      <c r="W5108" s="1" t="s">
        <v>40</v>
      </c>
      <c r="X5108" t="str">
        <f t="shared" si="554"/>
        <v>Complete</v>
      </c>
      <c r="Y5108">
        <f>MAX(0,100-IF(G5108="Invalid",Config!$B$5,0)-IF(I5108="Invalid",Config!$B$6,0)-IF(X5108="Incomplete",Config!$B$7,0)-IF(AF5108="Yes",Config!$B$37,0))</f>
        <v>100</v>
      </c>
      <c r="Z5108" s="1">
        <f>IF(OR(TRIM(B5108)="",COUNTIF(Config!$B$15:$B$19,B5108)&gt;0),1,0)+IF(OR(TRIM(C5108)="",COUNTIF(Config!$B$15:$B$19,C5108)&gt;0),1,0)+IF(OR(TRIM(F5108)="",COUNTIF(Config!$B$15:$B$19,F5108)&gt;0),1,0)+IF(OR(TRIM(H5108)="",COUNTIF(Config!$B$15:$B$19,H5108)&gt;0),1,0)+IF(OR(TRIM(E5108)="",COUNTIF(Config!$B$15:$B$19,E5108)&gt;0),1,0)+IF(OR(TRIM(K5108)="",COUNTIF(Config!$B$15:$B$19,K5108)&gt;0),1,0)+IF(OR(TRIM(P5108)="",COUNTIF(Config!$B$15:$B$19,P5108)&gt;0),1,0)+IF(OR(TRIM(R5108)="",COUNTIF(Config!$B$15:$B$19,R5108)&gt;0),1,0)</f>
        <v>0</v>
      </c>
      <c r="AA5108" s="1" cm="1">
        <f t="array" ref="AA5108">SUMPRODUCT(LEN(H5108)-LEN(SUBSTITUTE(H5108,{"0";"1";"2";"3";"4";"5";"6";"7";"8";"9"},"")))</f>
        <v>10</v>
      </c>
      <c r="AC5108" t="str">
        <f t="shared" si="555"/>
        <v/>
      </c>
      <c r="AD5108">
        <f t="shared" si="556"/>
        <v>1</v>
      </c>
      <c r="AE5108">
        <f t="shared" si="557"/>
        <v>1</v>
      </c>
      <c r="AF5108" t="str">
        <f t="shared" si="558"/>
        <v>No</v>
      </c>
      <c r="AG5108">
        <f t="shared" ca="1" si="559"/>
        <v>37</v>
      </c>
      <c r="AH5108" t="str">
        <f ca="1">IF(OR(V5108="",AG5108=""),"Yes",IF(AG5108&gt;Config!$B$41,"Yes","No"))</f>
        <v>No</v>
      </c>
    </row>
    <row r="5109" spans="1:34" x14ac:dyDescent="0.25">
      <c r="A5109" s="1" t="s">
        <v>33680</v>
      </c>
      <c r="B5109" s="1" t="s">
        <v>690</v>
      </c>
      <c r="C5109" s="1" t="s">
        <v>189</v>
      </c>
      <c r="D5109" s="1" t="s">
        <v>33681</v>
      </c>
      <c r="E5109" s="1" t="s">
        <v>34210</v>
      </c>
      <c r="F5109" s="1" t="s">
        <v>1541</v>
      </c>
      <c r="G5109" t="str">
        <f t="shared" si="553"/>
        <v>Valid</v>
      </c>
      <c r="H5109" s="1" t="s">
        <v>33682</v>
      </c>
      <c r="I5109" t="str" cm="1">
        <f t="array" ref="I5109">IF(OR(TRIM(H5109)="",ISNUMBER(SEARCH("#",H5109)),AA5109&lt;Config!$B$8,SUMPRODUCT(--ISNUMBER(SEARCH({"a";"b";"c";"d";"e";"f";"g";"h";"i";"j";"k";"l";"m";"n";"o";"p";"q";"r";"s";"t";"u";"v";"w";"x";"y";"z"},H5109)))&gt;0),"Invalid","Valid")</f>
        <v>Valid</v>
      </c>
      <c r="J5109" s="1" t="s">
        <v>33683</v>
      </c>
      <c r="K5109" s="1" t="s">
        <v>163</v>
      </c>
      <c r="L5109" s="1" t="s">
        <v>49</v>
      </c>
      <c r="M5109" s="1" t="s">
        <v>103</v>
      </c>
      <c r="N5109" s="1" t="s">
        <v>68</v>
      </c>
      <c r="O5109" s="1" t="s">
        <v>52</v>
      </c>
      <c r="P5109" t="s">
        <v>87</v>
      </c>
      <c r="Q5109" s="1" t="s">
        <v>166</v>
      </c>
      <c r="R5109" s="1" t="s">
        <v>550</v>
      </c>
      <c r="S5109" s="1" t="s">
        <v>33684</v>
      </c>
      <c r="T5109" s="1" t="s">
        <v>33685</v>
      </c>
      <c r="U5109" s="1" t="s">
        <v>454</v>
      </c>
      <c r="V5109" s="1" t="s">
        <v>1212</v>
      </c>
      <c r="W5109" s="1" t="s">
        <v>202</v>
      </c>
      <c r="X5109" t="str">
        <f t="shared" si="554"/>
        <v>Complete</v>
      </c>
      <c r="Y5109">
        <f>MAX(0,100-IF(G5109="Invalid",Config!$B$5,0)-IF(I5109="Invalid",Config!$B$6,0)-IF(X5109="Incomplete",Config!$B$7,0)-IF(AF5109="Yes",Config!$B$37,0))</f>
        <v>75</v>
      </c>
      <c r="Z5109" s="1">
        <f>IF(OR(TRIM(B5109)="",COUNTIF(Config!$B$15:$B$19,B5109)&gt;0),1,0)+IF(OR(TRIM(C5109)="",COUNTIF(Config!$B$15:$B$19,C5109)&gt;0),1,0)+IF(OR(TRIM(F5109)="",COUNTIF(Config!$B$15:$B$19,F5109)&gt;0),1,0)+IF(OR(TRIM(H5109)="",COUNTIF(Config!$B$15:$B$19,H5109)&gt;0),1,0)+IF(OR(TRIM(E5109)="",COUNTIF(Config!$B$15:$B$19,E5109)&gt;0),1,0)+IF(OR(TRIM(K5109)="",COUNTIF(Config!$B$15:$B$19,K5109)&gt;0),1,0)+IF(OR(TRIM(P5109)="",COUNTIF(Config!$B$15:$B$19,P5109)&gt;0),1,0)+IF(OR(TRIM(R5109)="",COUNTIF(Config!$B$15:$B$19,R5109)&gt;0),1,0)</f>
        <v>0</v>
      </c>
      <c r="AA5109" s="1" cm="1">
        <f t="array" ref="AA5109">SUMPRODUCT(LEN(H5109)-LEN(SUBSTITUTE(H5109,{"0";"1";"2";"3";"4";"5";"6";"7";"8";"9"},"")))</f>
        <v>11</v>
      </c>
      <c r="AC5109" t="str">
        <f t="shared" si="555"/>
        <v>Potential Duplicate</v>
      </c>
      <c r="AD5109">
        <f t="shared" si="556"/>
        <v>2</v>
      </c>
      <c r="AE5109">
        <f t="shared" si="557"/>
        <v>1</v>
      </c>
      <c r="AF5109" t="str">
        <f t="shared" si="558"/>
        <v>Yes</v>
      </c>
      <c r="AG5109">
        <f t="shared" ca="1" si="559"/>
        <v>228</v>
      </c>
      <c r="AH5109" t="str">
        <f ca="1">IF(OR(V5109="",AG5109=""),"Yes",IF(AG5109&gt;Config!$B$41,"Yes","No"))</f>
        <v>No</v>
      </c>
    </row>
    <row r="5110" spans="1:34" x14ac:dyDescent="0.25">
      <c r="A5110" s="1" t="s">
        <v>33686</v>
      </c>
      <c r="B5110" s="1" t="s">
        <v>1816</v>
      </c>
      <c r="C5110" s="1" t="s">
        <v>157</v>
      </c>
      <c r="D5110" s="1" t="s">
        <v>24585</v>
      </c>
      <c r="E5110" s="1" t="s">
        <v>310</v>
      </c>
      <c r="F5110" s="1" t="s">
        <v>24586</v>
      </c>
      <c r="G5110" t="str">
        <f t="shared" si="553"/>
        <v>Valid</v>
      </c>
      <c r="H5110" s="1" t="s">
        <v>24587</v>
      </c>
      <c r="I5110" t="str" cm="1">
        <f t="array" ref="I5110">IF(OR(TRIM(H5110)="",ISNUMBER(SEARCH("#",H5110)),AA5110&lt;Config!$B$8,SUMPRODUCT(--ISNUMBER(SEARCH({"a";"b";"c";"d";"e";"f";"g";"h";"i";"j";"k";"l";"m";"n";"o";"p";"q";"r";"s";"t";"u";"v";"w";"x";"y";"z"},H5110)))&gt;0),"Invalid","Valid")</f>
        <v>Valid</v>
      </c>
      <c r="J5110" s="1" t="s">
        <v>24588</v>
      </c>
      <c r="K5110" s="1" t="s">
        <v>66</v>
      </c>
      <c r="L5110" s="1" t="s">
        <v>49</v>
      </c>
      <c r="M5110" s="1" t="s">
        <v>251</v>
      </c>
      <c r="N5110" s="1" t="s">
        <v>713</v>
      </c>
      <c r="O5110" s="1" t="s">
        <v>69</v>
      </c>
      <c r="P5110" t="s">
        <v>104</v>
      </c>
      <c r="Q5110" s="1" t="s">
        <v>732</v>
      </c>
      <c r="R5110" s="1" t="s">
        <v>106</v>
      </c>
      <c r="S5110" s="1" t="s">
        <v>24589</v>
      </c>
      <c r="T5110" s="1" t="s">
        <v>24590</v>
      </c>
      <c r="U5110" s="1" t="s">
        <v>24591</v>
      </c>
      <c r="V5110" s="1" t="s">
        <v>5701</v>
      </c>
      <c r="W5110" s="1" t="s">
        <v>40</v>
      </c>
      <c r="X5110" t="str">
        <f t="shared" si="554"/>
        <v>Complete</v>
      </c>
      <c r="Y5110">
        <f>MAX(0,100-IF(G5110="Invalid",Config!$B$5,0)-IF(I5110="Invalid",Config!$B$6,0)-IF(X5110="Incomplete",Config!$B$7,0)-IF(AF5110="Yes",Config!$B$37,0))</f>
        <v>75</v>
      </c>
      <c r="Z5110" s="1">
        <f>IF(OR(TRIM(B5110)="",COUNTIF(Config!$B$15:$B$19,B5110)&gt;0),1,0)+IF(OR(TRIM(C5110)="",COUNTIF(Config!$B$15:$B$19,C5110)&gt;0),1,0)+IF(OR(TRIM(F5110)="",COUNTIF(Config!$B$15:$B$19,F5110)&gt;0),1,0)+IF(OR(TRIM(H5110)="",COUNTIF(Config!$B$15:$B$19,H5110)&gt;0),1,0)+IF(OR(TRIM(E5110)="",COUNTIF(Config!$B$15:$B$19,E5110)&gt;0),1,0)+IF(OR(TRIM(K5110)="",COUNTIF(Config!$B$15:$B$19,K5110)&gt;0),1,0)+IF(OR(TRIM(P5110)="",COUNTIF(Config!$B$15:$B$19,P5110)&gt;0),1,0)+IF(OR(TRIM(R5110)="",COUNTIF(Config!$B$15:$B$19,R5110)&gt;0),1,0)</f>
        <v>0</v>
      </c>
      <c r="AA5110" s="1" cm="1">
        <f t="array" ref="AA5110">SUMPRODUCT(LEN(H5110)-LEN(SUBSTITUTE(H5110,{"0";"1";"2";"3";"4";"5";"6";"7";"8";"9"},"")))</f>
        <v>11</v>
      </c>
      <c r="AC5110" t="str">
        <f t="shared" si="555"/>
        <v>Potential Duplicate</v>
      </c>
      <c r="AD5110">
        <f t="shared" si="556"/>
        <v>2</v>
      </c>
      <c r="AE5110">
        <f t="shared" si="557"/>
        <v>2</v>
      </c>
      <c r="AF5110" t="str">
        <f t="shared" si="558"/>
        <v>Yes</v>
      </c>
      <c r="AG5110">
        <f t="shared" ca="1" si="559"/>
        <v>193</v>
      </c>
      <c r="AH5110" t="str">
        <f ca="1">IF(OR(V5110="",AG5110=""),"Yes",IF(AG5110&gt;Config!$B$41,"Yes","No"))</f>
        <v>No</v>
      </c>
    </row>
    <row r="5111" spans="1:34" x14ac:dyDescent="0.25">
      <c r="A5111" s="1" t="s">
        <v>33687</v>
      </c>
      <c r="B5111" s="1" t="s">
        <v>1982</v>
      </c>
      <c r="C5111" s="1" t="s">
        <v>1166</v>
      </c>
      <c r="D5111" s="1" t="s">
        <v>4013</v>
      </c>
      <c r="E5111" s="1" t="s">
        <v>578</v>
      </c>
      <c r="F5111" s="1" t="s">
        <v>33688</v>
      </c>
      <c r="G5111" t="str">
        <f t="shared" si="553"/>
        <v>Valid</v>
      </c>
      <c r="H5111" s="1" t="s">
        <v>33689</v>
      </c>
      <c r="I5111" t="str" cm="1">
        <f t="array" ref="I5111">IF(OR(TRIM(H5111)="",ISNUMBER(SEARCH("#",H5111)),AA5111&lt;Config!$B$8,SUMPRODUCT(--ISNUMBER(SEARCH({"a";"b";"c";"d";"e";"f";"g";"h";"i";"j";"k";"l";"m";"n";"o";"p";"q";"r";"s";"t";"u";"v";"w";"x";"y";"z"},H5111)))&gt;0),"Invalid","Valid")</f>
        <v>Valid</v>
      </c>
      <c r="J5111" s="1" t="s">
        <v>33690</v>
      </c>
      <c r="K5111" s="1" t="s">
        <v>1001</v>
      </c>
      <c r="L5111" s="1" t="s">
        <v>265</v>
      </c>
      <c r="M5111" s="1" t="s">
        <v>50</v>
      </c>
      <c r="N5111" s="1" t="s">
        <v>252</v>
      </c>
      <c r="O5111" s="1" t="s">
        <v>69</v>
      </c>
      <c r="P5111" t="s">
        <v>344</v>
      </c>
      <c r="Q5111" s="1" t="s">
        <v>345</v>
      </c>
      <c r="R5111" s="1" t="s">
        <v>971</v>
      </c>
      <c r="S5111" s="1" t="s">
        <v>7990</v>
      </c>
      <c r="T5111" s="1" t="s">
        <v>33691</v>
      </c>
      <c r="U5111" s="1" t="s">
        <v>3440</v>
      </c>
      <c r="V5111" s="1" t="s">
        <v>16230</v>
      </c>
      <c r="W5111" s="1" t="s">
        <v>202</v>
      </c>
      <c r="X5111" t="str">
        <f t="shared" si="554"/>
        <v>Complete</v>
      </c>
      <c r="Y5111">
        <f>MAX(0,100-IF(G5111="Invalid",Config!$B$5,0)-IF(I5111="Invalid",Config!$B$6,0)-IF(X5111="Incomplete",Config!$B$7,0)-IF(AF5111="Yes",Config!$B$37,0))</f>
        <v>100</v>
      </c>
      <c r="Z5111" s="1">
        <f>IF(OR(TRIM(B5111)="",COUNTIF(Config!$B$15:$B$19,B5111)&gt;0),1,0)+IF(OR(TRIM(C5111)="",COUNTIF(Config!$B$15:$B$19,C5111)&gt;0),1,0)+IF(OR(TRIM(F5111)="",COUNTIF(Config!$B$15:$B$19,F5111)&gt;0),1,0)+IF(OR(TRIM(H5111)="",COUNTIF(Config!$B$15:$B$19,H5111)&gt;0),1,0)+IF(OR(TRIM(E5111)="",COUNTIF(Config!$B$15:$B$19,E5111)&gt;0),1,0)+IF(OR(TRIM(K5111)="",COUNTIF(Config!$B$15:$B$19,K5111)&gt;0),1,0)+IF(OR(TRIM(P5111)="",COUNTIF(Config!$B$15:$B$19,P5111)&gt;0),1,0)+IF(OR(TRIM(R5111)="",COUNTIF(Config!$B$15:$B$19,R5111)&gt;0),1,0)</f>
        <v>0</v>
      </c>
      <c r="AA5111" s="1" cm="1">
        <f t="array" ref="AA5111">SUMPRODUCT(LEN(H5111)-LEN(SUBSTITUTE(H5111,{"0";"1";"2";"3";"4";"5";"6";"7";"8";"9"},"")))</f>
        <v>11</v>
      </c>
      <c r="AC5111" t="str">
        <f t="shared" si="555"/>
        <v/>
      </c>
      <c r="AD5111">
        <f t="shared" si="556"/>
        <v>1</v>
      </c>
      <c r="AE5111">
        <f t="shared" si="557"/>
        <v>1</v>
      </c>
      <c r="AF5111" t="str">
        <f t="shared" si="558"/>
        <v>No</v>
      </c>
      <c r="AG5111">
        <f t="shared" ca="1" si="559"/>
        <v>511</v>
      </c>
      <c r="AH5111" t="str">
        <f ca="1">IF(OR(V5111="",AG5111=""),"Yes",IF(AG5111&gt;Config!$B$41,"Yes","No"))</f>
        <v>Yes</v>
      </c>
    </row>
    <row r="5112" spans="1:34" x14ac:dyDescent="0.25">
      <c r="A5112" s="1" t="s">
        <v>33692</v>
      </c>
      <c r="B5112" s="1" t="s">
        <v>650</v>
      </c>
      <c r="C5112" s="1" t="s">
        <v>230</v>
      </c>
      <c r="D5112" s="1" t="s">
        <v>33693</v>
      </c>
      <c r="E5112" s="1" t="s">
        <v>33829</v>
      </c>
      <c r="F5112" s="1" t="s">
        <v>33694</v>
      </c>
      <c r="G5112" t="str">
        <f t="shared" si="553"/>
        <v>Valid</v>
      </c>
      <c r="H5112" s="1" t="s">
        <v>33695</v>
      </c>
      <c r="I5112" t="str" cm="1">
        <f t="array" ref="I5112">IF(OR(TRIM(H5112)="",ISNUMBER(SEARCH("#",H5112)),AA5112&lt;Config!$B$8,SUMPRODUCT(--ISNUMBER(SEARCH({"a";"b";"c";"d";"e";"f";"g";"h";"i";"j";"k";"l";"m";"n";"o";"p";"q";"r";"s";"t";"u";"v";"w";"x";"y";"z"},H5112)))&gt;0),"Invalid","Valid")</f>
        <v>Valid</v>
      </c>
      <c r="J5112" s="1" t="s">
        <v>33696</v>
      </c>
      <c r="K5112" s="1" t="s">
        <v>378</v>
      </c>
      <c r="L5112" s="1" t="s">
        <v>29</v>
      </c>
      <c r="M5112" s="1" t="s">
        <v>391</v>
      </c>
      <c r="N5112" s="1" t="s">
        <v>33819</v>
      </c>
      <c r="O5112" s="1" t="s">
        <v>32</v>
      </c>
      <c r="P5112" t="s">
        <v>314</v>
      </c>
      <c r="Q5112" s="1" t="s">
        <v>316</v>
      </c>
      <c r="R5112" s="1" t="s">
        <v>315</v>
      </c>
      <c r="S5112" s="1" t="s">
        <v>13077</v>
      </c>
      <c r="T5112" s="1" t="s">
        <v>33697</v>
      </c>
      <c r="U5112" s="1" t="s">
        <v>33698</v>
      </c>
      <c r="V5112" s="1" t="s">
        <v>3011</v>
      </c>
      <c r="W5112" s="1" t="s">
        <v>40</v>
      </c>
      <c r="X5112" t="str">
        <f t="shared" si="554"/>
        <v>Incomplete</v>
      </c>
      <c r="Y5112">
        <f>MAX(0,100-IF(G5112="Invalid",Config!$B$5,0)-IF(I5112="Invalid",Config!$B$6,0)-IF(X5112="Incomplete",Config!$B$7,0)-IF(AF5112="Yes",Config!$B$37,0))</f>
        <v>60</v>
      </c>
      <c r="Z5112" s="1">
        <f>IF(OR(TRIM(B5112)="",COUNTIF(Config!$B$15:$B$19,B5112)&gt;0),1,0)+IF(OR(TRIM(C5112)="",COUNTIF(Config!$B$15:$B$19,C5112)&gt;0),1,0)+IF(OR(TRIM(F5112)="",COUNTIF(Config!$B$15:$B$19,F5112)&gt;0),1,0)+IF(OR(TRIM(H5112)="",COUNTIF(Config!$B$15:$B$19,H5112)&gt;0),1,0)+IF(OR(TRIM(E5112)="",COUNTIF(Config!$B$15:$B$19,E5112)&gt;0),1,0)+IF(OR(TRIM(K5112)="",COUNTIF(Config!$B$15:$B$19,K5112)&gt;0),1,0)+IF(OR(TRIM(P5112)="",COUNTIF(Config!$B$15:$B$19,P5112)&gt;0),1,0)+IF(OR(TRIM(R5112)="",COUNTIF(Config!$B$15:$B$19,R5112)&gt;0),1,0)</f>
        <v>1</v>
      </c>
      <c r="AA5112" s="1" cm="1">
        <f t="array" ref="AA5112">SUMPRODUCT(LEN(H5112)-LEN(SUBSTITUTE(H5112,{"0";"1";"2";"3";"4";"5";"6";"7";"8";"9"},"")))</f>
        <v>12</v>
      </c>
      <c r="AC5112" t="str">
        <f t="shared" si="555"/>
        <v>Incomplete Profile</v>
      </c>
      <c r="AD5112">
        <f t="shared" si="556"/>
        <v>1</v>
      </c>
      <c r="AE5112">
        <f t="shared" si="557"/>
        <v>1</v>
      </c>
      <c r="AF5112" t="str">
        <f t="shared" si="558"/>
        <v>No</v>
      </c>
      <c r="AG5112">
        <f t="shared" ca="1" si="559"/>
        <v>58</v>
      </c>
      <c r="AH5112" t="str">
        <f ca="1">IF(OR(V5112="",AG5112=""),"Yes",IF(AG5112&gt;Config!$B$41,"Yes","No"))</f>
        <v>No</v>
      </c>
    </row>
    <row r="5113" spans="1:34" x14ac:dyDescent="0.25">
      <c r="A5113" s="1" t="s">
        <v>33699</v>
      </c>
      <c r="B5113" s="1" t="s">
        <v>352</v>
      </c>
      <c r="C5113" s="1" t="s">
        <v>445</v>
      </c>
      <c r="D5113" s="1" t="s">
        <v>2202</v>
      </c>
      <c r="E5113" s="1" t="s">
        <v>35839</v>
      </c>
      <c r="F5113" s="1" t="s">
        <v>20770</v>
      </c>
      <c r="G5113" t="str">
        <f t="shared" si="553"/>
        <v>Valid</v>
      </c>
      <c r="H5113" s="1" t="s">
        <v>33700</v>
      </c>
      <c r="I5113" t="str" cm="1">
        <f t="array" ref="I5113">IF(OR(TRIM(H5113)="",ISNUMBER(SEARCH("#",H5113)),AA5113&lt;Config!$B$8,SUMPRODUCT(--ISNUMBER(SEARCH({"a";"b";"c";"d";"e";"f";"g";"h";"i";"j";"k";"l";"m";"n";"o";"p";"q";"r";"s";"t";"u";"v";"w";"x";"y";"z"},H5113)))&gt;0),"Invalid","Valid")</f>
        <v>Valid</v>
      </c>
      <c r="J5113" s="1" t="s">
        <v>33701</v>
      </c>
      <c r="K5113" s="1" t="s">
        <v>369</v>
      </c>
      <c r="L5113" s="1" t="s">
        <v>67</v>
      </c>
      <c r="M5113" s="1" t="s">
        <v>235</v>
      </c>
      <c r="N5113" s="1" t="s">
        <v>713</v>
      </c>
      <c r="O5113" s="1" t="s">
        <v>196</v>
      </c>
      <c r="P5113" t="s">
        <v>87</v>
      </c>
      <c r="Q5113" s="1" t="s">
        <v>88</v>
      </c>
      <c r="R5113" s="1" t="s">
        <v>212</v>
      </c>
      <c r="S5113" s="1" t="s">
        <v>33702</v>
      </c>
      <c r="T5113" s="1" t="s">
        <v>33703</v>
      </c>
      <c r="U5113" s="1" t="s">
        <v>858</v>
      </c>
      <c r="V5113" s="1" t="s">
        <v>3618</v>
      </c>
      <c r="W5113" s="1" t="s">
        <v>40</v>
      </c>
      <c r="X5113" t="str">
        <f t="shared" si="554"/>
        <v>Complete</v>
      </c>
      <c r="Y5113">
        <f>MAX(0,100-IF(G5113="Invalid",Config!$B$5,0)-IF(I5113="Invalid",Config!$B$6,0)-IF(X5113="Incomplete",Config!$B$7,0)-IF(AF5113="Yes",Config!$B$37,0))</f>
        <v>75</v>
      </c>
      <c r="Z5113" s="1">
        <f>IF(OR(TRIM(B5113)="",COUNTIF(Config!$B$15:$B$19,B5113)&gt;0),1,0)+IF(OR(TRIM(C5113)="",COUNTIF(Config!$B$15:$B$19,C5113)&gt;0),1,0)+IF(OR(TRIM(F5113)="",COUNTIF(Config!$B$15:$B$19,F5113)&gt;0),1,0)+IF(OR(TRIM(H5113)="",COUNTIF(Config!$B$15:$B$19,H5113)&gt;0),1,0)+IF(OR(TRIM(E5113)="",COUNTIF(Config!$B$15:$B$19,E5113)&gt;0),1,0)+IF(OR(TRIM(K5113)="",COUNTIF(Config!$B$15:$B$19,K5113)&gt;0),1,0)+IF(OR(TRIM(P5113)="",COUNTIF(Config!$B$15:$B$19,P5113)&gt;0),1,0)+IF(OR(TRIM(R5113)="",COUNTIF(Config!$B$15:$B$19,R5113)&gt;0),1,0)</f>
        <v>0</v>
      </c>
      <c r="AA5113" s="1" cm="1">
        <f t="array" ref="AA5113">SUMPRODUCT(LEN(H5113)-LEN(SUBSTITUTE(H5113,{"0";"1";"2";"3";"4";"5";"6";"7";"8";"9"},"")))</f>
        <v>11</v>
      </c>
      <c r="AC5113" t="str">
        <f t="shared" si="555"/>
        <v>Potential Duplicate</v>
      </c>
      <c r="AD5113">
        <f t="shared" si="556"/>
        <v>2</v>
      </c>
      <c r="AE5113">
        <f t="shared" si="557"/>
        <v>1</v>
      </c>
      <c r="AF5113" t="str">
        <f t="shared" si="558"/>
        <v>Yes</v>
      </c>
      <c r="AG5113">
        <f t="shared" ca="1" si="559"/>
        <v>501</v>
      </c>
      <c r="AH5113" t="str">
        <f ca="1">IF(OR(V5113="",AG5113=""),"Yes",IF(AG5113&gt;Config!$B$41,"Yes","No"))</f>
        <v>Yes</v>
      </c>
    </row>
    <row r="5114" spans="1:34" x14ac:dyDescent="0.25">
      <c r="A5114" s="1" t="s">
        <v>33704</v>
      </c>
      <c r="B5114" s="1" t="s">
        <v>172</v>
      </c>
      <c r="C5114" s="1" t="s">
        <v>946</v>
      </c>
      <c r="D5114" s="1" t="s">
        <v>33705</v>
      </c>
      <c r="E5114" s="1" t="s">
        <v>2178</v>
      </c>
      <c r="F5114" s="1" t="s">
        <v>33706</v>
      </c>
      <c r="G5114" t="str">
        <f t="shared" si="553"/>
        <v>Valid</v>
      </c>
      <c r="H5114" s="1" t="s">
        <v>33707</v>
      </c>
      <c r="I5114" t="str" cm="1">
        <f t="array" ref="I5114">IF(OR(TRIM(H5114)="",ISNUMBER(SEARCH("#",H5114)),AA5114&lt;Config!$B$8,SUMPRODUCT(--ISNUMBER(SEARCH({"a";"b";"c";"d";"e";"f";"g";"h";"i";"j";"k";"l";"m";"n";"o";"p";"q";"r";"s";"t";"u";"v";"w";"x";"y";"z"},H5114)))&gt;0),"Invalid","Valid")</f>
        <v>Valid</v>
      </c>
      <c r="J5114" s="1" t="s">
        <v>33708</v>
      </c>
      <c r="K5114" s="1" t="s">
        <v>210</v>
      </c>
      <c r="L5114" s="1" t="s">
        <v>265</v>
      </c>
      <c r="M5114" s="1" t="s">
        <v>462</v>
      </c>
      <c r="N5114" s="1" t="s">
        <v>224</v>
      </c>
      <c r="O5114" s="1" t="s">
        <v>196</v>
      </c>
      <c r="P5114" t="s">
        <v>53</v>
      </c>
      <c r="Q5114" s="1" t="s">
        <v>197</v>
      </c>
      <c r="R5114" s="1" t="s">
        <v>150</v>
      </c>
      <c r="S5114" s="1" t="s">
        <v>33709</v>
      </c>
      <c r="T5114" s="1" t="s">
        <v>33710</v>
      </c>
      <c r="U5114" s="1" t="s">
        <v>12916</v>
      </c>
      <c r="V5114" s="1" t="s">
        <v>4851</v>
      </c>
      <c r="W5114" s="1" t="s">
        <v>293</v>
      </c>
      <c r="X5114" t="str">
        <f t="shared" si="554"/>
        <v>Complete</v>
      </c>
      <c r="Y5114">
        <f>MAX(0,100-IF(G5114="Invalid",Config!$B$5,0)-IF(I5114="Invalid",Config!$B$6,0)-IF(X5114="Incomplete",Config!$B$7,0)-IF(AF5114="Yes",Config!$B$37,0))</f>
        <v>100</v>
      </c>
      <c r="Z5114" s="1">
        <f>IF(OR(TRIM(B5114)="",COUNTIF(Config!$B$15:$B$19,B5114)&gt;0),1,0)+IF(OR(TRIM(C5114)="",COUNTIF(Config!$B$15:$B$19,C5114)&gt;0),1,0)+IF(OR(TRIM(F5114)="",COUNTIF(Config!$B$15:$B$19,F5114)&gt;0),1,0)+IF(OR(TRIM(H5114)="",COUNTIF(Config!$B$15:$B$19,H5114)&gt;0),1,0)+IF(OR(TRIM(E5114)="",COUNTIF(Config!$B$15:$B$19,E5114)&gt;0),1,0)+IF(OR(TRIM(K5114)="",COUNTIF(Config!$B$15:$B$19,K5114)&gt;0),1,0)+IF(OR(TRIM(P5114)="",COUNTIF(Config!$B$15:$B$19,P5114)&gt;0),1,0)+IF(OR(TRIM(R5114)="",COUNTIF(Config!$B$15:$B$19,R5114)&gt;0),1,0)</f>
        <v>0</v>
      </c>
      <c r="AA5114" s="1" cm="1">
        <f t="array" ref="AA5114">SUMPRODUCT(LEN(H5114)-LEN(SUBSTITUTE(H5114,{"0";"1";"2";"3";"4";"5";"6";"7";"8";"9"},"")))</f>
        <v>12</v>
      </c>
      <c r="AC5114" t="str">
        <f t="shared" si="555"/>
        <v/>
      </c>
      <c r="AD5114">
        <f t="shared" si="556"/>
        <v>1</v>
      </c>
      <c r="AE5114">
        <f t="shared" si="557"/>
        <v>1</v>
      </c>
      <c r="AF5114" t="str">
        <f t="shared" si="558"/>
        <v>No</v>
      </c>
      <c r="AG5114">
        <f t="shared" ca="1" si="559"/>
        <v>227</v>
      </c>
      <c r="AH5114" t="str">
        <f ca="1">IF(OR(V5114="",AG5114=""),"Yes",IF(AG5114&gt;Config!$B$41,"Yes","No"))</f>
        <v>No</v>
      </c>
    </row>
    <row r="5115" spans="1:34" x14ac:dyDescent="0.25">
      <c r="A5115" s="1" t="s">
        <v>33711</v>
      </c>
      <c r="B5115" s="1" t="s">
        <v>1293</v>
      </c>
      <c r="C5115" s="1" t="s">
        <v>219</v>
      </c>
      <c r="D5115" s="1" t="s">
        <v>33712</v>
      </c>
      <c r="E5115" s="1" t="s">
        <v>35840</v>
      </c>
      <c r="F5115" s="1" t="s">
        <v>33713</v>
      </c>
      <c r="G5115" t="str">
        <f t="shared" si="553"/>
        <v>Valid</v>
      </c>
      <c r="H5115" s="1" t="s">
        <v>33714</v>
      </c>
      <c r="I5115" t="str" cm="1">
        <f t="array" ref="I5115">IF(OR(TRIM(H5115)="",ISNUMBER(SEARCH("#",H5115)),AA5115&lt;Config!$B$8,SUMPRODUCT(--ISNUMBER(SEARCH({"a";"b";"c";"d";"e";"f";"g";"h";"i";"j";"k";"l";"m";"n";"o";"p";"q";"r";"s";"t";"u";"v";"w";"x";"y";"z"},H5115)))&gt;0),"Invalid","Valid")</f>
        <v>Valid</v>
      </c>
      <c r="J5115" s="1" t="s">
        <v>33715</v>
      </c>
      <c r="K5115" s="1" t="s">
        <v>287</v>
      </c>
      <c r="L5115" s="1" t="s">
        <v>29</v>
      </c>
      <c r="M5115" s="1" t="s">
        <v>33827</v>
      </c>
      <c r="N5115" s="1" t="s">
        <v>252</v>
      </c>
      <c r="O5115" s="1" t="s">
        <v>69</v>
      </c>
      <c r="P5115" t="s">
        <v>53</v>
      </c>
      <c r="Q5115" s="1" t="s">
        <v>197</v>
      </c>
      <c r="R5115" s="1" t="s">
        <v>150</v>
      </c>
      <c r="S5115" s="1" t="s">
        <v>33716</v>
      </c>
      <c r="T5115" s="1" t="s">
        <v>33717</v>
      </c>
      <c r="U5115" s="1" t="s">
        <v>8377</v>
      </c>
      <c r="V5115" s="1" t="s">
        <v>4993</v>
      </c>
      <c r="W5115" s="1" t="s">
        <v>40</v>
      </c>
      <c r="X5115" t="str">
        <f t="shared" si="554"/>
        <v>Complete</v>
      </c>
      <c r="Y5115">
        <f>MAX(0,100-IF(G5115="Invalid",Config!$B$5,0)-IF(I5115="Invalid",Config!$B$6,0)-IF(X5115="Incomplete",Config!$B$7,0)-IF(AF5115="Yes",Config!$B$37,0))</f>
        <v>100</v>
      </c>
      <c r="Z5115" s="1">
        <f>IF(OR(TRIM(B5115)="",COUNTIF(Config!$B$15:$B$19,B5115)&gt;0),1,0)+IF(OR(TRIM(C5115)="",COUNTIF(Config!$B$15:$B$19,C5115)&gt;0),1,0)+IF(OR(TRIM(F5115)="",COUNTIF(Config!$B$15:$B$19,F5115)&gt;0),1,0)+IF(OR(TRIM(H5115)="",COUNTIF(Config!$B$15:$B$19,H5115)&gt;0),1,0)+IF(OR(TRIM(E5115)="",COUNTIF(Config!$B$15:$B$19,E5115)&gt;0),1,0)+IF(OR(TRIM(K5115)="",COUNTIF(Config!$B$15:$B$19,K5115)&gt;0),1,0)+IF(OR(TRIM(P5115)="",COUNTIF(Config!$B$15:$B$19,P5115)&gt;0),1,0)+IF(OR(TRIM(R5115)="",COUNTIF(Config!$B$15:$B$19,R5115)&gt;0),1,0)</f>
        <v>0</v>
      </c>
      <c r="AA5115" s="1" cm="1">
        <f t="array" ref="AA5115">SUMPRODUCT(LEN(H5115)-LEN(SUBSTITUTE(H5115,{"0";"1";"2";"3";"4";"5";"6";"7";"8";"9"},"")))</f>
        <v>12</v>
      </c>
      <c r="AC5115" t="str">
        <f t="shared" si="555"/>
        <v/>
      </c>
      <c r="AD5115">
        <f t="shared" si="556"/>
        <v>1</v>
      </c>
      <c r="AE5115">
        <f t="shared" si="557"/>
        <v>1</v>
      </c>
      <c r="AF5115" t="str">
        <f t="shared" si="558"/>
        <v>No</v>
      </c>
      <c r="AG5115">
        <f t="shared" ca="1" si="559"/>
        <v>246</v>
      </c>
      <c r="AH5115" t="str">
        <f ca="1">IF(OR(V5115="",AG5115=""),"Yes",IF(AG5115&gt;Config!$B$41,"Yes","No"))</f>
        <v>No</v>
      </c>
    </row>
    <row r="5116" spans="1:34" x14ac:dyDescent="0.25">
      <c r="A5116" s="1" t="s">
        <v>33718</v>
      </c>
      <c r="B5116" s="1" t="s">
        <v>488</v>
      </c>
      <c r="C5116" s="1" t="s">
        <v>1400</v>
      </c>
      <c r="D5116" s="1" t="s">
        <v>33719</v>
      </c>
      <c r="E5116" s="1" t="s">
        <v>34752</v>
      </c>
      <c r="F5116" s="1" t="s">
        <v>33720</v>
      </c>
      <c r="G5116" t="str">
        <f t="shared" si="553"/>
        <v>Valid</v>
      </c>
      <c r="H5116" s="1" t="s">
        <v>33721</v>
      </c>
      <c r="I5116" t="str" cm="1">
        <f t="array" ref="I5116">IF(OR(TRIM(H5116)="",ISNUMBER(SEARCH("#",H5116)),AA5116&lt;Config!$B$8,SUMPRODUCT(--ISNUMBER(SEARCH({"a";"b";"c";"d";"e";"f";"g";"h";"i";"j";"k";"l";"m";"n";"o";"p";"q";"r";"s";"t";"u";"v";"w";"x";"y";"z"},H5116)))&gt;0),"Invalid","Valid")</f>
        <v>Valid</v>
      </c>
      <c r="J5116" s="1" t="s">
        <v>33722</v>
      </c>
      <c r="K5116" s="1" t="s">
        <v>147</v>
      </c>
      <c r="L5116" s="1" t="s">
        <v>164</v>
      </c>
      <c r="M5116" s="1" t="s">
        <v>235</v>
      </c>
      <c r="N5116" s="1" t="s">
        <v>33819</v>
      </c>
      <c r="O5116" s="1" t="s">
        <v>149</v>
      </c>
      <c r="P5116" t="s">
        <v>53</v>
      </c>
      <c r="Q5116" s="1" t="s">
        <v>181</v>
      </c>
      <c r="R5116" s="1" t="s">
        <v>288</v>
      </c>
      <c r="S5116" s="1" t="s">
        <v>33723</v>
      </c>
      <c r="T5116" s="1" t="s">
        <v>33724</v>
      </c>
      <c r="U5116" s="1" t="s">
        <v>2799</v>
      </c>
      <c r="V5116" s="1" t="s">
        <v>33725</v>
      </c>
      <c r="W5116" s="1" t="s">
        <v>293</v>
      </c>
      <c r="X5116" t="str">
        <f t="shared" si="554"/>
        <v>Complete</v>
      </c>
      <c r="Y5116">
        <f>MAX(0,100-IF(G5116="Invalid",Config!$B$5,0)-IF(I5116="Invalid",Config!$B$6,0)-IF(X5116="Incomplete",Config!$B$7,0)-IF(AF5116="Yes",Config!$B$37,0))</f>
        <v>100</v>
      </c>
      <c r="Z5116" s="1">
        <f>IF(OR(TRIM(B5116)="",COUNTIF(Config!$B$15:$B$19,B5116)&gt;0),1,0)+IF(OR(TRIM(C5116)="",COUNTIF(Config!$B$15:$B$19,C5116)&gt;0),1,0)+IF(OR(TRIM(F5116)="",COUNTIF(Config!$B$15:$B$19,F5116)&gt;0),1,0)+IF(OR(TRIM(H5116)="",COUNTIF(Config!$B$15:$B$19,H5116)&gt;0),1,0)+IF(OR(TRIM(E5116)="",COUNTIF(Config!$B$15:$B$19,E5116)&gt;0),1,0)+IF(OR(TRIM(K5116)="",COUNTIF(Config!$B$15:$B$19,K5116)&gt;0),1,0)+IF(OR(TRIM(P5116)="",COUNTIF(Config!$B$15:$B$19,P5116)&gt;0),1,0)+IF(OR(TRIM(R5116)="",COUNTIF(Config!$B$15:$B$19,R5116)&gt;0),1,0)</f>
        <v>0</v>
      </c>
      <c r="AA5116" s="1" cm="1">
        <f t="array" ref="AA5116">SUMPRODUCT(LEN(H5116)-LEN(SUBSTITUTE(H5116,{"0";"1";"2";"3";"4";"5";"6";"7";"8";"9"},"")))</f>
        <v>12</v>
      </c>
      <c r="AC5116" t="str">
        <f t="shared" si="555"/>
        <v/>
      </c>
      <c r="AD5116">
        <f t="shared" si="556"/>
        <v>1</v>
      </c>
      <c r="AE5116">
        <f t="shared" si="557"/>
        <v>1</v>
      </c>
      <c r="AF5116" t="str">
        <f t="shared" si="558"/>
        <v>No</v>
      </c>
      <c r="AG5116">
        <f t="shared" ca="1" si="559"/>
        <v>63</v>
      </c>
      <c r="AH5116" t="str">
        <f ca="1">IF(OR(V5116="",AG5116=""),"Yes",IF(AG5116&gt;Config!$B$41,"Yes","No"))</f>
        <v>No</v>
      </c>
    </row>
    <row r="5117" spans="1:34" x14ac:dyDescent="0.25">
      <c r="A5117" s="1" t="s">
        <v>33726</v>
      </c>
      <c r="B5117" s="1" t="s">
        <v>295</v>
      </c>
      <c r="C5117" s="1" t="s">
        <v>792</v>
      </c>
      <c r="D5117" s="1" t="s">
        <v>16856</v>
      </c>
      <c r="E5117" s="1" t="s">
        <v>159</v>
      </c>
      <c r="F5117" s="1" t="s">
        <v>16857</v>
      </c>
      <c r="G5117" t="str">
        <f t="shared" si="553"/>
        <v>Valid</v>
      </c>
      <c r="H5117" s="1" t="s">
        <v>33727</v>
      </c>
      <c r="I5117" t="str" cm="1">
        <f t="array" ref="I5117">IF(OR(TRIM(H5117)="",ISNUMBER(SEARCH("#",H5117)),AA5117&lt;Config!$B$8,SUMPRODUCT(--ISNUMBER(SEARCH({"a";"b";"c";"d";"e";"f";"g";"h";"i";"j";"k";"l";"m";"n";"o";"p";"q";"r";"s";"t";"u";"v";"w";"x";"y";"z"},H5117)))&gt;0),"Invalid","Valid")</f>
        <v>Valid</v>
      </c>
      <c r="J5117" s="1" t="s">
        <v>33728</v>
      </c>
      <c r="K5117" s="1" t="s">
        <v>722</v>
      </c>
      <c r="L5117" s="1" t="s">
        <v>179</v>
      </c>
      <c r="M5117" s="1" t="s">
        <v>135</v>
      </c>
      <c r="N5117" s="1" t="s">
        <v>713</v>
      </c>
      <c r="O5117" s="1" t="s">
        <v>69</v>
      </c>
      <c r="P5117" t="s">
        <v>33</v>
      </c>
      <c r="Q5117" s="1" t="s">
        <v>119</v>
      </c>
      <c r="R5117" s="1" t="s">
        <v>482</v>
      </c>
      <c r="S5117" s="1" t="s">
        <v>9912</v>
      </c>
      <c r="T5117" s="1" t="s">
        <v>33729</v>
      </c>
      <c r="U5117" s="1" t="s">
        <v>33730</v>
      </c>
      <c r="V5117" s="1" t="s">
        <v>7584</v>
      </c>
      <c r="W5117" s="1" t="s">
        <v>60</v>
      </c>
      <c r="X5117" t="str">
        <f t="shared" si="554"/>
        <v>Complete</v>
      </c>
      <c r="Y5117">
        <f>MAX(0,100-IF(G5117="Invalid",Config!$B$5,0)-IF(I5117="Invalid",Config!$B$6,0)-IF(X5117="Incomplete",Config!$B$7,0)-IF(AF5117="Yes",Config!$B$37,0))</f>
        <v>75</v>
      </c>
      <c r="Z5117" s="1">
        <f>IF(OR(TRIM(B5117)="",COUNTIF(Config!$B$15:$B$19,B5117)&gt;0),1,0)+IF(OR(TRIM(C5117)="",COUNTIF(Config!$B$15:$B$19,C5117)&gt;0),1,0)+IF(OR(TRIM(F5117)="",COUNTIF(Config!$B$15:$B$19,F5117)&gt;0),1,0)+IF(OR(TRIM(H5117)="",COUNTIF(Config!$B$15:$B$19,H5117)&gt;0),1,0)+IF(OR(TRIM(E5117)="",COUNTIF(Config!$B$15:$B$19,E5117)&gt;0),1,0)+IF(OR(TRIM(K5117)="",COUNTIF(Config!$B$15:$B$19,K5117)&gt;0),1,0)+IF(OR(TRIM(P5117)="",COUNTIF(Config!$B$15:$B$19,P5117)&gt;0),1,0)+IF(OR(TRIM(R5117)="",COUNTIF(Config!$B$15:$B$19,R5117)&gt;0),1,0)</f>
        <v>0</v>
      </c>
      <c r="AA5117" s="1" cm="1">
        <f t="array" ref="AA5117">SUMPRODUCT(LEN(H5117)-LEN(SUBSTITUTE(H5117,{"0";"1";"2";"3";"4";"5";"6";"7";"8";"9"},"")))</f>
        <v>10</v>
      </c>
      <c r="AC5117" t="str">
        <f t="shared" si="555"/>
        <v>Potential Duplicate</v>
      </c>
      <c r="AD5117">
        <f t="shared" si="556"/>
        <v>2</v>
      </c>
      <c r="AE5117">
        <f t="shared" si="557"/>
        <v>1</v>
      </c>
      <c r="AF5117" t="str">
        <f t="shared" si="558"/>
        <v>Yes</v>
      </c>
      <c r="AG5117">
        <f t="shared" ca="1" si="559"/>
        <v>280</v>
      </c>
      <c r="AH5117" t="str">
        <f ca="1">IF(OR(V5117="",AG5117=""),"Yes",IF(AG5117&gt;Config!$B$41,"Yes","No"))</f>
        <v>No</v>
      </c>
    </row>
    <row r="5118" spans="1:34" x14ac:dyDescent="0.25">
      <c r="A5118" s="1" t="s">
        <v>33731</v>
      </c>
      <c r="B5118" s="1" t="s">
        <v>5122</v>
      </c>
      <c r="C5118" s="1" t="s">
        <v>679</v>
      </c>
      <c r="D5118" s="1" t="s">
        <v>33732</v>
      </c>
      <c r="E5118" s="1" t="s">
        <v>35841</v>
      </c>
      <c r="F5118" s="1" t="s">
        <v>33733</v>
      </c>
      <c r="G5118" t="str">
        <f t="shared" si="553"/>
        <v>Valid</v>
      </c>
      <c r="H5118" s="1" t="s">
        <v>20066</v>
      </c>
      <c r="I5118" t="str" cm="1">
        <f t="array" ref="I5118">IF(OR(TRIM(H5118)="",ISNUMBER(SEARCH("#",H5118)),AA5118&lt;Config!$B$8,SUMPRODUCT(--ISNUMBER(SEARCH({"a";"b";"c";"d";"e";"f";"g";"h";"i";"j";"k";"l";"m";"n";"o";"p";"q";"r";"s";"t";"u";"v";"w";"x";"y";"z"},H5118)))&gt;0),"Invalid","Valid")</f>
        <v>Valid</v>
      </c>
      <c r="J5118" s="1" t="s">
        <v>33734</v>
      </c>
      <c r="K5118" s="1" t="s">
        <v>378</v>
      </c>
      <c r="L5118" s="1" t="s">
        <v>134</v>
      </c>
      <c r="M5118" s="1" t="s">
        <v>33825</v>
      </c>
      <c r="N5118" s="1" t="s">
        <v>33819</v>
      </c>
      <c r="O5118" s="1" t="s">
        <v>69</v>
      </c>
      <c r="P5118" t="s">
        <v>53</v>
      </c>
      <c r="Q5118" s="1" t="s">
        <v>150</v>
      </c>
      <c r="R5118" s="1" t="s">
        <v>197</v>
      </c>
      <c r="S5118" s="1" t="s">
        <v>1888</v>
      </c>
      <c r="T5118" s="1" t="s">
        <v>33735</v>
      </c>
      <c r="U5118" s="1" t="s">
        <v>974</v>
      </c>
      <c r="V5118" s="1" t="s">
        <v>93</v>
      </c>
      <c r="W5118" s="1" t="s">
        <v>60</v>
      </c>
      <c r="X5118" t="str">
        <f t="shared" si="554"/>
        <v>Complete</v>
      </c>
      <c r="Y5118">
        <f>MAX(0,100-IF(G5118="Invalid",Config!$B$5,0)-IF(I5118="Invalid",Config!$B$6,0)-IF(X5118="Incomplete",Config!$B$7,0)-IF(AF5118="Yes",Config!$B$37,0))</f>
        <v>75</v>
      </c>
      <c r="Z5118" s="1">
        <f>IF(OR(TRIM(B5118)="",COUNTIF(Config!$B$15:$B$19,B5118)&gt;0),1,0)+IF(OR(TRIM(C5118)="",COUNTIF(Config!$B$15:$B$19,C5118)&gt;0),1,0)+IF(OR(TRIM(F5118)="",COUNTIF(Config!$B$15:$B$19,F5118)&gt;0),1,0)+IF(OR(TRIM(H5118)="",COUNTIF(Config!$B$15:$B$19,H5118)&gt;0),1,0)+IF(OR(TRIM(E5118)="",COUNTIF(Config!$B$15:$B$19,E5118)&gt;0),1,0)+IF(OR(TRIM(K5118)="",COUNTIF(Config!$B$15:$B$19,K5118)&gt;0),1,0)+IF(OR(TRIM(P5118)="",COUNTIF(Config!$B$15:$B$19,P5118)&gt;0),1,0)+IF(OR(TRIM(R5118)="",COUNTIF(Config!$B$15:$B$19,R5118)&gt;0),1,0)</f>
        <v>0</v>
      </c>
      <c r="AA5118" s="1" cm="1">
        <f t="array" ref="AA5118">SUMPRODUCT(LEN(H5118)-LEN(SUBSTITUTE(H5118,{"0";"1";"2";"3";"4";"5";"6";"7";"8";"9"},"")))</f>
        <v>11</v>
      </c>
      <c r="AC5118" t="str">
        <f t="shared" si="555"/>
        <v>Potential Duplicate</v>
      </c>
      <c r="AD5118">
        <f t="shared" si="556"/>
        <v>1</v>
      </c>
      <c r="AE5118">
        <f t="shared" si="557"/>
        <v>2</v>
      </c>
      <c r="AF5118" t="str">
        <f t="shared" si="558"/>
        <v>Yes</v>
      </c>
      <c r="AG5118">
        <f t="shared" ca="1" si="559"/>
        <v>226</v>
      </c>
      <c r="AH5118" t="str">
        <f ca="1">IF(OR(V5118="",AG5118=""),"Yes",IF(AG5118&gt;Config!$B$41,"Yes","No"))</f>
        <v>No</v>
      </c>
    </row>
    <row r="5119" spans="1:34" x14ac:dyDescent="0.25">
      <c r="A5119" s="1" t="s">
        <v>33736</v>
      </c>
      <c r="B5119" s="1" t="s">
        <v>352</v>
      </c>
      <c r="C5119" s="1" t="s">
        <v>1806</v>
      </c>
      <c r="D5119" s="1" t="s">
        <v>8682</v>
      </c>
      <c r="E5119" s="1" t="s">
        <v>34419</v>
      </c>
      <c r="F5119" s="1" t="s">
        <v>33737</v>
      </c>
      <c r="G5119" t="str">
        <f t="shared" si="553"/>
        <v>Valid</v>
      </c>
      <c r="H5119" s="1" t="s">
        <v>33738</v>
      </c>
      <c r="I5119" t="str" cm="1">
        <f t="array" ref="I5119">IF(OR(TRIM(H5119)="",ISNUMBER(SEARCH("#",H5119)),AA5119&lt;Config!$B$8,SUMPRODUCT(--ISNUMBER(SEARCH({"a";"b";"c";"d";"e";"f";"g";"h";"i";"j";"k";"l";"m";"n";"o";"p";"q";"r";"s";"t";"u";"v";"w";"x";"y";"z"},H5119)))&gt;0),"Invalid","Valid")</f>
        <v>Valid</v>
      </c>
      <c r="J5119" s="1" t="s">
        <v>33739</v>
      </c>
      <c r="K5119" s="1" t="s">
        <v>481</v>
      </c>
      <c r="L5119" s="1" t="s">
        <v>134</v>
      </c>
      <c r="M5119" s="1" t="s">
        <v>135</v>
      </c>
      <c r="N5119" s="1" t="s">
        <v>252</v>
      </c>
      <c r="O5119" s="1" t="s">
        <v>196</v>
      </c>
      <c r="P5119" t="s">
        <v>33</v>
      </c>
      <c r="Q5119" s="1" t="s">
        <v>119</v>
      </c>
      <c r="R5119" s="1" t="s">
        <v>1716</v>
      </c>
      <c r="S5119" s="1" t="s">
        <v>33740</v>
      </c>
      <c r="T5119" s="1" t="s">
        <v>33741</v>
      </c>
      <c r="U5119" s="1" t="s">
        <v>10364</v>
      </c>
      <c r="V5119" s="1" t="s">
        <v>140</v>
      </c>
      <c r="W5119" s="1" t="s">
        <v>125</v>
      </c>
      <c r="X5119" t="str">
        <f t="shared" si="554"/>
        <v>Complete</v>
      </c>
      <c r="Y5119">
        <f>MAX(0,100-IF(G5119="Invalid",Config!$B$5,0)-IF(I5119="Invalid",Config!$B$6,0)-IF(X5119="Incomplete",Config!$B$7,0)-IF(AF5119="Yes",Config!$B$37,0))</f>
        <v>100</v>
      </c>
      <c r="Z5119" s="1">
        <f>IF(OR(TRIM(B5119)="",COUNTIF(Config!$B$15:$B$19,B5119)&gt;0),1,0)+IF(OR(TRIM(C5119)="",COUNTIF(Config!$B$15:$B$19,C5119)&gt;0),1,0)+IF(OR(TRIM(F5119)="",COUNTIF(Config!$B$15:$B$19,F5119)&gt;0),1,0)+IF(OR(TRIM(H5119)="",COUNTIF(Config!$B$15:$B$19,H5119)&gt;0),1,0)+IF(OR(TRIM(E5119)="",COUNTIF(Config!$B$15:$B$19,E5119)&gt;0),1,0)+IF(OR(TRIM(K5119)="",COUNTIF(Config!$B$15:$B$19,K5119)&gt;0),1,0)+IF(OR(TRIM(P5119)="",COUNTIF(Config!$B$15:$B$19,P5119)&gt;0),1,0)+IF(OR(TRIM(R5119)="",COUNTIF(Config!$B$15:$B$19,R5119)&gt;0),1,0)</f>
        <v>0</v>
      </c>
      <c r="AA5119" s="1" cm="1">
        <f t="array" ref="AA5119">SUMPRODUCT(LEN(H5119)-LEN(SUBSTITUTE(H5119,{"0";"1";"2";"3";"4";"5";"6";"7";"8";"9"},"")))</f>
        <v>10</v>
      </c>
      <c r="AC5119" t="str">
        <f t="shared" si="555"/>
        <v/>
      </c>
      <c r="AD5119">
        <f t="shared" si="556"/>
        <v>1</v>
      </c>
      <c r="AE5119">
        <f t="shared" si="557"/>
        <v>1</v>
      </c>
      <c r="AF5119" t="str">
        <f t="shared" si="558"/>
        <v>No</v>
      </c>
      <c r="AG5119">
        <f t="shared" ca="1" si="559"/>
        <v>37</v>
      </c>
      <c r="AH5119" t="str">
        <f ca="1">IF(OR(V5119="",AG5119=""),"Yes",IF(AG5119&gt;Config!$B$41,"Yes","No"))</f>
        <v>No</v>
      </c>
    </row>
    <row r="5120" spans="1:34" x14ac:dyDescent="0.25">
      <c r="A5120" s="1" t="s">
        <v>33742</v>
      </c>
      <c r="B5120" s="1" t="s">
        <v>818</v>
      </c>
      <c r="C5120" s="1" t="s">
        <v>511</v>
      </c>
      <c r="D5120" s="1" t="s">
        <v>9221</v>
      </c>
      <c r="E5120" s="1" t="s">
        <v>34584</v>
      </c>
      <c r="F5120" s="1" t="s">
        <v>33743</v>
      </c>
      <c r="G5120" t="str">
        <f t="shared" si="553"/>
        <v>Valid</v>
      </c>
      <c r="H5120" s="1" t="s">
        <v>33744</v>
      </c>
      <c r="I5120" t="str" cm="1">
        <f t="array" ref="I5120">IF(OR(TRIM(H5120)="",ISNUMBER(SEARCH("#",H5120)),AA5120&lt;Config!$B$8,SUMPRODUCT(--ISNUMBER(SEARCH({"a";"b";"c";"d";"e";"f";"g";"h";"i";"j";"k";"l";"m";"n";"o";"p";"q";"r";"s";"t";"u";"v";"w";"x";"y";"z"},H5120)))&gt;0),"Invalid","Valid")</f>
        <v>Valid</v>
      </c>
      <c r="J5120" s="1" t="s">
        <v>33745</v>
      </c>
      <c r="K5120" s="1" t="s">
        <v>378</v>
      </c>
      <c r="L5120" s="1" t="s">
        <v>450</v>
      </c>
      <c r="M5120" s="1" t="s">
        <v>517</v>
      </c>
      <c r="N5120" s="1" t="s">
        <v>148</v>
      </c>
      <c r="O5120" s="1" t="s">
        <v>149</v>
      </c>
      <c r="P5120" t="s">
        <v>87</v>
      </c>
      <c r="Q5120" s="1" t="s">
        <v>166</v>
      </c>
      <c r="R5120" s="1" t="s">
        <v>89</v>
      </c>
      <c r="S5120" s="1" t="s">
        <v>572</v>
      </c>
      <c r="T5120" s="1" t="s">
        <v>33746</v>
      </c>
      <c r="U5120" s="1" t="s">
        <v>10161</v>
      </c>
      <c r="V5120" s="1" t="s">
        <v>1786</v>
      </c>
      <c r="W5120" s="1" t="s">
        <v>125</v>
      </c>
      <c r="X5120" t="str">
        <f t="shared" si="554"/>
        <v>Complete</v>
      </c>
      <c r="Y5120">
        <f>MAX(0,100-IF(G5120="Invalid",Config!$B$5,0)-IF(I5120="Invalid",Config!$B$6,0)-IF(X5120="Incomplete",Config!$B$7,0)-IF(AF5120="Yes",Config!$B$37,0))</f>
        <v>100</v>
      </c>
      <c r="Z5120" s="1">
        <f>IF(OR(TRIM(B5120)="",COUNTIF(Config!$B$15:$B$19,B5120)&gt;0),1,0)+IF(OR(TRIM(C5120)="",COUNTIF(Config!$B$15:$B$19,C5120)&gt;0),1,0)+IF(OR(TRIM(F5120)="",COUNTIF(Config!$B$15:$B$19,F5120)&gt;0),1,0)+IF(OR(TRIM(H5120)="",COUNTIF(Config!$B$15:$B$19,H5120)&gt;0),1,0)+IF(OR(TRIM(E5120)="",COUNTIF(Config!$B$15:$B$19,E5120)&gt;0),1,0)+IF(OR(TRIM(K5120)="",COUNTIF(Config!$B$15:$B$19,K5120)&gt;0),1,0)+IF(OR(TRIM(P5120)="",COUNTIF(Config!$B$15:$B$19,P5120)&gt;0),1,0)+IF(OR(TRIM(R5120)="",COUNTIF(Config!$B$15:$B$19,R5120)&gt;0),1,0)</f>
        <v>0</v>
      </c>
      <c r="AA5120" s="1" cm="1">
        <f t="array" ref="AA5120">SUMPRODUCT(LEN(H5120)-LEN(SUBSTITUTE(H5120,{"0";"1";"2";"3";"4";"5";"6";"7";"8";"9"},"")))</f>
        <v>11</v>
      </c>
      <c r="AC5120" t="str">
        <f t="shared" si="555"/>
        <v/>
      </c>
      <c r="AD5120">
        <f t="shared" si="556"/>
        <v>1</v>
      </c>
      <c r="AE5120">
        <f t="shared" si="557"/>
        <v>1</v>
      </c>
      <c r="AF5120" t="str">
        <f t="shared" si="558"/>
        <v>No</v>
      </c>
      <c r="AG5120">
        <f t="shared" ca="1" si="559"/>
        <v>665</v>
      </c>
      <c r="AH5120" t="str">
        <f ca="1">IF(OR(V5120="",AG5120=""),"Yes",IF(AG5120&gt;Config!$B$41,"Yes","No"))</f>
        <v>Yes</v>
      </c>
    </row>
    <row r="5121" spans="1:34" x14ac:dyDescent="0.25">
      <c r="A5121" s="1" t="s">
        <v>33747</v>
      </c>
      <c r="B5121" s="1" t="s">
        <v>2033</v>
      </c>
      <c r="C5121" s="1" t="s">
        <v>985</v>
      </c>
      <c r="D5121" s="1" t="s">
        <v>7339</v>
      </c>
      <c r="E5121" s="1" t="s">
        <v>458</v>
      </c>
      <c r="F5121" s="1" t="s">
        <v>33748</v>
      </c>
      <c r="G5121" t="str">
        <f t="shared" si="553"/>
        <v>Valid</v>
      </c>
      <c r="H5121" s="1" t="s">
        <v>33749</v>
      </c>
      <c r="I5121" t="str" cm="1">
        <f t="array" ref="I5121">IF(OR(TRIM(H5121)="",ISNUMBER(SEARCH("#",H5121)),AA5121&lt;Config!$B$8,SUMPRODUCT(--ISNUMBER(SEARCH({"a";"b";"c";"d";"e";"f";"g";"h";"i";"j";"k";"l";"m";"n";"o";"p";"q";"r";"s";"t";"u";"v";"w";"x";"y";"z"},H5121)))&gt;0),"Invalid","Valid")</f>
        <v>Valid</v>
      </c>
      <c r="J5121" s="1" t="s">
        <v>33750</v>
      </c>
      <c r="K5121" s="1" t="s">
        <v>66</v>
      </c>
      <c r="L5121" s="1" t="s">
        <v>49</v>
      </c>
      <c r="M5121" s="1" t="s">
        <v>118</v>
      </c>
      <c r="N5121" s="1" t="s">
        <v>31</v>
      </c>
      <c r="O5121" s="1" t="s">
        <v>69</v>
      </c>
      <c r="P5121" t="s">
        <v>328</v>
      </c>
      <c r="Q5121" s="1" t="s">
        <v>329</v>
      </c>
      <c r="R5121" s="1" t="s">
        <v>571</v>
      </c>
      <c r="S5121" s="1" t="s">
        <v>24534</v>
      </c>
      <c r="T5121" s="1" t="s">
        <v>33751</v>
      </c>
      <c r="U5121" s="1" t="s">
        <v>33752</v>
      </c>
      <c r="V5121" s="1" t="s">
        <v>140</v>
      </c>
      <c r="W5121" s="1" t="s">
        <v>141</v>
      </c>
      <c r="X5121" t="str">
        <f t="shared" si="554"/>
        <v>Complete</v>
      </c>
      <c r="Y5121">
        <f>MAX(0,100-IF(G5121="Invalid",Config!$B$5,0)-IF(I5121="Invalid",Config!$B$6,0)-IF(X5121="Incomplete",Config!$B$7,0)-IF(AF5121="Yes",Config!$B$37,0))</f>
        <v>100</v>
      </c>
      <c r="Z5121" s="1">
        <f>IF(OR(TRIM(B5121)="",COUNTIF(Config!$B$15:$B$19,B5121)&gt;0),1,0)+IF(OR(TRIM(C5121)="",COUNTIF(Config!$B$15:$B$19,C5121)&gt;0),1,0)+IF(OR(TRIM(F5121)="",COUNTIF(Config!$B$15:$B$19,F5121)&gt;0),1,0)+IF(OR(TRIM(H5121)="",COUNTIF(Config!$B$15:$B$19,H5121)&gt;0),1,0)+IF(OR(TRIM(E5121)="",COUNTIF(Config!$B$15:$B$19,E5121)&gt;0),1,0)+IF(OR(TRIM(K5121)="",COUNTIF(Config!$B$15:$B$19,K5121)&gt;0),1,0)+IF(OR(TRIM(P5121)="",COUNTIF(Config!$B$15:$B$19,P5121)&gt;0),1,0)+IF(OR(TRIM(R5121)="",COUNTIF(Config!$B$15:$B$19,R5121)&gt;0),1,0)</f>
        <v>0</v>
      </c>
      <c r="AA5121" s="1" cm="1">
        <f t="array" ref="AA5121">SUMPRODUCT(LEN(H5121)-LEN(SUBSTITUTE(H5121,{"0";"1";"2";"3";"4";"5";"6";"7";"8";"9"},"")))</f>
        <v>11</v>
      </c>
      <c r="AC5121" t="str">
        <f t="shared" si="555"/>
        <v/>
      </c>
      <c r="AD5121">
        <f t="shared" si="556"/>
        <v>1</v>
      </c>
      <c r="AE5121">
        <f t="shared" si="557"/>
        <v>1</v>
      </c>
      <c r="AF5121" t="str">
        <f t="shared" si="558"/>
        <v>No</v>
      </c>
      <c r="AG5121">
        <f t="shared" ca="1" si="559"/>
        <v>37</v>
      </c>
      <c r="AH5121" t="str">
        <f ca="1">IF(OR(V5121="",AG5121=""),"Yes",IF(AG5121&gt;Config!$B$41,"Yes","No"))</f>
        <v>No</v>
      </c>
    </row>
    <row r="5122" spans="1:34" x14ac:dyDescent="0.25">
      <c r="A5122" s="1" t="s">
        <v>33753</v>
      </c>
      <c r="B5122" s="1" t="s">
        <v>1329</v>
      </c>
      <c r="C5122" s="1" t="s">
        <v>157</v>
      </c>
      <c r="D5122" s="1" t="s">
        <v>28340</v>
      </c>
      <c r="E5122" s="1" t="s">
        <v>33829</v>
      </c>
      <c r="F5122" s="1" t="s">
        <v>33754</v>
      </c>
      <c r="G5122" t="str">
        <f t="shared" si="553"/>
        <v>Valid</v>
      </c>
      <c r="H5122" s="1" t="s">
        <v>33755</v>
      </c>
      <c r="I5122" t="str" cm="1">
        <f t="array" ref="I5122">IF(OR(TRIM(H5122)="",ISNUMBER(SEARCH("#",H5122)),AA5122&lt;Config!$B$8,SUMPRODUCT(--ISNUMBER(SEARCH({"a";"b";"c";"d";"e";"f";"g";"h";"i";"j";"k";"l";"m";"n";"o";"p";"q";"r";"s";"t";"u";"v";"w";"x";"y";"z"},H5122)))&gt;0),"Invalid","Valid")</f>
        <v>Valid</v>
      </c>
      <c r="J5122" s="1" t="s">
        <v>33756</v>
      </c>
      <c r="K5122" s="1" t="s">
        <v>210</v>
      </c>
      <c r="L5122" s="1" t="s">
        <v>67</v>
      </c>
      <c r="M5122" s="1" t="s">
        <v>517</v>
      </c>
      <c r="N5122" s="1" t="s">
        <v>148</v>
      </c>
      <c r="O5122" s="1" t="s">
        <v>149</v>
      </c>
      <c r="P5122" t="s">
        <v>87</v>
      </c>
      <c r="Q5122" s="1" t="s">
        <v>88</v>
      </c>
      <c r="R5122" s="1" t="s">
        <v>550</v>
      </c>
      <c r="S5122" s="1" t="s">
        <v>33757</v>
      </c>
      <c r="T5122" s="1" t="s">
        <v>33758</v>
      </c>
      <c r="U5122" s="1" t="s">
        <v>4859</v>
      </c>
      <c r="V5122" s="1" t="s">
        <v>140</v>
      </c>
      <c r="W5122" s="1" t="s">
        <v>384</v>
      </c>
      <c r="X5122" t="str">
        <f t="shared" si="554"/>
        <v>Incomplete</v>
      </c>
      <c r="Y5122">
        <f>MAX(0,100-IF(G5122="Invalid",Config!$B$5,0)-IF(I5122="Invalid",Config!$B$6,0)-IF(X5122="Incomplete",Config!$B$7,0)-IF(AF5122="Yes",Config!$B$37,0))</f>
        <v>60</v>
      </c>
      <c r="Z5122" s="1">
        <f>IF(OR(TRIM(B5122)="",COUNTIF(Config!$B$15:$B$19,B5122)&gt;0),1,0)+IF(OR(TRIM(C5122)="",COUNTIF(Config!$B$15:$B$19,C5122)&gt;0),1,0)+IF(OR(TRIM(F5122)="",COUNTIF(Config!$B$15:$B$19,F5122)&gt;0),1,0)+IF(OR(TRIM(H5122)="",COUNTIF(Config!$B$15:$B$19,H5122)&gt;0),1,0)+IF(OR(TRIM(E5122)="",COUNTIF(Config!$B$15:$B$19,E5122)&gt;0),1,0)+IF(OR(TRIM(K5122)="",COUNTIF(Config!$B$15:$B$19,K5122)&gt;0),1,0)+IF(OR(TRIM(P5122)="",COUNTIF(Config!$B$15:$B$19,P5122)&gt;0),1,0)+IF(OR(TRIM(R5122)="",COUNTIF(Config!$B$15:$B$19,R5122)&gt;0),1,0)</f>
        <v>1</v>
      </c>
      <c r="AA5122" s="1" cm="1">
        <f t="array" ref="AA5122">SUMPRODUCT(LEN(H5122)-LEN(SUBSTITUTE(H5122,{"0";"1";"2";"3";"4";"5";"6";"7";"8";"9"},"")))</f>
        <v>10</v>
      </c>
      <c r="AC5122" t="str">
        <f t="shared" si="555"/>
        <v>Incomplete Profile</v>
      </c>
      <c r="AD5122">
        <f t="shared" si="556"/>
        <v>1</v>
      </c>
      <c r="AE5122">
        <f t="shared" si="557"/>
        <v>1</v>
      </c>
      <c r="AF5122" t="str">
        <f t="shared" si="558"/>
        <v>No</v>
      </c>
      <c r="AG5122">
        <f t="shared" ca="1" si="559"/>
        <v>37</v>
      </c>
      <c r="AH5122" t="str">
        <f ca="1">IF(OR(V5122="",AG5122=""),"Yes",IF(AG5122&gt;Config!$B$41,"Yes","No"))</f>
        <v>No</v>
      </c>
    </row>
    <row r="5123" spans="1:34" x14ac:dyDescent="0.25">
      <c r="A5123" s="1" t="s">
        <v>33759</v>
      </c>
      <c r="B5123" s="1" t="s">
        <v>42</v>
      </c>
      <c r="C5123" s="1" t="s">
        <v>748</v>
      </c>
      <c r="D5123" s="1" t="s">
        <v>33760</v>
      </c>
      <c r="E5123" s="1" t="s">
        <v>34620</v>
      </c>
      <c r="F5123" s="1" t="s">
        <v>33761</v>
      </c>
      <c r="G5123" t="str">
        <f t="shared" ref="G5123:G5131" si="560">IFERROR(IF(OR(TRIM(F5123)="",LEN(F5123)-LEN(SUBSTITUTE(F5123,"@",""))&lt;&gt;1,FIND("@",F5123)=1,RIGHT(F5123,1)=".",ISNUMBER(SEARCH(" ",F5123)),ISERROR(FIND(".",F5123,FIND("@",F5123)+2))),"Invalid","Valid"),"Invalid")</f>
        <v>Valid</v>
      </c>
      <c r="H5123" s="1" t="s">
        <v>33762</v>
      </c>
      <c r="I5123" t="str" cm="1">
        <f t="array" ref="I5123">IF(OR(TRIM(H5123)="",ISNUMBER(SEARCH("#",H5123)),AA5123&lt;Config!$B$8,SUMPRODUCT(--ISNUMBER(SEARCH({"a";"b";"c";"d";"e";"f";"g";"h";"i";"j";"k";"l";"m";"n";"o";"p";"q";"r";"s";"t";"u";"v";"w";"x";"y";"z"},H5123)))&gt;0),"Invalid","Valid")</f>
        <v>Valid</v>
      </c>
      <c r="J5123" s="1" t="s">
        <v>33763</v>
      </c>
      <c r="K5123" s="1" t="s">
        <v>516</v>
      </c>
      <c r="L5123" s="1" t="s">
        <v>450</v>
      </c>
      <c r="M5123" s="1" t="s">
        <v>135</v>
      </c>
      <c r="N5123" s="1" t="s">
        <v>252</v>
      </c>
      <c r="O5123" s="1" t="s">
        <v>32</v>
      </c>
      <c r="P5123" t="s">
        <v>53</v>
      </c>
      <c r="Q5123" s="1" t="s">
        <v>55</v>
      </c>
      <c r="R5123" s="1" t="s">
        <v>150</v>
      </c>
      <c r="S5123" s="1" t="s">
        <v>14223</v>
      </c>
      <c r="T5123" s="1" t="s">
        <v>33764</v>
      </c>
      <c r="U5123" s="1" t="s">
        <v>10441</v>
      </c>
      <c r="V5123" s="1" t="s">
        <v>11768</v>
      </c>
      <c r="W5123" s="1" t="s">
        <v>40</v>
      </c>
      <c r="X5123" t="str">
        <f t="shared" ref="X5123:X5131" si="561">IF(Z5123=0,"Complete","Incomplete")</f>
        <v>Complete</v>
      </c>
      <c r="Y5123">
        <f>MAX(0,100-IF(G5123="Invalid",Config!$B$5,0)-IF(I5123="Invalid",Config!$B$6,0)-IF(X5123="Incomplete",Config!$B$7,0)-IF(AF5123="Yes",Config!$B$37,0))</f>
        <v>100</v>
      </c>
      <c r="Z5123" s="1">
        <f>IF(OR(TRIM(B5123)="",COUNTIF(Config!$B$15:$B$19,B5123)&gt;0),1,0)+IF(OR(TRIM(C5123)="",COUNTIF(Config!$B$15:$B$19,C5123)&gt;0),1,0)+IF(OR(TRIM(F5123)="",COUNTIF(Config!$B$15:$B$19,F5123)&gt;0),1,0)+IF(OR(TRIM(H5123)="",COUNTIF(Config!$B$15:$B$19,H5123)&gt;0),1,0)+IF(OR(TRIM(E5123)="",COUNTIF(Config!$B$15:$B$19,E5123)&gt;0),1,0)+IF(OR(TRIM(K5123)="",COUNTIF(Config!$B$15:$B$19,K5123)&gt;0),1,0)+IF(OR(TRIM(P5123)="",COUNTIF(Config!$B$15:$B$19,P5123)&gt;0),1,0)+IF(OR(TRIM(R5123)="",COUNTIF(Config!$B$15:$B$19,R5123)&gt;0),1,0)</f>
        <v>0</v>
      </c>
      <c r="AA5123" s="1" cm="1">
        <f t="array" ref="AA5123">SUMPRODUCT(LEN(H5123)-LEN(SUBSTITUTE(H5123,{"0";"1";"2";"3";"4";"5";"6";"7";"8";"9"},"")))</f>
        <v>12</v>
      </c>
      <c r="AC5123" t="str">
        <f t="shared" ref="AC5123:AC5131" si="562">_xlfn.TEXTJOIN("; ",TRUE,IF(G5123="Invalid","Invalid Email",""),IF(I5123="Invalid","Invalid Phone",""),IF(X5123="Incomplete","Incomplete Profile",""),IF(AF5123="Yes","Potential Duplicate",""))</f>
        <v/>
      </c>
      <c r="AD5123">
        <f t="shared" ref="AD5123:AD5131" si="563">IF(OR(TRIM(F5123)="",G5123="Invalid"),0,COUNTIF($F$2:$F$5131,F5123))</f>
        <v>1</v>
      </c>
      <c r="AE5123">
        <f t="shared" ref="AE5123:AE5131" si="564">IF(OR(TRIM(H5123)="",I5123="Invalid"),0,COUNTIF($H$2:$H$5131,H5123))</f>
        <v>1</v>
      </c>
      <c r="AF5123" t="str">
        <f t="shared" ref="AF5123:AF5131" si="565">IF(OR(AD5123&gt;1,AE5123&gt;1),"Yes","No")</f>
        <v>No</v>
      </c>
      <c r="AG5123">
        <f t="shared" ref="AG5123:AG5131" ca="1" si="566">IFERROR(TODAY()-DATEVALUE(V5123),IFERROR(TODAY()-DATE(VALUE(RIGHT(V5123,4)),VALUE(MID(V5123,FIND("/",V5123)+1,FIND("/",V5123,FIND("/",V5123)+1)-FIND("/",V5123)-1)),VALUE(LEFT(V5123,FIND("/",V5123)-1))),""))</f>
        <v>289</v>
      </c>
      <c r="AH5123" t="str">
        <f ca="1">IF(OR(V5123="",AG5123=""),"Yes",IF(AG5123&gt;Config!$B$41,"Yes","No"))</f>
        <v>No</v>
      </c>
    </row>
    <row r="5124" spans="1:34" x14ac:dyDescent="0.25">
      <c r="A5124" s="1" t="s">
        <v>19794</v>
      </c>
      <c r="B5124" s="1" t="s">
        <v>609</v>
      </c>
      <c r="C5124" s="1" t="s">
        <v>128</v>
      </c>
      <c r="D5124" s="1" t="s">
        <v>24362</v>
      </c>
      <c r="E5124" s="1" t="s">
        <v>35095</v>
      </c>
      <c r="F5124" s="1" t="s">
        <v>33765</v>
      </c>
      <c r="G5124" t="str">
        <f t="shared" si="560"/>
        <v>Valid</v>
      </c>
      <c r="H5124" s="1" t="s">
        <v>33766</v>
      </c>
      <c r="I5124" t="str" cm="1">
        <f t="array" ref="I5124">IF(OR(TRIM(H5124)="",ISNUMBER(SEARCH("#",H5124)),AA5124&lt;Config!$B$8,SUMPRODUCT(--ISNUMBER(SEARCH({"a";"b";"c";"d";"e";"f";"g";"h";"i";"j";"k";"l";"m";"n";"o";"p";"q";"r";"s";"t";"u";"v";"w";"x";"y";"z"},H5124)))&gt;0),"Invalid","Valid")</f>
        <v>Valid</v>
      </c>
      <c r="J5124" s="1" t="s">
        <v>33767</v>
      </c>
      <c r="K5124" s="1" t="s">
        <v>117</v>
      </c>
      <c r="L5124" s="1" t="s">
        <v>265</v>
      </c>
      <c r="M5124" s="1" t="s">
        <v>50</v>
      </c>
      <c r="N5124" s="1" t="s">
        <v>252</v>
      </c>
      <c r="O5124" s="1" t="s">
        <v>196</v>
      </c>
      <c r="P5124" t="s">
        <v>314</v>
      </c>
      <c r="Q5124" s="1" t="s">
        <v>316</v>
      </c>
      <c r="R5124" s="1" t="s">
        <v>316</v>
      </c>
      <c r="S5124" s="1" t="s">
        <v>20375</v>
      </c>
      <c r="T5124" s="1" t="s">
        <v>33768</v>
      </c>
      <c r="U5124" s="1" t="s">
        <v>25796</v>
      </c>
      <c r="V5124" s="1" t="s">
        <v>2267</v>
      </c>
      <c r="W5124" s="1" t="s">
        <v>60</v>
      </c>
      <c r="X5124" t="str">
        <f t="shared" si="561"/>
        <v>Complete</v>
      </c>
      <c r="Y5124">
        <f>MAX(0,100-IF(G5124="Invalid",Config!$B$5,0)-IF(I5124="Invalid",Config!$B$6,0)-IF(X5124="Incomplete",Config!$B$7,0)-IF(AF5124="Yes",Config!$B$37,0))</f>
        <v>100</v>
      </c>
      <c r="Z5124" s="1">
        <f>IF(OR(TRIM(B5124)="",COUNTIF(Config!$B$15:$B$19,B5124)&gt;0),1,0)+IF(OR(TRIM(C5124)="",COUNTIF(Config!$B$15:$B$19,C5124)&gt;0),1,0)+IF(OR(TRIM(F5124)="",COUNTIF(Config!$B$15:$B$19,F5124)&gt;0),1,0)+IF(OR(TRIM(H5124)="",COUNTIF(Config!$B$15:$B$19,H5124)&gt;0),1,0)+IF(OR(TRIM(E5124)="",COUNTIF(Config!$B$15:$B$19,E5124)&gt;0),1,0)+IF(OR(TRIM(K5124)="",COUNTIF(Config!$B$15:$B$19,K5124)&gt;0),1,0)+IF(OR(TRIM(P5124)="",COUNTIF(Config!$B$15:$B$19,P5124)&gt;0),1,0)+IF(OR(TRIM(R5124)="",COUNTIF(Config!$B$15:$B$19,R5124)&gt;0),1,0)</f>
        <v>0</v>
      </c>
      <c r="AA5124" s="1" cm="1">
        <f t="array" ref="AA5124">SUMPRODUCT(LEN(H5124)-LEN(SUBSTITUTE(H5124,{"0";"1";"2";"3";"4";"5";"6";"7";"8";"9"},"")))</f>
        <v>12</v>
      </c>
      <c r="AC5124" t="str">
        <f t="shared" si="562"/>
        <v/>
      </c>
      <c r="AD5124">
        <f t="shared" si="563"/>
        <v>1</v>
      </c>
      <c r="AE5124">
        <f t="shared" si="564"/>
        <v>1</v>
      </c>
      <c r="AF5124" t="str">
        <f t="shared" si="565"/>
        <v>No</v>
      </c>
      <c r="AG5124">
        <f t="shared" ca="1" si="566"/>
        <v>259</v>
      </c>
      <c r="AH5124" t="str">
        <f ca="1">IF(OR(V5124="",AG5124=""),"Yes",IF(AG5124&gt;Config!$B$41,"Yes","No"))</f>
        <v>No</v>
      </c>
    </row>
    <row r="5125" spans="1:34" x14ac:dyDescent="0.25">
      <c r="A5125" s="1" t="s">
        <v>16400</v>
      </c>
      <c r="B5125" s="1" t="s">
        <v>112</v>
      </c>
      <c r="C5125" s="1" t="s">
        <v>545</v>
      </c>
      <c r="D5125" s="1" t="s">
        <v>33769</v>
      </c>
      <c r="E5125" s="1" t="s">
        <v>35842</v>
      </c>
      <c r="F5125" s="1" t="s">
        <v>33770</v>
      </c>
      <c r="G5125" t="str">
        <f t="shared" si="560"/>
        <v>Valid</v>
      </c>
      <c r="H5125" s="1" t="s">
        <v>33771</v>
      </c>
      <c r="I5125" t="str" cm="1">
        <f t="array" ref="I5125">IF(OR(TRIM(H5125)="",ISNUMBER(SEARCH("#",H5125)),AA5125&lt;Config!$B$8,SUMPRODUCT(--ISNUMBER(SEARCH({"a";"b";"c";"d";"e";"f";"g";"h";"i";"j";"k";"l";"m";"n";"o";"p";"q";"r";"s";"t";"u";"v";"w";"x";"y";"z"},H5125)))&gt;0),"Invalid","Valid")</f>
        <v>Valid</v>
      </c>
      <c r="J5125" s="1" t="s">
        <v>33772</v>
      </c>
      <c r="K5125" s="1" t="s">
        <v>264</v>
      </c>
      <c r="L5125" s="1" t="s">
        <v>450</v>
      </c>
      <c r="M5125" s="1" t="s">
        <v>517</v>
      </c>
      <c r="N5125" s="1" t="s">
        <v>437</v>
      </c>
      <c r="O5125" s="1" t="s">
        <v>180</v>
      </c>
      <c r="P5125" t="s">
        <v>53</v>
      </c>
      <c r="Q5125" s="1" t="s">
        <v>181</v>
      </c>
      <c r="R5125" s="1" t="s">
        <v>70</v>
      </c>
      <c r="S5125" s="1" t="s">
        <v>8177</v>
      </c>
      <c r="T5125" s="1" t="s">
        <v>33773</v>
      </c>
      <c r="U5125" s="1" t="s">
        <v>2291</v>
      </c>
      <c r="V5125" s="1" t="s">
        <v>33774</v>
      </c>
      <c r="W5125" s="1" t="s">
        <v>125</v>
      </c>
      <c r="X5125" t="str">
        <f t="shared" si="561"/>
        <v>Complete</v>
      </c>
      <c r="Y5125">
        <f>MAX(0,100-IF(G5125="Invalid",Config!$B$5,0)-IF(I5125="Invalid",Config!$B$6,0)-IF(X5125="Incomplete",Config!$B$7,0)-IF(AF5125="Yes",Config!$B$37,0))</f>
        <v>100</v>
      </c>
      <c r="Z5125" s="1">
        <f>IF(OR(TRIM(B5125)="",COUNTIF(Config!$B$15:$B$19,B5125)&gt;0),1,0)+IF(OR(TRIM(C5125)="",COUNTIF(Config!$B$15:$B$19,C5125)&gt;0),1,0)+IF(OR(TRIM(F5125)="",COUNTIF(Config!$B$15:$B$19,F5125)&gt;0),1,0)+IF(OR(TRIM(H5125)="",COUNTIF(Config!$B$15:$B$19,H5125)&gt;0),1,0)+IF(OR(TRIM(E5125)="",COUNTIF(Config!$B$15:$B$19,E5125)&gt;0),1,0)+IF(OR(TRIM(K5125)="",COUNTIF(Config!$B$15:$B$19,K5125)&gt;0),1,0)+IF(OR(TRIM(P5125)="",COUNTIF(Config!$B$15:$B$19,P5125)&gt;0),1,0)+IF(OR(TRIM(R5125)="",COUNTIF(Config!$B$15:$B$19,R5125)&gt;0),1,0)</f>
        <v>0</v>
      </c>
      <c r="AA5125" s="1" cm="1">
        <f t="array" ref="AA5125">SUMPRODUCT(LEN(H5125)-LEN(SUBSTITUTE(H5125,{"0";"1";"2";"3";"4";"5";"6";"7";"8";"9"},"")))</f>
        <v>12</v>
      </c>
      <c r="AC5125" t="str">
        <f t="shared" si="562"/>
        <v/>
      </c>
      <c r="AD5125">
        <f t="shared" si="563"/>
        <v>1</v>
      </c>
      <c r="AE5125">
        <f t="shared" si="564"/>
        <v>1</v>
      </c>
      <c r="AF5125" t="str">
        <f t="shared" si="565"/>
        <v>No</v>
      </c>
      <c r="AG5125">
        <f t="shared" ca="1" si="566"/>
        <v>279</v>
      </c>
      <c r="AH5125" t="str">
        <f ca="1">IF(OR(V5125="",AG5125=""),"Yes",IF(AG5125&gt;Config!$B$41,"Yes","No"))</f>
        <v>No</v>
      </c>
    </row>
    <row r="5126" spans="1:34" x14ac:dyDescent="0.25">
      <c r="A5126" s="1" t="s">
        <v>33775</v>
      </c>
      <c r="B5126" s="1" t="s">
        <v>2408</v>
      </c>
      <c r="C5126" s="1" t="s">
        <v>524</v>
      </c>
      <c r="D5126" s="1" t="s">
        <v>21110</v>
      </c>
      <c r="E5126" s="1" t="s">
        <v>35843</v>
      </c>
      <c r="F5126" s="1" t="s">
        <v>33776</v>
      </c>
      <c r="G5126" t="str">
        <f t="shared" si="560"/>
        <v>Valid</v>
      </c>
      <c r="H5126" s="1" t="s">
        <v>33777</v>
      </c>
      <c r="I5126" t="str" cm="1">
        <f t="array" ref="I5126">IF(OR(TRIM(H5126)="",ISNUMBER(SEARCH("#",H5126)),AA5126&lt;Config!$B$8,SUMPRODUCT(--ISNUMBER(SEARCH({"a";"b";"c";"d";"e";"f";"g";"h";"i";"j";"k";"l";"m";"n";"o";"p";"q";"r";"s";"t";"u";"v";"w";"x";"y";"z"},H5126)))&gt;0),"Invalid","Valid")</f>
        <v>Valid</v>
      </c>
      <c r="J5126" s="1" t="s">
        <v>33778</v>
      </c>
      <c r="K5126" s="1" t="s">
        <v>625</v>
      </c>
      <c r="L5126" s="1" t="s">
        <v>179</v>
      </c>
      <c r="M5126" s="1" t="s">
        <v>103</v>
      </c>
      <c r="N5126" s="1" t="s">
        <v>358</v>
      </c>
      <c r="O5126" s="1" t="s">
        <v>180</v>
      </c>
      <c r="P5126" t="s">
        <v>53</v>
      </c>
      <c r="Q5126" s="1" t="s">
        <v>55</v>
      </c>
      <c r="R5126" s="1" t="s">
        <v>150</v>
      </c>
      <c r="S5126" s="1" t="s">
        <v>5246</v>
      </c>
      <c r="T5126" s="1" t="s">
        <v>33779</v>
      </c>
      <c r="U5126" s="1" t="s">
        <v>1954</v>
      </c>
      <c r="V5126" s="1" t="s">
        <v>10825</v>
      </c>
      <c r="W5126" s="1" t="s">
        <v>40</v>
      </c>
      <c r="X5126" t="str">
        <f t="shared" si="561"/>
        <v>Complete</v>
      </c>
      <c r="Y5126">
        <f>MAX(0,100-IF(G5126="Invalid",Config!$B$5,0)-IF(I5126="Invalid",Config!$B$6,0)-IF(X5126="Incomplete",Config!$B$7,0)-IF(AF5126="Yes",Config!$B$37,0))</f>
        <v>100</v>
      </c>
      <c r="Z5126" s="1">
        <f>IF(OR(TRIM(B5126)="",COUNTIF(Config!$B$15:$B$19,B5126)&gt;0),1,0)+IF(OR(TRIM(C5126)="",COUNTIF(Config!$B$15:$B$19,C5126)&gt;0),1,0)+IF(OR(TRIM(F5126)="",COUNTIF(Config!$B$15:$B$19,F5126)&gt;0),1,0)+IF(OR(TRIM(H5126)="",COUNTIF(Config!$B$15:$B$19,H5126)&gt;0),1,0)+IF(OR(TRIM(E5126)="",COUNTIF(Config!$B$15:$B$19,E5126)&gt;0),1,0)+IF(OR(TRIM(K5126)="",COUNTIF(Config!$B$15:$B$19,K5126)&gt;0),1,0)+IF(OR(TRIM(P5126)="",COUNTIF(Config!$B$15:$B$19,P5126)&gt;0),1,0)+IF(OR(TRIM(R5126)="",COUNTIF(Config!$B$15:$B$19,R5126)&gt;0),1,0)</f>
        <v>0</v>
      </c>
      <c r="AA5126" s="1" cm="1">
        <f t="array" ref="AA5126">SUMPRODUCT(LEN(H5126)-LEN(SUBSTITUTE(H5126,{"0";"1";"2";"3";"4";"5";"6";"7";"8";"9"},"")))</f>
        <v>12</v>
      </c>
      <c r="AC5126" t="str">
        <f t="shared" si="562"/>
        <v/>
      </c>
      <c r="AD5126">
        <f t="shared" si="563"/>
        <v>1</v>
      </c>
      <c r="AE5126">
        <f t="shared" si="564"/>
        <v>1</v>
      </c>
      <c r="AF5126" t="str">
        <f t="shared" si="565"/>
        <v>No</v>
      </c>
      <c r="AG5126">
        <f t="shared" ca="1" si="566"/>
        <v>80</v>
      </c>
      <c r="AH5126" t="str">
        <f ca="1">IF(OR(V5126="",AG5126=""),"Yes",IF(AG5126&gt;Config!$B$41,"Yes","No"))</f>
        <v>No</v>
      </c>
    </row>
    <row r="5127" spans="1:34" x14ac:dyDescent="0.25">
      <c r="A5127" s="1" t="s">
        <v>33780</v>
      </c>
      <c r="B5127" s="1" t="s">
        <v>272</v>
      </c>
      <c r="C5127" s="1" t="s">
        <v>956</v>
      </c>
      <c r="D5127" s="1" t="s">
        <v>33781</v>
      </c>
      <c r="E5127" s="1" t="s">
        <v>2178</v>
      </c>
      <c r="F5127" s="1" t="s">
        <v>33782</v>
      </c>
      <c r="G5127" t="str">
        <f t="shared" si="560"/>
        <v>Valid</v>
      </c>
      <c r="H5127" s="1" t="s">
        <v>33783</v>
      </c>
      <c r="I5127" t="str" cm="1">
        <f t="array" ref="I5127">IF(OR(TRIM(H5127)="",ISNUMBER(SEARCH("#",H5127)),AA5127&lt;Config!$B$8,SUMPRODUCT(--ISNUMBER(SEARCH({"a";"b";"c";"d";"e";"f";"g";"h";"i";"j";"k";"l";"m";"n";"o";"p";"q";"r";"s";"t";"u";"v";"w";"x";"y";"z"},H5127)))&gt;0),"Invalid","Valid")</f>
        <v>Valid</v>
      </c>
      <c r="J5127" s="1" t="s">
        <v>33784</v>
      </c>
      <c r="K5127" s="1" t="s">
        <v>504</v>
      </c>
      <c r="L5127" s="1" t="s">
        <v>134</v>
      </c>
      <c r="M5127" s="1" t="s">
        <v>251</v>
      </c>
      <c r="N5127" s="1" t="s">
        <v>51</v>
      </c>
      <c r="O5127" s="1" t="s">
        <v>266</v>
      </c>
      <c r="P5127" t="s">
        <v>53</v>
      </c>
      <c r="Q5127" s="1" t="s">
        <v>181</v>
      </c>
      <c r="R5127" s="1" t="s">
        <v>55</v>
      </c>
      <c r="S5127" s="1" t="s">
        <v>9456</v>
      </c>
      <c r="T5127" s="1" t="s">
        <v>33785</v>
      </c>
      <c r="U5127" s="1" t="s">
        <v>33786</v>
      </c>
      <c r="V5127" s="1" t="s">
        <v>140</v>
      </c>
      <c r="W5127" s="1" t="s">
        <v>384</v>
      </c>
      <c r="X5127" t="str">
        <f t="shared" si="561"/>
        <v>Complete</v>
      </c>
      <c r="Y5127">
        <f>MAX(0,100-IF(G5127="Invalid",Config!$B$5,0)-IF(I5127="Invalid",Config!$B$6,0)-IF(X5127="Incomplete",Config!$B$7,0)-IF(AF5127="Yes",Config!$B$37,0))</f>
        <v>100</v>
      </c>
      <c r="Z5127" s="1">
        <f>IF(OR(TRIM(B5127)="",COUNTIF(Config!$B$15:$B$19,B5127)&gt;0),1,0)+IF(OR(TRIM(C5127)="",COUNTIF(Config!$B$15:$B$19,C5127)&gt;0),1,0)+IF(OR(TRIM(F5127)="",COUNTIF(Config!$B$15:$B$19,F5127)&gt;0),1,0)+IF(OR(TRIM(H5127)="",COUNTIF(Config!$B$15:$B$19,H5127)&gt;0),1,0)+IF(OR(TRIM(E5127)="",COUNTIF(Config!$B$15:$B$19,E5127)&gt;0),1,0)+IF(OR(TRIM(K5127)="",COUNTIF(Config!$B$15:$B$19,K5127)&gt;0),1,0)+IF(OR(TRIM(P5127)="",COUNTIF(Config!$B$15:$B$19,P5127)&gt;0),1,0)+IF(OR(TRIM(R5127)="",COUNTIF(Config!$B$15:$B$19,R5127)&gt;0),1,0)</f>
        <v>0</v>
      </c>
      <c r="AA5127" s="1" cm="1">
        <f t="array" ref="AA5127">SUMPRODUCT(LEN(H5127)-LEN(SUBSTITUTE(H5127,{"0";"1";"2";"3";"4";"5";"6";"7";"8";"9"},"")))</f>
        <v>12</v>
      </c>
      <c r="AC5127" t="str">
        <f t="shared" si="562"/>
        <v/>
      </c>
      <c r="AD5127">
        <f t="shared" si="563"/>
        <v>1</v>
      </c>
      <c r="AE5127">
        <f t="shared" si="564"/>
        <v>1</v>
      </c>
      <c r="AF5127" t="str">
        <f t="shared" si="565"/>
        <v>No</v>
      </c>
      <c r="AG5127">
        <f t="shared" ca="1" si="566"/>
        <v>37</v>
      </c>
      <c r="AH5127" t="str">
        <f ca="1">IF(OR(V5127="",AG5127=""),"Yes",IF(AG5127&gt;Config!$B$41,"Yes","No"))</f>
        <v>No</v>
      </c>
    </row>
    <row r="5128" spans="1:34" x14ac:dyDescent="0.25">
      <c r="A5128" s="1" t="s">
        <v>33787</v>
      </c>
      <c r="B5128" s="1" t="s">
        <v>352</v>
      </c>
      <c r="C5128" s="1" t="s">
        <v>946</v>
      </c>
      <c r="D5128" s="1" t="s">
        <v>33788</v>
      </c>
      <c r="E5128" s="1" t="s">
        <v>633</v>
      </c>
      <c r="F5128" s="1" t="s">
        <v>33789</v>
      </c>
      <c r="G5128" t="str">
        <f t="shared" si="560"/>
        <v>Valid</v>
      </c>
      <c r="H5128" s="1" t="s">
        <v>33790</v>
      </c>
      <c r="I5128" t="str" cm="1">
        <f t="array" ref="I5128">IF(OR(TRIM(H5128)="",ISNUMBER(SEARCH("#",H5128)),AA5128&lt;Config!$B$8,SUMPRODUCT(--ISNUMBER(SEARCH({"a";"b";"c";"d";"e";"f";"g";"h";"i";"j";"k";"l";"m";"n";"o";"p";"q";"r";"s";"t";"u";"v";"w";"x";"y";"z"},H5128)))&gt;0),"Invalid","Valid")</f>
        <v>Valid</v>
      </c>
      <c r="J5128" s="1" t="s">
        <v>33791</v>
      </c>
      <c r="K5128" s="1" t="s">
        <v>66</v>
      </c>
      <c r="L5128" s="1" t="s">
        <v>67</v>
      </c>
      <c r="M5128" s="1" t="s">
        <v>135</v>
      </c>
      <c r="N5128" s="1" t="s">
        <v>358</v>
      </c>
      <c r="O5128" s="1" t="s">
        <v>180</v>
      </c>
      <c r="P5128" t="s">
        <v>104</v>
      </c>
      <c r="Q5128" s="1" t="s">
        <v>105</v>
      </c>
      <c r="R5128" s="1" t="s">
        <v>833</v>
      </c>
      <c r="S5128" s="1" t="s">
        <v>33792</v>
      </c>
      <c r="T5128" s="1" t="s">
        <v>33793</v>
      </c>
      <c r="U5128" s="1" t="s">
        <v>2862</v>
      </c>
      <c r="V5128" s="1" t="s">
        <v>5112</v>
      </c>
      <c r="W5128" s="1" t="s">
        <v>293</v>
      </c>
      <c r="X5128" t="str">
        <f t="shared" si="561"/>
        <v>Complete</v>
      </c>
      <c r="Y5128">
        <f>MAX(0,100-IF(G5128="Invalid",Config!$B$5,0)-IF(I5128="Invalid",Config!$B$6,0)-IF(X5128="Incomplete",Config!$B$7,0)-IF(AF5128="Yes",Config!$B$37,0))</f>
        <v>100</v>
      </c>
      <c r="Z5128" s="1">
        <f>IF(OR(TRIM(B5128)="",COUNTIF(Config!$B$15:$B$19,B5128)&gt;0),1,0)+IF(OR(TRIM(C5128)="",COUNTIF(Config!$B$15:$B$19,C5128)&gt;0),1,0)+IF(OR(TRIM(F5128)="",COUNTIF(Config!$B$15:$B$19,F5128)&gt;0),1,0)+IF(OR(TRIM(H5128)="",COUNTIF(Config!$B$15:$B$19,H5128)&gt;0),1,0)+IF(OR(TRIM(E5128)="",COUNTIF(Config!$B$15:$B$19,E5128)&gt;0),1,0)+IF(OR(TRIM(K5128)="",COUNTIF(Config!$B$15:$B$19,K5128)&gt;0),1,0)+IF(OR(TRIM(P5128)="",COUNTIF(Config!$B$15:$B$19,P5128)&gt;0),1,0)+IF(OR(TRIM(R5128)="",COUNTIF(Config!$B$15:$B$19,R5128)&gt;0),1,0)</f>
        <v>0</v>
      </c>
      <c r="AA5128" s="1" cm="1">
        <f t="array" ref="AA5128">SUMPRODUCT(LEN(H5128)-LEN(SUBSTITUTE(H5128,{"0";"1";"2";"3";"4";"5";"6";"7";"8";"9"},"")))</f>
        <v>11</v>
      </c>
      <c r="AC5128" t="str">
        <f t="shared" si="562"/>
        <v/>
      </c>
      <c r="AD5128">
        <f t="shared" si="563"/>
        <v>1</v>
      </c>
      <c r="AE5128">
        <f t="shared" si="564"/>
        <v>1</v>
      </c>
      <c r="AF5128" t="str">
        <f t="shared" si="565"/>
        <v>No</v>
      </c>
      <c r="AG5128">
        <f t="shared" ca="1" si="566"/>
        <v>288</v>
      </c>
      <c r="AH5128" t="str">
        <f ca="1">IF(OR(V5128="",AG5128=""),"Yes",IF(AG5128&gt;Config!$B$41,"Yes","No"))</f>
        <v>No</v>
      </c>
    </row>
    <row r="5129" spans="1:34" x14ac:dyDescent="0.25">
      <c r="A5129" s="1" t="s">
        <v>33794</v>
      </c>
      <c r="B5129" s="1" t="s">
        <v>565</v>
      </c>
      <c r="C5129" s="1" t="s">
        <v>1400</v>
      </c>
      <c r="D5129" s="1" t="s">
        <v>2067</v>
      </c>
      <c r="E5129" s="1" t="s">
        <v>34580</v>
      </c>
      <c r="F5129" s="1" t="s">
        <v>35844</v>
      </c>
      <c r="G5129" t="str">
        <f t="shared" si="560"/>
        <v>Valid</v>
      </c>
      <c r="H5129" s="1" t="s">
        <v>11261</v>
      </c>
      <c r="I5129" t="str" cm="1">
        <f t="array" ref="I5129">IF(OR(TRIM(H5129)="",ISNUMBER(SEARCH("#",H5129)),AA5129&lt;Config!$B$8,SUMPRODUCT(--ISNUMBER(SEARCH({"a";"b";"c";"d";"e";"f";"g";"h";"i";"j";"k";"l";"m";"n";"o";"p";"q";"r";"s";"t";"u";"v";"w";"x";"y";"z"},H5129)))&gt;0),"Invalid","Valid")</f>
        <v>Valid</v>
      </c>
      <c r="J5129" s="1" t="s">
        <v>33795</v>
      </c>
      <c r="K5129" s="1" t="s">
        <v>378</v>
      </c>
      <c r="L5129" s="1" t="s">
        <v>164</v>
      </c>
      <c r="M5129" s="1" t="s">
        <v>517</v>
      </c>
      <c r="N5129" s="1" t="s">
        <v>33819</v>
      </c>
      <c r="O5129" s="1" t="s">
        <v>180</v>
      </c>
      <c r="P5129" t="s">
        <v>53</v>
      </c>
      <c r="Q5129" s="1" t="s">
        <v>55</v>
      </c>
      <c r="R5129" s="1" t="s">
        <v>197</v>
      </c>
      <c r="S5129" s="1" t="s">
        <v>11702</v>
      </c>
      <c r="T5129" s="1" t="s">
        <v>33796</v>
      </c>
      <c r="U5129" s="1" t="s">
        <v>1546</v>
      </c>
      <c r="V5129" s="1" t="s">
        <v>33797</v>
      </c>
      <c r="W5129" s="1" t="s">
        <v>293</v>
      </c>
      <c r="X5129" t="str">
        <f t="shared" si="561"/>
        <v>Complete</v>
      </c>
      <c r="Y5129">
        <f>MAX(0,100-IF(G5129="Invalid",Config!$B$5,0)-IF(I5129="Invalid",Config!$B$6,0)-IF(X5129="Incomplete",Config!$B$7,0)-IF(AF5129="Yes",Config!$B$37,0))</f>
        <v>75</v>
      </c>
      <c r="Z5129" s="1">
        <f>IF(OR(TRIM(B5129)="",COUNTIF(Config!$B$15:$B$19,B5129)&gt;0),1,0)+IF(OR(TRIM(C5129)="",COUNTIF(Config!$B$15:$B$19,C5129)&gt;0),1,0)+IF(OR(TRIM(F5129)="",COUNTIF(Config!$B$15:$B$19,F5129)&gt;0),1,0)+IF(OR(TRIM(H5129)="",COUNTIF(Config!$B$15:$B$19,H5129)&gt;0),1,0)+IF(OR(TRIM(E5129)="",COUNTIF(Config!$B$15:$B$19,E5129)&gt;0),1,0)+IF(OR(TRIM(K5129)="",COUNTIF(Config!$B$15:$B$19,K5129)&gt;0),1,0)+IF(OR(TRIM(P5129)="",COUNTIF(Config!$B$15:$B$19,P5129)&gt;0),1,0)+IF(OR(TRIM(R5129)="",COUNTIF(Config!$B$15:$B$19,R5129)&gt;0),1,0)</f>
        <v>0</v>
      </c>
      <c r="AA5129" s="1" cm="1">
        <f t="array" ref="AA5129">SUMPRODUCT(LEN(H5129)-LEN(SUBSTITUTE(H5129,{"0";"1";"2";"3";"4";"5";"6";"7";"8";"9"},"")))</f>
        <v>10</v>
      </c>
      <c r="AC5129" t="str">
        <f t="shared" si="562"/>
        <v>Potential Duplicate</v>
      </c>
      <c r="AD5129">
        <f t="shared" si="563"/>
        <v>1</v>
      </c>
      <c r="AE5129">
        <f t="shared" si="564"/>
        <v>2</v>
      </c>
      <c r="AF5129" t="str">
        <f t="shared" si="565"/>
        <v>Yes</v>
      </c>
      <c r="AG5129">
        <f t="shared" ca="1" si="566"/>
        <v>331</v>
      </c>
      <c r="AH5129" t="str">
        <f ca="1">IF(OR(V5129="",AG5129=""),"Yes",IF(AG5129&gt;Config!$B$41,"Yes","No"))</f>
        <v>No</v>
      </c>
    </row>
    <row r="5130" spans="1:34" x14ac:dyDescent="0.25">
      <c r="A5130" s="1" t="s">
        <v>33798</v>
      </c>
      <c r="B5130" s="1" t="s">
        <v>1634</v>
      </c>
      <c r="C5130" s="1" t="s">
        <v>296</v>
      </c>
      <c r="D5130" s="1" t="s">
        <v>18470</v>
      </c>
      <c r="E5130" s="1" t="s">
        <v>35845</v>
      </c>
      <c r="F5130" s="1" t="s">
        <v>33799</v>
      </c>
      <c r="G5130" t="str">
        <f t="shared" si="560"/>
        <v>Valid</v>
      </c>
      <c r="H5130" s="1" t="s">
        <v>33800</v>
      </c>
      <c r="I5130" t="str" cm="1">
        <f t="array" ref="I5130">IF(OR(TRIM(H5130)="",ISNUMBER(SEARCH("#",H5130)),AA5130&lt;Config!$B$8,SUMPRODUCT(--ISNUMBER(SEARCH({"a";"b";"c";"d";"e";"f";"g";"h";"i";"j";"k";"l";"m";"n";"o";"p";"q";"r";"s";"t";"u";"v";"w";"x";"y";"z"},H5130)))&gt;0),"Invalid","Valid")</f>
        <v>Valid</v>
      </c>
      <c r="J5130" s="1" t="s">
        <v>33801</v>
      </c>
      <c r="K5130" s="1" t="s">
        <v>250</v>
      </c>
      <c r="L5130" s="1" t="s">
        <v>134</v>
      </c>
      <c r="M5130" s="1" t="s">
        <v>103</v>
      </c>
      <c r="N5130" s="1" t="s">
        <v>437</v>
      </c>
      <c r="O5130" s="1" t="s">
        <v>52</v>
      </c>
      <c r="P5130" t="s">
        <v>328</v>
      </c>
      <c r="Q5130" s="1" t="s">
        <v>1046</v>
      </c>
      <c r="R5130" s="1" t="s">
        <v>571</v>
      </c>
      <c r="S5130" s="1" t="s">
        <v>7329</v>
      </c>
      <c r="T5130" s="1" t="s">
        <v>33802</v>
      </c>
      <c r="U5130" s="1" t="s">
        <v>18805</v>
      </c>
      <c r="V5130" s="1" t="s">
        <v>1796</v>
      </c>
      <c r="W5130" s="1" t="s">
        <v>141</v>
      </c>
      <c r="X5130" t="str">
        <f t="shared" si="561"/>
        <v>Complete</v>
      </c>
      <c r="Y5130">
        <f>MAX(0,100-IF(G5130="Invalid",Config!$B$5,0)-IF(I5130="Invalid",Config!$B$6,0)-IF(X5130="Incomplete",Config!$B$7,0)-IF(AF5130="Yes",Config!$B$37,0))</f>
        <v>100</v>
      </c>
      <c r="Z5130" s="1">
        <f>IF(OR(TRIM(B5130)="",COUNTIF(Config!$B$15:$B$19,B5130)&gt;0),1,0)+IF(OR(TRIM(C5130)="",COUNTIF(Config!$B$15:$B$19,C5130)&gt;0),1,0)+IF(OR(TRIM(F5130)="",COUNTIF(Config!$B$15:$B$19,F5130)&gt;0),1,0)+IF(OR(TRIM(H5130)="",COUNTIF(Config!$B$15:$B$19,H5130)&gt;0),1,0)+IF(OR(TRIM(E5130)="",COUNTIF(Config!$B$15:$B$19,E5130)&gt;0),1,0)+IF(OR(TRIM(K5130)="",COUNTIF(Config!$B$15:$B$19,K5130)&gt;0),1,0)+IF(OR(TRIM(P5130)="",COUNTIF(Config!$B$15:$B$19,P5130)&gt;0),1,0)+IF(OR(TRIM(R5130)="",COUNTIF(Config!$B$15:$B$19,R5130)&gt;0),1,0)</f>
        <v>0</v>
      </c>
      <c r="AA5130" s="1" cm="1">
        <f t="array" ref="AA5130">SUMPRODUCT(LEN(H5130)-LEN(SUBSTITUTE(H5130,{"0";"1";"2";"3";"4";"5";"6";"7";"8";"9"},"")))</f>
        <v>10</v>
      </c>
      <c r="AC5130" t="str">
        <f t="shared" si="562"/>
        <v/>
      </c>
      <c r="AD5130">
        <f t="shared" si="563"/>
        <v>1</v>
      </c>
      <c r="AE5130">
        <f t="shared" si="564"/>
        <v>1</v>
      </c>
      <c r="AF5130" t="str">
        <f t="shared" si="565"/>
        <v>No</v>
      </c>
      <c r="AG5130">
        <f t="shared" ca="1" si="566"/>
        <v>155</v>
      </c>
      <c r="AH5130" t="str">
        <f ca="1">IF(OR(V5130="",AG5130=""),"Yes",IF(AG5130&gt;Config!$B$41,"Yes","No"))</f>
        <v>No</v>
      </c>
    </row>
    <row r="5131" spans="1:34" x14ac:dyDescent="0.25">
      <c r="A5131" s="1" t="s">
        <v>33803</v>
      </c>
      <c r="B5131" s="1" t="s">
        <v>544</v>
      </c>
      <c r="C5131" s="1" t="s">
        <v>296</v>
      </c>
      <c r="D5131" s="1" t="s">
        <v>33804</v>
      </c>
      <c r="E5131" s="1" t="s">
        <v>35846</v>
      </c>
      <c r="F5131" s="1" t="s">
        <v>33805</v>
      </c>
      <c r="G5131" t="str">
        <f t="shared" si="560"/>
        <v>Valid</v>
      </c>
      <c r="H5131" s="1" t="s">
        <v>33806</v>
      </c>
      <c r="I5131" t="str" cm="1">
        <f t="array" ref="I5131">IF(OR(TRIM(H5131)="",ISNUMBER(SEARCH("#",H5131)),AA5131&lt;Config!$B$8,SUMPRODUCT(--ISNUMBER(SEARCH({"a";"b";"c";"d";"e";"f";"g";"h";"i";"j";"k";"l";"m";"n";"o";"p";"q";"r";"s";"t";"u";"v";"w";"x";"y";"z"},H5131)))&gt;0),"Invalid","Valid")</f>
        <v>Valid</v>
      </c>
      <c r="J5131" s="1" t="s">
        <v>33807</v>
      </c>
      <c r="K5131" s="1" t="s">
        <v>250</v>
      </c>
      <c r="L5131" s="1" t="s">
        <v>84</v>
      </c>
      <c r="M5131" s="1" t="s">
        <v>235</v>
      </c>
      <c r="N5131" s="1" t="s">
        <v>148</v>
      </c>
      <c r="O5131" s="1" t="s">
        <v>149</v>
      </c>
      <c r="P5131" t="s">
        <v>33</v>
      </c>
      <c r="Q5131" s="1" t="s">
        <v>1099</v>
      </c>
      <c r="R5131" s="1" t="s">
        <v>1716</v>
      </c>
      <c r="S5131" s="1" t="s">
        <v>10482</v>
      </c>
      <c r="T5131" s="1" t="s">
        <v>33808</v>
      </c>
      <c r="U5131" s="1" t="s">
        <v>4153</v>
      </c>
      <c r="V5131" s="1" t="s">
        <v>140</v>
      </c>
      <c r="W5131" s="1" t="s">
        <v>293</v>
      </c>
      <c r="X5131" t="str">
        <f t="shared" si="561"/>
        <v>Complete</v>
      </c>
      <c r="Y5131">
        <f>MAX(0,100-IF(G5131="Invalid",Config!$B$5,0)-IF(I5131="Invalid",Config!$B$6,0)-IF(X5131="Incomplete",Config!$B$7,0)-IF(AF5131="Yes",Config!$B$37,0))</f>
        <v>100</v>
      </c>
      <c r="Z5131" s="1">
        <f>IF(OR(TRIM(B5131)="",COUNTIF(Config!$B$15:$B$19,B5131)&gt;0),1,0)+IF(OR(TRIM(C5131)="",COUNTIF(Config!$B$15:$B$19,C5131)&gt;0),1,0)+IF(OR(TRIM(F5131)="",COUNTIF(Config!$B$15:$B$19,F5131)&gt;0),1,0)+IF(OR(TRIM(H5131)="",COUNTIF(Config!$B$15:$B$19,H5131)&gt;0),1,0)+IF(OR(TRIM(E5131)="",COUNTIF(Config!$B$15:$B$19,E5131)&gt;0),1,0)+IF(OR(TRIM(K5131)="",COUNTIF(Config!$B$15:$B$19,K5131)&gt;0),1,0)+IF(OR(TRIM(P5131)="",COUNTIF(Config!$B$15:$B$19,P5131)&gt;0),1,0)+IF(OR(TRIM(R5131)="",COUNTIF(Config!$B$15:$B$19,R5131)&gt;0),1,0)</f>
        <v>0</v>
      </c>
      <c r="AA5131" s="1" cm="1">
        <f t="array" ref="AA5131">SUMPRODUCT(LEN(H5131)-LEN(SUBSTITUTE(H5131,{"0";"1";"2";"3";"4";"5";"6";"7";"8";"9"},"")))</f>
        <v>10</v>
      </c>
      <c r="AC5131" t="str">
        <f t="shared" si="562"/>
        <v/>
      </c>
      <c r="AD5131">
        <f t="shared" si="563"/>
        <v>1</v>
      </c>
      <c r="AE5131">
        <f t="shared" si="564"/>
        <v>1</v>
      </c>
      <c r="AF5131" t="str">
        <f t="shared" si="565"/>
        <v>No</v>
      </c>
      <c r="AG5131">
        <f t="shared" ca="1" si="566"/>
        <v>37</v>
      </c>
      <c r="AH5131" t="str">
        <f ca="1">IF(OR(V5131="",AG5131=""),"Yes",IF(AG5131&gt;Config!$B$41,"Yes","No"))</f>
        <v>No</v>
      </c>
    </row>
  </sheetData>
  <conditionalFormatting sqref="Y2:Y51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71345-CA2B-4D35-AAC1-84B49CD72C25}">
  <dimension ref="A1:G5131"/>
  <sheetViews>
    <sheetView tabSelected="1" workbookViewId="0">
      <pane ySplit="1" topLeftCell="A2" activePane="bottomLeft" state="frozen"/>
      <selection pane="bottomLeft" activeCell="E15" sqref="E15"/>
    </sheetView>
  </sheetViews>
  <sheetFormatPr defaultRowHeight="15" x14ac:dyDescent="0.25"/>
  <cols>
    <col min="1" max="1" width="13.7109375" bestFit="1" customWidth="1"/>
    <col min="2" max="2" width="25.7109375" bestFit="1" customWidth="1"/>
    <col min="3" max="3" width="22.85546875" bestFit="1" customWidth="1"/>
    <col min="4" max="4" width="14" bestFit="1" customWidth="1"/>
    <col min="5" max="5" width="14.85546875" bestFit="1" customWidth="1"/>
    <col min="6" max="6" width="25.42578125" bestFit="1" customWidth="1"/>
    <col min="7" max="7" width="19.7109375" bestFit="1" customWidth="1"/>
  </cols>
  <sheetData>
    <row r="1" spans="1:7" x14ac:dyDescent="0.25">
      <c r="A1" t="s">
        <v>0</v>
      </c>
      <c r="B1" t="s">
        <v>3</v>
      </c>
      <c r="C1" t="s">
        <v>4</v>
      </c>
      <c r="D1" t="s">
        <v>33809</v>
      </c>
      <c r="E1" t="s">
        <v>33810</v>
      </c>
      <c r="F1" t="s">
        <v>33811</v>
      </c>
      <c r="G1" t="s">
        <v>33812</v>
      </c>
    </row>
    <row r="2" spans="1:7" x14ac:dyDescent="0.25">
      <c r="A2" s="1" t="str">
        <f>'Customer_Master'!A2</f>
        <v>CUST-01508</v>
      </c>
      <c r="B2" s="1" t="str">
        <f>'Customer_Master'!D2</f>
        <v>Chiamaka O'Brien</v>
      </c>
      <c r="C2" s="1" t="str">
        <f>'Customer_Master'!E2</f>
        <v>Lumenlabs</v>
      </c>
      <c r="D2" t="str">
        <f>'Customer_Master'!G2</f>
        <v>Valid</v>
      </c>
      <c r="E2" t="str">
        <f>'Customer_Master'!I2</f>
        <v>Valid</v>
      </c>
      <c r="F2" t="str">
        <f>'Customer_Master'!X2</f>
        <v>Complete</v>
      </c>
      <c r="G2">
        <f>'Customer_Master'!Y2</f>
        <v>100</v>
      </c>
    </row>
    <row r="3" spans="1:7" x14ac:dyDescent="0.25">
      <c r="A3" s="1" t="str">
        <f>'Customer_Master'!A3</f>
        <v>CUST-02765</v>
      </c>
      <c r="B3" s="1" t="str">
        <f>'Customer_Master'!D3</f>
        <v>Uche Onyeka</v>
      </c>
      <c r="C3" s="1" t="str">
        <f>'Customer_Master'!E3</f>
        <v>Coreventures Ltd</v>
      </c>
      <c r="D3" t="str">
        <f>'Customer_Master'!G3</f>
        <v>Invalid</v>
      </c>
      <c r="E3" t="str">
        <f>'Customer_Master'!I3</f>
        <v>Valid</v>
      </c>
      <c r="F3" t="str">
        <f>'Customer_Master'!X3</f>
        <v>Complete</v>
      </c>
      <c r="G3">
        <f>'Customer_Master'!Y3</f>
        <v>70</v>
      </c>
    </row>
    <row r="4" spans="1:7" x14ac:dyDescent="0.25">
      <c r="A4" s="1" t="str">
        <f>'Customer_Master'!A4</f>
        <v>CUST-03992</v>
      </c>
      <c r="B4" s="1" t="str">
        <f>'Customer_Master'!D4</f>
        <v>Anke</v>
      </c>
      <c r="C4" s="1" t="str">
        <f>'Customer_Master'!E4</f>
        <v>Pulsehealth</v>
      </c>
      <c r="D4" t="str">
        <f>'Customer_Master'!G4</f>
        <v>Valid</v>
      </c>
      <c r="E4" t="str">
        <f>'Customer_Master'!I4</f>
        <v>Valid</v>
      </c>
      <c r="F4" t="str">
        <f>'Customer_Master'!X4</f>
        <v>Incomplete</v>
      </c>
      <c r="G4">
        <f>'Customer_Master'!Y4</f>
        <v>60</v>
      </c>
    </row>
    <row r="5" spans="1:7" x14ac:dyDescent="0.25">
      <c r="A5" s="1" t="str">
        <f>'Customer_Master'!A5</f>
        <v>CUST-04803</v>
      </c>
      <c r="B5" s="1" t="str">
        <f>'Customer_Master'!D5</f>
        <v>Njeri Ugwu</v>
      </c>
      <c r="C5" s="1" t="str">
        <f>'Customer_Master'!E5</f>
        <v>Hivelabs Inc</v>
      </c>
      <c r="D5" t="str">
        <f>'Customer_Master'!G5</f>
        <v>Valid</v>
      </c>
      <c r="E5" t="str">
        <f>'Customer_Master'!I5</f>
        <v>Valid</v>
      </c>
      <c r="F5" t="str">
        <f>'Customer_Master'!X5</f>
        <v>Complete</v>
      </c>
      <c r="G5">
        <f>'Customer_Master'!Y5</f>
        <v>100</v>
      </c>
    </row>
    <row r="6" spans="1:7" x14ac:dyDescent="0.25">
      <c r="A6" s="1" t="str">
        <f>'Customer_Master'!A6</f>
        <v>CUST-00770</v>
      </c>
      <c r="B6" s="1" t="str">
        <f>'Customer_Master'!D6</f>
        <v>Kibet Murphy</v>
      </c>
      <c r="C6" s="1" t="str">
        <f>'Customer_Master'!E6</f>
        <v>Primehealth Ltd</v>
      </c>
      <c r="D6" t="str">
        <f>'Customer_Master'!G6</f>
        <v>Valid</v>
      </c>
      <c r="E6" t="str">
        <f>'Customer_Master'!I6</f>
        <v>Valid</v>
      </c>
      <c r="F6" t="str">
        <f>'Customer_Master'!X6</f>
        <v>Complete</v>
      </c>
      <c r="G6">
        <f>'Customer_Master'!Y6</f>
        <v>100</v>
      </c>
    </row>
    <row r="7" spans="1:7" x14ac:dyDescent="0.25">
      <c r="A7" s="1" t="str">
        <f>'Customer_Master'!A7</f>
        <v>CUST-00297</v>
      </c>
      <c r="B7" s="1" t="str">
        <f>'Customer_Master'!D7</f>
        <v>Mercy O'Brien</v>
      </c>
      <c r="C7" s="1" t="str">
        <f>'Customer_Master'!E7</f>
        <v>Heliocommerce</v>
      </c>
      <c r="D7" t="str">
        <f>'Customer_Master'!G7</f>
        <v>Valid</v>
      </c>
      <c r="E7" t="str">
        <f>'Customer_Master'!I7</f>
        <v>Valid</v>
      </c>
      <c r="F7" t="str">
        <f>'Customer_Master'!X7</f>
        <v>Complete</v>
      </c>
      <c r="G7">
        <f>'Customer_Master'!Y7</f>
        <v>100</v>
      </c>
    </row>
    <row r="8" spans="1:7" x14ac:dyDescent="0.25">
      <c r="A8" s="1" t="str">
        <f>'Customer_Master'!A8</f>
        <v>CUST-03096</v>
      </c>
      <c r="B8" s="1" t="str">
        <f>'Customer_Master'!D8</f>
        <v>Akinyi Khan</v>
      </c>
      <c r="C8" s="1" t="str">
        <f>'Customer_Master'!E8</f>
        <v>Pulsesoft Llc</v>
      </c>
      <c r="D8" t="str">
        <f>'Customer_Master'!G8</f>
        <v>Valid</v>
      </c>
      <c r="E8" t="str">
        <f>'Customer_Master'!I8</f>
        <v>Invalid</v>
      </c>
      <c r="F8" t="str">
        <f>'Customer_Master'!X8</f>
        <v>Complete</v>
      </c>
      <c r="G8">
        <f>'Customer_Master'!Y8</f>
        <v>80</v>
      </c>
    </row>
    <row r="9" spans="1:7" x14ac:dyDescent="0.25">
      <c r="A9" s="1" t="str">
        <f>'Customer_Master'!A9</f>
        <v>CUST-00663</v>
      </c>
      <c r="B9" s="1" t="str">
        <f>'Customer_Master'!D9</f>
        <v>Chiamaka Murphy</v>
      </c>
      <c r="C9" s="1" t="str">
        <f>'Customer_Master'!E9</f>
        <v>Quantacapital</v>
      </c>
      <c r="D9" t="str">
        <f>'Customer_Master'!G9</f>
        <v>Valid</v>
      </c>
      <c r="E9" t="str">
        <f>'Customer_Master'!I9</f>
        <v>Valid</v>
      </c>
      <c r="F9" t="str">
        <f>'Customer_Master'!X9</f>
        <v>Complete</v>
      </c>
      <c r="G9">
        <f>'Customer_Master'!Y9</f>
        <v>100</v>
      </c>
    </row>
    <row r="10" spans="1:7" x14ac:dyDescent="0.25">
      <c r="A10" s="1" t="str">
        <f>'Customer_Master'!A10</f>
        <v>CUST-00108</v>
      </c>
      <c r="B10" s="1" t="str">
        <f>'Customer_Master'!D10</f>
        <v>Usman Wilson</v>
      </c>
      <c r="C10" s="1" t="str">
        <f>'Customer_Master'!E10</f>
        <v>Jumia</v>
      </c>
      <c r="D10" t="str">
        <f>'Customer_Master'!G10</f>
        <v>Valid</v>
      </c>
      <c r="E10" t="str">
        <f>'Customer_Master'!I10</f>
        <v>Valid</v>
      </c>
      <c r="F10" t="str">
        <f>'Customer_Master'!X10</f>
        <v>Complete</v>
      </c>
      <c r="G10">
        <f>'Customer_Master'!Y10</f>
        <v>100</v>
      </c>
    </row>
    <row r="11" spans="1:7" x14ac:dyDescent="0.25">
      <c r="A11" s="1" t="str">
        <f>'Customer_Master'!A11</f>
        <v>CUST-03701</v>
      </c>
      <c r="B11" s="1" t="str">
        <f>'Customer_Master'!D11</f>
        <v>Thandiwe Traore</v>
      </c>
      <c r="C11" s="1" t="str">
        <f>'Customer_Master'!E11</f>
        <v>Mpesa Solutions</v>
      </c>
      <c r="D11" t="str">
        <f>'Customer_Master'!G11</f>
        <v>Valid</v>
      </c>
      <c r="E11" t="str">
        <f>'Customer_Master'!I11</f>
        <v>Valid</v>
      </c>
      <c r="F11" t="str">
        <f>'Customer_Master'!X11</f>
        <v>Complete</v>
      </c>
      <c r="G11">
        <f>'Customer_Master'!Y11</f>
        <v>100</v>
      </c>
    </row>
    <row r="12" spans="1:7" x14ac:dyDescent="0.25">
      <c r="A12" s="1" t="str">
        <f>'Customer_Master'!A12</f>
        <v>CUST-00318</v>
      </c>
      <c r="B12" s="1" t="str">
        <f>'Customer_Master'!D12</f>
        <v>Sophie Dlamini</v>
      </c>
      <c r="C12" s="1" t="str">
        <f>'Customer_Master'!E12</f>
        <v>Twiga Foods</v>
      </c>
      <c r="D12" t="str">
        <f>'Customer_Master'!G12</f>
        <v>Valid</v>
      </c>
      <c r="E12" t="str">
        <f>'Customer_Master'!I12</f>
        <v>Valid</v>
      </c>
      <c r="F12" t="str">
        <f>'Customer_Master'!X12</f>
        <v>Complete</v>
      </c>
      <c r="G12">
        <f>'Customer_Master'!Y12</f>
        <v>100</v>
      </c>
    </row>
    <row r="13" spans="1:7" x14ac:dyDescent="0.25">
      <c r="A13" s="1" t="str">
        <f>'Customer_Master'!A13</f>
        <v>CUST-00448</v>
      </c>
      <c r="B13" s="1" t="str">
        <f>'Customer_Master'!D13</f>
        <v>Noah Williams</v>
      </c>
      <c r="C13" s="1" t="str">
        <f>'Customer_Master'!E13</f>
        <v>Cloudsystems</v>
      </c>
      <c r="D13" t="str">
        <f>'Customer_Master'!G13</f>
        <v>Valid</v>
      </c>
      <c r="E13" t="str">
        <f>'Customer_Master'!I13</f>
        <v>Valid</v>
      </c>
      <c r="F13" t="str">
        <f>'Customer_Master'!X13</f>
        <v>Complete</v>
      </c>
      <c r="G13">
        <f>'Customer_Master'!Y13</f>
        <v>100</v>
      </c>
    </row>
    <row r="14" spans="1:7" x14ac:dyDescent="0.25">
      <c r="A14" s="1" t="str">
        <f>'Customer_Master'!A14</f>
        <v>CUST-04260</v>
      </c>
      <c r="B14" s="1" t="str">
        <f>'Customer_Master'!D14</f>
        <v>Ahmed Musa</v>
      </c>
      <c r="C14" s="1" t="str">
        <f>'Customer_Master'!E14</f>
        <v>Coregroup Ltd</v>
      </c>
      <c r="D14" t="str">
        <f>'Customer_Master'!G14</f>
        <v>Valid</v>
      </c>
      <c r="E14" t="str">
        <f>'Customer_Master'!I14</f>
        <v>Valid</v>
      </c>
      <c r="F14" t="str">
        <f>'Customer_Master'!X14</f>
        <v>Complete</v>
      </c>
      <c r="G14">
        <f>'Customer_Master'!Y14</f>
        <v>100</v>
      </c>
    </row>
    <row r="15" spans="1:7" x14ac:dyDescent="0.25">
      <c r="A15" s="1" t="str">
        <f>'Customer_Master'!A15</f>
        <v>CUST-04254</v>
      </c>
      <c r="B15" s="1" t="str">
        <f>'Customer_Master'!D15</f>
        <v>Laura Botha</v>
      </c>
      <c r="C15" s="1" t="str">
        <f>'Customer_Master'!E15</f>
        <v>Not Available</v>
      </c>
      <c r="D15" t="str">
        <f>'Customer_Master'!G15</f>
        <v>Valid</v>
      </c>
      <c r="E15" t="str">
        <f>'Customer_Master'!I15</f>
        <v>Valid</v>
      </c>
      <c r="F15" t="str">
        <f>'Customer_Master'!X15</f>
        <v>Incomplete</v>
      </c>
      <c r="G15">
        <f>'Customer_Master'!Y15</f>
        <v>60</v>
      </c>
    </row>
    <row r="16" spans="1:7" x14ac:dyDescent="0.25">
      <c r="A16" s="1" t="str">
        <f>'Customer_Master'!A16</f>
        <v>CUST-04135</v>
      </c>
      <c r="B16" s="1" t="str">
        <f>'Customer_Master'!D16</f>
        <v>Emeka Aliyu</v>
      </c>
      <c r="C16" s="1" t="str">
        <f>'Customer_Master'!E16</f>
        <v>Pulsedigital Ltd</v>
      </c>
      <c r="D16" t="str">
        <f>'Customer_Master'!G16</f>
        <v>Valid</v>
      </c>
      <c r="E16" t="str">
        <f>'Customer_Master'!I16</f>
        <v>Valid</v>
      </c>
      <c r="F16" t="str">
        <f>'Customer_Master'!X16</f>
        <v>Complete</v>
      </c>
      <c r="G16">
        <f>'Customer_Master'!Y16</f>
        <v>100</v>
      </c>
    </row>
    <row r="17" spans="1:7" x14ac:dyDescent="0.25">
      <c r="A17" s="1" t="str">
        <f>'Customer_Master'!A17</f>
        <v>CUST-04030</v>
      </c>
      <c r="B17" s="1" t="str">
        <f>'Customer_Master'!D17</f>
        <v>Ifeoma Dlamini</v>
      </c>
      <c r="C17" s="1" t="str">
        <f>'Customer_Master'!E17</f>
        <v>Zensoft Inc</v>
      </c>
      <c r="D17" t="str">
        <f>'Customer_Master'!G17</f>
        <v>Valid</v>
      </c>
      <c r="E17" t="str">
        <f>'Customer_Master'!I17</f>
        <v>Valid</v>
      </c>
      <c r="F17" t="str">
        <f>'Customer_Master'!X17</f>
        <v>Complete</v>
      </c>
      <c r="G17">
        <f>'Customer_Master'!Y17</f>
        <v>100</v>
      </c>
    </row>
    <row r="18" spans="1:7" x14ac:dyDescent="0.25">
      <c r="A18" s="1" t="str">
        <f>'Customer_Master'!A18</f>
        <v>CUST-04599</v>
      </c>
      <c r="B18" s="1" t="str">
        <f>'Customer_Master'!D18</f>
        <v>Hannah Al-Farsi</v>
      </c>
      <c r="C18" s="1" t="str">
        <f>'Customer_Master'!E18</f>
        <v>Pulsehub Llc</v>
      </c>
      <c r="D18" t="str">
        <f>'Customer_Master'!G18</f>
        <v>Valid</v>
      </c>
      <c r="E18" t="str">
        <f>'Customer_Master'!I18</f>
        <v>Valid</v>
      </c>
      <c r="F18" t="str">
        <f>'Customer_Master'!X18</f>
        <v>Complete</v>
      </c>
      <c r="G18">
        <f>'Customer_Master'!Y18</f>
        <v>100</v>
      </c>
    </row>
    <row r="19" spans="1:7" x14ac:dyDescent="0.25">
      <c r="A19" s="1" t="str">
        <f>'Customer_Master'!A19</f>
        <v>CUST-01443</v>
      </c>
      <c r="B19" s="1" t="str">
        <f>'Customer_Master'!D19</f>
        <v>Dlamini</v>
      </c>
      <c r="C19" s="1" t="str">
        <f>'Customer_Master'!E19</f>
        <v>Konga</v>
      </c>
      <c r="D19" t="str">
        <f>'Customer_Master'!G19</f>
        <v>Valid</v>
      </c>
      <c r="E19" t="str">
        <f>'Customer_Master'!I19</f>
        <v>Valid</v>
      </c>
      <c r="F19" t="str">
        <f>'Customer_Master'!X19</f>
        <v>Incomplete</v>
      </c>
      <c r="G19">
        <f>'Customer_Master'!Y19</f>
        <v>60</v>
      </c>
    </row>
    <row r="20" spans="1:7" x14ac:dyDescent="0.25">
      <c r="A20" s="1" t="str">
        <f>'Customer_Master'!A20</f>
        <v>CUST-00224</v>
      </c>
      <c r="B20" s="1" t="str">
        <f>'Customer_Master'!D20</f>
        <v>Chizoba Taylor</v>
      </c>
      <c r="C20" s="1" t="str">
        <f>'Customer_Master'!E20</f>
        <v>Andela</v>
      </c>
      <c r="D20" t="str">
        <f>'Customer_Master'!G20</f>
        <v>Valid</v>
      </c>
      <c r="E20" t="str">
        <f>'Customer_Master'!I20</f>
        <v>Valid</v>
      </c>
      <c r="F20" t="str">
        <f>'Customer_Master'!X20</f>
        <v>Complete</v>
      </c>
      <c r="G20">
        <f>'Customer_Master'!Y20</f>
        <v>100</v>
      </c>
    </row>
    <row r="21" spans="1:7" x14ac:dyDescent="0.25">
      <c r="A21" s="1" t="str">
        <f>'Customer_Master'!A21</f>
        <v>CUST-04032</v>
      </c>
      <c r="B21" s="1" t="str">
        <f>'Customer_Master'!D21</f>
        <v>Njeri Hassan</v>
      </c>
      <c r="C21" s="1" t="str">
        <f>'Customer_Master'!E21</f>
        <v>Flutterwave</v>
      </c>
      <c r="D21" t="str">
        <f>'Customer_Master'!G21</f>
        <v>Valid</v>
      </c>
      <c r="E21" t="str">
        <f>'Customer_Master'!I21</f>
        <v>Valid</v>
      </c>
      <c r="F21" t="str">
        <f>'Customer_Master'!X21</f>
        <v>Complete</v>
      </c>
      <c r="G21">
        <f>'Customer_Master'!Y21</f>
        <v>75</v>
      </c>
    </row>
    <row r="22" spans="1:7" x14ac:dyDescent="0.25">
      <c r="A22" s="1" t="str">
        <f>'Customer_Master'!A22</f>
        <v>CUST-05108</v>
      </c>
      <c r="B22" s="1" t="str">
        <f>'Customer_Master'!D22</f>
        <v>Nneka Salami</v>
      </c>
      <c r="C22" s="1" t="str">
        <f>'Customer_Master'!E22</f>
        <v>Datapay Gmbh</v>
      </c>
      <c r="D22" t="str">
        <f>'Customer_Master'!G22</f>
        <v>Valid</v>
      </c>
      <c r="E22" t="str">
        <f>'Customer_Master'!I22</f>
        <v>Valid</v>
      </c>
      <c r="F22" t="str">
        <f>'Customer_Master'!X22</f>
        <v>Complete</v>
      </c>
      <c r="G22">
        <f>'Customer_Master'!Y22</f>
        <v>75</v>
      </c>
    </row>
    <row r="23" spans="1:7" x14ac:dyDescent="0.25">
      <c r="A23" s="1" t="str">
        <f>'Customer_Master'!A23</f>
        <v>CUST-01531</v>
      </c>
      <c r="B23" s="1" t="str">
        <f>'Customer_Master'!D23</f>
        <v>Kamau Adeleke</v>
      </c>
      <c r="C23" s="1" t="str">
        <f>'Customer_Master'!E23</f>
        <v>Wave</v>
      </c>
      <c r="D23" t="str">
        <f>'Customer_Master'!G23</f>
        <v>Valid</v>
      </c>
      <c r="E23" t="str">
        <f>'Customer_Master'!I23</f>
        <v>Valid</v>
      </c>
      <c r="F23" t="str">
        <f>'Customer_Master'!X23</f>
        <v>Complete</v>
      </c>
      <c r="G23">
        <f>'Customer_Master'!Y23</f>
        <v>100</v>
      </c>
    </row>
    <row r="24" spans="1:7" x14ac:dyDescent="0.25">
      <c r="A24" s="1" t="str">
        <f>'Customer_Master'!A24</f>
        <v>CUST-00662</v>
      </c>
      <c r="B24" s="1" t="str">
        <f>'Customer_Master'!D24</f>
        <v>Tosin Adebayo</v>
      </c>
      <c r="C24" s="1" t="str">
        <f>'Customer_Master'!E24</f>
        <v>Primetech Gmbh</v>
      </c>
      <c r="D24" t="str">
        <f>'Customer_Master'!G24</f>
        <v>Valid</v>
      </c>
      <c r="E24" t="str">
        <f>'Customer_Master'!I24</f>
        <v>Valid</v>
      </c>
      <c r="F24" t="str">
        <f>'Customer_Master'!X24</f>
        <v>Complete</v>
      </c>
      <c r="G24">
        <f>'Customer_Master'!Y24</f>
        <v>75</v>
      </c>
    </row>
    <row r="25" spans="1:7" x14ac:dyDescent="0.25">
      <c r="A25" s="1" t="str">
        <f>'Customer_Master'!A25</f>
        <v>CUST-02833</v>
      </c>
      <c r="B25" s="1" t="str">
        <f>'Customer_Master'!D25</f>
        <v>Laura Nwosu</v>
      </c>
      <c r="C25" s="1" t="str">
        <f>'Customer_Master'!E25</f>
        <v>Brightfinance</v>
      </c>
      <c r="D25" t="str">
        <f>'Customer_Master'!G25</f>
        <v>Valid</v>
      </c>
      <c r="E25" t="str">
        <f>'Customer_Master'!I25</f>
        <v>Valid</v>
      </c>
      <c r="F25" t="str">
        <f>'Customer_Master'!X25</f>
        <v>Complete</v>
      </c>
      <c r="G25">
        <f>'Customer_Master'!Y25</f>
        <v>100</v>
      </c>
    </row>
    <row r="26" spans="1:7" x14ac:dyDescent="0.25">
      <c r="A26" s="1" t="str">
        <f>'Customer_Master'!A26</f>
        <v>CUST-03630</v>
      </c>
      <c r="B26" s="1" t="str">
        <f>'Customer_Master'!D26</f>
        <v>Emeka Jones</v>
      </c>
      <c r="C26" s="1" t="str">
        <f>'Customer_Master'!E26</f>
        <v>Corelogistics Gmbh</v>
      </c>
      <c r="D26" t="str">
        <f>'Customer_Master'!G26</f>
        <v>Valid</v>
      </c>
      <c r="E26" t="str">
        <f>'Customer_Master'!I26</f>
        <v>Valid</v>
      </c>
      <c r="F26" t="str">
        <f>'Customer_Master'!X26</f>
        <v>Complete</v>
      </c>
      <c r="G26">
        <f>'Customer_Master'!Y26</f>
        <v>100</v>
      </c>
    </row>
    <row r="27" spans="1:7" x14ac:dyDescent="0.25">
      <c r="A27" s="1" t="str">
        <f>'Customer_Master'!A27</f>
        <v>CUST-01150</v>
      </c>
      <c r="B27" s="1" t="str">
        <f>'Customer_Master'!D27</f>
        <v>Lawal Nwosu</v>
      </c>
      <c r="C27" s="1" t="str">
        <f>'Customer_Master'!E27</f>
        <v>Paylogistics</v>
      </c>
      <c r="D27" t="str">
        <f>'Customer_Master'!G27</f>
        <v>Valid</v>
      </c>
      <c r="E27" t="str">
        <f>'Customer_Master'!I27</f>
        <v>Valid</v>
      </c>
      <c r="F27" t="str">
        <f>'Customer_Master'!X27</f>
        <v>Complete</v>
      </c>
      <c r="G27">
        <f>'Customer_Master'!Y27</f>
        <v>100</v>
      </c>
    </row>
    <row r="28" spans="1:7" x14ac:dyDescent="0.25">
      <c r="A28" s="1" t="str">
        <f>'Customer_Master'!A28</f>
        <v>CUST-04833</v>
      </c>
      <c r="B28" s="1" t="str">
        <f>'Customer_Master'!D28</f>
        <v>Joshua Afolabi</v>
      </c>
      <c r="C28" s="1" t="str">
        <f>'Customer_Master'!E28</f>
        <v>Quantalogistics Plc</v>
      </c>
      <c r="D28" t="str">
        <f>'Customer_Master'!G28</f>
        <v>Valid</v>
      </c>
      <c r="E28" t="str">
        <f>'Customer_Master'!I28</f>
        <v>Valid</v>
      </c>
      <c r="F28" t="str">
        <f>'Customer_Master'!X28</f>
        <v>Complete</v>
      </c>
      <c r="G28">
        <f>'Customer_Master'!Y28</f>
        <v>100</v>
      </c>
    </row>
    <row r="29" spans="1:7" x14ac:dyDescent="0.25">
      <c r="A29" s="1" t="str">
        <f>'Customer_Master'!A29</f>
        <v>CUST-02612</v>
      </c>
      <c r="B29" s="1" t="str">
        <f>'Customer_Master'!D29</f>
        <v>David Diallo</v>
      </c>
      <c r="C29" s="1" t="str">
        <f>'Customer_Master'!E29</f>
        <v>Andela</v>
      </c>
      <c r="D29" t="str">
        <f>'Customer_Master'!G29</f>
        <v>Valid</v>
      </c>
      <c r="E29" t="str">
        <f>'Customer_Master'!I29</f>
        <v>Valid</v>
      </c>
      <c r="F29" t="str">
        <f>'Customer_Master'!X29</f>
        <v>Complete</v>
      </c>
      <c r="G29">
        <f>'Customer_Master'!Y29</f>
        <v>100</v>
      </c>
    </row>
    <row r="30" spans="1:7" x14ac:dyDescent="0.25">
      <c r="A30" s="1" t="str">
        <f>'Customer_Master'!A30</f>
        <v>CUST-03724</v>
      </c>
      <c r="B30" s="1" t="str">
        <f>'Customer_Master'!D30</f>
        <v>Hannah Jones</v>
      </c>
      <c r="C30" s="1" t="str">
        <f>'Customer_Master'!E30</f>
        <v>Brightcommerce Gmbh</v>
      </c>
      <c r="D30" t="str">
        <f>'Customer_Master'!G30</f>
        <v>Valid</v>
      </c>
      <c r="E30" t="str">
        <f>'Customer_Master'!I30</f>
        <v>Valid</v>
      </c>
      <c r="F30" t="str">
        <f>'Customer_Master'!X30</f>
        <v>Complete</v>
      </c>
      <c r="G30">
        <f>'Customer_Master'!Y30</f>
        <v>100</v>
      </c>
    </row>
    <row r="31" spans="1:7" x14ac:dyDescent="0.25">
      <c r="A31" s="1" t="str">
        <f>'Customer_Master'!A31</f>
        <v>CUST-02562</v>
      </c>
      <c r="B31" s="1" t="str">
        <f>'Customer_Master'!D31</f>
        <v>Layla Makinde</v>
      </c>
      <c r="C31" s="1" t="str">
        <f>'Customer_Master'!E31</f>
        <v>Stacknetworks Plc</v>
      </c>
      <c r="D31" t="str">
        <f>'Customer_Master'!G31</f>
        <v>Valid</v>
      </c>
      <c r="E31" t="str">
        <f>'Customer_Master'!I31</f>
        <v>Valid</v>
      </c>
      <c r="F31" t="str">
        <f>'Customer_Master'!X31</f>
        <v>Complete</v>
      </c>
      <c r="G31">
        <f>'Customer_Master'!Y31</f>
        <v>100</v>
      </c>
    </row>
    <row r="32" spans="1:7" x14ac:dyDescent="0.25">
      <c r="A32" s="1" t="str">
        <f>'Customer_Master'!A32</f>
        <v>CUST-04815</v>
      </c>
      <c r="B32" s="1" t="str">
        <f>'Customer_Master'!D32</f>
        <v>Folake Evans</v>
      </c>
      <c r="C32" s="1" t="str">
        <f>'Customer_Master'!E32</f>
        <v>Sparkventures Gmbh</v>
      </c>
      <c r="D32" t="str">
        <f>'Customer_Master'!G32</f>
        <v>Valid</v>
      </c>
      <c r="E32" t="str">
        <f>'Customer_Master'!I32</f>
        <v>Valid</v>
      </c>
      <c r="F32" t="str">
        <f>'Customer_Master'!X32</f>
        <v>Complete</v>
      </c>
      <c r="G32">
        <f>'Customer_Master'!Y32</f>
        <v>100</v>
      </c>
    </row>
    <row r="33" spans="1:7" x14ac:dyDescent="0.25">
      <c r="A33" s="1" t="str">
        <f>'Customer_Master'!A33</f>
        <v>CUST-03136</v>
      </c>
      <c r="B33" s="1" t="str">
        <f>'Customer_Master'!D33</f>
        <v>Yetunde Diallo</v>
      </c>
      <c r="C33" s="1" t="str">
        <f>'Customer_Master'!E33</f>
        <v>Chipper Cash</v>
      </c>
      <c r="D33" t="str">
        <f>'Customer_Master'!G33</f>
        <v>Valid</v>
      </c>
      <c r="E33" t="str">
        <f>'Customer_Master'!I33</f>
        <v>Valid</v>
      </c>
      <c r="F33" t="str">
        <f>'Customer_Master'!X33</f>
        <v>Complete</v>
      </c>
      <c r="G33">
        <f>'Customer_Master'!Y33</f>
        <v>75</v>
      </c>
    </row>
    <row r="34" spans="1:7" x14ac:dyDescent="0.25">
      <c r="A34" s="1" t="str">
        <f>'Customer_Master'!A34</f>
        <v>CUST-00203</v>
      </c>
      <c r="B34" s="1" t="str">
        <f>'Customer_Master'!D34</f>
        <v>Uche Nwosu</v>
      </c>
      <c r="C34" s="1" t="str">
        <f>'Customer_Master'!E34</f>
        <v>Swiftworks Inc</v>
      </c>
      <c r="D34" t="str">
        <f>'Customer_Master'!G34</f>
        <v>Valid</v>
      </c>
      <c r="E34" t="str">
        <f>'Customer_Master'!I34</f>
        <v>Valid</v>
      </c>
      <c r="F34" t="str">
        <f>'Customer_Master'!X34</f>
        <v>Complete</v>
      </c>
      <c r="G34">
        <f>'Customer_Master'!Y34</f>
        <v>100</v>
      </c>
    </row>
    <row r="35" spans="1:7" x14ac:dyDescent="0.25">
      <c r="A35" s="1" t="str">
        <f>'Customer_Master'!A35</f>
        <v>CUST-00823</v>
      </c>
      <c r="B35" s="1" t="str">
        <f>'Customer_Master'!D35</f>
        <v>Usman Jones</v>
      </c>
      <c r="C35" s="1" t="str">
        <f>'Customer_Master'!E35</f>
        <v>Dangote Industries</v>
      </c>
      <c r="D35" t="str">
        <f>'Customer_Master'!G35</f>
        <v>Valid</v>
      </c>
      <c r="E35" t="str">
        <f>'Customer_Master'!I35</f>
        <v>Valid</v>
      </c>
      <c r="F35" t="str">
        <f>'Customer_Master'!X35</f>
        <v>Complete</v>
      </c>
      <c r="G35">
        <f>'Customer_Master'!Y35</f>
        <v>100</v>
      </c>
    </row>
    <row r="36" spans="1:7" x14ac:dyDescent="0.25">
      <c r="A36" s="1" t="str">
        <f>'Customer_Master'!A36</f>
        <v>CUST-01823</v>
      </c>
      <c r="B36" s="1" t="str">
        <f>'Customer_Master'!D36</f>
        <v>Ifeanyi Nwankwo</v>
      </c>
      <c r="C36" s="1" t="str">
        <f>'Customer_Master'!E36</f>
        <v>Pulsesoft Gmbh</v>
      </c>
      <c r="D36" t="str">
        <f>'Customer_Master'!G36</f>
        <v>Valid</v>
      </c>
      <c r="E36" t="str">
        <f>'Customer_Master'!I36</f>
        <v>Valid</v>
      </c>
      <c r="F36" t="str">
        <f>'Customer_Master'!X36</f>
        <v>Complete</v>
      </c>
      <c r="G36">
        <f>'Customer_Master'!Y36</f>
        <v>75</v>
      </c>
    </row>
    <row r="37" spans="1:7" x14ac:dyDescent="0.25">
      <c r="A37" s="1" t="str">
        <f>'Customer_Master'!A37</f>
        <v>CUST-04385</v>
      </c>
      <c r="B37" s="1" t="str">
        <f>'Customer_Master'!D37</f>
        <v>Musa Ogundimu</v>
      </c>
      <c r="C37" s="1" t="str">
        <f>'Customer_Master'!E37</f>
        <v>Konga</v>
      </c>
      <c r="D37" t="str">
        <f>'Customer_Master'!G37</f>
        <v>Valid</v>
      </c>
      <c r="E37" t="str">
        <f>'Customer_Master'!I37</f>
        <v>Valid</v>
      </c>
      <c r="F37" t="str">
        <f>'Customer_Master'!X37</f>
        <v>Complete</v>
      </c>
      <c r="G37">
        <f>'Customer_Master'!Y37</f>
        <v>75</v>
      </c>
    </row>
    <row r="38" spans="1:7" x14ac:dyDescent="0.25">
      <c r="A38" s="1" t="str">
        <f>'Customer_Master'!A38</f>
        <v>CUST-04936</v>
      </c>
      <c r="B38" s="1" t="str">
        <f>'Customer_Master'!D38</f>
        <v>Femke Davies</v>
      </c>
      <c r="C38" s="1" t="str">
        <f>'Customer_Master'!E38</f>
        <v>Chipper Cash</v>
      </c>
      <c r="D38" t="str">
        <f>'Customer_Master'!G38</f>
        <v>Valid</v>
      </c>
      <c r="E38" t="str">
        <f>'Customer_Master'!I38</f>
        <v>Valid</v>
      </c>
      <c r="F38" t="str">
        <f>'Customer_Master'!X38</f>
        <v>Complete</v>
      </c>
      <c r="G38">
        <f>'Customer_Master'!Y38</f>
        <v>100</v>
      </c>
    </row>
    <row r="39" spans="1:7" x14ac:dyDescent="0.25">
      <c r="A39" s="1" t="str">
        <f>'Customer_Master'!A39</f>
        <v>CUST-03959</v>
      </c>
      <c r="B39" s="1" t="str">
        <f>'Customer_Master'!D39</f>
        <v>Sophie Balogun</v>
      </c>
      <c r="C39" s="1" t="str">
        <f>'Customer_Master'!E39</f>
        <v>Sparksolutions</v>
      </c>
      <c r="D39" t="str">
        <f>'Customer_Master'!G39</f>
        <v>Valid</v>
      </c>
      <c r="E39" t="str">
        <f>'Customer_Master'!I39</f>
        <v>Valid</v>
      </c>
      <c r="F39" t="str">
        <f>'Customer_Master'!X39</f>
        <v>Complete</v>
      </c>
      <c r="G39">
        <f>'Customer_Master'!Y39</f>
        <v>75</v>
      </c>
    </row>
    <row r="40" spans="1:7" x14ac:dyDescent="0.25">
      <c r="A40" s="1" t="str">
        <f>'Customer_Master'!A40</f>
        <v>CUST-00906</v>
      </c>
      <c r="B40" s="1" t="str">
        <f>'Customer_Master'!D40</f>
        <v>Precious Asante</v>
      </c>
      <c r="C40" s="1" t="str">
        <f>'Customer_Master'!E40</f>
        <v>Jumia</v>
      </c>
      <c r="D40" t="str">
        <f>'Customer_Master'!G40</f>
        <v>Valid</v>
      </c>
      <c r="E40" t="str">
        <f>'Customer_Master'!I40</f>
        <v>Valid</v>
      </c>
      <c r="F40" t="str">
        <f>'Customer_Master'!X40</f>
        <v>Complete</v>
      </c>
      <c r="G40">
        <f>'Customer_Master'!Y40</f>
        <v>100</v>
      </c>
    </row>
    <row r="41" spans="1:7" x14ac:dyDescent="0.25">
      <c r="A41" s="1" t="str">
        <f>'Customer_Master'!A41</f>
        <v>CUST-01376</v>
      </c>
      <c r="B41" s="1" t="str">
        <f>'Customer_Master'!D41</f>
        <v>Emmanuel Okafor</v>
      </c>
      <c r="C41" s="1" t="str">
        <f>'Customer_Master'!E41</f>
        <v>Apextech Llc</v>
      </c>
      <c r="D41" t="str">
        <f>'Customer_Master'!G41</f>
        <v>Valid</v>
      </c>
      <c r="E41" t="str">
        <f>'Customer_Master'!I41</f>
        <v>Valid</v>
      </c>
      <c r="F41" t="str">
        <f>'Customer_Master'!X41</f>
        <v>Complete</v>
      </c>
      <c r="G41">
        <f>'Customer_Master'!Y41</f>
        <v>100</v>
      </c>
    </row>
    <row r="42" spans="1:7" x14ac:dyDescent="0.25">
      <c r="A42" s="1" t="str">
        <f>'Customer_Master'!A42</f>
        <v>CUST-02048</v>
      </c>
      <c r="B42" s="1" t="str">
        <f>'Customer_Master'!D42</f>
        <v>Favour Davies</v>
      </c>
      <c r="C42" s="1" t="str">
        <f>'Customer_Master'!E42</f>
        <v>Jumia</v>
      </c>
      <c r="D42" t="str">
        <f>'Customer_Master'!G42</f>
        <v>Valid</v>
      </c>
      <c r="E42" t="str">
        <f>'Customer_Master'!I42</f>
        <v>Valid</v>
      </c>
      <c r="F42" t="str">
        <f>'Customer_Master'!X42</f>
        <v>Complete</v>
      </c>
      <c r="G42">
        <f>'Customer_Master'!Y42</f>
        <v>100</v>
      </c>
    </row>
    <row r="43" spans="1:7" x14ac:dyDescent="0.25">
      <c r="A43" s="1" t="str">
        <f>'Customer_Master'!A43</f>
        <v>CUST-03573</v>
      </c>
      <c r="B43" s="1" t="str">
        <f>'Customer_Master'!D43</f>
        <v>Kayode Adeyemi</v>
      </c>
      <c r="C43" s="1" t="str">
        <f>'Customer_Master'!E43</f>
        <v>Primesolutions</v>
      </c>
      <c r="D43" t="str">
        <f>'Customer_Master'!G43</f>
        <v>Valid</v>
      </c>
      <c r="E43" t="str">
        <f>'Customer_Master'!I43</f>
        <v>Valid</v>
      </c>
      <c r="F43" t="str">
        <f>'Customer_Master'!X43</f>
        <v>Complete</v>
      </c>
      <c r="G43">
        <f>'Customer_Master'!Y43</f>
        <v>75</v>
      </c>
    </row>
    <row r="44" spans="1:7" x14ac:dyDescent="0.25">
      <c r="A44" s="1" t="str">
        <f>'Customer_Master'!A44</f>
        <v>CUST-03068</v>
      </c>
      <c r="B44" s="1" t="str">
        <f>'Customer_Master'!D44</f>
        <v>Faith</v>
      </c>
      <c r="C44" s="1" t="str">
        <f>'Customer_Master'!E44</f>
        <v>Carbon</v>
      </c>
      <c r="D44" t="str">
        <f>'Customer_Master'!G44</f>
        <v>Valid</v>
      </c>
      <c r="E44" t="str">
        <f>'Customer_Master'!I44</f>
        <v>Valid</v>
      </c>
      <c r="F44" t="str">
        <f>'Customer_Master'!X44</f>
        <v>Incomplete</v>
      </c>
      <c r="G44">
        <f>'Customer_Master'!Y44</f>
        <v>60</v>
      </c>
    </row>
    <row r="45" spans="1:7" x14ac:dyDescent="0.25">
      <c r="A45" s="1" t="str">
        <f>'Customer_Master'!A45</f>
        <v>CUST-01177</v>
      </c>
      <c r="B45" s="1" t="str">
        <f>'Customer_Master'!D45</f>
        <v>Asante</v>
      </c>
      <c r="C45" s="1" t="str">
        <f>'Customer_Master'!E45</f>
        <v>Sparklogistics Llc</v>
      </c>
      <c r="D45" t="str">
        <f>'Customer_Master'!G45</f>
        <v>Valid</v>
      </c>
      <c r="E45" t="str">
        <f>'Customer_Master'!I45</f>
        <v>Valid</v>
      </c>
      <c r="F45" t="str">
        <f>'Customer_Master'!X45</f>
        <v>Incomplete</v>
      </c>
      <c r="G45">
        <f>'Customer_Master'!Y45</f>
        <v>60</v>
      </c>
    </row>
    <row r="46" spans="1:7" x14ac:dyDescent="0.25">
      <c r="A46" s="1" t="str">
        <f>'Customer_Master'!A46</f>
        <v>CUST-04434</v>
      </c>
      <c r="B46" s="1" t="str">
        <f>'Customer_Master'!D46</f>
        <v>Emily Eze</v>
      </c>
      <c r="C46" s="1" t="str">
        <f>'Customer_Master'!E46</f>
        <v>Cloudlogic</v>
      </c>
      <c r="D46" t="str">
        <f>'Customer_Master'!G46</f>
        <v>Valid</v>
      </c>
      <c r="E46" t="str">
        <f>'Customer_Master'!I46</f>
        <v>Valid</v>
      </c>
      <c r="F46" t="str">
        <f>'Customer_Master'!X46</f>
        <v>Complete</v>
      </c>
      <c r="G46">
        <f>'Customer_Master'!Y46</f>
        <v>100</v>
      </c>
    </row>
    <row r="47" spans="1:7" x14ac:dyDescent="0.25">
      <c r="A47" s="1" t="str">
        <f>'Customer_Master'!A47</f>
        <v>CUST-03110</v>
      </c>
      <c r="B47" s="1" t="str">
        <f>'Customer_Master'!D47</f>
        <v>Chidi Davies</v>
      </c>
      <c r="C47" s="1" t="str">
        <f>'Customer_Master'!E47</f>
        <v>Gridtech</v>
      </c>
      <c r="D47" t="str">
        <f>'Customer_Master'!G47</f>
        <v>Valid</v>
      </c>
      <c r="E47" t="str">
        <f>'Customer_Master'!I47</f>
        <v>Valid</v>
      </c>
      <c r="F47" t="str">
        <f>'Customer_Master'!X47</f>
        <v>Complete</v>
      </c>
      <c r="G47">
        <f>'Customer_Master'!Y47</f>
        <v>75</v>
      </c>
    </row>
    <row r="48" spans="1:7" x14ac:dyDescent="0.25">
      <c r="A48" s="1" t="str">
        <f>'Customer_Master'!A48</f>
        <v>CUST-00625</v>
      </c>
      <c r="B48" s="1" t="str">
        <f>'Customer_Master'!D48</f>
        <v>Matthew Anyanwu</v>
      </c>
      <c r="C48" s="1" t="str">
        <f>'Customer_Master'!E48</f>
        <v>Not Available</v>
      </c>
      <c r="D48" t="str">
        <f>'Customer_Master'!G48</f>
        <v>Valid</v>
      </c>
      <c r="E48" t="str">
        <f>'Customer_Master'!I48</f>
        <v>Valid</v>
      </c>
      <c r="F48" t="str">
        <f>'Customer_Master'!X48</f>
        <v>Incomplete</v>
      </c>
      <c r="G48">
        <f>'Customer_Master'!Y48</f>
        <v>35</v>
      </c>
    </row>
    <row r="49" spans="1:7" x14ac:dyDescent="0.25">
      <c r="A49" s="1" t="str">
        <f>'Customer_Master'!A49</f>
        <v>CUST-01664</v>
      </c>
      <c r="B49" s="1" t="str">
        <f>'Customer_Master'!D49</f>
        <v>Segun Wilson</v>
      </c>
      <c r="C49" s="1" t="str">
        <f>'Customer_Master'!E49</f>
        <v>Cellulant</v>
      </c>
      <c r="D49" t="str">
        <f>'Customer_Master'!G49</f>
        <v>Valid</v>
      </c>
      <c r="E49" t="str">
        <f>'Customer_Master'!I49</f>
        <v>Valid</v>
      </c>
      <c r="F49" t="str">
        <f>'Customer_Master'!X49</f>
        <v>Complete</v>
      </c>
      <c r="G49">
        <f>'Customer_Master'!Y49</f>
        <v>100</v>
      </c>
    </row>
    <row r="50" spans="1:7" x14ac:dyDescent="0.25">
      <c r="A50" s="1" t="str">
        <f>'Customer_Master'!A50</f>
        <v>CUST-03415</v>
      </c>
      <c r="B50" s="1" t="str">
        <f>'Customer_Master'!D50</f>
        <v>Precious Murphy</v>
      </c>
      <c r="C50" s="1" t="str">
        <f>'Customer_Master'!E50</f>
        <v>Kuda</v>
      </c>
      <c r="D50" t="str">
        <f>'Customer_Master'!G50</f>
        <v>Valid</v>
      </c>
      <c r="E50" t="str">
        <f>'Customer_Master'!I50</f>
        <v>Valid</v>
      </c>
      <c r="F50" t="str">
        <f>'Customer_Master'!X50</f>
        <v>Complete</v>
      </c>
      <c r="G50">
        <f>'Customer_Master'!Y50</f>
        <v>100</v>
      </c>
    </row>
    <row r="51" spans="1:7" x14ac:dyDescent="0.25">
      <c r="A51" s="1" t="str">
        <f>'Customer_Master'!A51</f>
        <v>CUST-02210</v>
      </c>
      <c r="B51" s="1" t="str">
        <f>'Customer_Master'!D51</f>
        <v>Michael Makinde</v>
      </c>
      <c r="C51" s="1" t="str">
        <f>'Customer_Master'!E51</f>
        <v>Echoai Ltd</v>
      </c>
      <c r="D51" t="str">
        <f>'Customer_Master'!G51</f>
        <v>Valid</v>
      </c>
      <c r="E51" t="str">
        <f>'Customer_Master'!I51</f>
        <v>Valid</v>
      </c>
      <c r="F51" t="str">
        <f>'Customer_Master'!X51</f>
        <v>Complete</v>
      </c>
      <c r="G51">
        <f>'Customer_Master'!Y51</f>
        <v>100</v>
      </c>
    </row>
    <row r="52" spans="1:7" x14ac:dyDescent="0.25">
      <c r="A52" s="1" t="str">
        <f>'Customer_Master'!A52</f>
        <v>CUST-01586</v>
      </c>
      <c r="B52" s="1" t="str">
        <f>'Customer_Master'!D52</f>
        <v>Naidoo</v>
      </c>
      <c r="C52" s="1" t="str">
        <f>'Customer_Master'!E52</f>
        <v>Apexworks Inc</v>
      </c>
      <c r="D52" t="str">
        <f>'Customer_Master'!G52</f>
        <v>Valid</v>
      </c>
      <c r="E52" t="str">
        <f>'Customer_Master'!I52</f>
        <v>Valid</v>
      </c>
      <c r="F52" t="str">
        <f>'Customer_Master'!X52</f>
        <v>Incomplete</v>
      </c>
      <c r="G52">
        <f>'Customer_Master'!Y52</f>
        <v>60</v>
      </c>
    </row>
    <row r="53" spans="1:7" x14ac:dyDescent="0.25">
      <c r="A53" s="1" t="str">
        <f>'Customer_Master'!A53</f>
        <v>CUST-02286</v>
      </c>
      <c r="B53" s="1" t="str">
        <f>'Customer_Master'!D53</f>
        <v>Emeka Onyeka</v>
      </c>
      <c r="C53" s="1" t="str">
        <f>'Customer_Master'!E53</f>
        <v>Fluxai</v>
      </c>
      <c r="D53" t="str">
        <f>'Customer_Master'!G53</f>
        <v>Valid</v>
      </c>
      <c r="E53" t="str">
        <f>'Customer_Master'!I53</f>
        <v>Valid</v>
      </c>
      <c r="F53" t="str">
        <f>'Customer_Master'!X53</f>
        <v>Complete</v>
      </c>
      <c r="G53">
        <f>'Customer_Master'!Y53</f>
        <v>100</v>
      </c>
    </row>
    <row r="54" spans="1:7" x14ac:dyDescent="0.25">
      <c r="A54" s="1" t="str">
        <f>'Customer_Master'!A54</f>
        <v>CUST-01855</v>
      </c>
      <c r="B54" s="1" t="str">
        <f>'Customer_Master'!D54</f>
        <v>Sarah Patel</v>
      </c>
      <c r="C54" s="1" t="str">
        <f>'Customer_Master'!E54</f>
        <v>Interswitch</v>
      </c>
      <c r="D54" t="str">
        <f>'Customer_Master'!G54</f>
        <v>Valid</v>
      </c>
      <c r="E54" t="str">
        <f>'Customer_Master'!I54</f>
        <v>Valid</v>
      </c>
      <c r="F54" t="str">
        <f>'Customer_Master'!X54</f>
        <v>Complete</v>
      </c>
      <c r="G54">
        <f>'Customer_Master'!Y54</f>
        <v>100</v>
      </c>
    </row>
    <row r="55" spans="1:7" x14ac:dyDescent="0.25">
      <c r="A55" s="1" t="str">
        <f>'Customer_Master'!A55</f>
        <v>CUST-04569</v>
      </c>
      <c r="B55" s="1" t="str">
        <f>'Customer_Master'!D55</f>
        <v>Sola Musa</v>
      </c>
      <c r="C55" s="1" t="str">
        <f>'Customer_Master'!E55</f>
        <v>Zengroup Inc</v>
      </c>
      <c r="D55" t="str">
        <f>'Customer_Master'!G55</f>
        <v>Valid</v>
      </c>
      <c r="E55" t="str">
        <f>'Customer_Master'!I55</f>
        <v>Valid</v>
      </c>
      <c r="F55" t="str">
        <f>'Customer_Master'!X55</f>
        <v>Complete</v>
      </c>
      <c r="G55">
        <f>'Customer_Master'!Y55</f>
        <v>100</v>
      </c>
    </row>
    <row r="56" spans="1:7" x14ac:dyDescent="0.25">
      <c r="A56" s="1" t="str">
        <f>'Customer_Master'!A56</f>
        <v>CUST-02783</v>
      </c>
      <c r="B56" s="1" t="str">
        <f>'Customer_Master'!D56</f>
        <v>David O'Brien</v>
      </c>
      <c r="C56" s="1" t="str">
        <f>'Customer_Master'!E56</f>
        <v>Datagroup Inc</v>
      </c>
      <c r="D56" t="str">
        <f>'Customer_Master'!G56</f>
        <v>Valid</v>
      </c>
      <c r="E56" t="str">
        <f>'Customer_Master'!I56</f>
        <v>Valid</v>
      </c>
      <c r="F56" t="str">
        <f>'Customer_Master'!X56</f>
        <v>Complete</v>
      </c>
      <c r="G56">
        <f>'Customer_Master'!Y56</f>
        <v>100</v>
      </c>
    </row>
    <row r="57" spans="1:7" x14ac:dyDescent="0.25">
      <c r="A57" s="1" t="str">
        <f>'Customer_Master'!A57</f>
        <v>CUST-02011</v>
      </c>
      <c r="B57" s="1" t="str">
        <f>'Customer_Master'!D57</f>
        <v>Ifeanyi Al-Farsi</v>
      </c>
      <c r="C57" s="1" t="str">
        <f>'Customer_Master'!E57</f>
        <v>Piggyvest</v>
      </c>
      <c r="D57" t="str">
        <f>'Customer_Master'!G57</f>
        <v>Valid</v>
      </c>
      <c r="E57" t="str">
        <f>'Customer_Master'!I57</f>
        <v>Valid</v>
      </c>
      <c r="F57" t="str">
        <f>'Customer_Master'!X57</f>
        <v>Complete</v>
      </c>
      <c r="G57">
        <f>'Customer_Master'!Y57</f>
        <v>100</v>
      </c>
    </row>
    <row r="58" spans="1:7" x14ac:dyDescent="0.25">
      <c r="A58" s="1" t="str">
        <f>'Customer_Master'!A58</f>
        <v>CUST-00076</v>
      </c>
      <c r="B58" s="1" t="str">
        <f>'Customer_Master'!D58</f>
        <v>Chidi Okafor</v>
      </c>
      <c r="C58" s="1" t="str">
        <f>'Customer_Master'!E58</f>
        <v>Novapay</v>
      </c>
      <c r="D58" t="str">
        <f>'Customer_Master'!G58</f>
        <v>Valid</v>
      </c>
      <c r="E58" t="str">
        <f>'Customer_Master'!I58</f>
        <v>Valid</v>
      </c>
      <c r="F58" t="str">
        <f>'Customer_Master'!X58</f>
        <v>Complete</v>
      </c>
      <c r="G58">
        <f>'Customer_Master'!Y58</f>
        <v>100</v>
      </c>
    </row>
    <row r="59" spans="1:7" x14ac:dyDescent="0.25">
      <c r="A59" s="1" t="str">
        <f>'Customer_Master'!A59</f>
        <v>CUST-03007</v>
      </c>
      <c r="B59" s="1" t="str">
        <f>'Customer_Master'!D59</f>
        <v>Ifeoma Patel</v>
      </c>
      <c r="C59" s="1" t="str">
        <f>'Customer_Master'!E59</f>
        <v>Quantaventures</v>
      </c>
      <c r="D59" t="str">
        <f>'Customer_Master'!G59</f>
        <v>Valid</v>
      </c>
      <c r="E59" t="str">
        <f>'Customer_Master'!I59</f>
        <v>Valid</v>
      </c>
      <c r="F59" t="str">
        <f>'Customer_Master'!X59</f>
        <v>Complete</v>
      </c>
      <c r="G59">
        <f>'Customer_Master'!Y59</f>
        <v>100</v>
      </c>
    </row>
    <row r="60" spans="1:7" x14ac:dyDescent="0.25">
      <c r="A60" s="1" t="str">
        <f>'Customer_Master'!A60</f>
        <v>CUST-04345</v>
      </c>
      <c r="B60" s="1" t="str">
        <f>'Customer_Master'!D60</f>
        <v>Laura Adeyemi</v>
      </c>
      <c r="C60" s="1" t="str">
        <f>'Customer_Master'!E60</f>
        <v>Paystack</v>
      </c>
      <c r="D60" t="str">
        <f>'Customer_Master'!G60</f>
        <v>Valid</v>
      </c>
      <c r="E60" t="str">
        <f>'Customer_Master'!I60</f>
        <v>Valid</v>
      </c>
      <c r="F60" t="str">
        <f>'Customer_Master'!X60</f>
        <v>Complete</v>
      </c>
      <c r="G60">
        <f>'Customer_Master'!Y60</f>
        <v>100</v>
      </c>
    </row>
    <row r="61" spans="1:7" x14ac:dyDescent="0.25">
      <c r="A61" s="1" t="str">
        <f>'Customer_Master'!A61</f>
        <v>CUST-01599</v>
      </c>
      <c r="B61" s="1" t="str">
        <f>'Customer_Master'!D61</f>
        <v>Andrew Kelly</v>
      </c>
      <c r="C61" s="1" t="str">
        <f>'Customer_Master'!E61</f>
        <v>Dangote Industries</v>
      </c>
      <c r="D61" t="str">
        <f>'Customer_Master'!G61</f>
        <v>Valid</v>
      </c>
      <c r="E61" t="str">
        <f>'Customer_Master'!I61</f>
        <v>Valid</v>
      </c>
      <c r="F61" t="str">
        <f>'Customer_Master'!X61</f>
        <v>Complete</v>
      </c>
      <c r="G61">
        <f>'Customer_Master'!Y61</f>
        <v>100</v>
      </c>
    </row>
    <row r="62" spans="1:7" x14ac:dyDescent="0.25">
      <c r="A62" s="1" t="str">
        <f>'Customer_Master'!A62</f>
        <v>CUST-03318</v>
      </c>
      <c r="B62" s="1" t="str">
        <f>'Customer_Master'!D62</f>
        <v>Njeri Balogun</v>
      </c>
      <c r="C62" s="1" t="str">
        <f>'Customer_Master'!E62</f>
        <v>Kuda</v>
      </c>
      <c r="D62" t="str">
        <f>'Customer_Master'!G62</f>
        <v>Invalid</v>
      </c>
      <c r="E62" t="str">
        <f>'Customer_Master'!I62</f>
        <v>Valid</v>
      </c>
      <c r="F62" t="str">
        <f>'Customer_Master'!X62</f>
        <v>Complete</v>
      </c>
      <c r="G62">
        <f>'Customer_Master'!Y62</f>
        <v>70</v>
      </c>
    </row>
    <row r="63" spans="1:7" x14ac:dyDescent="0.25">
      <c r="A63" s="1" t="str">
        <f>'Customer_Master'!A63</f>
        <v>CUST-00520</v>
      </c>
      <c r="B63" s="1" t="str">
        <f>'Customer_Master'!D63</f>
        <v>Wanjala Davies</v>
      </c>
      <c r="C63" s="1" t="str">
        <f>'Customer_Master'!E63</f>
        <v>Orbitcapital Gmbh</v>
      </c>
      <c r="D63" t="str">
        <f>'Customer_Master'!G63</f>
        <v>Valid</v>
      </c>
      <c r="E63" t="str">
        <f>'Customer_Master'!I63</f>
        <v>Valid</v>
      </c>
      <c r="F63" t="str">
        <f>'Customer_Master'!X63</f>
        <v>Complete</v>
      </c>
      <c r="G63">
        <f>'Customer_Master'!Y63</f>
        <v>75</v>
      </c>
    </row>
    <row r="64" spans="1:7" x14ac:dyDescent="0.25">
      <c r="A64" s="1" t="str">
        <f>'Customer_Master'!A64</f>
        <v>CUST-02152</v>
      </c>
      <c r="B64" s="1" t="str">
        <f>'Customer_Master'!D64</f>
        <v>Amaka Brown</v>
      </c>
      <c r="C64" s="1" t="str">
        <f>'Customer_Master'!E64</f>
        <v>Pulsecapital</v>
      </c>
      <c r="D64" t="str">
        <f>'Customer_Master'!G64</f>
        <v>Valid</v>
      </c>
      <c r="E64" t="str">
        <f>'Customer_Master'!I64</f>
        <v>Valid</v>
      </c>
      <c r="F64" t="str">
        <f>'Customer_Master'!X64</f>
        <v>Complete</v>
      </c>
      <c r="G64">
        <f>'Customer_Master'!Y64</f>
        <v>100</v>
      </c>
    </row>
    <row r="65" spans="1:7" x14ac:dyDescent="0.25">
      <c r="A65" s="1" t="str">
        <f>'Customer_Master'!A65</f>
        <v>CUST-03073</v>
      </c>
      <c r="B65" s="1" t="str">
        <f>'Customer_Master'!D65</f>
        <v>Ryan Adebayo</v>
      </c>
      <c r="C65" s="1" t="str">
        <f>'Customer_Master'!E65</f>
        <v>Vaultdigital Llc</v>
      </c>
      <c r="D65" t="str">
        <f>'Customer_Master'!G65</f>
        <v>Valid</v>
      </c>
      <c r="E65" t="str">
        <f>'Customer_Master'!I65</f>
        <v>Valid</v>
      </c>
      <c r="F65" t="str">
        <f>'Customer_Master'!X65</f>
        <v>Complete</v>
      </c>
      <c r="G65">
        <f>'Customer_Master'!Y65</f>
        <v>100</v>
      </c>
    </row>
    <row r="66" spans="1:7" x14ac:dyDescent="0.25">
      <c r="A66" s="1" t="str">
        <f>'Customer_Master'!A66</f>
        <v>CUST-01994</v>
      </c>
      <c r="B66" s="1" t="str">
        <f>'Customer_Master'!D66</f>
        <v>Amaka Mensah</v>
      </c>
      <c r="C66" s="1" t="str">
        <f>'Customer_Master'!E66</f>
        <v>Heliosystems Gmbh</v>
      </c>
      <c r="D66" t="str">
        <f>'Customer_Master'!G66</f>
        <v>Valid</v>
      </c>
      <c r="E66" t="str">
        <f>'Customer_Master'!I66</f>
        <v>Valid</v>
      </c>
      <c r="F66" t="str">
        <f>'Customer_Master'!X66</f>
        <v>Complete</v>
      </c>
      <c r="G66">
        <f>'Customer_Master'!Y66</f>
        <v>100</v>
      </c>
    </row>
    <row r="67" spans="1:7" x14ac:dyDescent="0.25">
      <c r="A67" s="1" t="str">
        <f>'Customer_Master'!A67</f>
        <v>CUST-04532</v>
      </c>
      <c r="B67" s="1" t="str">
        <f>'Customer_Master'!D67</f>
        <v>Ibrahim Dlamini</v>
      </c>
      <c r="C67" s="1" t="str">
        <f>'Customer_Master'!E67</f>
        <v>Flutterwave</v>
      </c>
      <c r="D67" t="str">
        <f>'Customer_Master'!G67</f>
        <v>Valid</v>
      </c>
      <c r="E67" t="str">
        <f>'Customer_Master'!I67</f>
        <v>Valid</v>
      </c>
      <c r="F67" t="str">
        <f>'Customer_Master'!X67</f>
        <v>Complete</v>
      </c>
      <c r="G67">
        <f>'Customer_Master'!Y67</f>
        <v>100</v>
      </c>
    </row>
    <row r="68" spans="1:7" x14ac:dyDescent="0.25">
      <c r="A68" s="1" t="str">
        <f>'Customer_Master'!A68</f>
        <v>CUST-01656</v>
      </c>
      <c r="B68" s="1" t="str">
        <f>'Customer_Master'!D68</f>
        <v>Matthew Salami</v>
      </c>
      <c r="C68" s="1" t="str">
        <f>'Customer_Master'!E68</f>
        <v>Bua Foods</v>
      </c>
      <c r="D68" t="str">
        <f>'Customer_Master'!G68</f>
        <v>Valid</v>
      </c>
      <c r="E68" t="str">
        <f>'Customer_Master'!I68</f>
        <v>Valid</v>
      </c>
      <c r="F68" t="str">
        <f>'Customer_Master'!X68</f>
        <v>Complete</v>
      </c>
      <c r="G68">
        <f>'Customer_Master'!Y68</f>
        <v>100</v>
      </c>
    </row>
    <row r="69" spans="1:7" x14ac:dyDescent="0.25">
      <c r="A69" s="1" t="str">
        <f>'Customer_Master'!A69</f>
        <v>CUST-01886</v>
      </c>
      <c r="B69" s="1" t="str">
        <f>'Customer_Master'!D69</f>
        <v>Kemi Salami</v>
      </c>
      <c r="C69" s="1" t="str">
        <f>'Customer_Master'!E69</f>
        <v>Hiveai Llc</v>
      </c>
      <c r="D69" t="str">
        <f>'Customer_Master'!G69</f>
        <v>Valid</v>
      </c>
      <c r="E69" t="str">
        <f>'Customer_Master'!I69</f>
        <v>Valid</v>
      </c>
      <c r="F69" t="str">
        <f>'Customer_Master'!X69</f>
        <v>Complete</v>
      </c>
      <c r="G69">
        <f>'Customer_Master'!Y69</f>
        <v>100</v>
      </c>
    </row>
    <row r="70" spans="1:7" x14ac:dyDescent="0.25">
      <c r="A70" s="1" t="str">
        <f>'Customer_Master'!A70</f>
        <v>CUST-04336</v>
      </c>
      <c r="B70" s="1" t="str">
        <f>'Customer_Master'!D70</f>
        <v>Laura Nwachukwu</v>
      </c>
      <c r="C70" s="1" t="str">
        <f>'Customer_Master'!E70</f>
        <v>Fluxlabs</v>
      </c>
      <c r="D70" t="str">
        <f>'Customer_Master'!G70</f>
        <v>Invalid</v>
      </c>
      <c r="E70" t="str">
        <f>'Customer_Master'!I70</f>
        <v>Valid</v>
      </c>
      <c r="F70" t="str">
        <f>'Customer_Master'!X70</f>
        <v>Complete</v>
      </c>
      <c r="G70">
        <f>'Customer_Master'!Y70</f>
        <v>45</v>
      </c>
    </row>
    <row r="71" spans="1:7" x14ac:dyDescent="0.25">
      <c r="A71" s="1" t="str">
        <f>'Customer_Master'!A71</f>
        <v>CUST-03970</v>
      </c>
      <c r="B71" s="1" t="str">
        <f>'Customer_Master'!D71</f>
        <v>Dele Kelly</v>
      </c>
      <c r="C71" s="1" t="str">
        <f>'Customer_Master'!E71</f>
        <v>Flutterwave</v>
      </c>
      <c r="D71" t="str">
        <f>'Customer_Master'!G71</f>
        <v>Valid</v>
      </c>
      <c r="E71" t="str">
        <f>'Customer_Master'!I71</f>
        <v>Valid</v>
      </c>
      <c r="F71" t="str">
        <f>'Customer_Master'!X71</f>
        <v>Complete</v>
      </c>
      <c r="G71">
        <f>'Customer_Master'!Y71</f>
        <v>100</v>
      </c>
    </row>
    <row r="72" spans="1:7" x14ac:dyDescent="0.25">
      <c r="A72" s="1" t="str">
        <f>'Customer_Master'!A72</f>
        <v>CUST-01258</v>
      </c>
      <c r="B72" s="1" t="str">
        <f>'Customer_Master'!D72</f>
        <v>Mark Murphy</v>
      </c>
      <c r="C72" s="1" t="str">
        <f>'Customer_Master'!E72</f>
        <v>Gridworks Llc</v>
      </c>
      <c r="D72" t="str">
        <f>'Customer_Master'!G72</f>
        <v>Valid</v>
      </c>
      <c r="E72" t="str">
        <f>'Customer_Master'!I72</f>
        <v>Valid</v>
      </c>
      <c r="F72" t="str">
        <f>'Customer_Master'!X72</f>
        <v>Complete</v>
      </c>
      <c r="G72">
        <f>'Customer_Master'!Y72</f>
        <v>100</v>
      </c>
    </row>
    <row r="73" spans="1:7" x14ac:dyDescent="0.25">
      <c r="A73" s="1" t="str">
        <f>'Customer_Master'!A73</f>
        <v>CUST-00478</v>
      </c>
      <c r="B73" s="1" t="str">
        <f>'Customer_Master'!D73</f>
        <v>Faith Okorie</v>
      </c>
      <c r="C73" s="1" t="str">
        <f>'Customer_Master'!E73</f>
        <v>Brightworks Llc</v>
      </c>
      <c r="D73" t="str">
        <f>'Customer_Master'!G73</f>
        <v>Valid</v>
      </c>
      <c r="E73" t="str">
        <f>'Customer_Master'!I73</f>
        <v>Valid</v>
      </c>
      <c r="F73" t="str">
        <f>'Customer_Master'!X73</f>
        <v>Complete</v>
      </c>
      <c r="G73">
        <f>'Customer_Master'!Y73</f>
        <v>100</v>
      </c>
    </row>
    <row r="74" spans="1:7" x14ac:dyDescent="0.25">
      <c r="A74" s="1" t="str">
        <f>'Customer_Master'!A74</f>
        <v>CUST-02884</v>
      </c>
      <c r="B74" s="1" t="str">
        <f>'Customer_Master'!D74</f>
        <v>Akinyi Adeleke</v>
      </c>
      <c r="C74" s="1" t="str">
        <f>'Customer_Master'!E74</f>
        <v>Twiga Foods</v>
      </c>
      <c r="D74" t="str">
        <f>'Customer_Master'!G74</f>
        <v>Valid</v>
      </c>
      <c r="E74" t="str">
        <f>'Customer_Master'!I74</f>
        <v>Valid</v>
      </c>
      <c r="F74" t="str">
        <f>'Customer_Master'!X74</f>
        <v>Complete</v>
      </c>
      <c r="G74">
        <f>'Customer_Master'!Y74</f>
        <v>100</v>
      </c>
    </row>
    <row r="75" spans="1:7" x14ac:dyDescent="0.25">
      <c r="A75" s="1" t="str">
        <f>'Customer_Master'!A75</f>
        <v>CUST-03542</v>
      </c>
      <c r="B75" s="1" t="str">
        <f>'Customer_Master'!D75</f>
        <v>Nnamdi Okorie</v>
      </c>
      <c r="C75" s="1" t="str">
        <f>'Customer_Master'!E75</f>
        <v>Echologic</v>
      </c>
      <c r="D75" t="str">
        <f>'Customer_Master'!G75</f>
        <v>Valid</v>
      </c>
      <c r="E75" t="str">
        <f>'Customer_Master'!I75</f>
        <v>Valid</v>
      </c>
      <c r="F75" t="str">
        <f>'Customer_Master'!X75</f>
        <v>Complete</v>
      </c>
      <c r="G75">
        <f>'Customer_Master'!Y75</f>
        <v>100</v>
      </c>
    </row>
    <row r="76" spans="1:7" x14ac:dyDescent="0.25">
      <c r="A76" s="1" t="str">
        <f>'Customer_Master'!A76</f>
        <v>CUST-00829</v>
      </c>
      <c r="B76" s="1" t="str">
        <f>'Customer_Master'!D76</f>
        <v>Favour Okorie</v>
      </c>
      <c r="C76" s="1" t="str">
        <f>'Customer_Master'!E76</f>
        <v>Corehealth Llc</v>
      </c>
      <c r="D76" t="str">
        <f>'Customer_Master'!G76</f>
        <v>Valid</v>
      </c>
      <c r="E76" t="str">
        <f>'Customer_Master'!I76</f>
        <v>Valid</v>
      </c>
      <c r="F76" t="str">
        <f>'Customer_Master'!X76</f>
        <v>Complete</v>
      </c>
      <c r="G76">
        <f>'Customer_Master'!Y76</f>
        <v>100</v>
      </c>
    </row>
    <row r="77" spans="1:7" x14ac:dyDescent="0.25">
      <c r="A77" s="1" t="str">
        <f>'Customer_Master'!A77</f>
        <v>CUST-04610</v>
      </c>
      <c r="B77" s="1" t="str">
        <f>'Customer_Master'!D77</f>
        <v>Tariq Adewale</v>
      </c>
      <c r="C77" s="1" t="str">
        <f>'Customer_Master'!E77</f>
        <v>Zentech Gmbh</v>
      </c>
      <c r="D77" t="str">
        <f>'Customer_Master'!G77</f>
        <v>Valid</v>
      </c>
      <c r="E77" t="str">
        <f>'Customer_Master'!I77</f>
        <v>Valid</v>
      </c>
      <c r="F77" t="str">
        <f>'Customer_Master'!X77</f>
        <v>Complete</v>
      </c>
      <c r="G77">
        <f>'Customer_Master'!Y77</f>
        <v>100</v>
      </c>
    </row>
    <row r="78" spans="1:7" x14ac:dyDescent="0.25">
      <c r="A78" s="1" t="str">
        <f>'Customer_Master'!A78</f>
        <v>CUST-05001</v>
      </c>
      <c r="B78" s="1" t="str">
        <f>'Customer_Master'!D78</f>
        <v>Wanjala Al-Farsi</v>
      </c>
      <c r="C78" s="1" t="str">
        <f>'Customer_Master'!E78</f>
        <v>Wave</v>
      </c>
      <c r="D78" t="str">
        <f>'Customer_Master'!G78</f>
        <v>Valid</v>
      </c>
      <c r="E78" t="str">
        <f>'Customer_Master'!I78</f>
        <v>Valid</v>
      </c>
      <c r="F78" t="str">
        <f>'Customer_Master'!X78</f>
        <v>Complete</v>
      </c>
      <c r="G78">
        <f>'Customer_Master'!Y78</f>
        <v>75</v>
      </c>
    </row>
    <row r="79" spans="1:7" x14ac:dyDescent="0.25">
      <c r="A79" s="1" t="str">
        <f>'Customer_Master'!A79</f>
        <v>CUST-02488</v>
      </c>
      <c r="B79" s="1" t="str">
        <f>'Customer_Master'!D79</f>
        <v>Daniel Ogundimu</v>
      </c>
      <c r="C79" s="1" t="str">
        <f>'Customer_Master'!E79</f>
        <v>Novalogic Llc</v>
      </c>
      <c r="D79" t="str">
        <f>'Customer_Master'!G79</f>
        <v>Valid</v>
      </c>
      <c r="E79" t="str">
        <f>'Customer_Master'!I79</f>
        <v>Valid</v>
      </c>
      <c r="F79" t="str">
        <f>'Customer_Master'!X79</f>
        <v>Complete</v>
      </c>
      <c r="G79">
        <f>'Customer_Master'!Y79</f>
        <v>100</v>
      </c>
    </row>
    <row r="80" spans="1:7" x14ac:dyDescent="0.25">
      <c r="A80" s="1" t="str">
        <f>'Customer_Master'!A80</f>
        <v>CUST-02199</v>
      </c>
      <c r="B80" s="1" t="str">
        <f>'Customer_Master'!D80</f>
        <v>Amani Traore</v>
      </c>
      <c r="C80" s="1" t="str">
        <f>'Customer_Master'!E80</f>
        <v>Zenhub Inc</v>
      </c>
      <c r="D80" t="str">
        <f>'Customer_Master'!G80</f>
        <v>Valid</v>
      </c>
      <c r="E80" t="str">
        <f>'Customer_Master'!I80</f>
        <v>Valid</v>
      </c>
      <c r="F80" t="str">
        <f>'Customer_Master'!X80</f>
        <v>Complete</v>
      </c>
      <c r="G80">
        <f>'Customer_Master'!Y80</f>
        <v>100</v>
      </c>
    </row>
    <row r="81" spans="1:7" x14ac:dyDescent="0.25">
      <c r="A81" s="1" t="str">
        <f>'Customer_Master'!A81</f>
        <v>CUST-03906</v>
      </c>
      <c r="B81" s="1" t="str">
        <f>'Customer_Master'!D81</f>
        <v>Anke Hassan</v>
      </c>
      <c r="C81" s="1" t="str">
        <f>'Customer_Master'!E81</f>
        <v>Not Available</v>
      </c>
      <c r="D81" t="str">
        <f>'Customer_Master'!G81</f>
        <v>Valid</v>
      </c>
      <c r="E81" t="str">
        <f>'Customer_Master'!I81</f>
        <v>Valid</v>
      </c>
      <c r="F81" t="str">
        <f>'Customer_Master'!X81</f>
        <v>Incomplete</v>
      </c>
      <c r="G81">
        <f>'Customer_Master'!Y81</f>
        <v>35</v>
      </c>
    </row>
    <row r="82" spans="1:7" x14ac:dyDescent="0.25">
      <c r="A82" s="1" t="str">
        <f>'Customer_Master'!A82</f>
        <v>CUST-04150</v>
      </c>
      <c r="B82" s="1" t="str">
        <f>'Customer_Master'!D82</f>
        <v>Emily Obi</v>
      </c>
      <c r="C82" s="1" t="str">
        <f>'Customer_Master'!E82</f>
        <v>Konga</v>
      </c>
      <c r="D82" t="str">
        <f>'Customer_Master'!G82</f>
        <v>Valid</v>
      </c>
      <c r="E82" t="str">
        <f>'Customer_Master'!I82</f>
        <v>Valid</v>
      </c>
      <c r="F82" t="str">
        <f>'Customer_Master'!X82</f>
        <v>Complete</v>
      </c>
      <c r="G82">
        <f>'Customer_Master'!Y82</f>
        <v>100</v>
      </c>
    </row>
    <row r="83" spans="1:7" x14ac:dyDescent="0.25">
      <c r="A83" s="1" t="str">
        <f>'Customer_Master'!A83</f>
        <v>CUST-02174</v>
      </c>
      <c r="B83" s="1" t="str">
        <f>'Customer_Master'!D83</f>
        <v>Nneka Akinola</v>
      </c>
      <c r="C83" s="1" t="str">
        <f>'Customer_Master'!E83</f>
        <v>Leadsystems Gmbh</v>
      </c>
      <c r="D83" t="str">
        <f>'Customer_Master'!G83</f>
        <v>Valid</v>
      </c>
      <c r="E83" t="str">
        <f>'Customer_Master'!I83</f>
        <v>Valid</v>
      </c>
      <c r="F83" t="str">
        <f>'Customer_Master'!X83</f>
        <v>Complete</v>
      </c>
      <c r="G83">
        <f>'Customer_Master'!Y83</f>
        <v>100</v>
      </c>
    </row>
    <row r="84" spans="1:7" x14ac:dyDescent="0.25">
      <c r="A84" s="1" t="str">
        <f>'Customer_Master'!A84</f>
        <v>CUST-01881</v>
      </c>
      <c r="B84" s="1" t="str">
        <f>'Customer_Master'!D84</f>
        <v>Emmanuel Traore</v>
      </c>
      <c r="C84" s="1" t="str">
        <f>'Customer_Master'!E84</f>
        <v>Zensoft</v>
      </c>
      <c r="D84" t="str">
        <f>'Customer_Master'!G84</f>
        <v>Invalid</v>
      </c>
      <c r="E84" t="str">
        <f>'Customer_Master'!I84</f>
        <v>Valid</v>
      </c>
      <c r="F84" t="str">
        <f>'Customer_Master'!X84</f>
        <v>Complete</v>
      </c>
      <c r="G84">
        <f>'Customer_Master'!Y84</f>
        <v>70</v>
      </c>
    </row>
    <row r="85" spans="1:7" x14ac:dyDescent="0.25">
      <c r="A85" s="1" t="str">
        <f>'Customer_Master'!A85</f>
        <v>CUST-03871</v>
      </c>
      <c r="B85" s="1" t="str">
        <f>'Customer_Master'!D85</f>
        <v>Emily Diallo</v>
      </c>
      <c r="C85" s="1" t="str">
        <f>'Customer_Master'!E85</f>
        <v>Orbitlabs Ltd</v>
      </c>
      <c r="D85" t="str">
        <f>'Customer_Master'!G85</f>
        <v>Valid</v>
      </c>
      <c r="E85" t="str">
        <f>'Customer_Master'!I85</f>
        <v>Valid</v>
      </c>
      <c r="F85" t="str">
        <f>'Customer_Master'!X85</f>
        <v>Complete</v>
      </c>
      <c r="G85">
        <f>'Customer_Master'!Y85</f>
        <v>100</v>
      </c>
    </row>
    <row r="86" spans="1:7" x14ac:dyDescent="0.25">
      <c r="A86" s="1" t="str">
        <f>'Customer_Master'!A86</f>
        <v>CUST-03069</v>
      </c>
      <c r="B86" s="1" t="str">
        <f>'Customer_Master'!D86</f>
        <v>Sarah Garba</v>
      </c>
      <c r="C86" s="1" t="str">
        <f>'Customer_Master'!E86</f>
        <v>Zensolutions</v>
      </c>
      <c r="D86" t="str">
        <f>'Customer_Master'!G86</f>
        <v>Valid</v>
      </c>
      <c r="E86" t="str">
        <f>'Customer_Master'!I86</f>
        <v>Valid</v>
      </c>
      <c r="F86" t="str">
        <f>'Customer_Master'!X86</f>
        <v>Complete</v>
      </c>
      <c r="G86">
        <f>'Customer_Master'!Y86</f>
        <v>100</v>
      </c>
    </row>
    <row r="87" spans="1:7" x14ac:dyDescent="0.25">
      <c r="A87" s="1" t="str">
        <f>'Customer_Master'!A87</f>
        <v>CUST-00521</v>
      </c>
      <c r="B87" s="1" t="str">
        <f>'Customer_Master'!D87</f>
        <v>Ogechi Okonkwo</v>
      </c>
      <c r="C87" s="1" t="str">
        <f>'Customer_Master'!E87</f>
        <v>Flutterwave</v>
      </c>
      <c r="D87" t="str">
        <f>'Customer_Master'!G87</f>
        <v>Valid</v>
      </c>
      <c r="E87" t="str">
        <f>'Customer_Master'!I87</f>
        <v>Valid</v>
      </c>
      <c r="F87" t="str">
        <f>'Customer_Master'!X87</f>
        <v>Complete</v>
      </c>
      <c r="G87">
        <f>'Customer_Master'!Y87</f>
        <v>100</v>
      </c>
    </row>
    <row r="88" spans="1:7" x14ac:dyDescent="0.25">
      <c r="A88" s="1" t="str">
        <f>'Customer_Master'!A88</f>
        <v>CUST-01162</v>
      </c>
      <c r="B88" s="1" t="str">
        <f>'Customer_Master'!D88</f>
        <v>Ibrahim Oladele</v>
      </c>
      <c r="C88" s="1" t="str">
        <f>'Customer_Master'!E88</f>
        <v>Orbitanalytics</v>
      </c>
      <c r="D88" t="str">
        <f>'Customer_Master'!G88</f>
        <v>Valid</v>
      </c>
      <c r="E88" t="str">
        <f>'Customer_Master'!I88</f>
        <v>Valid</v>
      </c>
      <c r="F88" t="str">
        <f>'Customer_Master'!X88</f>
        <v>Complete</v>
      </c>
      <c r="G88">
        <f>'Customer_Master'!Y88</f>
        <v>75</v>
      </c>
    </row>
    <row r="89" spans="1:7" x14ac:dyDescent="0.25">
      <c r="A89" s="1" t="str">
        <f>'Customer_Master'!A89</f>
        <v>CUST-00804</v>
      </c>
      <c r="B89" s="1" t="str">
        <f>'Customer_Master'!D89</f>
        <v>Wanjiru Obi</v>
      </c>
      <c r="C89" s="1" t="str">
        <f>'Customer_Master'!E89</f>
        <v>Interswitch</v>
      </c>
      <c r="D89" t="str">
        <f>'Customer_Master'!G89</f>
        <v>Valid</v>
      </c>
      <c r="E89" t="str">
        <f>'Customer_Master'!I89</f>
        <v>Valid</v>
      </c>
      <c r="F89" t="str">
        <f>'Customer_Master'!X89</f>
        <v>Complete</v>
      </c>
      <c r="G89">
        <f>'Customer_Master'!Y89</f>
        <v>100</v>
      </c>
    </row>
    <row r="90" spans="1:7" x14ac:dyDescent="0.25">
      <c r="A90" s="1" t="str">
        <f>'Customer_Master'!A90</f>
        <v>CUST-04818</v>
      </c>
      <c r="B90" s="1" t="str">
        <f>'Customer_Master'!D90</f>
        <v>Matthew Lawal</v>
      </c>
      <c r="C90" s="1" t="str">
        <f>'Customer_Master'!E90</f>
        <v>Leadpay Inc</v>
      </c>
      <c r="D90" t="str">
        <f>'Customer_Master'!G90</f>
        <v>Valid</v>
      </c>
      <c r="E90" t="str">
        <f>'Customer_Master'!I90</f>
        <v>Valid</v>
      </c>
      <c r="F90" t="str">
        <f>'Customer_Master'!X90</f>
        <v>Complete</v>
      </c>
      <c r="G90">
        <f>'Customer_Master'!Y90</f>
        <v>75</v>
      </c>
    </row>
    <row r="91" spans="1:7" x14ac:dyDescent="0.25">
      <c r="A91" s="1" t="str">
        <f>'Customer_Master'!A91</f>
        <v>CUST-01343</v>
      </c>
      <c r="B91" s="1" t="str">
        <f>'Customer_Master'!D91</f>
        <v>Olivia Okorie</v>
      </c>
      <c r="C91" s="1" t="str">
        <f>'Customer_Master'!E91</f>
        <v>Apexai Llc</v>
      </c>
      <c r="D91" t="str">
        <f>'Customer_Master'!G91</f>
        <v>Valid</v>
      </c>
      <c r="E91" t="str">
        <f>'Customer_Master'!I91</f>
        <v>Valid</v>
      </c>
      <c r="F91" t="str">
        <f>'Customer_Master'!X91</f>
        <v>Complete</v>
      </c>
      <c r="G91">
        <f>'Customer_Master'!Y91</f>
        <v>100</v>
      </c>
    </row>
    <row r="92" spans="1:7" x14ac:dyDescent="0.25">
      <c r="A92" s="1" t="str">
        <f>'Customer_Master'!A92</f>
        <v>CUST-00666</v>
      </c>
      <c r="B92" s="1" t="str">
        <f>'Customer_Master'!D92</f>
        <v>Uche Adewale</v>
      </c>
      <c r="C92" s="1" t="str">
        <f>'Customer_Master'!E92</f>
        <v>Carbon</v>
      </c>
      <c r="D92" t="str">
        <f>'Customer_Master'!G92</f>
        <v>Valid</v>
      </c>
      <c r="E92" t="str">
        <f>'Customer_Master'!I92</f>
        <v>Valid</v>
      </c>
      <c r="F92" t="str">
        <f>'Customer_Master'!X92</f>
        <v>Complete</v>
      </c>
      <c r="G92">
        <f>'Customer_Master'!Y92</f>
        <v>75</v>
      </c>
    </row>
    <row r="93" spans="1:7" x14ac:dyDescent="0.25">
      <c r="A93" s="1" t="str">
        <f>'Customer_Master'!A93</f>
        <v>CUST-01896</v>
      </c>
      <c r="B93" s="1" t="str">
        <f>'Customer_Master'!D93</f>
        <v>Amina Onyeka</v>
      </c>
      <c r="C93" s="1" t="str">
        <f>'Customer_Master'!E93</f>
        <v>Vertexsystems</v>
      </c>
      <c r="D93" t="str">
        <f>'Customer_Master'!G93</f>
        <v>Valid</v>
      </c>
      <c r="E93" t="str">
        <f>'Customer_Master'!I93</f>
        <v>Valid</v>
      </c>
      <c r="F93" t="str">
        <f>'Customer_Master'!X93</f>
        <v>Complete</v>
      </c>
      <c r="G93">
        <f>'Customer_Master'!Y93</f>
        <v>100</v>
      </c>
    </row>
    <row r="94" spans="1:7" x14ac:dyDescent="0.25">
      <c r="A94" s="1" t="str">
        <f>'Customer_Master'!A94</f>
        <v>CUST-02680</v>
      </c>
      <c r="B94" s="1" t="str">
        <f>'Customer_Master'!D94</f>
        <v>Faith Hassan</v>
      </c>
      <c r="C94" s="1" t="str">
        <f>'Customer_Master'!E94</f>
        <v>Carbon</v>
      </c>
      <c r="D94" t="str">
        <f>'Customer_Master'!G94</f>
        <v>Valid</v>
      </c>
      <c r="E94" t="str">
        <f>'Customer_Master'!I94</f>
        <v>Valid</v>
      </c>
      <c r="F94" t="str">
        <f>'Customer_Master'!X94</f>
        <v>Complete</v>
      </c>
      <c r="G94">
        <f>'Customer_Master'!Y94</f>
        <v>100</v>
      </c>
    </row>
    <row r="95" spans="1:7" x14ac:dyDescent="0.25">
      <c r="A95" s="1" t="str">
        <f>'Customer_Master'!A95</f>
        <v>CUST-02401</v>
      </c>
      <c r="B95" s="1" t="str">
        <f>'Customer_Master'!D95</f>
        <v>Chiamaka Otieno</v>
      </c>
      <c r="C95" s="1" t="str">
        <f>'Customer_Master'!E95</f>
        <v>Not Available</v>
      </c>
      <c r="D95" t="str">
        <f>'Customer_Master'!G95</f>
        <v>Valid</v>
      </c>
      <c r="E95" t="str">
        <f>'Customer_Master'!I95</f>
        <v>Valid</v>
      </c>
      <c r="F95" t="str">
        <f>'Customer_Master'!X95</f>
        <v>Incomplete</v>
      </c>
      <c r="G95">
        <f>'Customer_Master'!Y95</f>
        <v>60</v>
      </c>
    </row>
    <row r="96" spans="1:7" x14ac:dyDescent="0.25">
      <c r="A96" s="1" t="str">
        <f>'Customer_Master'!A96</f>
        <v>CUST-01799</v>
      </c>
      <c r="B96" s="1" t="str">
        <f>'Customer_Master'!D96</f>
        <v>Adeyemi</v>
      </c>
      <c r="C96" s="1" t="str">
        <f>'Customer_Master'!E96</f>
        <v>Echologistics</v>
      </c>
      <c r="D96" t="str">
        <f>'Customer_Master'!G96</f>
        <v>Valid</v>
      </c>
      <c r="E96" t="str">
        <f>'Customer_Master'!I96</f>
        <v>Valid</v>
      </c>
      <c r="F96" t="str">
        <f>'Customer_Master'!X96</f>
        <v>Incomplete</v>
      </c>
      <c r="G96">
        <f>'Customer_Master'!Y96</f>
        <v>60</v>
      </c>
    </row>
    <row r="97" spans="1:7" x14ac:dyDescent="0.25">
      <c r="A97" s="1" t="str">
        <f>'Customer_Master'!A97</f>
        <v>CUST-00911</v>
      </c>
      <c r="B97" s="1" t="str">
        <f>'Customer_Master'!D97</f>
        <v>Yusuf Diallo</v>
      </c>
      <c r="C97" s="1" t="str">
        <f>'Customer_Master'!E97</f>
        <v>Vaultdigital Ltd</v>
      </c>
      <c r="D97" t="str">
        <f>'Customer_Master'!G97</f>
        <v>Valid</v>
      </c>
      <c r="E97" t="str">
        <f>'Customer_Master'!I97</f>
        <v>Valid</v>
      </c>
      <c r="F97" t="str">
        <f>'Customer_Master'!X97</f>
        <v>Complete</v>
      </c>
      <c r="G97">
        <f>'Customer_Master'!Y97</f>
        <v>75</v>
      </c>
    </row>
    <row r="98" spans="1:7" x14ac:dyDescent="0.25">
      <c r="A98" s="1" t="str">
        <f>'Customer_Master'!A98</f>
        <v>CUST-04364</v>
      </c>
      <c r="B98" s="1" t="str">
        <f>'Customer_Master'!D98</f>
        <v>Noah Nwachukwu</v>
      </c>
      <c r="C98" s="1" t="str">
        <f>'Customer_Master'!E98</f>
        <v>Orbitcapital Ltd</v>
      </c>
      <c r="D98" t="str">
        <f>'Customer_Master'!G98</f>
        <v>Valid</v>
      </c>
      <c r="E98" t="str">
        <f>'Customer_Master'!I98</f>
        <v>Valid</v>
      </c>
      <c r="F98" t="str">
        <f>'Customer_Master'!X98</f>
        <v>Complete</v>
      </c>
      <c r="G98">
        <f>'Customer_Master'!Y98</f>
        <v>75</v>
      </c>
    </row>
    <row r="99" spans="1:7" x14ac:dyDescent="0.25">
      <c r="A99" s="1" t="str">
        <f>'Customer_Master'!A99</f>
        <v>CUST-00916</v>
      </c>
      <c r="B99" s="1" t="str">
        <f>'Customer_Master'!D99</f>
        <v>Joshua Okorie</v>
      </c>
      <c r="C99" s="1" t="str">
        <f>'Customer_Master'!E99</f>
        <v>Leadworks</v>
      </c>
      <c r="D99" t="str">
        <f>'Customer_Master'!G99</f>
        <v>Valid</v>
      </c>
      <c r="E99" t="str">
        <f>'Customer_Master'!I99</f>
        <v>Valid</v>
      </c>
      <c r="F99" t="str">
        <f>'Customer_Master'!X99</f>
        <v>Complete</v>
      </c>
      <c r="G99">
        <f>'Customer_Master'!Y99</f>
        <v>100</v>
      </c>
    </row>
    <row r="100" spans="1:7" x14ac:dyDescent="0.25">
      <c r="A100" s="1" t="str">
        <f>'Customer_Master'!A100</f>
        <v>CUST-04822</v>
      </c>
      <c r="B100" s="1" t="str">
        <f>'Customer_Master'!D100</f>
        <v>Olivia Davies</v>
      </c>
      <c r="C100" s="1" t="str">
        <f>'Customer_Master'!E100</f>
        <v>Datalogistics Inc</v>
      </c>
      <c r="D100" t="str">
        <f>'Customer_Master'!G100</f>
        <v>Invalid</v>
      </c>
      <c r="E100" t="str">
        <f>'Customer_Master'!I100</f>
        <v>Valid</v>
      </c>
      <c r="F100" t="str">
        <f>'Customer_Master'!X100</f>
        <v>Complete</v>
      </c>
      <c r="G100">
        <f>'Customer_Master'!Y100</f>
        <v>70</v>
      </c>
    </row>
    <row r="101" spans="1:7" x14ac:dyDescent="0.25">
      <c r="A101" s="1" t="str">
        <f>'Customer_Master'!A101</f>
        <v>CUST-04402</v>
      </c>
      <c r="B101" s="1" t="str">
        <f>'Customer_Master'!D101</f>
        <v>Kayode</v>
      </c>
      <c r="C101" s="1" t="str">
        <f>'Customer_Master'!E101</f>
        <v>Gridsystems Plc</v>
      </c>
      <c r="D101" t="str">
        <f>'Customer_Master'!G101</f>
        <v>Valid</v>
      </c>
      <c r="E101" t="str">
        <f>'Customer_Master'!I101</f>
        <v>Valid</v>
      </c>
      <c r="F101" t="str">
        <f>'Customer_Master'!X101</f>
        <v>Incomplete</v>
      </c>
      <c r="G101">
        <f>'Customer_Master'!Y101</f>
        <v>60</v>
      </c>
    </row>
    <row r="102" spans="1:7" x14ac:dyDescent="0.25">
      <c r="A102" s="1" t="str">
        <f>'Customer_Master'!A102</f>
        <v>CUST-02463</v>
      </c>
      <c r="B102" s="1" t="str">
        <f>'Customer_Master'!D102</f>
        <v>Uche Musa</v>
      </c>
      <c r="C102" s="1" t="str">
        <f>'Customer_Master'!E102</f>
        <v>Vaulthub</v>
      </c>
      <c r="D102" t="str">
        <f>'Customer_Master'!G102</f>
        <v>Valid</v>
      </c>
      <c r="E102" t="str">
        <f>'Customer_Master'!I102</f>
        <v>Valid</v>
      </c>
      <c r="F102" t="str">
        <f>'Customer_Master'!X102</f>
        <v>Complete</v>
      </c>
      <c r="G102">
        <f>'Customer_Master'!Y102</f>
        <v>100</v>
      </c>
    </row>
    <row r="103" spans="1:7" x14ac:dyDescent="0.25">
      <c r="A103" s="1" t="str">
        <f>'Customer_Master'!A103</f>
        <v>CUST-01372</v>
      </c>
      <c r="B103" s="1" t="str">
        <f>'Customer_Master'!D103</f>
        <v>Tariq Jones</v>
      </c>
      <c r="C103" s="1" t="str">
        <f>'Customer_Master'!E103</f>
        <v>Apexanalytics</v>
      </c>
      <c r="D103" t="str">
        <f>'Customer_Master'!G103</f>
        <v>Valid</v>
      </c>
      <c r="E103" t="str">
        <f>'Customer_Master'!I103</f>
        <v>Valid</v>
      </c>
      <c r="F103" t="str">
        <f>'Customer_Master'!X103</f>
        <v>Complete</v>
      </c>
      <c r="G103">
        <f>'Customer_Master'!Y103</f>
        <v>75</v>
      </c>
    </row>
    <row r="104" spans="1:7" x14ac:dyDescent="0.25">
      <c r="A104" s="1" t="str">
        <f>'Customer_Master'!A104</f>
        <v>CUST-02823</v>
      </c>
      <c r="B104" s="1" t="str">
        <f>'Customer_Master'!D104</f>
        <v>Samuel Brown</v>
      </c>
      <c r="C104" s="1" t="str">
        <f>'Customer_Master'!E104</f>
        <v>Gridtech</v>
      </c>
      <c r="D104" t="str">
        <f>'Customer_Master'!G104</f>
        <v>Valid</v>
      </c>
      <c r="E104" t="str">
        <f>'Customer_Master'!I104</f>
        <v>Valid</v>
      </c>
      <c r="F104" t="str">
        <f>'Customer_Master'!X104</f>
        <v>Complete</v>
      </c>
      <c r="G104">
        <f>'Customer_Master'!Y104</f>
        <v>100</v>
      </c>
    </row>
    <row r="105" spans="1:7" x14ac:dyDescent="0.25">
      <c r="A105" s="1" t="str">
        <f>'Customer_Master'!A105</f>
        <v>CUST-02069</v>
      </c>
      <c r="B105" s="1" t="str">
        <f>'Customer_Master'!D105</f>
        <v>Obinna Khan</v>
      </c>
      <c r="C105" s="1" t="str">
        <f>'Customer_Master'!E105</f>
        <v>Zenlogic</v>
      </c>
      <c r="D105" t="str">
        <f>'Customer_Master'!G105</f>
        <v>Valid</v>
      </c>
      <c r="E105" t="str">
        <f>'Customer_Master'!I105</f>
        <v>Valid</v>
      </c>
      <c r="F105" t="str">
        <f>'Customer_Master'!X105</f>
        <v>Complete</v>
      </c>
      <c r="G105">
        <f>'Customer_Master'!Y105</f>
        <v>100</v>
      </c>
    </row>
    <row r="106" spans="1:7" x14ac:dyDescent="0.25">
      <c r="A106" s="1" t="str">
        <f>'Customer_Master'!A106</f>
        <v>CUST-01922</v>
      </c>
      <c r="B106" s="1" t="str">
        <f>'Customer_Master'!D106</f>
        <v>Grace Smith</v>
      </c>
      <c r="C106" s="1" t="str">
        <f>'Customer_Master'!E106</f>
        <v>Vertexhealth Ltd</v>
      </c>
      <c r="D106" t="str">
        <f>'Customer_Master'!G106</f>
        <v>Valid</v>
      </c>
      <c r="E106" t="str">
        <f>'Customer_Master'!I106</f>
        <v>Valid</v>
      </c>
      <c r="F106" t="str">
        <f>'Customer_Master'!X106</f>
        <v>Complete</v>
      </c>
      <c r="G106">
        <f>'Customer_Master'!Y106</f>
        <v>100</v>
      </c>
    </row>
    <row r="107" spans="1:7" x14ac:dyDescent="0.25">
      <c r="A107" s="1" t="str">
        <f>'Customer_Master'!A107</f>
        <v>CUST-03699</v>
      </c>
      <c r="B107" s="1" t="str">
        <f>'Customer_Master'!D107</f>
        <v>Funmi Musa</v>
      </c>
      <c r="C107" s="1" t="str">
        <f>'Customer_Master'!E107</f>
        <v>Wave</v>
      </c>
      <c r="D107" t="str">
        <f>'Customer_Master'!G107</f>
        <v>Valid</v>
      </c>
      <c r="E107" t="str">
        <f>'Customer_Master'!I107</f>
        <v>Valid</v>
      </c>
      <c r="F107" t="str">
        <f>'Customer_Master'!X107</f>
        <v>Complete</v>
      </c>
      <c r="G107">
        <f>'Customer_Master'!Y107</f>
        <v>100</v>
      </c>
    </row>
    <row r="108" spans="1:7" x14ac:dyDescent="0.25">
      <c r="A108" s="1" t="str">
        <f>'Customer_Master'!A108</f>
        <v>CUST-03889</v>
      </c>
      <c r="B108" s="1" t="str">
        <f>'Customer_Master'!D108</f>
        <v>Kelechi Obi</v>
      </c>
      <c r="C108" s="1" t="str">
        <f>'Customer_Master'!E108</f>
        <v>Vaultlabs Gmbh</v>
      </c>
      <c r="D108" t="str">
        <f>'Customer_Master'!G108</f>
        <v>Valid</v>
      </c>
      <c r="E108" t="str">
        <f>'Customer_Master'!I108</f>
        <v>Valid</v>
      </c>
      <c r="F108" t="str">
        <f>'Customer_Master'!X108</f>
        <v>Complete</v>
      </c>
      <c r="G108">
        <f>'Customer_Master'!Y108</f>
        <v>100</v>
      </c>
    </row>
    <row r="109" spans="1:7" x14ac:dyDescent="0.25">
      <c r="A109" s="1" t="str">
        <f>'Customer_Master'!A109</f>
        <v>CUST-01471</v>
      </c>
      <c r="B109" s="1" t="str">
        <f>'Customer_Master'!D109</f>
        <v>Kamau Okafor</v>
      </c>
      <c r="C109" s="1" t="str">
        <f>'Customer_Master'!E109</f>
        <v>Konga</v>
      </c>
      <c r="D109" t="str">
        <f>'Customer_Master'!G109</f>
        <v>Valid</v>
      </c>
      <c r="E109" t="str">
        <f>'Customer_Master'!I109</f>
        <v>Valid</v>
      </c>
      <c r="F109" t="str">
        <f>'Customer_Master'!X109</f>
        <v>Complete</v>
      </c>
      <c r="G109">
        <f>'Customer_Master'!Y109</f>
        <v>75</v>
      </c>
    </row>
    <row r="110" spans="1:7" x14ac:dyDescent="0.25">
      <c r="A110" s="1" t="str">
        <f>'Customer_Master'!A110</f>
        <v>CUST-04743</v>
      </c>
      <c r="B110" s="1" t="str">
        <f>'Customer_Master'!D110</f>
        <v>Aliyu Ugwu</v>
      </c>
      <c r="C110" s="1" t="str">
        <f>'Customer_Master'!E110</f>
        <v>Zendigital Plc</v>
      </c>
      <c r="D110" t="str">
        <f>'Customer_Master'!G110</f>
        <v>Valid</v>
      </c>
      <c r="E110" t="str">
        <f>'Customer_Master'!I110</f>
        <v>Valid</v>
      </c>
      <c r="F110" t="str">
        <f>'Customer_Master'!X110</f>
        <v>Complete</v>
      </c>
      <c r="G110">
        <f>'Customer_Master'!Y110</f>
        <v>75</v>
      </c>
    </row>
    <row r="111" spans="1:7" x14ac:dyDescent="0.25">
      <c r="A111" s="1" t="str">
        <f>'Customer_Master'!A111</f>
        <v>CUST-01935</v>
      </c>
      <c r="B111" s="1" t="str">
        <f>'Customer_Master'!D111</f>
        <v>Kamau Okafor</v>
      </c>
      <c r="C111" s="1" t="str">
        <f>'Customer_Master'!E111</f>
        <v>Apexsoft</v>
      </c>
      <c r="D111" t="str">
        <f>'Customer_Master'!G111</f>
        <v>Valid</v>
      </c>
      <c r="E111" t="str">
        <f>'Customer_Master'!I111</f>
        <v>Invalid</v>
      </c>
      <c r="F111" t="str">
        <f>'Customer_Master'!X111</f>
        <v>Complete</v>
      </c>
      <c r="G111">
        <f>'Customer_Master'!Y111</f>
        <v>80</v>
      </c>
    </row>
    <row r="112" spans="1:7" x14ac:dyDescent="0.25">
      <c r="A112" s="1" t="str">
        <f>'Customer_Master'!A112</f>
        <v>CUST-04381</v>
      </c>
      <c r="B112" s="1" t="str">
        <f>'Customer_Master'!D112</f>
        <v>Emeka Dlamini</v>
      </c>
      <c r="C112" s="1" t="str">
        <f>'Customer_Master'!E112</f>
        <v>Orbitdigital</v>
      </c>
      <c r="D112" t="str">
        <f>'Customer_Master'!G112</f>
        <v>Valid</v>
      </c>
      <c r="E112" t="str">
        <f>'Customer_Master'!I112</f>
        <v>Valid</v>
      </c>
      <c r="F112" t="str">
        <f>'Customer_Master'!X112</f>
        <v>Complete</v>
      </c>
      <c r="G112">
        <f>'Customer_Master'!Y112</f>
        <v>100</v>
      </c>
    </row>
    <row r="113" spans="1:7" x14ac:dyDescent="0.25">
      <c r="A113" s="1" t="str">
        <f>'Customer_Master'!A113</f>
        <v>CUST-00272</v>
      </c>
      <c r="B113" s="1" t="str">
        <f>'Customer_Master'!D113</f>
        <v>Kunle Patel</v>
      </c>
      <c r="C113" s="1" t="str">
        <f>'Customer_Master'!E113</f>
        <v>Vaultlogic Gmbh</v>
      </c>
      <c r="D113" t="str">
        <f>'Customer_Master'!G113</f>
        <v>Valid</v>
      </c>
      <c r="E113" t="str">
        <f>'Customer_Master'!I113</f>
        <v>Valid</v>
      </c>
      <c r="F113" t="str">
        <f>'Customer_Master'!X113</f>
        <v>Complete</v>
      </c>
      <c r="G113">
        <f>'Customer_Master'!Y113</f>
        <v>100</v>
      </c>
    </row>
    <row r="114" spans="1:7" x14ac:dyDescent="0.25">
      <c r="A114" s="1" t="str">
        <f>'Customer_Master'!A114</f>
        <v>CUST-02245</v>
      </c>
      <c r="B114" s="1" t="str">
        <f>'Customer_Master'!D114</f>
        <v>Fatima Patel</v>
      </c>
      <c r="C114" s="1" t="str">
        <f>'Customer_Master'!E114</f>
        <v>Dangote Industries</v>
      </c>
      <c r="D114" t="str">
        <f>'Customer_Master'!G114</f>
        <v>Valid</v>
      </c>
      <c r="E114" t="str">
        <f>'Customer_Master'!I114</f>
        <v>Invalid</v>
      </c>
      <c r="F114" t="str">
        <f>'Customer_Master'!X114</f>
        <v>Complete</v>
      </c>
      <c r="G114">
        <f>'Customer_Master'!Y114</f>
        <v>80</v>
      </c>
    </row>
    <row r="115" spans="1:7" x14ac:dyDescent="0.25">
      <c r="A115" s="1" t="str">
        <f>'Customer_Master'!A115</f>
        <v>CUST-01808</v>
      </c>
      <c r="B115" s="1" t="str">
        <f>'Customer_Master'!D115</f>
        <v>Njeri Nwosu</v>
      </c>
      <c r="C115" s="1" t="str">
        <f>'Customer_Master'!E115</f>
        <v>Cloudsoft</v>
      </c>
      <c r="D115" t="str">
        <f>'Customer_Master'!G115</f>
        <v>Valid</v>
      </c>
      <c r="E115" t="str">
        <f>'Customer_Master'!I115</f>
        <v>Valid</v>
      </c>
      <c r="F115" t="str">
        <f>'Customer_Master'!X115</f>
        <v>Complete</v>
      </c>
      <c r="G115">
        <f>'Customer_Master'!Y115</f>
        <v>100</v>
      </c>
    </row>
    <row r="116" spans="1:7" x14ac:dyDescent="0.25">
      <c r="A116" s="1" t="str">
        <f>'Customer_Master'!A116</f>
        <v>CUST-03989</v>
      </c>
      <c r="B116" s="1" t="str">
        <f>'Customer_Master'!D116</f>
        <v>Simi Hassan</v>
      </c>
      <c r="C116" s="1" t="str">
        <f>'Customer_Master'!E116</f>
        <v>Primedigital</v>
      </c>
      <c r="D116" t="str">
        <f>'Customer_Master'!G116</f>
        <v>Valid</v>
      </c>
      <c r="E116" t="str">
        <f>'Customer_Master'!I116</f>
        <v>Valid</v>
      </c>
      <c r="F116" t="str">
        <f>'Customer_Master'!X116</f>
        <v>Complete</v>
      </c>
      <c r="G116">
        <f>'Customer_Master'!Y116</f>
        <v>100</v>
      </c>
    </row>
    <row r="117" spans="1:7" x14ac:dyDescent="0.25">
      <c r="A117" s="1" t="str">
        <f>'Customer_Master'!A117</f>
        <v>CUST-02408</v>
      </c>
      <c r="B117" s="1" t="str">
        <f>'Customer_Master'!D117</f>
        <v>Maryam Khan</v>
      </c>
      <c r="C117" s="1" t="str">
        <f>'Customer_Master'!E117</f>
        <v>Flour Mills Of Nigeria</v>
      </c>
      <c r="D117" t="str">
        <f>'Customer_Master'!G117</f>
        <v>Valid</v>
      </c>
      <c r="E117" t="str">
        <f>'Customer_Master'!I117</f>
        <v>Valid</v>
      </c>
      <c r="F117" t="str">
        <f>'Customer_Master'!X117</f>
        <v>Complete</v>
      </c>
      <c r="G117">
        <f>'Customer_Master'!Y117</f>
        <v>100</v>
      </c>
    </row>
    <row r="118" spans="1:7" x14ac:dyDescent="0.25">
      <c r="A118" s="1" t="str">
        <f>'Customer_Master'!A118</f>
        <v>CUST-01477</v>
      </c>
      <c r="B118" s="1" t="str">
        <f>'Customer_Master'!D118</f>
        <v>Aliyu</v>
      </c>
      <c r="C118" s="1" t="str">
        <f>'Customer_Master'!E118</f>
        <v>Paycapital</v>
      </c>
      <c r="D118" t="str">
        <f>'Customer_Master'!G118</f>
        <v>Valid</v>
      </c>
      <c r="E118" t="str">
        <f>'Customer_Master'!I118</f>
        <v>Valid</v>
      </c>
      <c r="F118" t="str">
        <f>'Customer_Master'!X118</f>
        <v>Incomplete</v>
      </c>
      <c r="G118">
        <f>'Customer_Master'!Y118</f>
        <v>60</v>
      </c>
    </row>
    <row r="119" spans="1:7" x14ac:dyDescent="0.25">
      <c r="A119" s="1" t="str">
        <f>'Customer_Master'!A119</f>
        <v>CUST-03345</v>
      </c>
      <c r="B119" s="1" t="str">
        <f>'Customer_Master'!D119</f>
        <v>Amina Balogun</v>
      </c>
      <c r="C119" s="1" t="str">
        <f>'Customer_Master'!E119</f>
        <v>Fluxai Ltd</v>
      </c>
      <c r="D119" t="str">
        <f>'Customer_Master'!G119</f>
        <v>Valid</v>
      </c>
      <c r="E119" t="str">
        <f>'Customer_Master'!I119</f>
        <v>Valid</v>
      </c>
      <c r="F119" t="str">
        <f>'Customer_Master'!X119</f>
        <v>Complete</v>
      </c>
      <c r="G119">
        <f>'Customer_Master'!Y119</f>
        <v>75</v>
      </c>
    </row>
    <row r="120" spans="1:7" x14ac:dyDescent="0.25">
      <c r="A120" s="1" t="str">
        <f>'Customer_Master'!A120</f>
        <v>CUST-04007</v>
      </c>
      <c r="B120" s="1" t="str">
        <f>'Customer_Master'!D120</f>
        <v>Nomvula Murphy</v>
      </c>
      <c r="C120" s="1" t="str">
        <f>'Customer_Master'!E120</f>
        <v>Leadfinance Ltd</v>
      </c>
      <c r="D120" t="str">
        <f>'Customer_Master'!G120</f>
        <v>Valid</v>
      </c>
      <c r="E120" t="str">
        <f>'Customer_Master'!I120</f>
        <v>Valid</v>
      </c>
      <c r="F120" t="str">
        <f>'Customer_Master'!X120</f>
        <v>Complete</v>
      </c>
      <c r="G120">
        <f>'Customer_Master'!Y120</f>
        <v>100</v>
      </c>
    </row>
    <row r="121" spans="1:7" x14ac:dyDescent="0.25">
      <c r="A121" s="1" t="str">
        <f>'Customer_Master'!A121</f>
        <v>CUST-03523</v>
      </c>
      <c r="B121" s="1" t="str">
        <f>'Customer_Master'!D121</f>
        <v>James Akinola</v>
      </c>
      <c r="C121" s="1" t="str">
        <f>'Customer_Master'!E121</f>
        <v>Bua Foods</v>
      </c>
      <c r="D121" t="str">
        <f>'Customer_Master'!G121</f>
        <v>Invalid</v>
      </c>
      <c r="E121" t="str">
        <f>'Customer_Master'!I121</f>
        <v>Valid</v>
      </c>
      <c r="F121" t="str">
        <f>'Customer_Master'!X121</f>
        <v>Complete</v>
      </c>
      <c r="G121">
        <f>'Customer_Master'!Y121</f>
        <v>70</v>
      </c>
    </row>
    <row r="122" spans="1:7" x14ac:dyDescent="0.25">
      <c r="A122" s="1" t="str">
        <f>'Customer_Master'!A122</f>
        <v>CUST-02684</v>
      </c>
      <c r="B122" s="1" t="str">
        <f>'Customer_Master'!D122</f>
        <v>Mercy Diallo</v>
      </c>
      <c r="C122" s="1" t="str">
        <f>'Customer_Master'!E122</f>
        <v>Cellulant</v>
      </c>
      <c r="D122" t="str">
        <f>'Customer_Master'!G122</f>
        <v>Valid</v>
      </c>
      <c r="E122" t="str">
        <f>'Customer_Master'!I122</f>
        <v>Valid</v>
      </c>
      <c r="F122" t="str">
        <f>'Customer_Master'!X122</f>
        <v>Complete</v>
      </c>
      <c r="G122">
        <f>'Customer_Master'!Y122</f>
        <v>100</v>
      </c>
    </row>
    <row r="123" spans="1:7" x14ac:dyDescent="0.25">
      <c r="A123" s="1" t="str">
        <f>'Customer_Master'!A123</f>
        <v>CUST-01489</v>
      </c>
      <c r="B123" s="1" t="str">
        <f>'Customer_Master'!D123</f>
        <v>Laura Obi</v>
      </c>
      <c r="C123" s="1" t="str">
        <f>'Customer_Master'!E123</f>
        <v>Novasoft</v>
      </c>
      <c r="D123" t="str">
        <f>'Customer_Master'!G123</f>
        <v>Invalid</v>
      </c>
      <c r="E123" t="str">
        <f>'Customer_Master'!I123</f>
        <v>Valid</v>
      </c>
      <c r="F123" t="str">
        <f>'Customer_Master'!X123</f>
        <v>Complete</v>
      </c>
      <c r="G123">
        <f>'Customer_Master'!Y123</f>
        <v>70</v>
      </c>
    </row>
    <row r="124" spans="1:7" x14ac:dyDescent="0.25">
      <c r="A124" s="1" t="str">
        <f>'Customer_Master'!A124</f>
        <v>CUST-02290</v>
      </c>
      <c r="B124" s="1" t="str">
        <f>'Customer_Master'!D124</f>
        <v>Thomas Khan</v>
      </c>
      <c r="C124" s="1" t="str">
        <f>'Customer_Master'!E124</f>
        <v>Cowrywise</v>
      </c>
      <c r="D124" t="str">
        <f>'Customer_Master'!G124</f>
        <v>Valid</v>
      </c>
      <c r="E124" t="str">
        <f>'Customer_Master'!I124</f>
        <v>Valid</v>
      </c>
      <c r="F124" t="str">
        <f>'Customer_Master'!X124</f>
        <v>Complete</v>
      </c>
      <c r="G124">
        <f>'Customer_Master'!Y124</f>
        <v>75</v>
      </c>
    </row>
    <row r="125" spans="1:7" x14ac:dyDescent="0.25">
      <c r="A125" s="1" t="str">
        <f>'Customer_Master'!A125</f>
        <v>CUST-05045</v>
      </c>
      <c r="B125" s="1" t="str">
        <f>'Customer_Master'!D125</f>
        <v>Kemi Mwangi</v>
      </c>
      <c r="C125" s="1" t="str">
        <f>'Customer_Master'!E125</f>
        <v>Zencapital Inc</v>
      </c>
      <c r="D125" t="str">
        <f>'Customer_Master'!G125</f>
        <v>Valid</v>
      </c>
      <c r="E125" t="str">
        <f>'Customer_Master'!I125</f>
        <v>Valid</v>
      </c>
      <c r="F125" t="str">
        <f>'Customer_Master'!X125</f>
        <v>Complete</v>
      </c>
      <c r="G125">
        <f>'Customer_Master'!Y125</f>
        <v>75</v>
      </c>
    </row>
    <row r="126" spans="1:7" x14ac:dyDescent="0.25">
      <c r="A126" s="1" t="str">
        <f>'Customer_Master'!A126</f>
        <v>CUST-04513</v>
      </c>
      <c r="B126" s="1" t="str">
        <f>'Customer_Master'!D126</f>
        <v>Ogundimu</v>
      </c>
      <c r="C126" s="1" t="str">
        <f>'Customer_Master'!E126</f>
        <v>Teamapt</v>
      </c>
      <c r="D126" t="str">
        <f>'Customer_Master'!G126</f>
        <v>Valid</v>
      </c>
      <c r="E126" t="str">
        <f>'Customer_Master'!I126</f>
        <v>Valid</v>
      </c>
      <c r="F126" t="str">
        <f>'Customer_Master'!X126</f>
        <v>Incomplete</v>
      </c>
      <c r="G126">
        <f>'Customer_Master'!Y126</f>
        <v>60</v>
      </c>
    </row>
    <row r="127" spans="1:7" x14ac:dyDescent="0.25">
      <c r="A127" s="1" t="str">
        <f>'Customer_Master'!A127</f>
        <v>CUST-04974</v>
      </c>
      <c r="B127" s="1" t="str">
        <f>'Customer_Master'!D127</f>
        <v>Anke Nwosu</v>
      </c>
      <c r="C127" s="1" t="str">
        <f>'Customer_Master'!E127</f>
        <v>Quantafinance</v>
      </c>
      <c r="D127" t="str">
        <f>'Customer_Master'!G127</f>
        <v>Valid</v>
      </c>
      <c r="E127" t="str">
        <f>'Customer_Master'!I127</f>
        <v>Valid</v>
      </c>
      <c r="F127" t="str">
        <f>'Customer_Master'!X127</f>
        <v>Complete</v>
      </c>
      <c r="G127">
        <f>'Customer_Master'!Y127</f>
        <v>100</v>
      </c>
    </row>
    <row r="128" spans="1:7" x14ac:dyDescent="0.25">
      <c r="A128" s="1" t="str">
        <f>'Customer_Master'!A128</f>
        <v>CUST-00755</v>
      </c>
      <c r="B128" s="1" t="str">
        <f>'Customer_Master'!D128</f>
        <v>Kamau Nwachukwu</v>
      </c>
      <c r="C128" s="1" t="str">
        <f>'Customer_Master'!E128</f>
        <v>Lumensoft</v>
      </c>
      <c r="D128" t="str">
        <f>'Customer_Master'!G128</f>
        <v>Valid</v>
      </c>
      <c r="E128" t="str">
        <f>'Customer_Master'!I128</f>
        <v>Valid</v>
      </c>
      <c r="F128" t="str">
        <f>'Customer_Master'!X128</f>
        <v>Complete</v>
      </c>
      <c r="G128">
        <f>'Customer_Master'!Y128</f>
        <v>100</v>
      </c>
    </row>
    <row r="129" spans="1:7" x14ac:dyDescent="0.25">
      <c r="A129" s="1" t="str">
        <f>'Customer_Master'!A129</f>
        <v>CUST-00775</v>
      </c>
      <c r="B129" s="1" t="str">
        <f>'Customer_Master'!D129</f>
        <v>Wanjala Al-Farsi</v>
      </c>
      <c r="C129" s="1" t="str">
        <f>'Customer_Master'!E129</f>
        <v>Wave</v>
      </c>
      <c r="D129" t="str">
        <f>'Customer_Master'!G129</f>
        <v>Valid</v>
      </c>
      <c r="E129" t="str">
        <f>'Customer_Master'!I129</f>
        <v>Valid</v>
      </c>
      <c r="F129" t="str">
        <f>'Customer_Master'!X129</f>
        <v>Complete</v>
      </c>
      <c r="G129">
        <f>'Customer_Master'!Y129</f>
        <v>75</v>
      </c>
    </row>
    <row r="130" spans="1:7" x14ac:dyDescent="0.25">
      <c r="A130" s="1" t="str">
        <f>'Customer_Master'!A130</f>
        <v>CUST-00473</v>
      </c>
      <c r="B130" s="1" t="str">
        <f>'Customer_Master'!D130</f>
        <v>Matthew Okorie</v>
      </c>
      <c r="C130" s="1" t="str">
        <f>'Customer_Master'!E130</f>
        <v>Zendigital Llc</v>
      </c>
      <c r="D130" t="str">
        <f>'Customer_Master'!G130</f>
        <v>Valid</v>
      </c>
      <c r="E130" t="str">
        <f>'Customer_Master'!I130</f>
        <v>Valid</v>
      </c>
      <c r="F130" t="str">
        <f>'Customer_Master'!X130</f>
        <v>Complete</v>
      </c>
      <c r="G130">
        <f>'Customer_Master'!Y130</f>
        <v>100</v>
      </c>
    </row>
    <row r="131" spans="1:7" x14ac:dyDescent="0.25">
      <c r="A131" s="1" t="str">
        <f>'Customer_Master'!A131</f>
        <v>CUST-03444</v>
      </c>
      <c r="B131" s="1" t="str">
        <f>'Customer_Master'!D131</f>
        <v>Ahmed Okafor</v>
      </c>
      <c r="C131" s="1" t="str">
        <f>'Customer_Master'!E131</f>
        <v>Apexnetworks</v>
      </c>
      <c r="D131" t="str">
        <f>'Customer_Master'!G131</f>
        <v>Valid</v>
      </c>
      <c r="E131" t="str">
        <f>'Customer_Master'!I131</f>
        <v>Valid</v>
      </c>
      <c r="F131" t="str">
        <f>'Customer_Master'!X131</f>
        <v>Complete</v>
      </c>
      <c r="G131">
        <f>'Customer_Master'!Y131</f>
        <v>75</v>
      </c>
    </row>
    <row r="132" spans="1:7" x14ac:dyDescent="0.25">
      <c r="A132" s="1" t="str">
        <f>'Customer_Master'!A132</f>
        <v>CUST-00837</v>
      </c>
      <c r="B132" s="1" t="str">
        <f>'Customer_Master'!D132</f>
        <v>Kemi Abubakar</v>
      </c>
      <c r="C132" s="1" t="str">
        <f>'Customer_Master'!E132</f>
        <v>Carbon</v>
      </c>
      <c r="D132" t="str">
        <f>'Customer_Master'!G132</f>
        <v>Valid</v>
      </c>
      <c r="E132" t="str">
        <f>'Customer_Master'!I132</f>
        <v>Valid</v>
      </c>
      <c r="F132" t="str">
        <f>'Customer_Master'!X132</f>
        <v>Complete</v>
      </c>
      <c r="G132">
        <f>'Customer_Master'!Y132</f>
        <v>100</v>
      </c>
    </row>
    <row r="133" spans="1:7" x14ac:dyDescent="0.25">
      <c r="A133" s="1" t="str">
        <f>'Customer_Master'!A133</f>
        <v>CUST-04386</v>
      </c>
      <c r="B133" s="1" t="str">
        <f>'Customer_Master'!D133</f>
        <v>Fatuma Oladipo</v>
      </c>
      <c r="C133" s="1" t="str">
        <f>'Customer_Master'!E133</f>
        <v>Leadcommerce</v>
      </c>
      <c r="D133" t="str">
        <f>'Customer_Master'!G133</f>
        <v>Valid</v>
      </c>
      <c r="E133" t="str">
        <f>'Customer_Master'!I133</f>
        <v>Valid</v>
      </c>
      <c r="F133" t="str">
        <f>'Customer_Master'!X133</f>
        <v>Complete</v>
      </c>
      <c r="G133">
        <f>'Customer_Master'!Y133</f>
        <v>75</v>
      </c>
    </row>
    <row r="134" spans="1:7" x14ac:dyDescent="0.25">
      <c r="A134" s="1" t="str">
        <f>'Customer_Master'!A134</f>
        <v>CUST-00463</v>
      </c>
      <c r="B134" s="1" t="str">
        <f>'Customer_Master'!D134</f>
        <v>Laura Balogun</v>
      </c>
      <c r="C134" s="1" t="str">
        <f>'Customer_Master'!E134</f>
        <v>Jumia</v>
      </c>
      <c r="D134" t="str">
        <f>'Customer_Master'!G134</f>
        <v>Valid</v>
      </c>
      <c r="E134" t="str">
        <f>'Customer_Master'!I134</f>
        <v>Valid</v>
      </c>
      <c r="F134" t="str">
        <f>'Customer_Master'!X134</f>
        <v>Complete</v>
      </c>
      <c r="G134">
        <f>'Customer_Master'!Y134</f>
        <v>100</v>
      </c>
    </row>
    <row r="135" spans="1:7" x14ac:dyDescent="0.25">
      <c r="A135" s="1" t="str">
        <f>'Customer_Master'!A135</f>
        <v>CUST-03222</v>
      </c>
      <c r="B135" s="1" t="str">
        <f>'Customer_Master'!D135</f>
        <v>Kelechi Nwachukwu</v>
      </c>
      <c r="C135" s="1" t="str">
        <f>'Customer_Master'!E135</f>
        <v>Datalogic Ltd</v>
      </c>
      <c r="D135" t="str">
        <f>'Customer_Master'!G135</f>
        <v>Valid</v>
      </c>
      <c r="E135" t="str">
        <f>'Customer_Master'!I135</f>
        <v>Valid</v>
      </c>
      <c r="F135" t="str">
        <f>'Customer_Master'!X135</f>
        <v>Complete</v>
      </c>
      <c r="G135">
        <f>'Customer_Master'!Y135</f>
        <v>100</v>
      </c>
    </row>
    <row r="136" spans="1:7" x14ac:dyDescent="0.25">
      <c r="A136" s="1" t="str">
        <f>'Customer_Master'!A136</f>
        <v>CUST-03401</v>
      </c>
      <c r="B136" s="1" t="str">
        <f>'Customer_Master'!D136</f>
        <v>Kamau Khan</v>
      </c>
      <c r="C136" s="1" t="str">
        <f>'Customer_Master'!E136</f>
        <v>Not Available</v>
      </c>
      <c r="D136" t="str">
        <f>'Customer_Master'!G136</f>
        <v>Valid</v>
      </c>
      <c r="E136" t="str">
        <f>'Customer_Master'!I136</f>
        <v>Valid</v>
      </c>
      <c r="F136" t="str">
        <f>'Customer_Master'!X136</f>
        <v>Incomplete</v>
      </c>
      <c r="G136">
        <f>'Customer_Master'!Y136</f>
        <v>60</v>
      </c>
    </row>
    <row r="137" spans="1:7" x14ac:dyDescent="0.25">
      <c r="A137" s="1" t="str">
        <f>'Customer_Master'!A137</f>
        <v>CUST-03904</v>
      </c>
      <c r="B137" s="1" t="str">
        <f>'Customer_Master'!D137</f>
        <v>Sarah Aliyu</v>
      </c>
      <c r="C137" s="1" t="str">
        <f>'Customer_Master'!E137</f>
        <v>Flutterwave</v>
      </c>
      <c r="D137" t="str">
        <f>'Customer_Master'!G137</f>
        <v>Valid</v>
      </c>
      <c r="E137" t="str">
        <f>'Customer_Master'!I137</f>
        <v>Valid</v>
      </c>
      <c r="F137" t="str">
        <f>'Customer_Master'!X137</f>
        <v>Complete</v>
      </c>
      <c r="G137">
        <f>'Customer_Master'!Y137</f>
        <v>100</v>
      </c>
    </row>
    <row r="138" spans="1:7" x14ac:dyDescent="0.25">
      <c r="A138" s="1" t="str">
        <f>'Customer_Master'!A138</f>
        <v>CUST-01977</v>
      </c>
      <c r="B138" s="1" t="str">
        <f>'Customer_Master'!D138</f>
        <v>Bello</v>
      </c>
      <c r="C138" s="1" t="str">
        <f>'Customer_Master'!E138</f>
        <v>Fluxworks Gmbh</v>
      </c>
      <c r="D138" t="str">
        <f>'Customer_Master'!G138</f>
        <v>Valid</v>
      </c>
      <c r="E138" t="str">
        <f>'Customer_Master'!I138</f>
        <v>Valid</v>
      </c>
      <c r="F138" t="str">
        <f>'Customer_Master'!X138</f>
        <v>Incomplete</v>
      </c>
      <c r="G138">
        <f>'Customer_Master'!Y138</f>
        <v>60</v>
      </c>
    </row>
    <row r="139" spans="1:7" x14ac:dyDescent="0.25">
      <c r="A139" s="1" t="str">
        <f>'Customer_Master'!A139</f>
        <v>CUST-02218</v>
      </c>
      <c r="B139" s="1" t="str">
        <f>'Customer_Master'!D139</f>
        <v>Ikechukwu Otieno</v>
      </c>
      <c r="C139" s="1" t="str">
        <f>'Customer_Master'!E139</f>
        <v>Primeai Inc</v>
      </c>
      <c r="D139" t="str">
        <f>'Customer_Master'!G139</f>
        <v>Valid</v>
      </c>
      <c r="E139" t="str">
        <f>'Customer_Master'!I139</f>
        <v>Valid</v>
      </c>
      <c r="F139" t="str">
        <f>'Customer_Master'!X139</f>
        <v>Complete</v>
      </c>
      <c r="G139">
        <f>'Customer_Master'!Y139</f>
        <v>100</v>
      </c>
    </row>
    <row r="140" spans="1:7" x14ac:dyDescent="0.25">
      <c r="A140" s="1" t="str">
        <f>'Customer_Master'!A140</f>
        <v>CUST-01535</v>
      </c>
      <c r="B140" s="1" t="str">
        <f>'Customer_Master'!D140</f>
        <v>Amaka Traore</v>
      </c>
      <c r="C140" s="1" t="str">
        <f>'Customer_Master'!E140</f>
        <v>Apexlogic</v>
      </c>
      <c r="D140" t="str">
        <f>'Customer_Master'!G140</f>
        <v>Valid</v>
      </c>
      <c r="E140" t="str">
        <f>'Customer_Master'!I140</f>
        <v>Valid</v>
      </c>
      <c r="F140" t="str">
        <f>'Customer_Master'!X140</f>
        <v>Complete</v>
      </c>
      <c r="G140">
        <f>'Customer_Master'!Y140</f>
        <v>100</v>
      </c>
    </row>
    <row r="141" spans="1:7" x14ac:dyDescent="0.25">
      <c r="A141" s="1" t="str">
        <f>'Customer_Master'!A141</f>
        <v>CUST-01584</v>
      </c>
      <c r="B141" s="1" t="str">
        <f>'Customer_Master'!D141</f>
        <v>Obinna Botha</v>
      </c>
      <c r="C141" s="1" t="str">
        <f>'Customer_Master'!E141</f>
        <v>Hivenetworks Gmbh</v>
      </c>
      <c r="D141" t="str">
        <f>'Customer_Master'!G141</f>
        <v>Invalid</v>
      </c>
      <c r="E141" t="str">
        <f>'Customer_Master'!I141</f>
        <v>Valid</v>
      </c>
      <c r="F141" t="str">
        <f>'Customer_Master'!X141</f>
        <v>Complete</v>
      </c>
      <c r="G141">
        <f>'Customer_Master'!Y141</f>
        <v>70</v>
      </c>
    </row>
    <row r="142" spans="1:7" x14ac:dyDescent="0.25">
      <c r="A142" s="1" t="str">
        <f>'Customer_Master'!A142</f>
        <v>CUST-04389</v>
      </c>
      <c r="B142" s="1" t="str">
        <f>'Customer_Master'!D142</f>
        <v>Chizoba Kamau</v>
      </c>
      <c r="C142" s="1" t="str">
        <f>'Customer_Master'!E142</f>
        <v>Vertexcapital</v>
      </c>
      <c r="D142" t="str">
        <f>'Customer_Master'!G142</f>
        <v>Valid</v>
      </c>
      <c r="E142" t="str">
        <f>'Customer_Master'!I142</f>
        <v>Valid</v>
      </c>
      <c r="F142" t="str">
        <f>'Customer_Master'!X142</f>
        <v>Complete</v>
      </c>
      <c r="G142">
        <f>'Customer_Master'!Y142</f>
        <v>100</v>
      </c>
    </row>
    <row r="143" spans="1:7" x14ac:dyDescent="0.25">
      <c r="A143" s="1" t="str">
        <f>'Customer_Master'!A143</f>
        <v>CUST-02357</v>
      </c>
      <c r="B143" s="1" t="str">
        <f>'Customer_Master'!D143</f>
        <v>Tosin Okorie</v>
      </c>
      <c r="C143" s="1" t="str">
        <f>'Customer_Master'!E143</f>
        <v>Heliologic Ltd</v>
      </c>
      <c r="D143" t="str">
        <f>'Customer_Master'!G143</f>
        <v>Valid</v>
      </c>
      <c r="E143" t="str">
        <f>'Customer_Master'!I143</f>
        <v>Valid</v>
      </c>
      <c r="F143" t="str">
        <f>'Customer_Master'!X143</f>
        <v>Complete</v>
      </c>
      <c r="G143">
        <f>'Customer_Master'!Y143</f>
        <v>100</v>
      </c>
    </row>
    <row r="144" spans="1:7" x14ac:dyDescent="0.25">
      <c r="A144" s="1" t="str">
        <f>'Customer_Master'!A144</f>
        <v>CUST-04064</v>
      </c>
      <c r="B144" s="1" t="str">
        <f>'Customer_Master'!D144</f>
        <v>Abdullahi Mohammed</v>
      </c>
      <c r="C144" s="1" t="str">
        <f>'Customer_Master'!E144</f>
        <v>Apexfinance Ltd</v>
      </c>
      <c r="D144" t="str">
        <f>'Customer_Master'!G144</f>
        <v>Valid</v>
      </c>
      <c r="E144" t="str">
        <f>'Customer_Master'!I144</f>
        <v>Valid</v>
      </c>
      <c r="F144" t="str">
        <f>'Customer_Master'!X144</f>
        <v>Complete</v>
      </c>
      <c r="G144">
        <f>'Customer_Master'!Y144</f>
        <v>100</v>
      </c>
    </row>
    <row r="145" spans="1:7" x14ac:dyDescent="0.25">
      <c r="A145" s="1" t="str">
        <f>'Customer_Master'!A145</f>
        <v>CUST-02313</v>
      </c>
      <c r="B145" s="1" t="str">
        <f>'Customer_Master'!D145</f>
        <v>Chizoba Ugwu</v>
      </c>
      <c r="C145" s="1" t="str">
        <f>'Customer_Master'!E145</f>
        <v>Hivetech Ltd</v>
      </c>
      <c r="D145" t="str">
        <f>'Customer_Master'!G145</f>
        <v>Valid</v>
      </c>
      <c r="E145" t="str">
        <f>'Customer_Master'!I145</f>
        <v>Valid</v>
      </c>
      <c r="F145" t="str">
        <f>'Customer_Master'!X145</f>
        <v>Complete</v>
      </c>
      <c r="G145">
        <f>'Customer_Master'!Y145</f>
        <v>100</v>
      </c>
    </row>
    <row r="146" spans="1:7" x14ac:dyDescent="0.25">
      <c r="A146" s="1" t="str">
        <f>'Customer_Master'!A146</f>
        <v>CUST-02239</v>
      </c>
      <c r="B146" s="1" t="str">
        <f>'Customer_Master'!D146</f>
        <v>Dele Naidoo</v>
      </c>
      <c r="C146" s="1" t="str">
        <f>'Customer_Master'!E146</f>
        <v>Hivesoft</v>
      </c>
      <c r="D146" t="str">
        <f>'Customer_Master'!G146</f>
        <v>Valid</v>
      </c>
      <c r="E146" t="str">
        <f>'Customer_Master'!I146</f>
        <v>Valid</v>
      </c>
      <c r="F146" t="str">
        <f>'Customer_Master'!X146</f>
        <v>Complete</v>
      </c>
      <c r="G146">
        <f>'Customer_Master'!Y146</f>
        <v>100</v>
      </c>
    </row>
    <row r="147" spans="1:7" x14ac:dyDescent="0.25">
      <c r="A147" s="1" t="str">
        <f>'Customer_Master'!A147</f>
        <v>CUST-01614</v>
      </c>
      <c r="B147" s="1" t="str">
        <f>'Customer_Master'!D147</f>
        <v>Abdullahi Oladele</v>
      </c>
      <c r="C147" s="1" t="str">
        <f>'Customer_Master'!E147</f>
        <v>Primehealth Plc</v>
      </c>
      <c r="D147" t="str">
        <f>'Customer_Master'!G147</f>
        <v>Valid</v>
      </c>
      <c r="E147" t="str">
        <f>'Customer_Master'!I147</f>
        <v>Valid</v>
      </c>
      <c r="F147" t="str">
        <f>'Customer_Master'!X147</f>
        <v>Complete</v>
      </c>
      <c r="G147">
        <f>'Customer_Master'!Y147</f>
        <v>100</v>
      </c>
    </row>
    <row r="148" spans="1:7" x14ac:dyDescent="0.25">
      <c r="A148" s="1" t="str">
        <f>'Customer_Master'!A148</f>
        <v>CUST-01013</v>
      </c>
      <c r="B148" s="1" t="str">
        <f>'Customer_Master'!D148</f>
        <v>Emily Obi</v>
      </c>
      <c r="C148" s="1" t="str">
        <f>'Customer_Master'!E148</f>
        <v>Chipper Cash</v>
      </c>
      <c r="D148" t="str">
        <f>'Customer_Master'!G148</f>
        <v>Valid</v>
      </c>
      <c r="E148" t="str">
        <f>'Customer_Master'!I148</f>
        <v>Valid</v>
      </c>
      <c r="F148" t="str">
        <f>'Customer_Master'!X148</f>
        <v>Complete</v>
      </c>
      <c r="G148">
        <f>'Customer_Master'!Y148</f>
        <v>100</v>
      </c>
    </row>
    <row r="149" spans="1:7" x14ac:dyDescent="0.25">
      <c r="A149" s="1" t="str">
        <f>'Customer_Master'!A149</f>
        <v>CUST-01236</v>
      </c>
      <c r="B149" s="1" t="str">
        <f>'Customer_Master'!D149</f>
        <v>Kayode Eze</v>
      </c>
      <c r="C149" s="1" t="str">
        <f>'Customer_Master'!E149</f>
        <v>Chipper Cash</v>
      </c>
      <c r="D149" t="str">
        <f>'Customer_Master'!G149</f>
        <v>Valid</v>
      </c>
      <c r="E149" t="str">
        <f>'Customer_Master'!I149</f>
        <v>Valid</v>
      </c>
      <c r="F149" t="str">
        <f>'Customer_Master'!X149</f>
        <v>Complete</v>
      </c>
      <c r="G149">
        <f>'Customer_Master'!Y149</f>
        <v>75</v>
      </c>
    </row>
    <row r="150" spans="1:7" x14ac:dyDescent="0.25">
      <c r="A150" s="1" t="str">
        <f>'Customer_Master'!A150</f>
        <v>CUST-02817</v>
      </c>
      <c r="B150" s="1" t="str">
        <f>'Customer_Master'!D150</f>
        <v>Nnamdi Taylor</v>
      </c>
      <c r="C150" s="1" t="str">
        <f>'Customer_Master'!E150</f>
        <v>Twiga Foods</v>
      </c>
      <c r="D150" t="str">
        <f>'Customer_Master'!G150</f>
        <v>Valid</v>
      </c>
      <c r="E150" t="str">
        <f>'Customer_Master'!I150</f>
        <v>Valid</v>
      </c>
      <c r="F150" t="str">
        <f>'Customer_Master'!X150</f>
        <v>Complete</v>
      </c>
      <c r="G150">
        <f>'Customer_Master'!Y150</f>
        <v>75</v>
      </c>
    </row>
    <row r="151" spans="1:7" x14ac:dyDescent="0.25">
      <c r="A151" s="1" t="str">
        <f>'Customer_Master'!A151</f>
        <v>CUST-00931</v>
      </c>
      <c r="B151" s="1" t="str">
        <f>'Customer_Master'!D151</f>
        <v>Joy Naidoo</v>
      </c>
      <c r="C151" s="1" t="str">
        <f>'Customer_Master'!E151</f>
        <v>Lumenventures Ltd</v>
      </c>
      <c r="D151" t="str">
        <f>'Customer_Master'!G151</f>
        <v>Valid</v>
      </c>
      <c r="E151" t="str">
        <f>'Customer_Master'!I151</f>
        <v>Valid</v>
      </c>
      <c r="F151" t="str">
        <f>'Customer_Master'!X151</f>
        <v>Complete</v>
      </c>
      <c r="G151">
        <f>'Customer_Master'!Y151</f>
        <v>100</v>
      </c>
    </row>
    <row r="152" spans="1:7" x14ac:dyDescent="0.25">
      <c r="A152" s="1" t="str">
        <f>'Customer_Master'!A152</f>
        <v>CUST-02695</v>
      </c>
      <c r="B152" s="1" t="str">
        <f>'Customer_Master'!D152</f>
        <v>Bello Traore</v>
      </c>
      <c r="C152" s="1" t="str">
        <f>'Customer_Master'!E152</f>
        <v>Pulsefinance Ltd</v>
      </c>
      <c r="D152" t="str">
        <f>'Customer_Master'!G152</f>
        <v>Valid</v>
      </c>
      <c r="E152" t="str">
        <f>'Customer_Master'!I152</f>
        <v>Valid</v>
      </c>
      <c r="F152" t="str">
        <f>'Customer_Master'!X152</f>
        <v>Complete</v>
      </c>
      <c r="G152">
        <f>'Customer_Master'!Y152</f>
        <v>100</v>
      </c>
    </row>
    <row r="153" spans="1:7" x14ac:dyDescent="0.25">
      <c r="A153" s="1" t="str">
        <f>'Customer_Master'!A153</f>
        <v>CUST-02222</v>
      </c>
      <c r="B153" s="1" t="str">
        <f>'Customer_Master'!D153</f>
        <v>Tosin Makinde</v>
      </c>
      <c r="C153" s="1" t="str">
        <f>'Customer_Master'!E153</f>
        <v>Coresolutions</v>
      </c>
      <c r="D153" t="str">
        <f>'Customer_Master'!G153</f>
        <v>Valid</v>
      </c>
      <c r="E153" t="str">
        <f>'Customer_Master'!I153</f>
        <v>Valid</v>
      </c>
      <c r="F153" t="str">
        <f>'Customer_Master'!X153</f>
        <v>Complete</v>
      </c>
      <c r="G153">
        <f>'Customer_Master'!Y153</f>
        <v>100</v>
      </c>
    </row>
    <row r="154" spans="1:7" x14ac:dyDescent="0.25">
      <c r="A154" s="1" t="str">
        <f>'Customer_Master'!A154</f>
        <v>CUST-01176</v>
      </c>
      <c r="B154" s="1" t="str">
        <f>'Customer_Master'!D154</f>
        <v>Femi Ogundimu</v>
      </c>
      <c r="C154" s="1" t="str">
        <f>'Customer_Master'!E154</f>
        <v>Mtn Group</v>
      </c>
      <c r="D154" t="str">
        <f>'Customer_Master'!G154</f>
        <v>Valid</v>
      </c>
      <c r="E154" t="str">
        <f>'Customer_Master'!I154</f>
        <v>Valid</v>
      </c>
      <c r="F154" t="str">
        <f>'Customer_Master'!X154</f>
        <v>Complete</v>
      </c>
      <c r="G154">
        <f>'Customer_Master'!Y154</f>
        <v>100</v>
      </c>
    </row>
    <row r="155" spans="1:7" x14ac:dyDescent="0.25">
      <c r="A155" s="1" t="str">
        <f>'Customer_Master'!A155</f>
        <v>CUST-00204</v>
      </c>
      <c r="B155" s="1" t="str">
        <f>'Customer_Master'!D155</f>
        <v>Anke Abubakar</v>
      </c>
      <c r="C155" s="1" t="str">
        <f>'Customer_Master'!E155</f>
        <v>Primepay</v>
      </c>
      <c r="D155" t="str">
        <f>'Customer_Master'!G155</f>
        <v>Valid</v>
      </c>
      <c r="E155" t="str">
        <f>'Customer_Master'!I155</f>
        <v>Valid</v>
      </c>
      <c r="F155" t="str">
        <f>'Customer_Master'!X155</f>
        <v>Complete</v>
      </c>
      <c r="G155">
        <f>'Customer_Master'!Y155</f>
        <v>100</v>
      </c>
    </row>
    <row r="156" spans="1:7" x14ac:dyDescent="0.25">
      <c r="A156" s="1" t="str">
        <f>'Customer_Master'!A156</f>
        <v>CUST-02051</v>
      </c>
      <c r="B156" s="1" t="str">
        <f>'Customer_Master'!D156</f>
        <v>Njeri Afolabi</v>
      </c>
      <c r="C156" s="1" t="str">
        <f>'Customer_Master'!E156</f>
        <v>Interswitch</v>
      </c>
      <c r="D156" t="str">
        <f>'Customer_Master'!G156</f>
        <v>Valid</v>
      </c>
      <c r="E156" t="str">
        <f>'Customer_Master'!I156</f>
        <v>Valid</v>
      </c>
      <c r="F156" t="str">
        <f>'Customer_Master'!X156</f>
        <v>Complete</v>
      </c>
      <c r="G156">
        <f>'Customer_Master'!Y156</f>
        <v>100</v>
      </c>
    </row>
    <row r="157" spans="1:7" x14ac:dyDescent="0.25">
      <c r="A157" s="1" t="str">
        <f>'Customer_Master'!A157</f>
        <v>CUST-00223</v>
      </c>
      <c r="B157" s="1" t="str">
        <f>'Customer_Master'!D157</f>
        <v>Yetunde Murphy</v>
      </c>
      <c r="C157" s="1" t="str">
        <f>'Customer_Master'!E157</f>
        <v>Heliocommerce Plc</v>
      </c>
      <c r="D157" t="str">
        <f>'Customer_Master'!G157</f>
        <v>Valid</v>
      </c>
      <c r="E157" t="str">
        <f>'Customer_Master'!I157</f>
        <v>Valid</v>
      </c>
      <c r="F157" t="str">
        <f>'Customer_Master'!X157</f>
        <v>Complete</v>
      </c>
      <c r="G157">
        <f>'Customer_Master'!Y157</f>
        <v>100</v>
      </c>
    </row>
    <row r="158" spans="1:7" x14ac:dyDescent="0.25">
      <c r="A158" s="1" t="str">
        <f>'Customer_Master'!A158</f>
        <v>CUST-01972</v>
      </c>
      <c r="B158" s="1" t="str">
        <f>'Customer_Master'!D158</f>
        <v>Lola Adebayo</v>
      </c>
      <c r="C158" s="1" t="str">
        <f>'Customer_Master'!E158</f>
        <v>Apexhub</v>
      </c>
      <c r="D158" t="str">
        <f>'Customer_Master'!G158</f>
        <v>Valid</v>
      </c>
      <c r="E158" t="str">
        <f>'Customer_Master'!I158</f>
        <v>Valid</v>
      </c>
      <c r="F158" t="str">
        <f>'Customer_Master'!X158</f>
        <v>Complete</v>
      </c>
      <c r="G158">
        <f>'Customer_Master'!Y158</f>
        <v>100</v>
      </c>
    </row>
    <row r="159" spans="1:7" x14ac:dyDescent="0.25">
      <c r="A159" s="1" t="str">
        <f>'Customer_Master'!A159</f>
        <v>CUST-03082</v>
      </c>
      <c r="B159" s="1" t="str">
        <f>'Customer_Master'!D159</f>
        <v>Hauwa Hassan</v>
      </c>
      <c r="C159" s="1" t="str">
        <f>'Customer_Master'!E159</f>
        <v>Leadlogic</v>
      </c>
      <c r="D159" t="str">
        <f>'Customer_Master'!G159</f>
        <v>Valid</v>
      </c>
      <c r="E159" t="str">
        <f>'Customer_Master'!I159</f>
        <v>Valid</v>
      </c>
      <c r="F159" t="str">
        <f>'Customer_Master'!X159</f>
        <v>Complete</v>
      </c>
      <c r="G159">
        <f>'Customer_Master'!Y159</f>
        <v>100</v>
      </c>
    </row>
    <row r="160" spans="1:7" x14ac:dyDescent="0.25">
      <c r="A160" s="1" t="str">
        <f>'Customer_Master'!A160</f>
        <v>CUST-02319</v>
      </c>
      <c r="B160" s="1" t="str">
        <f>'Customer_Master'!D160</f>
        <v>Chioma Botha</v>
      </c>
      <c r="C160" s="1" t="str">
        <f>'Customer_Master'!E160</f>
        <v>Primelogic</v>
      </c>
      <c r="D160" t="str">
        <f>'Customer_Master'!G160</f>
        <v>Valid</v>
      </c>
      <c r="E160" t="str">
        <f>'Customer_Master'!I160</f>
        <v>Valid</v>
      </c>
      <c r="F160" t="str">
        <f>'Customer_Master'!X160</f>
        <v>Complete</v>
      </c>
      <c r="G160">
        <f>'Customer_Master'!Y160</f>
        <v>75</v>
      </c>
    </row>
    <row r="161" spans="1:7" x14ac:dyDescent="0.25">
      <c r="A161" s="1" t="str">
        <f>'Customer_Master'!A161</f>
        <v>CUST-00248</v>
      </c>
      <c r="B161" s="1" t="str">
        <f>'Customer_Master'!D161</f>
        <v>Kelechi Otieno</v>
      </c>
      <c r="C161" s="1" t="str">
        <f>'Customer_Master'!E161</f>
        <v>Vertexnetworks Inc</v>
      </c>
      <c r="D161" t="str">
        <f>'Customer_Master'!G161</f>
        <v>Valid</v>
      </c>
      <c r="E161" t="str">
        <f>'Customer_Master'!I161</f>
        <v>Valid</v>
      </c>
      <c r="F161" t="str">
        <f>'Customer_Master'!X161</f>
        <v>Complete</v>
      </c>
      <c r="G161">
        <f>'Customer_Master'!Y161</f>
        <v>75</v>
      </c>
    </row>
    <row r="162" spans="1:7" x14ac:dyDescent="0.25">
      <c r="A162" s="1" t="str">
        <f>'Customer_Master'!A162</f>
        <v>CUST-01295</v>
      </c>
      <c r="B162" s="1" t="str">
        <f>'Customer_Master'!D162</f>
        <v>Tosin Ogundimu</v>
      </c>
      <c r="C162" s="1" t="str">
        <f>'Customer_Master'!E162</f>
        <v>Pulsecapital</v>
      </c>
      <c r="D162" t="str">
        <f>'Customer_Master'!G162</f>
        <v>Invalid</v>
      </c>
      <c r="E162" t="str">
        <f>'Customer_Master'!I162</f>
        <v>Valid</v>
      </c>
      <c r="F162" t="str">
        <f>'Customer_Master'!X162</f>
        <v>Complete</v>
      </c>
      <c r="G162">
        <f>'Customer_Master'!Y162</f>
        <v>70</v>
      </c>
    </row>
    <row r="163" spans="1:7" x14ac:dyDescent="0.25">
      <c r="A163" s="1" t="str">
        <f>'Customer_Master'!A163</f>
        <v>CUST-04339</v>
      </c>
      <c r="B163" s="1" t="str">
        <f>'Customer_Master'!D163</f>
        <v>Ogechi Murphy</v>
      </c>
      <c r="C163" s="1" t="str">
        <f>'Customer_Master'!E163</f>
        <v>Not Available</v>
      </c>
      <c r="D163" t="str">
        <f>'Customer_Master'!G163</f>
        <v>Valid</v>
      </c>
      <c r="E163" t="str">
        <f>'Customer_Master'!I163</f>
        <v>Valid</v>
      </c>
      <c r="F163" t="str">
        <f>'Customer_Master'!X163</f>
        <v>Incomplete</v>
      </c>
      <c r="G163">
        <f>'Customer_Master'!Y163</f>
        <v>60</v>
      </c>
    </row>
    <row r="164" spans="1:7" x14ac:dyDescent="0.25">
      <c r="A164" s="1" t="str">
        <f>'Customer_Master'!A164</f>
        <v>CUST-02246</v>
      </c>
      <c r="B164" s="1" t="str">
        <f>'Customer_Master'!D164</f>
        <v>Ahmed Diallo</v>
      </c>
      <c r="C164" s="1" t="str">
        <f>'Customer_Master'!E164</f>
        <v>Wave</v>
      </c>
      <c r="D164" t="str">
        <f>'Customer_Master'!G164</f>
        <v>Valid</v>
      </c>
      <c r="E164" t="str">
        <f>'Customer_Master'!I164</f>
        <v>Valid</v>
      </c>
      <c r="F164" t="str">
        <f>'Customer_Master'!X164</f>
        <v>Complete</v>
      </c>
      <c r="G164">
        <f>'Customer_Master'!Y164</f>
        <v>75</v>
      </c>
    </row>
    <row r="165" spans="1:7" x14ac:dyDescent="0.25">
      <c r="A165" s="1" t="str">
        <f>'Customer_Master'!A165</f>
        <v>CUST-03298</v>
      </c>
      <c r="B165" s="1" t="str">
        <f>'Customer_Master'!D165</f>
        <v>Femke Makinde</v>
      </c>
      <c r="C165" s="1" t="str">
        <f>'Customer_Master'!E165</f>
        <v>Datalabs Gmbh</v>
      </c>
      <c r="D165" t="str">
        <f>'Customer_Master'!G165</f>
        <v>Valid</v>
      </c>
      <c r="E165" t="str">
        <f>'Customer_Master'!I165</f>
        <v>Valid</v>
      </c>
      <c r="F165" t="str">
        <f>'Customer_Master'!X165</f>
        <v>Complete</v>
      </c>
      <c r="G165">
        <f>'Customer_Master'!Y165</f>
        <v>100</v>
      </c>
    </row>
    <row r="166" spans="1:7" x14ac:dyDescent="0.25">
      <c r="A166" s="1" t="str">
        <f>'Customer_Master'!A166</f>
        <v>CUST-00806</v>
      </c>
      <c r="B166" s="1" t="str">
        <f>'Customer_Master'!D166</f>
        <v>David Dlamini</v>
      </c>
      <c r="C166" s="1" t="str">
        <f>'Customer_Master'!E166</f>
        <v>Lumensystems</v>
      </c>
      <c r="D166" t="str">
        <f>'Customer_Master'!G166</f>
        <v>Valid</v>
      </c>
      <c r="E166" t="str">
        <f>'Customer_Master'!I166</f>
        <v>Valid</v>
      </c>
      <c r="F166" t="str">
        <f>'Customer_Master'!X166</f>
        <v>Complete</v>
      </c>
      <c r="G166">
        <f>'Customer_Master'!Y166</f>
        <v>100</v>
      </c>
    </row>
    <row r="167" spans="1:7" x14ac:dyDescent="0.25">
      <c r="A167" s="1" t="str">
        <f>'Customer_Master'!A167</f>
        <v>CUST-03012</v>
      </c>
      <c r="B167" s="1" t="str">
        <f>'Customer_Master'!D167</f>
        <v>Ifeanyi Mwangi</v>
      </c>
      <c r="C167" s="1" t="str">
        <f>'Customer_Master'!E167</f>
        <v>Mpesa Solutions</v>
      </c>
      <c r="D167" t="str">
        <f>'Customer_Master'!G167</f>
        <v>Valid</v>
      </c>
      <c r="E167" t="str">
        <f>'Customer_Master'!I167</f>
        <v>Valid</v>
      </c>
      <c r="F167" t="str">
        <f>'Customer_Master'!X167</f>
        <v>Complete</v>
      </c>
      <c r="G167">
        <f>'Customer_Master'!Y167</f>
        <v>100</v>
      </c>
    </row>
    <row r="168" spans="1:7" x14ac:dyDescent="0.25">
      <c r="A168" s="1" t="str">
        <f>'Customer_Master'!A168</f>
        <v>CUST-01957</v>
      </c>
      <c r="B168" s="1" t="str">
        <f>'Customer_Master'!D168</f>
        <v>Tosin Wilson</v>
      </c>
      <c r="C168" s="1" t="str">
        <f>'Customer_Master'!E168</f>
        <v>Bua Foods</v>
      </c>
      <c r="D168" t="str">
        <f>'Customer_Master'!G168</f>
        <v>Valid</v>
      </c>
      <c r="E168" t="str">
        <f>'Customer_Master'!I168</f>
        <v>Valid</v>
      </c>
      <c r="F168" t="str">
        <f>'Customer_Master'!X168</f>
        <v>Complete</v>
      </c>
      <c r="G168">
        <f>'Customer_Master'!Y168</f>
        <v>100</v>
      </c>
    </row>
    <row r="169" spans="1:7" x14ac:dyDescent="0.25">
      <c r="A169" s="1" t="str">
        <f>'Customer_Master'!A169</f>
        <v>CUST-01699</v>
      </c>
      <c r="B169" s="1" t="str">
        <f>'Customer_Master'!D169</f>
        <v>Simi Nwankwo</v>
      </c>
      <c r="C169" s="1" t="str">
        <f>'Customer_Master'!E169</f>
        <v>Helionetworks</v>
      </c>
      <c r="D169" t="str">
        <f>'Customer_Master'!G169</f>
        <v>Valid</v>
      </c>
      <c r="E169" t="str">
        <f>'Customer_Master'!I169</f>
        <v>Valid</v>
      </c>
      <c r="F169" t="str">
        <f>'Customer_Master'!X169</f>
        <v>Complete</v>
      </c>
      <c r="G169">
        <f>'Customer_Master'!Y169</f>
        <v>100</v>
      </c>
    </row>
    <row r="170" spans="1:7" x14ac:dyDescent="0.25">
      <c r="A170" s="1" t="str">
        <f>'Customer_Master'!A170</f>
        <v>CUST-05060</v>
      </c>
      <c r="B170" s="1" t="str">
        <f>'Customer_Master'!D170</f>
        <v>Kunle Anyanwu</v>
      </c>
      <c r="C170" s="1" t="str">
        <f>'Customer_Master'!E170</f>
        <v>Orbitanalytics</v>
      </c>
      <c r="D170" t="str">
        <f>'Customer_Master'!G170</f>
        <v>Valid</v>
      </c>
      <c r="E170" t="str">
        <f>'Customer_Master'!I170</f>
        <v>Valid</v>
      </c>
      <c r="F170" t="str">
        <f>'Customer_Master'!X170</f>
        <v>Complete</v>
      </c>
      <c r="G170">
        <f>'Customer_Master'!Y170</f>
        <v>75</v>
      </c>
    </row>
    <row r="171" spans="1:7" x14ac:dyDescent="0.25">
      <c r="A171" s="1" t="str">
        <f>'Customer_Master'!A171</f>
        <v>CUST-01528</v>
      </c>
      <c r="B171" s="1" t="str">
        <f>'Customer_Master'!D171</f>
        <v>Emmanuel Van Der Merwe</v>
      </c>
      <c r="C171" s="1" t="str">
        <f>'Customer_Master'!E171</f>
        <v>Sparknetworks</v>
      </c>
      <c r="D171" t="str">
        <f>'Customer_Master'!G171</f>
        <v>Valid</v>
      </c>
      <c r="E171" t="str">
        <f>'Customer_Master'!I171</f>
        <v>Valid</v>
      </c>
      <c r="F171" t="str">
        <f>'Customer_Master'!X171</f>
        <v>Complete</v>
      </c>
      <c r="G171">
        <f>'Customer_Master'!Y171</f>
        <v>100</v>
      </c>
    </row>
    <row r="172" spans="1:7" x14ac:dyDescent="0.25">
      <c r="A172" s="1" t="str">
        <f>'Customer_Master'!A172</f>
        <v>CUST-01112</v>
      </c>
      <c r="B172" s="1" t="str">
        <f>'Customer_Master'!D172</f>
        <v>Fatuma Orji</v>
      </c>
      <c r="C172" s="1" t="str">
        <f>'Customer_Master'!E172</f>
        <v>Echocapital</v>
      </c>
      <c r="D172" t="str">
        <f>'Customer_Master'!G172</f>
        <v>Valid</v>
      </c>
      <c r="E172" t="str">
        <f>'Customer_Master'!I172</f>
        <v>Valid</v>
      </c>
      <c r="F172" t="str">
        <f>'Customer_Master'!X172</f>
        <v>Complete</v>
      </c>
      <c r="G172">
        <f>'Customer_Master'!Y172</f>
        <v>100</v>
      </c>
    </row>
    <row r="173" spans="1:7" x14ac:dyDescent="0.25">
      <c r="A173" s="1" t="str">
        <f>'Customer_Master'!A173</f>
        <v>CUST-00102</v>
      </c>
      <c r="B173" s="1" t="str">
        <f>'Customer_Master'!D173</f>
        <v>Anke Traore</v>
      </c>
      <c r="C173" s="1" t="str">
        <f>'Customer_Master'!E173</f>
        <v>Not Available</v>
      </c>
      <c r="D173" t="str">
        <f>'Customer_Master'!G173</f>
        <v>Valid</v>
      </c>
      <c r="E173" t="str">
        <f>'Customer_Master'!I173</f>
        <v>Valid</v>
      </c>
      <c r="F173" t="str">
        <f>'Customer_Master'!X173</f>
        <v>Incomplete</v>
      </c>
      <c r="G173">
        <f>'Customer_Master'!Y173</f>
        <v>60</v>
      </c>
    </row>
    <row r="174" spans="1:7" x14ac:dyDescent="0.25">
      <c r="A174" s="1" t="str">
        <f>'Customer_Master'!A174</f>
        <v>CUST-02344</v>
      </c>
      <c r="B174" s="1" t="str">
        <f>'Customer_Master'!D174</f>
        <v>Amaka Traore</v>
      </c>
      <c r="C174" s="1" t="str">
        <f>'Customer_Master'!E174</f>
        <v>Vaulthealth Inc</v>
      </c>
      <c r="D174" t="str">
        <f>'Customer_Master'!G174</f>
        <v>Valid</v>
      </c>
      <c r="E174" t="str">
        <f>'Customer_Master'!I174</f>
        <v>Valid</v>
      </c>
      <c r="F174" t="str">
        <f>'Customer_Master'!X174</f>
        <v>Complete</v>
      </c>
      <c r="G174">
        <f>'Customer_Master'!Y174</f>
        <v>100</v>
      </c>
    </row>
    <row r="175" spans="1:7" x14ac:dyDescent="0.25">
      <c r="A175" s="1" t="str">
        <f>'Customer_Master'!A175</f>
        <v>CUST-00535</v>
      </c>
      <c r="B175" s="1" t="str">
        <f>'Customer_Master'!D175</f>
        <v>Nwankwo</v>
      </c>
      <c r="C175" s="1" t="str">
        <f>'Customer_Master'!E175</f>
        <v>Fluxventures Ltd</v>
      </c>
      <c r="D175" t="str">
        <f>'Customer_Master'!G175</f>
        <v>Valid</v>
      </c>
      <c r="E175" t="str">
        <f>'Customer_Master'!I175</f>
        <v>Valid</v>
      </c>
      <c r="F175" t="str">
        <f>'Customer_Master'!X175</f>
        <v>Incomplete</v>
      </c>
      <c r="G175">
        <f>'Customer_Master'!Y175</f>
        <v>60</v>
      </c>
    </row>
    <row r="176" spans="1:7" x14ac:dyDescent="0.25">
      <c r="A176" s="1" t="str">
        <f>'Customer_Master'!A176</f>
        <v>CUST-02927</v>
      </c>
      <c r="B176" s="1" t="str">
        <f>'Customer_Master'!D176</f>
        <v>Kayode Al-Farsi</v>
      </c>
      <c r="C176" s="1" t="str">
        <f>'Customer_Master'!E176</f>
        <v>Zenpay Ltd</v>
      </c>
      <c r="D176" t="str">
        <f>'Customer_Master'!G176</f>
        <v>Valid</v>
      </c>
      <c r="E176" t="str">
        <f>'Customer_Master'!I176</f>
        <v>Valid</v>
      </c>
      <c r="F176" t="str">
        <f>'Customer_Master'!X176</f>
        <v>Complete</v>
      </c>
      <c r="G176">
        <f>'Customer_Master'!Y176</f>
        <v>100</v>
      </c>
    </row>
    <row r="177" spans="1:7" x14ac:dyDescent="0.25">
      <c r="A177" s="1" t="str">
        <f>'Customer_Master'!A177</f>
        <v>CUST-02424</v>
      </c>
      <c r="B177" s="1" t="str">
        <f>'Customer_Master'!D177</f>
        <v>Kibet Okonkwo</v>
      </c>
      <c r="C177" s="1" t="str">
        <f>'Customer_Master'!E177</f>
        <v>Fluxlogistics Inc</v>
      </c>
      <c r="D177" t="str">
        <f>'Customer_Master'!G177</f>
        <v>Valid</v>
      </c>
      <c r="E177" t="str">
        <f>'Customer_Master'!I177</f>
        <v>Valid</v>
      </c>
      <c r="F177" t="str">
        <f>'Customer_Master'!X177</f>
        <v>Complete</v>
      </c>
      <c r="G177">
        <f>'Customer_Master'!Y177</f>
        <v>100</v>
      </c>
    </row>
    <row r="178" spans="1:7" x14ac:dyDescent="0.25">
      <c r="A178" s="1" t="str">
        <f>'Customer_Master'!A178</f>
        <v>CUST-01814</v>
      </c>
      <c r="B178" s="1" t="str">
        <f>'Customer_Master'!D178</f>
        <v>Anke Otieno</v>
      </c>
      <c r="C178" s="1" t="str">
        <f>'Customer_Master'!E178</f>
        <v>Hivesystems</v>
      </c>
      <c r="D178" t="str">
        <f>'Customer_Master'!G178</f>
        <v>Valid</v>
      </c>
      <c r="E178" t="str">
        <f>'Customer_Master'!I178</f>
        <v>Valid</v>
      </c>
      <c r="F178" t="str">
        <f>'Customer_Master'!X178</f>
        <v>Complete</v>
      </c>
      <c r="G178">
        <f>'Customer_Master'!Y178</f>
        <v>100</v>
      </c>
    </row>
    <row r="179" spans="1:7" x14ac:dyDescent="0.25">
      <c r="A179" s="1" t="str">
        <f>'Customer_Master'!A179</f>
        <v>CUST-02700</v>
      </c>
      <c r="B179" s="1" t="str">
        <f>'Customer_Master'!D179</f>
        <v>Sarah Evans</v>
      </c>
      <c r="C179" s="1" t="str">
        <f>'Customer_Master'!E179</f>
        <v>Not Available</v>
      </c>
      <c r="D179" t="str">
        <f>'Customer_Master'!G179</f>
        <v>Valid</v>
      </c>
      <c r="E179" t="str">
        <f>'Customer_Master'!I179</f>
        <v>Valid</v>
      </c>
      <c r="F179" t="str">
        <f>'Customer_Master'!X179</f>
        <v>Incomplete</v>
      </c>
      <c r="G179">
        <f>'Customer_Master'!Y179</f>
        <v>60</v>
      </c>
    </row>
    <row r="180" spans="1:7" x14ac:dyDescent="0.25">
      <c r="A180" s="1" t="str">
        <f>'Customer_Master'!A180</f>
        <v>CUST-01319</v>
      </c>
      <c r="B180" s="1" t="str">
        <f>'Customer_Master'!D180</f>
        <v>Nneka Idris</v>
      </c>
      <c r="C180" s="1" t="str">
        <f>'Customer_Master'!E180</f>
        <v>Jumia</v>
      </c>
      <c r="D180" t="str">
        <f>'Customer_Master'!G180</f>
        <v>Valid</v>
      </c>
      <c r="E180" t="str">
        <f>'Customer_Master'!I180</f>
        <v>Valid</v>
      </c>
      <c r="F180" t="str">
        <f>'Customer_Master'!X180</f>
        <v>Complete</v>
      </c>
      <c r="G180">
        <f>'Customer_Master'!Y180</f>
        <v>75</v>
      </c>
    </row>
    <row r="181" spans="1:7" x14ac:dyDescent="0.25">
      <c r="A181" s="1" t="str">
        <f>'Customer_Master'!A181</f>
        <v>CUST-02718</v>
      </c>
      <c r="B181" s="1" t="str">
        <f>'Customer_Master'!D181</f>
        <v>Brian Murphy</v>
      </c>
      <c r="C181" s="1" t="str">
        <f>'Customer_Master'!E181</f>
        <v>Datapay Plc</v>
      </c>
      <c r="D181" t="str">
        <f>'Customer_Master'!G181</f>
        <v>Valid</v>
      </c>
      <c r="E181" t="str">
        <f>'Customer_Master'!I181</f>
        <v>Valid</v>
      </c>
      <c r="F181" t="str">
        <f>'Customer_Master'!X181</f>
        <v>Complete</v>
      </c>
      <c r="G181">
        <f>'Customer_Master'!Y181</f>
        <v>100</v>
      </c>
    </row>
    <row r="182" spans="1:7" x14ac:dyDescent="0.25">
      <c r="A182" s="1" t="str">
        <f>'Customer_Master'!A182</f>
        <v>CUST-00275</v>
      </c>
      <c r="B182" s="1" t="str">
        <f>'Customer_Master'!D182</f>
        <v>Wanjiru Mensah</v>
      </c>
      <c r="C182" s="1" t="str">
        <f>'Customer_Master'!E182</f>
        <v>Pulsetech Plc</v>
      </c>
      <c r="D182" t="str">
        <f>'Customer_Master'!G182</f>
        <v>Valid</v>
      </c>
      <c r="E182" t="str">
        <f>'Customer_Master'!I182</f>
        <v>Valid</v>
      </c>
      <c r="F182" t="str">
        <f>'Customer_Master'!X182</f>
        <v>Complete</v>
      </c>
      <c r="G182">
        <f>'Customer_Master'!Y182</f>
        <v>100</v>
      </c>
    </row>
    <row r="183" spans="1:7" x14ac:dyDescent="0.25">
      <c r="A183" s="1" t="str">
        <f>'Customer_Master'!A183</f>
        <v>CUST-03293</v>
      </c>
      <c r="B183" s="1" t="str">
        <f>'Customer_Master'!D183</f>
        <v>Aisha Bello</v>
      </c>
      <c r="C183" s="1" t="str">
        <f>'Customer_Master'!E183</f>
        <v>Gridlogistics</v>
      </c>
      <c r="D183" t="str">
        <f>'Customer_Master'!G183</f>
        <v>Valid</v>
      </c>
      <c r="E183" t="str">
        <f>'Customer_Master'!I183</f>
        <v>Valid</v>
      </c>
      <c r="F183" t="str">
        <f>'Customer_Master'!X183</f>
        <v>Complete</v>
      </c>
      <c r="G183">
        <f>'Customer_Master'!Y183</f>
        <v>100</v>
      </c>
    </row>
    <row r="184" spans="1:7" x14ac:dyDescent="0.25">
      <c r="A184" s="1" t="str">
        <f>'Customer_Master'!A184</f>
        <v>CUST-04153</v>
      </c>
      <c r="B184" s="1" t="str">
        <f>'Customer_Master'!D184</f>
        <v>Simi Adeleke</v>
      </c>
      <c r="C184" s="1" t="str">
        <f>'Customer_Master'!E184</f>
        <v>Andela</v>
      </c>
      <c r="D184" t="str">
        <f>'Customer_Master'!G184</f>
        <v>Valid</v>
      </c>
      <c r="E184" t="str">
        <f>'Customer_Master'!I184</f>
        <v>Valid</v>
      </c>
      <c r="F184" t="str">
        <f>'Customer_Master'!X184</f>
        <v>Complete</v>
      </c>
      <c r="G184">
        <f>'Customer_Master'!Y184</f>
        <v>75</v>
      </c>
    </row>
    <row r="185" spans="1:7" x14ac:dyDescent="0.25">
      <c r="A185" s="1" t="str">
        <f>'Customer_Master'!A185</f>
        <v>CUST-03914</v>
      </c>
      <c r="B185" s="1" t="str">
        <f>'Customer_Master'!D185</f>
        <v>Abdullahi Adeleke</v>
      </c>
      <c r="C185" s="1" t="str">
        <f>'Customer_Master'!E185</f>
        <v>Gridnetworks Llc</v>
      </c>
      <c r="D185" t="str">
        <f>'Customer_Master'!G185</f>
        <v>Valid</v>
      </c>
      <c r="E185" t="str">
        <f>'Customer_Master'!I185</f>
        <v>Valid</v>
      </c>
      <c r="F185" t="str">
        <f>'Customer_Master'!X185</f>
        <v>Complete</v>
      </c>
      <c r="G185">
        <f>'Customer_Master'!Y185</f>
        <v>100</v>
      </c>
    </row>
    <row r="186" spans="1:7" x14ac:dyDescent="0.25">
      <c r="A186" s="1" t="str">
        <f>'Customer_Master'!A186</f>
        <v>CUST-03910</v>
      </c>
      <c r="B186" s="1" t="str">
        <f>'Customer_Master'!D186</f>
        <v>Zainab Botha</v>
      </c>
      <c r="C186" s="1" t="str">
        <f>'Customer_Master'!E186</f>
        <v>Cloudhealth</v>
      </c>
      <c r="D186" t="str">
        <f>'Customer_Master'!G186</f>
        <v>Valid</v>
      </c>
      <c r="E186" t="str">
        <f>'Customer_Master'!I186</f>
        <v>Valid</v>
      </c>
      <c r="F186" t="str">
        <f>'Customer_Master'!X186</f>
        <v>Complete</v>
      </c>
      <c r="G186">
        <f>'Customer_Master'!Y186</f>
        <v>100</v>
      </c>
    </row>
    <row r="187" spans="1:7" x14ac:dyDescent="0.25">
      <c r="A187" s="1" t="str">
        <f>'Customer_Master'!A187</f>
        <v>CUST-00335</v>
      </c>
      <c r="B187" s="1" t="str">
        <f>'Customer_Master'!D187</f>
        <v>Aisha Asante</v>
      </c>
      <c r="C187" s="1" t="str">
        <f>'Customer_Master'!E187</f>
        <v>Carbon</v>
      </c>
      <c r="D187" t="str">
        <f>'Customer_Master'!G187</f>
        <v>Valid</v>
      </c>
      <c r="E187" t="str">
        <f>'Customer_Master'!I187</f>
        <v>Valid</v>
      </c>
      <c r="F187" t="str">
        <f>'Customer_Master'!X187</f>
        <v>Complete</v>
      </c>
      <c r="G187">
        <f>'Customer_Master'!Y187</f>
        <v>100</v>
      </c>
    </row>
    <row r="188" spans="1:7" x14ac:dyDescent="0.25">
      <c r="A188" s="1" t="str">
        <f>'Customer_Master'!A188</f>
        <v>CUST-04292</v>
      </c>
      <c r="B188" s="1" t="str">
        <f>'Customer_Master'!D188</f>
        <v>Chioma Hassan</v>
      </c>
      <c r="C188" s="1" t="str">
        <f>'Customer_Master'!E188</f>
        <v>Paystack</v>
      </c>
      <c r="D188" t="str">
        <f>'Customer_Master'!G188</f>
        <v>Valid</v>
      </c>
      <c r="E188" t="str">
        <f>'Customer_Master'!I188</f>
        <v>Valid</v>
      </c>
      <c r="F188" t="str">
        <f>'Customer_Master'!X188</f>
        <v>Complete</v>
      </c>
      <c r="G188">
        <f>'Customer_Master'!Y188</f>
        <v>100</v>
      </c>
    </row>
    <row r="189" spans="1:7" x14ac:dyDescent="0.25">
      <c r="A189" s="1" t="str">
        <f>'Customer_Master'!A189</f>
        <v>CUST-04613</v>
      </c>
      <c r="B189" s="1" t="str">
        <f>'Customer_Master'!D189</f>
        <v>Fatima Williams</v>
      </c>
      <c r="C189" s="1" t="str">
        <f>'Customer_Master'!E189</f>
        <v>Not Available</v>
      </c>
      <c r="D189" t="str">
        <f>'Customer_Master'!G189</f>
        <v>Valid</v>
      </c>
      <c r="E189" t="str">
        <f>'Customer_Master'!I189</f>
        <v>Valid</v>
      </c>
      <c r="F189" t="str">
        <f>'Customer_Master'!X189</f>
        <v>Incomplete</v>
      </c>
      <c r="G189">
        <f>'Customer_Master'!Y189</f>
        <v>60</v>
      </c>
    </row>
    <row r="190" spans="1:7" x14ac:dyDescent="0.25">
      <c r="A190" s="1" t="str">
        <f>'Customer_Master'!A190</f>
        <v>CUST-02845</v>
      </c>
      <c r="B190" s="1" t="str">
        <f>'Customer_Master'!D190</f>
        <v>Fatima Okonkwo</v>
      </c>
      <c r="C190" s="1" t="str">
        <f>'Customer_Master'!E190</f>
        <v>Payhub Llc</v>
      </c>
      <c r="D190" t="str">
        <f>'Customer_Master'!G190</f>
        <v>Invalid</v>
      </c>
      <c r="E190" t="str">
        <f>'Customer_Master'!I190</f>
        <v>Valid</v>
      </c>
      <c r="F190" t="str">
        <f>'Customer_Master'!X190</f>
        <v>Complete</v>
      </c>
      <c r="G190">
        <f>'Customer_Master'!Y190</f>
        <v>70</v>
      </c>
    </row>
    <row r="191" spans="1:7" x14ac:dyDescent="0.25">
      <c r="A191" s="1" t="str">
        <f>'Customer_Master'!A191</f>
        <v>CUST-01747</v>
      </c>
      <c r="B191" s="1" t="str">
        <f>'Customer_Master'!D191</f>
        <v>Otieno Al-Farsi</v>
      </c>
      <c r="C191" s="1" t="str">
        <f>'Customer_Master'!E191</f>
        <v>Novanetworks Gmbh</v>
      </c>
      <c r="D191" t="str">
        <f>'Customer_Master'!G191</f>
        <v>Valid</v>
      </c>
      <c r="E191" t="str">
        <f>'Customer_Master'!I191</f>
        <v>Valid</v>
      </c>
      <c r="F191" t="str">
        <f>'Customer_Master'!X191</f>
        <v>Complete</v>
      </c>
      <c r="G191">
        <f>'Customer_Master'!Y191</f>
        <v>100</v>
      </c>
    </row>
    <row r="192" spans="1:7" x14ac:dyDescent="0.25">
      <c r="A192" s="1" t="str">
        <f>'Customer_Master'!A192</f>
        <v>CUST-03084</v>
      </c>
      <c r="B192" s="1" t="str">
        <f>'Customer_Master'!D192</f>
        <v>Andrew Abubakar</v>
      </c>
      <c r="C192" s="1" t="str">
        <f>'Customer_Master'!E192</f>
        <v>Wave</v>
      </c>
      <c r="D192" t="str">
        <f>'Customer_Master'!G192</f>
        <v>Valid</v>
      </c>
      <c r="E192" t="str">
        <f>'Customer_Master'!I192</f>
        <v>Valid</v>
      </c>
      <c r="F192" t="str">
        <f>'Customer_Master'!X192</f>
        <v>Complete</v>
      </c>
      <c r="G192">
        <f>'Customer_Master'!Y192</f>
        <v>100</v>
      </c>
    </row>
    <row r="193" spans="1:7" x14ac:dyDescent="0.25">
      <c r="A193" s="1" t="str">
        <f>'Customer_Master'!A193</f>
        <v>CUST-04981</v>
      </c>
      <c r="B193" s="1" t="str">
        <f>'Customer_Master'!D193</f>
        <v>Emeka Eze</v>
      </c>
      <c r="C193" s="1" t="str">
        <f>'Customer_Master'!E193</f>
        <v>Kuda</v>
      </c>
      <c r="D193" t="str">
        <f>'Customer_Master'!G193</f>
        <v>Valid</v>
      </c>
      <c r="E193" t="str">
        <f>'Customer_Master'!I193</f>
        <v>Valid</v>
      </c>
      <c r="F193" t="str">
        <f>'Customer_Master'!X193</f>
        <v>Complete</v>
      </c>
      <c r="G193">
        <f>'Customer_Master'!Y193</f>
        <v>75</v>
      </c>
    </row>
    <row r="194" spans="1:7" x14ac:dyDescent="0.25">
      <c r="A194" s="1" t="str">
        <f>'Customer_Master'!A194</f>
        <v>CUST-01102</v>
      </c>
      <c r="B194" s="1" t="str">
        <f>'Customer_Master'!D194</f>
        <v>Kibet Hassan</v>
      </c>
      <c r="C194" s="1" t="str">
        <f>'Customer_Master'!E194</f>
        <v>Novaworks</v>
      </c>
      <c r="D194" t="str">
        <f>'Customer_Master'!G194</f>
        <v>Valid</v>
      </c>
      <c r="E194" t="str">
        <f>'Customer_Master'!I194</f>
        <v>Valid</v>
      </c>
      <c r="F194" t="str">
        <f>'Customer_Master'!X194</f>
        <v>Complete</v>
      </c>
      <c r="G194">
        <f>'Customer_Master'!Y194</f>
        <v>75</v>
      </c>
    </row>
    <row r="195" spans="1:7" x14ac:dyDescent="0.25">
      <c r="A195" s="1" t="str">
        <f>'Customer_Master'!A195</f>
        <v>CUST-00006</v>
      </c>
      <c r="B195" s="1" t="str">
        <f>'Customer_Master'!D195</f>
        <v>Lawal Lawal</v>
      </c>
      <c r="C195" s="1" t="str">
        <f>'Customer_Master'!E195</f>
        <v>Pulseworks Gmbh</v>
      </c>
      <c r="D195" t="str">
        <f>'Customer_Master'!G195</f>
        <v>Valid</v>
      </c>
      <c r="E195" t="str">
        <f>'Customer_Master'!I195</f>
        <v>Valid</v>
      </c>
      <c r="F195" t="str">
        <f>'Customer_Master'!X195</f>
        <v>Complete</v>
      </c>
      <c r="G195">
        <f>'Customer_Master'!Y195</f>
        <v>100</v>
      </c>
    </row>
    <row r="196" spans="1:7" x14ac:dyDescent="0.25">
      <c r="A196" s="1" t="str">
        <f>'Customer_Master'!A196</f>
        <v>CUST-00690</v>
      </c>
      <c r="B196" s="1" t="str">
        <f>'Customer_Master'!D196</f>
        <v>Amaka Traore</v>
      </c>
      <c r="C196" s="1" t="str">
        <f>'Customer_Master'!E196</f>
        <v>Carbon</v>
      </c>
      <c r="D196" t="str">
        <f>'Customer_Master'!G196</f>
        <v>Invalid</v>
      </c>
      <c r="E196" t="str">
        <f>'Customer_Master'!I196</f>
        <v>Valid</v>
      </c>
      <c r="F196" t="str">
        <f>'Customer_Master'!X196</f>
        <v>Complete</v>
      </c>
      <c r="G196">
        <f>'Customer_Master'!Y196</f>
        <v>70</v>
      </c>
    </row>
    <row r="197" spans="1:7" x14ac:dyDescent="0.25">
      <c r="A197" s="1" t="str">
        <f>'Customer_Master'!A197</f>
        <v>CUST-04514</v>
      </c>
      <c r="B197" s="1" t="str">
        <f>'Customer_Master'!D197</f>
        <v>Musa Afolabi</v>
      </c>
      <c r="C197" s="1" t="str">
        <f>'Customer_Master'!E197</f>
        <v>Vaulthub</v>
      </c>
      <c r="D197" t="str">
        <f>'Customer_Master'!G197</f>
        <v>Invalid</v>
      </c>
      <c r="E197" t="str">
        <f>'Customer_Master'!I197</f>
        <v>Valid</v>
      </c>
      <c r="F197" t="str">
        <f>'Customer_Master'!X197</f>
        <v>Complete</v>
      </c>
      <c r="G197">
        <f>'Customer_Master'!Y197</f>
        <v>70</v>
      </c>
    </row>
    <row r="198" spans="1:7" x14ac:dyDescent="0.25">
      <c r="A198" s="1" t="str">
        <f>'Customer_Master'!A198</f>
        <v>CUST-02683</v>
      </c>
      <c r="B198" s="1" t="str">
        <f>'Customer_Master'!D198</f>
        <v>Chinwe Al-Farsi</v>
      </c>
      <c r="C198" s="1" t="str">
        <f>'Customer_Master'!E198</f>
        <v>Zentech Ltd</v>
      </c>
      <c r="D198" t="str">
        <f>'Customer_Master'!G198</f>
        <v>Valid</v>
      </c>
      <c r="E198" t="str">
        <f>'Customer_Master'!I198</f>
        <v>Valid</v>
      </c>
      <c r="F198" t="str">
        <f>'Customer_Master'!X198</f>
        <v>Complete</v>
      </c>
      <c r="G198">
        <f>'Customer_Master'!Y198</f>
        <v>100</v>
      </c>
    </row>
    <row r="199" spans="1:7" x14ac:dyDescent="0.25">
      <c r="A199" s="1" t="str">
        <f>'Customer_Master'!A199</f>
        <v>CUST-03511</v>
      </c>
      <c r="B199" s="1" t="str">
        <f>'Customer_Master'!D199</f>
        <v>Uche Adewale</v>
      </c>
      <c r="C199" s="1" t="str">
        <f>'Customer_Master'!E199</f>
        <v>Not Available</v>
      </c>
      <c r="D199" t="str">
        <f>'Customer_Master'!G199</f>
        <v>Valid</v>
      </c>
      <c r="E199" t="str">
        <f>'Customer_Master'!I199</f>
        <v>Valid</v>
      </c>
      <c r="F199" t="str">
        <f>'Customer_Master'!X199</f>
        <v>Incomplete</v>
      </c>
      <c r="G199">
        <f>'Customer_Master'!Y199</f>
        <v>35</v>
      </c>
    </row>
    <row r="200" spans="1:7" x14ac:dyDescent="0.25">
      <c r="A200" s="1" t="str">
        <f>'Customer_Master'!A200</f>
        <v>CUST-00820</v>
      </c>
      <c r="B200" s="1" t="str">
        <f>'Customer_Master'!D200</f>
        <v>Tosin Oladipo</v>
      </c>
      <c r="C200" s="1" t="str">
        <f>'Customer_Master'!E200</f>
        <v>Stackpay Inc</v>
      </c>
      <c r="D200" t="str">
        <f>'Customer_Master'!G200</f>
        <v>Valid</v>
      </c>
      <c r="E200" t="str">
        <f>'Customer_Master'!I200</f>
        <v>Valid</v>
      </c>
      <c r="F200" t="str">
        <f>'Customer_Master'!X200</f>
        <v>Complete</v>
      </c>
      <c r="G200">
        <f>'Customer_Master'!Y200</f>
        <v>100</v>
      </c>
    </row>
    <row r="201" spans="1:7" x14ac:dyDescent="0.25">
      <c r="A201" s="1" t="str">
        <f>'Customer_Master'!A201</f>
        <v>CUST-04816</v>
      </c>
      <c r="B201" s="1" t="str">
        <f>'Customer_Master'!D201</f>
        <v>Adaora Brown</v>
      </c>
      <c r="C201" s="1" t="str">
        <f>'Customer_Master'!E201</f>
        <v>Stackai Ltd</v>
      </c>
      <c r="D201" t="str">
        <f>'Customer_Master'!G201</f>
        <v>Valid</v>
      </c>
      <c r="E201" t="str">
        <f>'Customer_Master'!I201</f>
        <v>Valid</v>
      </c>
      <c r="F201" t="str">
        <f>'Customer_Master'!X201</f>
        <v>Complete</v>
      </c>
      <c r="G201">
        <f>'Customer_Master'!Y201</f>
        <v>75</v>
      </c>
    </row>
    <row r="202" spans="1:7" x14ac:dyDescent="0.25">
      <c r="A202" s="1" t="str">
        <f>'Customer_Master'!A202</f>
        <v>CUST-02777</v>
      </c>
      <c r="B202" s="1" t="str">
        <f>'Customer_Master'!D202</f>
        <v>Chioma Al-Farsi</v>
      </c>
      <c r="C202" s="1" t="str">
        <f>'Customer_Master'!E202</f>
        <v>Mtn Group</v>
      </c>
      <c r="D202" t="str">
        <f>'Customer_Master'!G202</f>
        <v>Valid</v>
      </c>
      <c r="E202" t="str">
        <f>'Customer_Master'!I202</f>
        <v>Valid</v>
      </c>
      <c r="F202" t="str">
        <f>'Customer_Master'!X202</f>
        <v>Complete</v>
      </c>
      <c r="G202">
        <f>'Customer_Master'!Y202</f>
        <v>100</v>
      </c>
    </row>
    <row r="203" spans="1:7" x14ac:dyDescent="0.25">
      <c r="A203" s="1" t="str">
        <f>'Customer_Master'!A203</f>
        <v>CUST-04745</v>
      </c>
      <c r="B203" s="1" t="str">
        <f>'Customer_Master'!D203</f>
        <v>Adaora Okafor</v>
      </c>
      <c r="C203" s="1" t="str">
        <f>'Customer_Master'!E203</f>
        <v>Andela</v>
      </c>
      <c r="D203" t="str">
        <f>'Customer_Master'!G203</f>
        <v>Invalid</v>
      </c>
      <c r="E203" t="str">
        <f>'Customer_Master'!I203</f>
        <v>Valid</v>
      </c>
      <c r="F203" t="str">
        <f>'Customer_Master'!X203</f>
        <v>Complete</v>
      </c>
      <c r="G203">
        <f>'Customer_Master'!Y203</f>
        <v>70</v>
      </c>
    </row>
    <row r="204" spans="1:7" x14ac:dyDescent="0.25">
      <c r="A204" s="1" t="str">
        <f>'Customer_Master'!A204</f>
        <v>CUST-03647</v>
      </c>
      <c r="B204" s="1" t="str">
        <f>'Customer_Master'!D204</f>
        <v>Tariq Balogun</v>
      </c>
      <c r="C204" s="1" t="str">
        <f>'Customer_Master'!E204</f>
        <v>Zentech Plc</v>
      </c>
      <c r="D204" t="str">
        <f>'Customer_Master'!G204</f>
        <v>Valid</v>
      </c>
      <c r="E204" t="str">
        <f>'Customer_Master'!I204</f>
        <v>Valid</v>
      </c>
      <c r="F204" t="str">
        <f>'Customer_Master'!X204</f>
        <v>Complete</v>
      </c>
      <c r="G204">
        <f>'Customer_Master'!Y204</f>
        <v>100</v>
      </c>
    </row>
    <row r="205" spans="1:7" x14ac:dyDescent="0.25">
      <c r="A205" s="1" t="str">
        <f>'Customer_Master'!A205</f>
        <v>CUST-04220</v>
      </c>
      <c r="B205" s="1" t="str">
        <f>'Customer_Master'!D205</f>
        <v>Grace O'Brien</v>
      </c>
      <c r="C205" s="1" t="str">
        <f>'Customer_Master'!E205</f>
        <v>Teamapt</v>
      </c>
      <c r="D205" t="str">
        <f>'Customer_Master'!G205</f>
        <v>Valid</v>
      </c>
      <c r="E205" t="str">
        <f>'Customer_Master'!I205</f>
        <v>Valid</v>
      </c>
      <c r="F205" t="str">
        <f>'Customer_Master'!X205</f>
        <v>Complete</v>
      </c>
      <c r="G205">
        <f>'Customer_Master'!Y205</f>
        <v>100</v>
      </c>
    </row>
    <row r="206" spans="1:7" x14ac:dyDescent="0.25">
      <c r="A206" s="1" t="str">
        <f>'Customer_Master'!A206</f>
        <v>CUST-01421</v>
      </c>
      <c r="B206" s="1" t="str">
        <f>'Customer_Master'!D206</f>
        <v>Noah Adebayo</v>
      </c>
      <c r="C206" s="1" t="str">
        <f>'Customer_Master'!E206</f>
        <v>Bua Foods</v>
      </c>
      <c r="D206" t="str">
        <f>'Customer_Master'!G206</f>
        <v>Valid</v>
      </c>
      <c r="E206" t="str">
        <f>'Customer_Master'!I206</f>
        <v>Valid</v>
      </c>
      <c r="F206" t="str">
        <f>'Customer_Master'!X206</f>
        <v>Complete</v>
      </c>
      <c r="G206">
        <f>'Customer_Master'!Y206</f>
        <v>100</v>
      </c>
    </row>
    <row r="207" spans="1:7" x14ac:dyDescent="0.25">
      <c r="A207" s="1" t="str">
        <f>'Customer_Master'!A207</f>
        <v>CUST-02484</v>
      </c>
      <c r="B207" s="1" t="str">
        <f>'Customer_Master'!D207</f>
        <v>Tope Salami</v>
      </c>
      <c r="C207" s="1" t="str">
        <f>'Customer_Master'!E207</f>
        <v>Paystack</v>
      </c>
      <c r="D207" t="str">
        <f>'Customer_Master'!G207</f>
        <v>Valid</v>
      </c>
      <c r="E207" t="str">
        <f>'Customer_Master'!I207</f>
        <v>Valid</v>
      </c>
      <c r="F207" t="str">
        <f>'Customer_Master'!X207</f>
        <v>Complete</v>
      </c>
      <c r="G207">
        <f>'Customer_Master'!Y207</f>
        <v>100</v>
      </c>
    </row>
    <row r="208" spans="1:7" x14ac:dyDescent="0.25">
      <c r="A208" s="1" t="str">
        <f>'Customer_Master'!A208</f>
        <v>CUST-02142</v>
      </c>
      <c r="B208" s="1" t="str">
        <f>'Customer_Master'!D208</f>
        <v>Kelechi Adeyemi</v>
      </c>
      <c r="C208" s="1" t="str">
        <f>'Customer_Master'!E208</f>
        <v>Payfinance Gmbh</v>
      </c>
      <c r="D208" t="str">
        <f>'Customer_Master'!G208</f>
        <v>Valid</v>
      </c>
      <c r="E208" t="str">
        <f>'Customer_Master'!I208</f>
        <v>Valid</v>
      </c>
      <c r="F208" t="str">
        <f>'Customer_Master'!X208</f>
        <v>Complete</v>
      </c>
      <c r="G208">
        <f>'Customer_Master'!Y208</f>
        <v>100</v>
      </c>
    </row>
    <row r="209" spans="1:7" x14ac:dyDescent="0.25">
      <c r="A209" s="1" t="str">
        <f>'Customer_Master'!A209</f>
        <v>CUST-04332</v>
      </c>
      <c r="B209" s="1" t="str">
        <f>'Customer_Master'!D209</f>
        <v>Femke Nwankwo</v>
      </c>
      <c r="C209" s="1" t="str">
        <f>'Customer_Master'!E209</f>
        <v>Swiftnetworks Plc</v>
      </c>
      <c r="D209" t="str">
        <f>'Customer_Master'!G209</f>
        <v>Invalid</v>
      </c>
      <c r="E209" t="str">
        <f>'Customer_Master'!I209</f>
        <v>Valid</v>
      </c>
      <c r="F209" t="str">
        <f>'Customer_Master'!X209</f>
        <v>Complete</v>
      </c>
      <c r="G209">
        <f>'Customer_Master'!Y209</f>
        <v>70</v>
      </c>
    </row>
    <row r="210" spans="1:7" x14ac:dyDescent="0.25">
      <c r="A210" s="1" t="str">
        <f>'Customer_Master'!A210</f>
        <v>CUST-00944</v>
      </c>
      <c r="B210" s="1" t="str">
        <f>'Customer_Master'!D210</f>
        <v>Lawal Al-Farsi</v>
      </c>
      <c r="C210" s="1" t="str">
        <f>'Customer_Master'!E210</f>
        <v>Fluxsystems Ltd</v>
      </c>
      <c r="D210" t="str">
        <f>'Customer_Master'!G210</f>
        <v>Valid</v>
      </c>
      <c r="E210" t="str">
        <f>'Customer_Master'!I210</f>
        <v>Valid</v>
      </c>
      <c r="F210" t="str">
        <f>'Customer_Master'!X210</f>
        <v>Complete</v>
      </c>
      <c r="G210">
        <f>'Customer_Master'!Y210</f>
        <v>75</v>
      </c>
    </row>
    <row r="211" spans="1:7" x14ac:dyDescent="0.25">
      <c r="A211" s="1" t="str">
        <f>'Customer_Master'!A211</f>
        <v>CUST-01285</v>
      </c>
      <c r="B211" s="1" t="str">
        <f>'Customer_Master'!D211</f>
        <v>Kayode Oladipo</v>
      </c>
      <c r="C211" s="1" t="str">
        <f>'Customer_Master'!E211</f>
        <v>Leadanalytics Ltd</v>
      </c>
      <c r="D211" t="str">
        <f>'Customer_Master'!G211</f>
        <v>Valid</v>
      </c>
      <c r="E211" t="str">
        <f>'Customer_Master'!I211</f>
        <v>Valid</v>
      </c>
      <c r="F211" t="str">
        <f>'Customer_Master'!X211</f>
        <v>Complete</v>
      </c>
      <c r="G211">
        <f>'Customer_Master'!Y211</f>
        <v>100</v>
      </c>
    </row>
    <row r="212" spans="1:7" x14ac:dyDescent="0.25">
      <c r="A212" s="1" t="str">
        <f>'Customer_Master'!A212</f>
        <v>CUST-04665</v>
      </c>
      <c r="B212" s="1" t="str">
        <f>'Customer_Master'!D212</f>
        <v>Emeka Naidoo</v>
      </c>
      <c r="C212" s="1" t="str">
        <f>'Customer_Master'!E212</f>
        <v>Cowrywise</v>
      </c>
      <c r="D212" t="str">
        <f>'Customer_Master'!G212</f>
        <v>Valid</v>
      </c>
      <c r="E212" t="str">
        <f>'Customer_Master'!I212</f>
        <v>Valid</v>
      </c>
      <c r="F212" t="str">
        <f>'Customer_Master'!X212</f>
        <v>Complete</v>
      </c>
      <c r="G212">
        <f>'Customer_Master'!Y212</f>
        <v>75</v>
      </c>
    </row>
    <row r="213" spans="1:7" x14ac:dyDescent="0.25">
      <c r="A213" s="1" t="str">
        <f>'Customer_Master'!A213</f>
        <v>CUST-03554</v>
      </c>
      <c r="B213" s="1" t="str">
        <f>'Customer_Master'!D213</f>
        <v>Jessica Idris</v>
      </c>
      <c r="C213" s="1" t="str">
        <f>'Customer_Master'!E213</f>
        <v>Hivelogistics Llc</v>
      </c>
      <c r="D213" t="str">
        <f>'Customer_Master'!G213</f>
        <v>Valid</v>
      </c>
      <c r="E213" t="str">
        <f>'Customer_Master'!I213</f>
        <v>Valid</v>
      </c>
      <c r="F213" t="str">
        <f>'Customer_Master'!X213</f>
        <v>Complete</v>
      </c>
      <c r="G213">
        <f>'Customer_Master'!Y213</f>
        <v>100</v>
      </c>
    </row>
    <row r="214" spans="1:7" x14ac:dyDescent="0.25">
      <c r="A214" s="1" t="str">
        <f>'Customer_Master'!A214</f>
        <v>CUST-01920</v>
      </c>
      <c r="B214" s="1" t="str">
        <f>'Customer_Master'!D214</f>
        <v>Blessing Patel</v>
      </c>
      <c r="C214" s="1" t="str">
        <f>'Customer_Master'!E214</f>
        <v>Not Available</v>
      </c>
      <c r="D214" t="str">
        <f>'Customer_Master'!G214</f>
        <v>Valid</v>
      </c>
      <c r="E214" t="str">
        <f>'Customer_Master'!I214</f>
        <v>Valid</v>
      </c>
      <c r="F214" t="str">
        <f>'Customer_Master'!X214</f>
        <v>Incomplete</v>
      </c>
      <c r="G214">
        <f>'Customer_Master'!Y214</f>
        <v>60</v>
      </c>
    </row>
    <row r="215" spans="1:7" x14ac:dyDescent="0.25">
      <c r="A215" s="1" t="str">
        <f>'Customer_Master'!A215</f>
        <v>CUST-02988</v>
      </c>
      <c r="B215" s="1" t="str">
        <f>'Customer_Master'!D215</f>
        <v>Ifeoma Johnson</v>
      </c>
      <c r="C215" s="1" t="str">
        <f>'Customer_Master'!E215</f>
        <v>Echoworks Gmbh</v>
      </c>
      <c r="D215" t="str">
        <f>'Customer_Master'!G215</f>
        <v>Valid</v>
      </c>
      <c r="E215" t="str">
        <f>'Customer_Master'!I215</f>
        <v>Valid</v>
      </c>
      <c r="F215" t="str">
        <f>'Customer_Master'!X215</f>
        <v>Complete</v>
      </c>
      <c r="G215">
        <f>'Customer_Master'!Y215</f>
        <v>100</v>
      </c>
    </row>
    <row r="216" spans="1:7" x14ac:dyDescent="0.25">
      <c r="A216" s="1" t="str">
        <f>'Customer_Master'!A216</f>
        <v>CUST-01917</v>
      </c>
      <c r="B216" s="1" t="str">
        <f>'Customer_Master'!D216</f>
        <v>Grace</v>
      </c>
      <c r="C216" s="1" t="str">
        <f>'Customer_Master'!E216</f>
        <v>Primedigital Ltd</v>
      </c>
      <c r="D216" t="str">
        <f>'Customer_Master'!G216</f>
        <v>Valid</v>
      </c>
      <c r="E216" t="str">
        <f>'Customer_Master'!I216</f>
        <v>Valid</v>
      </c>
      <c r="F216" t="str">
        <f>'Customer_Master'!X216</f>
        <v>Incomplete</v>
      </c>
      <c r="G216">
        <f>'Customer_Master'!Y216</f>
        <v>60</v>
      </c>
    </row>
    <row r="217" spans="1:7" x14ac:dyDescent="0.25">
      <c r="A217" s="1" t="str">
        <f>'Customer_Master'!A217</f>
        <v>CUST-04853</v>
      </c>
      <c r="B217" s="1" t="str">
        <f>'Customer_Master'!D217</f>
        <v>Chiamaka Taylor</v>
      </c>
      <c r="C217" s="1" t="str">
        <f>'Customer_Master'!E217</f>
        <v>Quantalabs Llc</v>
      </c>
      <c r="D217" t="str">
        <f>'Customer_Master'!G217</f>
        <v>Valid</v>
      </c>
      <c r="E217" t="str">
        <f>'Customer_Master'!I217</f>
        <v>Valid</v>
      </c>
      <c r="F217" t="str">
        <f>'Customer_Master'!X217</f>
        <v>Complete</v>
      </c>
      <c r="G217">
        <f>'Customer_Master'!Y217</f>
        <v>100</v>
      </c>
    </row>
    <row r="218" spans="1:7" x14ac:dyDescent="0.25">
      <c r="A218" s="1" t="str">
        <f>'Customer_Master'!A218</f>
        <v>CUST-00545</v>
      </c>
      <c r="B218" s="1" t="str">
        <f>'Customer_Master'!D218</f>
        <v>Adaeze Jones</v>
      </c>
      <c r="C218" s="1" t="str">
        <f>'Customer_Master'!E218</f>
        <v>Not Available</v>
      </c>
      <c r="D218" t="str">
        <f>'Customer_Master'!G218</f>
        <v>Valid</v>
      </c>
      <c r="E218" t="str">
        <f>'Customer_Master'!I218</f>
        <v>Valid</v>
      </c>
      <c r="F218" t="str">
        <f>'Customer_Master'!X218</f>
        <v>Incomplete</v>
      </c>
      <c r="G218">
        <f>'Customer_Master'!Y218</f>
        <v>60</v>
      </c>
    </row>
    <row r="219" spans="1:7" x14ac:dyDescent="0.25">
      <c r="A219" s="1" t="str">
        <f>'Customer_Master'!A219</f>
        <v>CUST-04187</v>
      </c>
      <c r="B219" s="1" t="str">
        <f>'Customer_Master'!D219</f>
        <v>Chidi Traore</v>
      </c>
      <c r="C219" s="1" t="str">
        <f>'Customer_Master'!E219</f>
        <v>Fluxdigital</v>
      </c>
      <c r="D219" t="str">
        <f>'Customer_Master'!G219</f>
        <v>Valid</v>
      </c>
      <c r="E219" t="str">
        <f>'Customer_Master'!I219</f>
        <v>Valid</v>
      </c>
      <c r="F219" t="str">
        <f>'Customer_Master'!X219</f>
        <v>Complete</v>
      </c>
      <c r="G219">
        <f>'Customer_Master'!Y219</f>
        <v>75</v>
      </c>
    </row>
    <row r="220" spans="1:7" x14ac:dyDescent="0.25">
      <c r="A220" s="1" t="str">
        <f>'Customer_Master'!A220</f>
        <v>CUST-01414</v>
      </c>
      <c r="B220" s="1" t="str">
        <f>'Customer_Master'!D220</f>
        <v>Kunle Hassan</v>
      </c>
      <c r="C220" s="1" t="str">
        <f>'Customer_Master'!E220</f>
        <v>Paynetworks Inc</v>
      </c>
      <c r="D220" t="str">
        <f>'Customer_Master'!G220</f>
        <v>Valid</v>
      </c>
      <c r="E220" t="str">
        <f>'Customer_Master'!I220</f>
        <v>Valid</v>
      </c>
      <c r="F220" t="str">
        <f>'Customer_Master'!X220</f>
        <v>Complete</v>
      </c>
      <c r="G220">
        <f>'Customer_Master'!Y220</f>
        <v>100</v>
      </c>
    </row>
    <row r="221" spans="1:7" x14ac:dyDescent="0.25">
      <c r="A221" s="1" t="str">
        <f>'Customer_Master'!A221</f>
        <v>CUST-01320</v>
      </c>
      <c r="B221" s="1" t="str">
        <f>'Customer_Master'!D221</f>
        <v>Lola Bello</v>
      </c>
      <c r="C221" s="1" t="str">
        <f>'Customer_Master'!E221</f>
        <v>Cloudhealth</v>
      </c>
      <c r="D221" t="str">
        <f>'Customer_Master'!G221</f>
        <v>Valid</v>
      </c>
      <c r="E221" t="str">
        <f>'Customer_Master'!I221</f>
        <v>Invalid</v>
      </c>
      <c r="F221" t="str">
        <f>'Customer_Master'!X221</f>
        <v>Complete</v>
      </c>
      <c r="G221">
        <f>'Customer_Master'!Y221</f>
        <v>80</v>
      </c>
    </row>
    <row r="222" spans="1:7" x14ac:dyDescent="0.25">
      <c r="A222" s="1" t="str">
        <f>'Customer_Master'!A222</f>
        <v>CUST-03776</v>
      </c>
      <c r="B222" s="1" t="str">
        <f>'Customer_Master'!D222</f>
        <v>Gbenga Abubakar</v>
      </c>
      <c r="C222" s="1" t="str">
        <f>'Customer_Master'!E222</f>
        <v>Orbitsystems</v>
      </c>
      <c r="D222" t="str">
        <f>'Customer_Master'!G222</f>
        <v>Valid</v>
      </c>
      <c r="E222" t="str">
        <f>'Customer_Master'!I222</f>
        <v>Valid</v>
      </c>
      <c r="F222" t="str">
        <f>'Customer_Master'!X222</f>
        <v>Complete</v>
      </c>
      <c r="G222">
        <f>'Customer_Master'!Y222</f>
        <v>100</v>
      </c>
    </row>
    <row r="223" spans="1:7" x14ac:dyDescent="0.25">
      <c r="A223" s="1" t="str">
        <f>'Customer_Master'!A223</f>
        <v>CUST-02675</v>
      </c>
      <c r="B223" s="1" t="str">
        <f>'Customer_Master'!D223</f>
        <v>Akinyi Akinola</v>
      </c>
      <c r="C223" s="1" t="str">
        <f>'Customer_Master'!E223</f>
        <v>Helioai Plc</v>
      </c>
      <c r="D223" t="str">
        <f>'Customer_Master'!G223</f>
        <v>Valid</v>
      </c>
      <c r="E223" t="str">
        <f>'Customer_Master'!I223</f>
        <v>Valid</v>
      </c>
      <c r="F223" t="str">
        <f>'Customer_Master'!X223</f>
        <v>Complete</v>
      </c>
      <c r="G223">
        <f>'Customer_Master'!Y223</f>
        <v>100</v>
      </c>
    </row>
    <row r="224" spans="1:7" x14ac:dyDescent="0.25">
      <c r="A224" s="1" t="str">
        <f>'Customer_Master'!A224</f>
        <v>CUST-03975</v>
      </c>
      <c r="B224" s="1" t="str">
        <f>'Customer_Master'!D224</f>
        <v>Nnamdi Onyeka</v>
      </c>
      <c r="C224" s="1" t="str">
        <f>'Customer_Master'!E224</f>
        <v>Moniepoint</v>
      </c>
      <c r="D224" t="str">
        <f>'Customer_Master'!G224</f>
        <v>Valid</v>
      </c>
      <c r="E224" t="str">
        <f>'Customer_Master'!I224</f>
        <v>Valid</v>
      </c>
      <c r="F224" t="str">
        <f>'Customer_Master'!X224</f>
        <v>Complete</v>
      </c>
      <c r="G224">
        <f>'Customer_Master'!Y224</f>
        <v>75</v>
      </c>
    </row>
    <row r="225" spans="1:7" x14ac:dyDescent="0.25">
      <c r="A225" s="1" t="str">
        <f>'Customer_Master'!A225</f>
        <v>CUST-04942</v>
      </c>
      <c r="B225" s="1" t="str">
        <f>'Customer_Master'!D225</f>
        <v>Wanjala Van Der Merwe</v>
      </c>
      <c r="C225" s="1" t="str">
        <f>'Customer_Master'!E225</f>
        <v>Jumia</v>
      </c>
      <c r="D225" t="str">
        <f>'Customer_Master'!G225</f>
        <v>Valid</v>
      </c>
      <c r="E225" t="str">
        <f>'Customer_Master'!I225</f>
        <v>Valid</v>
      </c>
      <c r="F225" t="str">
        <f>'Customer_Master'!X225</f>
        <v>Complete</v>
      </c>
      <c r="G225">
        <f>'Customer_Master'!Y225</f>
        <v>75</v>
      </c>
    </row>
    <row r="226" spans="1:7" x14ac:dyDescent="0.25">
      <c r="A226" s="1" t="str">
        <f>'Customer_Master'!A226</f>
        <v>CUST-03636</v>
      </c>
      <c r="B226" s="1" t="str">
        <f>'Customer_Master'!D226</f>
        <v>Adebayo Ogundimu</v>
      </c>
      <c r="C226" s="1" t="str">
        <f>'Customer_Master'!E226</f>
        <v>Quantasystems Gmbh</v>
      </c>
      <c r="D226" t="str">
        <f>'Customer_Master'!G226</f>
        <v>Invalid</v>
      </c>
      <c r="E226" t="str">
        <f>'Customer_Master'!I226</f>
        <v>Valid</v>
      </c>
      <c r="F226" t="str">
        <f>'Customer_Master'!X226</f>
        <v>Complete</v>
      </c>
      <c r="G226">
        <f>'Customer_Master'!Y226</f>
        <v>70</v>
      </c>
    </row>
    <row r="227" spans="1:7" x14ac:dyDescent="0.25">
      <c r="A227" s="1" t="str">
        <f>'Customer_Master'!A227</f>
        <v>CUST-04184</v>
      </c>
      <c r="B227" s="1" t="str">
        <f>'Customer_Master'!D227</f>
        <v>Tosin Evans</v>
      </c>
      <c r="C227" s="1" t="str">
        <f>'Customer_Master'!E227</f>
        <v>Dangote Industries</v>
      </c>
      <c r="D227" t="str">
        <f>'Customer_Master'!G227</f>
        <v>Valid</v>
      </c>
      <c r="E227" t="str">
        <f>'Customer_Master'!I227</f>
        <v>Valid</v>
      </c>
      <c r="F227" t="str">
        <f>'Customer_Master'!X227</f>
        <v>Complete</v>
      </c>
      <c r="G227">
        <f>'Customer_Master'!Y227</f>
        <v>100</v>
      </c>
    </row>
    <row r="228" spans="1:7" x14ac:dyDescent="0.25">
      <c r="A228" s="1" t="str">
        <f>'Customer_Master'!A228</f>
        <v>CUST-00965</v>
      </c>
      <c r="B228" s="1" t="str">
        <f>'Customer_Master'!D228</f>
        <v>Wanjiru Adeleke</v>
      </c>
      <c r="C228" s="1" t="str">
        <f>'Customer_Master'!E228</f>
        <v>Vertexcommerce</v>
      </c>
      <c r="D228" t="str">
        <f>'Customer_Master'!G228</f>
        <v>Valid</v>
      </c>
      <c r="E228" t="str">
        <f>'Customer_Master'!I228</f>
        <v>Valid</v>
      </c>
      <c r="F228" t="str">
        <f>'Customer_Master'!X228</f>
        <v>Complete</v>
      </c>
      <c r="G228">
        <f>'Customer_Master'!Y228</f>
        <v>100</v>
      </c>
    </row>
    <row r="229" spans="1:7" x14ac:dyDescent="0.25">
      <c r="A229" s="1" t="str">
        <f>'Customer_Master'!A229</f>
        <v>CUST-03405</v>
      </c>
      <c r="B229" s="1" t="str">
        <f>'Customer_Master'!D229</f>
        <v>Nomvula</v>
      </c>
      <c r="C229" s="1" t="str">
        <f>'Customer_Master'!E229</f>
        <v>Lumenanalytics Llc</v>
      </c>
      <c r="D229" t="str">
        <f>'Customer_Master'!G229</f>
        <v>Valid</v>
      </c>
      <c r="E229" t="str">
        <f>'Customer_Master'!I229</f>
        <v>Valid</v>
      </c>
      <c r="F229" t="str">
        <f>'Customer_Master'!X229</f>
        <v>Incomplete</v>
      </c>
      <c r="G229">
        <f>'Customer_Master'!Y229</f>
        <v>35</v>
      </c>
    </row>
    <row r="230" spans="1:7" x14ac:dyDescent="0.25">
      <c r="A230" s="1" t="str">
        <f>'Customer_Master'!A230</f>
        <v>CUST-04846</v>
      </c>
      <c r="B230" s="1" t="str">
        <f>'Customer_Master'!D230</f>
        <v>Amina Diallo</v>
      </c>
      <c r="C230" s="1" t="str">
        <f>'Customer_Master'!E230</f>
        <v>Leadlabs</v>
      </c>
      <c r="D230" t="str">
        <f>'Customer_Master'!G230</f>
        <v>Valid</v>
      </c>
      <c r="E230" t="str">
        <f>'Customer_Master'!I230</f>
        <v>Valid</v>
      </c>
      <c r="F230" t="str">
        <f>'Customer_Master'!X230</f>
        <v>Complete</v>
      </c>
      <c r="G230">
        <f>'Customer_Master'!Y230</f>
        <v>75</v>
      </c>
    </row>
    <row r="231" spans="1:7" x14ac:dyDescent="0.25">
      <c r="A231" s="1" t="str">
        <f>'Customer_Master'!A231</f>
        <v>CUST-02443</v>
      </c>
      <c r="B231" s="1" t="str">
        <f>'Customer_Master'!D231</f>
        <v>Matthew Onyeka</v>
      </c>
      <c r="C231" s="1" t="str">
        <f>'Customer_Master'!E231</f>
        <v>Cloudfinance Gmbh</v>
      </c>
      <c r="D231" t="str">
        <f>'Customer_Master'!G231</f>
        <v>Invalid</v>
      </c>
      <c r="E231" t="str">
        <f>'Customer_Master'!I231</f>
        <v>Valid</v>
      </c>
      <c r="F231" t="str">
        <f>'Customer_Master'!X231</f>
        <v>Complete</v>
      </c>
      <c r="G231">
        <f>'Customer_Master'!Y231</f>
        <v>70</v>
      </c>
    </row>
    <row r="232" spans="1:7" x14ac:dyDescent="0.25">
      <c r="A232" s="1" t="str">
        <f>'Customer_Master'!A232</f>
        <v>CUST-03388</v>
      </c>
      <c r="B232" s="1" t="str">
        <f>'Customer_Master'!D232</f>
        <v>Joy O'Brien</v>
      </c>
      <c r="C232" s="1" t="str">
        <f>'Customer_Master'!E232</f>
        <v>Konga</v>
      </c>
      <c r="D232" t="str">
        <f>'Customer_Master'!G232</f>
        <v>Valid</v>
      </c>
      <c r="E232" t="str">
        <f>'Customer_Master'!I232</f>
        <v>Valid</v>
      </c>
      <c r="F232" t="str">
        <f>'Customer_Master'!X232</f>
        <v>Complete</v>
      </c>
      <c r="G232">
        <f>'Customer_Master'!Y232</f>
        <v>100</v>
      </c>
    </row>
    <row r="233" spans="1:7" x14ac:dyDescent="0.25">
      <c r="A233" s="1" t="str">
        <f>'Customer_Master'!A233</f>
        <v>CUST-03235</v>
      </c>
      <c r="B233" s="1" t="str">
        <f>'Customer_Master'!D233</f>
        <v>Kunle Hassan</v>
      </c>
      <c r="C233" s="1" t="str">
        <f>'Customer_Master'!E233</f>
        <v>Heliohub</v>
      </c>
      <c r="D233" t="str">
        <f>'Customer_Master'!G233</f>
        <v>Valid</v>
      </c>
      <c r="E233" t="str">
        <f>'Customer_Master'!I233</f>
        <v>Valid</v>
      </c>
      <c r="F233" t="str">
        <f>'Customer_Master'!X233</f>
        <v>Complete</v>
      </c>
      <c r="G233">
        <f>'Customer_Master'!Y233</f>
        <v>100</v>
      </c>
    </row>
    <row r="234" spans="1:7" x14ac:dyDescent="0.25">
      <c r="A234" s="1" t="str">
        <f>'Customer_Master'!A234</f>
        <v>CUST-01734</v>
      </c>
      <c r="B234" s="1" t="str">
        <f>'Customer_Master'!D234</f>
        <v>Anke Salami</v>
      </c>
      <c r="C234" s="1" t="str">
        <f>'Customer_Master'!E234</f>
        <v>Carbon</v>
      </c>
      <c r="D234" t="str">
        <f>'Customer_Master'!G234</f>
        <v>Valid</v>
      </c>
      <c r="E234" t="str">
        <f>'Customer_Master'!I234</f>
        <v>Valid</v>
      </c>
      <c r="F234" t="str">
        <f>'Customer_Master'!X234</f>
        <v>Complete</v>
      </c>
      <c r="G234">
        <f>'Customer_Master'!Y234</f>
        <v>100</v>
      </c>
    </row>
    <row r="235" spans="1:7" x14ac:dyDescent="0.25">
      <c r="A235" s="1" t="str">
        <f>'Customer_Master'!A235</f>
        <v>CUST-00979</v>
      </c>
      <c r="B235" s="1" t="str">
        <f>'Customer_Master'!D235</f>
        <v>Chizoba Mwangi</v>
      </c>
      <c r="C235" s="1" t="str">
        <f>'Customer_Master'!E235</f>
        <v>Vertexcapital</v>
      </c>
      <c r="D235" t="str">
        <f>'Customer_Master'!G235</f>
        <v>Valid</v>
      </c>
      <c r="E235" t="str">
        <f>'Customer_Master'!I235</f>
        <v>Valid</v>
      </c>
      <c r="F235" t="str">
        <f>'Customer_Master'!X235</f>
        <v>Complete</v>
      </c>
      <c r="G235">
        <f>'Customer_Master'!Y235</f>
        <v>100</v>
      </c>
    </row>
    <row r="236" spans="1:7" x14ac:dyDescent="0.25">
      <c r="A236" s="1" t="str">
        <f>'Customer_Master'!A236</f>
        <v>CUST-02366</v>
      </c>
      <c r="B236" s="1" t="str">
        <f>'Customer_Master'!D236</f>
        <v>Usman Hassan</v>
      </c>
      <c r="C236" s="1" t="str">
        <f>'Customer_Master'!E236</f>
        <v>Primelogic</v>
      </c>
      <c r="D236" t="str">
        <f>'Customer_Master'!G236</f>
        <v>Valid</v>
      </c>
      <c r="E236" t="str">
        <f>'Customer_Master'!I236</f>
        <v>Valid</v>
      </c>
      <c r="F236" t="str">
        <f>'Customer_Master'!X236</f>
        <v>Complete</v>
      </c>
      <c r="G236">
        <f>'Customer_Master'!Y236</f>
        <v>100</v>
      </c>
    </row>
    <row r="237" spans="1:7" x14ac:dyDescent="0.25">
      <c r="A237" s="1" t="str">
        <f>'Customer_Master'!A237</f>
        <v>CUST-03315</v>
      </c>
      <c r="B237" s="1" t="str">
        <f>'Customer_Master'!D237</f>
        <v>Daniel Adeyemi</v>
      </c>
      <c r="C237" s="1" t="str">
        <f>'Customer_Master'!E237</f>
        <v>Chipper Cash</v>
      </c>
      <c r="D237" t="str">
        <f>'Customer_Master'!G237</f>
        <v>Valid</v>
      </c>
      <c r="E237" t="str">
        <f>'Customer_Master'!I237</f>
        <v>Valid</v>
      </c>
      <c r="F237" t="str">
        <f>'Customer_Master'!X237</f>
        <v>Complete</v>
      </c>
      <c r="G237">
        <f>'Customer_Master'!Y237</f>
        <v>100</v>
      </c>
    </row>
    <row r="238" spans="1:7" x14ac:dyDescent="0.25">
      <c r="A238" s="1" t="str">
        <f>'Customer_Master'!A238</f>
        <v>CUST-03563</v>
      </c>
      <c r="B238" s="1" t="str">
        <f>'Customer_Master'!D238</f>
        <v>Okonkwo</v>
      </c>
      <c r="C238" s="1" t="str">
        <f>'Customer_Master'!E238</f>
        <v>Pulseworks</v>
      </c>
      <c r="D238" t="str">
        <f>'Customer_Master'!G238</f>
        <v>Valid</v>
      </c>
      <c r="E238" t="str">
        <f>'Customer_Master'!I238</f>
        <v>Valid</v>
      </c>
      <c r="F238" t="str">
        <f>'Customer_Master'!X238</f>
        <v>Incomplete</v>
      </c>
      <c r="G238">
        <f>'Customer_Master'!Y238</f>
        <v>60</v>
      </c>
    </row>
    <row r="239" spans="1:7" x14ac:dyDescent="0.25">
      <c r="A239" s="1" t="str">
        <f>'Customer_Master'!A239</f>
        <v>CUST-04408</v>
      </c>
      <c r="B239" s="1" t="str">
        <f>'Customer_Master'!D239</f>
        <v>Musa Adeleke</v>
      </c>
      <c r="C239" s="1" t="str">
        <f>'Customer_Master'!E239</f>
        <v>Jumia</v>
      </c>
      <c r="D239" t="str">
        <f>'Customer_Master'!G239</f>
        <v>Valid</v>
      </c>
      <c r="E239" t="str">
        <f>'Customer_Master'!I239</f>
        <v>Valid</v>
      </c>
      <c r="F239" t="str">
        <f>'Customer_Master'!X239</f>
        <v>Complete</v>
      </c>
      <c r="G239">
        <f>'Customer_Master'!Y239</f>
        <v>75</v>
      </c>
    </row>
    <row r="240" spans="1:7" x14ac:dyDescent="0.25">
      <c r="A240" s="1" t="str">
        <f>'Customer_Master'!A240</f>
        <v>CUST-02943</v>
      </c>
      <c r="B240" s="1" t="str">
        <f>'Customer_Master'!D240</f>
        <v>James Adeyemi</v>
      </c>
      <c r="C240" s="1" t="str">
        <f>'Customer_Master'!E240</f>
        <v>Chipper Cash</v>
      </c>
      <c r="D240" t="str">
        <f>'Customer_Master'!G240</f>
        <v>Valid</v>
      </c>
      <c r="E240" t="str">
        <f>'Customer_Master'!I240</f>
        <v>Valid</v>
      </c>
      <c r="F240" t="str">
        <f>'Customer_Master'!X240</f>
        <v>Complete</v>
      </c>
      <c r="G240">
        <f>'Customer_Master'!Y240</f>
        <v>100</v>
      </c>
    </row>
    <row r="241" spans="1:7" x14ac:dyDescent="0.25">
      <c r="A241" s="1" t="str">
        <f>'Customer_Master'!A241</f>
        <v>CUST-00936</v>
      </c>
      <c r="B241" s="1" t="str">
        <f>'Customer_Master'!D241</f>
        <v>Chizoba Mwangi</v>
      </c>
      <c r="C241" s="1" t="str">
        <f>'Customer_Master'!E241</f>
        <v>Flour Mills Of Nigeria</v>
      </c>
      <c r="D241" t="str">
        <f>'Customer_Master'!G241</f>
        <v>Valid</v>
      </c>
      <c r="E241" t="str">
        <f>'Customer_Master'!I241</f>
        <v>Valid</v>
      </c>
      <c r="F241" t="str">
        <f>'Customer_Master'!X241</f>
        <v>Complete</v>
      </c>
      <c r="G241">
        <f>'Customer_Master'!Y241</f>
        <v>100</v>
      </c>
    </row>
    <row r="242" spans="1:7" x14ac:dyDescent="0.25">
      <c r="A242" s="1" t="str">
        <f>'Customer_Master'!A242</f>
        <v>CUST-02348</v>
      </c>
      <c r="B242" s="1" t="str">
        <f>'Customer_Master'!D242</f>
        <v>James Aliyu</v>
      </c>
      <c r="C242" s="1" t="str">
        <f>'Customer_Master'!E242</f>
        <v>Stacksystems Inc</v>
      </c>
      <c r="D242" t="str">
        <f>'Customer_Master'!G242</f>
        <v>Valid</v>
      </c>
      <c r="E242" t="str">
        <f>'Customer_Master'!I242</f>
        <v>Valid</v>
      </c>
      <c r="F242" t="str">
        <f>'Customer_Master'!X242</f>
        <v>Complete</v>
      </c>
      <c r="G242">
        <f>'Customer_Master'!Y242</f>
        <v>100</v>
      </c>
    </row>
    <row r="243" spans="1:7" x14ac:dyDescent="0.25">
      <c r="A243" s="1" t="str">
        <f>'Customer_Master'!A243</f>
        <v>CUST-02204</v>
      </c>
      <c r="B243" s="1" t="str">
        <f>'Customer_Master'!D243</f>
        <v>Grace Khan</v>
      </c>
      <c r="C243" s="1" t="str">
        <f>'Customer_Master'!E243</f>
        <v>Datalogistics Plc</v>
      </c>
      <c r="D243" t="str">
        <f>'Customer_Master'!G243</f>
        <v>Valid</v>
      </c>
      <c r="E243" t="str">
        <f>'Customer_Master'!I243</f>
        <v>Valid</v>
      </c>
      <c r="F243" t="str">
        <f>'Customer_Master'!X243</f>
        <v>Complete</v>
      </c>
      <c r="G243">
        <f>'Customer_Master'!Y243</f>
        <v>75</v>
      </c>
    </row>
    <row r="244" spans="1:7" x14ac:dyDescent="0.25">
      <c r="A244" s="1" t="str">
        <f>'Customer_Master'!A244</f>
        <v>CUST-02020</v>
      </c>
      <c r="B244" s="1" t="str">
        <f>'Customer_Master'!D244</f>
        <v>Simi O'Brien</v>
      </c>
      <c r="C244" s="1" t="str">
        <f>'Customer_Master'!E244</f>
        <v>Cloudcapital Ltd</v>
      </c>
      <c r="D244" t="str">
        <f>'Customer_Master'!G244</f>
        <v>Valid</v>
      </c>
      <c r="E244" t="str">
        <f>'Customer_Master'!I244</f>
        <v>Valid</v>
      </c>
      <c r="F244" t="str">
        <f>'Customer_Master'!X244</f>
        <v>Complete</v>
      </c>
      <c r="G244">
        <f>'Customer_Master'!Y244</f>
        <v>100</v>
      </c>
    </row>
    <row r="245" spans="1:7" x14ac:dyDescent="0.25">
      <c r="A245" s="1" t="str">
        <f>'Customer_Master'!A245</f>
        <v>CUST-01251</v>
      </c>
      <c r="B245" s="1" t="str">
        <f>'Customer_Master'!D245</f>
        <v>Adaora Traore</v>
      </c>
      <c r="C245" s="1" t="str">
        <f>'Customer_Master'!E245</f>
        <v>Piggyvest</v>
      </c>
      <c r="D245" t="str">
        <f>'Customer_Master'!G245</f>
        <v>Valid</v>
      </c>
      <c r="E245" t="str">
        <f>'Customer_Master'!I245</f>
        <v>Valid</v>
      </c>
      <c r="F245" t="str">
        <f>'Customer_Master'!X245</f>
        <v>Complete</v>
      </c>
      <c r="G245">
        <f>'Customer_Master'!Y245</f>
        <v>100</v>
      </c>
    </row>
    <row r="246" spans="1:7" x14ac:dyDescent="0.25">
      <c r="A246" s="1" t="str">
        <f>'Customer_Master'!A246</f>
        <v>CUST-02277</v>
      </c>
      <c r="B246" s="1" t="str">
        <f>'Customer_Master'!D246</f>
        <v>Chizoba Asante</v>
      </c>
      <c r="C246" s="1" t="str">
        <f>'Customer_Master'!E246</f>
        <v>Wave</v>
      </c>
      <c r="D246" t="str">
        <f>'Customer_Master'!G246</f>
        <v>Valid</v>
      </c>
      <c r="E246" t="str">
        <f>'Customer_Master'!I246</f>
        <v>Valid</v>
      </c>
      <c r="F246" t="str">
        <f>'Customer_Master'!X246</f>
        <v>Complete</v>
      </c>
      <c r="G246">
        <f>'Customer_Master'!Y246</f>
        <v>75</v>
      </c>
    </row>
    <row r="247" spans="1:7" x14ac:dyDescent="0.25">
      <c r="A247" s="1" t="str">
        <f>'Customer_Master'!A247</f>
        <v>CUST-01330</v>
      </c>
      <c r="B247" s="1" t="str">
        <f>'Customer_Master'!D247</f>
        <v>Michael Aliyu</v>
      </c>
      <c r="C247" s="1" t="str">
        <f>'Customer_Master'!E247</f>
        <v>Hivegroup</v>
      </c>
      <c r="D247" t="str">
        <f>'Customer_Master'!G247</f>
        <v>Valid</v>
      </c>
      <c r="E247" t="str">
        <f>'Customer_Master'!I247</f>
        <v>Valid</v>
      </c>
      <c r="F247" t="str">
        <f>'Customer_Master'!X247</f>
        <v>Complete</v>
      </c>
      <c r="G247">
        <f>'Customer_Master'!Y247</f>
        <v>100</v>
      </c>
    </row>
    <row r="248" spans="1:7" x14ac:dyDescent="0.25">
      <c r="A248" s="1" t="str">
        <f>'Customer_Master'!A248</f>
        <v>CUST-04289</v>
      </c>
      <c r="B248" s="1" t="str">
        <f>'Customer_Master'!D248</f>
        <v>Babatunde Diallo</v>
      </c>
      <c r="C248" s="1" t="str">
        <f>'Customer_Master'!E248</f>
        <v>Mpesa Solutions</v>
      </c>
      <c r="D248" t="str">
        <f>'Customer_Master'!G248</f>
        <v>Valid</v>
      </c>
      <c r="E248" t="str">
        <f>'Customer_Master'!I248</f>
        <v>Valid</v>
      </c>
      <c r="F248" t="str">
        <f>'Customer_Master'!X248</f>
        <v>Complete</v>
      </c>
      <c r="G248">
        <f>'Customer_Master'!Y248</f>
        <v>75</v>
      </c>
    </row>
    <row r="249" spans="1:7" x14ac:dyDescent="0.25">
      <c r="A249" s="1" t="str">
        <f>'Customer_Master'!A249</f>
        <v>CUST-02865</v>
      </c>
      <c r="B249" s="1" t="str">
        <f>'Customer_Master'!D249</f>
        <v>Faith Afolabi</v>
      </c>
      <c r="C249" s="1" t="str">
        <f>'Customer_Master'!E249</f>
        <v>Novadigital Gmbh</v>
      </c>
      <c r="D249" t="str">
        <f>'Customer_Master'!G249</f>
        <v>Valid</v>
      </c>
      <c r="E249" t="str">
        <f>'Customer_Master'!I249</f>
        <v>Valid</v>
      </c>
      <c r="F249" t="str">
        <f>'Customer_Master'!X249</f>
        <v>Complete</v>
      </c>
      <c r="G249">
        <f>'Customer_Master'!Y249</f>
        <v>100</v>
      </c>
    </row>
    <row r="250" spans="1:7" x14ac:dyDescent="0.25">
      <c r="A250" s="1" t="str">
        <f>'Customer_Master'!A250</f>
        <v>CUST-01256</v>
      </c>
      <c r="B250" s="1" t="str">
        <f>'Customer_Master'!D250</f>
        <v>Sipho Adewale</v>
      </c>
      <c r="C250" s="1" t="str">
        <f>'Customer_Master'!E250</f>
        <v>Chipper Cash</v>
      </c>
      <c r="D250" t="str">
        <f>'Customer_Master'!G250</f>
        <v>Valid</v>
      </c>
      <c r="E250" t="str">
        <f>'Customer_Master'!I250</f>
        <v>Valid</v>
      </c>
      <c r="F250" t="str">
        <f>'Customer_Master'!X250</f>
        <v>Complete</v>
      </c>
      <c r="G250">
        <f>'Customer_Master'!Y250</f>
        <v>100</v>
      </c>
    </row>
    <row r="251" spans="1:7" x14ac:dyDescent="0.25">
      <c r="A251" s="1" t="str">
        <f>'Customer_Master'!A251</f>
        <v>CUST-00161</v>
      </c>
      <c r="B251" s="1" t="str">
        <f>'Customer_Master'!D251</f>
        <v>Chioma Hassan</v>
      </c>
      <c r="C251" s="1" t="str">
        <f>'Customer_Master'!E251</f>
        <v>Wave</v>
      </c>
      <c r="D251" t="str">
        <f>'Customer_Master'!G251</f>
        <v>Valid</v>
      </c>
      <c r="E251" t="str">
        <f>'Customer_Master'!I251</f>
        <v>Valid</v>
      </c>
      <c r="F251" t="str">
        <f>'Customer_Master'!X251</f>
        <v>Complete</v>
      </c>
      <c r="G251">
        <f>'Customer_Master'!Y251</f>
        <v>100</v>
      </c>
    </row>
    <row r="252" spans="1:7" x14ac:dyDescent="0.25">
      <c r="A252" s="1" t="str">
        <f>'Customer_Master'!A252</f>
        <v>CUST-02126</v>
      </c>
      <c r="B252" s="1" t="str">
        <f>'Customer_Master'!D252</f>
        <v>Yakubu Obi</v>
      </c>
      <c r="C252" s="1" t="str">
        <f>'Customer_Master'!E252</f>
        <v>Kuda</v>
      </c>
      <c r="D252" t="str">
        <f>'Customer_Master'!G252</f>
        <v>Valid</v>
      </c>
      <c r="E252" t="str">
        <f>'Customer_Master'!I252</f>
        <v>Valid</v>
      </c>
      <c r="F252" t="str">
        <f>'Customer_Master'!X252</f>
        <v>Complete</v>
      </c>
      <c r="G252">
        <f>'Customer_Master'!Y252</f>
        <v>100</v>
      </c>
    </row>
    <row r="253" spans="1:7" x14ac:dyDescent="0.25">
      <c r="A253" s="1" t="str">
        <f>'Customer_Master'!A253</f>
        <v>CUST-01919</v>
      </c>
      <c r="B253" s="1" t="str">
        <f>'Customer_Master'!D253</f>
        <v>Chiamaka Asante</v>
      </c>
      <c r="C253" s="1" t="str">
        <f>'Customer_Master'!E253</f>
        <v>Leadsystems Plc</v>
      </c>
      <c r="D253" t="str">
        <f>'Customer_Master'!G253</f>
        <v>Valid</v>
      </c>
      <c r="E253" t="str">
        <f>'Customer_Master'!I253</f>
        <v>Valid</v>
      </c>
      <c r="F253" t="str">
        <f>'Customer_Master'!X253</f>
        <v>Complete</v>
      </c>
      <c r="G253">
        <f>'Customer_Master'!Y253</f>
        <v>100</v>
      </c>
    </row>
    <row r="254" spans="1:7" x14ac:dyDescent="0.25">
      <c r="A254" s="1" t="str">
        <f>'Customer_Master'!A254</f>
        <v>CUST-02425</v>
      </c>
      <c r="B254" s="1" t="str">
        <f>'Customer_Master'!D254</f>
        <v>Chinwe Garba</v>
      </c>
      <c r="C254" s="1" t="str">
        <f>'Customer_Master'!E254</f>
        <v>Lumensystems Plc</v>
      </c>
      <c r="D254" t="str">
        <f>'Customer_Master'!G254</f>
        <v>Valid</v>
      </c>
      <c r="E254" t="str">
        <f>'Customer_Master'!I254</f>
        <v>Valid</v>
      </c>
      <c r="F254" t="str">
        <f>'Customer_Master'!X254</f>
        <v>Complete</v>
      </c>
      <c r="G254">
        <f>'Customer_Master'!Y254</f>
        <v>100</v>
      </c>
    </row>
    <row r="255" spans="1:7" x14ac:dyDescent="0.25">
      <c r="A255" s="1" t="str">
        <f>'Customer_Master'!A255</f>
        <v>CUST-01539</v>
      </c>
      <c r="B255" s="1" t="str">
        <f>'Customer_Master'!D255</f>
        <v>Pieter Okonkwo</v>
      </c>
      <c r="C255" s="1" t="str">
        <f>'Customer_Master'!E255</f>
        <v>Stackcommerce Llc</v>
      </c>
      <c r="D255" t="str">
        <f>'Customer_Master'!G255</f>
        <v>Valid</v>
      </c>
      <c r="E255" t="str">
        <f>'Customer_Master'!I255</f>
        <v>Valid</v>
      </c>
      <c r="F255" t="str">
        <f>'Customer_Master'!X255</f>
        <v>Complete</v>
      </c>
      <c r="G255">
        <f>'Customer_Master'!Y255</f>
        <v>100</v>
      </c>
    </row>
    <row r="256" spans="1:7" x14ac:dyDescent="0.25">
      <c r="A256" s="1" t="str">
        <f>'Customer_Master'!A256</f>
        <v>CUST-05020</v>
      </c>
      <c r="B256" s="1" t="str">
        <f>'Customer_Master'!D256</f>
        <v>Blessing Makinde</v>
      </c>
      <c r="C256" s="1" t="str">
        <f>'Customer_Master'!E256</f>
        <v>Piggyvest</v>
      </c>
      <c r="D256" t="str">
        <f>'Customer_Master'!G256</f>
        <v>Valid</v>
      </c>
      <c r="E256" t="str">
        <f>'Customer_Master'!I256</f>
        <v>Valid</v>
      </c>
      <c r="F256" t="str">
        <f>'Customer_Master'!X256</f>
        <v>Complete</v>
      </c>
      <c r="G256">
        <f>'Customer_Master'!Y256</f>
        <v>75</v>
      </c>
    </row>
    <row r="257" spans="1:7" x14ac:dyDescent="0.25">
      <c r="A257" s="1" t="str">
        <f>'Customer_Master'!A257</f>
        <v>CUST-02248</v>
      </c>
      <c r="B257" s="1" t="str">
        <f>'Customer_Master'!D257</f>
        <v>Kunle Salami</v>
      </c>
      <c r="C257" s="1" t="str">
        <f>'Customer_Master'!E257</f>
        <v>Apexlabs Gmbh</v>
      </c>
      <c r="D257" t="str">
        <f>'Customer_Master'!G257</f>
        <v>Valid</v>
      </c>
      <c r="E257" t="str">
        <f>'Customer_Master'!I257</f>
        <v>Valid</v>
      </c>
      <c r="F257" t="str">
        <f>'Customer_Master'!X257</f>
        <v>Complete</v>
      </c>
      <c r="G257">
        <f>'Customer_Master'!Y257</f>
        <v>100</v>
      </c>
    </row>
    <row r="258" spans="1:7" x14ac:dyDescent="0.25">
      <c r="A258" s="1" t="str">
        <f>'Customer_Master'!A258</f>
        <v>CUST-01279</v>
      </c>
      <c r="B258" s="1" t="str">
        <f>'Customer_Master'!D258</f>
        <v>Aisha Abubakar</v>
      </c>
      <c r="C258" s="1" t="str">
        <f>'Customer_Master'!E258</f>
        <v>Flutterwave</v>
      </c>
      <c r="D258" t="str">
        <f>'Customer_Master'!G258</f>
        <v>Valid</v>
      </c>
      <c r="E258" t="str">
        <f>'Customer_Master'!I258</f>
        <v>Valid</v>
      </c>
      <c r="F258" t="str">
        <f>'Customer_Master'!X258</f>
        <v>Complete</v>
      </c>
      <c r="G258">
        <f>'Customer_Master'!Y258</f>
        <v>100</v>
      </c>
    </row>
    <row r="259" spans="1:7" x14ac:dyDescent="0.25">
      <c r="A259" s="1" t="str">
        <f>'Customer_Master'!A259</f>
        <v>CUST-00079</v>
      </c>
      <c r="B259" s="1" t="str">
        <f>'Customer_Master'!D259</f>
        <v>Precious Ugwu</v>
      </c>
      <c r="C259" s="1" t="str">
        <f>'Customer_Master'!E259</f>
        <v>Interswitch</v>
      </c>
      <c r="D259" t="str">
        <f>'Customer_Master'!G259</f>
        <v>Valid</v>
      </c>
      <c r="E259" t="str">
        <f>'Customer_Master'!I259</f>
        <v>Invalid</v>
      </c>
      <c r="F259" t="str">
        <f>'Customer_Master'!X259</f>
        <v>Complete</v>
      </c>
      <c r="G259">
        <f>'Customer_Master'!Y259</f>
        <v>80</v>
      </c>
    </row>
    <row r="260" spans="1:7" x14ac:dyDescent="0.25">
      <c r="A260" s="1" t="str">
        <f>'Customer_Master'!A260</f>
        <v>CUST-04279</v>
      </c>
      <c r="B260" s="1" t="str">
        <f>'Customer_Master'!D260</f>
        <v>Hauwa Patel</v>
      </c>
      <c r="C260" s="1" t="str">
        <f>'Customer_Master'!E260</f>
        <v>Wave</v>
      </c>
      <c r="D260" t="str">
        <f>'Customer_Master'!G260</f>
        <v>Valid</v>
      </c>
      <c r="E260" t="str">
        <f>'Customer_Master'!I260</f>
        <v>Valid</v>
      </c>
      <c r="F260" t="str">
        <f>'Customer_Master'!X260</f>
        <v>Complete</v>
      </c>
      <c r="G260">
        <f>'Customer_Master'!Y260</f>
        <v>100</v>
      </c>
    </row>
    <row r="261" spans="1:7" x14ac:dyDescent="0.25">
      <c r="A261" s="1" t="str">
        <f>'Customer_Master'!A261</f>
        <v>CUST-02715</v>
      </c>
      <c r="B261" s="1" t="str">
        <f>'Customer_Master'!D261</f>
        <v>Yusuf Hassan</v>
      </c>
      <c r="C261" s="1" t="str">
        <f>'Customer_Master'!E261</f>
        <v>Lumenhub Plc</v>
      </c>
      <c r="D261" t="str">
        <f>'Customer_Master'!G261</f>
        <v>Valid</v>
      </c>
      <c r="E261" t="str">
        <f>'Customer_Master'!I261</f>
        <v>Valid</v>
      </c>
      <c r="F261" t="str">
        <f>'Customer_Master'!X261</f>
        <v>Complete</v>
      </c>
      <c r="G261">
        <f>'Customer_Master'!Y261</f>
        <v>100</v>
      </c>
    </row>
    <row r="262" spans="1:7" x14ac:dyDescent="0.25">
      <c r="A262" s="1" t="str">
        <f>'Customer_Master'!A262</f>
        <v>CUST-03703</v>
      </c>
      <c r="B262" s="1" t="str">
        <f>'Customer_Master'!D262</f>
        <v>Amina Jones</v>
      </c>
      <c r="C262" s="1" t="str">
        <f>'Customer_Master'!E262</f>
        <v>Fluxdigital</v>
      </c>
      <c r="D262" t="str">
        <f>'Customer_Master'!G262</f>
        <v>Valid</v>
      </c>
      <c r="E262" t="str">
        <f>'Customer_Master'!I262</f>
        <v>Valid</v>
      </c>
      <c r="F262" t="str">
        <f>'Customer_Master'!X262</f>
        <v>Complete</v>
      </c>
      <c r="G262">
        <f>'Customer_Master'!Y262</f>
        <v>100</v>
      </c>
    </row>
    <row r="263" spans="1:7" x14ac:dyDescent="0.25">
      <c r="A263" s="1" t="str">
        <f>'Customer_Master'!A263</f>
        <v>CUST-04471</v>
      </c>
      <c r="B263" s="1" t="str">
        <f>'Customer_Master'!D263</f>
        <v>Segun Obi</v>
      </c>
      <c r="C263" s="1" t="str">
        <f>'Customer_Master'!E263</f>
        <v>Quantasoft Plc</v>
      </c>
      <c r="D263" t="str">
        <f>'Customer_Master'!G263</f>
        <v>Valid</v>
      </c>
      <c r="E263" t="str">
        <f>'Customer_Master'!I263</f>
        <v>Valid</v>
      </c>
      <c r="F263" t="str">
        <f>'Customer_Master'!X263</f>
        <v>Complete</v>
      </c>
      <c r="G263">
        <f>'Customer_Master'!Y263</f>
        <v>100</v>
      </c>
    </row>
    <row r="264" spans="1:7" x14ac:dyDescent="0.25">
      <c r="A264" s="1" t="str">
        <f>'Customer_Master'!A264</f>
        <v>CUST-01155</v>
      </c>
      <c r="B264" s="1" t="str">
        <f>'Customer_Master'!D264</f>
        <v>Thandiwe Lawal</v>
      </c>
      <c r="C264" s="1" t="str">
        <f>'Customer_Master'!E264</f>
        <v>Novasolutions</v>
      </c>
      <c r="D264" t="str">
        <f>'Customer_Master'!G264</f>
        <v>Valid</v>
      </c>
      <c r="E264" t="str">
        <f>'Customer_Master'!I264</f>
        <v>Valid</v>
      </c>
      <c r="F264" t="str">
        <f>'Customer_Master'!X264</f>
        <v>Complete</v>
      </c>
      <c r="G264">
        <f>'Customer_Master'!Y264</f>
        <v>100</v>
      </c>
    </row>
    <row r="265" spans="1:7" x14ac:dyDescent="0.25">
      <c r="A265" s="1" t="str">
        <f>'Customer_Master'!A265</f>
        <v>CUST-01657</v>
      </c>
      <c r="B265" s="1" t="str">
        <f>'Customer_Master'!D265</f>
        <v>Chiamaka Hassan</v>
      </c>
      <c r="C265" s="1" t="str">
        <f>'Customer_Master'!E265</f>
        <v>Stackdigital</v>
      </c>
      <c r="D265" t="str">
        <f>'Customer_Master'!G265</f>
        <v>Valid</v>
      </c>
      <c r="E265" t="str">
        <f>'Customer_Master'!I265</f>
        <v>Valid</v>
      </c>
      <c r="F265" t="str">
        <f>'Customer_Master'!X265</f>
        <v>Complete</v>
      </c>
      <c r="G265">
        <f>'Customer_Master'!Y265</f>
        <v>100</v>
      </c>
    </row>
    <row r="266" spans="1:7" x14ac:dyDescent="0.25">
      <c r="A266" s="1" t="str">
        <f>'Customer_Master'!A266</f>
        <v>CUST-04679</v>
      </c>
      <c r="B266" s="1" t="str">
        <f>'Customer_Master'!D266</f>
        <v>Chizoba Al-Farsi</v>
      </c>
      <c r="C266" s="1" t="str">
        <f>'Customer_Master'!E266</f>
        <v>Mpesa Solutions</v>
      </c>
      <c r="D266" t="str">
        <f>'Customer_Master'!G266</f>
        <v>Valid</v>
      </c>
      <c r="E266" t="str">
        <f>'Customer_Master'!I266</f>
        <v>Valid</v>
      </c>
      <c r="F266" t="str">
        <f>'Customer_Master'!X266</f>
        <v>Complete</v>
      </c>
      <c r="G266">
        <f>'Customer_Master'!Y266</f>
        <v>100</v>
      </c>
    </row>
    <row r="267" spans="1:7" x14ac:dyDescent="0.25">
      <c r="A267" s="1" t="str">
        <f>'Customer_Master'!A267</f>
        <v>CUST-00175</v>
      </c>
      <c r="B267" s="1" t="str">
        <f>'Customer_Master'!D267</f>
        <v>Brian Smith</v>
      </c>
      <c r="C267" s="1" t="str">
        <f>'Customer_Master'!E267</f>
        <v>Hivecommerce</v>
      </c>
      <c r="D267" t="str">
        <f>'Customer_Master'!G267</f>
        <v>Valid</v>
      </c>
      <c r="E267" t="str">
        <f>'Customer_Master'!I267</f>
        <v>Valid</v>
      </c>
      <c r="F267" t="str">
        <f>'Customer_Master'!X267</f>
        <v>Complete</v>
      </c>
      <c r="G267">
        <f>'Customer_Master'!Y267</f>
        <v>75</v>
      </c>
    </row>
    <row r="268" spans="1:7" x14ac:dyDescent="0.25">
      <c r="A268" s="1" t="str">
        <f>'Customer_Master'!A268</f>
        <v>CUST-01639</v>
      </c>
      <c r="B268" s="1" t="str">
        <f>'Customer_Master'!D268</f>
        <v>Yusuf Kelly</v>
      </c>
      <c r="C268" s="1" t="str">
        <f>'Customer_Master'!E268</f>
        <v>Zensystems Gmbh</v>
      </c>
      <c r="D268" t="str">
        <f>'Customer_Master'!G268</f>
        <v>Valid</v>
      </c>
      <c r="E268" t="str">
        <f>'Customer_Master'!I268</f>
        <v>Valid</v>
      </c>
      <c r="F268" t="str">
        <f>'Customer_Master'!X268</f>
        <v>Complete</v>
      </c>
      <c r="G268">
        <f>'Customer_Master'!Y268</f>
        <v>75</v>
      </c>
    </row>
    <row r="269" spans="1:7" x14ac:dyDescent="0.25">
      <c r="A269" s="1" t="str">
        <f>'Customer_Master'!A269</f>
        <v>CUST-04727</v>
      </c>
      <c r="B269" s="1" t="str">
        <f>'Customer_Master'!D269</f>
        <v>Anke Aliyu</v>
      </c>
      <c r="C269" s="1" t="str">
        <f>'Customer_Master'!E269</f>
        <v>Fluxworks</v>
      </c>
      <c r="D269" t="str">
        <f>'Customer_Master'!G269</f>
        <v>Valid</v>
      </c>
      <c r="E269" t="str">
        <f>'Customer_Master'!I269</f>
        <v>Valid</v>
      </c>
      <c r="F269" t="str">
        <f>'Customer_Master'!X269</f>
        <v>Complete</v>
      </c>
      <c r="G269">
        <f>'Customer_Master'!Y269</f>
        <v>100</v>
      </c>
    </row>
    <row r="270" spans="1:7" x14ac:dyDescent="0.25">
      <c r="A270" s="1" t="str">
        <f>'Customer_Master'!A270</f>
        <v>CUST-01391</v>
      </c>
      <c r="B270" s="1" t="str">
        <f>'Customer_Master'!D270</f>
        <v>Sola Nwachukwu</v>
      </c>
      <c r="C270" s="1" t="str">
        <f>'Customer_Master'!E270</f>
        <v>Flutterwave</v>
      </c>
      <c r="D270" t="str">
        <f>'Customer_Master'!G270</f>
        <v>Valid</v>
      </c>
      <c r="E270" t="str">
        <f>'Customer_Master'!I270</f>
        <v>Valid</v>
      </c>
      <c r="F270" t="str">
        <f>'Customer_Master'!X270</f>
        <v>Complete</v>
      </c>
      <c r="G270">
        <f>'Customer_Master'!Y270</f>
        <v>100</v>
      </c>
    </row>
    <row r="271" spans="1:7" x14ac:dyDescent="0.25">
      <c r="A271" s="1" t="str">
        <f>'Customer_Master'!A271</f>
        <v>CUST-00278</v>
      </c>
      <c r="B271" s="1" t="str">
        <f>'Customer_Master'!D271</f>
        <v>Bello Hassan</v>
      </c>
      <c r="C271" s="1" t="str">
        <f>'Customer_Master'!E271</f>
        <v>Andela</v>
      </c>
      <c r="D271" t="str">
        <f>'Customer_Master'!G271</f>
        <v>Valid</v>
      </c>
      <c r="E271" t="str">
        <f>'Customer_Master'!I271</f>
        <v>Valid</v>
      </c>
      <c r="F271" t="str">
        <f>'Customer_Master'!X271</f>
        <v>Complete</v>
      </c>
      <c r="G271">
        <f>'Customer_Master'!Y271</f>
        <v>100</v>
      </c>
    </row>
    <row r="272" spans="1:7" x14ac:dyDescent="0.25">
      <c r="A272" s="1" t="str">
        <f>'Customer_Master'!A272</f>
        <v>CUST-03476</v>
      </c>
      <c r="B272" s="1" t="str">
        <f>'Customer_Master'!D272</f>
        <v>Sipho Kamau</v>
      </c>
      <c r="C272" s="1" t="str">
        <f>'Customer_Master'!E272</f>
        <v>Brightlogic</v>
      </c>
      <c r="D272" t="str">
        <f>'Customer_Master'!G272</f>
        <v>Valid</v>
      </c>
      <c r="E272" t="str">
        <f>'Customer_Master'!I272</f>
        <v>Valid</v>
      </c>
      <c r="F272" t="str">
        <f>'Customer_Master'!X272</f>
        <v>Complete</v>
      </c>
      <c r="G272">
        <f>'Customer_Master'!Y272</f>
        <v>100</v>
      </c>
    </row>
    <row r="273" spans="1:7" x14ac:dyDescent="0.25">
      <c r="A273" s="1" t="str">
        <f>'Customer_Master'!A273</f>
        <v>CUST-04057</v>
      </c>
      <c r="B273" s="1" t="str">
        <f>'Customer_Master'!D273</f>
        <v>Dele Van Der Merwe</v>
      </c>
      <c r="C273" s="1" t="str">
        <f>'Customer_Master'!E273</f>
        <v>Zengroup</v>
      </c>
      <c r="D273" t="str">
        <f>'Customer_Master'!G273</f>
        <v>Valid</v>
      </c>
      <c r="E273" t="str">
        <f>'Customer_Master'!I273</f>
        <v>Valid</v>
      </c>
      <c r="F273" t="str">
        <f>'Customer_Master'!X273</f>
        <v>Complete</v>
      </c>
      <c r="G273">
        <f>'Customer_Master'!Y273</f>
        <v>75</v>
      </c>
    </row>
    <row r="274" spans="1:7" x14ac:dyDescent="0.25">
      <c r="A274" s="1" t="str">
        <f>'Customer_Master'!A274</f>
        <v>CUST-04764</v>
      </c>
      <c r="B274" s="1" t="str">
        <f>'Customer_Master'!D274</f>
        <v>Ahmed</v>
      </c>
      <c r="C274" s="1" t="str">
        <f>'Customer_Master'!E274</f>
        <v>Teamapt</v>
      </c>
      <c r="D274" t="str">
        <f>'Customer_Master'!G274</f>
        <v>Valid</v>
      </c>
      <c r="E274" t="str">
        <f>'Customer_Master'!I274</f>
        <v>Valid</v>
      </c>
      <c r="F274" t="str">
        <f>'Customer_Master'!X274</f>
        <v>Incomplete</v>
      </c>
      <c r="G274">
        <f>'Customer_Master'!Y274</f>
        <v>60</v>
      </c>
    </row>
    <row r="275" spans="1:7" x14ac:dyDescent="0.25">
      <c r="A275" s="1" t="str">
        <f>'Customer_Master'!A275</f>
        <v>CUST-04211</v>
      </c>
      <c r="B275" s="1" t="str">
        <f>'Customer_Master'!D275</f>
        <v>Laura Mensah</v>
      </c>
      <c r="C275" s="1" t="str">
        <f>'Customer_Master'!E275</f>
        <v>Echofinance</v>
      </c>
      <c r="D275" t="str">
        <f>'Customer_Master'!G275</f>
        <v>Valid</v>
      </c>
      <c r="E275" t="str">
        <f>'Customer_Master'!I275</f>
        <v>Valid</v>
      </c>
      <c r="F275" t="str">
        <f>'Customer_Master'!X275</f>
        <v>Complete</v>
      </c>
      <c r="G275">
        <f>'Customer_Master'!Y275</f>
        <v>100</v>
      </c>
    </row>
    <row r="276" spans="1:7" x14ac:dyDescent="0.25">
      <c r="A276" s="1" t="str">
        <f>'Customer_Master'!A276</f>
        <v>CUST-01980</v>
      </c>
      <c r="B276" s="1" t="str">
        <f>'Customer_Master'!D276</f>
        <v>Kunle Brown</v>
      </c>
      <c r="C276" s="1" t="str">
        <f>'Customer_Master'!E276</f>
        <v>Chipper Cash</v>
      </c>
      <c r="D276" t="str">
        <f>'Customer_Master'!G276</f>
        <v>Valid</v>
      </c>
      <c r="E276" t="str">
        <f>'Customer_Master'!I276</f>
        <v>Valid</v>
      </c>
      <c r="F276" t="str">
        <f>'Customer_Master'!X276</f>
        <v>Complete</v>
      </c>
      <c r="G276">
        <f>'Customer_Master'!Y276</f>
        <v>75</v>
      </c>
    </row>
    <row r="277" spans="1:7" x14ac:dyDescent="0.25">
      <c r="A277" s="1" t="str">
        <f>'Customer_Master'!A277</f>
        <v>CUST-02431</v>
      </c>
      <c r="B277" s="1" t="str">
        <f>'Customer_Master'!D277</f>
        <v>Segun Abubakar</v>
      </c>
      <c r="C277" s="1" t="str">
        <f>'Customer_Master'!E277</f>
        <v>Cloudcapital Plc</v>
      </c>
      <c r="D277" t="str">
        <f>'Customer_Master'!G277</f>
        <v>Valid</v>
      </c>
      <c r="E277" t="str">
        <f>'Customer_Master'!I277</f>
        <v>Valid</v>
      </c>
      <c r="F277" t="str">
        <f>'Customer_Master'!X277</f>
        <v>Complete</v>
      </c>
      <c r="G277">
        <f>'Customer_Master'!Y277</f>
        <v>75</v>
      </c>
    </row>
    <row r="278" spans="1:7" x14ac:dyDescent="0.25">
      <c r="A278" s="1" t="str">
        <f>'Customer_Master'!A278</f>
        <v>CUST-02950</v>
      </c>
      <c r="B278" s="1" t="str">
        <f>'Customer_Master'!D278</f>
        <v>Folake Orji</v>
      </c>
      <c r="C278" s="1" t="str">
        <f>'Customer_Master'!E278</f>
        <v>Orbitsoft Inc</v>
      </c>
      <c r="D278" t="str">
        <f>'Customer_Master'!G278</f>
        <v>Valid</v>
      </c>
      <c r="E278" t="str">
        <f>'Customer_Master'!I278</f>
        <v>Valid</v>
      </c>
      <c r="F278" t="str">
        <f>'Customer_Master'!X278</f>
        <v>Complete</v>
      </c>
      <c r="G278">
        <f>'Customer_Master'!Y278</f>
        <v>75</v>
      </c>
    </row>
    <row r="279" spans="1:7" x14ac:dyDescent="0.25">
      <c r="A279" s="1" t="str">
        <f>'Customer_Master'!A279</f>
        <v>CUST-04365</v>
      </c>
      <c r="B279" s="1" t="str">
        <f>'Customer_Master'!D279</f>
        <v>Laura Okonkwo</v>
      </c>
      <c r="C279" s="1" t="str">
        <f>'Customer_Master'!E279</f>
        <v>Corelogic Llc</v>
      </c>
      <c r="D279" t="str">
        <f>'Customer_Master'!G279</f>
        <v>Valid</v>
      </c>
      <c r="E279" t="str">
        <f>'Customer_Master'!I279</f>
        <v>Valid</v>
      </c>
      <c r="F279" t="str">
        <f>'Customer_Master'!X279</f>
        <v>Complete</v>
      </c>
      <c r="G279">
        <f>'Customer_Master'!Y279</f>
        <v>100</v>
      </c>
    </row>
    <row r="280" spans="1:7" x14ac:dyDescent="0.25">
      <c r="A280" s="1" t="str">
        <f>'Customer_Master'!A280</f>
        <v>CUST-00109</v>
      </c>
      <c r="B280" s="1" t="str">
        <f>'Customer_Master'!D280</f>
        <v>Aliyu Traore</v>
      </c>
      <c r="C280" s="1" t="str">
        <f>'Customer_Master'!E280</f>
        <v>Echoventures Gmbh</v>
      </c>
      <c r="D280" t="str">
        <f>'Customer_Master'!G280</f>
        <v>Valid</v>
      </c>
      <c r="E280" t="str">
        <f>'Customer_Master'!I280</f>
        <v>Valid</v>
      </c>
      <c r="F280" t="str">
        <f>'Customer_Master'!X280</f>
        <v>Complete</v>
      </c>
      <c r="G280">
        <f>'Customer_Master'!Y280</f>
        <v>100</v>
      </c>
    </row>
    <row r="281" spans="1:7" x14ac:dyDescent="0.25">
      <c r="A281" s="1" t="str">
        <f>'Customer_Master'!A281</f>
        <v>CUST-05071</v>
      </c>
      <c r="B281" s="1" t="str">
        <f>'Customer_Master'!D281</f>
        <v>Kayode Nwosu</v>
      </c>
      <c r="C281" s="1" t="str">
        <f>'Customer_Master'!E281</f>
        <v>Hivetech</v>
      </c>
      <c r="D281" t="str">
        <f>'Customer_Master'!G281</f>
        <v>Invalid</v>
      </c>
      <c r="E281" t="str">
        <f>'Customer_Master'!I281</f>
        <v>Valid</v>
      </c>
      <c r="F281" t="str">
        <f>'Customer_Master'!X281</f>
        <v>Complete</v>
      </c>
      <c r="G281">
        <f>'Customer_Master'!Y281</f>
        <v>45</v>
      </c>
    </row>
    <row r="282" spans="1:7" x14ac:dyDescent="0.25">
      <c r="A282" s="1" t="str">
        <f>'Customer_Master'!A282</f>
        <v>CUST-02282</v>
      </c>
      <c r="B282" s="1" t="str">
        <f>'Customer_Master'!D282</f>
        <v>Andrew Hassan</v>
      </c>
      <c r="C282" s="1" t="str">
        <f>'Customer_Master'!E282</f>
        <v>Bua Foods</v>
      </c>
      <c r="D282" t="str">
        <f>'Customer_Master'!G282</f>
        <v>Valid</v>
      </c>
      <c r="E282" t="str">
        <f>'Customer_Master'!I282</f>
        <v>Valid</v>
      </c>
      <c r="F282" t="str">
        <f>'Customer_Master'!X282</f>
        <v>Complete</v>
      </c>
      <c r="G282">
        <f>'Customer_Master'!Y282</f>
        <v>100</v>
      </c>
    </row>
    <row r="283" spans="1:7" x14ac:dyDescent="0.25">
      <c r="A283" s="1" t="str">
        <f>'Customer_Master'!A283</f>
        <v>CUST-04455</v>
      </c>
      <c r="B283" s="1" t="str">
        <f>'Customer_Master'!D283</f>
        <v>Zainab Oladele</v>
      </c>
      <c r="C283" s="1" t="str">
        <f>'Customer_Master'!E283</f>
        <v>Carbon</v>
      </c>
      <c r="D283" t="str">
        <f>'Customer_Master'!G283</f>
        <v>Valid</v>
      </c>
      <c r="E283" t="str">
        <f>'Customer_Master'!I283</f>
        <v>Valid</v>
      </c>
      <c r="F283" t="str">
        <f>'Customer_Master'!X283</f>
        <v>Complete</v>
      </c>
      <c r="G283">
        <f>'Customer_Master'!Y283</f>
        <v>100</v>
      </c>
    </row>
    <row r="284" spans="1:7" x14ac:dyDescent="0.25">
      <c r="A284" s="1" t="str">
        <f>'Customer_Master'!A284</f>
        <v>CUST-00885</v>
      </c>
      <c r="B284" s="1" t="str">
        <f>'Customer_Master'!D284</f>
        <v>Adeleke</v>
      </c>
      <c r="C284" s="1" t="str">
        <f>'Customer_Master'!E284</f>
        <v>Brightlogic</v>
      </c>
      <c r="D284" t="str">
        <f>'Customer_Master'!G284</f>
        <v>Valid</v>
      </c>
      <c r="E284" t="str">
        <f>'Customer_Master'!I284</f>
        <v>Valid</v>
      </c>
      <c r="F284" t="str">
        <f>'Customer_Master'!X284</f>
        <v>Incomplete</v>
      </c>
      <c r="G284">
        <f>'Customer_Master'!Y284</f>
        <v>60</v>
      </c>
    </row>
    <row r="285" spans="1:7" x14ac:dyDescent="0.25">
      <c r="A285" s="1" t="str">
        <f>'Customer_Master'!A285</f>
        <v>CUST-02743</v>
      </c>
      <c r="B285" s="1" t="str">
        <f>'Customer_Master'!D285</f>
        <v>Chizoba Obi</v>
      </c>
      <c r="C285" s="1" t="str">
        <f>'Customer_Master'!E285</f>
        <v>Jumia</v>
      </c>
      <c r="D285" t="str">
        <f>'Customer_Master'!G285</f>
        <v>Valid</v>
      </c>
      <c r="E285" t="str">
        <f>'Customer_Master'!I285</f>
        <v>Valid</v>
      </c>
      <c r="F285" t="str">
        <f>'Customer_Master'!X285</f>
        <v>Complete</v>
      </c>
      <c r="G285">
        <f>'Customer_Master'!Y285</f>
        <v>100</v>
      </c>
    </row>
    <row r="286" spans="1:7" x14ac:dyDescent="0.25">
      <c r="A286" s="1" t="str">
        <f>'Customer_Master'!A286</f>
        <v>CUST-02773</v>
      </c>
      <c r="B286" s="1" t="str">
        <f>'Customer_Master'!D286</f>
        <v>Precious Okafor</v>
      </c>
      <c r="C286" s="1" t="str">
        <f>'Customer_Master'!E286</f>
        <v>Zennetworks</v>
      </c>
      <c r="D286" t="str">
        <f>'Customer_Master'!G286</f>
        <v>Invalid</v>
      </c>
      <c r="E286" t="str">
        <f>'Customer_Master'!I286</f>
        <v>Valid</v>
      </c>
      <c r="F286" t="str">
        <f>'Customer_Master'!X286</f>
        <v>Complete</v>
      </c>
      <c r="G286">
        <f>'Customer_Master'!Y286</f>
        <v>70</v>
      </c>
    </row>
    <row r="287" spans="1:7" x14ac:dyDescent="0.25">
      <c r="A287" s="1" t="str">
        <f>'Customer_Master'!A287</f>
        <v>CUST-00958</v>
      </c>
      <c r="B287" s="1" t="str">
        <f>'Customer_Master'!D287</f>
        <v>Grace Mohammed</v>
      </c>
      <c r="C287" s="1" t="str">
        <f>'Customer_Master'!E287</f>
        <v>Heliodigital Gmbh</v>
      </c>
      <c r="D287" t="str">
        <f>'Customer_Master'!G287</f>
        <v>Valid</v>
      </c>
      <c r="E287" t="str">
        <f>'Customer_Master'!I287</f>
        <v>Valid</v>
      </c>
      <c r="F287" t="str">
        <f>'Customer_Master'!X287</f>
        <v>Complete</v>
      </c>
      <c r="G287">
        <f>'Customer_Master'!Y287</f>
        <v>75</v>
      </c>
    </row>
    <row r="288" spans="1:7" x14ac:dyDescent="0.25">
      <c r="A288" s="1" t="str">
        <f>'Customer_Master'!A288</f>
        <v>CUST-02270</v>
      </c>
      <c r="B288" s="1" t="str">
        <f>'Customer_Master'!D288</f>
        <v>Njeri Khan</v>
      </c>
      <c r="C288" s="1" t="str">
        <f>'Customer_Master'!E288</f>
        <v>Mpesa Solutions</v>
      </c>
      <c r="D288" t="str">
        <f>'Customer_Master'!G288</f>
        <v>Valid</v>
      </c>
      <c r="E288" t="str">
        <f>'Customer_Master'!I288</f>
        <v>Valid</v>
      </c>
      <c r="F288" t="str">
        <f>'Customer_Master'!X288</f>
        <v>Complete</v>
      </c>
      <c r="G288">
        <f>'Customer_Master'!Y288</f>
        <v>75</v>
      </c>
    </row>
    <row r="289" spans="1:7" x14ac:dyDescent="0.25">
      <c r="A289" s="1" t="str">
        <f>'Customer_Master'!A289</f>
        <v>CUST-03330</v>
      </c>
      <c r="B289" s="1" t="str">
        <f>'Customer_Master'!D289</f>
        <v>Ikechukwu Oladipo</v>
      </c>
      <c r="C289" s="1" t="str">
        <f>'Customer_Master'!E289</f>
        <v>Payanalytics</v>
      </c>
      <c r="D289" t="str">
        <f>'Customer_Master'!G289</f>
        <v>Valid</v>
      </c>
      <c r="E289" t="str">
        <f>'Customer_Master'!I289</f>
        <v>Valid</v>
      </c>
      <c r="F289" t="str">
        <f>'Customer_Master'!X289</f>
        <v>Complete</v>
      </c>
      <c r="G289">
        <f>'Customer_Master'!Y289</f>
        <v>100</v>
      </c>
    </row>
    <row r="290" spans="1:7" x14ac:dyDescent="0.25">
      <c r="A290" s="1" t="str">
        <f>'Customer_Master'!A290</f>
        <v>CUST-02864</v>
      </c>
      <c r="B290" s="1" t="str">
        <f>'Customer_Master'!D290</f>
        <v>Maryam Nwosu</v>
      </c>
      <c r="C290" s="1" t="str">
        <f>'Customer_Master'!E290</f>
        <v>Wave</v>
      </c>
      <c r="D290" t="str">
        <f>'Customer_Master'!G290</f>
        <v>Valid</v>
      </c>
      <c r="E290" t="str">
        <f>'Customer_Master'!I290</f>
        <v>Valid</v>
      </c>
      <c r="F290" t="str">
        <f>'Customer_Master'!X290</f>
        <v>Complete</v>
      </c>
      <c r="G290">
        <f>'Customer_Master'!Y290</f>
        <v>100</v>
      </c>
    </row>
    <row r="291" spans="1:7" x14ac:dyDescent="0.25">
      <c r="A291" s="1" t="str">
        <f>'Customer_Master'!A291</f>
        <v>CUST-01647</v>
      </c>
      <c r="B291" s="1" t="str">
        <f>'Customer_Master'!D291</f>
        <v>Kamau Murphy</v>
      </c>
      <c r="C291" s="1" t="str">
        <f>'Customer_Master'!E291</f>
        <v>Mpesa Solutions</v>
      </c>
      <c r="D291" t="str">
        <f>'Customer_Master'!G291</f>
        <v>Valid</v>
      </c>
      <c r="E291" t="str">
        <f>'Customer_Master'!I291</f>
        <v>Valid</v>
      </c>
      <c r="F291" t="str">
        <f>'Customer_Master'!X291</f>
        <v>Complete</v>
      </c>
      <c r="G291">
        <f>'Customer_Master'!Y291</f>
        <v>100</v>
      </c>
    </row>
    <row r="292" spans="1:7" x14ac:dyDescent="0.25">
      <c r="A292" s="1" t="str">
        <f>'Customer_Master'!A292</f>
        <v>CUST-03149</v>
      </c>
      <c r="B292" s="1" t="str">
        <f>'Customer_Master'!D292</f>
        <v>Obinna Dlamini</v>
      </c>
      <c r="C292" s="1" t="str">
        <f>'Customer_Master'!E292</f>
        <v>Coretech Inc</v>
      </c>
      <c r="D292" t="str">
        <f>'Customer_Master'!G292</f>
        <v>Valid</v>
      </c>
      <c r="E292" t="str">
        <f>'Customer_Master'!I292</f>
        <v>Valid</v>
      </c>
      <c r="F292" t="str">
        <f>'Customer_Master'!X292</f>
        <v>Complete</v>
      </c>
      <c r="G292">
        <f>'Customer_Master'!Y292</f>
        <v>100</v>
      </c>
    </row>
    <row r="293" spans="1:7" x14ac:dyDescent="0.25">
      <c r="A293" s="1" t="str">
        <f>'Customer_Master'!A293</f>
        <v>CUST-00707</v>
      </c>
      <c r="B293" s="1" t="str">
        <f>'Customer_Master'!D293</f>
        <v>Tariq Nwachukwu</v>
      </c>
      <c r="C293" s="1" t="str">
        <f>'Customer_Master'!E293</f>
        <v>Not Available</v>
      </c>
      <c r="D293" t="str">
        <f>'Customer_Master'!G293</f>
        <v>Valid</v>
      </c>
      <c r="E293" t="str">
        <f>'Customer_Master'!I293</f>
        <v>Valid</v>
      </c>
      <c r="F293" t="str">
        <f>'Customer_Master'!X293</f>
        <v>Incomplete</v>
      </c>
      <c r="G293">
        <f>'Customer_Master'!Y293</f>
        <v>60</v>
      </c>
    </row>
    <row r="294" spans="1:7" x14ac:dyDescent="0.25">
      <c r="A294" s="1" t="str">
        <f>'Customer_Master'!A294</f>
        <v>CUST-02067</v>
      </c>
      <c r="B294" s="1" t="str">
        <f>'Customer_Master'!D294</f>
        <v>Chinwe Patel</v>
      </c>
      <c r="C294" s="1" t="str">
        <f>'Customer_Master'!E294</f>
        <v>Swiftsoft Gmbh</v>
      </c>
      <c r="D294" t="str">
        <f>'Customer_Master'!G294</f>
        <v>Invalid</v>
      </c>
      <c r="E294" t="str">
        <f>'Customer_Master'!I294</f>
        <v>Valid</v>
      </c>
      <c r="F294" t="str">
        <f>'Customer_Master'!X294</f>
        <v>Complete</v>
      </c>
      <c r="G294">
        <f>'Customer_Master'!Y294</f>
        <v>70</v>
      </c>
    </row>
    <row r="295" spans="1:7" x14ac:dyDescent="0.25">
      <c r="A295" s="1" t="str">
        <f>'Customer_Master'!A295</f>
        <v>CUST-03231</v>
      </c>
      <c r="B295" s="1" t="str">
        <f>'Customer_Master'!D295</f>
        <v>Sophie</v>
      </c>
      <c r="C295" s="1" t="str">
        <f>'Customer_Master'!E295</f>
        <v>Wave</v>
      </c>
      <c r="D295" t="str">
        <f>'Customer_Master'!G295</f>
        <v>Valid</v>
      </c>
      <c r="E295" t="str">
        <f>'Customer_Master'!I295</f>
        <v>Valid</v>
      </c>
      <c r="F295" t="str">
        <f>'Customer_Master'!X295</f>
        <v>Incomplete</v>
      </c>
      <c r="G295">
        <f>'Customer_Master'!Y295</f>
        <v>60</v>
      </c>
    </row>
    <row r="296" spans="1:7" x14ac:dyDescent="0.25">
      <c r="A296" s="1" t="str">
        <f>'Customer_Master'!A296</f>
        <v>CUST-02577</v>
      </c>
      <c r="B296" s="1" t="str">
        <f>'Customer_Master'!D296</f>
        <v>Lola Botha</v>
      </c>
      <c r="C296" s="1" t="str">
        <f>'Customer_Master'!E296</f>
        <v>Cellulant</v>
      </c>
      <c r="D296" t="str">
        <f>'Customer_Master'!G296</f>
        <v>Valid</v>
      </c>
      <c r="E296" t="str">
        <f>'Customer_Master'!I296</f>
        <v>Valid</v>
      </c>
      <c r="F296" t="str">
        <f>'Customer_Master'!X296</f>
        <v>Complete</v>
      </c>
      <c r="G296">
        <f>'Customer_Master'!Y296</f>
        <v>100</v>
      </c>
    </row>
    <row r="297" spans="1:7" x14ac:dyDescent="0.25">
      <c r="A297" s="1" t="str">
        <f>'Customer_Master'!A297</f>
        <v>CUST-01752</v>
      </c>
      <c r="B297" s="1" t="str">
        <f>'Customer_Master'!D297</f>
        <v>Ngozi Orji</v>
      </c>
      <c r="C297" s="1" t="str">
        <f>'Customer_Master'!E297</f>
        <v>Swiftpay</v>
      </c>
      <c r="D297" t="str">
        <f>'Customer_Master'!G297</f>
        <v>Valid</v>
      </c>
      <c r="E297" t="str">
        <f>'Customer_Master'!I297</f>
        <v>Valid</v>
      </c>
      <c r="F297" t="str">
        <f>'Customer_Master'!X297</f>
        <v>Complete</v>
      </c>
      <c r="G297">
        <f>'Customer_Master'!Y297</f>
        <v>100</v>
      </c>
    </row>
    <row r="298" spans="1:7" x14ac:dyDescent="0.25">
      <c r="A298" s="1" t="str">
        <f>'Customer_Master'!A298</f>
        <v>CUST-03813</v>
      </c>
      <c r="B298" s="1" t="str">
        <f>'Customer_Master'!D298</f>
        <v>Sola Oladipo</v>
      </c>
      <c r="C298" s="1" t="str">
        <f>'Customer_Master'!E298</f>
        <v>Sparkpay Inc</v>
      </c>
      <c r="D298" t="str">
        <f>'Customer_Master'!G298</f>
        <v>Valid</v>
      </c>
      <c r="E298" t="str">
        <f>'Customer_Master'!I298</f>
        <v>Valid</v>
      </c>
      <c r="F298" t="str">
        <f>'Customer_Master'!X298</f>
        <v>Complete</v>
      </c>
      <c r="G298">
        <f>'Customer_Master'!Y298</f>
        <v>75</v>
      </c>
    </row>
    <row r="299" spans="1:7" x14ac:dyDescent="0.25">
      <c r="A299" s="1" t="str">
        <f>'Customer_Master'!A299</f>
        <v>CUST-04563</v>
      </c>
      <c r="B299" s="1" t="str">
        <f>'Customer_Master'!D299</f>
        <v>Faith Hassan</v>
      </c>
      <c r="C299" s="1" t="str">
        <f>'Customer_Master'!E299</f>
        <v>Cellulant</v>
      </c>
      <c r="D299" t="str">
        <f>'Customer_Master'!G299</f>
        <v>Valid</v>
      </c>
      <c r="E299" t="str">
        <f>'Customer_Master'!I299</f>
        <v>Valid</v>
      </c>
      <c r="F299" t="str">
        <f>'Customer_Master'!X299</f>
        <v>Complete</v>
      </c>
      <c r="G299">
        <f>'Customer_Master'!Y299</f>
        <v>100</v>
      </c>
    </row>
    <row r="300" spans="1:7" x14ac:dyDescent="0.25">
      <c r="A300" s="1" t="str">
        <f>'Customer_Master'!A300</f>
        <v>CUST-02574</v>
      </c>
      <c r="B300" s="1" t="str">
        <f>'Customer_Master'!D300</f>
        <v>Adaora O'Brien</v>
      </c>
      <c r="C300" s="1" t="str">
        <f>'Customer_Master'!E300</f>
        <v>Quantanetworks</v>
      </c>
      <c r="D300" t="str">
        <f>'Customer_Master'!G300</f>
        <v>Valid</v>
      </c>
      <c r="E300" t="str">
        <f>'Customer_Master'!I300</f>
        <v>Invalid</v>
      </c>
      <c r="F300" t="str">
        <f>'Customer_Master'!X300</f>
        <v>Complete</v>
      </c>
      <c r="G300">
        <f>'Customer_Master'!Y300</f>
        <v>80</v>
      </c>
    </row>
    <row r="301" spans="1:7" x14ac:dyDescent="0.25">
      <c r="A301" s="1" t="str">
        <f>'Customer_Master'!A301</f>
        <v>CUST-00934</v>
      </c>
      <c r="B301" s="1" t="str">
        <f>'Customer_Master'!D301</f>
        <v>Lawal Eze</v>
      </c>
      <c r="C301" s="1" t="str">
        <f>'Customer_Master'!E301</f>
        <v>Piggyvest</v>
      </c>
      <c r="D301" t="str">
        <f>'Customer_Master'!G301</f>
        <v>Valid</v>
      </c>
      <c r="E301" t="str">
        <f>'Customer_Master'!I301</f>
        <v>Valid</v>
      </c>
      <c r="F301" t="str">
        <f>'Customer_Master'!X301</f>
        <v>Complete</v>
      </c>
      <c r="G301">
        <f>'Customer_Master'!Y301</f>
        <v>75</v>
      </c>
    </row>
    <row r="302" spans="1:7" x14ac:dyDescent="0.25">
      <c r="A302" s="1" t="str">
        <f>'Customer_Master'!A302</f>
        <v>CUST-01472</v>
      </c>
      <c r="B302" s="1" t="str">
        <f>'Customer_Master'!D302</f>
        <v>Tariq Aliyu</v>
      </c>
      <c r="C302" s="1" t="str">
        <f>'Customer_Master'!E302</f>
        <v>Paystack</v>
      </c>
      <c r="D302" t="str">
        <f>'Customer_Master'!G302</f>
        <v>Valid</v>
      </c>
      <c r="E302" t="str">
        <f>'Customer_Master'!I302</f>
        <v>Valid</v>
      </c>
      <c r="F302" t="str">
        <f>'Customer_Master'!X302</f>
        <v>Complete</v>
      </c>
      <c r="G302">
        <f>'Customer_Master'!Y302</f>
        <v>100</v>
      </c>
    </row>
    <row r="303" spans="1:7" x14ac:dyDescent="0.25">
      <c r="A303" s="1" t="str">
        <f>'Customer_Master'!A303</f>
        <v>CUST-02165</v>
      </c>
      <c r="B303" s="1" t="str">
        <f>'Customer_Master'!D303</f>
        <v>Mark Lawal</v>
      </c>
      <c r="C303" s="1" t="str">
        <f>'Customer_Master'!E303</f>
        <v>Zenanalytics</v>
      </c>
      <c r="D303" t="str">
        <f>'Customer_Master'!G303</f>
        <v>Valid</v>
      </c>
      <c r="E303" t="str">
        <f>'Customer_Master'!I303</f>
        <v>Valid</v>
      </c>
      <c r="F303" t="str">
        <f>'Customer_Master'!X303</f>
        <v>Complete</v>
      </c>
      <c r="G303">
        <f>'Customer_Master'!Y303</f>
        <v>75</v>
      </c>
    </row>
    <row r="304" spans="1:7" x14ac:dyDescent="0.25">
      <c r="A304" s="1" t="str">
        <f>'Customer_Master'!A304</f>
        <v>CUST-04026</v>
      </c>
      <c r="B304" s="1" t="str">
        <f>'Customer_Master'!D304</f>
        <v>Chinwe Diallo</v>
      </c>
      <c r="C304" s="1" t="str">
        <f>'Customer_Master'!E304</f>
        <v>Dangote Industries</v>
      </c>
      <c r="D304" t="str">
        <f>'Customer_Master'!G304</f>
        <v>Valid</v>
      </c>
      <c r="E304" t="str">
        <f>'Customer_Master'!I304</f>
        <v>Valid</v>
      </c>
      <c r="F304" t="str">
        <f>'Customer_Master'!X304</f>
        <v>Complete</v>
      </c>
      <c r="G304">
        <f>'Customer_Master'!Y304</f>
        <v>100</v>
      </c>
    </row>
    <row r="305" spans="1:7" x14ac:dyDescent="0.25">
      <c r="A305" s="1" t="str">
        <f>'Customer_Master'!A305</f>
        <v>CUST-01551</v>
      </c>
      <c r="B305" s="1" t="str">
        <f>'Customer_Master'!D305</f>
        <v>James Jones</v>
      </c>
      <c r="C305" s="1" t="str">
        <f>'Customer_Master'!E305</f>
        <v>Stackgroup Gmbh</v>
      </c>
      <c r="D305" t="str">
        <f>'Customer_Master'!G305</f>
        <v>Valid</v>
      </c>
      <c r="E305" t="str">
        <f>'Customer_Master'!I305</f>
        <v>Valid</v>
      </c>
      <c r="F305" t="str">
        <f>'Customer_Master'!X305</f>
        <v>Complete</v>
      </c>
      <c r="G305">
        <f>'Customer_Master'!Y305</f>
        <v>100</v>
      </c>
    </row>
    <row r="306" spans="1:7" x14ac:dyDescent="0.25">
      <c r="A306" s="1" t="str">
        <f>'Customer_Master'!A306</f>
        <v>CUST-01028</v>
      </c>
      <c r="B306" s="1" t="str">
        <f>'Customer_Master'!D306</f>
        <v>Ahmed Kelly</v>
      </c>
      <c r="C306" s="1" t="str">
        <f>'Customer_Master'!E306</f>
        <v>Coreai Gmbh</v>
      </c>
      <c r="D306" t="str">
        <f>'Customer_Master'!G306</f>
        <v>Valid</v>
      </c>
      <c r="E306" t="str">
        <f>'Customer_Master'!I306</f>
        <v>Valid</v>
      </c>
      <c r="F306" t="str">
        <f>'Customer_Master'!X306</f>
        <v>Complete</v>
      </c>
      <c r="G306">
        <f>'Customer_Master'!Y306</f>
        <v>100</v>
      </c>
    </row>
    <row r="307" spans="1:7" x14ac:dyDescent="0.25">
      <c r="A307" s="1" t="str">
        <f>'Customer_Master'!A307</f>
        <v>CUST-04366</v>
      </c>
      <c r="B307" s="1" t="str">
        <f>'Customer_Master'!D307</f>
        <v>Ikechukwu Ugwu</v>
      </c>
      <c r="C307" s="1" t="str">
        <f>'Customer_Master'!E307</f>
        <v>Cellulant</v>
      </c>
      <c r="D307" t="str">
        <f>'Customer_Master'!G307</f>
        <v>Valid</v>
      </c>
      <c r="E307" t="str">
        <f>'Customer_Master'!I307</f>
        <v>Valid</v>
      </c>
      <c r="F307" t="str">
        <f>'Customer_Master'!X307</f>
        <v>Complete</v>
      </c>
      <c r="G307">
        <f>'Customer_Master'!Y307</f>
        <v>100</v>
      </c>
    </row>
    <row r="308" spans="1:7" x14ac:dyDescent="0.25">
      <c r="A308" s="1" t="str">
        <f>'Customer_Master'!A308</f>
        <v>CUST-01232</v>
      </c>
      <c r="B308" s="1" t="str">
        <f>'Customer_Master'!D308</f>
        <v>Uche Mohammed</v>
      </c>
      <c r="C308" s="1" t="str">
        <f>'Customer_Master'!E308</f>
        <v>Novapay Gmbh</v>
      </c>
      <c r="D308" t="str">
        <f>'Customer_Master'!G308</f>
        <v>Valid</v>
      </c>
      <c r="E308" t="str">
        <f>'Customer_Master'!I308</f>
        <v>Valid</v>
      </c>
      <c r="F308" t="str">
        <f>'Customer_Master'!X308</f>
        <v>Complete</v>
      </c>
      <c r="G308">
        <f>'Customer_Master'!Y308</f>
        <v>100</v>
      </c>
    </row>
    <row r="309" spans="1:7" x14ac:dyDescent="0.25">
      <c r="A309" s="1" t="str">
        <f>'Customer_Master'!A309</f>
        <v>CUST-01683</v>
      </c>
      <c r="B309" s="1" t="str">
        <f>'Customer_Master'!D309</f>
        <v>Segun Kamau</v>
      </c>
      <c r="C309" s="1" t="str">
        <f>'Customer_Master'!E309</f>
        <v>Vaultgroup Plc</v>
      </c>
      <c r="D309" t="str">
        <f>'Customer_Master'!G309</f>
        <v>Valid</v>
      </c>
      <c r="E309" t="str">
        <f>'Customer_Master'!I309</f>
        <v>Valid</v>
      </c>
      <c r="F309" t="str">
        <f>'Customer_Master'!X309</f>
        <v>Complete</v>
      </c>
      <c r="G309">
        <f>'Customer_Master'!Y309</f>
        <v>100</v>
      </c>
    </row>
    <row r="310" spans="1:7" x14ac:dyDescent="0.25">
      <c r="A310" s="1" t="str">
        <f>'Customer_Master'!A310</f>
        <v>CUST-01270</v>
      </c>
      <c r="B310" s="1" t="str">
        <f>'Customer_Master'!D310</f>
        <v>Amina Al-Farsi</v>
      </c>
      <c r="C310" s="1" t="str">
        <f>'Customer_Master'!E310</f>
        <v>Zencommerce Plc</v>
      </c>
      <c r="D310" t="str">
        <f>'Customer_Master'!G310</f>
        <v>Valid</v>
      </c>
      <c r="E310" t="str">
        <f>'Customer_Master'!I310</f>
        <v>Valid</v>
      </c>
      <c r="F310" t="str">
        <f>'Customer_Master'!X310</f>
        <v>Complete</v>
      </c>
      <c r="G310">
        <f>'Customer_Master'!Y310</f>
        <v>100</v>
      </c>
    </row>
    <row r="311" spans="1:7" x14ac:dyDescent="0.25">
      <c r="A311" s="1" t="str">
        <f>'Customer_Master'!A311</f>
        <v>CUST-05121</v>
      </c>
      <c r="B311" s="1" t="str">
        <f>'Customer_Master'!D311</f>
        <v>Chinwe Anyanwu</v>
      </c>
      <c r="C311" s="1" t="str">
        <f>'Customer_Master'!E311</f>
        <v>Wave</v>
      </c>
      <c r="D311" t="str">
        <f>'Customer_Master'!G311</f>
        <v>Valid</v>
      </c>
      <c r="E311" t="str">
        <f>'Customer_Master'!I311</f>
        <v>Valid</v>
      </c>
      <c r="F311" t="str">
        <f>'Customer_Master'!X311</f>
        <v>Complete</v>
      </c>
      <c r="G311">
        <f>'Customer_Master'!Y311</f>
        <v>75</v>
      </c>
    </row>
    <row r="312" spans="1:7" x14ac:dyDescent="0.25">
      <c r="A312" s="1" t="str">
        <f>'Customer_Master'!A312</f>
        <v>CUST-00687</v>
      </c>
      <c r="B312" s="1" t="str">
        <f>'Customer_Master'!D312</f>
        <v>Yusuf Adebayo</v>
      </c>
      <c r="C312" s="1" t="str">
        <f>'Customer_Master'!E312</f>
        <v>Jumia</v>
      </c>
      <c r="D312" t="str">
        <f>'Customer_Master'!G312</f>
        <v>Valid</v>
      </c>
      <c r="E312" t="str">
        <f>'Customer_Master'!I312</f>
        <v>Valid</v>
      </c>
      <c r="F312" t="str">
        <f>'Customer_Master'!X312</f>
        <v>Complete</v>
      </c>
      <c r="G312">
        <f>'Customer_Master'!Y312</f>
        <v>100</v>
      </c>
    </row>
    <row r="313" spans="1:7" x14ac:dyDescent="0.25">
      <c r="A313" s="1" t="str">
        <f>'Customer_Master'!A313</f>
        <v>CUST-03092</v>
      </c>
      <c r="B313" s="1" t="str">
        <f>'Customer_Master'!D313</f>
        <v>Faith Okorie</v>
      </c>
      <c r="C313" s="1" t="str">
        <f>'Customer_Master'!E313</f>
        <v>Vaultlogistics Plc</v>
      </c>
      <c r="D313" t="str">
        <f>'Customer_Master'!G313</f>
        <v>Valid</v>
      </c>
      <c r="E313" t="str">
        <f>'Customer_Master'!I313</f>
        <v>Valid</v>
      </c>
      <c r="F313" t="str">
        <f>'Customer_Master'!X313</f>
        <v>Complete</v>
      </c>
      <c r="G313">
        <f>'Customer_Master'!Y313</f>
        <v>100</v>
      </c>
    </row>
    <row r="314" spans="1:7" x14ac:dyDescent="0.25">
      <c r="A314" s="1" t="str">
        <f>'Customer_Master'!A314</f>
        <v>CUST-01727</v>
      </c>
      <c r="B314" s="1" t="str">
        <f>'Customer_Master'!D314</f>
        <v>Ryan O'Brien</v>
      </c>
      <c r="C314" s="1" t="str">
        <f>'Customer_Master'!E314</f>
        <v>Primelogic</v>
      </c>
      <c r="D314" t="str">
        <f>'Customer_Master'!G314</f>
        <v>Valid</v>
      </c>
      <c r="E314" t="str">
        <f>'Customer_Master'!I314</f>
        <v>Valid</v>
      </c>
      <c r="F314" t="str">
        <f>'Customer_Master'!X314</f>
        <v>Complete</v>
      </c>
      <c r="G314">
        <f>'Customer_Master'!Y314</f>
        <v>75</v>
      </c>
    </row>
    <row r="315" spans="1:7" x14ac:dyDescent="0.25">
      <c r="A315" s="1" t="str">
        <f>'Customer_Master'!A315</f>
        <v>CUST-02626</v>
      </c>
      <c r="B315" s="1" t="str">
        <f>'Customer_Master'!D315</f>
        <v>Emily Asante</v>
      </c>
      <c r="C315" s="1" t="str">
        <f>'Customer_Master'!E315</f>
        <v>Andela</v>
      </c>
      <c r="D315" t="str">
        <f>'Customer_Master'!G315</f>
        <v>Valid</v>
      </c>
      <c r="E315" t="str">
        <f>'Customer_Master'!I315</f>
        <v>Valid</v>
      </c>
      <c r="F315" t="str">
        <f>'Customer_Master'!X315</f>
        <v>Complete</v>
      </c>
      <c r="G315">
        <f>'Customer_Master'!Y315</f>
        <v>75</v>
      </c>
    </row>
    <row r="316" spans="1:7" x14ac:dyDescent="0.25">
      <c r="A316" s="1" t="str">
        <f>'Customer_Master'!A316</f>
        <v>CUST-01278</v>
      </c>
      <c r="B316" s="1" t="str">
        <f>'Customer_Master'!D316</f>
        <v>Samuel Traore</v>
      </c>
      <c r="C316" s="1" t="str">
        <f>'Customer_Master'!E316</f>
        <v>Cloudai Gmbh</v>
      </c>
      <c r="D316" t="str">
        <f>'Customer_Master'!G316</f>
        <v>Valid</v>
      </c>
      <c r="E316" t="str">
        <f>'Customer_Master'!I316</f>
        <v>Valid</v>
      </c>
      <c r="F316" t="str">
        <f>'Customer_Master'!X316</f>
        <v>Complete</v>
      </c>
      <c r="G316">
        <f>'Customer_Master'!Y316</f>
        <v>75</v>
      </c>
    </row>
    <row r="317" spans="1:7" x14ac:dyDescent="0.25">
      <c r="A317" s="1" t="str">
        <f>'Customer_Master'!A317</f>
        <v>CUST-00247</v>
      </c>
      <c r="B317" s="1" t="str">
        <f>'Customer_Master'!D317</f>
        <v>Femi Hassan</v>
      </c>
      <c r="C317" s="1" t="str">
        <f>'Customer_Master'!E317</f>
        <v>Stackhealth Inc</v>
      </c>
      <c r="D317" t="str">
        <f>'Customer_Master'!G317</f>
        <v>Valid</v>
      </c>
      <c r="E317" t="str">
        <f>'Customer_Master'!I317</f>
        <v>Valid</v>
      </c>
      <c r="F317" t="str">
        <f>'Customer_Master'!X317</f>
        <v>Complete</v>
      </c>
      <c r="G317">
        <f>'Customer_Master'!Y317</f>
        <v>100</v>
      </c>
    </row>
    <row r="318" spans="1:7" x14ac:dyDescent="0.25">
      <c r="A318" s="1" t="str">
        <f>'Customer_Master'!A318</f>
        <v>CUST-03434</v>
      </c>
      <c r="B318" s="1" t="str">
        <f>'Customer_Master'!D318</f>
        <v>Faith Nwankwo</v>
      </c>
      <c r="C318" s="1" t="str">
        <f>'Customer_Master'!E318</f>
        <v>Paysoft Llc</v>
      </c>
      <c r="D318" t="str">
        <f>'Customer_Master'!G318</f>
        <v>Valid</v>
      </c>
      <c r="E318" t="str">
        <f>'Customer_Master'!I318</f>
        <v>Valid</v>
      </c>
      <c r="F318" t="str">
        <f>'Customer_Master'!X318</f>
        <v>Complete</v>
      </c>
      <c r="G318">
        <f>'Customer_Master'!Y318</f>
        <v>100</v>
      </c>
    </row>
    <row r="319" spans="1:7" x14ac:dyDescent="0.25">
      <c r="A319" s="1" t="str">
        <f>'Customer_Master'!A319</f>
        <v>CUST-04384</v>
      </c>
      <c r="B319" s="1" t="str">
        <f>'Customer_Master'!D319</f>
        <v>Ifeoma Afolabi</v>
      </c>
      <c r="C319" s="1" t="str">
        <f>'Customer_Master'!E319</f>
        <v>Mtn Group</v>
      </c>
      <c r="D319" t="str">
        <f>'Customer_Master'!G319</f>
        <v>Valid</v>
      </c>
      <c r="E319" t="str">
        <f>'Customer_Master'!I319</f>
        <v>Valid</v>
      </c>
      <c r="F319" t="str">
        <f>'Customer_Master'!X319</f>
        <v>Complete</v>
      </c>
      <c r="G319">
        <f>'Customer_Master'!Y319</f>
        <v>100</v>
      </c>
    </row>
    <row r="320" spans="1:7" x14ac:dyDescent="0.25">
      <c r="A320" s="1" t="str">
        <f>'Customer_Master'!A320</f>
        <v>CUST-00257</v>
      </c>
      <c r="B320" s="1" t="str">
        <f>'Customer_Master'!D320</f>
        <v>Layla Wilson</v>
      </c>
      <c r="C320" s="1" t="str">
        <f>'Customer_Master'!E320</f>
        <v>Echoworks Gmbh</v>
      </c>
      <c r="D320" t="str">
        <f>'Customer_Master'!G320</f>
        <v>Valid</v>
      </c>
      <c r="E320" t="str">
        <f>'Customer_Master'!I320</f>
        <v>Valid</v>
      </c>
      <c r="F320" t="str">
        <f>'Customer_Master'!X320</f>
        <v>Complete</v>
      </c>
      <c r="G320">
        <f>'Customer_Master'!Y320</f>
        <v>100</v>
      </c>
    </row>
    <row r="321" spans="1:7" x14ac:dyDescent="0.25">
      <c r="A321" s="1" t="str">
        <f>'Customer_Master'!A321</f>
        <v>CUST-03750</v>
      </c>
      <c r="B321" s="1" t="str">
        <f>'Customer_Master'!D321</f>
        <v>Yusuf Brown</v>
      </c>
      <c r="C321" s="1" t="str">
        <f>'Customer_Master'!E321</f>
        <v>Chipper Cash</v>
      </c>
      <c r="D321" t="str">
        <f>'Customer_Master'!G321</f>
        <v>Valid</v>
      </c>
      <c r="E321" t="str">
        <f>'Customer_Master'!I321</f>
        <v>Valid</v>
      </c>
      <c r="F321" t="str">
        <f>'Customer_Master'!X321</f>
        <v>Complete</v>
      </c>
      <c r="G321">
        <f>'Customer_Master'!Y321</f>
        <v>100</v>
      </c>
    </row>
    <row r="322" spans="1:7" x14ac:dyDescent="0.25">
      <c r="A322" s="1" t="str">
        <f>'Customer_Master'!A322</f>
        <v>CUST-03018</v>
      </c>
      <c r="B322" s="1" t="str">
        <f>'Customer_Master'!D322</f>
        <v>Wanjiru Johnson</v>
      </c>
      <c r="C322" s="1" t="str">
        <f>'Customer_Master'!E322</f>
        <v>Vaultsystems</v>
      </c>
      <c r="D322" t="str">
        <f>'Customer_Master'!G322</f>
        <v>Valid</v>
      </c>
      <c r="E322" t="str">
        <f>'Customer_Master'!I322</f>
        <v>Valid</v>
      </c>
      <c r="F322" t="str">
        <f>'Customer_Master'!X322</f>
        <v>Complete</v>
      </c>
      <c r="G322">
        <f>'Customer_Master'!Y322</f>
        <v>100</v>
      </c>
    </row>
    <row r="323" spans="1:7" x14ac:dyDescent="0.25">
      <c r="A323" s="1" t="str">
        <f>'Customer_Master'!A323</f>
        <v>CUST-02810</v>
      </c>
      <c r="B323" s="1" t="str">
        <f>'Customer_Master'!D323</f>
        <v>Ifeoma Taylor</v>
      </c>
      <c r="C323" s="1" t="str">
        <f>'Customer_Master'!E323</f>
        <v>Kuda</v>
      </c>
      <c r="D323" t="str">
        <f>'Customer_Master'!G323</f>
        <v>Valid</v>
      </c>
      <c r="E323" t="str">
        <f>'Customer_Master'!I323</f>
        <v>Valid</v>
      </c>
      <c r="F323" t="str">
        <f>'Customer_Master'!X323</f>
        <v>Complete</v>
      </c>
      <c r="G323">
        <f>'Customer_Master'!Y323</f>
        <v>100</v>
      </c>
    </row>
    <row r="324" spans="1:7" x14ac:dyDescent="0.25">
      <c r="A324" s="1" t="str">
        <f>'Customer_Master'!A324</f>
        <v>CUST-04430</v>
      </c>
      <c r="B324" s="1" t="str">
        <f>'Customer_Master'!D324</f>
        <v>Babatunde Nwosu</v>
      </c>
      <c r="C324" s="1" t="str">
        <f>'Customer_Master'!E324</f>
        <v>Sparktech Plc</v>
      </c>
      <c r="D324" t="str">
        <f>'Customer_Master'!G324</f>
        <v>Invalid</v>
      </c>
      <c r="E324" t="str">
        <f>'Customer_Master'!I324</f>
        <v>Valid</v>
      </c>
      <c r="F324" t="str">
        <f>'Customer_Master'!X324</f>
        <v>Complete</v>
      </c>
      <c r="G324">
        <f>'Customer_Master'!Y324</f>
        <v>70</v>
      </c>
    </row>
    <row r="325" spans="1:7" x14ac:dyDescent="0.25">
      <c r="A325" s="1" t="str">
        <f>'Customer_Master'!A325</f>
        <v>CUST-00235</v>
      </c>
      <c r="B325" s="1" t="str">
        <f>'Customer_Master'!D325</f>
        <v>Babatunde Oladipo</v>
      </c>
      <c r="C325" s="1" t="str">
        <f>'Customer_Master'!E325</f>
        <v>Moniepoint</v>
      </c>
      <c r="D325" t="str">
        <f>'Customer_Master'!G325</f>
        <v>Valid</v>
      </c>
      <c r="E325" t="str">
        <f>'Customer_Master'!I325</f>
        <v>Valid</v>
      </c>
      <c r="F325" t="str">
        <f>'Customer_Master'!X325</f>
        <v>Complete</v>
      </c>
      <c r="G325">
        <f>'Customer_Master'!Y325</f>
        <v>75</v>
      </c>
    </row>
    <row r="326" spans="1:7" x14ac:dyDescent="0.25">
      <c r="A326" s="1" t="str">
        <f>'Customer_Master'!A326</f>
        <v>CUST-01370</v>
      </c>
      <c r="B326" s="1" t="str">
        <f>'Customer_Master'!D326</f>
        <v>Thandiwe Bello</v>
      </c>
      <c r="C326" s="1" t="str">
        <f>'Customer_Master'!E326</f>
        <v>Swiftnetworks</v>
      </c>
      <c r="D326" t="str">
        <f>'Customer_Master'!G326</f>
        <v>Valid</v>
      </c>
      <c r="E326" t="str">
        <f>'Customer_Master'!I326</f>
        <v>Valid</v>
      </c>
      <c r="F326" t="str">
        <f>'Customer_Master'!X326</f>
        <v>Complete</v>
      </c>
      <c r="G326">
        <f>'Customer_Master'!Y326</f>
        <v>100</v>
      </c>
    </row>
    <row r="327" spans="1:7" x14ac:dyDescent="0.25">
      <c r="A327" s="1" t="str">
        <f>'Customer_Master'!A327</f>
        <v>CUST-03031</v>
      </c>
      <c r="B327" s="1" t="str">
        <f>'Customer_Master'!D327</f>
        <v>O'Brien</v>
      </c>
      <c r="C327" s="1" t="str">
        <f>'Customer_Master'!E327</f>
        <v>Cloudlabs Ltd</v>
      </c>
      <c r="D327" t="str">
        <f>'Customer_Master'!G327</f>
        <v>Valid</v>
      </c>
      <c r="E327" t="str">
        <f>'Customer_Master'!I327</f>
        <v>Valid</v>
      </c>
      <c r="F327" t="str">
        <f>'Customer_Master'!X327</f>
        <v>Incomplete</v>
      </c>
      <c r="G327">
        <f>'Customer_Master'!Y327</f>
        <v>60</v>
      </c>
    </row>
    <row r="328" spans="1:7" x14ac:dyDescent="0.25">
      <c r="A328" s="1" t="str">
        <f>'Customer_Master'!A328</f>
        <v>CUST-03203</v>
      </c>
      <c r="B328" s="1" t="str">
        <f>'Customer_Master'!D328</f>
        <v>Ngozi Ogundimu</v>
      </c>
      <c r="C328" s="1" t="str">
        <f>'Customer_Master'!E328</f>
        <v>Clouddigital Llc</v>
      </c>
      <c r="D328" t="str">
        <f>'Customer_Master'!G328</f>
        <v>Valid</v>
      </c>
      <c r="E328" t="str">
        <f>'Customer_Master'!I328</f>
        <v>Valid</v>
      </c>
      <c r="F328" t="str">
        <f>'Customer_Master'!X328</f>
        <v>Complete</v>
      </c>
      <c r="G328">
        <f>'Customer_Master'!Y328</f>
        <v>100</v>
      </c>
    </row>
    <row r="329" spans="1:7" x14ac:dyDescent="0.25">
      <c r="A329" s="1" t="str">
        <f>'Customer_Master'!A329</f>
        <v>CUST-01926</v>
      </c>
      <c r="B329" s="1" t="str">
        <f>'Customer_Master'!D329</f>
        <v>Mercy Brown</v>
      </c>
      <c r="C329" s="1" t="str">
        <f>'Customer_Master'!E329</f>
        <v>Primeworks Ltd</v>
      </c>
      <c r="D329" t="str">
        <f>'Customer_Master'!G329</f>
        <v>Valid</v>
      </c>
      <c r="E329" t="str">
        <f>'Customer_Master'!I329</f>
        <v>Valid</v>
      </c>
      <c r="F329" t="str">
        <f>'Customer_Master'!X329</f>
        <v>Complete</v>
      </c>
      <c r="G329">
        <f>'Customer_Master'!Y329</f>
        <v>75</v>
      </c>
    </row>
    <row r="330" spans="1:7" x14ac:dyDescent="0.25">
      <c r="A330" s="1" t="str">
        <f>'Customer_Master'!A330</f>
        <v>CUST-04278</v>
      </c>
      <c r="B330" s="1" t="str">
        <f>'Customer_Master'!D330</f>
        <v>Fatima</v>
      </c>
      <c r="C330" s="1" t="str">
        <f>'Customer_Master'!E330</f>
        <v>Moniepoint</v>
      </c>
      <c r="D330" t="str">
        <f>'Customer_Master'!G330</f>
        <v>Valid</v>
      </c>
      <c r="E330" t="str">
        <f>'Customer_Master'!I330</f>
        <v>Valid</v>
      </c>
      <c r="F330" t="str">
        <f>'Customer_Master'!X330</f>
        <v>Incomplete</v>
      </c>
      <c r="G330">
        <f>'Customer_Master'!Y330</f>
        <v>60</v>
      </c>
    </row>
    <row r="331" spans="1:7" x14ac:dyDescent="0.25">
      <c r="A331" s="1" t="str">
        <f>'Customer_Master'!A331</f>
        <v>CUST-03870</v>
      </c>
      <c r="B331" s="1" t="str">
        <f>'Customer_Master'!D331</f>
        <v>Ogechi</v>
      </c>
      <c r="C331" s="1" t="str">
        <f>'Customer_Master'!E331</f>
        <v>Helioai Llc</v>
      </c>
      <c r="D331" t="str">
        <f>'Customer_Master'!G331</f>
        <v>Valid</v>
      </c>
      <c r="E331" t="str">
        <f>'Customer_Master'!I331</f>
        <v>Valid</v>
      </c>
      <c r="F331" t="str">
        <f>'Customer_Master'!X331</f>
        <v>Incomplete</v>
      </c>
      <c r="G331">
        <f>'Customer_Master'!Y331</f>
        <v>35</v>
      </c>
    </row>
    <row r="332" spans="1:7" x14ac:dyDescent="0.25">
      <c r="A332" s="1" t="str">
        <f>'Customer_Master'!A332</f>
        <v>CUST-03863</v>
      </c>
      <c r="B332" s="1" t="str">
        <f>'Customer_Master'!D332</f>
        <v>Amaka Adeyemi</v>
      </c>
      <c r="C332" s="1" t="str">
        <f>'Customer_Master'!E332</f>
        <v>Mtn Group</v>
      </c>
      <c r="D332" t="str">
        <f>'Customer_Master'!G332</f>
        <v>Valid</v>
      </c>
      <c r="E332" t="str">
        <f>'Customer_Master'!I332</f>
        <v>Valid</v>
      </c>
      <c r="F332" t="str">
        <f>'Customer_Master'!X332</f>
        <v>Complete</v>
      </c>
      <c r="G332">
        <f>'Customer_Master'!Y332</f>
        <v>100</v>
      </c>
    </row>
    <row r="333" spans="1:7" x14ac:dyDescent="0.25">
      <c r="A333" s="1" t="str">
        <f>'Customer_Master'!A333</f>
        <v>CUST-00453</v>
      </c>
      <c r="B333" s="1" t="str">
        <f>'Customer_Master'!D333</f>
        <v>Ngozi Adewale</v>
      </c>
      <c r="C333" s="1" t="str">
        <f>'Customer_Master'!E333</f>
        <v>Primesolutions</v>
      </c>
      <c r="D333" t="str">
        <f>'Customer_Master'!G333</f>
        <v>Valid</v>
      </c>
      <c r="E333" t="str">
        <f>'Customer_Master'!I333</f>
        <v>Valid</v>
      </c>
      <c r="F333" t="str">
        <f>'Customer_Master'!X333</f>
        <v>Complete</v>
      </c>
      <c r="G333">
        <f>'Customer_Master'!Y333</f>
        <v>100</v>
      </c>
    </row>
    <row r="334" spans="1:7" x14ac:dyDescent="0.25">
      <c r="A334" s="1" t="str">
        <f>'Customer_Master'!A334</f>
        <v>CUST-04594</v>
      </c>
      <c r="B334" s="1" t="str">
        <f>'Customer_Master'!D334</f>
        <v>Nomvula Brown</v>
      </c>
      <c r="C334" s="1" t="str">
        <f>'Customer_Master'!E334</f>
        <v>Flutterwave</v>
      </c>
      <c r="D334" t="str">
        <f>'Customer_Master'!G334</f>
        <v>Valid</v>
      </c>
      <c r="E334" t="str">
        <f>'Customer_Master'!I334</f>
        <v>Valid</v>
      </c>
      <c r="F334" t="str">
        <f>'Customer_Master'!X334</f>
        <v>Complete</v>
      </c>
      <c r="G334">
        <f>'Customer_Master'!Y334</f>
        <v>100</v>
      </c>
    </row>
    <row r="335" spans="1:7" x14ac:dyDescent="0.25">
      <c r="A335" s="1" t="str">
        <f>'Customer_Master'!A335</f>
        <v>CUST-00498</v>
      </c>
      <c r="B335" s="1" t="str">
        <f>'Customer_Master'!D335</f>
        <v>Chidinma Afolabi</v>
      </c>
      <c r="C335" s="1" t="str">
        <f>'Customer_Master'!E335</f>
        <v>Sparkfinance</v>
      </c>
      <c r="D335" t="str">
        <f>'Customer_Master'!G335</f>
        <v>Valid</v>
      </c>
      <c r="E335" t="str">
        <f>'Customer_Master'!I335</f>
        <v>Valid</v>
      </c>
      <c r="F335" t="str">
        <f>'Customer_Master'!X335</f>
        <v>Complete</v>
      </c>
      <c r="G335">
        <f>'Customer_Master'!Y335</f>
        <v>100</v>
      </c>
    </row>
    <row r="336" spans="1:7" x14ac:dyDescent="0.25">
      <c r="A336" s="1" t="str">
        <f>'Customer_Master'!A336</f>
        <v>CUST-03628</v>
      </c>
      <c r="B336" s="1" t="str">
        <f>'Customer_Master'!D336</f>
        <v>Okafor</v>
      </c>
      <c r="C336" s="1" t="str">
        <f>'Customer_Master'!E336</f>
        <v>Twiga Foods</v>
      </c>
      <c r="D336" t="str">
        <f>'Customer_Master'!G336</f>
        <v>Valid</v>
      </c>
      <c r="E336" t="str">
        <f>'Customer_Master'!I336</f>
        <v>Valid</v>
      </c>
      <c r="F336" t="str">
        <f>'Customer_Master'!X336</f>
        <v>Incomplete</v>
      </c>
      <c r="G336">
        <f>'Customer_Master'!Y336</f>
        <v>60</v>
      </c>
    </row>
    <row r="337" spans="1:7" x14ac:dyDescent="0.25">
      <c r="A337" s="1" t="str">
        <f>'Customer_Master'!A337</f>
        <v>CUST-02913</v>
      </c>
      <c r="B337" s="1" t="str">
        <f>'Customer_Master'!D337</f>
        <v>Obinna Okonkwo</v>
      </c>
      <c r="C337" s="1" t="str">
        <f>'Customer_Master'!E337</f>
        <v>Pulselogic Inc</v>
      </c>
      <c r="D337" t="str">
        <f>'Customer_Master'!G337</f>
        <v>Valid</v>
      </c>
      <c r="E337" t="str">
        <f>'Customer_Master'!I337</f>
        <v>Valid</v>
      </c>
      <c r="F337" t="str">
        <f>'Customer_Master'!X337</f>
        <v>Complete</v>
      </c>
      <c r="G337">
        <f>'Customer_Master'!Y337</f>
        <v>100</v>
      </c>
    </row>
    <row r="338" spans="1:7" x14ac:dyDescent="0.25">
      <c r="A338" s="1" t="str">
        <f>'Customer_Master'!A338</f>
        <v>CUST-00012</v>
      </c>
      <c r="B338" s="1" t="str">
        <f>'Customer_Master'!D338</f>
        <v>Otieno O'Brien</v>
      </c>
      <c r="C338" s="1" t="str">
        <f>'Customer_Master'!E338</f>
        <v>Lumenworks Ltd</v>
      </c>
      <c r="D338" t="str">
        <f>'Customer_Master'!G338</f>
        <v>Valid</v>
      </c>
      <c r="E338" t="str">
        <f>'Customer_Master'!I338</f>
        <v>Valid</v>
      </c>
      <c r="F338" t="str">
        <f>'Customer_Master'!X338</f>
        <v>Complete</v>
      </c>
      <c r="G338">
        <f>'Customer_Master'!Y338</f>
        <v>100</v>
      </c>
    </row>
    <row r="339" spans="1:7" x14ac:dyDescent="0.25">
      <c r="A339" s="1" t="str">
        <f>'Customer_Master'!A339</f>
        <v>CUST-02601</v>
      </c>
      <c r="B339" s="1" t="str">
        <f>'Customer_Master'!D339</f>
        <v>Amina Smith</v>
      </c>
      <c r="C339" s="1" t="str">
        <f>'Customer_Master'!E339</f>
        <v>Interswitch</v>
      </c>
      <c r="D339" t="str">
        <f>'Customer_Master'!G339</f>
        <v>Valid</v>
      </c>
      <c r="E339" t="str">
        <f>'Customer_Master'!I339</f>
        <v>Valid</v>
      </c>
      <c r="F339" t="str">
        <f>'Customer_Master'!X339</f>
        <v>Complete</v>
      </c>
      <c r="G339">
        <f>'Customer_Master'!Y339</f>
        <v>75</v>
      </c>
    </row>
    <row r="340" spans="1:7" x14ac:dyDescent="0.25">
      <c r="A340" s="1" t="str">
        <f>'Customer_Master'!A340</f>
        <v>CUST-01687</v>
      </c>
      <c r="B340" s="1" t="str">
        <f>'Customer_Master'!D340</f>
        <v>Mark Ogundimu</v>
      </c>
      <c r="C340" s="1" t="str">
        <f>'Customer_Master'!E340</f>
        <v>Gridgroup Ltd</v>
      </c>
      <c r="D340" t="str">
        <f>'Customer_Master'!G340</f>
        <v>Valid</v>
      </c>
      <c r="E340" t="str">
        <f>'Customer_Master'!I340</f>
        <v>Valid</v>
      </c>
      <c r="F340" t="str">
        <f>'Customer_Master'!X340</f>
        <v>Complete</v>
      </c>
      <c r="G340">
        <f>'Customer_Master'!Y340</f>
        <v>100</v>
      </c>
    </row>
    <row r="341" spans="1:7" x14ac:dyDescent="0.25">
      <c r="A341" s="1" t="str">
        <f>'Customer_Master'!A341</f>
        <v>CUST-03349</v>
      </c>
      <c r="B341" s="1" t="str">
        <f>'Customer_Master'!D341</f>
        <v>Chidinma Adewale</v>
      </c>
      <c r="C341" s="1" t="str">
        <f>'Customer_Master'!E341</f>
        <v>Vertexgroup</v>
      </c>
      <c r="D341" t="str">
        <f>'Customer_Master'!G341</f>
        <v>Valid</v>
      </c>
      <c r="E341" t="str">
        <f>'Customer_Master'!I341</f>
        <v>Valid</v>
      </c>
      <c r="F341" t="str">
        <f>'Customer_Master'!X341</f>
        <v>Complete</v>
      </c>
      <c r="G341">
        <f>'Customer_Master'!Y341</f>
        <v>100</v>
      </c>
    </row>
    <row r="342" spans="1:7" x14ac:dyDescent="0.25">
      <c r="A342" s="1" t="str">
        <f>'Customer_Master'!A342</f>
        <v>CUST-01864</v>
      </c>
      <c r="B342" s="1" t="str">
        <f>'Customer_Master'!D342</f>
        <v>Musa Makinde</v>
      </c>
      <c r="C342" s="1" t="str">
        <f>'Customer_Master'!E342</f>
        <v>Twiga Foods</v>
      </c>
      <c r="D342" t="str">
        <f>'Customer_Master'!G342</f>
        <v>Valid</v>
      </c>
      <c r="E342" t="str">
        <f>'Customer_Master'!I342</f>
        <v>Valid</v>
      </c>
      <c r="F342" t="str">
        <f>'Customer_Master'!X342</f>
        <v>Complete</v>
      </c>
      <c r="G342">
        <f>'Customer_Master'!Y342</f>
        <v>100</v>
      </c>
    </row>
    <row r="343" spans="1:7" x14ac:dyDescent="0.25">
      <c r="A343" s="1" t="str">
        <f>'Customer_Master'!A343</f>
        <v>CUST-02671</v>
      </c>
      <c r="B343" s="1" t="str">
        <f>'Customer_Master'!D343</f>
        <v>Sola Asante</v>
      </c>
      <c r="C343" s="1" t="str">
        <f>'Customer_Master'!E343</f>
        <v>Zenfinance</v>
      </c>
      <c r="D343" t="str">
        <f>'Customer_Master'!G343</f>
        <v>Valid</v>
      </c>
      <c r="E343" t="str">
        <f>'Customer_Master'!I343</f>
        <v>Valid</v>
      </c>
      <c r="F343" t="str">
        <f>'Customer_Master'!X343</f>
        <v>Complete</v>
      </c>
      <c r="G343">
        <f>'Customer_Master'!Y343</f>
        <v>100</v>
      </c>
    </row>
    <row r="344" spans="1:7" x14ac:dyDescent="0.25">
      <c r="A344" s="1" t="str">
        <f>'Customer_Master'!A344</f>
        <v>CUST-04742</v>
      </c>
      <c r="B344" s="1" t="str">
        <f>'Customer_Master'!D344</f>
        <v>Kamau Afolabi</v>
      </c>
      <c r="C344" s="1" t="str">
        <f>'Customer_Master'!E344</f>
        <v>Hiveanalytics Plc</v>
      </c>
      <c r="D344" t="str">
        <f>'Customer_Master'!G344</f>
        <v>Valid</v>
      </c>
      <c r="E344" t="str">
        <f>'Customer_Master'!I344</f>
        <v>Valid</v>
      </c>
      <c r="F344" t="str">
        <f>'Customer_Master'!X344</f>
        <v>Complete</v>
      </c>
      <c r="G344">
        <f>'Customer_Master'!Y344</f>
        <v>100</v>
      </c>
    </row>
    <row r="345" spans="1:7" x14ac:dyDescent="0.25">
      <c r="A345" s="1" t="str">
        <f>'Customer_Master'!A345</f>
        <v>CUST-02291</v>
      </c>
      <c r="B345" s="1" t="str">
        <f>'Customer_Master'!D345</f>
        <v>Femi Smith</v>
      </c>
      <c r="C345" s="1" t="str">
        <f>'Customer_Master'!E345</f>
        <v>Swiftdigital Gmbh</v>
      </c>
      <c r="D345" t="str">
        <f>'Customer_Master'!G345</f>
        <v>Valid</v>
      </c>
      <c r="E345" t="str">
        <f>'Customer_Master'!I345</f>
        <v>Valid</v>
      </c>
      <c r="F345" t="str">
        <f>'Customer_Master'!X345</f>
        <v>Complete</v>
      </c>
      <c r="G345">
        <f>'Customer_Master'!Y345</f>
        <v>100</v>
      </c>
    </row>
    <row r="346" spans="1:7" x14ac:dyDescent="0.25">
      <c r="A346" s="1" t="str">
        <f>'Customer_Master'!A346</f>
        <v>CUST-04640</v>
      </c>
      <c r="B346" s="1" t="str">
        <f>'Customer_Master'!D346</f>
        <v>Njeri Adeyemi</v>
      </c>
      <c r="C346" s="1" t="str">
        <f>'Customer_Master'!E346</f>
        <v>Carbon</v>
      </c>
      <c r="D346" t="str">
        <f>'Customer_Master'!G346</f>
        <v>Valid</v>
      </c>
      <c r="E346" t="str">
        <f>'Customer_Master'!I346</f>
        <v>Valid</v>
      </c>
      <c r="F346" t="str">
        <f>'Customer_Master'!X346</f>
        <v>Complete</v>
      </c>
      <c r="G346">
        <f>'Customer_Master'!Y346</f>
        <v>75</v>
      </c>
    </row>
    <row r="347" spans="1:7" x14ac:dyDescent="0.25">
      <c r="A347" s="1" t="str">
        <f>'Customer_Master'!A347</f>
        <v>CUST-04323</v>
      </c>
      <c r="B347" s="1" t="str">
        <f>'Customer_Master'!D347</f>
        <v>Jessica Okonkwo</v>
      </c>
      <c r="C347" s="1" t="str">
        <f>'Customer_Master'!E347</f>
        <v>Chipper Cash</v>
      </c>
      <c r="D347" t="str">
        <f>'Customer_Master'!G347</f>
        <v>Valid</v>
      </c>
      <c r="E347" t="str">
        <f>'Customer_Master'!I347</f>
        <v>Valid</v>
      </c>
      <c r="F347" t="str">
        <f>'Customer_Master'!X347</f>
        <v>Complete</v>
      </c>
      <c r="G347">
        <f>'Customer_Master'!Y347</f>
        <v>100</v>
      </c>
    </row>
    <row r="348" spans="1:7" x14ac:dyDescent="0.25">
      <c r="A348" s="1" t="str">
        <f>'Customer_Master'!A348</f>
        <v>CUST-03276</v>
      </c>
      <c r="B348" s="1" t="str">
        <f>'Customer_Master'!D348</f>
        <v>Fatuma Davies</v>
      </c>
      <c r="C348" s="1" t="str">
        <f>'Customer_Master'!E348</f>
        <v>Apexlogic Ltd</v>
      </c>
      <c r="D348" t="str">
        <f>'Customer_Master'!G348</f>
        <v>Valid</v>
      </c>
      <c r="E348" t="str">
        <f>'Customer_Master'!I348</f>
        <v>Invalid</v>
      </c>
      <c r="F348" t="str">
        <f>'Customer_Master'!X348</f>
        <v>Complete</v>
      </c>
      <c r="G348">
        <f>'Customer_Master'!Y348</f>
        <v>55</v>
      </c>
    </row>
    <row r="349" spans="1:7" x14ac:dyDescent="0.25">
      <c r="A349" s="1" t="str">
        <f>'Customer_Master'!A349</f>
        <v>CUST-01694</v>
      </c>
      <c r="B349" s="1" t="str">
        <f>'Customer_Master'!D349</f>
        <v>Nnamdi Balogun</v>
      </c>
      <c r="C349" s="1" t="str">
        <f>'Customer_Master'!E349</f>
        <v>Gridcommerce Llc</v>
      </c>
      <c r="D349" t="str">
        <f>'Customer_Master'!G349</f>
        <v>Valid</v>
      </c>
      <c r="E349" t="str">
        <f>'Customer_Master'!I349</f>
        <v>Valid</v>
      </c>
      <c r="F349" t="str">
        <f>'Customer_Master'!X349</f>
        <v>Complete</v>
      </c>
      <c r="G349">
        <f>'Customer_Master'!Y349</f>
        <v>100</v>
      </c>
    </row>
    <row r="350" spans="1:7" x14ac:dyDescent="0.25">
      <c r="A350" s="1" t="str">
        <f>'Customer_Master'!A350</f>
        <v>CUST-02476</v>
      </c>
      <c r="B350" s="1" t="str">
        <f>'Customer_Master'!D350</f>
        <v>Lola Onyeka</v>
      </c>
      <c r="C350" s="1" t="str">
        <f>'Customer_Master'!E350</f>
        <v>Orbitworks</v>
      </c>
      <c r="D350" t="str">
        <f>'Customer_Master'!G350</f>
        <v>Valid</v>
      </c>
      <c r="E350" t="str">
        <f>'Customer_Master'!I350</f>
        <v>Valid</v>
      </c>
      <c r="F350" t="str">
        <f>'Customer_Master'!X350</f>
        <v>Complete</v>
      </c>
      <c r="G350">
        <f>'Customer_Master'!Y350</f>
        <v>100</v>
      </c>
    </row>
    <row r="351" spans="1:7" x14ac:dyDescent="0.25">
      <c r="A351" s="1" t="str">
        <f>'Customer_Master'!A351</f>
        <v>CUST-01701</v>
      </c>
      <c r="B351" s="1" t="str">
        <f>'Customer_Master'!D351</f>
        <v>Lola Eze</v>
      </c>
      <c r="C351" s="1" t="str">
        <f>'Customer_Master'!E351</f>
        <v>Swiftnetworks</v>
      </c>
      <c r="D351" t="str">
        <f>'Customer_Master'!G351</f>
        <v>Valid</v>
      </c>
      <c r="E351" t="str">
        <f>'Customer_Master'!I351</f>
        <v>Valid</v>
      </c>
      <c r="F351" t="str">
        <f>'Customer_Master'!X351</f>
        <v>Complete</v>
      </c>
      <c r="G351">
        <f>'Customer_Master'!Y351</f>
        <v>100</v>
      </c>
    </row>
    <row r="352" spans="1:7" x14ac:dyDescent="0.25">
      <c r="A352" s="1" t="str">
        <f>'Customer_Master'!A352</f>
        <v>CUST-00281</v>
      </c>
      <c r="B352" s="1" t="str">
        <f>'Customer_Master'!D352</f>
        <v>Tope Diallo</v>
      </c>
      <c r="C352" s="1" t="str">
        <f>'Customer_Master'!E352</f>
        <v>Vertexlabs Inc</v>
      </c>
      <c r="D352" t="str">
        <f>'Customer_Master'!G352</f>
        <v>Valid</v>
      </c>
      <c r="E352" t="str">
        <f>'Customer_Master'!I352</f>
        <v>Valid</v>
      </c>
      <c r="F352" t="str">
        <f>'Customer_Master'!X352</f>
        <v>Complete</v>
      </c>
      <c r="G352">
        <f>'Customer_Master'!Y352</f>
        <v>100</v>
      </c>
    </row>
    <row r="353" spans="1:7" x14ac:dyDescent="0.25">
      <c r="A353" s="1" t="str">
        <f>'Customer_Master'!A353</f>
        <v>CUST-00303</v>
      </c>
      <c r="B353" s="1" t="str">
        <f>'Customer_Master'!D353</f>
        <v>Blessing Nwankwo</v>
      </c>
      <c r="C353" s="1" t="str">
        <f>'Customer_Master'!E353</f>
        <v>Quantacapital</v>
      </c>
      <c r="D353" t="str">
        <f>'Customer_Master'!G353</f>
        <v>Valid</v>
      </c>
      <c r="E353" t="str">
        <f>'Customer_Master'!I353</f>
        <v>Valid</v>
      </c>
      <c r="F353" t="str">
        <f>'Customer_Master'!X353</f>
        <v>Complete</v>
      </c>
      <c r="G353">
        <f>'Customer_Master'!Y353</f>
        <v>75</v>
      </c>
    </row>
    <row r="354" spans="1:7" x14ac:dyDescent="0.25">
      <c r="A354" s="1" t="str">
        <f>'Customer_Master'!A354</f>
        <v>CUST-02964</v>
      </c>
      <c r="B354" s="1" t="str">
        <f>'Customer_Master'!D354</f>
        <v>Thomas Eze</v>
      </c>
      <c r="C354" s="1" t="str">
        <f>'Customer_Master'!E354</f>
        <v>Lumenanalytics Inc</v>
      </c>
      <c r="D354" t="str">
        <f>'Customer_Master'!G354</f>
        <v>Valid</v>
      </c>
      <c r="E354" t="str">
        <f>'Customer_Master'!I354</f>
        <v>Valid</v>
      </c>
      <c r="F354" t="str">
        <f>'Customer_Master'!X354</f>
        <v>Complete</v>
      </c>
      <c r="G354">
        <f>'Customer_Master'!Y354</f>
        <v>75</v>
      </c>
    </row>
    <row r="355" spans="1:7" x14ac:dyDescent="0.25">
      <c r="A355" s="1" t="str">
        <f>'Customer_Master'!A355</f>
        <v>CUST-01895</v>
      </c>
      <c r="B355" s="1" t="str">
        <f>'Customer_Master'!D355</f>
        <v>Brian Idris</v>
      </c>
      <c r="C355" s="1" t="str">
        <f>'Customer_Master'!E355</f>
        <v>Mpesa Solutions</v>
      </c>
      <c r="D355" t="str">
        <f>'Customer_Master'!G355</f>
        <v>Valid</v>
      </c>
      <c r="E355" t="str">
        <f>'Customer_Master'!I355</f>
        <v>Valid</v>
      </c>
      <c r="F355" t="str">
        <f>'Customer_Master'!X355</f>
        <v>Complete</v>
      </c>
      <c r="G355">
        <f>'Customer_Master'!Y355</f>
        <v>100</v>
      </c>
    </row>
    <row r="356" spans="1:7" x14ac:dyDescent="0.25">
      <c r="A356" s="1" t="str">
        <f>'Customer_Master'!A356</f>
        <v>CUST-01382</v>
      </c>
      <c r="B356" s="1" t="str">
        <f>'Customer_Master'!D356</f>
        <v>Kelechi Kelly</v>
      </c>
      <c r="C356" s="1" t="str">
        <f>'Customer_Master'!E356</f>
        <v>Konga</v>
      </c>
      <c r="D356" t="str">
        <f>'Customer_Master'!G356</f>
        <v>Valid</v>
      </c>
      <c r="E356" t="str">
        <f>'Customer_Master'!I356</f>
        <v>Valid</v>
      </c>
      <c r="F356" t="str">
        <f>'Customer_Master'!X356</f>
        <v>Complete</v>
      </c>
      <c r="G356">
        <f>'Customer_Master'!Y356</f>
        <v>100</v>
      </c>
    </row>
    <row r="357" spans="1:7" x14ac:dyDescent="0.25">
      <c r="A357" s="1" t="str">
        <f>'Customer_Master'!A357</f>
        <v>CUST-03042</v>
      </c>
      <c r="B357" s="1" t="str">
        <f>'Customer_Master'!D357</f>
        <v>Thandiwe Evans</v>
      </c>
      <c r="C357" s="1" t="str">
        <f>'Customer_Master'!E357</f>
        <v>Orbitworks Ltd</v>
      </c>
      <c r="D357" t="str">
        <f>'Customer_Master'!G357</f>
        <v>Valid</v>
      </c>
      <c r="E357" t="str">
        <f>'Customer_Master'!I357</f>
        <v>Valid</v>
      </c>
      <c r="F357" t="str">
        <f>'Customer_Master'!X357</f>
        <v>Complete</v>
      </c>
      <c r="G357">
        <f>'Customer_Master'!Y357</f>
        <v>100</v>
      </c>
    </row>
    <row r="358" spans="1:7" x14ac:dyDescent="0.25">
      <c r="A358" s="1" t="str">
        <f>'Customer_Master'!A358</f>
        <v>CUST-00146</v>
      </c>
      <c r="B358" s="1" t="str">
        <f>'Customer_Master'!D358</f>
        <v>Precious Asante</v>
      </c>
      <c r="C358" s="1" t="str">
        <f>'Customer_Master'!E358</f>
        <v>Flutterwave</v>
      </c>
      <c r="D358" t="str">
        <f>'Customer_Master'!G358</f>
        <v>Valid</v>
      </c>
      <c r="E358" t="str">
        <f>'Customer_Master'!I358</f>
        <v>Valid</v>
      </c>
      <c r="F358" t="str">
        <f>'Customer_Master'!X358</f>
        <v>Complete</v>
      </c>
      <c r="G358">
        <f>'Customer_Master'!Y358</f>
        <v>100</v>
      </c>
    </row>
    <row r="359" spans="1:7" x14ac:dyDescent="0.25">
      <c r="A359" s="1" t="str">
        <f>'Customer_Master'!A359</f>
        <v>CUST-02561</v>
      </c>
      <c r="B359" s="1" t="str">
        <f>'Customer_Master'!D359</f>
        <v>Emily Asante</v>
      </c>
      <c r="C359" s="1" t="str">
        <f>'Customer_Master'!E359</f>
        <v>Not Available</v>
      </c>
      <c r="D359" t="str">
        <f>'Customer_Master'!G359</f>
        <v>Valid</v>
      </c>
      <c r="E359" t="str">
        <f>'Customer_Master'!I359</f>
        <v>Valid</v>
      </c>
      <c r="F359" t="str">
        <f>'Customer_Master'!X359</f>
        <v>Incomplete</v>
      </c>
      <c r="G359">
        <f>'Customer_Master'!Y359</f>
        <v>60</v>
      </c>
    </row>
    <row r="360" spans="1:7" x14ac:dyDescent="0.25">
      <c r="A360" s="1" t="str">
        <f>'Customer_Master'!A360</f>
        <v>CUST-04460</v>
      </c>
      <c r="B360" s="1" t="str">
        <f>'Customer_Master'!D360</f>
        <v>Ahmed Nwachukwu</v>
      </c>
      <c r="C360" s="1" t="str">
        <f>'Customer_Master'!E360</f>
        <v>Quantatech Ltd</v>
      </c>
      <c r="D360" t="str">
        <f>'Customer_Master'!G360</f>
        <v>Valid</v>
      </c>
      <c r="E360" t="str">
        <f>'Customer_Master'!I360</f>
        <v>Valid</v>
      </c>
      <c r="F360" t="str">
        <f>'Customer_Master'!X360</f>
        <v>Complete</v>
      </c>
      <c r="G360">
        <f>'Customer_Master'!Y360</f>
        <v>100</v>
      </c>
    </row>
    <row r="361" spans="1:7" x14ac:dyDescent="0.25">
      <c r="A361" s="1" t="str">
        <f>'Customer_Master'!A361</f>
        <v>CUST-00343</v>
      </c>
      <c r="B361" s="1" t="str">
        <f>'Customer_Master'!D361</f>
        <v>Grace Smith</v>
      </c>
      <c r="C361" s="1" t="str">
        <f>'Customer_Master'!E361</f>
        <v>Cloudfinance Gmbh</v>
      </c>
      <c r="D361" t="str">
        <f>'Customer_Master'!G361</f>
        <v>Valid</v>
      </c>
      <c r="E361" t="str">
        <f>'Customer_Master'!I361</f>
        <v>Valid</v>
      </c>
      <c r="F361" t="str">
        <f>'Customer_Master'!X361</f>
        <v>Complete</v>
      </c>
      <c r="G361">
        <f>'Customer_Master'!Y361</f>
        <v>100</v>
      </c>
    </row>
    <row r="362" spans="1:7" x14ac:dyDescent="0.25">
      <c r="A362" s="1" t="str">
        <f>'Customer_Master'!A362</f>
        <v>CUST-03122</v>
      </c>
      <c r="B362" s="1" t="str">
        <f>'Customer_Master'!D362</f>
        <v>Aliyu Anyanwu</v>
      </c>
      <c r="C362" s="1" t="str">
        <f>'Customer_Master'!E362</f>
        <v>Bua Foods</v>
      </c>
      <c r="D362" t="str">
        <f>'Customer_Master'!G362</f>
        <v>Valid</v>
      </c>
      <c r="E362" t="str">
        <f>'Customer_Master'!I362</f>
        <v>Valid</v>
      </c>
      <c r="F362" t="str">
        <f>'Customer_Master'!X362</f>
        <v>Complete</v>
      </c>
      <c r="G362">
        <f>'Customer_Master'!Y362</f>
        <v>75</v>
      </c>
    </row>
    <row r="363" spans="1:7" x14ac:dyDescent="0.25">
      <c r="A363" s="1" t="str">
        <f>'Customer_Master'!A363</f>
        <v>CUST-01187</v>
      </c>
      <c r="B363" s="1" t="str">
        <f>'Customer_Master'!D363</f>
        <v>Dele Oladele</v>
      </c>
      <c r="C363" s="1" t="str">
        <f>'Customer_Master'!E363</f>
        <v>Konga</v>
      </c>
      <c r="D363" t="str">
        <f>'Customer_Master'!G363</f>
        <v>Valid</v>
      </c>
      <c r="E363" t="str">
        <f>'Customer_Master'!I363</f>
        <v>Valid</v>
      </c>
      <c r="F363" t="str">
        <f>'Customer_Master'!X363</f>
        <v>Complete</v>
      </c>
      <c r="G363">
        <f>'Customer_Master'!Y363</f>
        <v>100</v>
      </c>
    </row>
    <row r="364" spans="1:7" x14ac:dyDescent="0.25">
      <c r="A364" s="1" t="str">
        <f>'Customer_Master'!A364</f>
        <v>CUST-02730</v>
      </c>
      <c r="B364" s="1" t="str">
        <f>'Customer_Master'!D364</f>
        <v>Funmi Otieno</v>
      </c>
      <c r="C364" s="1" t="str">
        <f>'Customer_Master'!E364</f>
        <v>Flutterwave</v>
      </c>
      <c r="D364" t="str">
        <f>'Customer_Master'!G364</f>
        <v>Valid</v>
      </c>
      <c r="E364" t="str">
        <f>'Customer_Master'!I364</f>
        <v>Valid</v>
      </c>
      <c r="F364" t="str">
        <f>'Customer_Master'!X364</f>
        <v>Complete</v>
      </c>
      <c r="G364">
        <f>'Customer_Master'!Y364</f>
        <v>100</v>
      </c>
    </row>
    <row r="365" spans="1:7" x14ac:dyDescent="0.25">
      <c r="A365" s="1" t="str">
        <f>'Customer_Master'!A365</f>
        <v>CUST-00219</v>
      </c>
      <c r="B365" s="1" t="str">
        <f>'Customer_Master'!D365</f>
        <v>Sophie Jones</v>
      </c>
      <c r="C365" s="1" t="str">
        <f>'Customer_Master'!E365</f>
        <v>Jumia</v>
      </c>
      <c r="D365" t="str">
        <f>'Customer_Master'!G365</f>
        <v>Valid</v>
      </c>
      <c r="E365" t="str">
        <f>'Customer_Master'!I365</f>
        <v>Valid</v>
      </c>
      <c r="F365" t="str">
        <f>'Customer_Master'!X365</f>
        <v>Complete</v>
      </c>
      <c r="G365">
        <f>'Customer_Master'!Y365</f>
        <v>100</v>
      </c>
    </row>
    <row r="366" spans="1:7" x14ac:dyDescent="0.25">
      <c r="A366" s="1" t="str">
        <f>'Customer_Master'!A366</f>
        <v>CUST-02540</v>
      </c>
      <c r="B366" s="1" t="str">
        <f>'Customer_Master'!D366</f>
        <v>Njeri Oladele</v>
      </c>
      <c r="C366" s="1" t="str">
        <f>'Customer_Master'!E366</f>
        <v>Cloudfinance Llc</v>
      </c>
      <c r="D366" t="str">
        <f>'Customer_Master'!G366</f>
        <v>Valid</v>
      </c>
      <c r="E366" t="str">
        <f>'Customer_Master'!I366</f>
        <v>Valid</v>
      </c>
      <c r="F366" t="str">
        <f>'Customer_Master'!X366</f>
        <v>Complete</v>
      </c>
      <c r="G366">
        <f>'Customer_Master'!Y366</f>
        <v>100</v>
      </c>
    </row>
    <row r="367" spans="1:7" x14ac:dyDescent="0.25">
      <c r="A367" s="1" t="str">
        <f>'Customer_Master'!A367</f>
        <v>CUST-01975</v>
      </c>
      <c r="B367" s="1" t="str">
        <f>'Customer_Master'!D367</f>
        <v>Kemi Idris</v>
      </c>
      <c r="C367" s="1" t="str">
        <f>'Customer_Master'!E367</f>
        <v>Dataai Llc</v>
      </c>
      <c r="D367" t="str">
        <f>'Customer_Master'!G367</f>
        <v>Valid</v>
      </c>
      <c r="E367" t="str">
        <f>'Customer_Master'!I367</f>
        <v>Valid</v>
      </c>
      <c r="F367" t="str">
        <f>'Customer_Master'!X367</f>
        <v>Complete</v>
      </c>
      <c r="G367">
        <f>'Customer_Master'!Y367</f>
        <v>100</v>
      </c>
    </row>
    <row r="368" spans="1:7" x14ac:dyDescent="0.25">
      <c r="A368" s="1" t="str">
        <f>'Customer_Master'!A368</f>
        <v>CUST-01312</v>
      </c>
      <c r="B368" s="1" t="str">
        <f>'Customer_Master'!D368</f>
        <v>Williams</v>
      </c>
      <c r="C368" s="1" t="str">
        <f>'Customer_Master'!E368</f>
        <v>Novanetworks Plc</v>
      </c>
      <c r="D368" t="str">
        <f>'Customer_Master'!G368</f>
        <v>Valid</v>
      </c>
      <c r="E368" t="str">
        <f>'Customer_Master'!I368</f>
        <v>Valid</v>
      </c>
      <c r="F368" t="str">
        <f>'Customer_Master'!X368</f>
        <v>Incomplete</v>
      </c>
      <c r="G368">
        <f>'Customer_Master'!Y368</f>
        <v>60</v>
      </c>
    </row>
    <row r="369" spans="1:7" x14ac:dyDescent="0.25">
      <c r="A369" s="1" t="str">
        <f>'Customer_Master'!A369</f>
        <v>CUST-00212</v>
      </c>
      <c r="B369" s="1" t="str">
        <f>'Customer_Master'!D369</f>
        <v>Femi Oladipo</v>
      </c>
      <c r="C369" s="1" t="str">
        <f>'Customer_Master'!E369</f>
        <v>Apexanalytics Llc</v>
      </c>
      <c r="D369" t="str">
        <f>'Customer_Master'!G369</f>
        <v>Valid</v>
      </c>
      <c r="E369" t="str">
        <f>'Customer_Master'!I369</f>
        <v>Valid</v>
      </c>
      <c r="F369" t="str">
        <f>'Customer_Master'!X369</f>
        <v>Complete</v>
      </c>
      <c r="G369">
        <f>'Customer_Master'!Y369</f>
        <v>100</v>
      </c>
    </row>
    <row r="370" spans="1:7" x14ac:dyDescent="0.25">
      <c r="A370" s="1" t="str">
        <f>'Customer_Master'!A370</f>
        <v>CUST-04231</v>
      </c>
      <c r="B370" s="1" t="str">
        <f>'Customer_Master'!D370</f>
        <v>Mwangi Aliyu</v>
      </c>
      <c r="C370" s="1" t="str">
        <f>'Customer_Master'!E370</f>
        <v>Sparkgroup Plc</v>
      </c>
      <c r="D370" t="str">
        <f>'Customer_Master'!G370</f>
        <v>Valid</v>
      </c>
      <c r="E370" t="str">
        <f>'Customer_Master'!I370</f>
        <v>Valid</v>
      </c>
      <c r="F370" t="str">
        <f>'Customer_Master'!X370</f>
        <v>Complete</v>
      </c>
      <c r="G370">
        <f>'Customer_Master'!Y370</f>
        <v>100</v>
      </c>
    </row>
    <row r="371" spans="1:7" x14ac:dyDescent="0.25">
      <c r="A371" s="1" t="str">
        <f>'Customer_Master'!A371</f>
        <v>CUST-04443</v>
      </c>
      <c r="B371" s="1" t="str">
        <f>'Customer_Master'!D371</f>
        <v>Emmanuel Dlamini</v>
      </c>
      <c r="C371" s="1" t="str">
        <f>'Customer_Master'!E371</f>
        <v>Brightlogic Inc</v>
      </c>
      <c r="D371" t="str">
        <f>'Customer_Master'!G371</f>
        <v>Valid</v>
      </c>
      <c r="E371" t="str">
        <f>'Customer_Master'!I371</f>
        <v>Valid</v>
      </c>
      <c r="F371" t="str">
        <f>'Customer_Master'!X371</f>
        <v>Complete</v>
      </c>
      <c r="G371">
        <f>'Customer_Master'!Y371</f>
        <v>100</v>
      </c>
    </row>
    <row r="372" spans="1:7" x14ac:dyDescent="0.25">
      <c r="A372" s="1" t="str">
        <f>'Customer_Master'!A372</f>
        <v>CUST-01384</v>
      </c>
      <c r="B372" s="1" t="str">
        <f>'Customer_Master'!D372</f>
        <v>Sipho Adebayo</v>
      </c>
      <c r="C372" s="1" t="str">
        <f>'Customer_Master'!E372</f>
        <v>Vaultworks</v>
      </c>
      <c r="D372" t="str">
        <f>'Customer_Master'!G372</f>
        <v>Valid</v>
      </c>
      <c r="E372" t="str">
        <f>'Customer_Master'!I372</f>
        <v>Valid</v>
      </c>
      <c r="F372" t="str">
        <f>'Customer_Master'!X372</f>
        <v>Complete</v>
      </c>
      <c r="G372">
        <f>'Customer_Master'!Y372</f>
        <v>100</v>
      </c>
    </row>
    <row r="373" spans="1:7" x14ac:dyDescent="0.25">
      <c r="A373" s="1" t="str">
        <f>'Customer_Master'!A373</f>
        <v>CUST-04893</v>
      </c>
      <c r="B373" s="1" t="str">
        <f>'Customer_Master'!D373</f>
        <v>Simi Nwankwo</v>
      </c>
      <c r="C373" s="1" t="str">
        <f>'Customer_Master'!E373</f>
        <v>Jumia</v>
      </c>
      <c r="D373" t="str">
        <f>'Customer_Master'!G373</f>
        <v>Valid</v>
      </c>
      <c r="E373" t="str">
        <f>'Customer_Master'!I373</f>
        <v>Valid</v>
      </c>
      <c r="F373" t="str">
        <f>'Customer_Master'!X373</f>
        <v>Complete</v>
      </c>
      <c r="G373">
        <f>'Customer_Master'!Y373</f>
        <v>100</v>
      </c>
    </row>
    <row r="374" spans="1:7" x14ac:dyDescent="0.25">
      <c r="A374" s="1" t="str">
        <f>'Customer_Master'!A374</f>
        <v>CUST-04675</v>
      </c>
      <c r="B374" s="1" t="str">
        <f>'Customer_Master'!D374</f>
        <v>Akinyi Musa</v>
      </c>
      <c r="C374" s="1" t="str">
        <f>'Customer_Master'!E374</f>
        <v>Swiftcommerce</v>
      </c>
      <c r="D374" t="str">
        <f>'Customer_Master'!G374</f>
        <v>Valid</v>
      </c>
      <c r="E374" t="str">
        <f>'Customer_Master'!I374</f>
        <v>Valid</v>
      </c>
      <c r="F374" t="str">
        <f>'Customer_Master'!X374</f>
        <v>Complete</v>
      </c>
      <c r="G374">
        <f>'Customer_Master'!Y374</f>
        <v>100</v>
      </c>
    </row>
    <row r="375" spans="1:7" x14ac:dyDescent="0.25">
      <c r="A375" s="1" t="str">
        <f>'Customer_Master'!A375</f>
        <v>CUST-02120</v>
      </c>
      <c r="B375" s="1" t="str">
        <f>'Customer_Master'!D375</f>
        <v>Sola Mwangi</v>
      </c>
      <c r="C375" s="1" t="str">
        <f>'Customer_Master'!E375</f>
        <v>Corenetworks</v>
      </c>
      <c r="D375" t="str">
        <f>'Customer_Master'!G375</f>
        <v>Valid</v>
      </c>
      <c r="E375" t="str">
        <f>'Customer_Master'!I375</f>
        <v>Valid</v>
      </c>
      <c r="F375" t="str">
        <f>'Customer_Master'!X375</f>
        <v>Complete</v>
      </c>
      <c r="G375">
        <f>'Customer_Master'!Y375</f>
        <v>100</v>
      </c>
    </row>
    <row r="376" spans="1:7" x14ac:dyDescent="0.25">
      <c r="A376" s="1" t="str">
        <f>'Customer_Master'!A376</f>
        <v>CUST-02256</v>
      </c>
      <c r="B376" s="1" t="str">
        <f>'Customer_Master'!D376</f>
        <v>Fatima Nwosu</v>
      </c>
      <c r="C376" s="1" t="str">
        <f>'Customer_Master'!E376</f>
        <v>Moniepoint</v>
      </c>
      <c r="D376" t="str">
        <f>'Customer_Master'!G376</f>
        <v>Valid</v>
      </c>
      <c r="E376" t="str">
        <f>'Customer_Master'!I376</f>
        <v>Invalid</v>
      </c>
      <c r="F376" t="str">
        <f>'Customer_Master'!X376</f>
        <v>Complete</v>
      </c>
      <c r="G376">
        <f>'Customer_Master'!Y376</f>
        <v>80</v>
      </c>
    </row>
    <row r="377" spans="1:7" x14ac:dyDescent="0.25">
      <c r="A377" s="1" t="str">
        <f>'Customer_Master'!A377</f>
        <v>CUST-00283</v>
      </c>
      <c r="B377" s="1" t="str">
        <f>'Customer_Master'!D377</f>
        <v>Kemi Khan</v>
      </c>
      <c r="C377" s="1" t="str">
        <f>'Customer_Master'!E377</f>
        <v>Pulseworks Inc</v>
      </c>
      <c r="D377" t="str">
        <f>'Customer_Master'!G377</f>
        <v>Invalid</v>
      </c>
      <c r="E377" t="str">
        <f>'Customer_Master'!I377</f>
        <v>Valid</v>
      </c>
      <c r="F377" t="str">
        <f>'Customer_Master'!X377</f>
        <v>Complete</v>
      </c>
      <c r="G377">
        <f>'Customer_Master'!Y377</f>
        <v>70</v>
      </c>
    </row>
    <row r="378" spans="1:7" x14ac:dyDescent="0.25">
      <c r="A378" s="1" t="str">
        <f>'Customer_Master'!A378</f>
        <v>CUST-01669</v>
      </c>
      <c r="B378" s="1" t="str">
        <f>'Customer_Master'!D378</f>
        <v>Musa Adewale</v>
      </c>
      <c r="C378" s="1" t="str">
        <f>'Customer_Master'!E378</f>
        <v>Hiveworks</v>
      </c>
      <c r="D378" t="str">
        <f>'Customer_Master'!G378</f>
        <v>Valid</v>
      </c>
      <c r="E378" t="str">
        <f>'Customer_Master'!I378</f>
        <v>Valid</v>
      </c>
      <c r="F378" t="str">
        <f>'Customer_Master'!X378</f>
        <v>Complete</v>
      </c>
      <c r="G378">
        <f>'Customer_Master'!Y378</f>
        <v>100</v>
      </c>
    </row>
    <row r="379" spans="1:7" x14ac:dyDescent="0.25">
      <c r="A379" s="1" t="str">
        <f>'Customer_Master'!A379</f>
        <v>CUST-00404</v>
      </c>
      <c r="B379" s="1" t="str">
        <f>'Customer_Master'!D379</f>
        <v>Nneka Adeyemi</v>
      </c>
      <c r="C379" s="1" t="str">
        <f>'Customer_Master'!E379</f>
        <v>Vaultnetworks Inc</v>
      </c>
      <c r="D379" t="str">
        <f>'Customer_Master'!G379</f>
        <v>Valid</v>
      </c>
      <c r="E379" t="str">
        <f>'Customer_Master'!I379</f>
        <v>Valid</v>
      </c>
      <c r="F379" t="str">
        <f>'Customer_Master'!X379</f>
        <v>Complete</v>
      </c>
      <c r="G379">
        <f>'Customer_Master'!Y379</f>
        <v>100</v>
      </c>
    </row>
    <row r="380" spans="1:7" x14ac:dyDescent="0.25">
      <c r="A380" s="1" t="str">
        <f>'Customer_Master'!A380</f>
        <v>CUST-03541</v>
      </c>
      <c r="B380" s="1" t="str">
        <f>'Customer_Master'!D380</f>
        <v>Chizoba Ogundimu</v>
      </c>
      <c r="C380" s="1" t="str">
        <f>'Customer_Master'!E380</f>
        <v>Apexventures Plc</v>
      </c>
      <c r="D380" t="str">
        <f>'Customer_Master'!G380</f>
        <v>Valid</v>
      </c>
      <c r="E380" t="str">
        <f>'Customer_Master'!I380</f>
        <v>Valid</v>
      </c>
      <c r="F380" t="str">
        <f>'Customer_Master'!X380</f>
        <v>Complete</v>
      </c>
      <c r="G380">
        <f>'Customer_Master'!Y380</f>
        <v>75</v>
      </c>
    </row>
    <row r="381" spans="1:7" x14ac:dyDescent="0.25">
      <c r="A381" s="1" t="str">
        <f>'Customer_Master'!A381</f>
        <v>CUST-02681</v>
      </c>
      <c r="B381" s="1" t="str">
        <f>'Customer_Master'!D381</f>
        <v>Emeka Okafor</v>
      </c>
      <c r="C381" s="1" t="str">
        <f>'Customer_Master'!E381</f>
        <v>Not Available</v>
      </c>
      <c r="D381" t="str">
        <f>'Customer_Master'!G381</f>
        <v>Valid</v>
      </c>
      <c r="E381" t="str">
        <f>'Customer_Master'!I381</f>
        <v>Valid</v>
      </c>
      <c r="F381" t="str">
        <f>'Customer_Master'!X381</f>
        <v>Incomplete</v>
      </c>
      <c r="G381">
        <f>'Customer_Master'!Y381</f>
        <v>60</v>
      </c>
    </row>
    <row r="382" spans="1:7" x14ac:dyDescent="0.25">
      <c r="A382" s="1" t="str">
        <f>'Customer_Master'!A382</f>
        <v>CUST-00517</v>
      </c>
      <c r="B382" s="1" t="str">
        <f>'Customer_Master'!D382</f>
        <v>Wanjiru Onyeka</v>
      </c>
      <c r="C382" s="1" t="str">
        <f>'Customer_Master'!E382</f>
        <v>Dangote Industries</v>
      </c>
      <c r="D382" t="str">
        <f>'Customer_Master'!G382</f>
        <v>Valid</v>
      </c>
      <c r="E382" t="str">
        <f>'Customer_Master'!I382</f>
        <v>Valid</v>
      </c>
      <c r="F382" t="str">
        <f>'Customer_Master'!X382</f>
        <v>Complete</v>
      </c>
      <c r="G382">
        <f>'Customer_Master'!Y382</f>
        <v>100</v>
      </c>
    </row>
    <row r="383" spans="1:7" x14ac:dyDescent="0.25">
      <c r="A383" s="1" t="str">
        <f>'Customer_Master'!A383</f>
        <v>CUST-03996</v>
      </c>
      <c r="B383" s="1" t="str">
        <f>'Customer_Master'!D383</f>
        <v>Nneka</v>
      </c>
      <c r="C383" s="1" t="str">
        <f>'Customer_Master'!E383</f>
        <v>Brightdigital Ltd</v>
      </c>
      <c r="D383" t="str">
        <f>'Customer_Master'!G383</f>
        <v>Valid</v>
      </c>
      <c r="E383" t="str">
        <f>'Customer_Master'!I383</f>
        <v>Valid</v>
      </c>
      <c r="F383" t="str">
        <f>'Customer_Master'!X383</f>
        <v>Incomplete</v>
      </c>
      <c r="G383">
        <f>'Customer_Master'!Y383</f>
        <v>60</v>
      </c>
    </row>
    <row r="384" spans="1:7" x14ac:dyDescent="0.25">
      <c r="A384" s="1" t="str">
        <f>'Customer_Master'!A384</f>
        <v>CUST-00638</v>
      </c>
      <c r="B384" s="1" t="str">
        <f>'Customer_Master'!D384</f>
        <v>Adaeze Taylor</v>
      </c>
      <c r="C384" s="1" t="str">
        <f>'Customer_Master'!E384</f>
        <v>Moniepoint</v>
      </c>
      <c r="D384" t="str">
        <f>'Customer_Master'!G384</f>
        <v>Valid</v>
      </c>
      <c r="E384" t="str">
        <f>'Customer_Master'!I384</f>
        <v>Valid</v>
      </c>
      <c r="F384" t="str">
        <f>'Customer_Master'!X384</f>
        <v>Complete</v>
      </c>
      <c r="G384">
        <f>'Customer_Master'!Y384</f>
        <v>75</v>
      </c>
    </row>
    <row r="385" spans="1:7" x14ac:dyDescent="0.25">
      <c r="A385" s="1" t="str">
        <f>'Customer_Master'!A385</f>
        <v>CUST-03603</v>
      </c>
      <c r="B385" s="1" t="str">
        <f>'Customer_Master'!D385</f>
        <v>Emmanuel Patel</v>
      </c>
      <c r="C385" s="1" t="str">
        <f>'Customer_Master'!E385</f>
        <v>Apextech</v>
      </c>
      <c r="D385" t="str">
        <f>'Customer_Master'!G385</f>
        <v>Valid</v>
      </c>
      <c r="E385" t="str">
        <f>'Customer_Master'!I385</f>
        <v>Valid</v>
      </c>
      <c r="F385" t="str">
        <f>'Customer_Master'!X385</f>
        <v>Complete</v>
      </c>
      <c r="G385">
        <f>'Customer_Master'!Y385</f>
        <v>100</v>
      </c>
    </row>
    <row r="386" spans="1:7" x14ac:dyDescent="0.25">
      <c r="A386" s="1" t="str">
        <f>'Customer_Master'!A386</f>
        <v>CUST-02868</v>
      </c>
      <c r="B386" s="1" t="str">
        <f>'Customer_Master'!D386</f>
        <v>Simi Murphy</v>
      </c>
      <c r="C386" s="1" t="str">
        <f>'Customer_Master'!E386</f>
        <v>Carbon</v>
      </c>
      <c r="D386" t="str">
        <f>'Customer_Master'!G386</f>
        <v>Valid</v>
      </c>
      <c r="E386" t="str">
        <f>'Customer_Master'!I386</f>
        <v>Invalid</v>
      </c>
      <c r="F386" t="str">
        <f>'Customer_Master'!X386</f>
        <v>Complete</v>
      </c>
      <c r="G386">
        <f>'Customer_Master'!Y386</f>
        <v>80</v>
      </c>
    </row>
    <row r="387" spans="1:7" x14ac:dyDescent="0.25">
      <c r="A387" s="1" t="str">
        <f>'Customer_Master'!A387</f>
        <v>CUST-04957</v>
      </c>
      <c r="B387" s="1" t="str">
        <f>'Customer_Master'!D387</f>
        <v>Ogechi Adewale</v>
      </c>
      <c r="C387" s="1" t="str">
        <f>'Customer_Master'!E387</f>
        <v>Jumia</v>
      </c>
      <c r="D387" t="str">
        <f>'Customer_Master'!G387</f>
        <v>Valid</v>
      </c>
      <c r="E387" t="str">
        <f>'Customer_Master'!I387</f>
        <v>Valid</v>
      </c>
      <c r="F387" t="str">
        <f>'Customer_Master'!X387</f>
        <v>Complete</v>
      </c>
      <c r="G387">
        <f>'Customer_Master'!Y387</f>
        <v>100</v>
      </c>
    </row>
    <row r="388" spans="1:7" x14ac:dyDescent="0.25">
      <c r="A388" s="1" t="str">
        <f>'Customer_Master'!A388</f>
        <v>CUST-02157</v>
      </c>
      <c r="B388" s="1" t="str">
        <f>'Customer_Master'!D388</f>
        <v>Femke Van Der Merwe</v>
      </c>
      <c r="C388" s="1" t="str">
        <f>'Customer_Master'!E388</f>
        <v>Not Available</v>
      </c>
      <c r="D388" t="str">
        <f>'Customer_Master'!G388</f>
        <v>Valid</v>
      </c>
      <c r="E388" t="str">
        <f>'Customer_Master'!I388</f>
        <v>Valid</v>
      </c>
      <c r="F388" t="str">
        <f>'Customer_Master'!X388</f>
        <v>Incomplete</v>
      </c>
      <c r="G388">
        <f>'Customer_Master'!Y388</f>
        <v>60</v>
      </c>
    </row>
    <row r="389" spans="1:7" x14ac:dyDescent="0.25">
      <c r="A389" s="1" t="str">
        <f>'Customer_Master'!A389</f>
        <v>CUST-01345</v>
      </c>
      <c r="B389" s="1" t="str">
        <f>'Customer_Master'!D389</f>
        <v>Michael Oladele</v>
      </c>
      <c r="C389" s="1" t="str">
        <f>'Customer_Master'!E389</f>
        <v>Bua Foods</v>
      </c>
      <c r="D389" t="str">
        <f>'Customer_Master'!G389</f>
        <v>Valid</v>
      </c>
      <c r="E389" t="str">
        <f>'Customer_Master'!I389</f>
        <v>Valid</v>
      </c>
      <c r="F389" t="str">
        <f>'Customer_Master'!X389</f>
        <v>Complete</v>
      </c>
      <c r="G389">
        <f>'Customer_Master'!Y389</f>
        <v>100</v>
      </c>
    </row>
    <row r="390" spans="1:7" x14ac:dyDescent="0.25">
      <c r="A390" s="1" t="str">
        <f>'Customer_Master'!A390</f>
        <v>CUST-03191</v>
      </c>
      <c r="B390" s="1" t="str">
        <f>'Customer_Master'!D390</f>
        <v>Niyi Brown</v>
      </c>
      <c r="C390" s="1" t="str">
        <f>'Customer_Master'!E390</f>
        <v>Bua Foods</v>
      </c>
      <c r="D390" t="str">
        <f>'Customer_Master'!G390</f>
        <v>Valid</v>
      </c>
      <c r="E390" t="str">
        <f>'Customer_Master'!I390</f>
        <v>Valid</v>
      </c>
      <c r="F390" t="str">
        <f>'Customer_Master'!X390</f>
        <v>Complete</v>
      </c>
      <c r="G390">
        <f>'Customer_Master'!Y390</f>
        <v>100</v>
      </c>
    </row>
    <row r="391" spans="1:7" x14ac:dyDescent="0.25">
      <c r="A391" s="1" t="str">
        <f>'Customer_Master'!A391</f>
        <v>CUST-04988</v>
      </c>
      <c r="B391" s="1" t="str">
        <f>'Customer_Master'!D391</f>
        <v>Fatuma Jones</v>
      </c>
      <c r="C391" s="1" t="str">
        <f>'Customer_Master'!E391</f>
        <v>Konga</v>
      </c>
      <c r="D391" t="str">
        <f>'Customer_Master'!G391</f>
        <v>Valid</v>
      </c>
      <c r="E391" t="str">
        <f>'Customer_Master'!I391</f>
        <v>Valid</v>
      </c>
      <c r="F391" t="str">
        <f>'Customer_Master'!X391</f>
        <v>Complete</v>
      </c>
      <c r="G391">
        <f>'Customer_Master'!Y391</f>
        <v>75</v>
      </c>
    </row>
    <row r="392" spans="1:7" x14ac:dyDescent="0.25">
      <c r="A392" s="1" t="str">
        <f>'Customer_Master'!A392</f>
        <v>CUST-02945</v>
      </c>
      <c r="B392" s="1" t="str">
        <f>'Customer_Master'!D392</f>
        <v>Wanjiru O'Brien</v>
      </c>
      <c r="C392" s="1" t="str">
        <f>'Customer_Master'!E392</f>
        <v>Carbon</v>
      </c>
      <c r="D392" t="str">
        <f>'Customer_Master'!G392</f>
        <v>Valid</v>
      </c>
      <c r="E392" t="str">
        <f>'Customer_Master'!I392</f>
        <v>Valid</v>
      </c>
      <c r="F392" t="str">
        <f>'Customer_Master'!X392</f>
        <v>Complete</v>
      </c>
      <c r="G392">
        <f>'Customer_Master'!Y392</f>
        <v>100</v>
      </c>
    </row>
    <row r="393" spans="1:7" x14ac:dyDescent="0.25">
      <c r="A393" s="1" t="str">
        <f>'Customer_Master'!A393</f>
        <v>CUST-04564</v>
      </c>
      <c r="B393" s="1" t="str">
        <f>'Customer_Master'!D393</f>
        <v>Lola Smith</v>
      </c>
      <c r="C393" s="1" t="str">
        <f>'Customer_Master'!E393</f>
        <v>Vertexnetworks Ltd</v>
      </c>
      <c r="D393" t="str">
        <f>'Customer_Master'!G393</f>
        <v>Valid</v>
      </c>
      <c r="E393" t="str">
        <f>'Customer_Master'!I393</f>
        <v>Valid</v>
      </c>
      <c r="F393" t="str">
        <f>'Customer_Master'!X393</f>
        <v>Complete</v>
      </c>
      <c r="G393">
        <f>'Customer_Master'!Y393</f>
        <v>100</v>
      </c>
    </row>
    <row r="394" spans="1:7" x14ac:dyDescent="0.25">
      <c r="A394" s="1" t="str">
        <f>'Customer_Master'!A394</f>
        <v>CUST-00322</v>
      </c>
      <c r="B394" s="1" t="str">
        <f>'Customer_Master'!D394</f>
        <v>Niyi Adebayo</v>
      </c>
      <c r="C394" s="1" t="str">
        <f>'Customer_Master'!E394</f>
        <v>Cloudworks Llc</v>
      </c>
      <c r="D394" t="str">
        <f>'Customer_Master'!G394</f>
        <v>Valid</v>
      </c>
      <c r="E394" t="str">
        <f>'Customer_Master'!I394</f>
        <v>Valid</v>
      </c>
      <c r="F394" t="str">
        <f>'Customer_Master'!X394</f>
        <v>Complete</v>
      </c>
      <c r="G394">
        <f>'Customer_Master'!Y394</f>
        <v>100</v>
      </c>
    </row>
    <row r="395" spans="1:7" x14ac:dyDescent="0.25">
      <c r="A395" s="1" t="str">
        <f>'Customer_Master'!A395</f>
        <v>CUST-00143</v>
      </c>
      <c r="B395" s="1" t="str">
        <f>'Customer_Master'!D395</f>
        <v>Mark Traore</v>
      </c>
      <c r="C395" s="1" t="str">
        <f>'Customer_Master'!E395</f>
        <v>Sparknetworks Gmbh</v>
      </c>
      <c r="D395" t="str">
        <f>'Customer_Master'!G395</f>
        <v>Valid</v>
      </c>
      <c r="E395" t="str">
        <f>'Customer_Master'!I395</f>
        <v>Valid</v>
      </c>
      <c r="F395" t="str">
        <f>'Customer_Master'!X395</f>
        <v>Complete</v>
      </c>
      <c r="G395">
        <f>'Customer_Master'!Y395</f>
        <v>100</v>
      </c>
    </row>
    <row r="396" spans="1:7" x14ac:dyDescent="0.25">
      <c r="A396" s="1" t="str">
        <f>'Customer_Master'!A396</f>
        <v>CUST-02749</v>
      </c>
      <c r="B396" s="1" t="str">
        <f>'Customer_Master'!D396</f>
        <v>Segun Otieno</v>
      </c>
      <c r="C396" s="1" t="str">
        <f>'Customer_Master'!E396</f>
        <v>Paylogistics</v>
      </c>
      <c r="D396" t="str">
        <f>'Customer_Master'!G396</f>
        <v>Valid</v>
      </c>
      <c r="E396" t="str">
        <f>'Customer_Master'!I396</f>
        <v>Valid</v>
      </c>
      <c r="F396" t="str">
        <f>'Customer_Master'!X396</f>
        <v>Complete</v>
      </c>
      <c r="G396">
        <f>'Customer_Master'!Y396</f>
        <v>100</v>
      </c>
    </row>
    <row r="397" spans="1:7" x14ac:dyDescent="0.25">
      <c r="A397" s="1" t="str">
        <f>'Customer_Master'!A397</f>
        <v>CUST-05129</v>
      </c>
      <c r="B397" s="1" t="str">
        <f>'Customer_Master'!D397</f>
        <v>Hauwa Idris</v>
      </c>
      <c r="C397" s="1" t="str">
        <f>'Customer_Master'!E397</f>
        <v>Moniepoint</v>
      </c>
      <c r="D397" t="str">
        <f>'Customer_Master'!G397</f>
        <v>Valid</v>
      </c>
      <c r="E397" t="str">
        <f>'Customer_Master'!I397</f>
        <v>Valid</v>
      </c>
      <c r="F397" t="str">
        <f>'Customer_Master'!X397</f>
        <v>Complete</v>
      </c>
      <c r="G397">
        <f>'Customer_Master'!Y397</f>
        <v>75</v>
      </c>
    </row>
    <row r="398" spans="1:7" x14ac:dyDescent="0.25">
      <c r="A398" s="1" t="str">
        <f>'Customer_Master'!A398</f>
        <v>CUST-04521</v>
      </c>
      <c r="B398" s="1" t="str">
        <f>'Customer_Master'!D398</f>
        <v>Anke Abubakar</v>
      </c>
      <c r="C398" s="1" t="str">
        <f>'Customer_Master'!E398</f>
        <v>Dangote Industries</v>
      </c>
      <c r="D398" t="str">
        <f>'Customer_Master'!G398</f>
        <v>Valid</v>
      </c>
      <c r="E398" t="str">
        <f>'Customer_Master'!I398</f>
        <v>Valid</v>
      </c>
      <c r="F398" t="str">
        <f>'Customer_Master'!X398</f>
        <v>Complete</v>
      </c>
      <c r="G398">
        <f>'Customer_Master'!Y398</f>
        <v>100</v>
      </c>
    </row>
    <row r="399" spans="1:7" x14ac:dyDescent="0.25">
      <c r="A399" s="1" t="str">
        <f>'Customer_Master'!A399</f>
        <v>CUST-04156</v>
      </c>
      <c r="B399" s="1" t="str">
        <f>'Customer_Master'!D399</f>
        <v>David Brown</v>
      </c>
      <c r="C399" s="1" t="str">
        <f>'Customer_Master'!E399</f>
        <v>Vertexsoft Llc</v>
      </c>
      <c r="D399" t="str">
        <f>'Customer_Master'!G399</f>
        <v>Valid</v>
      </c>
      <c r="E399" t="str">
        <f>'Customer_Master'!I399</f>
        <v>Valid</v>
      </c>
      <c r="F399" t="str">
        <f>'Customer_Master'!X399</f>
        <v>Complete</v>
      </c>
      <c r="G399">
        <f>'Customer_Master'!Y399</f>
        <v>100</v>
      </c>
    </row>
    <row r="400" spans="1:7" x14ac:dyDescent="0.25">
      <c r="A400" s="1" t="str">
        <f>'Customer_Master'!A400</f>
        <v>CUST-04762</v>
      </c>
      <c r="B400" s="1" t="str">
        <f>'Customer_Master'!D400</f>
        <v>Ahmed Mohammed</v>
      </c>
      <c r="C400" s="1" t="str">
        <f>'Customer_Master'!E400</f>
        <v>Kuda</v>
      </c>
      <c r="D400" t="str">
        <f>'Customer_Master'!G400</f>
        <v>Valid</v>
      </c>
      <c r="E400" t="str">
        <f>'Customer_Master'!I400</f>
        <v>Valid</v>
      </c>
      <c r="F400" t="str">
        <f>'Customer_Master'!X400</f>
        <v>Complete</v>
      </c>
      <c r="G400">
        <f>'Customer_Master'!Y400</f>
        <v>100</v>
      </c>
    </row>
    <row r="401" spans="1:7" x14ac:dyDescent="0.25">
      <c r="A401" s="1" t="str">
        <f>'Customer_Master'!A401</f>
        <v>CUST-03099</v>
      </c>
      <c r="B401" s="1" t="str">
        <f>'Customer_Master'!D401</f>
        <v>Emeka O'Brien</v>
      </c>
      <c r="C401" s="1" t="str">
        <f>'Customer_Master'!E401</f>
        <v>Twiga Foods</v>
      </c>
      <c r="D401" t="str">
        <f>'Customer_Master'!G401</f>
        <v>Valid</v>
      </c>
      <c r="E401" t="str">
        <f>'Customer_Master'!I401</f>
        <v>Valid</v>
      </c>
      <c r="F401" t="str">
        <f>'Customer_Master'!X401</f>
        <v>Complete</v>
      </c>
      <c r="G401">
        <f>'Customer_Master'!Y401</f>
        <v>100</v>
      </c>
    </row>
    <row r="402" spans="1:7" x14ac:dyDescent="0.25">
      <c r="A402" s="1" t="str">
        <f>'Customer_Master'!A402</f>
        <v>CUST-04565</v>
      </c>
      <c r="B402" s="1" t="str">
        <f>'Customer_Master'!D402</f>
        <v>Chiamaka Nwankwo</v>
      </c>
      <c r="C402" s="1" t="str">
        <f>'Customer_Master'!E402</f>
        <v>Dangote Industries</v>
      </c>
      <c r="D402" t="str">
        <f>'Customer_Master'!G402</f>
        <v>Valid</v>
      </c>
      <c r="E402" t="str">
        <f>'Customer_Master'!I402</f>
        <v>Valid</v>
      </c>
      <c r="F402" t="str">
        <f>'Customer_Master'!X402</f>
        <v>Complete</v>
      </c>
      <c r="G402">
        <f>'Customer_Master'!Y402</f>
        <v>75</v>
      </c>
    </row>
    <row r="403" spans="1:7" x14ac:dyDescent="0.25">
      <c r="A403" s="1" t="str">
        <f>'Customer_Master'!A403</f>
        <v>CUST-01648</v>
      </c>
      <c r="B403" s="1" t="str">
        <f>'Customer_Master'!D403</f>
        <v>Michael Khan</v>
      </c>
      <c r="C403" s="1" t="str">
        <f>'Customer_Master'!E403</f>
        <v>Flour Mills Of Nigeria</v>
      </c>
      <c r="D403" t="str">
        <f>'Customer_Master'!G403</f>
        <v>Valid</v>
      </c>
      <c r="E403" t="str">
        <f>'Customer_Master'!I403</f>
        <v>Valid</v>
      </c>
      <c r="F403" t="str">
        <f>'Customer_Master'!X403</f>
        <v>Complete</v>
      </c>
      <c r="G403">
        <f>'Customer_Master'!Y403</f>
        <v>75</v>
      </c>
    </row>
    <row r="404" spans="1:7" x14ac:dyDescent="0.25">
      <c r="A404" s="1" t="str">
        <f>'Customer_Master'!A404</f>
        <v>CUST-02560</v>
      </c>
      <c r="B404" s="1" t="str">
        <f>'Customer_Master'!D404</f>
        <v>Yusuf Evans</v>
      </c>
      <c r="C404" s="1" t="str">
        <f>'Customer_Master'!E404</f>
        <v>Brightsystems Inc</v>
      </c>
      <c r="D404" t="str">
        <f>'Customer_Master'!G404</f>
        <v>Valid</v>
      </c>
      <c r="E404" t="str">
        <f>'Customer_Master'!I404</f>
        <v>Valid</v>
      </c>
      <c r="F404" t="str">
        <f>'Customer_Master'!X404</f>
        <v>Complete</v>
      </c>
      <c r="G404">
        <f>'Customer_Master'!Y404</f>
        <v>100</v>
      </c>
    </row>
    <row r="405" spans="1:7" x14ac:dyDescent="0.25">
      <c r="A405" s="1" t="str">
        <f>'Customer_Master'!A405</f>
        <v>CUST-00011</v>
      </c>
      <c r="B405" s="1" t="str">
        <f>'Customer_Master'!D405</f>
        <v>Folake Musa</v>
      </c>
      <c r="C405" s="1" t="str">
        <f>'Customer_Master'!E405</f>
        <v>Apexanalytics Ltd</v>
      </c>
      <c r="D405" t="str">
        <f>'Customer_Master'!G405</f>
        <v>Valid</v>
      </c>
      <c r="E405" t="str">
        <f>'Customer_Master'!I405</f>
        <v>Valid</v>
      </c>
      <c r="F405" t="str">
        <f>'Customer_Master'!X405</f>
        <v>Complete</v>
      </c>
      <c r="G405">
        <f>'Customer_Master'!Y405</f>
        <v>100</v>
      </c>
    </row>
    <row r="406" spans="1:7" x14ac:dyDescent="0.25">
      <c r="A406" s="1" t="str">
        <f>'Customer_Master'!A406</f>
        <v>CUST-03446</v>
      </c>
      <c r="B406" s="1" t="str">
        <f>'Customer_Master'!D406</f>
        <v>Fatima Obi</v>
      </c>
      <c r="C406" s="1" t="str">
        <f>'Customer_Master'!E406</f>
        <v>Apexai Plc</v>
      </c>
      <c r="D406" t="str">
        <f>'Customer_Master'!G406</f>
        <v>Valid</v>
      </c>
      <c r="E406" t="str">
        <f>'Customer_Master'!I406</f>
        <v>Valid</v>
      </c>
      <c r="F406" t="str">
        <f>'Customer_Master'!X406</f>
        <v>Complete</v>
      </c>
      <c r="G406">
        <f>'Customer_Master'!Y406</f>
        <v>75</v>
      </c>
    </row>
    <row r="407" spans="1:7" x14ac:dyDescent="0.25">
      <c r="A407" s="1" t="str">
        <f>'Customer_Master'!A407</f>
        <v>CUST-02737</v>
      </c>
      <c r="B407" s="1" t="str">
        <f>'Customer_Master'!D407</f>
        <v>Hauwa Smith</v>
      </c>
      <c r="C407" s="1" t="str">
        <f>'Customer_Master'!E407</f>
        <v>Vertexlogistics Plc</v>
      </c>
      <c r="D407" t="str">
        <f>'Customer_Master'!G407</f>
        <v>Valid</v>
      </c>
      <c r="E407" t="str">
        <f>'Customer_Master'!I407</f>
        <v>Valid</v>
      </c>
      <c r="F407" t="str">
        <f>'Customer_Master'!X407</f>
        <v>Complete</v>
      </c>
      <c r="G407">
        <f>'Customer_Master'!Y407</f>
        <v>100</v>
      </c>
    </row>
    <row r="408" spans="1:7" x14ac:dyDescent="0.25">
      <c r="A408" s="1" t="str">
        <f>'Customer_Master'!A408</f>
        <v>CUST-04678</v>
      </c>
      <c r="B408" s="1" t="str">
        <f>'Customer_Master'!D408</f>
        <v>Makinde</v>
      </c>
      <c r="C408" s="1" t="str">
        <f>'Customer_Master'!E408</f>
        <v>Sparksystems Inc</v>
      </c>
      <c r="D408" t="str">
        <f>'Customer_Master'!G408</f>
        <v>Valid</v>
      </c>
      <c r="E408" t="str">
        <f>'Customer_Master'!I408</f>
        <v>Valid</v>
      </c>
      <c r="F408" t="str">
        <f>'Customer_Master'!X408</f>
        <v>Incomplete</v>
      </c>
      <c r="G408">
        <f>'Customer_Master'!Y408</f>
        <v>60</v>
      </c>
    </row>
    <row r="409" spans="1:7" x14ac:dyDescent="0.25">
      <c r="A409" s="1" t="str">
        <f>'Customer_Master'!A409</f>
        <v>CUST-01643</v>
      </c>
      <c r="B409" s="1" t="str">
        <f>'Customer_Master'!D409</f>
        <v>Chidinma Eze</v>
      </c>
      <c r="C409" s="1" t="str">
        <f>'Customer_Master'!E409</f>
        <v>Paycommerce Ltd</v>
      </c>
      <c r="D409" t="str">
        <f>'Customer_Master'!G409</f>
        <v>Valid</v>
      </c>
      <c r="E409" t="str">
        <f>'Customer_Master'!I409</f>
        <v>Valid</v>
      </c>
      <c r="F409" t="str">
        <f>'Customer_Master'!X409</f>
        <v>Complete</v>
      </c>
      <c r="G409">
        <f>'Customer_Master'!Y409</f>
        <v>100</v>
      </c>
    </row>
    <row r="410" spans="1:7" x14ac:dyDescent="0.25">
      <c r="A410" s="1" t="str">
        <f>'Customer_Master'!A410</f>
        <v>CUST-04262</v>
      </c>
      <c r="B410" s="1" t="str">
        <f>'Customer_Master'!D410</f>
        <v>Kibet Diallo</v>
      </c>
      <c r="C410" s="1" t="str">
        <f>'Customer_Master'!E410</f>
        <v>Bua Foods</v>
      </c>
      <c r="D410" t="str">
        <f>'Customer_Master'!G410</f>
        <v>Valid</v>
      </c>
      <c r="E410" t="str">
        <f>'Customer_Master'!I410</f>
        <v>Valid</v>
      </c>
      <c r="F410" t="str">
        <f>'Customer_Master'!X410</f>
        <v>Complete</v>
      </c>
      <c r="G410">
        <f>'Customer_Master'!Y410</f>
        <v>100</v>
      </c>
    </row>
    <row r="411" spans="1:7" x14ac:dyDescent="0.25">
      <c r="A411" s="1" t="str">
        <f>'Customer_Master'!A411</f>
        <v>CUST-00857</v>
      </c>
      <c r="B411" s="1" t="str">
        <f>'Customer_Master'!D411</f>
        <v>Nnamdi</v>
      </c>
      <c r="C411" s="1" t="str">
        <f>'Customer_Master'!E411</f>
        <v>Hivelogic Plc</v>
      </c>
      <c r="D411" t="str">
        <f>'Customer_Master'!G411</f>
        <v>Valid</v>
      </c>
      <c r="E411" t="str">
        <f>'Customer_Master'!I411</f>
        <v>Valid</v>
      </c>
      <c r="F411" t="str">
        <f>'Customer_Master'!X411</f>
        <v>Incomplete</v>
      </c>
      <c r="G411">
        <f>'Customer_Master'!Y411</f>
        <v>60</v>
      </c>
    </row>
    <row r="412" spans="1:7" x14ac:dyDescent="0.25">
      <c r="A412" s="1" t="str">
        <f>'Customer_Master'!A412</f>
        <v>CUST-00963</v>
      </c>
      <c r="B412" s="1" t="str">
        <f>'Customer_Master'!D412</f>
        <v>Okafor</v>
      </c>
      <c r="C412" s="1" t="str">
        <f>'Customer_Master'!E412</f>
        <v>Payai Gmbh</v>
      </c>
      <c r="D412" t="str">
        <f>'Customer_Master'!G412</f>
        <v>Valid</v>
      </c>
      <c r="E412" t="str">
        <f>'Customer_Master'!I412</f>
        <v>Valid</v>
      </c>
      <c r="F412" t="str">
        <f>'Customer_Master'!X412</f>
        <v>Incomplete</v>
      </c>
      <c r="G412">
        <f>'Customer_Master'!Y412</f>
        <v>60</v>
      </c>
    </row>
    <row r="413" spans="1:7" x14ac:dyDescent="0.25">
      <c r="A413" s="1" t="str">
        <f>'Customer_Master'!A413</f>
        <v>CUST-02505</v>
      </c>
      <c r="B413" s="1" t="str">
        <f>'Customer_Master'!D413</f>
        <v>Wanjala Adeyemi</v>
      </c>
      <c r="C413" s="1" t="str">
        <f>'Customer_Master'!E413</f>
        <v>Vaultsoft Llc</v>
      </c>
      <c r="D413" t="str">
        <f>'Customer_Master'!G413</f>
        <v>Valid</v>
      </c>
      <c r="E413" t="str">
        <f>'Customer_Master'!I413</f>
        <v>Valid</v>
      </c>
      <c r="F413" t="str">
        <f>'Customer_Master'!X413</f>
        <v>Complete</v>
      </c>
      <c r="G413">
        <f>'Customer_Master'!Y413</f>
        <v>75</v>
      </c>
    </row>
    <row r="414" spans="1:7" x14ac:dyDescent="0.25">
      <c r="A414" s="1" t="str">
        <f>'Customer_Master'!A414</f>
        <v>CUST-04990</v>
      </c>
      <c r="B414" s="1" t="str">
        <f>'Customer_Master'!D414</f>
        <v>Simi Afolabi</v>
      </c>
      <c r="C414" s="1" t="str">
        <f>'Customer_Master'!E414</f>
        <v>Kuda</v>
      </c>
      <c r="D414" t="str">
        <f>'Customer_Master'!G414</f>
        <v>Valid</v>
      </c>
      <c r="E414" t="str">
        <f>'Customer_Master'!I414</f>
        <v>Invalid</v>
      </c>
      <c r="F414" t="str">
        <f>'Customer_Master'!X414</f>
        <v>Complete</v>
      </c>
      <c r="G414">
        <f>'Customer_Master'!Y414</f>
        <v>80</v>
      </c>
    </row>
    <row r="415" spans="1:7" x14ac:dyDescent="0.25">
      <c r="A415" s="1" t="str">
        <f>'Customer_Master'!A415</f>
        <v>CUST-02573</v>
      </c>
      <c r="B415" s="1" t="str">
        <f>'Customer_Master'!D415</f>
        <v>Kelechi Nwachukwu</v>
      </c>
      <c r="C415" s="1" t="str">
        <f>'Customer_Master'!E415</f>
        <v>Cowrywise</v>
      </c>
      <c r="D415" t="str">
        <f>'Customer_Master'!G415</f>
        <v>Valid</v>
      </c>
      <c r="E415" t="str">
        <f>'Customer_Master'!I415</f>
        <v>Valid</v>
      </c>
      <c r="F415" t="str">
        <f>'Customer_Master'!X415</f>
        <v>Complete</v>
      </c>
      <c r="G415">
        <f>'Customer_Master'!Y415</f>
        <v>100</v>
      </c>
    </row>
    <row r="416" spans="1:7" x14ac:dyDescent="0.25">
      <c r="A416" s="1" t="str">
        <f>'Customer_Master'!A416</f>
        <v>CUST-00047</v>
      </c>
      <c r="B416" s="1" t="str">
        <f>'Customer_Master'!D416</f>
        <v>Noah Al-Farsi</v>
      </c>
      <c r="C416" s="1" t="str">
        <f>'Customer_Master'!E416</f>
        <v>Orbitcommerce Gmbh</v>
      </c>
      <c r="D416" t="str">
        <f>'Customer_Master'!G416</f>
        <v>Valid</v>
      </c>
      <c r="E416" t="str">
        <f>'Customer_Master'!I416</f>
        <v>Valid</v>
      </c>
      <c r="F416" t="str">
        <f>'Customer_Master'!X416</f>
        <v>Complete</v>
      </c>
      <c r="G416">
        <f>'Customer_Master'!Y416</f>
        <v>75</v>
      </c>
    </row>
    <row r="417" spans="1:7" x14ac:dyDescent="0.25">
      <c r="A417" s="1" t="str">
        <f>'Customer_Master'!A417</f>
        <v>CUST-02870</v>
      </c>
      <c r="B417" s="1" t="str">
        <f>'Customer_Master'!D417</f>
        <v>Wanjiru Idris</v>
      </c>
      <c r="C417" s="1" t="str">
        <f>'Customer_Master'!E417</f>
        <v>Dataanalytics Gmbh</v>
      </c>
      <c r="D417" t="str">
        <f>'Customer_Master'!G417</f>
        <v>Valid</v>
      </c>
      <c r="E417" t="str">
        <f>'Customer_Master'!I417</f>
        <v>Valid</v>
      </c>
      <c r="F417" t="str">
        <f>'Customer_Master'!X417</f>
        <v>Complete</v>
      </c>
      <c r="G417">
        <f>'Customer_Master'!Y417</f>
        <v>100</v>
      </c>
    </row>
    <row r="418" spans="1:7" x14ac:dyDescent="0.25">
      <c r="A418" s="1" t="str">
        <f>'Customer_Master'!A418</f>
        <v>CUST-02667</v>
      </c>
      <c r="B418" s="1" t="str">
        <f>'Customer_Master'!D418</f>
        <v>Zainab Adeyemi</v>
      </c>
      <c r="C418" s="1" t="str">
        <f>'Customer_Master'!E418</f>
        <v>Twiga Foods</v>
      </c>
      <c r="D418" t="str">
        <f>'Customer_Master'!G418</f>
        <v>Valid</v>
      </c>
      <c r="E418" t="str">
        <f>'Customer_Master'!I418</f>
        <v>Valid</v>
      </c>
      <c r="F418" t="str">
        <f>'Customer_Master'!X418</f>
        <v>Complete</v>
      </c>
      <c r="G418">
        <f>'Customer_Master'!Y418</f>
        <v>75</v>
      </c>
    </row>
    <row r="419" spans="1:7" x14ac:dyDescent="0.25">
      <c r="A419" s="1" t="str">
        <f>'Customer_Master'!A419</f>
        <v>CUST-01798</v>
      </c>
      <c r="B419" s="1" t="str">
        <f>'Customer_Master'!D419</f>
        <v>Sarah Kamau</v>
      </c>
      <c r="C419" s="1" t="str">
        <f>'Customer_Master'!E419</f>
        <v>Andela</v>
      </c>
      <c r="D419" t="str">
        <f>'Customer_Master'!G419</f>
        <v>Valid</v>
      </c>
      <c r="E419" t="str">
        <f>'Customer_Master'!I419</f>
        <v>Valid</v>
      </c>
      <c r="F419" t="str">
        <f>'Customer_Master'!X419</f>
        <v>Complete</v>
      </c>
      <c r="G419">
        <f>'Customer_Master'!Y419</f>
        <v>100</v>
      </c>
    </row>
    <row r="420" spans="1:7" x14ac:dyDescent="0.25">
      <c r="A420" s="1" t="str">
        <f>'Customer_Master'!A420</f>
        <v>CUST-03809</v>
      </c>
      <c r="B420" s="1" t="str">
        <f>'Customer_Master'!D420</f>
        <v>Faith Khan</v>
      </c>
      <c r="C420" s="1" t="str">
        <f>'Customer_Master'!E420</f>
        <v>Vaultdigital</v>
      </c>
      <c r="D420" t="str">
        <f>'Customer_Master'!G420</f>
        <v>Valid</v>
      </c>
      <c r="E420" t="str">
        <f>'Customer_Master'!I420</f>
        <v>Valid</v>
      </c>
      <c r="F420" t="str">
        <f>'Customer_Master'!X420</f>
        <v>Complete</v>
      </c>
      <c r="G420">
        <f>'Customer_Master'!Y420</f>
        <v>100</v>
      </c>
    </row>
    <row r="421" spans="1:7" x14ac:dyDescent="0.25">
      <c r="A421" s="1" t="str">
        <f>'Customer_Master'!A421</f>
        <v>CUST-02053</v>
      </c>
      <c r="B421" s="1" t="str">
        <f>'Customer_Master'!D421</f>
        <v>Ahmed Taylor</v>
      </c>
      <c r="C421" s="1" t="str">
        <f>'Customer_Master'!E421</f>
        <v>Vertexworks Ltd</v>
      </c>
      <c r="D421" t="str">
        <f>'Customer_Master'!G421</f>
        <v>Valid</v>
      </c>
      <c r="E421" t="str">
        <f>'Customer_Master'!I421</f>
        <v>Valid</v>
      </c>
      <c r="F421" t="str">
        <f>'Customer_Master'!X421</f>
        <v>Complete</v>
      </c>
      <c r="G421">
        <f>'Customer_Master'!Y421</f>
        <v>100</v>
      </c>
    </row>
    <row r="422" spans="1:7" x14ac:dyDescent="0.25">
      <c r="A422" s="1" t="str">
        <f>'Customer_Master'!A422</f>
        <v>CUST-03930</v>
      </c>
      <c r="B422" s="1" t="str">
        <f>'Customer_Master'!D422</f>
        <v>Dele Obi</v>
      </c>
      <c r="C422" s="1" t="str">
        <f>'Customer_Master'!E422</f>
        <v>Swiftlogic Llc</v>
      </c>
      <c r="D422" t="str">
        <f>'Customer_Master'!G422</f>
        <v>Valid</v>
      </c>
      <c r="E422" t="str">
        <f>'Customer_Master'!I422</f>
        <v>Valid</v>
      </c>
      <c r="F422" t="str">
        <f>'Customer_Master'!X422</f>
        <v>Complete</v>
      </c>
      <c r="G422">
        <f>'Customer_Master'!Y422</f>
        <v>100</v>
      </c>
    </row>
    <row r="423" spans="1:7" x14ac:dyDescent="0.25">
      <c r="A423" s="1" t="str">
        <f>'Customer_Master'!A423</f>
        <v>CUST-02269</v>
      </c>
      <c r="B423" s="1" t="str">
        <f>'Customer_Master'!D423</f>
        <v>Jessica Idris</v>
      </c>
      <c r="C423" s="1" t="str">
        <f>'Customer_Master'!E423</f>
        <v>Sparkworks Llc</v>
      </c>
      <c r="D423" t="str">
        <f>'Customer_Master'!G423</f>
        <v>Invalid</v>
      </c>
      <c r="E423" t="str">
        <f>'Customer_Master'!I423</f>
        <v>Valid</v>
      </c>
      <c r="F423" t="str">
        <f>'Customer_Master'!X423</f>
        <v>Complete</v>
      </c>
      <c r="G423">
        <f>'Customer_Master'!Y423</f>
        <v>70</v>
      </c>
    </row>
    <row r="424" spans="1:7" x14ac:dyDescent="0.25">
      <c r="A424" s="1" t="str">
        <f>'Customer_Master'!A424</f>
        <v>CUST-03815</v>
      </c>
      <c r="B424" s="1" t="str">
        <f>'Customer_Master'!D424</f>
        <v>Olivia Adeleke</v>
      </c>
      <c r="C424" s="1" t="str">
        <f>'Customer_Master'!E424</f>
        <v>Echologistics Inc</v>
      </c>
      <c r="D424" t="str">
        <f>'Customer_Master'!G424</f>
        <v>Valid</v>
      </c>
      <c r="E424" t="str">
        <f>'Customer_Master'!I424</f>
        <v>Valid</v>
      </c>
      <c r="F424" t="str">
        <f>'Customer_Master'!X424</f>
        <v>Complete</v>
      </c>
      <c r="G424">
        <f>'Customer_Master'!Y424</f>
        <v>100</v>
      </c>
    </row>
    <row r="425" spans="1:7" x14ac:dyDescent="0.25">
      <c r="A425" s="1" t="str">
        <f>'Customer_Master'!A425</f>
        <v>CUST-04322</v>
      </c>
      <c r="B425" s="1" t="str">
        <f>'Customer_Master'!D425</f>
        <v>Yakubu Van Der Merwe</v>
      </c>
      <c r="C425" s="1" t="str">
        <f>'Customer_Master'!E425</f>
        <v>Carbon</v>
      </c>
      <c r="D425" t="str">
        <f>'Customer_Master'!G425</f>
        <v>Valid</v>
      </c>
      <c r="E425" t="str">
        <f>'Customer_Master'!I425</f>
        <v>Valid</v>
      </c>
      <c r="F425" t="str">
        <f>'Customer_Master'!X425</f>
        <v>Complete</v>
      </c>
      <c r="G425">
        <f>'Customer_Master'!Y425</f>
        <v>100</v>
      </c>
    </row>
    <row r="426" spans="1:7" x14ac:dyDescent="0.25">
      <c r="A426" s="1" t="str">
        <f>'Customer_Master'!A426</f>
        <v>CUST-01306</v>
      </c>
      <c r="B426" s="1" t="str">
        <f>'Customer_Master'!D426</f>
        <v>Anke Van Der Merwe</v>
      </c>
      <c r="C426" s="1" t="str">
        <f>'Customer_Master'!E426</f>
        <v>Novalogistics Plc</v>
      </c>
      <c r="D426" t="str">
        <f>'Customer_Master'!G426</f>
        <v>Valid</v>
      </c>
      <c r="E426" t="str">
        <f>'Customer_Master'!I426</f>
        <v>Valid</v>
      </c>
      <c r="F426" t="str">
        <f>'Customer_Master'!X426</f>
        <v>Complete</v>
      </c>
      <c r="G426">
        <f>'Customer_Master'!Y426</f>
        <v>100</v>
      </c>
    </row>
    <row r="427" spans="1:7" x14ac:dyDescent="0.25">
      <c r="A427" s="1" t="str">
        <f>'Customer_Master'!A427</f>
        <v>CUST-01633</v>
      </c>
      <c r="B427" s="1" t="str">
        <f>'Customer_Master'!D427</f>
        <v>Samuel Idris</v>
      </c>
      <c r="C427" s="1" t="str">
        <f>'Customer_Master'!E427</f>
        <v>Piggyvest</v>
      </c>
      <c r="D427" t="str">
        <f>'Customer_Master'!G427</f>
        <v>Valid</v>
      </c>
      <c r="E427" t="str">
        <f>'Customer_Master'!I427</f>
        <v>Valid</v>
      </c>
      <c r="F427" t="str">
        <f>'Customer_Master'!X427</f>
        <v>Complete</v>
      </c>
      <c r="G427">
        <f>'Customer_Master'!Y427</f>
        <v>100</v>
      </c>
    </row>
    <row r="428" spans="1:7" x14ac:dyDescent="0.25">
      <c r="A428" s="1" t="str">
        <f>'Customer_Master'!A428</f>
        <v>CUST-00342</v>
      </c>
      <c r="B428" s="1" t="str">
        <f>'Customer_Master'!D428</f>
        <v>Joy Otieno</v>
      </c>
      <c r="C428" s="1" t="str">
        <f>'Customer_Master'!E428</f>
        <v>Cloudcommerce Llc</v>
      </c>
      <c r="D428" t="str">
        <f>'Customer_Master'!G428</f>
        <v>Valid</v>
      </c>
      <c r="E428" t="str">
        <f>'Customer_Master'!I428</f>
        <v>Valid</v>
      </c>
      <c r="F428" t="str">
        <f>'Customer_Master'!X428</f>
        <v>Complete</v>
      </c>
      <c r="G428">
        <f>'Customer_Master'!Y428</f>
        <v>75</v>
      </c>
    </row>
    <row r="429" spans="1:7" x14ac:dyDescent="0.25">
      <c r="A429" s="1" t="str">
        <f>'Customer_Master'!A429</f>
        <v>CUST-02722</v>
      </c>
      <c r="B429" s="1" t="str">
        <f>'Customer_Master'!D429</f>
        <v>Abdullahi Onyeka</v>
      </c>
      <c r="C429" s="1" t="str">
        <f>'Customer_Master'!E429</f>
        <v>Brightanalytics Llc</v>
      </c>
      <c r="D429" t="str">
        <f>'Customer_Master'!G429</f>
        <v>Valid</v>
      </c>
      <c r="E429" t="str">
        <f>'Customer_Master'!I429</f>
        <v>Valid</v>
      </c>
      <c r="F429" t="str">
        <f>'Customer_Master'!X429</f>
        <v>Complete</v>
      </c>
      <c r="G429">
        <f>'Customer_Master'!Y429</f>
        <v>100</v>
      </c>
    </row>
    <row r="430" spans="1:7" x14ac:dyDescent="0.25">
      <c r="A430" s="1" t="str">
        <f>'Customer_Master'!A430</f>
        <v>CUST-03971</v>
      </c>
      <c r="B430" s="1" t="str">
        <f>'Customer_Master'!D430</f>
        <v>James Patel</v>
      </c>
      <c r="C430" s="1" t="str">
        <f>'Customer_Master'!E430</f>
        <v>Fluxcommerce Inc</v>
      </c>
      <c r="D430" t="str">
        <f>'Customer_Master'!G430</f>
        <v>Invalid</v>
      </c>
      <c r="E430" t="str">
        <f>'Customer_Master'!I430</f>
        <v>Valid</v>
      </c>
      <c r="F430" t="str">
        <f>'Customer_Master'!X430</f>
        <v>Complete</v>
      </c>
      <c r="G430">
        <f>'Customer_Master'!Y430</f>
        <v>70</v>
      </c>
    </row>
    <row r="431" spans="1:7" x14ac:dyDescent="0.25">
      <c r="A431" s="1" t="str">
        <f>'Customer_Master'!A431</f>
        <v>CUST-03770</v>
      </c>
      <c r="B431" s="1" t="str">
        <f>'Customer_Master'!D431</f>
        <v>Matthew Hassan</v>
      </c>
      <c r="C431" s="1" t="str">
        <f>'Customer_Master'!E431</f>
        <v>Leadventures</v>
      </c>
      <c r="D431" t="str">
        <f>'Customer_Master'!G431</f>
        <v>Valid</v>
      </c>
      <c r="E431" t="str">
        <f>'Customer_Master'!I431</f>
        <v>Valid</v>
      </c>
      <c r="F431" t="str">
        <f>'Customer_Master'!X431</f>
        <v>Complete</v>
      </c>
      <c r="G431">
        <f>'Customer_Master'!Y431</f>
        <v>100</v>
      </c>
    </row>
    <row r="432" spans="1:7" x14ac:dyDescent="0.25">
      <c r="A432" s="1" t="str">
        <f>'Customer_Master'!A432</f>
        <v>CUST-04186</v>
      </c>
      <c r="B432" s="1" t="str">
        <f>'Customer_Master'!D432</f>
        <v>Ikechukwu Dlamini</v>
      </c>
      <c r="C432" s="1" t="str">
        <f>'Customer_Master'!E432</f>
        <v>Gridanalytics</v>
      </c>
      <c r="D432" t="str">
        <f>'Customer_Master'!G432</f>
        <v>Valid</v>
      </c>
      <c r="E432" t="str">
        <f>'Customer_Master'!I432</f>
        <v>Valid</v>
      </c>
      <c r="F432" t="str">
        <f>'Customer_Master'!X432</f>
        <v>Complete</v>
      </c>
      <c r="G432">
        <f>'Customer_Master'!Y432</f>
        <v>100</v>
      </c>
    </row>
    <row r="433" spans="1:7" x14ac:dyDescent="0.25">
      <c r="A433" s="1" t="str">
        <f>'Customer_Master'!A433</f>
        <v>CUST-02656</v>
      </c>
      <c r="B433" s="1" t="str">
        <f>'Customer_Master'!D433</f>
        <v>Aisha Idris</v>
      </c>
      <c r="C433" s="1" t="str">
        <f>'Customer_Master'!E433</f>
        <v>Leadhealth</v>
      </c>
      <c r="D433" t="str">
        <f>'Customer_Master'!G433</f>
        <v>Valid</v>
      </c>
      <c r="E433" t="str">
        <f>'Customer_Master'!I433</f>
        <v>Valid</v>
      </c>
      <c r="F433" t="str">
        <f>'Customer_Master'!X433</f>
        <v>Complete</v>
      </c>
      <c r="G433">
        <f>'Customer_Master'!Y433</f>
        <v>100</v>
      </c>
    </row>
    <row r="434" spans="1:7" x14ac:dyDescent="0.25">
      <c r="A434" s="1" t="str">
        <f>'Customer_Master'!A434</f>
        <v>CUST-02288</v>
      </c>
      <c r="B434" s="1" t="str">
        <f>'Customer_Master'!D434</f>
        <v>Victor</v>
      </c>
      <c r="C434" s="1" t="str">
        <f>'Customer_Master'!E434</f>
        <v>Cowrywise</v>
      </c>
      <c r="D434" t="str">
        <f>'Customer_Master'!G434</f>
        <v>Valid</v>
      </c>
      <c r="E434" t="str">
        <f>'Customer_Master'!I434</f>
        <v>Valid</v>
      </c>
      <c r="F434" t="str">
        <f>'Customer_Master'!X434</f>
        <v>Incomplete</v>
      </c>
      <c r="G434">
        <f>'Customer_Master'!Y434</f>
        <v>60</v>
      </c>
    </row>
    <row r="435" spans="1:7" x14ac:dyDescent="0.25">
      <c r="A435" s="1" t="str">
        <f>'Customer_Master'!A435</f>
        <v>CUST-00103</v>
      </c>
      <c r="B435" s="1" t="str">
        <f>'Customer_Master'!D435</f>
        <v>Usman Lawal</v>
      </c>
      <c r="C435" s="1" t="str">
        <f>'Customer_Master'!E435</f>
        <v>Vaulthealth</v>
      </c>
      <c r="D435" t="str">
        <f>'Customer_Master'!G435</f>
        <v>Valid</v>
      </c>
      <c r="E435" t="str">
        <f>'Customer_Master'!I435</f>
        <v>Valid</v>
      </c>
      <c r="F435" t="str">
        <f>'Customer_Master'!X435</f>
        <v>Complete</v>
      </c>
      <c r="G435">
        <f>'Customer_Master'!Y435</f>
        <v>100</v>
      </c>
    </row>
    <row r="436" spans="1:7" x14ac:dyDescent="0.25">
      <c r="A436" s="1" t="str">
        <f>'Customer_Master'!A436</f>
        <v>CUST-00292</v>
      </c>
      <c r="B436" s="1" t="str">
        <f>'Customer_Master'!D436</f>
        <v>Joshua Abubakar</v>
      </c>
      <c r="C436" s="1" t="str">
        <f>'Customer_Master'!E436</f>
        <v>Sparkfinance</v>
      </c>
      <c r="D436" t="str">
        <f>'Customer_Master'!G436</f>
        <v>Valid</v>
      </c>
      <c r="E436" t="str">
        <f>'Customer_Master'!I436</f>
        <v>Valid</v>
      </c>
      <c r="F436" t="str">
        <f>'Customer_Master'!X436</f>
        <v>Complete</v>
      </c>
      <c r="G436">
        <f>'Customer_Master'!Y436</f>
        <v>100</v>
      </c>
    </row>
    <row r="437" spans="1:7" x14ac:dyDescent="0.25">
      <c r="A437" s="1" t="str">
        <f>'Customer_Master'!A437</f>
        <v>CUST-02049</v>
      </c>
      <c r="B437" s="1" t="str">
        <f>'Customer_Master'!D437</f>
        <v>Kayode Nwosu</v>
      </c>
      <c r="C437" s="1" t="str">
        <f>'Customer_Master'!E437</f>
        <v>Hivetech</v>
      </c>
      <c r="D437" t="str">
        <f>'Customer_Master'!G437</f>
        <v>Invalid</v>
      </c>
      <c r="E437" t="str">
        <f>'Customer_Master'!I437</f>
        <v>Valid</v>
      </c>
      <c r="F437" t="str">
        <f>'Customer_Master'!X437</f>
        <v>Complete</v>
      </c>
      <c r="G437">
        <f>'Customer_Master'!Y437</f>
        <v>45</v>
      </c>
    </row>
    <row r="438" spans="1:7" x14ac:dyDescent="0.25">
      <c r="A438" s="1" t="str">
        <f>'Customer_Master'!A438</f>
        <v>CUST-02002</v>
      </c>
      <c r="B438" s="1" t="str">
        <f>'Customer_Master'!D438</f>
        <v>Liam Nwosu</v>
      </c>
      <c r="C438" s="1" t="str">
        <f>'Customer_Master'!E438</f>
        <v>Heliodigital Gmbh</v>
      </c>
      <c r="D438" t="str">
        <f>'Customer_Master'!G438</f>
        <v>Valid</v>
      </c>
      <c r="E438" t="str">
        <f>'Customer_Master'!I438</f>
        <v>Invalid</v>
      </c>
      <c r="F438" t="str">
        <f>'Customer_Master'!X438</f>
        <v>Complete</v>
      </c>
      <c r="G438">
        <f>'Customer_Master'!Y438</f>
        <v>80</v>
      </c>
    </row>
    <row r="439" spans="1:7" x14ac:dyDescent="0.25">
      <c r="A439" s="1" t="str">
        <f>'Customer_Master'!A439</f>
        <v>CUST-00426</v>
      </c>
      <c r="B439" s="1" t="str">
        <f>'Customer_Master'!D439</f>
        <v>Anke Onyeka</v>
      </c>
      <c r="C439" s="1" t="str">
        <f>'Customer_Master'!E439</f>
        <v>Sparkai Llc</v>
      </c>
      <c r="D439" t="str">
        <f>'Customer_Master'!G439</f>
        <v>Valid</v>
      </c>
      <c r="E439" t="str">
        <f>'Customer_Master'!I439</f>
        <v>Valid</v>
      </c>
      <c r="F439" t="str">
        <f>'Customer_Master'!X439</f>
        <v>Complete</v>
      </c>
      <c r="G439">
        <f>'Customer_Master'!Y439</f>
        <v>100</v>
      </c>
    </row>
    <row r="440" spans="1:7" x14ac:dyDescent="0.25">
      <c r="A440" s="1" t="str">
        <f>'Customer_Master'!A440</f>
        <v>CUST-02114</v>
      </c>
      <c r="B440" s="1" t="str">
        <f>'Customer_Master'!D440</f>
        <v>Tosin Mensah</v>
      </c>
      <c r="C440" s="1" t="str">
        <f>'Customer_Master'!E440</f>
        <v>Swiftai Gmbh</v>
      </c>
      <c r="D440" t="str">
        <f>'Customer_Master'!G440</f>
        <v>Valid</v>
      </c>
      <c r="E440" t="str">
        <f>'Customer_Master'!I440</f>
        <v>Valid</v>
      </c>
      <c r="F440" t="str">
        <f>'Customer_Master'!X440</f>
        <v>Complete</v>
      </c>
      <c r="G440">
        <f>'Customer_Master'!Y440</f>
        <v>75</v>
      </c>
    </row>
    <row r="441" spans="1:7" x14ac:dyDescent="0.25">
      <c r="A441" s="1" t="str">
        <f>'Customer_Master'!A441</f>
        <v>CUST-05026</v>
      </c>
      <c r="B441" s="1" t="str">
        <f>'Customer_Master'!D441</f>
        <v>Babatunde Mohammed</v>
      </c>
      <c r="C441" s="1" t="str">
        <f>'Customer_Master'!E441</f>
        <v>Lumensystems Inc</v>
      </c>
      <c r="D441" t="str">
        <f>'Customer_Master'!G441</f>
        <v>Valid</v>
      </c>
      <c r="E441" t="str">
        <f>'Customer_Master'!I441</f>
        <v>Valid</v>
      </c>
      <c r="F441" t="str">
        <f>'Customer_Master'!X441</f>
        <v>Complete</v>
      </c>
      <c r="G441">
        <f>'Customer_Master'!Y441</f>
        <v>75</v>
      </c>
    </row>
    <row r="442" spans="1:7" x14ac:dyDescent="0.25">
      <c r="A442" s="1" t="str">
        <f>'Customer_Master'!A442</f>
        <v>CUST-01026</v>
      </c>
      <c r="B442" s="1" t="str">
        <f>'Customer_Master'!D442</f>
        <v>Simi Bello</v>
      </c>
      <c r="C442" s="1" t="str">
        <f>'Customer_Master'!E442</f>
        <v>Vaultventures Ltd</v>
      </c>
      <c r="D442" t="str">
        <f>'Customer_Master'!G442</f>
        <v>Valid</v>
      </c>
      <c r="E442" t="str">
        <f>'Customer_Master'!I442</f>
        <v>Valid</v>
      </c>
      <c r="F442" t="str">
        <f>'Customer_Master'!X442</f>
        <v>Complete</v>
      </c>
      <c r="G442">
        <f>'Customer_Master'!Y442</f>
        <v>75</v>
      </c>
    </row>
    <row r="443" spans="1:7" x14ac:dyDescent="0.25">
      <c r="A443" s="1" t="str">
        <f>'Customer_Master'!A443</f>
        <v>CUST-02891</v>
      </c>
      <c r="B443" s="1" t="str">
        <f>'Customer_Master'!D443</f>
        <v>Amina Taylor</v>
      </c>
      <c r="C443" s="1" t="str">
        <f>'Customer_Master'!E443</f>
        <v>Lumengroup Plc</v>
      </c>
      <c r="D443" t="str">
        <f>'Customer_Master'!G443</f>
        <v>Valid</v>
      </c>
      <c r="E443" t="str">
        <f>'Customer_Master'!I443</f>
        <v>Valid</v>
      </c>
      <c r="F443" t="str">
        <f>'Customer_Master'!X443</f>
        <v>Complete</v>
      </c>
      <c r="G443">
        <f>'Customer_Master'!Y443</f>
        <v>100</v>
      </c>
    </row>
    <row r="444" spans="1:7" x14ac:dyDescent="0.25">
      <c r="A444" s="1" t="str">
        <f>'Customer_Master'!A444</f>
        <v>CUST-04022</v>
      </c>
      <c r="B444" s="1" t="str">
        <f>'Customer_Master'!D444</f>
        <v>Ngozi Evans</v>
      </c>
      <c r="C444" s="1" t="str">
        <f>'Customer_Master'!E444</f>
        <v>Primetech Gmbh</v>
      </c>
      <c r="D444" t="str">
        <f>'Customer_Master'!G444</f>
        <v>Valid</v>
      </c>
      <c r="E444" t="str">
        <f>'Customer_Master'!I444</f>
        <v>Valid</v>
      </c>
      <c r="F444" t="str">
        <f>'Customer_Master'!X444</f>
        <v>Complete</v>
      </c>
      <c r="G444">
        <f>'Customer_Master'!Y444</f>
        <v>100</v>
      </c>
    </row>
    <row r="445" spans="1:7" x14ac:dyDescent="0.25">
      <c r="A445" s="1" t="str">
        <f>'Customer_Master'!A445</f>
        <v>CUST-01363</v>
      </c>
      <c r="B445" s="1" t="str">
        <f>'Customer_Master'!D445</f>
        <v>Kayode Hassan</v>
      </c>
      <c r="C445" s="1" t="str">
        <f>'Customer_Master'!E445</f>
        <v>Helionetworks Plc</v>
      </c>
      <c r="D445" t="str">
        <f>'Customer_Master'!G445</f>
        <v>Valid</v>
      </c>
      <c r="E445" t="str">
        <f>'Customer_Master'!I445</f>
        <v>Valid</v>
      </c>
      <c r="F445" t="str">
        <f>'Customer_Master'!X445</f>
        <v>Complete</v>
      </c>
      <c r="G445">
        <f>'Customer_Master'!Y445</f>
        <v>100</v>
      </c>
    </row>
    <row r="446" spans="1:7" x14ac:dyDescent="0.25">
      <c r="A446" s="1" t="str">
        <f>'Customer_Master'!A446</f>
        <v>CUST-04124</v>
      </c>
      <c r="B446" s="1" t="str">
        <f>'Customer_Master'!D446</f>
        <v>Funmi Williams</v>
      </c>
      <c r="C446" s="1" t="str">
        <f>'Customer_Master'!E446</f>
        <v>Chipper Cash</v>
      </c>
      <c r="D446" t="str">
        <f>'Customer_Master'!G446</f>
        <v>Valid</v>
      </c>
      <c r="E446" t="str">
        <f>'Customer_Master'!I446</f>
        <v>Valid</v>
      </c>
      <c r="F446" t="str">
        <f>'Customer_Master'!X446</f>
        <v>Complete</v>
      </c>
      <c r="G446">
        <f>'Customer_Master'!Y446</f>
        <v>100</v>
      </c>
    </row>
    <row r="447" spans="1:7" x14ac:dyDescent="0.25">
      <c r="A447" s="1" t="str">
        <f>'Customer_Master'!A447</f>
        <v>CUST-03488</v>
      </c>
      <c r="B447" s="1" t="str">
        <f>'Customer_Master'!D447</f>
        <v>Chioma Idris</v>
      </c>
      <c r="C447" s="1" t="str">
        <f>'Customer_Master'!E447</f>
        <v>Paypay Llc</v>
      </c>
      <c r="D447" t="str">
        <f>'Customer_Master'!G447</f>
        <v>Valid</v>
      </c>
      <c r="E447" t="str">
        <f>'Customer_Master'!I447</f>
        <v>Valid</v>
      </c>
      <c r="F447" t="str">
        <f>'Customer_Master'!X447</f>
        <v>Complete</v>
      </c>
      <c r="G447">
        <f>'Customer_Master'!Y447</f>
        <v>100</v>
      </c>
    </row>
    <row r="448" spans="1:7" x14ac:dyDescent="0.25">
      <c r="A448" s="1" t="str">
        <f>'Customer_Master'!A448</f>
        <v>CUST-02178</v>
      </c>
      <c r="B448" s="1" t="str">
        <f>'Customer_Master'!D448</f>
        <v>Kelechi Hassan</v>
      </c>
      <c r="C448" s="1" t="str">
        <f>'Customer_Master'!E448</f>
        <v>Carbon</v>
      </c>
      <c r="D448" t="str">
        <f>'Customer_Master'!G448</f>
        <v>Valid</v>
      </c>
      <c r="E448" t="str">
        <f>'Customer_Master'!I448</f>
        <v>Valid</v>
      </c>
      <c r="F448" t="str">
        <f>'Customer_Master'!X448</f>
        <v>Complete</v>
      </c>
      <c r="G448">
        <f>'Customer_Master'!Y448</f>
        <v>100</v>
      </c>
    </row>
    <row r="449" spans="1:7" x14ac:dyDescent="0.25">
      <c r="A449" s="1" t="str">
        <f>'Customer_Master'!A449</f>
        <v>CUST-00555</v>
      </c>
      <c r="B449" s="1" t="str">
        <f>'Customer_Master'!D449</f>
        <v>Hannah Jones</v>
      </c>
      <c r="C449" s="1" t="str">
        <f>'Customer_Master'!E449</f>
        <v>Stackfinance Llc</v>
      </c>
      <c r="D449" t="str">
        <f>'Customer_Master'!G449</f>
        <v>Valid</v>
      </c>
      <c r="E449" t="str">
        <f>'Customer_Master'!I449</f>
        <v>Valid</v>
      </c>
      <c r="F449" t="str">
        <f>'Customer_Master'!X449</f>
        <v>Complete</v>
      </c>
      <c r="G449">
        <f>'Customer_Master'!Y449</f>
        <v>100</v>
      </c>
    </row>
    <row r="450" spans="1:7" x14ac:dyDescent="0.25">
      <c r="A450" s="1" t="str">
        <f>'Customer_Master'!A450</f>
        <v>CUST-00608</v>
      </c>
      <c r="B450" s="1" t="str">
        <f>'Customer_Master'!D450</f>
        <v>Traore</v>
      </c>
      <c r="C450" s="1" t="str">
        <f>'Customer_Master'!E450</f>
        <v>Vaultgroup Gmbh</v>
      </c>
      <c r="D450" t="str">
        <f>'Customer_Master'!G450</f>
        <v>Valid</v>
      </c>
      <c r="E450" t="str">
        <f>'Customer_Master'!I450</f>
        <v>Valid</v>
      </c>
      <c r="F450" t="str">
        <f>'Customer_Master'!X450</f>
        <v>Incomplete</v>
      </c>
      <c r="G450">
        <f>'Customer_Master'!Y450</f>
        <v>60</v>
      </c>
    </row>
    <row r="451" spans="1:7" x14ac:dyDescent="0.25">
      <c r="A451" s="1" t="str">
        <f>'Customer_Master'!A451</f>
        <v>CUST-01794</v>
      </c>
      <c r="B451" s="1" t="str">
        <f>'Customer_Master'!D451</f>
        <v>Smith</v>
      </c>
      <c r="C451" s="1" t="str">
        <f>'Customer_Master'!E451</f>
        <v>Vertexcommerce</v>
      </c>
      <c r="D451" t="str">
        <f>'Customer_Master'!G451</f>
        <v>Valid</v>
      </c>
      <c r="E451" t="str">
        <f>'Customer_Master'!I451</f>
        <v>Valid</v>
      </c>
      <c r="F451" t="str">
        <f>'Customer_Master'!X451</f>
        <v>Incomplete</v>
      </c>
      <c r="G451">
        <f>'Customer_Master'!Y451</f>
        <v>60</v>
      </c>
    </row>
    <row r="452" spans="1:7" x14ac:dyDescent="0.25">
      <c r="A452" s="1" t="str">
        <f>'Customer_Master'!A452</f>
        <v>CUST-03452</v>
      </c>
      <c r="B452" s="1" t="str">
        <f>'Customer_Master'!D452</f>
        <v>Pieter</v>
      </c>
      <c r="C452" s="1" t="str">
        <f>'Customer_Master'!E452</f>
        <v>Paystack</v>
      </c>
      <c r="D452" t="str">
        <f>'Customer_Master'!G452</f>
        <v>Valid</v>
      </c>
      <c r="E452" t="str">
        <f>'Customer_Master'!I452</f>
        <v>Valid</v>
      </c>
      <c r="F452" t="str">
        <f>'Customer_Master'!X452</f>
        <v>Incomplete</v>
      </c>
      <c r="G452">
        <f>'Customer_Master'!Y452</f>
        <v>60</v>
      </c>
    </row>
    <row r="453" spans="1:7" x14ac:dyDescent="0.25">
      <c r="A453" s="1" t="str">
        <f>'Customer_Master'!A453</f>
        <v>CUST-02473</v>
      </c>
      <c r="B453" s="1" t="str">
        <f>'Customer_Master'!D453</f>
        <v>Tosin Al-Farsi</v>
      </c>
      <c r="C453" s="1" t="str">
        <f>'Customer_Master'!E453</f>
        <v>Kuda</v>
      </c>
      <c r="D453" t="str">
        <f>'Customer_Master'!G453</f>
        <v>Valid</v>
      </c>
      <c r="E453" t="str">
        <f>'Customer_Master'!I453</f>
        <v>Valid</v>
      </c>
      <c r="F453" t="str">
        <f>'Customer_Master'!X453</f>
        <v>Complete</v>
      </c>
      <c r="G453">
        <f>'Customer_Master'!Y453</f>
        <v>100</v>
      </c>
    </row>
    <row r="454" spans="1:7" x14ac:dyDescent="0.25">
      <c r="A454" s="1" t="str">
        <f>'Customer_Master'!A454</f>
        <v>CUST-02934</v>
      </c>
      <c r="B454" s="1" t="str">
        <f>'Customer_Master'!D454</f>
        <v>Uche Okafor</v>
      </c>
      <c r="C454" s="1" t="str">
        <f>'Customer_Master'!E454</f>
        <v>Twiga Foods</v>
      </c>
      <c r="D454" t="str">
        <f>'Customer_Master'!G454</f>
        <v>Valid</v>
      </c>
      <c r="E454" t="str">
        <f>'Customer_Master'!I454</f>
        <v>Valid</v>
      </c>
      <c r="F454" t="str">
        <f>'Customer_Master'!X454</f>
        <v>Complete</v>
      </c>
      <c r="G454">
        <f>'Customer_Master'!Y454</f>
        <v>75</v>
      </c>
    </row>
    <row r="455" spans="1:7" x14ac:dyDescent="0.25">
      <c r="A455" s="1" t="str">
        <f>'Customer_Master'!A455</f>
        <v>CUST-02100</v>
      </c>
      <c r="B455" s="1" t="str">
        <f>'Customer_Master'!D455</f>
        <v>Adaora Smith</v>
      </c>
      <c r="C455" s="1" t="str">
        <f>'Customer_Master'!E455</f>
        <v>Brightai</v>
      </c>
      <c r="D455" t="str">
        <f>'Customer_Master'!G455</f>
        <v>Valid</v>
      </c>
      <c r="E455" t="str">
        <f>'Customer_Master'!I455</f>
        <v>Valid</v>
      </c>
      <c r="F455" t="str">
        <f>'Customer_Master'!X455</f>
        <v>Complete</v>
      </c>
      <c r="G455">
        <f>'Customer_Master'!Y455</f>
        <v>75</v>
      </c>
    </row>
    <row r="456" spans="1:7" x14ac:dyDescent="0.25">
      <c r="A456" s="1" t="str">
        <f>'Customer_Master'!A456</f>
        <v>CUST-00808</v>
      </c>
      <c r="B456" s="1" t="str">
        <f>'Customer_Master'!D456</f>
        <v>Victor Hassan</v>
      </c>
      <c r="C456" s="1" t="str">
        <f>'Customer_Master'!E456</f>
        <v>Heliohub</v>
      </c>
      <c r="D456" t="str">
        <f>'Customer_Master'!G456</f>
        <v>Valid</v>
      </c>
      <c r="E456" t="str">
        <f>'Customer_Master'!I456</f>
        <v>Valid</v>
      </c>
      <c r="F456" t="str">
        <f>'Customer_Master'!X456</f>
        <v>Complete</v>
      </c>
      <c r="G456">
        <f>'Customer_Master'!Y456</f>
        <v>100</v>
      </c>
    </row>
    <row r="457" spans="1:7" x14ac:dyDescent="0.25">
      <c r="A457" s="1" t="str">
        <f>'Customer_Master'!A457</f>
        <v>CUST-02140</v>
      </c>
      <c r="B457" s="1" t="str">
        <f>'Customer_Master'!D457</f>
        <v>Daniel Ogundimu</v>
      </c>
      <c r="C457" s="1" t="str">
        <f>'Customer_Master'!E457</f>
        <v>Fluxgroup Gmbh</v>
      </c>
      <c r="D457" t="str">
        <f>'Customer_Master'!G457</f>
        <v>Valid</v>
      </c>
      <c r="E457" t="str">
        <f>'Customer_Master'!I457</f>
        <v>Valid</v>
      </c>
      <c r="F457" t="str">
        <f>'Customer_Master'!X457</f>
        <v>Complete</v>
      </c>
      <c r="G457">
        <f>'Customer_Master'!Y457</f>
        <v>100</v>
      </c>
    </row>
    <row r="458" spans="1:7" x14ac:dyDescent="0.25">
      <c r="A458" s="1" t="str">
        <f>'Customer_Master'!A458</f>
        <v>CUST-04469</v>
      </c>
      <c r="B458" s="1" t="str">
        <f>'Customer_Master'!D458</f>
        <v>Anke</v>
      </c>
      <c r="C458" s="1" t="str">
        <f>'Customer_Master'!E458</f>
        <v>Coreworks</v>
      </c>
      <c r="D458" t="str">
        <f>'Customer_Master'!G458</f>
        <v>Valid</v>
      </c>
      <c r="E458" t="str">
        <f>'Customer_Master'!I458</f>
        <v>Valid</v>
      </c>
      <c r="F458" t="str">
        <f>'Customer_Master'!X458</f>
        <v>Incomplete</v>
      </c>
      <c r="G458">
        <f>'Customer_Master'!Y458</f>
        <v>60</v>
      </c>
    </row>
    <row r="459" spans="1:7" x14ac:dyDescent="0.25">
      <c r="A459" s="1" t="str">
        <f>'Customer_Master'!A459</f>
        <v>CUST-03547</v>
      </c>
      <c r="B459" s="1" t="str">
        <f>'Customer_Master'!D459</f>
        <v>Ikechukwu Wilson</v>
      </c>
      <c r="C459" s="1" t="str">
        <f>'Customer_Master'!E459</f>
        <v>Stacklogic Llc</v>
      </c>
      <c r="D459" t="str">
        <f>'Customer_Master'!G459</f>
        <v>Valid</v>
      </c>
      <c r="E459" t="str">
        <f>'Customer_Master'!I459</f>
        <v>Valid</v>
      </c>
      <c r="F459" t="str">
        <f>'Customer_Master'!X459</f>
        <v>Complete</v>
      </c>
      <c r="G459">
        <f>'Customer_Master'!Y459</f>
        <v>75</v>
      </c>
    </row>
    <row r="460" spans="1:7" x14ac:dyDescent="0.25">
      <c r="A460" s="1" t="str">
        <f>'Customer_Master'!A460</f>
        <v>CUST-03034</v>
      </c>
      <c r="B460" s="1" t="str">
        <f>'Customer_Master'!D460</f>
        <v>Ikechukwu Taylor</v>
      </c>
      <c r="C460" s="1" t="str">
        <f>'Customer_Master'!E460</f>
        <v>Twiga Foods</v>
      </c>
      <c r="D460" t="str">
        <f>'Customer_Master'!G460</f>
        <v>Valid</v>
      </c>
      <c r="E460" t="str">
        <f>'Customer_Master'!I460</f>
        <v>Valid</v>
      </c>
      <c r="F460" t="str">
        <f>'Customer_Master'!X460</f>
        <v>Complete</v>
      </c>
      <c r="G460">
        <f>'Customer_Master'!Y460</f>
        <v>75</v>
      </c>
    </row>
    <row r="461" spans="1:7" x14ac:dyDescent="0.25">
      <c r="A461" s="1" t="str">
        <f>'Customer_Master'!A461</f>
        <v>CUST-00208</v>
      </c>
      <c r="B461" s="1" t="str">
        <f>'Customer_Master'!D461</f>
        <v>Chidi Afolabi</v>
      </c>
      <c r="C461" s="1" t="str">
        <f>'Customer_Master'!E461</f>
        <v>Echohealth Llc</v>
      </c>
      <c r="D461" t="str">
        <f>'Customer_Master'!G461</f>
        <v>Valid</v>
      </c>
      <c r="E461" t="str">
        <f>'Customer_Master'!I461</f>
        <v>Valid</v>
      </c>
      <c r="F461" t="str">
        <f>'Customer_Master'!X461</f>
        <v>Complete</v>
      </c>
      <c r="G461">
        <f>'Customer_Master'!Y461</f>
        <v>100</v>
      </c>
    </row>
    <row r="462" spans="1:7" x14ac:dyDescent="0.25">
      <c r="A462" s="1" t="str">
        <f>'Customer_Master'!A462</f>
        <v>CUST-04763</v>
      </c>
      <c r="B462" s="1" t="str">
        <f>'Customer_Master'!D462</f>
        <v>Niyi Salami</v>
      </c>
      <c r="C462" s="1" t="str">
        <f>'Customer_Master'!E462</f>
        <v>Vertexworks</v>
      </c>
      <c r="D462" t="str">
        <f>'Customer_Master'!G462</f>
        <v>Valid</v>
      </c>
      <c r="E462" t="str">
        <f>'Customer_Master'!I462</f>
        <v>Valid</v>
      </c>
      <c r="F462" t="str">
        <f>'Customer_Master'!X462</f>
        <v>Complete</v>
      </c>
      <c r="G462">
        <f>'Customer_Master'!Y462</f>
        <v>75</v>
      </c>
    </row>
    <row r="463" spans="1:7" x14ac:dyDescent="0.25">
      <c r="A463" s="1" t="str">
        <f>'Customer_Master'!A463</f>
        <v>CUST-00805</v>
      </c>
      <c r="B463" s="1" t="str">
        <f>'Customer_Master'!D463</f>
        <v>Daniel Onyeka</v>
      </c>
      <c r="C463" s="1" t="str">
        <f>'Customer_Master'!E463</f>
        <v>Bua Foods</v>
      </c>
      <c r="D463" t="str">
        <f>'Customer_Master'!G463</f>
        <v>Valid</v>
      </c>
      <c r="E463" t="str">
        <f>'Customer_Master'!I463</f>
        <v>Invalid</v>
      </c>
      <c r="F463" t="str">
        <f>'Customer_Master'!X463</f>
        <v>Complete</v>
      </c>
      <c r="G463">
        <f>'Customer_Master'!Y463</f>
        <v>80</v>
      </c>
    </row>
    <row r="464" spans="1:7" x14ac:dyDescent="0.25">
      <c r="A464" s="1" t="str">
        <f>'Customer_Master'!A464</f>
        <v>CUST-01059</v>
      </c>
      <c r="B464" s="1" t="str">
        <f>'Customer_Master'!D464</f>
        <v>Fatima Dlamini</v>
      </c>
      <c r="C464" s="1" t="str">
        <f>'Customer_Master'!E464</f>
        <v>Heliosoft</v>
      </c>
      <c r="D464" t="str">
        <f>'Customer_Master'!G464</f>
        <v>Valid</v>
      </c>
      <c r="E464" t="str">
        <f>'Customer_Master'!I464</f>
        <v>Valid</v>
      </c>
      <c r="F464" t="str">
        <f>'Customer_Master'!X464</f>
        <v>Complete</v>
      </c>
      <c r="G464">
        <f>'Customer_Master'!Y464</f>
        <v>100</v>
      </c>
    </row>
    <row r="465" spans="1:7" x14ac:dyDescent="0.25">
      <c r="A465" s="1" t="str">
        <f>'Customer_Master'!A465</f>
        <v>CUST-01487</v>
      </c>
      <c r="B465" s="1" t="str">
        <f>'Customer_Master'!D465</f>
        <v>Adaeze Nwachukwu</v>
      </c>
      <c r="C465" s="1" t="str">
        <f>'Customer_Master'!E465</f>
        <v>Quantapay Plc</v>
      </c>
      <c r="D465" t="str">
        <f>'Customer_Master'!G465</f>
        <v>Valid</v>
      </c>
      <c r="E465" t="str">
        <f>'Customer_Master'!I465</f>
        <v>Valid</v>
      </c>
      <c r="F465" t="str">
        <f>'Customer_Master'!X465</f>
        <v>Complete</v>
      </c>
      <c r="G465">
        <f>'Customer_Master'!Y465</f>
        <v>100</v>
      </c>
    </row>
    <row r="466" spans="1:7" x14ac:dyDescent="0.25">
      <c r="A466" s="1" t="str">
        <f>'Customer_Master'!A466</f>
        <v>CUST-03352</v>
      </c>
      <c r="B466" s="1" t="str">
        <f>'Customer_Master'!D466</f>
        <v>Ngozi Orji</v>
      </c>
      <c r="C466" s="1" t="str">
        <f>'Customer_Master'!E466</f>
        <v>Stackanalytics Plc</v>
      </c>
      <c r="D466" t="str">
        <f>'Customer_Master'!G466</f>
        <v>Valid</v>
      </c>
      <c r="E466" t="str">
        <f>'Customer_Master'!I466</f>
        <v>Valid</v>
      </c>
      <c r="F466" t="str">
        <f>'Customer_Master'!X466</f>
        <v>Complete</v>
      </c>
      <c r="G466">
        <f>'Customer_Master'!Y466</f>
        <v>100</v>
      </c>
    </row>
    <row r="467" spans="1:7" x14ac:dyDescent="0.25">
      <c r="A467" s="1" t="str">
        <f>'Customer_Master'!A467</f>
        <v>CUST-01465</v>
      </c>
      <c r="B467" s="1" t="str">
        <f>'Customer_Master'!D467</f>
        <v>Yakubu Otieno</v>
      </c>
      <c r="C467" s="1" t="str">
        <f>'Customer_Master'!E467</f>
        <v>Konga</v>
      </c>
      <c r="D467" t="str">
        <f>'Customer_Master'!G467</f>
        <v>Valid</v>
      </c>
      <c r="E467" t="str">
        <f>'Customer_Master'!I467</f>
        <v>Valid</v>
      </c>
      <c r="F467" t="str">
        <f>'Customer_Master'!X467</f>
        <v>Complete</v>
      </c>
      <c r="G467">
        <f>'Customer_Master'!Y467</f>
        <v>100</v>
      </c>
    </row>
    <row r="468" spans="1:7" x14ac:dyDescent="0.25">
      <c r="A468" s="1" t="str">
        <f>'Customer_Master'!A468</f>
        <v>CUST-00615</v>
      </c>
      <c r="B468" s="1" t="str">
        <f>'Customer_Master'!D468</f>
        <v>Thomas Adewale</v>
      </c>
      <c r="C468" s="1" t="str">
        <f>'Customer_Master'!E468</f>
        <v>Novalogic Ltd</v>
      </c>
      <c r="D468" t="str">
        <f>'Customer_Master'!G468</f>
        <v>Invalid</v>
      </c>
      <c r="E468" t="str">
        <f>'Customer_Master'!I468</f>
        <v>Valid</v>
      </c>
      <c r="F468" t="str">
        <f>'Customer_Master'!X468</f>
        <v>Complete</v>
      </c>
      <c r="G468">
        <f>'Customer_Master'!Y468</f>
        <v>70</v>
      </c>
    </row>
    <row r="469" spans="1:7" x14ac:dyDescent="0.25">
      <c r="A469" s="1" t="str">
        <f>'Customer_Master'!A469</f>
        <v>CUST-03616</v>
      </c>
      <c r="B469" s="1" t="str">
        <f>'Customer_Master'!D469</f>
        <v>Wanjala Evans</v>
      </c>
      <c r="C469" s="1" t="str">
        <f>'Customer_Master'!E469</f>
        <v>Konga</v>
      </c>
      <c r="D469" t="str">
        <f>'Customer_Master'!G469</f>
        <v>Valid</v>
      </c>
      <c r="E469" t="str">
        <f>'Customer_Master'!I469</f>
        <v>Valid</v>
      </c>
      <c r="F469" t="str">
        <f>'Customer_Master'!X469</f>
        <v>Complete</v>
      </c>
      <c r="G469">
        <f>'Customer_Master'!Y469</f>
        <v>75</v>
      </c>
    </row>
    <row r="470" spans="1:7" x14ac:dyDescent="0.25">
      <c r="A470" s="1" t="str">
        <f>'Customer_Master'!A470</f>
        <v>CUST-04234</v>
      </c>
      <c r="B470" s="1" t="str">
        <f>'Customer_Master'!D470</f>
        <v>Kayode Onyeka</v>
      </c>
      <c r="C470" s="1" t="str">
        <f>'Customer_Master'!E470</f>
        <v>Pulselogistics Gmbh</v>
      </c>
      <c r="D470" t="str">
        <f>'Customer_Master'!G470</f>
        <v>Valid</v>
      </c>
      <c r="E470" t="str">
        <f>'Customer_Master'!I470</f>
        <v>Valid</v>
      </c>
      <c r="F470" t="str">
        <f>'Customer_Master'!X470</f>
        <v>Complete</v>
      </c>
      <c r="G470">
        <f>'Customer_Master'!Y470</f>
        <v>100</v>
      </c>
    </row>
    <row r="471" spans="1:7" x14ac:dyDescent="0.25">
      <c r="A471" s="1" t="str">
        <f>'Customer_Master'!A471</f>
        <v>CUST-00061</v>
      </c>
      <c r="B471" s="1" t="str">
        <f>'Customer_Master'!D471</f>
        <v>Grace Jones</v>
      </c>
      <c r="C471" s="1" t="str">
        <f>'Customer_Master'!E471</f>
        <v>Hivegroup Plc</v>
      </c>
      <c r="D471" t="str">
        <f>'Customer_Master'!G471</f>
        <v>Valid</v>
      </c>
      <c r="E471" t="str">
        <f>'Customer_Master'!I471</f>
        <v>Valid</v>
      </c>
      <c r="F471" t="str">
        <f>'Customer_Master'!X471</f>
        <v>Complete</v>
      </c>
      <c r="G471">
        <f>'Customer_Master'!Y471</f>
        <v>100</v>
      </c>
    </row>
    <row r="472" spans="1:7" x14ac:dyDescent="0.25">
      <c r="A472" s="1" t="str">
        <f>'Customer_Master'!A472</f>
        <v>CUST-00909</v>
      </c>
      <c r="B472" s="1" t="str">
        <f>'Customer_Master'!D472</f>
        <v>Wanjiru Khan</v>
      </c>
      <c r="C472" s="1" t="str">
        <f>'Customer_Master'!E472</f>
        <v>Corelabs Gmbh</v>
      </c>
      <c r="D472" t="str">
        <f>'Customer_Master'!G472</f>
        <v>Valid</v>
      </c>
      <c r="E472" t="str">
        <f>'Customer_Master'!I472</f>
        <v>Valid</v>
      </c>
      <c r="F472" t="str">
        <f>'Customer_Master'!X472</f>
        <v>Complete</v>
      </c>
      <c r="G472">
        <f>'Customer_Master'!Y472</f>
        <v>100</v>
      </c>
    </row>
    <row r="473" spans="1:7" x14ac:dyDescent="0.25">
      <c r="A473" s="1" t="str">
        <f>'Customer_Master'!A473</f>
        <v>CUST-01500</v>
      </c>
      <c r="B473" s="1" t="str">
        <f>'Customer_Master'!D473</f>
        <v>Uche Evans</v>
      </c>
      <c r="C473" s="1" t="str">
        <f>'Customer_Master'!E473</f>
        <v>Paysystems</v>
      </c>
      <c r="D473" t="str">
        <f>'Customer_Master'!G473</f>
        <v>Valid</v>
      </c>
      <c r="E473" t="str">
        <f>'Customer_Master'!I473</f>
        <v>Valid</v>
      </c>
      <c r="F473" t="str">
        <f>'Customer_Master'!X473</f>
        <v>Complete</v>
      </c>
      <c r="G473">
        <f>'Customer_Master'!Y473</f>
        <v>100</v>
      </c>
    </row>
    <row r="474" spans="1:7" x14ac:dyDescent="0.25">
      <c r="A474" s="1" t="str">
        <f>'Customer_Master'!A474</f>
        <v>CUST-00676</v>
      </c>
      <c r="B474" s="1" t="str">
        <f>'Customer_Master'!D474</f>
        <v>Lola Nwankwo</v>
      </c>
      <c r="C474" s="1" t="str">
        <f>'Customer_Master'!E474</f>
        <v>Zenhub Llc</v>
      </c>
      <c r="D474" t="str">
        <f>'Customer_Master'!G474</f>
        <v>Valid</v>
      </c>
      <c r="E474" t="str">
        <f>'Customer_Master'!I474</f>
        <v>Valid</v>
      </c>
      <c r="F474" t="str">
        <f>'Customer_Master'!X474</f>
        <v>Complete</v>
      </c>
      <c r="G474">
        <f>'Customer_Master'!Y474</f>
        <v>75</v>
      </c>
    </row>
    <row r="475" spans="1:7" x14ac:dyDescent="0.25">
      <c r="A475" s="1" t="str">
        <f>'Customer_Master'!A475</f>
        <v>CUST-02076</v>
      </c>
      <c r="B475" s="1" t="str">
        <f>'Customer_Master'!D475</f>
        <v>Adaora Idris</v>
      </c>
      <c r="C475" s="1" t="str">
        <f>'Customer_Master'!E475</f>
        <v>Not Available</v>
      </c>
      <c r="D475" t="str">
        <f>'Customer_Master'!G475</f>
        <v>Valid</v>
      </c>
      <c r="E475" t="str">
        <f>'Customer_Master'!I475</f>
        <v>Valid</v>
      </c>
      <c r="F475" t="str">
        <f>'Customer_Master'!X475</f>
        <v>Incomplete</v>
      </c>
      <c r="G475">
        <f>'Customer_Master'!Y475</f>
        <v>60</v>
      </c>
    </row>
    <row r="476" spans="1:7" x14ac:dyDescent="0.25">
      <c r="A476" s="1" t="str">
        <f>'Customer_Master'!A476</f>
        <v>CUST-04138</v>
      </c>
      <c r="B476" s="1" t="str">
        <f>'Customer_Master'!D476</f>
        <v>Sophie Davies</v>
      </c>
      <c r="C476" s="1" t="str">
        <f>'Customer_Master'!E476</f>
        <v>Quantadigital</v>
      </c>
      <c r="D476" t="str">
        <f>'Customer_Master'!G476</f>
        <v>Valid</v>
      </c>
      <c r="E476" t="str">
        <f>'Customer_Master'!I476</f>
        <v>Valid</v>
      </c>
      <c r="F476" t="str">
        <f>'Customer_Master'!X476</f>
        <v>Complete</v>
      </c>
      <c r="G476">
        <f>'Customer_Master'!Y476</f>
        <v>100</v>
      </c>
    </row>
    <row r="477" spans="1:7" x14ac:dyDescent="0.25">
      <c r="A477" s="1" t="str">
        <f>'Customer_Master'!A477</f>
        <v>CUST-03303</v>
      </c>
      <c r="B477" s="1" t="str">
        <f>'Customer_Master'!D477</f>
        <v>Daniel Mohammed</v>
      </c>
      <c r="C477" s="1" t="str">
        <f>'Customer_Master'!E477</f>
        <v>Bua Foods</v>
      </c>
      <c r="D477" t="str">
        <f>'Customer_Master'!G477</f>
        <v>Valid</v>
      </c>
      <c r="E477" t="str">
        <f>'Customer_Master'!I477</f>
        <v>Valid</v>
      </c>
      <c r="F477" t="str">
        <f>'Customer_Master'!X477</f>
        <v>Complete</v>
      </c>
      <c r="G477">
        <f>'Customer_Master'!Y477</f>
        <v>100</v>
      </c>
    </row>
    <row r="478" spans="1:7" x14ac:dyDescent="0.25">
      <c r="A478" s="1" t="str">
        <f>'Customer_Master'!A478</f>
        <v>CUST-01852</v>
      </c>
      <c r="B478" s="1" t="str">
        <f>'Customer_Master'!D478</f>
        <v>Adeyemi</v>
      </c>
      <c r="C478" s="1" t="str">
        <f>'Customer_Master'!E478</f>
        <v>Novalogic Inc</v>
      </c>
      <c r="D478" t="str">
        <f>'Customer_Master'!G478</f>
        <v>Valid</v>
      </c>
      <c r="E478" t="str">
        <f>'Customer_Master'!I478</f>
        <v>Valid</v>
      </c>
      <c r="F478" t="str">
        <f>'Customer_Master'!X478</f>
        <v>Incomplete</v>
      </c>
      <c r="G478">
        <f>'Customer_Master'!Y478</f>
        <v>60</v>
      </c>
    </row>
    <row r="479" spans="1:7" x14ac:dyDescent="0.25">
      <c r="A479" s="1" t="str">
        <f>'Customer_Master'!A479</f>
        <v>CUST-01399</v>
      </c>
      <c r="B479" s="1" t="str">
        <f>'Customer_Master'!D479</f>
        <v>Ngozi Okafor</v>
      </c>
      <c r="C479" s="1" t="str">
        <f>'Customer_Master'!E479</f>
        <v>Leadsoft Gmbh</v>
      </c>
      <c r="D479" t="str">
        <f>'Customer_Master'!G479</f>
        <v>Valid</v>
      </c>
      <c r="E479" t="str">
        <f>'Customer_Master'!I479</f>
        <v>Valid</v>
      </c>
      <c r="F479" t="str">
        <f>'Customer_Master'!X479</f>
        <v>Complete</v>
      </c>
      <c r="G479">
        <f>'Customer_Master'!Y479</f>
        <v>75</v>
      </c>
    </row>
    <row r="480" spans="1:7" x14ac:dyDescent="0.25">
      <c r="A480" s="1" t="str">
        <f>'Customer_Master'!A480</f>
        <v>CUST-03792</v>
      </c>
      <c r="B480" s="1" t="str">
        <f>'Customer_Master'!D480</f>
        <v>Uche Wilson</v>
      </c>
      <c r="C480" s="1" t="str">
        <f>'Customer_Master'!E480</f>
        <v>Cloudsoft</v>
      </c>
      <c r="D480" t="str">
        <f>'Customer_Master'!G480</f>
        <v>Valid</v>
      </c>
      <c r="E480" t="str">
        <f>'Customer_Master'!I480</f>
        <v>Valid</v>
      </c>
      <c r="F480" t="str">
        <f>'Customer_Master'!X480</f>
        <v>Complete</v>
      </c>
      <c r="G480">
        <f>'Customer_Master'!Y480</f>
        <v>100</v>
      </c>
    </row>
    <row r="481" spans="1:7" x14ac:dyDescent="0.25">
      <c r="A481" s="1" t="str">
        <f>'Customer_Master'!A481</f>
        <v>CUST-00198</v>
      </c>
      <c r="B481" s="1" t="str">
        <f>'Customer_Master'!D481</f>
        <v>Ibrahim</v>
      </c>
      <c r="C481" s="1" t="str">
        <f>'Customer_Master'!E481</f>
        <v>Mtn Group</v>
      </c>
      <c r="D481" t="str">
        <f>'Customer_Master'!G481</f>
        <v>Valid</v>
      </c>
      <c r="E481" t="str">
        <f>'Customer_Master'!I481</f>
        <v>Valid</v>
      </c>
      <c r="F481" t="str">
        <f>'Customer_Master'!X481</f>
        <v>Incomplete</v>
      </c>
      <c r="G481">
        <f>'Customer_Master'!Y481</f>
        <v>60</v>
      </c>
    </row>
    <row r="482" spans="1:7" x14ac:dyDescent="0.25">
      <c r="A482" s="1" t="str">
        <f>'Customer_Master'!A482</f>
        <v>CUST-03979</v>
      </c>
      <c r="B482" s="1" t="str">
        <f>'Customer_Master'!D482</f>
        <v>Emmanuel Khan</v>
      </c>
      <c r="C482" s="1" t="str">
        <f>'Customer_Master'!E482</f>
        <v>Vaultlogistics Llc</v>
      </c>
      <c r="D482" t="str">
        <f>'Customer_Master'!G482</f>
        <v>Valid</v>
      </c>
      <c r="E482" t="str">
        <f>'Customer_Master'!I482</f>
        <v>Valid</v>
      </c>
      <c r="F482" t="str">
        <f>'Customer_Master'!X482</f>
        <v>Complete</v>
      </c>
      <c r="G482">
        <f>'Customer_Master'!Y482</f>
        <v>100</v>
      </c>
    </row>
    <row r="483" spans="1:7" x14ac:dyDescent="0.25">
      <c r="A483" s="1" t="str">
        <f>'Customer_Master'!A483</f>
        <v>CUST-01468</v>
      </c>
      <c r="B483" s="1" t="str">
        <f>'Customer_Master'!D483</f>
        <v>Babatunde Adebayo</v>
      </c>
      <c r="C483" s="1" t="str">
        <f>'Customer_Master'!E483</f>
        <v>Coresolutions Inc</v>
      </c>
      <c r="D483" t="str">
        <f>'Customer_Master'!G483</f>
        <v>Valid</v>
      </c>
      <c r="E483" t="str">
        <f>'Customer_Master'!I483</f>
        <v>Valid</v>
      </c>
      <c r="F483" t="str">
        <f>'Customer_Master'!X483</f>
        <v>Complete</v>
      </c>
      <c r="G483">
        <f>'Customer_Master'!Y483</f>
        <v>100</v>
      </c>
    </row>
    <row r="484" spans="1:7" x14ac:dyDescent="0.25">
      <c r="A484" s="1" t="str">
        <f>'Customer_Master'!A484</f>
        <v>CUST-03009</v>
      </c>
      <c r="B484" s="1" t="str">
        <f>'Customer_Master'!D484</f>
        <v>Usman Adebayo</v>
      </c>
      <c r="C484" s="1" t="str">
        <f>'Customer_Master'!E484</f>
        <v>Zenpay</v>
      </c>
      <c r="D484" t="str">
        <f>'Customer_Master'!G484</f>
        <v>Valid</v>
      </c>
      <c r="E484" t="str">
        <f>'Customer_Master'!I484</f>
        <v>Valid</v>
      </c>
      <c r="F484" t="str">
        <f>'Customer_Master'!X484</f>
        <v>Complete</v>
      </c>
      <c r="G484">
        <f>'Customer_Master'!Y484</f>
        <v>100</v>
      </c>
    </row>
    <row r="485" spans="1:7" x14ac:dyDescent="0.25">
      <c r="A485" s="1" t="str">
        <f>'Customer_Master'!A485</f>
        <v>CUST-03379</v>
      </c>
      <c r="B485" s="1" t="str">
        <f>'Customer_Master'!D485</f>
        <v>Usman Murphy</v>
      </c>
      <c r="C485" s="1" t="str">
        <f>'Customer_Master'!E485</f>
        <v>Vaultai</v>
      </c>
      <c r="D485" t="str">
        <f>'Customer_Master'!G485</f>
        <v>Valid</v>
      </c>
      <c r="E485" t="str">
        <f>'Customer_Master'!I485</f>
        <v>Valid</v>
      </c>
      <c r="F485" t="str">
        <f>'Customer_Master'!X485</f>
        <v>Complete</v>
      </c>
      <c r="G485">
        <f>'Customer_Master'!Y485</f>
        <v>100</v>
      </c>
    </row>
    <row r="486" spans="1:7" x14ac:dyDescent="0.25">
      <c r="A486" s="1" t="str">
        <f>'Customer_Master'!A486</f>
        <v>CUST-03462</v>
      </c>
      <c r="B486" s="1" t="str">
        <f>'Customer_Master'!D486</f>
        <v>Abdullahi Afolabi</v>
      </c>
      <c r="C486" s="1" t="str">
        <f>'Customer_Master'!E486</f>
        <v>Jumia</v>
      </c>
      <c r="D486" t="str">
        <f>'Customer_Master'!G486</f>
        <v>Valid</v>
      </c>
      <c r="E486" t="str">
        <f>'Customer_Master'!I486</f>
        <v>Valid</v>
      </c>
      <c r="F486" t="str">
        <f>'Customer_Master'!X486</f>
        <v>Complete</v>
      </c>
      <c r="G486">
        <f>'Customer_Master'!Y486</f>
        <v>100</v>
      </c>
    </row>
    <row r="487" spans="1:7" x14ac:dyDescent="0.25">
      <c r="A487" s="1" t="str">
        <f>'Customer_Master'!A487</f>
        <v>CUST-02881</v>
      </c>
      <c r="B487" s="1" t="str">
        <f>'Customer_Master'!D487</f>
        <v>Joy Hassan</v>
      </c>
      <c r="C487" s="1" t="str">
        <f>'Customer_Master'!E487</f>
        <v>Dangote Industries</v>
      </c>
      <c r="D487" t="str">
        <f>'Customer_Master'!G487</f>
        <v>Valid</v>
      </c>
      <c r="E487" t="str">
        <f>'Customer_Master'!I487</f>
        <v>Valid</v>
      </c>
      <c r="F487" t="str">
        <f>'Customer_Master'!X487</f>
        <v>Complete</v>
      </c>
      <c r="G487">
        <f>'Customer_Master'!Y487</f>
        <v>100</v>
      </c>
    </row>
    <row r="488" spans="1:7" x14ac:dyDescent="0.25">
      <c r="A488" s="1" t="str">
        <f>'Customer_Master'!A488</f>
        <v>CUST-00253</v>
      </c>
      <c r="B488" s="1" t="str">
        <f>'Customer_Master'!D488</f>
        <v>Abdullahi Musa</v>
      </c>
      <c r="C488" s="1" t="str">
        <f>'Customer_Master'!E488</f>
        <v>Twiga Foods</v>
      </c>
      <c r="D488" t="str">
        <f>'Customer_Master'!G488</f>
        <v>Valid</v>
      </c>
      <c r="E488" t="str">
        <f>'Customer_Master'!I488</f>
        <v>Valid</v>
      </c>
      <c r="F488" t="str">
        <f>'Customer_Master'!X488</f>
        <v>Complete</v>
      </c>
      <c r="G488">
        <f>'Customer_Master'!Y488</f>
        <v>100</v>
      </c>
    </row>
    <row r="489" spans="1:7" x14ac:dyDescent="0.25">
      <c r="A489" s="1" t="str">
        <f>'Customer_Master'!A489</f>
        <v>CUST-01119</v>
      </c>
      <c r="B489" s="1" t="str">
        <f>'Customer_Master'!D489</f>
        <v>Simi Idris</v>
      </c>
      <c r="C489" s="1" t="str">
        <f>'Customer_Master'!E489</f>
        <v>Carbon</v>
      </c>
      <c r="D489" t="str">
        <f>'Customer_Master'!G489</f>
        <v>Valid</v>
      </c>
      <c r="E489" t="str">
        <f>'Customer_Master'!I489</f>
        <v>Valid</v>
      </c>
      <c r="F489" t="str">
        <f>'Customer_Master'!X489</f>
        <v>Complete</v>
      </c>
      <c r="G489">
        <f>'Customer_Master'!Y489</f>
        <v>100</v>
      </c>
    </row>
    <row r="490" spans="1:7" x14ac:dyDescent="0.25">
      <c r="A490" s="1" t="str">
        <f>'Customer_Master'!A490</f>
        <v>CUST-00116</v>
      </c>
      <c r="B490" s="1" t="str">
        <f>'Customer_Master'!D490</f>
        <v>Mark Johnson</v>
      </c>
      <c r="C490" s="1" t="str">
        <f>'Customer_Master'!E490</f>
        <v>Chipper Cash</v>
      </c>
      <c r="D490" t="str">
        <f>'Customer_Master'!G490</f>
        <v>Valid</v>
      </c>
      <c r="E490" t="str">
        <f>'Customer_Master'!I490</f>
        <v>Valid</v>
      </c>
      <c r="F490" t="str">
        <f>'Customer_Master'!X490</f>
        <v>Complete</v>
      </c>
      <c r="G490">
        <f>'Customer_Master'!Y490</f>
        <v>100</v>
      </c>
    </row>
    <row r="491" spans="1:7" x14ac:dyDescent="0.25">
      <c r="A491" s="1" t="str">
        <f>'Customer_Master'!A491</f>
        <v>CUST-03301</v>
      </c>
      <c r="B491" s="1" t="str">
        <f>'Customer_Master'!D491</f>
        <v>Chinwe Onyeka</v>
      </c>
      <c r="C491" s="1" t="str">
        <f>'Customer_Master'!E491</f>
        <v>Primeanalytics</v>
      </c>
      <c r="D491" t="str">
        <f>'Customer_Master'!G491</f>
        <v>Valid</v>
      </c>
      <c r="E491" t="str">
        <f>'Customer_Master'!I491</f>
        <v>Valid</v>
      </c>
      <c r="F491" t="str">
        <f>'Customer_Master'!X491</f>
        <v>Complete</v>
      </c>
      <c r="G491">
        <f>'Customer_Master'!Y491</f>
        <v>100</v>
      </c>
    </row>
    <row r="492" spans="1:7" x14ac:dyDescent="0.25">
      <c r="A492" s="1" t="str">
        <f>'Customer_Master'!A492</f>
        <v>CUST-02938</v>
      </c>
      <c r="B492" s="1" t="str">
        <f>'Customer_Master'!D492</f>
        <v>Akinyi Asante</v>
      </c>
      <c r="C492" s="1" t="str">
        <f>'Customer_Master'!E492</f>
        <v>Teamapt</v>
      </c>
      <c r="D492" t="str">
        <f>'Customer_Master'!G492</f>
        <v>Valid</v>
      </c>
      <c r="E492" t="str">
        <f>'Customer_Master'!I492</f>
        <v>Valid</v>
      </c>
      <c r="F492" t="str">
        <f>'Customer_Master'!X492</f>
        <v>Complete</v>
      </c>
      <c r="G492">
        <f>'Customer_Master'!Y492</f>
        <v>75</v>
      </c>
    </row>
    <row r="493" spans="1:7" x14ac:dyDescent="0.25">
      <c r="A493" s="1" t="str">
        <f>'Customer_Master'!A493</f>
        <v>CUST-02853</v>
      </c>
      <c r="B493" s="1" t="str">
        <f>'Customer_Master'!D493</f>
        <v>Ngozi Lawal</v>
      </c>
      <c r="C493" s="1" t="str">
        <f>'Customer_Master'!E493</f>
        <v>Leadlabs</v>
      </c>
      <c r="D493" t="str">
        <f>'Customer_Master'!G493</f>
        <v>Valid</v>
      </c>
      <c r="E493" t="str">
        <f>'Customer_Master'!I493</f>
        <v>Valid</v>
      </c>
      <c r="F493" t="str">
        <f>'Customer_Master'!X493</f>
        <v>Complete</v>
      </c>
      <c r="G493">
        <f>'Customer_Master'!Y493</f>
        <v>100</v>
      </c>
    </row>
    <row r="494" spans="1:7" x14ac:dyDescent="0.25">
      <c r="A494" s="1" t="str">
        <f>'Customer_Master'!A494</f>
        <v>CUST-04829</v>
      </c>
      <c r="B494" s="1" t="str">
        <f>'Customer_Master'!D494</f>
        <v>Oladipo</v>
      </c>
      <c r="C494" s="1" t="str">
        <f>'Customer_Master'!E494</f>
        <v>Vaultai</v>
      </c>
      <c r="D494" t="str">
        <f>'Customer_Master'!G494</f>
        <v>Valid</v>
      </c>
      <c r="E494" t="str">
        <f>'Customer_Master'!I494</f>
        <v>Valid</v>
      </c>
      <c r="F494" t="str">
        <f>'Customer_Master'!X494</f>
        <v>Incomplete</v>
      </c>
      <c r="G494">
        <f>'Customer_Master'!Y494</f>
        <v>60</v>
      </c>
    </row>
    <row r="495" spans="1:7" x14ac:dyDescent="0.25">
      <c r="A495" s="1" t="str">
        <f>'Customer_Master'!A495</f>
        <v>CUST-03852</v>
      </c>
      <c r="B495" s="1" t="str">
        <f>'Customer_Master'!D495</f>
        <v>Simi Kamau</v>
      </c>
      <c r="C495" s="1" t="str">
        <f>'Customer_Master'!E495</f>
        <v>Heliosystems Plc</v>
      </c>
      <c r="D495" t="str">
        <f>'Customer_Master'!G495</f>
        <v>Valid</v>
      </c>
      <c r="E495" t="str">
        <f>'Customer_Master'!I495</f>
        <v>Valid</v>
      </c>
      <c r="F495" t="str">
        <f>'Customer_Master'!X495</f>
        <v>Complete</v>
      </c>
      <c r="G495">
        <f>'Customer_Master'!Y495</f>
        <v>100</v>
      </c>
    </row>
    <row r="496" spans="1:7" x14ac:dyDescent="0.25">
      <c r="A496" s="1" t="str">
        <f>'Customer_Master'!A496</f>
        <v>CUST-02479</v>
      </c>
      <c r="B496" s="1" t="str">
        <f>'Customer_Master'!D496</f>
        <v>Sophie Okafor</v>
      </c>
      <c r="C496" s="1" t="str">
        <f>'Customer_Master'!E496</f>
        <v>Piggyvest</v>
      </c>
      <c r="D496" t="str">
        <f>'Customer_Master'!G496</f>
        <v>Valid</v>
      </c>
      <c r="E496" t="str">
        <f>'Customer_Master'!I496</f>
        <v>Valid</v>
      </c>
      <c r="F496" t="str">
        <f>'Customer_Master'!X496</f>
        <v>Complete</v>
      </c>
      <c r="G496">
        <f>'Customer_Master'!Y496</f>
        <v>75</v>
      </c>
    </row>
    <row r="497" spans="1:7" x14ac:dyDescent="0.25">
      <c r="A497" s="1" t="str">
        <f>'Customer_Master'!A497</f>
        <v>CUST-00023</v>
      </c>
      <c r="B497" s="1" t="str">
        <f>'Customer_Master'!D497</f>
        <v>Wanjala Salami</v>
      </c>
      <c r="C497" s="1" t="str">
        <f>'Customer_Master'!E497</f>
        <v>Jumia</v>
      </c>
      <c r="D497" t="str">
        <f>'Customer_Master'!G497</f>
        <v>Valid</v>
      </c>
      <c r="E497" t="str">
        <f>'Customer_Master'!I497</f>
        <v>Valid</v>
      </c>
      <c r="F497" t="str">
        <f>'Customer_Master'!X497</f>
        <v>Complete</v>
      </c>
      <c r="G497">
        <f>'Customer_Master'!Y497</f>
        <v>100</v>
      </c>
    </row>
    <row r="498" spans="1:7" x14ac:dyDescent="0.25">
      <c r="A498" s="1" t="str">
        <f>'Customer_Master'!A498</f>
        <v>CUST-04510</v>
      </c>
      <c r="B498" s="1" t="str">
        <f>'Customer_Master'!D498</f>
        <v>Sola Eze</v>
      </c>
      <c r="C498" s="1" t="str">
        <f>'Customer_Master'!E498</f>
        <v>Interswitch</v>
      </c>
      <c r="D498" t="str">
        <f>'Customer_Master'!G498</f>
        <v>Valid</v>
      </c>
      <c r="E498" t="str">
        <f>'Customer_Master'!I498</f>
        <v>Valid</v>
      </c>
      <c r="F498" t="str">
        <f>'Customer_Master'!X498</f>
        <v>Complete</v>
      </c>
      <c r="G498">
        <f>'Customer_Master'!Y498</f>
        <v>75</v>
      </c>
    </row>
    <row r="499" spans="1:7" x14ac:dyDescent="0.25">
      <c r="A499" s="1" t="str">
        <f>'Customer_Master'!A499</f>
        <v>CUST-02599</v>
      </c>
      <c r="B499" s="1" t="str">
        <f>'Customer_Master'!D499</f>
        <v>Kemi Asante</v>
      </c>
      <c r="C499" s="1" t="str">
        <f>'Customer_Master'!E499</f>
        <v>Apexsystems Inc</v>
      </c>
      <c r="D499" t="str">
        <f>'Customer_Master'!G499</f>
        <v>Valid</v>
      </c>
      <c r="E499" t="str">
        <f>'Customer_Master'!I499</f>
        <v>Valid</v>
      </c>
      <c r="F499" t="str">
        <f>'Customer_Master'!X499</f>
        <v>Complete</v>
      </c>
      <c r="G499">
        <f>'Customer_Master'!Y499</f>
        <v>100</v>
      </c>
    </row>
    <row r="500" spans="1:7" x14ac:dyDescent="0.25">
      <c r="A500" s="1" t="str">
        <f>'Customer_Master'!A500</f>
        <v>CUST-02071</v>
      </c>
      <c r="B500" s="1" t="str">
        <f>'Customer_Master'!D500</f>
        <v>Kibet Diallo</v>
      </c>
      <c r="C500" s="1" t="str">
        <f>'Customer_Master'!E500</f>
        <v>Sparklogistics Inc</v>
      </c>
      <c r="D500" t="str">
        <f>'Customer_Master'!G500</f>
        <v>Valid</v>
      </c>
      <c r="E500" t="str">
        <f>'Customer_Master'!I500</f>
        <v>Valid</v>
      </c>
      <c r="F500" t="str">
        <f>'Customer_Master'!X500</f>
        <v>Complete</v>
      </c>
      <c r="G500">
        <f>'Customer_Master'!Y500</f>
        <v>100</v>
      </c>
    </row>
    <row r="501" spans="1:7" x14ac:dyDescent="0.25">
      <c r="A501" s="1" t="str">
        <f>'Customer_Master'!A501</f>
        <v>CUST-00561</v>
      </c>
      <c r="B501" s="1" t="str">
        <f>'Customer_Master'!D501</f>
        <v>Chioma Kelly</v>
      </c>
      <c r="C501" s="1" t="str">
        <f>'Customer_Master'!E501</f>
        <v>Jumia</v>
      </c>
      <c r="D501" t="str">
        <f>'Customer_Master'!G501</f>
        <v>Valid</v>
      </c>
      <c r="E501" t="str">
        <f>'Customer_Master'!I501</f>
        <v>Valid</v>
      </c>
      <c r="F501" t="str">
        <f>'Customer_Master'!X501</f>
        <v>Complete</v>
      </c>
      <c r="G501">
        <f>'Customer_Master'!Y501</f>
        <v>100</v>
      </c>
    </row>
    <row r="502" spans="1:7" x14ac:dyDescent="0.25">
      <c r="A502" s="1" t="str">
        <f>'Customer_Master'!A502</f>
        <v>CUST-01832</v>
      </c>
      <c r="B502" s="1" t="str">
        <f>'Customer_Master'!D502</f>
        <v>Kelechi Hassan</v>
      </c>
      <c r="C502" s="1" t="str">
        <f>'Customer_Master'!E502</f>
        <v>Flutterwave</v>
      </c>
      <c r="D502" t="str">
        <f>'Customer_Master'!G502</f>
        <v>Valid</v>
      </c>
      <c r="E502" t="str">
        <f>'Customer_Master'!I502</f>
        <v>Valid</v>
      </c>
      <c r="F502" t="str">
        <f>'Customer_Master'!X502</f>
        <v>Complete</v>
      </c>
      <c r="G502">
        <f>'Customer_Master'!Y502</f>
        <v>100</v>
      </c>
    </row>
    <row r="503" spans="1:7" x14ac:dyDescent="0.25">
      <c r="A503" s="1" t="str">
        <f>'Customer_Master'!A503</f>
        <v>CUST-01958</v>
      </c>
      <c r="B503" s="1" t="str">
        <f>'Customer_Master'!D503</f>
        <v>Abdullahi Kelly</v>
      </c>
      <c r="C503" s="1" t="str">
        <f>'Customer_Master'!E503</f>
        <v>Wave</v>
      </c>
      <c r="D503" t="str">
        <f>'Customer_Master'!G503</f>
        <v>Valid</v>
      </c>
      <c r="E503" t="str">
        <f>'Customer_Master'!I503</f>
        <v>Valid</v>
      </c>
      <c r="F503" t="str">
        <f>'Customer_Master'!X503</f>
        <v>Complete</v>
      </c>
      <c r="G503">
        <f>'Customer_Master'!Y503</f>
        <v>75</v>
      </c>
    </row>
    <row r="504" spans="1:7" x14ac:dyDescent="0.25">
      <c r="A504" s="1" t="str">
        <f>'Customer_Master'!A504</f>
        <v>CUST-03174</v>
      </c>
      <c r="B504" s="1" t="str">
        <f>'Customer_Master'!D504</f>
        <v>Sipho Mohammed</v>
      </c>
      <c r="C504" s="1" t="str">
        <f>'Customer_Master'!E504</f>
        <v>Jumia</v>
      </c>
      <c r="D504" t="str">
        <f>'Customer_Master'!G504</f>
        <v>Valid</v>
      </c>
      <c r="E504" t="str">
        <f>'Customer_Master'!I504</f>
        <v>Valid</v>
      </c>
      <c r="F504" t="str">
        <f>'Customer_Master'!X504</f>
        <v>Complete</v>
      </c>
      <c r="G504">
        <f>'Customer_Master'!Y504</f>
        <v>100</v>
      </c>
    </row>
    <row r="505" spans="1:7" x14ac:dyDescent="0.25">
      <c r="A505" s="1" t="str">
        <f>'Customer_Master'!A505</f>
        <v>CUST-00972</v>
      </c>
      <c r="B505" s="1" t="str">
        <f>'Customer_Master'!D505</f>
        <v>Njeri Hassan</v>
      </c>
      <c r="C505" s="1" t="str">
        <f>'Customer_Master'!E505</f>
        <v>Kuda</v>
      </c>
      <c r="D505" t="str">
        <f>'Customer_Master'!G505</f>
        <v>Valid</v>
      </c>
      <c r="E505" t="str">
        <f>'Customer_Master'!I505</f>
        <v>Valid</v>
      </c>
      <c r="F505" t="str">
        <f>'Customer_Master'!X505</f>
        <v>Complete</v>
      </c>
      <c r="G505">
        <f>'Customer_Master'!Y505</f>
        <v>100</v>
      </c>
    </row>
    <row r="506" spans="1:7" x14ac:dyDescent="0.25">
      <c r="A506" s="1" t="str">
        <f>'Customer_Master'!A506</f>
        <v>CUST-02511</v>
      </c>
      <c r="B506" s="1" t="str">
        <f>'Customer_Master'!D506</f>
        <v>Funmi Mohammed</v>
      </c>
      <c r="C506" s="1" t="str">
        <f>'Customer_Master'!E506</f>
        <v>Corehub Ltd</v>
      </c>
      <c r="D506" t="str">
        <f>'Customer_Master'!G506</f>
        <v>Valid</v>
      </c>
      <c r="E506" t="str">
        <f>'Customer_Master'!I506</f>
        <v>Valid</v>
      </c>
      <c r="F506" t="str">
        <f>'Customer_Master'!X506</f>
        <v>Complete</v>
      </c>
      <c r="G506">
        <f>'Customer_Master'!Y506</f>
        <v>100</v>
      </c>
    </row>
    <row r="507" spans="1:7" x14ac:dyDescent="0.25">
      <c r="A507" s="1" t="str">
        <f>'Customer_Master'!A507</f>
        <v>CUST-02236</v>
      </c>
      <c r="B507" s="1" t="str">
        <f>'Customer_Master'!D507</f>
        <v>Tariq Afolabi</v>
      </c>
      <c r="C507" s="1" t="str">
        <f>'Customer_Master'!E507</f>
        <v>Apextech Plc</v>
      </c>
      <c r="D507" t="str">
        <f>'Customer_Master'!G507</f>
        <v>Valid</v>
      </c>
      <c r="E507" t="str">
        <f>'Customer_Master'!I507</f>
        <v>Valid</v>
      </c>
      <c r="F507" t="str">
        <f>'Customer_Master'!X507</f>
        <v>Complete</v>
      </c>
      <c r="G507">
        <f>'Customer_Master'!Y507</f>
        <v>100</v>
      </c>
    </row>
    <row r="508" spans="1:7" x14ac:dyDescent="0.25">
      <c r="A508" s="1" t="str">
        <f>'Customer_Master'!A508</f>
        <v>CUST-01847</v>
      </c>
      <c r="B508" s="1" t="str">
        <f>'Customer_Master'!D508</f>
        <v>Thomas Nwachukwu</v>
      </c>
      <c r="C508" s="1" t="str">
        <f>'Customer_Master'!E508</f>
        <v>Interswitch</v>
      </c>
      <c r="D508" t="str">
        <f>'Customer_Master'!G508</f>
        <v>Valid</v>
      </c>
      <c r="E508" t="str">
        <f>'Customer_Master'!I508</f>
        <v>Valid</v>
      </c>
      <c r="F508" t="str">
        <f>'Customer_Master'!X508</f>
        <v>Complete</v>
      </c>
      <c r="G508">
        <f>'Customer_Master'!Y508</f>
        <v>100</v>
      </c>
    </row>
    <row r="509" spans="1:7" x14ac:dyDescent="0.25">
      <c r="A509" s="1" t="str">
        <f>'Customer_Master'!A509</f>
        <v>CUST-00728</v>
      </c>
      <c r="B509" s="1" t="str">
        <f>'Customer_Master'!D509</f>
        <v>Nomvula Adeleke</v>
      </c>
      <c r="C509" s="1" t="str">
        <f>'Customer_Master'!E509</f>
        <v>Twiga Foods</v>
      </c>
      <c r="D509" t="str">
        <f>'Customer_Master'!G509</f>
        <v>Valid</v>
      </c>
      <c r="E509" t="str">
        <f>'Customer_Master'!I509</f>
        <v>Valid</v>
      </c>
      <c r="F509" t="str">
        <f>'Customer_Master'!X509</f>
        <v>Complete</v>
      </c>
      <c r="G509">
        <f>'Customer_Master'!Y509</f>
        <v>100</v>
      </c>
    </row>
    <row r="510" spans="1:7" x14ac:dyDescent="0.25">
      <c r="A510" s="1" t="str">
        <f>'Customer_Master'!A510</f>
        <v>CUST-03302</v>
      </c>
      <c r="B510" s="1" t="str">
        <f>'Customer_Master'!D510</f>
        <v>Kibet Hassan</v>
      </c>
      <c r="C510" s="1" t="str">
        <f>'Customer_Master'!E510</f>
        <v>Coregroup Plc</v>
      </c>
      <c r="D510" t="str">
        <f>'Customer_Master'!G510</f>
        <v>Valid</v>
      </c>
      <c r="E510" t="str">
        <f>'Customer_Master'!I510</f>
        <v>Valid</v>
      </c>
      <c r="F510" t="str">
        <f>'Customer_Master'!X510</f>
        <v>Complete</v>
      </c>
      <c r="G510">
        <f>'Customer_Master'!Y510</f>
        <v>75</v>
      </c>
    </row>
    <row r="511" spans="1:7" x14ac:dyDescent="0.25">
      <c r="A511" s="1" t="str">
        <f>'Customer_Master'!A511</f>
        <v>CUST-04778</v>
      </c>
      <c r="B511" s="1" t="str">
        <f>'Customer_Master'!D511</f>
        <v>Adebayo Botha</v>
      </c>
      <c r="C511" s="1" t="str">
        <f>'Customer_Master'!E511</f>
        <v>Mpesa Solutions</v>
      </c>
      <c r="D511" t="str">
        <f>'Customer_Master'!G511</f>
        <v>Valid</v>
      </c>
      <c r="E511" t="str">
        <f>'Customer_Master'!I511</f>
        <v>Valid</v>
      </c>
      <c r="F511" t="str">
        <f>'Customer_Master'!X511</f>
        <v>Complete</v>
      </c>
      <c r="G511">
        <f>'Customer_Master'!Y511</f>
        <v>100</v>
      </c>
    </row>
    <row r="512" spans="1:7" x14ac:dyDescent="0.25">
      <c r="A512" s="1" t="str">
        <f>'Customer_Master'!A512</f>
        <v>CUST-02978</v>
      </c>
      <c r="B512" s="1" t="str">
        <f>'Customer_Master'!D512</f>
        <v>Joshua Otieno</v>
      </c>
      <c r="C512" s="1" t="str">
        <f>'Customer_Master'!E512</f>
        <v>Vertexsystems</v>
      </c>
      <c r="D512" t="str">
        <f>'Customer_Master'!G512</f>
        <v>Valid</v>
      </c>
      <c r="E512" t="str">
        <f>'Customer_Master'!I512</f>
        <v>Valid</v>
      </c>
      <c r="F512" t="str">
        <f>'Customer_Master'!X512</f>
        <v>Complete</v>
      </c>
      <c r="G512">
        <f>'Customer_Master'!Y512</f>
        <v>100</v>
      </c>
    </row>
    <row r="513" spans="1:7" x14ac:dyDescent="0.25">
      <c r="A513" s="1" t="str">
        <f>'Customer_Master'!A513</f>
        <v>CUST-04293</v>
      </c>
      <c r="B513" s="1" t="str">
        <f>'Customer_Master'!D513</f>
        <v>Tope Williams</v>
      </c>
      <c r="C513" s="1" t="str">
        <f>'Customer_Master'!E513</f>
        <v>Kuda</v>
      </c>
      <c r="D513" t="str">
        <f>'Customer_Master'!G513</f>
        <v>Valid</v>
      </c>
      <c r="E513" t="str">
        <f>'Customer_Master'!I513</f>
        <v>Valid</v>
      </c>
      <c r="F513" t="str">
        <f>'Customer_Master'!X513</f>
        <v>Complete</v>
      </c>
      <c r="G513">
        <f>'Customer_Master'!Y513</f>
        <v>75</v>
      </c>
    </row>
    <row r="514" spans="1:7" x14ac:dyDescent="0.25">
      <c r="A514" s="1" t="str">
        <f>'Customer_Master'!A514</f>
        <v>CUST-00035</v>
      </c>
      <c r="B514" s="1" t="str">
        <f>'Customer_Master'!D514</f>
        <v>Njeri O'Brien</v>
      </c>
      <c r="C514" s="1" t="str">
        <f>'Customer_Master'!E514</f>
        <v>Vertexlogistics Inc</v>
      </c>
      <c r="D514" t="str">
        <f>'Customer_Master'!G514</f>
        <v>Valid</v>
      </c>
      <c r="E514" t="str">
        <f>'Customer_Master'!I514</f>
        <v>Valid</v>
      </c>
      <c r="F514" t="str">
        <f>'Customer_Master'!X514</f>
        <v>Complete</v>
      </c>
      <c r="G514">
        <f>'Customer_Master'!Y514</f>
        <v>100</v>
      </c>
    </row>
    <row r="515" spans="1:7" x14ac:dyDescent="0.25">
      <c r="A515" s="1" t="str">
        <f>'Customer_Master'!A515</f>
        <v>CUST-00507</v>
      </c>
      <c r="B515" s="1" t="str">
        <f>'Customer_Master'!D515</f>
        <v>Brian O'Brien</v>
      </c>
      <c r="C515" s="1" t="str">
        <f>'Customer_Master'!E515</f>
        <v>Fluxnetworks Gmbh</v>
      </c>
      <c r="D515" t="str">
        <f>'Customer_Master'!G515</f>
        <v>Valid</v>
      </c>
      <c r="E515" t="str">
        <f>'Customer_Master'!I515</f>
        <v>Valid</v>
      </c>
      <c r="F515" t="str">
        <f>'Customer_Master'!X515</f>
        <v>Complete</v>
      </c>
      <c r="G515">
        <f>'Customer_Master'!Y515</f>
        <v>100</v>
      </c>
    </row>
    <row r="516" spans="1:7" x14ac:dyDescent="0.25">
      <c r="A516" s="1" t="str">
        <f>'Customer_Master'!A516</f>
        <v>CUST-01712</v>
      </c>
      <c r="B516" s="1" t="str">
        <f>'Customer_Master'!D516</f>
        <v>Michael Wilson</v>
      </c>
      <c r="C516" s="1" t="str">
        <f>'Customer_Master'!E516</f>
        <v>Dangote Industries</v>
      </c>
      <c r="D516" t="str">
        <f>'Customer_Master'!G516</f>
        <v>Valid</v>
      </c>
      <c r="E516" t="str">
        <f>'Customer_Master'!I516</f>
        <v>Valid</v>
      </c>
      <c r="F516" t="str">
        <f>'Customer_Master'!X516</f>
        <v>Complete</v>
      </c>
      <c r="G516">
        <f>'Customer_Master'!Y516</f>
        <v>75</v>
      </c>
    </row>
    <row r="517" spans="1:7" x14ac:dyDescent="0.25">
      <c r="A517" s="1" t="str">
        <f>'Customer_Master'!A517</f>
        <v>CUST-04437</v>
      </c>
      <c r="B517" s="1" t="str">
        <f>'Customer_Master'!D517</f>
        <v>Femi Asante</v>
      </c>
      <c r="C517" s="1" t="str">
        <f>'Customer_Master'!E517</f>
        <v>Brightsoft Plc</v>
      </c>
      <c r="D517" t="str">
        <f>'Customer_Master'!G517</f>
        <v>Valid</v>
      </c>
      <c r="E517" t="str">
        <f>'Customer_Master'!I517</f>
        <v>Valid</v>
      </c>
      <c r="F517" t="str">
        <f>'Customer_Master'!X517</f>
        <v>Complete</v>
      </c>
      <c r="G517">
        <f>'Customer_Master'!Y517</f>
        <v>100</v>
      </c>
    </row>
    <row r="518" spans="1:7" x14ac:dyDescent="0.25">
      <c r="A518" s="1" t="str">
        <f>'Customer_Master'!A518</f>
        <v>CUST-03614</v>
      </c>
      <c r="B518" s="1" t="str">
        <f>'Customer_Master'!D518</f>
        <v>Joy Ugwu</v>
      </c>
      <c r="C518" s="1" t="str">
        <f>'Customer_Master'!E518</f>
        <v>Sparkworks Llc</v>
      </c>
      <c r="D518" t="str">
        <f>'Customer_Master'!G518</f>
        <v>Valid</v>
      </c>
      <c r="E518" t="str">
        <f>'Customer_Master'!I518</f>
        <v>Valid</v>
      </c>
      <c r="F518" t="str">
        <f>'Customer_Master'!X518</f>
        <v>Complete</v>
      </c>
      <c r="G518">
        <f>'Customer_Master'!Y518</f>
        <v>100</v>
      </c>
    </row>
    <row r="519" spans="1:7" x14ac:dyDescent="0.25">
      <c r="A519" s="1" t="str">
        <f>'Customer_Master'!A519</f>
        <v>CUST-04952</v>
      </c>
      <c r="B519" s="1" t="str">
        <f>'Customer_Master'!D519</f>
        <v>Akinyi Mensah</v>
      </c>
      <c r="C519" s="1" t="str">
        <f>'Customer_Master'!E519</f>
        <v>Dangote Industries</v>
      </c>
      <c r="D519" t="str">
        <f>'Customer_Master'!G519</f>
        <v>Valid</v>
      </c>
      <c r="E519" t="str">
        <f>'Customer_Master'!I519</f>
        <v>Valid</v>
      </c>
      <c r="F519" t="str">
        <f>'Customer_Master'!X519</f>
        <v>Complete</v>
      </c>
      <c r="G519">
        <f>'Customer_Master'!Y519</f>
        <v>100</v>
      </c>
    </row>
    <row r="520" spans="1:7" x14ac:dyDescent="0.25">
      <c r="A520" s="1" t="str">
        <f>'Customer_Master'!A520</f>
        <v>CUST-03131</v>
      </c>
      <c r="B520" s="1" t="str">
        <f>'Customer_Master'!D520</f>
        <v>Gbenga Salami</v>
      </c>
      <c r="C520" s="1" t="str">
        <f>'Customer_Master'!E520</f>
        <v>Quantasystems Gmbh</v>
      </c>
      <c r="D520" t="str">
        <f>'Customer_Master'!G520</f>
        <v>Valid</v>
      </c>
      <c r="E520" t="str">
        <f>'Customer_Master'!I520</f>
        <v>Valid</v>
      </c>
      <c r="F520" t="str">
        <f>'Customer_Master'!X520</f>
        <v>Complete</v>
      </c>
      <c r="G520">
        <f>'Customer_Master'!Y520</f>
        <v>100</v>
      </c>
    </row>
    <row r="521" spans="1:7" x14ac:dyDescent="0.25">
      <c r="A521" s="1" t="str">
        <f>'Customer_Master'!A521</f>
        <v>CUST-00831</v>
      </c>
      <c r="B521" s="1" t="str">
        <f>'Customer_Master'!D521</f>
        <v>Joshua Bello</v>
      </c>
      <c r="C521" s="1" t="str">
        <f>'Customer_Master'!E521</f>
        <v>Mtn Group</v>
      </c>
      <c r="D521" t="str">
        <f>'Customer_Master'!G521</f>
        <v>Valid</v>
      </c>
      <c r="E521" t="str">
        <f>'Customer_Master'!I521</f>
        <v>Valid</v>
      </c>
      <c r="F521" t="str">
        <f>'Customer_Master'!X521</f>
        <v>Complete</v>
      </c>
      <c r="G521">
        <f>'Customer_Master'!Y521</f>
        <v>100</v>
      </c>
    </row>
    <row r="522" spans="1:7" x14ac:dyDescent="0.25">
      <c r="A522" s="1" t="str">
        <f>'Customer_Master'!A522</f>
        <v>CUST-03246</v>
      </c>
      <c r="B522" s="1" t="str">
        <f>'Customer_Master'!D522</f>
        <v>Kemi Jones</v>
      </c>
      <c r="C522" s="1" t="str">
        <f>'Customer_Master'!E522</f>
        <v>Corehub</v>
      </c>
      <c r="D522" t="str">
        <f>'Customer_Master'!G522</f>
        <v>Valid</v>
      </c>
      <c r="E522" t="str">
        <f>'Customer_Master'!I522</f>
        <v>Valid</v>
      </c>
      <c r="F522" t="str">
        <f>'Customer_Master'!X522</f>
        <v>Complete</v>
      </c>
      <c r="G522">
        <f>'Customer_Master'!Y522</f>
        <v>100</v>
      </c>
    </row>
    <row r="523" spans="1:7" x14ac:dyDescent="0.25">
      <c r="A523" s="1" t="str">
        <f>'Customer_Master'!A523</f>
        <v>CUST-00013</v>
      </c>
      <c r="B523" s="1" t="str">
        <f>'Customer_Master'!D523</f>
        <v>Adebayo Okorie</v>
      </c>
      <c r="C523" s="1" t="str">
        <f>'Customer_Master'!E523</f>
        <v>Heliotech</v>
      </c>
      <c r="D523" t="str">
        <f>'Customer_Master'!G523</f>
        <v>Valid</v>
      </c>
      <c r="E523" t="str">
        <f>'Customer_Master'!I523</f>
        <v>Valid</v>
      </c>
      <c r="F523" t="str">
        <f>'Customer_Master'!X523</f>
        <v>Complete</v>
      </c>
      <c r="G523">
        <f>'Customer_Master'!Y523</f>
        <v>100</v>
      </c>
    </row>
    <row r="524" spans="1:7" x14ac:dyDescent="0.25">
      <c r="A524" s="1" t="str">
        <f>'Customer_Master'!A524</f>
        <v>CUST-00964</v>
      </c>
      <c r="B524" s="1" t="str">
        <f>'Customer_Master'!D524</f>
        <v>Gbenga Wilson</v>
      </c>
      <c r="C524" s="1" t="str">
        <f>'Customer_Master'!E524</f>
        <v>Primecommerce</v>
      </c>
      <c r="D524" t="str">
        <f>'Customer_Master'!G524</f>
        <v>Valid</v>
      </c>
      <c r="E524" t="str">
        <f>'Customer_Master'!I524</f>
        <v>Valid</v>
      </c>
      <c r="F524" t="str">
        <f>'Customer_Master'!X524</f>
        <v>Complete</v>
      </c>
      <c r="G524">
        <f>'Customer_Master'!Y524</f>
        <v>100</v>
      </c>
    </row>
    <row r="525" spans="1:7" x14ac:dyDescent="0.25">
      <c r="A525" s="1" t="str">
        <f>'Customer_Master'!A525</f>
        <v>CUST-04449</v>
      </c>
      <c r="B525" s="1" t="str">
        <f>'Customer_Master'!D525</f>
        <v>Kemi Ugwu</v>
      </c>
      <c r="C525" s="1" t="str">
        <f>'Customer_Master'!E525</f>
        <v>Kuda</v>
      </c>
      <c r="D525" t="str">
        <f>'Customer_Master'!G525</f>
        <v>Valid</v>
      </c>
      <c r="E525" t="str">
        <f>'Customer_Master'!I525</f>
        <v>Valid</v>
      </c>
      <c r="F525" t="str">
        <f>'Customer_Master'!X525</f>
        <v>Complete</v>
      </c>
      <c r="G525">
        <f>'Customer_Master'!Y525</f>
        <v>75</v>
      </c>
    </row>
    <row r="526" spans="1:7" x14ac:dyDescent="0.25">
      <c r="A526" s="1" t="str">
        <f>'Customer_Master'!A526</f>
        <v>CUST-02702</v>
      </c>
      <c r="B526" s="1" t="str">
        <f>'Customer_Master'!D526</f>
        <v>Eze</v>
      </c>
      <c r="C526" s="1" t="str">
        <f>'Customer_Master'!E526</f>
        <v>Primelogic</v>
      </c>
      <c r="D526" t="str">
        <f>'Customer_Master'!G526</f>
        <v>Valid</v>
      </c>
      <c r="E526" t="str">
        <f>'Customer_Master'!I526</f>
        <v>Valid</v>
      </c>
      <c r="F526" t="str">
        <f>'Customer_Master'!X526</f>
        <v>Incomplete</v>
      </c>
      <c r="G526">
        <f>'Customer_Master'!Y526</f>
        <v>60</v>
      </c>
    </row>
    <row r="527" spans="1:7" x14ac:dyDescent="0.25">
      <c r="A527" s="1" t="str">
        <f>'Customer_Master'!A527</f>
        <v>CUST-04445</v>
      </c>
      <c r="B527" s="1" t="str">
        <f>'Customer_Master'!D527</f>
        <v>Ahmed Kelly</v>
      </c>
      <c r="C527" s="1" t="str">
        <f>'Customer_Master'!E527</f>
        <v>Fluxsystems Plc</v>
      </c>
      <c r="D527" t="str">
        <f>'Customer_Master'!G527</f>
        <v>Valid</v>
      </c>
      <c r="E527" t="str">
        <f>'Customer_Master'!I527</f>
        <v>Valid</v>
      </c>
      <c r="F527" t="str">
        <f>'Customer_Master'!X527</f>
        <v>Complete</v>
      </c>
      <c r="G527">
        <f>'Customer_Master'!Y527</f>
        <v>100</v>
      </c>
    </row>
    <row r="528" spans="1:7" x14ac:dyDescent="0.25">
      <c r="A528" s="1" t="str">
        <f>'Customer_Master'!A528</f>
        <v>CUST-03142</v>
      </c>
      <c r="B528" s="1" t="str">
        <f>'Customer_Master'!D528</f>
        <v>Ogechi Traore</v>
      </c>
      <c r="C528" s="1" t="str">
        <f>'Customer_Master'!E528</f>
        <v>Moniepoint</v>
      </c>
      <c r="D528" t="str">
        <f>'Customer_Master'!G528</f>
        <v>Valid</v>
      </c>
      <c r="E528" t="str">
        <f>'Customer_Master'!I528</f>
        <v>Valid</v>
      </c>
      <c r="F528" t="str">
        <f>'Customer_Master'!X528</f>
        <v>Complete</v>
      </c>
      <c r="G528">
        <f>'Customer_Master'!Y528</f>
        <v>100</v>
      </c>
    </row>
    <row r="529" spans="1:7" x14ac:dyDescent="0.25">
      <c r="A529" s="1" t="str">
        <f>'Customer_Master'!A529</f>
        <v>CUST-04266</v>
      </c>
      <c r="B529" s="1" t="str">
        <f>'Customer_Master'!D529</f>
        <v>Chizoba Makinde</v>
      </c>
      <c r="C529" s="1" t="str">
        <f>'Customer_Master'!E529</f>
        <v>Bua Foods</v>
      </c>
      <c r="D529" t="str">
        <f>'Customer_Master'!G529</f>
        <v>Valid</v>
      </c>
      <c r="E529" t="str">
        <f>'Customer_Master'!I529</f>
        <v>Valid</v>
      </c>
      <c r="F529" t="str">
        <f>'Customer_Master'!X529</f>
        <v>Complete</v>
      </c>
      <c r="G529">
        <f>'Customer_Master'!Y529</f>
        <v>100</v>
      </c>
    </row>
    <row r="530" spans="1:7" x14ac:dyDescent="0.25">
      <c r="A530" s="1" t="str">
        <f>'Customer_Master'!A530</f>
        <v>CUST-03024</v>
      </c>
      <c r="B530" s="1" t="str">
        <f>'Customer_Master'!D530</f>
        <v>Wanjala Okonkwo</v>
      </c>
      <c r="C530" s="1" t="str">
        <f>'Customer_Master'!E530</f>
        <v>Piggyvest</v>
      </c>
      <c r="D530" t="str">
        <f>'Customer_Master'!G530</f>
        <v>Valid</v>
      </c>
      <c r="E530" t="str">
        <f>'Customer_Master'!I530</f>
        <v>Valid</v>
      </c>
      <c r="F530" t="str">
        <f>'Customer_Master'!X530</f>
        <v>Complete</v>
      </c>
      <c r="G530">
        <f>'Customer_Master'!Y530</f>
        <v>100</v>
      </c>
    </row>
    <row r="531" spans="1:7" x14ac:dyDescent="0.25">
      <c r="A531" s="1" t="str">
        <f>'Customer_Master'!A531</f>
        <v>CUST-04989</v>
      </c>
      <c r="B531" s="1" t="str">
        <f>'Customer_Master'!D531</f>
        <v>Kunle Hassan</v>
      </c>
      <c r="C531" s="1" t="str">
        <f>'Customer_Master'!E531</f>
        <v>Jumia</v>
      </c>
      <c r="D531" t="str">
        <f>'Customer_Master'!G531</f>
        <v>Valid</v>
      </c>
      <c r="E531" t="str">
        <f>'Customer_Master'!I531</f>
        <v>Valid</v>
      </c>
      <c r="F531" t="str">
        <f>'Customer_Master'!X531</f>
        <v>Complete</v>
      </c>
      <c r="G531">
        <f>'Customer_Master'!Y531</f>
        <v>100</v>
      </c>
    </row>
    <row r="532" spans="1:7" x14ac:dyDescent="0.25">
      <c r="A532" s="1" t="str">
        <f>'Customer_Master'!A532</f>
        <v>CUST-02213</v>
      </c>
      <c r="B532" s="1" t="str">
        <f>'Customer_Master'!D532</f>
        <v>Thandiwe Idris</v>
      </c>
      <c r="C532" s="1" t="str">
        <f>'Customer_Master'!E532</f>
        <v>Primesystems Gmbh</v>
      </c>
      <c r="D532" t="str">
        <f>'Customer_Master'!G532</f>
        <v>Valid</v>
      </c>
      <c r="E532" t="str">
        <f>'Customer_Master'!I532</f>
        <v>Valid</v>
      </c>
      <c r="F532" t="str">
        <f>'Customer_Master'!X532</f>
        <v>Complete</v>
      </c>
      <c r="G532">
        <f>'Customer_Master'!Y532</f>
        <v>75</v>
      </c>
    </row>
    <row r="533" spans="1:7" x14ac:dyDescent="0.25">
      <c r="A533" s="1" t="str">
        <f>'Customer_Master'!A533</f>
        <v>CUST-02027</v>
      </c>
      <c r="B533" s="1" t="str">
        <f>'Customer_Master'!D533</f>
        <v>Sipho Hassan</v>
      </c>
      <c r="C533" s="1" t="str">
        <f>'Customer_Master'!E533</f>
        <v>Leadlogic Plc</v>
      </c>
      <c r="D533" t="str">
        <f>'Customer_Master'!G533</f>
        <v>Valid</v>
      </c>
      <c r="E533" t="str">
        <f>'Customer_Master'!I533</f>
        <v>Valid</v>
      </c>
      <c r="F533" t="str">
        <f>'Customer_Master'!X533</f>
        <v>Complete</v>
      </c>
      <c r="G533">
        <f>'Customer_Master'!Y533</f>
        <v>100</v>
      </c>
    </row>
    <row r="534" spans="1:7" x14ac:dyDescent="0.25">
      <c r="A534" s="1" t="str">
        <f>'Customer_Master'!A534</f>
        <v>CUST-04536</v>
      </c>
      <c r="B534" s="1" t="str">
        <f>'Customer_Master'!D534</f>
        <v>Faith Al-Farsi</v>
      </c>
      <c r="C534" s="1" t="str">
        <f>'Customer_Master'!E534</f>
        <v>Swiftlogic Llc</v>
      </c>
      <c r="D534" t="str">
        <f>'Customer_Master'!G534</f>
        <v>Valid</v>
      </c>
      <c r="E534" t="str">
        <f>'Customer_Master'!I534</f>
        <v>Valid</v>
      </c>
      <c r="F534" t="str">
        <f>'Customer_Master'!X534</f>
        <v>Complete</v>
      </c>
      <c r="G534">
        <f>'Customer_Master'!Y534</f>
        <v>100</v>
      </c>
    </row>
    <row r="535" spans="1:7" x14ac:dyDescent="0.25">
      <c r="A535" s="1" t="str">
        <f>'Customer_Master'!A535</f>
        <v>CUST-03561</v>
      </c>
      <c r="B535" s="1" t="str">
        <f>'Customer_Master'!D535</f>
        <v>Chioma Balogun</v>
      </c>
      <c r="C535" s="1" t="str">
        <f>'Customer_Master'!E535</f>
        <v>Moniepoint</v>
      </c>
      <c r="D535" t="str">
        <f>'Customer_Master'!G535</f>
        <v>Valid</v>
      </c>
      <c r="E535" t="str">
        <f>'Customer_Master'!I535</f>
        <v>Valid</v>
      </c>
      <c r="F535" t="str">
        <f>'Customer_Master'!X535</f>
        <v>Complete</v>
      </c>
      <c r="G535">
        <f>'Customer_Master'!Y535</f>
        <v>100</v>
      </c>
    </row>
    <row r="536" spans="1:7" x14ac:dyDescent="0.25">
      <c r="A536" s="1" t="str">
        <f>'Customer_Master'!A536</f>
        <v>CUST-03535</v>
      </c>
      <c r="B536" s="1" t="str">
        <f>'Customer_Master'!D536</f>
        <v>Omar Okafor</v>
      </c>
      <c r="C536" s="1" t="str">
        <f>'Customer_Master'!E536</f>
        <v>Fluxdigital</v>
      </c>
      <c r="D536" t="str">
        <f>'Customer_Master'!G536</f>
        <v>Valid</v>
      </c>
      <c r="E536" t="str">
        <f>'Customer_Master'!I536</f>
        <v>Valid</v>
      </c>
      <c r="F536" t="str">
        <f>'Customer_Master'!X536</f>
        <v>Complete</v>
      </c>
      <c r="G536">
        <f>'Customer_Master'!Y536</f>
        <v>75</v>
      </c>
    </row>
    <row r="537" spans="1:7" x14ac:dyDescent="0.25">
      <c r="A537" s="1" t="str">
        <f>'Customer_Master'!A537</f>
        <v>CUST-03189</v>
      </c>
      <c r="B537" s="1" t="str">
        <f>'Customer_Master'!D537</f>
        <v>Kibet Brown</v>
      </c>
      <c r="C537" s="1" t="str">
        <f>'Customer_Master'!E537</f>
        <v>Quantapay</v>
      </c>
      <c r="D537" t="str">
        <f>'Customer_Master'!G537</f>
        <v>Valid</v>
      </c>
      <c r="E537" t="str">
        <f>'Customer_Master'!I537</f>
        <v>Valid</v>
      </c>
      <c r="F537" t="str">
        <f>'Customer_Master'!X537</f>
        <v>Complete</v>
      </c>
      <c r="G537">
        <f>'Customer_Master'!Y537</f>
        <v>75</v>
      </c>
    </row>
    <row r="538" spans="1:7" x14ac:dyDescent="0.25">
      <c r="A538" s="1" t="str">
        <f>'Customer_Master'!A538</f>
        <v>CUST-05093</v>
      </c>
      <c r="B538" s="1" t="str">
        <f>'Customer_Master'!D538</f>
        <v>Chidi Davies</v>
      </c>
      <c r="C538" s="1" t="str">
        <f>'Customer_Master'!E538</f>
        <v>Gridtech</v>
      </c>
      <c r="D538" t="str">
        <f>'Customer_Master'!G538</f>
        <v>Valid</v>
      </c>
      <c r="E538" t="str">
        <f>'Customer_Master'!I538</f>
        <v>Valid</v>
      </c>
      <c r="F538" t="str">
        <f>'Customer_Master'!X538</f>
        <v>Complete</v>
      </c>
      <c r="G538">
        <f>'Customer_Master'!Y538</f>
        <v>75</v>
      </c>
    </row>
    <row r="539" spans="1:7" x14ac:dyDescent="0.25">
      <c r="A539" s="1" t="str">
        <f>'Customer_Master'!A539</f>
        <v>CUST-04348</v>
      </c>
      <c r="B539" s="1" t="str">
        <f>'Customer_Master'!D539</f>
        <v>Fatuma Garba</v>
      </c>
      <c r="C539" s="1" t="str">
        <f>'Customer_Master'!E539</f>
        <v>Paystack</v>
      </c>
      <c r="D539" t="str">
        <f>'Customer_Master'!G539</f>
        <v>Valid</v>
      </c>
      <c r="E539" t="str">
        <f>'Customer_Master'!I539</f>
        <v>Invalid</v>
      </c>
      <c r="F539" t="str">
        <f>'Customer_Master'!X539</f>
        <v>Complete</v>
      </c>
      <c r="G539">
        <f>'Customer_Master'!Y539</f>
        <v>80</v>
      </c>
    </row>
    <row r="540" spans="1:7" x14ac:dyDescent="0.25">
      <c r="A540" s="1" t="str">
        <f>'Customer_Master'!A540</f>
        <v>CUST-00704</v>
      </c>
      <c r="B540" s="1" t="str">
        <f>'Customer_Master'!D540</f>
        <v>Thomas Johnson</v>
      </c>
      <c r="C540" s="1" t="str">
        <f>'Customer_Master'!E540</f>
        <v>Mtn Group</v>
      </c>
      <c r="D540" t="str">
        <f>'Customer_Master'!G540</f>
        <v>Valid</v>
      </c>
      <c r="E540" t="str">
        <f>'Customer_Master'!I540</f>
        <v>Valid</v>
      </c>
      <c r="F540" t="str">
        <f>'Customer_Master'!X540</f>
        <v>Complete</v>
      </c>
      <c r="G540">
        <f>'Customer_Master'!Y540</f>
        <v>100</v>
      </c>
    </row>
    <row r="541" spans="1:7" x14ac:dyDescent="0.25">
      <c r="A541" s="1" t="str">
        <f>'Customer_Master'!A541</f>
        <v>CUST-00363</v>
      </c>
      <c r="B541" s="1" t="str">
        <f>'Customer_Master'!D541</f>
        <v>Andrew Van Der Merwe</v>
      </c>
      <c r="C541" s="1" t="str">
        <f>'Customer_Master'!E541</f>
        <v>Apexgroup Plc</v>
      </c>
      <c r="D541" t="str">
        <f>'Customer_Master'!G541</f>
        <v>Valid</v>
      </c>
      <c r="E541" t="str">
        <f>'Customer_Master'!I541</f>
        <v>Valid</v>
      </c>
      <c r="F541" t="str">
        <f>'Customer_Master'!X541</f>
        <v>Complete</v>
      </c>
      <c r="G541">
        <f>'Customer_Master'!Y541</f>
        <v>75</v>
      </c>
    </row>
    <row r="542" spans="1:7" x14ac:dyDescent="0.25">
      <c r="A542" s="1" t="str">
        <f>'Customer_Master'!A542</f>
        <v>CUST-02936</v>
      </c>
      <c r="B542" s="1" t="str">
        <f>'Customer_Master'!D542</f>
        <v>Chidinma O'Brien</v>
      </c>
      <c r="C542" s="1" t="str">
        <f>'Customer_Master'!E542</f>
        <v>Quantafinance Gmbh</v>
      </c>
      <c r="D542" t="str">
        <f>'Customer_Master'!G542</f>
        <v>Valid</v>
      </c>
      <c r="E542" t="str">
        <f>'Customer_Master'!I542</f>
        <v>Valid</v>
      </c>
      <c r="F542" t="str">
        <f>'Customer_Master'!X542</f>
        <v>Complete</v>
      </c>
      <c r="G542">
        <f>'Customer_Master'!Y542</f>
        <v>100</v>
      </c>
    </row>
    <row r="543" spans="1:7" x14ac:dyDescent="0.25">
      <c r="A543" s="1" t="str">
        <f>'Customer_Master'!A543</f>
        <v>CUST-01050</v>
      </c>
      <c r="B543" s="1" t="str">
        <f>'Customer_Master'!D543</f>
        <v>Damilola Kamau</v>
      </c>
      <c r="C543" s="1" t="str">
        <f>'Customer_Master'!E543</f>
        <v>Vertexventures</v>
      </c>
      <c r="D543" t="str">
        <f>'Customer_Master'!G543</f>
        <v>Valid</v>
      </c>
      <c r="E543" t="str">
        <f>'Customer_Master'!I543</f>
        <v>Valid</v>
      </c>
      <c r="F543" t="str">
        <f>'Customer_Master'!X543</f>
        <v>Complete</v>
      </c>
      <c r="G543">
        <f>'Customer_Master'!Y543</f>
        <v>100</v>
      </c>
    </row>
    <row r="544" spans="1:7" x14ac:dyDescent="0.25">
      <c r="A544" s="1" t="str">
        <f>'Customer_Master'!A544</f>
        <v>CUST-02501</v>
      </c>
      <c r="B544" s="1" t="str">
        <f>'Customer_Master'!D544</f>
        <v>Favour Garba</v>
      </c>
      <c r="C544" s="1" t="str">
        <f>'Customer_Master'!E544</f>
        <v>Novaai</v>
      </c>
      <c r="D544" t="str">
        <f>'Customer_Master'!G544</f>
        <v>Valid</v>
      </c>
      <c r="E544" t="str">
        <f>'Customer_Master'!I544</f>
        <v>Valid</v>
      </c>
      <c r="F544" t="str">
        <f>'Customer_Master'!X544</f>
        <v>Complete</v>
      </c>
      <c r="G544">
        <f>'Customer_Master'!Y544</f>
        <v>100</v>
      </c>
    </row>
    <row r="545" spans="1:7" x14ac:dyDescent="0.25">
      <c r="A545" s="1" t="str">
        <f>'Customer_Master'!A545</f>
        <v>CUST-00216</v>
      </c>
      <c r="B545" s="1" t="str">
        <f>'Customer_Master'!D545</f>
        <v>Anke Eze</v>
      </c>
      <c r="C545" s="1" t="str">
        <f>'Customer_Master'!E545</f>
        <v>Primeventures</v>
      </c>
      <c r="D545" t="str">
        <f>'Customer_Master'!G545</f>
        <v>Valid</v>
      </c>
      <c r="E545" t="str">
        <f>'Customer_Master'!I545</f>
        <v>Valid</v>
      </c>
      <c r="F545" t="str">
        <f>'Customer_Master'!X545</f>
        <v>Complete</v>
      </c>
      <c r="G545">
        <f>'Customer_Master'!Y545</f>
        <v>100</v>
      </c>
    </row>
    <row r="546" spans="1:7" x14ac:dyDescent="0.25">
      <c r="A546" s="1" t="str">
        <f>'Customer_Master'!A546</f>
        <v>CUST-01996</v>
      </c>
      <c r="B546" s="1" t="str">
        <f>'Customer_Master'!D546</f>
        <v>Amina Traore</v>
      </c>
      <c r="C546" s="1" t="str">
        <f>'Customer_Master'!E546</f>
        <v>Corefinance Gmbh</v>
      </c>
      <c r="D546" t="str">
        <f>'Customer_Master'!G546</f>
        <v>Valid</v>
      </c>
      <c r="E546" t="str">
        <f>'Customer_Master'!I546</f>
        <v>Valid</v>
      </c>
      <c r="F546" t="str">
        <f>'Customer_Master'!X546</f>
        <v>Complete</v>
      </c>
      <c r="G546">
        <f>'Customer_Master'!Y546</f>
        <v>100</v>
      </c>
    </row>
    <row r="547" spans="1:7" x14ac:dyDescent="0.25">
      <c r="A547" s="1" t="str">
        <f>'Customer_Master'!A547</f>
        <v>CUST-01791</v>
      </c>
      <c r="B547" s="1" t="str">
        <f>'Customer_Master'!D547</f>
        <v>Fatuma Botha</v>
      </c>
      <c r="C547" s="1" t="str">
        <f>'Customer_Master'!E547</f>
        <v>Kuda</v>
      </c>
      <c r="D547" t="str">
        <f>'Customer_Master'!G547</f>
        <v>Valid</v>
      </c>
      <c r="E547" t="str">
        <f>'Customer_Master'!I547</f>
        <v>Valid</v>
      </c>
      <c r="F547" t="str">
        <f>'Customer_Master'!X547</f>
        <v>Complete</v>
      </c>
      <c r="G547">
        <f>'Customer_Master'!Y547</f>
        <v>100</v>
      </c>
    </row>
    <row r="548" spans="1:7" x14ac:dyDescent="0.25">
      <c r="A548" s="1" t="str">
        <f>'Customer_Master'!A548</f>
        <v>CUST-01769</v>
      </c>
      <c r="B548" s="1" t="str">
        <f>'Customer_Master'!D548</f>
        <v>Sipho Diallo</v>
      </c>
      <c r="C548" s="1" t="str">
        <f>'Customer_Master'!E548</f>
        <v>Hivecommerce Gmbh</v>
      </c>
      <c r="D548" t="str">
        <f>'Customer_Master'!G548</f>
        <v>Invalid</v>
      </c>
      <c r="E548" t="str">
        <f>'Customer_Master'!I548</f>
        <v>Valid</v>
      </c>
      <c r="F548" t="str">
        <f>'Customer_Master'!X548</f>
        <v>Complete</v>
      </c>
      <c r="G548">
        <f>'Customer_Master'!Y548</f>
        <v>70</v>
      </c>
    </row>
    <row r="549" spans="1:7" x14ac:dyDescent="0.25">
      <c r="A549" s="1" t="str">
        <f>'Customer_Master'!A549</f>
        <v>CUST-01433</v>
      </c>
      <c r="B549" s="1" t="str">
        <f>'Customer_Master'!D549</f>
        <v>Fatuma Salami</v>
      </c>
      <c r="C549" s="1" t="str">
        <f>'Customer_Master'!E549</f>
        <v>Stacksolutions</v>
      </c>
      <c r="D549" t="str">
        <f>'Customer_Master'!G549</f>
        <v>Valid</v>
      </c>
      <c r="E549" t="str">
        <f>'Customer_Master'!I549</f>
        <v>Valid</v>
      </c>
      <c r="F549" t="str">
        <f>'Customer_Master'!X549</f>
        <v>Complete</v>
      </c>
      <c r="G549">
        <f>'Customer_Master'!Y549</f>
        <v>100</v>
      </c>
    </row>
    <row r="550" spans="1:7" x14ac:dyDescent="0.25">
      <c r="A550" s="1" t="str">
        <f>'Customer_Master'!A550</f>
        <v>CUST-02082</v>
      </c>
      <c r="B550" s="1" t="str">
        <f>'Customer_Master'!D550</f>
        <v>Sarah Kelly</v>
      </c>
      <c r="C550" s="1" t="str">
        <f>'Customer_Master'!E550</f>
        <v>Paylabs Ltd</v>
      </c>
      <c r="D550" t="str">
        <f>'Customer_Master'!G550</f>
        <v>Valid</v>
      </c>
      <c r="E550" t="str">
        <f>'Customer_Master'!I550</f>
        <v>Valid</v>
      </c>
      <c r="F550" t="str">
        <f>'Customer_Master'!X550</f>
        <v>Complete</v>
      </c>
      <c r="G550">
        <f>'Customer_Master'!Y550</f>
        <v>100</v>
      </c>
    </row>
    <row r="551" spans="1:7" x14ac:dyDescent="0.25">
      <c r="A551" s="1" t="str">
        <f>'Customer_Master'!A551</f>
        <v>CUST-02499</v>
      </c>
      <c r="B551" s="1" t="str">
        <f>'Customer_Master'!D551</f>
        <v>Tunde Musa</v>
      </c>
      <c r="C551" s="1" t="str">
        <f>'Customer_Master'!E551</f>
        <v>Apexsoft Llc</v>
      </c>
      <c r="D551" t="str">
        <f>'Customer_Master'!G551</f>
        <v>Valid</v>
      </c>
      <c r="E551" t="str">
        <f>'Customer_Master'!I551</f>
        <v>Valid</v>
      </c>
      <c r="F551" t="str">
        <f>'Customer_Master'!X551</f>
        <v>Complete</v>
      </c>
      <c r="G551">
        <f>'Customer_Master'!Y551</f>
        <v>100</v>
      </c>
    </row>
    <row r="552" spans="1:7" x14ac:dyDescent="0.25">
      <c r="A552" s="1" t="str">
        <f>'Customer_Master'!A552</f>
        <v>CUST-01171</v>
      </c>
      <c r="B552" s="1" t="str">
        <f>'Customer_Master'!D552</f>
        <v>Matthew Abubakar</v>
      </c>
      <c r="C552" s="1" t="str">
        <f>'Customer_Master'!E552</f>
        <v>Teamapt</v>
      </c>
      <c r="D552" t="str">
        <f>'Customer_Master'!G552</f>
        <v>Valid</v>
      </c>
      <c r="E552" t="str">
        <f>'Customer_Master'!I552</f>
        <v>Valid</v>
      </c>
      <c r="F552" t="str">
        <f>'Customer_Master'!X552</f>
        <v>Complete</v>
      </c>
      <c r="G552">
        <f>'Customer_Master'!Y552</f>
        <v>100</v>
      </c>
    </row>
    <row r="553" spans="1:7" x14ac:dyDescent="0.25">
      <c r="A553" s="1" t="str">
        <f>'Customer_Master'!A553</f>
        <v>CUST-01192</v>
      </c>
      <c r="B553" s="1" t="str">
        <f>'Customer_Master'!D553</f>
        <v>Usman Okonkwo</v>
      </c>
      <c r="C553" s="1" t="str">
        <f>'Customer_Master'!E553</f>
        <v>Kuda</v>
      </c>
      <c r="D553" t="str">
        <f>'Customer_Master'!G553</f>
        <v>Valid</v>
      </c>
      <c r="E553" t="str">
        <f>'Customer_Master'!I553</f>
        <v>Valid</v>
      </c>
      <c r="F553" t="str">
        <f>'Customer_Master'!X553</f>
        <v>Complete</v>
      </c>
      <c r="G553">
        <f>'Customer_Master'!Y553</f>
        <v>100</v>
      </c>
    </row>
    <row r="554" spans="1:7" x14ac:dyDescent="0.25">
      <c r="A554" s="1" t="str">
        <f>'Customer_Master'!A554</f>
        <v>CUST-00145</v>
      </c>
      <c r="B554" s="1" t="str">
        <f>'Customer_Master'!D554</f>
        <v>Funmi Anyanwu</v>
      </c>
      <c r="C554" s="1" t="str">
        <f>'Customer_Master'!E554</f>
        <v>Mtn Group</v>
      </c>
      <c r="D554" t="str">
        <f>'Customer_Master'!G554</f>
        <v>Valid</v>
      </c>
      <c r="E554" t="str">
        <f>'Customer_Master'!I554</f>
        <v>Valid</v>
      </c>
      <c r="F554" t="str">
        <f>'Customer_Master'!X554</f>
        <v>Complete</v>
      </c>
      <c r="G554">
        <f>'Customer_Master'!Y554</f>
        <v>100</v>
      </c>
    </row>
    <row r="555" spans="1:7" x14ac:dyDescent="0.25">
      <c r="A555" s="1" t="str">
        <f>'Customer_Master'!A555</f>
        <v>CUST-00007</v>
      </c>
      <c r="B555" s="1" t="str">
        <f>'Customer_Master'!D555</f>
        <v>Hassan</v>
      </c>
      <c r="C555" s="1" t="str">
        <f>'Customer_Master'!E555</f>
        <v>Chipper Cash</v>
      </c>
      <c r="D555" t="str">
        <f>'Customer_Master'!G555</f>
        <v>Valid</v>
      </c>
      <c r="E555" t="str">
        <f>'Customer_Master'!I555</f>
        <v>Valid</v>
      </c>
      <c r="F555" t="str">
        <f>'Customer_Master'!X555</f>
        <v>Incomplete</v>
      </c>
      <c r="G555">
        <f>'Customer_Master'!Y555</f>
        <v>60</v>
      </c>
    </row>
    <row r="556" spans="1:7" x14ac:dyDescent="0.25">
      <c r="A556" s="1" t="str">
        <f>'Customer_Master'!A556</f>
        <v>CUST-03109</v>
      </c>
      <c r="B556" s="1" t="str">
        <f>'Customer_Master'!D556</f>
        <v>Chinwe Patel</v>
      </c>
      <c r="C556" s="1" t="str">
        <f>'Customer_Master'!E556</f>
        <v>Not Available</v>
      </c>
      <c r="D556" t="str">
        <f>'Customer_Master'!G556</f>
        <v>Valid</v>
      </c>
      <c r="E556" t="str">
        <f>'Customer_Master'!I556</f>
        <v>Valid</v>
      </c>
      <c r="F556" t="str">
        <f>'Customer_Master'!X556</f>
        <v>Incomplete</v>
      </c>
      <c r="G556">
        <f>'Customer_Master'!Y556</f>
        <v>60</v>
      </c>
    </row>
    <row r="557" spans="1:7" x14ac:dyDescent="0.25">
      <c r="A557" s="1" t="str">
        <f>'Customer_Master'!A557</f>
        <v>CUST-01368</v>
      </c>
      <c r="B557" s="1" t="str">
        <f>'Customer_Master'!D557</f>
        <v>Andrew Murphy</v>
      </c>
      <c r="C557" s="1" t="str">
        <f>'Customer_Master'!E557</f>
        <v>Twiga Foods</v>
      </c>
      <c r="D557" t="str">
        <f>'Customer_Master'!G557</f>
        <v>Valid</v>
      </c>
      <c r="E557" t="str">
        <f>'Customer_Master'!I557</f>
        <v>Valid</v>
      </c>
      <c r="F557" t="str">
        <f>'Customer_Master'!X557</f>
        <v>Complete</v>
      </c>
      <c r="G557">
        <f>'Customer_Master'!Y557</f>
        <v>100</v>
      </c>
    </row>
    <row r="558" spans="1:7" x14ac:dyDescent="0.25">
      <c r="A558" s="1" t="str">
        <f>'Customer_Master'!A558</f>
        <v>CUST-01009</v>
      </c>
      <c r="B558" s="1" t="str">
        <f>'Customer_Master'!D558</f>
        <v>Nomvula Mwangi</v>
      </c>
      <c r="C558" s="1" t="str">
        <f>'Customer_Master'!E558</f>
        <v>Quantahub</v>
      </c>
      <c r="D558" t="str">
        <f>'Customer_Master'!G558</f>
        <v>Valid</v>
      </c>
      <c r="E558" t="str">
        <f>'Customer_Master'!I558</f>
        <v>Valid</v>
      </c>
      <c r="F558" t="str">
        <f>'Customer_Master'!X558</f>
        <v>Complete</v>
      </c>
      <c r="G558">
        <f>'Customer_Master'!Y558</f>
        <v>100</v>
      </c>
    </row>
    <row r="559" spans="1:7" x14ac:dyDescent="0.25">
      <c r="A559" s="1" t="str">
        <f>'Customer_Master'!A559</f>
        <v>CUST-01628</v>
      </c>
      <c r="B559" s="1" t="str">
        <f>'Customer_Master'!D559</f>
        <v>Andrew Ugwu</v>
      </c>
      <c r="C559" s="1" t="str">
        <f>'Customer_Master'!E559</f>
        <v>Paycapital Gmbh</v>
      </c>
      <c r="D559" t="str">
        <f>'Customer_Master'!G559</f>
        <v>Valid</v>
      </c>
      <c r="E559" t="str">
        <f>'Customer_Master'!I559</f>
        <v>Valid</v>
      </c>
      <c r="F559" t="str">
        <f>'Customer_Master'!X559</f>
        <v>Complete</v>
      </c>
      <c r="G559">
        <f>'Customer_Master'!Y559</f>
        <v>100</v>
      </c>
    </row>
    <row r="560" spans="1:7" x14ac:dyDescent="0.25">
      <c r="A560" s="1" t="str">
        <f>'Customer_Master'!A560</f>
        <v>CUST-04621</v>
      </c>
      <c r="B560" s="1" t="str">
        <f>'Customer_Master'!D560</f>
        <v>Layla Orji</v>
      </c>
      <c r="C560" s="1" t="str">
        <f>'Customer_Master'!E560</f>
        <v>Stacktech Ltd</v>
      </c>
      <c r="D560" t="str">
        <f>'Customer_Master'!G560</f>
        <v>Valid</v>
      </c>
      <c r="E560" t="str">
        <f>'Customer_Master'!I560</f>
        <v>Valid</v>
      </c>
      <c r="F560" t="str">
        <f>'Customer_Master'!X560</f>
        <v>Complete</v>
      </c>
      <c r="G560">
        <f>'Customer_Master'!Y560</f>
        <v>100</v>
      </c>
    </row>
    <row r="561" spans="1:7" x14ac:dyDescent="0.25">
      <c r="A561" s="1" t="str">
        <f>'Customer_Master'!A561</f>
        <v>CUST-04052</v>
      </c>
      <c r="B561" s="1" t="str">
        <f>'Customer_Master'!D561</f>
        <v>Nomvula Afolabi</v>
      </c>
      <c r="C561" s="1" t="str">
        <f>'Customer_Master'!E561</f>
        <v>Swiftworks</v>
      </c>
      <c r="D561" t="str">
        <f>'Customer_Master'!G561</f>
        <v>Valid</v>
      </c>
      <c r="E561" t="str">
        <f>'Customer_Master'!I561</f>
        <v>Valid</v>
      </c>
      <c r="F561" t="str">
        <f>'Customer_Master'!X561</f>
        <v>Complete</v>
      </c>
      <c r="G561">
        <f>'Customer_Master'!Y561</f>
        <v>100</v>
      </c>
    </row>
    <row r="562" spans="1:7" x14ac:dyDescent="0.25">
      <c r="A562" s="1" t="str">
        <f>'Customer_Master'!A562</f>
        <v>CUST-01530</v>
      </c>
      <c r="B562" s="1" t="str">
        <f>'Customer_Master'!D562</f>
        <v>Wanjala Okafor</v>
      </c>
      <c r="C562" s="1" t="str">
        <f>'Customer_Master'!E562</f>
        <v>Corefinance Gmbh</v>
      </c>
      <c r="D562" t="str">
        <f>'Customer_Master'!G562</f>
        <v>Valid</v>
      </c>
      <c r="E562" t="str">
        <f>'Customer_Master'!I562</f>
        <v>Valid</v>
      </c>
      <c r="F562" t="str">
        <f>'Customer_Master'!X562</f>
        <v>Complete</v>
      </c>
      <c r="G562">
        <f>'Customer_Master'!Y562</f>
        <v>100</v>
      </c>
    </row>
    <row r="563" spans="1:7" x14ac:dyDescent="0.25">
      <c r="A563" s="1" t="str">
        <f>'Customer_Master'!A563</f>
        <v>CUST-02748</v>
      </c>
      <c r="B563" s="1" t="str">
        <f>'Customer_Master'!D563</f>
        <v>Fatima Salami</v>
      </c>
      <c r="C563" s="1" t="str">
        <f>'Customer_Master'!E563</f>
        <v>Stackworks Gmbh</v>
      </c>
      <c r="D563" t="str">
        <f>'Customer_Master'!G563</f>
        <v>Valid</v>
      </c>
      <c r="E563" t="str">
        <f>'Customer_Master'!I563</f>
        <v>Valid</v>
      </c>
      <c r="F563" t="str">
        <f>'Customer_Master'!X563</f>
        <v>Complete</v>
      </c>
      <c r="G563">
        <f>'Customer_Master'!Y563</f>
        <v>100</v>
      </c>
    </row>
    <row r="564" spans="1:7" x14ac:dyDescent="0.25">
      <c r="A564" s="1" t="str">
        <f>'Customer_Master'!A564</f>
        <v>CUST-02480</v>
      </c>
      <c r="B564" s="1" t="str">
        <f>'Customer_Master'!D564</f>
        <v>Layla Kamau</v>
      </c>
      <c r="C564" s="1" t="str">
        <f>'Customer_Master'!E564</f>
        <v>Fluxsolutions Ltd</v>
      </c>
      <c r="D564" t="str">
        <f>'Customer_Master'!G564</f>
        <v>Valid</v>
      </c>
      <c r="E564" t="str">
        <f>'Customer_Master'!I564</f>
        <v>Valid</v>
      </c>
      <c r="F564" t="str">
        <f>'Customer_Master'!X564</f>
        <v>Complete</v>
      </c>
      <c r="G564">
        <f>'Customer_Master'!Y564</f>
        <v>100</v>
      </c>
    </row>
    <row r="565" spans="1:7" x14ac:dyDescent="0.25">
      <c r="A565" s="1" t="str">
        <f>'Customer_Master'!A565</f>
        <v>CUST-02036</v>
      </c>
      <c r="B565" s="1" t="str">
        <f>'Customer_Master'!D565</f>
        <v>Evans</v>
      </c>
      <c r="C565" s="1" t="str">
        <f>'Customer_Master'!E565</f>
        <v>Dangote Industries</v>
      </c>
      <c r="D565" t="str">
        <f>'Customer_Master'!G565</f>
        <v>Valid</v>
      </c>
      <c r="E565" t="str">
        <f>'Customer_Master'!I565</f>
        <v>Valid</v>
      </c>
      <c r="F565" t="str">
        <f>'Customer_Master'!X565</f>
        <v>Incomplete</v>
      </c>
      <c r="G565">
        <f>'Customer_Master'!Y565</f>
        <v>35</v>
      </c>
    </row>
    <row r="566" spans="1:7" x14ac:dyDescent="0.25">
      <c r="A566" s="1" t="str">
        <f>'Customer_Master'!A566</f>
        <v>CUST-02617</v>
      </c>
      <c r="B566" s="1" t="str">
        <f>'Customer_Master'!D566</f>
        <v>Daniel O'Brien</v>
      </c>
      <c r="C566" s="1" t="str">
        <f>'Customer_Master'!E566</f>
        <v>Gridtech Plc</v>
      </c>
      <c r="D566" t="str">
        <f>'Customer_Master'!G566</f>
        <v>Valid</v>
      </c>
      <c r="E566" t="str">
        <f>'Customer_Master'!I566</f>
        <v>Valid</v>
      </c>
      <c r="F566" t="str">
        <f>'Customer_Master'!X566</f>
        <v>Complete</v>
      </c>
      <c r="G566">
        <f>'Customer_Master'!Y566</f>
        <v>100</v>
      </c>
    </row>
    <row r="567" spans="1:7" x14ac:dyDescent="0.25">
      <c r="A567" s="1" t="str">
        <f>'Customer_Master'!A567</f>
        <v>CUST-01582</v>
      </c>
      <c r="B567" s="1" t="str">
        <f>'Customer_Master'!D567</f>
        <v>Joy Murphy</v>
      </c>
      <c r="C567" s="1" t="str">
        <f>'Customer_Master'!E567</f>
        <v>Apexsystems Inc</v>
      </c>
      <c r="D567" t="str">
        <f>'Customer_Master'!G567</f>
        <v>Valid</v>
      </c>
      <c r="E567" t="str">
        <f>'Customer_Master'!I567</f>
        <v>Valid</v>
      </c>
      <c r="F567" t="str">
        <f>'Customer_Master'!X567</f>
        <v>Complete</v>
      </c>
      <c r="G567">
        <f>'Customer_Master'!Y567</f>
        <v>75</v>
      </c>
    </row>
    <row r="568" spans="1:7" x14ac:dyDescent="0.25">
      <c r="A568" s="1" t="str">
        <f>'Customer_Master'!A568</f>
        <v>CUST-02552</v>
      </c>
      <c r="B568" s="1" t="str">
        <f>'Customer_Master'!D568</f>
        <v>Andrew Okonkwo</v>
      </c>
      <c r="C568" s="1" t="str">
        <f>'Customer_Master'!E568</f>
        <v>Stackventures</v>
      </c>
      <c r="D568" t="str">
        <f>'Customer_Master'!G568</f>
        <v>Valid</v>
      </c>
      <c r="E568" t="str">
        <f>'Customer_Master'!I568</f>
        <v>Valid</v>
      </c>
      <c r="F568" t="str">
        <f>'Customer_Master'!X568</f>
        <v>Complete</v>
      </c>
      <c r="G568">
        <f>'Customer_Master'!Y568</f>
        <v>75</v>
      </c>
    </row>
    <row r="569" spans="1:7" x14ac:dyDescent="0.25">
      <c r="A569" s="1" t="str">
        <f>'Customer_Master'!A569</f>
        <v>CUST-00905</v>
      </c>
      <c r="B569" s="1" t="str">
        <f>'Customer_Master'!D569</f>
        <v>Otieno Otieno</v>
      </c>
      <c r="C569" s="1" t="str">
        <f>'Customer_Master'!E569</f>
        <v>Mpesa Solutions</v>
      </c>
      <c r="D569" t="str">
        <f>'Customer_Master'!G569</f>
        <v>Valid</v>
      </c>
      <c r="E569" t="str">
        <f>'Customer_Master'!I569</f>
        <v>Valid</v>
      </c>
      <c r="F569" t="str">
        <f>'Customer_Master'!X569</f>
        <v>Complete</v>
      </c>
      <c r="G569">
        <f>'Customer_Master'!Y569</f>
        <v>75</v>
      </c>
    </row>
    <row r="570" spans="1:7" x14ac:dyDescent="0.25">
      <c r="A570" s="1" t="str">
        <f>'Customer_Master'!A570</f>
        <v>CUST-02662</v>
      </c>
      <c r="B570" s="1" t="str">
        <f>'Customer_Master'!D570</f>
        <v>Fatima Okonkwo</v>
      </c>
      <c r="C570" s="1" t="str">
        <f>'Customer_Master'!E570</f>
        <v>Stacksystems Ltd</v>
      </c>
      <c r="D570" t="str">
        <f>'Customer_Master'!G570</f>
        <v>Valid</v>
      </c>
      <c r="E570" t="str">
        <f>'Customer_Master'!I570</f>
        <v>Valid</v>
      </c>
      <c r="F570" t="str">
        <f>'Customer_Master'!X570</f>
        <v>Complete</v>
      </c>
      <c r="G570">
        <f>'Customer_Master'!Y570</f>
        <v>100</v>
      </c>
    </row>
    <row r="571" spans="1:7" x14ac:dyDescent="0.25">
      <c r="A571" s="1" t="str">
        <f>'Customer_Master'!A571</f>
        <v>CUST-00057</v>
      </c>
      <c r="B571" s="1" t="str">
        <f>'Customer_Master'!D571</f>
        <v>Bashir Abubakar</v>
      </c>
      <c r="C571" s="1" t="str">
        <f>'Customer_Master'!E571</f>
        <v>Apexpay Llc</v>
      </c>
      <c r="D571" t="str">
        <f>'Customer_Master'!G571</f>
        <v>Valid</v>
      </c>
      <c r="E571" t="str">
        <f>'Customer_Master'!I571</f>
        <v>Valid</v>
      </c>
      <c r="F571" t="str">
        <f>'Customer_Master'!X571</f>
        <v>Complete</v>
      </c>
      <c r="G571">
        <f>'Customer_Master'!Y571</f>
        <v>75</v>
      </c>
    </row>
    <row r="572" spans="1:7" x14ac:dyDescent="0.25">
      <c r="A572" s="1" t="str">
        <f>'Customer_Master'!A572</f>
        <v>CUST-04687</v>
      </c>
      <c r="B572" s="1" t="str">
        <f>'Customer_Master'!D572</f>
        <v>Amina Okonkwo</v>
      </c>
      <c r="C572" s="1" t="str">
        <f>'Customer_Master'!E572</f>
        <v>Helioanalytics Inc</v>
      </c>
      <c r="D572" t="str">
        <f>'Customer_Master'!G572</f>
        <v>Valid</v>
      </c>
      <c r="E572" t="str">
        <f>'Customer_Master'!I572</f>
        <v>Valid</v>
      </c>
      <c r="F572" t="str">
        <f>'Customer_Master'!X572</f>
        <v>Complete</v>
      </c>
      <c r="G572">
        <f>'Customer_Master'!Y572</f>
        <v>100</v>
      </c>
    </row>
    <row r="573" spans="1:7" x14ac:dyDescent="0.25">
      <c r="A573" s="1" t="str">
        <f>'Customer_Master'!A573</f>
        <v>CUST-04842</v>
      </c>
      <c r="B573" s="1" t="str">
        <f>'Customer_Master'!D573</f>
        <v>Yetunde Davies</v>
      </c>
      <c r="C573" s="1" t="str">
        <f>'Customer_Master'!E573</f>
        <v>Wave</v>
      </c>
      <c r="D573" t="str">
        <f>'Customer_Master'!G573</f>
        <v>Valid</v>
      </c>
      <c r="E573" t="str">
        <f>'Customer_Master'!I573</f>
        <v>Valid</v>
      </c>
      <c r="F573" t="str">
        <f>'Customer_Master'!X573</f>
        <v>Complete</v>
      </c>
      <c r="G573">
        <f>'Customer_Master'!Y573</f>
        <v>100</v>
      </c>
    </row>
    <row r="574" spans="1:7" x14ac:dyDescent="0.25">
      <c r="A574" s="1" t="str">
        <f>'Customer_Master'!A574</f>
        <v>CUST-04985</v>
      </c>
      <c r="B574" s="1" t="str">
        <f>'Customer_Master'!D574</f>
        <v>Fatuma Mwangi</v>
      </c>
      <c r="C574" s="1" t="str">
        <f>'Customer_Master'!E574</f>
        <v>Lumensystems Inc</v>
      </c>
      <c r="D574" t="str">
        <f>'Customer_Master'!G574</f>
        <v>Valid</v>
      </c>
      <c r="E574" t="str">
        <f>'Customer_Master'!I574</f>
        <v>Valid</v>
      </c>
      <c r="F574" t="str">
        <f>'Customer_Master'!X574</f>
        <v>Complete</v>
      </c>
      <c r="G574">
        <f>'Customer_Master'!Y574</f>
        <v>100</v>
      </c>
    </row>
    <row r="575" spans="1:7" x14ac:dyDescent="0.25">
      <c r="A575" s="1" t="str">
        <f>'Customer_Master'!A575</f>
        <v>CUST-04012</v>
      </c>
      <c r="B575" s="1" t="str">
        <f>'Customer_Master'!D575</f>
        <v>Kemi Orji</v>
      </c>
      <c r="C575" s="1" t="str">
        <f>'Customer_Master'!E575</f>
        <v>Stackhub Ltd</v>
      </c>
      <c r="D575" t="str">
        <f>'Customer_Master'!G575</f>
        <v>Valid</v>
      </c>
      <c r="E575" t="str">
        <f>'Customer_Master'!I575</f>
        <v>Valid</v>
      </c>
      <c r="F575" t="str">
        <f>'Customer_Master'!X575</f>
        <v>Complete</v>
      </c>
      <c r="G575">
        <f>'Customer_Master'!Y575</f>
        <v>100</v>
      </c>
    </row>
    <row r="576" spans="1:7" x14ac:dyDescent="0.25">
      <c r="A576" s="1" t="str">
        <f>'Customer_Master'!A576</f>
        <v>CUST-01341</v>
      </c>
      <c r="B576" s="1" t="str">
        <f>'Customer_Master'!D576</f>
        <v>Adeyemi</v>
      </c>
      <c r="C576" s="1" t="str">
        <f>'Customer_Master'!E576</f>
        <v>Novahealth Llc</v>
      </c>
      <c r="D576" t="str">
        <f>'Customer_Master'!G576</f>
        <v>Valid</v>
      </c>
      <c r="E576" t="str">
        <f>'Customer_Master'!I576</f>
        <v>Valid</v>
      </c>
      <c r="F576" t="str">
        <f>'Customer_Master'!X576</f>
        <v>Incomplete</v>
      </c>
      <c r="G576">
        <f>'Customer_Master'!Y576</f>
        <v>60</v>
      </c>
    </row>
    <row r="577" spans="1:7" x14ac:dyDescent="0.25">
      <c r="A577" s="1" t="str">
        <f>'Customer_Master'!A577</f>
        <v>CUST-04201</v>
      </c>
      <c r="B577" s="1" t="str">
        <f>'Customer_Master'!D577</f>
        <v>Omar Evans</v>
      </c>
      <c r="C577" s="1" t="str">
        <f>'Customer_Master'!E577</f>
        <v>Novalabs Ltd</v>
      </c>
      <c r="D577" t="str">
        <f>'Customer_Master'!G577</f>
        <v>Valid</v>
      </c>
      <c r="E577" t="str">
        <f>'Customer_Master'!I577</f>
        <v>Valid</v>
      </c>
      <c r="F577" t="str">
        <f>'Customer_Master'!X577</f>
        <v>Complete</v>
      </c>
      <c r="G577">
        <f>'Customer_Master'!Y577</f>
        <v>100</v>
      </c>
    </row>
    <row r="578" spans="1:7" x14ac:dyDescent="0.25">
      <c r="A578" s="1" t="str">
        <f>'Customer_Master'!A578</f>
        <v>CUST-00360</v>
      </c>
      <c r="B578" s="1" t="str">
        <f>'Customer_Master'!D578</f>
        <v>Funmi Botha</v>
      </c>
      <c r="C578" s="1" t="str">
        <f>'Customer_Master'!E578</f>
        <v>Cloudlogistics Inc</v>
      </c>
      <c r="D578" t="str">
        <f>'Customer_Master'!G578</f>
        <v>Valid</v>
      </c>
      <c r="E578" t="str">
        <f>'Customer_Master'!I578</f>
        <v>Valid</v>
      </c>
      <c r="F578" t="str">
        <f>'Customer_Master'!X578</f>
        <v>Complete</v>
      </c>
      <c r="G578">
        <f>'Customer_Master'!Y578</f>
        <v>100</v>
      </c>
    </row>
    <row r="579" spans="1:7" x14ac:dyDescent="0.25">
      <c r="A579" s="1" t="str">
        <f>'Customer_Master'!A579</f>
        <v>CUST-02778</v>
      </c>
      <c r="B579" s="1" t="str">
        <f>'Customer_Master'!D579</f>
        <v>Faith Afolabi</v>
      </c>
      <c r="C579" s="1" t="str">
        <f>'Customer_Master'!E579</f>
        <v>Gridpay</v>
      </c>
      <c r="D579" t="str">
        <f>'Customer_Master'!G579</f>
        <v>Valid</v>
      </c>
      <c r="E579" t="str">
        <f>'Customer_Master'!I579</f>
        <v>Valid</v>
      </c>
      <c r="F579" t="str">
        <f>'Customer_Master'!X579</f>
        <v>Complete</v>
      </c>
      <c r="G579">
        <f>'Customer_Master'!Y579</f>
        <v>100</v>
      </c>
    </row>
    <row r="580" spans="1:7" x14ac:dyDescent="0.25">
      <c r="A580" s="1" t="str">
        <f>'Customer_Master'!A580</f>
        <v>CUST-02964</v>
      </c>
      <c r="B580" s="1" t="str">
        <f>'Customer_Master'!D580</f>
        <v>Folake Okonkwo</v>
      </c>
      <c r="C580" s="1" t="str">
        <f>'Customer_Master'!E580</f>
        <v>Lumencommerce Inc</v>
      </c>
      <c r="D580" t="str">
        <f>'Customer_Master'!G580</f>
        <v>Valid</v>
      </c>
      <c r="E580" t="str">
        <f>'Customer_Master'!I580</f>
        <v>Valid</v>
      </c>
      <c r="F580" t="str">
        <f>'Customer_Master'!X580</f>
        <v>Complete</v>
      </c>
      <c r="G580">
        <f>'Customer_Master'!Y580</f>
        <v>75</v>
      </c>
    </row>
    <row r="581" spans="1:7" x14ac:dyDescent="0.25">
      <c r="A581" s="1" t="str">
        <f>'Customer_Master'!A581</f>
        <v>CUST-04203</v>
      </c>
      <c r="B581" s="1" t="str">
        <f>'Customer_Master'!D581</f>
        <v>Zainab Botha</v>
      </c>
      <c r="C581" s="1" t="str">
        <f>'Customer_Master'!E581</f>
        <v>Cellulant</v>
      </c>
      <c r="D581" t="str">
        <f>'Customer_Master'!G581</f>
        <v>Valid</v>
      </c>
      <c r="E581" t="str">
        <f>'Customer_Master'!I581</f>
        <v>Valid</v>
      </c>
      <c r="F581" t="str">
        <f>'Customer_Master'!X581</f>
        <v>Complete</v>
      </c>
      <c r="G581">
        <f>'Customer_Master'!Y581</f>
        <v>100</v>
      </c>
    </row>
    <row r="582" spans="1:7" x14ac:dyDescent="0.25">
      <c r="A582" s="1" t="str">
        <f>'Customer_Master'!A582</f>
        <v>CUST-02757</v>
      </c>
      <c r="B582" s="1" t="str">
        <f>'Customer_Master'!D582</f>
        <v>Emmanuel Jones</v>
      </c>
      <c r="C582" s="1" t="str">
        <f>'Customer_Master'!E582</f>
        <v>Vertexhealth Gmbh</v>
      </c>
      <c r="D582" t="str">
        <f>'Customer_Master'!G582</f>
        <v>Valid</v>
      </c>
      <c r="E582" t="str">
        <f>'Customer_Master'!I582</f>
        <v>Valid</v>
      </c>
      <c r="F582" t="str">
        <f>'Customer_Master'!X582</f>
        <v>Complete</v>
      </c>
      <c r="G582">
        <f>'Customer_Master'!Y582</f>
        <v>100</v>
      </c>
    </row>
    <row r="583" spans="1:7" x14ac:dyDescent="0.25">
      <c r="A583" s="1" t="str">
        <f>'Customer_Master'!A583</f>
        <v>CUST-02284</v>
      </c>
      <c r="B583" s="1" t="str">
        <f>'Customer_Master'!D583</f>
        <v>Yusuf Jones</v>
      </c>
      <c r="C583" s="1" t="str">
        <f>'Customer_Master'!E583</f>
        <v>Cloudworks Gmbh</v>
      </c>
      <c r="D583" t="str">
        <f>'Customer_Master'!G583</f>
        <v>Valid</v>
      </c>
      <c r="E583" t="str">
        <f>'Customer_Master'!I583</f>
        <v>Valid</v>
      </c>
      <c r="F583" t="str">
        <f>'Customer_Master'!X583</f>
        <v>Complete</v>
      </c>
      <c r="G583">
        <f>'Customer_Master'!Y583</f>
        <v>100</v>
      </c>
    </row>
    <row r="584" spans="1:7" x14ac:dyDescent="0.25">
      <c r="A584" s="1" t="str">
        <f>'Customer_Master'!A584</f>
        <v>CUST-02226</v>
      </c>
      <c r="B584" s="1" t="str">
        <f>'Customer_Master'!D584</f>
        <v>Sola Adeleke</v>
      </c>
      <c r="C584" s="1" t="str">
        <f>'Customer_Master'!E584</f>
        <v>Orbitsolutions Inc</v>
      </c>
      <c r="D584" t="str">
        <f>'Customer_Master'!G584</f>
        <v>Valid</v>
      </c>
      <c r="E584" t="str">
        <f>'Customer_Master'!I584</f>
        <v>Valid</v>
      </c>
      <c r="F584" t="str">
        <f>'Customer_Master'!X584</f>
        <v>Complete</v>
      </c>
      <c r="G584">
        <f>'Customer_Master'!Y584</f>
        <v>100</v>
      </c>
    </row>
    <row r="585" spans="1:7" x14ac:dyDescent="0.25">
      <c r="A585" s="1" t="str">
        <f>'Customer_Master'!A585</f>
        <v>CUST-00294</v>
      </c>
      <c r="B585" s="1" t="str">
        <f>'Customer_Master'!D585</f>
        <v>Ngozi Wilson</v>
      </c>
      <c r="C585" s="1" t="str">
        <f>'Customer_Master'!E585</f>
        <v>Zenworks</v>
      </c>
      <c r="D585" t="str">
        <f>'Customer_Master'!G585</f>
        <v>Invalid</v>
      </c>
      <c r="E585" t="str">
        <f>'Customer_Master'!I585</f>
        <v>Valid</v>
      </c>
      <c r="F585" t="str">
        <f>'Customer_Master'!X585</f>
        <v>Complete</v>
      </c>
      <c r="G585">
        <f>'Customer_Master'!Y585</f>
        <v>70</v>
      </c>
    </row>
    <row r="586" spans="1:7" x14ac:dyDescent="0.25">
      <c r="A586" s="1" t="str">
        <f>'Customer_Master'!A586</f>
        <v>CUST-05000</v>
      </c>
      <c r="B586" s="1" t="str">
        <f>'Customer_Master'!D586</f>
        <v>Bashir Oladipo</v>
      </c>
      <c r="C586" s="1" t="str">
        <f>'Customer_Master'!E586</f>
        <v>Quantafinance Gmbh</v>
      </c>
      <c r="D586" t="str">
        <f>'Customer_Master'!G586</f>
        <v>Valid</v>
      </c>
      <c r="E586" t="str">
        <f>'Customer_Master'!I586</f>
        <v>Valid</v>
      </c>
      <c r="F586" t="str">
        <f>'Customer_Master'!X586</f>
        <v>Complete</v>
      </c>
      <c r="G586">
        <f>'Customer_Master'!Y586</f>
        <v>100</v>
      </c>
    </row>
    <row r="587" spans="1:7" x14ac:dyDescent="0.25">
      <c r="A587" s="1" t="str">
        <f>'Customer_Master'!A587</f>
        <v>CUST-02255</v>
      </c>
      <c r="B587" s="1" t="str">
        <f>'Customer_Master'!D587</f>
        <v>Andrew</v>
      </c>
      <c r="C587" s="1" t="str">
        <f>'Customer_Master'!E587</f>
        <v>Swiftventures</v>
      </c>
      <c r="D587" t="str">
        <f>'Customer_Master'!G587</f>
        <v>Valid</v>
      </c>
      <c r="E587" t="str">
        <f>'Customer_Master'!I587</f>
        <v>Valid</v>
      </c>
      <c r="F587" t="str">
        <f>'Customer_Master'!X587</f>
        <v>Incomplete</v>
      </c>
      <c r="G587">
        <f>'Customer_Master'!Y587</f>
        <v>60</v>
      </c>
    </row>
    <row r="588" spans="1:7" x14ac:dyDescent="0.25">
      <c r="A588" s="1" t="str">
        <f>'Customer_Master'!A588</f>
        <v>CUST-03663</v>
      </c>
      <c r="B588" s="1" t="str">
        <f>'Customer_Master'!D588</f>
        <v>Bello Makinde</v>
      </c>
      <c r="C588" s="1" t="str">
        <f>'Customer_Master'!E588</f>
        <v>Sparkhealth Gmbh</v>
      </c>
      <c r="D588" t="str">
        <f>'Customer_Master'!G588</f>
        <v>Valid</v>
      </c>
      <c r="E588" t="str">
        <f>'Customer_Master'!I588</f>
        <v>Valid</v>
      </c>
      <c r="F588" t="str">
        <f>'Customer_Master'!X588</f>
        <v>Complete</v>
      </c>
      <c r="G588">
        <f>'Customer_Master'!Y588</f>
        <v>75</v>
      </c>
    </row>
    <row r="589" spans="1:7" x14ac:dyDescent="0.25">
      <c r="A589" s="1" t="str">
        <f>'Customer_Master'!A589</f>
        <v>CUST-04719</v>
      </c>
      <c r="B589" s="1" t="str">
        <f>'Customer_Master'!D589</f>
        <v>Aisha Onyeka</v>
      </c>
      <c r="C589" s="1" t="str">
        <f>'Customer_Master'!E589</f>
        <v>Moniepoint</v>
      </c>
      <c r="D589" t="str">
        <f>'Customer_Master'!G589</f>
        <v>Valid</v>
      </c>
      <c r="E589" t="str">
        <f>'Customer_Master'!I589</f>
        <v>Valid</v>
      </c>
      <c r="F589" t="str">
        <f>'Customer_Master'!X589</f>
        <v>Complete</v>
      </c>
      <c r="G589">
        <f>'Customer_Master'!Y589</f>
        <v>100</v>
      </c>
    </row>
    <row r="590" spans="1:7" x14ac:dyDescent="0.25">
      <c r="A590" s="1" t="str">
        <f>'Customer_Master'!A590</f>
        <v>CUST-04423</v>
      </c>
      <c r="B590" s="1" t="str">
        <f>'Customer_Master'!D590</f>
        <v>Layla Okorie</v>
      </c>
      <c r="C590" s="1" t="str">
        <f>'Customer_Master'!E590</f>
        <v>Quantaventures</v>
      </c>
      <c r="D590" t="str">
        <f>'Customer_Master'!G590</f>
        <v>Valid</v>
      </c>
      <c r="E590" t="str">
        <f>'Customer_Master'!I590</f>
        <v>Valid</v>
      </c>
      <c r="F590" t="str">
        <f>'Customer_Master'!X590</f>
        <v>Complete</v>
      </c>
      <c r="G590">
        <f>'Customer_Master'!Y590</f>
        <v>75</v>
      </c>
    </row>
    <row r="591" spans="1:7" x14ac:dyDescent="0.25">
      <c r="A591" s="1" t="str">
        <f>'Customer_Master'!A591</f>
        <v>CUST-02629</v>
      </c>
      <c r="B591" s="1" t="str">
        <f>'Customer_Master'!D591</f>
        <v>Uche Bello</v>
      </c>
      <c r="C591" s="1" t="str">
        <f>'Customer_Master'!E591</f>
        <v>Hiveai Llc</v>
      </c>
      <c r="D591" t="str">
        <f>'Customer_Master'!G591</f>
        <v>Valid</v>
      </c>
      <c r="E591" t="str">
        <f>'Customer_Master'!I591</f>
        <v>Valid</v>
      </c>
      <c r="F591" t="str">
        <f>'Customer_Master'!X591</f>
        <v>Complete</v>
      </c>
      <c r="G591">
        <f>'Customer_Master'!Y591</f>
        <v>100</v>
      </c>
    </row>
    <row r="592" spans="1:7" x14ac:dyDescent="0.25">
      <c r="A592" s="1" t="str">
        <f>'Customer_Master'!A592</f>
        <v>CUST-02971</v>
      </c>
      <c r="B592" s="1" t="str">
        <f>'Customer_Master'!D592</f>
        <v>Damilola Davies</v>
      </c>
      <c r="C592" s="1" t="str">
        <f>'Customer_Master'!E592</f>
        <v>Cowrywise</v>
      </c>
      <c r="D592" t="str">
        <f>'Customer_Master'!G592</f>
        <v>Valid</v>
      </c>
      <c r="E592" t="str">
        <f>'Customer_Master'!I592</f>
        <v>Valid</v>
      </c>
      <c r="F592" t="str">
        <f>'Customer_Master'!X592</f>
        <v>Complete</v>
      </c>
      <c r="G592">
        <f>'Customer_Master'!Y592</f>
        <v>100</v>
      </c>
    </row>
    <row r="593" spans="1:7" x14ac:dyDescent="0.25">
      <c r="A593" s="1" t="str">
        <f>'Customer_Master'!A593</f>
        <v>CUST-04473</v>
      </c>
      <c r="B593" s="1" t="str">
        <f>'Customer_Master'!D593</f>
        <v>Ibrahim Mensah</v>
      </c>
      <c r="C593" s="1" t="str">
        <f>'Customer_Master'!E593</f>
        <v>Not Available</v>
      </c>
      <c r="D593" t="str">
        <f>'Customer_Master'!G593</f>
        <v>Valid</v>
      </c>
      <c r="E593" t="str">
        <f>'Customer_Master'!I593</f>
        <v>Valid</v>
      </c>
      <c r="F593" t="str">
        <f>'Customer_Master'!X593</f>
        <v>Incomplete</v>
      </c>
      <c r="G593">
        <f>'Customer_Master'!Y593</f>
        <v>60</v>
      </c>
    </row>
    <row r="594" spans="1:7" x14ac:dyDescent="0.25">
      <c r="A594" s="1" t="str">
        <f>'Customer_Master'!A594</f>
        <v>CUST-00504</v>
      </c>
      <c r="B594" s="1" t="str">
        <f>'Customer_Master'!D594</f>
        <v>Maryam Onyeka</v>
      </c>
      <c r="C594" s="1" t="str">
        <f>'Customer_Master'!E594</f>
        <v>Primegroup Llc</v>
      </c>
      <c r="D594" t="str">
        <f>'Customer_Master'!G594</f>
        <v>Valid</v>
      </c>
      <c r="E594" t="str">
        <f>'Customer_Master'!I594</f>
        <v>Valid</v>
      </c>
      <c r="F594" t="str">
        <f>'Customer_Master'!X594</f>
        <v>Complete</v>
      </c>
      <c r="G594">
        <f>'Customer_Master'!Y594</f>
        <v>100</v>
      </c>
    </row>
    <row r="595" spans="1:7" x14ac:dyDescent="0.25">
      <c r="A595" s="1" t="str">
        <f>'Customer_Master'!A595</f>
        <v>CUST-03098</v>
      </c>
      <c r="B595" s="1" t="str">
        <f>'Customer_Master'!D595</f>
        <v>Blessing Adebayo</v>
      </c>
      <c r="C595" s="1" t="str">
        <f>'Customer_Master'!E595</f>
        <v>Twiga Foods</v>
      </c>
      <c r="D595" t="str">
        <f>'Customer_Master'!G595</f>
        <v>Valid</v>
      </c>
      <c r="E595" t="str">
        <f>'Customer_Master'!I595</f>
        <v>Valid</v>
      </c>
      <c r="F595" t="str">
        <f>'Customer_Master'!X595</f>
        <v>Complete</v>
      </c>
      <c r="G595">
        <f>'Customer_Master'!Y595</f>
        <v>100</v>
      </c>
    </row>
    <row r="596" spans="1:7" x14ac:dyDescent="0.25">
      <c r="A596" s="1" t="str">
        <f>'Customer_Master'!A596</f>
        <v>CUST-00673</v>
      </c>
      <c r="B596" s="1" t="str">
        <f>'Customer_Master'!D596</f>
        <v>Nomvula Ogundimu</v>
      </c>
      <c r="C596" s="1" t="str">
        <f>'Customer_Master'!E596</f>
        <v>Novalogistics Inc</v>
      </c>
      <c r="D596" t="str">
        <f>'Customer_Master'!G596</f>
        <v>Valid</v>
      </c>
      <c r="E596" t="str">
        <f>'Customer_Master'!I596</f>
        <v>Valid</v>
      </c>
      <c r="F596" t="str">
        <f>'Customer_Master'!X596</f>
        <v>Complete</v>
      </c>
      <c r="G596">
        <f>'Customer_Master'!Y596</f>
        <v>100</v>
      </c>
    </row>
    <row r="597" spans="1:7" x14ac:dyDescent="0.25">
      <c r="A597" s="1" t="str">
        <f>'Customer_Master'!A597</f>
        <v>CUST-00760</v>
      </c>
      <c r="B597" s="1" t="str">
        <f>'Customer_Master'!D597</f>
        <v>Sarah Bello</v>
      </c>
      <c r="C597" s="1" t="str">
        <f>'Customer_Master'!E597</f>
        <v>Pulsecommerce Plc</v>
      </c>
      <c r="D597" t="str">
        <f>'Customer_Master'!G597</f>
        <v>Valid</v>
      </c>
      <c r="E597" t="str">
        <f>'Customer_Master'!I597</f>
        <v>Valid</v>
      </c>
      <c r="F597" t="str">
        <f>'Customer_Master'!X597</f>
        <v>Complete</v>
      </c>
      <c r="G597">
        <f>'Customer_Master'!Y597</f>
        <v>75</v>
      </c>
    </row>
    <row r="598" spans="1:7" x14ac:dyDescent="0.25">
      <c r="A598" s="1" t="str">
        <f>'Customer_Master'!A598</f>
        <v>CUST-04418</v>
      </c>
      <c r="B598" s="1" t="str">
        <f>'Customer_Master'!D598</f>
        <v>Laura Balogun</v>
      </c>
      <c r="C598" s="1" t="str">
        <f>'Customer_Master'!E598</f>
        <v>Bua Foods</v>
      </c>
      <c r="D598" t="str">
        <f>'Customer_Master'!G598</f>
        <v>Valid</v>
      </c>
      <c r="E598" t="str">
        <f>'Customer_Master'!I598</f>
        <v>Valid</v>
      </c>
      <c r="F598" t="str">
        <f>'Customer_Master'!X598</f>
        <v>Complete</v>
      </c>
      <c r="G598">
        <f>'Customer_Master'!Y598</f>
        <v>100</v>
      </c>
    </row>
    <row r="599" spans="1:7" x14ac:dyDescent="0.25">
      <c r="A599" s="1" t="str">
        <f>'Customer_Master'!A599</f>
        <v>CUST-00852</v>
      </c>
      <c r="B599" s="1" t="str">
        <f>'Customer_Master'!D599</f>
        <v>Adeyemi</v>
      </c>
      <c r="C599" s="1" t="str">
        <f>'Customer_Master'!E599</f>
        <v>Vaultcommerce Ltd</v>
      </c>
      <c r="D599" t="str">
        <f>'Customer_Master'!G599</f>
        <v>Valid</v>
      </c>
      <c r="E599" t="str">
        <f>'Customer_Master'!I599</f>
        <v>Valid</v>
      </c>
      <c r="F599" t="str">
        <f>'Customer_Master'!X599</f>
        <v>Incomplete</v>
      </c>
      <c r="G599">
        <f>'Customer_Master'!Y599</f>
        <v>60</v>
      </c>
    </row>
    <row r="600" spans="1:7" x14ac:dyDescent="0.25">
      <c r="A600" s="1" t="str">
        <f>'Customer_Master'!A600</f>
        <v>CUST-03939</v>
      </c>
      <c r="B600" s="1" t="str">
        <f>'Customer_Master'!D600</f>
        <v>Tobi Adewale</v>
      </c>
      <c r="C600" s="1" t="str">
        <f>'Customer_Master'!E600</f>
        <v>Echotech Llc</v>
      </c>
      <c r="D600" t="str">
        <f>'Customer_Master'!G600</f>
        <v>Valid</v>
      </c>
      <c r="E600" t="str">
        <f>'Customer_Master'!I600</f>
        <v>Valid</v>
      </c>
      <c r="F600" t="str">
        <f>'Customer_Master'!X600</f>
        <v>Complete</v>
      </c>
      <c r="G600">
        <f>'Customer_Master'!Y600</f>
        <v>100</v>
      </c>
    </row>
    <row r="601" spans="1:7" x14ac:dyDescent="0.25">
      <c r="A601" s="1" t="str">
        <f>'Customer_Master'!A601</f>
        <v>CUST-01973</v>
      </c>
      <c r="B601" s="1" t="str">
        <f>'Customer_Master'!D601</f>
        <v>Hannah Salami</v>
      </c>
      <c r="C601" s="1" t="str">
        <f>'Customer_Master'!E601</f>
        <v>Moniepoint</v>
      </c>
      <c r="D601" t="str">
        <f>'Customer_Master'!G601</f>
        <v>Valid</v>
      </c>
      <c r="E601" t="str">
        <f>'Customer_Master'!I601</f>
        <v>Valid</v>
      </c>
      <c r="F601" t="str">
        <f>'Customer_Master'!X601</f>
        <v>Complete</v>
      </c>
      <c r="G601">
        <f>'Customer_Master'!Y601</f>
        <v>100</v>
      </c>
    </row>
    <row r="602" spans="1:7" x14ac:dyDescent="0.25">
      <c r="A602" s="1" t="str">
        <f>'Customer_Master'!A602</f>
        <v>CUST-00262</v>
      </c>
      <c r="B602" s="1" t="str">
        <f>'Customer_Master'!D602</f>
        <v>Jessica Mwangi</v>
      </c>
      <c r="C602" s="1" t="str">
        <f>'Customer_Master'!E602</f>
        <v>Cloudlogic Plc</v>
      </c>
      <c r="D602" t="str">
        <f>'Customer_Master'!G602</f>
        <v>Valid</v>
      </c>
      <c r="E602" t="str">
        <f>'Customer_Master'!I602</f>
        <v>Valid</v>
      </c>
      <c r="F602" t="str">
        <f>'Customer_Master'!X602</f>
        <v>Complete</v>
      </c>
      <c r="G602">
        <f>'Customer_Master'!Y602</f>
        <v>100</v>
      </c>
    </row>
    <row r="603" spans="1:7" x14ac:dyDescent="0.25">
      <c r="A603" s="1" t="str">
        <f>'Customer_Master'!A603</f>
        <v>CUST-02147</v>
      </c>
      <c r="B603" s="1" t="str">
        <f>'Customer_Master'!D603</f>
        <v>Amani Okorie</v>
      </c>
      <c r="C603" s="1" t="str">
        <f>'Customer_Master'!E603</f>
        <v>Orbitai Gmbh</v>
      </c>
      <c r="D603" t="str">
        <f>'Customer_Master'!G603</f>
        <v>Valid</v>
      </c>
      <c r="E603" t="str">
        <f>'Customer_Master'!I603</f>
        <v>Valid</v>
      </c>
      <c r="F603" t="str">
        <f>'Customer_Master'!X603</f>
        <v>Complete</v>
      </c>
      <c r="G603">
        <f>'Customer_Master'!Y603</f>
        <v>100</v>
      </c>
    </row>
    <row r="604" spans="1:7" x14ac:dyDescent="0.25">
      <c r="A604" s="1" t="str">
        <f>'Customer_Master'!A604</f>
        <v>CUST-01280</v>
      </c>
      <c r="B604" s="1" t="str">
        <f>'Customer_Master'!D604</f>
        <v>Ahmed Adeyemi</v>
      </c>
      <c r="C604" s="1" t="str">
        <f>'Customer_Master'!E604</f>
        <v>Jumia</v>
      </c>
      <c r="D604" t="str">
        <f>'Customer_Master'!G604</f>
        <v>Valid</v>
      </c>
      <c r="E604" t="str">
        <f>'Customer_Master'!I604</f>
        <v>Valid</v>
      </c>
      <c r="F604" t="str">
        <f>'Customer_Master'!X604</f>
        <v>Complete</v>
      </c>
      <c r="G604">
        <f>'Customer_Master'!Y604</f>
        <v>100</v>
      </c>
    </row>
    <row r="605" spans="1:7" x14ac:dyDescent="0.25">
      <c r="A605" s="1" t="str">
        <f>'Customer_Master'!A605</f>
        <v>CUST-00189</v>
      </c>
      <c r="B605" s="1" t="str">
        <f>'Customer_Master'!D605</f>
        <v>Maryam Mohammed</v>
      </c>
      <c r="C605" s="1" t="str">
        <f>'Customer_Master'!E605</f>
        <v>Flutterwave</v>
      </c>
      <c r="D605" t="str">
        <f>'Customer_Master'!G605</f>
        <v>Valid</v>
      </c>
      <c r="E605" t="str">
        <f>'Customer_Master'!I605</f>
        <v>Valid</v>
      </c>
      <c r="F605" t="str">
        <f>'Customer_Master'!X605</f>
        <v>Complete</v>
      </c>
      <c r="G605">
        <f>'Customer_Master'!Y605</f>
        <v>100</v>
      </c>
    </row>
    <row r="606" spans="1:7" x14ac:dyDescent="0.25">
      <c r="A606" s="1" t="str">
        <f>'Customer_Master'!A606</f>
        <v>CUST-02474</v>
      </c>
      <c r="B606" s="1" t="str">
        <f>'Customer_Master'!D606</f>
        <v>Adebayo Mwangi</v>
      </c>
      <c r="C606" s="1" t="str">
        <f>'Customer_Master'!E606</f>
        <v>Novalogic</v>
      </c>
      <c r="D606" t="str">
        <f>'Customer_Master'!G606</f>
        <v>Valid</v>
      </c>
      <c r="E606" t="str">
        <f>'Customer_Master'!I606</f>
        <v>Valid</v>
      </c>
      <c r="F606" t="str">
        <f>'Customer_Master'!X606</f>
        <v>Complete</v>
      </c>
      <c r="G606">
        <f>'Customer_Master'!Y606</f>
        <v>100</v>
      </c>
    </row>
    <row r="607" spans="1:7" x14ac:dyDescent="0.25">
      <c r="A607" s="1" t="str">
        <f>'Customer_Master'!A607</f>
        <v>CUST-03938</v>
      </c>
      <c r="B607" s="1" t="str">
        <f>'Customer_Master'!D607</f>
        <v>Tope Smith</v>
      </c>
      <c r="C607" s="1" t="str">
        <f>'Customer_Master'!E607</f>
        <v>Echofinance Plc</v>
      </c>
      <c r="D607" t="str">
        <f>'Customer_Master'!G607</f>
        <v>Invalid</v>
      </c>
      <c r="E607" t="str">
        <f>'Customer_Master'!I607</f>
        <v>Valid</v>
      </c>
      <c r="F607" t="str">
        <f>'Customer_Master'!X607</f>
        <v>Complete</v>
      </c>
      <c r="G607">
        <f>'Customer_Master'!Y607</f>
        <v>70</v>
      </c>
    </row>
    <row r="608" spans="1:7" x14ac:dyDescent="0.25">
      <c r="A608" s="1" t="str">
        <f>'Customer_Master'!A608</f>
        <v>CUST-02436</v>
      </c>
      <c r="B608" s="1" t="str">
        <f>'Customer_Master'!D608</f>
        <v>Michael Garba</v>
      </c>
      <c r="C608" s="1" t="str">
        <f>'Customer_Master'!E608</f>
        <v>Hivepay</v>
      </c>
      <c r="D608" t="str">
        <f>'Customer_Master'!G608</f>
        <v>Valid</v>
      </c>
      <c r="E608" t="str">
        <f>'Customer_Master'!I608</f>
        <v>Valid</v>
      </c>
      <c r="F608" t="str">
        <f>'Customer_Master'!X608</f>
        <v>Complete</v>
      </c>
      <c r="G608">
        <f>'Customer_Master'!Y608</f>
        <v>100</v>
      </c>
    </row>
    <row r="609" spans="1:7" x14ac:dyDescent="0.25">
      <c r="A609" s="1" t="str">
        <f>'Customer_Master'!A609</f>
        <v>CUST-02145</v>
      </c>
      <c r="B609" s="1" t="str">
        <f>'Customer_Master'!D609</f>
        <v>Sophie Okonkwo</v>
      </c>
      <c r="C609" s="1" t="str">
        <f>'Customer_Master'!E609</f>
        <v>Vertexsoft</v>
      </c>
      <c r="D609" t="str">
        <f>'Customer_Master'!G609</f>
        <v>Valid</v>
      </c>
      <c r="E609" t="str">
        <f>'Customer_Master'!I609</f>
        <v>Valid</v>
      </c>
      <c r="F609" t="str">
        <f>'Customer_Master'!X609</f>
        <v>Complete</v>
      </c>
      <c r="G609">
        <f>'Customer_Master'!Y609</f>
        <v>100</v>
      </c>
    </row>
    <row r="610" spans="1:7" x14ac:dyDescent="0.25">
      <c r="A610" s="1" t="str">
        <f>'Customer_Master'!A610</f>
        <v>CUST-00107</v>
      </c>
      <c r="B610" s="1" t="str">
        <f>'Customer_Master'!D610</f>
        <v>Thomas Lawal</v>
      </c>
      <c r="C610" s="1" t="str">
        <f>'Customer_Master'!E610</f>
        <v>Hivelogistics Ltd</v>
      </c>
      <c r="D610" t="str">
        <f>'Customer_Master'!G610</f>
        <v>Valid</v>
      </c>
      <c r="E610" t="str">
        <f>'Customer_Master'!I610</f>
        <v>Valid</v>
      </c>
      <c r="F610" t="str">
        <f>'Customer_Master'!X610</f>
        <v>Complete</v>
      </c>
      <c r="G610">
        <f>'Customer_Master'!Y610</f>
        <v>100</v>
      </c>
    </row>
    <row r="611" spans="1:7" x14ac:dyDescent="0.25">
      <c r="A611" s="1" t="str">
        <f>'Customer_Master'!A611</f>
        <v>CUST-00003</v>
      </c>
      <c r="B611" s="1" t="str">
        <f>'Customer_Master'!D611</f>
        <v>Samuel Johnson</v>
      </c>
      <c r="C611" s="1" t="str">
        <f>'Customer_Master'!E611</f>
        <v>Wave</v>
      </c>
      <c r="D611" t="str">
        <f>'Customer_Master'!G611</f>
        <v>Valid</v>
      </c>
      <c r="E611" t="str">
        <f>'Customer_Master'!I611</f>
        <v>Valid</v>
      </c>
      <c r="F611" t="str">
        <f>'Customer_Master'!X611</f>
        <v>Complete</v>
      </c>
      <c r="G611">
        <f>'Customer_Master'!Y611</f>
        <v>100</v>
      </c>
    </row>
    <row r="612" spans="1:7" x14ac:dyDescent="0.25">
      <c r="A612" s="1" t="str">
        <f>'Customer_Master'!A612</f>
        <v>CUST-03908</v>
      </c>
      <c r="B612" s="1" t="str">
        <f>'Customer_Master'!D612</f>
        <v>Ifeanyi Ogundimu</v>
      </c>
      <c r="C612" s="1" t="str">
        <f>'Customer_Master'!E612</f>
        <v>Quantacapital</v>
      </c>
      <c r="D612" t="str">
        <f>'Customer_Master'!G612</f>
        <v>Valid</v>
      </c>
      <c r="E612" t="str">
        <f>'Customer_Master'!I612</f>
        <v>Valid</v>
      </c>
      <c r="F612" t="str">
        <f>'Customer_Master'!X612</f>
        <v>Complete</v>
      </c>
      <c r="G612">
        <f>'Customer_Master'!Y612</f>
        <v>100</v>
      </c>
    </row>
    <row r="613" spans="1:7" x14ac:dyDescent="0.25">
      <c r="A613" s="1" t="str">
        <f>'Customer_Master'!A613</f>
        <v>CUST-02293</v>
      </c>
      <c r="B613" s="1" t="str">
        <f>'Customer_Master'!D613</f>
        <v>Chizoba Wilson</v>
      </c>
      <c r="C613" s="1" t="str">
        <f>'Customer_Master'!E613</f>
        <v>Leadcapital</v>
      </c>
      <c r="D613" t="str">
        <f>'Customer_Master'!G613</f>
        <v>Valid</v>
      </c>
      <c r="E613" t="str">
        <f>'Customer_Master'!I613</f>
        <v>Valid</v>
      </c>
      <c r="F613" t="str">
        <f>'Customer_Master'!X613</f>
        <v>Complete</v>
      </c>
      <c r="G613">
        <f>'Customer_Master'!Y613</f>
        <v>100</v>
      </c>
    </row>
    <row r="614" spans="1:7" x14ac:dyDescent="0.25">
      <c r="A614" s="1" t="str">
        <f>'Customer_Master'!A614</f>
        <v>CUST-01196</v>
      </c>
      <c r="B614" s="1" t="str">
        <f>'Customer_Master'!D614</f>
        <v>Nneka Adeleke</v>
      </c>
      <c r="C614" s="1" t="str">
        <f>'Customer_Master'!E614</f>
        <v>Chipper Cash</v>
      </c>
      <c r="D614" t="str">
        <f>'Customer_Master'!G614</f>
        <v>Valid</v>
      </c>
      <c r="E614" t="str">
        <f>'Customer_Master'!I614</f>
        <v>Valid</v>
      </c>
      <c r="F614" t="str">
        <f>'Customer_Master'!X614</f>
        <v>Complete</v>
      </c>
      <c r="G614">
        <f>'Customer_Master'!Y614</f>
        <v>75</v>
      </c>
    </row>
    <row r="615" spans="1:7" x14ac:dyDescent="0.25">
      <c r="A615" s="1" t="str">
        <f>'Customer_Master'!A615</f>
        <v>CUST-01516</v>
      </c>
      <c r="B615" s="1" t="str">
        <f>'Customer_Master'!D615</f>
        <v>Fatima Okafor</v>
      </c>
      <c r="C615" s="1" t="str">
        <f>'Customer_Master'!E615</f>
        <v>Primesolutions Gmbh</v>
      </c>
      <c r="D615" t="str">
        <f>'Customer_Master'!G615</f>
        <v>Valid</v>
      </c>
      <c r="E615" t="str">
        <f>'Customer_Master'!I615</f>
        <v>Valid</v>
      </c>
      <c r="F615" t="str">
        <f>'Customer_Master'!X615</f>
        <v>Complete</v>
      </c>
      <c r="G615">
        <f>'Customer_Master'!Y615</f>
        <v>75</v>
      </c>
    </row>
    <row r="616" spans="1:7" x14ac:dyDescent="0.25">
      <c r="A616" s="1" t="str">
        <f>'Customer_Master'!A616</f>
        <v>CUST-02523</v>
      </c>
      <c r="B616" s="1" t="str">
        <f>'Customer_Master'!D616</f>
        <v>Sipho Nwankwo</v>
      </c>
      <c r="C616" s="1" t="str">
        <f>'Customer_Master'!E616</f>
        <v>Orbitanalytics Inc</v>
      </c>
      <c r="D616" t="str">
        <f>'Customer_Master'!G616</f>
        <v>Valid</v>
      </c>
      <c r="E616" t="str">
        <f>'Customer_Master'!I616</f>
        <v>Valid</v>
      </c>
      <c r="F616" t="str">
        <f>'Customer_Master'!X616</f>
        <v>Complete</v>
      </c>
      <c r="G616">
        <f>'Customer_Master'!Y616</f>
        <v>100</v>
      </c>
    </row>
    <row r="617" spans="1:7" x14ac:dyDescent="0.25">
      <c r="A617" s="1" t="str">
        <f>'Customer_Master'!A617</f>
        <v>CUST-04008</v>
      </c>
      <c r="B617" s="1" t="str">
        <f>'Customer_Master'!D617</f>
        <v>Mercy Dlamini</v>
      </c>
      <c r="C617" s="1" t="str">
        <f>'Customer_Master'!E617</f>
        <v>Pulseanalytics</v>
      </c>
      <c r="D617" t="str">
        <f>'Customer_Master'!G617</f>
        <v>Valid</v>
      </c>
      <c r="E617" t="str">
        <f>'Customer_Master'!I617</f>
        <v>Valid</v>
      </c>
      <c r="F617" t="str">
        <f>'Customer_Master'!X617</f>
        <v>Complete</v>
      </c>
      <c r="G617">
        <f>'Customer_Master'!Y617</f>
        <v>100</v>
      </c>
    </row>
    <row r="618" spans="1:7" x14ac:dyDescent="0.25">
      <c r="A618" s="1" t="str">
        <f>'Customer_Master'!A618</f>
        <v>CUST-00066</v>
      </c>
      <c r="B618" s="1" t="str">
        <f>'Customer_Master'!D618</f>
        <v>Mercy Okorie</v>
      </c>
      <c r="C618" s="1" t="str">
        <f>'Customer_Master'!E618</f>
        <v>Echoventures</v>
      </c>
      <c r="D618" t="str">
        <f>'Customer_Master'!G618</f>
        <v>Valid</v>
      </c>
      <c r="E618" t="str">
        <f>'Customer_Master'!I618</f>
        <v>Valid</v>
      </c>
      <c r="F618" t="str">
        <f>'Customer_Master'!X618</f>
        <v>Complete</v>
      </c>
      <c r="G618">
        <f>'Customer_Master'!Y618</f>
        <v>100</v>
      </c>
    </row>
    <row r="619" spans="1:7" x14ac:dyDescent="0.25">
      <c r="A619" s="1" t="str">
        <f>'Customer_Master'!A619</f>
        <v>CUST-04230</v>
      </c>
      <c r="B619" s="1" t="str">
        <f>'Customer_Master'!D619</f>
        <v>Babatunde Adewale</v>
      </c>
      <c r="C619" s="1" t="str">
        <f>'Customer_Master'!E619</f>
        <v>Chipper Cash</v>
      </c>
      <c r="D619" t="str">
        <f>'Customer_Master'!G619</f>
        <v>Valid</v>
      </c>
      <c r="E619" t="str">
        <f>'Customer_Master'!I619</f>
        <v>Valid</v>
      </c>
      <c r="F619" t="str">
        <f>'Customer_Master'!X619</f>
        <v>Complete</v>
      </c>
      <c r="G619">
        <f>'Customer_Master'!Y619</f>
        <v>100</v>
      </c>
    </row>
    <row r="620" spans="1:7" x14ac:dyDescent="0.25">
      <c r="A620" s="1" t="str">
        <f>'Customer_Master'!A620</f>
        <v>CUST-01436</v>
      </c>
      <c r="B620" s="1" t="str">
        <f>'Customer_Master'!D620</f>
        <v>Obinna Makinde</v>
      </c>
      <c r="C620" s="1" t="str">
        <f>'Customer_Master'!E620</f>
        <v>Brightanalytics Gmbh</v>
      </c>
      <c r="D620" t="str">
        <f>'Customer_Master'!G620</f>
        <v>Valid</v>
      </c>
      <c r="E620" t="str">
        <f>'Customer_Master'!I620</f>
        <v>Valid</v>
      </c>
      <c r="F620" t="str">
        <f>'Customer_Master'!X620</f>
        <v>Complete</v>
      </c>
      <c r="G620">
        <f>'Customer_Master'!Y620</f>
        <v>100</v>
      </c>
    </row>
    <row r="621" spans="1:7" x14ac:dyDescent="0.25">
      <c r="A621" s="1" t="str">
        <f>'Customer_Master'!A621</f>
        <v>CUST-00199</v>
      </c>
      <c r="B621" s="1" t="str">
        <f>'Customer_Master'!D621</f>
        <v>Femi Davies</v>
      </c>
      <c r="C621" s="1" t="str">
        <f>'Customer_Master'!E621</f>
        <v>Primehub Inc</v>
      </c>
      <c r="D621" t="str">
        <f>'Customer_Master'!G621</f>
        <v>Valid</v>
      </c>
      <c r="E621" t="str">
        <f>'Customer_Master'!I621</f>
        <v>Valid</v>
      </c>
      <c r="F621" t="str">
        <f>'Customer_Master'!X621</f>
        <v>Complete</v>
      </c>
      <c r="G621">
        <f>'Customer_Master'!Y621</f>
        <v>75</v>
      </c>
    </row>
    <row r="622" spans="1:7" x14ac:dyDescent="0.25">
      <c r="A622" s="1" t="str">
        <f>'Customer_Master'!A622</f>
        <v>CUST-04651</v>
      </c>
      <c r="B622" s="1" t="str">
        <f>'Customer_Master'!D622</f>
        <v>Hauwa Oladele</v>
      </c>
      <c r="C622" s="1" t="str">
        <f>'Customer_Master'!E622</f>
        <v>Primeworks</v>
      </c>
      <c r="D622" t="str">
        <f>'Customer_Master'!G622</f>
        <v>Valid</v>
      </c>
      <c r="E622" t="str">
        <f>'Customer_Master'!I622</f>
        <v>Valid</v>
      </c>
      <c r="F622" t="str">
        <f>'Customer_Master'!X622</f>
        <v>Complete</v>
      </c>
      <c r="G622">
        <f>'Customer_Master'!Y622</f>
        <v>100</v>
      </c>
    </row>
    <row r="623" spans="1:7" x14ac:dyDescent="0.25">
      <c r="A623" s="1" t="str">
        <f>'Customer_Master'!A623</f>
        <v>CUST-04476</v>
      </c>
      <c r="B623" s="1" t="str">
        <f>'Customer_Master'!D623</f>
        <v>Ogechi O'Brien</v>
      </c>
      <c r="C623" s="1" t="str">
        <f>'Customer_Master'!E623</f>
        <v>Cellulant</v>
      </c>
      <c r="D623" t="str">
        <f>'Customer_Master'!G623</f>
        <v>Valid</v>
      </c>
      <c r="E623" t="str">
        <f>'Customer_Master'!I623</f>
        <v>Valid</v>
      </c>
      <c r="F623" t="str">
        <f>'Customer_Master'!X623</f>
        <v>Complete</v>
      </c>
      <c r="G623">
        <f>'Customer_Master'!Y623</f>
        <v>100</v>
      </c>
    </row>
    <row r="624" spans="1:7" x14ac:dyDescent="0.25">
      <c r="A624" s="1" t="str">
        <f>'Customer_Master'!A624</f>
        <v>CUST-00228</v>
      </c>
      <c r="B624" s="1" t="str">
        <f>'Customer_Master'!D624</f>
        <v>Asante</v>
      </c>
      <c r="C624" s="1" t="str">
        <f>'Customer_Master'!E624</f>
        <v>Moniepoint</v>
      </c>
      <c r="D624" t="str">
        <f>'Customer_Master'!G624</f>
        <v>Valid</v>
      </c>
      <c r="E624" t="str">
        <f>'Customer_Master'!I624</f>
        <v>Valid</v>
      </c>
      <c r="F624" t="str">
        <f>'Customer_Master'!X624</f>
        <v>Incomplete</v>
      </c>
      <c r="G624">
        <f>'Customer_Master'!Y624</f>
        <v>60</v>
      </c>
    </row>
    <row r="625" spans="1:7" x14ac:dyDescent="0.25">
      <c r="A625" s="1" t="str">
        <f>'Customer_Master'!A625</f>
        <v>CUST-02986</v>
      </c>
      <c r="B625" s="1" t="str">
        <f>'Customer_Master'!D625</f>
        <v>Femke Adewale</v>
      </c>
      <c r="C625" s="1" t="str">
        <f>'Customer_Master'!E625</f>
        <v>Paystack</v>
      </c>
      <c r="D625" t="str">
        <f>'Customer_Master'!G625</f>
        <v>Valid</v>
      </c>
      <c r="E625" t="str">
        <f>'Customer_Master'!I625</f>
        <v>Valid</v>
      </c>
      <c r="F625" t="str">
        <f>'Customer_Master'!X625</f>
        <v>Complete</v>
      </c>
      <c r="G625">
        <f>'Customer_Master'!Y625</f>
        <v>100</v>
      </c>
    </row>
    <row r="626" spans="1:7" x14ac:dyDescent="0.25">
      <c r="A626" s="1" t="str">
        <f>'Customer_Master'!A626</f>
        <v>CUST-00270</v>
      </c>
      <c r="B626" s="1" t="str">
        <f>'Customer_Master'!D626</f>
        <v>Amaka Adeleke</v>
      </c>
      <c r="C626" s="1" t="str">
        <f>'Customer_Master'!E626</f>
        <v>Chipper Cash</v>
      </c>
      <c r="D626" t="str">
        <f>'Customer_Master'!G626</f>
        <v>Valid</v>
      </c>
      <c r="E626" t="str">
        <f>'Customer_Master'!I626</f>
        <v>Valid</v>
      </c>
      <c r="F626" t="str">
        <f>'Customer_Master'!X626</f>
        <v>Complete</v>
      </c>
      <c r="G626">
        <f>'Customer_Master'!Y626</f>
        <v>100</v>
      </c>
    </row>
    <row r="627" spans="1:7" x14ac:dyDescent="0.25">
      <c r="A627" s="1" t="str">
        <f>'Customer_Master'!A627</f>
        <v>CUST-02736</v>
      </c>
      <c r="B627" s="1" t="str">
        <f>'Customer_Master'!D627</f>
        <v>Omar Garba</v>
      </c>
      <c r="C627" s="1" t="str">
        <f>'Customer_Master'!E627</f>
        <v>Flutterwave</v>
      </c>
      <c r="D627" t="str">
        <f>'Customer_Master'!G627</f>
        <v>Valid</v>
      </c>
      <c r="E627" t="str">
        <f>'Customer_Master'!I627</f>
        <v>Valid</v>
      </c>
      <c r="F627" t="str">
        <f>'Customer_Master'!X627</f>
        <v>Complete</v>
      </c>
      <c r="G627">
        <f>'Customer_Master'!Y627</f>
        <v>100</v>
      </c>
    </row>
    <row r="628" spans="1:7" x14ac:dyDescent="0.25">
      <c r="A628" s="1" t="str">
        <f>'Customer_Master'!A628</f>
        <v>CUST-01677</v>
      </c>
      <c r="B628" s="1" t="str">
        <f>'Customer_Master'!D628</f>
        <v>Favour Williams</v>
      </c>
      <c r="C628" s="1" t="str">
        <f>'Customer_Master'!E628</f>
        <v>Flutterwave</v>
      </c>
      <c r="D628" t="str">
        <f>'Customer_Master'!G628</f>
        <v>Valid</v>
      </c>
      <c r="E628" t="str">
        <f>'Customer_Master'!I628</f>
        <v>Valid</v>
      </c>
      <c r="F628" t="str">
        <f>'Customer_Master'!X628</f>
        <v>Complete</v>
      </c>
      <c r="G628">
        <f>'Customer_Master'!Y628</f>
        <v>100</v>
      </c>
    </row>
    <row r="629" spans="1:7" x14ac:dyDescent="0.25">
      <c r="A629" s="1" t="str">
        <f>'Customer_Master'!A629</f>
        <v>CUST-04674</v>
      </c>
      <c r="B629" s="1" t="str">
        <f>'Customer_Master'!D629</f>
        <v>Kibet Mwangi</v>
      </c>
      <c r="C629" s="1" t="str">
        <f>'Customer_Master'!E629</f>
        <v>Apexanalytics Ltd</v>
      </c>
      <c r="D629" t="str">
        <f>'Customer_Master'!G629</f>
        <v>Valid</v>
      </c>
      <c r="E629" t="str">
        <f>'Customer_Master'!I629</f>
        <v>Valid</v>
      </c>
      <c r="F629" t="str">
        <f>'Customer_Master'!X629</f>
        <v>Complete</v>
      </c>
      <c r="G629">
        <f>'Customer_Master'!Y629</f>
        <v>100</v>
      </c>
    </row>
    <row r="630" spans="1:7" x14ac:dyDescent="0.25">
      <c r="A630" s="1" t="str">
        <f>'Customer_Master'!A630</f>
        <v>CUST-02549</v>
      </c>
      <c r="B630" s="1" t="str">
        <f>'Customer_Master'!D630</f>
        <v>Chidi Anyanwu</v>
      </c>
      <c r="C630" s="1" t="str">
        <f>'Customer_Master'!E630</f>
        <v>Pulsetech</v>
      </c>
      <c r="D630" t="str">
        <f>'Customer_Master'!G630</f>
        <v>Valid</v>
      </c>
      <c r="E630" t="str">
        <f>'Customer_Master'!I630</f>
        <v>Valid</v>
      </c>
      <c r="F630" t="str">
        <f>'Customer_Master'!X630</f>
        <v>Complete</v>
      </c>
      <c r="G630">
        <f>'Customer_Master'!Y630</f>
        <v>100</v>
      </c>
    </row>
    <row r="631" spans="1:7" x14ac:dyDescent="0.25">
      <c r="A631" s="1" t="str">
        <f>'Customer_Master'!A631</f>
        <v>CUST-01277</v>
      </c>
      <c r="B631" s="1" t="str">
        <f>'Customer_Master'!D631</f>
        <v>Niyi Williams</v>
      </c>
      <c r="C631" s="1" t="str">
        <f>'Customer_Master'!E631</f>
        <v>Leadfinance</v>
      </c>
      <c r="D631" t="str">
        <f>'Customer_Master'!G631</f>
        <v>Valid</v>
      </c>
      <c r="E631" t="str">
        <f>'Customer_Master'!I631</f>
        <v>Valid</v>
      </c>
      <c r="F631" t="str">
        <f>'Customer_Master'!X631</f>
        <v>Complete</v>
      </c>
      <c r="G631">
        <f>'Customer_Master'!Y631</f>
        <v>75</v>
      </c>
    </row>
    <row r="632" spans="1:7" x14ac:dyDescent="0.25">
      <c r="A632" s="1" t="str">
        <f>'Customer_Master'!A632</f>
        <v>CUST-05073</v>
      </c>
      <c r="B632" s="1" t="str">
        <f>'Customer_Master'!D632</f>
        <v>Favour Murphy</v>
      </c>
      <c r="C632" s="1" t="str">
        <f>'Customer_Master'!E632</f>
        <v>Paylabs</v>
      </c>
      <c r="D632" t="str">
        <f>'Customer_Master'!G632</f>
        <v>Valid</v>
      </c>
      <c r="E632" t="str">
        <f>'Customer_Master'!I632</f>
        <v>Valid</v>
      </c>
      <c r="F632" t="str">
        <f>'Customer_Master'!X632</f>
        <v>Complete</v>
      </c>
      <c r="G632">
        <f>'Customer_Master'!Y632</f>
        <v>75</v>
      </c>
    </row>
    <row r="633" spans="1:7" x14ac:dyDescent="0.25">
      <c r="A633" s="1" t="str">
        <f>'Customer_Master'!A633</f>
        <v>CUST-04522</v>
      </c>
      <c r="B633" s="1" t="str">
        <f>'Customer_Master'!D633</f>
        <v>Simi</v>
      </c>
      <c r="C633" s="1" t="str">
        <f>'Customer_Master'!E633</f>
        <v>Zenlogic Gmbh</v>
      </c>
      <c r="D633" t="str">
        <f>'Customer_Master'!G633</f>
        <v>Valid</v>
      </c>
      <c r="E633" t="str">
        <f>'Customer_Master'!I633</f>
        <v>Valid</v>
      </c>
      <c r="F633" t="str">
        <f>'Customer_Master'!X633</f>
        <v>Incomplete</v>
      </c>
      <c r="G633">
        <f>'Customer_Master'!Y633</f>
        <v>60</v>
      </c>
    </row>
    <row r="634" spans="1:7" x14ac:dyDescent="0.25">
      <c r="A634" s="1" t="str">
        <f>'Customer_Master'!A634</f>
        <v>CUST-04555</v>
      </c>
      <c r="B634" s="1" t="str">
        <f>'Customer_Master'!D634</f>
        <v>Fatuma Balogun</v>
      </c>
      <c r="C634" s="1" t="str">
        <f>'Customer_Master'!E634</f>
        <v>Fluxpay Gmbh</v>
      </c>
      <c r="D634" t="str">
        <f>'Customer_Master'!G634</f>
        <v>Valid</v>
      </c>
      <c r="E634" t="str">
        <f>'Customer_Master'!I634</f>
        <v>Valid</v>
      </c>
      <c r="F634" t="str">
        <f>'Customer_Master'!X634</f>
        <v>Complete</v>
      </c>
      <c r="G634">
        <f>'Customer_Master'!Y634</f>
        <v>75</v>
      </c>
    </row>
    <row r="635" spans="1:7" x14ac:dyDescent="0.25">
      <c r="A635" s="1" t="str">
        <f>'Customer_Master'!A635</f>
        <v>CUST-02998</v>
      </c>
      <c r="B635" s="1" t="str">
        <f>'Customer_Master'!D635</f>
        <v>Tobi Adewale</v>
      </c>
      <c r="C635" s="1" t="str">
        <f>'Customer_Master'!E635</f>
        <v>Corenetworks Plc</v>
      </c>
      <c r="D635" t="str">
        <f>'Customer_Master'!G635</f>
        <v>Valid</v>
      </c>
      <c r="E635" t="str">
        <f>'Customer_Master'!I635</f>
        <v>Valid</v>
      </c>
      <c r="F635" t="str">
        <f>'Customer_Master'!X635</f>
        <v>Complete</v>
      </c>
      <c r="G635">
        <f>'Customer_Master'!Y635</f>
        <v>100</v>
      </c>
    </row>
    <row r="636" spans="1:7" x14ac:dyDescent="0.25">
      <c r="A636" s="1" t="str">
        <f>'Customer_Master'!A636</f>
        <v>CUST-02849</v>
      </c>
      <c r="B636" s="1" t="str">
        <f>'Customer_Master'!D636</f>
        <v>Chidinma Otieno</v>
      </c>
      <c r="C636" s="1" t="str">
        <f>'Customer_Master'!E636</f>
        <v>Vertexcapital</v>
      </c>
      <c r="D636" t="str">
        <f>'Customer_Master'!G636</f>
        <v>Valid</v>
      </c>
      <c r="E636" t="str">
        <f>'Customer_Master'!I636</f>
        <v>Valid</v>
      </c>
      <c r="F636" t="str">
        <f>'Customer_Master'!X636</f>
        <v>Complete</v>
      </c>
      <c r="G636">
        <f>'Customer_Master'!Y636</f>
        <v>100</v>
      </c>
    </row>
    <row r="637" spans="1:7" x14ac:dyDescent="0.25">
      <c r="A637" s="1" t="str">
        <f>'Customer_Master'!A637</f>
        <v>CUST-02127</v>
      </c>
      <c r="B637" s="1" t="str">
        <f>'Customer_Master'!D637</f>
        <v>Ryan Kelly</v>
      </c>
      <c r="C637" s="1" t="str">
        <f>'Customer_Master'!E637</f>
        <v>Paystack</v>
      </c>
      <c r="D637" t="str">
        <f>'Customer_Master'!G637</f>
        <v>Valid</v>
      </c>
      <c r="E637" t="str">
        <f>'Customer_Master'!I637</f>
        <v>Valid</v>
      </c>
      <c r="F637" t="str">
        <f>'Customer_Master'!X637</f>
        <v>Complete</v>
      </c>
      <c r="G637">
        <f>'Customer_Master'!Y637</f>
        <v>100</v>
      </c>
    </row>
    <row r="638" spans="1:7" x14ac:dyDescent="0.25">
      <c r="A638" s="1" t="str">
        <f>'Customer_Master'!A638</f>
        <v>CUST-01336</v>
      </c>
      <c r="B638" s="1" t="str">
        <f>'Customer_Master'!D638</f>
        <v>Faith Lawal</v>
      </c>
      <c r="C638" s="1" t="str">
        <f>'Customer_Master'!E638</f>
        <v>Kuda</v>
      </c>
      <c r="D638" t="str">
        <f>'Customer_Master'!G638</f>
        <v>Invalid</v>
      </c>
      <c r="E638" t="str">
        <f>'Customer_Master'!I638</f>
        <v>Valid</v>
      </c>
      <c r="F638" t="str">
        <f>'Customer_Master'!X638</f>
        <v>Complete</v>
      </c>
      <c r="G638">
        <f>'Customer_Master'!Y638</f>
        <v>70</v>
      </c>
    </row>
    <row r="639" spans="1:7" x14ac:dyDescent="0.25">
      <c r="A639" s="1" t="str">
        <f>'Customer_Master'!A639</f>
        <v>CUST-02032</v>
      </c>
      <c r="B639" s="1" t="str">
        <f>'Customer_Master'!D639</f>
        <v>Wanjiru Johnson</v>
      </c>
      <c r="C639" s="1" t="str">
        <f>'Customer_Master'!E639</f>
        <v>Stackdigital Ltd</v>
      </c>
      <c r="D639" t="str">
        <f>'Customer_Master'!G639</f>
        <v>Valid</v>
      </c>
      <c r="E639" t="str">
        <f>'Customer_Master'!I639</f>
        <v>Valid</v>
      </c>
      <c r="F639" t="str">
        <f>'Customer_Master'!X639</f>
        <v>Complete</v>
      </c>
      <c r="G639">
        <f>'Customer_Master'!Y639</f>
        <v>100</v>
      </c>
    </row>
    <row r="640" spans="1:7" x14ac:dyDescent="0.25">
      <c r="A640" s="1" t="str">
        <f>'Customer_Master'!A640</f>
        <v>CUST-04270</v>
      </c>
      <c r="B640" s="1" t="str">
        <f>'Customer_Master'!D640</f>
        <v>Dele Asante</v>
      </c>
      <c r="C640" s="1" t="str">
        <f>'Customer_Master'!E640</f>
        <v>Paystack</v>
      </c>
      <c r="D640" t="str">
        <f>'Customer_Master'!G640</f>
        <v>Valid</v>
      </c>
      <c r="E640" t="str">
        <f>'Customer_Master'!I640</f>
        <v>Valid</v>
      </c>
      <c r="F640" t="str">
        <f>'Customer_Master'!X640</f>
        <v>Complete</v>
      </c>
      <c r="G640">
        <f>'Customer_Master'!Y640</f>
        <v>100</v>
      </c>
    </row>
    <row r="641" spans="1:7" x14ac:dyDescent="0.25">
      <c r="A641" s="1" t="str">
        <f>'Customer_Master'!A641</f>
        <v>CUST-01871</v>
      </c>
      <c r="B641" s="1" t="str">
        <f>'Customer_Master'!D641</f>
        <v>Andrew Adeleke</v>
      </c>
      <c r="C641" s="1" t="str">
        <f>'Customer_Master'!E641</f>
        <v>Konga</v>
      </c>
      <c r="D641" t="str">
        <f>'Customer_Master'!G641</f>
        <v>Valid</v>
      </c>
      <c r="E641" t="str">
        <f>'Customer_Master'!I641</f>
        <v>Valid</v>
      </c>
      <c r="F641" t="str">
        <f>'Customer_Master'!X641</f>
        <v>Complete</v>
      </c>
      <c r="G641">
        <f>'Customer_Master'!Y641</f>
        <v>100</v>
      </c>
    </row>
    <row r="642" spans="1:7" x14ac:dyDescent="0.25">
      <c r="A642" s="1" t="str">
        <f>'Customer_Master'!A642</f>
        <v>CUST-04213</v>
      </c>
      <c r="B642" s="1" t="str">
        <f>'Customer_Master'!D642</f>
        <v>Simi Johnson</v>
      </c>
      <c r="C642" s="1" t="str">
        <f>'Customer_Master'!E642</f>
        <v>Paycommerce</v>
      </c>
      <c r="D642" t="str">
        <f>'Customer_Master'!G642</f>
        <v>Valid</v>
      </c>
      <c r="E642" t="str">
        <f>'Customer_Master'!I642</f>
        <v>Valid</v>
      </c>
      <c r="F642" t="str">
        <f>'Customer_Master'!X642</f>
        <v>Complete</v>
      </c>
      <c r="G642">
        <f>'Customer_Master'!Y642</f>
        <v>100</v>
      </c>
    </row>
    <row r="643" spans="1:7" x14ac:dyDescent="0.25">
      <c r="A643" s="1" t="str">
        <f>'Customer_Master'!A643</f>
        <v>CUST-02153</v>
      </c>
      <c r="B643" s="1" t="str">
        <f>'Customer_Master'!D643</f>
        <v>Wanjiru</v>
      </c>
      <c r="C643" s="1" t="str">
        <f>'Customer_Master'!E643</f>
        <v>Mtn Group</v>
      </c>
      <c r="D643" t="str">
        <f>'Customer_Master'!G643</f>
        <v>Valid</v>
      </c>
      <c r="E643" t="str">
        <f>'Customer_Master'!I643</f>
        <v>Valid</v>
      </c>
      <c r="F643" t="str">
        <f>'Customer_Master'!X643</f>
        <v>Incomplete</v>
      </c>
      <c r="G643">
        <f>'Customer_Master'!Y643</f>
        <v>60</v>
      </c>
    </row>
    <row r="644" spans="1:7" x14ac:dyDescent="0.25">
      <c r="A644" s="1" t="str">
        <f>'Customer_Master'!A644</f>
        <v>CUST-04686</v>
      </c>
      <c r="B644" s="1" t="str">
        <f>'Customer_Master'!D644</f>
        <v>Joshua Hassan</v>
      </c>
      <c r="C644" s="1" t="str">
        <f>'Customer_Master'!E644</f>
        <v>Mtn Group</v>
      </c>
      <c r="D644" t="str">
        <f>'Customer_Master'!G644</f>
        <v>Valid</v>
      </c>
      <c r="E644" t="str">
        <f>'Customer_Master'!I644</f>
        <v>Valid</v>
      </c>
      <c r="F644" t="str">
        <f>'Customer_Master'!X644</f>
        <v>Complete</v>
      </c>
      <c r="G644">
        <f>'Customer_Master'!Y644</f>
        <v>100</v>
      </c>
    </row>
    <row r="645" spans="1:7" x14ac:dyDescent="0.25">
      <c r="A645" s="1" t="str">
        <f>'Customer_Master'!A645</f>
        <v>CUST-02211</v>
      </c>
      <c r="B645" s="1" t="str">
        <f>'Customer_Master'!D645</f>
        <v>Yakubu Traore</v>
      </c>
      <c r="C645" s="1" t="str">
        <f>'Customer_Master'!E645</f>
        <v>Twiga Foods</v>
      </c>
      <c r="D645" t="str">
        <f>'Customer_Master'!G645</f>
        <v>Valid</v>
      </c>
      <c r="E645" t="str">
        <f>'Customer_Master'!I645</f>
        <v>Valid</v>
      </c>
      <c r="F645" t="str">
        <f>'Customer_Master'!X645</f>
        <v>Complete</v>
      </c>
      <c r="G645">
        <f>'Customer_Master'!Y645</f>
        <v>100</v>
      </c>
    </row>
    <row r="646" spans="1:7" x14ac:dyDescent="0.25">
      <c r="A646" s="1" t="str">
        <f>'Customer_Master'!A646</f>
        <v>CUST-01707</v>
      </c>
      <c r="B646" s="1" t="str">
        <f>'Customer_Master'!D646</f>
        <v>Kibet Taylor</v>
      </c>
      <c r="C646" s="1" t="str">
        <f>'Customer_Master'!E646</f>
        <v>Mtn Group</v>
      </c>
      <c r="D646" t="str">
        <f>'Customer_Master'!G646</f>
        <v>Valid</v>
      </c>
      <c r="E646" t="str">
        <f>'Customer_Master'!I646</f>
        <v>Valid</v>
      </c>
      <c r="F646" t="str">
        <f>'Customer_Master'!X646</f>
        <v>Complete</v>
      </c>
      <c r="G646">
        <f>'Customer_Master'!Y646</f>
        <v>100</v>
      </c>
    </row>
    <row r="647" spans="1:7" x14ac:dyDescent="0.25">
      <c r="A647" s="1" t="str">
        <f>'Customer_Master'!A647</f>
        <v>CUST-04806</v>
      </c>
      <c r="B647" s="1" t="str">
        <f>'Customer_Master'!D647</f>
        <v>Obinna Mohammed</v>
      </c>
      <c r="C647" s="1" t="str">
        <f>'Customer_Master'!E647</f>
        <v>Sparklogic Plc</v>
      </c>
      <c r="D647" t="str">
        <f>'Customer_Master'!G647</f>
        <v>Valid</v>
      </c>
      <c r="E647" t="str">
        <f>'Customer_Master'!I647</f>
        <v>Valid</v>
      </c>
      <c r="F647" t="str">
        <f>'Customer_Master'!X647</f>
        <v>Complete</v>
      </c>
      <c r="G647">
        <f>'Customer_Master'!Y647</f>
        <v>100</v>
      </c>
    </row>
    <row r="648" spans="1:7" x14ac:dyDescent="0.25">
      <c r="A648" s="1" t="str">
        <f>'Customer_Master'!A648</f>
        <v>CUST-02364</v>
      </c>
      <c r="B648" s="1" t="str">
        <f>'Customer_Master'!D648</f>
        <v>Evans</v>
      </c>
      <c r="C648" s="1" t="str">
        <f>'Customer_Master'!E648</f>
        <v>Teamapt</v>
      </c>
      <c r="D648" t="str">
        <f>'Customer_Master'!G648</f>
        <v>Valid</v>
      </c>
      <c r="E648" t="str">
        <f>'Customer_Master'!I648</f>
        <v>Valid</v>
      </c>
      <c r="F648" t="str">
        <f>'Customer_Master'!X648</f>
        <v>Incomplete</v>
      </c>
      <c r="G648">
        <f>'Customer_Master'!Y648</f>
        <v>60</v>
      </c>
    </row>
    <row r="649" spans="1:7" x14ac:dyDescent="0.25">
      <c r="A649" s="1" t="str">
        <f>'Customer_Master'!A649</f>
        <v>CUST-02524</v>
      </c>
      <c r="B649" s="1" t="str">
        <f>'Customer_Master'!D649</f>
        <v>Aisha Obi</v>
      </c>
      <c r="C649" s="1" t="str">
        <f>'Customer_Master'!E649</f>
        <v>Zenworks</v>
      </c>
      <c r="D649" t="str">
        <f>'Customer_Master'!G649</f>
        <v>Valid</v>
      </c>
      <c r="E649" t="str">
        <f>'Customer_Master'!I649</f>
        <v>Valid</v>
      </c>
      <c r="F649" t="str">
        <f>'Customer_Master'!X649</f>
        <v>Complete</v>
      </c>
      <c r="G649">
        <f>'Customer_Master'!Y649</f>
        <v>100</v>
      </c>
    </row>
    <row r="650" spans="1:7" x14ac:dyDescent="0.25">
      <c r="A650" s="1" t="str">
        <f>'Customer_Master'!A650</f>
        <v>CUST-01215</v>
      </c>
      <c r="B650" s="1" t="str">
        <f>'Customer_Master'!D650</f>
        <v>Chinwe</v>
      </c>
      <c r="C650" s="1" t="str">
        <f>'Customer_Master'!E650</f>
        <v>Pulseventures</v>
      </c>
      <c r="D650" t="str">
        <f>'Customer_Master'!G650</f>
        <v>Valid</v>
      </c>
      <c r="E650" t="str">
        <f>'Customer_Master'!I650</f>
        <v>Valid</v>
      </c>
      <c r="F650" t="str">
        <f>'Customer_Master'!X650</f>
        <v>Incomplete</v>
      </c>
      <c r="G650">
        <f>'Customer_Master'!Y650</f>
        <v>60</v>
      </c>
    </row>
    <row r="651" spans="1:7" x14ac:dyDescent="0.25">
      <c r="A651" s="1" t="str">
        <f>'Customer_Master'!A651</f>
        <v>CUST-03044</v>
      </c>
      <c r="B651" s="1" t="str">
        <f>'Customer_Master'!D651</f>
        <v>Funmi Botha</v>
      </c>
      <c r="C651" s="1" t="str">
        <f>'Customer_Master'!E651</f>
        <v>Swiftanalytics Plc</v>
      </c>
      <c r="D651" t="str">
        <f>'Customer_Master'!G651</f>
        <v>Valid</v>
      </c>
      <c r="E651" t="str">
        <f>'Customer_Master'!I651</f>
        <v>Valid</v>
      </c>
      <c r="F651" t="str">
        <f>'Customer_Master'!X651</f>
        <v>Complete</v>
      </c>
      <c r="G651">
        <f>'Customer_Master'!Y651</f>
        <v>100</v>
      </c>
    </row>
    <row r="652" spans="1:7" x14ac:dyDescent="0.25">
      <c r="A652" s="1" t="str">
        <f>'Customer_Master'!A652</f>
        <v>CUST-03921</v>
      </c>
      <c r="B652" s="1" t="str">
        <f>'Customer_Master'!D652</f>
        <v>Jessica Bello</v>
      </c>
      <c r="C652" s="1" t="str">
        <f>'Customer_Master'!E652</f>
        <v>Swiftnetworks Plc</v>
      </c>
      <c r="D652" t="str">
        <f>'Customer_Master'!G652</f>
        <v>Valid</v>
      </c>
      <c r="E652" t="str">
        <f>'Customer_Master'!I652</f>
        <v>Valid</v>
      </c>
      <c r="F652" t="str">
        <f>'Customer_Master'!X652</f>
        <v>Complete</v>
      </c>
      <c r="G652">
        <f>'Customer_Master'!Y652</f>
        <v>100</v>
      </c>
    </row>
    <row r="653" spans="1:7" x14ac:dyDescent="0.25">
      <c r="A653" s="1" t="str">
        <f>'Customer_Master'!A653</f>
        <v>CUST-01184</v>
      </c>
      <c r="B653" s="1" t="str">
        <f>'Customer_Master'!D653</f>
        <v>Kunle Patel</v>
      </c>
      <c r="C653" s="1" t="str">
        <f>'Customer_Master'!E653</f>
        <v>Heliogroup Plc</v>
      </c>
      <c r="D653" t="str">
        <f>'Customer_Master'!G653</f>
        <v>Valid</v>
      </c>
      <c r="E653" t="str">
        <f>'Customer_Master'!I653</f>
        <v>Valid</v>
      </c>
      <c r="F653" t="str">
        <f>'Customer_Master'!X653</f>
        <v>Complete</v>
      </c>
      <c r="G653">
        <f>'Customer_Master'!Y653</f>
        <v>75</v>
      </c>
    </row>
    <row r="654" spans="1:7" x14ac:dyDescent="0.25">
      <c r="A654" s="1" t="str">
        <f>'Customer_Master'!A654</f>
        <v>CUST-04692</v>
      </c>
      <c r="B654" s="1" t="str">
        <f>'Customer_Master'!D654</f>
        <v>Yetunde</v>
      </c>
      <c r="C654" s="1" t="str">
        <f>'Customer_Master'!E654</f>
        <v>Echocapital Gmbh</v>
      </c>
      <c r="D654" t="str">
        <f>'Customer_Master'!G654</f>
        <v>Valid</v>
      </c>
      <c r="E654" t="str">
        <f>'Customer_Master'!I654</f>
        <v>Valid</v>
      </c>
      <c r="F654" t="str">
        <f>'Customer_Master'!X654</f>
        <v>Incomplete</v>
      </c>
      <c r="G654">
        <f>'Customer_Master'!Y654</f>
        <v>60</v>
      </c>
    </row>
    <row r="655" spans="1:7" x14ac:dyDescent="0.25">
      <c r="A655" s="1" t="str">
        <f>'Customer_Master'!A655</f>
        <v>CUST-01617</v>
      </c>
      <c r="B655" s="1" t="str">
        <f>'Customer_Master'!D655</f>
        <v>Usman Jones</v>
      </c>
      <c r="C655" s="1" t="str">
        <f>'Customer_Master'!E655</f>
        <v>Cellulant</v>
      </c>
      <c r="D655" t="str">
        <f>'Customer_Master'!G655</f>
        <v>Valid</v>
      </c>
      <c r="E655" t="str">
        <f>'Customer_Master'!I655</f>
        <v>Valid</v>
      </c>
      <c r="F655" t="str">
        <f>'Customer_Master'!X655</f>
        <v>Complete</v>
      </c>
      <c r="G655">
        <f>'Customer_Master'!Y655</f>
        <v>100</v>
      </c>
    </row>
    <row r="656" spans="1:7" x14ac:dyDescent="0.25">
      <c r="A656" s="1" t="str">
        <f>'Customer_Master'!A656</f>
        <v>CUST-00580</v>
      </c>
      <c r="B656" s="1" t="str">
        <f>'Customer_Master'!D656</f>
        <v>Yakubu Nwachukwu</v>
      </c>
      <c r="C656" s="1" t="str">
        <f>'Customer_Master'!E656</f>
        <v>Kuda</v>
      </c>
      <c r="D656" t="str">
        <f>'Customer_Master'!G656</f>
        <v>Valid</v>
      </c>
      <c r="E656" t="str">
        <f>'Customer_Master'!I656</f>
        <v>Valid</v>
      </c>
      <c r="F656" t="str">
        <f>'Customer_Master'!X656</f>
        <v>Complete</v>
      </c>
      <c r="G656">
        <f>'Customer_Master'!Y656</f>
        <v>100</v>
      </c>
    </row>
    <row r="657" spans="1:7" x14ac:dyDescent="0.25">
      <c r="A657" s="1" t="str">
        <f>'Customer_Master'!A657</f>
        <v>CUST-02628</v>
      </c>
      <c r="B657" s="1" t="str">
        <f>'Customer_Master'!D657</f>
        <v>Nnamdi Obi</v>
      </c>
      <c r="C657" s="1" t="str">
        <f>'Customer_Master'!E657</f>
        <v>Datalogistics</v>
      </c>
      <c r="D657" t="str">
        <f>'Customer_Master'!G657</f>
        <v>Valid</v>
      </c>
      <c r="E657" t="str">
        <f>'Customer_Master'!I657</f>
        <v>Valid</v>
      </c>
      <c r="F657" t="str">
        <f>'Customer_Master'!X657</f>
        <v>Complete</v>
      </c>
      <c r="G657">
        <f>'Customer_Master'!Y657</f>
        <v>100</v>
      </c>
    </row>
    <row r="658" spans="1:7" x14ac:dyDescent="0.25">
      <c r="A658" s="1" t="str">
        <f>'Customer_Master'!A658</f>
        <v>CUST-02229</v>
      </c>
      <c r="B658" s="1" t="str">
        <f>'Customer_Master'!D658</f>
        <v>Kelechi Akinola</v>
      </c>
      <c r="C658" s="1" t="str">
        <f>'Customer_Master'!E658</f>
        <v>Primeworks Plc</v>
      </c>
      <c r="D658" t="str">
        <f>'Customer_Master'!G658</f>
        <v>Valid</v>
      </c>
      <c r="E658" t="str">
        <f>'Customer_Master'!I658</f>
        <v>Valid</v>
      </c>
      <c r="F658" t="str">
        <f>'Customer_Master'!X658</f>
        <v>Complete</v>
      </c>
      <c r="G658">
        <f>'Customer_Master'!Y658</f>
        <v>100</v>
      </c>
    </row>
    <row r="659" spans="1:7" x14ac:dyDescent="0.25">
      <c r="A659" s="1" t="str">
        <f>'Customer_Master'!A659</f>
        <v>CUST-02808</v>
      </c>
      <c r="B659" s="1" t="str">
        <f>'Customer_Master'!D659</f>
        <v>Kayode Dlamini</v>
      </c>
      <c r="C659" s="1" t="str">
        <f>'Customer_Master'!E659</f>
        <v>Sparkpay Llc</v>
      </c>
      <c r="D659" t="str">
        <f>'Customer_Master'!G659</f>
        <v>Valid</v>
      </c>
      <c r="E659" t="str">
        <f>'Customer_Master'!I659</f>
        <v>Valid</v>
      </c>
      <c r="F659" t="str">
        <f>'Customer_Master'!X659</f>
        <v>Complete</v>
      </c>
      <c r="G659">
        <f>'Customer_Master'!Y659</f>
        <v>100</v>
      </c>
    </row>
    <row r="660" spans="1:7" x14ac:dyDescent="0.25">
      <c r="A660" s="1" t="str">
        <f>'Customer_Master'!A660</f>
        <v>CUST-00712</v>
      </c>
      <c r="B660" s="1" t="str">
        <f>'Customer_Master'!D660</f>
        <v>Amina Balogun</v>
      </c>
      <c r="C660" s="1" t="str">
        <f>'Customer_Master'!E660</f>
        <v>Carbon</v>
      </c>
      <c r="D660" t="str">
        <f>'Customer_Master'!G660</f>
        <v>Valid</v>
      </c>
      <c r="E660" t="str">
        <f>'Customer_Master'!I660</f>
        <v>Valid</v>
      </c>
      <c r="F660" t="str">
        <f>'Customer_Master'!X660</f>
        <v>Complete</v>
      </c>
      <c r="G660">
        <f>'Customer_Master'!Y660</f>
        <v>100</v>
      </c>
    </row>
    <row r="661" spans="1:7" x14ac:dyDescent="0.25">
      <c r="A661" s="1" t="str">
        <f>'Customer_Master'!A661</f>
        <v>CUST-05085</v>
      </c>
      <c r="B661" s="1" t="str">
        <f>'Customer_Master'!D661</f>
        <v>Mwangi Wilson</v>
      </c>
      <c r="C661" s="1" t="str">
        <f>'Customer_Master'!E661</f>
        <v>Primecapital Llc</v>
      </c>
      <c r="D661" t="str">
        <f>'Customer_Master'!G661</f>
        <v>Valid</v>
      </c>
      <c r="E661" t="str">
        <f>'Customer_Master'!I661</f>
        <v>Valid</v>
      </c>
      <c r="F661" t="str">
        <f>'Customer_Master'!X661</f>
        <v>Complete</v>
      </c>
      <c r="G661">
        <f>'Customer_Master'!Y661</f>
        <v>75</v>
      </c>
    </row>
    <row r="662" spans="1:7" x14ac:dyDescent="0.25">
      <c r="A662" s="1" t="str">
        <f>'Customer_Master'!A662</f>
        <v>CUST-03225</v>
      </c>
      <c r="B662" s="1" t="str">
        <f>'Customer_Master'!D662</f>
        <v>Dele Okorie</v>
      </c>
      <c r="C662" s="1" t="str">
        <f>'Customer_Master'!E662</f>
        <v>Pulsepay</v>
      </c>
      <c r="D662" t="str">
        <f>'Customer_Master'!G662</f>
        <v>Invalid</v>
      </c>
      <c r="E662" t="str">
        <f>'Customer_Master'!I662</f>
        <v>Valid</v>
      </c>
      <c r="F662" t="str">
        <f>'Customer_Master'!X662</f>
        <v>Complete</v>
      </c>
      <c r="G662">
        <f>'Customer_Master'!Y662</f>
        <v>70</v>
      </c>
    </row>
    <row r="663" spans="1:7" x14ac:dyDescent="0.25">
      <c r="A663" s="1" t="str">
        <f>'Customer_Master'!A663</f>
        <v>CUST-00680</v>
      </c>
      <c r="B663" s="1" t="str">
        <f>'Customer_Master'!D663</f>
        <v>Tosin Brown</v>
      </c>
      <c r="C663" s="1" t="str">
        <f>'Customer_Master'!E663</f>
        <v>Coresolutions Plc</v>
      </c>
      <c r="D663" t="str">
        <f>'Customer_Master'!G663</f>
        <v>Valid</v>
      </c>
      <c r="E663" t="str">
        <f>'Customer_Master'!I663</f>
        <v>Valid</v>
      </c>
      <c r="F663" t="str">
        <f>'Customer_Master'!X663</f>
        <v>Complete</v>
      </c>
      <c r="G663">
        <f>'Customer_Master'!Y663</f>
        <v>75</v>
      </c>
    </row>
    <row r="664" spans="1:7" x14ac:dyDescent="0.25">
      <c r="A664" s="1" t="str">
        <f>'Customer_Master'!A664</f>
        <v>CUST-00661</v>
      </c>
      <c r="B664" s="1" t="str">
        <f>'Customer_Master'!D664</f>
        <v>Amaka Hassan</v>
      </c>
      <c r="C664" s="1" t="str">
        <f>'Customer_Master'!E664</f>
        <v>Teamapt</v>
      </c>
      <c r="D664" t="str">
        <f>'Customer_Master'!G664</f>
        <v>Valid</v>
      </c>
      <c r="E664" t="str">
        <f>'Customer_Master'!I664</f>
        <v>Valid</v>
      </c>
      <c r="F664" t="str">
        <f>'Customer_Master'!X664</f>
        <v>Complete</v>
      </c>
      <c r="G664">
        <f>'Customer_Master'!Y664</f>
        <v>100</v>
      </c>
    </row>
    <row r="665" spans="1:7" x14ac:dyDescent="0.25">
      <c r="A665" s="1" t="str">
        <f>'Customer_Master'!A665</f>
        <v>CUST-04967</v>
      </c>
      <c r="B665" s="1" t="str">
        <f>'Customer_Master'!D665</f>
        <v>Sola Lawal</v>
      </c>
      <c r="C665" s="1" t="str">
        <f>'Customer_Master'!E665</f>
        <v>Heliosoft Inc</v>
      </c>
      <c r="D665" t="str">
        <f>'Customer_Master'!G665</f>
        <v>Valid</v>
      </c>
      <c r="E665" t="str">
        <f>'Customer_Master'!I665</f>
        <v>Valid</v>
      </c>
      <c r="F665" t="str">
        <f>'Customer_Master'!X665</f>
        <v>Complete</v>
      </c>
      <c r="G665">
        <f>'Customer_Master'!Y665</f>
        <v>100</v>
      </c>
    </row>
    <row r="666" spans="1:7" x14ac:dyDescent="0.25">
      <c r="A666" s="1" t="str">
        <f>'Customer_Master'!A666</f>
        <v>CUST-00929</v>
      </c>
      <c r="B666" s="1" t="str">
        <f>'Customer_Master'!D666</f>
        <v>Lola Orji</v>
      </c>
      <c r="C666" s="1" t="str">
        <f>'Customer_Master'!E666</f>
        <v>Pulsesoft Ltd</v>
      </c>
      <c r="D666" t="str">
        <f>'Customer_Master'!G666</f>
        <v>Valid</v>
      </c>
      <c r="E666" t="str">
        <f>'Customer_Master'!I666</f>
        <v>Valid</v>
      </c>
      <c r="F666" t="str">
        <f>'Customer_Master'!X666</f>
        <v>Complete</v>
      </c>
      <c r="G666">
        <f>'Customer_Master'!Y666</f>
        <v>100</v>
      </c>
    </row>
    <row r="667" spans="1:7" x14ac:dyDescent="0.25">
      <c r="A667" s="1" t="str">
        <f>'Customer_Master'!A667</f>
        <v>CUST-02263</v>
      </c>
      <c r="B667" s="1" t="str">
        <f>'Customer_Master'!D667</f>
        <v>Yusuf Nwosu</v>
      </c>
      <c r="C667" s="1" t="str">
        <f>'Customer_Master'!E667</f>
        <v>Gridanalytics Inc</v>
      </c>
      <c r="D667" t="str">
        <f>'Customer_Master'!G667</f>
        <v>Valid</v>
      </c>
      <c r="E667" t="str">
        <f>'Customer_Master'!I667</f>
        <v>Valid</v>
      </c>
      <c r="F667" t="str">
        <f>'Customer_Master'!X667</f>
        <v>Complete</v>
      </c>
      <c r="G667">
        <f>'Customer_Master'!Y667</f>
        <v>100</v>
      </c>
    </row>
    <row r="668" spans="1:7" x14ac:dyDescent="0.25">
      <c r="A668" s="1" t="str">
        <f>'Customer_Master'!A668</f>
        <v>CUST-02962</v>
      </c>
      <c r="B668" s="1" t="str">
        <f>'Customer_Master'!D668</f>
        <v>Niyi Kamau</v>
      </c>
      <c r="C668" s="1" t="str">
        <f>'Customer_Master'!E668</f>
        <v>Zenlogic Gmbh</v>
      </c>
      <c r="D668" t="str">
        <f>'Customer_Master'!G668</f>
        <v>Valid</v>
      </c>
      <c r="E668" t="str">
        <f>'Customer_Master'!I668</f>
        <v>Valid</v>
      </c>
      <c r="F668" t="str">
        <f>'Customer_Master'!X668</f>
        <v>Complete</v>
      </c>
      <c r="G668">
        <f>'Customer_Master'!Y668</f>
        <v>100</v>
      </c>
    </row>
    <row r="669" spans="1:7" x14ac:dyDescent="0.25">
      <c r="A669" s="1" t="str">
        <f>'Customer_Master'!A669</f>
        <v>CUST-02309</v>
      </c>
      <c r="B669" s="1" t="str">
        <f>'Customer_Master'!D669</f>
        <v>Layla Aliyu</v>
      </c>
      <c r="C669" s="1" t="str">
        <f>'Customer_Master'!E669</f>
        <v>Cloudpay Plc</v>
      </c>
      <c r="D669" t="str">
        <f>'Customer_Master'!G669</f>
        <v>Valid</v>
      </c>
      <c r="E669" t="str">
        <f>'Customer_Master'!I669</f>
        <v>Valid</v>
      </c>
      <c r="F669" t="str">
        <f>'Customer_Master'!X669</f>
        <v>Complete</v>
      </c>
      <c r="G669">
        <f>'Customer_Master'!Y669</f>
        <v>100</v>
      </c>
    </row>
    <row r="670" spans="1:7" x14ac:dyDescent="0.25">
      <c r="A670" s="1" t="str">
        <f>'Customer_Master'!A670</f>
        <v>CUST-03763</v>
      </c>
      <c r="B670" s="1" t="str">
        <f>'Customer_Master'!D670</f>
        <v>Segun</v>
      </c>
      <c r="C670" s="1" t="str">
        <f>'Customer_Master'!E670</f>
        <v>Flour Mills Of Nigeria</v>
      </c>
      <c r="D670" t="str">
        <f>'Customer_Master'!G670</f>
        <v>Valid</v>
      </c>
      <c r="E670" t="str">
        <f>'Customer_Master'!I670</f>
        <v>Valid</v>
      </c>
      <c r="F670" t="str">
        <f>'Customer_Master'!X670</f>
        <v>Incomplete</v>
      </c>
      <c r="G670">
        <f>'Customer_Master'!Y670</f>
        <v>60</v>
      </c>
    </row>
    <row r="671" spans="1:7" x14ac:dyDescent="0.25">
      <c r="A671" s="1" t="str">
        <f>'Customer_Master'!A671</f>
        <v>CUST-02194</v>
      </c>
      <c r="B671" s="1" t="str">
        <f>'Customer_Master'!D671</f>
        <v>Funmi Adebayo</v>
      </c>
      <c r="C671" s="1" t="str">
        <f>'Customer_Master'!E671</f>
        <v>Interswitch</v>
      </c>
      <c r="D671" t="str">
        <f>'Customer_Master'!G671</f>
        <v>Valid</v>
      </c>
      <c r="E671" t="str">
        <f>'Customer_Master'!I671</f>
        <v>Valid</v>
      </c>
      <c r="F671" t="str">
        <f>'Customer_Master'!X671</f>
        <v>Complete</v>
      </c>
      <c r="G671">
        <f>'Customer_Master'!Y671</f>
        <v>100</v>
      </c>
    </row>
    <row r="672" spans="1:7" x14ac:dyDescent="0.25">
      <c r="A672" s="1" t="str">
        <f>'Customer_Master'!A672</f>
        <v>CUST-02406</v>
      </c>
      <c r="B672" s="1" t="str">
        <f>'Customer_Master'!D672</f>
        <v>Gbenga Adewale</v>
      </c>
      <c r="C672" s="1" t="str">
        <f>'Customer_Master'!E672</f>
        <v>Orbitgroup Plc</v>
      </c>
      <c r="D672" t="str">
        <f>'Customer_Master'!G672</f>
        <v>Valid</v>
      </c>
      <c r="E672" t="str">
        <f>'Customer_Master'!I672</f>
        <v>Valid</v>
      </c>
      <c r="F672" t="str">
        <f>'Customer_Master'!X672</f>
        <v>Complete</v>
      </c>
      <c r="G672">
        <f>'Customer_Master'!Y672</f>
        <v>100</v>
      </c>
    </row>
    <row r="673" spans="1:7" x14ac:dyDescent="0.25">
      <c r="A673" s="1" t="str">
        <f>'Customer_Master'!A673</f>
        <v>CUST-04369</v>
      </c>
      <c r="B673" s="1" t="str">
        <f>'Customer_Master'!D673</f>
        <v>Amaka Johnson</v>
      </c>
      <c r="C673" s="1" t="str">
        <f>'Customer_Master'!E673</f>
        <v>Twiga Foods</v>
      </c>
      <c r="D673" t="str">
        <f>'Customer_Master'!G673</f>
        <v>Valid</v>
      </c>
      <c r="E673" t="str">
        <f>'Customer_Master'!I673</f>
        <v>Valid</v>
      </c>
      <c r="F673" t="str">
        <f>'Customer_Master'!X673</f>
        <v>Complete</v>
      </c>
      <c r="G673">
        <f>'Customer_Master'!Y673</f>
        <v>100</v>
      </c>
    </row>
    <row r="674" spans="1:7" x14ac:dyDescent="0.25">
      <c r="A674" s="1" t="str">
        <f>'Customer_Master'!A674</f>
        <v>CUST-02007</v>
      </c>
      <c r="B674" s="1" t="str">
        <f>'Customer_Master'!D674</f>
        <v>Babatunde Johnson</v>
      </c>
      <c r="C674" s="1" t="str">
        <f>'Customer_Master'!E674</f>
        <v>Sparksoft Gmbh</v>
      </c>
      <c r="D674" t="str">
        <f>'Customer_Master'!G674</f>
        <v>Valid</v>
      </c>
      <c r="E674" t="str">
        <f>'Customer_Master'!I674</f>
        <v>Valid</v>
      </c>
      <c r="F674" t="str">
        <f>'Customer_Master'!X674</f>
        <v>Complete</v>
      </c>
      <c r="G674">
        <f>'Customer_Master'!Y674</f>
        <v>100</v>
      </c>
    </row>
    <row r="675" spans="1:7" x14ac:dyDescent="0.25">
      <c r="A675" s="1" t="str">
        <f>'Customer_Master'!A675</f>
        <v>CUST-03714</v>
      </c>
      <c r="B675" s="1" t="str">
        <f>'Customer_Master'!D675</f>
        <v>Blessing Asante</v>
      </c>
      <c r="C675" s="1" t="str">
        <f>'Customer_Master'!E675</f>
        <v>Brightlabs Llc</v>
      </c>
      <c r="D675" t="str">
        <f>'Customer_Master'!G675</f>
        <v>Valid</v>
      </c>
      <c r="E675" t="str">
        <f>'Customer_Master'!I675</f>
        <v>Valid</v>
      </c>
      <c r="F675" t="str">
        <f>'Customer_Master'!X675</f>
        <v>Complete</v>
      </c>
      <c r="G675">
        <f>'Customer_Master'!Y675</f>
        <v>100</v>
      </c>
    </row>
    <row r="676" spans="1:7" x14ac:dyDescent="0.25">
      <c r="A676" s="1" t="str">
        <f>'Customer_Master'!A676</f>
        <v>CUST-01219</v>
      </c>
      <c r="B676" s="1" t="str">
        <f>'Customer_Master'!D676</f>
        <v>Usman Brown</v>
      </c>
      <c r="C676" s="1" t="str">
        <f>'Customer_Master'!E676</f>
        <v>Lumensystems</v>
      </c>
      <c r="D676" t="str">
        <f>'Customer_Master'!G676</f>
        <v>Valid</v>
      </c>
      <c r="E676" t="str">
        <f>'Customer_Master'!I676</f>
        <v>Valid</v>
      </c>
      <c r="F676" t="str">
        <f>'Customer_Master'!X676</f>
        <v>Complete</v>
      </c>
      <c r="G676">
        <f>'Customer_Master'!Y676</f>
        <v>100</v>
      </c>
    </row>
    <row r="677" spans="1:7" x14ac:dyDescent="0.25">
      <c r="A677" s="1" t="str">
        <f>'Customer_Master'!A677</f>
        <v>CUST-02156</v>
      </c>
      <c r="B677" s="1" t="str">
        <f>'Customer_Master'!D677</f>
        <v>Uche Davies</v>
      </c>
      <c r="C677" s="1" t="str">
        <f>'Customer_Master'!E677</f>
        <v>Pulsepay</v>
      </c>
      <c r="D677" t="str">
        <f>'Customer_Master'!G677</f>
        <v>Valid</v>
      </c>
      <c r="E677" t="str">
        <f>'Customer_Master'!I677</f>
        <v>Valid</v>
      </c>
      <c r="F677" t="str">
        <f>'Customer_Master'!X677</f>
        <v>Complete</v>
      </c>
      <c r="G677">
        <f>'Customer_Master'!Y677</f>
        <v>100</v>
      </c>
    </row>
    <row r="678" spans="1:7" x14ac:dyDescent="0.25">
      <c r="A678" s="1" t="str">
        <f>'Customer_Master'!A678</f>
        <v>CUST-01965</v>
      </c>
      <c r="B678" s="1" t="str">
        <f>'Customer_Master'!D678</f>
        <v>Layla Mohammed</v>
      </c>
      <c r="C678" s="1" t="str">
        <f>'Customer_Master'!E678</f>
        <v>Cellulant</v>
      </c>
      <c r="D678" t="str">
        <f>'Customer_Master'!G678</f>
        <v>Valid</v>
      </c>
      <c r="E678" t="str">
        <f>'Customer_Master'!I678</f>
        <v>Valid</v>
      </c>
      <c r="F678" t="str">
        <f>'Customer_Master'!X678</f>
        <v>Complete</v>
      </c>
      <c r="G678">
        <f>'Customer_Master'!Y678</f>
        <v>100</v>
      </c>
    </row>
    <row r="679" spans="1:7" x14ac:dyDescent="0.25">
      <c r="A679" s="1" t="str">
        <f>'Customer_Master'!A679</f>
        <v>CUST-03637</v>
      </c>
      <c r="B679" s="1" t="str">
        <f>'Customer_Master'!D679</f>
        <v>James Okorie</v>
      </c>
      <c r="C679" s="1" t="str">
        <f>'Customer_Master'!E679</f>
        <v>Apexcommerce</v>
      </c>
      <c r="D679" t="str">
        <f>'Customer_Master'!G679</f>
        <v>Valid</v>
      </c>
      <c r="E679" t="str">
        <f>'Customer_Master'!I679</f>
        <v>Valid</v>
      </c>
      <c r="F679" t="str">
        <f>'Customer_Master'!X679</f>
        <v>Complete</v>
      </c>
      <c r="G679">
        <f>'Customer_Master'!Y679</f>
        <v>100</v>
      </c>
    </row>
    <row r="680" spans="1:7" x14ac:dyDescent="0.25">
      <c r="A680" s="1" t="str">
        <f>'Customer_Master'!A680</f>
        <v>CUST-04804</v>
      </c>
      <c r="B680" s="1" t="str">
        <f>'Customer_Master'!D680</f>
        <v>Tobi Wilson</v>
      </c>
      <c r="C680" s="1" t="str">
        <f>'Customer_Master'!E680</f>
        <v>Fluxlogistics</v>
      </c>
      <c r="D680" t="str">
        <f>'Customer_Master'!G680</f>
        <v>Valid</v>
      </c>
      <c r="E680" t="str">
        <f>'Customer_Master'!I680</f>
        <v>Valid</v>
      </c>
      <c r="F680" t="str">
        <f>'Customer_Master'!X680</f>
        <v>Complete</v>
      </c>
      <c r="G680">
        <f>'Customer_Master'!Y680</f>
        <v>100</v>
      </c>
    </row>
    <row r="681" spans="1:7" x14ac:dyDescent="0.25">
      <c r="A681" s="1" t="str">
        <f>'Customer_Master'!A681</f>
        <v>CUST-01019</v>
      </c>
      <c r="B681" s="1" t="str">
        <f>'Customer_Master'!D681</f>
        <v>Layla Mohammed</v>
      </c>
      <c r="C681" s="1" t="str">
        <f>'Customer_Master'!E681</f>
        <v>Zenai Inc</v>
      </c>
      <c r="D681" t="str">
        <f>'Customer_Master'!G681</f>
        <v>Valid</v>
      </c>
      <c r="E681" t="str">
        <f>'Customer_Master'!I681</f>
        <v>Valid</v>
      </c>
      <c r="F681" t="str">
        <f>'Customer_Master'!X681</f>
        <v>Complete</v>
      </c>
      <c r="G681">
        <f>'Customer_Master'!Y681</f>
        <v>100</v>
      </c>
    </row>
    <row r="682" spans="1:7" x14ac:dyDescent="0.25">
      <c r="A682" s="1" t="str">
        <f>'Customer_Master'!A682</f>
        <v>CUST-00062</v>
      </c>
      <c r="B682" s="1" t="str">
        <f>'Customer_Master'!D682</f>
        <v>Damilola Idris</v>
      </c>
      <c r="C682" s="1" t="str">
        <f>'Customer_Master'!E682</f>
        <v>Pulsecapital Llc</v>
      </c>
      <c r="D682" t="str">
        <f>'Customer_Master'!G682</f>
        <v>Invalid</v>
      </c>
      <c r="E682" t="str">
        <f>'Customer_Master'!I682</f>
        <v>Valid</v>
      </c>
      <c r="F682" t="str">
        <f>'Customer_Master'!X682</f>
        <v>Complete</v>
      </c>
      <c r="G682">
        <f>'Customer_Master'!Y682</f>
        <v>70</v>
      </c>
    </row>
    <row r="683" spans="1:7" x14ac:dyDescent="0.25">
      <c r="A683" s="1" t="str">
        <f>'Customer_Master'!A683</f>
        <v>CUST-03321</v>
      </c>
      <c r="B683" s="1" t="str">
        <f>'Customer_Master'!D683</f>
        <v>Thandiwe Williams</v>
      </c>
      <c r="C683" s="1" t="str">
        <f>'Customer_Master'!E683</f>
        <v>Mtn Group</v>
      </c>
      <c r="D683" t="str">
        <f>'Customer_Master'!G683</f>
        <v>Valid</v>
      </c>
      <c r="E683" t="str">
        <f>'Customer_Master'!I683</f>
        <v>Valid</v>
      </c>
      <c r="F683" t="str">
        <f>'Customer_Master'!X683</f>
        <v>Complete</v>
      </c>
      <c r="G683">
        <f>'Customer_Master'!Y683</f>
        <v>100</v>
      </c>
    </row>
    <row r="684" spans="1:7" x14ac:dyDescent="0.25">
      <c r="A684" s="1" t="str">
        <f>'Customer_Master'!A684</f>
        <v>CUST-00716</v>
      </c>
      <c r="B684" s="1" t="str">
        <f>'Customer_Master'!D684</f>
        <v>Chioma Kamau</v>
      </c>
      <c r="C684" s="1" t="str">
        <f>'Customer_Master'!E684</f>
        <v>Cellulant</v>
      </c>
      <c r="D684" t="str">
        <f>'Customer_Master'!G684</f>
        <v>Valid</v>
      </c>
      <c r="E684" t="str">
        <f>'Customer_Master'!I684</f>
        <v>Valid</v>
      </c>
      <c r="F684" t="str">
        <f>'Customer_Master'!X684</f>
        <v>Complete</v>
      </c>
      <c r="G684">
        <f>'Customer_Master'!Y684</f>
        <v>100</v>
      </c>
    </row>
    <row r="685" spans="1:7" x14ac:dyDescent="0.25">
      <c r="A685" s="1" t="str">
        <f>'Customer_Master'!A685</f>
        <v>CUST-02542</v>
      </c>
      <c r="B685" s="1" t="str">
        <f>'Customer_Master'!D685</f>
        <v>Adaeze Wilson</v>
      </c>
      <c r="C685" s="1" t="str">
        <f>'Customer_Master'!E685</f>
        <v>Dangote Industries</v>
      </c>
      <c r="D685" t="str">
        <f>'Customer_Master'!G685</f>
        <v>Valid</v>
      </c>
      <c r="E685" t="str">
        <f>'Customer_Master'!I685</f>
        <v>Valid</v>
      </c>
      <c r="F685" t="str">
        <f>'Customer_Master'!X685</f>
        <v>Complete</v>
      </c>
      <c r="G685">
        <f>'Customer_Master'!Y685</f>
        <v>100</v>
      </c>
    </row>
    <row r="686" spans="1:7" x14ac:dyDescent="0.25">
      <c r="A686" s="1" t="str">
        <f>'Customer_Master'!A686</f>
        <v>CUST-04629</v>
      </c>
      <c r="B686" s="1" t="str">
        <f>'Customer_Master'!D686</f>
        <v>Ahmed Makinde</v>
      </c>
      <c r="C686" s="1" t="str">
        <f>'Customer_Master'!E686</f>
        <v>Corelogistics Llc</v>
      </c>
      <c r="D686" t="str">
        <f>'Customer_Master'!G686</f>
        <v>Valid</v>
      </c>
      <c r="E686" t="str">
        <f>'Customer_Master'!I686</f>
        <v>Valid</v>
      </c>
      <c r="F686" t="str">
        <f>'Customer_Master'!X686</f>
        <v>Complete</v>
      </c>
      <c r="G686">
        <f>'Customer_Master'!Y686</f>
        <v>100</v>
      </c>
    </row>
    <row r="687" spans="1:7" x14ac:dyDescent="0.25">
      <c r="A687" s="1" t="str">
        <f>'Customer_Master'!A687</f>
        <v>CUST-04375</v>
      </c>
      <c r="B687" s="1" t="str">
        <f>'Customer_Master'!D687</f>
        <v>Dele Evans</v>
      </c>
      <c r="C687" s="1" t="str">
        <f>'Customer_Master'!E687</f>
        <v>Brightworks Ltd</v>
      </c>
      <c r="D687" t="str">
        <f>'Customer_Master'!G687</f>
        <v>Valid</v>
      </c>
      <c r="E687" t="str">
        <f>'Customer_Master'!I687</f>
        <v>Valid</v>
      </c>
      <c r="F687" t="str">
        <f>'Customer_Master'!X687</f>
        <v>Complete</v>
      </c>
      <c r="G687">
        <f>'Customer_Master'!Y687</f>
        <v>100</v>
      </c>
    </row>
    <row r="688" spans="1:7" x14ac:dyDescent="0.25">
      <c r="A688" s="1" t="str">
        <f>'Customer_Master'!A688</f>
        <v>CUST-01853</v>
      </c>
      <c r="B688" s="1" t="str">
        <f>'Customer_Master'!D688</f>
        <v>Anke Makinde</v>
      </c>
      <c r="C688" s="1" t="str">
        <f>'Customer_Master'!E688</f>
        <v>Andela</v>
      </c>
      <c r="D688" t="str">
        <f>'Customer_Master'!G688</f>
        <v>Valid</v>
      </c>
      <c r="E688" t="str">
        <f>'Customer_Master'!I688</f>
        <v>Valid</v>
      </c>
      <c r="F688" t="str">
        <f>'Customer_Master'!X688</f>
        <v>Complete</v>
      </c>
      <c r="G688">
        <f>'Customer_Master'!Y688</f>
        <v>100</v>
      </c>
    </row>
    <row r="689" spans="1:7" x14ac:dyDescent="0.25">
      <c r="A689" s="1" t="str">
        <f>'Customer_Master'!A689</f>
        <v>CUST-01053</v>
      </c>
      <c r="B689" s="1" t="str">
        <f>'Customer_Master'!D689</f>
        <v>Kelechi Mohammed</v>
      </c>
      <c r="C689" s="1" t="str">
        <f>'Customer_Master'!E689</f>
        <v>Datalogic Gmbh</v>
      </c>
      <c r="D689" t="str">
        <f>'Customer_Master'!G689</f>
        <v>Valid</v>
      </c>
      <c r="E689" t="str">
        <f>'Customer_Master'!I689</f>
        <v>Valid</v>
      </c>
      <c r="F689" t="str">
        <f>'Customer_Master'!X689</f>
        <v>Complete</v>
      </c>
      <c r="G689">
        <f>'Customer_Master'!Y689</f>
        <v>100</v>
      </c>
    </row>
    <row r="690" spans="1:7" x14ac:dyDescent="0.25">
      <c r="A690" s="1" t="str">
        <f>'Customer_Master'!A690</f>
        <v>CUST-03841</v>
      </c>
      <c r="B690" s="1" t="str">
        <f>'Customer_Master'!D690</f>
        <v>Wanjala Bello</v>
      </c>
      <c r="C690" s="1" t="str">
        <f>'Customer_Master'!E690</f>
        <v>Orbitfinance</v>
      </c>
      <c r="D690" t="str">
        <f>'Customer_Master'!G690</f>
        <v>Valid</v>
      </c>
      <c r="E690" t="str">
        <f>'Customer_Master'!I690</f>
        <v>Valid</v>
      </c>
      <c r="F690" t="str">
        <f>'Customer_Master'!X690</f>
        <v>Complete</v>
      </c>
      <c r="G690">
        <f>'Customer_Master'!Y690</f>
        <v>100</v>
      </c>
    </row>
    <row r="691" spans="1:7" x14ac:dyDescent="0.25">
      <c r="A691" s="1" t="str">
        <f>'Customer_Master'!A691</f>
        <v>CUST-03912</v>
      </c>
      <c r="B691" s="1" t="str">
        <f>'Customer_Master'!D691</f>
        <v>Favour Eze</v>
      </c>
      <c r="C691" s="1" t="str">
        <f>'Customer_Master'!E691</f>
        <v>Leaddigital</v>
      </c>
      <c r="D691" t="str">
        <f>'Customer_Master'!G691</f>
        <v>Valid</v>
      </c>
      <c r="E691" t="str">
        <f>'Customer_Master'!I691</f>
        <v>Valid</v>
      </c>
      <c r="F691" t="str">
        <f>'Customer_Master'!X691</f>
        <v>Complete</v>
      </c>
      <c r="G691">
        <f>'Customer_Master'!Y691</f>
        <v>100</v>
      </c>
    </row>
    <row r="692" spans="1:7" x14ac:dyDescent="0.25">
      <c r="A692" s="1" t="str">
        <f>'Customer_Master'!A692</f>
        <v>CUST-01216</v>
      </c>
      <c r="B692" s="1" t="str">
        <f>'Customer_Master'!D692</f>
        <v>Sophie Evans</v>
      </c>
      <c r="C692" s="1" t="str">
        <f>'Customer_Master'!E692</f>
        <v>Paystack</v>
      </c>
      <c r="D692" t="str">
        <f>'Customer_Master'!G692</f>
        <v>Valid</v>
      </c>
      <c r="E692" t="str">
        <f>'Customer_Master'!I692</f>
        <v>Valid</v>
      </c>
      <c r="F692" t="str">
        <f>'Customer_Master'!X692</f>
        <v>Complete</v>
      </c>
      <c r="G692">
        <f>'Customer_Master'!Y692</f>
        <v>100</v>
      </c>
    </row>
    <row r="693" spans="1:7" x14ac:dyDescent="0.25">
      <c r="A693" s="1" t="str">
        <f>'Customer_Master'!A693</f>
        <v>CUST-04232</v>
      </c>
      <c r="B693" s="1" t="str">
        <f>'Customer_Master'!D693</f>
        <v>Chidi Smith</v>
      </c>
      <c r="C693" s="1" t="str">
        <f>'Customer_Master'!E693</f>
        <v>Quantaai Ltd</v>
      </c>
      <c r="D693" t="str">
        <f>'Customer_Master'!G693</f>
        <v>Invalid</v>
      </c>
      <c r="E693" t="str">
        <f>'Customer_Master'!I693</f>
        <v>Valid</v>
      </c>
      <c r="F693" t="str">
        <f>'Customer_Master'!X693</f>
        <v>Complete</v>
      </c>
      <c r="G693">
        <f>'Customer_Master'!Y693</f>
        <v>70</v>
      </c>
    </row>
    <row r="694" spans="1:7" x14ac:dyDescent="0.25">
      <c r="A694" s="1" t="str">
        <f>'Customer_Master'!A694</f>
        <v>CUST-00708</v>
      </c>
      <c r="B694" s="1" t="str">
        <f>'Customer_Master'!D694</f>
        <v>Blessing Nwachukwu</v>
      </c>
      <c r="C694" s="1" t="str">
        <f>'Customer_Master'!E694</f>
        <v>Vertexdigital Llc</v>
      </c>
      <c r="D694" t="str">
        <f>'Customer_Master'!G694</f>
        <v>Valid</v>
      </c>
      <c r="E694" t="str">
        <f>'Customer_Master'!I694</f>
        <v>Valid</v>
      </c>
      <c r="F694" t="str">
        <f>'Customer_Master'!X694</f>
        <v>Complete</v>
      </c>
      <c r="G694">
        <f>'Customer_Master'!Y694</f>
        <v>100</v>
      </c>
    </row>
    <row r="695" spans="1:7" x14ac:dyDescent="0.25">
      <c r="A695" s="1" t="str">
        <f>'Customer_Master'!A695</f>
        <v>CUST-02733</v>
      </c>
      <c r="B695" s="1" t="str">
        <f>'Customer_Master'!D695</f>
        <v>Ryan Taylor</v>
      </c>
      <c r="C695" s="1" t="str">
        <f>'Customer_Master'!E695</f>
        <v>Orbithealth Llc</v>
      </c>
      <c r="D695" t="str">
        <f>'Customer_Master'!G695</f>
        <v>Valid</v>
      </c>
      <c r="E695" t="str">
        <f>'Customer_Master'!I695</f>
        <v>Valid</v>
      </c>
      <c r="F695" t="str">
        <f>'Customer_Master'!X695</f>
        <v>Complete</v>
      </c>
      <c r="G695">
        <f>'Customer_Master'!Y695</f>
        <v>100</v>
      </c>
    </row>
    <row r="696" spans="1:7" x14ac:dyDescent="0.25">
      <c r="A696" s="1" t="str">
        <f>'Customer_Master'!A696</f>
        <v>CUST-01120</v>
      </c>
      <c r="B696" s="1" t="str">
        <f>'Customer_Master'!D696</f>
        <v>Kemi Lawal</v>
      </c>
      <c r="C696" s="1" t="str">
        <f>'Customer_Master'!E696</f>
        <v>Andela</v>
      </c>
      <c r="D696" t="str">
        <f>'Customer_Master'!G696</f>
        <v>Valid</v>
      </c>
      <c r="E696" t="str">
        <f>'Customer_Master'!I696</f>
        <v>Valid</v>
      </c>
      <c r="F696" t="str">
        <f>'Customer_Master'!X696</f>
        <v>Complete</v>
      </c>
      <c r="G696">
        <f>'Customer_Master'!Y696</f>
        <v>100</v>
      </c>
    </row>
    <row r="697" spans="1:7" x14ac:dyDescent="0.25">
      <c r="A697" s="1" t="str">
        <f>'Customer_Master'!A697</f>
        <v>CUST-04093</v>
      </c>
      <c r="B697" s="1" t="str">
        <f>'Customer_Master'!D697</f>
        <v>Femke Nwachukwu</v>
      </c>
      <c r="C697" s="1" t="str">
        <f>'Customer_Master'!E697</f>
        <v>Kuda</v>
      </c>
      <c r="D697" t="str">
        <f>'Customer_Master'!G697</f>
        <v>Valid</v>
      </c>
      <c r="E697" t="str">
        <f>'Customer_Master'!I697</f>
        <v>Valid</v>
      </c>
      <c r="F697" t="str">
        <f>'Customer_Master'!X697</f>
        <v>Complete</v>
      </c>
      <c r="G697">
        <f>'Customer_Master'!Y697</f>
        <v>100</v>
      </c>
    </row>
    <row r="698" spans="1:7" x14ac:dyDescent="0.25">
      <c r="A698" s="1" t="str">
        <f>'Customer_Master'!A698</f>
        <v>CUST-03814</v>
      </c>
      <c r="B698" s="1" t="str">
        <f>'Customer_Master'!D698</f>
        <v>Hannah Lawal</v>
      </c>
      <c r="C698" s="1" t="str">
        <f>'Customer_Master'!E698</f>
        <v>Chipper Cash</v>
      </c>
      <c r="D698" t="str">
        <f>'Customer_Master'!G698</f>
        <v>Valid</v>
      </c>
      <c r="E698" t="str">
        <f>'Customer_Master'!I698</f>
        <v>Valid</v>
      </c>
      <c r="F698" t="str">
        <f>'Customer_Master'!X698</f>
        <v>Complete</v>
      </c>
      <c r="G698">
        <f>'Customer_Master'!Y698</f>
        <v>100</v>
      </c>
    </row>
    <row r="699" spans="1:7" x14ac:dyDescent="0.25">
      <c r="A699" s="1" t="str">
        <f>'Customer_Master'!A699</f>
        <v>CUST-00358</v>
      </c>
      <c r="B699" s="1" t="str">
        <f>'Customer_Master'!D699</f>
        <v>Brian Eze</v>
      </c>
      <c r="C699" s="1" t="str">
        <f>'Customer_Master'!E699</f>
        <v>Lumendigital</v>
      </c>
      <c r="D699" t="str">
        <f>'Customer_Master'!G699</f>
        <v>Valid</v>
      </c>
      <c r="E699" t="str">
        <f>'Customer_Master'!I699</f>
        <v>Valid</v>
      </c>
      <c r="F699" t="str">
        <f>'Customer_Master'!X699</f>
        <v>Complete</v>
      </c>
      <c r="G699">
        <f>'Customer_Master'!Y699</f>
        <v>100</v>
      </c>
    </row>
    <row r="700" spans="1:7" x14ac:dyDescent="0.25">
      <c r="A700" s="1" t="str">
        <f>'Customer_Master'!A700</f>
        <v>CUST-04077</v>
      </c>
      <c r="B700" s="1" t="str">
        <f>'Customer_Master'!D700</f>
        <v>Mwangi Balogun</v>
      </c>
      <c r="C700" s="1" t="str">
        <f>'Customer_Master'!E700</f>
        <v>Kuda</v>
      </c>
      <c r="D700" t="str">
        <f>'Customer_Master'!G700</f>
        <v>Valid</v>
      </c>
      <c r="E700" t="str">
        <f>'Customer_Master'!I700</f>
        <v>Valid</v>
      </c>
      <c r="F700" t="str">
        <f>'Customer_Master'!X700</f>
        <v>Complete</v>
      </c>
      <c r="G700">
        <f>'Customer_Master'!Y700</f>
        <v>100</v>
      </c>
    </row>
    <row r="701" spans="1:7" x14ac:dyDescent="0.25">
      <c r="A701" s="1" t="str">
        <f>'Customer_Master'!A701</f>
        <v>CUST-02180</v>
      </c>
      <c r="B701" s="1" t="str">
        <f>'Customer_Master'!D701</f>
        <v>Akinyi Adeleke</v>
      </c>
      <c r="C701" s="1" t="str">
        <f>'Customer_Master'!E701</f>
        <v>Datalogic</v>
      </c>
      <c r="D701" t="str">
        <f>'Customer_Master'!G701</f>
        <v>Valid</v>
      </c>
      <c r="E701" t="str">
        <f>'Customer_Master'!I701</f>
        <v>Valid</v>
      </c>
      <c r="F701" t="str">
        <f>'Customer_Master'!X701</f>
        <v>Complete</v>
      </c>
      <c r="G701">
        <f>'Customer_Master'!Y701</f>
        <v>75</v>
      </c>
    </row>
    <row r="702" spans="1:7" x14ac:dyDescent="0.25">
      <c r="A702" s="1" t="str">
        <f>'Customer_Master'!A702</f>
        <v>CUST-04874</v>
      </c>
      <c r="B702" s="1" t="str">
        <f>'Customer_Master'!D702</f>
        <v>Grace Garba</v>
      </c>
      <c r="C702" s="1" t="str">
        <f>'Customer_Master'!E702</f>
        <v>Gridfinance Gmbh</v>
      </c>
      <c r="D702" t="str">
        <f>'Customer_Master'!G702</f>
        <v>Valid</v>
      </c>
      <c r="E702" t="str">
        <f>'Customer_Master'!I702</f>
        <v>Valid</v>
      </c>
      <c r="F702" t="str">
        <f>'Customer_Master'!X702</f>
        <v>Complete</v>
      </c>
      <c r="G702">
        <f>'Customer_Master'!Y702</f>
        <v>100</v>
      </c>
    </row>
    <row r="703" spans="1:7" x14ac:dyDescent="0.25">
      <c r="A703" s="1" t="str">
        <f>'Customer_Master'!A703</f>
        <v>CUST-04656</v>
      </c>
      <c r="B703" s="1" t="str">
        <f>'Customer_Master'!D703</f>
        <v>Precious Mensah</v>
      </c>
      <c r="C703" s="1" t="str">
        <f>'Customer_Master'!E703</f>
        <v>Andela</v>
      </c>
      <c r="D703" t="str">
        <f>'Customer_Master'!G703</f>
        <v>Valid</v>
      </c>
      <c r="E703" t="str">
        <f>'Customer_Master'!I703</f>
        <v>Invalid</v>
      </c>
      <c r="F703" t="str">
        <f>'Customer_Master'!X703</f>
        <v>Complete</v>
      </c>
      <c r="G703">
        <f>'Customer_Master'!Y703</f>
        <v>80</v>
      </c>
    </row>
    <row r="704" spans="1:7" x14ac:dyDescent="0.25">
      <c r="A704" s="1" t="str">
        <f>'Customer_Master'!A704</f>
        <v>CUST-03210</v>
      </c>
      <c r="B704" s="1" t="str">
        <f>'Customer_Master'!D704</f>
        <v>Ogechi Mensah</v>
      </c>
      <c r="C704" s="1" t="str">
        <f>'Customer_Master'!E704</f>
        <v>Kuda</v>
      </c>
      <c r="D704" t="str">
        <f>'Customer_Master'!G704</f>
        <v>Valid</v>
      </c>
      <c r="E704" t="str">
        <f>'Customer_Master'!I704</f>
        <v>Valid</v>
      </c>
      <c r="F704" t="str">
        <f>'Customer_Master'!X704</f>
        <v>Complete</v>
      </c>
      <c r="G704">
        <f>'Customer_Master'!Y704</f>
        <v>100</v>
      </c>
    </row>
    <row r="705" spans="1:7" x14ac:dyDescent="0.25">
      <c r="A705" s="1" t="str">
        <f>'Customer_Master'!A705</f>
        <v>CUST-00530</v>
      </c>
      <c r="B705" s="1" t="str">
        <f>'Customer_Master'!D705</f>
        <v>Nomvula Afolabi</v>
      </c>
      <c r="C705" s="1" t="str">
        <f>'Customer_Master'!E705</f>
        <v>Orbithealth</v>
      </c>
      <c r="D705" t="str">
        <f>'Customer_Master'!G705</f>
        <v>Valid</v>
      </c>
      <c r="E705" t="str">
        <f>'Customer_Master'!I705</f>
        <v>Valid</v>
      </c>
      <c r="F705" t="str">
        <f>'Customer_Master'!X705</f>
        <v>Complete</v>
      </c>
      <c r="G705">
        <f>'Customer_Master'!Y705</f>
        <v>100</v>
      </c>
    </row>
    <row r="706" spans="1:7" x14ac:dyDescent="0.25">
      <c r="A706" s="1" t="str">
        <f>'Customer_Master'!A706</f>
        <v>CUST-02825</v>
      </c>
      <c r="B706" s="1" t="str">
        <f>'Customer_Master'!D706</f>
        <v>Joy Van Der Merwe</v>
      </c>
      <c r="C706" s="1" t="str">
        <f>'Customer_Master'!E706</f>
        <v>Zenhub</v>
      </c>
      <c r="D706" t="str">
        <f>'Customer_Master'!G706</f>
        <v>Valid</v>
      </c>
      <c r="E706" t="str">
        <f>'Customer_Master'!I706</f>
        <v>Valid</v>
      </c>
      <c r="F706" t="str">
        <f>'Customer_Master'!X706</f>
        <v>Complete</v>
      </c>
      <c r="G706">
        <f>'Customer_Master'!Y706</f>
        <v>100</v>
      </c>
    </row>
    <row r="707" spans="1:7" x14ac:dyDescent="0.25">
      <c r="A707" s="1" t="str">
        <f>'Customer_Master'!A707</f>
        <v>CUST-01456</v>
      </c>
      <c r="B707" s="1" t="str">
        <f>'Customer_Master'!D707</f>
        <v>Akinyi Afolabi</v>
      </c>
      <c r="C707" s="1" t="str">
        <f>'Customer_Master'!E707</f>
        <v>Hiveai</v>
      </c>
      <c r="D707" t="str">
        <f>'Customer_Master'!G707</f>
        <v>Valid</v>
      </c>
      <c r="E707" t="str">
        <f>'Customer_Master'!I707</f>
        <v>Valid</v>
      </c>
      <c r="F707" t="str">
        <f>'Customer_Master'!X707</f>
        <v>Complete</v>
      </c>
      <c r="G707">
        <f>'Customer_Master'!Y707</f>
        <v>100</v>
      </c>
    </row>
    <row r="708" spans="1:7" x14ac:dyDescent="0.25">
      <c r="A708" s="1" t="str">
        <f>'Customer_Master'!A708</f>
        <v>CUST-03537</v>
      </c>
      <c r="B708" s="1" t="str">
        <f>'Customer_Master'!D708</f>
        <v>Chiamaka Adeleke</v>
      </c>
      <c r="C708" s="1" t="str">
        <f>'Customer_Master'!E708</f>
        <v>Quantafinance Inc</v>
      </c>
      <c r="D708" t="str">
        <f>'Customer_Master'!G708</f>
        <v>Valid</v>
      </c>
      <c r="E708" t="str">
        <f>'Customer_Master'!I708</f>
        <v>Valid</v>
      </c>
      <c r="F708" t="str">
        <f>'Customer_Master'!X708</f>
        <v>Complete</v>
      </c>
      <c r="G708">
        <f>'Customer_Master'!Y708</f>
        <v>100</v>
      </c>
    </row>
    <row r="709" spans="1:7" x14ac:dyDescent="0.25">
      <c r="A709" s="1" t="str">
        <f>'Customer_Master'!A709</f>
        <v>CUST-00610</v>
      </c>
      <c r="B709" s="1" t="str">
        <f>'Customer_Master'!D709</f>
        <v>James Adebayo</v>
      </c>
      <c r="C709" s="1" t="str">
        <f>'Customer_Master'!E709</f>
        <v>Vaultfinance Llc</v>
      </c>
      <c r="D709" t="str">
        <f>'Customer_Master'!G709</f>
        <v>Valid</v>
      </c>
      <c r="E709" t="str">
        <f>'Customer_Master'!I709</f>
        <v>Valid</v>
      </c>
      <c r="F709" t="str">
        <f>'Customer_Master'!X709</f>
        <v>Complete</v>
      </c>
      <c r="G709">
        <f>'Customer_Master'!Y709</f>
        <v>100</v>
      </c>
    </row>
    <row r="710" spans="1:7" x14ac:dyDescent="0.25">
      <c r="A710" s="1" t="str">
        <f>'Customer_Master'!A710</f>
        <v>CUST-04252</v>
      </c>
      <c r="B710" s="1" t="str">
        <f>'Customer_Master'!D710</f>
        <v>Hannah Eze</v>
      </c>
      <c r="C710" s="1" t="str">
        <f>'Customer_Master'!E710</f>
        <v>Pulsedigital Inc</v>
      </c>
      <c r="D710" t="str">
        <f>'Customer_Master'!G710</f>
        <v>Valid</v>
      </c>
      <c r="E710" t="str">
        <f>'Customer_Master'!I710</f>
        <v>Valid</v>
      </c>
      <c r="F710" t="str">
        <f>'Customer_Master'!X710</f>
        <v>Complete</v>
      </c>
      <c r="G710">
        <f>'Customer_Master'!Y710</f>
        <v>100</v>
      </c>
    </row>
    <row r="711" spans="1:7" x14ac:dyDescent="0.25">
      <c r="A711" s="1" t="str">
        <f>'Customer_Master'!A711</f>
        <v>CUST-02481</v>
      </c>
      <c r="B711" s="1" t="str">
        <f>'Customer_Master'!D711</f>
        <v>Victor</v>
      </c>
      <c r="C711" s="1" t="str">
        <f>'Customer_Master'!E711</f>
        <v>Orbitnetworks Plc</v>
      </c>
      <c r="D711" t="str">
        <f>'Customer_Master'!G711</f>
        <v>Valid</v>
      </c>
      <c r="E711" t="str">
        <f>'Customer_Master'!I711</f>
        <v>Valid</v>
      </c>
      <c r="F711" t="str">
        <f>'Customer_Master'!X711</f>
        <v>Incomplete</v>
      </c>
      <c r="G711">
        <f>'Customer_Master'!Y711</f>
        <v>35</v>
      </c>
    </row>
    <row r="712" spans="1:7" x14ac:dyDescent="0.25">
      <c r="A712" s="1" t="str">
        <f>'Customer_Master'!A712</f>
        <v>CUST-04933</v>
      </c>
      <c r="B712" s="1" t="str">
        <f>'Customer_Master'!D712</f>
        <v>Fatima Botha</v>
      </c>
      <c r="C712" s="1" t="str">
        <f>'Customer_Master'!E712</f>
        <v>Mtn Group</v>
      </c>
      <c r="D712" t="str">
        <f>'Customer_Master'!G712</f>
        <v>Valid</v>
      </c>
      <c r="E712" t="str">
        <f>'Customer_Master'!I712</f>
        <v>Valid</v>
      </c>
      <c r="F712" t="str">
        <f>'Customer_Master'!X712</f>
        <v>Complete</v>
      </c>
      <c r="G712">
        <f>'Customer_Master'!Y712</f>
        <v>100</v>
      </c>
    </row>
    <row r="713" spans="1:7" x14ac:dyDescent="0.25">
      <c r="A713" s="1" t="str">
        <f>'Customer_Master'!A713</f>
        <v>CUST-04517</v>
      </c>
      <c r="B713" s="1" t="str">
        <f>'Customer_Master'!D713</f>
        <v>Mercy Evans</v>
      </c>
      <c r="C713" s="1" t="str">
        <f>'Customer_Master'!E713</f>
        <v>Dangote Industries</v>
      </c>
      <c r="D713" t="str">
        <f>'Customer_Master'!G713</f>
        <v>Valid</v>
      </c>
      <c r="E713" t="str">
        <f>'Customer_Master'!I713</f>
        <v>Valid</v>
      </c>
      <c r="F713" t="str">
        <f>'Customer_Master'!X713</f>
        <v>Complete</v>
      </c>
      <c r="G713">
        <f>'Customer_Master'!Y713</f>
        <v>100</v>
      </c>
    </row>
    <row r="714" spans="1:7" x14ac:dyDescent="0.25">
      <c r="A714" s="1" t="str">
        <f>'Customer_Master'!A714</f>
        <v>CUST-02380</v>
      </c>
      <c r="B714" s="1" t="str">
        <f>'Customer_Master'!D714</f>
        <v>Funmi Diallo</v>
      </c>
      <c r="C714" s="1" t="str">
        <f>'Customer_Master'!E714</f>
        <v>Vertexdigital Ltd</v>
      </c>
      <c r="D714" t="str">
        <f>'Customer_Master'!G714</f>
        <v>Valid</v>
      </c>
      <c r="E714" t="str">
        <f>'Customer_Master'!I714</f>
        <v>Valid</v>
      </c>
      <c r="F714" t="str">
        <f>'Customer_Master'!X714</f>
        <v>Complete</v>
      </c>
      <c r="G714">
        <f>'Customer_Master'!Y714</f>
        <v>75</v>
      </c>
    </row>
    <row r="715" spans="1:7" x14ac:dyDescent="0.25">
      <c r="A715" s="1" t="str">
        <f>'Customer_Master'!A715</f>
        <v>CUST-04233</v>
      </c>
      <c r="B715" s="1" t="str">
        <f>'Customer_Master'!D715</f>
        <v>Thandiwe Makinde</v>
      </c>
      <c r="C715" s="1" t="str">
        <f>'Customer_Master'!E715</f>
        <v>Brightworks Llc</v>
      </c>
      <c r="D715" t="str">
        <f>'Customer_Master'!G715</f>
        <v>Valid</v>
      </c>
      <c r="E715" t="str">
        <f>'Customer_Master'!I715</f>
        <v>Valid</v>
      </c>
      <c r="F715" t="str">
        <f>'Customer_Master'!X715</f>
        <v>Complete</v>
      </c>
      <c r="G715">
        <f>'Customer_Master'!Y715</f>
        <v>100</v>
      </c>
    </row>
    <row r="716" spans="1:7" x14ac:dyDescent="0.25">
      <c r="A716" s="1" t="str">
        <f>'Customer_Master'!A716</f>
        <v>CUST-02026</v>
      </c>
      <c r="B716" s="1" t="str">
        <f>'Customer_Master'!D716</f>
        <v>James Dlamini</v>
      </c>
      <c r="C716" s="1" t="str">
        <f>'Customer_Master'!E716</f>
        <v>Andela</v>
      </c>
      <c r="D716" t="str">
        <f>'Customer_Master'!G716</f>
        <v>Valid</v>
      </c>
      <c r="E716" t="str">
        <f>'Customer_Master'!I716</f>
        <v>Valid</v>
      </c>
      <c r="F716" t="str">
        <f>'Customer_Master'!X716</f>
        <v>Complete</v>
      </c>
      <c r="G716">
        <f>'Customer_Master'!Y716</f>
        <v>100</v>
      </c>
    </row>
    <row r="717" spans="1:7" x14ac:dyDescent="0.25">
      <c r="A717" s="1" t="str">
        <f>'Customer_Master'!A717</f>
        <v>CUST-04431</v>
      </c>
      <c r="B717" s="1" t="str">
        <f>'Customer_Master'!D717</f>
        <v>Ibrahim Botha</v>
      </c>
      <c r="C717" s="1" t="str">
        <f>'Customer_Master'!E717</f>
        <v>Fluxcommerce</v>
      </c>
      <c r="D717" t="str">
        <f>'Customer_Master'!G717</f>
        <v>Valid</v>
      </c>
      <c r="E717" t="str">
        <f>'Customer_Master'!I717</f>
        <v>Valid</v>
      </c>
      <c r="F717" t="str">
        <f>'Customer_Master'!X717</f>
        <v>Complete</v>
      </c>
      <c r="G717">
        <f>'Customer_Master'!Y717</f>
        <v>100</v>
      </c>
    </row>
    <row r="718" spans="1:7" x14ac:dyDescent="0.25">
      <c r="A718" s="1" t="str">
        <f>'Customer_Master'!A718</f>
        <v>CUST-04554</v>
      </c>
      <c r="B718" s="1" t="str">
        <f>'Customer_Master'!D718</f>
        <v>Mark Murphy</v>
      </c>
      <c r="C718" s="1" t="str">
        <f>'Customer_Master'!E718</f>
        <v>Echoventures</v>
      </c>
      <c r="D718" t="str">
        <f>'Customer_Master'!G718</f>
        <v>Valid</v>
      </c>
      <c r="E718" t="str">
        <f>'Customer_Master'!I718</f>
        <v>Valid</v>
      </c>
      <c r="F718" t="str">
        <f>'Customer_Master'!X718</f>
        <v>Complete</v>
      </c>
      <c r="G718">
        <f>'Customer_Master'!Y718</f>
        <v>100</v>
      </c>
    </row>
    <row r="719" spans="1:7" x14ac:dyDescent="0.25">
      <c r="A719" s="1" t="str">
        <f>'Customer_Master'!A719</f>
        <v>CUST-01110</v>
      </c>
      <c r="B719" s="1" t="str">
        <f>'Customer_Master'!D719</f>
        <v>Liam Salami</v>
      </c>
      <c r="C719" s="1" t="str">
        <f>'Customer_Master'!E719</f>
        <v>Hivesolutions</v>
      </c>
      <c r="D719" t="str">
        <f>'Customer_Master'!G719</f>
        <v>Valid</v>
      </c>
      <c r="E719" t="str">
        <f>'Customer_Master'!I719</f>
        <v>Valid</v>
      </c>
      <c r="F719" t="str">
        <f>'Customer_Master'!X719</f>
        <v>Complete</v>
      </c>
      <c r="G719">
        <f>'Customer_Master'!Y719</f>
        <v>100</v>
      </c>
    </row>
    <row r="720" spans="1:7" x14ac:dyDescent="0.25">
      <c r="A720" s="1" t="str">
        <f>'Customer_Master'!A720</f>
        <v>CUST-01018</v>
      </c>
      <c r="B720" s="1" t="str">
        <f>'Customer_Master'!D720</f>
        <v>Kunle Van Der Merwe</v>
      </c>
      <c r="C720" s="1" t="str">
        <f>'Customer_Master'!E720</f>
        <v>Stackanalytics</v>
      </c>
      <c r="D720" t="str">
        <f>'Customer_Master'!G720</f>
        <v>Valid</v>
      </c>
      <c r="E720" t="str">
        <f>'Customer_Master'!I720</f>
        <v>Valid</v>
      </c>
      <c r="F720" t="str">
        <f>'Customer_Master'!X720</f>
        <v>Complete</v>
      </c>
      <c r="G720">
        <f>'Customer_Master'!Y720</f>
        <v>100</v>
      </c>
    </row>
    <row r="721" spans="1:7" x14ac:dyDescent="0.25">
      <c r="A721" s="1" t="str">
        <f>'Customer_Master'!A721</f>
        <v>CUST-00150</v>
      </c>
      <c r="B721" s="1" t="str">
        <f>'Customer_Master'!D721</f>
        <v>Niyi Makinde</v>
      </c>
      <c r="C721" s="1" t="str">
        <f>'Customer_Master'!E721</f>
        <v>Echocapital Plc</v>
      </c>
      <c r="D721" t="str">
        <f>'Customer_Master'!G721</f>
        <v>Valid</v>
      </c>
      <c r="E721" t="str">
        <f>'Customer_Master'!I721</f>
        <v>Valid</v>
      </c>
      <c r="F721" t="str">
        <f>'Customer_Master'!X721</f>
        <v>Complete</v>
      </c>
      <c r="G721">
        <f>'Customer_Master'!Y721</f>
        <v>75</v>
      </c>
    </row>
    <row r="722" spans="1:7" x14ac:dyDescent="0.25">
      <c r="A722" s="1" t="str">
        <f>'Customer_Master'!A722</f>
        <v>CUST-01164</v>
      </c>
      <c r="B722" s="1" t="str">
        <f>'Customer_Master'!D722</f>
        <v>Oluwaseun Abubakar</v>
      </c>
      <c r="C722" s="1" t="str">
        <f>'Customer_Master'!E722</f>
        <v>Orbitlabs Inc</v>
      </c>
      <c r="D722" t="str">
        <f>'Customer_Master'!G722</f>
        <v>Valid</v>
      </c>
      <c r="E722" t="str">
        <f>'Customer_Master'!I722</f>
        <v>Valid</v>
      </c>
      <c r="F722" t="str">
        <f>'Customer_Master'!X722</f>
        <v>Complete</v>
      </c>
      <c r="G722">
        <f>'Customer_Master'!Y722</f>
        <v>100</v>
      </c>
    </row>
    <row r="723" spans="1:7" x14ac:dyDescent="0.25">
      <c r="A723" s="1" t="str">
        <f>'Customer_Master'!A723</f>
        <v>CUST-04262</v>
      </c>
      <c r="B723" s="1" t="str">
        <f>'Customer_Master'!D723</f>
        <v>Chibueze Okonkwo</v>
      </c>
      <c r="C723" s="1" t="str">
        <f>'Customer_Master'!E723</f>
        <v>Cloudlabs Inc</v>
      </c>
      <c r="D723" t="str">
        <f>'Customer_Master'!G723</f>
        <v>Valid</v>
      </c>
      <c r="E723" t="str">
        <f>'Customer_Master'!I723</f>
        <v>Valid</v>
      </c>
      <c r="F723" t="str">
        <f>'Customer_Master'!X723</f>
        <v>Complete</v>
      </c>
      <c r="G723">
        <f>'Customer_Master'!Y723</f>
        <v>100</v>
      </c>
    </row>
    <row r="724" spans="1:7" x14ac:dyDescent="0.25">
      <c r="A724" s="1" t="str">
        <f>'Customer_Master'!A724</f>
        <v>CUST-00788</v>
      </c>
      <c r="B724" s="1" t="str">
        <f>'Customer_Master'!D724</f>
        <v>Adaeze Taylor</v>
      </c>
      <c r="C724" s="1" t="str">
        <f>'Customer_Master'!E724</f>
        <v>Cowrywise</v>
      </c>
      <c r="D724" t="str">
        <f>'Customer_Master'!G724</f>
        <v>Valid</v>
      </c>
      <c r="E724" t="str">
        <f>'Customer_Master'!I724</f>
        <v>Valid</v>
      </c>
      <c r="F724" t="str">
        <f>'Customer_Master'!X724</f>
        <v>Complete</v>
      </c>
      <c r="G724">
        <f>'Customer_Master'!Y724</f>
        <v>100</v>
      </c>
    </row>
    <row r="725" spans="1:7" x14ac:dyDescent="0.25">
      <c r="A725" s="1" t="str">
        <f>'Customer_Master'!A725</f>
        <v>CUST-01812</v>
      </c>
      <c r="B725" s="1" t="str">
        <f>'Customer_Master'!D725</f>
        <v>Victor Asante</v>
      </c>
      <c r="C725" s="1" t="str">
        <f>'Customer_Master'!E725</f>
        <v>Primecapital Inc</v>
      </c>
      <c r="D725" t="str">
        <f>'Customer_Master'!G725</f>
        <v>Valid</v>
      </c>
      <c r="E725" t="str">
        <f>'Customer_Master'!I725</f>
        <v>Valid</v>
      </c>
      <c r="F725" t="str">
        <f>'Customer_Master'!X725</f>
        <v>Complete</v>
      </c>
      <c r="G725">
        <f>'Customer_Master'!Y725</f>
        <v>75</v>
      </c>
    </row>
    <row r="726" spans="1:7" x14ac:dyDescent="0.25">
      <c r="A726" s="1" t="str">
        <f>'Customer_Master'!A726</f>
        <v>CUST-01784</v>
      </c>
      <c r="B726" s="1" t="str">
        <f>'Customer_Master'!D726</f>
        <v>Yusuf Murphy</v>
      </c>
      <c r="C726" s="1" t="str">
        <f>'Customer_Master'!E726</f>
        <v>Teamapt</v>
      </c>
      <c r="D726" t="str">
        <f>'Customer_Master'!G726</f>
        <v>Valid</v>
      </c>
      <c r="E726" t="str">
        <f>'Customer_Master'!I726</f>
        <v>Valid</v>
      </c>
      <c r="F726" t="str">
        <f>'Customer_Master'!X726</f>
        <v>Complete</v>
      </c>
      <c r="G726">
        <f>'Customer_Master'!Y726</f>
        <v>100</v>
      </c>
    </row>
    <row r="727" spans="1:7" x14ac:dyDescent="0.25">
      <c r="A727" s="1" t="str">
        <f>'Customer_Master'!A727</f>
        <v>CUST-02034</v>
      </c>
      <c r="B727" s="1" t="str">
        <f>'Customer_Master'!D727</f>
        <v>Fatuma Van Der Merwe</v>
      </c>
      <c r="C727" s="1" t="str">
        <f>'Customer_Master'!E727</f>
        <v>Twiga Foods</v>
      </c>
      <c r="D727" t="str">
        <f>'Customer_Master'!G727</f>
        <v>Valid</v>
      </c>
      <c r="E727" t="str">
        <f>'Customer_Master'!I727</f>
        <v>Valid</v>
      </c>
      <c r="F727" t="str">
        <f>'Customer_Master'!X727</f>
        <v>Complete</v>
      </c>
      <c r="G727">
        <f>'Customer_Master'!Y727</f>
        <v>100</v>
      </c>
    </row>
    <row r="728" spans="1:7" x14ac:dyDescent="0.25">
      <c r="A728" s="1" t="str">
        <f>'Customer_Master'!A728</f>
        <v>CUST-03743</v>
      </c>
      <c r="B728" s="1" t="str">
        <f>'Customer_Master'!D728</f>
        <v>Thandiwe Adeleke</v>
      </c>
      <c r="C728" s="1" t="str">
        <f>'Customer_Master'!E728</f>
        <v>Fluxai Llc</v>
      </c>
      <c r="D728" t="str">
        <f>'Customer_Master'!G728</f>
        <v>Valid</v>
      </c>
      <c r="E728" t="str">
        <f>'Customer_Master'!I728</f>
        <v>Valid</v>
      </c>
      <c r="F728" t="str">
        <f>'Customer_Master'!X728</f>
        <v>Complete</v>
      </c>
      <c r="G728">
        <f>'Customer_Master'!Y728</f>
        <v>100</v>
      </c>
    </row>
    <row r="729" spans="1:7" x14ac:dyDescent="0.25">
      <c r="A729" s="1" t="str">
        <f>'Customer_Master'!A729</f>
        <v>CUST-00237</v>
      </c>
      <c r="B729" s="1" t="str">
        <f>'Customer_Master'!D729</f>
        <v>Wanjiru Anyanwu</v>
      </c>
      <c r="C729" s="1" t="str">
        <f>'Customer_Master'!E729</f>
        <v>Mpesa Solutions</v>
      </c>
      <c r="D729" t="str">
        <f>'Customer_Master'!G729</f>
        <v>Valid</v>
      </c>
      <c r="E729" t="str">
        <f>'Customer_Master'!I729</f>
        <v>Valid</v>
      </c>
      <c r="F729" t="str">
        <f>'Customer_Master'!X729</f>
        <v>Complete</v>
      </c>
      <c r="G729">
        <f>'Customer_Master'!Y729</f>
        <v>75</v>
      </c>
    </row>
    <row r="730" spans="1:7" x14ac:dyDescent="0.25">
      <c r="A730" s="1" t="str">
        <f>'Customer_Master'!A730</f>
        <v>CUST-01703</v>
      </c>
      <c r="B730" s="1" t="str">
        <f>'Customer_Master'!D730</f>
        <v>Amina Naidoo</v>
      </c>
      <c r="C730" s="1" t="str">
        <f>'Customer_Master'!E730</f>
        <v>Bua Foods</v>
      </c>
      <c r="D730" t="str">
        <f>'Customer_Master'!G730</f>
        <v>Valid</v>
      </c>
      <c r="E730" t="str">
        <f>'Customer_Master'!I730</f>
        <v>Valid</v>
      </c>
      <c r="F730" t="str">
        <f>'Customer_Master'!X730</f>
        <v>Complete</v>
      </c>
      <c r="G730">
        <f>'Customer_Master'!Y730</f>
        <v>100</v>
      </c>
    </row>
    <row r="731" spans="1:7" x14ac:dyDescent="0.25">
      <c r="A731" s="1" t="str">
        <f>'Customer_Master'!A731</f>
        <v>CUST-04202</v>
      </c>
      <c r="B731" s="1" t="str">
        <f>'Customer_Master'!D731</f>
        <v>Musa Makinde</v>
      </c>
      <c r="C731" s="1" t="str">
        <f>'Customer_Master'!E731</f>
        <v>Datanetworks Llc</v>
      </c>
      <c r="D731" t="str">
        <f>'Customer_Master'!G731</f>
        <v>Valid</v>
      </c>
      <c r="E731" t="str">
        <f>'Customer_Master'!I731</f>
        <v>Valid</v>
      </c>
      <c r="F731" t="str">
        <f>'Customer_Master'!X731</f>
        <v>Complete</v>
      </c>
      <c r="G731">
        <f>'Customer_Master'!Y731</f>
        <v>100</v>
      </c>
    </row>
    <row r="732" spans="1:7" x14ac:dyDescent="0.25">
      <c r="A732" s="1" t="str">
        <f>'Customer_Master'!A732</f>
        <v>CUST-02092</v>
      </c>
      <c r="B732" s="1" t="str">
        <f>'Customer_Master'!D732</f>
        <v>Mwangi Adewale</v>
      </c>
      <c r="C732" s="1" t="str">
        <f>'Customer_Master'!E732</f>
        <v>Swifttech Inc</v>
      </c>
      <c r="D732" t="str">
        <f>'Customer_Master'!G732</f>
        <v>Valid</v>
      </c>
      <c r="E732" t="str">
        <f>'Customer_Master'!I732</f>
        <v>Valid</v>
      </c>
      <c r="F732" t="str">
        <f>'Customer_Master'!X732</f>
        <v>Complete</v>
      </c>
      <c r="G732">
        <f>'Customer_Master'!Y732</f>
        <v>100</v>
      </c>
    </row>
    <row r="733" spans="1:7" x14ac:dyDescent="0.25">
      <c r="A733" s="1" t="str">
        <f>'Customer_Master'!A733</f>
        <v>CUST-04183</v>
      </c>
      <c r="B733" s="1" t="str">
        <f>'Customer_Master'!D733</f>
        <v>Sophie Asante</v>
      </c>
      <c r="C733" s="1" t="str">
        <f>'Customer_Master'!E733</f>
        <v>Twiga Foods</v>
      </c>
      <c r="D733" t="str">
        <f>'Customer_Master'!G733</f>
        <v>Valid</v>
      </c>
      <c r="E733" t="str">
        <f>'Customer_Master'!I733</f>
        <v>Valid</v>
      </c>
      <c r="F733" t="str">
        <f>'Customer_Master'!X733</f>
        <v>Complete</v>
      </c>
      <c r="G733">
        <f>'Customer_Master'!Y733</f>
        <v>100</v>
      </c>
    </row>
    <row r="734" spans="1:7" x14ac:dyDescent="0.25">
      <c r="A734" s="1" t="str">
        <f>'Customer_Master'!A734</f>
        <v>CUST-00619</v>
      </c>
      <c r="B734" s="1" t="str">
        <f>'Customer_Master'!D734</f>
        <v>Favour Kelly</v>
      </c>
      <c r="C734" s="1" t="str">
        <f>'Customer_Master'!E734</f>
        <v>Zenlogic Plc</v>
      </c>
      <c r="D734" t="str">
        <f>'Customer_Master'!G734</f>
        <v>Valid</v>
      </c>
      <c r="E734" t="str">
        <f>'Customer_Master'!I734</f>
        <v>Valid</v>
      </c>
      <c r="F734" t="str">
        <f>'Customer_Master'!X734</f>
        <v>Complete</v>
      </c>
      <c r="G734">
        <f>'Customer_Master'!Y734</f>
        <v>100</v>
      </c>
    </row>
    <row r="735" spans="1:7" x14ac:dyDescent="0.25">
      <c r="A735" s="1" t="str">
        <f>'Customer_Master'!A735</f>
        <v>CUST-02383</v>
      </c>
      <c r="B735" s="1" t="str">
        <f>'Customer_Master'!D735</f>
        <v>Adaora Brown</v>
      </c>
      <c r="C735" s="1" t="str">
        <f>'Customer_Master'!E735</f>
        <v>Piggyvest</v>
      </c>
      <c r="D735" t="str">
        <f>'Customer_Master'!G735</f>
        <v>Valid</v>
      </c>
      <c r="E735" t="str">
        <f>'Customer_Master'!I735</f>
        <v>Valid</v>
      </c>
      <c r="F735" t="str">
        <f>'Customer_Master'!X735</f>
        <v>Complete</v>
      </c>
      <c r="G735">
        <f>'Customer_Master'!Y735</f>
        <v>75</v>
      </c>
    </row>
    <row r="736" spans="1:7" x14ac:dyDescent="0.25">
      <c r="A736" s="1" t="str">
        <f>'Customer_Master'!A736</f>
        <v>CUST-01010</v>
      </c>
      <c r="B736" s="1" t="str">
        <f>'Customer_Master'!D736</f>
        <v>Musa Evans</v>
      </c>
      <c r="C736" s="1" t="str">
        <f>'Customer_Master'!E736</f>
        <v>Swiftsystems</v>
      </c>
      <c r="D736" t="str">
        <f>'Customer_Master'!G736</f>
        <v>Valid</v>
      </c>
      <c r="E736" t="str">
        <f>'Customer_Master'!I736</f>
        <v>Valid</v>
      </c>
      <c r="F736" t="str">
        <f>'Customer_Master'!X736</f>
        <v>Complete</v>
      </c>
      <c r="G736">
        <f>'Customer_Master'!Y736</f>
        <v>100</v>
      </c>
    </row>
    <row r="737" spans="1:7" x14ac:dyDescent="0.25">
      <c r="A737" s="1" t="str">
        <f>'Customer_Master'!A737</f>
        <v>CUST-02143</v>
      </c>
      <c r="B737" s="1" t="str">
        <f>'Customer_Master'!D737</f>
        <v>Chinwe Akinola</v>
      </c>
      <c r="C737" s="1" t="str">
        <f>'Customer_Master'!E737</f>
        <v>Gridpay Llc</v>
      </c>
      <c r="D737" t="str">
        <f>'Customer_Master'!G737</f>
        <v>Valid</v>
      </c>
      <c r="E737" t="str">
        <f>'Customer_Master'!I737</f>
        <v>Valid</v>
      </c>
      <c r="F737" t="str">
        <f>'Customer_Master'!X737</f>
        <v>Complete</v>
      </c>
      <c r="G737">
        <f>'Customer_Master'!Y737</f>
        <v>100</v>
      </c>
    </row>
    <row r="738" spans="1:7" x14ac:dyDescent="0.25">
      <c r="A738" s="1" t="str">
        <f>'Customer_Master'!A738</f>
        <v>CUST-04770</v>
      </c>
      <c r="B738" s="1" t="str">
        <f>'Customer_Master'!D738</f>
        <v>Jessica Otieno</v>
      </c>
      <c r="C738" s="1" t="str">
        <f>'Customer_Master'!E738</f>
        <v>Dangote Industries</v>
      </c>
      <c r="D738" t="str">
        <f>'Customer_Master'!G738</f>
        <v>Valid</v>
      </c>
      <c r="E738" t="str">
        <f>'Customer_Master'!I738</f>
        <v>Valid</v>
      </c>
      <c r="F738" t="str">
        <f>'Customer_Master'!X738</f>
        <v>Complete</v>
      </c>
      <c r="G738">
        <f>'Customer_Master'!Y738</f>
        <v>100</v>
      </c>
    </row>
    <row r="739" spans="1:7" x14ac:dyDescent="0.25">
      <c r="A739" s="1" t="str">
        <f>'Customer_Master'!A739</f>
        <v>CUST-00481</v>
      </c>
      <c r="B739" s="1" t="str">
        <f>'Customer_Master'!D739</f>
        <v>Chidinma Nwosu</v>
      </c>
      <c r="C739" s="1" t="str">
        <f>'Customer_Master'!E739</f>
        <v>Orbitlogic Llc</v>
      </c>
      <c r="D739" t="str">
        <f>'Customer_Master'!G739</f>
        <v>Valid</v>
      </c>
      <c r="E739" t="str">
        <f>'Customer_Master'!I739</f>
        <v>Valid</v>
      </c>
      <c r="F739" t="str">
        <f>'Customer_Master'!X739</f>
        <v>Complete</v>
      </c>
      <c r="G739">
        <f>'Customer_Master'!Y739</f>
        <v>100</v>
      </c>
    </row>
    <row r="740" spans="1:7" x14ac:dyDescent="0.25">
      <c r="A740" s="1" t="str">
        <f>'Customer_Master'!A740</f>
        <v>CUST-00832</v>
      </c>
      <c r="B740" s="1" t="str">
        <f>'Customer_Master'!D740</f>
        <v>Obinna Garba</v>
      </c>
      <c r="C740" s="1" t="str">
        <f>'Customer_Master'!E740</f>
        <v>Flour Mills Of Nigeria</v>
      </c>
      <c r="D740" t="str">
        <f>'Customer_Master'!G740</f>
        <v>Valid</v>
      </c>
      <c r="E740" t="str">
        <f>'Customer_Master'!I740</f>
        <v>Valid</v>
      </c>
      <c r="F740" t="str">
        <f>'Customer_Master'!X740</f>
        <v>Complete</v>
      </c>
      <c r="G740">
        <f>'Customer_Master'!Y740</f>
        <v>100</v>
      </c>
    </row>
    <row r="741" spans="1:7" x14ac:dyDescent="0.25">
      <c r="A741" s="1" t="str">
        <f>'Customer_Master'!A741</f>
        <v>CUST-02929</v>
      </c>
      <c r="B741" s="1" t="str">
        <f>'Customer_Master'!D741</f>
        <v>Wilson</v>
      </c>
      <c r="C741" s="1" t="str">
        <f>'Customer_Master'!E741</f>
        <v>Brightfinance Plc</v>
      </c>
      <c r="D741" t="str">
        <f>'Customer_Master'!G741</f>
        <v>Valid</v>
      </c>
      <c r="E741" t="str">
        <f>'Customer_Master'!I741</f>
        <v>Valid</v>
      </c>
      <c r="F741" t="str">
        <f>'Customer_Master'!X741</f>
        <v>Incomplete</v>
      </c>
      <c r="G741">
        <f>'Customer_Master'!Y741</f>
        <v>60</v>
      </c>
    </row>
    <row r="742" spans="1:7" x14ac:dyDescent="0.25">
      <c r="A742" s="1" t="str">
        <f>'Customer_Master'!A742</f>
        <v>CUST-02281</v>
      </c>
      <c r="B742" s="1" t="str">
        <f>'Customer_Master'!D742</f>
        <v>Uche Salami</v>
      </c>
      <c r="C742" s="1" t="str">
        <f>'Customer_Master'!E742</f>
        <v>Sparkventures Gmbh</v>
      </c>
      <c r="D742" t="str">
        <f>'Customer_Master'!G742</f>
        <v>Valid</v>
      </c>
      <c r="E742" t="str">
        <f>'Customer_Master'!I742</f>
        <v>Valid</v>
      </c>
      <c r="F742" t="str">
        <f>'Customer_Master'!X742</f>
        <v>Complete</v>
      </c>
      <c r="G742">
        <f>'Customer_Master'!Y742</f>
        <v>100</v>
      </c>
    </row>
    <row r="743" spans="1:7" x14ac:dyDescent="0.25">
      <c r="A743" s="1" t="str">
        <f>'Customer_Master'!A743</f>
        <v>CUST-00544</v>
      </c>
      <c r="B743" s="1" t="str">
        <f>'Customer_Master'!D743</f>
        <v>Chizoba Naidoo</v>
      </c>
      <c r="C743" s="1" t="str">
        <f>'Customer_Master'!E743</f>
        <v>Pulsenetworks Gmbh</v>
      </c>
      <c r="D743" t="str">
        <f>'Customer_Master'!G743</f>
        <v>Valid</v>
      </c>
      <c r="E743" t="str">
        <f>'Customer_Master'!I743</f>
        <v>Valid</v>
      </c>
      <c r="F743" t="str">
        <f>'Customer_Master'!X743</f>
        <v>Complete</v>
      </c>
      <c r="G743">
        <f>'Customer_Master'!Y743</f>
        <v>100</v>
      </c>
    </row>
    <row r="744" spans="1:7" x14ac:dyDescent="0.25">
      <c r="A744" s="1" t="str">
        <f>'Customer_Master'!A744</f>
        <v>CUST-00642</v>
      </c>
      <c r="B744" s="1" t="str">
        <f>'Customer_Master'!D744</f>
        <v>Amani Kamau</v>
      </c>
      <c r="C744" s="1" t="str">
        <f>'Customer_Master'!E744</f>
        <v>Hivesoft Llc</v>
      </c>
      <c r="D744" t="str">
        <f>'Customer_Master'!G744</f>
        <v>Valid</v>
      </c>
      <c r="E744" t="str">
        <f>'Customer_Master'!I744</f>
        <v>Valid</v>
      </c>
      <c r="F744" t="str">
        <f>'Customer_Master'!X744</f>
        <v>Complete</v>
      </c>
      <c r="G744">
        <f>'Customer_Master'!Y744</f>
        <v>75</v>
      </c>
    </row>
    <row r="745" spans="1:7" x14ac:dyDescent="0.25">
      <c r="A745" s="1" t="str">
        <f>'Customer_Master'!A745</f>
        <v>CUST-02650</v>
      </c>
      <c r="B745" s="1" t="str">
        <f>'Customer_Master'!D745</f>
        <v>Tobi Kelly</v>
      </c>
      <c r="C745" s="1" t="str">
        <f>'Customer_Master'!E745</f>
        <v>Quantafinance Ltd</v>
      </c>
      <c r="D745" t="str">
        <f>'Customer_Master'!G745</f>
        <v>Invalid</v>
      </c>
      <c r="E745" t="str">
        <f>'Customer_Master'!I745</f>
        <v>Valid</v>
      </c>
      <c r="F745" t="str">
        <f>'Customer_Master'!X745</f>
        <v>Complete</v>
      </c>
      <c r="G745">
        <f>'Customer_Master'!Y745</f>
        <v>70</v>
      </c>
    </row>
    <row r="746" spans="1:7" x14ac:dyDescent="0.25">
      <c r="A746" s="1" t="str">
        <f>'Customer_Master'!A746</f>
        <v>CUST-04152</v>
      </c>
      <c r="B746" s="1" t="str">
        <f>'Customer_Master'!D746</f>
        <v>David Traore</v>
      </c>
      <c r="C746" s="1" t="str">
        <f>'Customer_Master'!E746</f>
        <v>Pulsenetworks Gmbh</v>
      </c>
      <c r="D746" t="str">
        <f>'Customer_Master'!G746</f>
        <v>Valid</v>
      </c>
      <c r="E746" t="str">
        <f>'Customer_Master'!I746</f>
        <v>Invalid</v>
      </c>
      <c r="F746" t="str">
        <f>'Customer_Master'!X746</f>
        <v>Complete</v>
      </c>
      <c r="G746">
        <f>'Customer_Master'!Y746</f>
        <v>80</v>
      </c>
    </row>
    <row r="747" spans="1:7" x14ac:dyDescent="0.25">
      <c r="A747" s="1" t="str">
        <f>'Customer_Master'!A747</f>
        <v>CUST-03660</v>
      </c>
      <c r="B747" s="1" t="str">
        <f>'Customer_Master'!D747</f>
        <v>Funmi Williams</v>
      </c>
      <c r="C747" s="1" t="str">
        <f>'Customer_Master'!E747</f>
        <v>Cloudsoft Llc</v>
      </c>
      <c r="D747" t="str">
        <f>'Customer_Master'!G747</f>
        <v>Valid</v>
      </c>
      <c r="E747" t="str">
        <f>'Customer_Master'!I747</f>
        <v>Valid</v>
      </c>
      <c r="F747" t="str">
        <f>'Customer_Master'!X747</f>
        <v>Complete</v>
      </c>
      <c r="G747">
        <f>'Customer_Master'!Y747</f>
        <v>100</v>
      </c>
    </row>
    <row r="748" spans="1:7" x14ac:dyDescent="0.25">
      <c r="A748" s="1" t="str">
        <f>'Customer_Master'!A748</f>
        <v>CUST-01585</v>
      </c>
      <c r="B748" s="1" t="str">
        <f>'Customer_Master'!D748</f>
        <v>Obinna Oladipo</v>
      </c>
      <c r="C748" s="1" t="str">
        <f>'Customer_Master'!E748</f>
        <v>Flutterwave</v>
      </c>
      <c r="D748" t="str">
        <f>'Customer_Master'!G748</f>
        <v>Valid</v>
      </c>
      <c r="E748" t="str">
        <f>'Customer_Master'!I748</f>
        <v>Valid</v>
      </c>
      <c r="F748" t="str">
        <f>'Customer_Master'!X748</f>
        <v>Complete</v>
      </c>
      <c r="G748">
        <f>'Customer_Master'!Y748</f>
        <v>100</v>
      </c>
    </row>
    <row r="749" spans="1:7" x14ac:dyDescent="0.25">
      <c r="A749" s="1" t="str">
        <f>'Customer_Master'!A749</f>
        <v>CUST-01166</v>
      </c>
      <c r="B749" s="1" t="str">
        <f>'Customer_Master'!D749</f>
        <v>Ibrahim Adewale</v>
      </c>
      <c r="C749" s="1" t="str">
        <f>'Customer_Master'!E749</f>
        <v>Echohealth Plc</v>
      </c>
      <c r="D749" t="str">
        <f>'Customer_Master'!G749</f>
        <v>Valid</v>
      </c>
      <c r="E749" t="str">
        <f>'Customer_Master'!I749</f>
        <v>Valid</v>
      </c>
      <c r="F749" t="str">
        <f>'Customer_Master'!X749</f>
        <v>Complete</v>
      </c>
      <c r="G749">
        <f>'Customer_Master'!Y749</f>
        <v>100</v>
      </c>
    </row>
    <row r="750" spans="1:7" x14ac:dyDescent="0.25">
      <c r="A750" s="1" t="str">
        <f>'Customer_Master'!A750</f>
        <v>CUST-01835</v>
      </c>
      <c r="B750" s="1" t="str">
        <f>'Customer_Master'!D750</f>
        <v>Adebayo Okorie</v>
      </c>
      <c r="C750" s="1" t="str">
        <f>'Customer_Master'!E750</f>
        <v>Fluxlabs Plc</v>
      </c>
      <c r="D750" t="str">
        <f>'Customer_Master'!G750</f>
        <v>Valid</v>
      </c>
      <c r="E750" t="str">
        <f>'Customer_Master'!I750</f>
        <v>Valid</v>
      </c>
      <c r="F750" t="str">
        <f>'Customer_Master'!X750</f>
        <v>Complete</v>
      </c>
      <c r="G750">
        <f>'Customer_Master'!Y750</f>
        <v>75</v>
      </c>
    </row>
    <row r="751" spans="1:7" x14ac:dyDescent="0.25">
      <c r="A751" s="1" t="str">
        <f>'Customer_Master'!A751</f>
        <v>CUST-03460</v>
      </c>
      <c r="B751" s="1" t="str">
        <f>'Customer_Master'!D751</f>
        <v>Kunle Evans</v>
      </c>
      <c r="C751" s="1" t="str">
        <f>'Customer_Master'!E751</f>
        <v>Echoworks</v>
      </c>
      <c r="D751" t="str">
        <f>'Customer_Master'!G751</f>
        <v>Valid</v>
      </c>
      <c r="E751" t="str">
        <f>'Customer_Master'!I751</f>
        <v>Valid</v>
      </c>
      <c r="F751" t="str">
        <f>'Customer_Master'!X751</f>
        <v>Complete</v>
      </c>
      <c r="G751">
        <f>'Customer_Master'!Y751</f>
        <v>100</v>
      </c>
    </row>
    <row r="752" spans="1:7" x14ac:dyDescent="0.25">
      <c r="A752" s="1" t="str">
        <f>'Customer_Master'!A752</f>
        <v>CUST-00372</v>
      </c>
      <c r="B752" s="1" t="str">
        <f>'Customer_Master'!D752</f>
        <v>Amani Mohammed</v>
      </c>
      <c r="C752" s="1" t="str">
        <f>'Customer_Master'!E752</f>
        <v>Vertexgroup Inc</v>
      </c>
      <c r="D752" t="str">
        <f>'Customer_Master'!G752</f>
        <v>Valid</v>
      </c>
      <c r="E752" t="str">
        <f>'Customer_Master'!I752</f>
        <v>Valid</v>
      </c>
      <c r="F752" t="str">
        <f>'Customer_Master'!X752</f>
        <v>Complete</v>
      </c>
      <c r="G752">
        <f>'Customer_Master'!Y752</f>
        <v>100</v>
      </c>
    </row>
    <row r="753" spans="1:7" x14ac:dyDescent="0.25">
      <c r="A753" s="1" t="str">
        <f>'Customer_Master'!A753</f>
        <v>CUST-02819</v>
      </c>
      <c r="B753" s="1" t="str">
        <f>'Customer_Master'!D753</f>
        <v>Aisha Nwankwo</v>
      </c>
      <c r="C753" s="1" t="str">
        <f>'Customer_Master'!E753</f>
        <v>Piggyvest</v>
      </c>
      <c r="D753" t="str">
        <f>'Customer_Master'!G753</f>
        <v>Valid</v>
      </c>
      <c r="E753" t="str">
        <f>'Customer_Master'!I753</f>
        <v>Valid</v>
      </c>
      <c r="F753" t="str">
        <f>'Customer_Master'!X753</f>
        <v>Complete</v>
      </c>
      <c r="G753">
        <f>'Customer_Master'!Y753</f>
        <v>100</v>
      </c>
    </row>
    <row r="754" spans="1:7" x14ac:dyDescent="0.25">
      <c r="A754" s="1" t="str">
        <f>'Customer_Master'!A754</f>
        <v>CUST-02340</v>
      </c>
      <c r="B754" s="1" t="str">
        <f>'Customer_Master'!D754</f>
        <v>Kayode Mensah</v>
      </c>
      <c r="C754" s="1" t="str">
        <f>'Customer_Master'!E754</f>
        <v>Quantalogic Ltd</v>
      </c>
      <c r="D754" t="str">
        <f>'Customer_Master'!G754</f>
        <v>Valid</v>
      </c>
      <c r="E754" t="str">
        <f>'Customer_Master'!I754</f>
        <v>Invalid</v>
      </c>
      <c r="F754" t="str">
        <f>'Customer_Master'!X754</f>
        <v>Complete</v>
      </c>
      <c r="G754">
        <f>'Customer_Master'!Y754</f>
        <v>80</v>
      </c>
    </row>
    <row r="755" spans="1:7" x14ac:dyDescent="0.25">
      <c r="A755" s="1" t="str">
        <f>'Customer_Master'!A755</f>
        <v>CUST-02821</v>
      </c>
      <c r="B755" s="1" t="str">
        <f>'Customer_Master'!D755</f>
        <v>Thandiwe Ugwu</v>
      </c>
      <c r="C755" s="1" t="str">
        <f>'Customer_Master'!E755</f>
        <v>Carbon</v>
      </c>
      <c r="D755" t="str">
        <f>'Customer_Master'!G755</f>
        <v>Valid</v>
      </c>
      <c r="E755" t="str">
        <f>'Customer_Master'!I755</f>
        <v>Valid</v>
      </c>
      <c r="F755" t="str">
        <f>'Customer_Master'!X755</f>
        <v>Complete</v>
      </c>
      <c r="G755">
        <f>'Customer_Master'!Y755</f>
        <v>100</v>
      </c>
    </row>
    <row r="756" spans="1:7" x14ac:dyDescent="0.25">
      <c r="A756" s="1" t="str">
        <f>'Customer_Master'!A756</f>
        <v>CUST-03799</v>
      </c>
      <c r="B756" s="1" t="str">
        <f>'Customer_Master'!D756</f>
        <v>Ahmed Adeleke</v>
      </c>
      <c r="C756" s="1" t="str">
        <f>'Customer_Master'!E756</f>
        <v>Griddigital Inc</v>
      </c>
      <c r="D756" t="str">
        <f>'Customer_Master'!G756</f>
        <v>Valid</v>
      </c>
      <c r="E756" t="str">
        <f>'Customer_Master'!I756</f>
        <v>Valid</v>
      </c>
      <c r="F756" t="str">
        <f>'Customer_Master'!X756</f>
        <v>Complete</v>
      </c>
      <c r="G756">
        <f>'Customer_Master'!Y756</f>
        <v>100</v>
      </c>
    </row>
    <row r="757" spans="1:7" x14ac:dyDescent="0.25">
      <c r="A757" s="1" t="str">
        <f>'Customer_Master'!A757</f>
        <v>CUST-01182</v>
      </c>
      <c r="B757" s="1" t="str">
        <f>'Customer_Master'!D757</f>
        <v>Gbenga Oladele</v>
      </c>
      <c r="C757" s="1" t="str">
        <f>'Customer_Master'!E757</f>
        <v>Fluxlogistics Ltd</v>
      </c>
      <c r="D757" t="str">
        <f>'Customer_Master'!G757</f>
        <v>Valid</v>
      </c>
      <c r="E757" t="str">
        <f>'Customer_Master'!I757</f>
        <v>Valid</v>
      </c>
      <c r="F757" t="str">
        <f>'Customer_Master'!X757</f>
        <v>Complete</v>
      </c>
      <c r="G757">
        <f>'Customer_Master'!Y757</f>
        <v>100</v>
      </c>
    </row>
    <row r="758" spans="1:7" x14ac:dyDescent="0.25">
      <c r="A758" s="1" t="str">
        <f>'Customer_Master'!A758</f>
        <v>CUST-01824</v>
      </c>
      <c r="B758" s="1" t="str">
        <f>'Customer_Master'!D758</f>
        <v>Fatuma Orji</v>
      </c>
      <c r="C758" s="1" t="str">
        <f>'Customer_Master'!E758</f>
        <v>Lumenhub Llc</v>
      </c>
      <c r="D758" t="str">
        <f>'Customer_Master'!G758</f>
        <v>Valid</v>
      </c>
      <c r="E758" t="str">
        <f>'Customer_Master'!I758</f>
        <v>Valid</v>
      </c>
      <c r="F758" t="str">
        <f>'Customer_Master'!X758</f>
        <v>Complete</v>
      </c>
      <c r="G758">
        <f>'Customer_Master'!Y758</f>
        <v>100</v>
      </c>
    </row>
    <row r="759" spans="1:7" x14ac:dyDescent="0.25">
      <c r="A759" s="1" t="str">
        <f>'Customer_Master'!A759</f>
        <v>CUST-02705</v>
      </c>
      <c r="B759" s="1" t="str">
        <f>'Customer_Master'!D759</f>
        <v>Tobi Williams</v>
      </c>
      <c r="C759" s="1" t="str">
        <f>'Customer_Master'!E759</f>
        <v>Quantaai</v>
      </c>
      <c r="D759" t="str">
        <f>'Customer_Master'!G759</f>
        <v>Valid</v>
      </c>
      <c r="E759" t="str">
        <f>'Customer_Master'!I759</f>
        <v>Valid</v>
      </c>
      <c r="F759" t="str">
        <f>'Customer_Master'!X759</f>
        <v>Complete</v>
      </c>
      <c r="G759">
        <f>'Customer_Master'!Y759</f>
        <v>100</v>
      </c>
    </row>
    <row r="760" spans="1:7" x14ac:dyDescent="0.25">
      <c r="A760" s="1" t="str">
        <f>'Customer_Master'!A760</f>
        <v>CUST-03039</v>
      </c>
      <c r="B760" s="1" t="str">
        <f>'Customer_Master'!D760</f>
        <v>Jessica Nwosu</v>
      </c>
      <c r="C760" s="1" t="str">
        <f>'Customer_Master'!E760</f>
        <v>Coreai Inc</v>
      </c>
      <c r="D760" t="str">
        <f>'Customer_Master'!G760</f>
        <v>Invalid</v>
      </c>
      <c r="E760" t="str">
        <f>'Customer_Master'!I760</f>
        <v>Valid</v>
      </c>
      <c r="F760" t="str">
        <f>'Customer_Master'!X760</f>
        <v>Complete</v>
      </c>
      <c r="G760">
        <f>'Customer_Master'!Y760</f>
        <v>70</v>
      </c>
    </row>
    <row r="761" spans="1:7" x14ac:dyDescent="0.25">
      <c r="A761" s="1" t="str">
        <f>'Customer_Master'!A761</f>
        <v>CUST-00512</v>
      </c>
      <c r="B761" s="1" t="str">
        <f>'Customer_Master'!D761</f>
        <v>Adebayo Diallo</v>
      </c>
      <c r="C761" s="1" t="str">
        <f>'Customer_Master'!E761</f>
        <v>Piggyvest</v>
      </c>
      <c r="D761" t="str">
        <f>'Customer_Master'!G761</f>
        <v>Valid</v>
      </c>
      <c r="E761" t="str">
        <f>'Customer_Master'!I761</f>
        <v>Valid</v>
      </c>
      <c r="F761" t="str">
        <f>'Customer_Master'!X761</f>
        <v>Complete</v>
      </c>
      <c r="G761">
        <f>'Customer_Master'!Y761</f>
        <v>75</v>
      </c>
    </row>
    <row r="762" spans="1:7" x14ac:dyDescent="0.25">
      <c r="A762" s="1" t="str">
        <f>'Customer_Master'!A762</f>
        <v>CUST-04488</v>
      </c>
      <c r="B762" s="1" t="str">
        <f>'Customer_Master'!D762</f>
        <v>Emily Williams</v>
      </c>
      <c r="C762" s="1" t="str">
        <f>'Customer_Master'!E762</f>
        <v>Lumenai Llc</v>
      </c>
      <c r="D762" t="str">
        <f>'Customer_Master'!G762</f>
        <v>Valid</v>
      </c>
      <c r="E762" t="str">
        <f>'Customer_Master'!I762</f>
        <v>Valid</v>
      </c>
      <c r="F762" t="str">
        <f>'Customer_Master'!X762</f>
        <v>Complete</v>
      </c>
      <c r="G762">
        <f>'Customer_Master'!Y762</f>
        <v>75</v>
      </c>
    </row>
    <row r="763" spans="1:7" x14ac:dyDescent="0.25">
      <c r="A763" s="1" t="str">
        <f>'Customer_Master'!A763</f>
        <v>CUST-04659</v>
      </c>
      <c r="B763" s="1" t="str">
        <f>'Customer_Master'!D763</f>
        <v>Aliyu Taylor</v>
      </c>
      <c r="C763" s="1" t="str">
        <f>'Customer_Master'!E763</f>
        <v>Carbon</v>
      </c>
      <c r="D763" t="str">
        <f>'Customer_Master'!G763</f>
        <v>Valid</v>
      </c>
      <c r="E763" t="str">
        <f>'Customer_Master'!I763</f>
        <v>Valid</v>
      </c>
      <c r="F763" t="str">
        <f>'Customer_Master'!X763</f>
        <v>Complete</v>
      </c>
      <c r="G763">
        <f>'Customer_Master'!Y763</f>
        <v>75</v>
      </c>
    </row>
    <row r="764" spans="1:7" x14ac:dyDescent="0.25">
      <c r="A764" s="1" t="str">
        <f>'Customer_Master'!A764</f>
        <v>CUST-00112</v>
      </c>
      <c r="B764" s="1" t="str">
        <f>'Customer_Master'!D764</f>
        <v>Liam Diallo</v>
      </c>
      <c r="C764" s="1" t="str">
        <f>'Customer_Master'!E764</f>
        <v>Cloudnetworks</v>
      </c>
      <c r="D764" t="str">
        <f>'Customer_Master'!G764</f>
        <v>Valid</v>
      </c>
      <c r="E764" t="str">
        <f>'Customer_Master'!I764</f>
        <v>Valid</v>
      </c>
      <c r="F764" t="str">
        <f>'Customer_Master'!X764</f>
        <v>Complete</v>
      </c>
      <c r="G764">
        <f>'Customer_Master'!Y764</f>
        <v>100</v>
      </c>
    </row>
    <row r="765" spans="1:7" x14ac:dyDescent="0.25">
      <c r="A765" s="1" t="str">
        <f>'Customer_Master'!A765</f>
        <v>CUST-00648</v>
      </c>
      <c r="B765" s="1" t="str">
        <f>'Customer_Master'!D765</f>
        <v>Maryam Bello</v>
      </c>
      <c r="C765" s="1" t="str">
        <f>'Customer_Master'!E765</f>
        <v>Pulsehealth Llc</v>
      </c>
      <c r="D765" t="str">
        <f>'Customer_Master'!G765</f>
        <v>Valid</v>
      </c>
      <c r="E765" t="str">
        <f>'Customer_Master'!I765</f>
        <v>Valid</v>
      </c>
      <c r="F765" t="str">
        <f>'Customer_Master'!X765</f>
        <v>Complete</v>
      </c>
      <c r="G765">
        <f>'Customer_Master'!Y765</f>
        <v>75</v>
      </c>
    </row>
    <row r="766" spans="1:7" x14ac:dyDescent="0.25">
      <c r="A766" s="1" t="str">
        <f>'Customer_Master'!A766</f>
        <v>CUST-03148</v>
      </c>
      <c r="B766" s="1" t="str">
        <f>'Customer_Master'!D766</f>
        <v>Lola Aliyu</v>
      </c>
      <c r="C766" s="1" t="str">
        <f>'Customer_Master'!E766</f>
        <v>Jumia</v>
      </c>
      <c r="D766" t="str">
        <f>'Customer_Master'!G766</f>
        <v>Valid</v>
      </c>
      <c r="E766" t="str">
        <f>'Customer_Master'!I766</f>
        <v>Valid</v>
      </c>
      <c r="F766" t="str">
        <f>'Customer_Master'!X766</f>
        <v>Complete</v>
      </c>
      <c r="G766">
        <f>'Customer_Master'!Y766</f>
        <v>100</v>
      </c>
    </row>
    <row r="767" spans="1:7" x14ac:dyDescent="0.25">
      <c r="A767" s="1" t="str">
        <f>'Customer_Master'!A767</f>
        <v>CUST-00553</v>
      </c>
      <c r="B767" s="1" t="str">
        <f>'Customer_Master'!D767</f>
        <v>Tobi Adeyemi</v>
      </c>
      <c r="C767" s="1" t="str">
        <f>'Customer_Master'!E767</f>
        <v>Moniepoint</v>
      </c>
      <c r="D767" t="str">
        <f>'Customer_Master'!G767</f>
        <v>Valid</v>
      </c>
      <c r="E767" t="str">
        <f>'Customer_Master'!I767</f>
        <v>Valid</v>
      </c>
      <c r="F767" t="str">
        <f>'Customer_Master'!X767</f>
        <v>Complete</v>
      </c>
      <c r="G767">
        <f>'Customer_Master'!Y767</f>
        <v>100</v>
      </c>
    </row>
    <row r="768" spans="1:7" x14ac:dyDescent="0.25">
      <c r="A768" s="1" t="str">
        <f>'Customer_Master'!A768</f>
        <v>CUST-04730</v>
      </c>
      <c r="B768" s="1" t="str">
        <f>'Customer_Master'!D768</f>
        <v>Layla Smith</v>
      </c>
      <c r="C768" s="1" t="str">
        <f>'Customer_Master'!E768</f>
        <v>Apexventures</v>
      </c>
      <c r="D768" t="str">
        <f>'Customer_Master'!G768</f>
        <v>Valid</v>
      </c>
      <c r="E768" t="str">
        <f>'Customer_Master'!I768</f>
        <v>Invalid</v>
      </c>
      <c r="F768" t="str">
        <f>'Customer_Master'!X768</f>
        <v>Complete</v>
      </c>
      <c r="G768">
        <f>'Customer_Master'!Y768</f>
        <v>80</v>
      </c>
    </row>
    <row r="769" spans="1:7" x14ac:dyDescent="0.25">
      <c r="A769" s="1" t="str">
        <f>'Customer_Master'!A769</f>
        <v>CUST-00365</v>
      </c>
      <c r="B769" s="1" t="str">
        <f>'Customer_Master'!D769</f>
        <v>Oluwaseun Onyeka</v>
      </c>
      <c r="C769" s="1" t="str">
        <f>'Customer_Master'!E769</f>
        <v>Leadlogistics Ltd</v>
      </c>
      <c r="D769" t="str">
        <f>'Customer_Master'!G769</f>
        <v>Valid</v>
      </c>
      <c r="E769" t="str">
        <f>'Customer_Master'!I769</f>
        <v>Valid</v>
      </c>
      <c r="F769" t="str">
        <f>'Customer_Master'!X769</f>
        <v>Complete</v>
      </c>
      <c r="G769">
        <f>'Customer_Master'!Y769</f>
        <v>100</v>
      </c>
    </row>
    <row r="770" spans="1:7" x14ac:dyDescent="0.25">
      <c r="A770" s="1" t="str">
        <f>'Customer_Master'!A770</f>
        <v>CUST-03437</v>
      </c>
      <c r="B770" s="1" t="str">
        <f>'Customer_Master'!D770</f>
        <v>Chinwe Williams</v>
      </c>
      <c r="C770" s="1" t="str">
        <f>'Customer_Master'!E770</f>
        <v>Primeanalytics Ltd</v>
      </c>
      <c r="D770" t="str">
        <f>'Customer_Master'!G770</f>
        <v>Valid</v>
      </c>
      <c r="E770" t="str">
        <f>'Customer_Master'!I770</f>
        <v>Valid</v>
      </c>
      <c r="F770" t="str">
        <f>'Customer_Master'!X770</f>
        <v>Complete</v>
      </c>
      <c r="G770">
        <f>'Customer_Master'!Y770</f>
        <v>100</v>
      </c>
    </row>
    <row r="771" spans="1:7" x14ac:dyDescent="0.25">
      <c r="A771" s="1" t="str">
        <f>'Customer_Master'!A771</f>
        <v>CUST-00156</v>
      </c>
      <c r="B771" s="1" t="str">
        <f>'Customer_Master'!D771</f>
        <v>Segun Nwosu</v>
      </c>
      <c r="C771" s="1" t="str">
        <f>'Customer_Master'!E771</f>
        <v>Fluxsystems Inc</v>
      </c>
      <c r="D771" t="str">
        <f>'Customer_Master'!G771</f>
        <v>Valid</v>
      </c>
      <c r="E771" t="str">
        <f>'Customer_Master'!I771</f>
        <v>Valid</v>
      </c>
      <c r="F771" t="str">
        <f>'Customer_Master'!X771</f>
        <v>Complete</v>
      </c>
      <c r="G771">
        <f>'Customer_Master'!Y771</f>
        <v>100</v>
      </c>
    </row>
    <row r="772" spans="1:7" x14ac:dyDescent="0.25">
      <c r="A772" s="1" t="str">
        <f>'Customer_Master'!A772</f>
        <v>CUST-00229</v>
      </c>
      <c r="B772" s="1" t="str">
        <f>'Customer_Master'!D772</f>
        <v>Femke Kelly</v>
      </c>
      <c r="C772" s="1" t="str">
        <f>'Customer_Master'!E772</f>
        <v>Twiga Foods</v>
      </c>
      <c r="D772" t="str">
        <f>'Customer_Master'!G772</f>
        <v>Valid</v>
      </c>
      <c r="E772" t="str">
        <f>'Customer_Master'!I772</f>
        <v>Valid</v>
      </c>
      <c r="F772" t="str">
        <f>'Customer_Master'!X772</f>
        <v>Complete</v>
      </c>
      <c r="G772">
        <f>'Customer_Master'!Y772</f>
        <v>100</v>
      </c>
    </row>
    <row r="773" spans="1:7" x14ac:dyDescent="0.25">
      <c r="A773" s="1" t="str">
        <f>'Customer_Master'!A773</f>
        <v>CUST-02896</v>
      </c>
      <c r="B773" s="1" t="str">
        <f>'Customer_Master'!D773</f>
        <v>Femke Kelly</v>
      </c>
      <c r="C773" s="1" t="str">
        <f>'Customer_Master'!E773</f>
        <v>Lumenfinance</v>
      </c>
      <c r="D773" t="str">
        <f>'Customer_Master'!G773</f>
        <v>Invalid</v>
      </c>
      <c r="E773" t="str">
        <f>'Customer_Master'!I773</f>
        <v>Valid</v>
      </c>
      <c r="F773" t="str">
        <f>'Customer_Master'!X773</f>
        <v>Complete</v>
      </c>
      <c r="G773">
        <f>'Customer_Master'!Y773</f>
        <v>70</v>
      </c>
    </row>
    <row r="774" spans="1:7" x14ac:dyDescent="0.25">
      <c r="A774" s="1" t="str">
        <f>'Customer_Master'!A774</f>
        <v>CUST-04076</v>
      </c>
      <c r="B774" s="1" t="str">
        <f>'Customer_Master'!D774</f>
        <v>Ogundimu</v>
      </c>
      <c r="C774" s="1" t="str">
        <f>'Customer_Master'!E774</f>
        <v>Novasystems Gmbh</v>
      </c>
      <c r="D774" t="str">
        <f>'Customer_Master'!G774</f>
        <v>Valid</v>
      </c>
      <c r="E774" t="str">
        <f>'Customer_Master'!I774</f>
        <v>Valid</v>
      </c>
      <c r="F774" t="str">
        <f>'Customer_Master'!X774</f>
        <v>Incomplete</v>
      </c>
      <c r="G774">
        <f>'Customer_Master'!Y774</f>
        <v>60</v>
      </c>
    </row>
    <row r="775" spans="1:7" x14ac:dyDescent="0.25">
      <c r="A775" s="1" t="str">
        <f>'Customer_Master'!A775</f>
        <v>CUST-04746</v>
      </c>
      <c r="B775" s="1" t="str">
        <f>'Customer_Master'!D775</f>
        <v>Fatima Smith</v>
      </c>
      <c r="C775" s="1" t="str">
        <f>'Customer_Master'!E775</f>
        <v>Chipper Cash</v>
      </c>
      <c r="D775" t="str">
        <f>'Customer_Master'!G775</f>
        <v>Valid</v>
      </c>
      <c r="E775" t="str">
        <f>'Customer_Master'!I775</f>
        <v>Valid</v>
      </c>
      <c r="F775" t="str">
        <f>'Customer_Master'!X775</f>
        <v>Complete</v>
      </c>
      <c r="G775">
        <f>'Customer_Master'!Y775</f>
        <v>100</v>
      </c>
    </row>
    <row r="776" spans="1:7" x14ac:dyDescent="0.25">
      <c r="A776" s="1" t="str">
        <f>'Customer_Master'!A776</f>
        <v>CUST-00952</v>
      </c>
      <c r="B776" s="1" t="str">
        <f>'Customer_Master'!D776</f>
        <v>Adaora Adeleke</v>
      </c>
      <c r="C776" s="1" t="str">
        <f>'Customer_Master'!E776</f>
        <v>Payhealth Gmbh</v>
      </c>
      <c r="D776" t="str">
        <f>'Customer_Master'!G776</f>
        <v>Valid</v>
      </c>
      <c r="E776" t="str">
        <f>'Customer_Master'!I776</f>
        <v>Valid</v>
      </c>
      <c r="F776" t="str">
        <f>'Customer_Master'!X776</f>
        <v>Complete</v>
      </c>
      <c r="G776">
        <f>'Customer_Master'!Y776</f>
        <v>100</v>
      </c>
    </row>
    <row r="777" spans="1:7" x14ac:dyDescent="0.25">
      <c r="A777" s="1" t="str">
        <f>'Customer_Master'!A777</f>
        <v>CUST-02993</v>
      </c>
      <c r="B777" s="1" t="str">
        <f>'Customer_Master'!D777</f>
        <v>Jessica Nwankwo</v>
      </c>
      <c r="C777" s="1" t="str">
        <f>'Customer_Master'!E777</f>
        <v>Not Available</v>
      </c>
      <c r="D777" t="str">
        <f>'Customer_Master'!G777</f>
        <v>Valid</v>
      </c>
      <c r="E777" t="str">
        <f>'Customer_Master'!I777</f>
        <v>Valid</v>
      </c>
      <c r="F777" t="str">
        <f>'Customer_Master'!X777</f>
        <v>Incomplete</v>
      </c>
      <c r="G777">
        <f>'Customer_Master'!Y777</f>
        <v>60</v>
      </c>
    </row>
    <row r="778" spans="1:7" x14ac:dyDescent="0.25">
      <c r="A778" s="1" t="str">
        <f>'Customer_Master'!A778</f>
        <v>CUST-02111</v>
      </c>
      <c r="B778" s="1" t="str">
        <f>'Customer_Master'!D778</f>
        <v>Kemi Mohammed</v>
      </c>
      <c r="C778" s="1" t="str">
        <f>'Customer_Master'!E778</f>
        <v>Flour Mills Of Nigeria</v>
      </c>
      <c r="D778" t="str">
        <f>'Customer_Master'!G778</f>
        <v>Valid</v>
      </c>
      <c r="E778" t="str">
        <f>'Customer_Master'!I778</f>
        <v>Valid</v>
      </c>
      <c r="F778" t="str">
        <f>'Customer_Master'!X778</f>
        <v>Complete</v>
      </c>
      <c r="G778">
        <f>'Customer_Master'!Y778</f>
        <v>100</v>
      </c>
    </row>
    <row r="779" spans="1:7" x14ac:dyDescent="0.25">
      <c r="A779" s="1" t="str">
        <f>'Customer_Master'!A779</f>
        <v>CUST-01501</v>
      </c>
      <c r="B779" s="1" t="str">
        <f>'Customer_Master'!D779</f>
        <v>Adebayo Mohammed</v>
      </c>
      <c r="C779" s="1" t="str">
        <f>'Customer_Master'!E779</f>
        <v>Cloudnetworks Inc</v>
      </c>
      <c r="D779" t="str">
        <f>'Customer_Master'!G779</f>
        <v>Valid</v>
      </c>
      <c r="E779" t="str">
        <f>'Customer_Master'!I779</f>
        <v>Valid</v>
      </c>
      <c r="F779" t="str">
        <f>'Customer_Master'!X779</f>
        <v>Complete</v>
      </c>
      <c r="G779">
        <f>'Customer_Master'!Y779</f>
        <v>100</v>
      </c>
    </row>
    <row r="780" spans="1:7" x14ac:dyDescent="0.25">
      <c r="A780" s="1" t="str">
        <f>'Customer_Master'!A780</f>
        <v>CUST-01161</v>
      </c>
      <c r="B780" s="1" t="str">
        <f>'Customer_Master'!D780</f>
        <v>Kibet Ogundimu</v>
      </c>
      <c r="C780" s="1" t="str">
        <f>'Customer_Master'!E780</f>
        <v>Gridcapital Gmbh</v>
      </c>
      <c r="D780" t="str">
        <f>'Customer_Master'!G780</f>
        <v>Valid</v>
      </c>
      <c r="E780" t="str">
        <f>'Customer_Master'!I780</f>
        <v>Valid</v>
      </c>
      <c r="F780" t="str">
        <f>'Customer_Master'!X780</f>
        <v>Complete</v>
      </c>
      <c r="G780">
        <f>'Customer_Master'!Y780</f>
        <v>100</v>
      </c>
    </row>
    <row r="781" spans="1:7" x14ac:dyDescent="0.25">
      <c r="A781" s="1" t="str">
        <f>'Customer_Master'!A781</f>
        <v>CUST-04212</v>
      </c>
      <c r="B781" s="1" t="str">
        <f>'Customer_Master'!D781</f>
        <v>Otieno Dlamini</v>
      </c>
      <c r="C781" s="1" t="str">
        <f>'Customer_Master'!E781</f>
        <v>Lumenfinance</v>
      </c>
      <c r="D781" t="str">
        <f>'Customer_Master'!G781</f>
        <v>Valid</v>
      </c>
      <c r="E781" t="str">
        <f>'Customer_Master'!I781</f>
        <v>Valid</v>
      </c>
      <c r="F781" t="str">
        <f>'Customer_Master'!X781</f>
        <v>Complete</v>
      </c>
      <c r="G781">
        <f>'Customer_Master'!Y781</f>
        <v>100</v>
      </c>
    </row>
    <row r="782" spans="1:7" x14ac:dyDescent="0.25">
      <c r="A782" s="1" t="str">
        <f>'Customer_Master'!A782</f>
        <v>CUST-02398</v>
      </c>
      <c r="B782" s="1" t="str">
        <f>'Customer_Master'!D782</f>
        <v>Aisha Balogun</v>
      </c>
      <c r="C782" s="1" t="str">
        <f>'Customer_Master'!E782</f>
        <v>Jumia</v>
      </c>
      <c r="D782" t="str">
        <f>'Customer_Master'!G782</f>
        <v>Valid</v>
      </c>
      <c r="E782" t="str">
        <f>'Customer_Master'!I782</f>
        <v>Valid</v>
      </c>
      <c r="F782" t="str">
        <f>'Customer_Master'!X782</f>
        <v>Complete</v>
      </c>
      <c r="G782">
        <f>'Customer_Master'!Y782</f>
        <v>100</v>
      </c>
    </row>
    <row r="783" spans="1:7" x14ac:dyDescent="0.25">
      <c r="A783" s="1" t="str">
        <f>'Customer_Master'!A783</f>
        <v>CUST-02191</v>
      </c>
      <c r="B783" s="1" t="str">
        <f>'Customer_Master'!D783</f>
        <v>Mwangi Adewale</v>
      </c>
      <c r="C783" s="1" t="str">
        <f>'Customer_Master'!E783</f>
        <v>Quantanetworks</v>
      </c>
      <c r="D783" t="str">
        <f>'Customer_Master'!G783</f>
        <v>Invalid</v>
      </c>
      <c r="E783" t="str">
        <f>'Customer_Master'!I783</f>
        <v>Valid</v>
      </c>
      <c r="F783" t="str">
        <f>'Customer_Master'!X783</f>
        <v>Complete</v>
      </c>
      <c r="G783">
        <f>'Customer_Master'!Y783</f>
        <v>70</v>
      </c>
    </row>
    <row r="784" spans="1:7" x14ac:dyDescent="0.25">
      <c r="A784" s="1" t="str">
        <f>'Customer_Master'!A784</f>
        <v>CUST-02959</v>
      </c>
      <c r="B784" s="1" t="str">
        <f>'Customer_Master'!D784</f>
        <v>Precious O'Brien</v>
      </c>
      <c r="C784" s="1" t="str">
        <f>'Customer_Master'!E784</f>
        <v>Mtn Group</v>
      </c>
      <c r="D784" t="str">
        <f>'Customer_Master'!G784</f>
        <v>Valid</v>
      </c>
      <c r="E784" t="str">
        <f>'Customer_Master'!I784</f>
        <v>Valid</v>
      </c>
      <c r="F784" t="str">
        <f>'Customer_Master'!X784</f>
        <v>Complete</v>
      </c>
      <c r="G784">
        <f>'Customer_Master'!Y784</f>
        <v>100</v>
      </c>
    </row>
    <row r="785" spans="1:7" x14ac:dyDescent="0.25">
      <c r="A785" s="1" t="str">
        <f>'Customer_Master'!A785</f>
        <v>CUST-01263</v>
      </c>
      <c r="B785" s="1" t="str">
        <f>'Customer_Master'!D785</f>
        <v>Tosin Bello</v>
      </c>
      <c r="C785" s="1" t="str">
        <f>'Customer_Master'!E785</f>
        <v>Vertexdigital</v>
      </c>
      <c r="D785" t="str">
        <f>'Customer_Master'!G785</f>
        <v>Valid</v>
      </c>
      <c r="E785" t="str">
        <f>'Customer_Master'!I785</f>
        <v>Valid</v>
      </c>
      <c r="F785" t="str">
        <f>'Customer_Master'!X785</f>
        <v>Complete</v>
      </c>
      <c r="G785">
        <f>'Customer_Master'!Y785</f>
        <v>100</v>
      </c>
    </row>
    <row r="786" spans="1:7" x14ac:dyDescent="0.25">
      <c r="A786" s="1" t="str">
        <f>'Customer_Master'!A786</f>
        <v>CUST-04825</v>
      </c>
      <c r="B786" s="1" t="str">
        <f>'Customer_Master'!D786</f>
        <v>Kamau Hassan</v>
      </c>
      <c r="C786" s="1" t="str">
        <f>'Customer_Master'!E786</f>
        <v>Mtn Group</v>
      </c>
      <c r="D786" t="str">
        <f>'Customer_Master'!G786</f>
        <v>Valid</v>
      </c>
      <c r="E786" t="str">
        <f>'Customer_Master'!I786</f>
        <v>Valid</v>
      </c>
      <c r="F786" t="str">
        <f>'Customer_Master'!X786</f>
        <v>Complete</v>
      </c>
      <c r="G786">
        <f>'Customer_Master'!Y786</f>
        <v>100</v>
      </c>
    </row>
    <row r="787" spans="1:7" x14ac:dyDescent="0.25">
      <c r="A787" s="1" t="str">
        <f>'Customer_Master'!A787</f>
        <v>CUST-04739</v>
      </c>
      <c r="B787" s="1" t="str">
        <f>'Customer_Master'!D787</f>
        <v>Noah Murphy</v>
      </c>
      <c r="C787" s="1" t="str">
        <f>'Customer_Master'!E787</f>
        <v>Cellulant</v>
      </c>
      <c r="D787" t="str">
        <f>'Customer_Master'!G787</f>
        <v>Valid</v>
      </c>
      <c r="E787" t="str">
        <f>'Customer_Master'!I787</f>
        <v>Valid</v>
      </c>
      <c r="F787" t="str">
        <f>'Customer_Master'!X787</f>
        <v>Complete</v>
      </c>
      <c r="G787">
        <f>'Customer_Master'!Y787</f>
        <v>75</v>
      </c>
    </row>
    <row r="788" spans="1:7" x14ac:dyDescent="0.25">
      <c r="A788" s="1" t="str">
        <f>'Customer_Master'!A788</f>
        <v>CUST-00254</v>
      </c>
      <c r="B788" s="1" t="str">
        <f>'Customer_Master'!D788</f>
        <v>Anke Jones</v>
      </c>
      <c r="C788" s="1" t="str">
        <f>'Customer_Master'!E788</f>
        <v>Vertexhealth</v>
      </c>
      <c r="D788" t="str">
        <f>'Customer_Master'!G788</f>
        <v>Valid</v>
      </c>
      <c r="E788" t="str">
        <f>'Customer_Master'!I788</f>
        <v>Valid</v>
      </c>
      <c r="F788" t="str">
        <f>'Customer_Master'!X788</f>
        <v>Complete</v>
      </c>
      <c r="G788">
        <f>'Customer_Master'!Y788</f>
        <v>75</v>
      </c>
    </row>
    <row r="789" spans="1:7" x14ac:dyDescent="0.25">
      <c r="A789" s="1" t="str">
        <f>'Customer_Master'!A789</f>
        <v>CUST-04084</v>
      </c>
      <c r="B789" s="1" t="str">
        <f>'Customer_Master'!D789</f>
        <v>Brian Makinde</v>
      </c>
      <c r="C789" s="1" t="str">
        <f>'Customer_Master'!E789</f>
        <v>Twiga Foods</v>
      </c>
      <c r="D789" t="str">
        <f>'Customer_Master'!G789</f>
        <v>Valid</v>
      </c>
      <c r="E789" t="str">
        <f>'Customer_Master'!I789</f>
        <v>Valid</v>
      </c>
      <c r="F789" t="str">
        <f>'Customer_Master'!X789</f>
        <v>Complete</v>
      </c>
      <c r="G789">
        <f>'Customer_Master'!Y789</f>
        <v>100</v>
      </c>
    </row>
    <row r="790" spans="1:7" x14ac:dyDescent="0.25">
      <c r="A790" s="1" t="str">
        <f>'Customer_Master'!A790</f>
        <v>CUST-04357</v>
      </c>
      <c r="B790" s="1" t="str">
        <f>'Customer_Master'!D790</f>
        <v>Amina Kamau</v>
      </c>
      <c r="C790" s="1" t="str">
        <f>'Customer_Master'!E790</f>
        <v>Dangote Industries</v>
      </c>
      <c r="D790" t="str">
        <f>'Customer_Master'!G790</f>
        <v>Valid</v>
      </c>
      <c r="E790" t="str">
        <f>'Customer_Master'!I790</f>
        <v>Valid</v>
      </c>
      <c r="F790" t="str">
        <f>'Customer_Master'!X790</f>
        <v>Complete</v>
      </c>
      <c r="G790">
        <f>'Customer_Master'!Y790</f>
        <v>100</v>
      </c>
    </row>
    <row r="791" spans="1:7" x14ac:dyDescent="0.25">
      <c r="A791" s="1" t="str">
        <f>'Customer_Master'!A791</f>
        <v>CUST-02365</v>
      </c>
      <c r="B791" s="1" t="str">
        <f>'Customer_Master'!D791</f>
        <v>Yetunde Onyeka</v>
      </c>
      <c r="C791" s="1" t="str">
        <f>'Customer_Master'!E791</f>
        <v>Mtn Group</v>
      </c>
      <c r="D791" t="str">
        <f>'Customer_Master'!G791</f>
        <v>Valid</v>
      </c>
      <c r="E791" t="str">
        <f>'Customer_Master'!I791</f>
        <v>Valid</v>
      </c>
      <c r="F791" t="str">
        <f>'Customer_Master'!X791</f>
        <v>Complete</v>
      </c>
      <c r="G791">
        <f>'Customer_Master'!Y791</f>
        <v>100</v>
      </c>
    </row>
    <row r="792" spans="1:7" x14ac:dyDescent="0.25">
      <c r="A792" s="1" t="str">
        <f>'Customer_Master'!A792</f>
        <v>CUST-02525</v>
      </c>
      <c r="B792" s="1" t="str">
        <f>'Customer_Master'!D792</f>
        <v>Ifeoma Mwangi</v>
      </c>
      <c r="C792" s="1" t="str">
        <f>'Customer_Master'!E792</f>
        <v>Payfinance</v>
      </c>
      <c r="D792" t="str">
        <f>'Customer_Master'!G792</f>
        <v>Valid</v>
      </c>
      <c r="E792" t="str">
        <f>'Customer_Master'!I792</f>
        <v>Valid</v>
      </c>
      <c r="F792" t="str">
        <f>'Customer_Master'!X792</f>
        <v>Complete</v>
      </c>
      <c r="G792">
        <f>'Customer_Master'!Y792</f>
        <v>100</v>
      </c>
    </row>
    <row r="793" spans="1:7" x14ac:dyDescent="0.25">
      <c r="A793" s="1" t="str">
        <f>'Customer_Master'!A793</f>
        <v>CUST-01055</v>
      </c>
      <c r="B793" s="1" t="str">
        <f>'Customer_Master'!D793</f>
        <v>Wanjala Smith</v>
      </c>
      <c r="C793" s="1" t="str">
        <f>'Customer_Master'!E793</f>
        <v>Cloudlabs Plc</v>
      </c>
      <c r="D793" t="str">
        <f>'Customer_Master'!G793</f>
        <v>Valid</v>
      </c>
      <c r="E793" t="str">
        <f>'Customer_Master'!I793</f>
        <v>Valid</v>
      </c>
      <c r="F793" t="str">
        <f>'Customer_Master'!X793</f>
        <v>Complete</v>
      </c>
      <c r="G793">
        <f>'Customer_Master'!Y793</f>
        <v>100</v>
      </c>
    </row>
    <row r="794" spans="1:7" x14ac:dyDescent="0.25">
      <c r="A794" s="1" t="str">
        <f>'Customer_Master'!A794</f>
        <v>CUST-02581</v>
      </c>
      <c r="B794" s="1" t="str">
        <f>'Customer_Master'!D794</f>
        <v>Akinyi Oladipo</v>
      </c>
      <c r="C794" s="1" t="str">
        <f>'Customer_Master'!E794</f>
        <v>Primegroup Gmbh</v>
      </c>
      <c r="D794" t="str">
        <f>'Customer_Master'!G794</f>
        <v>Valid</v>
      </c>
      <c r="E794" t="str">
        <f>'Customer_Master'!I794</f>
        <v>Valid</v>
      </c>
      <c r="F794" t="str">
        <f>'Customer_Master'!X794</f>
        <v>Complete</v>
      </c>
      <c r="G794">
        <f>'Customer_Master'!Y794</f>
        <v>100</v>
      </c>
    </row>
    <row r="795" spans="1:7" x14ac:dyDescent="0.25">
      <c r="A795" s="1" t="str">
        <f>'Customer_Master'!A795</f>
        <v>CUST-03640</v>
      </c>
      <c r="B795" s="1" t="str">
        <f>'Customer_Master'!D795</f>
        <v>Omar Asante</v>
      </c>
      <c r="C795" s="1" t="str">
        <f>'Customer_Master'!E795</f>
        <v>Twiga Foods</v>
      </c>
      <c r="D795" t="str">
        <f>'Customer_Master'!G795</f>
        <v>Valid</v>
      </c>
      <c r="E795" t="str">
        <f>'Customer_Master'!I795</f>
        <v>Valid</v>
      </c>
      <c r="F795" t="str">
        <f>'Customer_Master'!X795</f>
        <v>Complete</v>
      </c>
      <c r="G795">
        <f>'Customer_Master'!Y795</f>
        <v>100</v>
      </c>
    </row>
    <row r="796" spans="1:7" x14ac:dyDescent="0.25">
      <c r="A796" s="1" t="str">
        <f>'Customer_Master'!A796</f>
        <v>CUST-00367</v>
      </c>
      <c r="B796" s="1" t="str">
        <f>'Customer_Master'!D796</f>
        <v>Ifeoma Traore</v>
      </c>
      <c r="C796" s="1" t="str">
        <f>'Customer_Master'!E796</f>
        <v>Hivehealth</v>
      </c>
      <c r="D796" t="str">
        <f>'Customer_Master'!G796</f>
        <v>Valid</v>
      </c>
      <c r="E796" t="str">
        <f>'Customer_Master'!I796</f>
        <v>Valid</v>
      </c>
      <c r="F796" t="str">
        <f>'Customer_Master'!X796</f>
        <v>Complete</v>
      </c>
      <c r="G796">
        <f>'Customer_Master'!Y796</f>
        <v>100</v>
      </c>
    </row>
    <row r="797" spans="1:7" x14ac:dyDescent="0.25">
      <c r="A797" s="1" t="str">
        <f>'Customer_Master'!A797</f>
        <v>CUST-02651</v>
      </c>
      <c r="B797" s="1" t="str">
        <f>'Customer_Master'!D797</f>
        <v>Matthew Garba</v>
      </c>
      <c r="C797" s="1" t="str">
        <f>'Customer_Master'!E797</f>
        <v>Quantacapital Gmbh</v>
      </c>
      <c r="D797" t="str">
        <f>'Customer_Master'!G797</f>
        <v>Valid</v>
      </c>
      <c r="E797" t="str">
        <f>'Customer_Master'!I797</f>
        <v>Valid</v>
      </c>
      <c r="F797" t="str">
        <f>'Customer_Master'!X797</f>
        <v>Complete</v>
      </c>
      <c r="G797">
        <f>'Customer_Master'!Y797</f>
        <v>100</v>
      </c>
    </row>
    <row r="798" spans="1:7" x14ac:dyDescent="0.25">
      <c r="A798" s="1" t="str">
        <f>'Customer_Master'!A798</f>
        <v>CUST-02921</v>
      </c>
      <c r="B798" s="1" t="str">
        <f>'Customer_Master'!D798</f>
        <v>Bello Garba</v>
      </c>
      <c r="C798" s="1" t="str">
        <f>'Customer_Master'!E798</f>
        <v>Carbon</v>
      </c>
      <c r="D798" t="str">
        <f>'Customer_Master'!G798</f>
        <v>Valid</v>
      </c>
      <c r="E798" t="str">
        <f>'Customer_Master'!I798</f>
        <v>Valid</v>
      </c>
      <c r="F798" t="str">
        <f>'Customer_Master'!X798</f>
        <v>Complete</v>
      </c>
      <c r="G798">
        <f>'Customer_Master'!Y798</f>
        <v>100</v>
      </c>
    </row>
    <row r="799" spans="1:7" x14ac:dyDescent="0.25">
      <c r="A799" s="1" t="str">
        <f>'Customer_Master'!A799</f>
        <v>CUST-03383</v>
      </c>
      <c r="B799" s="1" t="str">
        <f>'Customer_Master'!D799</f>
        <v>Thomas Otieno</v>
      </c>
      <c r="C799" s="1" t="str">
        <f>'Customer_Master'!E799</f>
        <v>Bua Foods</v>
      </c>
      <c r="D799" t="str">
        <f>'Customer_Master'!G799</f>
        <v>Valid</v>
      </c>
      <c r="E799" t="str">
        <f>'Customer_Master'!I799</f>
        <v>Valid</v>
      </c>
      <c r="F799" t="str">
        <f>'Customer_Master'!X799</f>
        <v>Complete</v>
      </c>
      <c r="G799">
        <f>'Customer_Master'!Y799</f>
        <v>100</v>
      </c>
    </row>
    <row r="800" spans="1:7" x14ac:dyDescent="0.25">
      <c r="A800" s="1" t="str">
        <f>'Customer_Master'!A800</f>
        <v>CUST-03483</v>
      </c>
      <c r="B800" s="1" t="str">
        <f>'Customer_Master'!D800</f>
        <v>Chizoba Akinola</v>
      </c>
      <c r="C800" s="1" t="str">
        <f>'Customer_Master'!E800</f>
        <v>Echosoft Plc</v>
      </c>
      <c r="D800" t="str">
        <f>'Customer_Master'!G800</f>
        <v>Valid</v>
      </c>
      <c r="E800" t="str">
        <f>'Customer_Master'!I800</f>
        <v>Valid</v>
      </c>
      <c r="F800" t="str">
        <f>'Customer_Master'!X800</f>
        <v>Complete</v>
      </c>
      <c r="G800">
        <f>'Customer_Master'!Y800</f>
        <v>75</v>
      </c>
    </row>
    <row r="801" spans="1:7" x14ac:dyDescent="0.25">
      <c r="A801" s="1" t="str">
        <f>'Customer_Master'!A801</f>
        <v>CUST-04927</v>
      </c>
      <c r="B801" s="1" t="str">
        <f>'Customer_Master'!D801</f>
        <v>Babatunde Okafor</v>
      </c>
      <c r="C801" s="1" t="str">
        <f>'Customer_Master'!E801</f>
        <v>Teamapt</v>
      </c>
      <c r="D801" t="str">
        <f>'Customer_Master'!G801</f>
        <v>Valid</v>
      </c>
      <c r="E801" t="str">
        <f>'Customer_Master'!I801</f>
        <v>Valid</v>
      </c>
      <c r="F801" t="str">
        <f>'Customer_Master'!X801</f>
        <v>Complete</v>
      </c>
      <c r="G801">
        <f>'Customer_Master'!Y801</f>
        <v>100</v>
      </c>
    </row>
    <row r="802" spans="1:7" x14ac:dyDescent="0.25">
      <c r="A802" s="1" t="str">
        <f>'Customer_Master'!A802</f>
        <v>CUST-02390</v>
      </c>
      <c r="B802" s="1" t="str">
        <f>'Customer_Master'!D802</f>
        <v>Tunde Idris</v>
      </c>
      <c r="C802" s="1" t="str">
        <f>'Customer_Master'!E802</f>
        <v>Echodigital</v>
      </c>
      <c r="D802" t="str">
        <f>'Customer_Master'!G802</f>
        <v>Valid</v>
      </c>
      <c r="E802" t="str">
        <f>'Customer_Master'!I802</f>
        <v>Valid</v>
      </c>
      <c r="F802" t="str">
        <f>'Customer_Master'!X802</f>
        <v>Complete</v>
      </c>
      <c r="G802">
        <f>'Customer_Master'!Y802</f>
        <v>100</v>
      </c>
    </row>
    <row r="803" spans="1:7" x14ac:dyDescent="0.25">
      <c r="A803" s="1" t="str">
        <f>'Customer_Master'!A803</f>
        <v>CUST-04982</v>
      </c>
      <c r="B803" s="1" t="str">
        <f>'Customer_Master'!D803</f>
        <v>Bello Diallo</v>
      </c>
      <c r="C803" s="1" t="str">
        <f>'Customer_Master'!E803</f>
        <v>Konga</v>
      </c>
      <c r="D803" t="str">
        <f>'Customer_Master'!G803</f>
        <v>Valid</v>
      </c>
      <c r="E803" t="str">
        <f>'Customer_Master'!I803</f>
        <v>Valid</v>
      </c>
      <c r="F803" t="str">
        <f>'Customer_Master'!X803</f>
        <v>Complete</v>
      </c>
      <c r="G803">
        <f>'Customer_Master'!Y803</f>
        <v>100</v>
      </c>
    </row>
    <row r="804" spans="1:7" x14ac:dyDescent="0.25">
      <c r="A804" s="1" t="str">
        <f>'Customer_Master'!A804</f>
        <v>CUST-00940</v>
      </c>
      <c r="B804" s="1" t="str">
        <f>'Customer_Master'!D804</f>
        <v>Chidi Musa</v>
      </c>
      <c r="C804" s="1" t="str">
        <f>'Customer_Master'!E804</f>
        <v>Dangote Industries</v>
      </c>
      <c r="D804" t="str">
        <f>'Customer_Master'!G804</f>
        <v>Valid</v>
      </c>
      <c r="E804" t="str">
        <f>'Customer_Master'!I804</f>
        <v>Valid</v>
      </c>
      <c r="F804" t="str">
        <f>'Customer_Master'!X804</f>
        <v>Complete</v>
      </c>
      <c r="G804">
        <f>'Customer_Master'!Y804</f>
        <v>100</v>
      </c>
    </row>
    <row r="805" spans="1:7" x14ac:dyDescent="0.25">
      <c r="A805" s="1" t="str">
        <f>'Customer_Master'!A805</f>
        <v>CUST-04394</v>
      </c>
      <c r="B805" s="1" t="str">
        <f>'Customer_Master'!D805</f>
        <v>Layla Van Der Merwe</v>
      </c>
      <c r="C805" s="1" t="str">
        <f>'Customer_Master'!E805</f>
        <v>Andela</v>
      </c>
      <c r="D805" t="str">
        <f>'Customer_Master'!G805</f>
        <v>Valid</v>
      </c>
      <c r="E805" t="str">
        <f>'Customer_Master'!I805</f>
        <v>Valid</v>
      </c>
      <c r="F805" t="str">
        <f>'Customer_Master'!X805</f>
        <v>Complete</v>
      </c>
      <c r="G805">
        <f>'Customer_Master'!Y805</f>
        <v>100</v>
      </c>
    </row>
    <row r="806" spans="1:7" x14ac:dyDescent="0.25">
      <c r="A806" s="1" t="str">
        <f>'Customer_Master'!A806</f>
        <v>CUST-03759</v>
      </c>
      <c r="B806" s="1" t="str">
        <f>'Customer_Master'!D806</f>
        <v>Olivia Ugwu</v>
      </c>
      <c r="C806" s="1" t="str">
        <f>'Customer_Master'!E806</f>
        <v>Vaultlogic</v>
      </c>
      <c r="D806" t="str">
        <f>'Customer_Master'!G806</f>
        <v>Valid</v>
      </c>
      <c r="E806" t="str">
        <f>'Customer_Master'!I806</f>
        <v>Valid</v>
      </c>
      <c r="F806" t="str">
        <f>'Customer_Master'!X806</f>
        <v>Complete</v>
      </c>
      <c r="G806">
        <f>'Customer_Master'!Y806</f>
        <v>100</v>
      </c>
    </row>
    <row r="807" spans="1:7" x14ac:dyDescent="0.25">
      <c r="A807" s="1" t="str">
        <f>'Customer_Master'!A807</f>
        <v>CUST-00068</v>
      </c>
      <c r="B807" s="1" t="str">
        <f>'Customer_Master'!D807</f>
        <v>Mark Diallo</v>
      </c>
      <c r="C807" s="1" t="str">
        <f>'Customer_Master'!E807</f>
        <v>Mpesa Solutions</v>
      </c>
      <c r="D807" t="str">
        <f>'Customer_Master'!G807</f>
        <v>Valid</v>
      </c>
      <c r="E807" t="str">
        <f>'Customer_Master'!I807</f>
        <v>Valid</v>
      </c>
      <c r="F807" t="str">
        <f>'Customer_Master'!X807</f>
        <v>Complete</v>
      </c>
      <c r="G807">
        <f>'Customer_Master'!Y807</f>
        <v>75</v>
      </c>
    </row>
    <row r="808" spans="1:7" x14ac:dyDescent="0.25">
      <c r="A808" s="1" t="str">
        <f>'Customer_Master'!A808</f>
        <v>CUST-00375</v>
      </c>
      <c r="B808" s="1" t="str">
        <f>'Customer_Master'!D808</f>
        <v>Bello Afolabi</v>
      </c>
      <c r="C808" s="1" t="str">
        <f>'Customer_Master'!E808</f>
        <v>Kuda</v>
      </c>
      <c r="D808" t="str">
        <f>'Customer_Master'!G808</f>
        <v>Valid</v>
      </c>
      <c r="E808" t="str">
        <f>'Customer_Master'!I808</f>
        <v>Valid</v>
      </c>
      <c r="F808" t="str">
        <f>'Customer_Master'!X808</f>
        <v>Complete</v>
      </c>
      <c r="G808">
        <f>'Customer_Master'!Y808</f>
        <v>75</v>
      </c>
    </row>
    <row r="809" spans="1:7" x14ac:dyDescent="0.25">
      <c r="A809" s="1" t="str">
        <f>'Customer_Master'!A809</f>
        <v>CUST-00284</v>
      </c>
      <c r="B809" s="1" t="str">
        <f>'Customer_Master'!D809</f>
        <v>Emily Hassan</v>
      </c>
      <c r="C809" s="1" t="str">
        <f>'Customer_Master'!E809</f>
        <v>Not Available</v>
      </c>
      <c r="D809" t="str">
        <f>'Customer_Master'!G809</f>
        <v>Valid</v>
      </c>
      <c r="E809" t="str">
        <f>'Customer_Master'!I809</f>
        <v>Valid</v>
      </c>
      <c r="F809" t="str">
        <f>'Customer_Master'!X809</f>
        <v>Incomplete</v>
      </c>
      <c r="G809">
        <f>'Customer_Master'!Y809</f>
        <v>60</v>
      </c>
    </row>
    <row r="810" spans="1:7" x14ac:dyDescent="0.25">
      <c r="A810" s="1" t="str">
        <f>'Customer_Master'!A810</f>
        <v>CUST-05111</v>
      </c>
      <c r="B810" s="1" t="str">
        <f>'Customer_Master'!D810</f>
        <v>Emily Mohammed</v>
      </c>
      <c r="C810" s="1" t="str">
        <f>'Customer_Master'!E810</f>
        <v>Andela</v>
      </c>
      <c r="D810" t="str">
        <f>'Customer_Master'!G810</f>
        <v>Valid</v>
      </c>
      <c r="E810" t="str">
        <f>'Customer_Master'!I810</f>
        <v>Valid</v>
      </c>
      <c r="F810" t="str">
        <f>'Customer_Master'!X810</f>
        <v>Complete</v>
      </c>
      <c r="G810">
        <f>'Customer_Master'!Y810</f>
        <v>75</v>
      </c>
    </row>
    <row r="811" spans="1:7" x14ac:dyDescent="0.25">
      <c r="A811" s="1" t="str">
        <f>'Customer_Master'!A811</f>
        <v>CUST-03267</v>
      </c>
      <c r="B811" s="1" t="str">
        <f>'Customer_Master'!D811</f>
        <v>Amina Balogun</v>
      </c>
      <c r="C811" s="1" t="str">
        <f>'Customer_Master'!E811</f>
        <v>Kuda</v>
      </c>
      <c r="D811" t="str">
        <f>'Customer_Master'!G811</f>
        <v>Valid</v>
      </c>
      <c r="E811" t="str">
        <f>'Customer_Master'!I811</f>
        <v>Invalid</v>
      </c>
      <c r="F811" t="str">
        <f>'Customer_Master'!X811</f>
        <v>Complete</v>
      </c>
      <c r="G811">
        <f>'Customer_Master'!Y811</f>
        <v>80</v>
      </c>
    </row>
    <row r="812" spans="1:7" x14ac:dyDescent="0.25">
      <c r="A812" s="1" t="str">
        <f>'Customer_Master'!A812</f>
        <v>CUST-00623</v>
      </c>
      <c r="B812" s="1" t="str">
        <f>'Customer_Master'!D812</f>
        <v>Ifeanyi Hassan</v>
      </c>
      <c r="C812" s="1" t="str">
        <f>'Customer_Master'!E812</f>
        <v>Lumensolutions</v>
      </c>
      <c r="D812" t="str">
        <f>'Customer_Master'!G812</f>
        <v>Valid</v>
      </c>
      <c r="E812" t="str">
        <f>'Customer_Master'!I812</f>
        <v>Valid</v>
      </c>
      <c r="F812" t="str">
        <f>'Customer_Master'!X812</f>
        <v>Complete</v>
      </c>
      <c r="G812">
        <f>'Customer_Master'!Y812</f>
        <v>100</v>
      </c>
    </row>
    <row r="813" spans="1:7" x14ac:dyDescent="0.25">
      <c r="A813" s="1" t="str">
        <f>'Customer_Master'!A813</f>
        <v>CUST-02271</v>
      </c>
      <c r="B813" s="1" t="str">
        <f>'Customer_Master'!D813</f>
        <v>Sipho Traore</v>
      </c>
      <c r="C813" s="1" t="str">
        <f>'Customer_Master'!E813</f>
        <v>Cellulant</v>
      </c>
      <c r="D813" t="str">
        <f>'Customer_Master'!G813</f>
        <v>Valid</v>
      </c>
      <c r="E813" t="str">
        <f>'Customer_Master'!I813</f>
        <v>Valid</v>
      </c>
      <c r="F813" t="str">
        <f>'Customer_Master'!X813</f>
        <v>Complete</v>
      </c>
      <c r="G813">
        <f>'Customer_Master'!Y813</f>
        <v>100</v>
      </c>
    </row>
    <row r="814" spans="1:7" x14ac:dyDescent="0.25">
      <c r="A814" s="1" t="str">
        <f>'Customer_Master'!A814</f>
        <v>CUST-01302</v>
      </c>
      <c r="B814" s="1" t="str">
        <f>'Customer_Master'!D814</f>
        <v>Kunle Asante</v>
      </c>
      <c r="C814" s="1" t="str">
        <f>'Customer_Master'!E814</f>
        <v>Mtn Group</v>
      </c>
      <c r="D814" t="str">
        <f>'Customer_Master'!G814</f>
        <v>Valid</v>
      </c>
      <c r="E814" t="str">
        <f>'Customer_Master'!I814</f>
        <v>Invalid</v>
      </c>
      <c r="F814" t="str">
        <f>'Customer_Master'!X814</f>
        <v>Complete</v>
      </c>
      <c r="G814">
        <f>'Customer_Master'!Y814</f>
        <v>80</v>
      </c>
    </row>
    <row r="815" spans="1:7" x14ac:dyDescent="0.25">
      <c r="A815" s="1" t="str">
        <f>'Customer_Master'!A815</f>
        <v>CUST-03808</v>
      </c>
      <c r="B815" s="1" t="str">
        <f>'Customer_Master'!D815</f>
        <v>Emily Dlamini</v>
      </c>
      <c r="C815" s="1" t="str">
        <f>'Customer_Master'!E815</f>
        <v>Fluxsoft Plc</v>
      </c>
      <c r="D815" t="str">
        <f>'Customer_Master'!G815</f>
        <v>Valid</v>
      </c>
      <c r="E815" t="str">
        <f>'Customer_Master'!I815</f>
        <v>Valid</v>
      </c>
      <c r="F815" t="str">
        <f>'Customer_Master'!X815</f>
        <v>Complete</v>
      </c>
      <c r="G815">
        <f>'Customer_Master'!Y815</f>
        <v>100</v>
      </c>
    </row>
    <row r="816" spans="1:7" x14ac:dyDescent="0.25">
      <c r="A816" s="1" t="str">
        <f>'Customer_Master'!A816</f>
        <v>CUST-03171</v>
      </c>
      <c r="B816" s="1" t="str">
        <f>'Customer_Master'!D816</f>
        <v>Emmanuel Patel</v>
      </c>
      <c r="C816" s="1" t="str">
        <f>'Customer_Master'!E816</f>
        <v>Swiftworks</v>
      </c>
      <c r="D816" t="str">
        <f>'Customer_Master'!G816</f>
        <v>Valid</v>
      </c>
      <c r="E816" t="str">
        <f>'Customer_Master'!I816</f>
        <v>Valid</v>
      </c>
      <c r="F816" t="str">
        <f>'Customer_Master'!X816</f>
        <v>Complete</v>
      </c>
      <c r="G816">
        <f>'Customer_Master'!Y816</f>
        <v>100</v>
      </c>
    </row>
    <row r="817" spans="1:7" x14ac:dyDescent="0.25">
      <c r="A817" s="1" t="str">
        <f>'Customer_Master'!A817</f>
        <v>CUST-01458</v>
      </c>
      <c r="B817" s="1" t="str">
        <f>'Customer_Master'!D817</f>
        <v>Thandiwe Nwosu</v>
      </c>
      <c r="C817" s="1" t="str">
        <f>'Customer_Master'!E817</f>
        <v>Cloudhub Inc</v>
      </c>
      <c r="D817" t="str">
        <f>'Customer_Master'!G817</f>
        <v>Valid</v>
      </c>
      <c r="E817" t="str">
        <f>'Customer_Master'!I817</f>
        <v>Valid</v>
      </c>
      <c r="F817" t="str">
        <f>'Customer_Master'!X817</f>
        <v>Complete</v>
      </c>
      <c r="G817">
        <f>'Customer_Master'!Y817</f>
        <v>100</v>
      </c>
    </row>
    <row r="818" spans="1:7" x14ac:dyDescent="0.25">
      <c r="A818" s="1" t="str">
        <f>'Customer_Master'!A818</f>
        <v>CUST-00020</v>
      </c>
      <c r="B818" s="1" t="str">
        <f>'Customer_Master'!D818</f>
        <v>Hannah Jones</v>
      </c>
      <c r="C818" s="1" t="str">
        <f>'Customer_Master'!E818</f>
        <v>Heliolabs Gmbh</v>
      </c>
      <c r="D818" t="str">
        <f>'Customer_Master'!G818</f>
        <v>Valid</v>
      </c>
      <c r="E818" t="str">
        <f>'Customer_Master'!I818</f>
        <v>Valid</v>
      </c>
      <c r="F818" t="str">
        <f>'Customer_Master'!X818</f>
        <v>Complete</v>
      </c>
      <c r="G818">
        <f>'Customer_Master'!Y818</f>
        <v>100</v>
      </c>
    </row>
    <row r="819" spans="1:7" x14ac:dyDescent="0.25">
      <c r="A819" s="1" t="str">
        <f>'Customer_Master'!A819</f>
        <v>CUST-03237</v>
      </c>
      <c r="B819" s="1" t="str">
        <f>'Customer_Master'!D819</f>
        <v>Obinna Asante</v>
      </c>
      <c r="C819" s="1" t="str">
        <f>'Customer_Master'!E819</f>
        <v>Dangote Industries</v>
      </c>
      <c r="D819" t="str">
        <f>'Customer_Master'!G819</f>
        <v>Valid</v>
      </c>
      <c r="E819" t="str">
        <f>'Customer_Master'!I819</f>
        <v>Valid</v>
      </c>
      <c r="F819" t="str">
        <f>'Customer_Master'!X819</f>
        <v>Complete</v>
      </c>
      <c r="G819">
        <f>'Customer_Master'!Y819</f>
        <v>100</v>
      </c>
    </row>
    <row r="820" spans="1:7" x14ac:dyDescent="0.25">
      <c r="A820" s="1" t="str">
        <f>'Customer_Master'!A820</f>
        <v>CUST-00785</v>
      </c>
      <c r="B820" s="1" t="str">
        <f>'Customer_Master'!D820</f>
        <v>Chinwe Smith</v>
      </c>
      <c r="C820" s="1" t="str">
        <f>'Customer_Master'!E820</f>
        <v>Vertexnetworks Llc</v>
      </c>
      <c r="D820" t="str">
        <f>'Customer_Master'!G820</f>
        <v>Valid</v>
      </c>
      <c r="E820" t="str">
        <f>'Customer_Master'!I820</f>
        <v>Valid</v>
      </c>
      <c r="F820" t="str">
        <f>'Customer_Master'!X820</f>
        <v>Complete</v>
      </c>
      <c r="G820">
        <f>'Customer_Master'!Y820</f>
        <v>100</v>
      </c>
    </row>
    <row r="821" spans="1:7" x14ac:dyDescent="0.25">
      <c r="A821" s="1" t="str">
        <f>'Customer_Master'!A821</f>
        <v>CUST-04880</v>
      </c>
      <c r="B821" s="1" t="str">
        <f>'Customer_Master'!D821</f>
        <v>Emeka Onyeka</v>
      </c>
      <c r="C821" s="1" t="str">
        <f>'Customer_Master'!E821</f>
        <v>Echogroup</v>
      </c>
      <c r="D821" t="str">
        <f>'Customer_Master'!G821</f>
        <v>Valid</v>
      </c>
      <c r="E821" t="str">
        <f>'Customer_Master'!I821</f>
        <v>Valid</v>
      </c>
      <c r="F821" t="str">
        <f>'Customer_Master'!X821</f>
        <v>Complete</v>
      </c>
      <c r="G821">
        <f>'Customer_Master'!Y821</f>
        <v>75</v>
      </c>
    </row>
    <row r="822" spans="1:7" x14ac:dyDescent="0.25">
      <c r="A822" s="1" t="str">
        <f>'Customer_Master'!A822</f>
        <v>CUST-03694</v>
      </c>
      <c r="B822" s="1" t="str">
        <f>'Customer_Master'!D822</f>
        <v>Hauwa Okorie</v>
      </c>
      <c r="C822" s="1" t="str">
        <f>'Customer_Master'!E822</f>
        <v>Swiftsystems</v>
      </c>
      <c r="D822" t="str">
        <f>'Customer_Master'!G822</f>
        <v>Valid</v>
      </c>
      <c r="E822" t="str">
        <f>'Customer_Master'!I822</f>
        <v>Valid</v>
      </c>
      <c r="F822" t="str">
        <f>'Customer_Master'!X822</f>
        <v>Complete</v>
      </c>
      <c r="G822">
        <f>'Customer_Master'!Y822</f>
        <v>100</v>
      </c>
    </row>
    <row r="823" spans="1:7" x14ac:dyDescent="0.25">
      <c r="A823" s="1" t="str">
        <f>'Customer_Master'!A823</f>
        <v>CUST-01293</v>
      </c>
      <c r="B823" s="1" t="str">
        <f>'Customer_Master'!D823</f>
        <v>Ugwu</v>
      </c>
      <c r="C823" s="1" t="str">
        <f>'Customer_Master'!E823</f>
        <v>Heliolabs</v>
      </c>
      <c r="D823" t="str">
        <f>'Customer_Master'!G823</f>
        <v>Valid</v>
      </c>
      <c r="E823" t="str">
        <f>'Customer_Master'!I823</f>
        <v>Valid</v>
      </c>
      <c r="F823" t="str">
        <f>'Customer_Master'!X823</f>
        <v>Incomplete</v>
      </c>
      <c r="G823">
        <f>'Customer_Master'!Y823</f>
        <v>60</v>
      </c>
    </row>
    <row r="824" spans="1:7" x14ac:dyDescent="0.25">
      <c r="A824" s="1" t="str">
        <f>'Customer_Master'!A824</f>
        <v>CUST-02997</v>
      </c>
      <c r="B824" s="1" t="str">
        <f>'Customer_Master'!D824</f>
        <v>Funmi Diallo</v>
      </c>
      <c r="C824" s="1" t="str">
        <f>'Customer_Master'!E824</f>
        <v>Cloudlogic</v>
      </c>
      <c r="D824" t="str">
        <f>'Customer_Master'!G824</f>
        <v>Valid</v>
      </c>
      <c r="E824" t="str">
        <f>'Customer_Master'!I824</f>
        <v>Valid</v>
      </c>
      <c r="F824" t="str">
        <f>'Customer_Master'!X824</f>
        <v>Complete</v>
      </c>
      <c r="G824">
        <f>'Customer_Master'!Y824</f>
        <v>100</v>
      </c>
    </row>
    <row r="825" spans="1:7" x14ac:dyDescent="0.25">
      <c r="A825" s="1" t="str">
        <f>'Customer_Master'!A825</f>
        <v>CUST-03917</v>
      </c>
      <c r="B825" s="1" t="str">
        <f>'Customer_Master'!D825</f>
        <v>Chizoba Wilson</v>
      </c>
      <c r="C825" s="1" t="str">
        <f>'Customer_Master'!E825</f>
        <v>Fluxsystems Gmbh</v>
      </c>
      <c r="D825" t="str">
        <f>'Customer_Master'!G825</f>
        <v>Valid</v>
      </c>
      <c r="E825" t="str">
        <f>'Customer_Master'!I825</f>
        <v>Valid</v>
      </c>
      <c r="F825" t="str">
        <f>'Customer_Master'!X825</f>
        <v>Complete</v>
      </c>
      <c r="G825">
        <f>'Customer_Master'!Y825</f>
        <v>75</v>
      </c>
    </row>
    <row r="826" spans="1:7" x14ac:dyDescent="0.25">
      <c r="A826" s="1" t="str">
        <f>'Customer_Master'!A826</f>
        <v>CUST-03579</v>
      </c>
      <c r="B826" s="1" t="str">
        <f>'Customer_Master'!D826</f>
        <v>Yusuf Williams</v>
      </c>
      <c r="C826" s="1" t="str">
        <f>'Customer_Master'!E826</f>
        <v>Cloudlogic</v>
      </c>
      <c r="D826" t="str">
        <f>'Customer_Master'!G826</f>
        <v>Valid</v>
      </c>
      <c r="E826" t="str">
        <f>'Customer_Master'!I826</f>
        <v>Valid</v>
      </c>
      <c r="F826" t="str">
        <f>'Customer_Master'!X826</f>
        <v>Complete</v>
      </c>
      <c r="G826">
        <f>'Customer_Master'!Y826</f>
        <v>100</v>
      </c>
    </row>
    <row r="827" spans="1:7" x14ac:dyDescent="0.25">
      <c r="A827" s="1" t="str">
        <f>'Customer_Master'!A827</f>
        <v>CUST-03274</v>
      </c>
      <c r="B827" s="1" t="str">
        <f>'Customer_Master'!D827</f>
        <v>Aliyu O'Brien</v>
      </c>
      <c r="C827" s="1" t="str">
        <f>'Customer_Master'!E827</f>
        <v>Leadcommerce Gmbh</v>
      </c>
      <c r="D827" t="str">
        <f>'Customer_Master'!G827</f>
        <v>Valid</v>
      </c>
      <c r="E827" t="str">
        <f>'Customer_Master'!I827</f>
        <v>Valid</v>
      </c>
      <c r="F827" t="str">
        <f>'Customer_Master'!X827</f>
        <v>Complete</v>
      </c>
      <c r="G827">
        <f>'Customer_Master'!Y827</f>
        <v>100</v>
      </c>
    </row>
    <row r="828" spans="1:7" x14ac:dyDescent="0.25">
      <c r="A828" s="1" t="str">
        <f>'Customer_Master'!A828</f>
        <v>CUST-04620</v>
      </c>
      <c r="B828" s="1" t="str">
        <f>'Customer_Master'!D828</f>
        <v>Bashir Balogun</v>
      </c>
      <c r="C828" s="1" t="str">
        <f>'Customer_Master'!E828</f>
        <v>Primeanalytics Inc</v>
      </c>
      <c r="D828" t="str">
        <f>'Customer_Master'!G828</f>
        <v>Valid</v>
      </c>
      <c r="E828" t="str">
        <f>'Customer_Master'!I828</f>
        <v>Valid</v>
      </c>
      <c r="F828" t="str">
        <f>'Customer_Master'!X828</f>
        <v>Complete</v>
      </c>
      <c r="G828">
        <f>'Customer_Master'!Y828</f>
        <v>100</v>
      </c>
    </row>
    <row r="829" spans="1:7" x14ac:dyDescent="0.25">
      <c r="A829" s="1" t="str">
        <f>'Customer_Master'!A829</f>
        <v>CUST-02901</v>
      </c>
      <c r="B829" s="1" t="str">
        <f>'Customer_Master'!D829</f>
        <v>Usman Van Der Merwe</v>
      </c>
      <c r="C829" s="1" t="str">
        <f>'Customer_Master'!E829</f>
        <v>Hivecommerce Plc</v>
      </c>
      <c r="D829" t="str">
        <f>'Customer_Master'!G829</f>
        <v>Valid</v>
      </c>
      <c r="E829" t="str">
        <f>'Customer_Master'!I829</f>
        <v>Invalid</v>
      </c>
      <c r="F829" t="str">
        <f>'Customer_Master'!X829</f>
        <v>Complete</v>
      </c>
      <c r="G829">
        <f>'Customer_Master'!Y829</f>
        <v>80</v>
      </c>
    </row>
    <row r="830" spans="1:7" x14ac:dyDescent="0.25">
      <c r="A830" s="1" t="str">
        <f>'Customer_Master'!A830</f>
        <v>CUST-02358</v>
      </c>
      <c r="B830" s="1" t="str">
        <f>'Customer_Master'!D830</f>
        <v>Emeka Dlamini</v>
      </c>
      <c r="C830" s="1" t="str">
        <f>'Customer_Master'!E830</f>
        <v>Apexpay Inc</v>
      </c>
      <c r="D830" t="str">
        <f>'Customer_Master'!G830</f>
        <v>Valid</v>
      </c>
      <c r="E830" t="str">
        <f>'Customer_Master'!I830</f>
        <v>Valid</v>
      </c>
      <c r="F830" t="str">
        <f>'Customer_Master'!X830</f>
        <v>Complete</v>
      </c>
      <c r="G830">
        <f>'Customer_Master'!Y830</f>
        <v>75</v>
      </c>
    </row>
    <row r="831" spans="1:7" x14ac:dyDescent="0.25">
      <c r="A831" s="1" t="str">
        <f>'Customer_Master'!A831</f>
        <v>CUST-01789</v>
      </c>
      <c r="B831" s="1" t="str">
        <f>'Customer_Master'!D831</f>
        <v>Ifeoma Okorie</v>
      </c>
      <c r="C831" s="1" t="str">
        <f>'Customer_Master'!E831</f>
        <v>Vaultdigital</v>
      </c>
      <c r="D831" t="str">
        <f>'Customer_Master'!G831</f>
        <v>Valid</v>
      </c>
      <c r="E831" t="str">
        <f>'Customer_Master'!I831</f>
        <v>Valid</v>
      </c>
      <c r="F831" t="str">
        <f>'Customer_Master'!X831</f>
        <v>Complete</v>
      </c>
      <c r="G831">
        <f>'Customer_Master'!Y831</f>
        <v>100</v>
      </c>
    </row>
    <row r="832" spans="1:7" x14ac:dyDescent="0.25">
      <c r="A832" s="1" t="str">
        <f>'Customer_Master'!A832</f>
        <v>CUST-04654</v>
      </c>
      <c r="B832" s="1" t="str">
        <f>'Customer_Master'!D832</f>
        <v>Mwangi Asante</v>
      </c>
      <c r="C832" s="1" t="str">
        <f>'Customer_Master'!E832</f>
        <v>Dangote Industries</v>
      </c>
      <c r="D832" t="str">
        <f>'Customer_Master'!G832</f>
        <v>Valid</v>
      </c>
      <c r="E832" t="str">
        <f>'Customer_Master'!I832</f>
        <v>Valid</v>
      </c>
      <c r="F832" t="str">
        <f>'Customer_Master'!X832</f>
        <v>Complete</v>
      </c>
      <c r="G832">
        <f>'Customer_Master'!Y832</f>
        <v>75</v>
      </c>
    </row>
    <row r="833" spans="1:7" x14ac:dyDescent="0.25">
      <c r="A833" s="1" t="str">
        <f>'Customer_Master'!A833</f>
        <v>CUST-03592</v>
      </c>
      <c r="B833" s="1" t="str">
        <f>'Customer_Master'!D833</f>
        <v>Faith Taylor</v>
      </c>
      <c r="C833" s="1" t="str">
        <f>'Customer_Master'!E833</f>
        <v>Vaulthub</v>
      </c>
      <c r="D833" t="str">
        <f>'Customer_Master'!G833</f>
        <v>Valid</v>
      </c>
      <c r="E833" t="str">
        <f>'Customer_Master'!I833</f>
        <v>Valid</v>
      </c>
      <c r="F833" t="str">
        <f>'Customer_Master'!X833</f>
        <v>Complete</v>
      </c>
      <c r="G833">
        <f>'Customer_Master'!Y833</f>
        <v>75</v>
      </c>
    </row>
    <row r="834" spans="1:7" x14ac:dyDescent="0.25">
      <c r="A834" s="1" t="str">
        <f>'Customer_Master'!A834</f>
        <v>CUST-01383</v>
      </c>
      <c r="B834" s="1" t="str">
        <f>'Customer_Master'!D834</f>
        <v>Amaka Lawal</v>
      </c>
      <c r="C834" s="1" t="str">
        <f>'Customer_Master'!E834</f>
        <v>Zenventures Plc</v>
      </c>
      <c r="D834" t="str">
        <f>'Customer_Master'!G834</f>
        <v>Valid</v>
      </c>
      <c r="E834" t="str">
        <f>'Customer_Master'!I834</f>
        <v>Valid</v>
      </c>
      <c r="F834" t="str">
        <f>'Customer_Master'!X834</f>
        <v>Complete</v>
      </c>
      <c r="G834">
        <f>'Customer_Master'!Y834</f>
        <v>100</v>
      </c>
    </row>
    <row r="835" spans="1:7" x14ac:dyDescent="0.25">
      <c r="A835" s="1" t="str">
        <f>'Customer_Master'!A835</f>
        <v>CUST-03313</v>
      </c>
      <c r="B835" s="1" t="str">
        <f>'Customer_Master'!D835</f>
        <v>Liam O'Brien</v>
      </c>
      <c r="C835" s="1" t="str">
        <f>'Customer_Master'!E835</f>
        <v>Cloudpay</v>
      </c>
      <c r="D835" t="str">
        <f>'Customer_Master'!G835</f>
        <v>Valid</v>
      </c>
      <c r="E835" t="str">
        <f>'Customer_Master'!I835</f>
        <v>Valid</v>
      </c>
      <c r="F835" t="str">
        <f>'Customer_Master'!X835</f>
        <v>Complete</v>
      </c>
      <c r="G835">
        <f>'Customer_Master'!Y835</f>
        <v>100</v>
      </c>
    </row>
    <row r="836" spans="1:7" x14ac:dyDescent="0.25">
      <c r="A836" s="1" t="str">
        <f>'Customer_Master'!A836</f>
        <v>CUST-04478</v>
      </c>
      <c r="B836" s="1" t="str">
        <f>'Customer_Master'!D836</f>
        <v>Daniel Davies</v>
      </c>
      <c r="C836" s="1" t="str">
        <f>'Customer_Master'!E836</f>
        <v>Paycapital Plc</v>
      </c>
      <c r="D836" t="str">
        <f>'Customer_Master'!G836</f>
        <v>Valid</v>
      </c>
      <c r="E836" t="str">
        <f>'Customer_Master'!I836</f>
        <v>Valid</v>
      </c>
      <c r="F836" t="str">
        <f>'Customer_Master'!X836</f>
        <v>Complete</v>
      </c>
      <c r="G836">
        <f>'Customer_Master'!Y836</f>
        <v>100</v>
      </c>
    </row>
    <row r="837" spans="1:7" x14ac:dyDescent="0.25">
      <c r="A837" s="1" t="str">
        <f>'Customer_Master'!A837</f>
        <v>CUST-01470</v>
      </c>
      <c r="B837" s="1" t="str">
        <f>'Customer_Master'!D837</f>
        <v>Joy Murphy</v>
      </c>
      <c r="C837" s="1" t="str">
        <f>'Customer_Master'!E837</f>
        <v>Lumenventures</v>
      </c>
      <c r="D837" t="str">
        <f>'Customer_Master'!G837</f>
        <v>Valid</v>
      </c>
      <c r="E837" t="str">
        <f>'Customer_Master'!I837</f>
        <v>Valid</v>
      </c>
      <c r="F837" t="str">
        <f>'Customer_Master'!X837</f>
        <v>Complete</v>
      </c>
      <c r="G837">
        <f>'Customer_Master'!Y837</f>
        <v>100</v>
      </c>
    </row>
    <row r="838" spans="1:7" x14ac:dyDescent="0.25">
      <c r="A838" s="1" t="str">
        <f>'Customer_Master'!A838</f>
        <v>CUST-03271</v>
      </c>
      <c r="B838" s="1" t="str">
        <f>'Customer_Master'!D838</f>
        <v>Noah Smith</v>
      </c>
      <c r="C838" s="1" t="str">
        <f>'Customer_Master'!E838</f>
        <v>Orbitanalytics Plc</v>
      </c>
      <c r="D838" t="str">
        <f>'Customer_Master'!G838</f>
        <v>Valid</v>
      </c>
      <c r="E838" t="str">
        <f>'Customer_Master'!I838</f>
        <v>Valid</v>
      </c>
      <c r="F838" t="str">
        <f>'Customer_Master'!X838</f>
        <v>Complete</v>
      </c>
      <c r="G838">
        <f>'Customer_Master'!Y838</f>
        <v>100</v>
      </c>
    </row>
    <row r="839" spans="1:7" x14ac:dyDescent="0.25">
      <c r="A839" s="1" t="str">
        <f>'Customer_Master'!A839</f>
        <v>CUST-04059</v>
      </c>
      <c r="B839" s="1" t="str">
        <f>'Customer_Master'!D839</f>
        <v>James</v>
      </c>
      <c r="C839" s="1" t="str">
        <f>'Customer_Master'!E839</f>
        <v>Stackworks Llc</v>
      </c>
      <c r="D839" t="str">
        <f>'Customer_Master'!G839</f>
        <v>Valid</v>
      </c>
      <c r="E839" t="str">
        <f>'Customer_Master'!I839</f>
        <v>Valid</v>
      </c>
      <c r="F839" t="str">
        <f>'Customer_Master'!X839</f>
        <v>Incomplete</v>
      </c>
      <c r="G839">
        <f>'Customer_Master'!Y839</f>
        <v>60</v>
      </c>
    </row>
    <row r="840" spans="1:7" x14ac:dyDescent="0.25">
      <c r="A840" s="1" t="str">
        <f>'Customer_Master'!A840</f>
        <v>CUST-00723</v>
      </c>
      <c r="B840" s="1" t="str">
        <f>'Customer_Master'!D840</f>
        <v>Segun Naidoo</v>
      </c>
      <c r="C840" s="1" t="str">
        <f>'Customer_Master'!E840</f>
        <v>Zentech Gmbh</v>
      </c>
      <c r="D840" t="str">
        <f>'Customer_Master'!G840</f>
        <v>Valid</v>
      </c>
      <c r="E840" t="str">
        <f>'Customer_Master'!I840</f>
        <v>Valid</v>
      </c>
      <c r="F840" t="str">
        <f>'Customer_Master'!X840</f>
        <v>Complete</v>
      </c>
      <c r="G840">
        <f>'Customer_Master'!Y840</f>
        <v>100</v>
      </c>
    </row>
    <row r="841" spans="1:7" x14ac:dyDescent="0.25">
      <c r="A841" s="1" t="str">
        <f>'Customer_Master'!A841</f>
        <v>CUST-01821</v>
      </c>
      <c r="B841" s="1" t="str">
        <f>'Customer_Master'!D841</f>
        <v>Nomvula Idris</v>
      </c>
      <c r="C841" s="1" t="str">
        <f>'Customer_Master'!E841</f>
        <v>Stackworks Gmbh</v>
      </c>
      <c r="D841" t="str">
        <f>'Customer_Master'!G841</f>
        <v>Valid</v>
      </c>
      <c r="E841" t="str">
        <f>'Customer_Master'!I841</f>
        <v>Valid</v>
      </c>
      <c r="F841" t="str">
        <f>'Customer_Master'!X841</f>
        <v>Complete</v>
      </c>
      <c r="G841">
        <f>'Customer_Master'!Y841</f>
        <v>100</v>
      </c>
    </row>
    <row r="842" spans="1:7" x14ac:dyDescent="0.25">
      <c r="A842" s="1" t="str">
        <f>'Customer_Master'!A842</f>
        <v>CUST-00169</v>
      </c>
      <c r="B842" s="1" t="str">
        <f>'Customer_Master'!D842</f>
        <v>Anke Murphy</v>
      </c>
      <c r="C842" s="1" t="str">
        <f>'Customer_Master'!E842</f>
        <v>Chipper Cash</v>
      </c>
      <c r="D842" t="str">
        <f>'Customer_Master'!G842</f>
        <v>Valid</v>
      </c>
      <c r="E842" t="str">
        <f>'Customer_Master'!I842</f>
        <v>Valid</v>
      </c>
      <c r="F842" t="str">
        <f>'Customer_Master'!X842</f>
        <v>Complete</v>
      </c>
      <c r="G842">
        <f>'Customer_Master'!Y842</f>
        <v>100</v>
      </c>
    </row>
    <row r="843" spans="1:7" x14ac:dyDescent="0.25">
      <c r="A843" s="1" t="str">
        <f>'Customer_Master'!A843</f>
        <v>CUST-00488</v>
      </c>
      <c r="B843" s="1" t="str">
        <f>'Customer_Master'!D843</f>
        <v>Nnamdi Aliyu</v>
      </c>
      <c r="C843" s="1" t="str">
        <f>'Customer_Master'!E843</f>
        <v>Quantadigital Inc</v>
      </c>
      <c r="D843" t="str">
        <f>'Customer_Master'!G843</f>
        <v>Valid</v>
      </c>
      <c r="E843" t="str">
        <f>'Customer_Master'!I843</f>
        <v>Valid</v>
      </c>
      <c r="F843" t="str">
        <f>'Customer_Master'!X843</f>
        <v>Complete</v>
      </c>
      <c r="G843">
        <f>'Customer_Master'!Y843</f>
        <v>75</v>
      </c>
    </row>
    <row r="844" spans="1:7" x14ac:dyDescent="0.25">
      <c r="A844" s="1" t="str">
        <f>'Customer_Master'!A844</f>
        <v>CUST-01152</v>
      </c>
      <c r="B844" s="1" t="str">
        <f>'Customer_Master'!D844</f>
        <v>Funmi Balogun</v>
      </c>
      <c r="C844" s="1" t="str">
        <f>'Customer_Master'!E844</f>
        <v>Kuda</v>
      </c>
      <c r="D844" t="str">
        <f>'Customer_Master'!G844</f>
        <v>Valid</v>
      </c>
      <c r="E844" t="str">
        <f>'Customer_Master'!I844</f>
        <v>Valid</v>
      </c>
      <c r="F844" t="str">
        <f>'Customer_Master'!X844</f>
        <v>Complete</v>
      </c>
      <c r="G844">
        <f>'Customer_Master'!Y844</f>
        <v>100</v>
      </c>
    </row>
    <row r="845" spans="1:7" x14ac:dyDescent="0.25">
      <c r="A845" s="1" t="str">
        <f>'Customer_Master'!A845</f>
        <v>CUST-00863</v>
      </c>
      <c r="B845" s="1" t="str">
        <f>'Customer_Master'!D845</f>
        <v>Layla Anyanwu</v>
      </c>
      <c r="C845" s="1" t="str">
        <f>'Customer_Master'!E845</f>
        <v>Andela</v>
      </c>
      <c r="D845" t="str">
        <f>'Customer_Master'!G845</f>
        <v>Valid</v>
      </c>
      <c r="E845" t="str">
        <f>'Customer_Master'!I845</f>
        <v>Valid</v>
      </c>
      <c r="F845" t="str">
        <f>'Customer_Master'!X845</f>
        <v>Complete</v>
      </c>
      <c r="G845">
        <f>'Customer_Master'!Y845</f>
        <v>100</v>
      </c>
    </row>
    <row r="846" spans="1:7" x14ac:dyDescent="0.25">
      <c r="A846" s="1" t="str">
        <f>'Customer_Master'!A846</f>
        <v>CUST-00338</v>
      </c>
      <c r="B846" s="1" t="str">
        <f>'Customer_Master'!D846</f>
        <v>Kamau</v>
      </c>
      <c r="C846" s="1" t="str">
        <f>'Customer_Master'!E846</f>
        <v>Orbitsystems</v>
      </c>
      <c r="D846" t="str">
        <f>'Customer_Master'!G846</f>
        <v>Valid</v>
      </c>
      <c r="E846" t="str">
        <f>'Customer_Master'!I846</f>
        <v>Valid</v>
      </c>
      <c r="F846" t="str">
        <f>'Customer_Master'!X846</f>
        <v>Incomplete</v>
      </c>
      <c r="G846">
        <f>'Customer_Master'!Y846</f>
        <v>60</v>
      </c>
    </row>
    <row r="847" spans="1:7" x14ac:dyDescent="0.25">
      <c r="A847" s="1" t="str">
        <f>'Customer_Master'!A847</f>
        <v>CUST-03617</v>
      </c>
      <c r="B847" s="1" t="str">
        <f>'Customer_Master'!D847</f>
        <v>Lola Smith</v>
      </c>
      <c r="C847" s="1" t="str">
        <f>'Customer_Master'!E847</f>
        <v>Konga</v>
      </c>
      <c r="D847" t="str">
        <f>'Customer_Master'!G847</f>
        <v>Valid</v>
      </c>
      <c r="E847" t="str">
        <f>'Customer_Master'!I847</f>
        <v>Valid</v>
      </c>
      <c r="F847" t="str">
        <f>'Customer_Master'!X847</f>
        <v>Complete</v>
      </c>
      <c r="G847">
        <f>'Customer_Master'!Y847</f>
        <v>100</v>
      </c>
    </row>
    <row r="848" spans="1:7" x14ac:dyDescent="0.25">
      <c r="A848" s="1" t="str">
        <f>'Customer_Master'!A848</f>
        <v>CUST-03919</v>
      </c>
      <c r="B848" s="1" t="str">
        <f>'Customer_Master'!D848</f>
        <v>Chinwe Bello</v>
      </c>
      <c r="C848" s="1" t="str">
        <f>'Customer_Master'!E848</f>
        <v>Gridlogic</v>
      </c>
      <c r="D848" t="str">
        <f>'Customer_Master'!G848</f>
        <v>Valid</v>
      </c>
      <c r="E848" t="str">
        <f>'Customer_Master'!I848</f>
        <v>Valid</v>
      </c>
      <c r="F848" t="str">
        <f>'Customer_Master'!X848</f>
        <v>Complete</v>
      </c>
      <c r="G848">
        <f>'Customer_Master'!Y848</f>
        <v>100</v>
      </c>
    </row>
    <row r="849" spans="1:7" x14ac:dyDescent="0.25">
      <c r="A849" s="1" t="str">
        <f>'Customer_Master'!A849</f>
        <v>CUST-01588</v>
      </c>
      <c r="B849" s="1" t="str">
        <f>'Customer_Master'!D849</f>
        <v>Blessing Obi</v>
      </c>
      <c r="C849" s="1" t="str">
        <f>'Customer_Master'!E849</f>
        <v>Payhealth</v>
      </c>
      <c r="D849" t="str">
        <f>'Customer_Master'!G849</f>
        <v>Valid</v>
      </c>
      <c r="E849" t="str">
        <f>'Customer_Master'!I849</f>
        <v>Valid</v>
      </c>
      <c r="F849" t="str">
        <f>'Customer_Master'!X849</f>
        <v>Complete</v>
      </c>
      <c r="G849">
        <f>'Customer_Master'!Y849</f>
        <v>100</v>
      </c>
    </row>
    <row r="850" spans="1:7" x14ac:dyDescent="0.25">
      <c r="A850" s="1" t="str">
        <f>'Customer_Master'!A850</f>
        <v>CUST-02544</v>
      </c>
      <c r="B850" s="1" t="str">
        <f>'Customer_Master'!D850</f>
        <v>Lola Patel</v>
      </c>
      <c r="C850" s="1" t="str">
        <f>'Customer_Master'!E850</f>
        <v>Flour Mills Of Nigeria</v>
      </c>
      <c r="D850" t="str">
        <f>'Customer_Master'!G850</f>
        <v>Valid</v>
      </c>
      <c r="E850" t="str">
        <f>'Customer_Master'!I850</f>
        <v>Valid</v>
      </c>
      <c r="F850" t="str">
        <f>'Customer_Master'!X850</f>
        <v>Complete</v>
      </c>
      <c r="G850">
        <f>'Customer_Master'!Y850</f>
        <v>75</v>
      </c>
    </row>
    <row r="851" spans="1:7" x14ac:dyDescent="0.25">
      <c r="A851" s="1" t="str">
        <f>'Customer_Master'!A851</f>
        <v>CUST-02869</v>
      </c>
      <c r="B851" s="1" t="str">
        <f>'Customer_Master'!D851</f>
        <v>Mwangi Adebayo</v>
      </c>
      <c r="C851" s="1" t="str">
        <f>'Customer_Master'!E851</f>
        <v>Sparkai Inc</v>
      </c>
      <c r="D851" t="str">
        <f>'Customer_Master'!G851</f>
        <v>Invalid</v>
      </c>
      <c r="E851" t="str">
        <f>'Customer_Master'!I851</f>
        <v>Valid</v>
      </c>
      <c r="F851" t="str">
        <f>'Customer_Master'!X851</f>
        <v>Complete</v>
      </c>
      <c r="G851">
        <f>'Customer_Master'!Y851</f>
        <v>70</v>
      </c>
    </row>
    <row r="852" spans="1:7" x14ac:dyDescent="0.25">
      <c r="A852" s="1" t="str">
        <f>'Customer_Master'!A852</f>
        <v>CUST-03872</v>
      </c>
      <c r="B852" s="1" t="str">
        <f>'Customer_Master'!D852</f>
        <v>Usman Kamau</v>
      </c>
      <c r="C852" s="1" t="str">
        <f>'Customer_Master'!E852</f>
        <v>Datagroup</v>
      </c>
      <c r="D852" t="str">
        <f>'Customer_Master'!G852</f>
        <v>Valid</v>
      </c>
      <c r="E852" t="str">
        <f>'Customer_Master'!I852</f>
        <v>Valid</v>
      </c>
      <c r="F852" t="str">
        <f>'Customer_Master'!X852</f>
        <v>Complete</v>
      </c>
      <c r="G852">
        <f>'Customer_Master'!Y852</f>
        <v>100</v>
      </c>
    </row>
    <row r="853" spans="1:7" x14ac:dyDescent="0.25">
      <c r="A853" s="1" t="str">
        <f>'Customer_Master'!A853</f>
        <v>CUST-02871</v>
      </c>
      <c r="B853" s="1" t="str">
        <f>'Customer_Master'!D853</f>
        <v>Funmi Hassan</v>
      </c>
      <c r="C853" s="1" t="str">
        <f>'Customer_Master'!E853</f>
        <v>Datasolutions Plc</v>
      </c>
      <c r="D853" t="str">
        <f>'Customer_Master'!G853</f>
        <v>Valid</v>
      </c>
      <c r="E853" t="str">
        <f>'Customer_Master'!I853</f>
        <v>Valid</v>
      </c>
      <c r="F853" t="str">
        <f>'Customer_Master'!X853</f>
        <v>Complete</v>
      </c>
      <c r="G853">
        <f>'Customer_Master'!Y853</f>
        <v>100</v>
      </c>
    </row>
    <row r="854" spans="1:7" x14ac:dyDescent="0.25">
      <c r="A854" s="1" t="str">
        <f>'Customer_Master'!A854</f>
        <v>CUST-04454</v>
      </c>
      <c r="B854" s="1" t="str">
        <f>'Customer_Master'!D854</f>
        <v>Brian Khan</v>
      </c>
      <c r="C854" s="1" t="str">
        <f>'Customer_Master'!E854</f>
        <v>Kuda</v>
      </c>
      <c r="D854" t="str">
        <f>'Customer_Master'!G854</f>
        <v>Valid</v>
      </c>
      <c r="E854" t="str">
        <f>'Customer_Master'!I854</f>
        <v>Valid</v>
      </c>
      <c r="F854" t="str">
        <f>'Customer_Master'!X854</f>
        <v>Complete</v>
      </c>
      <c r="G854">
        <f>'Customer_Master'!Y854</f>
        <v>100</v>
      </c>
    </row>
    <row r="855" spans="1:7" x14ac:dyDescent="0.25">
      <c r="A855" s="1" t="str">
        <f>'Customer_Master'!A855</f>
        <v>CUST-03559</v>
      </c>
      <c r="B855" s="1" t="str">
        <f>'Customer_Master'!D855</f>
        <v>Fatuma</v>
      </c>
      <c r="C855" s="1" t="str">
        <f>'Customer_Master'!E855</f>
        <v>Swiftpay Plc</v>
      </c>
      <c r="D855" t="str">
        <f>'Customer_Master'!G855</f>
        <v>Valid</v>
      </c>
      <c r="E855" t="str">
        <f>'Customer_Master'!I855</f>
        <v>Valid</v>
      </c>
      <c r="F855" t="str">
        <f>'Customer_Master'!X855</f>
        <v>Incomplete</v>
      </c>
      <c r="G855">
        <f>'Customer_Master'!Y855</f>
        <v>60</v>
      </c>
    </row>
    <row r="856" spans="1:7" x14ac:dyDescent="0.25">
      <c r="A856" s="1" t="str">
        <f>'Customer_Master'!A856</f>
        <v>CUST-03700</v>
      </c>
      <c r="B856" s="1" t="str">
        <f>'Customer_Master'!D856</f>
        <v>Ogundimu</v>
      </c>
      <c r="C856" s="1" t="str">
        <f>'Customer_Master'!E856</f>
        <v>Quantasolutions</v>
      </c>
      <c r="D856" t="str">
        <f>'Customer_Master'!G856</f>
        <v>Valid</v>
      </c>
      <c r="E856" t="str">
        <f>'Customer_Master'!I856</f>
        <v>Valid</v>
      </c>
      <c r="F856" t="str">
        <f>'Customer_Master'!X856</f>
        <v>Incomplete</v>
      </c>
      <c r="G856">
        <f>'Customer_Master'!Y856</f>
        <v>60</v>
      </c>
    </row>
    <row r="857" spans="1:7" x14ac:dyDescent="0.25">
      <c r="A857" s="1" t="str">
        <f>'Customer_Master'!A857</f>
        <v>CUST-02044</v>
      </c>
      <c r="B857" s="1" t="str">
        <f>'Customer_Master'!D857</f>
        <v>Amina Obi</v>
      </c>
      <c r="C857" s="1" t="str">
        <f>'Customer_Master'!E857</f>
        <v>Heliotech</v>
      </c>
      <c r="D857" t="str">
        <f>'Customer_Master'!G857</f>
        <v>Valid</v>
      </c>
      <c r="E857" t="str">
        <f>'Customer_Master'!I857</f>
        <v>Valid</v>
      </c>
      <c r="F857" t="str">
        <f>'Customer_Master'!X857</f>
        <v>Complete</v>
      </c>
      <c r="G857">
        <f>'Customer_Master'!Y857</f>
        <v>100</v>
      </c>
    </row>
    <row r="858" spans="1:7" x14ac:dyDescent="0.25">
      <c r="A858" s="1" t="str">
        <f>'Customer_Master'!A858</f>
        <v>CUST-00650</v>
      </c>
      <c r="B858" s="1" t="str">
        <f>'Customer_Master'!D858</f>
        <v>Joy Adeyemi</v>
      </c>
      <c r="C858" s="1" t="str">
        <f>'Customer_Master'!E858</f>
        <v>Cowrywise</v>
      </c>
      <c r="D858" t="str">
        <f>'Customer_Master'!G858</f>
        <v>Valid</v>
      </c>
      <c r="E858" t="str">
        <f>'Customer_Master'!I858</f>
        <v>Valid</v>
      </c>
      <c r="F858" t="str">
        <f>'Customer_Master'!X858</f>
        <v>Complete</v>
      </c>
      <c r="G858">
        <f>'Customer_Master'!Y858</f>
        <v>100</v>
      </c>
    </row>
    <row r="859" spans="1:7" x14ac:dyDescent="0.25">
      <c r="A859" s="1" t="str">
        <f>'Customer_Master'!A859</f>
        <v>CUST-03577</v>
      </c>
      <c r="B859" s="1" t="str">
        <f>'Customer_Master'!D859</f>
        <v>Nneka Adeleke</v>
      </c>
      <c r="C859" s="1" t="str">
        <f>'Customer_Master'!E859</f>
        <v>Wave</v>
      </c>
      <c r="D859" t="str">
        <f>'Customer_Master'!G859</f>
        <v>Valid</v>
      </c>
      <c r="E859" t="str">
        <f>'Customer_Master'!I859</f>
        <v>Valid</v>
      </c>
      <c r="F859" t="str">
        <f>'Customer_Master'!X859</f>
        <v>Complete</v>
      </c>
      <c r="G859">
        <f>'Customer_Master'!Y859</f>
        <v>100</v>
      </c>
    </row>
    <row r="860" spans="1:7" x14ac:dyDescent="0.25">
      <c r="A860" s="1" t="str">
        <f>'Customer_Master'!A860</f>
        <v>CUST-02747</v>
      </c>
      <c r="B860" s="1" t="str">
        <f>'Customer_Master'!D860</f>
        <v>Ryan Mohammed</v>
      </c>
      <c r="C860" s="1" t="str">
        <f>'Customer_Master'!E860</f>
        <v>Chipper Cash</v>
      </c>
      <c r="D860" t="str">
        <f>'Customer_Master'!G860</f>
        <v>Valid</v>
      </c>
      <c r="E860" t="str">
        <f>'Customer_Master'!I860</f>
        <v>Valid</v>
      </c>
      <c r="F860" t="str">
        <f>'Customer_Master'!X860</f>
        <v>Complete</v>
      </c>
      <c r="G860">
        <f>'Customer_Master'!Y860</f>
        <v>100</v>
      </c>
    </row>
    <row r="861" spans="1:7" x14ac:dyDescent="0.25">
      <c r="A861" s="1" t="str">
        <f>'Customer_Master'!A861</f>
        <v>CUST-03296</v>
      </c>
      <c r="B861" s="1" t="str">
        <f>'Customer_Master'!D861</f>
        <v>Emmanuel Williams</v>
      </c>
      <c r="C861" s="1" t="str">
        <f>'Customer_Master'!E861</f>
        <v>Paysystems Plc</v>
      </c>
      <c r="D861" t="str">
        <f>'Customer_Master'!G861</f>
        <v>Valid</v>
      </c>
      <c r="E861" t="str">
        <f>'Customer_Master'!I861</f>
        <v>Valid</v>
      </c>
      <c r="F861" t="str">
        <f>'Customer_Master'!X861</f>
        <v>Complete</v>
      </c>
      <c r="G861">
        <f>'Customer_Master'!Y861</f>
        <v>100</v>
      </c>
    </row>
    <row r="862" spans="1:7" x14ac:dyDescent="0.25">
      <c r="A862" s="1" t="str">
        <f>'Customer_Master'!A862</f>
        <v>CUST-03353</v>
      </c>
      <c r="B862" s="1" t="str">
        <f>'Customer_Master'!D862</f>
        <v>Hannah Nwosu</v>
      </c>
      <c r="C862" s="1" t="str">
        <f>'Customer_Master'!E862</f>
        <v>Mpesa Solutions</v>
      </c>
      <c r="D862" t="str">
        <f>'Customer_Master'!G862</f>
        <v>Valid</v>
      </c>
      <c r="E862" t="str">
        <f>'Customer_Master'!I862</f>
        <v>Valid</v>
      </c>
      <c r="F862" t="str">
        <f>'Customer_Master'!X862</f>
        <v>Complete</v>
      </c>
      <c r="G862">
        <f>'Customer_Master'!Y862</f>
        <v>100</v>
      </c>
    </row>
    <row r="863" spans="1:7" x14ac:dyDescent="0.25">
      <c r="A863" s="1" t="str">
        <f>'Customer_Master'!A863</f>
        <v>CUST-04608</v>
      </c>
      <c r="B863" s="1" t="str">
        <f>'Customer_Master'!D863</f>
        <v>Thandiwe Adewale</v>
      </c>
      <c r="C863" s="1" t="str">
        <f>'Customer_Master'!E863</f>
        <v>Konga</v>
      </c>
      <c r="D863" t="str">
        <f>'Customer_Master'!G863</f>
        <v>Valid</v>
      </c>
      <c r="E863" t="str">
        <f>'Customer_Master'!I863</f>
        <v>Valid</v>
      </c>
      <c r="F863" t="str">
        <f>'Customer_Master'!X863</f>
        <v>Complete</v>
      </c>
      <c r="G863">
        <f>'Customer_Master'!Y863</f>
        <v>100</v>
      </c>
    </row>
    <row r="864" spans="1:7" x14ac:dyDescent="0.25">
      <c r="A864" s="1" t="str">
        <f>'Customer_Master'!A864</f>
        <v>CUST-04116</v>
      </c>
      <c r="B864" s="1" t="str">
        <f>'Customer_Master'!D864</f>
        <v>Mensah</v>
      </c>
      <c r="C864" s="1" t="str">
        <f>'Customer_Master'!E864</f>
        <v>Heliologistics</v>
      </c>
      <c r="D864" t="str">
        <f>'Customer_Master'!G864</f>
        <v>Valid</v>
      </c>
      <c r="E864" t="str">
        <f>'Customer_Master'!I864</f>
        <v>Valid</v>
      </c>
      <c r="F864" t="str">
        <f>'Customer_Master'!X864</f>
        <v>Incomplete</v>
      </c>
      <c r="G864">
        <f>'Customer_Master'!Y864</f>
        <v>35</v>
      </c>
    </row>
    <row r="865" spans="1:7" x14ac:dyDescent="0.25">
      <c r="A865" s="1" t="str">
        <f>'Customer_Master'!A865</f>
        <v>CUST-04018</v>
      </c>
      <c r="B865" s="1" t="str">
        <f>'Customer_Master'!D865</f>
        <v>Yakubu Naidoo</v>
      </c>
      <c r="C865" s="1" t="str">
        <f>'Customer_Master'!E865</f>
        <v>Apexlogistics</v>
      </c>
      <c r="D865" t="str">
        <f>'Customer_Master'!G865</f>
        <v>Valid</v>
      </c>
      <c r="E865" t="str">
        <f>'Customer_Master'!I865</f>
        <v>Valid</v>
      </c>
      <c r="F865" t="str">
        <f>'Customer_Master'!X865</f>
        <v>Complete</v>
      </c>
      <c r="G865">
        <f>'Customer_Master'!Y865</f>
        <v>100</v>
      </c>
    </row>
    <row r="866" spans="1:7" x14ac:dyDescent="0.25">
      <c r="A866" s="1" t="str">
        <f>'Customer_Master'!A866</f>
        <v>CUST-03442</v>
      </c>
      <c r="B866" s="1" t="str">
        <f>'Customer_Master'!D866</f>
        <v>Layla Oladele</v>
      </c>
      <c r="C866" s="1" t="str">
        <f>'Customer_Master'!E866</f>
        <v>Sparklogic Ltd</v>
      </c>
      <c r="D866" t="str">
        <f>'Customer_Master'!G866</f>
        <v>Valid</v>
      </c>
      <c r="E866" t="str">
        <f>'Customer_Master'!I866</f>
        <v>Valid</v>
      </c>
      <c r="F866" t="str">
        <f>'Customer_Master'!X866</f>
        <v>Complete</v>
      </c>
      <c r="G866">
        <f>'Customer_Master'!Y866</f>
        <v>100</v>
      </c>
    </row>
    <row r="867" spans="1:7" x14ac:dyDescent="0.25">
      <c r="A867" s="1" t="str">
        <f>'Customer_Master'!A867</f>
        <v>CUST-04428</v>
      </c>
      <c r="B867" s="1" t="str">
        <f>'Customer_Master'!D867</f>
        <v>Femke Davies</v>
      </c>
      <c r="C867" s="1" t="str">
        <f>'Customer_Master'!E867</f>
        <v>Orbitlabs</v>
      </c>
      <c r="D867" t="str">
        <f>'Customer_Master'!G867</f>
        <v>Invalid</v>
      </c>
      <c r="E867" t="str">
        <f>'Customer_Master'!I867</f>
        <v>Valid</v>
      </c>
      <c r="F867" t="str">
        <f>'Customer_Master'!X867</f>
        <v>Complete</v>
      </c>
      <c r="G867">
        <f>'Customer_Master'!Y867</f>
        <v>70</v>
      </c>
    </row>
    <row r="868" spans="1:7" x14ac:dyDescent="0.25">
      <c r="A868" s="1" t="str">
        <f>'Customer_Master'!A868</f>
        <v>CUST-02900</v>
      </c>
      <c r="B868" s="1" t="str">
        <f>'Customer_Master'!D868</f>
        <v>Evans</v>
      </c>
      <c r="C868" s="1" t="str">
        <f>'Customer_Master'!E868</f>
        <v>Paydigital Ltd</v>
      </c>
      <c r="D868" t="str">
        <f>'Customer_Master'!G868</f>
        <v>Valid</v>
      </c>
      <c r="E868" t="str">
        <f>'Customer_Master'!I868</f>
        <v>Valid</v>
      </c>
      <c r="F868" t="str">
        <f>'Customer_Master'!X868</f>
        <v>Incomplete</v>
      </c>
      <c r="G868">
        <f>'Customer_Master'!Y868</f>
        <v>35</v>
      </c>
    </row>
    <row r="869" spans="1:7" x14ac:dyDescent="0.25">
      <c r="A869" s="1" t="str">
        <f>'Customer_Master'!A869</f>
        <v>CUST-05110</v>
      </c>
      <c r="B869" s="1" t="str">
        <f>'Customer_Master'!D869</f>
        <v>Ikechukwu Taylor</v>
      </c>
      <c r="C869" s="1" t="str">
        <f>'Customer_Master'!E869</f>
        <v>Twiga Foods</v>
      </c>
      <c r="D869" t="str">
        <f>'Customer_Master'!G869</f>
        <v>Valid</v>
      </c>
      <c r="E869" t="str">
        <f>'Customer_Master'!I869</f>
        <v>Valid</v>
      </c>
      <c r="F869" t="str">
        <f>'Customer_Master'!X869</f>
        <v>Complete</v>
      </c>
      <c r="G869">
        <f>'Customer_Master'!Y869</f>
        <v>75</v>
      </c>
    </row>
    <row r="870" spans="1:7" x14ac:dyDescent="0.25">
      <c r="A870" s="1" t="str">
        <f>'Customer_Master'!A870</f>
        <v>CUST-02568</v>
      </c>
      <c r="B870" s="1" t="str">
        <f>'Customer_Master'!D870</f>
        <v>Grace Van Der Merwe</v>
      </c>
      <c r="C870" s="1" t="str">
        <f>'Customer_Master'!E870</f>
        <v>Andela</v>
      </c>
      <c r="D870" t="str">
        <f>'Customer_Master'!G870</f>
        <v>Valid</v>
      </c>
      <c r="E870" t="str">
        <f>'Customer_Master'!I870</f>
        <v>Valid</v>
      </c>
      <c r="F870" t="str">
        <f>'Customer_Master'!X870</f>
        <v>Complete</v>
      </c>
      <c r="G870">
        <f>'Customer_Master'!Y870</f>
        <v>100</v>
      </c>
    </row>
    <row r="871" spans="1:7" x14ac:dyDescent="0.25">
      <c r="A871" s="1" t="str">
        <f>'Customer_Master'!A871</f>
        <v>CUST-02109</v>
      </c>
      <c r="B871" s="1" t="str">
        <f>'Customer_Master'!D871</f>
        <v>Jessica Okonkwo</v>
      </c>
      <c r="C871" s="1" t="str">
        <f>'Customer_Master'!E871</f>
        <v>Flour Mills Of Nigeria</v>
      </c>
      <c r="D871" t="str">
        <f>'Customer_Master'!G871</f>
        <v>Valid</v>
      </c>
      <c r="E871" t="str">
        <f>'Customer_Master'!I871</f>
        <v>Valid</v>
      </c>
      <c r="F871" t="str">
        <f>'Customer_Master'!X871</f>
        <v>Complete</v>
      </c>
      <c r="G871">
        <f>'Customer_Master'!Y871</f>
        <v>100</v>
      </c>
    </row>
    <row r="872" spans="1:7" x14ac:dyDescent="0.25">
      <c r="A872" s="1" t="str">
        <f>'Customer_Master'!A872</f>
        <v>CUST-04597</v>
      </c>
      <c r="B872" s="1" t="str">
        <f>'Customer_Master'!D872</f>
        <v>Garba</v>
      </c>
      <c r="C872" s="1" t="str">
        <f>'Customer_Master'!E872</f>
        <v>Echoanalytics</v>
      </c>
      <c r="D872" t="str">
        <f>'Customer_Master'!G872</f>
        <v>Valid</v>
      </c>
      <c r="E872" t="str">
        <f>'Customer_Master'!I872</f>
        <v>Valid</v>
      </c>
      <c r="F872" t="str">
        <f>'Customer_Master'!X872</f>
        <v>Incomplete</v>
      </c>
      <c r="G872">
        <f>'Customer_Master'!Y872</f>
        <v>60</v>
      </c>
    </row>
    <row r="873" spans="1:7" x14ac:dyDescent="0.25">
      <c r="A873" s="1" t="str">
        <f>'Customer_Master'!A873</f>
        <v>CUST-03459</v>
      </c>
      <c r="B873" s="1" t="str">
        <f>'Customer_Master'!D873</f>
        <v>Folake Hassan</v>
      </c>
      <c r="C873" s="1" t="str">
        <f>'Customer_Master'!E873</f>
        <v>Primehub</v>
      </c>
      <c r="D873" t="str">
        <f>'Customer_Master'!G873</f>
        <v>Valid</v>
      </c>
      <c r="E873" t="str">
        <f>'Customer_Master'!I873</f>
        <v>Valid</v>
      </c>
      <c r="F873" t="str">
        <f>'Customer_Master'!X873</f>
        <v>Complete</v>
      </c>
      <c r="G873">
        <f>'Customer_Master'!Y873</f>
        <v>75</v>
      </c>
    </row>
    <row r="874" spans="1:7" x14ac:dyDescent="0.25">
      <c r="A874" s="1" t="str">
        <f>'Customer_Master'!A874</f>
        <v>CUST-03588</v>
      </c>
      <c r="B874" s="1" t="str">
        <f>'Customer_Master'!D874</f>
        <v>Liam Brown</v>
      </c>
      <c r="C874" s="1" t="str">
        <f>'Customer_Master'!E874</f>
        <v>Echotech</v>
      </c>
      <c r="D874" t="str">
        <f>'Customer_Master'!G874</f>
        <v>Valid</v>
      </c>
      <c r="E874" t="str">
        <f>'Customer_Master'!I874</f>
        <v>Valid</v>
      </c>
      <c r="F874" t="str">
        <f>'Customer_Master'!X874</f>
        <v>Complete</v>
      </c>
      <c r="G874">
        <f>'Customer_Master'!Y874</f>
        <v>100</v>
      </c>
    </row>
    <row r="875" spans="1:7" x14ac:dyDescent="0.25">
      <c r="A875" s="1" t="str">
        <f>'Customer_Master'!A875</f>
        <v>CUST-00005</v>
      </c>
      <c r="B875" s="1" t="str">
        <f>'Customer_Master'!D875</f>
        <v>Laura Oladele</v>
      </c>
      <c r="C875" s="1" t="str">
        <f>'Customer_Master'!E875</f>
        <v>Mpesa Solutions</v>
      </c>
      <c r="D875" t="str">
        <f>'Customer_Master'!G875</f>
        <v>Valid</v>
      </c>
      <c r="E875" t="str">
        <f>'Customer_Master'!I875</f>
        <v>Valid</v>
      </c>
      <c r="F875" t="str">
        <f>'Customer_Master'!X875</f>
        <v>Complete</v>
      </c>
      <c r="G875">
        <f>'Customer_Master'!Y875</f>
        <v>100</v>
      </c>
    </row>
    <row r="876" spans="1:7" x14ac:dyDescent="0.25">
      <c r="A876" s="1" t="str">
        <f>'Customer_Master'!A876</f>
        <v>CUST-01754</v>
      </c>
      <c r="B876" s="1" t="str">
        <f>'Customer_Master'!D876</f>
        <v>Aisha Mensah</v>
      </c>
      <c r="C876" s="1" t="str">
        <f>'Customer_Master'!E876</f>
        <v>Vertexlabs</v>
      </c>
      <c r="D876" t="str">
        <f>'Customer_Master'!G876</f>
        <v>Valid</v>
      </c>
      <c r="E876" t="str">
        <f>'Customer_Master'!I876</f>
        <v>Valid</v>
      </c>
      <c r="F876" t="str">
        <f>'Customer_Master'!X876</f>
        <v>Complete</v>
      </c>
      <c r="G876">
        <f>'Customer_Master'!Y876</f>
        <v>100</v>
      </c>
    </row>
    <row r="877" spans="1:7" x14ac:dyDescent="0.25">
      <c r="A877" s="1" t="str">
        <f>'Customer_Master'!A877</f>
        <v>CUST-00160</v>
      </c>
      <c r="B877" s="1" t="str">
        <f>'Customer_Master'!D877</f>
        <v>Yakubu Davies</v>
      </c>
      <c r="C877" s="1" t="str">
        <f>'Customer_Master'!E877</f>
        <v>Not Available</v>
      </c>
      <c r="D877" t="str">
        <f>'Customer_Master'!G877</f>
        <v>Valid</v>
      </c>
      <c r="E877" t="str">
        <f>'Customer_Master'!I877</f>
        <v>Valid</v>
      </c>
      <c r="F877" t="str">
        <f>'Customer_Master'!X877</f>
        <v>Incomplete</v>
      </c>
      <c r="G877">
        <f>'Customer_Master'!Y877</f>
        <v>35</v>
      </c>
    </row>
    <row r="878" spans="1:7" x14ac:dyDescent="0.25">
      <c r="A878" s="1" t="str">
        <f>'Customer_Master'!A878</f>
        <v>CUST-02034</v>
      </c>
      <c r="B878" s="1" t="str">
        <f>'Customer_Master'!D878</f>
        <v>Michael Brown</v>
      </c>
      <c r="C878" s="1" t="str">
        <f>'Customer_Master'!E878</f>
        <v>Datahealth Ltd</v>
      </c>
      <c r="D878" t="str">
        <f>'Customer_Master'!G878</f>
        <v>Valid</v>
      </c>
      <c r="E878" t="str">
        <f>'Customer_Master'!I878</f>
        <v>Valid</v>
      </c>
      <c r="F878" t="str">
        <f>'Customer_Master'!X878</f>
        <v>Complete</v>
      </c>
      <c r="G878">
        <f>'Customer_Master'!Y878</f>
        <v>100</v>
      </c>
    </row>
    <row r="879" spans="1:7" x14ac:dyDescent="0.25">
      <c r="A879" s="1" t="str">
        <f>'Customer_Master'!A879</f>
        <v>CUST-05087</v>
      </c>
      <c r="B879" s="1" t="str">
        <f>'Customer_Master'!D879</f>
        <v>Faith Mwangi</v>
      </c>
      <c r="C879" s="1" t="str">
        <f>'Customer_Master'!E879</f>
        <v>Paystack</v>
      </c>
      <c r="D879" t="str">
        <f>'Customer_Master'!G879</f>
        <v>Valid</v>
      </c>
      <c r="E879" t="str">
        <f>'Customer_Master'!I879</f>
        <v>Valid</v>
      </c>
      <c r="F879" t="str">
        <f>'Customer_Master'!X879</f>
        <v>Complete</v>
      </c>
      <c r="G879">
        <f>'Customer_Master'!Y879</f>
        <v>75</v>
      </c>
    </row>
    <row r="880" spans="1:7" x14ac:dyDescent="0.25">
      <c r="A880" s="1" t="str">
        <f>'Customer_Master'!A880</f>
        <v>CUST-02915</v>
      </c>
      <c r="B880" s="1" t="str">
        <f>'Customer_Master'!D880</f>
        <v>Sola Mohammed</v>
      </c>
      <c r="C880" s="1" t="str">
        <f>'Customer_Master'!E880</f>
        <v>Cloudcommerce</v>
      </c>
      <c r="D880" t="str">
        <f>'Customer_Master'!G880</f>
        <v>Valid</v>
      </c>
      <c r="E880" t="str">
        <f>'Customer_Master'!I880</f>
        <v>Valid</v>
      </c>
      <c r="F880" t="str">
        <f>'Customer_Master'!X880</f>
        <v>Complete</v>
      </c>
      <c r="G880">
        <f>'Customer_Master'!Y880</f>
        <v>100</v>
      </c>
    </row>
    <row r="881" spans="1:7" x14ac:dyDescent="0.25">
      <c r="A881" s="1" t="str">
        <f>'Customer_Master'!A881</f>
        <v>CUST-00432</v>
      </c>
      <c r="B881" s="1" t="str">
        <f>'Customer_Master'!D881</f>
        <v>Hauwa Davies</v>
      </c>
      <c r="C881" s="1" t="str">
        <f>'Customer_Master'!E881</f>
        <v>Lumenlogistics Gmbh</v>
      </c>
      <c r="D881" t="str">
        <f>'Customer_Master'!G881</f>
        <v>Valid</v>
      </c>
      <c r="E881" t="str">
        <f>'Customer_Master'!I881</f>
        <v>Valid</v>
      </c>
      <c r="F881" t="str">
        <f>'Customer_Master'!X881</f>
        <v>Complete</v>
      </c>
      <c r="G881">
        <f>'Customer_Master'!Y881</f>
        <v>100</v>
      </c>
    </row>
    <row r="882" spans="1:7" x14ac:dyDescent="0.25">
      <c r="A882" s="1" t="str">
        <f>'Customer_Master'!A882</f>
        <v>CUST-01480</v>
      </c>
      <c r="B882" s="1" t="str">
        <f>'Customer_Master'!D882</f>
        <v>Ngozi O'Brien</v>
      </c>
      <c r="C882" s="1" t="str">
        <f>'Customer_Master'!E882</f>
        <v>Zenanalytics Ltd</v>
      </c>
      <c r="D882" t="str">
        <f>'Customer_Master'!G882</f>
        <v>Valid</v>
      </c>
      <c r="E882" t="str">
        <f>'Customer_Master'!I882</f>
        <v>Valid</v>
      </c>
      <c r="F882" t="str">
        <f>'Customer_Master'!X882</f>
        <v>Complete</v>
      </c>
      <c r="G882">
        <f>'Customer_Master'!Y882</f>
        <v>75</v>
      </c>
    </row>
    <row r="883" spans="1:7" x14ac:dyDescent="0.25">
      <c r="A883" s="1" t="str">
        <f>'Customer_Master'!A883</f>
        <v>CUST-01068</v>
      </c>
      <c r="B883" s="1" t="str">
        <f>'Customer_Master'!D883</f>
        <v>Amaka</v>
      </c>
      <c r="C883" s="1" t="str">
        <f>'Customer_Master'!E883</f>
        <v>Orbitsystems Inc</v>
      </c>
      <c r="D883" t="str">
        <f>'Customer_Master'!G883</f>
        <v>Valid</v>
      </c>
      <c r="E883" t="str">
        <f>'Customer_Master'!I883</f>
        <v>Valid</v>
      </c>
      <c r="F883" t="str">
        <f>'Customer_Master'!X883</f>
        <v>Incomplete</v>
      </c>
      <c r="G883">
        <f>'Customer_Master'!Y883</f>
        <v>60</v>
      </c>
    </row>
    <row r="884" spans="1:7" x14ac:dyDescent="0.25">
      <c r="A884" s="1" t="str">
        <f>'Customer_Master'!A884</f>
        <v>CUST-03399</v>
      </c>
      <c r="B884" s="1" t="str">
        <f>'Customer_Master'!D884</f>
        <v>Blessing Otieno</v>
      </c>
      <c r="C884" s="1" t="str">
        <f>'Customer_Master'!E884</f>
        <v>Quantagroup</v>
      </c>
      <c r="D884" t="str">
        <f>'Customer_Master'!G884</f>
        <v>Valid</v>
      </c>
      <c r="E884" t="str">
        <f>'Customer_Master'!I884</f>
        <v>Valid</v>
      </c>
      <c r="F884" t="str">
        <f>'Customer_Master'!X884</f>
        <v>Complete</v>
      </c>
      <c r="G884">
        <f>'Customer_Master'!Y884</f>
        <v>75</v>
      </c>
    </row>
    <row r="885" spans="1:7" x14ac:dyDescent="0.25">
      <c r="A885" s="1" t="str">
        <f>'Customer_Master'!A885</f>
        <v>CUST-00444</v>
      </c>
      <c r="B885" s="1" t="str">
        <f>'Customer_Master'!D885</f>
        <v>Anke Asante</v>
      </c>
      <c r="C885" s="1" t="str">
        <f>'Customer_Master'!E885</f>
        <v>Zenhealth Plc</v>
      </c>
      <c r="D885" t="str">
        <f>'Customer_Master'!G885</f>
        <v>Valid</v>
      </c>
      <c r="E885" t="str">
        <f>'Customer_Master'!I885</f>
        <v>Valid</v>
      </c>
      <c r="F885" t="str">
        <f>'Customer_Master'!X885</f>
        <v>Complete</v>
      </c>
      <c r="G885">
        <f>'Customer_Master'!Y885</f>
        <v>75</v>
      </c>
    </row>
    <row r="886" spans="1:7" x14ac:dyDescent="0.25">
      <c r="A886" s="1" t="str">
        <f>'Customer_Master'!A886</f>
        <v>CUST-01598</v>
      </c>
      <c r="B886" s="1" t="str">
        <f>'Customer_Master'!D886</f>
        <v>Ngozi Anyanwu</v>
      </c>
      <c r="C886" s="1" t="str">
        <f>'Customer_Master'!E886</f>
        <v>Kuda</v>
      </c>
      <c r="D886" t="str">
        <f>'Customer_Master'!G886</f>
        <v>Valid</v>
      </c>
      <c r="E886" t="str">
        <f>'Customer_Master'!I886</f>
        <v>Valid</v>
      </c>
      <c r="F886" t="str">
        <f>'Customer_Master'!X886</f>
        <v>Complete</v>
      </c>
      <c r="G886">
        <f>'Customer_Master'!Y886</f>
        <v>100</v>
      </c>
    </row>
    <row r="887" spans="1:7" x14ac:dyDescent="0.25">
      <c r="A887" s="1" t="str">
        <f>'Customer_Master'!A887</f>
        <v>CUST-01836</v>
      </c>
      <c r="B887" s="1" t="str">
        <f>'Customer_Master'!D887</f>
        <v>Nomvula Eze</v>
      </c>
      <c r="C887" s="1" t="str">
        <f>'Customer_Master'!E887</f>
        <v>Chipper Cash</v>
      </c>
      <c r="D887" t="str">
        <f>'Customer_Master'!G887</f>
        <v>Valid</v>
      </c>
      <c r="E887" t="str">
        <f>'Customer_Master'!I887</f>
        <v>Valid</v>
      </c>
      <c r="F887" t="str">
        <f>'Customer_Master'!X887</f>
        <v>Complete</v>
      </c>
      <c r="G887">
        <f>'Customer_Master'!Y887</f>
        <v>100</v>
      </c>
    </row>
    <row r="888" spans="1:7" x14ac:dyDescent="0.25">
      <c r="A888" s="1" t="str">
        <f>'Customer_Master'!A888</f>
        <v>CUST-01722</v>
      </c>
      <c r="B888" s="1" t="str">
        <f>'Customer_Master'!D888</f>
        <v>Adaora Oladipo</v>
      </c>
      <c r="C888" s="1" t="str">
        <f>'Customer_Master'!E888</f>
        <v>Pulselogistics Llc</v>
      </c>
      <c r="D888" t="str">
        <f>'Customer_Master'!G888</f>
        <v>Valid</v>
      </c>
      <c r="E888" t="str">
        <f>'Customer_Master'!I888</f>
        <v>Invalid</v>
      </c>
      <c r="F888" t="str">
        <f>'Customer_Master'!X888</f>
        <v>Complete</v>
      </c>
      <c r="G888">
        <f>'Customer_Master'!Y888</f>
        <v>80</v>
      </c>
    </row>
    <row r="889" spans="1:7" x14ac:dyDescent="0.25">
      <c r="A889" s="1" t="str">
        <f>'Customer_Master'!A889</f>
        <v>CUST-02374</v>
      </c>
      <c r="B889" s="1" t="str">
        <f>'Customer_Master'!D889</f>
        <v>Njeri Garba</v>
      </c>
      <c r="C889" s="1" t="str">
        <f>'Customer_Master'!E889</f>
        <v>Carbon</v>
      </c>
      <c r="D889" t="str">
        <f>'Customer_Master'!G889</f>
        <v>Valid</v>
      </c>
      <c r="E889" t="str">
        <f>'Customer_Master'!I889</f>
        <v>Valid</v>
      </c>
      <c r="F889" t="str">
        <f>'Customer_Master'!X889</f>
        <v>Complete</v>
      </c>
      <c r="G889">
        <f>'Customer_Master'!Y889</f>
        <v>100</v>
      </c>
    </row>
    <row r="890" spans="1:7" x14ac:dyDescent="0.25">
      <c r="A890" s="1" t="str">
        <f>'Customer_Master'!A890</f>
        <v>CUST-02792</v>
      </c>
      <c r="B890" s="1" t="str">
        <f>'Customer_Master'!D890</f>
        <v>Precious Evans</v>
      </c>
      <c r="C890" s="1" t="str">
        <f>'Customer_Master'!E890</f>
        <v>Quantasoft Gmbh</v>
      </c>
      <c r="D890" t="str">
        <f>'Customer_Master'!G890</f>
        <v>Valid</v>
      </c>
      <c r="E890" t="str">
        <f>'Customer_Master'!I890</f>
        <v>Valid</v>
      </c>
      <c r="F890" t="str">
        <f>'Customer_Master'!X890</f>
        <v>Complete</v>
      </c>
      <c r="G890">
        <f>'Customer_Master'!Y890</f>
        <v>100</v>
      </c>
    </row>
    <row r="891" spans="1:7" x14ac:dyDescent="0.25">
      <c r="A891" s="1" t="str">
        <f>'Customer_Master'!A891</f>
        <v>CUST-01153</v>
      </c>
      <c r="B891" s="1" t="str">
        <f>'Customer_Master'!D891</f>
        <v>Chidinma Ogundimu</v>
      </c>
      <c r="C891" s="1" t="str">
        <f>'Customer_Master'!E891</f>
        <v>Leadsoft</v>
      </c>
      <c r="D891" t="str">
        <f>'Customer_Master'!G891</f>
        <v>Valid</v>
      </c>
      <c r="E891" t="str">
        <f>'Customer_Master'!I891</f>
        <v>Valid</v>
      </c>
      <c r="F891" t="str">
        <f>'Customer_Master'!X891</f>
        <v>Complete</v>
      </c>
      <c r="G891">
        <f>'Customer_Master'!Y891</f>
        <v>100</v>
      </c>
    </row>
    <row r="892" spans="1:7" x14ac:dyDescent="0.25">
      <c r="A892" s="1" t="str">
        <f>'Customer_Master'!A892</f>
        <v>CUST-02712</v>
      </c>
      <c r="B892" s="1" t="str">
        <f>'Customer_Master'!D892</f>
        <v>Chizoba Nwosu</v>
      </c>
      <c r="C892" s="1" t="str">
        <f>'Customer_Master'!E892</f>
        <v>Brightanalytics</v>
      </c>
      <c r="D892" t="str">
        <f>'Customer_Master'!G892</f>
        <v>Valid</v>
      </c>
      <c r="E892" t="str">
        <f>'Customer_Master'!I892</f>
        <v>Valid</v>
      </c>
      <c r="F892" t="str">
        <f>'Customer_Master'!X892</f>
        <v>Complete</v>
      </c>
      <c r="G892">
        <f>'Customer_Master'!Y892</f>
        <v>100</v>
      </c>
    </row>
    <row r="893" spans="1:7" x14ac:dyDescent="0.25">
      <c r="A893" s="1" t="str">
        <f>'Customer_Master'!A893</f>
        <v>CUST-01681</v>
      </c>
      <c r="B893" s="1" t="str">
        <f>'Customer_Master'!D893</f>
        <v>Wanjiru Abubakar</v>
      </c>
      <c r="C893" s="1" t="str">
        <f>'Customer_Master'!E893</f>
        <v>Flutterwave</v>
      </c>
      <c r="D893" t="str">
        <f>'Customer_Master'!G893</f>
        <v>Valid</v>
      </c>
      <c r="E893" t="str">
        <f>'Customer_Master'!I893</f>
        <v>Valid</v>
      </c>
      <c r="F893" t="str">
        <f>'Customer_Master'!X893</f>
        <v>Complete</v>
      </c>
      <c r="G893">
        <f>'Customer_Master'!Y893</f>
        <v>100</v>
      </c>
    </row>
    <row r="894" spans="1:7" x14ac:dyDescent="0.25">
      <c r="A894" s="1" t="str">
        <f>'Customer_Master'!A894</f>
        <v>CUST-01375</v>
      </c>
      <c r="B894" s="1" t="str">
        <f>'Customer_Master'!D894</f>
        <v>Kelechi Patel</v>
      </c>
      <c r="C894" s="1" t="str">
        <f>'Customer_Master'!E894</f>
        <v>Cloudfinance Llc</v>
      </c>
      <c r="D894" t="str">
        <f>'Customer_Master'!G894</f>
        <v>Valid</v>
      </c>
      <c r="E894" t="str">
        <f>'Customer_Master'!I894</f>
        <v>Valid</v>
      </c>
      <c r="F894" t="str">
        <f>'Customer_Master'!X894</f>
        <v>Complete</v>
      </c>
      <c r="G894">
        <f>'Customer_Master'!Y894</f>
        <v>100</v>
      </c>
    </row>
    <row r="895" spans="1:7" x14ac:dyDescent="0.25">
      <c r="A895" s="1" t="str">
        <f>'Customer_Master'!A895</f>
        <v>CUST-05044</v>
      </c>
      <c r="B895" s="1" t="str">
        <f>'Customer_Master'!D895</f>
        <v>Musa Otieno</v>
      </c>
      <c r="C895" s="1" t="str">
        <f>'Customer_Master'!E895</f>
        <v>Corefinance</v>
      </c>
      <c r="D895" t="str">
        <f>'Customer_Master'!G895</f>
        <v>Valid</v>
      </c>
      <c r="E895" t="str">
        <f>'Customer_Master'!I895</f>
        <v>Valid</v>
      </c>
      <c r="F895" t="str">
        <f>'Customer_Master'!X895</f>
        <v>Complete</v>
      </c>
      <c r="G895">
        <f>'Customer_Master'!Y895</f>
        <v>75</v>
      </c>
    </row>
    <row r="896" spans="1:7" x14ac:dyDescent="0.25">
      <c r="A896" s="1" t="str">
        <f>'Customer_Master'!A896</f>
        <v>CUST-04414</v>
      </c>
      <c r="B896" s="1" t="str">
        <f>'Customer_Master'!D896</f>
        <v>Nomvula Bello</v>
      </c>
      <c r="C896" s="1" t="str">
        <f>'Customer_Master'!E896</f>
        <v>Leadsoft Plc</v>
      </c>
      <c r="D896" t="str">
        <f>'Customer_Master'!G896</f>
        <v>Valid</v>
      </c>
      <c r="E896" t="str">
        <f>'Customer_Master'!I896</f>
        <v>Valid</v>
      </c>
      <c r="F896" t="str">
        <f>'Customer_Master'!X896</f>
        <v>Complete</v>
      </c>
      <c r="G896">
        <f>'Customer_Master'!Y896</f>
        <v>75</v>
      </c>
    </row>
    <row r="897" spans="1:7" x14ac:dyDescent="0.25">
      <c r="A897" s="1" t="str">
        <f>'Customer_Master'!A897</f>
        <v>CUST-03247</v>
      </c>
      <c r="B897" s="1" t="str">
        <f>'Customer_Master'!D897</f>
        <v>Sarah Salami</v>
      </c>
      <c r="C897" s="1" t="str">
        <f>'Customer_Master'!E897</f>
        <v>Teamapt</v>
      </c>
      <c r="D897" t="str">
        <f>'Customer_Master'!G897</f>
        <v>Valid</v>
      </c>
      <c r="E897" t="str">
        <f>'Customer_Master'!I897</f>
        <v>Valid</v>
      </c>
      <c r="F897" t="str">
        <f>'Customer_Master'!X897</f>
        <v>Complete</v>
      </c>
      <c r="G897">
        <f>'Customer_Master'!Y897</f>
        <v>100</v>
      </c>
    </row>
    <row r="898" spans="1:7" x14ac:dyDescent="0.25">
      <c r="A898" s="1" t="str">
        <f>'Customer_Master'!A898</f>
        <v>CUST-04470</v>
      </c>
      <c r="B898" s="1" t="str">
        <f>'Customer_Master'!D898</f>
        <v>Amina Afolabi</v>
      </c>
      <c r="C898" s="1" t="str">
        <f>'Customer_Master'!E898</f>
        <v>Echodigital Plc</v>
      </c>
      <c r="D898" t="str">
        <f>'Customer_Master'!G898</f>
        <v>Valid</v>
      </c>
      <c r="E898" t="str">
        <f>'Customer_Master'!I898</f>
        <v>Valid</v>
      </c>
      <c r="F898" t="str">
        <f>'Customer_Master'!X898</f>
        <v>Complete</v>
      </c>
      <c r="G898">
        <f>'Customer_Master'!Y898</f>
        <v>100</v>
      </c>
    </row>
    <row r="899" spans="1:7" x14ac:dyDescent="0.25">
      <c r="A899" s="1" t="str">
        <f>'Customer_Master'!A899</f>
        <v>CUST-01869</v>
      </c>
      <c r="B899" s="1" t="str">
        <f>'Customer_Master'!D899</f>
        <v>Fatima Williams</v>
      </c>
      <c r="C899" s="1" t="str">
        <f>'Customer_Master'!E899</f>
        <v>Fluxcommerce Ltd</v>
      </c>
      <c r="D899" t="str">
        <f>'Customer_Master'!G899</f>
        <v>Valid</v>
      </c>
      <c r="E899" t="str">
        <f>'Customer_Master'!I899</f>
        <v>Valid</v>
      </c>
      <c r="F899" t="str">
        <f>'Customer_Master'!X899</f>
        <v>Complete</v>
      </c>
      <c r="G899">
        <f>'Customer_Master'!Y899</f>
        <v>100</v>
      </c>
    </row>
    <row r="900" spans="1:7" x14ac:dyDescent="0.25">
      <c r="A900" s="1" t="str">
        <f>'Customer_Master'!A900</f>
        <v>CUST-03156</v>
      </c>
      <c r="B900" s="1" t="str">
        <f>'Customer_Master'!D900</f>
        <v>Dele Smith</v>
      </c>
      <c r="C900" s="1" t="str">
        <f>'Customer_Master'!E900</f>
        <v>Heliogroup</v>
      </c>
      <c r="D900" t="str">
        <f>'Customer_Master'!G900</f>
        <v>Valid</v>
      </c>
      <c r="E900" t="str">
        <f>'Customer_Master'!I900</f>
        <v>Valid</v>
      </c>
      <c r="F900" t="str">
        <f>'Customer_Master'!X900</f>
        <v>Complete</v>
      </c>
      <c r="G900">
        <f>'Customer_Master'!Y900</f>
        <v>100</v>
      </c>
    </row>
    <row r="901" spans="1:7" x14ac:dyDescent="0.25">
      <c r="A901" s="1" t="str">
        <f>'Customer_Master'!A901</f>
        <v>CUST-04060</v>
      </c>
      <c r="B901" s="1" t="str">
        <f>'Customer_Master'!D901</f>
        <v>Ahmed Davies</v>
      </c>
      <c r="C901" s="1" t="str">
        <f>'Customer_Master'!E901</f>
        <v>Gridnetworks Ltd</v>
      </c>
      <c r="D901" t="str">
        <f>'Customer_Master'!G901</f>
        <v>Valid</v>
      </c>
      <c r="E901" t="str">
        <f>'Customer_Master'!I901</f>
        <v>Invalid</v>
      </c>
      <c r="F901" t="str">
        <f>'Customer_Master'!X901</f>
        <v>Complete</v>
      </c>
      <c r="G901">
        <f>'Customer_Master'!Y901</f>
        <v>80</v>
      </c>
    </row>
    <row r="902" spans="1:7" x14ac:dyDescent="0.25">
      <c r="A902" s="1" t="str">
        <f>'Customer_Master'!A902</f>
        <v>CUST-04838</v>
      </c>
      <c r="B902" s="1" t="str">
        <f>'Customer_Master'!D902</f>
        <v>Tope Garba</v>
      </c>
      <c r="C902" s="1" t="str">
        <f>'Customer_Master'!E902</f>
        <v>Lumenventures</v>
      </c>
      <c r="D902" t="str">
        <f>'Customer_Master'!G902</f>
        <v>Valid</v>
      </c>
      <c r="E902" t="str">
        <f>'Customer_Master'!I902</f>
        <v>Valid</v>
      </c>
      <c r="F902" t="str">
        <f>'Customer_Master'!X902</f>
        <v>Complete</v>
      </c>
      <c r="G902">
        <f>'Customer_Master'!Y902</f>
        <v>100</v>
      </c>
    </row>
    <row r="903" spans="1:7" x14ac:dyDescent="0.25">
      <c r="A903" s="1" t="str">
        <f>'Customer_Master'!A903</f>
        <v>CUST-04873</v>
      </c>
      <c r="B903" s="1" t="str">
        <f>'Customer_Master'!D903</f>
        <v>Oladipo</v>
      </c>
      <c r="C903" s="1" t="str">
        <f>'Customer_Master'!E903</f>
        <v>Stacknetworks Ltd</v>
      </c>
      <c r="D903" t="str">
        <f>'Customer_Master'!G903</f>
        <v>Valid</v>
      </c>
      <c r="E903" t="str">
        <f>'Customer_Master'!I903</f>
        <v>Valid</v>
      </c>
      <c r="F903" t="str">
        <f>'Customer_Master'!X903</f>
        <v>Incomplete</v>
      </c>
      <c r="G903">
        <f>'Customer_Master'!Y903</f>
        <v>60</v>
      </c>
    </row>
    <row r="904" spans="1:7" x14ac:dyDescent="0.25">
      <c r="A904" s="1" t="str">
        <f>'Customer_Master'!A904</f>
        <v>CUST-01292</v>
      </c>
      <c r="B904" s="1" t="str">
        <f>'Customer_Master'!D904</f>
        <v>Folake Kamau</v>
      </c>
      <c r="C904" s="1" t="str">
        <f>'Customer_Master'!E904</f>
        <v>Swiftdigital Gmbh</v>
      </c>
      <c r="D904" t="str">
        <f>'Customer_Master'!G904</f>
        <v>Valid</v>
      </c>
      <c r="E904" t="str">
        <f>'Customer_Master'!I904</f>
        <v>Valid</v>
      </c>
      <c r="F904" t="str">
        <f>'Customer_Master'!X904</f>
        <v>Complete</v>
      </c>
      <c r="G904">
        <f>'Customer_Master'!Y904</f>
        <v>100</v>
      </c>
    </row>
    <row r="905" spans="1:7" x14ac:dyDescent="0.25">
      <c r="A905" s="1" t="str">
        <f>'Customer_Master'!A905</f>
        <v>CUST-01858</v>
      </c>
      <c r="B905" s="1" t="str">
        <f>'Customer_Master'!D905</f>
        <v>Ikechukwu Lawal</v>
      </c>
      <c r="C905" s="1" t="str">
        <f>'Customer_Master'!E905</f>
        <v>Cellulant</v>
      </c>
      <c r="D905" t="str">
        <f>'Customer_Master'!G905</f>
        <v>Valid</v>
      </c>
      <c r="E905" t="str">
        <f>'Customer_Master'!I905</f>
        <v>Valid</v>
      </c>
      <c r="F905" t="str">
        <f>'Customer_Master'!X905</f>
        <v>Complete</v>
      </c>
      <c r="G905">
        <f>'Customer_Master'!Y905</f>
        <v>75</v>
      </c>
    </row>
    <row r="906" spans="1:7" x14ac:dyDescent="0.25">
      <c r="A906" s="1" t="str">
        <f>'Customer_Master'!A906</f>
        <v>CUST-03717</v>
      </c>
      <c r="B906" s="1" t="str">
        <f>'Customer_Master'!D906</f>
        <v>Daniel Patel</v>
      </c>
      <c r="C906" s="1" t="str">
        <f>'Customer_Master'!E906</f>
        <v>Pulseanalytics</v>
      </c>
      <c r="D906" t="str">
        <f>'Customer_Master'!G906</f>
        <v>Valid</v>
      </c>
      <c r="E906" t="str">
        <f>'Customer_Master'!I906</f>
        <v>Valid</v>
      </c>
      <c r="F906" t="str">
        <f>'Customer_Master'!X906</f>
        <v>Complete</v>
      </c>
      <c r="G906">
        <f>'Customer_Master'!Y906</f>
        <v>100</v>
      </c>
    </row>
    <row r="907" spans="1:7" x14ac:dyDescent="0.25">
      <c r="A907" s="1" t="str">
        <f>'Customer_Master'!A907</f>
        <v>CUST-01128</v>
      </c>
      <c r="B907" s="1" t="str">
        <f>'Customer_Master'!D907</f>
        <v>Chioma Murphy</v>
      </c>
      <c r="C907" s="1" t="str">
        <f>'Customer_Master'!E907</f>
        <v>Brightworks Ltd</v>
      </c>
      <c r="D907" t="str">
        <f>'Customer_Master'!G907</f>
        <v>Valid</v>
      </c>
      <c r="E907" t="str">
        <f>'Customer_Master'!I907</f>
        <v>Valid</v>
      </c>
      <c r="F907" t="str">
        <f>'Customer_Master'!X907</f>
        <v>Complete</v>
      </c>
      <c r="G907">
        <f>'Customer_Master'!Y907</f>
        <v>100</v>
      </c>
    </row>
    <row r="908" spans="1:7" x14ac:dyDescent="0.25">
      <c r="A908" s="1" t="str">
        <f>'Customer_Master'!A908</f>
        <v>CUST-02532</v>
      </c>
      <c r="B908" s="1" t="str">
        <f>'Customer_Master'!D908</f>
        <v>Emeka Khan</v>
      </c>
      <c r="C908" s="1" t="str">
        <f>'Customer_Master'!E908</f>
        <v>Piggyvest</v>
      </c>
      <c r="D908" t="str">
        <f>'Customer_Master'!G908</f>
        <v>Valid</v>
      </c>
      <c r="E908" t="str">
        <f>'Customer_Master'!I908</f>
        <v>Valid</v>
      </c>
      <c r="F908" t="str">
        <f>'Customer_Master'!X908</f>
        <v>Complete</v>
      </c>
      <c r="G908">
        <f>'Customer_Master'!Y908</f>
        <v>75</v>
      </c>
    </row>
    <row r="909" spans="1:7" x14ac:dyDescent="0.25">
      <c r="A909" s="1" t="str">
        <f>'Customer_Master'!A909</f>
        <v>CUST-00971</v>
      </c>
      <c r="B909" s="1" t="str">
        <f>'Customer_Master'!D909</f>
        <v>Brian Aliyu</v>
      </c>
      <c r="C909" s="1" t="str">
        <f>'Customer_Master'!E909</f>
        <v>Hivesolutions</v>
      </c>
      <c r="D909" t="str">
        <f>'Customer_Master'!G909</f>
        <v>Valid</v>
      </c>
      <c r="E909" t="str">
        <f>'Customer_Master'!I909</f>
        <v>Valid</v>
      </c>
      <c r="F909" t="str">
        <f>'Customer_Master'!X909</f>
        <v>Complete</v>
      </c>
      <c r="G909">
        <f>'Customer_Master'!Y909</f>
        <v>100</v>
      </c>
    </row>
    <row r="910" spans="1:7" x14ac:dyDescent="0.25">
      <c r="A910" s="1" t="str">
        <f>'Customer_Master'!A910</f>
        <v>CUST-03023</v>
      </c>
      <c r="B910" s="1" t="str">
        <f>'Customer_Master'!D910</f>
        <v>Omar Adebayo</v>
      </c>
      <c r="C910" s="1" t="str">
        <f>'Customer_Master'!E910</f>
        <v>Datagroup</v>
      </c>
      <c r="D910" t="str">
        <f>'Customer_Master'!G910</f>
        <v>Valid</v>
      </c>
      <c r="E910" t="str">
        <f>'Customer_Master'!I910</f>
        <v>Valid</v>
      </c>
      <c r="F910" t="str">
        <f>'Customer_Master'!X910</f>
        <v>Complete</v>
      </c>
      <c r="G910">
        <f>'Customer_Master'!Y910</f>
        <v>100</v>
      </c>
    </row>
    <row r="911" spans="1:7" x14ac:dyDescent="0.25">
      <c r="A911" s="1" t="str">
        <f>'Customer_Master'!A911</f>
        <v>CUST-02584</v>
      </c>
      <c r="B911" s="1" t="str">
        <f>'Customer_Master'!D911</f>
        <v>Wanjala Eze</v>
      </c>
      <c r="C911" s="1" t="str">
        <f>'Customer_Master'!E911</f>
        <v>Mtn Group</v>
      </c>
      <c r="D911" t="str">
        <f>'Customer_Master'!G911</f>
        <v>Valid</v>
      </c>
      <c r="E911" t="str">
        <f>'Customer_Master'!I911</f>
        <v>Valid</v>
      </c>
      <c r="F911" t="str">
        <f>'Customer_Master'!X911</f>
        <v>Complete</v>
      </c>
      <c r="G911">
        <f>'Customer_Master'!Y911</f>
        <v>75</v>
      </c>
    </row>
    <row r="912" spans="1:7" x14ac:dyDescent="0.25">
      <c r="A912" s="1" t="str">
        <f>'Customer_Master'!A912</f>
        <v>CUST-03678</v>
      </c>
      <c r="B912" s="1" t="str">
        <f>'Customer_Master'!D912</f>
        <v>Ikechukwu Lawal</v>
      </c>
      <c r="C912" s="1" t="str">
        <f>'Customer_Master'!E912</f>
        <v>Cowrywise</v>
      </c>
      <c r="D912" t="str">
        <f>'Customer_Master'!G912</f>
        <v>Valid</v>
      </c>
      <c r="E912" t="str">
        <f>'Customer_Master'!I912</f>
        <v>Valid</v>
      </c>
      <c r="F912" t="str">
        <f>'Customer_Master'!X912</f>
        <v>Complete</v>
      </c>
      <c r="G912">
        <f>'Customer_Master'!Y912</f>
        <v>100</v>
      </c>
    </row>
    <row r="913" spans="1:7" x14ac:dyDescent="0.25">
      <c r="A913" s="1" t="str">
        <f>'Customer_Master'!A913</f>
        <v>CUST-02093</v>
      </c>
      <c r="B913" s="1" t="str">
        <f>'Customer_Master'!D913</f>
        <v>Adebayo Williams</v>
      </c>
      <c r="C913" s="1" t="str">
        <f>'Customer_Master'!E913</f>
        <v>Hivelogic Inc</v>
      </c>
      <c r="D913" t="str">
        <f>'Customer_Master'!G913</f>
        <v>Invalid</v>
      </c>
      <c r="E913" t="str">
        <f>'Customer_Master'!I913</f>
        <v>Valid</v>
      </c>
      <c r="F913" t="str">
        <f>'Customer_Master'!X913</f>
        <v>Complete</v>
      </c>
      <c r="G913">
        <f>'Customer_Master'!Y913</f>
        <v>70</v>
      </c>
    </row>
    <row r="914" spans="1:7" x14ac:dyDescent="0.25">
      <c r="A914" s="1" t="str">
        <f>'Customer_Master'!A914</f>
        <v>CUST-03021</v>
      </c>
      <c r="B914" s="1" t="str">
        <f>'Customer_Master'!D914</f>
        <v>Ngozi Okorie</v>
      </c>
      <c r="C914" s="1" t="str">
        <f>'Customer_Master'!E914</f>
        <v>Paydigital Ltd</v>
      </c>
      <c r="D914" t="str">
        <f>'Customer_Master'!G914</f>
        <v>Valid</v>
      </c>
      <c r="E914" t="str">
        <f>'Customer_Master'!I914</f>
        <v>Valid</v>
      </c>
      <c r="F914" t="str">
        <f>'Customer_Master'!X914</f>
        <v>Complete</v>
      </c>
      <c r="G914">
        <f>'Customer_Master'!Y914</f>
        <v>100</v>
      </c>
    </row>
    <row r="915" spans="1:7" x14ac:dyDescent="0.25">
      <c r="A915" s="1" t="str">
        <f>'Customer_Master'!A915</f>
        <v>CUST-02251</v>
      </c>
      <c r="B915" s="1" t="str">
        <f>'Customer_Master'!D915</f>
        <v>Victor Adewale</v>
      </c>
      <c r="C915" s="1" t="str">
        <f>'Customer_Master'!E915</f>
        <v>Wave</v>
      </c>
      <c r="D915" t="str">
        <f>'Customer_Master'!G915</f>
        <v>Invalid</v>
      </c>
      <c r="E915" t="str">
        <f>'Customer_Master'!I915</f>
        <v>Valid</v>
      </c>
      <c r="F915" t="str">
        <f>'Customer_Master'!X915</f>
        <v>Complete</v>
      </c>
      <c r="G915">
        <f>'Customer_Master'!Y915</f>
        <v>70</v>
      </c>
    </row>
    <row r="916" spans="1:7" x14ac:dyDescent="0.25">
      <c r="A916" s="1" t="str">
        <f>'Customer_Master'!A916</f>
        <v>CUST-04021</v>
      </c>
      <c r="B916" s="1" t="str">
        <f>'Customer_Master'!D916</f>
        <v>Laura Wilson</v>
      </c>
      <c r="C916" s="1" t="str">
        <f>'Customer_Master'!E916</f>
        <v>Leadhealth Gmbh</v>
      </c>
      <c r="D916" t="str">
        <f>'Customer_Master'!G916</f>
        <v>Valid</v>
      </c>
      <c r="E916" t="str">
        <f>'Customer_Master'!I916</f>
        <v>Valid</v>
      </c>
      <c r="F916" t="str">
        <f>'Customer_Master'!X916</f>
        <v>Complete</v>
      </c>
      <c r="G916">
        <f>'Customer_Master'!Y916</f>
        <v>100</v>
      </c>
    </row>
    <row r="917" spans="1:7" x14ac:dyDescent="0.25">
      <c r="A917" s="1" t="str">
        <f>'Customer_Master'!A917</f>
        <v>CUST-00678</v>
      </c>
      <c r="B917" s="1" t="str">
        <f>'Customer_Master'!D917</f>
        <v>Tobi Orji</v>
      </c>
      <c r="C917" s="1" t="str">
        <f>'Customer_Master'!E917</f>
        <v>Konga</v>
      </c>
      <c r="D917" t="str">
        <f>'Customer_Master'!G917</f>
        <v>Valid</v>
      </c>
      <c r="E917" t="str">
        <f>'Customer_Master'!I917</f>
        <v>Valid</v>
      </c>
      <c r="F917" t="str">
        <f>'Customer_Master'!X917</f>
        <v>Complete</v>
      </c>
      <c r="G917">
        <f>'Customer_Master'!Y917</f>
        <v>100</v>
      </c>
    </row>
    <row r="918" spans="1:7" x14ac:dyDescent="0.25">
      <c r="A918" s="1" t="str">
        <f>'Customer_Master'!A918</f>
        <v>CUST-04204</v>
      </c>
      <c r="B918" s="1" t="str">
        <f>'Customer_Master'!D918</f>
        <v>Niyi Jones</v>
      </c>
      <c r="C918" s="1" t="str">
        <f>'Customer_Master'!E918</f>
        <v>Fluxsystems</v>
      </c>
      <c r="D918" t="str">
        <f>'Customer_Master'!G918</f>
        <v>Valid</v>
      </c>
      <c r="E918" t="str">
        <f>'Customer_Master'!I918</f>
        <v>Valid</v>
      </c>
      <c r="F918" t="str">
        <f>'Customer_Master'!X918</f>
        <v>Complete</v>
      </c>
      <c r="G918">
        <f>'Customer_Master'!Y918</f>
        <v>100</v>
      </c>
    </row>
    <row r="919" spans="1:7" x14ac:dyDescent="0.25">
      <c r="A919" s="1" t="str">
        <f>'Customer_Master'!A919</f>
        <v>CUST-02253</v>
      </c>
      <c r="B919" s="1" t="str">
        <f>'Customer_Master'!D919</f>
        <v>Njeri Anyanwu</v>
      </c>
      <c r="C919" s="1" t="str">
        <f>'Customer_Master'!E919</f>
        <v>Quantalogistics</v>
      </c>
      <c r="D919" t="str">
        <f>'Customer_Master'!G919</f>
        <v>Valid</v>
      </c>
      <c r="E919" t="str">
        <f>'Customer_Master'!I919</f>
        <v>Valid</v>
      </c>
      <c r="F919" t="str">
        <f>'Customer_Master'!X919</f>
        <v>Complete</v>
      </c>
      <c r="G919">
        <f>'Customer_Master'!Y919</f>
        <v>100</v>
      </c>
    </row>
    <row r="920" spans="1:7" x14ac:dyDescent="0.25">
      <c r="A920" s="1" t="str">
        <f>'Customer_Master'!A920</f>
        <v>CUST-00467</v>
      </c>
      <c r="B920" s="1" t="str">
        <f>'Customer_Master'!D920</f>
        <v>Blessing Dlamini</v>
      </c>
      <c r="C920" s="1" t="str">
        <f>'Customer_Master'!E920</f>
        <v>Paysoft</v>
      </c>
      <c r="D920" t="str">
        <f>'Customer_Master'!G920</f>
        <v>Valid</v>
      </c>
      <c r="E920" t="str">
        <f>'Customer_Master'!I920</f>
        <v>Valid</v>
      </c>
      <c r="F920" t="str">
        <f>'Customer_Master'!X920</f>
        <v>Complete</v>
      </c>
      <c r="G920">
        <f>'Customer_Master'!Y920</f>
        <v>100</v>
      </c>
    </row>
    <row r="921" spans="1:7" x14ac:dyDescent="0.25">
      <c r="A921" s="1" t="str">
        <f>'Customer_Master'!A921</f>
        <v>CUST-02697</v>
      </c>
      <c r="B921" s="1" t="str">
        <f>'Customer_Master'!D921</f>
        <v>Abdullahi Adeleke</v>
      </c>
      <c r="C921" s="1" t="str">
        <f>'Customer_Master'!E921</f>
        <v>Corehub Llc</v>
      </c>
      <c r="D921" t="str">
        <f>'Customer_Master'!G921</f>
        <v>Valid</v>
      </c>
      <c r="E921" t="str">
        <f>'Customer_Master'!I921</f>
        <v>Valid</v>
      </c>
      <c r="F921" t="str">
        <f>'Customer_Master'!X921</f>
        <v>Complete</v>
      </c>
      <c r="G921">
        <f>'Customer_Master'!Y921</f>
        <v>100</v>
      </c>
    </row>
    <row r="922" spans="1:7" x14ac:dyDescent="0.25">
      <c r="A922" s="1" t="str">
        <f>'Customer_Master'!A922</f>
        <v>CUST-03752</v>
      </c>
      <c r="B922" s="1" t="str">
        <f>'Customer_Master'!D922</f>
        <v>Amaka Khan</v>
      </c>
      <c r="C922" s="1" t="str">
        <f>'Customer_Master'!E922</f>
        <v>Chipper Cash</v>
      </c>
      <c r="D922" t="str">
        <f>'Customer_Master'!G922</f>
        <v>Valid</v>
      </c>
      <c r="E922" t="str">
        <f>'Customer_Master'!I922</f>
        <v>Valid</v>
      </c>
      <c r="F922" t="str">
        <f>'Customer_Master'!X922</f>
        <v>Complete</v>
      </c>
      <c r="G922">
        <f>'Customer_Master'!Y922</f>
        <v>100</v>
      </c>
    </row>
    <row r="923" spans="1:7" x14ac:dyDescent="0.25">
      <c r="A923" s="1" t="str">
        <f>'Customer_Master'!A923</f>
        <v>CUST-04549</v>
      </c>
      <c r="B923" s="1" t="str">
        <f>'Customer_Master'!D923</f>
        <v>Smith</v>
      </c>
      <c r="C923" s="1" t="str">
        <f>'Customer_Master'!E923</f>
        <v>Lumenfinance Plc</v>
      </c>
      <c r="D923" t="str">
        <f>'Customer_Master'!G923</f>
        <v>Valid</v>
      </c>
      <c r="E923" t="str">
        <f>'Customer_Master'!I923</f>
        <v>Valid</v>
      </c>
      <c r="F923" t="str">
        <f>'Customer_Master'!X923</f>
        <v>Incomplete</v>
      </c>
      <c r="G923">
        <f>'Customer_Master'!Y923</f>
        <v>60</v>
      </c>
    </row>
    <row r="924" spans="1:7" x14ac:dyDescent="0.25">
      <c r="A924" s="1" t="str">
        <f>'Customer_Master'!A924</f>
        <v>CUST-02004</v>
      </c>
      <c r="B924" s="1" t="str">
        <f>'Customer_Master'!D924</f>
        <v>Amaka Onyeka</v>
      </c>
      <c r="C924" s="1" t="str">
        <f>'Customer_Master'!E924</f>
        <v>Cowrywise</v>
      </c>
      <c r="D924" t="str">
        <f>'Customer_Master'!G924</f>
        <v>Valid</v>
      </c>
      <c r="E924" t="str">
        <f>'Customer_Master'!I924</f>
        <v>Valid</v>
      </c>
      <c r="F924" t="str">
        <f>'Customer_Master'!X924</f>
        <v>Complete</v>
      </c>
      <c r="G924">
        <f>'Customer_Master'!Y924</f>
        <v>100</v>
      </c>
    </row>
    <row r="925" spans="1:7" x14ac:dyDescent="0.25">
      <c r="A925" s="1" t="str">
        <f>'Customer_Master'!A925</f>
        <v>CUST-00110</v>
      </c>
      <c r="B925" s="1" t="str">
        <f>'Customer_Master'!D925</f>
        <v>Maryam Traore</v>
      </c>
      <c r="C925" s="1" t="str">
        <f>'Customer_Master'!E925</f>
        <v>Swiftsystems Ltd</v>
      </c>
      <c r="D925" t="str">
        <f>'Customer_Master'!G925</f>
        <v>Valid</v>
      </c>
      <c r="E925" t="str">
        <f>'Customer_Master'!I925</f>
        <v>Valid</v>
      </c>
      <c r="F925" t="str">
        <f>'Customer_Master'!X925</f>
        <v>Complete</v>
      </c>
      <c r="G925">
        <f>'Customer_Master'!Y925</f>
        <v>100</v>
      </c>
    </row>
    <row r="926" spans="1:7" x14ac:dyDescent="0.25">
      <c r="A926" s="1" t="str">
        <f>'Customer_Master'!A926</f>
        <v>CUST-03576</v>
      </c>
      <c r="B926" s="1" t="str">
        <f>'Customer_Master'!D926</f>
        <v>Tope Oladipo</v>
      </c>
      <c r="C926" s="1" t="str">
        <f>'Customer_Master'!E926</f>
        <v>Bua Foods</v>
      </c>
      <c r="D926" t="str">
        <f>'Customer_Master'!G926</f>
        <v>Valid</v>
      </c>
      <c r="E926" t="str">
        <f>'Customer_Master'!I926</f>
        <v>Valid</v>
      </c>
      <c r="F926" t="str">
        <f>'Customer_Master'!X926</f>
        <v>Complete</v>
      </c>
      <c r="G926">
        <f>'Customer_Master'!Y926</f>
        <v>100</v>
      </c>
    </row>
    <row r="927" spans="1:7" x14ac:dyDescent="0.25">
      <c r="A927" s="1" t="str">
        <f>'Customer_Master'!A927</f>
        <v>CUST-02968</v>
      </c>
      <c r="B927" s="1" t="str">
        <f>'Customer_Master'!D927</f>
        <v>Adewale</v>
      </c>
      <c r="C927" s="1" t="str">
        <f>'Customer_Master'!E927</f>
        <v>Hivelabs</v>
      </c>
      <c r="D927" t="str">
        <f>'Customer_Master'!G927</f>
        <v>Valid</v>
      </c>
      <c r="E927" t="str">
        <f>'Customer_Master'!I927</f>
        <v>Valid</v>
      </c>
      <c r="F927" t="str">
        <f>'Customer_Master'!X927</f>
        <v>Incomplete</v>
      </c>
      <c r="G927">
        <f>'Customer_Master'!Y927</f>
        <v>60</v>
      </c>
    </row>
    <row r="928" spans="1:7" x14ac:dyDescent="0.25">
      <c r="A928" s="1" t="str">
        <f>'Customer_Master'!A928</f>
        <v>CUST-03308</v>
      </c>
      <c r="B928" s="1" t="str">
        <f>'Customer_Master'!D928</f>
        <v>Joshua Garba</v>
      </c>
      <c r="C928" s="1" t="str">
        <f>'Customer_Master'!E928</f>
        <v>Paysoft</v>
      </c>
      <c r="D928" t="str">
        <f>'Customer_Master'!G928</f>
        <v>Valid</v>
      </c>
      <c r="E928" t="str">
        <f>'Customer_Master'!I928</f>
        <v>Invalid</v>
      </c>
      <c r="F928" t="str">
        <f>'Customer_Master'!X928</f>
        <v>Complete</v>
      </c>
      <c r="G928">
        <f>'Customer_Master'!Y928</f>
        <v>80</v>
      </c>
    </row>
    <row r="929" spans="1:7" x14ac:dyDescent="0.25">
      <c r="A929" s="1" t="str">
        <f>'Customer_Master'!A929</f>
        <v>CUST-01690</v>
      </c>
      <c r="B929" s="1" t="str">
        <f>'Customer_Master'!D929</f>
        <v>Mark Otieno</v>
      </c>
      <c r="C929" s="1" t="str">
        <f>'Customer_Master'!E929</f>
        <v>Pulsepay</v>
      </c>
      <c r="D929" t="str">
        <f>'Customer_Master'!G929</f>
        <v>Valid</v>
      </c>
      <c r="E929" t="str">
        <f>'Customer_Master'!I929</f>
        <v>Valid</v>
      </c>
      <c r="F929" t="str">
        <f>'Customer_Master'!X929</f>
        <v>Complete</v>
      </c>
      <c r="G929">
        <f>'Customer_Master'!Y929</f>
        <v>100</v>
      </c>
    </row>
    <row r="930" spans="1:7" x14ac:dyDescent="0.25">
      <c r="A930" s="1" t="str">
        <f>'Customer_Master'!A930</f>
        <v>CUST-00317</v>
      </c>
      <c r="B930" s="1" t="str">
        <f>'Customer_Master'!D930</f>
        <v>Kevin Wilson</v>
      </c>
      <c r="C930" s="1" t="str">
        <f>'Customer_Master'!E930</f>
        <v>Paylogistics Inc</v>
      </c>
      <c r="D930" t="str">
        <f>'Customer_Master'!G930</f>
        <v>Valid</v>
      </c>
      <c r="E930" t="str">
        <f>'Customer_Master'!I930</f>
        <v>Valid</v>
      </c>
      <c r="F930" t="str">
        <f>'Customer_Master'!X930</f>
        <v>Complete</v>
      </c>
      <c r="G930">
        <f>'Customer_Master'!Y930</f>
        <v>100</v>
      </c>
    </row>
    <row r="931" spans="1:7" x14ac:dyDescent="0.25">
      <c r="A931" s="1" t="str">
        <f>'Customer_Master'!A931</f>
        <v>CUST-03711</v>
      </c>
      <c r="B931" s="1" t="str">
        <f>'Customer_Master'!D931</f>
        <v>Precious Mwangi</v>
      </c>
      <c r="C931" s="1" t="str">
        <f>'Customer_Master'!E931</f>
        <v>Cloudhealth</v>
      </c>
      <c r="D931" t="str">
        <f>'Customer_Master'!G931</f>
        <v>Valid</v>
      </c>
      <c r="E931" t="str">
        <f>'Customer_Master'!I931</f>
        <v>Valid</v>
      </c>
      <c r="F931" t="str">
        <f>'Customer_Master'!X931</f>
        <v>Complete</v>
      </c>
      <c r="G931">
        <f>'Customer_Master'!Y931</f>
        <v>100</v>
      </c>
    </row>
    <row r="932" spans="1:7" x14ac:dyDescent="0.25">
      <c r="A932" s="1" t="str">
        <f>'Customer_Master'!A932</f>
        <v>CUST-04824</v>
      </c>
      <c r="B932" s="1" t="str">
        <f>'Customer_Master'!D932</f>
        <v>Bashir Asante</v>
      </c>
      <c r="C932" s="1" t="str">
        <f>'Customer_Master'!E932</f>
        <v>Novaventures</v>
      </c>
      <c r="D932" t="str">
        <f>'Customer_Master'!G932</f>
        <v>Valid</v>
      </c>
      <c r="E932" t="str">
        <f>'Customer_Master'!I932</f>
        <v>Valid</v>
      </c>
      <c r="F932" t="str">
        <f>'Customer_Master'!X932</f>
        <v>Complete</v>
      </c>
      <c r="G932">
        <f>'Customer_Master'!Y932</f>
        <v>100</v>
      </c>
    </row>
    <row r="933" spans="1:7" x14ac:dyDescent="0.25">
      <c r="A933" s="1" t="str">
        <f>'Customer_Master'!A933</f>
        <v>CUST-03629</v>
      </c>
      <c r="B933" s="1" t="str">
        <f>'Customer_Master'!D933</f>
        <v>Thandiwe Bello</v>
      </c>
      <c r="C933" s="1" t="str">
        <f>'Customer_Master'!E933</f>
        <v>Mtn Group</v>
      </c>
      <c r="D933" t="str">
        <f>'Customer_Master'!G933</f>
        <v>Valid</v>
      </c>
      <c r="E933" t="str">
        <f>'Customer_Master'!I933</f>
        <v>Valid</v>
      </c>
      <c r="F933" t="str">
        <f>'Customer_Master'!X933</f>
        <v>Complete</v>
      </c>
      <c r="G933">
        <f>'Customer_Master'!Y933</f>
        <v>100</v>
      </c>
    </row>
    <row r="934" spans="1:7" x14ac:dyDescent="0.25">
      <c r="A934" s="1" t="str">
        <f>'Customer_Master'!A934</f>
        <v>CUST-02124</v>
      </c>
      <c r="B934" s="1" t="str">
        <f>'Customer_Master'!D934</f>
        <v>Anke Taylor</v>
      </c>
      <c r="C934" s="1" t="str">
        <f>'Customer_Master'!E934</f>
        <v>Echolabs Plc</v>
      </c>
      <c r="D934" t="str">
        <f>'Customer_Master'!G934</f>
        <v>Valid</v>
      </c>
      <c r="E934" t="str">
        <f>'Customer_Master'!I934</f>
        <v>Valid</v>
      </c>
      <c r="F934" t="str">
        <f>'Customer_Master'!X934</f>
        <v>Complete</v>
      </c>
      <c r="G934">
        <f>'Customer_Master'!Y934</f>
        <v>100</v>
      </c>
    </row>
    <row r="935" spans="1:7" x14ac:dyDescent="0.25">
      <c r="A935" s="1" t="str">
        <f>'Customer_Master'!A935</f>
        <v>CUST-04086</v>
      </c>
      <c r="B935" s="1" t="str">
        <f>'Customer_Master'!D935</f>
        <v>Segun Adeleke</v>
      </c>
      <c r="C935" s="1" t="str">
        <f>'Customer_Master'!E935</f>
        <v>Bua Foods</v>
      </c>
      <c r="D935" t="str">
        <f>'Customer_Master'!G935</f>
        <v>Valid</v>
      </c>
      <c r="E935" t="str">
        <f>'Customer_Master'!I935</f>
        <v>Valid</v>
      </c>
      <c r="F935" t="str">
        <f>'Customer_Master'!X935</f>
        <v>Complete</v>
      </c>
      <c r="G935">
        <f>'Customer_Master'!Y935</f>
        <v>100</v>
      </c>
    </row>
    <row r="936" spans="1:7" x14ac:dyDescent="0.25">
      <c r="A936" s="1" t="str">
        <f>'Customer_Master'!A936</f>
        <v>CUST-01111</v>
      </c>
      <c r="B936" s="1" t="str">
        <f>'Customer_Master'!D936</f>
        <v>Lola Obi</v>
      </c>
      <c r="C936" s="1" t="str">
        <f>'Customer_Master'!E936</f>
        <v>Chipper Cash</v>
      </c>
      <c r="D936" t="str">
        <f>'Customer_Master'!G936</f>
        <v>Invalid</v>
      </c>
      <c r="E936" t="str">
        <f>'Customer_Master'!I936</f>
        <v>Valid</v>
      </c>
      <c r="F936" t="str">
        <f>'Customer_Master'!X936</f>
        <v>Complete</v>
      </c>
      <c r="G936">
        <f>'Customer_Master'!Y936</f>
        <v>70</v>
      </c>
    </row>
    <row r="937" spans="1:7" x14ac:dyDescent="0.25">
      <c r="A937" s="1" t="str">
        <f>'Customer_Master'!A937</f>
        <v>CUST-02312</v>
      </c>
      <c r="B937" s="1" t="str">
        <f>'Customer_Master'!D937</f>
        <v>Adaora Van Der Merwe</v>
      </c>
      <c r="C937" s="1" t="str">
        <f>'Customer_Master'!E937</f>
        <v>Vaultworks</v>
      </c>
      <c r="D937" t="str">
        <f>'Customer_Master'!G937</f>
        <v>Valid</v>
      </c>
      <c r="E937" t="str">
        <f>'Customer_Master'!I937</f>
        <v>Valid</v>
      </c>
      <c r="F937" t="str">
        <f>'Customer_Master'!X937</f>
        <v>Complete</v>
      </c>
      <c r="G937">
        <f>'Customer_Master'!Y937</f>
        <v>100</v>
      </c>
    </row>
    <row r="938" spans="1:7" x14ac:dyDescent="0.25">
      <c r="A938" s="1" t="str">
        <f>'Customer_Master'!A938</f>
        <v>CUST-02035</v>
      </c>
      <c r="B938" s="1" t="str">
        <f>'Customer_Master'!D938</f>
        <v>Wanjala Otieno</v>
      </c>
      <c r="C938" s="1" t="str">
        <f>'Customer_Master'!E938</f>
        <v>Payfinance</v>
      </c>
      <c r="D938" t="str">
        <f>'Customer_Master'!G938</f>
        <v>Valid</v>
      </c>
      <c r="E938" t="str">
        <f>'Customer_Master'!I938</f>
        <v>Valid</v>
      </c>
      <c r="F938" t="str">
        <f>'Customer_Master'!X938</f>
        <v>Complete</v>
      </c>
      <c r="G938">
        <f>'Customer_Master'!Y938</f>
        <v>100</v>
      </c>
    </row>
    <row r="939" spans="1:7" x14ac:dyDescent="0.25">
      <c r="A939" s="1" t="str">
        <f>'Customer_Master'!A939</f>
        <v>CUST-05075</v>
      </c>
      <c r="B939" s="1" t="str">
        <f>'Customer_Master'!D939</f>
        <v>Victor Asante</v>
      </c>
      <c r="C939" s="1" t="str">
        <f>'Customer_Master'!E939</f>
        <v>Primecapital Inc</v>
      </c>
      <c r="D939" t="str">
        <f>'Customer_Master'!G939</f>
        <v>Valid</v>
      </c>
      <c r="E939" t="str">
        <f>'Customer_Master'!I939</f>
        <v>Valid</v>
      </c>
      <c r="F939" t="str">
        <f>'Customer_Master'!X939</f>
        <v>Complete</v>
      </c>
      <c r="G939">
        <f>'Customer_Master'!Y939</f>
        <v>75</v>
      </c>
    </row>
    <row r="940" spans="1:7" x14ac:dyDescent="0.25">
      <c r="A940" s="1" t="str">
        <f>'Customer_Master'!A940</f>
        <v>CUST-02278</v>
      </c>
      <c r="B940" s="1" t="str">
        <f>'Customer_Master'!D940</f>
        <v>Favour Ogundimu</v>
      </c>
      <c r="C940" s="1" t="str">
        <f>'Customer_Master'!E940</f>
        <v>Chipper Cash</v>
      </c>
      <c r="D940" t="str">
        <f>'Customer_Master'!G940</f>
        <v>Valid</v>
      </c>
      <c r="E940" t="str">
        <f>'Customer_Master'!I940</f>
        <v>Valid</v>
      </c>
      <c r="F940" t="str">
        <f>'Customer_Master'!X940</f>
        <v>Complete</v>
      </c>
      <c r="G940">
        <f>'Customer_Master'!Y940</f>
        <v>100</v>
      </c>
    </row>
    <row r="941" spans="1:7" x14ac:dyDescent="0.25">
      <c r="A941" s="1" t="str">
        <f>'Customer_Master'!A941</f>
        <v>CUST-01294</v>
      </c>
      <c r="B941" s="1" t="str">
        <f>'Customer_Master'!D941</f>
        <v>Mercy Balogun</v>
      </c>
      <c r="C941" s="1" t="str">
        <f>'Customer_Master'!E941</f>
        <v>Apexpay</v>
      </c>
      <c r="D941" t="str">
        <f>'Customer_Master'!G941</f>
        <v>Valid</v>
      </c>
      <c r="E941" t="str">
        <f>'Customer_Master'!I941</f>
        <v>Valid</v>
      </c>
      <c r="F941" t="str">
        <f>'Customer_Master'!X941</f>
        <v>Complete</v>
      </c>
      <c r="G941">
        <f>'Customer_Master'!Y941</f>
        <v>75</v>
      </c>
    </row>
    <row r="942" spans="1:7" x14ac:dyDescent="0.25">
      <c r="A942" s="1" t="str">
        <f>'Customer_Master'!A942</f>
        <v>CUST-01098</v>
      </c>
      <c r="B942" s="1" t="str">
        <f>'Customer_Master'!D942</f>
        <v>Ikechukwu Salami</v>
      </c>
      <c r="C942" s="1" t="str">
        <f>'Customer_Master'!E942</f>
        <v>Flutterwave</v>
      </c>
      <c r="D942" t="str">
        <f>'Customer_Master'!G942</f>
        <v>Valid</v>
      </c>
      <c r="E942" t="str">
        <f>'Customer_Master'!I942</f>
        <v>Valid</v>
      </c>
      <c r="F942" t="str">
        <f>'Customer_Master'!X942</f>
        <v>Complete</v>
      </c>
      <c r="G942">
        <f>'Customer_Master'!Y942</f>
        <v>100</v>
      </c>
    </row>
    <row r="943" spans="1:7" x14ac:dyDescent="0.25">
      <c r="A943" s="1" t="str">
        <f>'Customer_Master'!A943</f>
        <v>CUST-03186</v>
      </c>
      <c r="B943" s="1" t="str">
        <f>'Customer_Master'!D943</f>
        <v>Layla Aliyu</v>
      </c>
      <c r="C943" s="1" t="str">
        <f>'Customer_Master'!E943</f>
        <v>Zenlogic Inc</v>
      </c>
      <c r="D943" t="str">
        <f>'Customer_Master'!G943</f>
        <v>Valid</v>
      </c>
      <c r="E943" t="str">
        <f>'Customer_Master'!I943</f>
        <v>Valid</v>
      </c>
      <c r="F943" t="str">
        <f>'Customer_Master'!X943</f>
        <v>Complete</v>
      </c>
      <c r="G943">
        <f>'Customer_Master'!Y943</f>
        <v>100</v>
      </c>
    </row>
    <row r="944" spans="1:7" x14ac:dyDescent="0.25">
      <c r="A944" s="1" t="str">
        <f>'Customer_Master'!A944</f>
        <v>CUST-01081</v>
      </c>
      <c r="B944" s="1" t="str">
        <f>'Customer_Master'!D944</f>
        <v>Chioma Van Der Merwe</v>
      </c>
      <c r="C944" s="1" t="str">
        <f>'Customer_Master'!E944</f>
        <v>Datalogic Inc</v>
      </c>
      <c r="D944" t="str">
        <f>'Customer_Master'!G944</f>
        <v>Valid</v>
      </c>
      <c r="E944" t="str">
        <f>'Customer_Master'!I944</f>
        <v>Valid</v>
      </c>
      <c r="F944" t="str">
        <f>'Customer_Master'!X944</f>
        <v>Complete</v>
      </c>
      <c r="G944">
        <f>'Customer_Master'!Y944</f>
        <v>100</v>
      </c>
    </row>
    <row r="945" spans="1:7" x14ac:dyDescent="0.25">
      <c r="A945" s="1" t="str">
        <f>'Customer_Master'!A945</f>
        <v>CUST-00091</v>
      </c>
      <c r="B945" s="1" t="str">
        <f>'Customer_Master'!D945</f>
        <v>Funmi Wilson</v>
      </c>
      <c r="C945" s="1" t="str">
        <f>'Customer_Master'!E945</f>
        <v>Gridsoft Plc</v>
      </c>
      <c r="D945" t="str">
        <f>'Customer_Master'!G945</f>
        <v>Valid</v>
      </c>
      <c r="E945" t="str">
        <f>'Customer_Master'!I945</f>
        <v>Valid</v>
      </c>
      <c r="F945" t="str">
        <f>'Customer_Master'!X945</f>
        <v>Complete</v>
      </c>
      <c r="G945">
        <f>'Customer_Master'!Y945</f>
        <v>100</v>
      </c>
    </row>
    <row r="946" spans="1:7" x14ac:dyDescent="0.25">
      <c r="A946" s="1" t="str">
        <f>'Customer_Master'!A946</f>
        <v>CUST-03216</v>
      </c>
      <c r="B946" s="1" t="str">
        <f>'Customer_Master'!D946</f>
        <v>Noah Patel</v>
      </c>
      <c r="C946" s="1" t="str">
        <f>'Customer_Master'!E946</f>
        <v>Novalogic Ltd</v>
      </c>
      <c r="D946" t="str">
        <f>'Customer_Master'!G946</f>
        <v>Valid</v>
      </c>
      <c r="E946" t="str">
        <f>'Customer_Master'!I946</f>
        <v>Valid</v>
      </c>
      <c r="F946" t="str">
        <f>'Customer_Master'!X946</f>
        <v>Complete</v>
      </c>
      <c r="G946">
        <f>'Customer_Master'!Y946</f>
        <v>100</v>
      </c>
    </row>
    <row r="947" spans="1:7" x14ac:dyDescent="0.25">
      <c r="A947" s="1" t="str">
        <f>'Customer_Master'!A947</f>
        <v>CUST-00489</v>
      </c>
      <c r="B947" s="1" t="str">
        <f>'Customer_Master'!D947</f>
        <v>Blessing Adeyemi</v>
      </c>
      <c r="C947" s="1" t="str">
        <f>'Customer_Master'!E947</f>
        <v>Vertexsolutions Inc</v>
      </c>
      <c r="D947" t="str">
        <f>'Customer_Master'!G947</f>
        <v>Valid</v>
      </c>
      <c r="E947" t="str">
        <f>'Customer_Master'!I947</f>
        <v>Valid</v>
      </c>
      <c r="F947" t="str">
        <f>'Customer_Master'!X947</f>
        <v>Complete</v>
      </c>
      <c r="G947">
        <f>'Customer_Master'!Y947</f>
        <v>100</v>
      </c>
    </row>
    <row r="948" spans="1:7" x14ac:dyDescent="0.25">
      <c r="A948" s="1" t="str">
        <f>'Customer_Master'!A948</f>
        <v>CUST-03584</v>
      </c>
      <c r="B948" s="1" t="str">
        <f>'Customer_Master'!D948</f>
        <v>Abdullahi Akinola</v>
      </c>
      <c r="C948" s="1" t="str">
        <f>'Customer_Master'!E948</f>
        <v>Apexsystems</v>
      </c>
      <c r="D948" t="str">
        <f>'Customer_Master'!G948</f>
        <v>Valid</v>
      </c>
      <c r="E948" t="str">
        <f>'Customer_Master'!I948</f>
        <v>Valid</v>
      </c>
      <c r="F948" t="str">
        <f>'Customer_Master'!X948</f>
        <v>Complete</v>
      </c>
      <c r="G948">
        <f>'Customer_Master'!Y948</f>
        <v>100</v>
      </c>
    </row>
    <row r="949" spans="1:7" x14ac:dyDescent="0.25">
      <c r="A949" s="1" t="str">
        <f>'Customer_Master'!A949</f>
        <v>CUST-03113</v>
      </c>
      <c r="B949" s="1" t="str">
        <f>'Customer_Master'!D949</f>
        <v>Ifeanyi Van Der Merwe</v>
      </c>
      <c r="C949" s="1" t="str">
        <f>'Customer_Master'!E949</f>
        <v>Echolabs Inc</v>
      </c>
      <c r="D949" t="str">
        <f>'Customer_Master'!G949</f>
        <v>Valid</v>
      </c>
      <c r="E949" t="str">
        <f>'Customer_Master'!I949</f>
        <v>Valid</v>
      </c>
      <c r="F949" t="str">
        <f>'Customer_Master'!X949</f>
        <v>Complete</v>
      </c>
      <c r="G949">
        <f>'Customer_Master'!Y949</f>
        <v>100</v>
      </c>
    </row>
    <row r="950" spans="1:7" x14ac:dyDescent="0.25">
      <c r="A950" s="1" t="str">
        <f>'Customer_Master'!A950</f>
        <v>CUST-03278</v>
      </c>
      <c r="B950" s="1" t="str">
        <f>'Customer_Master'!D950</f>
        <v>Anke Brown</v>
      </c>
      <c r="C950" s="1" t="str">
        <f>'Customer_Master'!E950</f>
        <v>Heliologic Inc</v>
      </c>
      <c r="D950" t="str">
        <f>'Customer_Master'!G950</f>
        <v>Valid</v>
      </c>
      <c r="E950" t="str">
        <f>'Customer_Master'!I950</f>
        <v>Valid</v>
      </c>
      <c r="F950" t="str">
        <f>'Customer_Master'!X950</f>
        <v>Complete</v>
      </c>
      <c r="G950">
        <f>'Customer_Master'!Y950</f>
        <v>100</v>
      </c>
    </row>
    <row r="951" spans="1:7" x14ac:dyDescent="0.25">
      <c r="A951" s="1" t="str">
        <f>'Customer_Master'!A951</f>
        <v>CUST-01634</v>
      </c>
      <c r="B951" s="1" t="str">
        <f>'Customer_Master'!D951</f>
        <v>Sipho Davies</v>
      </c>
      <c r="C951" s="1" t="str">
        <f>'Customer_Master'!E951</f>
        <v>Quantahub</v>
      </c>
      <c r="D951" t="str">
        <f>'Customer_Master'!G951</f>
        <v>Valid</v>
      </c>
      <c r="E951" t="str">
        <f>'Customer_Master'!I951</f>
        <v>Valid</v>
      </c>
      <c r="F951" t="str">
        <f>'Customer_Master'!X951</f>
        <v>Complete</v>
      </c>
      <c r="G951">
        <f>'Customer_Master'!Y951</f>
        <v>100</v>
      </c>
    </row>
    <row r="952" spans="1:7" x14ac:dyDescent="0.25">
      <c r="A952" s="1" t="str">
        <f>'Customer_Master'!A952</f>
        <v>CUST-00626</v>
      </c>
      <c r="B952" s="1" t="str">
        <f>'Customer_Master'!D952</f>
        <v>Femi Diallo</v>
      </c>
      <c r="C952" s="1" t="str">
        <f>'Customer_Master'!E952</f>
        <v>Vaultpay</v>
      </c>
      <c r="D952" t="str">
        <f>'Customer_Master'!G952</f>
        <v>Valid</v>
      </c>
      <c r="E952" t="str">
        <f>'Customer_Master'!I952</f>
        <v>Valid</v>
      </c>
      <c r="F952" t="str">
        <f>'Customer_Master'!X952</f>
        <v>Complete</v>
      </c>
      <c r="G952">
        <f>'Customer_Master'!Y952</f>
        <v>100</v>
      </c>
    </row>
    <row r="953" spans="1:7" x14ac:dyDescent="0.25">
      <c r="A953" s="1" t="str">
        <f>'Customer_Master'!A953</f>
        <v>CUST-03533</v>
      </c>
      <c r="B953" s="1" t="str">
        <f>'Customer_Master'!D953</f>
        <v>Joshua Johnson</v>
      </c>
      <c r="C953" s="1" t="str">
        <f>'Customer_Master'!E953</f>
        <v>Mtn Group</v>
      </c>
      <c r="D953" t="str">
        <f>'Customer_Master'!G953</f>
        <v>Valid</v>
      </c>
      <c r="E953" t="str">
        <f>'Customer_Master'!I953</f>
        <v>Valid</v>
      </c>
      <c r="F953" t="str">
        <f>'Customer_Master'!X953</f>
        <v>Complete</v>
      </c>
      <c r="G953">
        <f>'Customer_Master'!Y953</f>
        <v>100</v>
      </c>
    </row>
    <row r="954" spans="1:7" x14ac:dyDescent="0.25">
      <c r="A954" s="1" t="str">
        <f>'Customer_Master'!A954</f>
        <v>CUST-04309</v>
      </c>
      <c r="B954" s="1" t="str">
        <f>'Customer_Master'!D954</f>
        <v>Faith Balogun</v>
      </c>
      <c r="C954" s="1" t="str">
        <f>'Customer_Master'!E954</f>
        <v>Jumia</v>
      </c>
      <c r="D954" t="str">
        <f>'Customer_Master'!G954</f>
        <v>Valid</v>
      </c>
      <c r="E954" t="str">
        <f>'Customer_Master'!I954</f>
        <v>Valid</v>
      </c>
      <c r="F954" t="str">
        <f>'Customer_Master'!X954</f>
        <v>Complete</v>
      </c>
      <c r="G954">
        <f>'Customer_Master'!Y954</f>
        <v>75</v>
      </c>
    </row>
    <row r="955" spans="1:7" x14ac:dyDescent="0.25">
      <c r="A955" s="1" t="str">
        <f>'Customer_Master'!A955</f>
        <v>CUST-02037</v>
      </c>
      <c r="B955" s="1" t="str">
        <f>'Customer_Master'!D955</f>
        <v>Kemi Mohammed</v>
      </c>
      <c r="C955" s="1" t="str">
        <f>'Customer_Master'!E955</f>
        <v>Interswitch</v>
      </c>
      <c r="D955" t="str">
        <f>'Customer_Master'!G955</f>
        <v>Valid</v>
      </c>
      <c r="E955" t="str">
        <f>'Customer_Master'!I955</f>
        <v>Valid</v>
      </c>
      <c r="F955" t="str">
        <f>'Customer_Master'!X955</f>
        <v>Complete</v>
      </c>
      <c r="G955">
        <f>'Customer_Master'!Y955</f>
        <v>75</v>
      </c>
    </row>
    <row r="956" spans="1:7" x14ac:dyDescent="0.25">
      <c r="A956" s="1" t="str">
        <f>'Customer_Master'!A956</f>
        <v>CUST-01334</v>
      </c>
      <c r="B956" s="1" t="str">
        <f>'Customer_Master'!D956</f>
        <v>Tope Idris</v>
      </c>
      <c r="C956" s="1" t="str">
        <f>'Customer_Master'!E956</f>
        <v>Coresolutions</v>
      </c>
      <c r="D956" t="str">
        <f>'Customer_Master'!G956</f>
        <v>Valid</v>
      </c>
      <c r="E956" t="str">
        <f>'Customer_Master'!I956</f>
        <v>Valid</v>
      </c>
      <c r="F956" t="str">
        <f>'Customer_Master'!X956</f>
        <v>Complete</v>
      </c>
      <c r="G956">
        <f>'Customer_Master'!Y956</f>
        <v>75</v>
      </c>
    </row>
    <row r="957" spans="1:7" x14ac:dyDescent="0.25">
      <c r="A957" s="1" t="str">
        <f>'Customer_Master'!A957</f>
        <v>CUST-03249</v>
      </c>
      <c r="B957" s="1" t="str">
        <f>'Customer_Master'!D957</f>
        <v>Tobi Dlamini</v>
      </c>
      <c r="C957" s="1" t="str">
        <f>'Customer_Master'!E957</f>
        <v>Paystack</v>
      </c>
      <c r="D957" t="str">
        <f>'Customer_Master'!G957</f>
        <v>Valid</v>
      </c>
      <c r="E957" t="str">
        <f>'Customer_Master'!I957</f>
        <v>Valid</v>
      </c>
      <c r="F957" t="str">
        <f>'Customer_Master'!X957</f>
        <v>Complete</v>
      </c>
      <c r="G957">
        <f>'Customer_Master'!Y957</f>
        <v>100</v>
      </c>
    </row>
    <row r="958" spans="1:7" x14ac:dyDescent="0.25">
      <c r="A958" s="1" t="str">
        <f>'Customer_Master'!A958</f>
        <v>CUST-01862</v>
      </c>
      <c r="B958" s="1" t="str">
        <f>'Customer_Master'!D958</f>
        <v>Njeri Evans</v>
      </c>
      <c r="C958" s="1" t="str">
        <f>'Customer_Master'!E958</f>
        <v>Lumentech Ltd</v>
      </c>
      <c r="D958" t="str">
        <f>'Customer_Master'!G958</f>
        <v>Valid</v>
      </c>
      <c r="E958" t="str">
        <f>'Customer_Master'!I958</f>
        <v>Valid</v>
      </c>
      <c r="F958" t="str">
        <f>'Customer_Master'!X958</f>
        <v>Complete</v>
      </c>
      <c r="G958">
        <f>'Customer_Master'!Y958</f>
        <v>100</v>
      </c>
    </row>
    <row r="959" spans="1:7" x14ac:dyDescent="0.25">
      <c r="A959" s="1" t="str">
        <f>'Customer_Master'!A959</f>
        <v>CUST-01532</v>
      </c>
      <c r="B959" s="1" t="str">
        <f>'Customer_Master'!D959</f>
        <v>Kemi Van Der Merwe</v>
      </c>
      <c r="C959" s="1" t="str">
        <f>'Customer_Master'!E959</f>
        <v>Quantaai Ltd</v>
      </c>
      <c r="D959" t="str">
        <f>'Customer_Master'!G959</f>
        <v>Valid</v>
      </c>
      <c r="E959" t="str">
        <f>'Customer_Master'!I959</f>
        <v>Valid</v>
      </c>
      <c r="F959" t="str">
        <f>'Customer_Master'!X959</f>
        <v>Complete</v>
      </c>
      <c r="G959">
        <f>'Customer_Master'!Y959</f>
        <v>100</v>
      </c>
    </row>
    <row r="960" spans="1:7" x14ac:dyDescent="0.25">
      <c r="A960" s="1" t="str">
        <f>'Customer_Master'!A960</f>
        <v>CUST-03976</v>
      </c>
      <c r="B960" s="1" t="str">
        <f>'Customer_Master'!D960</f>
        <v>Ibrahim Okafor</v>
      </c>
      <c r="C960" s="1" t="str">
        <f>'Customer_Master'!E960</f>
        <v>Chipper Cash</v>
      </c>
      <c r="D960" t="str">
        <f>'Customer_Master'!G960</f>
        <v>Valid</v>
      </c>
      <c r="E960" t="str">
        <f>'Customer_Master'!I960</f>
        <v>Valid</v>
      </c>
      <c r="F960" t="str">
        <f>'Customer_Master'!X960</f>
        <v>Complete</v>
      </c>
      <c r="G960">
        <f>'Customer_Master'!Y960</f>
        <v>100</v>
      </c>
    </row>
    <row r="961" spans="1:7" x14ac:dyDescent="0.25">
      <c r="A961" s="1" t="str">
        <f>'Customer_Master'!A961</f>
        <v>CUST-01670</v>
      </c>
      <c r="B961" s="1" t="str">
        <f>'Customer_Master'!D961</f>
        <v>Wanjiru Diallo</v>
      </c>
      <c r="C961" s="1" t="str">
        <f>'Customer_Master'!E961</f>
        <v>Fluxpay</v>
      </c>
      <c r="D961" t="str">
        <f>'Customer_Master'!G961</f>
        <v>Valid</v>
      </c>
      <c r="E961" t="str">
        <f>'Customer_Master'!I961</f>
        <v>Valid</v>
      </c>
      <c r="F961" t="str">
        <f>'Customer_Master'!X961</f>
        <v>Complete</v>
      </c>
      <c r="G961">
        <f>'Customer_Master'!Y961</f>
        <v>100</v>
      </c>
    </row>
    <row r="962" spans="1:7" x14ac:dyDescent="0.25">
      <c r="A962" s="1" t="str">
        <f>'Customer_Master'!A962</f>
        <v>CUST-00955</v>
      </c>
      <c r="B962" s="1" t="str">
        <f>'Customer_Master'!D962</f>
        <v>Adebayo Naidoo</v>
      </c>
      <c r="C962" s="1" t="str">
        <f>'Customer_Master'!E962</f>
        <v>Teamapt</v>
      </c>
      <c r="D962" t="str">
        <f>'Customer_Master'!G962</f>
        <v>Valid</v>
      </c>
      <c r="E962" t="str">
        <f>'Customer_Master'!I962</f>
        <v>Valid</v>
      </c>
      <c r="F962" t="str">
        <f>'Customer_Master'!X962</f>
        <v>Complete</v>
      </c>
      <c r="G962">
        <f>'Customer_Master'!Y962</f>
        <v>100</v>
      </c>
    </row>
    <row r="963" spans="1:7" x14ac:dyDescent="0.25">
      <c r="A963" s="1" t="str">
        <f>'Customer_Master'!A963</f>
        <v>CUST-04104</v>
      </c>
      <c r="B963" s="1" t="str">
        <f>'Customer_Master'!D963</f>
        <v>Folake Murphy</v>
      </c>
      <c r="C963" s="1" t="str">
        <f>'Customer_Master'!E963</f>
        <v>Pulsecommerce</v>
      </c>
      <c r="D963" t="str">
        <f>'Customer_Master'!G963</f>
        <v>Invalid</v>
      </c>
      <c r="E963" t="str">
        <f>'Customer_Master'!I963</f>
        <v>Valid</v>
      </c>
      <c r="F963" t="str">
        <f>'Customer_Master'!X963</f>
        <v>Complete</v>
      </c>
      <c r="G963">
        <f>'Customer_Master'!Y963</f>
        <v>70</v>
      </c>
    </row>
    <row r="964" spans="1:7" x14ac:dyDescent="0.25">
      <c r="A964" s="1" t="str">
        <f>'Customer_Master'!A964</f>
        <v>CUST-04841</v>
      </c>
      <c r="B964" s="1" t="str">
        <f>'Customer_Master'!D964</f>
        <v>Precious Okorie</v>
      </c>
      <c r="C964" s="1" t="str">
        <f>'Customer_Master'!E964</f>
        <v>Quantanetworks</v>
      </c>
      <c r="D964" t="str">
        <f>'Customer_Master'!G964</f>
        <v>Valid</v>
      </c>
      <c r="E964" t="str">
        <f>'Customer_Master'!I964</f>
        <v>Valid</v>
      </c>
      <c r="F964" t="str">
        <f>'Customer_Master'!X964</f>
        <v>Complete</v>
      </c>
      <c r="G964">
        <f>'Customer_Master'!Y964</f>
        <v>100</v>
      </c>
    </row>
    <row r="965" spans="1:7" x14ac:dyDescent="0.25">
      <c r="A965" s="1" t="str">
        <f>'Customer_Master'!A965</f>
        <v>CUST-01529</v>
      </c>
      <c r="B965" s="1" t="str">
        <f>'Customer_Master'!D965</f>
        <v>Kemi Makinde</v>
      </c>
      <c r="C965" s="1" t="str">
        <f>'Customer_Master'!E965</f>
        <v>Pulseventures</v>
      </c>
      <c r="D965" t="str">
        <f>'Customer_Master'!G965</f>
        <v>Invalid</v>
      </c>
      <c r="E965" t="str">
        <f>'Customer_Master'!I965</f>
        <v>Valid</v>
      </c>
      <c r="F965" t="str">
        <f>'Customer_Master'!X965</f>
        <v>Complete</v>
      </c>
      <c r="G965">
        <f>'Customer_Master'!Y965</f>
        <v>70</v>
      </c>
    </row>
    <row r="966" spans="1:7" x14ac:dyDescent="0.25">
      <c r="A966" s="1" t="str">
        <f>'Customer_Master'!A966</f>
        <v>CUST-01716</v>
      </c>
      <c r="B966" s="1" t="str">
        <f>'Customer_Master'!D966</f>
        <v>Andrew Botha</v>
      </c>
      <c r="C966" s="1" t="str">
        <f>'Customer_Master'!E966</f>
        <v>Paydigital Ltd</v>
      </c>
      <c r="D966" t="str">
        <f>'Customer_Master'!G966</f>
        <v>Valid</v>
      </c>
      <c r="E966" t="str">
        <f>'Customer_Master'!I966</f>
        <v>Valid</v>
      </c>
      <c r="F966" t="str">
        <f>'Customer_Master'!X966</f>
        <v>Complete</v>
      </c>
      <c r="G966">
        <f>'Customer_Master'!Y966</f>
        <v>100</v>
      </c>
    </row>
    <row r="967" spans="1:7" x14ac:dyDescent="0.25">
      <c r="A967" s="1" t="str">
        <f>'Customer_Master'!A967</f>
        <v>CUST-03095</v>
      </c>
      <c r="B967" s="1" t="str">
        <f>'Customer_Master'!D967</f>
        <v>Yusuf</v>
      </c>
      <c r="C967" s="1" t="str">
        <f>'Customer_Master'!E967</f>
        <v>Sparkworks Llc</v>
      </c>
      <c r="D967" t="str">
        <f>'Customer_Master'!G967</f>
        <v>Valid</v>
      </c>
      <c r="E967" t="str">
        <f>'Customer_Master'!I967</f>
        <v>Valid</v>
      </c>
      <c r="F967" t="str">
        <f>'Customer_Master'!X967</f>
        <v>Incomplete</v>
      </c>
      <c r="G967">
        <f>'Customer_Master'!Y967</f>
        <v>60</v>
      </c>
    </row>
    <row r="968" spans="1:7" x14ac:dyDescent="0.25">
      <c r="A968" s="1" t="str">
        <f>'Customer_Master'!A968</f>
        <v>CUST-03677</v>
      </c>
      <c r="B968" s="1" t="str">
        <f>'Customer_Master'!D968</f>
        <v>Liam O'Brien</v>
      </c>
      <c r="C968" s="1" t="str">
        <f>'Customer_Master'!E968</f>
        <v>Lumenhealth</v>
      </c>
      <c r="D968" t="str">
        <f>'Customer_Master'!G968</f>
        <v>Valid</v>
      </c>
      <c r="E968" t="str">
        <f>'Customer_Master'!I968</f>
        <v>Valid</v>
      </c>
      <c r="F968" t="str">
        <f>'Customer_Master'!X968</f>
        <v>Complete</v>
      </c>
      <c r="G968">
        <f>'Customer_Master'!Y968</f>
        <v>100</v>
      </c>
    </row>
    <row r="969" spans="1:7" x14ac:dyDescent="0.25">
      <c r="A969" s="1" t="str">
        <f>'Customer_Master'!A969</f>
        <v>CUST-02977</v>
      </c>
      <c r="B969" s="1" t="str">
        <f>'Customer_Master'!D969</f>
        <v>Kevin Nwankwo</v>
      </c>
      <c r="C969" s="1" t="str">
        <f>'Customer_Master'!E969</f>
        <v>Fluxnetworks Llc</v>
      </c>
      <c r="D969" t="str">
        <f>'Customer_Master'!G969</f>
        <v>Valid</v>
      </c>
      <c r="E969" t="str">
        <f>'Customer_Master'!I969</f>
        <v>Valid</v>
      </c>
      <c r="F969" t="str">
        <f>'Customer_Master'!X969</f>
        <v>Complete</v>
      </c>
      <c r="G969">
        <f>'Customer_Master'!Y969</f>
        <v>100</v>
      </c>
    </row>
    <row r="970" spans="1:7" x14ac:dyDescent="0.25">
      <c r="A970" s="1" t="str">
        <f>'Customer_Master'!A970</f>
        <v>CUST-01246</v>
      </c>
      <c r="B970" s="1" t="str">
        <f>'Customer_Master'!D970</f>
        <v>Dele Afolabi</v>
      </c>
      <c r="C970" s="1" t="str">
        <f>'Customer_Master'!E970</f>
        <v>Konga</v>
      </c>
      <c r="D970" t="str">
        <f>'Customer_Master'!G970</f>
        <v>Valid</v>
      </c>
      <c r="E970" t="str">
        <f>'Customer_Master'!I970</f>
        <v>Valid</v>
      </c>
      <c r="F970" t="str">
        <f>'Customer_Master'!X970</f>
        <v>Complete</v>
      </c>
      <c r="G970">
        <f>'Customer_Master'!Y970</f>
        <v>100</v>
      </c>
    </row>
    <row r="971" spans="1:7" x14ac:dyDescent="0.25">
      <c r="A971" s="1" t="str">
        <f>'Customer_Master'!A971</f>
        <v>CUST-04344</v>
      </c>
      <c r="B971" s="1" t="str">
        <f>'Customer_Master'!D971</f>
        <v>Liam</v>
      </c>
      <c r="C971" s="1" t="str">
        <f>'Customer_Master'!E971</f>
        <v>Paysoft</v>
      </c>
      <c r="D971" t="str">
        <f>'Customer_Master'!G971</f>
        <v>Valid</v>
      </c>
      <c r="E971" t="str">
        <f>'Customer_Master'!I971</f>
        <v>Valid</v>
      </c>
      <c r="F971" t="str">
        <f>'Customer_Master'!X971</f>
        <v>Incomplete</v>
      </c>
      <c r="G971">
        <f>'Customer_Master'!Y971</f>
        <v>60</v>
      </c>
    </row>
    <row r="972" spans="1:7" x14ac:dyDescent="0.25">
      <c r="A972" s="1" t="str">
        <f>'Customer_Master'!A972</f>
        <v>CUST-03215</v>
      </c>
      <c r="B972" s="1" t="str">
        <f>'Customer_Master'!D972</f>
        <v>Layla Traore</v>
      </c>
      <c r="C972" s="1" t="str">
        <f>'Customer_Master'!E972</f>
        <v>Brightsoft Inc</v>
      </c>
      <c r="D972" t="str">
        <f>'Customer_Master'!G972</f>
        <v>Valid</v>
      </c>
      <c r="E972" t="str">
        <f>'Customer_Master'!I972</f>
        <v>Valid</v>
      </c>
      <c r="F972" t="str">
        <f>'Customer_Master'!X972</f>
        <v>Complete</v>
      </c>
      <c r="G972">
        <f>'Customer_Master'!Y972</f>
        <v>100</v>
      </c>
    </row>
    <row r="973" spans="1:7" x14ac:dyDescent="0.25">
      <c r="A973" s="1" t="str">
        <f>'Customer_Master'!A973</f>
        <v>CUST-03572</v>
      </c>
      <c r="B973" s="1" t="str">
        <f>'Customer_Master'!D973</f>
        <v>Tope Brown</v>
      </c>
      <c r="C973" s="1" t="str">
        <f>'Customer_Master'!E973</f>
        <v>Novanetworks Inc</v>
      </c>
      <c r="D973" t="str">
        <f>'Customer_Master'!G973</f>
        <v>Valid</v>
      </c>
      <c r="E973" t="str">
        <f>'Customer_Master'!I973</f>
        <v>Valid</v>
      </c>
      <c r="F973" t="str">
        <f>'Customer_Master'!X973</f>
        <v>Complete</v>
      </c>
      <c r="G973">
        <f>'Customer_Master'!Y973</f>
        <v>100</v>
      </c>
    </row>
    <row r="974" spans="1:7" x14ac:dyDescent="0.25">
      <c r="A974" s="1" t="str">
        <f>'Customer_Master'!A974</f>
        <v>CUST-02762</v>
      </c>
      <c r="B974" s="1" t="str">
        <f>'Customer_Master'!D974</f>
        <v>Maryam Wilson</v>
      </c>
      <c r="C974" s="1" t="str">
        <f>'Customer_Master'!E974</f>
        <v>Paygroup</v>
      </c>
      <c r="D974" t="str">
        <f>'Customer_Master'!G974</f>
        <v>Valid</v>
      </c>
      <c r="E974" t="str">
        <f>'Customer_Master'!I974</f>
        <v>Valid</v>
      </c>
      <c r="F974" t="str">
        <f>'Customer_Master'!X974</f>
        <v>Complete</v>
      </c>
      <c r="G974">
        <f>'Customer_Master'!Y974</f>
        <v>100</v>
      </c>
    </row>
    <row r="975" spans="1:7" x14ac:dyDescent="0.25">
      <c r="A975" s="1" t="str">
        <f>'Customer_Master'!A975</f>
        <v>CUST-00089</v>
      </c>
      <c r="B975" s="1" t="str">
        <f>'Customer_Master'!D975</f>
        <v>Okorie</v>
      </c>
      <c r="C975" s="1" t="str">
        <f>'Customer_Master'!E975</f>
        <v>Heliosystems Plc</v>
      </c>
      <c r="D975" t="str">
        <f>'Customer_Master'!G975</f>
        <v>Valid</v>
      </c>
      <c r="E975" t="str">
        <f>'Customer_Master'!I975</f>
        <v>Valid</v>
      </c>
      <c r="F975" t="str">
        <f>'Customer_Master'!X975</f>
        <v>Incomplete</v>
      </c>
      <c r="G975">
        <f>'Customer_Master'!Y975</f>
        <v>60</v>
      </c>
    </row>
    <row r="976" spans="1:7" x14ac:dyDescent="0.25">
      <c r="A976" s="1" t="str">
        <f>'Customer_Master'!A976</f>
        <v>CUST-02292</v>
      </c>
      <c r="B976" s="1" t="str">
        <f>'Customer_Master'!D976</f>
        <v>Grace Musa</v>
      </c>
      <c r="C976" s="1" t="str">
        <f>'Customer_Master'!E976</f>
        <v>Hivetech Plc</v>
      </c>
      <c r="D976" t="str">
        <f>'Customer_Master'!G976</f>
        <v>Valid</v>
      </c>
      <c r="E976" t="str">
        <f>'Customer_Master'!I976</f>
        <v>Valid</v>
      </c>
      <c r="F976" t="str">
        <f>'Customer_Master'!X976</f>
        <v>Complete</v>
      </c>
      <c r="G976">
        <f>'Customer_Master'!Y976</f>
        <v>100</v>
      </c>
    </row>
    <row r="977" spans="1:7" x14ac:dyDescent="0.25">
      <c r="A977" s="1" t="str">
        <f>'Customer_Master'!A977</f>
        <v>CUST-04973</v>
      </c>
      <c r="B977" s="1" t="str">
        <f>'Customer_Master'!D977</f>
        <v>Uche Williams</v>
      </c>
      <c r="C977" s="1" t="str">
        <f>'Customer_Master'!E977</f>
        <v>Vertexpay</v>
      </c>
      <c r="D977" t="str">
        <f>'Customer_Master'!G977</f>
        <v>Valid</v>
      </c>
      <c r="E977" t="str">
        <f>'Customer_Master'!I977</f>
        <v>Valid</v>
      </c>
      <c r="F977" t="str">
        <f>'Customer_Master'!X977</f>
        <v>Complete</v>
      </c>
      <c r="G977">
        <f>'Customer_Master'!Y977</f>
        <v>100</v>
      </c>
    </row>
    <row r="978" spans="1:7" x14ac:dyDescent="0.25">
      <c r="A978" s="1" t="str">
        <f>'Customer_Master'!A978</f>
        <v>CUST-02018</v>
      </c>
      <c r="B978" s="1" t="str">
        <f>'Customer_Master'!D978</f>
        <v>Emeka Mensah</v>
      </c>
      <c r="C978" s="1" t="str">
        <f>'Customer_Master'!E978</f>
        <v>Not Available</v>
      </c>
      <c r="D978" t="str">
        <f>'Customer_Master'!G978</f>
        <v>Valid</v>
      </c>
      <c r="E978" t="str">
        <f>'Customer_Master'!I978</f>
        <v>Valid</v>
      </c>
      <c r="F978" t="str">
        <f>'Customer_Master'!X978</f>
        <v>Incomplete</v>
      </c>
      <c r="G978">
        <f>'Customer_Master'!Y978</f>
        <v>60</v>
      </c>
    </row>
    <row r="979" spans="1:7" x14ac:dyDescent="0.25">
      <c r="A979" s="1" t="str">
        <f>'Customer_Master'!A979</f>
        <v>CUST-02264</v>
      </c>
      <c r="B979" s="1" t="str">
        <f>'Customer_Master'!D979</f>
        <v>Oluwaseun Traore</v>
      </c>
      <c r="C979" s="1" t="str">
        <f>'Customer_Master'!E979</f>
        <v>Flour Mills Of Nigeria</v>
      </c>
      <c r="D979" t="str">
        <f>'Customer_Master'!G979</f>
        <v>Valid</v>
      </c>
      <c r="E979" t="str">
        <f>'Customer_Master'!I979</f>
        <v>Valid</v>
      </c>
      <c r="F979" t="str">
        <f>'Customer_Master'!X979</f>
        <v>Complete</v>
      </c>
      <c r="G979">
        <f>'Customer_Master'!Y979</f>
        <v>75</v>
      </c>
    </row>
    <row r="980" spans="1:7" x14ac:dyDescent="0.25">
      <c r="A980" s="1" t="str">
        <f>'Customer_Master'!A980</f>
        <v>CUST-01198</v>
      </c>
      <c r="B980" s="1" t="str">
        <f>'Customer_Master'!D980</f>
        <v>Kemi Dlamini</v>
      </c>
      <c r="C980" s="1" t="str">
        <f>'Customer_Master'!E980</f>
        <v>Gridlogistics Llc</v>
      </c>
      <c r="D980" t="str">
        <f>'Customer_Master'!G980</f>
        <v>Valid</v>
      </c>
      <c r="E980" t="str">
        <f>'Customer_Master'!I980</f>
        <v>Valid</v>
      </c>
      <c r="F980" t="str">
        <f>'Customer_Master'!X980</f>
        <v>Complete</v>
      </c>
      <c r="G980">
        <f>'Customer_Master'!Y980</f>
        <v>100</v>
      </c>
    </row>
    <row r="981" spans="1:7" x14ac:dyDescent="0.25">
      <c r="A981" s="1" t="str">
        <f>'Customer_Master'!A981</f>
        <v>CUST-04013</v>
      </c>
      <c r="B981" s="1" t="str">
        <f>'Customer_Master'!D981</f>
        <v>Hannah Al-Farsi</v>
      </c>
      <c r="C981" s="1" t="str">
        <f>'Customer_Master'!E981</f>
        <v>Echohub Llc</v>
      </c>
      <c r="D981" t="str">
        <f>'Customer_Master'!G981</f>
        <v>Valid</v>
      </c>
      <c r="E981" t="str">
        <f>'Customer_Master'!I981</f>
        <v>Valid</v>
      </c>
      <c r="F981" t="str">
        <f>'Customer_Master'!X981</f>
        <v>Complete</v>
      </c>
      <c r="G981">
        <f>'Customer_Master'!Y981</f>
        <v>100</v>
      </c>
    </row>
    <row r="982" spans="1:7" x14ac:dyDescent="0.25">
      <c r="A982" s="1" t="str">
        <f>'Customer_Master'!A982</f>
        <v>CUST-03569</v>
      </c>
      <c r="B982" s="1" t="str">
        <f>'Customer_Master'!D982</f>
        <v>Hannah Lawal</v>
      </c>
      <c r="C982" s="1" t="str">
        <f>'Customer_Master'!E982</f>
        <v>Mpesa Solutions</v>
      </c>
      <c r="D982" t="str">
        <f>'Customer_Master'!G982</f>
        <v>Valid</v>
      </c>
      <c r="E982" t="str">
        <f>'Customer_Master'!I982</f>
        <v>Valid</v>
      </c>
      <c r="F982" t="str">
        <f>'Customer_Master'!X982</f>
        <v>Complete</v>
      </c>
      <c r="G982">
        <f>'Customer_Master'!Y982</f>
        <v>100</v>
      </c>
    </row>
    <row r="983" spans="1:7" x14ac:dyDescent="0.25">
      <c r="A983" s="1" t="str">
        <f>'Customer_Master'!A983</f>
        <v>CUST-02590</v>
      </c>
      <c r="B983" s="1" t="str">
        <f>'Customer_Master'!D983</f>
        <v>Kamau</v>
      </c>
      <c r="C983" s="1" t="str">
        <f>'Customer_Master'!E983</f>
        <v>Datadigital Plc</v>
      </c>
      <c r="D983" t="str">
        <f>'Customer_Master'!G983</f>
        <v>Valid</v>
      </c>
      <c r="E983" t="str">
        <f>'Customer_Master'!I983</f>
        <v>Valid</v>
      </c>
      <c r="F983" t="str">
        <f>'Customer_Master'!X983</f>
        <v>Incomplete</v>
      </c>
      <c r="G983">
        <f>'Customer_Master'!Y983</f>
        <v>60</v>
      </c>
    </row>
    <row r="984" spans="1:7" x14ac:dyDescent="0.25">
      <c r="A984" s="1" t="str">
        <f>'Customer_Master'!A984</f>
        <v>CUST-01118</v>
      </c>
      <c r="B984" s="1" t="str">
        <f>'Customer_Master'!D984</f>
        <v>Yetunde Onyeka</v>
      </c>
      <c r="C984" s="1" t="str">
        <f>'Customer_Master'!E984</f>
        <v>Swifthub Llc</v>
      </c>
      <c r="D984" t="str">
        <f>'Customer_Master'!G984</f>
        <v>Valid</v>
      </c>
      <c r="E984" t="str">
        <f>'Customer_Master'!I984</f>
        <v>Valid</v>
      </c>
      <c r="F984" t="str">
        <f>'Customer_Master'!X984</f>
        <v>Complete</v>
      </c>
      <c r="G984">
        <f>'Customer_Master'!Y984</f>
        <v>100</v>
      </c>
    </row>
    <row r="985" spans="1:7" x14ac:dyDescent="0.25">
      <c r="A985" s="1" t="str">
        <f>'Customer_Master'!A985</f>
        <v>CUST-02311</v>
      </c>
      <c r="B985" s="1" t="str">
        <f>'Customer_Master'!D985</f>
        <v>Ikechukwu Adeyemi</v>
      </c>
      <c r="C985" s="1" t="str">
        <f>'Customer_Master'!E985</f>
        <v>Orbitsolutions</v>
      </c>
      <c r="D985" t="str">
        <f>'Customer_Master'!G985</f>
        <v>Valid</v>
      </c>
      <c r="E985" t="str">
        <f>'Customer_Master'!I985</f>
        <v>Valid</v>
      </c>
      <c r="F985" t="str">
        <f>'Customer_Master'!X985</f>
        <v>Complete</v>
      </c>
      <c r="G985">
        <f>'Customer_Master'!Y985</f>
        <v>100</v>
      </c>
    </row>
    <row r="986" spans="1:7" x14ac:dyDescent="0.25">
      <c r="A986" s="1" t="str">
        <f>'Customer_Master'!A986</f>
        <v>CUST-03521</v>
      </c>
      <c r="B986" s="1" t="str">
        <f>'Customer_Master'!D986</f>
        <v>Fatuma Nwachukwu</v>
      </c>
      <c r="C986" s="1" t="str">
        <f>'Customer_Master'!E986</f>
        <v>Vaultsolutions Gmbh</v>
      </c>
      <c r="D986" t="str">
        <f>'Customer_Master'!G986</f>
        <v>Invalid</v>
      </c>
      <c r="E986" t="str">
        <f>'Customer_Master'!I986</f>
        <v>Valid</v>
      </c>
      <c r="F986" t="str">
        <f>'Customer_Master'!X986</f>
        <v>Complete</v>
      </c>
      <c r="G986">
        <f>'Customer_Master'!Y986</f>
        <v>70</v>
      </c>
    </row>
    <row r="987" spans="1:7" x14ac:dyDescent="0.25">
      <c r="A987" s="1" t="str">
        <f>'Customer_Master'!A987</f>
        <v>CUST-03706</v>
      </c>
      <c r="B987" s="1" t="str">
        <f>'Customer_Master'!D987</f>
        <v>Nneka Jones</v>
      </c>
      <c r="C987" s="1" t="str">
        <f>'Customer_Master'!E987</f>
        <v>Novacapital</v>
      </c>
      <c r="D987" t="str">
        <f>'Customer_Master'!G987</f>
        <v>Valid</v>
      </c>
      <c r="E987" t="str">
        <f>'Customer_Master'!I987</f>
        <v>Valid</v>
      </c>
      <c r="F987" t="str">
        <f>'Customer_Master'!X987</f>
        <v>Complete</v>
      </c>
      <c r="G987">
        <f>'Customer_Master'!Y987</f>
        <v>75</v>
      </c>
    </row>
    <row r="988" spans="1:7" x14ac:dyDescent="0.25">
      <c r="A988" s="1" t="str">
        <f>'Customer_Master'!A988</f>
        <v>CUST-00754</v>
      </c>
      <c r="B988" s="1" t="str">
        <f>'Customer_Master'!D988</f>
        <v>Jones</v>
      </c>
      <c r="C988" s="1" t="str">
        <f>'Customer_Master'!E988</f>
        <v>Mtn Group</v>
      </c>
      <c r="D988" t="str">
        <f>'Customer_Master'!G988</f>
        <v>Valid</v>
      </c>
      <c r="E988" t="str">
        <f>'Customer_Master'!I988</f>
        <v>Valid</v>
      </c>
      <c r="F988" t="str">
        <f>'Customer_Master'!X988</f>
        <v>Incomplete</v>
      </c>
      <c r="G988">
        <f>'Customer_Master'!Y988</f>
        <v>60</v>
      </c>
    </row>
    <row r="989" spans="1:7" x14ac:dyDescent="0.25">
      <c r="A989" s="1" t="str">
        <f>'Customer_Master'!A989</f>
        <v>CUST-03078</v>
      </c>
      <c r="B989" s="1" t="str">
        <f>'Customer_Master'!D989</f>
        <v>Musa Mwangi</v>
      </c>
      <c r="C989" s="1" t="str">
        <f>'Customer_Master'!E989</f>
        <v>Twiga Foods</v>
      </c>
      <c r="D989" t="str">
        <f>'Customer_Master'!G989</f>
        <v>Valid</v>
      </c>
      <c r="E989" t="str">
        <f>'Customer_Master'!I989</f>
        <v>Valid</v>
      </c>
      <c r="F989" t="str">
        <f>'Customer_Master'!X989</f>
        <v>Complete</v>
      </c>
      <c r="G989">
        <f>'Customer_Master'!Y989</f>
        <v>100</v>
      </c>
    </row>
    <row r="990" spans="1:7" x14ac:dyDescent="0.25">
      <c r="A990" s="1" t="str">
        <f>'Customer_Master'!A990</f>
        <v>CUST-01298</v>
      </c>
      <c r="B990" s="1" t="str">
        <f>'Customer_Master'!D990</f>
        <v>Zainab Naidoo</v>
      </c>
      <c r="C990" s="1" t="str">
        <f>'Customer_Master'!E990</f>
        <v>Not Available</v>
      </c>
      <c r="D990" t="str">
        <f>'Customer_Master'!G990</f>
        <v>Valid</v>
      </c>
      <c r="E990" t="str">
        <f>'Customer_Master'!I990</f>
        <v>Valid</v>
      </c>
      <c r="F990" t="str">
        <f>'Customer_Master'!X990</f>
        <v>Incomplete</v>
      </c>
      <c r="G990">
        <f>'Customer_Master'!Y990</f>
        <v>60</v>
      </c>
    </row>
    <row r="991" spans="1:7" x14ac:dyDescent="0.25">
      <c r="A991" s="1" t="str">
        <f>'Customer_Master'!A991</f>
        <v>CUST-02161</v>
      </c>
      <c r="B991" s="1" t="str">
        <f>'Customer_Master'!D991</f>
        <v>Olivia Hassan</v>
      </c>
      <c r="C991" s="1" t="str">
        <f>'Customer_Master'!E991</f>
        <v>Stacklabs</v>
      </c>
      <c r="D991" t="str">
        <f>'Customer_Master'!G991</f>
        <v>Valid</v>
      </c>
      <c r="E991" t="str">
        <f>'Customer_Master'!I991</f>
        <v>Valid</v>
      </c>
      <c r="F991" t="str">
        <f>'Customer_Master'!X991</f>
        <v>Complete</v>
      </c>
      <c r="G991">
        <f>'Customer_Master'!Y991</f>
        <v>100</v>
      </c>
    </row>
    <row r="992" spans="1:7" x14ac:dyDescent="0.25">
      <c r="A992" s="1" t="str">
        <f>'Customer_Master'!A992</f>
        <v>CUST-02008</v>
      </c>
      <c r="B992" s="1" t="str">
        <f>'Customer_Master'!D992</f>
        <v>Hannah Afolabi</v>
      </c>
      <c r="C992" s="1" t="str">
        <f>'Customer_Master'!E992</f>
        <v>Vaulthub Ltd</v>
      </c>
      <c r="D992" t="str">
        <f>'Customer_Master'!G992</f>
        <v>Invalid</v>
      </c>
      <c r="E992" t="str">
        <f>'Customer_Master'!I992</f>
        <v>Valid</v>
      </c>
      <c r="F992" t="str">
        <f>'Customer_Master'!X992</f>
        <v>Complete</v>
      </c>
      <c r="G992">
        <f>'Customer_Master'!Y992</f>
        <v>70</v>
      </c>
    </row>
    <row r="993" spans="1:7" x14ac:dyDescent="0.25">
      <c r="A993" s="1" t="str">
        <f>'Customer_Master'!A993</f>
        <v>CUST-00398</v>
      </c>
      <c r="B993" s="1" t="str">
        <f>'Customer_Master'!D993</f>
        <v>Sarah Aliyu</v>
      </c>
      <c r="C993" s="1" t="str">
        <f>'Customer_Master'!E993</f>
        <v>Datahealth Llc</v>
      </c>
      <c r="D993" t="str">
        <f>'Customer_Master'!G993</f>
        <v>Valid</v>
      </c>
      <c r="E993" t="str">
        <f>'Customer_Master'!I993</f>
        <v>Valid</v>
      </c>
      <c r="F993" t="str">
        <f>'Customer_Master'!X993</f>
        <v>Complete</v>
      </c>
      <c r="G993">
        <f>'Customer_Master'!Y993</f>
        <v>100</v>
      </c>
    </row>
    <row r="994" spans="1:7" x14ac:dyDescent="0.25">
      <c r="A994" s="1" t="str">
        <f>'Customer_Master'!A994</f>
        <v>CUST-02622</v>
      </c>
      <c r="B994" s="1" t="str">
        <f>'Customer_Master'!D994</f>
        <v>Nneka Okorie</v>
      </c>
      <c r="C994" s="1" t="str">
        <f>'Customer_Master'!E994</f>
        <v>Cellulant</v>
      </c>
      <c r="D994" t="str">
        <f>'Customer_Master'!G994</f>
        <v>Valid</v>
      </c>
      <c r="E994" t="str">
        <f>'Customer_Master'!I994</f>
        <v>Valid</v>
      </c>
      <c r="F994" t="str">
        <f>'Customer_Master'!X994</f>
        <v>Complete</v>
      </c>
      <c r="G994">
        <f>'Customer_Master'!Y994</f>
        <v>100</v>
      </c>
    </row>
    <row r="995" spans="1:7" x14ac:dyDescent="0.25">
      <c r="A995" s="1" t="str">
        <f>'Customer_Master'!A995</f>
        <v>CUST-00684</v>
      </c>
      <c r="B995" s="1" t="str">
        <f>'Customer_Master'!D995</f>
        <v>Folake Oladele</v>
      </c>
      <c r="C995" s="1" t="str">
        <f>'Customer_Master'!E995</f>
        <v>Lumencommerce</v>
      </c>
      <c r="D995" t="str">
        <f>'Customer_Master'!G995</f>
        <v>Valid</v>
      </c>
      <c r="E995" t="str">
        <f>'Customer_Master'!I995</f>
        <v>Valid</v>
      </c>
      <c r="F995" t="str">
        <f>'Customer_Master'!X995</f>
        <v>Complete</v>
      </c>
      <c r="G995">
        <f>'Customer_Master'!Y995</f>
        <v>100</v>
      </c>
    </row>
    <row r="996" spans="1:7" x14ac:dyDescent="0.25">
      <c r="A996" s="1" t="str">
        <f>'Customer_Master'!A996</f>
        <v>CUST-02892</v>
      </c>
      <c r="B996" s="1" t="str">
        <f>'Customer_Master'!D996</f>
        <v>Joy Asante</v>
      </c>
      <c r="C996" s="1" t="str">
        <f>'Customer_Master'!E996</f>
        <v>Cellulant</v>
      </c>
      <c r="D996" t="str">
        <f>'Customer_Master'!G996</f>
        <v>Valid</v>
      </c>
      <c r="E996" t="str">
        <f>'Customer_Master'!I996</f>
        <v>Valid</v>
      </c>
      <c r="F996" t="str">
        <f>'Customer_Master'!X996</f>
        <v>Complete</v>
      </c>
      <c r="G996">
        <f>'Customer_Master'!Y996</f>
        <v>100</v>
      </c>
    </row>
    <row r="997" spans="1:7" x14ac:dyDescent="0.25">
      <c r="A997" s="1" t="str">
        <f>'Customer_Master'!A997</f>
        <v>CUST-02099</v>
      </c>
      <c r="B997" s="1" t="str">
        <f>'Customer_Master'!D997</f>
        <v>Samuel Taylor</v>
      </c>
      <c r="C997" s="1" t="str">
        <f>'Customer_Master'!E997</f>
        <v>Wave</v>
      </c>
      <c r="D997" t="str">
        <f>'Customer_Master'!G997</f>
        <v>Valid</v>
      </c>
      <c r="E997" t="str">
        <f>'Customer_Master'!I997</f>
        <v>Valid</v>
      </c>
      <c r="F997" t="str">
        <f>'Customer_Master'!X997</f>
        <v>Complete</v>
      </c>
      <c r="G997">
        <f>'Customer_Master'!Y997</f>
        <v>100</v>
      </c>
    </row>
    <row r="998" spans="1:7" x14ac:dyDescent="0.25">
      <c r="A998" s="1" t="str">
        <f>'Customer_Master'!A998</f>
        <v>CUST-00004</v>
      </c>
      <c r="B998" s="1" t="str">
        <f>'Customer_Master'!D998</f>
        <v>Kayode Johnson</v>
      </c>
      <c r="C998" s="1" t="str">
        <f>'Customer_Master'!E998</f>
        <v>Orbitdigital Ltd</v>
      </c>
      <c r="D998" t="str">
        <f>'Customer_Master'!G998</f>
        <v>Valid</v>
      </c>
      <c r="E998" t="str">
        <f>'Customer_Master'!I998</f>
        <v>Valid</v>
      </c>
      <c r="F998" t="str">
        <f>'Customer_Master'!X998</f>
        <v>Complete</v>
      </c>
      <c r="G998">
        <f>'Customer_Master'!Y998</f>
        <v>100</v>
      </c>
    </row>
    <row r="999" spans="1:7" x14ac:dyDescent="0.25">
      <c r="A999" s="1" t="str">
        <f>'Customer_Master'!A999</f>
        <v>CUST-01464</v>
      </c>
      <c r="B999" s="1" t="str">
        <f>'Customer_Master'!D999</f>
        <v>Fatima Kamau</v>
      </c>
      <c r="C999" s="1" t="str">
        <f>'Customer_Master'!E999</f>
        <v>Gridworks</v>
      </c>
      <c r="D999" t="str">
        <f>'Customer_Master'!G999</f>
        <v>Valid</v>
      </c>
      <c r="E999" t="str">
        <f>'Customer_Master'!I999</f>
        <v>Valid</v>
      </c>
      <c r="F999" t="str">
        <f>'Customer_Master'!X999</f>
        <v>Complete</v>
      </c>
      <c r="G999">
        <f>'Customer_Master'!Y999</f>
        <v>100</v>
      </c>
    </row>
    <row r="1000" spans="1:7" x14ac:dyDescent="0.25">
      <c r="A1000" s="1" t="str">
        <f>'Customer_Master'!A1000</f>
        <v>CUST-00801</v>
      </c>
      <c r="B1000" s="1" t="str">
        <f>'Customer_Master'!D1000</f>
        <v>Ahmed Obi</v>
      </c>
      <c r="C1000" s="1" t="str">
        <f>'Customer_Master'!E1000</f>
        <v>Konga</v>
      </c>
      <c r="D1000" t="str">
        <f>'Customer_Master'!G1000</f>
        <v>Valid</v>
      </c>
      <c r="E1000" t="str">
        <f>'Customer_Master'!I1000</f>
        <v>Valid</v>
      </c>
      <c r="F1000" t="str">
        <f>'Customer_Master'!X1000</f>
        <v>Complete</v>
      </c>
      <c r="G1000">
        <f>'Customer_Master'!Y1000</f>
        <v>100</v>
      </c>
    </row>
    <row r="1001" spans="1:7" x14ac:dyDescent="0.25">
      <c r="A1001" s="1" t="str">
        <f>'Customer_Master'!A1001</f>
        <v>CUST-03019</v>
      </c>
      <c r="B1001" s="1" t="str">
        <f>'Customer_Master'!D1001</f>
        <v>Usman Lawal</v>
      </c>
      <c r="C1001" s="1" t="str">
        <f>'Customer_Master'!E1001</f>
        <v>Cellulant</v>
      </c>
      <c r="D1001" t="str">
        <f>'Customer_Master'!G1001</f>
        <v>Valid</v>
      </c>
      <c r="E1001" t="str">
        <f>'Customer_Master'!I1001</f>
        <v>Valid</v>
      </c>
      <c r="F1001" t="str">
        <f>'Customer_Master'!X1001</f>
        <v>Complete</v>
      </c>
      <c r="G1001">
        <f>'Customer_Master'!Y1001</f>
        <v>100</v>
      </c>
    </row>
    <row r="1002" spans="1:7" x14ac:dyDescent="0.25">
      <c r="A1002" s="1" t="str">
        <f>'Customer_Master'!A1002</f>
        <v>CUST-03332</v>
      </c>
      <c r="B1002" s="1" t="str">
        <f>'Customer_Master'!D1002</f>
        <v>Kamau Murphy</v>
      </c>
      <c r="C1002" s="1" t="str">
        <f>'Customer_Master'!E1002</f>
        <v>Apexsolutions</v>
      </c>
      <c r="D1002" t="str">
        <f>'Customer_Master'!G1002</f>
        <v>Valid</v>
      </c>
      <c r="E1002" t="str">
        <f>'Customer_Master'!I1002</f>
        <v>Valid</v>
      </c>
      <c r="F1002" t="str">
        <f>'Customer_Master'!X1002</f>
        <v>Complete</v>
      </c>
      <c r="G1002">
        <f>'Customer_Master'!Y1002</f>
        <v>100</v>
      </c>
    </row>
    <row r="1003" spans="1:7" x14ac:dyDescent="0.25">
      <c r="A1003" s="1" t="str">
        <f>'Customer_Master'!A1003</f>
        <v>CUST-04925</v>
      </c>
      <c r="B1003" s="1" t="str">
        <f>'Customer_Master'!D1003</f>
        <v>Samuel Musa</v>
      </c>
      <c r="C1003" s="1" t="str">
        <f>'Customer_Master'!E1003</f>
        <v>Vaulthub</v>
      </c>
      <c r="D1003" t="str">
        <f>'Customer_Master'!G1003</f>
        <v>Valid</v>
      </c>
      <c r="E1003" t="str">
        <f>'Customer_Master'!I1003</f>
        <v>Valid</v>
      </c>
      <c r="F1003" t="str">
        <f>'Customer_Master'!X1003</f>
        <v>Complete</v>
      </c>
      <c r="G1003">
        <f>'Customer_Master'!Y1003</f>
        <v>100</v>
      </c>
    </row>
    <row r="1004" spans="1:7" x14ac:dyDescent="0.25">
      <c r="A1004" s="1" t="str">
        <f>'Customer_Master'!A1004</f>
        <v>CUST-00433</v>
      </c>
      <c r="B1004" s="1" t="str">
        <f>'Customer_Master'!D1004</f>
        <v>Emily Khan</v>
      </c>
      <c r="C1004" s="1" t="str">
        <f>'Customer_Master'!E1004</f>
        <v>Leadlogistics</v>
      </c>
      <c r="D1004" t="str">
        <f>'Customer_Master'!G1004</f>
        <v>Valid</v>
      </c>
      <c r="E1004" t="str">
        <f>'Customer_Master'!I1004</f>
        <v>Valid</v>
      </c>
      <c r="F1004" t="str">
        <f>'Customer_Master'!X1004</f>
        <v>Complete</v>
      </c>
      <c r="G1004">
        <f>'Customer_Master'!Y1004</f>
        <v>100</v>
      </c>
    </row>
    <row r="1005" spans="1:7" x14ac:dyDescent="0.25">
      <c r="A1005" s="1" t="str">
        <f>'Customer_Master'!A1005</f>
        <v>CUST-04400</v>
      </c>
      <c r="B1005" s="1" t="str">
        <f>'Customer_Master'!D1005</f>
        <v>Wanjala Taylor</v>
      </c>
      <c r="C1005" s="1" t="str">
        <f>'Customer_Master'!E1005</f>
        <v>Datasolutions Inc</v>
      </c>
      <c r="D1005" t="str">
        <f>'Customer_Master'!G1005</f>
        <v>Invalid</v>
      </c>
      <c r="E1005" t="str">
        <f>'Customer_Master'!I1005</f>
        <v>Valid</v>
      </c>
      <c r="F1005" t="str">
        <f>'Customer_Master'!X1005</f>
        <v>Complete</v>
      </c>
      <c r="G1005">
        <f>'Customer_Master'!Y1005</f>
        <v>70</v>
      </c>
    </row>
    <row r="1006" spans="1:7" x14ac:dyDescent="0.25">
      <c r="A1006" s="1" t="str">
        <f>'Customer_Master'!A1006</f>
        <v>CUST-00518</v>
      </c>
      <c r="B1006" s="1" t="str">
        <f>'Customer_Master'!D1006</f>
        <v>Musa Oladele</v>
      </c>
      <c r="C1006" s="1" t="str">
        <f>'Customer_Master'!E1006</f>
        <v>Apexfinance Gmbh</v>
      </c>
      <c r="D1006" t="str">
        <f>'Customer_Master'!G1006</f>
        <v>Valid</v>
      </c>
      <c r="E1006" t="str">
        <f>'Customer_Master'!I1006</f>
        <v>Valid</v>
      </c>
      <c r="F1006" t="str">
        <f>'Customer_Master'!X1006</f>
        <v>Complete</v>
      </c>
      <c r="G1006">
        <f>'Customer_Master'!Y1006</f>
        <v>100</v>
      </c>
    </row>
    <row r="1007" spans="1:7" x14ac:dyDescent="0.25">
      <c r="A1007" s="1" t="str">
        <f>'Customer_Master'!A1007</f>
        <v>CUST-04690</v>
      </c>
      <c r="B1007" s="1" t="str">
        <f>'Customer_Master'!D1007</f>
        <v>Gbenga Adeyemi</v>
      </c>
      <c r="C1007" s="1" t="str">
        <f>'Customer_Master'!E1007</f>
        <v>Twiga Foods</v>
      </c>
      <c r="D1007" t="str">
        <f>'Customer_Master'!G1007</f>
        <v>Valid</v>
      </c>
      <c r="E1007" t="str">
        <f>'Customer_Master'!I1007</f>
        <v>Valid</v>
      </c>
      <c r="F1007" t="str">
        <f>'Customer_Master'!X1007</f>
        <v>Complete</v>
      </c>
      <c r="G1007">
        <f>'Customer_Master'!Y1007</f>
        <v>100</v>
      </c>
    </row>
    <row r="1008" spans="1:7" x14ac:dyDescent="0.25">
      <c r="A1008" s="1" t="str">
        <f>'Customer_Master'!A1008</f>
        <v>CUST-01247</v>
      </c>
      <c r="B1008" s="1" t="str">
        <f>'Customer_Master'!D1008</f>
        <v>Yusuf Nwankwo</v>
      </c>
      <c r="C1008" s="1" t="str">
        <f>'Customer_Master'!E1008</f>
        <v>Brightsystems</v>
      </c>
      <c r="D1008" t="str">
        <f>'Customer_Master'!G1008</f>
        <v>Valid</v>
      </c>
      <c r="E1008" t="str">
        <f>'Customer_Master'!I1008</f>
        <v>Valid</v>
      </c>
      <c r="F1008" t="str">
        <f>'Customer_Master'!X1008</f>
        <v>Complete</v>
      </c>
      <c r="G1008">
        <f>'Customer_Master'!Y1008</f>
        <v>100</v>
      </c>
    </row>
    <row r="1009" spans="1:7" x14ac:dyDescent="0.25">
      <c r="A1009" s="1" t="str">
        <f>'Customer_Master'!A1009</f>
        <v>CUST-03873</v>
      </c>
      <c r="B1009" s="1" t="str">
        <f>'Customer_Master'!D1009</f>
        <v>Dele Akinola</v>
      </c>
      <c r="C1009" s="1" t="str">
        <f>'Customer_Master'!E1009</f>
        <v>Pulsehub Llc</v>
      </c>
      <c r="D1009" t="str">
        <f>'Customer_Master'!G1009</f>
        <v>Valid</v>
      </c>
      <c r="E1009" t="str">
        <f>'Customer_Master'!I1009</f>
        <v>Valid</v>
      </c>
      <c r="F1009" t="str">
        <f>'Customer_Master'!X1009</f>
        <v>Complete</v>
      </c>
      <c r="G1009">
        <f>'Customer_Master'!Y1009</f>
        <v>100</v>
      </c>
    </row>
    <row r="1010" spans="1:7" x14ac:dyDescent="0.25">
      <c r="A1010" s="1" t="str">
        <f>'Customer_Master'!A1010</f>
        <v>CUST-04425</v>
      </c>
      <c r="B1010" s="1" t="str">
        <f>'Customer_Master'!D1010</f>
        <v>Aliyu Al-Farsi</v>
      </c>
      <c r="C1010" s="1" t="str">
        <f>'Customer_Master'!E1010</f>
        <v>Kuda</v>
      </c>
      <c r="D1010" t="str">
        <f>'Customer_Master'!G1010</f>
        <v>Valid</v>
      </c>
      <c r="E1010" t="str">
        <f>'Customer_Master'!I1010</f>
        <v>Valid</v>
      </c>
      <c r="F1010" t="str">
        <f>'Customer_Master'!X1010</f>
        <v>Complete</v>
      </c>
      <c r="G1010">
        <f>'Customer_Master'!Y1010</f>
        <v>100</v>
      </c>
    </row>
    <row r="1011" spans="1:7" x14ac:dyDescent="0.25">
      <c r="A1011" s="1" t="str">
        <f>'Customer_Master'!A1011</f>
        <v>CUST-03715</v>
      </c>
      <c r="B1011" s="1" t="str">
        <f>'Customer_Master'!D1011</f>
        <v>Fatima Oladele</v>
      </c>
      <c r="C1011" s="1" t="str">
        <f>'Customer_Master'!E1011</f>
        <v>Lumenhealth Llc</v>
      </c>
      <c r="D1011" t="str">
        <f>'Customer_Master'!G1011</f>
        <v>Valid</v>
      </c>
      <c r="E1011" t="str">
        <f>'Customer_Master'!I1011</f>
        <v>Valid</v>
      </c>
      <c r="F1011" t="str">
        <f>'Customer_Master'!X1011</f>
        <v>Complete</v>
      </c>
      <c r="G1011">
        <f>'Customer_Master'!Y1011</f>
        <v>100</v>
      </c>
    </row>
    <row r="1012" spans="1:7" x14ac:dyDescent="0.25">
      <c r="A1012" s="1" t="str">
        <f>'Customer_Master'!A1012</f>
        <v>CUST-03922</v>
      </c>
      <c r="B1012" s="1" t="str">
        <f>'Customer_Master'!D1012</f>
        <v>Nneka Khan</v>
      </c>
      <c r="C1012" s="1" t="str">
        <f>'Customer_Master'!E1012</f>
        <v>Cellulant</v>
      </c>
      <c r="D1012" t="str">
        <f>'Customer_Master'!G1012</f>
        <v>Valid</v>
      </c>
      <c r="E1012" t="str">
        <f>'Customer_Master'!I1012</f>
        <v>Valid</v>
      </c>
      <c r="F1012" t="str">
        <f>'Customer_Master'!X1012</f>
        <v>Complete</v>
      </c>
      <c r="G1012">
        <f>'Customer_Master'!Y1012</f>
        <v>75</v>
      </c>
    </row>
    <row r="1013" spans="1:7" x14ac:dyDescent="0.25">
      <c r="A1013" s="1" t="str">
        <f>'Customer_Master'!A1013</f>
        <v>CUST-04870</v>
      </c>
      <c r="B1013" s="1" t="str">
        <f>'Customer_Master'!D1013</f>
        <v>Emmanuel Hassan</v>
      </c>
      <c r="C1013" s="1" t="str">
        <f>'Customer_Master'!E1013</f>
        <v>Cloudworks Plc</v>
      </c>
      <c r="D1013" t="str">
        <f>'Customer_Master'!G1013</f>
        <v>Valid</v>
      </c>
      <c r="E1013" t="str">
        <f>'Customer_Master'!I1013</f>
        <v>Valid</v>
      </c>
      <c r="F1013" t="str">
        <f>'Customer_Master'!X1013</f>
        <v>Complete</v>
      </c>
      <c r="G1013">
        <f>'Customer_Master'!Y1013</f>
        <v>100</v>
      </c>
    </row>
    <row r="1014" spans="1:7" x14ac:dyDescent="0.25">
      <c r="A1014" s="1" t="str">
        <f>'Customer_Master'!A1014</f>
        <v>CUST-01870</v>
      </c>
      <c r="B1014" s="1" t="str">
        <f>'Customer_Master'!D1014</f>
        <v>Damilola Otieno</v>
      </c>
      <c r="C1014" s="1" t="str">
        <f>'Customer_Master'!E1014</f>
        <v>Wave</v>
      </c>
      <c r="D1014" t="str">
        <f>'Customer_Master'!G1014</f>
        <v>Valid</v>
      </c>
      <c r="E1014" t="str">
        <f>'Customer_Master'!I1014</f>
        <v>Valid</v>
      </c>
      <c r="F1014" t="str">
        <f>'Customer_Master'!X1014</f>
        <v>Complete</v>
      </c>
      <c r="G1014">
        <f>'Customer_Master'!Y1014</f>
        <v>100</v>
      </c>
    </row>
    <row r="1015" spans="1:7" x14ac:dyDescent="0.25">
      <c r="A1015" s="1" t="str">
        <f>'Customer_Master'!A1015</f>
        <v>CUST-01838</v>
      </c>
      <c r="B1015" s="1" t="str">
        <f>'Customer_Master'!D1015</f>
        <v>Omar Nwachukwu</v>
      </c>
      <c r="C1015" s="1" t="str">
        <f>'Customer_Master'!E1015</f>
        <v>Sparkhub</v>
      </c>
      <c r="D1015" t="str">
        <f>'Customer_Master'!G1015</f>
        <v>Valid</v>
      </c>
      <c r="E1015" t="str">
        <f>'Customer_Master'!I1015</f>
        <v>Valid</v>
      </c>
      <c r="F1015" t="str">
        <f>'Customer_Master'!X1015</f>
        <v>Complete</v>
      </c>
      <c r="G1015">
        <f>'Customer_Master'!Y1015</f>
        <v>100</v>
      </c>
    </row>
    <row r="1016" spans="1:7" x14ac:dyDescent="0.25">
      <c r="A1016" s="1" t="str">
        <f>'Customer_Master'!A1016</f>
        <v>CUST-00881</v>
      </c>
      <c r="B1016" s="1" t="str">
        <f>'Customer_Master'!D1016</f>
        <v>Hannah Naidoo</v>
      </c>
      <c r="C1016" s="1" t="str">
        <f>'Customer_Master'!E1016</f>
        <v>Brightpay Llc</v>
      </c>
      <c r="D1016" t="str">
        <f>'Customer_Master'!G1016</f>
        <v>Valid</v>
      </c>
      <c r="E1016" t="str">
        <f>'Customer_Master'!I1016</f>
        <v>Valid</v>
      </c>
      <c r="F1016" t="str">
        <f>'Customer_Master'!X1016</f>
        <v>Complete</v>
      </c>
      <c r="G1016">
        <f>'Customer_Master'!Y1016</f>
        <v>100</v>
      </c>
    </row>
    <row r="1017" spans="1:7" x14ac:dyDescent="0.25">
      <c r="A1017" s="1" t="str">
        <f>'Customer_Master'!A1017</f>
        <v>CUST-03283</v>
      </c>
      <c r="B1017" s="1" t="str">
        <f>'Customer_Master'!D1017</f>
        <v>Ogechi Okorie</v>
      </c>
      <c r="C1017" s="1" t="str">
        <f>'Customer_Master'!E1017</f>
        <v>Novacommerce Inc</v>
      </c>
      <c r="D1017" t="str">
        <f>'Customer_Master'!G1017</f>
        <v>Valid</v>
      </c>
      <c r="E1017" t="str">
        <f>'Customer_Master'!I1017</f>
        <v>Valid</v>
      </c>
      <c r="F1017" t="str">
        <f>'Customer_Master'!X1017</f>
        <v>Complete</v>
      </c>
      <c r="G1017">
        <f>'Customer_Master'!Y1017</f>
        <v>100</v>
      </c>
    </row>
    <row r="1018" spans="1:7" x14ac:dyDescent="0.25">
      <c r="A1018" s="1" t="str">
        <f>'Customer_Master'!A1018</f>
        <v>CUST-01974</v>
      </c>
      <c r="B1018" s="1" t="str">
        <f>'Customer_Master'!D1018</f>
        <v>Okonkwo</v>
      </c>
      <c r="C1018" s="1" t="str">
        <f>'Customer_Master'!E1018</f>
        <v>Andela</v>
      </c>
      <c r="D1018" t="str">
        <f>'Customer_Master'!G1018</f>
        <v>Valid</v>
      </c>
      <c r="E1018" t="str">
        <f>'Customer_Master'!I1018</f>
        <v>Valid</v>
      </c>
      <c r="F1018" t="str">
        <f>'Customer_Master'!X1018</f>
        <v>Incomplete</v>
      </c>
      <c r="G1018">
        <f>'Customer_Master'!Y1018</f>
        <v>35</v>
      </c>
    </row>
    <row r="1019" spans="1:7" x14ac:dyDescent="0.25">
      <c r="A1019" s="1" t="str">
        <f>'Customer_Master'!A1019</f>
        <v>CUST-01435</v>
      </c>
      <c r="B1019" s="1" t="str">
        <f>'Customer_Master'!D1019</f>
        <v>Aisha Smith</v>
      </c>
      <c r="C1019" s="1" t="str">
        <f>'Customer_Master'!E1019</f>
        <v>Leadlogic</v>
      </c>
      <c r="D1019" t="str">
        <f>'Customer_Master'!G1019</f>
        <v>Valid</v>
      </c>
      <c r="E1019" t="str">
        <f>'Customer_Master'!I1019</f>
        <v>Valid</v>
      </c>
      <c r="F1019" t="str">
        <f>'Customer_Master'!X1019</f>
        <v>Complete</v>
      </c>
      <c r="G1019">
        <f>'Customer_Master'!Y1019</f>
        <v>100</v>
      </c>
    </row>
    <row r="1020" spans="1:7" x14ac:dyDescent="0.25">
      <c r="A1020" s="1" t="str">
        <f>'Customer_Master'!A1020</f>
        <v>CUST-03382</v>
      </c>
      <c r="B1020" s="1" t="str">
        <f>'Customer_Master'!D1020</f>
        <v>Ogechi Asante</v>
      </c>
      <c r="C1020" s="1" t="str">
        <f>'Customer_Master'!E1020</f>
        <v>Cloudhub Plc</v>
      </c>
      <c r="D1020" t="str">
        <f>'Customer_Master'!G1020</f>
        <v>Valid</v>
      </c>
      <c r="E1020" t="str">
        <f>'Customer_Master'!I1020</f>
        <v>Valid</v>
      </c>
      <c r="F1020" t="str">
        <f>'Customer_Master'!X1020</f>
        <v>Complete</v>
      </c>
      <c r="G1020">
        <f>'Customer_Master'!Y1020</f>
        <v>100</v>
      </c>
    </row>
    <row r="1021" spans="1:7" x14ac:dyDescent="0.25">
      <c r="A1021" s="1" t="str">
        <f>'Customer_Master'!A1021</f>
        <v>CUST-03804</v>
      </c>
      <c r="B1021" s="1" t="str">
        <f>'Customer_Master'!D1021</f>
        <v>Obinna Adeyemi</v>
      </c>
      <c r="C1021" s="1" t="str">
        <f>'Customer_Master'!E1021</f>
        <v>Teamapt</v>
      </c>
      <c r="D1021" t="str">
        <f>'Customer_Master'!G1021</f>
        <v>Valid</v>
      </c>
      <c r="E1021" t="str">
        <f>'Customer_Master'!I1021</f>
        <v>Valid</v>
      </c>
      <c r="F1021" t="str">
        <f>'Customer_Master'!X1021</f>
        <v>Complete</v>
      </c>
      <c r="G1021">
        <f>'Customer_Master'!Y1021</f>
        <v>100</v>
      </c>
    </row>
    <row r="1022" spans="1:7" x14ac:dyDescent="0.25">
      <c r="A1022" s="1" t="str">
        <f>'Customer_Master'!A1022</f>
        <v>CUST-02537</v>
      </c>
      <c r="B1022" s="1" t="str">
        <f>'Customer_Master'!D1022</f>
        <v>Blessing Balogun</v>
      </c>
      <c r="C1022" s="1" t="str">
        <f>'Customer_Master'!E1022</f>
        <v>Sparklogistics Llc</v>
      </c>
      <c r="D1022" t="str">
        <f>'Customer_Master'!G1022</f>
        <v>Valid</v>
      </c>
      <c r="E1022" t="str">
        <f>'Customer_Master'!I1022</f>
        <v>Valid</v>
      </c>
      <c r="F1022" t="str">
        <f>'Customer_Master'!X1022</f>
        <v>Complete</v>
      </c>
      <c r="G1022">
        <f>'Customer_Master'!Y1022</f>
        <v>100</v>
      </c>
    </row>
    <row r="1023" spans="1:7" x14ac:dyDescent="0.25">
      <c r="A1023" s="1" t="str">
        <f>'Customer_Master'!A1023</f>
        <v>CUST-02175</v>
      </c>
      <c r="B1023" s="1" t="str">
        <f>'Customer_Master'!D1023</f>
        <v>Segun Dlamini</v>
      </c>
      <c r="C1023" s="1" t="str">
        <f>'Customer_Master'!E1023</f>
        <v>Echogroup Ltd</v>
      </c>
      <c r="D1023" t="str">
        <f>'Customer_Master'!G1023</f>
        <v>Valid</v>
      </c>
      <c r="E1023" t="str">
        <f>'Customer_Master'!I1023</f>
        <v>Valid</v>
      </c>
      <c r="F1023" t="str">
        <f>'Customer_Master'!X1023</f>
        <v>Complete</v>
      </c>
      <c r="G1023">
        <f>'Customer_Master'!Y1023</f>
        <v>75</v>
      </c>
    </row>
    <row r="1024" spans="1:7" x14ac:dyDescent="0.25">
      <c r="A1024" s="1" t="str">
        <f>'Customer_Master'!A1024</f>
        <v>CUST-01250</v>
      </c>
      <c r="B1024" s="1" t="str">
        <f>'Customer_Master'!D1024</f>
        <v>Liam Hassan</v>
      </c>
      <c r="C1024" s="1" t="str">
        <f>'Customer_Master'!E1024</f>
        <v>Stackhub Gmbh</v>
      </c>
      <c r="D1024" t="str">
        <f>'Customer_Master'!G1024</f>
        <v>Valid</v>
      </c>
      <c r="E1024" t="str">
        <f>'Customer_Master'!I1024</f>
        <v>Valid</v>
      </c>
      <c r="F1024" t="str">
        <f>'Customer_Master'!X1024</f>
        <v>Complete</v>
      </c>
      <c r="G1024">
        <f>'Customer_Master'!Y1024</f>
        <v>100</v>
      </c>
    </row>
    <row r="1025" spans="1:7" x14ac:dyDescent="0.25">
      <c r="A1025" s="1" t="str">
        <f>'Customer_Master'!A1025</f>
        <v>CUST-00796</v>
      </c>
      <c r="B1025" s="1" t="str">
        <f>'Customer_Master'!D1025</f>
        <v>Layla Mensah</v>
      </c>
      <c r="C1025" s="1" t="str">
        <f>'Customer_Master'!E1025</f>
        <v>Swiftsolutions Ltd</v>
      </c>
      <c r="D1025" t="str">
        <f>'Customer_Master'!G1025</f>
        <v>Valid</v>
      </c>
      <c r="E1025" t="str">
        <f>'Customer_Master'!I1025</f>
        <v>Valid</v>
      </c>
      <c r="F1025" t="str">
        <f>'Customer_Master'!X1025</f>
        <v>Complete</v>
      </c>
      <c r="G1025">
        <f>'Customer_Master'!Y1025</f>
        <v>100</v>
      </c>
    </row>
    <row r="1026" spans="1:7" x14ac:dyDescent="0.25">
      <c r="A1026" s="1" t="str">
        <f>'Customer_Master'!A1026</f>
        <v>CUST-02237</v>
      </c>
      <c r="B1026" s="1" t="str">
        <f>'Customer_Master'!D1026</f>
        <v>Kamau</v>
      </c>
      <c r="C1026" s="1" t="str">
        <f>'Customer_Master'!E1026</f>
        <v>Cowrywise</v>
      </c>
      <c r="D1026" t="str">
        <f>'Customer_Master'!G1026</f>
        <v>Valid</v>
      </c>
      <c r="E1026" t="str">
        <f>'Customer_Master'!I1026</f>
        <v>Valid</v>
      </c>
      <c r="F1026" t="str">
        <f>'Customer_Master'!X1026</f>
        <v>Incomplete</v>
      </c>
      <c r="G1026">
        <f>'Customer_Master'!Y1026</f>
        <v>60</v>
      </c>
    </row>
    <row r="1027" spans="1:7" x14ac:dyDescent="0.25">
      <c r="A1027" s="1" t="str">
        <f>'Customer_Master'!A1027</f>
        <v>CUST-03822</v>
      </c>
      <c r="B1027" s="1" t="str">
        <f>'Customer_Master'!D1027</f>
        <v>Sophie Eze</v>
      </c>
      <c r="C1027" s="1" t="str">
        <f>'Customer_Master'!E1027</f>
        <v>Brightlabs Plc</v>
      </c>
      <c r="D1027" t="str">
        <f>'Customer_Master'!G1027</f>
        <v>Valid</v>
      </c>
      <c r="E1027" t="str">
        <f>'Customer_Master'!I1027</f>
        <v>Valid</v>
      </c>
      <c r="F1027" t="str">
        <f>'Customer_Master'!X1027</f>
        <v>Complete</v>
      </c>
      <c r="G1027">
        <f>'Customer_Master'!Y1027</f>
        <v>100</v>
      </c>
    </row>
    <row r="1028" spans="1:7" x14ac:dyDescent="0.25">
      <c r="A1028" s="1" t="str">
        <f>'Customer_Master'!A1028</f>
        <v>CUST-00784</v>
      </c>
      <c r="B1028" s="1" t="str">
        <f>'Customer_Master'!D1028</f>
        <v>Andrew Hassan</v>
      </c>
      <c r="C1028" s="1" t="str">
        <f>'Customer_Master'!E1028</f>
        <v>Swifthealth Ltd</v>
      </c>
      <c r="D1028" t="str">
        <f>'Customer_Master'!G1028</f>
        <v>Valid</v>
      </c>
      <c r="E1028" t="str">
        <f>'Customer_Master'!I1028</f>
        <v>Valid</v>
      </c>
      <c r="F1028" t="str">
        <f>'Customer_Master'!X1028</f>
        <v>Complete</v>
      </c>
      <c r="G1028">
        <f>'Customer_Master'!Y1028</f>
        <v>100</v>
      </c>
    </row>
    <row r="1029" spans="1:7" x14ac:dyDescent="0.25">
      <c r="A1029" s="1" t="str">
        <f>'Customer_Master'!A1029</f>
        <v>CUST-03430</v>
      </c>
      <c r="B1029" s="1" t="str">
        <f>'Customer_Master'!D1029</f>
        <v>Femi Naidoo</v>
      </c>
      <c r="C1029" s="1" t="str">
        <f>'Customer_Master'!E1029</f>
        <v>Fluxai Llc</v>
      </c>
      <c r="D1029" t="str">
        <f>'Customer_Master'!G1029</f>
        <v>Valid</v>
      </c>
      <c r="E1029" t="str">
        <f>'Customer_Master'!I1029</f>
        <v>Valid</v>
      </c>
      <c r="F1029" t="str">
        <f>'Customer_Master'!X1029</f>
        <v>Complete</v>
      </c>
      <c r="G1029">
        <f>'Customer_Master'!Y1029</f>
        <v>75</v>
      </c>
    </row>
    <row r="1030" spans="1:7" x14ac:dyDescent="0.25">
      <c r="A1030" s="1" t="str">
        <f>'Customer_Master'!A1030</f>
        <v>CUST-04349</v>
      </c>
      <c r="B1030" s="1" t="str">
        <f>'Customer_Master'!D1030</f>
        <v>Jessica Mensah</v>
      </c>
      <c r="C1030" s="1" t="str">
        <f>'Customer_Master'!E1030</f>
        <v>Mtn Group</v>
      </c>
      <c r="D1030" t="str">
        <f>'Customer_Master'!G1030</f>
        <v>Invalid</v>
      </c>
      <c r="E1030" t="str">
        <f>'Customer_Master'!I1030</f>
        <v>Valid</v>
      </c>
      <c r="F1030" t="str">
        <f>'Customer_Master'!X1030</f>
        <v>Complete</v>
      </c>
      <c r="G1030">
        <f>'Customer_Master'!Y1030</f>
        <v>70</v>
      </c>
    </row>
    <row r="1031" spans="1:7" x14ac:dyDescent="0.25">
      <c r="A1031" s="1" t="str">
        <f>'Customer_Master'!A1031</f>
        <v>CUST-01642</v>
      </c>
      <c r="B1031" s="1" t="str">
        <f>'Customer_Master'!D1031</f>
        <v>Ibrahim Nwosu</v>
      </c>
      <c r="C1031" s="1" t="str">
        <f>'Customer_Master'!E1031</f>
        <v>Orbittech</v>
      </c>
      <c r="D1031" t="str">
        <f>'Customer_Master'!G1031</f>
        <v>Valid</v>
      </c>
      <c r="E1031" t="str">
        <f>'Customer_Master'!I1031</f>
        <v>Valid</v>
      </c>
      <c r="F1031" t="str">
        <f>'Customer_Master'!X1031</f>
        <v>Complete</v>
      </c>
      <c r="G1031">
        <f>'Customer_Master'!Y1031</f>
        <v>100</v>
      </c>
    </row>
    <row r="1032" spans="1:7" x14ac:dyDescent="0.25">
      <c r="A1032" s="1" t="str">
        <f>'Customer_Master'!A1032</f>
        <v>CUST-04276</v>
      </c>
      <c r="B1032" s="1" t="str">
        <f>'Customer_Master'!D1032</f>
        <v>Orji</v>
      </c>
      <c r="C1032" s="1" t="str">
        <f>'Customer_Master'!E1032</f>
        <v>Paystack</v>
      </c>
      <c r="D1032" t="str">
        <f>'Customer_Master'!G1032</f>
        <v>Valid</v>
      </c>
      <c r="E1032" t="str">
        <f>'Customer_Master'!I1032</f>
        <v>Valid</v>
      </c>
      <c r="F1032" t="str">
        <f>'Customer_Master'!X1032</f>
        <v>Incomplete</v>
      </c>
      <c r="G1032">
        <f>'Customer_Master'!Y1032</f>
        <v>60</v>
      </c>
    </row>
    <row r="1033" spans="1:7" x14ac:dyDescent="0.25">
      <c r="A1033" s="1" t="str">
        <f>'Customer_Master'!A1033</f>
        <v>CUST-04894</v>
      </c>
      <c r="B1033" s="1" t="str">
        <f>'Customer_Master'!D1033</f>
        <v>Sarah Orji</v>
      </c>
      <c r="C1033" s="1" t="str">
        <f>'Customer_Master'!E1033</f>
        <v>Apexnetworks Inc</v>
      </c>
      <c r="D1033" t="str">
        <f>'Customer_Master'!G1033</f>
        <v>Valid</v>
      </c>
      <c r="E1033" t="str">
        <f>'Customer_Master'!I1033</f>
        <v>Valid</v>
      </c>
      <c r="F1033" t="str">
        <f>'Customer_Master'!X1033</f>
        <v>Complete</v>
      </c>
      <c r="G1033">
        <f>'Customer_Master'!Y1033</f>
        <v>100</v>
      </c>
    </row>
    <row r="1034" spans="1:7" x14ac:dyDescent="0.25">
      <c r="A1034" s="1" t="str">
        <f>'Customer_Master'!A1034</f>
        <v>CUST-03272</v>
      </c>
      <c r="B1034" s="1" t="str">
        <f>'Customer_Master'!D1034</f>
        <v>Sola Brown</v>
      </c>
      <c r="C1034" s="1" t="str">
        <f>'Customer_Master'!E1034</f>
        <v>Bua Foods</v>
      </c>
      <c r="D1034" t="str">
        <f>'Customer_Master'!G1034</f>
        <v>Valid</v>
      </c>
      <c r="E1034" t="str">
        <f>'Customer_Master'!I1034</f>
        <v>Valid</v>
      </c>
      <c r="F1034" t="str">
        <f>'Customer_Master'!X1034</f>
        <v>Complete</v>
      </c>
      <c r="G1034">
        <f>'Customer_Master'!Y1034</f>
        <v>100</v>
      </c>
    </row>
    <row r="1035" spans="1:7" x14ac:dyDescent="0.25">
      <c r="A1035" s="1" t="str">
        <f>'Customer_Master'!A1035</f>
        <v>CUST-03359</v>
      </c>
      <c r="B1035" s="1" t="str">
        <f>'Customer_Master'!D1035</f>
        <v>Dele Mwangi</v>
      </c>
      <c r="C1035" s="1" t="str">
        <f>'Customer_Master'!E1035</f>
        <v>Cowrywise</v>
      </c>
      <c r="D1035" t="str">
        <f>'Customer_Master'!G1035</f>
        <v>Valid</v>
      </c>
      <c r="E1035" t="str">
        <f>'Customer_Master'!I1035</f>
        <v>Valid</v>
      </c>
      <c r="F1035" t="str">
        <f>'Customer_Master'!X1035</f>
        <v>Complete</v>
      </c>
      <c r="G1035">
        <f>'Customer_Master'!Y1035</f>
        <v>100</v>
      </c>
    </row>
    <row r="1036" spans="1:7" x14ac:dyDescent="0.25">
      <c r="A1036" s="1" t="str">
        <f>'Customer_Master'!A1036</f>
        <v>CUST-03358</v>
      </c>
      <c r="B1036" s="1" t="str">
        <f>'Customer_Master'!D1036</f>
        <v>Kibet Ogundimu</v>
      </c>
      <c r="C1036" s="1" t="str">
        <f>'Customer_Master'!E1036</f>
        <v>Interswitch</v>
      </c>
      <c r="D1036" t="str">
        <f>'Customer_Master'!G1036</f>
        <v>Valid</v>
      </c>
      <c r="E1036" t="str">
        <f>'Customer_Master'!I1036</f>
        <v>Valid</v>
      </c>
      <c r="F1036" t="str">
        <f>'Customer_Master'!X1036</f>
        <v>Complete</v>
      </c>
      <c r="G1036">
        <f>'Customer_Master'!Y1036</f>
        <v>100</v>
      </c>
    </row>
    <row r="1037" spans="1:7" x14ac:dyDescent="0.25">
      <c r="A1037" s="1" t="str">
        <f>'Customer_Master'!A1037</f>
        <v>CUST-01985</v>
      </c>
      <c r="B1037" s="1" t="str">
        <f>'Customer_Master'!D1037</f>
        <v>Yetunde Brown</v>
      </c>
      <c r="C1037" s="1" t="str">
        <f>'Customer_Master'!E1037</f>
        <v>Piggyvest</v>
      </c>
      <c r="D1037" t="str">
        <f>'Customer_Master'!G1037</f>
        <v>Valid</v>
      </c>
      <c r="E1037" t="str">
        <f>'Customer_Master'!I1037</f>
        <v>Valid</v>
      </c>
      <c r="F1037" t="str">
        <f>'Customer_Master'!X1037</f>
        <v>Complete</v>
      </c>
      <c r="G1037">
        <f>'Customer_Master'!Y1037</f>
        <v>100</v>
      </c>
    </row>
    <row r="1038" spans="1:7" x14ac:dyDescent="0.25">
      <c r="A1038" s="1" t="str">
        <f>'Customer_Master'!A1038</f>
        <v>CUST-02570</v>
      </c>
      <c r="B1038" s="1" t="str">
        <f>'Customer_Master'!D1038</f>
        <v>Musa Ugwu</v>
      </c>
      <c r="C1038" s="1" t="str">
        <f>'Customer_Master'!E1038</f>
        <v>Datahub Llc</v>
      </c>
      <c r="D1038" t="str">
        <f>'Customer_Master'!G1038</f>
        <v>Valid</v>
      </c>
      <c r="E1038" t="str">
        <f>'Customer_Master'!I1038</f>
        <v>Valid</v>
      </c>
      <c r="F1038" t="str">
        <f>'Customer_Master'!X1038</f>
        <v>Complete</v>
      </c>
      <c r="G1038">
        <f>'Customer_Master'!Y1038</f>
        <v>100</v>
      </c>
    </row>
    <row r="1039" spans="1:7" x14ac:dyDescent="0.25">
      <c r="A1039" s="1" t="str">
        <f>'Customer_Master'!A1039</f>
        <v>CUST-01304</v>
      </c>
      <c r="B1039" s="1" t="str">
        <f>'Customer_Master'!D1039</f>
        <v>Kelechi Williams</v>
      </c>
      <c r="C1039" s="1" t="str">
        <f>'Customer_Master'!E1039</f>
        <v>Corelogic Inc</v>
      </c>
      <c r="D1039" t="str">
        <f>'Customer_Master'!G1039</f>
        <v>Valid</v>
      </c>
      <c r="E1039" t="str">
        <f>'Customer_Master'!I1039</f>
        <v>Valid</v>
      </c>
      <c r="F1039" t="str">
        <f>'Customer_Master'!X1039</f>
        <v>Complete</v>
      </c>
      <c r="G1039">
        <f>'Customer_Master'!Y1039</f>
        <v>100</v>
      </c>
    </row>
    <row r="1040" spans="1:7" x14ac:dyDescent="0.25">
      <c r="A1040" s="1" t="str">
        <f>'Customer_Master'!A1040</f>
        <v>CUST-01878</v>
      </c>
      <c r="B1040" s="1" t="str">
        <f>'Customer_Master'!D1040</f>
        <v>Femi Khan</v>
      </c>
      <c r="C1040" s="1" t="str">
        <f>'Customer_Master'!E1040</f>
        <v>Leaddigital Llc</v>
      </c>
      <c r="D1040" t="str">
        <f>'Customer_Master'!G1040</f>
        <v>Valid</v>
      </c>
      <c r="E1040" t="str">
        <f>'Customer_Master'!I1040</f>
        <v>Valid</v>
      </c>
      <c r="F1040" t="str">
        <f>'Customer_Master'!X1040</f>
        <v>Complete</v>
      </c>
      <c r="G1040">
        <f>'Customer_Master'!Y1040</f>
        <v>75</v>
      </c>
    </row>
    <row r="1041" spans="1:7" x14ac:dyDescent="0.25">
      <c r="A1041" s="1" t="str">
        <f>'Customer_Master'!A1041</f>
        <v>CUST-00845</v>
      </c>
      <c r="B1041" s="1" t="str">
        <f>'Customer_Master'!D1041</f>
        <v>Kayode Adeyemi</v>
      </c>
      <c r="C1041" s="1" t="str">
        <f>'Customer_Master'!E1041</f>
        <v>Clouddigital Inc</v>
      </c>
      <c r="D1041" t="str">
        <f>'Customer_Master'!G1041</f>
        <v>Valid</v>
      </c>
      <c r="E1041" t="str">
        <f>'Customer_Master'!I1041</f>
        <v>Valid</v>
      </c>
      <c r="F1041" t="str">
        <f>'Customer_Master'!X1041</f>
        <v>Complete</v>
      </c>
      <c r="G1041">
        <f>'Customer_Master'!Y1041</f>
        <v>100</v>
      </c>
    </row>
    <row r="1042" spans="1:7" x14ac:dyDescent="0.25">
      <c r="A1042" s="1" t="str">
        <f>'Customer_Master'!A1042</f>
        <v>CUST-03612</v>
      </c>
      <c r="B1042" s="1" t="str">
        <f>'Customer_Master'!D1042</f>
        <v>Ogechi Hassan</v>
      </c>
      <c r="C1042" s="1" t="str">
        <f>'Customer_Master'!E1042</f>
        <v>Orbitdigital Llc</v>
      </c>
      <c r="D1042" t="str">
        <f>'Customer_Master'!G1042</f>
        <v>Valid</v>
      </c>
      <c r="E1042" t="str">
        <f>'Customer_Master'!I1042</f>
        <v>Valid</v>
      </c>
      <c r="F1042" t="str">
        <f>'Customer_Master'!X1042</f>
        <v>Complete</v>
      </c>
      <c r="G1042">
        <f>'Customer_Master'!Y1042</f>
        <v>75</v>
      </c>
    </row>
    <row r="1043" spans="1:7" x14ac:dyDescent="0.25">
      <c r="A1043" s="1" t="str">
        <f>'Customer_Master'!A1043</f>
        <v>CUST-01779</v>
      </c>
      <c r="B1043" s="1" t="str">
        <f>'Customer_Master'!D1043</f>
        <v>Emeka Makinde</v>
      </c>
      <c r="C1043" s="1" t="str">
        <f>'Customer_Master'!E1043</f>
        <v>Mpesa Solutions</v>
      </c>
      <c r="D1043" t="str">
        <f>'Customer_Master'!G1043</f>
        <v>Valid</v>
      </c>
      <c r="E1043" t="str">
        <f>'Customer_Master'!I1043</f>
        <v>Valid</v>
      </c>
      <c r="F1043" t="str">
        <f>'Customer_Master'!X1043</f>
        <v>Complete</v>
      </c>
      <c r="G1043">
        <f>'Customer_Master'!Y1043</f>
        <v>100</v>
      </c>
    </row>
    <row r="1044" spans="1:7" x14ac:dyDescent="0.25">
      <c r="A1044" s="1" t="str">
        <f>'Customer_Master'!A1044</f>
        <v>CUST-03147</v>
      </c>
      <c r="B1044" s="1" t="str">
        <f>'Customer_Master'!D1044</f>
        <v>Simi Mohammed</v>
      </c>
      <c r="C1044" s="1" t="str">
        <f>'Customer_Master'!E1044</f>
        <v>Not Available</v>
      </c>
      <c r="D1044" t="str">
        <f>'Customer_Master'!G1044</f>
        <v>Valid</v>
      </c>
      <c r="E1044" t="str">
        <f>'Customer_Master'!I1044</f>
        <v>Valid</v>
      </c>
      <c r="F1044" t="str">
        <f>'Customer_Master'!X1044</f>
        <v>Incomplete</v>
      </c>
      <c r="G1044">
        <f>'Customer_Master'!Y1044</f>
        <v>60</v>
      </c>
    </row>
    <row r="1045" spans="1:7" x14ac:dyDescent="0.25">
      <c r="A1045" s="1" t="str">
        <f>'Customer_Master'!A1045</f>
        <v>CUST-03585</v>
      </c>
      <c r="B1045" s="1" t="str">
        <f>'Customer_Master'!D1045</f>
        <v>Fatuma Adeyemi</v>
      </c>
      <c r="C1045" s="1" t="str">
        <f>'Customer_Master'!E1045</f>
        <v>Zenlogic Ltd</v>
      </c>
      <c r="D1045" t="str">
        <f>'Customer_Master'!G1045</f>
        <v>Valid</v>
      </c>
      <c r="E1045" t="str">
        <f>'Customer_Master'!I1045</f>
        <v>Valid</v>
      </c>
      <c r="F1045" t="str">
        <f>'Customer_Master'!X1045</f>
        <v>Complete</v>
      </c>
      <c r="G1045">
        <f>'Customer_Master'!Y1045</f>
        <v>100</v>
      </c>
    </row>
    <row r="1046" spans="1:7" x14ac:dyDescent="0.25">
      <c r="A1046" s="1" t="str">
        <f>'Customer_Master'!A1046</f>
        <v>CUST-02320</v>
      </c>
      <c r="B1046" s="1" t="str">
        <f>'Customer_Master'!D1046</f>
        <v>Kunle Anyanwu</v>
      </c>
      <c r="C1046" s="1" t="str">
        <f>'Customer_Master'!E1046</f>
        <v>Orbitanalytics</v>
      </c>
      <c r="D1046" t="str">
        <f>'Customer_Master'!G1046</f>
        <v>Valid</v>
      </c>
      <c r="E1046" t="str">
        <f>'Customer_Master'!I1046</f>
        <v>Valid</v>
      </c>
      <c r="F1046" t="str">
        <f>'Customer_Master'!X1046</f>
        <v>Complete</v>
      </c>
      <c r="G1046">
        <f>'Customer_Master'!Y1046</f>
        <v>75</v>
      </c>
    </row>
    <row r="1047" spans="1:7" x14ac:dyDescent="0.25">
      <c r="A1047" s="1" t="str">
        <f>'Customer_Master'!A1047</f>
        <v>CUST-00193</v>
      </c>
      <c r="B1047" s="1" t="str">
        <f>'Customer_Master'!D1047</f>
        <v>Mercy Johnson</v>
      </c>
      <c r="C1047" s="1" t="str">
        <f>'Customer_Master'!E1047</f>
        <v>Paytech</v>
      </c>
      <c r="D1047" t="str">
        <f>'Customer_Master'!G1047</f>
        <v>Valid</v>
      </c>
      <c r="E1047" t="str">
        <f>'Customer_Master'!I1047</f>
        <v>Valid</v>
      </c>
      <c r="F1047" t="str">
        <f>'Customer_Master'!X1047</f>
        <v>Complete</v>
      </c>
      <c r="G1047">
        <f>'Customer_Master'!Y1047</f>
        <v>100</v>
      </c>
    </row>
    <row r="1048" spans="1:7" x14ac:dyDescent="0.25">
      <c r="A1048" s="1" t="str">
        <f>'Customer_Master'!A1048</f>
        <v>CUST-00345</v>
      </c>
      <c r="B1048" s="1" t="str">
        <f>'Customer_Master'!D1048</f>
        <v>Adebayo Evans</v>
      </c>
      <c r="C1048" s="1" t="str">
        <f>'Customer_Master'!E1048</f>
        <v>Payworks Ltd</v>
      </c>
      <c r="D1048" t="str">
        <f>'Customer_Master'!G1048</f>
        <v>Valid</v>
      </c>
      <c r="E1048" t="str">
        <f>'Customer_Master'!I1048</f>
        <v>Valid</v>
      </c>
      <c r="F1048" t="str">
        <f>'Customer_Master'!X1048</f>
        <v>Complete</v>
      </c>
      <c r="G1048">
        <f>'Customer_Master'!Y1048</f>
        <v>100</v>
      </c>
    </row>
    <row r="1049" spans="1:7" x14ac:dyDescent="0.25">
      <c r="A1049" s="1" t="str">
        <f>'Customer_Master'!A1049</f>
        <v>CUST-02106</v>
      </c>
      <c r="B1049" s="1" t="str">
        <f>'Customer_Master'!D1049</f>
        <v>Sipho Evans</v>
      </c>
      <c r="C1049" s="1" t="str">
        <f>'Customer_Master'!E1049</f>
        <v>Leadnetworks Gmbh</v>
      </c>
      <c r="D1049" t="str">
        <f>'Customer_Master'!G1049</f>
        <v>Valid</v>
      </c>
      <c r="E1049" t="str">
        <f>'Customer_Master'!I1049</f>
        <v>Valid</v>
      </c>
      <c r="F1049" t="str">
        <f>'Customer_Master'!X1049</f>
        <v>Complete</v>
      </c>
      <c r="G1049">
        <f>'Customer_Master'!Y1049</f>
        <v>75</v>
      </c>
    </row>
    <row r="1050" spans="1:7" x14ac:dyDescent="0.25">
      <c r="A1050" s="1" t="str">
        <f>'Customer_Master'!A1050</f>
        <v>CUST-03951</v>
      </c>
      <c r="B1050" s="1" t="str">
        <f>'Customer_Master'!D1050</f>
        <v>Tope Makinde</v>
      </c>
      <c r="C1050" s="1" t="str">
        <f>'Customer_Master'!E1050</f>
        <v>Heliogroup Ltd</v>
      </c>
      <c r="D1050" t="str">
        <f>'Customer_Master'!G1050</f>
        <v>Valid</v>
      </c>
      <c r="E1050" t="str">
        <f>'Customer_Master'!I1050</f>
        <v>Valid</v>
      </c>
      <c r="F1050" t="str">
        <f>'Customer_Master'!X1050</f>
        <v>Complete</v>
      </c>
      <c r="G1050">
        <f>'Customer_Master'!Y1050</f>
        <v>100</v>
      </c>
    </row>
    <row r="1051" spans="1:7" x14ac:dyDescent="0.25">
      <c r="A1051" s="1" t="str">
        <f>'Customer_Master'!A1051</f>
        <v>CUST-04175</v>
      </c>
      <c r="B1051" s="1" t="str">
        <f>'Customer_Master'!D1051</f>
        <v>Laura Taylor</v>
      </c>
      <c r="C1051" s="1" t="str">
        <f>'Customer_Master'!E1051</f>
        <v>Hivesystems</v>
      </c>
      <c r="D1051" t="str">
        <f>'Customer_Master'!G1051</f>
        <v>Valid</v>
      </c>
      <c r="E1051" t="str">
        <f>'Customer_Master'!I1051</f>
        <v>Valid</v>
      </c>
      <c r="F1051" t="str">
        <f>'Customer_Master'!X1051</f>
        <v>Complete</v>
      </c>
      <c r="G1051">
        <f>'Customer_Master'!Y1051</f>
        <v>100</v>
      </c>
    </row>
    <row r="1052" spans="1:7" x14ac:dyDescent="0.25">
      <c r="A1052" s="1" t="str">
        <f>'Customer_Master'!A1052</f>
        <v>CUST-04462</v>
      </c>
      <c r="B1052" s="1" t="str">
        <f>'Customer_Master'!D1052</f>
        <v>Kayode Diallo</v>
      </c>
      <c r="C1052" s="1" t="str">
        <f>'Customer_Master'!E1052</f>
        <v>Sparkcommerce Plc</v>
      </c>
      <c r="D1052" t="str">
        <f>'Customer_Master'!G1052</f>
        <v>Valid</v>
      </c>
      <c r="E1052" t="str">
        <f>'Customer_Master'!I1052</f>
        <v>Valid</v>
      </c>
      <c r="F1052" t="str">
        <f>'Customer_Master'!X1052</f>
        <v>Complete</v>
      </c>
      <c r="G1052">
        <f>'Customer_Master'!Y1052</f>
        <v>100</v>
      </c>
    </row>
    <row r="1053" spans="1:7" x14ac:dyDescent="0.25">
      <c r="A1053" s="1" t="str">
        <f>'Customer_Master'!A1053</f>
        <v>CUST-02227</v>
      </c>
      <c r="B1053" s="1" t="str">
        <f>'Customer_Master'!D1053</f>
        <v>Amaka Wilson</v>
      </c>
      <c r="C1053" s="1" t="str">
        <f>'Customer_Master'!E1053</f>
        <v>Pulseworks</v>
      </c>
      <c r="D1053" t="str">
        <f>'Customer_Master'!G1053</f>
        <v>Valid</v>
      </c>
      <c r="E1053" t="str">
        <f>'Customer_Master'!I1053</f>
        <v>Valid</v>
      </c>
      <c r="F1053" t="str">
        <f>'Customer_Master'!X1053</f>
        <v>Complete</v>
      </c>
      <c r="G1053">
        <f>'Customer_Master'!Y1053</f>
        <v>100</v>
      </c>
    </row>
    <row r="1054" spans="1:7" x14ac:dyDescent="0.25">
      <c r="A1054" s="1" t="str">
        <f>'Customer_Master'!A1054</f>
        <v>CUST-04843</v>
      </c>
      <c r="B1054" s="1" t="str">
        <f>'Customer_Master'!D1054</f>
        <v>Nneka Botha</v>
      </c>
      <c r="C1054" s="1" t="str">
        <f>'Customer_Master'!E1054</f>
        <v>Not Available</v>
      </c>
      <c r="D1054" t="str">
        <f>'Customer_Master'!G1054</f>
        <v>Valid</v>
      </c>
      <c r="E1054" t="str">
        <f>'Customer_Master'!I1054</f>
        <v>Valid</v>
      </c>
      <c r="F1054" t="str">
        <f>'Customer_Master'!X1054</f>
        <v>Incomplete</v>
      </c>
      <c r="G1054">
        <f>'Customer_Master'!Y1054</f>
        <v>60</v>
      </c>
    </row>
    <row r="1055" spans="1:7" x14ac:dyDescent="0.25">
      <c r="A1055" s="1" t="str">
        <f>'Customer_Master'!A1055</f>
        <v>CUST-01618</v>
      </c>
      <c r="B1055" s="1" t="str">
        <f>'Customer_Master'!D1055</f>
        <v>Uche Patel</v>
      </c>
      <c r="C1055" s="1" t="str">
        <f>'Customer_Master'!E1055</f>
        <v>Piggyvest</v>
      </c>
      <c r="D1055" t="str">
        <f>'Customer_Master'!G1055</f>
        <v>Valid</v>
      </c>
      <c r="E1055" t="str">
        <f>'Customer_Master'!I1055</f>
        <v>Valid</v>
      </c>
      <c r="F1055" t="str">
        <f>'Customer_Master'!X1055</f>
        <v>Complete</v>
      </c>
      <c r="G1055">
        <f>'Customer_Master'!Y1055</f>
        <v>100</v>
      </c>
    </row>
    <row r="1056" spans="1:7" x14ac:dyDescent="0.25">
      <c r="A1056" s="1" t="str">
        <f>'Customer_Master'!A1056</f>
        <v>CUST-00264</v>
      </c>
      <c r="B1056" s="1" t="str">
        <f>'Customer_Master'!D1056</f>
        <v>Andrew Makinde</v>
      </c>
      <c r="C1056" s="1" t="str">
        <f>'Customer_Master'!E1056</f>
        <v>Pulselogic</v>
      </c>
      <c r="D1056" t="str">
        <f>'Customer_Master'!G1056</f>
        <v>Valid</v>
      </c>
      <c r="E1056" t="str">
        <f>'Customer_Master'!I1056</f>
        <v>Valid</v>
      </c>
      <c r="F1056" t="str">
        <f>'Customer_Master'!X1056</f>
        <v>Complete</v>
      </c>
      <c r="G1056">
        <f>'Customer_Master'!Y1056</f>
        <v>75</v>
      </c>
    </row>
    <row r="1057" spans="1:7" x14ac:dyDescent="0.25">
      <c r="A1057" s="1" t="str">
        <f>'Customer_Master'!A1057</f>
        <v>CUST-01736</v>
      </c>
      <c r="B1057" s="1" t="str">
        <f>'Customer_Master'!D1057</f>
        <v>Tariq Nwachukwu</v>
      </c>
      <c r="C1057" s="1" t="str">
        <f>'Customer_Master'!E1057</f>
        <v>Primelogistics</v>
      </c>
      <c r="D1057" t="str">
        <f>'Customer_Master'!G1057</f>
        <v>Valid</v>
      </c>
      <c r="E1057" t="str">
        <f>'Customer_Master'!I1057</f>
        <v>Valid</v>
      </c>
      <c r="F1057" t="str">
        <f>'Customer_Master'!X1057</f>
        <v>Complete</v>
      </c>
      <c r="G1057">
        <f>'Customer_Master'!Y1057</f>
        <v>100</v>
      </c>
    </row>
    <row r="1058" spans="1:7" x14ac:dyDescent="0.25">
      <c r="A1058" s="1" t="str">
        <f>'Customer_Master'!A1058</f>
        <v>CUST-01549</v>
      </c>
      <c r="B1058" s="1" t="str">
        <f>'Customer_Master'!D1058</f>
        <v>Babatunde Nwankwo</v>
      </c>
      <c r="C1058" s="1" t="str">
        <f>'Customer_Master'!E1058</f>
        <v>Hiveai Plc</v>
      </c>
      <c r="D1058" t="str">
        <f>'Customer_Master'!G1058</f>
        <v>Valid</v>
      </c>
      <c r="E1058" t="str">
        <f>'Customer_Master'!I1058</f>
        <v>Valid</v>
      </c>
      <c r="F1058" t="str">
        <f>'Customer_Master'!X1058</f>
        <v>Complete</v>
      </c>
      <c r="G1058">
        <f>'Customer_Master'!Y1058</f>
        <v>100</v>
      </c>
    </row>
    <row r="1059" spans="1:7" x14ac:dyDescent="0.25">
      <c r="A1059" s="1" t="str">
        <f>'Customer_Master'!A1059</f>
        <v>CUST-03003</v>
      </c>
      <c r="B1059" s="1" t="str">
        <f>'Customer_Master'!D1059</f>
        <v>Emily Jones</v>
      </c>
      <c r="C1059" s="1" t="str">
        <f>'Customer_Master'!E1059</f>
        <v>Paytech Llc</v>
      </c>
      <c r="D1059" t="str">
        <f>'Customer_Master'!G1059</f>
        <v>Valid</v>
      </c>
      <c r="E1059" t="str">
        <f>'Customer_Master'!I1059</f>
        <v>Valid</v>
      </c>
      <c r="F1059" t="str">
        <f>'Customer_Master'!X1059</f>
        <v>Complete</v>
      </c>
      <c r="G1059">
        <f>'Customer_Master'!Y1059</f>
        <v>75</v>
      </c>
    </row>
    <row r="1060" spans="1:7" x14ac:dyDescent="0.25">
      <c r="A1060" s="1" t="str">
        <f>'Customer_Master'!A1060</f>
        <v>CUST-05066</v>
      </c>
      <c r="B1060" s="1" t="str">
        <f>'Customer_Master'!D1060</f>
        <v>Okonkwo</v>
      </c>
      <c r="C1060" s="1" t="str">
        <f>'Customer_Master'!E1060</f>
        <v>Andela</v>
      </c>
      <c r="D1060" t="str">
        <f>'Customer_Master'!G1060</f>
        <v>Valid</v>
      </c>
      <c r="E1060" t="str">
        <f>'Customer_Master'!I1060</f>
        <v>Valid</v>
      </c>
      <c r="F1060" t="str">
        <f>'Customer_Master'!X1060</f>
        <v>Incomplete</v>
      </c>
      <c r="G1060">
        <f>'Customer_Master'!Y1060</f>
        <v>35</v>
      </c>
    </row>
    <row r="1061" spans="1:7" x14ac:dyDescent="0.25">
      <c r="A1061" s="1" t="str">
        <f>'Customer_Master'!A1061</f>
        <v>CUST-04592</v>
      </c>
      <c r="B1061" s="1" t="str">
        <f>'Customer_Master'!D1061</f>
        <v>Oluwaseun Lawal</v>
      </c>
      <c r="C1061" s="1" t="str">
        <f>'Customer_Master'!E1061</f>
        <v>Pulsecommerce</v>
      </c>
      <c r="D1061" t="str">
        <f>'Customer_Master'!G1061</f>
        <v>Valid</v>
      </c>
      <c r="E1061" t="str">
        <f>'Customer_Master'!I1061</f>
        <v>Valid</v>
      </c>
      <c r="F1061" t="str">
        <f>'Customer_Master'!X1061</f>
        <v>Complete</v>
      </c>
      <c r="G1061">
        <f>'Customer_Master'!Y1061</f>
        <v>100</v>
      </c>
    </row>
    <row r="1062" spans="1:7" x14ac:dyDescent="0.25">
      <c r="A1062" s="1" t="str">
        <f>'Customer_Master'!A1062</f>
        <v>CUST-03894</v>
      </c>
      <c r="B1062" s="1" t="str">
        <f>'Customer_Master'!D1062</f>
        <v>Chidi Musa</v>
      </c>
      <c r="C1062" s="1" t="str">
        <f>'Customer_Master'!E1062</f>
        <v>Stacksoft Llc</v>
      </c>
      <c r="D1062" t="str">
        <f>'Customer_Master'!G1062</f>
        <v>Valid</v>
      </c>
      <c r="E1062" t="str">
        <f>'Customer_Master'!I1062</f>
        <v>Valid</v>
      </c>
      <c r="F1062" t="str">
        <f>'Customer_Master'!X1062</f>
        <v>Complete</v>
      </c>
      <c r="G1062">
        <f>'Customer_Master'!Y1062</f>
        <v>100</v>
      </c>
    </row>
    <row r="1063" spans="1:7" x14ac:dyDescent="0.25">
      <c r="A1063" s="1" t="str">
        <f>'Customer_Master'!A1063</f>
        <v>CUST-01419</v>
      </c>
      <c r="B1063" s="1" t="str">
        <f>'Customer_Master'!D1063</f>
        <v>Babatunde Ogundimu</v>
      </c>
      <c r="C1063" s="1" t="str">
        <f>'Customer_Master'!E1063</f>
        <v>Bua Foods</v>
      </c>
      <c r="D1063" t="str">
        <f>'Customer_Master'!G1063</f>
        <v>Valid</v>
      </c>
      <c r="E1063" t="str">
        <f>'Customer_Master'!I1063</f>
        <v>Valid</v>
      </c>
      <c r="F1063" t="str">
        <f>'Customer_Master'!X1063</f>
        <v>Complete</v>
      </c>
      <c r="G1063">
        <f>'Customer_Master'!Y1063</f>
        <v>100</v>
      </c>
    </row>
    <row r="1064" spans="1:7" x14ac:dyDescent="0.25">
      <c r="A1064" s="1" t="str">
        <f>'Customer_Master'!A1064</f>
        <v>CUST-04208</v>
      </c>
      <c r="B1064" s="1" t="str">
        <f>'Customer_Master'!D1064</f>
        <v>Anke Orji</v>
      </c>
      <c r="C1064" s="1" t="str">
        <f>'Customer_Master'!E1064</f>
        <v>Orbitsoft</v>
      </c>
      <c r="D1064" t="str">
        <f>'Customer_Master'!G1064</f>
        <v>Valid</v>
      </c>
      <c r="E1064" t="str">
        <f>'Customer_Master'!I1064</f>
        <v>Valid</v>
      </c>
      <c r="F1064" t="str">
        <f>'Customer_Master'!X1064</f>
        <v>Complete</v>
      </c>
      <c r="G1064">
        <f>'Customer_Master'!Y1064</f>
        <v>100</v>
      </c>
    </row>
    <row r="1065" spans="1:7" x14ac:dyDescent="0.25">
      <c r="A1065" s="1" t="str">
        <f>'Customer_Master'!A1065</f>
        <v>CUST-04351</v>
      </c>
      <c r="B1065" s="1" t="str">
        <f>'Customer_Master'!D1065</f>
        <v>Emily Traore</v>
      </c>
      <c r="C1065" s="1" t="str">
        <f>'Customer_Master'!E1065</f>
        <v>Quantagroup</v>
      </c>
      <c r="D1065" t="str">
        <f>'Customer_Master'!G1065</f>
        <v>Valid</v>
      </c>
      <c r="E1065" t="str">
        <f>'Customer_Master'!I1065</f>
        <v>Valid</v>
      </c>
      <c r="F1065" t="str">
        <f>'Customer_Master'!X1065</f>
        <v>Complete</v>
      </c>
      <c r="G1065">
        <f>'Customer_Master'!Y1065</f>
        <v>100</v>
      </c>
    </row>
    <row r="1066" spans="1:7" x14ac:dyDescent="0.25">
      <c r="A1066" s="1" t="str">
        <f>'Customer_Master'!A1066</f>
        <v>CUST-03089</v>
      </c>
      <c r="B1066" s="1" t="str">
        <f>'Customer_Master'!D1066</f>
        <v>Noah Adeyemi</v>
      </c>
      <c r="C1066" s="1" t="str">
        <f>'Customer_Master'!E1066</f>
        <v>Paystack</v>
      </c>
      <c r="D1066" t="str">
        <f>'Customer_Master'!G1066</f>
        <v>Valid</v>
      </c>
      <c r="E1066" t="str">
        <f>'Customer_Master'!I1066</f>
        <v>Invalid</v>
      </c>
      <c r="F1066" t="str">
        <f>'Customer_Master'!X1066</f>
        <v>Complete</v>
      </c>
      <c r="G1066">
        <f>'Customer_Master'!Y1066</f>
        <v>80</v>
      </c>
    </row>
    <row r="1067" spans="1:7" x14ac:dyDescent="0.25">
      <c r="A1067" s="1" t="str">
        <f>'Customer_Master'!A1067</f>
        <v>CUST-01069</v>
      </c>
      <c r="B1067" s="1" t="str">
        <f>'Customer_Master'!D1067</f>
        <v>Tosin O'Brien</v>
      </c>
      <c r="C1067" s="1" t="str">
        <f>'Customer_Master'!E1067</f>
        <v>Brightlabs Gmbh</v>
      </c>
      <c r="D1067" t="str">
        <f>'Customer_Master'!G1067</f>
        <v>Valid</v>
      </c>
      <c r="E1067" t="str">
        <f>'Customer_Master'!I1067</f>
        <v>Valid</v>
      </c>
      <c r="F1067" t="str">
        <f>'Customer_Master'!X1067</f>
        <v>Complete</v>
      </c>
      <c r="G1067">
        <f>'Customer_Master'!Y1067</f>
        <v>75</v>
      </c>
    </row>
    <row r="1068" spans="1:7" x14ac:dyDescent="0.25">
      <c r="A1068" s="1" t="str">
        <f>'Customer_Master'!A1068</f>
        <v>CUST-03800</v>
      </c>
      <c r="B1068" s="1" t="str">
        <f>'Customer_Master'!D1068</f>
        <v>Mark Otieno</v>
      </c>
      <c r="C1068" s="1" t="str">
        <f>'Customer_Master'!E1068</f>
        <v>Not Available</v>
      </c>
      <c r="D1068" t="str">
        <f>'Customer_Master'!G1068</f>
        <v>Valid</v>
      </c>
      <c r="E1068" t="str">
        <f>'Customer_Master'!I1068</f>
        <v>Valid</v>
      </c>
      <c r="F1068" t="str">
        <f>'Customer_Master'!X1068</f>
        <v>Incomplete</v>
      </c>
      <c r="G1068">
        <f>'Customer_Master'!Y1068</f>
        <v>60</v>
      </c>
    </row>
    <row r="1069" spans="1:7" x14ac:dyDescent="0.25">
      <c r="A1069" s="1" t="str">
        <f>'Customer_Master'!A1069</f>
        <v>CUST-00067</v>
      </c>
      <c r="B1069" s="1" t="str">
        <f>'Customer_Master'!D1069</f>
        <v>Funmi Davies</v>
      </c>
      <c r="C1069" s="1" t="str">
        <f>'Customer_Master'!E1069</f>
        <v>Zenpay</v>
      </c>
      <c r="D1069" t="str">
        <f>'Customer_Master'!G1069</f>
        <v>Valid</v>
      </c>
      <c r="E1069" t="str">
        <f>'Customer_Master'!I1069</f>
        <v>Valid</v>
      </c>
      <c r="F1069" t="str">
        <f>'Customer_Master'!X1069</f>
        <v>Complete</v>
      </c>
      <c r="G1069">
        <f>'Customer_Master'!Y1069</f>
        <v>100</v>
      </c>
    </row>
    <row r="1070" spans="1:7" x14ac:dyDescent="0.25">
      <c r="A1070" s="1" t="str">
        <f>'Customer_Master'!A1070</f>
        <v>CUST-03884</v>
      </c>
      <c r="B1070" s="1" t="str">
        <f>'Customer_Master'!D1070</f>
        <v>Nomvula Mwangi</v>
      </c>
      <c r="C1070" s="1" t="str">
        <f>'Customer_Master'!E1070</f>
        <v>Bua Foods</v>
      </c>
      <c r="D1070" t="str">
        <f>'Customer_Master'!G1070</f>
        <v>Valid</v>
      </c>
      <c r="E1070" t="str">
        <f>'Customer_Master'!I1070</f>
        <v>Valid</v>
      </c>
      <c r="F1070" t="str">
        <f>'Customer_Master'!X1070</f>
        <v>Complete</v>
      </c>
      <c r="G1070">
        <f>'Customer_Master'!Y1070</f>
        <v>100</v>
      </c>
    </row>
    <row r="1071" spans="1:7" x14ac:dyDescent="0.25">
      <c r="A1071" s="1" t="str">
        <f>'Customer_Master'!A1071</f>
        <v>CUST-01197</v>
      </c>
      <c r="B1071" s="1" t="str">
        <f>'Customer_Master'!D1071</f>
        <v>Bashir Kamau</v>
      </c>
      <c r="C1071" s="1" t="str">
        <f>'Customer_Master'!E1071</f>
        <v>Flutterwave</v>
      </c>
      <c r="D1071" t="str">
        <f>'Customer_Master'!G1071</f>
        <v>Valid</v>
      </c>
      <c r="E1071" t="str">
        <f>'Customer_Master'!I1071</f>
        <v>Valid</v>
      </c>
      <c r="F1071" t="str">
        <f>'Customer_Master'!X1071</f>
        <v>Complete</v>
      </c>
      <c r="G1071">
        <f>'Customer_Master'!Y1071</f>
        <v>100</v>
      </c>
    </row>
    <row r="1072" spans="1:7" x14ac:dyDescent="0.25">
      <c r="A1072" s="1" t="str">
        <f>'Customer_Master'!A1072</f>
        <v>CUST-00701</v>
      </c>
      <c r="B1072" s="1" t="str">
        <f>'Customer_Master'!D1072</f>
        <v>Chinwe Nwachukwu</v>
      </c>
      <c r="C1072" s="1" t="str">
        <f>'Customer_Master'!E1072</f>
        <v>Flour Mills Of Nigeria</v>
      </c>
      <c r="D1072" t="str">
        <f>'Customer_Master'!G1072</f>
        <v>Valid</v>
      </c>
      <c r="E1072" t="str">
        <f>'Customer_Master'!I1072</f>
        <v>Valid</v>
      </c>
      <c r="F1072" t="str">
        <f>'Customer_Master'!X1072</f>
        <v>Complete</v>
      </c>
      <c r="G1072">
        <f>'Customer_Master'!Y1072</f>
        <v>100</v>
      </c>
    </row>
    <row r="1073" spans="1:7" x14ac:dyDescent="0.25">
      <c r="A1073" s="1" t="str">
        <f>'Customer_Master'!A1073</f>
        <v>CUST-02279</v>
      </c>
      <c r="B1073" s="1" t="str">
        <f>'Customer_Master'!D1073</f>
        <v>Lola Adewale</v>
      </c>
      <c r="C1073" s="1" t="str">
        <f>'Customer_Master'!E1073</f>
        <v>Paystack</v>
      </c>
      <c r="D1073" t="str">
        <f>'Customer_Master'!G1073</f>
        <v>Valid</v>
      </c>
      <c r="E1073" t="str">
        <f>'Customer_Master'!I1073</f>
        <v>Valid</v>
      </c>
      <c r="F1073" t="str">
        <f>'Customer_Master'!X1073</f>
        <v>Complete</v>
      </c>
      <c r="G1073">
        <f>'Customer_Master'!Y1073</f>
        <v>100</v>
      </c>
    </row>
    <row r="1074" spans="1:7" x14ac:dyDescent="0.25">
      <c r="A1074" s="1" t="str">
        <f>'Customer_Master'!A1074</f>
        <v>CUST-01621</v>
      </c>
      <c r="B1074" s="1" t="str">
        <f>'Customer_Master'!D1074</f>
        <v>Femke Hassan</v>
      </c>
      <c r="C1074" s="1" t="str">
        <f>'Customer_Master'!E1074</f>
        <v>Primelabs Ltd</v>
      </c>
      <c r="D1074" t="str">
        <f>'Customer_Master'!G1074</f>
        <v>Valid</v>
      </c>
      <c r="E1074" t="str">
        <f>'Customer_Master'!I1074</f>
        <v>Valid</v>
      </c>
      <c r="F1074" t="str">
        <f>'Customer_Master'!X1074</f>
        <v>Complete</v>
      </c>
      <c r="G1074">
        <f>'Customer_Master'!Y1074</f>
        <v>100</v>
      </c>
    </row>
    <row r="1075" spans="1:7" x14ac:dyDescent="0.25">
      <c r="A1075" s="1" t="str">
        <f>'Customer_Master'!A1075</f>
        <v>CUST-00153</v>
      </c>
      <c r="B1075" s="1" t="str">
        <f>'Customer_Master'!D1075</f>
        <v>Abubakar</v>
      </c>
      <c r="C1075" s="1" t="str">
        <f>'Customer_Master'!E1075</f>
        <v>Primeworks Plc</v>
      </c>
      <c r="D1075" t="str">
        <f>'Customer_Master'!G1075</f>
        <v>Valid</v>
      </c>
      <c r="E1075" t="str">
        <f>'Customer_Master'!I1075</f>
        <v>Valid</v>
      </c>
      <c r="F1075" t="str">
        <f>'Customer_Master'!X1075</f>
        <v>Incomplete</v>
      </c>
      <c r="G1075">
        <f>'Customer_Master'!Y1075</f>
        <v>60</v>
      </c>
    </row>
    <row r="1076" spans="1:7" x14ac:dyDescent="0.25">
      <c r="A1076" s="1" t="str">
        <f>'Customer_Master'!A1076</f>
        <v>CUST-03355</v>
      </c>
      <c r="B1076" s="1" t="str">
        <f>'Customer_Master'!D1076</f>
        <v>Kayode Botha</v>
      </c>
      <c r="C1076" s="1" t="str">
        <f>'Customer_Master'!E1076</f>
        <v>Kuda</v>
      </c>
      <c r="D1076" t="str">
        <f>'Customer_Master'!G1076</f>
        <v>Valid</v>
      </c>
      <c r="E1076" t="str">
        <f>'Customer_Master'!I1076</f>
        <v>Valid</v>
      </c>
      <c r="F1076" t="str">
        <f>'Customer_Master'!X1076</f>
        <v>Complete</v>
      </c>
      <c r="G1076">
        <f>'Customer_Master'!Y1076</f>
        <v>100</v>
      </c>
    </row>
    <row r="1077" spans="1:7" x14ac:dyDescent="0.25">
      <c r="A1077" s="1" t="str">
        <f>'Customer_Master'!A1077</f>
        <v>CUST-01930</v>
      </c>
      <c r="B1077" s="1" t="str">
        <f>'Customer_Master'!D1077</f>
        <v>Adebayo Onyeka</v>
      </c>
      <c r="C1077" s="1" t="str">
        <f>'Customer_Master'!E1077</f>
        <v>Payworks</v>
      </c>
      <c r="D1077" t="str">
        <f>'Customer_Master'!G1077</f>
        <v>Valid</v>
      </c>
      <c r="E1077" t="str">
        <f>'Customer_Master'!I1077</f>
        <v>Valid</v>
      </c>
      <c r="F1077" t="str">
        <f>'Customer_Master'!X1077</f>
        <v>Complete</v>
      </c>
      <c r="G1077">
        <f>'Customer_Master'!Y1077</f>
        <v>100</v>
      </c>
    </row>
    <row r="1078" spans="1:7" x14ac:dyDescent="0.25">
      <c r="A1078" s="1" t="str">
        <f>'Customer_Master'!A1078</f>
        <v>CUST-02184</v>
      </c>
      <c r="B1078" s="1" t="str">
        <f>'Customer_Master'!D1078</f>
        <v>Obinna Adeleke</v>
      </c>
      <c r="C1078" s="1" t="str">
        <f>'Customer_Master'!E1078</f>
        <v>Jumia</v>
      </c>
      <c r="D1078" t="str">
        <f>'Customer_Master'!G1078</f>
        <v>Valid</v>
      </c>
      <c r="E1078" t="str">
        <f>'Customer_Master'!I1078</f>
        <v>Valid</v>
      </c>
      <c r="F1078" t="str">
        <f>'Customer_Master'!X1078</f>
        <v>Complete</v>
      </c>
      <c r="G1078">
        <f>'Customer_Master'!Y1078</f>
        <v>100</v>
      </c>
    </row>
    <row r="1079" spans="1:7" x14ac:dyDescent="0.25">
      <c r="A1079" s="1" t="str">
        <f>'Customer_Master'!A1079</f>
        <v>CUST-00871</v>
      </c>
      <c r="B1079" s="1" t="str">
        <f>'Customer_Master'!D1079</f>
        <v>Maryam Garba</v>
      </c>
      <c r="C1079" s="1" t="str">
        <f>'Customer_Master'!E1079</f>
        <v>Fluxlogic Llc</v>
      </c>
      <c r="D1079" t="str">
        <f>'Customer_Master'!G1079</f>
        <v>Valid</v>
      </c>
      <c r="E1079" t="str">
        <f>'Customer_Master'!I1079</f>
        <v>Valid</v>
      </c>
      <c r="F1079" t="str">
        <f>'Customer_Master'!X1079</f>
        <v>Complete</v>
      </c>
      <c r="G1079">
        <f>'Customer_Master'!Y1079</f>
        <v>100</v>
      </c>
    </row>
    <row r="1080" spans="1:7" x14ac:dyDescent="0.25">
      <c r="A1080" s="1" t="str">
        <f>'Customer_Master'!A1080</f>
        <v>CUST-03960</v>
      </c>
      <c r="B1080" s="1" t="str">
        <f>'Customer_Master'!D1080</f>
        <v>Wanjiru Anyanwu</v>
      </c>
      <c r="C1080" s="1" t="str">
        <f>'Customer_Master'!E1080</f>
        <v>Coresystems</v>
      </c>
      <c r="D1080" t="str">
        <f>'Customer_Master'!G1080</f>
        <v>Valid</v>
      </c>
      <c r="E1080" t="str">
        <f>'Customer_Master'!I1080</f>
        <v>Valid</v>
      </c>
      <c r="F1080" t="str">
        <f>'Customer_Master'!X1080</f>
        <v>Complete</v>
      </c>
      <c r="G1080">
        <f>'Customer_Master'!Y1080</f>
        <v>100</v>
      </c>
    </row>
    <row r="1081" spans="1:7" x14ac:dyDescent="0.25">
      <c r="A1081" s="1" t="str">
        <f>'Customer_Master'!A1081</f>
        <v>CUST-00352</v>
      </c>
      <c r="B1081" s="1" t="str">
        <f>'Customer_Master'!D1081</f>
        <v>Nnamdi Al-Farsi</v>
      </c>
      <c r="C1081" s="1" t="str">
        <f>'Customer_Master'!E1081</f>
        <v>Gridnetworks Inc</v>
      </c>
      <c r="D1081" t="str">
        <f>'Customer_Master'!G1081</f>
        <v>Valid</v>
      </c>
      <c r="E1081" t="str">
        <f>'Customer_Master'!I1081</f>
        <v>Valid</v>
      </c>
      <c r="F1081" t="str">
        <f>'Customer_Master'!X1081</f>
        <v>Complete</v>
      </c>
      <c r="G1081">
        <f>'Customer_Master'!Y1081</f>
        <v>100</v>
      </c>
    </row>
    <row r="1082" spans="1:7" x14ac:dyDescent="0.25">
      <c r="A1082" s="1" t="str">
        <f>'Customer_Master'!A1082</f>
        <v>CUST-04283</v>
      </c>
      <c r="B1082" s="1" t="str">
        <f>'Customer_Master'!D1082</f>
        <v>Tobi Kamau</v>
      </c>
      <c r="C1082" s="1" t="str">
        <f>'Customer_Master'!E1082</f>
        <v>Dangote Industries</v>
      </c>
      <c r="D1082" t="str">
        <f>'Customer_Master'!G1082</f>
        <v>Valid</v>
      </c>
      <c r="E1082" t="str">
        <f>'Customer_Master'!I1082</f>
        <v>Valid</v>
      </c>
      <c r="F1082" t="str">
        <f>'Customer_Master'!X1082</f>
        <v>Complete</v>
      </c>
      <c r="G1082">
        <f>'Customer_Master'!Y1082</f>
        <v>100</v>
      </c>
    </row>
    <row r="1083" spans="1:7" x14ac:dyDescent="0.25">
      <c r="A1083" s="1" t="str">
        <f>'Customer_Master'!A1083</f>
        <v>CUST-04191</v>
      </c>
      <c r="B1083" s="1" t="str">
        <f>'Customer_Master'!D1083</f>
        <v>Blessing Hassan</v>
      </c>
      <c r="C1083" s="1" t="str">
        <f>'Customer_Master'!E1083</f>
        <v>Heliogroup</v>
      </c>
      <c r="D1083" t="str">
        <f>'Customer_Master'!G1083</f>
        <v>Valid</v>
      </c>
      <c r="E1083" t="str">
        <f>'Customer_Master'!I1083</f>
        <v>Valid</v>
      </c>
      <c r="F1083" t="str">
        <f>'Customer_Master'!X1083</f>
        <v>Complete</v>
      </c>
      <c r="G1083">
        <f>'Customer_Master'!Y1083</f>
        <v>100</v>
      </c>
    </row>
    <row r="1084" spans="1:7" x14ac:dyDescent="0.25">
      <c r="A1084" s="1" t="str">
        <f>'Customer_Master'!A1084</f>
        <v>CUST-04775</v>
      </c>
      <c r="B1084" s="1" t="str">
        <f>'Customer_Master'!D1084</f>
        <v>Aliyu Patel</v>
      </c>
      <c r="C1084" s="1" t="str">
        <f>'Customer_Master'!E1084</f>
        <v>Primehub</v>
      </c>
      <c r="D1084" t="str">
        <f>'Customer_Master'!G1084</f>
        <v>Valid</v>
      </c>
      <c r="E1084" t="str">
        <f>'Customer_Master'!I1084</f>
        <v>Valid</v>
      </c>
      <c r="F1084" t="str">
        <f>'Customer_Master'!X1084</f>
        <v>Complete</v>
      </c>
      <c r="G1084">
        <f>'Customer_Master'!Y1084</f>
        <v>75</v>
      </c>
    </row>
    <row r="1085" spans="1:7" x14ac:dyDescent="0.25">
      <c r="A1085" s="1" t="str">
        <f>'Customer_Master'!A1085</f>
        <v>CUST-03146</v>
      </c>
      <c r="B1085" s="1" t="str">
        <f>'Customer_Master'!D1085</f>
        <v>Emily</v>
      </c>
      <c r="C1085" s="1" t="str">
        <f>'Customer_Master'!E1085</f>
        <v>Sparkfinance Llc</v>
      </c>
      <c r="D1085" t="str">
        <f>'Customer_Master'!G1085</f>
        <v>Valid</v>
      </c>
      <c r="E1085" t="str">
        <f>'Customer_Master'!I1085</f>
        <v>Valid</v>
      </c>
      <c r="F1085" t="str">
        <f>'Customer_Master'!X1085</f>
        <v>Incomplete</v>
      </c>
      <c r="G1085">
        <f>'Customer_Master'!Y1085</f>
        <v>60</v>
      </c>
    </row>
    <row r="1086" spans="1:7" x14ac:dyDescent="0.25">
      <c r="A1086" s="1" t="str">
        <f>'Customer_Master'!A1086</f>
        <v>CUST-02043</v>
      </c>
      <c r="B1086" s="1" t="str">
        <f>'Customer_Master'!D1086</f>
        <v>Zainab Botha</v>
      </c>
      <c r="C1086" s="1" t="str">
        <f>'Customer_Master'!E1086</f>
        <v>Coregroup Ltd</v>
      </c>
      <c r="D1086" t="str">
        <f>'Customer_Master'!G1086</f>
        <v>Valid</v>
      </c>
      <c r="E1086" t="str">
        <f>'Customer_Master'!I1086</f>
        <v>Valid</v>
      </c>
      <c r="F1086" t="str">
        <f>'Customer_Master'!X1086</f>
        <v>Complete</v>
      </c>
      <c r="G1086">
        <f>'Customer_Master'!Y1086</f>
        <v>100</v>
      </c>
    </row>
    <row r="1087" spans="1:7" x14ac:dyDescent="0.25">
      <c r="A1087" s="1" t="str">
        <f>'Customer_Master'!A1087</f>
        <v>CUST-01346</v>
      </c>
      <c r="B1087" s="1" t="str">
        <f>'Customer_Master'!D1087</f>
        <v>Tosin Idris</v>
      </c>
      <c r="C1087" s="1" t="str">
        <f>'Customer_Master'!E1087</f>
        <v>Not Available</v>
      </c>
      <c r="D1087" t="str">
        <f>'Customer_Master'!G1087</f>
        <v>Valid</v>
      </c>
      <c r="E1087" t="str">
        <f>'Customer_Master'!I1087</f>
        <v>Valid</v>
      </c>
      <c r="F1087" t="str">
        <f>'Customer_Master'!X1087</f>
        <v>Incomplete</v>
      </c>
      <c r="G1087">
        <f>'Customer_Master'!Y1087</f>
        <v>60</v>
      </c>
    </row>
    <row r="1088" spans="1:7" x14ac:dyDescent="0.25">
      <c r="A1088" s="1" t="str">
        <f>'Customer_Master'!A1088</f>
        <v>CUST-01679</v>
      </c>
      <c r="B1088" s="1" t="str">
        <f>'Customer_Master'!D1088</f>
        <v>Bello Mohammed</v>
      </c>
      <c r="C1088" s="1" t="str">
        <f>'Customer_Master'!E1088</f>
        <v>Moniepoint</v>
      </c>
      <c r="D1088" t="str">
        <f>'Customer_Master'!G1088</f>
        <v>Valid</v>
      </c>
      <c r="E1088" t="str">
        <f>'Customer_Master'!I1088</f>
        <v>Valid</v>
      </c>
      <c r="F1088" t="str">
        <f>'Customer_Master'!X1088</f>
        <v>Complete</v>
      </c>
      <c r="G1088">
        <f>'Customer_Master'!Y1088</f>
        <v>100</v>
      </c>
    </row>
    <row r="1089" spans="1:7" x14ac:dyDescent="0.25">
      <c r="A1089" s="1" t="str">
        <f>'Customer_Master'!A1089</f>
        <v>CUST-05128</v>
      </c>
      <c r="B1089" s="1" t="str">
        <f>'Customer_Master'!D1089</f>
        <v>Victor</v>
      </c>
      <c r="C1089" s="1" t="str">
        <f>'Customer_Master'!E1089</f>
        <v>Orbitnetworks Plc</v>
      </c>
      <c r="D1089" t="str">
        <f>'Customer_Master'!G1089</f>
        <v>Valid</v>
      </c>
      <c r="E1089" t="str">
        <f>'Customer_Master'!I1089</f>
        <v>Valid</v>
      </c>
      <c r="F1089" t="str">
        <f>'Customer_Master'!X1089</f>
        <v>Incomplete</v>
      </c>
      <c r="G1089">
        <f>'Customer_Master'!Y1089</f>
        <v>35</v>
      </c>
    </row>
    <row r="1090" spans="1:7" x14ac:dyDescent="0.25">
      <c r="A1090" s="1" t="str">
        <f>'Customer_Master'!A1090</f>
        <v>CUST-02879</v>
      </c>
      <c r="B1090" s="1" t="str">
        <f>'Customer_Master'!D1090</f>
        <v>Adeyemi</v>
      </c>
      <c r="C1090" s="1" t="str">
        <f>'Customer_Master'!E1090</f>
        <v>Lumentech Llc</v>
      </c>
      <c r="D1090" t="str">
        <f>'Customer_Master'!G1090</f>
        <v>Valid</v>
      </c>
      <c r="E1090" t="str">
        <f>'Customer_Master'!I1090</f>
        <v>Valid</v>
      </c>
      <c r="F1090" t="str">
        <f>'Customer_Master'!X1090</f>
        <v>Incomplete</v>
      </c>
      <c r="G1090">
        <f>'Customer_Master'!Y1090</f>
        <v>60</v>
      </c>
    </row>
    <row r="1091" spans="1:7" x14ac:dyDescent="0.25">
      <c r="A1091" s="1" t="str">
        <f>'Customer_Master'!A1091</f>
        <v>CUST-01619</v>
      </c>
      <c r="B1091" s="1" t="str">
        <f>'Customer_Master'!D1091</f>
        <v>Michael Aliyu</v>
      </c>
      <c r="C1091" s="1" t="str">
        <f>'Customer_Master'!E1091</f>
        <v>Sparkhub</v>
      </c>
      <c r="D1091" t="str">
        <f>'Customer_Master'!G1091</f>
        <v>Valid</v>
      </c>
      <c r="E1091" t="str">
        <f>'Customer_Master'!I1091</f>
        <v>Valid</v>
      </c>
      <c r="F1091" t="str">
        <f>'Customer_Master'!X1091</f>
        <v>Complete</v>
      </c>
      <c r="G1091">
        <f>'Customer_Master'!Y1091</f>
        <v>100</v>
      </c>
    </row>
    <row r="1092" spans="1:7" x14ac:dyDescent="0.25">
      <c r="A1092" s="1" t="str">
        <f>'Customer_Master'!A1092</f>
        <v>CUST-01652</v>
      </c>
      <c r="B1092" s="1" t="str">
        <f>'Customer_Master'!D1092</f>
        <v>Funmi Diallo</v>
      </c>
      <c r="C1092" s="1" t="str">
        <f>'Customer_Master'!E1092</f>
        <v>Moniepoint</v>
      </c>
      <c r="D1092" t="str">
        <f>'Customer_Master'!G1092</f>
        <v>Valid</v>
      </c>
      <c r="E1092" t="str">
        <f>'Customer_Master'!I1092</f>
        <v>Valid</v>
      </c>
      <c r="F1092" t="str">
        <f>'Customer_Master'!X1092</f>
        <v>Complete</v>
      </c>
      <c r="G1092">
        <f>'Customer_Master'!Y1092</f>
        <v>75</v>
      </c>
    </row>
    <row r="1093" spans="1:7" x14ac:dyDescent="0.25">
      <c r="A1093" s="1" t="str">
        <f>'Customer_Master'!A1093</f>
        <v>CUST-04752</v>
      </c>
      <c r="B1093" s="1" t="str">
        <f>'Customer_Master'!D1093</f>
        <v>Mark Al-Farsi</v>
      </c>
      <c r="C1093" s="1" t="str">
        <f>'Customer_Master'!E1093</f>
        <v>Bua Foods</v>
      </c>
      <c r="D1093" t="str">
        <f>'Customer_Master'!G1093</f>
        <v>Valid</v>
      </c>
      <c r="E1093" t="str">
        <f>'Customer_Master'!I1093</f>
        <v>Valid</v>
      </c>
      <c r="F1093" t="str">
        <f>'Customer_Master'!X1093</f>
        <v>Complete</v>
      </c>
      <c r="G1093">
        <f>'Customer_Master'!Y1093</f>
        <v>75</v>
      </c>
    </row>
    <row r="1094" spans="1:7" x14ac:dyDescent="0.25">
      <c r="A1094" s="1" t="str">
        <f>'Customer_Master'!A1094</f>
        <v>CUST-02776</v>
      </c>
      <c r="B1094" s="1" t="str">
        <f>'Customer_Master'!D1094</f>
        <v>Chizoba Okonkwo</v>
      </c>
      <c r="C1094" s="1" t="str">
        <f>'Customer_Master'!E1094</f>
        <v>Paystack</v>
      </c>
      <c r="D1094" t="str">
        <f>'Customer_Master'!G1094</f>
        <v>Valid</v>
      </c>
      <c r="E1094" t="str">
        <f>'Customer_Master'!I1094</f>
        <v>Valid</v>
      </c>
      <c r="F1094" t="str">
        <f>'Customer_Master'!X1094</f>
        <v>Complete</v>
      </c>
      <c r="G1094">
        <f>'Customer_Master'!Y1094</f>
        <v>100</v>
      </c>
    </row>
    <row r="1095" spans="1:7" x14ac:dyDescent="0.25">
      <c r="A1095" s="1" t="str">
        <f>'Customer_Master'!A1095</f>
        <v>CUST-00042</v>
      </c>
      <c r="B1095" s="1" t="str">
        <f>'Customer_Master'!D1095</f>
        <v>Chiamaka Dlamini</v>
      </c>
      <c r="C1095" s="1" t="str">
        <f>'Customer_Master'!E1095</f>
        <v>Andela</v>
      </c>
      <c r="D1095" t="str">
        <f>'Customer_Master'!G1095</f>
        <v>Valid</v>
      </c>
      <c r="E1095" t="str">
        <f>'Customer_Master'!I1095</f>
        <v>Valid</v>
      </c>
      <c r="F1095" t="str">
        <f>'Customer_Master'!X1095</f>
        <v>Complete</v>
      </c>
      <c r="G1095">
        <f>'Customer_Master'!Y1095</f>
        <v>75</v>
      </c>
    </row>
    <row r="1096" spans="1:7" x14ac:dyDescent="0.25">
      <c r="A1096" s="1" t="str">
        <f>'Customer_Master'!A1096</f>
        <v>CUST-01040</v>
      </c>
      <c r="B1096" s="1" t="str">
        <f>'Customer_Master'!D1096</f>
        <v>Chinwe Jones</v>
      </c>
      <c r="C1096" s="1" t="str">
        <f>'Customer_Master'!E1096</f>
        <v>Lumenfinance Plc</v>
      </c>
      <c r="D1096" t="str">
        <f>'Customer_Master'!G1096</f>
        <v>Valid</v>
      </c>
      <c r="E1096" t="str">
        <f>'Customer_Master'!I1096</f>
        <v>Valid</v>
      </c>
      <c r="F1096" t="str">
        <f>'Customer_Master'!X1096</f>
        <v>Complete</v>
      </c>
      <c r="G1096">
        <f>'Customer_Master'!Y1096</f>
        <v>75</v>
      </c>
    </row>
    <row r="1097" spans="1:7" x14ac:dyDescent="0.25">
      <c r="A1097" s="1" t="str">
        <f>'Customer_Master'!A1097</f>
        <v>CUST-04668</v>
      </c>
      <c r="B1097" s="1" t="str">
        <f>'Customer_Master'!D1097</f>
        <v>Aisha Adeleke</v>
      </c>
      <c r="C1097" s="1" t="str">
        <f>'Customer_Master'!E1097</f>
        <v>Wave</v>
      </c>
      <c r="D1097" t="str">
        <f>'Customer_Master'!G1097</f>
        <v>Valid</v>
      </c>
      <c r="E1097" t="str">
        <f>'Customer_Master'!I1097</f>
        <v>Valid</v>
      </c>
      <c r="F1097" t="str">
        <f>'Customer_Master'!X1097</f>
        <v>Complete</v>
      </c>
      <c r="G1097">
        <f>'Customer_Master'!Y1097</f>
        <v>100</v>
      </c>
    </row>
    <row r="1098" spans="1:7" x14ac:dyDescent="0.25">
      <c r="A1098" s="1" t="str">
        <f>'Customer_Master'!A1098</f>
        <v>CUST-01697</v>
      </c>
      <c r="B1098" s="1" t="str">
        <f>'Customer_Master'!D1098</f>
        <v>Wanjiru Idris</v>
      </c>
      <c r="C1098" s="1" t="str">
        <f>'Customer_Master'!E1098</f>
        <v>Leadai</v>
      </c>
      <c r="D1098" t="str">
        <f>'Customer_Master'!G1098</f>
        <v>Valid</v>
      </c>
      <c r="E1098" t="str">
        <f>'Customer_Master'!I1098</f>
        <v>Valid</v>
      </c>
      <c r="F1098" t="str">
        <f>'Customer_Master'!X1098</f>
        <v>Complete</v>
      </c>
      <c r="G1098">
        <f>'Customer_Master'!Y1098</f>
        <v>100</v>
      </c>
    </row>
    <row r="1099" spans="1:7" x14ac:dyDescent="0.25">
      <c r="A1099" s="1" t="str">
        <f>'Customer_Master'!A1099</f>
        <v>CUST-00598</v>
      </c>
      <c r="B1099" s="1" t="str">
        <f>'Customer_Master'!D1099</f>
        <v>Abdullahi Al-Farsi</v>
      </c>
      <c r="C1099" s="1" t="str">
        <f>'Customer_Master'!E1099</f>
        <v>Piggyvest</v>
      </c>
      <c r="D1099" t="str">
        <f>'Customer_Master'!G1099</f>
        <v>Valid</v>
      </c>
      <c r="E1099" t="str">
        <f>'Customer_Master'!I1099</f>
        <v>Valid</v>
      </c>
      <c r="F1099" t="str">
        <f>'Customer_Master'!X1099</f>
        <v>Complete</v>
      </c>
      <c r="G1099">
        <f>'Customer_Master'!Y1099</f>
        <v>100</v>
      </c>
    </row>
    <row r="1100" spans="1:7" x14ac:dyDescent="0.25">
      <c r="A1100" s="1" t="str">
        <f>'Customer_Master'!A1100</f>
        <v>CUST-03371</v>
      </c>
      <c r="B1100" s="1" t="str">
        <f>'Customer_Master'!D1100</f>
        <v>Joshua Dlamini</v>
      </c>
      <c r="C1100" s="1" t="str">
        <f>'Customer_Master'!E1100</f>
        <v>Wave</v>
      </c>
      <c r="D1100" t="str">
        <f>'Customer_Master'!G1100</f>
        <v>Valid</v>
      </c>
      <c r="E1100" t="str">
        <f>'Customer_Master'!I1100</f>
        <v>Valid</v>
      </c>
      <c r="F1100" t="str">
        <f>'Customer_Master'!X1100</f>
        <v>Complete</v>
      </c>
      <c r="G1100">
        <f>'Customer_Master'!Y1100</f>
        <v>100</v>
      </c>
    </row>
    <row r="1101" spans="1:7" x14ac:dyDescent="0.25">
      <c r="A1101" s="1" t="str">
        <f>'Customer_Master'!A1101</f>
        <v>CUST-03978</v>
      </c>
      <c r="B1101" s="1" t="str">
        <f>'Customer_Master'!D1101</f>
        <v>Yakubu Okonkwo</v>
      </c>
      <c r="C1101" s="1" t="str">
        <f>'Customer_Master'!E1101</f>
        <v>Quantahealth Ltd</v>
      </c>
      <c r="D1101" t="str">
        <f>'Customer_Master'!G1101</f>
        <v>Invalid</v>
      </c>
      <c r="E1101" t="str">
        <f>'Customer_Master'!I1101</f>
        <v>Valid</v>
      </c>
      <c r="F1101" t="str">
        <f>'Customer_Master'!X1101</f>
        <v>Complete</v>
      </c>
      <c r="G1101">
        <f>'Customer_Master'!Y1101</f>
        <v>70</v>
      </c>
    </row>
    <row r="1102" spans="1:7" x14ac:dyDescent="0.25">
      <c r="A1102" s="1" t="str">
        <f>'Customer_Master'!A1102</f>
        <v>CUST-04251</v>
      </c>
      <c r="B1102" s="1" t="str">
        <f>'Customer_Master'!D1102</f>
        <v>Otieno Aliyu</v>
      </c>
      <c r="C1102" s="1" t="str">
        <f>'Customer_Master'!E1102</f>
        <v>Stackcommerce</v>
      </c>
      <c r="D1102" t="str">
        <f>'Customer_Master'!G1102</f>
        <v>Valid</v>
      </c>
      <c r="E1102" t="str">
        <f>'Customer_Master'!I1102</f>
        <v>Valid</v>
      </c>
      <c r="F1102" t="str">
        <f>'Customer_Master'!X1102</f>
        <v>Complete</v>
      </c>
      <c r="G1102">
        <f>'Customer_Master'!Y1102</f>
        <v>100</v>
      </c>
    </row>
    <row r="1103" spans="1:7" x14ac:dyDescent="0.25">
      <c r="A1103" s="1" t="str">
        <f>'Customer_Master'!A1103</f>
        <v>CUST-02648</v>
      </c>
      <c r="B1103" s="1" t="str">
        <f>'Customer_Master'!D1103</f>
        <v>Tariq Makinde</v>
      </c>
      <c r="C1103" s="1" t="str">
        <f>'Customer_Master'!E1103</f>
        <v>Lumenhealth Inc</v>
      </c>
      <c r="D1103" t="str">
        <f>'Customer_Master'!G1103</f>
        <v>Valid</v>
      </c>
      <c r="E1103" t="str">
        <f>'Customer_Master'!I1103</f>
        <v>Valid</v>
      </c>
      <c r="F1103" t="str">
        <f>'Customer_Master'!X1103</f>
        <v>Complete</v>
      </c>
      <c r="G1103">
        <f>'Customer_Master'!Y1103</f>
        <v>100</v>
      </c>
    </row>
    <row r="1104" spans="1:7" x14ac:dyDescent="0.25">
      <c r="A1104" s="1" t="str">
        <f>'Customer_Master'!A1104</f>
        <v>CUST-04662</v>
      </c>
      <c r="B1104" s="1" t="str">
        <f>'Customer_Master'!D1104</f>
        <v>Joy Onyeka</v>
      </c>
      <c r="C1104" s="1" t="str">
        <f>'Customer_Master'!E1104</f>
        <v>Quantalabs Ltd</v>
      </c>
      <c r="D1104" t="str">
        <f>'Customer_Master'!G1104</f>
        <v>Valid</v>
      </c>
      <c r="E1104" t="str">
        <f>'Customer_Master'!I1104</f>
        <v>Valid</v>
      </c>
      <c r="F1104" t="str">
        <f>'Customer_Master'!X1104</f>
        <v>Complete</v>
      </c>
      <c r="G1104">
        <f>'Customer_Master'!Y1104</f>
        <v>100</v>
      </c>
    </row>
    <row r="1105" spans="1:7" x14ac:dyDescent="0.25">
      <c r="A1105" s="1" t="str">
        <f>'Customer_Master'!A1105</f>
        <v>CUST-01884</v>
      </c>
      <c r="B1105" s="1" t="str">
        <f>'Customer_Master'!D1105</f>
        <v>Chibueze Nwachukwu</v>
      </c>
      <c r="C1105" s="1" t="str">
        <f>'Customer_Master'!E1105</f>
        <v>Vaultlogic</v>
      </c>
      <c r="D1105" t="str">
        <f>'Customer_Master'!G1105</f>
        <v>Valid</v>
      </c>
      <c r="E1105" t="str">
        <f>'Customer_Master'!I1105</f>
        <v>Valid</v>
      </c>
      <c r="F1105" t="str">
        <f>'Customer_Master'!X1105</f>
        <v>Complete</v>
      </c>
      <c r="G1105">
        <f>'Customer_Master'!Y1105</f>
        <v>100</v>
      </c>
    </row>
    <row r="1106" spans="1:7" x14ac:dyDescent="0.25">
      <c r="A1106" s="1" t="str">
        <f>'Customer_Master'!A1106</f>
        <v>CUST-00255</v>
      </c>
      <c r="B1106" s="1" t="str">
        <f>'Customer_Master'!D1106</f>
        <v>Lola Garba</v>
      </c>
      <c r="C1106" s="1" t="str">
        <f>'Customer_Master'!E1106</f>
        <v>Datahub Llc</v>
      </c>
      <c r="D1106" t="str">
        <f>'Customer_Master'!G1106</f>
        <v>Valid</v>
      </c>
      <c r="E1106" t="str">
        <f>'Customer_Master'!I1106</f>
        <v>Valid</v>
      </c>
      <c r="F1106" t="str">
        <f>'Customer_Master'!X1106</f>
        <v>Complete</v>
      </c>
      <c r="G1106">
        <f>'Customer_Master'!Y1106</f>
        <v>100</v>
      </c>
    </row>
    <row r="1107" spans="1:7" x14ac:dyDescent="0.25">
      <c r="A1107" s="1" t="str">
        <f>'Customer_Master'!A1107</f>
        <v>CUST-03596</v>
      </c>
      <c r="B1107" s="1" t="str">
        <f>'Customer_Master'!D1107</f>
        <v>James Abubakar</v>
      </c>
      <c r="C1107" s="1" t="str">
        <f>'Customer_Master'!E1107</f>
        <v>Vaultcapital Gmbh</v>
      </c>
      <c r="D1107" t="str">
        <f>'Customer_Master'!G1107</f>
        <v>Valid</v>
      </c>
      <c r="E1107" t="str">
        <f>'Customer_Master'!I1107</f>
        <v>Valid</v>
      </c>
      <c r="F1107" t="str">
        <f>'Customer_Master'!X1107</f>
        <v>Complete</v>
      </c>
      <c r="G1107">
        <f>'Customer_Master'!Y1107</f>
        <v>100</v>
      </c>
    </row>
    <row r="1108" spans="1:7" x14ac:dyDescent="0.25">
      <c r="A1108" s="1" t="str">
        <f>'Customer_Master'!A1108</f>
        <v>CUST-03338</v>
      </c>
      <c r="B1108" s="1" t="str">
        <f>'Customer_Master'!D1108</f>
        <v>Adebayo Traore</v>
      </c>
      <c r="C1108" s="1" t="str">
        <f>'Customer_Master'!E1108</f>
        <v>Heliodigital Inc</v>
      </c>
      <c r="D1108" t="str">
        <f>'Customer_Master'!G1108</f>
        <v>Valid</v>
      </c>
      <c r="E1108" t="str">
        <f>'Customer_Master'!I1108</f>
        <v>Valid</v>
      </c>
      <c r="F1108" t="str">
        <f>'Customer_Master'!X1108</f>
        <v>Complete</v>
      </c>
      <c r="G1108">
        <f>'Customer_Master'!Y1108</f>
        <v>100</v>
      </c>
    </row>
    <row r="1109" spans="1:7" x14ac:dyDescent="0.25">
      <c r="A1109" s="1" t="str">
        <f>'Customer_Master'!A1109</f>
        <v>CUST-04590</v>
      </c>
      <c r="B1109" s="1" t="str">
        <f>'Customer_Master'!D1109</f>
        <v>Aliyu Botha</v>
      </c>
      <c r="C1109" s="1" t="str">
        <f>'Customer_Master'!E1109</f>
        <v>Paystack</v>
      </c>
      <c r="D1109" t="str">
        <f>'Customer_Master'!G1109</f>
        <v>Valid</v>
      </c>
      <c r="E1109" t="str">
        <f>'Customer_Master'!I1109</f>
        <v>Valid</v>
      </c>
      <c r="F1109" t="str">
        <f>'Customer_Master'!X1109</f>
        <v>Complete</v>
      </c>
      <c r="G1109">
        <f>'Customer_Master'!Y1109</f>
        <v>100</v>
      </c>
    </row>
    <row r="1110" spans="1:7" x14ac:dyDescent="0.25">
      <c r="A1110" s="1" t="str">
        <f>'Customer_Master'!A1110</f>
        <v>CUST-01486</v>
      </c>
      <c r="B1110" s="1" t="str">
        <f>'Customer_Master'!D1110</f>
        <v>Chioma Obi</v>
      </c>
      <c r="C1110" s="1" t="str">
        <f>'Customer_Master'!E1110</f>
        <v>Cloudgroup</v>
      </c>
      <c r="D1110" t="str">
        <f>'Customer_Master'!G1110</f>
        <v>Valid</v>
      </c>
      <c r="E1110" t="str">
        <f>'Customer_Master'!I1110</f>
        <v>Valid</v>
      </c>
      <c r="F1110" t="str">
        <f>'Customer_Master'!X1110</f>
        <v>Complete</v>
      </c>
      <c r="G1110">
        <f>'Customer_Master'!Y1110</f>
        <v>75</v>
      </c>
    </row>
    <row r="1111" spans="1:7" x14ac:dyDescent="0.25">
      <c r="A1111" s="1" t="str">
        <f>'Customer_Master'!A1111</f>
        <v>CUST-02044</v>
      </c>
      <c r="B1111" s="1" t="str">
        <f>'Customer_Master'!D1111</f>
        <v>Hauwa Onyeka</v>
      </c>
      <c r="C1111" s="1" t="str">
        <f>'Customer_Master'!E1111</f>
        <v>Primesolutions Plc</v>
      </c>
      <c r="D1111" t="str">
        <f>'Customer_Master'!G1111</f>
        <v>Valid</v>
      </c>
      <c r="E1111" t="str">
        <f>'Customer_Master'!I1111</f>
        <v>Valid</v>
      </c>
      <c r="F1111" t="str">
        <f>'Customer_Master'!X1111</f>
        <v>Complete</v>
      </c>
      <c r="G1111">
        <f>'Customer_Master'!Y1111</f>
        <v>100</v>
      </c>
    </row>
    <row r="1112" spans="1:7" x14ac:dyDescent="0.25">
      <c r="A1112" s="1" t="str">
        <f>'Customer_Master'!A1112</f>
        <v>CUST-05035</v>
      </c>
      <c r="B1112" s="1" t="str">
        <f>'Customer_Master'!D1112</f>
        <v>Ikechukwu Lawal</v>
      </c>
      <c r="C1112" s="1" t="str">
        <f>'Customer_Master'!E1112</f>
        <v>Cellulant</v>
      </c>
      <c r="D1112" t="str">
        <f>'Customer_Master'!G1112</f>
        <v>Valid</v>
      </c>
      <c r="E1112" t="str">
        <f>'Customer_Master'!I1112</f>
        <v>Valid</v>
      </c>
      <c r="F1112" t="str">
        <f>'Customer_Master'!X1112</f>
        <v>Complete</v>
      </c>
      <c r="G1112">
        <f>'Customer_Master'!Y1112</f>
        <v>75</v>
      </c>
    </row>
    <row r="1113" spans="1:7" x14ac:dyDescent="0.25">
      <c r="A1113" s="1" t="str">
        <f>'Customer_Master'!A1113</f>
        <v>CUST-00056</v>
      </c>
      <c r="B1113" s="1" t="str">
        <f>'Customer_Master'!D1113</f>
        <v>James Oladele</v>
      </c>
      <c r="C1113" s="1" t="str">
        <f>'Customer_Master'!E1113</f>
        <v>Andela</v>
      </c>
      <c r="D1113" t="str">
        <f>'Customer_Master'!G1113</f>
        <v>Invalid</v>
      </c>
      <c r="E1113" t="str">
        <f>'Customer_Master'!I1113</f>
        <v>Valid</v>
      </c>
      <c r="F1113" t="str">
        <f>'Customer_Master'!X1113</f>
        <v>Complete</v>
      </c>
      <c r="G1113">
        <f>'Customer_Master'!Y1113</f>
        <v>70</v>
      </c>
    </row>
    <row r="1114" spans="1:7" x14ac:dyDescent="0.25">
      <c r="A1114" s="1" t="str">
        <f>'Customer_Master'!A1114</f>
        <v>CUST-02081</v>
      </c>
      <c r="B1114" s="1" t="str">
        <f>'Customer_Master'!D1114</f>
        <v>Emeka Taylor</v>
      </c>
      <c r="C1114" s="1" t="str">
        <f>'Customer_Master'!E1114</f>
        <v>Coreai Llc</v>
      </c>
      <c r="D1114" t="str">
        <f>'Customer_Master'!G1114</f>
        <v>Valid</v>
      </c>
      <c r="E1114" t="str">
        <f>'Customer_Master'!I1114</f>
        <v>Valid</v>
      </c>
      <c r="F1114" t="str">
        <f>'Customer_Master'!X1114</f>
        <v>Complete</v>
      </c>
      <c r="G1114">
        <f>'Customer_Master'!Y1114</f>
        <v>100</v>
      </c>
    </row>
    <row r="1115" spans="1:7" x14ac:dyDescent="0.25">
      <c r="A1115" s="1" t="str">
        <f>'Customer_Master'!A1115</f>
        <v>CUST-03836</v>
      </c>
      <c r="B1115" s="1" t="str">
        <f>'Customer_Master'!D1115</f>
        <v>Zainab Adebayo</v>
      </c>
      <c r="C1115" s="1" t="str">
        <f>'Customer_Master'!E1115</f>
        <v>Lumenventures</v>
      </c>
      <c r="D1115" t="str">
        <f>'Customer_Master'!G1115</f>
        <v>Valid</v>
      </c>
      <c r="E1115" t="str">
        <f>'Customer_Master'!I1115</f>
        <v>Valid</v>
      </c>
      <c r="F1115" t="str">
        <f>'Customer_Master'!X1115</f>
        <v>Complete</v>
      </c>
      <c r="G1115">
        <f>'Customer_Master'!Y1115</f>
        <v>100</v>
      </c>
    </row>
    <row r="1116" spans="1:7" x14ac:dyDescent="0.25">
      <c r="A1116" s="1" t="str">
        <f>'Customer_Master'!A1116</f>
        <v>CUST-05070</v>
      </c>
      <c r="B1116" s="1" t="str">
        <f>'Customer_Master'!D1116</f>
        <v>Yusuf Taylor</v>
      </c>
      <c r="C1116" s="1" t="str">
        <f>'Customer_Master'!E1116</f>
        <v>Apexsolutions Plc</v>
      </c>
      <c r="D1116" t="str">
        <f>'Customer_Master'!G1116</f>
        <v>Valid</v>
      </c>
      <c r="E1116" t="str">
        <f>'Customer_Master'!I1116</f>
        <v>Valid</v>
      </c>
      <c r="F1116" t="str">
        <f>'Customer_Master'!X1116</f>
        <v>Complete</v>
      </c>
      <c r="G1116">
        <f>'Customer_Master'!Y1116</f>
        <v>75</v>
      </c>
    </row>
    <row r="1117" spans="1:7" x14ac:dyDescent="0.25">
      <c r="A1117" s="1" t="str">
        <f>'Customer_Master'!A1117</f>
        <v>CUST-00104</v>
      </c>
      <c r="B1117" s="1" t="str">
        <f>'Customer_Master'!D1117</f>
        <v>Adeyemi</v>
      </c>
      <c r="C1117" s="1" t="str">
        <f>'Customer_Master'!E1117</f>
        <v>Quantalogic Plc</v>
      </c>
      <c r="D1117" t="str">
        <f>'Customer_Master'!G1117</f>
        <v>Valid</v>
      </c>
      <c r="E1117" t="str">
        <f>'Customer_Master'!I1117</f>
        <v>Valid</v>
      </c>
      <c r="F1117" t="str">
        <f>'Customer_Master'!X1117</f>
        <v>Incomplete</v>
      </c>
      <c r="G1117">
        <f>'Customer_Master'!Y1117</f>
        <v>60</v>
      </c>
    </row>
    <row r="1118" spans="1:7" x14ac:dyDescent="0.25">
      <c r="A1118" s="1" t="str">
        <f>'Customer_Master'!A1118</f>
        <v>CUST-02763</v>
      </c>
      <c r="B1118" s="1" t="str">
        <f>'Customer_Master'!D1118</f>
        <v>Laura Okorie</v>
      </c>
      <c r="C1118" s="1" t="str">
        <f>'Customer_Master'!E1118</f>
        <v>Teamapt</v>
      </c>
      <c r="D1118" t="str">
        <f>'Customer_Master'!G1118</f>
        <v>Valid</v>
      </c>
      <c r="E1118" t="str">
        <f>'Customer_Master'!I1118</f>
        <v>Valid</v>
      </c>
      <c r="F1118" t="str">
        <f>'Customer_Master'!X1118</f>
        <v>Complete</v>
      </c>
      <c r="G1118">
        <f>'Customer_Master'!Y1118</f>
        <v>100</v>
      </c>
    </row>
    <row r="1119" spans="1:7" x14ac:dyDescent="0.25">
      <c r="A1119" s="1" t="str">
        <f>'Customer_Master'!A1119</f>
        <v>CUST-03909</v>
      </c>
      <c r="B1119" s="1" t="str">
        <f>'Customer_Master'!D1119</f>
        <v>Niyi Murphy</v>
      </c>
      <c r="C1119" s="1" t="str">
        <f>'Customer_Master'!E1119</f>
        <v>Pulseanalytics Ltd</v>
      </c>
      <c r="D1119" t="str">
        <f>'Customer_Master'!G1119</f>
        <v>Valid</v>
      </c>
      <c r="E1119" t="str">
        <f>'Customer_Master'!I1119</f>
        <v>Valid</v>
      </c>
      <c r="F1119" t="str">
        <f>'Customer_Master'!X1119</f>
        <v>Complete</v>
      </c>
      <c r="G1119">
        <f>'Customer_Master'!Y1119</f>
        <v>100</v>
      </c>
    </row>
    <row r="1120" spans="1:7" x14ac:dyDescent="0.25">
      <c r="A1120" s="1" t="str">
        <f>'Customer_Master'!A1120</f>
        <v>CUST-02019</v>
      </c>
      <c r="B1120" s="1" t="str">
        <f>'Customer_Master'!D1120</f>
        <v>Emily Brown</v>
      </c>
      <c r="C1120" s="1" t="str">
        <f>'Customer_Master'!E1120</f>
        <v>Cloudventures</v>
      </c>
      <c r="D1120" t="str">
        <f>'Customer_Master'!G1120</f>
        <v>Valid</v>
      </c>
      <c r="E1120" t="str">
        <f>'Customer_Master'!I1120</f>
        <v>Valid</v>
      </c>
      <c r="F1120" t="str">
        <f>'Customer_Master'!X1120</f>
        <v>Complete</v>
      </c>
      <c r="G1120">
        <f>'Customer_Master'!Y1120</f>
        <v>100</v>
      </c>
    </row>
    <row r="1121" spans="1:7" x14ac:dyDescent="0.25">
      <c r="A1121" s="1" t="str">
        <f>'Customer_Master'!A1121</f>
        <v>CUST-03826</v>
      </c>
      <c r="B1121" s="1" t="str">
        <f>'Customer_Master'!D1121</f>
        <v>Precious</v>
      </c>
      <c r="C1121" s="1" t="str">
        <f>'Customer_Master'!E1121</f>
        <v>Coredigital Gmbh</v>
      </c>
      <c r="D1121" t="str">
        <f>'Customer_Master'!G1121</f>
        <v>Valid</v>
      </c>
      <c r="E1121" t="str">
        <f>'Customer_Master'!I1121</f>
        <v>Valid</v>
      </c>
      <c r="F1121" t="str">
        <f>'Customer_Master'!X1121</f>
        <v>Incomplete</v>
      </c>
      <c r="G1121">
        <f>'Customer_Master'!Y1121</f>
        <v>60</v>
      </c>
    </row>
    <row r="1122" spans="1:7" x14ac:dyDescent="0.25">
      <c r="A1122" s="1" t="str">
        <f>'Customer_Master'!A1122</f>
        <v>CUST-01135</v>
      </c>
      <c r="B1122" s="1" t="str">
        <f>'Customer_Master'!D1122</f>
        <v>Pieter Anyanwu</v>
      </c>
      <c r="C1122" s="1" t="str">
        <f>'Customer_Master'!E1122</f>
        <v>Quantasoft Inc</v>
      </c>
      <c r="D1122" t="str">
        <f>'Customer_Master'!G1122</f>
        <v>Valid</v>
      </c>
      <c r="E1122" t="str">
        <f>'Customer_Master'!I1122</f>
        <v>Valid</v>
      </c>
      <c r="F1122" t="str">
        <f>'Customer_Master'!X1122</f>
        <v>Complete</v>
      </c>
      <c r="G1122">
        <f>'Customer_Master'!Y1122</f>
        <v>100</v>
      </c>
    </row>
    <row r="1123" spans="1:7" x14ac:dyDescent="0.25">
      <c r="A1123" s="1" t="str">
        <f>'Customer_Master'!A1123</f>
        <v>CUST-00441</v>
      </c>
      <c r="B1123" s="1" t="str">
        <f>'Customer_Master'!D1123</f>
        <v>Fatuma Mohammed</v>
      </c>
      <c r="C1123" s="1" t="str">
        <f>'Customer_Master'!E1123</f>
        <v>Brightgroup Inc</v>
      </c>
      <c r="D1123" t="str">
        <f>'Customer_Master'!G1123</f>
        <v>Valid</v>
      </c>
      <c r="E1123" t="str">
        <f>'Customer_Master'!I1123</f>
        <v>Valid</v>
      </c>
      <c r="F1123" t="str">
        <f>'Customer_Master'!X1123</f>
        <v>Complete</v>
      </c>
      <c r="G1123">
        <f>'Customer_Master'!Y1123</f>
        <v>100</v>
      </c>
    </row>
    <row r="1124" spans="1:7" x14ac:dyDescent="0.25">
      <c r="A1124" s="1" t="str">
        <f>'Customer_Master'!A1124</f>
        <v>CUST-01042</v>
      </c>
      <c r="B1124" s="1" t="str">
        <f>'Customer_Master'!D1124</f>
        <v>Mark Lawal</v>
      </c>
      <c r="C1124" s="1" t="str">
        <f>'Customer_Master'!E1124</f>
        <v>Zendigital</v>
      </c>
      <c r="D1124" t="str">
        <f>'Customer_Master'!G1124</f>
        <v>Valid</v>
      </c>
      <c r="E1124" t="str">
        <f>'Customer_Master'!I1124</f>
        <v>Invalid</v>
      </c>
      <c r="F1124" t="str">
        <f>'Customer_Master'!X1124</f>
        <v>Complete</v>
      </c>
      <c r="G1124">
        <f>'Customer_Master'!Y1124</f>
        <v>80</v>
      </c>
    </row>
    <row r="1125" spans="1:7" x14ac:dyDescent="0.25">
      <c r="A1125" s="1" t="str">
        <f>'Customer_Master'!A1125</f>
        <v>CUST-03716</v>
      </c>
      <c r="B1125" s="1" t="str">
        <f>'Customer_Master'!D1125</f>
        <v>James Aliyu</v>
      </c>
      <c r="C1125" s="1" t="str">
        <f>'Customer_Master'!E1125</f>
        <v>Vertexai</v>
      </c>
      <c r="D1125" t="str">
        <f>'Customer_Master'!G1125</f>
        <v>Valid</v>
      </c>
      <c r="E1125" t="str">
        <f>'Customer_Master'!I1125</f>
        <v>Valid</v>
      </c>
      <c r="F1125" t="str">
        <f>'Customer_Master'!X1125</f>
        <v>Complete</v>
      </c>
      <c r="G1125">
        <f>'Customer_Master'!Y1125</f>
        <v>100</v>
      </c>
    </row>
    <row r="1126" spans="1:7" x14ac:dyDescent="0.25">
      <c r="A1126" s="1" t="str">
        <f>'Customer_Master'!A1126</f>
        <v>CUST-05030</v>
      </c>
      <c r="B1126" s="1" t="str">
        <f>'Customer_Master'!D1126</f>
        <v>Chiamaka Garba</v>
      </c>
      <c r="C1126" s="1" t="str">
        <f>'Customer_Master'!E1126</f>
        <v>Hivetech Plc</v>
      </c>
      <c r="D1126" t="str">
        <f>'Customer_Master'!G1126</f>
        <v>Valid</v>
      </c>
      <c r="E1126" t="str">
        <f>'Customer_Master'!I1126</f>
        <v>Invalid</v>
      </c>
      <c r="F1126" t="str">
        <f>'Customer_Master'!X1126</f>
        <v>Complete</v>
      </c>
      <c r="G1126">
        <f>'Customer_Master'!Y1126</f>
        <v>55</v>
      </c>
    </row>
    <row r="1127" spans="1:7" x14ac:dyDescent="0.25">
      <c r="A1127" s="1" t="str">
        <f>'Customer_Master'!A1127</f>
        <v>CUST-02487</v>
      </c>
      <c r="B1127" s="1" t="str">
        <f>'Customer_Master'!D1127</f>
        <v>Amaka Wilson</v>
      </c>
      <c r="C1127" s="1" t="str">
        <f>'Customer_Master'!E1127</f>
        <v>Cowrywise</v>
      </c>
      <c r="D1127" t="str">
        <f>'Customer_Master'!G1127</f>
        <v>Valid</v>
      </c>
      <c r="E1127" t="str">
        <f>'Customer_Master'!I1127</f>
        <v>Valid</v>
      </c>
      <c r="F1127" t="str">
        <f>'Customer_Master'!X1127</f>
        <v>Complete</v>
      </c>
      <c r="G1127">
        <f>'Customer_Master'!Y1127</f>
        <v>100</v>
      </c>
    </row>
    <row r="1128" spans="1:7" x14ac:dyDescent="0.25">
      <c r="A1128" s="1" t="str">
        <f>'Customer_Master'!A1128</f>
        <v>CUST-01860</v>
      </c>
      <c r="B1128" s="1" t="str">
        <f>'Customer_Master'!D1128</f>
        <v>James Davies</v>
      </c>
      <c r="C1128" s="1" t="str">
        <f>'Customer_Master'!E1128</f>
        <v>Wave</v>
      </c>
      <c r="D1128" t="str">
        <f>'Customer_Master'!G1128</f>
        <v>Valid</v>
      </c>
      <c r="E1128" t="str">
        <f>'Customer_Master'!I1128</f>
        <v>Valid</v>
      </c>
      <c r="F1128" t="str">
        <f>'Customer_Master'!X1128</f>
        <v>Complete</v>
      </c>
      <c r="G1128">
        <f>'Customer_Master'!Y1128</f>
        <v>100</v>
      </c>
    </row>
    <row r="1129" spans="1:7" x14ac:dyDescent="0.25">
      <c r="A1129" s="1" t="str">
        <f>'Customer_Master'!A1129</f>
        <v>CUST-01445</v>
      </c>
      <c r="B1129" s="1" t="str">
        <f>'Customer_Master'!D1129</f>
        <v>Niyi Salami</v>
      </c>
      <c r="C1129" s="1" t="str">
        <f>'Customer_Master'!E1129</f>
        <v>Kuda</v>
      </c>
      <c r="D1129" t="str">
        <f>'Customer_Master'!G1129</f>
        <v>Valid</v>
      </c>
      <c r="E1129" t="str">
        <f>'Customer_Master'!I1129</f>
        <v>Valid</v>
      </c>
      <c r="F1129" t="str">
        <f>'Customer_Master'!X1129</f>
        <v>Complete</v>
      </c>
      <c r="G1129">
        <f>'Customer_Master'!Y1129</f>
        <v>75</v>
      </c>
    </row>
    <row r="1130" spans="1:7" x14ac:dyDescent="0.25">
      <c r="A1130" s="1" t="str">
        <f>'Customer_Master'!A1130</f>
        <v>CUST-02739</v>
      </c>
      <c r="B1130" s="1" t="str">
        <f>'Customer_Master'!D1130</f>
        <v>David</v>
      </c>
      <c r="C1130" s="1" t="str">
        <f>'Customer_Master'!E1130</f>
        <v>Sparkcapital</v>
      </c>
      <c r="D1130" t="str">
        <f>'Customer_Master'!G1130</f>
        <v>Valid</v>
      </c>
      <c r="E1130" t="str">
        <f>'Customer_Master'!I1130</f>
        <v>Valid</v>
      </c>
      <c r="F1130" t="str">
        <f>'Customer_Master'!X1130</f>
        <v>Incomplete</v>
      </c>
      <c r="G1130">
        <f>'Customer_Master'!Y1130</f>
        <v>35</v>
      </c>
    </row>
    <row r="1131" spans="1:7" x14ac:dyDescent="0.25">
      <c r="A1131" s="1" t="str">
        <f>'Customer_Master'!A1131</f>
        <v>CUST-02805</v>
      </c>
      <c r="B1131" s="1" t="str">
        <f>'Customer_Master'!D1131</f>
        <v>Michael Brown</v>
      </c>
      <c r="C1131" s="1" t="str">
        <f>'Customer_Master'!E1131</f>
        <v>Not Available</v>
      </c>
      <c r="D1131" t="str">
        <f>'Customer_Master'!G1131</f>
        <v>Valid</v>
      </c>
      <c r="E1131" t="str">
        <f>'Customer_Master'!I1131</f>
        <v>Valid</v>
      </c>
      <c r="F1131" t="str">
        <f>'Customer_Master'!X1131</f>
        <v>Incomplete</v>
      </c>
      <c r="G1131">
        <f>'Customer_Master'!Y1131</f>
        <v>35</v>
      </c>
    </row>
    <row r="1132" spans="1:7" x14ac:dyDescent="0.25">
      <c r="A1132" s="1" t="str">
        <f>'Customer_Master'!A1132</f>
        <v>CUST-04274</v>
      </c>
      <c r="B1132" s="1" t="str">
        <f>'Customer_Master'!D1132</f>
        <v>Chinwe Akinola</v>
      </c>
      <c r="C1132" s="1" t="str">
        <f>'Customer_Master'!E1132</f>
        <v>Heliolabs Inc</v>
      </c>
      <c r="D1132" t="str">
        <f>'Customer_Master'!G1132</f>
        <v>Valid</v>
      </c>
      <c r="E1132" t="str">
        <f>'Customer_Master'!I1132</f>
        <v>Valid</v>
      </c>
      <c r="F1132" t="str">
        <f>'Customer_Master'!X1132</f>
        <v>Complete</v>
      </c>
      <c r="G1132">
        <f>'Customer_Master'!Y1132</f>
        <v>100</v>
      </c>
    </row>
    <row r="1133" spans="1:7" x14ac:dyDescent="0.25">
      <c r="A1133" s="1" t="str">
        <f>'Customer_Master'!A1133</f>
        <v>CUST-05079</v>
      </c>
      <c r="B1133" s="1" t="str">
        <f>'Customer_Master'!D1133</f>
        <v>Uche Okafor</v>
      </c>
      <c r="C1133" s="1" t="str">
        <f>'Customer_Master'!E1133</f>
        <v>Twiga Foods</v>
      </c>
      <c r="D1133" t="str">
        <f>'Customer_Master'!G1133</f>
        <v>Valid</v>
      </c>
      <c r="E1133" t="str">
        <f>'Customer_Master'!I1133</f>
        <v>Valid</v>
      </c>
      <c r="F1133" t="str">
        <f>'Customer_Master'!X1133</f>
        <v>Complete</v>
      </c>
      <c r="G1133">
        <f>'Customer_Master'!Y1133</f>
        <v>75</v>
      </c>
    </row>
    <row r="1134" spans="1:7" x14ac:dyDescent="0.25">
      <c r="A1134" s="1" t="str">
        <f>'Customer_Master'!A1134</f>
        <v>CUST-04782</v>
      </c>
      <c r="B1134" s="1" t="str">
        <f>'Customer_Master'!D1134</f>
        <v>Ryan Williams</v>
      </c>
      <c r="C1134" s="1" t="str">
        <f>'Customer_Master'!E1134</f>
        <v>Swiftlabs Gmbh</v>
      </c>
      <c r="D1134" t="str">
        <f>'Customer_Master'!G1134</f>
        <v>Valid</v>
      </c>
      <c r="E1134" t="str">
        <f>'Customer_Master'!I1134</f>
        <v>Valid</v>
      </c>
      <c r="F1134" t="str">
        <f>'Customer_Master'!X1134</f>
        <v>Complete</v>
      </c>
      <c r="G1134">
        <f>'Customer_Master'!Y1134</f>
        <v>100</v>
      </c>
    </row>
    <row r="1135" spans="1:7" x14ac:dyDescent="0.25">
      <c r="A1135" s="1" t="str">
        <f>'Customer_Master'!A1135</f>
        <v>CUST-02000</v>
      </c>
      <c r="B1135" s="1" t="str">
        <f>'Customer_Master'!D1135</f>
        <v>Njeri Hassan</v>
      </c>
      <c r="C1135" s="1" t="str">
        <f>'Customer_Master'!E1135</f>
        <v>Paystack</v>
      </c>
      <c r="D1135" t="str">
        <f>'Customer_Master'!G1135</f>
        <v>Valid</v>
      </c>
      <c r="E1135" t="str">
        <f>'Customer_Master'!I1135</f>
        <v>Valid</v>
      </c>
      <c r="F1135" t="str">
        <f>'Customer_Master'!X1135</f>
        <v>Complete</v>
      </c>
      <c r="G1135">
        <f>'Customer_Master'!Y1135</f>
        <v>75</v>
      </c>
    </row>
    <row r="1136" spans="1:7" x14ac:dyDescent="0.25">
      <c r="A1136" s="1" t="str">
        <f>'Customer_Master'!A1136</f>
        <v>CUST-03500</v>
      </c>
      <c r="B1136" s="1" t="str">
        <f>'Customer_Master'!D1136</f>
        <v>Niyi Mensah</v>
      </c>
      <c r="C1136" s="1" t="str">
        <f>'Customer_Master'!E1136</f>
        <v>Corecapital</v>
      </c>
      <c r="D1136" t="str">
        <f>'Customer_Master'!G1136</f>
        <v>Valid</v>
      </c>
      <c r="E1136" t="str">
        <f>'Customer_Master'!I1136</f>
        <v>Valid</v>
      </c>
      <c r="F1136" t="str">
        <f>'Customer_Master'!X1136</f>
        <v>Complete</v>
      </c>
      <c r="G1136">
        <f>'Customer_Master'!Y1136</f>
        <v>100</v>
      </c>
    </row>
    <row r="1137" spans="1:7" x14ac:dyDescent="0.25">
      <c r="A1137" s="1" t="str">
        <f>'Customer_Master'!A1137</f>
        <v>CUST-02750</v>
      </c>
      <c r="B1137" s="1" t="str">
        <f>'Customer_Master'!D1137</f>
        <v>Chibueze Adewale</v>
      </c>
      <c r="C1137" s="1" t="str">
        <f>'Customer_Master'!E1137</f>
        <v>Vaultpay</v>
      </c>
      <c r="D1137" t="str">
        <f>'Customer_Master'!G1137</f>
        <v>Invalid</v>
      </c>
      <c r="E1137" t="str">
        <f>'Customer_Master'!I1137</f>
        <v>Valid</v>
      </c>
      <c r="F1137" t="str">
        <f>'Customer_Master'!X1137</f>
        <v>Complete</v>
      </c>
      <c r="G1137">
        <f>'Customer_Master'!Y1137</f>
        <v>70</v>
      </c>
    </row>
    <row r="1138" spans="1:7" x14ac:dyDescent="0.25">
      <c r="A1138" s="1" t="str">
        <f>'Customer_Master'!A1138</f>
        <v>CUST-03534</v>
      </c>
      <c r="B1138" s="1" t="str">
        <f>'Customer_Master'!D1138</f>
        <v>Thandiwe Davies</v>
      </c>
      <c r="C1138" s="1" t="str">
        <f>'Customer_Master'!E1138</f>
        <v>Orbitfinance Llc</v>
      </c>
      <c r="D1138" t="str">
        <f>'Customer_Master'!G1138</f>
        <v>Valid</v>
      </c>
      <c r="E1138" t="str">
        <f>'Customer_Master'!I1138</f>
        <v>Valid</v>
      </c>
      <c r="F1138" t="str">
        <f>'Customer_Master'!X1138</f>
        <v>Complete</v>
      </c>
      <c r="G1138">
        <f>'Customer_Master'!Y1138</f>
        <v>100</v>
      </c>
    </row>
    <row r="1139" spans="1:7" x14ac:dyDescent="0.25">
      <c r="A1139" s="1" t="str">
        <f>'Customer_Master'!A1139</f>
        <v>CUST-02046</v>
      </c>
      <c r="B1139" s="1" t="str">
        <f>'Customer_Master'!D1139</f>
        <v>Aliyu</v>
      </c>
      <c r="C1139" s="1" t="str">
        <f>'Customer_Master'!E1139</f>
        <v>Primegroup Ltd</v>
      </c>
      <c r="D1139" t="str">
        <f>'Customer_Master'!G1139</f>
        <v>Valid</v>
      </c>
      <c r="E1139" t="str">
        <f>'Customer_Master'!I1139</f>
        <v>Valid</v>
      </c>
      <c r="F1139" t="str">
        <f>'Customer_Master'!X1139</f>
        <v>Incomplete</v>
      </c>
      <c r="G1139">
        <f>'Customer_Master'!Y1139</f>
        <v>60</v>
      </c>
    </row>
    <row r="1140" spans="1:7" x14ac:dyDescent="0.25">
      <c r="A1140" s="1" t="str">
        <f>'Customer_Master'!A1140</f>
        <v>CUST-00783</v>
      </c>
      <c r="B1140" s="1" t="str">
        <f>'Customer_Master'!D1140</f>
        <v>Gbenga Salami</v>
      </c>
      <c r="C1140" s="1" t="str">
        <f>'Customer_Master'!E1140</f>
        <v>Cowrywise</v>
      </c>
      <c r="D1140" t="str">
        <f>'Customer_Master'!G1140</f>
        <v>Valid</v>
      </c>
      <c r="E1140" t="str">
        <f>'Customer_Master'!I1140</f>
        <v>Valid</v>
      </c>
      <c r="F1140" t="str">
        <f>'Customer_Master'!X1140</f>
        <v>Complete</v>
      </c>
      <c r="G1140">
        <f>'Customer_Master'!Y1140</f>
        <v>100</v>
      </c>
    </row>
    <row r="1141" spans="1:7" x14ac:dyDescent="0.25">
      <c r="A1141" s="1" t="str">
        <f>'Customer_Master'!A1141</f>
        <v>CUST-00628</v>
      </c>
      <c r="B1141" s="1" t="str">
        <f>'Customer_Master'!D1141</f>
        <v>Zainab Adeleke</v>
      </c>
      <c r="C1141" s="1" t="str">
        <f>'Customer_Master'!E1141</f>
        <v>Vaultnetworks</v>
      </c>
      <c r="D1141" t="str">
        <f>'Customer_Master'!G1141</f>
        <v>Valid</v>
      </c>
      <c r="E1141" t="str">
        <f>'Customer_Master'!I1141</f>
        <v>Valid</v>
      </c>
      <c r="F1141" t="str">
        <f>'Customer_Master'!X1141</f>
        <v>Complete</v>
      </c>
      <c r="G1141">
        <f>'Customer_Master'!Y1141</f>
        <v>100</v>
      </c>
    </row>
    <row r="1142" spans="1:7" x14ac:dyDescent="0.25">
      <c r="A1142" s="1" t="str">
        <f>'Customer_Master'!A1142</f>
        <v>CUST-00049</v>
      </c>
      <c r="B1142" s="1" t="str">
        <f>'Customer_Master'!D1142</f>
        <v>Tope Nwachukwu</v>
      </c>
      <c r="C1142" s="1" t="str">
        <f>'Customer_Master'!E1142</f>
        <v>Echosystems Gmbh</v>
      </c>
      <c r="D1142" t="str">
        <f>'Customer_Master'!G1142</f>
        <v>Valid</v>
      </c>
      <c r="E1142" t="str">
        <f>'Customer_Master'!I1142</f>
        <v>Valid</v>
      </c>
      <c r="F1142" t="str">
        <f>'Customer_Master'!X1142</f>
        <v>Complete</v>
      </c>
      <c r="G1142">
        <f>'Customer_Master'!Y1142</f>
        <v>100</v>
      </c>
    </row>
    <row r="1143" spans="1:7" x14ac:dyDescent="0.25">
      <c r="A1143" s="1" t="str">
        <f>'Customer_Master'!A1143</f>
        <v>CUST-01937</v>
      </c>
      <c r="B1143" s="1" t="str">
        <f>'Customer_Master'!D1143</f>
        <v>Adaeze Bello</v>
      </c>
      <c r="C1143" s="1" t="str">
        <f>'Customer_Master'!E1143</f>
        <v>Fluxlogic</v>
      </c>
      <c r="D1143" t="str">
        <f>'Customer_Master'!G1143</f>
        <v>Valid</v>
      </c>
      <c r="E1143" t="str">
        <f>'Customer_Master'!I1143</f>
        <v>Valid</v>
      </c>
      <c r="F1143" t="str">
        <f>'Customer_Master'!X1143</f>
        <v>Complete</v>
      </c>
      <c r="G1143">
        <f>'Customer_Master'!Y1143</f>
        <v>100</v>
      </c>
    </row>
    <row r="1144" spans="1:7" x14ac:dyDescent="0.25">
      <c r="A1144" s="1" t="str">
        <f>'Customer_Master'!A1144</f>
        <v>CUST-01729</v>
      </c>
      <c r="B1144" s="1" t="str">
        <f>'Customer_Master'!D1144</f>
        <v>Adebayo Murphy</v>
      </c>
      <c r="C1144" s="1" t="str">
        <f>'Customer_Master'!E1144</f>
        <v>Jumia</v>
      </c>
      <c r="D1144" t="str">
        <f>'Customer_Master'!G1144</f>
        <v>Valid</v>
      </c>
      <c r="E1144" t="str">
        <f>'Customer_Master'!I1144</f>
        <v>Valid</v>
      </c>
      <c r="F1144" t="str">
        <f>'Customer_Master'!X1144</f>
        <v>Complete</v>
      </c>
      <c r="G1144">
        <f>'Customer_Master'!Y1144</f>
        <v>100</v>
      </c>
    </row>
    <row r="1145" spans="1:7" x14ac:dyDescent="0.25">
      <c r="A1145" s="1" t="str">
        <f>'Customer_Master'!A1145</f>
        <v>CUST-02908</v>
      </c>
      <c r="B1145" s="1" t="str">
        <f>'Customer_Master'!D1145</f>
        <v>Tariq Garba</v>
      </c>
      <c r="C1145" s="1" t="str">
        <f>'Customer_Master'!E1145</f>
        <v>Apexgroup</v>
      </c>
      <c r="D1145" t="str">
        <f>'Customer_Master'!G1145</f>
        <v>Valid</v>
      </c>
      <c r="E1145" t="str">
        <f>'Customer_Master'!I1145</f>
        <v>Valid</v>
      </c>
      <c r="F1145" t="str">
        <f>'Customer_Master'!X1145</f>
        <v>Complete</v>
      </c>
      <c r="G1145">
        <f>'Customer_Master'!Y1145</f>
        <v>100</v>
      </c>
    </row>
    <row r="1146" spans="1:7" x14ac:dyDescent="0.25">
      <c r="A1146" s="1" t="str">
        <f>'Customer_Master'!A1146</f>
        <v>CUST-00070</v>
      </c>
      <c r="B1146" s="1" t="str">
        <f>'Customer_Master'!D1146</f>
        <v>Mark Adebayo</v>
      </c>
      <c r="C1146" s="1" t="str">
        <f>'Customer_Master'!E1146</f>
        <v>Leadai Gmbh</v>
      </c>
      <c r="D1146" t="str">
        <f>'Customer_Master'!G1146</f>
        <v>Valid</v>
      </c>
      <c r="E1146" t="str">
        <f>'Customer_Master'!I1146</f>
        <v>Valid</v>
      </c>
      <c r="F1146" t="str">
        <f>'Customer_Master'!X1146</f>
        <v>Complete</v>
      </c>
      <c r="G1146">
        <f>'Customer_Master'!Y1146</f>
        <v>100</v>
      </c>
    </row>
    <row r="1147" spans="1:7" x14ac:dyDescent="0.25">
      <c r="A1147" s="1" t="str">
        <f>'Customer_Master'!A1147</f>
        <v>CUST-03612</v>
      </c>
      <c r="B1147" s="1" t="str">
        <f>'Customer_Master'!D1147</f>
        <v>Laura Van Der Merwe</v>
      </c>
      <c r="C1147" s="1" t="str">
        <f>'Customer_Master'!E1147</f>
        <v>Teamapt</v>
      </c>
      <c r="D1147" t="str">
        <f>'Customer_Master'!G1147</f>
        <v>Valid</v>
      </c>
      <c r="E1147" t="str">
        <f>'Customer_Master'!I1147</f>
        <v>Valid</v>
      </c>
      <c r="F1147" t="str">
        <f>'Customer_Master'!X1147</f>
        <v>Complete</v>
      </c>
      <c r="G1147">
        <f>'Customer_Master'!Y1147</f>
        <v>100</v>
      </c>
    </row>
    <row r="1148" spans="1:7" x14ac:dyDescent="0.25">
      <c r="A1148" s="1" t="str">
        <f>'Customer_Master'!A1148</f>
        <v>CUST-01036</v>
      </c>
      <c r="B1148" s="1" t="str">
        <f>'Customer_Master'!D1148</f>
        <v>Tosin Okonkwo</v>
      </c>
      <c r="C1148" s="1" t="str">
        <f>'Customer_Master'!E1148</f>
        <v>Carbon</v>
      </c>
      <c r="D1148" t="str">
        <f>'Customer_Master'!G1148</f>
        <v>Valid</v>
      </c>
      <c r="E1148" t="str">
        <f>'Customer_Master'!I1148</f>
        <v>Valid</v>
      </c>
      <c r="F1148" t="str">
        <f>'Customer_Master'!X1148</f>
        <v>Complete</v>
      </c>
      <c r="G1148">
        <f>'Customer_Master'!Y1148</f>
        <v>100</v>
      </c>
    </row>
    <row r="1149" spans="1:7" x14ac:dyDescent="0.25">
      <c r="A1149" s="1" t="str">
        <f>'Customer_Master'!A1149</f>
        <v>CUST-03528</v>
      </c>
      <c r="B1149" s="1" t="str">
        <f>'Customer_Master'!D1149</f>
        <v>Brian Akinola</v>
      </c>
      <c r="C1149" s="1" t="str">
        <f>'Customer_Master'!E1149</f>
        <v>Pulsetech Llc</v>
      </c>
      <c r="D1149" t="str">
        <f>'Customer_Master'!G1149</f>
        <v>Valid</v>
      </c>
      <c r="E1149" t="str">
        <f>'Customer_Master'!I1149</f>
        <v>Valid</v>
      </c>
      <c r="F1149" t="str">
        <f>'Customer_Master'!X1149</f>
        <v>Complete</v>
      </c>
      <c r="G1149">
        <f>'Customer_Master'!Y1149</f>
        <v>75</v>
      </c>
    </row>
    <row r="1150" spans="1:7" x14ac:dyDescent="0.25">
      <c r="A1150" s="1" t="str">
        <f>'Customer_Master'!A1150</f>
        <v>CUST-00856</v>
      </c>
      <c r="B1150" s="1" t="str">
        <f>'Customer_Master'!D1150</f>
        <v>Daniel Brown</v>
      </c>
      <c r="C1150" s="1" t="str">
        <f>'Customer_Master'!E1150</f>
        <v>Leadlogic Ltd</v>
      </c>
      <c r="D1150" t="str">
        <f>'Customer_Master'!G1150</f>
        <v>Valid</v>
      </c>
      <c r="E1150" t="str">
        <f>'Customer_Master'!I1150</f>
        <v>Valid</v>
      </c>
      <c r="F1150" t="str">
        <f>'Customer_Master'!X1150</f>
        <v>Complete</v>
      </c>
      <c r="G1150">
        <f>'Customer_Master'!Y1150</f>
        <v>100</v>
      </c>
    </row>
    <row r="1151" spans="1:7" x14ac:dyDescent="0.25">
      <c r="A1151" s="1" t="str">
        <f>'Customer_Master'!A1151</f>
        <v>CUST-04737</v>
      </c>
      <c r="B1151" s="1" t="str">
        <f>'Customer_Master'!D1151</f>
        <v>Chiamaka Smith</v>
      </c>
      <c r="C1151" s="1" t="str">
        <f>'Customer_Master'!E1151</f>
        <v>Piggyvest</v>
      </c>
      <c r="D1151" t="str">
        <f>'Customer_Master'!G1151</f>
        <v>Valid</v>
      </c>
      <c r="E1151" t="str">
        <f>'Customer_Master'!I1151</f>
        <v>Valid</v>
      </c>
      <c r="F1151" t="str">
        <f>'Customer_Master'!X1151</f>
        <v>Complete</v>
      </c>
      <c r="G1151">
        <f>'Customer_Master'!Y1151</f>
        <v>100</v>
      </c>
    </row>
    <row r="1152" spans="1:7" x14ac:dyDescent="0.25">
      <c r="A1152" s="1" t="str">
        <f>'Customer_Master'!A1152</f>
        <v>CUST-04575</v>
      </c>
      <c r="B1152" s="1" t="str">
        <f>'Customer_Master'!D1152</f>
        <v>Tope Otieno</v>
      </c>
      <c r="C1152" s="1" t="str">
        <f>'Customer_Master'!E1152</f>
        <v>Moniepoint</v>
      </c>
      <c r="D1152" t="str">
        <f>'Customer_Master'!G1152</f>
        <v>Valid</v>
      </c>
      <c r="E1152" t="str">
        <f>'Customer_Master'!I1152</f>
        <v>Valid</v>
      </c>
      <c r="F1152" t="str">
        <f>'Customer_Master'!X1152</f>
        <v>Complete</v>
      </c>
      <c r="G1152">
        <f>'Customer_Master'!Y1152</f>
        <v>75</v>
      </c>
    </row>
    <row r="1153" spans="1:7" x14ac:dyDescent="0.25">
      <c r="A1153" s="1" t="str">
        <f>'Customer_Master'!A1153</f>
        <v>CUST-03696</v>
      </c>
      <c r="B1153" s="1" t="str">
        <f>'Customer_Master'!D1153</f>
        <v>Sola Adebayo</v>
      </c>
      <c r="C1153" s="1" t="str">
        <f>'Customer_Master'!E1153</f>
        <v>Jumia</v>
      </c>
      <c r="D1153" t="str">
        <f>'Customer_Master'!G1153</f>
        <v>Valid</v>
      </c>
      <c r="E1153" t="str">
        <f>'Customer_Master'!I1153</f>
        <v>Valid</v>
      </c>
      <c r="F1153" t="str">
        <f>'Customer_Master'!X1153</f>
        <v>Complete</v>
      </c>
      <c r="G1153">
        <f>'Customer_Master'!Y1153</f>
        <v>75</v>
      </c>
    </row>
    <row r="1154" spans="1:7" x14ac:dyDescent="0.25">
      <c r="A1154" s="1" t="str">
        <f>'Customer_Master'!A1154</f>
        <v>CUST-00558</v>
      </c>
      <c r="B1154" s="1" t="str">
        <f>'Customer_Master'!D1154</f>
        <v>Liam Evans</v>
      </c>
      <c r="C1154" s="1" t="str">
        <f>'Customer_Master'!E1154</f>
        <v>Brightanalytics Gmbh</v>
      </c>
      <c r="D1154" t="str">
        <f>'Customer_Master'!G1154</f>
        <v>Valid</v>
      </c>
      <c r="E1154" t="str">
        <f>'Customer_Master'!I1154</f>
        <v>Valid</v>
      </c>
      <c r="F1154" t="str">
        <f>'Customer_Master'!X1154</f>
        <v>Complete</v>
      </c>
      <c r="G1154">
        <f>'Customer_Master'!Y1154</f>
        <v>100</v>
      </c>
    </row>
    <row r="1155" spans="1:7" x14ac:dyDescent="0.25">
      <c r="A1155" s="1" t="str">
        <f>'Customer_Master'!A1155</f>
        <v>CUST-00613</v>
      </c>
      <c r="B1155" s="1" t="str">
        <f>'Customer_Master'!D1155</f>
        <v>Michael Oladipo</v>
      </c>
      <c r="C1155" s="1" t="str">
        <f>'Customer_Master'!E1155</f>
        <v>Stackventures Llc</v>
      </c>
      <c r="D1155" t="str">
        <f>'Customer_Master'!G1155</f>
        <v>Invalid</v>
      </c>
      <c r="E1155" t="str">
        <f>'Customer_Master'!I1155</f>
        <v>Valid</v>
      </c>
      <c r="F1155" t="str">
        <f>'Customer_Master'!X1155</f>
        <v>Complete</v>
      </c>
      <c r="G1155">
        <f>'Customer_Master'!Y1155</f>
        <v>70</v>
      </c>
    </row>
    <row r="1156" spans="1:7" x14ac:dyDescent="0.25">
      <c r="A1156" s="1" t="str">
        <f>'Customer_Master'!A1156</f>
        <v>CUST-04125</v>
      </c>
      <c r="B1156" s="1" t="str">
        <f>'Customer_Master'!D1156</f>
        <v>Khan</v>
      </c>
      <c r="C1156" s="1" t="str">
        <f>'Customer_Master'!E1156</f>
        <v>Quantafinance Inc</v>
      </c>
      <c r="D1156" t="str">
        <f>'Customer_Master'!G1156</f>
        <v>Valid</v>
      </c>
      <c r="E1156" t="str">
        <f>'Customer_Master'!I1156</f>
        <v>Valid</v>
      </c>
      <c r="F1156" t="str">
        <f>'Customer_Master'!X1156</f>
        <v>Incomplete</v>
      </c>
      <c r="G1156">
        <f>'Customer_Master'!Y1156</f>
        <v>60</v>
      </c>
    </row>
    <row r="1157" spans="1:7" x14ac:dyDescent="0.25">
      <c r="A1157" s="1" t="str">
        <f>'Customer_Master'!A1157</f>
        <v>CUST-00786</v>
      </c>
      <c r="B1157" s="1" t="str">
        <f>'Customer_Master'!D1157</f>
        <v>Dele Hassan</v>
      </c>
      <c r="C1157" s="1" t="str">
        <f>'Customer_Master'!E1157</f>
        <v>Apexnetworks Inc</v>
      </c>
      <c r="D1157" t="str">
        <f>'Customer_Master'!G1157</f>
        <v>Valid</v>
      </c>
      <c r="E1157" t="str">
        <f>'Customer_Master'!I1157</f>
        <v>Valid</v>
      </c>
      <c r="F1157" t="str">
        <f>'Customer_Master'!X1157</f>
        <v>Complete</v>
      </c>
      <c r="G1157">
        <f>'Customer_Master'!Y1157</f>
        <v>100</v>
      </c>
    </row>
    <row r="1158" spans="1:7" x14ac:dyDescent="0.25">
      <c r="A1158" s="1" t="str">
        <f>'Customer_Master'!A1158</f>
        <v>CUST-00942</v>
      </c>
      <c r="B1158" s="1" t="str">
        <f>'Customer_Master'!D1158</f>
        <v>Olivia Akinola</v>
      </c>
      <c r="C1158" s="1" t="str">
        <f>'Customer_Master'!E1158</f>
        <v>Novaanalytics</v>
      </c>
      <c r="D1158" t="str">
        <f>'Customer_Master'!G1158</f>
        <v>Valid</v>
      </c>
      <c r="E1158" t="str">
        <f>'Customer_Master'!I1158</f>
        <v>Valid</v>
      </c>
      <c r="F1158" t="str">
        <f>'Customer_Master'!X1158</f>
        <v>Complete</v>
      </c>
      <c r="G1158">
        <f>'Customer_Master'!Y1158</f>
        <v>100</v>
      </c>
    </row>
    <row r="1159" spans="1:7" x14ac:dyDescent="0.25">
      <c r="A1159" s="1" t="str">
        <f>'Customer_Master'!A1159</f>
        <v>CUST-04216</v>
      </c>
      <c r="B1159" s="1" t="str">
        <f>'Customer_Master'!D1159</f>
        <v>Ifeanyi Dlamini</v>
      </c>
      <c r="C1159" s="1" t="str">
        <f>'Customer_Master'!E1159</f>
        <v>Primenetworks</v>
      </c>
      <c r="D1159" t="str">
        <f>'Customer_Master'!G1159</f>
        <v>Valid</v>
      </c>
      <c r="E1159" t="str">
        <f>'Customer_Master'!I1159</f>
        <v>Valid</v>
      </c>
      <c r="F1159" t="str">
        <f>'Customer_Master'!X1159</f>
        <v>Complete</v>
      </c>
      <c r="G1159">
        <f>'Customer_Master'!Y1159</f>
        <v>75</v>
      </c>
    </row>
    <row r="1160" spans="1:7" x14ac:dyDescent="0.25">
      <c r="A1160" s="1" t="str">
        <f>'Customer_Master'!A1160</f>
        <v>CUST-04994</v>
      </c>
      <c r="B1160" s="1" t="str">
        <f>'Customer_Master'!D1160</f>
        <v>Faith Nwachukwu</v>
      </c>
      <c r="C1160" s="1" t="str">
        <f>'Customer_Master'!E1160</f>
        <v>Novalogistics Gmbh</v>
      </c>
      <c r="D1160" t="str">
        <f>'Customer_Master'!G1160</f>
        <v>Invalid</v>
      </c>
      <c r="E1160" t="str">
        <f>'Customer_Master'!I1160</f>
        <v>Valid</v>
      </c>
      <c r="F1160" t="str">
        <f>'Customer_Master'!X1160</f>
        <v>Complete</v>
      </c>
      <c r="G1160">
        <f>'Customer_Master'!Y1160</f>
        <v>70</v>
      </c>
    </row>
    <row r="1161" spans="1:7" x14ac:dyDescent="0.25">
      <c r="A1161" s="1" t="str">
        <f>'Customer_Master'!A1161</f>
        <v>CUST-04856</v>
      </c>
      <c r="B1161" s="1" t="str">
        <f>'Customer_Master'!D1161</f>
        <v>Folake Onyeka</v>
      </c>
      <c r="C1161" s="1" t="str">
        <f>'Customer_Master'!E1161</f>
        <v>Paylabs Gmbh</v>
      </c>
      <c r="D1161" t="str">
        <f>'Customer_Master'!G1161</f>
        <v>Valid</v>
      </c>
      <c r="E1161" t="str">
        <f>'Customer_Master'!I1161</f>
        <v>Valid</v>
      </c>
      <c r="F1161" t="str">
        <f>'Customer_Master'!X1161</f>
        <v>Complete</v>
      </c>
      <c r="G1161">
        <f>'Customer_Master'!Y1161</f>
        <v>100</v>
      </c>
    </row>
    <row r="1162" spans="1:7" x14ac:dyDescent="0.25">
      <c r="A1162" s="1" t="str">
        <f>'Customer_Master'!A1162</f>
        <v>CUST-04467</v>
      </c>
      <c r="B1162" s="1" t="str">
        <f>'Customer_Master'!D1162</f>
        <v>Victor Garba</v>
      </c>
      <c r="C1162" s="1" t="str">
        <f>'Customer_Master'!E1162</f>
        <v>Wave</v>
      </c>
      <c r="D1162" t="str">
        <f>'Customer_Master'!G1162</f>
        <v>Valid</v>
      </c>
      <c r="E1162" t="str">
        <f>'Customer_Master'!I1162</f>
        <v>Valid</v>
      </c>
      <c r="F1162" t="str">
        <f>'Customer_Master'!X1162</f>
        <v>Complete</v>
      </c>
      <c r="G1162">
        <f>'Customer_Master'!Y1162</f>
        <v>100</v>
      </c>
    </row>
    <row r="1163" spans="1:7" x14ac:dyDescent="0.25">
      <c r="A1163" s="1" t="str">
        <f>'Customer_Master'!A1163</f>
        <v>CUST-00811</v>
      </c>
      <c r="B1163" s="1" t="str">
        <f>'Customer_Master'!D1163</f>
        <v>Amina Al-Farsi</v>
      </c>
      <c r="C1163" s="1" t="str">
        <f>'Customer_Master'!E1163</f>
        <v>Leadhub Gmbh</v>
      </c>
      <c r="D1163" t="str">
        <f>'Customer_Master'!G1163</f>
        <v>Valid</v>
      </c>
      <c r="E1163" t="str">
        <f>'Customer_Master'!I1163</f>
        <v>Valid</v>
      </c>
      <c r="F1163" t="str">
        <f>'Customer_Master'!X1163</f>
        <v>Complete</v>
      </c>
      <c r="G1163">
        <f>'Customer_Master'!Y1163</f>
        <v>75</v>
      </c>
    </row>
    <row r="1164" spans="1:7" x14ac:dyDescent="0.25">
      <c r="A1164" s="1" t="str">
        <f>'Customer_Master'!A1164</f>
        <v>CUST-04802</v>
      </c>
      <c r="B1164" s="1" t="str">
        <f>'Customer_Master'!D1164</f>
        <v>Kayode Salami</v>
      </c>
      <c r="C1164" s="1" t="str">
        <f>'Customer_Master'!E1164</f>
        <v>Lumensolutions Llc</v>
      </c>
      <c r="D1164" t="str">
        <f>'Customer_Master'!G1164</f>
        <v>Valid</v>
      </c>
      <c r="E1164" t="str">
        <f>'Customer_Master'!I1164</f>
        <v>Valid</v>
      </c>
      <c r="F1164" t="str">
        <f>'Customer_Master'!X1164</f>
        <v>Complete</v>
      </c>
      <c r="G1164">
        <f>'Customer_Master'!Y1164</f>
        <v>100</v>
      </c>
    </row>
    <row r="1165" spans="1:7" x14ac:dyDescent="0.25">
      <c r="A1165" s="1" t="str">
        <f>'Customer_Master'!A1165</f>
        <v>CUST-03184</v>
      </c>
      <c r="B1165" s="1" t="str">
        <f>'Customer_Master'!D1165</f>
        <v>Maryam Murphy</v>
      </c>
      <c r="C1165" s="1" t="str">
        <f>'Customer_Master'!E1165</f>
        <v>Bua Foods</v>
      </c>
      <c r="D1165" t="str">
        <f>'Customer_Master'!G1165</f>
        <v>Valid</v>
      </c>
      <c r="E1165" t="str">
        <f>'Customer_Master'!I1165</f>
        <v>Valid</v>
      </c>
      <c r="F1165" t="str">
        <f>'Customer_Master'!X1165</f>
        <v>Complete</v>
      </c>
      <c r="G1165">
        <f>'Customer_Master'!Y1165</f>
        <v>100</v>
      </c>
    </row>
    <row r="1166" spans="1:7" x14ac:dyDescent="0.25">
      <c r="A1166" s="1" t="str">
        <f>'Customer_Master'!A1166</f>
        <v>CUST-01626</v>
      </c>
      <c r="B1166" s="1" t="str">
        <f>'Customer_Master'!D1166</f>
        <v>Kemi Davies</v>
      </c>
      <c r="C1166" s="1" t="str">
        <f>'Customer_Master'!E1166</f>
        <v>Flour Mills Of Nigeria</v>
      </c>
      <c r="D1166" t="str">
        <f>'Customer_Master'!G1166</f>
        <v>Valid</v>
      </c>
      <c r="E1166" t="str">
        <f>'Customer_Master'!I1166</f>
        <v>Valid</v>
      </c>
      <c r="F1166" t="str">
        <f>'Customer_Master'!X1166</f>
        <v>Complete</v>
      </c>
      <c r="G1166">
        <f>'Customer_Master'!Y1166</f>
        <v>100</v>
      </c>
    </row>
    <row r="1167" spans="1:7" x14ac:dyDescent="0.25">
      <c r="A1167" s="1" t="str">
        <f>'Customer_Master'!A1167</f>
        <v>CUST-00050</v>
      </c>
      <c r="B1167" s="1" t="str">
        <f>'Customer_Master'!D1167</f>
        <v>Amani Patel</v>
      </c>
      <c r="C1167" s="1" t="str">
        <f>'Customer_Master'!E1167</f>
        <v>Mtn Group</v>
      </c>
      <c r="D1167" t="str">
        <f>'Customer_Master'!G1167</f>
        <v>Valid</v>
      </c>
      <c r="E1167" t="str">
        <f>'Customer_Master'!I1167</f>
        <v>Valid</v>
      </c>
      <c r="F1167" t="str">
        <f>'Customer_Master'!X1167</f>
        <v>Complete</v>
      </c>
      <c r="G1167">
        <f>'Customer_Master'!Y1167</f>
        <v>75</v>
      </c>
    </row>
    <row r="1168" spans="1:7" x14ac:dyDescent="0.25">
      <c r="A1168" s="1" t="str">
        <f>'Customer_Master'!A1168</f>
        <v>CUST-04335</v>
      </c>
      <c r="B1168" s="1" t="str">
        <f>'Customer_Master'!D1168</f>
        <v>Abdullahi Orji</v>
      </c>
      <c r="C1168" s="1" t="str">
        <f>'Customer_Master'!E1168</f>
        <v>Echodigital Inc</v>
      </c>
      <c r="D1168" t="str">
        <f>'Customer_Master'!G1168</f>
        <v>Invalid</v>
      </c>
      <c r="E1168" t="str">
        <f>'Customer_Master'!I1168</f>
        <v>Valid</v>
      </c>
      <c r="F1168" t="str">
        <f>'Customer_Master'!X1168</f>
        <v>Complete</v>
      </c>
      <c r="G1168">
        <f>'Customer_Master'!Y1168</f>
        <v>70</v>
      </c>
    </row>
    <row r="1169" spans="1:7" x14ac:dyDescent="0.25">
      <c r="A1169" s="1" t="str">
        <f>'Customer_Master'!A1169</f>
        <v>CUST-00285</v>
      </c>
      <c r="B1169" s="1" t="str">
        <f>'Customer_Master'!D1169</f>
        <v>Kemi Smith</v>
      </c>
      <c r="C1169" s="1" t="str">
        <f>'Customer_Master'!E1169</f>
        <v>Pulsehub</v>
      </c>
      <c r="D1169" t="str">
        <f>'Customer_Master'!G1169</f>
        <v>Valid</v>
      </c>
      <c r="E1169" t="str">
        <f>'Customer_Master'!I1169</f>
        <v>Valid</v>
      </c>
      <c r="F1169" t="str">
        <f>'Customer_Master'!X1169</f>
        <v>Complete</v>
      </c>
      <c r="G1169">
        <f>'Customer_Master'!Y1169</f>
        <v>100</v>
      </c>
    </row>
    <row r="1170" spans="1:7" x14ac:dyDescent="0.25">
      <c r="A1170" s="1" t="str">
        <f>'Customer_Master'!A1170</f>
        <v>CUST-04808</v>
      </c>
      <c r="B1170" s="1" t="str">
        <f>'Customer_Master'!D1170</f>
        <v>Thandiwe Afolabi</v>
      </c>
      <c r="C1170" s="1" t="str">
        <f>'Customer_Master'!E1170</f>
        <v>Not Available</v>
      </c>
      <c r="D1170" t="str">
        <f>'Customer_Master'!G1170</f>
        <v>Valid</v>
      </c>
      <c r="E1170" t="str">
        <f>'Customer_Master'!I1170</f>
        <v>Valid</v>
      </c>
      <c r="F1170" t="str">
        <f>'Customer_Master'!X1170</f>
        <v>Incomplete</v>
      </c>
      <c r="G1170">
        <f>'Customer_Master'!Y1170</f>
        <v>60</v>
      </c>
    </row>
    <row r="1171" spans="1:7" x14ac:dyDescent="0.25">
      <c r="A1171" s="1" t="str">
        <f>'Customer_Master'!A1171</f>
        <v>CUST-00714</v>
      </c>
      <c r="B1171" s="1" t="str">
        <f>'Customer_Master'!D1171</f>
        <v>Sophie Okonkwo</v>
      </c>
      <c r="C1171" s="1" t="str">
        <f>'Customer_Master'!E1171</f>
        <v>Hivenetworks Ltd</v>
      </c>
      <c r="D1171" t="str">
        <f>'Customer_Master'!G1171</f>
        <v>Valid</v>
      </c>
      <c r="E1171" t="str">
        <f>'Customer_Master'!I1171</f>
        <v>Valid</v>
      </c>
      <c r="F1171" t="str">
        <f>'Customer_Master'!X1171</f>
        <v>Complete</v>
      </c>
      <c r="G1171">
        <f>'Customer_Master'!Y1171</f>
        <v>100</v>
      </c>
    </row>
    <row r="1172" spans="1:7" x14ac:dyDescent="0.25">
      <c r="A1172" s="1" t="str">
        <f>'Customer_Master'!A1172</f>
        <v>CUST-04726</v>
      </c>
      <c r="B1172" s="1" t="str">
        <f>'Customer_Master'!D1172</f>
        <v>Favour Ogundimu</v>
      </c>
      <c r="C1172" s="1" t="str">
        <f>'Customer_Master'!E1172</f>
        <v>Fluxpay Llc</v>
      </c>
      <c r="D1172" t="str">
        <f>'Customer_Master'!G1172</f>
        <v>Valid</v>
      </c>
      <c r="E1172" t="str">
        <f>'Customer_Master'!I1172</f>
        <v>Valid</v>
      </c>
      <c r="F1172" t="str">
        <f>'Customer_Master'!X1172</f>
        <v>Complete</v>
      </c>
      <c r="G1172">
        <f>'Customer_Master'!Y1172</f>
        <v>75</v>
      </c>
    </row>
    <row r="1173" spans="1:7" x14ac:dyDescent="0.25">
      <c r="A1173" s="1" t="str">
        <f>'Customer_Master'!A1173</f>
        <v>CUST-02883</v>
      </c>
      <c r="B1173" s="1" t="str">
        <f>'Customer_Master'!D1173</f>
        <v>Yetunde Okonkwo</v>
      </c>
      <c r="C1173" s="1" t="str">
        <f>'Customer_Master'!E1173</f>
        <v>Swiftlogistics Plc</v>
      </c>
      <c r="D1173" t="str">
        <f>'Customer_Master'!G1173</f>
        <v>Valid</v>
      </c>
      <c r="E1173" t="str">
        <f>'Customer_Master'!I1173</f>
        <v>Valid</v>
      </c>
      <c r="F1173" t="str">
        <f>'Customer_Master'!X1173</f>
        <v>Complete</v>
      </c>
      <c r="G1173">
        <f>'Customer_Master'!Y1173</f>
        <v>100</v>
      </c>
    </row>
    <row r="1174" spans="1:7" x14ac:dyDescent="0.25">
      <c r="A1174" s="1" t="str">
        <f>'Customer_Master'!A1174</f>
        <v>CUST-00986</v>
      </c>
      <c r="B1174" s="1" t="str">
        <f>'Customer_Master'!D1174</f>
        <v>Nomvula Johnson</v>
      </c>
      <c r="C1174" s="1" t="str">
        <f>'Customer_Master'!E1174</f>
        <v>Not Available</v>
      </c>
      <c r="D1174" t="str">
        <f>'Customer_Master'!G1174</f>
        <v>Valid</v>
      </c>
      <c r="E1174" t="str">
        <f>'Customer_Master'!I1174</f>
        <v>Valid</v>
      </c>
      <c r="F1174" t="str">
        <f>'Customer_Master'!X1174</f>
        <v>Incomplete</v>
      </c>
      <c r="G1174">
        <f>'Customer_Master'!Y1174</f>
        <v>60</v>
      </c>
    </row>
    <row r="1175" spans="1:7" x14ac:dyDescent="0.25">
      <c r="A1175" s="1" t="str">
        <f>'Customer_Master'!A1175</f>
        <v>CUST-01892</v>
      </c>
      <c r="B1175" s="1" t="str">
        <f>'Customer_Master'!D1175</f>
        <v>Joshua Wilson</v>
      </c>
      <c r="C1175" s="1" t="str">
        <f>'Customer_Master'!E1175</f>
        <v>Helioanalytics</v>
      </c>
      <c r="D1175" t="str">
        <f>'Customer_Master'!G1175</f>
        <v>Valid</v>
      </c>
      <c r="E1175" t="str">
        <f>'Customer_Master'!I1175</f>
        <v>Valid</v>
      </c>
      <c r="F1175" t="str">
        <f>'Customer_Master'!X1175</f>
        <v>Complete</v>
      </c>
      <c r="G1175">
        <f>'Customer_Master'!Y1175</f>
        <v>100</v>
      </c>
    </row>
    <row r="1176" spans="1:7" x14ac:dyDescent="0.25">
      <c r="A1176" s="1" t="str">
        <f>'Customer_Master'!A1176</f>
        <v>CUST-02054</v>
      </c>
      <c r="B1176" s="1" t="str">
        <f>'Customer_Master'!D1176</f>
        <v>Chioma Williams</v>
      </c>
      <c r="C1176" s="1" t="str">
        <f>'Customer_Master'!E1176</f>
        <v>Echodigital</v>
      </c>
      <c r="D1176" t="str">
        <f>'Customer_Master'!G1176</f>
        <v>Valid</v>
      </c>
      <c r="E1176" t="str">
        <f>'Customer_Master'!I1176</f>
        <v>Valid</v>
      </c>
      <c r="F1176" t="str">
        <f>'Customer_Master'!X1176</f>
        <v>Complete</v>
      </c>
      <c r="G1176">
        <f>'Customer_Master'!Y1176</f>
        <v>100</v>
      </c>
    </row>
    <row r="1177" spans="1:7" x14ac:dyDescent="0.25">
      <c r="A1177" s="1" t="str">
        <f>'Customer_Master'!A1177</f>
        <v>CUST-03126</v>
      </c>
      <c r="B1177" s="1" t="str">
        <f>'Customer_Master'!D1177</f>
        <v>Ifeanyi Mensah</v>
      </c>
      <c r="C1177" s="1" t="str">
        <f>'Customer_Master'!E1177</f>
        <v>Pulsehub Ltd</v>
      </c>
      <c r="D1177" t="str">
        <f>'Customer_Master'!G1177</f>
        <v>Valid</v>
      </c>
      <c r="E1177" t="str">
        <f>'Customer_Master'!I1177</f>
        <v>Valid</v>
      </c>
      <c r="F1177" t="str">
        <f>'Customer_Master'!X1177</f>
        <v>Complete</v>
      </c>
      <c r="G1177">
        <f>'Customer_Master'!Y1177</f>
        <v>75</v>
      </c>
    </row>
    <row r="1178" spans="1:7" x14ac:dyDescent="0.25">
      <c r="A1178" s="1" t="str">
        <f>'Customer_Master'!A1178</f>
        <v>CUST-04639</v>
      </c>
      <c r="B1178" s="1" t="str">
        <f>'Customer_Master'!D1178</f>
        <v>Amina Naidoo</v>
      </c>
      <c r="C1178" s="1" t="str">
        <f>'Customer_Master'!E1178</f>
        <v>Paystack</v>
      </c>
      <c r="D1178" t="str">
        <f>'Customer_Master'!G1178</f>
        <v>Valid</v>
      </c>
      <c r="E1178" t="str">
        <f>'Customer_Master'!I1178</f>
        <v>Valid</v>
      </c>
      <c r="F1178" t="str">
        <f>'Customer_Master'!X1178</f>
        <v>Complete</v>
      </c>
      <c r="G1178">
        <f>'Customer_Master'!Y1178</f>
        <v>100</v>
      </c>
    </row>
    <row r="1179" spans="1:7" x14ac:dyDescent="0.25">
      <c r="A1179" s="1" t="str">
        <f>'Customer_Master'!A1179</f>
        <v>CUST-04117</v>
      </c>
      <c r="B1179" s="1" t="str">
        <f>'Customer_Master'!D1179</f>
        <v>Idris</v>
      </c>
      <c r="C1179" s="1" t="str">
        <f>'Customer_Master'!E1179</f>
        <v>Interswitch</v>
      </c>
      <c r="D1179" t="str">
        <f>'Customer_Master'!G1179</f>
        <v>Valid</v>
      </c>
      <c r="E1179" t="str">
        <f>'Customer_Master'!I1179</f>
        <v>Valid</v>
      </c>
      <c r="F1179" t="str">
        <f>'Customer_Master'!X1179</f>
        <v>Incomplete</v>
      </c>
      <c r="G1179">
        <f>'Customer_Master'!Y1179</f>
        <v>60</v>
      </c>
    </row>
    <row r="1180" spans="1:7" x14ac:dyDescent="0.25">
      <c r="A1180" s="1" t="str">
        <f>'Customer_Master'!A1180</f>
        <v>CUST-01202</v>
      </c>
      <c r="B1180" s="1" t="str">
        <f>'Customer_Master'!D1180</f>
        <v>Babatunde Evans</v>
      </c>
      <c r="C1180" s="1" t="str">
        <f>'Customer_Master'!E1180</f>
        <v>Sparkanalytics</v>
      </c>
      <c r="D1180" t="str">
        <f>'Customer_Master'!G1180</f>
        <v>Valid</v>
      </c>
      <c r="E1180" t="str">
        <f>'Customer_Master'!I1180</f>
        <v>Valid</v>
      </c>
      <c r="F1180" t="str">
        <f>'Customer_Master'!X1180</f>
        <v>Complete</v>
      </c>
      <c r="G1180">
        <f>'Customer_Master'!Y1180</f>
        <v>100</v>
      </c>
    </row>
    <row r="1181" spans="1:7" x14ac:dyDescent="0.25">
      <c r="A1181" s="1" t="str">
        <f>'Customer_Master'!A1181</f>
        <v>CUST-04858</v>
      </c>
      <c r="B1181" s="1" t="str">
        <f>'Customer_Master'!D1181</f>
        <v>Yakubu Musa</v>
      </c>
      <c r="C1181" s="1" t="str">
        <f>'Customer_Master'!E1181</f>
        <v>Datasystems</v>
      </c>
      <c r="D1181" t="str">
        <f>'Customer_Master'!G1181</f>
        <v>Valid</v>
      </c>
      <c r="E1181" t="str">
        <f>'Customer_Master'!I1181</f>
        <v>Valid</v>
      </c>
      <c r="F1181" t="str">
        <f>'Customer_Master'!X1181</f>
        <v>Complete</v>
      </c>
      <c r="G1181">
        <f>'Customer_Master'!Y1181</f>
        <v>75</v>
      </c>
    </row>
    <row r="1182" spans="1:7" x14ac:dyDescent="0.25">
      <c r="A1182" s="1" t="str">
        <f>'Customer_Master'!A1182</f>
        <v>CUST-03339</v>
      </c>
      <c r="B1182" s="1" t="str">
        <f>'Customer_Master'!D1182</f>
        <v>Damilola Jones</v>
      </c>
      <c r="C1182" s="1" t="str">
        <f>'Customer_Master'!E1182</f>
        <v>Moniepoint</v>
      </c>
      <c r="D1182" t="str">
        <f>'Customer_Master'!G1182</f>
        <v>Valid</v>
      </c>
      <c r="E1182" t="str">
        <f>'Customer_Master'!I1182</f>
        <v>Valid</v>
      </c>
      <c r="F1182" t="str">
        <f>'Customer_Master'!X1182</f>
        <v>Complete</v>
      </c>
      <c r="G1182">
        <f>'Customer_Master'!Y1182</f>
        <v>100</v>
      </c>
    </row>
    <row r="1183" spans="1:7" x14ac:dyDescent="0.25">
      <c r="A1183" s="1" t="str">
        <f>'Customer_Master'!A1183</f>
        <v>CUST-01504</v>
      </c>
      <c r="B1183" s="1" t="str">
        <f>'Customer_Master'!D1183</f>
        <v>Nneka Ugwu</v>
      </c>
      <c r="C1183" s="1" t="str">
        <f>'Customer_Master'!E1183</f>
        <v>Mtn Group</v>
      </c>
      <c r="D1183" t="str">
        <f>'Customer_Master'!G1183</f>
        <v>Valid</v>
      </c>
      <c r="E1183" t="str">
        <f>'Customer_Master'!I1183</f>
        <v>Valid</v>
      </c>
      <c r="F1183" t="str">
        <f>'Customer_Master'!X1183</f>
        <v>Complete</v>
      </c>
      <c r="G1183">
        <f>'Customer_Master'!Y1183</f>
        <v>75</v>
      </c>
    </row>
    <row r="1184" spans="1:7" x14ac:dyDescent="0.25">
      <c r="A1184" s="1" t="str">
        <f>'Customer_Master'!A1184</f>
        <v>CUST-00002</v>
      </c>
      <c r="B1184" s="1" t="str">
        <f>'Customer_Master'!D1184</f>
        <v>Kemi Brown</v>
      </c>
      <c r="C1184" s="1" t="str">
        <f>'Customer_Master'!E1184</f>
        <v>Flour Mills Of Nigeria</v>
      </c>
      <c r="D1184" t="str">
        <f>'Customer_Master'!G1184</f>
        <v>Valid</v>
      </c>
      <c r="E1184" t="str">
        <f>'Customer_Master'!I1184</f>
        <v>Valid</v>
      </c>
      <c r="F1184" t="str">
        <f>'Customer_Master'!X1184</f>
        <v>Complete</v>
      </c>
      <c r="G1184">
        <f>'Customer_Master'!Y1184</f>
        <v>100</v>
      </c>
    </row>
    <row r="1185" spans="1:7" x14ac:dyDescent="0.25">
      <c r="A1185" s="1" t="str">
        <f>'Customer_Master'!A1185</f>
        <v>CUST-01775</v>
      </c>
      <c r="B1185" s="1" t="str">
        <f>'Customer_Master'!D1185</f>
        <v>Aisha Musa</v>
      </c>
      <c r="C1185" s="1" t="str">
        <f>'Customer_Master'!E1185</f>
        <v>Twiga Foods</v>
      </c>
      <c r="D1185" t="str">
        <f>'Customer_Master'!G1185</f>
        <v>Valid</v>
      </c>
      <c r="E1185" t="str">
        <f>'Customer_Master'!I1185</f>
        <v>Valid</v>
      </c>
      <c r="F1185" t="str">
        <f>'Customer_Master'!X1185</f>
        <v>Complete</v>
      </c>
      <c r="G1185">
        <f>'Customer_Master'!Y1185</f>
        <v>100</v>
      </c>
    </row>
    <row r="1186" spans="1:7" x14ac:dyDescent="0.25">
      <c r="A1186" s="1" t="str">
        <f>'Customer_Master'!A1186</f>
        <v>CUST-02804</v>
      </c>
      <c r="B1186" s="1" t="str">
        <f>'Customer_Master'!D1186</f>
        <v>Joshua Diallo</v>
      </c>
      <c r="C1186" s="1" t="str">
        <f>'Customer_Master'!E1186</f>
        <v>Vertexworks Plc</v>
      </c>
      <c r="D1186" t="str">
        <f>'Customer_Master'!G1186</f>
        <v>Valid</v>
      </c>
      <c r="E1186" t="str">
        <f>'Customer_Master'!I1186</f>
        <v>Valid</v>
      </c>
      <c r="F1186" t="str">
        <f>'Customer_Master'!X1186</f>
        <v>Complete</v>
      </c>
      <c r="G1186">
        <f>'Customer_Master'!Y1186</f>
        <v>100</v>
      </c>
    </row>
    <row r="1187" spans="1:7" x14ac:dyDescent="0.25">
      <c r="A1187" s="1" t="str">
        <f>'Customer_Master'!A1187</f>
        <v>CUST-04474</v>
      </c>
      <c r="B1187" s="1" t="str">
        <f>'Customer_Master'!D1187</f>
        <v>Jessica Khan</v>
      </c>
      <c r="C1187" s="1" t="str">
        <f>'Customer_Master'!E1187</f>
        <v>Sparkworks</v>
      </c>
      <c r="D1187" t="str">
        <f>'Customer_Master'!G1187</f>
        <v>Valid</v>
      </c>
      <c r="E1187" t="str">
        <f>'Customer_Master'!I1187</f>
        <v>Valid</v>
      </c>
      <c r="F1187" t="str">
        <f>'Customer_Master'!X1187</f>
        <v>Complete</v>
      </c>
      <c r="G1187">
        <f>'Customer_Master'!Y1187</f>
        <v>100</v>
      </c>
    </row>
    <row r="1188" spans="1:7" x14ac:dyDescent="0.25">
      <c r="A1188" s="1" t="str">
        <f>'Customer_Master'!A1188</f>
        <v>CUST-04929</v>
      </c>
      <c r="B1188" s="1" t="str">
        <f>'Customer_Master'!D1188</f>
        <v>Omar Dlamini</v>
      </c>
      <c r="C1188" s="1" t="str">
        <f>'Customer_Master'!E1188</f>
        <v>Primehub Inc</v>
      </c>
      <c r="D1188" t="str">
        <f>'Customer_Master'!G1188</f>
        <v>Invalid</v>
      </c>
      <c r="E1188" t="str">
        <f>'Customer_Master'!I1188</f>
        <v>Valid</v>
      </c>
      <c r="F1188" t="str">
        <f>'Customer_Master'!X1188</f>
        <v>Complete</v>
      </c>
      <c r="G1188">
        <f>'Customer_Master'!Y1188</f>
        <v>45</v>
      </c>
    </row>
    <row r="1189" spans="1:7" x14ac:dyDescent="0.25">
      <c r="A1189" s="1" t="str">
        <f>'Customer_Master'!A1189</f>
        <v>CUST-01644</v>
      </c>
      <c r="B1189" s="1" t="str">
        <f>'Customer_Master'!D1189</f>
        <v>Blessing Davies</v>
      </c>
      <c r="C1189" s="1" t="str">
        <f>'Customer_Master'!E1189</f>
        <v>Corelogic Llc</v>
      </c>
      <c r="D1189" t="str">
        <f>'Customer_Master'!G1189</f>
        <v>Valid</v>
      </c>
      <c r="E1189" t="str">
        <f>'Customer_Master'!I1189</f>
        <v>Valid</v>
      </c>
      <c r="F1189" t="str">
        <f>'Customer_Master'!X1189</f>
        <v>Complete</v>
      </c>
      <c r="G1189">
        <f>'Customer_Master'!Y1189</f>
        <v>100</v>
      </c>
    </row>
    <row r="1190" spans="1:7" x14ac:dyDescent="0.25">
      <c r="A1190" s="1" t="str">
        <f>'Customer_Master'!A1190</f>
        <v>CUST-05112</v>
      </c>
      <c r="B1190" s="1" t="str">
        <f>'Customer_Master'!D1190</f>
        <v>Faith Anyanwu</v>
      </c>
      <c r="C1190" s="1" t="str">
        <f>'Customer_Master'!E1190</f>
        <v>Not Available</v>
      </c>
      <c r="D1190" t="str">
        <f>'Customer_Master'!G1190</f>
        <v>Valid</v>
      </c>
      <c r="E1190" t="str">
        <f>'Customer_Master'!I1190</f>
        <v>Valid</v>
      </c>
      <c r="F1190" t="str">
        <f>'Customer_Master'!X1190</f>
        <v>Incomplete</v>
      </c>
      <c r="G1190">
        <f>'Customer_Master'!Y1190</f>
        <v>35</v>
      </c>
    </row>
    <row r="1191" spans="1:7" x14ac:dyDescent="0.25">
      <c r="A1191" s="1" t="str">
        <f>'Customer_Master'!A1191</f>
        <v>CUST-04484</v>
      </c>
      <c r="B1191" s="1" t="str">
        <f>'Customer_Master'!D1191</f>
        <v>Chizoba Diallo</v>
      </c>
      <c r="C1191" s="1" t="str">
        <f>'Customer_Master'!E1191</f>
        <v>Cloudanalytics Llc</v>
      </c>
      <c r="D1191" t="str">
        <f>'Customer_Master'!G1191</f>
        <v>Valid</v>
      </c>
      <c r="E1191" t="str">
        <f>'Customer_Master'!I1191</f>
        <v>Valid</v>
      </c>
      <c r="F1191" t="str">
        <f>'Customer_Master'!X1191</f>
        <v>Complete</v>
      </c>
      <c r="G1191">
        <f>'Customer_Master'!Y1191</f>
        <v>75</v>
      </c>
    </row>
    <row r="1192" spans="1:7" x14ac:dyDescent="0.25">
      <c r="A1192" s="1" t="str">
        <f>'Customer_Master'!A1192</f>
        <v>CUST-00515</v>
      </c>
      <c r="B1192" s="1" t="str">
        <f>'Customer_Master'!D1192</f>
        <v>Sarah Mensah</v>
      </c>
      <c r="C1192" s="1" t="str">
        <f>'Customer_Master'!E1192</f>
        <v>Flour Mills Of Nigeria</v>
      </c>
      <c r="D1192" t="str">
        <f>'Customer_Master'!G1192</f>
        <v>Valid</v>
      </c>
      <c r="E1192" t="str">
        <f>'Customer_Master'!I1192</f>
        <v>Valid</v>
      </c>
      <c r="F1192" t="str">
        <f>'Customer_Master'!X1192</f>
        <v>Complete</v>
      </c>
      <c r="G1192">
        <f>'Customer_Master'!Y1192</f>
        <v>100</v>
      </c>
    </row>
    <row r="1193" spans="1:7" x14ac:dyDescent="0.25">
      <c r="A1193" s="1" t="str">
        <f>'Customer_Master'!A1193</f>
        <v>CUST-04392</v>
      </c>
      <c r="B1193" s="1" t="str">
        <f>'Customer_Master'!D1193</f>
        <v>Omar Dlamini</v>
      </c>
      <c r="C1193" s="1" t="str">
        <f>'Customer_Master'!E1193</f>
        <v>Kuda</v>
      </c>
      <c r="D1193" t="str">
        <f>'Customer_Master'!G1193</f>
        <v>Valid</v>
      </c>
      <c r="E1193" t="str">
        <f>'Customer_Master'!I1193</f>
        <v>Valid</v>
      </c>
      <c r="F1193" t="str">
        <f>'Customer_Master'!X1193</f>
        <v>Complete</v>
      </c>
      <c r="G1193">
        <f>'Customer_Master'!Y1193</f>
        <v>100</v>
      </c>
    </row>
    <row r="1194" spans="1:7" x14ac:dyDescent="0.25">
      <c r="A1194" s="1" t="str">
        <f>'Customer_Master'!A1194</f>
        <v>CUST-01999</v>
      </c>
      <c r="B1194" s="1" t="str">
        <f>'Customer_Master'!D1194</f>
        <v>Thandiwe Otieno</v>
      </c>
      <c r="C1194" s="1" t="str">
        <f>'Customer_Master'!E1194</f>
        <v>Not Available</v>
      </c>
      <c r="D1194" t="str">
        <f>'Customer_Master'!G1194</f>
        <v>Valid</v>
      </c>
      <c r="E1194" t="str">
        <f>'Customer_Master'!I1194</f>
        <v>Valid</v>
      </c>
      <c r="F1194" t="str">
        <f>'Customer_Master'!X1194</f>
        <v>Incomplete</v>
      </c>
      <c r="G1194">
        <f>'Customer_Master'!Y1194</f>
        <v>35</v>
      </c>
    </row>
    <row r="1195" spans="1:7" x14ac:dyDescent="0.25">
      <c r="A1195" s="1" t="str">
        <f>'Customer_Master'!A1195</f>
        <v>CUST-02922</v>
      </c>
      <c r="B1195" s="1" t="str">
        <f>'Customer_Master'!D1195</f>
        <v>Ogechi Obi</v>
      </c>
      <c r="C1195" s="1" t="str">
        <f>'Customer_Master'!E1195</f>
        <v>Not Available</v>
      </c>
      <c r="D1195" t="str">
        <f>'Customer_Master'!G1195</f>
        <v>Valid</v>
      </c>
      <c r="E1195" t="str">
        <f>'Customer_Master'!I1195</f>
        <v>Valid</v>
      </c>
      <c r="F1195" t="str">
        <f>'Customer_Master'!X1195</f>
        <v>Incomplete</v>
      </c>
      <c r="G1195">
        <f>'Customer_Master'!Y1195</f>
        <v>35</v>
      </c>
    </row>
    <row r="1196" spans="1:7" x14ac:dyDescent="0.25">
      <c r="A1196" s="1" t="str">
        <f>'Customer_Master'!A1196</f>
        <v>CUST-04143</v>
      </c>
      <c r="B1196" s="1" t="str">
        <f>'Customer_Master'!D1196</f>
        <v>Tope Adeyemi</v>
      </c>
      <c r="C1196" s="1" t="str">
        <f>'Customer_Master'!E1196</f>
        <v>Zensolutions Llc</v>
      </c>
      <c r="D1196" t="str">
        <f>'Customer_Master'!G1196</f>
        <v>Valid</v>
      </c>
      <c r="E1196" t="str">
        <f>'Customer_Master'!I1196</f>
        <v>Valid</v>
      </c>
      <c r="F1196" t="str">
        <f>'Customer_Master'!X1196</f>
        <v>Complete</v>
      </c>
      <c r="G1196">
        <f>'Customer_Master'!Y1196</f>
        <v>100</v>
      </c>
    </row>
    <row r="1197" spans="1:7" x14ac:dyDescent="0.25">
      <c r="A1197" s="1" t="str">
        <f>'Customer_Master'!A1197</f>
        <v>CUST-00843</v>
      </c>
      <c r="B1197" s="1" t="str">
        <f>'Customer_Master'!D1197</f>
        <v>Kemi Garba</v>
      </c>
      <c r="C1197" s="1" t="str">
        <f>'Customer_Master'!E1197</f>
        <v>Coreventures</v>
      </c>
      <c r="D1197" t="str">
        <f>'Customer_Master'!G1197</f>
        <v>Valid</v>
      </c>
      <c r="E1197" t="str">
        <f>'Customer_Master'!I1197</f>
        <v>Valid</v>
      </c>
      <c r="F1197" t="str">
        <f>'Customer_Master'!X1197</f>
        <v>Complete</v>
      </c>
      <c r="G1197">
        <f>'Customer_Master'!Y1197</f>
        <v>100</v>
      </c>
    </row>
    <row r="1198" spans="1:7" x14ac:dyDescent="0.25">
      <c r="A1198" s="1" t="str">
        <f>'Customer_Master'!A1198</f>
        <v>CUST-03402</v>
      </c>
      <c r="B1198" s="1" t="str">
        <f>'Customer_Master'!D1198</f>
        <v>Femke Musa</v>
      </c>
      <c r="C1198" s="1" t="str">
        <f>'Customer_Master'!E1198</f>
        <v>Sparktech</v>
      </c>
      <c r="D1198" t="str">
        <f>'Customer_Master'!G1198</f>
        <v>Valid</v>
      </c>
      <c r="E1198" t="str">
        <f>'Customer_Master'!I1198</f>
        <v>Valid</v>
      </c>
      <c r="F1198" t="str">
        <f>'Customer_Master'!X1198</f>
        <v>Complete</v>
      </c>
      <c r="G1198">
        <f>'Customer_Master'!Y1198</f>
        <v>100</v>
      </c>
    </row>
    <row r="1199" spans="1:7" x14ac:dyDescent="0.25">
      <c r="A1199" s="1" t="str">
        <f>'Customer_Master'!A1199</f>
        <v>CUST-04607</v>
      </c>
      <c r="B1199" s="1" t="str">
        <f>'Customer_Master'!D1199</f>
        <v>Fatima Jones</v>
      </c>
      <c r="C1199" s="1" t="str">
        <f>'Customer_Master'!E1199</f>
        <v>Orbitsystems</v>
      </c>
      <c r="D1199" t="str">
        <f>'Customer_Master'!G1199</f>
        <v>Valid</v>
      </c>
      <c r="E1199" t="str">
        <f>'Customer_Master'!I1199</f>
        <v>Valid</v>
      </c>
      <c r="F1199" t="str">
        <f>'Customer_Master'!X1199</f>
        <v>Complete</v>
      </c>
      <c r="G1199">
        <f>'Customer_Master'!Y1199</f>
        <v>100</v>
      </c>
    </row>
    <row r="1200" spans="1:7" x14ac:dyDescent="0.25">
      <c r="A1200" s="1" t="str">
        <f>'Customer_Master'!A1200</f>
        <v>CUST-03778</v>
      </c>
      <c r="B1200" s="1" t="str">
        <f>'Customer_Master'!D1200</f>
        <v>Yetunde Akinola</v>
      </c>
      <c r="C1200" s="1" t="str">
        <f>'Customer_Master'!E1200</f>
        <v>Not Available</v>
      </c>
      <c r="D1200" t="str">
        <f>'Customer_Master'!G1200</f>
        <v>Valid</v>
      </c>
      <c r="E1200" t="str">
        <f>'Customer_Master'!I1200</f>
        <v>Valid</v>
      </c>
      <c r="F1200" t="str">
        <f>'Customer_Master'!X1200</f>
        <v>Incomplete</v>
      </c>
      <c r="G1200">
        <f>'Customer_Master'!Y1200</f>
        <v>60</v>
      </c>
    </row>
    <row r="1201" spans="1:7" x14ac:dyDescent="0.25">
      <c r="A1201" s="1" t="str">
        <f>'Customer_Master'!A1201</f>
        <v>CUST-03876</v>
      </c>
      <c r="B1201" s="1" t="str">
        <f>'Customer_Master'!D1201</f>
        <v>Chiamaka Adebayo</v>
      </c>
      <c r="C1201" s="1" t="str">
        <f>'Customer_Master'!E1201</f>
        <v>Apexpay Inc</v>
      </c>
      <c r="D1201" t="str">
        <f>'Customer_Master'!G1201</f>
        <v>Valid</v>
      </c>
      <c r="E1201" t="str">
        <f>'Customer_Master'!I1201</f>
        <v>Valid</v>
      </c>
      <c r="F1201" t="str">
        <f>'Customer_Master'!X1201</f>
        <v>Complete</v>
      </c>
      <c r="G1201">
        <f>'Customer_Master'!Y1201</f>
        <v>100</v>
      </c>
    </row>
    <row r="1202" spans="1:7" x14ac:dyDescent="0.25">
      <c r="A1202" s="1" t="str">
        <f>'Customer_Master'!A1202</f>
        <v>CUST-01408</v>
      </c>
      <c r="B1202" s="1" t="str">
        <f>'Customer_Master'!D1202</f>
        <v>Anke Ogundimu</v>
      </c>
      <c r="C1202" s="1" t="str">
        <f>'Customer_Master'!E1202</f>
        <v>Stacksolutions Plc</v>
      </c>
      <c r="D1202" t="str">
        <f>'Customer_Master'!G1202</f>
        <v>Valid</v>
      </c>
      <c r="E1202" t="str">
        <f>'Customer_Master'!I1202</f>
        <v>Valid</v>
      </c>
      <c r="F1202" t="str">
        <f>'Customer_Master'!X1202</f>
        <v>Complete</v>
      </c>
      <c r="G1202">
        <f>'Customer_Master'!Y1202</f>
        <v>100</v>
      </c>
    </row>
    <row r="1203" spans="1:7" x14ac:dyDescent="0.25">
      <c r="A1203" s="1" t="str">
        <f>'Customer_Master'!A1203</f>
        <v>CUST-00502</v>
      </c>
      <c r="B1203" s="1" t="str">
        <f>'Customer_Master'!D1203</f>
        <v>Adebayo Mensah</v>
      </c>
      <c r="C1203" s="1" t="str">
        <f>'Customer_Master'!E1203</f>
        <v>Paystack</v>
      </c>
      <c r="D1203" t="str">
        <f>'Customer_Master'!G1203</f>
        <v>Valid</v>
      </c>
      <c r="E1203" t="str">
        <f>'Customer_Master'!I1203</f>
        <v>Valid</v>
      </c>
      <c r="F1203" t="str">
        <f>'Customer_Master'!X1203</f>
        <v>Complete</v>
      </c>
      <c r="G1203">
        <f>'Customer_Master'!Y1203</f>
        <v>100</v>
      </c>
    </row>
    <row r="1204" spans="1:7" x14ac:dyDescent="0.25">
      <c r="A1204" s="1" t="str">
        <f>'Customer_Master'!A1204</f>
        <v>CUST-01995</v>
      </c>
      <c r="B1204" s="1" t="str">
        <f>'Customer_Master'!D1204</f>
        <v>Fatima Orji</v>
      </c>
      <c r="C1204" s="1" t="str">
        <f>'Customer_Master'!E1204</f>
        <v>Stackcapital</v>
      </c>
      <c r="D1204" t="str">
        <f>'Customer_Master'!G1204</f>
        <v>Valid</v>
      </c>
      <c r="E1204" t="str">
        <f>'Customer_Master'!I1204</f>
        <v>Valid</v>
      </c>
      <c r="F1204" t="str">
        <f>'Customer_Master'!X1204</f>
        <v>Complete</v>
      </c>
      <c r="G1204">
        <f>'Customer_Master'!Y1204</f>
        <v>100</v>
      </c>
    </row>
    <row r="1205" spans="1:7" x14ac:dyDescent="0.25">
      <c r="A1205" s="1" t="str">
        <f>'Customer_Master'!A1205</f>
        <v>CUST-03593</v>
      </c>
      <c r="B1205" s="1" t="str">
        <f>'Customer_Master'!D1205</f>
        <v>Obinna Bello</v>
      </c>
      <c r="C1205" s="1" t="str">
        <f>'Customer_Master'!E1205</f>
        <v>Stackventures Gmbh</v>
      </c>
      <c r="D1205" t="str">
        <f>'Customer_Master'!G1205</f>
        <v>Valid</v>
      </c>
      <c r="E1205" t="str">
        <f>'Customer_Master'!I1205</f>
        <v>Valid</v>
      </c>
      <c r="F1205" t="str">
        <f>'Customer_Master'!X1205</f>
        <v>Complete</v>
      </c>
      <c r="G1205">
        <f>'Customer_Master'!Y1205</f>
        <v>75</v>
      </c>
    </row>
    <row r="1206" spans="1:7" x14ac:dyDescent="0.25">
      <c r="A1206" s="1" t="str">
        <f>'Customer_Master'!A1206</f>
        <v>CUST-03015</v>
      </c>
      <c r="B1206" s="1" t="str">
        <f>'Customer_Master'!D1206</f>
        <v>Mwangi Murphy</v>
      </c>
      <c r="C1206" s="1" t="str">
        <f>'Customer_Master'!E1206</f>
        <v>Orbitai Gmbh</v>
      </c>
      <c r="D1206" t="str">
        <f>'Customer_Master'!G1206</f>
        <v>Invalid</v>
      </c>
      <c r="E1206" t="str">
        <f>'Customer_Master'!I1206</f>
        <v>Valid</v>
      </c>
      <c r="F1206" t="str">
        <f>'Customer_Master'!X1206</f>
        <v>Complete</v>
      </c>
      <c r="G1206">
        <f>'Customer_Master'!Y1206</f>
        <v>70</v>
      </c>
    </row>
    <row r="1207" spans="1:7" x14ac:dyDescent="0.25">
      <c r="A1207" s="1" t="str">
        <f>'Customer_Master'!A1207</f>
        <v>CUST-01764</v>
      </c>
      <c r="B1207" s="1" t="str">
        <f>'Customer_Master'!D1207</f>
        <v>Maryam Nwankwo</v>
      </c>
      <c r="C1207" s="1" t="str">
        <f>'Customer_Master'!E1207</f>
        <v>Leadfinance Llc</v>
      </c>
      <c r="D1207" t="str">
        <f>'Customer_Master'!G1207</f>
        <v>Valid</v>
      </c>
      <c r="E1207" t="str">
        <f>'Customer_Master'!I1207</f>
        <v>Valid</v>
      </c>
      <c r="F1207" t="str">
        <f>'Customer_Master'!X1207</f>
        <v>Complete</v>
      </c>
      <c r="G1207">
        <f>'Customer_Master'!Y1207</f>
        <v>100</v>
      </c>
    </row>
    <row r="1208" spans="1:7" x14ac:dyDescent="0.25">
      <c r="A1208" s="1" t="str">
        <f>'Customer_Master'!A1208</f>
        <v>CUST-04149</v>
      </c>
      <c r="B1208" s="1" t="str">
        <f>'Customer_Master'!D1208</f>
        <v>Babatunde Al-Farsi</v>
      </c>
      <c r="C1208" s="1" t="str">
        <f>'Customer_Master'!E1208</f>
        <v>Brightlogic Ltd</v>
      </c>
      <c r="D1208" t="str">
        <f>'Customer_Master'!G1208</f>
        <v>Valid</v>
      </c>
      <c r="E1208" t="str">
        <f>'Customer_Master'!I1208</f>
        <v>Valid</v>
      </c>
      <c r="F1208" t="str">
        <f>'Customer_Master'!X1208</f>
        <v>Complete</v>
      </c>
      <c r="G1208">
        <f>'Customer_Master'!Y1208</f>
        <v>100</v>
      </c>
    </row>
    <row r="1209" spans="1:7" x14ac:dyDescent="0.25">
      <c r="A1209" s="1" t="str">
        <f>'Customer_Master'!A1209</f>
        <v>CUST-00188</v>
      </c>
      <c r="B1209" s="1" t="str">
        <f>'Customer_Master'!D1209</f>
        <v>Bello Balogun</v>
      </c>
      <c r="C1209" s="1" t="str">
        <f>'Customer_Master'!E1209</f>
        <v>Cowrywise</v>
      </c>
      <c r="D1209" t="str">
        <f>'Customer_Master'!G1209</f>
        <v>Valid</v>
      </c>
      <c r="E1209" t="str">
        <f>'Customer_Master'!I1209</f>
        <v>Valid</v>
      </c>
      <c r="F1209" t="str">
        <f>'Customer_Master'!X1209</f>
        <v>Complete</v>
      </c>
      <c r="G1209">
        <f>'Customer_Master'!Y1209</f>
        <v>100</v>
      </c>
    </row>
    <row r="1210" spans="1:7" x14ac:dyDescent="0.25">
      <c r="A1210" s="1" t="str">
        <f>'Customer_Master'!A1210</f>
        <v>CUST-02339</v>
      </c>
      <c r="B1210" s="1" t="str">
        <f>'Customer_Master'!D1210</f>
        <v>Kelly</v>
      </c>
      <c r="C1210" s="1" t="str">
        <f>'Customer_Master'!E1210</f>
        <v>Kuda</v>
      </c>
      <c r="D1210" t="str">
        <f>'Customer_Master'!G1210</f>
        <v>Valid</v>
      </c>
      <c r="E1210" t="str">
        <f>'Customer_Master'!I1210</f>
        <v>Valid</v>
      </c>
      <c r="F1210" t="str">
        <f>'Customer_Master'!X1210</f>
        <v>Incomplete</v>
      </c>
      <c r="G1210">
        <f>'Customer_Master'!Y1210</f>
        <v>60</v>
      </c>
    </row>
    <row r="1211" spans="1:7" x14ac:dyDescent="0.25">
      <c r="A1211" s="1" t="str">
        <f>'Customer_Master'!A1211</f>
        <v>CUST-03553</v>
      </c>
      <c r="B1211" s="1" t="str">
        <f>'Customer_Master'!D1211</f>
        <v>Usman Asante</v>
      </c>
      <c r="C1211" s="1" t="str">
        <f>'Customer_Master'!E1211</f>
        <v>Piggyvest</v>
      </c>
      <c r="D1211" t="str">
        <f>'Customer_Master'!G1211</f>
        <v>Invalid</v>
      </c>
      <c r="E1211" t="str">
        <f>'Customer_Master'!I1211</f>
        <v>Valid</v>
      </c>
      <c r="F1211" t="str">
        <f>'Customer_Master'!X1211</f>
        <v>Complete</v>
      </c>
      <c r="G1211">
        <f>'Customer_Master'!Y1211</f>
        <v>70</v>
      </c>
    </row>
    <row r="1212" spans="1:7" x14ac:dyDescent="0.25">
      <c r="A1212" s="1" t="str">
        <f>'Customer_Master'!A1212</f>
        <v>CUST-02984</v>
      </c>
      <c r="B1212" s="1" t="str">
        <f>'Customer_Master'!D1212</f>
        <v>Omar Wilson</v>
      </c>
      <c r="C1212" s="1" t="str">
        <f>'Customer_Master'!E1212</f>
        <v>Quantacommerce Gmbh</v>
      </c>
      <c r="D1212" t="str">
        <f>'Customer_Master'!G1212</f>
        <v>Valid</v>
      </c>
      <c r="E1212" t="str">
        <f>'Customer_Master'!I1212</f>
        <v>Valid</v>
      </c>
      <c r="F1212" t="str">
        <f>'Customer_Master'!X1212</f>
        <v>Complete</v>
      </c>
      <c r="G1212">
        <f>'Customer_Master'!Y1212</f>
        <v>100</v>
      </c>
    </row>
    <row r="1213" spans="1:7" x14ac:dyDescent="0.25">
      <c r="A1213" s="1" t="str">
        <f>'Customer_Master'!A1213</f>
        <v>CUST-00781</v>
      </c>
      <c r="B1213" s="1" t="str">
        <f>'Customer_Master'!D1213</f>
        <v>Nnamdi Botha</v>
      </c>
      <c r="C1213" s="1" t="str">
        <f>'Customer_Master'!E1213</f>
        <v>Moniepoint</v>
      </c>
      <c r="D1213" t="str">
        <f>'Customer_Master'!G1213</f>
        <v>Valid</v>
      </c>
      <c r="E1213" t="str">
        <f>'Customer_Master'!I1213</f>
        <v>Valid</v>
      </c>
      <c r="F1213" t="str">
        <f>'Customer_Master'!X1213</f>
        <v>Complete</v>
      </c>
      <c r="G1213">
        <f>'Customer_Master'!Y1213</f>
        <v>100</v>
      </c>
    </row>
    <row r="1214" spans="1:7" x14ac:dyDescent="0.25">
      <c r="A1214" s="1" t="str">
        <f>'Customer_Master'!A1214</f>
        <v>CUST-05052</v>
      </c>
      <c r="B1214" s="1" t="str">
        <f>'Customer_Master'!D1214</f>
        <v>Precious Kelly</v>
      </c>
      <c r="C1214" s="1" t="str">
        <f>'Customer_Master'!E1214</f>
        <v>Vaultdigital Llc</v>
      </c>
      <c r="D1214" t="str">
        <f>'Customer_Master'!G1214</f>
        <v>Valid</v>
      </c>
      <c r="E1214" t="str">
        <f>'Customer_Master'!I1214</f>
        <v>Valid</v>
      </c>
      <c r="F1214" t="str">
        <f>'Customer_Master'!X1214</f>
        <v>Complete</v>
      </c>
      <c r="G1214">
        <f>'Customer_Master'!Y1214</f>
        <v>75</v>
      </c>
    </row>
    <row r="1215" spans="1:7" x14ac:dyDescent="0.25">
      <c r="A1215" s="1" t="str">
        <f>'Customer_Master'!A1215</f>
        <v>CUST-00465</v>
      </c>
      <c r="B1215" s="1" t="str">
        <f>'Customer_Master'!D1215</f>
        <v>Adaeze Okonkwo</v>
      </c>
      <c r="C1215" s="1" t="str">
        <f>'Customer_Master'!E1215</f>
        <v>Andela</v>
      </c>
      <c r="D1215" t="str">
        <f>'Customer_Master'!G1215</f>
        <v>Valid</v>
      </c>
      <c r="E1215" t="str">
        <f>'Customer_Master'!I1215</f>
        <v>Valid</v>
      </c>
      <c r="F1215" t="str">
        <f>'Customer_Master'!X1215</f>
        <v>Complete</v>
      </c>
      <c r="G1215">
        <f>'Customer_Master'!Y1215</f>
        <v>100</v>
      </c>
    </row>
    <row r="1216" spans="1:7" x14ac:dyDescent="0.25">
      <c r="A1216" s="1" t="str">
        <f>'Customer_Master'!A1216</f>
        <v>CUST-04472</v>
      </c>
      <c r="B1216" s="1" t="str">
        <f>'Customer_Master'!D1216</f>
        <v>Victor Okorie</v>
      </c>
      <c r="C1216" s="1" t="str">
        <f>'Customer_Master'!E1216</f>
        <v>Vertexdigital Llc</v>
      </c>
      <c r="D1216" t="str">
        <f>'Customer_Master'!G1216</f>
        <v>Valid</v>
      </c>
      <c r="E1216" t="str">
        <f>'Customer_Master'!I1216</f>
        <v>Valid</v>
      </c>
      <c r="F1216" t="str">
        <f>'Customer_Master'!X1216</f>
        <v>Complete</v>
      </c>
      <c r="G1216">
        <f>'Customer_Master'!Y1216</f>
        <v>100</v>
      </c>
    </row>
    <row r="1217" spans="1:7" x14ac:dyDescent="0.25">
      <c r="A1217" s="1" t="str">
        <f>'Customer_Master'!A1217</f>
        <v>CUST-01356</v>
      </c>
      <c r="B1217" s="1" t="str">
        <f>'Customer_Master'!D1217</f>
        <v>Oluwaseun Botha</v>
      </c>
      <c r="C1217" s="1" t="str">
        <f>'Customer_Master'!E1217</f>
        <v>Orbitlogistics</v>
      </c>
      <c r="D1217" t="str">
        <f>'Customer_Master'!G1217</f>
        <v>Valid</v>
      </c>
      <c r="E1217" t="str">
        <f>'Customer_Master'!I1217</f>
        <v>Valid</v>
      </c>
      <c r="F1217" t="str">
        <f>'Customer_Master'!X1217</f>
        <v>Complete</v>
      </c>
      <c r="G1217">
        <f>'Customer_Master'!Y1217</f>
        <v>100</v>
      </c>
    </row>
    <row r="1218" spans="1:7" x14ac:dyDescent="0.25">
      <c r="A1218" s="1" t="str">
        <f>'Customer_Master'!A1218</f>
        <v>CUST-02465</v>
      </c>
      <c r="B1218" s="1" t="str">
        <f>'Customer_Master'!D1218</f>
        <v>James Adeleke</v>
      </c>
      <c r="C1218" s="1" t="str">
        <f>'Customer_Master'!E1218</f>
        <v>Flutterwave</v>
      </c>
      <c r="D1218" t="str">
        <f>'Customer_Master'!G1218</f>
        <v>Valid</v>
      </c>
      <c r="E1218" t="str">
        <f>'Customer_Master'!I1218</f>
        <v>Valid</v>
      </c>
      <c r="F1218" t="str">
        <f>'Customer_Master'!X1218</f>
        <v>Complete</v>
      </c>
      <c r="G1218">
        <f>'Customer_Master'!Y1218</f>
        <v>100</v>
      </c>
    </row>
    <row r="1219" spans="1:7" x14ac:dyDescent="0.25">
      <c r="A1219" s="1" t="str">
        <f>'Customer_Master'!A1219</f>
        <v>CUST-01476</v>
      </c>
      <c r="B1219" s="1" t="str">
        <f>'Customer_Master'!D1219</f>
        <v>Adebayo Obi</v>
      </c>
      <c r="C1219" s="1" t="str">
        <f>'Customer_Master'!E1219</f>
        <v>Cowrywise</v>
      </c>
      <c r="D1219" t="str">
        <f>'Customer_Master'!G1219</f>
        <v>Valid</v>
      </c>
      <c r="E1219" t="str">
        <f>'Customer_Master'!I1219</f>
        <v>Valid</v>
      </c>
      <c r="F1219" t="str">
        <f>'Customer_Master'!X1219</f>
        <v>Complete</v>
      </c>
      <c r="G1219">
        <f>'Customer_Master'!Y1219</f>
        <v>100</v>
      </c>
    </row>
    <row r="1220" spans="1:7" x14ac:dyDescent="0.25">
      <c r="A1220" s="1" t="str">
        <f>'Customer_Master'!A1220</f>
        <v>CUST-01109</v>
      </c>
      <c r="B1220" s="1" t="str">
        <f>'Customer_Master'!D1220</f>
        <v>Chidi Lawal</v>
      </c>
      <c r="C1220" s="1" t="str">
        <f>'Customer_Master'!E1220</f>
        <v>Cloudgroup Ltd</v>
      </c>
      <c r="D1220" t="str">
        <f>'Customer_Master'!G1220</f>
        <v>Valid</v>
      </c>
      <c r="E1220" t="str">
        <f>'Customer_Master'!I1220</f>
        <v>Valid</v>
      </c>
      <c r="F1220" t="str">
        <f>'Customer_Master'!X1220</f>
        <v>Complete</v>
      </c>
      <c r="G1220">
        <f>'Customer_Master'!Y1220</f>
        <v>100</v>
      </c>
    </row>
    <row r="1221" spans="1:7" x14ac:dyDescent="0.25">
      <c r="A1221" s="1" t="str">
        <f>'Customer_Master'!A1221</f>
        <v>CUST-03449</v>
      </c>
      <c r="B1221" s="1" t="str">
        <f>'Customer_Master'!D1221</f>
        <v>Nneka Taylor</v>
      </c>
      <c r="C1221" s="1" t="str">
        <f>'Customer_Master'!E1221</f>
        <v>Echohub Ltd</v>
      </c>
      <c r="D1221" t="str">
        <f>'Customer_Master'!G1221</f>
        <v>Valid</v>
      </c>
      <c r="E1221" t="str">
        <f>'Customer_Master'!I1221</f>
        <v>Valid</v>
      </c>
      <c r="F1221" t="str">
        <f>'Customer_Master'!X1221</f>
        <v>Complete</v>
      </c>
      <c r="G1221">
        <f>'Customer_Master'!Y1221</f>
        <v>100</v>
      </c>
    </row>
    <row r="1222" spans="1:7" x14ac:dyDescent="0.25">
      <c r="A1222" s="1" t="str">
        <f>'Customer_Master'!A1222</f>
        <v>CUST-01464</v>
      </c>
      <c r="B1222" s="1" t="str">
        <f>'Customer_Master'!D1222</f>
        <v>Gbenga Hassan</v>
      </c>
      <c r="C1222" s="1" t="str">
        <f>'Customer_Master'!E1222</f>
        <v>Twiga Foods</v>
      </c>
      <c r="D1222" t="str">
        <f>'Customer_Master'!G1222</f>
        <v>Valid</v>
      </c>
      <c r="E1222" t="str">
        <f>'Customer_Master'!I1222</f>
        <v>Valid</v>
      </c>
      <c r="F1222" t="str">
        <f>'Customer_Master'!X1222</f>
        <v>Complete</v>
      </c>
      <c r="G1222">
        <f>'Customer_Master'!Y1222</f>
        <v>100</v>
      </c>
    </row>
    <row r="1223" spans="1:7" x14ac:dyDescent="0.25">
      <c r="A1223" s="1" t="str">
        <f>'Customer_Master'!A1223</f>
        <v>CUST-04781</v>
      </c>
      <c r="B1223" s="1" t="str">
        <f>'Customer_Master'!D1223</f>
        <v>Chioma Okafor</v>
      </c>
      <c r="C1223" s="1" t="str">
        <f>'Customer_Master'!E1223</f>
        <v>Hivelogic Inc</v>
      </c>
      <c r="D1223" t="str">
        <f>'Customer_Master'!G1223</f>
        <v>Valid</v>
      </c>
      <c r="E1223" t="str">
        <f>'Customer_Master'!I1223</f>
        <v>Valid</v>
      </c>
      <c r="F1223" t="str">
        <f>'Customer_Master'!X1223</f>
        <v>Complete</v>
      </c>
      <c r="G1223">
        <f>'Customer_Master'!Y1223</f>
        <v>75</v>
      </c>
    </row>
    <row r="1224" spans="1:7" x14ac:dyDescent="0.25">
      <c r="A1224" s="1" t="str">
        <f>'Customer_Master'!A1224</f>
        <v>CUST-01583</v>
      </c>
      <c r="B1224" s="1" t="str">
        <f>'Customer_Master'!D1224</f>
        <v>Fatuma Johnson</v>
      </c>
      <c r="C1224" s="1" t="str">
        <f>'Customer_Master'!E1224</f>
        <v>Primefinance Ltd</v>
      </c>
      <c r="D1224" t="str">
        <f>'Customer_Master'!G1224</f>
        <v>Invalid</v>
      </c>
      <c r="E1224" t="str">
        <f>'Customer_Master'!I1224</f>
        <v>Valid</v>
      </c>
      <c r="F1224" t="str">
        <f>'Customer_Master'!X1224</f>
        <v>Complete</v>
      </c>
      <c r="G1224">
        <f>'Customer_Master'!Y1224</f>
        <v>70</v>
      </c>
    </row>
    <row r="1225" spans="1:7" x14ac:dyDescent="0.25">
      <c r="A1225" s="1" t="str">
        <f>'Customer_Master'!A1225</f>
        <v>CUST-02513</v>
      </c>
      <c r="B1225" s="1" t="str">
        <f>'Customer_Master'!D1225</f>
        <v>Nwachukwu</v>
      </c>
      <c r="C1225" s="1" t="str">
        <f>'Customer_Master'!E1225</f>
        <v>Cloudtech Llc</v>
      </c>
      <c r="D1225" t="str">
        <f>'Customer_Master'!G1225</f>
        <v>Valid</v>
      </c>
      <c r="E1225" t="str">
        <f>'Customer_Master'!I1225</f>
        <v>Valid</v>
      </c>
      <c r="F1225" t="str">
        <f>'Customer_Master'!X1225</f>
        <v>Incomplete</v>
      </c>
      <c r="G1225">
        <f>'Customer_Master'!Y1225</f>
        <v>60</v>
      </c>
    </row>
    <row r="1226" spans="1:7" x14ac:dyDescent="0.25">
      <c r="A1226" s="1" t="str">
        <f>'Customer_Master'!A1226</f>
        <v>CUST-02268</v>
      </c>
      <c r="B1226" s="1" t="str">
        <f>'Customer_Master'!D1226</f>
        <v>Sipho Idris</v>
      </c>
      <c r="C1226" s="1" t="str">
        <f>'Customer_Master'!E1226</f>
        <v>Zencapital Gmbh</v>
      </c>
      <c r="D1226" t="str">
        <f>'Customer_Master'!G1226</f>
        <v>Valid</v>
      </c>
      <c r="E1226" t="str">
        <f>'Customer_Master'!I1226</f>
        <v>Valid</v>
      </c>
      <c r="F1226" t="str">
        <f>'Customer_Master'!X1226</f>
        <v>Complete</v>
      </c>
      <c r="G1226">
        <f>'Customer_Master'!Y1226</f>
        <v>100</v>
      </c>
    </row>
    <row r="1227" spans="1:7" x14ac:dyDescent="0.25">
      <c r="A1227" s="1" t="str">
        <f>'Customer_Master'!A1227</f>
        <v>CUST-03911</v>
      </c>
      <c r="B1227" s="1" t="str">
        <f>'Customer_Master'!D1227</f>
        <v>Oluwaseun Adeyemi</v>
      </c>
      <c r="C1227" s="1" t="str">
        <f>'Customer_Master'!E1227</f>
        <v>Paystack</v>
      </c>
      <c r="D1227" t="str">
        <f>'Customer_Master'!G1227</f>
        <v>Valid</v>
      </c>
      <c r="E1227" t="str">
        <f>'Customer_Master'!I1227</f>
        <v>Valid</v>
      </c>
      <c r="F1227" t="str">
        <f>'Customer_Master'!X1227</f>
        <v>Complete</v>
      </c>
      <c r="G1227">
        <f>'Customer_Master'!Y1227</f>
        <v>100</v>
      </c>
    </row>
    <row r="1228" spans="1:7" x14ac:dyDescent="0.25">
      <c r="A1228" s="1" t="str">
        <f>'Customer_Master'!A1228</f>
        <v>CUST-02417</v>
      </c>
      <c r="B1228" s="1" t="str">
        <f>'Customer_Master'!D1228</f>
        <v>Uche Mensah</v>
      </c>
      <c r="C1228" s="1" t="str">
        <f>'Customer_Master'!E1228</f>
        <v>Vertexhealth Llc</v>
      </c>
      <c r="D1228" t="str">
        <f>'Customer_Master'!G1228</f>
        <v>Valid</v>
      </c>
      <c r="E1228" t="str">
        <f>'Customer_Master'!I1228</f>
        <v>Valid</v>
      </c>
      <c r="F1228" t="str">
        <f>'Customer_Master'!X1228</f>
        <v>Complete</v>
      </c>
      <c r="G1228">
        <f>'Customer_Master'!Y1228</f>
        <v>100</v>
      </c>
    </row>
    <row r="1229" spans="1:7" x14ac:dyDescent="0.25">
      <c r="A1229" s="1" t="str">
        <f>'Customer_Master'!A1229</f>
        <v>CUST-01663</v>
      </c>
      <c r="B1229" s="1" t="str">
        <f>'Customer_Master'!D1229</f>
        <v>Chioma Ogundimu</v>
      </c>
      <c r="C1229" s="1" t="str">
        <f>'Customer_Master'!E1229</f>
        <v>Swiftsystems Inc</v>
      </c>
      <c r="D1229" t="str">
        <f>'Customer_Master'!G1229</f>
        <v>Valid</v>
      </c>
      <c r="E1229" t="str">
        <f>'Customer_Master'!I1229</f>
        <v>Valid</v>
      </c>
      <c r="F1229" t="str">
        <f>'Customer_Master'!X1229</f>
        <v>Complete</v>
      </c>
      <c r="G1229">
        <f>'Customer_Master'!Y1229</f>
        <v>100</v>
      </c>
    </row>
    <row r="1230" spans="1:7" x14ac:dyDescent="0.25">
      <c r="A1230" s="1" t="str">
        <f>'Customer_Master'!A1230</f>
        <v>CUST-00982</v>
      </c>
      <c r="B1230" s="1" t="str">
        <f>'Customer_Master'!D1230</f>
        <v>Maryam Oladele</v>
      </c>
      <c r="C1230" s="1" t="str">
        <f>'Customer_Master'!E1230</f>
        <v>Not Available</v>
      </c>
      <c r="D1230" t="str">
        <f>'Customer_Master'!G1230</f>
        <v>Valid</v>
      </c>
      <c r="E1230" t="str">
        <f>'Customer_Master'!I1230</f>
        <v>Valid</v>
      </c>
      <c r="F1230" t="str">
        <f>'Customer_Master'!X1230</f>
        <v>Incomplete</v>
      </c>
      <c r="G1230">
        <f>'Customer_Master'!Y1230</f>
        <v>60</v>
      </c>
    </row>
    <row r="1231" spans="1:7" x14ac:dyDescent="0.25">
      <c r="A1231" s="1" t="str">
        <f>'Customer_Master'!A1231</f>
        <v>CUST-03077</v>
      </c>
      <c r="B1231" s="1" t="str">
        <f>'Customer_Master'!D1231</f>
        <v>Ifeoma Oladipo</v>
      </c>
      <c r="C1231" s="1" t="str">
        <f>'Customer_Master'!E1231</f>
        <v>Echodigital Inc</v>
      </c>
      <c r="D1231" t="str">
        <f>'Customer_Master'!G1231</f>
        <v>Valid</v>
      </c>
      <c r="E1231" t="str">
        <f>'Customer_Master'!I1231</f>
        <v>Valid</v>
      </c>
      <c r="F1231" t="str">
        <f>'Customer_Master'!X1231</f>
        <v>Complete</v>
      </c>
      <c r="G1231">
        <f>'Customer_Master'!Y1231</f>
        <v>100</v>
      </c>
    </row>
    <row r="1232" spans="1:7" x14ac:dyDescent="0.25">
      <c r="A1232" s="1" t="str">
        <f>'Customer_Master'!A1232</f>
        <v>CUST-01071</v>
      </c>
      <c r="B1232" s="1" t="str">
        <f>'Customer_Master'!D1232</f>
        <v>Sipho Okorie</v>
      </c>
      <c r="C1232" s="1" t="str">
        <f>'Customer_Master'!E1232</f>
        <v>Quantahub Ltd</v>
      </c>
      <c r="D1232" t="str">
        <f>'Customer_Master'!G1232</f>
        <v>Valid</v>
      </c>
      <c r="E1232" t="str">
        <f>'Customer_Master'!I1232</f>
        <v>Valid</v>
      </c>
      <c r="F1232" t="str">
        <f>'Customer_Master'!X1232</f>
        <v>Complete</v>
      </c>
      <c r="G1232">
        <f>'Customer_Master'!Y1232</f>
        <v>100</v>
      </c>
    </row>
    <row r="1233" spans="1:7" x14ac:dyDescent="0.25">
      <c r="A1233" s="1" t="str">
        <f>'Customer_Master'!A1233</f>
        <v>CUST-01704</v>
      </c>
      <c r="B1233" s="1" t="str">
        <f>'Customer_Master'!D1233</f>
        <v>Yetunde Anyanwu</v>
      </c>
      <c r="C1233" s="1" t="str">
        <f>'Customer_Master'!E1233</f>
        <v>Fluxai Gmbh</v>
      </c>
      <c r="D1233" t="str">
        <f>'Customer_Master'!G1233</f>
        <v>Valid</v>
      </c>
      <c r="E1233" t="str">
        <f>'Customer_Master'!I1233</f>
        <v>Valid</v>
      </c>
      <c r="F1233" t="str">
        <f>'Customer_Master'!X1233</f>
        <v>Complete</v>
      </c>
      <c r="G1233">
        <f>'Customer_Master'!Y1233</f>
        <v>100</v>
      </c>
    </row>
    <row r="1234" spans="1:7" x14ac:dyDescent="0.25">
      <c r="A1234" s="1" t="str">
        <f>'Customer_Master'!A1234</f>
        <v>CUST-04268</v>
      </c>
      <c r="B1234" s="1" t="str">
        <f>'Customer_Master'!D1234</f>
        <v>Segun Oladele</v>
      </c>
      <c r="C1234" s="1" t="str">
        <f>'Customer_Master'!E1234</f>
        <v>Twiga Foods</v>
      </c>
      <c r="D1234" t="str">
        <f>'Customer_Master'!G1234</f>
        <v>Valid</v>
      </c>
      <c r="E1234" t="str">
        <f>'Customer_Master'!I1234</f>
        <v>Valid</v>
      </c>
      <c r="F1234" t="str">
        <f>'Customer_Master'!X1234</f>
        <v>Complete</v>
      </c>
      <c r="G1234">
        <f>'Customer_Master'!Y1234</f>
        <v>100</v>
      </c>
    </row>
    <row r="1235" spans="1:7" x14ac:dyDescent="0.25">
      <c r="A1235" s="1" t="str">
        <f>'Customer_Master'!A1235</f>
        <v>CUST-00312</v>
      </c>
      <c r="B1235" s="1" t="str">
        <f>'Customer_Master'!D1235</f>
        <v>Lola Mensah</v>
      </c>
      <c r="C1235" s="1" t="str">
        <f>'Customer_Master'!E1235</f>
        <v>Sparkdigital Gmbh</v>
      </c>
      <c r="D1235" t="str">
        <f>'Customer_Master'!G1235</f>
        <v>Valid</v>
      </c>
      <c r="E1235" t="str">
        <f>'Customer_Master'!I1235</f>
        <v>Valid</v>
      </c>
      <c r="F1235" t="str">
        <f>'Customer_Master'!X1235</f>
        <v>Complete</v>
      </c>
      <c r="G1235">
        <f>'Customer_Master'!Y1235</f>
        <v>100</v>
      </c>
    </row>
    <row r="1236" spans="1:7" x14ac:dyDescent="0.25">
      <c r="A1236" s="1" t="str">
        <f>'Customer_Master'!A1236</f>
        <v>CUST-00818</v>
      </c>
      <c r="B1236" s="1" t="str">
        <f>'Customer_Master'!D1236</f>
        <v>Kibet Otieno</v>
      </c>
      <c r="C1236" s="1" t="str">
        <f>'Customer_Master'!E1236</f>
        <v>Gridventures Plc</v>
      </c>
      <c r="D1236" t="str">
        <f>'Customer_Master'!G1236</f>
        <v>Valid</v>
      </c>
      <c r="E1236" t="str">
        <f>'Customer_Master'!I1236</f>
        <v>Valid</v>
      </c>
      <c r="F1236" t="str">
        <f>'Customer_Master'!X1236</f>
        <v>Complete</v>
      </c>
      <c r="G1236">
        <f>'Customer_Master'!Y1236</f>
        <v>100</v>
      </c>
    </row>
    <row r="1237" spans="1:7" x14ac:dyDescent="0.25">
      <c r="A1237" s="1" t="str">
        <f>'Customer_Master'!A1237</f>
        <v>CUST-02094</v>
      </c>
      <c r="B1237" s="1" t="str">
        <f>'Customer_Master'!D1237</f>
        <v>Hannah Davies</v>
      </c>
      <c r="C1237" s="1" t="str">
        <f>'Customer_Master'!E1237</f>
        <v>Cowrywise</v>
      </c>
      <c r="D1237" t="str">
        <f>'Customer_Master'!G1237</f>
        <v>Invalid</v>
      </c>
      <c r="E1237" t="str">
        <f>'Customer_Master'!I1237</f>
        <v>Valid</v>
      </c>
      <c r="F1237" t="str">
        <f>'Customer_Master'!X1237</f>
        <v>Complete</v>
      </c>
      <c r="G1237">
        <f>'Customer_Master'!Y1237</f>
        <v>70</v>
      </c>
    </row>
    <row r="1238" spans="1:7" x14ac:dyDescent="0.25">
      <c r="A1238" s="1" t="str">
        <f>'Customer_Master'!A1238</f>
        <v>CUST-04850</v>
      </c>
      <c r="B1238" s="1" t="str">
        <f>'Customer_Master'!D1238</f>
        <v>Abdullahi Naidoo</v>
      </c>
      <c r="C1238" s="1" t="str">
        <f>'Customer_Master'!E1238</f>
        <v>Mtn Group</v>
      </c>
      <c r="D1238" t="str">
        <f>'Customer_Master'!G1238</f>
        <v>Valid</v>
      </c>
      <c r="E1238" t="str">
        <f>'Customer_Master'!I1238</f>
        <v>Valid</v>
      </c>
      <c r="F1238" t="str">
        <f>'Customer_Master'!X1238</f>
        <v>Complete</v>
      </c>
      <c r="G1238">
        <f>'Customer_Master'!Y1238</f>
        <v>100</v>
      </c>
    </row>
    <row r="1239" spans="1:7" x14ac:dyDescent="0.25">
      <c r="A1239" s="1" t="str">
        <f>'Customer_Master'!A1239</f>
        <v>CUST-03417</v>
      </c>
      <c r="B1239" s="1" t="str">
        <f>'Customer_Master'!D1239</f>
        <v>Hannah Brown</v>
      </c>
      <c r="C1239" s="1" t="str">
        <f>'Customer_Master'!E1239</f>
        <v>Hivedigital Ltd</v>
      </c>
      <c r="D1239" t="str">
        <f>'Customer_Master'!G1239</f>
        <v>Valid</v>
      </c>
      <c r="E1239" t="str">
        <f>'Customer_Master'!I1239</f>
        <v>Valid</v>
      </c>
      <c r="F1239" t="str">
        <f>'Customer_Master'!X1239</f>
        <v>Complete</v>
      </c>
      <c r="G1239">
        <f>'Customer_Master'!Y1239</f>
        <v>100</v>
      </c>
    </row>
    <row r="1240" spans="1:7" x14ac:dyDescent="0.25">
      <c r="A1240" s="1" t="str">
        <f>'Customer_Master'!A1240</f>
        <v>CUST-04505</v>
      </c>
      <c r="B1240" s="1" t="str">
        <f>'Customer_Master'!D1240</f>
        <v>Folake Asante</v>
      </c>
      <c r="C1240" s="1" t="str">
        <f>'Customer_Master'!E1240</f>
        <v>Piggyvest</v>
      </c>
      <c r="D1240" t="str">
        <f>'Customer_Master'!G1240</f>
        <v>Valid</v>
      </c>
      <c r="E1240" t="str">
        <f>'Customer_Master'!I1240</f>
        <v>Valid</v>
      </c>
      <c r="F1240" t="str">
        <f>'Customer_Master'!X1240</f>
        <v>Complete</v>
      </c>
      <c r="G1240">
        <f>'Customer_Master'!Y1240</f>
        <v>100</v>
      </c>
    </row>
    <row r="1241" spans="1:7" x14ac:dyDescent="0.25">
      <c r="A1241" s="1" t="str">
        <f>'Customer_Master'!A1241</f>
        <v>CUST-01434</v>
      </c>
      <c r="B1241" s="1" t="str">
        <f>'Customer_Master'!D1241</f>
        <v>Yakubu Mwangi</v>
      </c>
      <c r="C1241" s="1" t="str">
        <f>'Customer_Master'!E1241</f>
        <v>Zensystems</v>
      </c>
      <c r="D1241" t="str">
        <f>'Customer_Master'!G1241</f>
        <v>Valid</v>
      </c>
      <c r="E1241" t="str">
        <f>'Customer_Master'!I1241</f>
        <v>Valid</v>
      </c>
      <c r="F1241" t="str">
        <f>'Customer_Master'!X1241</f>
        <v>Complete</v>
      </c>
      <c r="G1241">
        <f>'Customer_Master'!Y1241</f>
        <v>100</v>
      </c>
    </row>
    <row r="1242" spans="1:7" x14ac:dyDescent="0.25">
      <c r="A1242" s="1" t="str">
        <f>'Customer_Master'!A1242</f>
        <v>CUST-02225</v>
      </c>
      <c r="B1242" s="1" t="str">
        <f>'Customer_Master'!D1242</f>
        <v>Brian Asante</v>
      </c>
      <c r="C1242" s="1" t="str">
        <f>'Customer_Master'!E1242</f>
        <v>Sparklogic Llc</v>
      </c>
      <c r="D1242" t="str">
        <f>'Customer_Master'!G1242</f>
        <v>Valid</v>
      </c>
      <c r="E1242" t="str">
        <f>'Customer_Master'!I1242</f>
        <v>Valid</v>
      </c>
      <c r="F1242" t="str">
        <f>'Customer_Master'!X1242</f>
        <v>Complete</v>
      </c>
      <c r="G1242">
        <f>'Customer_Master'!Y1242</f>
        <v>100</v>
      </c>
    </row>
    <row r="1243" spans="1:7" x14ac:dyDescent="0.25">
      <c r="A1243" s="1" t="str">
        <f>'Customer_Master'!A1243</f>
        <v>CUST-04058</v>
      </c>
      <c r="B1243" s="1" t="str">
        <f>'Customer_Master'!D1243</f>
        <v>Yusuf Taylor</v>
      </c>
      <c r="C1243" s="1" t="str">
        <f>'Customer_Master'!E1243</f>
        <v>Twiga Foods</v>
      </c>
      <c r="D1243" t="str">
        <f>'Customer_Master'!G1243</f>
        <v>Valid</v>
      </c>
      <c r="E1243" t="str">
        <f>'Customer_Master'!I1243</f>
        <v>Valid</v>
      </c>
      <c r="F1243" t="str">
        <f>'Customer_Master'!X1243</f>
        <v>Complete</v>
      </c>
      <c r="G1243">
        <f>'Customer_Master'!Y1243</f>
        <v>75</v>
      </c>
    </row>
    <row r="1244" spans="1:7" x14ac:dyDescent="0.25">
      <c r="A1244" s="1" t="str">
        <f>'Customer_Master'!A1244</f>
        <v>CUST-02378</v>
      </c>
      <c r="B1244" s="1" t="str">
        <f>'Customer_Master'!D1244</f>
        <v>Ifeanyi Mohammed</v>
      </c>
      <c r="C1244" s="1" t="str">
        <f>'Customer_Master'!E1244</f>
        <v>Leadnetworks</v>
      </c>
      <c r="D1244" t="str">
        <f>'Customer_Master'!G1244</f>
        <v>Valid</v>
      </c>
      <c r="E1244" t="str">
        <f>'Customer_Master'!I1244</f>
        <v>Valid</v>
      </c>
      <c r="F1244" t="str">
        <f>'Customer_Master'!X1244</f>
        <v>Complete</v>
      </c>
      <c r="G1244">
        <f>'Customer_Master'!Y1244</f>
        <v>100</v>
      </c>
    </row>
    <row r="1245" spans="1:7" x14ac:dyDescent="0.25">
      <c r="A1245" s="1" t="str">
        <f>'Customer_Master'!A1245</f>
        <v>CUST-04238</v>
      </c>
      <c r="B1245" s="1" t="str">
        <f>'Customer_Master'!D1245</f>
        <v>Matthew Abubakar</v>
      </c>
      <c r="C1245" s="1" t="str">
        <f>'Customer_Master'!E1245</f>
        <v>Datasystems</v>
      </c>
      <c r="D1245" t="str">
        <f>'Customer_Master'!G1245</f>
        <v>Valid</v>
      </c>
      <c r="E1245" t="str">
        <f>'Customer_Master'!I1245</f>
        <v>Valid</v>
      </c>
      <c r="F1245" t="str">
        <f>'Customer_Master'!X1245</f>
        <v>Complete</v>
      </c>
      <c r="G1245">
        <f>'Customer_Master'!Y1245</f>
        <v>100</v>
      </c>
    </row>
    <row r="1246" spans="1:7" x14ac:dyDescent="0.25">
      <c r="A1246" s="1" t="str">
        <f>'Customer_Master'!A1246</f>
        <v>CUST-02334</v>
      </c>
      <c r="B1246" s="1" t="str">
        <f>'Customer_Master'!D1246</f>
        <v>Aisha Smith</v>
      </c>
      <c r="C1246" s="1" t="str">
        <f>'Customer_Master'!E1246</f>
        <v>Cloudtech</v>
      </c>
      <c r="D1246" t="str">
        <f>'Customer_Master'!G1246</f>
        <v>Invalid</v>
      </c>
      <c r="E1246" t="str">
        <f>'Customer_Master'!I1246</f>
        <v>Valid</v>
      </c>
      <c r="F1246" t="str">
        <f>'Customer_Master'!X1246</f>
        <v>Complete</v>
      </c>
      <c r="G1246">
        <f>'Customer_Master'!Y1246</f>
        <v>70</v>
      </c>
    </row>
    <row r="1247" spans="1:7" x14ac:dyDescent="0.25">
      <c r="A1247" s="1" t="str">
        <f>'Customer_Master'!A1247</f>
        <v>CUST-02910</v>
      </c>
      <c r="B1247" s="1" t="str">
        <f>'Customer_Master'!D1247</f>
        <v>Nneka Wilson</v>
      </c>
      <c r="C1247" s="1" t="str">
        <f>'Customer_Master'!E1247</f>
        <v>Zenlogistics Plc</v>
      </c>
      <c r="D1247" t="str">
        <f>'Customer_Master'!G1247</f>
        <v>Valid</v>
      </c>
      <c r="E1247" t="str">
        <f>'Customer_Master'!I1247</f>
        <v>Valid</v>
      </c>
      <c r="F1247" t="str">
        <f>'Customer_Master'!X1247</f>
        <v>Complete</v>
      </c>
      <c r="G1247">
        <f>'Customer_Master'!Y1247</f>
        <v>100</v>
      </c>
    </row>
    <row r="1248" spans="1:7" x14ac:dyDescent="0.25">
      <c r="A1248" s="1" t="str">
        <f>'Customer_Master'!A1248</f>
        <v>CUST-02509</v>
      </c>
      <c r="B1248" s="1" t="str">
        <f>'Customer_Master'!D1248</f>
        <v>Femi Jones</v>
      </c>
      <c r="C1248" s="1" t="str">
        <f>'Customer_Master'!E1248</f>
        <v>Fluxpay Ltd</v>
      </c>
      <c r="D1248" t="str">
        <f>'Customer_Master'!G1248</f>
        <v>Valid</v>
      </c>
      <c r="E1248" t="str">
        <f>'Customer_Master'!I1248</f>
        <v>Valid</v>
      </c>
      <c r="F1248" t="str">
        <f>'Customer_Master'!X1248</f>
        <v>Complete</v>
      </c>
      <c r="G1248">
        <f>'Customer_Master'!Y1248</f>
        <v>100</v>
      </c>
    </row>
    <row r="1249" spans="1:7" x14ac:dyDescent="0.25">
      <c r="A1249" s="1" t="str">
        <f>'Customer_Master'!A1249</f>
        <v>CUST-04456</v>
      </c>
      <c r="B1249" s="1" t="str">
        <f>'Customer_Master'!D1249</f>
        <v>Tobi Adeyemi</v>
      </c>
      <c r="C1249" s="1" t="str">
        <f>'Customer_Master'!E1249</f>
        <v>Payventures</v>
      </c>
      <c r="D1249" t="str">
        <f>'Customer_Master'!G1249</f>
        <v>Valid</v>
      </c>
      <c r="E1249" t="str">
        <f>'Customer_Master'!I1249</f>
        <v>Valid</v>
      </c>
      <c r="F1249" t="str">
        <f>'Customer_Master'!X1249</f>
        <v>Complete</v>
      </c>
      <c r="G1249">
        <f>'Customer_Master'!Y1249</f>
        <v>100</v>
      </c>
    </row>
    <row r="1250" spans="1:7" x14ac:dyDescent="0.25">
      <c r="A1250" s="1" t="str">
        <f>'Customer_Master'!A1250</f>
        <v>CUST-04290</v>
      </c>
      <c r="B1250" s="1" t="str">
        <f>'Customer_Master'!D1250</f>
        <v>Tunde Hassan</v>
      </c>
      <c r="C1250" s="1" t="str">
        <f>'Customer_Master'!E1250</f>
        <v>Pulsesystems</v>
      </c>
      <c r="D1250" t="str">
        <f>'Customer_Master'!G1250</f>
        <v>Valid</v>
      </c>
      <c r="E1250" t="str">
        <f>'Customer_Master'!I1250</f>
        <v>Valid</v>
      </c>
      <c r="F1250" t="str">
        <f>'Customer_Master'!X1250</f>
        <v>Complete</v>
      </c>
      <c r="G1250">
        <f>'Customer_Master'!Y1250</f>
        <v>100</v>
      </c>
    </row>
    <row r="1251" spans="1:7" x14ac:dyDescent="0.25">
      <c r="A1251" s="1" t="str">
        <f>'Customer_Master'!A1251</f>
        <v>CUST-03378</v>
      </c>
      <c r="B1251" s="1" t="str">
        <f>'Customer_Master'!D1251</f>
        <v>Akinyi Kamau</v>
      </c>
      <c r="C1251" s="1" t="str">
        <f>'Customer_Master'!E1251</f>
        <v>Gridlogistics</v>
      </c>
      <c r="D1251" t="str">
        <f>'Customer_Master'!G1251</f>
        <v>Valid</v>
      </c>
      <c r="E1251" t="str">
        <f>'Customer_Master'!I1251</f>
        <v>Valid</v>
      </c>
      <c r="F1251" t="str">
        <f>'Customer_Master'!X1251</f>
        <v>Complete</v>
      </c>
      <c r="G1251">
        <f>'Customer_Master'!Y1251</f>
        <v>100</v>
      </c>
    </row>
    <row r="1252" spans="1:7" x14ac:dyDescent="0.25">
      <c r="A1252" s="1" t="str">
        <f>'Customer_Master'!A1252</f>
        <v>CUST-04958</v>
      </c>
      <c r="B1252" s="1" t="str">
        <f>'Customer_Master'!D1252</f>
        <v>Chiamaka Idris</v>
      </c>
      <c r="C1252" s="1" t="str">
        <f>'Customer_Master'!E1252</f>
        <v>Sparkpay Inc</v>
      </c>
      <c r="D1252" t="str">
        <f>'Customer_Master'!G1252</f>
        <v>Valid</v>
      </c>
      <c r="E1252" t="str">
        <f>'Customer_Master'!I1252</f>
        <v>Valid</v>
      </c>
      <c r="F1252" t="str">
        <f>'Customer_Master'!X1252</f>
        <v>Complete</v>
      </c>
      <c r="G1252">
        <f>'Customer_Master'!Y1252</f>
        <v>100</v>
      </c>
    </row>
    <row r="1253" spans="1:7" x14ac:dyDescent="0.25">
      <c r="A1253" s="1" t="str">
        <f>'Customer_Master'!A1253</f>
        <v>CUST-02420</v>
      </c>
      <c r="B1253" s="1" t="str">
        <f>'Customer_Master'!D1253</f>
        <v>Precious Kelly</v>
      </c>
      <c r="C1253" s="1" t="str">
        <f>'Customer_Master'!E1253</f>
        <v>Cloudpay</v>
      </c>
      <c r="D1253" t="str">
        <f>'Customer_Master'!G1253</f>
        <v>Valid</v>
      </c>
      <c r="E1253" t="str">
        <f>'Customer_Master'!I1253</f>
        <v>Valid</v>
      </c>
      <c r="F1253" t="str">
        <f>'Customer_Master'!X1253</f>
        <v>Complete</v>
      </c>
      <c r="G1253">
        <f>'Customer_Master'!Y1253</f>
        <v>75</v>
      </c>
    </row>
    <row r="1254" spans="1:7" x14ac:dyDescent="0.25">
      <c r="A1254" s="1" t="str">
        <f>'Customer_Master'!A1254</f>
        <v>CUST-03670</v>
      </c>
      <c r="B1254" s="1" t="str">
        <f>'Customer_Master'!D1254</f>
        <v>Nomvula Smith</v>
      </c>
      <c r="C1254" s="1" t="str">
        <f>'Customer_Master'!E1254</f>
        <v>Quantacapital</v>
      </c>
      <c r="D1254" t="str">
        <f>'Customer_Master'!G1254</f>
        <v>Valid</v>
      </c>
      <c r="E1254" t="str">
        <f>'Customer_Master'!I1254</f>
        <v>Valid</v>
      </c>
      <c r="F1254" t="str">
        <f>'Customer_Master'!X1254</f>
        <v>Complete</v>
      </c>
      <c r="G1254">
        <f>'Customer_Master'!Y1254</f>
        <v>100</v>
      </c>
    </row>
    <row r="1255" spans="1:7" x14ac:dyDescent="0.25">
      <c r="A1255" s="1" t="str">
        <f>'Customer_Master'!A1255</f>
        <v>CUST-04716</v>
      </c>
      <c r="B1255" s="1" t="str">
        <f>'Customer_Master'!D1255</f>
        <v>Nneka Mensah</v>
      </c>
      <c r="C1255" s="1" t="str">
        <f>'Customer_Master'!E1255</f>
        <v>Bua Foods</v>
      </c>
      <c r="D1255" t="str">
        <f>'Customer_Master'!G1255</f>
        <v>Valid</v>
      </c>
      <c r="E1255" t="str">
        <f>'Customer_Master'!I1255</f>
        <v>Valid</v>
      </c>
      <c r="F1255" t="str">
        <f>'Customer_Master'!X1255</f>
        <v>Complete</v>
      </c>
      <c r="G1255">
        <f>'Customer_Master'!Y1255</f>
        <v>100</v>
      </c>
    </row>
    <row r="1256" spans="1:7" x14ac:dyDescent="0.25">
      <c r="A1256" s="1" t="str">
        <f>'Customer_Master'!A1256</f>
        <v>CUST-03002</v>
      </c>
      <c r="B1256" s="1" t="str">
        <f>'Customer_Master'!D1256</f>
        <v>Amani Kamau</v>
      </c>
      <c r="C1256" s="1" t="str">
        <f>'Customer_Master'!E1256</f>
        <v>Mtn Group</v>
      </c>
      <c r="D1256" t="str">
        <f>'Customer_Master'!G1256</f>
        <v>Valid</v>
      </c>
      <c r="E1256" t="str">
        <f>'Customer_Master'!I1256</f>
        <v>Valid</v>
      </c>
      <c r="F1256" t="str">
        <f>'Customer_Master'!X1256</f>
        <v>Complete</v>
      </c>
      <c r="G1256">
        <f>'Customer_Master'!Y1256</f>
        <v>100</v>
      </c>
    </row>
    <row r="1257" spans="1:7" x14ac:dyDescent="0.25">
      <c r="A1257" s="1" t="str">
        <f>'Customer_Master'!A1257</f>
        <v>CUST-04176</v>
      </c>
      <c r="B1257" s="1" t="str">
        <f>'Customer_Master'!D1257</f>
        <v>Kamau Dlamini</v>
      </c>
      <c r="C1257" s="1" t="str">
        <f>'Customer_Master'!E1257</f>
        <v>Sparkai</v>
      </c>
      <c r="D1257" t="str">
        <f>'Customer_Master'!G1257</f>
        <v>Valid</v>
      </c>
      <c r="E1257" t="str">
        <f>'Customer_Master'!I1257</f>
        <v>Valid</v>
      </c>
      <c r="F1257" t="str">
        <f>'Customer_Master'!X1257</f>
        <v>Complete</v>
      </c>
      <c r="G1257">
        <f>'Customer_Master'!Y1257</f>
        <v>100</v>
      </c>
    </row>
    <row r="1258" spans="1:7" x14ac:dyDescent="0.25">
      <c r="A1258" s="1" t="str">
        <f>'Customer_Master'!A1258</f>
        <v>CUST-02486</v>
      </c>
      <c r="B1258" s="1" t="str">
        <f>'Customer_Master'!D1258</f>
        <v>Amaka Adeyemi</v>
      </c>
      <c r="C1258" s="1" t="str">
        <f>'Customer_Master'!E1258</f>
        <v>Zensystems</v>
      </c>
      <c r="D1258" t="str">
        <f>'Customer_Master'!G1258</f>
        <v>Valid</v>
      </c>
      <c r="E1258" t="str">
        <f>'Customer_Master'!I1258</f>
        <v>Valid</v>
      </c>
      <c r="F1258" t="str">
        <f>'Customer_Master'!X1258</f>
        <v>Complete</v>
      </c>
      <c r="G1258">
        <f>'Customer_Master'!Y1258</f>
        <v>100</v>
      </c>
    </row>
    <row r="1259" spans="1:7" x14ac:dyDescent="0.25">
      <c r="A1259" s="1" t="str">
        <f>'Customer_Master'!A1259</f>
        <v>CUST-00506</v>
      </c>
      <c r="B1259" s="1" t="str">
        <f>'Customer_Master'!D1259</f>
        <v>Joy Kamau</v>
      </c>
      <c r="C1259" s="1" t="str">
        <f>'Customer_Master'!E1259</f>
        <v>Jumia</v>
      </c>
      <c r="D1259" t="str">
        <f>'Customer_Master'!G1259</f>
        <v>Valid</v>
      </c>
      <c r="E1259" t="str">
        <f>'Customer_Master'!I1259</f>
        <v>Valid</v>
      </c>
      <c r="F1259" t="str">
        <f>'Customer_Master'!X1259</f>
        <v>Complete</v>
      </c>
      <c r="G1259">
        <f>'Customer_Master'!Y1259</f>
        <v>100</v>
      </c>
    </row>
    <row r="1260" spans="1:7" x14ac:dyDescent="0.25">
      <c r="A1260" s="1" t="str">
        <f>'Customer_Master'!A1260</f>
        <v>CUST-00529</v>
      </c>
      <c r="B1260" s="1" t="str">
        <f>'Customer_Master'!D1260</f>
        <v>Lawal Evans</v>
      </c>
      <c r="C1260" s="1" t="str">
        <f>'Customer_Master'!E1260</f>
        <v>Novacommerce Llc</v>
      </c>
      <c r="D1260" t="str">
        <f>'Customer_Master'!G1260</f>
        <v>Valid</v>
      </c>
      <c r="E1260" t="str">
        <f>'Customer_Master'!I1260</f>
        <v>Invalid</v>
      </c>
      <c r="F1260" t="str">
        <f>'Customer_Master'!X1260</f>
        <v>Complete</v>
      </c>
      <c r="G1260">
        <f>'Customer_Master'!Y1260</f>
        <v>80</v>
      </c>
    </row>
    <row r="1261" spans="1:7" x14ac:dyDescent="0.25">
      <c r="A1261" s="1" t="str">
        <f>'Customer_Master'!A1261</f>
        <v>CUST-03936</v>
      </c>
      <c r="B1261" s="1" t="str">
        <f>'Customer_Master'!D1261</f>
        <v>Adebayo Orji</v>
      </c>
      <c r="C1261" s="1" t="str">
        <f>'Customer_Master'!E1261</f>
        <v>Jumia</v>
      </c>
      <c r="D1261" t="str">
        <f>'Customer_Master'!G1261</f>
        <v>Valid</v>
      </c>
      <c r="E1261" t="str">
        <f>'Customer_Master'!I1261</f>
        <v>Valid</v>
      </c>
      <c r="F1261" t="str">
        <f>'Customer_Master'!X1261</f>
        <v>Complete</v>
      </c>
      <c r="G1261">
        <f>'Customer_Master'!Y1261</f>
        <v>100</v>
      </c>
    </row>
    <row r="1262" spans="1:7" x14ac:dyDescent="0.25">
      <c r="A1262" s="1" t="str">
        <f>'Customer_Master'!A1262</f>
        <v>CUST-00220</v>
      </c>
      <c r="B1262" s="1" t="str">
        <f>'Customer_Master'!D1262</f>
        <v>Bello Kelly</v>
      </c>
      <c r="C1262" s="1" t="str">
        <f>'Customer_Master'!E1262</f>
        <v>Datafinance</v>
      </c>
      <c r="D1262" t="str">
        <f>'Customer_Master'!G1262</f>
        <v>Valid</v>
      </c>
      <c r="E1262" t="str">
        <f>'Customer_Master'!I1262</f>
        <v>Valid</v>
      </c>
      <c r="F1262" t="str">
        <f>'Customer_Master'!X1262</f>
        <v>Complete</v>
      </c>
      <c r="G1262">
        <f>'Customer_Master'!Y1262</f>
        <v>100</v>
      </c>
    </row>
    <row r="1263" spans="1:7" x14ac:dyDescent="0.25">
      <c r="A1263" s="1" t="str">
        <f>'Customer_Master'!A1263</f>
        <v>CUST-02555</v>
      </c>
      <c r="B1263" s="1" t="str">
        <f>'Customer_Master'!D1263</f>
        <v>Chidinma Balogun</v>
      </c>
      <c r="C1263" s="1" t="str">
        <f>'Customer_Master'!E1263</f>
        <v>Coretech Llc</v>
      </c>
      <c r="D1263" t="str">
        <f>'Customer_Master'!G1263</f>
        <v>Valid</v>
      </c>
      <c r="E1263" t="str">
        <f>'Customer_Master'!I1263</f>
        <v>Valid</v>
      </c>
      <c r="F1263" t="str">
        <f>'Customer_Master'!X1263</f>
        <v>Complete</v>
      </c>
      <c r="G1263">
        <f>'Customer_Master'!Y1263</f>
        <v>75</v>
      </c>
    </row>
    <row r="1264" spans="1:7" x14ac:dyDescent="0.25">
      <c r="A1264" s="1" t="str">
        <f>'Customer_Master'!A1264</f>
        <v>CUST-03014</v>
      </c>
      <c r="B1264" s="1" t="str">
        <f>'Customer_Master'!D1264</f>
        <v>Emeka Williams</v>
      </c>
      <c r="C1264" s="1" t="str">
        <f>'Customer_Master'!E1264</f>
        <v>Teamapt</v>
      </c>
      <c r="D1264" t="str">
        <f>'Customer_Master'!G1264</f>
        <v>Valid</v>
      </c>
      <c r="E1264" t="str">
        <f>'Customer_Master'!I1264</f>
        <v>Valid</v>
      </c>
      <c r="F1264" t="str">
        <f>'Customer_Master'!X1264</f>
        <v>Complete</v>
      </c>
      <c r="G1264">
        <f>'Customer_Master'!Y1264</f>
        <v>100</v>
      </c>
    </row>
    <row r="1265" spans="1:7" x14ac:dyDescent="0.25">
      <c r="A1265" s="1" t="str">
        <f>'Customer_Master'!A1265</f>
        <v>CUST-04883</v>
      </c>
      <c r="B1265" s="1" t="str">
        <f>'Customer_Master'!D1265</f>
        <v>Samuel Okafor</v>
      </c>
      <c r="C1265" s="1" t="str">
        <f>'Customer_Master'!E1265</f>
        <v>Vertexlogistics</v>
      </c>
      <c r="D1265" t="str">
        <f>'Customer_Master'!G1265</f>
        <v>Valid</v>
      </c>
      <c r="E1265" t="str">
        <f>'Customer_Master'!I1265</f>
        <v>Valid</v>
      </c>
      <c r="F1265" t="str">
        <f>'Customer_Master'!X1265</f>
        <v>Complete</v>
      </c>
      <c r="G1265">
        <f>'Customer_Master'!Y1265</f>
        <v>100</v>
      </c>
    </row>
    <row r="1266" spans="1:7" x14ac:dyDescent="0.25">
      <c r="A1266" s="1" t="str">
        <f>'Customer_Master'!A1266</f>
        <v>CUST-04451</v>
      </c>
      <c r="B1266" s="1" t="str">
        <f>'Customer_Master'!D1266</f>
        <v>Blessing Okonkwo</v>
      </c>
      <c r="C1266" s="1" t="str">
        <f>'Customer_Master'!E1266</f>
        <v>Wave</v>
      </c>
      <c r="D1266" t="str">
        <f>'Customer_Master'!G1266</f>
        <v>Valid</v>
      </c>
      <c r="E1266" t="str">
        <f>'Customer_Master'!I1266</f>
        <v>Valid</v>
      </c>
      <c r="F1266" t="str">
        <f>'Customer_Master'!X1266</f>
        <v>Complete</v>
      </c>
      <c r="G1266">
        <f>'Customer_Master'!Y1266</f>
        <v>100</v>
      </c>
    </row>
    <row r="1267" spans="1:7" x14ac:dyDescent="0.25">
      <c r="A1267" s="1" t="str">
        <f>'Customer_Master'!A1267</f>
        <v>CUST-04515</v>
      </c>
      <c r="B1267" s="1" t="str">
        <f>'Customer_Master'!D1267</f>
        <v>Simi Patel</v>
      </c>
      <c r="C1267" s="1" t="str">
        <f>'Customer_Master'!E1267</f>
        <v>Datacapital Ltd</v>
      </c>
      <c r="D1267" t="str">
        <f>'Customer_Master'!G1267</f>
        <v>Valid</v>
      </c>
      <c r="E1267" t="str">
        <f>'Customer_Master'!I1267</f>
        <v>Valid</v>
      </c>
      <c r="F1267" t="str">
        <f>'Customer_Master'!X1267</f>
        <v>Complete</v>
      </c>
      <c r="G1267">
        <f>'Customer_Master'!Y1267</f>
        <v>100</v>
      </c>
    </row>
    <row r="1268" spans="1:7" x14ac:dyDescent="0.25">
      <c r="A1268" s="1" t="str">
        <f>'Customer_Master'!A1268</f>
        <v>CUST-00328</v>
      </c>
      <c r="B1268" s="1" t="str">
        <f>'Customer_Master'!D1268</f>
        <v>Ogechi Abubakar</v>
      </c>
      <c r="C1268" s="1" t="str">
        <f>'Customer_Master'!E1268</f>
        <v>Echodigital Llc</v>
      </c>
      <c r="D1268" t="str">
        <f>'Customer_Master'!G1268</f>
        <v>Valid</v>
      </c>
      <c r="E1268" t="str">
        <f>'Customer_Master'!I1268</f>
        <v>Valid</v>
      </c>
      <c r="F1268" t="str">
        <f>'Customer_Master'!X1268</f>
        <v>Complete</v>
      </c>
      <c r="G1268">
        <f>'Customer_Master'!Y1268</f>
        <v>100</v>
      </c>
    </row>
    <row r="1269" spans="1:7" x14ac:dyDescent="0.25">
      <c r="A1269" s="1" t="str">
        <f>'Customer_Master'!A1269</f>
        <v>CUST-03440</v>
      </c>
      <c r="B1269" s="1" t="str">
        <f>'Customer_Master'!D1269</f>
        <v>Akinyi Obi</v>
      </c>
      <c r="C1269" s="1" t="str">
        <f>'Customer_Master'!E1269</f>
        <v>Lumentech Llc</v>
      </c>
      <c r="D1269" t="str">
        <f>'Customer_Master'!G1269</f>
        <v>Valid</v>
      </c>
      <c r="E1269" t="str">
        <f>'Customer_Master'!I1269</f>
        <v>Valid</v>
      </c>
      <c r="F1269" t="str">
        <f>'Customer_Master'!X1269</f>
        <v>Complete</v>
      </c>
      <c r="G1269">
        <f>'Customer_Master'!Y1269</f>
        <v>100</v>
      </c>
    </row>
    <row r="1270" spans="1:7" x14ac:dyDescent="0.25">
      <c r="A1270" s="1" t="str">
        <f>'Customer_Master'!A1270</f>
        <v>CUST-02285</v>
      </c>
      <c r="B1270" s="1" t="str">
        <f>'Customer_Master'!D1270</f>
        <v>Lola Eze</v>
      </c>
      <c r="C1270" s="1" t="str">
        <f>'Customer_Master'!E1270</f>
        <v>Swiftlogistics</v>
      </c>
      <c r="D1270" t="str">
        <f>'Customer_Master'!G1270</f>
        <v>Valid</v>
      </c>
      <c r="E1270" t="str">
        <f>'Customer_Master'!I1270</f>
        <v>Valid</v>
      </c>
      <c r="F1270" t="str">
        <f>'Customer_Master'!X1270</f>
        <v>Complete</v>
      </c>
      <c r="G1270">
        <f>'Customer_Master'!Y1270</f>
        <v>100</v>
      </c>
    </row>
    <row r="1271" spans="1:7" x14ac:dyDescent="0.25">
      <c r="A1271" s="1" t="str">
        <f>'Customer_Master'!A1271</f>
        <v>CUST-02610</v>
      </c>
      <c r="B1271" s="1" t="str">
        <f>'Customer_Master'!D1271</f>
        <v>Andrew</v>
      </c>
      <c r="C1271" s="1" t="str">
        <f>'Customer_Master'!E1271</f>
        <v>Cloudlogic Llc</v>
      </c>
      <c r="D1271" t="str">
        <f>'Customer_Master'!G1271</f>
        <v>Valid</v>
      </c>
      <c r="E1271" t="str">
        <f>'Customer_Master'!I1271</f>
        <v>Valid</v>
      </c>
      <c r="F1271" t="str">
        <f>'Customer_Master'!X1271</f>
        <v>Incomplete</v>
      </c>
      <c r="G1271">
        <f>'Customer_Master'!Y1271</f>
        <v>35</v>
      </c>
    </row>
    <row r="1272" spans="1:7" x14ac:dyDescent="0.25">
      <c r="A1272" s="1" t="str">
        <f>'Customer_Master'!A1272</f>
        <v>CUST-04228</v>
      </c>
      <c r="B1272" s="1" t="str">
        <f>'Customer_Master'!D1272</f>
        <v>Akinyi Garba</v>
      </c>
      <c r="C1272" s="1" t="str">
        <f>'Customer_Master'!E1272</f>
        <v>Coresoft Llc</v>
      </c>
      <c r="D1272" t="str">
        <f>'Customer_Master'!G1272</f>
        <v>Invalid</v>
      </c>
      <c r="E1272" t="str">
        <f>'Customer_Master'!I1272</f>
        <v>Valid</v>
      </c>
      <c r="F1272" t="str">
        <f>'Customer_Master'!X1272</f>
        <v>Complete</v>
      </c>
      <c r="G1272">
        <f>'Customer_Master'!Y1272</f>
        <v>70</v>
      </c>
    </row>
    <row r="1273" spans="1:7" x14ac:dyDescent="0.25">
      <c r="A1273" s="1" t="str">
        <f>'Customer_Master'!A1273</f>
        <v>CUST-01875</v>
      </c>
      <c r="B1273" s="1" t="str">
        <f>'Customer_Master'!D1273</f>
        <v>Thandiwe Ogundimu</v>
      </c>
      <c r="C1273" s="1" t="str">
        <f>'Customer_Master'!E1273</f>
        <v>Heliosoft Plc</v>
      </c>
      <c r="D1273" t="str">
        <f>'Customer_Master'!G1273</f>
        <v>Valid</v>
      </c>
      <c r="E1273" t="str">
        <f>'Customer_Master'!I1273</f>
        <v>Valid</v>
      </c>
      <c r="F1273" t="str">
        <f>'Customer_Master'!X1273</f>
        <v>Complete</v>
      </c>
      <c r="G1273">
        <f>'Customer_Master'!Y1273</f>
        <v>100</v>
      </c>
    </row>
    <row r="1274" spans="1:7" x14ac:dyDescent="0.25">
      <c r="A1274" s="1" t="str">
        <f>'Customer_Master'!A1274</f>
        <v>CUST-00970</v>
      </c>
      <c r="B1274" s="1" t="str">
        <f>'Customer_Master'!D1274</f>
        <v>Favour Okorie</v>
      </c>
      <c r="C1274" s="1" t="str">
        <f>'Customer_Master'!E1274</f>
        <v>Primeworks Llc</v>
      </c>
      <c r="D1274" t="str">
        <f>'Customer_Master'!G1274</f>
        <v>Valid</v>
      </c>
      <c r="E1274" t="str">
        <f>'Customer_Master'!I1274</f>
        <v>Valid</v>
      </c>
      <c r="F1274" t="str">
        <f>'Customer_Master'!X1274</f>
        <v>Complete</v>
      </c>
      <c r="G1274">
        <f>'Customer_Master'!Y1274</f>
        <v>100</v>
      </c>
    </row>
    <row r="1275" spans="1:7" x14ac:dyDescent="0.25">
      <c r="A1275" s="1" t="str">
        <f>'Customer_Master'!A1275</f>
        <v>CUST-01430</v>
      </c>
      <c r="B1275" s="1" t="str">
        <f>'Customer_Master'!D1275</f>
        <v>Obi</v>
      </c>
      <c r="C1275" s="1" t="str">
        <f>'Customer_Master'!E1275</f>
        <v>Quantaventures</v>
      </c>
      <c r="D1275" t="str">
        <f>'Customer_Master'!G1275</f>
        <v>Valid</v>
      </c>
      <c r="E1275" t="str">
        <f>'Customer_Master'!I1275</f>
        <v>Valid</v>
      </c>
      <c r="F1275" t="str">
        <f>'Customer_Master'!X1275</f>
        <v>Incomplete</v>
      </c>
      <c r="G1275">
        <f>'Customer_Master'!Y1275</f>
        <v>60</v>
      </c>
    </row>
    <row r="1276" spans="1:7" x14ac:dyDescent="0.25">
      <c r="A1276" s="1" t="str">
        <f>'Customer_Master'!A1276</f>
        <v>CUST-02009</v>
      </c>
      <c r="B1276" s="1" t="str">
        <f>'Customer_Master'!D1276</f>
        <v>Joy Nwachukwu</v>
      </c>
      <c r="C1276" s="1" t="str">
        <f>'Customer_Master'!E1276</f>
        <v>Novanetworks</v>
      </c>
      <c r="D1276" t="str">
        <f>'Customer_Master'!G1276</f>
        <v>Valid</v>
      </c>
      <c r="E1276" t="str">
        <f>'Customer_Master'!I1276</f>
        <v>Valid</v>
      </c>
      <c r="F1276" t="str">
        <f>'Customer_Master'!X1276</f>
        <v>Complete</v>
      </c>
      <c r="G1276">
        <f>'Customer_Master'!Y1276</f>
        <v>100</v>
      </c>
    </row>
    <row r="1277" spans="1:7" x14ac:dyDescent="0.25">
      <c r="A1277" s="1" t="str">
        <f>'Customer_Master'!A1277</f>
        <v>CUST-04844</v>
      </c>
      <c r="B1277" s="1" t="str">
        <f>'Customer_Master'!D1277</f>
        <v>Chinwe Obi</v>
      </c>
      <c r="C1277" s="1" t="str">
        <f>'Customer_Master'!E1277</f>
        <v>Flutterwave</v>
      </c>
      <c r="D1277" t="str">
        <f>'Customer_Master'!G1277</f>
        <v>Valid</v>
      </c>
      <c r="E1277" t="str">
        <f>'Customer_Master'!I1277</f>
        <v>Valid</v>
      </c>
      <c r="F1277" t="str">
        <f>'Customer_Master'!X1277</f>
        <v>Complete</v>
      </c>
      <c r="G1277">
        <f>'Customer_Master'!Y1277</f>
        <v>100</v>
      </c>
    </row>
    <row r="1278" spans="1:7" x14ac:dyDescent="0.25">
      <c r="A1278" s="1" t="str">
        <f>'Customer_Master'!A1278</f>
        <v>CUST-03032</v>
      </c>
      <c r="B1278" s="1" t="str">
        <f>'Customer_Master'!D1278</f>
        <v>Zainab Kamau</v>
      </c>
      <c r="C1278" s="1" t="str">
        <f>'Customer_Master'!E1278</f>
        <v>Flour Mills Of Nigeria</v>
      </c>
      <c r="D1278" t="str">
        <f>'Customer_Master'!G1278</f>
        <v>Valid</v>
      </c>
      <c r="E1278" t="str">
        <f>'Customer_Master'!I1278</f>
        <v>Valid</v>
      </c>
      <c r="F1278" t="str">
        <f>'Customer_Master'!X1278</f>
        <v>Complete</v>
      </c>
      <c r="G1278">
        <f>'Customer_Master'!Y1278</f>
        <v>100</v>
      </c>
    </row>
    <row r="1279" spans="1:7" x14ac:dyDescent="0.25">
      <c r="A1279" s="1" t="str">
        <f>'Customer_Master'!A1279</f>
        <v>CUST-04614</v>
      </c>
      <c r="B1279" s="1" t="str">
        <f>'Customer_Master'!D1279</f>
        <v>Oluwaseun Mwangi</v>
      </c>
      <c r="C1279" s="1" t="str">
        <f>'Customer_Master'!E1279</f>
        <v>Jumia</v>
      </c>
      <c r="D1279" t="str">
        <f>'Customer_Master'!G1279</f>
        <v>Valid</v>
      </c>
      <c r="E1279" t="str">
        <f>'Customer_Master'!I1279</f>
        <v>Valid</v>
      </c>
      <c r="F1279" t="str">
        <f>'Customer_Master'!X1279</f>
        <v>Complete</v>
      </c>
      <c r="G1279">
        <f>'Customer_Master'!Y1279</f>
        <v>100</v>
      </c>
    </row>
    <row r="1280" spans="1:7" x14ac:dyDescent="0.25">
      <c r="A1280" s="1" t="str">
        <f>'Customer_Master'!A1280</f>
        <v>CUST-03086</v>
      </c>
      <c r="B1280" s="1" t="str">
        <f>'Customer_Master'!D1280</f>
        <v>Segun Khan</v>
      </c>
      <c r="C1280" s="1" t="str">
        <f>'Customer_Master'!E1280</f>
        <v>Mpesa Solutions</v>
      </c>
      <c r="D1280" t="str">
        <f>'Customer_Master'!G1280</f>
        <v>Valid</v>
      </c>
      <c r="E1280" t="str">
        <f>'Customer_Master'!I1280</f>
        <v>Valid</v>
      </c>
      <c r="F1280" t="str">
        <f>'Customer_Master'!X1280</f>
        <v>Complete</v>
      </c>
      <c r="G1280">
        <f>'Customer_Master'!Y1280</f>
        <v>100</v>
      </c>
    </row>
    <row r="1281" spans="1:7" x14ac:dyDescent="0.25">
      <c r="A1281" s="1" t="str">
        <f>'Customer_Master'!A1281</f>
        <v>CUST-02809</v>
      </c>
      <c r="B1281" s="1" t="str">
        <f>'Customer_Master'!D1281</f>
        <v>Liam Orji</v>
      </c>
      <c r="C1281" s="1" t="str">
        <f>'Customer_Master'!E1281</f>
        <v>Vertexsoft</v>
      </c>
      <c r="D1281" t="str">
        <f>'Customer_Master'!G1281</f>
        <v>Valid</v>
      </c>
      <c r="E1281" t="str">
        <f>'Customer_Master'!I1281</f>
        <v>Valid</v>
      </c>
      <c r="F1281" t="str">
        <f>'Customer_Master'!X1281</f>
        <v>Complete</v>
      </c>
      <c r="G1281">
        <f>'Customer_Master'!Y1281</f>
        <v>100</v>
      </c>
    </row>
    <row r="1282" spans="1:7" x14ac:dyDescent="0.25">
      <c r="A1282" s="1" t="str">
        <f>'Customer_Master'!A1282</f>
        <v>CUST-00039</v>
      </c>
      <c r="B1282" s="1" t="str">
        <f>'Customer_Master'!D1282</f>
        <v>Otieno Orji</v>
      </c>
      <c r="C1282" s="1" t="str">
        <f>'Customer_Master'!E1282</f>
        <v>Sparkhealth</v>
      </c>
      <c r="D1282" t="str">
        <f>'Customer_Master'!G1282</f>
        <v>Valid</v>
      </c>
      <c r="E1282" t="str">
        <f>'Customer_Master'!I1282</f>
        <v>Valid</v>
      </c>
      <c r="F1282" t="str">
        <f>'Customer_Master'!X1282</f>
        <v>Complete</v>
      </c>
      <c r="G1282">
        <f>'Customer_Master'!Y1282</f>
        <v>75</v>
      </c>
    </row>
    <row r="1283" spans="1:7" x14ac:dyDescent="0.25">
      <c r="A1283" s="1" t="str">
        <f>'Customer_Master'!A1283</f>
        <v>CUST-02298</v>
      </c>
      <c r="B1283" s="1" t="str">
        <f>'Customer_Master'!D1283</f>
        <v>Fatuma Johnson</v>
      </c>
      <c r="C1283" s="1" t="str">
        <f>'Customer_Master'!E1283</f>
        <v>Primeanalytics</v>
      </c>
      <c r="D1283" t="str">
        <f>'Customer_Master'!G1283</f>
        <v>Valid</v>
      </c>
      <c r="E1283" t="str">
        <f>'Customer_Master'!I1283</f>
        <v>Valid</v>
      </c>
      <c r="F1283" t="str">
        <f>'Customer_Master'!X1283</f>
        <v>Complete</v>
      </c>
      <c r="G1283">
        <f>'Customer_Master'!Y1283</f>
        <v>100</v>
      </c>
    </row>
    <row r="1284" spans="1:7" x14ac:dyDescent="0.25">
      <c r="A1284" s="1" t="str">
        <f>'Customer_Master'!A1284</f>
        <v>CUST-00051</v>
      </c>
      <c r="B1284" s="1" t="str">
        <f>'Customer_Master'!D1284</f>
        <v>Chibueze</v>
      </c>
      <c r="C1284" s="1" t="str">
        <f>'Customer_Master'!E1284</f>
        <v>Lumenhealth Ltd</v>
      </c>
      <c r="D1284" t="str">
        <f>'Customer_Master'!G1284</f>
        <v>Valid</v>
      </c>
      <c r="E1284" t="str">
        <f>'Customer_Master'!I1284</f>
        <v>Valid</v>
      </c>
      <c r="F1284" t="str">
        <f>'Customer_Master'!X1284</f>
        <v>Incomplete</v>
      </c>
      <c r="G1284">
        <f>'Customer_Master'!Y1284</f>
        <v>60</v>
      </c>
    </row>
    <row r="1285" spans="1:7" x14ac:dyDescent="0.25">
      <c r="A1285" s="1" t="str">
        <f>'Customer_Master'!A1285</f>
        <v>CUST-00273</v>
      </c>
      <c r="B1285" s="1" t="str">
        <f>'Customer_Master'!D1285</f>
        <v>Tope Aliyu</v>
      </c>
      <c r="C1285" s="1" t="str">
        <f>'Customer_Master'!E1285</f>
        <v>Vaultanalytics</v>
      </c>
      <c r="D1285" t="str">
        <f>'Customer_Master'!G1285</f>
        <v>Valid</v>
      </c>
      <c r="E1285" t="str">
        <f>'Customer_Master'!I1285</f>
        <v>Valid</v>
      </c>
      <c r="F1285" t="str">
        <f>'Customer_Master'!X1285</f>
        <v>Complete</v>
      </c>
      <c r="G1285">
        <f>'Customer_Master'!Y1285</f>
        <v>100</v>
      </c>
    </row>
    <row r="1286" spans="1:7" x14ac:dyDescent="0.25">
      <c r="A1286" s="1" t="str">
        <f>'Customer_Master'!A1286</f>
        <v>CUST-00563</v>
      </c>
      <c r="B1286" s="1" t="str">
        <f>'Customer_Master'!D1286</f>
        <v>Damilola Taylor</v>
      </c>
      <c r="C1286" s="1" t="str">
        <f>'Customer_Master'!E1286</f>
        <v>Vaultcommerce Ltd</v>
      </c>
      <c r="D1286" t="str">
        <f>'Customer_Master'!G1286</f>
        <v>Valid</v>
      </c>
      <c r="E1286" t="str">
        <f>'Customer_Master'!I1286</f>
        <v>Valid</v>
      </c>
      <c r="F1286" t="str">
        <f>'Customer_Master'!X1286</f>
        <v>Complete</v>
      </c>
      <c r="G1286">
        <f>'Customer_Master'!Y1286</f>
        <v>100</v>
      </c>
    </row>
    <row r="1287" spans="1:7" x14ac:dyDescent="0.25">
      <c r="A1287" s="1" t="str">
        <f>'Customer_Master'!A1287</f>
        <v>CUST-04499</v>
      </c>
      <c r="B1287" s="1" t="str">
        <f>'Customer_Master'!D1287</f>
        <v>Jessica Okorie</v>
      </c>
      <c r="C1287" s="1" t="str">
        <f>'Customer_Master'!E1287</f>
        <v>Stackgroup Llc</v>
      </c>
      <c r="D1287" t="str">
        <f>'Customer_Master'!G1287</f>
        <v>Valid</v>
      </c>
      <c r="E1287" t="str">
        <f>'Customer_Master'!I1287</f>
        <v>Valid</v>
      </c>
      <c r="F1287" t="str">
        <f>'Customer_Master'!X1287</f>
        <v>Complete</v>
      </c>
      <c r="G1287">
        <f>'Customer_Master'!Y1287</f>
        <v>100</v>
      </c>
    </row>
    <row r="1288" spans="1:7" x14ac:dyDescent="0.25">
      <c r="A1288" s="1" t="str">
        <f>'Customer_Master'!A1288</f>
        <v>CUST-03864</v>
      </c>
      <c r="B1288" s="1" t="str">
        <f>'Customer_Master'!D1288</f>
        <v>Liam Salami</v>
      </c>
      <c r="C1288" s="1" t="str">
        <f>'Customer_Master'!E1288</f>
        <v>Vaultai</v>
      </c>
      <c r="D1288" t="str">
        <f>'Customer_Master'!G1288</f>
        <v>Valid</v>
      </c>
      <c r="E1288" t="str">
        <f>'Customer_Master'!I1288</f>
        <v>Valid</v>
      </c>
      <c r="F1288" t="str">
        <f>'Customer_Master'!X1288</f>
        <v>Complete</v>
      </c>
      <c r="G1288">
        <f>'Customer_Master'!Y1288</f>
        <v>100</v>
      </c>
    </row>
    <row r="1289" spans="1:7" x14ac:dyDescent="0.25">
      <c r="A1289" s="1" t="str">
        <f>'Customer_Master'!A1289</f>
        <v>CUST-04113</v>
      </c>
      <c r="B1289" s="1" t="str">
        <f>'Customer_Master'!D1289</f>
        <v>Fatima Adeleke</v>
      </c>
      <c r="C1289" s="1" t="str">
        <f>'Customer_Master'!E1289</f>
        <v>Cellulant</v>
      </c>
      <c r="D1289" t="str">
        <f>'Customer_Master'!G1289</f>
        <v>Valid</v>
      </c>
      <c r="E1289" t="str">
        <f>'Customer_Master'!I1289</f>
        <v>Valid</v>
      </c>
      <c r="F1289" t="str">
        <f>'Customer_Master'!X1289</f>
        <v>Complete</v>
      </c>
      <c r="G1289">
        <f>'Customer_Master'!Y1289</f>
        <v>75</v>
      </c>
    </row>
    <row r="1290" spans="1:7" x14ac:dyDescent="0.25">
      <c r="A1290" s="1" t="str">
        <f>'Customer_Master'!A1290</f>
        <v>CUST-01993</v>
      </c>
      <c r="B1290" s="1" t="str">
        <f>'Customer_Master'!D1290</f>
        <v>Amaka Williams</v>
      </c>
      <c r="C1290" s="1" t="str">
        <f>'Customer_Master'!E1290</f>
        <v>Echosoft</v>
      </c>
      <c r="D1290" t="str">
        <f>'Customer_Master'!G1290</f>
        <v>Valid</v>
      </c>
      <c r="E1290" t="str">
        <f>'Customer_Master'!I1290</f>
        <v>Valid</v>
      </c>
      <c r="F1290" t="str">
        <f>'Customer_Master'!X1290</f>
        <v>Complete</v>
      </c>
      <c r="G1290">
        <f>'Customer_Master'!Y1290</f>
        <v>100</v>
      </c>
    </row>
    <row r="1291" spans="1:7" x14ac:dyDescent="0.25">
      <c r="A1291" s="1" t="str">
        <f>'Customer_Master'!A1291</f>
        <v>CUST-04250</v>
      </c>
      <c r="B1291" s="1" t="str">
        <f>'Customer_Master'!D1291</f>
        <v>Ugwu</v>
      </c>
      <c r="C1291" s="1" t="str">
        <f>'Customer_Master'!E1291</f>
        <v>Zenlabs Gmbh</v>
      </c>
      <c r="D1291" t="str">
        <f>'Customer_Master'!G1291</f>
        <v>Valid</v>
      </c>
      <c r="E1291" t="str">
        <f>'Customer_Master'!I1291</f>
        <v>Valid</v>
      </c>
      <c r="F1291" t="str">
        <f>'Customer_Master'!X1291</f>
        <v>Incomplete</v>
      </c>
      <c r="G1291">
        <f>'Customer_Master'!Y1291</f>
        <v>60</v>
      </c>
    </row>
    <row r="1292" spans="1:7" x14ac:dyDescent="0.25">
      <c r="A1292" s="1" t="str">
        <f>'Customer_Master'!A1292</f>
        <v>CUST-02216</v>
      </c>
      <c r="B1292" s="1" t="str">
        <f>'Customer_Master'!D1292</f>
        <v>Layla Diallo</v>
      </c>
      <c r="C1292" s="1" t="str">
        <f>'Customer_Master'!E1292</f>
        <v>Orbitcapital Plc</v>
      </c>
      <c r="D1292" t="str">
        <f>'Customer_Master'!G1292</f>
        <v>Invalid</v>
      </c>
      <c r="E1292" t="str">
        <f>'Customer_Master'!I1292</f>
        <v>Valid</v>
      </c>
      <c r="F1292" t="str">
        <f>'Customer_Master'!X1292</f>
        <v>Complete</v>
      </c>
      <c r="G1292">
        <f>'Customer_Master'!Y1292</f>
        <v>70</v>
      </c>
    </row>
    <row r="1293" spans="1:7" x14ac:dyDescent="0.25">
      <c r="A1293" s="1" t="str">
        <f>'Customer_Master'!A1293</f>
        <v>CUST-01014</v>
      </c>
      <c r="B1293" s="1" t="str">
        <f>'Customer_Master'!D1293</f>
        <v>Njeri Balogun</v>
      </c>
      <c r="C1293" s="1" t="str">
        <f>'Customer_Master'!E1293</f>
        <v>Hivegroup Ltd</v>
      </c>
      <c r="D1293" t="str">
        <f>'Customer_Master'!G1293</f>
        <v>Valid</v>
      </c>
      <c r="E1293" t="str">
        <f>'Customer_Master'!I1293</f>
        <v>Valid</v>
      </c>
      <c r="F1293" t="str">
        <f>'Customer_Master'!X1293</f>
        <v>Complete</v>
      </c>
      <c r="G1293">
        <f>'Customer_Master'!Y1293</f>
        <v>100</v>
      </c>
    </row>
    <row r="1294" spans="1:7" x14ac:dyDescent="0.25">
      <c r="A1294" s="1" t="str">
        <f>'Customer_Master'!A1294</f>
        <v>CUST-00600</v>
      </c>
      <c r="B1294" s="1" t="str">
        <f>'Customer_Master'!D1294</f>
        <v>Mwangi Bello</v>
      </c>
      <c r="C1294" s="1" t="str">
        <f>'Customer_Master'!E1294</f>
        <v>Quantafinance</v>
      </c>
      <c r="D1294" t="str">
        <f>'Customer_Master'!G1294</f>
        <v>Valid</v>
      </c>
      <c r="E1294" t="str">
        <f>'Customer_Master'!I1294</f>
        <v>Valid</v>
      </c>
      <c r="F1294" t="str">
        <f>'Customer_Master'!X1294</f>
        <v>Complete</v>
      </c>
      <c r="G1294">
        <f>'Customer_Master'!Y1294</f>
        <v>100</v>
      </c>
    </row>
    <row r="1295" spans="1:7" x14ac:dyDescent="0.25">
      <c r="A1295" s="1" t="str">
        <f>'Customer_Master'!A1295</f>
        <v>CUST-03588</v>
      </c>
      <c r="B1295" s="1" t="str">
        <f>'Customer_Master'!D1295</f>
        <v>Aisha Balogun</v>
      </c>
      <c r="C1295" s="1" t="str">
        <f>'Customer_Master'!E1295</f>
        <v>Konga</v>
      </c>
      <c r="D1295" t="str">
        <f>'Customer_Master'!G1295</f>
        <v>Valid</v>
      </c>
      <c r="E1295" t="str">
        <f>'Customer_Master'!I1295</f>
        <v>Valid</v>
      </c>
      <c r="F1295" t="str">
        <f>'Customer_Master'!X1295</f>
        <v>Complete</v>
      </c>
      <c r="G1295">
        <f>'Customer_Master'!Y1295</f>
        <v>100</v>
      </c>
    </row>
    <row r="1296" spans="1:7" x14ac:dyDescent="0.25">
      <c r="A1296" s="1" t="str">
        <f>'Customer_Master'!A1296</f>
        <v>CUST-02633</v>
      </c>
      <c r="B1296" s="1" t="str">
        <f>'Customer_Master'!D1296</f>
        <v>Pieter Oladele</v>
      </c>
      <c r="C1296" s="1" t="str">
        <f>'Customer_Master'!E1296</f>
        <v>Dataanalytics Ltd</v>
      </c>
      <c r="D1296" t="str">
        <f>'Customer_Master'!G1296</f>
        <v>Valid</v>
      </c>
      <c r="E1296" t="str">
        <f>'Customer_Master'!I1296</f>
        <v>Valid</v>
      </c>
      <c r="F1296" t="str">
        <f>'Customer_Master'!X1296</f>
        <v>Complete</v>
      </c>
      <c r="G1296">
        <f>'Customer_Master'!Y1296</f>
        <v>100</v>
      </c>
    </row>
    <row r="1297" spans="1:7" x14ac:dyDescent="0.25">
      <c r="A1297" s="1" t="str">
        <f>'Customer_Master'!A1297</f>
        <v>CUST-04089</v>
      </c>
      <c r="B1297" s="1" t="str">
        <f>'Customer_Master'!D1297</f>
        <v>Omar</v>
      </c>
      <c r="C1297" s="1" t="str">
        <f>'Customer_Master'!E1297</f>
        <v>Flutterwave</v>
      </c>
      <c r="D1297" t="str">
        <f>'Customer_Master'!G1297</f>
        <v>Valid</v>
      </c>
      <c r="E1297" t="str">
        <f>'Customer_Master'!I1297</f>
        <v>Valid</v>
      </c>
      <c r="F1297" t="str">
        <f>'Customer_Master'!X1297</f>
        <v>Incomplete</v>
      </c>
      <c r="G1297">
        <f>'Customer_Master'!Y1297</f>
        <v>60</v>
      </c>
    </row>
    <row r="1298" spans="1:7" x14ac:dyDescent="0.25">
      <c r="A1298" s="1" t="str">
        <f>'Customer_Master'!A1298</f>
        <v>CUST-03796</v>
      </c>
      <c r="B1298" s="1" t="str">
        <f>'Customer_Master'!D1298</f>
        <v>Adebayo Afolabi</v>
      </c>
      <c r="C1298" s="1" t="str">
        <f>'Customer_Master'!E1298</f>
        <v>Not Available</v>
      </c>
      <c r="D1298" t="str">
        <f>'Customer_Master'!G1298</f>
        <v>Valid</v>
      </c>
      <c r="E1298" t="str">
        <f>'Customer_Master'!I1298</f>
        <v>Valid</v>
      </c>
      <c r="F1298" t="str">
        <f>'Customer_Master'!X1298</f>
        <v>Incomplete</v>
      </c>
      <c r="G1298">
        <f>'Customer_Master'!Y1298</f>
        <v>60</v>
      </c>
    </row>
    <row r="1299" spans="1:7" x14ac:dyDescent="0.25">
      <c r="A1299" s="1" t="str">
        <f>'Customer_Master'!A1299</f>
        <v>CUST-02155</v>
      </c>
      <c r="B1299" s="1" t="str">
        <f>'Customer_Master'!D1299</f>
        <v>Fatima Salami</v>
      </c>
      <c r="C1299" s="1" t="str">
        <f>'Customer_Master'!E1299</f>
        <v>Twiga Foods</v>
      </c>
      <c r="D1299" t="str">
        <f>'Customer_Master'!G1299</f>
        <v>Valid</v>
      </c>
      <c r="E1299" t="str">
        <f>'Customer_Master'!I1299</f>
        <v>Valid</v>
      </c>
      <c r="F1299" t="str">
        <f>'Customer_Master'!X1299</f>
        <v>Complete</v>
      </c>
      <c r="G1299">
        <f>'Customer_Master'!Y1299</f>
        <v>75</v>
      </c>
    </row>
    <row r="1300" spans="1:7" x14ac:dyDescent="0.25">
      <c r="A1300" s="1" t="str">
        <f>'Customer_Master'!A1300</f>
        <v>CUST-02307</v>
      </c>
      <c r="B1300" s="1" t="str">
        <f>'Customer_Master'!D1300</f>
        <v>Akinyi Kamau</v>
      </c>
      <c r="C1300" s="1" t="str">
        <f>'Customer_Master'!E1300</f>
        <v>Sparksystems Plc</v>
      </c>
      <c r="D1300" t="str">
        <f>'Customer_Master'!G1300</f>
        <v>Valid</v>
      </c>
      <c r="E1300" t="str">
        <f>'Customer_Master'!I1300</f>
        <v>Valid</v>
      </c>
      <c r="F1300" t="str">
        <f>'Customer_Master'!X1300</f>
        <v>Complete</v>
      </c>
      <c r="G1300">
        <f>'Customer_Master'!Y1300</f>
        <v>100</v>
      </c>
    </row>
    <row r="1301" spans="1:7" x14ac:dyDescent="0.25">
      <c r="A1301" s="1" t="str">
        <f>'Customer_Master'!A1301</f>
        <v>CUST-02083</v>
      </c>
      <c r="B1301" s="1" t="str">
        <f>'Customer_Master'!D1301</f>
        <v>Sipho Okonkwo</v>
      </c>
      <c r="C1301" s="1" t="str">
        <f>'Customer_Master'!E1301</f>
        <v>Andela</v>
      </c>
      <c r="D1301" t="str">
        <f>'Customer_Master'!G1301</f>
        <v>Valid</v>
      </c>
      <c r="E1301" t="str">
        <f>'Customer_Master'!I1301</f>
        <v>Valid</v>
      </c>
      <c r="F1301" t="str">
        <f>'Customer_Master'!X1301</f>
        <v>Complete</v>
      </c>
      <c r="G1301">
        <f>'Customer_Master'!Y1301</f>
        <v>100</v>
      </c>
    </row>
    <row r="1302" spans="1:7" x14ac:dyDescent="0.25">
      <c r="A1302" s="1" t="str">
        <f>'Customer_Master'!A1302</f>
        <v>CUST-03944</v>
      </c>
      <c r="B1302" s="1" t="str">
        <f>'Customer_Master'!D1302</f>
        <v>Kamau Patel</v>
      </c>
      <c r="C1302" s="1" t="str">
        <f>'Customer_Master'!E1302</f>
        <v>Zennetworks</v>
      </c>
      <c r="D1302" t="str">
        <f>'Customer_Master'!G1302</f>
        <v>Valid</v>
      </c>
      <c r="E1302" t="str">
        <f>'Customer_Master'!I1302</f>
        <v>Valid</v>
      </c>
      <c r="F1302" t="str">
        <f>'Customer_Master'!X1302</f>
        <v>Complete</v>
      </c>
      <c r="G1302">
        <f>'Customer_Master'!Y1302</f>
        <v>75</v>
      </c>
    </row>
    <row r="1303" spans="1:7" x14ac:dyDescent="0.25">
      <c r="A1303" s="1" t="str">
        <f>'Customer_Master'!A1303</f>
        <v>CUST-00679</v>
      </c>
      <c r="B1303" s="1" t="str">
        <f>'Customer_Master'!D1303</f>
        <v>Adewale</v>
      </c>
      <c r="C1303" s="1" t="str">
        <f>'Customer_Master'!E1303</f>
        <v>Quantafinance Gmbh</v>
      </c>
      <c r="D1303" t="str">
        <f>'Customer_Master'!G1303</f>
        <v>Valid</v>
      </c>
      <c r="E1303" t="str">
        <f>'Customer_Master'!I1303</f>
        <v>Valid</v>
      </c>
      <c r="F1303" t="str">
        <f>'Customer_Master'!X1303</f>
        <v>Incomplete</v>
      </c>
      <c r="G1303">
        <f>'Customer_Master'!Y1303</f>
        <v>60</v>
      </c>
    </row>
    <row r="1304" spans="1:7" x14ac:dyDescent="0.25">
      <c r="A1304" s="1" t="str">
        <f>'Customer_Master'!A1304</f>
        <v>CUST-01512</v>
      </c>
      <c r="B1304" s="1" t="str">
        <f>'Customer_Master'!D1304</f>
        <v>Amaka Evans</v>
      </c>
      <c r="C1304" s="1" t="str">
        <f>'Customer_Master'!E1304</f>
        <v>Mtn Group</v>
      </c>
      <c r="D1304" t="str">
        <f>'Customer_Master'!G1304</f>
        <v>Valid</v>
      </c>
      <c r="E1304" t="str">
        <f>'Customer_Master'!I1304</f>
        <v>Valid</v>
      </c>
      <c r="F1304" t="str">
        <f>'Customer_Master'!X1304</f>
        <v>Complete</v>
      </c>
      <c r="G1304">
        <f>'Customer_Master'!Y1304</f>
        <v>100</v>
      </c>
    </row>
    <row r="1305" spans="1:7" x14ac:dyDescent="0.25">
      <c r="A1305" s="1" t="str">
        <f>'Customer_Master'!A1305</f>
        <v>CUST-04361</v>
      </c>
      <c r="B1305" s="1" t="str">
        <f>'Customer_Master'!D1305</f>
        <v>Brian Dlamini</v>
      </c>
      <c r="C1305" s="1" t="str">
        <f>'Customer_Master'!E1305</f>
        <v>Vaultlabs</v>
      </c>
      <c r="D1305" t="str">
        <f>'Customer_Master'!G1305</f>
        <v>Valid</v>
      </c>
      <c r="E1305" t="str">
        <f>'Customer_Master'!I1305</f>
        <v>Valid</v>
      </c>
      <c r="F1305" t="str">
        <f>'Customer_Master'!X1305</f>
        <v>Complete</v>
      </c>
      <c r="G1305">
        <f>'Customer_Master'!Y1305</f>
        <v>100</v>
      </c>
    </row>
    <row r="1306" spans="1:7" x14ac:dyDescent="0.25">
      <c r="A1306" s="1" t="str">
        <f>'Customer_Master'!A1306</f>
        <v>CUST-03294</v>
      </c>
      <c r="B1306" s="1" t="str">
        <f>'Customer_Master'!D1306</f>
        <v>Andrew Eze</v>
      </c>
      <c r="C1306" s="1" t="str">
        <f>'Customer_Master'!E1306</f>
        <v>Flour Mills Of Nigeria</v>
      </c>
      <c r="D1306" t="str">
        <f>'Customer_Master'!G1306</f>
        <v>Valid</v>
      </c>
      <c r="E1306" t="str">
        <f>'Customer_Master'!I1306</f>
        <v>Valid</v>
      </c>
      <c r="F1306" t="str">
        <f>'Customer_Master'!X1306</f>
        <v>Complete</v>
      </c>
      <c r="G1306">
        <f>'Customer_Master'!Y1306</f>
        <v>75</v>
      </c>
    </row>
    <row r="1307" spans="1:7" x14ac:dyDescent="0.25">
      <c r="A1307" s="1" t="str">
        <f>'Customer_Master'!A1307</f>
        <v>CUST-01065</v>
      </c>
      <c r="B1307" s="1" t="str">
        <f>'Customer_Master'!D1307</f>
        <v>Michael Adeleke</v>
      </c>
      <c r="C1307" s="1" t="str">
        <f>'Customer_Master'!E1307</f>
        <v>Not Available</v>
      </c>
      <c r="D1307" t="str">
        <f>'Customer_Master'!G1307</f>
        <v>Valid</v>
      </c>
      <c r="E1307" t="str">
        <f>'Customer_Master'!I1307</f>
        <v>Valid</v>
      </c>
      <c r="F1307" t="str">
        <f>'Customer_Master'!X1307</f>
        <v>Incomplete</v>
      </c>
      <c r="G1307">
        <f>'Customer_Master'!Y1307</f>
        <v>60</v>
      </c>
    </row>
    <row r="1308" spans="1:7" x14ac:dyDescent="0.25">
      <c r="A1308" s="1" t="str">
        <f>'Customer_Master'!A1308</f>
        <v>CUST-02087</v>
      </c>
      <c r="B1308" s="1" t="str">
        <f>'Customer_Master'!D1308</f>
        <v>Oluwaseun Anyanwu</v>
      </c>
      <c r="C1308" s="1" t="str">
        <f>'Customer_Master'!E1308</f>
        <v>Coreai Llc</v>
      </c>
      <c r="D1308" t="str">
        <f>'Customer_Master'!G1308</f>
        <v>Valid</v>
      </c>
      <c r="E1308" t="str">
        <f>'Customer_Master'!I1308</f>
        <v>Valid</v>
      </c>
      <c r="F1308" t="str">
        <f>'Customer_Master'!X1308</f>
        <v>Complete</v>
      </c>
      <c r="G1308">
        <f>'Customer_Master'!Y1308</f>
        <v>100</v>
      </c>
    </row>
    <row r="1309" spans="1:7" x14ac:dyDescent="0.25">
      <c r="A1309" s="1" t="str">
        <f>'Customer_Master'!A1309</f>
        <v>CUST-04600</v>
      </c>
      <c r="B1309" s="1" t="str">
        <f>'Customer_Master'!D1309</f>
        <v>Chioma Balogun</v>
      </c>
      <c r="C1309" s="1" t="str">
        <f>'Customer_Master'!E1309</f>
        <v>Dangote Industries</v>
      </c>
      <c r="D1309" t="str">
        <f>'Customer_Master'!G1309</f>
        <v>Valid</v>
      </c>
      <c r="E1309" t="str">
        <f>'Customer_Master'!I1309</f>
        <v>Valid</v>
      </c>
      <c r="F1309" t="str">
        <f>'Customer_Master'!X1309</f>
        <v>Complete</v>
      </c>
      <c r="G1309">
        <f>'Customer_Master'!Y1309</f>
        <v>100</v>
      </c>
    </row>
    <row r="1310" spans="1:7" x14ac:dyDescent="0.25">
      <c r="A1310" s="1" t="str">
        <f>'Customer_Master'!A1310</f>
        <v>CUST-01601</v>
      </c>
      <c r="B1310" s="1" t="str">
        <f>'Customer_Master'!D1310</f>
        <v>Sipho Okafor</v>
      </c>
      <c r="C1310" s="1" t="str">
        <f>'Customer_Master'!E1310</f>
        <v>Datagroup</v>
      </c>
      <c r="D1310" t="str">
        <f>'Customer_Master'!G1310</f>
        <v>Valid</v>
      </c>
      <c r="E1310" t="str">
        <f>'Customer_Master'!I1310</f>
        <v>Valid</v>
      </c>
      <c r="F1310" t="str">
        <f>'Customer_Master'!X1310</f>
        <v>Complete</v>
      </c>
      <c r="G1310">
        <f>'Customer_Master'!Y1310</f>
        <v>100</v>
      </c>
    </row>
    <row r="1311" spans="1:7" x14ac:dyDescent="0.25">
      <c r="A1311" s="1" t="str">
        <f>'Customer_Master'!A1311</f>
        <v>CUST-04368</v>
      </c>
      <c r="B1311" s="1" t="str">
        <f>'Customer_Master'!D1311</f>
        <v>Noah Lawal</v>
      </c>
      <c r="C1311" s="1" t="str">
        <f>'Customer_Master'!E1311</f>
        <v>Vaultlabs Llc</v>
      </c>
      <c r="D1311" t="str">
        <f>'Customer_Master'!G1311</f>
        <v>Valid</v>
      </c>
      <c r="E1311" t="str">
        <f>'Customer_Master'!I1311</f>
        <v>Valid</v>
      </c>
      <c r="F1311" t="str">
        <f>'Customer_Master'!X1311</f>
        <v>Complete</v>
      </c>
      <c r="G1311">
        <f>'Customer_Master'!Y1311</f>
        <v>75</v>
      </c>
    </row>
    <row r="1312" spans="1:7" x14ac:dyDescent="0.25">
      <c r="A1312" s="1" t="str">
        <f>'Customer_Master'!A1312</f>
        <v>CUST-05084</v>
      </c>
      <c r="B1312" s="1" t="str">
        <f>'Customer_Master'!D1312</f>
        <v>Chidinma Balogun</v>
      </c>
      <c r="C1312" s="1" t="str">
        <f>'Customer_Master'!E1312</f>
        <v>Coretech Llc</v>
      </c>
      <c r="D1312" t="str">
        <f>'Customer_Master'!G1312</f>
        <v>Valid</v>
      </c>
      <c r="E1312" t="str">
        <f>'Customer_Master'!I1312</f>
        <v>Valid</v>
      </c>
      <c r="F1312" t="str">
        <f>'Customer_Master'!X1312</f>
        <v>Complete</v>
      </c>
      <c r="G1312">
        <f>'Customer_Master'!Y1312</f>
        <v>75</v>
      </c>
    </row>
    <row r="1313" spans="1:7" x14ac:dyDescent="0.25">
      <c r="A1313" s="1" t="str">
        <f>'Customer_Master'!A1313</f>
        <v>CUST-01831</v>
      </c>
      <c r="B1313" s="1" t="str">
        <f>'Customer_Master'!D1313</f>
        <v>Segun Okonkwo</v>
      </c>
      <c r="C1313" s="1" t="str">
        <f>'Customer_Master'!E1313</f>
        <v>Orbitventures Ltd</v>
      </c>
      <c r="D1313" t="str">
        <f>'Customer_Master'!G1313</f>
        <v>Valid</v>
      </c>
      <c r="E1313" t="str">
        <f>'Customer_Master'!I1313</f>
        <v>Valid</v>
      </c>
      <c r="F1313" t="str">
        <f>'Customer_Master'!X1313</f>
        <v>Complete</v>
      </c>
      <c r="G1313">
        <f>'Customer_Master'!Y1313</f>
        <v>75</v>
      </c>
    </row>
    <row r="1314" spans="1:7" x14ac:dyDescent="0.25">
      <c r="A1314" s="1" t="str">
        <f>'Customer_Master'!A1314</f>
        <v>CUST-04288</v>
      </c>
      <c r="B1314" s="1" t="str">
        <f>'Customer_Master'!D1314</f>
        <v>Nnamdi Hassan</v>
      </c>
      <c r="C1314" s="1" t="str">
        <f>'Customer_Master'!E1314</f>
        <v>Orbitanalytics Plc</v>
      </c>
      <c r="D1314" t="str">
        <f>'Customer_Master'!G1314</f>
        <v>Valid</v>
      </c>
      <c r="E1314" t="str">
        <f>'Customer_Master'!I1314</f>
        <v>Valid</v>
      </c>
      <c r="F1314" t="str">
        <f>'Customer_Master'!X1314</f>
        <v>Complete</v>
      </c>
      <c r="G1314">
        <f>'Customer_Master'!Y1314</f>
        <v>100</v>
      </c>
    </row>
    <row r="1315" spans="1:7" x14ac:dyDescent="0.25">
      <c r="A1315" s="1" t="str">
        <f>'Customer_Master'!A1315</f>
        <v>CUST-00600</v>
      </c>
      <c r="B1315" s="1" t="str">
        <f>'Customer_Master'!D1315</f>
        <v>Ibrahim Oladele</v>
      </c>
      <c r="C1315" s="1" t="str">
        <f>'Customer_Master'!E1315</f>
        <v>Fluxfinance Ltd</v>
      </c>
      <c r="D1315" t="str">
        <f>'Customer_Master'!G1315</f>
        <v>Valid</v>
      </c>
      <c r="E1315" t="str">
        <f>'Customer_Master'!I1315</f>
        <v>Valid</v>
      </c>
      <c r="F1315" t="str">
        <f>'Customer_Master'!X1315</f>
        <v>Complete</v>
      </c>
      <c r="G1315">
        <f>'Customer_Master'!Y1315</f>
        <v>75</v>
      </c>
    </row>
    <row r="1316" spans="1:7" x14ac:dyDescent="0.25">
      <c r="A1316" s="1" t="str">
        <f>'Customer_Master'!A1316</f>
        <v>CUST-02375</v>
      </c>
      <c r="B1316" s="1" t="str">
        <f>'Customer_Master'!D1316</f>
        <v>Ifeanyi Naidoo</v>
      </c>
      <c r="C1316" s="1" t="str">
        <f>'Customer_Master'!E1316</f>
        <v>Flour Mills Of Nigeria</v>
      </c>
      <c r="D1316" t="str">
        <f>'Customer_Master'!G1316</f>
        <v>Valid</v>
      </c>
      <c r="E1316" t="str">
        <f>'Customer_Master'!I1316</f>
        <v>Valid</v>
      </c>
      <c r="F1316" t="str">
        <f>'Customer_Master'!X1316</f>
        <v>Complete</v>
      </c>
      <c r="G1316">
        <f>'Customer_Master'!Y1316</f>
        <v>75</v>
      </c>
    </row>
    <row r="1317" spans="1:7" x14ac:dyDescent="0.25">
      <c r="A1317" s="1" t="str">
        <f>'Customer_Master'!A1317</f>
        <v>CUST-01007</v>
      </c>
      <c r="B1317" s="1" t="str">
        <f>'Customer_Master'!D1317</f>
        <v>Samuel Botha</v>
      </c>
      <c r="C1317" s="1" t="str">
        <f>'Customer_Master'!E1317</f>
        <v>Brightsolutions Llc</v>
      </c>
      <c r="D1317" t="str">
        <f>'Customer_Master'!G1317</f>
        <v>Valid</v>
      </c>
      <c r="E1317" t="str">
        <f>'Customer_Master'!I1317</f>
        <v>Valid</v>
      </c>
      <c r="F1317" t="str">
        <f>'Customer_Master'!X1317</f>
        <v>Complete</v>
      </c>
      <c r="G1317">
        <f>'Customer_Master'!Y1317</f>
        <v>100</v>
      </c>
    </row>
    <row r="1318" spans="1:7" x14ac:dyDescent="0.25">
      <c r="A1318" s="1" t="str">
        <f>'Customer_Master'!A1318</f>
        <v>CUST-01954</v>
      </c>
      <c r="B1318" s="1" t="str">
        <f>'Customer_Master'!D1318</f>
        <v>Dele Idris</v>
      </c>
      <c r="C1318" s="1" t="str">
        <f>'Customer_Master'!E1318</f>
        <v>Quantanetworks Gmbh</v>
      </c>
      <c r="D1318" t="str">
        <f>'Customer_Master'!G1318</f>
        <v>Valid</v>
      </c>
      <c r="E1318" t="str">
        <f>'Customer_Master'!I1318</f>
        <v>Valid</v>
      </c>
      <c r="F1318" t="str">
        <f>'Customer_Master'!X1318</f>
        <v>Complete</v>
      </c>
      <c r="G1318">
        <f>'Customer_Master'!Y1318</f>
        <v>75</v>
      </c>
    </row>
    <row r="1319" spans="1:7" x14ac:dyDescent="0.25">
      <c r="A1319" s="1" t="str">
        <f>'Customer_Master'!A1319</f>
        <v>CUST-01179</v>
      </c>
      <c r="B1319" s="1" t="str">
        <f>'Customer_Master'!D1319</f>
        <v>Wanjala Idris</v>
      </c>
      <c r="C1319" s="1" t="str">
        <f>'Customer_Master'!E1319</f>
        <v>Primegroup Plc</v>
      </c>
      <c r="D1319" t="str">
        <f>'Customer_Master'!G1319</f>
        <v>Valid</v>
      </c>
      <c r="E1319" t="str">
        <f>'Customer_Master'!I1319</f>
        <v>Valid</v>
      </c>
      <c r="F1319" t="str">
        <f>'Customer_Master'!X1319</f>
        <v>Complete</v>
      </c>
      <c r="G1319">
        <f>'Customer_Master'!Y1319</f>
        <v>100</v>
      </c>
    </row>
    <row r="1320" spans="1:7" x14ac:dyDescent="0.25">
      <c r="A1320" s="1" t="str">
        <f>'Customer_Master'!A1320</f>
        <v>CUST-01140</v>
      </c>
      <c r="B1320" s="1" t="str">
        <f>'Customer_Master'!D1320</f>
        <v>Andrew Mohammed</v>
      </c>
      <c r="C1320" s="1" t="str">
        <f>'Customer_Master'!E1320</f>
        <v>Flutterwave</v>
      </c>
      <c r="D1320" t="str">
        <f>'Customer_Master'!G1320</f>
        <v>Valid</v>
      </c>
      <c r="E1320" t="str">
        <f>'Customer_Master'!I1320</f>
        <v>Valid</v>
      </c>
      <c r="F1320" t="str">
        <f>'Customer_Master'!X1320</f>
        <v>Complete</v>
      </c>
      <c r="G1320">
        <f>'Customer_Master'!Y1320</f>
        <v>100</v>
      </c>
    </row>
    <row r="1321" spans="1:7" x14ac:dyDescent="0.25">
      <c r="A1321" s="1" t="str">
        <f>'Customer_Master'!A1321</f>
        <v>CUST-02062</v>
      </c>
      <c r="B1321" s="1" t="str">
        <f>'Customer_Master'!D1321</f>
        <v>Akinyi Makinde</v>
      </c>
      <c r="C1321" s="1" t="str">
        <f>'Customer_Master'!E1321</f>
        <v>Kuda</v>
      </c>
      <c r="D1321" t="str">
        <f>'Customer_Master'!G1321</f>
        <v>Valid</v>
      </c>
      <c r="E1321" t="str">
        <f>'Customer_Master'!I1321</f>
        <v>Valid</v>
      </c>
      <c r="F1321" t="str">
        <f>'Customer_Master'!X1321</f>
        <v>Complete</v>
      </c>
      <c r="G1321">
        <f>'Customer_Master'!Y1321</f>
        <v>75</v>
      </c>
    </row>
    <row r="1322" spans="1:7" x14ac:dyDescent="0.25">
      <c r="A1322" s="1" t="str">
        <f>'Customer_Master'!A1322</f>
        <v>CUST-01873</v>
      </c>
      <c r="B1322" s="1" t="str">
        <f>'Customer_Master'!D1322</f>
        <v>Sipho Hassan</v>
      </c>
      <c r="C1322" s="1" t="str">
        <f>'Customer_Master'!E1322</f>
        <v>Chipper Cash</v>
      </c>
      <c r="D1322" t="str">
        <f>'Customer_Master'!G1322</f>
        <v>Valid</v>
      </c>
      <c r="E1322" t="str">
        <f>'Customer_Master'!I1322</f>
        <v>Valid</v>
      </c>
      <c r="F1322" t="str">
        <f>'Customer_Master'!X1322</f>
        <v>Complete</v>
      </c>
      <c r="G1322">
        <f>'Customer_Master'!Y1322</f>
        <v>100</v>
      </c>
    </row>
    <row r="1323" spans="1:7" x14ac:dyDescent="0.25">
      <c r="A1323" s="1" t="str">
        <f>'Customer_Master'!A1323</f>
        <v>CUST-04965</v>
      </c>
      <c r="B1323" s="1" t="str">
        <f>'Customer_Master'!D1323</f>
        <v>Abdullahi Adeleke</v>
      </c>
      <c r="C1323" s="1" t="str">
        <f>'Customer_Master'!E1323</f>
        <v>Echolabs Inc</v>
      </c>
      <c r="D1323" t="str">
        <f>'Customer_Master'!G1323</f>
        <v>Valid</v>
      </c>
      <c r="E1323" t="str">
        <f>'Customer_Master'!I1323</f>
        <v>Valid</v>
      </c>
      <c r="F1323" t="str">
        <f>'Customer_Master'!X1323</f>
        <v>Complete</v>
      </c>
      <c r="G1323">
        <f>'Customer_Master'!Y1323</f>
        <v>75</v>
      </c>
    </row>
    <row r="1324" spans="1:7" x14ac:dyDescent="0.25">
      <c r="A1324" s="1" t="str">
        <f>'Customer_Master'!A1324</f>
        <v>CUST-02267</v>
      </c>
      <c r="B1324" s="1" t="str">
        <f>'Customer_Master'!D1324</f>
        <v>Sophie Adeleke</v>
      </c>
      <c r="C1324" s="1" t="str">
        <f>'Customer_Master'!E1324</f>
        <v>Interswitch</v>
      </c>
      <c r="D1324" t="str">
        <f>'Customer_Master'!G1324</f>
        <v>Valid</v>
      </c>
      <c r="E1324" t="str">
        <f>'Customer_Master'!I1324</f>
        <v>Valid</v>
      </c>
      <c r="F1324" t="str">
        <f>'Customer_Master'!X1324</f>
        <v>Complete</v>
      </c>
      <c r="G1324">
        <f>'Customer_Master'!Y1324</f>
        <v>100</v>
      </c>
    </row>
    <row r="1325" spans="1:7" x14ac:dyDescent="0.25">
      <c r="A1325" s="1" t="str">
        <f>'Customer_Master'!A1325</f>
        <v>CUST-02385</v>
      </c>
      <c r="B1325" s="1" t="str">
        <f>'Customer_Master'!D1325</f>
        <v>Matthew Salami</v>
      </c>
      <c r="C1325" s="1" t="str">
        <f>'Customer_Master'!E1325</f>
        <v>Echohub Inc</v>
      </c>
      <c r="D1325" t="str">
        <f>'Customer_Master'!G1325</f>
        <v>Valid</v>
      </c>
      <c r="E1325" t="str">
        <f>'Customer_Master'!I1325</f>
        <v>Valid</v>
      </c>
      <c r="F1325" t="str">
        <f>'Customer_Master'!X1325</f>
        <v>Complete</v>
      </c>
      <c r="G1325">
        <f>'Customer_Master'!Y1325</f>
        <v>100</v>
      </c>
    </row>
    <row r="1326" spans="1:7" x14ac:dyDescent="0.25">
      <c r="A1326" s="1" t="str">
        <f>'Customer_Master'!A1326</f>
        <v>CUST-03895</v>
      </c>
      <c r="B1326" s="1" t="str">
        <f>'Customer_Master'!D1326</f>
        <v>Tunde Patel</v>
      </c>
      <c r="C1326" s="1" t="str">
        <f>'Customer_Master'!E1326</f>
        <v>Paystack</v>
      </c>
      <c r="D1326" t="str">
        <f>'Customer_Master'!G1326</f>
        <v>Valid</v>
      </c>
      <c r="E1326" t="str">
        <f>'Customer_Master'!I1326</f>
        <v>Valid</v>
      </c>
      <c r="F1326" t="str">
        <f>'Customer_Master'!X1326</f>
        <v>Complete</v>
      </c>
      <c r="G1326">
        <f>'Customer_Master'!Y1326</f>
        <v>100</v>
      </c>
    </row>
    <row r="1327" spans="1:7" x14ac:dyDescent="0.25">
      <c r="A1327" s="1" t="str">
        <f>'Customer_Master'!A1327</f>
        <v>CUST-02450</v>
      </c>
      <c r="B1327" s="1" t="str">
        <f>'Customer_Master'!D1327</f>
        <v>Ifeoma Idris</v>
      </c>
      <c r="C1327" s="1" t="str">
        <f>'Customer_Master'!E1327</f>
        <v>Primepay Llc</v>
      </c>
      <c r="D1327" t="str">
        <f>'Customer_Master'!G1327</f>
        <v>Valid</v>
      </c>
      <c r="E1327" t="str">
        <f>'Customer_Master'!I1327</f>
        <v>Valid</v>
      </c>
      <c r="F1327" t="str">
        <f>'Customer_Master'!X1327</f>
        <v>Complete</v>
      </c>
      <c r="G1327">
        <f>'Customer_Master'!Y1327</f>
        <v>100</v>
      </c>
    </row>
    <row r="1328" spans="1:7" x14ac:dyDescent="0.25">
      <c r="A1328" s="1" t="str">
        <f>'Customer_Master'!A1328</f>
        <v>CUST-01130</v>
      </c>
      <c r="B1328" s="1" t="str">
        <f>'Customer_Master'!D1328</f>
        <v>Daniel Adebayo</v>
      </c>
      <c r="C1328" s="1" t="str">
        <f>'Customer_Master'!E1328</f>
        <v>Stackhub</v>
      </c>
      <c r="D1328" t="str">
        <f>'Customer_Master'!G1328</f>
        <v>Valid</v>
      </c>
      <c r="E1328" t="str">
        <f>'Customer_Master'!I1328</f>
        <v>Valid</v>
      </c>
      <c r="F1328" t="str">
        <f>'Customer_Master'!X1328</f>
        <v>Complete</v>
      </c>
      <c r="G1328">
        <f>'Customer_Master'!Y1328</f>
        <v>100</v>
      </c>
    </row>
    <row r="1329" spans="1:7" x14ac:dyDescent="0.25">
      <c r="A1329" s="1" t="str">
        <f>'Customer_Master'!A1329</f>
        <v>CUST-00533</v>
      </c>
      <c r="B1329" s="1" t="str">
        <f>'Customer_Master'!D1329</f>
        <v>Olivia Naidoo</v>
      </c>
      <c r="C1329" s="1" t="str">
        <f>'Customer_Master'!E1329</f>
        <v>Fluxventures</v>
      </c>
      <c r="D1329" t="str">
        <f>'Customer_Master'!G1329</f>
        <v>Valid</v>
      </c>
      <c r="E1329" t="str">
        <f>'Customer_Master'!I1329</f>
        <v>Valid</v>
      </c>
      <c r="F1329" t="str">
        <f>'Customer_Master'!X1329</f>
        <v>Complete</v>
      </c>
      <c r="G1329">
        <f>'Customer_Master'!Y1329</f>
        <v>100</v>
      </c>
    </row>
    <row r="1330" spans="1:7" x14ac:dyDescent="0.25">
      <c r="A1330" s="1" t="str">
        <f>'Customer_Master'!A1330</f>
        <v>CUST-01062</v>
      </c>
      <c r="B1330" s="1" t="str">
        <f>'Customer_Master'!D1330</f>
        <v>Hannah Khan</v>
      </c>
      <c r="C1330" s="1" t="str">
        <f>'Customer_Master'!E1330</f>
        <v>Coresolutions</v>
      </c>
      <c r="D1330" t="str">
        <f>'Customer_Master'!G1330</f>
        <v>Valid</v>
      </c>
      <c r="E1330" t="str">
        <f>'Customer_Master'!I1330</f>
        <v>Valid</v>
      </c>
      <c r="F1330" t="str">
        <f>'Customer_Master'!X1330</f>
        <v>Complete</v>
      </c>
      <c r="G1330">
        <f>'Customer_Master'!Y1330</f>
        <v>75</v>
      </c>
    </row>
    <row r="1331" spans="1:7" x14ac:dyDescent="0.25">
      <c r="A1331" s="1" t="str">
        <f>'Customer_Master'!A1331</f>
        <v>CUST-04660</v>
      </c>
      <c r="B1331" s="1" t="str">
        <f>'Customer_Master'!D1331</f>
        <v>Mercy O'Brien</v>
      </c>
      <c r="C1331" s="1" t="str">
        <f>'Customer_Master'!E1331</f>
        <v>Hivehub Ltd</v>
      </c>
      <c r="D1331" t="str">
        <f>'Customer_Master'!G1331</f>
        <v>Valid</v>
      </c>
      <c r="E1331" t="str">
        <f>'Customer_Master'!I1331</f>
        <v>Valid</v>
      </c>
      <c r="F1331" t="str">
        <f>'Customer_Master'!X1331</f>
        <v>Complete</v>
      </c>
      <c r="G1331">
        <f>'Customer_Master'!Y1331</f>
        <v>100</v>
      </c>
    </row>
    <row r="1332" spans="1:7" x14ac:dyDescent="0.25">
      <c r="A1332" s="1" t="str">
        <f>'Customer_Master'!A1332</f>
        <v>CUST-05031</v>
      </c>
      <c r="B1332" s="1" t="str">
        <f>'Customer_Master'!D1332</f>
        <v>Joshua Asante</v>
      </c>
      <c r="C1332" s="1" t="str">
        <f>'Customer_Master'!E1332</f>
        <v>Zenhealth Plc</v>
      </c>
      <c r="D1332" t="str">
        <f>'Customer_Master'!G1332</f>
        <v>Valid</v>
      </c>
      <c r="E1332" t="str">
        <f>'Customer_Master'!I1332</f>
        <v>Valid</v>
      </c>
      <c r="F1332" t="str">
        <f>'Customer_Master'!X1332</f>
        <v>Complete</v>
      </c>
      <c r="G1332">
        <f>'Customer_Master'!Y1332</f>
        <v>75</v>
      </c>
    </row>
    <row r="1333" spans="1:7" x14ac:dyDescent="0.25">
      <c r="A1333" s="1" t="str">
        <f>'Customer_Master'!A1333</f>
        <v>CUST-00910</v>
      </c>
      <c r="B1333" s="1" t="str">
        <f>'Customer_Master'!D1333</f>
        <v>Njeri Naidoo</v>
      </c>
      <c r="C1333" s="1" t="str">
        <f>'Customer_Master'!E1333</f>
        <v>Datahealth Llc</v>
      </c>
      <c r="D1333" t="str">
        <f>'Customer_Master'!G1333</f>
        <v>Valid</v>
      </c>
      <c r="E1333" t="str">
        <f>'Customer_Master'!I1333</f>
        <v>Valid</v>
      </c>
      <c r="F1333" t="str">
        <f>'Customer_Master'!X1333</f>
        <v>Complete</v>
      </c>
      <c r="G1333">
        <f>'Customer_Master'!Y1333</f>
        <v>100</v>
      </c>
    </row>
    <row r="1334" spans="1:7" x14ac:dyDescent="0.25">
      <c r="A1334" s="1" t="str">
        <f>'Customer_Master'!A1334</f>
        <v>CUST-00920</v>
      </c>
      <c r="B1334" s="1" t="str">
        <f>'Customer_Master'!D1334</f>
        <v>Fatima Diallo</v>
      </c>
      <c r="C1334" s="1" t="str">
        <f>'Customer_Master'!E1334</f>
        <v>Stackcapital Inc</v>
      </c>
      <c r="D1334" t="str">
        <f>'Customer_Master'!G1334</f>
        <v>Valid</v>
      </c>
      <c r="E1334" t="str">
        <f>'Customer_Master'!I1334</f>
        <v>Valid</v>
      </c>
      <c r="F1334" t="str">
        <f>'Customer_Master'!X1334</f>
        <v>Complete</v>
      </c>
      <c r="G1334">
        <f>'Customer_Master'!Y1334</f>
        <v>100</v>
      </c>
    </row>
    <row r="1335" spans="1:7" x14ac:dyDescent="0.25">
      <c r="A1335" s="1" t="str">
        <f>'Customer_Master'!A1335</f>
        <v>CUST-00033</v>
      </c>
      <c r="B1335" s="1" t="str">
        <f>'Customer_Master'!D1335</f>
        <v>Akinyi Adewale</v>
      </c>
      <c r="C1335" s="1" t="str">
        <f>'Customer_Master'!E1335</f>
        <v>Mpesa Solutions</v>
      </c>
      <c r="D1335" t="str">
        <f>'Customer_Master'!G1335</f>
        <v>Valid</v>
      </c>
      <c r="E1335" t="str">
        <f>'Customer_Master'!I1335</f>
        <v>Valid</v>
      </c>
      <c r="F1335" t="str">
        <f>'Customer_Master'!X1335</f>
        <v>Complete</v>
      </c>
      <c r="G1335">
        <f>'Customer_Master'!Y1335</f>
        <v>75</v>
      </c>
    </row>
    <row r="1336" spans="1:7" x14ac:dyDescent="0.25">
      <c r="A1336" s="1" t="str">
        <f>'Customer_Master'!A1336</f>
        <v>CUST-03058</v>
      </c>
      <c r="B1336" s="1" t="str">
        <f>'Customer_Master'!D1336</f>
        <v>Bashir Mwangi</v>
      </c>
      <c r="C1336" s="1" t="str">
        <f>'Customer_Master'!E1336</f>
        <v>Bua Foods</v>
      </c>
      <c r="D1336" t="str">
        <f>'Customer_Master'!G1336</f>
        <v>Valid</v>
      </c>
      <c r="E1336" t="str">
        <f>'Customer_Master'!I1336</f>
        <v>Valid</v>
      </c>
      <c r="F1336" t="str">
        <f>'Customer_Master'!X1336</f>
        <v>Complete</v>
      </c>
      <c r="G1336">
        <f>'Customer_Master'!Y1336</f>
        <v>100</v>
      </c>
    </row>
    <row r="1337" spans="1:7" x14ac:dyDescent="0.25">
      <c r="A1337" s="1" t="str">
        <f>'Customer_Master'!A1337</f>
        <v>CUST-04979</v>
      </c>
      <c r="B1337" s="1" t="str">
        <f>'Customer_Master'!D1337</f>
        <v>Folake Eze</v>
      </c>
      <c r="C1337" s="1" t="str">
        <f>'Customer_Master'!E1337</f>
        <v>Twiga Foods</v>
      </c>
      <c r="D1337" t="str">
        <f>'Customer_Master'!G1337</f>
        <v>Valid</v>
      </c>
      <c r="E1337" t="str">
        <f>'Customer_Master'!I1337</f>
        <v>Valid</v>
      </c>
      <c r="F1337" t="str">
        <f>'Customer_Master'!X1337</f>
        <v>Complete</v>
      </c>
      <c r="G1337">
        <f>'Customer_Master'!Y1337</f>
        <v>100</v>
      </c>
    </row>
    <row r="1338" spans="1:7" x14ac:dyDescent="0.25">
      <c r="A1338" s="1" t="str">
        <f>'Customer_Master'!A1338</f>
        <v>CUST-01239</v>
      </c>
      <c r="B1338" s="1" t="str">
        <f>'Customer_Master'!D1338</f>
        <v>Yetunde Nwachukwu</v>
      </c>
      <c r="C1338" s="1" t="str">
        <f>'Customer_Master'!E1338</f>
        <v>Pulsesystems Llc</v>
      </c>
      <c r="D1338" t="str">
        <f>'Customer_Master'!G1338</f>
        <v>Valid</v>
      </c>
      <c r="E1338" t="str">
        <f>'Customer_Master'!I1338</f>
        <v>Valid</v>
      </c>
      <c r="F1338" t="str">
        <f>'Customer_Master'!X1338</f>
        <v>Complete</v>
      </c>
      <c r="G1338">
        <f>'Customer_Master'!Y1338</f>
        <v>100</v>
      </c>
    </row>
    <row r="1339" spans="1:7" x14ac:dyDescent="0.25">
      <c r="A1339" s="1" t="str">
        <f>'Customer_Master'!A1339</f>
        <v>CUST-00136</v>
      </c>
      <c r="B1339" s="1" t="str">
        <f>'Customer_Master'!D1339</f>
        <v>Wanjala Khan</v>
      </c>
      <c r="C1339" s="1" t="str">
        <f>'Customer_Master'!E1339</f>
        <v>Twiga Foods</v>
      </c>
      <c r="D1339" t="str">
        <f>'Customer_Master'!G1339</f>
        <v>Valid</v>
      </c>
      <c r="E1339" t="str">
        <f>'Customer_Master'!I1339</f>
        <v>Valid</v>
      </c>
      <c r="F1339" t="str">
        <f>'Customer_Master'!X1339</f>
        <v>Complete</v>
      </c>
      <c r="G1339">
        <f>'Customer_Master'!Y1339</f>
        <v>100</v>
      </c>
    </row>
    <row r="1340" spans="1:7" x14ac:dyDescent="0.25">
      <c r="A1340" s="1" t="str">
        <f>'Customer_Master'!A1340</f>
        <v>CUST-00113</v>
      </c>
      <c r="B1340" s="1" t="str">
        <f>'Customer_Master'!D1340</f>
        <v>Liam Orji</v>
      </c>
      <c r="C1340" s="1" t="str">
        <f>'Customer_Master'!E1340</f>
        <v>Swifthealth</v>
      </c>
      <c r="D1340" t="str">
        <f>'Customer_Master'!G1340</f>
        <v>Valid</v>
      </c>
      <c r="E1340" t="str">
        <f>'Customer_Master'!I1340</f>
        <v>Valid</v>
      </c>
      <c r="F1340" t="str">
        <f>'Customer_Master'!X1340</f>
        <v>Complete</v>
      </c>
      <c r="G1340">
        <f>'Customer_Master'!Y1340</f>
        <v>100</v>
      </c>
    </row>
    <row r="1341" spans="1:7" x14ac:dyDescent="0.25">
      <c r="A1341" s="1" t="str">
        <f>'Customer_Master'!A1341</f>
        <v>CUST-04691</v>
      </c>
      <c r="B1341" s="1" t="str">
        <f>'Customer_Master'!D1341</f>
        <v>Mwangi Brown</v>
      </c>
      <c r="C1341" s="1" t="str">
        <f>'Customer_Master'!E1341</f>
        <v>Novaventures Plc</v>
      </c>
      <c r="D1341" t="str">
        <f>'Customer_Master'!G1341</f>
        <v>Valid</v>
      </c>
      <c r="E1341" t="str">
        <f>'Customer_Master'!I1341</f>
        <v>Valid</v>
      </c>
      <c r="F1341" t="str">
        <f>'Customer_Master'!X1341</f>
        <v>Complete</v>
      </c>
      <c r="G1341">
        <f>'Customer_Master'!Y1341</f>
        <v>100</v>
      </c>
    </row>
    <row r="1342" spans="1:7" x14ac:dyDescent="0.25">
      <c r="A1342" s="1" t="str">
        <f>'Customer_Master'!A1342</f>
        <v>CUST-03100</v>
      </c>
      <c r="B1342" s="1" t="str">
        <f>'Customer_Master'!D1342</f>
        <v>Musa Obi</v>
      </c>
      <c r="C1342" s="1" t="str">
        <f>'Customer_Master'!E1342</f>
        <v>Swiftcapital Llc</v>
      </c>
      <c r="D1342" t="str">
        <f>'Customer_Master'!G1342</f>
        <v>Valid</v>
      </c>
      <c r="E1342" t="str">
        <f>'Customer_Master'!I1342</f>
        <v>Valid</v>
      </c>
      <c r="F1342" t="str">
        <f>'Customer_Master'!X1342</f>
        <v>Complete</v>
      </c>
      <c r="G1342">
        <f>'Customer_Master'!Y1342</f>
        <v>100</v>
      </c>
    </row>
    <row r="1343" spans="1:7" x14ac:dyDescent="0.25">
      <c r="A1343" s="1" t="str">
        <f>'Customer_Master'!A1343</f>
        <v>CUST-04061</v>
      </c>
      <c r="B1343" s="1" t="str">
        <f>'Customer_Master'!D1343</f>
        <v>Laura Akinola</v>
      </c>
      <c r="C1343" s="1" t="str">
        <f>'Customer_Master'!E1343</f>
        <v>Apexlabs</v>
      </c>
      <c r="D1343" t="str">
        <f>'Customer_Master'!G1343</f>
        <v>Valid</v>
      </c>
      <c r="E1343" t="str">
        <f>'Customer_Master'!I1343</f>
        <v>Valid</v>
      </c>
      <c r="F1343" t="str">
        <f>'Customer_Master'!X1343</f>
        <v>Complete</v>
      </c>
      <c r="G1343">
        <f>'Customer_Master'!Y1343</f>
        <v>100</v>
      </c>
    </row>
    <row r="1344" spans="1:7" x14ac:dyDescent="0.25">
      <c r="A1344" s="1" t="str">
        <f>'Customer_Master'!A1344</f>
        <v>CUST-03495</v>
      </c>
      <c r="B1344" s="1" t="str">
        <f>'Customer_Master'!D1344</f>
        <v>Segun Oladipo</v>
      </c>
      <c r="C1344" s="1" t="str">
        <f>'Customer_Master'!E1344</f>
        <v>Mtn Group</v>
      </c>
      <c r="D1344" t="str">
        <f>'Customer_Master'!G1344</f>
        <v>Valid</v>
      </c>
      <c r="E1344" t="str">
        <f>'Customer_Master'!I1344</f>
        <v>Valid</v>
      </c>
      <c r="F1344" t="str">
        <f>'Customer_Master'!X1344</f>
        <v>Complete</v>
      </c>
      <c r="G1344">
        <f>'Customer_Master'!Y1344</f>
        <v>100</v>
      </c>
    </row>
    <row r="1345" spans="1:7" x14ac:dyDescent="0.25">
      <c r="A1345" s="1" t="str">
        <f>'Customer_Master'!A1345</f>
        <v>CUST-00276</v>
      </c>
      <c r="B1345" s="1" t="str">
        <f>'Customer_Master'!D1345</f>
        <v>Zainab Davies</v>
      </c>
      <c r="C1345" s="1" t="str">
        <f>'Customer_Master'!E1345</f>
        <v>Apexcommerce</v>
      </c>
      <c r="D1345" t="str">
        <f>'Customer_Master'!G1345</f>
        <v>Valid</v>
      </c>
      <c r="E1345" t="str">
        <f>'Customer_Master'!I1345</f>
        <v>Valid</v>
      </c>
      <c r="F1345" t="str">
        <f>'Customer_Master'!X1345</f>
        <v>Complete</v>
      </c>
      <c r="G1345">
        <f>'Customer_Master'!Y1345</f>
        <v>75</v>
      </c>
    </row>
    <row r="1346" spans="1:7" x14ac:dyDescent="0.25">
      <c r="A1346" s="1" t="str">
        <f>'Customer_Master'!A1346</f>
        <v>CUST-00692</v>
      </c>
      <c r="B1346" s="1" t="str">
        <f>'Customer_Master'!D1346</f>
        <v>Andrew Mohammed</v>
      </c>
      <c r="C1346" s="1" t="str">
        <f>'Customer_Master'!E1346</f>
        <v>Vertexlogistics Inc</v>
      </c>
      <c r="D1346" t="str">
        <f>'Customer_Master'!G1346</f>
        <v>Valid</v>
      </c>
      <c r="E1346" t="str">
        <f>'Customer_Master'!I1346</f>
        <v>Valid</v>
      </c>
      <c r="F1346" t="str">
        <f>'Customer_Master'!X1346</f>
        <v>Complete</v>
      </c>
      <c r="G1346">
        <f>'Customer_Master'!Y1346</f>
        <v>100</v>
      </c>
    </row>
    <row r="1347" spans="1:7" x14ac:dyDescent="0.25">
      <c r="A1347" s="1" t="str">
        <f>'Customer_Master'!A1347</f>
        <v>CUST-03175</v>
      </c>
      <c r="B1347" s="1" t="str">
        <f>'Customer_Master'!D1347</f>
        <v>Thomas Smith</v>
      </c>
      <c r="C1347" s="1" t="str">
        <f>'Customer_Master'!E1347</f>
        <v>Bua Foods</v>
      </c>
      <c r="D1347" t="str">
        <f>'Customer_Master'!G1347</f>
        <v>Valid</v>
      </c>
      <c r="E1347" t="str">
        <f>'Customer_Master'!I1347</f>
        <v>Valid</v>
      </c>
      <c r="F1347" t="str">
        <f>'Customer_Master'!X1347</f>
        <v>Complete</v>
      </c>
      <c r="G1347">
        <f>'Customer_Master'!Y1347</f>
        <v>75</v>
      </c>
    </row>
    <row r="1348" spans="1:7" x14ac:dyDescent="0.25">
      <c r="A1348" s="1" t="str">
        <f>'Customer_Master'!A1348</f>
        <v>CUST-01901</v>
      </c>
      <c r="B1348" s="1" t="str">
        <f>'Customer_Master'!D1348</f>
        <v>Kemi Mwangi</v>
      </c>
      <c r="C1348" s="1" t="str">
        <f>'Customer_Master'!E1348</f>
        <v>Zencapital Inc</v>
      </c>
      <c r="D1348" t="str">
        <f>'Customer_Master'!G1348</f>
        <v>Valid</v>
      </c>
      <c r="E1348" t="str">
        <f>'Customer_Master'!I1348</f>
        <v>Valid</v>
      </c>
      <c r="F1348" t="str">
        <f>'Customer_Master'!X1348</f>
        <v>Complete</v>
      </c>
      <c r="G1348">
        <f>'Customer_Master'!Y1348</f>
        <v>75</v>
      </c>
    </row>
    <row r="1349" spans="1:7" x14ac:dyDescent="0.25">
      <c r="A1349" s="1" t="str">
        <f>'Customer_Master'!A1349</f>
        <v>CUST-00988</v>
      </c>
      <c r="B1349" s="1" t="str">
        <f>'Customer_Master'!D1349</f>
        <v>Ahmed Nwachukwu</v>
      </c>
      <c r="C1349" s="1" t="str">
        <f>'Customer_Master'!E1349</f>
        <v>Twiga Foods</v>
      </c>
      <c r="D1349" t="str">
        <f>'Customer_Master'!G1349</f>
        <v>Valid</v>
      </c>
      <c r="E1349" t="str">
        <f>'Customer_Master'!I1349</f>
        <v>Valid</v>
      </c>
      <c r="F1349" t="str">
        <f>'Customer_Master'!X1349</f>
        <v>Complete</v>
      </c>
      <c r="G1349">
        <f>'Customer_Master'!Y1349</f>
        <v>100</v>
      </c>
    </row>
    <row r="1350" spans="1:7" x14ac:dyDescent="0.25">
      <c r="A1350" s="1" t="str">
        <f>'Customer_Master'!A1350</f>
        <v>CUST-02363</v>
      </c>
      <c r="B1350" s="1" t="str">
        <f>'Customer_Master'!D1350</f>
        <v>Ifeanyi Davies</v>
      </c>
      <c r="C1350" s="1" t="str">
        <f>'Customer_Master'!E1350</f>
        <v>Heliocapital Plc</v>
      </c>
      <c r="D1350" t="str">
        <f>'Customer_Master'!G1350</f>
        <v>Valid</v>
      </c>
      <c r="E1350" t="str">
        <f>'Customer_Master'!I1350</f>
        <v>Valid</v>
      </c>
      <c r="F1350" t="str">
        <f>'Customer_Master'!X1350</f>
        <v>Complete</v>
      </c>
      <c r="G1350">
        <f>'Customer_Master'!Y1350</f>
        <v>75</v>
      </c>
    </row>
    <row r="1351" spans="1:7" x14ac:dyDescent="0.25">
      <c r="A1351" s="1" t="str">
        <f>'Customer_Master'!A1351</f>
        <v>CUST-02843</v>
      </c>
      <c r="B1351" s="1" t="str">
        <f>'Customer_Master'!D1351</f>
        <v>David Adewale</v>
      </c>
      <c r="C1351" s="1" t="str">
        <f>'Customer_Master'!E1351</f>
        <v>Piggyvest</v>
      </c>
      <c r="D1351" t="str">
        <f>'Customer_Master'!G1351</f>
        <v>Valid</v>
      </c>
      <c r="E1351" t="str">
        <f>'Customer_Master'!I1351</f>
        <v>Valid</v>
      </c>
      <c r="F1351" t="str">
        <f>'Customer_Master'!X1351</f>
        <v>Complete</v>
      </c>
      <c r="G1351">
        <f>'Customer_Master'!Y1351</f>
        <v>100</v>
      </c>
    </row>
    <row r="1352" spans="1:7" x14ac:dyDescent="0.25">
      <c r="A1352" s="1" t="str">
        <f>'Customer_Master'!A1352</f>
        <v>CUST-01739</v>
      </c>
      <c r="B1352" s="1" t="str">
        <f>'Customer_Master'!D1352</f>
        <v>Sophie Garba</v>
      </c>
      <c r="C1352" s="1" t="str">
        <f>'Customer_Master'!E1352</f>
        <v>Zenanalytics</v>
      </c>
      <c r="D1352" t="str">
        <f>'Customer_Master'!G1352</f>
        <v>Valid</v>
      </c>
      <c r="E1352" t="str">
        <f>'Customer_Master'!I1352</f>
        <v>Valid</v>
      </c>
      <c r="F1352" t="str">
        <f>'Customer_Master'!X1352</f>
        <v>Complete</v>
      </c>
      <c r="G1352">
        <f>'Customer_Master'!Y1352</f>
        <v>100</v>
      </c>
    </row>
    <row r="1353" spans="1:7" x14ac:dyDescent="0.25">
      <c r="A1353" s="1" t="str">
        <f>'Customer_Master'!A1353</f>
        <v>CUST-02056</v>
      </c>
      <c r="B1353" s="1" t="str">
        <f>'Customer_Master'!D1353</f>
        <v>Lawal Musa</v>
      </c>
      <c r="C1353" s="1" t="str">
        <f>'Customer_Master'!E1353</f>
        <v>Dangote Industries</v>
      </c>
      <c r="D1353" t="str">
        <f>'Customer_Master'!G1353</f>
        <v>Valid</v>
      </c>
      <c r="E1353" t="str">
        <f>'Customer_Master'!I1353</f>
        <v>Valid</v>
      </c>
      <c r="F1353" t="str">
        <f>'Customer_Master'!X1353</f>
        <v>Complete</v>
      </c>
      <c r="G1353">
        <f>'Customer_Master'!Y1353</f>
        <v>100</v>
      </c>
    </row>
    <row r="1354" spans="1:7" x14ac:dyDescent="0.25">
      <c r="A1354" s="1" t="str">
        <f>'Customer_Master'!A1354</f>
        <v>CUST-01225</v>
      </c>
      <c r="B1354" s="1" t="str">
        <f>'Customer_Master'!D1354</f>
        <v>Emmanuel Salami</v>
      </c>
      <c r="C1354" s="1" t="str">
        <f>'Customer_Master'!E1354</f>
        <v>Dataventures Llc</v>
      </c>
      <c r="D1354" t="str">
        <f>'Customer_Master'!G1354</f>
        <v>Valid</v>
      </c>
      <c r="E1354" t="str">
        <f>'Customer_Master'!I1354</f>
        <v>Valid</v>
      </c>
      <c r="F1354" t="str">
        <f>'Customer_Master'!X1354</f>
        <v>Complete</v>
      </c>
      <c r="G1354">
        <f>'Customer_Master'!Y1354</f>
        <v>100</v>
      </c>
    </row>
    <row r="1355" spans="1:7" x14ac:dyDescent="0.25">
      <c r="A1355" s="1" t="str">
        <f>'Customer_Master'!A1355</f>
        <v>CUST-02847</v>
      </c>
      <c r="B1355" s="1" t="str">
        <f>'Customer_Master'!D1355</f>
        <v>Adebayo Patel</v>
      </c>
      <c r="C1355" s="1" t="str">
        <f>'Customer_Master'!E1355</f>
        <v>Flutterwave</v>
      </c>
      <c r="D1355" t="str">
        <f>'Customer_Master'!G1355</f>
        <v>Valid</v>
      </c>
      <c r="E1355" t="str">
        <f>'Customer_Master'!I1355</f>
        <v>Valid</v>
      </c>
      <c r="F1355" t="str">
        <f>'Customer_Master'!X1355</f>
        <v>Complete</v>
      </c>
      <c r="G1355">
        <f>'Customer_Master'!Y1355</f>
        <v>100</v>
      </c>
    </row>
    <row r="1356" spans="1:7" x14ac:dyDescent="0.25">
      <c r="A1356" s="1" t="str">
        <f>'Customer_Master'!A1356</f>
        <v>CUST-00890</v>
      </c>
      <c r="B1356" s="1" t="str">
        <f>'Customer_Master'!D1356</f>
        <v>Wanjala Aliyu</v>
      </c>
      <c r="C1356" s="1" t="str">
        <f>'Customer_Master'!E1356</f>
        <v>Mpesa Solutions</v>
      </c>
      <c r="D1356" t="str">
        <f>'Customer_Master'!G1356</f>
        <v>Valid</v>
      </c>
      <c r="E1356" t="str">
        <f>'Customer_Master'!I1356</f>
        <v>Valid</v>
      </c>
      <c r="F1356" t="str">
        <f>'Customer_Master'!X1356</f>
        <v>Complete</v>
      </c>
      <c r="G1356">
        <f>'Customer_Master'!Y1356</f>
        <v>75</v>
      </c>
    </row>
    <row r="1357" spans="1:7" x14ac:dyDescent="0.25">
      <c r="A1357" s="1" t="str">
        <f>'Customer_Master'!A1357</f>
        <v>CUST-01381</v>
      </c>
      <c r="B1357" s="1" t="str">
        <f>'Customer_Master'!D1357</f>
        <v>Emeka Naidoo</v>
      </c>
      <c r="C1357" s="1" t="str">
        <f>'Customer_Master'!E1357</f>
        <v>Pulsehub</v>
      </c>
      <c r="D1357" t="str">
        <f>'Customer_Master'!G1357</f>
        <v>Valid</v>
      </c>
      <c r="E1357" t="str">
        <f>'Customer_Master'!I1357</f>
        <v>Valid</v>
      </c>
      <c r="F1357" t="str">
        <f>'Customer_Master'!X1357</f>
        <v>Complete</v>
      </c>
      <c r="G1357">
        <f>'Customer_Master'!Y1357</f>
        <v>100</v>
      </c>
    </row>
    <row r="1358" spans="1:7" x14ac:dyDescent="0.25">
      <c r="A1358" s="1" t="str">
        <f>'Customer_Master'!A1358</f>
        <v>CUST-02240</v>
      </c>
      <c r="B1358" s="1" t="str">
        <f>'Customer_Master'!D1358</f>
        <v>Tosin Taylor</v>
      </c>
      <c r="C1358" s="1" t="str">
        <f>'Customer_Master'!E1358</f>
        <v>Interswitch</v>
      </c>
      <c r="D1358" t="str">
        <f>'Customer_Master'!G1358</f>
        <v>Valid</v>
      </c>
      <c r="E1358" t="str">
        <f>'Customer_Master'!I1358</f>
        <v>Valid</v>
      </c>
      <c r="F1358" t="str">
        <f>'Customer_Master'!X1358</f>
        <v>Complete</v>
      </c>
      <c r="G1358">
        <f>'Customer_Master'!Y1358</f>
        <v>100</v>
      </c>
    </row>
    <row r="1359" spans="1:7" x14ac:dyDescent="0.25">
      <c r="A1359" s="1" t="str">
        <f>'Customer_Master'!A1359</f>
        <v>CUST-03883</v>
      </c>
      <c r="B1359" s="1" t="str">
        <f>'Customer_Master'!D1359</f>
        <v>Ahmed Obi</v>
      </c>
      <c r="C1359" s="1" t="str">
        <f>'Customer_Master'!E1359</f>
        <v>Not Available</v>
      </c>
      <c r="D1359" t="str">
        <f>'Customer_Master'!G1359</f>
        <v>Valid</v>
      </c>
      <c r="E1359" t="str">
        <f>'Customer_Master'!I1359</f>
        <v>Valid</v>
      </c>
      <c r="F1359" t="str">
        <f>'Customer_Master'!X1359</f>
        <v>Incomplete</v>
      </c>
      <c r="G1359">
        <f>'Customer_Master'!Y1359</f>
        <v>60</v>
      </c>
    </row>
    <row r="1360" spans="1:7" x14ac:dyDescent="0.25">
      <c r="A1360" s="1" t="str">
        <f>'Customer_Master'!A1360</f>
        <v>CUST-00106</v>
      </c>
      <c r="B1360" s="1" t="str">
        <f>'Customer_Master'!D1360</f>
        <v>Ifeoma Adeleke</v>
      </c>
      <c r="C1360" s="1" t="str">
        <f>'Customer_Master'!E1360</f>
        <v>Flutterwave</v>
      </c>
      <c r="D1360" t="str">
        <f>'Customer_Master'!G1360</f>
        <v>Valid</v>
      </c>
      <c r="E1360" t="str">
        <f>'Customer_Master'!I1360</f>
        <v>Valid</v>
      </c>
      <c r="F1360" t="str">
        <f>'Customer_Master'!X1360</f>
        <v>Complete</v>
      </c>
      <c r="G1360">
        <f>'Customer_Master'!Y1360</f>
        <v>100</v>
      </c>
    </row>
    <row r="1361" spans="1:7" x14ac:dyDescent="0.25">
      <c r="A1361" s="1" t="str">
        <f>'Customer_Master'!A1361</f>
        <v>CUST-02720</v>
      </c>
      <c r="B1361" s="1" t="str">
        <f>'Customer_Master'!D1361</f>
        <v>Kelechi Onyeka</v>
      </c>
      <c r="C1361" s="1" t="str">
        <f>'Customer_Master'!E1361</f>
        <v>Jumia</v>
      </c>
      <c r="D1361" t="str">
        <f>'Customer_Master'!G1361</f>
        <v>Valid</v>
      </c>
      <c r="E1361" t="str">
        <f>'Customer_Master'!I1361</f>
        <v>Valid</v>
      </c>
      <c r="F1361" t="str">
        <f>'Customer_Master'!X1361</f>
        <v>Complete</v>
      </c>
      <c r="G1361">
        <f>'Customer_Master'!Y1361</f>
        <v>100</v>
      </c>
    </row>
    <row r="1362" spans="1:7" x14ac:dyDescent="0.25">
      <c r="A1362" s="1" t="str">
        <f>'Customer_Master'!A1362</f>
        <v>CUST-01229</v>
      </c>
      <c r="B1362" s="1" t="str">
        <f>'Customer_Master'!D1362</f>
        <v>Abdullahi Smith</v>
      </c>
      <c r="C1362" s="1" t="str">
        <f>'Customer_Master'!E1362</f>
        <v>Konga</v>
      </c>
      <c r="D1362" t="str">
        <f>'Customer_Master'!G1362</f>
        <v>Valid</v>
      </c>
      <c r="E1362" t="str">
        <f>'Customer_Master'!I1362</f>
        <v>Valid</v>
      </c>
      <c r="F1362" t="str">
        <f>'Customer_Master'!X1362</f>
        <v>Complete</v>
      </c>
      <c r="G1362">
        <f>'Customer_Master'!Y1362</f>
        <v>100</v>
      </c>
    </row>
    <row r="1363" spans="1:7" x14ac:dyDescent="0.25">
      <c r="A1363" s="1" t="str">
        <f>'Customer_Master'!A1363</f>
        <v>CUST-00858</v>
      </c>
      <c r="B1363" s="1" t="str">
        <f>'Customer_Master'!D1363</f>
        <v>Niyi Orji</v>
      </c>
      <c r="C1363" s="1" t="str">
        <f>'Customer_Master'!E1363</f>
        <v>Moniepoint</v>
      </c>
      <c r="D1363" t="str">
        <f>'Customer_Master'!G1363</f>
        <v>Valid</v>
      </c>
      <c r="E1363" t="str">
        <f>'Customer_Master'!I1363</f>
        <v>Valid</v>
      </c>
      <c r="F1363" t="str">
        <f>'Customer_Master'!X1363</f>
        <v>Complete</v>
      </c>
      <c r="G1363">
        <f>'Customer_Master'!Y1363</f>
        <v>100</v>
      </c>
    </row>
    <row r="1364" spans="1:7" x14ac:dyDescent="0.25">
      <c r="A1364" s="1" t="str">
        <f>'Customer_Master'!A1364</f>
        <v>CUST-00819</v>
      </c>
      <c r="B1364" s="1" t="str">
        <f>'Customer_Master'!D1364</f>
        <v>Pieter Onyeka</v>
      </c>
      <c r="C1364" s="1" t="str">
        <f>'Customer_Master'!E1364</f>
        <v>Interswitch</v>
      </c>
      <c r="D1364" t="str">
        <f>'Customer_Master'!G1364</f>
        <v>Valid</v>
      </c>
      <c r="E1364" t="str">
        <f>'Customer_Master'!I1364</f>
        <v>Valid</v>
      </c>
      <c r="F1364" t="str">
        <f>'Customer_Master'!X1364</f>
        <v>Complete</v>
      </c>
      <c r="G1364">
        <f>'Customer_Master'!Y1364</f>
        <v>100</v>
      </c>
    </row>
    <row r="1365" spans="1:7" x14ac:dyDescent="0.25">
      <c r="A1365" s="1" t="str">
        <f>'Customer_Master'!A1365</f>
        <v>CUST-04676</v>
      </c>
      <c r="B1365" s="1" t="str">
        <f>'Customer_Master'!D1365</f>
        <v>Chidinma Patel</v>
      </c>
      <c r="C1365" s="1" t="str">
        <f>'Customer_Master'!E1365</f>
        <v>Lumengroup</v>
      </c>
      <c r="D1365" t="str">
        <f>'Customer_Master'!G1365</f>
        <v>Valid</v>
      </c>
      <c r="E1365" t="str">
        <f>'Customer_Master'!I1365</f>
        <v>Valid</v>
      </c>
      <c r="F1365" t="str">
        <f>'Customer_Master'!X1365</f>
        <v>Complete</v>
      </c>
      <c r="G1365">
        <f>'Customer_Master'!Y1365</f>
        <v>100</v>
      </c>
    </row>
    <row r="1366" spans="1:7" x14ac:dyDescent="0.25">
      <c r="A1366" s="1" t="str">
        <f>'Customer_Master'!A1366</f>
        <v>CUST-03831</v>
      </c>
      <c r="B1366" s="1" t="str">
        <f>'Customer_Master'!D1366</f>
        <v>Joy Taylor</v>
      </c>
      <c r="C1366" s="1" t="str">
        <f>'Customer_Master'!E1366</f>
        <v>Echoventures Ltd</v>
      </c>
      <c r="D1366" t="str">
        <f>'Customer_Master'!G1366</f>
        <v>Valid</v>
      </c>
      <c r="E1366" t="str">
        <f>'Customer_Master'!I1366</f>
        <v>Valid</v>
      </c>
      <c r="F1366" t="str">
        <f>'Customer_Master'!X1366</f>
        <v>Complete</v>
      </c>
      <c r="G1366">
        <f>'Customer_Master'!Y1366</f>
        <v>100</v>
      </c>
    </row>
    <row r="1367" spans="1:7" x14ac:dyDescent="0.25">
      <c r="A1367" s="1" t="str">
        <f>'Customer_Master'!A1367</f>
        <v>CUST-03673</v>
      </c>
      <c r="B1367" s="1" t="str">
        <f>'Customer_Master'!D1367</f>
        <v>Lola Mensah</v>
      </c>
      <c r="C1367" s="1" t="str">
        <f>'Customer_Master'!E1367</f>
        <v>Not Available</v>
      </c>
      <c r="D1367" t="str">
        <f>'Customer_Master'!G1367</f>
        <v>Valid</v>
      </c>
      <c r="E1367" t="str">
        <f>'Customer_Master'!I1367</f>
        <v>Valid</v>
      </c>
      <c r="F1367" t="str">
        <f>'Customer_Master'!X1367</f>
        <v>Incomplete</v>
      </c>
      <c r="G1367">
        <f>'Customer_Master'!Y1367</f>
        <v>60</v>
      </c>
    </row>
    <row r="1368" spans="1:7" x14ac:dyDescent="0.25">
      <c r="A1368" s="1" t="str">
        <f>'Customer_Master'!A1368</f>
        <v>CUST-02691</v>
      </c>
      <c r="B1368" s="1" t="str">
        <f>'Customer_Master'!D1368</f>
        <v>Wanjiru Traore</v>
      </c>
      <c r="C1368" s="1" t="str">
        <f>'Customer_Master'!E1368</f>
        <v>Echolabs Plc</v>
      </c>
      <c r="D1368" t="str">
        <f>'Customer_Master'!G1368</f>
        <v>Valid</v>
      </c>
      <c r="E1368" t="str">
        <f>'Customer_Master'!I1368</f>
        <v>Valid</v>
      </c>
      <c r="F1368" t="str">
        <f>'Customer_Master'!X1368</f>
        <v>Complete</v>
      </c>
      <c r="G1368">
        <f>'Customer_Master'!Y1368</f>
        <v>100</v>
      </c>
    </row>
    <row r="1369" spans="1:7" x14ac:dyDescent="0.25">
      <c r="A1369" s="1" t="str">
        <f>'Customer_Master'!A1369</f>
        <v>CUST-05021</v>
      </c>
      <c r="B1369" s="1" t="str">
        <f>'Customer_Master'!D1369</f>
        <v>Damilola Okonkwo</v>
      </c>
      <c r="C1369" s="1" t="str">
        <f>'Customer_Master'!E1369</f>
        <v>Helioanalytics Ltd</v>
      </c>
      <c r="D1369" t="str">
        <f>'Customer_Master'!G1369</f>
        <v>Valid</v>
      </c>
      <c r="E1369" t="str">
        <f>'Customer_Master'!I1369</f>
        <v>Valid</v>
      </c>
      <c r="F1369" t="str">
        <f>'Customer_Master'!X1369</f>
        <v>Complete</v>
      </c>
      <c r="G1369">
        <f>'Customer_Master'!Y1369</f>
        <v>75</v>
      </c>
    </row>
    <row r="1370" spans="1:7" x14ac:dyDescent="0.25">
      <c r="A1370" s="1" t="str">
        <f>'Customer_Master'!A1370</f>
        <v>CUST-00353</v>
      </c>
      <c r="B1370" s="1" t="str">
        <f>'Customer_Master'!D1370</f>
        <v>Chiamaka Salami</v>
      </c>
      <c r="C1370" s="1" t="str">
        <f>'Customer_Master'!E1370</f>
        <v>Corehealth</v>
      </c>
      <c r="D1370" t="str">
        <f>'Customer_Master'!G1370</f>
        <v>Valid</v>
      </c>
      <c r="E1370" t="str">
        <f>'Customer_Master'!I1370</f>
        <v>Valid</v>
      </c>
      <c r="F1370" t="str">
        <f>'Customer_Master'!X1370</f>
        <v>Complete</v>
      </c>
      <c r="G1370">
        <f>'Customer_Master'!Y1370</f>
        <v>100</v>
      </c>
    </row>
    <row r="1371" spans="1:7" x14ac:dyDescent="0.25">
      <c r="A1371" s="1" t="str">
        <f>'Customer_Master'!A1371</f>
        <v>CUST-01195</v>
      </c>
      <c r="B1371" s="1" t="str">
        <f>'Customer_Master'!D1371</f>
        <v>Hauwa Evans</v>
      </c>
      <c r="C1371" s="1" t="str">
        <f>'Customer_Master'!E1371</f>
        <v>Flutterwave</v>
      </c>
      <c r="D1371" t="str">
        <f>'Customer_Master'!G1371</f>
        <v>Valid</v>
      </c>
      <c r="E1371" t="str">
        <f>'Customer_Master'!I1371</f>
        <v>Valid</v>
      </c>
      <c r="F1371" t="str">
        <f>'Customer_Master'!X1371</f>
        <v>Complete</v>
      </c>
      <c r="G1371">
        <f>'Customer_Master'!Y1371</f>
        <v>100</v>
      </c>
    </row>
    <row r="1372" spans="1:7" x14ac:dyDescent="0.25">
      <c r="A1372" s="1" t="str">
        <f>'Customer_Master'!A1372</f>
        <v>CUST-03221</v>
      </c>
      <c r="B1372" s="1" t="str">
        <f>'Customer_Master'!D1372</f>
        <v>Musa Otieno</v>
      </c>
      <c r="C1372" s="1" t="str">
        <f>'Customer_Master'!E1372</f>
        <v>Quantadigital</v>
      </c>
      <c r="D1372" t="str">
        <f>'Customer_Master'!G1372</f>
        <v>Valid</v>
      </c>
      <c r="E1372" t="str">
        <f>'Customer_Master'!I1372</f>
        <v>Valid</v>
      </c>
      <c r="F1372" t="str">
        <f>'Customer_Master'!X1372</f>
        <v>Complete</v>
      </c>
      <c r="G1372">
        <f>'Customer_Master'!Y1372</f>
        <v>100</v>
      </c>
    </row>
    <row r="1373" spans="1:7" x14ac:dyDescent="0.25">
      <c r="A1373" s="1" t="str">
        <f>'Customer_Master'!A1373</f>
        <v>CUST-00129</v>
      </c>
      <c r="B1373" s="1" t="str">
        <f>'Customer_Master'!D1373</f>
        <v>Thandiwe Balogun</v>
      </c>
      <c r="C1373" s="1" t="str">
        <f>'Customer_Master'!E1373</f>
        <v>Andela</v>
      </c>
      <c r="D1373" t="str">
        <f>'Customer_Master'!G1373</f>
        <v>Valid</v>
      </c>
      <c r="E1373" t="str">
        <f>'Customer_Master'!I1373</f>
        <v>Valid</v>
      </c>
      <c r="F1373" t="str">
        <f>'Customer_Master'!X1373</f>
        <v>Complete</v>
      </c>
      <c r="G1373">
        <f>'Customer_Master'!Y1373</f>
        <v>100</v>
      </c>
    </row>
    <row r="1374" spans="1:7" x14ac:dyDescent="0.25">
      <c r="A1374" s="1" t="str">
        <f>'Customer_Master'!A1374</f>
        <v>CUST-04367</v>
      </c>
      <c r="B1374" s="1" t="str">
        <f>'Customer_Master'!D1374</f>
        <v>Wanjiru Jones</v>
      </c>
      <c r="C1374" s="1" t="str">
        <f>'Customer_Master'!E1374</f>
        <v>Dangote Industries</v>
      </c>
      <c r="D1374" t="str">
        <f>'Customer_Master'!G1374</f>
        <v>Valid</v>
      </c>
      <c r="E1374" t="str">
        <f>'Customer_Master'!I1374</f>
        <v>Valid</v>
      </c>
      <c r="F1374" t="str">
        <f>'Customer_Master'!X1374</f>
        <v>Complete</v>
      </c>
      <c r="G1374">
        <f>'Customer_Master'!Y1374</f>
        <v>100</v>
      </c>
    </row>
    <row r="1375" spans="1:7" x14ac:dyDescent="0.25">
      <c r="A1375" s="1" t="str">
        <f>'Customer_Master'!A1375</f>
        <v>CUST-00406</v>
      </c>
      <c r="B1375" s="1" t="str">
        <f>'Customer_Master'!D1375</f>
        <v>Adaeze Taylor</v>
      </c>
      <c r="C1375" s="1" t="str">
        <f>'Customer_Master'!E1375</f>
        <v>Hivegroup Llc</v>
      </c>
      <c r="D1375" t="str">
        <f>'Customer_Master'!G1375</f>
        <v>Valid</v>
      </c>
      <c r="E1375" t="str">
        <f>'Customer_Master'!I1375</f>
        <v>Valid</v>
      </c>
      <c r="F1375" t="str">
        <f>'Customer_Master'!X1375</f>
        <v>Complete</v>
      </c>
      <c r="G1375">
        <f>'Customer_Master'!Y1375</f>
        <v>75</v>
      </c>
    </row>
    <row r="1376" spans="1:7" x14ac:dyDescent="0.25">
      <c r="A1376" s="1" t="str">
        <f>'Customer_Master'!A1376</f>
        <v>CUST-00327</v>
      </c>
      <c r="B1376" s="1" t="str">
        <f>'Customer_Master'!D1376</f>
        <v>Fatima Musa</v>
      </c>
      <c r="C1376" s="1" t="str">
        <f>'Customer_Master'!E1376</f>
        <v>Vaulttech Inc</v>
      </c>
      <c r="D1376" t="str">
        <f>'Customer_Master'!G1376</f>
        <v>Invalid</v>
      </c>
      <c r="E1376" t="str">
        <f>'Customer_Master'!I1376</f>
        <v>Valid</v>
      </c>
      <c r="F1376" t="str">
        <f>'Customer_Master'!X1376</f>
        <v>Complete</v>
      </c>
      <c r="G1376">
        <f>'Customer_Master'!Y1376</f>
        <v>70</v>
      </c>
    </row>
    <row r="1377" spans="1:7" x14ac:dyDescent="0.25">
      <c r="A1377" s="1" t="str">
        <f>'Customer_Master'!A1377</f>
        <v>CUST-02966</v>
      </c>
      <c r="B1377" s="1" t="str">
        <f>'Customer_Master'!D1377</f>
        <v>Adewale</v>
      </c>
      <c r="C1377" s="1" t="str">
        <f>'Customer_Master'!E1377</f>
        <v>Apexsolutions Inc</v>
      </c>
      <c r="D1377" t="str">
        <f>'Customer_Master'!G1377</f>
        <v>Valid</v>
      </c>
      <c r="E1377" t="str">
        <f>'Customer_Master'!I1377</f>
        <v>Valid</v>
      </c>
      <c r="F1377" t="str">
        <f>'Customer_Master'!X1377</f>
        <v>Incomplete</v>
      </c>
      <c r="G1377">
        <f>'Customer_Master'!Y1377</f>
        <v>60</v>
      </c>
    </row>
    <row r="1378" spans="1:7" x14ac:dyDescent="0.25">
      <c r="A1378" s="1" t="str">
        <f>'Customer_Master'!A1378</f>
        <v>CUST-03824</v>
      </c>
      <c r="B1378" s="1" t="str">
        <f>'Customer_Master'!D1378</f>
        <v>Amani Patel</v>
      </c>
      <c r="C1378" s="1" t="str">
        <f>'Customer_Master'!E1378</f>
        <v>Chipper Cash</v>
      </c>
      <c r="D1378" t="str">
        <f>'Customer_Master'!G1378</f>
        <v>Valid</v>
      </c>
      <c r="E1378" t="str">
        <f>'Customer_Master'!I1378</f>
        <v>Valid</v>
      </c>
      <c r="F1378" t="str">
        <f>'Customer_Master'!X1378</f>
        <v>Complete</v>
      </c>
      <c r="G1378">
        <f>'Customer_Master'!Y1378</f>
        <v>100</v>
      </c>
    </row>
    <row r="1379" spans="1:7" x14ac:dyDescent="0.25">
      <c r="A1379" s="1" t="str">
        <f>'Customer_Master'!A1379</f>
        <v>CUST-00937</v>
      </c>
      <c r="B1379" s="1" t="str">
        <f>'Customer_Master'!D1379</f>
        <v>Wanjiru Lawal</v>
      </c>
      <c r="C1379" s="1" t="str">
        <f>'Customer_Master'!E1379</f>
        <v>Vertexhub Ltd</v>
      </c>
      <c r="D1379" t="str">
        <f>'Customer_Master'!G1379</f>
        <v>Valid</v>
      </c>
      <c r="E1379" t="str">
        <f>'Customer_Master'!I1379</f>
        <v>Valid</v>
      </c>
      <c r="F1379" t="str">
        <f>'Customer_Master'!X1379</f>
        <v>Complete</v>
      </c>
      <c r="G1379">
        <f>'Customer_Master'!Y1379</f>
        <v>100</v>
      </c>
    </row>
    <row r="1380" spans="1:7" x14ac:dyDescent="0.25">
      <c r="A1380" s="1" t="str">
        <f>'Customer_Master'!A1380</f>
        <v>CUST-04412</v>
      </c>
      <c r="B1380" s="1" t="str">
        <f>'Customer_Master'!D1380</f>
        <v>Lawal Adeyemi</v>
      </c>
      <c r="C1380" s="1" t="str">
        <f>'Customer_Master'!E1380</f>
        <v>Hivehub Ltd</v>
      </c>
      <c r="D1380" t="str">
        <f>'Customer_Master'!G1380</f>
        <v>Valid</v>
      </c>
      <c r="E1380" t="str">
        <f>'Customer_Master'!I1380</f>
        <v>Valid</v>
      </c>
      <c r="F1380" t="str">
        <f>'Customer_Master'!X1380</f>
        <v>Complete</v>
      </c>
      <c r="G1380">
        <f>'Customer_Master'!Y1380</f>
        <v>100</v>
      </c>
    </row>
    <row r="1381" spans="1:7" x14ac:dyDescent="0.25">
      <c r="A1381" s="1" t="str">
        <f>'Customer_Master'!A1381</f>
        <v>CUST-02547</v>
      </c>
      <c r="B1381" s="1" t="str">
        <f>'Customer_Master'!D1381</f>
        <v>Ifeoma Garba</v>
      </c>
      <c r="C1381" s="1" t="str">
        <f>'Customer_Master'!E1381</f>
        <v>Dangote Industries</v>
      </c>
      <c r="D1381" t="str">
        <f>'Customer_Master'!G1381</f>
        <v>Invalid</v>
      </c>
      <c r="E1381" t="str">
        <f>'Customer_Master'!I1381</f>
        <v>Valid</v>
      </c>
      <c r="F1381" t="str">
        <f>'Customer_Master'!X1381</f>
        <v>Complete</v>
      </c>
      <c r="G1381">
        <f>'Customer_Master'!Y1381</f>
        <v>70</v>
      </c>
    </row>
    <row r="1382" spans="1:7" x14ac:dyDescent="0.25">
      <c r="A1382" s="1" t="str">
        <f>'Customer_Master'!A1382</f>
        <v>CUST-02397</v>
      </c>
      <c r="B1382" s="1" t="str">
        <f>'Customer_Master'!D1382</f>
        <v>Brian Oladele</v>
      </c>
      <c r="C1382" s="1" t="str">
        <f>'Customer_Master'!E1382</f>
        <v>Sparklogic</v>
      </c>
      <c r="D1382" t="str">
        <f>'Customer_Master'!G1382</f>
        <v>Valid</v>
      </c>
      <c r="E1382" t="str">
        <f>'Customer_Master'!I1382</f>
        <v>Valid</v>
      </c>
      <c r="F1382" t="str">
        <f>'Customer_Master'!X1382</f>
        <v>Complete</v>
      </c>
      <c r="G1382">
        <f>'Customer_Master'!Y1382</f>
        <v>100</v>
      </c>
    </row>
    <row r="1383" spans="1:7" x14ac:dyDescent="0.25">
      <c r="A1383" s="1" t="str">
        <f>'Customer_Master'!A1383</f>
        <v>CUST-03230</v>
      </c>
      <c r="B1383" s="1" t="str">
        <f>'Customer_Master'!D1383</f>
        <v>Chibueze Nwankwo</v>
      </c>
      <c r="C1383" s="1" t="str">
        <f>'Customer_Master'!E1383</f>
        <v>Hiveai Llc</v>
      </c>
      <c r="D1383" t="str">
        <f>'Customer_Master'!G1383</f>
        <v>Valid</v>
      </c>
      <c r="E1383" t="str">
        <f>'Customer_Master'!I1383</f>
        <v>Valid</v>
      </c>
      <c r="F1383" t="str">
        <f>'Customer_Master'!X1383</f>
        <v>Complete</v>
      </c>
      <c r="G1383">
        <f>'Customer_Master'!Y1383</f>
        <v>100</v>
      </c>
    </row>
    <row r="1384" spans="1:7" x14ac:dyDescent="0.25">
      <c r="A1384" s="1" t="str">
        <f>'Customer_Master'!A1384</f>
        <v>CUST-04098</v>
      </c>
      <c r="B1384" s="1" t="str">
        <f>'Customer_Master'!D1384</f>
        <v>Abdullahi Davies</v>
      </c>
      <c r="C1384" s="1" t="str">
        <f>'Customer_Master'!E1384</f>
        <v>Apexdigital Inc</v>
      </c>
      <c r="D1384" t="str">
        <f>'Customer_Master'!G1384</f>
        <v>Valid</v>
      </c>
      <c r="E1384" t="str">
        <f>'Customer_Master'!I1384</f>
        <v>Valid</v>
      </c>
      <c r="F1384" t="str">
        <f>'Customer_Master'!X1384</f>
        <v>Complete</v>
      </c>
      <c r="G1384">
        <f>'Customer_Master'!Y1384</f>
        <v>100</v>
      </c>
    </row>
    <row r="1385" spans="1:7" x14ac:dyDescent="0.25">
      <c r="A1385" s="1" t="str">
        <f>'Customer_Master'!A1385</f>
        <v>CUST-03680</v>
      </c>
      <c r="B1385" s="1" t="str">
        <f>'Customer_Master'!D1385</f>
        <v>Segun Williams</v>
      </c>
      <c r="C1385" s="1" t="str">
        <f>'Customer_Master'!E1385</f>
        <v>Brightlogistics Gmbh</v>
      </c>
      <c r="D1385" t="str">
        <f>'Customer_Master'!G1385</f>
        <v>Valid</v>
      </c>
      <c r="E1385" t="str">
        <f>'Customer_Master'!I1385</f>
        <v>Valid</v>
      </c>
      <c r="F1385" t="str">
        <f>'Customer_Master'!X1385</f>
        <v>Complete</v>
      </c>
      <c r="G1385">
        <f>'Customer_Master'!Y1385</f>
        <v>100</v>
      </c>
    </row>
    <row r="1386" spans="1:7" x14ac:dyDescent="0.25">
      <c r="A1386" s="1" t="str">
        <f>'Customer_Master'!A1386</f>
        <v>CUST-01630</v>
      </c>
      <c r="B1386" s="1" t="str">
        <f>'Customer_Master'!D1386</f>
        <v>Olivia Evans</v>
      </c>
      <c r="C1386" s="1" t="str">
        <f>'Customer_Master'!E1386</f>
        <v>Flour Mills Of Nigeria</v>
      </c>
      <c r="D1386" t="str">
        <f>'Customer_Master'!G1386</f>
        <v>Valid</v>
      </c>
      <c r="E1386" t="str">
        <f>'Customer_Master'!I1386</f>
        <v>Valid</v>
      </c>
      <c r="F1386" t="str">
        <f>'Customer_Master'!X1386</f>
        <v>Complete</v>
      </c>
      <c r="G1386">
        <f>'Customer_Master'!Y1386</f>
        <v>100</v>
      </c>
    </row>
    <row r="1387" spans="1:7" x14ac:dyDescent="0.25">
      <c r="A1387" s="1" t="str">
        <f>'Customer_Master'!A1387</f>
        <v>CUST-03323</v>
      </c>
      <c r="B1387" s="1" t="str">
        <f>'Customer_Master'!D1387</f>
        <v>Mwangi</v>
      </c>
      <c r="C1387" s="1" t="str">
        <f>'Customer_Master'!E1387</f>
        <v>Bua Foods</v>
      </c>
      <c r="D1387" t="str">
        <f>'Customer_Master'!G1387</f>
        <v>Valid</v>
      </c>
      <c r="E1387" t="str">
        <f>'Customer_Master'!I1387</f>
        <v>Valid</v>
      </c>
      <c r="F1387" t="str">
        <f>'Customer_Master'!X1387</f>
        <v>Incomplete</v>
      </c>
      <c r="G1387">
        <f>'Customer_Master'!Y1387</f>
        <v>60</v>
      </c>
    </row>
    <row r="1388" spans="1:7" x14ac:dyDescent="0.25">
      <c r="A1388" s="1" t="str">
        <f>'Customer_Master'!A1388</f>
        <v>CUST-04953</v>
      </c>
      <c r="B1388" s="1" t="str">
        <f>'Customer_Master'!D1388</f>
        <v>Usman Garba</v>
      </c>
      <c r="C1388" s="1" t="str">
        <f>'Customer_Master'!E1388</f>
        <v>Orbitpay Gmbh</v>
      </c>
      <c r="D1388" t="str">
        <f>'Customer_Master'!G1388</f>
        <v>Valid</v>
      </c>
      <c r="E1388" t="str">
        <f>'Customer_Master'!I1388</f>
        <v>Valid</v>
      </c>
      <c r="F1388" t="str">
        <f>'Customer_Master'!X1388</f>
        <v>Complete</v>
      </c>
      <c r="G1388">
        <f>'Customer_Master'!Y1388</f>
        <v>100</v>
      </c>
    </row>
    <row r="1389" spans="1:7" x14ac:dyDescent="0.25">
      <c r="A1389" s="1" t="str">
        <f>'Customer_Master'!A1389</f>
        <v>CUST-02731</v>
      </c>
      <c r="B1389" s="1" t="str">
        <f>'Customer_Master'!D1389</f>
        <v>Nneka Musa</v>
      </c>
      <c r="C1389" s="1" t="str">
        <f>'Customer_Master'!E1389</f>
        <v>Corepay Inc</v>
      </c>
      <c r="D1389" t="str">
        <f>'Customer_Master'!G1389</f>
        <v>Valid</v>
      </c>
      <c r="E1389" t="str">
        <f>'Customer_Master'!I1389</f>
        <v>Valid</v>
      </c>
      <c r="F1389" t="str">
        <f>'Customer_Master'!X1389</f>
        <v>Complete</v>
      </c>
      <c r="G1389">
        <f>'Customer_Master'!Y1389</f>
        <v>100</v>
      </c>
    </row>
    <row r="1390" spans="1:7" x14ac:dyDescent="0.25">
      <c r="A1390" s="1" t="str">
        <f>'Customer_Master'!A1390</f>
        <v>CUST-03972</v>
      </c>
      <c r="B1390" s="1" t="str">
        <f>'Customer_Master'!D1390</f>
        <v>Kunle Afolabi</v>
      </c>
      <c r="C1390" s="1" t="str">
        <f>'Customer_Master'!E1390</f>
        <v>Paypay Ltd</v>
      </c>
      <c r="D1390" t="str">
        <f>'Customer_Master'!G1390</f>
        <v>Valid</v>
      </c>
      <c r="E1390" t="str">
        <f>'Customer_Master'!I1390</f>
        <v>Valid</v>
      </c>
      <c r="F1390" t="str">
        <f>'Customer_Master'!X1390</f>
        <v>Complete</v>
      </c>
      <c r="G1390">
        <f>'Customer_Master'!Y1390</f>
        <v>100</v>
      </c>
    </row>
    <row r="1391" spans="1:7" x14ac:dyDescent="0.25">
      <c r="A1391" s="1" t="str">
        <f>'Customer_Master'!A1391</f>
        <v>CUST-03292</v>
      </c>
      <c r="B1391" s="1" t="str">
        <f>'Customer_Master'!D1391</f>
        <v>Bashir Balogun</v>
      </c>
      <c r="C1391" s="1" t="str">
        <f>'Customer_Master'!E1391</f>
        <v>Andela</v>
      </c>
      <c r="D1391" t="str">
        <f>'Customer_Master'!G1391</f>
        <v>Valid</v>
      </c>
      <c r="E1391" t="str">
        <f>'Customer_Master'!I1391</f>
        <v>Valid</v>
      </c>
      <c r="F1391" t="str">
        <f>'Customer_Master'!X1391</f>
        <v>Complete</v>
      </c>
      <c r="G1391">
        <f>'Customer_Master'!Y1391</f>
        <v>100</v>
      </c>
    </row>
    <row r="1392" spans="1:7" x14ac:dyDescent="0.25">
      <c r="A1392" s="1" t="str">
        <f>'Customer_Master'!A1392</f>
        <v>CUST-02625</v>
      </c>
      <c r="B1392" s="1" t="str">
        <f>'Customer_Master'!D1392</f>
        <v>David Nwankwo</v>
      </c>
      <c r="C1392" s="1" t="str">
        <f>'Customer_Master'!E1392</f>
        <v>Novapay Inc</v>
      </c>
      <c r="D1392" t="str">
        <f>'Customer_Master'!G1392</f>
        <v>Valid</v>
      </c>
      <c r="E1392" t="str">
        <f>'Customer_Master'!I1392</f>
        <v>Valid</v>
      </c>
      <c r="F1392" t="str">
        <f>'Customer_Master'!X1392</f>
        <v>Complete</v>
      </c>
      <c r="G1392">
        <f>'Customer_Master'!Y1392</f>
        <v>100</v>
      </c>
    </row>
    <row r="1393" spans="1:7" x14ac:dyDescent="0.25">
      <c r="A1393" s="1" t="str">
        <f>'Customer_Master'!A1393</f>
        <v>CUST-02203</v>
      </c>
      <c r="B1393" s="1" t="str">
        <f>'Customer_Master'!D1393</f>
        <v>Kelechi Salami</v>
      </c>
      <c r="C1393" s="1" t="str">
        <f>'Customer_Master'!E1393</f>
        <v>Dangote Industries</v>
      </c>
      <c r="D1393" t="str">
        <f>'Customer_Master'!G1393</f>
        <v>Valid</v>
      </c>
      <c r="E1393" t="str">
        <f>'Customer_Master'!I1393</f>
        <v>Valid</v>
      </c>
      <c r="F1393" t="str">
        <f>'Customer_Master'!X1393</f>
        <v>Complete</v>
      </c>
      <c r="G1393">
        <f>'Customer_Master'!Y1393</f>
        <v>100</v>
      </c>
    </row>
    <row r="1394" spans="1:7" x14ac:dyDescent="0.25">
      <c r="A1394" s="1" t="str">
        <f>'Customer_Master'!A1394</f>
        <v>CUST-02745</v>
      </c>
      <c r="B1394" s="1" t="str">
        <f>'Customer_Master'!D1394</f>
        <v>Kamau Salami</v>
      </c>
      <c r="C1394" s="1" t="str">
        <f>'Customer_Master'!E1394</f>
        <v>Cellulant</v>
      </c>
      <c r="D1394" t="str">
        <f>'Customer_Master'!G1394</f>
        <v>Valid</v>
      </c>
      <c r="E1394" t="str">
        <f>'Customer_Master'!I1394</f>
        <v>Valid</v>
      </c>
      <c r="F1394" t="str">
        <f>'Customer_Master'!X1394</f>
        <v>Complete</v>
      </c>
      <c r="G1394">
        <f>'Customer_Master'!Y1394</f>
        <v>100</v>
      </c>
    </row>
    <row r="1395" spans="1:7" x14ac:dyDescent="0.25">
      <c r="A1395" s="1" t="str">
        <f>'Customer_Master'!A1395</f>
        <v>CUST-03877</v>
      </c>
      <c r="B1395" s="1" t="str">
        <f>'Customer_Master'!D1395</f>
        <v>Njeri Eze</v>
      </c>
      <c r="C1395" s="1" t="str">
        <f>'Customer_Master'!E1395</f>
        <v>Stackpay</v>
      </c>
      <c r="D1395" t="str">
        <f>'Customer_Master'!G1395</f>
        <v>Valid</v>
      </c>
      <c r="E1395" t="str">
        <f>'Customer_Master'!I1395</f>
        <v>Valid</v>
      </c>
      <c r="F1395" t="str">
        <f>'Customer_Master'!X1395</f>
        <v>Complete</v>
      </c>
      <c r="G1395">
        <f>'Customer_Master'!Y1395</f>
        <v>75</v>
      </c>
    </row>
    <row r="1396" spans="1:7" x14ac:dyDescent="0.25">
      <c r="A1396" s="1" t="str">
        <f>'Customer_Master'!A1396</f>
        <v>CUST-04281</v>
      </c>
      <c r="B1396" s="1" t="str">
        <f>'Customer_Master'!D1396</f>
        <v>Adaora Mohammed</v>
      </c>
      <c r="C1396" s="1" t="str">
        <f>'Customer_Master'!E1396</f>
        <v>Wave</v>
      </c>
      <c r="D1396" t="str">
        <f>'Customer_Master'!G1396</f>
        <v>Valid</v>
      </c>
      <c r="E1396" t="str">
        <f>'Customer_Master'!I1396</f>
        <v>Valid</v>
      </c>
      <c r="F1396" t="str">
        <f>'Customer_Master'!X1396</f>
        <v>Complete</v>
      </c>
      <c r="G1396">
        <f>'Customer_Master'!Y1396</f>
        <v>100</v>
      </c>
    </row>
    <row r="1397" spans="1:7" x14ac:dyDescent="0.25">
      <c r="A1397" s="1" t="str">
        <f>'Customer_Master'!A1397</f>
        <v>CUST-01311</v>
      </c>
      <c r="B1397" s="1" t="str">
        <f>'Customer_Master'!D1397</f>
        <v>Mwangi</v>
      </c>
      <c r="C1397" s="1" t="str">
        <f>'Customer_Master'!E1397</f>
        <v>Quantacapital Llc</v>
      </c>
      <c r="D1397" t="str">
        <f>'Customer_Master'!G1397</f>
        <v>Valid</v>
      </c>
      <c r="E1397" t="str">
        <f>'Customer_Master'!I1397</f>
        <v>Valid</v>
      </c>
      <c r="F1397" t="str">
        <f>'Customer_Master'!X1397</f>
        <v>Incomplete</v>
      </c>
      <c r="G1397">
        <f>'Customer_Master'!Y1397</f>
        <v>35</v>
      </c>
    </row>
    <row r="1398" spans="1:7" x14ac:dyDescent="0.25">
      <c r="A1398" s="1" t="str">
        <f>'Customer_Master'!A1398</f>
        <v>CUST-03611</v>
      </c>
      <c r="B1398" s="1" t="str">
        <f>'Customer_Master'!D1398</f>
        <v>Musa Diallo</v>
      </c>
      <c r="C1398" s="1" t="str">
        <f>'Customer_Master'!E1398</f>
        <v>Lumenai Gmbh</v>
      </c>
      <c r="D1398" t="str">
        <f>'Customer_Master'!G1398</f>
        <v>Valid</v>
      </c>
      <c r="E1398" t="str">
        <f>'Customer_Master'!I1398</f>
        <v>Valid</v>
      </c>
      <c r="F1398" t="str">
        <f>'Customer_Master'!X1398</f>
        <v>Complete</v>
      </c>
      <c r="G1398">
        <f>'Customer_Master'!Y1398</f>
        <v>100</v>
      </c>
    </row>
    <row r="1399" spans="1:7" x14ac:dyDescent="0.25">
      <c r="A1399" s="1" t="str">
        <f>'Customer_Master'!A1399</f>
        <v>CUST-04884</v>
      </c>
      <c r="B1399" s="1" t="str">
        <f>'Customer_Master'!D1399</f>
        <v>Daniel Orji</v>
      </c>
      <c r="C1399" s="1" t="str">
        <f>'Customer_Master'!E1399</f>
        <v>Cloudgroup Gmbh</v>
      </c>
      <c r="D1399" t="str">
        <f>'Customer_Master'!G1399</f>
        <v>Valid</v>
      </c>
      <c r="E1399" t="str">
        <f>'Customer_Master'!I1399</f>
        <v>Valid</v>
      </c>
      <c r="F1399" t="str">
        <f>'Customer_Master'!X1399</f>
        <v>Complete</v>
      </c>
      <c r="G1399">
        <f>'Customer_Master'!Y1399</f>
        <v>100</v>
      </c>
    </row>
    <row r="1400" spans="1:7" x14ac:dyDescent="0.25">
      <c r="A1400" s="1" t="str">
        <f>'Customer_Master'!A1400</f>
        <v>CUST-04010</v>
      </c>
      <c r="B1400" s="1" t="str">
        <f>'Customer_Master'!D1400</f>
        <v>Kelechi Lawal</v>
      </c>
      <c r="C1400" s="1" t="str">
        <f>'Customer_Master'!E1400</f>
        <v>Bua Foods</v>
      </c>
      <c r="D1400" t="str">
        <f>'Customer_Master'!G1400</f>
        <v>Valid</v>
      </c>
      <c r="E1400" t="str">
        <f>'Customer_Master'!I1400</f>
        <v>Valid</v>
      </c>
      <c r="F1400" t="str">
        <f>'Customer_Master'!X1400</f>
        <v>Complete</v>
      </c>
      <c r="G1400">
        <f>'Customer_Master'!Y1400</f>
        <v>100</v>
      </c>
    </row>
    <row r="1401" spans="1:7" x14ac:dyDescent="0.25">
      <c r="A1401" s="1" t="str">
        <f>'Customer_Master'!A1401</f>
        <v>CUST-03202</v>
      </c>
      <c r="B1401" s="1" t="str">
        <f>'Customer_Master'!D1401</f>
        <v>Njeri Nwachukwu</v>
      </c>
      <c r="C1401" s="1" t="str">
        <f>'Customer_Master'!E1401</f>
        <v>Vaultlogistics</v>
      </c>
      <c r="D1401" t="str">
        <f>'Customer_Master'!G1401</f>
        <v>Invalid</v>
      </c>
      <c r="E1401" t="str">
        <f>'Customer_Master'!I1401</f>
        <v>Valid</v>
      </c>
      <c r="F1401" t="str">
        <f>'Customer_Master'!X1401</f>
        <v>Complete</v>
      </c>
      <c r="G1401">
        <f>'Customer_Master'!Y1401</f>
        <v>70</v>
      </c>
    </row>
    <row r="1402" spans="1:7" x14ac:dyDescent="0.25">
      <c r="A1402" s="1" t="str">
        <f>'Customer_Master'!A1402</f>
        <v>CUST-00513</v>
      </c>
      <c r="B1402" s="1" t="str">
        <f>'Customer_Master'!D1402</f>
        <v>Michael Smith</v>
      </c>
      <c r="C1402" s="1" t="str">
        <f>'Customer_Master'!E1402</f>
        <v>Gridsystems Gmbh</v>
      </c>
      <c r="D1402" t="str">
        <f>'Customer_Master'!G1402</f>
        <v>Valid</v>
      </c>
      <c r="E1402" t="str">
        <f>'Customer_Master'!I1402</f>
        <v>Valid</v>
      </c>
      <c r="F1402" t="str">
        <f>'Customer_Master'!X1402</f>
        <v>Complete</v>
      </c>
      <c r="G1402">
        <f>'Customer_Master'!Y1402</f>
        <v>100</v>
      </c>
    </row>
    <row r="1403" spans="1:7" x14ac:dyDescent="0.25">
      <c r="A1403" s="1" t="str">
        <f>'Customer_Master'!A1403</f>
        <v>CUST-04813</v>
      </c>
      <c r="B1403" s="1" t="str">
        <f>'Customer_Master'!D1403</f>
        <v>Folake Salami</v>
      </c>
      <c r="C1403" s="1" t="str">
        <f>'Customer_Master'!E1403</f>
        <v>Fluxsoft</v>
      </c>
      <c r="D1403" t="str">
        <f>'Customer_Master'!G1403</f>
        <v>Valid</v>
      </c>
      <c r="E1403" t="str">
        <f>'Customer_Master'!I1403</f>
        <v>Valid</v>
      </c>
      <c r="F1403" t="str">
        <f>'Customer_Master'!X1403</f>
        <v>Complete</v>
      </c>
      <c r="G1403">
        <f>'Customer_Master'!Y1403</f>
        <v>100</v>
      </c>
    </row>
    <row r="1404" spans="1:7" x14ac:dyDescent="0.25">
      <c r="A1404" s="1" t="str">
        <f>'Customer_Master'!A1404</f>
        <v>CUST-03472</v>
      </c>
      <c r="B1404" s="1" t="str">
        <f>'Customer_Master'!D1404</f>
        <v>Joshua Lawal</v>
      </c>
      <c r="C1404" s="1" t="str">
        <f>'Customer_Master'!E1404</f>
        <v>Echoworks Gmbh</v>
      </c>
      <c r="D1404" t="str">
        <f>'Customer_Master'!G1404</f>
        <v>Valid</v>
      </c>
      <c r="E1404" t="str">
        <f>'Customer_Master'!I1404</f>
        <v>Valid</v>
      </c>
      <c r="F1404" t="str">
        <f>'Customer_Master'!X1404</f>
        <v>Complete</v>
      </c>
      <c r="G1404">
        <f>'Customer_Master'!Y1404</f>
        <v>100</v>
      </c>
    </row>
    <row r="1405" spans="1:7" x14ac:dyDescent="0.25">
      <c r="A1405" s="1" t="str">
        <f>'Customer_Master'!A1405</f>
        <v>CUST-01224</v>
      </c>
      <c r="B1405" s="1" t="str">
        <f>'Customer_Master'!D1405</f>
        <v>Matthew Idris</v>
      </c>
      <c r="C1405" s="1" t="str">
        <f>'Customer_Master'!E1405</f>
        <v>Quantasystems Inc</v>
      </c>
      <c r="D1405" t="str">
        <f>'Customer_Master'!G1405</f>
        <v>Valid</v>
      </c>
      <c r="E1405" t="str">
        <f>'Customer_Master'!I1405</f>
        <v>Valid</v>
      </c>
      <c r="F1405" t="str">
        <f>'Customer_Master'!X1405</f>
        <v>Complete</v>
      </c>
      <c r="G1405">
        <f>'Customer_Master'!Y1405</f>
        <v>100</v>
      </c>
    </row>
    <row r="1406" spans="1:7" x14ac:dyDescent="0.25">
      <c r="A1406" s="1" t="str">
        <f>'Customer_Master'!A1406</f>
        <v>CUST-03656</v>
      </c>
      <c r="B1406" s="1" t="str">
        <f>'Customer_Master'!D1406</f>
        <v>Kibet Makinde</v>
      </c>
      <c r="C1406" s="1" t="str">
        <f>'Customer_Master'!E1406</f>
        <v>Andela</v>
      </c>
      <c r="D1406" t="str">
        <f>'Customer_Master'!G1406</f>
        <v>Valid</v>
      </c>
      <c r="E1406" t="str">
        <f>'Customer_Master'!I1406</f>
        <v>Valid</v>
      </c>
      <c r="F1406" t="str">
        <f>'Customer_Master'!X1406</f>
        <v>Complete</v>
      </c>
      <c r="G1406">
        <f>'Customer_Master'!Y1406</f>
        <v>100</v>
      </c>
    </row>
    <row r="1407" spans="1:7" x14ac:dyDescent="0.25">
      <c r="A1407" s="1" t="str">
        <f>'Customer_Master'!A1407</f>
        <v>CUST-02786</v>
      </c>
      <c r="B1407" s="1" t="str">
        <f>'Customer_Master'!D1407</f>
        <v>Wanjiru Bello</v>
      </c>
      <c r="C1407" s="1" t="str">
        <f>'Customer_Master'!E1407</f>
        <v>Vaultlabs Plc</v>
      </c>
      <c r="D1407" t="str">
        <f>'Customer_Master'!G1407</f>
        <v>Valid</v>
      </c>
      <c r="E1407" t="str">
        <f>'Customer_Master'!I1407</f>
        <v>Invalid</v>
      </c>
      <c r="F1407" t="str">
        <f>'Customer_Master'!X1407</f>
        <v>Complete</v>
      </c>
      <c r="G1407">
        <f>'Customer_Master'!Y1407</f>
        <v>80</v>
      </c>
    </row>
    <row r="1408" spans="1:7" x14ac:dyDescent="0.25">
      <c r="A1408" s="1" t="str">
        <f>'Customer_Master'!A1408</f>
        <v>CUST-01765</v>
      </c>
      <c r="B1408" s="1" t="str">
        <f>'Customer_Master'!D1408</f>
        <v>Bashir Traore</v>
      </c>
      <c r="C1408" s="1" t="str">
        <f>'Customer_Master'!E1408</f>
        <v>Vaulthealth</v>
      </c>
      <c r="D1408" t="str">
        <f>'Customer_Master'!G1408</f>
        <v>Valid</v>
      </c>
      <c r="E1408" t="str">
        <f>'Customer_Master'!I1408</f>
        <v>Valid</v>
      </c>
      <c r="F1408" t="str">
        <f>'Customer_Master'!X1408</f>
        <v>Complete</v>
      </c>
      <c r="G1408">
        <f>'Customer_Master'!Y1408</f>
        <v>100</v>
      </c>
    </row>
    <row r="1409" spans="1:7" x14ac:dyDescent="0.25">
      <c r="A1409" s="1" t="str">
        <f>'Customer_Master'!A1409</f>
        <v>CUST-02075</v>
      </c>
      <c r="B1409" s="1" t="str">
        <f>'Customer_Master'!D1409</f>
        <v>Chidinma Van Der Merwe</v>
      </c>
      <c r="C1409" s="1" t="str">
        <f>'Customer_Master'!E1409</f>
        <v>Moniepoint</v>
      </c>
      <c r="D1409" t="str">
        <f>'Customer_Master'!G1409</f>
        <v>Valid</v>
      </c>
      <c r="E1409" t="str">
        <f>'Customer_Master'!I1409</f>
        <v>Valid</v>
      </c>
      <c r="F1409" t="str">
        <f>'Customer_Master'!X1409</f>
        <v>Complete</v>
      </c>
      <c r="G1409">
        <f>'Customer_Master'!Y1409</f>
        <v>100</v>
      </c>
    </row>
    <row r="1410" spans="1:7" x14ac:dyDescent="0.25">
      <c r="A1410" s="1" t="str">
        <f>'Customer_Master'!A1410</f>
        <v>CUST-01157</v>
      </c>
      <c r="B1410" s="1" t="str">
        <f>'Customer_Master'!D1410</f>
        <v>Akinyi Hassan</v>
      </c>
      <c r="C1410" s="1" t="str">
        <f>'Customer_Master'!E1410</f>
        <v>Stacktech</v>
      </c>
      <c r="D1410" t="str">
        <f>'Customer_Master'!G1410</f>
        <v>Valid</v>
      </c>
      <c r="E1410" t="str">
        <f>'Customer_Master'!I1410</f>
        <v>Valid</v>
      </c>
      <c r="F1410" t="str">
        <f>'Customer_Master'!X1410</f>
        <v>Complete</v>
      </c>
      <c r="G1410">
        <f>'Customer_Master'!Y1410</f>
        <v>100</v>
      </c>
    </row>
    <row r="1411" spans="1:7" x14ac:dyDescent="0.25">
      <c r="A1411" s="1" t="str">
        <f>'Customer_Master'!A1411</f>
        <v>CUST-05095</v>
      </c>
      <c r="B1411" s="1" t="str">
        <f>'Customer_Master'!D1411</f>
        <v>Njeri Hassan</v>
      </c>
      <c r="C1411" s="1" t="str">
        <f>'Customer_Master'!E1411</f>
        <v>Paystack</v>
      </c>
      <c r="D1411" t="str">
        <f>'Customer_Master'!G1411</f>
        <v>Valid</v>
      </c>
      <c r="E1411" t="str">
        <f>'Customer_Master'!I1411</f>
        <v>Valid</v>
      </c>
      <c r="F1411" t="str">
        <f>'Customer_Master'!X1411</f>
        <v>Complete</v>
      </c>
      <c r="G1411">
        <f>'Customer_Master'!Y1411</f>
        <v>75</v>
      </c>
    </row>
    <row r="1412" spans="1:7" x14ac:dyDescent="0.25">
      <c r="A1412" s="1" t="str">
        <f>'Customer_Master'!A1412</f>
        <v>CUST-03143</v>
      </c>
      <c r="B1412" s="1" t="str">
        <f>'Customer_Master'!D1412</f>
        <v>Samuel Dlamini</v>
      </c>
      <c r="C1412" s="1" t="str">
        <f>'Customer_Master'!E1412</f>
        <v>Cloudfinance</v>
      </c>
      <c r="D1412" t="str">
        <f>'Customer_Master'!G1412</f>
        <v>Valid</v>
      </c>
      <c r="E1412" t="str">
        <f>'Customer_Master'!I1412</f>
        <v>Valid</v>
      </c>
      <c r="F1412" t="str">
        <f>'Customer_Master'!X1412</f>
        <v>Complete</v>
      </c>
      <c r="G1412">
        <f>'Customer_Master'!Y1412</f>
        <v>100</v>
      </c>
    </row>
    <row r="1413" spans="1:7" x14ac:dyDescent="0.25">
      <c r="A1413" s="1" t="str">
        <f>'Customer_Master'!A1413</f>
        <v>CUST-02991</v>
      </c>
      <c r="B1413" s="1" t="str">
        <f>'Customer_Master'!D1413</f>
        <v>Ikechukwu Adewale</v>
      </c>
      <c r="C1413" s="1" t="str">
        <f>'Customer_Master'!E1413</f>
        <v>Heliogroup</v>
      </c>
      <c r="D1413" t="str">
        <f>'Customer_Master'!G1413</f>
        <v>Valid</v>
      </c>
      <c r="E1413" t="str">
        <f>'Customer_Master'!I1413</f>
        <v>Valid</v>
      </c>
      <c r="F1413" t="str">
        <f>'Customer_Master'!X1413</f>
        <v>Complete</v>
      </c>
      <c r="G1413">
        <f>'Customer_Master'!Y1413</f>
        <v>100</v>
      </c>
    </row>
    <row r="1414" spans="1:7" x14ac:dyDescent="0.25">
      <c r="A1414" s="1" t="str">
        <f>'Customer_Master'!A1414</f>
        <v>CUST-00374</v>
      </c>
      <c r="B1414" s="1" t="str">
        <f>'Customer_Master'!D1414</f>
        <v>Andrew Hassan</v>
      </c>
      <c r="C1414" s="1" t="str">
        <f>'Customer_Master'!E1414</f>
        <v>Kuda</v>
      </c>
      <c r="D1414" t="str">
        <f>'Customer_Master'!G1414</f>
        <v>Valid</v>
      </c>
      <c r="E1414" t="str">
        <f>'Customer_Master'!I1414</f>
        <v>Valid</v>
      </c>
      <c r="F1414" t="str">
        <f>'Customer_Master'!X1414</f>
        <v>Complete</v>
      </c>
      <c r="G1414">
        <f>'Customer_Master'!Y1414</f>
        <v>100</v>
      </c>
    </row>
    <row r="1415" spans="1:7" x14ac:dyDescent="0.25">
      <c r="A1415" s="1" t="str">
        <f>'Customer_Master'!A1415</f>
        <v>CUST-02980</v>
      </c>
      <c r="B1415" s="1" t="str">
        <f>'Customer_Master'!D1415</f>
        <v>Ifeoma Williams</v>
      </c>
      <c r="C1415" s="1" t="str">
        <f>'Customer_Master'!E1415</f>
        <v>Not Available</v>
      </c>
      <c r="D1415" t="str">
        <f>'Customer_Master'!G1415</f>
        <v>Valid</v>
      </c>
      <c r="E1415" t="str">
        <f>'Customer_Master'!I1415</f>
        <v>Valid</v>
      </c>
      <c r="F1415" t="str">
        <f>'Customer_Master'!X1415</f>
        <v>Incomplete</v>
      </c>
      <c r="G1415">
        <f>'Customer_Master'!Y1415</f>
        <v>60</v>
      </c>
    </row>
    <row r="1416" spans="1:7" x14ac:dyDescent="0.25">
      <c r="A1416" s="1" t="str">
        <f>'Customer_Master'!A1416</f>
        <v>CUST-04082</v>
      </c>
      <c r="B1416" s="1" t="str">
        <f>'Customer_Master'!D1416</f>
        <v>Adaeze Ugwu</v>
      </c>
      <c r="C1416" s="1" t="str">
        <f>'Customer_Master'!E1416</f>
        <v>Helioventures</v>
      </c>
      <c r="D1416" t="str">
        <f>'Customer_Master'!G1416</f>
        <v>Valid</v>
      </c>
      <c r="E1416" t="str">
        <f>'Customer_Master'!I1416</f>
        <v>Valid</v>
      </c>
      <c r="F1416" t="str">
        <f>'Customer_Master'!X1416</f>
        <v>Complete</v>
      </c>
      <c r="G1416">
        <f>'Customer_Master'!Y1416</f>
        <v>75</v>
      </c>
    </row>
    <row r="1417" spans="1:7" x14ac:dyDescent="0.25">
      <c r="A1417" s="1" t="str">
        <f>'Customer_Master'!A1417</f>
        <v>CUST-00850</v>
      </c>
      <c r="B1417" s="1" t="str">
        <f>'Customer_Master'!D1417</f>
        <v>Emmanuel O'Brien</v>
      </c>
      <c r="C1417" s="1" t="str">
        <f>'Customer_Master'!E1417</f>
        <v>Vaultlogic</v>
      </c>
      <c r="D1417" t="str">
        <f>'Customer_Master'!G1417</f>
        <v>Valid</v>
      </c>
      <c r="E1417" t="str">
        <f>'Customer_Master'!I1417</f>
        <v>Valid</v>
      </c>
      <c r="F1417" t="str">
        <f>'Customer_Master'!X1417</f>
        <v>Complete</v>
      </c>
      <c r="G1417">
        <f>'Customer_Master'!Y1417</f>
        <v>100</v>
      </c>
    </row>
    <row r="1418" spans="1:7" x14ac:dyDescent="0.25">
      <c r="A1418" s="1" t="str">
        <f>'Customer_Master'!A1418</f>
        <v>CUST-01810</v>
      </c>
      <c r="B1418" s="1" t="str">
        <f>'Customer_Master'!D1418</f>
        <v>Wanjala Van Der Merwe</v>
      </c>
      <c r="C1418" s="1" t="str">
        <f>'Customer_Master'!E1418</f>
        <v>Apexventures</v>
      </c>
      <c r="D1418" t="str">
        <f>'Customer_Master'!G1418</f>
        <v>Valid</v>
      </c>
      <c r="E1418" t="str">
        <f>'Customer_Master'!I1418</f>
        <v>Valid</v>
      </c>
      <c r="F1418" t="str">
        <f>'Customer_Master'!X1418</f>
        <v>Complete</v>
      </c>
      <c r="G1418">
        <f>'Customer_Master'!Y1418</f>
        <v>100</v>
      </c>
    </row>
    <row r="1419" spans="1:7" x14ac:dyDescent="0.25">
      <c r="A1419" s="1" t="str">
        <f>'Customer_Master'!A1419</f>
        <v>CUST-00573</v>
      </c>
      <c r="B1419" s="1" t="str">
        <f>'Customer_Master'!D1419</f>
        <v>Amani Eze</v>
      </c>
      <c r="C1419" s="1" t="str">
        <f>'Customer_Master'!E1419</f>
        <v>Swiftventures Inc</v>
      </c>
      <c r="D1419" t="str">
        <f>'Customer_Master'!G1419</f>
        <v>Valid</v>
      </c>
      <c r="E1419" t="str">
        <f>'Customer_Master'!I1419</f>
        <v>Valid</v>
      </c>
      <c r="F1419" t="str">
        <f>'Customer_Master'!X1419</f>
        <v>Complete</v>
      </c>
      <c r="G1419">
        <f>'Customer_Master'!Y1419</f>
        <v>100</v>
      </c>
    </row>
    <row r="1420" spans="1:7" x14ac:dyDescent="0.25">
      <c r="A1420" s="1" t="str">
        <f>'Customer_Master'!A1420</f>
        <v>CUST-00090</v>
      </c>
      <c r="B1420" s="1" t="str">
        <f>'Customer_Master'!D1420</f>
        <v>Omar Hassan</v>
      </c>
      <c r="C1420" s="1" t="str">
        <f>'Customer_Master'!E1420</f>
        <v>Corefinance Llc</v>
      </c>
      <c r="D1420" t="str">
        <f>'Customer_Master'!G1420</f>
        <v>Valid</v>
      </c>
      <c r="E1420" t="str">
        <f>'Customer_Master'!I1420</f>
        <v>Valid</v>
      </c>
      <c r="F1420" t="str">
        <f>'Customer_Master'!X1420</f>
        <v>Complete</v>
      </c>
      <c r="G1420">
        <f>'Customer_Master'!Y1420</f>
        <v>75</v>
      </c>
    </row>
    <row r="1421" spans="1:7" x14ac:dyDescent="0.25">
      <c r="A1421" s="1" t="str">
        <f>'Customer_Master'!A1421</f>
        <v>CUST-01982</v>
      </c>
      <c r="B1421" s="1" t="str">
        <f>'Customer_Master'!D1421</f>
        <v>Chiamaka Garba</v>
      </c>
      <c r="C1421" s="1" t="str">
        <f>'Customer_Master'!E1421</f>
        <v>Hivetech Plc</v>
      </c>
      <c r="D1421" t="str">
        <f>'Customer_Master'!G1421</f>
        <v>Valid</v>
      </c>
      <c r="E1421" t="str">
        <f>'Customer_Master'!I1421</f>
        <v>Invalid</v>
      </c>
      <c r="F1421" t="str">
        <f>'Customer_Master'!X1421</f>
        <v>Complete</v>
      </c>
      <c r="G1421">
        <f>'Customer_Master'!Y1421</f>
        <v>55</v>
      </c>
    </row>
    <row r="1422" spans="1:7" x14ac:dyDescent="0.25">
      <c r="A1422" s="1" t="str">
        <f>'Customer_Master'!A1422</f>
        <v>CUST-03310</v>
      </c>
      <c r="B1422" s="1" t="str">
        <f>'Customer_Master'!D1422</f>
        <v>Akinyi Brown</v>
      </c>
      <c r="C1422" s="1" t="str">
        <f>'Customer_Master'!E1422</f>
        <v>Vertexnetworks Llc</v>
      </c>
      <c r="D1422" t="str">
        <f>'Customer_Master'!G1422</f>
        <v>Valid</v>
      </c>
      <c r="E1422" t="str">
        <f>'Customer_Master'!I1422</f>
        <v>Valid</v>
      </c>
      <c r="F1422" t="str">
        <f>'Customer_Master'!X1422</f>
        <v>Complete</v>
      </c>
      <c r="G1422">
        <f>'Customer_Master'!Y1422</f>
        <v>100</v>
      </c>
    </row>
    <row r="1423" spans="1:7" x14ac:dyDescent="0.25">
      <c r="A1423" s="1" t="str">
        <f>'Customer_Master'!A1423</f>
        <v>CUST-02795</v>
      </c>
      <c r="B1423" s="1" t="str">
        <f>'Customer_Master'!D1423</f>
        <v>Layla Botha</v>
      </c>
      <c r="C1423" s="1" t="str">
        <f>'Customer_Master'!E1423</f>
        <v>Paytech Ltd</v>
      </c>
      <c r="D1423" t="str">
        <f>'Customer_Master'!G1423</f>
        <v>Valid</v>
      </c>
      <c r="E1423" t="str">
        <f>'Customer_Master'!I1423</f>
        <v>Valid</v>
      </c>
      <c r="F1423" t="str">
        <f>'Customer_Master'!X1423</f>
        <v>Complete</v>
      </c>
      <c r="G1423">
        <f>'Customer_Master'!Y1423</f>
        <v>100</v>
      </c>
    </row>
    <row r="1424" spans="1:7" x14ac:dyDescent="0.25">
      <c r="A1424" s="1" t="str">
        <f>'Customer_Master'!A1424</f>
        <v>CUST-00266</v>
      </c>
      <c r="B1424" s="1" t="str">
        <f>'Customer_Master'!D1424</f>
        <v>Joshua Asante</v>
      </c>
      <c r="C1424" s="1" t="str">
        <f>'Customer_Master'!E1424</f>
        <v>Zenhealth Plc</v>
      </c>
      <c r="D1424" t="str">
        <f>'Customer_Master'!G1424</f>
        <v>Valid</v>
      </c>
      <c r="E1424" t="str">
        <f>'Customer_Master'!I1424</f>
        <v>Valid</v>
      </c>
      <c r="F1424" t="str">
        <f>'Customer_Master'!X1424</f>
        <v>Complete</v>
      </c>
      <c r="G1424">
        <f>'Customer_Master'!Y1424</f>
        <v>75</v>
      </c>
    </row>
    <row r="1425" spans="1:7" x14ac:dyDescent="0.25">
      <c r="A1425" s="1" t="str">
        <f>'Customer_Master'!A1425</f>
        <v>CUST-00651</v>
      </c>
      <c r="B1425" s="1" t="str">
        <f>'Customer_Master'!D1425</f>
        <v>Uche Johnson</v>
      </c>
      <c r="C1425" s="1" t="str">
        <f>'Customer_Master'!E1425</f>
        <v>Wave</v>
      </c>
      <c r="D1425" t="str">
        <f>'Customer_Master'!G1425</f>
        <v>Valid</v>
      </c>
      <c r="E1425" t="str">
        <f>'Customer_Master'!I1425</f>
        <v>Valid</v>
      </c>
      <c r="F1425" t="str">
        <f>'Customer_Master'!X1425</f>
        <v>Complete</v>
      </c>
      <c r="G1425">
        <f>'Customer_Master'!Y1425</f>
        <v>100</v>
      </c>
    </row>
    <row r="1426" spans="1:7" x14ac:dyDescent="0.25">
      <c r="A1426" s="1" t="str">
        <f>'Customer_Master'!A1426</f>
        <v>CUST-04181</v>
      </c>
      <c r="B1426" s="1" t="str">
        <f>'Customer_Master'!D1426</f>
        <v>Precious Otieno</v>
      </c>
      <c r="C1426" s="1" t="str">
        <f>'Customer_Master'!E1426</f>
        <v>Echogroup Plc</v>
      </c>
      <c r="D1426" t="str">
        <f>'Customer_Master'!G1426</f>
        <v>Valid</v>
      </c>
      <c r="E1426" t="str">
        <f>'Customer_Master'!I1426</f>
        <v>Valid</v>
      </c>
      <c r="F1426" t="str">
        <f>'Customer_Master'!X1426</f>
        <v>Complete</v>
      </c>
      <c r="G1426">
        <f>'Customer_Master'!Y1426</f>
        <v>75</v>
      </c>
    </row>
    <row r="1427" spans="1:7" x14ac:dyDescent="0.25">
      <c r="A1427" s="1" t="str">
        <f>'Customer_Master'!A1427</f>
        <v>CUST-01139</v>
      </c>
      <c r="B1427" s="1" t="str">
        <f>'Customer_Master'!D1427</f>
        <v>Nomvula Ugwu</v>
      </c>
      <c r="C1427" s="1" t="str">
        <f>'Customer_Master'!E1427</f>
        <v>Cloudcapital Llc</v>
      </c>
      <c r="D1427" t="str">
        <f>'Customer_Master'!G1427</f>
        <v>Valid</v>
      </c>
      <c r="E1427" t="str">
        <f>'Customer_Master'!I1427</f>
        <v>Valid</v>
      </c>
      <c r="F1427" t="str">
        <f>'Customer_Master'!X1427</f>
        <v>Complete</v>
      </c>
      <c r="G1427">
        <f>'Customer_Master'!Y1427</f>
        <v>100</v>
      </c>
    </row>
    <row r="1428" spans="1:7" x14ac:dyDescent="0.25">
      <c r="A1428" s="1" t="str">
        <f>'Customer_Master'!A1428</f>
        <v>CUST-00874</v>
      </c>
      <c r="B1428" s="1" t="str">
        <f>'Customer_Master'!D1428</f>
        <v>Fatuma Williams</v>
      </c>
      <c r="C1428" s="1" t="str">
        <f>'Customer_Master'!E1428</f>
        <v>Helioai</v>
      </c>
      <c r="D1428" t="str">
        <f>'Customer_Master'!G1428</f>
        <v>Valid</v>
      </c>
      <c r="E1428" t="str">
        <f>'Customer_Master'!I1428</f>
        <v>Valid</v>
      </c>
      <c r="F1428" t="str">
        <f>'Customer_Master'!X1428</f>
        <v>Complete</v>
      </c>
      <c r="G1428">
        <f>'Customer_Master'!Y1428</f>
        <v>100</v>
      </c>
    </row>
    <row r="1429" spans="1:7" x14ac:dyDescent="0.25">
      <c r="A1429" s="1" t="str">
        <f>'Customer_Master'!A1429</f>
        <v>CUST-02806</v>
      </c>
      <c r="B1429" s="1" t="str">
        <f>'Customer_Master'!D1429</f>
        <v>Sarah Dlamini</v>
      </c>
      <c r="C1429" s="1" t="str">
        <f>'Customer_Master'!E1429</f>
        <v>Swiftpay Llc</v>
      </c>
      <c r="D1429" t="str">
        <f>'Customer_Master'!G1429</f>
        <v>Valid</v>
      </c>
      <c r="E1429" t="str">
        <f>'Customer_Master'!I1429</f>
        <v>Valid</v>
      </c>
      <c r="F1429" t="str">
        <f>'Customer_Master'!X1429</f>
        <v>Complete</v>
      </c>
      <c r="G1429">
        <f>'Customer_Master'!Y1429</f>
        <v>100</v>
      </c>
    </row>
    <row r="1430" spans="1:7" x14ac:dyDescent="0.25">
      <c r="A1430" s="1" t="str">
        <f>'Customer_Master'!A1430</f>
        <v>CUST-04637</v>
      </c>
      <c r="B1430" s="1" t="str">
        <f>'Customer_Master'!D1430</f>
        <v>Jessica</v>
      </c>
      <c r="C1430" s="1" t="str">
        <f>'Customer_Master'!E1430</f>
        <v>Apexpay Inc</v>
      </c>
      <c r="D1430" t="str">
        <f>'Customer_Master'!G1430</f>
        <v>Valid</v>
      </c>
      <c r="E1430" t="str">
        <f>'Customer_Master'!I1430</f>
        <v>Valid</v>
      </c>
      <c r="F1430" t="str">
        <f>'Customer_Master'!X1430</f>
        <v>Incomplete</v>
      </c>
      <c r="G1430">
        <f>'Customer_Master'!Y1430</f>
        <v>60</v>
      </c>
    </row>
    <row r="1431" spans="1:7" x14ac:dyDescent="0.25">
      <c r="A1431" s="1" t="str">
        <f>'Customer_Master'!A1431</f>
        <v>CUST-03317</v>
      </c>
      <c r="B1431" s="1" t="str">
        <f>'Customer_Master'!D1431</f>
        <v>Tosin Orji</v>
      </c>
      <c r="C1431" s="1" t="str">
        <f>'Customer_Master'!E1431</f>
        <v>Sparkhealth Inc</v>
      </c>
      <c r="D1431" t="str">
        <f>'Customer_Master'!G1431</f>
        <v>Valid</v>
      </c>
      <c r="E1431" t="str">
        <f>'Customer_Master'!I1431</f>
        <v>Valid</v>
      </c>
      <c r="F1431" t="str">
        <f>'Customer_Master'!X1431</f>
        <v>Complete</v>
      </c>
      <c r="G1431">
        <f>'Customer_Master'!Y1431</f>
        <v>100</v>
      </c>
    </row>
    <row r="1432" spans="1:7" x14ac:dyDescent="0.25">
      <c r="A1432" s="1" t="str">
        <f>'Customer_Master'!A1432</f>
        <v>CUST-03713</v>
      </c>
      <c r="B1432" s="1" t="str">
        <f>'Customer_Master'!D1432</f>
        <v>Favour Williams</v>
      </c>
      <c r="C1432" s="1" t="str">
        <f>'Customer_Master'!E1432</f>
        <v>Teamapt</v>
      </c>
      <c r="D1432" t="str">
        <f>'Customer_Master'!G1432</f>
        <v>Valid</v>
      </c>
      <c r="E1432" t="str">
        <f>'Customer_Master'!I1432</f>
        <v>Valid</v>
      </c>
      <c r="F1432" t="str">
        <f>'Customer_Master'!X1432</f>
        <v>Complete</v>
      </c>
      <c r="G1432">
        <f>'Customer_Master'!Y1432</f>
        <v>100</v>
      </c>
    </row>
    <row r="1433" spans="1:7" x14ac:dyDescent="0.25">
      <c r="A1433" s="1" t="str">
        <f>'Customer_Master'!A1433</f>
        <v>CUST-02372</v>
      </c>
      <c r="B1433" s="1" t="str">
        <f>'Customer_Master'!D1433</f>
        <v>Usman Okorie</v>
      </c>
      <c r="C1433" s="1" t="str">
        <f>'Customer_Master'!E1433</f>
        <v>Moniepoint</v>
      </c>
      <c r="D1433" t="str">
        <f>'Customer_Master'!G1433</f>
        <v>Valid</v>
      </c>
      <c r="E1433" t="str">
        <f>'Customer_Master'!I1433</f>
        <v>Valid</v>
      </c>
      <c r="F1433" t="str">
        <f>'Customer_Master'!X1433</f>
        <v>Complete</v>
      </c>
      <c r="G1433">
        <f>'Customer_Master'!Y1433</f>
        <v>100</v>
      </c>
    </row>
    <row r="1434" spans="1:7" x14ac:dyDescent="0.25">
      <c r="A1434" s="1" t="str">
        <f>'Customer_Master'!A1434</f>
        <v>CUST-02761</v>
      </c>
      <c r="B1434" s="1" t="str">
        <f>'Customer_Master'!D1434</f>
        <v>Sipho Oladele</v>
      </c>
      <c r="C1434" s="1" t="str">
        <f>'Customer_Master'!E1434</f>
        <v>Pulsecommerce Ltd</v>
      </c>
      <c r="D1434" t="str">
        <f>'Customer_Master'!G1434</f>
        <v>Valid</v>
      </c>
      <c r="E1434" t="str">
        <f>'Customer_Master'!I1434</f>
        <v>Valid</v>
      </c>
      <c r="F1434" t="str">
        <f>'Customer_Master'!X1434</f>
        <v>Complete</v>
      </c>
      <c r="G1434">
        <f>'Customer_Master'!Y1434</f>
        <v>75</v>
      </c>
    </row>
    <row r="1435" spans="1:7" x14ac:dyDescent="0.25">
      <c r="A1435" s="1" t="str">
        <f>'Customer_Master'!A1435</f>
        <v>CUST-03578</v>
      </c>
      <c r="B1435" s="1" t="str">
        <f>'Customer_Master'!D1435</f>
        <v>Ikechukwu Mwangi</v>
      </c>
      <c r="C1435" s="1" t="str">
        <f>'Customer_Master'!E1435</f>
        <v>Hivehub</v>
      </c>
      <c r="D1435" t="str">
        <f>'Customer_Master'!G1435</f>
        <v>Valid</v>
      </c>
      <c r="E1435" t="str">
        <f>'Customer_Master'!I1435</f>
        <v>Valid</v>
      </c>
      <c r="F1435" t="str">
        <f>'Customer_Master'!X1435</f>
        <v>Complete</v>
      </c>
      <c r="G1435">
        <f>'Customer_Master'!Y1435</f>
        <v>100</v>
      </c>
    </row>
    <row r="1436" spans="1:7" x14ac:dyDescent="0.25">
      <c r="A1436" s="1" t="str">
        <f>'Customer_Master'!A1436</f>
        <v>CUST-02421</v>
      </c>
      <c r="B1436" s="1" t="str">
        <f>'Customer_Master'!D1436</f>
        <v>Chibueze Asante</v>
      </c>
      <c r="C1436" s="1" t="str">
        <f>'Customer_Master'!E1436</f>
        <v>Carbon</v>
      </c>
      <c r="D1436" t="str">
        <f>'Customer_Master'!G1436</f>
        <v>Valid</v>
      </c>
      <c r="E1436" t="str">
        <f>'Customer_Master'!I1436</f>
        <v>Valid</v>
      </c>
      <c r="F1436" t="str">
        <f>'Customer_Master'!X1436</f>
        <v>Complete</v>
      </c>
      <c r="G1436">
        <f>'Customer_Master'!Y1436</f>
        <v>100</v>
      </c>
    </row>
    <row r="1437" spans="1:7" x14ac:dyDescent="0.25">
      <c r="A1437" s="1" t="str">
        <f>'Customer_Master'!A1437</f>
        <v>CUST-02388</v>
      </c>
      <c r="B1437" s="1" t="str">
        <f>'Customer_Master'!D1437</f>
        <v>Yetunde Naidoo</v>
      </c>
      <c r="C1437" s="1" t="str">
        <f>'Customer_Master'!E1437</f>
        <v>Apexsolutions Plc</v>
      </c>
      <c r="D1437" t="str">
        <f>'Customer_Master'!G1437</f>
        <v>Valid</v>
      </c>
      <c r="E1437" t="str">
        <f>'Customer_Master'!I1437</f>
        <v>Valid</v>
      </c>
      <c r="F1437" t="str">
        <f>'Customer_Master'!X1437</f>
        <v>Complete</v>
      </c>
      <c r="G1437">
        <f>'Customer_Master'!Y1437</f>
        <v>100</v>
      </c>
    </row>
    <row r="1438" spans="1:7" x14ac:dyDescent="0.25">
      <c r="A1438" s="1" t="str">
        <f>'Customer_Master'!A1438</f>
        <v>CUST-01090</v>
      </c>
      <c r="B1438" s="1" t="str">
        <f>'Customer_Master'!D1438</f>
        <v>Emmanuel Okonkwo</v>
      </c>
      <c r="C1438" s="1" t="str">
        <f>'Customer_Master'!E1438</f>
        <v>Flour Mills Of Nigeria</v>
      </c>
      <c r="D1438" t="str">
        <f>'Customer_Master'!G1438</f>
        <v>Valid</v>
      </c>
      <c r="E1438" t="str">
        <f>'Customer_Master'!I1438</f>
        <v>Valid</v>
      </c>
      <c r="F1438" t="str">
        <f>'Customer_Master'!X1438</f>
        <v>Complete</v>
      </c>
      <c r="G1438">
        <f>'Customer_Master'!Y1438</f>
        <v>75</v>
      </c>
    </row>
    <row r="1439" spans="1:7" x14ac:dyDescent="0.25">
      <c r="A1439" s="1" t="str">
        <f>'Customer_Master'!A1439</f>
        <v>CUST-00985</v>
      </c>
      <c r="B1439" s="1" t="str">
        <f>'Customer_Master'!D1439</f>
        <v>Victor Orji</v>
      </c>
      <c r="C1439" s="1" t="str">
        <f>'Customer_Master'!E1439</f>
        <v>Gridgroup Ltd</v>
      </c>
      <c r="D1439" t="str">
        <f>'Customer_Master'!G1439</f>
        <v>Valid</v>
      </c>
      <c r="E1439" t="str">
        <f>'Customer_Master'!I1439</f>
        <v>Valid</v>
      </c>
      <c r="F1439" t="str">
        <f>'Customer_Master'!X1439</f>
        <v>Complete</v>
      </c>
      <c r="G1439">
        <f>'Customer_Master'!Y1439</f>
        <v>100</v>
      </c>
    </row>
    <row r="1440" spans="1:7" x14ac:dyDescent="0.25">
      <c r="A1440" s="1" t="str">
        <f>'Customer_Master'!A1440</f>
        <v>CUST-03052</v>
      </c>
      <c r="B1440" s="1" t="str">
        <f>'Customer_Master'!D1440</f>
        <v>Joshua Brown</v>
      </c>
      <c r="C1440" s="1" t="str">
        <f>'Customer_Master'!E1440</f>
        <v>Orbitnetworks Llc</v>
      </c>
      <c r="D1440" t="str">
        <f>'Customer_Master'!G1440</f>
        <v>Valid</v>
      </c>
      <c r="E1440" t="str">
        <f>'Customer_Master'!I1440</f>
        <v>Valid</v>
      </c>
      <c r="F1440" t="str">
        <f>'Customer_Master'!X1440</f>
        <v>Complete</v>
      </c>
      <c r="G1440">
        <f>'Customer_Master'!Y1440</f>
        <v>100</v>
      </c>
    </row>
    <row r="1441" spans="1:7" x14ac:dyDescent="0.25">
      <c r="A1441" s="1" t="str">
        <f>'Customer_Master'!A1441</f>
        <v>CUST-00393</v>
      </c>
      <c r="B1441" s="1" t="str">
        <f>'Customer_Master'!D1441</f>
        <v>Mwangi O'Brien</v>
      </c>
      <c r="C1441" s="1" t="str">
        <f>'Customer_Master'!E1441</f>
        <v>Twiga Foods</v>
      </c>
      <c r="D1441" t="str">
        <f>'Customer_Master'!G1441</f>
        <v>Invalid</v>
      </c>
      <c r="E1441" t="str">
        <f>'Customer_Master'!I1441</f>
        <v>Valid</v>
      </c>
      <c r="F1441" t="str">
        <f>'Customer_Master'!X1441</f>
        <v>Complete</v>
      </c>
      <c r="G1441">
        <f>'Customer_Master'!Y1441</f>
        <v>70</v>
      </c>
    </row>
    <row r="1442" spans="1:7" x14ac:dyDescent="0.25">
      <c r="A1442" s="1" t="str">
        <f>'Customer_Master'!A1442</f>
        <v>CUST-00221</v>
      </c>
      <c r="B1442" s="1" t="str">
        <f>'Customer_Master'!D1442</f>
        <v>Laura Bello</v>
      </c>
      <c r="C1442" s="1" t="str">
        <f>'Customer_Master'!E1442</f>
        <v>Cloudlabs</v>
      </c>
      <c r="D1442" t="str">
        <f>'Customer_Master'!G1442</f>
        <v>Valid</v>
      </c>
      <c r="E1442" t="str">
        <f>'Customer_Master'!I1442</f>
        <v>Valid</v>
      </c>
      <c r="F1442" t="str">
        <f>'Customer_Master'!X1442</f>
        <v>Complete</v>
      </c>
      <c r="G1442">
        <f>'Customer_Master'!Y1442</f>
        <v>100</v>
      </c>
    </row>
    <row r="1443" spans="1:7" x14ac:dyDescent="0.25">
      <c r="A1443" s="1" t="str">
        <f>'Customer_Master'!A1443</f>
        <v>CUST-04249</v>
      </c>
      <c r="B1443" s="1" t="str">
        <f>'Customer_Master'!D1443</f>
        <v>Adeyemi</v>
      </c>
      <c r="C1443" s="1" t="str">
        <f>'Customer_Master'!E1443</f>
        <v>Gridpay</v>
      </c>
      <c r="D1443" t="str">
        <f>'Customer_Master'!G1443</f>
        <v>Valid</v>
      </c>
      <c r="E1443" t="str">
        <f>'Customer_Master'!I1443</f>
        <v>Valid</v>
      </c>
      <c r="F1443" t="str">
        <f>'Customer_Master'!X1443</f>
        <v>Incomplete</v>
      </c>
      <c r="G1443">
        <f>'Customer_Master'!Y1443</f>
        <v>60</v>
      </c>
    </row>
    <row r="1444" spans="1:7" x14ac:dyDescent="0.25">
      <c r="A1444" s="1" t="str">
        <f>'Customer_Master'!A1444</f>
        <v>CUST-03423</v>
      </c>
      <c r="B1444" s="1" t="str">
        <f>'Customer_Master'!D1444</f>
        <v>Brian Patel</v>
      </c>
      <c r="C1444" s="1" t="str">
        <f>'Customer_Master'!E1444</f>
        <v>Jumia</v>
      </c>
      <c r="D1444" t="str">
        <f>'Customer_Master'!G1444</f>
        <v>Valid</v>
      </c>
      <c r="E1444" t="str">
        <f>'Customer_Master'!I1444</f>
        <v>Valid</v>
      </c>
      <c r="F1444" t="str">
        <f>'Customer_Master'!X1444</f>
        <v>Complete</v>
      </c>
      <c r="G1444">
        <f>'Customer_Master'!Y1444</f>
        <v>100</v>
      </c>
    </row>
    <row r="1445" spans="1:7" x14ac:dyDescent="0.25">
      <c r="A1445" s="1" t="str">
        <f>'Customer_Master'!A1445</f>
        <v>CUST-04475</v>
      </c>
      <c r="B1445" s="1" t="str">
        <f>'Customer_Master'!D1445</f>
        <v>Ikechukwu Ogundimu</v>
      </c>
      <c r="C1445" s="1" t="str">
        <f>'Customer_Master'!E1445</f>
        <v>Zennetworks Inc</v>
      </c>
      <c r="D1445" t="str">
        <f>'Customer_Master'!G1445</f>
        <v>Valid</v>
      </c>
      <c r="E1445" t="str">
        <f>'Customer_Master'!I1445</f>
        <v>Valid</v>
      </c>
      <c r="F1445" t="str">
        <f>'Customer_Master'!X1445</f>
        <v>Complete</v>
      </c>
      <c r="G1445">
        <f>'Customer_Master'!Y1445</f>
        <v>100</v>
      </c>
    </row>
    <row r="1446" spans="1:7" x14ac:dyDescent="0.25">
      <c r="A1446" s="1" t="str">
        <f>'Customer_Master'!A1446</f>
        <v>CUST-04180</v>
      </c>
      <c r="B1446" s="1" t="str">
        <f>'Customer_Master'!D1446</f>
        <v>Ogechi Bello</v>
      </c>
      <c r="C1446" s="1" t="str">
        <f>'Customer_Master'!E1446</f>
        <v>Bua Foods</v>
      </c>
      <c r="D1446" t="str">
        <f>'Customer_Master'!G1446</f>
        <v>Valid</v>
      </c>
      <c r="E1446" t="str">
        <f>'Customer_Master'!I1446</f>
        <v>Valid</v>
      </c>
      <c r="F1446" t="str">
        <f>'Customer_Master'!X1446</f>
        <v>Complete</v>
      </c>
      <c r="G1446">
        <f>'Customer_Master'!Y1446</f>
        <v>100</v>
      </c>
    </row>
    <row r="1447" spans="1:7" x14ac:dyDescent="0.25">
      <c r="A1447" s="1" t="str">
        <f>'Customer_Master'!A1447</f>
        <v>CUST-02031</v>
      </c>
      <c r="B1447" s="1" t="str">
        <f>'Customer_Master'!D1447</f>
        <v>Joshua Taylor</v>
      </c>
      <c r="C1447" s="1" t="str">
        <f>'Customer_Master'!E1447</f>
        <v>Cloudhealth Plc</v>
      </c>
      <c r="D1447" t="str">
        <f>'Customer_Master'!G1447</f>
        <v>Valid</v>
      </c>
      <c r="E1447" t="str">
        <f>'Customer_Master'!I1447</f>
        <v>Valid</v>
      </c>
      <c r="F1447" t="str">
        <f>'Customer_Master'!X1447</f>
        <v>Complete</v>
      </c>
      <c r="G1447">
        <f>'Customer_Master'!Y1447</f>
        <v>75</v>
      </c>
    </row>
    <row r="1448" spans="1:7" x14ac:dyDescent="0.25">
      <c r="A1448" s="1" t="str">
        <f>'Customer_Master'!A1448</f>
        <v>CUST-04329</v>
      </c>
      <c r="B1448" s="1" t="str">
        <f>'Customer_Master'!D1448</f>
        <v>Yusuf Williams</v>
      </c>
      <c r="C1448" s="1" t="str">
        <f>'Customer_Master'!E1448</f>
        <v>Swiftlogistics</v>
      </c>
      <c r="D1448" t="str">
        <f>'Customer_Master'!G1448</f>
        <v>Valid</v>
      </c>
      <c r="E1448" t="str">
        <f>'Customer_Master'!I1448</f>
        <v>Valid</v>
      </c>
      <c r="F1448" t="str">
        <f>'Customer_Master'!X1448</f>
        <v>Complete</v>
      </c>
      <c r="G1448">
        <f>'Customer_Master'!Y1448</f>
        <v>100</v>
      </c>
    </row>
    <row r="1449" spans="1:7" x14ac:dyDescent="0.25">
      <c r="A1449" s="1" t="str">
        <f>'Customer_Master'!A1449</f>
        <v>CUST-04972</v>
      </c>
      <c r="B1449" s="1" t="str">
        <f>'Customer_Master'!D1449</f>
        <v>Gbenga Evans</v>
      </c>
      <c r="C1449" s="1" t="str">
        <f>'Customer_Master'!E1449</f>
        <v>Teamapt</v>
      </c>
      <c r="D1449" t="str">
        <f>'Customer_Master'!G1449</f>
        <v>Valid</v>
      </c>
      <c r="E1449" t="str">
        <f>'Customer_Master'!I1449</f>
        <v>Valid</v>
      </c>
      <c r="F1449" t="str">
        <f>'Customer_Master'!X1449</f>
        <v>Complete</v>
      </c>
      <c r="G1449">
        <f>'Customer_Master'!Y1449</f>
        <v>100</v>
      </c>
    </row>
    <row r="1450" spans="1:7" x14ac:dyDescent="0.25">
      <c r="A1450" s="1" t="str">
        <f>'Customer_Master'!A1450</f>
        <v>CUST-03006</v>
      </c>
      <c r="B1450" s="1" t="str">
        <f>'Customer_Master'!D1450</f>
        <v>Segun Smith</v>
      </c>
      <c r="C1450" s="1" t="str">
        <f>'Customer_Master'!E1450</f>
        <v>Datagroup Llc</v>
      </c>
      <c r="D1450" t="str">
        <f>'Customer_Master'!G1450</f>
        <v>Valid</v>
      </c>
      <c r="E1450" t="str">
        <f>'Customer_Master'!I1450</f>
        <v>Valid</v>
      </c>
      <c r="F1450" t="str">
        <f>'Customer_Master'!X1450</f>
        <v>Complete</v>
      </c>
      <c r="G1450">
        <f>'Customer_Master'!Y1450</f>
        <v>100</v>
      </c>
    </row>
    <row r="1451" spans="1:7" x14ac:dyDescent="0.25">
      <c r="A1451" s="1" t="str">
        <f>'Customer_Master'!A1451</f>
        <v>CUST-04750</v>
      </c>
      <c r="B1451" s="1" t="str">
        <f>'Customer_Master'!D1451</f>
        <v>Chibueze Taylor</v>
      </c>
      <c r="C1451" s="1" t="str">
        <f>'Customer_Master'!E1451</f>
        <v>Hivehub Llc</v>
      </c>
      <c r="D1451" t="str">
        <f>'Customer_Master'!G1451</f>
        <v>Valid</v>
      </c>
      <c r="E1451" t="str">
        <f>'Customer_Master'!I1451</f>
        <v>Valid</v>
      </c>
      <c r="F1451" t="str">
        <f>'Customer_Master'!X1451</f>
        <v>Complete</v>
      </c>
      <c r="G1451">
        <f>'Customer_Master'!Y1451</f>
        <v>100</v>
      </c>
    </row>
    <row r="1452" spans="1:7" x14ac:dyDescent="0.25">
      <c r="A1452" s="1" t="str">
        <f>'Customer_Master'!A1452</f>
        <v>CUST-01800</v>
      </c>
      <c r="B1452" s="1" t="str">
        <f>'Customer_Master'!D1452</f>
        <v>Nneka Nwankwo</v>
      </c>
      <c r="C1452" s="1" t="str">
        <f>'Customer_Master'!E1452</f>
        <v>Brightcapital Ltd</v>
      </c>
      <c r="D1452" t="str">
        <f>'Customer_Master'!G1452</f>
        <v>Valid</v>
      </c>
      <c r="E1452" t="str">
        <f>'Customer_Master'!I1452</f>
        <v>Valid</v>
      </c>
      <c r="F1452" t="str">
        <f>'Customer_Master'!X1452</f>
        <v>Complete</v>
      </c>
      <c r="G1452">
        <f>'Customer_Master'!Y1452</f>
        <v>100</v>
      </c>
    </row>
    <row r="1453" spans="1:7" x14ac:dyDescent="0.25">
      <c r="A1453" s="1" t="str">
        <f>'Customer_Master'!A1453</f>
        <v>CUST-00683</v>
      </c>
      <c r="B1453" s="1" t="str">
        <f>'Customer_Master'!D1453</f>
        <v>Maryam Mohammed</v>
      </c>
      <c r="C1453" s="1" t="str">
        <f>'Customer_Master'!E1453</f>
        <v>Novanetworks Inc</v>
      </c>
      <c r="D1453" t="str">
        <f>'Customer_Master'!G1453</f>
        <v>Valid</v>
      </c>
      <c r="E1453" t="str">
        <f>'Customer_Master'!I1453</f>
        <v>Valid</v>
      </c>
      <c r="F1453" t="str">
        <f>'Customer_Master'!X1453</f>
        <v>Complete</v>
      </c>
      <c r="G1453">
        <f>'Customer_Master'!Y1453</f>
        <v>100</v>
      </c>
    </row>
    <row r="1454" spans="1:7" x14ac:dyDescent="0.25">
      <c r="A1454" s="1" t="str">
        <f>'Customer_Master'!A1454</f>
        <v>CUST-04005</v>
      </c>
      <c r="B1454" s="1" t="str">
        <f>'Customer_Master'!D1454</f>
        <v>Joy Brown</v>
      </c>
      <c r="C1454" s="1" t="str">
        <f>'Customer_Master'!E1454</f>
        <v>Echoventures Inc</v>
      </c>
      <c r="D1454" t="str">
        <f>'Customer_Master'!G1454</f>
        <v>Valid</v>
      </c>
      <c r="E1454" t="str">
        <f>'Customer_Master'!I1454</f>
        <v>Valid</v>
      </c>
      <c r="F1454" t="str">
        <f>'Customer_Master'!X1454</f>
        <v>Complete</v>
      </c>
      <c r="G1454">
        <f>'Customer_Master'!Y1454</f>
        <v>100</v>
      </c>
    </row>
    <row r="1455" spans="1:7" x14ac:dyDescent="0.25">
      <c r="A1455" s="1" t="str">
        <f>'Customer_Master'!A1455</f>
        <v>CUST-00395</v>
      </c>
      <c r="B1455" s="1" t="str">
        <f>'Customer_Master'!D1455</f>
        <v>Chinwe Mensah</v>
      </c>
      <c r="C1455" s="1" t="str">
        <f>'Customer_Master'!E1455</f>
        <v>Interswitch</v>
      </c>
      <c r="D1455" t="str">
        <f>'Customer_Master'!G1455</f>
        <v>Valid</v>
      </c>
      <c r="E1455" t="str">
        <f>'Customer_Master'!I1455</f>
        <v>Valid</v>
      </c>
      <c r="F1455" t="str">
        <f>'Customer_Master'!X1455</f>
        <v>Complete</v>
      </c>
      <c r="G1455">
        <f>'Customer_Master'!Y1455</f>
        <v>100</v>
      </c>
    </row>
    <row r="1456" spans="1:7" x14ac:dyDescent="0.25">
      <c r="A1456" s="1" t="str">
        <f>'Customer_Master'!A1456</f>
        <v>CUST-01976</v>
      </c>
      <c r="B1456" s="1" t="str">
        <f>'Customer_Master'!D1456</f>
        <v>Gbenga Obi</v>
      </c>
      <c r="C1456" s="1" t="str">
        <f>'Customer_Master'!E1456</f>
        <v>Jumia</v>
      </c>
      <c r="D1456" t="str">
        <f>'Customer_Master'!G1456</f>
        <v>Valid</v>
      </c>
      <c r="E1456" t="str">
        <f>'Customer_Master'!I1456</f>
        <v>Valid</v>
      </c>
      <c r="F1456" t="str">
        <f>'Customer_Master'!X1456</f>
        <v>Complete</v>
      </c>
      <c r="G1456">
        <f>'Customer_Master'!Y1456</f>
        <v>100</v>
      </c>
    </row>
    <row r="1457" spans="1:7" x14ac:dyDescent="0.25">
      <c r="A1457" s="1" t="str">
        <f>'Customer_Master'!A1457</f>
        <v>CUST-02596</v>
      </c>
      <c r="B1457" s="1" t="str">
        <f>'Customer_Master'!D1457</f>
        <v>Kamau Ugwu</v>
      </c>
      <c r="C1457" s="1" t="str">
        <f>'Customer_Master'!E1457</f>
        <v>Vertexlabs</v>
      </c>
      <c r="D1457" t="str">
        <f>'Customer_Master'!G1457</f>
        <v>Valid</v>
      </c>
      <c r="E1457" t="str">
        <f>'Customer_Master'!I1457</f>
        <v>Valid</v>
      </c>
      <c r="F1457" t="str">
        <f>'Customer_Master'!X1457</f>
        <v>Complete</v>
      </c>
      <c r="G1457">
        <f>'Customer_Master'!Y1457</f>
        <v>75</v>
      </c>
    </row>
    <row r="1458" spans="1:7" x14ac:dyDescent="0.25">
      <c r="A1458" s="1" t="str">
        <f>'Customer_Master'!A1458</f>
        <v>CUST-00609</v>
      </c>
      <c r="B1458" s="1" t="str">
        <f>'Customer_Master'!D1458</f>
        <v>Folake O'Brien</v>
      </c>
      <c r="C1458" s="1" t="str">
        <f>'Customer_Master'!E1458</f>
        <v>Corenetworks Gmbh</v>
      </c>
      <c r="D1458" t="str">
        <f>'Customer_Master'!G1458</f>
        <v>Valid</v>
      </c>
      <c r="E1458" t="str">
        <f>'Customer_Master'!I1458</f>
        <v>Valid</v>
      </c>
      <c r="F1458" t="str">
        <f>'Customer_Master'!X1458</f>
        <v>Complete</v>
      </c>
      <c r="G1458">
        <f>'Customer_Master'!Y1458</f>
        <v>100</v>
      </c>
    </row>
    <row r="1459" spans="1:7" x14ac:dyDescent="0.25">
      <c r="A1459" s="1" t="str">
        <f>'Customer_Master'!A1459</f>
        <v>CUST-01094</v>
      </c>
      <c r="B1459" s="1" t="str">
        <f>'Customer_Master'!D1459</f>
        <v>Ngozi Anyanwu</v>
      </c>
      <c r="C1459" s="1" t="str">
        <f>'Customer_Master'!E1459</f>
        <v>Heliopay Llc</v>
      </c>
      <c r="D1459" t="str">
        <f>'Customer_Master'!G1459</f>
        <v>Valid</v>
      </c>
      <c r="E1459" t="str">
        <f>'Customer_Master'!I1459</f>
        <v>Valid</v>
      </c>
      <c r="F1459" t="str">
        <f>'Customer_Master'!X1459</f>
        <v>Complete</v>
      </c>
      <c r="G1459">
        <f>'Customer_Master'!Y1459</f>
        <v>100</v>
      </c>
    </row>
    <row r="1460" spans="1:7" x14ac:dyDescent="0.25">
      <c r="A1460" s="1" t="str">
        <f>'Customer_Master'!A1460</f>
        <v>CUST-03744</v>
      </c>
      <c r="B1460" s="1" t="str">
        <f>'Customer_Master'!D1460</f>
        <v>Nneka Khan</v>
      </c>
      <c r="C1460" s="1" t="str">
        <f>'Customer_Master'!E1460</f>
        <v>Paystack</v>
      </c>
      <c r="D1460" t="str">
        <f>'Customer_Master'!G1460</f>
        <v>Valid</v>
      </c>
      <c r="E1460" t="str">
        <f>'Customer_Master'!I1460</f>
        <v>Valid</v>
      </c>
      <c r="F1460" t="str">
        <f>'Customer_Master'!X1460</f>
        <v>Complete</v>
      </c>
      <c r="G1460">
        <f>'Customer_Master'!Y1460</f>
        <v>75</v>
      </c>
    </row>
    <row r="1461" spans="1:7" x14ac:dyDescent="0.25">
      <c r="A1461" s="1" t="str">
        <f>'Customer_Master'!A1461</f>
        <v>CUST-04014</v>
      </c>
      <c r="B1461" s="1" t="str">
        <f>'Customer_Master'!D1461</f>
        <v>Yakubu Brown</v>
      </c>
      <c r="C1461" s="1" t="str">
        <f>'Customer_Master'!E1461</f>
        <v>Paystack</v>
      </c>
      <c r="D1461" t="str">
        <f>'Customer_Master'!G1461</f>
        <v>Valid</v>
      </c>
      <c r="E1461" t="str">
        <f>'Customer_Master'!I1461</f>
        <v>Valid</v>
      </c>
      <c r="F1461" t="str">
        <f>'Customer_Master'!X1461</f>
        <v>Complete</v>
      </c>
      <c r="G1461">
        <f>'Customer_Master'!Y1461</f>
        <v>100</v>
      </c>
    </row>
    <row r="1462" spans="1:7" x14ac:dyDescent="0.25">
      <c r="A1462" s="1" t="str">
        <f>'Customer_Master'!A1462</f>
        <v>CUST-03878</v>
      </c>
      <c r="B1462" s="1" t="str">
        <f>'Customer_Master'!D1462</f>
        <v>Sophie Abubakar</v>
      </c>
      <c r="C1462" s="1" t="str">
        <f>'Customer_Master'!E1462</f>
        <v>Orbitlabs Plc</v>
      </c>
      <c r="D1462" t="str">
        <f>'Customer_Master'!G1462</f>
        <v>Valid</v>
      </c>
      <c r="E1462" t="str">
        <f>'Customer_Master'!I1462</f>
        <v>Valid</v>
      </c>
      <c r="F1462" t="str">
        <f>'Customer_Master'!X1462</f>
        <v>Complete</v>
      </c>
      <c r="G1462">
        <f>'Customer_Master'!Y1462</f>
        <v>100</v>
      </c>
    </row>
    <row r="1463" spans="1:7" x14ac:dyDescent="0.25">
      <c r="A1463" s="1" t="str">
        <f>'Customer_Master'!A1463</f>
        <v>CUST-01146</v>
      </c>
      <c r="B1463" s="1" t="str">
        <f>'Customer_Master'!D1463</f>
        <v>Oluwaseun Ugwu</v>
      </c>
      <c r="C1463" s="1" t="str">
        <f>'Customer_Master'!E1463</f>
        <v>Dangote Industries</v>
      </c>
      <c r="D1463" t="str">
        <f>'Customer_Master'!G1463</f>
        <v>Valid</v>
      </c>
      <c r="E1463" t="str">
        <f>'Customer_Master'!I1463</f>
        <v>Valid</v>
      </c>
      <c r="F1463" t="str">
        <f>'Customer_Master'!X1463</f>
        <v>Complete</v>
      </c>
      <c r="G1463">
        <f>'Customer_Master'!Y1463</f>
        <v>100</v>
      </c>
    </row>
    <row r="1464" spans="1:7" x14ac:dyDescent="0.25">
      <c r="A1464" s="1" t="str">
        <f>'Customer_Master'!A1464</f>
        <v>CUST-01940</v>
      </c>
      <c r="B1464" s="1" t="str">
        <f>'Customer_Master'!D1464</f>
        <v>Lawal Kelly</v>
      </c>
      <c r="C1464" s="1" t="str">
        <f>'Customer_Master'!E1464</f>
        <v>Sparkcommerce</v>
      </c>
      <c r="D1464" t="str">
        <f>'Customer_Master'!G1464</f>
        <v>Valid</v>
      </c>
      <c r="E1464" t="str">
        <f>'Customer_Master'!I1464</f>
        <v>Valid</v>
      </c>
      <c r="F1464" t="str">
        <f>'Customer_Master'!X1464</f>
        <v>Complete</v>
      </c>
      <c r="G1464">
        <f>'Customer_Master'!Y1464</f>
        <v>100</v>
      </c>
    </row>
    <row r="1465" spans="1:7" x14ac:dyDescent="0.25">
      <c r="A1465" s="1" t="str">
        <f>'Customer_Master'!A1465</f>
        <v>CUST-04148</v>
      </c>
      <c r="B1465" s="1" t="str">
        <f>'Customer_Master'!D1465</f>
        <v>Thandiwe Davies</v>
      </c>
      <c r="C1465" s="1" t="str">
        <f>'Customer_Master'!E1465</f>
        <v>Mtn Group</v>
      </c>
      <c r="D1465" t="str">
        <f>'Customer_Master'!G1465</f>
        <v>Valid</v>
      </c>
      <c r="E1465" t="str">
        <f>'Customer_Master'!I1465</f>
        <v>Valid</v>
      </c>
      <c r="F1465" t="str">
        <f>'Customer_Master'!X1465</f>
        <v>Complete</v>
      </c>
      <c r="G1465">
        <f>'Customer_Master'!Y1465</f>
        <v>100</v>
      </c>
    </row>
    <row r="1466" spans="1:7" x14ac:dyDescent="0.25">
      <c r="A1466" s="1" t="str">
        <f>'Customer_Master'!A1466</f>
        <v>CUST-04771</v>
      </c>
      <c r="B1466" s="1" t="str">
        <f>'Customer_Master'!D1466</f>
        <v>Blessing Adewale</v>
      </c>
      <c r="C1466" s="1" t="str">
        <f>'Customer_Master'!E1466</f>
        <v>Orbitworks Inc</v>
      </c>
      <c r="D1466" t="str">
        <f>'Customer_Master'!G1466</f>
        <v>Valid</v>
      </c>
      <c r="E1466" t="str">
        <f>'Customer_Master'!I1466</f>
        <v>Valid</v>
      </c>
      <c r="F1466" t="str">
        <f>'Customer_Master'!X1466</f>
        <v>Complete</v>
      </c>
      <c r="G1466">
        <f>'Customer_Master'!Y1466</f>
        <v>75</v>
      </c>
    </row>
    <row r="1467" spans="1:7" x14ac:dyDescent="0.25">
      <c r="A1467" s="1" t="str">
        <f>'Customer_Master'!A1467</f>
        <v>CUST-01057</v>
      </c>
      <c r="B1467" s="1" t="str">
        <f>'Customer_Master'!D1467</f>
        <v>Simi Balogun</v>
      </c>
      <c r="C1467" s="1" t="str">
        <f>'Customer_Master'!E1467</f>
        <v>Apexhub Llc</v>
      </c>
      <c r="D1467" t="str">
        <f>'Customer_Master'!G1467</f>
        <v>Valid</v>
      </c>
      <c r="E1467" t="str">
        <f>'Customer_Master'!I1467</f>
        <v>Valid</v>
      </c>
      <c r="F1467" t="str">
        <f>'Customer_Master'!X1467</f>
        <v>Complete</v>
      </c>
      <c r="G1467">
        <f>'Customer_Master'!Y1467</f>
        <v>100</v>
      </c>
    </row>
    <row r="1468" spans="1:7" x14ac:dyDescent="0.25">
      <c r="A1468" s="1" t="str">
        <f>'Customer_Master'!A1468</f>
        <v>CUST-01762</v>
      </c>
      <c r="B1468" s="1" t="str">
        <f>'Customer_Master'!D1468</f>
        <v>Emeka Eze</v>
      </c>
      <c r="C1468" s="1" t="str">
        <f>'Customer_Master'!E1468</f>
        <v>Piggyvest</v>
      </c>
      <c r="D1468" t="str">
        <f>'Customer_Master'!G1468</f>
        <v>Invalid</v>
      </c>
      <c r="E1468" t="str">
        <f>'Customer_Master'!I1468</f>
        <v>Valid</v>
      </c>
      <c r="F1468" t="str">
        <f>'Customer_Master'!X1468</f>
        <v>Complete</v>
      </c>
      <c r="G1468">
        <f>'Customer_Master'!Y1468</f>
        <v>70</v>
      </c>
    </row>
    <row r="1469" spans="1:7" x14ac:dyDescent="0.25">
      <c r="A1469" s="1" t="str">
        <f>'Customer_Master'!A1469</f>
        <v>CUST-03370</v>
      </c>
      <c r="B1469" s="1" t="str">
        <f>'Customer_Master'!D1469</f>
        <v>Favour Mwangi</v>
      </c>
      <c r="C1469" s="1" t="str">
        <f>'Customer_Master'!E1469</f>
        <v>Wave</v>
      </c>
      <c r="D1469" t="str">
        <f>'Customer_Master'!G1469</f>
        <v>Invalid</v>
      </c>
      <c r="E1469" t="str">
        <f>'Customer_Master'!I1469</f>
        <v>Valid</v>
      </c>
      <c r="F1469" t="str">
        <f>'Customer_Master'!X1469</f>
        <v>Complete</v>
      </c>
      <c r="G1469">
        <f>'Customer_Master'!Y1469</f>
        <v>70</v>
      </c>
    </row>
    <row r="1470" spans="1:7" x14ac:dyDescent="0.25">
      <c r="A1470" s="1" t="str">
        <f>'Customer_Master'!A1470</f>
        <v>CUST-04835</v>
      </c>
      <c r="B1470" s="1" t="str">
        <f>'Customer_Master'!D1470</f>
        <v>Emmanuel Okorie</v>
      </c>
      <c r="C1470" s="1" t="str">
        <f>'Customer_Master'!E1470</f>
        <v>Datasystems</v>
      </c>
      <c r="D1470" t="str">
        <f>'Customer_Master'!G1470</f>
        <v>Valid</v>
      </c>
      <c r="E1470" t="str">
        <f>'Customer_Master'!I1470</f>
        <v>Valid</v>
      </c>
      <c r="F1470" t="str">
        <f>'Customer_Master'!X1470</f>
        <v>Complete</v>
      </c>
      <c r="G1470">
        <f>'Customer_Master'!Y1470</f>
        <v>100</v>
      </c>
    </row>
    <row r="1471" spans="1:7" x14ac:dyDescent="0.25">
      <c r="A1471" s="1" t="str">
        <f>'Customer_Master'!A1471</f>
        <v>CUST-04450</v>
      </c>
      <c r="B1471" s="1" t="str">
        <f>'Customer_Master'!D1471</f>
        <v>Anke Aliyu</v>
      </c>
      <c r="C1471" s="1" t="str">
        <f>'Customer_Master'!E1471</f>
        <v>Vaultcapital Llc</v>
      </c>
      <c r="D1471" t="str">
        <f>'Customer_Master'!G1471</f>
        <v>Valid</v>
      </c>
      <c r="E1471" t="str">
        <f>'Customer_Master'!I1471</f>
        <v>Valid</v>
      </c>
      <c r="F1471" t="str">
        <f>'Customer_Master'!X1471</f>
        <v>Complete</v>
      </c>
      <c r="G1471">
        <f>'Customer_Master'!Y1471</f>
        <v>75</v>
      </c>
    </row>
    <row r="1472" spans="1:7" x14ac:dyDescent="0.25">
      <c r="A1472" s="1" t="str">
        <f>'Customer_Master'!A1472</f>
        <v>CUST-03071</v>
      </c>
      <c r="B1472" s="1" t="str">
        <f>'Customer_Master'!D1472</f>
        <v>Blessing Obi</v>
      </c>
      <c r="C1472" s="1" t="str">
        <f>'Customer_Master'!E1472</f>
        <v>Leadtech</v>
      </c>
      <c r="D1472" t="str">
        <f>'Customer_Master'!G1472</f>
        <v>Valid</v>
      </c>
      <c r="E1472" t="str">
        <f>'Customer_Master'!I1472</f>
        <v>Valid</v>
      </c>
      <c r="F1472" t="str">
        <f>'Customer_Master'!X1472</f>
        <v>Complete</v>
      </c>
      <c r="G1472">
        <f>'Customer_Master'!Y1472</f>
        <v>100</v>
      </c>
    </row>
    <row r="1473" spans="1:7" x14ac:dyDescent="0.25">
      <c r="A1473" s="1" t="str">
        <f>'Customer_Master'!A1473</f>
        <v>CUST-04463</v>
      </c>
      <c r="B1473" s="1" t="str">
        <f>'Customer_Master'!D1473</f>
        <v>Joy Onyeka</v>
      </c>
      <c r="C1473" s="1" t="str">
        <f>'Customer_Master'!E1473</f>
        <v>Novasolutions Ltd</v>
      </c>
      <c r="D1473" t="str">
        <f>'Customer_Master'!G1473</f>
        <v>Valid</v>
      </c>
      <c r="E1473" t="str">
        <f>'Customer_Master'!I1473</f>
        <v>Valid</v>
      </c>
      <c r="F1473" t="str">
        <f>'Customer_Master'!X1473</f>
        <v>Complete</v>
      </c>
      <c r="G1473">
        <f>'Customer_Master'!Y1473</f>
        <v>100</v>
      </c>
    </row>
    <row r="1474" spans="1:7" x14ac:dyDescent="0.25">
      <c r="A1474" s="1" t="str">
        <f>'Customer_Master'!A1474</f>
        <v>CUST-03384</v>
      </c>
      <c r="B1474" s="1" t="str">
        <f>'Customer_Master'!D1474</f>
        <v>Ikechukwu Nwankwo</v>
      </c>
      <c r="C1474" s="1" t="str">
        <f>'Customer_Master'!E1474</f>
        <v>Paystack</v>
      </c>
      <c r="D1474" t="str">
        <f>'Customer_Master'!G1474</f>
        <v>Invalid</v>
      </c>
      <c r="E1474" t="str">
        <f>'Customer_Master'!I1474</f>
        <v>Valid</v>
      </c>
      <c r="F1474" t="str">
        <f>'Customer_Master'!X1474</f>
        <v>Complete</v>
      </c>
      <c r="G1474">
        <f>'Customer_Master'!Y1474</f>
        <v>70</v>
      </c>
    </row>
    <row r="1475" spans="1:7" x14ac:dyDescent="0.25">
      <c r="A1475" s="1" t="str">
        <f>'Customer_Master'!A1475</f>
        <v>CUST-01427</v>
      </c>
      <c r="B1475" s="1" t="str">
        <f>'Customer_Master'!D1475</f>
        <v>Uche Mwangi</v>
      </c>
      <c r="C1475" s="1" t="str">
        <f>'Customer_Master'!E1475</f>
        <v>Mpesa Solutions</v>
      </c>
      <c r="D1475" t="str">
        <f>'Customer_Master'!G1475</f>
        <v>Valid</v>
      </c>
      <c r="E1475" t="str">
        <f>'Customer_Master'!I1475</f>
        <v>Valid</v>
      </c>
      <c r="F1475" t="str">
        <f>'Customer_Master'!X1475</f>
        <v>Complete</v>
      </c>
      <c r="G1475">
        <f>'Customer_Master'!Y1475</f>
        <v>100</v>
      </c>
    </row>
    <row r="1476" spans="1:7" x14ac:dyDescent="0.25">
      <c r="A1476" s="1" t="str">
        <f>'Customer_Master'!A1476</f>
        <v>CUST-00340</v>
      </c>
      <c r="B1476" s="1" t="str">
        <f>'Customer_Master'!D1476</f>
        <v>Hauwa</v>
      </c>
      <c r="C1476" s="1" t="str">
        <f>'Customer_Master'!E1476</f>
        <v>Pulselogic</v>
      </c>
      <c r="D1476" t="str">
        <f>'Customer_Master'!G1476</f>
        <v>Valid</v>
      </c>
      <c r="E1476" t="str">
        <f>'Customer_Master'!I1476</f>
        <v>Valid</v>
      </c>
      <c r="F1476" t="str">
        <f>'Customer_Master'!X1476</f>
        <v>Incomplete</v>
      </c>
      <c r="G1476">
        <f>'Customer_Master'!Y1476</f>
        <v>60</v>
      </c>
    </row>
    <row r="1477" spans="1:7" x14ac:dyDescent="0.25">
      <c r="A1477" s="1" t="str">
        <f>'Customer_Master'!A1477</f>
        <v>CUST-02530</v>
      </c>
      <c r="B1477" s="1" t="str">
        <f>'Customer_Master'!D1477</f>
        <v>Nnamdi Davies</v>
      </c>
      <c r="C1477" s="1" t="str">
        <f>'Customer_Master'!E1477</f>
        <v>Apexai Inc</v>
      </c>
      <c r="D1477" t="str">
        <f>'Customer_Master'!G1477</f>
        <v>Valid</v>
      </c>
      <c r="E1477" t="str">
        <f>'Customer_Master'!I1477</f>
        <v>Valid</v>
      </c>
      <c r="F1477" t="str">
        <f>'Customer_Master'!X1477</f>
        <v>Complete</v>
      </c>
      <c r="G1477">
        <f>'Customer_Master'!Y1477</f>
        <v>100</v>
      </c>
    </row>
    <row r="1478" spans="1:7" x14ac:dyDescent="0.25">
      <c r="A1478" s="1" t="str">
        <f>'Customer_Master'!A1478</f>
        <v>CUST-01170</v>
      </c>
      <c r="B1478" s="1" t="str">
        <f>'Customer_Master'!D1478</f>
        <v>Faith Ugwu</v>
      </c>
      <c r="C1478" s="1" t="str">
        <f>'Customer_Master'!E1478</f>
        <v>Cloudai Inc</v>
      </c>
      <c r="D1478" t="str">
        <f>'Customer_Master'!G1478</f>
        <v>Valid</v>
      </c>
      <c r="E1478" t="str">
        <f>'Customer_Master'!I1478</f>
        <v>Valid</v>
      </c>
      <c r="F1478" t="str">
        <f>'Customer_Master'!X1478</f>
        <v>Complete</v>
      </c>
      <c r="G1478">
        <f>'Customer_Master'!Y1478</f>
        <v>100</v>
      </c>
    </row>
    <row r="1479" spans="1:7" x14ac:dyDescent="0.25">
      <c r="A1479" s="1" t="str">
        <f>'Customer_Master'!A1479</f>
        <v>CUST-01967</v>
      </c>
      <c r="B1479" s="1" t="str">
        <f>'Customer_Master'!D1479</f>
        <v>Babatunde Wilson</v>
      </c>
      <c r="C1479" s="1" t="str">
        <f>'Customer_Master'!E1479</f>
        <v>Primeai</v>
      </c>
      <c r="D1479" t="str">
        <f>'Customer_Master'!G1479</f>
        <v>Valid</v>
      </c>
      <c r="E1479" t="str">
        <f>'Customer_Master'!I1479</f>
        <v>Valid</v>
      </c>
      <c r="F1479" t="str">
        <f>'Customer_Master'!X1479</f>
        <v>Complete</v>
      </c>
      <c r="G1479">
        <f>'Customer_Master'!Y1479</f>
        <v>100</v>
      </c>
    </row>
    <row r="1480" spans="1:7" x14ac:dyDescent="0.25">
      <c r="A1480" s="1" t="str">
        <f>'Customer_Master'!A1480</f>
        <v>CUST-01310</v>
      </c>
      <c r="B1480" s="1" t="str">
        <f>'Customer_Master'!D1480</f>
        <v>Chidi Okafor</v>
      </c>
      <c r="C1480" s="1" t="str">
        <f>'Customer_Master'!E1480</f>
        <v>Teamapt</v>
      </c>
      <c r="D1480" t="str">
        <f>'Customer_Master'!G1480</f>
        <v>Valid</v>
      </c>
      <c r="E1480" t="str">
        <f>'Customer_Master'!I1480</f>
        <v>Valid</v>
      </c>
      <c r="F1480" t="str">
        <f>'Customer_Master'!X1480</f>
        <v>Complete</v>
      </c>
      <c r="G1480">
        <f>'Customer_Master'!Y1480</f>
        <v>100</v>
      </c>
    </row>
    <row r="1481" spans="1:7" x14ac:dyDescent="0.25">
      <c r="A1481" s="1" t="str">
        <f>'Customer_Master'!A1481</f>
        <v>CUST-03735</v>
      </c>
      <c r="B1481" s="1" t="str">
        <f>'Customer_Master'!D1481</f>
        <v>Zainab Balogun</v>
      </c>
      <c r="C1481" s="1" t="str">
        <f>'Customer_Master'!E1481</f>
        <v>Fluxfinance</v>
      </c>
      <c r="D1481" t="str">
        <f>'Customer_Master'!G1481</f>
        <v>Invalid</v>
      </c>
      <c r="E1481" t="str">
        <f>'Customer_Master'!I1481</f>
        <v>Valid</v>
      </c>
      <c r="F1481" t="str">
        <f>'Customer_Master'!X1481</f>
        <v>Complete</v>
      </c>
      <c r="G1481">
        <f>'Customer_Master'!Y1481</f>
        <v>70</v>
      </c>
    </row>
    <row r="1482" spans="1:7" x14ac:dyDescent="0.25">
      <c r="A1482" s="1" t="str">
        <f>'Customer_Master'!A1482</f>
        <v>CUST-00880</v>
      </c>
      <c r="B1482" s="1" t="str">
        <f>'Customer_Master'!D1482</f>
        <v>Damilola Musa</v>
      </c>
      <c r="C1482" s="1" t="str">
        <f>'Customer_Master'!E1482</f>
        <v>Orbitlogic</v>
      </c>
      <c r="D1482" t="str">
        <f>'Customer_Master'!G1482</f>
        <v>Valid</v>
      </c>
      <c r="E1482" t="str">
        <f>'Customer_Master'!I1482</f>
        <v>Valid</v>
      </c>
      <c r="F1482" t="str">
        <f>'Customer_Master'!X1482</f>
        <v>Complete</v>
      </c>
      <c r="G1482">
        <f>'Customer_Master'!Y1482</f>
        <v>100</v>
      </c>
    </row>
    <row r="1483" spans="1:7" x14ac:dyDescent="0.25">
      <c r="A1483" s="1" t="str">
        <f>'Customer_Master'!A1483</f>
        <v>CUST-01405</v>
      </c>
      <c r="B1483" s="1" t="str">
        <f>'Customer_Master'!D1483</f>
        <v>Nneka Ogundimu</v>
      </c>
      <c r="C1483" s="1" t="str">
        <f>'Customer_Master'!E1483</f>
        <v>Datahub Plc</v>
      </c>
      <c r="D1483" t="str">
        <f>'Customer_Master'!G1483</f>
        <v>Valid</v>
      </c>
      <c r="E1483" t="str">
        <f>'Customer_Master'!I1483</f>
        <v>Valid</v>
      </c>
      <c r="F1483" t="str">
        <f>'Customer_Master'!X1483</f>
        <v>Complete</v>
      </c>
      <c r="G1483">
        <f>'Customer_Master'!Y1483</f>
        <v>100</v>
      </c>
    </row>
    <row r="1484" spans="1:7" x14ac:dyDescent="0.25">
      <c r="A1484" s="1" t="str">
        <f>'Customer_Master'!A1484</f>
        <v>CUST-01809</v>
      </c>
      <c r="B1484" s="1" t="str">
        <f>'Customer_Master'!D1484</f>
        <v>Precious Botha</v>
      </c>
      <c r="C1484" s="1" t="str">
        <f>'Customer_Master'!E1484</f>
        <v>Twiga Foods</v>
      </c>
      <c r="D1484" t="str">
        <f>'Customer_Master'!G1484</f>
        <v>Valid</v>
      </c>
      <c r="E1484" t="str">
        <f>'Customer_Master'!I1484</f>
        <v>Valid</v>
      </c>
      <c r="F1484" t="str">
        <f>'Customer_Master'!X1484</f>
        <v>Complete</v>
      </c>
      <c r="G1484">
        <f>'Customer_Master'!Y1484</f>
        <v>100</v>
      </c>
    </row>
    <row r="1485" spans="1:7" x14ac:dyDescent="0.25">
      <c r="A1485" s="1" t="str">
        <f>'Customer_Master'!A1485</f>
        <v>CUST-03953</v>
      </c>
      <c r="B1485" s="1" t="str">
        <f>'Customer_Master'!D1485</f>
        <v>Sarah Murphy</v>
      </c>
      <c r="C1485" s="1" t="str">
        <f>'Customer_Master'!E1485</f>
        <v>Leadai</v>
      </c>
      <c r="D1485" t="str">
        <f>'Customer_Master'!G1485</f>
        <v>Valid</v>
      </c>
      <c r="E1485" t="str">
        <f>'Customer_Master'!I1485</f>
        <v>Valid</v>
      </c>
      <c r="F1485" t="str">
        <f>'Customer_Master'!X1485</f>
        <v>Complete</v>
      </c>
      <c r="G1485">
        <f>'Customer_Master'!Y1485</f>
        <v>100</v>
      </c>
    </row>
    <row r="1486" spans="1:7" x14ac:dyDescent="0.25">
      <c r="A1486" s="1" t="str">
        <f>'Customer_Master'!A1486</f>
        <v>CUST-00849</v>
      </c>
      <c r="B1486" s="1" t="str">
        <f>'Customer_Master'!D1486</f>
        <v>Musa Mensah</v>
      </c>
      <c r="C1486" s="1" t="str">
        <f>'Customer_Master'!E1486</f>
        <v>Mtn Group</v>
      </c>
      <c r="D1486" t="str">
        <f>'Customer_Master'!G1486</f>
        <v>Valid</v>
      </c>
      <c r="E1486" t="str">
        <f>'Customer_Master'!I1486</f>
        <v>Valid</v>
      </c>
      <c r="F1486" t="str">
        <f>'Customer_Master'!X1486</f>
        <v>Complete</v>
      </c>
      <c r="G1486">
        <f>'Customer_Master'!Y1486</f>
        <v>100</v>
      </c>
    </row>
    <row r="1487" spans="1:7" x14ac:dyDescent="0.25">
      <c r="A1487" s="1" t="str">
        <f>'Customer_Master'!A1487</f>
        <v>CUST-03733</v>
      </c>
      <c r="B1487" s="1" t="str">
        <f>'Customer_Master'!D1487</f>
        <v>Jessica Patel</v>
      </c>
      <c r="C1487" s="1" t="str">
        <f>'Customer_Master'!E1487</f>
        <v>Bua Foods</v>
      </c>
      <c r="D1487" t="str">
        <f>'Customer_Master'!G1487</f>
        <v>Invalid</v>
      </c>
      <c r="E1487" t="str">
        <f>'Customer_Master'!I1487</f>
        <v>Valid</v>
      </c>
      <c r="F1487" t="str">
        <f>'Customer_Master'!X1487</f>
        <v>Complete</v>
      </c>
      <c r="G1487">
        <f>'Customer_Master'!Y1487</f>
        <v>70</v>
      </c>
    </row>
    <row r="1488" spans="1:7" x14ac:dyDescent="0.25">
      <c r="A1488" s="1" t="str">
        <f>'Customer_Master'!A1488</f>
        <v>CUST-02670</v>
      </c>
      <c r="B1488" s="1" t="str">
        <f>'Customer_Master'!D1488</f>
        <v>Ryan Al-Farsi</v>
      </c>
      <c r="C1488" s="1" t="str">
        <f>'Customer_Master'!E1488</f>
        <v>Dangote Industries</v>
      </c>
      <c r="D1488" t="str">
        <f>'Customer_Master'!G1488</f>
        <v>Valid</v>
      </c>
      <c r="E1488" t="str">
        <f>'Customer_Master'!I1488</f>
        <v>Valid</v>
      </c>
      <c r="F1488" t="str">
        <f>'Customer_Master'!X1488</f>
        <v>Complete</v>
      </c>
      <c r="G1488">
        <f>'Customer_Master'!Y1488</f>
        <v>100</v>
      </c>
    </row>
    <row r="1489" spans="1:7" x14ac:dyDescent="0.25">
      <c r="A1489" s="1" t="str">
        <f>'Customer_Master'!A1489</f>
        <v>CUST-02477</v>
      </c>
      <c r="B1489" s="1" t="str">
        <f>'Customer_Master'!D1489</f>
        <v>Anke</v>
      </c>
      <c r="C1489" s="1" t="str">
        <f>'Customer_Master'!E1489</f>
        <v>Novaanalytics Plc</v>
      </c>
      <c r="D1489" t="str">
        <f>'Customer_Master'!G1489</f>
        <v>Valid</v>
      </c>
      <c r="E1489" t="str">
        <f>'Customer_Master'!I1489</f>
        <v>Valid</v>
      </c>
      <c r="F1489" t="str">
        <f>'Customer_Master'!X1489</f>
        <v>Incomplete</v>
      </c>
      <c r="G1489">
        <f>'Customer_Master'!Y1489</f>
        <v>60</v>
      </c>
    </row>
    <row r="1490" spans="1:7" x14ac:dyDescent="0.25">
      <c r="A1490" s="1" t="str">
        <f>'Customer_Master'!A1490</f>
        <v>CUST-01373</v>
      </c>
      <c r="B1490" s="1" t="str">
        <f>'Customer_Master'!D1490</f>
        <v>Adebayo Van Der Merwe</v>
      </c>
      <c r="C1490" s="1" t="str">
        <f>'Customer_Master'!E1490</f>
        <v>Gridworks Llc</v>
      </c>
      <c r="D1490" t="str">
        <f>'Customer_Master'!G1490</f>
        <v>Valid</v>
      </c>
      <c r="E1490" t="str">
        <f>'Customer_Master'!I1490</f>
        <v>Valid</v>
      </c>
      <c r="F1490" t="str">
        <f>'Customer_Master'!X1490</f>
        <v>Complete</v>
      </c>
      <c r="G1490">
        <f>'Customer_Master'!Y1490</f>
        <v>100</v>
      </c>
    </row>
    <row r="1491" spans="1:7" x14ac:dyDescent="0.25">
      <c r="A1491" s="1" t="str">
        <f>'Customer_Master'!A1491</f>
        <v>CUST-00470</v>
      </c>
      <c r="B1491" s="1" t="str">
        <f>'Customer_Master'!D1491</f>
        <v>Thomas Afolabi</v>
      </c>
      <c r="C1491" s="1" t="str">
        <f>'Customer_Master'!E1491</f>
        <v>Flour Mills Of Nigeria</v>
      </c>
      <c r="D1491" t="str">
        <f>'Customer_Master'!G1491</f>
        <v>Valid</v>
      </c>
      <c r="E1491" t="str">
        <f>'Customer_Master'!I1491</f>
        <v>Valid</v>
      </c>
      <c r="F1491" t="str">
        <f>'Customer_Master'!X1491</f>
        <v>Complete</v>
      </c>
      <c r="G1491">
        <f>'Customer_Master'!Y1491</f>
        <v>75</v>
      </c>
    </row>
    <row r="1492" spans="1:7" x14ac:dyDescent="0.25">
      <c r="A1492" s="1" t="str">
        <f>'Customer_Master'!A1492</f>
        <v>CUST-00802</v>
      </c>
      <c r="B1492" s="1" t="str">
        <f>'Customer_Master'!D1492</f>
        <v>Samuel Mwangi</v>
      </c>
      <c r="C1492" s="1" t="str">
        <f>'Customer_Master'!E1492</f>
        <v>Coretech</v>
      </c>
      <c r="D1492" t="str">
        <f>'Customer_Master'!G1492</f>
        <v>Valid</v>
      </c>
      <c r="E1492" t="str">
        <f>'Customer_Master'!I1492</f>
        <v>Valid</v>
      </c>
      <c r="F1492" t="str">
        <f>'Customer_Master'!X1492</f>
        <v>Complete</v>
      </c>
      <c r="G1492">
        <f>'Customer_Master'!Y1492</f>
        <v>100</v>
      </c>
    </row>
    <row r="1493" spans="1:7" x14ac:dyDescent="0.25">
      <c r="A1493" s="1" t="str">
        <f>'Customer_Master'!A1493</f>
        <v>CUST-04587</v>
      </c>
      <c r="B1493" s="1" t="str">
        <f>'Customer_Master'!D1493</f>
        <v>Sophie Balogun</v>
      </c>
      <c r="C1493" s="1" t="str">
        <f>'Customer_Master'!E1493</f>
        <v>Mpesa Solutions</v>
      </c>
      <c r="D1493" t="str">
        <f>'Customer_Master'!G1493</f>
        <v>Valid</v>
      </c>
      <c r="E1493" t="str">
        <f>'Customer_Master'!I1493</f>
        <v>Valid</v>
      </c>
      <c r="F1493" t="str">
        <f>'Customer_Master'!X1493</f>
        <v>Complete</v>
      </c>
      <c r="G1493">
        <f>'Customer_Master'!Y1493</f>
        <v>100</v>
      </c>
    </row>
    <row r="1494" spans="1:7" x14ac:dyDescent="0.25">
      <c r="A1494" s="1" t="str">
        <f>'Customer_Master'!A1494</f>
        <v>CUST-03046</v>
      </c>
      <c r="B1494" s="1" t="str">
        <f>'Customer_Master'!D1494</f>
        <v>Chibueze Idris</v>
      </c>
      <c r="C1494" s="1" t="str">
        <f>'Customer_Master'!E1494</f>
        <v>Sparknetworks Llc</v>
      </c>
      <c r="D1494" t="str">
        <f>'Customer_Master'!G1494</f>
        <v>Valid</v>
      </c>
      <c r="E1494" t="str">
        <f>'Customer_Master'!I1494</f>
        <v>Valid</v>
      </c>
      <c r="F1494" t="str">
        <f>'Customer_Master'!X1494</f>
        <v>Complete</v>
      </c>
      <c r="G1494">
        <f>'Customer_Master'!Y1494</f>
        <v>100</v>
      </c>
    </row>
    <row r="1495" spans="1:7" x14ac:dyDescent="0.25">
      <c r="A1495" s="1" t="str">
        <f>'Customer_Master'!A1495</f>
        <v>CUST-04996</v>
      </c>
      <c r="B1495" s="1" t="str">
        <f>'Customer_Master'!D1495</f>
        <v>Ibrahim Hassan</v>
      </c>
      <c r="C1495" s="1" t="str">
        <f>'Customer_Master'!E1495</f>
        <v>Bua Foods</v>
      </c>
      <c r="D1495" t="str">
        <f>'Customer_Master'!G1495</f>
        <v>Valid</v>
      </c>
      <c r="E1495" t="str">
        <f>'Customer_Master'!I1495</f>
        <v>Valid</v>
      </c>
      <c r="F1495" t="str">
        <f>'Customer_Master'!X1495</f>
        <v>Complete</v>
      </c>
      <c r="G1495">
        <f>'Customer_Master'!Y1495</f>
        <v>100</v>
      </c>
    </row>
    <row r="1496" spans="1:7" x14ac:dyDescent="0.25">
      <c r="A1496" s="1" t="str">
        <f>'Customer_Master'!A1496</f>
        <v>CUST-02642</v>
      </c>
      <c r="B1496" s="1" t="str">
        <f>'Customer_Master'!D1496</f>
        <v>Olivia Otieno</v>
      </c>
      <c r="C1496" s="1" t="str">
        <f>'Customer_Master'!E1496</f>
        <v>Primenetworks Plc</v>
      </c>
      <c r="D1496" t="str">
        <f>'Customer_Master'!G1496</f>
        <v>Invalid</v>
      </c>
      <c r="E1496" t="str">
        <f>'Customer_Master'!I1496</f>
        <v>Valid</v>
      </c>
      <c r="F1496" t="str">
        <f>'Customer_Master'!X1496</f>
        <v>Complete</v>
      </c>
      <c r="G1496">
        <f>'Customer_Master'!Y1496</f>
        <v>70</v>
      </c>
    </row>
    <row r="1497" spans="1:7" x14ac:dyDescent="0.25">
      <c r="A1497" s="1" t="str">
        <f>'Customer_Master'!A1497</f>
        <v>CUST-04871</v>
      </c>
      <c r="B1497" s="1" t="str">
        <f>'Customer_Master'!D1497</f>
        <v>Andrew Dlamini</v>
      </c>
      <c r="C1497" s="1" t="str">
        <f>'Customer_Master'!E1497</f>
        <v>Coreanalytics Gmbh</v>
      </c>
      <c r="D1497" t="str">
        <f>'Customer_Master'!G1497</f>
        <v>Valid</v>
      </c>
      <c r="E1497" t="str">
        <f>'Customer_Master'!I1497</f>
        <v>Valid</v>
      </c>
      <c r="F1497" t="str">
        <f>'Customer_Master'!X1497</f>
        <v>Complete</v>
      </c>
      <c r="G1497">
        <f>'Customer_Master'!Y1497</f>
        <v>100</v>
      </c>
    </row>
    <row r="1498" spans="1:7" x14ac:dyDescent="0.25">
      <c r="A1498" s="1" t="str">
        <f>'Customer_Master'!A1498</f>
        <v>CUST-04857</v>
      </c>
      <c r="B1498" s="1" t="str">
        <f>'Customer_Master'!D1498</f>
        <v>Ngozi Van Der Merwe</v>
      </c>
      <c r="C1498" s="1" t="str">
        <f>'Customer_Master'!E1498</f>
        <v>Mpesa Solutions</v>
      </c>
      <c r="D1498" t="str">
        <f>'Customer_Master'!G1498</f>
        <v>Valid</v>
      </c>
      <c r="E1498" t="str">
        <f>'Customer_Master'!I1498</f>
        <v>Valid</v>
      </c>
      <c r="F1498" t="str">
        <f>'Customer_Master'!X1498</f>
        <v>Complete</v>
      </c>
      <c r="G1498">
        <f>'Customer_Master'!Y1498</f>
        <v>100</v>
      </c>
    </row>
    <row r="1499" spans="1:7" x14ac:dyDescent="0.25">
      <c r="A1499" s="1" t="str">
        <f>'Customer_Master'!A1499</f>
        <v>CUST-00876</v>
      </c>
      <c r="B1499" s="1" t="str">
        <f>'Customer_Master'!D1499</f>
        <v>Adaora Orji</v>
      </c>
      <c r="C1499" s="1" t="str">
        <f>'Customer_Master'!E1499</f>
        <v>Interswitch</v>
      </c>
      <c r="D1499" t="str">
        <f>'Customer_Master'!G1499</f>
        <v>Valid</v>
      </c>
      <c r="E1499" t="str">
        <f>'Customer_Master'!I1499</f>
        <v>Valid</v>
      </c>
      <c r="F1499" t="str">
        <f>'Customer_Master'!X1499</f>
        <v>Complete</v>
      </c>
      <c r="G1499">
        <f>'Customer_Master'!Y1499</f>
        <v>100</v>
      </c>
    </row>
    <row r="1500" spans="1:7" x14ac:dyDescent="0.25">
      <c r="A1500" s="1" t="str">
        <f>'Customer_Master'!A1500</f>
        <v>CUST-04653</v>
      </c>
      <c r="B1500" s="1" t="str">
        <f>'Customer_Master'!D1500</f>
        <v>Ryan</v>
      </c>
      <c r="C1500" s="1" t="str">
        <f>'Customer_Master'!E1500</f>
        <v>Piggyvest</v>
      </c>
      <c r="D1500" t="str">
        <f>'Customer_Master'!G1500</f>
        <v>Valid</v>
      </c>
      <c r="E1500" t="str">
        <f>'Customer_Master'!I1500</f>
        <v>Valid</v>
      </c>
      <c r="F1500" t="str">
        <f>'Customer_Master'!X1500</f>
        <v>Incomplete</v>
      </c>
      <c r="G1500">
        <f>'Customer_Master'!Y1500</f>
        <v>60</v>
      </c>
    </row>
    <row r="1501" spans="1:7" x14ac:dyDescent="0.25">
      <c r="A1501" s="1" t="str">
        <f>'Customer_Master'!A1501</f>
        <v>CUST-00772</v>
      </c>
      <c r="B1501" s="1" t="str">
        <f>'Customer_Master'!D1501</f>
        <v>Mercy Bello</v>
      </c>
      <c r="C1501" s="1" t="str">
        <f>'Customer_Master'!E1501</f>
        <v>Lumencommerce Llc</v>
      </c>
      <c r="D1501" t="str">
        <f>'Customer_Master'!G1501</f>
        <v>Valid</v>
      </c>
      <c r="E1501" t="str">
        <f>'Customer_Master'!I1501</f>
        <v>Valid</v>
      </c>
      <c r="F1501" t="str">
        <f>'Customer_Master'!X1501</f>
        <v>Complete</v>
      </c>
      <c r="G1501">
        <f>'Customer_Master'!Y1501</f>
        <v>100</v>
      </c>
    </row>
    <row r="1502" spans="1:7" x14ac:dyDescent="0.25">
      <c r="A1502" s="1" t="str">
        <f>'Customer_Master'!A1502</f>
        <v>CUST-02482</v>
      </c>
      <c r="B1502" s="1" t="str">
        <f>'Customer_Master'!D1502</f>
        <v>Sarah Onyeka</v>
      </c>
      <c r="C1502" s="1" t="str">
        <f>'Customer_Master'!E1502</f>
        <v>Brightlabs</v>
      </c>
      <c r="D1502" t="str">
        <f>'Customer_Master'!G1502</f>
        <v>Valid</v>
      </c>
      <c r="E1502" t="str">
        <f>'Customer_Master'!I1502</f>
        <v>Valid</v>
      </c>
      <c r="F1502" t="str">
        <f>'Customer_Master'!X1502</f>
        <v>Complete</v>
      </c>
      <c r="G1502">
        <f>'Customer_Master'!Y1502</f>
        <v>75</v>
      </c>
    </row>
    <row r="1503" spans="1:7" x14ac:dyDescent="0.25">
      <c r="A1503" s="1" t="str">
        <f>'Customer_Master'!A1503</f>
        <v>CUST-03777</v>
      </c>
      <c r="B1503" s="1" t="str">
        <f>'Customer_Master'!D1503</f>
        <v>Fatuma</v>
      </c>
      <c r="C1503" s="1" t="str">
        <f>'Customer_Master'!E1503</f>
        <v>Cloudsystems Gmbh</v>
      </c>
      <c r="D1503" t="str">
        <f>'Customer_Master'!G1503</f>
        <v>Valid</v>
      </c>
      <c r="E1503" t="str">
        <f>'Customer_Master'!I1503</f>
        <v>Valid</v>
      </c>
      <c r="F1503" t="str">
        <f>'Customer_Master'!X1503</f>
        <v>Incomplete</v>
      </c>
      <c r="G1503">
        <f>'Customer_Master'!Y1503</f>
        <v>35</v>
      </c>
    </row>
    <row r="1504" spans="1:7" x14ac:dyDescent="0.25">
      <c r="A1504" s="1" t="str">
        <f>'Customer_Master'!A1504</f>
        <v>CUST-01181</v>
      </c>
      <c r="B1504" s="1" t="str">
        <f>'Customer_Master'!D1504</f>
        <v>Pieter Dlamini</v>
      </c>
      <c r="C1504" s="1" t="str">
        <f>'Customer_Master'!E1504</f>
        <v>Paystack</v>
      </c>
      <c r="D1504" t="str">
        <f>'Customer_Master'!G1504</f>
        <v>Valid</v>
      </c>
      <c r="E1504" t="str">
        <f>'Customer_Master'!I1504</f>
        <v>Valid</v>
      </c>
      <c r="F1504" t="str">
        <f>'Customer_Master'!X1504</f>
        <v>Complete</v>
      </c>
      <c r="G1504">
        <f>'Customer_Master'!Y1504</f>
        <v>100</v>
      </c>
    </row>
    <row r="1505" spans="1:7" x14ac:dyDescent="0.25">
      <c r="A1505" s="1" t="str">
        <f>'Customer_Master'!A1505</f>
        <v>CUST-04584</v>
      </c>
      <c r="B1505" s="1" t="str">
        <f>'Customer_Master'!D1505</f>
        <v>Hauwa Hassan</v>
      </c>
      <c r="C1505" s="1" t="str">
        <f>'Customer_Master'!E1505</f>
        <v>Bua Foods</v>
      </c>
      <c r="D1505" t="str">
        <f>'Customer_Master'!G1505</f>
        <v>Valid</v>
      </c>
      <c r="E1505" t="str">
        <f>'Customer_Master'!I1505</f>
        <v>Valid</v>
      </c>
      <c r="F1505" t="str">
        <f>'Customer_Master'!X1505</f>
        <v>Complete</v>
      </c>
      <c r="G1505">
        <f>'Customer_Master'!Y1505</f>
        <v>100</v>
      </c>
    </row>
    <row r="1506" spans="1:7" x14ac:dyDescent="0.25">
      <c r="A1506" s="1" t="str">
        <f>'Customer_Master'!A1506</f>
        <v>CUST-01525</v>
      </c>
      <c r="B1506" s="1" t="str">
        <f>'Customer_Master'!D1506</f>
        <v>Wanjiru Smith</v>
      </c>
      <c r="C1506" s="1" t="str">
        <f>'Customer_Master'!E1506</f>
        <v>Wave</v>
      </c>
      <c r="D1506" t="str">
        <f>'Customer_Master'!G1506</f>
        <v>Valid</v>
      </c>
      <c r="E1506" t="str">
        <f>'Customer_Master'!I1506</f>
        <v>Valid</v>
      </c>
      <c r="F1506" t="str">
        <f>'Customer_Master'!X1506</f>
        <v>Complete</v>
      </c>
      <c r="G1506">
        <f>'Customer_Master'!Y1506</f>
        <v>100</v>
      </c>
    </row>
    <row r="1507" spans="1:7" x14ac:dyDescent="0.25">
      <c r="A1507" s="1" t="str">
        <f>'Customer_Master'!A1507</f>
        <v>CUST-01047</v>
      </c>
      <c r="B1507" s="1" t="str">
        <f>'Customer_Master'!D1507</f>
        <v>Blessing Hassan</v>
      </c>
      <c r="C1507" s="1" t="str">
        <f>'Customer_Master'!E1507</f>
        <v>Sparksystems Gmbh</v>
      </c>
      <c r="D1507" t="str">
        <f>'Customer_Master'!G1507</f>
        <v>Valid</v>
      </c>
      <c r="E1507" t="str">
        <f>'Customer_Master'!I1507</f>
        <v>Valid</v>
      </c>
      <c r="F1507" t="str">
        <f>'Customer_Master'!X1507</f>
        <v>Complete</v>
      </c>
      <c r="G1507">
        <f>'Customer_Master'!Y1507</f>
        <v>100</v>
      </c>
    </row>
    <row r="1508" spans="1:7" x14ac:dyDescent="0.25">
      <c r="A1508" s="1" t="str">
        <f>'Customer_Master'!A1508</f>
        <v>CUST-04819</v>
      </c>
      <c r="B1508" s="1" t="str">
        <f>'Customer_Master'!D1508</f>
        <v>Michael Wilson</v>
      </c>
      <c r="C1508" s="1" t="str">
        <f>'Customer_Master'!E1508</f>
        <v>Not Available</v>
      </c>
      <c r="D1508" t="str">
        <f>'Customer_Master'!G1508</f>
        <v>Valid</v>
      </c>
      <c r="E1508" t="str">
        <f>'Customer_Master'!I1508</f>
        <v>Valid</v>
      </c>
      <c r="F1508" t="str">
        <f>'Customer_Master'!X1508</f>
        <v>Incomplete</v>
      </c>
      <c r="G1508">
        <f>'Customer_Master'!Y1508</f>
        <v>60</v>
      </c>
    </row>
    <row r="1509" spans="1:7" x14ac:dyDescent="0.25">
      <c r="A1509" s="1" t="str">
        <f>'Customer_Master'!A1509</f>
        <v>CUST-01022</v>
      </c>
      <c r="B1509" s="1" t="str">
        <f>'Customer_Master'!D1509</f>
        <v>Kibet Makinde</v>
      </c>
      <c r="C1509" s="1" t="str">
        <f>'Customer_Master'!E1509</f>
        <v>Lumenhealth Inc</v>
      </c>
      <c r="D1509" t="str">
        <f>'Customer_Master'!G1509</f>
        <v>Valid</v>
      </c>
      <c r="E1509" t="str">
        <f>'Customer_Master'!I1509</f>
        <v>Valid</v>
      </c>
      <c r="F1509" t="str">
        <f>'Customer_Master'!X1509</f>
        <v>Complete</v>
      </c>
      <c r="G1509">
        <f>'Customer_Master'!Y1509</f>
        <v>100</v>
      </c>
    </row>
    <row r="1510" spans="1:7" x14ac:dyDescent="0.25">
      <c r="A1510" s="1" t="str">
        <f>'Customer_Master'!A1510</f>
        <v>CUST-04526</v>
      </c>
      <c r="B1510" s="1" t="str">
        <f>'Customer_Master'!D1510</f>
        <v>Amaka Brown</v>
      </c>
      <c r="C1510" s="1" t="str">
        <f>'Customer_Master'!E1510</f>
        <v>Dataai Ltd</v>
      </c>
      <c r="D1510" t="str">
        <f>'Customer_Master'!G1510</f>
        <v>Valid</v>
      </c>
      <c r="E1510" t="str">
        <f>'Customer_Master'!I1510</f>
        <v>Valid</v>
      </c>
      <c r="F1510" t="str">
        <f>'Customer_Master'!X1510</f>
        <v>Complete</v>
      </c>
      <c r="G1510">
        <f>'Customer_Master'!Y1510</f>
        <v>100</v>
      </c>
    </row>
    <row r="1511" spans="1:7" x14ac:dyDescent="0.25">
      <c r="A1511" s="1" t="str">
        <f>'Customer_Master'!A1511</f>
        <v>CUST-04319</v>
      </c>
      <c r="B1511" s="1" t="str">
        <f>'Customer_Master'!D1511</f>
        <v>Niyi Mwangi</v>
      </c>
      <c r="C1511" s="1" t="str">
        <f>'Customer_Master'!E1511</f>
        <v>Sparknetworks Llc</v>
      </c>
      <c r="D1511" t="str">
        <f>'Customer_Master'!G1511</f>
        <v>Valid</v>
      </c>
      <c r="E1511" t="str">
        <f>'Customer_Master'!I1511</f>
        <v>Valid</v>
      </c>
      <c r="F1511" t="str">
        <f>'Customer_Master'!X1511</f>
        <v>Complete</v>
      </c>
      <c r="G1511">
        <f>'Customer_Master'!Y1511</f>
        <v>100</v>
      </c>
    </row>
    <row r="1512" spans="1:7" x14ac:dyDescent="0.25">
      <c r="A1512" s="1" t="str">
        <f>'Customer_Master'!A1512</f>
        <v>CUST-00542</v>
      </c>
      <c r="B1512" s="1" t="str">
        <f>'Customer_Master'!D1512</f>
        <v>Joy Abubakar</v>
      </c>
      <c r="C1512" s="1" t="str">
        <f>'Customer_Master'!E1512</f>
        <v>Moniepoint</v>
      </c>
      <c r="D1512" t="str">
        <f>'Customer_Master'!G1512</f>
        <v>Valid</v>
      </c>
      <c r="E1512" t="str">
        <f>'Customer_Master'!I1512</f>
        <v>Valid</v>
      </c>
      <c r="F1512" t="str">
        <f>'Customer_Master'!X1512</f>
        <v>Complete</v>
      </c>
      <c r="G1512">
        <f>'Customer_Master'!Y1512</f>
        <v>100</v>
      </c>
    </row>
    <row r="1513" spans="1:7" x14ac:dyDescent="0.25">
      <c r="A1513" s="1" t="str">
        <f>'Customer_Master'!A1513</f>
        <v>CUST-00386</v>
      </c>
      <c r="B1513" s="1" t="str">
        <f>'Customer_Master'!D1513</f>
        <v>Tunde Kamau</v>
      </c>
      <c r="C1513" s="1" t="str">
        <f>'Customer_Master'!E1513</f>
        <v>Paystack</v>
      </c>
      <c r="D1513" t="str">
        <f>'Customer_Master'!G1513</f>
        <v>Valid</v>
      </c>
      <c r="E1513" t="str">
        <f>'Customer_Master'!I1513</f>
        <v>Valid</v>
      </c>
      <c r="F1513" t="str">
        <f>'Customer_Master'!X1513</f>
        <v>Complete</v>
      </c>
      <c r="G1513">
        <f>'Customer_Master'!Y1513</f>
        <v>75</v>
      </c>
    </row>
    <row r="1514" spans="1:7" x14ac:dyDescent="0.25">
      <c r="A1514" s="1" t="str">
        <f>'Customer_Master'!A1514</f>
        <v>CUST-03837</v>
      </c>
      <c r="B1514" s="1" t="str">
        <f>'Customer_Master'!D1514</f>
        <v>Liam Jones</v>
      </c>
      <c r="C1514" s="1" t="str">
        <f>'Customer_Master'!E1514</f>
        <v>Corehealth Inc</v>
      </c>
      <c r="D1514" t="str">
        <f>'Customer_Master'!G1514</f>
        <v>Valid</v>
      </c>
      <c r="E1514" t="str">
        <f>'Customer_Master'!I1514</f>
        <v>Valid</v>
      </c>
      <c r="F1514" t="str">
        <f>'Customer_Master'!X1514</f>
        <v>Complete</v>
      </c>
      <c r="G1514">
        <f>'Customer_Master'!Y1514</f>
        <v>100</v>
      </c>
    </row>
    <row r="1515" spans="1:7" x14ac:dyDescent="0.25">
      <c r="A1515" s="1" t="str">
        <f>'Customer_Master'!A1515</f>
        <v>CUST-02780</v>
      </c>
      <c r="B1515" s="1" t="str">
        <f>'Customer_Master'!D1515</f>
        <v>Tariq Nwosu</v>
      </c>
      <c r="C1515" s="1" t="str">
        <f>'Customer_Master'!E1515</f>
        <v>Flour Mills Of Nigeria</v>
      </c>
      <c r="D1515" t="str">
        <f>'Customer_Master'!G1515</f>
        <v>Valid</v>
      </c>
      <c r="E1515" t="str">
        <f>'Customer_Master'!I1515</f>
        <v>Valid</v>
      </c>
      <c r="F1515" t="str">
        <f>'Customer_Master'!X1515</f>
        <v>Complete</v>
      </c>
      <c r="G1515">
        <f>'Customer_Master'!Y1515</f>
        <v>100</v>
      </c>
    </row>
    <row r="1516" spans="1:7" x14ac:dyDescent="0.25">
      <c r="A1516" s="1" t="str">
        <f>'Customer_Master'!A1516</f>
        <v>CUST-02074</v>
      </c>
      <c r="B1516" s="1" t="str">
        <f>'Customer_Master'!D1516</f>
        <v>Layla Nwosu</v>
      </c>
      <c r="C1516" s="1" t="str">
        <f>'Customer_Master'!E1516</f>
        <v>Flutterwave</v>
      </c>
      <c r="D1516" t="str">
        <f>'Customer_Master'!G1516</f>
        <v>Valid</v>
      </c>
      <c r="E1516" t="str">
        <f>'Customer_Master'!I1516</f>
        <v>Valid</v>
      </c>
      <c r="F1516" t="str">
        <f>'Customer_Master'!X1516</f>
        <v>Complete</v>
      </c>
      <c r="G1516">
        <f>'Customer_Master'!Y1516</f>
        <v>100</v>
      </c>
    </row>
    <row r="1517" spans="1:7" x14ac:dyDescent="0.25">
      <c r="A1517" s="1" t="str">
        <f>'Customer_Master'!A1517</f>
        <v>CUST-03256</v>
      </c>
      <c r="B1517" s="1" t="str">
        <f>'Customer_Master'!D1517</f>
        <v>Wanjiru Abubakar</v>
      </c>
      <c r="C1517" s="1" t="str">
        <f>'Customer_Master'!E1517</f>
        <v>Sparkventures Ltd</v>
      </c>
      <c r="D1517" t="str">
        <f>'Customer_Master'!G1517</f>
        <v>Valid</v>
      </c>
      <c r="E1517" t="str">
        <f>'Customer_Master'!I1517</f>
        <v>Valid</v>
      </c>
      <c r="F1517" t="str">
        <f>'Customer_Master'!X1517</f>
        <v>Complete</v>
      </c>
      <c r="G1517">
        <f>'Customer_Master'!Y1517</f>
        <v>100</v>
      </c>
    </row>
    <row r="1518" spans="1:7" x14ac:dyDescent="0.25">
      <c r="A1518" s="1" t="str">
        <f>'Customer_Master'!A1518</f>
        <v>CUST-04311</v>
      </c>
      <c r="B1518" s="1" t="str">
        <f>'Customer_Master'!D1518</f>
        <v>Sola Murphy</v>
      </c>
      <c r="C1518" s="1" t="str">
        <f>'Customer_Master'!E1518</f>
        <v>Moniepoint</v>
      </c>
      <c r="D1518" t="str">
        <f>'Customer_Master'!G1518</f>
        <v>Valid</v>
      </c>
      <c r="E1518" t="str">
        <f>'Customer_Master'!I1518</f>
        <v>Valid</v>
      </c>
      <c r="F1518" t="str">
        <f>'Customer_Master'!X1518</f>
        <v>Complete</v>
      </c>
      <c r="G1518">
        <f>'Customer_Master'!Y1518</f>
        <v>100</v>
      </c>
    </row>
    <row r="1519" spans="1:7" x14ac:dyDescent="0.25">
      <c r="A1519" s="1" t="str">
        <f>'Customer_Master'!A1519</f>
        <v>CUST-04363</v>
      </c>
      <c r="B1519" s="1" t="str">
        <f>'Customer_Master'!D1519</f>
        <v>Aliyu Obi</v>
      </c>
      <c r="C1519" s="1" t="str">
        <f>'Customer_Master'!E1519</f>
        <v>Twiga Foods</v>
      </c>
      <c r="D1519" t="str">
        <f>'Customer_Master'!G1519</f>
        <v>Valid</v>
      </c>
      <c r="E1519" t="str">
        <f>'Customer_Master'!I1519</f>
        <v>Valid</v>
      </c>
      <c r="F1519" t="str">
        <f>'Customer_Master'!X1519</f>
        <v>Complete</v>
      </c>
      <c r="G1519">
        <f>'Customer_Master'!Y1519</f>
        <v>100</v>
      </c>
    </row>
    <row r="1520" spans="1:7" x14ac:dyDescent="0.25">
      <c r="A1520" s="1" t="str">
        <f>'Customer_Master'!A1520</f>
        <v>CUST-01367</v>
      </c>
      <c r="B1520" s="1" t="str">
        <f>'Customer_Master'!D1520</f>
        <v>Damilola Musa</v>
      </c>
      <c r="C1520" s="1" t="str">
        <f>'Customer_Master'!E1520</f>
        <v>Not Available</v>
      </c>
      <c r="D1520" t="str">
        <f>'Customer_Master'!G1520</f>
        <v>Valid</v>
      </c>
      <c r="E1520" t="str">
        <f>'Customer_Master'!I1520</f>
        <v>Valid</v>
      </c>
      <c r="F1520" t="str">
        <f>'Customer_Master'!X1520</f>
        <v>Incomplete</v>
      </c>
      <c r="G1520">
        <f>'Customer_Master'!Y1520</f>
        <v>60</v>
      </c>
    </row>
    <row r="1521" spans="1:7" x14ac:dyDescent="0.25">
      <c r="A1521" s="1" t="str">
        <f>'Customer_Master'!A1521</f>
        <v>CUST-03544</v>
      </c>
      <c r="B1521" s="1" t="str">
        <f>'Customer_Master'!D1521</f>
        <v>Bashir Garba</v>
      </c>
      <c r="C1521" s="1" t="str">
        <f>'Customer_Master'!E1521</f>
        <v>Datalabs Ltd</v>
      </c>
      <c r="D1521" t="str">
        <f>'Customer_Master'!G1521</f>
        <v>Valid</v>
      </c>
      <c r="E1521" t="str">
        <f>'Customer_Master'!I1521</f>
        <v>Valid</v>
      </c>
      <c r="F1521" t="str">
        <f>'Customer_Master'!X1521</f>
        <v>Complete</v>
      </c>
      <c r="G1521">
        <f>'Customer_Master'!Y1521</f>
        <v>100</v>
      </c>
    </row>
    <row r="1522" spans="1:7" x14ac:dyDescent="0.25">
      <c r="A1522" s="1" t="str">
        <f>'Customer_Master'!A1522</f>
        <v>CUST-04820</v>
      </c>
      <c r="B1522" s="1" t="str">
        <f>'Customer_Master'!D1522</f>
        <v>Tariq Ugwu</v>
      </c>
      <c r="C1522" s="1" t="str">
        <f>'Customer_Master'!E1522</f>
        <v>Cloudpay Gmbh</v>
      </c>
      <c r="D1522" t="str">
        <f>'Customer_Master'!G1522</f>
        <v>Valid</v>
      </c>
      <c r="E1522" t="str">
        <f>'Customer_Master'!I1522</f>
        <v>Valid</v>
      </c>
      <c r="F1522" t="str">
        <f>'Customer_Master'!X1522</f>
        <v>Complete</v>
      </c>
      <c r="G1522">
        <f>'Customer_Master'!Y1522</f>
        <v>100</v>
      </c>
    </row>
    <row r="1523" spans="1:7" x14ac:dyDescent="0.25">
      <c r="A1523" s="1" t="str">
        <f>'Customer_Master'!A1523</f>
        <v>CUST-02575</v>
      </c>
      <c r="B1523" s="1" t="str">
        <f>'Customer_Master'!D1523</f>
        <v>Chinwe Evans</v>
      </c>
      <c r="C1523" s="1" t="str">
        <f>'Customer_Master'!E1523</f>
        <v>Sparksolutions</v>
      </c>
      <c r="D1523" t="str">
        <f>'Customer_Master'!G1523</f>
        <v>Valid</v>
      </c>
      <c r="E1523" t="str">
        <f>'Customer_Master'!I1523</f>
        <v>Valid</v>
      </c>
      <c r="F1523" t="str">
        <f>'Customer_Master'!X1523</f>
        <v>Complete</v>
      </c>
      <c r="G1523">
        <f>'Customer_Master'!Y1523</f>
        <v>100</v>
      </c>
    </row>
    <row r="1524" spans="1:7" x14ac:dyDescent="0.25">
      <c r="A1524" s="1" t="str">
        <f>'Customer_Master'!A1524</f>
        <v>CUST-03287</v>
      </c>
      <c r="B1524" s="1" t="str">
        <f>'Customer_Master'!D1524</f>
        <v>Bashir Nwankwo</v>
      </c>
      <c r="C1524" s="1" t="str">
        <f>'Customer_Master'!E1524</f>
        <v>Swiftlogic</v>
      </c>
      <c r="D1524" t="str">
        <f>'Customer_Master'!G1524</f>
        <v>Valid</v>
      </c>
      <c r="E1524" t="str">
        <f>'Customer_Master'!I1524</f>
        <v>Valid</v>
      </c>
      <c r="F1524" t="str">
        <f>'Customer_Master'!X1524</f>
        <v>Complete</v>
      </c>
      <c r="G1524">
        <f>'Customer_Master'!Y1524</f>
        <v>100</v>
      </c>
    </row>
    <row r="1525" spans="1:7" x14ac:dyDescent="0.25">
      <c r="A1525" s="1" t="str">
        <f>'Customer_Master'!A1525</f>
        <v>CUST-02097</v>
      </c>
      <c r="B1525" s="1" t="str">
        <f>'Customer_Master'!D1525</f>
        <v>Tope Okonkwo</v>
      </c>
      <c r="C1525" s="1" t="str">
        <f>'Customer_Master'!E1525</f>
        <v>Zenanalytics</v>
      </c>
      <c r="D1525" t="str">
        <f>'Customer_Master'!G1525</f>
        <v>Valid</v>
      </c>
      <c r="E1525" t="str">
        <f>'Customer_Master'!I1525</f>
        <v>Valid</v>
      </c>
      <c r="F1525" t="str">
        <f>'Customer_Master'!X1525</f>
        <v>Complete</v>
      </c>
      <c r="G1525">
        <f>'Customer_Master'!Y1525</f>
        <v>100</v>
      </c>
    </row>
    <row r="1526" spans="1:7" x14ac:dyDescent="0.25">
      <c r="A1526" s="1" t="str">
        <f>'Customer_Master'!A1526</f>
        <v>CUST-03851</v>
      </c>
      <c r="B1526" s="1" t="str">
        <f>'Customer_Master'!D1526</f>
        <v>Wanjala Otieno</v>
      </c>
      <c r="C1526" s="1" t="str">
        <f>'Customer_Master'!E1526</f>
        <v>Novasolutions Inc</v>
      </c>
      <c r="D1526" t="str">
        <f>'Customer_Master'!G1526</f>
        <v>Valid</v>
      </c>
      <c r="E1526" t="str">
        <f>'Customer_Master'!I1526</f>
        <v>Valid</v>
      </c>
      <c r="F1526" t="str">
        <f>'Customer_Master'!X1526</f>
        <v>Complete</v>
      </c>
      <c r="G1526">
        <f>'Customer_Master'!Y1526</f>
        <v>75</v>
      </c>
    </row>
    <row r="1527" spans="1:7" x14ac:dyDescent="0.25">
      <c r="A1527" s="1" t="str">
        <f>'Customer_Master'!A1527</f>
        <v>CUST-01543</v>
      </c>
      <c r="B1527" s="1" t="str">
        <f>'Customer_Master'!D1527</f>
        <v>Emeka Ogundimu</v>
      </c>
      <c r="C1527" s="1" t="str">
        <f>'Customer_Master'!E1527</f>
        <v>Paystack</v>
      </c>
      <c r="D1527" t="str">
        <f>'Customer_Master'!G1527</f>
        <v>Valid</v>
      </c>
      <c r="E1527" t="str">
        <f>'Customer_Master'!I1527</f>
        <v>Valid</v>
      </c>
      <c r="F1527" t="str">
        <f>'Customer_Master'!X1527</f>
        <v>Complete</v>
      </c>
      <c r="G1527">
        <f>'Customer_Master'!Y1527</f>
        <v>100</v>
      </c>
    </row>
    <row r="1528" spans="1:7" x14ac:dyDescent="0.25">
      <c r="A1528" s="1" t="str">
        <f>'Customer_Master'!A1528</f>
        <v>CUST-02402</v>
      </c>
      <c r="B1528" s="1" t="str">
        <f>'Customer_Master'!D1528</f>
        <v>Ngozi Anyanwu</v>
      </c>
      <c r="C1528" s="1" t="str">
        <f>'Customer_Master'!E1528</f>
        <v>Apexfinance Ltd</v>
      </c>
      <c r="D1528" t="str">
        <f>'Customer_Master'!G1528</f>
        <v>Valid</v>
      </c>
      <c r="E1528" t="str">
        <f>'Customer_Master'!I1528</f>
        <v>Valid</v>
      </c>
      <c r="F1528" t="str">
        <f>'Customer_Master'!X1528</f>
        <v>Complete</v>
      </c>
      <c r="G1528">
        <f>'Customer_Master'!Y1528</f>
        <v>100</v>
      </c>
    </row>
    <row r="1529" spans="1:7" x14ac:dyDescent="0.25">
      <c r="A1529" s="1" t="str">
        <f>'Customer_Master'!A1529</f>
        <v>CUST-00614</v>
      </c>
      <c r="B1529" s="1" t="str">
        <f>'Customer_Master'!D1529</f>
        <v>Akinyi Davies</v>
      </c>
      <c r="C1529" s="1" t="str">
        <f>'Customer_Master'!E1529</f>
        <v>Apexdigital Inc</v>
      </c>
      <c r="D1529" t="str">
        <f>'Customer_Master'!G1529</f>
        <v>Valid</v>
      </c>
      <c r="E1529" t="str">
        <f>'Customer_Master'!I1529</f>
        <v>Valid</v>
      </c>
      <c r="F1529" t="str">
        <f>'Customer_Master'!X1529</f>
        <v>Complete</v>
      </c>
      <c r="G1529">
        <f>'Customer_Master'!Y1529</f>
        <v>100</v>
      </c>
    </row>
    <row r="1530" spans="1:7" x14ac:dyDescent="0.25">
      <c r="A1530" s="1" t="str">
        <f>'Customer_Master'!A1530</f>
        <v>CUST-02209</v>
      </c>
      <c r="B1530" s="1" t="str">
        <f>'Customer_Master'!D1530</f>
        <v>Liam Onyeka</v>
      </c>
      <c r="C1530" s="1" t="str">
        <f>'Customer_Master'!E1530</f>
        <v>Orbitnetworks Plc</v>
      </c>
      <c r="D1530" t="str">
        <f>'Customer_Master'!G1530</f>
        <v>Valid</v>
      </c>
      <c r="E1530" t="str">
        <f>'Customer_Master'!I1530</f>
        <v>Valid</v>
      </c>
      <c r="F1530" t="str">
        <f>'Customer_Master'!X1530</f>
        <v>Complete</v>
      </c>
      <c r="G1530">
        <f>'Customer_Master'!Y1530</f>
        <v>75</v>
      </c>
    </row>
    <row r="1531" spans="1:7" x14ac:dyDescent="0.25">
      <c r="A1531" s="1" t="str">
        <f>'Customer_Master'!A1531</f>
        <v>CUST-01497</v>
      </c>
      <c r="B1531" s="1" t="str">
        <f>'Customer_Master'!D1531</f>
        <v>Amina Dlamini</v>
      </c>
      <c r="C1531" s="1" t="str">
        <f>'Customer_Master'!E1531</f>
        <v>Flour Mills Of Nigeria</v>
      </c>
      <c r="D1531" t="str">
        <f>'Customer_Master'!G1531</f>
        <v>Valid</v>
      </c>
      <c r="E1531" t="str">
        <f>'Customer_Master'!I1531</f>
        <v>Valid</v>
      </c>
      <c r="F1531" t="str">
        <f>'Customer_Master'!X1531</f>
        <v>Complete</v>
      </c>
      <c r="G1531">
        <f>'Customer_Master'!Y1531</f>
        <v>100</v>
      </c>
    </row>
    <row r="1532" spans="1:7" x14ac:dyDescent="0.25">
      <c r="A1532" s="1" t="str">
        <f>'Customer_Master'!A1532</f>
        <v>CUST-02192</v>
      </c>
      <c r="B1532" s="1" t="str">
        <f>'Customer_Master'!D1532</f>
        <v>Aisha Asante</v>
      </c>
      <c r="C1532" s="1" t="str">
        <f>'Customer_Master'!E1532</f>
        <v>Quantadigital Plc</v>
      </c>
      <c r="D1532" t="str">
        <f>'Customer_Master'!G1532</f>
        <v>Valid</v>
      </c>
      <c r="E1532" t="str">
        <f>'Customer_Master'!I1532</f>
        <v>Valid</v>
      </c>
      <c r="F1532" t="str">
        <f>'Customer_Master'!X1532</f>
        <v>Complete</v>
      </c>
      <c r="G1532">
        <f>'Customer_Master'!Y1532</f>
        <v>100</v>
      </c>
    </row>
    <row r="1533" spans="1:7" x14ac:dyDescent="0.25">
      <c r="A1533" s="1" t="str">
        <f>'Customer_Master'!A1533</f>
        <v>CUST-01524</v>
      </c>
      <c r="B1533" s="1" t="str">
        <f>'Customer_Master'!D1533</f>
        <v>Ahmed Khan</v>
      </c>
      <c r="C1533" s="1" t="str">
        <f>'Customer_Master'!E1533</f>
        <v>Bua Foods</v>
      </c>
      <c r="D1533" t="str">
        <f>'Customer_Master'!G1533</f>
        <v>Valid</v>
      </c>
      <c r="E1533" t="str">
        <f>'Customer_Master'!I1533</f>
        <v>Valid</v>
      </c>
      <c r="F1533" t="str">
        <f>'Customer_Master'!X1533</f>
        <v>Complete</v>
      </c>
      <c r="G1533">
        <f>'Customer_Master'!Y1533</f>
        <v>100</v>
      </c>
    </row>
    <row r="1534" spans="1:7" x14ac:dyDescent="0.25">
      <c r="A1534" s="1" t="str">
        <f>'Customer_Master'!A1534</f>
        <v>CUST-02846</v>
      </c>
      <c r="B1534" s="1" t="str">
        <f>'Customer_Master'!D1534</f>
        <v>Emmanuel Al-Farsi</v>
      </c>
      <c r="C1534" s="1" t="str">
        <f>'Customer_Master'!E1534</f>
        <v>Piggyvest</v>
      </c>
      <c r="D1534" t="str">
        <f>'Customer_Master'!G1534</f>
        <v>Valid</v>
      </c>
      <c r="E1534" t="str">
        <f>'Customer_Master'!I1534</f>
        <v>Valid</v>
      </c>
      <c r="F1534" t="str">
        <f>'Customer_Master'!X1534</f>
        <v>Complete</v>
      </c>
      <c r="G1534">
        <f>'Customer_Master'!Y1534</f>
        <v>75</v>
      </c>
    </row>
    <row r="1535" spans="1:7" x14ac:dyDescent="0.25">
      <c r="A1535" s="1" t="str">
        <f>'Customer_Master'!A1535</f>
        <v>CUST-00179</v>
      </c>
      <c r="B1535" s="1" t="str">
        <f>'Customer_Master'!D1535</f>
        <v>Adebayo Mwangi</v>
      </c>
      <c r="C1535" s="1" t="str">
        <f>'Customer_Master'!E1535</f>
        <v>Chipper Cash</v>
      </c>
      <c r="D1535" t="str">
        <f>'Customer_Master'!G1535</f>
        <v>Valid</v>
      </c>
      <c r="E1535" t="str">
        <f>'Customer_Master'!I1535</f>
        <v>Valid</v>
      </c>
      <c r="F1535" t="str">
        <f>'Customer_Master'!X1535</f>
        <v>Complete</v>
      </c>
      <c r="G1535">
        <f>'Customer_Master'!Y1535</f>
        <v>100</v>
      </c>
    </row>
    <row r="1536" spans="1:7" x14ac:dyDescent="0.25">
      <c r="A1536" s="1" t="str">
        <f>'Customer_Master'!A1536</f>
        <v>CUST-02696</v>
      </c>
      <c r="B1536" s="1" t="str">
        <f>'Customer_Master'!D1536</f>
        <v>Chidinma Okonkwo</v>
      </c>
      <c r="C1536" s="1" t="str">
        <f>'Customer_Master'!E1536</f>
        <v>Primesolutions Gmbh</v>
      </c>
      <c r="D1536" t="str">
        <f>'Customer_Master'!G1536</f>
        <v>Invalid</v>
      </c>
      <c r="E1536" t="str">
        <f>'Customer_Master'!I1536</f>
        <v>Valid</v>
      </c>
      <c r="F1536" t="str">
        <f>'Customer_Master'!X1536</f>
        <v>Complete</v>
      </c>
      <c r="G1536">
        <f>'Customer_Master'!Y1536</f>
        <v>70</v>
      </c>
    </row>
    <row r="1537" spans="1:7" x14ac:dyDescent="0.25">
      <c r="A1537" s="1" t="str">
        <f>'Customer_Master'!A1537</f>
        <v>CUST-03080</v>
      </c>
      <c r="B1537" s="1" t="str">
        <f>'Customer_Master'!D1537</f>
        <v>Ogechi Adeyemi</v>
      </c>
      <c r="C1537" s="1" t="str">
        <f>'Customer_Master'!E1537</f>
        <v>Sparksoft Ltd</v>
      </c>
      <c r="D1537" t="str">
        <f>'Customer_Master'!G1537</f>
        <v>Valid</v>
      </c>
      <c r="E1537" t="str">
        <f>'Customer_Master'!I1537</f>
        <v>Valid</v>
      </c>
      <c r="F1537" t="str">
        <f>'Customer_Master'!X1537</f>
        <v>Complete</v>
      </c>
      <c r="G1537">
        <f>'Customer_Master'!Y1537</f>
        <v>100</v>
      </c>
    </row>
    <row r="1538" spans="1:7" x14ac:dyDescent="0.25">
      <c r="A1538" s="1" t="str">
        <f>'Customer_Master'!A1538</f>
        <v>CUST-04647</v>
      </c>
      <c r="B1538" s="1" t="str">
        <f>'Customer_Master'!D1538</f>
        <v>Nomvula Anyanwu</v>
      </c>
      <c r="C1538" s="1" t="str">
        <f>'Customer_Master'!E1538</f>
        <v>Leadcapital Inc</v>
      </c>
      <c r="D1538" t="str">
        <f>'Customer_Master'!G1538</f>
        <v>Valid</v>
      </c>
      <c r="E1538" t="str">
        <f>'Customer_Master'!I1538</f>
        <v>Valid</v>
      </c>
      <c r="F1538" t="str">
        <f>'Customer_Master'!X1538</f>
        <v>Complete</v>
      </c>
      <c r="G1538">
        <f>'Customer_Master'!Y1538</f>
        <v>100</v>
      </c>
    </row>
    <row r="1539" spans="1:7" x14ac:dyDescent="0.25">
      <c r="A1539" s="1" t="str">
        <f>'Customer_Master'!A1539</f>
        <v>CUST-00016</v>
      </c>
      <c r="B1539" s="1" t="str">
        <f>'Customer_Master'!D1539</f>
        <v>Amaka Eze</v>
      </c>
      <c r="C1539" s="1" t="str">
        <f>'Customer_Master'!E1539</f>
        <v>Pulsenetworks Llc</v>
      </c>
      <c r="D1539" t="str">
        <f>'Customer_Master'!G1539</f>
        <v>Valid</v>
      </c>
      <c r="E1539" t="str">
        <f>'Customer_Master'!I1539</f>
        <v>Valid</v>
      </c>
      <c r="F1539" t="str">
        <f>'Customer_Master'!X1539</f>
        <v>Complete</v>
      </c>
      <c r="G1539">
        <f>'Customer_Master'!Y1539</f>
        <v>100</v>
      </c>
    </row>
    <row r="1540" spans="1:7" x14ac:dyDescent="0.25">
      <c r="A1540" s="1" t="str">
        <f>'Customer_Master'!A1540</f>
        <v>CUST-04586</v>
      </c>
      <c r="B1540" s="1" t="str">
        <f>'Customer_Master'!D1540</f>
        <v>Matthew Jones</v>
      </c>
      <c r="C1540" s="1" t="str">
        <f>'Customer_Master'!E1540</f>
        <v>Flour Mills Of Nigeria</v>
      </c>
      <c r="D1540" t="str">
        <f>'Customer_Master'!G1540</f>
        <v>Valid</v>
      </c>
      <c r="E1540" t="str">
        <f>'Customer_Master'!I1540</f>
        <v>Valid</v>
      </c>
      <c r="F1540" t="str">
        <f>'Customer_Master'!X1540</f>
        <v>Complete</v>
      </c>
      <c r="G1540">
        <f>'Customer_Master'!Y1540</f>
        <v>100</v>
      </c>
    </row>
    <row r="1541" spans="1:7" x14ac:dyDescent="0.25">
      <c r="A1541" s="1" t="str">
        <f>'Customer_Master'!A1541</f>
        <v>CUST-01031</v>
      </c>
      <c r="B1541" s="1" t="str">
        <f>'Customer_Master'!D1541</f>
        <v>Ifeanyi Kamau</v>
      </c>
      <c r="C1541" s="1" t="str">
        <f>'Customer_Master'!E1541</f>
        <v>Interswitch</v>
      </c>
      <c r="D1541" t="str">
        <f>'Customer_Master'!G1541</f>
        <v>Valid</v>
      </c>
      <c r="E1541" t="str">
        <f>'Customer_Master'!I1541</f>
        <v>Valid</v>
      </c>
      <c r="F1541" t="str">
        <f>'Customer_Master'!X1541</f>
        <v>Complete</v>
      </c>
      <c r="G1541">
        <f>'Customer_Master'!Y1541</f>
        <v>100</v>
      </c>
    </row>
    <row r="1542" spans="1:7" x14ac:dyDescent="0.25">
      <c r="A1542" s="1" t="str">
        <f>'Customer_Master'!A1542</f>
        <v>CUST-04380</v>
      </c>
      <c r="B1542" s="1" t="str">
        <f>'Customer_Master'!D1542</f>
        <v>Musa Musa</v>
      </c>
      <c r="C1542" s="1" t="str">
        <f>'Customer_Master'!E1542</f>
        <v>Brightsystems</v>
      </c>
      <c r="D1542" t="str">
        <f>'Customer_Master'!G1542</f>
        <v>Valid</v>
      </c>
      <c r="E1542" t="str">
        <f>'Customer_Master'!I1542</f>
        <v>Valid</v>
      </c>
      <c r="F1542" t="str">
        <f>'Customer_Master'!X1542</f>
        <v>Complete</v>
      </c>
      <c r="G1542">
        <f>'Customer_Master'!Y1542</f>
        <v>100</v>
      </c>
    </row>
    <row r="1543" spans="1:7" x14ac:dyDescent="0.25">
      <c r="A1543" s="1" t="str">
        <f>'Customer_Master'!A1543</f>
        <v>CUST-05027</v>
      </c>
      <c r="B1543" s="1" t="str">
        <f>'Customer_Master'!D1543</f>
        <v>Ifeanyi Van Der Merwe</v>
      </c>
      <c r="C1543" s="1" t="str">
        <f>'Customer_Master'!E1543</f>
        <v>Stackanalytics</v>
      </c>
      <c r="D1543" t="str">
        <f>'Customer_Master'!G1543</f>
        <v>Valid</v>
      </c>
      <c r="E1543" t="str">
        <f>'Customer_Master'!I1543</f>
        <v>Valid</v>
      </c>
      <c r="F1543" t="str">
        <f>'Customer_Master'!X1543</f>
        <v>Complete</v>
      </c>
      <c r="G1543">
        <f>'Customer_Master'!Y1543</f>
        <v>75</v>
      </c>
    </row>
    <row r="1544" spans="1:7" x14ac:dyDescent="0.25">
      <c r="A1544" s="1" t="str">
        <f>'Customer_Master'!A1544</f>
        <v>CUST-03536</v>
      </c>
      <c r="B1544" s="1" t="str">
        <f>'Customer_Master'!D1544</f>
        <v>Amaka Anyanwu</v>
      </c>
      <c r="C1544" s="1" t="str">
        <f>'Customer_Master'!E1544</f>
        <v>Vaultsystems</v>
      </c>
      <c r="D1544" t="str">
        <f>'Customer_Master'!G1544</f>
        <v>Valid</v>
      </c>
      <c r="E1544" t="str">
        <f>'Customer_Master'!I1544</f>
        <v>Valid</v>
      </c>
      <c r="F1544" t="str">
        <f>'Customer_Master'!X1544</f>
        <v>Complete</v>
      </c>
      <c r="G1544">
        <f>'Customer_Master'!Y1544</f>
        <v>100</v>
      </c>
    </row>
    <row r="1545" spans="1:7" x14ac:dyDescent="0.25">
      <c r="A1545" s="1" t="str">
        <f>'Customer_Master'!A1545</f>
        <v>CUST-02872</v>
      </c>
      <c r="B1545" s="1" t="str">
        <f>'Customer_Master'!D1545</f>
        <v>Dele Nwosu</v>
      </c>
      <c r="C1545" s="1" t="str">
        <f>'Customer_Master'!E1545</f>
        <v>Fluxhealth Inc</v>
      </c>
      <c r="D1545" t="str">
        <f>'Customer_Master'!G1545</f>
        <v>Valid</v>
      </c>
      <c r="E1545" t="str">
        <f>'Customer_Master'!I1545</f>
        <v>Valid</v>
      </c>
      <c r="F1545" t="str">
        <f>'Customer_Master'!X1545</f>
        <v>Complete</v>
      </c>
      <c r="G1545">
        <f>'Customer_Master'!Y1545</f>
        <v>75</v>
      </c>
    </row>
    <row r="1546" spans="1:7" x14ac:dyDescent="0.25">
      <c r="A1546" s="1" t="str">
        <f>'Customer_Master'!A1546</f>
        <v>CUST-04628</v>
      </c>
      <c r="B1546" s="1" t="str">
        <f>'Customer_Master'!D1546</f>
        <v>Favour Otieno</v>
      </c>
      <c r="C1546" s="1" t="str">
        <f>'Customer_Master'!E1546</f>
        <v>Fluxcommerce</v>
      </c>
      <c r="D1546" t="str">
        <f>'Customer_Master'!G1546</f>
        <v>Valid</v>
      </c>
      <c r="E1546" t="str">
        <f>'Customer_Master'!I1546</f>
        <v>Valid</v>
      </c>
      <c r="F1546" t="str">
        <f>'Customer_Master'!X1546</f>
        <v>Complete</v>
      </c>
      <c r="G1546">
        <f>'Customer_Master'!Y1546</f>
        <v>75</v>
      </c>
    </row>
    <row r="1547" spans="1:7" x14ac:dyDescent="0.25">
      <c r="A1547" s="1" t="str">
        <f>'Customer_Master'!A1547</f>
        <v>CUST-03101</v>
      </c>
      <c r="B1547" s="1" t="str">
        <f>'Customer_Master'!D1547</f>
        <v>Ryan Mwangi</v>
      </c>
      <c r="C1547" s="1" t="str">
        <f>'Customer_Master'!E1547</f>
        <v>Echoai</v>
      </c>
      <c r="D1547" t="str">
        <f>'Customer_Master'!G1547</f>
        <v>Valid</v>
      </c>
      <c r="E1547" t="str">
        <f>'Customer_Master'!I1547</f>
        <v>Valid</v>
      </c>
      <c r="F1547" t="str">
        <f>'Customer_Master'!X1547</f>
        <v>Complete</v>
      </c>
      <c r="G1547">
        <f>'Customer_Master'!Y1547</f>
        <v>100</v>
      </c>
    </row>
    <row r="1548" spans="1:7" x14ac:dyDescent="0.25">
      <c r="A1548" s="1" t="str">
        <f>'Customer_Master'!A1548</f>
        <v>CUST-03784</v>
      </c>
      <c r="B1548" s="1" t="str">
        <f>'Customer_Master'!D1548</f>
        <v>Lola Okonkwo</v>
      </c>
      <c r="C1548" s="1" t="str">
        <f>'Customer_Master'!E1548</f>
        <v>Not Available</v>
      </c>
      <c r="D1548" t="str">
        <f>'Customer_Master'!G1548</f>
        <v>Valid</v>
      </c>
      <c r="E1548" t="str">
        <f>'Customer_Master'!I1548</f>
        <v>Valid</v>
      </c>
      <c r="F1548" t="str">
        <f>'Customer_Master'!X1548</f>
        <v>Incomplete</v>
      </c>
      <c r="G1548">
        <f>'Customer_Master'!Y1548</f>
        <v>60</v>
      </c>
    </row>
    <row r="1549" spans="1:7" x14ac:dyDescent="0.25">
      <c r="A1549" s="1" t="str">
        <f>'Customer_Master'!A1549</f>
        <v>CUST-04020</v>
      </c>
      <c r="B1549" s="1" t="str">
        <f>'Customer_Master'!D1549</f>
        <v>Amani Musa</v>
      </c>
      <c r="C1549" s="1" t="str">
        <f>'Customer_Master'!E1549</f>
        <v>Flutterwave</v>
      </c>
      <c r="D1549" t="str">
        <f>'Customer_Master'!G1549</f>
        <v>Valid</v>
      </c>
      <c r="E1549" t="str">
        <f>'Customer_Master'!I1549</f>
        <v>Valid</v>
      </c>
      <c r="F1549" t="str">
        <f>'Customer_Master'!X1549</f>
        <v>Complete</v>
      </c>
      <c r="G1549">
        <f>'Customer_Master'!Y1549</f>
        <v>75</v>
      </c>
    </row>
    <row r="1550" spans="1:7" x14ac:dyDescent="0.25">
      <c r="A1550" s="1" t="str">
        <f>'Customer_Master'!A1550</f>
        <v>CUST-01885</v>
      </c>
      <c r="B1550" s="1" t="str">
        <f>'Customer_Master'!D1550</f>
        <v>Maryam Dlamini</v>
      </c>
      <c r="C1550" s="1" t="str">
        <f>'Customer_Master'!E1550</f>
        <v>Cowrywise</v>
      </c>
      <c r="D1550" t="str">
        <f>'Customer_Master'!G1550</f>
        <v>Valid</v>
      </c>
      <c r="E1550" t="str">
        <f>'Customer_Master'!I1550</f>
        <v>Valid</v>
      </c>
      <c r="F1550" t="str">
        <f>'Customer_Master'!X1550</f>
        <v>Complete</v>
      </c>
      <c r="G1550">
        <f>'Customer_Master'!Y1550</f>
        <v>100</v>
      </c>
    </row>
    <row r="1551" spans="1:7" x14ac:dyDescent="0.25">
      <c r="A1551" s="1" t="str">
        <f>'Customer_Master'!A1551</f>
        <v>CUST-04107</v>
      </c>
      <c r="B1551" s="1" t="str">
        <f>'Customer_Master'!D1551</f>
        <v>Otieno</v>
      </c>
      <c r="C1551" s="1" t="str">
        <f>'Customer_Master'!E1551</f>
        <v>Novalogistics Plc</v>
      </c>
      <c r="D1551" t="str">
        <f>'Customer_Master'!G1551</f>
        <v>Valid</v>
      </c>
      <c r="E1551" t="str">
        <f>'Customer_Master'!I1551</f>
        <v>Valid</v>
      </c>
      <c r="F1551" t="str">
        <f>'Customer_Master'!X1551</f>
        <v>Incomplete</v>
      </c>
      <c r="G1551">
        <f>'Customer_Master'!Y1551</f>
        <v>60</v>
      </c>
    </row>
    <row r="1552" spans="1:7" x14ac:dyDescent="0.25">
      <c r="A1552" s="1" t="str">
        <f>'Customer_Master'!A1552</f>
        <v>CUST-00893</v>
      </c>
      <c r="B1552" s="1" t="str">
        <f>'Customer_Master'!D1552</f>
        <v>Ifeoma Okorie</v>
      </c>
      <c r="C1552" s="1" t="str">
        <f>'Customer_Master'!E1552</f>
        <v>Primehealth Plc</v>
      </c>
      <c r="D1552" t="str">
        <f>'Customer_Master'!G1552</f>
        <v>Valid</v>
      </c>
      <c r="E1552" t="str">
        <f>'Customer_Master'!I1552</f>
        <v>Valid</v>
      </c>
      <c r="F1552" t="str">
        <f>'Customer_Master'!X1552</f>
        <v>Complete</v>
      </c>
      <c r="G1552">
        <f>'Customer_Master'!Y1552</f>
        <v>100</v>
      </c>
    </row>
    <row r="1553" spans="1:7" x14ac:dyDescent="0.25">
      <c r="A1553" s="1" t="str">
        <f>'Customer_Master'!A1553</f>
        <v>CUST-03844</v>
      </c>
      <c r="B1553" s="1" t="str">
        <f>'Customer_Master'!D1553</f>
        <v>Anke Asante</v>
      </c>
      <c r="C1553" s="1" t="str">
        <f>'Customer_Master'!E1553</f>
        <v>Flour Mills Of Nigeria</v>
      </c>
      <c r="D1553" t="str">
        <f>'Customer_Master'!G1553</f>
        <v>Valid</v>
      </c>
      <c r="E1553" t="str">
        <f>'Customer_Master'!I1553</f>
        <v>Valid</v>
      </c>
      <c r="F1553" t="str">
        <f>'Customer_Master'!X1553</f>
        <v>Complete</v>
      </c>
      <c r="G1553">
        <f>'Customer_Master'!Y1553</f>
        <v>75</v>
      </c>
    </row>
    <row r="1554" spans="1:7" x14ac:dyDescent="0.25">
      <c r="A1554" s="1" t="str">
        <f>'Customer_Master'!A1554</f>
        <v>CUST-03163</v>
      </c>
      <c r="B1554" s="1" t="str">
        <f>'Customer_Master'!D1554</f>
        <v>Ifeoma Adeyemi</v>
      </c>
      <c r="C1554" s="1" t="str">
        <f>'Customer_Master'!E1554</f>
        <v>Andela</v>
      </c>
      <c r="D1554" t="str">
        <f>'Customer_Master'!G1554</f>
        <v>Valid</v>
      </c>
      <c r="E1554" t="str">
        <f>'Customer_Master'!I1554</f>
        <v>Valid</v>
      </c>
      <c r="F1554" t="str">
        <f>'Customer_Master'!X1554</f>
        <v>Complete</v>
      </c>
      <c r="G1554">
        <f>'Customer_Master'!Y1554</f>
        <v>100</v>
      </c>
    </row>
    <row r="1555" spans="1:7" x14ac:dyDescent="0.25">
      <c r="A1555" s="1" t="str">
        <f>'Customer_Master'!A1555</f>
        <v>CUST-03565</v>
      </c>
      <c r="B1555" s="1" t="str">
        <f>'Customer_Master'!D1555</f>
        <v>Aisha Okafor</v>
      </c>
      <c r="C1555" s="1" t="str">
        <f>'Customer_Master'!E1555</f>
        <v>Lumenhealth Gmbh</v>
      </c>
      <c r="D1555" t="str">
        <f>'Customer_Master'!G1555</f>
        <v>Valid</v>
      </c>
      <c r="E1555" t="str">
        <f>'Customer_Master'!I1555</f>
        <v>Valid</v>
      </c>
      <c r="F1555" t="str">
        <f>'Customer_Master'!X1555</f>
        <v>Complete</v>
      </c>
      <c r="G1555">
        <f>'Customer_Master'!Y1555</f>
        <v>100</v>
      </c>
    </row>
    <row r="1556" spans="1:7" x14ac:dyDescent="0.25">
      <c r="A1556" s="1" t="str">
        <f>'Customer_Master'!A1556</f>
        <v>CUST-04731</v>
      </c>
      <c r="B1556" s="1" t="str">
        <f>'Customer_Master'!D1556</f>
        <v>Noah Salami</v>
      </c>
      <c r="C1556" s="1" t="str">
        <f>'Customer_Master'!E1556</f>
        <v>Cowrywise</v>
      </c>
      <c r="D1556" t="str">
        <f>'Customer_Master'!G1556</f>
        <v>Valid</v>
      </c>
      <c r="E1556" t="str">
        <f>'Customer_Master'!I1556</f>
        <v>Valid</v>
      </c>
      <c r="F1556" t="str">
        <f>'Customer_Master'!X1556</f>
        <v>Complete</v>
      </c>
      <c r="G1556">
        <f>'Customer_Master'!Y1556</f>
        <v>100</v>
      </c>
    </row>
    <row r="1557" spans="1:7" x14ac:dyDescent="0.25">
      <c r="A1557" s="1" t="str">
        <f>'Customer_Master'!A1557</f>
        <v>CUST-05009</v>
      </c>
      <c r="B1557" s="1" t="str">
        <f>'Customer_Master'!D1557</f>
        <v>Mark Ogundimu</v>
      </c>
      <c r="C1557" s="1" t="str">
        <f>'Customer_Master'!E1557</f>
        <v>Primesolutions</v>
      </c>
      <c r="D1557" t="str">
        <f>'Customer_Master'!G1557</f>
        <v>Valid</v>
      </c>
      <c r="E1557" t="str">
        <f>'Customer_Master'!I1557</f>
        <v>Valid</v>
      </c>
      <c r="F1557" t="str">
        <f>'Customer_Master'!X1557</f>
        <v>Complete</v>
      </c>
      <c r="G1557">
        <f>'Customer_Master'!Y1557</f>
        <v>75</v>
      </c>
    </row>
    <row r="1558" spans="1:7" x14ac:dyDescent="0.25">
      <c r="A1558" s="1" t="str">
        <f>'Customer_Master'!A1558</f>
        <v>CUST-02370</v>
      </c>
      <c r="B1558" s="1" t="str">
        <f>'Customer_Master'!D1558</f>
        <v>Emeka Al-Farsi</v>
      </c>
      <c r="C1558" s="1" t="str">
        <f>'Customer_Master'!E1558</f>
        <v>Teamapt</v>
      </c>
      <c r="D1558" t="str">
        <f>'Customer_Master'!G1558</f>
        <v>Valid</v>
      </c>
      <c r="E1558" t="str">
        <f>'Customer_Master'!I1558</f>
        <v>Valid</v>
      </c>
      <c r="F1558" t="str">
        <f>'Customer_Master'!X1558</f>
        <v>Complete</v>
      </c>
      <c r="G1558">
        <f>'Customer_Master'!Y1558</f>
        <v>100</v>
      </c>
    </row>
    <row r="1559" spans="1:7" x14ac:dyDescent="0.25">
      <c r="A1559" s="1" t="str">
        <f>'Customer_Master'!A1559</f>
        <v>CUST-00429</v>
      </c>
      <c r="B1559" s="1" t="str">
        <f>'Customer_Master'!D1559</f>
        <v>Layla Davies</v>
      </c>
      <c r="C1559" s="1" t="str">
        <f>'Customer_Master'!E1559</f>
        <v>Chipper Cash</v>
      </c>
      <c r="D1559" t="str">
        <f>'Customer_Master'!G1559</f>
        <v>Valid</v>
      </c>
      <c r="E1559" t="str">
        <f>'Customer_Master'!I1559</f>
        <v>Valid</v>
      </c>
      <c r="F1559" t="str">
        <f>'Customer_Master'!X1559</f>
        <v>Complete</v>
      </c>
      <c r="G1559">
        <f>'Customer_Master'!Y1559</f>
        <v>100</v>
      </c>
    </row>
    <row r="1560" spans="1:7" x14ac:dyDescent="0.25">
      <c r="A1560" s="1" t="str">
        <f>'Customer_Master'!A1560</f>
        <v>CUST-04243</v>
      </c>
      <c r="B1560" s="1" t="str">
        <f>'Customer_Master'!D1560</f>
        <v>Tunde Onyeka</v>
      </c>
      <c r="C1560" s="1" t="str">
        <f>'Customer_Master'!E1560</f>
        <v>Quantaai Inc</v>
      </c>
      <c r="D1560" t="str">
        <f>'Customer_Master'!G1560</f>
        <v>Valid</v>
      </c>
      <c r="E1560" t="str">
        <f>'Customer_Master'!I1560</f>
        <v>Valid</v>
      </c>
      <c r="F1560" t="str">
        <f>'Customer_Master'!X1560</f>
        <v>Complete</v>
      </c>
      <c r="G1560">
        <f>'Customer_Master'!Y1560</f>
        <v>75</v>
      </c>
    </row>
    <row r="1561" spans="1:7" x14ac:dyDescent="0.25">
      <c r="A1561" s="1" t="str">
        <f>'Customer_Master'!A1561</f>
        <v>CUST-04239</v>
      </c>
      <c r="B1561" s="1" t="str">
        <f>'Customer_Master'!D1561</f>
        <v>Wanjala Bello</v>
      </c>
      <c r="C1561" s="1" t="str">
        <f>'Customer_Master'!E1561</f>
        <v>Vertexcommerce Plc</v>
      </c>
      <c r="D1561" t="str">
        <f>'Customer_Master'!G1561</f>
        <v>Valid</v>
      </c>
      <c r="E1561" t="str">
        <f>'Customer_Master'!I1561</f>
        <v>Invalid</v>
      </c>
      <c r="F1561" t="str">
        <f>'Customer_Master'!X1561</f>
        <v>Complete</v>
      </c>
      <c r="G1561">
        <f>'Customer_Master'!Y1561</f>
        <v>55</v>
      </c>
    </row>
    <row r="1562" spans="1:7" x14ac:dyDescent="0.25">
      <c r="A1562" s="1" t="str">
        <f>'Customer_Master'!A1562</f>
        <v>CUST-04091</v>
      </c>
      <c r="B1562" s="1" t="str">
        <f>'Customer_Master'!D1562</f>
        <v>Wanjiru Ugwu</v>
      </c>
      <c r="C1562" s="1" t="str">
        <f>'Customer_Master'!E1562</f>
        <v>Not Available</v>
      </c>
      <c r="D1562" t="str">
        <f>'Customer_Master'!G1562</f>
        <v>Valid</v>
      </c>
      <c r="E1562" t="str">
        <f>'Customer_Master'!I1562</f>
        <v>Valid</v>
      </c>
      <c r="F1562" t="str">
        <f>'Customer_Master'!X1562</f>
        <v>Incomplete</v>
      </c>
      <c r="G1562">
        <f>'Customer_Master'!Y1562</f>
        <v>60</v>
      </c>
    </row>
    <row r="1563" spans="1:7" x14ac:dyDescent="0.25">
      <c r="A1563" s="1" t="str">
        <f>'Customer_Master'!A1563</f>
        <v>CUST-02451</v>
      </c>
      <c r="B1563" s="1" t="str">
        <f>'Customer_Master'!D1563</f>
        <v>Funmi Taylor</v>
      </c>
      <c r="C1563" s="1" t="str">
        <f>'Customer_Master'!E1563</f>
        <v>Not Available</v>
      </c>
      <c r="D1563" t="str">
        <f>'Customer_Master'!G1563</f>
        <v>Valid</v>
      </c>
      <c r="E1563" t="str">
        <f>'Customer_Master'!I1563</f>
        <v>Valid</v>
      </c>
      <c r="F1563" t="str">
        <f>'Customer_Master'!X1563</f>
        <v>Incomplete</v>
      </c>
      <c r="G1563">
        <f>'Customer_Master'!Y1563</f>
        <v>60</v>
      </c>
    </row>
    <row r="1564" spans="1:7" x14ac:dyDescent="0.25">
      <c r="A1564" s="1" t="str">
        <f>'Customer_Master'!A1564</f>
        <v>CUST-04432</v>
      </c>
      <c r="B1564" s="1" t="str">
        <f>'Customer_Master'!D1564</f>
        <v>Victor Khan</v>
      </c>
      <c r="C1564" s="1" t="str">
        <f>'Customer_Master'!E1564</f>
        <v>Zenhealth Inc</v>
      </c>
      <c r="D1564" t="str">
        <f>'Customer_Master'!G1564</f>
        <v>Valid</v>
      </c>
      <c r="E1564" t="str">
        <f>'Customer_Master'!I1564</f>
        <v>Valid</v>
      </c>
      <c r="F1564" t="str">
        <f>'Customer_Master'!X1564</f>
        <v>Complete</v>
      </c>
      <c r="G1564">
        <f>'Customer_Master'!Y1564</f>
        <v>100</v>
      </c>
    </row>
    <row r="1565" spans="1:7" x14ac:dyDescent="0.25">
      <c r="A1565" s="1" t="str">
        <f>'Customer_Master'!A1565</f>
        <v>CUST-04067</v>
      </c>
      <c r="B1565" s="1" t="str">
        <f>'Customer_Master'!D1565</f>
        <v>Chinwe Diallo</v>
      </c>
      <c r="C1565" s="1" t="str">
        <f>'Customer_Master'!E1565</f>
        <v>Bua Foods</v>
      </c>
      <c r="D1565" t="str">
        <f>'Customer_Master'!G1565</f>
        <v>Valid</v>
      </c>
      <c r="E1565" t="str">
        <f>'Customer_Master'!I1565</f>
        <v>Valid</v>
      </c>
      <c r="F1565" t="str">
        <f>'Customer_Master'!X1565</f>
        <v>Complete</v>
      </c>
      <c r="G1565">
        <f>'Customer_Master'!Y1565</f>
        <v>100</v>
      </c>
    </row>
    <row r="1566" spans="1:7" x14ac:dyDescent="0.25">
      <c r="A1566" s="1" t="str">
        <f>'Customer_Master'!A1566</f>
        <v>CUST-01134</v>
      </c>
      <c r="B1566" s="1" t="str">
        <f>'Customer_Master'!D1566</f>
        <v>Kayode Murphy</v>
      </c>
      <c r="C1566" s="1" t="str">
        <f>'Customer_Master'!E1566</f>
        <v>Fluxworks</v>
      </c>
      <c r="D1566" t="str">
        <f>'Customer_Master'!G1566</f>
        <v>Valid</v>
      </c>
      <c r="E1566" t="str">
        <f>'Customer_Master'!I1566</f>
        <v>Valid</v>
      </c>
      <c r="F1566" t="str">
        <f>'Customer_Master'!X1566</f>
        <v>Complete</v>
      </c>
      <c r="G1566">
        <f>'Customer_Master'!Y1566</f>
        <v>100</v>
      </c>
    </row>
    <row r="1567" spans="1:7" x14ac:dyDescent="0.25">
      <c r="A1567" s="1" t="str">
        <f>'Customer_Master'!A1567</f>
        <v>CUST-00037</v>
      </c>
      <c r="B1567" s="1" t="str">
        <f>'Customer_Master'!D1567</f>
        <v>Pieter Dlamini</v>
      </c>
      <c r="C1567" s="1" t="str">
        <f>'Customer_Master'!E1567</f>
        <v>Echocommerce Plc</v>
      </c>
      <c r="D1567" t="str">
        <f>'Customer_Master'!G1567</f>
        <v>Valid</v>
      </c>
      <c r="E1567" t="str">
        <f>'Customer_Master'!I1567</f>
        <v>Valid</v>
      </c>
      <c r="F1567" t="str">
        <f>'Customer_Master'!X1567</f>
        <v>Complete</v>
      </c>
      <c r="G1567">
        <f>'Customer_Master'!Y1567</f>
        <v>100</v>
      </c>
    </row>
    <row r="1568" spans="1:7" x14ac:dyDescent="0.25">
      <c r="A1568" s="1" t="str">
        <f>'Customer_Master'!A1568</f>
        <v>CUST-00014</v>
      </c>
      <c r="B1568" s="1" t="str">
        <f>'Customer_Master'!D1568</f>
        <v>Liam Mensah</v>
      </c>
      <c r="C1568" s="1" t="str">
        <f>'Customer_Master'!E1568</f>
        <v>Swiftpay</v>
      </c>
      <c r="D1568" t="str">
        <f>'Customer_Master'!G1568</f>
        <v>Valid</v>
      </c>
      <c r="E1568" t="str">
        <f>'Customer_Master'!I1568</f>
        <v>Valid</v>
      </c>
      <c r="F1568" t="str">
        <f>'Customer_Master'!X1568</f>
        <v>Complete</v>
      </c>
      <c r="G1568">
        <f>'Customer_Master'!Y1568</f>
        <v>100</v>
      </c>
    </row>
    <row r="1569" spans="1:7" x14ac:dyDescent="0.25">
      <c r="A1569" s="1" t="str">
        <f>'Customer_Master'!A1569</f>
        <v>CUST-02556</v>
      </c>
      <c r="B1569" s="1" t="str">
        <f>'Customer_Master'!D1569</f>
        <v>Kamau Patel</v>
      </c>
      <c r="C1569" s="1" t="str">
        <f>'Customer_Master'!E1569</f>
        <v>Teamapt</v>
      </c>
      <c r="D1569" t="str">
        <f>'Customer_Master'!G1569</f>
        <v>Valid</v>
      </c>
      <c r="E1569" t="str">
        <f>'Customer_Master'!I1569</f>
        <v>Valid</v>
      </c>
      <c r="F1569" t="str">
        <f>'Customer_Master'!X1569</f>
        <v>Complete</v>
      </c>
      <c r="G1569">
        <f>'Customer_Master'!Y1569</f>
        <v>100</v>
      </c>
    </row>
    <row r="1570" spans="1:7" x14ac:dyDescent="0.25">
      <c r="A1570" s="1" t="str">
        <f>'Customer_Master'!A1570</f>
        <v>CUST-02620</v>
      </c>
      <c r="B1570" s="1" t="str">
        <f>'Customer_Master'!D1570</f>
        <v>Wanjiru Murphy</v>
      </c>
      <c r="C1570" s="1" t="str">
        <f>'Customer_Master'!E1570</f>
        <v>Fluxtech Inc</v>
      </c>
      <c r="D1570" t="str">
        <f>'Customer_Master'!G1570</f>
        <v>Valid</v>
      </c>
      <c r="E1570" t="str">
        <f>'Customer_Master'!I1570</f>
        <v>Valid</v>
      </c>
      <c r="F1570" t="str">
        <f>'Customer_Master'!X1570</f>
        <v>Complete</v>
      </c>
      <c r="G1570">
        <f>'Customer_Master'!Y1570</f>
        <v>75</v>
      </c>
    </row>
    <row r="1571" spans="1:7" x14ac:dyDescent="0.25">
      <c r="A1571" s="1" t="str">
        <f>'Customer_Master'!A1571</f>
        <v>CUST-00099</v>
      </c>
      <c r="B1571" s="1" t="str">
        <f>'Customer_Master'!D1571</f>
        <v>Tope Orji</v>
      </c>
      <c r="C1571" s="1" t="str">
        <f>'Customer_Master'!E1571</f>
        <v>Chipper Cash</v>
      </c>
      <c r="D1571" t="str">
        <f>'Customer_Master'!G1571</f>
        <v>Valid</v>
      </c>
      <c r="E1571" t="str">
        <f>'Customer_Master'!I1571</f>
        <v>Valid</v>
      </c>
      <c r="F1571" t="str">
        <f>'Customer_Master'!X1571</f>
        <v>Complete</v>
      </c>
      <c r="G1571">
        <f>'Customer_Master'!Y1571</f>
        <v>100</v>
      </c>
    </row>
    <row r="1572" spans="1:7" x14ac:dyDescent="0.25">
      <c r="A1572" s="1" t="str">
        <f>'Customer_Master'!A1572</f>
        <v>CUST-00424</v>
      </c>
      <c r="B1572" s="1" t="str">
        <f>'Customer_Master'!D1572</f>
        <v>Fatima Naidoo</v>
      </c>
      <c r="C1572" s="1" t="str">
        <f>'Customer_Master'!E1572</f>
        <v>Cellulant</v>
      </c>
      <c r="D1572" t="str">
        <f>'Customer_Master'!G1572</f>
        <v>Valid</v>
      </c>
      <c r="E1572" t="str">
        <f>'Customer_Master'!I1572</f>
        <v>Valid</v>
      </c>
      <c r="F1572" t="str">
        <f>'Customer_Master'!X1572</f>
        <v>Complete</v>
      </c>
      <c r="G1572">
        <f>'Customer_Master'!Y1572</f>
        <v>100</v>
      </c>
    </row>
    <row r="1573" spans="1:7" x14ac:dyDescent="0.25">
      <c r="A1573" s="1" t="str">
        <f>'Customer_Master'!A1573</f>
        <v>CUST-00226</v>
      </c>
      <c r="B1573" s="1" t="str">
        <f>'Customer_Master'!D1573</f>
        <v>Adebayo Afolabi</v>
      </c>
      <c r="C1573" s="1" t="str">
        <f>'Customer_Master'!E1573</f>
        <v>Brightlogistics</v>
      </c>
      <c r="D1573" t="str">
        <f>'Customer_Master'!G1573</f>
        <v>Valid</v>
      </c>
      <c r="E1573" t="str">
        <f>'Customer_Master'!I1573</f>
        <v>Valid</v>
      </c>
      <c r="F1573" t="str">
        <f>'Customer_Master'!X1573</f>
        <v>Complete</v>
      </c>
      <c r="G1573">
        <f>'Customer_Master'!Y1573</f>
        <v>100</v>
      </c>
    </row>
    <row r="1574" spans="1:7" x14ac:dyDescent="0.25">
      <c r="A1574" s="1" t="str">
        <f>'Customer_Master'!A1574</f>
        <v>CUST-02338</v>
      </c>
      <c r="B1574" s="1" t="str">
        <f>'Customer_Master'!D1574</f>
        <v>Kemi Kelly</v>
      </c>
      <c r="C1574" s="1" t="str">
        <f>'Customer_Master'!E1574</f>
        <v>Cloudcommerce</v>
      </c>
      <c r="D1574" t="str">
        <f>'Customer_Master'!G1574</f>
        <v>Valid</v>
      </c>
      <c r="E1574" t="str">
        <f>'Customer_Master'!I1574</f>
        <v>Valid</v>
      </c>
      <c r="F1574" t="str">
        <f>'Customer_Master'!X1574</f>
        <v>Complete</v>
      </c>
      <c r="G1574">
        <f>'Customer_Master'!Y1574</f>
        <v>100</v>
      </c>
    </row>
    <row r="1575" spans="1:7" x14ac:dyDescent="0.25">
      <c r="A1575" s="1" t="str">
        <f>'Customer_Master'!A1575</f>
        <v>CUST-02583</v>
      </c>
      <c r="B1575" s="1" t="str">
        <f>'Customer_Master'!D1575</f>
        <v>Wanjiru Brown</v>
      </c>
      <c r="C1575" s="1" t="str">
        <f>'Customer_Master'!E1575</f>
        <v>Primelabs Gmbh</v>
      </c>
      <c r="D1575" t="str">
        <f>'Customer_Master'!G1575</f>
        <v>Valid</v>
      </c>
      <c r="E1575" t="str">
        <f>'Customer_Master'!I1575</f>
        <v>Valid</v>
      </c>
      <c r="F1575" t="str">
        <f>'Customer_Master'!X1575</f>
        <v>Complete</v>
      </c>
      <c r="G1575">
        <f>'Customer_Master'!Y1575</f>
        <v>75</v>
      </c>
    </row>
    <row r="1576" spans="1:7" x14ac:dyDescent="0.25">
      <c r="A1576" s="1" t="str">
        <f>'Customer_Master'!A1576</f>
        <v>CUST-00252</v>
      </c>
      <c r="B1576" s="1" t="str">
        <f>'Customer_Master'!D1576</f>
        <v>Njeri Adewale</v>
      </c>
      <c r="C1576" s="1" t="str">
        <f>'Customer_Master'!E1576</f>
        <v>Hivelogistics</v>
      </c>
      <c r="D1576" t="str">
        <f>'Customer_Master'!G1576</f>
        <v>Valid</v>
      </c>
      <c r="E1576" t="str">
        <f>'Customer_Master'!I1576</f>
        <v>Valid</v>
      </c>
      <c r="F1576" t="str">
        <f>'Customer_Master'!X1576</f>
        <v>Complete</v>
      </c>
      <c r="G1576">
        <f>'Customer_Master'!Y1576</f>
        <v>100</v>
      </c>
    </row>
    <row r="1577" spans="1:7" x14ac:dyDescent="0.25">
      <c r="A1577" s="1" t="str">
        <f>'Customer_Master'!A1577</f>
        <v>CUST-01394</v>
      </c>
      <c r="B1577" s="1" t="str">
        <f>'Customer_Master'!D1577</f>
        <v>Niyi Adewale</v>
      </c>
      <c r="C1577" s="1" t="str">
        <f>'Customer_Master'!E1577</f>
        <v>Not Available</v>
      </c>
      <c r="D1577" t="str">
        <f>'Customer_Master'!G1577</f>
        <v>Valid</v>
      </c>
      <c r="E1577" t="str">
        <f>'Customer_Master'!I1577</f>
        <v>Valid</v>
      </c>
      <c r="F1577" t="str">
        <f>'Customer_Master'!X1577</f>
        <v>Incomplete</v>
      </c>
      <c r="G1577">
        <f>'Customer_Master'!Y1577</f>
        <v>60</v>
      </c>
    </row>
    <row r="1578" spans="1:7" x14ac:dyDescent="0.25">
      <c r="A1578" s="1" t="str">
        <f>'Customer_Master'!A1578</f>
        <v>CUST-02197</v>
      </c>
      <c r="B1578" s="1" t="str">
        <f>'Customer_Master'!D1578</f>
        <v>Kunle Kamau</v>
      </c>
      <c r="C1578" s="1" t="str">
        <f>'Customer_Master'!E1578</f>
        <v>Stackhealth</v>
      </c>
      <c r="D1578" t="str">
        <f>'Customer_Master'!G1578</f>
        <v>Valid</v>
      </c>
      <c r="E1578" t="str">
        <f>'Customer_Master'!I1578</f>
        <v>Valid</v>
      </c>
      <c r="F1578" t="str">
        <f>'Customer_Master'!X1578</f>
        <v>Complete</v>
      </c>
      <c r="G1578">
        <f>'Customer_Master'!Y1578</f>
        <v>100</v>
      </c>
    </row>
    <row r="1579" spans="1:7" x14ac:dyDescent="0.25">
      <c r="A1579" s="1" t="str">
        <f>'Customer_Master'!A1579</f>
        <v>CUST-00632</v>
      </c>
      <c r="B1579" s="1" t="str">
        <f>'Customer_Master'!D1579</f>
        <v>Sophie</v>
      </c>
      <c r="C1579" s="1" t="str">
        <f>'Customer_Master'!E1579</f>
        <v>Novasoft Gmbh</v>
      </c>
      <c r="D1579" t="str">
        <f>'Customer_Master'!G1579</f>
        <v>Valid</v>
      </c>
      <c r="E1579" t="str">
        <f>'Customer_Master'!I1579</f>
        <v>Valid</v>
      </c>
      <c r="F1579" t="str">
        <f>'Customer_Master'!X1579</f>
        <v>Incomplete</v>
      </c>
      <c r="G1579">
        <f>'Customer_Master'!Y1579</f>
        <v>35</v>
      </c>
    </row>
    <row r="1580" spans="1:7" x14ac:dyDescent="0.25">
      <c r="A1580" s="1" t="str">
        <f>'Customer_Master'!A1580</f>
        <v>CUST-04122</v>
      </c>
      <c r="B1580" s="1" t="str">
        <f>'Customer_Master'!D1580</f>
        <v>Niyi Otieno</v>
      </c>
      <c r="C1580" s="1" t="str">
        <f>'Customer_Master'!E1580</f>
        <v>Vertexnetworks Gmbh</v>
      </c>
      <c r="D1580" t="str">
        <f>'Customer_Master'!G1580</f>
        <v>Valid</v>
      </c>
      <c r="E1580" t="str">
        <f>'Customer_Master'!I1580</f>
        <v>Valid</v>
      </c>
      <c r="F1580" t="str">
        <f>'Customer_Master'!X1580</f>
        <v>Complete</v>
      </c>
      <c r="G1580">
        <f>'Customer_Master'!Y1580</f>
        <v>100</v>
      </c>
    </row>
    <row r="1581" spans="1:7" x14ac:dyDescent="0.25">
      <c r="A1581" s="1" t="str">
        <f>'Customer_Master'!A1581</f>
        <v>CUST-01511</v>
      </c>
      <c r="B1581" s="1" t="str">
        <f>'Customer_Master'!D1581</f>
        <v>Abdullahi Aliyu</v>
      </c>
      <c r="C1581" s="1" t="str">
        <f>'Customer_Master'!E1581</f>
        <v>Pulselabs Llc</v>
      </c>
      <c r="D1581" t="str">
        <f>'Customer_Master'!G1581</f>
        <v>Valid</v>
      </c>
      <c r="E1581" t="str">
        <f>'Customer_Master'!I1581</f>
        <v>Valid</v>
      </c>
      <c r="F1581" t="str">
        <f>'Customer_Master'!X1581</f>
        <v>Complete</v>
      </c>
      <c r="G1581">
        <f>'Customer_Master'!Y1581</f>
        <v>100</v>
      </c>
    </row>
    <row r="1582" spans="1:7" x14ac:dyDescent="0.25">
      <c r="A1582" s="1" t="str">
        <f>'Customer_Master'!A1582</f>
        <v>CUST-05080</v>
      </c>
      <c r="B1582" s="1" t="str">
        <f>'Customer_Master'!D1582</f>
        <v>Lola Ogundimu</v>
      </c>
      <c r="C1582" s="1" t="str">
        <f>'Customer_Master'!E1582</f>
        <v>Brightsystems</v>
      </c>
      <c r="D1582" t="str">
        <f>'Customer_Master'!G1582</f>
        <v>Valid</v>
      </c>
      <c r="E1582" t="str">
        <f>'Customer_Master'!I1582</f>
        <v>Valid</v>
      </c>
      <c r="F1582" t="str">
        <f>'Customer_Master'!X1582</f>
        <v>Complete</v>
      </c>
      <c r="G1582">
        <f>'Customer_Master'!Y1582</f>
        <v>75</v>
      </c>
    </row>
    <row r="1583" spans="1:7" x14ac:dyDescent="0.25">
      <c r="A1583" s="1" t="str">
        <f>'Customer_Master'!A1583</f>
        <v>CUST-00245</v>
      </c>
      <c r="B1583" s="1" t="str">
        <f>'Customer_Master'!D1583</f>
        <v>Kevin Murphy</v>
      </c>
      <c r="C1583" s="1" t="str">
        <f>'Customer_Master'!E1583</f>
        <v>Primedigital Plc</v>
      </c>
      <c r="D1583" t="str">
        <f>'Customer_Master'!G1583</f>
        <v>Valid</v>
      </c>
      <c r="E1583" t="str">
        <f>'Customer_Master'!I1583</f>
        <v>Valid</v>
      </c>
      <c r="F1583" t="str">
        <f>'Customer_Master'!X1583</f>
        <v>Complete</v>
      </c>
      <c r="G1583">
        <f>'Customer_Master'!Y1583</f>
        <v>75</v>
      </c>
    </row>
    <row r="1584" spans="1:7" x14ac:dyDescent="0.25">
      <c r="A1584" s="1" t="str">
        <f>'Customer_Master'!A1584</f>
        <v>CUST-00948</v>
      </c>
      <c r="B1584" s="1" t="str">
        <f>'Customer_Master'!D1584</f>
        <v>Tariq Eze</v>
      </c>
      <c r="C1584" s="1" t="str">
        <f>'Customer_Master'!E1584</f>
        <v>Piggyvest</v>
      </c>
      <c r="D1584" t="str">
        <f>'Customer_Master'!G1584</f>
        <v>Valid</v>
      </c>
      <c r="E1584" t="str">
        <f>'Customer_Master'!I1584</f>
        <v>Valid</v>
      </c>
      <c r="F1584" t="str">
        <f>'Customer_Master'!X1584</f>
        <v>Complete</v>
      </c>
      <c r="G1584">
        <f>'Customer_Master'!Y1584</f>
        <v>100</v>
      </c>
    </row>
    <row r="1585" spans="1:7" x14ac:dyDescent="0.25">
      <c r="A1585" s="1" t="str">
        <f>'Customer_Master'!A1585</f>
        <v>CUST-04570</v>
      </c>
      <c r="B1585" s="1" t="str">
        <f>'Customer_Master'!D1585</f>
        <v>Kunle Taylor</v>
      </c>
      <c r="C1585" s="1" t="str">
        <f>'Customer_Master'!E1585</f>
        <v>Paystack</v>
      </c>
      <c r="D1585" t="str">
        <f>'Customer_Master'!G1585</f>
        <v>Valid</v>
      </c>
      <c r="E1585" t="str">
        <f>'Customer_Master'!I1585</f>
        <v>Valid</v>
      </c>
      <c r="F1585" t="str">
        <f>'Customer_Master'!X1585</f>
        <v>Complete</v>
      </c>
      <c r="G1585">
        <f>'Customer_Master'!Y1585</f>
        <v>100</v>
      </c>
    </row>
    <row r="1586" spans="1:7" x14ac:dyDescent="0.25">
      <c r="A1586" s="1" t="str">
        <f>'Customer_Master'!A1586</f>
        <v>CUST-04588</v>
      </c>
      <c r="B1586" s="1" t="str">
        <f>'Customer_Master'!D1586</f>
        <v>Amina Ogundimu</v>
      </c>
      <c r="C1586" s="1" t="str">
        <f>'Customer_Master'!E1586</f>
        <v>Datafinance Llc</v>
      </c>
      <c r="D1586" t="str">
        <f>'Customer_Master'!G1586</f>
        <v>Valid</v>
      </c>
      <c r="E1586" t="str">
        <f>'Customer_Master'!I1586</f>
        <v>Valid</v>
      </c>
      <c r="F1586" t="str">
        <f>'Customer_Master'!X1586</f>
        <v>Complete</v>
      </c>
      <c r="G1586">
        <f>'Customer_Master'!Y1586</f>
        <v>75</v>
      </c>
    </row>
    <row r="1587" spans="1:7" x14ac:dyDescent="0.25">
      <c r="A1587" s="1" t="str">
        <f>'Customer_Master'!A1587</f>
        <v>CUST-02619</v>
      </c>
      <c r="B1587" s="1" t="str">
        <f>'Customer_Master'!D1587</f>
        <v>David Otieno</v>
      </c>
      <c r="C1587" s="1" t="str">
        <f>'Customer_Master'!E1587</f>
        <v>Pulseanalytics Inc</v>
      </c>
      <c r="D1587" t="str">
        <f>'Customer_Master'!G1587</f>
        <v>Valid</v>
      </c>
      <c r="E1587" t="str">
        <f>'Customer_Master'!I1587</f>
        <v>Valid</v>
      </c>
      <c r="F1587" t="str">
        <f>'Customer_Master'!X1587</f>
        <v>Complete</v>
      </c>
      <c r="G1587">
        <f>'Customer_Master'!Y1587</f>
        <v>100</v>
      </c>
    </row>
    <row r="1588" spans="1:7" x14ac:dyDescent="0.25">
      <c r="A1588" s="1" t="str">
        <f>'Customer_Master'!A1588</f>
        <v>CUST-03145</v>
      </c>
      <c r="B1588" s="1" t="str">
        <f>'Customer_Master'!D1588</f>
        <v>Emeka Kelly</v>
      </c>
      <c r="C1588" s="1" t="str">
        <f>'Customer_Master'!E1588</f>
        <v>Interswitch</v>
      </c>
      <c r="D1588" t="str">
        <f>'Customer_Master'!G1588</f>
        <v>Valid</v>
      </c>
      <c r="E1588" t="str">
        <f>'Customer_Master'!I1588</f>
        <v>Valid</v>
      </c>
      <c r="F1588" t="str">
        <f>'Customer_Master'!X1588</f>
        <v>Complete</v>
      </c>
      <c r="G1588">
        <f>'Customer_Master'!Y1588</f>
        <v>100</v>
      </c>
    </row>
    <row r="1589" spans="1:7" x14ac:dyDescent="0.25">
      <c r="A1589" s="1" t="str">
        <f>'Customer_Master'!A1589</f>
        <v>CUST-01307</v>
      </c>
      <c r="B1589" s="1" t="str">
        <f>'Customer_Master'!D1589</f>
        <v>Tariq Onyeka</v>
      </c>
      <c r="C1589" s="1" t="str">
        <f>'Customer_Master'!E1589</f>
        <v>Quantadigital Gmbh</v>
      </c>
      <c r="D1589" t="str">
        <f>'Customer_Master'!G1589</f>
        <v>Invalid</v>
      </c>
      <c r="E1589" t="str">
        <f>'Customer_Master'!I1589</f>
        <v>Valid</v>
      </c>
      <c r="F1589" t="str">
        <f>'Customer_Master'!X1589</f>
        <v>Complete</v>
      </c>
      <c r="G1589">
        <f>'Customer_Master'!Y1589</f>
        <v>70</v>
      </c>
    </row>
    <row r="1590" spans="1:7" x14ac:dyDescent="0.25">
      <c r="A1590" s="1" t="str">
        <f>'Customer_Master'!A1590</f>
        <v>CUST-03473</v>
      </c>
      <c r="B1590" s="1" t="str">
        <f>'Customer_Master'!D1590</f>
        <v>Wanjiru Lawal</v>
      </c>
      <c r="C1590" s="1" t="str">
        <f>'Customer_Master'!E1590</f>
        <v>Chipper Cash</v>
      </c>
      <c r="D1590" t="str">
        <f>'Customer_Master'!G1590</f>
        <v>Invalid</v>
      </c>
      <c r="E1590" t="str">
        <f>'Customer_Master'!I1590</f>
        <v>Valid</v>
      </c>
      <c r="F1590" t="str">
        <f>'Customer_Master'!X1590</f>
        <v>Complete</v>
      </c>
      <c r="G1590">
        <f>'Customer_Master'!Y1590</f>
        <v>45</v>
      </c>
    </row>
    <row r="1591" spans="1:7" x14ac:dyDescent="0.25">
      <c r="A1591" s="1" t="str">
        <f>'Customer_Master'!A1591</f>
        <v>CUST-04712</v>
      </c>
      <c r="B1591" s="1" t="str">
        <f>'Customer_Master'!D1591</f>
        <v>Kibet Botha</v>
      </c>
      <c r="C1591" s="1" t="str">
        <f>'Customer_Master'!E1591</f>
        <v>Apexworks</v>
      </c>
      <c r="D1591" t="str">
        <f>'Customer_Master'!G1591</f>
        <v>Valid</v>
      </c>
      <c r="E1591" t="str">
        <f>'Customer_Master'!I1591</f>
        <v>Valid</v>
      </c>
      <c r="F1591" t="str">
        <f>'Customer_Master'!X1591</f>
        <v>Complete</v>
      </c>
      <c r="G1591">
        <f>'Customer_Master'!Y1591</f>
        <v>100</v>
      </c>
    </row>
    <row r="1592" spans="1:7" x14ac:dyDescent="0.25">
      <c r="A1592" s="1" t="str">
        <f>'Customer_Master'!A1592</f>
        <v>CUST-01960</v>
      </c>
      <c r="B1592" s="1" t="str">
        <f>'Customer_Master'!D1592</f>
        <v>Amani Nwachukwu</v>
      </c>
      <c r="C1592" s="1" t="str">
        <f>'Customer_Master'!E1592</f>
        <v>Stacklabs</v>
      </c>
      <c r="D1592" t="str">
        <f>'Customer_Master'!G1592</f>
        <v>Valid</v>
      </c>
      <c r="E1592" t="str">
        <f>'Customer_Master'!I1592</f>
        <v>Valid</v>
      </c>
      <c r="F1592" t="str">
        <f>'Customer_Master'!X1592</f>
        <v>Complete</v>
      </c>
      <c r="G1592">
        <f>'Customer_Master'!Y1592</f>
        <v>100</v>
      </c>
    </row>
    <row r="1593" spans="1:7" x14ac:dyDescent="0.25">
      <c r="A1593" s="1" t="str">
        <f>'Customer_Master'!A1593</f>
        <v>CUST-03741</v>
      </c>
      <c r="B1593" s="1" t="str">
        <f>'Customer_Master'!D1593</f>
        <v>Thomas Ugwu</v>
      </c>
      <c r="C1593" s="1" t="str">
        <f>'Customer_Master'!E1593</f>
        <v>Bua Foods</v>
      </c>
      <c r="D1593" t="str">
        <f>'Customer_Master'!G1593</f>
        <v>Valid</v>
      </c>
      <c r="E1593" t="str">
        <f>'Customer_Master'!I1593</f>
        <v>Valid</v>
      </c>
      <c r="F1593" t="str">
        <f>'Customer_Master'!X1593</f>
        <v>Complete</v>
      </c>
      <c r="G1593">
        <f>'Customer_Master'!Y1593</f>
        <v>100</v>
      </c>
    </row>
    <row r="1594" spans="1:7" x14ac:dyDescent="0.25">
      <c r="A1594" s="1" t="str">
        <f>'Customer_Master'!A1594</f>
        <v>CUST-02437</v>
      </c>
      <c r="B1594" s="1" t="str">
        <f>'Customer_Master'!D1594</f>
        <v>Femke Onyeka</v>
      </c>
      <c r="C1594" s="1" t="str">
        <f>'Customer_Master'!E1594</f>
        <v>Interswitch</v>
      </c>
      <c r="D1594" t="str">
        <f>'Customer_Master'!G1594</f>
        <v>Valid</v>
      </c>
      <c r="E1594" t="str">
        <f>'Customer_Master'!I1594</f>
        <v>Valid</v>
      </c>
      <c r="F1594" t="str">
        <f>'Customer_Master'!X1594</f>
        <v>Complete</v>
      </c>
      <c r="G1594">
        <f>'Customer_Master'!Y1594</f>
        <v>100</v>
      </c>
    </row>
    <row r="1595" spans="1:7" x14ac:dyDescent="0.25">
      <c r="A1595" s="1" t="str">
        <f>'Customer_Master'!A1595</f>
        <v>CUST-00564</v>
      </c>
      <c r="B1595" s="1" t="str">
        <f>'Customer_Master'!D1595</f>
        <v>Ikechukwu Naidoo</v>
      </c>
      <c r="C1595" s="1" t="str">
        <f>'Customer_Master'!E1595</f>
        <v>Brighthub</v>
      </c>
      <c r="D1595" t="str">
        <f>'Customer_Master'!G1595</f>
        <v>Valid</v>
      </c>
      <c r="E1595" t="str">
        <f>'Customer_Master'!I1595</f>
        <v>Valid</v>
      </c>
      <c r="F1595" t="str">
        <f>'Customer_Master'!X1595</f>
        <v>Complete</v>
      </c>
      <c r="G1595">
        <f>'Customer_Master'!Y1595</f>
        <v>75</v>
      </c>
    </row>
    <row r="1596" spans="1:7" x14ac:dyDescent="0.25">
      <c r="A1596" s="1" t="str">
        <f>'Customer_Master'!A1596</f>
        <v>CUST-01175</v>
      </c>
      <c r="B1596" s="1" t="str">
        <f>'Customer_Master'!D1596</f>
        <v>Faith Idris</v>
      </c>
      <c r="C1596" s="1" t="str">
        <f>'Customer_Master'!E1596</f>
        <v>Wave</v>
      </c>
      <c r="D1596" t="str">
        <f>'Customer_Master'!G1596</f>
        <v>Valid</v>
      </c>
      <c r="E1596" t="str">
        <f>'Customer_Master'!I1596</f>
        <v>Valid</v>
      </c>
      <c r="F1596" t="str">
        <f>'Customer_Master'!X1596</f>
        <v>Complete</v>
      </c>
      <c r="G1596">
        <f>'Customer_Master'!Y1596</f>
        <v>100</v>
      </c>
    </row>
    <row r="1597" spans="1:7" x14ac:dyDescent="0.25">
      <c r="A1597" s="1" t="str">
        <f>'Customer_Master'!A1597</f>
        <v>CUST-03982</v>
      </c>
      <c r="B1597" s="1" t="str">
        <f>'Customer_Master'!D1597</f>
        <v>Chioma Bello</v>
      </c>
      <c r="C1597" s="1" t="str">
        <f>'Customer_Master'!E1597</f>
        <v>Primelogistics Gmbh</v>
      </c>
      <c r="D1597" t="str">
        <f>'Customer_Master'!G1597</f>
        <v>Valid</v>
      </c>
      <c r="E1597" t="str">
        <f>'Customer_Master'!I1597</f>
        <v>Valid</v>
      </c>
      <c r="F1597" t="str">
        <f>'Customer_Master'!X1597</f>
        <v>Complete</v>
      </c>
      <c r="G1597">
        <f>'Customer_Master'!Y1597</f>
        <v>100</v>
      </c>
    </row>
    <row r="1598" spans="1:7" x14ac:dyDescent="0.25">
      <c r="A1598" s="1" t="str">
        <f>'Customer_Master'!A1598</f>
        <v>CUST-04041</v>
      </c>
      <c r="B1598" s="1" t="str">
        <f>'Customer_Master'!D1598</f>
        <v>Njeri Al-Farsi</v>
      </c>
      <c r="C1598" s="1" t="str">
        <f>'Customer_Master'!E1598</f>
        <v>Datalabs</v>
      </c>
      <c r="D1598" t="str">
        <f>'Customer_Master'!G1598</f>
        <v>Valid</v>
      </c>
      <c r="E1598" t="str">
        <f>'Customer_Master'!I1598</f>
        <v>Valid</v>
      </c>
      <c r="F1598" t="str">
        <f>'Customer_Master'!X1598</f>
        <v>Complete</v>
      </c>
      <c r="G1598">
        <f>'Customer_Master'!Y1598</f>
        <v>100</v>
      </c>
    </row>
    <row r="1599" spans="1:7" x14ac:dyDescent="0.25">
      <c r="A1599" s="1" t="str">
        <f>'Customer_Master'!A1599</f>
        <v>CUST-04508</v>
      </c>
      <c r="B1599" s="1" t="str">
        <f>'Customer_Master'!D1599</f>
        <v>Babatunde Mwangi</v>
      </c>
      <c r="C1599" s="1" t="str">
        <f>'Customer_Master'!E1599</f>
        <v>Payventures</v>
      </c>
      <c r="D1599" t="str">
        <f>'Customer_Master'!G1599</f>
        <v>Valid</v>
      </c>
      <c r="E1599" t="str">
        <f>'Customer_Master'!I1599</f>
        <v>Valid</v>
      </c>
      <c r="F1599" t="str">
        <f>'Customer_Master'!X1599</f>
        <v>Complete</v>
      </c>
      <c r="G1599">
        <f>'Customer_Master'!Y1599</f>
        <v>100</v>
      </c>
    </row>
    <row r="1600" spans="1:7" x14ac:dyDescent="0.25">
      <c r="A1600" s="1" t="str">
        <f>'Customer_Master'!A1600</f>
        <v>CUST-03964</v>
      </c>
      <c r="B1600" s="1" t="str">
        <f>'Customer_Master'!D1600</f>
        <v>David Jones</v>
      </c>
      <c r="C1600" s="1" t="str">
        <f>'Customer_Master'!E1600</f>
        <v>Cloudcapital</v>
      </c>
      <c r="D1600" t="str">
        <f>'Customer_Master'!G1600</f>
        <v>Valid</v>
      </c>
      <c r="E1600" t="str">
        <f>'Customer_Master'!I1600</f>
        <v>Valid</v>
      </c>
      <c r="F1600" t="str">
        <f>'Customer_Master'!X1600</f>
        <v>Complete</v>
      </c>
      <c r="G1600">
        <f>'Customer_Master'!Y1600</f>
        <v>100</v>
      </c>
    </row>
    <row r="1601" spans="1:7" x14ac:dyDescent="0.25">
      <c r="A1601" s="1" t="str">
        <f>'Customer_Master'!A1601</f>
        <v>CUST-02369</v>
      </c>
      <c r="B1601" s="1" t="str">
        <f>'Customer_Master'!D1601</f>
        <v>Usman Garba</v>
      </c>
      <c r="C1601" s="1" t="str">
        <f>'Customer_Master'!E1601</f>
        <v>Moniepoint</v>
      </c>
      <c r="D1601" t="str">
        <f>'Customer_Master'!G1601</f>
        <v>Valid</v>
      </c>
      <c r="E1601" t="str">
        <f>'Customer_Master'!I1601</f>
        <v>Valid</v>
      </c>
      <c r="F1601" t="str">
        <f>'Customer_Master'!X1601</f>
        <v>Complete</v>
      </c>
      <c r="G1601">
        <f>'Customer_Master'!Y1601</f>
        <v>100</v>
      </c>
    </row>
    <row r="1602" spans="1:7" x14ac:dyDescent="0.25">
      <c r="A1602" s="1" t="str">
        <f>'Customer_Master'!A1602</f>
        <v>CUST-00414</v>
      </c>
      <c r="B1602" s="1" t="str">
        <f>'Customer_Master'!D1602</f>
        <v>Kemi Hassan</v>
      </c>
      <c r="C1602" s="1" t="str">
        <f>'Customer_Master'!E1602</f>
        <v>Wave</v>
      </c>
      <c r="D1602" t="str">
        <f>'Customer_Master'!G1602</f>
        <v>Valid</v>
      </c>
      <c r="E1602" t="str">
        <f>'Customer_Master'!I1602</f>
        <v>Valid</v>
      </c>
      <c r="F1602" t="str">
        <f>'Customer_Master'!X1602</f>
        <v>Complete</v>
      </c>
      <c r="G1602">
        <f>'Customer_Master'!Y1602</f>
        <v>100</v>
      </c>
    </row>
    <row r="1603" spans="1:7" x14ac:dyDescent="0.25">
      <c r="A1603" s="1" t="str">
        <f>'Customer_Master'!A1603</f>
        <v>CUST-02788</v>
      </c>
      <c r="B1603" s="1" t="str">
        <f>'Customer_Master'!D1603</f>
        <v>Sarah Mensah</v>
      </c>
      <c r="C1603" s="1" t="str">
        <f>'Customer_Master'!E1603</f>
        <v>Twiga Foods</v>
      </c>
      <c r="D1603" t="str">
        <f>'Customer_Master'!G1603</f>
        <v>Valid</v>
      </c>
      <c r="E1603" t="str">
        <f>'Customer_Master'!I1603</f>
        <v>Valid</v>
      </c>
      <c r="F1603" t="str">
        <f>'Customer_Master'!X1603</f>
        <v>Complete</v>
      </c>
      <c r="G1603">
        <f>'Customer_Master'!Y1603</f>
        <v>100</v>
      </c>
    </row>
    <row r="1604" spans="1:7" x14ac:dyDescent="0.25">
      <c r="A1604" s="1" t="str">
        <f>'Customer_Master'!A1604</f>
        <v>CUST-00722</v>
      </c>
      <c r="B1604" s="1" t="str">
        <f>'Customer_Master'!D1604</f>
        <v>Kamau Idris</v>
      </c>
      <c r="C1604" s="1" t="str">
        <f>'Customer_Master'!E1604</f>
        <v>Zentech Llc</v>
      </c>
      <c r="D1604" t="str">
        <f>'Customer_Master'!G1604</f>
        <v>Valid</v>
      </c>
      <c r="E1604" t="str">
        <f>'Customer_Master'!I1604</f>
        <v>Valid</v>
      </c>
      <c r="F1604" t="str">
        <f>'Customer_Master'!X1604</f>
        <v>Complete</v>
      </c>
      <c r="G1604">
        <f>'Customer_Master'!Y1604</f>
        <v>100</v>
      </c>
    </row>
    <row r="1605" spans="1:7" x14ac:dyDescent="0.25">
      <c r="A1605" s="1" t="str">
        <f>'Customer_Master'!A1605</f>
        <v>CUST-04854</v>
      </c>
      <c r="B1605" s="1" t="str">
        <f>'Customer_Master'!D1605</f>
        <v>Chizoba Asante</v>
      </c>
      <c r="C1605" s="1" t="str">
        <f>'Customer_Master'!E1605</f>
        <v>Paylogistics</v>
      </c>
      <c r="D1605" t="str">
        <f>'Customer_Master'!G1605</f>
        <v>Valid</v>
      </c>
      <c r="E1605" t="str">
        <f>'Customer_Master'!I1605</f>
        <v>Valid</v>
      </c>
      <c r="F1605" t="str">
        <f>'Customer_Master'!X1605</f>
        <v>Complete</v>
      </c>
      <c r="G1605">
        <f>'Customer_Master'!Y1605</f>
        <v>75</v>
      </c>
    </row>
    <row r="1606" spans="1:7" x14ac:dyDescent="0.25">
      <c r="A1606" s="1" t="str">
        <f>'Customer_Master'!A1606</f>
        <v>CUST-01222</v>
      </c>
      <c r="B1606" s="1" t="str">
        <f>'Customer_Master'!D1606</f>
        <v>Taylor</v>
      </c>
      <c r="C1606" s="1" t="str">
        <f>'Customer_Master'!E1606</f>
        <v>Cowrywise</v>
      </c>
      <c r="D1606" t="str">
        <f>'Customer_Master'!G1606</f>
        <v>Valid</v>
      </c>
      <c r="E1606" t="str">
        <f>'Customer_Master'!I1606</f>
        <v>Valid</v>
      </c>
      <c r="F1606" t="str">
        <f>'Customer_Master'!X1606</f>
        <v>Incomplete</v>
      </c>
      <c r="G1606">
        <f>'Customer_Master'!Y1606</f>
        <v>60</v>
      </c>
    </row>
    <row r="1607" spans="1:7" x14ac:dyDescent="0.25">
      <c r="A1607" s="1" t="str">
        <f>'Customer_Master'!A1607</f>
        <v>CUST-01082</v>
      </c>
      <c r="B1607" s="1" t="str">
        <f>'Customer_Master'!D1607</f>
        <v>Ikechukwu Patel</v>
      </c>
      <c r="C1607" s="1" t="str">
        <f>'Customer_Master'!E1607</f>
        <v>Teamapt</v>
      </c>
      <c r="D1607" t="str">
        <f>'Customer_Master'!G1607</f>
        <v>Valid</v>
      </c>
      <c r="E1607" t="str">
        <f>'Customer_Master'!I1607</f>
        <v>Valid</v>
      </c>
      <c r="F1607" t="str">
        <f>'Customer_Master'!X1607</f>
        <v>Complete</v>
      </c>
      <c r="G1607">
        <f>'Customer_Master'!Y1607</f>
        <v>100</v>
      </c>
    </row>
    <row r="1608" spans="1:7" x14ac:dyDescent="0.25">
      <c r="A1608" s="1" t="str">
        <f>'Customer_Master'!A1608</f>
        <v>CUST-00215</v>
      </c>
      <c r="B1608" s="1" t="str">
        <f>'Customer_Master'!D1608</f>
        <v>Segun Idris</v>
      </c>
      <c r="C1608" s="1" t="str">
        <f>'Customer_Master'!E1608</f>
        <v>Heliohub</v>
      </c>
      <c r="D1608" t="str">
        <f>'Customer_Master'!G1608</f>
        <v>Valid</v>
      </c>
      <c r="E1608" t="str">
        <f>'Customer_Master'!I1608</f>
        <v>Valid</v>
      </c>
      <c r="F1608" t="str">
        <f>'Customer_Master'!X1608</f>
        <v>Complete</v>
      </c>
      <c r="G1608">
        <f>'Customer_Master'!Y1608</f>
        <v>100</v>
      </c>
    </row>
    <row r="1609" spans="1:7" x14ac:dyDescent="0.25">
      <c r="A1609" s="1" t="str">
        <f>'Customer_Master'!A1609</f>
        <v>CUST-04875</v>
      </c>
      <c r="B1609" s="1" t="str">
        <f>'Customer_Master'!D1609</f>
        <v>Chidinma Wilson</v>
      </c>
      <c r="C1609" s="1" t="str">
        <f>'Customer_Master'!E1609</f>
        <v>Heliohub</v>
      </c>
      <c r="D1609" t="str">
        <f>'Customer_Master'!G1609</f>
        <v>Valid</v>
      </c>
      <c r="E1609" t="str">
        <f>'Customer_Master'!I1609</f>
        <v>Valid</v>
      </c>
      <c r="F1609" t="str">
        <f>'Customer_Master'!X1609</f>
        <v>Complete</v>
      </c>
      <c r="G1609">
        <f>'Customer_Master'!Y1609</f>
        <v>100</v>
      </c>
    </row>
    <row r="1610" spans="1:7" x14ac:dyDescent="0.25">
      <c r="A1610" s="1" t="str">
        <f>'Customer_Master'!A1610</f>
        <v>CUST-02009</v>
      </c>
      <c r="B1610" s="1" t="str">
        <f>'Customer_Master'!D1610</f>
        <v>Njeri Okorie</v>
      </c>
      <c r="C1610" s="1" t="str">
        <f>'Customer_Master'!E1610</f>
        <v>Brightdigital</v>
      </c>
      <c r="D1610" t="str">
        <f>'Customer_Master'!G1610</f>
        <v>Valid</v>
      </c>
      <c r="E1610" t="str">
        <f>'Customer_Master'!I1610</f>
        <v>Valid</v>
      </c>
      <c r="F1610" t="str">
        <f>'Customer_Master'!X1610</f>
        <v>Complete</v>
      </c>
      <c r="G1610">
        <f>'Customer_Master'!Y1610</f>
        <v>100</v>
      </c>
    </row>
    <row r="1611" spans="1:7" x14ac:dyDescent="0.25">
      <c r="A1611" s="1" t="str">
        <f>'Customer_Master'!A1611</f>
        <v>CUST-00915</v>
      </c>
      <c r="B1611" s="1" t="str">
        <f>'Customer_Master'!D1611</f>
        <v>Amaka Oladele</v>
      </c>
      <c r="C1611" s="1" t="str">
        <f>'Customer_Master'!E1611</f>
        <v>Sparksystems Ltd</v>
      </c>
      <c r="D1611" t="str">
        <f>'Customer_Master'!G1611</f>
        <v>Valid</v>
      </c>
      <c r="E1611" t="str">
        <f>'Customer_Master'!I1611</f>
        <v>Valid</v>
      </c>
      <c r="F1611" t="str">
        <f>'Customer_Master'!X1611</f>
        <v>Complete</v>
      </c>
      <c r="G1611">
        <f>'Customer_Master'!Y1611</f>
        <v>100</v>
      </c>
    </row>
    <row r="1612" spans="1:7" x14ac:dyDescent="0.25">
      <c r="A1612" s="1" t="str">
        <f>'Customer_Master'!A1612</f>
        <v>CUST-03428</v>
      </c>
      <c r="B1612" s="1" t="str">
        <f>'Customer_Master'!D1612</f>
        <v>Victor Diallo</v>
      </c>
      <c r="C1612" s="1" t="str">
        <f>'Customer_Master'!E1612</f>
        <v>Vaulttech Plc</v>
      </c>
      <c r="D1612" t="str">
        <f>'Customer_Master'!G1612</f>
        <v>Valid</v>
      </c>
      <c r="E1612" t="str">
        <f>'Customer_Master'!I1612</f>
        <v>Valid</v>
      </c>
      <c r="F1612" t="str">
        <f>'Customer_Master'!X1612</f>
        <v>Complete</v>
      </c>
      <c r="G1612">
        <f>'Customer_Master'!Y1612</f>
        <v>75</v>
      </c>
    </row>
    <row r="1613" spans="1:7" x14ac:dyDescent="0.25">
      <c r="A1613" s="1" t="str">
        <f>'Customer_Master'!A1613</f>
        <v>CUST-00210</v>
      </c>
      <c r="B1613" s="1" t="str">
        <f>'Customer_Master'!D1613</f>
        <v>Hannah Nwachukwu</v>
      </c>
      <c r="C1613" s="1" t="str">
        <f>'Customer_Master'!E1613</f>
        <v>Mtn Group</v>
      </c>
      <c r="D1613" t="str">
        <f>'Customer_Master'!G1613</f>
        <v>Valid</v>
      </c>
      <c r="E1613" t="str">
        <f>'Customer_Master'!I1613</f>
        <v>Valid</v>
      </c>
      <c r="F1613" t="str">
        <f>'Customer_Master'!X1613</f>
        <v>Complete</v>
      </c>
      <c r="G1613">
        <f>'Customer_Master'!Y1613</f>
        <v>100</v>
      </c>
    </row>
    <row r="1614" spans="1:7" x14ac:dyDescent="0.25">
      <c r="A1614" s="1" t="str">
        <f>'Customer_Master'!A1614</f>
        <v>CUST-03398</v>
      </c>
      <c r="B1614" s="1" t="str">
        <f>'Customer_Master'!D1614</f>
        <v>Chiamaka Makinde</v>
      </c>
      <c r="C1614" s="1" t="str">
        <f>'Customer_Master'!E1614</f>
        <v>Not Available</v>
      </c>
      <c r="D1614" t="str">
        <f>'Customer_Master'!G1614</f>
        <v>Valid</v>
      </c>
      <c r="E1614" t="str">
        <f>'Customer_Master'!I1614</f>
        <v>Valid</v>
      </c>
      <c r="F1614" t="str">
        <f>'Customer_Master'!X1614</f>
        <v>Incomplete</v>
      </c>
      <c r="G1614">
        <f>'Customer_Master'!Y1614</f>
        <v>60</v>
      </c>
    </row>
    <row r="1615" spans="1:7" x14ac:dyDescent="0.25">
      <c r="A1615" s="1" t="str">
        <f>'Customer_Master'!A1615</f>
        <v>CUST-01213</v>
      </c>
      <c r="B1615" s="1" t="str">
        <f>'Customer_Master'!D1615</f>
        <v>Sipho Johnson</v>
      </c>
      <c r="C1615" s="1" t="str">
        <f>'Customer_Master'!E1615</f>
        <v>Andela</v>
      </c>
      <c r="D1615" t="str">
        <f>'Customer_Master'!G1615</f>
        <v>Invalid</v>
      </c>
      <c r="E1615" t="str">
        <f>'Customer_Master'!I1615</f>
        <v>Valid</v>
      </c>
      <c r="F1615" t="str">
        <f>'Customer_Master'!X1615</f>
        <v>Complete</v>
      </c>
      <c r="G1615">
        <f>'Customer_Master'!Y1615</f>
        <v>70</v>
      </c>
    </row>
    <row r="1616" spans="1:7" x14ac:dyDescent="0.25">
      <c r="A1616" s="1" t="str">
        <f>'Customer_Master'!A1616</f>
        <v>CUST-03333</v>
      </c>
      <c r="B1616" s="1" t="str">
        <f>'Customer_Master'!D1616</f>
        <v>Ifeoma Wilson</v>
      </c>
      <c r="C1616" s="1" t="str">
        <f>'Customer_Master'!E1616</f>
        <v>Pulseworks</v>
      </c>
      <c r="D1616" t="str">
        <f>'Customer_Master'!G1616</f>
        <v>Valid</v>
      </c>
      <c r="E1616" t="str">
        <f>'Customer_Master'!I1616</f>
        <v>Valid</v>
      </c>
      <c r="F1616" t="str">
        <f>'Customer_Master'!X1616</f>
        <v>Complete</v>
      </c>
      <c r="G1616">
        <f>'Customer_Master'!Y1616</f>
        <v>100</v>
      </c>
    </row>
    <row r="1617" spans="1:7" x14ac:dyDescent="0.25">
      <c r="A1617" s="1" t="str">
        <f>'Customer_Master'!A1617</f>
        <v>CUST-04951</v>
      </c>
      <c r="B1617" s="1" t="str">
        <f>'Customer_Master'!D1617</f>
        <v>Thomas Brown</v>
      </c>
      <c r="C1617" s="1" t="str">
        <f>'Customer_Master'!E1617</f>
        <v>Leadlogistics Llc</v>
      </c>
      <c r="D1617" t="str">
        <f>'Customer_Master'!G1617</f>
        <v>Invalid</v>
      </c>
      <c r="E1617" t="str">
        <f>'Customer_Master'!I1617</f>
        <v>Valid</v>
      </c>
      <c r="F1617" t="str">
        <f>'Customer_Master'!X1617</f>
        <v>Complete</v>
      </c>
      <c r="G1617">
        <f>'Customer_Master'!Y1617</f>
        <v>70</v>
      </c>
    </row>
    <row r="1618" spans="1:7" x14ac:dyDescent="0.25">
      <c r="A1618" s="1" t="str">
        <f>'Customer_Master'!A1618</f>
        <v>CUST-01245</v>
      </c>
      <c r="B1618" s="1" t="str">
        <f>'Customer_Master'!D1618</f>
        <v>Maryam Okonkwo</v>
      </c>
      <c r="C1618" s="1" t="str">
        <f>'Customer_Master'!E1618</f>
        <v>Bua Foods</v>
      </c>
      <c r="D1618" t="str">
        <f>'Customer_Master'!G1618</f>
        <v>Valid</v>
      </c>
      <c r="E1618" t="str">
        <f>'Customer_Master'!I1618</f>
        <v>Valid</v>
      </c>
      <c r="F1618" t="str">
        <f>'Customer_Master'!X1618</f>
        <v>Complete</v>
      </c>
      <c r="G1618">
        <f>'Customer_Master'!Y1618</f>
        <v>100</v>
      </c>
    </row>
    <row r="1619" spans="1:7" x14ac:dyDescent="0.25">
      <c r="A1619" s="1" t="str">
        <f>'Customer_Master'!A1619</f>
        <v>CUST-00381</v>
      </c>
      <c r="B1619" s="1" t="str">
        <f>'Customer_Master'!D1619</f>
        <v>Joy Oladipo</v>
      </c>
      <c r="C1619" s="1" t="str">
        <f>'Customer_Master'!E1619</f>
        <v>Hivefinance Inc</v>
      </c>
      <c r="D1619" t="str">
        <f>'Customer_Master'!G1619</f>
        <v>Valid</v>
      </c>
      <c r="E1619" t="str">
        <f>'Customer_Master'!I1619</f>
        <v>Valid</v>
      </c>
      <c r="F1619" t="str">
        <f>'Customer_Master'!X1619</f>
        <v>Complete</v>
      </c>
      <c r="G1619">
        <f>'Customer_Master'!Y1619</f>
        <v>100</v>
      </c>
    </row>
    <row r="1620" spans="1:7" x14ac:dyDescent="0.25">
      <c r="A1620" s="1" t="str">
        <f>'Customer_Master'!A1620</f>
        <v>CUST-00132</v>
      </c>
      <c r="B1620" s="1" t="str">
        <f>'Customer_Master'!D1620</f>
        <v>Chiamaka Aliyu</v>
      </c>
      <c r="C1620" s="1" t="str">
        <f>'Customer_Master'!E1620</f>
        <v>Teamapt</v>
      </c>
      <c r="D1620" t="str">
        <f>'Customer_Master'!G1620</f>
        <v>Valid</v>
      </c>
      <c r="E1620" t="str">
        <f>'Customer_Master'!I1620</f>
        <v>Valid</v>
      </c>
      <c r="F1620" t="str">
        <f>'Customer_Master'!X1620</f>
        <v>Complete</v>
      </c>
      <c r="G1620">
        <f>'Customer_Master'!Y1620</f>
        <v>100</v>
      </c>
    </row>
    <row r="1621" spans="1:7" x14ac:dyDescent="0.25">
      <c r="A1621" s="1" t="str">
        <f>'Customer_Master'!A1621</f>
        <v>CUST-02493</v>
      </c>
      <c r="B1621" s="1" t="str">
        <f>'Customer_Master'!D1621</f>
        <v>Victor Bello</v>
      </c>
      <c r="C1621" s="1" t="str">
        <f>'Customer_Master'!E1621</f>
        <v>Vertexventures Inc</v>
      </c>
      <c r="D1621" t="str">
        <f>'Customer_Master'!G1621</f>
        <v>Valid</v>
      </c>
      <c r="E1621" t="str">
        <f>'Customer_Master'!I1621</f>
        <v>Valid</v>
      </c>
      <c r="F1621" t="str">
        <f>'Customer_Master'!X1621</f>
        <v>Complete</v>
      </c>
      <c r="G1621">
        <f>'Customer_Master'!Y1621</f>
        <v>100</v>
      </c>
    </row>
    <row r="1622" spans="1:7" x14ac:dyDescent="0.25">
      <c r="A1622" s="1" t="str">
        <f>'Customer_Master'!A1622</f>
        <v>CUST-00101</v>
      </c>
      <c r="B1622" s="1" t="str">
        <f>'Customer_Master'!D1622</f>
        <v>Sipho Garba</v>
      </c>
      <c r="C1622" s="1" t="str">
        <f>'Customer_Master'!E1622</f>
        <v>Vaultsystems Ltd</v>
      </c>
      <c r="D1622" t="str">
        <f>'Customer_Master'!G1622</f>
        <v>Valid</v>
      </c>
      <c r="E1622" t="str">
        <f>'Customer_Master'!I1622</f>
        <v>Valid</v>
      </c>
      <c r="F1622" t="str">
        <f>'Customer_Master'!X1622</f>
        <v>Complete</v>
      </c>
      <c r="G1622">
        <f>'Customer_Master'!Y1622</f>
        <v>75</v>
      </c>
    </row>
    <row r="1623" spans="1:7" x14ac:dyDescent="0.25">
      <c r="A1623" s="1" t="str">
        <f>'Customer_Master'!A1623</f>
        <v>CUST-03248</v>
      </c>
      <c r="B1623" s="1" t="str">
        <f>'Customer_Master'!D1623</f>
        <v>Amani Hassan</v>
      </c>
      <c r="C1623" s="1" t="str">
        <f>'Customer_Master'!E1623</f>
        <v>Vertexlabs Inc</v>
      </c>
      <c r="D1623" t="str">
        <f>'Customer_Master'!G1623</f>
        <v>Valid</v>
      </c>
      <c r="E1623" t="str">
        <f>'Customer_Master'!I1623</f>
        <v>Valid</v>
      </c>
      <c r="F1623" t="str">
        <f>'Customer_Master'!X1623</f>
        <v>Complete</v>
      </c>
      <c r="G1623">
        <f>'Customer_Master'!Y1623</f>
        <v>100</v>
      </c>
    </row>
    <row r="1624" spans="1:7" x14ac:dyDescent="0.25">
      <c r="A1624" s="1" t="str">
        <f>'Customer_Master'!A1624</f>
        <v>CUST-03805</v>
      </c>
      <c r="B1624" s="1" t="str">
        <f>'Customer_Master'!D1624</f>
        <v>Precious Williams</v>
      </c>
      <c r="C1624" s="1" t="str">
        <f>'Customer_Master'!E1624</f>
        <v>Datalogistics Plc</v>
      </c>
      <c r="D1624" t="str">
        <f>'Customer_Master'!G1624</f>
        <v>Valid</v>
      </c>
      <c r="E1624" t="str">
        <f>'Customer_Master'!I1624</f>
        <v>Valid</v>
      </c>
      <c r="F1624" t="str">
        <f>'Customer_Master'!X1624</f>
        <v>Complete</v>
      </c>
      <c r="G1624">
        <f>'Customer_Master'!Y1624</f>
        <v>100</v>
      </c>
    </row>
    <row r="1625" spans="1:7" x14ac:dyDescent="0.25">
      <c r="A1625" s="1" t="str">
        <f>'Customer_Master'!A1625</f>
        <v>CUST-02508</v>
      </c>
      <c r="B1625" s="1" t="str">
        <f>'Customer_Master'!D1625</f>
        <v>Amaka Idris</v>
      </c>
      <c r="C1625" s="1" t="str">
        <f>'Customer_Master'!E1625</f>
        <v>Kuda</v>
      </c>
      <c r="D1625" t="str">
        <f>'Customer_Master'!G1625</f>
        <v>Valid</v>
      </c>
      <c r="E1625" t="str">
        <f>'Customer_Master'!I1625</f>
        <v>Valid</v>
      </c>
      <c r="F1625" t="str">
        <f>'Customer_Master'!X1625</f>
        <v>Complete</v>
      </c>
      <c r="G1625">
        <f>'Customer_Master'!Y1625</f>
        <v>100</v>
      </c>
    </row>
    <row r="1626" spans="1:7" x14ac:dyDescent="0.25">
      <c r="A1626" s="1" t="str">
        <f>'Customer_Master'!A1626</f>
        <v>CUST-00232</v>
      </c>
      <c r="B1626" s="1" t="str">
        <f>'Customer_Master'!D1626</f>
        <v>Mark Okafor</v>
      </c>
      <c r="C1626" s="1" t="str">
        <f>'Customer_Master'!E1626</f>
        <v>Vaultgroup</v>
      </c>
      <c r="D1626" t="str">
        <f>'Customer_Master'!G1626</f>
        <v>Valid</v>
      </c>
      <c r="E1626" t="str">
        <f>'Customer_Master'!I1626</f>
        <v>Valid</v>
      </c>
      <c r="F1626" t="str">
        <f>'Customer_Master'!X1626</f>
        <v>Complete</v>
      </c>
      <c r="G1626">
        <f>'Customer_Master'!Y1626</f>
        <v>100</v>
      </c>
    </row>
    <row r="1627" spans="1:7" x14ac:dyDescent="0.25">
      <c r="A1627" s="1" t="str">
        <f>'Customer_Master'!A1627</f>
        <v>CUST-01068</v>
      </c>
      <c r="B1627" s="1" t="str">
        <f>'Customer_Master'!D1627</f>
        <v>Simi Al-Farsi</v>
      </c>
      <c r="C1627" s="1" t="str">
        <f>'Customer_Master'!E1627</f>
        <v>Leadhealth</v>
      </c>
      <c r="D1627" t="str">
        <f>'Customer_Master'!G1627</f>
        <v>Valid</v>
      </c>
      <c r="E1627" t="str">
        <f>'Customer_Master'!I1627</f>
        <v>Valid</v>
      </c>
      <c r="F1627" t="str">
        <f>'Customer_Master'!X1627</f>
        <v>Complete</v>
      </c>
      <c r="G1627">
        <f>'Customer_Master'!Y1627</f>
        <v>100</v>
      </c>
    </row>
    <row r="1628" spans="1:7" x14ac:dyDescent="0.25">
      <c r="A1628" s="1" t="str">
        <f>'Customer_Master'!A1628</f>
        <v>CUST-02965</v>
      </c>
      <c r="B1628" s="1" t="str">
        <f>'Customer_Master'!D1628</f>
        <v>Daniel Okonkwo</v>
      </c>
      <c r="C1628" s="1" t="str">
        <f>'Customer_Master'!E1628</f>
        <v>Zenworks Ltd</v>
      </c>
      <c r="D1628" t="str">
        <f>'Customer_Master'!G1628</f>
        <v>Valid</v>
      </c>
      <c r="E1628" t="str">
        <f>'Customer_Master'!I1628</f>
        <v>Valid</v>
      </c>
      <c r="F1628" t="str">
        <f>'Customer_Master'!X1628</f>
        <v>Complete</v>
      </c>
      <c r="G1628">
        <f>'Customer_Master'!Y1628</f>
        <v>75</v>
      </c>
    </row>
    <row r="1629" spans="1:7" x14ac:dyDescent="0.25">
      <c r="A1629" s="1" t="str">
        <f>'Customer_Master'!A1629</f>
        <v>CUST-02931</v>
      </c>
      <c r="B1629" s="1" t="str">
        <f>'Customer_Master'!D1629</f>
        <v>Aisha Kamau</v>
      </c>
      <c r="C1629" s="1" t="str">
        <f>'Customer_Master'!E1629</f>
        <v>Wave</v>
      </c>
      <c r="D1629" t="str">
        <f>'Customer_Master'!G1629</f>
        <v>Valid</v>
      </c>
      <c r="E1629" t="str">
        <f>'Customer_Master'!I1629</f>
        <v>Valid</v>
      </c>
      <c r="F1629" t="str">
        <f>'Customer_Master'!X1629</f>
        <v>Complete</v>
      </c>
      <c r="G1629">
        <f>'Customer_Master'!Y1629</f>
        <v>100</v>
      </c>
    </row>
    <row r="1630" spans="1:7" x14ac:dyDescent="0.25">
      <c r="A1630" s="1" t="str">
        <f>'Customer_Master'!A1630</f>
        <v>CUST-04420</v>
      </c>
      <c r="B1630" s="1" t="str">
        <f>'Customer_Master'!D1630</f>
        <v>Njeri Okonkwo</v>
      </c>
      <c r="C1630" s="1" t="str">
        <f>'Customer_Master'!E1630</f>
        <v>Kuda</v>
      </c>
      <c r="D1630" t="str">
        <f>'Customer_Master'!G1630</f>
        <v>Valid</v>
      </c>
      <c r="E1630" t="str">
        <f>'Customer_Master'!I1630</f>
        <v>Valid</v>
      </c>
      <c r="F1630" t="str">
        <f>'Customer_Master'!X1630</f>
        <v>Complete</v>
      </c>
      <c r="G1630">
        <f>'Customer_Master'!Y1630</f>
        <v>75</v>
      </c>
    </row>
    <row r="1631" spans="1:7" x14ac:dyDescent="0.25">
      <c r="A1631" s="1" t="str">
        <f>'Customer_Master'!A1631</f>
        <v>CUST-04016</v>
      </c>
      <c r="B1631" s="1" t="str">
        <f>'Customer_Master'!D1631</f>
        <v>Bello</v>
      </c>
      <c r="C1631" s="1" t="str">
        <f>'Customer_Master'!E1631</f>
        <v>Primeworks</v>
      </c>
      <c r="D1631" t="str">
        <f>'Customer_Master'!G1631</f>
        <v>Valid</v>
      </c>
      <c r="E1631" t="str">
        <f>'Customer_Master'!I1631</f>
        <v>Valid</v>
      </c>
      <c r="F1631" t="str">
        <f>'Customer_Master'!X1631</f>
        <v>Incomplete</v>
      </c>
      <c r="G1631">
        <f>'Customer_Master'!Y1631</f>
        <v>60</v>
      </c>
    </row>
    <row r="1632" spans="1:7" x14ac:dyDescent="0.25">
      <c r="A1632" s="1" t="str">
        <f>'Customer_Master'!A1632</f>
        <v>CUST-03043</v>
      </c>
      <c r="B1632" s="1" t="str">
        <f>'Customer_Master'!D1632</f>
        <v>Matthew</v>
      </c>
      <c r="C1632" s="1" t="str">
        <f>'Customer_Master'!E1632</f>
        <v>Paypay Plc</v>
      </c>
      <c r="D1632" t="str">
        <f>'Customer_Master'!G1632</f>
        <v>Valid</v>
      </c>
      <c r="E1632" t="str">
        <f>'Customer_Master'!I1632</f>
        <v>Valid</v>
      </c>
      <c r="F1632" t="str">
        <f>'Customer_Master'!X1632</f>
        <v>Incomplete</v>
      </c>
      <c r="G1632">
        <f>'Customer_Master'!Y1632</f>
        <v>60</v>
      </c>
    </row>
    <row r="1633" spans="1:7" x14ac:dyDescent="0.25">
      <c r="A1633" s="1" t="str">
        <f>'Customer_Master'!A1633</f>
        <v>CUST-03681</v>
      </c>
      <c r="B1633" s="1" t="str">
        <f>'Customer_Master'!D1633</f>
        <v>Ogechi Onyeka</v>
      </c>
      <c r="C1633" s="1" t="str">
        <f>'Customer_Master'!E1633</f>
        <v>Teamapt</v>
      </c>
      <c r="D1633" t="str">
        <f>'Customer_Master'!G1633</f>
        <v>Valid</v>
      </c>
      <c r="E1633" t="str">
        <f>'Customer_Master'!I1633</f>
        <v>Valid</v>
      </c>
      <c r="F1633" t="str">
        <f>'Customer_Master'!X1633</f>
        <v>Complete</v>
      </c>
      <c r="G1633">
        <f>'Customer_Master'!Y1633</f>
        <v>100</v>
      </c>
    </row>
    <row r="1634" spans="1:7" x14ac:dyDescent="0.25">
      <c r="A1634" s="1" t="str">
        <f>'Customer_Master'!A1634</f>
        <v>CUST-02829</v>
      </c>
      <c r="B1634" s="1" t="str">
        <f>'Customer_Master'!D1634</f>
        <v>Damilola Ogundimu</v>
      </c>
      <c r="C1634" s="1" t="str">
        <f>'Customer_Master'!E1634</f>
        <v>Novacapital Gmbh</v>
      </c>
      <c r="D1634" t="str">
        <f>'Customer_Master'!G1634</f>
        <v>Valid</v>
      </c>
      <c r="E1634" t="str">
        <f>'Customer_Master'!I1634</f>
        <v>Valid</v>
      </c>
      <c r="F1634" t="str">
        <f>'Customer_Master'!X1634</f>
        <v>Complete</v>
      </c>
      <c r="G1634">
        <f>'Customer_Master'!Y1634</f>
        <v>100</v>
      </c>
    </row>
    <row r="1635" spans="1:7" x14ac:dyDescent="0.25">
      <c r="A1635" s="1" t="str">
        <f>'Customer_Master'!A1635</f>
        <v>CUST-03266</v>
      </c>
      <c r="B1635" s="1" t="str">
        <f>'Customer_Master'!D1635</f>
        <v>Emily Makinde</v>
      </c>
      <c r="C1635" s="1" t="str">
        <f>'Customer_Master'!E1635</f>
        <v>Twiga Foods</v>
      </c>
      <c r="D1635" t="str">
        <f>'Customer_Master'!G1635</f>
        <v>Valid</v>
      </c>
      <c r="E1635" t="str">
        <f>'Customer_Master'!I1635</f>
        <v>Valid</v>
      </c>
      <c r="F1635" t="str">
        <f>'Customer_Master'!X1635</f>
        <v>Complete</v>
      </c>
      <c r="G1635">
        <f>'Customer_Master'!Y1635</f>
        <v>100</v>
      </c>
    </row>
    <row r="1636" spans="1:7" x14ac:dyDescent="0.25">
      <c r="A1636" s="1" t="str">
        <f>'Customer_Master'!A1636</f>
        <v>CUST-03867</v>
      </c>
      <c r="B1636" s="1" t="str">
        <f>'Customer_Master'!D1636</f>
        <v>Amina Mwangi</v>
      </c>
      <c r="C1636" s="1" t="str">
        <f>'Customer_Master'!E1636</f>
        <v>Paystack</v>
      </c>
      <c r="D1636" t="str">
        <f>'Customer_Master'!G1636</f>
        <v>Valid</v>
      </c>
      <c r="E1636" t="str">
        <f>'Customer_Master'!I1636</f>
        <v>Valid</v>
      </c>
      <c r="F1636" t="str">
        <f>'Customer_Master'!X1636</f>
        <v>Complete</v>
      </c>
      <c r="G1636">
        <f>'Customer_Master'!Y1636</f>
        <v>100</v>
      </c>
    </row>
    <row r="1637" spans="1:7" x14ac:dyDescent="0.25">
      <c r="A1637" s="1" t="str">
        <f>'Customer_Master'!A1637</f>
        <v>CUST-03288</v>
      </c>
      <c r="B1637" s="1" t="str">
        <f>'Customer_Master'!D1637</f>
        <v>Sophie Dlamini</v>
      </c>
      <c r="C1637" s="1" t="str">
        <f>'Customer_Master'!E1637</f>
        <v>Cowrywise</v>
      </c>
      <c r="D1637" t="str">
        <f>'Customer_Master'!G1637</f>
        <v>Valid</v>
      </c>
      <c r="E1637" t="str">
        <f>'Customer_Master'!I1637</f>
        <v>Valid</v>
      </c>
      <c r="F1637" t="str">
        <f>'Customer_Master'!X1637</f>
        <v>Complete</v>
      </c>
      <c r="G1637">
        <f>'Customer_Master'!Y1637</f>
        <v>100</v>
      </c>
    </row>
    <row r="1638" spans="1:7" x14ac:dyDescent="0.25">
      <c r="A1638" s="1" t="str">
        <f>'Customer_Master'!A1638</f>
        <v>CUST-03818</v>
      </c>
      <c r="B1638" s="1" t="str">
        <f>'Customer_Master'!D1638</f>
        <v>David O'Brien</v>
      </c>
      <c r="C1638" s="1" t="str">
        <f>'Customer_Master'!E1638</f>
        <v>Echohub</v>
      </c>
      <c r="D1638" t="str">
        <f>'Customer_Master'!G1638</f>
        <v>Valid</v>
      </c>
      <c r="E1638" t="str">
        <f>'Customer_Master'!I1638</f>
        <v>Valid</v>
      </c>
      <c r="F1638" t="str">
        <f>'Customer_Master'!X1638</f>
        <v>Complete</v>
      </c>
      <c r="G1638">
        <f>'Customer_Master'!Y1638</f>
        <v>100</v>
      </c>
    </row>
    <row r="1639" spans="1:7" x14ac:dyDescent="0.25">
      <c r="A1639" s="1" t="str">
        <f>'Customer_Master'!A1639</f>
        <v>CUST-05091</v>
      </c>
      <c r="B1639" s="1" t="str">
        <f>'Customer_Master'!D1639</f>
        <v>Femi Adeyemi</v>
      </c>
      <c r="C1639" s="1" t="str">
        <f>'Customer_Master'!E1639</f>
        <v>Lumenventures Inc</v>
      </c>
      <c r="D1639" t="str">
        <f>'Customer_Master'!G1639</f>
        <v>Valid</v>
      </c>
      <c r="E1639" t="str">
        <f>'Customer_Master'!I1639</f>
        <v>Valid</v>
      </c>
      <c r="F1639" t="str">
        <f>'Customer_Master'!X1639</f>
        <v>Complete</v>
      </c>
      <c r="G1639">
        <f>'Customer_Master'!Y1639</f>
        <v>75</v>
      </c>
    </row>
    <row r="1640" spans="1:7" x14ac:dyDescent="0.25">
      <c r="A1640" s="1" t="str">
        <f>'Customer_Master'!A1640</f>
        <v>CUST-00405</v>
      </c>
      <c r="B1640" s="1" t="str">
        <f>'Customer_Master'!D1640</f>
        <v>Bashir Smith</v>
      </c>
      <c r="C1640" s="1" t="str">
        <f>'Customer_Master'!E1640</f>
        <v>Brightcapital Plc</v>
      </c>
      <c r="D1640" t="str">
        <f>'Customer_Master'!G1640</f>
        <v>Valid</v>
      </c>
      <c r="E1640" t="str">
        <f>'Customer_Master'!I1640</f>
        <v>Valid</v>
      </c>
      <c r="F1640" t="str">
        <f>'Customer_Master'!X1640</f>
        <v>Complete</v>
      </c>
      <c r="G1640">
        <f>'Customer_Master'!Y1640</f>
        <v>75</v>
      </c>
    </row>
    <row r="1641" spans="1:7" x14ac:dyDescent="0.25">
      <c r="A1641" s="1" t="str">
        <f>'Customer_Master'!A1641</f>
        <v>CUST-01839</v>
      </c>
      <c r="B1641" s="1" t="str">
        <f>'Customer_Master'!D1641</f>
        <v>David Okafor</v>
      </c>
      <c r="C1641" s="1" t="str">
        <f>'Customer_Master'!E1641</f>
        <v>Flour Mills Of Nigeria</v>
      </c>
      <c r="D1641" t="str">
        <f>'Customer_Master'!G1641</f>
        <v>Valid</v>
      </c>
      <c r="E1641" t="str">
        <f>'Customer_Master'!I1641</f>
        <v>Valid</v>
      </c>
      <c r="F1641" t="str">
        <f>'Customer_Master'!X1641</f>
        <v>Complete</v>
      </c>
      <c r="G1641">
        <f>'Customer_Master'!Y1641</f>
        <v>100</v>
      </c>
    </row>
    <row r="1642" spans="1:7" x14ac:dyDescent="0.25">
      <c r="A1642" s="1" t="str">
        <f>'Customer_Master'!A1642</f>
        <v>CUST-02272</v>
      </c>
      <c r="B1642" s="1" t="str">
        <f>'Customer_Master'!D1642</f>
        <v>Mwangi</v>
      </c>
      <c r="C1642" s="1" t="str">
        <f>'Customer_Master'!E1642</f>
        <v>Cellulant</v>
      </c>
      <c r="D1642" t="str">
        <f>'Customer_Master'!G1642</f>
        <v>Valid</v>
      </c>
      <c r="E1642" t="str">
        <f>'Customer_Master'!I1642</f>
        <v>Valid</v>
      </c>
      <c r="F1642" t="str">
        <f>'Customer_Master'!X1642</f>
        <v>Incomplete</v>
      </c>
      <c r="G1642">
        <f>'Customer_Master'!Y1642</f>
        <v>60</v>
      </c>
    </row>
    <row r="1643" spans="1:7" x14ac:dyDescent="0.25">
      <c r="A1643" s="1" t="str">
        <f>'Customer_Master'!A1643</f>
        <v>CUST-04136</v>
      </c>
      <c r="B1643" s="1" t="str">
        <f>'Customer_Master'!D1643</f>
        <v>Ahmed Adebayo</v>
      </c>
      <c r="C1643" s="1" t="str">
        <f>'Customer_Master'!E1643</f>
        <v>Vaultlogistics</v>
      </c>
      <c r="D1643" t="str">
        <f>'Customer_Master'!G1643</f>
        <v>Valid</v>
      </c>
      <c r="E1643" t="str">
        <f>'Customer_Master'!I1643</f>
        <v>Valid</v>
      </c>
      <c r="F1643" t="str">
        <f>'Customer_Master'!X1643</f>
        <v>Complete</v>
      </c>
      <c r="G1643">
        <f>'Customer_Master'!Y1643</f>
        <v>100</v>
      </c>
    </row>
    <row r="1644" spans="1:7" x14ac:dyDescent="0.25">
      <c r="A1644" s="1" t="str">
        <f>'Customer_Master'!A1644</f>
        <v>CUST-04040</v>
      </c>
      <c r="B1644" s="1" t="str">
        <f>'Customer_Master'!D1644</f>
        <v>Samuel Ogundimu</v>
      </c>
      <c r="C1644" s="1" t="str">
        <f>'Customer_Master'!E1644</f>
        <v>Orbitlogistics</v>
      </c>
      <c r="D1644" t="str">
        <f>'Customer_Master'!G1644</f>
        <v>Valid</v>
      </c>
      <c r="E1644" t="str">
        <f>'Customer_Master'!I1644</f>
        <v>Valid</v>
      </c>
      <c r="F1644" t="str">
        <f>'Customer_Master'!X1644</f>
        <v>Complete</v>
      </c>
      <c r="G1644">
        <f>'Customer_Master'!Y1644</f>
        <v>100</v>
      </c>
    </row>
    <row r="1645" spans="1:7" x14ac:dyDescent="0.25">
      <c r="A1645" s="1" t="str">
        <f>'Customer_Master'!A1645</f>
        <v>CUST-01813</v>
      </c>
      <c r="B1645" s="1" t="str">
        <f>'Customer_Master'!D1645</f>
        <v>Omar Okonkwo</v>
      </c>
      <c r="C1645" s="1" t="str">
        <f>'Customer_Master'!E1645</f>
        <v>Mtn Group</v>
      </c>
      <c r="D1645" t="str">
        <f>'Customer_Master'!G1645</f>
        <v>Valid</v>
      </c>
      <c r="E1645" t="str">
        <f>'Customer_Master'!I1645</f>
        <v>Valid</v>
      </c>
      <c r="F1645" t="str">
        <f>'Customer_Master'!X1645</f>
        <v>Complete</v>
      </c>
      <c r="G1645">
        <f>'Customer_Master'!Y1645</f>
        <v>100</v>
      </c>
    </row>
    <row r="1646" spans="1:7" x14ac:dyDescent="0.25">
      <c r="A1646" s="1" t="str">
        <f>'Customer_Master'!A1646</f>
        <v>CUST-02946</v>
      </c>
      <c r="B1646" s="1" t="str">
        <f>'Customer_Master'!D1646</f>
        <v>Laura Al-Farsi</v>
      </c>
      <c r="C1646" s="1" t="str">
        <f>'Customer_Master'!E1646</f>
        <v>Piggyvest</v>
      </c>
      <c r="D1646" t="str">
        <f>'Customer_Master'!G1646</f>
        <v>Valid</v>
      </c>
      <c r="E1646" t="str">
        <f>'Customer_Master'!I1646</f>
        <v>Valid</v>
      </c>
      <c r="F1646" t="str">
        <f>'Customer_Master'!X1646</f>
        <v>Complete</v>
      </c>
      <c r="G1646">
        <f>'Customer_Master'!Y1646</f>
        <v>100</v>
      </c>
    </row>
    <row r="1647" spans="1:7" x14ac:dyDescent="0.25">
      <c r="A1647" s="1" t="str">
        <f>'Customer_Master'!A1647</f>
        <v>CUST-00440</v>
      </c>
      <c r="B1647" s="1" t="str">
        <f>'Customer_Master'!D1647</f>
        <v>Mercy Brown</v>
      </c>
      <c r="C1647" s="1" t="str">
        <f>'Customer_Master'!E1647</f>
        <v>Fluxgroup Plc</v>
      </c>
      <c r="D1647" t="str">
        <f>'Customer_Master'!G1647</f>
        <v>Invalid</v>
      </c>
      <c r="E1647" t="str">
        <f>'Customer_Master'!I1647</f>
        <v>Valid</v>
      </c>
      <c r="F1647" t="str">
        <f>'Customer_Master'!X1647</f>
        <v>Complete</v>
      </c>
      <c r="G1647">
        <f>'Customer_Master'!Y1647</f>
        <v>70</v>
      </c>
    </row>
    <row r="1648" spans="1:7" x14ac:dyDescent="0.25">
      <c r="A1648" s="1" t="str">
        <f>'Customer_Master'!A1648</f>
        <v>CUST-00928</v>
      </c>
      <c r="B1648" s="1" t="str">
        <f>'Customer_Master'!D1648</f>
        <v>Chioma Aliyu</v>
      </c>
      <c r="C1648" s="1" t="str">
        <f>'Customer_Master'!E1648</f>
        <v>Not Available</v>
      </c>
      <c r="D1648" t="str">
        <f>'Customer_Master'!G1648</f>
        <v>Valid</v>
      </c>
      <c r="E1648" t="str">
        <f>'Customer_Master'!I1648</f>
        <v>Valid</v>
      </c>
      <c r="F1648" t="str">
        <f>'Customer_Master'!X1648</f>
        <v>Incomplete</v>
      </c>
      <c r="G1648">
        <f>'Customer_Master'!Y1648</f>
        <v>60</v>
      </c>
    </row>
    <row r="1649" spans="1:7" x14ac:dyDescent="0.25">
      <c r="A1649" s="1" t="str">
        <f>'Customer_Master'!A1649</f>
        <v>CUST-02337</v>
      </c>
      <c r="B1649" s="1" t="str">
        <f>'Customer_Master'!D1649</f>
        <v>Kamau Salami</v>
      </c>
      <c r="C1649" s="1" t="str">
        <f>'Customer_Master'!E1649</f>
        <v>Quantanetworks Plc</v>
      </c>
      <c r="D1649" t="str">
        <f>'Customer_Master'!G1649</f>
        <v>Valid</v>
      </c>
      <c r="E1649" t="str">
        <f>'Customer_Master'!I1649</f>
        <v>Valid</v>
      </c>
      <c r="F1649" t="str">
        <f>'Customer_Master'!X1649</f>
        <v>Complete</v>
      </c>
      <c r="G1649">
        <f>'Customer_Master'!Y1649</f>
        <v>100</v>
      </c>
    </row>
    <row r="1650" spans="1:7" x14ac:dyDescent="0.25">
      <c r="A1650" s="1" t="str">
        <f>'Customer_Master'!A1650</f>
        <v>CUST-02935</v>
      </c>
      <c r="B1650" s="1" t="str">
        <f>'Customer_Master'!D1650</f>
        <v>Ogechi Khan</v>
      </c>
      <c r="C1650" s="1" t="str">
        <f>'Customer_Master'!E1650</f>
        <v>Quantasystems Gmbh</v>
      </c>
      <c r="D1650" t="str">
        <f>'Customer_Master'!G1650</f>
        <v>Valid</v>
      </c>
      <c r="E1650" t="str">
        <f>'Customer_Master'!I1650</f>
        <v>Valid</v>
      </c>
      <c r="F1650" t="str">
        <f>'Customer_Master'!X1650</f>
        <v>Complete</v>
      </c>
      <c r="G1650">
        <f>'Customer_Master'!Y1650</f>
        <v>100</v>
      </c>
    </row>
    <row r="1651" spans="1:7" x14ac:dyDescent="0.25">
      <c r="A1651" s="1" t="str">
        <f>'Customer_Master'!A1651</f>
        <v>CUST-00603</v>
      </c>
      <c r="B1651" s="1" t="str">
        <f>'Customer_Master'!D1651</f>
        <v>Pieter Hassan</v>
      </c>
      <c r="C1651" s="1" t="str">
        <f>'Customer_Master'!E1651</f>
        <v>Orbithub Inc</v>
      </c>
      <c r="D1651" t="str">
        <f>'Customer_Master'!G1651</f>
        <v>Valid</v>
      </c>
      <c r="E1651" t="str">
        <f>'Customer_Master'!I1651</f>
        <v>Valid</v>
      </c>
      <c r="F1651" t="str">
        <f>'Customer_Master'!X1651</f>
        <v>Complete</v>
      </c>
      <c r="G1651">
        <f>'Customer_Master'!Y1651</f>
        <v>100</v>
      </c>
    </row>
    <row r="1652" spans="1:7" x14ac:dyDescent="0.25">
      <c r="A1652" s="1" t="str">
        <f>'Customer_Master'!A1652</f>
        <v>CUST-01969</v>
      </c>
      <c r="B1652" s="1" t="str">
        <f>'Customer_Master'!D1652</f>
        <v>Chinwe Idris</v>
      </c>
      <c r="C1652" s="1" t="str">
        <f>'Customer_Master'!E1652</f>
        <v>Leaddigital</v>
      </c>
      <c r="D1652" t="str">
        <f>'Customer_Master'!G1652</f>
        <v>Valid</v>
      </c>
      <c r="E1652" t="str">
        <f>'Customer_Master'!I1652</f>
        <v>Valid</v>
      </c>
      <c r="F1652" t="str">
        <f>'Customer_Master'!X1652</f>
        <v>Complete</v>
      </c>
      <c r="G1652">
        <f>'Customer_Master'!Y1652</f>
        <v>100</v>
      </c>
    </row>
    <row r="1653" spans="1:7" x14ac:dyDescent="0.25">
      <c r="A1653" s="1" t="str">
        <f>'Customer_Master'!A1653</f>
        <v>CUST-02807</v>
      </c>
      <c r="B1653" s="1" t="str">
        <f>'Customer_Master'!D1653</f>
        <v>Okorie</v>
      </c>
      <c r="C1653" s="1" t="str">
        <f>'Customer_Master'!E1653</f>
        <v>Heliopay Plc</v>
      </c>
      <c r="D1653" t="str">
        <f>'Customer_Master'!G1653</f>
        <v>Valid</v>
      </c>
      <c r="E1653" t="str">
        <f>'Customer_Master'!I1653</f>
        <v>Valid</v>
      </c>
      <c r="F1653" t="str">
        <f>'Customer_Master'!X1653</f>
        <v>Incomplete</v>
      </c>
      <c r="G1653">
        <f>'Customer_Master'!Y1653</f>
        <v>60</v>
      </c>
    </row>
    <row r="1654" spans="1:7" x14ac:dyDescent="0.25">
      <c r="A1654" s="1" t="str">
        <f>'Customer_Master'!A1654</f>
        <v>CUST-01827</v>
      </c>
      <c r="B1654" s="1" t="str">
        <f>'Customer_Master'!D1654</f>
        <v>Layla Botha</v>
      </c>
      <c r="C1654" s="1" t="str">
        <f>'Customer_Master'!E1654</f>
        <v>Kuda</v>
      </c>
      <c r="D1654" t="str">
        <f>'Customer_Master'!G1654</f>
        <v>Valid</v>
      </c>
      <c r="E1654" t="str">
        <f>'Customer_Master'!I1654</f>
        <v>Valid</v>
      </c>
      <c r="F1654" t="str">
        <f>'Customer_Master'!X1654</f>
        <v>Complete</v>
      </c>
      <c r="G1654">
        <f>'Customer_Master'!Y1654</f>
        <v>100</v>
      </c>
    </row>
    <row r="1655" spans="1:7" x14ac:dyDescent="0.25">
      <c r="A1655" s="1" t="str">
        <f>'Customer_Master'!A1655</f>
        <v>CUST-00010</v>
      </c>
      <c r="B1655" s="1" t="str">
        <f>'Customer_Master'!D1655</f>
        <v>Emily Anyanwu</v>
      </c>
      <c r="C1655" s="1" t="str">
        <f>'Customer_Master'!E1655</f>
        <v>Swiftsystems Inc</v>
      </c>
      <c r="D1655" t="str">
        <f>'Customer_Master'!G1655</f>
        <v>Valid</v>
      </c>
      <c r="E1655" t="str">
        <f>'Customer_Master'!I1655</f>
        <v>Valid</v>
      </c>
      <c r="F1655" t="str">
        <f>'Customer_Master'!X1655</f>
        <v>Complete</v>
      </c>
      <c r="G1655">
        <f>'Customer_Master'!Y1655</f>
        <v>100</v>
      </c>
    </row>
    <row r="1656" spans="1:7" x14ac:dyDescent="0.25">
      <c r="A1656" s="1" t="str">
        <f>'Customer_Master'!A1656</f>
        <v>CUST-01199</v>
      </c>
      <c r="B1656" s="1" t="str">
        <f>'Customer_Master'!D1656</f>
        <v>Chioma Eze</v>
      </c>
      <c r="C1656" s="1" t="str">
        <f>'Customer_Master'!E1656</f>
        <v>Orbitlogic Ltd</v>
      </c>
      <c r="D1656" t="str">
        <f>'Customer_Master'!G1656</f>
        <v>Valid</v>
      </c>
      <c r="E1656" t="str">
        <f>'Customer_Master'!I1656</f>
        <v>Valid</v>
      </c>
      <c r="F1656" t="str">
        <f>'Customer_Master'!X1656</f>
        <v>Complete</v>
      </c>
      <c r="G1656">
        <f>'Customer_Master'!Y1656</f>
        <v>100</v>
      </c>
    </row>
    <row r="1657" spans="1:7" x14ac:dyDescent="0.25">
      <c r="A1657" s="1" t="str">
        <f>'Customer_Master'!A1657</f>
        <v>CUST-04912</v>
      </c>
      <c r="B1657" s="1" t="str">
        <f>'Customer_Master'!D1657</f>
        <v>Diallo</v>
      </c>
      <c r="C1657" s="1" t="str">
        <f>'Customer_Master'!E1657</f>
        <v>Heliosoft Plc</v>
      </c>
      <c r="D1657" t="str">
        <f>'Customer_Master'!G1657</f>
        <v>Valid</v>
      </c>
      <c r="E1657" t="str">
        <f>'Customer_Master'!I1657</f>
        <v>Valid</v>
      </c>
      <c r="F1657" t="str">
        <f>'Customer_Master'!X1657</f>
        <v>Incomplete</v>
      </c>
      <c r="G1657">
        <f>'Customer_Master'!Y1657</f>
        <v>60</v>
      </c>
    </row>
    <row r="1658" spans="1:7" x14ac:dyDescent="0.25">
      <c r="A1658" s="1" t="str">
        <f>'Customer_Master'!A1658</f>
        <v>CUST-00980</v>
      </c>
      <c r="B1658" s="1" t="str">
        <f>'Customer_Master'!D1658</f>
        <v>Nneka Van Der Merwe</v>
      </c>
      <c r="C1658" s="1" t="str">
        <f>'Customer_Master'!E1658</f>
        <v>Lumennetworks Inc</v>
      </c>
      <c r="D1658" t="str">
        <f>'Customer_Master'!G1658</f>
        <v>Valid</v>
      </c>
      <c r="E1658" t="str">
        <f>'Customer_Master'!I1658</f>
        <v>Valid</v>
      </c>
      <c r="F1658" t="str">
        <f>'Customer_Master'!X1658</f>
        <v>Complete</v>
      </c>
      <c r="G1658">
        <f>'Customer_Master'!Y1658</f>
        <v>100</v>
      </c>
    </row>
    <row r="1659" spans="1:7" x14ac:dyDescent="0.25">
      <c r="A1659" s="1" t="str">
        <f>'Customer_Master'!A1659</f>
        <v>CUST-04166</v>
      </c>
      <c r="B1659" s="1" t="str">
        <f>'Customer_Master'!D1659</f>
        <v>Liam Balogun</v>
      </c>
      <c r="C1659" s="1" t="str">
        <f>'Customer_Master'!E1659</f>
        <v>Orbitpay Llc</v>
      </c>
      <c r="D1659" t="str">
        <f>'Customer_Master'!G1659</f>
        <v>Valid</v>
      </c>
      <c r="E1659" t="str">
        <f>'Customer_Master'!I1659</f>
        <v>Valid</v>
      </c>
      <c r="F1659" t="str">
        <f>'Customer_Master'!X1659</f>
        <v>Complete</v>
      </c>
      <c r="G1659">
        <f>'Customer_Master'!Y1659</f>
        <v>100</v>
      </c>
    </row>
    <row r="1660" spans="1:7" x14ac:dyDescent="0.25">
      <c r="A1660" s="1" t="str">
        <f>'Customer_Master'!A1660</f>
        <v>CUST-04048</v>
      </c>
      <c r="B1660" s="1" t="str">
        <f>'Customer_Master'!D1660</f>
        <v>Tunde Jones</v>
      </c>
      <c r="C1660" s="1" t="str">
        <f>'Customer_Master'!E1660</f>
        <v>Leadnetworks</v>
      </c>
      <c r="D1660" t="str">
        <f>'Customer_Master'!G1660</f>
        <v>Valid</v>
      </c>
      <c r="E1660" t="str">
        <f>'Customer_Master'!I1660</f>
        <v>Valid</v>
      </c>
      <c r="F1660" t="str">
        <f>'Customer_Master'!X1660</f>
        <v>Complete</v>
      </c>
      <c r="G1660">
        <f>'Customer_Master'!Y1660</f>
        <v>100</v>
      </c>
    </row>
    <row r="1661" spans="1:7" x14ac:dyDescent="0.25">
      <c r="A1661" s="1" t="str">
        <f>'Customer_Master'!A1661</f>
        <v>CUST-00130</v>
      </c>
      <c r="B1661" s="1" t="str">
        <f>'Customer_Master'!D1661</f>
        <v>Thomas Okafor</v>
      </c>
      <c r="C1661" s="1" t="str">
        <f>'Customer_Master'!E1661</f>
        <v>Corehealth Inc</v>
      </c>
      <c r="D1661" t="str">
        <f>'Customer_Master'!G1661</f>
        <v>Valid</v>
      </c>
      <c r="E1661" t="str">
        <f>'Customer_Master'!I1661</f>
        <v>Invalid</v>
      </c>
      <c r="F1661" t="str">
        <f>'Customer_Master'!X1661</f>
        <v>Complete</v>
      </c>
      <c r="G1661">
        <f>'Customer_Master'!Y1661</f>
        <v>80</v>
      </c>
    </row>
    <row r="1662" spans="1:7" x14ac:dyDescent="0.25">
      <c r="A1662" s="1" t="str">
        <f>'Customer_Master'!A1662</f>
        <v>CUST-00836</v>
      </c>
      <c r="B1662" s="1" t="str">
        <f>'Customer_Master'!D1662</f>
        <v>Kemi Okonkwo</v>
      </c>
      <c r="C1662" s="1" t="str">
        <f>'Customer_Master'!E1662</f>
        <v>Vaultworks Inc</v>
      </c>
      <c r="D1662" t="str">
        <f>'Customer_Master'!G1662</f>
        <v>Valid</v>
      </c>
      <c r="E1662" t="str">
        <f>'Customer_Master'!I1662</f>
        <v>Valid</v>
      </c>
      <c r="F1662" t="str">
        <f>'Customer_Master'!X1662</f>
        <v>Complete</v>
      </c>
      <c r="G1662">
        <f>'Customer_Master'!Y1662</f>
        <v>100</v>
      </c>
    </row>
    <row r="1663" spans="1:7" x14ac:dyDescent="0.25">
      <c r="A1663" s="1" t="str">
        <f>'Customer_Master'!A1663</f>
        <v>CUST-00981</v>
      </c>
      <c r="B1663" s="1" t="str">
        <f>'Customer_Master'!D1663</f>
        <v>Damilola Oladipo</v>
      </c>
      <c r="C1663" s="1" t="str">
        <f>'Customer_Master'!E1663</f>
        <v>Griddigital Ltd</v>
      </c>
      <c r="D1663" t="str">
        <f>'Customer_Master'!G1663</f>
        <v>Valid</v>
      </c>
      <c r="E1663" t="str">
        <f>'Customer_Master'!I1663</f>
        <v>Valid</v>
      </c>
      <c r="F1663" t="str">
        <f>'Customer_Master'!X1663</f>
        <v>Complete</v>
      </c>
      <c r="G1663">
        <f>'Customer_Master'!Y1663</f>
        <v>75</v>
      </c>
    </row>
    <row r="1664" spans="1:7" x14ac:dyDescent="0.25">
      <c r="A1664" s="1" t="str">
        <f>'Customer_Master'!A1664</f>
        <v>CUST-04495</v>
      </c>
      <c r="B1664" s="1" t="str">
        <f>'Customer_Master'!D1664</f>
        <v>Fatuma Mwangi</v>
      </c>
      <c r="C1664" s="1" t="str">
        <f>'Customer_Master'!E1664</f>
        <v>Vaultlogistics Llc</v>
      </c>
      <c r="D1664" t="str">
        <f>'Customer_Master'!G1664</f>
        <v>Valid</v>
      </c>
      <c r="E1664" t="str">
        <f>'Customer_Master'!I1664</f>
        <v>Valid</v>
      </c>
      <c r="F1664" t="str">
        <f>'Customer_Master'!X1664</f>
        <v>Complete</v>
      </c>
      <c r="G1664">
        <f>'Customer_Master'!Y1664</f>
        <v>100</v>
      </c>
    </row>
    <row r="1665" spans="1:7" x14ac:dyDescent="0.25">
      <c r="A1665" s="1" t="str">
        <f>'Customer_Master'!A1665</f>
        <v>CUST-00509</v>
      </c>
      <c r="B1665" s="1" t="str">
        <f>'Customer_Master'!D1665</f>
        <v>Yusuf Mohammed</v>
      </c>
      <c r="C1665" s="1" t="str">
        <f>'Customer_Master'!E1665</f>
        <v>Paysoft Ltd</v>
      </c>
      <c r="D1665" t="str">
        <f>'Customer_Master'!G1665</f>
        <v>Valid</v>
      </c>
      <c r="E1665" t="str">
        <f>'Customer_Master'!I1665</f>
        <v>Valid</v>
      </c>
      <c r="F1665" t="str">
        <f>'Customer_Master'!X1665</f>
        <v>Complete</v>
      </c>
      <c r="G1665">
        <f>'Customer_Master'!Y1665</f>
        <v>75</v>
      </c>
    </row>
    <row r="1666" spans="1:7" x14ac:dyDescent="0.25">
      <c r="A1666" s="1" t="str">
        <f>'Customer_Master'!A1666</f>
        <v>CUST-00330</v>
      </c>
      <c r="B1666" s="1" t="str">
        <f>'Customer_Master'!D1666</f>
        <v>Usman Garba</v>
      </c>
      <c r="C1666" s="1" t="str">
        <f>'Customer_Master'!E1666</f>
        <v>Orbitlabs</v>
      </c>
      <c r="D1666" t="str">
        <f>'Customer_Master'!G1666</f>
        <v>Valid</v>
      </c>
      <c r="E1666" t="str">
        <f>'Customer_Master'!I1666</f>
        <v>Valid</v>
      </c>
      <c r="F1666" t="str">
        <f>'Customer_Master'!X1666</f>
        <v>Complete</v>
      </c>
      <c r="G1666">
        <f>'Customer_Master'!Y1666</f>
        <v>100</v>
      </c>
    </row>
    <row r="1667" spans="1:7" x14ac:dyDescent="0.25">
      <c r="A1667" s="1" t="str">
        <f>'Customer_Master'!A1667</f>
        <v>CUST-03823</v>
      </c>
      <c r="B1667" s="1" t="str">
        <f>'Customer_Master'!D1667</f>
        <v>Joshua Garba</v>
      </c>
      <c r="C1667" s="1" t="str">
        <f>'Customer_Master'!E1667</f>
        <v>Novaventures Inc</v>
      </c>
      <c r="D1667" t="str">
        <f>'Customer_Master'!G1667</f>
        <v>Valid</v>
      </c>
      <c r="E1667" t="str">
        <f>'Customer_Master'!I1667</f>
        <v>Valid</v>
      </c>
      <c r="F1667" t="str">
        <f>'Customer_Master'!X1667</f>
        <v>Complete</v>
      </c>
      <c r="G1667">
        <f>'Customer_Master'!Y1667</f>
        <v>100</v>
      </c>
    </row>
    <row r="1668" spans="1:7" x14ac:dyDescent="0.25">
      <c r="A1668" s="1" t="str">
        <f>'Customer_Master'!A1668</f>
        <v>CUST-03749</v>
      </c>
      <c r="B1668" s="1" t="str">
        <f>'Customer_Master'!D1668</f>
        <v>Njeri Kamau</v>
      </c>
      <c r="C1668" s="1" t="str">
        <f>'Customer_Master'!E1668</f>
        <v>Echoanalytics Inc</v>
      </c>
      <c r="D1668" t="str">
        <f>'Customer_Master'!G1668</f>
        <v>Invalid</v>
      </c>
      <c r="E1668" t="str">
        <f>'Customer_Master'!I1668</f>
        <v>Valid</v>
      </c>
      <c r="F1668" t="str">
        <f>'Customer_Master'!X1668</f>
        <v>Complete</v>
      </c>
      <c r="G1668">
        <f>'Customer_Master'!Y1668</f>
        <v>70</v>
      </c>
    </row>
    <row r="1669" spans="1:7" x14ac:dyDescent="0.25">
      <c r="A1669" s="1" t="str">
        <f>'Customer_Master'!A1669</f>
        <v>CUST-02905</v>
      </c>
      <c r="B1669" s="1" t="str">
        <f>'Customer_Master'!D1669</f>
        <v>Noah Mohammed</v>
      </c>
      <c r="C1669" s="1" t="str">
        <f>'Customer_Master'!E1669</f>
        <v>Corepay</v>
      </c>
      <c r="D1669" t="str">
        <f>'Customer_Master'!G1669</f>
        <v>Valid</v>
      </c>
      <c r="E1669" t="str">
        <f>'Customer_Master'!I1669</f>
        <v>Valid</v>
      </c>
      <c r="F1669" t="str">
        <f>'Customer_Master'!X1669</f>
        <v>Complete</v>
      </c>
      <c r="G1669">
        <f>'Customer_Master'!Y1669</f>
        <v>100</v>
      </c>
    </row>
    <row r="1670" spans="1:7" x14ac:dyDescent="0.25">
      <c r="A1670" s="1" t="str">
        <f>'Customer_Master'!A1670</f>
        <v>CUST-01660</v>
      </c>
      <c r="B1670" s="1" t="str">
        <f>'Customer_Master'!D1670</f>
        <v>Chinwe Onyeka</v>
      </c>
      <c r="C1670" s="1" t="str">
        <f>'Customer_Master'!E1670</f>
        <v>Twiga Foods</v>
      </c>
      <c r="D1670" t="str">
        <f>'Customer_Master'!G1670</f>
        <v>Valid</v>
      </c>
      <c r="E1670" t="str">
        <f>'Customer_Master'!I1670</f>
        <v>Valid</v>
      </c>
      <c r="F1670" t="str">
        <f>'Customer_Master'!X1670</f>
        <v>Complete</v>
      </c>
      <c r="G1670">
        <f>'Customer_Master'!Y1670</f>
        <v>100</v>
      </c>
    </row>
    <row r="1671" spans="1:7" x14ac:dyDescent="0.25">
      <c r="A1671" s="1" t="str">
        <f>'Customer_Master'!A1671</f>
        <v>CUST-03746</v>
      </c>
      <c r="B1671" s="1" t="str">
        <f>'Customer_Master'!D1671</f>
        <v>Ngozi Brown</v>
      </c>
      <c r="C1671" s="1" t="str">
        <f>'Customer_Master'!E1671</f>
        <v>Not Available</v>
      </c>
      <c r="D1671" t="str">
        <f>'Customer_Master'!G1671</f>
        <v>Valid</v>
      </c>
      <c r="E1671" t="str">
        <f>'Customer_Master'!I1671</f>
        <v>Valid</v>
      </c>
      <c r="F1671" t="str">
        <f>'Customer_Master'!X1671</f>
        <v>Incomplete</v>
      </c>
      <c r="G1671">
        <f>'Customer_Master'!Y1671</f>
        <v>60</v>
      </c>
    </row>
    <row r="1672" spans="1:7" x14ac:dyDescent="0.25">
      <c r="A1672" s="1" t="str">
        <f>'Customer_Master'!A1672</f>
        <v>CUST-00134</v>
      </c>
      <c r="B1672" s="1" t="str">
        <f>'Customer_Master'!D1672</f>
        <v>Kevin Davies</v>
      </c>
      <c r="C1672" s="1" t="str">
        <f>'Customer_Master'!E1672</f>
        <v>Vaultventures Inc</v>
      </c>
      <c r="D1672" t="str">
        <f>'Customer_Master'!G1672</f>
        <v>Valid</v>
      </c>
      <c r="E1672" t="str">
        <f>'Customer_Master'!I1672</f>
        <v>Invalid</v>
      </c>
      <c r="F1672" t="str">
        <f>'Customer_Master'!X1672</f>
        <v>Complete</v>
      </c>
      <c r="G1672">
        <f>'Customer_Master'!Y1672</f>
        <v>55</v>
      </c>
    </row>
    <row r="1673" spans="1:7" x14ac:dyDescent="0.25">
      <c r="A1673" s="1" t="str">
        <f>'Customer_Master'!A1673</f>
        <v>CUST-02045</v>
      </c>
      <c r="B1673" s="1" t="str">
        <f>'Customer_Master'!D1673</f>
        <v>Yusuf Abubakar</v>
      </c>
      <c r="C1673" s="1" t="str">
        <f>'Customer_Master'!E1673</f>
        <v>Mpesa Solutions</v>
      </c>
      <c r="D1673" t="str">
        <f>'Customer_Master'!G1673</f>
        <v>Valid</v>
      </c>
      <c r="E1673" t="str">
        <f>'Customer_Master'!I1673</f>
        <v>Valid</v>
      </c>
      <c r="F1673" t="str">
        <f>'Customer_Master'!X1673</f>
        <v>Complete</v>
      </c>
      <c r="G1673">
        <f>'Customer_Master'!Y1673</f>
        <v>100</v>
      </c>
    </row>
    <row r="1674" spans="1:7" x14ac:dyDescent="0.25">
      <c r="A1674" s="1" t="str">
        <f>'Customer_Master'!A1674</f>
        <v>CUST-00995</v>
      </c>
      <c r="B1674" s="1" t="str">
        <f>'Customer_Master'!D1674</f>
        <v>Gbenga Williams</v>
      </c>
      <c r="C1674" s="1" t="str">
        <f>'Customer_Master'!E1674</f>
        <v>Leadhub Llc</v>
      </c>
      <c r="D1674" t="str">
        <f>'Customer_Master'!G1674</f>
        <v>Valid</v>
      </c>
      <c r="E1674" t="str">
        <f>'Customer_Master'!I1674</f>
        <v>Valid</v>
      </c>
      <c r="F1674" t="str">
        <f>'Customer_Master'!X1674</f>
        <v>Complete</v>
      </c>
      <c r="G1674">
        <f>'Customer_Master'!Y1674</f>
        <v>75</v>
      </c>
    </row>
    <row r="1675" spans="1:7" x14ac:dyDescent="0.25">
      <c r="A1675" s="1" t="str">
        <f>'Customer_Master'!A1675</f>
        <v>CUST-01364</v>
      </c>
      <c r="B1675" s="1" t="str">
        <f>'Customer_Master'!D1675</f>
        <v>Nnamdi Patel</v>
      </c>
      <c r="C1675" s="1" t="str">
        <f>'Customer_Master'!E1675</f>
        <v>Fluxcapital</v>
      </c>
      <c r="D1675" t="str">
        <f>'Customer_Master'!G1675</f>
        <v>Valid</v>
      </c>
      <c r="E1675" t="str">
        <f>'Customer_Master'!I1675</f>
        <v>Valid</v>
      </c>
      <c r="F1675" t="str">
        <f>'Customer_Master'!X1675</f>
        <v>Complete</v>
      </c>
      <c r="G1675">
        <f>'Customer_Master'!Y1675</f>
        <v>75</v>
      </c>
    </row>
    <row r="1676" spans="1:7" x14ac:dyDescent="0.25">
      <c r="A1676" s="1" t="str">
        <f>'Customer_Master'!A1676</f>
        <v>CUST-04017</v>
      </c>
      <c r="B1676" s="1" t="str">
        <f>'Customer_Master'!D1676</f>
        <v>Lola Bello</v>
      </c>
      <c r="C1676" s="1" t="str">
        <f>'Customer_Master'!E1676</f>
        <v>Datalogistics</v>
      </c>
      <c r="D1676" t="str">
        <f>'Customer_Master'!G1676</f>
        <v>Valid</v>
      </c>
      <c r="E1676" t="str">
        <f>'Customer_Master'!I1676</f>
        <v>Valid</v>
      </c>
      <c r="F1676" t="str">
        <f>'Customer_Master'!X1676</f>
        <v>Complete</v>
      </c>
      <c r="G1676">
        <f>'Customer_Master'!Y1676</f>
        <v>100</v>
      </c>
    </row>
    <row r="1677" spans="1:7" x14ac:dyDescent="0.25">
      <c r="A1677" s="1" t="str">
        <f>'Customer_Master'!A1677</f>
        <v>CUST-00118</v>
      </c>
      <c r="B1677" s="1" t="str">
        <f>'Customer_Master'!D1677</f>
        <v>Dele Van Der Merwe</v>
      </c>
      <c r="C1677" s="1" t="str">
        <f>'Customer_Master'!E1677</f>
        <v>Pulselabs</v>
      </c>
      <c r="D1677" t="str">
        <f>'Customer_Master'!G1677</f>
        <v>Valid</v>
      </c>
      <c r="E1677" t="str">
        <f>'Customer_Master'!I1677</f>
        <v>Valid</v>
      </c>
      <c r="F1677" t="str">
        <f>'Customer_Master'!X1677</f>
        <v>Complete</v>
      </c>
      <c r="G1677">
        <f>'Customer_Master'!Y1677</f>
        <v>100</v>
      </c>
    </row>
    <row r="1678" spans="1:7" x14ac:dyDescent="0.25">
      <c r="A1678" s="1" t="str">
        <f>'Customer_Master'!A1678</f>
        <v>CUST-03241</v>
      </c>
      <c r="B1678" s="1" t="str">
        <f>'Customer_Master'!D1678</f>
        <v>Fatuma Davies</v>
      </c>
      <c r="C1678" s="1" t="str">
        <f>'Customer_Master'!E1678</f>
        <v>Novagroup Plc</v>
      </c>
      <c r="D1678" t="str">
        <f>'Customer_Master'!G1678</f>
        <v>Valid</v>
      </c>
      <c r="E1678" t="str">
        <f>'Customer_Master'!I1678</f>
        <v>Valid</v>
      </c>
      <c r="F1678" t="str">
        <f>'Customer_Master'!X1678</f>
        <v>Complete</v>
      </c>
      <c r="G1678">
        <f>'Customer_Master'!Y1678</f>
        <v>100</v>
      </c>
    </row>
    <row r="1679" spans="1:7" x14ac:dyDescent="0.25">
      <c r="A1679" s="1" t="str">
        <f>'Customer_Master'!A1679</f>
        <v>CUST-02041</v>
      </c>
      <c r="B1679" s="1" t="str">
        <f>'Customer_Master'!D1679</f>
        <v>Ifeoma Balogun</v>
      </c>
      <c r="C1679" s="1" t="str">
        <f>'Customer_Master'!E1679</f>
        <v>Sparktech</v>
      </c>
      <c r="D1679" t="str">
        <f>'Customer_Master'!G1679</f>
        <v>Valid</v>
      </c>
      <c r="E1679" t="str">
        <f>'Customer_Master'!I1679</f>
        <v>Valid</v>
      </c>
      <c r="F1679" t="str">
        <f>'Customer_Master'!X1679</f>
        <v>Complete</v>
      </c>
      <c r="G1679">
        <f>'Customer_Master'!Y1679</f>
        <v>100</v>
      </c>
    </row>
    <row r="1680" spans="1:7" x14ac:dyDescent="0.25">
      <c r="A1680" s="1" t="str">
        <f>'Customer_Master'!A1680</f>
        <v>CUST-00451</v>
      </c>
      <c r="B1680" s="1" t="str">
        <f>'Customer_Master'!D1680</f>
        <v>Chinwe Abubakar</v>
      </c>
      <c r="C1680" s="1" t="str">
        <f>'Customer_Master'!E1680</f>
        <v>Stacknetworks Ltd</v>
      </c>
      <c r="D1680" t="str">
        <f>'Customer_Master'!G1680</f>
        <v>Valid</v>
      </c>
      <c r="E1680" t="str">
        <f>'Customer_Master'!I1680</f>
        <v>Valid</v>
      </c>
      <c r="F1680" t="str">
        <f>'Customer_Master'!X1680</f>
        <v>Complete</v>
      </c>
      <c r="G1680">
        <f>'Customer_Master'!Y1680</f>
        <v>100</v>
      </c>
    </row>
    <row r="1681" spans="1:7" x14ac:dyDescent="0.25">
      <c r="A1681" s="1" t="str">
        <f>'Customer_Master'!A1681</f>
        <v>CUST-03380</v>
      </c>
      <c r="B1681" s="1" t="str">
        <f>'Customer_Master'!D1681</f>
        <v>Chinwe Jones</v>
      </c>
      <c r="C1681" s="1" t="str">
        <f>'Customer_Master'!E1681</f>
        <v>Orbitanalytics Inc</v>
      </c>
      <c r="D1681" t="str">
        <f>'Customer_Master'!G1681</f>
        <v>Valid</v>
      </c>
      <c r="E1681" t="str">
        <f>'Customer_Master'!I1681</f>
        <v>Valid</v>
      </c>
      <c r="F1681" t="str">
        <f>'Customer_Master'!X1681</f>
        <v>Complete</v>
      </c>
      <c r="G1681">
        <f>'Customer_Master'!Y1681</f>
        <v>100</v>
      </c>
    </row>
    <row r="1682" spans="1:7" x14ac:dyDescent="0.25">
      <c r="A1682" s="1" t="str">
        <f>'Customer_Master'!A1682</f>
        <v>CUST-04072</v>
      </c>
      <c r="B1682" s="1" t="str">
        <f>'Customer_Master'!D1682</f>
        <v>Kelechi Khan</v>
      </c>
      <c r="C1682" s="1" t="str">
        <f>'Customer_Master'!E1682</f>
        <v>Andela</v>
      </c>
      <c r="D1682" t="str">
        <f>'Customer_Master'!G1682</f>
        <v>Valid</v>
      </c>
      <c r="E1682" t="str">
        <f>'Customer_Master'!I1682</f>
        <v>Valid</v>
      </c>
      <c r="F1682" t="str">
        <f>'Customer_Master'!X1682</f>
        <v>Complete</v>
      </c>
      <c r="G1682">
        <f>'Customer_Master'!Y1682</f>
        <v>100</v>
      </c>
    </row>
    <row r="1683" spans="1:7" x14ac:dyDescent="0.25">
      <c r="A1683" s="1" t="str">
        <f>'Customer_Master'!A1683</f>
        <v>CUST-01773</v>
      </c>
      <c r="B1683" s="1" t="str">
        <f>'Customer_Master'!D1683</f>
        <v>James Johnson</v>
      </c>
      <c r="C1683" s="1" t="str">
        <f>'Customer_Master'!E1683</f>
        <v>Vaultlabs Plc</v>
      </c>
      <c r="D1683" t="str">
        <f>'Customer_Master'!G1683</f>
        <v>Valid</v>
      </c>
      <c r="E1683" t="str">
        <f>'Customer_Master'!I1683</f>
        <v>Valid</v>
      </c>
      <c r="F1683" t="str">
        <f>'Customer_Master'!X1683</f>
        <v>Complete</v>
      </c>
      <c r="G1683">
        <f>'Customer_Master'!Y1683</f>
        <v>100</v>
      </c>
    </row>
    <row r="1684" spans="1:7" x14ac:dyDescent="0.25">
      <c r="A1684" s="1" t="str">
        <f>'Customer_Master'!A1684</f>
        <v>CUST-01781</v>
      </c>
      <c r="B1684" s="1" t="str">
        <f>'Customer_Master'!D1684</f>
        <v>Emily Garba</v>
      </c>
      <c r="C1684" s="1" t="str">
        <f>'Customer_Master'!E1684</f>
        <v>Moniepoint</v>
      </c>
      <c r="D1684" t="str">
        <f>'Customer_Master'!G1684</f>
        <v>Valid</v>
      </c>
      <c r="E1684" t="str">
        <f>'Customer_Master'!I1684</f>
        <v>Valid</v>
      </c>
      <c r="F1684" t="str">
        <f>'Customer_Master'!X1684</f>
        <v>Complete</v>
      </c>
      <c r="G1684">
        <f>'Customer_Master'!Y1684</f>
        <v>100</v>
      </c>
    </row>
    <row r="1685" spans="1:7" x14ac:dyDescent="0.25">
      <c r="A1685" s="1" t="str">
        <f>'Customer_Master'!A1685</f>
        <v>CUST-03829</v>
      </c>
      <c r="B1685" s="1" t="str">
        <f>'Customer_Master'!D1685</f>
        <v>Ifeanyi Onyeka</v>
      </c>
      <c r="C1685" s="1" t="str">
        <f>'Customer_Master'!E1685</f>
        <v>Payanalytics Inc</v>
      </c>
      <c r="D1685" t="str">
        <f>'Customer_Master'!G1685</f>
        <v>Valid</v>
      </c>
      <c r="E1685" t="str">
        <f>'Customer_Master'!I1685</f>
        <v>Valid</v>
      </c>
      <c r="F1685" t="str">
        <f>'Customer_Master'!X1685</f>
        <v>Complete</v>
      </c>
      <c r="G1685">
        <f>'Customer_Master'!Y1685</f>
        <v>100</v>
      </c>
    </row>
    <row r="1686" spans="1:7" x14ac:dyDescent="0.25">
      <c r="A1686" s="1" t="str">
        <f>'Customer_Master'!A1686</f>
        <v>CUST-02373</v>
      </c>
      <c r="B1686" s="1" t="str">
        <f>'Customer_Master'!D1686</f>
        <v>Otieno Garba</v>
      </c>
      <c r="C1686" s="1" t="str">
        <f>'Customer_Master'!E1686</f>
        <v>Brighthub Ltd</v>
      </c>
      <c r="D1686" t="str">
        <f>'Customer_Master'!G1686</f>
        <v>Valid</v>
      </c>
      <c r="E1686" t="str">
        <f>'Customer_Master'!I1686</f>
        <v>Valid</v>
      </c>
      <c r="F1686" t="str">
        <f>'Customer_Master'!X1686</f>
        <v>Complete</v>
      </c>
      <c r="G1686">
        <f>'Customer_Master'!Y1686</f>
        <v>100</v>
      </c>
    </row>
    <row r="1687" spans="1:7" x14ac:dyDescent="0.25">
      <c r="A1687" s="1" t="str">
        <f>'Customer_Master'!A1687</f>
        <v>CUST-00954</v>
      </c>
      <c r="B1687" s="1" t="str">
        <f>'Customer_Master'!D1687</f>
        <v>Bello Okorie</v>
      </c>
      <c r="C1687" s="1" t="str">
        <f>'Customer_Master'!E1687</f>
        <v>Brightlogistics</v>
      </c>
      <c r="D1687" t="str">
        <f>'Customer_Master'!G1687</f>
        <v>Valid</v>
      </c>
      <c r="E1687" t="str">
        <f>'Customer_Master'!I1687</f>
        <v>Valid</v>
      </c>
      <c r="F1687" t="str">
        <f>'Customer_Master'!X1687</f>
        <v>Complete</v>
      </c>
      <c r="G1687">
        <f>'Customer_Master'!Y1687</f>
        <v>100</v>
      </c>
    </row>
    <row r="1688" spans="1:7" x14ac:dyDescent="0.25">
      <c r="A1688" s="1" t="str">
        <f>'Customer_Master'!A1688</f>
        <v>CUST-00195</v>
      </c>
      <c r="B1688" s="1" t="str">
        <f>'Customer_Master'!D1688</f>
        <v>Ikechukwu Asante</v>
      </c>
      <c r="C1688" s="1" t="str">
        <f>'Customer_Master'!E1688</f>
        <v>Brighthub Llc</v>
      </c>
      <c r="D1688" t="str">
        <f>'Customer_Master'!G1688</f>
        <v>Valid</v>
      </c>
      <c r="E1688" t="str">
        <f>'Customer_Master'!I1688</f>
        <v>Valid</v>
      </c>
      <c r="F1688" t="str">
        <f>'Customer_Master'!X1688</f>
        <v>Complete</v>
      </c>
      <c r="G1688">
        <f>'Customer_Master'!Y1688</f>
        <v>100</v>
      </c>
    </row>
    <row r="1689" spans="1:7" x14ac:dyDescent="0.25">
      <c r="A1689" s="1" t="str">
        <f>'Customer_Master'!A1689</f>
        <v>CUST-03482</v>
      </c>
      <c r="B1689" s="1" t="str">
        <f>'Customer_Master'!D1689</f>
        <v>Yusuf Dlamini</v>
      </c>
      <c r="C1689" s="1" t="str">
        <f>'Customer_Master'!E1689</f>
        <v>Dangote Industries</v>
      </c>
      <c r="D1689" t="str">
        <f>'Customer_Master'!G1689</f>
        <v>Valid</v>
      </c>
      <c r="E1689" t="str">
        <f>'Customer_Master'!I1689</f>
        <v>Valid</v>
      </c>
      <c r="F1689" t="str">
        <f>'Customer_Master'!X1689</f>
        <v>Complete</v>
      </c>
      <c r="G1689">
        <f>'Customer_Master'!Y1689</f>
        <v>100</v>
      </c>
    </row>
    <row r="1690" spans="1:7" x14ac:dyDescent="0.25">
      <c r="A1690" s="1" t="str">
        <f>'Customer_Master'!A1690</f>
        <v>CUST-03695</v>
      </c>
      <c r="B1690" s="1" t="str">
        <f>'Customer_Master'!D1690</f>
        <v>Damilola Adeyemi</v>
      </c>
      <c r="C1690" s="1" t="str">
        <f>'Customer_Master'!E1690</f>
        <v>Kuda</v>
      </c>
      <c r="D1690" t="str">
        <f>'Customer_Master'!G1690</f>
        <v>Valid</v>
      </c>
      <c r="E1690" t="str">
        <f>'Customer_Master'!I1690</f>
        <v>Valid</v>
      </c>
      <c r="F1690" t="str">
        <f>'Customer_Master'!X1690</f>
        <v>Complete</v>
      </c>
      <c r="G1690">
        <f>'Customer_Master'!Y1690</f>
        <v>100</v>
      </c>
    </row>
    <row r="1691" spans="1:7" x14ac:dyDescent="0.25">
      <c r="A1691" s="1" t="str">
        <f>'Customer_Master'!A1691</f>
        <v>CUST-02112</v>
      </c>
      <c r="B1691" s="1" t="str">
        <f>'Customer_Master'!D1691</f>
        <v>Tariq Asante</v>
      </c>
      <c r="C1691" s="1" t="str">
        <f>'Customer_Master'!E1691</f>
        <v>Payworks</v>
      </c>
      <c r="D1691" t="str">
        <f>'Customer_Master'!G1691</f>
        <v>Valid</v>
      </c>
      <c r="E1691" t="str">
        <f>'Customer_Master'!I1691</f>
        <v>Valid</v>
      </c>
      <c r="F1691" t="str">
        <f>'Customer_Master'!X1691</f>
        <v>Complete</v>
      </c>
      <c r="G1691">
        <f>'Customer_Master'!Y1691</f>
        <v>100</v>
      </c>
    </row>
    <row r="1692" spans="1:7" x14ac:dyDescent="0.25">
      <c r="A1692" s="1" t="str">
        <f>'Customer_Master'!A1692</f>
        <v>CUST-01360</v>
      </c>
      <c r="B1692" s="1" t="str">
        <f>'Customer_Master'!D1692</f>
        <v>Favour Nwachukwu</v>
      </c>
      <c r="C1692" s="1" t="str">
        <f>'Customer_Master'!E1692</f>
        <v>Pulsegroup Llc</v>
      </c>
      <c r="D1692" t="str">
        <f>'Customer_Master'!G1692</f>
        <v>Valid</v>
      </c>
      <c r="E1692" t="str">
        <f>'Customer_Master'!I1692</f>
        <v>Valid</v>
      </c>
      <c r="F1692" t="str">
        <f>'Customer_Master'!X1692</f>
        <v>Complete</v>
      </c>
      <c r="G1692">
        <f>'Customer_Master'!Y1692</f>
        <v>100</v>
      </c>
    </row>
    <row r="1693" spans="1:7" x14ac:dyDescent="0.25">
      <c r="A1693" s="1" t="str">
        <f>'Customer_Master'!A1693</f>
        <v>CUST-03886</v>
      </c>
      <c r="B1693" s="1" t="str">
        <f>'Customer_Master'!D1693</f>
        <v>Obinna Abubakar</v>
      </c>
      <c r="C1693" s="1" t="str">
        <f>'Customer_Master'!E1693</f>
        <v>Heliohub</v>
      </c>
      <c r="D1693" t="str">
        <f>'Customer_Master'!G1693</f>
        <v>Valid</v>
      </c>
      <c r="E1693" t="str">
        <f>'Customer_Master'!I1693</f>
        <v>Valid</v>
      </c>
      <c r="F1693" t="str">
        <f>'Customer_Master'!X1693</f>
        <v>Complete</v>
      </c>
      <c r="G1693">
        <f>'Customer_Master'!Y1693</f>
        <v>100</v>
      </c>
    </row>
    <row r="1694" spans="1:7" x14ac:dyDescent="0.25">
      <c r="A1694" s="1" t="str">
        <f>'Customer_Master'!A1694</f>
        <v>CUST-03739</v>
      </c>
      <c r="B1694" s="1" t="str">
        <f>'Customer_Master'!D1694</f>
        <v>Simi Al-Farsi</v>
      </c>
      <c r="C1694" s="1" t="str">
        <f>'Customer_Master'!E1694</f>
        <v>Twiga Foods</v>
      </c>
      <c r="D1694" t="str">
        <f>'Customer_Master'!G1694</f>
        <v>Valid</v>
      </c>
      <c r="E1694" t="str">
        <f>'Customer_Master'!I1694</f>
        <v>Valid</v>
      </c>
      <c r="F1694" t="str">
        <f>'Customer_Master'!X1694</f>
        <v>Complete</v>
      </c>
      <c r="G1694">
        <f>'Customer_Master'!Y1694</f>
        <v>100</v>
      </c>
    </row>
    <row r="1695" spans="1:7" x14ac:dyDescent="0.25">
      <c r="A1695" s="1" t="str">
        <f>'Customer_Master'!A1695</f>
        <v>CUST-03263</v>
      </c>
      <c r="B1695" s="1" t="str">
        <f>'Customer_Master'!D1695</f>
        <v>Dele Khan</v>
      </c>
      <c r="C1695" s="1" t="str">
        <f>'Customer_Master'!E1695</f>
        <v>Cellulant</v>
      </c>
      <c r="D1695" t="str">
        <f>'Customer_Master'!G1695</f>
        <v>Valid</v>
      </c>
      <c r="E1695" t="str">
        <f>'Customer_Master'!I1695</f>
        <v>Valid</v>
      </c>
      <c r="F1695" t="str">
        <f>'Customer_Master'!X1695</f>
        <v>Complete</v>
      </c>
      <c r="G1695">
        <f>'Customer_Master'!Y1695</f>
        <v>100</v>
      </c>
    </row>
    <row r="1696" spans="1:7" x14ac:dyDescent="0.25">
      <c r="A1696" s="1" t="str">
        <f>'Customer_Master'!A1696</f>
        <v>CUST-00589</v>
      </c>
      <c r="B1696" s="1" t="str">
        <f>'Customer_Master'!D1696</f>
        <v>Emily Okonkwo</v>
      </c>
      <c r="C1696" s="1" t="str">
        <f>'Customer_Master'!E1696</f>
        <v>Paystack</v>
      </c>
      <c r="D1696" t="str">
        <f>'Customer_Master'!G1696</f>
        <v>Valid</v>
      </c>
      <c r="E1696" t="str">
        <f>'Customer_Master'!I1696</f>
        <v>Valid</v>
      </c>
      <c r="F1696" t="str">
        <f>'Customer_Master'!X1696</f>
        <v>Complete</v>
      </c>
      <c r="G1696">
        <f>'Customer_Master'!Y1696</f>
        <v>100</v>
      </c>
    </row>
    <row r="1697" spans="1:7" x14ac:dyDescent="0.25">
      <c r="A1697" s="1" t="str">
        <f>'Customer_Master'!A1697</f>
        <v>CUST-00185</v>
      </c>
      <c r="B1697" s="1" t="str">
        <f>'Customer_Master'!D1697</f>
        <v>Kemi Nwachukwu</v>
      </c>
      <c r="C1697" s="1" t="str">
        <f>'Customer_Master'!E1697</f>
        <v>Quantacommerce</v>
      </c>
      <c r="D1697" t="str">
        <f>'Customer_Master'!G1697</f>
        <v>Valid</v>
      </c>
      <c r="E1697" t="str">
        <f>'Customer_Master'!I1697</f>
        <v>Valid</v>
      </c>
      <c r="F1697" t="str">
        <f>'Customer_Master'!X1697</f>
        <v>Complete</v>
      </c>
      <c r="G1697">
        <f>'Customer_Master'!Y1697</f>
        <v>100</v>
      </c>
    </row>
    <row r="1698" spans="1:7" x14ac:dyDescent="0.25">
      <c r="A1698" s="1" t="str">
        <f>'Customer_Master'!A1698</f>
        <v>CUST-04108</v>
      </c>
      <c r="B1698" s="1" t="str">
        <f>'Customer_Master'!D1698</f>
        <v>Emily Botha</v>
      </c>
      <c r="C1698" s="1" t="str">
        <f>'Customer_Master'!E1698</f>
        <v>Gridhub</v>
      </c>
      <c r="D1698" t="str">
        <f>'Customer_Master'!G1698</f>
        <v>Invalid</v>
      </c>
      <c r="E1698" t="str">
        <f>'Customer_Master'!I1698</f>
        <v>Valid</v>
      </c>
      <c r="F1698" t="str">
        <f>'Customer_Master'!X1698</f>
        <v>Complete</v>
      </c>
      <c r="G1698">
        <f>'Customer_Master'!Y1698</f>
        <v>70</v>
      </c>
    </row>
    <row r="1699" spans="1:7" x14ac:dyDescent="0.25">
      <c r="A1699" s="1" t="str">
        <f>'Customer_Master'!A1699</f>
        <v>CUST-04027</v>
      </c>
      <c r="B1699" s="1" t="str">
        <f>'Customer_Master'!D1699</f>
        <v>Amani Taylor</v>
      </c>
      <c r="C1699" s="1" t="str">
        <f>'Customer_Master'!E1699</f>
        <v>Novaworks Inc</v>
      </c>
      <c r="D1699" t="str">
        <f>'Customer_Master'!G1699</f>
        <v>Valid</v>
      </c>
      <c r="E1699" t="str">
        <f>'Customer_Master'!I1699</f>
        <v>Valid</v>
      </c>
      <c r="F1699" t="str">
        <f>'Customer_Master'!X1699</f>
        <v>Complete</v>
      </c>
      <c r="G1699">
        <f>'Customer_Master'!Y1699</f>
        <v>100</v>
      </c>
    </row>
    <row r="1700" spans="1:7" x14ac:dyDescent="0.25">
      <c r="A1700" s="1" t="str">
        <f>'Customer_Master'!A1700</f>
        <v>CUST-00194</v>
      </c>
      <c r="B1700" s="1" t="str">
        <f>'Customer_Master'!D1700</f>
        <v>Daniel Anyanwu</v>
      </c>
      <c r="C1700" s="1" t="str">
        <f>'Customer_Master'!E1700</f>
        <v>Andela</v>
      </c>
      <c r="D1700" t="str">
        <f>'Customer_Master'!G1700</f>
        <v>Valid</v>
      </c>
      <c r="E1700" t="str">
        <f>'Customer_Master'!I1700</f>
        <v>Valid</v>
      </c>
      <c r="F1700" t="str">
        <f>'Customer_Master'!X1700</f>
        <v>Complete</v>
      </c>
      <c r="G1700">
        <f>'Customer_Master'!Y1700</f>
        <v>100</v>
      </c>
    </row>
    <row r="1701" spans="1:7" x14ac:dyDescent="0.25">
      <c r="A1701" s="1" t="str">
        <f>'Customer_Master'!A1701</f>
        <v>CUST-00453</v>
      </c>
      <c r="B1701" s="1" t="str">
        <f>'Customer_Master'!D1701</f>
        <v>Damilola Okonkwo</v>
      </c>
      <c r="C1701" s="1" t="str">
        <f>'Customer_Master'!E1701</f>
        <v>Helioanalytics Ltd</v>
      </c>
      <c r="D1701" t="str">
        <f>'Customer_Master'!G1701</f>
        <v>Valid</v>
      </c>
      <c r="E1701" t="str">
        <f>'Customer_Master'!I1701</f>
        <v>Valid</v>
      </c>
      <c r="F1701" t="str">
        <f>'Customer_Master'!X1701</f>
        <v>Complete</v>
      </c>
      <c r="G1701">
        <f>'Customer_Master'!Y1701</f>
        <v>75</v>
      </c>
    </row>
    <row r="1702" spans="1:7" x14ac:dyDescent="0.25">
      <c r="A1702" s="1" t="str">
        <f>'Customer_Master'!A1702</f>
        <v>CUST-00913</v>
      </c>
      <c r="B1702" s="1" t="str">
        <f>'Customer_Master'!D1702</f>
        <v>Emeka Adeleke</v>
      </c>
      <c r="C1702" s="1" t="str">
        <f>'Customer_Master'!E1702</f>
        <v>Primenetworks Inc</v>
      </c>
      <c r="D1702" t="str">
        <f>'Customer_Master'!G1702</f>
        <v>Valid</v>
      </c>
      <c r="E1702" t="str">
        <f>'Customer_Master'!I1702</f>
        <v>Valid</v>
      </c>
      <c r="F1702" t="str">
        <f>'Customer_Master'!X1702</f>
        <v>Complete</v>
      </c>
      <c r="G1702">
        <f>'Customer_Master'!Y1702</f>
        <v>100</v>
      </c>
    </row>
    <row r="1703" spans="1:7" x14ac:dyDescent="0.25">
      <c r="A1703" s="1" t="str">
        <f>'Customer_Master'!A1703</f>
        <v>CUST-04226</v>
      </c>
      <c r="B1703" s="1" t="str">
        <f>'Customer_Master'!D1703</f>
        <v>Mercy Hassan</v>
      </c>
      <c r="C1703" s="1" t="str">
        <f>'Customer_Master'!E1703</f>
        <v>Paystack</v>
      </c>
      <c r="D1703" t="str">
        <f>'Customer_Master'!G1703</f>
        <v>Valid</v>
      </c>
      <c r="E1703" t="str">
        <f>'Customer_Master'!I1703</f>
        <v>Valid</v>
      </c>
      <c r="F1703" t="str">
        <f>'Customer_Master'!X1703</f>
        <v>Complete</v>
      </c>
      <c r="G1703">
        <f>'Customer_Master'!Y1703</f>
        <v>100</v>
      </c>
    </row>
    <row r="1704" spans="1:7" x14ac:dyDescent="0.25">
      <c r="A1704" s="1" t="str">
        <f>'Customer_Master'!A1704</f>
        <v>CUST-01510</v>
      </c>
      <c r="B1704" s="1" t="str">
        <f>'Customer_Master'!D1704</f>
        <v>Funmi Onyeka</v>
      </c>
      <c r="C1704" s="1" t="str">
        <f>'Customer_Master'!E1704</f>
        <v>Swiftfinance</v>
      </c>
      <c r="D1704" t="str">
        <f>'Customer_Master'!G1704</f>
        <v>Valid</v>
      </c>
      <c r="E1704" t="str">
        <f>'Customer_Master'!I1704</f>
        <v>Valid</v>
      </c>
      <c r="F1704" t="str">
        <f>'Customer_Master'!X1704</f>
        <v>Complete</v>
      </c>
      <c r="G1704">
        <f>'Customer_Master'!Y1704</f>
        <v>100</v>
      </c>
    </row>
    <row r="1705" spans="1:7" x14ac:dyDescent="0.25">
      <c r="A1705" s="1" t="str">
        <f>'Customer_Master'!A1705</f>
        <v>CUST-00873</v>
      </c>
      <c r="B1705" s="1" t="str">
        <f>'Customer_Master'!D1705</f>
        <v>Aisha Ogundimu</v>
      </c>
      <c r="C1705" s="1" t="str">
        <f>'Customer_Master'!E1705</f>
        <v>Gridventures</v>
      </c>
      <c r="D1705" t="str">
        <f>'Customer_Master'!G1705</f>
        <v>Valid</v>
      </c>
      <c r="E1705" t="str">
        <f>'Customer_Master'!I1705</f>
        <v>Valid</v>
      </c>
      <c r="F1705" t="str">
        <f>'Customer_Master'!X1705</f>
        <v>Complete</v>
      </c>
      <c r="G1705">
        <f>'Customer_Master'!Y1705</f>
        <v>100</v>
      </c>
    </row>
    <row r="1706" spans="1:7" x14ac:dyDescent="0.25">
      <c r="A1706" s="1" t="str">
        <f>'Customer_Master'!A1706</f>
        <v>CUST-04925</v>
      </c>
      <c r="B1706" s="1" t="str">
        <f>'Customer_Master'!D1706</f>
        <v>Noah Smith</v>
      </c>
      <c r="C1706" s="1" t="str">
        <f>'Customer_Master'!E1706</f>
        <v>Bua Foods</v>
      </c>
      <c r="D1706" t="str">
        <f>'Customer_Master'!G1706</f>
        <v>Valid</v>
      </c>
      <c r="E1706" t="str">
        <f>'Customer_Master'!I1706</f>
        <v>Valid</v>
      </c>
      <c r="F1706" t="str">
        <f>'Customer_Master'!X1706</f>
        <v>Complete</v>
      </c>
      <c r="G1706">
        <f>'Customer_Master'!Y1706</f>
        <v>100</v>
      </c>
    </row>
    <row r="1707" spans="1:7" x14ac:dyDescent="0.25">
      <c r="A1707" s="1" t="str">
        <f>'Customer_Master'!A1707</f>
        <v>CUST-00782</v>
      </c>
      <c r="B1707" s="1" t="str">
        <f>'Customer_Master'!D1707</f>
        <v>Sipho Orji</v>
      </c>
      <c r="C1707" s="1" t="str">
        <f>'Customer_Master'!E1707</f>
        <v>Cloudtech Llc</v>
      </c>
      <c r="D1707" t="str">
        <f>'Customer_Master'!G1707</f>
        <v>Valid</v>
      </c>
      <c r="E1707" t="str">
        <f>'Customer_Master'!I1707</f>
        <v>Valid</v>
      </c>
      <c r="F1707" t="str">
        <f>'Customer_Master'!X1707</f>
        <v>Complete</v>
      </c>
      <c r="G1707">
        <f>'Customer_Master'!Y1707</f>
        <v>100</v>
      </c>
    </row>
    <row r="1708" spans="1:7" x14ac:dyDescent="0.25">
      <c r="A1708" s="1" t="str">
        <f>'Customer_Master'!A1708</f>
        <v>CUST-03426</v>
      </c>
      <c r="B1708" s="1" t="str">
        <f>'Customer_Master'!D1708</f>
        <v>Tobi Salami</v>
      </c>
      <c r="C1708" s="1" t="str">
        <f>'Customer_Master'!E1708</f>
        <v>Vaulthealth Llc</v>
      </c>
      <c r="D1708" t="str">
        <f>'Customer_Master'!G1708</f>
        <v>Valid</v>
      </c>
      <c r="E1708" t="str">
        <f>'Customer_Master'!I1708</f>
        <v>Valid</v>
      </c>
      <c r="F1708" t="str">
        <f>'Customer_Master'!X1708</f>
        <v>Complete</v>
      </c>
      <c r="G1708">
        <f>'Customer_Master'!Y1708</f>
        <v>100</v>
      </c>
    </row>
    <row r="1709" spans="1:7" x14ac:dyDescent="0.25">
      <c r="A1709" s="1" t="str">
        <f>'Customer_Master'!A1709</f>
        <v>CUST-04489</v>
      </c>
      <c r="B1709" s="1" t="str">
        <f>'Customer_Master'!D1709</f>
        <v>Joy Eze</v>
      </c>
      <c r="C1709" s="1" t="str">
        <f>'Customer_Master'!E1709</f>
        <v>Echodigital Ltd</v>
      </c>
      <c r="D1709" t="str">
        <f>'Customer_Master'!G1709</f>
        <v>Valid</v>
      </c>
      <c r="E1709" t="str">
        <f>'Customer_Master'!I1709</f>
        <v>Valid</v>
      </c>
      <c r="F1709" t="str">
        <f>'Customer_Master'!X1709</f>
        <v>Complete</v>
      </c>
      <c r="G1709">
        <f>'Customer_Master'!Y1709</f>
        <v>100</v>
      </c>
    </row>
    <row r="1710" spans="1:7" x14ac:dyDescent="0.25">
      <c r="A1710" s="1" t="str">
        <f>'Customer_Master'!A1710</f>
        <v>CUST-04036</v>
      </c>
      <c r="B1710" s="1" t="str">
        <f>'Customer_Master'!D1710</f>
        <v>Damilola Afolabi</v>
      </c>
      <c r="C1710" s="1" t="str">
        <f>'Customer_Master'!E1710</f>
        <v>Not Available</v>
      </c>
      <c r="D1710" t="str">
        <f>'Customer_Master'!G1710</f>
        <v>Valid</v>
      </c>
      <c r="E1710" t="str">
        <f>'Customer_Master'!I1710</f>
        <v>Valid</v>
      </c>
      <c r="F1710" t="str">
        <f>'Customer_Master'!X1710</f>
        <v>Incomplete</v>
      </c>
      <c r="G1710">
        <f>'Customer_Master'!Y1710</f>
        <v>60</v>
      </c>
    </row>
    <row r="1711" spans="1:7" x14ac:dyDescent="0.25">
      <c r="A1711" s="1" t="str">
        <f>'Customer_Master'!A1711</f>
        <v>CUST-03757</v>
      </c>
      <c r="B1711" s="1" t="str">
        <f>'Customer_Master'!D1711</f>
        <v>Mwangi Jones</v>
      </c>
      <c r="C1711" s="1" t="str">
        <f>'Customer_Master'!E1711</f>
        <v>Quantasolutions Gmbh</v>
      </c>
      <c r="D1711" t="str">
        <f>'Customer_Master'!G1711</f>
        <v>Valid</v>
      </c>
      <c r="E1711" t="str">
        <f>'Customer_Master'!I1711</f>
        <v>Valid</v>
      </c>
      <c r="F1711" t="str">
        <f>'Customer_Master'!X1711</f>
        <v>Complete</v>
      </c>
      <c r="G1711">
        <f>'Customer_Master'!Y1711</f>
        <v>100</v>
      </c>
    </row>
    <row r="1712" spans="1:7" x14ac:dyDescent="0.25">
      <c r="A1712" s="1" t="str">
        <f>'Customer_Master'!A1712</f>
        <v>CUST-03331</v>
      </c>
      <c r="B1712" s="1" t="str">
        <f>'Customer_Master'!D1712</f>
        <v>Grace Okafor</v>
      </c>
      <c r="C1712" s="1" t="str">
        <f>'Customer_Master'!E1712</f>
        <v>Orbitdigital</v>
      </c>
      <c r="D1712" t="str">
        <f>'Customer_Master'!G1712</f>
        <v>Valid</v>
      </c>
      <c r="E1712" t="str">
        <f>'Customer_Master'!I1712</f>
        <v>Valid</v>
      </c>
      <c r="F1712" t="str">
        <f>'Customer_Master'!X1712</f>
        <v>Complete</v>
      </c>
      <c r="G1712">
        <f>'Customer_Master'!Y1712</f>
        <v>100</v>
      </c>
    </row>
    <row r="1713" spans="1:7" x14ac:dyDescent="0.25">
      <c r="A1713" s="1" t="str">
        <f>'Customer_Master'!A1713</f>
        <v>CUST-00606</v>
      </c>
      <c r="B1713" s="1" t="str">
        <f>'Customer_Master'!D1713</f>
        <v>Niyi Botha</v>
      </c>
      <c r="C1713" s="1" t="str">
        <f>'Customer_Master'!E1713</f>
        <v>Novagroup</v>
      </c>
      <c r="D1713" t="str">
        <f>'Customer_Master'!G1713</f>
        <v>Valid</v>
      </c>
      <c r="E1713" t="str">
        <f>'Customer_Master'!I1713</f>
        <v>Valid</v>
      </c>
      <c r="F1713" t="str">
        <f>'Customer_Master'!X1713</f>
        <v>Complete</v>
      </c>
      <c r="G1713">
        <f>'Customer_Master'!Y1713</f>
        <v>100</v>
      </c>
    </row>
    <row r="1714" spans="1:7" x14ac:dyDescent="0.25">
      <c r="A1714" s="1" t="str">
        <f>'Customer_Master'!A1714</f>
        <v>CUST-04585</v>
      </c>
      <c r="B1714" s="1" t="str">
        <f>'Customer_Master'!D1714</f>
        <v>Kemi Otieno</v>
      </c>
      <c r="C1714" s="1" t="str">
        <f>'Customer_Master'!E1714</f>
        <v>Swiftfinance</v>
      </c>
      <c r="D1714" t="str">
        <f>'Customer_Master'!G1714</f>
        <v>Valid</v>
      </c>
      <c r="E1714" t="str">
        <f>'Customer_Master'!I1714</f>
        <v>Valid</v>
      </c>
      <c r="F1714" t="str">
        <f>'Customer_Master'!X1714</f>
        <v>Complete</v>
      </c>
      <c r="G1714">
        <f>'Customer_Master'!Y1714</f>
        <v>100</v>
      </c>
    </row>
    <row r="1715" spans="1:7" x14ac:dyDescent="0.25">
      <c r="A1715" s="1" t="str">
        <f>'Customer_Master'!A1715</f>
        <v>CUST-02123</v>
      </c>
      <c r="B1715" s="1" t="str">
        <f>'Customer_Master'!D1715</f>
        <v>Sola Wilson</v>
      </c>
      <c r="C1715" s="1" t="str">
        <f>'Customer_Master'!E1715</f>
        <v>Cellulant</v>
      </c>
      <c r="D1715" t="str">
        <f>'Customer_Master'!G1715</f>
        <v>Valid</v>
      </c>
      <c r="E1715" t="str">
        <f>'Customer_Master'!I1715</f>
        <v>Valid</v>
      </c>
      <c r="F1715" t="str">
        <f>'Customer_Master'!X1715</f>
        <v>Complete</v>
      </c>
      <c r="G1715">
        <f>'Customer_Master'!Y1715</f>
        <v>100</v>
      </c>
    </row>
    <row r="1716" spans="1:7" x14ac:dyDescent="0.25">
      <c r="A1716" s="1" t="str">
        <f>'Customer_Master'!A1716</f>
        <v>CUST-01492</v>
      </c>
      <c r="B1716" s="1" t="str">
        <f>'Customer_Master'!D1716</f>
        <v>Sarah Ogundimu</v>
      </c>
      <c r="C1716" s="1" t="str">
        <f>'Customer_Master'!E1716</f>
        <v>Konga</v>
      </c>
      <c r="D1716" t="str">
        <f>'Customer_Master'!G1716</f>
        <v>Valid</v>
      </c>
      <c r="E1716" t="str">
        <f>'Customer_Master'!I1716</f>
        <v>Invalid</v>
      </c>
      <c r="F1716" t="str">
        <f>'Customer_Master'!X1716</f>
        <v>Complete</v>
      </c>
      <c r="G1716">
        <f>'Customer_Master'!Y1716</f>
        <v>55</v>
      </c>
    </row>
    <row r="1717" spans="1:7" x14ac:dyDescent="0.25">
      <c r="A1717" s="1" t="str">
        <f>'Customer_Master'!A1717</f>
        <v>CUST-03206</v>
      </c>
      <c r="B1717" s="1" t="str">
        <f>'Customer_Master'!D1717</f>
        <v>Maryam Nwachukwu</v>
      </c>
      <c r="C1717" s="1" t="str">
        <f>'Customer_Master'!E1717</f>
        <v>Corefinance Llc</v>
      </c>
      <c r="D1717" t="str">
        <f>'Customer_Master'!G1717</f>
        <v>Valid</v>
      </c>
      <c r="E1717" t="str">
        <f>'Customer_Master'!I1717</f>
        <v>Valid</v>
      </c>
      <c r="F1717" t="str">
        <f>'Customer_Master'!X1717</f>
        <v>Complete</v>
      </c>
      <c r="G1717">
        <f>'Customer_Master'!Y1717</f>
        <v>100</v>
      </c>
    </row>
    <row r="1718" spans="1:7" x14ac:dyDescent="0.25">
      <c r="A1718" s="1" t="str">
        <f>'Customer_Master'!A1718</f>
        <v>CUST-04263</v>
      </c>
      <c r="B1718" s="1" t="str">
        <f>'Customer_Master'!D1718</f>
        <v>Jessica Oladipo</v>
      </c>
      <c r="C1718" s="1" t="str">
        <f>'Customer_Master'!E1718</f>
        <v>Fluxnetworks</v>
      </c>
      <c r="D1718" t="str">
        <f>'Customer_Master'!G1718</f>
        <v>Valid</v>
      </c>
      <c r="E1718" t="str">
        <f>'Customer_Master'!I1718</f>
        <v>Valid</v>
      </c>
      <c r="F1718" t="str">
        <f>'Customer_Master'!X1718</f>
        <v>Complete</v>
      </c>
      <c r="G1718">
        <f>'Customer_Master'!Y1718</f>
        <v>100</v>
      </c>
    </row>
    <row r="1719" spans="1:7" x14ac:dyDescent="0.25">
      <c r="A1719" s="1" t="str">
        <f>'Customer_Master'!A1719</f>
        <v>CUST-03137</v>
      </c>
      <c r="B1719" s="1" t="str">
        <f>'Customer_Master'!D1719</f>
        <v>Ngozi Smith</v>
      </c>
      <c r="C1719" s="1" t="str">
        <f>'Customer_Master'!E1719</f>
        <v>Orbitai</v>
      </c>
      <c r="D1719" t="str">
        <f>'Customer_Master'!G1719</f>
        <v>Valid</v>
      </c>
      <c r="E1719" t="str">
        <f>'Customer_Master'!I1719</f>
        <v>Valid</v>
      </c>
      <c r="F1719" t="str">
        <f>'Customer_Master'!X1719</f>
        <v>Complete</v>
      </c>
      <c r="G1719">
        <f>'Customer_Master'!Y1719</f>
        <v>100</v>
      </c>
    </row>
    <row r="1720" spans="1:7" x14ac:dyDescent="0.25">
      <c r="A1720" s="1" t="str">
        <f>'Customer_Master'!A1720</f>
        <v>CUST-00745</v>
      </c>
      <c r="B1720" s="1" t="str">
        <f>'Customer_Master'!D1720</f>
        <v>Emeka Traore</v>
      </c>
      <c r="C1720" s="1" t="str">
        <f>'Customer_Master'!E1720</f>
        <v>Not Available</v>
      </c>
      <c r="D1720" t="str">
        <f>'Customer_Master'!G1720</f>
        <v>Valid</v>
      </c>
      <c r="E1720" t="str">
        <f>'Customer_Master'!I1720</f>
        <v>Valid</v>
      </c>
      <c r="F1720" t="str">
        <f>'Customer_Master'!X1720</f>
        <v>Incomplete</v>
      </c>
      <c r="G1720">
        <f>'Customer_Master'!Y1720</f>
        <v>60</v>
      </c>
    </row>
    <row r="1721" spans="1:7" x14ac:dyDescent="0.25">
      <c r="A1721" s="1" t="str">
        <f>'Customer_Master'!A1721</f>
        <v>CUST-02928</v>
      </c>
      <c r="B1721" s="1" t="str">
        <f>'Customer_Master'!D1721</f>
        <v>Adaeze Diallo</v>
      </c>
      <c r="C1721" s="1" t="str">
        <f>'Customer_Master'!E1721</f>
        <v>Paysolutions Gmbh</v>
      </c>
      <c r="D1721" t="str">
        <f>'Customer_Master'!G1721</f>
        <v>Valid</v>
      </c>
      <c r="E1721" t="str">
        <f>'Customer_Master'!I1721</f>
        <v>Valid</v>
      </c>
      <c r="F1721" t="str">
        <f>'Customer_Master'!X1721</f>
        <v>Complete</v>
      </c>
      <c r="G1721">
        <f>'Customer_Master'!Y1721</f>
        <v>100</v>
      </c>
    </row>
    <row r="1722" spans="1:7" x14ac:dyDescent="0.25">
      <c r="A1722" s="1" t="str">
        <f>'Customer_Master'!A1722</f>
        <v>CUST-00975</v>
      </c>
      <c r="B1722" s="1" t="str">
        <f>'Customer_Master'!D1722</f>
        <v>Yakubu Khan</v>
      </c>
      <c r="C1722" s="1" t="str">
        <f>'Customer_Master'!E1722</f>
        <v>Konga</v>
      </c>
      <c r="D1722" t="str">
        <f>'Customer_Master'!G1722</f>
        <v>Valid</v>
      </c>
      <c r="E1722" t="str">
        <f>'Customer_Master'!I1722</f>
        <v>Valid</v>
      </c>
      <c r="F1722" t="str">
        <f>'Customer_Master'!X1722</f>
        <v>Complete</v>
      </c>
      <c r="G1722">
        <f>'Customer_Master'!Y1722</f>
        <v>100</v>
      </c>
    </row>
    <row r="1723" spans="1:7" x14ac:dyDescent="0.25">
      <c r="A1723" s="1" t="str">
        <f>'Customer_Master'!A1723</f>
        <v>CUST-01255</v>
      </c>
      <c r="B1723" s="1" t="str">
        <f>'Customer_Master'!D1723</f>
        <v>Kamau Hassan</v>
      </c>
      <c r="C1723" s="1" t="str">
        <f>'Customer_Master'!E1723</f>
        <v>Fluxsystems Llc</v>
      </c>
      <c r="D1723" t="str">
        <f>'Customer_Master'!G1723</f>
        <v>Valid</v>
      </c>
      <c r="E1723" t="str">
        <f>'Customer_Master'!I1723</f>
        <v>Valid</v>
      </c>
      <c r="F1723" t="str">
        <f>'Customer_Master'!X1723</f>
        <v>Complete</v>
      </c>
      <c r="G1723">
        <f>'Customer_Master'!Y1723</f>
        <v>100</v>
      </c>
    </row>
    <row r="1724" spans="1:7" x14ac:dyDescent="0.25">
      <c r="A1724" s="1" t="str">
        <f>'Customer_Master'!A1724</f>
        <v>CUST-02360</v>
      </c>
      <c r="B1724" s="1" t="str">
        <f>'Customer_Master'!D1724</f>
        <v>Joshua Mensah</v>
      </c>
      <c r="C1724" s="1" t="str">
        <f>'Customer_Master'!E1724</f>
        <v>Not Available</v>
      </c>
      <c r="D1724" t="str">
        <f>'Customer_Master'!G1724</f>
        <v>Valid</v>
      </c>
      <c r="E1724" t="str">
        <f>'Customer_Master'!I1724</f>
        <v>Valid</v>
      </c>
      <c r="F1724" t="str">
        <f>'Customer_Master'!X1724</f>
        <v>Incomplete</v>
      </c>
      <c r="G1724">
        <f>'Customer_Master'!Y1724</f>
        <v>60</v>
      </c>
    </row>
    <row r="1725" spans="1:7" x14ac:dyDescent="0.25">
      <c r="A1725" s="1" t="str">
        <f>'Customer_Master'!A1725</f>
        <v>CUST-03638</v>
      </c>
      <c r="B1725" s="1" t="str">
        <f>'Customer_Master'!D1725</f>
        <v>Nomvula Aliyu</v>
      </c>
      <c r="C1725" s="1" t="str">
        <f>'Customer_Master'!E1725</f>
        <v>Novaanalytics Gmbh</v>
      </c>
      <c r="D1725" t="str">
        <f>'Customer_Master'!G1725</f>
        <v>Valid</v>
      </c>
      <c r="E1725" t="str">
        <f>'Customer_Master'!I1725</f>
        <v>Valid</v>
      </c>
      <c r="F1725" t="str">
        <f>'Customer_Master'!X1725</f>
        <v>Complete</v>
      </c>
      <c r="G1725">
        <f>'Customer_Master'!Y1725</f>
        <v>100</v>
      </c>
    </row>
    <row r="1726" spans="1:7" x14ac:dyDescent="0.25">
      <c r="A1726" s="1" t="str">
        <f>'Customer_Master'!A1726</f>
        <v>CUST-00726</v>
      </c>
      <c r="B1726" s="1" t="str">
        <f>'Customer_Master'!D1726</f>
        <v>Ifeoma Eze</v>
      </c>
      <c r="C1726" s="1" t="str">
        <f>'Customer_Master'!E1726</f>
        <v>Leadgroup Plc</v>
      </c>
      <c r="D1726" t="str">
        <f>'Customer_Master'!G1726</f>
        <v>Valid</v>
      </c>
      <c r="E1726" t="str">
        <f>'Customer_Master'!I1726</f>
        <v>Valid</v>
      </c>
      <c r="F1726" t="str">
        <f>'Customer_Master'!X1726</f>
        <v>Complete</v>
      </c>
      <c r="G1726">
        <f>'Customer_Master'!Y1726</f>
        <v>100</v>
      </c>
    </row>
    <row r="1727" spans="1:7" x14ac:dyDescent="0.25">
      <c r="A1727" s="1" t="str">
        <f>'Customer_Master'!A1727</f>
        <v>CUST-00540</v>
      </c>
      <c r="B1727" s="1" t="str">
        <f>'Customer_Master'!D1727</f>
        <v>Samuel Aliyu</v>
      </c>
      <c r="C1727" s="1" t="str">
        <f>'Customer_Master'!E1727</f>
        <v>Moniepoint</v>
      </c>
      <c r="D1727" t="str">
        <f>'Customer_Master'!G1727</f>
        <v>Valid</v>
      </c>
      <c r="E1727" t="str">
        <f>'Customer_Master'!I1727</f>
        <v>Valid</v>
      </c>
      <c r="F1727" t="str">
        <f>'Customer_Master'!X1727</f>
        <v>Complete</v>
      </c>
      <c r="G1727">
        <f>'Customer_Master'!Y1727</f>
        <v>100</v>
      </c>
    </row>
    <row r="1728" spans="1:7" x14ac:dyDescent="0.25">
      <c r="A1728" s="1" t="str">
        <f>'Customer_Master'!A1728</f>
        <v>CUST-01541</v>
      </c>
      <c r="B1728" s="1" t="str">
        <f>'Customer_Master'!D1728</f>
        <v>Emmanuel Okorie</v>
      </c>
      <c r="C1728" s="1" t="str">
        <f>'Customer_Master'!E1728</f>
        <v>Brightgroup Inc</v>
      </c>
      <c r="D1728" t="str">
        <f>'Customer_Master'!G1728</f>
        <v>Valid</v>
      </c>
      <c r="E1728" t="str">
        <f>'Customer_Master'!I1728</f>
        <v>Valid</v>
      </c>
      <c r="F1728" t="str">
        <f>'Customer_Master'!X1728</f>
        <v>Complete</v>
      </c>
      <c r="G1728">
        <f>'Customer_Master'!Y1728</f>
        <v>100</v>
      </c>
    </row>
    <row r="1729" spans="1:7" x14ac:dyDescent="0.25">
      <c r="A1729" s="1" t="str">
        <f>'Customer_Master'!A1729</f>
        <v>CUST-03958</v>
      </c>
      <c r="B1729" s="1" t="str">
        <f>'Customer_Master'!D1729</f>
        <v>Lola Dlamini</v>
      </c>
      <c r="C1729" s="1" t="str">
        <f>'Customer_Master'!E1729</f>
        <v>Mtn Group</v>
      </c>
      <c r="D1729" t="str">
        <f>'Customer_Master'!G1729</f>
        <v>Valid</v>
      </c>
      <c r="E1729" t="str">
        <f>'Customer_Master'!I1729</f>
        <v>Valid</v>
      </c>
      <c r="F1729" t="str">
        <f>'Customer_Master'!X1729</f>
        <v>Complete</v>
      </c>
      <c r="G1729">
        <f>'Customer_Master'!Y1729</f>
        <v>100</v>
      </c>
    </row>
    <row r="1730" spans="1:7" x14ac:dyDescent="0.25">
      <c r="A1730" s="1" t="str">
        <f>'Customer_Master'!A1730</f>
        <v>CUST-02949</v>
      </c>
      <c r="B1730" s="1" t="str">
        <f>'Customer_Master'!D1730</f>
        <v>Lawal O'Brien</v>
      </c>
      <c r="C1730" s="1" t="str">
        <f>'Customer_Master'!E1730</f>
        <v>Pulsecommerce Llc</v>
      </c>
      <c r="D1730" t="str">
        <f>'Customer_Master'!G1730</f>
        <v>Valid</v>
      </c>
      <c r="E1730" t="str">
        <f>'Customer_Master'!I1730</f>
        <v>Valid</v>
      </c>
      <c r="F1730" t="str">
        <f>'Customer_Master'!X1730</f>
        <v>Complete</v>
      </c>
      <c r="G1730">
        <f>'Customer_Master'!Y1730</f>
        <v>100</v>
      </c>
    </row>
    <row r="1731" spans="1:7" x14ac:dyDescent="0.25">
      <c r="A1731" s="1" t="str">
        <f>'Customer_Master'!A1731</f>
        <v>CUST-02346</v>
      </c>
      <c r="B1731" s="1" t="str">
        <f>'Customer_Master'!D1731</f>
        <v>Blessing Smith</v>
      </c>
      <c r="C1731" s="1" t="str">
        <f>'Customer_Master'!E1731</f>
        <v>Swiftlogistics Llc</v>
      </c>
      <c r="D1731" t="str">
        <f>'Customer_Master'!G1731</f>
        <v>Valid</v>
      </c>
      <c r="E1731" t="str">
        <f>'Customer_Master'!I1731</f>
        <v>Valid</v>
      </c>
      <c r="F1731" t="str">
        <f>'Customer_Master'!X1731</f>
        <v>Complete</v>
      </c>
      <c r="G1731">
        <f>'Customer_Master'!Y1731</f>
        <v>100</v>
      </c>
    </row>
    <row r="1732" spans="1:7" x14ac:dyDescent="0.25">
      <c r="A1732" s="1" t="str">
        <f>'Customer_Master'!A1732</f>
        <v>CUST-04864</v>
      </c>
      <c r="B1732" s="1" t="str">
        <f>'Customer_Master'!D1732</f>
        <v>Joy Dlamini</v>
      </c>
      <c r="C1732" s="1" t="str">
        <f>'Customer_Master'!E1732</f>
        <v>Pulsefinance Inc</v>
      </c>
      <c r="D1732" t="str">
        <f>'Customer_Master'!G1732</f>
        <v>Valid</v>
      </c>
      <c r="E1732" t="str">
        <f>'Customer_Master'!I1732</f>
        <v>Valid</v>
      </c>
      <c r="F1732" t="str">
        <f>'Customer_Master'!X1732</f>
        <v>Complete</v>
      </c>
      <c r="G1732">
        <f>'Customer_Master'!Y1732</f>
        <v>100</v>
      </c>
    </row>
    <row r="1733" spans="1:7" x14ac:dyDescent="0.25">
      <c r="A1733" s="1" t="str">
        <f>'Customer_Master'!A1733</f>
        <v>CUST-00249</v>
      </c>
      <c r="B1733" s="1" t="str">
        <f>'Customer_Master'!D1733</f>
        <v>Daniel Balogun</v>
      </c>
      <c r="C1733" s="1" t="str">
        <f>'Customer_Master'!E1733</f>
        <v>Interswitch</v>
      </c>
      <c r="D1733" t="str">
        <f>'Customer_Master'!G1733</f>
        <v>Valid</v>
      </c>
      <c r="E1733" t="str">
        <f>'Customer_Master'!I1733</f>
        <v>Valid</v>
      </c>
      <c r="F1733" t="str">
        <f>'Customer_Master'!X1733</f>
        <v>Complete</v>
      </c>
      <c r="G1733">
        <f>'Customer_Master'!Y1733</f>
        <v>75</v>
      </c>
    </row>
    <row r="1734" spans="1:7" x14ac:dyDescent="0.25">
      <c r="A1734" s="1" t="str">
        <f>'Customer_Master'!A1734</f>
        <v>CUST-00733</v>
      </c>
      <c r="B1734" s="1" t="str">
        <f>'Customer_Master'!D1734</f>
        <v>Gbenga Musa</v>
      </c>
      <c r="C1734" s="1" t="str">
        <f>'Customer_Master'!E1734</f>
        <v>Brighthub</v>
      </c>
      <c r="D1734" t="str">
        <f>'Customer_Master'!G1734</f>
        <v>Valid</v>
      </c>
      <c r="E1734" t="str">
        <f>'Customer_Master'!I1734</f>
        <v>Valid</v>
      </c>
      <c r="F1734" t="str">
        <f>'Customer_Master'!X1734</f>
        <v>Complete</v>
      </c>
      <c r="G1734">
        <f>'Customer_Master'!Y1734</f>
        <v>75</v>
      </c>
    </row>
    <row r="1735" spans="1:7" x14ac:dyDescent="0.25">
      <c r="A1735" s="1" t="str">
        <f>'Customer_Master'!A1735</f>
        <v>CUST-04966</v>
      </c>
      <c r="B1735" s="1" t="str">
        <f>'Customer_Master'!D1735</f>
        <v>Thomas Taylor</v>
      </c>
      <c r="C1735" s="1" t="str">
        <f>'Customer_Master'!E1735</f>
        <v>Vaultanalytics Plc</v>
      </c>
      <c r="D1735" t="str">
        <f>'Customer_Master'!G1735</f>
        <v>Valid</v>
      </c>
      <c r="E1735" t="str">
        <f>'Customer_Master'!I1735</f>
        <v>Valid</v>
      </c>
      <c r="F1735" t="str">
        <f>'Customer_Master'!X1735</f>
        <v>Complete</v>
      </c>
      <c r="G1735">
        <f>'Customer_Master'!Y1735</f>
        <v>100</v>
      </c>
    </row>
    <row r="1736" spans="1:7" x14ac:dyDescent="0.25">
      <c r="A1736" s="1" t="str">
        <f>'Customer_Master'!A1736</f>
        <v>CUST-04398</v>
      </c>
      <c r="B1736" s="1" t="str">
        <f>'Customer_Master'!D1736</f>
        <v>Grace Williams</v>
      </c>
      <c r="C1736" s="1" t="str">
        <f>'Customer_Master'!E1736</f>
        <v>Helionetworks Llc</v>
      </c>
      <c r="D1736" t="str">
        <f>'Customer_Master'!G1736</f>
        <v>Valid</v>
      </c>
      <c r="E1736" t="str">
        <f>'Customer_Master'!I1736</f>
        <v>Valid</v>
      </c>
      <c r="F1736" t="str">
        <f>'Customer_Master'!X1736</f>
        <v>Complete</v>
      </c>
      <c r="G1736">
        <f>'Customer_Master'!Y1736</f>
        <v>100</v>
      </c>
    </row>
    <row r="1737" spans="1:7" x14ac:dyDescent="0.25">
      <c r="A1737" s="1" t="str">
        <f>'Customer_Master'!A1737</f>
        <v>CUST-05046</v>
      </c>
      <c r="B1737" s="1" t="str">
        <f>'Customer_Master'!D1737</f>
        <v>Blessing Aliyu</v>
      </c>
      <c r="C1737" s="1" t="str">
        <f>'Customer_Master'!E1737</f>
        <v>Jumia</v>
      </c>
      <c r="D1737" t="str">
        <f>'Customer_Master'!G1737</f>
        <v>Valid</v>
      </c>
      <c r="E1737" t="str">
        <f>'Customer_Master'!I1737</f>
        <v>Valid</v>
      </c>
      <c r="F1737" t="str">
        <f>'Customer_Master'!X1737</f>
        <v>Complete</v>
      </c>
      <c r="G1737">
        <f>'Customer_Master'!Y1737</f>
        <v>75</v>
      </c>
    </row>
    <row r="1738" spans="1:7" x14ac:dyDescent="0.25">
      <c r="A1738" s="1" t="str">
        <f>'Customer_Master'!A1738</f>
        <v>CUST-01023</v>
      </c>
      <c r="B1738" s="1" t="str">
        <f>'Customer_Master'!D1738</f>
        <v>Faith Van Der Merwe</v>
      </c>
      <c r="C1738" s="1" t="str">
        <f>'Customer_Master'!E1738</f>
        <v>Vaultlabs</v>
      </c>
      <c r="D1738" t="str">
        <f>'Customer_Master'!G1738</f>
        <v>Valid</v>
      </c>
      <c r="E1738" t="str">
        <f>'Customer_Master'!I1738</f>
        <v>Valid</v>
      </c>
      <c r="F1738" t="str">
        <f>'Customer_Master'!X1738</f>
        <v>Complete</v>
      </c>
      <c r="G1738">
        <f>'Customer_Master'!Y1738</f>
        <v>100</v>
      </c>
    </row>
    <row r="1739" spans="1:7" x14ac:dyDescent="0.25">
      <c r="A1739" s="1" t="str">
        <f>'Customer_Master'!A1739</f>
        <v>CUST-01359</v>
      </c>
      <c r="B1739" s="1" t="str">
        <f>'Customer_Master'!D1739</f>
        <v>Johnson</v>
      </c>
      <c r="C1739" s="1" t="str">
        <f>'Customer_Master'!E1739</f>
        <v>Echoanalytics Plc</v>
      </c>
      <c r="D1739" t="str">
        <f>'Customer_Master'!G1739</f>
        <v>Valid</v>
      </c>
      <c r="E1739" t="str">
        <f>'Customer_Master'!I1739</f>
        <v>Valid</v>
      </c>
      <c r="F1739" t="str">
        <f>'Customer_Master'!X1739</f>
        <v>Incomplete</v>
      </c>
      <c r="G1739">
        <f>'Customer_Master'!Y1739</f>
        <v>60</v>
      </c>
    </row>
    <row r="1740" spans="1:7" x14ac:dyDescent="0.25">
      <c r="A1740" s="1" t="str">
        <f>'Customer_Master'!A1740</f>
        <v>CUST-01983</v>
      </c>
      <c r="B1740" s="1" t="str">
        <f>'Customer_Master'!D1740</f>
        <v>Nomvula Adebayo</v>
      </c>
      <c r="C1740" s="1" t="str">
        <f>'Customer_Master'!E1740</f>
        <v>Dangote Industries</v>
      </c>
      <c r="D1740" t="str">
        <f>'Customer_Master'!G1740</f>
        <v>Valid</v>
      </c>
      <c r="E1740" t="str">
        <f>'Customer_Master'!I1740</f>
        <v>Valid</v>
      </c>
      <c r="F1740" t="str">
        <f>'Customer_Master'!X1740</f>
        <v>Complete</v>
      </c>
      <c r="G1740">
        <f>'Customer_Master'!Y1740</f>
        <v>100</v>
      </c>
    </row>
    <row r="1741" spans="1:7" x14ac:dyDescent="0.25">
      <c r="A1741" s="1" t="str">
        <f>'Customer_Master'!A1741</f>
        <v>CUST-02668</v>
      </c>
      <c r="B1741" s="1" t="str">
        <f>'Customer_Master'!D1741</f>
        <v>Kibet Nwankwo</v>
      </c>
      <c r="C1741" s="1" t="str">
        <f>'Customer_Master'!E1741</f>
        <v>Echocapital Llc</v>
      </c>
      <c r="D1741" t="str">
        <f>'Customer_Master'!G1741</f>
        <v>Valid</v>
      </c>
      <c r="E1741" t="str">
        <f>'Customer_Master'!I1741</f>
        <v>Valid</v>
      </c>
      <c r="F1741" t="str">
        <f>'Customer_Master'!X1741</f>
        <v>Complete</v>
      </c>
      <c r="G1741">
        <f>'Customer_Master'!Y1741</f>
        <v>75</v>
      </c>
    </row>
    <row r="1742" spans="1:7" x14ac:dyDescent="0.25">
      <c r="A1742" s="1" t="str">
        <f>'Customer_Master'!A1742</f>
        <v>CUST-03243</v>
      </c>
      <c r="B1742" s="1" t="str">
        <f>'Customer_Master'!D1742</f>
        <v>Chizoba Patel</v>
      </c>
      <c r="C1742" s="1" t="str">
        <f>'Customer_Master'!E1742</f>
        <v>Twiga Foods</v>
      </c>
      <c r="D1742" t="str">
        <f>'Customer_Master'!G1742</f>
        <v>Valid</v>
      </c>
      <c r="E1742" t="str">
        <f>'Customer_Master'!I1742</f>
        <v>Valid</v>
      </c>
      <c r="F1742" t="str">
        <f>'Customer_Master'!X1742</f>
        <v>Complete</v>
      </c>
      <c r="G1742">
        <f>'Customer_Master'!Y1742</f>
        <v>100</v>
      </c>
    </row>
    <row r="1743" spans="1:7" x14ac:dyDescent="0.25">
      <c r="A1743" s="1" t="str">
        <f>'Customer_Master'!A1743</f>
        <v>CUST-00939</v>
      </c>
      <c r="B1743" s="1" t="str">
        <f>'Customer_Master'!D1743</f>
        <v>Wanjala Idris</v>
      </c>
      <c r="C1743" s="1" t="str">
        <f>'Customer_Master'!E1743</f>
        <v>Vertexlogic</v>
      </c>
      <c r="D1743" t="str">
        <f>'Customer_Master'!G1743</f>
        <v>Valid</v>
      </c>
      <c r="E1743" t="str">
        <f>'Customer_Master'!I1743</f>
        <v>Valid</v>
      </c>
      <c r="F1743" t="str">
        <f>'Customer_Master'!X1743</f>
        <v>Complete</v>
      </c>
      <c r="G1743">
        <f>'Customer_Master'!Y1743</f>
        <v>100</v>
      </c>
    </row>
    <row r="1744" spans="1:7" x14ac:dyDescent="0.25">
      <c r="A1744" s="1" t="str">
        <f>'Customer_Master'!A1744</f>
        <v>CUST-04065</v>
      </c>
      <c r="B1744" s="1" t="str">
        <f>'Customer_Master'!D1744</f>
        <v>Yetunde Idris</v>
      </c>
      <c r="C1744" s="1" t="str">
        <f>'Customer_Master'!E1744</f>
        <v>Brightanalytics</v>
      </c>
      <c r="D1744" t="str">
        <f>'Customer_Master'!G1744</f>
        <v>Valid</v>
      </c>
      <c r="E1744" t="str">
        <f>'Customer_Master'!I1744</f>
        <v>Valid</v>
      </c>
      <c r="F1744" t="str">
        <f>'Customer_Master'!X1744</f>
        <v>Complete</v>
      </c>
      <c r="G1744">
        <f>'Customer_Master'!Y1744</f>
        <v>100</v>
      </c>
    </row>
    <row r="1745" spans="1:7" x14ac:dyDescent="0.25">
      <c r="A1745" s="1" t="str">
        <f>'Customer_Master'!A1745</f>
        <v>CUST-02188</v>
      </c>
      <c r="B1745" s="1" t="str">
        <f>'Customer_Master'!D1745</f>
        <v>Kelechi Kamau</v>
      </c>
      <c r="C1745" s="1" t="str">
        <f>'Customer_Master'!E1745</f>
        <v>Sparktech</v>
      </c>
      <c r="D1745" t="str">
        <f>'Customer_Master'!G1745</f>
        <v>Valid</v>
      </c>
      <c r="E1745" t="str">
        <f>'Customer_Master'!I1745</f>
        <v>Valid</v>
      </c>
      <c r="F1745" t="str">
        <f>'Customer_Master'!X1745</f>
        <v>Complete</v>
      </c>
      <c r="G1745">
        <f>'Customer_Master'!Y1745</f>
        <v>100</v>
      </c>
    </row>
    <row r="1746" spans="1:7" x14ac:dyDescent="0.25">
      <c r="A1746" s="1" t="str">
        <f>'Customer_Master'!A1746</f>
        <v>CUST-04074</v>
      </c>
      <c r="B1746" s="1" t="str">
        <f>'Customer_Master'!D1746</f>
        <v>Zainab Otieno</v>
      </c>
      <c r="C1746" s="1" t="str">
        <f>'Customer_Master'!E1746</f>
        <v>Piggyvest</v>
      </c>
      <c r="D1746" t="str">
        <f>'Customer_Master'!G1746</f>
        <v>Valid</v>
      </c>
      <c r="E1746" t="str">
        <f>'Customer_Master'!I1746</f>
        <v>Valid</v>
      </c>
      <c r="F1746" t="str">
        <f>'Customer_Master'!X1746</f>
        <v>Complete</v>
      </c>
      <c r="G1746">
        <f>'Customer_Master'!Y1746</f>
        <v>75</v>
      </c>
    </row>
    <row r="1747" spans="1:7" x14ac:dyDescent="0.25">
      <c r="A1747" s="1" t="str">
        <f>'Customer_Master'!A1747</f>
        <v>CUST-01934</v>
      </c>
      <c r="B1747" s="1" t="str">
        <f>'Customer_Master'!D1747</f>
        <v>Damilola Asante</v>
      </c>
      <c r="C1747" s="1" t="str">
        <f>'Customer_Master'!E1747</f>
        <v>Heliosoft</v>
      </c>
      <c r="D1747" t="str">
        <f>'Customer_Master'!G1747</f>
        <v>Valid</v>
      </c>
      <c r="E1747" t="str">
        <f>'Customer_Master'!I1747</f>
        <v>Valid</v>
      </c>
      <c r="F1747" t="str">
        <f>'Customer_Master'!X1747</f>
        <v>Complete</v>
      </c>
      <c r="G1747">
        <f>'Customer_Master'!Y1747</f>
        <v>100</v>
      </c>
    </row>
    <row r="1748" spans="1:7" x14ac:dyDescent="0.25">
      <c r="A1748" s="1" t="str">
        <f>'Customer_Master'!A1748</f>
        <v>CUST-03066</v>
      </c>
      <c r="B1748" s="1" t="str">
        <f>'Customer_Master'!D1748</f>
        <v>Damilola Taylor</v>
      </c>
      <c r="C1748" s="1" t="str">
        <f>'Customer_Master'!E1748</f>
        <v>Lumencommerce</v>
      </c>
      <c r="D1748" t="str">
        <f>'Customer_Master'!G1748</f>
        <v>Invalid</v>
      </c>
      <c r="E1748" t="str">
        <f>'Customer_Master'!I1748</f>
        <v>Valid</v>
      </c>
      <c r="F1748" t="str">
        <f>'Customer_Master'!X1748</f>
        <v>Complete</v>
      </c>
      <c r="G1748">
        <f>'Customer_Master'!Y1748</f>
        <v>70</v>
      </c>
    </row>
    <row r="1749" spans="1:7" x14ac:dyDescent="0.25">
      <c r="A1749" s="1" t="str">
        <f>'Customer_Master'!A1749</f>
        <v>CUST-03135</v>
      </c>
      <c r="B1749" s="1" t="str">
        <f>'Customer_Master'!D1749</f>
        <v>Lola Adebayo</v>
      </c>
      <c r="C1749" s="1" t="str">
        <f>'Customer_Master'!E1749</f>
        <v>Stackhub</v>
      </c>
      <c r="D1749" t="str">
        <f>'Customer_Master'!G1749</f>
        <v>Valid</v>
      </c>
      <c r="E1749" t="str">
        <f>'Customer_Master'!I1749</f>
        <v>Valid</v>
      </c>
      <c r="F1749" t="str">
        <f>'Customer_Master'!X1749</f>
        <v>Complete</v>
      </c>
      <c r="G1749">
        <f>'Customer_Master'!Y1749</f>
        <v>100</v>
      </c>
    </row>
    <row r="1750" spans="1:7" x14ac:dyDescent="0.25">
      <c r="A1750" s="1" t="str">
        <f>'Customer_Master'!A1750</f>
        <v>CUST-03765</v>
      </c>
      <c r="B1750" s="1" t="str">
        <f>'Customer_Master'!D1750</f>
        <v>Oladipo</v>
      </c>
      <c r="C1750" s="1" t="str">
        <f>'Customer_Master'!E1750</f>
        <v>Stackcommerce Ltd</v>
      </c>
      <c r="D1750" t="str">
        <f>'Customer_Master'!G1750</f>
        <v>Valid</v>
      </c>
      <c r="E1750" t="str">
        <f>'Customer_Master'!I1750</f>
        <v>Valid</v>
      </c>
      <c r="F1750" t="str">
        <f>'Customer_Master'!X1750</f>
        <v>Incomplete</v>
      </c>
      <c r="G1750">
        <f>'Customer_Master'!Y1750</f>
        <v>60</v>
      </c>
    </row>
    <row r="1751" spans="1:7" x14ac:dyDescent="0.25">
      <c r="A1751" s="1" t="str">
        <f>'Customer_Master'!A1751</f>
        <v>CUST-00938</v>
      </c>
      <c r="B1751" s="1" t="str">
        <f>'Customer_Master'!D1751</f>
        <v>Liam O'Brien</v>
      </c>
      <c r="C1751" s="1" t="str">
        <f>'Customer_Master'!E1751</f>
        <v>Jumia</v>
      </c>
      <c r="D1751" t="str">
        <f>'Customer_Master'!G1751</f>
        <v>Valid</v>
      </c>
      <c r="E1751" t="str">
        <f>'Customer_Master'!I1751</f>
        <v>Valid</v>
      </c>
      <c r="F1751" t="str">
        <f>'Customer_Master'!X1751</f>
        <v>Complete</v>
      </c>
      <c r="G1751">
        <f>'Customer_Master'!Y1751</f>
        <v>100</v>
      </c>
    </row>
    <row r="1752" spans="1:7" x14ac:dyDescent="0.25">
      <c r="A1752" s="1" t="str">
        <f>'Customer_Master'!A1752</f>
        <v>CUST-03134</v>
      </c>
      <c r="B1752" s="1" t="str">
        <f>'Customer_Master'!D1752</f>
        <v>Omar Evans</v>
      </c>
      <c r="C1752" s="1" t="str">
        <f>'Customer_Master'!E1752</f>
        <v>Cloudcapital</v>
      </c>
      <c r="D1752" t="str">
        <f>'Customer_Master'!G1752</f>
        <v>Valid</v>
      </c>
      <c r="E1752" t="str">
        <f>'Customer_Master'!I1752</f>
        <v>Valid</v>
      </c>
      <c r="F1752" t="str">
        <f>'Customer_Master'!X1752</f>
        <v>Complete</v>
      </c>
      <c r="G1752">
        <f>'Customer_Master'!Y1752</f>
        <v>100</v>
      </c>
    </row>
    <row r="1753" spans="1:7" x14ac:dyDescent="0.25">
      <c r="A1753" s="1" t="str">
        <f>'Customer_Master'!A1753</f>
        <v>CUST-05061</v>
      </c>
      <c r="B1753" s="1" t="str">
        <f>'Customer_Master'!D1753</f>
        <v>Yakubu Davies</v>
      </c>
      <c r="C1753" s="1" t="str">
        <f>'Customer_Master'!E1753</f>
        <v>Not Available</v>
      </c>
      <c r="D1753" t="str">
        <f>'Customer_Master'!G1753</f>
        <v>Valid</v>
      </c>
      <c r="E1753" t="str">
        <f>'Customer_Master'!I1753</f>
        <v>Valid</v>
      </c>
      <c r="F1753" t="str">
        <f>'Customer_Master'!X1753</f>
        <v>Incomplete</v>
      </c>
      <c r="G1753">
        <f>'Customer_Master'!Y1753</f>
        <v>35</v>
      </c>
    </row>
    <row r="1754" spans="1:7" x14ac:dyDescent="0.25">
      <c r="A1754" s="1" t="str">
        <f>'Customer_Master'!A1754</f>
        <v>CUST-01038</v>
      </c>
      <c r="B1754" s="1" t="str">
        <f>'Customer_Master'!D1754</f>
        <v>Gbenga Aliyu</v>
      </c>
      <c r="C1754" s="1" t="str">
        <f>'Customer_Master'!E1754</f>
        <v>Dangote Industries</v>
      </c>
      <c r="D1754" t="str">
        <f>'Customer_Master'!G1754</f>
        <v>Valid</v>
      </c>
      <c r="E1754" t="str">
        <f>'Customer_Master'!I1754</f>
        <v>Valid</v>
      </c>
      <c r="F1754" t="str">
        <f>'Customer_Master'!X1754</f>
        <v>Complete</v>
      </c>
      <c r="G1754">
        <f>'Customer_Master'!Y1754</f>
        <v>100</v>
      </c>
    </row>
    <row r="1755" spans="1:7" x14ac:dyDescent="0.25">
      <c r="A1755" s="1" t="str">
        <f>'Customer_Master'!A1755</f>
        <v>CUST-03285</v>
      </c>
      <c r="B1755" s="1" t="str">
        <f>'Customer_Master'!D1755</f>
        <v>Chinwe O'Brien</v>
      </c>
      <c r="C1755" s="1" t="str">
        <f>'Customer_Master'!E1755</f>
        <v>Novaanalytics</v>
      </c>
      <c r="D1755" t="str">
        <f>'Customer_Master'!G1755</f>
        <v>Valid</v>
      </c>
      <c r="E1755" t="str">
        <f>'Customer_Master'!I1755</f>
        <v>Valid</v>
      </c>
      <c r="F1755" t="str">
        <f>'Customer_Master'!X1755</f>
        <v>Complete</v>
      </c>
      <c r="G1755">
        <f>'Customer_Master'!Y1755</f>
        <v>100</v>
      </c>
    </row>
    <row r="1756" spans="1:7" x14ac:dyDescent="0.25">
      <c r="A1756" s="1" t="str">
        <f>'Customer_Master'!A1756</f>
        <v>CUST-00111</v>
      </c>
      <c r="B1756" s="1" t="str">
        <f>'Customer_Master'!D1756</f>
        <v>Tope Adewale</v>
      </c>
      <c r="C1756" s="1" t="str">
        <f>'Customer_Master'!E1756</f>
        <v>Vaultdigital Plc</v>
      </c>
      <c r="D1756" t="str">
        <f>'Customer_Master'!G1756</f>
        <v>Valid</v>
      </c>
      <c r="E1756" t="str">
        <f>'Customer_Master'!I1756</f>
        <v>Valid</v>
      </c>
      <c r="F1756" t="str">
        <f>'Customer_Master'!X1756</f>
        <v>Complete</v>
      </c>
      <c r="G1756">
        <f>'Customer_Master'!Y1756</f>
        <v>75</v>
      </c>
    </row>
    <row r="1757" spans="1:7" x14ac:dyDescent="0.25">
      <c r="A1757" s="1" t="str">
        <f>'Customer_Master'!A1757</f>
        <v>CUST-02119</v>
      </c>
      <c r="B1757" s="1" t="str">
        <f>'Customer_Master'!D1757</f>
        <v>Kayode Williams</v>
      </c>
      <c r="C1757" s="1" t="str">
        <f>'Customer_Master'!E1757</f>
        <v>Teamapt</v>
      </c>
      <c r="D1757" t="str">
        <f>'Customer_Master'!G1757</f>
        <v>Valid</v>
      </c>
      <c r="E1757" t="str">
        <f>'Customer_Master'!I1757</f>
        <v>Valid</v>
      </c>
      <c r="F1757" t="str">
        <f>'Customer_Master'!X1757</f>
        <v>Complete</v>
      </c>
      <c r="G1757">
        <f>'Customer_Master'!Y1757</f>
        <v>100</v>
      </c>
    </row>
    <row r="1758" spans="1:7" x14ac:dyDescent="0.25">
      <c r="A1758" s="1" t="str">
        <f>'Customer_Master'!A1758</f>
        <v>CUST-03927</v>
      </c>
      <c r="B1758" s="1" t="str">
        <f>'Customer_Master'!D1758</f>
        <v>Ikechukwu Diallo</v>
      </c>
      <c r="C1758" s="1" t="str">
        <f>'Customer_Master'!E1758</f>
        <v>Mtn Group</v>
      </c>
      <c r="D1758" t="str">
        <f>'Customer_Master'!G1758</f>
        <v>Valid</v>
      </c>
      <c r="E1758" t="str">
        <f>'Customer_Master'!I1758</f>
        <v>Valid</v>
      </c>
      <c r="F1758" t="str">
        <f>'Customer_Master'!X1758</f>
        <v>Complete</v>
      </c>
      <c r="G1758">
        <f>'Customer_Master'!Y1758</f>
        <v>100</v>
      </c>
    </row>
    <row r="1759" spans="1:7" x14ac:dyDescent="0.25">
      <c r="A1759" s="1" t="str">
        <f>'Customer_Master'!A1759</f>
        <v>CUST-03887</v>
      </c>
      <c r="B1759" s="1" t="str">
        <f>'Customer_Master'!D1759</f>
        <v>Ryan Ugwu</v>
      </c>
      <c r="C1759" s="1" t="str">
        <f>'Customer_Master'!E1759</f>
        <v>Vertexlogistics Plc</v>
      </c>
      <c r="D1759" t="str">
        <f>'Customer_Master'!G1759</f>
        <v>Valid</v>
      </c>
      <c r="E1759" t="str">
        <f>'Customer_Master'!I1759</f>
        <v>Valid</v>
      </c>
      <c r="F1759" t="str">
        <f>'Customer_Master'!X1759</f>
        <v>Complete</v>
      </c>
      <c r="G1759">
        <f>'Customer_Master'!Y1759</f>
        <v>100</v>
      </c>
    </row>
    <row r="1760" spans="1:7" x14ac:dyDescent="0.25">
      <c r="A1760" s="1" t="str">
        <f>'Customer_Master'!A1760</f>
        <v>CUST-00523</v>
      </c>
      <c r="B1760" s="1" t="str">
        <f>'Customer_Master'!D1760</f>
        <v>Sophie Khan</v>
      </c>
      <c r="C1760" s="1" t="str">
        <f>'Customer_Master'!E1760</f>
        <v>Kuda</v>
      </c>
      <c r="D1760" t="str">
        <f>'Customer_Master'!G1760</f>
        <v>Valid</v>
      </c>
      <c r="E1760" t="str">
        <f>'Customer_Master'!I1760</f>
        <v>Valid</v>
      </c>
      <c r="F1760" t="str">
        <f>'Customer_Master'!X1760</f>
        <v>Complete</v>
      </c>
      <c r="G1760">
        <f>'Customer_Master'!Y1760</f>
        <v>100</v>
      </c>
    </row>
    <row r="1761" spans="1:7" x14ac:dyDescent="0.25">
      <c r="A1761" s="1" t="str">
        <f>'Customer_Master'!A1761</f>
        <v>CUST-03659</v>
      </c>
      <c r="B1761" s="1" t="str">
        <f>'Customer_Master'!D1761</f>
        <v>Emily Adeleke</v>
      </c>
      <c r="C1761" s="1" t="str">
        <f>'Customer_Master'!E1761</f>
        <v>Sparkdigital Inc</v>
      </c>
      <c r="D1761" t="str">
        <f>'Customer_Master'!G1761</f>
        <v>Valid</v>
      </c>
      <c r="E1761" t="str">
        <f>'Customer_Master'!I1761</f>
        <v>Valid</v>
      </c>
      <c r="F1761" t="str">
        <f>'Customer_Master'!X1761</f>
        <v>Complete</v>
      </c>
      <c r="G1761">
        <f>'Customer_Master'!Y1761</f>
        <v>75</v>
      </c>
    </row>
    <row r="1762" spans="1:7" x14ac:dyDescent="0.25">
      <c r="A1762" s="1" t="str">
        <f>'Customer_Master'!A1762</f>
        <v>CUST-03492</v>
      </c>
      <c r="B1762" s="1" t="str">
        <f>'Customer_Master'!D1762</f>
        <v>Adaeze Mwangi</v>
      </c>
      <c r="C1762" s="1" t="str">
        <f>'Customer_Master'!E1762</f>
        <v>Konga</v>
      </c>
      <c r="D1762" t="str">
        <f>'Customer_Master'!G1762</f>
        <v>Valid</v>
      </c>
      <c r="E1762" t="str">
        <f>'Customer_Master'!I1762</f>
        <v>Valid</v>
      </c>
      <c r="F1762" t="str">
        <f>'Customer_Master'!X1762</f>
        <v>Complete</v>
      </c>
      <c r="G1762">
        <f>'Customer_Master'!Y1762</f>
        <v>100</v>
      </c>
    </row>
    <row r="1763" spans="1:7" x14ac:dyDescent="0.25">
      <c r="A1763" s="1" t="str">
        <f>'Customer_Master'!A1763</f>
        <v>CUST-01518</v>
      </c>
      <c r="B1763" s="1" t="str">
        <f>'Customer_Master'!D1763</f>
        <v>Kemi Mwangi</v>
      </c>
      <c r="C1763" s="1" t="str">
        <f>'Customer_Master'!E1763</f>
        <v>Teamapt</v>
      </c>
      <c r="D1763" t="str">
        <f>'Customer_Master'!G1763</f>
        <v>Valid</v>
      </c>
      <c r="E1763" t="str">
        <f>'Customer_Master'!I1763</f>
        <v>Invalid</v>
      </c>
      <c r="F1763" t="str">
        <f>'Customer_Master'!X1763</f>
        <v>Complete</v>
      </c>
      <c r="G1763">
        <f>'Customer_Master'!Y1763</f>
        <v>80</v>
      </c>
    </row>
    <row r="1764" spans="1:7" x14ac:dyDescent="0.25">
      <c r="A1764" s="1" t="str">
        <f>'Customer_Master'!A1764</f>
        <v>CUST-03674</v>
      </c>
      <c r="B1764" s="1" t="str">
        <f>'Customer_Master'!D1764</f>
        <v>Bashir Orji</v>
      </c>
      <c r="C1764" s="1" t="str">
        <f>'Customer_Master'!E1764</f>
        <v>Primesoft Ltd</v>
      </c>
      <c r="D1764" t="str">
        <f>'Customer_Master'!G1764</f>
        <v>Valid</v>
      </c>
      <c r="E1764" t="str">
        <f>'Customer_Master'!I1764</f>
        <v>Valid</v>
      </c>
      <c r="F1764" t="str">
        <f>'Customer_Master'!X1764</f>
        <v>Complete</v>
      </c>
      <c r="G1764">
        <f>'Customer_Master'!Y1764</f>
        <v>100</v>
      </c>
    </row>
    <row r="1765" spans="1:7" x14ac:dyDescent="0.25">
      <c r="A1765" s="1" t="str">
        <f>'Customer_Master'!A1765</f>
        <v>CUST-03258</v>
      </c>
      <c r="B1765" s="1" t="str">
        <f>'Customer_Master'!D1765</f>
        <v>Mark Al-Farsi</v>
      </c>
      <c r="C1765" s="1" t="str">
        <f>'Customer_Master'!E1765</f>
        <v>Twiga Foods</v>
      </c>
      <c r="D1765" t="str">
        <f>'Customer_Master'!G1765</f>
        <v>Valid</v>
      </c>
      <c r="E1765" t="str">
        <f>'Customer_Master'!I1765</f>
        <v>Valid</v>
      </c>
      <c r="F1765" t="str">
        <f>'Customer_Master'!X1765</f>
        <v>Complete</v>
      </c>
      <c r="G1765">
        <f>'Customer_Master'!Y1765</f>
        <v>100</v>
      </c>
    </row>
    <row r="1766" spans="1:7" x14ac:dyDescent="0.25">
      <c r="A1766" s="1" t="str">
        <f>'Customer_Master'!A1766</f>
        <v>CUST-00917</v>
      </c>
      <c r="B1766" s="1" t="str">
        <f>'Customer_Master'!D1766</f>
        <v>Mercy Mwangi</v>
      </c>
      <c r="C1766" s="1" t="str">
        <f>'Customer_Master'!E1766</f>
        <v>Pulsenetworks Plc</v>
      </c>
      <c r="D1766" t="str">
        <f>'Customer_Master'!G1766</f>
        <v>Valid</v>
      </c>
      <c r="E1766" t="str">
        <f>'Customer_Master'!I1766</f>
        <v>Valid</v>
      </c>
      <c r="F1766" t="str">
        <f>'Customer_Master'!X1766</f>
        <v>Complete</v>
      </c>
      <c r="G1766">
        <f>'Customer_Master'!Y1766</f>
        <v>100</v>
      </c>
    </row>
    <row r="1767" spans="1:7" x14ac:dyDescent="0.25">
      <c r="A1767" s="1" t="str">
        <f>'Customer_Master'!A1767</f>
        <v>CUST-05037</v>
      </c>
      <c r="B1767" s="1" t="str">
        <f>'Customer_Master'!D1767</f>
        <v>Wanjala Aliyu</v>
      </c>
      <c r="C1767" s="1" t="str">
        <f>'Customer_Master'!E1767</f>
        <v>Flutterwave</v>
      </c>
      <c r="D1767" t="str">
        <f>'Customer_Master'!G1767</f>
        <v>Valid</v>
      </c>
      <c r="E1767" t="str">
        <f>'Customer_Master'!I1767</f>
        <v>Valid</v>
      </c>
      <c r="F1767" t="str">
        <f>'Customer_Master'!X1767</f>
        <v>Complete</v>
      </c>
      <c r="G1767">
        <f>'Customer_Master'!Y1767</f>
        <v>75</v>
      </c>
    </row>
    <row r="1768" spans="1:7" x14ac:dyDescent="0.25">
      <c r="A1768" s="1" t="str">
        <f>'Customer_Master'!A1768</f>
        <v>CUST-04029</v>
      </c>
      <c r="B1768" s="1" t="str">
        <f>'Customer_Master'!D1768</f>
        <v>Eze</v>
      </c>
      <c r="C1768" s="1" t="str">
        <f>'Customer_Master'!E1768</f>
        <v>Hivedigital Gmbh</v>
      </c>
      <c r="D1768" t="str">
        <f>'Customer_Master'!G1768</f>
        <v>Valid</v>
      </c>
      <c r="E1768" t="str">
        <f>'Customer_Master'!I1768</f>
        <v>Valid</v>
      </c>
      <c r="F1768" t="str">
        <f>'Customer_Master'!X1768</f>
        <v>Incomplete</v>
      </c>
      <c r="G1768">
        <f>'Customer_Master'!Y1768</f>
        <v>60</v>
      </c>
    </row>
    <row r="1769" spans="1:7" x14ac:dyDescent="0.25">
      <c r="A1769" s="1" t="str">
        <f>'Customer_Master'!A1769</f>
        <v>CUST-05024</v>
      </c>
      <c r="B1769" s="1" t="str">
        <f>'Customer_Master'!D1769</f>
        <v>Wanjala Adeyemi</v>
      </c>
      <c r="C1769" s="1" t="str">
        <f>'Customer_Master'!E1769</f>
        <v>Vaultsoft Llc</v>
      </c>
      <c r="D1769" t="str">
        <f>'Customer_Master'!G1769</f>
        <v>Valid</v>
      </c>
      <c r="E1769" t="str">
        <f>'Customer_Master'!I1769</f>
        <v>Valid</v>
      </c>
      <c r="F1769" t="str">
        <f>'Customer_Master'!X1769</f>
        <v>Complete</v>
      </c>
      <c r="G1769">
        <f>'Customer_Master'!Y1769</f>
        <v>75</v>
      </c>
    </row>
    <row r="1770" spans="1:7" x14ac:dyDescent="0.25">
      <c r="A1770" s="1" t="str">
        <f>'Customer_Master'!A1770</f>
        <v>CUST-03450</v>
      </c>
      <c r="B1770" s="1" t="str">
        <f>'Customer_Master'!D1770</f>
        <v>Hannah</v>
      </c>
      <c r="C1770" s="1" t="str">
        <f>'Customer_Master'!E1770</f>
        <v>Dangote Industries</v>
      </c>
      <c r="D1770" t="str">
        <f>'Customer_Master'!G1770</f>
        <v>Valid</v>
      </c>
      <c r="E1770" t="str">
        <f>'Customer_Master'!I1770</f>
        <v>Valid</v>
      </c>
      <c r="F1770" t="str">
        <f>'Customer_Master'!X1770</f>
        <v>Incomplete</v>
      </c>
      <c r="G1770">
        <f>'Customer_Master'!Y1770</f>
        <v>60</v>
      </c>
    </row>
    <row r="1771" spans="1:7" x14ac:dyDescent="0.25">
      <c r="A1771" s="1" t="str">
        <f>'Customer_Master'!A1771</f>
        <v>CUST-01403</v>
      </c>
      <c r="B1771" s="1" t="str">
        <f>'Customer_Master'!D1771</f>
        <v>Mark Mohammed</v>
      </c>
      <c r="C1771" s="1" t="str">
        <f>'Customer_Master'!E1771</f>
        <v>Quantasystems Inc</v>
      </c>
      <c r="D1771" t="str">
        <f>'Customer_Master'!G1771</f>
        <v>Valid</v>
      </c>
      <c r="E1771" t="str">
        <f>'Customer_Master'!I1771</f>
        <v>Invalid</v>
      </c>
      <c r="F1771" t="str">
        <f>'Customer_Master'!X1771</f>
        <v>Complete</v>
      </c>
      <c r="G1771">
        <f>'Customer_Master'!Y1771</f>
        <v>80</v>
      </c>
    </row>
    <row r="1772" spans="1:7" x14ac:dyDescent="0.25">
      <c r="A1772" s="1" t="str">
        <f>'Customer_Master'!A1772</f>
        <v>CUST-01169</v>
      </c>
      <c r="B1772" s="1" t="str">
        <f>'Customer_Master'!D1772</f>
        <v>David Wilson</v>
      </c>
      <c r="C1772" s="1" t="str">
        <f>'Customer_Master'!E1772</f>
        <v>Echoworks</v>
      </c>
      <c r="D1772" t="str">
        <f>'Customer_Master'!G1772</f>
        <v>Valid</v>
      </c>
      <c r="E1772" t="str">
        <f>'Customer_Master'!I1772</f>
        <v>Valid</v>
      </c>
      <c r="F1772" t="str">
        <f>'Customer_Master'!X1772</f>
        <v>Complete</v>
      </c>
      <c r="G1772">
        <f>'Customer_Master'!Y1772</f>
        <v>100</v>
      </c>
    </row>
    <row r="1773" spans="1:7" x14ac:dyDescent="0.25">
      <c r="A1773" s="1" t="str">
        <f>'Customer_Master'!A1773</f>
        <v>CUST-02349</v>
      </c>
      <c r="B1773" s="1" t="str">
        <f>'Customer_Master'!D1773</f>
        <v>Tope Ogundimu</v>
      </c>
      <c r="C1773" s="1" t="str">
        <f>'Customer_Master'!E1773</f>
        <v>Swiftcapital</v>
      </c>
      <c r="D1773" t="str">
        <f>'Customer_Master'!G1773</f>
        <v>Valid</v>
      </c>
      <c r="E1773" t="str">
        <f>'Customer_Master'!I1773</f>
        <v>Valid</v>
      </c>
      <c r="F1773" t="str">
        <f>'Customer_Master'!X1773</f>
        <v>Complete</v>
      </c>
      <c r="G1773">
        <f>'Customer_Master'!Y1773</f>
        <v>75</v>
      </c>
    </row>
    <row r="1774" spans="1:7" x14ac:dyDescent="0.25">
      <c r="A1774" s="1" t="str">
        <f>'Customer_Master'!A1774</f>
        <v>CUST-02163</v>
      </c>
      <c r="B1774" s="1" t="str">
        <f>'Customer_Master'!D1774</f>
        <v>Kemi Williams</v>
      </c>
      <c r="C1774" s="1" t="str">
        <f>'Customer_Master'!E1774</f>
        <v>Datanetworks Gmbh</v>
      </c>
      <c r="D1774" t="str">
        <f>'Customer_Master'!G1774</f>
        <v>Valid</v>
      </c>
      <c r="E1774" t="str">
        <f>'Customer_Master'!I1774</f>
        <v>Valid</v>
      </c>
      <c r="F1774" t="str">
        <f>'Customer_Master'!X1774</f>
        <v>Complete</v>
      </c>
      <c r="G1774">
        <f>'Customer_Master'!Y1774</f>
        <v>75</v>
      </c>
    </row>
    <row r="1775" spans="1:7" x14ac:dyDescent="0.25">
      <c r="A1775" s="1" t="str">
        <f>'Customer_Master'!A1775</f>
        <v>CUST-01003</v>
      </c>
      <c r="B1775" s="1" t="str">
        <f>'Customer_Master'!D1775</f>
        <v>Kevin Williams</v>
      </c>
      <c r="C1775" s="1" t="str">
        <f>'Customer_Master'!E1775</f>
        <v>Vaultsoft Inc</v>
      </c>
      <c r="D1775" t="str">
        <f>'Customer_Master'!G1775</f>
        <v>Valid</v>
      </c>
      <c r="E1775" t="str">
        <f>'Customer_Master'!I1775</f>
        <v>Valid</v>
      </c>
      <c r="F1775" t="str">
        <f>'Customer_Master'!X1775</f>
        <v>Complete</v>
      </c>
      <c r="G1775">
        <f>'Customer_Master'!Y1775</f>
        <v>100</v>
      </c>
    </row>
    <row r="1776" spans="1:7" x14ac:dyDescent="0.25">
      <c r="A1776" s="1" t="str">
        <f>'Customer_Master'!A1776</f>
        <v>CUST-00162</v>
      </c>
      <c r="B1776" s="1" t="str">
        <f>'Customer_Master'!D1776</f>
        <v>Ikechukwu Aliyu</v>
      </c>
      <c r="C1776" s="1" t="str">
        <f>'Customer_Master'!E1776</f>
        <v>Flutterwave</v>
      </c>
      <c r="D1776" t="str">
        <f>'Customer_Master'!G1776</f>
        <v>Valid</v>
      </c>
      <c r="E1776" t="str">
        <f>'Customer_Master'!I1776</f>
        <v>Valid</v>
      </c>
      <c r="F1776" t="str">
        <f>'Customer_Master'!X1776</f>
        <v>Complete</v>
      </c>
      <c r="G1776">
        <f>'Customer_Master'!Y1776</f>
        <v>75</v>
      </c>
    </row>
    <row r="1777" spans="1:7" x14ac:dyDescent="0.25">
      <c r="A1777" s="1" t="str">
        <f>'Customer_Master'!A1777</f>
        <v>CUST-04284</v>
      </c>
      <c r="B1777" s="1" t="str">
        <f>'Customer_Master'!D1777</f>
        <v>Fatuma Kamau</v>
      </c>
      <c r="C1777" s="1" t="str">
        <f>'Customer_Master'!E1777</f>
        <v>Stacksystems Llc</v>
      </c>
      <c r="D1777" t="str">
        <f>'Customer_Master'!G1777</f>
        <v>Valid</v>
      </c>
      <c r="E1777" t="str">
        <f>'Customer_Master'!I1777</f>
        <v>Valid</v>
      </c>
      <c r="F1777" t="str">
        <f>'Customer_Master'!X1777</f>
        <v>Complete</v>
      </c>
      <c r="G1777">
        <f>'Customer_Master'!Y1777</f>
        <v>100</v>
      </c>
    </row>
    <row r="1778" spans="1:7" x14ac:dyDescent="0.25">
      <c r="A1778" s="1" t="str">
        <f>'Customer_Master'!A1778</f>
        <v>CUST-03882</v>
      </c>
      <c r="B1778" s="1" t="str">
        <f>'Customer_Master'!D1778</f>
        <v>Wanjiru Otieno</v>
      </c>
      <c r="C1778" s="1" t="str">
        <f>'Customer_Master'!E1778</f>
        <v>Konga</v>
      </c>
      <c r="D1778" t="str">
        <f>'Customer_Master'!G1778</f>
        <v>Valid</v>
      </c>
      <c r="E1778" t="str">
        <f>'Customer_Master'!I1778</f>
        <v>Valid</v>
      </c>
      <c r="F1778" t="str">
        <f>'Customer_Master'!X1778</f>
        <v>Complete</v>
      </c>
      <c r="G1778">
        <f>'Customer_Master'!Y1778</f>
        <v>100</v>
      </c>
    </row>
    <row r="1779" spans="1:7" x14ac:dyDescent="0.25">
      <c r="A1779" s="1" t="str">
        <f>'Customer_Master'!A1779</f>
        <v>CUST-02789</v>
      </c>
      <c r="B1779" s="1" t="str">
        <f>'Customer_Master'!D1779</f>
        <v>Brian Eze</v>
      </c>
      <c r="C1779" s="1" t="str">
        <f>'Customer_Master'!E1779</f>
        <v>Lumencommerce Ltd</v>
      </c>
      <c r="D1779" t="str">
        <f>'Customer_Master'!G1779</f>
        <v>Valid</v>
      </c>
      <c r="E1779" t="str">
        <f>'Customer_Master'!I1779</f>
        <v>Valid</v>
      </c>
      <c r="F1779" t="str">
        <f>'Customer_Master'!X1779</f>
        <v>Complete</v>
      </c>
      <c r="G1779">
        <f>'Customer_Master'!Y1779</f>
        <v>100</v>
      </c>
    </row>
    <row r="1780" spans="1:7" x14ac:dyDescent="0.25">
      <c r="A1780" s="1" t="str">
        <f>'Customer_Master'!A1780</f>
        <v>CUST-03393</v>
      </c>
      <c r="B1780" s="1" t="str">
        <f>'Customer_Master'!D1780</f>
        <v>Mwangi O'Brien</v>
      </c>
      <c r="C1780" s="1" t="str">
        <f>'Customer_Master'!E1780</f>
        <v>Stackgroup</v>
      </c>
      <c r="D1780" t="str">
        <f>'Customer_Master'!G1780</f>
        <v>Valid</v>
      </c>
      <c r="E1780" t="str">
        <f>'Customer_Master'!I1780</f>
        <v>Valid</v>
      </c>
      <c r="F1780" t="str">
        <f>'Customer_Master'!X1780</f>
        <v>Complete</v>
      </c>
      <c r="G1780">
        <f>'Customer_Master'!Y1780</f>
        <v>75</v>
      </c>
    </row>
    <row r="1781" spans="1:7" x14ac:dyDescent="0.25">
      <c r="A1781" s="1" t="str">
        <f>'Customer_Master'!A1781</f>
        <v>CUST-01203</v>
      </c>
      <c r="B1781" s="1" t="str">
        <f>'Customer_Master'!D1781</f>
        <v>Anke Jones</v>
      </c>
      <c r="C1781" s="1" t="str">
        <f>'Customer_Master'!E1781</f>
        <v>Chipper Cash</v>
      </c>
      <c r="D1781" t="str">
        <f>'Customer_Master'!G1781</f>
        <v>Valid</v>
      </c>
      <c r="E1781" t="str">
        <f>'Customer_Master'!I1781</f>
        <v>Valid</v>
      </c>
      <c r="F1781" t="str">
        <f>'Customer_Master'!X1781</f>
        <v>Complete</v>
      </c>
      <c r="G1781">
        <f>'Customer_Master'!Y1781</f>
        <v>100</v>
      </c>
    </row>
    <row r="1782" spans="1:7" x14ac:dyDescent="0.25">
      <c r="A1782" s="1" t="str">
        <f>'Customer_Master'!A1782</f>
        <v>CUST-01190</v>
      </c>
      <c r="B1782" s="1" t="str">
        <f>'Customer_Master'!D1782</f>
        <v>Noah Al-Farsi</v>
      </c>
      <c r="C1782" s="1" t="str">
        <f>'Customer_Master'!E1782</f>
        <v>Hivehealth</v>
      </c>
      <c r="D1782" t="str">
        <f>'Customer_Master'!G1782</f>
        <v>Valid</v>
      </c>
      <c r="E1782" t="str">
        <f>'Customer_Master'!I1782</f>
        <v>Valid</v>
      </c>
      <c r="F1782" t="str">
        <f>'Customer_Master'!X1782</f>
        <v>Complete</v>
      </c>
      <c r="G1782">
        <f>'Customer_Master'!Y1782</f>
        <v>100</v>
      </c>
    </row>
    <row r="1783" spans="1:7" x14ac:dyDescent="0.25">
      <c r="A1783" s="1" t="str">
        <f>'Customer_Master'!A1783</f>
        <v>CUST-01766</v>
      </c>
      <c r="B1783" s="1" t="str">
        <f>'Customer_Master'!D1783</f>
        <v>Wanjiru Ogundimu</v>
      </c>
      <c r="C1783" s="1" t="str">
        <f>'Customer_Master'!E1783</f>
        <v>Hivehealth</v>
      </c>
      <c r="D1783" t="str">
        <f>'Customer_Master'!G1783</f>
        <v>Valid</v>
      </c>
      <c r="E1783" t="str">
        <f>'Customer_Master'!I1783</f>
        <v>Valid</v>
      </c>
      <c r="F1783" t="str">
        <f>'Customer_Master'!X1783</f>
        <v>Complete</v>
      </c>
      <c r="G1783">
        <f>'Customer_Master'!Y1783</f>
        <v>100</v>
      </c>
    </row>
    <row r="1784" spans="1:7" x14ac:dyDescent="0.25">
      <c r="A1784" s="1" t="str">
        <f>'Customer_Master'!A1784</f>
        <v>CUST-02687</v>
      </c>
      <c r="B1784" s="1" t="str">
        <f>'Customer_Master'!D1784</f>
        <v>Tobi Ogundimu</v>
      </c>
      <c r="C1784" s="1" t="str">
        <f>'Customer_Master'!E1784</f>
        <v>Fluxcapital Gmbh</v>
      </c>
      <c r="D1784" t="str">
        <f>'Customer_Master'!G1784</f>
        <v>Valid</v>
      </c>
      <c r="E1784" t="str">
        <f>'Customer_Master'!I1784</f>
        <v>Valid</v>
      </c>
      <c r="F1784" t="str">
        <f>'Customer_Master'!X1784</f>
        <v>Complete</v>
      </c>
      <c r="G1784">
        <f>'Customer_Master'!Y1784</f>
        <v>100</v>
      </c>
    </row>
    <row r="1785" spans="1:7" x14ac:dyDescent="0.25">
      <c r="A1785" s="1" t="str">
        <f>'Customer_Master'!A1785</f>
        <v>CUST-00631</v>
      </c>
      <c r="B1785" s="1" t="str">
        <f>'Customer_Master'!D1785</f>
        <v>Mercy Adebayo</v>
      </c>
      <c r="C1785" s="1" t="str">
        <f>'Customer_Master'!E1785</f>
        <v>Konga</v>
      </c>
      <c r="D1785" t="str">
        <f>'Customer_Master'!G1785</f>
        <v>Valid</v>
      </c>
      <c r="E1785" t="str">
        <f>'Customer_Master'!I1785</f>
        <v>Valid</v>
      </c>
      <c r="F1785" t="str">
        <f>'Customer_Master'!X1785</f>
        <v>Complete</v>
      </c>
      <c r="G1785">
        <f>'Customer_Master'!Y1785</f>
        <v>100</v>
      </c>
    </row>
    <row r="1786" spans="1:7" x14ac:dyDescent="0.25">
      <c r="A1786" s="1" t="str">
        <f>'Customer_Master'!A1786</f>
        <v>CUST-00458</v>
      </c>
      <c r="B1786" s="1" t="str">
        <f>'Customer_Master'!D1786</f>
        <v>Wanjala Taylor</v>
      </c>
      <c r="C1786" s="1" t="str">
        <f>'Customer_Master'!E1786</f>
        <v>Teamapt</v>
      </c>
      <c r="D1786" t="str">
        <f>'Customer_Master'!G1786</f>
        <v>Valid</v>
      </c>
      <c r="E1786" t="str">
        <f>'Customer_Master'!I1786</f>
        <v>Valid</v>
      </c>
      <c r="F1786" t="str">
        <f>'Customer_Master'!X1786</f>
        <v>Complete</v>
      </c>
      <c r="G1786">
        <f>'Customer_Master'!Y1786</f>
        <v>100</v>
      </c>
    </row>
    <row r="1787" spans="1:7" x14ac:dyDescent="0.25">
      <c r="A1787" s="1" t="str">
        <f>'Customer_Master'!A1787</f>
        <v>CUST-01952</v>
      </c>
      <c r="B1787" s="1" t="str">
        <f>'Customer_Master'!D1787</f>
        <v>Aliyu Traore</v>
      </c>
      <c r="C1787" s="1" t="str">
        <f>'Customer_Master'!E1787</f>
        <v>Paystack</v>
      </c>
      <c r="D1787" t="str">
        <f>'Customer_Master'!G1787</f>
        <v>Valid</v>
      </c>
      <c r="E1787" t="str">
        <f>'Customer_Master'!I1787</f>
        <v>Valid</v>
      </c>
      <c r="F1787" t="str">
        <f>'Customer_Master'!X1787</f>
        <v>Complete</v>
      </c>
      <c r="G1787">
        <f>'Customer_Master'!Y1787</f>
        <v>100</v>
      </c>
    </row>
    <row r="1788" spans="1:7" x14ac:dyDescent="0.25">
      <c r="A1788" s="1" t="str">
        <f>'Customer_Master'!A1788</f>
        <v>CUST-00058</v>
      </c>
      <c r="B1788" s="1" t="str">
        <f>'Customer_Master'!D1788</f>
        <v>Tobi Brown</v>
      </c>
      <c r="C1788" s="1" t="str">
        <f>'Customer_Master'!E1788</f>
        <v>Hivegroup</v>
      </c>
      <c r="D1788" t="str">
        <f>'Customer_Master'!G1788</f>
        <v>Valid</v>
      </c>
      <c r="E1788" t="str">
        <f>'Customer_Master'!I1788</f>
        <v>Valid</v>
      </c>
      <c r="F1788" t="str">
        <f>'Customer_Master'!X1788</f>
        <v>Complete</v>
      </c>
      <c r="G1788">
        <f>'Customer_Master'!Y1788</f>
        <v>100</v>
      </c>
    </row>
    <row r="1789" spans="1:7" x14ac:dyDescent="0.25">
      <c r="A1789" s="1" t="str">
        <f>'Customer_Master'!A1789</f>
        <v>CUST-00956</v>
      </c>
      <c r="B1789" s="1" t="str">
        <f>'Customer_Master'!D1789</f>
        <v>James Evans</v>
      </c>
      <c r="C1789" s="1" t="str">
        <f>'Customer_Master'!E1789</f>
        <v>Konga</v>
      </c>
      <c r="D1789" t="str">
        <f>'Customer_Master'!G1789</f>
        <v>Valid</v>
      </c>
      <c r="E1789" t="str">
        <f>'Customer_Master'!I1789</f>
        <v>Valid</v>
      </c>
      <c r="F1789" t="str">
        <f>'Customer_Master'!X1789</f>
        <v>Complete</v>
      </c>
      <c r="G1789">
        <f>'Customer_Master'!Y1789</f>
        <v>75</v>
      </c>
    </row>
    <row r="1790" spans="1:7" x14ac:dyDescent="0.25">
      <c r="A1790" s="1" t="str">
        <f>'Customer_Master'!A1790</f>
        <v>CUST-00293</v>
      </c>
      <c r="B1790" s="1" t="str">
        <f>'Customer_Master'!D1790</f>
        <v>Folake Obi</v>
      </c>
      <c r="C1790" s="1" t="str">
        <f>'Customer_Master'!E1790</f>
        <v>Kuda</v>
      </c>
      <c r="D1790" t="str">
        <f>'Customer_Master'!G1790</f>
        <v>Valid</v>
      </c>
      <c r="E1790" t="str">
        <f>'Customer_Master'!I1790</f>
        <v>Valid</v>
      </c>
      <c r="F1790" t="str">
        <f>'Customer_Master'!X1790</f>
        <v>Complete</v>
      </c>
      <c r="G1790">
        <f>'Customer_Master'!Y1790</f>
        <v>100</v>
      </c>
    </row>
    <row r="1791" spans="1:7" x14ac:dyDescent="0.25">
      <c r="A1791" s="1" t="str">
        <f>'Customer_Master'!A1791</f>
        <v>CUST-05125</v>
      </c>
      <c r="B1791" s="1" t="str">
        <f>'Customer_Master'!D1791</f>
        <v>Ifeoma Salami</v>
      </c>
      <c r="C1791" s="1" t="str">
        <f>'Customer_Master'!E1791</f>
        <v>Twiga Foods</v>
      </c>
      <c r="D1791" t="str">
        <f>'Customer_Master'!G1791</f>
        <v>Valid</v>
      </c>
      <c r="E1791" t="str">
        <f>'Customer_Master'!I1791</f>
        <v>Valid</v>
      </c>
      <c r="F1791" t="str">
        <f>'Customer_Master'!X1791</f>
        <v>Complete</v>
      </c>
      <c r="G1791">
        <f>'Customer_Master'!Y1791</f>
        <v>75</v>
      </c>
    </row>
    <row r="1792" spans="1:7" x14ac:dyDescent="0.25">
      <c r="A1792" s="1" t="str">
        <f>'Customer_Master'!A1792</f>
        <v>CUST-03290</v>
      </c>
      <c r="B1792" s="1" t="str">
        <f>'Customer_Master'!D1792</f>
        <v>Simi Dlamini</v>
      </c>
      <c r="C1792" s="1" t="str">
        <f>'Customer_Master'!E1792</f>
        <v>Vaultlogistics Inc</v>
      </c>
      <c r="D1792" t="str">
        <f>'Customer_Master'!G1792</f>
        <v>Valid</v>
      </c>
      <c r="E1792" t="str">
        <f>'Customer_Master'!I1792</f>
        <v>Valid</v>
      </c>
      <c r="F1792" t="str">
        <f>'Customer_Master'!X1792</f>
        <v>Complete</v>
      </c>
      <c r="G1792">
        <f>'Customer_Master'!Y1792</f>
        <v>100</v>
      </c>
    </row>
    <row r="1793" spans="1:7" x14ac:dyDescent="0.25">
      <c r="A1793" s="1" t="str">
        <f>'Customer_Master'!A1793</f>
        <v>CUST-00582</v>
      </c>
      <c r="B1793" s="1" t="str">
        <f>'Customer_Master'!D1793</f>
        <v>Chidi Nwankwo</v>
      </c>
      <c r="C1793" s="1" t="str">
        <f>'Customer_Master'!E1793</f>
        <v>Vaultventures</v>
      </c>
      <c r="D1793" t="str">
        <f>'Customer_Master'!G1793</f>
        <v>Valid</v>
      </c>
      <c r="E1793" t="str">
        <f>'Customer_Master'!I1793</f>
        <v>Valid</v>
      </c>
      <c r="F1793" t="str">
        <f>'Customer_Master'!X1793</f>
        <v>Complete</v>
      </c>
      <c r="G1793">
        <f>'Customer_Master'!Y1793</f>
        <v>100</v>
      </c>
    </row>
    <row r="1794" spans="1:7" x14ac:dyDescent="0.25">
      <c r="A1794" s="1" t="str">
        <f>'Customer_Master'!A1794</f>
        <v>CUST-03821</v>
      </c>
      <c r="B1794" s="1" t="str">
        <f>'Customer_Master'!D1794</f>
        <v>Aisha Garba</v>
      </c>
      <c r="C1794" s="1" t="str">
        <f>'Customer_Master'!E1794</f>
        <v>Brightsoft Llc</v>
      </c>
      <c r="D1794" t="str">
        <f>'Customer_Master'!G1794</f>
        <v>Valid</v>
      </c>
      <c r="E1794" t="str">
        <f>'Customer_Master'!I1794</f>
        <v>Valid</v>
      </c>
      <c r="F1794" t="str">
        <f>'Customer_Master'!X1794</f>
        <v>Complete</v>
      </c>
      <c r="G1794">
        <f>'Customer_Master'!Y1794</f>
        <v>100</v>
      </c>
    </row>
    <row r="1795" spans="1:7" x14ac:dyDescent="0.25">
      <c r="A1795" s="1" t="str">
        <f>'Customer_Master'!A1795</f>
        <v>CUST-04591</v>
      </c>
      <c r="B1795" s="1" t="str">
        <f>'Customer_Master'!D1795</f>
        <v>Kelechi Smith</v>
      </c>
      <c r="C1795" s="1" t="str">
        <f>'Customer_Master'!E1795</f>
        <v>Helioworks</v>
      </c>
      <c r="D1795" t="str">
        <f>'Customer_Master'!G1795</f>
        <v>Valid</v>
      </c>
      <c r="E1795" t="str">
        <f>'Customer_Master'!I1795</f>
        <v>Valid</v>
      </c>
      <c r="F1795" t="str">
        <f>'Customer_Master'!X1795</f>
        <v>Complete</v>
      </c>
      <c r="G1795">
        <f>'Customer_Master'!Y1795</f>
        <v>100</v>
      </c>
    </row>
    <row r="1796" spans="1:7" x14ac:dyDescent="0.25">
      <c r="A1796" s="1" t="str">
        <f>'Customer_Master'!A1796</f>
        <v>CUST-03017</v>
      </c>
      <c r="B1796" s="1" t="str">
        <f>'Customer_Master'!D1796</f>
        <v>Ogundimu</v>
      </c>
      <c r="C1796" s="1" t="str">
        <f>'Customer_Master'!E1796</f>
        <v>Primeai</v>
      </c>
      <c r="D1796" t="str">
        <f>'Customer_Master'!G1796</f>
        <v>Valid</v>
      </c>
      <c r="E1796" t="str">
        <f>'Customer_Master'!I1796</f>
        <v>Valid</v>
      </c>
      <c r="F1796" t="str">
        <f>'Customer_Master'!X1796</f>
        <v>Incomplete</v>
      </c>
      <c r="G1796">
        <f>'Customer_Master'!Y1796</f>
        <v>60</v>
      </c>
    </row>
    <row r="1797" spans="1:7" x14ac:dyDescent="0.25">
      <c r="A1797" s="1" t="str">
        <f>'Customer_Master'!A1797</f>
        <v>CUST-03198</v>
      </c>
      <c r="B1797" s="1" t="str">
        <f>'Customer_Master'!D1797</f>
        <v>Chidinma Balogun</v>
      </c>
      <c r="C1797" s="1" t="str">
        <f>'Customer_Master'!E1797</f>
        <v>Paystack</v>
      </c>
      <c r="D1797" t="str">
        <f>'Customer_Master'!G1797</f>
        <v>Valid</v>
      </c>
      <c r="E1797" t="str">
        <f>'Customer_Master'!I1797</f>
        <v>Valid</v>
      </c>
      <c r="F1797" t="str">
        <f>'Customer_Master'!X1797</f>
        <v>Complete</v>
      </c>
      <c r="G1797">
        <f>'Customer_Master'!Y1797</f>
        <v>100</v>
      </c>
    </row>
    <row r="1798" spans="1:7" x14ac:dyDescent="0.25">
      <c r="A1798" s="1" t="str">
        <f>'Customer_Master'!A1798</f>
        <v>CUST-04318</v>
      </c>
      <c r="B1798" s="1" t="str">
        <f>'Customer_Master'!D1798</f>
        <v>Mercy Naidoo</v>
      </c>
      <c r="C1798" s="1" t="str">
        <f>'Customer_Master'!E1798</f>
        <v>Hivelogic Gmbh</v>
      </c>
      <c r="D1798" t="str">
        <f>'Customer_Master'!G1798</f>
        <v>Valid</v>
      </c>
      <c r="E1798" t="str">
        <f>'Customer_Master'!I1798</f>
        <v>Valid</v>
      </c>
      <c r="F1798" t="str">
        <f>'Customer_Master'!X1798</f>
        <v>Complete</v>
      </c>
      <c r="G1798">
        <f>'Customer_Master'!Y1798</f>
        <v>100</v>
      </c>
    </row>
    <row r="1799" spans="1:7" x14ac:dyDescent="0.25">
      <c r="A1799" s="1" t="str">
        <f>'Customer_Master'!A1799</f>
        <v>CUST-04039</v>
      </c>
      <c r="B1799" s="1" t="str">
        <f>'Customer_Master'!D1799</f>
        <v>Nomvula Makinde</v>
      </c>
      <c r="C1799" s="1" t="str">
        <f>'Customer_Master'!E1799</f>
        <v>Swiftcommerce</v>
      </c>
      <c r="D1799" t="str">
        <f>'Customer_Master'!G1799</f>
        <v>Valid</v>
      </c>
      <c r="E1799" t="str">
        <f>'Customer_Master'!I1799</f>
        <v>Valid</v>
      </c>
      <c r="F1799" t="str">
        <f>'Customer_Master'!X1799</f>
        <v>Complete</v>
      </c>
      <c r="G1799">
        <f>'Customer_Master'!Y1799</f>
        <v>100</v>
      </c>
    </row>
    <row r="1800" spans="1:7" x14ac:dyDescent="0.25">
      <c r="A1800" s="1" t="str">
        <f>'Customer_Master'!A1800</f>
        <v>CUST-03456</v>
      </c>
      <c r="B1800" s="1" t="str">
        <f>'Customer_Master'!D1800</f>
        <v>Brian</v>
      </c>
      <c r="C1800" s="1" t="str">
        <f>'Customer_Master'!E1800</f>
        <v>Flutterwave</v>
      </c>
      <c r="D1800" t="str">
        <f>'Customer_Master'!G1800</f>
        <v>Valid</v>
      </c>
      <c r="E1800" t="str">
        <f>'Customer_Master'!I1800</f>
        <v>Valid</v>
      </c>
      <c r="F1800" t="str">
        <f>'Customer_Master'!X1800</f>
        <v>Incomplete</v>
      </c>
      <c r="G1800">
        <f>'Customer_Master'!Y1800</f>
        <v>35</v>
      </c>
    </row>
    <row r="1801" spans="1:7" x14ac:dyDescent="0.25">
      <c r="A1801" s="1" t="str">
        <f>'Customer_Master'!A1801</f>
        <v>CUST-04547</v>
      </c>
      <c r="B1801" s="1" t="str">
        <f>'Customer_Master'!D1801</f>
        <v>Kevin Afolabi</v>
      </c>
      <c r="C1801" s="1" t="str">
        <f>'Customer_Master'!E1801</f>
        <v>Flour Mills Of Nigeria</v>
      </c>
      <c r="D1801" t="str">
        <f>'Customer_Master'!G1801</f>
        <v>Valid</v>
      </c>
      <c r="E1801" t="str">
        <f>'Customer_Master'!I1801</f>
        <v>Valid</v>
      </c>
      <c r="F1801" t="str">
        <f>'Customer_Master'!X1801</f>
        <v>Complete</v>
      </c>
      <c r="G1801">
        <f>'Customer_Master'!Y1801</f>
        <v>100</v>
      </c>
    </row>
    <row r="1802" spans="1:7" x14ac:dyDescent="0.25">
      <c r="A1802" s="1" t="str">
        <f>'Customer_Master'!A1802</f>
        <v>CUST-02538</v>
      </c>
      <c r="B1802" s="1" t="str">
        <f>'Customer_Master'!D1802</f>
        <v>Layla Hassan</v>
      </c>
      <c r="C1802" s="1" t="str">
        <f>'Customer_Master'!E1802</f>
        <v>Konga</v>
      </c>
      <c r="D1802" t="str">
        <f>'Customer_Master'!G1802</f>
        <v>Valid</v>
      </c>
      <c r="E1802" t="str">
        <f>'Customer_Master'!I1802</f>
        <v>Valid</v>
      </c>
      <c r="F1802" t="str">
        <f>'Customer_Master'!X1802</f>
        <v>Complete</v>
      </c>
      <c r="G1802">
        <f>'Customer_Master'!Y1802</f>
        <v>100</v>
      </c>
    </row>
    <row r="1803" spans="1:7" x14ac:dyDescent="0.25">
      <c r="A1803" s="1" t="str">
        <f>'Customer_Master'!A1803</f>
        <v>CUST-01066</v>
      </c>
      <c r="B1803" s="1" t="str">
        <f>'Customer_Master'!D1803</f>
        <v>Sarah Mwangi</v>
      </c>
      <c r="C1803" s="1" t="str">
        <f>'Customer_Master'!E1803</f>
        <v>Corehealth</v>
      </c>
      <c r="D1803" t="str">
        <f>'Customer_Master'!G1803</f>
        <v>Valid</v>
      </c>
      <c r="E1803" t="str">
        <f>'Customer_Master'!I1803</f>
        <v>Valid</v>
      </c>
      <c r="F1803" t="str">
        <f>'Customer_Master'!X1803</f>
        <v>Complete</v>
      </c>
      <c r="G1803">
        <f>'Customer_Master'!Y1803</f>
        <v>100</v>
      </c>
    </row>
    <row r="1804" spans="1:7" x14ac:dyDescent="0.25">
      <c r="A1804" s="1" t="str">
        <f>'Customer_Master'!A1804</f>
        <v>CUST-01498</v>
      </c>
      <c r="B1804" s="1" t="str">
        <f>'Customer_Master'!D1804</f>
        <v>Segun O'Brien</v>
      </c>
      <c r="C1804" s="1" t="str">
        <f>'Customer_Master'!E1804</f>
        <v>Swifttech Gmbh</v>
      </c>
      <c r="D1804" t="str">
        <f>'Customer_Master'!G1804</f>
        <v>Valid</v>
      </c>
      <c r="E1804" t="str">
        <f>'Customer_Master'!I1804</f>
        <v>Valid</v>
      </c>
      <c r="F1804" t="str">
        <f>'Customer_Master'!X1804</f>
        <v>Complete</v>
      </c>
      <c r="G1804">
        <f>'Customer_Master'!Y1804</f>
        <v>75</v>
      </c>
    </row>
    <row r="1805" spans="1:7" x14ac:dyDescent="0.25">
      <c r="A1805" s="1" t="str">
        <f>'Customer_Master'!A1805</f>
        <v>CUST-01136</v>
      </c>
      <c r="B1805" s="1" t="str">
        <f>'Customer_Master'!D1805</f>
        <v>Sophie Makinde</v>
      </c>
      <c r="C1805" s="1" t="str">
        <f>'Customer_Master'!E1805</f>
        <v>Cloudlogistics Gmbh</v>
      </c>
      <c r="D1805" t="str">
        <f>'Customer_Master'!G1805</f>
        <v>Valid</v>
      </c>
      <c r="E1805" t="str">
        <f>'Customer_Master'!I1805</f>
        <v>Valid</v>
      </c>
      <c r="F1805" t="str">
        <f>'Customer_Master'!X1805</f>
        <v>Complete</v>
      </c>
      <c r="G1805">
        <f>'Customer_Master'!Y1805</f>
        <v>100</v>
      </c>
    </row>
    <row r="1806" spans="1:7" x14ac:dyDescent="0.25">
      <c r="A1806" s="1" t="str">
        <f>'Customer_Master'!A1806</f>
        <v>CUST-04141</v>
      </c>
      <c r="B1806" s="1" t="str">
        <f>'Customer_Master'!D1806</f>
        <v>Grace Brown</v>
      </c>
      <c r="C1806" s="1" t="str">
        <f>'Customer_Master'!E1806</f>
        <v>Cowrywise</v>
      </c>
      <c r="D1806" t="str">
        <f>'Customer_Master'!G1806</f>
        <v>Valid</v>
      </c>
      <c r="E1806" t="str">
        <f>'Customer_Master'!I1806</f>
        <v>Valid</v>
      </c>
      <c r="F1806" t="str">
        <f>'Customer_Master'!X1806</f>
        <v>Complete</v>
      </c>
      <c r="G1806">
        <f>'Customer_Master'!Y1806</f>
        <v>100</v>
      </c>
    </row>
    <row r="1807" spans="1:7" x14ac:dyDescent="0.25">
      <c r="A1807" s="1" t="str">
        <f>'Customer_Master'!A1807</f>
        <v>CUST-01463</v>
      </c>
      <c r="B1807" s="1" t="str">
        <f>'Customer_Master'!D1807</f>
        <v>Anke Akinola</v>
      </c>
      <c r="C1807" s="1" t="str">
        <f>'Customer_Master'!E1807</f>
        <v>Datanetworks Plc</v>
      </c>
      <c r="D1807" t="str">
        <f>'Customer_Master'!G1807</f>
        <v>Valid</v>
      </c>
      <c r="E1807" t="str">
        <f>'Customer_Master'!I1807</f>
        <v>Valid</v>
      </c>
      <c r="F1807" t="str">
        <f>'Customer_Master'!X1807</f>
        <v>Complete</v>
      </c>
      <c r="G1807">
        <f>'Customer_Master'!Y1807</f>
        <v>100</v>
      </c>
    </row>
    <row r="1808" spans="1:7" x14ac:dyDescent="0.25">
      <c r="A1808" s="1" t="str">
        <f>'Customer_Master'!A1808</f>
        <v>CUST-04707</v>
      </c>
      <c r="B1808" s="1" t="str">
        <f>'Customer_Master'!D1808</f>
        <v>Abdullahi Diallo</v>
      </c>
      <c r="C1808" s="1" t="str">
        <f>'Customer_Master'!E1808</f>
        <v>Mpesa Solutions</v>
      </c>
      <c r="D1808" t="str">
        <f>'Customer_Master'!G1808</f>
        <v>Valid</v>
      </c>
      <c r="E1808" t="str">
        <f>'Customer_Master'!I1808</f>
        <v>Valid</v>
      </c>
      <c r="F1808" t="str">
        <f>'Customer_Master'!X1808</f>
        <v>Complete</v>
      </c>
      <c r="G1808">
        <f>'Customer_Master'!Y1808</f>
        <v>100</v>
      </c>
    </row>
    <row r="1809" spans="1:7" x14ac:dyDescent="0.25">
      <c r="A1809" s="1" t="str">
        <f>'Customer_Master'!A1809</f>
        <v>CUST-04713</v>
      </c>
      <c r="B1809" s="1" t="str">
        <f>'Customer_Master'!D1809</f>
        <v>Jones</v>
      </c>
      <c r="C1809" s="1" t="str">
        <f>'Customer_Master'!E1809</f>
        <v>Quantacapital Plc</v>
      </c>
      <c r="D1809" t="str">
        <f>'Customer_Master'!G1809</f>
        <v>Valid</v>
      </c>
      <c r="E1809" t="str">
        <f>'Customer_Master'!I1809</f>
        <v>Valid</v>
      </c>
      <c r="F1809" t="str">
        <f>'Customer_Master'!X1809</f>
        <v>Incomplete</v>
      </c>
      <c r="G1809">
        <f>'Customer_Master'!Y1809</f>
        <v>60</v>
      </c>
    </row>
    <row r="1810" spans="1:7" x14ac:dyDescent="0.25">
      <c r="A1810" s="1" t="str">
        <f>'Customer_Master'!A1810</f>
        <v>CUST-04004</v>
      </c>
      <c r="B1810" s="1" t="str">
        <f>'Customer_Master'!D1810</f>
        <v>Tunde Obi</v>
      </c>
      <c r="C1810" s="1" t="str">
        <f>'Customer_Master'!E1810</f>
        <v>Leadsoft Llc</v>
      </c>
      <c r="D1810" t="str">
        <f>'Customer_Master'!G1810</f>
        <v>Valid</v>
      </c>
      <c r="E1810" t="str">
        <f>'Customer_Master'!I1810</f>
        <v>Valid</v>
      </c>
      <c r="F1810" t="str">
        <f>'Customer_Master'!X1810</f>
        <v>Complete</v>
      </c>
      <c r="G1810">
        <f>'Customer_Master'!Y1810</f>
        <v>100</v>
      </c>
    </row>
    <row r="1811" spans="1:7" x14ac:dyDescent="0.25">
      <c r="A1811" s="1" t="str">
        <f>'Customer_Master'!A1811</f>
        <v>CUST-00287</v>
      </c>
      <c r="B1811" s="1" t="str">
        <f>'Customer_Master'!D1811</f>
        <v>Nnamdi Onyeka</v>
      </c>
      <c r="C1811" s="1" t="str">
        <f>'Customer_Master'!E1811</f>
        <v>Not Available</v>
      </c>
      <c r="D1811" t="str">
        <f>'Customer_Master'!G1811</f>
        <v>Valid</v>
      </c>
      <c r="E1811" t="str">
        <f>'Customer_Master'!I1811</f>
        <v>Valid</v>
      </c>
      <c r="F1811" t="str">
        <f>'Customer_Master'!X1811</f>
        <v>Incomplete</v>
      </c>
      <c r="G1811">
        <f>'Customer_Master'!Y1811</f>
        <v>60</v>
      </c>
    </row>
    <row r="1812" spans="1:7" x14ac:dyDescent="0.25">
      <c r="A1812" s="1" t="str">
        <f>'Customer_Master'!A1812</f>
        <v>CUST-01254</v>
      </c>
      <c r="B1812" s="1" t="str">
        <f>'Customer_Master'!D1812</f>
        <v>Funmi Makinde</v>
      </c>
      <c r="C1812" s="1" t="str">
        <f>'Customer_Master'!E1812</f>
        <v>Dangote Industries</v>
      </c>
      <c r="D1812" t="str">
        <f>'Customer_Master'!G1812</f>
        <v>Valid</v>
      </c>
      <c r="E1812" t="str">
        <f>'Customer_Master'!I1812</f>
        <v>Valid</v>
      </c>
      <c r="F1812" t="str">
        <f>'Customer_Master'!X1812</f>
        <v>Complete</v>
      </c>
      <c r="G1812">
        <f>'Customer_Master'!Y1812</f>
        <v>100</v>
      </c>
    </row>
    <row r="1813" spans="1:7" x14ac:dyDescent="0.25">
      <c r="A1813" s="1" t="str">
        <f>'Customer_Master'!A1813</f>
        <v>CUST-03124</v>
      </c>
      <c r="B1813" s="1" t="str">
        <f>'Customer_Master'!D1813</f>
        <v>Wanjiru Jones</v>
      </c>
      <c r="C1813" s="1" t="str">
        <f>'Customer_Master'!E1813</f>
        <v>Paystack</v>
      </c>
      <c r="D1813" t="str">
        <f>'Customer_Master'!G1813</f>
        <v>Valid</v>
      </c>
      <c r="E1813" t="str">
        <f>'Customer_Master'!I1813</f>
        <v>Valid</v>
      </c>
      <c r="F1813" t="str">
        <f>'Customer_Master'!X1813</f>
        <v>Complete</v>
      </c>
      <c r="G1813">
        <f>'Customer_Master'!Y1813</f>
        <v>100</v>
      </c>
    </row>
    <row r="1814" spans="1:7" x14ac:dyDescent="0.25">
      <c r="A1814" s="1" t="str">
        <f>'Customer_Master'!A1814</f>
        <v>CUST-01721</v>
      </c>
      <c r="B1814" s="1" t="str">
        <f>'Customer_Master'!D1814</f>
        <v>Obinna Hassan</v>
      </c>
      <c r="C1814" s="1" t="str">
        <f>'Customer_Master'!E1814</f>
        <v>Pulsehub Plc</v>
      </c>
      <c r="D1814" t="str">
        <f>'Customer_Master'!G1814</f>
        <v>Valid</v>
      </c>
      <c r="E1814" t="str">
        <f>'Customer_Master'!I1814</f>
        <v>Valid</v>
      </c>
      <c r="F1814" t="str">
        <f>'Customer_Master'!X1814</f>
        <v>Complete</v>
      </c>
      <c r="G1814">
        <f>'Customer_Master'!Y1814</f>
        <v>100</v>
      </c>
    </row>
    <row r="1815" spans="1:7" x14ac:dyDescent="0.25">
      <c r="A1815" s="1" t="str">
        <f>'Customer_Master'!A1815</f>
        <v>CUST-03575</v>
      </c>
      <c r="B1815" s="1" t="str">
        <f>'Customer_Master'!D1815</f>
        <v>Mark Wilson</v>
      </c>
      <c r="C1815" s="1" t="str">
        <f>'Customer_Master'!E1815</f>
        <v>Paystack</v>
      </c>
      <c r="D1815" t="str">
        <f>'Customer_Master'!G1815</f>
        <v>Valid</v>
      </c>
      <c r="E1815" t="str">
        <f>'Customer_Master'!I1815</f>
        <v>Valid</v>
      </c>
      <c r="F1815" t="str">
        <f>'Customer_Master'!X1815</f>
        <v>Complete</v>
      </c>
      <c r="G1815">
        <f>'Customer_Master'!Y1815</f>
        <v>75</v>
      </c>
    </row>
    <row r="1816" spans="1:7" x14ac:dyDescent="0.25">
      <c r="A1816" s="1" t="str">
        <f>'Customer_Master'!A1816</f>
        <v>CUST-00084</v>
      </c>
      <c r="B1816" s="1" t="str">
        <f>'Customer_Master'!D1816</f>
        <v>Layla Musa</v>
      </c>
      <c r="C1816" s="1" t="str">
        <f>'Customer_Master'!E1816</f>
        <v>Twiga Foods</v>
      </c>
      <c r="D1816" t="str">
        <f>'Customer_Master'!G1816</f>
        <v>Valid</v>
      </c>
      <c r="E1816" t="str">
        <f>'Customer_Master'!I1816</f>
        <v>Valid</v>
      </c>
      <c r="F1816" t="str">
        <f>'Customer_Master'!X1816</f>
        <v>Complete</v>
      </c>
      <c r="G1816">
        <f>'Customer_Master'!Y1816</f>
        <v>100</v>
      </c>
    </row>
    <row r="1817" spans="1:7" x14ac:dyDescent="0.25">
      <c r="A1817" s="1" t="str">
        <f>'Customer_Master'!A1817</f>
        <v>CUST-02116</v>
      </c>
      <c r="B1817" s="1" t="str">
        <f>'Customer_Master'!D1817</f>
        <v>Jessica Mohammed</v>
      </c>
      <c r="C1817" s="1" t="str">
        <f>'Customer_Master'!E1817</f>
        <v>Pulsesystems</v>
      </c>
      <c r="D1817" t="str">
        <f>'Customer_Master'!G1817</f>
        <v>Valid</v>
      </c>
      <c r="E1817" t="str">
        <f>'Customer_Master'!I1817</f>
        <v>Valid</v>
      </c>
      <c r="F1817" t="str">
        <f>'Customer_Master'!X1817</f>
        <v>Complete</v>
      </c>
      <c r="G1817">
        <f>'Customer_Master'!Y1817</f>
        <v>100</v>
      </c>
    </row>
    <row r="1818" spans="1:7" x14ac:dyDescent="0.25">
      <c r="A1818" s="1" t="str">
        <f>'Customer_Master'!A1818</f>
        <v>CUST-01407</v>
      </c>
      <c r="B1818" s="1" t="str">
        <f>'Customer_Master'!D1818</f>
        <v>Funmi Wilson</v>
      </c>
      <c r="C1818" s="1" t="str">
        <f>'Customer_Master'!E1818</f>
        <v>Cloudai</v>
      </c>
      <c r="D1818" t="str">
        <f>'Customer_Master'!G1818</f>
        <v>Valid</v>
      </c>
      <c r="E1818" t="str">
        <f>'Customer_Master'!I1818</f>
        <v>Valid</v>
      </c>
      <c r="F1818" t="str">
        <f>'Customer_Master'!X1818</f>
        <v>Complete</v>
      </c>
      <c r="G1818">
        <f>'Customer_Master'!Y1818</f>
        <v>75</v>
      </c>
    </row>
    <row r="1819" spans="1:7" x14ac:dyDescent="0.25">
      <c r="A1819" s="1" t="str">
        <f>'Customer_Master'!A1819</f>
        <v>CUST-03011</v>
      </c>
      <c r="B1819" s="1" t="str">
        <f>'Customer_Master'!D1819</f>
        <v>Yetunde Botha</v>
      </c>
      <c r="C1819" s="1" t="str">
        <f>'Customer_Master'!E1819</f>
        <v>Jumia</v>
      </c>
      <c r="D1819" t="str">
        <f>'Customer_Master'!G1819</f>
        <v>Valid</v>
      </c>
      <c r="E1819" t="str">
        <f>'Customer_Master'!I1819</f>
        <v>Valid</v>
      </c>
      <c r="F1819" t="str">
        <f>'Customer_Master'!X1819</f>
        <v>Complete</v>
      </c>
      <c r="G1819">
        <f>'Customer_Master'!Y1819</f>
        <v>100</v>
      </c>
    </row>
    <row r="1820" spans="1:7" x14ac:dyDescent="0.25">
      <c r="A1820" s="1" t="str">
        <f>'Customer_Master'!A1820</f>
        <v>CUST-00447</v>
      </c>
      <c r="B1820" s="1" t="str">
        <f>'Customer_Master'!D1820</f>
        <v>Laura</v>
      </c>
      <c r="C1820" s="1" t="str">
        <f>'Customer_Master'!E1820</f>
        <v>Vaultsolutions Ltd</v>
      </c>
      <c r="D1820" t="str">
        <f>'Customer_Master'!G1820</f>
        <v>Valid</v>
      </c>
      <c r="E1820" t="str">
        <f>'Customer_Master'!I1820</f>
        <v>Valid</v>
      </c>
      <c r="F1820" t="str">
        <f>'Customer_Master'!X1820</f>
        <v>Incomplete</v>
      </c>
      <c r="G1820">
        <f>'Customer_Master'!Y1820</f>
        <v>60</v>
      </c>
    </row>
    <row r="1821" spans="1:7" x14ac:dyDescent="0.25">
      <c r="A1821" s="1" t="str">
        <f>'Customer_Master'!A1821</f>
        <v>CUST-00174</v>
      </c>
      <c r="B1821" s="1" t="str">
        <f>'Customer_Master'!D1821</f>
        <v>Balogun</v>
      </c>
      <c r="C1821" s="1" t="str">
        <f>'Customer_Master'!E1821</f>
        <v>Piggyvest</v>
      </c>
      <c r="D1821" t="str">
        <f>'Customer_Master'!G1821</f>
        <v>Valid</v>
      </c>
      <c r="E1821" t="str">
        <f>'Customer_Master'!I1821</f>
        <v>Valid</v>
      </c>
      <c r="F1821" t="str">
        <f>'Customer_Master'!X1821</f>
        <v>Incomplete</v>
      </c>
      <c r="G1821">
        <f>'Customer_Master'!Y1821</f>
        <v>35</v>
      </c>
    </row>
    <row r="1822" spans="1:7" x14ac:dyDescent="0.25">
      <c r="A1822" s="1" t="str">
        <f>'Customer_Master'!A1822</f>
        <v>CUST-00269</v>
      </c>
      <c r="B1822" s="1" t="str">
        <f>'Customer_Master'!D1822</f>
        <v>Simi Asante</v>
      </c>
      <c r="C1822" s="1" t="str">
        <f>'Customer_Master'!E1822</f>
        <v>Pulseanalytics Llc</v>
      </c>
      <c r="D1822" t="str">
        <f>'Customer_Master'!G1822</f>
        <v>Valid</v>
      </c>
      <c r="E1822" t="str">
        <f>'Customer_Master'!I1822</f>
        <v>Valid</v>
      </c>
      <c r="F1822" t="str">
        <f>'Customer_Master'!X1822</f>
        <v>Complete</v>
      </c>
      <c r="G1822">
        <f>'Customer_Master'!Y1822</f>
        <v>100</v>
      </c>
    </row>
    <row r="1823" spans="1:7" x14ac:dyDescent="0.25">
      <c r="A1823" s="1" t="str">
        <f>'Customer_Master'!A1823</f>
        <v>CUST-01567</v>
      </c>
      <c r="B1823" s="1" t="str">
        <f>'Customer_Master'!D1823</f>
        <v>Oluwaseun Dlamini</v>
      </c>
      <c r="C1823" s="1" t="str">
        <f>'Customer_Master'!E1823</f>
        <v>Konga</v>
      </c>
      <c r="D1823" t="str">
        <f>'Customer_Master'!G1823</f>
        <v>Valid</v>
      </c>
      <c r="E1823" t="str">
        <f>'Customer_Master'!I1823</f>
        <v>Valid</v>
      </c>
      <c r="F1823" t="str">
        <f>'Customer_Master'!X1823</f>
        <v>Complete</v>
      </c>
      <c r="G1823">
        <f>'Customer_Master'!Y1823</f>
        <v>75</v>
      </c>
    </row>
    <row r="1824" spans="1:7" x14ac:dyDescent="0.25">
      <c r="A1824" s="1" t="str">
        <f>'Customer_Master'!A1824</f>
        <v>CUST-01907</v>
      </c>
      <c r="B1824" s="1" t="str">
        <f>'Customer_Master'!D1824</f>
        <v>Faith Anyanwu</v>
      </c>
      <c r="C1824" s="1" t="str">
        <f>'Customer_Master'!E1824</f>
        <v>Not Available</v>
      </c>
      <c r="D1824" t="str">
        <f>'Customer_Master'!G1824</f>
        <v>Valid</v>
      </c>
      <c r="E1824" t="str">
        <f>'Customer_Master'!I1824</f>
        <v>Valid</v>
      </c>
      <c r="F1824" t="str">
        <f>'Customer_Master'!X1824</f>
        <v>Incomplete</v>
      </c>
      <c r="G1824">
        <f>'Customer_Master'!Y1824</f>
        <v>35</v>
      </c>
    </row>
    <row r="1825" spans="1:7" x14ac:dyDescent="0.25">
      <c r="A1825" s="1" t="str">
        <f>'Customer_Master'!A1825</f>
        <v>CUST-02767</v>
      </c>
      <c r="B1825" s="1" t="str">
        <f>'Customer_Master'!D1825</f>
        <v>David Taylor</v>
      </c>
      <c r="C1825" s="1" t="str">
        <f>'Customer_Master'!E1825</f>
        <v>Novahealth Plc</v>
      </c>
      <c r="D1825" t="str">
        <f>'Customer_Master'!G1825</f>
        <v>Valid</v>
      </c>
      <c r="E1825" t="str">
        <f>'Customer_Master'!I1825</f>
        <v>Valid</v>
      </c>
      <c r="F1825" t="str">
        <f>'Customer_Master'!X1825</f>
        <v>Complete</v>
      </c>
      <c r="G1825">
        <f>'Customer_Master'!Y1825</f>
        <v>100</v>
      </c>
    </row>
    <row r="1826" spans="1:7" x14ac:dyDescent="0.25">
      <c r="A1826" s="1" t="str">
        <f>'Customer_Master'!A1826</f>
        <v>CUST-03465</v>
      </c>
      <c r="B1826" s="1" t="str">
        <f>'Customer_Master'!D1826</f>
        <v>Amina Williams</v>
      </c>
      <c r="C1826" s="1" t="str">
        <f>'Customer_Master'!E1826</f>
        <v>Echoai</v>
      </c>
      <c r="D1826" t="str">
        <f>'Customer_Master'!G1826</f>
        <v>Valid</v>
      </c>
      <c r="E1826" t="str">
        <f>'Customer_Master'!I1826</f>
        <v>Invalid</v>
      </c>
      <c r="F1826" t="str">
        <f>'Customer_Master'!X1826</f>
        <v>Complete</v>
      </c>
      <c r="G1826">
        <f>'Customer_Master'!Y1826</f>
        <v>80</v>
      </c>
    </row>
    <row r="1827" spans="1:7" x14ac:dyDescent="0.25">
      <c r="A1827" s="1" t="str">
        <f>'Customer_Master'!A1827</f>
        <v>CUST-00735</v>
      </c>
      <c r="B1827" s="1" t="str">
        <f>'Customer_Master'!D1827</f>
        <v>Olivia Obi</v>
      </c>
      <c r="C1827" s="1" t="str">
        <f>'Customer_Master'!E1827</f>
        <v>Echologic Gmbh</v>
      </c>
      <c r="D1827" t="str">
        <f>'Customer_Master'!G1827</f>
        <v>Valid</v>
      </c>
      <c r="E1827" t="str">
        <f>'Customer_Master'!I1827</f>
        <v>Valid</v>
      </c>
      <c r="F1827" t="str">
        <f>'Customer_Master'!X1827</f>
        <v>Complete</v>
      </c>
      <c r="G1827">
        <f>'Customer_Master'!Y1827</f>
        <v>100</v>
      </c>
    </row>
    <row r="1828" spans="1:7" x14ac:dyDescent="0.25">
      <c r="A1828" s="1" t="str">
        <f>'Customer_Master'!A1828</f>
        <v>CUST-03424</v>
      </c>
      <c r="B1828" s="1" t="str">
        <f>'Customer_Master'!D1828</f>
        <v>Bashir Khan</v>
      </c>
      <c r="C1828" s="1" t="str">
        <f>'Customer_Master'!E1828</f>
        <v>Vertexlogistics Inc</v>
      </c>
      <c r="D1828" t="str">
        <f>'Customer_Master'!G1828</f>
        <v>Valid</v>
      </c>
      <c r="E1828" t="str">
        <f>'Customer_Master'!I1828</f>
        <v>Valid</v>
      </c>
      <c r="F1828" t="str">
        <f>'Customer_Master'!X1828</f>
        <v>Complete</v>
      </c>
      <c r="G1828">
        <f>'Customer_Master'!Y1828</f>
        <v>100</v>
      </c>
    </row>
    <row r="1829" spans="1:7" x14ac:dyDescent="0.25">
      <c r="A1829" s="1" t="str">
        <f>'Customer_Master'!A1829</f>
        <v>CUST-01086</v>
      </c>
      <c r="B1829" s="1" t="str">
        <f>'Customer_Master'!D1829</f>
        <v>Adebayo Van Der Merwe</v>
      </c>
      <c r="C1829" s="1" t="str">
        <f>'Customer_Master'!E1829</f>
        <v>Apexfinance</v>
      </c>
      <c r="D1829" t="str">
        <f>'Customer_Master'!G1829</f>
        <v>Valid</v>
      </c>
      <c r="E1829" t="str">
        <f>'Customer_Master'!I1829</f>
        <v>Valid</v>
      </c>
      <c r="F1829" t="str">
        <f>'Customer_Master'!X1829</f>
        <v>Complete</v>
      </c>
      <c r="G1829">
        <f>'Customer_Master'!Y1829</f>
        <v>100</v>
      </c>
    </row>
    <row r="1830" spans="1:7" x14ac:dyDescent="0.25">
      <c r="A1830" s="1" t="str">
        <f>'Customer_Master'!A1830</f>
        <v>CUST-02215</v>
      </c>
      <c r="B1830" s="1" t="str">
        <f>'Customer_Master'!D1830</f>
        <v>Omar Okonkwo</v>
      </c>
      <c r="C1830" s="1" t="str">
        <f>'Customer_Master'!E1830</f>
        <v>Swiftgroup Llc</v>
      </c>
      <c r="D1830" t="str">
        <f>'Customer_Master'!G1830</f>
        <v>Valid</v>
      </c>
      <c r="E1830" t="str">
        <f>'Customer_Master'!I1830</f>
        <v>Valid</v>
      </c>
      <c r="F1830" t="str">
        <f>'Customer_Master'!X1830</f>
        <v>Complete</v>
      </c>
      <c r="G1830">
        <f>'Customer_Master'!Y1830</f>
        <v>100</v>
      </c>
    </row>
    <row r="1831" spans="1:7" x14ac:dyDescent="0.25">
      <c r="A1831" s="1" t="str">
        <f>'Customer_Master'!A1831</f>
        <v>CUST-04997</v>
      </c>
      <c r="B1831" s="1" t="str">
        <f>'Customer_Master'!D1831</f>
        <v>Nomvula Onyeka</v>
      </c>
      <c r="C1831" s="1" t="str">
        <f>'Customer_Master'!E1831</f>
        <v>Not Available</v>
      </c>
      <c r="D1831" t="str">
        <f>'Customer_Master'!G1831</f>
        <v>Valid</v>
      </c>
      <c r="E1831" t="str">
        <f>'Customer_Master'!I1831</f>
        <v>Valid</v>
      </c>
      <c r="F1831" t="str">
        <f>'Customer_Master'!X1831</f>
        <v>Incomplete</v>
      </c>
      <c r="G1831">
        <f>'Customer_Master'!Y1831</f>
        <v>35</v>
      </c>
    </row>
    <row r="1832" spans="1:7" x14ac:dyDescent="0.25">
      <c r="A1832" s="1" t="str">
        <f>'Customer_Master'!A1832</f>
        <v>CUST-00197</v>
      </c>
      <c r="B1832" s="1" t="str">
        <f>'Customer_Master'!D1832</f>
        <v>Mercy Adewale</v>
      </c>
      <c r="C1832" s="1" t="str">
        <f>'Customer_Master'!E1832</f>
        <v>Fluxhealth</v>
      </c>
      <c r="D1832" t="str">
        <f>'Customer_Master'!G1832</f>
        <v>Valid</v>
      </c>
      <c r="E1832" t="str">
        <f>'Customer_Master'!I1832</f>
        <v>Valid</v>
      </c>
      <c r="F1832" t="str">
        <f>'Customer_Master'!X1832</f>
        <v>Complete</v>
      </c>
      <c r="G1832">
        <f>'Customer_Master'!Y1832</f>
        <v>100</v>
      </c>
    </row>
    <row r="1833" spans="1:7" x14ac:dyDescent="0.25">
      <c r="A1833" s="1" t="str">
        <f>'Customer_Master'!A1833</f>
        <v>CUST-03935</v>
      </c>
      <c r="B1833" s="1" t="str">
        <f>'Customer_Master'!D1833</f>
        <v>Samuel Dlamini</v>
      </c>
      <c r="C1833" s="1" t="str">
        <f>'Customer_Master'!E1833</f>
        <v>Primesoft</v>
      </c>
      <c r="D1833" t="str">
        <f>'Customer_Master'!G1833</f>
        <v>Valid</v>
      </c>
      <c r="E1833" t="str">
        <f>'Customer_Master'!I1833</f>
        <v>Valid</v>
      </c>
      <c r="F1833" t="str">
        <f>'Customer_Master'!X1833</f>
        <v>Complete</v>
      </c>
      <c r="G1833">
        <f>'Customer_Master'!Y1833</f>
        <v>100</v>
      </c>
    </row>
    <row r="1834" spans="1:7" x14ac:dyDescent="0.25">
      <c r="A1834" s="1" t="str">
        <f>'Customer_Master'!A1834</f>
        <v>CUST-00894</v>
      </c>
      <c r="B1834" s="1" t="str">
        <f>'Customer_Master'!D1834</f>
        <v>Favour Mensah</v>
      </c>
      <c r="C1834" s="1" t="str">
        <f>'Customer_Master'!E1834</f>
        <v>Kuda</v>
      </c>
      <c r="D1834" t="str">
        <f>'Customer_Master'!G1834</f>
        <v>Valid</v>
      </c>
      <c r="E1834" t="str">
        <f>'Customer_Master'!I1834</f>
        <v>Valid</v>
      </c>
      <c r="F1834" t="str">
        <f>'Customer_Master'!X1834</f>
        <v>Complete</v>
      </c>
      <c r="G1834">
        <f>'Customer_Master'!Y1834</f>
        <v>100</v>
      </c>
    </row>
    <row r="1835" spans="1:7" x14ac:dyDescent="0.25">
      <c r="A1835" s="1" t="str">
        <f>'Customer_Master'!A1835</f>
        <v>CUST-02941</v>
      </c>
      <c r="B1835" s="1" t="str">
        <f>'Customer_Master'!D1835</f>
        <v>Babatunde Botha</v>
      </c>
      <c r="C1835" s="1" t="str">
        <f>'Customer_Master'!E1835</f>
        <v>Cloudai Llc</v>
      </c>
      <c r="D1835" t="str">
        <f>'Customer_Master'!G1835</f>
        <v>Valid</v>
      </c>
      <c r="E1835" t="str">
        <f>'Customer_Master'!I1835</f>
        <v>Valid</v>
      </c>
      <c r="F1835" t="str">
        <f>'Customer_Master'!X1835</f>
        <v>Complete</v>
      </c>
      <c r="G1835">
        <f>'Customer_Master'!Y1835</f>
        <v>100</v>
      </c>
    </row>
    <row r="1836" spans="1:7" x14ac:dyDescent="0.25">
      <c r="A1836" s="1" t="str">
        <f>'Customer_Master'!A1836</f>
        <v>CUST-01709</v>
      </c>
      <c r="B1836" s="1" t="str">
        <f>'Customer_Master'!D1836</f>
        <v>Kamau</v>
      </c>
      <c r="C1836" s="1" t="str">
        <f>'Customer_Master'!E1836</f>
        <v>Leadlabs Ltd</v>
      </c>
      <c r="D1836" t="str">
        <f>'Customer_Master'!G1836</f>
        <v>Valid</v>
      </c>
      <c r="E1836" t="str">
        <f>'Customer_Master'!I1836</f>
        <v>Valid</v>
      </c>
      <c r="F1836" t="str">
        <f>'Customer_Master'!X1836</f>
        <v>Incomplete</v>
      </c>
      <c r="G1836">
        <f>'Customer_Master'!Y1836</f>
        <v>60</v>
      </c>
    </row>
    <row r="1837" spans="1:7" x14ac:dyDescent="0.25">
      <c r="A1837" s="1" t="str">
        <f>'Customer_Master'!A1837</f>
        <v>CUST-04302</v>
      </c>
      <c r="B1837" s="1" t="str">
        <f>'Customer_Master'!D1837</f>
        <v>Joshua Okorie</v>
      </c>
      <c r="C1837" s="1" t="str">
        <f>'Customer_Master'!E1837</f>
        <v>Echosoft Gmbh</v>
      </c>
      <c r="D1837" t="str">
        <f>'Customer_Master'!G1837</f>
        <v>Valid</v>
      </c>
      <c r="E1837" t="str">
        <f>'Customer_Master'!I1837</f>
        <v>Valid</v>
      </c>
      <c r="F1837" t="str">
        <f>'Customer_Master'!X1837</f>
        <v>Complete</v>
      </c>
      <c r="G1837">
        <f>'Customer_Master'!Y1837</f>
        <v>100</v>
      </c>
    </row>
    <row r="1838" spans="1:7" x14ac:dyDescent="0.25">
      <c r="A1838" s="1" t="str">
        <f>'Customer_Master'!A1838</f>
        <v>CUST-04401</v>
      </c>
      <c r="B1838" s="1" t="str">
        <f>'Customer_Master'!D1838</f>
        <v>Ogechi Evans</v>
      </c>
      <c r="C1838" s="1" t="str">
        <f>'Customer_Master'!E1838</f>
        <v>Pulselogic</v>
      </c>
      <c r="D1838" t="str">
        <f>'Customer_Master'!G1838</f>
        <v>Valid</v>
      </c>
      <c r="E1838" t="str">
        <f>'Customer_Master'!I1838</f>
        <v>Valid</v>
      </c>
      <c r="F1838" t="str">
        <f>'Customer_Master'!X1838</f>
        <v>Complete</v>
      </c>
      <c r="G1838">
        <f>'Customer_Master'!Y1838</f>
        <v>75</v>
      </c>
    </row>
    <row r="1839" spans="1:7" x14ac:dyDescent="0.25">
      <c r="A1839" s="1" t="str">
        <f>'Customer_Master'!A1839</f>
        <v>CUST-04303</v>
      </c>
      <c r="B1839" s="1" t="str">
        <f>'Customer_Master'!D1839</f>
        <v>Emmanuel Johnson</v>
      </c>
      <c r="C1839" s="1" t="str">
        <f>'Customer_Master'!E1839</f>
        <v>Cloudtech</v>
      </c>
      <c r="D1839" t="str">
        <f>'Customer_Master'!G1839</f>
        <v>Valid</v>
      </c>
      <c r="E1839" t="str">
        <f>'Customer_Master'!I1839</f>
        <v>Valid</v>
      </c>
      <c r="F1839" t="str">
        <f>'Customer_Master'!X1839</f>
        <v>Complete</v>
      </c>
      <c r="G1839">
        <f>'Customer_Master'!Y1839</f>
        <v>100</v>
      </c>
    </row>
    <row r="1840" spans="1:7" x14ac:dyDescent="0.25">
      <c r="A1840" s="1" t="str">
        <f>'Customer_Master'!A1840</f>
        <v>CUST-00902</v>
      </c>
      <c r="B1840" s="1" t="str">
        <f>'Customer_Master'!D1840</f>
        <v>Tope Lawal</v>
      </c>
      <c r="C1840" s="1" t="str">
        <f>'Customer_Master'!E1840</f>
        <v>Jumia</v>
      </c>
      <c r="D1840" t="str">
        <f>'Customer_Master'!G1840</f>
        <v>Valid</v>
      </c>
      <c r="E1840" t="str">
        <f>'Customer_Master'!I1840</f>
        <v>Valid</v>
      </c>
      <c r="F1840" t="str">
        <f>'Customer_Master'!X1840</f>
        <v>Complete</v>
      </c>
      <c r="G1840">
        <f>'Customer_Master'!Y1840</f>
        <v>100</v>
      </c>
    </row>
    <row r="1841" spans="1:7" x14ac:dyDescent="0.25">
      <c r="A1841" s="1" t="str">
        <f>'Customer_Master'!A1841</f>
        <v>CUST-05115</v>
      </c>
      <c r="B1841" s="1" t="str">
        <f>'Customer_Master'!D1841</f>
        <v>Otieno</v>
      </c>
      <c r="C1841" s="1" t="str">
        <f>'Customer_Master'!E1841</f>
        <v>Chipper Cash</v>
      </c>
      <c r="D1841" t="str">
        <f>'Customer_Master'!G1841</f>
        <v>Valid</v>
      </c>
      <c r="E1841" t="str">
        <f>'Customer_Master'!I1841</f>
        <v>Valid</v>
      </c>
      <c r="F1841" t="str">
        <f>'Customer_Master'!X1841</f>
        <v>Incomplete</v>
      </c>
      <c r="G1841">
        <f>'Customer_Master'!Y1841</f>
        <v>35</v>
      </c>
    </row>
    <row r="1842" spans="1:7" x14ac:dyDescent="0.25">
      <c r="A1842" s="1" t="str">
        <f>'Customer_Master'!A1842</f>
        <v>CUST-05028</v>
      </c>
      <c r="B1842" s="1" t="str">
        <f>'Customer_Master'!D1842</f>
        <v>Sophie Diallo</v>
      </c>
      <c r="C1842" s="1" t="str">
        <f>'Customer_Master'!E1842</f>
        <v>Flutterwave</v>
      </c>
      <c r="D1842" t="str">
        <f>'Customer_Master'!G1842</f>
        <v>Valid</v>
      </c>
      <c r="E1842" t="str">
        <f>'Customer_Master'!I1842</f>
        <v>Valid</v>
      </c>
      <c r="F1842" t="str">
        <f>'Customer_Master'!X1842</f>
        <v>Complete</v>
      </c>
      <c r="G1842">
        <f>'Customer_Master'!Y1842</f>
        <v>75</v>
      </c>
    </row>
    <row r="1843" spans="1:7" x14ac:dyDescent="0.25">
      <c r="A1843" s="1" t="str">
        <f>'Customer_Master'!A1843</f>
        <v>CUST-04169</v>
      </c>
      <c r="B1843" s="1" t="str">
        <f>'Customer_Master'!D1843</f>
        <v>Mercy Naidoo</v>
      </c>
      <c r="C1843" s="1" t="str">
        <f>'Customer_Master'!E1843</f>
        <v>Cloudlogistics</v>
      </c>
      <c r="D1843" t="str">
        <f>'Customer_Master'!G1843</f>
        <v>Valid</v>
      </c>
      <c r="E1843" t="str">
        <f>'Customer_Master'!I1843</f>
        <v>Valid</v>
      </c>
      <c r="F1843" t="str">
        <f>'Customer_Master'!X1843</f>
        <v>Complete</v>
      </c>
      <c r="G1843">
        <f>'Customer_Master'!Y1843</f>
        <v>100</v>
      </c>
    </row>
    <row r="1844" spans="1:7" x14ac:dyDescent="0.25">
      <c r="A1844" s="1" t="str">
        <f>'Customer_Master'!A1844</f>
        <v>CUST-04663</v>
      </c>
      <c r="B1844" s="1" t="str">
        <f>'Customer_Master'!D1844</f>
        <v>Sola Adebayo</v>
      </c>
      <c r="C1844" s="1" t="str">
        <f>'Customer_Master'!E1844</f>
        <v>Novaanalytics</v>
      </c>
      <c r="D1844" t="str">
        <f>'Customer_Master'!G1844</f>
        <v>Valid</v>
      </c>
      <c r="E1844" t="str">
        <f>'Customer_Master'!I1844</f>
        <v>Valid</v>
      </c>
      <c r="F1844" t="str">
        <f>'Customer_Master'!X1844</f>
        <v>Complete</v>
      </c>
      <c r="G1844">
        <f>'Customer_Master'!Y1844</f>
        <v>100</v>
      </c>
    </row>
    <row r="1845" spans="1:7" x14ac:dyDescent="0.25">
      <c r="A1845" s="1" t="str">
        <f>'Customer_Master'!A1845</f>
        <v>CUST-00425</v>
      </c>
      <c r="B1845" s="1" t="str">
        <f>'Customer_Master'!D1845</f>
        <v>Amani Davies</v>
      </c>
      <c r="C1845" s="1" t="str">
        <f>'Customer_Master'!E1845</f>
        <v>Primeworks Ltd</v>
      </c>
      <c r="D1845" t="str">
        <f>'Customer_Master'!G1845</f>
        <v>Valid</v>
      </c>
      <c r="E1845" t="str">
        <f>'Customer_Master'!I1845</f>
        <v>Valid</v>
      </c>
      <c r="F1845" t="str">
        <f>'Customer_Master'!X1845</f>
        <v>Complete</v>
      </c>
      <c r="G1845">
        <f>'Customer_Master'!Y1845</f>
        <v>100</v>
      </c>
    </row>
    <row r="1846" spans="1:7" x14ac:dyDescent="0.25">
      <c r="A1846" s="1" t="str">
        <f>'Customer_Master'!A1846</f>
        <v>CUST-03786</v>
      </c>
      <c r="B1846" s="1" t="str">
        <f>'Customer_Master'!D1846</f>
        <v>Tariq Kelly</v>
      </c>
      <c r="C1846" s="1" t="str">
        <f>'Customer_Master'!E1846</f>
        <v>Heliosystems Inc</v>
      </c>
      <c r="D1846" t="str">
        <f>'Customer_Master'!G1846</f>
        <v>Valid</v>
      </c>
      <c r="E1846" t="str">
        <f>'Customer_Master'!I1846</f>
        <v>Invalid</v>
      </c>
      <c r="F1846" t="str">
        <f>'Customer_Master'!X1846</f>
        <v>Complete</v>
      </c>
      <c r="G1846">
        <f>'Customer_Master'!Y1846</f>
        <v>80</v>
      </c>
    </row>
    <row r="1847" spans="1:7" x14ac:dyDescent="0.25">
      <c r="A1847" s="1" t="str">
        <f>'Customer_Master'!A1847</f>
        <v>CUST-04658</v>
      </c>
      <c r="B1847" s="1" t="str">
        <f>'Customer_Master'!D1847</f>
        <v>Jessica Idris</v>
      </c>
      <c r="C1847" s="1" t="str">
        <f>'Customer_Master'!E1847</f>
        <v>Twiga Foods</v>
      </c>
      <c r="D1847" t="str">
        <f>'Customer_Master'!G1847</f>
        <v>Valid</v>
      </c>
      <c r="E1847" t="str">
        <f>'Customer_Master'!I1847</f>
        <v>Valid</v>
      </c>
      <c r="F1847" t="str">
        <f>'Customer_Master'!X1847</f>
        <v>Complete</v>
      </c>
      <c r="G1847">
        <f>'Customer_Master'!Y1847</f>
        <v>75</v>
      </c>
    </row>
    <row r="1848" spans="1:7" x14ac:dyDescent="0.25">
      <c r="A1848" s="1" t="str">
        <f>'Customer_Master'!A1848</f>
        <v>CUST-00741</v>
      </c>
      <c r="B1848" s="1" t="str">
        <f>'Customer_Master'!D1848</f>
        <v>Sola Wilson</v>
      </c>
      <c r="C1848" s="1" t="str">
        <f>'Customer_Master'!E1848</f>
        <v>Swiftdigital Gmbh</v>
      </c>
      <c r="D1848" t="str">
        <f>'Customer_Master'!G1848</f>
        <v>Valid</v>
      </c>
      <c r="E1848" t="str">
        <f>'Customer_Master'!I1848</f>
        <v>Valid</v>
      </c>
      <c r="F1848" t="str">
        <f>'Customer_Master'!X1848</f>
        <v>Complete</v>
      </c>
      <c r="G1848">
        <f>'Customer_Master'!Y1848</f>
        <v>100</v>
      </c>
    </row>
    <row r="1849" spans="1:7" x14ac:dyDescent="0.25">
      <c r="A1849" s="1" t="str">
        <f>'Customer_Master'!A1849</f>
        <v>CUST-00301</v>
      </c>
      <c r="B1849" s="1" t="str">
        <f>'Customer_Master'!D1849</f>
        <v>Tunde Kelly</v>
      </c>
      <c r="C1849" s="1" t="str">
        <f>'Customer_Master'!E1849</f>
        <v>Datapay</v>
      </c>
      <c r="D1849" t="str">
        <f>'Customer_Master'!G1849</f>
        <v>Valid</v>
      </c>
      <c r="E1849" t="str">
        <f>'Customer_Master'!I1849</f>
        <v>Valid</v>
      </c>
      <c r="F1849" t="str">
        <f>'Customer_Master'!X1849</f>
        <v>Complete</v>
      </c>
      <c r="G1849">
        <f>'Customer_Master'!Y1849</f>
        <v>100</v>
      </c>
    </row>
    <row r="1850" spans="1:7" x14ac:dyDescent="0.25">
      <c r="A1850" s="1" t="str">
        <f>'Customer_Master'!A1850</f>
        <v>CUST-01242</v>
      </c>
      <c r="B1850" s="1" t="str">
        <f>'Customer_Master'!D1850</f>
        <v>Emily Hassan</v>
      </c>
      <c r="C1850" s="1" t="str">
        <f>'Customer_Master'!E1850</f>
        <v>Quantaventures</v>
      </c>
      <c r="D1850" t="str">
        <f>'Customer_Master'!G1850</f>
        <v>Valid</v>
      </c>
      <c r="E1850" t="str">
        <f>'Customer_Master'!I1850</f>
        <v>Valid</v>
      </c>
      <c r="F1850" t="str">
        <f>'Customer_Master'!X1850</f>
        <v>Complete</v>
      </c>
      <c r="G1850">
        <f>'Customer_Master'!Y1850</f>
        <v>75</v>
      </c>
    </row>
    <row r="1851" spans="1:7" x14ac:dyDescent="0.25">
      <c r="A1851" s="1" t="str">
        <f>'Customer_Master'!A1851</f>
        <v>CUST-01550</v>
      </c>
      <c r="B1851" s="1" t="str">
        <f>'Customer_Master'!D1851</f>
        <v>Akinyi O'Brien</v>
      </c>
      <c r="C1851" s="1" t="str">
        <f>'Customer_Master'!E1851</f>
        <v>Dangote Industries</v>
      </c>
      <c r="D1851" t="str">
        <f>'Customer_Master'!G1851</f>
        <v>Valid</v>
      </c>
      <c r="E1851" t="str">
        <f>'Customer_Master'!I1851</f>
        <v>Valid</v>
      </c>
      <c r="F1851" t="str">
        <f>'Customer_Master'!X1851</f>
        <v>Complete</v>
      </c>
      <c r="G1851">
        <f>'Customer_Master'!Y1851</f>
        <v>100</v>
      </c>
    </row>
    <row r="1852" spans="1:7" x14ac:dyDescent="0.25">
      <c r="A1852" s="1" t="str">
        <f>'Customer_Master'!A1852</f>
        <v>CUST-02937</v>
      </c>
      <c r="B1852" s="1" t="str">
        <f>'Customer_Master'!D1852</f>
        <v>Niyi Obi</v>
      </c>
      <c r="C1852" s="1" t="str">
        <f>'Customer_Master'!E1852</f>
        <v>Gridsystems</v>
      </c>
      <c r="D1852" t="str">
        <f>'Customer_Master'!G1852</f>
        <v>Valid</v>
      </c>
      <c r="E1852" t="str">
        <f>'Customer_Master'!I1852</f>
        <v>Valid</v>
      </c>
      <c r="F1852" t="str">
        <f>'Customer_Master'!X1852</f>
        <v>Complete</v>
      </c>
      <c r="G1852">
        <f>'Customer_Master'!Y1852</f>
        <v>100</v>
      </c>
    </row>
    <row r="1853" spans="1:7" x14ac:dyDescent="0.25">
      <c r="A1853" s="1" t="str">
        <f>'Customer_Master'!A1853</f>
        <v>CUST-00994</v>
      </c>
      <c r="B1853" s="1" t="str">
        <f>'Customer_Master'!D1853</f>
        <v>Yetunde</v>
      </c>
      <c r="C1853" s="1" t="str">
        <f>'Customer_Master'!E1853</f>
        <v>Vertexhealth</v>
      </c>
      <c r="D1853" t="str">
        <f>'Customer_Master'!G1853</f>
        <v>Valid</v>
      </c>
      <c r="E1853" t="str">
        <f>'Customer_Master'!I1853</f>
        <v>Valid</v>
      </c>
      <c r="F1853" t="str">
        <f>'Customer_Master'!X1853</f>
        <v>Incomplete</v>
      </c>
      <c r="G1853">
        <f>'Customer_Master'!Y1853</f>
        <v>60</v>
      </c>
    </row>
    <row r="1854" spans="1:7" x14ac:dyDescent="0.25">
      <c r="A1854" s="1" t="str">
        <f>'Customer_Master'!A1854</f>
        <v>CUST-03847</v>
      </c>
      <c r="B1854" s="1" t="str">
        <f>'Customer_Master'!D1854</f>
        <v>Sipho Patel</v>
      </c>
      <c r="C1854" s="1" t="str">
        <f>'Customer_Master'!E1854</f>
        <v>Fluxcapital Plc</v>
      </c>
      <c r="D1854" t="str">
        <f>'Customer_Master'!G1854</f>
        <v>Valid</v>
      </c>
      <c r="E1854" t="str">
        <f>'Customer_Master'!I1854</f>
        <v>Valid</v>
      </c>
      <c r="F1854" t="str">
        <f>'Customer_Master'!X1854</f>
        <v>Complete</v>
      </c>
      <c r="G1854">
        <f>'Customer_Master'!Y1854</f>
        <v>100</v>
      </c>
    </row>
    <row r="1855" spans="1:7" x14ac:dyDescent="0.25">
      <c r="A1855" s="1" t="str">
        <f>'Customer_Master'!A1855</f>
        <v>CUST-01488</v>
      </c>
      <c r="B1855" s="1" t="str">
        <f>'Customer_Master'!D1855</f>
        <v>Fatima Kamau</v>
      </c>
      <c r="C1855" s="1" t="str">
        <f>'Customer_Master'!E1855</f>
        <v>Fluxdigital Inc</v>
      </c>
      <c r="D1855" t="str">
        <f>'Customer_Master'!G1855</f>
        <v>Valid</v>
      </c>
      <c r="E1855" t="str">
        <f>'Customer_Master'!I1855</f>
        <v>Valid</v>
      </c>
      <c r="F1855" t="str">
        <f>'Customer_Master'!X1855</f>
        <v>Complete</v>
      </c>
      <c r="G1855">
        <f>'Customer_Master'!Y1855</f>
        <v>75</v>
      </c>
    </row>
    <row r="1856" spans="1:7" x14ac:dyDescent="0.25">
      <c r="A1856" s="1" t="str">
        <f>'Customer_Master'!A1856</f>
        <v>CUST-01993</v>
      </c>
      <c r="B1856" s="1" t="str">
        <f>'Customer_Master'!D1856</f>
        <v>Oluwaseun Brown</v>
      </c>
      <c r="C1856" s="1" t="str">
        <f>'Customer_Master'!E1856</f>
        <v>Cloudcommerce Llc</v>
      </c>
      <c r="D1856" t="str">
        <f>'Customer_Master'!G1856</f>
        <v>Valid</v>
      </c>
      <c r="E1856" t="str">
        <f>'Customer_Master'!I1856</f>
        <v>Valid</v>
      </c>
      <c r="F1856" t="str">
        <f>'Customer_Master'!X1856</f>
        <v>Complete</v>
      </c>
      <c r="G1856">
        <f>'Customer_Master'!Y1856</f>
        <v>100</v>
      </c>
    </row>
    <row r="1857" spans="1:7" x14ac:dyDescent="0.25">
      <c r="A1857" s="1" t="str">
        <f>'Customer_Master'!A1857</f>
        <v>CUST-04225</v>
      </c>
      <c r="B1857" s="1" t="str">
        <f>'Customer_Master'!D1857</f>
        <v>Dele Obi</v>
      </c>
      <c r="C1857" s="1" t="str">
        <f>'Customer_Master'!E1857</f>
        <v>Pulsehealth Ltd</v>
      </c>
      <c r="D1857" t="str">
        <f>'Customer_Master'!G1857</f>
        <v>Valid</v>
      </c>
      <c r="E1857" t="str">
        <f>'Customer_Master'!I1857</f>
        <v>Valid</v>
      </c>
      <c r="F1857" t="str">
        <f>'Customer_Master'!X1857</f>
        <v>Complete</v>
      </c>
      <c r="G1857">
        <f>'Customer_Master'!Y1857</f>
        <v>100</v>
      </c>
    </row>
    <row r="1858" spans="1:7" x14ac:dyDescent="0.25">
      <c r="A1858" s="1" t="str">
        <f>'Customer_Master'!A1858</f>
        <v>CUST-01387</v>
      </c>
      <c r="B1858" s="1" t="str">
        <f>'Customer_Master'!D1858</f>
        <v>Amina Kamau</v>
      </c>
      <c r="C1858" s="1" t="str">
        <f>'Customer_Master'!E1858</f>
        <v>Paysolutions Inc</v>
      </c>
      <c r="D1858" t="str">
        <f>'Customer_Master'!G1858</f>
        <v>Valid</v>
      </c>
      <c r="E1858" t="str">
        <f>'Customer_Master'!I1858</f>
        <v>Valid</v>
      </c>
      <c r="F1858" t="str">
        <f>'Customer_Master'!X1858</f>
        <v>Complete</v>
      </c>
      <c r="G1858">
        <f>'Customer_Master'!Y1858</f>
        <v>100</v>
      </c>
    </row>
    <row r="1859" spans="1:7" x14ac:dyDescent="0.25">
      <c r="A1859" s="1" t="str">
        <f>'Customer_Master'!A1859</f>
        <v>CUST-00991</v>
      </c>
      <c r="B1859" s="1" t="str">
        <f>'Customer_Master'!D1859</f>
        <v>Abdullahi Kelly</v>
      </c>
      <c r="C1859" s="1" t="str">
        <f>'Customer_Master'!E1859</f>
        <v>Not Available</v>
      </c>
      <c r="D1859" t="str">
        <f>'Customer_Master'!G1859</f>
        <v>Valid</v>
      </c>
      <c r="E1859" t="str">
        <f>'Customer_Master'!I1859</f>
        <v>Valid</v>
      </c>
      <c r="F1859" t="str">
        <f>'Customer_Master'!X1859</f>
        <v>Incomplete</v>
      </c>
      <c r="G1859">
        <f>'Customer_Master'!Y1859</f>
        <v>60</v>
      </c>
    </row>
    <row r="1860" spans="1:7" x14ac:dyDescent="0.25">
      <c r="A1860" s="1" t="str">
        <f>'Customer_Master'!A1860</f>
        <v>CUST-01008</v>
      </c>
      <c r="B1860" s="1" t="str">
        <f>'Customer_Master'!D1860</f>
        <v>Jessica Brown</v>
      </c>
      <c r="C1860" s="1" t="str">
        <f>'Customer_Master'!E1860</f>
        <v>Vertextech Gmbh</v>
      </c>
      <c r="D1860" t="str">
        <f>'Customer_Master'!G1860</f>
        <v>Invalid</v>
      </c>
      <c r="E1860" t="str">
        <f>'Customer_Master'!I1860</f>
        <v>Valid</v>
      </c>
      <c r="F1860" t="str">
        <f>'Customer_Master'!X1860</f>
        <v>Complete</v>
      </c>
      <c r="G1860">
        <f>'Customer_Master'!Y1860</f>
        <v>70</v>
      </c>
    </row>
    <row r="1861" spans="1:7" x14ac:dyDescent="0.25">
      <c r="A1861" s="1" t="str">
        <f>'Customer_Master'!A1861</f>
        <v>CUST-02924</v>
      </c>
      <c r="B1861" s="1" t="str">
        <f>'Customer_Master'!D1861</f>
        <v>Sipho Murphy</v>
      </c>
      <c r="C1861" s="1" t="str">
        <f>'Customer_Master'!E1861</f>
        <v>Fluxfinance Gmbh</v>
      </c>
      <c r="D1861" t="str">
        <f>'Customer_Master'!G1861</f>
        <v>Valid</v>
      </c>
      <c r="E1861" t="str">
        <f>'Customer_Master'!I1861</f>
        <v>Valid</v>
      </c>
      <c r="F1861" t="str">
        <f>'Customer_Master'!X1861</f>
        <v>Complete</v>
      </c>
      <c r="G1861">
        <f>'Customer_Master'!Y1861</f>
        <v>75</v>
      </c>
    </row>
    <row r="1862" spans="1:7" x14ac:dyDescent="0.25">
      <c r="A1862" s="1" t="str">
        <f>'Customer_Master'!A1862</f>
        <v>CUST-03622</v>
      </c>
      <c r="B1862" s="1" t="str">
        <f>'Customer_Master'!D1862</f>
        <v>Ahmed Murphy</v>
      </c>
      <c r="C1862" s="1" t="str">
        <f>'Customer_Master'!E1862</f>
        <v>Pulselogic</v>
      </c>
      <c r="D1862" t="str">
        <f>'Customer_Master'!G1862</f>
        <v>Valid</v>
      </c>
      <c r="E1862" t="str">
        <f>'Customer_Master'!I1862</f>
        <v>Valid</v>
      </c>
      <c r="F1862" t="str">
        <f>'Customer_Master'!X1862</f>
        <v>Complete</v>
      </c>
      <c r="G1862">
        <f>'Customer_Master'!Y1862</f>
        <v>75</v>
      </c>
    </row>
    <row r="1863" spans="1:7" x14ac:dyDescent="0.25">
      <c r="A1863" s="1" t="str">
        <f>'Customer_Master'!A1863</f>
        <v>CUST-03942</v>
      </c>
      <c r="B1863" s="1" t="str">
        <f>'Customer_Master'!D1863</f>
        <v>Adaora Anyanwu</v>
      </c>
      <c r="C1863" s="1" t="str">
        <f>'Customer_Master'!E1863</f>
        <v>Carbon</v>
      </c>
      <c r="D1863" t="str">
        <f>'Customer_Master'!G1863</f>
        <v>Valid</v>
      </c>
      <c r="E1863" t="str">
        <f>'Customer_Master'!I1863</f>
        <v>Valid</v>
      </c>
      <c r="F1863" t="str">
        <f>'Customer_Master'!X1863</f>
        <v>Complete</v>
      </c>
      <c r="G1863">
        <f>'Customer_Master'!Y1863</f>
        <v>100</v>
      </c>
    </row>
    <row r="1864" spans="1:7" x14ac:dyDescent="0.25">
      <c r="A1864" s="1" t="str">
        <f>'Customer_Master'!A1864</f>
        <v>CUST-05051</v>
      </c>
      <c r="B1864" s="1" t="str">
        <f>'Customer_Master'!D1864</f>
        <v>Favour Smith</v>
      </c>
      <c r="C1864" s="1" t="str">
        <f>'Customer_Master'!E1864</f>
        <v>Dangote Industries</v>
      </c>
      <c r="D1864" t="str">
        <f>'Customer_Master'!G1864</f>
        <v>Invalid</v>
      </c>
      <c r="E1864" t="str">
        <f>'Customer_Master'!I1864</f>
        <v>Valid</v>
      </c>
      <c r="F1864" t="str">
        <f>'Customer_Master'!X1864</f>
        <v>Complete</v>
      </c>
      <c r="G1864">
        <f>'Customer_Master'!Y1864</f>
        <v>45</v>
      </c>
    </row>
    <row r="1865" spans="1:7" x14ac:dyDescent="0.25">
      <c r="A1865" s="1" t="str">
        <f>'Customer_Master'!A1865</f>
        <v>CUST-04210</v>
      </c>
      <c r="B1865" s="1" t="str">
        <f>'Customer_Master'!D1865</f>
        <v>Funmi Patel</v>
      </c>
      <c r="C1865" s="1" t="str">
        <f>'Customer_Master'!E1865</f>
        <v>Paystack</v>
      </c>
      <c r="D1865" t="str">
        <f>'Customer_Master'!G1865</f>
        <v>Valid</v>
      </c>
      <c r="E1865" t="str">
        <f>'Customer_Master'!I1865</f>
        <v>Valid</v>
      </c>
      <c r="F1865" t="str">
        <f>'Customer_Master'!X1865</f>
        <v>Complete</v>
      </c>
      <c r="G1865">
        <f>'Customer_Master'!Y1865</f>
        <v>100</v>
      </c>
    </row>
    <row r="1866" spans="1:7" x14ac:dyDescent="0.25">
      <c r="A1866" s="1" t="str">
        <f>'Customer_Master'!A1866</f>
        <v>CUST-03861</v>
      </c>
      <c r="B1866" s="1" t="str">
        <f>'Customer_Master'!D1866</f>
        <v>Wanjiru</v>
      </c>
      <c r="C1866" s="1" t="str">
        <f>'Customer_Master'!E1866</f>
        <v>Piggyvest</v>
      </c>
      <c r="D1866" t="str">
        <f>'Customer_Master'!G1866</f>
        <v>Valid</v>
      </c>
      <c r="E1866" t="str">
        <f>'Customer_Master'!I1866</f>
        <v>Valid</v>
      </c>
      <c r="F1866" t="str">
        <f>'Customer_Master'!X1866</f>
        <v>Incomplete</v>
      </c>
      <c r="G1866">
        <f>'Customer_Master'!Y1866</f>
        <v>60</v>
      </c>
    </row>
    <row r="1867" spans="1:7" x14ac:dyDescent="0.25">
      <c r="A1867" s="1" t="str">
        <f>'Customer_Master'!A1867</f>
        <v>CUST-05054</v>
      </c>
      <c r="B1867" s="1" t="str">
        <f>'Customer_Master'!D1867</f>
        <v>Usman Kamau</v>
      </c>
      <c r="C1867" s="1" t="str">
        <f>'Customer_Master'!E1867</f>
        <v>Novanetworks Plc</v>
      </c>
      <c r="D1867" t="str">
        <f>'Customer_Master'!G1867</f>
        <v>Valid</v>
      </c>
      <c r="E1867" t="str">
        <f>'Customer_Master'!I1867</f>
        <v>Valid</v>
      </c>
      <c r="F1867" t="str">
        <f>'Customer_Master'!X1867</f>
        <v>Complete</v>
      </c>
      <c r="G1867">
        <f>'Customer_Master'!Y1867</f>
        <v>75</v>
      </c>
    </row>
    <row r="1868" spans="1:7" x14ac:dyDescent="0.25">
      <c r="A1868" s="1" t="str">
        <f>'Customer_Master'!A1868</f>
        <v>CUST-02512</v>
      </c>
      <c r="B1868" s="1" t="str">
        <f>'Customer_Master'!D1868</f>
        <v>Sola Musa</v>
      </c>
      <c r="C1868" s="1" t="str">
        <f>'Customer_Master'!E1868</f>
        <v>Carbon</v>
      </c>
      <c r="D1868" t="str">
        <f>'Customer_Master'!G1868</f>
        <v>Valid</v>
      </c>
      <c r="E1868" t="str">
        <f>'Customer_Master'!I1868</f>
        <v>Valid</v>
      </c>
      <c r="F1868" t="str">
        <f>'Customer_Master'!X1868</f>
        <v>Complete</v>
      </c>
      <c r="G1868">
        <f>'Customer_Master'!Y1868</f>
        <v>100</v>
      </c>
    </row>
    <row r="1869" spans="1:7" x14ac:dyDescent="0.25">
      <c r="A1869" s="1" t="str">
        <f>'Customer_Master'!A1869</f>
        <v>CUST-00217</v>
      </c>
      <c r="B1869" s="1" t="str">
        <f>'Customer_Master'!D1869</f>
        <v>Ryan Wilson</v>
      </c>
      <c r="C1869" s="1" t="str">
        <f>'Customer_Master'!E1869</f>
        <v>Gridcommerce</v>
      </c>
      <c r="D1869" t="str">
        <f>'Customer_Master'!G1869</f>
        <v>Valid</v>
      </c>
      <c r="E1869" t="str">
        <f>'Customer_Master'!I1869</f>
        <v>Valid</v>
      </c>
      <c r="F1869" t="str">
        <f>'Customer_Master'!X1869</f>
        <v>Complete</v>
      </c>
      <c r="G1869">
        <f>'Customer_Master'!Y1869</f>
        <v>100</v>
      </c>
    </row>
    <row r="1870" spans="1:7" x14ac:dyDescent="0.25">
      <c r="A1870" s="1" t="str">
        <f>'Customer_Master'!A1870</f>
        <v>CUST-04275</v>
      </c>
      <c r="B1870" s="1" t="str">
        <f>'Customer_Master'!D1870</f>
        <v>Adebayo Al-Farsi</v>
      </c>
      <c r="C1870" s="1" t="str">
        <f>'Customer_Master'!E1870</f>
        <v>Dataventures</v>
      </c>
      <c r="D1870" t="str">
        <f>'Customer_Master'!G1870</f>
        <v>Valid</v>
      </c>
      <c r="E1870" t="str">
        <f>'Customer_Master'!I1870</f>
        <v>Valid</v>
      </c>
      <c r="F1870" t="str">
        <f>'Customer_Master'!X1870</f>
        <v>Complete</v>
      </c>
      <c r="G1870">
        <f>'Customer_Master'!Y1870</f>
        <v>100</v>
      </c>
    </row>
    <row r="1871" spans="1:7" x14ac:dyDescent="0.25">
      <c r="A1871" s="1" t="str">
        <f>'Customer_Master'!A1871</f>
        <v>CUST-00325</v>
      </c>
      <c r="B1871" s="1" t="str">
        <f>'Customer_Master'!D1871</f>
        <v>Chioma Mensah</v>
      </c>
      <c r="C1871" s="1" t="str">
        <f>'Customer_Master'!E1871</f>
        <v>Hivecapital Ltd</v>
      </c>
      <c r="D1871" t="str">
        <f>'Customer_Master'!G1871</f>
        <v>Valid</v>
      </c>
      <c r="E1871" t="str">
        <f>'Customer_Master'!I1871</f>
        <v>Valid</v>
      </c>
      <c r="F1871" t="str">
        <f>'Customer_Master'!X1871</f>
        <v>Complete</v>
      </c>
      <c r="G1871">
        <f>'Customer_Master'!Y1871</f>
        <v>100</v>
      </c>
    </row>
    <row r="1872" spans="1:7" x14ac:dyDescent="0.25">
      <c r="A1872" s="1" t="str">
        <f>'Customer_Master'!A1872</f>
        <v>CUST-03381</v>
      </c>
      <c r="B1872" s="1" t="str">
        <f>'Customer_Master'!D1872</f>
        <v>Chidi O'Brien</v>
      </c>
      <c r="C1872" s="1" t="str">
        <f>'Customer_Master'!E1872</f>
        <v>Sparklogistics Llc</v>
      </c>
      <c r="D1872" t="str">
        <f>'Customer_Master'!G1872</f>
        <v>Valid</v>
      </c>
      <c r="E1872" t="str">
        <f>'Customer_Master'!I1872</f>
        <v>Valid</v>
      </c>
      <c r="F1872" t="str">
        <f>'Customer_Master'!X1872</f>
        <v>Complete</v>
      </c>
      <c r="G1872">
        <f>'Customer_Master'!Y1872</f>
        <v>100</v>
      </c>
    </row>
    <row r="1873" spans="1:7" x14ac:dyDescent="0.25">
      <c r="A1873" s="1" t="str">
        <f>'Customer_Master'!A1873</f>
        <v>CUST-02033</v>
      </c>
      <c r="B1873" s="1" t="str">
        <f>'Customer_Master'!D1873</f>
        <v>Maryam Smith</v>
      </c>
      <c r="C1873" s="1" t="str">
        <f>'Customer_Master'!E1873</f>
        <v>Zenworks Inc</v>
      </c>
      <c r="D1873" t="str">
        <f>'Customer_Master'!G1873</f>
        <v>Valid</v>
      </c>
      <c r="E1873" t="str">
        <f>'Customer_Master'!I1873</f>
        <v>Valid</v>
      </c>
      <c r="F1873" t="str">
        <f>'Customer_Master'!X1873</f>
        <v>Complete</v>
      </c>
      <c r="G1873">
        <f>'Customer_Master'!Y1873</f>
        <v>100</v>
      </c>
    </row>
    <row r="1874" spans="1:7" x14ac:dyDescent="0.25">
      <c r="A1874" s="1" t="str">
        <f>'Customer_Master'!A1874</f>
        <v>CUST-04205</v>
      </c>
      <c r="B1874" s="1" t="str">
        <f>'Customer_Master'!D1874</f>
        <v>Kunle Hassan</v>
      </c>
      <c r="C1874" s="1" t="str">
        <f>'Customer_Master'!E1874</f>
        <v>Brightcapital</v>
      </c>
      <c r="D1874" t="str">
        <f>'Customer_Master'!G1874</f>
        <v>Valid</v>
      </c>
      <c r="E1874" t="str">
        <f>'Customer_Master'!I1874</f>
        <v>Valid</v>
      </c>
      <c r="F1874" t="str">
        <f>'Customer_Master'!X1874</f>
        <v>Complete</v>
      </c>
      <c r="G1874">
        <f>'Customer_Master'!Y1874</f>
        <v>100</v>
      </c>
    </row>
    <row r="1875" spans="1:7" x14ac:dyDescent="0.25">
      <c r="A1875" s="1" t="str">
        <f>'Customer_Master'!A1875</f>
        <v>CUST-02909</v>
      </c>
      <c r="B1875" s="1" t="str">
        <f>'Customer_Master'!D1875</f>
        <v>Obinna Evans</v>
      </c>
      <c r="C1875" s="1" t="str">
        <f>'Customer_Master'!E1875</f>
        <v>Echoanalytics</v>
      </c>
      <c r="D1875" t="str">
        <f>'Customer_Master'!G1875</f>
        <v>Valid</v>
      </c>
      <c r="E1875" t="str">
        <f>'Customer_Master'!I1875</f>
        <v>Valid</v>
      </c>
      <c r="F1875" t="str">
        <f>'Customer_Master'!X1875</f>
        <v>Complete</v>
      </c>
      <c r="G1875">
        <f>'Customer_Master'!Y1875</f>
        <v>100</v>
      </c>
    </row>
    <row r="1876" spans="1:7" x14ac:dyDescent="0.25">
      <c r="A1876" s="1" t="str">
        <f>'Customer_Master'!A1876</f>
        <v>CUST-01804</v>
      </c>
      <c r="B1876" s="1" t="str">
        <f>'Customer_Master'!D1876</f>
        <v>Andrew Ogundimu</v>
      </c>
      <c r="C1876" s="1" t="str">
        <f>'Customer_Master'!E1876</f>
        <v>Leadhealth</v>
      </c>
      <c r="D1876" t="str">
        <f>'Customer_Master'!G1876</f>
        <v>Valid</v>
      </c>
      <c r="E1876" t="str">
        <f>'Customer_Master'!I1876</f>
        <v>Valid</v>
      </c>
      <c r="F1876" t="str">
        <f>'Customer_Master'!X1876</f>
        <v>Complete</v>
      </c>
      <c r="G1876">
        <f>'Customer_Master'!Y1876</f>
        <v>100</v>
      </c>
    </row>
    <row r="1877" spans="1:7" x14ac:dyDescent="0.25">
      <c r="A1877" s="1" t="str">
        <f>'Customer_Master'!A1877</f>
        <v>CUST-00720</v>
      </c>
      <c r="B1877" s="1" t="str">
        <f>'Customer_Master'!D1877</f>
        <v>Chidi</v>
      </c>
      <c r="C1877" s="1" t="str">
        <f>'Customer_Master'!E1877</f>
        <v>Zensoft Llc</v>
      </c>
      <c r="D1877" t="str">
        <f>'Customer_Master'!G1877</f>
        <v>Valid</v>
      </c>
      <c r="E1877" t="str">
        <f>'Customer_Master'!I1877</f>
        <v>Valid</v>
      </c>
      <c r="F1877" t="str">
        <f>'Customer_Master'!X1877</f>
        <v>Incomplete</v>
      </c>
      <c r="G1877">
        <f>'Customer_Master'!Y1877</f>
        <v>60</v>
      </c>
    </row>
    <row r="1878" spans="1:7" x14ac:dyDescent="0.25">
      <c r="A1878" s="1" t="str">
        <f>'Customer_Master'!A1878</f>
        <v>CUST-03340</v>
      </c>
      <c r="B1878" s="1" t="str">
        <f>'Customer_Master'!D1878</f>
        <v>Laura Adebayo</v>
      </c>
      <c r="C1878" s="1" t="str">
        <f>'Customer_Master'!E1878</f>
        <v>Not Available</v>
      </c>
      <c r="D1878" t="str">
        <f>'Customer_Master'!G1878</f>
        <v>Valid</v>
      </c>
      <c r="E1878" t="str">
        <f>'Customer_Master'!I1878</f>
        <v>Valid</v>
      </c>
      <c r="F1878" t="str">
        <f>'Customer_Master'!X1878</f>
        <v>Incomplete</v>
      </c>
      <c r="G1878">
        <f>'Customer_Master'!Y1878</f>
        <v>60</v>
      </c>
    </row>
    <row r="1879" spans="1:7" x14ac:dyDescent="0.25">
      <c r="A1879" s="1" t="str">
        <f>'Customer_Master'!A1879</f>
        <v>CUST-03983</v>
      </c>
      <c r="B1879" s="1" t="str">
        <f>'Customer_Master'!D1879</f>
        <v>Victor Otieno</v>
      </c>
      <c r="C1879" s="1" t="str">
        <f>'Customer_Master'!E1879</f>
        <v>Novalabs Inc</v>
      </c>
      <c r="D1879" t="str">
        <f>'Customer_Master'!G1879</f>
        <v>Valid</v>
      </c>
      <c r="E1879" t="str">
        <f>'Customer_Master'!I1879</f>
        <v>Valid</v>
      </c>
      <c r="F1879" t="str">
        <f>'Customer_Master'!X1879</f>
        <v>Complete</v>
      </c>
      <c r="G1879">
        <f>'Customer_Master'!Y1879</f>
        <v>100</v>
      </c>
    </row>
    <row r="1880" spans="1:7" x14ac:dyDescent="0.25">
      <c r="A1880" s="1" t="str">
        <f>'Customer_Master'!A1880</f>
        <v>CUST-02108</v>
      </c>
      <c r="B1880" s="1" t="str">
        <f>'Customer_Master'!D1880</f>
        <v>Ryan Mohammed</v>
      </c>
      <c r="C1880" s="1" t="str">
        <f>'Customer_Master'!E1880</f>
        <v>Cellulant</v>
      </c>
      <c r="D1880" t="str">
        <f>'Customer_Master'!G1880</f>
        <v>Valid</v>
      </c>
      <c r="E1880" t="str">
        <f>'Customer_Master'!I1880</f>
        <v>Valid</v>
      </c>
      <c r="F1880" t="str">
        <f>'Customer_Master'!X1880</f>
        <v>Complete</v>
      </c>
      <c r="G1880">
        <f>'Customer_Master'!Y1880</f>
        <v>100</v>
      </c>
    </row>
    <row r="1881" spans="1:7" x14ac:dyDescent="0.25">
      <c r="A1881" s="1" t="str">
        <f>'Customer_Master'!A1881</f>
        <v>CUST-03010</v>
      </c>
      <c r="B1881" s="1" t="str">
        <f>'Customer_Master'!D1881</f>
        <v>Njeri Naidoo</v>
      </c>
      <c r="C1881" s="1" t="str">
        <f>'Customer_Master'!E1881</f>
        <v>Apexpay Gmbh</v>
      </c>
      <c r="D1881" t="str">
        <f>'Customer_Master'!G1881</f>
        <v>Valid</v>
      </c>
      <c r="E1881" t="str">
        <f>'Customer_Master'!I1881</f>
        <v>Valid</v>
      </c>
      <c r="F1881" t="str">
        <f>'Customer_Master'!X1881</f>
        <v>Complete</v>
      </c>
      <c r="G1881">
        <f>'Customer_Master'!Y1881</f>
        <v>100</v>
      </c>
    </row>
    <row r="1882" spans="1:7" x14ac:dyDescent="0.25">
      <c r="A1882" s="1" t="str">
        <f>'Customer_Master'!A1882</f>
        <v>CUST-00960</v>
      </c>
      <c r="B1882" s="1" t="str">
        <f>'Customer_Master'!D1882</f>
        <v>Andrew Diallo</v>
      </c>
      <c r="C1882" s="1" t="str">
        <f>'Customer_Master'!E1882</f>
        <v>Lumensoft Ltd</v>
      </c>
      <c r="D1882" t="str">
        <f>'Customer_Master'!G1882</f>
        <v>Valid</v>
      </c>
      <c r="E1882" t="str">
        <f>'Customer_Master'!I1882</f>
        <v>Valid</v>
      </c>
      <c r="F1882" t="str">
        <f>'Customer_Master'!X1882</f>
        <v>Complete</v>
      </c>
      <c r="G1882">
        <f>'Customer_Master'!Y1882</f>
        <v>75</v>
      </c>
    </row>
    <row r="1883" spans="1:7" x14ac:dyDescent="0.25">
      <c r="A1883" s="1" t="str">
        <f>'Customer_Master'!A1883</f>
        <v>CUST-03962</v>
      </c>
      <c r="B1883" s="1" t="str">
        <f>'Customer_Master'!D1883</f>
        <v>Otieno Williams</v>
      </c>
      <c r="C1883" s="1" t="str">
        <f>'Customer_Master'!E1883</f>
        <v>Flour Mills Of Nigeria</v>
      </c>
      <c r="D1883" t="str">
        <f>'Customer_Master'!G1883</f>
        <v>Valid</v>
      </c>
      <c r="E1883" t="str">
        <f>'Customer_Master'!I1883</f>
        <v>Valid</v>
      </c>
      <c r="F1883" t="str">
        <f>'Customer_Master'!X1883</f>
        <v>Complete</v>
      </c>
      <c r="G1883">
        <f>'Customer_Master'!Y1883</f>
        <v>100</v>
      </c>
    </row>
    <row r="1884" spans="1:7" x14ac:dyDescent="0.25">
      <c r="A1884" s="1" t="str">
        <f>'Customer_Master'!A1884</f>
        <v>CUST-03991</v>
      </c>
      <c r="B1884" s="1" t="str">
        <f>'Customer_Master'!D1884</f>
        <v>Sola O'Brien</v>
      </c>
      <c r="C1884" s="1" t="str">
        <f>'Customer_Master'!E1884</f>
        <v>Novafinance Inc</v>
      </c>
      <c r="D1884" t="str">
        <f>'Customer_Master'!G1884</f>
        <v>Valid</v>
      </c>
      <c r="E1884" t="str">
        <f>'Customer_Master'!I1884</f>
        <v>Invalid</v>
      </c>
      <c r="F1884" t="str">
        <f>'Customer_Master'!X1884</f>
        <v>Complete</v>
      </c>
      <c r="G1884">
        <f>'Customer_Master'!Y1884</f>
        <v>80</v>
      </c>
    </row>
    <row r="1885" spans="1:7" x14ac:dyDescent="0.25">
      <c r="A1885" s="1" t="str">
        <f>'Customer_Master'!A1885</f>
        <v>CUST-01328</v>
      </c>
      <c r="B1885" s="1" t="str">
        <f>'Customer_Master'!D1885</f>
        <v>Sophie Okafor</v>
      </c>
      <c r="C1885" s="1" t="str">
        <f>'Customer_Master'!E1885</f>
        <v>Not Available</v>
      </c>
      <c r="D1885" t="str">
        <f>'Customer_Master'!G1885</f>
        <v>Valid</v>
      </c>
      <c r="E1885" t="str">
        <f>'Customer_Master'!I1885</f>
        <v>Valid</v>
      </c>
      <c r="F1885" t="str">
        <f>'Customer_Master'!X1885</f>
        <v>Incomplete</v>
      </c>
      <c r="G1885">
        <f>'Customer_Master'!Y1885</f>
        <v>60</v>
      </c>
    </row>
    <row r="1886" spans="1:7" x14ac:dyDescent="0.25">
      <c r="A1886" s="1" t="str">
        <f>'Customer_Master'!A1886</f>
        <v>CUST-03705</v>
      </c>
      <c r="B1886" s="1" t="str">
        <f>'Customer_Master'!D1886</f>
        <v>Kunle Ogundimu</v>
      </c>
      <c r="C1886" s="1" t="str">
        <f>'Customer_Master'!E1886</f>
        <v>Not Available</v>
      </c>
      <c r="D1886" t="str">
        <f>'Customer_Master'!G1886</f>
        <v>Valid</v>
      </c>
      <c r="E1886" t="str">
        <f>'Customer_Master'!I1886</f>
        <v>Valid</v>
      </c>
      <c r="F1886" t="str">
        <f>'Customer_Master'!X1886</f>
        <v>Incomplete</v>
      </c>
      <c r="G1886">
        <f>'Customer_Master'!Y1886</f>
        <v>60</v>
      </c>
    </row>
    <row r="1887" spans="1:7" x14ac:dyDescent="0.25">
      <c r="A1887" s="1" t="str">
        <f>'Customer_Master'!A1887</f>
        <v>CUST-04070</v>
      </c>
      <c r="B1887" s="1" t="str">
        <f>'Customer_Master'!D1887</f>
        <v>Tobi Murphy</v>
      </c>
      <c r="C1887" s="1" t="str">
        <f>'Customer_Master'!E1887</f>
        <v>Helionetworks Plc</v>
      </c>
      <c r="D1887" t="str">
        <f>'Customer_Master'!G1887</f>
        <v>Valid</v>
      </c>
      <c r="E1887" t="str">
        <f>'Customer_Master'!I1887</f>
        <v>Valid</v>
      </c>
      <c r="F1887" t="str">
        <f>'Customer_Master'!X1887</f>
        <v>Complete</v>
      </c>
      <c r="G1887">
        <f>'Customer_Master'!Y1887</f>
        <v>100</v>
      </c>
    </row>
    <row r="1888" spans="1:7" x14ac:dyDescent="0.25">
      <c r="A1888" s="1" t="str">
        <f>'Customer_Master'!A1888</f>
        <v>CUST-03832</v>
      </c>
      <c r="B1888" s="1" t="str">
        <f>'Customer_Master'!D1888</f>
        <v>Ngozi Okorie</v>
      </c>
      <c r="C1888" s="1" t="str">
        <f>'Customer_Master'!E1888</f>
        <v>Brightcapital Ltd</v>
      </c>
      <c r="D1888" t="str">
        <f>'Customer_Master'!G1888</f>
        <v>Valid</v>
      </c>
      <c r="E1888" t="str">
        <f>'Customer_Master'!I1888</f>
        <v>Valid</v>
      </c>
      <c r="F1888" t="str">
        <f>'Customer_Master'!X1888</f>
        <v>Complete</v>
      </c>
      <c r="G1888">
        <f>'Customer_Master'!Y1888</f>
        <v>100</v>
      </c>
    </row>
    <row r="1889" spans="1:7" x14ac:dyDescent="0.25">
      <c r="A1889" s="1" t="str">
        <f>'Customer_Master'!A1889</f>
        <v>CUST-02534</v>
      </c>
      <c r="B1889" s="1" t="str">
        <f>'Customer_Master'!D1889</f>
        <v>Thomas Okafor</v>
      </c>
      <c r="C1889" s="1" t="str">
        <f>'Customer_Master'!E1889</f>
        <v>Hiveventures</v>
      </c>
      <c r="D1889" t="str">
        <f>'Customer_Master'!G1889</f>
        <v>Valid</v>
      </c>
      <c r="E1889" t="str">
        <f>'Customer_Master'!I1889</f>
        <v>Valid</v>
      </c>
      <c r="F1889" t="str">
        <f>'Customer_Master'!X1889</f>
        <v>Complete</v>
      </c>
      <c r="G1889">
        <f>'Customer_Master'!Y1889</f>
        <v>100</v>
      </c>
    </row>
    <row r="1890" spans="1:7" x14ac:dyDescent="0.25">
      <c r="A1890" s="1" t="str">
        <f>'Customer_Master'!A1890</f>
        <v>CUST-04708</v>
      </c>
      <c r="B1890" s="1" t="str">
        <f>'Customer_Master'!D1890</f>
        <v>Fatima Smith</v>
      </c>
      <c r="C1890" s="1" t="str">
        <f>'Customer_Master'!E1890</f>
        <v>Teamapt</v>
      </c>
      <c r="D1890" t="str">
        <f>'Customer_Master'!G1890</f>
        <v>Valid</v>
      </c>
      <c r="E1890" t="str">
        <f>'Customer_Master'!I1890</f>
        <v>Valid</v>
      </c>
      <c r="F1890" t="str">
        <f>'Customer_Master'!X1890</f>
        <v>Complete</v>
      </c>
      <c r="G1890">
        <f>'Customer_Master'!Y1890</f>
        <v>100</v>
      </c>
    </row>
    <row r="1891" spans="1:7" x14ac:dyDescent="0.25">
      <c r="A1891" s="1" t="str">
        <f>'Customer_Master'!A1891</f>
        <v>CUST-04793</v>
      </c>
      <c r="B1891" s="1" t="str">
        <f>'Customer_Master'!D1891</f>
        <v>Sipho O'Brien</v>
      </c>
      <c r="C1891" s="1" t="str">
        <f>'Customer_Master'!E1891</f>
        <v>Cloudsolutions Llc</v>
      </c>
      <c r="D1891" t="str">
        <f>'Customer_Master'!G1891</f>
        <v>Valid</v>
      </c>
      <c r="E1891" t="str">
        <f>'Customer_Master'!I1891</f>
        <v>Valid</v>
      </c>
      <c r="F1891" t="str">
        <f>'Customer_Master'!X1891</f>
        <v>Complete</v>
      </c>
      <c r="G1891">
        <f>'Customer_Master'!Y1891</f>
        <v>100</v>
      </c>
    </row>
    <row r="1892" spans="1:7" x14ac:dyDescent="0.25">
      <c r="A1892" s="1" t="str">
        <f>'Customer_Master'!A1892</f>
        <v>CUST-04129</v>
      </c>
      <c r="B1892" s="1" t="str">
        <f>'Customer_Master'!D1892</f>
        <v>Tope Adeyemi</v>
      </c>
      <c r="C1892" s="1" t="str">
        <f>'Customer_Master'!E1892</f>
        <v>Coresolutions Plc</v>
      </c>
      <c r="D1892" t="str">
        <f>'Customer_Master'!G1892</f>
        <v>Valid</v>
      </c>
      <c r="E1892" t="str">
        <f>'Customer_Master'!I1892</f>
        <v>Valid</v>
      </c>
      <c r="F1892" t="str">
        <f>'Customer_Master'!X1892</f>
        <v>Complete</v>
      </c>
      <c r="G1892">
        <f>'Customer_Master'!Y1892</f>
        <v>100</v>
      </c>
    </row>
    <row r="1893" spans="1:7" x14ac:dyDescent="0.25">
      <c r="A1893" s="1" t="str">
        <f>'Customer_Master'!A1893</f>
        <v>CUST-00541</v>
      </c>
      <c r="B1893" s="1" t="str">
        <f>'Customer_Master'!D1893</f>
        <v>Usman Khan</v>
      </c>
      <c r="C1893" s="1" t="str">
        <f>'Customer_Master'!E1893</f>
        <v>Chipper Cash</v>
      </c>
      <c r="D1893" t="str">
        <f>'Customer_Master'!G1893</f>
        <v>Valid</v>
      </c>
      <c r="E1893" t="str">
        <f>'Customer_Master'!I1893</f>
        <v>Valid</v>
      </c>
      <c r="F1893" t="str">
        <f>'Customer_Master'!X1893</f>
        <v>Complete</v>
      </c>
      <c r="G1893">
        <f>'Customer_Master'!Y1893</f>
        <v>100</v>
      </c>
    </row>
    <row r="1894" spans="1:7" x14ac:dyDescent="0.25">
      <c r="A1894" s="1" t="str">
        <f>'Customer_Master'!A1894</f>
        <v>CUST-04869</v>
      </c>
      <c r="B1894" s="1" t="str">
        <f>'Customer_Master'!D1894</f>
        <v>Olivia Bello</v>
      </c>
      <c r="C1894" s="1" t="str">
        <f>'Customer_Master'!E1894</f>
        <v>Leadsoft Plc</v>
      </c>
      <c r="D1894" t="str">
        <f>'Customer_Master'!G1894</f>
        <v>Valid</v>
      </c>
      <c r="E1894" t="str">
        <f>'Customer_Master'!I1894</f>
        <v>Valid</v>
      </c>
      <c r="F1894" t="str">
        <f>'Customer_Master'!X1894</f>
        <v>Complete</v>
      </c>
      <c r="G1894">
        <f>'Customer_Master'!Y1894</f>
        <v>75</v>
      </c>
    </row>
    <row r="1895" spans="1:7" x14ac:dyDescent="0.25">
      <c r="A1895" s="1" t="str">
        <f>'Customer_Master'!A1895</f>
        <v>CUST-04703</v>
      </c>
      <c r="B1895" s="1" t="str">
        <f>'Customer_Master'!D1895</f>
        <v>Simi Obi</v>
      </c>
      <c r="C1895" s="1" t="str">
        <f>'Customer_Master'!E1895</f>
        <v>Carbon</v>
      </c>
      <c r="D1895" t="str">
        <f>'Customer_Master'!G1895</f>
        <v>Valid</v>
      </c>
      <c r="E1895" t="str">
        <f>'Customer_Master'!I1895</f>
        <v>Valid</v>
      </c>
      <c r="F1895" t="str">
        <f>'Customer_Master'!X1895</f>
        <v>Complete</v>
      </c>
      <c r="G1895">
        <f>'Customer_Master'!Y1895</f>
        <v>100</v>
      </c>
    </row>
    <row r="1896" spans="1:7" x14ac:dyDescent="0.25">
      <c r="A1896" s="1" t="str">
        <f>'Customer_Master'!A1896</f>
        <v>CUST-01096</v>
      </c>
      <c r="B1896" s="1" t="str">
        <f>'Customer_Master'!D1896</f>
        <v>Yakubu Khan</v>
      </c>
      <c r="C1896" s="1" t="str">
        <f>'Customer_Master'!E1896</f>
        <v>Mpesa Solutions</v>
      </c>
      <c r="D1896" t="str">
        <f>'Customer_Master'!G1896</f>
        <v>Valid</v>
      </c>
      <c r="E1896" t="str">
        <f>'Customer_Master'!I1896</f>
        <v>Valid</v>
      </c>
      <c r="F1896" t="str">
        <f>'Customer_Master'!X1896</f>
        <v>Complete</v>
      </c>
      <c r="G1896">
        <f>'Customer_Master'!Y1896</f>
        <v>100</v>
      </c>
    </row>
    <row r="1897" spans="1:7" x14ac:dyDescent="0.25">
      <c r="A1897" s="1" t="str">
        <f>'Customer_Master'!A1897</f>
        <v>CUST-00594</v>
      </c>
      <c r="B1897" s="1" t="str">
        <f>'Customer_Master'!D1897</f>
        <v>Ryan Smith</v>
      </c>
      <c r="C1897" s="1" t="str">
        <f>'Customer_Master'!E1897</f>
        <v>Andela</v>
      </c>
      <c r="D1897" t="str">
        <f>'Customer_Master'!G1897</f>
        <v>Valid</v>
      </c>
      <c r="E1897" t="str">
        <f>'Customer_Master'!I1897</f>
        <v>Valid</v>
      </c>
      <c r="F1897" t="str">
        <f>'Customer_Master'!X1897</f>
        <v>Complete</v>
      </c>
      <c r="G1897">
        <f>'Customer_Master'!Y1897</f>
        <v>100</v>
      </c>
    </row>
    <row r="1898" spans="1:7" x14ac:dyDescent="0.25">
      <c r="A1898" s="1" t="str">
        <f>'Customer_Master'!A1898</f>
        <v>CUST-04572</v>
      </c>
      <c r="B1898" s="1" t="str">
        <f>'Customer_Master'!D1898</f>
        <v>Kemi Akinola</v>
      </c>
      <c r="C1898" s="1" t="str">
        <f>'Customer_Master'!E1898</f>
        <v>Fluxsystems</v>
      </c>
      <c r="D1898" t="str">
        <f>'Customer_Master'!G1898</f>
        <v>Valid</v>
      </c>
      <c r="E1898" t="str">
        <f>'Customer_Master'!I1898</f>
        <v>Valid</v>
      </c>
      <c r="F1898" t="str">
        <f>'Customer_Master'!X1898</f>
        <v>Complete</v>
      </c>
      <c r="G1898">
        <f>'Customer_Master'!Y1898</f>
        <v>100</v>
      </c>
    </row>
    <row r="1899" spans="1:7" x14ac:dyDescent="0.25">
      <c r="A1899" s="1" t="str">
        <f>'Customer_Master'!A1899</f>
        <v>CUST-01160</v>
      </c>
      <c r="B1899" s="1" t="str">
        <f>'Customer_Master'!D1899</f>
        <v>Femke Musa</v>
      </c>
      <c r="C1899" s="1" t="str">
        <f>'Customer_Master'!E1899</f>
        <v>Chipper Cash</v>
      </c>
      <c r="D1899" t="str">
        <f>'Customer_Master'!G1899</f>
        <v>Valid</v>
      </c>
      <c r="E1899" t="str">
        <f>'Customer_Master'!I1899</f>
        <v>Valid</v>
      </c>
      <c r="F1899" t="str">
        <f>'Customer_Master'!X1899</f>
        <v>Complete</v>
      </c>
      <c r="G1899">
        <f>'Customer_Master'!Y1899</f>
        <v>75</v>
      </c>
    </row>
    <row r="1900" spans="1:7" x14ac:dyDescent="0.25">
      <c r="A1900" s="1" t="str">
        <f>'Customer_Master'!A1900</f>
        <v>CUST-02202</v>
      </c>
      <c r="B1900" s="1" t="str">
        <f>'Customer_Master'!D1900</f>
        <v>Thandiwe Smith</v>
      </c>
      <c r="C1900" s="1" t="str">
        <f>'Customer_Master'!E1900</f>
        <v>Chipper Cash</v>
      </c>
      <c r="D1900" t="str">
        <f>'Customer_Master'!G1900</f>
        <v>Valid</v>
      </c>
      <c r="E1900" t="str">
        <f>'Customer_Master'!I1900</f>
        <v>Valid</v>
      </c>
      <c r="F1900" t="str">
        <f>'Customer_Master'!X1900</f>
        <v>Complete</v>
      </c>
      <c r="G1900">
        <f>'Customer_Master'!Y1900</f>
        <v>100</v>
      </c>
    </row>
    <row r="1901" spans="1:7" x14ac:dyDescent="0.25">
      <c r="A1901" s="1" t="str">
        <f>'Customer_Master'!A1901</f>
        <v>CUST-00030</v>
      </c>
      <c r="B1901" s="1" t="str">
        <f>'Customer_Master'!D1901</f>
        <v>Layla Eze</v>
      </c>
      <c r="C1901" s="1" t="str">
        <f>'Customer_Master'!E1901</f>
        <v>Moniepoint</v>
      </c>
      <c r="D1901" t="str">
        <f>'Customer_Master'!G1901</f>
        <v>Valid</v>
      </c>
      <c r="E1901" t="str">
        <f>'Customer_Master'!I1901</f>
        <v>Valid</v>
      </c>
      <c r="F1901" t="str">
        <f>'Customer_Master'!X1901</f>
        <v>Complete</v>
      </c>
      <c r="G1901">
        <f>'Customer_Master'!Y1901</f>
        <v>100</v>
      </c>
    </row>
    <row r="1902" spans="1:7" x14ac:dyDescent="0.25">
      <c r="A1902" s="1" t="str">
        <f>'Customer_Master'!A1902</f>
        <v>CUST-02630</v>
      </c>
      <c r="B1902" s="1" t="str">
        <f>'Customer_Master'!D1902</f>
        <v>Tosin Hassan</v>
      </c>
      <c r="C1902" s="1" t="str">
        <f>'Customer_Master'!E1902</f>
        <v>Brightcapital</v>
      </c>
      <c r="D1902" t="str">
        <f>'Customer_Master'!G1902</f>
        <v>Valid</v>
      </c>
      <c r="E1902" t="str">
        <f>'Customer_Master'!I1902</f>
        <v>Valid</v>
      </c>
      <c r="F1902" t="str">
        <f>'Customer_Master'!X1902</f>
        <v>Complete</v>
      </c>
      <c r="G1902">
        <f>'Customer_Master'!Y1902</f>
        <v>100</v>
      </c>
    </row>
    <row r="1903" spans="1:7" x14ac:dyDescent="0.25">
      <c r="A1903" s="1" t="str">
        <f>'Customer_Master'!A1903</f>
        <v>CUST-05055</v>
      </c>
      <c r="B1903" s="1" t="str">
        <f>'Customer_Master'!D1903</f>
        <v>Kemi Williams</v>
      </c>
      <c r="C1903" s="1" t="str">
        <f>'Customer_Master'!E1903</f>
        <v>Datanetworks Gmbh</v>
      </c>
      <c r="D1903" t="str">
        <f>'Customer_Master'!G1903</f>
        <v>Valid</v>
      </c>
      <c r="E1903" t="str">
        <f>'Customer_Master'!I1903</f>
        <v>Valid</v>
      </c>
      <c r="F1903" t="str">
        <f>'Customer_Master'!X1903</f>
        <v>Complete</v>
      </c>
      <c r="G1903">
        <f>'Customer_Master'!Y1903</f>
        <v>75</v>
      </c>
    </row>
    <row r="1904" spans="1:7" x14ac:dyDescent="0.25">
      <c r="A1904" s="1" t="str">
        <f>'Customer_Master'!A1904</f>
        <v>CUST-03803</v>
      </c>
      <c r="B1904" s="1" t="str">
        <f>'Customer_Master'!D1904</f>
        <v>Layla Al-Farsi</v>
      </c>
      <c r="C1904" s="1" t="str">
        <f>'Customer_Master'!E1904</f>
        <v>Corelogic Llc</v>
      </c>
      <c r="D1904" t="str">
        <f>'Customer_Master'!G1904</f>
        <v>Valid</v>
      </c>
      <c r="E1904" t="str">
        <f>'Customer_Master'!I1904</f>
        <v>Valid</v>
      </c>
      <c r="F1904" t="str">
        <f>'Customer_Master'!X1904</f>
        <v>Complete</v>
      </c>
      <c r="G1904">
        <f>'Customer_Master'!Y1904</f>
        <v>100</v>
      </c>
    </row>
    <row r="1905" spans="1:7" x14ac:dyDescent="0.25">
      <c r="A1905" s="1" t="str">
        <f>'Customer_Master'!A1905</f>
        <v>CUST-04442</v>
      </c>
      <c r="B1905" s="1" t="str">
        <f>'Customer_Master'!D1905</f>
        <v>Joy Al-Farsi</v>
      </c>
      <c r="C1905" s="1" t="str">
        <f>'Customer_Master'!E1905</f>
        <v>Quantahealth</v>
      </c>
      <c r="D1905" t="str">
        <f>'Customer_Master'!G1905</f>
        <v>Valid</v>
      </c>
      <c r="E1905" t="str">
        <f>'Customer_Master'!I1905</f>
        <v>Valid</v>
      </c>
      <c r="F1905" t="str">
        <f>'Customer_Master'!X1905</f>
        <v>Complete</v>
      </c>
      <c r="G1905">
        <f>'Customer_Master'!Y1905</f>
        <v>100</v>
      </c>
    </row>
    <row r="1906" spans="1:7" x14ac:dyDescent="0.25">
      <c r="A1906" s="1" t="str">
        <f>'Customer_Master'!A1906</f>
        <v>CUST-01385</v>
      </c>
      <c r="B1906" s="1" t="str">
        <f>'Customer_Master'!D1906</f>
        <v>Ifeanyi Adewale</v>
      </c>
      <c r="C1906" s="1" t="str">
        <f>'Customer_Master'!E1906</f>
        <v>Primecommerce Gmbh</v>
      </c>
      <c r="D1906" t="str">
        <f>'Customer_Master'!G1906</f>
        <v>Valid</v>
      </c>
      <c r="E1906" t="str">
        <f>'Customer_Master'!I1906</f>
        <v>Valid</v>
      </c>
      <c r="F1906" t="str">
        <f>'Customer_Master'!X1906</f>
        <v>Complete</v>
      </c>
      <c r="G1906">
        <f>'Customer_Master'!Y1906</f>
        <v>100</v>
      </c>
    </row>
    <row r="1907" spans="1:7" x14ac:dyDescent="0.25">
      <c r="A1907" s="1" t="str">
        <f>'Customer_Master'!A1907</f>
        <v>CUST-03732</v>
      </c>
      <c r="B1907" s="1" t="str">
        <f>'Customer_Master'!D1907</f>
        <v>Fatima Eze</v>
      </c>
      <c r="C1907" s="1" t="str">
        <f>'Customer_Master'!E1907</f>
        <v>Orbittech</v>
      </c>
      <c r="D1907" t="str">
        <f>'Customer_Master'!G1907</f>
        <v>Valid</v>
      </c>
      <c r="E1907" t="str">
        <f>'Customer_Master'!I1907</f>
        <v>Valid</v>
      </c>
      <c r="F1907" t="str">
        <f>'Customer_Master'!X1907</f>
        <v>Complete</v>
      </c>
      <c r="G1907">
        <f>'Customer_Master'!Y1907</f>
        <v>100</v>
      </c>
    </row>
    <row r="1908" spans="1:7" x14ac:dyDescent="0.25">
      <c r="A1908" s="1" t="str">
        <f>'Customer_Master'!A1908</f>
        <v>CUST-00822</v>
      </c>
      <c r="B1908" s="1" t="str">
        <f>'Customer_Master'!D1908</f>
        <v>Aisha Davies</v>
      </c>
      <c r="C1908" s="1" t="str">
        <f>'Customer_Master'!E1908</f>
        <v>Swiftcapital</v>
      </c>
      <c r="D1908" t="str">
        <f>'Customer_Master'!G1908</f>
        <v>Valid</v>
      </c>
      <c r="E1908" t="str">
        <f>'Customer_Master'!I1908</f>
        <v>Valid</v>
      </c>
      <c r="F1908" t="str">
        <f>'Customer_Master'!X1908</f>
        <v>Complete</v>
      </c>
      <c r="G1908">
        <f>'Customer_Master'!Y1908</f>
        <v>100</v>
      </c>
    </row>
    <row r="1909" spans="1:7" x14ac:dyDescent="0.25">
      <c r="A1909" s="1" t="str">
        <f>'Customer_Master'!A1909</f>
        <v>CUST-00428</v>
      </c>
      <c r="B1909" s="1" t="str">
        <f>'Customer_Master'!D1909</f>
        <v>Fatuma Naidoo</v>
      </c>
      <c r="C1909" s="1" t="str">
        <f>'Customer_Master'!E1909</f>
        <v>Orbitlogistics Plc</v>
      </c>
      <c r="D1909" t="str">
        <f>'Customer_Master'!G1909</f>
        <v>Valid</v>
      </c>
      <c r="E1909" t="str">
        <f>'Customer_Master'!I1909</f>
        <v>Valid</v>
      </c>
      <c r="F1909" t="str">
        <f>'Customer_Master'!X1909</f>
        <v>Complete</v>
      </c>
      <c r="G1909">
        <f>'Customer_Master'!Y1909</f>
        <v>100</v>
      </c>
    </row>
    <row r="1910" spans="1:7" x14ac:dyDescent="0.25">
      <c r="A1910" s="1" t="str">
        <f>'Customer_Master'!A1910</f>
        <v>CUST-01941</v>
      </c>
      <c r="B1910" s="1" t="str">
        <f>'Customer_Master'!D1910</f>
        <v>Musa Jones</v>
      </c>
      <c r="C1910" s="1" t="str">
        <f>'Customer_Master'!E1910</f>
        <v>Datanetworks</v>
      </c>
      <c r="D1910" t="str">
        <f>'Customer_Master'!G1910</f>
        <v>Valid</v>
      </c>
      <c r="E1910" t="str">
        <f>'Customer_Master'!I1910</f>
        <v>Valid</v>
      </c>
      <c r="F1910" t="str">
        <f>'Customer_Master'!X1910</f>
        <v>Complete</v>
      </c>
      <c r="G1910">
        <f>'Customer_Master'!Y1910</f>
        <v>100</v>
      </c>
    </row>
    <row r="1911" spans="1:7" x14ac:dyDescent="0.25">
      <c r="A1911" s="1" t="str">
        <f>'Customer_Master'!A1911</f>
        <v>CUST-02230</v>
      </c>
      <c r="B1911" s="1" t="str">
        <f>'Customer_Master'!D1911</f>
        <v>Amina Van Der Merwe</v>
      </c>
      <c r="C1911" s="1" t="str">
        <f>'Customer_Master'!E1911</f>
        <v>Fluxsystems</v>
      </c>
      <c r="D1911" t="str">
        <f>'Customer_Master'!G1911</f>
        <v>Valid</v>
      </c>
      <c r="E1911" t="str">
        <f>'Customer_Master'!I1911</f>
        <v>Valid</v>
      </c>
      <c r="F1911" t="str">
        <f>'Customer_Master'!X1911</f>
        <v>Complete</v>
      </c>
      <c r="G1911">
        <f>'Customer_Master'!Y1911</f>
        <v>100</v>
      </c>
    </row>
    <row r="1912" spans="1:7" x14ac:dyDescent="0.25">
      <c r="A1912" s="1" t="str">
        <f>'Customer_Master'!A1912</f>
        <v>CUST-01417</v>
      </c>
      <c r="B1912" s="1" t="str">
        <f>'Customer_Master'!D1912</f>
        <v>Kayode Botha</v>
      </c>
      <c r="C1912" s="1" t="str">
        <f>'Customer_Master'!E1912</f>
        <v>Leadcapital</v>
      </c>
      <c r="D1912" t="str">
        <f>'Customer_Master'!G1912</f>
        <v>Valid</v>
      </c>
      <c r="E1912" t="str">
        <f>'Customer_Master'!I1912</f>
        <v>Valid</v>
      </c>
      <c r="F1912" t="str">
        <f>'Customer_Master'!X1912</f>
        <v>Complete</v>
      </c>
      <c r="G1912">
        <f>'Customer_Master'!Y1912</f>
        <v>100</v>
      </c>
    </row>
    <row r="1913" spans="1:7" x14ac:dyDescent="0.25">
      <c r="A1913" s="1" t="str">
        <f>'Customer_Master'!A1913</f>
        <v>CUST-03772</v>
      </c>
      <c r="B1913" s="1" t="str">
        <f>'Customer_Master'!D1913</f>
        <v>Omar Okafor</v>
      </c>
      <c r="C1913" s="1" t="str">
        <f>'Customer_Master'!E1913</f>
        <v>Gridsoft Llc</v>
      </c>
      <c r="D1913" t="str">
        <f>'Customer_Master'!G1913</f>
        <v>Valid</v>
      </c>
      <c r="E1913" t="str">
        <f>'Customer_Master'!I1913</f>
        <v>Valid</v>
      </c>
      <c r="F1913" t="str">
        <f>'Customer_Master'!X1913</f>
        <v>Complete</v>
      </c>
      <c r="G1913">
        <f>'Customer_Master'!Y1913</f>
        <v>75</v>
      </c>
    </row>
    <row r="1914" spans="1:7" x14ac:dyDescent="0.25">
      <c r="A1914" s="1" t="str">
        <f>'Customer_Master'!A1914</f>
        <v>CUST-03257</v>
      </c>
      <c r="B1914" s="1" t="str">
        <f>'Customer_Master'!D1914</f>
        <v>Yakubu Ogundimu</v>
      </c>
      <c r="C1914" s="1" t="str">
        <f>'Customer_Master'!E1914</f>
        <v>Konga</v>
      </c>
      <c r="D1914" t="str">
        <f>'Customer_Master'!G1914</f>
        <v>Valid</v>
      </c>
      <c r="E1914" t="str">
        <f>'Customer_Master'!I1914</f>
        <v>Valid</v>
      </c>
      <c r="F1914" t="str">
        <f>'Customer_Master'!X1914</f>
        <v>Complete</v>
      </c>
      <c r="G1914">
        <f>'Customer_Master'!Y1914</f>
        <v>100</v>
      </c>
    </row>
    <row r="1915" spans="1:7" x14ac:dyDescent="0.25">
      <c r="A1915" s="1" t="str">
        <f>'Customer_Master'!A1915</f>
        <v>CUST-01178</v>
      </c>
      <c r="B1915" s="1" t="str">
        <f>'Customer_Master'!D1915</f>
        <v>Layla Anyanwu</v>
      </c>
      <c r="C1915" s="1" t="str">
        <f>'Customer_Master'!E1915</f>
        <v>Mtn Group</v>
      </c>
      <c r="D1915" t="str">
        <f>'Customer_Master'!G1915</f>
        <v>Invalid</v>
      </c>
      <c r="E1915" t="str">
        <f>'Customer_Master'!I1915</f>
        <v>Valid</v>
      </c>
      <c r="F1915" t="str">
        <f>'Customer_Master'!X1915</f>
        <v>Complete</v>
      </c>
      <c r="G1915">
        <f>'Customer_Master'!Y1915</f>
        <v>70</v>
      </c>
    </row>
    <row r="1916" spans="1:7" x14ac:dyDescent="0.25">
      <c r="A1916" s="1" t="str">
        <f>'Customer_Master'!A1916</f>
        <v>CUST-03112</v>
      </c>
      <c r="B1916" s="1" t="str">
        <f>'Customer_Master'!D1916</f>
        <v>Adaora Khan</v>
      </c>
      <c r="C1916" s="1" t="str">
        <f>'Customer_Master'!E1916</f>
        <v>Dangote Industries</v>
      </c>
      <c r="D1916" t="str">
        <f>'Customer_Master'!G1916</f>
        <v>Valid</v>
      </c>
      <c r="E1916" t="str">
        <f>'Customer_Master'!I1916</f>
        <v>Valid</v>
      </c>
      <c r="F1916" t="str">
        <f>'Customer_Master'!X1916</f>
        <v>Complete</v>
      </c>
      <c r="G1916">
        <f>'Customer_Master'!Y1916</f>
        <v>100</v>
      </c>
    </row>
    <row r="1917" spans="1:7" x14ac:dyDescent="0.25">
      <c r="A1917" s="1" t="str">
        <f>'Customer_Master'!A1917</f>
        <v>CUST-00867</v>
      </c>
      <c r="B1917" s="1" t="str">
        <f>'Customer_Master'!D1917</f>
        <v>Hauwa Lawal</v>
      </c>
      <c r="C1917" s="1" t="str">
        <f>'Customer_Master'!E1917</f>
        <v>Echocommerce Inc</v>
      </c>
      <c r="D1917" t="str">
        <f>'Customer_Master'!G1917</f>
        <v>Valid</v>
      </c>
      <c r="E1917" t="str">
        <f>'Customer_Master'!I1917</f>
        <v>Valid</v>
      </c>
      <c r="F1917" t="str">
        <f>'Customer_Master'!X1917</f>
        <v>Complete</v>
      </c>
      <c r="G1917">
        <f>'Customer_Master'!Y1917</f>
        <v>75</v>
      </c>
    </row>
    <row r="1918" spans="1:7" x14ac:dyDescent="0.25">
      <c r="A1918" s="1" t="str">
        <f>'Customer_Master'!A1918</f>
        <v>CUST-02122</v>
      </c>
      <c r="B1918" s="1" t="str">
        <f>'Customer_Master'!D1918</f>
        <v>Laura Evans</v>
      </c>
      <c r="C1918" s="1" t="str">
        <f>'Customer_Master'!E1918</f>
        <v>Piggyvest</v>
      </c>
      <c r="D1918" t="str">
        <f>'Customer_Master'!G1918</f>
        <v>Valid</v>
      </c>
      <c r="E1918" t="str">
        <f>'Customer_Master'!I1918</f>
        <v>Valid</v>
      </c>
      <c r="F1918" t="str">
        <f>'Customer_Master'!X1918</f>
        <v>Complete</v>
      </c>
      <c r="G1918">
        <f>'Customer_Master'!Y1918</f>
        <v>100</v>
      </c>
    </row>
    <row r="1919" spans="1:7" x14ac:dyDescent="0.25">
      <c r="A1919" s="1" t="str">
        <f>'Customer_Master'!A1919</f>
        <v>CUST-03316</v>
      </c>
      <c r="B1919" s="1" t="str">
        <f>'Customer_Master'!D1919</f>
        <v>Noah Okafor</v>
      </c>
      <c r="C1919" s="1" t="str">
        <f>'Customer_Master'!E1919</f>
        <v>Corecapital</v>
      </c>
      <c r="D1919" t="str">
        <f>'Customer_Master'!G1919</f>
        <v>Valid</v>
      </c>
      <c r="E1919" t="str">
        <f>'Customer_Master'!I1919</f>
        <v>Valid</v>
      </c>
      <c r="F1919" t="str">
        <f>'Customer_Master'!X1919</f>
        <v>Complete</v>
      </c>
      <c r="G1919">
        <f>'Customer_Master'!Y1919</f>
        <v>75</v>
      </c>
    </row>
    <row r="1920" spans="1:7" x14ac:dyDescent="0.25">
      <c r="A1920" s="1" t="str">
        <f>'Customer_Master'!A1920</f>
        <v>CUST-03748</v>
      </c>
      <c r="B1920" s="1" t="str">
        <f>'Customer_Master'!D1920</f>
        <v>Kunle Aliyu</v>
      </c>
      <c r="C1920" s="1" t="str">
        <f>'Customer_Master'!E1920</f>
        <v>Flour Mills Of Nigeria</v>
      </c>
      <c r="D1920" t="str">
        <f>'Customer_Master'!G1920</f>
        <v>Valid</v>
      </c>
      <c r="E1920" t="str">
        <f>'Customer_Master'!I1920</f>
        <v>Valid</v>
      </c>
      <c r="F1920" t="str">
        <f>'Customer_Master'!X1920</f>
        <v>Complete</v>
      </c>
      <c r="G1920">
        <f>'Customer_Master'!Y1920</f>
        <v>100</v>
      </c>
    </row>
    <row r="1921" spans="1:7" x14ac:dyDescent="0.25">
      <c r="A1921" s="1" t="str">
        <f>'Customer_Master'!A1921</f>
        <v>CUST-04672</v>
      </c>
      <c r="B1921" s="1" t="str">
        <f>'Customer_Master'!D1921</f>
        <v>Adebayo Jones</v>
      </c>
      <c r="C1921" s="1" t="str">
        <f>'Customer_Master'!E1921</f>
        <v>Payanalytics Gmbh</v>
      </c>
      <c r="D1921" t="str">
        <f>'Customer_Master'!G1921</f>
        <v>Valid</v>
      </c>
      <c r="E1921" t="str">
        <f>'Customer_Master'!I1921</f>
        <v>Valid</v>
      </c>
      <c r="F1921" t="str">
        <f>'Customer_Master'!X1921</f>
        <v>Complete</v>
      </c>
      <c r="G1921">
        <f>'Customer_Master'!Y1921</f>
        <v>100</v>
      </c>
    </row>
    <row r="1922" spans="1:7" x14ac:dyDescent="0.25">
      <c r="A1922" s="1" t="str">
        <f>'Customer_Master'!A1922</f>
        <v>CUST-03209</v>
      </c>
      <c r="B1922" s="1" t="str">
        <f>'Customer_Master'!D1922</f>
        <v>Mercy Otieno</v>
      </c>
      <c r="C1922" s="1" t="str">
        <f>'Customer_Master'!E1922</f>
        <v>Dangote Industries</v>
      </c>
      <c r="D1922" t="str">
        <f>'Customer_Master'!G1922</f>
        <v>Valid</v>
      </c>
      <c r="E1922" t="str">
        <f>'Customer_Master'!I1922</f>
        <v>Valid</v>
      </c>
      <c r="F1922" t="str">
        <f>'Customer_Master'!X1922</f>
        <v>Complete</v>
      </c>
      <c r="G1922">
        <f>'Customer_Master'!Y1922</f>
        <v>100</v>
      </c>
    </row>
    <row r="1923" spans="1:7" x14ac:dyDescent="0.25">
      <c r="A1923" s="1" t="str">
        <f>'Customer_Master'!A1923</f>
        <v>CUST-01840</v>
      </c>
      <c r="B1923" s="1" t="str">
        <f>'Customer_Master'!D1923</f>
        <v>Yusuf Akinola</v>
      </c>
      <c r="C1923" s="1" t="str">
        <f>'Customer_Master'!E1923</f>
        <v>Echoworks Plc</v>
      </c>
      <c r="D1923" t="str">
        <f>'Customer_Master'!G1923</f>
        <v>Valid</v>
      </c>
      <c r="E1923" t="str">
        <f>'Customer_Master'!I1923</f>
        <v>Valid</v>
      </c>
      <c r="F1923" t="str">
        <f>'Customer_Master'!X1923</f>
        <v>Complete</v>
      </c>
      <c r="G1923">
        <f>'Customer_Master'!Y1923</f>
        <v>100</v>
      </c>
    </row>
    <row r="1924" spans="1:7" x14ac:dyDescent="0.25">
      <c r="A1924" s="1" t="str">
        <f>'Customer_Master'!A1924</f>
        <v>CUST-02979</v>
      </c>
      <c r="B1924" s="1" t="str">
        <f>'Customer_Master'!D1924</f>
        <v>Noah Salami</v>
      </c>
      <c r="C1924" s="1" t="str">
        <f>'Customer_Master'!E1924</f>
        <v>Vaultdigital</v>
      </c>
      <c r="D1924" t="str">
        <f>'Customer_Master'!G1924</f>
        <v>Valid</v>
      </c>
      <c r="E1924" t="str">
        <f>'Customer_Master'!I1924</f>
        <v>Valid</v>
      </c>
      <c r="F1924" t="str">
        <f>'Customer_Master'!X1924</f>
        <v>Complete</v>
      </c>
      <c r="G1924">
        <f>'Customer_Master'!Y1924</f>
        <v>100</v>
      </c>
    </row>
    <row r="1925" spans="1:7" x14ac:dyDescent="0.25">
      <c r="A1925" s="1" t="str">
        <f>'Customer_Master'!A1925</f>
        <v>CUST-00236</v>
      </c>
      <c r="B1925" s="1" t="str">
        <f>'Customer_Master'!D1925</f>
        <v>Bello Smith</v>
      </c>
      <c r="C1925" s="1" t="str">
        <f>'Customer_Master'!E1925</f>
        <v>Flutterwave</v>
      </c>
      <c r="D1925" t="str">
        <f>'Customer_Master'!G1925</f>
        <v>Valid</v>
      </c>
      <c r="E1925" t="str">
        <f>'Customer_Master'!I1925</f>
        <v>Valid</v>
      </c>
      <c r="F1925" t="str">
        <f>'Customer_Master'!X1925</f>
        <v>Complete</v>
      </c>
      <c r="G1925">
        <f>'Customer_Master'!Y1925</f>
        <v>100</v>
      </c>
    </row>
    <row r="1926" spans="1:7" x14ac:dyDescent="0.25">
      <c r="A1926" s="1" t="str">
        <f>'Customer_Master'!A1926</f>
        <v>CUST-02400</v>
      </c>
      <c r="B1926" s="1" t="str">
        <f>'Customer_Master'!D1926</f>
        <v>Mark Khan</v>
      </c>
      <c r="C1926" s="1" t="str">
        <f>'Customer_Master'!E1926</f>
        <v>Orbitgroup Plc</v>
      </c>
      <c r="D1926" t="str">
        <f>'Customer_Master'!G1926</f>
        <v>Valid</v>
      </c>
      <c r="E1926" t="str">
        <f>'Customer_Master'!I1926</f>
        <v>Valid</v>
      </c>
      <c r="F1926" t="str">
        <f>'Customer_Master'!X1926</f>
        <v>Complete</v>
      </c>
      <c r="G1926">
        <f>'Customer_Master'!Y1926</f>
        <v>100</v>
      </c>
    </row>
    <row r="1927" spans="1:7" x14ac:dyDescent="0.25">
      <c r="A1927" s="1" t="str">
        <f>'Customer_Master'!A1927</f>
        <v>CUST-02728</v>
      </c>
      <c r="B1927" s="1" t="str">
        <f>'Customer_Master'!D1927</f>
        <v>Chinwe</v>
      </c>
      <c r="C1927" s="1" t="str">
        <f>'Customer_Master'!E1927</f>
        <v>Flutterwave</v>
      </c>
      <c r="D1927" t="str">
        <f>'Customer_Master'!G1927</f>
        <v>Valid</v>
      </c>
      <c r="E1927" t="str">
        <f>'Customer_Master'!I1927</f>
        <v>Valid</v>
      </c>
      <c r="F1927" t="str">
        <f>'Customer_Master'!X1927</f>
        <v>Incomplete</v>
      </c>
      <c r="G1927">
        <f>'Customer_Master'!Y1927</f>
        <v>60</v>
      </c>
    </row>
    <row r="1928" spans="1:7" x14ac:dyDescent="0.25">
      <c r="A1928" s="1" t="str">
        <f>'Customer_Master'!A1928</f>
        <v>CUST-02274</v>
      </c>
      <c r="B1928" s="1" t="str">
        <f>'Customer_Master'!D1928</f>
        <v>Tunde Mensah</v>
      </c>
      <c r="C1928" s="1" t="str">
        <f>'Customer_Master'!E1928</f>
        <v>Mpesa Solutions</v>
      </c>
      <c r="D1928" t="str">
        <f>'Customer_Master'!G1928</f>
        <v>Valid</v>
      </c>
      <c r="E1928" t="str">
        <f>'Customer_Master'!I1928</f>
        <v>Valid</v>
      </c>
      <c r="F1928" t="str">
        <f>'Customer_Master'!X1928</f>
        <v>Complete</v>
      </c>
      <c r="G1928">
        <f>'Customer_Master'!Y1928</f>
        <v>100</v>
      </c>
    </row>
    <row r="1929" spans="1:7" x14ac:dyDescent="0.25">
      <c r="A1929" s="1" t="str">
        <f>'Customer_Master'!A1929</f>
        <v>CUST-04861</v>
      </c>
      <c r="B1929" s="1" t="str">
        <f>'Customer_Master'!D1929</f>
        <v>Kevin Wilson</v>
      </c>
      <c r="C1929" s="1" t="str">
        <f>'Customer_Master'!E1929</f>
        <v>Novaanalytics Llc</v>
      </c>
      <c r="D1929" t="str">
        <f>'Customer_Master'!G1929</f>
        <v>Valid</v>
      </c>
      <c r="E1929" t="str">
        <f>'Customer_Master'!I1929</f>
        <v>Valid</v>
      </c>
      <c r="F1929" t="str">
        <f>'Customer_Master'!X1929</f>
        <v>Complete</v>
      </c>
      <c r="G1929">
        <f>'Customer_Master'!Y1929</f>
        <v>75</v>
      </c>
    </row>
    <row r="1930" spans="1:7" x14ac:dyDescent="0.25">
      <c r="A1930" s="1" t="str">
        <f>'Customer_Master'!A1930</f>
        <v>CUST-00675</v>
      </c>
      <c r="B1930" s="1" t="str">
        <f>'Customer_Master'!D1930</f>
        <v>Okonkwo</v>
      </c>
      <c r="C1930" s="1" t="str">
        <f>'Customer_Master'!E1930</f>
        <v>Dangote Industries</v>
      </c>
      <c r="D1930" t="str">
        <f>'Customer_Master'!G1930</f>
        <v>Valid</v>
      </c>
      <c r="E1930" t="str">
        <f>'Customer_Master'!I1930</f>
        <v>Valid</v>
      </c>
      <c r="F1930" t="str">
        <f>'Customer_Master'!X1930</f>
        <v>Incomplete</v>
      </c>
      <c r="G1930">
        <f>'Customer_Master'!Y1930</f>
        <v>60</v>
      </c>
    </row>
    <row r="1931" spans="1:7" x14ac:dyDescent="0.25">
      <c r="A1931" s="1" t="str">
        <f>'Customer_Master'!A1931</f>
        <v>CUST-01301</v>
      </c>
      <c r="B1931" s="1" t="str">
        <f>'Customer_Master'!D1931</f>
        <v>Tariq Traore</v>
      </c>
      <c r="C1931" s="1" t="str">
        <f>'Customer_Master'!E1931</f>
        <v>Leadpay Gmbh</v>
      </c>
      <c r="D1931" t="str">
        <f>'Customer_Master'!G1931</f>
        <v>Valid</v>
      </c>
      <c r="E1931" t="str">
        <f>'Customer_Master'!I1931</f>
        <v>Valid</v>
      </c>
      <c r="F1931" t="str">
        <f>'Customer_Master'!X1931</f>
        <v>Complete</v>
      </c>
      <c r="G1931">
        <f>'Customer_Master'!Y1931</f>
        <v>100</v>
      </c>
    </row>
    <row r="1932" spans="1:7" x14ac:dyDescent="0.25">
      <c r="A1932" s="1" t="str">
        <f>'Customer_Master'!A1932</f>
        <v>CUST-01695</v>
      </c>
      <c r="B1932" s="1" t="str">
        <f>'Customer_Master'!D1932</f>
        <v>Sarah</v>
      </c>
      <c r="C1932" s="1" t="str">
        <f>'Customer_Master'!E1932</f>
        <v>Orbitanalytics</v>
      </c>
      <c r="D1932" t="str">
        <f>'Customer_Master'!G1932</f>
        <v>Valid</v>
      </c>
      <c r="E1932" t="str">
        <f>'Customer_Master'!I1932</f>
        <v>Valid</v>
      </c>
      <c r="F1932" t="str">
        <f>'Customer_Master'!X1932</f>
        <v>Incomplete</v>
      </c>
      <c r="G1932">
        <f>'Customer_Master'!Y1932</f>
        <v>60</v>
      </c>
    </row>
    <row r="1933" spans="1:7" x14ac:dyDescent="0.25">
      <c r="A1933" s="1" t="str">
        <f>'Customer_Master'!A1933</f>
        <v>CUST-03443</v>
      </c>
      <c r="B1933" s="1" t="str">
        <f>'Customer_Master'!D1933</f>
        <v>Chioma Smith</v>
      </c>
      <c r="C1933" s="1" t="str">
        <f>'Customer_Master'!E1933</f>
        <v>Novafinance Ltd</v>
      </c>
      <c r="D1933" t="str">
        <f>'Customer_Master'!G1933</f>
        <v>Valid</v>
      </c>
      <c r="E1933" t="str">
        <f>'Customer_Master'!I1933</f>
        <v>Valid</v>
      </c>
      <c r="F1933" t="str">
        <f>'Customer_Master'!X1933</f>
        <v>Complete</v>
      </c>
      <c r="G1933">
        <f>'Customer_Master'!Y1933</f>
        <v>100</v>
      </c>
    </row>
    <row r="1934" spans="1:7" x14ac:dyDescent="0.25">
      <c r="A1934" s="1" t="str">
        <f>'Customer_Master'!A1934</f>
        <v>CUST-03183</v>
      </c>
      <c r="B1934" s="1" t="str">
        <f>'Customer_Master'!D1934</f>
        <v>Abdullahi Nwachukwu</v>
      </c>
      <c r="C1934" s="1" t="str">
        <f>'Customer_Master'!E1934</f>
        <v>Flutterwave</v>
      </c>
      <c r="D1934" t="str">
        <f>'Customer_Master'!G1934</f>
        <v>Valid</v>
      </c>
      <c r="E1934" t="str">
        <f>'Customer_Master'!I1934</f>
        <v>Valid</v>
      </c>
      <c r="F1934" t="str">
        <f>'Customer_Master'!X1934</f>
        <v>Complete</v>
      </c>
      <c r="G1934">
        <f>'Customer_Master'!Y1934</f>
        <v>100</v>
      </c>
    </row>
    <row r="1935" spans="1:7" x14ac:dyDescent="0.25">
      <c r="A1935" s="1" t="str">
        <f>'Customer_Master'!A1935</f>
        <v>CUST-01406</v>
      </c>
      <c r="B1935" s="1" t="str">
        <f>'Customer_Master'!D1935</f>
        <v>Michael Adewale</v>
      </c>
      <c r="C1935" s="1" t="str">
        <f>'Customer_Master'!E1935</f>
        <v>Novaanalytics Inc</v>
      </c>
      <c r="D1935" t="str">
        <f>'Customer_Master'!G1935</f>
        <v>Valid</v>
      </c>
      <c r="E1935" t="str">
        <f>'Customer_Master'!I1935</f>
        <v>Valid</v>
      </c>
      <c r="F1935" t="str">
        <f>'Customer_Master'!X1935</f>
        <v>Complete</v>
      </c>
      <c r="G1935">
        <f>'Customer_Master'!Y1935</f>
        <v>100</v>
      </c>
    </row>
    <row r="1936" spans="1:7" x14ac:dyDescent="0.25">
      <c r="A1936" s="1" t="str">
        <f>'Customer_Master'!A1936</f>
        <v>CUST-04580</v>
      </c>
      <c r="B1936" s="1" t="str">
        <f>'Customer_Master'!D1936</f>
        <v>Mwangi O'Brien</v>
      </c>
      <c r="C1936" s="1" t="str">
        <f>'Customer_Master'!E1936</f>
        <v>Helioai Gmbh</v>
      </c>
      <c r="D1936" t="str">
        <f>'Customer_Master'!G1936</f>
        <v>Valid</v>
      </c>
      <c r="E1936" t="str">
        <f>'Customer_Master'!I1936</f>
        <v>Valid</v>
      </c>
      <c r="F1936" t="str">
        <f>'Customer_Master'!X1936</f>
        <v>Complete</v>
      </c>
      <c r="G1936">
        <f>'Customer_Master'!Y1936</f>
        <v>75</v>
      </c>
    </row>
    <row r="1937" spans="1:7" x14ac:dyDescent="0.25">
      <c r="A1937" s="1" t="str">
        <f>'Customer_Master'!A1937</f>
        <v>CUST-04102</v>
      </c>
      <c r="B1937" s="1" t="str">
        <f>'Customer_Master'!D1937</f>
        <v>Akinyi Salami</v>
      </c>
      <c r="C1937" s="1" t="str">
        <f>'Customer_Master'!E1937</f>
        <v>Primecommerce Gmbh</v>
      </c>
      <c r="D1937" t="str">
        <f>'Customer_Master'!G1937</f>
        <v>Valid</v>
      </c>
      <c r="E1937" t="str">
        <f>'Customer_Master'!I1937</f>
        <v>Valid</v>
      </c>
      <c r="F1937" t="str">
        <f>'Customer_Master'!X1937</f>
        <v>Complete</v>
      </c>
      <c r="G1937">
        <f>'Customer_Master'!Y1937</f>
        <v>100</v>
      </c>
    </row>
    <row r="1938" spans="1:7" x14ac:dyDescent="0.25">
      <c r="A1938" s="1" t="str">
        <f>'Customer_Master'!A1938</f>
        <v>CUST-02217</v>
      </c>
      <c r="B1938" s="1" t="str">
        <f>'Customer_Master'!D1938</f>
        <v>Noah Nwachukwu</v>
      </c>
      <c r="C1938" s="1" t="str">
        <f>'Customer_Master'!E1938</f>
        <v>Orbitfinance</v>
      </c>
      <c r="D1938" t="str">
        <f>'Customer_Master'!G1938</f>
        <v>Valid</v>
      </c>
      <c r="E1938" t="str">
        <f>'Customer_Master'!I1938</f>
        <v>Valid</v>
      </c>
      <c r="F1938" t="str">
        <f>'Customer_Master'!X1938</f>
        <v>Complete</v>
      </c>
      <c r="G1938">
        <f>'Customer_Master'!Y1938</f>
        <v>100</v>
      </c>
    </row>
    <row r="1939" spans="1:7" x14ac:dyDescent="0.25">
      <c r="A1939" s="1" t="str">
        <f>'Customer_Master'!A1939</f>
        <v>CUST-01592</v>
      </c>
      <c r="B1939" s="1" t="str">
        <f>'Customer_Master'!D1939</f>
        <v>Fatuma Ugwu</v>
      </c>
      <c r="C1939" s="1" t="str">
        <f>'Customer_Master'!E1939</f>
        <v>Gridhub Inc</v>
      </c>
      <c r="D1939" t="str">
        <f>'Customer_Master'!G1939</f>
        <v>Valid</v>
      </c>
      <c r="E1939" t="str">
        <f>'Customer_Master'!I1939</f>
        <v>Valid</v>
      </c>
      <c r="F1939" t="str">
        <f>'Customer_Master'!X1939</f>
        <v>Complete</v>
      </c>
      <c r="G1939">
        <f>'Customer_Master'!Y1939</f>
        <v>100</v>
      </c>
    </row>
    <row r="1940" spans="1:7" x14ac:dyDescent="0.25">
      <c r="A1940" s="1" t="str">
        <f>'Customer_Master'!A1940</f>
        <v>CUST-04177</v>
      </c>
      <c r="B1940" s="1" t="str">
        <f>'Customer_Master'!D1940</f>
        <v>Femke Smith</v>
      </c>
      <c r="C1940" s="1" t="str">
        <f>'Customer_Master'!E1940</f>
        <v>Carbon</v>
      </c>
      <c r="D1940" t="str">
        <f>'Customer_Master'!G1940</f>
        <v>Valid</v>
      </c>
      <c r="E1940" t="str">
        <f>'Customer_Master'!I1940</f>
        <v>Valid</v>
      </c>
      <c r="F1940" t="str">
        <f>'Customer_Master'!X1940</f>
        <v>Complete</v>
      </c>
      <c r="G1940">
        <f>'Customer_Master'!Y1940</f>
        <v>100</v>
      </c>
    </row>
    <row r="1941" spans="1:7" x14ac:dyDescent="0.25">
      <c r="A1941" s="1" t="str">
        <f>'Customer_Master'!A1941</f>
        <v>CUST-04168</v>
      </c>
      <c r="B1941" s="1" t="str">
        <f>'Customer_Master'!D1941</f>
        <v>Damilola Mohammed</v>
      </c>
      <c r="C1941" s="1" t="str">
        <f>'Customer_Master'!E1941</f>
        <v>Stacklogic Ltd</v>
      </c>
      <c r="D1941" t="str">
        <f>'Customer_Master'!G1941</f>
        <v>Valid</v>
      </c>
      <c r="E1941" t="str">
        <f>'Customer_Master'!I1941</f>
        <v>Valid</v>
      </c>
      <c r="F1941" t="str">
        <f>'Customer_Master'!X1941</f>
        <v>Complete</v>
      </c>
      <c r="G1941">
        <f>'Customer_Master'!Y1941</f>
        <v>100</v>
      </c>
    </row>
    <row r="1942" spans="1:7" x14ac:dyDescent="0.25">
      <c r="A1942" s="1" t="str">
        <f>'Customer_Master'!A1942</f>
        <v>CUST-03557</v>
      </c>
      <c r="B1942" s="1" t="str">
        <f>'Customer_Master'!D1942</f>
        <v>Akinyi Musa</v>
      </c>
      <c r="C1942" s="1" t="str">
        <f>'Customer_Master'!E1942</f>
        <v>Cellulant</v>
      </c>
      <c r="D1942" t="str">
        <f>'Customer_Master'!G1942</f>
        <v>Valid</v>
      </c>
      <c r="E1942" t="str">
        <f>'Customer_Master'!I1942</f>
        <v>Valid</v>
      </c>
      <c r="F1942" t="str">
        <f>'Customer_Master'!X1942</f>
        <v>Complete</v>
      </c>
      <c r="G1942">
        <f>'Customer_Master'!Y1942</f>
        <v>75</v>
      </c>
    </row>
    <row r="1943" spans="1:7" x14ac:dyDescent="0.25">
      <c r="A1943" s="1" t="str">
        <f>'Customer_Master'!A1943</f>
        <v>CUST-04636</v>
      </c>
      <c r="B1943" s="1" t="str">
        <f>'Customer_Master'!D1943</f>
        <v>Kemi Ugwu</v>
      </c>
      <c r="C1943" s="1" t="str">
        <f>'Customer_Master'!E1943</f>
        <v>Quantacapital Llc</v>
      </c>
      <c r="D1943" t="str">
        <f>'Customer_Master'!G1943</f>
        <v>Valid</v>
      </c>
      <c r="E1943" t="str">
        <f>'Customer_Master'!I1943</f>
        <v>Valid</v>
      </c>
      <c r="F1943" t="str">
        <f>'Customer_Master'!X1943</f>
        <v>Complete</v>
      </c>
      <c r="G1943">
        <f>'Customer_Master'!Y1943</f>
        <v>75</v>
      </c>
    </row>
    <row r="1944" spans="1:7" x14ac:dyDescent="0.25">
      <c r="A1944" s="1" t="str">
        <f>'Customer_Master'!A1944</f>
        <v>CUST-02746</v>
      </c>
      <c r="B1944" s="1" t="str">
        <f>'Customer_Master'!D1944</f>
        <v>Chibueze Adewale</v>
      </c>
      <c r="C1944" s="1" t="str">
        <f>'Customer_Master'!E1944</f>
        <v>Echosystems Plc</v>
      </c>
      <c r="D1944" t="str">
        <f>'Customer_Master'!G1944</f>
        <v>Valid</v>
      </c>
      <c r="E1944" t="str">
        <f>'Customer_Master'!I1944</f>
        <v>Valid</v>
      </c>
      <c r="F1944" t="str">
        <f>'Customer_Master'!X1944</f>
        <v>Complete</v>
      </c>
      <c r="G1944">
        <f>'Customer_Master'!Y1944</f>
        <v>100</v>
      </c>
    </row>
    <row r="1945" spans="1:7" x14ac:dyDescent="0.25">
      <c r="A1945" s="1" t="str">
        <f>'Customer_Master'!A1945</f>
        <v>CUST-01526</v>
      </c>
      <c r="B1945" s="1" t="str">
        <f>'Customer_Master'!D1945</f>
        <v>Amaka Khan</v>
      </c>
      <c r="C1945" s="1" t="str">
        <f>'Customer_Master'!E1945</f>
        <v>Swiftcommerce Plc</v>
      </c>
      <c r="D1945" t="str">
        <f>'Customer_Master'!G1945</f>
        <v>Valid</v>
      </c>
      <c r="E1945" t="str">
        <f>'Customer_Master'!I1945</f>
        <v>Valid</v>
      </c>
      <c r="F1945" t="str">
        <f>'Customer_Master'!X1945</f>
        <v>Complete</v>
      </c>
      <c r="G1945">
        <f>'Customer_Master'!Y1945</f>
        <v>100</v>
      </c>
    </row>
    <row r="1946" spans="1:7" x14ac:dyDescent="0.25">
      <c r="A1946" s="1" t="str">
        <f>'Customer_Master'!A1946</f>
        <v>CUST-02830</v>
      </c>
      <c r="B1946" s="1" t="str">
        <f>'Customer_Master'!D1946</f>
        <v>Sophie Nwachukwu</v>
      </c>
      <c r="C1946" s="1" t="str">
        <f>'Customer_Master'!E1946</f>
        <v>Corefinance</v>
      </c>
      <c r="D1946" t="str">
        <f>'Customer_Master'!G1946</f>
        <v>Valid</v>
      </c>
      <c r="E1946" t="str">
        <f>'Customer_Master'!I1946</f>
        <v>Valid</v>
      </c>
      <c r="F1946" t="str">
        <f>'Customer_Master'!X1946</f>
        <v>Complete</v>
      </c>
      <c r="G1946">
        <f>'Customer_Master'!Y1946</f>
        <v>75</v>
      </c>
    </row>
    <row r="1947" spans="1:7" x14ac:dyDescent="0.25">
      <c r="A1947" s="1" t="str">
        <f>'Customer_Master'!A1947</f>
        <v>CUST-04643</v>
      </c>
      <c r="B1947" s="1" t="str">
        <f>'Customer_Master'!D1947</f>
        <v>Nneka Murphy</v>
      </c>
      <c r="C1947" s="1" t="str">
        <f>'Customer_Master'!E1947</f>
        <v>Konga</v>
      </c>
      <c r="D1947" t="str">
        <f>'Customer_Master'!G1947</f>
        <v>Valid</v>
      </c>
      <c r="E1947" t="str">
        <f>'Customer_Master'!I1947</f>
        <v>Valid</v>
      </c>
      <c r="F1947" t="str">
        <f>'Customer_Master'!X1947</f>
        <v>Complete</v>
      </c>
      <c r="G1947">
        <f>'Customer_Master'!Y1947</f>
        <v>100</v>
      </c>
    </row>
    <row r="1948" spans="1:7" x14ac:dyDescent="0.25">
      <c r="A1948" s="1" t="str">
        <f>'Customer_Master'!A1948</f>
        <v>CUST-01689</v>
      </c>
      <c r="B1948" s="1" t="str">
        <f>'Customer_Master'!D1948</f>
        <v>Anke Hassan</v>
      </c>
      <c r="C1948" s="1" t="str">
        <f>'Customer_Master'!E1948</f>
        <v>Bua Foods</v>
      </c>
      <c r="D1948" t="str">
        <f>'Customer_Master'!G1948</f>
        <v>Valid</v>
      </c>
      <c r="E1948" t="str">
        <f>'Customer_Master'!I1948</f>
        <v>Valid</v>
      </c>
      <c r="F1948" t="str">
        <f>'Customer_Master'!X1948</f>
        <v>Complete</v>
      </c>
      <c r="G1948">
        <f>'Customer_Master'!Y1948</f>
        <v>100</v>
      </c>
    </row>
    <row r="1949" spans="1:7" x14ac:dyDescent="0.25">
      <c r="A1949" s="1" t="str">
        <f>'Customer_Master'!A1949</f>
        <v>CUST-03768</v>
      </c>
      <c r="B1949" s="1" t="str">
        <f>'Customer_Master'!D1949</f>
        <v>Precious Adeleke</v>
      </c>
      <c r="C1949" s="1" t="str">
        <f>'Customer_Master'!E1949</f>
        <v>Vertextech Inc</v>
      </c>
      <c r="D1949" t="str">
        <f>'Customer_Master'!G1949</f>
        <v>Valid</v>
      </c>
      <c r="E1949" t="str">
        <f>'Customer_Master'!I1949</f>
        <v>Valid</v>
      </c>
      <c r="F1949" t="str">
        <f>'Customer_Master'!X1949</f>
        <v>Complete</v>
      </c>
      <c r="G1949">
        <f>'Customer_Master'!Y1949</f>
        <v>100</v>
      </c>
    </row>
    <row r="1950" spans="1:7" x14ac:dyDescent="0.25">
      <c r="A1950" s="1" t="str">
        <f>'Customer_Master'!A1950</f>
        <v>CUST-02621</v>
      </c>
      <c r="B1950" s="1" t="str">
        <f>'Customer_Master'!D1950</f>
        <v>Gbenga Garba</v>
      </c>
      <c r="C1950" s="1" t="str">
        <f>'Customer_Master'!E1950</f>
        <v>Cloudgroup</v>
      </c>
      <c r="D1950" t="str">
        <f>'Customer_Master'!G1950</f>
        <v>Valid</v>
      </c>
      <c r="E1950" t="str">
        <f>'Customer_Master'!I1950</f>
        <v>Invalid</v>
      </c>
      <c r="F1950" t="str">
        <f>'Customer_Master'!X1950</f>
        <v>Complete</v>
      </c>
      <c r="G1950">
        <f>'Customer_Master'!Y1950</f>
        <v>80</v>
      </c>
    </row>
    <row r="1951" spans="1:7" x14ac:dyDescent="0.25">
      <c r="A1951" s="1" t="str">
        <f>'Customer_Master'!A1951</f>
        <v>CUST-01151</v>
      </c>
      <c r="B1951" s="1" t="str">
        <f>'Customer_Master'!D1951</f>
        <v>Mark Okafor</v>
      </c>
      <c r="C1951" s="1" t="str">
        <f>'Customer_Master'!E1951</f>
        <v>Heliosystems Gmbh</v>
      </c>
      <c r="D1951" t="str">
        <f>'Customer_Master'!G1951</f>
        <v>Valid</v>
      </c>
      <c r="E1951" t="str">
        <f>'Customer_Master'!I1951</f>
        <v>Valid</v>
      </c>
      <c r="F1951" t="str">
        <f>'Customer_Master'!X1951</f>
        <v>Complete</v>
      </c>
      <c r="G1951">
        <f>'Customer_Master'!Y1951</f>
        <v>100</v>
      </c>
    </row>
    <row r="1952" spans="1:7" x14ac:dyDescent="0.25">
      <c r="A1952" s="1" t="str">
        <f>'Customer_Master'!A1952</f>
        <v>CUST-04627</v>
      </c>
      <c r="B1952" s="1" t="str">
        <f>'Customer_Master'!D1952</f>
        <v>Tope Lawal</v>
      </c>
      <c r="C1952" s="1" t="str">
        <f>'Customer_Master'!E1952</f>
        <v>Lumenlogic</v>
      </c>
      <c r="D1952" t="str">
        <f>'Customer_Master'!G1952</f>
        <v>Valid</v>
      </c>
      <c r="E1952" t="str">
        <f>'Customer_Master'!I1952</f>
        <v>Valid</v>
      </c>
      <c r="F1952" t="str">
        <f>'Customer_Master'!X1952</f>
        <v>Complete</v>
      </c>
      <c r="G1952">
        <f>'Customer_Master'!Y1952</f>
        <v>100</v>
      </c>
    </row>
    <row r="1953" spans="1:7" x14ac:dyDescent="0.25">
      <c r="A1953" s="1" t="str">
        <f>'Customer_Master'!A1953</f>
        <v>CUST-01218</v>
      </c>
      <c r="B1953" s="1" t="str">
        <f>'Customer_Master'!D1953</f>
        <v>Adebayo Oladele</v>
      </c>
      <c r="C1953" s="1" t="str">
        <f>'Customer_Master'!E1953</f>
        <v>Quantapay Plc</v>
      </c>
      <c r="D1953" t="str">
        <f>'Customer_Master'!G1953</f>
        <v>Valid</v>
      </c>
      <c r="E1953" t="str">
        <f>'Customer_Master'!I1953</f>
        <v>Valid</v>
      </c>
      <c r="F1953" t="str">
        <f>'Customer_Master'!X1953</f>
        <v>Complete</v>
      </c>
      <c r="G1953">
        <f>'Customer_Master'!Y1953</f>
        <v>100</v>
      </c>
    </row>
    <row r="1954" spans="1:7" x14ac:dyDescent="0.25">
      <c r="A1954" s="1" t="str">
        <f>'Customer_Master'!A1954</f>
        <v>CUST-00323</v>
      </c>
      <c r="B1954" s="1" t="str">
        <f>'Customer_Master'!D1954</f>
        <v>Sophie Oladele</v>
      </c>
      <c r="C1954" s="1" t="str">
        <f>'Customer_Master'!E1954</f>
        <v>Pulsesolutions Llc</v>
      </c>
      <c r="D1954" t="str">
        <f>'Customer_Master'!G1954</f>
        <v>Valid</v>
      </c>
      <c r="E1954" t="str">
        <f>'Customer_Master'!I1954</f>
        <v>Valid</v>
      </c>
      <c r="F1954" t="str">
        <f>'Customer_Master'!X1954</f>
        <v>Complete</v>
      </c>
      <c r="G1954">
        <f>'Customer_Master'!Y1954</f>
        <v>100</v>
      </c>
    </row>
    <row r="1955" spans="1:7" x14ac:dyDescent="0.25">
      <c r="A1955" s="1" t="str">
        <f>'Customer_Master'!A1955</f>
        <v>CUST-03515</v>
      </c>
      <c r="B1955" s="1" t="str">
        <f>'Customer_Master'!D1955</f>
        <v>Obinna Murphy</v>
      </c>
      <c r="C1955" s="1" t="str">
        <f>'Customer_Master'!E1955</f>
        <v>Fluxhealth</v>
      </c>
      <c r="D1955" t="str">
        <f>'Customer_Master'!G1955</f>
        <v>Valid</v>
      </c>
      <c r="E1955" t="str">
        <f>'Customer_Master'!I1955</f>
        <v>Valid</v>
      </c>
      <c r="F1955" t="str">
        <f>'Customer_Master'!X1955</f>
        <v>Complete</v>
      </c>
      <c r="G1955">
        <f>'Customer_Master'!Y1955</f>
        <v>100</v>
      </c>
    </row>
    <row r="1956" spans="1:7" x14ac:dyDescent="0.25">
      <c r="A1956" s="1" t="str">
        <f>'Customer_Master'!A1956</f>
        <v>CUST-04711</v>
      </c>
      <c r="B1956" s="1" t="str">
        <f>'Customer_Master'!D1956</f>
        <v>Noah Okafor</v>
      </c>
      <c r="C1956" s="1" t="str">
        <f>'Customer_Master'!E1956</f>
        <v>Apexdigital</v>
      </c>
      <c r="D1956" t="str">
        <f>'Customer_Master'!G1956</f>
        <v>Valid</v>
      </c>
      <c r="E1956" t="str">
        <f>'Customer_Master'!I1956</f>
        <v>Valid</v>
      </c>
      <c r="F1956" t="str">
        <f>'Customer_Master'!X1956</f>
        <v>Complete</v>
      </c>
      <c r="G1956">
        <f>'Customer_Master'!Y1956</f>
        <v>75</v>
      </c>
    </row>
    <row r="1957" spans="1:7" x14ac:dyDescent="0.25">
      <c r="A1957" s="1" t="str">
        <f>'Customer_Master'!A1957</f>
        <v>CUST-01449</v>
      </c>
      <c r="B1957" s="1" t="str">
        <f>'Customer_Master'!D1957</f>
        <v>Onyeka</v>
      </c>
      <c r="C1957" s="1" t="str">
        <f>'Customer_Master'!E1957</f>
        <v>Primetech Llc</v>
      </c>
      <c r="D1957" t="str">
        <f>'Customer_Master'!G1957</f>
        <v>Valid</v>
      </c>
      <c r="E1957" t="str">
        <f>'Customer_Master'!I1957</f>
        <v>Valid</v>
      </c>
      <c r="F1957" t="str">
        <f>'Customer_Master'!X1957</f>
        <v>Incomplete</v>
      </c>
      <c r="G1957">
        <f>'Customer_Master'!Y1957</f>
        <v>60</v>
      </c>
    </row>
    <row r="1958" spans="1:7" x14ac:dyDescent="0.25">
      <c r="A1958" s="1" t="str">
        <f>'Customer_Master'!A1958</f>
        <v>CUST-03634</v>
      </c>
      <c r="B1958" s="1" t="str">
        <f>'Customer_Master'!D1958</f>
        <v>Patel</v>
      </c>
      <c r="C1958" s="1" t="str">
        <f>'Customer_Master'!E1958</f>
        <v>Lumenlogistics Llc</v>
      </c>
      <c r="D1958" t="str">
        <f>'Customer_Master'!G1958</f>
        <v>Valid</v>
      </c>
      <c r="E1958" t="str">
        <f>'Customer_Master'!I1958</f>
        <v>Valid</v>
      </c>
      <c r="F1958" t="str">
        <f>'Customer_Master'!X1958</f>
        <v>Incomplete</v>
      </c>
      <c r="G1958">
        <f>'Customer_Master'!Y1958</f>
        <v>60</v>
      </c>
    </row>
    <row r="1959" spans="1:7" x14ac:dyDescent="0.25">
      <c r="A1959" s="1" t="str">
        <f>'Customer_Master'!A1959</f>
        <v>CUST-04648</v>
      </c>
      <c r="B1959" s="1" t="str">
        <f>'Customer_Master'!D1959</f>
        <v>Adaeze O'Brien</v>
      </c>
      <c r="C1959" s="1" t="str">
        <f>'Customer_Master'!E1959</f>
        <v>Lumenanalytics Plc</v>
      </c>
      <c r="D1959" t="str">
        <f>'Customer_Master'!G1959</f>
        <v>Valid</v>
      </c>
      <c r="E1959" t="str">
        <f>'Customer_Master'!I1959</f>
        <v>Valid</v>
      </c>
      <c r="F1959" t="str">
        <f>'Customer_Master'!X1959</f>
        <v>Complete</v>
      </c>
      <c r="G1959">
        <f>'Customer_Master'!Y1959</f>
        <v>75</v>
      </c>
    </row>
    <row r="1960" spans="1:7" x14ac:dyDescent="0.25">
      <c r="A1960" s="1" t="str">
        <f>'Customer_Master'!A1960</f>
        <v>CUST-03791</v>
      </c>
      <c r="B1960" s="1" t="str">
        <f>'Customer_Master'!D1960</f>
        <v>Ugwu</v>
      </c>
      <c r="C1960" s="1" t="str">
        <f>'Customer_Master'!E1960</f>
        <v>Flutterwave</v>
      </c>
      <c r="D1960" t="str">
        <f>'Customer_Master'!G1960</f>
        <v>Valid</v>
      </c>
      <c r="E1960" t="str">
        <f>'Customer_Master'!I1960</f>
        <v>Valid</v>
      </c>
      <c r="F1960" t="str">
        <f>'Customer_Master'!X1960</f>
        <v>Incomplete</v>
      </c>
      <c r="G1960">
        <f>'Customer_Master'!Y1960</f>
        <v>60</v>
      </c>
    </row>
    <row r="1961" spans="1:7" x14ac:dyDescent="0.25">
      <c r="A1961" s="1" t="str">
        <f>'Customer_Master'!A1961</f>
        <v>CUST-00973</v>
      </c>
      <c r="B1961" s="1" t="str">
        <f>'Customer_Master'!D1961</f>
        <v>Oluwaseun Adeleke</v>
      </c>
      <c r="C1961" s="1" t="str">
        <f>'Customer_Master'!E1961</f>
        <v>Datalogic Llc</v>
      </c>
      <c r="D1961" t="str">
        <f>'Customer_Master'!G1961</f>
        <v>Valid</v>
      </c>
      <c r="E1961" t="str">
        <f>'Customer_Master'!I1961</f>
        <v>Valid</v>
      </c>
      <c r="F1961" t="str">
        <f>'Customer_Master'!X1961</f>
        <v>Complete</v>
      </c>
      <c r="G1961">
        <f>'Customer_Master'!Y1961</f>
        <v>100</v>
      </c>
    </row>
    <row r="1962" spans="1:7" x14ac:dyDescent="0.25">
      <c r="A1962" s="1" t="str">
        <f>'Customer_Master'!A1962</f>
        <v>CUST-01076</v>
      </c>
      <c r="B1962" s="1" t="str">
        <f>'Customer_Master'!D1962</f>
        <v>Zainab Idris</v>
      </c>
      <c r="C1962" s="1" t="str">
        <f>'Customer_Master'!E1962</f>
        <v>Mpesa Solutions</v>
      </c>
      <c r="D1962" t="str">
        <f>'Customer_Master'!G1962</f>
        <v>Valid</v>
      </c>
      <c r="E1962" t="str">
        <f>'Customer_Master'!I1962</f>
        <v>Valid</v>
      </c>
      <c r="F1962" t="str">
        <f>'Customer_Master'!X1962</f>
        <v>Complete</v>
      </c>
      <c r="G1962">
        <f>'Customer_Master'!Y1962</f>
        <v>100</v>
      </c>
    </row>
    <row r="1963" spans="1:7" x14ac:dyDescent="0.25">
      <c r="A1963" s="1" t="str">
        <f>'Customer_Master'!A1963</f>
        <v>CUST-01411</v>
      </c>
      <c r="B1963" s="1" t="str">
        <f>'Customer_Master'!D1963</f>
        <v>Zainab Anyanwu</v>
      </c>
      <c r="C1963" s="1" t="str">
        <f>'Customer_Master'!E1963</f>
        <v>Cowrywise</v>
      </c>
      <c r="D1963" t="str">
        <f>'Customer_Master'!G1963</f>
        <v>Valid</v>
      </c>
      <c r="E1963" t="str">
        <f>'Customer_Master'!I1963</f>
        <v>Valid</v>
      </c>
      <c r="F1963" t="str">
        <f>'Customer_Master'!X1963</f>
        <v>Complete</v>
      </c>
      <c r="G1963">
        <f>'Customer_Master'!Y1963</f>
        <v>100</v>
      </c>
    </row>
    <row r="1964" spans="1:7" x14ac:dyDescent="0.25">
      <c r="A1964" s="1" t="str">
        <f>'Customer_Master'!A1964</f>
        <v>CUST-02645</v>
      </c>
      <c r="B1964" s="1" t="str">
        <f>'Customer_Master'!D1964</f>
        <v>Andrew Adeleke</v>
      </c>
      <c r="C1964" s="1" t="str">
        <f>'Customer_Master'!E1964</f>
        <v>Pulseventures Gmbh</v>
      </c>
      <c r="D1964" t="str">
        <f>'Customer_Master'!G1964</f>
        <v>Valid</v>
      </c>
      <c r="E1964" t="str">
        <f>'Customer_Master'!I1964</f>
        <v>Valid</v>
      </c>
      <c r="F1964" t="str">
        <f>'Customer_Master'!X1964</f>
        <v>Complete</v>
      </c>
      <c r="G1964">
        <f>'Customer_Master'!Y1964</f>
        <v>100</v>
      </c>
    </row>
    <row r="1965" spans="1:7" x14ac:dyDescent="0.25">
      <c r="A1965" s="1" t="str">
        <f>'Customer_Master'!A1965</f>
        <v>CUST-01061</v>
      </c>
      <c r="B1965" s="1" t="str">
        <f>'Customer_Master'!D1965</f>
        <v>Tope Asante</v>
      </c>
      <c r="C1965" s="1" t="str">
        <f>'Customer_Master'!E1965</f>
        <v>Carbon</v>
      </c>
      <c r="D1965" t="str">
        <f>'Customer_Master'!G1965</f>
        <v>Valid</v>
      </c>
      <c r="E1965" t="str">
        <f>'Customer_Master'!I1965</f>
        <v>Valid</v>
      </c>
      <c r="F1965" t="str">
        <f>'Customer_Master'!X1965</f>
        <v>Complete</v>
      </c>
      <c r="G1965">
        <f>'Customer_Master'!Y1965</f>
        <v>100</v>
      </c>
    </row>
    <row r="1966" spans="1:7" x14ac:dyDescent="0.25">
      <c r="A1966" s="1" t="str">
        <f>'Customer_Master'!A1966</f>
        <v>CUST-03920</v>
      </c>
      <c r="B1966" s="1" t="str">
        <f>'Customer_Master'!D1966</f>
        <v>Sola Okorie</v>
      </c>
      <c r="C1966" s="1" t="str">
        <f>'Customer_Master'!E1966</f>
        <v>Mtn Group</v>
      </c>
      <c r="D1966" t="str">
        <f>'Customer_Master'!G1966</f>
        <v>Valid</v>
      </c>
      <c r="E1966" t="str">
        <f>'Customer_Master'!I1966</f>
        <v>Valid</v>
      </c>
      <c r="F1966" t="str">
        <f>'Customer_Master'!X1966</f>
        <v>Complete</v>
      </c>
      <c r="G1966">
        <f>'Customer_Master'!Y1966</f>
        <v>100</v>
      </c>
    </row>
    <row r="1967" spans="1:7" x14ac:dyDescent="0.25">
      <c r="A1967" s="1" t="str">
        <f>'Customer_Master'!A1967</f>
        <v>CUST-04573</v>
      </c>
      <c r="B1967" s="1" t="str">
        <f>'Customer_Master'!D1967</f>
        <v>Sophie Diallo</v>
      </c>
      <c r="C1967" s="1" t="str">
        <f>'Customer_Master'!E1967</f>
        <v>Flutterwave</v>
      </c>
      <c r="D1967" t="str">
        <f>'Customer_Master'!G1967</f>
        <v>Valid</v>
      </c>
      <c r="E1967" t="str">
        <f>'Customer_Master'!I1967</f>
        <v>Valid</v>
      </c>
      <c r="F1967" t="str">
        <f>'Customer_Master'!X1967</f>
        <v>Complete</v>
      </c>
      <c r="G1967">
        <f>'Customer_Master'!Y1967</f>
        <v>75</v>
      </c>
    </row>
    <row r="1968" spans="1:7" x14ac:dyDescent="0.25">
      <c r="A1968" s="1" t="str">
        <f>'Customer_Master'!A1968</f>
        <v>CUST-02516</v>
      </c>
      <c r="B1968" s="1" t="str">
        <f>'Customer_Master'!D1968</f>
        <v>Anke Asante</v>
      </c>
      <c r="C1968" s="1" t="str">
        <f>'Customer_Master'!E1968</f>
        <v>Orbitfinance</v>
      </c>
      <c r="D1968" t="str">
        <f>'Customer_Master'!G1968</f>
        <v>Invalid</v>
      </c>
      <c r="E1968" t="str">
        <f>'Customer_Master'!I1968</f>
        <v>Valid</v>
      </c>
      <c r="F1968" t="str">
        <f>'Customer_Master'!X1968</f>
        <v>Complete</v>
      </c>
      <c r="G1968">
        <f>'Customer_Master'!Y1968</f>
        <v>70</v>
      </c>
    </row>
    <row r="1969" spans="1:7" x14ac:dyDescent="0.25">
      <c r="A1969" s="1" t="str">
        <f>'Customer_Master'!A1969</f>
        <v>CUST-00408</v>
      </c>
      <c r="B1969" s="1" t="str">
        <f>'Customer_Master'!D1969</f>
        <v>David Musa</v>
      </c>
      <c r="C1969" s="1" t="str">
        <f>'Customer_Master'!E1969</f>
        <v>Cellulant</v>
      </c>
      <c r="D1969" t="str">
        <f>'Customer_Master'!G1969</f>
        <v>Valid</v>
      </c>
      <c r="E1969" t="str">
        <f>'Customer_Master'!I1969</f>
        <v>Valid</v>
      </c>
      <c r="F1969" t="str">
        <f>'Customer_Master'!X1969</f>
        <v>Complete</v>
      </c>
      <c r="G1969">
        <f>'Customer_Master'!Y1969</f>
        <v>100</v>
      </c>
    </row>
    <row r="1970" spans="1:7" x14ac:dyDescent="0.25">
      <c r="A1970" s="1" t="str">
        <f>'Customer_Master'!A1970</f>
        <v>CUST-03490</v>
      </c>
      <c r="B1970" s="1" t="str">
        <f>'Customer_Master'!D1970</f>
        <v>Sarah Otieno</v>
      </c>
      <c r="C1970" s="1" t="str">
        <f>'Customer_Master'!E1970</f>
        <v>Konga</v>
      </c>
      <c r="D1970" t="str">
        <f>'Customer_Master'!G1970</f>
        <v>Valid</v>
      </c>
      <c r="E1970" t="str">
        <f>'Customer_Master'!I1970</f>
        <v>Valid</v>
      </c>
      <c r="F1970" t="str">
        <f>'Customer_Master'!X1970</f>
        <v>Complete</v>
      </c>
      <c r="G1970">
        <f>'Customer_Master'!Y1970</f>
        <v>100</v>
      </c>
    </row>
    <row r="1971" spans="1:7" x14ac:dyDescent="0.25">
      <c r="A1971" s="1" t="str">
        <f>'Customer_Master'!A1971</f>
        <v>CUST-02275</v>
      </c>
      <c r="B1971" s="1" t="str">
        <f>'Customer_Master'!D1971</f>
        <v>Emeka Taylor</v>
      </c>
      <c r="C1971" s="1" t="str">
        <f>'Customer_Master'!E1971</f>
        <v>Not Available</v>
      </c>
      <c r="D1971" t="str">
        <f>'Customer_Master'!G1971</f>
        <v>Valid</v>
      </c>
      <c r="E1971" t="str">
        <f>'Customer_Master'!I1971</f>
        <v>Valid</v>
      </c>
      <c r="F1971" t="str">
        <f>'Customer_Master'!X1971</f>
        <v>Incomplete</v>
      </c>
      <c r="G1971">
        <f>'Customer_Master'!Y1971</f>
        <v>60</v>
      </c>
    </row>
    <row r="1972" spans="1:7" x14ac:dyDescent="0.25">
      <c r="A1972" s="1" t="str">
        <f>'Customer_Master'!A1972</f>
        <v>CUST-04516</v>
      </c>
      <c r="B1972" s="1" t="str">
        <f>'Customer_Master'!D1972</f>
        <v>Amaka Ogundimu</v>
      </c>
      <c r="C1972" s="1" t="str">
        <f>'Customer_Master'!E1972</f>
        <v>Twiga Foods</v>
      </c>
      <c r="D1972" t="str">
        <f>'Customer_Master'!G1972</f>
        <v>Valid</v>
      </c>
      <c r="E1972" t="str">
        <f>'Customer_Master'!I1972</f>
        <v>Valid</v>
      </c>
      <c r="F1972" t="str">
        <f>'Customer_Master'!X1972</f>
        <v>Complete</v>
      </c>
      <c r="G1972">
        <f>'Customer_Master'!Y1972</f>
        <v>100</v>
      </c>
    </row>
    <row r="1973" spans="1:7" x14ac:dyDescent="0.25">
      <c r="A1973" s="1" t="str">
        <f>'Customer_Master'!A1973</f>
        <v>CUST-01054</v>
      </c>
      <c r="B1973" s="1" t="str">
        <f>'Customer_Master'!D1973</f>
        <v>Oluwaseun Aliyu</v>
      </c>
      <c r="C1973" s="1" t="str">
        <f>'Customer_Master'!E1973</f>
        <v>Andela</v>
      </c>
      <c r="D1973" t="str">
        <f>'Customer_Master'!G1973</f>
        <v>Valid</v>
      </c>
      <c r="E1973" t="str">
        <f>'Customer_Master'!I1973</f>
        <v>Valid</v>
      </c>
      <c r="F1973" t="str">
        <f>'Customer_Master'!X1973</f>
        <v>Complete</v>
      </c>
      <c r="G1973">
        <f>'Customer_Master'!Y1973</f>
        <v>100</v>
      </c>
    </row>
    <row r="1974" spans="1:7" x14ac:dyDescent="0.25">
      <c r="A1974" s="1" t="str">
        <f>'Customer_Master'!A1974</f>
        <v>CUST-01890</v>
      </c>
      <c r="B1974" s="1" t="str">
        <f>'Customer_Master'!D1974</f>
        <v>Van Der Merwe</v>
      </c>
      <c r="C1974" s="1" t="str">
        <f>'Customer_Master'!E1974</f>
        <v>Carbon</v>
      </c>
      <c r="D1974" t="str">
        <f>'Customer_Master'!G1974</f>
        <v>Valid</v>
      </c>
      <c r="E1974" t="str">
        <f>'Customer_Master'!I1974</f>
        <v>Valid</v>
      </c>
      <c r="F1974" t="str">
        <f>'Customer_Master'!X1974</f>
        <v>Incomplete</v>
      </c>
      <c r="G1974">
        <f>'Customer_Master'!Y1974</f>
        <v>60</v>
      </c>
    </row>
    <row r="1975" spans="1:7" x14ac:dyDescent="0.25">
      <c r="A1975" s="1" t="str">
        <f>'Customer_Master'!A1975</f>
        <v>CUST-00307</v>
      </c>
      <c r="B1975" s="1" t="str">
        <f>'Customer_Master'!D1975</f>
        <v>Grace Okorie</v>
      </c>
      <c r="C1975" s="1" t="str">
        <f>'Customer_Master'!E1975</f>
        <v>Apexcapital Gmbh</v>
      </c>
      <c r="D1975" t="str">
        <f>'Customer_Master'!G1975</f>
        <v>Valid</v>
      </c>
      <c r="E1975" t="str">
        <f>'Customer_Master'!I1975</f>
        <v>Valid</v>
      </c>
      <c r="F1975" t="str">
        <f>'Customer_Master'!X1975</f>
        <v>Complete</v>
      </c>
      <c r="G1975">
        <f>'Customer_Master'!Y1975</f>
        <v>75</v>
      </c>
    </row>
    <row r="1976" spans="1:7" x14ac:dyDescent="0.25">
      <c r="A1976" s="1" t="str">
        <f>'Customer_Master'!A1976</f>
        <v>CUST-03427</v>
      </c>
      <c r="B1976" s="1" t="str">
        <f>'Customer_Master'!D1976</f>
        <v>Kelechi Diallo</v>
      </c>
      <c r="C1976" s="1" t="str">
        <f>'Customer_Master'!E1976</f>
        <v>Primetech Gmbh</v>
      </c>
      <c r="D1976" t="str">
        <f>'Customer_Master'!G1976</f>
        <v>Invalid</v>
      </c>
      <c r="E1976" t="str">
        <f>'Customer_Master'!I1976</f>
        <v>Valid</v>
      </c>
      <c r="F1976" t="str">
        <f>'Customer_Master'!X1976</f>
        <v>Complete</v>
      </c>
      <c r="G1976">
        <f>'Customer_Master'!Y1976</f>
        <v>70</v>
      </c>
    </row>
    <row r="1977" spans="1:7" x14ac:dyDescent="0.25">
      <c r="A1977" s="1" t="str">
        <f>'Customer_Master'!A1977</f>
        <v>CUST-03227</v>
      </c>
      <c r="B1977" s="1" t="str">
        <f>'Customer_Master'!D1977</f>
        <v>Folake Al-Farsi</v>
      </c>
      <c r="C1977" s="1" t="str">
        <f>'Customer_Master'!E1977</f>
        <v>Cellulant</v>
      </c>
      <c r="D1977" t="str">
        <f>'Customer_Master'!G1977</f>
        <v>Valid</v>
      </c>
      <c r="E1977" t="str">
        <f>'Customer_Master'!I1977</f>
        <v>Valid</v>
      </c>
      <c r="F1977" t="str">
        <f>'Customer_Master'!X1977</f>
        <v>Complete</v>
      </c>
      <c r="G1977">
        <f>'Customer_Master'!Y1977</f>
        <v>100</v>
      </c>
    </row>
    <row r="1978" spans="1:7" x14ac:dyDescent="0.25">
      <c r="A1978" s="1" t="str">
        <f>'Customer_Master'!A1978</f>
        <v>CUST-04622</v>
      </c>
      <c r="B1978" s="1" t="str">
        <f>'Customer_Master'!D1978</f>
        <v>Nnamdi Nwosu</v>
      </c>
      <c r="C1978" s="1" t="str">
        <f>'Customer_Master'!E1978</f>
        <v>Carbon</v>
      </c>
      <c r="D1978" t="str">
        <f>'Customer_Master'!G1978</f>
        <v>Valid</v>
      </c>
      <c r="E1978" t="str">
        <f>'Customer_Master'!I1978</f>
        <v>Valid</v>
      </c>
      <c r="F1978" t="str">
        <f>'Customer_Master'!X1978</f>
        <v>Complete</v>
      </c>
      <c r="G1978">
        <f>'Customer_Master'!Y1978</f>
        <v>100</v>
      </c>
    </row>
    <row r="1979" spans="1:7" x14ac:dyDescent="0.25">
      <c r="A1979" s="1" t="str">
        <f>'Customer_Master'!A1979</f>
        <v>CUST-03737</v>
      </c>
      <c r="B1979" s="1" t="str">
        <f>'Customer_Master'!D1979</f>
        <v>Chizoba</v>
      </c>
      <c r="C1979" s="1" t="str">
        <f>'Customer_Master'!E1979</f>
        <v>Flour Mills Of Nigeria</v>
      </c>
      <c r="D1979" t="str">
        <f>'Customer_Master'!G1979</f>
        <v>Valid</v>
      </c>
      <c r="E1979" t="str">
        <f>'Customer_Master'!I1979</f>
        <v>Valid</v>
      </c>
      <c r="F1979" t="str">
        <f>'Customer_Master'!X1979</f>
        <v>Incomplete</v>
      </c>
      <c r="G1979">
        <f>'Customer_Master'!Y1979</f>
        <v>60</v>
      </c>
    </row>
    <row r="1980" spans="1:7" x14ac:dyDescent="0.25">
      <c r="A1980" s="1" t="str">
        <f>'Customer_Master'!A1980</f>
        <v>CUST-01637</v>
      </c>
      <c r="B1980" s="1" t="str">
        <f>'Customer_Master'!D1980</f>
        <v>Emeka Musa</v>
      </c>
      <c r="C1980" s="1" t="str">
        <f>'Customer_Master'!E1980</f>
        <v>Gridlogistics</v>
      </c>
      <c r="D1980" t="str">
        <f>'Customer_Master'!G1980</f>
        <v>Valid</v>
      </c>
      <c r="E1980" t="str">
        <f>'Customer_Master'!I1980</f>
        <v>Valid</v>
      </c>
      <c r="F1980" t="str">
        <f>'Customer_Master'!X1980</f>
        <v>Complete</v>
      </c>
      <c r="G1980">
        <f>'Customer_Master'!Y1980</f>
        <v>100</v>
      </c>
    </row>
    <row r="1981" spans="1:7" x14ac:dyDescent="0.25">
      <c r="A1981" s="1" t="str">
        <f>'Customer_Master'!A1981</f>
        <v>CUST-03121</v>
      </c>
      <c r="B1981" s="1" t="str">
        <f>'Customer_Master'!D1981</f>
        <v>Oluwaseun Akinola</v>
      </c>
      <c r="C1981" s="1" t="str">
        <f>'Customer_Master'!E1981</f>
        <v>Not Available</v>
      </c>
      <c r="D1981" t="str">
        <f>'Customer_Master'!G1981</f>
        <v>Valid</v>
      </c>
      <c r="E1981" t="str">
        <f>'Customer_Master'!I1981</f>
        <v>Valid</v>
      </c>
      <c r="F1981" t="str">
        <f>'Customer_Master'!X1981</f>
        <v>Incomplete</v>
      </c>
      <c r="G1981">
        <f>'Customer_Master'!Y1981</f>
        <v>60</v>
      </c>
    </row>
    <row r="1982" spans="1:7" x14ac:dyDescent="0.25">
      <c r="A1982" s="1" t="str">
        <f>'Customer_Master'!A1982</f>
        <v>CUST-02343</v>
      </c>
      <c r="B1982" s="1" t="str">
        <f>'Customer_Master'!D1982</f>
        <v>Yakubu Johnson</v>
      </c>
      <c r="C1982" s="1" t="str">
        <f>'Customer_Master'!E1982</f>
        <v>Jumia</v>
      </c>
      <c r="D1982" t="str">
        <f>'Customer_Master'!G1982</f>
        <v>Valid</v>
      </c>
      <c r="E1982" t="str">
        <f>'Customer_Master'!I1982</f>
        <v>Valid</v>
      </c>
      <c r="F1982" t="str">
        <f>'Customer_Master'!X1982</f>
        <v>Complete</v>
      </c>
      <c r="G1982">
        <f>'Customer_Master'!Y1982</f>
        <v>100</v>
      </c>
    </row>
    <row r="1983" spans="1:7" x14ac:dyDescent="0.25">
      <c r="A1983" s="1" t="str">
        <f>'Customer_Master'!A1983</f>
        <v>CUST-00383</v>
      </c>
      <c r="B1983" s="1" t="str">
        <f>'Customer_Master'!D1983</f>
        <v>Ifeoma Balogun</v>
      </c>
      <c r="C1983" s="1" t="str">
        <f>'Customer_Master'!E1983</f>
        <v>Cellulant</v>
      </c>
      <c r="D1983" t="str">
        <f>'Customer_Master'!G1983</f>
        <v>Valid</v>
      </c>
      <c r="E1983" t="str">
        <f>'Customer_Master'!I1983</f>
        <v>Valid</v>
      </c>
      <c r="F1983" t="str">
        <f>'Customer_Master'!X1983</f>
        <v>Complete</v>
      </c>
      <c r="G1983">
        <f>'Customer_Master'!Y1983</f>
        <v>100</v>
      </c>
    </row>
    <row r="1984" spans="1:7" x14ac:dyDescent="0.25">
      <c r="A1984" s="1" t="str">
        <f>'Customer_Master'!A1984</f>
        <v>CUST-04540</v>
      </c>
      <c r="B1984" s="1" t="str">
        <f>'Customer_Master'!D1984</f>
        <v>Funmi</v>
      </c>
      <c r="C1984" s="1" t="str">
        <f>'Customer_Master'!E1984</f>
        <v>Interswitch</v>
      </c>
      <c r="D1984" t="str">
        <f>'Customer_Master'!G1984</f>
        <v>Valid</v>
      </c>
      <c r="E1984" t="str">
        <f>'Customer_Master'!I1984</f>
        <v>Valid</v>
      </c>
      <c r="F1984" t="str">
        <f>'Customer_Master'!X1984</f>
        <v>Incomplete</v>
      </c>
      <c r="G1984">
        <f>'Customer_Master'!Y1984</f>
        <v>60</v>
      </c>
    </row>
    <row r="1985" spans="1:7" x14ac:dyDescent="0.25">
      <c r="A1985" s="1" t="str">
        <f>'Customer_Master'!A1985</f>
        <v>CUST-01661</v>
      </c>
      <c r="B1985" s="1" t="str">
        <f>'Customer_Master'!D1985</f>
        <v>Kamau Orji</v>
      </c>
      <c r="C1985" s="1" t="str">
        <f>'Customer_Master'!E1985</f>
        <v>Dataanalytics Inc</v>
      </c>
      <c r="D1985" t="str">
        <f>'Customer_Master'!G1985</f>
        <v>Valid</v>
      </c>
      <c r="E1985" t="str">
        <f>'Customer_Master'!I1985</f>
        <v>Valid</v>
      </c>
      <c r="F1985" t="str">
        <f>'Customer_Master'!X1985</f>
        <v>Complete</v>
      </c>
      <c r="G1985">
        <f>'Customer_Master'!Y1985</f>
        <v>100</v>
      </c>
    </row>
    <row r="1986" spans="1:7" x14ac:dyDescent="0.25">
      <c r="A1986" s="1" t="str">
        <f>'Customer_Master'!A1986</f>
        <v>CUST-03775</v>
      </c>
      <c r="B1986" s="1" t="str">
        <f>'Customer_Master'!D1986</f>
        <v>Nnamdi Oladele</v>
      </c>
      <c r="C1986" s="1" t="str">
        <f>'Customer_Master'!E1986</f>
        <v>Teamapt</v>
      </c>
      <c r="D1986" t="str">
        <f>'Customer_Master'!G1986</f>
        <v>Valid</v>
      </c>
      <c r="E1986" t="str">
        <f>'Customer_Master'!I1986</f>
        <v>Valid</v>
      </c>
      <c r="F1986" t="str">
        <f>'Customer_Master'!X1986</f>
        <v>Complete</v>
      </c>
      <c r="G1986">
        <f>'Customer_Master'!Y1986</f>
        <v>100</v>
      </c>
    </row>
    <row r="1987" spans="1:7" x14ac:dyDescent="0.25">
      <c r="A1987" s="1" t="str">
        <f>'Customer_Master'!A1987</f>
        <v>CUST-02247</v>
      </c>
      <c r="B1987" s="1" t="str">
        <f>'Customer_Master'!D1987</f>
        <v>Chiamaka Naidoo</v>
      </c>
      <c r="C1987" s="1" t="str">
        <f>'Customer_Master'!E1987</f>
        <v>Gridventures Plc</v>
      </c>
      <c r="D1987" t="str">
        <f>'Customer_Master'!G1987</f>
        <v>Valid</v>
      </c>
      <c r="E1987" t="str">
        <f>'Customer_Master'!I1987</f>
        <v>Valid</v>
      </c>
      <c r="F1987" t="str">
        <f>'Customer_Master'!X1987</f>
        <v>Complete</v>
      </c>
      <c r="G1987">
        <f>'Customer_Master'!Y1987</f>
        <v>100</v>
      </c>
    </row>
    <row r="1988" spans="1:7" x14ac:dyDescent="0.25">
      <c r="A1988" s="1" t="str">
        <f>'Customer_Master'!A1988</f>
        <v>CUST-01397</v>
      </c>
      <c r="B1988" s="1" t="str">
        <f>'Customer_Master'!D1988</f>
        <v>Daniel Kamau</v>
      </c>
      <c r="C1988" s="1" t="str">
        <f>'Customer_Master'!E1988</f>
        <v>Teamapt</v>
      </c>
      <c r="D1988" t="str">
        <f>'Customer_Master'!G1988</f>
        <v>Valid</v>
      </c>
      <c r="E1988" t="str">
        <f>'Customer_Master'!I1988</f>
        <v>Valid</v>
      </c>
      <c r="F1988" t="str">
        <f>'Customer_Master'!X1988</f>
        <v>Complete</v>
      </c>
      <c r="G1988">
        <f>'Customer_Master'!Y1988</f>
        <v>75</v>
      </c>
    </row>
    <row r="1989" spans="1:7" x14ac:dyDescent="0.25">
      <c r="A1989" s="1" t="str">
        <f>'Customer_Master'!A1989</f>
        <v>CUST-00462</v>
      </c>
      <c r="B1989" s="1" t="str">
        <f>'Customer_Master'!D1989</f>
        <v>Sophie Patel</v>
      </c>
      <c r="C1989" s="1" t="str">
        <f>'Customer_Master'!E1989</f>
        <v>Gridhub Inc</v>
      </c>
      <c r="D1989" t="str">
        <f>'Customer_Master'!G1989</f>
        <v>Valid</v>
      </c>
      <c r="E1989" t="str">
        <f>'Customer_Master'!I1989</f>
        <v>Valid</v>
      </c>
      <c r="F1989" t="str">
        <f>'Customer_Master'!X1989</f>
        <v>Complete</v>
      </c>
      <c r="G1989">
        <f>'Customer_Master'!Y1989</f>
        <v>100</v>
      </c>
    </row>
    <row r="1990" spans="1:7" x14ac:dyDescent="0.25">
      <c r="A1990" s="1" t="str">
        <f>'Customer_Master'!A1990</f>
        <v>CUST-02489</v>
      </c>
      <c r="B1990" s="1" t="str">
        <f>'Customer_Master'!D1990</f>
        <v>Ryan Eze</v>
      </c>
      <c r="C1990" s="1" t="str">
        <f>'Customer_Master'!E1990</f>
        <v>Piggyvest</v>
      </c>
      <c r="D1990" t="str">
        <f>'Customer_Master'!G1990</f>
        <v>Valid</v>
      </c>
      <c r="E1990" t="str">
        <f>'Customer_Master'!I1990</f>
        <v>Valid</v>
      </c>
      <c r="F1990" t="str">
        <f>'Customer_Master'!X1990</f>
        <v>Complete</v>
      </c>
      <c r="G1990">
        <f>'Customer_Master'!Y1990</f>
        <v>100</v>
      </c>
    </row>
    <row r="1991" spans="1:7" x14ac:dyDescent="0.25">
      <c r="A1991" s="1" t="str">
        <f>'Customer_Master'!A1991</f>
        <v>CUST-03157</v>
      </c>
      <c r="B1991" s="1" t="str">
        <f>'Customer_Master'!D1991</f>
        <v>Babatunde Anyanwu</v>
      </c>
      <c r="C1991" s="1" t="str">
        <f>'Customer_Master'!E1991</f>
        <v>Stackfinance</v>
      </c>
      <c r="D1991" t="str">
        <f>'Customer_Master'!G1991</f>
        <v>Valid</v>
      </c>
      <c r="E1991" t="str">
        <f>'Customer_Master'!I1991</f>
        <v>Valid</v>
      </c>
      <c r="F1991" t="str">
        <f>'Customer_Master'!X1991</f>
        <v>Complete</v>
      </c>
      <c r="G1991">
        <f>'Customer_Master'!Y1991</f>
        <v>100</v>
      </c>
    </row>
    <row r="1992" spans="1:7" x14ac:dyDescent="0.25">
      <c r="A1992" s="1" t="str">
        <f>'Customer_Master'!A1992</f>
        <v>CUST-00835</v>
      </c>
      <c r="B1992" s="1" t="str">
        <f>'Customer_Master'!D1992</f>
        <v>Nnamdi Otieno</v>
      </c>
      <c r="C1992" s="1" t="str">
        <f>'Customer_Master'!E1992</f>
        <v>Leadhealth Gmbh</v>
      </c>
      <c r="D1992" t="str">
        <f>'Customer_Master'!G1992</f>
        <v>Valid</v>
      </c>
      <c r="E1992" t="str">
        <f>'Customer_Master'!I1992</f>
        <v>Valid</v>
      </c>
      <c r="F1992" t="str">
        <f>'Customer_Master'!X1992</f>
        <v>Complete</v>
      </c>
      <c r="G1992">
        <f>'Customer_Master'!Y1992</f>
        <v>100</v>
      </c>
    </row>
    <row r="1993" spans="1:7" x14ac:dyDescent="0.25">
      <c r="A1993" s="1" t="str">
        <f>'Customer_Master'!A1993</f>
        <v>CUST-04579</v>
      </c>
      <c r="B1993" s="1" t="str">
        <f>'Customer_Master'!D1993</f>
        <v>Babatunde Mohammed</v>
      </c>
      <c r="C1993" s="1" t="str">
        <f>'Customer_Master'!E1993</f>
        <v>Mpesa Solutions</v>
      </c>
      <c r="D1993" t="str">
        <f>'Customer_Master'!G1993</f>
        <v>Valid</v>
      </c>
      <c r="E1993" t="str">
        <f>'Customer_Master'!I1993</f>
        <v>Valid</v>
      </c>
      <c r="F1993" t="str">
        <f>'Customer_Master'!X1993</f>
        <v>Complete</v>
      </c>
      <c r="G1993">
        <f>'Customer_Master'!Y1993</f>
        <v>100</v>
      </c>
    </row>
    <row r="1994" spans="1:7" x14ac:dyDescent="0.25">
      <c r="A1994" s="1" t="str">
        <f>'Customer_Master'!A1994</f>
        <v>CUST-00364</v>
      </c>
      <c r="B1994" s="1" t="str">
        <f>'Customer_Master'!D1994</f>
        <v>Brian Balogun</v>
      </c>
      <c r="C1994" s="1" t="str">
        <f>'Customer_Master'!E1994</f>
        <v>Vertexventures Plc</v>
      </c>
      <c r="D1994" t="str">
        <f>'Customer_Master'!G1994</f>
        <v>Valid</v>
      </c>
      <c r="E1994" t="str">
        <f>'Customer_Master'!I1994</f>
        <v>Valid</v>
      </c>
      <c r="F1994" t="str">
        <f>'Customer_Master'!X1994</f>
        <v>Complete</v>
      </c>
      <c r="G1994">
        <f>'Customer_Master'!Y1994</f>
        <v>100</v>
      </c>
    </row>
    <row r="1995" spans="1:7" x14ac:dyDescent="0.25">
      <c r="A1995" s="1" t="str">
        <f>'Customer_Master'!A1995</f>
        <v>CUST-03223</v>
      </c>
      <c r="B1995" s="1" t="str">
        <f>'Customer_Master'!D1995</f>
        <v>Nneka Adewale</v>
      </c>
      <c r="C1995" s="1" t="str">
        <f>'Customer_Master'!E1995</f>
        <v>Leadsystems Plc</v>
      </c>
      <c r="D1995" t="str">
        <f>'Customer_Master'!G1995</f>
        <v>Valid</v>
      </c>
      <c r="E1995" t="str">
        <f>'Customer_Master'!I1995</f>
        <v>Valid</v>
      </c>
      <c r="F1995" t="str">
        <f>'Customer_Master'!X1995</f>
        <v>Complete</v>
      </c>
      <c r="G1995">
        <f>'Customer_Master'!Y1995</f>
        <v>100</v>
      </c>
    </row>
    <row r="1996" spans="1:7" x14ac:dyDescent="0.25">
      <c r="A1996" s="1" t="str">
        <f>'Customer_Master'!A1996</f>
        <v>CUST-00813</v>
      </c>
      <c r="B1996" s="1" t="str">
        <f>'Customer_Master'!D1996</f>
        <v>Sarah Okonkwo</v>
      </c>
      <c r="C1996" s="1" t="str">
        <f>'Customer_Master'!E1996</f>
        <v>Brightcommerce Gmbh</v>
      </c>
      <c r="D1996" t="str">
        <f>'Customer_Master'!G1996</f>
        <v>Valid</v>
      </c>
      <c r="E1996" t="str">
        <f>'Customer_Master'!I1996</f>
        <v>Valid</v>
      </c>
      <c r="F1996" t="str">
        <f>'Customer_Master'!X1996</f>
        <v>Complete</v>
      </c>
      <c r="G1996">
        <f>'Customer_Master'!Y1996</f>
        <v>100</v>
      </c>
    </row>
    <row r="1997" spans="1:7" x14ac:dyDescent="0.25">
      <c r="A1997" s="1" t="str">
        <f>'Customer_Master'!A1997</f>
        <v>CUST-01015</v>
      </c>
      <c r="B1997" s="1" t="str">
        <f>'Customer_Master'!D1997</f>
        <v>Nneka</v>
      </c>
      <c r="C1997" s="1" t="str">
        <f>'Customer_Master'!E1997</f>
        <v>Fluxnetworks Inc</v>
      </c>
      <c r="D1997" t="str">
        <f>'Customer_Master'!G1997</f>
        <v>Valid</v>
      </c>
      <c r="E1997" t="str">
        <f>'Customer_Master'!I1997</f>
        <v>Valid</v>
      </c>
      <c r="F1997" t="str">
        <f>'Customer_Master'!X1997</f>
        <v>Incomplete</v>
      </c>
      <c r="G1997">
        <f>'Customer_Master'!Y1997</f>
        <v>60</v>
      </c>
    </row>
    <row r="1998" spans="1:7" x14ac:dyDescent="0.25">
      <c r="A1998" s="1" t="str">
        <f>'Customer_Master'!A1998</f>
        <v>CUST-00230</v>
      </c>
      <c r="B1998" s="1" t="str">
        <f>'Customer_Master'!D1998</f>
        <v>Ahmed Adeleke</v>
      </c>
      <c r="C1998" s="1" t="str">
        <f>'Customer_Master'!E1998</f>
        <v>Echoworks Gmbh</v>
      </c>
      <c r="D1998" t="str">
        <f>'Customer_Master'!G1998</f>
        <v>Valid</v>
      </c>
      <c r="E1998" t="str">
        <f>'Customer_Master'!I1998</f>
        <v>Valid</v>
      </c>
      <c r="F1998" t="str">
        <f>'Customer_Master'!X1998</f>
        <v>Complete</v>
      </c>
      <c r="G1998">
        <f>'Customer_Master'!Y1998</f>
        <v>100</v>
      </c>
    </row>
    <row r="1999" spans="1:7" x14ac:dyDescent="0.25">
      <c r="A1999" s="1" t="str">
        <f>'Customer_Master'!A1999</f>
        <v>CUST-00947</v>
      </c>
      <c r="B1999" s="1" t="str">
        <f>'Customer_Master'!D1999</f>
        <v>Bello Smith</v>
      </c>
      <c r="C1999" s="1" t="str">
        <f>'Customer_Master'!E1999</f>
        <v>Stacklogic Plc</v>
      </c>
      <c r="D1999" t="str">
        <f>'Customer_Master'!G1999</f>
        <v>Valid</v>
      </c>
      <c r="E1999" t="str">
        <f>'Customer_Master'!I1999</f>
        <v>Valid</v>
      </c>
      <c r="F1999" t="str">
        <f>'Customer_Master'!X1999</f>
        <v>Complete</v>
      </c>
      <c r="G1999">
        <f>'Customer_Master'!Y1999</f>
        <v>100</v>
      </c>
    </row>
    <row r="2000" spans="1:7" x14ac:dyDescent="0.25">
      <c r="A2000" s="1" t="str">
        <f>'Customer_Master'!A2000</f>
        <v>CUST-00191</v>
      </c>
      <c r="B2000" s="1" t="str">
        <f>'Customer_Master'!D2000</f>
        <v>Brian Dlamini</v>
      </c>
      <c r="C2000" s="1" t="str">
        <f>'Customer_Master'!E2000</f>
        <v>Zengroup</v>
      </c>
      <c r="D2000" t="str">
        <f>'Customer_Master'!G2000</f>
        <v>Valid</v>
      </c>
      <c r="E2000" t="str">
        <f>'Customer_Master'!I2000</f>
        <v>Valid</v>
      </c>
      <c r="F2000" t="str">
        <f>'Customer_Master'!X2000</f>
        <v>Complete</v>
      </c>
      <c r="G2000">
        <f>'Customer_Master'!Y2000</f>
        <v>100</v>
      </c>
    </row>
    <row r="2001" spans="1:7" x14ac:dyDescent="0.25">
      <c r="A2001" s="1" t="str">
        <f>'Customer_Master'!A2001</f>
        <v>CUST-04895</v>
      </c>
      <c r="B2001" s="1" t="str">
        <f>'Customer_Master'!D2001</f>
        <v>Ngozi Taylor</v>
      </c>
      <c r="C2001" s="1" t="str">
        <f>'Customer_Master'!E2001</f>
        <v>Cellulant</v>
      </c>
      <c r="D2001" t="str">
        <f>'Customer_Master'!G2001</f>
        <v>Invalid</v>
      </c>
      <c r="E2001" t="str">
        <f>'Customer_Master'!I2001</f>
        <v>Valid</v>
      </c>
      <c r="F2001" t="str">
        <f>'Customer_Master'!X2001</f>
        <v>Complete</v>
      </c>
      <c r="G2001">
        <f>'Customer_Master'!Y2001</f>
        <v>70</v>
      </c>
    </row>
    <row r="2002" spans="1:7" x14ac:dyDescent="0.25">
      <c r="A2002" s="1" t="str">
        <f>'Customer_Master'!A2002</f>
        <v>CUST-02189</v>
      </c>
      <c r="B2002" s="1" t="str">
        <f>'Customer_Master'!D2002</f>
        <v>Emeka Johnson</v>
      </c>
      <c r="C2002" s="1" t="str">
        <f>'Customer_Master'!E2002</f>
        <v>Interswitch</v>
      </c>
      <c r="D2002" t="str">
        <f>'Customer_Master'!G2002</f>
        <v>Valid</v>
      </c>
      <c r="E2002" t="str">
        <f>'Customer_Master'!I2002</f>
        <v>Valid</v>
      </c>
      <c r="F2002" t="str">
        <f>'Customer_Master'!X2002</f>
        <v>Complete</v>
      </c>
      <c r="G2002">
        <f>'Customer_Master'!Y2002</f>
        <v>100</v>
      </c>
    </row>
    <row r="2003" spans="1:7" x14ac:dyDescent="0.25">
      <c r="A2003" s="1" t="str">
        <f>'Customer_Master'!A2003</f>
        <v>CUST-01058</v>
      </c>
      <c r="B2003" s="1" t="str">
        <f>'Customer_Master'!D2003</f>
        <v>Kunle Salami</v>
      </c>
      <c r="C2003" s="1" t="str">
        <f>'Customer_Master'!E2003</f>
        <v>Pulsehealth Llc</v>
      </c>
      <c r="D2003" t="str">
        <f>'Customer_Master'!G2003</f>
        <v>Valid</v>
      </c>
      <c r="E2003" t="str">
        <f>'Customer_Master'!I2003</f>
        <v>Valid</v>
      </c>
      <c r="F2003" t="str">
        <f>'Customer_Master'!X2003</f>
        <v>Complete</v>
      </c>
      <c r="G2003">
        <f>'Customer_Master'!Y2003</f>
        <v>100</v>
      </c>
    </row>
    <row r="2004" spans="1:7" x14ac:dyDescent="0.25">
      <c r="A2004" s="1" t="str">
        <f>'Customer_Master'!A2004</f>
        <v>CUST-02898</v>
      </c>
      <c r="B2004" s="1" t="str">
        <f>'Customer_Master'!D2004</f>
        <v>Nneka Botha</v>
      </c>
      <c r="C2004" s="1" t="str">
        <f>'Customer_Master'!E2004</f>
        <v>Not Available</v>
      </c>
      <c r="D2004" t="str">
        <f>'Customer_Master'!G2004</f>
        <v>Valid</v>
      </c>
      <c r="E2004" t="str">
        <f>'Customer_Master'!I2004</f>
        <v>Valid</v>
      </c>
      <c r="F2004" t="str">
        <f>'Customer_Master'!X2004</f>
        <v>Incomplete</v>
      </c>
      <c r="G2004">
        <f>'Customer_Master'!Y2004</f>
        <v>35</v>
      </c>
    </row>
    <row r="2005" spans="1:7" x14ac:dyDescent="0.25">
      <c r="A2005" s="1" t="str">
        <f>'Customer_Master'!A2005</f>
        <v>CUST-00821</v>
      </c>
      <c r="B2005" s="1" t="str">
        <f>'Customer_Master'!D2005</f>
        <v>Chibueze Abubakar</v>
      </c>
      <c r="C2005" s="1" t="str">
        <f>'Customer_Master'!E2005</f>
        <v>Brightanalytics</v>
      </c>
      <c r="D2005" t="str">
        <f>'Customer_Master'!G2005</f>
        <v>Valid</v>
      </c>
      <c r="E2005" t="str">
        <f>'Customer_Master'!I2005</f>
        <v>Valid</v>
      </c>
      <c r="F2005" t="str">
        <f>'Customer_Master'!X2005</f>
        <v>Complete</v>
      </c>
      <c r="G2005">
        <f>'Customer_Master'!Y2005</f>
        <v>100</v>
      </c>
    </row>
    <row r="2006" spans="1:7" x14ac:dyDescent="0.25">
      <c r="A2006" s="1" t="str">
        <f>'Customer_Master'!A2006</f>
        <v>CUST-00459</v>
      </c>
      <c r="B2006" s="1" t="str">
        <f>'Customer_Master'!D2006</f>
        <v>Adebayo Orji</v>
      </c>
      <c r="C2006" s="1" t="str">
        <f>'Customer_Master'!E2006</f>
        <v>Gridfinance</v>
      </c>
      <c r="D2006" t="str">
        <f>'Customer_Master'!G2006</f>
        <v>Valid</v>
      </c>
      <c r="E2006" t="str">
        <f>'Customer_Master'!I2006</f>
        <v>Valid</v>
      </c>
      <c r="F2006" t="str">
        <f>'Customer_Master'!X2006</f>
        <v>Complete</v>
      </c>
      <c r="G2006">
        <f>'Customer_Master'!Y2006</f>
        <v>100</v>
      </c>
    </row>
    <row r="2007" spans="1:7" x14ac:dyDescent="0.25">
      <c r="A2007" s="1" t="str">
        <f>'Customer_Master'!A2007</f>
        <v>CUST-01929</v>
      </c>
      <c r="B2007" s="1" t="str">
        <f>'Customer_Master'!D2007</f>
        <v>Bello Evans</v>
      </c>
      <c r="C2007" s="1" t="str">
        <f>'Customer_Master'!E2007</f>
        <v>Primeai Plc</v>
      </c>
      <c r="D2007" t="str">
        <f>'Customer_Master'!G2007</f>
        <v>Valid</v>
      </c>
      <c r="E2007" t="str">
        <f>'Customer_Master'!I2007</f>
        <v>Valid</v>
      </c>
      <c r="F2007" t="str">
        <f>'Customer_Master'!X2007</f>
        <v>Complete</v>
      </c>
      <c r="G2007">
        <f>'Customer_Master'!Y2007</f>
        <v>100</v>
      </c>
    </row>
    <row r="2008" spans="1:7" x14ac:dyDescent="0.25">
      <c r="A2008" s="1" t="str">
        <f>'Customer_Master'!A2008</f>
        <v>CUST-02382</v>
      </c>
      <c r="B2008" s="1" t="str">
        <f>'Customer_Master'!D2008</f>
        <v>Ikechukwu Mwangi</v>
      </c>
      <c r="C2008" s="1" t="str">
        <f>'Customer_Master'!E2008</f>
        <v>Flour Mills Of Nigeria</v>
      </c>
      <c r="D2008" t="str">
        <f>'Customer_Master'!G2008</f>
        <v>Valid</v>
      </c>
      <c r="E2008" t="str">
        <f>'Customer_Master'!I2008</f>
        <v>Valid</v>
      </c>
      <c r="F2008" t="str">
        <f>'Customer_Master'!X2008</f>
        <v>Complete</v>
      </c>
      <c r="G2008">
        <f>'Customer_Master'!Y2008</f>
        <v>100</v>
      </c>
    </row>
    <row r="2009" spans="1:7" x14ac:dyDescent="0.25">
      <c r="A2009" s="1" t="str">
        <f>'Customer_Master'!A2009</f>
        <v>CUST-02287</v>
      </c>
      <c r="B2009" s="1" t="str">
        <f>'Customer_Master'!D2009</f>
        <v>Chioma Adeleke</v>
      </c>
      <c r="C2009" s="1" t="str">
        <f>'Customer_Master'!E2009</f>
        <v>Carbon</v>
      </c>
      <c r="D2009" t="str">
        <f>'Customer_Master'!G2009</f>
        <v>Valid</v>
      </c>
      <c r="E2009" t="str">
        <f>'Customer_Master'!I2009</f>
        <v>Valid</v>
      </c>
      <c r="F2009" t="str">
        <f>'Customer_Master'!X2009</f>
        <v>Complete</v>
      </c>
      <c r="G2009">
        <f>'Customer_Master'!Y2009</f>
        <v>100</v>
      </c>
    </row>
    <row r="2010" spans="1:7" x14ac:dyDescent="0.25">
      <c r="A2010" s="1" t="str">
        <f>'Customer_Master'!A2010</f>
        <v>CUST-01670</v>
      </c>
      <c r="B2010" s="1" t="str">
        <f>'Customer_Master'!D2010</f>
        <v>Musa Diallo</v>
      </c>
      <c r="C2010" s="1" t="str">
        <f>'Customer_Master'!E2010</f>
        <v>Pulsepay</v>
      </c>
      <c r="D2010" t="str">
        <f>'Customer_Master'!G2010</f>
        <v>Valid</v>
      </c>
      <c r="E2010" t="str">
        <f>'Customer_Master'!I2010</f>
        <v>Valid</v>
      </c>
      <c r="F2010" t="str">
        <f>'Customer_Master'!X2010</f>
        <v>Complete</v>
      </c>
      <c r="G2010">
        <f>'Customer_Master'!Y2010</f>
        <v>100</v>
      </c>
    </row>
    <row r="2011" spans="1:7" x14ac:dyDescent="0.25">
      <c r="A2011" s="1" t="str">
        <f>'Customer_Master'!A2011</f>
        <v>CUST-03973</v>
      </c>
      <c r="B2011" s="1" t="str">
        <f>'Customer_Master'!D2011</f>
        <v>Wilson</v>
      </c>
      <c r="C2011" s="1" t="str">
        <f>'Customer_Master'!E2011</f>
        <v>Gridpay Gmbh</v>
      </c>
      <c r="D2011" t="str">
        <f>'Customer_Master'!G2011</f>
        <v>Valid</v>
      </c>
      <c r="E2011" t="str">
        <f>'Customer_Master'!I2011</f>
        <v>Valid</v>
      </c>
      <c r="F2011" t="str">
        <f>'Customer_Master'!X2011</f>
        <v>Incomplete</v>
      </c>
      <c r="G2011">
        <f>'Customer_Master'!Y2011</f>
        <v>60</v>
      </c>
    </row>
    <row r="2012" spans="1:7" x14ac:dyDescent="0.25">
      <c r="A2012" s="1" t="str">
        <f>'Customer_Master'!A2012</f>
        <v>CUST-02232</v>
      </c>
      <c r="B2012" s="1" t="str">
        <f>'Customer_Master'!D2012</f>
        <v>Tope</v>
      </c>
      <c r="C2012" s="1" t="str">
        <f>'Customer_Master'!E2012</f>
        <v>Fluxcommerce Ltd</v>
      </c>
      <c r="D2012" t="str">
        <f>'Customer_Master'!G2012</f>
        <v>Valid</v>
      </c>
      <c r="E2012" t="str">
        <f>'Customer_Master'!I2012</f>
        <v>Valid</v>
      </c>
      <c r="F2012" t="str">
        <f>'Customer_Master'!X2012</f>
        <v>Incomplete</v>
      </c>
      <c r="G2012">
        <f>'Customer_Master'!Y2012</f>
        <v>60</v>
      </c>
    </row>
    <row r="2013" spans="1:7" x14ac:dyDescent="0.25">
      <c r="A2013" s="1" t="str">
        <f>'Customer_Master'!A2013</f>
        <v>CUST-01333</v>
      </c>
      <c r="B2013" s="1" t="str">
        <f>'Customer_Master'!D2013</f>
        <v>Lola Taylor</v>
      </c>
      <c r="C2013" s="1" t="str">
        <f>'Customer_Master'!E2013</f>
        <v>Leadlogic</v>
      </c>
      <c r="D2013" t="str">
        <f>'Customer_Master'!G2013</f>
        <v>Valid</v>
      </c>
      <c r="E2013" t="str">
        <f>'Customer_Master'!I2013</f>
        <v>Valid</v>
      </c>
      <c r="F2013" t="str">
        <f>'Customer_Master'!X2013</f>
        <v>Complete</v>
      </c>
      <c r="G2013">
        <f>'Customer_Master'!Y2013</f>
        <v>100</v>
      </c>
    </row>
    <row r="2014" spans="1:7" x14ac:dyDescent="0.25">
      <c r="A2014" s="1" t="str">
        <f>'Customer_Master'!A2014</f>
        <v>CUST-02234</v>
      </c>
      <c r="B2014" s="1" t="str">
        <f>'Customer_Master'!D2014</f>
        <v>Ngozi Anyanwu</v>
      </c>
      <c r="C2014" s="1" t="str">
        <f>'Customer_Master'!E2014</f>
        <v>Jumia</v>
      </c>
      <c r="D2014" t="str">
        <f>'Customer_Master'!G2014</f>
        <v>Valid</v>
      </c>
      <c r="E2014" t="str">
        <f>'Customer_Master'!I2014</f>
        <v>Valid</v>
      </c>
      <c r="F2014" t="str">
        <f>'Customer_Master'!X2014</f>
        <v>Complete</v>
      </c>
      <c r="G2014">
        <f>'Customer_Master'!Y2014</f>
        <v>100</v>
      </c>
    </row>
    <row r="2015" spans="1:7" x14ac:dyDescent="0.25">
      <c r="A2015" s="1" t="str">
        <f>'Customer_Master'!A2015</f>
        <v>CUST-02559</v>
      </c>
      <c r="B2015" s="1" t="str">
        <f>'Customer_Master'!D2015</f>
        <v>Akinola</v>
      </c>
      <c r="C2015" s="1" t="str">
        <f>'Customer_Master'!E2015</f>
        <v>Teamapt</v>
      </c>
      <c r="D2015" t="str">
        <f>'Customer_Master'!G2015</f>
        <v>Valid</v>
      </c>
      <c r="E2015" t="str">
        <f>'Customer_Master'!I2015</f>
        <v>Valid</v>
      </c>
      <c r="F2015" t="str">
        <f>'Customer_Master'!X2015</f>
        <v>Incomplete</v>
      </c>
      <c r="G2015">
        <f>'Customer_Master'!Y2015</f>
        <v>60</v>
      </c>
    </row>
    <row r="2016" spans="1:7" x14ac:dyDescent="0.25">
      <c r="A2016" s="1" t="str">
        <f>'Customer_Master'!A2016</f>
        <v>CUST-02951</v>
      </c>
      <c r="B2016" s="1" t="str">
        <f>'Customer_Master'!D2016</f>
        <v>Zainab Nwachukwu</v>
      </c>
      <c r="C2016" s="1" t="str">
        <f>'Customer_Master'!E2016</f>
        <v>Andela</v>
      </c>
      <c r="D2016" t="str">
        <f>'Customer_Master'!G2016</f>
        <v>Valid</v>
      </c>
      <c r="E2016" t="str">
        <f>'Customer_Master'!I2016</f>
        <v>Valid</v>
      </c>
      <c r="F2016" t="str">
        <f>'Customer_Master'!X2016</f>
        <v>Complete</v>
      </c>
      <c r="G2016">
        <f>'Customer_Master'!Y2016</f>
        <v>100</v>
      </c>
    </row>
    <row r="2017" spans="1:7" x14ac:dyDescent="0.25">
      <c r="A2017" s="1" t="str">
        <f>'Customer_Master'!A2017</f>
        <v>CUST-02957</v>
      </c>
      <c r="B2017" s="1" t="str">
        <f>'Customer_Master'!D2017</f>
        <v>Kunle Okorie</v>
      </c>
      <c r="C2017" s="1" t="str">
        <f>'Customer_Master'!E2017</f>
        <v>Echoworks Plc</v>
      </c>
      <c r="D2017" t="str">
        <f>'Customer_Master'!G2017</f>
        <v>Invalid</v>
      </c>
      <c r="E2017" t="str">
        <f>'Customer_Master'!I2017</f>
        <v>Valid</v>
      </c>
      <c r="F2017" t="str">
        <f>'Customer_Master'!X2017</f>
        <v>Complete</v>
      </c>
      <c r="G2017">
        <f>'Customer_Master'!Y2017</f>
        <v>70</v>
      </c>
    </row>
    <row r="2018" spans="1:7" x14ac:dyDescent="0.25">
      <c r="A2018" s="1" t="str">
        <f>'Customer_Master'!A2018</f>
        <v>CUST-00731</v>
      </c>
      <c r="B2018" s="1" t="str">
        <f>'Customer_Master'!D2018</f>
        <v>Funmi Khan</v>
      </c>
      <c r="C2018" s="1" t="str">
        <f>'Customer_Master'!E2018</f>
        <v>Echogroup</v>
      </c>
      <c r="D2018" t="str">
        <f>'Customer_Master'!G2018</f>
        <v>Valid</v>
      </c>
      <c r="E2018" t="str">
        <f>'Customer_Master'!I2018</f>
        <v>Valid</v>
      </c>
      <c r="F2018" t="str">
        <f>'Customer_Master'!X2018</f>
        <v>Complete</v>
      </c>
      <c r="G2018">
        <f>'Customer_Master'!Y2018</f>
        <v>75</v>
      </c>
    </row>
    <row r="2019" spans="1:7" x14ac:dyDescent="0.25">
      <c r="A2019" s="1" t="str">
        <f>'Customer_Master'!A2019</f>
        <v>CUST-04358</v>
      </c>
      <c r="B2019" s="1" t="str">
        <f>'Customer_Master'!D2019</f>
        <v>Joshua Nwosu</v>
      </c>
      <c r="C2019" s="1" t="str">
        <f>'Customer_Master'!E2019</f>
        <v>Novadigital Gmbh</v>
      </c>
      <c r="D2019" t="str">
        <f>'Customer_Master'!G2019</f>
        <v>Valid</v>
      </c>
      <c r="E2019" t="str">
        <f>'Customer_Master'!I2019</f>
        <v>Valid</v>
      </c>
      <c r="F2019" t="str">
        <f>'Customer_Master'!X2019</f>
        <v>Complete</v>
      </c>
      <c r="G2019">
        <f>'Customer_Master'!Y2019</f>
        <v>100</v>
      </c>
    </row>
    <row r="2020" spans="1:7" x14ac:dyDescent="0.25">
      <c r="A2020" s="1" t="str">
        <f>'Customer_Master'!A2020</f>
        <v>CUST-01796</v>
      </c>
      <c r="B2020" s="1" t="str">
        <f>'Customer_Master'!D2020</f>
        <v>Chidi Oladipo</v>
      </c>
      <c r="C2020" s="1" t="str">
        <f>'Customer_Master'!E2020</f>
        <v>Primegroup Plc</v>
      </c>
      <c r="D2020" t="str">
        <f>'Customer_Master'!G2020</f>
        <v>Valid</v>
      </c>
      <c r="E2020" t="str">
        <f>'Customer_Master'!I2020</f>
        <v>Valid</v>
      </c>
      <c r="F2020" t="str">
        <f>'Customer_Master'!X2020</f>
        <v>Complete</v>
      </c>
      <c r="G2020">
        <f>'Customer_Master'!Y2020</f>
        <v>100</v>
      </c>
    </row>
    <row r="2021" spans="1:7" x14ac:dyDescent="0.25">
      <c r="A2021" s="1" t="str">
        <f>'Customer_Master'!A2021</f>
        <v>CUST-04049</v>
      </c>
      <c r="B2021" s="1" t="str">
        <f>'Customer_Master'!D2021</f>
        <v>Emmanuel</v>
      </c>
      <c r="C2021" s="1" t="str">
        <f>'Customer_Master'!E2021</f>
        <v>Moniepoint</v>
      </c>
      <c r="D2021" t="str">
        <f>'Customer_Master'!G2021</f>
        <v>Valid</v>
      </c>
      <c r="E2021" t="str">
        <f>'Customer_Master'!I2021</f>
        <v>Valid</v>
      </c>
      <c r="F2021" t="str">
        <f>'Customer_Master'!X2021</f>
        <v>Incomplete</v>
      </c>
      <c r="G2021">
        <f>'Customer_Master'!Y2021</f>
        <v>60</v>
      </c>
    </row>
    <row r="2022" spans="1:7" x14ac:dyDescent="0.25">
      <c r="A2022" s="1" t="str">
        <f>'Customer_Master'!A2022</f>
        <v>CUST-01616</v>
      </c>
      <c r="B2022" s="1" t="str">
        <f>'Customer_Master'!D2022</f>
        <v>Tobi Balogun</v>
      </c>
      <c r="C2022" s="1" t="str">
        <f>'Customer_Master'!E2022</f>
        <v>Vaulttech Gmbh</v>
      </c>
      <c r="D2022" t="str">
        <f>'Customer_Master'!G2022</f>
        <v>Valid</v>
      </c>
      <c r="E2022" t="str">
        <f>'Customer_Master'!I2022</f>
        <v>Valid</v>
      </c>
      <c r="F2022" t="str">
        <f>'Customer_Master'!X2022</f>
        <v>Complete</v>
      </c>
      <c r="G2022">
        <f>'Customer_Master'!Y2022</f>
        <v>100</v>
      </c>
    </row>
    <row r="2023" spans="1:7" x14ac:dyDescent="0.25">
      <c r="A2023" s="1" t="str">
        <f>'Customer_Master'!A2023</f>
        <v>CUST-00040</v>
      </c>
      <c r="B2023" s="1" t="str">
        <f>'Customer_Master'!D2023</f>
        <v>Daniel Kelly</v>
      </c>
      <c r="C2023" s="1" t="str">
        <f>'Customer_Master'!E2023</f>
        <v>Novapay Ltd</v>
      </c>
      <c r="D2023" t="str">
        <f>'Customer_Master'!G2023</f>
        <v>Valid</v>
      </c>
      <c r="E2023" t="str">
        <f>'Customer_Master'!I2023</f>
        <v>Valid</v>
      </c>
      <c r="F2023" t="str">
        <f>'Customer_Master'!X2023</f>
        <v>Complete</v>
      </c>
      <c r="G2023">
        <f>'Customer_Master'!Y2023</f>
        <v>100</v>
      </c>
    </row>
    <row r="2024" spans="1:7" x14ac:dyDescent="0.25">
      <c r="A2024" s="1" t="str">
        <f>'Customer_Master'!A2024</f>
        <v>CUST-02151</v>
      </c>
      <c r="B2024" s="1" t="str">
        <f>'Customer_Master'!D2024</f>
        <v>Chizoba Aliyu</v>
      </c>
      <c r="C2024" s="1" t="str">
        <f>'Customer_Master'!E2024</f>
        <v>Apexpay Inc</v>
      </c>
      <c r="D2024" t="str">
        <f>'Customer_Master'!G2024</f>
        <v>Valid</v>
      </c>
      <c r="E2024" t="str">
        <f>'Customer_Master'!I2024</f>
        <v>Valid</v>
      </c>
      <c r="F2024" t="str">
        <f>'Customer_Master'!X2024</f>
        <v>Complete</v>
      </c>
      <c r="G2024">
        <f>'Customer_Master'!Y2024</f>
        <v>100</v>
      </c>
    </row>
    <row r="2025" spans="1:7" x14ac:dyDescent="0.25">
      <c r="A2025" s="1" t="str">
        <f>'Customer_Master'!A2025</f>
        <v>CUST-01755</v>
      </c>
      <c r="B2025" s="1" t="str">
        <f>'Customer_Master'!D2025</f>
        <v>Nomvula Abubakar</v>
      </c>
      <c r="C2025" s="1" t="str">
        <f>'Customer_Master'!E2025</f>
        <v>Pulsetech Inc</v>
      </c>
      <c r="D2025" t="str">
        <f>'Customer_Master'!G2025</f>
        <v>Invalid</v>
      </c>
      <c r="E2025" t="str">
        <f>'Customer_Master'!I2025</f>
        <v>Valid</v>
      </c>
      <c r="F2025" t="str">
        <f>'Customer_Master'!X2025</f>
        <v>Complete</v>
      </c>
      <c r="G2025">
        <f>'Customer_Master'!Y2025</f>
        <v>70</v>
      </c>
    </row>
    <row r="2026" spans="1:7" x14ac:dyDescent="0.25">
      <c r="A2026" s="1" t="str">
        <f>'Customer_Master'!A2026</f>
        <v>CUST-01396</v>
      </c>
      <c r="B2026" s="1" t="str">
        <f>'Customer_Master'!D2026</f>
        <v>Jessica Oladipo</v>
      </c>
      <c r="C2026" s="1" t="str">
        <f>'Customer_Master'!E2026</f>
        <v>Teamapt</v>
      </c>
      <c r="D2026" t="str">
        <f>'Customer_Master'!G2026</f>
        <v>Valid</v>
      </c>
      <c r="E2026" t="str">
        <f>'Customer_Master'!I2026</f>
        <v>Valid</v>
      </c>
      <c r="F2026" t="str">
        <f>'Customer_Master'!X2026</f>
        <v>Complete</v>
      </c>
      <c r="G2026">
        <f>'Customer_Master'!Y2026</f>
        <v>75</v>
      </c>
    </row>
    <row r="2027" spans="1:7" x14ac:dyDescent="0.25">
      <c r="A2027" s="1" t="str">
        <f>'Customer_Master'!A2027</f>
        <v>CUST-02070</v>
      </c>
      <c r="B2027" s="1" t="str">
        <f>'Customer_Master'!D2027</f>
        <v>Njeri Murphy</v>
      </c>
      <c r="C2027" s="1" t="str">
        <f>'Customer_Master'!E2027</f>
        <v>Fluxventures Plc</v>
      </c>
      <c r="D2027" t="str">
        <f>'Customer_Master'!G2027</f>
        <v>Valid</v>
      </c>
      <c r="E2027" t="str">
        <f>'Customer_Master'!I2027</f>
        <v>Valid</v>
      </c>
      <c r="F2027" t="str">
        <f>'Customer_Master'!X2027</f>
        <v>Complete</v>
      </c>
      <c r="G2027">
        <f>'Customer_Master'!Y2027</f>
        <v>75</v>
      </c>
    </row>
    <row r="2028" spans="1:7" x14ac:dyDescent="0.25">
      <c r="A2028" s="1" t="str">
        <f>'Customer_Master'!A2028</f>
        <v>CUST-03087</v>
      </c>
      <c r="B2028" s="1" t="str">
        <f>'Customer_Master'!D2028</f>
        <v>Layla Salami</v>
      </c>
      <c r="C2028" s="1" t="str">
        <f>'Customer_Master'!E2028</f>
        <v>Cloudnetworks</v>
      </c>
      <c r="D2028" t="str">
        <f>'Customer_Master'!G2028</f>
        <v>Valid</v>
      </c>
      <c r="E2028" t="str">
        <f>'Customer_Master'!I2028</f>
        <v>Valid</v>
      </c>
      <c r="F2028" t="str">
        <f>'Customer_Master'!X2028</f>
        <v>Complete</v>
      </c>
      <c r="G2028">
        <f>'Customer_Master'!Y2028</f>
        <v>100</v>
      </c>
    </row>
    <row r="2029" spans="1:7" x14ac:dyDescent="0.25">
      <c r="A2029" s="1" t="str">
        <f>'Customer_Master'!A2029</f>
        <v>CUST-00105</v>
      </c>
      <c r="B2029" s="1" t="str">
        <f>'Customer_Master'!D2029</f>
        <v>Smith</v>
      </c>
      <c r="C2029" s="1" t="str">
        <f>'Customer_Master'!E2029</f>
        <v>Kuda</v>
      </c>
      <c r="D2029" t="str">
        <f>'Customer_Master'!G2029</f>
        <v>Valid</v>
      </c>
      <c r="E2029" t="str">
        <f>'Customer_Master'!I2029</f>
        <v>Valid</v>
      </c>
      <c r="F2029" t="str">
        <f>'Customer_Master'!X2029</f>
        <v>Incomplete</v>
      </c>
      <c r="G2029">
        <f>'Customer_Master'!Y2029</f>
        <v>60</v>
      </c>
    </row>
    <row r="2030" spans="1:7" x14ac:dyDescent="0.25">
      <c r="A2030" s="1" t="str">
        <f>'Customer_Master'!A2030</f>
        <v>CUST-01795</v>
      </c>
      <c r="B2030" s="1" t="str">
        <f>'Customer_Master'!D2030</f>
        <v>Adaora Musa</v>
      </c>
      <c r="C2030" s="1" t="str">
        <f>'Customer_Master'!E2030</f>
        <v>Piggyvest</v>
      </c>
      <c r="D2030" t="str">
        <f>'Customer_Master'!G2030</f>
        <v>Valid</v>
      </c>
      <c r="E2030" t="str">
        <f>'Customer_Master'!I2030</f>
        <v>Valid</v>
      </c>
      <c r="F2030" t="str">
        <f>'Customer_Master'!X2030</f>
        <v>Complete</v>
      </c>
      <c r="G2030">
        <f>'Customer_Master'!Y2030</f>
        <v>75</v>
      </c>
    </row>
    <row r="2031" spans="1:7" x14ac:dyDescent="0.25">
      <c r="A2031" s="1" t="str">
        <f>'Customer_Master'!A2031</f>
        <v>CUST-00087</v>
      </c>
      <c r="B2031" s="1" t="str">
        <f>'Customer_Master'!D2031</f>
        <v>Ibrahim Eze</v>
      </c>
      <c r="C2031" s="1" t="str">
        <f>'Customer_Master'!E2031</f>
        <v>Swiftanalytics Gmbh</v>
      </c>
      <c r="D2031" t="str">
        <f>'Customer_Master'!G2031</f>
        <v>Valid</v>
      </c>
      <c r="E2031" t="str">
        <f>'Customer_Master'!I2031</f>
        <v>Valid</v>
      </c>
      <c r="F2031" t="str">
        <f>'Customer_Master'!X2031</f>
        <v>Complete</v>
      </c>
      <c r="G2031">
        <f>'Customer_Master'!Y2031</f>
        <v>100</v>
      </c>
    </row>
    <row r="2032" spans="1:7" x14ac:dyDescent="0.25">
      <c r="A2032" s="1" t="str">
        <f>'Customer_Master'!A2032</f>
        <v>CUST-03395</v>
      </c>
      <c r="B2032" s="1" t="str">
        <f>'Customer_Master'!D2032</f>
        <v>Grace Kamau</v>
      </c>
      <c r="C2032" s="1" t="str">
        <f>'Customer_Master'!E2032</f>
        <v>Dangote Industries</v>
      </c>
      <c r="D2032" t="str">
        <f>'Customer_Master'!G2032</f>
        <v>Valid</v>
      </c>
      <c r="E2032" t="str">
        <f>'Customer_Master'!I2032</f>
        <v>Valid</v>
      </c>
      <c r="F2032" t="str">
        <f>'Customer_Master'!X2032</f>
        <v>Complete</v>
      </c>
      <c r="G2032">
        <f>'Customer_Master'!Y2032</f>
        <v>100</v>
      </c>
    </row>
    <row r="2033" spans="1:7" x14ac:dyDescent="0.25">
      <c r="A2033" s="1" t="str">
        <f>'Customer_Master'!A2033</f>
        <v>CUST-03719</v>
      </c>
      <c r="B2033" s="1" t="str">
        <f>'Customer_Master'!D2033</f>
        <v>Joy Obi</v>
      </c>
      <c r="C2033" s="1" t="str">
        <f>'Customer_Master'!E2033</f>
        <v>Leadsystems Inc</v>
      </c>
      <c r="D2033" t="str">
        <f>'Customer_Master'!G2033</f>
        <v>Valid</v>
      </c>
      <c r="E2033" t="str">
        <f>'Customer_Master'!I2033</f>
        <v>Valid</v>
      </c>
      <c r="F2033" t="str">
        <f>'Customer_Master'!X2033</f>
        <v>Complete</v>
      </c>
      <c r="G2033">
        <f>'Customer_Master'!Y2033</f>
        <v>100</v>
      </c>
    </row>
    <row r="2034" spans="1:7" x14ac:dyDescent="0.25">
      <c r="A2034" s="1" t="str">
        <f>'Customer_Master'!A2034</f>
        <v>CUST-01315</v>
      </c>
      <c r="B2034" s="1" t="str">
        <f>'Customer_Master'!D2034</f>
        <v>Abdullahi Afolabi</v>
      </c>
      <c r="C2034" s="1" t="str">
        <f>'Customer_Master'!E2034</f>
        <v>Primecommerce Llc</v>
      </c>
      <c r="D2034" t="str">
        <f>'Customer_Master'!G2034</f>
        <v>Valid</v>
      </c>
      <c r="E2034" t="str">
        <f>'Customer_Master'!I2034</f>
        <v>Valid</v>
      </c>
      <c r="F2034" t="str">
        <f>'Customer_Master'!X2034</f>
        <v>Complete</v>
      </c>
      <c r="G2034">
        <f>'Customer_Master'!Y2034</f>
        <v>100</v>
      </c>
    </row>
    <row r="2035" spans="1:7" x14ac:dyDescent="0.25">
      <c r="A2035" s="1" t="str">
        <f>'Customer_Master'!A2035</f>
        <v>CUST-05036</v>
      </c>
      <c r="B2035" s="1" t="str">
        <f>'Customer_Master'!D2035</f>
        <v>Sarah Onyeka</v>
      </c>
      <c r="C2035" s="1" t="str">
        <f>'Customer_Master'!E2035</f>
        <v>Brightlabs</v>
      </c>
      <c r="D2035" t="str">
        <f>'Customer_Master'!G2035</f>
        <v>Valid</v>
      </c>
      <c r="E2035" t="str">
        <f>'Customer_Master'!I2035</f>
        <v>Valid</v>
      </c>
      <c r="F2035" t="str">
        <f>'Customer_Master'!X2035</f>
        <v>Complete</v>
      </c>
      <c r="G2035">
        <f>'Customer_Master'!Y2035</f>
        <v>75</v>
      </c>
    </row>
    <row r="2036" spans="1:7" x14ac:dyDescent="0.25">
      <c r="A2036" s="1" t="str">
        <f>'Customer_Master'!A2036</f>
        <v>CUST-03609</v>
      </c>
      <c r="B2036" s="1" t="str">
        <f>'Customer_Master'!D2036</f>
        <v>Pieter Van Der Merwe</v>
      </c>
      <c r="C2036" s="1" t="str">
        <f>'Customer_Master'!E2036</f>
        <v>Helioanalytics Plc</v>
      </c>
      <c r="D2036" t="str">
        <f>'Customer_Master'!G2036</f>
        <v>Valid</v>
      </c>
      <c r="E2036" t="str">
        <f>'Customer_Master'!I2036</f>
        <v>Valid</v>
      </c>
      <c r="F2036" t="str">
        <f>'Customer_Master'!X2036</f>
        <v>Complete</v>
      </c>
      <c r="G2036">
        <f>'Customer_Master'!Y2036</f>
        <v>100</v>
      </c>
    </row>
    <row r="2037" spans="1:7" x14ac:dyDescent="0.25">
      <c r="A2037" s="1" t="str">
        <f>'Customer_Master'!A2037</f>
        <v>CUST-00892</v>
      </c>
      <c r="B2037" s="1" t="str">
        <f>'Customer_Master'!D2037</f>
        <v>Joshua Adebayo</v>
      </c>
      <c r="C2037" s="1" t="str">
        <f>'Customer_Master'!E2037</f>
        <v>Teamapt</v>
      </c>
      <c r="D2037" t="str">
        <f>'Customer_Master'!G2037</f>
        <v>Valid</v>
      </c>
      <c r="E2037" t="str">
        <f>'Customer_Master'!I2037</f>
        <v>Valid</v>
      </c>
      <c r="F2037" t="str">
        <f>'Customer_Master'!X2037</f>
        <v>Complete</v>
      </c>
      <c r="G2037">
        <f>'Customer_Master'!Y2037</f>
        <v>100</v>
      </c>
    </row>
    <row r="2038" spans="1:7" x14ac:dyDescent="0.25">
      <c r="A2038" s="1" t="str">
        <f>'Customer_Master'!A2038</f>
        <v>CUST-04321</v>
      </c>
      <c r="B2038" s="1" t="str">
        <f>'Customer_Master'!D2038</f>
        <v>Sola Adebayo</v>
      </c>
      <c r="C2038" s="1" t="str">
        <f>'Customer_Master'!E2038</f>
        <v>Brightsolutions Gmbh</v>
      </c>
      <c r="D2038" t="str">
        <f>'Customer_Master'!G2038</f>
        <v>Valid</v>
      </c>
      <c r="E2038" t="str">
        <f>'Customer_Master'!I2038</f>
        <v>Valid</v>
      </c>
      <c r="F2038" t="str">
        <f>'Customer_Master'!X2038</f>
        <v>Complete</v>
      </c>
      <c r="G2038">
        <f>'Customer_Master'!Y2038</f>
        <v>75</v>
      </c>
    </row>
    <row r="2039" spans="1:7" x14ac:dyDescent="0.25">
      <c r="A2039" s="1" t="str">
        <f>'Customer_Master'!A2039</f>
        <v>CUST-04777</v>
      </c>
      <c r="B2039" s="1" t="str">
        <f>'Customer_Master'!D2039</f>
        <v>Femi Botha</v>
      </c>
      <c r="C2039" s="1" t="str">
        <f>'Customer_Master'!E2039</f>
        <v>Flour Mills Of Nigeria</v>
      </c>
      <c r="D2039" t="str">
        <f>'Customer_Master'!G2039</f>
        <v>Valid</v>
      </c>
      <c r="E2039" t="str">
        <f>'Customer_Master'!I2039</f>
        <v>Valid</v>
      </c>
      <c r="F2039" t="str">
        <f>'Customer_Master'!X2039</f>
        <v>Complete</v>
      </c>
      <c r="G2039">
        <f>'Customer_Master'!Y2039</f>
        <v>100</v>
      </c>
    </row>
    <row r="2040" spans="1:7" x14ac:dyDescent="0.25">
      <c r="A2040" s="1" t="str">
        <f>'Customer_Master'!A2040</f>
        <v>CUST-03747</v>
      </c>
      <c r="B2040" s="1" t="str">
        <f>'Customer_Master'!D2040</f>
        <v>Olivia Aliyu</v>
      </c>
      <c r="C2040" s="1" t="str">
        <f>'Customer_Master'!E2040</f>
        <v>Cloudsystems Inc</v>
      </c>
      <c r="D2040" t="str">
        <f>'Customer_Master'!G2040</f>
        <v>Valid</v>
      </c>
      <c r="E2040" t="str">
        <f>'Customer_Master'!I2040</f>
        <v>Invalid</v>
      </c>
      <c r="F2040" t="str">
        <f>'Customer_Master'!X2040</f>
        <v>Complete</v>
      </c>
      <c r="G2040">
        <f>'Customer_Master'!Y2040</f>
        <v>80</v>
      </c>
    </row>
    <row r="2041" spans="1:7" x14ac:dyDescent="0.25">
      <c r="A2041" s="1" t="str">
        <f>'Customer_Master'!A2041</f>
        <v>CUST-03104</v>
      </c>
      <c r="B2041" s="1" t="str">
        <f>'Customer_Master'!D2041</f>
        <v>Mark Nwankwo</v>
      </c>
      <c r="C2041" s="1" t="str">
        <f>'Customer_Master'!E2041</f>
        <v>Flour Mills Of Nigeria</v>
      </c>
      <c r="D2041" t="str">
        <f>'Customer_Master'!G2041</f>
        <v>Valid</v>
      </c>
      <c r="E2041" t="str">
        <f>'Customer_Master'!I2041</f>
        <v>Valid</v>
      </c>
      <c r="F2041" t="str">
        <f>'Customer_Master'!X2041</f>
        <v>Complete</v>
      </c>
      <c r="G2041">
        <f>'Customer_Master'!Y2041</f>
        <v>75</v>
      </c>
    </row>
    <row r="2042" spans="1:7" x14ac:dyDescent="0.25">
      <c r="A2042" s="1" t="str">
        <f>'Customer_Master'!A2042</f>
        <v>CUST-03787</v>
      </c>
      <c r="B2042" s="1" t="str">
        <f>'Customer_Master'!D2042</f>
        <v>Brian Musa</v>
      </c>
      <c r="C2042" s="1" t="str">
        <f>'Customer_Master'!E2042</f>
        <v>Helioai</v>
      </c>
      <c r="D2042" t="str">
        <f>'Customer_Master'!G2042</f>
        <v>Valid</v>
      </c>
      <c r="E2042" t="str">
        <f>'Customer_Master'!I2042</f>
        <v>Valid</v>
      </c>
      <c r="F2042" t="str">
        <f>'Customer_Master'!X2042</f>
        <v>Complete</v>
      </c>
      <c r="G2042">
        <f>'Customer_Master'!Y2042</f>
        <v>75</v>
      </c>
    </row>
    <row r="2043" spans="1:7" x14ac:dyDescent="0.25">
      <c r="A2043" s="1" t="str">
        <f>'Customer_Master'!A2043</f>
        <v>CUST-03879</v>
      </c>
      <c r="B2043" s="1" t="str">
        <f>'Customer_Master'!D2043</f>
        <v>Tariq Johnson</v>
      </c>
      <c r="C2043" s="1" t="str">
        <f>'Customer_Master'!E2043</f>
        <v>Twiga Foods</v>
      </c>
      <c r="D2043" t="str">
        <f>'Customer_Master'!G2043</f>
        <v>Valid</v>
      </c>
      <c r="E2043" t="str">
        <f>'Customer_Master'!I2043</f>
        <v>Valid</v>
      </c>
      <c r="F2043" t="str">
        <f>'Customer_Master'!X2043</f>
        <v>Complete</v>
      </c>
      <c r="G2043">
        <f>'Customer_Master'!Y2043</f>
        <v>100</v>
      </c>
    </row>
    <row r="2044" spans="1:7" x14ac:dyDescent="0.25">
      <c r="A2044" s="1" t="str">
        <f>'Customer_Master'!A2044</f>
        <v>CUST-04720</v>
      </c>
      <c r="B2044" s="1" t="str">
        <f>'Customer_Master'!D2044</f>
        <v>Obinna Abubakar</v>
      </c>
      <c r="C2044" s="1" t="str">
        <f>'Customer_Master'!E2044</f>
        <v>Coresolutions</v>
      </c>
      <c r="D2044" t="str">
        <f>'Customer_Master'!G2044</f>
        <v>Valid</v>
      </c>
      <c r="E2044" t="str">
        <f>'Customer_Master'!I2044</f>
        <v>Valid</v>
      </c>
      <c r="F2044" t="str">
        <f>'Customer_Master'!X2044</f>
        <v>Complete</v>
      </c>
      <c r="G2044">
        <f>'Customer_Master'!Y2044</f>
        <v>100</v>
      </c>
    </row>
    <row r="2045" spans="1:7" x14ac:dyDescent="0.25">
      <c r="A2045" s="1" t="str">
        <f>'Customer_Master'!A2045</f>
        <v>CUST-04245</v>
      </c>
      <c r="B2045" s="1" t="str">
        <f>'Customer_Master'!D2045</f>
        <v>Fatima Taylor</v>
      </c>
      <c r="C2045" s="1" t="str">
        <f>'Customer_Master'!E2045</f>
        <v>Helioanalytics Inc</v>
      </c>
      <c r="D2045" t="str">
        <f>'Customer_Master'!G2045</f>
        <v>Valid</v>
      </c>
      <c r="E2045" t="str">
        <f>'Customer_Master'!I2045</f>
        <v>Invalid</v>
      </c>
      <c r="F2045" t="str">
        <f>'Customer_Master'!X2045</f>
        <v>Complete</v>
      </c>
      <c r="G2045">
        <f>'Customer_Master'!Y2045</f>
        <v>80</v>
      </c>
    </row>
    <row r="2046" spans="1:7" x14ac:dyDescent="0.25">
      <c r="A2046" s="1" t="str">
        <f>'Customer_Master'!A2046</f>
        <v>CUST-00495</v>
      </c>
      <c r="B2046" s="1" t="str">
        <f>'Customer_Master'!D2046</f>
        <v>Segun Afolabi</v>
      </c>
      <c r="C2046" s="1" t="str">
        <f>'Customer_Master'!E2046</f>
        <v>Echocommerce Inc</v>
      </c>
      <c r="D2046" t="str">
        <f>'Customer_Master'!G2046</f>
        <v>Valid</v>
      </c>
      <c r="E2046" t="str">
        <f>'Customer_Master'!I2046</f>
        <v>Valid</v>
      </c>
      <c r="F2046" t="str">
        <f>'Customer_Master'!X2046</f>
        <v>Complete</v>
      </c>
      <c r="G2046">
        <f>'Customer_Master'!Y2046</f>
        <v>100</v>
      </c>
    </row>
    <row r="2047" spans="1:7" x14ac:dyDescent="0.25">
      <c r="A2047" s="1" t="str">
        <f>'Customer_Master'!A2047</f>
        <v>CUST-03053</v>
      </c>
      <c r="B2047" s="1" t="str">
        <f>'Customer_Master'!D2047</f>
        <v>Tope Afolabi</v>
      </c>
      <c r="C2047" s="1" t="str">
        <f>'Customer_Master'!E2047</f>
        <v>Bua Foods</v>
      </c>
      <c r="D2047" t="str">
        <f>'Customer_Master'!G2047</f>
        <v>Valid</v>
      </c>
      <c r="E2047" t="str">
        <f>'Customer_Master'!I2047</f>
        <v>Valid</v>
      </c>
      <c r="F2047" t="str">
        <f>'Customer_Master'!X2047</f>
        <v>Complete</v>
      </c>
      <c r="G2047">
        <f>'Customer_Master'!Y2047</f>
        <v>100</v>
      </c>
    </row>
    <row r="2048" spans="1:7" x14ac:dyDescent="0.25">
      <c r="A2048" s="1" t="str">
        <f>'Customer_Master'!A2048</f>
        <v>CUST-04100</v>
      </c>
      <c r="B2048" s="1" t="str">
        <f>'Customer_Master'!D2048</f>
        <v>Sipho Nwankwo</v>
      </c>
      <c r="C2048" s="1" t="str">
        <f>'Customer_Master'!E2048</f>
        <v>Stacknetworks Plc</v>
      </c>
      <c r="D2048" t="str">
        <f>'Customer_Master'!G2048</f>
        <v>Valid</v>
      </c>
      <c r="E2048" t="str">
        <f>'Customer_Master'!I2048</f>
        <v>Invalid</v>
      </c>
      <c r="F2048" t="str">
        <f>'Customer_Master'!X2048</f>
        <v>Complete</v>
      </c>
      <c r="G2048">
        <f>'Customer_Master'!Y2048</f>
        <v>55</v>
      </c>
    </row>
    <row r="2049" spans="1:7" x14ac:dyDescent="0.25">
      <c r="A2049" s="1" t="str">
        <f>'Customer_Master'!A2049</f>
        <v>CUST-03036</v>
      </c>
      <c r="B2049" s="1" t="str">
        <f>'Customer_Master'!D2049</f>
        <v>Aisha Wilson</v>
      </c>
      <c r="C2049" s="1" t="str">
        <f>'Customer_Master'!E2049</f>
        <v>Piggyvest</v>
      </c>
      <c r="D2049" t="str">
        <f>'Customer_Master'!G2049</f>
        <v>Valid</v>
      </c>
      <c r="E2049" t="str">
        <f>'Customer_Master'!I2049</f>
        <v>Valid</v>
      </c>
      <c r="F2049" t="str">
        <f>'Customer_Master'!X2049</f>
        <v>Complete</v>
      </c>
      <c r="G2049">
        <f>'Customer_Master'!Y2049</f>
        <v>100</v>
      </c>
    </row>
    <row r="2050" spans="1:7" x14ac:dyDescent="0.25">
      <c r="A2050" s="1" t="str">
        <f>'Customer_Master'!A2050</f>
        <v>CUST-04209</v>
      </c>
      <c r="B2050" s="1" t="str">
        <f>'Customer_Master'!D2050</f>
        <v>Folake Johnson</v>
      </c>
      <c r="C2050" s="1" t="str">
        <f>'Customer_Master'!E2050</f>
        <v>Vaultlogic Plc</v>
      </c>
      <c r="D2050" t="str">
        <f>'Customer_Master'!G2050</f>
        <v>Invalid</v>
      </c>
      <c r="E2050" t="str">
        <f>'Customer_Master'!I2050</f>
        <v>Valid</v>
      </c>
      <c r="F2050" t="str">
        <f>'Customer_Master'!X2050</f>
        <v>Complete</v>
      </c>
      <c r="G2050">
        <f>'Customer_Master'!Y2050</f>
        <v>70</v>
      </c>
    </row>
    <row r="2051" spans="1:7" x14ac:dyDescent="0.25">
      <c r="A2051" s="1" t="str">
        <f>'Customer_Master'!A2051</f>
        <v>CUST-00065</v>
      </c>
      <c r="B2051" s="1" t="str">
        <f>'Customer_Master'!D2051</f>
        <v>Kamau Ugwu</v>
      </c>
      <c r="C2051" s="1" t="str">
        <f>'Customer_Master'!E2051</f>
        <v>Gridcommerce</v>
      </c>
      <c r="D2051" t="str">
        <f>'Customer_Master'!G2051</f>
        <v>Valid</v>
      </c>
      <c r="E2051" t="str">
        <f>'Customer_Master'!I2051</f>
        <v>Valid</v>
      </c>
      <c r="F2051" t="str">
        <f>'Customer_Master'!X2051</f>
        <v>Complete</v>
      </c>
      <c r="G2051">
        <f>'Customer_Master'!Y2051</f>
        <v>100</v>
      </c>
    </row>
    <row r="2052" spans="1:7" x14ac:dyDescent="0.25">
      <c r="A2052" s="1" t="str">
        <f>'Customer_Master'!A2052</f>
        <v>CUST-03208</v>
      </c>
      <c r="B2052" s="1" t="str">
        <f>'Customer_Master'!D2052</f>
        <v>Olivia Adebayo</v>
      </c>
      <c r="C2052" s="1" t="str">
        <f>'Customer_Master'!E2052</f>
        <v>Kuda</v>
      </c>
      <c r="D2052" t="str">
        <f>'Customer_Master'!G2052</f>
        <v>Valid</v>
      </c>
      <c r="E2052" t="str">
        <f>'Customer_Master'!I2052</f>
        <v>Valid</v>
      </c>
      <c r="F2052" t="str">
        <f>'Customer_Master'!X2052</f>
        <v>Complete</v>
      </c>
      <c r="G2052">
        <f>'Customer_Master'!Y2052</f>
        <v>75</v>
      </c>
    </row>
    <row r="2053" spans="1:7" x14ac:dyDescent="0.25">
      <c r="A2053" s="1" t="str">
        <f>'Customer_Master'!A2053</f>
        <v>CUST-04528</v>
      </c>
      <c r="B2053" s="1" t="str">
        <f>'Customer_Master'!D2053</f>
        <v>Lola Onyeka</v>
      </c>
      <c r="C2053" s="1" t="str">
        <f>'Customer_Master'!E2053</f>
        <v>Orbitfinance Gmbh</v>
      </c>
      <c r="D2053" t="str">
        <f>'Customer_Master'!G2053</f>
        <v>Valid</v>
      </c>
      <c r="E2053" t="str">
        <f>'Customer_Master'!I2053</f>
        <v>Valid</v>
      </c>
      <c r="F2053" t="str">
        <f>'Customer_Master'!X2053</f>
        <v>Complete</v>
      </c>
      <c r="G2053">
        <f>'Customer_Master'!Y2053</f>
        <v>100</v>
      </c>
    </row>
    <row r="2054" spans="1:7" x14ac:dyDescent="0.25">
      <c r="A2054" s="1" t="str">
        <f>'Customer_Master'!A2054</f>
        <v>CUST-00601</v>
      </c>
      <c r="B2054" s="1" t="str">
        <f>'Customer_Master'!D2054</f>
        <v>Gbenga Okonkwo</v>
      </c>
      <c r="C2054" s="1" t="str">
        <f>'Customer_Master'!E2054</f>
        <v>Moniepoint</v>
      </c>
      <c r="D2054" t="str">
        <f>'Customer_Master'!G2054</f>
        <v>Valid</v>
      </c>
      <c r="E2054" t="str">
        <f>'Customer_Master'!I2054</f>
        <v>Valid</v>
      </c>
      <c r="F2054" t="str">
        <f>'Customer_Master'!X2054</f>
        <v>Complete</v>
      </c>
      <c r="G2054">
        <f>'Customer_Master'!Y2054</f>
        <v>100</v>
      </c>
    </row>
    <row r="2055" spans="1:7" x14ac:dyDescent="0.25">
      <c r="A2055" s="1" t="str">
        <f>'Customer_Master'!A2055</f>
        <v>CUST-04527</v>
      </c>
      <c r="B2055" s="1" t="str">
        <f>'Customer_Master'!D2055</f>
        <v>Dele Mohammed</v>
      </c>
      <c r="C2055" s="1" t="str">
        <f>'Customer_Master'!E2055</f>
        <v>Sparkcommerce Ltd</v>
      </c>
      <c r="D2055" t="str">
        <f>'Customer_Master'!G2055</f>
        <v>Valid</v>
      </c>
      <c r="E2055" t="str">
        <f>'Customer_Master'!I2055</f>
        <v>Valid</v>
      </c>
      <c r="F2055" t="str">
        <f>'Customer_Master'!X2055</f>
        <v>Complete</v>
      </c>
      <c r="G2055">
        <f>'Customer_Master'!Y2055</f>
        <v>100</v>
      </c>
    </row>
    <row r="2056" spans="1:7" x14ac:dyDescent="0.25">
      <c r="A2056" s="1" t="str">
        <f>'Customer_Master'!A2056</f>
        <v>CUST-00612</v>
      </c>
      <c r="B2056" s="1" t="str">
        <f>'Customer_Master'!D2056</f>
        <v>Kayode Taylor</v>
      </c>
      <c r="C2056" s="1" t="str">
        <f>'Customer_Master'!E2056</f>
        <v>Andela</v>
      </c>
      <c r="D2056" t="str">
        <f>'Customer_Master'!G2056</f>
        <v>Invalid</v>
      </c>
      <c r="E2056" t="str">
        <f>'Customer_Master'!I2056</f>
        <v>Valid</v>
      </c>
      <c r="F2056" t="str">
        <f>'Customer_Master'!X2056</f>
        <v>Complete</v>
      </c>
      <c r="G2056">
        <f>'Customer_Master'!Y2056</f>
        <v>70</v>
      </c>
    </row>
    <row r="2057" spans="1:7" x14ac:dyDescent="0.25">
      <c r="A2057" s="1" t="str">
        <f>'Customer_Master'!A2057</f>
        <v>CUST-04881</v>
      </c>
      <c r="B2057" s="1" t="str">
        <f>'Customer_Master'!D2057</f>
        <v>Daniel Kelly</v>
      </c>
      <c r="C2057" s="1" t="str">
        <f>'Customer_Master'!E2057</f>
        <v>Quantatech Plc</v>
      </c>
      <c r="D2057" t="str">
        <f>'Customer_Master'!G2057</f>
        <v>Valid</v>
      </c>
      <c r="E2057" t="str">
        <f>'Customer_Master'!I2057</f>
        <v>Valid</v>
      </c>
      <c r="F2057" t="str">
        <f>'Customer_Master'!X2057</f>
        <v>Complete</v>
      </c>
      <c r="G2057">
        <f>'Customer_Master'!Y2057</f>
        <v>100</v>
      </c>
    </row>
    <row r="2058" spans="1:7" x14ac:dyDescent="0.25">
      <c r="A2058" s="1" t="str">
        <f>'Customer_Master'!A2058</f>
        <v>CUST-00024</v>
      </c>
      <c r="B2058" s="1" t="str">
        <f>'Customer_Master'!D2058</f>
        <v>Yusuf Davies</v>
      </c>
      <c r="C2058" s="1" t="str">
        <f>'Customer_Master'!E2058</f>
        <v>Moniepoint</v>
      </c>
      <c r="D2058" t="str">
        <f>'Customer_Master'!G2058</f>
        <v>Valid</v>
      </c>
      <c r="E2058" t="str">
        <f>'Customer_Master'!I2058</f>
        <v>Valid</v>
      </c>
      <c r="F2058" t="str">
        <f>'Customer_Master'!X2058</f>
        <v>Complete</v>
      </c>
      <c r="G2058">
        <f>'Customer_Master'!Y2058</f>
        <v>100</v>
      </c>
    </row>
    <row r="2059" spans="1:7" x14ac:dyDescent="0.25">
      <c r="A2059" s="1" t="str">
        <f>'Customer_Master'!A2059</f>
        <v>CUST-04326</v>
      </c>
      <c r="B2059" s="1" t="str">
        <f>'Customer_Master'!D2059</f>
        <v>Mercy Eze</v>
      </c>
      <c r="C2059" s="1" t="str">
        <f>'Customer_Master'!E2059</f>
        <v>Quantatech Plc</v>
      </c>
      <c r="D2059" t="str">
        <f>'Customer_Master'!G2059</f>
        <v>Valid</v>
      </c>
      <c r="E2059" t="str">
        <f>'Customer_Master'!I2059</f>
        <v>Valid</v>
      </c>
      <c r="F2059" t="str">
        <f>'Customer_Master'!X2059</f>
        <v>Complete</v>
      </c>
      <c r="G2059">
        <f>'Customer_Master'!Y2059</f>
        <v>100</v>
      </c>
    </row>
    <row r="2060" spans="1:7" x14ac:dyDescent="0.25">
      <c r="A2060" s="1" t="str">
        <f>'Customer_Master'!A2060</f>
        <v>CUST-04717</v>
      </c>
      <c r="B2060" s="1" t="str">
        <f>'Customer_Master'!D2060</f>
        <v>Niyi Idris</v>
      </c>
      <c r="C2060" s="1" t="str">
        <f>'Customer_Master'!E2060</f>
        <v>Brightworks</v>
      </c>
      <c r="D2060" t="str">
        <f>'Customer_Master'!G2060</f>
        <v>Valid</v>
      </c>
      <c r="E2060" t="str">
        <f>'Customer_Master'!I2060</f>
        <v>Valid</v>
      </c>
      <c r="F2060" t="str">
        <f>'Customer_Master'!X2060</f>
        <v>Complete</v>
      </c>
      <c r="G2060">
        <f>'Customer_Master'!Y2060</f>
        <v>100</v>
      </c>
    </row>
    <row r="2061" spans="1:7" x14ac:dyDescent="0.25">
      <c r="A2061" s="1" t="str">
        <f>'Customer_Master'!A2061</f>
        <v>CUST-04735</v>
      </c>
      <c r="B2061" s="1" t="str">
        <f>'Customer_Master'!D2061</f>
        <v>Oluwaseun</v>
      </c>
      <c r="C2061" s="1" t="str">
        <f>'Customer_Master'!E2061</f>
        <v>Andela</v>
      </c>
      <c r="D2061" t="str">
        <f>'Customer_Master'!G2061</f>
        <v>Valid</v>
      </c>
      <c r="E2061" t="str">
        <f>'Customer_Master'!I2061</f>
        <v>Valid</v>
      </c>
      <c r="F2061" t="str">
        <f>'Customer_Master'!X2061</f>
        <v>Incomplete</v>
      </c>
      <c r="G2061">
        <f>'Customer_Master'!Y2061</f>
        <v>60</v>
      </c>
    </row>
    <row r="2062" spans="1:7" x14ac:dyDescent="0.25">
      <c r="A2062" s="1" t="str">
        <f>'Customer_Master'!A2062</f>
        <v>CUST-00418</v>
      </c>
      <c r="B2062" s="1" t="str">
        <f>'Customer_Master'!D2062</f>
        <v>Joshua Naidoo</v>
      </c>
      <c r="C2062" s="1" t="str">
        <f>'Customer_Master'!E2062</f>
        <v>Dangote Industries</v>
      </c>
      <c r="D2062" t="str">
        <f>'Customer_Master'!G2062</f>
        <v>Valid</v>
      </c>
      <c r="E2062" t="str">
        <f>'Customer_Master'!I2062</f>
        <v>Valid</v>
      </c>
      <c r="F2062" t="str">
        <f>'Customer_Master'!X2062</f>
        <v>Complete</v>
      </c>
      <c r="G2062">
        <f>'Customer_Master'!Y2062</f>
        <v>100</v>
      </c>
    </row>
    <row r="2063" spans="1:7" x14ac:dyDescent="0.25">
      <c r="A2063" s="1" t="str">
        <f>'Customer_Master'!A2063</f>
        <v>CUST-02503</v>
      </c>
      <c r="B2063" s="1" t="str">
        <f>'Customer_Master'!D2063</f>
        <v>Ibrahim Mensah</v>
      </c>
      <c r="C2063" s="1" t="str">
        <f>'Customer_Master'!E2063</f>
        <v>Zenlogistics</v>
      </c>
      <c r="D2063" t="str">
        <f>'Customer_Master'!G2063</f>
        <v>Valid</v>
      </c>
      <c r="E2063" t="str">
        <f>'Customer_Master'!I2063</f>
        <v>Valid</v>
      </c>
      <c r="F2063" t="str">
        <f>'Customer_Master'!X2063</f>
        <v>Complete</v>
      </c>
      <c r="G2063">
        <f>'Customer_Master'!Y2063</f>
        <v>75</v>
      </c>
    </row>
    <row r="2064" spans="1:7" x14ac:dyDescent="0.25">
      <c r="A2064" s="1" t="str">
        <f>'Customer_Master'!A2064</f>
        <v>CUST-04241</v>
      </c>
      <c r="B2064" s="1" t="str">
        <f>'Customer_Master'!D2064</f>
        <v>Hannah Oladele</v>
      </c>
      <c r="C2064" s="1" t="str">
        <f>'Customer_Master'!E2064</f>
        <v>Cloudventures Gmbh</v>
      </c>
      <c r="D2064" t="str">
        <f>'Customer_Master'!G2064</f>
        <v>Valid</v>
      </c>
      <c r="E2064" t="str">
        <f>'Customer_Master'!I2064</f>
        <v>Valid</v>
      </c>
      <c r="F2064" t="str">
        <f>'Customer_Master'!X2064</f>
        <v>Complete</v>
      </c>
      <c r="G2064">
        <f>'Customer_Master'!Y2064</f>
        <v>75</v>
      </c>
    </row>
    <row r="2065" spans="1:7" x14ac:dyDescent="0.25">
      <c r="A2065" s="1" t="str">
        <f>'Customer_Master'!A2065</f>
        <v>CUST-01714</v>
      </c>
      <c r="B2065" s="1" t="str">
        <f>'Customer_Master'!D2065</f>
        <v>Fatima Nwachukwu</v>
      </c>
      <c r="C2065" s="1" t="str">
        <f>'Customer_Master'!E2065</f>
        <v>Interswitch</v>
      </c>
      <c r="D2065" t="str">
        <f>'Customer_Master'!G2065</f>
        <v>Valid</v>
      </c>
      <c r="E2065" t="str">
        <f>'Customer_Master'!I2065</f>
        <v>Valid</v>
      </c>
      <c r="F2065" t="str">
        <f>'Customer_Master'!X2065</f>
        <v>Complete</v>
      </c>
      <c r="G2065">
        <f>'Customer_Master'!Y2065</f>
        <v>100</v>
      </c>
    </row>
    <row r="2066" spans="1:7" x14ac:dyDescent="0.25">
      <c r="A2066" s="1" t="str">
        <f>'Customer_Master'!A2066</f>
        <v>CUST-02250</v>
      </c>
      <c r="B2066" s="1" t="str">
        <f>'Customer_Master'!D2066</f>
        <v>Yusuf Nwachukwu</v>
      </c>
      <c r="C2066" s="1" t="str">
        <f>'Customer_Master'!E2066</f>
        <v>Echogroup Ltd</v>
      </c>
      <c r="D2066" t="str">
        <f>'Customer_Master'!G2066</f>
        <v>Valid</v>
      </c>
      <c r="E2066" t="str">
        <f>'Customer_Master'!I2066</f>
        <v>Valid</v>
      </c>
      <c r="F2066" t="str">
        <f>'Customer_Master'!X2066</f>
        <v>Complete</v>
      </c>
      <c r="G2066">
        <f>'Customer_Master'!Y2066</f>
        <v>100</v>
      </c>
    </row>
    <row r="2067" spans="1:7" x14ac:dyDescent="0.25">
      <c r="A2067" s="1" t="str">
        <f>'Customer_Master'!A2067</f>
        <v>CUST-04944</v>
      </c>
      <c r="B2067" s="1" t="str">
        <f>'Customer_Master'!D2067</f>
        <v>Sophie Oladele</v>
      </c>
      <c r="C2067" s="1" t="str">
        <f>'Customer_Master'!E2067</f>
        <v>Hivepay Gmbh</v>
      </c>
      <c r="D2067" t="str">
        <f>'Customer_Master'!G2067</f>
        <v>Valid</v>
      </c>
      <c r="E2067" t="str">
        <f>'Customer_Master'!I2067</f>
        <v>Valid</v>
      </c>
      <c r="F2067" t="str">
        <f>'Customer_Master'!X2067</f>
        <v>Complete</v>
      </c>
      <c r="G2067">
        <f>'Customer_Master'!Y2067</f>
        <v>100</v>
      </c>
    </row>
    <row r="2068" spans="1:7" x14ac:dyDescent="0.25">
      <c r="A2068" s="1" t="str">
        <f>'Customer_Master'!A2068</f>
        <v>CUST-04047</v>
      </c>
      <c r="B2068" s="1" t="str">
        <f>'Customer_Master'!D2068</f>
        <v>Tope Salami</v>
      </c>
      <c r="C2068" s="1" t="str">
        <f>'Customer_Master'!E2068</f>
        <v>Carbon</v>
      </c>
      <c r="D2068" t="str">
        <f>'Customer_Master'!G2068</f>
        <v>Valid</v>
      </c>
      <c r="E2068" t="str">
        <f>'Customer_Master'!I2068</f>
        <v>Valid</v>
      </c>
      <c r="F2068" t="str">
        <f>'Customer_Master'!X2068</f>
        <v>Complete</v>
      </c>
      <c r="G2068">
        <f>'Customer_Master'!Y2068</f>
        <v>100</v>
      </c>
    </row>
    <row r="2069" spans="1:7" x14ac:dyDescent="0.25">
      <c r="A2069" s="1" t="str">
        <f>'Customer_Master'!A2069</f>
        <v>CUST-01746</v>
      </c>
      <c r="B2069" s="1" t="str">
        <f>'Customer_Master'!D2069</f>
        <v>Mercy Musa</v>
      </c>
      <c r="C2069" s="1" t="str">
        <f>'Customer_Master'!E2069</f>
        <v>Sparklabs Gmbh</v>
      </c>
      <c r="D2069" t="str">
        <f>'Customer_Master'!G2069</f>
        <v>Valid</v>
      </c>
      <c r="E2069" t="str">
        <f>'Customer_Master'!I2069</f>
        <v>Valid</v>
      </c>
      <c r="F2069" t="str">
        <f>'Customer_Master'!X2069</f>
        <v>Complete</v>
      </c>
      <c r="G2069">
        <f>'Customer_Master'!Y2069</f>
        <v>100</v>
      </c>
    </row>
    <row r="2070" spans="1:7" x14ac:dyDescent="0.25">
      <c r="A2070" s="1" t="str">
        <f>'Customer_Master'!A2070</f>
        <v>CUST-00073</v>
      </c>
      <c r="B2070" s="1" t="str">
        <f>'Customer_Master'!D2070</f>
        <v>Tosin Eze</v>
      </c>
      <c r="C2070" s="1" t="str">
        <f>'Customer_Master'!E2070</f>
        <v>Fluxai</v>
      </c>
      <c r="D2070" t="str">
        <f>'Customer_Master'!G2070</f>
        <v>Valid</v>
      </c>
      <c r="E2070" t="str">
        <f>'Customer_Master'!I2070</f>
        <v>Valid</v>
      </c>
      <c r="F2070" t="str">
        <f>'Customer_Master'!X2070</f>
        <v>Complete</v>
      </c>
      <c r="G2070">
        <f>'Customer_Master'!Y2070</f>
        <v>75</v>
      </c>
    </row>
    <row r="2071" spans="1:7" x14ac:dyDescent="0.25">
      <c r="A2071" s="1" t="str">
        <f>'Customer_Master'!A2071</f>
        <v>CUST-01205</v>
      </c>
      <c r="B2071" s="1" t="str">
        <f>'Customer_Master'!D2071</f>
        <v>Wanjiru Adewale</v>
      </c>
      <c r="C2071" s="1" t="str">
        <f>'Customer_Master'!E2071</f>
        <v>Cloudhub</v>
      </c>
      <c r="D2071" t="str">
        <f>'Customer_Master'!G2071</f>
        <v>Valid</v>
      </c>
      <c r="E2071" t="str">
        <f>'Customer_Master'!I2071</f>
        <v>Valid</v>
      </c>
      <c r="F2071" t="str">
        <f>'Customer_Master'!X2071</f>
        <v>Complete</v>
      </c>
      <c r="G2071">
        <f>'Customer_Master'!Y2071</f>
        <v>100</v>
      </c>
    </row>
    <row r="2072" spans="1:7" x14ac:dyDescent="0.25">
      <c r="A2072" s="1" t="str">
        <f>'Customer_Master'!A2072</f>
        <v>CUST-00088</v>
      </c>
      <c r="B2072" s="1" t="str">
        <f>'Customer_Master'!D2072</f>
        <v>Tope Evans</v>
      </c>
      <c r="C2072" s="1" t="str">
        <f>'Customer_Master'!E2072</f>
        <v>Cellulant</v>
      </c>
      <c r="D2072" t="str">
        <f>'Customer_Master'!G2072</f>
        <v>Valid</v>
      </c>
      <c r="E2072" t="str">
        <f>'Customer_Master'!I2072</f>
        <v>Valid</v>
      </c>
      <c r="F2072" t="str">
        <f>'Customer_Master'!X2072</f>
        <v>Complete</v>
      </c>
      <c r="G2072">
        <f>'Customer_Master'!Y2072</f>
        <v>100</v>
      </c>
    </row>
    <row r="2073" spans="1:7" x14ac:dyDescent="0.25">
      <c r="A2073" s="1" t="str">
        <f>'Customer_Master'!A2073</f>
        <v>CUST-03090</v>
      </c>
      <c r="B2073" s="1" t="str">
        <f>'Customer_Master'!D2073</f>
        <v>Chinwe Obi</v>
      </c>
      <c r="C2073" s="1" t="str">
        <f>'Customer_Master'!E2073</f>
        <v>Zenanalytics Gmbh</v>
      </c>
      <c r="D2073" t="str">
        <f>'Customer_Master'!G2073</f>
        <v>Valid</v>
      </c>
      <c r="E2073" t="str">
        <f>'Customer_Master'!I2073</f>
        <v>Valid</v>
      </c>
      <c r="F2073" t="str">
        <f>'Customer_Master'!X2073</f>
        <v>Complete</v>
      </c>
      <c r="G2073">
        <f>'Customer_Master'!Y2073</f>
        <v>100</v>
      </c>
    </row>
    <row r="2074" spans="1:7" x14ac:dyDescent="0.25">
      <c r="A2074" s="1" t="str">
        <f>'Customer_Master'!A2074</f>
        <v>CUST-02219</v>
      </c>
      <c r="B2074" s="1" t="str">
        <f>'Customer_Master'!D2074</f>
        <v>Salami</v>
      </c>
      <c r="C2074" s="1" t="str">
        <f>'Customer_Master'!E2074</f>
        <v>Datacommerce Gmbh</v>
      </c>
      <c r="D2074" t="str">
        <f>'Customer_Master'!G2074</f>
        <v>Valid</v>
      </c>
      <c r="E2074" t="str">
        <f>'Customer_Master'!I2074</f>
        <v>Valid</v>
      </c>
      <c r="F2074" t="str">
        <f>'Customer_Master'!X2074</f>
        <v>Incomplete</v>
      </c>
      <c r="G2074">
        <f>'Customer_Master'!Y2074</f>
        <v>60</v>
      </c>
    </row>
    <row r="2075" spans="1:7" x14ac:dyDescent="0.25">
      <c r="A2075" s="1" t="str">
        <f>'Customer_Master'!A2075</f>
        <v>CUST-01748</v>
      </c>
      <c r="B2075" s="1" t="str">
        <f>'Customer_Master'!D2075</f>
        <v>Samuel Afolabi</v>
      </c>
      <c r="C2075" s="1" t="str">
        <f>'Customer_Master'!E2075</f>
        <v>Primesolutions Gmbh</v>
      </c>
      <c r="D2075" t="str">
        <f>'Customer_Master'!G2075</f>
        <v>Valid</v>
      </c>
      <c r="E2075" t="str">
        <f>'Customer_Master'!I2075</f>
        <v>Valid</v>
      </c>
      <c r="F2075" t="str">
        <f>'Customer_Master'!X2075</f>
        <v>Complete</v>
      </c>
      <c r="G2075">
        <f>'Customer_Master'!Y2075</f>
        <v>100</v>
      </c>
    </row>
    <row r="2076" spans="1:7" x14ac:dyDescent="0.25">
      <c r="A2076" s="1" t="str">
        <f>'Customer_Master'!A2076</f>
        <v>CUST-01469</v>
      </c>
      <c r="B2076" s="1" t="str">
        <f>'Customer_Master'!D2076</f>
        <v>Kemi Kelly</v>
      </c>
      <c r="C2076" s="1" t="str">
        <f>'Customer_Master'!E2076</f>
        <v>Payhub Plc</v>
      </c>
      <c r="D2076" t="str">
        <f>'Customer_Master'!G2076</f>
        <v>Invalid</v>
      </c>
      <c r="E2076" t="str">
        <f>'Customer_Master'!I2076</f>
        <v>Valid</v>
      </c>
      <c r="F2076" t="str">
        <f>'Customer_Master'!X2076</f>
        <v>Complete</v>
      </c>
      <c r="G2076">
        <f>'Customer_Master'!Y2076</f>
        <v>70</v>
      </c>
    </row>
    <row r="2077" spans="1:7" x14ac:dyDescent="0.25">
      <c r="A2077" s="1" t="str">
        <f>'Customer_Master'!A2077</f>
        <v>CUST-04729</v>
      </c>
      <c r="B2077" s="1" t="str">
        <f>'Customer_Master'!D2077</f>
        <v>Damilola</v>
      </c>
      <c r="C2077" s="1" t="str">
        <f>'Customer_Master'!E2077</f>
        <v>Gridpay</v>
      </c>
      <c r="D2077" t="str">
        <f>'Customer_Master'!G2077</f>
        <v>Valid</v>
      </c>
      <c r="E2077" t="str">
        <f>'Customer_Master'!I2077</f>
        <v>Valid</v>
      </c>
      <c r="F2077" t="str">
        <f>'Customer_Master'!X2077</f>
        <v>Incomplete</v>
      </c>
      <c r="G2077">
        <f>'Customer_Master'!Y2077</f>
        <v>60</v>
      </c>
    </row>
    <row r="2078" spans="1:7" x14ac:dyDescent="0.25">
      <c r="A2078" s="1" t="str">
        <f>'Customer_Master'!A2078</f>
        <v>CUST-02377</v>
      </c>
      <c r="B2078" s="1" t="str">
        <f>'Customer_Master'!D2078</f>
        <v>Omar Naidoo</v>
      </c>
      <c r="C2078" s="1" t="str">
        <f>'Customer_Master'!E2078</f>
        <v>Cellulant</v>
      </c>
      <c r="D2078" t="str">
        <f>'Customer_Master'!G2078</f>
        <v>Valid</v>
      </c>
      <c r="E2078" t="str">
        <f>'Customer_Master'!I2078</f>
        <v>Valid</v>
      </c>
      <c r="F2078" t="str">
        <f>'Customer_Master'!X2078</f>
        <v>Complete</v>
      </c>
      <c r="G2078">
        <f>'Customer_Master'!Y2078</f>
        <v>100</v>
      </c>
    </row>
    <row r="2079" spans="1:7" x14ac:dyDescent="0.25">
      <c r="A2079" s="1" t="str">
        <f>'Customer_Master'!A2079</f>
        <v>CUST-03589</v>
      </c>
      <c r="B2079" s="1" t="str">
        <f>'Customer_Master'!D2079</f>
        <v>Kayode Onyeka</v>
      </c>
      <c r="C2079" s="1" t="str">
        <f>'Customer_Master'!E2079</f>
        <v>Leadsolutions</v>
      </c>
      <c r="D2079" t="str">
        <f>'Customer_Master'!G2079</f>
        <v>Invalid</v>
      </c>
      <c r="E2079" t="str">
        <f>'Customer_Master'!I2079</f>
        <v>Valid</v>
      </c>
      <c r="F2079" t="str">
        <f>'Customer_Master'!X2079</f>
        <v>Complete</v>
      </c>
      <c r="G2079">
        <f>'Customer_Master'!Y2079</f>
        <v>70</v>
      </c>
    </row>
    <row r="2080" spans="1:7" x14ac:dyDescent="0.25">
      <c r="A2080" s="1" t="str">
        <f>'Customer_Master'!A2080</f>
        <v>CUST-04465</v>
      </c>
      <c r="B2080" s="1" t="str">
        <f>'Customer_Master'!D2080</f>
        <v>Oluwaseun Mensah</v>
      </c>
      <c r="C2080" s="1" t="str">
        <f>'Customer_Master'!E2080</f>
        <v>Vertexcapital Llc</v>
      </c>
      <c r="D2080" t="str">
        <f>'Customer_Master'!G2080</f>
        <v>Valid</v>
      </c>
      <c r="E2080" t="str">
        <f>'Customer_Master'!I2080</f>
        <v>Valid</v>
      </c>
      <c r="F2080" t="str">
        <f>'Customer_Master'!X2080</f>
        <v>Complete</v>
      </c>
      <c r="G2080">
        <f>'Customer_Master'!Y2080</f>
        <v>100</v>
      </c>
    </row>
    <row r="2081" spans="1:7" x14ac:dyDescent="0.25">
      <c r="A2081" s="1" t="str">
        <f>'Customer_Master'!A2081</f>
        <v>CUST-00148</v>
      </c>
      <c r="B2081" s="1" t="str">
        <f>'Customer_Master'!D2081</f>
        <v>Precious Williams</v>
      </c>
      <c r="C2081" s="1" t="str">
        <f>'Customer_Master'!E2081</f>
        <v>Jumia</v>
      </c>
      <c r="D2081" t="str">
        <f>'Customer_Master'!G2081</f>
        <v>Valid</v>
      </c>
      <c r="E2081" t="str">
        <f>'Customer_Master'!I2081</f>
        <v>Valid</v>
      </c>
      <c r="F2081" t="str">
        <f>'Customer_Master'!X2081</f>
        <v>Complete</v>
      </c>
      <c r="G2081">
        <f>'Customer_Master'!Y2081</f>
        <v>75</v>
      </c>
    </row>
    <row r="2082" spans="1:7" x14ac:dyDescent="0.25">
      <c r="A2082" s="1" t="str">
        <f>'Customer_Master'!A2082</f>
        <v>CUST-02345</v>
      </c>
      <c r="B2082" s="1" t="str">
        <f>'Customer_Master'!D2082</f>
        <v>Nneka Kamau</v>
      </c>
      <c r="C2082" s="1" t="str">
        <f>'Customer_Master'!E2082</f>
        <v>Payai</v>
      </c>
      <c r="D2082" t="str">
        <f>'Customer_Master'!G2082</f>
        <v>Valid</v>
      </c>
      <c r="E2082" t="str">
        <f>'Customer_Master'!I2082</f>
        <v>Valid</v>
      </c>
      <c r="F2082" t="str">
        <f>'Customer_Master'!X2082</f>
        <v>Complete</v>
      </c>
      <c r="G2082">
        <f>'Customer_Master'!Y2082</f>
        <v>100</v>
      </c>
    </row>
    <row r="2083" spans="1:7" x14ac:dyDescent="0.25">
      <c r="A2083" s="1" t="str">
        <f>'Customer_Master'!A2083</f>
        <v>CUST-02659</v>
      </c>
      <c r="B2083" s="1" t="str">
        <f>'Customer_Master'!D2083</f>
        <v>Aisha Ugwu</v>
      </c>
      <c r="C2083" s="1" t="str">
        <f>'Customer_Master'!E2083</f>
        <v>Andela</v>
      </c>
      <c r="D2083" t="str">
        <f>'Customer_Master'!G2083</f>
        <v>Valid</v>
      </c>
      <c r="E2083" t="str">
        <f>'Customer_Master'!I2083</f>
        <v>Valid</v>
      </c>
      <c r="F2083" t="str">
        <f>'Customer_Master'!X2083</f>
        <v>Complete</v>
      </c>
      <c r="G2083">
        <f>'Customer_Master'!Y2083</f>
        <v>75</v>
      </c>
    </row>
    <row r="2084" spans="1:7" x14ac:dyDescent="0.25">
      <c r="A2084" s="1" t="str">
        <f>'Customer_Master'!A2084</f>
        <v>CUST-03764</v>
      </c>
      <c r="B2084" s="1" t="str">
        <f>'Customer_Master'!D2084</f>
        <v>Matthew Lawal</v>
      </c>
      <c r="C2084" s="1" t="str">
        <f>'Customer_Master'!E2084</f>
        <v>Datanetworks</v>
      </c>
      <c r="D2084" t="str">
        <f>'Customer_Master'!G2084</f>
        <v>Valid</v>
      </c>
      <c r="E2084" t="str">
        <f>'Customer_Master'!I2084</f>
        <v>Valid</v>
      </c>
      <c r="F2084" t="str">
        <f>'Customer_Master'!X2084</f>
        <v>Complete</v>
      </c>
      <c r="G2084">
        <f>'Customer_Master'!Y2084</f>
        <v>100</v>
      </c>
    </row>
    <row r="2085" spans="1:7" x14ac:dyDescent="0.25">
      <c r="A2085" s="1" t="str">
        <f>'Customer_Master'!A2085</f>
        <v>CUST-02259</v>
      </c>
      <c r="B2085" s="1" t="str">
        <f>'Customer_Master'!D2085</f>
        <v>Thomas Okafor</v>
      </c>
      <c r="C2085" s="1" t="str">
        <f>'Customer_Master'!E2085</f>
        <v>Zendigital</v>
      </c>
      <c r="D2085" t="str">
        <f>'Customer_Master'!G2085</f>
        <v>Valid</v>
      </c>
      <c r="E2085" t="str">
        <f>'Customer_Master'!I2085</f>
        <v>Valid</v>
      </c>
      <c r="F2085" t="str">
        <f>'Customer_Master'!X2085</f>
        <v>Complete</v>
      </c>
      <c r="G2085">
        <f>'Customer_Master'!Y2085</f>
        <v>100</v>
      </c>
    </row>
    <row r="2086" spans="1:7" x14ac:dyDescent="0.25">
      <c r="A2086" s="1" t="str">
        <f>'Customer_Master'!A2086</f>
        <v>CUST-00348</v>
      </c>
      <c r="B2086" s="1" t="str">
        <f>'Customer_Master'!D2086</f>
        <v>Yakubu Evans</v>
      </c>
      <c r="C2086" s="1" t="str">
        <f>'Customer_Master'!E2086</f>
        <v>Bua Foods</v>
      </c>
      <c r="D2086" t="str">
        <f>'Customer_Master'!G2086</f>
        <v>Valid</v>
      </c>
      <c r="E2086" t="str">
        <f>'Customer_Master'!I2086</f>
        <v>Valid</v>
      </c>
      <c r="F2086" t="str">
        <f>'Customer_Master'!X2086</f>
        <v>Complete</v>
      </c>
      <c r="G2086">
        <f>'Customer_Master'!Y2086</f>
        <v>100</v>
      </c>
    </row>
    <row r="2087" spans="1:7" x14ac:dyDescent="0.25">
      <c r="A2087" s="1" t="str">
        <f>'Customer_Master'!A2087</f>
        <v>CUST-01672</v>
      </c>
      <c r="B2087" s="1" t="str">
        <f>'Customer_Master'!D2087</f>
        <v>Folake Hassan</v>
      </c>
      <c r="C2087" s="1" t="str">
        <f>'Customer_Master'!E2087</f>
        <v>Primehealth</v>
      </c>
      <c r="D2087" t="str">
        <f>'Customer_Master'!G2087</f>
        <v>Valid</v>
      </c>
      <c r="E2087" t="str">
        <f>'Customer_Master'!I2087</f>
        <v>Valid</v>
      </c>
      <c r="F2087" t="str">
        <f>'Customer_Master'!X2087</f>
        <v>Complete</v>
      </c>
      <c r="G2087">
        <f>'Customer_Master'!Y2087</f>
        <v>100</v>
      </c>
    </row>
    <row r="2088" spans="1:7" x14ac:dyDescent="0.25">
      <c r="A2088" s="1" t="str">
        <f>'Customer_Master'!A2088</f>
        <v>CUST-05017</v>
      </c>
      <c r="B2088" s="1" t="str">
        <f>'Customer_Master'!D2088</f>
        <v>Liam Mensah</v>
      </c>
      <c r="C2088" s="1" t="str">
        <f>'Customer_Master'!E2088</f>
        <v>Leadlogic</v>
      </c>
      <c r="D2088" t="str">
        <f>'Customer_Master'!G2088</f>
        <v>Valid</v>
      </c>
      <c r="E2088" t="str">
        <f>'Customer_Master'!I2088</f>
        <v>Valid</v>
      </c>
      <c r="F2088" t="str">
        <f>'Customer_Master'!X2088</f>
        <v>Complete</v>
      </c>
      <c r="G2088">
        <f>'Customer_Master'!Y2088</f>
        <v>75</v>
      </c>
    </row>
    <row r="2089" spans="1:7" x14ac:dyDescent="0.25">
      <c r="A2089" s="1" t="str">
        <f>'Customer_Master'!A2089</f>
        <v>CUST-05078</v>
      </c>
      <c r="B2089" s="1" t="str">
        <f>'Customer_Master'!D2089</f>
        <v>Wanjala Bello</v>
      </c>
      <c r="C2089" s="1" t="str">
        <f>'Customer_Master'!E2089</f>
        <v>Vertexcommerce Plc</v>
      </c>
      <c r="D2089" t="str">
        <f>'Customer_Master'!G2089</f>
        <v>Valid</v>
      </c>
      <c r="E2089" t="str">
        <f>'Customer_Master'!I2089</f>
        <v>Invalid</v>
      </c>
      <c r="F2089" t="str">
        <f>'Customer_Master'!X2089</f>
        <v>Complete</v>
      </c>
      <c r="G2089">
        <f>'Customer_Master'!Y2089</f>
        <v>55</v>
      </c>
    </row>
    <row r="2090" spans="1:7" x14ac:dyDescent="0.25">
      <c r="A2090" s="1" t="str">
        <f>'Customer_Master'!A2090</f>
        <v>CUST-03125</v>
      </c>
      <c r="B2090" s="1" t="str">
        <f>'Customer_Master'!D2090</f>
        <v>Mwangi Afolabi</v>
      </c>
      <c r="C2090" s="1" t="str">
        <f>'Customer_Master'!E2090</f>
        <v>Corelabs Plc</v>
      </c>
      <c r="D2090" t="str">
        <f>'Customer_Master'!G2090</f>
        <v>Valid</v>
      </c>
      <c r="E2090" t="str">
        <f>'Customer_Master'!I2090</f>
        <v>Valid</v>
      </c>
      <c r="F2090" t="str">
        <f>'Customer_Master'!X2090</f>
        <v>Complete</v>
      </c>
      <c r="G2090">
        <f>'Customer_Master'!Y2090</f>
        <v>100</v>
      </c>
    </row>
    <row r="2091" spans="1:7" x14ac:dyDescent="0.25">
      <c r="A2091" s="1" t="str">
        <f>'Customer_Master'!A2091</f>
        <v>CUST-00691</v>
      </c>
      <c r="B2091" s="1" t="str">
        <f>'Customer_Master'!D2091</f>
        <v>Emily Patel</v>
      </c>
      <c r="C2091" s="1" t="str">
        <f>'Customer_Master'!E2091</f>
        <v>Zensolutions</v>
      </c>
      <c r="D2091" t="str">
        <f>'Customer_Master'!G2091</f>
        <v>Valid</v>
      </c>
      <c r="E2091" t="str">
        <f>'Customer_Master'!I2091</f>
        <v>Valid</v>
      </c>
      <c r="F2091" t="str">
        <f>'Customer_Master'!X2091</f>
        <v>Complete</v>
      </c>
      <c r="G2091">
        <f>'Customer_Master'!Y2091</f>
        <v>75</v>
      </c>
    </row>
    <row r="2092" spans="1:7" x14ac:dyDescent="0.25">
      <c r="A2092" s="1" t="str">
        <f>'Customer_Master'!A2092</f>
        <v>CUST-04868</v>
      </c>
      <c r="B2092" s="1" t="str">
        <f>'Customer_Master'!D2092</f>
        <v>Kayode Makinde</v>
      </c>
      <c r="C2092" s="1" t="str">
        <f>'Customer_Master'!E2092</f>
        <v>Cowrywise</v>
      </c>
      <c r="D2092" t="str">
        <f>'Customer_Master'!G2092</f>
        <v>Valid</v>
      </c>
      <c r="E2092" t="str">
        <f>'Customer_Master'!I2092</f>
        <v>Valid</v>
      </c>
      <c r="F2092" t="str">
        <f>'Customer_Master'!X2092</f>
        <v>Complete</v>
      </c>
      <c r="G2092">
        <f>'Customer_Master'!Y2092</f>
        <v>75</v>
      </c>
    </row>
    <row r="2093" spans="1:7" x14ac:dyDescent="0.25">
      <c r="A2093" s="1" t="str">
        <f>'Customer_Master'!A2093</f>
        <v>CUST-04520</v>
      </c>
      <c r="B2093" s="1" t="str">
        <f>'Customer_Master'!D2093</f>
        <v>Wanjala Al-Farsi</v>
      </c>
      <c r="C2093" s="1" t="str">
        <f>'Customer_Master'!E2093</f>
        <v>Interswitch</v>
      </c>
      <c r="D2093" t="str">
        <f>'Customer_Master'!G2093</f>
        <v>Valid</v>
      </c>
      <c r="E2093" t="str">
        <f>'Customer_Master'!I2093</f>
        <v>Valid</v>
      </c>
      <c r="F2093" t="str">
        <f>'Customer_Master'!X2093</f>
        <v>Complete</v>
      </c>
      <c r="G2093">
        <f>'Customer_Master'!Y2093</f>
        <v>100</v>
      </c>
    </row>
    <row r="2094" spans="1:7" x14ac:dyDescent="0.25">
      <c r="A2094" s="1" t="str">
        <f>'Customer_Master'!A2094</f>
        <v>CUST-04805</v>
      </c>
      <c r="B2094" s="1" t="str">
        <f>'Customer_Master'!D2094</f>
        <v>Favour Ugwu</v>
      </c>
      <c r="C2094" s="1" t="str">
        <f>'Customer_Master'!E2094</f>
        <v>Lumenhealth Gmbh</v>
      </c>
      <c r="D2094" t="str">
        <f>'Customer_Master'!G2094</f>
        <v>Valid</v>
      </c>
      <c r="E2094" t="str">
        <f>'Customer_Master'!I2094</f>
        <v>Valid</v>
      </c>
      <c r="F2094" t="str">
        <f>'Customer_Master'!X2094</f>
        <v>Complete</v>
      </c>
      <c r="G2094">
        <f>'Customer_Master'!Y2094</f>
        <v>100</v>
      </c>
    </row>
    <row r="2095" spans="1:7" x14ac:dyDescent="0.25">
      <c r="A2095" s="1" t="str">
        <f>'Customer_Master'!A2095</f>
        <v>CUST-02916</v>
      </c>
      <c r="B2095" s="1" t="str">
        <f>'Customer_Master'!D2095</f>
        <v>Victor Nwosu</v>
      </c>
      <c r="C2095" s="1" t="str">
        <f>'Customer_Master'!E2095</f>
        <v>Quantacapital Plc</v>
      </c>
      <c r="D2095" t="str">
        <f>'Customer_Master'!G2095</f>
        <v>Valid</v>
      </c>
      <c r="E2095" t="str">
        <f>'Customer_Master'!I2095</f>
        <v>Valid</v>
      </c>
      <c r="F2095" t="str">
        <f>'Customer_Master'!X2095</f>
        <v>Complete</v>
      </c>
      <c r="G2095">
        <f>'Customer_Master'!Y2095</f>
        <v>100</v>
      </c>
    </row>
    <row r="2096" spans="1:7" x14ac:dyDescent="0.25">
      <c r="A2096" s="1" t="str">
        <f>'Customer_Master'!A2096</f>
        <v>CUST-02504</v>
      </c>
      <c r="B2096" s="1" t="str">
        <f>'Customer_Master'!D2096</f>
        <v>Aisha Salami</v>
      </c>
      <c r="C2096" s="1" t="str">
        <f>'Customer_Master'!E2096</f>
        <v>Flutterwave</v>
      </c>
      <c r="D2096" t="str">
        <f>'Customer_Master'!G2096</f>
        <v>Valid</v>
      </c>
      <c r="E2096" t="str">
        <f>'Customer_Master'!I2096</f>
        <v>Valid</v>
      </c>
      <c r="F2096" t="str">
        <f>'Customer_Master'!X2096</f>
        <v>Complete</v>
      </c>
      <c r="G2096">
        <f>'Customer_Master'!Y2096</f>
        <v>100</v>
      </c>
    </row>
    <row r="2097" spans="1:7" x14ac:dyDescent="0.25">
      <c r="A2097" s="1" t="str">
        <f>'Customer_Master'!A2097</f>
        <v>CUST-00093</v>
      </c>
      <c r="B2097" s="1" t="str">
        <f>'Customer_Master'!D2097</f>
        <v>Yakubu Garba</v>
      </c>
      <c r="C2097" s="1" t="str">
        <f>'Customer_Master'!E2097</f>
        <v>Moniepoint</v>
      </c>
      <c r="D2097" t="str">
        <f>'Customer_Master'!G2097</f>
        <v>Valid</v>
      </c>
      <c r="E2097" t="str">
        <f>'Customer_Master'!I2097</f>
        <v>Valid</v>
      </c>
      <c r="F2097" t="str">
        <f>'Customer_Master'!X2097</f>
        <v>Complete</v>
      </c>
      <c r="G2097">
        <f>'Customer_Master'!Y2097</f>
        <v>100</v>
      </c>
    </row>
    <row r="2098" spans="1:7" x14ac:dyDescent="0.25">
      <c r="A2098" s="1" t="str">
        <f>'Customer_Master'!A2098</f>
        <v>CUST-03633</v>
      </c>
      <c r="B2098" s="1" t="str">
        <f>'Customer_Master'!D2098</f>
        <v>Mwangi Musa</v>
      </c>
      <c r="C2098" s="1" t="str">
        <f>'Customer_Master'!E2098</f>
        <v>Zenworks Plc</v>
      </c>
      <c r="D2098" t="str">
        <f>'Customer_Master'!G2098</f>
        <v>Invalid</v>
      </c>
      <c r="E2098" t="str">
        <f>'Customer_Master'!I2098</f>
        <v>Valid</v>
      </c>
      <c r="F2098" t="str">
        <f>'Customer_Master'!X2098</f>
        <v>Complete</v>
      </c>
      <c r="G2098">
        <f>'Customer_Master'!Y2098</f>
        <v>70</v>
      </c>
    </row>
    <row r="2099" spans="1:7" x14ac:dyDescent="0.25">
      <c r="A2099" s="1" t="str">
        <f>'Customer_Master'!A2099</f>
        <v>CUST-02545</v>
      </c>
      <c r="B2099" s="1" t="str">
        <f>'Customer_Master'!D2099</f>
        <v>Ogechi Onyeka</v>
      </c>
      <c r="C2099" s="1" t="str">
        <f>'Customer_Master'!E2099</f>
        <v>Stacklabs</v>
      </c>
      <c r="D2099" t="str">
        <f>'Customer_Master'!G2099</f>
        <v>Valid</v>
      </c>
      <c r="E2099" t="str">
        <f>'Customer_Master'!I2099</f>
        <v>Valid</v>
      </c>
      <c r="F2099" t="str">
        <f>'Customer_Master'!X2099</f>
        <v>Complete</v>
      </c>
      <c r="G2099">
        <f>'Customer_Master'!Y2099</f>
        <v>100</v>
      </c>
    </row>
    <row r="2100" spans="1:7" x14ac:dyDescent="0.25">
      <c r="A2100" s="1" t="str">
        <f>'Customer_Master'!A2100</f>
        <v>CUST-04607</v>
      </c>
      <c r="B2100" s="1" t="str">
        <f>'Customer_Master'!D2100</f>
        <v>Chinwe Hassan</v>
      </c>
      <c r="C2100" s="1" t="str">
        <f>'Customer_Master'!E2100</f>
        <v>Pulseai</v>
      </c>
      <c r="D2100" t="str">
        <f>'Customer_Master'!G2100</f>
        <v>Valid</v>
      </c>
      <c r="E2100" t="str">
        <f>'Customer_Master'!I2100</f>
        <v>Valid</v>
      </c>
      <c r="F2100" t="str">
        <f>'Customer_Master'!X2100</f>
        <v>Complete</v>
      </c>
      <c r="G2100">
        <f>'Customer_Master'!Y2100</f>
        <v>100</v>
      </c>
    </row>
    <row r="2101" spans="1:7" x14ac:dyDescent="0.25">
      <c r="A2101" s="1" t="str">
        <f>'Customer_Master'!A2101</f>
        <v>CUST-02832</v>
      </c>
      <c r="B2101" s="1" t="str">
        <f>'Customer_Master'!D2101</f>
        <v>Olivia Obi</v>
      </c>
      <c r="C2101" s="1" t="str">
        <f>'Customer_Master'!E2101</f>
        <v>Echodigital</v>
      </c>
      <c r="D2101" t="str">
        <f>'Customer_Master'!G2101</f>
        <v>Valid</v>
      </c>
      <c r="E2101" t="str">
        <f>'Customer_Master'!I2101</f>
        <v>Valid</v>
      </c>
      <c r="F2101" t="str">
        <f>'Customer_Master'!X2101</f>
        <v>Complete</v>
      </c>
      <c r="G2101">
        <f>'Customer_Master'!Y2101</f>
        <v>75</v>
      </c>
    </row>
    <row r="2102" spans="1:7" x14ac:dyDescent="0.25">
      <c r="A2102" s="1" t="str">
        <f>'Customer_Master'!A2102</f>
        <v>CUST-00346</v>
      </c>
      <c r="B2102" s="1" t="str">
        <f>'Customer_Master'!D2102</f>
        <v>Babatunde Johnson</v>
      </c>
      <c r="C2102" s="1" t="str">
        <f>'Customer_Master'!E2102</f>
        <v>Mpesa Solutions</v>
      </c>
      <c r="D2102" t="str">
        <f>'Customer_Master'!G2102</f>
        <v>Valid</v>
      </c>
      <c r="E2102" t="str">
        <f>'Customer_Master'!I2102</f>
        <v>Valid</v>
      </c>
      <c r="F2102" t="str">
        <f>'Customer_Master'!X2102</f>
        <v>Complete</v>
      </c>
      <c r="G2102">
        <f>'Customer_Master'!Y2102</f>
        <v>100</v>
      </c>
    </row>
    <row r="2103" spans="1:7" x14ac:dyDescent="0.25">
      <c r="A2103" s="1" t="str">
        <f>'Customer_Master'!A2103</f>
        <v>CUST-01466</v>
      </c>
      <c r="B2103" s="1" t="str">
        <f>'Customer_Master'!D2103</f>
        <v>Liam</v>
      </c>
      <c r="C2103" s="1" t="str">
        <f>'Customer_Master'!E2103</f>
        <v>Piggyvest</v>
      </c>
      <c r="D2103" t="str">
        <f>'Customer_Master'!G2103</f>
        <v>Valid</v>
      </c>
      <c r="E2103" t="str">
        <f>'Customer_Master'!I2103</f>
        <v>Valid</v>
      </c>
      <c r="F2103" t="str">
        <f>'Customer_Master'!X2103</f>
        <v>Incomplete</v>
      </c>
      <c r="G2103">
        <f>'Customer_Master'!Y2103</f>
        <v>60</v>
      </c>
    </row>
    <row r="2104" spans="1:7" x14ac:dyDescent="0.25">
      <c r="A2104" s="1" t="str">
        <f>'Customer_Master'!A2104</f>
        <v>CUST-02661</v>
      </c>
      <c r="B2104" s="1" t="str">
        <f>'Customer_Master'!D2104</f>
        <v>Mercy Patel</v>
      </c>
      <c r="C2104" s="1" t="str">
        <f>'Customer_Master'!E2104</f>
        <v>Zenfinance Gmbh</v>
      </c>
      <c r="D2104" t="str">
        <f>'Customer_Master'!G2104</f>
        <v>Valid</v>
      </c>
      <c r="E2104" t="str">
        <f>'Customer_Master'!I2104</f>
        <v>Valid</v>
      </c>
      <c r="F2104" t="str">
        <f>'Customer_Master'!X2104</f>
        <v>Complete</v>
      </c>
      <c r="G2104">
        <f>'Customer_Master'!Y2104</f>
        <v>100</v>
      </c>
    </row>
    <row r="2105" spans="1:7" x14ac:dyDescent="0.25">
      <c r="A2105" s="1" t="str">
        <f>'Customer_Master'!A2105</f>
        <v>CUST-02644</v>
      </c>
      <c r="B2105" s="1" t="str">
        <f>'Customer_Master'!D2105</f>
        <v>Gbenga Traore</v>
      </c>
      <c r="C2105" s="1" t="str">
        <f>'Customer_Master'!E2105</f>
        <v>Teamapt</v>
      </c>
      <c r="D2105" t="str">
        <f>'Customer_Master'!G2105</f>
        <v>Valid</v>
      </c>
      <c r="E2105" t="str">
        <f>'Customer_Master'!I2105</f>
        <v>Valid</v>
      </c>
      <c r="F2105" t="str">
        <f>'Customer_Master'!X2105</f>
        <v>Complete</v>
      </c>
      <c r="G2105">
        <f>'Customer_Master'!Y2105</f>
        <v>100</v>
      </c>
    </row>
    <row r="2106" spans="1:7" x14ac:dyDescent="0.25">
      <c r="A2106" s="1" t="str">
        <f>'Customer_Master'!A2106</f>
        <v>CUST-03892</v>
      </c>
      <c r="B2106" s="1" t="str">
        <f>'Customer_Master'!D2106</f>
        <v>Sophie Mensah</v>
      </c>
      <c r="C2106" s="1" t="str">
        <f>'Customer_Master'!E2106</f>
        <v>Flour Mills Of Nigeria</v>
      </c>
      <c r="D2106" t="str">
        <f>'Customer_Master'!G2106</f>
        <v>Valid</v>
      </c>
      <c r="E2106" t="str">
        <f>'Customer_Master'!I2106</f>
        <v>Valid</v>
      </c>
      <c r="F2106" t="str">
        <f>'Customer_Master'!X2106</f>
        <v>Complete</v>
      </c>
      <c r="G2106">
        <f>'Customer_Master'!Y2106</f>
        <v>75</v>
      </c>
    </row>
    <row r="2107" spans="1:7" x14ac:dyDescent="0.25">
      <c r="A2107" s="1" t="str">
        <f>'Customer_Master'!A2107</f>
        <v>CUST-03224</v>
      </c>
      <c r="B2107" s="1" t="str">
        <f>'Customer_Master'!D2107</f>
        <v>Njeri Dlamini</v>
      </c>
      <c r="C2107" s="1" t="str">
        <f>'Customer_Master'!E2107</f>
        <v>Mtn Group</v>
      </c>
      <c r="D2107" t="str">
        <f>'Customer_Master'!G2107</f>
        <v>Valid</v>
      </c>
      <c r="E2107" t="str">
        <f>'Customer_Master'!I2107</f>
        <v>Invalid</v>
      </c>
      <c r="F2107" t="str">
        <f>'Customer_Master'!X2107</f>
        <v>Complete</v>
      </c>
      <c r="G2107">
        <f>'Customer_Master'!Y2107</f>
        <v>80</v>
      </c>
    </row>
    <row r="2108" spans="1:7" x14ac:dyDescent="0.25">
      <c r="A2108" s="1" t="str">
        <f>'Customer_Master'!A2108</f>
        <v>CUST-00922</v>
      </c>
      <c r="B2108" s="1" t="str">
        <f>'Customer_Master'!D2108</f>
        <v>Tobi Adeyemi</v>
      </c>
      <c r="C2108" s="1" t="str">
        <f>'Customer_Master'!E2108</f>
        <v>Vaultanalytics Plc</v>
      </c>
      <c r="D2108" t="str">
        <f>'Customer_Master'!G2108</f>
        <v>Valid</v>
      </c>
      <c r="E2108" t="str">
        <f>'Customer_Master'!I2108</f>
        <v>Valid</v>
      </c>
      <c r="F2108" t="str">
        <f>'Customer_Master'!X2108</f>
        <v>Complete</v>
      </c>
      <c r="G2108">
        <f>'Customer_Master'!Y2108</f>
        <v>100</v>
      </c>
    </row>
    <row r="2109" spans="1:7" x14ac:dyDescent="0.25">
      <c r="A2109" s="1" t="str">
        <f>'Customer_Master'!A2109</f>
        <v>CUST-02330</v>
      </c>
      <c r="B2109" s="1" t="str">
        <f>'Customer_Master'!D2109</f>
        <v>Femke Davies</v>
      </c>
      <c r="C2109" s="1" t="str">
        <f>'Customer_Master'!E2109</f>
        <v>Leadlabs Plc</v>
      </c>
      <c r="D2109" t="str">
        <f>'Customer_Master'!G2109</f>
        <v>Valid</v>
      </c>
      <c r="E2109" t="str">
        <f>'Customer_Master'!I2109</f>
        <v>Valid</v>
      </c>
      <c r="F2109" t="str">
        <f>'Customer_Master'!X2109</f>
        <v>Complete</v>
      </c>
      <c r="G2109">
        <f>'Customer_Master'!Y2109</f>
        <v>100</v>
      </c>
    </row>
    <row r="2110" spans="1:7" x14ac:dyDescent="0.25">
      <c r="A2110" s="1" t="str">
        <f>'Customer_Master'!A2110</f>
        <v>CUST-00951</v>
      </c>
      <c r="B2110" s="1" t="str">
        <f>'Customer_Master'!D2110</f>
        <v>Victor Nwosu</v>
      </c>
      <c r="C2110" s="1" t="str">
        <f>'Customer_Master'!E2110</f>
        <v>Cellulant</v>
      </c>
      <c r="D2110" t="str">
        <f>'Customer_Master'!G2110</f>
        <v>Valid</v>
      </c>
      <c r="E2110" t="str">
        <f>'Customer_Master'!I2110</f>
        <v>Valid</v>
      </c>
      <c r="F2110" t="str">
        <f>'Customer_Master'!X2110</f>
        <v>Complete</v>
      </c>
      <c r="G2110">
        <f>'Customer_Master'!Y2110</f>
        <v>100</v>
      </c>
    </row>
    <row r="2111" spans="1:7" x14ac:dyDescent="0.25">
      <c r="A2111" s="1" t="str">
        <f>'Customer_Master'!A2111</f>
        <v>CUST-04783</v>
      </c>
      <c r="B2111" s="1" t="str">
        <f>'Customer_Master'!D2111</f>
        <v>Simi Afolabi</v>
      </c>
      <c r="C2111" s="1" t="str">
        <f>'Customer_Master'!E2111</f>
        <v>Orbitlabs Plc</v>
      </c>
      <c r="D2111" t="str">
        <f>'Customer_Master'!G2111</f>
        <v>Valid</v>
      </c>
      <c r="E2111" t="str">
        <f>'Customer_Master'!I2111</f>
        <v>Valid</v>
      </c>
      <c r="F2111" t="str">
        <f>'Customer_Master'!X2111</f>
        <v>Complete</v>
      </c>
      <c r="G2111">
        <f>'Customer_Master'!Y2111</f>
        <v>100</v>
      </c>
    </row>
    <row r="2112" spans="1:7" x14ac:dyDescent="0.25">
      <c r="A2112" s="1" t="str">
        <f>'Customer_Master'!A2112</f>
        <v>CUST-00409</v>
      </c>
      <c r="B2112" s="1" t="str">
        <f>'Customer_Master'!D2112</f>
        <v>Daniel Van Der Merwe</v>
      </c>
      <c r="C2112" s="1" t="str">
        <f>'Customer_Master'!E2112</f>
        <v>Cloudai Inc</v>
      </c>
      <c r="D2112" t="str">
        <f>'Customer_Master'!G2112</f>
        <v>Valid</v>
      </c>
      <c r="E2112" t="str">
        <f>'Customer_Master'!I2112</f>
        <v>Valid</v>
      </c>
      <c r="F2112" t="str">
        <f>'Customer_Master'!X2112</f>
        <v>Complete</v>
      </c>
      <c r="G2112">
        <f>'Customer_Master'!Y2112</f>
        <v>100</v>
      </c>
    </row>
    <row r="2113" spans="1:7" x14ac:dyDescent="0.25">
      <c r="A2113" s="1" t="str">
        <f>'Customer_Master'!A2113</f>
        <v>CUST-03745</v>
      </c>
      <c r="B2113" s="1" t="str">
        <f>'Customer_Master'!D2113</f>
        <v>Zainab Garba</v>
      </c>
      <c r="C2113" s="1" t="str">
        <f>'Customer_Master'!E2113</f>
        <v>Heliocapital Plc</v>
      </c>
      <c r="D2113" t="str">
        <f>'Customer_Master'!G2113</f>
        <v>Valid</v>
      </c>
      <c r="E2113" t="str">
        <f>'Customer_Master'!I2113</f>
        <v>Valid</v>
      </c>
      <c r="F2113" t="str">
        <f>'Customer_Master'!X2113</f>
        <v>Complete</v>
      </c>
      <c r="G2113">
        <f>'Customer_Master'!Y2113</f>
        <v>100</v>
      </c>
    </row>
    <row r="2114" spans="1:7" x14ac:dyDescent="0.25">
      <c r="A2114" s="1" t="str">
        <f>'Customer_Master'!A2114</f>
        <v>CUST-02758</v>
      </c>
      <c r="B2114" s="1" t="str">
        <f>'Customer_Master'!D2114</f>
        <v>Amina Obi</v>
      </c>
      <c r="C2114" s="1" t="str">
        <f>'Customer_Master'!E2114</f>
        <v>Apexventures</v>
      </c>
      <c r="D2114" t="str">
        <f>'Customer_Master'!G2114</f>
        <v>Valid</v>
      </c>
      <c r="E2114" t="str">
        <f>'Customer_Master'!I2114</f>
        <v>Valid</v>
      </c>
      <c r="F2114" t="str">
        <f>'Customer_Master'!X2114</f>
        <v>Complete</v>
      </c>
      <c r="G2114">
        <f>'Customer_Master'!Y2114</f>
        <v>75</v>
      </c>
    </row>
    <row r="2115" spans="1:7" x14ac:dyDescent="0.25">
      <c r="A2115" s="1" t="str">
        <f>'Customer_Master'!A2115</f>
        <v>CUST-03065</v>
      </c>
      <c r="B2115" s="1" t="str">
        <f>'Customer_Master'!D2115</f>
        <v>Yusuf Okafor</v>
      </c>
      <c r="C2115" s="1" t="str">
        <f>'Customer_Master'!E2115</f>
        <v>Lumenfinance Inc</v>
      </c>
      <c r="D2115" t="str">
        <f>'Customer_Master'!G2115</f>
        <v>Valid</v>
      </c>
      <c r="E2115" t="str">
        <f>'Customer_Master'!I2115</f>
        <v>Valid</v>
      </c>
      <c r="F2115" t="str">
        <f>'Customer_Master'!X2115</f>
        <v>Complete</v>
      </c>
      <c r="G2115">
        <f>'Customer_Master'!Y2115</f>
        <v>100</v>
      </c>
    </row>
    <row r="2116" spans="1:7" x14ac:dyDescent="0.25">
      <c r="A2116" s="1" t="str">
        <f>'Customer_Master'!A2116</f>
        <v>CUST-04146</v>
      </c>
      <c r="B2116" s="1" t="str">
        <f>'Customer_Master'!D2116</f>
        <v>Niyi Bello</v>
      </c>
      <c r="C2116" s="1" t="str">
        <f>'Customer_Master'!E2116</f>
        <v>Coretech Gmbh</v>
      </c>
      <c r="D2116" t="str">
        <f>'Customer_Master'!G2116</f>
        <v>Valid</v>
      </c>
      <c r="E2116" t="str">
        <f>'Customer_Master'!I2116</f>
        <v>Valid</v>
      </c>
      <c r="F2116" t="str">
        <f>'Customer_Master'!X2116</f>
        <v>Complete</v>
      </c>
      <c r="G2116">
        <f>'Customer_Master'!Y2116</f>
        <v>100</v>
      </c>
    </row>
    <row r="2117" spans="1:7" x14ac:dyDescent="0.25">
      <c r="A2117" s="1" t="str">
        <f>'Customer_Master'!A2117</f>
        <v>CUST-01590</v>
      </c>
      <c r="B2117" s="1" t="str">
        <f>'Customer_Master'!D2117</f>
        <v>Gbenga Adebayo</v>
      </c>
      <c r="C2117" s="1" t="str">
        <f>'Customer_Master'!E2117</f>
        <v>Gridventures Plc</v>
      </c>
      <c r="D2117" t="str">
        <f>'Customer_Master'!G2117</f>
        <v>Valid</v>
      </c>
      <c r="E2117" t="str">
        <f>'Customer_Master'!I2117</f>
        <v>Valid</v>
      </c>
      <c r="F2117" t="str">
        <f>'Customer_Master'!X2117</f>
        <v>Complete</v>
      </c>
      <c r="G2117">
        <f>'Customer_Master'!Y2117</f>
        <v>100</v>
      </c>
    </row>
    <row r="2118" spans="1:7" x14ac:dyDescent="0.25">
      <c r="A2118" s="1" t="str">
        <f>'Customer_Master'!A2118</f>
        <v>CUST-00657</v>
      </c>
      <c r="B2118" s="1" t="str">
        <f>'Customer_Master'!D2118</f>
        <v>Chizoba Bello</v>
      </c>
      <c r="C2118" s="1" t="str">
        <f>'Customer_Master'!E2118</f>
        <v>Gridsolutions</v>
      </c>
      <c r="D2118" t="str">
        <f>'Customer_Master'!G2118</f>
        <v>Valid</v>
      </c>
      <c r="E2118" t="str">
        <f>'Customer_Master'!I2118</f>
        <v>Valid</v>
      </c>
      <c r="F2118" t="str">
        <f>'Customer_Master'!X2118</f>
        <v>Complete</v>
      </c>
      <c r="G2118">
        <f>'Customer_Master'!Y2118</f>
        <v>100</v>
      </c>
    </row>
    <row r="2119" spans="1:7" x14ac:dyDescent="0.25">
      <c r="A2119" s="1" t="str">
        <f>'Customer_Master'!A2119</f>
        <v>CUST-02055</v>
      </c>
      <c r="B2119" s="1" t="str">
        <f>'Customer_Master'!D2119</f>
        <v>Sipho Kelly</v>
      </c>
      <c r="C2119" s="1" t="str">
        <f>'Customer_Master'!E2119</f>
        <v>Novafinance Ltd</v>
      </c>
      <c r="D2119" t="str">
        <f>'Customer_Master'!G2119</f>
        <v>Invalid</v>
      </c>
      <c r="E2119" t="str">
        <f>'Customer_Master'!I2119</f>
        <v>Valid</v>
      </c>
      <c r="F2119" t="str">
        <f>'Customer_Master'!X2119</f>
        <v>Complete</v>
      </c>
      <c r="G2119">
        <f>'Customer_Master'!Y2119</f>
        <v>70</v>
      </c>
    </row>
    <row r="2120" spans="1:7" x14ac:dyDescent="0.25">
      <c r="A2120" s="1" t="str">
        <f>'Customer_Master'!A2120</f>
        <v>CUST-00265</v>
      </c>
      <c r="B2120" s="1" t="str">
        <f>'Customer_Master'!D2120</f>
        <v>Tunde Hassan</v>
      </c>
      <c r="C2120" s="1" t="str">
        <f>'Customer_Master'!E2120</f>
        <v>Stackventures</v>
      </c>
      <c r="D2120" t="str">
        <f>'Customer_Master'!G2120</f>
        <v>Valid</v>
      </c>
      <c r="E2120" t="str">
        <f>'Customer_Master'!I2120</f>
        <v>Valid</v>
      </c>
      <c r="F2120" t="str">
        <f>'Customer_Master'!X2120</f>
        <v>Complete</v>
      </c>
      <c r="G2120">
        <f>'Customer_Master'!Y2120</f>
        <v>100</v>
      </c>
    </row>
    <row r="2121" spans="1:7" x14ac:dyDescent="0.25">
      <c r="A2121" s="1" t="str">
        <f>'Customer_Master'!A2121</f>
        <v>CUST-01631</v>
      </c>
      <c r="B2121" s="1" t="str">
        <f>'Customer_Master'!D2121</f>
        <v>Jessica Obi</v>
      </c>
      <c r="C2121" s="1" t="str">
        <f>'Customer_Master'!E2121</f>
        <v>Bua Foods</v>
      </c>
      <c r="D2121" t="str">
        <f>'Customer_Master'!G2121</f>
        <v>Valid</v>
      </c>
      <c r="E2121" t="str">
        <f>'Customer_Master'!I2121</f>
        <v>Valid</v>
      </c>
      <c r="F2121" t="str">
        <f>'Customer_Master'!X2121</f>
        <v>Complete</v>
      </c>
      <c r="G2121">
        <f>'Customer_Master'!Y2121</f>
        <v>75</v>
      </c>
    </row>
    <row r="2122" spans="1:7" x14ac:dyDescent="0.25">
      <c r="A2122" s="1" t="str">
        <f>'Customer_Master'!A2122</f>
        <v>CUST-03367</v>
      </c>
      <c r="B2122" s="1" t="str">
        <f>'Customer_Master'!D2122</f>
        <v>Adaeze Idris</v>
      </c>
      <c r="C2122" s="1" t="str">
        <f>'Customer_Master'!E2122</f>
        <v>Cloudlogistics</v>
      </c>
      <c r="D2122" t="str">
        <f>'Customer_Master'!G2122</f>
        <v>Valid</v>
      </c>
      <c r="E2122" t="str">
        <f>'Customer_Master'!I2122</f>
        <v>Valid</v>
      </c>
      <c r="F2122" t="str">
        <f>'Customer_Master'!X2122</f>
        <v>Complete</v>
      </c>
      <c r="G2122">
        <f>'Customer_Master'!Y2122</f>
        <v>100</v>
      </c>
    </row>
    <row r="2123" spans="1:7" x14ac:dyDescent="0.25">
      <c r="A2123" s="1" t="str">
        <f>'Customer_Master'!A2123</f>
        <v>CUST-03244</v>
      </c>
      <c r="B2123" s="1" t="str">
        <f>'Customer_Master'!D2123</f>
        <v>Tosin Adebayo</v>
      </c>
      <c r="C2123" s="1" t="str">
        <f>'Customer_Master'!E2123</f>
        <v>Paystack</v>
      </c>
      <c r="D2123" t="str">
        <f>'Customer_Master'!G2123</f>
        <v>Valid</v>
      </c>
      <c r="E2123" t="str">
        <f>'Customer_Master'!I2123</f>
        <v>Valid</v>
      </c>
      <c r="F2123" t="str">
        <f>'Customer_Master'!X2123</f>
        <v>Complete</v>
      </c>
      <c r="G2123">
        <f>'Customer_Master'!Y2123</f>
        <v>100</v>
      </c>
    </row>
    <row r="2124" spans="1:7" x14ac:dyDescent="0.25">
      <c r="A2124" s="1" t="str">
        <f>'Customer_Master'!A2124</f>
        <v>CUST-03299</v>
      </c>
      <c r="B2124" s="1" t="str">
        <f>'Customer_Master'!D2124</f>
        <v>Sarah Hassan</v>
      </c>
      <c r="C2124" s="1" t="str">
        <f>'Customer_Master'!E2124</f>
        <v>Vaulthub Ltd</v>
      </c>
      <c r="D2124" t="str">
        <f>'Customer_Master'!G2124</f>
        <v>Valid</v>
      </c>
      <c r="E2124" t="str">
        <f>'Customer_Master'!I2124</f>
        <v>Valid</v>
      </c>
      <c r="F2124" t="str">
        <f>'Customer_Master'!X2124</f>
        <v>Complete</v>
      </c>
      <c r="G2124">
        <f>'Customer_Master'!Y2124</f>
        <v>100</v>
      </c>
    </row>
    <row r="2125" spans="1:7" x14ac:dyDescent="0.25">
      <c r="A2125" s="1" t="str">
        <f>'Customer_Master'!A2125</f>
        <v>CUST-01900</v>
      </c>
      <c r="B2125" s="1" t="str">
        <f>'Customer_Master'!D2125</f>
        <v>Chibueze Mwangi</v>
      </c>
      <c r="C2125" s="1" t="str">
        <f>'Customer_Master'!E2125</f>
        <v>Stacksolutions Ltd</v>
      </c>
      <c r="D2125" t="str">
        <f>'Customer_Master'!G2125</f>
        <v>Valid</v>
      </c>
      <c r="E2125" t="str">
        <f>'Customer_Master'!I2125</f>
        <v>Valid</v>
      </c>
      <c r="F2125" t="str">
        <f>'Customer_Master'!X2125</f>
        <v>Complete</v>
      </c>
      <c r="G2125">
        <f>'Customer_Master'!Y2125</f>
        <v>100</v>
      </c>
    </row>
    <row r="2126" spans="1:7" x14ac:dyDescent="0.25">
      <c r="A2126" s="1" t="str">
        <f>'Customer_Master'!A2126</f>
        <v>CUST-02631</v>
      </c>
      <c r="B2126" s="1" t="str">
        <f>'Customer_Master'!D2126</f>
        <v>David Brown</v>
      </c>
      <c r="C2126" s="1" t="str">
        <f>'Customer_Master'!E2126</f>
        <v>Not Available</v>
      </c>
      <c r="D2126" t="str">
        <f>'Customer_Master'!G2126</f>
        <v>Valid</v>
      </c>
      <c r="E2126" t="str">
        <f>'Customer_Master'!I2126</f>
        <v>Valid</v>
      </c>
      <c r="F2126" t="str">
        <f>'Customer_Master'!X2126</f>
        <v>Incomplete</v>
      </c>
      <c r="G2126">
        <f>'Customer_Master'!Y2126</f>
        <v>60</v>
      </c>
    </row>
    <row r="2127" spans="1:7" x14ac:dyDescent="0.25">
      <c r="A2127" s="1" t="str">
        <f>'Customer_Master'!A2127</f>
        <v>CUST-04111</v>
      </c>
      <c r="B2127" s="1" t="str">
        <f>'Customer_Master'!D2127</f>
        <v>Chiamaka O'Brien</v>
      </c>
      <c r="C2127" s="1" t="str">
        <f>'Customer_Master'!E2127</f>
        <v>Novalabs Inc</v>
      </c>
      <c r="D2127" t="str">
        <f>'Customer_Master'!G2127</f>
        <v>Valid</v>
      </c>
      <c r="E2127" t="str">
        <f>'Customer_Master'!I2127</f>
        <v>Valid</v>
      </c>
      <c r="F2127" t="str">
        <f>'Customer_Master'!X2127</f>
        <v>Complete</v>
      </c>
      <c r="G2127">
        <f>'Customer_Master'!Y2127</f>
        <v>100</v>
      </c>
    </row>
    <row r="2128" spans="1:7" x14ac:dyDescent="0.25">
      <c r="A2128" s="1" t="str">
        <f>'Customer_Master'!A2128</f>
        <v>CUST-02897</v>
      </c>
      <c r="B2128" s="1" t="str">
        <f>'Customer_Master'!D2128</f>
        <v>Chidi Adebayo</v>
      </c>
      <c r="C2128" s="1" t="str">
        <f>'Customer_Master'!E2128</f>
        <v>Not Available</v>
      </c>
      <c r="D2128" t="str">
        <f>'Customer_Master'!G2128</f>
        <v>Valid</v>
      </c>
      <c r="E2128" t="str">
        <f>'Customer_Master'!I2128</f>
        <v>Valid</v>
      </c>
      <c r="F2128" t="str">
        <f>'Customer_Master'!X2128</f>
        <v>Incomplete</v>
      </c>
      <c r="G2128">
        <f>'Customer_Master'!Y2128</f>
        <v>60</v>
      </c>
    </row>
    <row r="2129" spans="1:7" x14ac:dyDescent="0.25">
      <c r="A2129" s="1" t="str">
        <f>'Customer_Master'!A2129</f>
        <v>CUST-03336</v>
      </c>
      <c r="B2129" s="1" t="str">
        <f>'Customer_Master'!D2129</f>
        <v>Joshua Al-Farsi</v>
      </c>
      <c r="C2129" s="1" t="str">
        <f>'Customer_Master'!E2129</f>
        <v>Bua Foods</v>
      </c>
      <c r="D2129" t="str">
        <f>'Customer_Master'!G2129</f>
        <v>Valid</v>
      </c>
      <c r="E2129" t="str">
        <f>'Customer_Master'!I2129</f>
        <v>Valid</v>
      </c>
      <c r="F2129" t="str">
        <f>'Customer_Master'!X2129</f>
        <v>Complete</v>
      </c>
      <c r="G2129">
        <f>'Customer_Master'!Y2129</f>
        <v>100</v>
      </c>
    </row>
    <row r="2130" spans="1:7" x14ac:dyDescent="0.25">
      <c r="A2130" s="1" t="str">
        <f>'Customer_Master'!A2130</f>
        <v>CUST-03392</v>
      </c>
      <c r="B2130" s="1" t="str">
        <f>'Customer_Master'!D2130</f>
        <v>Ogechi Orji</v>
      </c>
      <c r="C2130" s="1" t="str">
        <f>'Customer_Master'!E2130</f>
        <v>Zensoft Plc</v>
      </c>
      <c r="D2130" t="str">
        <f>'Customer_Master'!G2130</f>
        <v>Valid</v>
      </c>
      <c r="E2130" t="str">
        <f>'Customer_Master'!I2130</f>
        <v>Valid</v>
      </c>
      <c r="F2130" t="str">
        <f>'Customer_Master'!X2130</f>
        <v>Complete</v>
      </c>
      <c r="G2130">
        <f>'Customer_Master'!Y2130</f>
        <v>100</v>
      </c>
    </row>
    <row r="2131" spans="1:7" x14ac:dyDescent="0.25">
      <c r="A2131" s="1" t="str">
        <f>'Customer_Master'!A2131</f>
        <v>CUST-04066</v>
      </c>
      <c r="B2131" s="1" t="str">
        <f>'Customer_Master'!D2131</f>
        <v>Layla Otieno</v>
      </c>
      <c r="C2131" s="1" t="str">
        <f>'Customer_Master'!E2131</f>
        <v>Piggyvest</v>
      </c>
      <c r="D2131" t="str">
        <f>'Customer_Master'!G2131</f>
        <v>Valid</v>
      </c>
      <c r="E2131" t="str">
        <f>'Customer_Master'!I2131</f>
        <v>Valid</v>
      </c>
      <c r="F2131" t="str">
        <f>'Customer_Master'!X2131</f>
        <v>Complete</v>
      </c>
      <c r="G2131">
        <f>'Customer_Master'!Y2131</f>
        <v>100</v>
      </c>
    </row>
    <row r="2132" spans="1:7" x14ac:dyDescent="0.25">
      <c r="A2132" s="1" t="str">
        <f>'Customer_Master'!A2132</f>
        <v>CUST-03244</v>
      </c>
      <c r="B2132" s="1" t="str">
        <f>'Customer_Master'!D2132</f>
        <v>Pieter Abubakar</v>
      </c>
      <c r="C2132" s="1" t="str">
        <f>'Customer_Master'!E2132</f>
        <v>Zennetworks Llc</v>
      </c>
      <c r="D2132" t="str">
        <f>'Customer_Master'!G2132</f>
        <v>Valid</v>
      </c>
      <c r="E2132" t="str">
        <f>'Customer_Master'!I2132</f>
        <v>Valid</v>
      </c>
      <c r="F2132" t="str">
        <f>'Customer_Master'!X2132</f>
        <v>Complete</v>
      </c>
      <c r="G2132">
        <f>'Customer_Master'!Y2132</f>
        <v>100</v>
      </c>
    </row>
    <row r="2133" spans="1:7" x14ac:dyDescent="0.25">
      <c r="A2133" s="1" t="str">
        <f>'Customer_Master'!A2133</f>
        <v>CUST-00815</v>
      </c>
      <c r="B2133" s="1" t="str">
        <f>'Customer_Master'!D2133</f>
        <v>Michael Makinde</v>
      </c>
      <c r="C2133" s="1" t="str">
        <f>'Customer_Master'!E2133</f>
        <v>Teamapt</v>
      </c>
      <c r="D2133" t="str">
        <f>'Customer_Master'!G2133</f>
        <v>Valid</v>
      </c>
      <c r="E2133" t="str">
        <f>'Customer_Master'!I2133</f>
        <v>Valid</v>
      </c>
      <c r="F2133" t="str">
        <f>'Customer_Master'!X2133</f>
        <v>Complete</v>
      </c>
      <c r="G2133">
        <f>'Customer_Master'!Y2133</f>
        <v>100</v>
      </c>
    </row>
    <row r="2134" spans="1:7" x14ac:dyDescent="0.25">
      <c r="A2134" s="1" t="str">
        <f>'Customer_Master'!A2134</f>
        <v>CUST-04011</v>
      </c>
      <c r="B2134" s="1" t="str">
        <f>'Customer_Master'!D2134</f>
        <v>Gbenga Onyeka</v>
      </c>
      <c r="C2134" s="1" t="str">
        <f>'Customer_Master'!E2134</f>
        <v>Carbon</v>
      </c>
      <c r="D2134" t="str">
        <f>'Customer_Master'!G2134</f>
        <v>Valid</v>
      </c>
      <c r="E2134" t="str">
        <f>'Customer_Master'!I2134</f>
        <v>Valid</v>
      </c>
      <c r="F2134" t="str">
        <f>'Customer_Master'!X2134</f>
        <v>Complete</v>
      </c>
      <c r="G2134">
        <f>'Customer_Master'!Y2134</f>
        <v>100</v>
      </c>
    </row>
    <row r="2135" spans="1:7" x14ac:dyDescent="0.25">
      <c r="A2135" s="1" t="str">
        <f>'Customer_Master'!A2135</f>
        <v>CUST-04774</v>
      </c>
      <c r="B2135" s="1" t="str">
        <f>'Customer_Master'!D2135</f>
        <v>Ryan Botha</v>
      </c>
      <c r="C2135" s="1" t="str">
        <f>'Customer_Master'!E2135</f>
        <v>Flour Mills Of Nigeria</v>
      </c>
      <c r="D2135" t="str">
        <f>'Customer_Master'!G2135</f>
        <v>Valid</v>
      </c>
      <c r="E2135" t="str">
        <f>'Customer_Master'!I2135</f>
        <v>Valid</v>
      </c>
      <c r="F2135" t="str">
        <f>'Customer_Master'!X2135</f>
        <v>Complete</v>
      </c>
      <c r="G2135">
        <f>'Customer_Master'!Y2135</f>
        <v>75</v>
      </c>
    </row>
    <row r="2136" spans="1:7" x14ac:dyDescent="0.25">
      <c r="A2136" s="1" t="str">
        <f>'Customer_Master'!A2136</f>
        <v>CUST-02586</v>
      </c>
      <c r="B2136" s="1" t="str">
        <f>'Customer_Master'!D2136</f>
        <v>Precious Brown</v>
      </c>
      <c r="C2136" s="1" t="str">
        <f>'Customer_Master'!E2136</f>
        <v>Pulselogic</v>
      </c>
      <c r="D2136" t="str">
        <f>'Customer_Master'!G2136</f>
        <v>Valid</v>
      </c>
      <c r="E2136" t="str">
        <f>'Customer_Master'!I2136</f>
        <v>Valid</v>
      </c>
      <c r="F2136" t="str">
        <f>'Customer_Master'!X2136</f>
        <v>Complete</v>
      </c>
      <c r="G2136">
        <f>'Customer_Master'!Y2136</f>
        <v>100</v>
      </c>
    </row>
    <row r="2137" spans="1:7" x14ac:dyDescent="0.25">
      <c r="A2137" s="1" t="str">
        <f>'Customer_Master'!A2137</f>
        <v>CUST-03709</v>
      </c>
      <c r="B2137" s="1" t="str">
        <f>'Customer_Master'!D2137</f>
        <v>Wanjala Makinde</v>
      </c>
      <c r="C2137" s="1" t="str">
        <f>'Customer_Master'!E2137</f>
        <v>Primeworks Gmbh</v>
      </c>
      <c r="D2137" t="str">
        <f>'Customer_Master'!G2137</f>
        <v>Valid</v>
      </c>
      <c r="E2137" t="str">
        <f>'Customer_Master'!I2137</f>
        <v>Valid</v>
      </c>
      <c r="F2137" t="str">
        <f>'Customer_Master'!X2137</f>
        <v>Complete</v>
      </c>
      <c r="G2137">
        <f>'Customer_Master'!Y2137</f>
        <v>100</v>
      </c>
    </row>
    <row r="2138" spans="1:7" x14ac:dyDescent="0.25">
      <c r="A2138" s="1" t="str">
        <f>'Customer_Master'!A2138</f>
        <v>CUST-01404</v>
      </c>
      <c r="B2138" s="1" t="str">
        <f>'Customer_Master'!D2138</f>
        <v>Amani Taylor</v>
      </c>
      <c r="C2138" s="1" t="str">
        <f>'Customer_Master'!E2138</f>
        <v>Apexhealth Gmbh</v>
      </c>
      <c r="D2138" t="str">
        <f>'Customer_Master'!G2138</f>
        <v>Valid</v>
      </c>
      <c r="E2138" t="str">
        <f>'Customer_Master'!I2138</f>
        <v>Valid</v>
      </c>
      <c r="F2138" t="str">
        <f>'Customer_Master'!X2138</f>
        <v>Complete</v>
      </c>
      <c r="G2138">
        <f>'Customer_Master'!Y2138</f>
        <v>75</v>
      </c>
    </row>
    <row r="2139" spans="1:7" x14ac:dyDescent="0.25">
      <c r="A2139" s="1" t="str">
        <f>'Customer_Master'!A2139</f>
        <v>CUST-03348</v>
      </c>
      <c r="B2139" s="1" t="str">
        <f>'Customer_Master'!D2139</f>
        <v>Brian Diallo</v>
      </c>
      <c r="C2139" s="1" t="str">
        <f>'Customer_Master'!E2139</f>
        <v>Heliosoft</v>
      </c>
      <c r="D2139" t="str">
        <f>'Customer_Master'!G2139</f>
        <v>Valid</v>
      </c>
      <c r="E2139" t="str">
        <f>'Customer_Master'!I2139</f>
        <v>Valid</v>
      </c>
      <c r="F2139" t="str">
        <f>'Customer_Master'!X2139</f>
        <v>Complete</v>
      </c>
      <c r="G2139">
        <f>'Customer_Master'!Y2139</f>
        <v>75</v>
      </c>
    </row>
    <row r="2140" spans="1:7" x14ac:dyDescent="0.25">
      <c r="A2140" s="1" t="str">
        <f>'Customer_Master'!A2140</f>
        <v>CUST-02609</v>
      </c>
      <c r="B2140" s="1" t="str">
        <f>'Customer_Master'!D2140</f>
        <v>Nneka Nwosu</v>
      </c>
      <c r="C2140" s="1" t="str">
        <f>'Customer_Master'!E2140</f>
        <v>Primehealth Gmbh</v>
      </c>
      <c r="D2140" t="str">
        <f>'Customer_Master'!G2140</f>
        <v>Valid</v>
      </c>
      <c r="E2140" t="str">
        <f>'Customer_Master'!I2140</f>
        <v>Valid</v>
      </c>
      <c r="F2140" t="str">
        <f>'Customer_Master'!X2140</f>
        <v>Complete</v>
      </c>
      <c r="G2140">
        <f>'Customer_Master'!Y2140</f>
        <v>100</v>
      </c>
    </row>
    <row r="2141" spans="1:7" x14ac:dyDescent="0.25">
      <c r="A2141" s="1" t="str">
        <f>'Customer_Master'!A2141</f>
        <v>CUST-05122</v>
      </c>
      <c r="B2141" s="1" t="str">
        <f>'Customer_Master'!D2141</f>
        <v>Victor Diallo</v>
      </c>
      <c r="C2141" s="1" t="str">
        <f>'Customer_Master'!E2141</f>
        <v>Vaulttech Plc</v>
      </c>
      <c r="D2141" t="str">
        <f>'Customer_Master'!G2141</f>
        <v>Valid</v>
      </c>
      <c r="E2141" t="str">
        <f>'Customer_Master'!I2141</f>
        <v>Valid</v>
      </c>
      <c r="F2141" t="str">
        <f>'Customer_Master'!X2141</f>
        <v>Complete</v>
      </c>
      <c r="G2141">
        <f>'Customer_Master'!Y2141</f>
        <v>75</v>
      </c>
    </row>
    <row r="2142" spans="1:7" x14ac:dyDescent="0.25">
      <c r="A2142" s="1" t="str">
        <f>'Customer_Master'!A2142</f>
        <v>CUST-03180</v>
      </c>
      <c r="B2142" s="1" t="str">
        <f>'Customer_Master'!D2142</f>
        <v>Thandiwe Smith</v>
      </c>
      <c r="C2142" s="1" t="str">
        <f>'Customer_Master'!E2142</f>
        <v>Paystack</v>
      </c>
      <c r="D2142" t="str">
        <f>'Customer_Master'!G2142</f>
        <v>Valid</v>
      </c>
      <c r="E2142" t="str">
        <f>'Customer_Master'!I2142</f>
        <v>Valid</v>
      </c>
      <c r="F2142" t="str">
        <f>'Customer_Master'!X2142</f>
        <v>Complete</v>
      </c>
      <c r="G2142">
        <f>'Customer_Master'!Y2142</f>
        <v>100</v>
      </c>
    </row>
    <row r="2143" spans="1:7" x14ac:dyDescent="0.25">
      <c r="A2143" s="1" t="str">
        <f>'Customer_Master'!A2143</f>
        <v>CUST-03008</v>
      </c>
      <c r="B2143" s="1" t="str">
        <f>'Customer_Master'!D2143</f>
        <v>Babatunde Ogundimu</v>
      </c>
      <c r="C2143" s="1" t="str">
        <f>'Customer_Master'!E2143</f>
        <v>Brightcapital Gmbh</v>
      </c>
      <c r="D2143" t="str">
        <f>'Customer_Master'!G2143</f>
        <v>Valid</v>
      </c>
      <c r="E2143" t="str">
        <f>'Customer_Master'!I2143</f>
        <v>Valid</v>
      </c>
      <c r="F2143" t="str">
        <f>'Customer_Master'!X2143</f>
        <v>Complete</v>
      </c>
      <c r="G2143">
        <f>'Customer_Master'!Y2143</f>
        <v>100</v>
      </c>
    </row>
    <row r="2144" spans="1:7" x14ac:dyDescent="0.25">
      <c r="A2144" s="1" t="str">
        <f>'Customer_Master'!A2144</f>
        <v>CUST-03173</v>
      </c>
      <c r="B2144" s="1" t="str">
        <f>'Customer_Master'!D2144</f>
        <v>Funmi Van Der Merwe</v>
      </c>
      <c r="C2144" s="1" t="str">
        <f>'Customer_Master'!E2144</f>
        <v>Zenhealth Ltd</v>
      </c>
      <c r="D2144" t="str">
        <f>'Customer_Master'!G2144</f>
        <v>Valid</v>
      </c>
      <c r="E2144" t="str">
        <f>'Customer_Master'!I2144</f>
        <v>Valid</v>
      </c>
      <c r="F2144" t="str">
        <f>'Customer_Master'!X2144</f>
        <v>Complete</v>
      </c>
      <c r="G2144">
        <f>'Customer_Master'!Y2144</f>
        <v>100</v>
      </c>
    </row>
    <row r="2145" spans="1:7" x14ac:dyDescent="0.25">
      <c r="A2145" s="1" t="str">
        <f>'Customer_Master'!A2145</f>
        <v>CUST-02611</v>
      </c>
      <c r="B2145" s="1" t="str">
        <f>'Customer_Master'!D2145</f>
        <v>Sarah Lawal</v>
      </c>
      <c r="C2145" s="1" t="str">
        <f>'Customer_Master'!E2145</f>
        <v>Swiftlogic Ltd</v>
      </c>
      <c r="D2145" t="str">
        <f>'Customer_Master'!G2145</f>
        <v>Valid</v>
      </c>
      <c r="E2145" t="str">
        <f>'Customer_Master'!I2145</f>
        <v>Valid</v>
      </c>
      <c r="F2145" t="str">
        <f>'Customer_Master'!X2145</f>
        <v>Complete</v>
      </c>
      <c r="G2145">
        <f>'Customer_Master'!Y2145</f>
        <v>100</v>
      </c>
    </row>
    <row r="2146" spans="1:7" x14ac:dyDescent="0.25">
      <c r="A2146" s="1" t="str">
        <f>'Customer_Master'!A2146</f>
        <v>CUST-04747</v>
      </c>
      <c r="B2146" s="1" t="str">
        <f>'Customer_Master'!D2146</f>
        <v>Bello Adeyemi</v>
      </c>
      <c r="C2146" s="1" t="str">
        <f>'Customer_Master'!E2146</f>
        <v>Novadigital Plc</v>
      </c>
      <c r="D2146" t="str">
        <f>'Customer_Master'!G2146</f>
        <v>Valid</v>
      </c>
      <c r="E2146" t="str">
        <f>'Customer_Master'!I2146</f>
        <v>Valid</v>
      </c>
      <c r="F2146" t="str">
        <f>'Customer_Master'!X2146</f>
        <v>Complete</v>
      </c>
      <c r="G2146">
        <f>'Customer_Master'!Y2146</f>
        <v>100</v>
      </c>
    </row>
    <row r="2147" spans="1:7" x14ac:dyDescent="0.25">
      <c r="A2147" s="1" t="str">
        <f>'Customer_Master'!A2147</f>
        <v>CUST-02689</v>
      </c>
      <c r="B2147" s="1" t="str">
        <f>'Customer_Master'!D2147</f>
        <v>Daniel Adeleke</v>
      </c>
      <c r="C2147" s="1" t="str">
        <f>'Customer_Master'!E2147</f>
        <v>Brightworks Plc</v>
      </c>
      <c r="D2147" t="str">
        <f>'Customer_Master'!G2147</f>
        <v>Valid</v>
      </c>
      <c r="E2147" t="str">
        <f>'Customer_Master'!I2147</f>
        <v>Valid</v>
      </c>
      <c r="F2147" t="str">
        <f>'Customer_Master'!X2147</f>
        <v>Complete</v>
      </c>
      <c r="G2147">
        <f>'Customer_Master'!Y2147</f>
        <v>100</v>
      </c>
    </row>
    <row r="2148" spans="1:7" x14ac:dyDescent="0.25">
      <c r="A2148" s="1" t="str">
        <f>'Customer_Master'!A2148</f>
        <v>CUST-05002</v>
      </c>
      <c r="B2148" s="1" t="str">
        <f>'Customer_Master'!D2148</f>
        <v>Nneka Ugwu</v>
      </c>
      <c r="C2148" s="1" t="str">
        <f>'Customer_Master'!E2148</f>
        <v>Mtn Group</v>
      </c>
      <c r="D2148" t="str">
        <f>'Customer_Master'!G2148</f>
        <v>Valid</v>
      </c>
      <c r="E2148" t="str">
        <f>'Customer_Master'!I2148</f>
        <v>Valid</v>
      </c>
      <c r="F2148" t="str">
        <f>'Customer_Master'!X2148</f>
        <v>Complete</v>
      </c>
      <c r="G2148">
        <f>'Customer_Master'!Y2148</f>
        <v>75</v>
      </c>
    </row>
    <row r="2149" spans="1:7" x14ac:dyDescent="0.25">
      <c r="A2149" s="1" t="str">
        <f>'Customer_Master'!A2149</f>
        <v>CUST-02195</v>
      </c>
      <c r="B2149" s="1" t="str">
        <f>'Customer_Master'!D2149</f>
        <v>Kibet Smith</v>
      </c>
      <c r="C2149" s="1" t="str">
        <f>'Customer_Master'!E2149</f>
        <v>Sparknetworks</v>
      </c>
      <c r="D2149" t="str">
        <f>'Customer_Master'!G2149</f>
        <v>Valid</v>
      </c>
      <c r="E2149" t="str">
        <f>'Customer_Master'!I2149</f>
        <v>Valid</v>
      </c>
      <c r="F2149" t="str">
        <f>'Customer_Master'!X2149</f>
        <v>Complete</v>
      </c>
      <c r="G2149">
        <f>'Customer_Master'!Y2149</f>
        <v>100</v>
      </c>
    </row>
    <row r="2150" spans="1:7" x14ac:dyDescent="0.25">
      <c r="A2150" s="1" t="str">
        <f>'Customer_Master'!A2150</f>
        <v>CUST-02838</v>
      </c>
      <c r="B2150" s="1" t="str">
        <f>'Customer_Master'!D2150</f>
        <v>Victor Adeyemi</v>
      </c>
      <c r="C2150" s="1" t="str">
        <f>'Customer_Master'!E2150</f>
        <v>Orbitsolutions</v>
      </c>
      <c r="D2150" t="str">
        <f>'Customer_Master'!G2150</f>
        <v>Valid</v>
      </c>
      <c r="E2150" t="str">
        <f>'Customer_Master'!I2150</f>
        <v>Valid</v>
      </c>
      <c r="F2150" t="str">
        <f>'Customer_Master'!X2150</f>
        <v>Complete</v>
      </c>
      <c r="G2150">
        <f>'Customer_Master'!Y2150</f>
        <v>75</v>
      </c>
    </row>
    <row r="2151" spans="1:7" x14ac:dyDescent="0.25">
      <c r="A2151" s="1" t="str">
        <f>'Customer_Master'!A2151</f>
        <v>CUST-04373</v>
      </c>
      <c r="B2151" s="1" t="str">
        <f>'Customer_Master'!D2151</f>
        <v>Amina Ugwu</v>
      </c>
      <c r="C2151" s="1" t="str">
        <f>'Customer_Master'!E2151</f>
        <v>Kuda</v>
      </c>
      <c r="D2151" t="str">
        <f>'Customer_Master'!G2151</f>
        <v>Valid</v>
      </c>
      <c r="E2151" t="str">
        <f>'Customer_Master'!I2151</f>
        <v>Invalid</v>
      </c>
      <c r="F2151" t="str">
        <f>'Customer_Master'!X2151</f>
        <v>Complete</v>
      </c>
      <c r="G2151">
        <f>'Customer_Master'!Y2151</f>
        <v>80</v>
      </c>
    </row>
    <row r="2152" spans="1:7" x14ac:dyDescent="0.25">
      <c r="A2152" s="1" t="str">
        <f>'Customer_Master'!A2152</f>
        <v>CUST-04618</v>
      </c>
      <c r="B2152" s="1" t="str">
        <f>'Customer_Master'!D2152</f>
        <v>Emmanuel Nwankwo</v>
      </c>
      <c r="C2152" s="1" t="str">
        <f>'Customer_Master'!E2152</f>
        <v>Novahub Gmbh</v>
      </c>
      <c r="D2152" t="str">
        <f>'Customer_Master'!G2152</f>
        <v>Valid</v>
      </c>
      <c r="E2152" t="str">
        <f>'Customer_Master'!I2152</f>
        <v>Valid</v>
      </c>
      <c r="F2152" t="str">
        <f>'Customer_Master'!X2152</f>
        <v>Complete</v>
      </c>
      <c r="G2152">
        <f>'Customer_Master'!Y2152</f>
        <v>75</v>
      </c>
    </row>
    <row r="2153" spans="1:7" x14ac:dyDescent="0.25">
      <c r="A2153" s="1" t="str">
        <f>'Customer_Master'!A2153</f>
        <v>CUST-02814</v>
      </c>
      <c r="B2153" s="1" t="str">
        <f>'Customer_Master'!D2153</f>
        <v>Nnamdi Makinde</v>
      </c>
      <c r="C2153" s="1" t="str">
        <f>'Customer_Master'!E2153</f>
        <v>Gridcommerce Ltd</v>
      </c>
      <c r="D2153" t="str">
        <f>'Customer_Master'!G2153</f>
        <v>Valid</v>
      </c>
      <c r="E2153" t="str">
        <f>'Customer_Master'!I2153</f>
        <v>Valid</v>
      </c>
      <c r="F2153" t="str">
        <f>'Customer_Master'!X2153</f>
        <v>Complete</v>
      </c>
      <c r="G2153">
        <f>'Customer_Master'!Y2153</f>
        <v>100</v>
      </c>
    </row>
    <row r="2154" spans="1:7" x14ac:dyDescent="0.25">
      <c r="A2154" s="1" t="str">
        <f>'Customer_Master'!A2154</f>
        <v>CUST-00825</v>
      </c>
      <c r="B2154" s="1" t="str">
        <f>'Customer_Master'!D2154</f>
        <v>Akinyi Kelly</v>
      </c>
      <c r="C2154" s="1" t="str">
        <f>'Customer_Master'!E2154</f>
        <v>Flour Mills Of Nigeria</v>
      </c>
      <c r="D2154" t="str">
        <f>'Customer_Master'!G2154</f>
        <v>Valid</v>
      </c>
      <c r="E2154" t="str">
        <f>'Customer_Master'!I2154</f>
        <v>Valid</v>
      </c>
      <c r="F2154" t="str">
        <f>'Customer_Master'!X2154</f>
        <v>Complete</v>
      </c>
      <c r="G2154">
        <f>'Customer_Master'!Y2154</f>
        <v>100</v>
      </c>
    </row>
    <row r="2155" spans="1:7" x14ac:dyDescent="0.25">
      <c r="A2155" s="1" t="str">
        <f>'Customer_Master'!A2155</f>
        <v>CUST-04601</v>
      </c>
      <c r="B2155" s="1" t="str">
        <f>'Customer_Master'!D2155</f>
        <v>Kunle Wilson</v>
      </c>
      <c r="C2155" s="1" t="str">
        <f>'Customer_Master'!E2155</f>
        <v>Not Available</v>
      </c>
      <c r="D2155" t="str">
        <f>'Customer_Master'!G2155</f>
        <v>Valid</v>
      </c>
      <c r="E2155" t="str">
        <f>'Customer_Master'!I2155</f>
        <v>Valid</v>
      </c>
      <c r="F2155" t="str">
        <f>'Customer_Master'!X2155</f>
        <v>Incomplete</v>
      </c>
      <c r="G2155">
        <f>'Customer_Master'!Y2155</f>
        <v>60</v>
      </c>
    </row>
    <row r="2156" spans="1:7" x14ac:dyDescent="0.25">
      <c r="A2156" s="1" t="str">
        <f>'Customer_Master'!A2156</f>
        <v>CUST-04907</v>
      </c>
      <c r="B2156" s="1" t="str">
        <f>'Customer_Master'!D2156</f>
        <v>Ifeoma Orji</v>
      </c>
      <c r="C2156" s="1" t="str">
        <f>'Customer_Master'!E2156</f>
        <v>Bua Foods</v>
      </c>
      <c r="D2156" t="str">
        <f>'Customer_Master'!G2156</f>
        <v>Valid</v>
      </c>
      <c r="E2156" t="str">
        <f>'Customer_Master'!I2156</f>
        <v>Valid</v>
      </c>
      <c r="F2156" t="str">
        <f>'Customer_Master'!X2156</f>
        <v>Complete</v>
      </c>
      <c r="G2156">
        <f>'Customer_Master'!Y2156</f>
        <v>100</v>
      </c>
    </row>
    <row r="2157" spans="1:7" x14ac:dyDescent="0.25">
      <c r="A2157" s="1" t="str">
        <f>'Customer_Master'!A2157</f>
        <v>CUST-03422</v>
      </c>
      <c r="B2157" s="1" t="str">
        <f>'Customer_Master'!D2157</f>
        <v>Yetunde Idris</v>
      </c>
      <c r="C2157" s="1" t="str">
        <f>'Customer_Master'!E2157</f>
        <v>Leadsolutions Llc</v>
      </c>
      <c r="D2157" t="str">
        <f>'Customer_Master'!G2157</f>
        <v>Valid</v>
      </c>
      <c r="E2157" t="str">
        <f>'Customer_Master'!I2157</f>
        <v>Valid</v>
      </c>
      <c r="F2157" t="str">
        <f>'Customer_Master'!X2157</f>
        <v>Complete</v>
      </c>
      <c r="G2157">
        <f>'Customer_Master'!Y2157</f>
        <v>100</v>
      </c>
    </row>
    <row r="2158" spans="1:7" x14ac:dyDescent="0.25">
      <c r="A2158" s="1" t="str">
        <f>'Customer_Master'!A2158</f>
        <v>CUST-02677</v>
      </c>
      <c r="B2158" s="1" t="str">
        <f>'Customer_Master'!D2158</f>
        <v>Amaka Naidoo</v>
      </c>
      <c r="C2158" s="1" t="str">
        <f>'Customer_Master'!E2158</f>
        <v>Gridlabs Plc</v>
      </c>
      <c r="D2158" t="str">
        <f>'Customer_Master'!G2158</f>
        <v>Valid</v>
      </c>
      <c r="E2158" t="str">
        <f>'Customer_Master'!I2158</f>
        <v>Valid</v>
      </c>
      <c r="F2158" t="str">
        <f>'Customer_Master'!X2158</f>
        <v>Complete</v>
      </c>
      <c r="G2158">
        <f>'Customer_Master'!Y2158</f>
        <v>100</v>
      </c>
    </row>
    <row r="2159" spans="1:7" x14ac:dyDescent="0.25">
      <c r="A2159" s="1" t="str">
        <f>'Customer_Master'!A2159</f>
        <v>CUST-03151</v>
      </c>
      <c r="B2159" s="1" t="str">
        <f>'Customer_Master'!D2159</f>
        <v>Tunde Adeleke</v>
      </c>
      <c r="C2159" s="1" t="str">
        <f>'Customer_Master'!E2159</f>
        <v>Zenhealth Gmbh</v>
      </c>
      <c r="D2159" t="str">
        <f>'Customer_Master'!G2159</f>
        <v>Valid</v>
      </c>
      <c r="E2159" t="str">
        <f>'Customer_Master'!I2159</f>
        <v>Valid</v>
      </c>
      <c r="F2159" t="str">
        <f>'Customer_Master'!X2159</f>
        <v>Complete</v>
      </c>
      <c r="G2159">
        <f>'Customer_Master'!Y2159</f>
        <v>100</v>
      </c>
    </row>
    <row r="2160" spans="1:7" x14ac:dyDescent="0.25">
      <c r="A2160" s="1" t="str">
        <f>'Customer_Master'!A2160</f>
        <v>CUST-02150</v>
      </c>
      <c r="B2160" s="1" t="str">
        <f>'Customer_Master'!D2160</f>
        <v>Kamau Lawal</v>
      </c>
      <c r="C2160" s="1" t="str">
        <f>'Customer_Master'!E2160</f>
        <v>Mtn Group</v>
      </c>
      <c r="D2160" t="str">
        <f>'Customer_Master'!G2160</f>
        <v>Valid</v>
      </c>
      <c r="E2160" t="str">
        <f>'Customer_Master'!I2160</f>
        <v>Valid</v>
      </c>
      <c r="F2160" t="str">
        <f>'Customer_Master'!X2160</f>
        <v>Complete</v>
      </c>
      <c r="G2160">
        <f>'Customer_Master'!Y2160</f>
        <v>100</v>
      </c>
    </row>
    <row r="2161" spans="1:7" x14ac:dyDescent="0.25">
      <c r="A2161" s="1" t="str">
        <f>'Customer_Master'!A2161</f>
        <v>CUST-00840</v>
      </c>
      <c r="B2161" s="1" t="str">
        <f>'Customer_Master'!D2161</f>
        <v>Emmanuel Oladipo</v>
      </c>
      <c r="C2161" s="1" t="str">
        <f>'Customer_Master'!E2161</f>
        <v>Fluxsystems</v>
      </c>
      <c r="D2161" t="str">
        <f>'Customer_Master'!G2161</f>
        <v>Valid</v>
      </c>
      <c r="E2161" t="str">
        <f>'Customer_Master'!I2161</f>
        <v>Valid</v>
      </c>
      <c r="F2161" t="str">
        <f>'Customer_Master'!X2161</f>
        <v>Complete</v>
      </c>
      <c r="G2161">
        <f>'Customer_Master'!Y2161</f>
        <v>100</v>
      </c>
    </row>
    <row r="2162" spans="1:7" x14ac:dyDescent="0.25">
      <c r="A2162" s="1" t="str">
        <f>'Customer_Master'!A2162</f>
        <v>CUST-00097</v>
      </c>
      <c r="B2162" s="1" t="str">
        <f>'Customer_Master'!D2162</f>
        <v>Babatunde Adeleke</v>
      </c>
      <c r="C2162" s="1" t="str">
        <f>'Customer_Master'!E2162</f>
        <v>Swiftsystems Llc</v>
      </c>
      <c r="D2162" t="str">
        <f>'Customer_Master'!G2162</f>
        <v>Valid</v>
      </c>
      <c r="E2162" t="str">
        <f>'Customer_Master'!I2162</f>
        <v>Valid</v>
      </c>
      <c r="F2162" t="str">
        <f>'Customer_Master'!X2162</f>
        <v>Complete</v>
      </c>
      <c r="G2162">
        <f>'Customer_Master'!Y2162</f>
        <v>100</v>
      </c>
    </row>
    <row r="2163" spans="1:7" x14ac:dyDescent="0.25">
      <c r="A2163" s="1" t="str">
        <f>'Customer_Master'!A2163</f>
        <v>CUST-04938</v>
      </c>
      <c r="B2163" s="1" t="str">
        <f>'Customer_Master'!D2163</f>
        <v>Anke Botha</v>
      </c>
      <c r="C2163" s="1" t="str">
        <f>'Customer_Master'!E2163</f>
        <v>Cellulant</v>
      </c>
      <c r="D2163" t="str">
        <f>'Customer_Master'!G2163</f>
        <v>Valid</v>
      </c>
      <c r="E2163" t="str">
        <f>'Customer_Master'!I2163</f>
        <v>Valid</v>
      </c>
      <c r="F2163" t="str">
        <f>'Customer_Master'!X2163</f>
        <v>Complete</v>
      </c>
      <c r="G2163">
        <f>'Customer_Master'!Y2163</f>
        <v>100</v>
      </c>
    </row>
    <row r="2164" spans="1:7" x14ac:dyDescent="0.25">
      <c r="A2164" s="1" t="str">
        <f>'Customer_Master'!A2164</f>
        <v>CUST-03641</v>
      </c>
      <c r="B2164" s="1" t="str">
        <f>'Customer_Master'!D2164</f>
        <v>Mwangi Wilson</v>
      </c>
      <c r="C2164" s="1" t="str">
        <f>'Customer_Master'!E2164</f>
        <v>Primecapital Llc</v>
      </c>
      <c r="D2164" t="str">
        <f>'Customer_Master'!G2164</f>
        <v>Valid</v>
      </c>
      <c r="E2164" t="str">
        <f>'Customer_Master'!I2164</f>
        <v>Valid</v>
      </c>
      <c r="F2164" t="str">
        <f>'Customer_Master'!X2164</f>
        <v>Complete</v>
      </c>
      <c r="G2164">
        <f>'Customer_Master'!Y2164</f>
        <v>75</v>
      </c>
    </row>
    <row r="2165" spans="1:7" x14ac:dyDescent="0.25">
      <c r="A2165" s="1" t="str">
        <f>'Customer_Master'!A2165</f>
        <v>CUST-04655</v>
      </c>
      <c r="B2165" s="1" t="str">
        <f>'Customer_Master'!D2165</f>
        <v>Victor Khan</v>
      </c>
      <c r="C2165" s="1" t="str">
        <f>'Customer_Master'!E2165</f>
        <v>Primelogic</v>
      </c>
      <c r="D2165" t="str">
        <f>'Customer_Master'!G2165</f>
        <v>Valid</v>
      </c>
      <c r="E2165" t="str">
        <f>'Customer_Master'!I2165</f>
        <v>Valid</v>
      </c>
      <c r="F2165" t="str">
        <f>'Customer_Master'!X2165</f>
        <v>Complete</v>
      </c>
      <c r="G2165">
        <f>'Customer_Master'!Y2165</f>
        <v>100</v>
      </c>
    </row>
    <row r="2166" spans="1:7" x14ac:dyDescent="0.25">
      <c r="A2166" s="1" t="str">
        <f>'Customer_Master'!A2166</f>
        <v>CUST-03165</v>
      </c>
      <c r="B2166" s="1" t="str">
        <f>'Customer_Master'!D2166</f>
        <v>Adaora O'Brien</v>
      </c>
      <c r="C2166" s="1" t="str">
        <f>'Customer_Master'!E2166</f>
        <v>Sparklogic Llc</v>
      </c>
      <c r="D2166" t="str">
        <f>'Customer_Master'!G2166</f>
        <v>Valid</v>
      </c>
      <c r="E2166" t="str">
        <f>'Customer_Master'!I2166</f>
        <v>Valid</v>
      </c>
      <c r="F2166" t="str">
        <f>'Customer_Master'!X2166</f>
        <v>Complete</v>
      </c>
      <c r="G2166">
        <f>'Customer_Master'!Y2166</f>
        <v>100</v>
      </c>
    </row>
    <row r="2167" spans="1:7" x14ac:dyDescent="0.25">
      <c r="A2167" s="1" t="str">
        <f>'Customer_Master'!A2167</f>
        <v>CUST-01145</v>
      </c>
      <c r="B2167" s="1" t="str">
        <f>'Customer_Master'!D2167</f>
        <v>Mwangi Kamau</v>
      </c>
      <c r="C2167" s="1" t="str">
        <f>'Customer_Master'!E2167</f>
        <v>Flour Mills Of Nigeria</v>
      </c>
      <c r="D2167" t="str">
        <f>'Customer_Master'!G2167</f>
        <v>Valid</v>
      </c>
      <c r="E2167" t="str">
        <f>'Customer_Master'!I2167</f>
        <v>Valid</v>
      </c>
      <c r="F2167" t="str">
        <f>'Customer_Master'!X2167</f>
        <v>Complete</v>
      </c>
      <c r="G2167">
        <f>'Customer_Master'!Y2167</f>
        <v>100</v>
      </c>
    </row>
    <row r="2168" spans="1:7" x14ac:dyDescent="0.25">
      <c r="A2168" s="1" t="str">
        <f>'Customer_Master'!A2168</f>
        <v>CUST-03854</v>
      </c>
      <c r="B2168" s="1" t="str">
        <f>'Customer_Master'!D2168</f>
        <v>Damilola O'Brien</v>
      </c>
      <c r="C2168" s="1" t="str">
        <f>'Customer_Master'!E2168</f>
        <v>Piggyvest</v>
      </c>
      <c r="D2168" t="str">
        <f>'Customer_Master'!G2168</f>
        <v>Valid</v>
      </c>
      <c r="E2168" t="str">
        <f>'Customer_Master'!I2168</f>
        <v>Valid</v>
      </c>
      <c r="F2168" t="str">
        <f>'Customer_Master'!X2168</f>
        <v>Complete</v>
      </c>
      <c r="G2168">
        <f>'Customer_Master'!Y2168</f>
        <v>100</v>
      </c>
    </row>
    <row r="2169" spans="1:7" x14ac:dyDescent="0.25">
      <c r="A2169" s="1" t="str">
        <f>'Customer_Master'!A2169</f>
        <v>CUST-01286</v>
      </c>
      <c r="B2169" s="1" t="str">
        <f>'Customer_Master'!D2169</f>
        <v>Matthew Johnson</v>
      </c>
      <c r="C2169" s="1" t="str">
        <f>'Customer_Master'!E2169</f>
        <v>Pulsegroup</v>
      </c>
      <c r="D2169" t="str">
        <f>'Customer_Master'!G2169</f>
        <v>Valid</v>
      </c>
      <c r="E2169" t="str">
        <f>'Customer_Master'!I2169</f>
        <v>Valid</v>
      </c>
      <c r="F2169" t="str">
        <f>'Customer_Master'!X2169</f>
        <v>Complete</v>
      </c>
      <c r="G2169">
        <f>'Customer_Master'!Y2169</f>
        <v>100</v>
      </c>
    </row>
    <row r="2170" spans="1:7" x14ac:dyDescent="0.25">
      <c r="A2170" s="1" t="str">
        <f>'Customer_Master'!A2170</f>
        <v>CUST-00239</v>
      </c>
      <c r="B2170" s="1" t="str">
        <f>'Customer_Master'!D2170</f>
        <v>Mwangi Bello</v>
      </c>
      <c r="C2170" s="1" t="str">
        <f>'Customer_Master'!E2170</f>
        <v>Lumensolutions</v>
      </c>
      <c r="D2170" t="str">
        <f>'Customer_Master'!G2170</f>
        <v>Valid</v>
      </c>
      <c r="E2170" t="str">
        <f>'Customer_Master'!I2170</f>
        <v>Valid</v>
      </c>
      <c r="F2170" t="str">
        <f>'Customer_Master'!X2170</f>
        <v>Complete</v>
      </c>
      <c r="G2170">
        <f>'Customer_Master'!Y2170</f>
        <v>100</v>
      </c>
    </row>
    <row r="2171" spans="1:7" x14ac:dyDescent="0.25">
      <c r="A2171" s="1" t="str">
        <f>'Customer_Master'!A2171</f>
        <v>CUST-04790</v>
      </c>
      <c r="B2171" s="1" t="str">
        <f>'Customer_Master'!D2171</f>
        <v>Fatuma Makinde</v>
      </c>
      <c r="C2171" s="1" t="str">
        <f>'Customer_Master'!E2171</f>
        <v>Swiftlabs Inc</v>
      </c>
      <c r="D2171" t="str">
        <f>'Customer_Master'!G2171</f>
        <v>Valid</v>
      </c>
      <c r="E2171" t="str">
        <f>'Customer_Master'!I2171</f>
        <v>Valid</v>
      </c>
      <c r="F2171" t="str">
        <f>'Customer_Master'!X2171</f>
        <v>Complete</v>
      </c>
      <c r="G2171">
        <f>'Customer_Master'!Y2171</f>
        <v>100</v>
      </c>
    </row>
    <row r="2172" spans="1:7" x14ac:dyDescent="0.25">
      <c r="A2172" s="1" t="str">
        <f>'Customer_Master'!A2172</f>
        <v>CUST-04051</v>
      </c>
      <c r="B2172" s="1" t="str">
        <f>'Customer_Master'!D2172</f>
        <v>Emmanuel Anyanwu</v>
      </c>
      <c r="C2172" s="1" t="str">
        <f>'Customer_Master'!E2172</f>
        <v>Mtn Group</v>
      </c>
      <c r="D2172" t="str">
        <f>'Customer_Master'!G2172</f>
        <v>Valid</v>
      </c>
      <c r="E2172" t="str">
        <f>'Customer_Master'!I2172</f>
        <v>Valid</v>
      </c>
      <c r="F2172" t="str">
        <f>'Customer_Master'!X2172</f>
        <v>Complete</v>
      </c>
      <c r="G2172">
        <f>'Customer_Master'!Y2172</f>
        <v>75</v>
      </c>
    </row>
    <row r="2173" spans="1:7" x14ac:dyDescent="0.25">
      <c r="A2173" s="1" t="str">
        <f>'Customer_Master'!A2173</f>
        <v>CUST-03507</v>
      </c>
      <c r="B2173" s="1" t="str">
        <f>'Customer_Master'!D2173</f>
        <v>Anke Okafor</v>
      </c>
      <c r="C2173" s="1" t="str">
        <f>'Customer_Master'!E2173</f>
        <v>Brightgroup Inc</v>
      </c>
      <c r="D2173" t="str">
        <f>'Customer_Master'!G2173</f>
        <v>Valid</v>
      </c>
      <c r="E2173" t="str">
        <f>'Customer_Master'!I2173</f>
        <v>Valid</v>
      </c>
      <c r="F2173" t="str">
        <f>'Customer_Master'!X2173</f>
        <v>Complete</v>
      </c>
      <c r="G2173">
        <f>'Customer_Master'!Y2173</f>
        <v>100</v>
      </c>
    </row>
    <row r="2174" spans="1:7" x14ac:dyDescent="0.25">
      <c r="A2174" s="1" t="str">
        <f>'Customer_Master'!A2174</f>
        <v>CUST-01554</v>
      </c>
      <c r="B2174" s="1" t="str">
        <f>'Customer_Master'!D2174</f>
        <v>Fatuma Onyeka</v>
      </c>
      <c r="C2174" s="1" t="str">
        <f>'Customer_Master'!E2174</f>
        <v>Interswitch</v>
      </c>
      <c r="D2174" t="str">
        <f>'Customer_Master'!G2174</f>
        <v>Valid</v>
      </c>
      <c r="E2174" t="str">
        <f>'Customer_Master'!I2174</f>
        <v>Valid</v>
      </c>
      <c r="F2174" t="str">
        <f>'Customer_Master'!X2174</f>
        <v>Complete</v>
      </c>
      <c r="G2174">
        <f>'Customer_Master'!Y2174</f>
        <v>100</v>
      </c>
    </row>
    <row r="2175" spans="1:7" x14ac:dyDescent="0.25">
      <c r="A2175" s="1" t="str">
        <f>'Customer_Master'!A2175</f>
        <v>CUST-01131</v>
      </c>
      <c r="B2175" s="1" t="str">
        <f>'Customer_Master'!D2175</f>
        <v>Hannah</v>
      </c>
      <c r="C2175" s="1" t="str">
        <f>'Customer_Master'!E2175</f>
        <v>Flutterwave</v>
      </c>
      <c r="D2175" t="str">
        <f>'Customer_Master'!G2175</f>
        <v>Valid</v>
      </c>
      <c r="E2175" t="str">
        <f>'Customer_Master'!I2175</f>
        <v>Valid</v>
      </c>
      <c r="F2175" t="str">
        <f>'Customer_Master'!X2175</f>
        <v>Incomplete</v>
      </c>
      <c r="G2175">
        <f>'Customer_Master'!Y2175</f>
        <v>60</v>
      </c>
    </row>
    <row r="2176" spans="1:7" x14ac:dyDescent="0.25">
      <c r="A2176" s="1" t="str">
        <f>'Customer_Master'!A2176</f>
        <v>CUST-01865</v>
      </c>
      <c r="B2176" s="1" t="str">
        <f>'Customer_Master'!D2176</f>
        <v>Yusuf Musa</v>
      </c>
      <c r="C2176" s="1" t="str">
        <f>'Customer_Master'!E2176</f>
        <v>Lumengroup Gmbh</v>
      </c>
      <c r="D2176" t="str">
        <f>'Customer_Master'!G2176</f>
        <v>Valid</v>
      </c>
      <c r="E2176" t="str">
        <f>'Customer_Master'!I2176</f>
        <v>Valid</v>
      </c>
      <c r="F2176" t="str">
        <f>'Customer_Master'!X2176</f>
        <v>Complete</v>
      </c>
      <c r="G2176">
        <f>'Customer_Master'!Y2176</f>
        <v>100</v>
      </c>
    </row>
    <row r="2177" spans="1:7" x14ac:dyDescent="0.25">
      <c r="A2177" s="1" t="str">
        <f>'Customer_Master'!A2177</f>
        <v>CUST-00799</v>
      </c>
      <c r="B2177" s="1" t="str">
        <f>'Customer_Master'!D2177</f>
        <v>Tope Makinde</v>
      </c>
      <c r="C2177" s="1" t="str">
        <f>'Customer_Master'!E2177</f>
        <v>Jumia</v>
      </c>
      <c r="D2177" t="str">
        <f>'Customer_Master'!G2177</f>
        <v>Valid</v>
      </c>
      <c r="E2177" t="str">
        <f>'Customer_Master'!I2177</f>
        <v>Valid</v>
      </c>
      <c r="F2177" t="str">
        <f>'Customer_Master'!X2177</f>
        <v>Complete</v>
      </c>
      <c r="G2177">
        <f>'Customer_Master'!Y2177</f>
        <v>100</v>
      </c>
    </row>
    <row r="2178" spans="1:7" x14ac:dyDescent="0.25">
      <c r="A2178" s="1" t="str">
        <f>'Customer_Master'!A2178</f>
        <v>CUST-01740</v>
      </c>
      <c r="B2178" s="1" t="str">
        <f>'Customer_Master'!D2178</f>
        <v>Kunle Adebayo</v>
      </c>
      <c r="C2178" s="1" t="str">
        <f>'Customer_Master'!E2178</f>
        <v>Gridlogistics</v>
      </c>
      <c r="D2178" t="str">
        <f>'Customer_Master'!G2178</f>
        <v>Valid</v>
      </c>
      <c r="E2178" t="str">
        <f>'Customer_Master'!I2178</f>
        <v>Valid</v>
      </c>
      <c r="F2178" t="str">
        <f>'Customer_Master'!X2178</f>
        <v>Complete</v>
      </c>
      <c r="G2178">
        <f>'Customer_Master'!Y2178</f>
        <v>100</v>
      </c>
    </row>
    <row r="2179" spans="1:7" x14ac:dyDescent="0.25">
      <c r="A2179" s="1" t="str">
        <f>'Customer_Master'!A2179</f>
        <v>CUST-02558</v>
      </c>
      <c r="B2179" s="1" t="str">
        <f>'Customer_Master'!D2179</f>
        <v>Adaeze Hassan</v>
      </c>
      <c r="C2179" s="1" t="str">
        <f>'Customer_Master'!E2179</f>
        <v>Dangote Industries</v>
      </c>
      <c r="D2179" t="str">
        <f>'Customer_Master'!G2179</f>
        <v>Valid</v>
      </c>
      <c r="E2179" t="str">
        <f>'Customer_Master'!I2179</f>
        <v>Valid</v>
      </c>
      <c r="F2179" t="str">
        <f>'Customer_Master'!X2179</f>
        <v>Complete</v>
      </c>
      <c r="G2179">
        <f>'Customer_Master'!Y2179</f>
        <v>100</v>
      </c>
    </row>
    <row r="2180" spans="1:7" x14ac:dyDescent="0.25">
      <c r="A2180" s="1" t="str">
        <f>'Customer_Master'!A2180</f>
        <v>CUST-01767</v>
      </c>
      <c r="B2180" s="1" t="str">
        <f>'Customer_Master'!D2180</f>
        <v>Folake Mwangi</v>
      </c>
      <c r="C2180" s="1" t="str">
        <f>'Customer_Master'!E2180</f>
        <v>Chipper Cash</v>
      </c>
      <c r="D2180" t="str">
        <f>'Customer_Master'!G2180</f>
        <v>Valid</v>
      </c>
      <c r="E2180" t="str">
        <f>'Customer_Master'!I2180</f>
        <v>Valid</v>
      </c>
      <c r="F2180" t="str">
        <f>'Customer_Master'!X2180</f>
        <v>Complete</v>
      </c>
      <c r="G2180">
        <f>'Customer_Master'!Y2180</f>
        <v>100</v>
      </c>
    </row>
    <row r="2181" spans="1:7" x14ac:dyDescent="0.25">
      <c r="A2181" s="1" t="str">
        <f>'Customer_Master'!A2181</f>
        <v>CUST-02932</v>
      </c>
      <c r="B2181" s="1" t="str">
        <f>'Customer_Master'!D2181</f>
        <v>Joshua Johnson</v>
      </c>
      <c r="C2181" s="1" t="str">
        <f>'Customer_Master'!E2181</f>
        <v>Jumia</v>
      </c>
      <c r="D2181" t="str">
        <f>'Customer_Master'!G2181</f>
        <v>Valid</v>
      </c>
      <c r="E2181" t="str">
        <f>'Customer_Master'!I2181</f>
        <v>Valid</v>
      </c>
      <c r="F2181" t="str">
        <f>'Customer_Master'!X2181</f>
        <v>Complete</v>
      </c>
      <c r="G2181">
        <f>'Customer_Master'!Y2181</f>
        <v>100</v>
      </c>
    </row>
    <row r="2182" spans="1:7" x14ac:dyDescent="0.25">
      <c r="A2182" s="1" t="str">
        <f>'Customer_Master'!A2182</f>
        <v>CUST-02841</v>
      </c>
      <c r="B2182" s="1" t="str">
        <f>'Customer_Master'!D2182</f>
        <v>Nnamdi Mwangi</v>
      </c>
      <c r="C2182" s="1" t="str">
        <f>'Customer_Master'!E2182</f>
        <v>Hivenetworks</v>
      </c>
      <c r="D2182" t="str">
        <f>'Customer_Master'!G2182</f>
        <v>Valid</v>
      </c>
      <c r="E2182" t="str">
        <f>'Customer_Master'!I2182</f>
        <v>Valid</v>
      </c>
      <c r="F2182" t="str">
        <f>'Customer_Master'!X2182</f>
        <v>Complete</v>
      </c>
      <c r="G2182">
        <f>'Customer_Master'!Y2182</f>
        <v>100</v>
      </c>
    </row>
    <row r="2183" spans="1:7" x14ac:dyDescent="0.25">
      <c r="A2183" s="1" t="str">
        <f>'Customer_Master'!A2183</f>
        <v>CUST-03400</v>
      </c>
      <c r="B2183" s="1" t="str">
        <f>'Customer_Master'!D2183</f>
        <v>Kayode Murphy</v>
      </c>
      <c r="C2183" s="1" t="str">
        <f>'Customer_Master'!E2183</f>
        <v>Kuda</v>
      </c>
      <c r="D2183" t="str">
        <f>'Customer_Master'!G2183</f>
        <v>Valid</v>
      </c>
      <c r="E2183" t="str">
        <f>'Customer_Master'!I2183</f>
        <v>Valid</v>
      </c>
      <c r="F2183" t="str">
        <f>'Customer_Master'!X2183</f>
        <v>Complete</v>
      </c>
      <c r="G2183">
        <f>'Customer_Master'!Y2183</f>
        <v>100</v>
      </c>
    </row>
    <row r="2184" spans="1:7" x14ac:dyDescent="0.25">
      <c r="A2184" s="1" t="str">
        <f>'Customer_Master'!A2184</f>
        <v>CUST-04634</v>
      </c>
      <c r="B2184" s="1" t="str">
        <f>'Customer_Master'!D2184</f>
        <v>Blessing Obi</v>
      </c>
      <c r="C2184" s="1" t="str">
        <f>'Customer_Master'!E2184</f>
        <v>Carbon</v>
      </c>
      <c r="D2184" t="str">
        <f>'Customer_Master'!G2184</f>
        <v>Valid</v>
      </c>
      <c r="E2184" t="str">
        <f>'Customer_Master'!I2184</f>
        <v>Valid</v>
      </c>
      <c r="F2184" t="str">
        <f>'Customer_Master'!X2184</f>
        <v>Complete</v>
      </c>
      <c r="G2184">
        <f>'Customer_Master'!Y2184</f>
        <v>100</v>
      </c>
    </row>
    <row r="2185" spans="1:7" x14ac:dyDescent="0.25">
      <c r="A2185" s="1" t="str">
        <f>'Customer_Master'!A2185</f>
        <v>CUST-02613</v>
      </c>
      <c r="B2185" s="1" t="str">
        <f>'Customer_Master'!D2185</f>
        <v>Faith Smith</v>
      </c>
      <c r="C2185" s="1" t="str">
        <f>'Customer_Master'!E2185</f>
        <v>Flutterwave</v>
      </c>
      <c r="D2185" t="str">
        <f>'Customer_Master'!G2185</f>
        <v>Valid</v>
      </c>
      <c r="E2185" t="str">
        <f>'Customer_Master'!I2185</f>
        <v>Valid</v>
      </c>
      <c r="F2185" t="str">
        <f>'Customer_Master'!X2185</f>
        <v>Complete</v>
      </c>
      <c r="G2185">
        <f>'Customer_Master'!Y2185</f>
        <v>100</v>
      </c>
    </row>
    <row r="2186" spans="1:7" x14ac:dyDescent="0.25">
      <c r="A2186" s="1" t="str">
        <f>'Customer_Master'!A2186</f>
        <v>CUST-02989</v>
      </c>
      <c r="B2186" s="1" t="str">
        <f>'Customer_Master'!D2186</f>
        <v>Mark Mohammed</v>
      </c>
      <c r="C2186" s="1" t="str">
        <f>'Customer_Master'!E2186</f>
        <v>Dangote Industries</v>
      </c>
      <c r="D2186" t="str">
        <f>'Customer_Master'!G2186</f>
        <v>Valid</v>
      </c>
      <c r="E2186" t="str">
        <f>'Customer_Master'!I2186</f>
        <v>Valid</v>
      </c>
      <c r="F2186" t="str">
        <f>'Customer_Master'!X2186</f>
        <v>Complete</v>
      </c>
      <c r="G2186">
        <f>'Customer_Master'!Y2186</f>
        <v>75</v>
      </c>
    </row>
    <row r="2187" spans="1:7" x14ac:dyDescent="0.25">
      <c r="A2187" s="1" t="str">
        <f>'Customer_Master'!A2187</f>
        <v>CUST-03283</v>
      </c>
      <c r="B2187" s="1" t="str">
        <f>'Customer_Master'!D2187</f>
        <v>Usman Jones</v>
      </c>
      <c r="C2187" s="1" t="str">
        <f>'Customer_Master'!E2187</f>
        <v>Pulseworks Gmbh</v>
      </c>
      <c r="D2187" t="str">
        <f>'Customer_Master'!G2187</f>
        <v>Valid</v>
      </c>
      <c r="E2187" t="str">
        <f>'Customer_Master'!I2187</f>
        <v>Valid</v>
      </c>
      <c r="F2187" t="str">
        <f>'Customer_Master'!X2187</f>
        <v>Complete</v>
      </c>
      <c r="G2187">
        <f>'Customer_Master'!Y2187</f>
        <v>100</v>
      </c>
    </row>
    <row r="2188" spans="1:7" x14ac:dyDescent="0.25">
      <c r="A2188" s="1" t="str">
        <f>'Customer_Master'!A2188</f>
        <v>CUST-02995</v>
      </c>
      <c r="B2188" s="1" t="str">
        <f>'Customer_Master'!D2188</f>
        <v>Chizoba Botha</v>
      </c>
      <c r="C2188" s="1" t="str">
        <f>'Customer_Master'!E2188</f>
        <v>Stacksolutions Gmbh</v>
      </c>
      <c r="D2188" t="str">
        <f>'Customer_Master'!G2188</f>
        <v>Valid</v>
      </c>
      <c r="E2188" t="str">
        <f>'Customer_Master'!I2188</f>
        <v>Valid</v>
      </c>
      <c r="F2188" t="str">
        <f>'Customer_Master'!X2188</f>
        <v>Complete</v>
      </c>
      <c r="G2188">
        <f>'Customer_Master'!Y2188</f>
        <v>100</v>
      </c>
    </row>
    <row r="2189" spans="1:7" x14ac:dyDescent="0.25">
      <c r="A2189" s="1" t="str">
        <f>'Customer_Master'!A2189</f>
        <v>CUST-00566</v>
      </c>
      <c r="B2189" s="1" t="str">
        <f>'Customer_Master'!D2189</f>
        <v>Adaora Otieno</v>
      </c>
      <c r="C2189" s="1" t="str">
        <f>'Customer_Master'!E2189</f>
        <v>Stackcapital</v>
      </c>
      <c r="D2189" t="str">
        <f>'Customer_Master'!G2189</f>
        <v>Valid</v>
      </c>
      <c r="E2189" t="str">
        <f>'Customer_Master'!I2189</f>
        <v>Valid</v>
      </c>
      <c r="F2189" t="str">
        <f>'Customer_Master'!X2189</f>
        <v>Complete</v>
      </c>
      <c r="G2189">
        <f>'Customer_Master'!Y2189</f>
        <v>100</v>
      </c>
    </row>
    <row r="2190" spans="1:7" x14ac:dyDescent="0.25">
      <c r="A2190" s="1" t="str">
        <f>'Customer_Master'!A2190</f>
        <v>CUST-03118</v>
      </c>
      <c r="B2190" s="1" t="str">
        <f>'Customer_Master'!D2190</f>
        <v>Kayode Otieno</v>
      </c>
      <c r="C2190" s="1" t="str">
        <f>'Customer_Master'!E2190</f>
        <v>Lumensystems Inc</v>
      </c>
      <c r="D2190" t="str">
        <f>'Customer_Master'!G2190</f>
        <v>Valid</v>
      </c>
      <c r="E2190" t="str">
        <f>'Customer_Master'!I2190</f>
        <v>Valid</v>
      </c>
      <c r="F2190" t="str">
        <f>'Customer_Master'!X2190</f>
        <v>Complete</v>
      </c>
      <c r="G2190">
        <f>'Customer_Master'!Y2190</f>
        <v>75</v>
      </c>
    </row>
    <row r="2191" spans="1:7" x14ac:dyDescent="0.25">
      <c r="A2191" s="1" t="str">
        <f>'Customer_Master'!A2191</f>
        <v>CUST-02335</v>
      </c>
      <c r="B2191" s="1" t="str">
        <f>'Customer_Master'!D2191</f>
        <v>Grace Patel</v>
      </c>
      <c r="C2191" s="1" t="str">
        <f>'Customer_Master'!E2191</f>
        <v>Orbittech</v>
      </c>
      <c r="D2191" t="str">
        <f>'Customer_Master'!G2191</f>
        <v>Valid</v>
      </c>
      <c r="E2191" t="str">
        <f>'Customer_Master'!I2191</f>
        <v>Valid</v>
      </c>
      <c r="F2191" t="str">
        <f>'Customer_Master'!X2191</f>
        <v>Complete</v>
      </c>
      <c r="G2191">
        <f>'Customer_Master'!Y2191</f>
        <v>75</v>
      </c>
    </row>
    <row r="2192" spans="1:7" x14ac:dyDescent="0.25">
      <c r="A2192" s="1" t="str">
        <f>'Customer_Master'!A2192</f>
        <v>CUST-02576</v>
      </c>
      <c r="B2192" s="1" t="str">
        <f>'Customer_Master'!D2192</f>
        <v>Layla Hassan</v>
      </c>
      <c r="C2192" s="1" t="str">
        <f>'Customer_Master'!E2192</f>
        <v>Cowrywise</v>
      </c>
      <c r="D2192" t="str">
        <f>'Customer_Master'!G2192</f>
        <v>Valid</v>
      </c>
      <c r="E2192" t="str">
        <f>'Customer_Master'!I2192</f>
        <v>Valid</v>
      </c>
      <c r="F2192" t="str">
        <f>'Customer_Master'!X2192</f>
        <v>Complete</v>
      </c>
      <c r="G2192">
        <f>'Customer_Master'!Y2192</f>
        <v>100</v>
      </c>
    </row>
    <row r="2193" spans="1:7" x14ac:dyDescent="0.25">
      <c r="A2193" s="1" t="str">
        <f>'Customer_Master'!A2193</f>
        <v>CUST-02863</v>
      </c>
      <c r="B2193" s="1" t="str">
        <f>'Customer_Master'!D2193</f>
        <v>Blessing Obi</v>
      </c>
      <c r="C2193" s="1" t="str">
        <f>'Customer_Master'!E2193</f>
        <v>Zenhub</v>
      </c>
      <c r="D2193" t="str">
        <f>'Customer_Master'!G2193</f>
        <v>Valid</v>
      </c>
      <c r="E2193" t="str">
        <f>'Customer_Master'!I2193</f>
        <v>Valid</v>
      </c>
      <c r="F2193" t="str">
        <f>'Customer_Master'!X2193</f>
        <v>Complete</v>
      </c>
      <c r="G2193">
        <f>'Customer_Master'!Y2193</f>
        <v>100</v>
      </c>
    </row>
    <row r="2194" spans="1:7" x14ac:dyDescent="0.25">
      <c r="A2194" s="1" t="str">
        <f>'Customer_Master'!A2194</f>
        <v>CUST-04506</v>
      </c>
      <c r="B2194" s="1" t="str">
        <f>'Customer_Master'!D2194</f>
        <v>Precious Mwangi</v>
      </c>
      <c r="C2194" s="1" t="str">
        <f>'Customer_Master'!E2194</f>
        <v>Leadsolutions</v>
      </c>
      <c r="D2194" t="str">
        <f>'Customer_Master'!G2194</f>
        <v>Valid</v>
      </c>
      <c r="E2194" t="str">
        <f>'Customer_Master'!I2194</f>
        <v>Valid</v>
      </c>
      <c r="F2194" t="str">
        <f>'Customer_Master'!X2194</f>
        <v>Complete</v>
      </c>
      <c r="G2194">
        <f>'Customer_Master'!Y2194</f>
        <v>100</v>
      </c>
    </row>
    <row r="2195" spans="1:7" x14ac:dyDescent="0.25">
      <c r="A2195" s="1" t="str">
        <f>'Customer_Master'!A2195</f>
        <v>CUST-03281</v>
      </c>
      <c r="B2195" s="1" t="str">
        <f>'Customer_Master'!D2195</f>
        <v>Sarah Kamau</v>
      </c>
      <c r="C2195" s="1" t="str">
        <f>'Customer_Master'!E2195</f>
        <v>Flour Mills Of Nigeria</v>
      </c>
      <c r="D2195" t="str">
        <f>'Customer_Master'!G2195</f>
        <v>Valid</v>
      </c>
      <c r="E2195" t="str">
        <f>'Customer_Master'!I2195</f>
        <v>Valid</v>
      </c>
      <c r="F2195" t="str">
        <f>'Customer_Master'!X2195</f>
        <v>Complete</v>
      </c>
      <c r="G2195">
        <f>'Customer_Master'!Y2195</f>
        <v>100</v>
      </c>
    </row>
    <row r="2196" spans="1:7" x14ac:dyDescent="0.25">
      <c r="A2196" s="1" t="str">
        <f>'Customer_Master'!A2196</f>
        <v>CUST-02438</v>
      </c>
      <c r="B2196" s="1" t="str">
        <f>'Customer_Master'!D2196</f>
        <v>Chibueze Wilson</v>
      </c>
      <c r="C2196" s="1" t="str">
        <f>'Customer_Master'!E2196</f>
        <v>Apexai</v>
      </c>
      <c r="D2196" t="str">
        <f>'Customer_Master'!G2196</f>
        <v>Valid</v>
      </c>
      <c r="E2196" t="str">
        <f>'Customer_Master'!I2196</f>
        <v>Valid</v>
      </c>
      <c r="F2196" t="str">
        <f>'Customer_Master'!X2196</f>
        <v>Complete</v>
      </c>
      <c r="G2196">
        <f>'Customer_Master'!Y2196</f>
        <v>100</v>
      </c>
    </row>
    <row r="2197" spans="1:7" x14ac:dyDescent="0.25">
      <c r="A2197" s="1" t="str">
        <f>'Customer_Master'!A2197</f>
        <v>CUST-02235</v>
      </c>
      <c r="B2197" s="1" t="str">
        <f>'Customer_Master'!D2197</f>
        <v>Ifeanyi Obi</v>
      </c>
      <c r="C2197" s="1" t="str">
        <f>'Customer_Master'!E2197</f>
        <v>Not Available</v>
      </c>
      <c r="D2197" t="str">
        <f>'Customer_Master'!G2197</f>
        <v>Valid</v>
      </c>
      <c r="E2197" t="str">
        <f>'Customer_Master'!I2197</f>
        <v>Valid</v>
      </c>
      <c r="F2197" t="str">
        <f>'Customer_Master'!X2197</f>
        <v>Incomplete</v>
      </c>
      <c r="G2197">
        <f>'Customer_Master'!Y2197</f>
        <v>60</v>
      </c>
    </row>
    <row r="2198" spans="1:7" x14ac:dyDescent="0.25">
      <c r="A2198" s="1" t="str">
        <f>'Customer_Master'!A2198</f>
        <v>CUST-04237</v>
      </c>
      <c r="B2198" s="1" t="str">
        <f>'Customer_Master'!D2198</f>
        <v>Andrew Akinola</v>
      </c>
      <c r="C2198" s="1" t="str">
        <f>'Customer_Master'!E2198</f>
        <v>Stacksoft Ltd</v>
      </c>
      <c r="D2198" t="str">
        <f>'Customer_Master'!G2198</f>
        <v>Valid</v>
      </c>
      <c r="E2198" t="str">
        <f>'Customer_Master'!I2198</f>
        <v>Valid</v>
      </c>
      <c r="F2198" t="str">
        <f>'Customer_Master'!X2198</f>
        <v>Complete</v>
      </c>
      <c r="G2198">
        <f>'Customer_Master'!Y2198</f>
        <v>100</v>
      </c>
    </row>
    <row r="2199" spans="1:7" x14ac:dyDescent="0.25">
      <c r="A2199" s="1" t="str">
        <f>'Customer_Master'!A2199</f>
        <v>CUST-03193</v>
      </c>
      <c r="B2199" s="1" t="str">
        <f>'Customer_Master'!D2199</f>
        <v>Chioma Nwankwo</v>
      </c>
      <c r="C2199" s="1" t="str">
        <f>'Customer_Master'!E2199</f>
        <v>Sparkfinance Inc</v>
      </c>
      <c r="D2199" t="str">
        <f>'Customer_Master'!G2199</f>
        <v>Valid</v>
      </c>
      <c r="E2199" t="str">
        <f>'Customer_Master'!I2199</f>
        <v>Valid</v>
      </c>
      <c r="F2199" t="str">
        <f>'Customer_Master'!X2199</f>
        <v>Complete</v>
      </c>
      <c r="G2199">
        <f>'Customer_Master'!Y2199</f>
        <v>100</v>
      </c>
    </row>
    <row r="2200" spans="1:7" x14ac:dyDescent="0.25">
      <c r="A2200" s="1" t="str">
        <f>'Customer_Master'!A2200</f>
        <v>CUST-00460</v>
      </c>
      <c r="B2200" s="1" t="str">
        <f>'Customer_Master'!D2200</f>
        <v>Mwangi Balogun</v>
      </c>
      <c r="C2200" s="1" t="str">
        <f>'Customer_Master'!E2200</f>
        <v>Andela</v>
      </c>
      <c r="D2200" t="str">
        <f>'Customer_Master'!G2200</f>
        <v>Valid</v>
      </c>
      <c r="E2200" t="str">
        <f>'Customer_Master'!I2200</f>
        <v>Valid</v>
      </c>
      <c r="F2200" t="str">
        <f>'Customer_Master'!X2200</f>
        <v>Complete</v>
      </c>
      <c r="G2200">
        <f>'Customer_Master'!Y2200</f>
        <v>100</v>
      </c>
    </row>
    <row r="2201" spans="1:7" x14ac:dyDescent="0.25">
      <c r="A2201" s="1" t="str">
        <f>'Customer_Master'!A2201</f>
        <v>CUST-03154</v>
      </c>
      <c r="B2201" s="1" t="str">
        <f>'Customer_Master'!D2201</f>
        <v>Tosin Idris</v>
      </c>
      <c r="C2201" s="1" t="str">
        <f>'Customer_Master'!E2201</f>
        <v>Mtn Group</v>
      </c>
      <c r="D2201" t="str">
        <f>'Customer_Master'!G2201</f>
        <v>Invalid</v>
      </c>
      <c r="E2201" t="str">
        <f>'Customer_Master'!I2201</f>
        <v>Valid</v>
      </c>
      <c r="F2201" t="str">
        <f>'Customer_Master'!X2201</f>
        <v>Complete</v>
      </c>
      <c r="G2201">
        <f>'Customer_Master'!Y2201</f>
        <v>70</v>
      </c>
    </row>
    <row r="2202" spans="1:7" x14ac:dyDescent="0.25">
      <c r="A2202" s="1" t="str">
        <f>'Customer_Master'!A2202</f>
        <v>CUST-02014</v>
      </c>
      <c r="B2202" s="1" t="str">
        <f>'Customer_Master'!D2202</f>
        <v>Tosin Okafor</v>
      </c>
      <c r="C2202" s="1" t="str">
        <f>'Customer_Master'!E2202</f>
        <v>Lumensoft Inc</v>
      </c>
      <c r="D2202" t="str">
        <f>'Customer_Master'!G2202</f>
        <v>Invalid</v>
      </c>
      <c r="E2202" t="str">
        <f>'Customer_Master'!I2202</f>
        <v>Valid</v>
      </c>
      <c r="F2202" t="str">
        <f>'Customer_Master'!X2202</f>
        <v>Complete</v>
      </c>
      <c r="G2202">
        <f>'Customer_Master'!Y2202</f>
        <v>70</v>
      </c>
    </row>
    <row r="2203" spans="1:7" x14ac:dyDescent="0.25">
      <c r="A2203" s="1" t="str">
        <f>'Customer_Master'!A2203</f>
        <v>CUST-04407</v>
      </c>
      <c r="B2203" s="1" t="str">
        <f>'Customer_Master'!D2203</f>
        <v>Kelechi Murphy</v>
      </c>
      <c r="C2203" s="1" t="str">
        <f>'Customer_Master'!E2203</f>
        <v>Swiftnetworks Gmbh</v>
      </c>
      <c r="D2203" t="str">
        <f>'Customer_Master'!G2203</f>
        <v>Valid</v>
      </c>
      <c r="E2203" t="str">
        <f>'Customer_Master'!I2203</f>
        <v>Valid</v>
      </c>
      <c r="F2203" t="str">
        <f>'Customer_Master'!X2203</f>
        <v>Complete</v>
      </c>
      <c r="G2203">
        <f>'Customer_Master'!Y2203</f>
        <v>100</v>
      </c>
    </row>
    <row r="2204" spans="1:7" x14ac:dyDescent="0.25">
      <c r="A2204" s="1" t="str">
        <f>'Customer_Master'!A2204</f>
        <v>CUST-03486</v>
      </c>
      <c r="B2204" s="1" t="str">
        <f>'Customer_Master'!D2204</f>
        <v>Grace Adeyemi</v>
      </c>
      <c r="C2204" s="1" t="str">
        <f>'Customer_Master'!E2204</f>
        <v>Kuda</v>
      </c>
      <c r="D2204" t="str">
        <f>'Customer_Master'!G2204</f>
        <v>Valid</v>
      </c>
      <c r="E2204" t="str">
        <f>'Customer_Master'!I2204</f>
        <v>Valid</v>
      </c>
      <c r="F2204" t="str">
        <f>'Customer_Master'!X2204</f>
        <v>Complete</v>
      </c>
      <c r="G2204">
        <f>'Customer_Master'!Y2204</f>
        <v>100</v>
      </c>
    </row>
    <row r="2205" spans="1:7" x14ac:dyDescent="0.25">
      <c r="A2205" s="1" t="str">
        <f>'Customer_Master'!A2205</f>
        <v>CUST-00851</v>
      </c>
      <c r="B2205" s="1" t="str">
        <f>'Customer_Master'!D2205</f>
        <v>Anke Otieno</v>
      </c>
      <c r="C2205" s="1" t="str">
        <f>'Customer_Master'!E2205</f>
        <v>Not Available</v>
      </c>
      <c r="D2205" t="str">
        <f>'Customer_Master'!G2205</f>
        <v>Valid</v>
      </c>
      <c r="E2205" t="str">
        <f>'Customer_Master'!I2205</f>
        <v>Valid</v>
      </c>
      <c r="F2205" t="str">
        <f>'Customer_Master'!X2205</f>
        <v>Incomplete</v>
      </c>
      <c r="G2205">
        <f>'Customer_Master'!Y2205</f>
        <v>60</v>
      </c>
    </row>
    <row r="2206" spans="1:7" x14ac:dyDescent="0.25">
      <c r="A2206" s="1" t="str">
        <f>'Customer_Master'!A2206</f>
        <v>CUST-01581</v>
      </c>
      <c r="B2206" s="1" t="str">
        <f>'Customer_Master'!D2206</f>
        <v>Amaka Wilson</v>
      </c>
      <c r="C2206" s="1" t="str">
        <f>'Customer_Master'!E2206</f>
        <v>Andela</v>
      </c>
      <c r="D2206" t="str">
        <f>'Customer_Master'!G2206</f>
        <v>Valid</v>
      </c>
      <c r="E2206" t="str">
        <f>'Customer_Master'!I2206</f>
        <v>Valid</v>
      </c>
      <c r="F2206" t="str">
        <f>'Customer_Master'!X2206</f>
        <v>Complete</v>
      </c>
      <c r="G2206">
        <f>'Customer_Master'!Y2206</f>
        <v>75</v>
      </c>
    </row>
    <row r="2207" spans="1:7" x14ac:dyDescent="0.25">
      <c r="A2207" s="1" t="str">
        <f>'Customer_Master'!A2207</f>
        <v>CUST-01955</v>
      </c>
      <c r="B2207" s="1" t="str">
        <f>'Customer_Master'!D2207</f>
        <v>Chidinma Mwangi</v>
      </c>
      <c r="C2207" s="1" t="str">
        <f>'Customer_Master'!E2207</f>
        <v>Echoanalytics Inc</v>
      </c>
      <c r="D2207" t="str">
        <f>'Customer_Master'!G2207</f>
        <v>Valid</v>
      </c>
      <c r="E2207" t="str">
        <f>'Customer_Master'!I2207</f>
        <v>Valid</v>
      </c>
      <c r="F2207" t="str">
        <f>'Customer_Master'!X2207</f>
        <v>Complete</v>
      </c>
      <c r="G2207">
        <f>'Customer_Master'!Y2207</f>
        <v>100</v>
      </c>
    </row>
    <row r="2208" spans="1:7" x14ac:dyDescent="0.25">
      <c r="A2208" s="1" t="str">
        <f>'Customer_Master'!A2208</f>
        <v>CUST-03915</v>
      </c>
      <c r="B2208" s="1" t="str">
        <f>'Customer_Master'!D2208</f>
        <v>Yetunde Naidoo</v>
      </c>
      <c r="C2208" s="1" t="str">
        <f>'Customer_Master'!E2208</f>
        <v>Brightworks Llc</v>
      </c>
      <c r="D2208" t="str">
        <f>'Customer_Master'!G2208</f>
        <v>Valid</v>
      </c>
      <c r="E2208" t="str">
        <f>'Customer_Master'!I2208</f>
        <v>Valid</v>
      </c>
      <c r="F2208" t="str">
        <f>'Customer_Master'!X2208</f>
        <v>Complete</v>
      </c>
      <c r="G2208">
        <f>'Customer_Master'!Y2208</f>
        <v>100</v>
      </c>
    </row>
    <row r="2209" spans="1:7" x14ac:dyDescent="0.25">
      <c r="A2209" s="1" t="str">
        <f>'Customer_Master'!A2209</f>
        <v>CUST-04969</v>
      </c>
      <c r="B2209" s="1" t="str">
        <f>'Customer_Master'!D2209</f>
        <v>Folake Okafor</v>
      </c>
      <c r="C2209" s="1" t="str">
        <f>'Customer_Master'!E2209</f>
        <v>Sparklogic Llc</v>
      </c>
      <c r="D2209" t="str">
        <f>'Customer_Master'!G2209</f>
        <v>Valid</v>
      </c>
      <c r="E2209" t="str">
        <f>'Customer_Master'!I2209</f>
        <v>Valid</v>
      </c>
      <c r="F2209" t="str">
        <f>'Customer_Master'!X2209</f>
        <v>Complete</v>
      </c>
      <c r="G2209">
        <f>'Customer_Master'!Y2209</f>
        <v>100</v>
      </c>
    </row>
    <row r="2210" spans="1:7" x14ac:dyDescent="0.25">
      <c r="A2210" s="1" t="str">
        <f>'Customer_Master'!A2210</f>
        <v>CUST-04613</v>
      </c>
      <c r="B2210" s="1" t="str">
        <f>'Customer_Master'!D2210</f>
        <v>Ibrahim Okafor</v>
      </c>
      <c r="C2210" s="1" t="str">
        <f>'Customer_Master'!E2210</f>
        <v>Piggyvest</v>
      </c>
      <c r="D2210" t="str">
        <f>'Customer_Master'!G2210</f>
        <v>Valid</v>
      </c>
      <c r="E2210" t="str">
        <f>'Customer_Master'!I2210</f>
        <v>Valid</v>
      </c>
      <c r="F2210" t="str">
        <f>'Customer_Master'!X2210</f>
        <v>Complete</v>
      </c>
      <c r="G2210">
        <f>'Customer_Master'!Y2210</f>
        <v>100</v>
      </c>
    </row>
    <row r="2211" spans="1:7" x14ac:dyDescent="0.25">
      <c r="A2211" s="1" t="str">
        <f>'Customer_Master'!A2211</f>
        <v>CUST-05013</v>
      </c>
      <c r="B2211" s="1" t="str">
        <f>'Customer_Master'!D2211</f>
        <v>Uche Mohammed</v>
      </c>
      <c r="C2211" s="1" t="str">
        <f>'Customer_Master'!E2211</f>
        <v>Lumenfinance Ltd</v>
      </c>
      <c r="D2211" t="str">
        <f>'Customer_Master'!G2211</f>
        <v>Valid</v>
      </c>
      <c r="E2211" t="str">
        <f>'Customer_Master'!I2211</f>
        <v>Valid</v>
      </c>
      <c r="F2211" t="str">
        <f>'Customer_Master'!X2211</f>
        <v>Complete</v>
      </c>
      <c r="G2211">
        <f>'Customer_Master'!Y2211</f>
        <v>75</v>
      </c>
    </row>
    <row r="2212" spans="1:7" x14ac:dyDescent="0.25">
      <c r="A2212" s="1" t="str">
        <f>'Customer_Master'!A2212</f>
        <v>CUST-03464</v>
      </c>
      <c r="B2212" s="1" t="str">
        <f>'Customer_Master'!D2212</f>
        <v>Chinwe Oladipo</v>
      </c>
      <c r="C2212" s="1" t="str">
        <f>'Customer_Master'!E2212</f>
        <v>Stackcommerce Gmbh</v>
      </c>
      <c r="D2212" t="str">
        <f>'Customer_Master'!G2212</f>
        <v>Valid</v>
      </c>
      <c r="E2212" t="str">
        <f>'Customer_Master'!I2212</f>
        <v>Valid</v>
      </c>
      <c r="F2212" t="str">
        <f>'Customer_Master'!X2212</f>
        <v>Complete</v>
      </c>
      <c r="G2212">
        <f>'Customer_Master'!Y2212</f>
        <v>100</v>
      </c>
    </row>
    <row r="2213" spans="1:7" x14ac:dyDescent="0.25">
      <c r="A2213" s="1" t="str">
        <f>'Customer_Master'!A2213</f>
        <v>CUST-02615</v>
      </c>
      <c r="B2213" s="1" t="str">
        <f>'Customer_Master'!D2213</f>
        <v>Amina Diallo</v>
      </c>
      <c r="C2213" s="1" t="str">
        <f>'Customer_Master'!E2213</f>
        <v>Piggyvest</v>
      </c>
      <c r="D2213" t="str">
        <f>'Customer_Master'!G2213</f>
        <v>Valid</v>
      </c>
      <c r="E2213" t="str">
        <f>'Customer_Master'!I2213</f>
        <v>Valid</v>
      </c>
      <c r="F2213" t="str">
        <f>'Customer_Master'!X2213</f>
        <v>Complete</v>
      </c>
      <c r="G2213">
        <f>'Customer_Master'!Y2213</f>
        <v>100</v>
      </c>
    </row>
    <row r="2214" spans="1:7" x14ac:dyDescent="0.25">
      <c r="A2214" s="1" t="str">
        <f>'Customer_Master'!A2214</f>
        <v>CUST-02769</v>
      </c>
      <c r="B2214" s="1" t="str">
        <f>'Customer_Master'!D2214</f>
        <v>Ikechukwu Adeleke</v>
      </c>
      <c r="C2214" s="1" t="str">
        <f>'Customer_Master'!E2214</f>
        <v>Paycapital Llc</v>
      </c>
      <c r="D2214" t="str">
        <f>'Customer_Master'!G2214</f>
        <v>Valid</v>
      </c>
      <c r="E2214" t="str">
        <f>'Customer_Master'!I2214</f>
        <v>Valid</v>
      </c>
      <c r="F2214" t="str">
        <f>'Customer_Master'!X2214</f>
        <v>Complete</v>
      </c>
      <c r="G2214">
        <f>'Customer_Master'!Y2214</f>
        <v>75</v>
      </c>
    </row>
    <row r="2215" spans="1:7" x14ac:dyDescent="0.25">
      <c r="A2215" s="1" t="str">
        <f>'Customer_Master'!A2215</f>
        <v>CUST-03050</v>
      </c>
      <c r="B2215" s="1" t="str">
        <f>'Customer_Master'!D2215</f>
        <v>Precious Adebayo</v>
      </c>
      <c r="C2215" s="1" t="str">
        <f>'Customer_Master'!E2215</f>
        <v>Heliohealth Llc</v>
      </c>
      <c r="D2215" t="str">
        <f>'Customer_Master'!G2215</f>
        <v>Valid</v>
      </c>
      <c r="E2215" t="str">
        <f>'Customer_Master'!I2215</f>
        <v>Valid</v>
      </c>
      <c r="F2215" t="str">
        <f>'Customer_Master'!X2215</f>
        <v>Complete</v>
      </c>
      <c r="G2215">
        <f>'Customer_Master'!Y2215</f>
        <v>100</v>
      </c>
    </row>
    <row r="2216" spans="1:7" x14ac:dyDescent="0.25">
      <c r="A2216" s="1" t="str">
        <f>'Customer_Master'!A2216</f>
        <v>CUST-02698</v>
      </c>
      <c r="B2216" s="1" t="str">
        <f>'Customer_Master'!D2216</f>
        <v>Yusuf Akinola</v>
      </c>
      <c r="C2216" s="1" t="str">
        <f>'Customer_Master'!E2216</f>
        <v>Corecapital Ltd</v>
      </c>
      <c r="D2216" t="str">
        <f>'Customer_Master'!G2216</f>
        <v>Valid</v>
      </c>
      <c r="E2216" t="str">
        <f>'Customer_Master'!I2216</f>
        <v>Valid</v>
      </c>
      <c r="F2216" t="str">
        <f>'Customer_Master'!X2216</f>
        <v>Complete</v>
      </c>
      <c r="G2216">
        <f>'Customer_Master'!Y2216</f>
        <v>100</v>
      </c>
    </row>
    <row r="2217" spans="1:7" x14ac:dyDescent="0.25">
      <c r="A2217" s="1" t="str">
        <f>'Customer_Master'!A2217</f>
        <v>CUST-01553</v>
      </c>
      <c r="B2217" s="1" t="str">
        <f>'Customer_Master'!D2217</f>
        <v>Ifeanyi Garba</v>
      </c>
      <c r="C2217" s="1" t="str">
        <f>'Customer_Master'!E2217</f>
        <v>Moniepoint</v>
      </c>
      <c r="D2217" t="str">
        <f>'Customer_Master'!G2217</f>
        <v>Valid</v>
      </c>
      <c r="E2217" t="str">
        <f>'Customer_Master'!I2217</f>
        <v>Valid</v>
      </c>
      <c r="F2217" t="str">
        <f>'Customer_Master'!X2217</f>
        <v>Complete</v>
      </c>
      <c r="G2217">
        <f>'Customer_Master'!Y2217</f>
        <v>100</v>
      </c>
    </row>
    <row r="2218" spans="1:7" x14ac:dyDescent="0.25">
      <c r="A2218" s="1" t="str">
        <f>'Customer_Master'!A2218</f>
        <v>CUST-04483</v>
      </c>
      <c r="B2218" s="1" t="str">
        <f>'Customer_Master'!D2218</f>
        <v>Yakubu Mensah</v>
      </c>
      <c r="C2218" s="1" t="str">
        <f>'Customer_Master'!E2218</f>
        <v>Chipper Cash</v>
      </c>
      <c r="D2218" t="str">
        <f>'Customer_Master'!G2218</f>
        <v>Valid</v>
      </c>
      <c r="E2218" t="str">
        <f>'Customer_Master'!I2218</f>
        <v>Valid</v>
      </c>
      <c r="F2218" t="str">
        <f>'Customer_Master'!X2218</f>
        <v>Complete</v>
      </c>
      <c r="G2218">
        <f>'Customer_Master'!Y2218</f>
        <v>100</v>
      </c>
    </row>
    <row r="2219" spans="1:7" x14ac:dyDescent="0.25">
      <c r="A2219" s="1" t="str">
        <f>'Customer_Master'!A2219</f>
        <v>CUST-01728</v>
      </c>
      <c r="B2219" s="1" t="str">
        <f>'Customer_Master'!D2219</f>
        <v>Kunle Makinde</v>
      </c>
      <c r="C2219" s="1" t="str">
        <f>'Customer_Master'!E2219</f>
        <v>Fluxhealth Ltd</v>
      </c>
      <c r="D2219" t="str">
        <f>'Customer_Master'!G2219</f>
        <v>Valid</v>
      </c>
      <c r="E2219" t="str">
        <f>'Customer_Master'!I2219</f>
        <v>Valid</v>
      </c>
      <c r="F2219" t="str">
        <f>'Customer_Master'!X2219</f>
        <v>Complete</v>
      </c>
      <c r="G2219">
        <f>'Customer_Master'!Y2219</f>
        <v>75</v>
      </c>
    </row>
    <row r="2220" spans="1:7" x14ac:dyDescent="0.25">
      <c r="A2220" s="1" t="str">
        <f>'Customer_Master'!A2220</f>
        <v>CUST-04096</v>
      </c>
      <c r="B2220" s="1" t="str">
        <f>'Customer_Master'!D2220</f>
        <v>Femi Brown</v>
      </c>
      <c r="C2220" s="1" t="str">
        <f>'Customer_Master'!E2220</f>
        <v>Gridhub Plc</v>
      </c>
      <c r="D2220" t="str">
        <f>'Customer_Master'!G2220</f>
        <v>Valid</v>
      </c>
      <c r="E2220" t="str">
        <f>'Customer_Master'!I2220</f>
        <v>Valid</v>
      </c>
      <c r="F2220" t="str">
        <f>'Customer_Master'!X2220</f>
        <v>Complete</v>
      </c>
      <c r="G2220">
        <f>'Customer_Master'!Y2220</f>
        <v>100</v>
      </c>
    </row>
    <row r="2221" spans="1:7" x14ac:dyDescent="0.25">
      <c r="A2221" s="1" t="str">
        <f>'Customer_Master'!A2221</f>
        <v>CUST-02600</v>
      </c>
      <c r="B2221" s="1" t="str">
        <f>'Customer_Master'!D2221</f>
        <v>Zainab Otieno</v>
      </c>
      <c r="C2221" s="1" t="str">
        <f>'Customer_Master'!E2221</f>
        <v>Cloudventures Gmbh</v>
      </c>
      <c r="D2221" t="str">
        <f>'Customer_Master'!G2221</f>
        <v>Valid</v>
      </c>
      <c r="E2221" t="str">
        <f>'Customer_Master'!I2221</f>
        <v>Valid</v>
      </c>
      <c r="F2221" t="str">
        <f>'Customer_Master'!X2221</f>
        <v>Complete</v>
      </c>
      <c r="G2221">
        <f>'Customer_Master'!Y2221</f>
        <v>75</v>
      </c>
    </row>
    <row r="2222" spans="1:7" x14ac:dyDescent="0.25">
      <c r="A2222" s="1" t="str">
        <f>'Customer_Master'!A2222</f>
        <v>CUST-03902</v>
      </c>
      <c r="B2222" s="1" t="str">
        <f>'Customer_Master'!D2222</f>
        <v>Segun Afolabi</v>
      </c>
      <c r="C2222" s="1" t="str">
        <f>'Customer_Master'!E2222</f>
        <v>Paystack</v>
      </c>
      <c r="D2222" t="str">
        <f>'Customer_Master'!G2222</f>
        <v>Valid</v>
      </c>
      <c r="E2222" t="str">
        <f>'Customer_Master'!I2222</f>
        <v>Valid</v>
      </c>
      <c r="F2222" t="str">
        <f>'Customer_Master'!X2222</f>
        <v>Complete</v>
      </c>
      <c r="G2222">
        <f>'Customer_Master'!Y2222</f>
        <v>100</v>
      </c>
    </row>
    <row r="2223" spans="1:7" x14ac:dyDescent="0.25">
      <c r="A2223" s="1" t="str">
        <f>'Customer_Master'!A2223</f>
        <v>CUST-03461</v>
      </c>
      <c r="B2223" s="1" t="str">
        <f>'Customer_Master'!D2223</f>
        <v>Amani Johnson</v>
      </c>
      <c r="C2223" s="1" t="str">
        <f>'Customer_Master'!E2223</f>
        <v>Fluxsolutions Ltd</v>
      </c>
      <c r="D2223" t="str">
        <f>'Customer_Master'!G2223</f>
        <v>Valid</v>
      </c>
      <c r="E2223" t="str">
        <f>'Customer_Master'!I2223</f>
        <v>Valid</v>
      </c>
      <c r="F2223" t="str">
        <f>'Customer_Master'!X2223</f>
        <v>Complete</v>
      </c>
      <c r="G2223">
        <f>'Customer_Master'!Y2223</f>
        <v>100</v>
      </c>
    </row>
    <row r="2224" spans="1:7" x14ac:dyDescent="0.25">
      <c r="A2224" s="1" t="str">
        <f>'Customer_Master'!A2224</f>
        <v>CUST-02822</v>
      </c>
      <c r="B2224" s="1" t="str">
        <f>'Customer_Master'!D2224</f>
        <v>Tunde</v>
      </c>
      <c r="C2224" s="1" t="str">
        <f>'Customer_Master'!E2224</f>
        <v>Novacommerce Llc</v>
      </c>
      <c r="D2224" t="str">
        <f>'Customer_Master'!G2224</f>
        <v>Valid</v>
      </c>
      <c r="E2224" t="str">
        <f>'Customer_Master'!I2224</f>
        <v>Valid</v>
      </c>
      <c r="F2224" t="str">
        <f>'Customer_Master'!X2224</f>
        <v>Incomplete</v>
      </c>
      <c r="G2224">
        <f>'Customer_Master'!Y2224</f>
        <v>60</v>
      </c>
    </row>
    <row r="2225" spans="1:7" x14ac:dyDescent="0.25">
      <c r="A2225" s="1" t="str">
        <f>'Customer_Master'!A2225</f>
        <v>CUST-04300</v>
      </c>
      <c r="B2225" s="1" t="str">
        <f>'Customer_Master'!D2225</f>
        <v>Segun Evans</v>
      </c>
      <c r="C2225" s="1" t="str">
        <f>'Customer_Master'!E2225</f>
        <v>Flutterwave</v>
      </c>
      <c r="D2225" t="str">
        <f>'Customer_Master'!G2225</f>
        <v>Valid</v>
      </c>
      <c r="E2225" t="str">
        <f>'Customer_Master'!I2225</f>
        <v>Valid</v>
      </c>
      <c r="F2225" t="str">
        <f>'Customer_Master'!X2225</f>
        <v>Complete</v>
      </c>
      <c r="G2225">
        <f>'Customer_Master'!Y2225</f>
        <v>100</v>
      </c>
    </row>
    <row r="2226" spans="1:7" x14ac:dyDescent="0.25">
      <c r="A2226" s="1" t="str">
        <f>'Customer_Master'!A2226</f>
        <v>CUST-03435</v>
      </c>
      <c r="B2226" s="1" t="str">
        <f>'Customer_Master'!D2226</f>
        <v>Oluwaseun</v>
      </c>
      <c r="C2226" s="1" t="str">
        <f>'Customer_Master'!E2226</f>
        <v>Sparksystems</v>
      </c>
      <c r="D2226" t="str">
        <f>'Customer_Master'!G2226</f>
        <v>Valid</v>
      </c>
      <c r="E2226" t="str">
        <f>'Customer_Master'!I2226</f>
        <v>Valid</v>
      </c>
      <c r="F2226" t="str">
        <f>'Customer_Master'!X2226</f>
        <v>Incomplete</v>
      </c>
      <c r="G2226">
        <f>'Customer_Master'!Y2226</f>
        <v>60</v>
      </c>
    </row>
    <row r="2227" spans="1:7" x14ac:dyDescent="0.25">
      <c r="A2227" s="1" t="str">
        <f>'Customer_Master'!A2227</f>
        <v>CUST-01101</v>
      </c>
      <c r="B2227" s="1" t="str">
        <f>'Customer_Master'!D2227</f>
        <v>Sarah Williams</v>
      </c>
      <c r="C2227" s="1" t="str">
        <f>'Customer_Master'!E2227</f>
        <v>Mtn Group</v>
      </c>
      <c r="D2227" t="str">
        <f>'Customer_Master'!G2227</f>
        <v>Valid</v>
      </c>
      <c r="E2227" t="str">
        <f>'Customer_Master'!I2227</f>
        <v>Valid</v>
      </c>
      <c r="F2227" t="str">
        <f>'Customer_Master'!X2227</f>
        <v>Complete</v>
      </c>
      <c r="G2227">
        <f>'Customer_Master'!Y2227</f>
        <v>100</v>
      </c>
    </row>
    <row r="2228" spans="1:7" x14ac:dyDescent="0.25">
      <c r="A2228" s="1" t="str">
        <f>'Customer_Master'!A2228</f>
        <v>CUST-01563</v>
      </c>
      <c r="B2228" s="1" t="str">
        <f>'Customer_Master'!D2228</f>
        <v>Faith Obi</v>
      </c>
      <c r="C2228" s="1" t="str">
        <f>'Customer_Master'!E2228</f>
        <v>Gridsolutions</v>
      </c>
      <c r="D2228" t="str">
        <f>'Customer_Master'!G2228</f>
        <v>Valid</v>
      </c>
      <c r="E2228" t="str">
        <f>'Customer_Master'!I2228</f>
        <v>Valid</v>
      </c>
      <c r="F2228" t="str">
        <f>'Customer_Master'!X2228</f>
        <v>Complete</v>
      </c>
      <c r="G2228">
        <f>'Customer_Master'!Y2228</f>
        <v>100</v>
      </c>
    </row>
    <row r="2229" spans="1:7" x14ac:dyDescent="0.25">
      <c r="A2229" s="1" t="str">
        <f>'Customer_Master'!A2229</f>
        <v>CUST-00311</v>
      </c>
      <c r="B2229" s="1" t="str">
        <f>'Customer_Master'!D2229</f>
        <v>Ahmed Mwangi</v>
      </c>
      <c r="C2229" s="1" t="str">
        <f>'Customer_Master'!E2229</f>
        <v>Datalabs Llc</v>
      </c>
      <c r="D2229" t="str">
        <f>'Customer_Master'!G2229</f>
        <v>Valid</v>
      </c>
      <c r="E2229" t="str">
        <f>'Customer_Master'!I2229</f>
        <v>Valid</v>
      </c>
      <c r="F2229" t="str">
        <f>'Customer_Master'!X2229</f>
        <v>Complete</v>
      </c>
      <c r="G2229">
        <f>'Customer_Master'!Y2229</f>
        <v>100</v>
      </c>
    </row>
    <row r="2230" spans="1:7" x14ac:dyDescent="0.25">
      <c r="A2230" s="1" t="str">
        <f>'Customer_Master'!A2230</f>
        <v>CUST-04558</v>
      </c>
      <c r="B2230" s="1" t="str">
        <f>'Customer_Master'!D2230</f>
        <v>Olivia Otieno</v>
      </c>
      <c r="C2230" s="1" t="str">
        <f>'Customer_Master'!E2230</f>
        <v>Echologic Llc</v>
      </c>
      <c r="D2230" t="str">
        <f>'Customer_Master'!G2230</f>
        <v>Valid</v>
      </c>
      <c r="E2230" t="str">
        <f>'Customer_Master'!I2230</f>
        <v>Valid</v>
      </c>
      <c r="F2230" t="str">
        <f>'Customer_Master'!X2230</f>
        <v>Complete</v>
      </c>
      <c r="G2230">
        <f>'Customer_Master'!Y2230</f>
        <v>100</v>
      </c>
    </row>
    <row r="2231" spans="1:7" x14ac:dyDescent="0.25">
      <c r="A2231" s="1" t="str">
        <f>'Customer_Master'!A2231</f>
        <v>CUST-01331</v>
      </c>
      <c r="B2231" s="1" t="str">
        <f>'Customer_Master'!D2231</f>
        <v>Ryan Dlamini</v>
      </c>
      <c r="C2231" s="1" t="str">
        <f>'Customer_Master'!E2231</f>
        <v>Primesoft</v>
      </c>
      <c r="D2231" t="str">
        <f>'Customer_Master'!G2231</f>
        <v>Invalid</v>
      </c>
      <c r="E2231" t="str">
        <f>'Customer_Master'!I2231</f>
        <v>Valid</v>
      </c>
      <c r="F2231" t="str">
        <f>'Customer_Master'!X2231</f>
        <v>Complete</v>
      </c>
      <c r="G2231">
        <f>'Customer_Master'!Y2231</f>
        <v>70</v>
      </c>
    </row>
    <row r="2232" spans="1:7" x14ac:dyDescent="0.25">
      <c r="A2232" s="1" t="str">
        <f>'Customer_Master'!A2232</f>
        <v>CUST-03552</v>
      </c>
      <c r="B2232" s="1" t="str">
        <f>'Customer_Master'!D2232</f>
        <v>Pieter Al-Farsi</v>
      </c>
      <c r="C2232" s="1" t="str">
        <f>'Customer_Master'!E2232</f>
        <v>Paycapital</v>
      </c>
      <c r="D2232" t="str">
        <f>'Customer_Master'!G2232</f>
        <v>Valid</v>
      </c>
      <c r="E2232" t="str">
        <f>'Customer_Master'!I2232</f>
        <v>Valid</v>
      </c>
      <c r="F2232" t="str">
        <f>'Customer_Master'!X2232</f>
        <v>Complete</v>
      </c>
      <c r="G2232">
        <f>'Customer_Master'!Y2232</f>
        <v>100</v>
      </c>
    </row>
    <row r="2233" spans="1:7" x14ac:dyDescent="0.25">
      <c r="A2233" s="1" t="str">
        <f>'Customer_Master'!A2233</f>
        <v>CUST-02173</v>
      </c>
      <c r="B2233" s="1" t="str">
        <f>'Customer_Master'!D2233</f>
        <v>Simi Diallo</v>
      </c>
      <c r="C2233" s="1" t="str">
        <f>'Customer_Master'!E2233</f>
        <v>Fluxgroup Llc</v>
      </c>
      <c r="D2233" t="str">
        <f>'Customer_Master'!G2233</f>
        <v>Valid</v>
      </c>
      <c r="E2233" t="str">
        <f>'Customer_Master'!I2233</f>
        <v>Valid</v>
      </c>
      <c r="F2233" t="str">
        <f>'Customer_Master'!X2233</f>
        <v>Complete</v>
      </c>
      <c r="G2233">
        <f>'Customer_Master'!Y2233</f>
        <v>100</v>
      </c>
    </row>
    <row r="2234" spans="1:7" x14ac:dyDescent="0.25">
      <c r="A2234" s="1" t="str">
        <f>'Customer_Master'!A2234</f>
        <v>CUST-05114</v>
      </c>
      <c r="B2234" s="1" t="str">
        <f>'Customer_Master'!D2234</f>
        <v>Tosin Adebayo</v>
      </c>
      <c r="C2234" s="1" t="str">
        <f>'Customer_Master'!E2234</f>
        <v>Primetech Gmbh</v>
      </c>
      <c r="D2234" t="str">
        <f>'Customer_Master'!G2234</f>
        <v>Valid</v>
      </c>
      <c r="E2234" t="str">
        <f>'Customer_Master'!I2234</f>
        <v>Valid</v>
      </c>
      <c r="F2234" t="str">
        <f>'Customer_Master'!X2234</f>
        <v>Complete</v>
      </c>
      <c r="G2234">
        <f>'Customer_Master'!Y2234</f>
        <v>75</v>
      </c>
    </row>
    <row r="2235" spans="1:7" x14ac:dyDescent="0.25">
      <c r="A2235" s="1" t="str">
        <f>'Customer_Master'!A2235</f>
        <v>CUST-00797</v>
      </c>
      <c r="B2235" s="1" t="str">
        <f>'Customer_Master'!D2235</f>
        <v>Amaka Obi</v>
      </c>
      <c r="C2235" s="1" t="str">
        <f>'Customer_Master'!E2235</f>
        <v>Chipper Cash</v>
      </c>
      <c r="D2235" t="str">
        <f>'Customer_Master'!G2235</f>
        <v>Valid</v>
      </c>
      <c r="E2235" t="str">
        <f>'Customer_Master'!I2235</f>
        <v>Valid</v>
      </c>
      <c r="F2235" t="str">
        <f>'Customer_Master'!X2235</f>
        <v>Complete</v>
      </c>
      <c r="G2235">
        <f>'Customer_Master'!Y2235</f>
        <v>100</v>
      </c>
    </row>
    <row r="2236" spans="1:7" x14ac:dyDescent="0.25">
      <c r="A2236" s="1" t="str">
        <f>'Customer_Master'!A2236</f>
        <v>CUST-05032</v>
      </c>
      <c r="B2236" s="1" t="str">
        <f>'Customer_Master'!D2236</f>
        <v>Fatima Salami</v>
      </c>
      <c r="C2236" s="1" t="str">
        <f>'Customer_Master'!E2236</f>
        <v>Twiga Foods</v>
      </c>
      <c r="D2236" t="str">
        <f>'Customer_Master'!G2236</f>
        <v>Valid</v>
      </c>
      <c r="E2236" t="str">
        <f>'Customer_Master'!I2236</f>
        <v>Valid</v>
      </c>
      <c r="F2236" t="str">
        <f>'Customer_Master'!X2236</f>
        <v>Complete</v>
      </c>
      <c r="G2236">
        <f>'Customer_Master'!Y2236</f>
        <v>75</v>
      </c>
    </row>
    <row r="2237" spans="1:7" x14ac:dyDescent="0.25">
      <c r="A2237" s="1" t="str">
        <f>'Customer_Master'!A2237</f>
        <v>CUST-04003</v>
      </c>
      <c r="B2237" s="1" t="str">
        <f>'Customer_Master'!D2237</f>
        <v>Chidinma Murphy</v>
      </c>
      <c r="C2237" s="1" t="str">
        <f>'Customer_Master'!E2237</f>
        <v>Vaultlogistics Gmbh</v>
      </c>
      <c r="D2237" t="str">
        <f>'Customer_Master'!G2237</f>
        <v>Valid</v>
      </c>
      <c r="E2237" t="str">
        <f>'Customer_Master'!I2237</f>
        <v>Valid</v>
      </c>
      <c r="F2237" t="str">
        <f>'Customer_Master'!X2237</f>
        <v>Complete</v>
      </c>
      <c r="G2237">
        <f>'Customer_Master'!Y2237</f>
        <v>75</v>
      </c>
    </row>
    <row r="2238" spans="1:7" x14ac:dyDescent="0.25">
      <c r="A2238" s="1" t="str">
        <f>'Customer_Master'!A2238</f>
        <v>CUST-04215</v>
      </c>
      <c r="B2238" s="1" t="str">
        <f>'Customer_Master'!D2238</f>
        <v>Precious Afolabi</v>
      </c>
      <c r="C2238" s="1" t="str">
        <f>'Customer_Master'!E2238</f>
        <v>Cloudlogic Plc</v>
      </c>
      <c r="D2238" t="str">
        <f>'Customer_Master'!G2238</f>
        <v>Valid</v>
      </c>
      <c r="E2238" t="str">
        <f>'Customer_Master'!I2238</f>
        <v>Valid</v>
      </c>
      <c r="F2238" t="str">
        <f>'Customer_Master'!X2238</f>
        <v>Complete</v>
      </c>
      <c r="G2238">
        <f>'Customer_Master'!Y2238</f>
        <v>75</v>
      </c>
    </row>
    <row r="2239" spans="1:7" x14ac:dyDescent="0.25">
      <c r="A2239" s="1" t="str">
        <f>'Customer_Master'!A2239</f>
        <v>CUST-02751</v>
      </c>
      <c r="B2239" s="1" t="str">
        <f>'Customer_Master'!D2239</f>
        <v>Kamau Wilson</v>
      </c>
      <c r="C2239" s="1" t="str">
        <f>'Customer_Master'!E2239</f>
        <v>Vaultai Inc</v>
      </c>
      <c r="D2239" t="str">
        <f>'Customer_Master'!G2239</f>
        <v>Valid</v>
      </c>
      <c r="E2239" t="str">
        <f>'Customer_Master'!I2239</f>
        <v>Valid</v>
      </c>
      <c r="F2239" t="str">
        <f>'Customer_Master'!X2239</f>
        <v>Complete</v>
      </c>
      <c r="G2239">
        <f>'Customer_Master'!Y2239</f>
        <v>100</v>
      </c>
    </row>
    <row r="2240" spans="1:7" x14ac:dyDescent="0.25">
      <c r="A2240" s="1" t="str">
        <f>'Customer_Master'!A2240</f>
        <v>CUST-01877</v>
      </c>
      <c r="B2240" s="1" t="str">
        <f>'Customer_Master'!D2240</f>
        <v>Otieno Al-Farsi</v>
      </c>
      <c r="C2240" s="1" t="str">
        <f>'Customer_Master'!E2240</f>
        <v>Jumia</v>
      </c>
      <c r="D2240" t="str">
        <f>'Customer_Master'!G2240</f>
        <v>Valid</v>
      </c>
      <c r="E2240" t="str">
        <f>'Customer_Master'!I2240</f>
        <v>Valid</v>
      </c>
      <c r="F2240" t="str">
        <f>'Customer_Master'!X2240</f>
        <v>Complete</v>
      </c>
      <c r="G2240">
        <f>'Customer_Master'!Y2240</f>
        <v>100</v>
      </c>
    </row>
    <row r="2241" spans="1:7" x14ac:dyDescent="0.25">
      <c r="A2241" s="1" t="str">
        <f>'Customer_Master'!A2241</f>
        <v>CUST-02514</v>
      </c>
      <c r="B2241" s="1" t="str">
        <f>'Customer_Master'!D2241</f>
        <v>Segun Adebayo</v>
      </c>
      <c r="C2241" s="1" t="str">
        <f>'Customer_Master'!E2241</f>
        <v>Leaddigital</v>
      </c>
      <c r="D2241" t="str">
        <f>'Customer_Master'!G2241</f>
        <v>Valid</v>
      </c>
      <c r="E2241" t="str">
        <f>'Customer_Master'!I2241</f>
        <v>Valid</v>
      </c>
      <c r="F2241" t="str">
        <f>'Customer_Master'!X2241</f>
        <v>Complete</v>
      </c>
      <c r="G2241">
        <f>'Customer_Master'!Y2241</f>
        <v>100</v>
      </c>
    </row>
    <row r="2242" spans="1:7" x14ac:dyDescent="0.25">
      <c r="A2242" s="1" t="str">
        <f>'Customer_Master'!A2242</f>
        <v>CUST-02167</v>
      </c>
      <c r="B2242" s="1" t="str">
        <f>'Customer_Master'!D2242</f>
        <v>Chibueze Davies</v>
      </c>
      <c r="C2242" s="1" t="str">
        <f>'Customer_Master'!E2242</f>
        <v>Payanalytics Plc</v>
      </c>
      <c r="D2242" t="str">
        <f>'Customer_Master'!G2242</f>
        <v>Valid</v>
      </c>
      <c r="E2242" t="str">
        <f>'Customer_Master'!I2242</f>
        <v>Valid</v>
      </c>
      <c r="F2242" t="str">
        <f>'Customer_Master'!X2242</f>
        <v>Complete</v>
      </c>
      <c r="G2242">
        <f>'Customer_Master'!Y2242</f>
        <v>100</v>
      </c>
    </row>
    <row r="2243" spans="1:7" x14ac:dyDescent="0.25">
      <c r="A2243" s="1" t="str">
        <f>'Customer_Master'!A2243</f>
        <v>CUST-01571</v>
      </c>
      <c r="B2243" s="1" t="str">
        <f>'Customer_Master'!D2243</f>
        <v>Zainab Murphy</v>
      </c>
      <c r="C2243" s="1" t="str">
        <f>'Customer_Master'!E2243</f>
        <v>Lumensoft Inc</v>
      </c>
      <c r="D2243" t="str">
        <f>'Customer_Master'!G2243</f>
        <v>Valid</v>
      </c>
      <c r="E2243" t="str">
        <f>'Customer_Master'!I2243</f>
        <v>Valid</v>
      </c>
      <c r="F2243" t="str">
        <f>'Customer_Master'!X2243</f>
        <v>Complete</v>
      </c>
      <c r="G2243">
        <f>'Customer_Master'!Y2243</f>
        <v>100</v>
      </c>
    </row>
    <row r="2244" spans="1:7" x14ac:dyDescent="0.25">
      <c r="A2244" s="1" t="str">
        <f>'Customer_Master'!A2244</f>
        <v>CUST-02875</v>
      </c>
      <c r="B2244" s="1" t="str">
        <f>'Customer_Master'!D2244</f>
        <v>Tunde Botha</v>
      </c>
      <c r="C2244" s="1" t="str">
        <f>'Customer_Master'!E2244</f>
        <v>Jumia</v>
      </c>
      <c r="D2244" t="str">
        <f>'Customer_Master'!G2244</f>
        <v>Valid</v>
      </c>
      <c r="E2244" t="str">
        <f>'Customer_Master'!I2244</f>
        <v>Valid</v>
      </c>
      <c r="F2244" t="str">
        <f>'Customer_Master'!X2244</f>
        <v>Complete</v>
      </c>
      <c r="G2244">
        <f>'Customer_Master'!Y2244</f>
        <v>100</v>
      </c>
    </row>
    <row r="2245" spans="1:7" x14ac:dyDescent="0.25">
      <c r="A2245" s="1" t="str">
        <f>'Customer_Master'!A2245</f>
        <v>CUST-02782</v>
      </c>
      <c r="B2245" s="1" t="str">
        <f>'Customer_Master'!D2245</f>
        <v>Grace Makinde</v>
      </c>
      <c r="C2245" s="1" t="str">
        <f>'Customer_Master'!E2245</f>
        <v>Datalabs</v>
      </c>
      <c r="D2245" t="str">
        <f>'Customer_Master'!G2245</f>
        <v>Valid</v>
      </c>
      <c r="E2245" t="str">
        <f>'Customer_Master'!I2245</f>
        <v>Valid</v>
      </c>
      <c r="F2245" t="str">
        <f>'Customer_Master'!X2245</f>
        <v>Complete</v>
      </c>
      <c r="G2245">
        <f>'Customer_Master'!Y2245</f>
        <v>100</v>
      </c>
    </row>
    <row r="2246" spans="1:7" x14ac:dyDescent="0.25">
      <c r="A2246" s="1" t="str">
        <f>'Customer_Master'!A2246</f>
        <v>CUST-01201</v>
      </c>
      <c r="B2246" s="1" t="str">
        <f>'Customer_Master'!D2246</f>
        <v>Babatunde Akinola</v>
      </c>
      <c r="C2246" s="1" t="str">
        <f>'Customer_Master'!E2246</f>
        <v>Cloudlogic</v>
      </c>
      <c r="D2246" t="str">
        <f>'Customer_Master'!G2246</f>
        <v>Valid</v>
      </c>
      <c r="E2246" t="str">
        <f>'Customer_Master'!I2246</f>
        <v>Valid</v>
      </c>
      <c r="F2246" t="str">
        <f>'Customer_Master'!X2246</f>
        <v>Complete</v>
      </c>
      <c r="G2246">
        <f>'Customer_Master'!Y2246</f>
        <v>100</v>
      </c>
    </row>
    <row r="2247" spans="1:7" x14ac:dyDescent="0.25">
      <c r="A2247" s="1" t="str">
        <f>'Customer_Master'!A2247</f>
        <v>CUST-00389</v>
      </c>
      <c r="B2247" s="1" t="str">
        <f>'Customer_Master'!D2247</f>
        <v>Otieno Akinola</v>
      </c>
      <c r="C2247" s="1" t="str">
        <f>'Customer_Master'!E2247</f>
        <v>Payventures</v>
      </c>
      <c r="D2247" t="str">
        <f>'Customer_Master'!G2247</f>
        <v>Valid</v>
      </c>
      <c r="E2247" t="str">
        <f>'Customer_Master'!I2247</f>
        <v>Valid</v>
      </c>
      <c r="F2247" t="str">
        <f>'Customer_Master'!X2247</f>
        <v>Complete</v>
      </c>
      <c r="G2247">
        <f>'Customer_Master'!Y2247</f>
        <v>100</v>
      </c>
    </row>
    <row r="2248" spans="1:7" x14ac:dyDescent="0.25">
      <c r="A2248" s="1" t="str">
        <f>'Customer_Master'!A2248</f>
        <v>CUST-04908</v>
      </c>
      <c r="B2248" s="1" t="str">
        <f>'Customer_Master'!D2248</f>
        <v>Hauwa</v>
      </c>
      <c r="C2248" s="1" t="str">
        <f>'Customer_Master'!E2248</f>
        <v>Echosystems</v>
      </c>
      <c r="D2248" t="str">
        <f>'Customer_Master'!G2248</f>
        <v>Valid</v>
      </c>
      <c r="E2248" t="str">
        <f>'Customer_Master'!I2248</f>
        <v>Valid</v>
      </c>
      <c r="F2248" t="str">
        <f>'Customer_Master'!X2248</f>
        <v>Incomplete</v>
      </c>
      <c r="G2248">
        <f>'Customer_Master'!Y2248</f>
        <v>60</v>
      </c>
    </row>
    <row r="2249" spans="1:7" x14ac:dyDescent="0.25">
      <c r="A2249" s="1" t="str">
        <f>'Customer_Master'!A2249</f>
        <v>CUST-00246</v>
      </c>
      <c r="B2249" s="1" t="str">
        <f>'Customer_Master'!D2249</f>
        <v>Adaora O'Brien</v>
      </c>
      <c r="C2249" s="1" t="str">
        <f>'Customer_Master'!E2249</f>
        <v>Gridlogistics</v>
      </c>
      <c r="D2249" t="str">
        <f>'Customer_Master'!G2249</f>
        <v>Valid</v>
      </c>
      <c r="E2249" t="str">
        <f>'Customer_Master'!I2249</f>
        <v>Valid</v>
      </c>
      <c r="F2249" t="str">
        <f>'Customer_Master'!X2249</f>
        <v>Complete</v>
      </c>
      <c r="G2249">
        <f>'Customer_Master'!Y2249</f>
        <v>100</v>
      </c>
    </row>
    <row r="2250" spans="1:7" x14ac:dyDescent="0.25">
      <c r="A2250" s="1" t="str">
        <f>'Customer_Master'!A2250</f>
        <v>CUST-03525</v>
      </c>
      <c r="B2250" s="1" t="str">
        <f>'Customer_Master'!D2250</f>
        <v>Mark Eze</v>
      </c>
      <c r="C2250" s="1" t="str">
        <f>'Customer_Master'!E2250</f>
        <v>Echonetworks</v>
      </c>
      <c r="D2250" t="str">
        <f>'Customer_Master'!G2250</f>
        <v>Valid</v>
      </c>
      <c r="E2250" t="str">
        <f>'Customer_Master'!I2250</f>
        <v>Valid</v>
      </c>
      <c r="F2250" t="str">
        <f>'Customer_Master'!X2250</f>
        <v>Complete</v>
      </c>
      <c r="G2250">
        <f>'Customer_Master'!Y2250</f>
        <v>100</v>
      </c>
    </row>
    <row r="2251" spans="1:7" x14ac:dyDescent="0.25">
      <c r="A2251" s="1" t="str">
        <f>'Customer_Master'!A2251</f>
        <v>CUST-02079</v>
      </c>
      <c r="B2251" s="1" t="str">
        <f>'Customer_Master'!D2251</f>
        <v>Chidi Diallo</v>
      </c>
      <c r="C2251" s="1" t="str">
        <f>'Customer_Master'!E2251</f>
        <v>Interswitch</v>
      </c>
      <c r="D2251" t="str">
        <f>'Customer_Master'!G2251</f>
        <v>Invalid</v>
      </c>
      <c r="E2251" t="str">
        <f>'Customer_Master'!I2251</f>
        <v>Valid</v>
      </c>
      <c r="F2251" t="str">
        <f>'Customer_Master'!X2251</f>
        <v>Complete</v>
      </c>
      <c r="G2251">
        <f>'Customer_Master'!Y2251</f>
        <v>70</v>
      </c>
    </row>
    <row r="2252" spans="1:7" x14ac:dyDescent="0.25">
      <c r="A2252" s="1" t="str">
        <f>'Customer_Master'!A2252</f>
        <v>CUST-03965</v>
      </c>
      <c r="B2252" s="1" t="str">
        <f>'Customer_Master'!D2252</f>
        <v>Pieter</v>
      </c>
      <c r="C2252" s="1" t="str">
        <f>'Customer_Master'!E2252</f>
        <v>Fluxlabs Llc</v>
      </c>
      <c r="D2252" t="str">
        <f>'Customer_Master'!G2252</f>
        <v>Valid</v>
      </c>
      <c r="E2252" t="str">
        <f>'Customer_Master'!I2252</f>
        <v>Valid</v>
      </c>
      <c r="F2252" t="str">
        <f>'Customer_Master'!X2252</f>
        <v>Incomplete</v>
      </c>
      <c r="G2252">
        <f>'Customer_Master'!Y2252</f>
        <v>60</v>
      </c>
    </row>
    <row r="2253" spans="1:7" x14ac:dyDescent="0.25">
      <c r="A2253" s="1" t="str">
        <f>'Customer_Master'!A2253</f>
        <v>CUST-01378</v>
      </c>
      <c r="B2253" s="1" t="str">
        <f>'Customer_Master'!D2253</f>
        <v>Adaora Adebayo</v>
      </c>
      <c r="C2253" s="1" t="str">
        <f>'Customer_Master'!E2253</f>
        <v>Datalabs Gmbh</v>
      </c>
      <c r="D2253" t="str">
        <f>'Customer_Master'!G2253</f>
        <v>Valid</v>
      </c>
      <c r="E2253" t="str">
        <f>'Customer_Master'!I2253</f>
        <v>Valid</v>
      </c>
      <c r="F2253" t="str">
        <f>'Customer_Master'!X2253</f>
        <v>Complete</v>
      </c>
      <c r="G2253">
        <f>'Customer_Master'!Y2253</f>
        <v>75</v>
      </c>
    </row>
    <row r="2254" spans="1:7" x14ac:dyDescent="0.25">
      <c r="A2254" s="1" t="str">
        <f>'Customer_Master'!A2254</f>
        <v>CUST-01287</v>
      </c>
      <c r="B2254" s="1" t="str">
        <f>'Customer_Master'!D2254</f>
        <v>Sipho Botha</v>
      </c>
      <c r="C2254" s="1" t="str">
        <f>'Customer_Master'!E2254</f>
        <v>Stackventures</v>
      </c>
      <c r="D2254" t="str">
        <f>'Customer_Master'!G2254</f>
        <v>Valid</v>
      </c>
      <c r="E2254" t="str">
        <f>'Customer_Master'!I2254</f>
        <v>Valid</v>
      </c>
      <c r="F2254" t="str">
        <f>'Customer_Master'!X2254</f>
        <v>Complete</v>
      </c>
      <c r="G2254">
        <f>'Customer_Master'!Y2254</f>
        <v>100</v>
      </c>
    </row>
    <row r="2255" spans="1:7" x14ac:dyDescent="0.25">
      <c r="A2255" s="1" t="str">
        <f>'Customer_Master'!A2255</f>
        <v>CUST-02920</v>
      </c>
      <c r="B2255" s="1" t="str">
        <f>'Customer_Master'!D2255</f>
        <v>Yetunde Lawal</v>
      </c>
      <c r="C2255" s="1" t="str">
        <f>'Customer_Master'!E2255</f>
        <v>Helionetworks</v>
      </c>
      <c r="D2255" t="str">
        <f>'Customer_Master'!G2255</f>
        <v>Valid</v>
      </c>
      <c r="E2255" t="str">
        <f>'Customer_Master'!I2255</f>
        <v>Valid</v>
      </c>
      <c r="F2255" t="str">
        <f>'Customer_Master'!X2255</f>
        <v>Complete</v>
      </c>
      <c r="G2255">
        <f>'Customer_Master'!Y2255</f>
        <v>100</v>
      </c>
    </row>
    <row r="2256" spans="1:7" x14ac:dyDescent="0.25">
      <c r="A2256" s="1" t="str">
        <f>'Customer_Master'!A2256</f>
        <v>CUST-03295</v>
      </c>
      <c r="B2256" s="1" t="str">
        <f>'Customer_Master'!D2256</f>
        <v>Amaka O'Brien</v>
      </c>
      <c r="C2256" s="1" t="str">
        <f>'Customer_Master'!E2256</f>
        <v>Dangote Industries</v>
      </c>
      <c r="D2256" t="str">
        <f>'Customer_Master'!G2256</f>
        <v>Valid</v>
      </c>
      <c r="E2256" t="str">
        <f>'Customer_Master'!I2256</f>
        <v>Valid</v>
      </c>
      <c r="F2256" t="str">
        <f>'Customer_Master'!X2256</f>
        <v>Complete</v>
      </c>
      <c r="G2256">
        <f>'Customer_Master'!Y2256</f>
        <v>100</v>
      </c>
    </row>
    <row r="2257" spans="1:7" x14ac:dyDescent="0.25">
      <c r="A2257" s="1" t="str">
        <f>'Customer_Master'!A2257</f>
        <v>CUST-04666</v>
      </c>
      <c r="B2257" s="1" t="str">
        <f>'Customer_Master'!D2257</f>
        <v>Chizoba Evans</v>
      </c>
      <c r="C2257" s="1" t="str">
        <f>'Customer_Master'!E2257</f>
        <v>Quantaai Ltd</v>
      </c>
      <c r="D2257" t="str">
        <f>'Customer_Master'!G2257</f>
        <v>Valid</v>
      </c>
      <c r="E2257" t="str">
        <f>'Customer_Master'!I2257</f>
        <v>Valid</v>
      </c>
      <c r="F2257" t="str">
        <f>'Customer_Master'!X2257</f>
        <v>Complete</v>
      </c>
      <c r="G2257">
        <f>'Customer_Master'!Y2257</f>
        <v>100</v>
      </c>
    </row>
    <row r="2258" spans="1:7" x14ac:dyDescent="0.25">
      <c r="A2258" s="1" t="str">
        <f>'Customer_Master'!A2258</f>
        <v>CUST-03329</v>
      </c>
      <c r="B2258" s="1" t="str">
        <f>'Customer_Master'!D2258</f>
        <v>Kemi Okonkwo</v>
      </c>
      <c r="C2258" s="1" t="str">
        <f>'Customer_Master'!E2258</f>
        <v>Stacklogic</v>
      </c>
      <c r="D2258" t="str">
        <f>'Customer_Master'!G2258</f>
        <v>Valid</v>
      </c>
      <c r="E2258" t="str">
        <f>'Customer_Master'!I2258</f>
        <v>Valid</v>
      </c>
      <c r="F2258" t="str">
        <f>'Customer_Master'!X2258</f>
        <v>Complete</v>
      </c>
      <c r="G2258">
        <f>'Customer_Master'!Y2258</f>
        <v>75</v>
      </c>
    </row>
    <row r="2259" spans="1:7" x14ac:dyDescent="0.25">
      <c r="A2259" s="1" t="str">
        <f>'Customer_Master'!A2259</f>
        <v>CUST-05042</v>
      </c>
      <c r="B2259" s="1" t="str">
        <f>'Customer_Master'!D2259</f>
        <v>Fatima Obi</v>
      </c>
      <c r="C2259" s="1" t="str">
        <f>'Customer_Master'!E2259</f>
        <v>Apexai Plc</v>
      </c>
      <c r="D2259" t="str">
        <f>'Customer_Master'!G2259</f>
        <v>Valid</v>
      </c>
      <c r="E2259" t="str">
        <f>'Customer_Master'!I2259</f>
        <v>Valid</v>
      </c>
      <c r="F2259" t="str">
        <f>'Customer_Master'!X2259</f>
        <v>Complete</v>
      </c>
      <c r="G2259">
        <f>'Customer_Master'!Y2259</f>
        <v>75</v>
      </c>
    </row>
    <row r="2260" spans="1:7" x14ac:dyDescent="0.25">
      <c r="A2260" s="1" t="str">
        <f>'Customer_Master'!A2260</f>
        <v>CUST-05048</v>
      </c>
      <c r="B2260" s="1" t="str">
        <f>'Customer_Master'!D2260</f>
        <v>Grace Okorie</v>
      </c>
      <c r="C2260" s="1" t="str">
        <f>'Customer_Master'!E2260</f>
        <v>Apexcapital Gmbh</v>
      </c>
      <c r="D2260" t="str">
        <f>'Customer_Master'!G2260</f>
        <v>Valid</v>
      </c>
      <c r="E2260" t="str">
        <f>'Customer_Master'!I2260</f>
        <v>Valid</v>
      </c>
      <c r="F2260" t="str">
        <f>'Customer_Master'!X2260</f>
        <v>Complete</v>
      </c>
      <c r="G2260">
        <f>'Customer_Master'!Y2260</f>
        <v>75</v>
      </c>
    </row>
    <row r="2261" spans="1:7" x14ac:dyDescent="0.25">
      <c r="A2261" s="1" t="str">
        <f>'Customer_Master'!A2261</f>
        <v>CUST-04240</v>
      </c>
      <c r="B2261" s="1" t="str">
        <f>'Customer_Master'!D2261</f>
        <v>Nneka Diallo</v>
      </c>
      <c r="C2261" s="1" t="str">
        <f>'Customer_Master'!E2261</f>
        <v>Konga</v>
      </c>
      <c r="D2261" t="str">
        <f>'Customer_Master'!G2261</f>
        <v>Valid</v>
      </c>
      <c r="E2261" t="str">
        <f>'Customer_Master'!I2261</f>
        <v>Valid</v>
      </c>
      <c r="F2261" t="str">
        <f>'Customer_Master'!X2261</f>
        <v>Complete</v>
      </c>
      <c r="G2261">
        <f>'Customer_Master'!Y2261</f>
        <v>100</v>
      </c>
    </row>
    <row r="2262" spans="1:7" x14ac:dyDescent="0.25">
      <c r="A2262" s="1" t="str">
        <f>'Customer_Master'!A2262</f>
        <v>CUST-02904</v>
      </c>
      <c r="B2262" s="1" t="str">
        <f>'Customer_Master'!D2262</f>
        <v>Sarah Smith</v>
      </c>
      <c r="C2262" s="1" t="str">
        <f>'Customer_Master'!E2262</f>
        <v>Echohub Inc</v>
      </c>
      <c r="D2262" t="str">
        <f>'Customer_Master'!G2262</f>
        <v>Valid</v>
      </c>
      <c r="E2262" t="str">
        <f>'Customer_Master'!I2262</f>
        <v>Valid</v>
      </c>
      <c r="F2262" t="str">
        <f>'Customer_Master'!X2262</f>
        <v>Complete</v>
      </c>
      <c r="G2262">
        <f>'Customer_Master'!Y2262</f>
        <v>100</v>
      </c>
    </row>
    <row r="2263" spans="1:7" x14ac:dyDescent="0.25">
      <c r="A2263" s="1" t="str">
        <f>'Customer_Master'!A2263</f>
        <v>CUST-01041</v>
      </c>
      <c r="B2263" s="1" t="str">
        <f>'Customer_Master'!D2263</f>
        <v>Yusuf Bello</v>
      </c>
      <c r="C2263" s="1" t="str">
        <f>'Customer_Master'!E2263</f>
        <v>Mtn Group</v>
      </c>
      <c r="D2263" t="str">
        <f>'Customer_Master'!G2263</f>
        <v>Valid</v>
      </c>
      <c r="E2263" t="str">
        <f>'Customer_Master'!I2263</f>
        <v>Valid</v>
      </c>
      <c r="F2263" t="str">
        <f>'Customer_Master'!X2263</f>
        <v>Complete</v>
      </c>
      <c r="G2263">
        <f>'Customer_Master'!Y2263</f>
        <v>100</v>
      </c>
    </row>
    <row r="2264" spans="1:7" x14ac:dyDescent="0.25">
      <c r="A2264" s="1" t="str">
        <f>'Customer_Master'!A2264</f>
        <v>CUST-03740</v>
      </c>
      <c r="B2264" s="1" t="str">
        <f>'Customer_Master'!D2264</f>
        <v>Chiamaka Mensah</v>
      </c>
      <c r="C2264" s="1" t="str">
        <f>'Customer_Master'!E2264</f>
        <v>Orbitlabs Plc</v>
      </c>
      <c r="D2264" t="str">
        <f>'Customer_Master'!G2264</f>
        <v>Valid</v>
      </c>
      <c r="E2264" t="str">
        <f>'Customer_Master'!I2264</f>
        <v>Valid</v>
      </c>
      <c r="F2264" t="str">
        <f>'Customer_Master'!X2264</f>
        <v>Complete</v>
      </c>
      <c r="G2264">
        <f>'Customer_Master'!Y2264</f>
        <v>75</v>
      </c>
    </row>
    <row r="2265" spans="1:7" x14ac:dyDescent="0.25">
      <c r="A2265" s="1" t="str">
        <f>'Customer_Master'!A2265</f>
        <v>CUST-03139</v>
      </c>
      <c r="B2265" s="1" t="str">
        <f>'Customer_Master'!D2265</f>
        <v>Thandiwe Taylor</v>
      </c>
      <c r="C2265" s="1" t="str">
        <f>'Customer_Master'!E2265</f>
        <v>Swifthealth Ltd</v>
      </c>
      <c r="D2265" t="str">
        <f>'Customer_Master'!G2265</f>
        <v>Valid</v>
      </c>
      <c r="E2265" t="str">
        <f>'Customer_Master'!I2265</f>
        <v>Valid</v>
      </c>
      <c r="F2265" t="str">
        <f>'Customer_Master'!X2265</f>
        <v>Complete</v>
      </c>
      <c r="G2265">
        <f>'Customer_Master'!Y2265</f>
        <v>100</v>
      </c>
    </row>
    <row r="2266" spans="1:7" x14ac:dyDescent="0.25">
      <c r="A2266" s="1" t="str">
        <f>'Customer_Master'!A2266</f>
        <v>CUST-03931</v>
      </c>
      <c r="B2266" s="1" t="str">
        <f>'Customer_Master'!D2266</f>
        <v>Bello Williams</v>
      </c>
      <c r="C2266" s="1" t="str">
        <f>'Customer_Master'!E2266</f>
        <v>Datacommerce Ltd</v>
      </c>
      <c r="D2266" t="str">
        <f>'Customer_Master'!G2266</f>
        <v>Valid</v>
      </c>
      <c r="E2266" t="str">
        <f>'Customer_Master'!I2266</f>
        <v>Valid</v>
      </c>
      <c r="F2266" t="str">
        <f>'Customer_Master'!X2266</f>
        <v>Complete</v>
      </c>
      <c r="G2266">
        <f>'Customer_Master'!Y2266</f>
        <v>100</v>
      </c>
    </row>
    <row r="2267" spans="1:7" x14ac:dyDescent="0.25">
      <c r="A2267" s="1" t="str">
        <f>'Customer_Master'!A2267</f>
        <v>CUST-01335</v>
      </c>
      <c r="B2267" s="1" t="str">
        <f>'Customer_Master'!D2267</f>
        <v>Amani Ugwu</v>
      </c>
      <c r="C2267" s="1" t="str">
        <f>'Customer_Master'!E2267</f>
        <v>Cloudcommerce Plc</v>
      </c>
      <c r="D2267" t="str">
        <f>'Customer_Master'!G2267</f>
        <v>Invalid</v>
      </c>
      <c r="E2267" t="str">
        <f>'Customer_Master'!I2267</f>
        <v>Valid</v>
      </c>
      <c r="F2267" t="str">
        <f>'Customer_Master'!X2267</f>
        <v>Complete</v>
      </c>
      <c r="G2267">
        <f>'Customer_Master'!Y2267</f>
        <v>70</v>
      </c>
    </row>
    <row r="2268" spans="1:7" x14ac:dyDescent="0.25">
      <c r="A2268" s="1" t="str">
        <f>'Customer_Master'!A2268</f>
        <v>CUST-00138</v>
      </c>
      <c r="B2268" s="1" t="str">
        <f>'Customer_Master'!D2268</f>
        <v>Tope Johnson</v>
      </c>
      <c r="C2268" s="1" t="str">
        <f>'Customer_Master'!E2268</f>
        <v>Brightcommerce Plc</v>
      </c>
      <c r="D2268" t="str">
        <f>'Customer_Master'!G2268</f>
        <v>Invalid</v>
      </c>
      <c r="E2268" t="str">
        <f>'Customer_Master'!I2268</f>
        <v>Valid</v>
      </c>
      <c r="F2268" t="str">
        <f>'Customer_Master'!X2268</f>
        <v>Complete</v>
      </c>
      <c r="G2268">
        <f>'Customer_Master'!Y2268</f>
        <v>70</v>
      </c>
    </row>
    <row r="2269" spans="1:7" x14ac:dyDescent="0.25">
      <c r="A2269" s="1" t="str">
        <f>'Customer_Master'!A2269</f>
        <v>CUST-01988</v>
      </c>
      <c r="B2269" s="1" t="str">
        <f>'Customer_Master'!D2269</f>
        <v>Amina Traore</v>
      </c>
      <c r="C2269" s="1" t="str">
        <f>'Customer_Master'!E2269</f>
        <v>Brightsystems Ltd</v>
      </c>
      <c r="D2269" t="str">
        <f>'Customer_Master'!G2269</f>
        <v>Valid</v>
      </c>
      <c r="E2269" t="str">
        <f>'Customer_Master'!I2269</f>
        <v>Valid</v>
      </c>
      <c r="F2269" t="str">
        <f>'Customer_Master'!X2269</f>
        <v>Complete</v>
      </c>
      <c r="G2269">
        <f>'Customer_Master'!Y2269</f>
        <v>100</v>
      </c>
    </row>
    <row r="2270" spans="1:7" x14ac:dyDescent="0.25">
      <c r="A2270" s="1" t="str">
        <f>'Customer_Master'!A2270</f>
        <v>CUST-03898</v>
      </c>
      <c r="B2270" s="1" t="str">
        <f>'Customer_Master'!D2270</f>
        <v>Wanjala Mohammed</v>
      </c>
      <c r="C2270" s="1" t="str">
        <f>'Customer_Master'!E2270</f>
        <v>Cloudcapital Plc</v>
      </c>
      <c r="D2270" t="str">
        <f>'Customer_Master'!G2270</f>
        <v>Valid</v>
      </c>
      <c r="E2270" t="str">
        <f>'Customer_Master'!I2270</f>
        <v>Valid</v>
      </c>
      <c r="F2270" t="str">
        <f>'Customer_Master'!X2270</f>
        <v>Complete</v>
      </c>
      <c r="G2270">
        <f>'Customer_Master'!Y2270</f>
        <v>100</v>
      </c>
    </row>
    <row r="2271" spans="1:7" x14ac:dyDescent="0.25">
      <c r="A2271" s="1" t="str">
        <f>'Customer_Master'!A2271</f>
        <v>CUST-04479</v>
      </c>
      <c r="B2271" s="1" t="str">
        <f>'Customer_Master'!D2271</f>
        <v>David Kamau</v>
      </c>
      <c r="C2271" s="1" t="str">
        <f>'Customer_Master'!E2271</f>
        <v>Vaultlogistics</v>
      </c>
      <c r="D2271" t="str">
        <f>'Customer_Master'!G2271</f>
        <v>Valid</v>
      </c>
      <c r="E2271" t="str">
        <f>'Customer_Master'!I2271</f>
        <v>Valid</v>
      </c>
      <c r="F2271" t="str">
        <f>'Customer_Master'!X2271</f>
        <v>Complete</v>
      </c>
      <c r="G2271">
        <f>'Customer_Master'!Y2271</f>
        <v>100</v>
      </c>
    </row>
    <row r="2272" spans="1:7" x14ac:dyDescent="0.25">
      <c r="A2272" s="1" t="str">
        <f>'Customer_Master'!A2272</f>
        <v>CUST-00742</v>
      </c>
      <c r="B2272" s="1" t="str">
        <f>'Customer_Master'!D2272</f>
        <v>Joy Traore</v>
      </c>
      <c r="C2272" s="1" t="str">
        <f>'Customer_Master'!E2272</f>
        <v>Gridgroup</v>
      </c>
      <c r="D2272" t="str">
        <f>'Customer_Master'!G2272</f>
        <v>Valid</v>
      </c>
      <c r="E2272" t="str">
        <f>'Customer_Master'!I2272</f>
        <v>Valid</v>
      </c>
      <c r="F2272" t="str">
        <f>'Customer_Master'!X2272</f>
        <v>Complete</v>
      </c>
      <c r="G2272">
        <f>'Customer_Master'!Y2272</f>
        <v>100</v>
      </c>
    </row>
    <row r="2273" spans="1:7" x14ac:dyDescent="0.25">
      <c r="A2273" s="1" t="str">
        <f>'Customer_Master'!A2273</f>
        <v>CUST-02981</v>
      </c>
      <c r="B2273" s="1" t="str">
        <f>'Customer_Master'!D2273</f>
        <v>Nnamdi Jones</v>
      </c>
      <c r="C2273" s="1" t="str">
        <f>'Customer_Master'!E2273</f>
        <v>Cowrywise</v>
      </c>
      <c r="D2273" t="str">
        <f>'Customer_Master'!G2273</f>
        <v>Valid</v>
      </c>
      <c r="E2273" t="str">
        <f>'Customer_Master'!I2273</f>
        <v>Valid</v>
      </c>
      <c r="F2273" t="str">
        <f>'Customer_Master'!X2273</f>
        <v>Complete</v>
      </c>
      <c r="G2273">
        <f>'Customer_Master'!Y2273</f>
        <v>100</v>
      </c>
    </row>
    <row r="2274" spans="1:7" x14ac:dyDescent="0.25">
      <c r="A2274" s="1" t="str">
        <f>'Customer_Master'!A2274</f>
        <v>CUST-03650</v>
      </c>
      <c r="B2274" s="1" t="str">
        <f>'Customer_Master'!D2274</f>
        <v>Zainab Mohammed</v>
      </c>
      <c r="C2274" s="1" t="str">
        <f>'Customer_Master'!E2274</f>
        <v>Cloudsystems Inc</v>
      </c>
      <c r="D2274" t="str">
        <f>'Customer_Master'!G2274</f>
        <v>Valid</v>
      </c>
      <c r="E2274" t="str">
        <f>'Customer_Master'!I2274</f>
        <v>Valid</v>
      </c>
      <c r="F2274" t="str">
        <f>'Customer_Master'!X2274</f>
        <v>Complete</v>
      </c>
      <c r="G2274">
        <f>'Customer_Master'!Y2274</f>
        <v>75</v>
      </c>
    </row>
    <row r="2275" spans="1:7" x14ac:dyDescent="0.25">
      <c r="A2275" s="1" t="str">
        <f>'Customer_Master'!A2275</f>
        <v>CUST-00616</v>
      </c>
      <c r="B2275" s="1" t="str">
        <f>'Customer_Master'!D2275</f>
        <v>Sola Hassan</v>
      </c>
      <c r="C2275" s="1" t="str">
        <f>'Customer_Master'!E2275</f>
        <v>Interswitch</v>
      </c>
      <c r="D2275" t="str">
        <f>'Customer_Master'!G2275</f>
        <v>Valid</v>
      </c>
      <c r="E2275" t="str">
        <f>'Customer_Master'!I2275</f>
        <v>Invalid</v>
      </c>
      <c r="F2275" t="str">
        <f>'Customer_Master'!X2275</f>
        <v>Complete</v>
      </c>
      <c r="G2275">
        <f>'Customer_Master'!Y2275</f>
        <v>80</v>
      </c>
    </row>
    <row r="2276" spans="1:7" x14ac:dyDescent="0.25">
      <c r="A2276" s="1" t="str">
        <f>'Customer_Master'!A2276</f>
        <v>CUST-03926</v>
      </c>
      <c r="B2276" s="1" t="str">
        <f>'Customer_Master'!D2276</f>
        <v>Otieno Musa</v>
      </c>
      <c r="C2276" s="1" t="str">
        <f>'Customer_Master'!E2276</f>
        <v>Bua Foods</v>
      </c>
      <c r="D2276" t="str">
        <f>'Customer_Master'!G2276</f>
        <v>Valid</v>
      </c>
      <c r="E2276" t="str">
        <f>'Customer_Master'!I2276</f>
        <v>Valid</v>
      </c>
      <c r="F2276" t="str">
        <f>'Customer_Master'!X2276</f>
        <v>Complete</v>
      </c>
      <c r="G2276">
        <f>'Customer_Master'!Y2276</f>
        <v>100</v>
      </c>
    </row>
    <row r="2277" spans="1:7" x14ac:dyDescent="0.25">
      <c r="A2277" s="1" t="str">
        <f>'Customer_Master'!A2277</f>
        <v>CUST-02580</v>
      </c>
      <c r="B2277" s="1" t="str">
        <f>'Customer_Master'!D2277</f>
        <v>Adaora Okafor</v>
      </c>
      <c r="C2277" s="1" t="str">
        <f>'Customer_Master'!E2277</f>
        <v>Vaultgroup Ltd</v>
      </c>
      <c r="D2277" t="str">
        <f>'Customer_Master'!G2277</f>
        <v>Valid</v>
      </c>
      <c r="E2277" t="str">
        <f>'Customer_Master'!I2277</f>
        <v>Valid</v>
      </c>
      <c r="F2277" t="str">
        <f>'Customer_Master'!X2277</f>
        <v>Complete</v>
      </c>
      <c r="G2277">
        <f>'Customer_Master'!Y2277</f>
        <v>100</v>
      </c>
    </row>
    <row r="2278" spans="1:7" x14ac:dyDescent="0.25">
      <c r="A2278" s="1" t="str">
        <f>'Customer_Master'!A2278</f>
        <v>CUST-01745</v>
      </c>
      <c r="B2278" s="1" t="str">
        <f>'Customer_Master'!D2278</f>
        <v>Sarah Adebayo</v>
      </c>
      <c r="C2278" s="1" t="str">
        <f>'Customer_Master'!E2278</f>
        <v>Stacklogic Llc</v>
      </c>
      <c r="D2278" t="str">
        <f>'Customer_Master'!G2278</f>
        <v>Valid</v>
      </c>
      <c r="E2278" t="str">
        <f>'Customer_Master'!I2278</f>
        <v>Valid</v>
      </c>
      <c r="F2278" t="str">
        <f>'Customer_Master'!X2278</f>
        <v>Complete</v>
      </c>
      <c r="G2278">
        <f>'Customer_Master'!Y2278</f>
        <v>75</v>
      </c>
    </row>
    <row r="2279" spans="1:7" x14ac:dyDescent="0.25">
      <c r="A2279" s="1" t="str">
        <f>'Customer_Master'!A2279</f>
        <v>CUST-01133</v>
      </c>
      <c r="B2279" s="1" t="str">
        <f>'Customer_Master'!D2279</f>
        <v>Mark Dlamini</v>
      </c>
      <c r="C2279" s="1" t="str">
        <f>'Customer_Master'!E2279</f>
        <v>Vertexhealth Gmbh</v>
      </c>
      <c r="D2279" t="str">
        <f>'Customer_Master'!G2279</f>
        <v>Valid</v>
      </c>
      <c r="E2279" t="str">
        <f>'Customer_Master'!I2279</f>
        <v>Valid</v>
      </c>
      <c r="F2279" t="str">
        <f>'Customer_Master'!X2279</f>
        <v>Complete</v>
      </c>
      <c r="G2279">
        <f>'Customer_Master'!Y2279</f>
        <v>100</v>
      </c>
    </row>
    <row r="2280" spans="1:7" x14ac:dyDescent="0.25">
      <c r="A2280" s="1" t="str">
        <f>'Customer_Master'!A2280</f>
        <v>CUST-00413</v>
      </c>
      <c r="B2280" s="1" t="str">
        <f>'Customer_Master'!D2280</f>
        <v>Ifeoma Mwangi</v>
      </c>
      <c r="C2280" s="1" t="str">
        <f>'Customer_Master'!E2280</f>
        <v>Cellulant</v>
      </c>
      <c r="D2280" t="str">
        <f>'Customer_Master'!G2280</f>
        <v>Valid</v>
      </c>
      <c r="E2280" t="str">
        <f>'Customer_Master'!I2280</f>
        <v>Valid</v>
      </c>
      <c r="F2280" t="str">
        <f>'Customer_Master'!X2280</f>
        <v>Complete</v>
      </c>
      <c r="G2280">
        <f>'Customer_Master'!Y2280</f>
        <v>100</v>
      </c>
    </row>
    <row r="2281" spans="1:7" x14ac:dyDescent="0.25">
      <c r="A2281" s="1" t="str">
        <f>'Customer_Master'!A2281</f>
        <v>CUST-03526</v>
      </c>
      <c r="B2281" s="1" t="str">
        <f>'Customer_Master'!D2281</f>
        <v>Ifeoma Oladipo</v>
      </c>
      <c r="C2281" s="1" t="str">
        <f>'Customer_Master'!E2281</f>
        <v>Orbitcommerce</v>
      </c>
      <c r="D2281" t="str">
        <f>'Customer_Master'!G2281</f>
        <v>Valid</v>
      </c>
      <c r="E2281" t="str">
        <f>'Customer_Master'!I2281</f>
        <v>Valid</v>
      </c>
      <c r="F2281" t="str">
        <f>'Customer_Master'!X2281</f>
        <v>Complete</v>
      </c>
      <c r="G2281">
        <f>'Customer_Master'!Y2281</f>
        <v>100</v>
      </c>
    </row>
    <row r="2282" spans="1:7" x14ac:dyDescent="0.25">
      <c r="A2282" s="1" t="str">
        <f>'Customer_Master'!A2282</f>
        <v>CUST-02664</v>
      </c>
      <c r="B2282" s="1" t="str">
        <f>'Customer_Master'!D2282</f>
        <v>Tope Nwachukwu</v>
      </c>
      <c r="C2282" s="1" t="str">
        <f>'Customer_Master'!E2282</f>
        <v>Cellulant</v>
      </c>
      <c r="D2282" t="str">
        <f>'Customer_Master'!G2282</f>
        <v>Valid</v>
      </c>
      <c r="E2282" t="str">
        <f>'Customer_Master'!I2282</f>
        <v>Valid</v>
      </c>
      <c r="F2282" t="str">
        <f>'Customer_Master'!X2282</f>
        <v>Complete</v>
      </c>
      <c r="G2282">
        <f>'Customer_Master'!Y2282</f>
        <v>100</v>
      </c>
    </row>
    <row r="2283" spans="1:7" x14ac:dyDescent="0.25">
      <c r="A2283" s="1" t="str">
        <f>'Customer_Master'!A2283</f>
        <v>CUST-03362</v>
      </c>
      <c r="B2283" s="1" t="str">
        <f>'Customer_Master'!D2283</f>
        <v>David Afolabi</v>
      </c>
      <c r="C2283" s="1" t="str">
        <f>'Customer_Master'!E2283</f>
        <v>Brightai</v>
      </c>
      <c r="D2283" t="str">
        <f>'Customer_Master'!G2283</f>
        <v>Valid</v>
      </c>
      <c r="E2283" t="str">
        <f>'Customer_Master'!I2283</f>
        <v>Valid</v>
      </c>
      <c r="F2283" t="str">
        <f>'Customer_Master'!X2283</f>
        <v>Complete</v>
      </c>
      <c r="G2283">
        <f>'Customer_Master'!Y2283</f>
        <v>75</v>
      </c>
    </row>
    <row r="2284" spans="1:7" x14ac:dyDescent="0.25">
      <c r="A2284" s="1" t="str">
        <f>'Customer_Master'!A2284</f>
        <v>CUST-03785</v>
      </c>
      <c r="B2284" s="1" t="str">
        <f>'Customer_Master'!D2284</f>
        <v>Precious Patel</v>
      </c>
      <c r="C2284" s="1" t="str">
        <f>'Customer_Master'!E2284</f>
        <v>Mpesa Solutions</v>
      </c>
      <c r="D2284" t="str">
        <f>'Customer_Master'!G2284</f>
        <v>Valid</v>
      </c>
      <c r="E2284" t="str">
        <f>'Customer_Master'!I2284</f>
        <v>Valid</v>
      </c>
      <c r="F2284" t="str">
        <f>'Customer_Master'!X2284</f>
        <v>Complete</v>
      </c>
      <c r="G2284">
        <f>'Customer_Master'!Y2284</f>
        <v>100</v>
      </c>
    </row>
    <row r="2285" spans="1:7" x14ac:dyDescent="0.25">
      <c r="A2285" s="1" t="str">
        <f>'Customer_Master'!A2285</f>
        <v>CUST-03064</v>
      </c>
      <c r="B2285" s="1" t="str">
        <f>'Customer_Master'!D2285</f>
        <v>Olivia Bello</v>
      </c>
      <c r="C2285" s="1" t="str">
        <f>'Customer_Master'!E2285</f>
        <v>Echonetworks Llc</v>
      </c>
      <c r="D2285" t="str">
        <f>'Customer_Master'!G2285</f>
        <v>Valid</v>
      </c>
      <c r="E2285" t="str">
        <f>'Customer_Master'!I2285</f>
        <v>Valid</v>
      </c>
      <c r="F2285" t="str">
        <f>'Customer_Master'!X2285</f>
        <v>Complete</v>
      </c>
      <c r="G2285">
        <f>'Customer_Master'!Y2285</f>
        <v>100</v>
      </c>
    </row>
    <row r="2286" spans="1:7" x14ac:dyDescent="0.25">
      <c r="A2286" s="1" t="str">
        <f>'Customer_Master'!A2286</f>
        <v>CUST-00718</v>
      </c>
      <c r="B2286" s="1" t="str">
        <f>'Customer_Master'!D2286</f>
        <v>Femi Nwankwo</v>
      </c>
      <c r="C2286" s="1" t="str">
        <f>'Customer_Master'!E2286</f>
        <v>Chipper Cash</v>
      </c>
      <c r="D2286" t="str">
        <f>'Customer_Master'!G2286</f>
        <v>Valid</v>
      </c>
      <c r="E2286" t="str">
        <f>'Customer_Master'!I2286</f>
        <v>Valid</v>
      </c>
      <c r="F2286" t="str">
        <f>'Customer_Master'!X2286</f>
        <v>Complete</v>
      </c>
      <c r="G2286">
        <f>'Customer_Master'!Y2286</f>
        <v>100</v>
      </c>
    </row>
    <row r="2287" spans="1:7" x14ac:dyDescent="0.25">
      <c r="A2287" s="1" t="str">
        <f>'Customer_Master'!A2287</f>
        <v>CUST-02571</v>
      </c>
      <c r="B2287" s="1" t="str">
        <f>'Customer_Master'!D2287</f>
        <v>Fatuma Diallo</v>
      </c>
      <c r="C2287" s="1" t="str">
        <f>'Customer_Master'!E2287</f>
        <v>Echoworks</v>
      </c>
      <c r="D2287" t="str">
        <f>'Customer_Master'!G2287</f>
        <v>Valid</v>
      </c>
      <c r="E2287" t="str">
        <f>'Customer_Master'!I2287</f>
        <v>Valid</v>
      </c>
      <c r="F2287" t="str">
        <f>'Customer_Master'!X2287</f>
        <v>Complete</v>
      </c>
      <c r="G2287">
        <f>'Customer_Master'!Y2287</f>
        <v>100</v>
      </c>
    </row>
    <row r="2288" spans="1:7" x14ac:dyDescent="0.25">
      <c r="A2288" s="1" t="str">
        <f>'Customer_Master'!A2288</f>
        <v>CUST-04128</v>
      </c>
      <c r="B2288" s="1" t="str">
        <f>'Customer_Master'!D2288</f>
        <v>Tosin Musa</v>
      </c>
      <c r="C2288" s="1" t="str">
        <f>'Customer_Master'!E2288</f>
        <v>Gridsystems</v>
      </c>
      <c r="D2288" t="str">
        <f>'Customer_Master'!G2288</f>
        <v>Valid</v>
      </c>
      <c r="E2288" t="str">
        <f>'Customer_Master'!I2288</f>
        <v>Valid</v>
      </c>
      <c r="F2288" t="str">
        <f>'Customer_Master'!X2288</f>
        <v>Complete</v>
      </c>
      <c r="G2288">
        <f>'Customer_Master'!Y2288</f>
        <v>100</v>
      </c>
    </row>
    <row r="2289" spans="1:7" x14ac:dyDescent="0.25">
      <c r="A2289" s="1" t="str">
        <f>'Customer_Master'!A2289</f>
        <v>CUST-01325</v>
      </c>
      <c r="B2289" s="1" t="str">
        <f>'Customer_Master'!D2289</f>
        <v>Tobi Eze</v>
      </c>
      <c r="C2289" s="1" t="str">
        <f>'Customer_Master'!E2289</f>
        <v>Leadgroup Gmbh</v>
      </c>
      <c r="D2289" t="str">
        <f>'Customer_Master'!G2289</f>
        <v>Valid</v>
      </c>
      <c r="E2289" t="str">
        <f>'Customer_Master'!I2289</f>
        <v>Valid</v>
      </c>
      <c r="F2289" t="str">
        <f>'Customer_Master'!X2289</f>
        <v>Complete</v>
      </c>
      <c r="G2289">
        <f>'Customer_Master'!Y2289</f>
        <v>100</v>
      </c>
    </row>
    <row r="2290" spans="1:7" x14ac:dyDescent="0.25">
      <c r="A2290" s="1" t="str">
        <f>'Customer_Master'!A2290</f>
        <v>CUST-01658</v>
      </c>
      <c r="B2290" s="1" t="str">
        <f>'Customer_Master'!D2290</f>
        <v>Adaora Orji</v>
      </c>
      <c r="C2290" s="1" t="str">
        <f>'Customer_Master'!E2290</f>
        <v>Cowrywise</v>
      </c>
      <c r="D2290" t="str">
        <f>'Customer_Master'!G2290</f>
        <v>Valid</v>
      </c>
      <c r="E2290" t="str">
        <f>'Customer_Master'!I2290</f>
        <v>Valid</v>
      </c>
      <c r="F2290" t="str">
        <f>'Customer_Master'!X2290</f>
        <v>Complete</v>
      </c>
      <c r="G2290">
        <f>'Customer_Master'!Y2290</f>
        <v>100</v>
      </c>
    </row>
    <row r="2291" spans="1:7" x14ac:dyDescent="0.25">
      <c r="A2291" s="1" t="str">
        <f>'Customer_Master'!A2291</f>
        <v>CUST-03369</v>
      </c>
      <c r="B2291" s="1" t="str">
        <f>'Customer_Master'!D2291</f>
        <v>Maryam Williams</v>
      </c>
      <c r="C2291" s="1" t="str">
        <f>'Customer_Master'!E2291</f>
        <v>Cowrywise</v>
      </c>
      <c r="D2291" t="str">
        <f>'Customer_Master'!G2291</f>
        <v>Valid</v>
      </c>
      <c r="E2291" t="str">
        <f>'Customer_Master'!I2291</f>
        <v>Valid</v>
      </c>
      <c r="F2291" t="str">
        <f>'Customer_Master'!X2291</f>
        <v>Complete</v>
      </c>
      <c r="G2291">
        <f>'Customer_Master'!Y2291</f>
        <v>100</v>
      </c>
    </row>
    <row r="2292" spans="1:7" x14ac:dyDescent="0.25">
      <c r="A2292" s="1" t="str">
        <f>'Customer_Master'!A2292</f>
        <v>CUST-03474</v>
      </c>
      <c r="B2292" s="1" t="str">
        <f>'Customer_Master'!D2292</f>
        <v>Omar Garba</v>
      </c>
      <c r="C2292" s="1" t="str">
        <f>'Customer_Master'!E2292</f>
        <v>Fluxcapital Inc</v>
      </c>
      <c r="D2292" t="str">
        <f>'Customer_Master'!G2292</f>
        <v>Valid</v>
      </c>
      <c r="E2292" t="str">
        <f>'Customer_Master'!I2292</f>
        <v>Valid</v>
      </c>
      <c r="F2292" t="str">
        <f>'Customer_Master'!X2292</f>
        <v>Complete</v>
      </c>
      <c r="G2292">
        <f>'Customer_Master'!Y2292</f>
        <v>100</v>
      </c>
    </row>
    <row r="2293" spans="1:7" x14ac:dyDescent="0.25">
      <c r="A2293" s="1" t="str">
        <f>'Customer_Master'!A2293</f>
        <v>CUST-00807</v>
      </c>
      <c r="B2293" s="1" t="str">
        <f>'Customer_Master'!D2293</f>
        <v>Kunle Ogundimu</v>
      </c>
      <c r="C2293" s="1" t="str">
        <f>'Customer_Master'!E2293</f>
        <v>Jumia</v>
      </c>
      <c r="D2293" t="str">
        <f>'Customer_Master'!G2293</f>
        <v>Valid</v>
      </c>
      <c r="E2293" t="str">
        <f>'Customer_Master'!I2293</f>
        <v>Invalid</v>
      </c>
      <c r="F2293" t="str">
        <f>'Customer_Master'!X2293</f>
        <v>Complete</v>
      </c>
      <c r="G2293">
        <f>'Customer_Master'!Y2293</f>
        <v>80</v>
      </c>
    </row>
    <row r="2294" spans="1:7" x14ac:dyDescent="0.25">
      <c r="A2294" s="1" t="str">
        <f>'Customer_Master'!A2294</f>
        <v>CUST-04728</v>
      </c>
      <c r="B2294" s="1" t="str">
        <f>'Customer_Master'!D2294</f>
        <v>Kibet</v>
      </c>
      <c r="C2294" s="1" t="str">
        <f>'Customer_Master'!E2294</f>
        <v>Vertexanalytics</v>
      </c>
      <c r="D2294" t="str">
        <f>'Customer_Master'!G2294</f>
        <v>Valid</v>
      </c>
      <c r="E2294" t="str">
        <f>'Customer_Master'!I2294</f>
        <v>Valid</v>
      </c>
      <c r="F2294" t="str">
        <f>'Customer_Master'!X2294</f>
        <v>Incomplete</v>
      </c>
      <c r="G2294">
        <f>'Customer_Master'!Y2294</f>
        <v>60</v>
      </c>
    </row>
    <row r="2295" spans="1:7" x14ac:dyDescent="0.25">
      <c r="A2295" s="1" t="str">
        <f>'Customer_Master'!A2295</f>
        <v>CUST-04836</v>
      </c>
      <c r="B2295" s="1" t="str">
        <f>'Customer_Master'!D2295</f>
        <v>Lola Musa</v>
      </c>
      <c r="C2295" s="1" t="str">
        <f>'Customer_Master'!E2295</f>
        <v>Echosolutions Plc</v>
      </c>
      <c r="D2295" t="str">
        <f>'Customer_Master'!G2295</f>
        <v>Valid</v>
      </c>
      <c r="E2295" t="str">
        <f>'Customer_Master'!I2295</f>
        <v>Valid</v>
      </c>
      <c r="F2295" t="str">
        <f>'Customer_Master'!X2295</f>
        <v>Complete</v>
      </c>
      <c r="G2295">
        <f>'Customer_Master'!Y2295</f>
        <v>100</v>
      </c>
    </row>
    <row r="2296" spans="1:7" x14ac:dyDescent="0.25">
      <c r="A2296" s="1" t="str">
        <f>'Customer_Master'!A2296</f>
        <v>CUST-03774</v>
      </c>
      <c r="B2296" s="1" t="str">
        <f>'Customer_Master'!D2296</f>
        <v>Tope Brown</v>
      </c>
      <c r="C2296" s="1" t="str">
        <f>'Customer_Master'!E2296</f>
        <v>Leadgroup</v>
      </c>
      <c r="D2296" t="str">
        <f>'Customer_Master'!G2296</f>
        <v>Valid</v>
      </c>
      <c r="E2296" t="str">
        <f>'Customer_Master'!I2296</f>
        <v>Valid</v>
      </c>
      <c r="F2296" t="str">
        <f>'Customer_Master'!X2296</f>
        <v>Complete</v>
      </c>
      <c r="G2296">
        <f>'Customer_Master'!Y2296</f>
        <v>100</v>
      </c>
    </row>
    <row r="2297" spans="1:7" x14ac:dyDescent="0.25">
      <c r="A2297" s="1" t="str">
        <f>'Customer_Master'!A2297</f>
        <v>CUST-01548</v>
      </c>
      <c r="B2297" s="1" t="str">
        <f>'Customer_Master'!D2297</f>
        <v>Segun Mohammed</v>
      </c>
      <c r="C2297" s="1" t="str">
        <f>'Customer_Master'!E2297</f>
        <v>Quantasoft Gmbh</v>
      </c>
      <c r="D2297" t="str">
        <f>'Customer_Master'!G2297</f>
        <v>Valid</v>
      </c>
      <c r="E2297" t="str">
        <f>'Customer_Master'!I2297</f>
        <v>Valid</v>
      </c>
      <c r="F2297" t="str">
        <f>'Customer_Master'!X2297</f>
        <v>Complete</v>
      </c>
      <c r="G2297">
        <f>'Customer_Master'!Y2297</f>
        <v>100</v>
      </c>
    </row>
    <row r="2298" spans="1:7" x14ac:dyDescent="0.25">
      <c r="A2298" s="1" t="str">
        <f>'Customer_Master'!A2298</f>
        <v>CUST-01505</v>
      </c>
      <c r="B2298" s="1" t="str">
        <f>'Customer_Master'!D2298</f>
        <v>Chidinma Diallo</v>
      </c>
      <c r="C2298" s="1" t="str">
        <f>'Customer_Master'!E2298</f>
        <v>Wave</v>
      </c>
      <c r="D2298" t="str">
        <f>'Customer_Master'!G2298</f>
        <v>Valid</v>
      </c>
      <c r="E2298" t="str">
        <f>'Customer_Master'!I2298</f>
        <v>Valid</v>
      </c>
      <c r="F2298" t="str">
        <f>'Customer_Master'!X2298</f>
        <v>Complete</v>
      </c>
      <c r="G2298">
        <f>'Customer_Master'!Y2298</f>
        <v>100</v>
      </c>
    </row>
    <row r="2299" spans="1:7" x14ac:dyDescent="0.25">
      <c r="A2299" s="1" t="str">
        <f>'Customer_Master'!A2299</f>
        <v>CUST-02130</v>
      </c>
      <c r="B2299" s="1" t="str">
        <f>'Customer_Master'!D2299</f>
        <v>Aliyu</v>
      </c>
      <c r="C2299" s="1" t="str">
        <f>'Customer_Master'!E2299</f>
        <v>Fluxlogistics Ltd</v>
      </c>
      <c r="D2299" t="str">
        <f>'Customer_Master'!G2299</f>
        <v>Valid</v>
      </c>
      <c r="E2299" t="str">
        <f>'Customer_Master'!I2299</f>
        <v>Valid</v>
      </c>
      <c r="F2299" t="str">
        <f>'Customer_Master'!X2299</f>
        <v>Incomplete</v>
      </c>
      <c r="G2299">
        <f>'Customer_Master'!Y2299</f>
        <v>60</v>
      </c>
    </row>
    <row r="2300" spans="1:7" x14ac:dyDescent="0.25">
      <c r="A2300" s="1" t="str">
        <f>'Customer_Master'!A2300</f>
        <v>CUST-03360</v>
      </c>
      <c r="B2300" s="1" t="str">
        <f>'Customer_Master'!D2300</f>
        <v>Smith</v>
      </c>
      <c r="C2300" s="1" t="str">
        <f>'Customer_Master'!E2300</f>
        <v>Konga</v>
      </c>
      <c r="D2300" t="str">
        <f>'Customer_Master'!G2300</f>
        <v>Valid</v>
      </c>
      <c r="E2300" t="str">
        <f>'Customer_Master'!I2300</f>
        <v>Valid</v>
      </c>
      <c r="F2300" t="str">
        <f>'Customer_Master'!X2300</f>
        <v>Incomplete</v>
      </c>
      <c r="G2300">
        <f>'Customer_Master'!Y2300</f>
        <v>60</v>
      </c>
    </row>
    <row r="2301" spans="1:7" x14ac:dyDescent="0.25">
      <c r="A2301" s="1" t="str">
        <f>'Customer_Master'!A2301</f>
        <v>CUST-04561</v>
      </c>
      <c r="B2301" s="1" t="str">
        <f>'Customer_Master'!D2301</f>
        <v>Daniel Oladipo</v>
      </c>
      <c r="C2301" s="1" t="str">
        <f>'Customer_Master'!E2301</f>
        <v>Gridanalytics Gmbh</v>
      </c>
      <c r="D2301" t="str">
        <f>'Customer_Master'!G2301</f>
        <v>Valid</v>
      </c>
      <c r="E2301" t="str">
        <f>'Customer_Master'!I2301</f>
        <v>Valid</v>
      </c>
      <c r="F2301" t="str">
        <f>'Customer_Master'!X2301</f>
        <v>Complete</v>
      </c>
      <c r="G2301">
        <f>'Customer_Master'!Y2301</f>
        <v>100</v>
      </c>
    </row>
    <row r="2302" spans="1:7" x14ac:dyDescent="0.25">
      <c r="A2302" s="1" t="str">
        <f>'Customer_Master'!A2302</f>
        <v>CUST-01932</v>
      </c>
      <c r="B2302" s="1" t="str">
        <f>'Customer_Master'!D2302</f>
        <v>Mark Idris</v>
      </c>
      <c r="C2302" s="1" t="str">
        <f>'Customer_Master'!E2302</f>
        <v>Lumensolutions</v>
      </c>
      <c r="D2302" t="str">
        <f>'Customer_Master'!G2302</f>
        <v>Valid</v>
      </c>
      <c r="E2302" t="str">
        <f>'Customer_Master'!I2302</f>
        <v>Valid</v>
      </c>
      <c r="F2302" t="str">
        <f>'Customer_Master'!X2302</f>
        <v>Complete</v>
      </c>
      <c r="G2302">
        <f>'Customer_Master'!Y2302</f>
        <v>100</v>
      </c>
    </row>
    <row r="2303" spans="1:7" x14ac:dyDescent="0.25">
      <c r="A2303" s="1" t="str">
        <f>'Customer_Master'!A2303</f>
        <v>CUST-02753</v>
      </c>
      <c r="B2303" s="1" t="str">
        <f>'Customer_Master'!D2303</f>
        <v>Chizoba Mensah</v>
      </c>
      <c r="C2303" s="1" t="str">
        <f>'Customer_Master'!E2303</f>
        <v>Zenlogistics</v>
      </c>
      <c r="D2303" t="str">
        <f>'Customer_Master'!G2303</f>
        <v>Valid</v>
      </c>
      <c r="E2303" t="str">
        <f>'Customer_Master'!I2303</f>
        <v>Valid</v>
      </c>
      <c r="F2303" t="str">
        <f>'Customer_Master'!X2303</f>
        <v>Complete</v>
      </c>
      <c r="G2303">
        <f>'Customer_Master'!Y2303</f>
        <v>75</v>
      </c>
    </row>
    <row r="2304" spans="1:7" x14ac:dyDescent="0.25">
      <c r="A2304" s="1" t="str">
        <f>'Customer_Master'!A2304</f>
        <v>CUST-03351</v>
      </c>
      <c r="B2304" s="1" t="str">
        <f>'Customer_Master'!D2304</f>
        <v>Obinna Okafor</v>
      </c>
      <c r="C2304" s="1" t="str">
        <f>'Customer_Master'!E2304</f>
        <v>Novaworks</v>
      </c>
      <c r="D2304" t="str">
        <f>'Customer_Master'!G2304</f>
        <v>Valid</v>
      </c>
      <c r="E2304" t="str">
        <f>'Customer_Master'!I2304</f>
        <v>Valid</v>
      </c>
      <c r="F2304" t="str">
        <f>'Customer_Master'!X2304</f>
        <v>Complete</v>
      </c>
      <c r="G2304">
        <f>'Customer_Master'!Y2304</f>
        <v>100</v>
      </c>
    </row>
    <row r="2305" spans="1:7" x14ac:dyDescent="0.25">
      <c r="A2305" s="1" t="str">
        <f>'Customer_Master'!A2305</f>
        <v>CUST-03626</v>
      </c>
      <c r="B2305" s="1" t="str">
        <f>'Customer_Master'!D2305</f>
        <v>Oluwaseun Mensah</v>
      </c>
      <c r="C2305" s="1" t="str">
        <f>'Customer_Master'!E2305</f>
        <v>Zenanalytics Llc</v>
      </c>
      <c r="D2305" t="str">
        <f>'Customer_Master'!G2305</f>
        <v>Valid</v>
      </c>
      <c r="E2305" t="str">
        <f>'Customer_Master'!I2305</f>
        <v>Valid</v>
      </c>
      <c r="F2305" t="str">
        <f>'Customer_Master'!X2305</f>
        <v>Complete</v>
      </c>
      <c r="G2305">
        <f>'Customer_Master'!Y2305</f>
        <v>75</v>
      </c>
    </row>
    <row r="2306" spans="1:7" x14ac:dyDescent="0.25">
      <c r="A2306" s="1" t="str">
        <f>'Customer_Master'!A2306</f>
        <v>CUST-03307</v>
      </c>
      <c r="B2306" s="1" t="str">
        <f>'Customer_Master'!D2306</f>
        <v>Chiamaka Evans</v>
      </c>
      <c r="C2306" s="1" t="str">
        <f>'Customer_Master'!E2306</f>
        <v>Swifttech Llc</v>
      </c>
      <c r="D2306" t="str">
        <f>'Customer_Master'!G2306</f>
        <v>Valid</v>
      </c>
      <c r="E2306" t="str">
        <f>'Customer_Master'!I2306</f>
        <v>Valid</v>
      </c>
      <c r="F2306" t="str">
        <f>'Customer_Master'!X2306</f>
        <v>Complete</v>
      </c>
      <c r="G2306">
        <f>'Customer_Master'!Y2306</f>
        <v>100</v>
      </c>
    </row>
    <row r="2307" spans="1:7" x14ac:dyDescent="0.25">
      <c r="A2307" s="1" t="str">
        <f>'Customer_Master'!A2307</f>
        <v>CUST-02003</v>
      </c>
      <c r="B2307" s="1" t="str">
        <f>'Customer_Master'!D2307</f>
        <v>Ngozi</v>
      </c>
      <c r="C2307" s="1" t="str">
        <f>'Customer_Master'!E2307</f>
        <v>Jumia</v>
      </c>
      <c r="D2307" t="str">
        <f>'Customer_Master'!G2307</f>
        <v>Valid</v>
      </c>
      <c r="E2307" t="str">
        <f>'Customer_Master'!I2307</f>
        <v>Valid</v>
      </c>
      <c r="F2307" t="str">
        <f>'Customer_Master'!X2307</f>
        <v>Incomplete</v>
      </c>
      <c r="G2307">
        <f>'Customer_Master'!Y2307</f>
        <v>60</v>
      </c>
    </row>
    <row r="2308" spans="1:7" x14ac:dyDescent="0.25">
      <c r="A2308" s="1" t="str">
        <f>'Customer_Master'!A2308</f>
        <v>CUST-00152</v>
      </c>
      <c r="B2308" s="1" t="str">
        <f>'Customer_Master'!D2308</f>
        <v>Thandiwe Garba</v>
      </c>
      <c r="C2308" s="1" t="str">
        <f>'Customer_Master'!E2308</f>
        <v>Gridhub</v>
      </c>
      <c r="D2308" t="str">
        <f>'Customer_Master'!G2308</f>
        <v>Valid</v>
      </c>
      <c r="E2308" t="str">
        <f>'Customer_Master'!I2308</f>
        <v>Valid</v>
      </c>
      <c r="F2308" t="str">
        <f>'Customer_Master'!X2308</f>
        <v>Complete</v>
      </c>
      <c r="G2308">
        <f>'Customer_Master'!Y2308</f>
        <v>100</v>
      </c>
    </row>
    <row r="2309" spans="1:7" x14ac:dyDescent="0.25">
      <c r="A2309" s="1" t="str">
        <f>'Customer_Master'!A2309</f>
        <v>CUST-04650</v>
      </c>
      <c r="B2309" s="1" t="str">
        <f>'Customer_Master'!D2309</f>
        <v>Funmi Kelly</v>
      </c>
      <c r="C2309" s="1" t="str">
        <f>'Customer_Master'!E2309</f>
        <v>Payworks</v>
      </c>
      <c r="D2309" t="str">
        <f>'Customer_Master'!G2309</f>
        <v>Valid</v>
      </c>
      <c r="E2309" t="str">
        <f>'Customer_Master'!I2309</f>
        <v>Valid</v>
      </c>
      <c r="F2309" t="str">
        <f>'Customer_Master'!X2309</f>
        <v>Complete</v>
      </c>
      <c r="G2309">
        <f>'Customer_Master'!Y2309</f>
        <v>100</v>
      </c>
    </row>
    <row r="2310" spans="1:7" x14ac:dyDescent="0.25">
      <c r="A2310" s="1" t="str">
        <f>'Customer_Master'!A2310</f>
        <v>CUST-01702</v>
      </c>
      <c r="B2310" s="1" t="str">
        <f>'Customer_Master'!D2310</f>
        <v>Chidinma Adeyemi</v>
      </c>
      <c r="C2310" s="1" t="str">
        <f>'Customer_Master'!E2310</f>
        <v>Bua Foods</v>
      </c>
      <c r="D2310" t="str">
        <f>'Customer_Master'!G2310</f>
        <v>Valid</v>
      </c>
      <c r="E2310" t="str">
        <f>'Customer_Master'!I2310</f>
        <v>Valid</v>
      </c>
      <c r="F2310" t="str">
        <f>'Customer_Master'!X2310</f>
        <v>Complete</v>
      </c>
      <c r="G2310">
        <f>'Customer_Master'!Y2310</f>
        <v>100</v>
      </c>
    </row>
    <row r="2311" spans="1:7" x14ac:dyDescent="0.25">
      <c r="A2311" s="1" t="str">
        <f>'Customer_Master'!A2311</f>
        <v>CUST-05130</v>
      </c>
      <c r="B2311" s="1" t="str">
        <f>'Customer_Master'!D2311</f>
        <v>Kamau Adeyemi</v>
      </c>
      <c r="C2311" s="1" t="str">
        <f>'Customer_Master'!E2311</f>
        <v>Vertexlogic Plc</v>
      </c>
      <c r="D2311" t="str">
        <f>'Customer_Master'!G2311</f>
        <v>Valid</v>
      </c>
      <c r="E2311" t="str">
        <f>'Customer_Master'!I2311</f>
        <v>Invalid</v>
      </c>
      <c r="F2311" t="str">
        <f>'Customer_Master'!X2311</f>
        <v>Complete</v>
      </c>
      <c r="G2311">
        <f>'Customer_Master'!Y2311</f>
        <v>55</v>
      </c>
    </row>
    <row r="2312" spans="1:7" x14ac:dyDescent="0.25">
      <c r="A2312" s="1" t="str">
        <f>'Customer_Master'!A2312</f>
        <v>CUST-01158</v>
      </c>
      <c r="B2312" s="1" t="str">
        <f>'Customer_Master'!D2312</f>
        <v>James Idris</v>
      </c>
      <c r="C2312" s="1" t="str">
        <f>'Customer_Master'!E2312</f>
        <v>Interswitch</v>
      </c>
      <c r="D2312" t="str">
        <f>'Customer_Master'!G2312</f>
        <v>Valid</v>
      </c>
      <c r="E2312" t="str">
        <f>'Customer_Master'!I2312</f>
        <v>Valid</v>
      </c>
      <c r="F2312" t="str">
        <f>'Customer_Master'!X2312</f>
        <v>Complete</v>
      </c>
      <c r="G2312">
        <f>'Customer_Master'!Y2312</f>
        <v>100</v>
      </c>
    </row>
    <row r="2313" spans="1:7" x14ac:dyDescent="0.25">
      <c r="A2313" s="1" t="str">
        <f>'Customer_Master'!A2313</f>
        <v>CUST-01719</v>
      </c>
      <c r="B2313" s="1" t="str">
        <f>'Customer_Master'!D2313</f>
        <v>Mercy Johnson</v>
      </c>
      <c r="C2313" s="1" t="str">
        <f>'Customer_Master'!E2313</f>
        <v>Twiga Foods</v>
      </c>
      <c r="D2313" t="str">
        <f>'Customer_Master'!G2313</f>
        <v>Invalid</v>
      </c>
      <c r="E2313" t="str">
        <f>'Customer_Master'!I2313</f>
        <v>Valid</v>
      </c>
      <c r="F2313" t="str">
        <f>'Customer_Master'!X2313</f>
        <v>Complete</v>
      </c>
      <c r="G2313">
        <f>'Customer_Master'!Y2313</f>
        <v>70</v>
      </c>
    </row>
    <row r="2314" spans="1:7" x14ac:dyDescent="0.25">
      <c r="A2314" s="1" t="str">
        <f>'Customer_Master'!A2314</f>
        <v>CUST-04222</v>
      </c>
      <c r="B2314" s="1" t="str">
        <f>'Customer_Master'!D2314</f>
        <v>Ogechi O'Brien</v>
      </c>
      <c r="C2314" s="1" t="str">
        <f>'Customer_Master'!E2314</f>
        <v>Gridlogic Gmbh</v>
      </c>
      <c r="D2314" t="str">
        <f>'Customer_Master'!G2314</f>
        <v>Valid</v>
      </c>
      <c r="E2314" t="str">
        <f>'Customer_Master'!I2314</f>
        <v>Valid</v>
      </c>
      <c r="F2314" t="str">
        <f>'Customer_Master'!X2314</f>
        <v>Complete</v>
      </c>
      <c r="G2314">
        <f>'Customer_Master'!Y2314</f>
        <v>100</v>
      </c>
    </row>
    <row r="2315" spans="1:7" x14ac:dyDescent="0.25">
      <c r="A2315" s="1" t="str">
        <f>'Customer_Master'!A2315</f>
        <v>CUST-01300</v>
      </c>
      <c r="B2315" s="1" t="str">
        <f>'Customer_Master'!D2315</f>
        <v>Hauwa Brown</v>
      </c>
      <c r="C2315" s="1" t="str">
        <f>'Customer_Master'!E2315</f>
        <v>Hiveai Llc</v>
      </c>
      <c r="D2315" t="str">
        <f>'Customer_Master'!G2315</f>
        <v>Valid</v>
      </c>
      <c r="E2315" t="str">
        <f>'Customer_Master'!I2315</f>
        <v>Valid</v>
      </c>
      <c r="F2315" t="str">
        <f>'Customer_Master'!X2315</f>
        <v>Complete</v>
      </c>
      <c r="G2315">
        <f>'Customer_Master'!Y2315</f>
        <v>75</v>
      </c>
    </row>
    <row r="2316" spans="1:7" x14ac:dyDescent="0.25">
      <c r="A2316" s="1" t="str">
        <f>'Customer_Master'!A2316</f>
        <v>CUST-01273</v>
      </c>
      <c r="B2316" s="1" t="str">
        <f>'Customer_Master'!D2316</f>
        <v>David Makinde</v>
      </c>
      <c r="C2316" s="1" t="str">
        <f>'Customer_Master'!E2316</f>
        <v>Konga</v>
      </c>
      <c r="D2316" t="str">
        <f>'Customer_Master'!G2316</f>
        <v>Valid</v>
      </c>
      <c r="E2316" t="str">
        <f>'Customer_Master'!I2316</f>
        <v>Valid</v>
      </c>
      <c r="F2316" t="str">
        <f>'Customer_Master'!X2316</f>
        <v>Complete</v>
      </c>
      <c r="G2316">
        <f>'Customer_Master'!Y2316</f>
        <v>100</v>
      </c>
    </row>
    <row r="2317" spans="1:7" x14ac:dyDescent="0.25">
      <c r="A2317" s="1" t="str">
        <f>'Customer_Master'!A2317</f>
        <v>CUST-04767</v>
      </c>
      <c r="B2317" s="1" t="str">
        <f>'Customer_Master'!D2317</f>
        <v>Ogechi Obi</v>
      </c>
      <c r="C2317" s="1" t="str">
        <f>'Customer_Master'!E2317</f>
        <v>Not Available</v>
      </c>
      <c r="D2317" t="str">
        <f>'Customer_Master'!G2317</f>
        <v>Valid</v>
      </c>
      <c r="E2317" t="str">
        <f>'Customer_Master'!I2317</f>
        <v>Valid</v>
      </c>
      <c r="F2317" t="str">
        <f>'Customer_Master'!X2317</f>
        <v>Incomplete</v>
      </c>
      <c r="G2317">
        <f>'Customer_Master'!Y2317</f>
        <v>60</v>
      </c>
    </row>
    <row r="2318" spans="1:7" x14ac:dyDescent="0.25">
      <c r="A2318" s="1" t="str">
        <f>'Customer_Master'!A2318</f>
        <v>CUST-01556</v>
      </c>
      <c r="B2318" s="1" t="str">
        <f>'Customer_Master'!D2318</f>
        <v>Anke Naidoo</v>
      </c>
      <c r="C2318" s="1" t="str">
        <f>'Customer_Master'!E2318</f>
        <v>Kuda</v>
      </c>
      <c r="D2318" t="str">
        <f>'Customer_Master'!G2318</f>
        <v>Valid</v>
      </c>
      <c r="E2318" t="str">
        <f>'Customer_Master'!I2318</f>
        <v>Valid</v>
      </c>
      <c r="F2318" t="str">
        <f>'Customer_Master'!X2318</f>
        <v>Complete</v>
      </c>
      <c r="G2318">
        <f>'Customer_Master'!Y2318</f>
        <v>100</v>
      </c>
    </row>
    <row r="2319" spans="1:7" x14ac:dyDescent="0.25">
      <c r="A2319" s="1" t="str">
        <f>'Customer_Master'!A2319</f>
        <v>CUST-00391</v>
      </c>
      <c r="B2319" s="1" t="str">
        <f>'Customer_Master'!D2319</f>
        <v>Favour Dlamini</v>
      </c>
      <c r="C2319" s="1" t="str">
        <f>'Customer_Master'!E2319</f>
        <v>Not Available</v>
      </c>
      <c r="D2319" t="str">
        <f>'Customer_Master'!G2319</f>
        <v>Valid</v>
      </c>
      <c r="E2319" t="str">
        <f>'Customer_Master'!I2319</f>
        <v>Valid</v>
      </c>
      <c r="F2319" t="str">
        <f>'Customer_Master'!X2319</f>
        <v>Incomplete</v>
      </c>
      <c r="G2319">
        <f>'Customer_Master'!Y2319</f>
        <v>60</v>
      </c>
    </row>
    <row r="2320" spans="1:7" x14ac:dyDescent="0.25">
      <c r="A2320" s="1" t="str">
        <f>'Customer_Master'!A2320</f>
        <v>CUST-00475</v>
      </c>
      <c r="B2320" s="1" t="str">
        <f>'Customer_Master'!D2320</f>
        <v>Brian Van Der Merwe</v>
      </c>
      <c r="C2320" s="1" t="str">
        <f>'Customer_Master'!E2320</f>
        <v>Vaultnetworks</v>
      </c>
      <c r="D2320" t="str">
        <f>'Customer_Master'!G2320</f>
        <v>Valid</v>
      </c>
      <c r="E2320" t="str">
        <f>'Customer_Master'!I2320</f>
        <v>Valid</v>
      </c>
      <c r="F2320" t="str">
        <f>'Customer_Master'!X2320</f>
        <v>Complete</v>
      </c>
      <c r="G2320">
        <f>'Customer_Master'!Y2320</f>
        <v>100</v>
      </c>
    </row>
    <row r="2321" spans="1:7" x14ac:dyDescent="0.25">
      <c r="A2321" s="1" t="str">
        <f>'Customer_Master'!A2321</f>
        <v>CUST-05012</v>
      </c>
      <c r="B2321" s="1" t="str">
        <f>'Customer_Master'!D2321</f>
        <v>Mark Lawal</v>
      </c>
      <c r="C2321" s="1" t="str">
        <f>'Customer_Master'!E2321</f>
        <v>Not Available</v>
      </c>
      <c r="D2321" t="str">
        <f>'Customer_Master'!G2321</f>
        <v>Valid</v>
      </c>
      <c r="E2321" t="str">
        <f>'Customer_Master'!I2321</f>
        <v>Valid</v>
      </c>
      <c r="F2321" t="str">
        <f>'Customer_Master'!X2321</f>
        <v>Incomplete</v>
      </c>
      <c r="G2321">
        <f>'Customer_Master'!Y2321</f>
        <v>35</v>
      </c>
    </row>
    <row r="2322" spans="1:7" x14ac:dyDescent="0.25">
      <c r="A2322" s="1" t="str">
        <f>'Customer_Master'!A2322</f>
        <v>CUST-00222</v>
      </c>
      <c r="B2322" s="1" t="str">
        <f>'Customer_Master'!D2322</f>
        <v>Musa Adewale</v>
      </c>
      <c r="C2322" s="1" t="str">
        <f>'Customer_Master'!E2322</f>
        <v>Datatech Plc</v>
      </c>
      <c r="D2322" t="str">
        <f>'Customer_Master'!G2322</f>
        <v>Valid</v>
      </c>
      <c r="E2322" t="str">
        <f>'Customer_Master'!I2322</f>
        <v>Valid</v>
      </c>
      <c r="F2322" t="str">
        <f>'Customer_Master'!X2322</f>
        <v>Complete</v>
      </c>
      <c r="G2322">
        <f>'Customer_Master'!Y2322</f>
        <v>100</v>
      </c>
    </row>
    <row r="2323" spans="1:7" x14ac:dyDescent="0.25">
      <c r="A2323" s="1" t="str">
        <f>'Customer_Master'!A2323</f>
        <v>CUST-04172</v>
      </c>
      <c r="B2323" s="1" t="str">
        <f>'Customer_Master'!D2323</f>
        <v>Omar Jones</v>
      </c>
      <c r="C2323" s="1" t="str">
        <f>'Customer_Master'!E2323</f>
        <v>Dangote Industries</v>
      </c>
      <c r="D2323" t="str">
        <f>'Customer_Master'!G2323</f>
        <v>Valid</v>
      </c>
      <c r="E2323" t="str">
        <f>'Customer_Master'!I2323</f>
        <v>Valid</v>
      </c>
      <c r="F2323" t="str">
        <f>'Customer_Master'!X2323</f>
        <v>Complete</v>
      </c>
      <c r="G2323">
        <f>'Customer_Master'!Y2323</f>
        <v>100</v>
      </c>
    </row>
    <row r="2324" spans="1:7" x14ac:dyDescent="0.25">
      <c r="A2324" s="1" t="str">
        <f>'Customer_Master'!A2324</f>
        <v>CUST-02445</v>
      </c>
      <c r="B2324" s="1" t="str">
        <f>'Customer_Master'!D2324</f>
        <v>Sophie Mensah</v>
      </c>
      <c r="C2324" s="1" t="str">
        <f>'Customer_Master'!E2324</f>
        <v>Jumia</v>
      </c>
      <c r="D2324" t="str">
        <f>'Customer_Master'!G2324</f>
        <v>Valid</v>
      </c>
      <c r="E2324" t="str">
        <f>'Customer_Master'!I2324</f>
        <v>Valid</v>
      </c>
      <c r="F2324" t="str">
        <f>'Customer_Master'!X2324</f>
        <v>Complete</v>
      </c>
      <c r="G2324">
        <f>'Customer_Master'!Y2324</f>
        <v>100</v>
      </c>
    </row>
    <row r="2325" spans="1:7" x14ac:dyDescent="0.25">
      <c r="A2325" s="1" t="str">
        <f>'Customer_Master'!A2325</f>
        <v>CUST-00903</v>
      </c>
      <c r="B2325" s="1" t="str">
        <f>'Customer_Master'!D2325</f>
        <v>Precious Johnson</v>
      </c>
      <c r="C2325" s="1" t="str">
        <f>'Customer_Master'!E2325</f>
        <v>Wave</v>
      </c>
      <c r="D2325" t="str">
        <f>'Customer_Master'!G2325</f>
        <v>Valid</v>
      </c>
      <c r="E2325" t="str">
        <f>'Customer_Master'!I2325</f>
        <v>Valid</v>
      </c>
      <c r="F2325" t="str">
        <f>'Customer_Master'!X2325</f>
        <v>Complete</v>
      </c>
      <c r="G2325">
        <f>'Customer_Master'!Y2325</f>
        <v>100</v>
      </c>
    </row>
    <row r="2326" spans="1:7" x14ac:dyDescent="0.25">
      <c r="A2326" s="1" t="str">
        <f>'Customer_Master'!A2326</f>
        <v>CUST-01020</v>
      </c>
      <c r="B2326" s="1" t="str">
        <f>'Customer_Master'!D2326</f>
        <v>Layla Asante</v>
      </c>
      <c r="C2326" s="1" t="str">
        <f>'Customer_Master'!E2326</f>
        <v>Flutterwave</v>
      </c>
      <c r="D2326" t="str">
        <f>'Customer_Master'!G2326</f>
        <v>Valid</v>
      </c>
      <c r="E2326" t="str">
        <f>'Customer_Master'!I2326</f>
        <v>Valid</v>
      </c>
      <c r="F2326" t="str">
        <f>'Customer_Master'!X2326</f>
        <v>Complete</v>
      </c>
      <c r="G2326">
        <f>'Customer_Master'!Y2326</f>
        <v>100</v>
      </c>
    </row>
    <row r="2327" spans="1:7" x14ac:dyDescent="0.25">
      <c r="A2327" s="1" t="str">
        <f>'Customer_Master'!A2327</f>
        <v>CUST-03818</v>
      </c>
      <c r="B2327" s="1" t="str">
        <f>'Customer_Master'!D2327</f>
        <v>Musa Traore</v>
      </c>
      <c r="C2327" s="1" t="str">
        <f>'Customer_Master'!E2327</f>
        <v>Apexsolutions Inc</v>
      </c>
      <c r="D2327" t="str">
        <f>'Customer_Master'!G2327</f>
        <v>Valid</v>
      </c>
      <c r="E2327" t="str">
        <f>'Customer_Master'!I2327</f>
        <v>Valid</v>
      </c>
      <c r="F2327" t="str">
        <f>'Customer_Master'!X2327</f>
        <v>Complete</v>
      </c>
      <c r="G2327">
        <f>'Customer_Master'!Y2327</f>
        <v>100</v>
      </c>
    </row>
    <row r="2328" spans="1:7" x14ac:dyDescent="0.25">
      <c r="A2328" s="1" t="str">
        <f>'Customer_Master'!A2328</f>
        <v>CUST-03568</v>
      </c>
      <c r="B2328" s="1" t="str">
        <f>'Customer_Master'!D2328</f>
        <v>Sola Balogun</v>
      </c>
      <c r="C2328" s="1" t="str">
        <f>'Customer_Master'!E2328</f>
        <v>Datasystems Inc</v>
      </c>
      <c r="D2328" t="str">
        <f>'Customer_Master'!G2328</f>
        <v>Valid</v>
      </c>
      <c r="E2328" t="str">
        <f>'Customer_Master'!I2328</f>
        <v>Valid</v>
      </c>
      <c r="F2328" t="str">
        <f>'Customer_Master'!X2328</f>
        <v>Complete</v>
      </c>
      <c r="G2328">
        <f>'Customer_Master'!Y2328</f>
        <v>100</v>
      </c>
    </row>
    <row r="2329" spans="1:7" x14ac:dyDescent="0.25">
      <c r="A2329" s="1" t="str">
        <f>'Customer_Master'!A2329</f>
        <v>CUST-00794</v>
      </c>
      <c r="B2329" s="1" t="str">
        <f>'Customer_Master'!D2329</f>
        <v>Lawal Salami</v>
      </c>
      <c r="C2329" s="1" t="str">
        <f>'Customer_Master'!E2329</f>
        <v>Datasoft</v>
      </c>
      <c r="D2329" t="str">
        <f>'Customer_Master'!G2329</f>
        <v>Valid</v>
      </c>
      <c r="E2329" t="str">
        <f>'Customer_Master'!I2329</f>
        <v>Invalid</v>
      </c>
      <c r="F2329" t="str">
        <f>'Customer_Master'!X2329</f>
        <v>Complete</v>
      </c>
      <c r="G2329">
        <f>'Customer_Master'!Y2329</f>
        <v>80</v>
      </c>
    </row>
    <row r="2330" spans="1:7" x14ac:dyDescent="0.25">
      <c r="A2330" s="1" t="str">
        <f>'Customer_Master'!A2330</f>
        <v>CUST-04224</v>
      </c>
      <c r="B2330" s="1" t="str">
        <f>'Customer_Master'!D2330</f>
        <v>Adaora Hassan</v>
      </c>
      <c r="C2330" s="1" t="str">
        <f>'Customer_Master'!E2330</f>
        <v>Sparklabs Gmbh</v>
      </c>
      <c r="D2330" t="str">
        <f>'Customer_Master'!G2330</f>
        <v>Valid</v>
      </c>
      <c r="E2330" t="str">
        <f>'Customer_Master'!I2330</f>
        <v>Valid</v>
      </c>
      <c r="F2330" t="str">
        <f>'Customer_Master'!X2330</f>
        <v>Complete</v>
      </c>
      <c r="G2330">
        <f>'Customer_Master'!Y2330</f>
        <v>100</v>
      </c>
    </row>
    <row r="2331" spans="1:7" x14ac:dyDescent="0.25">
      <c r="A2331" s="1" t="str">
        <f>'Customer_Master'!A2331</f>
        <v>CUST-00137</v>
      </c>
      <c r="B2331" s="1" t="str">
        <f>'Customer_Master'!D2331</f>
        <v>Tunde Abubakar</v>
      </c>
      <c r="C2331" s="1" t="str">
        <f>'Customer_Master'!E2331</f>
        <v>Brightanalytics Inc</v>
      </c>
      <c r="D2331" t="str">
        <f>'Customer_Master'!G2331</f>
        <v>Valid</v>
      </c>
      <c r="E2331" t="str">
        <f>'Customer_Master'!I2331</f>
        <v>Valid</v>
      </c>
      <c r="F2331" t="str">
        <f>'Customer_Master'!X2331</f>
        <v>Complete</v>
      </c>
      <c r="G2331">
        <f>'Customer_Master'!Y2331</f>
        <v>100</v>
      </c>
    </row>
    <row r="2332" spans="1:7" x14ac:dyDescent="0.25">
      <c r="A2332" s="1" t="str">
        <f>'Customer_Master'!A2332</f>
        <v>CUST-04606</v>
      </c>
      <c r="B2332" s="1" t="str">
        <f>'Customer_Master'!D2332</f>
        <v>Amaka Davies</v>
      </c>
      <c r="C2332" s="1" t="str">
        <f>'Customer_Master'!E2332</f>
        <v>Heliolabs Ltd</v>
      </c>
      <c r="D2332" t="str">
        <f>'Customer_Master'!G2332</f>
        <v>Valid</v>
      </c>
      <c r="E2332" t="str">
        <f>'Customer_Master'!I2332</f>
        <v>Valid</v>
      </c>
      <c r="F2332" t="str">
        <f>'Customer_Master'!X2332</f>
        <v>Complete</v>
      </c>
      <c r="G2332">
        <f>'Customer_Master'!Y2332</f>
        <v>100</v>
      </c>
    </row>
    <row r="2333" spans="1:7" x14ac:dyDescent="0.25">
      <c r="A2333" s="1" t="str">
        <f>'Customer_Master'!A2333</f>
        <v>CUST-02494</v>
      </c>
      <c r="B2333" s="1" t="str">
        <f>'Customer_Master'!D2333</f>
        <v>Femi Anyanwu</v>
      </c>
      <c r="C2333" s="1" t="str">
        <f>'Customer_Master'!E2333</f>
        <v>Konga</v>
      </c>
      <c r="D2333" t="str">
        <f>'Customer_Master'!G2333</f>
        <v>Valid</v>
      </c>
      <c r="E2333" t="str">
        <f>'Customer_Master'!I2333</f>
        <v>Valid</v>
      </c>
      <c r="F2333" t="str">
        <f>'Customer_Master'!X2333</f>
        <v>Complete</v>
      </c>
      <c r="G2333">
        <f>'Customer_Master'!Y2333</f>
        <v>100</v>
      </c>
    </row>
    <row r="2334" spans="1:7" x14ac:dyDescent="0.25">
      <c r="A2334" s="1" t="str">
        <f>'Customer_Master'!A2334</f>
        <v>CUST-00812</v>
      </c>
      <c r="B2334" s="1" t="str">
        <f>'Customer_Master'!D2334</f>
        <v>Chinwe Salami</v>
      </c>
      <c r="C2334" s="1" t="str">
        <f>'Customer_Master'!E2334</f>
        <v>Cellulant</v>
      </c>
      <c r="D2334" t="str">
        <f>'Customer_Master'!G2334</f>
        <v>Valid</v>
      </c>
      <c r="E2334" t="str">
        <f>'Customer_Master'!I2334</f>
        <v>Valid</v>
      </c>
      <c r="F2334" t="str">
        <f>'Customer_Master'!X2334</f>
        <v>Complete</v>
      </c>
      <c r="G2334">
        <f>'Customer_Master'!Y2334</f>
        <v>75</v>
      </c>
    </row>
    <row r="2335" spans="1:7" x14ac:dyDescent="0.25">
      <c r="A2335" s="1" t="str">
        <f>'Customer_Master'!A2335</f>
        <v>CUST-02389</v>
      </c>
      <c r="B2335" s="1" t="str">
        <f>'Customer_Master'!D2335</f>
        <v>Niyi</v>
      </c>
      <c r="C2335" s="1" t="str">
        <f>'Customer_Master'!E2335</f>
        <v>Vaultdigital</v>
      </c>
      <c r="D2335" t="str">
        <f>'Customer_Master'!G2335</f>
        <v>Valid</v>
      </c>
      <c r="E2335" t="str">
        <f>'Customer_Master'!I2335</f>
        <v>Valid</v>
      </c>
      <c r="F2335" t="str">
        <f>'Customer_Master'!X2335</f>
        <v>Incomplete</v>
      </c>
      <c r="G2335">
        <f>'Customer_Master'!Y2335</f>
        <v>60</v>
      </c>
    </row>
    <row r="2336" spans="1:7" x14ac:dyDescent="0.25">
      <c r="A2336" s="1" t="str">
        <f>'Customer_Master'!A2336</f>
        <v>CUST-00800</v>
      </c>
      <c r="B2336" s="1" t="str">
        <f>'Customer_Master'!D2336</f>
        <v>Obinna Kamau</v>
      </c>
      <c r="C2336" s="1" t="str">
        <f>'Customer_Master'!E2336</f>
        <v>Brightventures Inc</v>
      </c>
      <c r="D2336" t="str">
        <f>'Customer_Master'!G2336</f>
        <v>Valid</v>
      </c>
      <c r="E2336" t="str">
        <f>'Customer_Master'!I2336</f>
        <v>Valid</v>
      </c>
      <c r="F2336" t="str">
        <f>'Customer_Master'!X2336</f>
        <v>Complete</v>
      </c>
      <c r="G2336">
        <f>'Customer_Master'!Y2336</f>
        <v>100</v>
      </c>
    </row>
    <row r="2337" spans="1:7" x14ac:dyDescent="0.25">
      <c r="A2337" s="1" t="str">
        <f>'Customer_Master'!A2337</f>
        <v>CUST-02386</v>
      </c>
      <c r="B2337" s="1" t="str">
        <f>'Customer_Master'!D2337</f>
        <v>Noah Davies</v>
      </c>
      <c r="C2337" s="1" t="str">
        <f>'Customer_Master'!E2337</f>
        <v>Vertexsoft</v>
      </c>
      <c r="D2337" t="str">
        <f>'Customer_Master'!G2337</f>
        <v>Valid</v>
      </c>
      <c r="E2337" t="str">
        <f>'Customer_Master'!I2337</f>
        <v>Valid</v>
      </c>
      <c r="F2337" t="str">
        <f>'Customer_Master'!X2337</f>
        <v>Complete</v>
      </c>
      <c r="G2337">
        <f>'Customer_Master'!Y2337</f>
        <v>100</v>
      </c>
    </row>
    <row r="2338" spans="1:7" x14ac:dyDescent="0.25">
      <c r="A2338" s="1" t="str">
        <f>'Customer_Master'!A2338</f>
        <v>CUST-01491</v>
      </c>
      <c r="B2338" s="1" t="str">
        <f>'Customer_Master'!D2338</f>
        <v>Bello Akinola</v>
      </c>
      <c r="C2338" s="1" t="str">
        <f>'Customer_Master'!E2338</f>
        <v>Vertexcapital</v>
      </c>
      <c r="D2338" t="str">
        <f>'Customer_Master'!G2338</f>
        <v>Invalid</v>
      </c>
      <c r="E2338" t="str">
        <f>'Customer_Master'!I2338</f>
        <v>Valid</v>
      </c>
      <c r="F2338" t="str">
        <f>'Customer_Master'!X2338</f>
        <v>Complete</v>
      </c>
      <c r="G2338">
        <f>'Customer_Master'!Y2338</f>
        <v>70</v>
      </c>
    </row>
    <row r="2339" spans="1:7" x14ac:dyDescent="0.25">
      <c r="A2339" s="1" t="str">
        <f>'Customer_Master'!A2339</f>
        <v>CUST-05094</v>
      </c>
      <c r="B2339" s="1" t="str">
        <f>'Customer_Master'!D2339</f>
        <v>Liam Smith</v>
      </c>
      <c r="C2339" s="1" t="str">
        <f>'Customer_Master'!E2339</f>
        <v>Gridtech Inc</v>
      </c>
      <c r="D2339" t="str">
        <f>'Customer_Master'!G2339</f>
        <v>Valid</v>
      </c>
      <c r="E2339" t="str">
        <f>'Customer_Master'!I2339</f>
        <v>Valid</v>
      </c>
      <c r="F2339" t="str">
        <f>'Customer_Master'!X2339</f>
        <v>Complete</v>
      </c>
      <c r="G2339">
        <f>'Customer_Master'!Y2339</f>
        <v>75</v>
      </c>
    </row>
    <row r="2340" spans="1:7" x14ac:dyDescent="0.25">
      <c r="A2340" s="1" t="str">
        <f>'Customer_Master'!A2340</f>
        <v>CUST-04987</v>
      </c>
      <c r="B2340" s="1" t="str">
        <f>'Customer_Master'!D2340</f>
        <v>Ifeoma Diallo</v>
      </c>
      <c r="C2340" s="1" t="str">
        <f>'Customer_Master'!E2340</f>
        <v>Fluxai Ltd</v>
      </c>
      <c r="D2340" t="str">
        <f>'Customer_Master'!G2340</f>
        <v>Valid</v>
      </c>
      <c r="E2340" t="str">
        <f>'Customer_Master'!I2340</f>
        <v>Valid</v>
      </c>
      <c r="F2340" t="str">
        <f>'Customer_Master'!X2340</f>
        <v>Complete</v>
      </c>
      <c r="G2340">
        <f>'Customer_Master'!Y2340</f>
        <v>100</v>
      </c>
    </row>
    <row r="2341" spans="1:7" x14ac:dyDescent="0.25">
      <c r="A2341" s="1" t="str">
        <f>'Customer_Master'!A2341</f>
        <v>CUST-04444</v>
      </c>
      <c r="B2341" s="1" t="str">
        <f>'Customer_Master'!D2341</f>
        <v>Femi Adebayo</v>
      </c>
      <c r="C2341" s="1" t="str">
        <f>'Customer_Master'!E2341</f>
        <v>Apexcommerce Plc</v>
      </c>
      <c r="D2341" t="str">
        <f>'Customer_Master'!G2341</f>
        <v>Valid</v>
      </c>
      <c r="E2341" t="str">
        <f>'Customer_Master'!I2341</f>
        <v>Valid</v>
      </c>
      <c r="F2341" t="str">
        <f>'Customer_Master'!X2341</f>
        <v>Complete</v>
      </c>
      <c r="G2341">
        <f>'Customer_Master'!Y2341</f>
        <v>100</v>
      </c>
    </row>
    <row r="2342" spans="1:7" x14ac:dyDescent="0.25">
      <c r="A2342" s="1" t="str">
        <f>'Customer_Master'!A2342</f>
        <v>CUST-00231</v>
      </c>
      <c r="B2342" s="1" t="str">
        <f>'Customer_Master'!D2342</f>
        <v>Kemi Oladipo</v>
      </c>
      <c r="C2342" s="1" t="str">
        <f>'Customer_Master'!E2342</f>
        <v>Heliofinance Llc</v>
      </c>
      <c r="D2342" t="str">
        <f>'Customer_Master'!G2342</f>
        <v>Valid</v>
      </c>
      <c r="E2342" t="str">
        <f>'Customer_Master'!I2342</f>
        <v>Valid</v>
      </c>
      <c r="F2342" t="str">
        <f>'Customer_Master'!X2342</f>
        <v>Complete</v>
      </c>
      <c r="G2342">
        <f>'Customer_Master'!Y2342</f>
        <v>75</v>
      </c>
    </row>
    <row r="2343" spans="1:7" x14ac:dyDescent="0.25">
      <c r="A2343" s="1" t="str">
        <f>'Customer_Master'!A2343</f>
        <v>CUST-04438</v>
      </c>
      <c r="B2343" s="1" t="str">
        <f>'Customer_Master'!D2343</f>
        <v>Musa Otieno</v>
      </c>
      <c r="C2343" s="1" t="str">
        <f>'Customer_Master'!E2343</f>
        <v>Corefinance</v>
      </c>
      <c r="D2343" t="str">
        <f>'Customer_Master'!G2343</f>
        <v>Valid</v>
      </c>
      <c r="E2343" t="str">
        <f>'Customer_Master'!I2343</f>
        <v>Valid</v>
      </c>
      <c r="F2343" t="str">
        <f>'Customer_Master'!X2343</f>
        <v>Complete</v>
      </c>
      <c r="G2343">
        <f>'Customer_Master'!Y2343</f>
        <v>75</v>
      </c>
    </row>
    <row r="2344" spans="1:7" x14ac:dyDescent="0.25">
      <c r="A2344" s="1" t="str">
        <f>'Customer_Master'!A2344</f>
        <v>CUST-00961</v>
      </c>
      <c r="B2344" s="1" t="str">
        <f>'Customer_Master'!D2344</f>
        <v>Femke Salami</v>
      </c>
      <c r="C2344" s="1" t="str">
        <f>'Customer_Master'!E2344</f>
        <v>Mtn Group</v>
      </c>
      <c r="D2344" t="str">
        <f>'Customer_Master'!G2344</f>
        <v>Valid</v>
      </c>
      <c r="E2344" t="str">
        <f>'Customer_Master'!I2344</f>
        <v>Valid</v>
      </c>
      <c r="F2344" t="str">
        <f>'Customer_Master'!X2344</f>
        <v>Complete</v>
      </c>
      <c r="G2344">
        <f>'Customer_Master'!Y2344</f>
        <v>100</v>
      </c>
    </row>
    <row r="2345" spans="1:7" x14ac:dyDescent="0.25">
      <c r="A2345" s="1" t="str">
        <f>'Customer_Master'!A2345</f>
        <v>CUST-02384</v>
      </c>
      <c r="B2345" s="1" t="str">
        <f>'Customer_Master'!D2345</f>
        <v>Precious Musa</v>
      </c>
      <c r="C2345" s="1" t="str">
        <f>'Customer_Master'!E2345</f>
        <v>Hivehub</v>
      </c>
      <c r="D2345" t="str">
        <f>'Customer_Master'!G2345</f>
        <v>Valid</v>
      </c>
      <c r="E2345" t="str">
        <f>'Customer_Master'!I2345</f>
        <v>Valid</v>
      </c>
      <c r="F2345" t="str">
        <f>'Customer_Master'!X2345</f>
        <v>Complete</v>
      </c>
      <c r="G2345">
        <f>'Customer_Master'!Y2345</f>
        <v>100</v>
      </c>
    </row>
    <row r="2346" spans="1:7" x14ac:dyDescent="0.25">
      <c r="A2346" s="1" t="str">
        <f>'Customer_Master'!A2346</f>
        <v>CUST-03643</v>
      </c>
      <c r="B2346" s="1" t="str">
        <f>'Customer_Master'!D2346</f>
        <v>Bello Lawal</v>
      </c>
      <c r="C2346" s="1" t="str">
        <f>'Customer_Master'!E2346</f>
        <v>Carbon</v>
      </c>
      <c r="D2346" t="str">
        <f>'Customer_Master'!G2346</f>
        <v>Valid</v>
      </c>
      <c r="E2346" t="str">
        <f>'Customer_Master'!I2346</f>
        <v>Valid</v>
      </c>
      <c r="F2346" t="str">
        <f>'Customer_Master'!X2346</f>
        <v>Complete</v>
      </c>
      <c r="G2346">
        <f>'Customer_Master'!Y2346</f>
        <v>75</v>
      </c>
    </row>
    <row r="2347" spans="1:7" x14ac:dyDescent="0.25">
      <c r="A2347" s="1" t="str">
        <f>'Customer_Master'!A2347</f>
        <v>CUST-01905</v>
      </c>
      <c r="B2347" s="1" t="str">
        <f>'Customer_Master'!D2347</f>
        <v>Abdullahi Murphy</v>
      </c>
      <c r="C2347" s="1" t="str">
        <f>'Customer_Master'!E2347</f>
        <v>Fluxcommerce</v>
      </c>
      <c r="D2347" t="str">
        <f>'Customer_Master'!G2347</f>
        <v>Valid</v>
      </c>
      <c r="E2347" t="str">
        <f>'Customer_Master'!I2347</f>
        <v>Valid</v>
      </c>
      <c r="F2347" t="str">
        <f>'Customer_Master'!X2347</f>
        <v>Complete</v>
      </c>
      <c r="G2347">
        <f>'Customer_Master'!Y2347</f>
        <v>100</v>
      </c>
    </row>
    <row r="2348" spans="1:7" x14ac:dyDescent="0.25">
      <c r="A2348" s="1" t="str">
        <f>'Customer_Master'!A2348</f>
        <v>CUST-02403</v>
      </c>
      <c r="B2348" s="1" t="str">
        <f>'Customer_Master'!D2348</f>
        <v>Olivia Okafor</v>
      </c>
      <c r="C2348" s="1" t="str">
        <f>'Customer_Master'!E2348</f>
        <v>Vertexnetworks Gmbh</v>
      </c>
      <c r="D2348" t="str">
        <f>'Customer_Master'!G2348</f>
        <v>Valid</v>
      </c>
      <c r="E2348" t="str">
        <f>'Customer_Master'!I2348</f>
        <v>Valid</v>
      </c>
      <c r="F2348" t="str">
        <f>'Customer_Master'!X2348</f>
        <v>Complete</v>
      </c>
      <c r="G2348">
        <f>'Customer_Master'!Y2348</f>
        <v>100</v>
      </c>
    </row>
    <row r="2349" spans="1:7" x14ac:dyDescent="0.25">
      <c r="A2349" s="1" t="str">
        <f>'Customer_Master'!A2349</f>
        <v>CUST-03390</v>
      </c>
      <c r="B2349" s="1" t="str">
        <f>'Customer_Master'!D2349</f>
        <v>Chinwe Idris</v>
      </c>
      <c r="C2349" s="1" t="str">
        <f>'Customer_Master'!E2349</f>
        <v>Cloudanalytics</v>
      </c>
      <c r="D2349" t="str">
        <f>'Customer_Master'!G2349</f>
        <v>Valid</v>
      </c>
      <c r="E2349" t="str">
        <f>'Customer_Master'!I2349</f>
        <v>Valid</v>
      </c>
      <c r="F2349" t="str">
        <f>'Customer_Master'!X2349</f>
        <v>Complete</v>
      </c>
      <c r="G2349">
        <f>'Customer_Master'!Y2349</f>
        <v>100</v>
      </c>
    </row>
    <row r="2350" spans="1:7" x14ac:dyDescent="0.25">
      <c r="A2350" s="1" t="str">
        <f>'Customer_Master'!A2350</f>
        <v>CUST-00422</v>
      </c>
      <c r="B2350" s="1" t="str">
        <f>'Customer_Master'!D2350</f>
        <v>Segun Oladipo</v>
      </c>
      <c r="C2350" s="1" t="str">
        <f>'Customer_Master'!E2350</f>
        <v>Mtn Group</v>
      </c>
      <c r="D2350" t="str">
        <f>'Customer_Master'!G2350</f>
        <v>Valid</v>
      </c>
      <c r="E2350" t="str">
        <f>'Customer_Master'!I2350</f>
        <v>Valid</v>
      </c>
      <c r="F2350" t="str">
        <f>'Customer_Master'!X2350</f>
        <v>Complete</v>
      </c>
      <c r="G2350">
        <f>'Customer_Master'!Y2350</f>
        <v>100</v>
      </c>
    </row>
    <row r="2351" spans="1:7" x14ac:dyDescent="0.25">
      <c r="A2351" s="1" t="str">
        <f>'Customer_Master'!A2351</f>
        <v>CUST-03668</v>
      </c>
      <c r="B2351" s="1" t="str">
        <f>'Customer_Master'!D2351</f>
        <v>Fatuma Adebayo</v>
      </c>
      <c r="C2351" s="1" t="str">
        <f>'Customer_Master'!E2351</f>
        <v>Not Available</v>
      </c>
      <c r="D2351" t="str">
        <f>'Customer_Master'!G2351</f>
        <v>Valid</v>
      </c>
      <c r="E2351" t="str">
        <f>'Customer_Master'!I2351</f>
        <v>Valid</v>
      </c>
      <c r="F2351" t="str">
        <f>'Customer_Master'!X2351</f>
        <v>Incomplete</v>
      </c>
      <c r="G2351">
        <f>'Customer_Master'!Y2351</f>
        <v>60</v>
      </c>
    </row>
    <row r="2352" spans="1:7" x14ac:dyDescent="0.25">
      <c r="A2352" s="1" t="str">
        <f>'Customer_Master'!A2352</f>
        <v>CUST-03548</v>
      </c>
      <c r="B2352" s="1" t="str">
        <f>'Customer_Master'!D2352</f>
        <v>Noah Evans</v>
      </c>
      <c r="C2352" s="1" t="str">
        <f>'Customer_Master'!E2352</f>
        <v>Chipper Cash</v>
      </c>
      <c r="D2352" t="str">
        <f>'Customer_Master'!G2352</f>
        <v>Valid</v>
      </c>
      <c r="E2352" t="str">
        <f>'Customer_Master'!I2352</f>
        <v>Valid</v>
      </c>
      <c r="F2352" t="str">
        <f>'Customer_Master'!X2352</f>
        <v>Complete</v>
      </c>
      <c r="G2352">
        <f>'Customer_Master'!Y2352</f>
        <v>100</v>
      </c>
    </row>
    <row r="2353" spans="1:7" x14ac:dyDescent="0.25">
      <c r="A2353" s="1" t="str">
        <f>'Customer_Master'!A2353</f>
        <v>CUST-00392</v>
      </c>
      <c r="B2353" s="1" t="str">
        <f>'Customer_Master'!D2353</f>
        <v>Yetunde Davies</v>
      </c>
      <c r="C2353" s="1" t="str">
        <f>'Customer_Master'!E2353</f>
        <v>Stackanalytics</v>
      </c>
      <c r="D2353" t="str">
        <f>'Customer_Master'!G2353</f>
        <v>Valid</v>
      </c>
      <c r="E2353" t="str">
        <f>'Customer_Master'!I2353</f>
        <v>Valid</v>
      </c>
      <c r="F2353" t="str">
        <f>'Customer_Master'!X2353</f>
        <v>Complete</v>
      </c>
      <c r="G2353">
        <f>'Customer_Master'!Y2353</f>
        <v>100</v>
      </c>
    </row>
    <row r="2354" spans="1:7" x14ac:dyDescent="0.25">
      <c r="A2354" s="1" t="str">
        <f>'Customer_Master'!A2354</f>
        <v>CUST-00427</v>
      </c>
      <c r="B2354" s="1" t="str">
        <f>'Customer_Master'!D2354</f>
        <v>Njeri Idris</v>
      </c>
      <c r="C2354" s="1" t="str">
        <f>'Customer_Master'!E2354</f>
        <v>Flour Mills Of Nigeria</v>
      </c>
      <c r="D2354" t="str">
        <f>'Customer_Master'!G2354</f>
        <v>Valid</v>
      </c>
      <c r="E2354" t="str">
        <f>'Customer_Master'!I2354</f>
        <v>Valid</v>
      </c>
      <c r="F2354" t="str">
        <f>'Customer_Master'!X2354</f>
        <v>Complete</v>
      </c>
      <c r="G2354">
        <f>'Customer_Master'!Y2354</f>
        <v>100</v>
      </c>
    </row>
    <row r="2355" spans="1:7" x14ac:dyDescent="0.25">
      <c r="A2355" s="1" t="str">
        <f>'Customer_Master'!A2355</f>
        <v>CUST-03127</v>
      </c>
      <c r="B2355" s="1" t="str">
        <f>'Customer_Master'!D2355</f>
        <v>Yakubu Okafor</v>
      </c>
      <c r="C2355" s="1" t="str">
        <f>'Customer_Master'!E2355</f>
        <v>Twiga Foods</v>
      </c>
      <c r="D2355" t="str">
        <f>'Customer_Master'!G2355</f>
        <v>Invalid</v>
      </c>
      <c r="E2355" t="str">
        <f>'Customer_Master'!I2355</f>
        <v>Valid</v>
      </c>
      <c r="F2355" t="str">
        <f>'Customer_Master'!X2355</f>
        <v>Complete</v>
      </c>
      <c r="G2355">
        <f>'Customer_Master'!Y2355</f>
        <v>70</v>
      </c>
    </row>
    <row r="2356" spans="1:7" x14ac:dyDescent="0.25">
      <c r="A2356" s="1" t="str">
        <f>'Customer_Master'!A2356</f>
        <v>CUST-03812</v>
      </c>
      <c r="B2356" s="1" t="str">
        <f>'Customer_Master'!D2356</f>
        <v>Chidinma Musa</v>
      </c>
      <c r="C2356" s="1" t="str">
        <f>'Customer_Master'!E2356</f>
        <v>Twiga Foods</v>
      </c>
      <c r="D2356" t="str">
        <f>'Customer_Master'!G2356</f>
        <v>Valid</v>
      </c>
      <c r="E2356" t="str">
        <f>'Customer_Master'!I2356</f>
        <v>Valid</v>
      </c>
      <c r="F2356" t="str">
        <f>'Customer_Master'!X2356</f>
        <v>Complete</v>
      </c>
      <c r="G2356">
        <f>'Customer_Master'!Y2356</f>
        <v>100</v>
      </c>
    </row>
    <row r="2357" spans="1:7" x14ac:dyDescent="0.25">
      <c r="A2357" s="1" t="str">
        <f>'Customer_Master'!A2357</f>
        <v>CUST-04766</v>
      </c>
      <c r="B2357" s="1" t="str">
        <f>'Customer_Master'!D2357</f>
        <v>Jessica Aliyu</v>
      </c>
      <c r="C2357" s="1" t="str">
        <f>'Customer_Master'!E2357</f>
        <v>Mtn Group</v>
      </c>
      <c r="D2357" t="str">
        <f>'Customer_Master'!G2357</f>
        <v>Valid</v>
      </c>
      <c r="E2357" t="str">
        <f>'Customer_Master'!I2357</f>
        <v>Valid</v>
      </c>
      <c r="F2357" t="str">
        <f>'Customer_Master'!X2357</f>
        <v>Complete</v>
      </c>
      <c r="G2357">
        <f>'Customer_Master'!Y2357</f>
        <v>100</v>
      </c>
    </row>
    <row r="2358" spans="1:7" x14ac:dyDescent="0.25">
      <c r="A2358" s="1" t="str">
        <f>'Customer_Master'!A2358</f>
        <v>CUST-00585</v>
      </c>
      <c r="B2358" s="1" t="str">
        <f>'Customer_Master'!D2358</f>
        <v>Adaora Onyeka</v>
      </c>
      <c r="C2358" s="1" t="str">
        <f>'Customer_Master'!E2358</f>
        <v>Lumenventures</v>
      </c>
      <c r="D2358" t="str">
        <f>'Customer_Master'!G2358</f>
        <v>Invalid</v>
      </c>
      <c r="E2358" t="str">
        <f>'Customer_Master'!I2358</f>
        <v>Valid</v>
      </c>
      <c r="F2358" t="str">
        <f>'Customer_Master'!X2358</f>
        <v>Complete</v>
      </c>
      <c r="G2358">
        <f>'Customer_Master'!Y2358</f>
        <v>70</v>
      </c>
    </row>
    <row r="2359" spans="1:7" x14ac:dyDescent="0.25">
      <c r="A2359" s="1" t="str">
        <f>'Customer_Master'!A2359</f>
        <v>CUST-00546</v>
      </c>
      <c r="B2359" s="1" t="str">
        <f>'Customer_Master'!D2359</f>
        <v>Hannah Okonkwo</v>
      </c>
      <c r="C2359" s="1" t="str">
        <f>'Customer_Master'!E2359</f>
        <v>Pulsecommerce Plc</v>
      </c>
      <c r="D2359" t="str">
        <f>'Customer_Master'!G2359</f>
        <v>Valid</v>
      </c>
      <c r="E2359" t="str">
        <f>'Customer_Master'!I2359</f>
        <v>Valid</v>
      </c>
      <c r="F2359" t="str">
        <f>'Customer_Master'!X2359</f>
        <v>Complete</v>
      </c>
      <c r="G2359">
        <f>'Customer_Master'!Y2359</f>
        <v>100</v>
      </c>
    </row>
    <row r="2360" spans="1:7" x14ac:dyDescent="0.25">
      <c r="A2360" s="1" t="str">
        <f>'Customer_Master'!A2360</f>
        <v>CUST-03204</v>
      </c>
      <c r="B2360" s="1" t="str">
        <f>'Customer_Master'!D2360</f>
        <v>Emeka Khan</v>
      </c>
      <c r="C2360" s="1" t="str">
        <f>'Customer_Master'!E2360</f>
        <v>Andela</v>
      </c>
      <c r="D2360" t="str">
        <f>'Customer_Master'!G2360</f>
        <v>Valid</v>
      </c>
      <c r="E2360" t="str">
        <f>'Customer_Master'!I2360</f>
        <v>Valid</v>
      </c>
      <c r="F2360" t="str">
        <f>'Customer_Master'!X2360</f>
        <v>Complete</v>
      </c>
      <c r="G2360">
        <f>'Customer_Master'!Y2360</f>
        <v>100</v>
      </c>
    </row>
    <row r="2361" spans="1:7" x14ac:dyDescent="0.25">
      <c r="A2361" s="1" t="str">
        <f>'Customer_Master'!A2361</f>
        <v>CUST-01608</v>
      </c>
      <c r="B2361" s="1" t="str">
        <f>'Customer_Master'!D2361</f>
        <v>Segun Hassan</v>
      </c>
      <c r="C2361" s="1" t="str">
        <f>'Customer_Master'!E2361</f>
        <v>Paystack</v>
      </c>
      <c r="D2361" t="str">
        <f>'Customer_Master'!G2361</f>
        <v>Valid</v>
      </c>
      <c r="E2361" t="str">
        <f>'Customer_Master'!I2361</f>
        <v>Valid</v>
      </c>
      <c r="F2361" t="str">
        <f>'Customer_Master'!X2361</f>
        <v>Complete</v>
      </c>
      <c r="G2361">
        <f>'Customer_Master'!Y2361</f>
        <v>100</v>
      </c>
    </row>
    <row r="2362" spans="1:7" x14ac:dyDescent="0.25">
      <c r="A2362" s="1" t="str">
        <f>'Customer_Master'!A2362</f>
        <v>CUST-00943</v>
      </c>
      <c r="B2362" s="1" t="str">
        <f>'Customer_Master'!D2362</f>
        <v>Adebayo</v>
      </c>
      <c r="C2362" s="1" t="str">
        <f>'Customer_Master'!E2362</f>
        <v>Dangote Industries</v>
      </c>
      <c r="D2362" t="str">
        <f>'Customer_Master'!G2362</f>
        <v>Valid</v>
      </c>
      <c r="E2362" t="str">
        <f>'Customer_Master'!I2362</f>
        <v>Valid</v>
      </c>
      <c r="F2362" t="str">
        <f>'Customer_Master'!X2362</f>
        <v>Incomplete</v>
      </c>
      <c r="G2362">
        <f>'Customer_Master'!Y2362</f>
        <v>60</v>
      </c>
    </row>
    <row r="2363" spans="1:7" x14ac:dyDescent="0.25">
      <c r="A2363" s="1" t="str">
        <f>'Customer_Master'!A2363</f>
        <v>CUST-02161</v>
      </c>
      <c r="B2363" s="1" t="str">
        <f>'Customer_Master'!D2363</f>
        <v>Ryan O'Brien</v>
      </c>
      <c r="C2363" s="1" t="str">
        <f>'Customer_Master'!E2363</f>
        <v>Piggyvest</v>
      </c>
      <c r="D2363" t="str">
        <f>'Customer_Master'!G2363</f>
        <v>Valid</v>
      </c>
      <c r="E2363" t="str">
        <f>'Customer_Master'!I2363</f>
        <v>Valid</v>
      </c>
      <c r="F2363" t="str">
        <f>'Customer_Master'!X2363</f>
        <v>Complete</v>
      </c>
      <c r="G2363">
        <f>'Customer_Master'!Y2363</f>
        <v>100</v>
      </c>
    </row>
    <row r="2364" spans="1:7" x14ac:dyDescent="0.25">
      <c r="A2364" s="1" t="str">
        <f>'Customer_Master'!A2364</f>
        <v>CUST-04986</v>
      </c>
      <c r="B2364" s="1" t="str">
        <f>'Customer_Master'!D2364</f>
        <v>Tosin Jones</v>
      </c>
      <c r="C2364" s="1" t="str">
        <f>'Customer_Master'!E2364</f>
        <v>Corecapital Ltd</v>
      </c>
      <c r="D2364" t="str">
        <f>'Customer_Master'!G2364</f>
        <v>Valid</v>
      </c>
      <c r="E2364" t="str">
        <f>'Customer_Master'!I2364</f>
        <v>Valid</v>
      </c>
      <c r="F2364" t="str">
        <f>'Customer_Master'!X2364</f>
        <v>Complete</v>
      </c>
      <c r="G2364">
        <f>'Customer_Master'!Y2364</f>
        <v>100</v>
      </c>
    </row>
    <row r="2365" spans="1:7" x14ac:dyDescent="0.25">
      <c r="A2365" s="1" t="str">
        <f>'Customer_Master'!A2365</f>
        <v>CUST-00052</v>
      </c>
      <c r="B2365" s="1" t="str">
        <f>'Customer_Master'!D2365</f>
        <v>Emily Bello</v>
      </c>
      <c r="C2365" s="1" t="str">
        <f>'Customer_Master'!E2365</f>
        <v>Cloudhealth Llc</v>
      </c>
      <c r="D2365" t="str">
        <f>'Customer_Master'!G2365</f>
        <v>Valid</v>
      </c>
      <c r="E2365" t="str">
        <f>'Customer_Master'!I2365</f>
        <v>Valid</v>
      </c>
      <c r="F2365" t="str">
        <f>'Customer_Master'!X2365</f>
        <v>Complete</v>
      </c>
      <c r="G2365">
        <f>'Customer_Master'!Y2365</f>
        <v>100</v>
      </c>
    </row>
    <row r="2366" spans="1:7" x14ac:dyDescent="0.25">
      <c r="A2366" s="1" t="str">
        <f>'Customer_Master'!A2366</f>
        <v>CUST-01398</v>
      </c>
      <c r="B2366" s="1" t="str">
        <f>'Customer_Master'!D2366</f>
        <v>Ahmed Nwosu</v>
      </c>
      <c r="C2366" s="1" t="str">
        <f>'Customer_Master'!E2366</f>
        <v>Fluxlabs</v>
      </c>
      <c r="D2366" t="str">
        <f>'Customer_Master'!G2366</f>
        <v>Valid</v>
      </c>
      <c r="E2366" t="str">
        <f>'Customer_Master'!I2366</f>
        <v>Valid</v>
      </c>
      <c r="F2366" t="str">
        <f>'Customer_Master'!X2366</f>
        <v>Complete</v>
      </c>
      <c r="G2366">
        <f>'Customer_Master'!Y2366</f>
        <v>100</v>
      </c>
    </row>
    <row r="2367" spans="1:7" x14ac:dyDescent="0.25">
      <c r="A2367" s="1" t="str">
        <f>'Customer_Master'!A2367</f>
        <v>CUST-00332</v>
      </c>
      <c r="B2367" s="1" t="str">
        <f>'Customer_Master'!D2367</f>
        <v>Oluwaseun Bello</v>
      </c>
      <c r="C2367" s="1" t="str">
        <f>'Customer_Master'!E2367</f>
        <v>Payhealth Plc</v>
      </c>
      <c r="D2367" t="str">
        <f>'Customer_Master'!G2367</f>
        <v>Valid</v>
      </c>
      <c r="E2367" t="str">
        <f>'Customer_Master'!I2367</f>
        <v>Valid</v>
      </c>
      <c r="F2367" t="str">
        <f>'Customer_Master'!X2367</f>
        <v>Complete</v>
      </c>
      <c r="G2367">
        <f>'Customer_Master'!Y2367</f>
        <v>100</v>
      </c>
    </row>
    <row r="2368" spans="1:7" x14ac:dyDescent="0.25">
      <c r="A2368" s="1" t="str">
        <f>'Customer_Master'!A2368</f>
        <v>CUST-03000</v>
      </c>
      <c r="B2368" s="1" t="str">
        <f>'Customer_Master'!D2368</f>
        <v>Victor Otieno</v>
      </c>
      <c r="C2368" s="1" t="str">
        <f>'Customer_Master'!E2368</f>
        <v>Flutterwave</v>
      </c>
      <c r="D2368" t="str">
        <f>'Customer_Master'!G2368</f>
        <v>Valid</v>
      </c>
      <c r="E2368" t="str">
        <f>'Customer_Master'!I2368</f>
        <v>Valid</v>
      </c>
      <c r="F2368" t="str">
        <f>'Customer_Master'!X2368</f>
        <v>Complete</v>
      </c>
      <c r="G2368">
        <f>'Customer_Master'!Y2368</f>
        <v>100</v>
      </c>
    </row>
    <row r="2369" spans="1:7" x14ac:dyDescent="0.25">
      <c r="A2369" s="1" t="str">
        <f>'Customer_Master'!A2369</f>
        <v>CUST-02300</v>
      </c>
      <c r="B2369" s="1" t="str">
        <f>'Customer_Master'!D2369</f>
        <v>Oluwaseun Salami</v>
      </c>
      <c r="C2369" s="1" t="str">
        <f>'Customer_Master'!E2369</f>
        <v>Kuda</v>
      </c>
      <c r="D2369" t="str">
        <f>'Customer_Master'!G2369</f>
        <v>Valid</v>
      </c>
      <c r="E2369" t="str">
        <f>'Customer_Master'!I2369</f>
        <v>Valid</v>
      </c>
      <c r="F2369" t="str">
        <f>'Customer_Master'!X2369</f>
        <v>Complete</v>
      </c>
      <c r="G2369">
        <f>'Customer_Master'!Y2369</f>
        <v>75</v>
      </c>
    </row>
    <row r="2370" spans="1:7" x14ac:dyDescent="0.25">
      <c r="A2370" s="1" t="str">
        <f>'Customer_Master'!A2370</f>
        <v>CUST-01859</v>
      </c>
      <c r="B2370" s="1" t="str">
        <f>'Customer_Master'!D2370</f>
        <v>Aisha Mensah</v>
      </c>
      <c r="C2370" s="1" t="str">
        <f>'Customer_Master'!E2370</f>
        <v>Jumia</v>
      </c>
      <c r="D2370" t="str">
        <f>'Customer_Master'!G2370</f>
        <v>Valid</v>
      </c>
      <c r="E2370" t="str">
        <f>'Customer_Master'!I2370</f>
        <v>Valid</v>
      </c>
      <c r="F2370" t="str">
        <f>'Customer_Master'!X2370</f>
        <v>Complete</v>
      </c>
      <c r="G2370">
        <f>'Customer_Master'!Y2370</f>
        <v>100</v>
      </c>
    </row>
    <row r="2371" spans="1:7" x14ac:dyDescent="0.25">
      <c r="A2371" s="1" t="str">
        <f>'Customer_Master'!A2371</f>
        <v>CUST-00584</v>
      </c>
      <c r="B2371" s="1" t="str">
        <f>'Customer_Master'!D2371</f>
        <v>Ryan Akinola</v>
      </c>
      <c r="C2371" s="1" t="str">
        <f>'Customer_Master'!E2371</f>
        <v>Fluxdigital Llc</v>
      </c>
      <c r="D2371" t="str">
        <f>'Customer_Master'!G2371</f>
        <v>Valid</v>
      </c>
      <c r="E2371" t="str">
        <f>'Customer_Master'!I2371</f>
        <v>Valid</v>
      </c>
      <c r="F2371" t="str">
        <f>'Customer_Master'!X2371</f>
        <v>Complete</v>
      </c>
      <c r="G2371">
        <f>'Customer_Master'!Y2371</f>
        <v>100</v>
      </c>
    </row>
    <row r="2372" spans="1:7" x14ac:dyDescent="0.25">
      <c r="A2372" s="1" t="str">
        <f>'Customer_Master'!A2372</f>
        <v>CUST-03580</v>
      </c>
      <c r="B2372" s="1" t="str">
        <f>'Customer_Master'!D2372</f>
        <v>Chiamaka Taylor</v>
      </c>
      <c r="C2372" s="1" t="str">
        <f>'Customer_Master'!E2372</f>
        <v>Swiftcommerce Plc</v>
      </c>
      <c r="D2372" t="str">
        <f>'Customer_Master'!G2372</f>
        <v>Valid</v>
      </c>
      <c r="E2372" t="str">
        <f>'Customer_Master'!I2372</f>
        <v>Valid</v>
      </c>
      <c r="F2372" t="str">
        <f>'Customer_Master'!X2372</f>
        <v>Complete</v>
      </c>
      <c r="G2372">
        <f>'Customer_Master'!Y2372</f>
        <v>100</v>
      </c>
    </row>
    <row r="2373" spans="1:7" x14ac:dyDescent="0.25">
      <c r="A2373" s="1" t="str">
        <f>'Customer_Master'!A2373</f>
        <v>CUST-00261</v>
      </c>
      <c r="B2373" s="1" t="str">
        <f>'Customer_Master'!D2373</f>
        <v>Chizoba Traore</v>
      </c>
      <c r="C2373" s="1" t="str">
        <f>'Customer_Master'!E2373</f>
        <v>Pulsecapital</v>
      </c>
      <c r="D2373" t="str">
        <f>'Customer_Master'!G2373</f>
        <v>Valid</v>
      </c>
      <c r="E2373" t="str">
        <f>'Customer_Master'!I2373</f>
        <v>Valid</v>
      </c>
      <c r="F2373" t="str">
        <f>'Customer_Master'!X2373</f>
        <v>Complete</v>
      </c>
      <c r="G2373">
        <f>'Customer_Master'!Y2373</f>
        <v>100</v>
      </c>
    </row>
    <row r="2374" spans="1:7" x14ac:dyDescent="0.25">
      <c r="A2374" s="1" t="str">
        <f>'Customer_Master'!A2374</f>
        <v>CUST-03228</v>
      </c>
      <c r="B2374" s="1" t="str">
        <f>'Customer_Master'!D2374</f>
        <v>Daniel Hassan</v>
      </c>
      <c r="C2374" s="1" t="str">
        <f>'Customer_Master'!E2374</f>
        <v>Novadigital</v>
      </c>
      <c r="D2374" t="str">
        <f>'Customer_Master'!G2374</f>
        <v>Valid</v>
      </c>
      <c r="E2374" t="str">
        <f>'Customer_Master'!I2374</f>
        <v>Valid</v>
      </c>
      <c r="F2374" t="str">
        <f>'Customer_Master'!X2374</f>
        <v>Complete</v>
      </c>
      <c r="G2374">
        <f>'Customer_Master'!Y2374</f>
        <v>100</v>
      </c>
    </row>
    <row r="2375" spans="1:7" x14ac:dyDescent="0.25">
      <c r="A2375" s="1" t="str">
        <f>'Customer_Master'!A2375</f>
        <v>CUST-00417</v>
      </c>
      <c r="B2375" s="1" t="str">
        <f>'Customer_Master'!D2375</f>
        <v>Hannah Garba</v>
      </c>
      <c r="C2375" s="1" t="str">
        <f>'Customer_Master'!E2375</f>
        <v>Paystack</v>
      </c>
      <c r="D2375" t="str">
        <f>'Customer_Master'!G2375</f>
        <v>Valid</v>
      </c>
      <c r="E2375" t="str">
        <f>'Customer_Master'!I2375</f>
        <v>Valid</v>
      </c>
      <c r="F2375" t="str">
        <f>'Customer_Master'!X2375</f>
        <v>Complete</v>
      </c>
      <c r="G2375">
        <f>'Customer_Master'!Y2375</f>
        <v>100</v>
      </c>
    </row>
    <row r="2376" spans="1:7" x14ac:dyDescent="0.25">
      <c r="A2376" s="1" t="str">
        <f>'Customer_Master'!A2376</f>
        <v>CUST-00496</v>
      </c>
      <c r="B2376" s="1" t="str">
        <f>'Customer_Master'!D2376</f>
        <v>Sipho Davies</v>
      </c>
      <c r="C2376" s="1" t="str">
        <f>'Customer_Master'!E2376</f>
        <v>Bua Foods</v>
      </c>
      <c r="D2376" t="str">
        <f>'Customer_Master'!G2376</f>
        <v>Valid</v>
      </c>
      <c r="E2376" t="str">
        <f>'Customer_Master'!I2376</f>
        <v>Valid</v>
      </c>
      <c r="F2376" t="str">
        <f>'Customer_Master'!X2376</f>
        <v>Complete</v>
      </c>
      <c r="G2376">
        <f>'Customer_Master'!Y2376</f>
        <v>100</v>
      </c>
    </row>
    <row r="2377" spans="1:7" x14ac:dyDescent="0.25">
      <c r="A2377" s="1" t="str">
        <f>'Customer_Master'!A2377</f>
        <v>CUST-01580</v>
      </c>
      <c r="B2377" s="1" t="str">
        <f>'Customer_Master'!D2377</f>
        <v>Hauwa Otieno</v>
      </c>
      <c r="C2377" s="1" t="str">
        <f>'Customer_Master'!E2377</f>
        <v>Hivehealth</v>
      </c>
      <c r="D2377" t="str">
        <f>'Customer_Master'!G2377</f>
        <v>Valid</v>
      </c>
      <c r="E2377" t="str">
        <f>'Customer_Master'!I2377</f>
        <v>Valid</v>
      </c>
      <c r="F2377" t="str">
        <f>'Customer_Master'!X2377</f>
        <v>Complete</v>
      </c>
      <c r="G2377">
        <f>'Customer_Master'!Y2377</f>
        <v>100</v>
      </c>
    </row>
    <row r="2378" spans="1:7" x14ac:dyDescent="0.25">
      <c r="A2378" s="1" t="str">
        <f>'Customer_Master'!A2378</f>
        <v>CUST-03478</v>
      </c>
      <c r="B2378" s="1" t="str">
        <f>'Customer_Master'!D2378</f>
        <v>Aisha Bello</v>
      </c>
      <c r="C2378" s="1" t="str">
        <f>'Customer_Master'!E2378</f>
        <v>Cellulant</v>
      </c>
      <c r="D2378" t="str">
        <f>'Customer_Master'!G2378</f>
        <v>Valid</v>
      </c>
      <c r="E2378" t="str">
        <f>'Customer_Master'!I2378</f>
        <v>Valid</v>
      </c>
      <c r="F2378" t="str">
        <f>'Customer_Master'!X2378</f>
        <v>Complete</v>
      </c>
      <c r="G2378">
        <f>'Customer_Master'!Y2378</f>
        <v>100</v>
      </c>
    </row>
    <row r="2379" spans="1:7" x14ac:dyDescent="0.25">
      <c r="A2379" s="1" t="str">
        <f>'Customer_Master'!A2379</f>
        <v>CUST-01495</v>
      </c>
      <c r="B2379" s="1" t="str">
        <f>'Customer_Master'!D2379</f>
        <v>Nneka Kelly</v>
      </c>
      <c r="C2379" s="1" t="str">
        <f>'Customer_Master'!E2379</f>
        <v>Mtn Group</v>
      </c>
      <c r="D2379" t="str">
        <f>'Customer_Master'!G2379</f>
        <v>Valid</v>
      </c>
      <c r="E2379" t="str">
        <f>'Customer_Master'!I2379</f>
        <v>Valid</v>
      </c>
      <c r="F2379" t="str">
        <f>'Customer_Master'!X2379</f>
        <v>Complete</v>
      </c>
      <c r="G2379">
        <f>'Customer_Master'!Y2379</f>
        <v>75</v>
      </c>
    </row>
    <row r="2380" spans="1:7" x14ac:dyDescent="0.25">
      <c r="A2380" s="1" t="str">
        <f>'Customer_Master'!A2380</f>
        <v>CUST-01523</v>
      </c>
      <c r="B2380" s="1" t="str">
        <f>'Customer_Master'!D2380</f>
        <v>Omar Davies</v>
      </c>
      <c r="C2380" s="1" t="str">
        <f>'Customer_Master'!E2380</f>
        <v>Chipper Cash</v>
      </c>
      <c r="D2380" t="str">
        <f>'Customer_Master'!G2380</f>
        <v>Valid</v>
      </c>
      <c r="E2380" t="str">
        <f>'Customer_Master'!I2380</f>
        <v>Valid</v>
      </c>
      <c r="F2380" t="str">
        <f>'Customer_Master'!X2380</f>
        <v>Complete</v>
      </c>
      <c r="G2380">
        <f>'Customer_Master'!Y2380</f>
        <v>100</v>
      </c>
    </row>
    <row r="2381" spans="1:7" x14ac:dyDescent="0.25">
      <c r="A2381" s="1" t="str">
        <f>'Customer_Master'!A2381</f>
        <v>CUST-02967</v>
      </c>
      <c r="B2381" s="1" t="str">
        <f>'Customer_Master'!D2381</f>
        <v>Niyi Van Der Merwe</v>
      </c>
      <c r="C2381" s="1" t="str">
        <f>'Customer_Master'!E2381</f>
        <v>Kuda</v>
      </c>
      <c r="D2381" t="str">
        <f>'Customer_Master'!G2381</f>
        <v>Valid</v>
      </c>
      <c r="E2381" t="str">
        <f>'Customer_Master'!I2381</f>
        <v>Valid</v>
      </c>
      <c r="F2381" t="str">
        <f>'Customer_Master'!X2381</f>
        <v>Complete</v>
      </c>
      <c r="G2381">
        <f>'Customer_Master'!Y2381</f>
        <v>75</v>
      </c>
    </row>
    <row r="2382" spans="1:7" x14ac:dyDescent="0.25">
      <c r="A2382" s="1" t="str">
        <f>'Customer_Master'!A2382</f>
        <v>CUST-04261</v>
      </c>
      <c r="B2382" s="1" t="str">
        <f>'Customer_Master'!D2382</f>
        <v>Tunde Asante</v>
      </c>
      <c r="C2382" s="1" t="str">
        <f>'Customer_Master'!E2382</f>
        <v>Orbitai</v>
      </c>
      <c r="D2382" t="str">
        <f>'Customer_Master'!G2382</f>
        <v>Valid</v>
      </c>
      <c r="E2382" t="str">
        <f>'Customer_Master'!I2382</f>
        <v>Valid</v>
      </c>
      <c r="F2382" t="str">
        <f>'Customer_Master'!X2382</f>
        <v>Complete</v>
      </c>
      <c r="G2382">
        <f>'Customer_Master'!Y2382</f>
        <v>100</v>
      </c>
    </row>
    <row r="2383" spans="1:7" x14ac:dyDescent="0.25">
      <c r="A2383" s="1" t="str">
        <f>'Customer_Master'!A2383</f>
        <v>CUST-00173</v>
      </c>
      <c r="B2383" s="1" t="str">
        <f>'Customer_Master'!D2383</f>
        <v>Fatuma Balogun</v>
      </c>
      <c r="C2383" s="1" t="str">
        <f>'Customer_Master'!E2383</f>
        <v>Pulsefinance Llc</v>
      </c>
      <c r="D2383" t="str">
        <f>'Customer_Master'!G2383</f>
        <v>Invalid</v>
      </c>
      <c r="E2383" t="str">
        <f>'Customer_Master'!I2383</f>
        <v>Valid</v>
      </c>
      <c r="F2383" t="str">
        <f>'Customer_Master'!X2383</f>
        <v>Complete</v>
      </c>
      <c r="G2383">
        <f>'Customer_Master'!Y2383</f>
        <v>70</v>
      </c>
    </row>
    <row r="2384" spans="1:7" x14ac:dyDescent="0.25">
      <c r="A2384" s="1" t="str">
        <f>'Customer_Master'!A2384</f>
        <v>CUST-03076</v>
      </c>
      <c r="B2384" s="1" t="str">
        <f>'Customer_Master'!D2384</f>
        <v>Jessica Afolabi</v>
      </c>
      <c r="C2384" s="1" t="str">
        <f>'Customer_Master'!E2384</f>
        <v>Quantalabs</v>
      </c>
      <c r="D2384" t="str">
        <f>'Customer_Master'!G2384</f>
        <v>Valid</v>
      </c>
      <c r="E2384" t="str">
        <f>'Customer_Master'!I2384</f>
        <v>Valid</v>
      </c>
      <c r="F2384" t="str">
        <f>'Customer_Master'!X2384</f>
        <v>Complete</v>
      </c>
      <c r="G2384">
        <f>'Customer_Master'!Y2384</f>
        <v>100</v>
      </c>
    </row>
    <row r="2385" spans="1:7" x14ac:dyDescent="0.25">
      <c r="A2385" s="1" t="str">
        <f>'Customer_Master'!A2385</f>
        <v>CUST-02657</v>
      </c>
      <c r="B2385" s="1" t="str">
        <f>'Customer_Master'!D2385</f>
        <v>Blessing Makinde</v>
      </c>
      <c r="C2385" s="1" t="str">
        <f>'Customer_Master'!E2385</f>
        <v>Dangote Industries</v>
      </c>
      <c r="D2385" t="str">
        <f>'Customer_Master'!G2385</f>
        <v>Valid</v>
      </c>
      <c r="E2385" t="str">
        <f>'Customer_Master'!I2385</f>
        <v>Valid</v>
      </c>
      <c r="F2385" t="str">
        <f>'Customer_Master'!X2385</f>
        <v>Complete</v>
      </c>
      <c r="G2385">
        <f>'Customer_Master'!Y2385</f>
        <v>100</v>
      </c>
    </row>
    <row r="2386" spans="1:7" x14ac:dyDescent="0.25">
      <c r="A2386" s="1" t="str">
        <f>'Customer_Master'!A2386</f>
        <v>CUST-04680</v>
      </c>
      <c r="B2386" s="1" t="str">
        <f>'Customer_Master'!D2386</f>
        <v>Tunde Eze</v>
      </c>
      <c r="C2386" s="1" t="str">
        <f>'Customer_Master'!E2386</f>
        <v>Kuda</v>
      </c>
      <c r="D2386" t="str">
        <f>'Customer_Master'!G2386</f>
        <v>Valid</v>
      </c>
      <c r="E2386" t="str">
        <f>'Customer_Master'!I2386</f>
        <v>Valid</v>
      </c>
      <c r="F2386" t="str">
        <f>'Customer_Master'!X2386</f>
        <v>Complete</v>
      </c>
      <c r="G2386">
        <f>'Customer_Master'!Y2386</f>
        <v>100</v>
      </c>
    </row>
    <row r="2387" spans="1:7" x14ac:dyDescent="0.25">
      <c r="A2387" s="1" t="str">
        <f>'Customer_Master'!A2387</f>
        <v>CUST-02356</v>
      </c>
      <c r="B2387" s="1" t="str">
        <f>'Customer_Master'!D2387</f>
        <v>Uche Abubakar</v>
      </c>
      <c r="C2387" s="1" t="str">
        <f>'Customer_Master'!E2387</f>
        <v>Not Available</v>
      </c>
      <c r="D2387" t="str">
        <f>'Customer_Master'!G2387</f>
        <v>Valid</v>
      </c>
      <c r="E2387" t="str">
        <f>'Customer_Master'!I2387</f>
        <v>Valid</v>
      </c>
      <c r="F2387" t="str">
        <f>'Customer_Master'!X2387</f>
        <v>Incomplete</v>
      </c>
      <c r="G2387">
        <f>'Customer_Master'!Y2387</f>
        <v>60</v>
      </c>
    </row>
    <row r="2388" spans="1:7" x14ac:dyDescent="0.25">
      <c r="A2388" s="1" t="str">
        <f>'Customer_Master'!A2388</f>
        <v>CUST-02400</v>
      </c>
      <c r="B2388" s="1" t="str">
        <f>'Customer_Master'!D2388</f>
        <v>Aliyu Bello</v>
      </c>
      <c r="C2388" s="1" t="str">
        <f>'Customer_Master'!E2388</f>
        <v>Mtn Group</v>
      </c>
      <c r="D2388" t="str">
        <f>'Customer_Master'!G2388</f>
        <v>Valid</v>
      </c>
      <c r="E2388" t="str">
        <f>'Customer_Master'!I2388</f>
        <v>Valid</v>
      </c>
      <c r="F2388" t="str">
        <f>'Customer_Master'!X2388</f>
        <v>Complete</v>
      </c>
      <c r="G2388">
        <f>'Customer_Master'!Y2388</f>
        <v>100</v>
      </c>
    </row>
    <row r="2389" spans="1:7" x14ac:dyDescent="0.25">
      <c r="A2389" s="1" t="str">
        <f>'Customer_Master'!A2389</f>
        <v>CUST-02419</v>
      </c>
      <c r="B2389" s="1" t="str">
        <f>'Customer_Master'!D2389</f>
        <v>Kunle</v>
      </c>
      <c r="C2389" s="1" t="str">
        <f>'Customer_Master'!E2389</f>
        <v>Hivesystems Llc</v>
      </c>
      <c r="D2389" t="str">
        <f>'Customer_Master'!G2389</f>
        <v>Valid</v>
      </c>
      <c r="E2389" t="str">
        <f>'Customer_Master'!I2389</f>
        <v>Valid</v>
      </c>
      <c r="F2389" t="str">
        <f>'Customer_Master'!X2389</f>
        <v>Incomplete</v>
      </c>
      <c r="G2389">
        <f>'Customer_Master'!Y2389</f>
        <v>60</v>
      </c>
    </row>
    <row r="2390" spans="1:7" x14ac:dyDescent="0.25">
      <c r="A2390" s="1" t="str">
        <f>'Customer_Master'!A2390</f>
        <v>CUST-03394</v>
      </c>
      <c r="B2390" s="1" t="str">
        <f>'Customer_Master'!D2390</f>
        <v>Grace</v>
      </c>
      <c r="C2390" s="1" t="str">
        <f>'Customer_Master'!E2390</f>
        <v>Interswitch</v>
      </c>
      <c r="D2390" t="str">
        <f>'Customer_Master'!G2390</f>
        <v>Valid</v>
      </c>
      <c r="E2390" t="str">
        <f>'Customer_Master'!I2390</f>
        <v>Valid</v>
      </c>
      <c r="F2390" t="str">
        <f>'Customer_Master'!X2390</f>
        <v>Incomplete</v>
      </c>
      <c r="G2390">
        <f>'Customer_Master'!Y2390</f>
        <v>60</v>
      </c>
    </row>
    <row r="2391" spans="1:7" x14ac:dyDescent="0.25">
      <c r="A2391" s="1" t="str">
        <f>'Customer_Master'!A2391</f>
        <v>CUST-03067</v>
      </c>
      <c r="B2391" s="1" t="str">
        <f>'Customer_Master'!D2391</f>
        <v>Yetunde Traore</v>
      </c>
      <c r="C2391" s="1" t="str">
        <f>'Customer_Master'!E2391</f>
        <v>Cloudlogistics Ltd</v>
      </c>
      <c r="D2391" t="str">
        <f>'Customer_Master'!G2391</f>
        <v>Valid</v>
      </c>
      <c r="E2391" t="str">
        <f>'Customer_Master'!I2391</f>
        <v>Valid</v>
      </c>
      <c r="F2391" t="str">
        <f>'Customer_Master'!X2391</f>
        <v>Complete</v>
      </c>
      <c r="G2391">
        <f>'Customer_Master'!Y2391</f>
        <v>100</v>
      </c>
    </row>
    <row r="2392" spans="1:7" x14ac:dyDescent="0.25">
      <c r="A2392" s="1" t="str">
        <f>'Customer_Master'!A2392</f>
        <v>CUST-02078</v>
      </c>
      <c r="B2392" s="1" t="str">
        <f>'Customer_Master'!D2392</f>
        <v>Emily Makinde</v>
      </c>
      <c r="C2392" s="1" t="str">
        <f>'Customer_Master'!E2392</f>
        <v>Swiftgroup</v>
      </c>
      <c r="D2392" t="str">
        <f>'Customer_Master'!G2392</f>
        <v>Valid</v>
      </c>
      <c r="E2392" t="str">
        <f>'Customer_Master'!I2392</f>
        <v>Valid</v>
      </c>
      <c r="F2392" t="str">
        <f>'Customer_Master'!X2392</f>
        <v>Complete</v>
      </c>
      <c r="G2392">
        <f>'Customer_Master'!Y2392</f>
        <v>100</v>
      </c>
    </row>
    <row r="2393" spans="1:7" x14ac:dyDescent="0.25">
      <c r="A2393" s="1" t="str">
        <f>'Customer_Master'!A2393</f>
        <v>CUST-00732</v>
      </c>
      <c r="B2393" s="1" t="str">
        <f>'Customer_Master'!D2393</f>
        <v>Tariq Kamau</v>
      </c>
      <c r="C2393" s="1" t="str">
        <f>'Customer_Master'!E2393</f>
        <v>Sparktech</v>
      </c>
      <c r="D2393" t="str">
        <f>'Customer_Master'!G2393</f>
        <v>Valid</v>
      </c>
      <c r="E2393" t="str">
        <f>'Customer_Master'!I2393</f>
        <v>Valid</v>
      </c>
      <c r="F2393" t="str">
        <f>'Customer_Master'!X2393</f>
        <v>Complete</v>
      </c>
      <c r="G2393">
        <f>'Customer_Master'!Y2393</f>
        <v>75</v>
      </c>
    </row>
    <row r="2394" spans="1:7" x14ac:dyDescent="0.25">
      <c r="A2394" s="1" t="str">
        <f>'Customer_Master'!A2394</f>
        <v>CUST-04801</v>
      </c>
      <c r="B2394" s="1" t="str">
        <f>'Customer_Master'!D2394</f>
        <v>Noah</v>
      </c>
      <c r="C2394" s="1" t="str">
        <f>'Customer_Master'!E2394</f>
        <v>Leadlogistics</v>
      </c>
      <c r="D2394" t="str">
        <f>'Customer_Master'!G2394</f>
        <v>Valid</v>
      </c>
      <c r="E2394" t="str">
        <f>'Customer_Master'!I2394</f>
        <v>Valid</v>
      </c>
      <c r="F2394" t="str">
        <f>'Customer_Master'!X2394</f>
        <v>Incomplete</v>
      </c>
      <c r="G2394">
        <f>'Customer_Master'!Y2394</f>
        <v>35</v>
      </c>
    </row>
    <row r="2395" spans="1:7" x14ac:dyDescent="0.25">
      <c r="A2395" s="1" t="str">
        <f>'Customer_Master'!A2395</f>
        <v>CUST-02118</v>
      </c>
      <c r="B2395" s="1" t="str">
        <f>'Customer_Master'!D2395</f>
        <v>Amaka Akinola</v>
      </c>
      <c r="C2395" s="1" t="str">
        <f>'Customer_Master'!E2395</f>
        <v>Cowrywise</v>
      </c>
      <c r="D2395" t="str">
        <f>'Customer_Master'!G2395</f>
        <v>Valid</v>
      </c>
      <c r="E2395" t="str">
        <f>'Customer_Master'!I2395</f>
        <v>Invalid</v>
      </c>
      <c r="F2395" t="str">
        <f>'Customer_Master'!X2395</f>
        <v>Complete</v>
      </c>
      <c r="G2395">
        <f>'Customer_Master'!Y2395</f>
        <v>80</v>
      </c>
    </row>
    <row r="2396" spans="1:7" x14ac:dyDescent="0.25">
      <c r="A2396" s="1" t="str">
        <f>'Customer_Master'!A2396</f>
        <v>CUST-00761</v>
      </c>
      <c r="B2396" s="1" t="str">
        <f>'Customer_Master'!D2396</f>
        <v>Brian Patel</v>
      </c>
      <c r="C2396" s="1" t="str">
        <f>'Customer_Master'!E2396</f>
        <v>Moniepoint</v>
      </c>
      <c r="D2396" t="str">
        <f>'Customer_Master'!G2396</f>
        <v>Valid</v>
      </c>
      <c r="E2396" t="str">
        <f>'Customer_Master'!I2396</f>
        <v>Valid</v>
      </c>
      <c r="F2396" t="str">
        <f>'Customer_Master'!X2396</f>
        <v>Complete</v>
      </c>
      <c r="G2396">
        <f>'Customer_Master'!Y2396</f>
        <v>100</v>
      </c>
    </row>
    <row r="2397" spans="1:7" x14ac:dyDescent="0.25">
      <c r="A2397" s="1" t="str">
        <f>'Customer_Master'!A2397</f>
        <v>CUST-05025</v>
      </c>
      <c r="B2397" s="1" t="str">
        <f>'Customer_Master'!D2397</f>
        <v>Ifeanyi Onyeka</v>
      </c>
      <c r="C2397" s="1" t="str">
        <f>'Customer_Master'!E2397</f>
        <v>Flour Mills Of Nigeria</v>
      </c>
      <c r="D2397" t="str">
        <f>'Customer_Master'!G2397</f>
        <v>Valid</v>
      </c>
      <c r="E2397" t="str">
        <f>'Customer_Master'!I2397</f>
        <v>Valid</v>
      </c>
      <c r="F2397" t="str">
        <f>'Customer_Master'!X2397</f>
        <v>Complete</v>
      </c>
      <c r="G2397">
        <f>'Customer_Master'!Y2397</f>
        <v>75</v>
      </c>
    </row>
    <row r="2398" spans="1:7" x14ac:dyDescent="0.25">
      <c r="A2398" s="1" t="str">
        <f>'Customer_Master'!A2398</f>
        <v>CUST-00471</v>
      </c>
      <c r="B2398" s="1" t="str">
        <f>'Customer_Master'!D2398</f>
        <v>Wanjiru Patel</v>
      </c>
      <c r="C2398" s="1" t="str">
        <f>'Customer_Master'!E2398</f>
        <v>Leadtech Gmbh</v>
      </c>
      <c r="D2398" t="str">
        <f>'Customer_Master'!G2398</f>
        <v>Valid</v>
      </c>
      <c r="E2398" t="str">
        <f>'Customer_Master'!I2398</f>
        <v>Valid</v>
      </c>
      <c r="F2398" t="str">
        <f>'Customer_Master'!X2398</f>
        <v>Complete</v>
      </c>
      <c r="G2398">
        <f>'Customer_Master'!Y2398</f>
        <v>75</v>
      </c>
    </row>
    <row r="2399" spans="1:7" x14ac:dyDescent="0.25">
      <c r="A2399" s="1" t="str">
        <f>'Customer_Master'!A2399</f>
        <v>CUST-02205</v>
      </c>
      <c r="B2399" s="1" t="str">
        <f>'Customer_Master'!D2399</f>
        <v>Samuel Oladipo</v>
      </c>
      <c r="C2399" s="1" t="str">
        <f>'Customer_Master'!E2399</f>
        <v>Orbitai Ltd</v>
      </c>
      <c r="D2399" t="str">
        <f>'Customer_Master'!G2399</f>
        <v>Valid</v>
      </c>
      <c r="E2399" t="str">
        <f>'Customer_Master'!I2399</f>
        <v>Valid</v>
      </c>
      <c r="F2399" t="str">
        <f>'Customer_Master'!X2399</f>
        <v>Complete</v>
      </c>
      <c r="G2399">
        <f>'Customer_Master'!Y2399</f>
        <v>100</v>
      </c>
    </row>
    <row r="2400" spans="1:7" x14ac:dyDescent="0.25">
      <c r="A2400" s="1" t="str">
        <f>'Customer_Master'!A2400</f>
        <v>CUST-01309</v>
      </c>
      <c r="B2400" s="1" t="str">
        <f>'Customer_Master'!D2400</f>
        <v>Dele Ugwu</v>
      </c>
      <c r="C2400" s="1" t="str">
        <f>'Customer_Master'!E2400</f>
        <v>Dataventures Plc</v>
      </c>
      <c r="D2400" t="str">
        <f>'Customer_Master'!G2400</f>
        <v>Valid</v>
      </c>
      <c r="E2400" t="str">
        <f>'Customer_Master'!I2400</f>
        <v>Valid</v>
      </c>
      <c r="F2400" t="str">
        <f>'Customer_Master'!X2400</f>
        <v>Complete</v>
      </c>
      <c r="G2400">
        <f>'Customer_Master'!Y2400</f>
        <v>75</v>
      </c>
    </row>
    <row r="2401" spans="1:7" x14ac:dyDescent="0.25">
      <c r="A2401" s="1" t="str">
        <f>'Customer_Master'!A2401</f>
        <v>CUST-04823</v>
      </c>
      <c r="B2401" s="1" t="str">
        <f>'Customer_Master'!D2401</f>
        <v>Andrew Taylor</v>
      </c>
      <c r="C2401" s="1" t="str">
        <f>'Customer_Master'!E2401</f>
        <v>Swiftai</v>
      </c>
      <c r="D2401" t="str">
        <f>'Customer_Master'!G2401</f>
        <v>Valid</v>
      </c>
      <c r="E2401" t="str">
        <f>'Customer_Master'!I2401</f>
        <v>Valid</v>
      </c>
      <c r="F2401" t="str">
        <f>'Customer_Master'!X2401</f>
        <v>Complete</v>
      </c>
      <c r="G2401">
        <f>'Customer_Master'!Y2401</f>
        <v>100</v>
      </c>
    </row>
    <row r="2402" spans="1:7" x14ac:dyDescent="0.25">
      <c r="A2402" s="1" t="str">
        <f>'Customer_Master'!A2402</f>
        <v>CUST-04940</v>
      </c>
      <c r="B2402" s="1" t="str">
        <f>'Customer_Master'!D2402</f>
        <v>Kelechi Makinde</v>
      </c>
      <c r="C2402" s="1" t="str">
        <f>'Customer_Master'!E2402</f>
        <v>Swiftsoft</v>
      </c>
      <c r="D2402" t="str">
        <f>'Customer_Master'!G2402</f>
        <v>Valid</v>
      </c>
      <c r="E2402" t="str">
        <f>'Customer_Master'!I2402</f>
        <v>Valid</v>
      </c>
      <c r="F2402" t="str">
        <f>'Customer_Master'!X2402</f>
        <v>Complete</v>
      </c>
      <c r="G2402">
        <f>'Customer_Master'!Y2402</f>
        <v>100</v>
      </c>
    </row>
    <row r="2403" spans="1:7" x14ac:dyDescent="0.25">
      <c r="A2403" s="1" t="str">
        <f>'Customer_Master'!A2403</f>
        <v>CUST-03220</v>
      </c>
      <c r="B2403" s="1" t="str">
        <f>'Customer_Master'!D2403</f>
        <v>Mwangi Hassan</v>
      </c>
      <c r="C2403" s="1" t="str">
        <f>'Customer_Master'!E2403</f>
        <v>Swiftsystems Llc</v>
      </c>
      <c r="D2403" t="str">
        <f>'Customer_Master'!G2403</f>
        <v>Valid</v>
      </c>
      <c r="E2403" t="str">
        <f>'Customer_Master'!I2403</f>
        <v>Valid</v>
      </c>
      <c r="F2403" t="str">
        <f>'Customer_Master'!X2403</f>
        <v>Complete</v>
      </c>
      <c r="G2403">
        <f>'Customer_Master'!Y2403</f>
        <v>100</v>
      </c>
    </row>
    <row r="2404" spans="1:7" x14ac:dyDescent="0.25">
      <c r="A2404" s="1" t="str">
        <f>'Customer_Master'!A2404</f>
        <v>CUST-01513</v>
      </c>
      <c r="B2404" s="1" t="str">
        <f>'Customer_Master'!D2404</f>
        <v>Kemi Orji</v>
      </c>
      <c r="C2404" s="1" t="str">
        <f>'Customer_Master'!E2404</f>
        <v>Coreworks Inc</v>
      </c>
      <c r="D2404" t="str">
        <f>'Customer_Master'!G2404</f>
        <v>Valid</v>
      </c>
      <c r="E2404" t="str">
        <f>'Customer_Master'!I2404</f>
        <v>Valid</v>
      </c>
      <c r="F2404" t="str">
        <f>'Customer_Master'!X2404</f>
        <v>Complete</v>
      </c>
      <c r="G2404">
        <f>'Customer_Master'!Y2404</f>
        <v>75</v>
      </c>
    </row>
    <row r="2405" spans="1:7" x14ac:dyDescent="0.25">
      <c r="A2405" s="1" t="str">
        <f>'Customer_Master'!A2405</f>
        <v>CUST-03211</v>
      </c>
      <c r="B2405" s="1" t="str">
        <f>'Customer_Master'!D2405</f>
        <v>Samuel Abubakar</v>
      </c>
      <c r="C2405" s="1" t="str">
        <f>'Customer_Master'!E2405</f>
        <v>Flutterwave</v>
      </c>
      <c r="D2405" t="str">
        <f>'Customer_Master'!G2405</f>
        <v>Valid</v>
      </c>
      <c r="E2405" t="str">
        <f>'Customer_Master'!I2405</f>
        <v>Valid</v>
      </c>
      <c r="F2405" t="str">
        <f>'Customer_Master'!X2405</f>
        <v>Complete</v>
      </c>
      <c r="G2405">
        <f>'Customer_Master'!Y2405</f>
        <v>100</v>
      </c>
    </row>
    <row r="2406" spans="1:7" x14ac:dyDescent="0.25">
      <c r="A2406" s="1" t="str">
        <f>'Customer_Master'!A2406</f>
        <v>CUST-02876</v>
      </c>
      <c r="B2406" s="1" t="str">
        <f>'Customer_Master'!D2406</f>
        <v>Usman</v>
      </c>
      <c r="C2406" s="1" t="str">
        <f>'Customer_Master'!E2406</f>
        <v>Pulseanalytics Gmbh</v>
      </c>
      <c r="D2406" t="str">
        <f>'Customer_Master'!G2406</f>
        <v>Valid</v>
      </c>
      <c r="E2406" t="str">
        <f>'Customer_Master'!I2406</f>
        <v>Valid</v>
      </c>
      <c r="F2406" t="str">
        <f>'Customer_Master'!X2406</f>
        <v>Incomplete</v>
      </c>
      <c r="G2406">
        <f>'Customer_Master'!Y2406</f>
        <v>60</v>
      </c>
    </row>
    <row r="2407" spans="1:7" x14ac:dyDescent="0.25">
      <c r="A2407" s="1" t="str">
        <f>'Customer_Master'!A2407</f>
        <v>CUST-02840</v>
      </c>
      <c r="B2407" s="1" t="str">
        <f>'Customer_Master'!D2407</f>
        <v>Joshua Kamau</v>
      </c>
      <c r="C2407" s="1" t="str">
        <f>'Customer_Master'!E2407</f>
        <v>Brightfinance</v>
      </c>
      <c r="D2407" t="str">
        <f>'Customer_Master'!G2407</f>
        <v>Valid</v>
      </c>
      <c r="E2407" t="str">
        <f>'Customer_Master'!I2407</f>
        <v>Valid</v>
      </c>
      <c r="F2407" t="str">
        <f>'Customer_Master'!X2407</f>
        <v>Complete</v>
      </c>
      <c r="G2407">
        <f>'Customer_Master'!Y2407</f>
        <v>100</v>
      </c>
    </row>
    <row r="2408" spans="1:7" x14ac:dyDescent="0.25">
      <c r="A2408" s="1" t="str">
        <f>'Customer_Master'!A2408</f>
        <v>CUST-05057</v>
      </c>
      <c r="B2408" s="1" t="str">
        <f>'Customer_Master'!D2408</f>
        <v>Yusuf Kelly</v>
      </c>
      <c r="C2408" s="1" t="str">
        <f>'Customer_Master'!E2408</f>
        <v>Zensystems Gmbh</v>
      </c>
      <c r="D2408" t="str">
        <f>'Customer_Master'!G2408</f>
        <v>Valid</v>
      </c>
      <c r="E2408" t="str">
        <f>'Customer_Master'!I2408</f>
        <v>Valid</v>
      </c>
      <c r="F2408" t="str">
        <f>'Customer_Master'!X2408</f>
        <v>Complete</v>
      </c>
      <c r="G2408">
        <f>'Customer_Master'!Y2408</f>
        <v>75</v>
      </c>
    </row>
    <row r="2409" spans="1:7" x14ac:dyDescent="0.25">
      <c r="A2409" s="1" t="str">
        <f>'Customer_Master'!A2409</f>
        <v>CUST-00053</v>
      </c>
      <c r="B2409" s="1" t="str">
        <f>'Customer_Master'!D2409</f>
        <v>Njeri Smith</v>
      </c>
      <c r="C2409" s="1" t="str">
        <f>'Customer_Master'!E2409</f>
        <v>Interswitch</v>
      </c>
      <c r="D2409" t="str">
        <f>'Customer_Master'!G2409</f>
        <v>Valid</v>
      </c>
      <c r="E2409" t="str">
        <f>'Customer_Master'!I2409</f>
        <v>Valid</v>
      </c>
      <c r="F2409" t="str">
        <f>'Customer_Master'!X2409</f>
        <v>Complete</v>
      </c>
      <c r="G2409">
        <f>'Customer_Master'!Y2409</f>
        <v>100</v>
      </c>
    </row>
    <row r="2410" spans="1:7" x14ac:dyDescent="0.25">
      <c r="A2410" s="1" t="str">
        <f>'Customer_Master'!A2410</f>
        <v>CUST-04429</v>
      </c>
      <c r="B2410" s="1" t="str">
        <f>'Customer_Master'!D2410</f>
        <v>Mark Makinde</v>
      </c>
      <c r="C2410" s="1" t="str">
        <f>'Customer_Master'!E2410</f>
        <v>Gridfinance Llc</v>
      </c>
      <c r="D2410" t="str">
        <f>'Customer_Master'!G2410</f>
        <v>Valid</v>
      </c>
      <c r="E2410" t="str">
        <f>'Customer_Master'!I2410</f>
        <v>Valid</v>
      </c>
      <c r="F2410" t="str">
        <f>'Customer_Master'!X2410</f>
        <v>Complete</v>
      </c>
      <c r="G2410">
        <f>'Customer_Master'!Y2410</f>
        <v>100</v>
      </c>
    </row>
    <row r="2411" spans="1:7" x14ac:dyDescent="0.25">
      <c r="A2411" s="1" t="str">
        <f>'Customer_Master'!A2411</f>
        <v>CUST-02241</v>
      </c>
      <c r="B2411" s="1" t="str">
        <f>'Customer_Master'!D2411</f>
        <v>Lola Anyanwu</v>
      </c>
      <c r="C2411" s="1" t="str">
        <f>'Customer_Master'!E2411</f>
        <v>Vaultlogistics Plc</v>
      </c>
      <c r="D2411" t="str">
        <f>'Customer_Master'!G2411</f>
        <v>Valid</v>
      </c>
      <c r="E2411" t="str">
        <f>'Customer_Master'!I2411</f>
        <v>Valid</v>
      </c>
      <c r="F2411" t="str">
        <f>'Customer_Master'!X2411</f>
        <v>Complete</v>
      </c>
      <c r="G2411">
        <f>'Customer_Master'!Y2411</f>
        <v>100</v>
      </c>
    </row>
    <row r="2412" spans="1:7" x14ac:dyDescent="0.25">
      <c r="A2412" s="1" t="str">
        <f>'Customer_Master'!A2412</f>
        <v>CUST-03907</v>
      </c>
      <c r="B2412" s="1" t="str">
        <f>'Customer_Master'!D2412</f>
        <v>Wanjiru Lawal</v>
      </c>
      <c r="C2412" s="1" t="str">
        <f>'Customer_Master'!E2412</f>
        <v>Flour Mills Of Nigeria</v>
      </c>
      <c r="D2412" t="str">
        <f>'Customer_Master'!G2412</f>
        <v>Valid</v>
      </c>
      <c r="E2412" t="str">
        <f>'Customer_Master'!I2412</f>
        <v>Valid</v>
      </c>
      <c r="F2412" t="str">
        <f>'Customer_Master'!X2412</f>
        <v>Complete</v>
      </c>
      <c r="G2412">
        <f>'Customer_Master'!Y2412</f>
        <v>100</v>
      </c>
    </row>
    <row r="2413" spans="1:7" x14ac:dyDescent="0.25">
      <c r="A2413" s="1" t="str">
        <f>'Customer_Master'!A2413</f>
        <v>CUST-04257</v>
      </c>
      <c r="B2413" s="1" t="str">
        <f>'Customer_Master'!D2413</f>
        <v>Grace Lawal</v>
      </c>
      <c r="C2413" s="1" t="str">
        <f>'Customer_Master'!E2413</f>
        <v>Cloudcapital Plc</v>
      </c>
      <c r="D2413" t="str">
        <f>'Customer_Master'!G2413</f>
        <v>Valid</v>
      </c>
      <c r="E2413" t="str">
        <f>'Customer_Master'!I2413</f>
        <v>Valid</v>
      </c>
      <c r="F2413" t="str">
        <f>'Customer_Master'!X2413</f>
        <v>Complete</v>
      </c>
      <c r="G2413">
        <f>'Customer_Master'!Y2413</f>
        <v>100</v>
      </c>
    </row>
    <row r="2414" spans="1:7" x14ac:dyDescent="0.25">
      <c r="A2414" s="1" t="str">
        <f>'Customer_Master'!A2414</f>
        <v>CUST-02624</v>
      </c>
      <c r="B2414" s="1" t="str">
        <f>'Customer_Master'!D2414</f>
        <v>Kamau Hassan</v>
      </c>
      <c r="C2414" s="1" t="str">
        <f>'Customer_Master'!E2414</f>
        <v>Leadsolutions</v>
      </c>
      <c r="D2414" t="str">
        <f>'Customer_Master'!G2414</f>
        <v>Valid</v>
      </c>
      <c r="E2414" t="str">
        <f>'Customer_Master'!I2414</f>
        <v>Valid</v>
      </c>
      <c r="F2414" t="str">
        <f>'Customer_Master'!X2414</f>
        <v>Complete</v>
      </c>
      <c r="G2414">
        <f>'Customer_Master'!Y2414</f>
        <v>100</v>
      </c>
    </row>
    <row r="2415" spans="1:7" x14ac:dyDescent="0.25">
      <c r="A2415" s="1" t="str">
        <f>'Customer_Master'!A2415</f>
        <v>CUST-02701</v>
      </c>
      <c r="B2415" s="1" t="str">
        <f>'Customer_Master'!D2415</f>
        <v>Adaora Mohammed</v>
      </c>
      <c r="C2415" s="1" t="str">
        <f>'Customer_Master'!E2415</f>
        <v>Quantalogistics Plc</v>
      </c>
      <c r="D2415" t="str">
        <f>'Customer_Master'!G2415</f>
        <v>Valid</v>
      </c>
      <c r="E2415" t="str">
        <f>'Customer_Master'!I2415</f>
        <v>Valid</v>
      </c>
      <c r="F2415" t="str">
        <f>'Customer_Master'!X2415</f>
        <v>Complete</v>
      </c>
      <c r="G2415">
        <f>'Customer_Master'!Y2415</f>
        <v>100</v>
      </c>
    </row>
    <row r="2416" spans="1:7" x14ac:dyDescent="0.25">
      <c r="A2416" s="1" t="str">
        <f>'Customer_Master'!A2416</f>
        <v>CUST-03517</v>
      </c>
      <c r="B2416" s="1" t="str">
        <f>'Customer_Master'!D2416</f>
        <v>Mwangi Mwangi</v>
      </c>
      <c r="C2416" s="1" t="str">
        <f>'Customer_Master'!E2416</f>
        <v>Vaultventures Plc</v>
      </c>
      <c r="D2416" t="str">
        <f>'Customer_Master'!G2416</f>
        <v>Valid</v>
      </c>
      <c r="E2416" t="str">
        <f>'Customer_Master'!I2416</f>
        <v>Valid</v>
      </c>
      <c r="F2416" t="str">
        <f>'Customer_Master'!X2416</f>
        <v>Complete</v>
      </c>
      <c r="G2416">
        <f>'Customer_Master'!Y2416</f>
        <v>100</v>
      </c>
    </row>
    <row r="2417" spans="1:7" x14ac:dyDescent="0.25">
      <c r="A2417" s="1" t="str">
        <f>'Customer_Master'!A2417</f>
        <v>CUST-01776</v>
      </c>
      <c r="B2417" s="1" t="str">
        <f>'Customer_Master'!D2417</f>
        <v>Olivia Dlamini</v>
      </c>
      <c r="C2417" s="1" t="str">
        <f>'Customer_Master'!E2417</f>
        <v>Hivenetworks</v>
      </c>
      <c r="D2417" t="str">
        <f>'Customer_Master'!G2417</f>
        <v>Valid</v>
      </c>
      <c r="E2417" t="str">
        <f>'Customer_Master'!I2417</f>
        <v>Valid</v>
      </c>
      <c r="F2417" t="str">
        <f>'Customer_Master'!X2417</f>
        <v>Complete</v>
      </c>
      <c r="G2417">
        <f>'Customer_Master'!Y2417</f>
        <v>100</v>
      </c>
    </row>
    <row r="2418" spans="1:7" x14ac:dyDescent="0.25">
      <c r="A2418" s="1" t="str">
        <f>'Customer_Master'!A2418</f>
        <v>CUST-04714</v>
      </c>
      <c r="B2418" s="1" t="str">
        <f>'Customer_Master'!D2418</f>
        <v>Chidinma Wilson</v>
      </c>
      <c r="C2418" s="1" t="str">
        <f>'Customer_Master'!E2418</f>
        <v>Stackhub Llc</v>
      </c>
      <c r="D2418" t="str">
        <f>'Customer_Master'!G2418</f>
        <v>Valid</v>
      </c>
      <c r="E2418" t="str">
        <f>'Customer_Master'!I2418</f>
        <v>Valid</v>
      </c>
      <c r="F2418" t="str">
        <f>'Customer_Master'!X2418</f>
        <v>Complete</v>
      </c>
      <c r="G2418">
        <f>'Customer_Master'!Y2418</f>
        <v>75</v>
      </c>
    </row>
    <row r="2419" spans="1:7" x14ac:dyDescent="0.25">
      <c r="A2419" s="1" t="str">
        <f>'Customer_Master'!A2419</f>
        <v>CUST-03245</v>
      </c>
      <c r="B2419" s="1" t="str">
        <f>'Customer_Master'!D2419</f>
        <v>Chinwe Khan</v>
      </c>
      <c r="C2419" s="1" t="str">
        <f>'Customer_Master'!E2419</f>
        <v>Not Available</v>
      </c>
      <c r="D2419" t="str">
        <f>'Customer_Master'!G2419</f>
        <v>Valid</v>
      </c>
      <c r="E2419" t="str">
        <f>'Customer_Master'!I2419</f>
        <v>Valid</v>
      </c>
      <c r="F2419" t="str">
        <f>'Customer_Master'!X2419</f>
        <v>Incomplete</v>
      </c>
      <c r="G2419">
        <f>'Customer_Master'!Y2419</f>
        <v>35</v>
      </c>
    </row>
    <row r="2420" spans="1:7" x14ac:dyDescent="0.25">
      <c r="A2420" s="1" t="str">
        <f>'Customer_Master'!A2420</f>
        <v>CUST-04904</v>
      </c>
      <c r="B2420" s="1" t="str">
        <f>'Customer_Master'!D2420</f>
        <v>Thomas Ogundimu</v>
      </c>
      <c r="C2420" s="1" t="str">
        <f>'Customer_Master'!E2420</f>
        <v>Apexhub Plc</v>
      </c>
      <c r="D2420" t="str">
        <f>'Customer_Master'!G2420</f>
        <v>Valid</v>
      </c>
      <c r="E2420" t="str">
        <f>'Customer_Master'!I2420</f>
        <v>Valid</v>
      </c>
      <c r="F2420" t="str">
        <f>'Customer_Master'!X2420</f>
        <v>Complete</v>
      </c>
      <c r="G2420">
        <f>'Customer_Master'!Y2420</f>
        <v>75</v>
      </c>
    </row>
    <row r="2421" spans="1:7" x14ac:dyDescent="0.25">
      <c r="A2421" s="1" t="str">
        <f>'Customer_Master'!A2421</f>
        <v>CUST-03255</v>
      </c>
      <c r="B2421" s="1" t="str">
        <f>'Customer_Master'!D2421</f>
        <v>Fatima Orji</v>
      </c>
      <c r="C2421" s="1" t="str">
        <f>'Customer_Master'!E2421</f>
        <v>Primehealth Ltd</v>
      </c>
      <c r="D2421" t="str">
        <f>'Customer_Master'!G2421</f>
        <v>Valid</v>
      </c>
      <c r="E2421" t="str">
        <f>'Customer_Master'!I2421</f>
        <v>Valid</v>
      </c>
      <c r="F2421" t="str">
        <f>'Customer_Master'!X2421</f>
        <v>Complete</v>
      </c>
      <c r="G2421">
        <f>'Customer_Master'!Y2421</f>
        <v>100</v>
      </c>
    </row>
    <row r="2422" spans="1:7" x14ac:dyDescent="0.25">
      <c r="A2422" s="1" t="str">
        <f>'Customer_Master'!A2422</f>
        <v>CUST-03212</v>
      </c>
      <c r="B2422" s="1" t="str">
        <f>'Customer_Master'!D2422</f>
        <v>Fatima Nwankwo</v>
      </c>
      <c r="C2422" s="1" t="str">
        <f>'Customer_Master'!E2422</f>
        <v>Quantalabs</v>
      </c>
      <c r="D2422" t="str">
        <f>'Customer_Master'!G2422</f>
        <v>Valid</v>
      </c>
      <c r="E2422" t="str">
        <f>'Customer_Master'!I2422</f>
        <v>Valid</v>
      </c>
      <c r="F2422" t="str">
        <f>'Customer_Master'!X2422</f>
        <v>Complete</v>
      </c>
      <c r="G2422">
        <f>'Customer_Master'!Y2422</f>
        <v>100</v>
      </c>
    </row>
    <row r="2423" spans="1:7" x14ac:dyDescent="0.25">
      <c r="A2423" s="1" t="str">
        <f>'Customer_Master'!A2423</f>
        <v>CUST-02800</v>
      </c>
      <c r="B2423" s="1" t="str">
        <f>'Customer_Master'!D2423</f>
        <v>Joy Botha</v>
      </c>
      <c r="C2423" s="1" t="str">
        <f>'Customer_Master'!E2423</f>
        <v>Hivesolutions Inc</v>
      </c>
      <c r="D2423" t="str">
        <f>'Customer_Master'!G2423</f>
        <v>Valid</v>
      </c>
      <c r="E2423" t="str">
        <f>'Customer_Master'!I2423</f>
        <v>Valid</v>
      </c>
      <c r="F2423" t="str">
        <f>'Customer_Master'!X2423</f>
        <v>Complete</v>
      </c>
      <c r="G2423">
        <f>'Customer_Master'!Y2423</f>
        <v>100</v>
      </c>
    </row>
    <row r="2424" spans="1:7" x14ac:dyDescent="0.25">
      <c r="A2424" s="1" t="str">
        <f>'Customer_Master'!A2424</f>
        <v>CUST-00795</v>
      </c>
      <c r="B2424" s="1" t="str">
        <f>'Customer_Master'!D2424</f>
        <v>Chizoba Patel</v>
      </c>
      <c r="C2424" s="1" t="str">
        <f>'Customer_Master'!E2424</f>
        <v>Paylogistics Plc</v>
      </c>
      <c r="D2424" t="str">
        <f>'Customer_Master'!G2424</f>
        <v>Valid</v>
      </c>
      <c r="E2424" t="str">
        <f>'Customer_Master'!I2424</f>
        <v>Valid</v>
      </c>
      <c r="F2424" t="str">
        <f>'Customer_Master'!X2424</f>
        <v>Complete</v>
      </c>
      <c r="G2424">
        <f>'Customer_Master'!Y2424</f>
        <v>100</v>
      </c>
    </row>
    <row r="2425" spans="1:7" x14ac:dyDescent="0.25">
      <c r="A2425" s="1" t="str">
        <f>'Customer_Master'!A2425</f>
        <v>CUST-00919</v>
      </c>
      <c r="B2425" s="1" t="str">
        <f>'Customer_Master'!D2425</f>
        <v>Nomvula Lawal</v>
      </c>
      <c r="C2425" s="1" t="str">
        <f>'Customer_Master'!E2425</f>
        <v>Payanalytics Ltd</v>
      </c>
      <c r="D2425" t="str">
        <f>'Customer_Master'!G2425</f>
        <v>Valid</v>
      </c>
      <c r="E2425" t="str">
        <f>'Customer_Master'!I2425</f>
        <v>Valid</v>
      </c>
      <c r="F2425" t="str">
        <f>'Customer_Master'!X2425</f>
        <v>Complete</v>
      </c>
      <c r="G2425">
        <f>'Customer_Master'!Y2425</f>
        <v>100</v>
      </c>
    </row>
    <row r="2426" spans="1:7" x14ac:dyDescent="0.25">
      <c r="A2426" s="1" t="str">
        <f>'Customer_Master'!A2426</f>
        <v>CUST-04034</v>
      </c>
      <c r="B2426" s="1" t="str">
        <f>'Customer_Master'!D2426</f>
        <v>Adaeze Adewale</v>
      </c>
      <c r="C2426" s="1" t="str">
        <f>'Customer_Master'!E2426</f>
        <v>Swiftai</v>
      </c>
      <c r="D2426" t="str">
        <f>'Customer_Master'!G2426</f>
        <v>Valid</v>
      </c>
      <c r="E2426" t="str">
        <f>'Customer_Master'!I2426</f>
        <v>Valid</v>
      </c>
      <c r="F2426" t="str">
        <f>'Customer_Master'!X2426</f>
        <v>Complete</v>
      </c>
      <c r="G2426">
        <f>'Customer_Master'!Y2426</f>
        <v>75</v>
      </c>
    </row>
    <row r="2427" spans="1:7" x14ac:dyDescent="0.25">
      <c r="A2427" s="1" t="str">
        <f>'Customer_Master'!A2427</f>
        <v>CUST-04832</v>
      </c>
      <c r="B2427" s="1" t="str">
        <f>'Customer_Master'!D2427</f>
        <v>Ifeanyi Abubakar</v>
      </c>
      <c r="C2427" s="1" t="str">
        <f>'Customer_Master'!E2427</f>
        <v>Moniepoint</v>
      </c>
      <c r="D2427" t="str">
        <f>'Customer_Master'!G2427</f>
        <v>Valid</v>
      </c>
      <c r="E2427" t="str">
        <f>'Customer_Master'!I2427</f>
        <v>Valid</v>
      </c>
      <c r="F2427" t="str">
        <f>'Customer_Master'!X2427</f>
        <v>Complete</v>
      </c>
      <c r="G2427">
        <f>'Customer_Master'!Y2427</f>
        <v>100</v>
      </c>
    </row>
    <row r="2428" spans="1:7" x14ac:dyDescent="0.25">
      <c r="A2428" s="1" t="str">
        <f>'Customer_Master'!A2428</f>
        <v>CUST-02860</v>
      </c>
      <c r="B2428" s="1" t="str">
        <f>'Customer_Master'!D2428</f>
        <v>Mwangi Garba</v>
      </c>
      <c r="C2428" s="1" t="str">
        <f>'Customer_Master'!E2428</f>
        <v>Quantaai Llc</v>
      </c>
      <c r="D2428" t="str">
        <f>'Customer_Master'!G2428</f>
        <v>Valid</v>
      </c>
      <c r="E2428" t="str">
        <f>'Customer_Master'!I2428</f>
        <v>Valid</v>
      </c>
      <c r="F2428" t="str">
        <f>'Customer_Master'!X2428</f>
        <v>Complete</v>
      </c>
      <c r="G2428">
        <f>'Customer_Master'!Y2428</f>
        <v>100</v>
      </c>
    </row>
    <row r="2429" spans="1:7" x14ac:dyDescent="0.25">
      <c r="A2429" s="1" t="str">
        <f>'Customer_Master'!A2429</f>
        <v>CUST-03779</v>
      </c>
      <c r="B2429" s="1" t="str">
        <f>'Customer_Master'!D2429</f>
        <v>Niyi Mohammed</v>
      </c>
      <c r="C2429" s="1" t="str">
        <f>'Customer_Master'!E2429</f>
        <v>Piggyvest</v>
      </c>
      <c r="D2429" t="str">
        <f>'Customer_Master'!G2429</f>
        <v>Invalid</v>
      </c>
      <c r="E2429" t="str">
        <f>'Customer_Master'!I2429</f>
        <v>Valid</v>
      </c>
      <c r="F2429" t="str">
        <f>'Customer_Master'!X2429</f>
        <v>Complete</v>
      </c>
      <c r="G2429">
        <f>'Customer_Master'!Y2429</f>
        <v>70</v>
      </c>
    </row>
    <row r="2430" spans="1:7" x14ac:dyDescent="0.25">
      <c r="A2430" s="1" t="str">
        <f>'Customer_Master'!A2430</f>
        <v>CUST-01936</v>
      </c>
      <c r="B2430" s="1" t="str">
        <f>'Customer_Master'!D2430</f>
        <v>Gbenga Hassan</v>
      </c>
      <c r="C2430" s="1" t="str">
        <f>'Customer_Master'!E2430</f>
        <v>Konga</v>
      </c>
      <c r="D2430" t="str">
        <f>'Customer_Master'!G2430</f>
        <v>Valid</v>
      </c>
      <c r="E2430" t="str">
        <f>'Customer_Master'!I2430</f>
        <v>Valid</v>
      </c>
      <c r="F2430" t="str">
        <f>'Customer_Master'!X2430</f>
        <v>Complete</v>
      </c>
      <c r="G2430">
        <f>'Customer_Master'!Y2430</f>
        <v>75</v>
      </c>
    </row>
    <row r="2431" spans="1:7" x14ac:dyDescent="0.25">
      <c r="A2431" s="1" t="str">
        <f>'Customer_Master'!A2431</f>
        <v>CUST-01004</v>
      </c>
      <c r="B2431" s="1" t="str">
        <f>'Customer_Master'!D2431</f>
        <v>Akinyi Van Der Merwe</v>
      </c>
      <c r="C2431" s="1" t="str">
        <f>'Customer_Master'!E2431</f>
        <v>Carbon</v>
      </c>
      <c r="D2431" t="str">
        <f>'Customer_Master'!G2431</f>
        <v>Invalid</v>
      </c>
      <c r="E2431" t="str">
        <f>'Customer_Master'!I2431</f>
        <v>Valid</v>
      </c>
      <c r="F2431" t="str">
        <f>'Customer_Master'!X2431</f>
        <v>Complete</v>
      </c>
      <c r="G2431">
        <f>'Customer_Master'!Y2431</f>
        <v>70</v>
      </c>
    </row>
    <row r="2432" spans="1:7" x14ac:dyDescent="0.25">
      <c r="A2432" s="1" t="str">
        <f>'Customer_Master'!A2432</f>
        <v>CUST-04529</v>
      </c>
      <c r="B2432" s="1" t="str">
        <f>'Customer_Master'!D2432</f>
        <v>Faith Eze</v>
      </c>
      <c r="C2432" s="1" t="str">
        <f>'Customer_Master'!E2432</f>
        <v>Mtn Group</v>
      </c>
      <c r="D2432" t="str">
        <f>'Customer_Master'!G2432</f>
        <v>Valid</v>
      </c>
      <c r="E2432" t="str">
        <f>'Customer_Master'!I2432</f>
        <v>Valid</v>
      </c>
      <c r="F2432" t="str">
        <f>'Customer_Master'!X2432</f>
        <v>Complete</v>
      </c>
      <c r="G2432">
        <f>'Customer_Master'!Y2432</f>
        <v>100</v>
      </c>
    </row>
    <row r="2433" spans="1:7" x14ac:dyDescent="0.25">
      <c r="A2433" s="1" t="str">
        <f>'Customer_Master'!A2433</f>
        <v>CUST-01052</v>
      </c>
      <c r="B2433" s="1" t="str">
        <f>'Customer_Master'!D2433</f>
        <v>Andrew Williams</v>
      </c>
      <c r="C2433" s="1" t="str">
        <f>'Customer_Master'!E2433</f>
        <v>Interswitch</v>
      </c>
      <c r="D2433" t="str">
        <f>'Customer_Master'!G2433</f>
        <v>Valid</v>
      </c>
      <c r="E2433" t="str">
        <f>'Customer_Master'!I2433</f>
        <v>Valid</v>
      </c>
      <c r="F2433" t="str">
        <f>'Customer_Master'!X2433</f>
        <v>Complete</v>
      </c>
      <c r="G2433">
        <f>'Customer_Master'!Y2433</f>
        <v>100</v>
      </c>
    </row>
    <row r="2434" spans="1:7" x14ac:dyDescent="0.25">
      <c r="A2434" s="1" t="str">
        <f>'Customer_Master'!A2434</f>
        <v>CUST-02711</v>
      </c>
      <c r="B2434" s="1" t="str">
        <f>'Customer_Master'!D2434</f>
        <v>Amina Ogundimu</v>
      </c>
      <c r="C2434" s="1" t="str">
        <f>'Customer_Master'!E2434</f>
        <v>Gridnetworks</v>
      </c>
      <c r="D2434" t="str">
        <f>'Customer_Master'!G2434</f>
        <v>Valid</v>
      </c>
      <c r="E2434" t="str">
        <f>'Customer_Master'!I2434</f>
        <v>Valid</v>
      </c>
      <c r="F2434" t="str">
        <f>'Customer_Master'!X2434</f>
        <v>Complete</v>
      </c>
      <c r="G2434">
        <f>'Customer_Master'!Y2434</f>
        <v>75</v>
      </c>
    </row>
    <row r="2435" spans="1:7" x14ac:dyDescent="0.25">
      <c r="A2435" s="1" t="str">
        <f>'Customer_Master'!A2435</f>
        <v>CUST-02919</v>
      </c>
      <c r="B2435" s="1" t="str">
        <f>'Customer_Master'!D2435</f>
        <v>Davies</v>
      </c>
      <c r="C2435" s="1" t="str">
        <f>'Customer_Master'!E2435</f>
        <v>Coretech Gmbh</v>
      </c>
      <c r="D2435" t="str">
        <f>'Customer_Master'!G2435</f>
        <v>Valid</v>
      </c>
      <c r="E2435" t="str">
        <f>'Customer_Master'!I2435</f>
        <v>Valid</v>
      </c>
      <c r="F2435" t="str">
        <f>'Customer_Master'!X2435</f>
        <v>Incomplete</v>
      </c>
      <c r="G2435">
        <f>'Customer_Master'!Y2435</f>
        <v>60</v>
      </c>
    </row>
    <row r="2436" spans="1:7" x14ac:dyDescent="0.25">
      <c r="A2436" s="1" t="str">
        <f>'Customer_Master'!A2436</f>
        <v>CUST-03574</v>
      </c>
      <c r="B2436" s="1" t="str">
        <f>'Customer_Master'!D2436</f>
        <v>David Murphy</v>
      </c>
      <c r="C2436" s="1" t="str">
        <f>'Customer_Master'!E2436</f>
        <v>Coresolutions</v>
      </c>
      <c r="D2436" t="str">
        <f>'Customer_Master'!G2436</f>
        <v>Valid</v>
      </c>
      <c r="E2436" t="str">
        <f>'Customer_Master'!I2436</f>
        <v>Valid</v>
      </c>
      <c r="F2436" t="str">
        <f>'Customer_Master'!X2436</f>
        <v>Complete</v>
      </c>
      <c r="G2436">
        <f>'Customer_Master'!Y2436</f>
        <v>100</v>
      </c>
    </row>
    <row r="2437" spans="1:7" x14ac:dyDescent="0.25">
      <c r="A2437" s="1" t="str">
        <f>'Customer_Master'!A2437</f>
        <v>CUST-01820</v>
      </c>
      <c r="B2437" s="1" t="str">
        <f>'Customer_Master'!D2437</f>
        <v>Matthew Abubakar</v>
      </c>
      <c r="C2437" s="1" t="str">
        <f>'Customer_Master'!E2437</f>
        <v>Paycommerce Plc</v>
      </c>
      <c r="D2437" t="str">
        <f>'Customer_Master'!G2437</f>
        <v>Valid</v>
      </c>
      <c r="E2437" t="str">
        <f>'Customer_Master'!I2437</f>
        <v>Valid</v>
      </c>
      <c r="F2437" t="str">
        <f>'Customer_Master'!X2437</f>
        <v>Complete</v>
      </c>
      <c r="G2437">
        <f>'Customer_Master'!Y2437</f>
        <v>100</v>
      </c>
    </row>
    <row r="2438" spans="1:7" x14ac:dyDescent="0.25">
      <c r="A2438" s="1" t="str">
        <f>'Customer_Master'!A2438</f>
        <v>CUST-00778</v>
      </c>
      <c r="B2438" s="1" t="str">
        <f>'Customer_Master'!D2438</f>
        <v>Jessica Balogun</v>
      </c>
      <c r="C2438" s="1" t="str">
        <f>'Customer_Master'!E2438</f>
        <v>Novalogistics Ltd</v>
      </c>
      <c r="D2438" t="str">
        <f>'Customer_Master'!G2438</f>
        <v>Valid</v>
      </c>
      <c r="E2438" t="str">
        <f>'Customer_Master'!I2438</f>
        <v>Valid</v>
      </c>
      <c r="F2438" t="str">
        <f>'Customer_Master'!X2438</f>
        <v>Complete</v>
      </c>
      <c r="G2438">
        <f>'Customer_Master'!Y2438</f>
        <v>100</v>
      </c>
    </row>
    <row r="2439" spans="1:7" x14ac:dyDescent="0.25">
      <c r="A2439" s="1" t="str">
        <f>'Customer_Master'!A2439</f>
        <v>CUST-04219</v>
      </c>
      <c r="B2439" s="1" t="str">
        <f>'Customer_Master'!D2439</f>
        <v>Mark Nwachukwu</v>
      </c>
      <c r="C2439" s="1" t="str">
        <f>'Customer_Master'!E2439</f>
        <v>Not Available</v>
      </c>
      <c r="D2439" t="str">
        <f>'Customer_Master'!G2439</f>
        <v>Valid</v>
      </c>
      <c r="E2439" t="str">
        <f>'Customer_Master'!I2439</f>
        <v>Valid</v>
      </c>
      <c r="F2439" t="str">
        <f>'Customer_Master'!X2439</f>
        <v>Incomplete</v>
      </c>
      <c r="G2439">
        <f>'Customer_Master'!Y2439</f>
        <v>60</v>
      </c>
    </row>
    <row r="2440" spans="1:7" x14ac:dyDescent="0.25">
      <c r="A2440" s="1" t="str">
        <f>'Customer_Master'!A2440</f>
        <v>CUST-00048</v>
      </c>
      <c r="B2440" s="1" t="str">
        <f>'Customer_Master'!D2440</f>
        <v>Chiamaka Akinola</v>
      </c>
      <c r="C2440" s="1" t="str">
        <f>'Customer_Master'!E2440</f>
        <v>Fluxlogic</v>
      </c>
      <c r="D2440" t="str">
        <f>'Customer_Master'!G2440</f>
        <v>Valid</v>
      </c>
      <c r="E2440" t="str">
        <f>'Customer_Master'!I2440</f>
        <v>Valid</v>
      </c>
      <c r="F2440" t="str">
        <f>'Customer_Master'!X2440</f>
        <v>Complete</v>
      </c>
      <c r="G2440">
        <f>'Customer_Master'!Y2440</f>
        <v>100</v>
      </c>
    </row>
    <row r="2441" spans="1:7" x14ac:dyDescent="0.25">
      <c r="A2441" s="1" t="str">
        <f>'Customer_Master'!A2441</f>
        <v>CUST-02449</v>
      </c>
      <c r="B2441" s="1" t="str">
        <f>'Customer_Master'!D2441</f>
        <v>Fatuma Adewale</v>
      </c>
      <c r="C2441" s="1" t="str">
        <f>'Customer_Master'!E2441</f>
        <v>Gridai Llc</v>
      </c>
      <c r="D2441" t="str">
        <f>'Customer_Master'!G2441</f>
        <v>Valid</v>
      </c>
      <c r="E2441" t="str">
        <f>'Customer_Master'!I2441</f>
        <v>Valid</v>
      </c>
      <c r="F2441" t="str">
        <f>'Customer_Master'!X2441</f>
        <v>Complete</v>
      </c>
      <c r="G2441">
        <f>'Customer_Master'!Y2441</f>
        <v>100</v>
      </c>
    </row>
    <row r="2442" spans="1:7" x14ac:dyDescent="0.25">
      <c r="A2442" s="1" t="str">
        <f>'Customer_Master'!A2442</f>
        <v>CUST-00288</v>
      </c>
      <c r="B2442" s="1" t="str">
        <f>'Customer_Master'!D2442</f>
        <v>David Obi</v>
      </c>
      <c r="C2442" s="1" t="str">
        <f>'Customer_Master'!E2442</f>
        <v>Cellulant</v>
      </c>
      <c r="D2442" t="str">
        <f>'Customer_Master'!G2442</f>
        <v>Valid</v>
      </c>
      <c r="E2442" t="str">
        <f>'Customer_Master'!I2442</f>
        <v>Valid</v>
      </c>
      <c r="F2442" t="str">
        <f>'Customer_Master'!X2442</f>
        <v>Complete</v>
      </c>
      <c r="G2442">
        <f>'Customer_Master'!Y2442</f>
        <v>100</v>
      </c>
    </row>
    <row r="2443" spans="1:7" x14ac:dyDescent="0.25">
      <c r="A2443" s="1" t="str">
        <f>'Customer_Master'!A2443</f>
        <v>CUST-02742</v>
      </c>
      <c r="B2443" s="1" t="str">
        <f>'Customer_Master'!D2443</f>
        <v>Yetunde Johnson</v>
      </c>
      <c r="C2443" s="1" t="str">
        <f>'Customer_Master'!E2443</f>
        <v>Moniepoint</v>
      </c>
      <c r="D2443" t="str">
        <f>'Customer_Master'!G2443</f>
        <v>Valid</v>
      </c>
      <c r="E2443" t="str">
        <f>'Customer_Master'!I2443</f>
        <v>Valid</v>
      </c>
      <c r="F2443" t="str">
        <f>'Customer_Master'!X2443</f>
        <v>Complete</v>
      </c>
      <c r="G2443">
        <f>'Customer_Master'!Y2443</f>
        <v>100</v>
      </c>
    </row>
    <row r="2444" spans="1:7" x14ac:dyDescent="0.25">
      <c r="A2444" s="1" t="str">
        <f>'Customer_Master'!A2444</f>
        <v>CUST-03346</v>
      </c>
      <c r="B2444" s="1" t="str">
        <f>'Customer_Master'!D2444</f>
        <v>Obinna Evans</v>
      </c>
      <c r="C2444" s="1" t="str">
        <f>'Customer_Master'!E2444</f>
        <v>Teamapt</v>
      </c>
      <c r="D2444" t="str">
        <f>'Customer_Master'!G2444</f>
        <v>Valid</v>
      </c>
      <c r="E2444" t="str">
        <f>'Customer_Master'!I2444</f>
        <v>Valid</v>
      </c>
      <c r="F2444" t="str">
        <f>'Customer_Master'!X2444</f>
        <v>Complete</v>
      </c>
      <c r="G2444">
        <f>'Customer_Master'!Y2444</f>
        <v>100</v>
      </c>
    </row>
    <row r="2445" spans="1:7" x14ac:dyDescent="0.25">
      <c r="A2445" s="1" t="str">
        <f>'Customer_Master'!A2445</f>
        <v>CUST-03325</v>
      </c>
      <c r="B2445" s="1" t="str">
        <f>'Customer_Master'!D2445</f>
        <v>Amina Khan</v>
      </c>
      <c r="C2445" s="1" t="str">
        <f>'Customer_Master'!E2445</f>
        <v>Swiftsystems Plc</v>
      </c>
      <c r="D2445" t="str">
        <f>'Customer_Master'!G2445</f>
        <v>Valid</v>
      </c>
      <c r="E2445" t="str">
        <f>'Customer_Master'!I2445</f>
        <v>Valid</v>
      </c>
      <c r="F2445" t="str">
        <f>'Customer_Master'!X2445</f>
        <v>Complete</v>
      </c>
      <c r="G2445">
        <f>'Customer_Master'!Y2445</f>
        <v>100</v>
      </c>
    </row>
    <row r="2446" spans="1:7" x14ac:dyDescent="0.25">
      <c r="A2446" s="1" t="str">
        <f>'Customer_Master'!A2446</f>
        <v>CUST-02917</v>
      </c>
      <c r="B2446" s="1" t="str">
        <f>'Customer_Master'!D2446</f>
        <v>Thandiwe Makinde</v>
      </c>
      <c r="C2446" s="1" t="str">
        <f>'Customer_Master'!E2446</f>
        <v>Coredigital</v>
      </c>
      <c r="D2446" t="str">
        <f>'Customer_Master'!G2446</f>
        <v>Valid</v>
      </c>
      <c r="E2446" t="str">
        <f>'Customer_Master'!I2446</f>
        <v>Valid</v>
      </c>
      <c r="F2446" t="str">
        <f>'Customer_Master'!X2446</f>
        <v>Complete</v>
      </c>
      <c r="G2446">
        <f>'Customer_Master'!Y2446</f>
        <v>75</v>
      </c>
    </row>
    <row r="2447" spans="1:7" x14ac:dyDescent="0.25">
      <c r="A2447" s="1" t="str">
        <f>'Customer_Master'!A2447</f>
        <v>CUST-01610</v>
      </c>
      <c r="B2447" s="1" t="str">
        <f>'Customer_Master'!D2447</f>
        <v>Abdullahi Brown</v>
      </c>
      <c r="C2447" s="1" t="str">
        <f>'Customer_Master'!E2447</f>
        <v>Zenai</v>
      </c>
      <c r="D2447" t="str">
        <f>'Customer_Master'!G2447</f>
        <v>Valid</v>
      </c>
      <c r="E2447" t="str">
        <f>'Customer_Master'!I2447</f>
        <v>Valid</v>
      </c>
      <c r="F2447" t="str">
        <f>'Customer_Master'!X2447</f>
        <v>Complete</v>
      </c>
      <c r="G2447">
        <f>'Customer_Master'!Y2447</f>
        <v>100</v>
      </c>
    </row>
    <row r="2448" spans="1:7" x14ac:dyDescent="0.25">
      <c r="A2448" s="1" t="str">
        <f>'Customer_Master'!A2448</f>
        <v>CUST-00157</v>
      </c>
      <c r="B2448" s="1" t="str">
        <f>'Customer_Master'!D2448</f>
        <v>Obinna Asante</v>
      </c>
      <c r="C2448" s="1" t="str">
        <f>'Customer_Master'!E2448</f>
        <v>Swiftworks Plc</v>
      </c>
      <c r="D2448" t="str">
        <f>'Customer_Master'!G2448</f>
        <v>Valid</v>
      </c>
      <c r="E2448" t="str">
        <f>'Customer_Master'!I2448</f>
        <v>Valid</v>
      </c>
      <c r="F2448" t="str">
        <f>'Customer_Master'!X2448</f>
        <v>Complete</v>
      </c>
      <c r="G2448">
        <f>'Customer_Master'!Y2448</f>
        <v>100</v>
      </c>
    </row>
    <row r="2449" spans="1:7" x14ac:dyDescent="0.25">
      <c r="A2449" s="1" t="str">
        <f>'Customer_Master'!A2449</f>
        <v>CUST-02435</v>
      </c>
      <c r="B2449" s="1" t="str">
        <f>'Customer_Master'!D2449</f>
        <v>Tariq Johnson</v>
      </c>
      <c r="C2449" s="1" t="str">
        <f>'Customer_Master'!E2449</f>
        <v>Not Available</v>
      </c>
      <c r="D2449" t="str">
        <f>'Customer_Master'!G2449</f>
        <v>Valid</v>
      </c>
      <c r="E2449" t="str">
        <f>'Customer_Master'!I2449</f>
        <v>Valid</v>
      </c>
      <c r="F2449" t="str">
        <f>'Customer_Master'!X2449</f>
        <v>Incomplete</v>
      </c>
      <c r="G2449">
        <f>'Customer_Master'!Y2449</f>
        <v>35</v>
      </c>
    </row>
    <row r="2450" spans="1:7" x14ac:dyDescent="0.25">
      <c r="A2450" s="1" t="str">
        <f>'Customer_Master'!A2450</f>
        <v>CUST-01049</v>
      </c>
      <c r="B2450" s="1" t="str">
        <f>'Customer_Master'!D2450</f>
        <v>Andrew Patel</v>
      </c>
      <c r="C2450" s="1" t="str">
        <f>'Customer_Master'!E2450</f>
        <v>Kuda</v>
      </c>
      <c r="D2450" t="str">
        <f>'Customer_Master'!G2450</f>
        <v>Valid</v>
      </c>
      <c r="E2450" t="str">
        <f>'Customer_Master'!I2450</f>
        <v>Valid</v>
      </c>
      <c r="F2450" t="str">
        <f>'Customer_Master'!X2450</f>
        <v>Complete</v>
      </c>
      <c r="G2450">
        <f>'Customer_Master'!Y2450</f>
        <v>100</v>
      </c>
    </row>
    <row r="2451" spans="1:7" x14ac:dyDescent="0.25">
      <c r="A2451" s="1" t="str">
        <f>'Customer_Master'!A2451</f>
        <v>CUST-01126</v>
      </c>
      <c r="B2451" s="1" t="str">
        <f>'Customer_Master'!D2451</f>
        <v>Mercy Obi</v>
      </c>
      <c r="C2451" s="1" t="str">
        <f>'Customer_Master'!E2451</f>
        <v>Konga</v>
      </c>
      <c r="D2451" t="str">
        <f>'Customer_Master'!G2451</f>
        <v>Invalid</v>
      </c>
      <c r="E2451" t="str">
        <f>'Customer_Master'!I2451</f>
        <v>Valid</v>
      </c>
      <c r="F2451" t="str">
        <f>'Customer_Master'!X2451</f>
        <v>Complete</v>
      </c>
      <c r="G2451">
        <f>'Customer_Master'!Y2451</f>
        <v>70</v>
      </c>
    </row>
    <row r="2452" spans="1:7" x14ac:dyDescent="0.25">
      <c r="A2452" s="1" t="str">
        <f>'Customer_Master'!A2452</f>
        <v>CUST-02844</v>
      </c>
      <c r="B2452" s="1" t="str">
        <f>'Customer_Master'!D2452</f>
        <v>Hannah Davies</v>
      </c>
      <c r="C2452" s="1" t="str">
        <f>'Customer_Master'!E2452</f>
        <v>Primeanalytics</v>
      </c>
      <c r="D2452" t="str">
        <f>'Customer_Master'!G2452</f>
        <v>Valid</v>
      </c>
      <c r="E2452" t="str">
        <f>'Customer_Master'!I2452</f>
        <v>Valid</v>
      </c>
      <c r="F2452" t="str">
        <f>'Customer_Master'!X2452</f>
        <v>Complete</v>
      </c>
      <c r="G2452">
        <f>'Customer_Master'!Y2452</f>
        <v>100</v>
      </c>
    </row>
    <row r="2453" spans="1:7" x14ac:dyDescent="0.25">
      <c r="A2453" s="1" t="str">
        <f>'Customer_Master'!A2453</f>
        <v>CUST-01861</v>
      </c>
      <c r="B2453" s="1" t="str">
        <f>'Customer_Master'!D2453</f>
        <v>Aisha Murphy</v>
      </c>
      <c r="C2453" s="1" t="str">
        <f>'Customer_Master'!E2453</f>
        <v>Andela</v>
      </c>
      <c r="D2453" t="str">
        <f>'Customer_Master'!G2453</f>
        <v>Valid</v>
      </c>
      <c r="E2453" t="str">
        <f>'Customer_Master'!I2453</f>
        <v>Valid</v>
      </c>
      <c r="F2453" t="str">
        <f>'Customer_Master'!X2453</f>
        <v>Complete</v>
      </c>
      <c r="G2453">
        <f>'Customer_Master'!Y2453</f>
        <v>75</v>
      </c>
    </row>
    <row r="2454" spans="1:7" x14ac:dyDescent="0.25">
      <c r="A2454" s="1" t="str">
        <f>'Customer_Master'!A2454</f>
        <v>CUST-01233</v>
      </c>
      <c r="B2454" s="1" t="str">
        <f>'Customer_Master'!D2454</f>
        <v>Maryam Diallo</v>
      </c>
      <c r="C2454" s="1" t="str">
        <f>'Customer_Master'!E2454</f>
        <v>Teamapt</v>
      </c>
      <c r="D2454" t="str">
        <f>'Customer_Master'!G2454</f>
        <v>Valid</v>
      </c>
      <c r="E2454" t="str">
        <f>'Customer_Master'!I2454</f>
        <v>Valid</v>
      </c>
      <c r="F2454" t="str">
        <f>'Customer_Master'!X2454</f>
        <v>Complete</v>
      </c>
      <c r="G2454">
        <f>'Customer_Master'!Y2454</f>
        <v>100</v>
      </c>
    </row>
    <row r="2455" spans="1:7" x14ac:dyDescent="0.25">
      <c r="A2455" s="1" t="str">
        <f>'Customer_Master'!A2455</f>
        <v>CUST-02955</v>
      </c>
      <c r="B2455" s="1" t="str">
        <f>'Customer_Master'!D2455</f>
        <v>Kunle Wilson</v>
      </c>
      <c r="C2455" s="1" t="str">
        <f>'Customer_Master'!E2455</f>
        <v>Brightgroup</v>
      </c>
      <c r="D2455" t="str">
        <f>'Customer_Master'!G2455</f>
        <v>Valid</v>
      </c>
      <c r="E2455" t="str">
        <f>'Customer_Master'!I2455</f>
        <v>Valid</v>
      </c>
      <c r="F2455" t="str">
        <f>'Customer_Master'!X2455</f>
        <v>Complete</v>
      </c>
      <c r="G2455">
        <f>'Customer_Master'!Y2455</f>
        <v>100</v>
      </c>
    </row>
    <row r="2456" spans="1:7" x14ac:dyDescent="0.25">
      <c r="A2456" s="1" t="str">
        <f>'Customer_Master'!A2456</f>
        <v>CUST-01183</v>
      </c>
      <c r="B2456" s="1" t="str">
        <f>'Customer_Master'!D2456</f>
        <v>Fatima Johnson</v>
      </c>
      <c r="C2456" s="1" t="str">
        <f>'Customer_Master'!E2456</f>
        <v>Andela</v>
      </c>
      <c r="D2456" t="str">
        <f>'Customer_Master'!G2456</f>
        <v>Valid</v>
      </c>
      <c r="E2456" t="str">
        <f>'Customer_Master'!I2456</f>
        <v>Invalid</v>
      </c>
      <c r="F2456" t="str">
        <f>'Customer_Master'!X2456</f>
        <v>Complete</v>
      </c>
      <c r="G2456">
        <f>'Customer_Master'!Y2456</f>
        <v>80</v>
      </c>
    </row>
    <row r="2457" spans="1:7" x14ac:dyDescent="0.25">
      <c r="A2457" s="1" t="str">
        <f>'Customer_Master'!A2457</f>
        <v>CUST-01418</v>
      </c>
      <c r="B2457" s="1" t="str">
        <f>'Customer_Master'!D2457</f>
        <v>James</v>
      </c>
      <c r="C2457" s="1" t="str">
        <f>'Customer_Master'!E2457</f>
        <v>Cowrywise</v>
      </c>
      <c r="D2457" t="str">
        <f>'Customer_Master'!G2457</f>
        <v>Valid</v>
      </c>
      <c r="E2457" t="str">
        <f>'Customer_Master'!I2457</f>
        <v>Valid</v>
      </c>
      <c r="F2457" t="str">
        <f>'Customer_Master'!X2457</f>
        <v>Incomplete</v>
      </c>
      <c r="G2457">
        <f>'Customer_Master'!Y2457</f>
        <v>60</v>
      </c>
    </row>
    <row r="2458" spans="1:7" x14ac:dyDescent="0.25">
      <c r="A2458" s="1" t="str">
        <f>'Customer_Master'!A2458</f>
        <v>CUST-03469</v>
      </c>
      <c r="B2458" s="1" t="str">
        <f>'Customer_Master'!D2458</f>
        <v>Femi Anyanwu</v>
      </c>
      <c r="C2458" s="1" t="str">
        <f>'Customer_Master'!E2458</f>
        <v>Stackhealth Llc</v>
      </c>
      <c r="D2458" t="str">
        <f>'Customer_Master'!G2458</f>
        <v>Valid</v>
      </c>
      <c r="E2458" t="str">
        <f>'Customer_Master'!I2458</f>
        <v>Valid</v>
      </c>
      <c r="F2458" t="str">
        <f>'Customer_Master'!X2458</f>
        <v>Complete</v>
      </c>
      <c r="G2458">
        <f>'Customer_Master'!Y2458</f>
        <v>100</v>
      </c>
    </row>
    <row r="2459" spans="1:7" x14ac:dyDescent="0.25">
      <c r="A2459" s="1" t="str">
        <f>'Customer_Master'!A2459</f>
        <v>CUST-05124</v>
      </c>
      <c r="B2459" s="1" t="str">
        <f>'Customer_Master'!D2459</f>
        <v>Emeka Onyeka</v>
      </c>
      <c r="C2459" s="1" t="str">
        <f>'Customer_Master'!E2459</f>
        <v>Echogroup</v>
      </c>
      <c r="D2459" t="str">
        <f>'Customer_Master'!G2459</f>
        <v>Valid</v>
      </c>
      <c r="E2459" t="str">
        <f>'Customer_Master'!I2459</f>
        <v>Valid</v>
      </c>
      <c r="F2459" t="str">
        <f>'Customer_Master'!X2459</f>
        <v>Complete</v>
      </c>
      <c r="G2459">
        <f>'Customer_Master'!Y2459</f>
        <v>75</v>
      </c>
    </row>
    <row r="2460" spans="1:7" x14ac:dyDescent="0.25">
      <c r="A2460" s="1" t="str">
        <f>'Customer_Master'!A2460</f>
        <v>CUST-02987</v>
      </c>
      <c r="B2460" s="1" t="str">
        <f>'Customer_Master'!D2460</f>
        <v>Chibueze Hassan</v>
      </c>
      <c r="C2460" s="1" t="str">
        <f>'Customer_Master'!E2460</f>
        <v>Brightlogistics Llc</v>
      </c>
      <c r="D2460" t="str">
        <f>'Customer_Master'!G2460</f>
        <v>Valid</v>
      </c>
      <c r="E2460" t="str">
        <f>'Customer_Master'!I2460</f>
        <v>Valid</v>
      </c>
      <c r="F2460" t="str">
        <f>'Customer_Master'!X2460</f>
        <v>Complete</v>
      </c>
      <c r="G2460">
        <f>'Customer_Master'!Y2460</f>
        <v>100</v>
      </c>
    </row>
    <row r="2461" spans="1:7" x14ac:dyDescent="0.25">
      <c r="A2461" s="1" t="str">
        <f>'Customer_Master'!A2461</f>
        <v>CUST-04174</v>
      </c>
      <c r="B2461" s="1" t="str">
        <f>'Customer_Master'!D2461</f>
        <v>Funmi Okorie</v>
      </c>
      <c r="C2461" s="1" t="str">
        <f>'Customer_Master'!E2461</f>
        <v>Echohub Llc</v>
      </c>
      <c r="D2461" t="str">
        <f>'Customer_Master'!G2461</f>
        <v>Valid</v>
      </c>
      <c r="E2461" t="str">
        <f>'Customer_Master'!I2461</f>
        <v>Valid</v>
      </c>
      <c r="F2461" t="str">
        <f>'Customer_Master'!X2461</f>
        <v>Complete</v>
      </c>
      <c r="G2461">
        <f>'Customer_Master'!Y2461</f>
        <v>100</v>
      </c>
    </row>
    <row r="2462" spans="1:7" x14ac:dyDescent="0.25">
      <c r="A2462" s="1" t="str">
        <f>'Customer_Master'!A2462</f>
        <v>CUST-02371</v>
      </c>
      <c r="B2462" s="1" t="str">
        <f>'Customer_Master'!D2462</f>
        <v>Musa Kamau</v>
      </c>
      <c r="C2462" s="1" t="str">
        <f>'Customer_Master'!E2462</f>
        <v>Quantasoft</v>
      </c>
      <c r="D2462" t="str">
        <f>'Customer_Master'!G2462</f>
        <v>Valid</v>
      </c>
      <c r="E2462" t="str">
        <f>'Customer_Master'!I2462</f>
        <v>Valid</v>
      </c>
      <c r="F2462" t="str">
        <f>'Customer_Master'!X2462</f>
        <v>Complete</v>
      </c>
      <c r="G2462">
        <f>'Customer_Master'!Y2462</f>
        <v>75</v>
      </c>
    </row>
    <row r="2463" spans="1:7" x14ac:dyDescent="0.25">
      <c r="A2463" s="1" t="str">
        <f>'Customer_Master'!A2463</f>
        <v>CUST-02181</v>
      </c>
      <c r="B2463" s="1" t="str">
        <f>'Customer_Master'!D2463</f>
        <v>Nomvula Bello</v>
      </c>
      <c r="C2463" s="1" t="str">
        <f>'Customer_Master'!E2463</f>
        <v>Mtn Group</v>
      </c>
      <c r="D2463" t="str">
        <f>'Customer_Master'!G2463</f>
        <v>Valid</v>
      </c>
      <c r="E2463" t="str">
        <f>'Customer_Master'!I2463</f>
        <v>Valid</v>
      </c>
      <c r="F2463" t="str">
        <f>'Customer_Master'!X2463</f>
        <v>Complete</v>
      </c>
      <c r="G2463">
        <f>'Customer_Master'!Y2463</f>
        <v>100</v>
      </c>
    </row>
    <row r="2464" spans="1:7" x14ac:dyDescent="0.25">
      <c r="A2464" s="1" t="str">
        <f>'Customer_Master'!A2464</f>
        <v>CUST-01509</v>
      </c>
      <c r="B2464" s="1" t="str">
        <f>'Customer_Master'!D2464</f>
        <v>Njeri Lawal</v>
      </c>
      <c r="C2464" s="1" t="str">
        <f>'Customer_Master'!E2464</f>
        <v>Fluxgroup Inc</v>
      </c>
      <c r="D2464" t="str">
        <f>'Customer_Master'!G2464</f>
        <v>Valid</v>
      </c>
      <c r="E2464" t="str">
        <f>'Customer_Master'!I2464</f>
        <v>Valid</v>
      </c>
      <c r="F2464" t="str">
        <f>'Customer_Master'!X2464</f>
        <v>Complete</v>
      </c>
      <c r="G2464">
        <f>'Customer_Master'!Y2464</f>
        <v>100</v>
      </c>
    </row>
    <row r="2465" spans="1:7" x14ac:dyDescent="0.25">
      <c r="A2465" s="1" t="str">
        <f>'Customer_Master'!A2465</f>
        <v>CUST-01847</v>
      </c>
      <c r="B2465" s="1" t="str">
        <f>'Customer_Master'!D2465</f>
        <v>Otieno Naidoo</v>
      </c>
      <c r="C2465" s="1" t="str">
        <f>'Customer_Master'!E2465</f>
        <v>Stackworks Llc</v>
      </c>
      <c r="D2465" t="str">
        <f>'Customer_Master'!G2465</f>
        <v>Valid</v>
      </c>
      <c r="E2465" t="str">
        <f>'Customer_Master'!I2465</f>
        <v>Valid</v>
      </c>
      <c r="F2465" t="str">
        <f>'Customer_Master'!X2465</f>
        <v>Complete</v>
      </c>
      <c r="G2465">
        <f>'Customer_Master'!Y2465</f>
        <v>100</v>
      </c>
    </row>
    <row r="2466" spans="1:7" x14ac:dyDescent="0.25">
      <c r="A2466" s="1" t="str">
        <f>'Customer_Master'!A2466</f>
        <v>CUST-00085</v>
      </c>
      <c r="B2466" s="1" t="str">
        <f>'Customer_Master'!D2466</f>
        <v>Sarah Mensah</v>
      </c>
      <c r="C2466" s="1" t="str">
        <f>'Customer_Master'!E2466</f>
        <v>Leadhub Plc</v>
      </c>
      <c r="D2466" t="str">
        <f>'Customer_Master'!G2466</f>
        <v>Valid</v>
      </c>
      <c r="E2466" t="str">
        <f>'Customer_Master'!I2466</f>
        <v>Valid</v>
      </c>
      <c r="F2466" t="str">
        <f>'Customer_Master'!X2466</f>
        <v>Complete</v>
      </c>
      <c r="G2466">
        <f>'Customer_Master'!Y2466</f>
        <v>100</v>
      </c>
    </row>
    <row r="2467" spans="1:7" x14ac:dyDescent="0.25">
      <c r="A2467" s="1" t="str">
        <f>'Customer_Master'!A2467</f>
        <v>CUST-04081</v>
      </c>
      <c r="B2467" s="1" t="str">
        <f>'Customer_Master'!D2467</f>
        <v>Fatima Naidoo</v>
      </c>
      <c r="C2467" s="1" t="str">
        <f>'Customer_Master'!E2467</f>
        <v>Flutterwave</v>
      </c>
      <c r="D2467" t="str">
        <f>'Customer_Master'!G2467</f>
        <v>Valid</v>
      </c>
      <c r="E2467" t="str">
        <f>'Customer_Master'!I2467</f>
        <v>Valid</v>
      </c>
      <c r="F2467" t="str">
        <f>'Customer_Master'!X2467</f>
        <v>Complete</v>
      </c>
      <c r="G2467">
        <f>'Customer_Master'!Y2467</f>
        <v>100</v>
      </c>
    </row>
    <row r="2468" spans="1:7" x14ac:dyDescent="0.25">
      <c r="A2468" s="1" t="str">
        <f>'Customer_Master'!A2468</f>
        <v>CUST-00773</v>
      </c>
      <c r="B2468" s="1" t="str">
        <f>'Customer_Master'!D2468</f>
        <v>Dele Adeyemi</v>
      </c>
      <c r="C2468" s="1" t="str">
        <f>'Customer_Master'!E2468</f>
        <v>Sparksolutions Inc</v>
      </c>
      <c r="D2468" t="str">
        <f>'Customer_Master'!G2468</f>
        <v>Valid</v>
      </c>
      <c r="E2468" t="str">
        <f>'Customer_Master'!I2468</f>
        <v>Valid</v>
      </c>
      <c r="F2468" t="str">
        <f>'Customer_Master'!X2468</f>
        <v>Complete</v>
      </c>
      <c r="G2468">
        <f>'Customer_Master'!Y2468</f>
        <v>100</v>
      </c>
    </row>
    <row r="2469" spans="1:7" x14ac:dyDescent="0.25">
      <c r="A2469" s="1" t="str">
        <f>'Customer_Master'!A2469</f>
        <v>CUST-04109</v>
      </c>
      <c r="B2469" s="1" t="str">
        <f>'Customer_Master'!D2469</f>
        <v>Sarah Musa</v>
      </c>
      <c r="C2469" s="1" t="str">
        <f>'Customer_Master'!E2469</f>
        <v>Not Available</v>
      </c>
      <c r="D2469" t="str">
        <f>'Customer_Master'!G2469</f>
        <v>Valid</v>
      </c>
      <c r="E2469" t="str">
        <f>'Customer_Master'!I2469</f>
        <v>Valid</v>
      </c>
      <c r="F2469" t="str">
        <f>'Customer_Master'!X2469</f>
        <v>Incomplete</v>
      </c>
      <c r="G2469">
        <f>'Customer_Master'!Y2469</f>
        <v>60</v>
      </c>
    </row>
    <row r="2470" spans="1:7" x14ac:dyDescent="0.25">
      <c r="A2470" s="1" t="str">
        <f>'Customer_Master'!A2470</f>
        <v>CUST-00764</v>
      </c>
      <c r="B2470" s="1" t="str">
        <f>'Customer_Master'!D2470</f>
        <v>Obinna Davies</v>
      </c>
      <c r="C2470" s="1" t="str">
        <f>'Customer_Master'!E2470</f>
        <v>Coreai</v>
      </c>
      <c r="D2470" t="str">
        <f>'Customer_Master'!G2470</f>
        <v>Valid</v>
      </c>
      <c r="E2470" t="str">
        <f>'Customer_Master'!I2470</f>
        <v>Valid</v>
      </c>
      <c r="F2470" t="str">
        <f>'Customer_Master'!X2470</f>
        <v>Complete</v>
      </c>
      <c r="G2470">
        <f>'Customer_Master'!Y2470</f>
        <v>100</v>
      </c>
    </row>
    <row r="2471" spans="1:7" x14ac:dyDescent="0.25">
      <c r="A2471" s="1" t="str">
        <f>'Customer_Master'!A2471</f>
        <v>CUST-04667</v>
      </c>
      <c r="B2471" s="1" t="str">
        <f>'Customer_Master'!D2471</f>
        <v>Tosin Evans</v>
      </c>
      <c r="C2471" s="1" t="str">
        <f>'Customer_Master'!E2471</f>
        <v>Pulsesystems Llc</v>
      </c>
      <c r="D2471" t="str">
        <f>'Customer_Master'!G2471</f>
        <v>Valid</v>
      </c>
      <c r="E2471" t="str">
        <f>'Customer_Master'!I2471</f>
        <v>Valid</v>
      </c>
      <c r="F2471" t="str">
        <f>'Customer_Master'!X2471</f>
        <v>Complete</v>
      </c>
      <c r="G2471">
        <f>'Customer_Master'!Y2471</f>
        <v>100</v>
      </c>
    </row>
    <row r="2472" spans="1:7" x14ac:dyDescent="0.25">
      <c r="A2472" s="1" t="str">
        <f>'Customer_Master'!A2472</f>
        <v>CUST-01638</v>
      </c>
      <c r="B2472" s="1" t="str">
        <f>'Customer_Master'!D2472</f>
        <v>Laura</v>
      </c>
      <c r="C2472" s="1" t="str">
        <f>'Customer_Master'!E2472</f>
        <v>Coreai Ltd</v>
      </c>
      <c r="D2472" t="str">
        <f>'Customer_Master'!G2472</f>
        <v>Valid</v>
      </c>
      <c r="E2472" t="str">
        <f>'Customer_Master'!I2472</f>
        <v>Valid</v>
      </c>
      <c r="F2472" t="str">
        <f>'Customer_Master'!X2472</f>
        <v>Incomplete</v>
      </c>
      <c r="G2472">
        <f>'Customer_Master'!Y2472</f>
        <v>60</v>
      </c>
    </row>
    <row r="2473" spans="1:7" x14ac:dyDescent="0.25">
      <c r="A2473" s="1" t="str">
        <f>'Customer_Master'!A2473</f>
        <v>CUST-01802</v>
      </c>
      <c r="B2473" s="1" t="str">
        <f>'Customer_Master'!D2473</f>
        <v>Chidi Nwachukwu</v>
      </c>
      <c r="C2473" s="1" t="str">
        <f>'Customer_Master'!E2473</f>
        <v>Heliodigital</v>
      </c>
      <c r="D2473" t="str">
        <f>'Customer_Master'!G2473</f>
        <v>Valid</v>
      </c>
      <c r="E2473" t="str">
        <f>'Customer_Master'!I2473</f>
        <v>Valid</v>
      </c>
      <c r="F2473" t="str">
        <f>'Customer_Master'!X2473</f>
        <v>Complete</v>
      </c>
      <c r="G2473">
        <f>'Customer_Master'!Y2473</f>
        <v>100</v>
      </c>
    </row>
    <row r="2474" spans="1:7" x14ac:dyDescent="0.25">
      <c r="A2474" s="1" t="str">
        <f>'Customer_Master'!A2474</f>
        <v>CUST-01629</v>
      </c>
      <c r="B2474" s="1" t="str">
        <f>'Customer_Master'!D2474</f>
        <v>Maryam Johnson</v>
      </c>
      <c r="C2474" s="1" t="str">
        <f>'Customer_Master'!E2474</f>
        <v>Teamapt</v>
      </c>
      <c r="D2474" t="str">
        <f>'Customer_Master'!G2474</f>
        <v>Valid</v>
      </c>
      <c r="E2474" t="str">
        <f>'Customer_Master'!I2474</f>
        <v>Valid</v>
      </c>
      <c r="F2474" t="str">
        <f>'Customer_Master'!X2474</f>
        <v>Complete</v>
      </c>
      <c r="G2474">
        <f>'Customer_Master'!Y2474</f>
        <v>100</v>
      </c>
    </row>
    <row r="2475" spans="1:7" x14ac:dyDescent="0.25">
      <c r="A2475" s="1" t="str">
        <f>'Customer_Master'!A2475</f>
        <v>CUST-00966</v>
      </c>
      <c r="B2475" s="1" t="str">
        <f>'Customer_Master'!D2475</f>
        <v>Usman Mensah</v>
      </c>
      <c r="C2475" s="1" t="str">
        <f>'Customer_Master'!E2475</f>
        <v>Pulsesystems</v>
      </c>
      <c r="D2475" t="str">
        <f>'Customer_Master'!G2475</f>
        <v>Valid</v>
      </c>
      <c r="E2475" t="str">
        <f>'Customer_Master'!I2475</f>
        <v>Valid</v>
      </c>
      <c r="F2475" t="str">
        <f>'Customer_Master'!X2475</f>
        <v>Complete</v>
      </c>
      <c r="G2475">
        <f>'Customer_Master'!Y2475</f>
        <v>100</v>
      </c>
    </row>
    <row r="2476" spans="1:7" x14ac:dyDescent="0.25">
      <c r="A2476" s="1" t="str">
        <f>'Customer_Master'!A2476</f>
        <v>CUST-03731</v>
      </c>
      <c r="B2476" s="1" t="str">
        <f>'Customer_Master'!D2476</f>
        <v>Nomvula Naidoo</v>
      </c>
      <c r="C2476" s="1" t="str">
        <f>'Customer_Master'!E2476</f>
        <v>Lumennetworks</v>
      </c>
      <c r="D2476" t="str">
        <f>'Customer_Master'!G2476</f>
        <v>Valid</v>
      </c>
      <c r="E2476" t="str">
        <f>'Customer_Master'!I2476</f>
        <v>Valid</v>
      </c>
      <c r="F2476" t="str">
        <f>'Customer_Master'!X2476</f>
        <v>Complete</v>
      </c>
      <c r="G2476">
        <f>'Customer_Master'!Y2476</f>
        <v>100</v>
      </c>
    </row>
    <row r="2477" spans="1:7" x14ac:dyDescent="0.25">
      <c r="A2477" s="1" t="str">
        <f>'Customer_Master'!A2477</f>
        <v>CUST-01899</v>
      </c>
      <c r="B2477" s="1" t="str">
        <f>'Customer_Master'!D2477</f>
        <v>Okorie</v>
      </c>
      <c r="C2477" s="1" t="str">
        <f>'Customer_Master'!E2477</f>
        <v>Paystack</v>
      </c>
      <c r="D2477" t="str">
        <f>'Customer_Master'!G2477</f>
        <v>Valid</v>
      </c>
      <c r="E2477" t="str">
        <f>'Customer_Master'!I2477</f>
        <v>Valid</v>
      </c>
      <c r="F2477" t="str">
        <f>'Customer_Master'!X2477</f>
        <v>Incomplete</v>
      </c>
      <c r="G2477">
        <f>'Customer_Master'!Y2477</f>
        <v>60</v>
      </c>
    </row>
    <row r="2478" spans="1:7" x14ac:dyDescent="0.25">
      <c r="A2478" s="1" t="str">
        <f>'Customer_Master'!A2478</f>
        <v>CUST-02842</v>
      </c>
      <c r="B2478" s="1" t="str">
        <f>'Customer_Master'!D2478</f>
        <v>Amaka Okorie</v>
      </c>
      <c r="C2478" s="1" t="str">
        <f>'Customer_Master'!E2478</f>
        <v>Andela</v>
      </c>
      <c r="D2478" t="str">
        <f>'Customer_Master'!G2478</f>
        <v>Valid</v>
      </c>
      <c r="E2478" t="str">
        <f>'Customer_Master'!I2478</f>
        <v>Valid</v>
      </c>
      <c r="F2478" t="str">
        <f>'Customer_Master'!X2478</f>
        <v>Complete</v>
      </c>
      <c r="G2478">
        <f>'Customer_Master'!Y2478</f>
        <v>100</v>
      </c>
    </row>
    <row r="2479" spans="1:7" x14ac:dyDescent="0.25">
      <c r="A2479" s="1" t="str">
        <f>'Customer_Master'!A2479</f>
        <v>CUST-03577</v>
      </c>
      <c r="B2479" s="1" t="str">
        <f>'Customer_Master'!D2479</f>
        <v>Kayode Khan</v>
      </c>
      <c r="C2479" s="1" t="str">
        <f>'Customer_Master'!E2479</f>
        <v>Datapay Ltd</v>
      </c>
      <c r="D2479" t="str">
        <f>'Customer_Master'!G2479</f>
        <v>Valid</v>
      </c>
      <c r="E2479" t="str">
        <f>'Customer_Master'!I2479</f>
        <v>Valid</v>
      </c>
      <c r="F2479" t="str">
        <f>'Customer_Master'!X2479</f>
        <v>Complete</v>
      </c>
      <c r="G2479">
        <f>'Customer_Master'!Y2479</f>
        <v>100</v>
      </c>
    </row>
    <row r="2480" spans="1:7" x14ac:dyDescent="0.25">
      <c r="A2480" s="1" t="str">
        <f>'Customer_Master'!A2480</f>
        <v>CUST-00115</v>
      </c>
      <c r="B2480" s="1" t="str">
        <f>'Customer_Master'!D2480</f>
        <v>Oluwaseun Lawal</v>
      </c>
      <c r="C2480" s="1" t="str">
        <f>'Customer_Master'!E2480</f>
        <v>Sparkpay Gmbh</v>
      </c>
      <c r="D2480" t="str">
        <f>'Customer_Master'!G2480</f>
        <v>Valid</v>
      </c>
      <c r="E2480" t="str">
        <f>'Customer_Master'!I2480</f>
        <v>Valid</v>
      </c>
      <c r="F2480" t="str">
        <f>'Customer_Master'!X2480</f>
        <v>Complete</v>
      </c>
      <c r="G2480">
        <f>'Customer_Master'!Y2480</f>
        <v>100</v>
      </c>
    </row>
    <row r="2481" spans="1:7" x14ac:dyDescent="0.25">
      <c r="A2481" s="1" t="str">
        <f>'Customer_Master'!A2481</f>
        <v>CUST-03377</v>
      </c>
      <c r="B2481" s="1" t="str">
        <f>'Customer_Master'!D2481</f>
        <v>Nneka Lawal</v>
      </c>
      <c r="C2481" s="1" t="str">
        <f>'Customer_Master'!E2481</f>
        <v>Kuda</v>
      </c>
      <c r="D2481" t="str">
        <f>'Customer_Master'!G2481</f>
        <v>Valid</v>
      </c>
      <c r="E2481" t="str">
        <f>'Customer_Master'!I2481</f>
        <v>Valid</v>
      </c>
      <c r="F2481" t="str">
        <f>'Customer_Master'!X2481</f>
        <v>Complete</v>
      </c>
      <c r="G2481">
        <f>'Customer_Master'!Y2481</f>
        <v>75</v>
      </c>
    </row>
    <row r="2482" spans="1:7" x14ac:dyDescent="0.25">
      <c r="A2482" s="1" t="str">
        <f>'Customer_Master'!A2482</f>
        <v>CUST-01308</v>
      </c>
      <c r="B2482" s="1" t="str">
        <f>'Customer_Master'!D2482</f>
        <v>Tariq Garba</v>
      </c>
      <c r="C2482" s="1" t="str">
        <f>'Customer_Master'!E2482</f>
        <v>Fluxfinance Ltd</v>
      </c>
      <c r="D2482" t="str">
        <f>'Customer_Master'!G2482</f>
        <v>Valid</v>
      </c>
      <c r="E2482" t="str">
        <f>'Customer_Master'!I2482</f>
        <v>Valid</v>
      </c>
      <c r="F2482" t="str">
        <f>'Customer_Master'!X2482</f>
        <v>Complete</v>
      </c>
      <c r="G2482">
        <f>'Customer_Master'!Y2482</f>
        <v>100</v>
      </c>
    </row>
    <row r="2483" spans="1:7" x14ac:dyDescent="0.25">
      <c r="A2483" s="1" t="str">
        <f>'Customer_Master'!A2483</f>
        <v>CUST-04413</v>
      </c>
      <c r="B2483" s="1" t="str">
        <f>'Customer_Master'!D2483</f>
        <v>Kunle Johnson</v>
      </c>
      <c r="C2483" s="1" t="str">
        <f>'Customer_Master'!E2483</f>
        <v>Corepay Inc</v>
      </c>
      <c r="D2483" t="str">
        <f>'Customer_Master'!G2483</f>
        <v>Valid</v>
      </c>
      <c r="E2483" t="str">
        <f>'Customer_Master'!I2483</f>
        <v>Valid</v>
      </c>
      <c r="F2483" t="str">
        <f>'Customer_Master'!X2483</f>
        <v>Complete</v>
      </c>
      <c r="G2483">
        <f>'Customer_Master'!Y2483</f>
        <v>75</v>
      </c>
    </row>
    <row r="2484" spans="1:7" x14ac:dyDescent="0.25">
      <c r="A2484" s="1" t="str">
        <f>'Customer_Master'!A2484</f>
        <v>CUST-02647</v>
      </c>
      <c r="B2484" s="1" t="str">
        <f>'Customer_Master'!D2484</f>
        <v>Segun Oladipo</v>
      </c>
      <c r="C2484" s="1" t="str">
        <f>'Customer_Master'!E2484</f>
        <v>Primedigital</v>
      </c>
      <c r="D2484" t="str">
        <f>'Customer_Master'!G2484</f>
        <v>Valid</v>
      </c>
      <c r="E2484" t="str">
        <f>'Customer_Master'!I2484</f>
        <v>Valid</v>
      </c>
      <c r="F2484" t="str">
        <f>'Customer_Master'!X2484</f>
        <v>Complete</v>
      </c>
      <c r="G2484">
        <f>'Customer_Master'!Y2484</f>
        <v>100</v>
      </c>
    </row>
    <row r="2485" spans="1:7" x14ac:dyDescent="0.25">
      <c r="A2485" s="1" t="str">
        <f>'Customer_Master'!A2485</f>
        <v>CUST-01622</v>
      </c>
      <c r="B2485" s="1" t="str">
        <f>'Customer_Master'!D2485</f>
        <v>Kamau</v>
      </c>
      <c r="C2485" s="1" t="str">
        <f>'Customer_Master'!E2485</f>
        <v>Interswitch</v>
      </c>
      <c r="D2485" t="str">
        <f>'Customer_Master'!G2485</f>
        <v>Valid</v>
      </c>
      <c r="E2485" t="str">
        <f>'Customer_Master'!I2485</f>
        <v>Valid</v>
      </c>
      <c r="F2485" t="str">
        <f>'Customer_Master'!X2485</f>
        <v>Incomplete</v>
      </c>
      <c r="G2485">
        <f>'Customer_Master'!Y2485</f>
        <v>60</v>
      </c>
    </row>
    <row r="2486" spans="1:7" x14ac:dyDescent="0.25">
      <c r="A2486" s="1" t="str">
        <f>'Customer_Master'!A2486</f>
        <v>CUST-04871</v>
      </c>
      <c r="B2486" s="1" t="str">
        <f>'Customer_Master'!D2486</f>
        <v>Sarah Nwachukwu</v>
      </c>
      <c r="C2486" s="1" t="str">
        <f>'Customer_Master'!E2486</f>
        <v>Clouddigital Ltd</v>
      </c>
      <c r="D2486" t="str">
        <f>'Customer_Master'!G2486</f>
        <v>Valid</v>
      </c>
      <c r="E2486" t="str">
        <f>'Customer_Master'!I2486</f>
        <v>Valid</v>
      </c>
      <c r="F2486" t="str">
        <f>'Customer_Master'!X2486</f>
        <v>Complete</v>
      </c>
      <c r="G2486">
        <f>'Customer_Master'!Y2486</f>
        <v>100</v>
      </c>
    </row>
    <row r="2487" spans="1:7" x14ac:dyDescent="0.25">
      <c r="A2487" s="1" t="str">
        <f>'Customer_Master'!A2487</f>
        <v>CUST-03133</v>
      </c>
      <c r="B2487" s="1" t="str">
        <f>'Customer_Master'!D2487</f>
        <v>Yusuf Hassan</v>
      </c>
      <c r="C2487" s="1" t="str">
        <f>'Customer_Master'!E2487</f>
        <v>Sparkcapital Ltd</v>
      </c>
      <c r="D2487" t="str">
        <f>'Customer_Master'!G2487</f>
        <v>Valid</v>
      </c>
      <c r="E2487" t="str">
        <f>'Customer_Master'!I2487</f>
        <v>Valid</v>
      </c>
      <c r="F2487" t="str">
        <f>'Customer_Master'!X2487</f>
        <v>Complete</v>
      </c>
      <c r="G2487">
        <f>'Customer_Master'!Y2487</f>
        <v>100</v>
      </c>
    </row>
    <row r="2488" spans="1:7" x14ac:dyDescent="0.25">
      <c r="A2488" s="1" t="str">
        <f>'Customer_Master'!A2488</f>
        <v>CUST-02918</v>
      </c>
      <c r="B2488" s="1" t="str">
        <f>'Customer_Master'!D2488</f>
        <v>Yusuf Balogun</v>
      </c>
      <c r="C2488" s="1" t="str">
        <f>'Customer_Master'!E2488</f>
        <v>Apexsoft Inc</v>
      </c>
      <c r="D2488" t="str">
        <f>'Customer_Master'!G2488</f>
        <v>Valid</v>
      </c>
      <c r="E2488" t="str">
        <f>'Customer_Master'!I2488</f>
        <v>Valid</v>
      </c>
      <c r="F2488" t="str">
        <f>'Customer_Master'!X2488</f>
        <v>Complete</v>
      </c>
      <c r="G2488">
        <f>'Customer_Master'!Y2488</f>
        <v>100</v>
      </c>
    </row>
    <row r="2489" spans="1:7" x14ac:dyDescent="0.25">
      <c r="A2489" s="1" t="str">
        <f>'Customer_Master'!A2489</f>
        <v>CUST-04299</v>
      </c>
      <c r="B2489" s="1" t="str">
        <f>'Customer_Master'!D2489</f>
        <v>Lawal Al-Farsi</v>
      </c>
      <c r="C2489" s="1" t="str">
        <f>'Customer_Master'!E2489</f>
        <v>Flour Mills Of Nigeria</v>
      </c>
      <c r="D2489" t="str">
        <f>'Customer_Master'!G2489</f>
        <v>Valid</v>
      </c>
      <c r="E2489" t="str">
        <f>'Customer_Master'!I2489</f>
        <v>Valid</v>
      </c>
      <c r="F2489" t="str">
        <f>'Customer_Master'!X2489</f>
        <v>Complete</v>
      </c>
      <c r="G2489">
        <f>'Customer_Master'!Y2489</f>
        <v>100</v>
      </c>
    </row>
    <row r="2490" spans="1:7" x14ac:dyDescent="0.25">
      <c r="A2490" s="1" t="str">
        <f>'Customer_Master'!A2490</f>
        <v>CUST-02940</v>
      </c>
      <c r="B2490" s="1" t="str">
        <f>'Customer_Master'!D2490</f>
        <v>Lawal Nwankwo</v>
      </c>
      <c r="C2490" s="1" t="str">
        <f>'Customer_Master'!E2490</f>
        <v>Primefinance Plc</v>
      </c>
      <c r="D2490" t="str">
        <f>'Customer_Master'!G2490</f>
        <v>Valid</v>
      </c>
      <c r="E2490" t="str">
        <f>'Customer_Master'!I2490</f>
        <v>Valid</v>
      </c>
      <c r="F2490" t="str">
        <f>'Customer_Master'!X2490</f>
        <v>Complete</v>
      </c>
      <c r="G2490">
        <f>'Customer_Master'!Y2490</f>
        <v>100</v>
      </c>
    </row>
    <row r="2491" spans="1:7" x14ac:dyDescent="0.25">
      <c r="A2491" s="1" t="str">
        <f>'Customer_Master'!A2491</f>
        <v>CUST-04139</v>
      </c>
      <c r="B2491" s="1" t="str">
        <f>'Customer_Master'!D2491</f>
        <v>Al-Farsi</v>
      </c>
      <c r="C2491" s="1" t="str">
        <f>'Customer_Master'!E2491</f>
        <v>Cowrywise</v>
      </c>
      <c r="D2491" t="str">
        <f>'Customer_Master'!G2491</f>
        <v>Valid</v>
      </c>
      <c r="E2491" t="str">
        <f>'Customer_Master'!I2491</f>
        <v>Valid</v>
      </c>
      <c r="F2491" t="str">
        <f>'Customer_Master'!X2491</f>
        <v>Incomplete</v>
      </c>
      <c r="G2491">
        <f>'Customer_Master'!Y2491</f>
        <v>60</v>
      </c>
    </row>
    <row r="2492" spans="1:7" x14ac:dyDescent="0.25">
      <c r="A2492" s="1" t="str">
        <f>'Customer_Master'!A2492</f>
        <v>CUST-01234</v>
      </c>
      <c r="B2492" s="1" t="str">
        <f>'Customer_Master'!D2492</f>
        <v>Jessica Smith</v>
      </c>
      <c r="C2492" s="1" t="str">
        <f>'Customer_Master'!E2492</f>
        <v>Piggyvest</v>
      </c>
      <c r="D2492" t="str">
        <f>'Customer_Master'!G2492</f>
        <v>Valid</v>
      </c>
      <c r="E2492" t="str">
        <f>'Customer_Master'!I2492</f>
        <v>Valid</v>
      </c>
      <c r="F2492" t="str">
        <f>'Customer_Master'!X2492</f>
        <v>Complete</v>
      </c>
      <c r="G2492">
        <f>'Customer_Master'!Y2492</f>
        <v>100</v>
      </c>
    </row>
    <row r="2493" spans="1:7" x14ac:dyDescent="0.25">
      <c r="A2493" s="1" t="str">
        <f>'Customer_Master'!A2493</f>
        <v>CUST-02515</v>
      </c>
      <c r="B2493" s="1" t="str">
        <f>'Customer_Master'!D2493</f>
        <v>Ngozi Hassan</v>
      </c>
      <c r="C2493" s="1" t="str">
        <f>'Customer_Master'!E2493</f>
        <v>Gridpay</v>
      </c>
      <c r="D2493" t="str">
        <f>'Customer_Master'!G2493</f>
        <v>Valid</v>
      </c>
      <c r="E2493" t="str">
        <f>'Customer_Master'!I2493</f>
        <v>Valid</v>
      </c>
      <c r="F2493" t="str">
        <f>'Customer_Master'!X2493</f>
        <v>Complete</v>
      </c>
      <c r="G2493">
        <f>'Customer_Master'!Y2493</f>
        <v>100</v>
      </c>
    </row>
    <row r="2494" spans="1:7" x14ac:dyDescent="0.25">
      <c r="A2494" s="1" t="str">
        <f>'Customer_Master'!A2494</f>
        <v>CUST-03403</v>
      </c>
      <c r="B2494" s="1" t="str">
        <f>'Customer_Master'!D2494</f>
        <v>Ifeanyi Adeyemi</v>
      </c>
      <c r="C2494" s="1" t="str">
        <f>'Customer_Master'!E2494</f>
        <v>Lumencommerce Ltd</v>
      </c>
      <c r="D2494" t="str">
        <f>'Customer_Master'!G2494</f>
        <v>Valid</v>
      </c>
      <c r="E2494" t="str">
        <f>'Customer_Master'!I2494</f>
        <v>Valid</v>
      </c>
      <c r="F2494" t="str">
        <f>'Customer_Master'!X2494</f>
        <v>Complete</v>
      </c>
      <c r="G2494">
        <f>'Customer_Master'!Y2494</f>
        <v>75</v>
      </c>
    </row>
    <row r="2495" spans="1:7" x14ac:dyDescent="0.25">
      <c r="A2495" s="1" t="str">
        <f>'Customer_Master'!A2495</f>
        <v>CUST-04849</v>
      </c>
      <c r="B2495" s="1" t="str">
        <f>'Customer_Master'!D2495</f>
        <v>Emmanuel Abubakar</v>
      </c>
      <c r="C2495" s="1" t="str">
        <f>'Customer_Master'!E2495</f>
        <v>Paysoft Ltd</v>
      </c>
      <c r="D2495" t="str">
        <f>'Customer_Master'!G2495</f>
        <v>Valid</v>
      </c>
      <c r="E2495" t="str">
        <f>'Customer_Master'!I2495</f>
        <v>Valid</v>
      </c>
      <c r="F2495" t="str">
        <f>'Customer_Master'!X2495</f>
        <v>Complete</v>
      </c>
      <c r="G2495">
        <f>'Customer_Master'!Y2495</f>
        <v>100</v>
      </c>
    </row>
    <row r="2496" spans="1:7" x14ac:dyDescent="0.25">
      <c r="A2496" s="1" t="str">
        <f>'Customer_Master'!A2496</f>
        <v>CUST-04638</v>
      </c>
      <c r="B2496" s="1" t="str">
        <f>'Customer_Master'!D2496</f>
        <v>Emeka Smith</v>
      </c>
      <c r="C2496" s="1" t="str">
        <f>'Customer_Master'!E2496</f>
        <v>Lumencommerce</v>
      </c>
      <c r="D2496" t="str">
        <f>'Customer_Master'!G2496</f>
        <v>Valid</v>
      </c>
      <c r="E2496" t="str">
        <f>'Customer_Master'!I2496</f>
        <v>Valid</v>
      </c>
      <c r="F2496" t="str">
        <f>'Customer_Master'!X2496</f>
        <v>Complete</v>
      </c>
      <c r="G2496">
        <f>'Customer_Master'!Y2496</f>
        <v>100</v>
      </c>
    </row>
    <row r="2497" spans="1:7" x14ac:dyDescent="0.25">
      <c r="A2497" s="1" t="str">
        <f>'Customer_Master'!A2497</f>
        <v>CUST-00398</v>
      </c>
      <c r="B2497" s="1" t="str">
        <f>'Customer_Master'!D2497</f>
        <v>Michael Jones</v>
      </c>
      <c r="C2497" s="1" t="str">
        <f>'Customer_Master'!E2497</f>
        <v>Apexnetworks Gmbh</v>
      </c>
      <c r="D2497" t="str">
        <f>'Customer_Master'!G2497</f>
        <v>Valid</v>
      </c>
      <c r="E2497" t="str">
        <f>'Customer_Master'!I2497</f>
        <v>Valid</v>
      </c>
      <c r="F2497" t="str">
        <f>'Customer_Master'!X2497</f>
        <v>Complete</v>
      </c>
      <c r="G2497">
        <f>'Customer_Master'!Y2497</f>
        <v>100</v>
      </c>
    </row>
    <row r="2498" spans="1:7" x14ac:dyDescent="0.25">
      <c r="A2498" s="1" t="str">
        <f>'Customer_Master'!A2498</f>
        <v>CUST-03167</v>
      </c>
      <c r="B2498" s="1" t="str">
        <f>'Customer_Master'!D2498</f>
        <v>Yetunde</v>
      </c>
      <c r="C2498" s="1" t="str">
        <f>'Customer_Master'!E2498</f>
        <v>Echosolutions</v>
      </c>
      <c r="D2498" t="str">
        <f>'Customer_Master'!G2498</f>
        <v>Valid</v>
      </c>
      <c r="E2498" t="str">
        <f>'Customer_Master'!I2498</f>
        <v>Valid</v>
      </c>
      <c r="F2498" t="str">
        <f>'Customer_Master'!X2498</f>
        <v>Incomplete</v>
      </c>
      <c r="G2498">
        <f>'Customer_Master'!Y2498</f>
        <v>60</v>
      </c>
    </row>
    <row r="2499" spans="1:7" x14ac:dyDescent="0.25">
      <c r="A2499" s="1" t="str">
        <f>'Customer_Master'!A2499</f>
        <v>CUST-02639</v>
      </c>
      <c r="B2499" s="1" t="str">
        <f>'Customer_Master'!D2499</f>
        <v>Chinwe Jones</v>
      </c>
      <c r="C2499" s="1" t="str">
        <f>'Customer_Master'!E2499</f>
        <v>Mtn Group</v>
      </c>
      <c r="D2499" t="str">
        <f>'Customer_Master'!G2499</f>
        <v>Valid</v>
      </c>
      <c r="E2499" t="str">
        <f>'Customer_Master'!I2499</f>
        <v>Valid</v>
      </c>
      <c r="F2499" t="str">
        <f>'Customer_Master'!X2499</f>
        <v>Complete</v>
      </c>
      <c r="G2499">
        <f>'Customer_Master'!Y2499</f>
        <v>100</v>
      </c>
    </row>
    <row r="2500" spans="1:7" x14ac:dyDescent="0.25">
      <c r="A2500" s="1" t="str">
        <f>'Customer_Master'!A2500</f>
        <v>CUST-03264</v>
      </c>
      <c r="B2500" s="1" t="str">
        <f>'Customer_Master'!D2500</f>
        <v>Fatima Adeleke</v>
      </c>
      <c r="C2500" s="1" t="str">
        <f>'Customer_Master'!E2500</f>
        <v>Flutterwave</v>
      </c>
      <c r="D2500" t="str">
        <f>'Customer_Master'!G2500</f>
        <v>Valid</v>
      </c>
      <c r="E2500" t="str">
        <f>'Customer_Master'!I2500</f>
        <v>Valid</v>
      </c>
      <c r="F2500" t="str">
        <f>'Customer_Master'!X2500</f>
        <v>Complete</v>
      </c>
      <c r="G2500">
        <f>'Customer_Master'!Y2500</f>
        <v>100</v>
      </c>
    </row>
    <row r="2501" spans="1:7" x14ac:dyDescent="0.25">
      <c r="A2501" s="1" t="str">
        <f>'Customer_Master'!A2501</f>
        <v>CUST-00034</v>
      </c>
      <c r="B2501" s="1" t="str">
        <f>'Customer_Master'!D2501</f>
        <v>Adebayo Garba</v>
      </c>
      <c r="C2501" s="1" t="str">
        <f>'Customer_Master'!E2501</f>
        <v>Twiga Foods</v>
      </c>
      <c r="D2501" t="str">
        <f>'Customer_Master'!G2501</f>
        <v>Valid</v>
      </c>
      <c r="E2501" t="str">
        <f>'Customer_Master'!I2501</f>
        <v>Valid</v>
      </c>
      <c r="F2501" t="str">
        <f>'Customer_Master'!X2501</f>
        <v>Complete</v>
      </c>
      <c r="G2501">
        <f>'Customer_Master'!Y2501</f>
        <v>75</v>
      </c>
    </row>
    <row r="2502" spans="1:7" x14ac:dyDescent="0.25">
      <c r="A2502" s="1" t="str">
        <f>'Customer_Master'!A2502</f>
        <v>CUST-04285</v>
      </c>
      <c r="B2502" s="1" t="str">
        <f>'Customer_Master'!D2502</f>
        <v>Matthew O'Brien</v>
      </c>
      <c r="C2502" s="1" t="str">
        <f>'Customer_Master'!E2502</f>
        <v>Piggyvest</v>
      </c>
      <c r="D2502" t="str">
        <f>'Customer_Master'!G2502</f>
        <v>Invalid</v>
      </c>
      <c r="E2502" t="str">
        <f>'Customer_Master'!I2502</f>
        <v>Valid</v>
      </c>
      <c r="F2502" t="str">
        <f>'Customer_Master'!X2502</f>
        <v>Complete</v>
      </c>
      <c r="G2502">
        <f>'Customer_Master'!Y2502</f>
        <v>70</v>
      </c>
    </row>
    <row r="2503" spans="1:7" x14ac:dyDescent="0.25">
      <c r="A2503" s="1" t="str">
        <f>'Customer_Master'!A2503</f>
        <v>CUST-03499</v>
      </c>
      <c r="B2503" s="1" t="str">
        <f>'Customer_Master'!D2503</f>
        <v>Faith Aliyu</v>
      </c>
      <c r="C2503" s="1" t="str">
        <f>'Customer_Master'!E2503</f>
        <v>Hivetech Plc</v>
      </c>
      <c r="D2503" t="str">
        <f>'Customer_Master'!G2503</f>
        <v>Valid</v>
      </c>
      <c r="E2503" t="str">
        <f>'Customer_Master'!I2503</f>
        <v>Valid</v>
      </c>
      <c r="F2503" t="str">
        <f>'Customer_Master'!X2503</f>
        <v>Complete</v>
      </c>
      <c r="G2503">
        <f>'Customer_Master'!Y2503</f>
        <v>100</v>
      </c>
    </row>
    <row r="2504" spans="1:7" x14ac:dyDescent="0.25">
      <c r="A2504" s="1" t="str">
        <f>'Customer_Master'!A2504</f>
        <v>CUST-04910</v>
      </c>
      <c r="B2504" s="1" t="str">
        <f>'Customer_Master'!D2504</f>
        <v>Adaora Mwangi</v>
      </c>
      <c r="C2504" s="1" t="str">
        <f>'Customer_Master'!E2504</f>
        <v>Mpesa Solutions</v>
      </c>
      <c r="D2504" t="str">
        <f>'Customer_Master'!G2504</f>
        <v>Valid</v>
      </c>
      <c r="E2504" t="str">
        <f>'Customer_Master'!I2504</f>
        <v>Valid</v>
      </c>
      <c r="F2504" t="str">
        <f>'Customer_Master'!X2504</f>
        <v>Complete</v>
      </c>
      <c r="G2504">
        <f>'Customer_Master'!Y2504</f>
        <v>100</v>
      </c>
    </row>
    <row r="2505" spans="1:7" x14ac:dyDescent="0.25">
      <c r="A2505" s="1" t="str">
        <f>'Customer_Master'!A2505</f>
        <v>CUST-01607</v>
      </c>
      <c r="B2505" s="1" t="str">
        <f>'Customer_Master'!D2505</f>
        <v>Yetunde Johnson</v>
      </c>
      <c r="C2505" s="1" t="str">
        <f>'Customer_Master'!E2505</f>
        <v>Teamapt</v>
      </c>
      <c r="D2505" t="str">
        <f>'Customer_Master'!G2505</f>
        <v>Invalid</v>
      </c>
      <c r="E2505" t="str">
        <f>'Customer_Master'!I2505</f>
        <v>Valid</v>
      </c>
      <c r="F2505" t="str">
        <f>'Customer_Master'!X2505</f>
        <v>Complete</v>
      </c>
      <c r="G2505">
        <f>'Customer_Master'!Y2505</f>
        <v>70</v>
      </c>
    </row>
    <row r="2506" spans="1:7" x14ac:dyDescent="0.25">
      <c r="A2506" s="1" t="str">
        <f>'Customer_Master'!A2506</f>
        <v>CUST-02324</v>
      </c>
      <c r="B2506" s="1" t="str">
        <f>'Customer_Master'!D2506</f>
        <v>Sophie Otieno</v>
      </c>
      <c r="C2506" s="1" t="str">
        <f>'Customer_Master'!E2506</f>
        <v>Bua Foods</v>
      </c>
      <c r="D2506" t="str">
        <f>'Customer_Master'!G2506</f>
        <v>Valid</v>
      </c>
      <c r="E2506" t="str">
        <f>'Customer_Master'!I2506</f>
        <v>Valid</v>
      </c>
      <c r="F2506" t="str">
        <f>'Customer_Master'!X2506</f>
        <v>Complete</v>
      </c>
      <c r="G2506">
        <f>'Customer_Master'!Y2506</f>
        <v>100</v>
      </c>
    </row>
    <row r="2507" spans="1:7" x14ac:dyDescent="0.25">
      <c r="A2507" s="1" t="str">
        <f>'Customer_Master'!A2507</f>
        <v>CUST-00556</v>
      </c>
      <c r="B2507" s="1" t="str">
        <f>'Customer_Master'!D2507</f>
        <v>Obinna Musa</v>
      </c>
      <c r="C2507" s="1" t="str">
        <f>'Customer_Master'!E2507</f>
        <v>Dangote Industries</v>
      </c>
      <c r="D2507" t="str">
        <f>'Customer_Master'!G2507</f>
        <v>Valid</v>
      </c>
      <c r="E2507" t="str">
        <f>'Customer_Master'!I2507</f>
        <v>Valid</v>
      </c>
      <c r="F2507" t="str">
        <f>'Customer_Master'!X2507</f>
        <v>Complete</v>
      </c>
      <c r="G2507">
        <f>'Customer_Master'!Y2507</f>
        <v>100</v>
      </c>
    </row>
    <row r="2508" spans="1:7" x14ac:dyDescent="0.25">
      <c r="A2508" s="1" t="str">
        <f>'Customer_Master'!A2508</f>
        <v>CUST-02827</v>
      </c>
      <c r="B2508" s="1" t="str">
        <f>'Customer_Master'!D2508</f>
        <v>James Abubakar</v>
      </c>
      <c r="C2508" s="1" t="str">
        <f>'Customer_Master'!E2508</f>
        <v>Hiveanalytics Inc</v>
      </c>
      <c r="D2508" t="str">
        <f>'Customer_Master'!G2508</f>
        <v>Valid</v>
      </c>
      <c r="E2508" t="str">
        <f>'Customer_Master'!I2508</f>
        <v>Valid</v>
      </c>
      <c r="F2508" t="str">
        <f>'Customer_Master'!X2508</f>
        <v>Complete</v>
      </c>
      <c r="G2508">
        <f>'Customer_Master'!Y2508</f>
        <v>75</v>
      </c>
    </row>
    <row r="2509" spans="1:7" x14ac:dyDescent="0.25">
      <c r="A2509" s="1" t="str">
        <f>'Customer_Master'!A2509</f>
        <v>CUST-01731</v>
      </c>
      <c r="B2509" s="1" t="str">
        <f>'Customer_Master'!D2509</f>
        <v>Liam Lawal</v>
      </c>
      <c r="C2509" s="1" t="str">
        <f>'Customer_Master'!E2509</f>
        <v>Novaworks Inc</v>
      </c>
      <c r="D2509" t="str">
        <f>'Customer_Master'!G2509</f>
        <v>Valid</v>
      </c>
      <c r="E2509" t="str">
        <f>'Customer_Master'!I2509</f>
        <v>Valid</v>
      </c>
      <c r="F2509" t="str">
        <f>'Customer_Master'!X2509</f>
        <v>Complete</v>
      </c>
      <c r="G2509">
        <f>'Customer_Master'!Y2509</f>
        <v>75</v>
      </c>
    </row>
    <row r="2510" spans="1:7" x14ac:dyDescent="0.25">
      <c r="A2510" s="1" t="str">
        <f>'Customer_Master'!A2510</f>
        <v>CUST-00308</v>
      </c>
      <c r="B2510" s="1" t="str">
        <f>'Customer_Master'!D2510</f>
        <v>Ifeoma Jones</v>
      </c>
      <c r="C2510" s="1" t="str">
        <f>'Customer_Master'!E2510</f>
        <v>Paystack</v>
      </c>
      <c r="D2510" t="str">
        <f>'Customer_Master'!G2510</f>
        <v>Valid</v>
      </c>
      <c r="E2510" t="str">
        <f>'Customer_Master'!I2510</f>
        <v>Valid</v>
      </c>
      <c r="F2510" t="str">
        <f>'Customer_Master'!X2510</f>
        <v>Complete</v>
      </c>
      <c r="G2510">
        <f>'Customer_Master'!Y2510</f>
        <v>100</v>
      </c>
    </row>
    <row r="2511" spans="1:7" x14ac:dyDescent="0.25">
      <c r="A2511" s="1" t="str">
        <f>'Customer_Master'!A2511</f>
        <v>CUST-04298</v>
      </c>
      <c r="B2511" s="1" t="str">
        <f>'Customer_Master'!D2511</f>
        <v>Oluwaseun Traore</v>
      </c>
      <c r="C2511" s="1" t="str">
        <f>'Customer_Master'!E2511</f>
        <v>Coretech</v>
      </c>
      <c r="D2511" t="str">
        <f>'Customer_Master'!G2511</f>
        <v>Valid</v>
      </c>
      <c r="E2511" t="str">
        <f>'Customer_Master'!I2511</f>
        <v>Valid</v>
      </c>
      <c r="F2511" t="str">
        <f>'Customer_Master'!X2511</f>
        <v>Complete</v>
      </c>
      <c r="G2511">
        <f>'Customer_Master'!Y2511</f>
        <v>75</v>
      </c>
    </row>
    <row r="2512" spans="1:7" x14ac:dyDescent="0.25">
      <c r="A2512" s="1" t="str">
        <f>'Customer_Master'!A2512</f>
        <v>CUST-04103</v>
      </c>
      <c r="B2512" s="1" t="str">
        <f>'Customer_Master'!D2512</f>
        <v>Sarah Al-Farsi</v>
      </c>
      <c r="C2512" s="1" t="str">
        <f>'Customer_Master'!E2512</f>
        <v>Leadpay</v>
      </c>
      <c r="D2512" t="str">
        <f>'Customer_Master'!G2512</f>
        <v>Valid</v>
      </c>
      <c r="E2512" t="str">
        <f>'Customer_Master'!I2512</f>
        <v>Valid</v>
      </c>
      <c r="F2512" t="str">
        <f>'Customer_Master'!X2512</f>
        <v>Complete</v>
      </c>
      <c r="G2512">
        <f>'Customer_Master'!Y2512</f>
        <v>75</v>
      </c>
    </row>
    <row r="2513" spans="1:7" x14ac:dyDescent="0.25">
      <c r="A2513" s="1" t="str">
        <f>'Customer_Master'!A2513</f>
        <v>CUST-03088</v>
      </c>
      <c r="B2513" s="1" t="str">
        <f>'Customer_Master'!D2513</f>
        <v>Brian Afolabi</v>
      </c>
      <c r="C2513" s="1" t="str">
        <f>'Customer_Master'!E2513</f>
        <v>Mtn Group</v>
      </c>
      <c r="D2513" t="str">
        <f>'Customer_Master'!G2513</f>
        <v>Valid</v>
      </c>
      <c r="E2513" t="str">
        <f>'Customer_Master'!I2513</f>
        <v>Valid</v>
      </c>
      <c r="F2513" t="str">
        <f>'Customer_Master'!X2513</f>
        <v>Complete</v>
      </c>
      <c r="G2513">
        <f>'Customer_Master'!Y2513</f>
        <v>100</v>
      </c>
    </row>
    <row r="2514" spans="1:7" x14ac:dyDescent="0.25">
      <c r="A2514" s="1" t="str">
        <f>'Customer_Master'!A2514</f>
        <v>CUST-01667</v>
      </c>
      <c r="B2514" s="1" t="str">
        <f>'Customer_Master'!D2514</f>
        <v>Simi Evans</v>
      </c>
      <c r="C2514" s="1" t="str">
        <f>'Customer_Master'!E2514</f>
        <v>Twiga Foods</v>
      </c>
      <c r="D2514" t="str">
        <f>'Customer_Master'!G2514</f>
        <v>Valid</v>
      </c>
      <c r="E2514" t="str">
        <f>'Customer_Master'!I2514</f>
        <v>Valid</v>
      </c>
      <c r="F2514" t="str">
        <f>'Customer_Master'!X2514</f>
        <v>Complete</v>
      </c>
      <c r="G2514">
        <f>'Customer_Master'!Y2514</f>
        <v>100</v>
      </c>
    </row>
    <row r="2515" spans="1:7" x14ac:dyDescent="0.25">
      <c r="A2515" s="1" t="str">
        <f>'Customer_Master'!A2515</f>
        <v>CUST-03966</v>
      </c>
      <c r="B2515" s="1" t="str">
        <f>'Customer_Master'!D2515</f>
        <v>Adaeze Oladele</v>
      </c>
      <c r="C2515" s="1" t="str">
        <f>'Customer_Master'!E2515</f>
        <v>Andela</v>
      </c>
      <c r="D2515" t="str">
        <f>'Customer_Master'!G2515</f>
        <v>Valid</v>
      </c>
      <c r="E2515" t="str">
        <f>'Customer_Master'!I2515</f>
        <v>Valid</v>
      </c>
      <c r="F2515" t="str">
        <f>'Customer_Master'!X2515</f>
        <v>Complete</v>
      </c>
      <c r="G2515">
        <f>'Customer_Master'!Y2515</f>
        <v>100</v>
      </c>
    </row>
    <row r="2516" spans="1:7" x14ac:dyDescent="0.25">
      <c r="A2516" s="1" t="str">
        <f>'Customer_Master'!A2516</f>
        <v>CUST-04448</v>
      </c>
      <c r="B2516" s="1" t="str">
        <f>'Customer_Master'!D2516</f>
        <v>Wanjiru Patel</v>
      </c>
      <c r="C2516" s="1" t="str">
        <f>'Customer_Master'!E2516</f>
        <v>Sparkventures Plc</v>
      </c>
      <c r="D2516" t="str">
        <f>'Customer_Master'!G2516</f>
        <v>Valid</v>
      </c>
      <c r="E2516" t="str">
        <f>'Customer_Master'!I2516</f>
        <v>Valid</v>
      </c>
      <c r="F2516" t="str">
        <f>'Customer_Master'!X2516</f>
        <v>Complete</v>
      </c>
      <c r="G2516">
        <f>'Customer_Master'!Y2516</f>
        <v>100</v>
      </c>
    </row>
    <row r="2517" spans="1:7" x14ac:dyDescent="0.25">
      <c r="A2517" s="1" t="str">
        <f>'Customer_Master'!A2517</f>
        <v>CUST-02522</v>
      </c>
      <c r="B2517" s="1" t="str">
        <f>'Customer_Master'!D2517</f>
        <v>Tope Akinola</v>
      </c>
      <c r="C2517" s="1" t="str">
        <f>'Customer_Master'!E2517</f>
        <v>Konga</v>
      </c>
      <c r="D2517" t="str">
        <f>'Customer_Master'!G2517</f>
        <v>Valid</v>
      </c>
      <c r="E2517" t="str">
        <f>'Customer_Master'!I2517</f>
        <v>Valid</v>
      </c>
      <c r="F2517" t="str">
        <f>'Customer_Master'!X2517</f>
        <v>Complete</v>
      </c>
      <c r="G2517">
        <f>'Customer_Master'!Y2517</f>
        <v>100</v>
      </c>
    </row>
    <row r="2518" spans="1:7" x14ac:dyDescent="0.25">
      <c r="A2518" s="1" t="str">
        <f>'Customer_Master'!A2518</f>
        <v>CUST-04095</v>
      </c>
      <c r="B2518" s="1" t="str">
        <f>'Customer_Master'!D2518</f>
        <v>Mercy Okonkwo</v>
      </c>
      <c r="C2518" s="1" t="str">
        <f>'Customer_Master'!E2518</f>
        <v>Cowrywise</v>
      </c>
      <c r="D2518" t="str">
        <f>'Customer_Master'!G2518</f>
        <v>Valid</v>
      </c>
      <c r="E2518" t="str">
        <f>'Customer_Master'!I2518</f>
        <v>Valid</v>
      </c>
      <c r="F2518" t="str">
        <f>'Customer_Master'!X2518</f>
        <v>Complete</v>
      </c>
      <c r="G2518">
        <f>'Customer_Master'!Y2518</f>
        <v>100</v>
      </c>
    </row>
    <row r="2519" spans="1:7" x14ac:dyDescent="0.25">
      <c r="A2519" s="1" t="str">
        <f>'Customer_Master'!A2519</f>
        <v>CUST-00531</v>
      </c>
      <c r="B2519" s="1" t="str">
        <f>'Customer_Master'!D2519</f>
        <v>Liam Adewale</v>
      </c>
      <c r="C2519" s="1" t="str">
        <f>'Customer_Master'!E2519</f>
        <v>Not Available</v>
      </c>
      <c r="D2519" t="str">
        <f>'Customer_Master'!G2519</f>
        <v>Valid</v>
      </c>
      <c r="E2519" t="str">
        <f>'Customer_Master'!I2519</f>
        <v>Valid</v>
      </c>
      <c r="F2519" t="str">
        <f>'Customer_Master'!X2519</f>
        <v>Incomplete</v>
      </c>
      <c r="G2519">
        <f>'Customer_Master'!Y2519</f>
        <v>60</v>
      </c>
    </row>
    <row r="2520" spans="1:7" x14ac:dyDescent="0.25">
      <c r="A2520" s="1" t="str">
        <f>'Customer_Master'!A2520</f>
        <v>CUST-03529</v>
      </c>
      <c r="B2520" s="1" t="str">
        <f>'Customer_Master'!D2520</f>
        <v>Funmi Nwachukwu</v>
      </c>
      <c r="C2520" s="1" t="str">
        <f>'Customer_Master'!E2520</f>
        <v>Echocommerce Gmbh</v>
      </c>
      <c r="D2520" t="str">
        <f>'Customer_Master'!G2520</f>
        <v>Valid</v>
      </c>
      <c r="E2520" t="str">
        <f>'Customer_Master'!I2520</f>
        <v>Valid</v>
      </c>
      <c r="F2520" t="str">
        <f>'Customer_Master'!X2520</f>
        <v>Complete</v>
      </c>
      <c r="G2520">
        <f>'Customer_Master'!Y2520</f>
        <v>100</v>
      </c>
    </row>
    <row r="2521" spans="1:7" x14ac:dyDescent="0.25">
      <c r="A2521" s="1" t="str">
        <f>'Customer_Master'!A2521</f>
        <v>CUST-03079</v>
      </c>
      <c r="B2521" s="1" t="str">
        <f>'Customer_Master'!D2521</f>
        <v>Adaora Okorie</v>
      </c>
      <c r="C2521" s="1" t="str">
        <f>'Customer_Master'!E2521</f>
        <v>Wave</v>
      </c>
      <c r="D2521" t="str">
        <f>'Customer_Master'!G2521</f>
        <v>Valid</v>
      </c>
      <c r="E2521" t="str">
        <f>'Customer_Master'!I2521</f>
        <v>Valid</v>
      </c>
      <c r="F2521" t="str">
        <f>'Customer_Master'!X2521</f>
        <v>Complete</v>
      </c>
      <c r="G2521">
        <f>'Customer_Master'!Y2521</f>
        <v>100</v>
      </c>
    </row>
    <row r="2522" spans="1:7" x14ac:dyDescent="0.25">
      <c r="A2522" s="1" t="str">
        <f>'Customer_Master'!A2522</f>
        <v>CUST-00128</v>
      </c>
      <c r="B2522" s="1" t="str">
        <f>'Customer_Master'!D2522</f>
        <v>Matthew Nwankwo</v>
      </c>
      <c r="C2522" s="1" t="str">
        <f>'Customer_Master'!E2522</f>
        <v>Cloudai Gmbh</v>
      </c>
      <c r="D2522" t="str">
        <f>'Customer_Master'!G2522</f>
        <v>Valid</v>
      </c>
      <c r="E2522" t="str">
        <f>'Customer_Master'!I2522</f>
        <v>Valid</v>
      </c>
      <c r="F2522" t="str">
        <f>'Customer_Master'!X2522</f>
        <v>Complete</v>
      </c>
      <c r="G2522">
        <f>'Customer_Master'!Y2522</f>
        <v>100</v>
      </c>
    </row>
    <row r="2523" spans="1:7" x14ac:dyDescent="0.25">
      <c r="A2523" s="1" t="str">
        <f>'Customer_Master'!A2523</f>
        <v>CUST-04500</v>
      </c>
      <c r="B2523" s="1" t="str">
        <f>'Customer_Master'!D2523</f>
        <v>Kamau Adeyemi</v>
      </c>
      <c r="C2523" s="1" t="str">
        <f>'Customer_Master'!E2523</f>
        <v>Vertexlogic Plc</v>
      </c>
      <c r="D2523" t="str">
        <f>'Customer_Master'!G2523</f>
        <v>Valid</v>
      </c>
      <c r="E2523" t="str">
        <f>'Customer_Master'!I2523</f>
        <v>Invalid</v>
      </c>
      <c r="F2523" t="str">
        <f>'Customer_Master'!X2523</f>
        <v>Complete</v>
      </c>
      <c r="G2523">
        <f>'Customer_Master'!Y2523</f>
        <v>55</v>
      </c>
    </row>
    <row r="2524" spans="1:7" x14ac:dyDescent="0.25">
      <c r="A2524" s="1" t="str">
        <f>'Customer_Master'!A2524</f>
        <v>CUST-02200</v>
      </c>
      <c r="B2524" s="1" t="str">
        <f>'Customer_Master'!D2524</f>
        <v>Chidinma Jones</v>
      </c>
      <c r="C2524" s="1" t="str">
        <f>'Customer_Master'!E2524</f>
        <v>Lumencommerce Ltd</v>
      </c>
      <c r="D2524" t="str">
        <f>'Customer_Master'!G2524</f>
        <v>Valid</v>
      </c>
      <c r="E2524" t="str">
        <f>'Customer_Master'!I2524</f>
        <v>Valid</v>
      </c>
      <c r="F2524" t="str">
        <f>'Customer_Master'!X2524</f>
        <v>Complete</v>
      </c>
      <c r="G2524">
        <f>'Customer_Master'!Y2524</f>
        <v>100</v>
      </c>
    </row>
    <row r="2525" spans="1:7" x14ac:dyDescent="0.25">
      <c r="A2525" s="1" t="str">
        <f>'Customer_Master'!A2525</f>
        <v>CUST-02061</v>
      </c>
      <c r="B2525" s="1" t="str">
        <f>'Customer_Master'!D2525</f>
        <v>Adebayo Aliyu</v>
      </c>
      <c r="C2525" s="1" t="str">
        <f>'Customer_Master'!E2525</f>
        <v>Vertexpay</v>
      </c>
      <c r="D2525" t="str">
        <f>'Customer_Master'!G2525</f>
        <v>Valid</v>
      </c>
      <c r="E2525" t="str">
        <f>'Customer_Master'!I2525</f>
        <v>Valid</v>
      </c>
      <c r="F2525" t="str">
        <f>'Customer_Master'!X2525</f>
        <v>Complete</v>
      </c>
      <c r="G2525">
        <f>'Customer_Master'!Y2525</f>
        <v>100</v>
      </c>
    </row>
    <row r="2526" spans="1:7" x14ac:dyDescent="0.25">
      <c r="A2526" s="1" t="str">
        <f>'Customer_Master'!A2526</f>
        <v>CUST-01546</v>
      </c>
      <c r="B2526" s="1" t="str">
        <f>'Customer_Master'!D2526</f>
        <v>Uche Ogundimu</v>
      </c>
      <c r="C2526" s="1" t="str">
        <f>'Customer_Master'!E2526</f>
        <v>Paystack</v>
      </c>
      <c r="D2526" t="str">
        <f>'Customer_Master'!G2526</f>
        <v>Valid</v>
      </c>
      <c r="E2526" t="str">
        <f>'Customer_Master'!I2526</f>
        <v>Valid</v>
      </c>
      <c r="F2526" t="str">
        <f>'Customer_Master'!X2526</f>
        <v>Complete</v>
      </c>
      <c r="G2526">
        <f>'Customer_Master'!Y2526</f>
        <v>100</v>
      </c>
    </row>
    <row r="2527" spans="1:7" x14ac:dyDescent="0.25">
      <c r="A2527" s="1" t="str">
        <f>'Customer_Master'!A2527</f>
        <v>CUST-01482</v>
      </c>
      <c r="B2527" s="1" t="str">
        <f>'Customer_Master'!D2527</f>
        <v>Nneka Makinde</v>
      </c>
      <c r="C2527" s="1" t="str">
        <f>'Customer_Master'!E2527</f>
        <v>Coredigital Ltd</v>
      </c>
      <c r="D2527" t="str">
        <f>'Customer_Master'!G2527</f>
        <v>Valid</v>
      </c>
      <c r="E2527" t="str">
        <f>'Customer_Master'!I2527</f>
        <v>Valid</v>
      </c>
      <c r="F2527" t="str">
        <f>'Customer_Master'!X2527</f>
        <v>Complete</v>
      </c>
      <c r="G2527">
        <f>'Customer_Master'!Y2527</f>
        <v>75</v>
      </c>
    </row>
    <row r="2528" spans="1:7" x14ac:dyDescent="0.25">
      <c r="A2528" s="1" t="str">
        <f>'Customer_Master'!A2528</f>
        <v>CUST-01575</v>
      </c>
      <c r="B2528" s="1" t="str">
        <f>'Customer_Master'!D2528</f>
        <v>Musa</v>
      </c>
      <c r="C2528" s="1" t="str">
        <f>'Customer_Master'!E2528</f>
        <v>Gridhub Plc</v>
      </c>
      <c r="D2528" t="str">
        <f>'Customer_Master'!G2528</f>
        <v>Valid</v>
      </c>
      <c r="E2528" t="str">
        <f>'Customer_Master'!I2528</f>
        <v>Valid</v>
      </c>
      <c r="F2528" t="str">
        <f>'Customer_Master'!X2528</f>
        <v>Incomplete</v>
      </c>
      <c r="G2528">
        <f>'Customer_Master'!Y2528</f>
        <v>60</v>
      </c>
    </row>
    <row r="2529" spans="1:7" x14ac:dyDescent="0.25">
      <c r="A2529" s="1" t="str">
        <f>'Customer_Master'!A2529</f>
        <v>CUST-02321</v>
      </c>
      <c r="B2529" s="1" t="str">
        <f>'Customer_Master'!D2529</f>
        <v>Nomvula Salami</v>
      </c>
      <c r="C2529" s="1" t="str">
        <f>'Customer_Master'!E2529</f>
        <v>Pulsehub Ltd</v>
      </c>
      <c r="D2529" t="str">
        <f>'Customer_Master'!G2529</f>
        <v>Invalid</v>
      </c>
      <c r="E2529" t="str">
        <f>'Customer_Master'!I2529</f>
        <v>Valid</v>
      </c>
      <c r="F2529" t="str">
        <f>'Customer_Master'!X2529</f>
        <v>Complete</v>
      </c>
      <c r="G2529">
        <f>'Customer_Master'!Y2529</f>
        <v>70</v>
      </c>
    </row>
    <row r="2530" spans="1:7" x14ac:dyDescent="0.25">
      <c r="A2530" s="1" t="str">
        <f>'Customer_Master'!A2530</f>
        <v>CUST-04785</v>
      </c>
      <c r="B2530" s="1" t="str">
        <f>'Customer_Master'!D2530</f>
        <v>Fatima Hassan</v>
      </c>
      <c r="C2530" s="1" t="str">
        <f>'Customer_Master'!E2530</f>
        <v>Flour Mills Of Nigeria</v>
      </c>
      <c r="D2530" t="str">
        <f>'Customer_Master'!G2530</f>
        <v>Valid</v>
      </c>
      <c r="E2530" t="str">
        <f>'Customer_Master'!I2530</f>
        <v>Valid</v>
      </c>
      <c r="F2530" t="str">
        <f>'Customer_Master'!X2530</f>
        <v>Complete</v>
      </c>
      <c r="G2530">
        <f>'Customer_Master'!Y2530</f>
        <v>100</v>
      </c>
    </row>
    <row r="2531" spans="1:7" x14ac:dyDescent="0.25">
      <c r="A2531" s="1" t="str">
        <f>'Customer_Master'!A2531</f>
        <v>CUST-02772</v>
      </c>
      <c r="B2531" s="1" t="str">
        <f>'Customer_Master'!D2531</f>
        <v>Amina Diallo</v>
      </c>
      <c r="C2531" s="1" t="str">
        <f>'Customer_Master'!E2531</f>
        <v>Lumenpay Gmbh</v>
      </c>
      <c r="D2531" t="str">
        <f>'Customer_Master'!G2531</f>
        <v>Valid</v>
      </c>
      <c r="E2531" t="str">
        <f>'Customer_Master'!I2531</f>
        <v>Valid</v>
      </c>
      <c r="F2531" t="str">
        <f>'Customer_Master'!X2531</f>
        <v>Complete</v>
      </c>
      <c r="G2531">
        <f>'Customer_Master'!Y2531</f>
        <v>75</v>
      </c>
    </row>
    <row r="2532" spans="1:7" x14ac:dyDescent="0.25">
      <c r="A2532" s="1" t="str">
        <f>'Customer_Master'!A2532</f>
        <v>CUST-00045</v>
      </c>
      <c r="B2532" s="1" t="str">
        <f>'Customer_Master'!D2532</f>
        <v>Lawal Khan</v>
      </c>
      <c r="C2532" s="1" t="str">
        <f>'Customer_Master'!E2532</f>
        <v>Novasoft Inc</v>
      </c>
      <c r="D2532" t="str">
        <f>'Customer_Master'!G2532</f>
        <v>Valid</v>
      </c>
      <c r="E2532" t="str">
        <f>'Customer_Master'!I2532</f>
        <v>Valid</v>
      </c>
      <c r="F2532" t="str">
        <f>'Customer_Master'!X2532</f>
        <v>Complete</v>
      </c>
      <c r="G2532">
        <f>'Customer_Master'!Y2532</f>
        <v>100</v>
      </c>
    </row>
    <row r="2533" spans="1:7" x14ac:dyDescent="0.25">
      <c r="A2533" s="1" t="str">
        <f>'Customer_Master'!A2533</f>
        <v>CUST-01705</v>
      </c>
      <c r="B2533" s="1" t="str">
        <f>'Customer_Master'!D2533</f>
        <v>Grace Adeleke</v>
      </c>
      <c r="C2533" s="1" t="str">
        <f>'Customer_Master'!E2533</f>
        <v>Leadcommerce</v>
      </c>
      <c r="D2533" t="str">
        <f>'Customer_Master'!G2533</f>
        <v>Valid</v>
      </c>
      <c r="E2533" t="str">
        <f>'Customer_Master'!I2533</f>
        <v>Valid</v>
      </c>
      <c r="F2533" t="str">
        <f>'Customer_Master'!X2533</f>
        <v>Complete</v>
      </c>
      <c r="G2533">
        <f>'Customer_Master'!Y2533</f>
        <v>100</v>
      </c>
    </row>
    <row r="2534" spans="1:7" x14ac:dyDescent="0.25">
      <c r="A2534" s="1" t="str">
        <f>'Customer_Master'!A2534</f>
        <v>CUST-01781</v>
      </c>
      <c r="B2534" s="1" t="str">
        <f>'Customer_Master'!D2534</f>
        <v>Niyi</v>
      </c>
      <c r="C2534" s="1" t="str">
        <f>'Customer_Master'!E2534</f>
        <v>Brightsystems</v>
      </c>
      <c r="D2534" t="str">
        <f>'Customer_Master'!G2534</f>
        <v>Valid</v>
      </c>
      <c r="E2534" t="str">
        <f>'Customer_Master'!I2534</f>
        <v>Valid</v>
      </c>
      <c r="F2534" t="str">
        <f>'Customer_Master'!X2534</f>
        <v>Incomplete</v>
      </c>
      <c r="G2534">
        <f>'Customer_Master'!Y2534</f>
        <v>60</v>
      </c>
    </row>
    <row r="2535" spans="1:7" x14ac:dyDescent="0.25">
      <c r="A2535" s="1" t="str">
        <f>'Customer_Master'!A2535</f>
        <v>CUST-00978</v>
      </c>
      <c r="B2535" s="1" t="str">
        <f>'Customer_Master'!D2535</f>
        <v>Ngozi Onyeka</v>
      </c>
      <c r="C2535" s="1" t="str">
        <f>'Customer_Master'!E2535</f>
        <v>Swiftcommerce Ltd</v>
      </c>
      <c r="D2535" t="str">
        <f>'Customer_Master'!G2535</f>
        <v>Valid</v>
      </c>
      <c r="E2535" t="str">
        <f>'Customer_Master'!I2535</f>
        <v>Invalid</v>
      </c>
      <c r="F2535" t="str">
        <f>'Customer_Master'!X2535</f>
        <v>Complete</v>
      </c>
      <c r="G2535">
        <f>'Customer_Master'!Y2535</f>
        <v>80</v>
      </c>
    </row>
    <row r="2536" spans="1:7" x14ac:dyDescent="0.25">
      <c r="A2536" s="1" t="str">
        <f>'Customer_Master'!A2536</f>
        <v>CUST-03197</v>
      </c>
      <c r="B2536" s="1" t="str">
        <f>'Customer_Master'!D2536</f>
        <v>Joshua Eze</v>
      </c>
      <c r="C2536" s="1" t="str">
        <f>'Customer_Master'!E2536</f>
        <v>Twiga Foods</v>
      </c>
      <c r="D2536" t="str">
        <f>'Customer_Master'!G2536</f>
        <v>Valid</v>
      </c>
      <c r="E2536" t="str">
        <f>'Customer_Master'!I2536</f>
        <v>Valid</v>
      </c>
      <c r="F2536" t="str">
        <f>'Customer_Master'!X2536</f>
        <v>Complete</v>
      </c>
      <c r="G2536">
        <f>'Customer_Master'!Y2536</f>
        <v>75</v>
      </c>
    </row>
    <row r="2537" spans="1:7" x14ac:dyDescent="0.25">
      <c r="A2537" s="1" t="str">
        <f>'Customer_Master'!A2537</f>
        <v>CUST-04617</v>
      </c>
      <c r="B2537" s="1" t="str">
        <f>'Customer_Master'!D2537</f>
        <v>Zainab Bello</v>
      </c>
      <c r="C2537" s="1" t="str">
        <f>'Customer_Master'!E2537</f>
        <v>Wave</v>
      </c>
      <c r="D2537" t="str">
        <f>'Customer_Master'!G2537</f>
        <v>Valid</v>
      </c>
      <c r="E2537" t="str">
        <f>'Customer_Master'!I2537</f>
        <v>Valid</v>
      </c>
      <c r="F2537" t="str">
        <f>'Customer_Master'!X2537</f>
        <v>Complete</v>
      </c>
      <c r="G2537">
        <f>'Customer_Master'!Y2537</f>
        <v>100</v>
      </c>
    </row>
    <row r="2538" spans="1:7" x14ac:dyDescent="0.25">
      <c r="A2538" s="1" t="str">
        <f>'Customer_Master'!A2538</f>
        <v>CUST-00324</v>
      </c>
      <c r="B2538" s="1" t="str">
        <f>'Customer_Master'!D2538</f>
        <v>Chiamaka Otieno</v>
      </c>
      <c r="C2538" s="1" t="str">
        <f>'Customer_Master'!E2538</f>
        <v>Zenventures Inc</v>
      </c>
      <c r="D2538" t="str">
        <f>'Customer_Master'!G2538</f>
        <v>Valid</v>
      </c>
      <c r="E2538" t="str">
        <f>'Customer_Master'!I2538</f>
        <v>Valid</v>
      </c>
      <c r="F2538" t="str">
        <f>'Customer_Master'!X2538</f>
        <v>Complete</v>
      </c>
      <c r="G2538">
        <f>'Customer_Master'!Y2538</f>
        <v>100</v>
      </c>
    </row>
    <row r="2539" spans="1:7" x14ac:dyDescent="0.25">
      <c r="A2539" s="1" t="str">
        <f>'Customer_Master'!A2539</f>
        <v>CUST-01221</v>
      </c>
      <c r="B2539" s="1" t="str">
        <f>'Customer_Master'!D2539</f>
        <v>Precious</v>
      </c>
      <c r="C2539" s="1" t="str">
        <f>'Customer_Master'!E2539</f>
        <v>Fluxlogistics Gmbh</v>
      </c>
      <c r="D2539" t="str">
        <f>'Customer_Master'!G2539</f>
        <v>Valid</v>
      </c>
      <c r="E2539" t="str">
        <f>'Customer_Master'!I2539</f>
        <v>Valid</v>
      </c>
      <c r="F2539" t="str">
        <f>'Customer_Master'!X2539</f>
        <v>Incomplete</v>
      </c>
      <c r="G2539">
        <f>'Customer_Master'!Y2539</f>
        <v>60</v>
      </c>
    </row>
    <row r="2540" spans="1:7" x14ac:dyDescent="0.25">
      <c r="A2540" s="1" t="str">
        <f>'Customer_Master'!A2540</f>
        <v>CUST-01353</v>
      </c>
      <c r="B2540" s="1" t="str">
        <f>'Customer_Master'!D2540</f>
        <v>Dele Nwosu</v>
      </c>
      <c r="C2540" s="1" t="str">
        <f>'Customer_Master'!E2540</f>
        <v>Apexhealth</v>
      </c>
      <c r="D2540" t="str">
        <f>'Customer_Master'!G2540</f>
        <v>Valid</v>
      </c>
      <c r="E2540" t="str">
        <f>'Customer_Master'!I2540</f>
        <v>Valid</v>
      </c>
      <c r="F2540" t="str">
        <f>'Customer_Master'!X2540</f>
        <v>Complete</v>
      </c>
      <c r="G2540">
        <f>'Customer_Master'!Y2540</f>
        <v>100</v>
      </c>
    </row>
    <row r="2541" spans="1:7" x14ac:dyDescent="0.25">
      <c r="A2541" s="1" t="str">
        <f>'Customer_Master'!A2541</f>
        <v>CUST-04038</v>
      </c>
      <c r="B2541" s="1" t="str">
        <f>'Customer_Master'!D2541</f>
        <v>Ngozi Okafor</v>
      </c>
      <c r="C2541" s="1" t="str">
        <f>'Customer_Master'!E2541</f>
        <v>Primeworks</v>
      </c>
      <c r="D2541" t="str">
        <f>'Customer_Master'!G2541</f>
        <v>Valid</v>
      </c>
      <c r="E2541" t="str">
        <f>'Customer_Master'!I2541</f>
        <v>Valid</v>
      </c>
      <c r="F2541" t="str">
        <f>'Customer_Master'!X2541</f>
        <v>Complete</v>
      </c>
      <c r="G2541">
        <f>'Customer_Master'!Y2541</f>
        <v>100</v>
      </c>
    </row>
    <row r="2542" spans="1:7" x14ac:dyDescent="0.25">
      <c r="A2542" s="1" t="str">
        <f>'Customer_Master'!A2542</f>
        <v>CUST-04539</v>
      </c>
      <c r="B2542" s="1" t="str">
        <f>'Customer_Master'!D2542</f>
        <v>Bashir Evans</v>
      </c>
      <c r="C2542" s="1" t="str">
        <f>'Customer_Master'!E2542</f>
        <v>Orbitlabs Llc</v>
      </c>
      <c r="D2542" t="str">
        <f>'Customer_Master'!G2542</f>
        <v>Valid</v>
      </c>
      <c r="E2542" t="str">
        <f>'Customer_Master'!I2542</f>
        <v>Valid</v>
      </c>
      <c r="F2542" t="str">
        <f>'Customer_Master'!X2542</f>
        <v>Complete</v>
      </c>
      <c r="G2542">
        <f>'Customer_Master'!Y2542</f>
        <v>100</v>
      </c>
    </row>
    <row r="2543" spans="1:7" x14ac:dyDescent="0.25">
      <c r="A2543" s="1" t="str">
        <f>'Customer_Master'!A2543</f>
        <v>CUST-00163</v>
      </c>
      <c r="B2543" s="1" t="str">
        <f>'Customer_Master'!D2543</f>
        <v>Folake Lawal</v>
      </c>
      <c r="C2543" s="1" t="str">
        <f>'Customer_Master'!E2543</f>
        <v>Flour Mills Of Nigeria</v>
      </c>
      <c r="D2543" t="str">
        <f>'Customer_Master'!G2543</f>
        <v>Valid</v>
      </c>
      <c r="E2543" t="str">
        <f>'Customer_Master'!I2543</f>
        <v>Valid</v>
      </c>
      <c r="F2543" t="str">
        <f>'Customer_Master'!X2543</f>
        <v>Complete</v>
      </c>
      <c r="G2543">
        <f>'Customer_Master'!Y2543</f>
        <v>100</v>
      </c>
    </row>
    <row r="2544" spans="1:7" x14ac:dyDescent="0.25">
      <c r="A2544" s="1" t="str">
        <f>'Customer_Master'!A2544</f>
        <v>CUST-01021</v>
      </c>
      <c r="B2544" s="1" t="str">
        <f>'Customer_Master'!D2544</f>
        <v>Ryan Kelly</v>
      </c>
      <c r="C2544" s="1" t="str">
        <f>'Customer_Master'!E2544</f>
        <v>Echoventures</v>
      </c>
      <c r="D2544" t="str">
        <f>'Customer_Master'!G2544</f>
        <v>Valid</v>
      </c>
      <c r="E2544" t="str">
        <f>'Customer_Master'!I2544</f>
        <v>Valid</v>
      </c>
      <c r="F2544" t="str">
        <f>'Customer_Master'!X2544</f>
        <v>Complete</v>
      </c>
      <c r="G2544">
        <f>'Customer_Master'!Y2544</f>
        <v>100</v>
      </c>
    </row>
    <row r="2545" spans="1:7" x14ac:dyDescent="0.25">
      <c r="A2545" s="1" t="str">
        <f>'Customer_Master'!A2545</f>
        <v>CUST-03880</v>
      </c>
      <c r="B2545" s="1" t="str">
        <f>'Customer_Master'!D2545</f>
        <v>Ifeoma Kelly</v>
      </c>
      <c r="C2545" s="1" t="str">
        <f>'Customer_Master'!E2545</f>
        <v>Leadtech Ltd</v>
      </c>
      <c r="D2545" t="str">
        <f>'Customer_Master'!G2545</f>
        <v>Valid</v>
      </c>
      <c r="E2545" t="str">
        <f>'Customer_Master'!I2545</f>
        <v>Valid</v>
      </c>
      <c r="F2545" t="str">
        <f>'Customer_Master'!X2545</f>
        <v>Complete</v>
      </c>
      <c r="G2545">
        <f>'Customer_Master'!Y2545</f>
        <v>100</v>
      </c>
    </row>
    <row r="2546" spans="1:7" x14ac:dyDescent="0.25">
      <c r="A2546" s="1" t="str">
        <f>'Customer_Master'!A2546</f>
        <v>CUST-01710</v>
      </c>
      <c r="B2546" s="1" t="str">
        <f>'Customer_Master'!D2546</f>
        <v>Lola Ogundimu</v>
      </c>
      <c r="C2546" s="1" t="str">
        <f>'Customer_Master'!E2546</f>
        <v>Corecommerce Gmbh</v>
      </c>
      <c r="D2546" t="str">
        <f>'Customer_Master'!G2546</f>
        <v>Valid</v>
      </c>
      <c r="E2546" t="str">
        <f>'Customer_Master'!I2546</f>
        <v>Valid</v>
      </c>
      <c r="F2546" t="str">
        <f>'Customer_Master'!X2546</f>
        <v>Complete</v>
      </c>
      <c r="G2546">
        <f>'Customer_Master'!Y2546</f>
        <v>100</v>
      </c>
    </row>
    <row r="2547" spans="1:7" x14ac:dyDescent="0.25">
      <c r="A2547" s="1" t="str">
        <f>'Customer_Master'!A2547</f>
        <v>CUST-04863</v>
      </c>
      <c r="B2547" s="1" t="str">
        <f>'Customer_Master'!D2547</f>
        <v>Oladipo</v>
      </c>
      <c r="C2547" s="1" t="str">
        <f>'Customer_Master'!E2547</f>
        <v>Heliocapital Ltd</v>
      </c>
      <c r="D2547" t="str">
        <f>'Customer_Master'!G2547</f>
        <v>Valid</v>
      </c>
      <c r="E2547" t="str">
        <f>'Customer_Master'!I2547</f>
        <v>Valid</v>
      </c>
      <c r="F2547" t="str">
        <f>'Customer_Master'!X2547</f>
        <v>Incomplete</v>
      </c>
      <c r="G2547">
        <f>'Customer_Master'!Y2547</f>
        <v>60</v>
      </c>
    </row>
    <row r="2548" spans="1:7" x14ac:dyDescent="0.25">
      <c r="A2548" s="1" t="str">
        <f>'Customer_Master'!A2548</f>
        <v>CUST-01380</v>
      </c>
      <c r="B2548" s="1" t="str">
        <f>'Customer_Master'!D2548</f>
        <v>Nomvula Obi</v>
      </c>
      <c r="C2548" s="1" t="str">
        <f>'Customer_Master'!E2548</f>
        <v>Not Available</v>
      </c>
      <c r="D2548" t="str">
        <f>'Customer_Master'!G2548</f>
        <v>Valid</v>
      </c>
      <c r="E2548" t="str">
        <f>'Customer_Master'!I2548</f>
        <v>Valid</v>
      </c>
      <c r="F2548" t="str">
        <f>'Customer_Master'!X2548</f>
        <v>Incomplete</v>
      </c>
      <c r="G2548">
        <f>'Customer_Master'!Y2548</f>
        <v>60</v>
      </c>
    </row>
    <row r="2549" spans="1:7" x14ac:dyDescent="0.25">
      <c r="A2549" s="1" t="str">
        <f>'Customer_Master'!A2549</f>
        <v>CUST-04684</v>
      </c>
      <c r="B2549" s="1" t="str">
        <f>'Customer_Master'!D2549</f>
        <v>Chidinma Abubakar</v>
      </c>
      <c r="C2549" s="1" t="str">
        <f>'Customer_Master'!E2549</f>
        <v>Gridsolutions</v>
      </c>
      <c r="D2549" t="str">
        <f>'Customer_Master'!G2549</f>
        <v>Valid</v>
      </c>
      <c r="E2549" t="str">
        <f>'Customer_Master'!I2549</f>
        <v>Valid</v>
      </c>
      <c r="F2549" t="str">
        <f>'Customer_Master'!X2549</f>
        <v>Complete</v>
      </c>
      <c r="G2549">
        <f>'Customer_Master'!Y2549</f>
        <v>100</v>
      </c>
    </row>
    <row r="2550" spans="1:7" x14ac:dyDescent="0.25">
      <c r="A2550" s="1" t="str">
        <f>'Customer_Master'!A2550</f>
        <v>CUST-02295</v>
      </c>
      <c r="B2550" s="1" t="str">
        <f>'Customer_Master'!D2550</f>
        <v>Tunde Davies</v>
      </c>
      <c r="C2550" s="1" t="str">
        <f>'Customer_Master'!E2550</f>
        <v>Mtn Group</v>
      </c>
      <c r="D2550" t="str">
        <f>'Customer_Master'!G2550</f>
        <v>Valid</v>
      </c>
      <c r="E2550" t="str">
        <f>'Customer_Master'!I2550</f>
        <v>Valid</v>
      </c>
      <c r="F2550" t="str">
        <f>'Customer_Master'!X2550</f>
        <v>Complete</v>
      </c>
      <c r="G2550">
        <f>'Customer_Master'!Y2550</f>
        <v>100</v>
      </c>
    </row>
    <row r="2551" spans="1:7" x14ac:dyDescent="0.25">
      <c r="A2551" s="1" t="str">
        <f>'Customer_Master'!A2551</f>
        <v>CUST-03607</v>
      </c>
      <c r="B2551" s="1" t="str">
        <f>'Customer_Master'!D2551</f>
        <v>James Ogundimu</v>
      </c>
      <c r="C2551" s="1" t="str">
        <f>'Customer_Master'!E2551</f>
        <v>Brighthub</v>
      </c>
      <c r="D2551" t="str">
        <f>'Customer_Master'!G2551</f>
        <v>Valid</v>
      </c>
      <c r="E2551" t="str">
        <f>'Customer_Master'!I2551</f>
        <v>Valid</v>
      </c>
      <c r="F2551" t="str">
        <f>'Customer_Master'!X2551</f>
        <v>Complete</v>
      </c>
      <c r="G2551">
        <f>'Customer_Master'!Y2551</f>
        <v>100</v>
      </c>
    </row>
    <row r="2552" spans="1:7" x14ac:dyDescent="0.25">
      <c r="A2552" s="1" t="str">
        <f>'Customer_Master'!A2552</f>
        <v>CUST-03420</v>
      </c>
      <c r="B2552" s="1" t="str">
        <f>'Customer_Master'!D2552</f>
        <v>Chioma Taylor</v>
      </c>
      <c r="C2552" s="1" t="str">
        <f>'Customer_Master'!E2552</f>
        <v>Interswitch</v>
      </c>
      <c r="D2552" t="str">
        <f>'Customer_Master'!G2552</f>
        <v>Valid</v>
      </c>
      <c r="E2552" t="str">
        <f>'Customer_Master'!I2552</f>
        <v>Valid</v>
      </c>
      <c r="F2552" t="str">
        <f>'Customer_Master'!X2552</f>
        <v>Complete</v>
      </c>
      <c r="G2552">
        <f>'Customer_Master'!Y2552</f>
        <v>100</v>
      </c>
    </row>
    <row r="2553" spans="1:7" x14ac:dyDescent="0.25">
      <c r="A2553" s="1" t="str">
        <f>'Customer_Master'!A2553</f>
        <v>CUST-03418</v>
      </c>
      <c r="B2553" s="1" t="str">
        <f>'Customer_Master'!D2553</f>
        <v>Thandiwe Garba</v>
      </c>
      <c r="C2553" s="1" t="str">
        <f>'Customer_Master'!E2553</f>
        <v>Andela</v>
      </c>
      <c r="D2553" t="str">
        <f>'Customer_Master'!G2553</f>
        <v>Valid</v>
      </c>
      <c r="E2553" t="str">
        <f>'Customer_Master'!I2553</f>
        <v>Valid</v>
      </c>
      <c r="F2553" t="str">
        <f>'Customer_Master'!X2553</f>
        <v>Complete</v>
      </c>
      <c r="G2553">
        <f>'Customer_Master'!Y2553</f>
        <v>100</v>
      </c>
    </row>
    <row r="2554" spans="1:7" x14ac:dyDescent="0.25">
      <c r="A2554" s="1" t="str">
        <f>'Customer_Master'!A2554</f>
        <v>CUST-03901</v>
      </c>
      <c r="B2554" s="1" t="str">
        <f>'Customer_Master'!D2554</f>
        <v>Fatima Okafor</v>
      </c>
      <c r="C2554" s="1" t="str">
        <f>'Customer_Master'!E2554</f>
        <v>Mtn Group</v>
      </c>
      <c r="D2554" t="str">
        <f>'Customer_Master'!G2554</f>
        <v>Invalid</v>
      </c>
      <c r="E2554" t="str">
        <f>'Customer_Master'!I2554</f>
        <v>Valid</v>
      </c>
      <c r="F2554" t="str">
        <f>'Customer_Master'!X2554</f>
        <v>Complete</v>
      </c>
      <c r="G2554">
        <f>'Customer_Master'!Y2554</f>
        <v>70</v>
      </c>
    </row>
    <row r="2555" spans="1:7" x14ac:dyDescent="0.25">
      <c r="A2555" s="1" t="str">
        <f>'Customer_Master'!A2555</f>
        <v>CUST-04523</v>
      </c>
      <c r="B2555" s="1" t="str">
        <f>'Customer_Master'!D2555</f>
        <v>Lawal Mohammed</v>
      </c>
      <c r="C2555" s="1" t="str">
        <f>'Customer_Master'!E2555</f>
        <v>Stacklabs Llc</v>
      </c>
      <c r="D2555" t="str">
        <f>'Customer_Master'!G2555</f>
        <v>Valid</v>
      </c>
      <c r="E2555" t="str">
        <f>'Customer_Master'!I2555</f>
        <v>Valid</v>
      </c>
      <c r="F2555" t="str">
        <f>'Customer_Master'!X2555</f>
        <v>Complete</v>
      </c>
      <c r="G2555">
        <f>'Customer_Master'!Y2555</f>
        <v>100</v>
      </c>
    </row>
    <row r="2556" spans="1:7" x14ac:dyDescent="0.25">
      <c r="A2556" s="1" t="str">
        <f>'Customer_Master'!A2556</f>
        <v>CUST-02399</v>
      </c>
      <c r="B2556" s="1" t="str">
        <f>'Customer_Master'!D2556</f>
        <v>Mohammed</v>
      </c>
      <c r="C2556" s="1" t="str">
        <f>'Customer_Master'!E2556</f>
        <v>Heliopay</v>
      </c>
      <c r="D2556" t="str">
        <f>'Customer_Master'!G2556</f>
        <v>Valid</v>
      </c>
      <c r="E2556" t="str">
        <f>'Customer_Master'!I2556</f>
        <v>Valid</v>
      </c>
      <c r="F2556" t="str">
        <f>'Customer_Master'!X2556</f>
        <v>Incomplete</v>
      </c>
      <c r="G2556">
        <f>'Customer_Master'!Y2556</f>
        <v>60</v>
      </c>
    </row>
    <row r="2557" spans="1:7" x14ac:dyDescent="0.25">
      <c r="A2557" s="1" t="str">
        <f>'Customer_Master'!A2557</f>
        <v>CUST-04396</v>
      </c>
      <c r="B2557" s="1" t="str">
        <f>'Customer_Master'!D2557</f>
        <v>Nnamdi Salami</v>
      </c>
      <c r="C2557" s="1" t="str">
        <f>'Customer_Master'!E2557</f>
        <v>Leadgroup Inc</v>
      </c>
      <c r="D2557" t="str">
        <f>'Customer_Master'!G2557</f>
        <v>Valid</v>
      </c>
      <c r="E2557" t="str">
        <f>'Customer_Master'!I2557</f>
        <v>Valid</v>
      </c>
      <c r="F2557" t="str">
        <f>'Customer_Master'!X2557</f>
        <v>Complete</v>
      </c>
      <c r="G2557">
        <f>'Customer_Master'!Y2557</f>
        <v>75</v>
      </c>
    </row>
    <row r="2558" spans="1:7" x14ac:dyDescent="0.25">
      <c r="A2558" s="1" t="str">
        <f>'Customer_Master'!A2558</f>
        <v>CUST-04922</v>
      </c>
      <c r="B2558" s="1" t="str">
        <f>'Customer_Master'!D2558</f>
        <v>Ogechi Khan</v>
      </c>
      <c r="C2558" s="1" t="str">
        <f>'Customer_Master'!E2558</f>
        <v>Konga</v>
      </c>
      <c r="D2558" t="str">
        <f>'Customer_Master'!G2558</f>
        <v>Valid</v>
      </c>
      <c r="E2558" t="str">
        <f>'Customer_Master'!I2558</f>
        <v>Valid</v>
      </c>
      <c r="F2558" t="str">
        <f>'Customer_Master'!X2558</f>
        <v>Complete</v>
      </c>
      <c r="G2558">
        <f>'Customer_Master'!Y2558</f>
        <v>100</v>
      </c>
    </row>
    <row r="2559" spans="1:7" x14ac:dyDescent="0.25">
      <c r="A2559" s="1" t="str">
        <f>'Customer_Master'!A2559</f>
        <v>CUST-00932</v>
      </c>
      <c r="B2559" s="1" t="str">
        <f>'Customer_Master'!D2559</f>
        <v>Yetunde Adewale</v>
      </c>
      <c r="C2559" s="1" t="str">
        <f>'Customer_Master'!E2559</f>
        <v>Heliohealth</v>
      </c>
      <c r="D2559" t="str">
        <f>'Customer_Master'!G2559</f>
        <v>Valid</v>
      </c>
      <c r="E2559" t="str">
        <f>'Customer_Master'!I2559</f>
        <v>Valid</v>
      </c>
      <c r="F2559" t="str">
        <f>'Customer_Master'!X2559</f>
        <v>Complete</v>
      </c>
      <c r="G2559">
        <f>'Customer_Master'!Y2559</f>
        <v>100</v>
      </c>
    </row>
    <row r="2560" spans="1:7" x14ac:dyDescent="0.25">
      <c r="A2560" s="1" t="str">
        <f>'Customer_Master'!A2560</f>
        <v>CUST-00562</v>
      </c>
      <c r="B2560" s="1" t="str">
        <f>'Customer_Master'!D2560</f>
        <v>Anke Patel</v>
      </c>
      <c r="C2560" s="1" t="str">
        <f>'Customer_Master'!E2560</f>
        <v>Payai</v>
      </c>
      <c r="D2560" t="str">
        <f>'Customer_Master'!G2560</f>
        <v>Valid</v>
      </c>
      <c r="E2560" t="str">
        <f>'Customer_Master'!I2560</f>
        <v>Valid</v>
      </c>
      <c r="F2560" t="str">
        <f>'Customer_Master'!X2560</f>
        <v>Complete</v>
      </c>
      <c r="G2560">
        <f>'Customer_Master'!Y2560</f>
        <v>100</v>
      </c>
    </row>
    <row r="2561" spans="1:7" x14ac:dyDescent="0.25">
      <c r="A2561" s="1" t="str">
        <f>'Customer_Master'!A2561</f>
        <v>CUST-04807</v>
      </c>
      <c r="B2561" s="1" t="str">
        <f>'Customer_Master'!D2561</f>
        <v>Mark Okonkwo</v>
      </c>
      <c r="C2561" s="1" t="str">
        <f>'Customer_Master'!E2561</f>
        <v>Chipper Cash</v>
      </c>
      <c r="D2561" t="str">
        <f>'Customer_Master'!G2561</f>
        <v>Valid</v>
      </c>
      <c r="E2561" t="str">
        <f>'Customer_Master'!I2561</f>
        <v>Valid</v>
      </c>
      <c r="F2561" t="str">
        <f>'Customer_Master'!X2561</f>
        <v>Complete</v>
      </c>
      <c r="G2561">
        <f>'Customer_Master'!Y2561</f>
        <v>100</v>
      </c>
    </row>
    <row r="2562" spans="1:7" x14ac:dyDescent="0.25">
      <c r="A2562" s="1" t="str">
        <f>'Customer_Master'!A2562</f>
        <v>CUST-01778</v>
      </c>
      <c r="B2562" s="1" t="str">
        <f>'Customer_Master'!D2562</f>
        <v>Gbenga Anyanwu</v>
      </c>
      <c r="C2562" s="1" t="str">
        <f>'Customer_Master'!E2562</f>
        <v>Vaultlabs Inc</v>
      </c>
      <c r="D2562" t="str">
        <f>'Customer_Master'!G2562</f>
        <v>Valid</v>
      </c>
      <c r="E2562" t="str">
        <f>'Customer_Master'!I2562</f>
        <v>Valid</v>
      </c>
      <c r="F2562" t="str">
        <f>'Customer_Master'!X2562</f>
        <v>Complete</v>
      </c>
      <c r="G2562">
        <f>'Customer_Master'!Y2562</f>
        <v>100</v>
      </c>
    </row>
    <row r="2563" spans="1:7" x14ac:dyDescent="0.25">
      <c r="A2563" s="1" t="str">
        <f>'Customer_Master'!A2563</f>
        <v>CUST-02673</v>
      </c>
      <c r="B2563" s="1" t="str">
        <f>'Customer_Master'!D2563</f>
        <v>Chiamaka Makinde</v>
      </c>
      <c r="C2563" s="1" t="str">
        <f>'Customer_Master'!E2563</f>
        <v>Twiga Foods</v>
      </c>
      <c r="D2563" t="str">
        <f>'Customer_Master'!G2563</f>
        <v>Valid</v>
      </c>
      <c r="E2563" t="str">
        <f>'Customer_Master'!I2563</f>
        <v>Valid</v>
      </c>
      <c r="F2563" t="str">
        <f>'Customer_Master'!X2563</f>
        <v>Complete</v>
      </c>
      <c r="G2563">
        <f>'Customer_Master'!Y2563</f>
        <v>100</v>
      </c>
    </row>
    <row r="2564" spans="1:7" x14ac:dyDescent="0.25">
      <c r="A2564" s="1" t="str">
        <f>'Customer_Master'!A2564</f>
        <v>CUST-04492</v>
      </c>
      <c r="B2564" s="1" t="str">
        <f>'Customer_Master'!D2564</f>
        <v>Adebayo Musa</v>
      </c>
      <c r="C2564" s="1" t="str">
        <f>'Customer_Master'!E2564</f>
        <v>Not Available</v>
      </c>
      <c r="D2564" t="str">
        <f>'Customer_Master'!G2564</f>
        <v>Valid</v>
      </c>
      <c r="E2564" t="str">
        <f>'Customer_Master'!I2564</f>
        <v>Valid</v>
      </c>
      <c r="F2564" t="str">
        <f>'Customer_Master'!X2564</f>
        <v>Incomplete</v>
      </c>
      <c r="G2564">
        <f>'Customer_Master'!Y2564</f>
        <v>60</v>
      </c>
    </row>
    <row r="2565" spans="1:7" x14ac:dyDescent="0.25">
      <c r="A2565" s="1" t="str">
        <f>'Customer_Master'!A2565</f>
        <v>CUST-00696</v>
      </c>
      <c r="B2565" s="1" t="str">
        <f>'Customer_Master'!D2565</f>
        <v>Niyi Oladele</v>
      </c>
      <c r="C2565" s="1" t="str">
        <f>'Customer_Master'!E2565</f>
        <v>Mpesa Solutions</v>
      </c>
      <c r="D2565" t="str">
        <f>'Customer_Master'!G2565</f>
        <v>Valid</v>
      </c>
      <c r="E2565" t="str">
        <f>'Customer_Master'!I2565</f>
        <v>Invalid</v>
      </c>
      <c r="F2565" t="str">
        <f>'Customer_Master'!X2565</f>
        <v>Complete</v>
      </c>
      <c r="G2565">
        <f>'Customer_Master'!Y2565</f>
        <v>55</v>
      </c>
    </row>
    <row r="2566" spans="1:7" x14ac:dyDescent="0.25">
      <c r="A2566" s="1" t="str">
        <f>'Customer_Master'!A2566</f>
        <v>CUST-01064</v>
      </c>
      <c r="B2566" s="1" t="str">
        <f>'Customer_Master'!D2566</f>
        <v>Adebayo Wilson</v>
      </c>
      <c r="C2566" s="1" t="str">
        <f>'Customer_Master'!E2566</f>
        <v>Echosystems</v>
      </c>
      <c r="D2566" t="str">
        <f>'Customer_Master'!G2566</f>
        <v>Valid</v>
      </c>
      <c r="E2566" t="str">
        <f>'Customer_Master'!I2566</f>
        <v>Valid</v>
      </c>
      <c r="F2566" t="str">
        <f>'Customer_Master'!X2566</f>
        <v>Complete</v>
      </c>
      <c r="G2566">
        <f>'Customer_Master'!Y2566</f>
        <v>75</v>
      </c>
    </row>
    <row r="2567" spans="1:7" x14ac:dyDescent="0.25">
      <c r="A2567" s="1" t="str">
        <f>'Customer_Master'!A2567</f>
        <v>CUST-00640</v>
      </c>
      <c r="B2567" s="1" t="str">
        <f>'Customer_Master'!D2567</f>
        <v>Chidinma Oladele</v>
      </c>
      <c r="C2567" s="1" t="str">
        <f>'Customer_Master'!E2567</f>
        <v>Stackanalytics</v>
      </c>
      <c r="D2567" t="str">
        <f>'Customer_Master'!G2567</f>
        <v>Valid</v>
      </c>
      <c r="E2567" t="str">
        <f>'Customer_Master'!I2567</f>
        <v>Valid</v>
      </c>
      <c r="F2567" t="str">
        <f>'Customer_Master'!X2567</f>
        <v>Complete</v>
      </c>
      <c r="G2567">
        <f>'Customer_Master'!Y2567</f>
        <v>75</v>
      </c>
    </row>
    <row r="2568" spans="1:7" x14ac:dyDescent="0.25">
      <c r="A2568" s="1" t="str">
        <f>'Customer_Master'!A2568</f>
        <v>CUST-04170</v>
      </c>
      <c r="B2568" s="1" t="str">
        <f>'Customer_Master'!D2568</f>
        <v>Oluwaseun Van Der Merwe</v>
      </c>
      <c r="C2568" s="1" t="str">
        <f>'Customer_Master'!E2568</f>
        <v>Not Available</v>
      </c>
      <c r="D2568" t="str">
        <f>'Customer_Master'!G2568</f>
        <v>Valid</v>
      </c>
      <c r="E2568" t="str">
        <f>'Customer_Master'!I2568</f>
        <v>Valid</v>
      </c>
      <c r="F2568" t="str">
        <f>'Customer_Master'!X2568</f>
        <v>Incomplete</v>
      </c>
      <c r="G2568">
        <f>'Customer_Master'!Y2568</f>
        <v>60</v>
      </c>
    </row>
    <row r="2569" spans="1:7" x14ac:dyDescent="0.25">
      <c r="A2569" s="1" t="str">
        <f>'Customer_Master'!A2569</f>
        <v>CUST-04524</v>
      </c>
      <c r="B2569" s="1" t="str">
        <f>'Customer_Master'!D2569</f>
        <v>Kayode Jones</v>
      </c>
      <c r="C2569" s="1" t="str">
        <f>'Customer_Master'!E2569</f>
        <v>Datalogic Inc</v>
      </c>
      <c r="D2569" t="str">
        <f>'Customer_Master'!G2569</f>
        <v>Valid</v>
      </c>
      <c r="E2569" t="str">
        <f>'Customer_Master'!I2569</f>
        <v>Valid</v>
      </c>
      <c r="F2569" t="str">
        <f>'Customer_Master'!X2569</f>
        <v>Complete</v>
      </c>
      <c r="G2569">
        <f>'Customer_Master'!Y2569</f>
        <v>75</v>
      </c>
    </row>
    <row r="2570" spans="1:7" x14ac:dyDescent="0.25">
      <c r="A2570" s="1" t="str">
        <f>'Customer_Master'!A2570</f>
        <v>CUST-04574</v>
      </c>
      <c r="B2570" s="1" t="str">
        <f>'Customer_Master'!D2570</f>
        <v>Joshua Obi</v>
      </c>
      <c r="C2570" s="1" t="str">
        <f>'Customer_Master'!E2570</f>
        <v>Primetech Ltd</v>
      </c>
      <c r="D2570" t="str">
        <f>'Customer_Master'!G2570</f>
        <v>Valid</v>
      </c>
      <c r="E2570" t="str">
        <f>'Customer_Master'!I2570</f>
        <v>Valid</v>
      </c>
      <c r="F2570" t="str">
        <f>'Customer_Master'!X2570</f>
        <v>Complete</v>
      </c>
      <c r="G2570">
        <f>'Customer_Master'!Y2570</f>
        <v>100</v>
      </c>
    </row>
    <row r="2571" spans="1:7" x14ac:dyDescent="0.25">
      <c r="A2571" s="1" t="str">
        <f>'Customer_Master'!A2571</f>
        <v>CUST-04498</v>
      </c>
      <c r="B2571" s="1" t="str">
        <f>'Customer_Master'!D2571</f>
        <v>Daniel Abubakar</v>
      </c>
      <c r="C2571" s="1" t="str">
        <f>'Customer_Master'!E2571</f>
        <v>Bua Foods</v>
      </c>
      <c r="D2571" t="str">
        <f>'Customer_Master'!G2571</f>
        <v>Valid</v>
      </c>
      <c r="E2571" t="str">
        <f>'Customer_Master'!I2571</f>
        <v>Valid</v>
      </c>
      <c r="F2571" t="str">
        <f>'Customer_Master'!X2571</f>
        <v>Complete</v>
      </c>
      <c r="G2571">
        <f>'Customer_Master'!Y2571</f>
        <v>100</v>
      </c>
    </row>
    <row r="2572" spans="1:7" x14ac:dyDescent="0.25">
      <c r="A2572" s="1" t="str">
        <f>'Customer_Master'!A2572</f>
        <v>CUST-01562</v>
      </c>
      <c r="B2572" s="1" t="str">
        <f>'Customer_Master'!D2572</f>
        <v>Kibet Dlamini</v>
      </c>
      <c r="C2572" s="1" t="str">
        <f>'Customer_Master'!E2572</f>
        <v>Coreventures</v>
      </c>
      <c r="D2572" t="str">
        <f>'Customer_Master'!G2572</f>
        <v>Valid</v>
      </c>
      <c r="E2572" t="str">
        <f>'Customer_Master'!I2572</f>
        <v>Valid</v>
      </c>
      <c r="F2572" t="str">
        <f>'Customer_Master'!X2572</f>
        <v>Complete</v>
      </c>
      <c r="G2572">
        <f>'Customer_Master'!Y2572</f>
        <v>100</v>
      </c>
    </row>
    <row r="2573" spans="1:7" x14ac:dyDescent="0.25">
      <c r="A2573" s="1" t="str">
        <f>'Customer_Master'!A2573</f>
        <v>CUST-00009</v>
      </c>
      <c r="B2573" s="1" t="str">
        <f>'Customer_Master'!D2573</f>
        <v>Fatima Lawal</v>
      </c>
      <c r="C2573" s="1" t="str">
        <f>'Customer_Master'!E2573</f>
        <v>Cellulant</v>
      </c>
      <c r="D2573" t="str">
        <f>'Customer_Master'!G2573</f>
        <v>Valid</v>
      </c>
      <c r="E2573" t="str">
        <f>'Customer_Master'!I2573</f>
        <v>Valid</v>
      </c>
      <c r="F2573" t="str">
        <f>'Customer_Master'!X2573</f>
        <v>Complete</v>
      </c>
      <c r="G2573">
        <f>'Customer_Master'!Y2573</f>
        <v>100</v>
      </c>
    </row>
    <row r="2574" spans="1:7" x14ac:dyDescent="0.25">
      <c r="A2574" s="1" t="str">
        <f>'Customer_Master'!A2574</f>
        <v>CUST-04946</v>
      </c>
      <c r="B2574" s="1" t="str">
        <f>'Customer_Master'!D2574</f>
        <v>Amina Musa</v>
      </c>
      <c r="C2574" s="1" t="str">
        <f>'Customer_Master'!E2574</f>
        <v>Heliohub Inc</v>
      </c>
      <c r="D2574" t="str">
        <f>'Customer_Master'!G2574</f>
        <v>Valid</v>
      </c>
      <c r="E2574" t="str">
        <f>'Customer_Master'!I2574</f>
        <v>Valid</v>
      </c>
      <c r="F2574" t="str">
        <f>'Customer_Master'!X2574</f>
        <v>Complete</v>
      </c>
      <c r="G2574">
        <f>'Customer_Master'!Y2574</f>
        <v>100</v>
      </c>
    </row>
    <row r="2575" spans="1:7" x14ac:dyDescent="0.25">
      <c r="A2575" s="1" t="str">
        <f>'Customer_Master'!A2575</f>
        <v>CUST-03676</v>
      </c>
      <c r="B2575" s="1" t="str">
        <f>'Customer_Master'!D2575</f>
        <v>Yetunde Aliyu</v>
      </c>
      <c r="C2575" s="1" t="str">
        <f>'Customer_Master'!E2575</f>
        <v>Mtn Group</v>
      </c>
      <c r="D2575" t="str">
        <f>'Customer_Master'!G2575</f>
        <v>Valid</v>
      </c>
      <c r="E2575" t="str">
        <f>'Customer_Master'!I2575</f>
        <v>Valid</v>
      </c>
      <c r="F2575" t="str">
        <f>'Customer_Master'!X2575</f>
        <v>Complete</v>
      </c>
      <c r="G2575">
        <f>'Customer_Master'!Y2575</f>
        <v>100</v>
      </c>
    </row>
    <row r="2576" spans="1:7" x14ac:dyDescent="0.25">
      <c r="A2576" s="1" t="str">
        <f>'Customer_Master'!A2576</f>
        <v>CUST-03037</v>
      </c>
      <c r="B2576" s="1" t="str">
        <f>'Customer_Master'!D2576</f>
        <v>Naidoo</v>
      </c>
      <c r="C2576" s="1" t="str">
        <f>'Customer_Master'!E2576</f>
        <v>Coreanalytics Plc</v>
      </c>
      <c r="D2576" t="str">
        <f>'Customer_Master'!G2576</f>
        <v>Valid</v>
      </c>
      <c r="E2576" t="str">
        <f>'Customer_Master'!I2576</f>
        <v>Valid</v>
      </c>
      <c r="F2576" t="str">
        <f>'Customer_Master'!X2576</f>
        <v>Incomplete</v>
      </c>
      <c r="G2576">
        <f>'Customer_Master'!Y2576</f>
        <v>60</v>
      </c>
    </row>
    <row r="2577" spans="1:7" x14ac:dyDescent="0.25">
      <c r="A2577" s="1" t="str">
        <f>'Customer_Master'!A2577</f>
        <v>CUST-05101</v>
      </c>
      <c r="B2577" s="1" t="str">
        <f>'Customer_Master'!D2577</f>
        <v>Anke Asante</v>
      </c>
      <c r="C2577" s="1" t="str">
        <f>'Customer_Master'!E2577</f>
        <v>Zenhealth Plc</v>
      </c>
      <c r="D2577" t="str">
        <f>'Customer_Master'!G2577</f>
        <v>Valid</v>
      </c>
      <c r="E2577" t="str">
        <f>'Customer_Master'!I2577</f>
        <v>Valid</v>
      </c>
      <c r="F2577" t="str">
        <f>'Customer_Master'!X2577</f>
        <v>Complete</v>
      </c>
      <c r="G2577">
        <f>'Customer_Master'!Y2577</f>
        <v>75</v>
      </c>
    </row>
    <row r="2578" spans="1:7" x14ac:dyDescent="0.25">
      <c r="A2578" s="1" t="str">
        <f>'Customer_Master'!A2578</f>
        <v>CUST-03683</v>
      </c>
      <c r="B2578" s="1" t="str">
        <f>'Customer_Master'!D2578</f>
        <v>Pieter Salami</v>
      </c>
      <c r="C2578" s="1" t="str">
        <f>'Customer_Master'!E2578</f>
        <v>Pulsesoft</v>
      </c>
      <c r="D2578" t="str">
        <f>'Customer_Master'!G2578</f>
        <v>Valid</v>
      </c>
      <c r="E2578" t="str">
        <f>'Customer_Master'!I2578</f>
        <v>Valid</v>
      </c>
      <c r="F2578" t="str">
        <f>'Customer_Master'!X2578</f>
        <v>Complete</v>
      </c>
      <c r="G2578">
        <f>'Customer_Master'!Y2578</f>
        <v>100</v>
      </c>
    </row>
    <row r="2579" spans="1:7" x14ac:dyDescent="0.25">
      <c r="A2579" s="1" t="str">
        <f>'Customer_Master'!A2579</f>
        <v>CUST-01923</v>
      </c>
      <c r="B2579" s="1" t="str">
        <f>'Customer_Master'!D2579</f>
        <v>Tunde Okorie</v>
      </c>
      <c r="C2579" s="1" t="str">
        <f>'Customer_Master'!E2579</f>
        <v>Fluxlabs Inc</v>
      </c>
      <c r="D2579" t="str">
        <f>'Customer_Master'!G2579</f>
        <v>Valid</v>
      </c>
      <c r="E2579" t="str">
        <f>'Customer_Master'!I2579</f>
        <v>Valid</v>
      </c>
      <c r="F2579" t="str">
        <f>'Customer_Master'!X2579</f>
        <v>Complete</v>
      </c>
      <c r="G2579">
        <f>'Customer_Master'!Y2579</f>
        <v>100</v>
      </c>
    </row>
    <row r="2580" spans="1:7" x14ac:dyDescent="0.25">
      <c r="A2580" s="1" t="str">
        <f>'Customer_Master'!A2580</f>
        <v>CUST-00654</v>
      </c>
      <c r="B2580" s="1" t="str">
        <f>'Customer_Master'!D2580</f>
        <v>Musa Patel</v>
      </c>
      <c r="C2580" s="1" t="str">
        <f>'Customer_Master'!E2580</f>
        <v>Fluxhealth</v>
      </c>
      <c r="D2580" t="str">
        <f>'Customer_Master'!G2580</f>
        <v>Valid</v>
      </c>
      <c r="E2580" t="str">
        <f>'Customer_Master'!I2580</f>
        <v>Valid</v>
      </c>
      <c r="F2580" t="str">
        <f>'Customer_Master'!X2580</f>
        <v>Complete</v>
      </c>
      <c r="G2580">
        <f>'Customer_Master'!Y2580</f>
        <v>100</v>
      </c>
    </row>
    <row r="2581" spans="1:7" x14ac:dyDescent="0.25">
      <c r="A2581" s="1" t="str">
        <f>'Customer_Master'!A2581</f>
        <v>CUST-00183</v>
      </c>
      <c r="B2581" s="1" t="str">
        <f>'Customer_Master'!D2581</f>
        <v>Sarah Adebayo</v>
      </c>
      <c r="C2581" s="1" t="str">
        <f>'Customer_Master'!E2581</f>
        <v>Lumenpay</v>
      </c>
      <c r="D2581" t="str">
        <f>'Customer_Master'!G2581</f>
        <v>Invalid</v>
      </c>
      <c r="E2581" t="str">
        <f>'Customer_Master'!I2581</f>
        <v>Valid</v>
      </c>
      <c r="F2581" t="str">
        <f>'Customer_Master'!X2581</f>
        <v>Complete</v>
      </c>
      <c r="G2581">
        <f>'Customer_Master'!Y2581</f>
        <v>70</v>
      </c>
    </row>
    <row r="2582" spans="1:7" x14ac:dyDescent="0.25">
      <c r="A2582" s="1" t="str">
        <f>'Customer_Master'!A2582</f>
        <v>CUST-03828</v>
      </c>
      <c r="B2582" s="1" t="str">
        <f>'Customer_Master'!D2582</f>
        <v>Oluwaseun Murphy</v>
      </c>
      <c r="C2582" s="1" t="str">
        <f>'Customer_Master'!E2582</f>
        <v>Konga</v>
      </c>
      <c r="D2582" t="str">
        <f>'Customer_Master'!G2582</f>
        <v>Valid</v>
      </c>
      <c r="E2582" t="str">
        <f>'Customer_Master'!I2582</f>
        <v>Valid</v>
      </c>
      <c r="F2582" t="str">
        <f>'Customer_Master'!X2582</f>
        <v>Complete</v>
      </c>
      <c r="G2582">
        <f>'Customer_Master'!Y2582</f>
        <v>100</v>
      </c>
    </row>
    <row r="2583" spans="1:7" x14ac:dyDescent="0.25">
      <c r="A2583" s="1" t="str">
        <f>'Customer_Master'!A2583</f>
        <v>CUST-01040</v>
      </c>
      <c r="B2583" s="1" t="str">
        <f>'Customer_Master'!D2583</f>
        <v>Oluwaseun Khan</v>
      </c>
      <c r="C2583" s="1" t="str">
        <f>'Customer_Master'!E2583</f>
        <v>Konga</v>
      </c>
      <c r="D2583" t="str">
        <f>'Customer_Master'!G2583</f>
        <v>Valid</v>
      </c>
      <c r="E2583" t="str">
        <f>'Customer_Master'!I2583</f>
        <v>Valid</v>
      </c>
      <c r="F2583" t="str">
        <f>'Customer_Master'!X2583</f>
        <v>Complete</v>
      </c>
      <c r="G2583">
        <f>'Customer_Master'!Y2583</f>
        <v>100</v>
      </c>
    </row>
    <row r="2584" spans="1:7" x14ac:dyDescent="0.25">
      <c r="A2584" s="1" t="str">
        <f>'Customer_Master'!A2584</f>
        <v>CUST-00390</v>
      </c>
      <c r="B2584" s="1" t="str">
        <f>'Customer_Master'!D2584</f>
        <v>Amaka Orji</v>
      </c>
      <c r="C2584" s="1" t="str">
        <f>'Customer_Master'!E2584</f>
        <v>Quantalogic Gmbh</v>
      </c>
      <c r="D2584" t="str">
        <f>'Customer_Master'!G2584</f>
        <v>Valid</v>
      </c>
      <c r="E2584" t="str">
        <f>'Customer_Master'!I2584</f>
        <v>Valid</v>
      </c>
      <c r="F2584" t="str">
        <f>'Customer_Master'!X2584</f>
        <v>Complete</v>
      </c>
      <c r="G2584">
        <f>'Customer_Master'!Y2584</f>
        <v>75</v>
      </c>
    </row>
    <row r="2585" spans="1:7" x14ac:dyDescent="0.25">
      <c r="A2585" s="1" t="str">
        <f>'Customer_Master'!A2585</f>
        <v>CUST-02794</v>
      </c>
      <c r="B2585" s="1" t="str">
        <f>'Customer_Master'!D2585</f>
        <v>Precious Hassan</v>
      </c>
      <c r="C2585" s="1" t="str">
        <f>'Customer_Master'!E2585</f>
        <v>Not Available</v>
      </c>
      <c r="D2585" t="str">
        <f>'Customer_Master'!G2585</f>
        <v>Valid</v>
      </c>
      <c r="E2585" t="str">
        <f>'Customer_Master'!I2585</f>
        <v>Valid</v>
      </c>
      <c r="F2585" t="str">
        <f>'Customer_Master'!X2585</f>
        <v>Incomplete</v>
      </c>
      <c r="G2585">
        <f>'Customer_Master'!Y2585</f>
        <v>60</v>
      </c>
    </row>
    <row r="2586" spans="1:7" x14ac:dyDescent="0.25">
      <c r="A2586" s="1" t="str">
        <f>'Customer_Master'!A2586</f>
        <v>CUST-04137</v>
      </c>
      <c r="B2586" s="1" t="str">
        <f>'Customer_Master'!D2586</f>
        <v>Yakubu Bello</v>
      </c>
      <c r="C2586" s="1" t="str">
        <f>'Customer_Master'!E2586</f>
        <v>Mtn Group</v>
      </c>
      <c r="D2586" t="str">
        <f>'Customer_Master'!G2586</f>
        <v>Invalid</v>
      </c>
      <c r="E2586" t="str">
        <f>'Customer_Master'!I2586</f>
        <v>Valid</v>
      </c>
      <c r="F2586" t="str">
        <f>'Customer_Master'!X2586</f>
        <v>Complete</v>
      </c>
      <c r="G2586">
        <f>'Customer_Master'!Y2586</f>
        <v>70</v>
      </c>
    </row>
    <row r="2587" spans="1:7" x14ac:dyDescent="0.25">
      <c r="A2587" s="1" t="str">
        <f>'Customer_Master'!A2587</f>
        <v>CUST-00597</v>
      </c>
      <c r="B2587" s="1" t="str">
        <f>'Customer_Master'!D2587</f>
        <v>David Makinde</v>
      </c>
      <c r="C2587" s="1" t="str">
        <f>'Customer_Master'!E2587</f>
        <v>Twiga Foods</v>
      </c>
      <c r="D2587" t="str">
        <f>'Customer_Master'!G2587</f>
        <v>Valid</v>
      </c>
      <c r="E2587" t="str">
        <f>'Customer_Master'!I2587</f>
        <v>Valid</v>
      </c>
      <c r="F2587" t="str">
        <f>'Customer_Master'!X2587</f>
        <v>Complete</v>
      </c>
      <c r="G2587">
        <f>'Customer_Master'!Y2587</f>
        <v>100</v>
      </c>
    </row>
    <row r="2588" spans="1:7" x14ac:dyDescent="0.25">
      <c r="A2588" s="1" t="str">
        <f>'Customer_Master'!A2588</f>
        <v>CUST-00474</v>
      </c>
      <c r="B2588" s="1" t="str">
        <f>'Customer_Master'!D2588</f>
        <v>Michael Mensah</v>
      </c>
      <c r="C2588" s="1" t="str">
        <f>'Customer_Master'!E2588</f>
        <v>Konga</v>
      </c>
      <c r="D2588" t="str">
        <f>'Customer_Master'!G2588</f>
        <v>Valid</v>
      </c>
      <c r="E2588" t="str">
        <f>'Customer_Master'!I2588</f>
        <v>Valid</v>
      </c>
      <c r="F2588" t="str">
        <f>'Customer_Master'!X2588</f>
        <v>Complete</v>
      </c>
      <c r="G2588">
        <f>'Customer_Master'!Y2588</f>
        <v>100</v>
      </c>
    </row>
    <row r="2589" spans="1:7" x14ac:dyDescent="0.25">
      <c r="A2589" s="1" t="str">
        <f>'Customer_Master'!A2589</f>
        <v>CUST-00407</v>
      </c>
      <c r="B2589" s="1" t="str">
        <f>'Customer_Master'!D2589</f>
        <v>Emmanuel Hassan</v>
      </c>
      <c r="C2589" s="1" t="str">
        <f>'Customer_Master'!E2589</f>
        <v>Orbitnetworks Plc</v>
      </c>
      <c r="D2589" t="str">
        <f>'Customer_Master'!G2589</f>
        <v>Valid</v>
      </c>
      <c r="E2589" t="str">
        <f>'Customer_Master'!I2589</f>
        <v>Valid</v>
      </c>
      <c r="F2589" t="str">
        <f>'Customer_Master'!X2589</f>
        <v>Complete</v>
      </c>
      <c r="G2589">
        <f>'Customer_Master'!Y2589</f>
        <v>100</v>
      </c>
    </row>
    <row r="2590" spans="1:7" x14ac:dyDescent="0.25">
      <c r="A2590" s="1" t="str">
        <f>'Customer_Master'!A2590</f>
        <v>CUST-02557</v>
      </c>
      <c r="B2590" s="1" t="str">
        <f>'Customer_Master'!D2590</f>
        <v>Adebayo Diallo</v>
      </c>
      <c r="C2590" s="1" t="str">
        <f>'Customer_Master'!E2590</f>
        <v>Quantasystems Plc</v>
      </c>
      <c r="D2590" t="str">
        <f>'Customer_Master'!G2590</f>
        <v>Valid</v>
      </c>
      <c r="E2590" t="str">
        <f>'Customer_Master'!I2590</f>
        <v>Valid</v>
      </c>
      <c r="F2590" t="str">
        <f>'Customer_Master'!X2590</f>
        <v>Complete</v>
      </c>
      <c r="G2590">
        <f>'Customer_Master'!Y2590</f>
        <v>100</v>
      </c>
    </row>
    <row r="2591" spans="1:7" x14ac:dyDescent="0.25">
      <c r="A2591" s="1" t="str">
        <f>'Customer_Master'!A2591</f>
        <v>CUST-04543</v>
      </c>
      <c r="B2591" s="1" t="str">
        <f>'Customer_Master'!D2591</f>
        <v>Orji</v>
      </c>
      <c r="C2591" s="1" t="str">
        <f>'Customer_Master'!E2591</f>
        <v>Jumia</v>
      </c>
      <c r="D2591" t="str">
        <f>'Customer_Master'!G2591</f>
        <v>Valid</v>
      </c>
      <c r="E2591" t="str">
        <f>'Customer_Master'!I2591</f>
        <v>Valid</v>
      </c>
      <c r="F2591" t="str">
        <f>'Customer_Master'!X2591</f>
        <v>Incomplete</v>
      </c>
      <c r="G2591">
        <f>'Customer_Master'!Y2591</f>
        <v>60</v>
      </c>
    </row>
    <row r="2592" spans="1:7" x14ac:dyDescent="0.25">
      <c r="A2592" s="1" t="str">
        <f>'Customer_Master'!A2592</f>
        <v>CUST-04167</v>
      </c>
      <c r="B2592" s="1" t="str">
        <f>'Customer_Master'!D2592</f>
        <v>Otieno Traore</v>
      </c>
      <c r="C2592" s="1" t="str">
        <f>'Customer_Master'!E2592</f>
        <v>Brightdigital Inc</v>
      </c>
      <c r="D2592" t="str">
        <f>'Customer_Master'!G2592</f>
        <v>Valid</v>
      </c>
      <c r="E2592" t="str">
        <f>'Customer_Master'!I2592</f>
        <v>Valid</v>
      </c>
      <c r="F2592" t="str">
        <f>'Customer_Master'!X2592</f>
        <v>Complete</v>
      </c>
      <c r="G2592">
        <f>'Customer_Master'!Y2592</f>
        <v>100</v>
      </c>
    </row>
    <row r="2593" spans="1:7" x14ac:dyDescent="0.25">
      <c r="A2593" s="1" t="str">
        <f>'Customer_Master'!A2593</f>
        <v>CUST-05089</v>
      </c>
      <c r="B2593" s="1" t="str">
        <f>'Customer_Master'!D2593</f>
        <v>Kamau Khan</v>
      </c>
      <c r="C2593" s="1" t="str">
        <f>'Customer_Master'!E2593</f>
        <v>Hivetech Inc</v>
      </c>
      <c r="D2593" t="str">
        <f>'Customer_Master'!G2593</f>
        <v>Valid</v>
      </c>
      <c r="E2593" t="str">
        <f>'Customer_Master'!I2593</f>
        <v>Valid</v>
      </c>
      <c r="F2593" t="str">
        <f>'Customer_Master'!X2593</f>
        <v>Complete</v>
      </c>
      <c r="G2593">
        <f>'Customer_Master'!Y2593</f>
        <v>75</v>
      </c>
    </row>
    <row r="2594" spans="1:7" x14ac:dyDescent="0.25">
      <c r="A2594" s="1" t="str">
        <f>'Customer_Master'!A2594</f>
        <v>CUST-03816</v>
      </c>
      <c r="B2594" s="1" t="str">
        <f>'Customer_Master'!D2594</f>
        <v>Andrew Balogun</v>
      </c>
      <c r="C2594" s="1" t="str">
        <f>'Customer_Master'!E2594</f>
        <v>Clouddigital</v>
      </c>
      <c r="D2594" t="str">
        <f>'Customer_Master'!G2594</f>
        <v>Valid</v>
      </c>
      <c r="E2594" t="str">
        <f>'Customer_Master'!I2594</f>
        <v>Valid</v>
      </c>
      <c r="F2594" t="str">
        <f>'Customer_Master'!X2594</f>
        <v>Complete</v>
      </c>
      <c r="G2594">
        <f>'Customer_Master'!Y2594</f>
        <v>100</v>
      </c>
    </row>
    <row r="2595" spans="1:7" x14ac:dyDescent="0.25">
      <c r="A2595" s="1" t="str">
        <f>'Customer_Master'!A2595</f>
        <v>CUST-02727</v>
      </c>
      <c r="B2595" s="1" t="str">
        <f>'Customer_Master'!D2595</f>
        <v>Aisha Akinola</v>
      </c>
      <c r="C2595" s="1" t="str">
        <f>'Customer_Master'!E2595</f>
        <v>Chipper Cash</v>
      </c>
      <c r="D2595" t="str">
        <f>'Customer_Master'!G2595</f>
        <v>Valid</v>
      </c>
      <c r="E2595" t="str">
        <f>'Customer_Master'!I2595</f>
        <v>Valid</v>
      </c>
      <c r="F2595" t="str">
        <f>'Customer_Master'!X2595</f>
        <v>Complete</v>
      </c>
      <c r="G2595">
        <f>'Customer_Master'!Y2595</f>
        <v>100</v>
      </c>
    </row>
    <row r="2596" spans="1:7" x14ac:dyDescent="0.25">
      <c r="A2596" s="1" t="str">
        <f>'Customer_Master'!A2596</f>
        <v>CUST-05004</v>
      </c>
      <c r="B2596" s="1" t="str">
        <f>'Customer_Master'!D2596</f>
        <v>Precious Afolabi</v>
      </c>
      <c r="C2596" s="1" t="str">
        <f>'Customer_Master'!E2596</f>
        <v>Cloudlogic Plc</v>
      </c>
      <c r="D2596" t="str">
        <f>'Customer_Master'!G2596</f>
        <v>Valid</v>
      </c>
      <c r="E2596" t="str">
        <f>'Customer_Master'!I2596</f>
        <v>Valid</v>
      </c>
      <c r="F2596" t="str">
        <f>'Customer_Master'!X2596</f>
        <v>Complete</v>
      </c>
      <c r="G2596">
        <f>'Customer_Master'!Y2596</f>
        <v>75</v>
      </c>
    </row>
    <row r="2597" spans="1:7" x14ac:dyDescent="0.25">
      <c r="A2597" s="1" t="str">
        <f>'Customer_Master'!A2597</f>
        <v>CUST-02887</v>
      </c>
      <c r="B2597" s="1" t="str">
        <f>'Customer_Master'!D2597</f>
        <v>Favour Patel</v>
      </c>
      <c r="C2597" s="1" t="str">
        <f>'Customer_Master'!E2597</f>
        <v>Vertexsoft Llc</v>
      </c>
      <c r="D2597" t="str">
        <f>'Customer_Master'!G2597</f>
        <v>Valid</v>
      </c>
      <c r="E2597" t="str">
        <f>'Customer_Master'!I2597</f>
        <v>Valid</v>
      </c>
      <c r="F2597" t="str">
        <f>'Customer_Master'!X2597</f>
        <v>Complete</v>
      </c>
      <c r="G2597">
        <f>'Customer_Master'!Y2597</f>
        <v>100</v>
      </c>
    </row>
    <row r="2598" spans="1:7" x14ac:dyDescent="0.25">
      <c r="A2598" s="1" t="str">
        <f>'Customer_Master'!A2598</f>
        <v>CUST-01002</v>
      </c>
      <c r="B2598" s="1" t="str">
        <f>'Customer_Master'!D2598</f>
        <v>Yakubu Onyeka</v>
      </c>
      <c r="C2598" s="1" t="str">
        <f>'Customer_Master'!E2598</f>
        <v>Coreanalytics Ltd</v>
      </c>
      <c r="D2598" t="str">
        <f>'Customer_Master'!G2598</f>
        <v>Valid</v>
      </c>
      <c r="E2598" t="str">
        <f>'Customer_Master'!I2598</f>
        <v>Valid</v>
      </c>
      <c r="F2598" t="str">
        <f>'Customer_Master'!X2598</f>
        <v>Complete</v>
      </c>
      <c r="G2598">
        <f>'Customer_Master'!Y2598</f>
        <v>100</v>
      </c>
    </row>
    <row r="2599" spans="1:7" x14ac:dyDescent="0.25">
      <c r="A2599" s="1" t="str">
        <f>'Customer_Master'!A2599</f>
        <v>CUST-04736</v>
      </c>
      <c r="B2599" s="1" t="str">
        <f>'Customer_Master'!D2599</f>
        <v>Amaka Salami</v>
      </c>
      <c r="C2599" s="1" t="str">
        <f>'Customer_Master'!E2599</f>
        <v>Sparktech</v>
      </c>
      <c r="D2599" t="str">
        <f>'Customer_Master'!G2599</f>
        <v>Valid</v>
      </c>
      <c r="E2599" t="str">
        <f>'Customer_Master'!I2599</f>
        <v>Invalid</v>
      </c>
      <c r="F2599" t="str">
        <f>'Customer_Master'!X2599</f>
        <v>Complete</v>
      </c>
      <c r="G2599">
        <f>'Customer_Master'!Y2599</f>
        <v>80</v>
      </c>
    </row>
    <row r="2600" spans="1:7" x14ac:dyDescent="0.25">
      <c r="A2600" s="1" t="str">
        <f>'Customer_Master'!A2600</f>
        <v>CUST-04497</v>
      </c>
      <c r="B2600" s="1" t="str">
        <f>'Customer_Master'!D2600</f>
        <v>Sophie Oladele</v>
      </c>
      <c r="C2600" s="1" t="str">
        <f>'Customer_Master'!E2600</f>
        <v>Hivenetworks Ltd</v>
      </c>
      <c r="D2600" t="str">
        <f>'Customer_Master'!G2600</f>
        <v>Valid</v>
      </c>
      <c r="E2600" t="str">
        <f>'Customer_Master'!I2600</f>
        <v>Valid</v>
      </c>
      <c r="F2600" t="str">
        <f>'Customer_Master'!X2600</f>
        <v>Complete</v>
      </c>
      <c r="G2600">
        <f>'Customer_Master'!Y2600</f>
        <v>100</v>
      </c>
    </row>
    <row r="2601" spans="1:7" x14ac:dyDescent="0.25">
      <c r="A2601" s="1" t="str">
        <f>'Customer_Master'!A2601</f>
        <v>CUST-00574</v>
      </c>
      <c r="B2601" s="1" t="str">
        <f>'Customer_Master'!D2601</f>
        <v>Mark Diallo</v>
      </c>
      <c r="C2601" s="1" t="str">
        <f>'Customer_Master'!E2601</f>
        <v>Leadnetworks Plc</v>
      </c>
      <c r="D2601" t="str">
        <f>'Customer_Master'!G2601</f>
        <v>Valid</v>
      </c>
      <c r="E2601" t="str">
        <f>'Customer_Master'!I2601</f>
        <v>Valid</v>
      </c>
      <c r="F2601" t="str">
        <f>'Customer_Master'!X2601</f>
        <v>Complete</v>
      </c>
      <c r="G2601">
        <f>'Customer_Master'!Y2601</f>
        <v>100</v>
      </c>
    </row>
    <row r="2602" spans="1:7" x14ac:dyDescent="0.25">
      <c r="A2602" s="1" t="str">
        <f>'Customer_Master'!A2602</f>
        <v>CUST-02085</v>
      </c>
      <c r="B2602" s="1" t="str">
        <f>'Customer_Master'!D2602</f>
        <v>Mwangi Nwankwo</v>
      </c>
      <c r="C2602" s="1" t="str">
        <f>'Customer_Master'!E2602</f>
        <v>Zencapital Inc</v>
      </c>
      <c r="D2602" t="str">
        <f>'Customer_Master'!G2602</f>
        <v>Valid</v>
      </c>
      <c r="E2602" t="str">
        <f>'Customer_Master'!I2602</f>
        <v>Valid</v>
      </c>
      <c r="F2602" t="str">
        <f>'Customer_Master'!X2602</f>
        <v>Complete</v>
      </c>
      <c r="G2602">
        <f>'Customer_Master'!Y2602</f>
        <v>100</v>
      </c>
    </row>
    <row r="2603" spans="1:7" x14ac:dyDescent="0.25">
      <c r="A2603" s="1" t="str">
        <f>'Customer_Master'!A2603</f>
        <v>CUST-01659</v>
      </c>
      <c r="B2603" s="1" t="str">
        <f>'Customer_Master'!D2603</f>
        <v>Adaeze</v>
      </c>
      <c r="C2603" s="1" t="str">
        <f>'Customer_Master'!E2603</f>
        <v>Cloudcommerce</v>
      </c>
      <c r="D2603" t="str">
        <f>'Customer_Master'!G2603</f>
        <v>Valid</v>
      </c>
      <c r="E2603" t="str">
        <f>'Customer_Master'!I2603</f>
        <v>Valid</v>
      </c>
      <c r="F2603" t="str">
        <f>'Customer_Master'!X2603</f>
        <v>Incomplete</v>
      </c>
      <c r="G2603">
        <f>'Customer_Master'!Y2603</f>
        <v>60</v>
      </c>
    </row>
    <row r="2604" spans="1:7" x14ac:dyDescent="0.25">
      <c r="A2604" s="1" t="str">
        <f>'Customer_Master'!A2604</f>
        <v>CUST-02129</v>
      </c>
      <c r="B2604" s="1" t="str">
        <f>'Customer_Master'!D2604</f>
        <v>Precious O'Brien</v>
      </c>
      <c r="C2604" s="1" t="str">
        <f>'Customer_Master'!E2604</f>
        <v>Echogroup Llc</v>
      </c>
      <c r="D2604" t="str">
        <f>'Customer_Master'!G2604</f>
        <v>Valid</v>
      </c>
      <c r="E2604" t="str">
        <f>'Customer_Master'!I2604</f>
        <v>Valid</v>
      </c>
      <c r="F2604" t="str">
        <f>'Customer_Master'!X2604</f>
        <v>Complete</v>
      </c>
      <c r="G2604">
        <f>'Customer_Master'!Y2604</f>
        <v>100</v>
      </c>
    </row>
    <row r="2605" spans="1:7" x14ac:dyDescent="0.25">
      <c r="A2605" s="1" t="str">
        <f>'Customer_Master'!A2605</f>
        <v>CUST-02096</v>
      </c>
      <c r="B2605" s="1" t="str">
        <f>'Customer_Master'!D2605</f>
        <v>Nneka Smith</v>
      </c>
      <c r="C2605" s="1" t="str">
        <f>'Customer_Master'!E2605</f>
        <v>Paypay Ltd</v>
      </c>
      <c r="D2605" t="str">
        <f>'Customer_Master'!G2605</f>
        <v>Valid</v>
      </c>
      <c r="E2605" t="str">
        <f>'Customer_Master'!I2605</f>
        <v>Valid</v>
      </c>
      <c r="F2605" t="str">
        <f>'Customer_Master'!X2605</f>
        <v>Complete</v>
      </c>
      <c r="G2605">
        <f>'Customer_Master'!Y2605</f>
        <v>100</v>
      </c>
    </row>
    <row r="2606" spans="1:7" x14ac:dyDescent="0.25">
      <c r="A2606" s="1" t="str">
        <f>'Customer_Master'!A2606</f>
        <v>CUST-02999</v>
      </c>
      <c r="B2606" s="1" t="str">
        <f>'Customer_Master'!D2606</f>
        <v>Adaeze Mohammed</v>
      </c>
      <c r="C2606" s="1" t="str">
        <f>'Customer_Master'!E2606</f>
        <v>Not Available</v>
      </c>
      <c r="D2606" t="str">
        <f>'Customer_Master'!G2606</f>
        <v>Valid</v>
      </c>
      <c r="E2606" t="str">
        <f>'Customer_Master'!I2606</f>
        <v>Valid</v>
      </c>
      <c r="F2606" t="str">
        <f>'Customer_Master'!X2606</f>
        <v>Incomplete</v>
      </c>
      <c r="G2606">
        <f>'Customer_Master'!Y2606</f>
        <v>60</v>
      </c>
    </row>
    <row r="2607" spans="1:7" x14ac:dyDescent="0.25">
      <c r="A2607" s="1" t="str">
        <f>'Customer_Master'!A2607</f>
        <v>CUST-04105</v>
      </c>
      <c r="B2607" s="1" t="str">
        <f>'Customer_Master'!D2607</f>
        <v>Lola Hassan</v>
      </c>
      <c r="C2607" s="1" t="str">
        <f>'Customer_Master'!E2607</f>
        <v>Novacapital Gmbh</v>
      </c>
      <c r="D2607" t="str">
        <f>'Customer_Master'!G2607</f>
        <v>Valid</v>
      </c>
      <c r="E2607" t="str">
        <f>'Customer_Master'!I2607</f>
        <v>Valid</v>
      </c>
      <c r="F2607" t="str">
        <f>'Customer_Master'!X2607</f>
        <v>Complete</v>
      </c>
      <c r="G2607">
        <f>'Customer_Master'!Y2607</f>
        <v>100</v>
      </c>
    </row>
    <row r="2608" spans="1:7" x14ac:dyDescent="0.25">
      <c r="A2608" s="1" t="str">
        <f>'Customer_Master'!A2608</f>
        <v>CUST-00038</v>
      </c>
      <c r="B2608" s="1" t="str">
        <f>'Customer_Master'!D2608</f>
        <v>Chizoba Williams</v>
      </c>
      <c r="C2608" s="1" t="str">
        <f>'Customer_Master'!E2608</f>
        <v>Carbon</v>
      </c>
      <c r="D2608" t="str">
        <f>'Customer_Master'!G2608</f>
        <v>Valid</v>
      </c>
      <c r="E2608" t="str">
        <f>'Customer_Master'!I2608</f>
        <v>Valid</v>
      </c>
      <c r="F2608" t="str">
        <f>'Customer_Master'!X2608</f>
        <v>Complete</v>
      </c>
      <c r="G2608">
        <f>'Customer_Master'!Y2608</f>
        <v>100</v>
      </c>
    </row>
    <row r="2609" spans="1:7" x14ac:dyDescent="0.25">
      <c r="A2609" s="1" t="str">
        <f>'Customer_Master'!A2609</f>
        <v>CUST-02754</v>
      </c>
      <c r="B2609" s="1" t="str">
        <f>'Customer_Master'!D2609</f>
        <v>Usman Adeyemi</v>
      </c>
      <c r="C2609" s="1" t="str">
        <f>'Customer_Master'!E2609</f>
        <v>Swiftsolutions</v>
      </c>
      <c r="D2609" t="str">
        <f>'Customer_Master'!G2609</f>
        <v>Valid</v>
      </c>
      <c r="E2609" t="str">
        <f>'Customer_Master'!I2609</f>
        <v>Valid</v>
      </c>
      <c r="F2609" t="str">
        <f>'Customer_Master'!X2609</f>
        <v>Complete</v>
      </c>
      <c r="G2609">
        <f>'Customer_Master'!Y2609</f>
        <v>100</v>
      </c>
    </row>
    <row r="2610" spans="1:7" x14ac:dyDescent="0.25">
      <c r="A2610" s="1" t="str">
        <f>'Customer_Master'!A2610</f>
        <v>CUST-02638</v>
      </c>
      <c r="B2610" s="1" t="str">
        <f>'Customer_Master'!D2610</f>
        <v>Chinwe Traore</v>
      </c>
      <c r="C2610" s="1" t="str">
        <f>'Customer_Master'!E2610</f>
        <v>Mtn Group</v>
      </c>
      <c r="D2610" t="str">
        <f>'Customer_Master'!G2610</f>
        <v>Valid</v>
      </c>
      <c r="E2610" t="str">
        <f>'Customer_Master'!I2610</f>
        <v>Valid</v>
      </c>
      <c r="F2610" t="str">
        <f>'Customer_Master'!X2610</f>
        <v>Complete</v>
      </c>
      <c r="G2610">
        <f>'Customer_Master'!Y2610</f>
        <v>100</v>
      </c>
    </row>
    <row r="2611" spans="1:7" x14ac:dyDescent="0.25">
      <c r="A2611" s="1" t="str">
        <f>'Customer_Master'!A2611</f>
        <v>CUST-00477</v>
      </c>
      <c r="B2611" s="1" t="str">
        <f>'Customer_Master'!D2611</f>
        <v>Ifeoma Mensah</v>
      </c>
      <c r="C2611" s="1" t="str">
        <f>'Customer_Master'!E2611</f>
        <v>Vertexcommerce Inc</v>
      </c>
      <c r="D2611" t="str">
        <f>'Customer_Master'!G2611</f>
        <v>Valid</v>
      </c>
      <c r="E2611" t="str">
        <f>'Customer_Master'!I2611</f>
        <v>Valid</v>
      </c>
      <c r="F2611" t="str">
        <f>'Customer_Master'!X2611</f>
        <v>Complete</v>
      </c>
      <c r="G2611">
        <f>'Customer_Master'!Y2611</f>
        <v>100</v>
      </c>
    </row>
    <row r="2612" spans="1:7" x14ac:dyDescent="0.25">
      <c r="A2612" s="1" t="str">
        <f>'Customer_Master'!A2612</f>
        <v>CUST-01645</v>
      </c>
      <c r="B2612" s="1" t="str">
        <f>'Customer_Master'!D2612</f>
        <v>Chioma Naidoo</v>
      </c>
      <c r="C2612" s="1" t="str">
        <f>'Customer_Master'!E2612</f>
        <v>Not Available</v>
      </c>
      <c r="D2612" t="str">
        <f>'Customer_Master'!G2612</f>
        <v>Valid</v>
      </c>
      <c r="E2612" t="str">
        <f>'Customer_Master'!I2612</f>
        <v>Valid</v>
      </c>
      <c r="F2612" t="str">
        <f>'Customer_Master'!X2612</f>
        <v>Incomplete</v>
      </c>
      <c r="G2612">
        <f>'Customer_Master'!Y2612</f>
        <v>60</v>
      </c>
    </row>
    <row r="2613" spans="1:7" x14ac:dyDescent="0.25">
      <c r="A2613" s="1" t="str">
        <f>'Customer_Master'!A2613</f>
        <v>CUST-01365</v>
      </c>
      <c r="B2613" s="1" t="str">
        <f>'Customer_Master'!D2613</f>
        <v>Mwangi Diallo</v>
      </c>
      <c r="C2613" s="1" t="str">
        <f>'Customer_Master'!E2613</f>
        <v>Not Available</v>
      </c>
      <c r="D2613" t="str">
        <f>'Customer_Master'!G2613</f>
        <v>Valid</v>
      </c>
      <c r="E2613" t="str">
        <f>'Customer_Master'!I2613</f>
        <v>Valid</v>
      </c>
      <c r="F2613" t="str">
        <f>'Customer_Master'!X2613</f>
        <v>Incomplete</v>
      </c>
      <c r="G2613">
        <f>'Customer_Master'!Y2613</f>
        <v>60</v>
      </c>
    </row>
    <row r="2614" spans="1:7" x14ac:dyDescent="0.25">
      <c r="A2614" s="1" t="str">
        <f>'Customer_Master'!A2614</f>
        <v>CUST-01097</v>
      </c>
      <c r="B2614" s="1" t="str">
        <f>'Customer_Master'!D2614</f>
        <v>Fatuma Traore</v>
      </c>
      <c r="C2614" s="1" t="str">
        <f>'Customer_Master'!E2614</f>
        <v>Pulseanalytics Llc</v>
      </c>
      <c r="D2614" t="str">
        <f>'Customer_Master'!G2614</f>
        <v>Valid</v>
      </c>
      <c r="E2614" t="str">
        <f>'Customer_Master'!I2614</f>
        <v>Valid</v>
      </c>
      <c r="F2614" t="str">
        <f>'Customer_Master'!X2614</f>
        <v>Complete</v>
      </c>
      <c r="G2614">
        <f>'Customer_Master'!Y2614</f>
        <v>100</v>
      </c>
    </row>
    <row r="2615" spans="1:7" x14ac:dyDescent="0.25">
      <c r="A2615" s="1" t="str">
        <f>'Customer_Master'!A2615</f>
        <v>CUST-04935</v>
      </c>
      <c r="B2615" s="1" t="str">
        <f>'Customer_Master'!D2615</f>
        <v>Dele Kelly</v>
      </c>
      <c r="C2615" s="1" t="str">
        <f>'Customer_Master'!E2615</f>
        <v>Zengroup Plc</v>
      </c>
      <c r="D2615" t="str">
        <f>'Customer_Master'!G2615</f>
        <v>Valid</v>
      </c>
      <c r="E2615" t="str">
        <f>'Customer_Master'!I2615</f>
        <v>Valid</v>
      </c>
      <c r="F2615" t="str">
        <f>'Customer_Master'!X2615</f>
        <v>Complete</v>
      </c>
      <c r="G2615">
        <f>'Customer_Master'!Y2615</f>
        <v>100</v>
      </c>
    </row>
    <row r="2616" spans="1:7" x14ac:dyDescent="0.25">
      <c r="A2616" s="1" t="str">
        <f>'Customer_Master'!A2616</f>
        <v>CUST-03201</v>
      </c>
      <c r="B2616" s="1" t="str">
        <f>'Customer_Master'!D2616</f>
        <v>Obinna Eze</v>
      </c>
      <c r="C2616" s="1" t="str">
        <f>'Customer_Master'!E2616</f>
        <v>Jumia</v>
      </c>
      <c r="D2616" t="str">
        <f>'Customer_Master'!G2616</f>
        <v>Valid</v>
      </c>
      <c r="E2616" t="str">
        <f>'Customer_Master'!I2616</f>
        <v>Valid</v>
      </c>
      <c r="F2616" t="str">
        <f>'Customer_Master'!X2616</f>
        <v>Complete</v>
      </c>
      <c r="G2616">
        <f>'Customer_Master'!Y2616</f>
        <v>100</v>
      </c>
    </row>
    <row r="2617" spans="1:7" x14ac:dyDescent="0.25">
      <c r="A2617" s="1" t="str">
        <f>'Customer_Master'!A2617</f>
        <v>CUST-00371</v>
      </c>
      <c r="B2617" s="1" t="str">
        <f>'Customer_Master'!D2617</f>
        <v>Noah O'Brien</v>
      </c>
      <c r="C2617" s="1" t="str">
        <f>'Customer_Master'!E2617</f>
        <v>Orbitworks</v>
      </c>
      <c r="D2617" t="str">
        <f>'Customer_Master'!G2617</f>
        <v>Valid</v>
      </c>
      <c r="E2617" t="str">
        <f>'Customer_Master'!I2617</f>
        <v>Valid</v>
      </c>
      <c r="F2617" t="str">
        <f>'Customer_Master'!X2617</f>
        <v>Complete</v>
      </c>
      <c r="G2617">
        <f>'Customer_Master'!Y2617</f>
        <v>100</v>
      </c>
    </row>
    <row r="2618" spans="1:7" x14ac:dyDescent="0.25">
      <c r="A2618" s="1" t="str">
        <f>'Customer_Master'!A2618</f>
        <v>CUST-01451</v>
      </c>
      <c r="B2618" s="1" t="str">
        <f>'Customer_Master'!D2618</f>
        <v>Ahmed Hassan</v>
      </c>
      <c r="C2618" s="1" t="str">
        <f>'Customer_Master'!E2618</f>
        <v>Lumendigital</v>
      </c>
      <c r="D2618" t="str">
        <f>'Customer_Master'!G2618</f>
        <v>Valid</v>
      </c>
      <c r="E2618" t="str">
        <f>'Customer_Master'!I2618</f>
        <v>Valid</v>
      </c>
      <c r="F2618" t="str">
        <f>'Customer_Master'!X2618</f>
        <v>Complete</v>
      </c>
      <c r="G2618">
        <f>'Customer_Master'!Y2618</f>
        <v>100</v>
      </c>
    </row>
    <row r="2619" spans="1:7" x14ac:dyDescent="0.25">
      <c r="A2619" s="1" t="str">
        <f>'Customer_Master'!A2619</f>
        <v>CUST-02517</v>
      </c>
      <c r="B2619" s="1" t="str">
        <f>'Customer_Master'!D2619</f>
        <v>Segun Davies</v>
      </c>
      <c r="C2619" s="1" t="str">
        <f>'Customer_Master'!E2619</f>
        <v>Quantaventures Inc</v>
      </c>
      <c r="D2619" t="str">
        <f>'Customer_Master'!G2619</f>
        <v>Valid</v>
      </c>
      <c r="E2619" t="str">
        <f>'Customer_Master'!I2619</f>
        <v>Valid</v>
      </c>
      <c r="F2619" t="str">
        <f>'Customer_Master'!X2619</f>
        <v>Complete</v>
      </c>
      <c r="G2619">
        <f>'Customer_Master'!Y2619</f>
        <v>100</v>
      </c>
    </row>
    <row r="2620" spans="1:7" x14ac:dyDescent="0.25">
      <c r="A2620" s="1" t="str">
        <f>'Customer_Master'!A2620</f>
        <v>CUST-00368</v>
      </c>
      <c r="B2620" s="1" t="str">
        <f>'Customer_Master'!D2620</f>
        <v>Thomas Abubakar</v>
      </c>
      <c r="C2620" s="1" t="str">
        <f>'Customer_Master'!E2620</f>
        <v>Orbitcapital</v>
      </c>
      <c r="D2620" t="str">
        <f>'Customer_Master'!G2620</f>
        <v>Valid</v>
      </c>
      <c r="E2620" t="str">
        <f>'Customer_Master'!I2620</f>
        <v>Valid</v>
      </c>
      <c r="F2620" t="str">
        <f>'Customer_Master'!X2620</f>
        <v>Complete</v>
      </c>
      <c r="G2620">
        <f>'Customer_Master'!Y2620</f>
        <v>100</v>
      </c>
    </row>
    <row r="2621" spans="1:7" x14ac:dyDescent="0.25">
      <c r="A2621" s="1" t="str">
        <f>'Customer_Master'!A2621</f>
        <v>CUST-03682</v>
      </c>
      <c r="B2621" s="1" t="str">
        <f>'Customer_Master'!D2621</f>
        <v>Zainab Bello</v>
      </c>
      <c r="C2621" s="1" t="str">
        <f>'Customer_Master'!E2621</f>
        <v>Konga</v>
      </c>
      <c r="D2621" t="str">
        <f>'Customer_Master'!G2621</f>
        <v>Valid</v>
      </c>
      <c r="E2621" t="str">
        <f>'Customer_Master'!I2621</f>
        <v>Valid</v>
      </c>
      <c r="F2621" t="str">
        <f>'Customer_Master'!X2621</f>
        <v>Complete</v>
      </c>
      <c r="G2621">
        <f>'Customer_Master'!Y2621</f>
        <v>100</v>
      </c>
    </row>
    <row r="2622" spans="1:7" x14ac:dyDescent="0.25">
      <c r="A2622" s="1" t="str">
        <f>'Customer_Master'!A2622</f>
        <v>CUST-02660</v>
      </c>
      <c r="B2622" s="1" t="str">
        <f>'Customer_Master'!D2622</f>
        <v>Emmanuel Oladipo</v>
      </c>
      <c r="C2622" s="1" t="str">
        <f>'Customer_Master'!E2622</f>
        <v>Wave</v>
      </c>
      <c r="D2622" t="str">
        <f>'Customer_Master'!G2622</f>
        <v>Valid</v>
      </c>
      <c r="E2622" t="str">
        <f>'Customer_Master'!I2622</f>
        <v>Valid</v>
      </c>
      <c r="F2622" t="str">
        <f>'Customer_Master'!X2622</f>
        <v>Complete</v>
      </c>
      <c r="G2622">
        <f>'Customer_Master'!Y2622</f>
        <v>100</v>
      </c>
    </row>
    <row r="2623" spans="1:7" x14ac:dyDescent="0.25">
      <c r="A2623" s="1" t="str">
        <f>'Customer_Master'!A2623</f>
        <v>CUST-03030</v>
      </c>
      <c r="B2623" s="1" t="str">
        <f>'Customer_Master'!D2623</f>
        <v>Ogechi Idris</v>
      </c>
      <c r="C2623" s="1" t="str">
        <f>'Customer_Master'!E2623</f>
        <v>Vertexcapital Ltd</v>
      </c>
      <c r="D2623" t="str">
        <f>'Customer_Master'!G2623</f>
        <v>Invalid</v>
      </c>
      <c r="E2623" t="str">
        <f>'Customer_Master'!I2623</f>
        <v>Valid</v>
      </c>
      <c r="F2623" t="str">
        <f>'Customer_Master'!X2623</f>
        <v>Complete</v>
      </c>
      <c r="G2623">
        <f>'Customer_Master'!Y2623</f>
        <v>70</v>
      </c>
    </row>
    <row r="2624" spans="1:7" x14ac:dyDescent="0.25">
      <c r="A2624" s="1" t="str">
        <f>'Customer_Master'!A2624</f>
        <v>CUST-03438</v>
      </c>
      <c r="B2624" s="1" t="str">
        <f>'Customer_Master'!D2624</f>
        <v>Fatima Mohammed</v>
      </c>
      <c r="C2624" s="1" t="str">
        <f>'Customer_Master'!E2624</f>
        <v>Zenai Plc</v>
      </c>
      <c r="D2624" t="str">
        <f>'Customer_Master'!G2624</f>
        <v>Valid</v>
      </c>
      <c r="E2624" t="str">
        <f>'Customer_Master'!I2624</f>
        <v>Valid</v>
      </c>
      <c r="F2624" t="str">
        <f>'Customer_Master'!X2624</f>
        <v>Complete</v>
      </c>
      <c r="G2624">
        <f>'Customer_Master'!Y2624</f>
        <v>100</v>
      </c>
    </row>
    <row r="2625" spans="1:7" x14ac:dyDescent="0.25">
      <c r="A2625" s="1" t="str">
        <f>'Customer_Master'!A2625</f>
        <v>CUST-03153</v>
      </c>
      <c r="B2625" s="1" t="str">
        <f>'Customer_Master'!D2625</f>
        <v>Chibueze Obi</v>
      </c>
      <c r="C2625" s="1" t="str">
        <f>'Customer_Master'!E2625</f>
        <v>Not Available</v>
      </c>
      <c r="D2625" t="str">
        <f>'Customer_Master'!G2625</f>
        <v>Valid</v>
      </c>
      <c r="E2625" t="str">
        <f>'Customer_Master'!I2625</f>
        <v>Valid</v>
      </c>
      <c r="F2625" t="str">
        <f>'Customer_Master'!X2625</f>
        <v>Incomplete</v>
      </c>
      <c r="G2625">
        <f>'Customer_Master'!Y2625</f>
        <v>60</v>
      </c>
    </row>
    <row r="2626" spans="1:7" x14ac:dyDescent="0.25">
      <c r="A2626" s="1" t="str">
        <f>'Customer_Master'!A2626</f>
        <v>CUST-01613</v>
      </c>
      <c r="B2626" s="1" t="str">
        <f>'Customer_Master'!D2626</f>
        <v>Tariq Idris</v>
      </c>
      <c r="C2626" s="1" t="str">
        <f>'Customer_Master'!E2626</f>
        <v>Fluxnetworks Ltd</v>
      </c>
      <c r="D2626" t="str">
        <f>'Customer_Master'!G2626</f>
        <v>Valid</v>
      </c>
      <c r="E2626" t="str">
        <f>'Customer_Master'!I2626</f>
        <v>Valid</v>
      </c>
      <c r="F2626" t="str">
        <f>'Customer_Master'!X2626</f>
        <v>Complete</v>
      </c>
      <c r="G2626">
        <f>'Customer_Master'!Y2626</f>
        <v>100</v>
      </c>
    </row>
    <row r="2627" spans="1:7" x14ac:dyDescent="0.25">
      <c r="A2627" s="1" t="str">
        <f>'Customer_Master'!A2627</f>
        <v>CUST-01454</v>
      </c>
      <c r="B2627" s="1" t="str">
        <f>'Customer_Master'!D2627</f>
        <v>David Traore</v>
      </c>
      <c r="C2627" s="1" t="str">
        <f>'Customer_Master'!E2627</f>
        <v>Mpesa Solutions</v>
      </c>
      <c r="D2627" t="str">
        <f>'Customer_Master'!G2627</f>
        <v>Invalid</v>
      </c>
      <c r="E2627" t="str">
        <f>'Customer_Master'!I2627</f>
        <v>Valid</v>
      </c>
      <c r="F2627" t="str">
        <f>'Customer_Master'!X2627</f>
        <v>Complete</v>
      </c>
      <c r="G2627">
        <f>'Customer_Master'!Y2627</f>
        <v>70</v>
      </c>
    </row>
    <row r="2628" spans="1:7" x14ac:dyDescent="0.25">
      <c r="A2628" s="1" t="str">
        <f>'Customer_Master'!A2628</f>
        <v>CUST-03038</v>
      </c>
      <c r="B2628" s="1" t="str">
        <f>'Customer_Master'!D2628</f>
        <v>Adebayo Ugwu</v>
      </c>
      <c r="C2628" s="1" t="str">
        <f>'Customer_Master'!E2628</f>
        <v>Cellulant</v>
      </c>
      <c r="D2628" t="str">
        <f>'Customer_Master'!G2628</f>
        <v>Valid</v>
      </c>
      <c r="E2628" t="str">
        <f>'Customer_Master'!I2628</f>
        <v>Valid</v>
      </c>
      <c r="F2628" t="str">
        <f>'Customer_Master'!X2628</f>
        <v>Complete</v>
      </c>
      <c r="G2628">
        <f>'Customer_Master'!Y2628</f>
        <v>100</v>
      </c>
    </row>
    <row r="2629" spans="1:7" x14ac:dyDescent="0.25">
      <c r="A2629" s="1" t="str">
        <f>'Customer_Master'!A2629</f>
        <v>CUST-00525</v>
      </c>
      <c r="B2629" s="1" t="str">
        <f>'Customer_Master'!D2629</f>
        <v>Ifeoma Afolabi</v>
      </c>
      <c r="C2629" s="1" t="str">
        <f>'Customer_Master'!E2629</f>
        <v>Mtn Group</v>
      </c>
      <c r="D2629" t="str">
        <f>'Customer_Master'!G2629</f>
        <v>Valid</v>
      </c>
      <c r="E2629" t="str">
        <f>'Customer_Master'!I2629</f>
        <v>Valid</v>
      </c>
      <c r="F2629" t="str">
        <f>'Customer_Master'!X2629</f>
        <v>Complete</v>
      </c>
      <c r="G2629">
        <f>'Customer_Master'!Y2629</f>
        <v>100</v>
      </c>
    </row>
    <row r="2630" spans="1:7" x14ac:dyDescent="0.25">
      <c r="A2630" s="1" t="str">
        <f>'Customer_Master'!A2630</f>
        <v>CUST-01089</v>
      </c>
      <c r="B2630" s="1" t="str">
        <f>'Customer_Master'!D2630</f>
        <v>Kunle Oladele</v>
      </c>
      <c r="C2630" s="1" t="str">
        <f>'Customer_Master'!E2630</f>
        <v>Not Available</v>
      </c>
      <c r="D2630" t="str">
        <f>'Customer_Master'!G2630</f>
        <v>Valid</v>
      </c>
      <c r="E2630" t="str">
        <f>'Customer_Master'!I2630</f>
        <v>Valid</v>
      </c>
      <c r="F2630" t="str">
        <f>'Customer_Master'!X2630</f>
        <v>Incomplete</v>
      </c>
      <c r="G2630">
        <f>'Customer_Master'!Y2630</f>
        <v>60</v>
      </c>
    </row>
    <row r="2631" spans="1:7" x14ac:dyDescent="0.25">
      <c r="A2631" s="1" t="str">
        <f>'Customer_Master'!A2631</f>
        <v>CUST-01392</v>
      </c>
      <c r="B2631" s="1" t="str">
        <f>'Customer_Master'!D2631</f>
        <v>Thandiwe Onyeka</v>
      </c>
      <c r="C2631" s="1" t="str">
        <f>'Customer_Master'!E2631</f>
        <v>Novagroup Ltd</v>
      </c>
      <c r="D2631" t="str">
        <f>'Customer_Master'!G2631</f>
        <v>Valid</v>
      </c>
      <c r="E2631" t="str">
        <f>'Customer_Master'!I2631</f>
        <v>Valid</v>
      </c>
      <c r="F2631" t="str">
        <f>'Customer_Master'!X2631</f>
        <v>Complete</v>
      </c>
      <c r="G2631">
        <f>'Customer_Master'!Y2631</f>
        <v>75</v>
      </c>
    </row>
    <row r="2632" spans="1:7" x14ac:dyDescent="0.25">
      <c r="A2632" s="1" t="str">
        <f>'Customer_Master'!A2632</f>
        <v>CUST-00787</v>
      </c>
      <c r="B2632" s="1" t="str">
        <f>'Customer_Master'!D2632</f>
        <v>Bello Patel</v>
      </c>
      <c r="C2632" s="1" t="str">
        <f>'Customer_Master'!E2632</f>
        <v>Leadpay</v>
      </c>
      <c r="D2632" t="str">
        <f>'Customer_Master'!G2632</f>
        <v>Valid</v>
      </c>
      <c r="E2632" t="str">
        <f>'Customer_Master'!I2632</f>
        <v>Valid</v>
      </c>
      <c r="F2632" t="str">
        <f>'Customer_Master'!X2632</f>
        <v>Complete</v>
      </c>
      <c r="G2632">
        <f>'Customer_Master'!Y2632</f>
        <v>75</v>
      </c>
    </row>
    <row r="2633" spans="1:7" x14ac:dyDescent="0.25">
      <c r="A2633" s="1" t="str">
        <f>'Customer_Master'!A2633</f>
        <v>CUST-01046</v>
      </c>
      <c r="B2633" s="1" t="str">
        <f>'Customer_Master'!D2633</f>
        <v>Ikechukwu Okafor</v>
      </c>
      <c r="C2633" s="1" t="str">
        <f>'Customer_Master'!E2633</f>
        <v>Leadhub Plc</v>
      </c>
      <c r="D2633" t="str">
        <f>'Customer_Master'!G2633</f>
        <v>Valid</v>
      </c>
      <c r="E2633" t="str">
        <f>'Customer_Master'!I2633</f>
        <v>Valid</v>
      </c>
      <c r="F2633" t="str">
        <f>'Customer_Master'!X2633</f>
        <v>Complete</v>
      </c>
      <c r="G2633">
        <f>'Customer_Master'!Y2633</f>
        <v>100</v>
      </c>
    </row>
    <row r="2634" spans="1:7" x14ac:dyDescent="0.25">
      <c r="A2634" s="1" t="str">
        <f>'Customer_Master'!A2634</f>
        <v>CUST-03530</v>
      </c>
      <c r="B2634" s="1" t="str">
        <f>'Customer_Master'!D2634</f>
        <v>Uche Evans</v>
      </c>
      <c r="C2634" s="1" t="str">
        <f>'Customer_Master'!E2634</f>
        <v>Vertexhealth Ltd</v>
      </c>
      <c r="D2634" t="str">
        <f>'Customer_Master'!G2634</f>
        <v>Valid</v>
      </c>
      <c r="E2634" t="str">
        <f>'Customer_Master'!I2634</f>
        <v>Invalid</v>
      </c>
      <c r="F2634" t="str">
        <f>'Customer_Master'!X2634</f>
        <v>Complete</v>
      </c>
      <c r="G2634">
        <f>'Customer_Master'!Y2634</f>
        <v>80</v>
      </c>
    </row>
    <row r="2635" spans="1:7" x14ac:dyDescent="0.25">
      <c r="A2635" s="1" t="str">
        <f>'Customer_Master'!A2635</f>
        <v>CUST-01888</v>
      </c>
      <c r="B2635" s="1" t="str">
        <f>'Customer_Master'!D2635</f>
        <v>Chioma Oladele</v>
      </c>
      <c r="C2635" s="1" t="str">
        <f>'Customer_Master'!E2635</f>
        <v>Not Available</v>
      </c>
      <c r="D2635" t="str">
        <f>'Customer_Master'!G2635</f>
        <v>Valid</v>
      </c>
      <c r="E2635" t="str">
        <f>'Customer_Master'!I2635</f>
        <v>Valid</v>
      </c>
      <c r="F2635" t="str">
        <f>'Customer_Master'!X2635</f>
        <v>Incomplete</v>
      </c>
      <c r="G2635">
        <f>'Customer_Master'!Y2635</f>
        <v>60</v>
      </c>
    </row>
    <row r="2636" spans="1:7" x14ac:dyDescent="0.25">
      <c r="A2636" s="1" t="str">
        <f>'Customer_Master'!A2636</f>
        <v>CUST-00123</v>
      </c>
      <c r="B2636" s="1" t="str">
        <f>'Customer_Master'!D2636</f>
        <v>Hannah Johnson</v>
      </c>
      <c r="C2636" s="1" t="str">
        <f>'Customer_Master'!E2636</f>
        <v>Cowrywise</v>
      </c>
      <c r="D2636" t="str">
        <f>'Customer_Master'!G2636</f>
        <v>Valid</v>
      </c>
      <c r="E2636" t="str">
        <f>'Customer_Master'!I2636</f>
        <v>Valid</v>
      </c>
      <c r="F2636" t="str">
        <f>'Customer_Master'!X2636</f>
        <v>Complete</v>
      </c>
      <c r="G2636">
        <f>'Customer_Master'!Y2636</f>
        <v>75</v>
      </c>
    </row>
    <row r="2637" spans="1:7" x14ac:dyDescent="0.25">
      <c r="A2637" s="1" t="str">
        <f>'Customer_Master'!A2637</f>
        <v>CUST-04360</v>
      </c>
      <c r="B2637" s="1" t="str">
        <f>'Customer_Master'!D2637</f>
        <v>Mercy Adebayo</v>
      </c>
      <c r="C2637" s="1" t="str">
        <f>'Customer_Master'!E2637</f>
        <v>Quantaanalytics Inc</v>
      </c>
      <c r="D2637" t="str">
        <f>'Customer_Master'!G2637</f>
        <v>Valid</v>
      </c>
      <c r="E2637" t="str">
        <f>'Customer_Master'!I2637</f>
        <v>Valid</v>
      </c>
      <c r="F2637" t="str">
        <f>'Customer_Master'!X2637</f>
        <v>Complete</v>
      </c>
      <c r="G2637">
        <f>'Customer_Master'!Y2637</f>
        <v>100</v>
      </c>
    </row>
    <row r="2638" spans="1:7" x14ac:dyDescent="0.25">
      <c r="A2638" s="1" t="str">
        <f>'Customer_Master'!A2638</f>
        <v>CUST-03320</v>
      </c>
      <c r="B2638" s="1" t="str">
        <f>'Customer_Master'!D2638</f>
        <v>Ogechi</v>
      </c>
      <c r="C2638" s="1" t="str">
        <f>'Customer_Master'!E2638</f>
        <v>Hivesoft Ltd</v>
      </c>
      <c r="D2638" t="str">
        <f>'Customer_Master'!G2638</f>
        <v>Valid</v>
      </c>
      <c r="E2638" t="str">
        <f>'Customer_Master'!I2638</f>
        <v>Valid</v>
      </c>
      <c r="F2638" t="str">
        <f>'Customer_Master'!X2638</f>
        <v>Incomplete</v>
      </c>
      <c r="G2638">
        <f>'Customer_Master'!Y2638</f>
        <v>60</v>
      </c>
    </row>
    <row r="2639" spans="1:7" x14ac:dyDescent="0.25">
      <c r="A2639" s="1" t="str">
        <f>'Customer_Master'!A2639</f>
        <v>CUST-02857</v>
      </c>
      <c r="B2639" s="1" t="str">
        <f>'Customer_Master'!D2639</f>
        <v>Kayode Wilson</v>
      </c>
      <c r="C2639" s="1" t="str">
        <f>'Customer_Master'!E2639</f>
        <v>Sparklogistics</v>
      </c>
      <c r="D2639" t="str">
        <f>'Customer_Master'!G2639</f>
        <v>Valid</v>
      </c>
      <c r="E2639" t="str">
        <f>'Customer_Master'!I2639</f>
        <v>Valid</v>
      </c>
      <c r="F2639" t="str">
        <f>'Customer_Master'!X2639</f>
        <v>Complete</v>
      </c>
      <c r="G2639">
        <f>'Customer_Master'!Y2639</f>
        <v>100</v>
      </c>
    </row>
    <row r="2640" spans="1:7" x14ac:dyDescent="0.25">
      <c r="A2640" s="1" t="str">
        <f>'Customer_Master'!A2640</f>
        <v>CUST-03468</v>
      </c>
      <c r="B2640" s="1" t="str">
        <f>'Customer_Master'!D2640</f>
        <v>Ogechi Nwachukwu</v>
      </c>
      <c r="C2640" s="1" t="str">
        <f>'Customer_Master'!E2640</f>
        <v>Stackcommerce</v>
      </c>
      <c r="D2640" t="str">
        <f>'Customer_Master'!G2640</f>
        <v>Valid</v>
      </c>
      <c r="E2640" t="str">
        <f>'Customer_Master'!I2640</f>
        <v>Valid</v>
      </c>
      <c r="F2640" t="str">
        <f>'Customer_Master'!X2640</f>
        <v>Complete</v>
      </c>
      <c r="G2640">
        <f>'Customer_Master'!Y2640</f>
        <v>100</v>
      </c>
    </row>
    <row r="2641" spans="1:7" x14ac:dyDescent="0.25">
      <c r="A2641" s="1" t="str">
        <f>'Customer_Master'!A2641</f>
        <v>CUST-01636</v>
      </c>
      <c r="B2641" s="1" t="str">
        <f>'Customer_Master'!D2641</f>
        <v>Sola Oladele</v>
      </c>
      <c r="C2641" s="1" t="str">
        <f>'Customer_Master'!E2641</f>
        <v>Fluxlogic Inc</v>
      </c>
      <c r="D2641" t="str">
        <f>'Customer_Master'!G2641</f>
        <v>Valid</v>
      </c>
      <c r="E2641" t="str">
        <f>'Customer_Master'!I2641</f>
        <v>Valid</v>
      </c>
      <c r="F2641" t="str">
        <f>'Customer_Master'!X2641</f>
        <v>Complete</v>
      </c>
      <c r="G2641">
        <f>'Customer_Master'!Y2641</f>
        <v>100</v>
      </c>
    </row>
    <row r="2642" spans="1:7" x14ac:dyDescent="0.25">
      <c r="A2642" s="1" t="str">
        <f>'Customer_Master'!A2642</f>
        <v>CUST-03140</v>
      </c>
      <c r="B2642" s="1" t="str">
        <f>'Customer_Master'!D2642</f>
        <v>Thomas Khan</v>
      </c>
      <c r="C2642" s="1" t="str">
        <f>'Customer_Master'!E2642</f>
        <v>Not Available</v>
      </c>
      <c r="D2642" t="str">
        <f>'Customer_Master'!G2642</f>
        <v>Valid</v>
      </c>
      <c r="E2642" t="str">
        <f>'Customer_Master'!I2642</f>
        <v>Valid</v>
      </c>
      <c r="F2642" t="str">
        <f>'Customer_Master'!X2642</f>
        <v>Incomplete</v>
      </c>
      <c r="G2642">
        <f>'Customer_Master'!Y2642</f>
        <v>60</v>
      </c>
    </row>
    <row r="2643" spans="1:7" x14ac:dyDescent="0.25">
      <c r="A2643" s="1" t="str">
        <f>'Customer_Master'!A2643</f>
        <v>CUST-02452</v>
      </c>
      <c r="B2643" s="1" t="str">
        <f>'Customer_Master'!D2643</f>
        <v>Adaora Onyeka</v>
      </c>
      <c r="C2643" s="1" t="str">
        <f>'Customer_Master'!E2643</f>
        <v>Gridcommerce Ltd</v>
      </c>
      <c r="D2643" t="str">
        <f>'Customer_Master'!G2643</f>
        <v>Valid</v>
      </c>
      <c r="E2643" t="str">
        <f>'Customer_Master'!I2643</f>
        <v>Valid</v>
      </c>
      <c r="F2643" t="str">
        <f>'Customer_Master'!X2643</f>
        <v>Complete</v>
      </c>
      <c r="G2643">
        <f>'Customer_Master'!Y2643</f>
        <v>100</v>
      </c>
    </row>
    <row r="2644" spans="1:7" x14ac:dyDescent="0.25">
      <c r="A2644" s="1" t="str">
        <f>'Customer_Master'!A2644</f>
        <v>CUST-00809</v>
      </c>
      <c r="B2644" s="1" t="str">
        <f>'Customer_Master'!D2644</f>
        <v>Ryan Okafor</v>
      </c>
      <c r="C2644" s="1" t="str">
        <f>'Customer_Master'!E2644</f>
        <v>Vaultventures Gmbh</v>
      </c>
      <c r="D2644" t="str">
        <f>'Customer_Master'!G2644</f>
        <v>Valid</v>
      </c>
      <c r="E2644" t="str">
        <f>'Customer_Master'!I2644</f>
        <v>Valid</v>
      </c>
      <c r="F2644" t="str">
        <f>'Customer_Master'!X2644</f>
        <v>Complete</v>
      </c>
      <c r="G2644">
        <f>'Customer_Master'!Y2644</f>
        <v>100</v>
      </c>
    </row>
    <row r="2645" spans="1:7" x14ac:dyDescent="0.25">
      <c r="A2645" s="1" t="str">
        <f>'Customer_Master'!A2645</f>
        <v>CUST-01825</v>
      </c>
      <c r="B2645" s="1" t="str">
        <f>'Customer_Master'!D2645</f>
        <v>Jessica</v>
      </c>
      <c r="C2645" s="1" t="str">
        <f>'Customer_Master'!E2645</f>
        <v>Quantasolutions Llc</v>
      </c>
      <c r="D2645" t="str">
        <f>'Customer_Master'!G2645</f>
        <v>Valid</v>
      </c>
      <c r="E2645" t="str">
        <f>'Customer_Master'!I2645</f>
        <v>Valid</v>
      </c>
      <c r="F2645" t="str">
        <f>'Customer_Master'!X2645</f>
        <v>Incomplete</v>
      </c>
      <c r="G2645">
        <f>'Customer_Master'!Y2645</f>
        <v>60</v>
      </c>
    </row>
    <row r="2646" spans="1:7" x14ac:dyDescent="0.25">
      <c r="A2646" s="1" t="str">
        <f>'Customer_Master'!A2646</f>
        <v>CUST-02672</v>
      </c>
      <c r="B2646" s="1" t="str">
        <f>'Customer_Master'!D2646</f>
        <v>Nnamdi Akinola</v>
      </c>
      <c r="C2646" s="1" t="str">
        <f>'Customer_Master'!E2646</f>
        <v>Zenlogistics Gmbh</v>
      </c>
      <c r="D2646" t="str">
        <f>'Customer_Master'!G2646</f>
        <v>Valid</v>
      </c>
      <c r="E2646" t="str">
        <f>'Customer_Master'!I2646</f>
        <v>Valid</v>
      </c>
      <c r="F2646" t="str">
        <f>'Customer_Master'!X2646</f>
        <v>Complete</v>
      </c>
      <c r="G2646">
        <f>'Customer_Master'!Y2646</f>
        <v>100</v>
      </c>
    </row>
    <row r="2647" spans="1:7" x14ac:dyDescent="0.25">
      <c r="A2647" s="1" t="str">
        <f>'Customer_Master'!A2647</f>
        <v>CUST-02283</v>
      </c>
      <c r="B2647" s="1" t="str">
        <f>'Customer_Master'!D2647</f>
        <v>Chibueze Nwankwo</v>
      </c>
      <c r="C2647" s="1" t="str">
        <f>'Customer_Master'!E2647</f>
        <v>Swiftfinance Llc</v>
      </c>
      <c r="D2647" t="str">
        <f>'Customer_Master'!G2647</f>
        <v>Valid</v>
      </c>
      <c r="E2647" t="str">
        <f>'Customer_Master'!I2647</f>
        <v>Valid</v>
      </c>
      <c r="F2647" t="str">
        <f>'Customer_Master'!X2647</f>
        <v>Complete</v>
      </c>
      <c r="G2647">
        <f>'Customer_Master'!Y2647</f>
        <v>100</v>
      </c>
    </row>
    <row r="2648" spans="1:7" x14ac:dyDescent="0.25">
      <c r="A2648" s="1" t="str">
        <f>'Customer_Master'!A2648</f>
        <v>CUST-00633</v>
      </c>
      <c r="B2648" s="1" t="str">
        <f>'Customer_Master'!D2648</f>
        <v>Precious Bello</v>
      </c>
      <c r="C2648" s="1" t="str">
        <f>'Customer_Master'!E2648</f>
        <v>Quantaai</v>
      </c>
      <c r="D2648" t="str">
        <f>'Customer_Master'!G2648</f>
        <v>Valid</v>
      </c>
      <c r="E2648" t="str">
        <f>'Customer_Master'!I2648</f>
        <v>Valid</v>
      </c>
      <c r="F2648" t="str">
        <f>'Customer_Master'!X2648</f>
        <v>Complete</v>
      </c>
      <c r="G2648">
        <f>'Customer_Master'!Y2648</f>
        <v>100</v>
      </c>
    </row>
    <row r="2649" spans="1:7" x14ac:dyDescent="0.25">
      <c r="A2649" s="1" t="str">
        <f>'Customer_Master'!A2649</f>
        <v>CUST-01163</v>
      </c>
      <c r="B2649" s="1" t="str">
        <f>'Customer_Master'!D2649</f>
        <v>Idris</v>
      </c>
      <c r="C2649" s="1" t="str">
        <f>'Customer_Master'!E2649</f>
        <v>Novacapital Gmbh</v>
      </c>
      <c r="D2649" t="str">
        <f>'Customer_Master'!G2649</f>
        <v>Valid</v>
      </c>
      <c r="E2649" t="str">
        <f>'Customer_Master'!I2649</f>
        <v>Valid</v>
      </c>
      <c r="F2649" t="str">
        <f>'Customer_Master'!X2649</f>
        <v>Incomplete</v>
      </c>
      <c r="G2649">
        <f>'Customer_Master'!Y2649</f>
        <v>60</v>
      </c>
    </row>
    <row r="2650" spans="1:7" x14ac:dyDescent="0.25">
      <c r="A2650" s="1" t="str">
        <f>'Customer_Master'!A2650</f>
        <v>CUST-02367</v>
      </c>
      <c r="B2650" s="1" t="str">
        <f>'Customer_Master'!D2650</f>
        <v>Amaka Adeleke</v>
      </c>
      <c r="C2650" s="1" t="str">
        <f>'Customer_Master'!E2650</f>
        <v>Corehub Inc</v>
      </c>
      <c r="D2650" t="str">
        <f>'Customer_Master'!G2650</f>
        <v>Valid</v>
      </c>
      <c r="E2650" t="str">
        <f>'Customer_Master'!I2650</f>
        <v>Valid</v>
      </c>
      <c r="F2650" t="str">
        <f>'Customer_Master'!X2650</f>
        <v>Complete</v>
      </c>
      <c r="G2650">
        <f>'Customer_Master'!Y2650</f>
        <v>100</v>
      </c>
    </row>
    <row r="2651" spans="1:7" x14ac:dyDescent="0.25">
      <c r="A2651" s="1" t="str">
        <f>'Customer_Master'!A2651</f>
        <v>CUST-00547</v>
      </c>
      <c r="B2651" s="1" t="str">
        <f>'Customer_Master'!D2651</f>
        <v>Tariq Hassan</v>
      </c>
      <c r="C2651" s="1" t="str">
        <f>'Customer_Master'!E2651</f>
        <v>Zenventures Gmbh</v>
      </c>
      <c r="D2651" t="str">
        <f>'Customer_Master'!G2651</f>
        <v>Valid</v>
      </c>
      <c r="E2651" t="str">
        <f>'Customer_Master'!I2651</f>
        <v>Valid</v>
      </c>
      <c r="F2651" t="str">
        <f>'Customer_Master'!X2651</f>
        <v>Complete</v>
      </c>
      <c r="G2651">
        <f>'Customer_Master'!Y2651</f>
        <v>75</v>
      </c>
    </row>
    <row r="2652" spans="1:7" x14ac:dyDescent="0.25">
      <c r="A2652" s="1" t="str">
        <f>'Customer_Master'!A2652</f>
        <v>CUST-03270</v>
      </c>
      <c r="B2652" s="1" t="str">
        <f>'Customer_Master'!D2652</f>
        <v>Tosin Williams</v>
      </c>
      <c r="C2652" s="1" t="str">
        <f>'Customer_Master'!E2652</f>
        <v>Vaultventures</v>
      </c>
      <c r="D2652" t="str">
        <f>'Customer_Master'!G2652</f>
        <v>Valid</v>
      </c>
      <c r="E2652" t="str">
        <f>'Customer_Master'!I2652</f>
        <v>Valid</v>
      </c>
      <c r="F2652" t="str">
        <f>'Customer_Master'!X2652</f>
        <v>Complete</v>
      </c>
      <c r="G2652">
        <f>'Customer_Master'!Y2652</f>
        <v>100</v>
      </c>
    </row>
    <row r="2653" spans="1:7" x14ac:dyDescent="0.25">
      <c r="A2653" s="1" t="str">
        <f>'Customer_Master'!A2653</f>
        <v>CUST-01759</v>
      </c>
      <c r="B2653" s="1" t="str">
        <f>'Customer_Master'!D2653</f>
        <v>Matthew Mwangi</v>
      </c>
      <c r="C2653" s="1" t="str">
        <f>'Customer_Master'!E2653</f>
        <v>Vaultpay</v>
      </c>
      <c r="D2653" t="str">
        <f>'Customer_Master'!G2653</f>
        <v>Valid</v>
      </c>
      <c r="E2653" t="str">
        <f>'Customer_Master'!I2653</f>
        <v>Valid</v>
      </c>
      <c r="F2653" t="str">
        <f>'Customer_Master'!X2653</f>
        <v>Complete</v>
      </c>
      <c r="G2653">
        <f>'Customer_Master'!Y2653</f>
        <v>100</v>
      </c>
    </row>
    <row r="2654" spans="1:7" x14ac:dyDescent="0.25">
      <c r="A2654" s="1" t="str">
        <f>'Customer_Master'!A2654</f>
        <v>CUST-01928</v>
      </c>
      <c r="B2654" s="1" t="str">
        <f>'Customer_Master'!D2654</f>
        <v>Folake Brown</v>
      </c>
      <c r="C2654" s="1" t="str">
        <f>'Customer_Master'!E2654</f>
        <v>Stacksystems Plc</v>
      </c>
      <c r="D2654" t="str">
        <f>'Customer_Master'!G2654</f>
        <v>Valid</v>
      </c>
      <c r="E2654" t="str">
        <f>'Customer_Master'!I2654</f>
        <v>Valid</v>
      </c>
      <c r="F2654" t="str">
        <f>'Customer_Master'!X2654</f>
        <v>Complete</v>
      </c>
      <c r="G2654">
        <f>'Customer_Master'!Y2654</f>
        <v>100</v>
      </c>
    </row>
    <row r="2655" spans="1:7" x14ac:dyDescent="0.25">
      <c r="A2655" s="1" t="str">
        <f>'Customer_Master'!A2655</f>
        <v>CUST-01986</v>
      </c>
      <c r="B2655" s="1" t="str">
        <f>'Customer_Master'!D2655</f>
        <v>Fatima Oladele</v>
      </c>
      <c r="C2655" s="1" t="str">
        <f>'Customer_Master'!E2655</f>
        <v>Twiga Foods</v>
      </c>
      <c r="D2655" t="str">
        <f>'Customer_Master'!G2655</f>
        <v>Invalid</v>
      </c>
      <c r="E2655" t="str">
        <f>'Customer_Master'!I2655</f>
        <v>Valid</v>
      </c>
      <c r="F2655" t="str">
        <f>'Customer_Master'!X2655</f>
        <v>Complete</v>
      </c>
      <c r="G2655">
        <f>'Customer_Master'!Y2655</f>
        <v>70</v>
      </c>
    </row>
    <row r="2656" spans="1:7" x14ac:dyDescent="0.25">
      <c r="A2656" s="1" t="str">
        <f>'Customer_Master'!A2656</f>
        <v>CUST-01857</v>
      </c>
      <c r="B2656" s="1" t="str">
        <f>'Customer_Master'!D2656</f>
        <v>Simi Okonkwo</v>
      </c>
      <c r="C2656" s="1" t="str">
        <f>'Customer_Master'!E2656</f>
        <v>Sparksystems Gmbh</v>
      </c>
      <c r="D2656" t="str">
        <f>'Customer_Master'!G2656</f>
        <v>Valid</v>
      </c>
      <c r="E2656" t="str">
        <f>'Customer_Master'!I2656</f>
        <v>Valid</v>
      </c>
      <c r="F2656" t="str">
        <f>'Customer_Master'!X2656</f>
        <v>Complete</v>
      </c>
      <c r="G2656">
        <f>'Customer_Master'!Y2656</f>
        <v>100</v>
      </c>
    </row>
    <row r="2657" spans="1:7" x14ac:dyDescent="0.25">
      <c r="A2657" s="1" t="str">
        <f>'Customer_Master'!A2657</f>
        <v>CUST-04866</v>
      </c>
      <c r="B2657" s="1" t="str">
        <f>'Customer_Master'!D2657</f>
        <v>Kelechi Taylor</v>
      </c>
      <c r="C2657" s="1" t="str">
        <f>'Customer_Master'!E2657</f>
        <v>Corehub Llc</v>
      </c>
      <c r="D2657" t="str">
        <f>'Customer_Master'!G2657</f>
        <v>Valid</v>
      </c>
      <c r="E2657" t="str">
        <f>'Customer_Master'!I2657</f>
        <v>Valid</v>
      </c>
      <c r="F2657" t="str">
        <f>'Customer_Master'!X2657</f>
        <v>Complete</v>
      </c>
      <c r="G2657">
        <f>'Customer_Master'!Y2657</f>
        <v>100</v>
      </c>
    </row>
    <row r="2658" spans="1:7" x14ac:dyDescent="0.25">
      <c r="A2658" s="1" t="str">
        <f>'Customer_Master'!A2658</f>
        <v>CUST-02579</v>
      </c>
      <c r="B2658" s="1" t="str">
        <f>'Customer_Master'!D2658</f>
        <v>Precious Nwankwo</v>
      </c>
      <c r="C2658" s="1" t="str">
        <f>'Customer_Master'!E2658</f>
        <v>Moniepoint</v>
      </c>
      <c r="D2658" t="str">
        <f>'Customer_Master'!G2658</f>
        <v>Valid</v>
      </c>
      <c r="E2658" t="str">
        <f>'Customer_Master'!I2658</f>
        <v>Valid</v>
      </c>
      <c r="F2658" t="str">
        <f>'Customer_Master'!X2658</f>
        <v>Complete</v>
      </c>
      <c r="G2658">
        <f>'Customer_Master'!Y2658</f>
        <v>100</v>
      </c>
    </row>
    <row r="2659" spans="1:7" x14ac:dyDescent="0.25">
      <c r="A2659" s="1" t="str">
        <f>'Customer_Master'!A2659</f>
        <v>CUST-01444</v>
      </c>
      <c r="B2659" s="1" t="str">
        <f>'Customer_Master'!D2659</f>
        <v>Olivia Taylor</v>
      </c>
      <c r="C2659" s="1" t="str">
        <f>'Customer_Master'!E2659</f>
        <v>Andela</v>
      </c>
      <c r="D2659" t="str">
        <f>'Customer_Master'!G2659</f>
        <v>Valid</v>
      </c>
      <c r="E2659" t="str">
        <f>'Customer_Master'!I2659</f>
        <v>Valid</v>
      </c>
      <c r="F2659" t="str">
        <f>'Customer_Master'!X2659</f>
        <v>Complete</v>
      </c>
      <c r="G2659">
        <f>'Customer_Master'!Y2659</f>
        <v>75</v>
      </c>
    </row>
    <row r="2660" spans="1:7" x14ac:dyDescent="0.25">
      <c r="A2660" s="1" t="str">
        <f>'Customer_Master'!A2660</f>
        <v>CUST-00710</v>
      </c>
      <c r="B2660" s="1" t="str">
        <f>'Customer_Master'!D2660</f>
        <v>Wanjala Williams</v>
      </c>
      <c r="C2660" s="1" t="str">
        <f>'Customer_Master'!E2660</f>
        <v>Leadcommerce Llc</v>
      </c>
      <c r="D2660" t="str">
        <f>'Customer_Master'!G2660</f>
        <v>Valid</v>
      </c>
      <c r="E2660" t="str">
        <f>'Customer_Master'!I2660</f>
        <v>Valid</v>
      </c>
      <c r="F2660" t="str">
        <f>'Customer_Master'!X2660</f>
        <v>Complete</v>
      </c>
      <c r="G2660">
        <f>'Customer_Master'!Y2660</f>
        <v>100</v>
      </c>
    </row>
    <row r="2661" spans="1:7" x14ac:dyDescent="0.25">
      <c r="A2661" s="1" t="str">
        <f>'Customer_Master'!A2661</f>
        <v>CUST-02703</v>
      </c>
      <c r="B2661" s="1" t="str">
        <f>'Customer_Master'!D2661</f>
        <v>Blessing Mohammed</v>
      </c>
      <c r="C2661" s="1" t="str">
        <f>'Customer_Master'!E2661</f>
        <v>Cowrywise</v>
      </c>
      <c r="D2661" t="str">
        <f>'Customer_Master'!G2661</f>
        <v>Valid</v>
      </c>
      <c r="E2661" t="str">
        <f>'Customer_Master'!I2661</f>
        <v>Invalid</v>
      </c>
      <c r="F2661" t="str">
        <f>'Customer_Master'!X2661</f>
        <v>Complete</v>
      </c>
      <c r="G2661">
        <f>'Customer_Master'!Y2661</f>
        <v>80</v>
      </c>
    </row>
    <row r="2662" spans="1:7" x14ac:dyDescent="0.25">
      <c r="A2662" s="1" t="str">
        <f>'Customer_Master'!A2662</f>
        <v>CUST-01447</v>
      </c>
      <c r="B2662" s="1" t="str">
        <f>'Customer_Master'!D2662</f>
        <v>Chidinma Orji</v>
      </c>
      <c r="C2662" s="1" t="str">
        <f>'Customer_Master'!E2662</f>
        <v>Paypay Inc</v>
      </c>
      <c r="D2662" t="str">
        <f>'Customer_Master'!G2662</f>
        <v>Valid</v>
      </c>
      <c r="E2662" t="str">
        <f>'Customer_Master'!I2662</f>
        <v>Valid</v>
      </c>
      <c r="F2662" t="str">
        <f>'Customer_Master'!X2662</f>
        <v>Complete</v>
      </c>
      <c r="G2662">
        <f>'Customer_Master'!Y2662</f>
        <v>100</v>
      </c>
    </row>
    <row r="2663" spans="1:7" x14ac:dyDescent="0.25">
      <c r="A2663" s="1" t="str">
        <f>'Customer_Master'!A2663</f>
        <v>CUST-03070</v>
      </c>
      <c r="B2663" s="1" t="str">
        <f>'Customer_Master'!D2663</f>
        <v>Chinwe Obi</v>
      </c>
      <c r="C2663" s="1" t="str">
        <f>'Customer_Master'!E2663</f>
        <v>Swiftanalytics Llc</v>
      </c>
      <c r="D2663" t="str">
        <f>'Customer_Master'!G2663</f>
        <v>Valid</v>
      </c>
      <c r="E2663" t="str">
        <f>'Customer_Master'!I2663</f>
        <v>Valid</v>
      </c>
      <c r="F2663" t="str">
        <f>'Customer_Master'!X2663</f>
        <v>Complete</v>
      </c>
      <c r="G2663">
        <f>'Customer_Master'!Y2663</f>
        <v>100</v>
      </c>
    </row>
    <row r="2664" spans="1:7" x14ac:dyDescent="0.25">
      <c r="A2664" s="1" t="str">
        <f>'Customer_Master'!A2664</f>
        <v>CUST-00334</v>
      </c>
      <c r="B2664" s="1" t="str">
        <f>'Customer_Master'!D2664</f>
        <v>Kemi Wilson</v>
      </c>
      <c r="C2664" s="1" t="str">
        <f>'Customer_Master'!E2664</f>
        <v>Vaultdigital</v>
      </c>
      <c r="D2664" t="str">
        <f>'Customer_Master'!G2664</f>
        <v>Valid</v>
      </c>
      <c r="E2664" t="str">
        <f>'Customer_Master'!I2664</f>
        <v>Valid</v>
      </c>
      <c r="F2664" t="str">
        <f>'Customer_Master'!X2664</f>
        <v>Complete</v>
      </c>
      <c r="G2664">
        <f>'Customer_Master'!Y2664</f>
        <v>100</v>
      </c>
    </row>
    <row r="2665" spans="1:7" x14ac:dyDescent="0.25">
      <c r="A2665" s="1" t="str">
        <f>'Customer_Master'!A2665</f>
        <v>CUST-00008</v>
      </c>
      <c r="B2665" s="1" t="str">
        <f>'Customer_Master'!D2665</f>
        <v>Kayode Garba</v>
      </c>
      <c r="C2665" s="1" t="str">
        <f>'Customer_Master'!E2665</f>
        <v>Orbitai Gmbh</v>
      </c>
      <c r="D2665" t="str">
        <f>'Customer_Master'!G2665</f>
        <v>Valid</v>
      </c>
      <c r="E2665" t="str">
        <f>'Customer_Master'!I2665</f>
        <v>Valid</v>
      </c>
      <c r="F2665" t="str">
        <f>'Customer_Master'!X2665</f>
        <v>Complete</v>
      </c>
      <c r="G2665">
        <f>'Customer_Master'!Y2665</f>
        <v>100</v>
      </c>
    </row>
    <row r="2666" spans="1:7" x14ac:dyDescent="0.25">
      <c r="A2666" s="1" t="str">
        <f>'Customer_Master'!A2666</f>
        <v>CUST-02995</v>
      </c>
      <c r="B2666" s="1" t="str">
        <f>'Customer_Master'!D2666</f>
        <v>Bashir Lawal</v>
      </c>
      <c r="C2666" s="1" t="str">
        <f>'Customer_Master'!E2666</f>
        <v>Quantaai</v>
      </c>
      <c r="D2666" t="str">
        <f>'Customer_Master'!G2666</f>
        <v>Valid</v>
      </c>
      <c r="E2666" t="str">
        <f>'Customer_Master'!I2666</f>
        <v>Valid</v>
      </c>
      <c r="F2666" t="str">
        <f>'Customer_Master'!X2666</f>
        <v>Complete</v>
      </c>
      <c r="G2666">
        <f>'Customer_Master'!Y2666</f>
        <v>100</v>
      </c>
    </row>
    <row r="2667" spans="1:7" x14ac:dyDescent="0.25">
      <c r="A2667" s="1" t="str">
        <f>'Customer_Master'!A2667</f>
        <v>CUST-04206</v>
      </c>
      <c r="B2667" s="1" t="str">
        <f>'Customer_Master'!D2667</f>
        <v>Tobi Jones</v>
      </c>
      <c r="C2667" s="1" t="str">
        <f>'Customer_Master'!E2667</f>
        <v>Not Available</v>
      </c>
      <c r="D2667" t="str">
        <f>'Customer_Master'!G2667</f>
        <v>Valid</v>
      </c>
      <c r="E2667" t="str">
        <f>'Customer_Master'!I2667</f>
        <v>Valid</v>
      </c>
      <c r="F2667" t="str">
        <f>'Customer_Master'!X2667</f>
        <v>Incomplete</v>
      </c>
      <c r="G2667">
        <f>'Customer_Master'!Y2667</f>
        <v>60</v>
      </c>
    </row>
    <row r="2668" spans="1:7" x14ac:dyDescent="0.25">
      <c r="A2668" s="1" t="str">
        <f>'Customer_Master'!A2668</f>
        <v>CUST-01533</v>
      </c>
      <c r="B2668" s="1" t="str">
        <f>'Customer_Master'!D2668</f>
        <v>Faith Jones</v>
      </c>
      <c r="C2668" s="1" t="str">
        <f>'Customer_Master'!E2668</f>
        <v>Not Available</v>
      </c>
      <c r="D2668" t="str">
        <f>'Customer_Master'!G2668</f>
        <v>Valid</v>
      </c>
      <c r="E2668" t="str">
        <f>'Customer_Master'!I2668</f>
        <v>Valid</v>
      </c>
      <c r="F2668" t="str">
        <f>'Customer_Master'!X2668</f>
        <v>Incomplete</v>
      </c>
      <c r="G2668">
        <f>'Customer_Master'!Y2668</f>
        <v>60</v>
      </c>
    </row>
    <row r="2669" spans="1:7" x14ac:dyDescent="0.25">
      <c r="A2669" s="1" t="str">
        <f>'Customer_Master'!A2669</f>
        <v>CUST-04159</v>
      </c>
      <c r="B2669" s="1" t="str">
        <f>'Customer_Master'!D2669</f>
        <v>Chidi Musa</v>
      </c>
      <c r="C2669" s="1" t="str">
        <f>'Customer_Master'!E2669</f>
        <v>Zendigital Plc</v>
      </c>
      <c r="D2669" t="str">
        <f>'Customer_Master'!G2669</f>
        <v>Valid</v>
      </c>
      <c r="E2669" t="str">
        <f>'Customer_Master'!I2669</f>
        <v>Valid</v>
      </c>
      <c r="F2669" t="str">
        <f>'Customer_Master'!X2669</f>
        <v>Complete</v>
      </c>
      <c r="G2669">
        <f>'Customer_Master'!Y2669</f>
        <v>100</v>
      </c>
    </row>
    <row r="2670" spans="1:7" x14ac:dyDescent="0.25">
      <c r="A2670" s="1" t="str">
        <f>'Customer_Master'!A2670</f>
        <v>CUST-01211</v>
      </c>
      <c r="B2670" s="1" t="str">
        <f>'Customer_Master'!D2670</f>
        <v>Dele Kamau</v>
      </c>
      <c r="C2670" s="1" t="str">
        <f>'Customer_Master'!E2670</f>
        <v>Heliofinance Ltd</v>
      </c>
      <c r="D2670" t="str">
        <f>'Customer_Master'!G2670</f>
        <v>Valid</v>
      </c>
      <c r="E2670" t="str">
        <f>'Customer_Master'!I2670</f>
        <v>Valid</v>
      </c>
      <c r="F2670" t="str">
        <f>'Customer_Master'!X2670</f>
        <v>Complete</v>
      </c>
      <c r="G2670">
        <f>'Customer_Master'!Y2670</f>
        <v>100</v>
      </c>
    </row>
    <row r="2671" spans="1:7" x14ac:dyDescent="0.25">
      <c r="A2671" s="1" t="str">
        <f>'Customer_Master'!A2671</f>
        <v>CUST-03260</v>
      </c>
      <c r="B2671" s="1" t="str">
        <f>'Customer_Master'!D2671</f>
        <v>Tosin Otieno</v>
      </c>
      <c r="C2671" s="1" t="str">
        <f>'Customer_Master'!E2671</f>
        <v>Twiga Foods</v>
      </c>
      <c r="D2671" t="str">
        <f>'Customer_Master'!G2671</f>
        <v>Valid</v>
      </c>
      <c r="E2671" t="str">
        <f>'Customer_Master'!I2671</f>
        <v>Valid</v>
      </c>
      <c r="F2671" t="str">
        <f>'Customer_Master'!X2671</f>
        <v>Complete</v>
      </c>
      <c r="G2671">
        <f>'Customer_Master'!Y2671</f>
        <v>75</v>
      </c>
    </row>
    <row r="2672" spans="1:7" x14ac:dyDescent="0.25">
      <c r="A2672" s="1" t="str">
        <f>'Customer_Master'!A2672</f>
        <v>CUST-03176</v>
      </c>
      <c r="B2672" s="1" t="str">
        <f>'Customer_Master'!D2672</f>
        <v>Otieno Mwangi</v>
      </c>
      <c r="C2672" s="1" t="str">
        <f>'Customer_Master'!E2672</f>
        <v>Primehub Ltd</v>
      </c>
      <c r="D2672" t="str">
        <f>'Customer_Master'!G2672</f>
        <v>Valid</v>
      </c>
      <c r="E2672" t="str">
        <f>'Customer_Master'!I2672</f>
        <v>Valid</v>
      </c>
      <c r="F2672" t="str">
        <f>'Customer_Master'!X2672</f>
        <v>Complete</v>
      </c>
      <c r="G2672">
        <f>'Customer_Master'!Y2672</f>
        <v>100</v>
      </c>
    </row>
    <row r="2673" spans="1:7" x14ac:dyDescent="0.25">
      <c r="A2673" s="1" t="str">
        <f>'Customer_Master'!A2673</f>
        <v>CUST-01243</v>
      </c>
      <c r="B2673" s="1" t="str">
        <f>'Customer_Master'!D2673</f>
        <v>Matthew Davies</v>
      </c>
      <c r="C2673" s="1" t="str">
        <f>'Customer_Master'!E2673</f>
        <v>Interswitch</v>
      </c>
      <c r="D2673" t="str">
        <f>'Customer_Master'!G2673</f>
        <v>Invalid</v>
      </c>
      <c r="E2673" t="str">
        <f>'Customer_Master'!I2673</f>
        <v>Valid</v>
      </c>
      <c r="F2673" t="str">
        <f>'Customer_Master'!X2673</f>
        <v>Complete</v>
      </c>
      <c r="G2673">
        <f>'Customer_Master'!Y2673</f>
        <v>70</v>
      </c>
    </row>
    <row r="2674" spans="1:7" x14ac:dyDescent="0.25">
      <c r="A2674" s="1" t="str">
        <f>'Customer_Master'!A2674</f>
        <v>CUST-00149</v>
      </c>
      <c r="B2674" s="1" t="str">
        <f>'Customer_Master'!D2674</f>
        <v>Matthew Al-Farsi</v>
      </c>
      <c r="C2674" s="1" t="str">
        <f>'Customer_Master'!E2674</f>
        <v>Sparknetworks Plc</v>
      </c>
      <c r="D2674" t="str">
        <f>'Customer_Master'!G2674</f>
        <v>Valid</v>
      </c>
      <c r="E2674" t="str">
        <f>'Customer_Master'!I2674</f>
        <v>Valid</v>
      </c>
      <c r="F2674" t="str">
        <f>'Customer_Master'!X2674</f>
        <v>Complete</v>
      </c>
      <c r="G2674">
        <f>'Customer_Master'!Y2674</f>
        <v>100</v>
      </c>
    </row>
    <row r="2675" spans="1:7" x14ac:dyDescent="0.25">
      <c r="A2675" s="1" t="str">
        <f>'Customer_Master'!A2675</f>
        <v>CUST-00644</v>
      </c>
      <c r="B2675" s="1" t="str">
        <f>'Customer_Master'!D2675</f>
        <v>Joshua Makinde</v>
      </c>
      <c r="C2675" s="1" t="str">
        <f>'Customer_Master'!E2675</f>
        <v>Wave</v>
      </c>
      <c r="D2675" t="str">
        <f>'Customer_Master'!G2675</f>
        <v>Valid</v>
      </c>
      <c r="E2675" t="str">
        <f>'Customer_Master'!I2675</f>
        <v>Valid</v>
      </c>
      <c r="F2675" t="str">
        <f>'Customer_Master'!X2675</f>
        <v>Complete</v>
      </c>
      <c r="G2675">
        <f>'Customer_Master'!Y2675</f>
        <v>100</v>
      </c>
    </row>
    <row r="2676" spans="1:7" x14ac:dyDescent="0.25">
      <c r="A2676" s="1" t="str">
        <f>'Customer_Master'!A2676</f>
        <v>CUST-00604</v>
      </c>
      <c r="B2676" s="1" t="str">
        <f>'Customer_Master'!D2676</f>
        <v>Simi Anyanwu</v>
      </c>
      <c r="C2676" s="1" t="str">
        <f>'Customer_Master'!E2676</f>
        <v>Twiga Foods</v>
      </c>
      <c r="D2676" t="str">
        <f>'Customer_Master'!G2676</f>
        <v>Valid</v>
      </c>
      <c r="E2676" t="str">
        <f>'Customer_Master'!I2676</f>
        <v>Valid</v>
      </c>
      <c r="F2676" t="str">
        <f>'Customer_Master'!X2676</f>
        <v>Complete</v>
      </c>
      <c r="G2676">
        <f>'Customer_Master'!Y2676</f>
        <v>100</v>
      </c>
    </row>
    <row r="2677" spans="1:7" x14ac:dyDescent="0.25">
      <c r="A2677" s="1" t="str">
        <f>'Customer_Master'!A2677</f>
        <v>CUST-04693</v>
      </c>
      <c r="B2677" s="1" t="str">
        <f>'Customer_Master'!D2677</f>
        <v>Thandiwe Patel</v>
      </c>
      <c r="C2677" s="1" t="str">
        <f>'Customer_Master'!E2677</f>
        <v>Bua Foods</v>
      </c>
      <c r="D2677" t="str">
        <f>'Customer_Master'!G2677</f>
        <v>Valid</v>
      </c>
      <c r="E2677" t="str">
        <f>'Customer_Master'!I2677</f>
        <v>Valid</v>
      </c>
      <c r="F2677" t="str">
        <f>'Customer_Master'!X2677</f>
        <v>Complete</v>
      </c>
      <c r="G2677">
        <f>'Customer_Master'!Y2677</f>
        <v>100</v>
      </c>
    </row>
    <row r="2678" spans="1:7" x14ac:dyDescent="0.25">
      <c r="A2678" s="1" t="str">
        <f>'Customer_Master'!A2678</f>
        <v>CUST-02760</v>
      </c>
      <c r="B2678" s="1" t="str">
        <f>'Customer_Master'!D2678</f>
        <v>Matthew Hassan</v>
      </c>
      <c r="C2678" s="1" t="str">
        <f>'Customer_Master'!E2678</f>
        <v>Wave</v>
      </c>
      <c r="D2678" t="str">
        <f>'Customer_Master'!G2678</f>
        <v>Valid</v>
      </c>
      <c r="E2678" t="str">
        <f>'Customer_Master'!I2678</f>
        <v>Valid</v>
      </c>
      <c r="F2678" t="str">
        <f>'Customer_Master'!X2678</f>
        <v>Complete</v>
      </c>
      <c r="G2678">
        <f>'Customer_Master'!Y2678</f>
        <v>75</v>
      </c>
    </row>
    <row r="2679" spans="1:7" x14ac:dyDescent="0.25">
      <c r="A2679" s="1" t="str">
        <f>'Customer_Master'!A2679</f>
        <v>CUST-04702</v>
      </c>
      <c r="B2679" s="1" t="str">
        <f>'Customer_Master'!D2679</f>
        <v>Mark Smith</v>
      </c>
      <c r="C2679" s="1" t="str">
        <f>'Customer_Master'!E2679</f>
        <v>Vertexcapital Gmbh</v>
      </c>
      <c r="D2679" t="str">
        <f>'Customer_Master'!G2679</f>
        <v>Valid</v>
      </c>
      <c r="E2679" t="str">
        <f>'Customer_Master'!I2679</f>
        <v>Valid</v>
      </c>
      <c r="F2679" t="str">
        <f>'Customer_Master'!X2679</f>
        <v>Complete</v>
      </c>
      <c r="G2679">
        <f>'Customer_Master'!Y2679</f>
        <v>100</v>
      </c>
    </row>
    <row r="2680" spans="1:7" x14ac:dyDescent="0.25">
      <c r="A2680" s="1" t="str">
        <f>'Customer_Master'!A2680</f>
        <v>CUST-03985</v>
      </c>
      <c r="B2680" s="1" t="str">
        <f>'Customer_Master'!D2680</f>
        <v>Emmanuel Williams</v>
      </c>
      <c r="C2680" s="1" t="str">
        <f>'Customer_Master'!E2680</f>
        <v>Datacommerce Gmbh</v>
      </c>
      <c r="D2680" t="str">
        <f>'Customer_Master'!G2680</f>
        <v>Valid</v>
      </c>
      <c r="E2680" t="str">
        <f>'Customer_Master'!I2680</f>
        <v>Valid</v>
      </c>
      <c r="F2680" t="str">
        <f>'Customer_Master'!X2680</f>
        <v>Complete</v>
      </c>
      <c r="G2680">
        <f>'Customer_Master'!Y2680</f>
        <v>100</v>
      </c>
    </row>
    <row r="2681" spans="1:7" x14ac:dyDescent="0.25">
      <c r="A2681" s="1" t="str">
        <f>'Customer_Master'!A2681</f>
        <v>CUST-02982</v>
      </c>
      <c r="B2681" s="1" t="str">
        <f>'Customer_Master'!D2681</f>
        <v>Sophie Otieno</v>
      </c>
      <c r="C2681" s="1" t="str">
        <f>'Customer_Master'!E2681</f>
        <v>Brighttech Gmbh</v>
      </c>
      <c r="D2681" t="str">
        <f>'Customer_Master'!G2681</f>
        <v>Valid</v>
      </c>
      <c r="E2681" t="str">
        <f>'Customer_Master'!I2681</f>
        <v>Valid</v>
      </c>
      <c r="F2681" t="str">
        <f>'Customer_Master'!X2681</f>
        <v>Complete</v>
      </c>
      <c r="G2681">
        <f>'Customer_Master'!Y2681</f>
        <v>100</v>
      </c>
    </row>
    <row r="2682" spans="1:7" x14ac:dyDescent="0.25">
      <c r="A2682" s="1" t="str">
        <f>'Customer_Master'!A2682</f>
        <v>CUST-00543</v>
      </c>
      <c r="B2682" s="1" t="str">
        <f>'Customer_Master'!D2682</f>
        <v>Anke Okonkwo</v>
      </c>
      <c r="C2682" s="1" t="str">
        <f>'Customer_Master'!E2682</f>
        <v>Swiftventures Llc</v>
      </c>
      <c r="D2682" t="str">
        <f>'Customer_Master'!G2682</f>
        <v>Valid</v>
      </c>
      <c r="E2682" t="str">
        <f>'Customer_Master'!I2682</f>
        <v>Valid</v>
      </c>
      <c r="F2682" t="str">
        <f>'Customer_Master'!X2682</f>
        <v>Complete</v>
      </c>
      <c r="G2682">
        <f>'Customer_Master'!Y2682</f>
        <v>100</v>
      </c>
    </row>
    <row r="2683" spans="1:7" x14ac:dyDescent="0.25">
      <c r="A2683" s="1" t="str">
        <f>'Customer_Master'!A2683</f>
        <v>CUST-04196</v>
      </c>
      <c r="B2683" s="1" t="str">
        <f>'Customer_Master'!D2683</f>
        <v>Maryam Ogundimu</v>
      </c>
      <c r="C2683" s="1" t="str">
        <f>'Customer_Master'!E2683</f>
        <v>Not Available</v>
      </c>
      <c r="D2683" t="str">
        <f>'Customer_Master'!G2683</f>
        <v>Valid</v>
      </c>
      <c r="E2683" t="str">
        <f>'Customer_Master'!I2683</f>
        <v>Valid</v>
      </c>
      <c r="F2683" t="str">
        <f>'Customer_Master'!X2683</f>
        <v>Incomplete</v>
      </c>
      <c r="G2683">
        <f>'Customer_Master'!Y2683</f>
        <v>60</v>
      </c>
    </row>
    <row r="2684" spans="1:7" x14ac:dyDescent="0.25">
      <c r="A2684" s="1" t="str">
        <f>'Customer_Master'!A2684</f>
        <v>CUST-04568</v>
      </c>
      <c r="B2684" s="1" t="str">
        <f>'Customer_Master'!D2684</f>
        <v>Lawal Ugwu</v>
      </c>
      <c r="C2684" s="1" t="str">
        <f>'Customer_Master'!E2684</f>
        <v>Not Available</v>
      </c>
      <c r="D2684" t="str">
        <f>'Customer_Master'!G2684</f>
        <v>Valid</v>
      </c>
      <c r="E2684" t="str">
        <f>'Customer_Master'!I2684</f>
        <v>Valid</v>
      </c>
      <c r="F2684" t="str">
        <f>'Customer_Master'!X2684</f>
        <v>Incomplete</v>
      </c>
      <c r="G2684">
        <f>'Customer_Master'!Y2684</f>
        <v>60</v>
      </c>
    </row>
    <row r="2685" spans="1:7" x14ac:dyDescent="0.25">
      <c r="A2685" s="1" t="str">
        <f>'Customer_Master'!A2685</f>
        <v>CUST-01675</v>
      </c>
      <c r="B2685" s="1" t="str">
        <f>'Customer_Master'!D2685</f>
        <v>Nomvula Asante</v>
      </c>
      <c r="C2685" s="1" t="str">
        <f>'Customer_Master'!E2685</f>
        <v>Zennetworks Plc</v>
      </c>
      <c r="D2685" t="str">
        <f>'Customer_Master'!G2685</f>
        <v>Valid</v>
      </c>
      <c r="E2685" t="str">
        <f>'Customer_Master'!I2685</f>
        <v>Valid</v>
      </c>
      <c r="F2685" t="str">
        <f>'Customer_Master'!X2685</f>
        <v>Complete</v>
      </c>
      <c r="G2685">
        <f>'Customer_Master'!Y2685</f>
        <v>100</v>
      </c>
    </row>
    <row r="2686" spans="1:7" x14ac:dyDescent="0.25">
      <c r="A2686" s="1" t="str">
        <f>'Customer_Master'!A2686</f>
        <v>CUST-00967</v>
      </c>
      <c r="B2686" s="1" t="str">
        <f>'Customer_Master'!D2686</f>
        <v>Chiamaka Mensah</v>
      </c>
      <c r="C2686" s="1" t="str">
        <f>'Customer_Master'!E2686</f>
        <v>Hivenetworks Llc</v>
      </c>
      <c r="D2686" t="str">
        <f>'Customer_Master'!G2686</f>
        <v>Valid</v>
      </c>
      <c r="E2686" t="str">
        <f>'Customer_Master'!I2686</f>
        <v>Valid</v>
      </c>
      <c r="F2686" t="str">
        <f>'Customer_Master'!X2686</f>
        <v>Complete</v>
      </c>
      <c r="G2686">
        <f>'Customer_Master'!Y2686</f>
        <v>100</v>
      </c>
    </row>
    <row r="2687" spans="1:7" x14ac:dyDescent="0.25">
      <c r="A2687" s="1" t="str">
        <f>'Customer_Master'!A2687</f>
        <v>CUST-01481</v>
      </c>
      <c r="B2687" s="1" t="str">
        <f>'Customer_Master'!D2687</f>
        <v>Chidinma Okorie</v>
      </c>
      <c r="C2687" s="1" t="str">
        <f>'Customer_Master'!E2687</f>
        <v>Vaultsystems Llc</v>
      </c>
      <c r="D2687" t="str">
        <f>'Customer_Master'!G2687</f>
        <v>Valid</v>
      </c>
      <c r="E2687" t="str">
        <f>'Customer_Master'!I2687</f>
        <v>Valid</v>
      </c>
      <c r="F2687" t="str">
        <f>'Customer_Master'!X2687</f>
        <v>Complete</v>
      </c>
      <c r="G2687">
        <f>'Customer_Master'!Y2687</f>
        <v>75</v>
      </c>
    </row>
    <row r="2688" spans="1:7" x14ac:dyDescent="0.25">
      <c r="A2688" s="1" t="str">
        <f>'Customer_Master'!A2688</f>
        <v>CUST-00213</v>
      </c>
      <c r="B2688" s="1" t="str">
        <f>'Customer_Master'!D2688</f>
        <v>Ahmed Idris</v>
      </c>
      <c r="C2688" s="1" t="str">
        <f>'Customer_Master'!E2688</f>
        <v>Vaultfinance</v>
      </c>
      <c r="D2688" t="str">
        <f>'Customer_Master'!G2688</f>
        <v>Valid</v>
      </c>
      <c r="E2688" t="str">
        <f>'Customer_Master'!I2688</f>
        <v>Valid</v>
      </c>
      <c r="F2688" t="str">
        <f>'Customer_Master'!X2688</f>
        <v>Complete</v>
      </c>
      <c r="G2688">
        <f>'Customer_Master'!Y2688</f>
        <v>100</v>
      </c>
    </row>
    <row r="2689" spans="1:7" x14ac:dyDescent="0.25">
      <c r="A2689" s="1" t="str">
        <f>'Customer_Master'!A2689</f>
        <v>CUST-01350</v>
      </c>
      <c r="B2689" s="1" t="str">
        <f>'Customer_Master'!D2689</f>
        <v>Chizoba Van Der Merwe</v>
      </c>
      <c r="C2689" s="1" t="str">
        <f>'Customer_Master'!E2689</f>
        <v>Piggyvest</v>
      </c>
      <c r="D2689" t="str">
        <f>'Customer_Master'!G2689</f>
        <v>Valid</v>
      </c>
      <c r="E2689" t="str">
        <f>'Customer_Master'!I2689</f>
        <v>Valid</v>
      </c>
      <c r="F2689" t="str">
        <f>'Customer_Master'!X2689</f>
        <v>Complete</v>
      </c>
      <c r="G2689">
        <f>'Customer_Master'!Y2689</f>
        <v>75</v>
      </c>
    </row>
    <row r="2690" spans="1:7" x14ac:dyDescent="0.25">
      <c r="A2690" s="1" t="str">
        <f>'Customer_Master'!A2690</f>
        <v>CUST-04983</v>
      </c>
      <c r="B2690" s="1" t="str">
        <f>'Customer_Master'!D2690</f>
        <v>Emily Musa</v>
      </c>
      <c r="C2690" s="1" t="str">
        <f>'Customer_Master'!E2690</f>
        <v>Lumenanalytics</v>
      </c>
      <c r="D2690" t="str">
        <f>'Customer_Master'!G2690</f>
        <v>Valid</v>
      </c>
      <c r="E2690" t="str">
        <f>'Customer_Master'!I2690</f>
        <v>Valid</v>
      </c>
      <c r="F2690" t="str">
        <f>'Customer_Master'!X2690</f>
        <v>Complete</v>
      </c>
      <c r="G2690">
        <f>'Customer_Master'!Y2690</f>
        <v>100</v>
      </c>
    </row>
    <row r="2691" spans="1:7" x14ac:dyDescent="0.25">
      <c r="A2691" s="1" t="str">
        <f>'Customer_Master'!A2691</f>
        <v>CUST-01790</v>
      </c>
      <c r="B2691" s="1" t="str">
        <f>'Customer_Master'!D2691</f>
        <v>Adaora</v>
      </c>
      <c r="C2691" s="1" t="str">
        <f>'Customer_Master'!E2691</f>
        <v>Hiveventures</v>
      </c>
      <c r="D2691" t="str">
        <f>'Customer_Master'!G2691</f>
        <v>Valid</v>
      </c>
      <c r="E2691" t="str">
        <f>'Customer_Master'!I2691</f>
        <v>Valid</v>
      </c>
      <c r="F2691" t="str">
        <f>'Customer_Master'!X2691</f>
        <v>Incomplete</v>
      </c>
      <c r="G2691">
        <f>'Customer_Master'!Y2691</f>
        <v>60</v>
      </c>
    </row>
    <row r="2692" spans="1:7" x14ac:dyDescent="0.25">
      <c r="A2692" s="1" t="str">
        <f>'Customer_Master'!A2692</f>
        <v>CUST-03546</v>
      </c>
      <c r="B2692" s="1" t="str">
        <f>'Customer_Master'!D2692</f>
        <v>Adebayo Eze</v>
      </c>
      <c r="C2692" s="1" t="str">
        <f>'Customer_Master'!E2692</f>
        <v>Leadnetworks Ltd</v>
      </c>
      <c r="D2692" t="str">
        <f>'Customer_Master'!G2692</f>
        <v>Valid</v>
      </c>
      <c r="E2692" t="str">
        <f>'Customer_Master'!I2692</f>
        <v>Valid</v>
      </c>
      <c r="F2692" t="str">
        <f>'Customer_Master'!X2692</f>
        <v>Complete</v>
      </c>
      <c r="G2692">
        <f>'Customer_Master'!Y2692</f>
        <v>75</v>
      </c>
    </row>
    <row r="2693" spans="1:7" x14ac:dyDescent="0.25">
      <c r="A2693" s="1" t="str">
        <f>'Customer_Master'!A2693</f>
        <v>CUST-02224</v>
      </c>
      <c r="B2693" s="1" t="str">
        <f>'Customer_Master'!D2693</f>
        <v>Dele Brown</v>
      </c>
      <c r="C2693" s="1" t="str">
        <f>'Customer_Master'!E2693</f>
        <v>Swiftnetworks</v>
      </c>
      <c r="D2693" t="str">
        <f>'Customer_Master'!G2693</f>
        <v>Valid</v>
      </c>
      <c r="E2693" t="str">
        <f>'Customer_Master'!I2693</f>
        <v>Valid</v>
      </c>
      <c r="F2693" t="str">
        <f>'Customer_Master'!X2693</f>
        <v>Complete</v>
      </c>
      <c r="G2693">
        <f>'Customer_Master'!Y2693</f>
        <v>100</v>
      </c>
    </row>
    <row r="2694" spans="1:7" x14ac:dyDescent="0.25">
      <c r="A2694" s="1" t="str">
        <f>'Customer_Master'!A2694</f>
        <v>CUST-00878</v>
      </c>
      <c r="B2694" s="1" t="str">
        <f>'Customer_Master'!D2694</f>
        <v>Adewale</v>
      </c>
      <c r="C2694" s="1" t="str">
        <f>'Customer_Master'!E2694</f>
        <v>Chipper Cash</v>
      </c>
      <c r="D2694" t="str">
        <f>'Customer_Master'!G2694</f>
        <v>Valid</v>
      </c>
      <c r="E2694" t="str">
        <f>'Customer_Master'!I2694</f>
        <v>Valid</v>
      </c>
      <c r="F2694" t="str">
        <f>'Customer_Master'!X2694</f>
        <v>Incomplete</v>
      </c>
      <c r="G2694">
        <f>'Customer_Master'!Y2694</f>
        <v>60</v>
      </c>
    </row>
    <row r="2695" spans="1:7" x14ac:dyDescent="0.25">
      <c r="A2695" s="1" t="str">
        <f>'Customer_Master'!A2695</f>
        <v>CUST-02154</v>
      </c>
      <c r="B2695" s="1" t="str">
        <f>'Customer_Master'!D2695</f>
        <v>Femke Nwankwo</v>
      </c>
      <c r="C2695" s="1" t="str">
        <f>'Customer_Master'!E2695</f>
        <v>Corelabs Gmbh</v>
      </c>
      <c r="D2695" t="str">
        <f>'Customer_Master'!G2695</f>
        <v>Valid</v>
      </c>
      <c r="E2695" t="str">
        <f>'Customer_Master'!I2695</f>
        <v>Valid</v>
      </c>
      <c r="F2695" t="str">
        <f>'Customer_Master'!X2695</f>
        <v>Complete</v>
      </c>
      <c r="G2695">
        <f>'Customer_Master'!Y2695</f>
        <v>100</v>
      </c>
    </row>
    <row r="2696" spans="1:7" x14ac:dyDescent="0.25">
      <c r="A2696" s="1" t="str">
        <f>'Customer_Master'!A2696</f>
        <v>CUST-04950</v>
      </c>
      <c r="B2696" s="1" t="str">
        <f>'Customer_Master'!D2696</f>
        <v>Hauwa Murphy</v>
      </c>
      <c r="C2696" s="1" t="str">
        <f>'Customer_Master'!E2696</f>
        <v>Interswitch</v>
      </c>
      <c r="D2696" t="str">
        <f>'Customer_Master'!G2696</f>
        <v>Valid</v>
      </c>
      <c r="E2696" t="str">
        <f>'Customer_Master'!I2696</f>
        <v>Valid</v>
      </c>
      <c r="F2696" t="str">
        <f>'Customer_Master'!X2696</f>
        <v>Complete</v>
      </c>
      <c r="G2696">
        <f>'Customer_Master'!Y2696</f>
        <v>100</v>
      </c>
    </row>
    <row r="2697" spans="1:7" x14ac:dyDescent="0.25">
      <c r="A2697" s="1" t="str">
        <f>'Customer_Master'!A2697</f>
        <v>CUST-03684</v>
      </c>
      <c r="B2697" s="1" t="str">
        <f>'Customer_Master'!D2697</f>
        <v>Damilola Williams</v>
      </c>
      <c r="C2697" s="1" t="str">
        <f>'Customer_Master'!E2697</f>
        <v>Leadtech Llc</v>
      </c>
      <c r="D2697" t="str">
        <f>'Customer_Master'!G2697</f>
        <v>Valid</v>
      </c>
      <c r="E2697" t="str">
        <f>'Customer_Master'!I2697</f>
        <v>Valid</v>
      </c>
      <c r="F2697" t="str">
        <f>'Customer_Master'!X2697</f>
        <v>Complete</v>
      </c>
      <c r="G2697">
        <f>'Customer_Master'!Y2697</f>
        <v>100</v>
      </c>
    </row>
    <row r="2698" spans="1:7" x14ac:dyDescent="0.25">
      <c r="A2698" s="1" t="str">
        <f>'Customer_Master'!A2698</f>
        <v>CUST-04337</v>
      </c>
      <c r="B2698" s="1" t="str">
        <f>'Customer_Master'!D2698</f>
        <v>Ogechi Nwankwo</v>
      </c>
      <c r="C2698" s="1" t="str">
        <f>'Customer_Master'!E2698</f>
        <v>Interswitch</v>
      </c>
      <c r="D2698" t="str">
        <f>'Customer_Master'!G2698</f>
        <v>Valid</v>
      </c>
      <c r="E2698" t="str">
        <f>'Customer_Master'!I2698</f>
        <v>Valid</v>
      </c>
      <c r="F2698" t="str">
        <f>'Customer_Master'!X2698</f>
        <v>Complete</v>
      </c>
      <c r="G2698">
        <f>'Customer_Master'!Y2698</f>
        <v>100</v>
      </c>
    </row>
    <row r="2699" spans="1:7" x14ac:dyDescent="0.25">
      <c r="A2699" s="1" t="str">
        <f>'Customer_Master'!A2699</f>
        <v>CUST-01786</v>
      </c>
      <c r="B2699" s="1" t="str">
        <f>'Customer_Master'!D2699</f>
        <v>Jessica Williams</v>
      </c>
      <c r="C2699" s="1" t="str">
        <f>'Customer_Master'!E2699</f>
        <v>Cloudcapital Plc</v>
      </c>
      <c r="D2699" t="str">
        <f>'Customer_Master'!G2699</f>
        <v>Valid</v>
      </c>
      <c r="E2699" t="str">
        <f>'Customer_Master'!I2699</f>
        <v>Valid</v>
      </c>
      <c r="F2699" t="str">
        <f>'Customer_Master'!X2699</f>
        <v>Complete</v>
      </c>
      <c r="G2699">
        <f>'Customer_Master'!Y2699</f>
        <v>75</v>
      </c>
    </row>
    <row r="2700" spans="1:7" x14ac:dyDescent="0.25">
      <c r="A2700" s="1" t="str">
        <f>'Customer_Master'!A2700</f>
        <v>CUST-00200</v>
      </c>
      <c r="B2700" s="1" t="str">
        <f>'Customer_Master'!D2700</f>
        <v>Kemi Okonkwo</v>
      </c>
      <c r="C2700" s="1" t="str">
        <f>'Customer_Master'!E2700</f>
        <v>Leadanalytics Llc</v>
      </c>
      <c r="D2700" t="str">
        <f>'Customer_Master'!G2700</f>
        <v>Valid</v>
      </c>
      <c r="E2700" t="str">
        <f>'Customer_Master'!I2700</f>
        <v>Valid</v>
      </c>
      <c r="F2700" t="str">
        <f>'Customer_Master'!X2700</f>
        <v>Complete</v>
      </c>
      <c r="G2700">
        <f>'Customer_Master'!Y2700</f>
        <v>75</v>
      </c>
    </row>
    <row r="2701" spans="1:7" x14ac:dyDescent="0.25">
      <c r="A2701" s="1" t="str">
        <f>'Customer_Master'!A2701</f>
        <v>CUST-00176</v>
      </c>
      <c r="B2701" s="1" t="str">
        <f>'Customer_Master'!D2701</f>
        <v>Amani Bello</v>
      </c>
      <c r="C2701" s="1" t="str">
        <f>'Customer_Master'!E2701</f>
        <v>Zensoft Gmbh</v>
      </c>
      <c r="D2701" t="str">
        <f>'Customer_Master'!G2701</f>
        <v>Invalid</v>
      </c>
      <c r="E2701" t="str">
        <f>'Customer_Master'!I2701</f>
        <v>Valid</v>
      </c>
      <c r="F2701" t="str">
        <f>'Customer_Master'!X2701</f>
        <v>Complete</v>
      </c>
      <c r="G2701">
        <f>'Customer_Master'!Y2701</f>
        <v>70</v>
      </c>
    </row>
    <row r="2702" spans="1:7" x14ac:dyDescent="0.25">
      <c r="A2702" s="1" t="str">
        <f>'Customer_Master'!A2702</f>
        <v>CUST-01527</v>
      </c>
      <c r="B2702" s="1" t="str">
        <f>'Customer_Master'!D2702</f>
        <v>Samuel Ugwu</v>
      </c>
      <c r="C2702" s="1" t="str">
        <f>'Customer_Master'!E2702</f>
        <v>Flour Mills Of Nigeria</v>
      </c>
      <c r="D2702" t="str">
        <f>'Customer_Master'!G2702</f>
        <v>Valid</v>
      </c>
      <c r="E2702" t="str">
        <f>'Customer_Master'!I2702</f>
        <v>Valid</v>
      </c>
      <c r="F2702" t="str">
        <f>'Customer_Master'!X2702</f>
        <v>Complete</v>
      </c>
      <c r="G2702">
        <f>'Customer_Master'!Y2702</f>
        <v>75</v>
      </c>
    </row>
    <row r="2703" spans="1:7" x14ac:dyDescent="0.25">
      <c r="A2703" s="1" t="str">
        <f>'Customer_Master'!A2703</f>
        <v>CUST-00314</v>
      </c>
      <c r="B2703" s="1" t="str">
        <f>'Customer_Master'!D2703</f>
        <v>Oladele</v>
      </c>
      <c r="C2703" s="1" t="str">
        <f>'Customer_Master'!E2703</f>
        <v>Echofinance Inc</v>
      </c>
      <c r="D2703" t="str">
        <f>'Customer_Master'!G2703</f>
        <v>Valid</v>
      </c>
      <c r="E2703" t="str">
        <f>'Customer_Master'!I2703</f>
        <v>Valid</v>
      </c>
      <c r="F2703" t="str">
        <f>'Customer_Master'!X2703</f>
        <v>Incomplete</v>
      </c>
      <c r="G2703">
        <f>'Customer_Master'!Y2703</f>
        <v>60</v>
      </c>
    </row>
    <row r="2704" spans="1:7" x14ac:dyDescent="0.25">
      <c r="A2704" s="1" t="str">
        <f>'Customer_Master'!A2704</f>
        <v>CUST-02186</v>
      </c>
      <c r="B2704" s="1" t="str">
        <f>'Customer_Master'!D2704</f>
        <v>Tariq Williams</v>
      </c>
      <c r="C2704" s="1" t="str">
        <f>'Customer_Master'!E2704</f>
        <v>Flutterwave</v>
      </c>
      <c r="D2704" t="str">
        <f>'Customer_Master'!G2704</f>
        <v>Valid</v>
      </c>
      <c r="E2704" t="str">
        <f>'Customer_Master'!I2704</f>
        <v>Valid</v>
      </c>
      <c r="F2704" t="str">
        <f>'Customer_Master'!X2704</f>
        <v>Complete</v>
      </c>
      <c r="G2704">
        <f>'Customer_Master'!Y2704</f>
        <v>100</v>
      </c>
    </row>
    <row r="2705" spans="1:7" x14ac:dyDescent="0.25">
      <c r="A2705" s="1" t="str">
        <f>'Customer_Master'!A2705</f>
        <v>CUST-00121</v>
      </c>
      <c r="B2705" s="1" t="str">
        <f>'Customer_Master'!D2705</f>
        <v>Grace Smith</v>
      </c>
      <c r="C2705" s="1" t="str">
        <f>'Customer_Master'!E2705</f>
        <v>Orbitanalytics Plc</v>
      </c>
      <c r="D2705" t="str">
        <f>'Customer_Master'!G2705</f>
        <v>Valid</v>
      </c>
      <c r="E2705" t="str">
        <f>'Customer_Master'!I2705</f>
        <v>Valid</v>
      </c>
      <c r="F2705" t="str">
        <f>'Customer_Master'!X2705</f>
        <v>Complete</v>
      </c>
      <c r="G2705">
        <f>'Customer_Master'!Y2705</f>
        <v>75</v>
      </c>
    </row>
    <row r="2706" spans="1:7" x14ac:dyDescent="0.25">
      <c r="A2706" s="1" t="str">
        <f>'Customer_Master'!A2706</f>
        <v>CUST-04699</v>
      </c>
      <c r="B2706" s="1" t="str">
        <f>'Customer_Master'!D2706</f>
        <v>Chinwe Khan</v>
      </c>
      <c r="C2706" s="1" t="str">
        <f>'Customer_Master'!E2706</f>
        <v>Vertexcommerce</v>
      </c>
      <c r="D2706" t="str">
        <f>'Customer_Master'!G2706</f>
        <v>Valid</v>
      </c>
      <c r="E2706" t="str">
        <f>'Customer_Master'!I2706</f>
        <v>Valid</v>
      </c>
      <c r="F2706" t="str">
        <f>'Customer_Master'!X2706</f>
        <v>Complete</v>
      </c>
      <c r="G2706">
        <f>'Customer_Master'!Y2706</f>
        <v>100</v>
      </c>
    </row>
    <row r="2707" spans="1:7" x14ac:dyDescent="0.25">
      <c r="A2707" s="1" t="str">
        <f>'Customer_Master'!A2707</f>
        <v>CUST-03404</v>
      </c>
      <c r="B2707" s="1" t="str">
        <f>'Customer_Master'!D2707</f>
        <v>Ifeanyi Onyeka</v>
      </c>
      <c r="C2707" s="1" t="str">
        <f>'Customer_Master'!E2707</f>
        <v>Flour Mills Of Nigeria</v>
      </c>
      <c r="D2707" t="str">
        <f>'Customer_Master'!G2707</f>
        <v>Valid</v>
      </c>
      <c r="E2707" t="str">
        <f>'Customer_Master'!I2707</f>
        <v>Valid</v>
      </c>
      <c r="F2707" t="str">
        <f>'Customer_Master'!X2707</f>
        <v>Complete</v>
      </c>
      <c r="G2707">
        <f>'Customer_Master'!Y2707</f>
        <v>75</v>
      </c>
    </row>
    <row r="2708" spans="1:7" x14ac:dyDescent="0.25">
      <c r="A2708" s="1" t="str">
        <f>'Customer_Master'!A2708</f>
        <v>CUST-02327</v>
      </c>
      <c r="B2708" s="1" t="str">
        <f>'Customer_Master'!D2708</f>
        <v>Emeka Mensah</v>
      </c>
      <c r="C2708" s="1" t="str">
        <f>'Customer_Master'!E2708</f>
        <v>Not Available</v>
      </c>
      <c r="D2708" t="str">
        <f>'Customer_Master'!G2708</f>
        <v>Valid</v>
      </c>
      <c r="E2708" t="str">
        <f>'Customer_Master'!I2708</f>
        <v>Valid</v>
      </c>
      <c r="F2708" t="str">
        <f>'Customer_Master'!X2708</f>
        <v>Incomplete</v>
      </c>
      <c r="G2708">
        <f>'Customer_Master'!Y2708</f>
        <v>60</v>
      </c>
    </row>
    <row r="2709" spans="1:7" x14ac:dyDescent="0.25">
      <c r="A2709" s="1" t="str">
        <f>'Customer_Master'!A2709</f>
        <v>CUST-03331</v>
      </c>
      <c r="B2709" s="1" t="str">
        <f>'Customer_Master'!D2709</f>
        <v>Daniel Musa</v>
      </c>
      <c r="C2709" s="1" t="str">
        <f>'Customer_Master'!E2709</f>
        <v>Paytech Llc</v>
      </c>
      <c r="D2709" t="str">
        <f>'Customer_Master'!G2709</f>
        <v>Valid</v>
      </c>
      <c r="E2709" t="str">
        <f>'Customer_Master'!I2709</f>
        <v>Valid</v>
      </c>
      <c r="F2709" t="str">
        <f>'Customer_Master'!X2709</f>
        <v>Complete</v>
      </c>
      <c r="G2709">
        <f>'Customer_Master'!Y2709</f>
        <v>100</v>
      </c>
    </row>
    <row r="2710" spans="1:7" x14ac:dyDescent="0.25">
      <c r="A2710" s="1" t="str">
        <f>'Customer_Master'!A2710</f>
        <v>CUST-01848</v>
      </c>
      <c r="B2710" s="1" t="str">
        <f>'Customer_Master'!D2710</f>
        <v>Bello Kamau</v>
      </c>
      <c r="C2710" s="1" t="str">
        <f>'Customer_Master'!E2710</f>
        <v>Orbitnetworks Ltd</v>
      </c>
      <c r="D2710" t="str">
        <f>'Customer_Master'!G2710</f>
        <v>Valid</v>
      </c>
      <c r="E2710" t="str">
        <f>'Customer_Master'!I2710</f>
        <v>Valid</v>
      </c>
      <c r="F2710" t="str">
        <f>'Customer_Master'!X2710</f>
        <v>Complete</v>
      </c>
      <c r="G2710">
        <f>'Customer_Master'!Y2710</f>
        <v>100</v>
      </c>
    </row>
    <row r="2711" spans="1:7" x14ac:dyDescent="0.25">
      <c r="A2711" s="1" t="str">
        <f>'Customer_Master'!A2711</f>
        <v>CUST-00021</v>
      </c>
      <c r="B2711" s="1" t="str">
        <f>'Customer_Master'!D2711</f>
        <v>Faith Eze</v>
      </c>
      <c r="C2711" s="1" t="str">
        <f>'Customer_Master'!E2711</f>
        <v>Pulsecommerce Gmbh</v>
      </c>
      <c r="D2711" t="str">
        <f>'Customer_Master'!G2711</f>
        <v>Invalid</v>
      </c>
      <c r="E2711" t="str">
        <f>'Customer_Master'!I2711</f>
        <v>Valid</v>
      </c>
      <c r="F2711" t="str">
        <f>'Customer_Master'!X2711</f>
        <v>Complete</v>
      </c>
      <c r="G2711">
        <f>'Customer_Master'!Y2711</f>
        <v>70</v>
      </c>
    </row>
    <row r="2712" spans="1:7" x14ac:dyDescent="0.25">
      <c r="A2712" s="1" t="str">
        <f>'Customer_Master'!A2712</f>
        <v>CUST-03555</v>
      </c>
      <c r="B2712" s="1" t="str">
        <f>'Customer_Master'!D2712</f>
        <v>Faith Nwachukwu</v>
      </c>
      <c r="C2712" s="1" t="str">
        <f>'Customer_Master'!E2712</f>
        <v>Orbitdigital Plc</v>
      </c>
      <c r="D2712" t="str">
        <f>'Customer_Master'!G2712</f>
        <v>Invalid</v>
      </c>
      <c r="E2712" t="str">
        <f>'Customer_Master'!I2712</f>
        <v>Valid</v>
      </c>
      <c r="F2712" t="str">
        <f>'Customer_Master'!X2712</f>
        <v>Complete</v>
      </c>
      <c r="G2712">
        <f>'Customer_Master'!Y2712</f>
        <v>70</v>
      </c>
    </row>
    <row r="2713" spans="1:7" x14ac:dyDescent="0.25">
      <c r="A2713" s="1" t="str">
        <f>'Customer_Master'!A2713</f>
        <v>CUST-02021</v>
      </c>
      <c r="B2713" s="1" t="str">
        <f>'Customer_Master'!D2713</f>
        <v>Amina Okorie</v>
      </c>
      <c r="C2713" s="1" t="str">
        <f>'Customer_Master'!E2713</f>
        <v>Leadcommerce Llc</v>
      </c>
      <c r="D2713" t="str">
        <f>'Customer_Master'!G2713</f>
        <v>Valid</v>
      </c>
      <c r="E2713" t="str">
        <f>'Customer_Master'!I2713</f>
        <v>Valid</v>
      </c>
      <c r="F2713" t="str">
        <f>'Customer_Master'!X2713</f>
        <v>Complete</v>
      </c>
      <c r="G2713">
        <f>'Customer_Master'!Y2713</f>
        <v>100</v>
      </c>
    </row>
    <row r="2714" spans="1:7" x14ac:dyDescent="0.25">
      <c r="A2714" s="1" t="str">
        <f>'Customer_Master'!A2714</f>
        <v>CUST-05034</v>
      </c>
      <c r="B2714" s="1" t="str">
        <f>'Customer_Master'!D2714</f>
        <v>Thandiwe Lawal</v>
      </c>
      <c r="C2714" s="1" t="str">
        <f>'Customer_Master'!E2714</f>
        <v>Brightventures Ltd</v>
      </c>
      <c r="D2714" t="str">
        <f>'Customer_Master'!G2714</f>
        <v>Valid</v>
      </c>
      <c r="E2714" t="str">
        <f>'Customer_Master'!I2714</f>
        <v>Valid</v>
      </c>
      <c r="F2714" t="str">
        <f>'Customer_Master'!X2714</f>
        <v>Complete</v>
      </c>
      <c r="G2714">
        <f>'Customer_Master'!Y2714</f>
        <v>75</v>
      </c>
    </row>
    <row r="2715" spans="1:7" x14ac:dyDescent="0.25">
      <c r="A2715" s="1" t="str">
        <f>'Customer_Master'!A2715</f>
        <v>CUST-03072</v>
      </c>
      <c r="B2715" s="1" t="str">
        <f>'Customer_Master'!D2715</f>
        <v>Matthew Kamau</v>
      </c>
      <c r="C2715" s="1" t="str">
        <f>'Customer_Master'!E2715</f>
        <v>Kuda</v>
      </c>
      <c r="D2715" t="str">
        <f>'Customer_Master'!G2715</f>
        <v>Valid</v>
      </c>
      <c r="E2715" t="str">
        <f>'Customer_Master'!I2715</f>
        <v>Valid</v>
      </c>
      <c r="F2715" t="str">
        <f>'Customer_Master'!X2715</f>
        <v>Complete</v>
      </c>
      <c r="G2715">
        <f>'Customer_Master'!Y2715</f>
        <v>100</v>
      </c>
    </row>
    <row r="2716" spans="1:7" x14ac:dyDescent="0.25">
      <c r="A2716" s="1" t="str">
        <f>'Customer_Master'!A2716</f>
        <v>CUST-04101</v>
      </c>
      <c r="B2716" s="1" t="str">
        <f>'Customer_Master'!D2716</f>
        <v>Niyi Davies</v>
      </c>
      <c r="C2716" s="1" t="str">
        <f>'Customer_Master'!E2716</f>
        <v>Apexworks Gmbh</v>
      </c>
      <c r="D2716" t="str">
        <f>'Customer_Master'!G2716</f>
        <v>Valid</v>
      </c>
      <c r="E2716" t="str">
        <f>'Customer_Master'!I2716</f>
        <v>Valid</v>
      </c>
      <c r="F2716" t="str">
        <f>'Customer_Master'!X2716</f>
        <v>Complete</v>
      </c>
      <c r="G2716">
        <f>'Customer_Master'!Y2716</f>
        <v>100</v>
      </c>
    </row>
    <row r="2717" spans="1:7" x14ac:dyDescent="0.25">
      <c r="A2717" s="1" t="str">
        <f>'Customer_Master'!A2717</f>
        <v>CUST-00321</v>
      </c>
      <c r="B2717" s="1" t="str">
        <f>'Customer_Master'!D2717</f>
        <v>Precious Kelly</v>
      </c>
      <c r="C2717" s="1" t="str">
        <f>'Customer_Master'!E2717</f>
        <v>Vaultdigital Llc</v>
      </c>
      <c r="D2717" t="str">
        <f>'Customer_Master'!G2717</f>
        <v>Valid</v>
      </c>
      <c r="E2717" t="str">
        <f>'Customer_Master'!I2717</f>
        <v>Valid</v>
      </c>
      <c r="F2717" t="str">
        <f>'Customer_Master'!X2717</f>
        <v>Complete</v>
      </c>
      <c r="G2717">
        <f>'Customer_Master'!Y2717</f>
        <v>75</v>
      </c>
    </row>
    <row r="2718" spans="1:7" x14ac:dyDescent="0.25">
      <c r="A2718" s="1" t="str">
        <f>'Customer_Master'!A2718</f>
        <v>CUST-04194</v>
      </c>
      <c r="B2718" s="1" t="str">
        <f>'Customer_Master'!D2718</f>
        <v>Aliyu Traore</v>
      </c>
      <c r="C2718" s="1" t="str">
        <f>'Customer_Master'!E2718</f>
        <v>Mtn Group</v>
      </c>
      <c r="D2718" t="str">
        <f>'Customer_Master'!G2718</f>
        <v>Valid</v>
      </c>
      <c r="E2718" t="str">
        <f>'Customer_Master'!I2718</f>
        <v>Valid</v>
      </c>
      <c r="F2718" t="str">
        <f>'Customer_Master'!X2718</f>
        <v>Complete</v>
      </c>
      <c r="G2718">
        <f>'Customer_Master'!Y2718</f>
        <v>100</v>
      </c>
    </row>
    <row r="2719" spans="1:7" x14ac:dyDescent="0.25">
      <c r="A2719" s="1" t="str">
        <f>'Customer_Master'!A2719</f>
        <v>CUST-03999</v>
      </c>
      <c r="B2719" s="1" t="str">
        <f>'Customer_Master'!D2719</f>
        <v>Adaeze Smith</v>
      </c>
      <c r="C2719" s="1" t="str">
        <f>'Customer_Master'!E2719</f>
        <v>Konga</v>
      </c>
      <c r="D2719" t="str">
        <f>'Customer_Master'!G2719</f>
        <v>Valid</v>
      </c>
      <c r="E2719" t="str">
        <f>'Customer_Master'!I2719</f>
        <v>Valid</v>
      </c>
      <c r="F2719" t="str">
        <f>'Customer_Master'!X2719</f>
        <v>Complete</v>
      </c>
      <c r="G2719">
        <f>'Customer_Master'!Y2719</f>
        <v>100</v>
      </c>
    </row>
    <row r="2720" spans="1:7" x14ac:dyDescent="0.25">
      <c r="A2720" s="1" t="str">
        <f>'Customer_Master'!A2720</f>
        <v>CUST-03240</v>
      </c>
      <c r="B2720" s="1" t="str">
        <f>'Customer_Master'!D2720</f>
        <v>Matthew Botha</v>
      </c>
      <c r="C2720" s="1" t="str">
        <f>'Customer_Master'!E2720</f>
        <v>Echodigital Plc</v>
      </c>
      <c r="D2720" t="str">
        <f>'Customer_Master'!G2720</f>
        <v>Invalid</v>
      </c>
      <c r="E2720" t="str">
        <f>'Customer_Master'!I2720</f>
        <v>Valid</v>
      </c>
      <c r="F2720" t="str">
        <f>'Customer_Master'!X2720</f>
        <v>Complete</v>
      </c>
      <c r="G2720">
        <f>'Customer_Master'!Y2720</f>
        <v>70</v>
      </c>
    </row>
    <row r="2721" spans="1:7" x14ac:dyDescent="0.25">
      <c r="A2721" s="1" t="str">
        <f>'Customer_Master'!A2721</f>
        <v>CUST-04382</v>
      </c>
      <c r="B2721" s="1" t="str">
        <f>'Customer_Master'!D2721</f>
        <v>Oluwaseun Naidoo</v>
      </c>
      <c r="C2721" s="1" t="str">
        <f>'Customer_Master'!E2721</f>
        <v>Swiftgroup Gmbh</v>
      </c>
      <c r="D2721" t="str">
        <f>'Customer_Master'!G2721</f>
        <v>Valid</v>
      </c>
      <c r="E2721" t="str">
        <f>'Customer_Master'!I2721</f>
        <v>Valid</v>
      </c>
      <c r="F2721" t="str">
        <f>'Customer_Master'!X2721</f>
        <v>Complete</v>
      </c>
      <c r="G2721">
        <f>'Customer_Master'!Y2721</f>
        <v>100</v>
      </c>
    </row>
    <row r="2722" spans="1:7" x14ac:dyDescent="0.25">
      <c r="A2722" s="1" t="str">
        <f>'Customer_Master'!A2722</f>
        <v>CUST-00205</v>
      </c>
      <c r="B2722" s="1" t="str">
        <f>'Customer_Master'!D2722</f>
        <v>Michael Garba</v>
      </c>
      <c r="C2722" s="1" t="str">
        <f>'Customer_Master'!E2722</f>
        <v>Zensystems Gmbh</v>
      </c>
      <c r="D2722" t="str">
        <f>'Customer_Master'!G2722</f>
        <v>Valid</v>
      </c>
      <c r="E2722" t="str">
        <f>'Customer_Master'!I2722</f>
        <v>Valid</v>
      </c>
      <c r="F2722" t="str">
        <f>'Customer_Master'!X2722</f>
        <v>Complete</v>
      </c>
      <c r="G2722">
        <f>'Customer_Master'!Y2722</f>
        <v>100</v>
      </c>
    </row>
    <row r="2723" spans="1:7" x14ac:dyDescent="0.25">
      <c r="A2723" s="1" t="str">
        <f>'Customer_Master'!A2723</f>
        <v>CUST-03990</v>
      </c>
      <c r="B2723" s="1" t="str">
        <f>'Customer_Master'!D2723</f>
        <v>Joy Onyeka</v>
      </c>
      <c r="C2723" s="1" t="str">
        <f>'Customer_Master'!E2723</f>
        <v>Orbitventures Ltd</v>
      </c>
      <c r="D2723" t="str">
        <f>'Customer_Master'!G2723</f>
        <v>Valid</v>
      </c>
      <c r="E2723" t="str">
        <f>'Customer_Master'!I2723</f>
        <v>Valid</v>
      </c>
      <c r="F2723" t="str">
        <f>'Customer_Master'!X2723</f>
        <v>Complete</v>
      </c>
      <c r="G2723">
        <f>'Customer_Master'!Y2723</f>
        <v>100</v>
      </c>
    </row>
    <row r="2724" spans="1:7" x14ac:dyDescent="0.25">
      <c r="A2724" s="1" t="str">
        <f>'Customer_Master'!A2724</f>
        <v>CUST-04242</v>
      </c>
      <c r="B2724" s="1" t="str">
        <f>'Customer_Master'!D2724</f>
        <v>Thandiwe Idris</v>
      </c>
      <c r="C2724" s="1" t="str">
        <f>'Customer_Master'!E2724</f>
        <v>Chipper Cash</v>
      </c>
      <c r="D2724" t="str">
        <f>'Customer_Master'!G2724</f>
        <v>Valid</v>
      </c>
      <c r="E2724" t="str">
        <f>'Customer_Master'!I2724</f>
        <v>Valid</v>
      </c>
      <c r="F2724" t="str">
        <f>'Customer_Master'!X2724</f>
        <v>Complete</v>
      </c>
      <c r="G2724">
        <f>'Customer_Master'!Y2724</f>
        <v>100</v>
      </c>
    </row>
    <row r="2725" spans="1:7" x14ac:dyDescent="0.25">
      <c r="A2725" s="1" t="str">
        <f>'Customer_Master'!A2725</f>
        <v>CUST-01429</v>
      </c>
      <c r="B2725" s="1" t="str">
        <f>'Customer_Master'!D2725</f>
        <v>Chinwe Anyanwu</v>
      </c>
      <c r="C2725" s="1" t="str">
        <f>'Customer_Master'!E2725</f>
        <v>Wave</v>
      </c>
      <c r="D2725" t="str">
        <f>'Customer_Master'!G2725</f>
        <v>Valid</v>
      </c>
      <c r="E2725" t="str">
        <f>'Customer_Master'!I2725</f>
        <v>Valid</v>
      </c>
      <c r="F2725" t="str">
        <f>'Customer_Master'!X2725</f>
        <v>Complete</v>
      </c>
      <c r="G2725">
        <f>'Customer_Master'!Y2725</f>
        <v>75</v>
      </c>
    </row>
    <row r="2726" spans="1:7" x14ac:dyDescent="0.25">
      <c r="A2726" s="1" t="str">
        <f>'Customer_Master'!A2726</f>
        <v>CUST-01693</v>
      </c>
      <c r="B2726" s="1" t="str">
        <f>'Customer_Master'!D2726</f>
        <v>Thandiwe Okorie</v>
      </c>
      <c r="C2726" s="1" t="str">
        <f>'Customer_Master'!E2726</f>
        <v>Swiftpay Llc</v>
      </c>
      <c r="D2726" t="str">
        <f>'Customer_Master'!G2726</f>
        <v>Valid</v>
      </c>
      <c r="E2726" t="str">
        <f>'Customer_Master'!I2726</f>
        <v>Valid</v>
      </c>
      <c r="F2726" t="str">
        <f>'Customer_Master'!X2726</f>
        <v>Complete</v>
      </c>
      <c r="G2726">
        <f>'Customer_Master'!Y2726</f>
        <v>100</v>
      </c>
    </row>
    <row r="2727" spans="1:7" x14ac:dyDescent="0.25">
      <c r="A2727" s="1" t="str">
        <f>'Customer_Master'!A2727</f>
        <v>CUST-00144</v>
      </c>
      <c r="B2727" s="1" t="str">
        <f>'Customer_Master'!D2727</f>
        <v>Otieno Smith</v>
      </c>
      <c r="C2727" s="1" t="str">
        <f>'Customer_Master'!E2727</f>
        <v>Zenlogic</v>
      </c>
      <c r="D2727" t="str">
        <f>'Customer_Master'!G2727</f>
        <v>Valid</v>
      </c>
      <c r="E2727" t="str">
        <f>'Customer_Master'!I2727</f>
        <v>Valid</v>
      </c>
      <c r="F2727" t="str">
        <f>'Customer_Master'!X2727</f>
        <v>Complete</v>
      </c>
      <c r="G2727">
        <f>'Customer_Master'!Y2727</f>
        <v>100</v>
      </c>
    </row>
    <row r="2728" spans="1:7" x14ac:dyDescent="0.25">
      <c r="A2728" s="1" t="str">
        <f>'Customer_Master'!A2728</f>
        <v>CUST-05019</v>
      </c>
      <c r="B2728" s="1" t="str">
        <f>'Customer_Master'!D2728</f>
        <v>Chinwe Bello</v>
      </c>
      <c r="C2728" s="1" t="str">
        <f>'Customer_Master'!E2728</f>
        <v>Hivenetworks</v>
      </c>
      <c r="D2728" t="str">
        <f>'Customer_Master'!G2728</f>
        <v>Valid</v>
      </c>
      <c r="E2728" t="str">
        <f>'Customer_Master'!I2728</f>
        <v>Valid</v>
      </c>
      <c r="F2728" t="str">
        <f>'Customer_Master'!X2728</f>
        <v>Complete</v>
      </c>
      <c r="G2728">
        <f>'Customer_Master'!Y2728</f>
        <v>75</v>
      </c>
    </row>
    <row r="2729" spans="1:7" x14ac:dyDescent="0.25">
      <c r="A2729" s="1" t="str">
        <f>'Customer_Master'!A2729</f>
        <v>CUST-04903</v>
      </c>
      <c r="B2729" s="1" t="str">
        <f>'Customer_Master'!D2729</f>
        <v>Brian Al-Farsi</v>
      </c>
      <c r="C2729" s="1" t="str">
        <f>'Customer_Master'!E2729</f>
        <v>Swifthealth</v>
      </c>
      <c r="D2729" t="str">
        <f>'Customer_Master'!G2729</f>
        <v>Valid</v>
      </c>
      <c r="E2729" t="str">
        <f>'Customer_Master'!I2729</f>
        <v>Valid</v>
      </c>
      <c r="F2729" t="str">
        <f>'Customer_Master'!X2729</f>
        <v>Complete</v>
      </c>
      <c r="G2729">
        <f>'Customer_Master'!Y2729</f>
        <v>100</v>
      </c>
    </row>
    <row r="2730" spans="1:7" x14ac:dyDescent="0.25">
      <c r="A2730" s="1" t="str">
        <f>'Customer_Master'!A2730</f>
        <v>CUST-01272</v>
      </c>
      <c r="B2730" s="1" t="str">
        <f>'Customer_Master'!D2730</f>
        <v>Ngozi Oladele</v>
      </c>
      <c r="C2730" s="1" t="str">
        <f>'Customer_Master'!E2730</f>
        <v>Quantalabs</v>
      </c>
      <c r="D2730" t="str">
        <f>'Customer_Master'!G2730</f>
        <v>Valid</v>
      </c>
      <c r="E2730" t="str">
        <f>'Customer_Master'!I2730</f>
        <v>Valid</v>
      </c>
      <c r="F2730" t="str">
        <f>'Customer_Master'!X2730</f>
        <v>Complete</v>
      </c>
      <c r="G2730">
        <f>'Customer_Master'!Y2730</f>
        <v>100</v>
      </c>
    </row>
    <row r="2731" spans="1:7" x14ac:dyDescent="0.25">
      <c r="A2731" s="1" t="str">
        <f>'Customer_Master'!A2731</f>
        <v>CUST-03980</v>
      </c>
      <c r="B2731" s="1" t="str">
        <f>'Customer_Master'!D2731</f>
        <v>Layla Adewale</v>
      </c>
      <c r="C2731" s="1" t="str">
        <f>'Customer_Master'!E2731</f>
        <v>Cellulant</v>
      </c>
      <c r="D2731" t="str">
        <f>'Customer_Master'!G2731</f>
        <v>Valid</v>
      </c>
      <c r="E2731" t="str">
        <f>'Customer_Master'!I2731</f>
        <v>Valid</v>
      </c>
      <c r="F2731" t="str">
        <f>'Customer_Master'!X2731</f>
        <v>Complete</v>
      </c>
      <c r="G2731">
        <f>'Customer_Master'!Y2731</f>
        <v>100</v>
      </c>
    </row>
    <row r="2732" spans="1:7" x14ac:dyDescent="0.25">
      <c r="A2732" s="1" t="str">
        <f>'Customer_Master'!A2732</f>
        <v>CUST-04677</v>
      </c>
      <c r="B2732" s="1" t="str">
        <f>'Customer_Master'!D2732</f>
        <v>Simi Patel</v>
      </c>
      <c r="C2732" s="1" t="str">
        <f>'Customer_Master'!E2732</f>
        <v>Quantalabs Llc</v>
      </c>
      <c r="D2732" t="str">
        <f>'Customer_Master'!G2732</f>
        <v>Valid</v>
      </c>
      <c r="E2732" t="str">
        <f>'Customer_Master'!I2732</f>
        <v>Valid</v>
      </c>
      <c r="F2732" t="str">
        <f>'Customer_Master'!X2732</f>
        <v>Complete</v>
      </c>
      <c r="G2732">
        <f>'Customer_Master'!Y2732</f>
        <v>100</v>
      </c>
    </row>
    <row r="2733" spans="1:7" x14ac:dyDescent="0.25">
      <c r="A2733" s="1" t="str">
        <f>'Customer_Master'!A2733</f>
        <v>CUST-01760</v>
      </c>
      <c r="B2733" s="1" t="str">
        <f>'Customer_Master'!D2733</f>
        <v>Yusuf Ogundimu</v>
      </c>
      <c r="C2733" s="1" t="str">
        <f>'Customer_Master'!E2733</f>
        <v>Konga</v>
      </c>
      <c r="D2733" t="str">
        <f>'Customer_Master'!G2733</f>
        <v>Valid</v>
      </c>
      <c r="E2733" t="str">
        <f>'Customer_Master'!I2733</f>
        <v>Valid</v>
      </c>
      <c r="F2733" t="str">
        <f>'Customer_Master'!X2733</f>
        <v>Complete</v>
      </c>
      <c r="G2733">
        <f>'Customer_Master'!Y2733</f>
        <v>100</v>
      </c>
    </row>
    <row r="2734" spans="1:7" x14ac:dyDescent="0.25">
      <c r="A2734" s="1" t="str">
        <f>'Customer_Master'!A2734</f>
        <v>CUST-03758</v>
      </c>
      <c r="B2734" s="1" t="str">
        <f>'Customer_Master'!D2734</f>
        <v>Sola Traore</v>
      </c>
      <c r="C2734" s="1" t="str">
        <f>'Customer_Master'!E2734</f>
        <v>Mtn Group</v>
      </c>
      <c r="D2734" t="str">
        <f>'Customer_Master'!G2734</f>
        <v>Valid</v>
      </c>
      <c r="E2734" t="str">
        <f>'Customer_Master'!I2734</f>
        <v>Valid</v>
      </c>
      <c r="F2734" t="str">
        <f>'Customer_Master'!X2734</f>
        <v>Complete</v>
      </c>
      <c r="G2734">
        <f>'Customer_Master'!Y2734</f>
        <v>75</v>
      </c>
    </row>
    <row r="2735" spans="1:7" x14ac:dyDescent="0.25">
      <c r="A2735" s="1" t="str">
        <f>'Customer_Master'!A2735</f>
        <v>CUST-01411</v>
      </c>
      <c r="B2735" s="1" t="str">
        <f>'Customer_Master'!D2735</f>
        <v>Yakubu Patel</v>
      </c>
      <c r="C2735" s="1" t="str">
        <f>'Customer_Master'!E2735</f>
        <v>Primesoft Inc</v>
      </c>
      <c r="D2735" t="str">
        <f>'Customer_Master'!G2735</f>
        <v>Valid</v>
      </c>
      <c r="E2735" t="str">
        <f>'Customer_Master'!I2735</f>
        <v>Valid</v>
      </c>
      <c r="F2735" t="str">
        <f>'Customer_Master'!X2735</f>
        <v>Complete</v>
      </c>
      <c r="G2735">
        <f>'Customer_Master'!Y2735</f>
        <v>100</v>
      </c>
    </row>
    <row r="2736" spans="1:7" x14ac:dyDescent="0.25">
      <c r="A2736" s="1" t="str">
        <f>'Customer_Master'!A2736</f>
        <v>CUST-00155</v>
      </c>
      <c r="B2736" s="1" t="str">
        <f>'Customer_Master'!D2736</f>
        <v>Idris</v>
      </c>
      <c r="C2736" s="1" t="str">
        <f>'Customer_Master'!E2736</f>
        <v>Paysoft</v>
      </c>
      <c r="D2736" t="str">
        <f>'Customer_Master'!G2736</f>
        <v>Valid</v>
      </c>
      <c r="E2736" t="str">
        <f>'Customer_Master'!I2736</f>
        <v>Valid</v>
      </c>
      <c r="F2736" t="str">
        <f>'Customer_Master'!X2736</f>
        <v>Incomplete</v>
      </c>
      <c r="G2736">
        <f>'Customer_Master'!Y2736</f>
        <v>60</v>
      </c>
    </row>
    <row r="2737" spans="1:7" x14ac:dyDescent="0.25">
      <c r="A2737" s="1" t="str">
        <f>'Customer_Master'!A2737</f>
        <v>CUST-01733</v>
      </c>
      <c r="B2737" s="1" t="str">
        <f>'Customer_Master'!D2737</f>
        <v>Femi Oladele</v>
      </c>
      <c r="C2737" s="1" t="str">
        <f>'Customer_Master'!E2737</f>
        <v>Not Available</v>
      </c>
      <c r="D2737" t="str">
        <f>'Customer_Master'!G2737</f>
        <v>Valid</v>
      </c>
      <c r="E2737" t="str">
        <f>'Customer_Master'!I2737</f>
        <v>Valid</v>
      </c>
      <c r="F2737" t="str">
        <f>'Customer_Master'!X2737</f>
        <v>Incomplete</v>
      </c>
      <c r="G2737">
        <f>'Customer_Master'!Y2737</f>
        <v>60</v>
      </c>
    </row>
    <row r="2738" spans="1:7" x14ac:dyDescent="0.25">
      <c r="A2738" s="1" t="str">
        <f>'Customer_Master'!A2738</f>
        <v>CUST-02410</v>
      </c>
      <c r="B2738" s="1" t="str">
        <f>'Customer_Master'!D2738</f>
        <v>Kayode Smith</v>
      </c>
      <c r="C2738" s="1" t="str">
        <f>'Customer_Master'!E2738</f>
        <v>Fluxlabs Inc</v>
      </c>
      <c r="D2738" t="str">
        <f>'Customer_Master'!G2738</f>
        <v>Valid</v>
      </c>
      <c r="E2738" t="str">
        <f>'Customer_Master'!I2738</f>
        <v>Valid</v>
      </c>
      <c r="F2738" t="str">
        <f>'Customer_Master'!X2738</f>
        <v>Complete</v>
      </c>
      <c r="G2738">
        <f>'Customer_Master'!Y2738</f>
        <v>100</v>
      </c>
    </row>
    <row r="2739" spans="1:7" x14ac:dyDescent="0.25">
      <c r="A2739" s="1" t="str">
        <f>'Customer_Master'!A2739</f>
        <v>CUST-04037</v>
      </c>
      <c r="B2739" s="1" t="str">
        <f>'Customer_Master'!D2739</f>
        <v>Uche Bello</v>
      </c>
      <c r="C2739" s="1" t="str">
        <f>'Customer_Master'!E2739</f>
        <v>Carbon</v>
      </c>
      <c r="D2739" t="str">
        <f>'Customer_Master'!G2739</f>
        <v>Valid</v>
      </c>
      <c r="E2739" t="str">
        <f>'Customer_Master'!I2739</f>
        <v>Valid</v>
      </c>
      <c r="F2739" t="str">
        <f>'Customer_Master'!X2739</f>
        <v>Complete</v>
      </c>
      <c r="G2739">
        <f>'Customer_Master'!Y2739</f>
        <v>100</v>
      </c>
    </row>
    <row r="2740" spans="1:7" x14ac:dyDescent="0.25">
      <c r="A2740" s="1" t="str">
        <f>'Customer_Master'!A2740</f>
        <v>CUST-04313</v>
      </c>
      <c r="B2740" s="1" t="str">
        <f>'Customer_Master'!D2740</f>
        <v>Daniel Ugwu</v>
      </c>
      <c r="C2740" s="1" t="str">
        <f>'Customer_Master'!E2740</f>
        <v>Fluxhub</v>
      </c>
      <c r="D2740" t="str">
        <f>'Customer_Master'!G2740</f>
        <v>Valid</v>
      </c>
      <c r="E2740" t="str">
        <f>'Customer_Master'!I2740</f>
        <v>Valid</v>
      </c>
      <c r="F2740" t="str">
        <f>'Customer_Master'!X2740</f>
        <v>Complete</v>
      </c>
      <c r="G2740">
        <f>'Customer_Master'!Y2740</f>
        <v>100</v>
      </c>
    </row>
    <row r="2741" spans="1:7" x14ac:dyDescent="0.25">
      <c r="A2741" s="1" t="str">
        <f>'Customer_Master'!A2741</f>
        <v>CUST-04000</v>
      </c>
      <c r="B2741" s="1" t="str">
        <f>'Customer_Master'!D2741</f>
        <v>Wanjala Balogun</v>
      </c>
      <c r="C2741" s="1" t="str">
        <f>'Customer_Master'!E2741</f>
        <v>Leadhub</v>
      </c>
      <c r="D2741" t="str">
        <f>'Customer_Master'!G2741</f>
        <v>Valid</v>
      </c>
      <c r="E2741" t="str">
        <f>'Customer_Master'!I2741</f>
        <v>Valid</v>
      </c>
      <c r="F2741" t="str">
        <f>'Customer_Master'!X2741</f>
        <v>Complete</v>
      </c>
      <c r="G2741">
        <f>'Customer_Master'!Y2741</f>
        <v>100</v>
      </c>
    </row>
    <row r="2742" spans="1:7" x14ac:dyDescent="0.25">
      <c r="A2742" s="1" t="str">
        <f>'Customer_Master'!A2742</f>
        <v>CUST-01024</v>
      </c>
      <c r="B2742" s="1" t="str">
        <f>'Customer_Master'!D2742</f>
        <v>Anke Kelly</v>
      </c>
      <c r="C2742" s="1" t="str">
        <f>'Customer_Master'!E2742</f>
        <v>Primesolutions Llc</v>
      </c>
      <c r="D2742" t="str">
        <f>'Customer_Master'!G2742</f>
        <v>Valid</v>
      </c>
      <c r="E2742" t="str">
        <f>'Customer_Master'!I2742</f>
        <v>Valid</v>
      </c>
      <c r="F2742" t="str">
        <f>'Customer_Master'!X2742</f>
        <v>Complete</v>
      </c>
      <c r="G2742">
        <f>'Customer_Master'!Y2742</f>
        <v>100</v>
      </c>
    </row>
    <row r="2743" spans="1:7" x14ac:dyDescent="0.25">
      <c r="A2743" s="1" t="str">
        <f>'Customer_Master'!A2743</f>
        <v>CUST-02531</v>
      </c>
      <c r="B2743" s="1" t="str">
        <f>'Customer_Master'!D2743</f>
        <v>Bashir Wilson</v>
      </c>
      <c r="C2743" s="1" t="str">
        <f>'Customer_Master'!E2743</f>
        <v>Teamapt</v>
      </c>
      <c r="D2743" t="str">
        <f>'Customer_Master'!G2743</f>
        <v>Valid</v>
      </c>
      <c r="E2743" t="str">
        <f>'Customer_Master'!I2743</f>
        <v>Valid</v>
      </c>
      <c r="F2743" t="str">
        <f>'Customer_Master'!X2743</f>
        <v>Complete</v>
      </c>
      <c r="G2743">
        <f>'Customer_Master'!Y2743</f>
        <v>100</v>
      </c>
    </row>
    <row r="2744" spans="1:7" x14ac:dyDescent="0.25">
      <c r="A2744" s="1" t="str">
        <f>'Customer_Master'!A2744</f>
        <v>CUST-01156</v>
      </c>
      <c r="B2744" s="1" t="str">
        <f>'Customer_Master'!D2744</f>
        <v>Mwangi Otieno</v>
      </c>
      <c r="C2744" s="1" t="str">
        <f>'Customer_Master'!E2744</f>
        <v>Brightpay Plc</v>
      </c>
      <c r="D2744" t="str">
        <f>'Customer_Master'!G2744</f>
        <v>Valid</v>
      </c>
      <c r="E2744" t="str">
        <f>'Customer_Master'!I2744</f>
        <v>Valid</v>
      </c>
      <c r="F2744" t="str">
        <f>'Customer_Master'!X2744</f>
        <v>Complete</v>
      </c>
      <c r="G2744">
        <f>'Customer_Master'!Y2744</f>
        <v>75</v>
      </c>
    </row>
    <row r="2745" spans="1:7" x14ac:dyDescent="0.25">
      <c r="A2745" s="1" t="str">
        <f>'Customer_Master'!A2745</f>
        <v>CUST-04518</v>
      </c>
      <c r="B2745" s="1" t="str">
        <f>'Customer_Master'!D2745</f>
        <v>Fatuma Wilson</v>
      </c>
      <c r="C2745" s="1" t="str">
        <f>'Customer_Master'!E2745</f>
        <v>Flutterwave</v>
      </c>
      <c r="D2745" t="str">
        <f>'Customer_Master'!G2745</f>
        <v>Valid</v>
      </c>
      <c r="E2745" t="str">
        <f>'Customer_Master'!I2745</f>
        <v>Valid</v>
      </c>
      <c r="F2745" t="str">
        <f>'Customer_Master'!X2745</f>
        <v>Complete</v>
      </c>
      <c r="G2745">
        <f>'Customer_Master'!Y2745</f>
        <v>100</v>
      </c>
    </row>
    <row r="2746" spans="1:7" x14ac:dyDescent="0.25">
      <c r="A2746" s="1" t="str">
        <f>'Customer_Master'!A2746</f>
        <v>CUST-01620</v>
      </c>
      <c r="B2746" s="1" t="str">
        <f>'Customer_Master'!D2746</f>
        <v>Kelechi Patel</v>
      </c>
      <c r="C2746" s="1" t="str">
        <f>'Customer_Master'!E2746</f>
        <v>Cellulant</v>
      </c>
      <c r="D2746" t="str">
        <f>'Customer_Master'!G2746</f>
        <v>Valid</v>
      </c>
      <c r="E2746" t="str">
        <f>'Customer_Master'!I2746</f>
        <v>Valid</v>
      </c>
      <c r="F2746" t="str">
        <f>'Customer_Master'!X2746</f>
        <v>Complete</v>
      </c>
      <c r="G2746">
        <f>'Customer_Master'!Y2746</f>
        <v>100</v>
      </c>
    </row>
    <row r="2747" spans="1:7" x14ac:dyDescent="0.25">
      <c r="A2747" s="1" t="str">
        <f>'Customer_Master'!A2747</f>
        <v>CUST-04277</v>
      </c>
      <c r="B2747" s="1" t="str">
        <f>'Customer_Master'!D2747</f>
        <v>Khan</v>
      </c>
      <c r="C2747" s="1" t="str">
        <f>'Customer_Master'!E2747</f>
        <v>Vertexhub Ltd</v>
      </c>
      <c r="D2747" t="str">
        <f>'Customer_Master'!G2747</f>
        <v>Valid</v>
      </c>
      <c r="E2747" t="str">
        <f>'Customer_Master'!I2747</f>
        <v>Valid</v>
      </c>
      <c r="F2747" t="str">
        <f>'Customer_Master'!X2747</f>
        <v>Incomplete</v>
      </c>
      <c r="G2747">
        <f>'Customer_Master'!Y2747</f>
        <v>60</v>
      </c>
    </row>
    <row r="2748" spans="1:7" x14ac:dyDescent="0.25">
      <c r="A2748" s="1" t="str">
        <f>'Customer_Master'!A2748</f>
        <v>CUST-02459</v>
      </c>
      <c r="B2748" s="1" t="str">
        <f>'Customer_Master'!D2748</f>
        <v>Folake Okorie</v>
      </c>
      <c r="C2748" s="1" t="str">
        <f>'Customer_Master'!E2748</f>
        <v>Teamapt</v>
      </c>
      <c r="D2748" t="str">
        <f>'Customer_Master'!G2748</f>
        <v>Valid</v>
      </c>
      <c r="E2748" t="str">
        <f>'Customer_Master'!I2748</f>
        <v>Valid</v>
      </c>
      <c r="F2748" t="str">
        <f>'Customer_Master'!X2748</f>
        <v>Complete</v>
      </c>
      <c r="G2748">
        <f>'Customer_Master'!Y2748</f>
        <v>100</v>
      </c>
    </row>
    <row r="2749" spans="1:7" x14ac:dyDescent="0.25">
      <c r="A2749" s="1" t="str">
        <f>'Customer_Master'!A2749</f>
        <v>CUST-03780</v>
      </c>
      <c r="B2749" s="1" t="str">
        <f>'Customer_Master'!D2749</f>
        <v>Omar Taylor</v>
      </c>
      <c r="C2749" s="1" t="str">
        <f>'Customer_Master'!E2749</f>
        <v>Flour Mills Of Nigeria</v>
      </c>
      <c r="D2749" t="str">
        <f>'Customer_Master'!G2749</f>
        <v>Valid</v>
      </c>
      <c r="E2749" t="str">
        <f>'Customer_Master'!I2749</f>
        <v>Valid</v>
      </c>
      <c r="F2749" t="str">
        <f>'Customer_Master'!X2749</f>
        <v>Complete</v>
      </c>
      <c r="G2749">
        <f>'Customer_Master'!Y2749</f>
        <v>100</v>
      </c>
    </row>
    <row r="2750" spans="1:7" x14ac:dyDescent="0.25">
      <c r="A2750" s="1" t="str">
        <f>'Customer_Master'!A2750</f>
        <v>CUST-04779</v>
      </c>
      <c r="B2750" s="1" t="str">
        <f>'Customer_Master'!D2750</f>
        <v>Sophie Van Der Merwe</v>
      </c>
      <c r="C2750" s="1" t="str">
        <f>'Customer_Master'!E2750</f>
        <v>Stackanalytics Ltd</v>
      </c>
      <c r="D2750" t="str">
        <f>'Customer_Master'!G2750</f>
        <v>Valid</v>
      </c>
      <c r="E2750" t="str">
        <f>'Customer_Master'!I2750</f>
        <v>Valid</v>
      </c>
      <c r="F2750" t="str">
        <f>'Customer_Master'!X2750</f>
        <v>Complete</v>
      </c>
      <c r="G2750">
        <f>'Customer_Master'!Y2750</f>
        <v>100</v>
      </c>
    </row>
    <row r="2751" spans="1:7" x14ac:dyDescent="0.25">
      <c r="A2751" s="1" t="str">
        <f>'Customer_Master'!A2751</f>
        <v>CUST-01692</v>
      </c>
      <c r="B2751" s="1" t="str">
        <f>'Customer_Master'!D2751</f>
        <v>James Garba</v>
      </c>
      <c r="C2751" s="1" t="str">
        <f>'Customer_Master'!E2751</f>
        <v>Paystack</v>
      </c>
      <c r="D2751" t="str">
        <f>'Customer_Master'!G2751</f>
        <v>Valid</v>
      </c>
      <c r="E2751" t="str">
        <f>'Customer_Master'!I2751</f>
        <v>Valid</v>
      </c>
      <c r="F2751" t="str">
        <f>'Customer_Master'!X2751</f>
        <v>Complete</v>
      </c>
      <c r="G2751">
        <f>'Customer_Master'!Y2751</f>
        <v>100</v>
      </c>
    </row>
    <row r="2752" spans="1:7" x14ac:dyDescent="0.25">
      <c r="A2752" s="1" t="str">
        <f>'Customer_Master'!A2752</f>
        <v>CUST-01485</v>
      </c>
      <c r="B2752" s="1" t="str">
        <f>'Customer_Master'!D2752</f>
        <v>Segun Adebayo</v>
      </c>
      <c r="C2752" s="1" t="str">
        <f>'Customer_Master'!E2752</f>
        <v>Mtn Group</v>
      </c>
      <c r="D2752" t="str">
        <f>'Customer_Master'!G2752</f>
        <v>Valid</v>
      </c>
      <c r="E2752" t="str">
        <f>'Customer_Master'!I2752</f>
        <v>Valid</v>
      </c>
      <c r="F2752" t="str">
        <f>'Customer_Master'!X2752</f>
        <v>Complete</v>
      </c>
      <c r="G2752">
        <f>'Customer_Master'!Y2752</f>
        <v>100</v>
      </c>
    </row>
    <row r="2753" spans="1:7" x14ac:dyDescent="0.25">
      <c r="A2753" s="1" t="str">
        <f>'Customer_Master'!A2753</f>
        <v>CUST-02190</v>
      </c>
      <c r="B2753" s="1" t="str">
        <f>'Customer_Master'!D2753</f>
        <v>Amani Hassan</v>
      </c>
      <c r="C2753" s="1" t="str">
        <f>'Customer_Master'!E2753</f>
        <v>Swifttech Plc</v>
      </c>
      <c r="D2753" t="str">
        <f>'Customer_Master'!G2753</f>
        <v>Valid</v>
      </c>
      <c r="E2753" t="str">
        <f>'Customer_Master'!I2753</f>
        <v>Valid</v>
      </c>
      <c r="F2753" t="str">
        <f>'Customer_Master'!X2753</f>
        <v>Complete</v>
      </c>
      <c r="G2753">
        <f>'Customer_Master'!Y2753</f>
        <v>100</v>
      </c>
    </row>
    <row r="2754" spans="1:7" x14ac:dyDescent="0.25">
      <c r="A2754" s="1" t="str">
        <f>'Customer_Master'!A2754</f>
        <v>CUST-01088</v>
      </c>
      <c r="B2754" s="1" t="str">
        <f>'Customer_Master'!D2754</f>
        <v>Laura Abubakar</v>
      </c>
      <c r="C2754" s="1" t="str">
        <f>'Customer_Master'!E2754</f>
        <v>Cellulant</v>
      </c>
      <c r="D2754" t="str">
        <f>'Customer_Master'!G2754</f>
        <v>Valid</v>
      </c>
      <c r="E2754" t="str">
        <f>'Customer_Master'!I2754</f>
        <v>Valid</v>
      </c>
      <c r="F2754" t="str">
        <f>'Customer_Master'!X2754</f>
        <v>Complete</v>
      </c>
      <c r="G2754">
        <f>'Customer_Master'!Y2754</f>
        <v>100</v>
      </c>
    </row>
    <row r="2755" spans="1:7" x14ac:dyDescent="0.25">
      <c r="A2755" s="1" t="str">
        <f>'Customer_Master'!A2755</f>
        <v>CUST-00976</v>
      </c>
      <c r="B2755" s="1" t="str">
        <f>'Customer_Master'!D2755</f>
        <v>Chidinma Eze</v>
      </c>
      <c r="C2755" s="1" t="str">
        <f>'Customer_Master'!E2755</f>
        <v>Primelabs</v>
      </c>
      <c r="D2755" t="str">
        <f>'Customer_Master'!G2755</f>
        <v>Valid</v>
      </c>
      <c r="E2755" t="str">
        <f>'Customer_Master'!I2755</f>
        <v>Valid</v>
      </c>
      <c r="F2755" t="str">
        <f>'Customer_Master'!X2755</f>
        <v>Complete</v>
      </c>
      <c r="G2755">
        <f>'Customer_Master'!Y2755</f>
        <v>100</v>
      </c>
    </row>
    <row r="2756" spans="1:7" x14ac:dyDescent="0.25">
      <c r="A2756" s="1" t="str">
        <f>'Customer_Master'!A2756</f>
        <v>CUST-00071</v>
      </c>
      <c r="B2756" s="1" t="str">
        <f>'Customer_Master'!D2756</f>
        <v>Emily Wilson</v>
      </c>
      <c r="C2756" s="1" t="str">
        <f>'Customer_Master'!E2756</f>
        <v>Flour Mills Of Nigeria</v>
      </c>
      <c r="D2756" t="str">
        <f>'Customer_Master'!G2756</f>
        <v>Valid</v>
      </c>
      <c r="E2756" t="str">
        <f>'Customer_Master'!I2756</f>
        <v>Valid</v>
      </c>
      <c r="F2756" t="str">
        <f>'Customer_Master'!X2756</f>
        <v>Complete</v>
      </c>
      <c r="G2756">
        <f>'Customer_Master'!Y2756</f>
        <v>100</v>
      </c>
    </row>
    <row r="2757" spans="1:7" x14ac:dyDescent="0.25">
      <c r="A2757" s="1" t="str">
        <f>'Customer_Master'!A2757</f>
        <v>CUST-01850</v>
      </c>
      <c r="B2757" s="1" t="str">
        <f>'Customer_Master'!D2757</f>
        <v>Omar Van Der Merwe</v>
      </c>
      <c r="C2757" s="1" t="str">
        <f>'Customer_Master'!E2757</f>
        <v>Interswitch</v>
      </c>
      <c r="D2757" t="str">
        <f>'Customer_Master'!G2757</f>
        <v>Invalid</v>
      </c>
      <c r="E2757" t="str">
        <f>'Customer_Master'!I2757</f>
        <v>Valid</v>
      </c>
      <c r="F2757" t="str">
        <f>'Customer_Master'!X2757</f>
        <v>Complete</v>
      </c>
      <c r="G2757">
        <f>'Customer_Master'!Y2757</f>
        <v>70</v>
      </c>
    </row>
    <row r="2758" spans="1:7" x14ac:dyDescent="0.25">
      <c r="A2758" s="1" t="str">
        <f>'Customer_Master'!A2758</f>
        <v>CUST-03937</v>
      </c>
      <c r="B2758" s="1" t="str">
        <f>'Customer_Master'!D2758</f>
        <v>Kamau Traore</v>
      </c>
      <c r="C2758" s="1" t="str">
        <f>'Customer_Master'!E2758</f>
        <v>Kuda</v>
      </c>
      <c r="D2758" t="str">
        <f>'Customer_Master'!G2758</f>
        <v>Invalid</v>
      </c>
      <c r="E2758" t="str">
        <f>'Customer_Master'!I2758</f>
        <v>Valid</v>
      </c>
      <c r="F2758" t="str">
        <f>'Customer_Master'!X2758</f>
        <v>Complete</v>
      </c>
      <c r="G2758">
        <f>'Customer_Master'!Y2758</f>
        <v>70</v>
      </c>
    </row>
    <row r="2759" spans="1:7" x14ac:dyDescent="0.25">
      <c r="A2759" s="1" t="str">
        <f>'Customer_Master'!A2759</f>
        <v>CUST-00083</v>
      </c>
      <c r="B2759" s="1" t="str">
        <f>'Customer_Master'!D2759</f>
        <v>Matthew Bello</v>
      </c>
      <c r="C2759" s="1" t="str">
        <f>'Customer_Master'!E2759</f>
        <v>Mpesa Solutions</v>
      </c>
      <c r="D2759" t="str">
        <f>'Customer_Master'!G2759</f>
        <v>Valid</v>
      </c>
      <c r="E2759" t="str">
        <f>'Customer_Master'!I2759</f>
        <v>Valid</v>
      </c>
      <c r="F2759" t="str">
        <f>'Customer_Master'!X2759</f>
        <v>Complete</v>
      </c>
      <c r="G2759">
        <f>'Customer_Master'!Y2759</f>
        <v>75</v>
      </c>
    </row>
    <row r="2760" spans="1:7" x14ac:dyDescent="0.25">
      <c r="A2760" s="1" t="str">
        <f>'Customer_Master'!A2760</f>
        <v>CUST-03291</v>
      </c>
      <c r="B2760" s="1" t="str">
        <f>'Customer_Master'!D2760</f>
        <v>Damilola Khan</v>
      </c>
      <c r="C2760" s="1" t="str">
        <f>'Customer_Master'!E2760</f>
        <v>Novahealth</v>
      </c>
      <c r="D2760" t="str">
        <f>'Customer_Master'!G2760</f>
        <v>Valid</v>
      </c>
      <c r="E2760" t="str">
        <f>'Customer_Master'!I2760</f>
        <v>Valid</v>
      </c>
      <c r="F2760" t="str">
        <f>'Customer_Master'!X2760</f>
        <v>Complete</v>
      </c>
      <c r="G2760">
        <f>'Customer_Master'!Y2760</f>
        <v>100</v>
      </c>
    </row>
    <row r="2761" spans="1:7" x14ac:dyDescent="0.25">
      <c r="A2761" s="1" t="str">
        <f>'Customer_Master'!A2761</f>
        <v>CUST-03498</v>
      </c>
      <c r="B2761" s="1" t="str">
        <f>'Customer_Master'!D2761</f>
        <v>Precious Nwachukwu</v>
      </c>
      <c r="C2761" s="1" t="str">
        <f>'Customer_Master'!E2761</f>
        <v>Novanetworks</v>
      </c>
      <c r="D2761" t="str">
        <f>'Customer_Master'!G2761</f>
        <v>Valid</v>
      </c>
      <c r="E2761" t="str">
        <f>'Customer_Master'!I2761</f>
        <v>Valid</v>
      </c>
      <c r="F2761" t="str">
        <f>'Customer_Master'!X2761</f>
        <v>Complete</v>
      </c>
      <c r="G2761">
        <f>'Customer_Master'!Y2761</f>
        <v>100</v>
      </c>
    </row>
    <row r="2762" spans="1:7" x14ac:dyDescent="0.25">
      <c r="A2762" s="1" t="str">
        <f>'Customer_Master'!A2762</f>
        <v>CUST-02105</v>
      </c>
      <c r="B2762" s="1" t="str">
        <f>'Customer_Master'!D2762</f>
        <v>Amaka Afolabi</v>
      </c>
      <c r="C2762" s="1" t="str">
        <f>'Customer_Master'!E2762</f>
        <v>Vertexlogic</v>
      </c>
      <c r="D2762" t="str">
        <f>'Customer_Master'!G2762</f>
        <v>Valid</v>
      </c>
      <c r="E2762" t="str">
        <f>'Customer_Master'!I2762</f>
        <v>Valid</v>
      </c>
      <c r="F2762" t="str">
        <f>'Customer_Master'!X2762</f>
        <v>Complete</v>
      </c>
      <c r="G2762">
        <f>'Customer_Master'!Y2762</f>
        <v>100</v>
      </c>
    </row>
    <row r="2763" spans="1:7" x14ac:dyDescent="0.25">
      <c r="A2763" s="1" t="str">
        <f>'Customer_Master'!A2763</f>
        <v>CUST-02254</v>
      </c>
      <c r="B2763" s="1" t="str">
        <f>'Customer_Master'!D2763</f>
        <v>Grace Balogun</v>
      </c>
      <c r="C2763" s="1" t="str">
        <f>'Customer_Master'!E2763</f>
        <v>Zencommerce Gmbh</v>
      </c>
      <c r="D2763" t="str">
        <f>'Customer_Master'!G2763</f>
        <v>Valid</v>
      </c>
      <c r="E2763" t="str">
        <f>'Customer_Master'!I2763</f>
        <v>Valid</v>
      </c>
      <c r="F2763" t="str">
        <f>'Customer_Master'!X2763</f>
        <v>Complete</v>
      </c>
      <c r="G2763">
        <f>'Customer_Master'!Y2763</f>
        <v>100</v>
      </c>
    </row>
    <row r="2764" spans="1:7" x14ac:dyDescent="0.25">
      <c r="A2764" s="1" t="str">
        <f>'Customer_Master'!A2764</f>
        <v>CUST-01440</v>
      </c>
      <c r="B2764" s="1" t="str">
        <f>'Customer_Master'!D2764</f>
        <v>Hannah Brown</v>
      </c>
      <c r="C2764" s="1" t="str">
        <f>'Customer_Master'!E2764</f>
        <v>Jumia</v>
      </c>
      <c r="D2764" t="str">
        <f>'Customer_Master'!G2764</f>
        <v>Invalid</v>
      </c>
      <c r="E2764" t="str">
        <f>'Customer_Master'!I2764</f>
        <v>Valid</v>
      </c>
      <c r="F2764" t="str">
        <f>'Customer_Master'!X2764</f>
        <v>Complete</v>
      </c>
      <c r="G2764">
        <f>'Customer_Master'!Y2764</f>
        <v>70</v>
      </c>
    </row>
    <row r="2765" spans="1:7" x14ac:dyDescent="0.25">
      <c r="A2765" s="1" t="str">
        <f>'Customer_Master'!A2765</f>
        <v>CUST-02797</v>
      </c>
      <c r="B2765" s="1" t="str">
        <f>'Customer_Master'!D2765</f>
        <v>Aisha Murphy</v>
      </c>
      <c r="C2765" s="1" t="str">
        <f>'Customer_Master'!E2765</f>
        <v>Jumia</v>
      </c>
      <c r="D2765" t="str">
        <f>'Customer_Master'!G2765</f>
        <v>Valid</v>
      </c>
      <c r="E2765" t="str">
        <f>'Customer_Master'!I2765</f>
        <v>Valid</v>
      </c>
      <c r="F2765" t="str">
        <f>'Customer_Master'!X2765</f>
        <v>Complete</v>
      </c>
      <c r="G2765">
        <f>'Customer_Master'!Y2765</f>
        <v>100</v>
      </c>
    </row>
    <row r="2766" spans="1:7" x14ac:dyDescent="0.25">
      <c r="A2766" s="1" t="str">
        <f>'Customer_Master'!A2766</f>
        <v>CUST-02878</v>
      </c>
      <c r="B2766" s="1" t="str">
        <f>'Customer_Master'!D2766</f>
        <v>Nomvula Orji</v>
      </c>
      <c r="C2766" s="1" t="str">
        <f>'Customer_Master'!E2766</f>
        <v>Konga</v>
      </c>
      <c r="D2766" t="str">
        <f>'Customer_Master'!G2766</f>
        <v>Valid</v>
      </c>
      <c r="E2766" t="str">
        <f>'Customer_Master'!I2766</f>
        <v>Valid</v>
      </c>
      <c r="F2766" t="str">
        <f>'Customer_Master'!X2766</f>
        <v>Complete</v>
      </c>
      <c r="G2766">
        <f>'Customer_Master'!Y2766</f>
        <v>100</v>
      </c>
    </row>
    <row r="2767" spans="1:7" x14ac:dyDescent="0.25">
      <c r="A2767" s="1" t="str">
        <f>'Customer_Master'!A2767</f>
        <v>CUST-03598</v>
      </c>
      <c r="B2767" s="1" t="str">
        <f>'Customer_Master'!D2767</f>
        <v>Amaka Nwachukwu</v>
      </c>
      <c r="C2767" s="1" t="str">
        <f>'Customer_Master'!E2767</f>
        <v>Paynetworks Gmbh</v>
      </c>
      <c r="D2767" t="str">
        <f>'Customer_Master'!G2767</f>
        <v>Valid</v>
      </c>
      <c r="E2767" t="str">
        <f>'Customer_Master'!I2767</f>
        <v>Valid</v>
      </c>
      <c r="F2767" t="str">
        <f>'Customer_Master'!X2767</f>
        <v>Complete</v>
      </c>
      <c r="G2767">
        <f>'Customer_Master'!Y2767</f>
        <v>100</v>
      </c>
    </row>
    <row r="2768" spans="1:7" x14ac:dyDescent="0.25">
      <c r="A2768" s="1" t="str">
        <f>'Customer_Master'!A2768</f>
        <v>CUST-01956</v>
      </c>
      <c r="B2768" s="1" t="str">
        <f>'Customer_Master'!D2768</f>
        <v>Mwangi Wilson</v>
      </c>
      <c r="C2768" s="1" t="str">
        <f>'Customer_Master'!E2768</f>
        <v>Orbithub Plc</v>
      </c>
      <c r="D2768" t="str">
        <f>'Customer_Master'!G2768</f>
        <v>Valid</v>
      </c>
      <c r="E2768" t="str">
        <f>'Customer_Master'!I2768</f>
        <v>Valid</v>
      </c>
      <c r="F2768" t="str">
        <f>'Customer_Master'!X2768</f>
        <v>Complete</v>
      </c>
      <c r="G2768">
        <f>'Customer_Master'!Y2768</f>
        <v>100</v>
      </c>
    </row>
    <row r="2769" spans="1:7" x14ac:dyDescent="0.25">
      <c r="A2769" s="1" t="str">
        <f>'Customer_Master'!A2769</f>
        <v>CUST-03481</v>
      </c>
      <c r="B2769" s="1" t="str">
        <f>'Customer_Master'!D2769</f>
        <v>Femi</v>
      </c>
      <c r="C2769" s="1" t="str">
        <f>'Customer_Master'!E2769</f>
        <v>Vertextech Gmbh</v>
      </c>
      <c r="D2769" t="str">
        <f>'Customer_Master'!G2769</f>
        <v>Valid</v>
      </c>
      <c r="E2769" t="str">
        <f>'Customer_Master'!I2769</f>
        <v>Valid</v>
      </c>
      <c r="F2769" t="str">
        <f>'Customer_Master'!X2769</f>
        <v>Incomplete</v>
      </c>
      <c r="G2769">
        <f>'Customer_Master'!Y2769</f>
        <v>60</v>
      </c>
    </row>
    <row r="2770" spans="1:7" x14ac:dyDescent="0.25">
      <c r="A2770" s="1" t="str">
        <f>'Customer_Master'!A2770</f>
        <v>CUST-03738</v>
      </c>
      <c r="B2770" s="1" t="str">
        <f>'Customer_Master'!D2770</f>
        <v>Laura Jones</v>
      </c>
      <c r="C2770" s="1" t="str">
        <f>'Customer_Master'!E2770</f>
        <v>Payworks Ltd</v>
      </c>
      <c r="D2770" t="str">
        <f>'Customer_Master'!G2770</f>
        <v>Valid</v>
      </c>
      <c r="E2770" t="str">
        <f>'Customer_Master'!I2770</f>
        <v>Valid</v>
      </c>
      <c r="F2770" t="str">
        <f>'Customer_Master'!X2770</f>
        <v>Complete</v>
      </c>
      <c r="G2770">
        <f>'Customer_Master'!Y2770</f>
        <v>75</v>
      </c>
    </row>
    <row r="2771" spans="1:7" x14ac:dyDescent="0.25">
      <c r="A2771" s="1" t="str">
        <f>'Customer_Master'!A2771</f>
        <v>CUST-03408</v>
      </c>
      <c r="B2771" s="1" t="str">
        <f>'Customer_Master'!D2771</f>
        <v>Noah Adeyemi</v>
      </c>
      <c r="C2771" s="1" t="str">
        <f>'Customer_Master'!E2771</f>
        <v>Hivesoft</v>
      </c>
      <c r="D2771" t="str">
        <f>'Customer_Master'!G2771</f>
        <v>Valid</v>
      </c>
      <c r="E2771" t="str">
        <f>'Customer_Master'!I2771</f>
        <v>Valid</v>
      </c>
      <c r="F2771" t="str">
        <f>'Customer_Master'!X2771</f>
        <v>Complete</v>
      </c>
      <c r="G2771">
        <f>'Customer_Master'!Y2771</f>
        <v>100</v>
      </c>
    </row>
    <row r="2772" spans="1:7" x14ac:dyDescent="0.25">
      <c r="A2772" s="1" t="str">
        <f>'Customer_Master'!A2772</f>
        <v>CUST-00620</v>
      </c>
      <c r="B2772" s="1" t="str">
        <f>'Customer_Master'!D2772</f>
        <v>Ifeoma Patel</v>
      </c>
      <c r="C2772" s="1" t="str">
        <f>'Customer_Master'!E2772</f>
        <v>Teamapt</v>
      </c>
      <c r="D2772" t="str">
        <f>'Customer_Master'!G2772</f>
        <v>Valid</v>
      </c>
      <c r="E2772" t="str">
        <f>'Customer_Master'!I2772</f>
        <v>Valid</v>
      </c>
      <c r="F2772" t="str">
        <f>'Customer_Master'!X2772</f>
        <v>Complete</v>
      </c>
      <c r="G2772">
        <f>'Customer_Master'!Y2772</f>
        <v>100</v>
      </c>
    </row>
    <row r="2773" spans="1:7" x14ac:dyDescent="0.25">
      <c r="A2773" s="1" t="str">
        <f>'Customer_Master'!A2773</f>
        <v>CUST-03842</v>
      </c>
      <c r="B2773" s="1" t="str">
        <f>'Customer_Master'!D2773</f>
        <v>Wanjiru Mensah</v>
      </c>
      <c r="C2773" s="1" t="str">
        <f>'Customer_Master'!E2773</f>
        <v>Paysoft</v>
      </c>
      <c r="D2773" t="str">
        <f>'Customer_Master'!G2773</f>
        <v>Valid</v>
      </c>
      <c r="E2773" t="str">
        <f>'Customer_Master'!I2773</f>
        <v>Valid</v>
      </c>
      <c r="F2773" t="str">
        <f>'Customer_Master'!X2773</f>
        <v>Complete</v>
      </c>
      <c r="G2773">
        <f>'Customer_Master'!Y2773</f>
        <v>100</v>
      </c>
    </row>
    <row r="2774" spans="1:7" x14ac:dyDescent="0.25">
      <c r="A2774" s="1" t="str">
        <f>'Customer_Master'!A2774</f>
        <v>CUST-04724</v>
      </c>
      <c r="B2774" s="1" t="str">
        <f>'Customer_Master'!D2774</f>
        <v>Kunle Nwosu</v>
      </c>
      <c r="C2774" s="1" t="str">
        <f>'Customer_Master'!E2774</f>
        <v>Primeworks</v>
      </c>
      <c r="D2774" t="str">
        <f>'Customer_Master'!G2774</f>
        <v>Valid</v>
      </c>
      <c r="E2774" t="str">
        <f>'Customer_Master'!I2774</f>
        <v>Valid</v>
      </c>
      <c r="F2774" t="str">
        <f>'Customer_Master'!X2774</f>
        <v>Complete</v>
      </c>
      <c r="G2774">
        <f>'Customer_Master'!Y2774</f>
        <v>100</v>
      </c>
    </row>
    <row r="2775" spans="1:7" x14ac:dyDescent="0.25">
      <c r="A2775" s="1" t="str">
        <f>'Customer_Master'!A2775</f>
        <v>CUST-01409</v>
      </c>
      <c r="B2775" s="1" t="str">
        <f>'Customer_Master'!D2775</f>
        <v>Adaeze Abubakar</v>
      </c>
      <c r="C2775" s="1" t="str">
        <f>'Customer_Master'!E2775</f>
        <v>Andela</v>
      </c>
      <c r="D2775" t="str">
        <f>'Customer_Master'!G2775</f>
        <v>Valid</v>
      </c>
      <c r="E2775" t="str">
        <f>'Customer_Master'!I2775</f>
        <v>Valid</v>
      </c>
      <c r="F2775" t="str">
        <f>'Customer_Master'!X2775</f>
        <v>Complete</v>
      </c>
      <c r="G2775">
        <f>'Customer_Master'!Y2775</f>
        <v>75</v>
      </c>
    </row>
    <row r="2776" spans="1:7" x14ac:dyDescent="0.25">
      <c r="A2776" s="1" t="str">
        <f>'Customer_Master'!A2776</f>
        <v>CUST-01682</v>
      </c>
      <c r="B2776" s="1" t="str">
        <f>'Customer_Master'!D2776</f>
        <v>Hauwa Musa</v>
      </c>
      <c r="C2776" s="1" t="str">
        <f>'Customer_Master'!E2776</f>
        <v>Sparklogic Ltd</v>
      </c>
      <c r="D2776" t="str">
        <f>'Customer_Master'!G2776</f>
        <v>Valid</v>
      </c>
      <c r="E2776" t="str">
        <f>'Customer_Master'!I2776</f>
        <v>Valid</v>
      </c>
      <c r="F2776" t="str">
        <f>'Customer_Master'!X2776</f>
        <v>Complete</v>
      </c>
      <c r="G2776">
        <f>'Customer_Master'!Y2776</f>
        <v>100</v>
      </c>
    </row>
    <row r="2777" spans="1:7" x14ac:dyDescent="0.25">
      <c r="A2777" s="1" t="str">
        <f>'Customer_Master'!A2777</f>
        <v>CUST-03556</v>
      </c>
      <c r="B2777" s="1" t="str">
        <f>'Customer_Master'!D2777</f>
        <v>Folake Ogundimu</v>
      </c>
      <c r="C2777" s="1" t="str">
        <f>'Customer_Master'!E2777</f>
        <v>Quantalabs Gmbh</v>
      </c>
      <c r="D2777" t="str">
        <f>'Customer_Master'!G2777</f>
        <v>Invalid</v>
      </c>
      <c r="E2777" t="str">
        <f>'Customer_Master'!I2777</f>
        <v>Valid</v>
      </c>
      <c r="F2777" t="str">
        <f>'Customer_Master'!X2777</f>
        <v>Complete</v>
      </c>
      <c r="G2777">
        <f>'Customer_Master'!Y2777</f>
        <v>70</v>
      </c>
    </row>
    <row r="2778" spans="1:7" x14ac:dyDescent="0.25">
      <c r="A2778" s="1" t="str">
        <f>'Customer_Master'!A2778</f>
        <v>CUST-01757</v>
      </c>
      <c r="B2778" s="1" t="str">
        <f>'Customer_Master'!D2778</f>
        <v>Dele O'Brien</v>
      </c>
      <c r="C2778" s="1" t="str">
        <f>'Customer_Master'!E2778</f>
        <v>Cloudhub Inc</v>
      </c>
      <c r="D2778" t="str">
        <f>'Customer_Master'!G2778</f>
        <v>Valid</v>
      </c>
      <c r="E2778" t="str">
        <f>'Customer_Master'!I2778</f>
        <v>Valid</v>
      </c>
      <c r="F2778" t="str">
        <f>'Customer_Master'!X2778</f>
        <v>Complete</v>
      </c>
      <c r="G2778">
        <f>'Customer_Master'!Y2778</f>
        <v>100</v>
      </c>
    </row>
    <row r="2779" spans="1:7" x14ac:dyDescent="0.25">
      <c r="A2779" s="1" t="str">
        <f>'Customer_Master'!A2779</f>
        <v>CUST-03029</v>
      </c>
      <c r="B2779" s="1" t="str">
        <f>'Customer_Master'!D2779</f>
        <v>Chizoba Musa</v>
      </c>
      <c r="C2779" s="1" t="str">
        <f>'Customer_Master'!E2779</f>
        <v>Primeventures Ltd</v>
      </c>
      <c r="D2779" t="str">
        <f>'Customer_Master'!G2779</f>
        <v>Valid</v>
      </c>
      <c r="E2779" t="str">
        <f>'Customer_Master'!I2779</f>
        <v>Valid</v>
      </c>
      <c r="F2779" t="str">
        <f>'Customer_Master'!X2779</f>
        <v>Complete</v>
      </c>
      <c r="G2779">
        <f>'Customer_Master'!Y2779</f>
        <v>100</v>
      </c>
    </row>
    <row r="2780" spans="1:7" x14ac:dyDescent="0.25">
      <c r="A2780" s="1" t="str">
        <f>'Customer_Master'!A2780</f>
        <v>CUST-01815</v>
      </c>
      <c r="B2780" s="1" t="str">
        <f>'Customer_Master'!D2780</f>
        <v>Ngozi Taylor</v>
      </c>
      <c r="C2780" s="1" t="str">
        <f>'Customer_Master'!E2780</f>
        <v>Pulsecommerce Inc</v>
      </c>
      <c r="D2780" t="str">
        <f>'Customer_Master'!G2780</f>
        <v>Valid</v>
      </c>
      <c r="E2780" t="str">
        <f>'Customer_Master'!I2780</f>
        <v>Valid</v>
      </c>
      <c r="F2780" t="str">
        <f>'Customer_Master'!X2780</f>
        <v>Complete</v>
      </c>
      <c r="G2780">
        <f>'Customer_Master'!Y2780</f>
        <v>75</v>
      </c>
    </row>
    <row r="2781" spans="1:7" x14ac:dyDescent="0.25">
      <c r="A2781" s="1" t="str">
        <f>'Customer_Master'!A2781</f>
        <v>CUST-01826</v>
      </c>
      <c r="B2781" s="1" t="str">
        <f>'Customer_Master'!D2781</f>
        <v>Usman Nwachukwu</v>
      </c>
      <c r="C2781" s="1" t="str">
        <f>'Customer_Master'!E2781</f>
        <v>Apexsystems</v>
      </c>
      <c r="D2781" t="str">
        <f>'Customer_Master'!G2781</f>
        <v>Valid</v>
      </c>
      <c r="E2781" t="str">
        <f>'Customer_Master'!I2781</f>
        <v>Valid</v>
      </c>
      <c r="F2781" t="str">
        <f>'Customer_Master'!X2781</f>
        <v>Complete</v>
      </c>
      <c r="G2781">
        <f>'Customer_Master'!Y2781</f>
        <v>100</v>
      </c>
    </row>
    <row r="2782" spans="1:7" x14ac:dyDescent="0.25">
      <c r="A2782" s="1" t="str">
        <f>'Customer_Master'!A2782</f>
        <v>CUST-03503</v>
      </c>
      <c r="B2782" s="1" t="str">
        <f>'Customer_Master'!D2782</f>
        <v>Favour Johnson</v>
      </c>
      <c r="C2782" s="1" t="str">
        <f>'Customer_Master'!E2782</f>
        <v>Cellulant</v>
      </c>
      <c r="D2782" t="str">
        <f>'Customer_Master'!G2782</f>
        <v>Valid</v>
      </c>
      <c r="E2782" t="str">
        <f>'Customer_Master'!I2782</f>
        <v>Valid</v>
      </c>
      <c r="F2782" t="str">
        <f>'Customer_Master'!X2782</f>
        <v>Complete</v>
      </c>
      <c r="G2782">
        <f>'Customer_Master'!Y2782</f>
        <v>100</v>
      </c>
    </row>
    <row r="2783" spans="1:7" x14ac:dyDescent="0.25">
      <c r="A2783" s="1" t="str">
        <f>'Customer_Master'!A2783</f>
        <v>CUST-03707</v>
      </c>
      <c r="B2783" s="1" t="str">
        <f>'Customer_Master'!D2783</f>
        <v>Emily Johnson</v>
      </c>
      <c r="C2783" s="1" t="str">
        <f>'Customer_Master'!E2783</f>
        <v>Wave</v>
      </c>
      <c r="D2783" t="str">
        <f>'Customer_Master'!G2783</f>
        <v>Valid</v>
      </c>
      <c r="E2783" t="str">
        <f>'Customer_Master'!I2783</f>
        <v>Valid</v>
      </c>
      <c r="F2783" t="str">
        <f>'Customer_Master'!X2783</f>
        <v>Complete</v>
      </c>
      <c r="G2783">
        <f>'Customer_Master'!Y2783</f>
        <v>75</v>
      </c>
    </row>
    <row r="2784" spans="1:7" x14ac:dyDescent="0.25">
      <c r="A2784" s="1" t="str">
        <f>'Customer_Master'!A2784</f>
        <v>CUST-03311</v>
      </c>
      <c r="B2784" s="1" t="str">
        <f>'Customer_Master'!D2784</f>
        <v>Kayode</v>
      </c>
      <c r="C2784" s="1" t="str">
        <f>'Customer_Master'!E2784</f>
        <v>Heliotech</v>
      </c>
      <c r="D2784" t="str">
        <f>'Customer_Master'!G2784</f>
        <v>Valid</v>
      </c>
      <c r="E2784" t="str">
        <f>'Customer_Master'!I2784</f>
        <v>Valid</v>
      </c>
      <c r="F2784" t="str">
        <f>'Customer_Master'!X2784</f>
        <v>Incomplete</v>
      </c>
      <c r="G2784">
        <f>'Customer_Master'!Y2784</f>
        <v>60</v>
      </c>
    </row>
    <row r="2785" spans="1:7" x14ac:dyDescent="0.25">
      <c r="A2785" s="1" t="str">
        <f>'Customer_Master'!A2785</f>
        <v>CUST-00190</v>
      </c>
      <c r="B2785" s="1" t="str">
        <f>'Customer_Master'!D2785</f>
        <v>Amina Dlamini</v>
      </c>
      <c r="C2785" s="1" t="str">
        <f>'Customer_Master'!E2785</f>
        <v>Novaai Plc</v>
      </c>
      <c r="D2785" t="str">
        <f>'Customer_Master'!G2785</f>
        <v>Valid</v>
      </c>
      <c r="E2785" t="str">
        <f>'Customer_Master'!I2785</f>
        <v>Valid</v>
      </c>
      <c r="F2785" t="str">
        <f>'Customer_Master'!X2785</f>
        <v>Complete</v>
      </c>
      <c r="G2785">
        <f>'Customer_Master'!Y2785</f>
        <v>100</v>
      </c>
    </row>
    <row r="2786" spans="1:7" x14ac:dyDescent="0.25">
      <c r="A2786" s="1" t="str">
        <f>'Customer_Master'!A2786</f>
        <v>CUST-02676</v>
      </c>
      <c r="B2786" s="1" t="str">
        <f>'Customer_Master'!D2786</f>
        <v>Chizoba Orji</v>
      </c>
      <c r="C2786" s="1" t="str">
        <f>'Customer_Master'!E2786</f>
        <v>Cowrywise</v>
      </c>
      <c r="D2786" t="str">
        <f>'Customer_Master'!G2786</f>
        <v>Valid</v>
      </c>
      <c r="E2786" t="str">
        <f>'Customer_Master'!I2786</f>
        <v>Valid</v>
      </c>
      <c r="F2786" t="str">
        <f>'Customer_Master'!X2786</f>
        <v>Complete</v>
      </c>
      <c r="G2786">
        <f>'Customer_Master'!Y2786</f>
        <v>75</v>
      </c>
    </row>
    <row r="2787" spans="1:7" x14ac:dyDescent="0.25">
      <c r="A2787" s="1" t="str">
        <f>'Customer_Master'!A2787</f>
        <v>CUST-04830</v>
      </c>
      <c r="B2787" s="1" t="str">
        <f>'Customer_Master'!D2787</f>
        <v>Emmanuel Nwankwo</v>
      </c>
      <c r="C2787" s="1" t="str">
        <f>'Customer_Master'!E2787</f>
        <v>Paynetworks</v>
      </c>
      <c r="D2787" t="str">
        <f>'Customer_Master'!G2787</f>
        <v>Valid</v>
      </c>
      <c r="E2787" t="str">
        <f>'Customer_Master'!I2787</f>
        <v>Valid</v>
      </c>
      <c r="F2787" t="str">
        <f>'Customer_Master'!X2787</f>
        <v>Complete</v>
      </c>
      <c r="G2787">
        <f>'Customer_Master'!Y2787</f>
        <v>100</v>
      </c>
    </row>
    <row r="2788" spans="1:7" x14ac:dyDescent="0.25">
      <c r="A2788" s="1" t="str">
        <f>'Customer_Master'!A2788</f>
        <v>CUST-00135</v>
      </c>
      <c r="B2788" s="1" t="str">
        <f>'Customer_Master'!D2788</f>
        <v>Tosin Patel</v>
      </c>
      <c r="C2788" s="1" t="str">
        <f>'Customer_Master'!E2788</f>
        <v>Twiga Foods</v>
      </c>
      <c r="D2788" t="str">
        <f>'Customer_Master'!G2788</f>
        <v>Valid</v>
      </c>
      <c r="E2788" t="str">
        <f>'Customer_Master'!I2788</f>
        <v>Valid</v>
      </c>
      <c r="F2788" t="str">
        <f>'Customer_Master'!X2788</f>
        <v>Complete</v>
      </c>
      <c r="G2788">
        <f>'Customer_Master'!Y2788</f>
        <v>100</v>
      </c>
    </row>
    <row r="2789" spans="1:7" x14ac:dyDescent="0.25">
      <c r="A2789" s="1" t="str">
        <f>'Customer_Master'!A2789</f>
        <v>CUST-01390</v>
      </c>
      <c r="B2789" s="1" t="str">
        <f>'Customer_Master'!D2789</f>
        <v>Uche Evans</v>
      </c>
      <c r="C2789" s="1" t="str">
        <f>'Customer_Master'!E2789</f>
        <v>Pulsesolutions Gmbh</v>
      </c>
      <c r="D2789" t="str">
        <f>'Customer_Master'!G2789</f>
        <v>Valid</v>
      </c>
      <c r="E2789" t="str">
        <f>'Customer_Master'!I2789</f>
        <v>Valid</v>
      </c>
      <c r="F2789" t="str">
        <f>'Customer_Master'!X2789</f>
        <v>Complete</v>
      </c>
      <c r="G2789">
        <f>'Customer_Master'!Y2789</f>
        <v>100</v>
      </c>
    </row>
    <row r="2790" spans="1:7" x14ac:dyDescent="0.25">
      <c r="A2790" s="1" t="str">
        <f>'Customer_Master'!A2790</f>
        <v>CUST-02166</v>
      </c>
      <c r="B2790" s="1" t="str">
        <f>'Customer_Master'!D2790</f>
        <v>Maryam Otieno</v>
      </c>
      <c r="C2790" s="1" t="str">
        <f>'Customer_Master'!E2790</f>
        <v>Pulsegroup</v>
      </c>
      <c r="D2790" t="str">
        <f>'Customer_Master'!G2790</f>
        <v>Valid</v>
      </c>
      <c r="E2790" t="str">
        <f>'Customer_Master'!I2790</f>
        <v>Valid</v>
      </c>
      <c r="F2790" t="str">
        <f>'Customer_Master'!X2790</f>
        <v>Complete</v>
      </c>
      <c r="G2790">
        <f>'Customer_Master'!Y2790</f>
        <v>100</v>
      </c>
    </row>
    <row r="2791" spans="1:7" x14ac:dyDescent="0.25">
      <c r="A2791" s="1" t="str">
        <f>'Customer_Master'!A2791</f>
        <v>CUST-00238</v>
      </c>
      <c r="B2791" s="1" t="str">
        <f>'Customer_Master'!D2791</f>
        <v>Oluwaseun O'Brien</v>
      </c>
      <c r="C2791" s="1" t="str">
        <f>'Customer_Master'!E2791</f>
        <v>Paysoft</v>
      </c>
      <c r="D2791" t="str">
        <f>'Customer_Master'!G2791</f>
        <v>Valid</v>
      </c>
      <c r="E2791" t="str">
        <f>'Customer_Master'!I2791</f>
        <v>Valid</v>
      </c>
      <c r="F2791" t="str">
        <f>'Customer_Master'!X2791</f>
        <v>Complete</v>
      </c>
      <c r="G2791">
        <f>'Customer_Master'!Y2791</f>
        <v>75</v>
      </c>
    </row>
    <row r="2792" spans="1:7" x14ac:dyDescent="0.25">
      <c r="A2792" s="1" t="str">
        <f>'Customer_Master'!A2792</f>
        <v>CUST-04165</v>
      </c>
      <c r="B2792" s="1" t="str">
        <f>'Customer_Master'!D2792</f>
        <v>Segun Khan</v>
      </c>
      <c r="C2792" s="1" t="str">
        <f>'Customer_Master'!E2792</f>
        <v>Apexnetworks</v>
      </c>
      <c r="D2792" t="str">
        <f>'Customer_Master'!G2792</f>
        <v>Valid</v>
      </c>
      <c r="E2792" t="str">
        <f>'Customer_Master'!I2792</f>
        <v>Valid</v>
      </c>
      <c r="F2792" t="str">
        <f>'Customer_Master'!X2792</f>
        <v>Complete</v>
      </c>
      <c r="G2792">
        <f>'Customer_Master'!Y2792</f>
        <v>100</v>
      </c>
    </row>
    <row r="2793" spans="1:7" x14ac:dyDescent="0.25">
      <c r="A2793" s="1" t="str">
        <f>'Customer_Master'!A2793</f>
        <v>CUST-01597</v>
      </c>
      <c r="B2793" s="1" t="str">
        <f>'Customer_Master'!D2793</f>
        <v>Zainab Salami</v>
      </c>
      <c r="C2793" s="1" t="str">
        <f>'Customer_Master'!E2793</f>
        <v>Flutterwave</v>
      </c>
      <c r="D2793" t="str">
        <f>'Customer_Master'!G2793</f>
        <v>Valid</v>
      </c>
      <c r="E2793" t="str">
        <f>'Customer_Master'!I2793</f>
        <v>Valid</v>
      </c>
      <c r="F2793" t="str">
        <f>'Customer_Master'!X2793</f>
        <v>Complete</v>
      </c>
      <c r="G2793">
        <f>'Customer_Master'!Y2793</f>
        <v>75</v>
      </c>
    </row>
    <row r="2794" spans="1:7" x14ac:dyDescent="0.25">
      <c r="A2794" s="1" t="str">
        <f>'Customer_Master'!A2794</f>
        <v>CUST-00117</v>
      </c>
      <c r="B2794" s="1" t="str">
        <f>'Customer_Master'!D2794</f>
        <v>Brian Mwangi</v>
      </c>
      <c r="C2794" s="1" t="str">
        <f>'Customer_Master'!E2794</f>
        <v>Cloudsolutions</v>
      </c>
      <c r="D2794" t="str">
        <f>'Customer_Master'!G2794</f>
        <v>Invalid</v>
      </c>
      <c r="E2794" t="str">
        <f>'Customer_Master'!I2794</f>
        <v>Valid</v>
      </c>
      <c r="F2794" t="str">
        <f>'Customer_Master'!X2794</f>
        <v>Complete</v>
      </c>
      <c r="G2794">
        <f>'Customer_Master'!Y2794</f>
        <v>70</v>
      </c>
    </row>
    <row r="2795" spans="1:7" x14ac:dyDescent="0.25">
      <c r="A2795" s="1" t="str">
        <f>'Customer_Master'!A2795</f>
        <v>CUST-03366</v>
      </c>
      <c r="B2795" s="1" t="str">
        <f>'Customer_Master'!D2795</f>
        <v>Layla Murphy</v>
      </c>
      <c r="C2795" s="1" t="str">
        <f>'Customer_Master'!E2795</f>
        <v>Stacksystems Plc</v>
      </c>
      <c r="D2795" t="str">
        <f>'Customer_Master'!G2795</f>
        <v>Valid</v>
      </c>
      <c r="E2795" t="str">
        <f>'Customer_Master'!I2795</f>
        <v>Valid</v>
      </c>
      <c r="F2795" t="str">
        <f>'Customer_Master'!X2795</f>
        <v>Complete</v>
      </c>
      <c r="G2795">
        <f>'Customer_Master'!Y2795</f>
        <v>100</v>
      </c>
    </row>
    <row r="2796" spans="1:7" x14ac:dyDescent="0.25">
      <c r="A2796" s="1" t="str">
        <f>'Customer_Master'!A2796</f>
        <v>CUST-04088</v>
      </c>
      <c r="B2796" s="1" t="str">
        <f>'Customer_Master'!D2796</f>
        <v>Anke Afolabi</v>
      </c>
      <c r="C2796" s="1" t="str">
        <f>'Customer_Master'!E2796</f>
        <v>Dangote Industries</v>
      </c>
      <c r="D2796" t="str">
        <f>'Customer_Master'!G2796</f>
        <v>Valid</v>
      </c>
      <c r="E2796" t="str">
        <f>'Customer_Master'!I2796</f>
        <v>Valid</v>
      </c>
      <c r="F2796" t="str">
        <f>'Customer_Master'!X2796</f>
        <v>Complete</v>
      </c>
      <c r="G2796">
        <f>'Customer_Master'!Y2796</f>
        <v>100</v>
      </c>
    </row>
    <row r="2797" spans="1:7" x14ac:dyDescent="0.25">
      <c r="A2797" s="1" t="str">
        <f>'Customer_Master'!A2797</f>
        <v>CUST-02444</v>
      </c>
      <c r="B2797" s="1" t="str">
        <f>'Customer_Master'!D2797</f>
        <v>Tariq Nwosu</v>
      </c>
      <c r="C2797" s="1" t="str">
        <f>'Customer_Master'!E2797</f>
        <v>Gridsoft</v>
      </c>
      <c r="D2797" t="str">
        <f>'Customer_Master'!G2797</f>
        <v>Valid</v>
      </c>
      <c r="E2797" t="str">
        <f>'Customer_Master'!I2797</f>
        <v>Valid</v>
      </c>
      <c r="F2797" t="str">
        <f>'Customer_Master'!X2797</f>
        <v>Complete</v>
      </c>
      <c r="G2797">
        <f>'Customer_Master'!Y2797</f>
        <v>75</v>
      </c>
    </row>
    <row r="2798" spans="1:7" x14ac:dyDescent="0.25">
      <c r="A2798" s="1" t="str">
        <f>'Customer_Master'!A2798</f>
        <v>CUST-00373</v>
      </c>
      <c r="B2798" s="1" t="str">
        <f>'Customer_Master'!D2798</f>
        <v>Thandiwe Ogundimu</v>
      </c>
      <c r="C2798" s="1" t="str">
        <f>'Customer_Master'!E2798</f>
        <v>Vertexcapital Ltd</v>
      </c>
      <c r="D2798" t="str">
        <f>'Customer_Master'!G2798</f>
        <v>Valid</v>
      </c>
      <c r="E2798" t="str">
        <f>'Customer_Master'!I2798</f>
        <v>Valid</v>
      </c>
      <c r="F2798" t="str">
        <f>'Customer_Master'!X2798</f>
        <v>Complete</v>
      </c>
      <c r="G2798">
        <f>'Customer_Master'!Y2798</f>
        <v>100</v>
      </c>
    </row>
    <row r="2799" spans="1:7" x14ac:dyDescent="0.25">
      <c r="A2799" s="1" t="str">
        <f>'Customer_Master'!A2799</f>
        <v>CUST-05117</v>
      </c>
      <c r="B2799" s="1" t="str">
        <f>'Customer_Master'!D2799</f>
        <v>Andrew Makinde</v>
      </c>
      <c r="C2799" s="1" t="str">
        <f>'Customer_Master'!E2799</f>
        <v>Pulselogic</v>
      </c>
      <c r="D2799" t="str">
        <f>'Customer_Master'!G2799</f>
        <v>Valid</v>
      </c>
      <c r="E2799" t="str">
        <f>'Customer_Master'!I2799</f>
        <v>Valid</v>
      </c>
      <c r="F2799" t="str">
        <f>'Customer_Master'!X2799</f>
        <v>Complete</v>
      </c>
      <c r="G2799">
        <f>'Customer_Master'!Y2799</f>
        <v>75</v>
      </c>
    </row>
    <row r="2800" spans="1:7" x14ac:dyDescent="0.25">
      <c r="A2800" s="1" t="str">
        <f>'Customer_Master'!A2800</f>
        <v>CUST-03033</v>
      </c>
      <c r="B2800" s="1" t="str">
        <f>'Customer_Master'!D2800</f>
        <v>Chizoba Adewale</v>
      </c>
      <c r="C2800" s="1" t="str">
        <f>'Customer_Master'!E2800</f>
        <v>Quantaai Llc</v>
      </c>
      <c r="D2800" t="str">
        <f>'Customer_Master'!G2800</f>
        <v>Valid</v>
      </c>
      <c r="E2800" t="str">
        <f>'Customer_Master'!I2800</f>
        <v>Valid</v>
      </c>
      <c r="F2800" t="str">
        <f>'Customer_Master'!X2800</f>
        <v>Complete</v>
      </c>
      <c r="G2800">
        <f>'Customer_Master'!Y2800</f>
        <v>100</v>
      </c>
    </row>
    <row r="2801" spans="1:7" x14ac:dyDescent="0.25">
      <c r="A2801" s="1" t="str">
        <f>'Customer_Master'!A2801</f>
        <v>CUST-03708</v>
      </c>
      <c r="B2801" s="1" t="str">
        <f>'Customer_Master'!D2801</f>
        <v>Brian Musa</v>
      </c>
      <c r="C2801" s="1" t="str">
        <f>'Customer_Master'!E2801</f>
        <v>Swiftsoft Inc</v>
      </c>
      <c r="D2801" t="str">
        <f>'Customer_Master'!G2801</f>
        <v>Valid</v>
      </c>
      <c r="E2801" t="str">
        <f>'Customer_Master'!I2801</f>
        <v>Valid</v>
      </c>
      <c r="F2801" t="str">
        <f>'Customer_Master'!X2801</f>
        <v>Complete</v>
      </c>
      <c r="G2801">
        <f>'Customer_Master'!Y2801</f>
        <v>75</v>
      </c>
    </row>
    <row r="2802" spans="1:7" x14ac:dyDescent="0.25">
      <c r="A2802" s="1" t="str">
        <f>'Customer_Master'!A2802</f>
        <v>CUST-00178</v>
      </c>
      <c r="B2802" s="1" t="str">
        <f>'Customer_Master'!D2802</f>
        <v>Uche Okorie</v>
      </c>
      <c r="C2802" s="1" t="str">
        <f>'Customer_Master'!E2802</f>
        <v>Coreai Plc</v>
      </c>
      <c r="D2802" t="str">
        <f>'Customer_Master'!G2802</f>
        <v>Valid</v>
      </c>
      <c r="E2802" t="str">
        <f>'Customer_Master'!I2802</f>
        <v>Valid</v>
      </c>
      <c r="F2802" t="str">
        <f>'Customer_Master'!X2802</f>
        <v>Complete</v>
      </c>
      <c r="G2802">
        <f>'Customer_Master'!Y2802</f>
        <v>75</v>
      </c>
    </row>
    <row r="2803" spans="1:7" x14ac:dyDescent="0.25">
      <c r="A2803" s="1" t="str">
        <f>'Customer_Master'!A2803</f>
        <v>CUST-01521</v>
      </c>
      <c r="B2803" s="1" t="str">
        <f>'Customer_Master'!D2803</f>
        <v>Chinwe Nwosu</v>
      </c>
      <c r="C2803" s="1" t="str">
        <f>'Customer_Master'!E2803</f>
        <v>Konga</v>
      </c>
      <c r="D2803" t="str">
        <f>'Customer_Master'!G2803</f>
        <v>Valid</v>
      </c>
      <c r="E2803" t="str">
        <f>'Customer_Master'!I2803</f>
        <v>Valid</v>
      </c>
      <c r="F2803" t="str">
        <f>'Customer_Master'!X2803</f>
        <v>Complete</v>
      </c>
      <c r="G2803">
        <f>'Customer_Master'!Y2803</f>
        <v>100</v>
      </c>
    </row>
    <row r="2804" spans="1:7" x14ac:dyDescent="0.25">
      <c r="A2804" s="1" t="str">
        <f>'Customer_Master'!A2804</f>
        <v>CUST-03830</v>
      </c>
      <c r="B2804" s="1" t="str">
        <f>'Customer_Master'!D2804</f>
        <v>Kayode Williams</v>
      </c>
      <c r="C2804" s="1" t="str">
        <f>'Customer_Master'!E2804</f>
        <v>Orbitworks Inc</v>
      </c>
      <c r="D2804" t="str">
        <f>'Customer_Master'!G2804</f>
        <v>Invalid</v>
      </c>
      <c r="E2804" t="str">
        <f>'Customer_Master'!I2804</f>
        <v>Valid</v>
      </c>
      <c r="F2804" t="str">
        <f>'Customer_Master'!X2804</f>
        <v>Complete</v>
      </c>
      <c r="G2804">
        <f>'Customer_Master'!Y2804</f>
        <v>70</v>
      </c>
    </row>
    <row r="2805" spans="1:7" x14ac:dyDescent="0.25">
      <c r="A2805" s="1" t="str">
        <f>'Customer_Master'!A2805</f>
        <v>CUST-01410</v>
      </c>
      <c r="B2805" s="1" t="str">
        <f>'Customer_Master'!D2805</f>
        <v>Abdullahi Asante</v>
      </c>
      <c r="C2805" s="1" t="str">
        <f>'Customer_Master'!E2805</f>
        <v>Carbon</v>
      </c>
      <c r="D2805" t="str">
        <f>'Customer_Master'!G2805</f>
        <v>Valid</v>
      </c>
      <c r="E2805" t="str">
        <f>'Customer_Master'!I2805</f>
        <v>Valid</v>
      </c>
      <c r="F2805" t="str">
        <f>'Customer_Master'!X2805</f>
        <v>Complete</v>
      </c>
      <c r="G2805">
        <f>'Customer_Master'!Y2805</f>
        <v>75</v>
      </c>
    </row>
    <row r="2806" spans="1:7" x14ac:dyDescent="0.25">
      <c r="A2806" s="1" t="str">
        <f>'Customer_Master'!A2806</f>
        <v>CUST-03251</v>
      </c>
      <c r="B2806" s="1" t="str">
        <f>'Customer_Master'!D2806</f>
        <v>Grace Evans</v>
      </c>
      <c r="C2806" s="1" t="str">
        <f>'Customer_Master'!E2806</f>
        <v>Brightanalytics</v>
      </c>
      <c r="D2806" t="str">
        <f>'Customer_Master'!G2806</f>
        <v>Valid</v>
      </c>
      <c r="E2806" t="str">
        <f>'Customer_Master'!I2806</f>
        <v>Valid</v>
      </c>
      <c r="F2806" t="str">
        <f>'Customer_Master'!X2806</f>
        <v>Complete</v>
      </c>
      <c r="G2806">
        <f>'Customer_Master'!Y2806</f>
        <v>100</v>
      </c>
    </row>
    <row r="2807" spans="1:7" x14ac:dyDescent="0.25">
      <c r="A2807" s="1" t="str">
        <f>'Customer_Master'!A2807</f>
        <v>CUST-00532</v>
      </c>
      <c r="B2807" s="1" t="str">
        <f>'Customer_Master'!D2807</f>
        <v>Chiamaka Bello</v>
      </c>
      <c r="C2807" s="1" t="str">
        <f>'Customer_Master'!E2807</f>
        <v>Pulsehealth Inc</v>
      </c>
      <c r="D2807" t="str">
        <f>'Customer_Master'!G2807</f>
        <v>Valid</v>
      </c>
      <c r="E2807" t="str">
        <f>'Customer_Master'!I2807</f>
        <v>Valid</v>
      </c>
      <c r="F2807" t="str">
        <f>'Customer_Master'!X2807</f>
        <v>Complete</v>
      </c>
      <c r="G2807">
        <f>'Customer_Master'!Y2807</f>
        <v>100</v>
      </c>
    </row>
    <row r="2808" spans="1:7" x14ac:dyDescent="0.25">
      <c r="A2808" s="1" t="str">
        <f>'Customer_Master'!A2808</f>
        <v>CUST-04955</v>
      </c>
      <c r="B2808" s="1" t="str">
        <f>'Customer_Master'!D2808</f>
        <v>Ngozi Asante</v>
      </c>
      <c r="C2808" s="1" t="str">
        <f>'Customer_Master'!E2808</f>
        <v>Vaultai</v>
      </c>
      <c r="D2808" t="str">
        <f>'Customer_Master'!G2808</f>
        <v>Valid</v>
      </c>
      <c r="E2808" t="str">
        <f>'Customer_Master'!I2808</f>
        <v>Valid</v>
      </c>
      <c r="F2808" t="str">
        <f>'Customer_Master'!X2808</f>
        <v>Complete</v>
      </c>
      <c r="G2808">
        <f>'Customer_Master'!Y2808</f>
        <v>100</v>
      </c>
    </row>
    <row r="2809" spans="1:7" x14ac:dyDescent="0.25">
      <c r="A2809" s="1" t="str">
        <f>'Customer_Master'!A2809</f>
        <v>CUST-02839</v>
      </c>
      <c r="B2809" s="1" t="str">
        <f>'Customer_Master'!D2809</f>
        <v>Aliyu Johnson</v>
      </c>
      <c r="C2809" s="1" t="str">
        <f>'Customer_Master'!E2809</f>
        <v>Sparklogic Inc</v>
      </c>
      <c r="D2809" t="str">
        <f>'Customer_Master'!G2809</f>
        <v>Valid</v>
      </c>
      <c r="E2809" t="str">
        <f>'Customer_Master'!I2809</f>
        <v>Valid</v>
      </c>
      <c r="F2809" t="str">
        <f>'Customer_Master'!X2809</f>
        <v>Complete</v>
      </c>
      <c r="G2809">
        <f>'Customer_Master'!Y2809</f>
        <v>100</v>
      </c>
    </row>
    <row r="2810" spans="1:7" x14ac:dyDescent="0.25">
      <c r="A2810" s="1" t="str">
        <f>'Customer_Master'!A2810</f>
        <v>CUST-01104</v>
      </c>
      <c r="B2810" s="1" t="str">
        <f>'Customer_Master'!D2810</f>
        <v>Adebayo Kelly</v>
      </c>
      <c r="C2810" s="1" t="str">
        <f>'Customer_Master'!E2810</f>
        <v>Interswitch</v>
      </c>
      <c r="D2810" t="str">
        <f>'Customer_Master'!G2810</f>
        <v>Valid</v>
      </c>
      <c r="E2810" t="str">
        <f>'Customer_Master'!I2810</f>
        <v>Valid</v>
      </c>
      <c r="F2810" t="str">
        <f>'Customer_Master'!X2810</f>
        <v>Complete</v>
      </c>
      <c r="G2810">
        <f>'Customer_Master'!Y2810</f>
        <v>75</v>
      </c>
    </row>
    <row r="2811" spans="1:7" x14ac:dyDescent="0.25">
      <c r="A2811" s="1" t="str">
        <f>'Customer_Master'!A2811</f>
        <v>CUST-01412</v>
      </c>
      <c r="B2811" s="1" t="str">
        <f>'Customer_Master'!D2811</f>
        <v>Fatuma Abubakar</v>
      </c>
      <c r="C2811" s="1" t="str">
        <f>'Customer_Master'!E2811</f>
        <v>Bua Foods</v>
      </c>
      <c r="D2811" t="str">
        <f>'Customer_Master'!G2811</f>
        <v>Valid</v>
      </c>
      <c r="E2811" t="str">
        <f>'Customer_Master'!I2811</f>
        <v>Valid</v>
      </c>
      <c r="F2811" t="str">
        <f>'Customer_Master'!X2811</f>
        <v>Complete</v>
      </c>
      <c r="G2811">
        <f>'Customer_Master'!Y2811</f>
        <v>100</v>
      </c>
    </row>
    <row r="2812" spans="1:7" x14ac:dyDescent="0.25">
      <c r="A2812" s="1" t="str">
        <f>'Customer_Master'!A2812</f>
        <v>CUST-03108</v>
      </c>
      <c r="B2812" s="1" t="str">
        <f>'Customer_Master'!D2812</f>
        <v>Gbenga Naidoo</v>
      </c>
      <c r="C2812" s="1" t="str">
        <f>'Customer_Master'!E2812</f>
        <v>Carbon</v>
      </c>
      <c r="D2812" t="str">
        <f>'Customer_Master'!G2812</f>
        <v>Valid</v>
      </c>
      <c r="E2812" t="str">
        <f>'Customer_Master'!I2812</f>
        <v>Valid</v>
      </c>
      <c r="F2812" t="str">
        <f>'Customer_Master'!X2812</f>
        <v>Complete</v>
      </c>
      <c r="G2812">
        <f>'Customer_Master'!Y2812</f>
        <v>100</v>
      </c>
    </row>
    <row r="2813" spans="1:7" x14ac:dyDescent="0.25">
      <c r="A2813" s="1" t="str">
        <f>'Customer_Master'!A2813</f>
        <v>CUST-04502</v>
      </c>
      <c r="B2813" s="1" t="str">
        <f>'Customer_Master'!D2813</f>
        <v>Faith Taylor</v>
      </c>
      <c r="C2813" s="1" t="str">
        <f>'Customer_Master'!E2813</f>
        <v>Leadanalytics Ltd</v>
      </c>
      <c r="D2813" t="str">
        <f>'Customer_Master'!G2813</f>
        <v>Valid</v>
      </c>
      <c r="E2813" t="str">
        <f>'Customer_Master'!I2813</f>
        <v>Valid</v>
      </c>
      <c r="F2813" t="str">
        <f>'Customer_Master'!X2813</f>
        <v>Complete</v>
      </c>
      <c r="G2813">
        <f>'Customer_Master'!Y2813</f>
        <v>75</v>
      </c>
    </row>
    <row r="2814" spans="1:7" x14ac:dyDescent="0.25">
      <c r="A2814" s="1" t="str">
        <f>'Customer_Master'!A2814</f>
        <v>CUST-01316</v>
      </c>
      <c r="B2814" s="1" t="str">
        <f>'Customer_Master'!D2814</f>
        <v>Obinna Okafor</v>
      </c>
      <c r="C2814" s="1" t="str">
        <f>'Customer_Master'!E2814</f>
        <v>Clouddigital</v>
      </c>
      <c r="D2814" t="str">
        <f>'Customer_Master'!G2814</f>
        <v>Valid</v>
      </c>
      <c r="E2814" t="str">
        <f>'Customer_Master'!I2814</f>
        <v>Valid</v>
      </c>
      <c r="F2814" t="str">
        <f>'Customer_Master'!X2814</f>
        <v>Complete</v>
      </c>
      <c r="G2814">
        <f>'Customer_Master'!Y2814</f>
        <v>100</v>
      </c>
    </row>
    <row r="2815" spans="1:7" x14ac:dyDescent="0.25">
      <c r="A2815" s="1" t="str">
        <f>'Customer_Master'!A2815</f>
        <v>CUST-00316</v>
      </c>
      <c r="B2815" s="1" t="str">
        <f>'Customer_Master'!D2815</f>
        <v>Ryan Nwankwo</v>
      </c>
      <c r="C2815" s="1" t="str">
        <f>'Customer_Master'!E2815</f>
        <v>Helioai Plc</v>
      </c>
      <c r="D2815" t="str">
        <f>'Customer_Master'!G2815</f>
        <v>Valid</v>
      </c>
      <c r="E2815" t="str">
        <f>'Customer_Master'!I2815</f>
        <v>Valid</v>
      </c>
      <c r="F2815" t="str">
        <f>'Customer_Master'!X2815</f>
        <v>Complete</v>
      </c>
      <c r="G2815">
        <f>'Customer_Master'!Y2815</f>
        <v>100</v>
      </c>
    </row>
    <row r="2816" spans="1:7" x14ac:dyDescent="0.25">
      <c r="A2816" s="1" t="str">
        <f>'Customer_Master'!A2816</f>
        <v>CUST-03723</v>
      </c>
      <c r="B2816" s="1" t="str">
        <f>'Customer_Master'!D2816</f>
        <v>Abdullahi Otieno</v>
      </c>
      <c r="C2816" s="1" t="str">
        <f>'Customer_Master'!E2816</f>
        <v>Not Available</v>
      </c>
      <c r="D2816" t="str">
        <f>'Customer_Master'!G2816</f>
        <v>Valid</v>
      </c>
      <c r="E2816" t="str">
        <f>'Customer_Master'!I2816</f>
        <v>Valid</v>
      </c>
      <c r="F2816" t="str">
        <f>'Customer_Master'!X2816</f>
        <v>Incomplete</v>
      </c>
      <c r="G2816">
        <f>'Customer_Master'!Y2816</f>
        <v>60</v>
      </c>
    </row>
    <row r="2817" spans="1:7" x14ac:dyDescent="0.25">
      <c r="A2817" s="1" t="str">
        <f>'Customer_Master'!A2817</f>
        <v>CUST-00147</v>
      </c>
      <c r="B2817" s="1" t="str">
        <f>'Customer_Master'!D2817</f>
        <v>Amani Salami</v>
      </c>
      <c r="C2817" s="1" t="str">
        <f>'Customer_Master'!E2817</f>
        <v>Flour Mills Of Nigeria</v>
      </c>
      <c r="D2817" t="str">
        <f>'Customer_Master'!G2817</f>
        <v>Valid</v>
      </c>
      <c r="E2817" t="str">
        <f>'Customer_Master'!I2817</f>
        <v>Valid</v>
      </c>
      <c r="F2817" t="str">
        <f>'Customer_Master'!X2817</f>
        <v>Complete</v>
      </c>
      <c r="G2817">
        <f>'Customer_Master'!Y2817</f>
        <v>100</v>
      </c>
    </row>
    <row r="2818" spans="1:7" x14ac:dyDescent="0.25">
      <c r="A2818" s="1" t="str">
        <f>'Customer_Master'!A2818</f>
        <v>CUST-00279</v>
      </c>
      <c r="B2818" s="1" t="str">
        <f>'Customer_Master'!D2818</f>
        <v>Amaka Smith</v>
      </c>
      <c r="C2818" s="1" t="str">
        <f>'Customer_Master'!E2818</f>
        <v>Brightlogistics Llc</v>
      </c>
      <c r="D2818" t="str">
        <f>'Customer_Master'!G2818</f>
        <v>Valid</v>
      </c>
      <c r="E2818" t="str">
        <f>'Customer_Master'!I2818</f>
        <v>Valid</v>
      </c>
      <c r="F2818" t="str">
        <f>'Customer_Master'!X2818</f>
        <v>Complete</v>
      </c>
      <c r="G2818">
        <f>'Customer_Master'!Y2818</f>
        <v>100</v>
      </c>
    </row>
    <row r="2819" spans="1:7" x14ac:dyDescent="0.25">
      <c r="A2819" s="1" t="str">
        <f>'Customer_Master'!A2819</f>
        <v>CUST-04768</v>
      </c>
      <c r="B2819" s="1" t="str">
        <f>'Customer_Master'!D2819</f>
        <v>Amani Garba</v>
      </c>
      <c r="C2819" s="1" t="str">
        <f>'Customer_Master'!E2819</f>
        <v>Kuda</v>
      </c>
      <c r="D2819" t="str">
        <f>'Customer_Master'!G2819</f>
        <v>Valid</v>
      </c>
      <c r="E2819" t="str">
        <f>'Customer_Master'!I2819</f>
        <v>Valid</v>
      </c>
      <c r="F2819" t="str">
        <f>'Customer_Master'!X2819</f>
        <v>Complete</v>
      </c>
      <c r="G2819">
        <f>'Customer_Master'!Y2819</f>
        <v>100</v>
      </c>
    </row>
    <row r="2820" spans="1:7" x14ac:dyDescent="0.25">
      <c r="A2820" s="1" t="str">
        <f>'Customer_Master'!A2820</f>
        <v>CUST-02582</v>
      </c>
      <c r="B2820" s="1" t="str">
        <f>'Customer_Master'!D2820</f>
        <v>Thomas</v>
      </c>
      <c r="C2820" s="1" t="str">
        <f>'Customer_Master'!E2820</f>
        <v>Stackworks</v>
      </c>
      <c r="D2820" t="str">
        <f>'Customer_Master'!G2820</f>
        <v>Valid</v>
      </c>
      <c r="E2820" t="str">
        <f>'Customer_Master'!I2820</f>
        <v>Valid</v>
      </c>
      <c r="F2820" t="str">
        <f>'Customer_Master'!X2820</f>
        <v>Incomplete</v>
      </c>
      <c r="G2820">
        <f>'Customer_Master'!Y2820</f>
        <v>60</v>
      </c>
    </row>
    <row r="2821" spans="1:7" x14ac:dyDescent="0.25">
      <c r="A2821" s="1" t="str">
        <f>'Customer_Master'!A2821</f>
        <v>CUST-02135</v>
      </c>
      <c r="B2821" s="1" t="str">
        <f>'Customer_Master'!D2821</f>
        <v>Ifeoma Diallo</v>
      </c>
      <c r="C2821" s="1" t="str">
        <f>'Customer_Master'!E2821</f>
        <v>Lumenpay</v>
      </c>
      <c r="D2821" t="str">
        <f>'Customer_Master'!G2821</f>
        <v>Valid</v>
      </c>
      <c r="E2821" t="str">
        <f>'Customer_Master'!I2821</f>
        <v>Valid</v>
      </c>
      <c r="F2821" t="str">
        <f>'Customer_Master'!X2821</f>
        <v>Complete</v>
      </c>
      <c r="G2821">
        <f>'Customer_Master'!Y2821</f>
        <v>100</v>
      </c>
    </row>
    <row r="2822" spans="1:7" x14ac:dyDescent="0.25">
      <c r="A2822" s="1" t="str">
        <f>'Customer_Master'!A2822</f>
        <v>CUST-02185</v>
      </c>
      <c r="B2822" s="1" t="str">
        <f>'Customer_Master'!D2822</f>
        <v>Simi Otieno</v>
      </c>
      <c r="C2822" s="1" t="str">
        <f>'Customer_Master'!E2822</f>
        <v>Helionetworks Inc</v>
      </c>
      <c r="D2822" t="str">
        <f>'Customer_Master'!G2822</f>
        <v>Valid</v>
      </c>
      <c r="E2822" t="str">
        <f>'Customer_Master'!I2822</f>
        <v>Valid</v>
      </c>
      <c r="F2822" t="str">
        <f>'Customer_Master'!X2822</f>
        <v>Complete</v>
      </c>
      <c r="G2822">
        <f>'Customer_Master'!Y2822</f>
        <v>100</v>
      </c>
    </row>
    <row r="2823" spans="1:7" x14ac:dyDescent="0.25">
      <c r="A2823" s="1" t="str">
        <f>'Customer_Master'!A2823</f>
        <v>CUST-02162</v>
      </c>
      <c r="B2823" s="1" t="str">
        <f>'Customer_Master'!D2823</f>
        <v>Hauwa Naidoo</v>
      </c>
      <c r="C2823" s="1" t="str">
        <f>'Customer_Master'!E2823</f>
        <v>Lumentech</v>
      </c>
      <c r="D2823" t="str">
        <f>'Customer_Master'!G2823</f>
        <v>Valid</v>
      </c>
      <c r="E2823" t="str">
        <f>'Customer_Master'!I2823</f>
        <v>Valid</v>
      </c>
      <c r="F2823" t="str">
        <f>'Customer_Master'!X2823</f>
        <v>Complete</v>
      </c>
      <c r="G2823">
        <f>'Customer_Master'!Y2823</f>
        <v>75</v>
      </c>
    </row>
    <row r="2824" spans="1:7" x14ac:dyDescent="0.25">
      <c r="A2824" s="1" t="str">
        <f>'Customer_Master'!A2824</f>
        <v>CUST-00015</v>
      </c>
      <c r="B2824" s="1" t="str">
        <f>'Customer_Master'!D2824</f>
        <v>Brian Okafor</v>
      </c>
      <c r="C2824" s="1" t="str">
        <f>'Customer_Master'!E2824</f>
        <v>Mpesa Solutions</v>
      </c>
      <c r="D2824" t="str">
        <f>'Customer_Master'!G2824</f>
        <v>Valid</v>
      </c>
      <c r="E2824" t="str">
        <f>'Customer_Master'!I2824</f>
        <v>Invalid</v>
      </c>
      <c r="F2824" t="str">
        <f>'Customer_Master'!X2824</f>
        <v>Complete</v>
      </c>
      <c r="G2824">
        <f>'Customer_Master'!Y2824</f>
        <v>80</v>
      </c>
    </row>
    <row r="2825" spans="1:7" x14ac:dyDescent="0.25">
      <c r="A2825" s="1" t="str">
        <f>'Customer_Master'!A2825</f>
        <v>CUST-00377</v>
      </c>
      <c r="B2825" s="1" t="str">
        <f>'Customer_Master'!D2825</f>
        <v>Garba</v>
      </c>
      <c r="C2825" s="1" t="str">
        <f>'Customer_Master'!E2825</f>
        <v>Wave</v>
      </c>
      <c r="D2825" t="str">
        <f>'Customer_Master'!G2825</f>
        <v>Valid</v>
      </c>
      <c r="E2825" t="str">
        <f>'Customer_Master'!I2825</f>
        <v>Valid</v>
      </c>
      <c r="F2825" t="str">
        <f>'Customer_Master'!X2825</f>
        <v>Incomplete</v>
      </c>
      <c r="G2825">
        <f>'Customer_Master'!Y2825</f>
        <v>60</v>
      </c>
    </row>
    <row r="2826" spans="1:7" x14ac:dyDescent="0.25">
      <c r="A2826" s="1" t="str">
        <f>'Customer_Master'!A2826</f>
        <v>CUST-00869</v>
      </c>
      <c r="B2826" s="1" t="str">
        <f>'Customer_Master'!D2826</f>
        <v>Laura Nwankwo</v>
      </c>
      <c r="C2826" s="1" t="str">
        <f>'Customer_Master'!E2826</f>
        <v>Cloudtech</v>
      </c>
      <c r="D2826" t="str">
        <f>'Customer_Master'!G2826</f>
        <v>Valid</v>
      </c>
      <c r="E2826" t="str">
        <f>'Customer_Master'!I2826</f>
        <v>Valid</v>
      </c>
      <c r="F2826" t="str">
        <f>'Customer_Master'!X2826</f>
        <v>Complete</v>
      </c>
      <c r="G2826">
        <f>'Customer_Master'!Y2826</f>
        <v>100</v>
      </c>
    </row>
    <row r="2827" spans="1:7" x14ac:dyDescent="0.25">
      <c r="A2827" s="1" t="str">
        <f>'Customer_Master'!A2827</f>
        <v>CUST-01248</v>
      </c>
      <c r="B2827" s="1" t="str">
        <f>'Customer_Master'!D2827</f>
        <v>Blessing Ogundimu</v>
      </c>
      <c r="C2827" s="1" t="str">
        <f>'Customer_Master'!E2827</f>
        <v>Lumentech</v>
      </c>
      <c r="D2827" t="str">
        <f>'Customer_Master'!G2827</f>
        <v>Valid</v>
      </c>
      <c r="E2827" t="str">
        <f>'Customer_Master'!I2827</f>
        <v>Valid</v>
      </c>
      <c r="F2827" t="str">
        <f>'Customer_Master'!X2827</f>
        <v>Complete</v>
      </c>
      <c r="G2827">
        <f>'Customer_Master'!Y2827</f>
        <v>100</v>
      </c>
    </row>
    <row r="2828" spans="1:7" x14ac:dyDescent="0.25">
      <c r="A2828" s="1" t="str">
        <f>'Customer_Master'!A2828</f>
        <v>CUST-00924</v>
      </c>
      <c r="B2828" s="1" t="str">
        <f>'Customer_Master'!D2828</f>
        <v>Njeri Adewale</v>
      </c>
      <c r="C2828" s="1" t="str">
        <f>'Customer_Master'!E2828</f>
        <v>Vertexpay Llc</v>
      </c>
      <c r="D2828" t="str">
        <f>'Customer_Master'!G2828</f>
        <v>Valid</v>
      </c>
      <c r="E2828" t="str">
        <f>'Customer_Master'!I2828</f>
        <v>Valid</v>
      </c>
      <c r="F2828" t="str">
        <f>'Customer_Master'!X2828</f>
        <v>Complete</v>
      </c>
      <c r="G2828">
        <f>'Customer_Master'!Y2828</f>
        <v>100</v>
      </c>
    </row>
    <row r="2829" spans="1:7" x14ac:dyDescent="0.25">
      <c r="A2829" s="1" t="str">
        <f>'Customer_Master'!A2829</f>
        <v>CUST-00384</v>
      </c>
      <c r="B2829" s="1" t="str">
        <f>'Customer_Master'!D2829</f>
        <v>Wanjiru Musa</v>
      </c>
      <c r="C2829" s="1" t="str">
        <f>'Customer_Master'!E2829</f>
        <v>Fluxfinance</v>
      </c>
      <c r="D2829" t="str">
        <f>'Customer_Master'!G2829</f>
        <v>Invalid</v>
      </c>
      <c r="E2829" t="str">
        <f>'Customer_Master'!I2829</f>
        <v>Valid</v>
      </c>
      <c r="F2829" t="str">
        <f>'Customer_Master'!X2829</f>
        <v>Complete</v>
      </c>
      <c r="G2829">
        <f>'Customer_Master'!Y2829</f>
        <v>70</v>
      </c>
    </row>
    <row r="2830" spans="1:7" x14ac:dyDescent="0.25">
      <c r="A2830" s="1" t="str">
        <f>'Customer_Master'!A2830</f>
        <v>CUST-03945</v>
      </c>
      <c r="B2830" s="1" t="str">
        <f>'Customer_Master'!D2830</f>
        <v>Damilola Orji</v>
      </c>
      <c r="C2830" s="1" t="str">
        <f>'Customer_Master'!E2830</f>
        <v>Paystack</v>
      </c>
      <c r="D2830" t="str">
        <f>'Customer_Master'!G2830</f>
        <v>Valid</v>
      </c>
      <c r="E2830" t="str">
        <f>'Customer_Master'!I2830</f>
        <v>Valid</v>
      </c>
      <c r="F2830" t="str">
        <f>'Customer_Master'!X2830</f>
        <v>Complete</v>
      </c>
      <c r="G2830">
        <f>'Customer_Master'!Y2830</f>
        <v>100</v>
      </c>
    </row>
    <row r="2831" spans="1:7" x14ac:dyDescent="0.25">
      <c r="A2831" s="1" t="str">
        <f>'Customer_Master'!A2831</f>
        <v>CUST-03573</v>
      </c>
      <c r="B2831" s="1" t="str">
        <f>'Customer_Master'!D2831</f>
        <v>Chiamaka Botha</v>
      </c>
      <c r="C2831" s="1" t="str">
        <f>'Customer_Master'!E2831</f>
        <v>Vaulthealth Plc</v>
      </c>
      <c r="D2831" t="str">
        <f>'Customer_Master'!G2831</f>
        <v>Valid</v>
      </c>
      <c r="E2831" t="str">
        <f>'Customer_Master'!I2831</f>
        <v>Valid</v>
      </c>
      <c r="F2831" t="str">
        <f>'Customer_Master'!X2831</f>
        <v>Complete</v>
      </c>
      <c r="G2831">
        <f>'Customer_Master'!Y2831</f>
        <v>100</v>
      </c>
    </row>
    <row r="2832" spans="1:7" x14ac:dyDescent="0.25">
      <c r="A2832" s="1" t="str">
        <f>'Customer_Master'!A2832</f>
        <v>CUST-03963</v>
      </c>
      <c r="B2832" s="1" t="str">
        <f>'Customer_Master'!D2832</f>
        <v>Sarah Bello</v>
      </c>
      <c r="C2832" s="1" t="str">
        <f>'Customer_Master'!E2832</f>
        <v>Cellulant</v>
      </c>
      <c r="D2832" t="str">
        <f>'Customer_Master'!G2832</f>
        <v>Valid</v>
      </c>
      <c r="E2832" t="str">
        <f>'Customer_Master'!I2832</f>
        <v>Valid</v>
      </c>
      <c r="F2832" t="str">
        <f>'Customer_Master'!X2832</f>
        <v>Complete</v>
      </c>
      <c r="G2832">
        <f>'Customer_Master'!Y2832</f>
        <v>75</v>
      </c>
    </row>
    <row r="2833" spans="1:7" x14ac:dyDescent="0.25">
      <c r="A2833" s="1" t="str">
        <f>'Customer_Master'!A2833</f>
        <v>CUST-01143</v>
      </c>
      <c r="B2833" s="1" t="str">
        <f>'Customer_Master'!D2833</f>
        <v>Fatuma Hassan</v>
      </c>
      <c r="C2833" s="1" t="str">
        <f>'Customer_Master'!E2833</f>
        <v>Swifttech Inc</v>
      </c>
      <c r="D2833" t="str">
        <f>'Customer_Master'!G2833</f>
        <v>Valid</v>
      </c>
      <c r="E2833" t="str">
        <f>'Customer_Master'!I2833</f>
        <v>Valid</v>
      </c>
      <c r="F2833" t="str">
        <f>'Customer_Master'!X2833</f>
        <v>Complete</v>
      </c>
      <c r="G2833">
        <f>'Customer_Master'!Y2833</f>
        <v>100</v>
      </c>
    </row>
    <row r="2834" spans="1:7" x14ac:dyDescent="0.25">
      <c r="A2834" s="1" t="str">
        <f>'Customer_Master'!A2834</f>
        <v>CUST-04297</v>
      </c>
      <c r="B2834" s="1" t="str">
        <f>'Customer_Master'!D2834</f>
        <v>Ngozi Ugwu</v>
      </c>
      <c r="C2834" s="1" t="str">
        <f>'Customer_Master'!E2834</f>
        <v>Not Available</v>
      </c>
      <c r="D2834" t="str">
        <f>'Customer_Master'!G2834</f>
        <v>Valid</v>
      </c>
      <c r="E2834" t="str">
        <f>'Customer_Master'!I2834</f>
        <v>Valid</v>
      </c>
      <c r="F2834" t="str">
        <f>'Customer_Master'!X2834</f>
        <v>Incomplete</v>
      </c>
      <c r="G2834">
        <f>'Customer_Master'!Y2834</f>
        <v>35</v>
      </c>
    </row>
    <row r="2835" spans="1:7" x14ac:dyDescent="0.25">
      <c r="A2835" s="1" t="str">
        <f>'Customer_Master'!A2835</f>
        <v>CUST-01771</v>
      </c>
      <c r="B2835" s="1" t="str">
        <f>'Customer_Master'!D2835</f>
        <v>Wanjala Kelly</v>
      </c>
      <c r="C2835" s="1" t="str">
        <f>'Customer_Master'!E2835</f>
        <v>Bua Foods</v>
      </c>
      <c r="D2835" t="str">
        <f>'Customer_Master'!G2835</f>
        <v>Valid</v>
      </c>
      <c r="E2835" t="str">
        <f>'Customer_Master'!I2835</f>
        <v>Valid</v>
      </c>
      <c r="F2835" t="str">
        <f>'Customer_Master'!X2835</f>
        <v>Complete</v>
      </c>
      <c r="G2835">
        <f>'Customer_Master'!Y2835</f>
        <v>75</v>
      </c>
    </row>
    <row r="2836" spans="1:7" x14ac:dyDescent="0.25">
      <c r="A2836" s="1" t="str">
        <f>'Customer_Master'!A2836</f>
        <v>CUST-04756</v>
      </c>
      <c r="B2836" s="1" t="str">
        <f>'Customer_Master'!D2836</f>
        <v>Wanjiru Afolabi</v>
      </c>
      <c r="C2836" s="1" t="str">
        <f>'Customer_Master'!E2836</f>
        <v>Coretech Gmbh</v>
      </c>
      <c r="D2836" t="str">
        <f>'Customer_Master'!G2836</f>
        <v>Valid</v>
      </c>
      <c r="E2836" t="str">
        <f>'Customer_Master'!I2836</f>
        <v>Valid</v>
      </c>
      <c r="F2836" t="str">
        <f>'Customer_Master'!X2836</f>
        <v>Complete</v>
      </c>
      <c r="G2836">
        <f>'Customer_Master'!Y2836</f>
        <v>100</v>
      </c>
    </row>
    <row r="2837" spans="1:7" x14ac:dyDescent="0.25">
      <c r="A2837" s="1" t="str">
        <f>'Customer_Master'!A2837</f>
        <v>CUST-04889</v>
      </c>
      <c r="B2837" s="1" t="str">
        <f>'Customer_Master'!D2837</f>
        <v>Emeka Otieno</v>
      </c>
      <c r="C2837" s="1" t="str">
        <f>'Customer_Master'!E2837</f>
        <v>Zendigital Inc</v>
      </c>
      <c r="D2837" t="str">
        <f>'Customer_Master'!G2837</f>
        <v>Valid</v>
      </c>
      <c r="E2837" t="str">
        <f>'Customer_Master'!I2837</f>
        <v>Valid</v>
      </c>
      <c r="F2837" t="str">
        <f>'Customer_Master'!X2837</f>
        <v>Complete</v>
      </c>
      <c r="G2837">
        <f>'Customer_Master'!Y2837</f>
        <v>100</v>
      </c>
    </row>
    <row r="2838" spans="1:7" x14ac:dyDescent="0.25">
      <c r="A2838" s="1" t="str">
        <f>'Customer_Master'!A2838</f>
        <v>CUST-03455</v>
      </c>
      <c r="B2838" s="1" t="str">
        <f>'Customer_Master'!D2838</f>
        <v>Faith Williams</v>
      </c>
      <c r="C2838" s="1" t="str">
        <f>'Customer_Master'!E2838</f>
        <v>Not Available</v>
      </c>
      <c r="D2838" t="str">
        <f>'Customer_Master'!G2838</f>
        <v>Valid</v>
      </c>
      <c r="E2838" t="str">
        <f>'Customer_Master'!I2838</f>
        <v>Valid</v>
      </c>
      <c r="F2838" t="str">
        <f>'Customer_Master'!X2838</f>
        <v>Incomplete</v>
      </c>
      <c r="G2838">
        <f>'Customer_Master'!Y2838</f>
        <v>60</v>
      </c>
    </row>
    <row r="2839" spans="1:7" x14ac:dyDescent="0.25">
      <c r="A2839" s="1" t="str">
        <f>'Customer_Master'!A2839</f>
        <v>CUST-02328</v>
      </c>
      <c r="B2839" s="1" t="str">
        <f>'Customer_Master'!D2839</f>
        <v>Adaora Johnson</v>
      </c>
      <c r="C2839" s="1" t="str">
        <f>'Customer_Master'!E2839</f>
        <v>Twiga Foods</v>
      </c>
      <c r="D2839" t="str">
        <f>'Customer_Master'!G2839</f>
        <v>Valid</v>
      </c>
      <c r="E2839" t="str">
        <f>'Customer_Master'!I2839</f>
        <v>Invalid</v>
      </c>
      <c r="F2839" t="str">
        <f>'Customer_Master'!X2839</f>
        <v>Complete</v>
      </c>
      <c r="G2839">
        <f>'Customer_Master'!Y2839</f>
        <v>80</v>
      </c>
    </row>
    <row r="2840" spans="1:7" x14ac:dyDescent="0.25">
      <c r="A2840" s="1" t="str">
        <f>'Customer_Master'!A2840</f>
        <v>CUST-04581</v>
      </c>
      <c r="B2840" s="1" t="str">
        <f>'Customer_Master'!D2840</f>
        <v>Emeka Kamau</v>
      </c>
      <c r="C2840" s="1" t="str">
        <f>'Customer_Master'!E2840</f>
        <v>Orbithub Plc</v>
      </c>
      <c r="D2840" t="str">
        <f>'Customer_Master'!G2840</f>
        <v>Valid</v>
      </c>
      <c r="E2840" t="str">
        <f>'Customer_Master'!I2840</f>
        <v>Valid</v>
      </c>
      <c r="F2840" t="str">
        <f>'Customer_Master'!X2840</f>
        <v>Complete</v>
      </c>
      <c r="G2840">
        <f>'Customer_Master'!Y2840</f>
        <v>75</v>
      </c>
    </row>
    <row r="2841" spans="1:7" x14ac:dyDescent="0.25">
      <c r="A2841" s="1" t="str">
        <f>'Customer_Master'!A2841</f>
        <v>CUST-03179</v>
      </c>
      <c r="B2841" s="1" t="str">
        <f>'Customer_Master'!D2841</f>
        <v>Kamau Bello</v>
      </c>
      <c r="C2841" s="1" t="str">
        <f>'Customer_Master'!E2841</f>
        <v>Stackventures Llc</v>
      </c>
      <c r="D2841" t="str">
        <f>'Customer_Master'!G2841</f>
        <v>Valid</v>
      </c>
      <c r="E2841" t="str">
        <f>'Customer_Master'!I2841</f>
        <v>Valid</v>
      </c>
      <c r="F2841" t="str">
        <f>'Customer_Master'!X2841</f>
        <v>Complete</v>
      </c>
      <c r="G2841">
        <f>'Customer_Master'!Y2841</f>
        <v>100</v>
      </c>
    </row>
    <row r="2842" spans="1:7" x14ac:dyDescent="0.25">
      <c r="A2842" s="1" t="str">
        <f>'Customer_Master'!A2842</f>
        <v>CUST-03893</v>
      </c>
      <c r="B2842" s="1" t="str">
        <f>'Customer_Master'!D2842</f>
        <v>Ibrahim Garba</v>
      </c>
      <c r="C2842" s="1" t="str">
        <f>'Customer_Master'!E2842</f>
        <v>Sparksolutions Gmbh</v>
      </c>
      <c r="D2842" t="str">
        <f>'Customer_Master'!G2842</f>
        <v>Valid</v>
      </c>
      <c r="E2842" t="str">
        <f>'Customer_Master'!I2842</f>
        <v>Valid</v>
      </c>
      <c r="F2842" t="str">
        <f>'Customer_Master'!X2842</f>
        <v>Complete</v>
      </c>
      <c r="G2842">
        <f>'Customer_Master'!Y2842</f>
        <v>100</v>
      </c>
    </row>
    <row r="2843" spans="1:7" x14ac:dyDescent="0.25">
      <c r="A2843" s="1" t="str">
        <f>'Customer_Master'!A2843</f>
        <v>CUST-02859</v>
      </c>
      <c r="B2843" s="1" t="str">
        <f>'Customer_Master'!D2843</f>
        <v>Folake Al-Farsi</v>
      </c>
      <c r="C2843" s="1" t="str">
        <f>'Customer_Master'!E2843</f>
        <v>Pulsehealth Plc</v>
      </c>
      <c r="D2843" t="str">
        <f>'Customer_Master'!G2843</f>
        <v>Valid</v>
      </c>
      <c r="E2843" t="str">
        <f>'Customer_Master'!I2843</f>
        <v>Valid</v>
      </c>
      <c r="F2843" t="str">
        <f>'Customer_Master'!X2843</f>
        <v>Complete</v>
      </c>
      <c r="G2843">
        <f>'Customer_Master'!Y2843</f>
        <v>100</v>
      </c>
    </row>
    <row r="2844" spans="1:7" x14ac:dyDescent="0.25">
      <c r="A2844" s="1" t="str">
        <f>'Customer_Master'!A2844</f>
        <v>CUST-03234</v>
      </c>
      <c r="B2844" s="1" t="str">
        <f>'Customer_Master'!D2844</f>
        <v>Laura Hassan</v>
      </c>
      <c r="C2844" s="1" t="str">
        <f>'Customer_Master'!E2844</f>
        <v>Corecommerce Inc</v>
      </c>
      <c r="D2844" t="str">
        <f>'Customer_Master'!G2844</f>
        <v>Valid</v>
      </c>
      <c r="E2844" t="str">
        <f>'Customer_Master'!I2844</f>
        <v>Valid</v>
      </c>
      <c r="F2844" t="str">
        <f>'Customer_Master'!X2844</f>
        <v>Complete</v>
      </c>
      <c r="G2844">
        <f>'Customer_Master'!Y2844</f>
        <v>100</v>
      </c>
    </row>
    <row r="2845" spans="1:7" x14ac:dyDescent="0.25">
      <c r="A2845" s="1" t="str">
        <f>'Customer_Master'!A2845</f>
        <v>CUST-01310</v>
      </c>
      <c r="B2845" s="1" t="str">
        <f>'Customer_Master'!D2845</f>
        <v>Layla Makinde</v>
      </c>
      <c r="C2845" s="1" t="str">
        <f>'Customer_Master'!E2845</f>
        <v>Quantasystems</v>
      </c>
      <c r="D2845" t="str">
        <f>'Customer_Master'!G2845</f>
        <v>Valid</v>
      </c>
      <c r="E2845" t="str">
        <f>'Customer_Master'!I2845</f>
        <v>Valid</v>
      </c>
      <c r="F2845" t="str">
        <f>'Customer_Master'!X2845</f>
        <v>Complete</v>
      </c>
      <c r="G2845">
        <f>'Customer_Master'!Y2845</f>
        <v>100</v>
      </c>
    </row>
    <row r="2846" spans="1:7" x14ac:dyDescent="0.25">
      <c r="A2846" s="1" t="str">
        <f>'Customer_Master'!A2846</f>
        <v>CUST-01992</v>
      </c>
      <c r="B2846" s="1" t="str">
        <f>'Customer_Master'!D2846</f>
        <v>Ibrahim Anyanwu</v>
      </c>
      <c r="C2846" s="1" t="str">
        <f>'Customer_Master'!E2846</f>
        <v>Novahub Plc</v>
      </c>
      <c r="D2846" t="str">
        <f>'Customer_Master'!G2846</f>
        <v>Valid</v>
      </c>
      <c r="E2846" t="str">
        <f>'Customer_Master'!I2846</f>
        <v>Valid</v>
      </c>
      <c r="F2846" t="str">
        <f>'Customer_Master'!X2846</f>
        <v>Complete</v>
      </c>
      <c r="G2846">
        <f>'Customer_Master'!Y2846</f>
        <v>100</v>
      </c>
    </row>
    <row r="2847" spans="1:7" x14ac:dyDescent="0.25">
      <c r="A2847" s="1" t="str">
        <f>'Customer_Master'!A2847</f>
        <v>CUST-00699</v>
      </c>
      <c r="B2847" s="1" t="str">
        <f>'Customer_Master'!D2847</f>
        <v>Segun Murphy</v>
      </c>
      <c r="C2847" s="1" t="str">
        <f>'Customer_Master'!E2847</f>
        <v>Lumensystems</v>
      </c>
      <c r="D2847" t="str">
        <f>'Customer_Master'!G2847</f>
        <v>Valid</v>
      </c>
      <c r="E2847" t="str">
        <f>'Customer_Master'!I2847</f>
        <v>Valid</v>
      </c>
      <c r="F2847" t="str">
        <f>'Customer_Master'!X2847</f>
        <v>Complete</v>
      </c>
      <c r="G2847">
        <f>'Customer_Master'!Y2847</f>
        <v>100</v>
      </c>
    </row>
    <row r="2848" spans="1:7" x14ac:dyDescent="0.25">
      <c r="A2848" s="1" t="str">
        <f>'Customer_Master'!A2848</f>
        <v>CUST-04024</v>
      </c>
      <c r="B2848" s="1" t="str">
        <f>'Customer_Master'!D2848</f>
        <v>Femi Aliyu</v>
      </c>
      <c r="C2848" s="1" t="str">
        <f>'Customer_Master'!E2848</f>
        <v>Zensystems Plc</v>
      </c>
      <c r="D2848" t="str">
        <f>'Customer_Master'!G2848</f>
        <v>Valid</v>
      </c>
      <c r="E2848" t="str">
        <f>'Customer_Master'!I2848</f>
        <v>Valid</v>
      </c>
      <c r="F2848" t="str">
        <f>'Customer_Master'!X2848</f>
        <v>Complete</v>
      </c>
      <c r="G2848">
        <f>'Customer_Master'!Y2848</f>
        <v>100</v>
      </c>
    </row>
    <row r="2849" spans="1:7" x14ac:dyDescent="0.25">
      <c r="A2849" s="1" t="str">
        <f>'Customer_Master'!A2849</f>
        <v>CUST-02990</v>
      </c>
      <c r="B2849" s="1" t="str">
        <f>'Customer_Master'!D2849</f>
        <v>Adaora Onyeka</v>
      </c>
      <c r="C2849" s="1" t="str">
        <f>'Customer_Master'!E2849</f>
        <v>Not Available</v>
      </c>
      <c r="D2849" t="str">
        <f>'Customer_Master'!G2849</f>
        <v>Valid</v>
      </c>
      <c r="E2849" t="str">
        <f>'Customer_Master'!I2849</f>
        <v>Valid</v>
      </c>
      <c r="F2849" t="str">
        <f>'Customer_Master'!X2849</f>
        <v>Incomplete</v>
      </c>
      <c r="G2849">
        <f>'Customer_Master'!Y2849</f>
        <v>60</v>
      </c>
    </row>
    <row r="2850" spans="1:7" x14ac:dyDescent="0.25">
      <c r="A2850" s="1" t="str">
        <f>'Customer_Master'!A2850</f>
        <v>CUST-00834</v>
      </c>
      <c r="B2850" s="1" t="str">
        <f>'Customer_Master'!D2850</f>
        <v>Ahmed Akinola</v>
      </c>
      <c r="C2850" s="1" t="str">
        <f>'Customer_Master'!E2850</f>
        <v>Paylogic Llc</v>
      </c>
      <c r="D2850" t="str">
        <f>'Customer_Master'!G2850</f>
        <v>Valid</v>
      </c>
      <c r="E2850" t="str">
        <f>'Customer_Master'!I2850</f>
        <v>Valid</v>
      </c>
      <c r="F2850" t="str">
        <f>'Customer_Master'!X2850</f>
        <v>Complete</v>
      </c>
      <c r="G2850">
        <f>'Customer_Master'!Y2850</f>
        <v>100</v>
      </c>
    </row>
    <row r="2851" spans="1:7" x14ac:dyDescent="0.25">
      <c r="A2851" s="1" t="str">
        <f>'Customer_Master'!A2851</f>
        <v>CUST-00516</v>
      </c>
      <c r="B2851" s="1" t="str">
        <f>'Customer_Master'!D2851</f>
        <v>Amani Patel</v>
      </c>
      <c r="C2851" s="1" t="str">
        <f>'Customer_Master'!E2851</f>
        <v>Echoai Inc</v>
      </c>
      <c r="D2851" t="str">
        <f>'Customer_Master'!G2851</f>
        <v>Valid</v>
      </c>
      <c r="E2851" t="str">
        <f>'Customer_Master'!I2851</f>
        <v>Valid</v>
      </c>
      <c r="F2851" t="str">
        <f>'Customer_Master'!X2851</f>
        <v>Complete</v>
      </c>
      <c r="G2851">
        <f>'Customer_Master'!Y2851</f>
        <v>100</v>
      </c>
    </row>
    <row r="2852" spans="1:7" x14ac:dyDescent="0.25">
      <c r="A2852" s="1" t="str">
        <f>'Customer_Master'!A2852</f>
        <v>CUST-01724</v>
      </c>
      <c r="B2852" s="1" t="str">
        <f>'Customer_Master'!D2852</f>
        <v>Joy Eze</v>
      </c>
      <c r="C2852" s="1" t="str">
        <f>'Customer_Master'!E2852</f>
        <v>Zenworks</v>
      </c>
      <c r="D2852" t="str">
        <f>'Customer_Master'!G2852</f>
        <v>Valid</v>
      </c>
      <c r="E2852" t="str">
        <f>'Customer_Master'!I2852</f>
        <v>Valid</v>
      </c>
      <c r="F2852" t="str">
        <f>'Customer_Master'!X2852</f>
        <v>Complete</v>
      </c>
      <c r="G2852">
        <f>'Customer_Master'!Y2852</f>
        <v>100</v>
      </c>
    </row>
    <row r="2853" spans="1:7" x14ac:dyDescent="0.25">
      <c r="A2853" s="1" t="str">
        <f>'Customer_Master'!A2853</f>
        <v>CUST-04182</v>
      </c>
      <c r="B2853" s="1" t="str">
        <f>'Customer_Master'!D2853</f>
        <v>Liam Adeleke</v>
      </c>
      <c r="C2853" s="1" t="str">
        <f>'Customer_Master'!E2853</f>
        <v>Coresoft Inc</v>
      </c>
      <c r="D2853" t="str">
        <f>'Customer_Master'!G2853</f>
        <v>Valid</v>
      </c>
      <c r="E2853" t="str">
        <f>'Customer_Master'!I2853</f>
        <v>Valid</v>
      </c>
      <c r="F2853" t="str">
        <f>'Customer_Master'!X2853</f>
        <v>Complete</v>
      </c>
      <c r="G2853">
        <f>'Customer_Master'!Y2853</f>
        <v>75</v>
      </c>
    </row>
    <row r="2854" spans="1:7" x14ac:dyDescent="0.25">
      <c r="A2854" s="1" t="str">
        <f>'Customer_Master'!A2854</f>
        <v>CUST-00485</v>
      </c>
      <c r="B2854" s="1" t="str">
        <f>'Customer_Master'!D2854</f>
        <v>Samuel Johnson</v>
      </c>
      <c r="C2854" s="1" t="str">
        <f>'Customer_Master'!E2854</f>
        <v>Not Available</v>
      </c>
      <c r="D2854" t="str">
        <f>'Customer_Master'!G2854</f>
        <v>Valid</v>
      </c>
      <c r="E2854" t="str">
        <f>'Customer_Master'!I2854</f>
        <v>Valid</v>
      </c>
      <c r="F2854" t="str">
        <f>'Customer_Master'!X2854</f>
        <v>Incomplete</v>
      </c>
      <c r="G2854">
        <f>'Customer_Master'!Y2854</f>
        <v>60</v>
      </c>
    </row>
    <row r="2855" spans="1:7" x14ac:dyDescent="0.25">
      <c r="A2855" s="1" t="str">
        <f>'Customer_Master'!A2855</f>
        <v>CUST-03862</v>
      </c>
      <c r="B2855" s="1" t="str">
        <f>'Customer_Master'!D2855</f>
        <v>Amani Akinola</v>
      </c>
      <c r="C2855" s="1" t="str">
        <f>'Customer_Master'!E2855</f>
        <v>Quantahub</v>
      </c>
      <c r="D2855" t="str">
        <f>'Customer_Master'!G2855</f>
        <v>Valid</v>
      </c>
      <c r="E2855" t="str">
        <f>'Customer_Master'!I2855</f>
        <v>Valid</v>
      </c>
      <c r="F2855" t="str">
        <f>'Customer_Master'!X2855</f>
        <v>Complete</v>
      </c>
      <c r="G2855">
        <f>'Customer_Master'!Y2855</f>
        <v>100</v>
      </c>
    </row>
    <row r="2856" spans="1:7" x14ac:dyDescent="0.25">
      <c r="A2856" s="1" t="str">
        <f>'Customer_Master'!A2856</f>
        <v>CUST-01963</v>
      </c>
      <c r="B2856" s="1" t="str">
        <f>'Customer_Master'!D2856</f>
        <v>Chinwe Bello</v>
      </c>
      <c r="C2856" s="1" t="str">
        <f>'Customer_Master'!E2856</f>
        <v>Hivenetworks</v>
      </c>
      <c r="D2856" t="str">
        <f>'Customer_Master'!G2856</f>
        <v>Valid</v>
      </c>
      <c r="E2856" t="str">
        <f>'Customer_Master'!I2856</f>
        <v>Valid</v>
      </c>
      <c r="F2856" t="str">
        <f>'Customer_Master'!X2856</f>
        <v>Complete</v>
      </c>
      <c r="G2856">
        <f>'Customer_Master'!Y2856</f>
        <v>75</v>
      </c>
    </row>
    <row r="2857" spans="1:7" x14ac:dyDescent="0.25">
      <c r="A2857" s="1" t="str">
        <f>'Customer_Master'!A2857</f>
        <v>CUST-02992</v>
      </c>
      <c r="B2857" s="1" t="str">
        <f>'Customer_Master'!D2857</f>
        <v>Thomas Van Der Merwe</v>
      </c>
      <c r="C2857" s="1" t="str">
        <f>'Customer_Master'!E2857</f>
        <v>Mtn Group</v>
      </c>
      <c r="D2857" t="str">
        <f>'Customer_Master'!G2857</f>
        <v>Valid</v>
      </c>
      <c r="E2857" t="str">
        <f>'Customer_Master'!I2857</f>
        <v>Valid</v>
      </c>
      <c r="F2857" t="str">
        <f>'Customer_Master'!X2857</f>
        <v>Complete</v>
      </c>
      <c r="G2857">
        <f>'Customer_Master'!Y2857</f>
        <v>100</v>
      </c>
    </row>
    <row r="2858" spans="1:7" x14ac:dyDescent="0.25">
      <c r="A2858" s="1" t="str">
        <f>'Customer_Master'!A2858</f>
        <v>CUST-02663</v>
      </c>
      <c r="B2858" s="1" t="str">
        <f>'Customer_Master'!D2858</f>
        <v>Gbenga Mohammed</v>
      </c>
      <c r="C2858" s="1" t="str">
        <f>'Customer_Master'!E2858</f>
        <v>Wave</v>
      </c>
      <c r="D2858" t="str">
        <f>'Customer_Master'!G2858</f>
        <v>Valid</v>
      </c>
      <c r="E2858" t="str">
        <f>'Customer_Master'!I2858</f>
        <v>Valid</v>
      </c>
      <c r="F2858" t="str">
        <f>'Customer_Master'!X2858</f>
        <v>Complete</v>
      </c>
      <c r="G2858">
        <f>'Customer_Master'!Y2858</f>
        <v>100</v>
      </c>
    </row>
    <row r="2859" spans="1:7" x14ac:dyDescent="0.25">
      <c r="A2859" s="1" t="str">
        <f>'Customer_Master'!A2859</f>
        <v>CUST-00583</v>
      </c>
      <c r="B2859" s="1" t="str">
        <f>'Customer_Master'!D2859</f>
        <v>Anke Akinola</v>
      </c>
      <c r="C2859" s="1" t="str">
        <f>'Customer_Master'!E2859</f>
        <v>Brightcommerce Plc</v>
      </c>
      <c r="D2859" t="str">
        <f>'Customer_Master'!G2859</f>
        <v>Valid</v>
      </c>
      <c r="E2859" t="str">
        <f>'Customer_Master'!I2859</f>
        <v>Valid</v>
      </c>
      <c r="F2859" t="str">
        <f>'Customer_Master'!X2859</f>
        <v>Complete</v>
      </c>
      <c r="G2859">
        <f>'Customer_Master'!Y2859</f>
        <v>100</v>
      </c>
    </row>
    <row r="2860" spans="1:7" x14ac:dyDescent="0.25">
      <c r="A2860" s="1" t="str">
        <f>'Customer_Master'!A2860</f>
        <v>CUST-03994</v>
      </c>
      <c r="B2860" s="1" t="str">
        <f>'Customer_Master'!D2860</f>
        <v>Kamau Mensah</v>
      </c>
      <c r="C2860" s="1" t="str">
        <f>'Customer_Master'!E2860</f>
        <v>Orbitfinance</v>
      </c>
      <c r="D2860" t="str">
        <f>'Customer_Master'!G2860</f>
        <v>Valid</v>
      </c>
      <c r="E2860" t="str">
        <f>'Customer_Master'!I2860</f>
        <v>Valid</v>
      </c>
      <c r="F2860" t="str">
        <f>'Customer_Master'!X2860</f>
        <v>Complete</v>
      </c>
      <c r="G2860">
        <f>'Customer_Master'!Y2860</f>
        <v>100</v>
      </c>
    </row>
    <row r="2861" spans="1:7" x14ac:dyDescent="0.25">
      <c r="A2861" s="1" t="str">
        <f>'Customer_Master'!A2861</f>
        <v>CUST-02326</v>
      </c>
      <c r="B2861" s="1" t="str">
        <f>'Customer_Master'!D2861</f>
        <v>Ngozi Williams</v>
      </c>
      <c r="C2861" s="1" t="str">
        <f>'Customer_Master'!E2861</f>
        <v>Echolabs</v>
      </c>
      <c r="D2861" t="str">
        <f>'Customer_Master'!G2861</f>
        <v>Valid</v>
      </c>
      <c r="E2861" t="str">
        <f>'Customer_Master'!I2861</f>
        <v>Valid</v>
      </c>
      <c r="F2861" t="str">
        <f>'Customer_Master'!X2861</f>
        <v>Complete</v>
      </c>
      <c r="G2861">
        <f>'Customer_Master'!Y2861</f>
        <v>75</v>
      </c>
    </row>
    <row r="2862" spans="1:7" x14ac:dyDescent="0.25">
      <c r="A2862" s="1" t="str">
        <f>'Customer_Master'!A2862</f>
        <v>CUST-01990</v>
      </c>
      <c r="B2862" s="1" t="str">
        <f>'Customer_Master'!D2862</f>
        <v>Nomvula Traore</v>
      </c>
      <c r="C2862" s="1" t="str">
        <f>'Customer_Master'!E2862</f>
        <v>Lumengroup Ltd</v>
      </c>
      <c r="D2862" t="str">
        <f>'Customer_Master'!G2862</f>
        <v>Valid</v>
      </c>
      <c r="E2862" t="str">
        <f>'Customer_Master'!I2862</f>
        <v>Valid</v>
      </c>
      <c r="F2862" t="str">
        <f>'Customer_Master'!X2862</f>
        <v>Complete</v>
      </c>
      <c r="G2862">
        <f>'Customer_Master'!Y2862</f>
        <v>100</v>
      </c>
    </row>
    <row r="2863" spans="1:7" x14ac:dyDescent="0.25">
      <c r="A2863" s="1" t="str">
        <f>'Customer_Master'!A2863</f>
        <v>CUST-03651</v>
      </c>
      <c r="B2863" s="1" t="str">
        <f>'Customer_Master'!D2863</f>
        <v>Adebayo Patel</v>
      </c>
      <c r="C2863" s="1" t="str">
        <f>'Customer_Master'!E2863</f>
        <v>Wave</v>
      </c>
      <c r="D2863" t="str">
        <f>'Customer_Master'!G2863</f>
        <v>Valid</v>
      </c>
      <c r="E2863" t="str">
        <f>'Customer_Master'!I2863</f>
        <v>Valid</v>
      </c>
      <c r="F2863" t="str">
        <f>'Customer_Master'!X2863</f>
        <v>Complete</v>
      </c>
      <c r="G2863">
        <f>'Customer_Master'!Y2863</f>
        <v>100</v>
      </c>
    </row>
    <row r="2864" spans="1:7" x14ac:dyDescent="0.25">
      <c r="A2864" s="1" t="str">
        <f>'Customer_Master'!A2864</f>
        <v>CUST-01208</v>
      </c>
      <c r="B2864" s="1" t="str">
        <f>'Customer_Master'!D2864</f>
        <v>Ibrahim Onyeka</v>
      </c>
      <c r="C2864" s="1" t="str">
        <f>'Customer_Master'!E2864</f>
        <v>Datasoft Gmbh</v>
      </c>
      <c r="D2864" t="str">
        <f>'Customer_Master'!G2864</f>
        <v>Valid</v>
      </c>
      <c r="E2864" t="str">
        <f>'Customer_Master'!I2864</f>
        <v>Valid</v>
      </c>
      <c r="F2864" t="str">
        <f>'Customer_Master'!X2864</f>
        <v>Complete</v>
      </c>
      <c r="G2864">
        <f>'Customer_Master'!Y2864</f>
        <v>100</v>
      </c>
    </row>
    <row r="2865" spans="1:7" x14ac:dyDescent="0.25">
      <c r="A2865" s="1" t="str">
        <f>'Customer_Master'!A2865</f>
        <v>CUST-05116</v>
      </c>
      <c r="B2865" s="1" t="str">
        <f>'Customer_Master'!D2865</f>
        <v>Emeka Salami</v>
      </c>
      <c r="C2865" s="1" t="str">
        <f>'Customer_Master'!E2865</f>
        <v>Corelogistics Llc</v>
      </c>
      <c r="D2865" t="str">
        <f>'Customer_Master'!G2865</f>
        <v>Valid</v>
      </c>
      <c r="E2865" t="str">
        <f>'Customer_Master'!I2865</f>
        <v>Valid</v>
      </c>
      <c r="F2865" t="str">
        <f>'Customer_Master'!X2865</f>
        <v>Complete</v>
      </c>
      <c r="G2865">
        <f>'Customer_Master'!Y2865</f>
        <v>75</v>
      </c>
    </row>
    <row r="2866" spans="1:7" x14ac:dyDescent="0.25">
      <c r="A2866" s="1" t="str">
        <f>'Customer_Master'!A2866</f>
        <v>CUST-04753</v>
      </c>
      <c r="B2866" s="1" t="str">
        <f>'Customer_Master'!D2866</f>
        <v>Niyi Lawal</v>
      </c>
      <c r="C2866" s="1" t="str">
        <f>'Customer_Master'!E2866</f>
        <v>Lumensoft Gmbh</v>
      </c>
      <c r="D2866" t="str">
        <f>'Customer_Master'!G2866</f>
        <v>Valid</v>
      </c>
      <c r="E2866" t="str">
        <f>'Customer_Master'!I2866</f>
        <v>Valid</v>
      </c>
      <c r="F2866" t="str">
        <f>'Customer_Master'!X2866</f>
        <v>Complete</v>
      </c>
      <c r="G2866">
        <f>'Customer_Master'!Y2866</f>
        <v>100</v>
      </c>
    </row>
    <row r="2867" spans="1:7" x14ac:dyDescent="0.25">
      <c r="A2867" s="1" t="str">
        <f>'Customer_Master'!A2867</f>
        <v>CUST-01223</v>
      </c>
      <c r="B2867" s="1" t="str">
        <f>'Customer_Master'!D2867</f>
        <v>Adaora Afolabi</v>
      </c>
      <c r="C2867" s="1" t="str">
        <f>'Customer_Master'!E2867</f>
        <v>Chipper Cash</v>
      </c>
      <c r="D2867" t="str">
        <f>'Customer_Master'!G2867</f>
        <v>Valid</v>
      </c>
      <c r="E2867" t="str">
        <f>'Customer_Master'!I2867</f>
        <v>Valid</v>
      </c>
      <c r="F2867" t="str">
        <f>'Customer_Master'!X2867</f>
        <v>Complete</v>
      </c>
      <c r="G2867">
        <f>'Customer_Master'!Y2867</f>
        <v>100</v>
      </c>
    </row>
    <row r="2868" spans="1:7" x14ac:dyDescent="0.25">
      <c r="A2868" s="1" t="str">
        <f>'Customer_Master'!A2868</f>
        <v>CUST-04906</v>
      </c>
      <c r="B2868" s="1" t="str">
        <f>'Customer_Master'!D2868</f>
        <v>Chinwe Diallo</v>
      </c>
      <c r="C2868" s="1" t="str">
        <f>'Customer_Master'!E2868</f>
        <v>Jumia</v>
      </c>
      <c r="D2868" t="str">
        <f>'Customer_Master'!G2868</f>
        <v>Valid</v>
      </c>
      <c r="E2868" t="str">
        <f>'Customer_Master'!I2868</f>
        <v>Valid</v>
      </c>
      <c r="F2868" t="str">
        <f>'Customer_Master'!X2868</f>
        <v>Complete</v>
      </c>
      <c r="G2868">
        <f>'Customer_Master'!Y2868</f>
        <v>100</v>
      </c>
    </row>
    <row r="2869" spans="1:7" x14ac:dyDescent="0.25">
      <c r="A2869" s="1" t="str">
        <f>'Customer_Master'!A2869</f>
        <v>CUST-00780</v>
      </c>
      <c r="B2869" s="1" t="str">
        <f>'Customer_Master'!D2869</f>
        <v>Faith Dlamini</v>
      </c>
      <c r="C2869" s="1" t="str">
        <f>'Customer_Master'!E2869</f>
        <v>Pulsepay</v>
      </c>
      <c r="D2869" t="str">
        <f>'Customer_Master'!G2869</f>
        <v>Valid</v>
      </c>
      <c r="E2869" t="str">
        <f>'Customer_Master'!I2869</f>
        <v>Valid</v>
      </c>
      <c r="F2869" t="str">
        <f>'Customer_Master'!X2869</f>
        <v>Complete</v>
      </c>
      <c r="G2869">
        <f>'Customer_Master'!Y2869</f>
        <v>100</v>
      </c>
    </row>
    <row r="2870" spans="1:7" x14ac:dyDescent="0.25">
      <c r="A2870" s="1" t="str">
        <f>'Customer_Master'!A2870</f>
        <v>CUST-05072</v>
      </c>
      <c r="B2870" s="1" t="str">
        <f>'Customer_Master'!D2870</f>
        <v>Chinwe Khan</v>
      </c>
      <c r="C2870" s="1" t="str">
        <f>'Customer_Master'!E2870</f>
        <v>Not Available</v>
      </c>
      <c r="D2870" t="str">
        <f>'Customer_Master'!G2870</f>
        <v>Valid</v>
      </c>
      <c r="E2870" t="str">
        <f>'Customer_Master'!I2870</f>
        <v>Valid</v>
      </c>
      <c r="F2870" t="str">
        <f>'Customer_Master'!X2870</f>
        <v>Incomplete</v>
      </c>
      <c r="G2870">
        <f>'Customer_Master'!Y2870</f>
        <v>35</v>
      </c>
    </row>
    <row r="2871" spans="1:7" x14ac:dyDescent="0.25">
      <c r="A2871" s="1" t="str">
        <f>'Customer_Master'!A2871</f>
        <v>CUST-00536</v>
      </c>
      <c r="B2871" s="1" t="str">
        <f>'Customer_Master'!D2871</f>
        <v>Noah Anyanwu</v>
      </c>
      <c r="C2871" s="1" t="str">
        <f>'Customer_Master'!E2871</f>
        <v>Primeventures</v>
      </c>
      <c r="D2871" t="str">
        <f>'Customer_Master'!G2871</f>
        <v>Valid</v>
      </c>
      <c r="E2871" t="str">
        <f>'Customer_Master'!I2871</f>
        <v>Valid</v>
      </c>
      <c r="F2871" t="str">
        <f>'Customer_Master'!X2871</f>
        <v>Complete</v>
      </c>
      <c r="G2871">
        <f>'Customer_Master'!Y2871</f>
        <v>100</v>
      </c>
    </row>
    <row r="2872" spans="1:7" x14ac:dyDescent="0.25">
      <c r="A2872" s="1" t="str">
        <f>'Customer_Master'!A2872</f>
        <v>CUST-04114</v>
      </c>
      <c r="B2872" s="1" t="str">
        <f>'Customer_Master'!D2872</f>
        <v>Yetunde Patel</v>
      </c>
      <c r="C2872" s="1" t="str">
        <f>'Customer_Master'!E2872</f>
        <v>Sparksolutions Ltd</v>
      </c>
      <c r="D2872" t="str">
        <f>'Customer_Master'!G2872</f>
        <v>Valid</v>
      </c>
      <c r="E2872" t="str">
        <f>'Customer_Master'!I2872</f>
        <v>Valid</v>
      </c>
      <c r="F2872" t="str">
        <f>'Customer_Master'!X2872</f>
        <v>Complete</v>
      </c>
      <c r="G2872">
        <f>'Customer_Master'!Y2872</f>
        <v>100</v>
      </c>
    </row>
    <row r="2873" spans="1:7" x14ac:dyDescent="0.25">
      <c r="A2873" s="1" t="str">
        <f>'Customer_Master'!A2873</f>
        <v>CUST-01474</v>
      </c>
      <c r="B2873" s="1" t="str">
        <f>'Customer_Master'!D2873</f>
        <v>Usman Naidoo</v>
      </c>
      <c r="C2873" s="1" t="str">
        <f>'Customer_Master'!E2873</f>
        <v>Teamapt</v>
      </c>
      <c r="D2873" t="str">
        <f>'Customer_Master'!G2873</f>
        <v>Valid</v>
      </c>
      <c r="E2873" t="str">
        <f>'Customer_Master'!I2873</f>
        <v>Valid</v>
      </c>
      <c r="F2873" t="str">
        <f>'Customer_Master'!X2873</f>
        <v>Complete</v>
      </c>
      <c r="G2873">
        <f>'Customer_Master'!Y2873</f>
        <v>100</v>
      </c>
    </row>
    <row r="2874" spans="1:7" x14ac:dyDescent="0.25">
      <c r="A2874" s="1" t="str">
        <f>'Customer_Master'!A2874</f>
        <v>CUST-02585</v>
      </c>
      <c r="B2874" s="1" t="str">
        <f>'Customer_Master'!D2874</f>
        <v>Fatima Williams</v>
      </c>
      <c r="C2874" s="1" t="str">
        <f>'Customer_Master'!E2874</f>
        <v>Jumia</v>
      </c>
      <c r="D2874" t="str">
        <f>'Customer_Master'!G2874</f>
        <v>Valid</v>
      </c>
      <c r="E2874" t="str">
        <f>'Customer_Master'!I2874</f>
        <v>Valid</v>
      </c>
      <c r="F2874" t="str">
        <f>'Customer_Master'!X2874</f>
        <v>Complete</v>
      </c>
      <c r="G2874">
        <f>'Customer_Master'!Y2874</f>
        <v>75</v>
      </c>
    </row>
    <row r="2875" spans="1:7" x14ac:dyDescent="0.25">
      <c r="A2875" s="1" t="str">
        <f>'Customer_Master'!A2875</f>
        <v>CUST-01688</v>
      </c>
      <c r="B2875" s="1" t="str">
        <f>'Customer_Master'!D2875</f>
        <v>Chizoba Adebayo</v>
      </c>
      <c r="C2875" s="1" t="str">
        <f>'Customer_Master'!E2875</f>
        <v>Echosolutions Ltd</v>
      </c>
      <c r="D2875" t="str">
        <f>'Customer_Master'!G2875</f>
        <v>Valid</v>
      </c>
      <c r="E2875" t="str">
        <f>'Customer_Master'!I2875</f>
        <v>Valid</v>
      </c>
      <c r="F2875" t="str">
        <f>'Customer_Master'!X2875</f>
        <v>Complete</v>
      </c>
      <c r="G2875">
        <f>'Customer_Master'!Y2875</f>
        <v>100</v>
      </c>
    </row>
    <row r="2876" spans="1:7" x14ac:dyDescent="0.25">
      <c r="A2876" s="1" t="str">
        <f>'Customer_Master'!A2876</f>
        <v>CUST-04635</v>
      </c>
      <c r="B2876" s="1" t="str">
        <f>'Customer_Master'!D2876</f>
        <v>Amani Oladele</v>
      </c>
      <c r="C2876" s="1" t="str">
        <f>'Customer_Master'!E2876</f>
        <v>Datalogic</v>
      </c>
      <c r="D2876" t="str">
        <f>'Customer_Master'!G2876</f>
        <v>Valid</v>
      </c>
      <c r="E2876" t="str">
        <f>'Customer_Master'!I2876</f>
        <v>Valid</v>
      </c>
      <c r="F2876" t="str">
        <f>'Customer_Master'!X2876</f>
        <v>Complete</v>
      </c>
      <c r="G2876">
        <f>'Customer_Master'!Y2876</f>
        <v>100</v>
      </c>
    </row>
    <row r="2877" spans="1:7" x14ac:dyDescent="0.25">
      <c r="A2877" s="1" t="str">
        <f>'Customer_Master'!A2877</f>
        <v>CUST-04110</v>
      </c>
      <c r="B2877" s="1" t="str">
        <f>'Customer_Master'!D2877</f>
        <v>Bashir Ogundimu</v>
      </c>
      <c r="C2877" s="1" t="str">
        <f>'Customer_Master'!E2877</f>
        <v>Apexlogic Plc</v>
      </c>
      <c r="D2877" t="str">
        <f>'Customer_Master'!G2877</f>
        <v>Valid</v>
      </c>
      <c r="E2877" t="str">
        <f>'Customer_Master'!I2877</f>
        <v>Valid</v>
      </c>
      <c r="F2877" t="str">
        <f>'Customer_Master'!X2877</f>
        <v>Complete</v>
      </c>
      <c r="G2877">
        <f>'Customer_Master'!Y2877</f>
        <v>75</v>
      </c>
    </row>
    <row r="2878" spans="1:7" x14ac:dyDescent="0.25">
      <c r="A2878" s="1" t="str">
        <f>'Customer_Master'!A2878</f>
        <v>CUST-04885</v>
      </c>
      <c r="B2878" s="1" t="str">
        <f>'Customer_Master'!D2878</f>
        <v>Ifeoma Traore</v>
      </c>
      <c r="C2878" s="1" t="str">
        <f>'Customer_Master'!E2878</f>
        <v>Cowrywise</v>
      </c>
      <c r="D2878" t="str">
        <f>'Customer_Master'!G2878</f>
        <v>Valid</v>
      </c>
      <c r="E2878" t="str">
        <f>'Customer_Master'!I2878</f>
        <v>Invalid</v>
      </c>
      <c r="F2878" t="str">
        <f>'Customer_Master'!X2878</f>
        <v>Complete</v>
      </c>
      <c r="G2878">
        <f>'Customer_Master'!Y2878</f>
        <v>80</v>
      </c>
    </row>
    <row r="2879" spans="1:7" x14ac:dyDescent="0.25">
      <c r="A2879" s="1" t="str">
        <f>'Customer_Master'!A2879</f>
        <v>CUST-04799</v>
      </c>
      <c r="B2879" s="1" t="str">
        <f>'Customer_Master'!D2879</f>
        <v>Yetunde Akinola</v>
      </c>
      <c r="C2879" s="1" t="str">
        <f>'Customer_Master'!E2879</f>
        <v>Interswitch</v>
      </c>
      <c r="D2879" t="str">
        <f>'Customer_Master'!G2879</f>
        <v>Valid</v>
      </c>
      <c r="E2879" t="str">
        <f>'Customer_Master'!I2879</f>
        <v>Valid</v>
      </c>
      <c r="F2879" t="str">
        <f>'Customer_Master'!X2879</f>
        <v>Complete</v>
      </c>
      <c r="G2879">
        <f>'Customer_Master'!Y2879</f>
        <v>100</v>
      </c>
    </row>
    <row r="2880" spans="1:7" x14ac:dyDescent="0.25">
      <c r="A2880" s="1" t="str">
        <f>'Customer_Master'!A2880</f>
        <v>CUST-00685</v>
      </c>
      <c r="B2880" s="1" t="str">
        <f>'Customer_Master'!D2880</f>
        <v>Favour Oladipo</v>
      </c>
      <c r="C2880" s="1" t="str">
        <f>'Customer_Master'!E2880</f>
        <v>Echogroup Gmbh</v>
      </c>
      <c r="D2880" t="str">
        <f>'Customer_Master'!G2880</f>
        <v>Valid</v>
      </c>
      <c r="E2880" t="str">
        <f>'Customer_Master'!I2880</f>
        <v>Valid</v>
      </c>
      <c r="F2880" t="str">
        <f>'Customer_Master'!X2880</f>
        <v>Complete</v>
      </c>
      <c r="G2880">
        <f>'Customer_Master'!Y2880</f>
        <v>100</v>
      </c>
    </row>
    <row r="2881" spans="1:7" x14ac:dyDescent="0.25">
      <c r="A2881" s="1" t="str">
        <f>'Customer_Master'!A2881</f>
        <v>CUST-00538</v>
      </c>
      <c r="B2881" s="1" t="str">
        <f>'Customer_Master'!D2881</f>
        <v>Folake Oladipo</v>
      </c>
      <c r="C2881" s="1" t="str">
        <f>'Customer_Master'!E2881</f>
        <v>Quantahealth Ltd</v>
      </c>
      <c r="D2881" t="str">
        <f>'Customer_Master'!G2881</f>
        <v>Valid</v>
      </c>
      <c r="E2881" t="str">
        <f>'Customer_Master'!I2881</f>
        <v>Valid</v>
      </c>
      <c r="F2881" t="str">
        <f>'Customer_Master'!X2881</f>
        <v>Complete</v>
      </c>
      <c r="G2881">
        <f>'Customer_Master'!Y2881</f>
        <v>100</v>
      </c>
    </row>
    <row r="2882" spans="1:7" x14ac:dyDescent="0.25">
      <c r="A2882" s="1" t="str">
        <f>'Customer_Master'!A2882</f>
        <v>CUST-03431</v>
      </c>
      <c r="B2882" s="1" t="str">
        <f>'Customer_Master'!D2882</f>
        <v>Kemi Mensah</v>
      </c>
      <c r="C2882" s="1" t="str">
        <f>'Customer_Master'!E2882</f>
        <v>Sparklabs Inc</v>
      </c>
      <c r="D2882" t="str">
        <f>'Customer_Master'!G2882</f>
        <v>Valid</v>
      </c>
      <c r="E2882" t="str">
        <f>'Customer_Master'!I2882</f>
        <v>Valid</v>
      </c>
      <c r="F2882" t="str">
        <f>'Customer_Master'!X2882</f>
        <v>Complete</v>
      </c>
      <c r="G2882">
        <f>'Customer_Master'!Y2882</f>
        <v>100</v>
      </c>
    </row>
    <row r="2883" spans="1:7" x14ac:dyDescent="0.25">
      <c r="A2883" s="1" t="str">
        <f>'Customer_Master'!A2883</f>
        <v>CUST-03539</v>
      </c>
      <c r="B2883" s="1" t="str">
        <f>'Customer_Master'!D2883</f>
        <v>Amani Patel</v>
      </c>
      <c r="C2883" s="1" t="str">
        <f>'Customer_Master'!E2883</f>
        <v>Datadigital Inc</v>
      </c>
      <c r="D2883" t="str">
        <f>'Customer_Master'!G2883</f>
        <v>Valid</v>
      </c>
      <c r="E2883" t="str">
        <f>'Customer_Master'!I2883</f>
        <v>Valid</v>
      </c>
      <c r="F2883" t="str">
        <f>'Customer_Master'!X2883</f>
        <v>Complete</v>
      </c>
      <c r="G2883">
        <f>'Customer_Master'!Y2883</f>
        <v>100</v>
      </c>
    </row>
    <row r="2884" spans="1:7" x14ac:dyDescent="0.25">
      <c r="A2884" s="1" t="str">
        <f>'Customer_Master'!A2884</f>
        <v>CUST-04372</v>
      </c>
      <c r="B2884" s="1" t="str">
        <f>'Customer_Master'!D2884</f>
        <v>Mark Lawal</v>
      </c>
      <c r="C2884" s="1" t="str">
        <f>'Customer_Master'!E2884</f>
        <v>Not Available</v>
      </c>
      <c r="D2884" t="str">
        <f>'Customer_Master'!G2884</f>
        <v>Valid</v>
      </c>
      <c r="E2884" t="str">
        <f>'Customer_Master'!I2884</f>
        <v>Valid</v>
      </c>
      <c r="F2884" t="str">
        <f>'Customer_Master'!X2884</f>
        <v>Incomplete</v>
      </c>
      <c r="G2884">
        <f>'Customer_Master'!Y2884</f>
        <v>35</v>
      </c>
    </row>
    <row r="2885" spans="1:7" x14ac:dyDescent="0.25">
      <c r="A2885" s="1" t="str">
        <f>'Customer_Master'!A2885</f>
        <v>CUST-04470</v>
      </c>
      <c r="B2885" s="1" t="str">
        <f>'Customer_Master'!D2885</f>
        <v>Emeka Afolabi</v>
      </c>
      <c r="C2885" s="1" t="str">
        <f>'Customer_Master'!E2885</f>
        <v>Fluxventures Gmbh</v>
      </c>
      <c r="D2885" t="str">
        <f>'Customer_Master'!G2885</f>
        <v>Valid</v>
      </c>
      <c r="E2885" t="str">
        <f>'Customer_Master'!I2885</f>
        <v>Valid</v>
      </c>
      <c r="F2885" t="str">
        <f>'Customer_Master'!X2885</f>
        <v>Complete</v>
      </c>
      <c r="G2885">
        <f>'Customer_Master'!Y2885</f>
        <v>100</v>
      </c>
    </row>
    <row r="2886" spans="1:7" x14ac:dyDescent="0.25">
      <c r="A2886" s="1" t="str">
        <f>'Customer_Master'!A2886</f>
        <v>CUST-03570</v>
      </c>
      <c r="B2886" s="1" t="str">
        <f>'Customer_Master'!D2886</f>
        <v>Damilola Lawal</v>
      </c>
      <c r="C2886" s="1" t="str">
        <f>'Customer_Master'!E2886</f>
        <v>Lumenhealth Ltd</v>
      </c>
      <c r="D2886" t="str">
        <f>'Customer_Master'!G2886</f>
        <v>Valid</v>
      </c>
      <c r="E2886" t="str">
        <f>'Customer_Master'!I2886</f>
        <v>Valid</v>
      </c>
      <c r="F2886" t="str">
        <f>'Customer_Master'!X2886</f>
        <v>Complete</v>
      </c>
      <c r="G2886">
        <f>'Customer_Master'!Y2886</f>
        <v>100</v>
      </c>
    </row>
    <row r="2887" spans="1:7" x14ac:dyDescent="0.25">
      <c r="A2887" s="1" t="str">
        <f>'Customer_Master'!A2887</f>
        <v>CUST-03766</v>
      </c>
      <c r="B2887" s="1" t="str">
        <f>'Customer_Master'!D2887</f>
        <v>Chioma Okonkwo</v>
      </c>
      <c r="C2887" s="1" t="str">
        <f>'Customer_Master'!E2887</f>
        <v>Datadigital Plc</v>
      </c>
      <c r="D2887" t="str">
        <f>'Customer_Master'!G2887</f>
        <v>Valid</v>
      </c>
      <c r="E2887" t="str">
        <f>'Customer_Master'!I2887</f>
        <v>Valid</v>
      </c>
      <c r="F2887" t="str">
        <f>'Customer_Master'!X2887</f>
        <v>Complete</v>
      </c>
      <c r="G2887">
        <f>'Customer_Master'!Y2887</f>
        <v>100</v>
      </c>
    </row>
    <row r="2888" spans="1:7" x14ac:dyDescent="0.25">
      <c r="A2888" s="1" t="str">
        <f>'Customer_Master'!A2888</f>
        <v>CUST-01691</v>
      </c>
      <c r="B2888" s="1" t="str">
        <f>'Customer_Master'!D2888</f>
        <v>Chiamaka Oladele</v>
      </c>
      <c r="C2888" s="1" t="str">
        <f>'Customer_Master'!E2888</f>
        <v>Kuda</v>
      </c>
      <c r="D2888" t="str">
        <f>'Customer_Master'!G2888</f>
        <v>Valid</v>
      </c>
      <c r="E2888" t="str">
        <f>'Customer_Master'!I2888</f>
        <v>Valid</v>
      </c>
      <c r="F2888" t="str">
        <f>'Customer_Master'!X2888</f>
        <v>Complete</v>
      </c>
      <c r="G2888">
        <f>'Customer_Master'!Y2888</f>
        <v>100</v>
      </c>
    </row>
    <row r="2889" spans="1:7" x14ac:dyDescent="0.25">
      <c r="A2889" s="1" t="str">
        <f>'Customer_Master'!A2889</f>
        <v>CUST-03820</v>
      </c>
      <c r="B2889" s="1" t="str">
        <f>'Customer_Master'!D2889</f>
        <v>Chizoba Orji</v>
      </c>
      <c r="C2889" s="1" t="str">
        <f>'Customer_Master'!E2889</f>
        <v>Interswitch</v>
      </c>
      <c r="D2889" t="str">
        <f>'Customer_Master'!G2889</f>
        <v>Valid</v>
      </c>
      <c r="E2889" t="str">
        <f>'Customer_Master'!I2889</f>
        <v>Valid</v>
      </c>
      <c r="F2889" t="str">
        <f>'Customer_Master'!X2889</f>
        <v>Complete</v>
      </c>
      <c r="G2889">
        <f>'Customer_Master'!Y2889</f>
        <v>100</v>
      </c>
    </row>
    <row r="2890" spans="1:7" x14ac:dyDescent="0.25">
      <c r="A2890" s="1" t="str">
        <f>'Customer_Master'!A2890</f>
        <v>CUST-03950</v>
      </c>
      <c r="B2890" s="1" t="str">
        <f>'Customer_Master'!D2890</f>
        <v>Dele</v>
      </c>
      <c r="C2890" s="1" t="str">
        <f>'Customer_Master'!E2890</f>
        <v>Cloudcapital Llc</v>
      </c>
      <c r="D2890" t="str">
        <f>'Customer_Master'!G2890</f>
        <v>Valid</v>
      </c>
      <c r="E2890" t="str">
        <f>'Customer_Master'!I2890</f>
        <v>Valid</v>
      </c>
      <c r="F2890" t="str">
        <f>'Customer_Master'!X2890</f>
        <v>Incomplete</v>
      </c>
      <c r="G2890">
        <f>'Customer_Master'!Y2890</f>
        <v>60</v>
      </c>
    </row>
    <row r="2891" spans="1:7" x14ac:dyDescent="0.25">
      <c r="A2891" s="1" t="str">
        <f>'Customer_Master'!A2891</f>
        <v>CUST-04045</v>
      </c>
      <c r="B2891" s="1" t="str">
        <f>'Customer_Master'!D2891</f>
        <v>Fatima Makinde</v>
      </c>
      <c r="C2891" s="1" t="str">
        <f>'Customer_Master'!E2891</f>
        <v>Cowrywise</v>
      </c>
      <c r="D2891" t="str">
        <f>'Customer_Master'!G2891</f>
        <v>Valid</v>
      </c>
      <c r="E2891" t="str">
        <f>'Customer_Master'!I2891</f>
        <v>Valid</v>
      </c>
      <c r="F2891" t="str">
        <f>'Customer_Master'!X2891</f>
        <v>Complete</v>
      </c>
      <c r="G2891">
        <f>'Customer_Master'!Y2891</f>
        <v>100</v>
      </c>
    </row>
    <row r="2892" spans="1:7" x14ac:dyDescent="0.25">
      <c r="A2892" s="1" t="str">
        <f>'Customer_Master'!A2892</f>
        <v>CUST-01030</v>
      </c>
      <c r="B2892" s="1" t="str">
        <f>'Customer_Master'!D2892</f>
        <v>Thomas Idris</v>
      </c>
      <c r="C2892" s="1" t="str">
        <f>'Customer_Master'!E2892</f>
        <v>Dangote Industries</v>
      </c>
      <c r="D2892" t="str">
        <f>'Customer_Master'!G2892</f>
        <v>Valid</v>
      </c>
      <c r="E2892" t="str">
        <f>'Customer_Master'!I2892</f>
        <v>Valid</v>
      </c>
      <c r="F2892" t="str">
        <f>'Customer_Master'!X2892</f>
        <v>Complete</v>
      </c>
      <c r="G2892">
        <f>'Customer_Master'!Y2892</f>
        <v>100</v>
      </c>
    </row>
    <row r="2893" spans="1:7" x14ac:dyDescent="0.25">
      <c r="A2893" s="1" t="str">
        <f>'Customer_Master'!A2893</f>
        <v>CUST-00715</v>
      </c>
      <c r="B2893" s="1" t="str">
        <f>'Customer_Master'!D2893</f>
        <v>Nwosu</v>
      </c>
      <c r="C2893" s="1" t="str">
        <f>'Customer_Master'!E2893</f>
        <v>Gridhealth Llc</v>
      </c>
      <c r="D2893" t="str">
        <f>'Customer_Master'!G2893</f>
        <v>Valid</v>
      </c>
      <c r="E2893" t="str">
        <f>'Customer_Master'!I2893</f>
        <v>Valid</v>
      </c>
      <c r="F2893" t="str">
        <f>'Customer_Master'!X2893</f>
        <v>Incomplete</v>
      </c>
      <c r="G2893">
        <f>'Customer_Master'!Y2893</f>
        <v>60</v>
      </c>
    </row>
    <row r="2894" spans="1:7" x14ac:dyDescent="0.25">
      <c r="A2894" s="1" t="str">
        <f>'Customer_Master'!A2894</f>
        <v>CUST-00710</v>
      </c>
      <c r="B2894" s="1" t="str">
        <f>'Customer_Master'!D2894</f>
        <v>Joy Eze</v>
      </c>
      <c r="C2894" s="1" t="str">
        <f>'Customer_Master'!E2894</f>
        <v>Mpesa Solutions</v>
      </c>
      <c r="D2894" t="str">
        <f>'Customer_Master'!G2894</f>
        <v>Valid</v>
      </c>
      <c r="E2894" t="str">
        <f>'Customer_Master'!I2894</f>
        <v>Valid</v>
      </c>
      <c r="F2894" t="str">
        <f>'Customer_Master'!X2894</f>
        <v>Complete</v>
      </c>
      <c r="G2894">
        <f>'Customer_Master'!Y2894</f>
        <v>100</v>
      </c>
    </row>
    <row r="2895" spans="1:7" x14ac:dyDescent="0.25">
      <c r="A2895" s="1" t="str">
        <f>'Customer_Master'!A2895</f>
        <v>CUST-02912</v>
      </c>
      <c r="B2895" s="1" t="str">
        <f>'Customer_Master'!D2895</f>
        <v>James Eze</v>
      </c>
      <c r="C2895" s="1" t="str">
        <f>'Customer_Master'!E2895</f>
        <v>Mpesa Solutions</v>
      </c>
      <c r="D2895" t="str">
        <f>'Customer_Master'!G2895</f>
        <v>Valid</v>
      </c>
      <c r="E2895" t="str">
        <f>'Customer_Master'!I2895</f>
        <v>Valid</v>
      </c>
      <c r="F2895" t="str">
        <f>'Customer_Master'!X2895</f>
        <v>Complete</v>
      </c>
      <c r="G2895">
        <f>'Customer_Master'!Y2895</f>
        <v>100</v>
      </c>
    </row>
    <row r="2896" spans="1:7" x14ac:dyDescent="0.25">
      <c r="A2896" s="1" t="str">
        <f>'Customer_Master'!A2896</f>
        <v>CUST-03655</v>
      </c>
      <c r="B2896" s="1" t="str">
        <f>'Customer_Master'!D2896</f>
        <v>Lawal Adeyemi</v>
      </c>
      <c r="C2896" s="1" t="str">
        <f>'Customer_Master'!E2896</f>
        <v>Flutterwave</v>
      </c>
      <c r="D2896" t="str">
        <f>'Customer_Master'!G2896</f>
        <v>Valid</v>
      </c>
      <c r="E2896" t="str">
        <f>'Customer_Master'!I2896</f>
        <v>Valid</v>
      </c>
      <c r="F2896" t="str">
        <f>'Customer_Master'!X2896</f>
        <v>Complete</v>
      </c>
      <c r="G2896">
        <f>'Customer_Master'!Y2896</f>
        <v>100</v>
      </c>
    </row>
    <row r="2897" spans="1:7" x14ac:dyDescent="0.25">
      <c r="A2897" s="1" t="str">
        <f>'Customer_Master'!A2897</f>
        <v>CUST-00694</v>
      </c>
      <c r="B2897" s="1" t="str">
        <f>'Customer_Master'!D2897</f>
        <v>Mwangi Traore</v>
      </c>
      <c r="C2897" s="1" t="str">
        <f>'Customer_Master'!E2897</f>
        <v>Stackgroup Llc</v>
      </c>
      <c r="D2897" t="str">
        <f>'Customer_Master'!G2897</f>
        <v>Valid</v>
      </c>
      <c r="E2897" t="str">
        <f>'Customer_Master'!I2897</f>
        <v>Valid</v>
      </c>
      <c r="F2897" t="str">
        <f>'Customer_Master'!X2897</f>
        <v>Complete</v>
      </c>
      <c r="G2897">
        <f>'Customer_Master'!Y2897</f>
        <v>100</v>
      </c>
    </row>
    <row r="2898" spans="1:7" x14ac:dyDescent="0.25">
      <c r="A2898" s="1" t="str">
        <f>'Customer_Master'!A2898</f>
        <v>CUST-02430</v>
      </c>
      <c r="B2898" s="1" t="str">
        <f>'Customer_Master'!D2898</f>
        <v>Dele</v>
      </c>
      <c r="C2898" s="1" t="str">
        <f>'Customer_Master'!E2898</f>
        <v>Corehub</v>
      </c>
      <c r="D2898" t="str">
        <f>'Customer_Master'!G2898</f>
        <v>Valid</v>
      </c>
      <c r="E2898" t="str">
        <f>'Customer_Master'!I2898</f>
        <v>Valid</v>
      </c>
      <c r="F2898" t="str">
        <f>'Customer_Master'!X2898</f>
        <v>Incomplete</v>
      </c>
      <c r="G2898">
        <f>'Customer_Master'!Y2898</f>
        <v>60</v>
      </c>
    </row>
    <row r="2899" spans="1:7" x14ac:dyDescent="0.25">
      <c r="A2899" s="1" t="str">
        <f>'Customer_Master'!A2899</f>
        <v>CUST-02528</v>
      </c>
      <c r="B2899" s="1" t="str">
        <f>'Customer_Master'!D2899</f>
        <v>Ahmed Anyanwu</v>
      </c>
      <c r="C2899" s="1" t="str">
        <f>'Customer_Master'!E2899</f>
        <v>Corelogic Gmbh</v>
      </c>
      <c r="D2899" t="str">
        <f>'Customer_Master'!G2899</f>
        <v>Valid</v>
      </c>
      <c r="E2899" t="str">
        <f>'Customer_Master'!I2899</f>
        <v>Valid</v>
      </c>
      <c r="F2899" t="str">
        <f>'Customer_Master'!X2899</f>
        <v>Complete</v>
      </c>
      <c r="G2899">
        <f>'Customer_Master'!Y2899</f>
        <v>100</v>
      </c>
    </row>
    <row r="2900" spans="1:7" x14ac:dyDescent="0.25">
      <c r="A2900" s="1" t="str">
        <f>'Customer_Master'!A2900</f>
        <v>CUST-01446</v>
      </c>
      <c r="B2900" s="1" t="str">
        <f>'Customer_Master'!D2900</f>
        <v>Mercy Obi</v>
      </c>
      <c r="C2900" s="1" t="str">
        <f>'Customer_Master'!E2900</f>
        <v>Hivelogic Ltd</v>
      </c>
      <c r="D2900" t="str">
        <f>'Customer_Master'!G2900</f>
        <v>Valid</v>
      </c>
      <c r="E2900" t="str">
        <f>'Customer_Master'!I2900</f>
        <v>Valid</v>
      </c>
      <c r="F2900" t="str">
        <f>'Customer_Master'!X2900</f>
        <v>Complete</v>
      </c>
      <c r="G2900">
        <f>'Customer_Master'!Y2900</f>
        <v>100</v>
      </c>
    </row>
    <row r="2901" spans="1:7" x14ac:dyDescent="0.25">
      <c r="A2901" s="1" t="str">
        <f>'Customer_Master'!A2901</f>
        <v>CUST-03686</v>
      </c>
      <c r="B2901" s="1" t="str">
        <f>'Customer_Master'!D2901</f>
        <v>Amina Smith</v>
      </c>
      <c r="C2901" s="1" t="str">
        <f>'Customer_Master'!E2901</f>
        <v>Paystack</v>
      </c>
      <c r="D2901" t="str">
        <f>'Customer_Master'!G2901</f>
        <v>Valid</v>
      </c>
      <c r="E2901" t="str">
        <f>'Customer_Master'!I2901</f>
        <v>Valid</v>
      </c>
      <c r="F2901" t="str">
        <f>'Customer_Master'!X2901</f>
        <v>Complete</v>
      </c>
      <c r="G2901">
        <f>'Customer_Master'!Y2901</f>
        <v>100</v>
      </c>
    </row>
    <row r="2902" spans="1:7" x14ac:dyDescent="0.25">
      <c r="A2902" s="1" t="str">
        <f>'Customer_Master'!A2902</f>
        <v>CUST-04023</v>
      </c>
      <c r="B2902" s="1" t="str">
        <f>'Customer_Master'!D2902</f>
        <v>Yusuf Taylor</v>
      </c>
      <c r="C2902" s="1" t="str">
        <f>'Customer_Master'!E2902</f>
        <v>Apexsolutions Plc</v>
      </c>
      <c r="D2902" t="str">
        <f>'Customer_Master'!G2902</f>
        <v>Valid</v>
      </c>
      <c r="E2902" t="str">
        <f>'Customer_Master'!I2902</f>
        <v>Valid</v>
      </c>
      <c r="F2902" t="str">
        <f>'Customer_Master'!X2902</f>
        <v>Complete</v>
      </c>
      <c r="G2902">
        <f>'Customer_Master'!Y2902</f>
        <v>75</v>
      </c>
    </row>
    <row r="2903" spans="1:7" x14ac:dyDescent="0.25">
      <c r="A2903" s="1" t="str">
        <f>'Customer_Master'!A2903</f>
        <v>CUST-02422</v>
      </c>
      <c r="B2903" s="1" t="str">
        <f>'Customer_Master'!D2903</f>
        <v>Fatuma Ugwu</v>
      </c>
      <c r="C2903" s="1" t="str">
        <f>'Customer_Master'!E2903</f>
        <v>Novafinance Ltd</v>
      </c>
      <c r="D2903" t="str">
        <f>'Customer_Master'!G2903</f>
        <v>Valid</v>
      </c>
      <c r="E2903" t="str">
        <f>'Customer_Master'!I2903</f>
        <v>Valid</v>
      </c>
      <c r="F2903" t="str">
        <f>'Customer_Master'!X2903</f>
        <v>Complete</v>
      </c>
      <c r="G2903">
        <f>'Customer_Master'!Y2903</f>
        <v>75</v>
      </c>
    </row>
    <row r="2904" spans="1:7" x14ac:dyDescent="0.25">
      <c r="A2904" s="1" t="str">
        <f>'Customer_Master'!A2904</f>
        <v>CUST-03326</v>
      </c>
      <c r="B2904" s="1" t="str">
        <f>'Customer_Master'!D2904</f>
        <v>Lawal Ugwu</v>
      </c>
      <c r="C2904" s="1" t="str">
        <f>'Customer_Master'!E2904</f>
        <v>Novaventures Inc</v>
      </c>
      <c r="D2904" t="str">
        <f>'Customer_Master'!G2904</f>
        <v>Valid</v>
      </c>
      <c r="E2904" t="str">
        <f>'Customer_Master'!I2904</f>
        <v>Valid</v>
      </c>
      <c r="F2904" t="str">
        <f>'Customer_Master'!X2904</f>
        <v>Complete</v>
      </c>
      <c r="G2904">
        <f>'Customer_Master'!Y2904</f>
        <v>100</v>
      </c>
    </row>
    <row r="2905" spans="1:7" x14ac:dyDescent="0.25">
      <c r="A2905" s="1" t="str">
        <f>'Customer_Master'!A2905</f>
        <v>CUST-00748</v>
      </c>
      <c r="B2905" s="1" t="str">
        <f>'Customer_Master'!D2905</f>
        <v>Kemi Idris</v>
      </c>
      <c r="C2905" s="1" t="str">
        <f>'Customer_Master'!E2905</f>
        <v>Sparksolutions Plc</v>
      </c>
      <c r="D2905" t="str">
        <f>'Customer_Master'!G2905</f>
        <v>Valid</v>
      </c>
      <c r="E2905" t="str">
        <f>'Customer_Master'!I2905</f>
        <v>Valid</v>
      </c>
      <c r="F2905" t="str">
        <f>'Customer_Master'!X2905</f>
        <v>Complete</v>
      </c>
      <c r="G2905">
        <f>'Customer_Master'!Y2905</f>
        <v>100</v>
      </c>
    </row>
    <row r="2906" spans="1:7" x14ac:dyDescent="0.25">
      <c r="A2906" s="1" t="str">
        <f>'Customer_Master'!A2906</f>
        <v>CUST-02065</v>
      </c>
      <c r="B2906" s="1" t="str">
        <f>'Customer_Master'!D2906</f>
        <v>Hannah Davies</v>
      </c>
      <c r="C2906" s="1" t="str">
        <f>'Customer_Master'!E2906</f>
        <v>Sparkcapital Plc</v>
      </c>
      <c r="D2906" t="str">
        <f>'Customer_Master'!G2906</f>
        <v>Valid</v>
      </c>
      <c r="E2906" t="str">
        <f>'Customer_Master'!I2906</f>
        <v>Valid</v>
      </c>
      <c r="F2906" t="str">
        <f>'Customer_Master'!X2906</f>
        <v>Complete</v>
      </c>
      <c r="G2906">
        <f>'Customer_Master'!Y2906</f>
        <v>100</v>
      </c>
    </row>
    <row r="2907" spans="1:7" x14ac:dyDescent="0.25">
      <c r="A2907" s="1" t="str">
        <f>'Customer_Master'!A2907</f>
        <v>CUST-03494</v>
      </c>
      <c r="B2907" s="1" t="str">
        <f>'Customer_Master'!D2907</f>
        <v>Omar Ogundimu</v>
      </c>
      <c r="C2907" s="1" t="str">
        <f>'Customer_Master'!E2907</f>
        <v>Wave</v>
      </c>
      <c r="D2907" t="str">
        <f>'Customer_Master'!G2907</f>
        <v>Valid</v>
      </c>
      <c r="E2907" t="str">
        <f>'Customer_Master'!I2907</f>
        <v>Valid</v>
      </c>
      <c r="F2907" t="str">
        <f>'Customer_Master'!X2907</f>
        <v>Complete</v>
      </c>
      <c r="G2907">
        <f>'Customer_Master'!Y2907</f>
        <v>100</v>
      </c>
    </row>
    <row r="2908" spans="1:7" x14ac:dyDescent="0.25">
      <c r="A2908" s="1" t="str">
        <f>'Customer_Master'!A2908</f>
        <v>CUST-04999</v>
      </c>
      <c r="B2908" s="1" t="str">
        <f>'Customer_Master'!D2908</f>
        <v>Ryan Johnson</v>
      </c>
      <c r="C2908" s="1" t="str">
        <f>'Customer_Master'!E2908</f>
        <v>Zenai Gmbh</v>
      </c>
      <c r="D2908" t="str">
        <f>'Customer_Master'!G2908</f>
        <v>Valid</v>
      </c>
      <c r="E2908" t="str">
        <f>'Customer_Master'!I2908</f>
        <v>Valid</v>
      </c>
      <c r="F2908" t="str">
        <f>'Customer_Master'!X2908</f>
        <v>Complete</v>
      </c>
      <c r="G2908">
        <f>'Customer_Master'!Y2908</f>
        <v>100</v>
      </c>
    </row>
    <row r="2909" spans="1:7" x14ac:dyDescent="0.25">
      <c r="A2909" s="1" t="str">
        <f>'Customer_Master'!A2909</f>
        <v>CUST-01624</v>
      </c>
      <c r="B2909" s="1" t="str">
        <f>'Customer_Master'!D2909</f>
        <v>Liam Idris</v>
      </c>
      <c r="C2909" s="1" t="str">
        <f>'Customer_Master'!E2909</f>
        <v>Gridanalytics Plc</v>
      </c>
      <c r="D2909" t="str">
        <f>'Customer_Master'!G2909</f>
        <v>Valid</v>
      </c>
      <c r="E2909" t="str">
        <f>'Customer_Master'!I2909</f>
        <v>Valid</v>
      </c>
      <c r="F2909" t="str">
        <f>'Customer_Master'!X2909</f>
        <v>Complete</v>
      </c>
      <c r="G2909">
        <f>'Customer_Master'!Y2909</f>
        <v>100</v>
      </c>
    </row>
    <row r="2910" spans="1:7" x14ac:dyDescent="0.25">
      <c r="A2910" s="1" t="str">
        <f>'Customer_Master'!A2910</f>
        <v>CUST-01834</v>
      </c>
      <c r="B2910" s="1" t="str">
        <f>'Customer_Master'!D2910</f>
        <v>Thomas Davies</v>
      </c>
      <c r="C2910" s="1" t="str">
        <f>'Customer_Master'!E2910</f>
        <v>Vaultanalytics Gmbh</v>
      </c>
      <c r="D2910" t="str">
        <f>'Customer_Master'!G2910</f>
        <v>Valid</v>
      </c>
      <c r="E2910" t="str">
        <f>'Customer_Master'!I2910</f>
        <v>Valid</v>
      </c>
      <c r="F2910" t="str">
        <f>'Customer_Master'!X2910</f>
        <v>Complete</v>
      </c>
      <c r="G2910">
        <f>'Customer_Master'!Y2910</f>
        <v>100</v>
      </c>
    </row>
    <row r="2911" spans="1:7" x14ac:dyDescent="0.25">
      <c r="A2911" s="1" t="str">
        <f>'Customer_Master'!A2911</f>
        <v>CUST-05014</v>
      </c>
      <c r="B2911" s="1" t="str">
        <f>'Customer_Master'!D2911</f>
        <v>Sarah Ogundimu</v>
      </c>
      <c r="C2911" s="1" t="str">
        <f>'Customer_Master'!E2911</f>
        <v>Konga</v>
      </c>
      <c r="D2911" t="str">
        <f>'Customer_Master'!G2911</f>
        <v>Valid</v>
      </c>
      <c r="E2911" t="str">
        <f>'Customer_Master'!I2911</f>
        <v>Invalid</v>
      </c>
      <c r="F2911" t="str">
        <f>'Customer_Master'!X2911</f>
        <v>Complete</v>
      </c>
      <c r="G2911">
        <f>'Customer_Master'!Y2911</f>
        <v>55</v>
      </c>
    </row>
    <row r="2912" spans="1:7" x14ac:dyDescent="0.25">
      <c r="A2912" s="1" t="str">
        <f>'Customer_Master'!A2912</f>
        <v>CUST-02416</v>
      </c>
      <c r="B2912" s="1" t="str">
        <f>'Customer_Master'!D2912</f>
        <v>Kibet Dlamini</v>
      </c>
      <c r="C2912" s="1" t="str">
        <f>'Customer_Master'!E2912</f>
        <v>Mtn Group</v>
      </c>
      <c r="D2912" t="str">
        <f>'Customer_Master'!G2912</f>
        <v>Valid</v>
      </c>
      <c r="E2912" t="str">
        <f>'Customer_Master'!I2912</f>
        <v>Valid</v>
      </c>
      <c r="F2912" t="str">
        <f>'Customer_Master'!X2912</f>
        <v>Complete</v>
      </c>
      <c r="G2912">
        <f>'Customer_Master'!Y2912</f>
        <v>100</v>
      </c>
    </row>
    <row r="2913" spans="1:7" x14ac:dyDescent="0.25">
      <c r="A2913" s="1" t="str">
        <f>'Customer_Master'!A2913</f>
        <v>CUST-04898</v>
      </c>
      <c r="B2913" s="1" t="str">
        <f>'Customer_Master'!D2913</f>
        <v>Matthew Hassan</v>
      </c>
      <c r="C2913" s="1" t="str">
        <f>'Customer_Master'!E2913</f>
        <v>Flour Mills Of Nigeria</v>
      </c>
      <c r="D2913" t="str">
        <f>'Customer_Master'!G2913</f>
        <v>Valid</v>
      </c>
      <c r="E2913" t="str">
        <f>'Customer_Master'!I2913</f>
        <v>Valid</v>
      </c>
      <c r="F2913" t="str">
        <f>'Customer_Master'!X2913</f>
        <v>Complete</v>
      </c>
      <c r="G2913">
        <f>'Customer_Master'!Y2913</f>
        <v>75</v>
      </c>
    </row>
    <row r="2914" spans="1:7" x14ac:dyDescent="0.25">
      <c r="A2914" s="1" t="str">
        <f>'Customer_Master'!A2914</f>
        <v>CUST-03057</v>
      </c>
      <c r="B2914" s="1" t="str">
        <f>'Customer_Master'!D2914</f>
        <v>Mercy Hassan</v>
      </c>
      <c r="C2914" s="1" t="str">
        <f>'Customer_Master'!E2914</f>
        <v>Gridgroup Llc</v>
      </c>
      <c r="D2914" t="str">
        <f>'Customer_Master'!G2914</f>
        <v>Valid</v>
      </c>
      <c r="E2914" t="str">
        <f>'Customer_Master'!I2914</f>
        <v>Valid</v>
      </c>
      <c r="F2914" t="str">
        <f>'Customer_Master'!X2914</f>
        <v>Complete</v>
      </c>
      <c r="G2914">
        <f>'Customer_Master'!Y2914</f>
        <v>100</v>
      </c>
    </row>
    <row r="2915" spans="1:7" x14ac:dyDescent="0.25">
      <c r="A2915" s="1" t="str">
        <f>'Customer_Master'!A2915</f>
        <v>CUST-04530</v>
      </c>
      <c r="B2915" s="1" t="str">
        <f>'Customer_Master'!D2915</f>
        <v>Niyi Eze</v>
      </c>
      <c r="C2915" s="1" t="str">
        <f>'Customer_Master'!E2915</f>
        <v>Orbitgroup</v>
      </c>
      <c r="D2915" t="str">
        <f>'Customer_Master'!G2915</f>
        <v>Valid</v>
      </c>
      <c r="E2915" t="str">
        <f>'Customer_Master'!I2915</f>
        <v>Valid</v>
      </c>
      <c r="F2915" t="str">
        <f>'Customer_Master'!X2915</f>
        <v>Complete</v>
      </c>
      <c r="G2915">
        <f>'Customer_Master'!Y2915</f>
        <v>100</v>
      </c>
    </row>
    <row r="2916" spans="1:7" x14ac:dyDescent="0.25">
      <c r="A2916" s="1" t="str">
        <f>'Customer_Master'!A2916</f>
        <v>CUST-00578</v>
      </c>
      <c r="B2916" s="1" t="str">
        <f>'Customer_Master'!D2916</f>
        <v>Emeka Obi</v>
      </c>
      <c r="C2916" s="1" t="str">
        <f>'Customer_Master'!E2916</f>
        <v>Bua Foods</v>
      </c>
      <c r="D2916" t="str">
        <f>'Customer_Master'!G2916</f>
        <v>Valid</v>
      </c>
      <c r="E2916" t="str">
        <f>'Customer_Master'!I2916</f>
        <v>Valid</v>
      </c>
      <c r="F2916" t="str">
        <f>'Customer_Master'!X2916</f>
        <v>Complete</v>
      </c>
      <c r="G2916">
        <f>'Customer_Master'!Y2916</f>
        <v>100</v>
      </c>
    </row>
    <row r="2917" spans="1:7" x14ac:dyDescent="0.25">
      <c r="A2917" s="1" t="str">
        <f>'Customer_Master'!A2917</f>
        <v>CUST-03195</v>
      </c>
      <c r="B2917" s="1" t="str">
        <f>'Customer_Master'!D2917</f>
        <v>Hauwa Idris</v>
      </c>
      <c r="C2917" s="1" t="str">
        <f>'Customer_Master'!E2917</f>
        <v>Carbon</v>
      </c>
      <c r="D2917" t="str">
        <f>'Customer_Master'!G2917</f>
        <v>Valid</v>
      </c>
      <c r="E2917" t="str">
        <f>'Customer_Master'!I2917</f>
        <v>Valid</v>
      </c>
      <c r="F2917" t="str">
        <f>'Customer_Master'!X2917</f>
        <v>Complete</v>
      </c>
      <c r="G2917">
        <f>'Customer_Master'!Y2917</f>
        <v>75</v>
      </c>
    </row>
    <row r="2918" spans="1:7" x14ac:dyDescent="0.25">
      <c r="A2918" s="1" t="str">
        <f>'Customer_Master'!A2918</f>
        <v>CUST-03407</v>
      </c>
      <c r="B2918" s="1" t="str">
        <f>'Customer_Master'!D2918</f>
        <v>Ogechi Naidoo</v>
      </c>
      <c r="C2918" s="1" t="str">
        <f>'Customer_Master'!E2918</f>
        <v>Lumencommerce</v>
      </c>
      <c r="D2918" t="str">
        <f>'Customer_Master'!G2918</f>
        <v>Invalid</v>
      </c>
      <c r="E2918" t="str">
        <f>'Customer_Master'!I2918</f>
        <v>Valid</v>
      </c>
      <c r="F2918" t="str">
        <f>'Customer_Master'!X2918</f>
        <v>Complete</v>
      </c>
      <c r="G2918">
        <f>'Customer_Master'!Y2918</f>
        <v>70</v>
      </c>
    </row>
    <row r="2919" spans="1:7" x14ac:dyDescent="0.25">
      <c r="A2919" s="1" t="str">
        <f>'Customer_Master'!A2919</f>
        <v>CUST-02492</v>
      </c>
      <c r="B2919" s="1" t="str">
        <f>'Customer_Master'!D2919</f>
        <v>Brian Makinde</v>
      </c>
      <c r="C2919" s="1" t="str">
        <f>'Customer_Master'!E2919</f>
        <v>Cellulant</v>
      </c>
      <c r="D2919" t="str">
        <f>'Customer_Master'!G2919</f>
        <v>Valid</v>
      </c>
      <c r="E2919" t="str">
        <f>'Customer_Master'!I2919</f>
        <v>Valid</v>
      </c>
      <c r="F2919" t="str">
        <f>'Customer_Master'!X2919</f>
        <v>Complete</v>
      </c>
      <c r="G2919">
        <f>'Customer_Master'!Y2919</f>
        <v>100</v>
      </c>
    </row>
    <row r="2920" spans="1:7" x14ac:dyDescent="0.25">
      <c r="A2920" s="1" t="str">
        <f>'Customer_Master'!A2920</f>
        <v>CUST-05016</v>
      </c>
      <c r="B2920" s="1" t="str">
        <f>'Customer_Master'!D2920</f>
        <v>Femke Musa</v>
      </c>
      <c r="C2920" s="1" t="str">
        <f>'Customer_Master'!E2920</f>
        <v>Chipper Cash</v>
      </c>
      <c r="D2920" t="str">
        <f>'Customer_Master'!G2920</f>
        <v>Valid</v>
      </c>
      <c r="E2920" t="str">
        <f>'Customer_Master'!I2920</f>
        <v>Valid</v>
      </c>
      <c r="F2920" t="str">
        <f>'Customer_Master'!X2920</f>
        <v>Complete</v>
      </c>
      <c r="G2920">
        <f>'Customer_Master'!Y2920</f>
        <v>75</v>
      </c>
    </row>
    <row r="2921" spans="1:7" x14ac:dyDescent="0.25">
      <c r="A2921" s="1" t="str">
        <f>'Customer_Master'!A2921</f>
        <v>CUST-02177</v>
      </c>
      <c r="B2921" s="1" t="str">
        <f>'Customer_Master'!D2921</f>
        <v>Kamau</v>
      </c>
      <c r="C2921" s="1" t="str">
        <f>'Customer_Master'!E2921</f>
        <v>Swiftpay</v>
      </c>
      <c r="D2921" t="str">
        <f>'Customer_Master'!G2921</f>
        <v>Valid</v>
      </c>
      <c r="E2921" t="str">
        <f>'Customer_Master'!I2921</f>
        <v>Valid</v>
      </c>
      <c r="F2921" t="str">
        <f>'Customer_Master'!X2921</f>
        <v>Incomplete</v>
      </c>
      <c r="G2921">
        <f>'Customer_Master'!Y2921</f>
        <v>60</v>
      </c>
    </row>
    <row r="2922" spans="1:7" x14ac:dyDescent="0.25">
      <c r="A2922" s="1" t="str">
        <f>'Customer_Master'!A2922</f>
        <v>CUST-01998</v>
      </c>
      <c r="B2922" s="1" t="str">
        <f>'Customer_Master'!D2922</f>
        <v>Amaka Mensah</v>
      </c>
      <c r="C2922" s="1" t="str">
        <f>'Customer_Master'!E2922</f>
        <v>Not Available</v>
      </c>
      <c r="D2922" t="str">
        <f>'Customer_Master'!G2922</f>
        <v>Valid</v>
      </c>
      <c r="E2922" t="str">
        <f>'Customer_Master'!I2922</f>
        <v>Valid</v>
      </c>
      <c r="F2922" t="str">
        <f>'Customer_Master'!X2922</f>
        <v>Incomplete</v>
      </c>
      <c r="G2922">
        <f>'Customer_Master'!Y2922</f>
        <v>60</v>
      </c>
    </row>
    <row r="2923" spans="1:7" x14ac:dyDescent="0.25">
      <c r="A2923" s="1" t="str">
        <f>'Customer_Master'!A2923</f>
        <v>CUST-02766</v>
      </c>
      <c r="B2923" s="1" t="str">
        <f>'Customer_Master'!D2923</f>
        <v>Sipho Nwachukwu</v>
      </c>
      <c r="C2923" s="1" t="str">
        <f>'Customer_Master'!E2923</f>
        <v>Orbitpay Ltd</v>
      </c>
      <c r="D2923" t="str">
        <f>'Customer_Master'!G2923</f>
        <v>Valid</v>
      </c>
      <c r="E2923" t="str">
        <f>'Customer_Master'!I2923</f>
        <v>Valid</v>
      </c>
      <c r="F2923" t="str">
        <f>'Customer_Master'!X2923</f>
        <v>Complete</v>
      </c>
      <c r="G2923">
        <f>'Customer_Master'!Y2923</f>
        <v>100</v>
      </c>
    </row>
    <row r="2924" spans="1:7" x14ac:dyDescent="0.25">
      <c r="A2924" s="1" t="str">
        <f>'Customer_Master'!A2924</f>
        <v>CUST-02824</v>
      </c>
      <c r="B2924" s="1" t="str">
        <f>'Customer_Master'!D2924</f>
        <v>Hannah Abubakar</v>
      </c>
      <c r="C2924" s="1" t="str">
        <f>'Customer_Master'!E2924</f>
        <v>Konga</v>
      </c>
      <c r="D2924" t="str">
        <f>'Customer_Master'!G2924</f>
        <v>Valid</v>
      </c>
      <c r="E2924" t="str">
        <f>'Customer_Master'!I2924</f>
        <v>Valid</v>
      </c>
      <c r="F2924" t="str">
        <f>'Customer_Master'!X2924</f>
        <v>Complete</v>
      </c>
      <c r="G2924">
        <f>'Customer_Master'!Y2924</f>
        <v>100</v>
      </c>
    </row>
    <row r="2925" spans="1:7" x14ac:dyDescent="0.25">
      <c r="A2925" s="1" t="str">
        <f>'Customer_Master'!A2925</f>
        <v>CUST-03055</v>
      </c>
      <c r="B2925" s="1" t="str">
        <f>'Customer_Master'!D2925</f>
        <v>Folake Eze</v>
      </c>
      <c r="C2925" s="1" t="str">
        <f>'Customer_Master'!E2925</f>
        <v>Brightnetworks Gmbh</v>
      </c>
      <c r="D2925" t="str">
        <f>'Customer_Master'!G2925</f>
        <v>Valid</v>
      </c>
      <c r="E2925" t="str">
        <f>'Customer_Master'!I2925</f>
        <v>Valid</v>
      </c>
      <c r="F2925" t="str">
        <f>'Customer_Master'!X2925</f>
        <v>Complete</v>
      </c>
      <c r="G2925">
        <f>'Customer_Master'!Y2925</f>
        <v>100</v>
      </c>
    </row>
    <row r="2926" spans="1:7" x14ac:dyDescent="0.25">
      <c r="A2926" s="1" t="str">
        <f>'Customer_Master'!A2926</f>
        <v>CUST-02890</v>
      </c>
      <c r="B2926" s="1" t="str">
        <f>'Customer_Master'!D2926</f>
        <v>Mark Ugwu</v>
      </c>
      <c r="C2926" s="1" t="str">
        <f>'Customer_Master'!E2926</f>
        <v>Quantanetworks</v>
      </c>
      <c r="D2926" t="str">
        <f>'Customer_Master'!G2926</f>
        <v>Valid</v>
      </c>
      <c r="E2926" t="str">
        <f>'Customer_Master'!I2926</f>
        <v>Valid</v>
      </c>
      <c r="F2926" t="str">
        <f>'Customer_Master'!X2926</f>
        <v>Complete</v>
      </c>
      <c r="G2926">
        <f>'Customer_Master'!Y2926</f>
        <v>100</v>
      </c>
    </row>
    <row r="2927" spans="1:7" x14ac:dyDescent="0.25">
      <c r="A2927" s="1" t="str">
        <f>'Customer_Master'!A2927</f>
        <v>CUST-00997</v>
      </c>
      <c r="B2927" s="1" t="str">
        <f>'Customer_Master'!D2927</f>
        <v>Joshua Mohammed</v>
      </c>
      <c r="C2927" s="1" t="str">
        <f>'Customer_Master'!E2927</f>
        <v>Gridai Plc</v>
      </c>
      <c r="D2927" t="str">
        <f>'Customer_Master'!G2927</f>
        <v>Invalid</v>
      </c>
      <c r="E2927" t="str">
        <f>'Customer_Master'!I2927</f>
        <v>Valid</v>
      </c>
      <c r="F2927" t="str">
        <f>'Customer_Master'!X2927</f>
        <v>Complete</v>
      </c>
      <c r="G2927">
        <f>'Customer_Master'!Y2927</f>
        <v>70</v>
      </c>
    </row>
    <row r="2928" spans="1:7" x14ac:dyDescent="0.25">
      <c r="A2928" s="1" t="str">
        <f>'Customer_Master'!A2928</f>
        <v>CUST-02803</v>
      </c>
      <c r="B2928" s="1" t="str">
        <f>'Customer_Master'!D2928</f>
        <v>Femi Brown</v>
      </c>
      <c r="C2928" s="1" t="str">
        <f>'Customer_Master'!E2928</f>
        <v>Dangote Industries</v>
      </c>
      <c r="D2928" t="str">
        <f>'Customer_Master'!G2928</f>
        <v>Valid</v>
      </c>
      <c r="E2928" t="str">
        <f>'Customer_Master'!I2928</f>
        <v>Valid</v>
      </c>
      <c r="F2928" t="str">
        <f>'Customer_Master'!X2928</f>
        <v>Complete</v>
      </c>
      <c r="G2928">
        <f>'Customer_Master'!Y2928</f>
        <v>100</v>
      </c>
    </row>
    <row r="2929" spans="1:7" x14ac:dyDescent="0.25">
      <c r="A2929" s="1" t="str">
        <f>'Customer_Master'!A2929</f>
        <v>CUST-01684</v>
      </c>
      <c r="B2929" s="1" t="str">
        <f>'Customer_Master'!D2929</f>
        <v>Tosin Khan</v>
      </c>
      <c r="C2929" s="1" t="str">
        <f>'Customer_Master'!E2929</f>
        <v>Brighthealth</v>
      </c>
      <c r="D2929" t="str">
        <f>'Customer_Master'!G2929</f>
        <v>Valid</v>
      </c>
      <c r="E2929" t="str">
        <f>'Customer_Master'!I2929</f>
        <v>Valid</v>
      </c>
      <c r="F2929" t="str">
        <f>'Customer_Master'!X2929</f>
        <v>Complete</v>
      </c>
      <c r="G2929">
        <f>'Customer_Master'!Y2929</f>
        <v>100</v>
      </c>
    </row>
    <row r="2930" spans="1:7" x14ac:dyDescent="0.25">
      <c r="A2930" s="1" t="str">
        <f>'Customer_Master'!A2930</f>
        <v>CUST-02289</v>
      </c>
      <c r="B2930" s="1" t="str">
        <f>'Customer_Master'!D2930</f>
        <v>Amaka Abubakar</v>
      </c>
      <c r="C2930" s="1" t="str">
        <f>'Customer_Master'!E2930</f>
        <v>Paycommerce</v>
      </c>
      <c r="D2930" t="str">
        <f>'Customer_Master'!G2930</f>
        <v>Valid</v>
      </c>
      <c r="E2930" t="str">
        <f>'Customer_Master'!I2930</f>
        <v>Valid</v>
      </c>
      <c r="F2930" t="str">
        <f>'Customer_Master'!X2930</f>
        <v>Complete</v>
      </c>
      <c r="G2930">
        <f>'Customer_Master'!Y2930</f>
        <v>100</v>
      </c>
    </row>
    <row r="2931" spans="1:7" x14ac:dyDescent="0.25">
      <c r="A2931" s="1" t="str">
        <f>'Customer_Master'!A2931</f>
        <v>CUST-00122</v>
      </c>
      <c r="B2931" s="1" t="str">
        <f>'Customer_Master'!D2931</f>
        <v>Chidi Dlamini</v>
      </c>
      <c r="C2931" s="1" t="str">
        <f>'Customer_Master'!E2931</f>
        <v>Paystack</v>
      </c>
      <c r="D2931" t="str">
        <f>'Customer_Master'!G2931</f>
        <v>Valid</v>
      </c>
      <c r="E2931" t="str">
        <f>'Customer_Master'!I2931</f>
        <v>Valid</v>
      </c>
      <c r="F2931" t="str">
        <f>'Customer_Master'!X2931</f>
        <v>Complete</v>
      </c>
      <c r="G2931">
        <f>'Customer_Master'!Y2931</f>
        <v>75</v>
      </c>
    </row>
    <row r="2932" spans="1:7" x14ac:dyDescent="0.25">
      <c r="A2932" s="1" t="str">
        <f>'Customer_Master'!A2932</f>
        <v>CUST-03590</v>
      </c>
      <c r="B2932" s="1" t="str">
        <f>'Customer_Master'!D2932</f>
        <v>Thandiwe Okorie</v>
      </c>
      <c r="C2932" s="1" t="str">
        <f>'Customer_Master'!E2932</f>
        <v>Brightsoft</v>
      </c>
      <c r="D2932" t="str">
        <f>'Customer_Master'!G2932</f>
        <v>Valid</v>
      </c>
      <c r="E2932" t="str">
        <f>'Customer_Master'!I2932</f>
        <v>Valid</v>
      </c>
      <c r="F2932" t="str">
        <f>'Customer_Master'!X2932</f>
        <v>Complete</v>
      </c>
      <c r="G2932">
        <f>'Customer_Master'!Y2932</f>
        <v>75</v>
      </c>
    </row>
    <row r="2933" spans="1:7" x14ac:dyDescent="0.25">
      <c r="A2933" s="1" t="str">
        <f>'Customer_Master'!A2933</f>
        <v>CUST-03582</v>
      </c>
      <c r="B2933" s="1" t="str">
        <f>'Customer_Master'!D2933</f>
        <v>Kayode Idris</v>
      </c>
      <c r="C2933" s="1" t="str">
        <f>'Customer_Master'!E2933</f>
        <v>Helioai Llc</v>
      </c>
      <c r="D2933" t="str">
        <f>'Customer_Master'!G2933</f>
        <v>Valid</v>
      </c>
      <c r="E2933" t="str">
        <f>'Customer_Master'!I2933</f>
        <v>Valid</v>
      </c>
      <c r="F2933" t="str">
        <f>'Customer_Master'!X2933</f>
        <v>Complete</v>
      </c>
      <c r="G2933">
        <f>'Customer_Master'!Y2933</f>
        <v>100</v>
      </c>
    </row>
    <row r="2934" spans="1:7" x14ac:dyDescent="0.25">
      <c r="A2934" s="1" t="str">
        <f>'Customer_Master'!A2934</f>
        <v>CUST-01095</v>
      </c>
      <c r="B2934" s="1" t="str">
        <f>'Customer_Master'!D2934</f>
        <v>Amaka Anyanwu</v>
      </c>
      <c r="C2934" s="1" t="str">
        <f>'Customer_Master'!E2934</f>
        <v>Cloudlabs Plc</v>
      </c>
      <c r="D2934" t="str">
        <f>'Customer_Master'!G2934</f>
        <v>Valid</v>
      </c>
      <c r="E2934" t="str">
        <f>'Customer_Master'!I2934</f>
        <v>Valid</v>
      </c>
      <c r="F2934" t="str">
        <f>'Customer_Master'!X2934</f>
        <v>Complete</v>
      </c>
      <c r="G2934">
        <f>'Customer_Master'!Y2934</f>
        <v>100</v>
      </c>
    </row>
    <row r="2935" spans="1:7" x14ac:dyDescent="0.25">
      <c r="A2935" s="1" t="str">
        <f>'Customer_Master'!A2935</f>
        <v>CUST-01284</v>
      </c>
      <c r="B2935" s="1" t="str">
        <f>'Customer_Master'!D2935</f>
        <v>Babatunde Mensah</v>
      </c>
      <c r="C2935" s="1" t="str">
        <f>'Customer_Master'!E2935</f>
        <v>Not Available</v>
      </c>
      <c r="D2935" t="str">
        <f>'Customer_Master'!G2935</f>
        <v>Valid</v>
      </c>
      <c r="E2935" t="str">
        <f>'Customer_Master'!I2935</f>
        <v>Valid</v>
      </c>
      <c r="F2935" t="str">
        <f>'Customer_Master'!X2935</f>
        <v>Incomplete</v>
      </c>
      <c r="G2935">
        <f>'Customer_Master'!Y2935</f>
        <v>60</v>
      </c>
    </row>
    <row r="2936" spans="1:7" x14ac:dyDescent="0.25">
      <c r="A2936" s="1" t="str">
        <f>'Customer_Master'!A2936</f>
        <v>CUST-04749</v>
      </c>
      <c r="B2936" s="1" t="str">
        <f>'Customer_Master'!D2936</f>
        <v>Femke Adeyemi</v>
      </c>
      <c r="C2936" s="1" t="str">
        <f>'Customer_Master'!E2936</f>
        <v>Corelabs Inc</v>
      </c>
      <c r="D2936" t="str">
        <f>'Customer_Master'!G2936</f>
        <v>Valid</v>
      </c>
      <c r="E2936" t="str">
        <f>'Customer_Master'!I2936</f>
        <v>Valid</v>
      </c>
      <c r="F2936" t="str">
        <f>'Customer_Master'!X2936</f>
        <v>Complete</v>
      </c>
      <c r="G2936">
        <f>'Customer_Master'!Y2936</f>
        <v>100</v>
      </c>
    </row>
    <row r="2937" spans="1:7" x14ac:dyDescent="0.25">
      <c r="A2937" s="1" t="str">
        <f>'Customer_Master'!A2937</f>
        <v>CUST-03214</v>
      </c>
      <c r="B2937" s="1" t="str">
        <f>'Customer_Master'!D2937</f>
        <v>James Johnson</v>
      </c>
      <c r="C2937" s="1" t="str">
        <f>'Customer_Master'!E2937</f>
        <v>Datalogistics Ltd</v>
      </c>
      <c r="D2937" t="str">
        <f>'Customer_Master'!G2937</f>
        <v>Valid</v>
      </c>
      <c r="E2937" t="str">
        <f>'Customer_Master'!I2937</f>
        <v>Valid</v>
      </c>
      <c r="F2937" t="str">
        <f>'Customer_Master'!X2937</f>
        <v>Complete</v>
      </c>
      <c r="G2937">
        <f>'Customer_Master'!Y2937</f>
        <v>100</v>
      </c>
    </row>
    <row r="2938" spans="1:7" x14ac:dyDescent="0.25">
      <c r="A2938" s="1" t="str">
        <f>'Customer_Master'!A2938</f>
        <v>CUST-03610</v>
      </c>
      <c r="B2938" s="1" t="str">
        <f>'Customer_Master'!D2938</f>
        <v>Jessica Musa</v>
      </c>
      <c r="C2938" s="1" t="str">
        <f>'Customer_Master'!E2938</f>
        <v>Chipper Cash</v>
      </c>
      <c r="D2938" t="str">
        <f>'Customer_Master'!G2938</f>
        <v>Valid</v>
      </c>
      <c r="E2938" t="str">
        <f>'Customer_Master'!I2938</f>
        <v>Valid</v>
      </c>
      <c r="F2938" t="str">
        <f>'Customer_Master'!X2938</f>
        <v>Complete</v>
      </c>
      <c r="G2938">
        <f>'Customer_Master'!Y2938</f>
        <v>100</v>
      </c>
    </row>
    <row r="2939" spans="1:7" x14ac:dyDescent="0.25">
      <c r="A2939" s="1" t="str">
        <f>'Customer_Master'!A2939</f>
        <v>CUST-02223</v>
      </c>
      <c r="B2939" s="1" t="str">
        <f>'Customer_Master'!D2939</f>
        <v>Amina Hassan</v>
      </c>
      <c r="C2939" s="1" t="str">
        <f>'Customer_Master'!E2939</f>
        <v>Zenlogic</v>
      </c>
      <c r="D2939" t="str">
        <f>'Customer_Master'!G2939</f>
        <v>Valid</v>
      </c>
      <c r="E2939" t="str">
        <f>'Customer_Master'!I2939</f>
        <v>Valid</v>
      </c>
      <c r="F2939" t="str">
        <f>'Customer_Master'!X2939</f>
        <v>Complete</v>
      </c>
      <c r="G2939">
        <f>'Customer_Master'!Y2939</f>
        <v>100</v>
      </c>
    </row>
    <row r="2940" spans="1:7" x14ac:dyDescent="0.25">
      <c r="A2940" s="1" t="str">
        <f>'Customer_Master'!A2940</f>
        <v>CUST-03540</v>
      </c>
      <c r="B2940" s="1" t="str">
        <f>'Customer_Master'!D2940</f>
        <v>Funmi Makinde</v>
      </c>
      <c r="C2940" s="1" t="str">
        <f>'Customer_Master'!E2940</f>
        <v>Cloudsolutions Inc</v>
      </c>
      <c r="D2940" t="str">
        <f>'Customer_Master'!G2940</f>
        <v>Invalid</v>
      </c>
      <c r="E2940" t="str">
        <f>'Customer_Master'!I2940</f>
        <v>Valid</v>
      </c>
      <c r="F2940" t="str">
        <f>'Customer_Master'!X2940</f>
        <v>Complete</v>
      </c>
      <c r="G2940">
        <f>'Customer_Master'!Y2940</f>
        <v>70</v>
      </c>
    </row>
    <row r="2941" spans="1:7" x14ac:dyDescent="0.25">
      <c r="A2941" s="1" t="str">
        <f>'Customer_Master'!A2941</f>
        <v>CUST-04896</v>
      </c>
      <c r="B2941" s="1" t="str">
        <f>'Customer_Master'!D2941</f>
        <v>Folake Davies</v>
      </c>
      <c r="C2941" s="1" t="str">
        <f>'Customer_Master'!E2941</f>
        <v>Kuda</v>
      </c>
      <c r="D2941" t="str">
        <f>'Customer_Master'!G2941</f>
        <v>Valid</v>
      </c>
      <c r="E2941" t="str">
        <f>'Customer_Master'!I2941</f>
        <v>Valid</v>
      </c>
      <c r="F2941" t="str">
        <f>'Customer_Master'!X2941</f>
        <v>Complete</v>
      </c>
      <c r="G2941">
        <f>'Customer_Master'!Y2941</f>
        <v>100</v>
      </c>
    </row>
    <row r="2942" spans="1:7" x14ac:dyDescent="0.25">
      <c r="A2942" s="1" t="str">
        <f>'Customer_Master'!A2942</f>
        <v>CUST-01025</v>
      </c>
      <c r="B2942" s="1" t="str">
        <f>'Customer_Master'!D2942</f>
        <v>Fatima Kelly</v>
      </c>
      <c r="C2942" s="1" t="str">
        <f>'Customer_Master'!E2942</f>
        <v>Lumensystems Gmbh</v>
      </c>
      <c r="D2942" t="str">
        <f>'Customer_Master'!G2942</f>
        <v>Valid</v>
      </c>
      <c r="E2942" t="str">
        <f>'Customer_Master'!I2942</f>
        <v>Valid</v>
      </c>
      <c r="F2942" t="str">
        <f>'Customer_Master'!X2942</f>
        <v>Complete</v>
      </c>
      <c r="G2942">
        <f>'Customer_Master'!Y2942</f>
        <v>100</v>
      </c>
    </row>
    <row r="2943" spans="1:7" x14ac:dyDescent="0.25">
      <c r="A2943" s="1" t="str">
        <f>'Customer_Master'!A2943</f>
        <v>CUST-01060</v>
      </c>
      <c r="B2943" s="1" t="str">
        <f>'Customer_Master'!D2943</f>
        <v>Aisha Brown</v>
      </c>
      <c r="C2943" s="1" t="str">
        <f>'Customer_Master'!E2943</f>
        <v>Zenhub Llc</v>
      </c>
      <c r="D2943" t="str">
        <f>'Customer_Master'!G2943</f>
        <v>Valid</v>
      </c>
      <c r="E2943" t="str">
        <f>'Customer_Master'!I2943</f>
        <v>Valid</v>
      </c>
      <c r="F2943" t="str">
        <f>'Customer_Master'!X2943</f>
        <v>Complete</v>
      </c>
      <c r="G2943">
        <f>'Customer_Master'!Y2943</f>
        <v>100</v>
      </c>
    </row>
    <row r="2944" spans="1:7" x14ac:dyDescent="0.25">
      <c r="A2944" s="1" t="str">
        <f>'Customer_Master'!A2944</f>
        <v>CUST-03653</v>
      </c>
      <c r="B2944" s="1" t="str">
        <f>'Customer_Master'!D2944</f>
        <v>Joy Murphy</v>
      </c>
      <c r="C2944" s="1" t="str">
        <f>'Customer_Master'!E2944</f>
        <v>Not Available</v>
      </c>
      <c r="D2944" t="str">
        <f>'Customer_Master'!G2944</f>
        <v>Valid</v>
      </c>
      <c r="E2944" t="str">
        <f>'Customer_Master'!I2944</f>
        <v>Valid</v>
      </c>
      <c r="F2944" t="str">
        <f>'Customer_Master'!X2944</f>
        <v>Incomplete</v>
      </c>
      <c r="G2944">
        <f>'Customer_Master'!Y2944</f>
        <v>60</v>
      </c>
    </row>
    <row r="2945" spans="1:7" x14ac:dyDescent="0.25">
      <c r="A2945" s="1" t="str">
        <f>'Customer_Master'!A2945</f>
        <v>CUST-02187</v>
      </c>
      <c r="B2945" s="1" t="str">
        <f>'Customer_Master'!D2945</f>
        <v>Jones</v>
      </c>
      <c r="C2945" s="1" t="str">
        <f>'Customer_Master'!E2945</f>
        <v>Paydigital Inc</v>
      </c>
      <c r="D2945" t="str">
        <f>'Customer_Master'!G2945</f>
        <v>Valid</v>
      </c>
      <c r="E2945" t="str">
        <f>'Customer_Master'!I2945</f>
        <v>Valid</v>
      </c>
      <c r="F2945" t="str">
        <f>'Customer_Master'!X2945</f>
        <v>Incomplete</v>
      </c>
      <c r="G2945">
        <f>'Customer_Master'!Y2945</f>
        <v>60</v>
      </c>
    </row>
    <row r="2946" spans="1:7" x14ac:dyDescent="0.25">
      <c r="A2946" s="1" t="str">
        <f>'Customer_Master'!A2946</f>
        <v>CUST-00766</v>
      </c>
      <c r="B2946" s="1" t="str">
        <f>'Customer_Master'!D2946</f>
        <v>Kemi Kelly</v>
      </c>
      <c r="C2946" s="1" t="str">
        <f>'Customer_Master'!E2946</f>
        <v>Sparkpay Plc</v>
      </c>
      <c r="D2946" t="str">
        <f>'Customer_Master'!G2946</f>
        <v>Valid</v>
      </c>
      <c r="E2946" t="str">
        <f>'Customer_Master'!I2946</f>
        <v>Valid</v>
      </c>
      <c r="F2946" t="str">
        <f>'Customer_Master'!X2946</f>
        <v>Complete</v>
      </c>
      <c r="G2946">
        <f>'Customer_Master'!Y2946</f>
        <v>100</v>
      </c>
    </row>
    <row r="2947" spans="1:7" x14ac:dyDescent="0.25">
      <c r="A2947" s="1" t="str">
        <f>'Customer_Master'!A2947</f>
        <v>CUST-02115</v>
      </c>
      <c r="B2947" s="1" t="str">
        <f>'Customer_Master'!D2947</f>
        <v>Chinwe Asante</v>
      </c>
      <c r="C2947" s="1" t="str">
        <f>'Customer_Master'!E2947</f>
        <v>Twiga Foods</v>
      </c>
      <c r="D2947" t="str">
        <f>'Customer_Master'!G2947</f>
        <v>Valid</v>
      </c>
      <c r="E2947" t="str">
        <f>'Customer_Master'!I2947</f>
        <v>Valid</v>
      </c>
      <c r="F2947" t="str">
        <f>'Customer_Master'!X2947</f>
        <v>Complete</v>
      </c>
      <c r="G2947">
        <f>'Customer_Master'!Y2947</f>
        <v>100</v>
      </c>
    </row>
    <row r="2948" spans="1:7" x14ac:dyDescent="0.25">
      <c r="A2948" s="1" t="str">
        <f>'Customer_Master'!A2948</f>
        <v>CUST-00698</v>
      </c>
      <c r="B2948" s="1" t="str">
        <f>'Customer_Master'!D2948</f>
        <v>Bello Ugwu</v>
      </c>
      <c r="C2948" s="1" t="str">
        <f>'Customer_Master'!E2948</f>
        <v>Vertexlogistics Plc</v>
      </c>
      <c r="D2948" t="str">
        <f>'Customer_Master'!G2948</f>
        <v>Valid</v>
      </c>
      <c r="E2948" t="str">
        <f>'Customer_Master'!I2948</f>
        <v>Valid</v>
      </c>
      <c r="F2948" t="str">
        <f>'Customer_Master'!X2948</f>
        <v>Complete</v>
      </c>
      <c r="G2948">
        <f>'Customer_Master'!Y2948</f>
        <v>100</v>
      </c>
    </row>
    <row r="2949" spans="1:7" x14ac:dyDescent="0.25">
      <c r="A2949" s="1" t="str">
        <f>'Customer_Master'!A2949</f>
        <v>CUST-00921</v>
      </c>
      <c r="B2949" s="1" t="str">
        <f>'Customer_Master'!D2949</f>
        <v>Usman Traore</v>
      </c>
      <c r="C2949" s="1" t="str">
        <f>'Customer_Master'!E2949</f>
        <v>Andela</v>
      </c>
      <c r="D2949" t="str">
        <f>'Customer_Master'!G2949</f>
        <v>Valid</v>
      </c>
      <c r="E2949" t="str">
        <f>'Customer_Master'!I2949</f>
        <v>Valid</v>
      </c>
      <c r="F2949" t="str">
        <f>'Customer_Master'!X2949</f>
        <v>Complete</v>
      </c>
      <c r="G2949">
        <f>'Customer_Master'!Y2949</f>
        <v>100</v>
      </c>
    </row>
    <row r="2950" spans="1:7" x14ac:dyDescent="0.25">
      <c r="A2950" s="1" t="str">
        <f>'Customer_Master'!A2950</f>
        <v>CUST-04925</v>
      </c>
      <c r="B2950" s="1" t="str">
        <f>'Customer_Master'!D2950</f>
        <v>Samuel Okorie</v>
      </c>
      <c r="C2950" s="1" t="str">
        <f>'Customer_Master'!E2950</f>
        <v>Corehub Gmbh</v>
      </c>
      <c r="D2950" t="str">
        <f>'Customer_Master'!G2950</f>
        <v>Valid</v>
      </c>
      <c r="E2950" t="str">
        <f>'Customer_Master'!I2950</f>
        <v>Valid</v>
      </c>
      <c r="F2950" t="str">
        <f>'Customer_Master'!X2950</f>
        <v>Complete</v>
      </c>
      <c r="G2950">
        <f>'Customer_Master'!Y2950</f>
        <v>100</v>
      </c>
    </row>
    <row r="2951" spans="1:7" x14ac:dyDescent="0.25">
      <c r="A2951" s="1" t="str">
        <f>'Customer_Master'!A2951</f>
        <v>CUST-00763</v>
      </c>
      <c r="B2951" s="1" t="str">
        <f>'Customer_Master'!D2951</f>
        <v>Ikechukwu Aliyu</v>
      </c>
      <c r="C2951" s="1" t="str">
        <f>'Customer_Master'!E2951</f>
        <v>Cowrywise</v>
      </c>
      <c r="D2951" t="str">
        <f>'Customer_Master'!G2951</f>
        <v>Valid</v>
      </c>
      <c r="E2951" t="str">
        <f>'Customer_Master'!I2951</f>
        <v>Valid</v>
      </c>
      <c r="F2951" t="str">
        <f>'Customer_Master'!X2951</f>
        <v>Complete</v>
      </c>
      <c r="G2951">
        <f>'Customer_Master'!Y2951</f>
        <v>75</v>
      </c>
    </row>
    <row r="2952" spans="1:7" x14ac:dyDescent="0.25">
      <c r="A2952" s="1" t="str">
        <f>'Customer_Master'!A2952</f>
        <v>CUST-01946</v>
      </c>
      <c r="B2952" s="1" t="str">
        <f>'Customer_Master'!D2952</f>
        <v>Chioma Abubakar</v>
      </c>
      <c r="C2952" s="1" t="str">
        <f>'Customer_Master'!E2952</f>
        <v>Vertexlabs Ltd</v>
      </c>
      <c r="D2952" t="str">
        <f>'Customer_Master'!G2952</f>
        <v>Valid</v>
      </c>
      <c r="E2952" t="str">
        <f>'Customer_Master'!I2952</f>
        <v>Valid</v>
      </c>
      <c r="F2952" t="str">
        <f>'Customer_Master'!X2952</f>
        <v>Complete</v>
      </c>
      <c r="G2952">
        <f>'Customer_Master'!Y2952</f>
        <v>100</v>
      </c>
    </row>
    <row r="2953" spans="1:7" x14ac:dyDescent="0.25">
      <c r="A2953" s="1" t="str">
        <f>'Customer_Master'!A2953</f>
        <v>CUST-02244</v>
      </c>
      <c r="B2953" s="1" t="str">
        <f>'Customer_Master'!D2953</f>
        <v>Kevin Eze</v>
      </c>
      <c r="C2953" s="1" t="str">
        <f>'Customer_Master'!E2953</f>
        <v>Chipper Cash</v>
      </c>
      <c r="D2953" t="str">
        <f>'Customer_Master'!G2953</f>
        <v>Valid</v>
      </c>
      <c r="E2953" t="str">
        <f>'Customer_Master'!I2953</f>
        <v>Valid</v>
      </c>
      <c r="F2953" t="str">
        <f>'Customer_Master'!X2953</f>
        <v>Complete</v>
      </c>
      <c r="G2953">
        <f>'Customer_Master'!Y2953</f>
        <v>100</v>
      </c>
    </row>
    <row r="2954" spans="1:7" x14ac:dyDescent="0.25">
      <c r="A2954" s="1" t="str">
        <f>'Customer_Master'!A2954</f>
        <v>CUST-00591</v>
      </c>
      <c r="B2954" s="1" t="str">
        <f>'Customer_Master'!D2954</f>
        <v>Nneka Salami</v>
      </c>
      <c r="C2954" s="1" t="str">
        <f>'Customer_Master'!E2954</f>
        <v>Datapay Gmbh</v>
      </c>
      <c r="D2954" t="str">
        <f>'Customer_Master'!G2954</f>
        <v>Valid</v>
      </c>
      <c r="E2954" t="str">
        <f>'Customer_Master'!I2954</f>
        <v>Valid</v>
      </c>
      <c r="F2954" t="str">
        <f>'Customer_Master'!X2954</f>
        <v>Complete</v>
      </c>
      <c r="G2954">
        <f>'Customer_Master'!Y2954</f>
        <v>75</v>
      </c>
    </row>
    <row r="2955" spans="1:7" x14ac:dyDescent="0.25">
      <c r="A2955" s="1" t="str">
        <f>'Customer_Master'!A2955</f>
        <v>CUST-02103</v>
      </c>
      <c r="B2955" s="1" t="str">
        <f>'Customer_Master'!D2955</f>
        <v>Amina Jones</v>
      </c>
      <c r="C2955" s="1" t="str">
        <f>'Customer_Master'!E2955</f>
        <v>Teamapt</v>
      </c>
      <c r="D2955" t="str">
        <f>'Customer_Master'!G2955</f>
        <v>Valid</v>
      </c>
      <c r="E2955" t="str">
        <f>'Customer_Master'!I2955</f>
        <v>Valid</v>
      </c>
      <c r="F2955" t="str">
        <f>'Customer_Master'!X2955</f>
        <v>Complete</v>
      </c>
      <c r="G2955">
        <f>'Customer_Master'!Y2955</f>
        <v>100</v>
      </c>
    </row>
    <row r="2956" spans="1:7" x14ac:dyDescent="0.25">
      <c r="A2956" s="1" t="str">
        <f>'Customer_Master'!A2956</f>
        <v>CUST-01911</v>
      </c>
      <c r="B2956" s="1" t="str">
        <f>'Customer_Master'!D2956</f>
        <v>Ikechukwu Oladipo</v>
      </c>
      <c r="C2956" s="1" t="str">
        <f>'Customer_Master'!E2956</f>
        <v>Brightgroup Plc</v>
      </c>
      <c r="D2956" t="str">
        <f>'Customer_Master'!G2956</f>
        <v>Valid</v>
      </c>
      <c r="E2956" t="str">
        <f>'Customer_Master'!I2956</f>
        <v>Valid</v>
      </c>
      <c r="F2956" t="str">
        <f>'Customer_Master'!X2956</f>
        <v>Complete</v>
      </c>
      <c r="G2956">
        <f>'Customer_Master'!Y2956</f>
        <v>100</v>
      </c>
    </row>
    <row r="2957" spans="1:7" x14ac:dyDescent="0.25">
      <c r="A2957" s="1" t="str">
        <f>'Customer_Master'!A2957</f>
        <v>CUST-03187</v>
      </c>
      <c r="B2957" s="1" t="str">
        <f>'Customer_Master'!D2957</f>
        <v>Nneka Afolabi</v>
      </c>
      <c r="C2957" s="1" t="str">
        <f>'Customer_Master'!E2957</f>
        <v>Echosoft</v>
      </c>
      <c r="D2957" t="str">
        <f>'Customer_Master'!G2957</f>
        <v>Valid</v>
      </c>
      <c r="E2957" t="str">
        <f>'Customer_Master'!I2957</f>
        <v>Valid</v>
      </c>
      <c r="F2957" t="str">
        <f>'Customer_Master'!X2957</f>
        <v>Complete</v>
      </c>
      <c r="G2957">
        <f>'Customer_Master'!Y2957</f>
        <v>75</v>
      </c>
    </row>
    <row r="2958" spans="1:7" x14ac:dyDescent="0.25">
      <c r="A2958" s="1" t="str">
        <f>'Customer_Master'!A2958</f>
        <v>CUST-00472</v>
      </c>
      <c r="B2958" s="1" t="str">
        <f>'Customer_Master'!D2958</f>
        <v>Lola Mensah</v>
      </c>
      <c r="C2958" s="1" t="str">
        <f>'Customer_Master'!E2958</f>
        <v>Bua Foods</v>
      </c>
      <c r="D2958" t="str">
        <f>'Customer_Master'!G2958</f>
        <v>Valid</v>
      </c>
      <c r="E2958" t="str">
        <f>'Customer_Master'!I2958</f>
        <v>Valid</v>
      </c>
      <c r="F2958" t="str">
        <f>'Customer_Master'!X2958</f>
        <v>Complete</v>
      </c>
      <c r="G2958">
        <f>'Customer_Master'!Y2958</f>
        <v>100</v>
      </c>
    </row>
    <row r="2959" spans="1:7" x14ac:dyDescent="0.25">
      <c r="A2959" s="1" t="str">
        <f>'Customer_Master'!A2959</f>
        <v>CUST-04458</v>
      </c>
      <c r="B2959" s="1" t="str">
        <f>'Customer_Master'!D2959</f>
        <v>Tariq Orji</v>
      </c>
      <c r="C2959" s="1" t="str">
        <f>'Customer_Master'!E2959</f>
        <v>Carbon</v>
      </c>
      <c r="D2959" t="str">
        <f>'Customer_Master'!G2959</f>
        <v>Valid</v>
      </c>
      <c r="E2959" t="str">
        <f>'Customer_Master'!I2959</f>
        <v>Valid</v>
      </c>
      <c r="F2959" t="str">
        <f>'Customer_Master'!X2959</f>
        <v>Complete</v>
      </c>
      <c r="G2959">
        <f>'Customer_Master'!Y2959</f>
        <v>100</v>
      </c>
    </row>
    <row r="2960" spans="1:7" x14ac:dyDescent="0.25">
      <c r="A2960" s="1" t="str">
        <f>'Customer_Master'!A2960</f>
        <v>CUST-04541</v>
      </c>
      <c r="B2960" s="1" t="str">
        <f>'Customer_Master'!D2960</f>
        <v>Olivia Botha</v>
      </c>
      <c r="C2960" s="1" t="str">
        <f>'Customer_Master'!E2960</f>
        <v>Sparklogistics Inc</v>
      </c>
      <c r="D2960" t="str">
        <f>'Customer_Master'!G2960</f>
        <v>Valid</v>
      </c>
      <c r="E2960" t="str">
        <f>'Customer_Master'!I2960</f>
        <v>Valid</v>
      </c>
      <c r="F2960" t="str">
        <f>'Customer_Master'!X2960</f>
        <v>Complete</v>
      </c>
      <c r="G2960">
        <f>'Customer_Master'!Y2960</f>
        <v>100</v>
      </c>
    </row>
    <row r="2961" spans="1:7" x14ac:dyDescent="0.25">
      <c r="A2961" s="1" t="str">
        <f>'Customer_Master'!A2961</f>
        <v>CUST-01091</v>
      </c>
      <c r="B2961" s="1" t="str">
        <f>'Customer_Master'!D2961</f>
        <v>Tosin Jones</v>
      </c>
      <c r="C2961" s="1" t="str">
        <f>'Customer_Master'!E2961</f>
        <v>Jumia</v>
      </c>
      <c r="D2961" t="str">
        <f>'Customer_Master'!G2961</f>
        <v>Valid</v>
      </c>
      <c r="E2961" t="str">
        <f>'Customer_Master'!I2961</f>
        <v>Valid</v>
      </c>
      <c r="F2961" t="str">
        <f>'Customer_Master'!X2961</f>
        <v>Complete</v>
      </c>
      <c r="G2961">
        <f>'Customer_Master'!Y2961</f>
        <v>100</v>
      </c>
    </row>
    <row r="2962" spans="1:7" x14ac:dyDescent="0.25">
      <c r="A2962" s="1" t="str">
        <f>'Customer_Master'!A2962</f>
        <v>CUST-05126</v>
      </c>
      <c r="B2962" s="1" t="str">
        <f>'Customer_Master'!D2962</f>
        <v>Ikechukwu Naidoo</v>
      </c>
      <c r="C2962" s="1" t="str">
        <f>'Customer_Master'!E2962</f>
        <v>Brighthub</v>
      </c>
      <c r="D2962" t="str">
        <f>'Customer_Master'!G2962</f>
        <v>Valid</v>
      </c>
      <c r="E2962" t="str">
        <f>'Customer_Master'!I2962</f>
        <v>Valid</v>
      </c>
      <c r="F2962" t="str">
        <f>'Customer_Master'!X2962</f>
        <v>Complete</v>
      </c>
      <c r="G2962">
        <f>'Customer_Master'!Y2962</f>
        <v>75</v>
      </c>
    </row>
    <row r="2963" spans="1:7" x14ac:dyDescent="0.25">
      <c r="A2963" s="1" t="str">
        <f>'Customer_Master'!A2963</f>
        <v>CUST-03132</v>
      </c>
      <c r="B2963" s="1" t="str">
        <f>'Customer_Master'!D2963</f>
        <v>Femke Lawal</v>
      </c>
      <c r="C2963" s="1" t="str">
        <f>'Customer_Master'!E2963</f>
        <v>Swifttech</v>
      </c>
      <c r="D2963" t="str">
        <f>'Customer_Master'!G2963</f>
        <v>Valid</v>
      </c>
      <c r="E2963" t="str">
        <f>'Customer_Master'!I2963</f>
        <v>Valid</v>
      </c>
      <c r="F2963" t="str">
        <f>'Customer_Master'!X2963</f>
        <v>Complete</v>
      </c>
      <c r="G2963">
        <f>'Customer_Master'!Y2963</f>
        <v>100</v>
      </c>
    </row>
    <row r="2964" spans="1:7" x14ac:dyDescent="0.25">
      <c r="A2964" s="1" t="str">
        <f>'Customer_Master'!A2964</f>
        <v>CUST-00382</v>
      </c>
      <c r="B2964" s="1" t="str">
        <f>'Customer_Master'!D2964</f>
        <v>Adebayo Van Der Merwe</v>
      </c>
      <c r="C2964" s="1" t="str">
        <f>'Customer_Master'!E2964</f>
        <v>Sparkhealth Ltd</v>
      </c>
      <c r="D2964" t="str">
        <f>'Customer_Master'!G2964</f>
        <v>Valid</v>
      </c>
      <c r="E2964" t="str">
        <f>'Customer_Master'!I2964</f>
        <v>Valid</v>
      </c>
      <c r="F2964" t="str">
        <f>'Customer_Master'!X2964</f>
        <v>Complete</v>
      </c>
      <c r="G2964">
        <f>'Customer_Master'!Y2964</f>
        <v>100</v>
      </c>
    </row>
    <row r="2965" spans="1:7" x14ac:dyDescent="0.25">
      <c r="A2965" s="1" t="str">
        <f>'Customer_Master'!A2965</f>
        <v>CUST-04379</v>
      </c>
      <c r="B2965" s="1" t="str">
        <f>'Customer_Master'!D2965</f>
        <v>Tope</v>
      </c>
      <c r="C2965" s="1" t="str">
        <f>'Customer_Master'!E2965</f>
        <v>Coreai</v>
      </c>
      <c r="D2965" t="str">
        <f>'Customer_Master'!G2965</f>
        <v>Valid</v>
      </c>
      <c r="E2965" t="str">
        <f>'Customer_Master'!I2965</f>
        <v>Valid</v>
      </c>
      <c r="F2965" t="str">
        <f>'Customer_Master'!X2965</f>
        <v>Incomplete</v>
      </c>
      <c r="G2965">
        <f>'Customer_Master'!Y2965</f>
        <v>60</v>
      </c>
    </row>
    <row r="2966" spans="1:7" x14ac:dyDescent="0.25">
      <c r="A2966" s="1" t="str">
        <f>'Customer_Master'!A2966</f>
        <v>CUST-00321</v>
      </c>
      <c r="B2966" s="1" t="str">
        <f>'Customer_Master'!D2966</f>
        <v>Kemi Khan</v>
      </c>
      <c r="C2966" s="1" t="str">
        <f>'Customer_Master'!E2966</f>
        <v>Flutterwave</v>
      </c>
      <c r="D2966" t="str">
        <f>'Customer_Master'!G2966</f>
        <v>Valid</v>
      </c>
      <c r="E2966" t="str">
        <f>'Customer_Master'!I2966</f>
        <v>Valid</v>
      </c>
      <c r="F2966" t="str">
        <f>'Customer_Master'!X2966</f>
        <v>Complete</v>
      </c>
      <c r="G2966">
        <f>'Customer_Master'!Y2966</f>
        <v>100</v>
      </c>
    </row>
    <row r="2967" spans="1:7" x14ac:dyDescent="0.25">
      <c r="A2967" s="1" t="str">
        <f>'Customer_Master'!A2967</f>
        <v>CUST-00901</v>
      </c>
      <c r="B2967" s="1" t="str">
        <f>'Customer_Master'!D2967</f>
        <v>Chidi Kelly</v>
      </c>
      <c r="C2967" s="1" t="str">
        <f>'Customer_Master'!E2967</f>
        <v>Vaultpay Gmbh</v>
      </c>
      <c r="D2967" t="str">
        <f>'Customer_Master'!G2967</f>
        <v>Valid</v>
      </c>
      <c r="E2967" t="str">
        <f>'Customer_Master'!I2967</f>
        <v>Valid</v>
      </c>
      <c r="F2967" t="str">
        <f>'Customer_Master'!X2967</f>
        <v>Complete</v>
      </c>
      <c r="G2967">
        <f>'Customer_Master'!Y2967</f>
        <v>100</v>
      </c>
    </row>
    <row r="2968" spans="1:7" x14ac:dyDescent="0.25">
      <c r="A2968" s="1" t="str">
        <f>'Customer_Master'!A2968</f>
        <v>CUST-02471</v>
      </c>
      <c r="B2968" s="1" t="str">
        <f>'Customer_Master'!D2968</f>
        <v>Aliyu Johnson</v>
      </c>
      <c r="C2968" s="1" t="str">
        <f>'Customer_Master'!E2968</f>
        <v>Hivepay Llc</v>
      </c>
      <c r="D2968" t="str">
        <f>'Customer_Master'!G2968</f>
        <v>Valid</v>
      </c>
      <c r="E2968" t="str">
        <f>'Customer_Master'!I2968</f>
        <v>Valid</v>
      </c>
      <c r="F2968" t="str">
        <f>'Customer_Master'!X2968</f>
        <v>Complete</v>
      </c>
      <c r="G2968">
        <f>'Customer_Master'!Y2968</f>
        <v>75</v>
      </c>
    </row>
    <row r="2969" spans="1:7" x14ac:dyDescent="0.25">
      <c r="A2969" s="1" t="str">
        <f>'Customer_Master'!A2969</f>
        <v>CUST-00930</v>
      </c>
      <c r="B2969" s="1" t="str">
        <f>'Customer_Master'!D2969</f>
        <v>Tope Okorie</v>
      </c>
      <c r="C2969" s="1" t="str">
        <f>'Customer_Master'!E2969</f>
        <v>Heliosystems Plc</v>
      </c>
      <c r="D2969" t="str">
        <f>'Customer_Master'!G2969</f>
        <v>Valid</v>
      </c>
      <c r="E2969" t="str">
        <f>'Customer_Master'!I2969</f>
        <v>Valid</v>
      </c>
      <c r="F2969" t="str">
        <f>'Customer_Master'!X2969</f>
        <v>Complete</v>
      </c>
      <c r="G2969">
        <f>'Customer_Master'!Y2969</f>
        <v>75</v>
      </c>
    </row>
    <row r="2970" spans="1:7" x14ac:dyDescent="0.25">
      <c r="A2970" s="1" t="str">
        <f>'Customer_Master'!A2970</f>
        <v>CUST-04459</v>
      </c>
      <c r="B2970" s="1" t="str">
        <f>'Customer_Master'!D2970</f>
        <v>Kevin Davies</v>
      </c>
      <c r="C2970" s="1" t="str">
        <f>'Customer_Master'!E2970</f>
        <v>Carbon</v>
      </c>
      <c r="D2970" t="str">
        <f>'Customer_Master'!G2970</f>
        <v>Valid</v>
      </c>
      <c r="E2970" t="str">
        <f>'Customer_Master'!I2970</f>
        <v>Valid</v>
      </c>
      <c r="F2970" t="str">
        <f>'Customer_Master'!X2970</f>
        <v>Complete</v>
      </c>
      <c r="G2970">
        <f>'Customer_Master'!Y2970</f>
        <v>75</v>
      </c>
    </row>
    <row r="2971" spans="1:7" x14ac:dyDescent="0.25">
      <c r="A2971" s="1" t="str">
        <f>'Customer_Master'!A2971</f>
        <v>CUST-04331</v>
      </c>
      <c r="B2971" s="1" t="str">
        <f>'Customer_Master'!D2971</f>
        <v>Abdullahi Balogun</v>
      </c>
      <c r="C2971" s="1" t="str">
        <f>'Customer_Master'!E2971</f>
        <v>Flour Mills Of Nigeria</v>
      </c>
      <c r="D2971" t="str">
        <f>'Customer_Master'!G2971</f>
        <v>Valid</v>
      </c>
      <c r="E2971" t="str">
        <f>'Customer_Master'!I2971</f>
        <v>Valid</v>
      </c>
      <c r="F2971" t="str">
        <f>'Customer_Master'!X2971</f>
        <v>Complete</v>
      </c>
      <c r="G2971">
        <f>'Customer_Master'!Y2971</f>
        <v>100</v>
      </c>
    </row>
    <row r="2972" spans="1:7" x14ac:dyDescent="0.25">
      <c r="A2972" s="1" t="str">
        <f>'Customer_Master'!A2972</f>
        <v>CUST-04995</v>
      </c>
      <c r="B2972" s="1" t="str">
        <f>'Customer_Master'!D2972</f>
        <v>Fatima</v>
      </c>
      <c r="C2972" s="1" t="str">
        <f>'Customer_Master'!E2972</f>
        <v>Datalogistics</v>
      </c>
      <c r="D2972" t="str">
        <f>'Customer_Master'!G2972</f>
        <v>Valid</v>
      </c>
      <c r="E2972" t="str">
        <f>'Customer_Master'!I2972</f>
        <v>Valid</v>
      </c>
      <c r="F2972" t="str">
        <f>'Customer_Master'!X2972</f>
        <v>Incomplete</v>
      </c>
      <c r="G2972">
        <f>'Customer_Master'!Y2972</f>
        <v>60</v>
      </c>
    </row>
    <row r="2973" spans="1:7" x14ac:dyDescent="0.25">
      <c r="A2973" s="1" t="str">
        <f>'Customer_Master'!A2973</f>
        <v>CUST-03107</v>
      </c>
      <c r="B2973" s="1" t="str">
        <f>'Customer_Master'!D2973</f>
        <v>Daniel Nwosu</v>
      </c>
      <c r="C2973" s="1" t="str">
        <f>'Customer_Master'!E2973</f>
        <v>Mtn Group</v>
      </c>
      <c r="D2973" t="str">
        <f>'Customer_Master'!G2973</f>
        <v>Valid</v>
      </c>
      <c r="E2973" t="str">
        <f>'Customer_Master'!I2973</f>
        <v>Valid</v>
      </c>
      <c r="F2973" t="str">
        <f>'Customer_Master'!X2973</f>
        <v>Complete</v>
      </c>
      <c r="G2973">
        <f>'Customer_Master'!Y2973</f>
        <v>100</v>
      </c>
    </row>
    <row r="2974" spans="1:7" x14ac:dyDescent="0.25">
      <c r="A2974" s="1" t="str">
        <f>'Customer_Master'!A2974</f>
        <v>CUST-00744</v>
      </c>
      <c r="B2974" s="1" t="str">
        <f>'Customer_Master'!D2974</f>
        <v>Yakubu Balogun</v>
      </c>
      <c r="C2974" s="1" t="str">
        <f>'Customer_Master'!E2974</f>
        <v>Leadlogistics Inc</v>
      </c>
      <c r="D2974" t="str">
        <f>'Customer_Master'!G2974</f>
        <v>Valid</v>
      </c>
      <c r="E2974" t="str">
        <f>'Customer_Master'!I2974</f>
        <v>Valid</v>
      </c>
      <c r="F2974" t="str">
        <f>'Customer_Master'!X2974</f>
        <v>Complete</v>
      </c>
      <c r="G2974">
        <f>'Customer_Master'!Y2974</f>
        <v>100</v>
      </c>
    </row>
    <row r="2975" spans="1:7" x14ac:dyDescent="0.25">
      <c r="A2975" s="1" t="str">
        <f>'Customer_Master'!A2975</f>
        <v>CUST-02521</v>
      </c>
      <c r="B2975" s="1" t="str">
        <f>'Customer_Master'!D2975</f>
        <v>Femi Bello</v>
      </c>
      <c r="C2975" s="1" t="str">
        <f>'Customer_Master'!E2975</f>
        <v>Konga</v>
      </c>
      <c r="D2975" t="str">
        <f>'Customer_Master'!G2975</f>
        <v>Valid</v>
      </c>
      <c r="E2975" t="str">
        <f>'Customer_Master'!I2975</f>
        <v>Valid</v>
      </c>
      <c r="F2975" t="str">
        <f>'Customer_Master'!X2975</f>
        <v>Complete</v>
      </c>
      <c r="G2975">
        <f>'Customer_Master'!Y2975</f>
        <v>100</v>
      </c>
    </row>
    <row r="2976" spans="1:7" x14ac:dyDescent="0.25">
      <c r="A2976" s="1" t="str">
        <f>'Customer_Master'!A2976</f>
        <v>CUST-04845</v>
      </c>
      <c r="B2976" s="1" t="str">
        <f>'Customer_Master'!D2976</f>
        <v>Uche Taylor</v>
      </c>
      <c r="C2976" s="1" t="str">
        <f>'Customer_Master'!E2976</f>
        <v>Coreai</v>
      </c>
      <c r="D2976" t="str">
        <f>'Customer_Master'!G2976</f>
        <v>Valid</v>
      </c>
      <c r="E2976" t="str">
        <f>'Customer_Master'!I2976</f>
        <v>Valid</v>
      </c>
      <c r="F2976" t="str">
        <f>'Customer_Master'!X2976</f>
        <v>Complete</v>
      </c>
      <c r="G2976">
        <f>'Customer_Master'!Y2976</f>
        <v>100</v>
      </c>
    </row>
    <row r="2977" spans="1:7" x14ac:dyDescent="0.25">
      <c r="A2977" s="1" t="str">
        <f>'Customer_Master'!A2977</f>
        <v>CUST-02391</v>
      </c>
      <c r="B2977" s="1" t="str">
        <f>'Customer_Master'!D2977</f>
        <v>Chioma Otieno</v>
      </c>
      <c r="C2977" s="1" t="str">
        <f>'Customer_Master'!E2977</f>
        <v>Konga</v>
      </c>
      <c r="D2977" t="str">
        <f>'Customer_Master'!G2977</f>
        <v>Valid</v>
      </c>
      <c r="E2977" t="str">
        <f>'Customer_Master'!I2977</f>
        <v>Valid</v>
      </c>
      <c r="F2977" t="str">
        <f>'Customer_Master'!X2977</f>
        <v>Complete</v>
      </c>
      <c r="G2977">
        <f>'Customer_Master'!Y2977</f>
        <v>100</v>
      </c>
    </row>
    <row r="2978" spans="1:7" x14ac:dyDescent="0.25">
      <c r="A2978" s="1" t="str">
        <f>'Customer_Master'!A2978</f>
        <v>CUST-02708</v>
      </c>
      <c r="B2978" s="1" t="str">
        <f>'Customer_Master'!D2978</f>
        <v>James Nwosu</v>
      </c>
      <c r="C2978" s="1" t="str">
        <f>'Customer_Master'!E2978</f>
        <v>Not Available</v>
      </c>
      <c r="D2978" t="str">
        <f>'Customer_Master'!G2978</f>
        <v>Valid</v>
      </c>
      <c r="E2978" t="str">
        <f>'Customer_Master'!I2978</f>
        <v>Valid</v>
      </c>
      <c r="F2978" t="str">
        <f>'Customer_Master'!X2978</f>
        <v>Incomplete</v>
      </c>
      <c r="G2978">
        <f>'Customer_Master'!Y2978</f>
        <v>60</v>
      </c>
    </row>
    <row r="2979" spans="1:7" x14ac:dyDescent="0.25">
      <c r="A2979" s="1" t="str">
        <f>'Customer_Master'!A2979</f>
        <v>CUST-04683</v>
      </c>
      <c r="B2979" s="1" t="str">
        <f>'Customer_Master'!D2979</f>
        <v>Fatuma Garba</v>
      </c>
      <c r="C2979" s="1" t="str">
        <f>'Customer_Master'!E2979</f>
        <v>Orbitlogistics</v>
      </c>
      <c r="D2979" t="str">
        <f>'Customer_Master'!G2979</f>
        <v>Valid</v>
      </c>
      <c r="E2979" t="str">
        <f>'Customer_Master'!I2979</f>
        <v>Valid</v>
      </c>
      <c r="F2979" t="str">
        <f>'Customer_Master'!X2979</f>
        <v>Complete</v>
      </c>
      <c r="G2979">
        <f>'Customer_Master'!Y2979</f>
        <v>100</v>
      </c>
    </row>
    <row r="2980" spans="1:7" x14ac:dyDescent="0.25">
      <c r="A2980" s="1" t="str">
        <f>'Customer_Master'!A2980</f>
        <v>CUST-01085</v>
      </c>
      <c r="B2980" s="1" t="str">
        <f>'Customer_Master'!D2980</f>
        <v>Segun Johnson</v>
      </c>
      <c r="C2980" s="1" t="str">
        <f>'Customer_Master'!E2980</f>
        <v>Wave</v>
      </c>
      <c r="D2980" t="str">
        <f>'Customer_Master'!G2980</f>
        <v>Valid</v>
      </c>
      <c r="E2980" t="str">
        <f>'Customer_Master'!I2980</f>
        <v>Valid</v>
      </c>
      <c r="F2980" t="str">
        <f>'Customer_Master'!X2980</f>
        <v>Complete</v>
      </c>
      <c r="G2980">
        <f>'Customer_Master'!Y2980</f>
        <v>100</v>
      </c>
    </row>
    <row r="2981" spans="1:7" x14ac:dyDescent="0.25">
      <c r="A2981" s="1" t="str">
        <f>'Customer_Master'!A2981</f>
        <v>CUST-00709</v>
      </c>
      <c r="B2981" s="1" t="str">
        <f>'Customer_Master'!D2981</f>
        <v>Thomas Adeleke</v>
      </c>
      <c r="C2981" s="1" t="str">
        <f>'Customer_Master'!E2981</f>
        <v>Coreworks Gmbh</v>
      </c>
      <c r="D2981" t="str">
        <f>'Customer_Master'!G2981</f>
        <v>Valid</v>
      </c>
      <c r="E2981" t="str">
        <f>'Customer_Master'!I2981</f>
        <v>Valid</v>
      </c>
      <c r="F2981" t="str">
        <f>'Customer_Master'!X2981</f>
        <v>Complete</v>
      </c>
      <c r="G2981">
        <f>'Customer_Master'!Y2981</f>
        <v>100</v>
      </c>
    </row>
    <row r="2982" spans="1:7" x14ac:dyDescent="0.25">
      <c r="A2982" s="1" t="str">
        <f>'Customer_Master'!A2982</f>
        <v>CUST-04732</v>
      </c>
      <c r="B2982" s="1" t="str">
        <f>'Customer_Master'!D2982</f>
        <v>Dele Abubakar</v>
      </c>
      <c r="C2982" s="1" t="str">
        <f>'Customer_Master'!E2982</f>
        <v>Datapay Llc</v>
      </c>
      <c r="D2982" t="str">
        <f>'Customer_Master'!G2982</f>
        <v>Valid</v>
      </c>
      <c r="E2982" t="str">
        <f>'Customer_Master'!I2982</f>
        <v>Valid</v>
      </c>
      <c r="F2982" t="str">
        <f>'Customer_Master'!X2982</f>
        <v>Complete</v>
      </c>
      <c r="G2982">
        <f>'Customer_Master'!Y2982</f>
        <v>75</v>
      </c>
    </row>
    <row r="2983" spans="1:7" x14ac:dyDescent="0.25">
      <c r="A2983" s="1" t="str">
        <f>'Customer_Master'!A2983</f>
        <v>CUST-04121</v>
      </c>
      <c r="B2983" s="1" t="str">
        <f>'Customer_Master'!D2983</f>
        <v>Joy Akinola</v>
      </c>
      <c r="C2983" s="1" t="str">
        <f>'Customer_Master'!E2983</f>
        <v>Primeai Ltd</v>
      </c>
      <c r="D2983" t="str">
        <f>'Customer_Master'!G2983</f>
        <v>Valid</v>
      </c>
      <c r="E2983" t="str">
        <f>'Customer_Master'!I2983</f>
        <v>Valid</v>
      </c>
      <c r="F2983" t="str">
        <f>'Customer_Master'!X2983</f>
        <v>Complete</v>
      </c>
      <c r="G2983">
        <f>'Customer_Master'!Y2983</f>
        <v>75</v>
      </c>
    </row>
    <row r="2984" spans="1:7" x14ac:dyDescent="0.25">
      <c r="A2984" s="1" t="str">
        <f>'Customer_Master'!A2984</f>
        <v>CUST-04019</v>
      </c>
      <c r="B2984" s="1" t="str">
        <f>'Customer_Master'!D2984</f>
        <v>Ifeanyi Traore</v>
      </c>
      <c r="C2984" s="1" t="str">
        <f>'Customer_Master'!E2984</f>
        <v>Interswitch</v>
      </c>
      <c r="D2984" t="str">
        <f>'Customer_Master'!G2984</f>
        <v>Valid</v>
      </c>
      <c r="E2984" t="str">
        <f>'Customer_Master'!I2984</f>
        <v>Valid</v>
      </c>
      <c r="F2984" t="str">
        <f>'Customer_Master'!X2984</f>
        <v>Complete</v>
      </c>
      <c r="G2984">
        <f>'Customer_Master'!Y2984</f>
        <v>100</v>
      </c>
    </row>
    <row r="2985" spans="1:7" x14ac:dyDescent="0.25">
      <c r="A2985" s="1" t="str">
        <f>'Customer_Master'!A2985</f>
        <v>CUST-00158</v>
      </c>
      <c r="B2985" s="1" t="str">
        <f>'Customer_Master'!D2985</f>
        <v>Tosin Makinde</v>
      </c>
      <c r="C2985" s="1" t="str">
        <f>'Customer_Master'!E2985</f>
        <v>Cowrywise</v>
      </c>
      <c r="D2985" t="str">
        <f>'Customer_Master'!G2985</f>
        <v>Valid</v>
      </c>
      <c r="E2985" t="str">
        <f>'Customer_Master'!I2985</f>
        <v>Valid</v>
      </c>
      <c r="F2985" t="str">
        <f>'Customer_Master'!X2985</f>
        <v>Complete</v>
      </c>
      <c r="G2985">
        <f>'Customer_Master'!Y2985</f>
        <v>100</v>
      </c>
    </row>
    <row r="2986" spans="1:7" x14ac:dyDescent="0.25">
      <c r="A2986" s="1" t="str">
        <f>'Customer_Master'!A2986</f>
        <v>CUST-00300</v>
      </c>
      <c r="B2986" s="1" t="str">
        <f>'Customer_Master'!D2986</f>
        <v>Thandiwe Aliyu</v>
      </c>
      <c r="C2986" s="1" t="str">
        <f>'Customer_Master'!E2986</f>
        <v>Orbitworks</v>
      </c>
      <c r="D2986" t="str">
        <f>'Customer_Master'!G2986</f>
        <v>Valid</v>
      </c>
      <c r="E2986" t="str">
        <f>'Customer_Master'!I2986</f>
        <v>Valid</v>
      </c>
      <c r="F2986" t="str">
        <f>'Customer_Master'!X2986</f>
        <v>Complete</v>
      </c>
      <c r="G2986">
        <f>'Customer_Master'!Y2986</f>
        <v>100</v>
      </c>
    </row>
    <row r="2987" spans="1:7" x14ac:dyDescent="0.25">
      <c r="A2987" s="1" t="str">
        <f>'Customer_Master'!A2987</f>
        <v>CUST-02231</v>
      </c>
      <c r="B2987" s="1" t="str">
        <f>'Customer_Master'!D2987</f>
        <v>Nomvula Idris</v>
      </c>
      <c r="C2987" s="1" t="str">
        <f>'Customer_Master'!E2987</f>
        <v>Swifthealth Llc</v>
      </c>
      <c r="D2987" t="str">
        <f>'Customer_Master'!G2987</f>
        <v>Valid</v>
      </c>
      <c r="E2987" t="str">
        <f>'Customer_Master'!I2987</f>
        <v>Valid</v>
      </c>
      <c r="F2987" t="str">
        <f>'Customer_Master'!X2987</f>
        <v>Complete</v>
      </c>
      <c r="G2987">
        <f>'Customer_Master'!Y2987</f>
        <v>100</v>
      </c>
    </row>
    <row r="2988" spans="1:7" x14ac:dyDescent="0.25">
      <c r="A2988" s="1" t="str">
        <f>'Customer_Master'!A2988</f>
        <v>CUST-04359</v>
      </c>
      <c r="B2988" s="1" t="str">
        <f>'Customer_Master'!D2988</f>
        <v>Chidinma Asante</v>
      </c>
      <c r="C2988" s="1" t="str">
        <f>'Customer_Master'!E2988</f>
        <v>Fluxfinance Ltd</v>
      </c>
      <c r="D2988" t="str">
        <f>'Customer_Master'!G2988</f>
        <v>Valid</v>
      </c>
      <c r="E2988" t="str">
        <f>'Customer_Master'!I2988</f>
        <v>Valid</v>
      </c>
      <c r="F2988" t="str">
        <f>'Customer_Master'!X2988</f>
        <v>Complete</v>
      </c>
      <c r="G2988">
        <f>'Customer_Master'!Y2988</f>
        <v>100</v>
      </c>
    </row>
    <row r="2989" spans="1:7" x14ac:dyDescent="0.25">
      <c r="A2989" s="1" t="str">
        <f>'Customer_Master'!A2989</f>
        <v>CUST-04078</v>
      </c>
      <c r="B2989" s="1" t="str">
        <f>'Customer_Master'!D2989</f>
        <v>Uche Mwangi</v>
      </c>
      <c r="C2989" s="1" t="str">
        <f>'Customer_Master'!E2989</f>
        <v>Sparksystems Ltd</v>
      </c>
      <c r="D2989" t="str">
        <f>'Customer_Master'!G2989</f>
        <v>Valid</v>
      </c>
      <c r="E2989" t="str">
        <f>'Customer_Master'!I2989</f>
        <v>Valid</v>
      </c>
      <c r="F2989" t="str">
        <f>'Customer_Master'!X2989</f>
        <v>Complete</v>
      </c>
      <c r="G2989">
        <f>'Customer_Master'!Y2989</f>
        <v>100</v>
      </c>
    </row>
    <row r="2990" spans="1:7" x14ac:dyDescent="0.25">
      <c r="A2990" s="1" t="str">
        <f>'Customer_Master'!A2990</f>
        <v>CUST-01402</v>
      </c>
      <c r="B2990" s="1" t="str">
        <f>'Customer_Master'!D2990</f>
        <v>Abdullahi Okafor</v>
      </c>
      <c r="C2990" s="1" t="str">
        <f>'Customer_Master'!E2990</f>
        <v>Datadigital Gmbh</v>
      </c>
      <c r="D2990" t="str">
        <f>'Customer_Master'!G2990</f>
        <v>Valid</v>
      </c>
      <c r="E2990" t="str">
        <f>'Customer_Master'!I2990</f>
        <v>Valid</v>
      </c>
      <c r="F2990" t="str">
        <f>'Customer_Master'!X2990</f>
        <v>Complete</v>
      </c>
      <c r="G2990">
        <f>'Customer_Master'!Y2990</f>
        <v>100</v>
      </c>
    </row>
    <row r="2991" spans="1:7" x14ac:dyDescent="0.25">
      <c r="A2991" s="1" t="str">
        <f>'Customer_Master'!A2991</f>
        <v>CUST-00098</v>
      </c>
      <c r="B2991" s="1" t="str">
        <f>'Customer_Master'!D2991</f>
        <v>Nomvula Idris</v>
      </c>
      <c r="C2991" s="1" t="str">
        <f>'Customer_Master'!E2991</f>
        <v>Bua Foods</v>
      </c>
      <c r="D2991" t="str">
        <f>'Customer_Master'!G2991</f>
        <v>Valid</v>
      </c>
      <c r="E2991" t="str">
        <f>'Customer_Master'!I2991</f>
        <v>Valid</v>
      </c>
      <c r="F2991" t="str">
        <f>'Customer_Master'!X2991</f>
        <v>Complete</v>
      </c>
      <c r="G2991">
        <f>'Customer_Master'!Y2991</f>
        <v>100</v>
      </c>
    </row>
    <row r="2992" spans="1:7" x14ac:dyDescent="0.25">
      <c r="A2992" s="1" t="str">
        <f>'Customer_Master'!A2992</f>
        <v>CUST-04025</v>
      </c>
      <c r="B2992" s="1" t="str">
        <f>'Customer_Master'!D2992</f>
        <v>Ngozi Khan</v>
      </c>
      <c r="C2992" s="1" t="str">
        <f>'Customer_Master'!E2992</f>
        <v>Brighthealth Plc</v>
      </c>
      <c r="D2992" t="str">
        <f>'Customer_Master'!G2992</f>
        <v>Valid</v>
      </c>
      <c r="E2992" t="str">
        <f>'Customer_Master'!I2992</f>
        <v>Valid</v>
      </c>
      <c r="F2992" t="str">
        <f>'Customer_Master'!X2992</f>
        <v>Complete</v>
      </c>
      <c r="G2992">
        <f>'Customer_Master'!Y2992</f>
        <v>100</v>
      </c>
    </row>
    <row r="2993" spans="1:7" x14ac:dyDescent="0.25">
      <c r="A2993" s="1" t="str">
        <f>'Customer_Master'!A2993</f>
        <v>CUST-01074</v>
      </c>
      <c r="B2993" s="1" t="str">
        <f>'Customer_Master'!D2993</f>
        <v>Ifeoma Adeyemi</v>
      </c>
      <c r="C2993" s="1" t="str">
        <f>'Customer_Master'!E2993</f>
        <v>Swiftlogistics Llc</v>
      </c>
      <c r="D2993" t="str">
        <f>'Customer_Master'!G2993</f>
        <v>Valid</v>
      </c>
      <c r="E2993" t="str">
        <f>'Customer_Master'!I2993</f>
        <v>Valid</v>
      </c>
      <c r="F2993" t="str">
        <f>'Customer_Master'!X2993</f>
        <v>Complete</v>
      </c>
      <c r="G2993">
        <f>'Customer_Master'!Y2993</f>
        <v>100</v>
      </c>
    </row>
    <row r="2994" spans="1:7" x14ac:dyDescent="0.25">
      <c r="A2994" s="1" t="str">
        <f>'Customer_Master'!A2994</f>
        <v>CUST-00331</v>
      </c>
      <c r="B2994" s="1" t="str">
        <f>'Customer_Master'!D2994</f>
        <v>Chioma Wilson</v>
      </c>
      <c r="C2994" s="1" t="str">
        <f>'Customer_Master'!E2994</f>
        <v>Stacklabs</v>
      </c>
      <c r="D2994" t="str">
        <f>'Customer_Master'!G2994</f>
        <v>Valid</v>
      </c>
      <c r="E2994" t="str">
        <f>'Customer_Master'!I2994</f>
        <v>Valid</v>
      </c>
      <c r="F2994" t="str">
        <f>'Customer_Master'!X2994</f>
        <v>Complete</v>
      </c>
      <c r="G2994">
        <f>'Customer_Master'!Y2994</f>
        <v>100</v>
      </c>
    </row>
    <row r="2995" spans="1:7" x14ac:dyDescent="0.25">
      <c r="A2995" s="1" t="str">
        <f>'Customer_Master'!A2995</f>
        <v>CUST-01237</v>
      </c>
      <c r="B2995" s="1" t="str">
        <f>'Customer_Master'!D2995</f>
        <v>Ifeanyi Murphy</v>
      </c>
      <c r="C2995" s="1" t="str">
        <f>'Customer_Master'!E2995</f>
        <v>Fluxfinance Llc</v>
      </c>
      <c r="D2995" t="str">
        <f>'Customer_Master'!G2995</f>
        <v>Valid</v>
      </c>
      <c r="E2995" t="str">
        <f>'Customer_Master'!I2995</f>
        <v>Valid</v>
      </c>
      <c r="F2995" t="str">
        <f>'Customer_Master'!X2995</f>
        <v>Complete</v>
      </c>
      <c r="G2995">
        <f>'Customer_Master'!Y2995</f>
        <v>100</v>
      </c>
    </row>
    <row r="2996" spans="1:7" x14ac:dyDescent="0.25">
      <c r="A2996" s="1" t="str">
        <f>'Customer_Master'!A2996</f>
        <v>CUST-02460</v>
      </c>
      <c r="B2996" s="1" t="str">
        <f>'Customer_Master'!D2996</f>
        <v>Ibrahim Brown</v>
      </c>
      <c r="C2996" s="1" t="str">
        <f>'Customer_Master'!E2996</f>
        <v>Andela</v>
      </c>
      <c r="D2996" t="str">
        <f>'Customer_Master'!G2996</f>
        <v>Valid</v>
      </c>
      <c r="E2996" t="str">
        <f>'Customer_Master'!I2996</f>
        <v>Valid</v>
      </c>
      <c r="F2996" t="str">
        <f>'Customer_Master'!X2996</f>
        <v>Complete</v>
      </c>
      <c r="G2996">
        <f>'Customer_Master'!Y2996</f>
        <v>100</v>
      </c>
    </row>
    <row r="2997" spans="1:7" x14ac:dyDescent="0.25">
      <c r="A2997" s="1" t="str">
        <f>'Customer_Master'!A2997</f>
        <v>CUST-00476</v>
      </c>
      <c r="B2997" s="1" t="str">
        <f>'Customer_Master'!D2997</f>
        <v>Jessica Obi</v>
      </c>
      <c r="C2997" s="1" t="str">
        <f>'Customer_Master'!E2997</f>
        <v>Twiga Foods</v>
      </c>
      <c r="D2997" t="str">
        <f>'Customer_Master'!G2997</f>
        <v>Valid</v>
      </c>
      <c r="E2997" t="str">
        <f>'Customer_Master'!I2997</f>
        <v>Valid</v>
      </c>
      <c r="F2997" t="str">
        <f>'Customer_Master'!X2997</f>
        <v>Complete</v>
      </c>
      <c r="G2997">
        <f>'Customer_Master'!Y2997</f>
        <v>100</v>
      </c>
    </row>
    <row r="2998" spans="1:7" x14ac:dyDescent="0.25">
      <c r="A2998" s="1" t="str">
        <f>'Customer_Master'!A2998</f>
        <v>CUST-01138</v>
      </c>
      <c r="B2998" s="1" t="str">
        <f>'Customer_Master'!D2998</f>
        <v>Precious Nwosu</v>
      </c>
      <c r="C2998" s="1" t="str">
        <f>'Customer_Master'!E2998</f>
        <v>Carbon</v>
      </c>
      <c r="D2998" t="str">
        <f>'Customer_Master'!G2998</f>
        <v>Valid</v>
      </c>
      <c r="E2998" t="str">
        <f>'Customer_Master'!I2998</f>
        <v>Valid</v>
      </c>
      <c r="F2998" t="str">
        <f>'Customer_Master'!X2998</f>
        <v>Complete</v>
      </c>
      <c r="G2998">
        <f>'Customer_Master'!Y2998</f>
        <v>100</v>
      </c>
    </row>
    <row r="2999" spans="1:7" x14ac:dyDescent="0.25">
      <c r="A2999" s="1" t="str">
        <f>'Customer_Master'!A2999</f>
        <v>CUST-00539</v>
      </c>
      <c r="B2999" s="1" t="str">
        <f>'Customer_Master'!D2999</f>
        <v>Blessing Anyanwu</v>
      </c>
      <c r="C2999" s="1" t="str">
        <f>'Customer_Master'!E2999</f>
        <v>Gridsolutions Gmbh</v>
      </c>
      <c r="D2999" t="str">
        <f>'Customer_Master'!G2999</f>
        <v>Valid</v>
      </c>
      <c r="E2999" t="str">
        <f>'Customer_Master'!I2999</f>
        <v>Valid</v>
      </c>
      <c r="F2999" t="str">
        <f>'Customer_Master'!X2999</f>
        <v>Complete</v>
      </c>
      <c r="G2999">
        <f>'Customer_Master'!Y2999</f>
        <v>100</v>
      </c>
    </row>
    <row r="3000" spans="1:7" x14ac:dyDescent="0.25">
      <c r="A3000" s="1" t="str">
        <f>'Customer_Master'!A3000</f>
        <v>CUST-04924</v>
      </c>
      <c r="B3000" s="1" t="str">
        <f>'Customer_Master'!D3000</f>
        <v>Kelechi Mensah</v>
      </c>
      <c r="C3000" s="1" t="str">
        <f>'Customer_Master'!E3000</f>
        <v>Pulsesystems</v>
      </c>
      <c r="D3000" t="str">
        <f>'Customer_Master'!G3000</f>
        <v>Valid</v>
      </c>
      <c r="E3000" t="str">
        <f>'Customer_Master'!I3000</f>
        <v>Valid</v>
      </c>
      <c r="F3000" t="str">
        <f>'Customer_Master'!X3000</f>
        <v>Complete</v>
      </c>
      <c r="G3000">
        <f>'Customer_Master'!Y3000</f>
        <v>100</v>
      </c>
    </row>
    <row r="3001" spans="1:7" x14ac:dyDescent="0.25">
      <c r="A3001" s="1" t="str">
        <f>'Customer_Master'!A3001</f>
        <v>CUST-02593</v>
      </c>
      <c r="B3001" s="1" t="str">
        <f>'Customer_Master'!D3001</f>
        <v>Adebayo Mensah</v>
      </c>
      <c r="C3001" s="1" t="str">
        <f>'Customer_Master'!E3001</f>
        <v>Helioventures Llc</v>
      </c>
      <c r="D3001" t="str">
        <f>'Customer_Master'!G3001</f>
        <v>Valid</v>
      </c>
      <c r="E3001" t="str">
        <f>'Customer_Master'!I3001</f>
        <v>Valid</v>
      </c>
      <c r="F3001" t="str">
        <f>'Customer_Master'!X3001</f>
        <v>Complete</v>
      </c>
      <c r="G3001">
        <f>'Customer_Master'!Y3001</f>
        <v>100</v>
      </c>
    </row>
    <row r="3002" spans="1:7" x14ac:dyDescent="0.25">
      <c r="A3002" s="1" t="str">
        <f>'Customer_Master'!A3002</f>
        <v>CUST-03623</v>
      </c>
      <c r="B3002" s="1" t="str">
        <f>'Customer_Master'!D3002</f>
        <v>Jessica Kelly</v>
      </c>
      <c r="C3002" s="1" t="str">
        <f>'Customer_Master'!E3002</f>
        <v>Cloudpay</v>
      </c>
      <c r="D3002" t="str">
        <f>'Customer_Master'!G3002</f>
        <v>Valid</v>
      </c>
      <c r="E3002" t="str">
        <f>'Customer_Master'!I3002</f>
        <v>Valid</v>
      </c>
      <c r="F3002" t="str">
        <f>'Customer_Master'!X3002</f>
        <v>Complete</v>
      </c>
      <c r="G3002">
        <f>'Customer_Master'!Y3002</f>
        <v>100</v>
      </c>
    </row>
    <row r="3003" spans="1:7" x14ac:dyDescent="0.25">
      <c r="A3003" s="1" t="str">
        <f>'Customer_Master'!A3003</f>
        <v>CUST-03496</v>
      </c>
      <c r="B3003" s="1" t="str">
        <f>'Customer_Master'!D3003</f>
        <v>Hannah Nwosu</v>
      </c>
      <c r="C3003" s="1" t="str">
        <f>'Customer_Master'!E3003</f>
        <v>Vertexpay Gmbh</v>
      </c>
      <c r="D3003" t="str">
        <f>'Customer_Master'!G3003</f>
        <v>Valid</v>
      </c>
      <c r="E3003" t="str">
        <f>'Customer_Master'!I3003</f>
        <v>Valid</v>
      </c>
      <c r="F3003" t="str">
        <f>'Customer_Master'!X3003</f>
        <v>Complete</v>
      </c>
      <c r="G3003">
        <f>'Customer_Master'!Y3003</f>
        <v>100</v>
      </c>
    </row>
    <row r="3004" spans="1:7" x14ac:dyDescent="0.25">
      <c r="A3004" s="1" t="str">
        <f>'Customer_Master'!A3004</f>
        <v>CUST-02834</v>
      </c>
      <c r="B3004" s="1" t="str">
        <f>'Customer_Master'!D3004</f>
        <v>Mercy Okorie</v>
      </c>
      <c r="C3004" s="1" t="str">
        <f>'Customer_Master'!E3004</f>
        <v>Dangote Industries</v>
      </c>
      <c r="D3004" t="str">
        <f>'Customer_Master'!G3004</f>
        <v>Valid</v>
      </c>
      <c r="E3004" t="str">
        <f>'Customer_Master'!I3004</f>
        <v>Valid</v>
      </c>
      <c r="F3004" t="str">
        <f>'Customer_Master'!X3004</f>
        <v>Complete</v>
      </c>
      <c r="G3004">
        <f>'Customer_Master'!Y3004</f>
        <v>75</v>
      </c>
    </row>
    <row r="3005" spans="1:7" x14ac:dyDescent="0.25">
      <c r="A3005" s="1" t="str">
        <f>'Customer_Master'!A3005</f>
        <v>CUST-00396</v>
      </c>
      <c r="B3005" s="1" t="str">
        <f>'Customer_Master'!D3005</f>
        <v>Layla Mwangi</v>
      </c>
      <c r="C3005" s="1" t="str">
        <f>'Customer_Master'!E3005</f>
        <v>Novaai Gmbh</v>
      </c>
      <c r="D3005" t="str">
        <f>'Customer_Master'!G3005</f>
        <v>Valid</v>
      </c>
      <c r="E3005" t="str">
        <f>'Customer_Master'!I3005</f>
        <v>Valid</v>
      </c>
      <c r="F3005" t="str">
        <f>'Customer_Master'!X3005</f>
        <v>Complete</v>
      </c>
      <c r="G3005">
        <f>'Customer_Master'!Y3005</f>
        <v>100</v>
      </c>
    </row>
    <row r="3006" spans="1:7" x14ac:dyDescent="0.25">
      <c r="A3006" s="1" t="str">
        <f>'Customer_Master'!A3006</f>
        <v>CUST-03909</v>
      </c>
      <c r="B3006" s="1" t="str">
        <f>'Customer_Master'!D3006</f>
        <v>Amina Oladele</v>
      </c>
      <c r="C3006" s="1" t="str">
        <f>'Customer_Master'!E3006</f>
        <v>Not Available</v>
      </c>
      <c r="D3006" t="str">
        <f>'Customer_Master'!G3006</f>
        <v>Valid</v>
      </c>
      <c r="E3006" t="str">
        <f>'Customer_Master'!I3006</f>
        <v>Valid</v>
      </c>
      <c r="F3006" t="str">
        <f>'Customer_Master'!X3006</f>
        <v>Incomplete</v>
      </c>
      <c r="G3006">
        <f>'Customer_Master'!Y3006</f>
        <v>60</v>
      </c>
    </row>
    <row r="3007" spans="1:7" x14ac:dyDescent="0.25">
      <c r="A3007" s="1" t="str">
        <f>'Customer_Master'!A3007</f>
        <v>CUST-03512</v>
      </c>
      <c r="B3007" s="1" t="str">
        <f>'Customer_Master'!D3007</f>
        <v>Favour Anyanwu</v>
      </c>
      <c r="C3007" s="1" t="str">
        <f>'Customer_Master'!E3007</f>
        <v>Hivegroup Llc</v>
      </c>
      <c r="D3007" t="str">
        <f>'Customer_Master'!G3007</f>
        <v>Valid</v>
      </c>
      <c r="E3007" t="str">
        <f>'Customer_Master'!I3007</f>
        <v>Valid</v>
      </c>
      <c r="F3007" t="str">
        <f>'Customer_Master'!X3007</f>
        <v>Complete</v>
      </c>
      <c r="G3007">
        <f>'Customer_Master'!Y3007</f>
        <v>100</v>
      </c>
    </row>
    <row r="3008" spans="1:7" x14ac:dyDescent="0.25">
      <c r="A3008" s="1" t="str">
        <f>'Customer_Master'!A3008</f>
        <v>CUST-00636</v>
      </c>
      <c r="B3008" s="1" t="str">
        <f>'Customer_Master'!D3008</f>
        <v>Wanjala Mwangi</v>
      </c>
      <c r="C3008" s="1" t="str">
        <f>'Customer_Master'!E3008</f>
        <v>Echodigital Ltd</v>
      </c>
      <c r="D3008" t="str">
        <f>'Customer_Master'!G3008</f>
        <v>Valid</v>
      </c>
      <c r="E3008" t="str">
        <f>'Customer_Master'!I3008</f>
        <v>Valid</v>
      </c>
      <c r="F3008" t="str">
        <f>'Customer_Master'!X3008</f>
        <v>Complete</v>
      </c>
      <c r="G3008">
        <f>'Customer_Master'!Y3008</f>
        <v>100</v>
      </c>
    </row>
    <row r="3009" spans="1:7" x14ac:dyDescent="0.25">
      <c r="A3009" s="1" t="str">
        <f>'Customer_Master'!A3009</f>
        <v>CUST-00349</v>
      </c>
      <c r="B3009" s="1" t="str">
        <f>'Customer_Master'!D3009</f>
        <v>Al-Farsi</v>
      </c>
      <c r="C3009" s="1" t="str">
        <f>'Customer_Master'!E3009</f>
        <v>Teamapt</v>
      </c>
      <c r="D3009" t="str">
        <f>'Customer_Master'!G3009</f>
        <v>Valid</v>
      </c>
      <c r="E3009" t="str">
        <f>'Customer_Master'!I3009</f>
        <v>Valid</v>
      </c>
      <c r="F3009" t="str">
        <f>'Customer_Master'!X3009</f>
        <v>Incomplete</v>
      </c>
      <c r="G3009">
        <f>'Customer_Master'!Y3009</f>
        <v>60</v>
      </c>
    </row>
    <row r="3010" spans="1:7" x14ac:dyDescent="0.25">
      <c r="A3010" s="1" t="str">
        <f>'Customer_Master'!A3010</f>
        <v>CUST-00853</v>
      </c>
      <c r="B3010" s="1" t="str">
        <f>'Customer_Master'!D3010</f>
        <v>Tope Akinola</v>
      </c>
      <c r="C3010" s="1" t="str">
        <f>'Customer_Master'!E3010</f>
        <v>Paystack</v>
      </c>
      <c r="D3010" t="str">
        <f>'Customer_Master'!G3010</f>
        <v>Valid</v>
      </c>
      <c r="E3010" t="str">
        <f>'Customer_Master'!I3010</f>
        <v>Valid</v>
      </c>
      <c r="F3010" t="str">
        <f>'Customer_Master'!X3010</f>
        <v>Complete</v>
      </c>
      <c r="G3010">
        <f>'Customer_Master'!Y3010</f>
        <v>100</v>
      </c>
    </row>
    <row r="3011" spans="1:7" x14ac:dyDescent="0.25">
      <c r="A3011" s="1" t="str">
        <f>'Customer_Master'!A3011</f>
        <v>CUST-00862</v>
      </c>
      <c r="B3011" s="1" t="str">
        <f>'Customer_Master'!D3011</f>
        <v>Thomas Kelly</v>
      </c>
      <c r="C3011" s="1" t="str">
        <f>'Customer_Master'!E3011</f>
        <v>Konga</v>
      </c>
      <c r="D3011" t="str">
        <f>'Customer_Master'!G3011</f>
        <v>Valid</v>
      </c>
      <c r="E3011" t="str">
        <f>'Customer_Master'!I3011</f>
        <v>Valid</v>
      </c>
      <c r="F3011" t="str">
        <f>'Customer_Master'!X3011</f>
        <v>Complete</v>
      </c>
      <c r="G3011">
        <f>'Customer_Master'!Y3011</f>
        <v>100</v>
      </c>
    </row>
    <row r="3012" spans="1:7" x14ac:dyDescent="0.25">
      <c r="A3012" s="1" t="str">
        <f>'Customer_Master'!A3012</f>
        <v>CUST-04701</v>
      </c>
      <c r="B3012" s="1" t="str">
        <f>'Customer_Master'!D3012</f>
        <v>Chidi Diallo</v>
      </c>
      <c r="C3012" s="1" t="str">
        <f>'Customer_Master'!E3012</f>
        <v>Quantalogic Inc</v>
      </c>
      <c r="D3012" t="str">
        <f>'Customer_Master'!G3012</f>
        <v>Valid</v>
      </c>
      <c r="E3012" t="str">
        <f>'Customer_Master'!I3012</f>
        <v>Valid</v>
      </c>
      <c r="F3012" t="str">
        <f>'Customer_Master'!X3012</f>
        <v>Complete</v>
      </c>
      <c r="G3012">
        <f>'Customer_Master'!Y3012</f>
        <v>100</v>
      </c>
    </row>
    <row r="3013" spans="1:7" x14ac:dyDescent="0.25">
      <c r="A3013" s="1" t="str">
        <f>'Customer_Master'!A3013</f>
        <v>CUST-04134</v>
      </c>
      <c r="B3013" s="1" t="str">
        <f>'Customer_Master'!D3013</f>
        <v>James Idris</v>
      </c>
      <c r="C3013" s="1" t="str">
        <f>'Customer_Master'!E3013</f>
        <v>Sparktech</v>
      </c>
      <c r="D3013" t="str">
        <f>'Customer_Master'!G3013</f>
        <v>Valid</v>
      </c>
      <c r="E3013" t="str">
        <f>'Customer_Master'!I3013</f>
        <v>Valid</v>
      </c>
      <c r="F3013" t="str">
        <f>'Customer_Master'!X3013</f>
        <v>Complete</v>
      </c>
      <c r="G3013">
        <f>'Customer_Master'!Y3013</f>
        <v>100</v>
      </c>
    </row>
    <row r="3014" spans="1:7" x14ac:dyDescent="0.25">
      <c r="A3014" s="1" t="str">
        <f>'Customer_Master'!A3014</f>
        <v>CUST-01326</v>
      </c>
      <c r="B3014" s="1" t="str">
        <f>'Customer_Master'!D3014</f>
        <v>Ikechukwu Abubakar</v>
      </c>
      <c r="C3014" s="1" t="str">
        <f>'Customer_Master'!E3014</f>
        <v>Paycommerce Llc</v>
      </c>
      <c r="D3014" t="str">
        <f>'Customer_Master'!G3014</f>
        <v>Valid</v>
      </c>
      <c r="E3014" t="str">
        <f>'Customer_Master'!I3014</f>
        <v>Valid</v>
      </c>
      <c r="F3014" t="str">
        <f>'Customer_Master'!X3014</f>
        <v>Complete</v>
      </c>
      <c r="G3014">
        <f>'Customer_Master'!Y3014</f>
        <v>100</v>
      </c>
    </row>
    <row r="3015" spans="1:7" x14ac:dyDescent="0.25">
      <c r="A3015" s="1" t="str">
        <f>'Customer_Master'!A3015</f>
        <v>CUST-03968</v>
      </c>
      <c r="B3015" s="1" t="str">
        <f>'Customer_Master'!D3015</f>
        <v>Fatuma Oladipo</v>
      </c>
      <c r="C3015" s="1" t="str">
        <f>'Customer_Master'!E3015</f>
        <v>Paytech Plc</v>
      </c>
      <c r="D3015" t="str">
        <f>'Customer_Master'!G3015</f>
        <v>Valid</v>
      </c>
      <c r="E3015" t="str">
        <f>'Customer_Master'!I3015</f>
        <v>Valid</v>
      </c>
      <c r="F3015" t="str">
        <f>'Customer_Master'!X3015</f>
        <v>Complete</v>
      </c>
      <c r="G3015">
        <f>'Customer_Master'!Y3015</f>
        <v>75</v>
      </c>
    </row>
    <row r="3016" spans="1:7" x14ac:dyDescent="0.25">
      <c r="A3016" s="1" t="str">
        <f>'Customer_Master'!A3016</f>
        <v>CUST-03485</v>
      </c>
      <c r="B3016" s="1" t="str">
        <f>'Customer_Master'!D3016</f>
        <v>Matthew Obi</v>
      </c>
      <c r="C3016" s="1" t="str">
        <f>'Customer_Master'!E3016</f>
        <v>Apexhealth</v>
      </c>
      <c r="D3016" t="str">
        <f>'Customer_Master'!G3016</f>
        <v>Valid</v>
      </c>
      <c r="E3016" t="str">
        <f>'Customer_Master'!I3016</f>
        <v>Valid</v>
      </c>
      <c r="F3016" t="str">
        <f>'Customer_Master'!X3016</f>
        <v>Complete</v>
      </c>
      <c r="G3016">
        <f>'Customer_Master'!Y3016</f>
        <v>75</v>
      </c>
    </row>
    <row r="3017" spans="1:7" x14ac:dyDescent="0.25">
      <c r="A3017" s="1" t="str">
        <f>'Customer_Master'!A3017</f>
        <v>CUST-02060</v>
      </c>
      <c r="B3017" s="1" t="str">
        <f>'Customer_Master'!D3017</f>
        <v>Oluwaseun Afolabi</v>
      </c>
      <c r="C3017" s="1" t="str">
        <f>'Customer_Master'!E3017</f>
        <v>Gridworks Llc</v>
      </c>
      <c r="D3017" t="str">
        <f>'Customer_Master'!G3017</f>
        <v>Valid</v>
      </c>
      <c r="E3017" t="str">
        <f>'Customer_Master'!I3017</f>
        <v>Valid</v>
      </c>
      <c r="F3017" t="str">
        <f>'Customer_Master'!X3017</f>
        <v>Complete</v>
      </c>
      <c r="G3017">
        <f>'Customer_Master'!Y3017</f>
        <v>100</v>
      </c>
    </row>
    <row r="3018" spans="1:7" x14ac:dyDescent="0.25">
      <c r="A3018" s="1" t="str">
        <f>'Customer_Master'!A3018</f>
        <v>CUST-01123</v>
      </c>
      <c r="B3018" s="1" t="str">
        <f>'Customer_Master'!D3018</f>
        <v>Kelechi Botha</v>
      </c>
      <c r="C3018" s="1" t="str">
        <f>'Customer_Master'!E3018</f>
        <v>Cloudtech Gmbh</v>
      </c>
      <c r="D3018" t="str">
        <f>'Customer_Master'!G3018</f>
        <v>Valid</v>
      </c>
      <c r="E3018" t="str">
        <f>'Customer_Master'!I3018</f>
        <v>Valid</v>
      </c>
      <c r="F3018" t="str">
        <f>'Customer_Master'!X3018</f>
        <v>Complete</v>
      </c>
      <c r="G3018">
        <f>'Customer_Master'!Y3018</f>
        <v>100</v>
      </c>
    </row>
    <row r="3019" spans="1:7" x14ac:dyDescent="0.25">
      <c r="A3019" s="1" t="str">
        <f>'Customer_Master'!A3019</f>
        <v>CUST-02359</v>
      </c>
      <c r="B3019" s="1" t="str">
        <f>'Customer_Master'!D3019</f>
        <v>Ogechi Nwosu</v>
      </c>
      <c r="C3019" s="1" t="str">
        <f>'Customer_Master'!E3019</f>
        <v>Cellulant</v>
      </c>
      <c r="D3019" t="str">
        <f>'Customer_Master'!G3019</f>
        <v>Valid</v>
      </c>
      <c r="E3019" t="str">
        <f>'Customer_Master'!I3019</f>
        <v>Valid</v>
      </c>
      <c r="F3019" t="str">
        <f>'Customer_Master'!X3019</f>
        <v>Complete</v>
      </c>
      <c r="G3019">
        <f>'Customer_Master'!Y3019</f>
        <v>100</v>
      </c>
    </row>
    <row r="3020" spans="1:7" x14ac:dyDescent="0.25">
      <c r="A3020" s="1" t="str">
        <f>'Customer_Master'!A3020</f>
        <v>CUST-01987</v>
      </c>
      <c r="B3020" s="1" t="str">
        <f>'Customer_Master'!D3020</f>
        <v>Wanjiru Nwachukwu</v>
      </c>
      <c r="C3020" s="1" t="str">
        <f>'Customer_Master'!E3020</f>
        <v>Carbon</v>
      </c>
      <c r="D3020" t="str">
        <f>'Customer_Master'!G3020</f>
        <v>Valid</v>
      </c>
      <c r="E3020" t="str">
        <f>'Customer_Master'!I3020</f>
        <v>Valid</v>
      </c>
      <c r="F3020" t="str">
        <f>'Customer_Master'!X3020</f>
        <v>Complete</v>
      </c>
      <c r="G3020">
        <f>'Customer_Master'!Y3020</f>
        <v>100</v>
      </c>
    </row>
    <row r="3021" spans="1:7" x14ac:dyDescent="0.25">
      <c r="A3021" s="1" t="str">
        <f>'Customer_Master'!A3021</f>
        <v>CUST-00739</v>
      </c>
      <c r="B3021" s="1" t="str">
        <f>'Customer_Master'!D3021</f>
        <v>Daniel Taylor</v>
      </c>
      <c r="C3021" s="1" t="str">
        <f>'Customer_Master'!E3021</f>
        <v>Fluxhub Inc</v>
      </c>
      <c r="D3021" t="str">
        <f>'Customer_Master'!G3021</f>
        <v>Valid</v>
      </c>
      <c r="E3021" t="str">
        <f>'Customer_Master'!I3021</f>
        <v>Valid</v>
      </c>
      <c r="F3021" t="str">
        <f>'Customer_Master'!X3021</f>
        <v>Complete</v>
      </c>
      <c r="G3021">
        <f>'Customer_Master'!Y3021</f>
        <v>100</v>
      </c>
    </row>
    <row r="3022" spans="1:7" x14ac:dyDescent="0.25">
      <c r="A3022" s="1" t="str">
        <f>'Customer_Master'!A3022</f>
        <v>CUST-03200</v>
      </c>
      <c r="B3022" s="1" t="str">
        <f>'Customer_Master'!D3022</f>
        <v>Kevin Evans</v>
      </c>
      <c r="C3022" s="1" t="str">
        <f>'Customer_Master'!E3022</f>
        <v>Orbitlabs Ltd</v>
      </c>
      <c r="D3022" t="str">
        <f>'Customer_Master'!G3022</f>
        <v>Valid</v>
      </c>
      <c r="E3022" t="str">
        <f>'Customer_Master'!I3022</f>
        <v>Valid</v>
      </c>
      <c r="F3022" t="str">
        <f>'Customer_Master'!X3022</f>
        <v>Complete</v>
      </c>
      <c r="G3022">
        <f>'Customer_Master'!Y3022</f>
        <v>100</v>
      </c>
    </row>
    <row r="3023" spans="1:7" x14ac:dyDescent="0.25">
      <c r="A3023" s="1" t="str">
        <f>'Customer_Master'!A3023</f>
        <v>CUST-00319</v>
      </c>
      <c r="B3023" s="1" t="str">
        <f>'Customer_Master'!D3023</f>
        <v>Amaka Adeyemi</v>
      </c>
      <c r="C3023" s="1" t="str">
        <f>'Customer_Master'!E3023</f>
        <v>Carbon</v>
      </c>
      <c r="D3023" t="str">
        <f>'Customer_Master'!G3023</f>
        <v>Valid</v>
      </c>
      <c r="E3023" t="str">
        <f>'Customer_Master'!I3023</f>
        <v>Valid</v>
      </c>
      <c r="F3023" t="str">
        <f>'Customer_Master'!X3023</f>
        <v>Complete</v>
      </c>
      <c r="G3023">
        <f>'Customer_Master'!Y3023</f>
        <v>100</v>
      </c>
    </row>
    <row r="3024" spans="1:7" x14ac:dyDescent="0.25">
      <c r="A3024" s="1" t="str">
        <f>'Customer_Master'!A3024</f>
        <v>CUST-02654</v>
      </c>
      <c r="B3024" s="1" t="str">
        <f>'Customer_Master'!D3024</f>
        <v>Chinwe Johnson</v>
      </c>
      <c r="C3024" s="1" t="str">
        <f>'Customer_Master'!E3024</f>
        <v>Gridsoft Llc</v>
      </c>
      <c r="D3024" t="str">
        <f>'Customer_Master'!G3024</f>
        <v>Valid</v>
      </c>
      <c r="E3024" t="str">
        <f>'Customer_Master'!I3024</f>
        <v>Valid</v>
      </c>
      <c r="F3024" t="str">
        <f>'Customer_Master'!X3024</f>
        <v>Complete</v>
      </c>
      <c r="G3024">
        <f>'Customer_Master'!Y3024</f>
        <v>100</v>
      </c>
    </row>
    <row r="3025" spans="1:7" x14ac:dyDescent="0.25">
      <c r="A3025" s="1" t="str">
        <f>'Customer_Master'!A3025</f>
        <v>CUST-02198</v>
      </c>
      <c r="B3025" s="1" t="str">
        <f>'Customer_Master'!D3025</f>
        <v>Adaeze Idris</v>
      </c>
      <c r="C3025" s="1" t="str">
        <f>'Customer_Master'!E3025</f>
        <v>Not Available</v>
      </c>
      <c r="D3025" t="str">
        <f>'Customer_Master'!G3025</f>
        <v>Valid</v>
      </c>
      <c r="E3025" t="str">
        <f>'Customer_Master'!I3025</f>
        <v>Valid</v>
      </c>
      <c r="F3025" t="str">
        <f>'Customer_Master'!X3025</f>
        <v>Incomplete</v>
      </c>
      <c r="G3025">
        <f>'Customer_Master'!Y3025</f>
        <v>60</v>
      </c>
    </row>
    <row r="3026" spans="1:7" x14ac:dyDescent="0.25">
      <c r="A3026" s="1" t="str">
        <f>'Customer_Master'!A3026</f>
        <v>CUST-01395</v>
      </c>
      <c r="B3026" s="1" t="str">
        <f>'Customer_Master'!D3026</f>
        <v>Abdullahi Naidoo</v>
      </c>
      <c r="C3026" s="1" t="str">
        <f>'Customer_Master'!E3026</f>
        <v>Teamapt</v>
      </c>
      <c r="D3026" t="str">
        <f>'Customer_Master'!G3026</f>
        <v>Valid</v>
      </c>
      <c r="E3026" t="str">
        <f>'Customer_Master'!I3026</f>
        <v>Valid</v>
      </c>
      <c r="F3026" t="str">
        <f>'Customer_Master'!X3026</f>
        <v>Complete</v>
      </c>
      <c r="G3026">
        <f>'Customer_Master'!Y3026</f>
        <v>100</v>
      </c>
    </row>
    <row r="3027" spans="1:7" x14ac:dyDescent="0.25">
      <c r="A3027" s="1" t="str">
        <f>'Customer_Master'!A3027</f>
        <v>CUST-01420</v>
      </c>
      <c r="B3027" s="1" t="str">
        <f>'Customer_Master'!D3027</f>
        <v>Femi O'Brien</v>
      </c>
      <c r="C3027" s="1" t="str">
        <f>'Customer_Master'!E3027</f>
        <v>Teamapt</v>
      </c>
      <c r="D3027" t="str">
        <f>'Customer_Master'!G3027</f>
        <v>Valid</v>
      </c>
      <c r="E3027" t="str">
        <f>'Customer_Master'!I3027</f>
        <v>Valid</v>
      </c>
      <c r="F3027" t="str">
        <f>'Customer_Master'!X3027</f>
        <v>Complete</v>
      </c>
      <c r="G3027">
        <f>'Customer_Master'!Y3027</f>
        <v>100</v>
      </c>
    </row>
    <row r="3028" spans="1:7" x14ac:dyDescent="0.25">
      <c r="A3028" s="1" t="str">
        <f>'Customer_Master'!A3028</f>
        <v>CUST-03825</v>
      </c>
      <c r="B3028" s="1" t="str">
        <f>'Customer_Master'!D3028</f>
        <v>Akinyi Adeleke</v>
      </c>
      <c r="C3028" s="1" t="str">
        <f>'Customer_Master'!E3028</f>
        <v>Vertexfinance Llc</v>
      </c>
      <c r="D3028" t="str">
        <f>'Customer_Master'!G3028</f>
        <v>Valid</v>
      </c>
      <c r="E3028" t="str">
        <f>'Customer_Master'!I3028</f>
        <v>Valid</v>
      </c>
      <c r="F3028" t="str">
        <f>'Customer_Master'!X3028</f>
        <v>Complete</v>
      </c>
      <c r="G3028">
        <f>'Customer_Master'!Y3028</f>
        <v>100</v>
      </c>
    </row>
    <row r="3029" spans="1:7" x14ac:dyDescent="0.25">
      <c r="A3029" s="1" t="str">
        <f>'Customer_Master'!A3029</f>
        <v>CUST-02828</v>
      </c>
      <c r="B3029" s="1" t="str">
        <f>'Customer_Master'!D3029</f>
        <v>Chibueze Asante</v>
      </c>
      <c r="C3029" s="1" t="str">
        <f>'Customer_Master'!E3029</f>
        <v>Moniepoint</v>
      </c>
      <c r="D3029" t="str">
        <f>'Customer_Master'!G3029</f>
        <v>Valid</v>
      </c>
      <c r="E3029" t="str">
        <f>'Customer_Master'!I3029</f>
        <v>Valid</v>
      </c>
      <c r="F3029" t="str">
        <f>'Customer_Master'!X3029</f>
        <v>Complete</v>
      </c>
      <c r="G3029">
        <f>'Customer_Master'!Y3029</f>
        <v>75</v>
      </c>
    </row>
    <row r="3030" spans="1:7" x14ac:dyDescent="0.25">
      <c r="A3030" s="1" t="str">
        <f>'Customer_Master'!A3030</f>
        <v>CUST-03093</v>
      </c>
      <c r="B3030" s="1" t="str">
        <f>'Customer_Master'!D3030</f>
        <v>Zainab Kamau</v>
      </c>
      <c r="C3030" s="1" t="str">
        <f>'Customer_Master'!E3030</f>
        <v>Vaulthealth Ltd</v>
      </c>
      <c r="D3030" t="str">
        <f>'Customer_Master'!G3030</f>
        <v>Valid</v>
      </c>
      <c r="E3030" t="str">
        <f>'Customer_Master'!I3030</f>
        <v>Valid</v>
      </c>
      <c r="F3030" t="str">
        <f>'Customer_Master'!X3030</f>
        <v>Complete</v>
      </c>
      <c r="G3030">
        <f>'Customer_Master'!Y3030</f>
        <v>100</v>
      </c>
    </row>
    <row r="3031" spans="1:7" x14ac:dyDescent="0.25">
      <c r="A3031" s="1" t="str">
        <f>'Customer_Master'!A3031</f>
        <v>CUST-00119</v>
      </c>
      <c r="B3031" s="1" t="str">
        <f>'Customer_Master'!D3031</f>
        <v>Favour Mohammed</v>
      </c>
      <c r="C3031" s="1" t="str">
        <f>'Customer_Master'!E3031</f>
        <v>Stacklabs Llc</v>
      </c>
      <c r="D3031" t="str">
        <f>'Customer_Master'!G3031</f>
        <v>Invalid</v>
      </c>
      <c r="E3031" t="str">
        <f>'Customer_Master'!I3031</f>
        <v>Valid</v>
      </c>
      <c r="F3031" t="str">
        <f>'Customer_Master'!X3031</f>
        <v>Complete</v>
      </c>
      <c r="G3031">
        <f>'Customer_Master'!Y3031</f>
        <v>70</v>
      </c>
    </row>
    <row r="3032" spans="1:7" x14ac:dyDescent="0.25">
      <c r="A3032" s="1" t="str">
        <f>'Customer_Master'!A3032</f>
        <v>CUST-00697</v>
      </c>
      <c r="B3032" s="1" t="str">
        <f>'Customer_Master'!D3032</f>
        <v>Yusuf Taylor</v>
      </c>
      <c r="C3032" s="1" t="str">
        <f>'Customer_Master'!E3032</f>
        <v>Helioanalytics</v>
      </c>
      <c r="D3032" t="str">
        <f>'Customer_Master'!G3032</f>
        <v>Valid</v>
      </c>
      <c r="E3032" t="str">
        <f>'Customer_Master'!I3032</f>
        <v>Valid</v>
      </c>
      <c r="F3032" t="str">
        <f>'Customer_Master'!X3032</f>
        <v>Complete</v>
      </c>
      <c r="G3032">
        <f>'Customer_Master'!Y3032</f>
        <v>100</v>
      </c>
    </row>
    <row r="3033" spans="1:7" x14ac:dyDescent="0.25">
      <c r="A3033" s="1" t="str">
        <f>'Customer_Master'!A3033</f>
        <v>CUST-01819</v>
      </c>
      <c r="B3033" s="1" t="str">
        <f>'Customer_Master'!D3033</f>
        <v>Sola Nwachukwu</v>
      </c>
      <c r="C3033" s="1" t="str">
        <f>'Customer_Master'!E3033</f>
        <v>Vertexfinance Gmbh</v>
      </c>
      <c r="D3033" t="str">
        <f>'Customer_Master'!G3033</f>
        <v>Valid</v>
      </c>
      <c r="E3033" t="str">
        <f>'Customer_Master'!I3033</f>
        <v>Valid</v>
      </c>
      <c r="F3033" t="str">
        <f>'Customer_Master'!X3033</f>
        <v>Complete</v>
      </c>
      <c r="G3033">
        <f>'Customer_Master'!Y3033</f>
        <v>75</v>
      </c>
    </row>
    <row r="3034" spans="1:7" x14ac:dyDescent="0.25">
      <c r="A3034" s="1" t="str">
        <f>'Customer_Master'!A3034</f>
        <v>CUST-04440</v>
      </c>
      <c r="B3034" s="1" t="str">
        <f>'Customer_Master'!D3034</f>
        <v>Funmi Taylor</v>
      </c>
      <c r="C3034" s="1" t="str">
        <f>'Customer_Master'!E3034</f>
        <v>Vertexgroup</v>
      </c>
      <c r="D3034" t="str">
        <f>'Customer_Master'!G3034</f>
        <v>Valid</v>
      </c>
      <c r="E3034" t="str">
        <f>'Customer_Master'!I3034</f>
        <v>Valid</v>
      </c>
      <c r="F3034" t="str">
        <f>'Customer_Master'!X3034</f>
        <v>Complete</v>
      </c>
      <c r="G3034">
        <f>'Customer_Master'!Y3034</f>
        <v>100</v>
      </c>
    </row>
    <row r="3035" spans="1:7" x14ac:dyDescent="0.25">
      <c r="A3035" s="1" t="str">
        <f>'Customer_Master'!A3035</f>
        <v>CUST-01452</v>
      </c>
      <c r="B3035" s="1" t="str">
        <f>'Customer_Master'!D3035</f>
        <v>Lawal Van Der Merwe</v>
      </c>
      <c r="C3035" s="1" t="str">
        <f>'Customer_Master'!E3035</f>
        <v>Mpesa Solutions</v>
      </c>
      <c r="D3035" t="str">
        <f>'Customer_Master'!G3035</f>
        <v>Valid</v>
      </c>
      <c r="E3035" t="str">
        <f>'Customer_Master'!I3035</f>
        <v>Valid</v>
      </c>
      <c r="F3035" t="str">
        <f>'Customer_Master'!X3035</f>
        <v>Complete</v>
      </c>
      <c r="G3035">
        <f>'Customer_Master'!Y3035</f>
        <v>100</v>
      </c>
    </row>
    <row r="3036" spans="1:7" x14ac:dyDescent="0.25">
      <c r="A3036" s="1" t="str">
        <f>'Customer_Master'!A3036</f>
        <v>CUST-03869</v>
      </c>
      <c r="B3036" s="1" t="str">
        <f>'Customer_Master'!D3036</f>
        <v>Zainab Aliyu</v>
      </c>
      <c r="C3036" s="1" t="str">
        <f>'Customer_Master'!E3036</f>
        <v>Vaultlabs</v>
      </c>
      <c r="D3036" t="str">
        <f>'Customer_Master'!G3036</f>
        <v>Valid</v>
      </c>
      <c r="E3036" t="str">
        <f>'Customer_Master'!I3036</f>
        <v>Valid</v>
      </c>
      <c r="F3036" t="str">
        <f>'Customer_Master'!X3036</f>
        <v>Complete</v>
      </c>
      <c r="G3036">
        <f>'Customer_Master'!Y3036</f>
        <v>100</v>
      </c>
    </row>
    <row r="3037" spans="1:7" x14ac:dyDescent="0.25">
      <c r="A3037" s="1" t="str">
        <f>'Customer_Master'!A3037</f>
        <v>CUST-02902</v>
      </c>
      <c r="B3037" s="1" t="str">
        <f>'Customer_Master'!D3037</f>
        <v>Nomvula O'Brien</v>
      </c>
      <c r="C3037" s="1" t="str">
        <f>'Customer_Master'!E3037</f>
        <v>Dangote Industries</v>
      </c>
      <c r="D3037" t="str">
        <f>'Customer_Master'!G3037</f>
        <v>Valid</v>
      </c>
      <c r="E3037" t="str">
        <f>'Customer_Master'!I3037</f>
        <v>Valid</v>
      </c>
      <c r="F3037" t="str">
        <f>'Customer_Master'!X3037</f>
        <v>Complete</v>
      </c>
      <c r="G3037">
        <f>'Customer_Master'!Y3037</f>
        <v>100</v>
      </c>
    </row>
    <row r="3038" spans="1:7" x14ac:dyDescent="0.25">
      <c r="A3038" s="1" t="str">
        <f>'Customer_Master'!A3038</f>
        <v>CUST-03445</v>
      </c>
      <c r="B3038" s="1" t="str">
        <f>'Customer_Master'!D3038</f>
        <v>Yetunde Oladipo</v>
      </c>
      <c r="C3038" s="1" t="str">
        <f>'Customer_Master'!E3038</f>
        <v>Pulseai Llc</v>
      </c>
      <c r="D3038" t="str">
        <f>'Customer_Master'!G3038</f>
        <v>Valid</v>
      </c>
      <c r="E3038" t="str">
        <f>'Customer_Master'!I3038</f>
        <v>Valid</v>
      </c>
      <c r="F3038" t="str">
        <f>'Customer_Master'!X3038</f>
        <v>Complete</v>
      </c>
      <c r="G3038">
        <f>'Customer_Master'!Y3038</f>
        <v>100</v>
      </c>
    </row>
    <row r="3039" spans="1:7" x14ac:dyDescent="0.25">
      <c r="A3039" s="1" t="str">
        <f>'Customer_Master'!A3039</f>
        <v>CUST-03411</v>
      </c>
      <c r="B3039" s="1" t="str">
        <f>'Customer_Master'!D3039</f>
        <v>Nnamdi Kelly</v>
      </c>
      <c r="C3039" s="1" t="str">
        <f>'Customer_Master'!E3039</f>
        <v>Dangote Industries</v>
      </c>
      <c r="D3039" t="str">
        <f>'Customer_Master'!G3039</f>
        <v>Valid</v>
      </c>
      <c r="E3039" t="str">
        <f>'Customer_Master'!I3039</f>
        <v>Valid</v>
      </c>
      <c r="F3039" t="str">
        <f>'Customer_Master'!X3039</f>
        <v>Complete</v>
      </c>
      <c r="G3039">
        <f>'Customer_Master'!Y3039</f>
        <v>100</v>
      </c>
    </row>
    <row r="3040" spans="1:7" x14ac:dyDescent="0.25">
      <c r="A3040" s="1" t="str">
        <f>'Customer_Master'!A3040</f>
        <v>CUST-01519</v>
      </c>
      <c r="B3040" s="1" t="str">
        <f>'Customer_Master'!D3040</f>
        <v>Jessica Patel</v>
      </c>
      <c r="C3040" s="1" t="str">
        <f>'Customer_Master'!E3040</f>
        <v>Echologistics Ltd</v>
      </c>
      <c r="D3040" t="str">
        <f>'Customer_Master'!G3040</f>
        <v>Valid</v>
      </c>
      <c r="E3040" t="str">
        <f>'Customer_Master'!I3040</f>
        <v>Invalid</v>
      </c>
      <c r="F3040" t="str">
        <f>'Customer_Master'!X3040</f>
        <v>Complete</v>
      </c>
      <c r="G3040">
        <f>'Customer_Master'!Y3040</f>
        <v>80</v>
      </c>
    </row>
    <row r="3041" spans="1:7" x14ac:dyDescent="0.25">
      <c r="A3041" s="1" t="str">
        <f>'Customer_Master'!A3041</f>
        <v>CUST-04080</v>
      </c>
      <c r="B3041" s="1" t="str">
        <f>'Customer_Master'!D3041</f>
        <v>Mark Aliyu</v>
      </c>
      <c r="C3041" s="1" t="str">
        <f>'Customer_Master'!E3041</f>
        <v>Sparkventures</v>
      </c>
      <c r="D3041" t="str">
        <f>'Customer_Master'!G3041</f>
        <v>Valid</v>
      </c>
      <c r="E3041" t="str">
        <f>'Customer_Master'!I3041</f>
        <v>Valid</v>
      </c>
      <c r="F3041" t="str">
        <f>'Customer_Master'!X3041</f>
        <v>Complete</v>
      </c>
      <c r="G3041">
        <f>'Customer_Master'!Y3041</f>
        <v>100</v>
      </c>
    </row>
    <row r="3042" spans="1:7" x14ac:dyDescent="0.25">
      <c r="A3042" s="1" t="str">
        <f>'Customer_Master'!A3042</f>
        <v>CUST-02110</v>
      </c>
      <c r="B3042" s="1" t="str">
        <f>'Customer_Master'!D3042</f>
        <v>Mercy Mwangi</v>
      </c>
      <c r="C3042" s="1" t="str">
        <f>'Customer_Master'!E3042</f>
        <v>Cloudworks</v>
      </c>
      <c r="D3042" t="str">
        <f>'Customer_Master'!G3042</f>
        <v>Valid</v>
      </c>
      <c r="E3042" t="str">
        <f>'Customer_Master'!I3042</f>
        <v>Valid</v>
      </c>
      <c r="F3042" t="str">
        <f>'Customer_Master'!X3042</f>
        <v>Complete</v>
      </c>
      <c r="G3042">
        <f>'Customer_Master'!Y3042</f>
        <v>100</v>
      </c>
    </row>
    <row r="3043" spans="1:7" x14ac:dyDescent="0.25">
      <c r="A3043" s="1" t="str">
        <f>'Customer_Master'!A3043</f>
        <v>CUST-04553</v>
      </c>
      <c r="B3043" s="1" t="str">
        <f>'Customer_Master'!D3043</f>
        <v>Joy Hassan</v>
      </c>
      <c r="C3043" s="1" t="str">
        <f>'Customer_Master'!E3043</f>
        <v>Sparkcommerce Plc</v>
      </c>
      <c r="D3043" t="str">
        <f>'Customer_Master'!G3043</f>
        <v>Valid</v>
      </c>
      <c r="E3043" t="str">
        <f>'Customer_Master'!I3043</f>
        <v>Valid</v>
      </c>
      <c r="F3043" t="str">
        <f>'Customer_Master'!X3043</f>
        <v>Complete</v>
      </c>
      <c r="G3043">
        <f>'Customer_Master'!Y3043</f>
        <v>75</v>
      </c>
    </row>
    <row r="3044" spans="1:7" x14ac:dyDescent="0.25">
      <c r="A3044" s="1" t="str">
        <f>'Customer_Master'!A3044</f>
        <v>CUST-00259</v>
      </c>
      <c r="B3044" s="1" t="str">
        <f>'Customer_Master'!D3044</f>
        <v>Tunde Jones</v>
      </c>
      <c r="C3044" s="1" t="str">
        <f>'Customer_Master'!E3044</f>
        <v>Orbitsoft</v>
      </c>
      <c r="D3044" t="str">
        <f>'Customer_Master'!G3044</f>
        <v>Valid</v>
      </c>
      <c r="E3044" t="str">
        <f>'Customer_Master'!I3044</f>
        <v>Valid</v>
      </c>
      <c r="F3044" t="str">
        <f>'Customer_Master'!X3044</f>
        <v>Complete</v>
      </c>
      <c r="G3044">
        <f>'Customer_Master'!Y3044</f>
        <v>100</v>
      </c>
    </row>
    <row r="3045" spans="1:7" x14ac:dyDescent="0.25">
      <c r="A3045" s="1" t="str">
        <f>'Customer_Master'!A3045</f>
        <v>CUST-01147</v>
      </c>
      <c r="B3045" s="1" t="str">
        <f>'Customer_Master'!D3045</f>
        <v>Andrew Jones</v>
      </c>
      <c r="C3045" s="1" t="str">
        <f>'Customer_Master'!E3045</f>
        <v>Sparkventures Inc</v>
      </c>
      <c r="D3045" t="str">
        <f>'Customer_Master'!G3045</f>
        <v>Valid</v>
      </c>
      <c r="E3045" t="str">
        <f>'Customer_Master'!I3045</f>
        <v>Valid</v>
      </c>
      <c r="F3045" t="str">
        <f>'Customer_Master'!X3045</f>
        <v>Complete</v>
      </c>
      <c r="G3045">
        <f>'Customer_Master'!Y3045</f>
        <v>100</v>
      </c>
    </row>
    <row r="3046" spans="1:7" x14ac:dyDescent="0.25">
      <c r="A3046" s="1" t="str">
        <f>'Customer_Master'!A3046</f>
        <v>CUST-02837</v>
      </c>
      <c r="B3046" s="1" t="str">
        <f>'Customer_Master'!D3046</f>
        <v>Tosin Ugwu</v>
      </c>
      <c r="C3046" s="1" t="str">
        <f>'Customer_Master'!E3046</f>
        <v>Brightpay Plc</v>
      </c>
      <c r="D3046" t="str">
        <f>'Customer_Master'!G3046</f>
        <v>Valid</v>
      </c>
      <c r="E3046" t="str">
        <f>'Customer_Master'!I3046</f>
        <v>Valid</v>
      </c>
      <c r="F3046" t="str">
        <f>'Customer_Master'!X3046</f>
        <v>Complete</v>
      </c>
      <c r="G3046">
        <f>'Customer_Master'!Y3046</f>
        <v>75</v>
      </c>
    </row>
    <row r="3047" spans="1:7" x14ac:dyDescent="0.25">
      <c r="A3047" s="1" t="str">
        <f>'Customer_Master'!A3047</f>
        <v>CUST-03664</v>
      </c>
      <c r="B3047" s="1" t="str">
        <f>'Customer_Master'!D3047</f>
        <v>Mercy Orji</v>
      </c>
      <c r="C3047" s="1" t="str">
        <f>'Customer_Master'!E3047</f>
        <v>Primesoft</v>
      </c>
      <c r="D3047" t="str">
        <f>'Customer_Master'!G3047</f>
        <v>Valid</v>
      </c>
      <c r="E3047" t="str">
        <f>'Customer_Master'!I3047</f>
        <v>Valid</v>
      </c>
      <c r="F3047" t="str">
        <f>'Customer_Master'!X3047</f>
        <v>Complete</v>
      </c>
      <c r="G3047">
        <f>'Customer_Master'!Y3047</f>
        <v>100</v>
      </c>
    </row>
    <row r="3048" spans="1:7" x14ac:dyDescent="0.25">
      <c r="A3048" s="1" t="str">
        <f>'Customer_Master'!A3048</f>
        <v>CUST-01357</v>
      </c>
      <c r="B3048" s="1" t="str">
        <f>'Customer_Master'!D3048</f>
        <v>Joshua Evans</v>
      </c>
      <c r="C3048" s="1" t="str">
        <f>'Customer_Master'!E3048</f>
        <v>Gridsolutions Plc</v>
      </c>
      <c r="D3048" t="str">
        <f>'Customer_Master'!G3048</f>
        <v>Valid</v>
      </c>
      <c r="E3048" t="str">
        <f>'Customer_Master'!I3048</f>
        <v>Valid</v>
      </c>
      <c r="F3048" t="str">
        <f>'Customer_Master'!X3048</f>
        <v>Complete</v>
      </c>
      <c r="G3048">
        <f>'Customer_Master'!Y3048</f>
        <v>100</v>
      </c>
    </row>
    <row r="3049" spans="1:7" x14ac:dyDescent="0.25">
      <c r="A3049" s="1" t="str">
        <f>'Customer_Master'!A3049</f>
        <v>CUST-03501</v>
      </c>
      <c r="B3049" s="1" t="str">
        <f>'Customer_Master'!D3049</f>
        <v>Ngozi Ogundimu</v>
      </c>
      <c r="C3049" s="1" t="str">
        <f>'Customer_Master'!E3049</f>
        <v>Vertexlabs Ltd</v>
      </c>
      <c r="D3049" t="str">
        <f>'Customer_Master'!G3049</f>
        <v>Valid</v>
      </c>
      <c r="E3049" t="str">
        <f>'Customer_Master'!I3049</f>
        <v>Valid</v>
      </c>
      <c r="F3049" t="str">
        <f>'Customer_Master'!X3049</f>
        <v>Complete</v>
      </c>
      <c r="G3049">
        <f>'Customer_Master'!Y3049</f>
        <v>100</v>
      </c>
    </row>
    <row r="3050" spans="1:7" x14ac:dyDescent="0.25">
      <c r="A3050" s="1" t="str">
        <f>'Customer_Master'!A3050</f>
        <v>CUST-03199</v>
      </c>
      <c r="B3050" s="1" t="str">
        <f>'Customer_Master'!D3050</f>
        <v>Tobi</v>
      </c>
      <c r="C3050" s="1" t="str">
        <f>'Customer_Master'!E3050</f>
        <v>Paystack</v>
      </c>
      <c r="D3050" t="str">
        <f>'Customer_Master'!G3050</f>
        <v>Valid</v>
      </c>
      <c r="E3050" t="str">
        <f>'Customer_Master'!I3050</f>
        <v>Valid</v>
      </c>
      <c r="F3050" t="str">
        <f>'Customer_Master'!X3050</f>
        <v>Incomplete</v>
      </c>
      <c r="G3050">
        <f>'Customer_Master'!Y3050</f>
        <v>60</v>
      </c>
    </row>
    <row r="3051" spans="1:7" x14ac:dyDescent="0.25">
      <c r="A3051" s="1" t="str">
        <f>'Customer_Master'!A3051</f>
        <v>CUST-00218</v>
      </c>
      <c r="B3051" s="1" t="str">
        <f>'Customer_Master'!D3051</f>
        <v>Tope Al-Farsi</v>
      </c>
      <c r="C3051" s="1" t="str">
        <f>'Customer_Master'!E3051</f>
        <v>Wave</v>
      </c>
      <c r="D3051" t="str">
        <f>'Customer_Master'!G3051</f>
        <v>Valid</v>
      </c>
      <c r="E3051" t="str">
        <f>'Customer_Master'!I3051</f>
        <v>Valid</v>
      </c>
      <c r="F3051" t="str">
        <f>'Customer_Master'!X3051</f>
        <v>Complete</v>
      </c>
      <c r="G3051">
        <f>'Customer_Master'!Y3051</f>
        <v>100</v>
      </c>
    </row>
    <row r="3052" spans="1:7" x14ac:dyDescent="0.25">
      <c r="A3052" s="1" t="str">
        <f>'Customer_Master'!A3052</f>
        <v>CUST-00771</v>
      </c>
      <c r="B3052" s="1" t="str">
        <f>'Customer_Master'!D3052</f>
        <v>Gbenga Hassan</v>
      </c>
      <c r="C3052" s="1" t="str">
        <f>'Customer_Master'!E3052</f>
        <v>Jumia</v>
      </c>
      <c r="D3052" t="str">
        <f>'Customer_Master'!G3052</f>
        <v>Valid</v>
      </c>
      <c r="E3052" t="str">
        <f>'Customer_Master'!I3052</f>
        <v>Valid</v>
      </c>
      <c r="F3052" t="str">
        <f>'Customer_Master'!X3052</f>
        <v>Complete</v>
      </c>
      <c r="G3052">
        <f>'Customer_Master'!Y3052</f>
        <v>75</v>
      </c>
    </row>
    <row r="3053" spans="1:7" x14ac:dyDescent="0.25">
      <c r="A3053" s="1" t="str">
        <f>'Customer_Master'!A3053</f>
        <v>CUST-00833</v>
      </c>
      <c r="B3053" s="1" t="str">
        <f>'Customer_Master'!D3053</f>
        <v>Fatuma Traore</v>
      </c>
      <c r="C3053" s="1" t="str">
        <f>'Customer_Master'!E3053</f>
        <v>Paylogistics</v>
      </c>
      <c r="D3053" t="str">
        <f>'Customer_Master'!G3053</f>
        <v>Valid</v>
      </c>
      <c r="E3053" t="str">
        <f>'Customer_Master'!I3053</f>
        <v>Valid</v>
      </c>
      <c r="F3053" t="str">
        <f>'Customer_Master'!X3053</f>
        <v>Complete</v>
      </c>
      <c r="G3053">
        <f>'Customer_Master'!Y3053</f>
        <v>100</v>
      </c>
    </row>
    <row r="3054" spans="1:7" x14ac:dyDescent="0.25">
      <c r="A3054" s="1" t="str">
        <f>'Customer_Master'!A3054</f>
        <v>CUST-02694</v>
      </c>
      <c r="B3054" s="1" t="str">
        <f>'Customer_Master'!D3054</f>
        <v>Chizoba Nwosu</v>
      </c>
      <c r="C3054" s="1" t="str">
        <f>'Customer_Master'!E3054</f>
        <v>Brightpay</v>
      </c>
      <c r="D3054" t="str">
        <f>'Customer_Master'!G3054</f>
        <v>Valid</v>
      </c>
      <c r="E3054" t="str">
        <f>'Customer_Master'!I3054</f>
        <v>Valid</v>
      </c>
      <c r="F3054" t="str">
        <f>'Customer_Master'!X3054</f>
        <v>Complete</v>
      </c>
      <c r="G3054">
        <f>'Customer_Master'!Y3054</f>
        <v>100</v>
      </c>
    </row>
    <row r="3055" spans="1:7" x14ac:dyDescent="0.25">
      <c r="A3055" s="1" t="str">
        <f>'Customer_Master'!A3055</f>
        <v>CUST-00987</v>
      </c>
      <c r="B3055" s="1" t="str">
        <f>'Customer_Master'!D3055</f>
        <v>Sola Adebayo</v>
      </c>
      <c r="C3055" s="1" t="str">
        <f>'Customer_Master'!E3055</f>
        <v>Hivecapital</v>
      </c>
      <c r="D3055" t="str">
        <f>'Customer_Master'!G3055</f>
        <v>Valid</v>
      </c>
      <c r="E3055" t="str">
        <f>'Customer_Master'!I3055</f>
        <v>Valid</v>
      </c>
      <c r="F3055" t="str">
        <f>'Customer_Master'!X3055</f>
        <v>Complete</v>
      </c>
      <c r="G3055">
        <f>'Customer_Master'!Y3055</f>
        <v>100</v>
      </c>
    </row>
    <row r="3056" spans="1:7" x14ac:dyDescent="0.25">
      <c r="A3056" s="1" t="str">
        <f>'Customer_Master'!A3056</f>
        <v>CUST-01439</v>
      </c>
      <c r="B3056" s="1" t="str">
        <f>'Customer_Master'!D3056</f>
        <v>Fatima Nwachukwu</v>
      </c>
      <c r="C3056" s="1" t="str">
        <f>'Customer_Master'!E3056</f>
        <v>Vaultcapital Gmbh</v>
      </c>
      <c r="D3056" t="str">
        <f>'Customer_Master'!G3056</f>
        <v>Valid</v>
      </c>
      <c r="E3056" t="str">
        <f>'Customer_Master'!I3056</f>
        <v>Valid</v>
      </c>
      <c r="F3056" t="str">
        <f>'Customer_Master'!X3056</f>
        <v>Complete</v>
      </c>
      <c r="G3056">
        <f>'Customer_Master'!Y3056</f>
        <v>100</v>
      </c>
    </row>
    <row r="3057" spans="1:7" x14ac:dyDescent="0.25">
      <c r="A3057" s="1" t="str">
        <f>'Customer_Master'!A3057</f>
        <v>CUST-00886</v>
      </c>
      <c r="B3057" s="1" t="str">
        <f>'Customer_Master'!D3057</f>
        <v>Sipho Akinola</v>
      </c>
      <c r="C3057" s="1" t="str">
        <f>'Customer_Master'!E3057</f>
        <v>Mtn Group</v>
      </c>
      <c r="D3057" t="str">
        <f>'Customer_Master'!G3057</f>
        <v>Valid</v>
      </c>
      <c r="E3057" t="str">
        <f>'Customer_Master'!I3057</f>
        <v>Valid</v>
      </c>
      <c r="F3057" t="str">
        <f>'Customer_Master'!X3057</f>
        <v>Complete</v>
      </c>
      <c r="G3057">
        <f>'Customer_Master'!Y3057</f>
        <v>100</v>
      </c>
    </row>
    <row r="3058" spans="1:7" x14ac:dyDescent="0.25">
      <c r="A3058" s="1" t="str">
        <f>'Customer_Master'!A3058</f>
        <v>CUST-01358</v>
      </c>
      <c r="B3058" s="1" t="str">
        <f>'Customer_Master'!D3058</f>
        <v>Fatima Ogundimu</v>
      </c>
      <c r="C3058" s="1" t="str">
        <f>'Customer_Master'!E3058</f>
        <v>Quantahub Inc</v>
      </c>
      <c r="D3058" t="str">
        <f>'Customer_Master'!G3058</f>
        <v>Valid</v>
      </c>
      <c r="E3058" t="str">
        <f>'Customer_Master'!I3058</f>
        <v>Valid</v>
      </c>
      <c r="F3058" t="str">
        <f>'Customer_Master'!X3058</f>
        <v>Complete</v>
      </c>
      <c r="G3058">
        <f>'Customer_Master'!Y3058</f>
        <v>100</v>
      </c>
    </row>
    <row r="3059" spans="1:7" x14ac:dyDescent="0.25">
      <c r="A3059" s="1" t="str">
        <f>'Customer_Master'!A3059</f>
        <v>CUST-00548</v>
      </c>
      <c r="B3059" s="1" t="str">
        <f>'Customer_Master'!D3059</f>
        <v>Mark Khan</v>
      </c>
      <c r="C3059" s="1" t="str">
        <f>'Customer_Master'!E3059</f>
        <v>Not Available</v>
      </c>
      <c r="D3059" t="str">
        <f>'Customer_Master'!G3059</f>
        <v>Valid</v>
      </c>
      <c r="E3059" t="str">
        <f>'Customer_Master'!I3059</f>
        <v>Valid</v>
      </c>
      <c r="F3059" t="str">
        <f>'Customer_Master'!X3059</f>
        <v>Incomplete</v>
      </c>
      <c r="G3059">
        <f>'Customer_Master'!Y3059</f>
        <v>60</v>
      </c>
    </row>
    <row r="3060" spans="1:7" x14ac:dyDescent="0.25">
      <c r="A3060" s="1" t="str">
        <f>'Customer_Master'!A3060</f>
        <v>CUST-03421</v>
      </c>
      <c r="B3060" s="1" t="str">
        <f>'Customer_Master'!D3060</f>
        <v>Wanjala Traore</v>
      </c>
      <c r="C3060" s="1" t="str">
        <f>'Customer_Master'!E3060</f>
        <v>Fluxgroup</v>
      </c>
      <c r="D3060" t="str">
        <f>'Customer_Master'!G3060</f>
        <v>Valid</v>
      </c>
      <c r="E3060" t="str">
        <f>'Customer_Master'!I3060</f>
        <v>Valid</v>
      </c>
      <c r="F3060" t="str">
        <f>'Customer_Master'!X3060</f>
        <v>Complete</v>
      </c>
      <c r="G3060">
        <f>'Customer_Master'!Y3060</f>
        <v>100</v>
      </c>
    </row>
    <row r="3061" spans="1:7" x14ac:dyDescent="0.25">
      <c r="A3061" s="1" t="str">
        <f>'Customer_Master'!A3061</f>
        <v>CUST-02785</v>
      </c>
      <c r="B3061" s="1" t="str">
        <f>'Customer_Master'!D3061</f>
        <v>Kemi Nwachukwu</v>
      </c>
      <c r="C3061" s="1" t="str">
        <f>'Customer_Master'!E3061</f>
        <v>Cowrywise</v>
      </c>
      <c r="D3061" t="str">
        <f>'Customer_Master'!G3061</f>
        <v>Valid</v>
      </c>
      <c r="E3061" t="str">
        <f>'Customer_Master'!I3061</f>
        <v>Valid</v>
      </c>
      <c r="F3061" t="str">
        <f>'Customer_Master'!X3061</f>
        <v>Complete</v>
      </c>
      <c r="G3061">
        <f>'Customer_Master'!Y3061</f>
        <v>100</v>
      </c>
    </row>
    <row r="3062" spans="1:7" x14ac:dyDescent="0.25">
      <c r="A3062" s="1" t="str">
        <f>'Customer_Master'!A3062</f>
        <v>CUST-00241</v>
      </c>
      <c r="B3062" s="1" t="str">
        <f>'Customer_Master'!D3062</f>
        <v>Amaka Otieno</v>
      </c>
      <c r="C3062" s="1" t="str">
        <f>'Customer_Master'!E3062</f>
        <v>Paystack</v>
      </c>
      <c r="D3062" t="str">
        <f>'Customer_Master'!G3062</f>
        <v>Valid</v>
      </c>
      <c r="E3062" t="str">
        <f>'Customer_Master'!I3062</f>
        <v>Valid</v>
      </c>
      <c r="F3062" t="str">
        <f>'Customer_Master'!X3062</f>
        <v>Complete</v>
      </c>
      <c r="G3062">
        <f>'Customer_Master'!Y3062</f>
        <v>100</v>
      </c>
    </row>
    <row r="3063" spans="1:7" x14ac:dyDescent="0.25">
      <c r="A3063" s="1" t="str">
        <f>'Customer_Master'!A3063</f>
        <v>CUST-04063</v>
      </c>
      <c r="B3063" s="1" t="str">
        <f>'Customer_Master'!D3063</f>
        <v>Victor Diallo</v>
      </c>
      <c r="C3063" s="1" t="str">
        <f>'Customer_Master'!E3063</f>
        <v>Leadfinance Gmbh</v>
      </c>
      <c r="D3063" t="str">
        <f>'Customer_Master'!G3063</f>
        <v>Valid</v>
      </c>
      <c r="E3063" t="str">
        <f>'Customer_Master'!I3063</f>
        <v>Valid</v>
      </c>
      <c r="F3063" t="str">
        <f>'Customer_Master'!X3063</f>
        <v>Complete</v>
      </c>
      <c r="G3063">
        <f>'Customer_Master'!Y3063</f>
        <v>100</v>
      </c>
    </row>
    <row r="3064" spans="1:7" x14ac:dyDescent="0.25">
      <c r="A3064" s="1" t="str">
        <f>'Customer_Master'!A3064</f>
        <v>CUST-04685</v>
      </c>
      <c r="B3064" s="1" t="str">
        <f>'Customer_Master'!D3064</f>
        <v>Liam Okafor</v>
      </c>
      <c r="C3064" s="1" t="str">
        <f>'Customer_Master'!E3064</f>
        <v>Orbitlogic Gmbh</v>
      </c>
      <c r="D3064" t="str">
        <f>'Customer_Master'!G3064</f>
        <v>Valid</v>
      </c>
      <c r="E3064" t="str">
        <f>'Customer_Master'!I3064</f>
        <v>Valid</v>
      </c>
      <c r="F3064" t="str">
        <f>'Customer_Master'!X3064</f>
        <v>Complete</v>
      </c>
      <c r="G3064">
        <f>'Customer_Master'!Y3064</f>
        <v>100</v>
      </c>
    </row>
    <row r="3065" spans="1:7" x14ac:dyDescent="0.25">
      <c r="A3065" s="1" t="str">
        <f>'Customer_Master'!A3065</f>
        <v>CUST-02461</v>
      </c>
      <c r="B3065" s="1" t="str">
        <f>'Customer_Master'!D3065</f>
        <v>Fatima Adebayo</v>
      </c>
      <c r="C3065" s="1" t="str">
        <f>'Customer_Master'!E3065</f>
        <v>Konga</v>
      </c>
      <c r="D3065" t="str">
        <f>'Customer_Master'!G3065</f>
        <v>Valid</v>
      </c>
      <c r="E3065" t="str">
        <f>'Customer_Master'!I3065</f>
        <v>Valid</v>
      </c>
      <c r="F3065" t="str">
        <f>'Customer_Master'!X3065</f>
        <v>Complete</v>
      </c>
      <c r="G3065">
        <f>'Customer_Master'!Y3065</f>
        <v>100</v>
      </c>
    </row>
    <row r="3066" spans="1:7" x14ac:dyDescent="0.25">
      <c r="A3066" s="1" t="str">
        <f>'Customer_Master'!A3066</f>
        <v>CUST-01925</v>
      </c>
      <c r="B3066" s="1" t="str">
        <f>'Customer_Master'!D3066</f>
        <v>Ogechi Okonkwo</v>
      </c>
      <c r="C3066" s="1" t="str">
        <f>'Customer_Master'!E3066</f>
        <v>Vertexlabs</v>
      </c>
      <c r="D3066" t="str">
        <f>'Customer_Master'!G3066</f>
        <v>Valid</v>
      </c>
      <c r="E3066" t="str">
        <f>'Customer_Master'!I3066</f>
        <v>Valid</v>
      </c>
      <c r="F3066" t="str">
        <f>'Customer_Master'!X3066</f>
        <v>Complete</v>
      </c>
      <c r="G3066">
        <f>'Customer_Master'!Y3066</f>
        <v>100</v>
      </c>
    </row>
    <row r="3067" spans="1:7" x14ac:dyDescent="0.25">
      <c r="A3067" s="1" t="str">
        <f>'Customer_Master'!A3067</f>
        <v>CUST-03767</v>
      </c>
      <c r="B3067" s="1" t="str">
        <f>'Customer_Master'!D3067</f>
        <v>Chizoba Onyeka</v>
      </c>
      <c r="C3067" s="1" t="str">
        <f>'Customer_Master'!E3067</f>
        <v>Chipper Cash</v>
      </c>
      <c r="D3067" t="str">
        <f>'Customer_Master'!G3067</f>
        <v>Valid</v>
      </c>
      <c r="E3067" t="str">
        <f>'Customer_Master'!I3067</f>
        <v>Valid</v>
      </c>
      <c r="F3067" t="str">
        <f>'Customer_Master'!X3067</f>
        <v>Complete</v>
      </c>
      <c r="G3067">
        <f>'Customer_Master'!Y3067</f>
        <v>100</v>
      </c>
    </row>
    <row r="3068" spans="1:7" x14ac:dyDescent="0.25">
      <c r="A3068" s="1" t="str">
        <f>'Customer_Master'!A3068</f>
        <v>CUST-01092</v>
      </c>
      <c r="B3068" s="1" t="str">
        <f>'Customer_Master'!D3068</f>
        <v>Kunle O'Brien</v>
      </c>
      <c r="C3068" s="1" t="str">
        <f>'Customer_Master'!E3068</f>
        <v>Leadlogistics</v>
      </c>
      <c r="D3068" t="str">
        <f>'Customer_Master'!G3068</f>
        <v>Valid</v>
      </c>
      <c r="E3068" t="str">
        <f>'Customer_Master'!I3068</f>
        <v>Valid</v>
      </c>
      <c r="F3068" t="str">
        <f>'Customer_Master'!X3068</f>
        <v>Complete</v>
      </c>
      <c r="G3068">
        <f>'Customer_Master'!Y3068</f>
        <v>100</v>
      </c>
    </row>
    <row r="3069" spans="1:7" x14ac:dyDescent="0.25">
      <c r="A3069" s="1" t="str">
        <f>'Customer_Master'!A3069</f>
        <v>CUST-02812</v>
      </c>
      <c r="B3069" s="1" t="str">
        <f>'Customer_Master'!D3069</f>
        <v>Emeka Eze</v>
      </c>
      <c r="C3069" s="1" t="str">
        <f>'Customer_Master'!E3069</f>
        <v>Vaultfinance</v>
      </c>
      <c r="D3069" t="str">
        <f>'Customer_Master'!G3069</f>
        <v>Valid</v>
      </c>
      <c r="E3069" t="str">
        <f>'Customer_Master'!I3069</f>
        <v>Valid</v>
      </c>
      <c r="F3069" t="str">
        <f>'Customer_Master'!X3069</f>
        <v>Complete</v>
      </c>
      <c r="G3069">
        <f>'Customer_Master'!Y3069</f>
        <v>100</v>
      </c>
    </row>
    <row r="3070" spans="1:7" x14ac:dyDescent="0.25">
      <c r="A3070" s="1" t="str">
        <f>'Customer_Master'!A3070</f>
        <v>CUST-04200</v>
      </c>
      <c r="B3070" s="1" t="str">
        <f>'Customer_Master'!D3070</f>
        <v>Fatuma Garba</v>
      </c>
      <c r="C3070" s="1" t="str">
        <f>'Customer_Master'!E3070</f>
        <v>Mpesa Solutions</v>
      </c>
      <c r="D3070" t="str">
        <f>'Customer_Master'!G3070</f>
        <v>Valid</v>
      </c>
      <c r="E3070" t="str">
        <f>'Customer_Master'!I3070</f>
        <v>Valid</v>
      </c>
      <c r="F3070" t="str">
        <f>'Customer_Master'!X3070</f>
        <v>Complete</v>
      </c>
      <c r="G3070">
        <f>'Customer_Master'!Y3070</f>
        <v>100</v>
      </c>
    </row>
    <row r="3071" spans="1:7" x14ac:dyDescent="0.25">
      <c r="A3071" s="1" t="str">
        <f>'Customer_Master'!A3071</f>
        <v>CUST-04551</v>
      </c>
      <c r="B3071" s="1" t="str">
        <f>'Customer_Master'!D3071</f>
        <v>Zainab Ogundimu</v>
      </c>
      <c r="C3071" s="1" t="str">
        <f>'Customer_Master'!E3071</f>
        <v>Heliopay Plc</v>
      </c>
      <c r="D3071" t="str">
        <f>'Customer_Master'!G3071</f>
        <v>Valid</v>
      </c>
      <c r="E3071" t="str">
        <f>'Customer_Master'!I3071</f>
        <v>Valid</v>
      </c>
      <c r="F3071" t="str">
        <f>'Customer_Master'!X3071</f>
        <v>Complete</v>
      </c>
      <c r="G3071">
        <f>'Customer_Master'!Y3071</f>
        <v>100</v>
      </c>
    </row>
    <row r="3072" spans="1:7" x14ac:dyDescent="0.25">
      <c r="A3072" s="1" t="str">
        <f>'Customer_Master'!A3072</f>
        <v>CUST-03020</v>
      </c>
      <c r="B3072" s="1" t="str">
        <f>'Customer_Master'!D3072</f>
        <v>Michael Adeleke</v>
      </c>
      <c r="C3072" s="1" t="str">
        <f>'Customer_Master'!E3072</f>
        <v>Apexhub Llc</v>
      </c>
      <c r="D3072" t="str">
        <f>'Customer_Master'!G3072</f>
        <v>Valid</v>
      </c>
      <c r="E3072" t="str">
        <f>'Customer_Master'!I3072</f>
        <v>Valid</v>
      </c>
      <c r="F3072" t="str">
        <f>'Customer_Master'!X3072</f>
        <v>Complete</v>
      </c>
      <c r="G3072">
        <f>'Customer_Master'!Y3072</f>
        <v>100</v>
      </c>
    </row>
    <row r="3073" spans="1:7" x14ac:dyDescent="0.25">
      <c r="A3073" s="1" t="str">
        <f>'Customer_Master'!A3073</f>
        <v>CUST-00299</v>
      </c>
      <c r="B3073" s="1" t="str">
        <f>'Customer_Master'!D3073</f>
        <v>Ifeanyi Brown</v>
      </c>
      <c r="C3073" s="1" t="str">
        <f>'Customer_Master'!E3073</f>
        <v>Not Available</v>
      </c>
      <c r="D3073" t="str">
        <f>'Customer_Master'!G3073</f>
        <v>Valid</v>
      </c>
      <c r="E3073" t="str">
        <f>'Customer_Master'!I3073</f>
        <v>Valid</v>
      </c>
      <c r="F3073" t="str">
        <f>'Customer_Master'!X3073</f>
        <v>Incomplete</v>
      </c>
      <c r="G3073">
        <f>'Customer_Master'!Y3073</f>
        <v>60</v>
      </c>
    </row>
    <row r="3074" spans="1:7" x14ac:dyDescent="0.25">
      <c r="A3074" s="1" t="str">
        <f>'Customer_Master'!A3074</f>
        <v>CUST-01432</v>
      </c>
      <c r="B3074" s="1" t="str">
        <f>'Customer_Master'!D3074</f>
        <v>Thandiwe Onyeka</v>
      </c>
      <c r="C3074" s="1" t="str">
        <f>'Customer_Master'!E3074</f>
        <v>Flutterwave</v>
      </c>
      <c r="D3074" t="str">
        <f>'Customer_Master'!G3074</f>
        <v>Valid</v>
      </c>
      <c r="E3074" t="str">
        <f>'Customer_Master'!I3074</f>
        <v>Valid</v>
      </c>
      <c r="F3074" t="str">
        <f>'Customer_Master'!X3074</f>
        <v>Complete</v>
      </c>
      <c r="G3074">
        <f>'Customer_Master'!Y3074</f>
        <v>100</v>
      </c>
    </row>
    <row r="3075" spans="1:7" x14ac:dyDescent="0.25">
      <c r="A3075" s="1" t="str">
        <f>'Customer_Master'!A3075</f>
        <v>CUST-04698</v>
      </c>
      <c r="B3075" s="1" t="str">
        <f>'Customer_Master'!D3075</f>
        <v>Laura Makinde</v>
      </c>
      <c r="C3075" s="1" t="str">
        <f>'Customer_Master'!E3075</f>
        <v>Pulsepay</v>
      </c>
      <c r="D3075" t="str">
        <f>'Customer_Master'!G3075</f>
        <v>Valid</v>
      </c>
      <c r="E3075" t="str">
        <f>'Customer_Master'!I3075</f>
        <v>Valid</v>
      </c>
      <c r="F3075" t="str">
        <f>'Customer_Master'!X3075</f>
        <v>Complete</v>
      </c>
      <c r="G3075">
        <f>'Customer_Master'!Y3075</f>
        <v>100</v>
      </c>
    </row>
    <row r="3076" spans="1:7" x14ac:dyDescent="0.25">
      <c r="A3076" s="1" t="str">
        <f>'Customer_Master'!A3076</f>
        <v>CUST-00721</v>
      </c>
      <c r="B3076" s="1" t="str">
        <f>'Customer_Master'!D3076</f>
        <v>Zainab Williams</v>
      </c>
      <c r="C3076" s="1" t="str">
        <f>'Customer_Master'!E3076</f>
        <v>Apexpay Llc</v>
      </c>
      <c r="D3076" t="str">
        <f>'Customer_Master'!G3076</f>
        <v>Valid</v>
      </c>
      <c r="E3076" t="str">
        <f>'Customer_Master'!I3076</f>
        <v>Valid</v>
      </c>
      <c r="F3076" t="str">
        <f>'Customer_Master'!X3076</f>
        <v>Complete</v>
      </c>
      <c r="G3076">
        <f>'Customer_Master'!Y3076</f>
        <v>100</v>
      </c>
    </row>
    <row r="3077" spans="1:7" x14ac:dyDescent="0.25">
      <c r="A3077" s="1" t="str">
        <f>'Customer_Master'!A3077</f>
        <v>CUST-00868</v>
      </c>
      <c r="B3077" s="1" t="str">
        <f>'Customer_Master'!D3077</f>
        <v>Simi Dlamini</v>
      </c>
      <c r="C3077" s="1" t="str">
        <f>'Customer_Master'!E3077</f>
        <v>Corehealth Inc</v>
      </c>
      <c r="D3077" t="str">
        <f>'Customer_Master'!G3077</f>
        <v>Valid</v>
      </c>
      <c r="E3077" t="str">
        <f>'Customer_Master'!I3077</f>
        <v>Valid</v>
      </c>
      <c r="F3077" t="str">
        <f>'Customer_Master'!X3077</f>
        <v>Complete</v>
      </c>
      <c r="G3077">
        <f>'Customer_Master'!Y3077</f>
        <v>100</v>
      </c>
    </row>
    <row r="3078" spans="1:7" x14ac:dyDescent="0.25">
      <c r="A3078" s="1" t="str">
        <f>'Customer_Master'!A3078</f>
        <v>CUST-01718</v>
      </c>
      <c r="B3078" s="1" t="str">
        <f>'Customer_Master'!D3078</f>
        <v>Thomas Salami</v>
      </c>
      <c r="C3078" s="1" t="str">
        <f>'Customer_Master'!E3078</f>
        <v>Moniepoint</v>
      </c>
      <c r="D3078" t="str">
        <f>'Customer_Master'!G3078</f>
        <v>Invalid</v>
      </c>
      <c r="E3078" t="str">
        <f>'Customer_Master'!I3078</f>
        <v>Valid</v>
      </c>
      <c r="F3078" t="str">
        <f>'Customer_Master'!X3078</f>
        <v>Complete</v>
      </c>
      <c r="G3078">
        <f>'Customer_Master'!Y3078</f>
        <v>70</v>
      </c>
    </row>
    <row r="3079" spans="1:7" x14ac:dyDescent="0.25">
      <c r="A3079" s="1" t="str">
        <f>'Customer_Master'!A3079</f>
        <v>CUST-02527</v>
      </c>
      <c r="B3079" s="1" t="str">
        <f>'Customer_Master'!D3079</f>
        <v>Obinna Onyeka</v>
      </c>
      <c r="C3079" s="1" t="str">
        <f>'Customer_Master'!E3079</f>
        <v>Fluxtech Inc</v>
      </c>
      <c r="D3079" t="str">
        <f>'Customer_Master'!G3079</f>
        <v>Valid</v>
      </c>
      <c r="E3079" t="str">
        <f>'Customer_Master'!I3079</f>
        <v>Valid</v>
      </c>
      <c r="F3079" t="str">
        <f>'Customer_Master'!X3079</f>
        <v>Complete</v>
      </c>
      <c r="G3079">
        <f>'Customer_Master'!Y3079</f>
        <v>100</v>
      </c>
    </row>
    <row r="3080" spans="1:7" x14ac:dyDescent="0.25">
      <c r="A3080" s="1" t="str">
        <f>'Customer_Master'!A3080</f>
        <v>CUST-00124</v>
      </c>
      <c r="B3080" s="1" t="str">
        <f>'Customer_Master'!D3080</f>
        <v>Thandiwe Adewale</v>
      </c>
      <c r="C3080" s="1" t="str">
        <f>'Customer_Master'!E3080</f>
        <v>Corecommerce</v>
      </c>
      <c r="D3080" t="str">
        <f>'Customer_Master'!G3080</f>
        <v>Valid</v>
      </c>
      <c r="E3080" t="str">
        <f>'Customer_Master'!I3080</f>
        <v>Valid</v>
      </c>
      <c r="F3080" t="str">
        <f>'Customer_Master'!X3080</f>
        <v>Complete</v>
      </c>
      <c r="G3080">
        <f>'Customer_Master'!Y3080</f>
        <v>100</v>
      </c>
    </row>
    <row r="3081" spans="1:7" x14ac:dyDescent="0.25">
      <c r="A3081" s="1" t="str">
        <f>'Customer_Master'!A3081</f>
        <v>CUST-01589</v>
      </c>
      <c r="B3081" s="1" t="str">
        <f>'Customer_Master'!D3081</f>
        <v>Favour Smith</v>
      </c>
      <c r="C3081" s="1" t="str">
        <f>'Customer_Master'!E3081</f>
        <v>Dangote Industries</v>
      </c>
      <c r="D3081" t="str">
        <f>'Customer_Master'!G3081</f>
        <v>Invalid</v>
      </c>
      <c r="E3081" t="str">
        <f>'Customer_Master'!I3081</f>
        <v>Valid</v>
      </c>
      <c r="F3081" t="str">
        <f>'Customer_Master'!X3081</f>
        <v>Complete</v>
      </c>
      <c r="G3081">
        <f>'Customer_Master'!Y3081</f>
        <v>45</v>
      </c>
    </row>
    <row r="3082" spans="1:7" x14ac:dyDescent="0.25">
      <c r="A3082" s="1" t="str">
        <f>'Customer_Master'!A3082</f>
        <v>CUST-04733</v>
      </c>
      <c r="B3082" s="1" t="str">
        <f>'Customer_Master'!D3082</f>
        <v>Simi Makinde</v>
      </c>
      <c r="C3082" s="1" t="str">
        <f>'Customer_Master'!E3082</f>
        <v>Leadfinance Inc</v>
      </c>
      <c r="D3082" t="str">
        <f>'Customer_Master'!G3082</f>
        <v>Valid</v>
      </c>
      <c r="E3082" t="str">
        <f>'Customer_Master'!I3082</f>
        <v>Valid</v>
      </c>
      <c r="F3082" t="str">
        <f>'Customer_Master'!X3082</f>
        <v>Complete</v>
      </c>
      <c r="G3082">
        <f>'Customer_Master'!Y3082</f>
        <v>100</v>
      </c>
    </row>
    <row r="3083" spans="1:7" x14ac:dyDescent="0.25">
      <c r="A3083" s="1" t="str">
        <f>'Customer_Master'!A3083</f>
        <v>CUST-02906</v>
      </c>
      <c r="B3083" s="1" t="str">
        <f>'Customer_Master'!D3083</f>
        <v>Tope Obi</v>
      </c>
      <c r="C3083" s="1" t="str">
        <f>'Customer_Master'!E3083</f>
        <v>Pulsepay</v>
      </c>
      <c r="D3083" t="str">
        <f>'Customer_Master'!G3083</f>
        <v>Valid</v>
      </c>
      <c r="E3083" t="str">
        <f>'Customer_Master'!I3083</f>
        <v>Valid</v>
      </c>
      <c r="F3083" t="str">
        <f>'Customer_Master'!X3083</f>
        <v>Complete</v>
      </c>
      <c r="G3083">
        <f>'Customer_Master'!Y3083</f>
        <v>100</v>
      </c>
    </row>
    <row r="3084" spans="1:7" x14ac:dyDescent="0.25">
      <c r="A3084" s="1" t="str">
        <f>'Customer_Master'!A3084</f>
        <v>CUST-04603</v>
      </c>
      <c r="B3084" s="1" t="str">
        <f>'Customer_Master'!D3084</f>
        <v>Emmanuel Adewale</v>
      </c>
      <c r="C3084" s="1" t="str">
        <f>'Customer_Master'!E3084</f>
        <v>Paystack</v>
      </c>
      <c r="D3084" t="str">
        <f>'Customer_Master'!G3084</f>
        <v>Valid</v>
      </c>
      <c r="E3084" t="str">
        <f>'Customer_Master'!I3084</f>
        <v>Valid</v>
      </c>
      <c r="F3084" t="str">
        <f>'Customer_Master'!X3084</f>
        <v>Complete</v>
      </c>
      <c r="G3084">
        <f>'Customer_Master'!Y3084</f>
        <v>75</v>
      </c>
    </row>
    <row r="3085" spans="1:7" x14ac:dyDescent="0.25">
      <c r="A3085" s="1" t="str">
        <f>'Customer_Master'!A3085</f>
        <v>CUST-00646</v>
      </c>
      <c r="B3085" s="1" t="str">
        <f>'Customer_Master'!D3085</f>
        <v>Niyi Ugwu</v>
      </c>
      <c r="C3085" s="1" t="str">
        <f>'Customer_Master'!E3085</f>
        <v>Cowrywise</v>
      </c>
      <c r="D3085" t="str">
        <f>'Customer_Master'!G3085</f>
        <v>Valid</v>
      </c>
      <c r="E3085" t="str">
        <f>'Customer_Master'!I3085</f>
        <v>Valid</v>
      </c>
      <c r="F3085" t="str">
        <f>'Customer_Master'!X3085</f>
        <v>Complete</v>
      </c>
      <c r="G3085">
        <f>'Customer_Master'!Y3085</f>
        <v>100</v>
      </c>
    </row>
    <row r="3086" spans="1:7" x14ac:dyDescent="0.25">
      <c r="A3086" s="1" t="str">
        <f>'Customer_Master'!A3086</f>
        <v>CUST-00596</v>
      </c>
      <c r="B3086" s="1" t="str">
        <f>'Customer_Master'!D3086</f>
        <v>Lola Musa</v>
      </c>
      <c r="C3086" s="1" t="str">
        <f>'Customer_Master'!E3086</f>
        <v>Heliopay</v>
      </c>
      <c r="D3086" t="str">
        <f>'Customer_Master'!G3086</f>
        <v>Valid</v>
      </c>
      <c r="E3086" t="str">
        <f>'Customer_Master'!I3086</f>
        <v>Valid</v>
      </c>
      <c r="F3086" t="str">
        <f>'Customer_Master'!X3086</f>
        <v>Complete</v>
      </c>
      <c r="G3086">
        <f>'Customer_Master'!Y3086</f>
        <v>100</v>
      </c>
    </row>
    <row r="3087" spans="1:7" x14ac:dyDescent="0.25">
      <c r="A3087" s="1" t="str">
        <f>'Customer_Master'!A3087</f>
        <v>CUST-01276</v>
      </c>
      <c r="B3087" s="1" t="str">
        <f>'Customer_Master'!D3087</f>
        <v>Kevin Makinde</v>
      </c>
      <c r="C3087" s="1" t="str">
        <f>'Customer_Master'!E3087</f>
        <v>Coregroup</v>
      </c>
      <c r="D3087" t="str">
        <f>'Customer_Master'!G3087</f>
        <v>Valid</v>
      </c>
      <c r="E3087" t="str">
        <f>'Customer_Master'!I3087</f>
        <v>Valid</v>
      </c>
      <c r="F3087" t="str">
        <f>'Customer_Master'!X3087</f>
        <v>Complete</v>
      </c>
      <c r="G3087">
        <f>'Customer_Master'!Y3087</f>
        <v>100</v>
      </c>
    </row>
    <row r="3088" spans="1:7" x14ac:dyDescent="0.25">
      <c r="A3088" s="1" t="str">
        <f>'Customer_Master'!A3088</f>
        <v>CUST-02080</v>
      </c>
      <c r="B3088" s="1" t="str">
        <f>'Customer_Master'!D3088</f>
        <v>Afolabi</v>
      </c>
      <c r="C3088" s="1" t="str">
        <f>'Customer_Master'!E3088</f>
        <v>Corecommerce</v>
      </c>
      <c r="D3088" t="str">
        <f>'Customer_Master'!G3088</f>
        <v>Valid</v>
      </c>
      <c r="E3088" t="str">
        <f>'Customer_Master'!I3088</f>
        <v>Valid</v>
      </c>
      <c r="F3088" t="str">
        <f>'Customer_Master'!X3088</f>
        <v>Incomplete</v>
      </c>
      <c r="G3088">
        <f>'Customer_Master'!Y3088</f>
        <v>60</v>
      </c>
    </row>
    <row r="3089" spans="1:7" x14ac:dyDescent="0.25">
      <c r="A3089" s="1" t="str">
        <f>'Customer_Master'!A3089</f>
        <v>CUST-00554</v>
      </c>
      <c r="B3089" s="1" t="str">
        <f>'Customer_Master'!D3089</f>
        <v>Brian Musa</v>
      </c>
      <c r="C3089" s="1" t="str">
        <f>'Customer_Master'!E3089</f>
        <v>Novaworks Llc</v>
      </c>
      <c r="D3089" t="str">
        <f>'Customer_Master'!G3089</f>
        <v>Valid</v>
      </c>
      <c r="E3089" t="str">
        <f>'Customer_Master'!I3089</f>
        <v>Valid</v>
      </c>
      <c r="F3089" t="str">
        <f>'Customer_Master'!X3089</f>
        <v>Complete</v>
      </c>
      <c r="G3089">
        <f>'Customer_Master'!Y3089</f>
        <v>75</v>
      </c>
    </row>
    <row r="3090" spans="1:7" x14ac:dyDescent="0.25">
      <c r="A3090" s="1" t="str">
        <f>'Customer_Master'!A3090</f>
        <v>CUST-05096</v>
      </c>
      <c r="B3090" s="1" t="str">
        <f>'Customer_Master'!D3090</f>
        <v>Mark Okorie</v>
      </c>
      <c r="C3090" s="1" t="str">
        <f>'Customer_Master'!E3090</f>
        <v>Gridlogistics Ltd</v>
      </c>
      <c r="D3090" t="str">
        <f>'Customer_Master'!G3090</f>
        <v>Valid</v>
      </c>
      <c r="E3090" t="str">
        <f>'Customer_Master'!I3090</f>
        <v>Valid</v>
      </c>
      <c r="F3090" t="str">
        <f>'Customer_Master'!X3090</f>
        <v>Complete</v>
      </c>
      <c r="G3090">
        <f>'Customer_Master'!Y3090</f>
        <v>75</v>
      </c>
    </row>
    <row r="3091" spans="1:7" x14ac:dyDescent="0.25">
      <c r="A3091" s="1" t="str">
        <f>'Customer_Master'!A3091</f>
        <v>CUST-03074</v>
      </c>
      <c r="B3091" s="1" t="str">
        <f>'Customer_Master'!D3091</f>
        <v>Uche Al-Farsi</v>
      </c>
      <c r="C3091" s="1" t="str">
        <f>'Customer_Master'!E3091</f>
        <v>Moniepoint</v>
      </c>
      <c r="D3091" t="str">
        <f>'Customer_Master'!G3091</f>
        <v>Valid</v>
      </c>
      <c r="E3091" t="str">
        <f>'Customer_Master'!I3091</f>
        <v>Valid</v>
      </c>
      <c r="F3091" t="str">
        <f>'Customer_Master'!X3091</f>
        <v>Complete</v>
      </c>
      <c r="G3091">
        <f>'Customer_Master'!Y3091</f>
        <v>100</v>
      </c>
    </row>
    <row r="3092" spans="1:7" x14ac:dyDescent="0.25">
      <c r="A3092" s="1" t="str">
        <f>'Customer_Master'!A3092</f>
        <v>CUST-03789</v>
      </c>
      <c r="B3092" s="1" t="str">
        <f>'Customer_Master'!D3092</f>
        <v>Emmanuel Mwangi</v>
      </c>
      <c r="C3092" s="1" t="str">
        <f>'Customer_Master'!E3092</f>
        <v>Pulsesoft Llc</v>
      </c>
      <c r="D3092" t="str">
        <f>'Customer_Master'!G3092</f>
        <v>Valid</v>
      </c>
      <c r="E3092" t="str">
        <f>'Customer_Master'!I3092</f>
        <v>Invalid</v>
      </c>
      <c r="F3092" t="str">
        <f>'Customer_Master'!X3092</f>
        <v>Complete</v>
      </c>
      <c r="G3092">
        <f>'Customer_Master'!Y3092</f>
        <v>80</v>
      </c>
    </row>
    <row r="3093" spans="1:7" x14ac:dyDescent="0.25">
      <c r="A3093" s="1" t="str">
        <f>'Customer_Master'!A3093</f>
        <v>CUST-00443</v>
      </c>
      <c r="B3093" s="1" t="str">
        <f>'Customer_Master'!D3093</f>
        <v>Yusuf Van Der Merwe</v>
      </c>
      <c r="C3093" s="1" t="str">
        <f>'Customer_Master'!E3093</f>
        <v>Kuda</v>
      </c>
      <c r="D3093" t="str">
        <f>'Customer_Master'!G3093</f>
        <v>Valid</v>
      </c>
      <c r="E3093" t="str">
        <f>'Customer_Master'!I3093</f>
        <v>Valid</v>
      </c>
      <c r="F3093" t="str">
        <f>'Customer_Master'!X3093</f>
        <v>Complete</v>
      </c>
      <c r="G3093">
        <f>'Customer_Master'!Y3093</f>
        <v>100</v>
      </c>
    </row>
    <row r="3094" spans="1:7" x14ac:dyDescent="0.25">
      <c r="A3094" s="1" t="str">
        <f>'Customer_Master'!A3094</f>
        <v>CUST-00803</v>
      </c>
      <c r="B3094" s="1" t="str">
        <f>'Customer_Master'!D3094</f>
        <v>Kamau Balogun</v>
      </c>
      <c r="C3094" s="1" t="str">
        <f>'Customer_Master'!E3094</f>
        <v>Jumia</v>
      </c>
      <c r="D3094" t="str">
        <f>'Customer_Master'!G3094</f>
        <v>Valid</v>
      </c>
      <c r="E3094" t="str">
        <f>'Customer_Master'!I3094</f>
        <v>Valid</v>
      </c>
      <c r="F3094" t="str">
        <f>'Customer_Master'!X3094</f>
        <v>Complete</v>
      </c>
      <c r="G3094">
        <f>'Customer_Master'!Y3094</f>
        <v>100</v>
      </c>
    </row>
    <row r="3095" spans="1:7" x14ac:dyDescent="0.25">
      <c r="A3095" s="1" t="str">
        <f>'Customer_Master'!A3095</f>
        <v>CUST-04223</v>
      </c>
      <c r="B3095" s="1" t="str">
        <f>'Customer_Master'!D3095</f>
        <v>Sophie Afolabi</v>
      </c>
      <c r="C3095" s="1" t="str">
        <f>'Customer_Master'!E3095</f>
        <v>Mtn Group</v>
      </c>
      <c r="D3095" t="str">
        <f>'Customer_Master'!G3095</f>
        <v>Valid</v>
      </c>
      <c r="E3095" t="str">
        <f>'Customer_Master'!I3095</f>
        <v>Valid</v>
      </c>
      <c r="F3095" t="str">
        <f>'Customer_Master'!X3095</f>
        <v>Complete</v>
      </c>
      <c r="G3095">
        <f>'Customer_Master'!Y3095</f>
        <v>75</v>
      </c>
    </row>
    <row r="3096" spans="1:7" x14ac:dyDescent="0.25">
      <c r="A3096" s="1" t="str">
        <f>'Customer_Master'!A3096</f>
        <v>CUST-00864</v>
      </c>
      <c r="B3096" s="1" t="str">
        <f>'Customer_Master'!D3096</f>
        <v>Kemi Naidoo</v>
      </c>
      <c r="C3096" s="1" t="str">
        <f>'Customer_Master'!E3096</f>
        <v>Moniepoint</v>
      </c>
      <c r="D3096" t="str">
        <f>'Customer_Master'!G3096</f>
        <v>Invalid</v>
      </c>
      <c r="E3096" t="str">
        <f>'Customer_Master'!I3096</f>
        <v>Valid</v>
      </c>
      <c r="F3096" t="str">
        <f>'Customer_Master'!X3096</f>
        <v>Complete</v>
      </c>
      <c r="G3096">
        <f>'Customer_Master'!Y3096</f>
        <v>70</v>
      </c>
    </row>
    <row r="3097" spans="1:7" x14ac:dyDescent="0.25">
      <c r="A3097" s="1" t="str">
        <f>'Customer_Master'!A3097</f>
        <v>CUST-03948</v>
      </c>
      <c r="B3097" s="1" t="str">
        <f>'Customer_Master'!D3097</f>
        <v>Otieno Anyanwu</v>
      </c>
      <c r="C3097" s="1" t="str">
        <f>'Customer_Master'!E3097</f>
        <v>Piggyvest</v>
      </c>
      <c r="D3097" t="str">
        <f>'Customer_Master'!G3097</f>
        <v>Valid</v>
      </c>
      <c r="E3097" t="str">
        <f>'Customer_Master'!I3097</f>
        <v>Valid</v>
      </c>
      <c r="F3097" t="str">
        <f>'Customer_Master'!X3097</f>
        <v>Complete</v>
      </c>
      <c r="G3097">
        <f>'Customer_Master'!Y3097</f>
        <v>100</v>
      </c>
    </row>
    <row r="3098" spans="1:7" x14ac:dyDescent="0.25">
      <c r="A3098" s="1" t="str">
        <f>'Customer_Master'!A3098</f>
        <v>CUST-02091</v>
      </c>
      <c r="B3098" s="1" t="str">
        <f>'Customer_Master'!D3098</f>
        <v>Yusuf Mohammed</v>
      </c>
      <c r="C3098" s="1" t="str">
        <f>'Customer_Master'!E3098</f>
        <v>Cellulant</v>
      </c>
      <c r="D3098" t="str">
        <f>'Customer_Master'!G3098</f>
        <v>Valid</v>
      </c>
      <c r="E3098" t="str">
        <f>'Customer_Master'!I3098</f>
        <v>Valid</v>
      </c>
      <c r="F3098" t="str">
        <f>'Customer_Master'!X3098</f>
        <v>Complete</v>
      </c>
      <c r="G3098">
        <f>'Customer_Master'!Y3098</f>
        <v>75</v>
      </c>
    </row>
    <row r="3099" spans="1:7" x14ac:dyDescent="0.25">
      <c r="A3099" s="1" t="str">
        <f>'Customer_Master'!A3099</f>
        <v>CUST-01646</v>
      </c>
      <c r="B3099" s="1" t="str">
        <f>'Customer_Master'!D3099</f>
        <v>Pieter Ugwu</v>
      </c>
      <c r="C3099" s="1" t="str">
        <f>'Customer_Master'!E3099</f>
        <v>Mtn Group</v>
      </c>
      <c r="D3099" t="str">
        <f>'Customer_Master'!G3099</f>
        <v>Valid</v>
      </c>
      <c r="E3099" t="str">
        <f>'Customer_Master'!I3099</f>
        <v>Valid</v>
      </c>
      <c r="F3099" t="str">
        <f>'Customer_Master'!X3099</f>
        <v>Complete</v>
      </c>
      <c r="G3099">
        <f>'Customer_Master'!Y3099</f>
        <v>100</v>
      </c>
    </row>
    <row r="3100" spans="1:7" x14ac:dyDescent="0.25">
      <c r="A3100" s="1" t="str">
        <f>'Customer_Master'!A3100</f>
        <v>CUST-04305</v>
      </c>
      <c r="B3100" s="1" t="str">
        <f>'Customer_Master'!D3100</f>
        <v>Tosin Okorie</v>
      </c>
      <c r="C3100" s="1" t="str">
        <f>'Customer_Master'!E3100</f>
        <v>Twiga Foods</v>
      </c>
      <c r="D3100" t="str">
        <f>'Customer_Master'!G3100</f>
        <v>Valid</v>
      </c>
      <c r="E3100" t="str">
        <f>'Customer_Master'!I3100</f>
        <v>Valid</v>
      </c>
      <c r="F3100" t="str">
        <f>'Customer_Master'!X3100</f>
        <v>Complete</v>
      </c>
      <c r="G3100">
        <f>'Customer_Master'!Y3100</f>
        <v>100</v>
      </c>
    </row>
    <row r="3101" spans="1:7" x14ac:dyDescent="0.25">
      <c r="A3101" s="1" t="str">
        <f>'Customer_Master'!A3101</f>
        <v>CUST-01188</v>
      </c>
      <c r="B3101" s="1" t="str">
        <f>'Customer_Master'!D3101</f>
        <v>Thandiwe Dlamini</v>
      </c>
      <c r="C3101" s="1" t="str">
        <f>'Customer_Master'!E3101</f>
        <v>Piggyvest</v>
      </c>
      <c r="D3101" t="str">
        <f>'Customer_Master'!G3101</f>
        <v>Valid</v>
      </c>
      <c r="E3101" t="str">
        <f>'Customer_Master'!I3101</f>
        <v>Valid</v>
      </c>
      <c r="F3101" t="str">
        <f>'Customer_Master'!X3101</f>
        <v>Complete</v>
      </c>
      <c r="G3101">
        <f>'Customer_Master'!Y3101</f>
        <v>100</v>
      </c>
    </row>
    <row r="3102" spans="1:7" x14ac:dyDescent="0.25">
      <c r="A3102" s="1" t="str">
        <f>'Customer_Master'!A3102</f>
        <v>CUST-00622</v>
      </c>
      <c r="B3102" s="1" t="str">
        <f>'Customer_Master'!D3102</f>
        <v>Mwangi</v>
      </c>
      <c r="C3102" s="1" t="str">
        <f>'Customer_Master'!E3102</f>
        <v>Moniepoint</v>
      </c>
      <c r="D3102" t="str">
        <f>'Customer_Master'!G3102</f>
        <v>Valid</v>
      </c>
      <c r="E3102" t="str">
        <f>'Customer_Master'!I3102</f>
        <v>Valid</v>
      </c>
      <c r="F3102" t="str">
        <f>'Customer_Master'!X3102</f>
        <v>Incomplete</v>
      </c>
      <c r="G3102">
        <f>'Customer_Master'!Y3102</f>
        <v>60</v>
      </c>
    </row>
    <row r="3103" spans="1:7" x14ac:dyDescent="0.25">
      <c r="A3103" s="1" t="str">
        <f>'Customer_Master'!A3103</f>
        <v>CUST-00414</v>
      </c>
      <c r="B3103" s="1" t="str">
        <f>'Customer_Master'!D3103</f>
        <v>Precious Van Der Merwe</v>
      </c>
      <c r="C3103" s="1" t="str">
        <f>'Customer_Master'!E3103</f>
        <v>Cellulant</v>
      </c>
      <c r="D3103" t="str">
        <f>'Customer_Master'!G3103</f>
        <v>Valid</v>
      </c>
      <c r="E3103" t="str">
        <f>'Customer_Master'!I3103</f>
        <v>Valid</v>
      </c>
      <c r="F3103" t="str">
        <f>'Customer_Master'!X3103</f>
        <v>Complete</v>
      </c>
      <c r="G3103">
        <f>'Customer_Master'!Y3103</f>
        <v>100</v>
      </c>
    </row>
    <row r="3104" spans="1:7" x14ac:dyDescent="0.25">
      <c r="A3104" s="1" t="str">
        <f>'Customer_Master'!A3104</f>
        <v>CUST-04264</v>
      </c>
      <c r="B3104" s="1" t="str">
        <f>'Customer_Master'!D3104</f>
        <v>Williams</v>
      </c>
      <c r="C3104" s="1" t="str">
        <f>'Customer_Master'!E3104</f>
        <v>Leadfinance Inc</v>
      </c>
      <c r="D3104" t="str">
        <f>'Customer_Master'!G3104</f>
        <v>Valid</v>
      </c>
      <c r="E3104" t="str">
        <f>'Customer_Master'!I3104</f>
        <v>Valid</v>
      </c>
      <c r="F3104" t="str">
        <f>'Customer_Master'!X3104</f>
        <v>Incomplete</v>
      </c>
      <c r="G3104">
        <f>'Customer_Master'!Y3104</f>
        <v>60</v>
      </c>
    </row>
    <row r="3105" spans="1:7" x14ac:dyDescent="0.25">
      <c r="A3105" s="1" t="str">
        <f>'Customer_Master'!A3105</f>
        <v>CUST-01611</v>
      </c>
      <c r="B3105" s="1" t="str">
        <f>'Customer_Master'!D3105</f>
        <v>Brian Naidoo</v>
      </c>
      <c r="C3105" s="1" t="str">
        <f>'Customer_Master'!E3105</f>
        <v>Piggyvest</v>
      </c>
      <c r="D3105" t="str">
        <f>'Customer_Master'!G3105</f>
        <v>Valid</v>
      </c>
      <c r="E3105" t="str">
        <f>'Customer_Master'!I3105</f>
        <v>Valid</v>
      </c>
      <c r="F3105" t="str">
        <f>'Customer_Master'!X3105</f>
        <v>Complete</v>
      </c>
      <c r="G3105">
        <f>'Customer_Master'!Y3105</f>
        <v>100</v>
      </c>
    </row>
    <row r="3106" spans="1:7" x14ac:dyDescent="0.25">
      <c r="A3106" s="1" t="str">
        <f>'Customer_Master'!A3106</f>
        <v>CUST-03314</v>
      </c>
      <c r="B3106" s="1" t="str">
        <f>'Customer_Master'!D3106</f>
        <v>Joy Evans</v>
      </c>
      <c r="C3106" s="1" t="str">
        <f>'Customer_Master'!E3106</f>
        <v>Novanetworks</v>
      </c>
      <c r="D3106" t="str">
        <f>'Customer_Master'!G3106</f>
        <v>Valid</v>
      </c>
      <c r="E3106" t="str">
        <f>'Customer_Master'!I3106</f>
        <v>Valid</v>
      </c>
      <c r="F3106" t="str">
        <f>'Customer_Master'!X3106</f>
        <v>Complete</v>
      </c>
      <c r="G3106">
        <f>'Customer_Master'!Y3106</f>
        <v>100</v>
      </c>
    </row>
    <row r="3107" spans="1:7" x14ac:dyDescent="0.25">
      <c r="A3107" s="1" t="str">
        <f>'Customer_Master'!A3107</f>
        <v>CUST-04624</v>
      </c>
      <c r="B3107" s="1" t="str">
        <f>'Customer_Master'!D3107</f>
        <v>Dele Obi</v>
      </c>
      <c r="C3107" s="1" t="str">
        <f>'Customer_Master'!E3107</f>
        <v>Teamapt</v>
      </c>
      <c r="D3107" t="str">
        <f>'Customer_Master'!G3107</f>
        <v>Valid</v>
      </c>
      <c r="E3107" t="str">
        <f>'Customer_Master'!I3107</f>
        <v>Valid</v>
      </c>
      <c r="F3107" t="str">
        <f>'Customer_Master'!X3107</f>
        <v>Complete</v>
      </c>
      <c r="G3107">
        <f>'Customer_Master'!Y3107</f>
        <v>75</v>
      </c>
    </row>
    <row r="3108" spans="1:7" x14ac:dyDescent="0.25">
      <c r="A3108" s="1" t="str">
        <f>'Customer_Master'!A3108</f>
        <v>CUST-01706</v>
      </c>
      <c r="B3108" s="1" t="str">
        <f>'Customer_Master'!D3108</f>
        <v>Samuel Kelly</v>
      </c>
      <c r="C3108" s="1" t="str">
        <f>'Customer_Master'!E3108</f>
        <v>Sparkdigital</v>
      </c>
      <c r="D3108" t="str">
        <f>'Customer_Master'!G3108</f>
        <v>Valid</v>
      </c>
      <c r="E3108" t="str">
        <f>'Customer_Master'!I3108</f>
        <v>Valid</v>
      </c>
      <c r="F3108" t="str">
        <f>'Customer_Master'!X3108</f>
        <v>Complete</v>
      </c>
      <c r="G3108">
        <f>'Customer_Master'!Y3108</f>
        <v>100</v>
      </c>
    </row>
    <row r="3109" spans="1:7" x14ac:dyDescent="0.25">
      <c r="A3109" s="1" t="str">
        <f>'Customer_Master'!A3109</f>
        <v>CUST-01035</v>
      </c>
      <c r="B3109" s="1" t="str">
        <f>'Customer_Master'!D3109</f>
        <v>Femke Mensah</v>
      </c>
      <c r="C3109" s="1" t="str">
        <f>'Customer_Master'!E3109</f>
        <v>Piggyvest</v>
      </c>
      <c r="D3109" t="str">
        <f>'Customer_Master'!G3109</f>
        <v>Valid</v>
      </c>
      <c r="E3109" t="str">
        <f>'Customer_Master'!I3109</f>
        <v>Valid</v>
      </c>
      <c r="F3109" t="str">
        <f>'Customer_Master'!X3109</f>
        <v>Complete</v>
      </c>
      <c r="G3109">
        <f>'Customer_Master'!Y3109</f>
        <v>100</v>
      </c>
    </row>
    <row r="3110" spans="1:7" x14ac:dyDescent="0.25">
      <c r="A3110" s="1" t="str">
        <f>'Customer_Master'!A3110</f>
        <v>CUST-00618</v>
      </c>
      <c r="B3110" s="1" t="str">
        <f>'Customer_Master'!D3110</f>
        <v>Laura Bello</v>
      </c>
      <c r="C3110" s="1" t="str">
        <f>'Customer_Master'!E3110</f>
        <v>Moniepoint</v>
      </c>
      <c r="D3110" t="str">
        <f>'Customer_Master'!G3110</f>
        <v>Valid</v>
      </c>
      <c r="E3110" t="str">
        <f>'Customer_Master'!I3110</f>
        <v>Valid</v>
      </c>
      <c r="F3110" t="str">
        <f>'Customer_Master'!X3110</f>
        <v>Complete</v>
      </c>
      <c r="G3110">
        <f>'Customer_Master'!Y3110</f>
        <v>100</v>
      </c>
    </row>
    <row r="3111" spans="1:7" x14ac:dyDescent="0.25">
      <c r="A3111" s="1" t="str">
        <f>'Customer_Master'!A3111</f>
        <v>CUST-02172</v>
      </c>
      <c r="B3111" s="1" t="str">
        <f>'Customer_Master'!D3111</f>
        <v>Jessica Naidoo</v>
      </c>
      <c r="C3111" s="1" t="str">
        <f>'Customer_Master'!E3111</f>
        <v>Mtn Group</v>
      </c>
      <c r="D3111" t="str">
        <f>'Customer_Master'!G3111</f>
        <v>Valid</v>
      </c>
      <c r="E3111" t="str">
        <f>'Customer_Master'!I3111</f>
        <v>Valid</v>
      </c>
      <c r="F3111" t="str">
        <f>'Customer_Master'!X3111</f>
        <v>Complete</v>
      </c>
      <c r="G3111">
        <f>'Customer_Master'!Y3111</f>
        <v>100</v>
      </c>
    </row>
    <row r="3112" spans="1:7" x14ac:dyDescent="0.25">
      <c r="A3112" s="1" t="str">
        <f>'Customer_Master'!A3112</f>
        <v>CUST-04062</v>
      </c>
      <c r="B3112" s="1" t="str">
        <f>'Customer_Master'!D3112</f>
        <v>Amani Johnson</v>
      </c>
      <c r="C3112" s="1" t="str">
        <f>'Customer_Master'!E3112</f>
        <v>Corenetworks Gmbh</v>
      </c>
      <c r="D3112" t="str">
        <f>'Customer_Master'!G3112</f>
        <v>Valid</v>
      </c>
      <c r="E3112" t="str">
        <f>'Customer_Master'!I3112</f>
        <v>Valid</v>
      </c>
      <c r="F3112" t="str">
        <f>'Customer_Master'!X3112</f>
        <v>Complete</v>
      </c>
      <c r="G3112">
        <f>'Customer_Master'!Y3112</f>
        <v>100</v>
      </c>
    </row>
    <row r="3113" spans="1:7" x14ac:dyDescent="0.25">
      <c r="A3113" s="1" t="str">
        <f>'Customer_Master'!A3113</f>
        <v>CUST-03141</v>
      </c>
      <c r="B3113" s="1" t="str">
        <f>'Customer_Master'!D3113</f>
        <v>Kemi Botha</v>
      </c>
      <c r="C3113" s="1" t="str">
        <f>'Customer_Master'!E3113</f>
        <v>Vertexlogistics Plc</v>
      </c>
      <c r="D3113" t="str">
        <f>'Customer_Master'!G3113</f>
        <v>Invalid</v>
      </c>
      <c r="E3113" t="str">
        <f>'Customer_Master'!I3113</f>
        <v>Valid</v>
      </c>
      <c r="F3113" t="str">
        <f>'Customer_Master'!X3113</f>
        <v>Complete</v>
      </c>
      <c r="G3113">
        <f>'Customer_Master'!Y3113</f>
        <v>70</v>
      </c>
    </row>
    <row r="3114" spans="1:7" x14ac:dyDescent="0.25">
      <c r="A3114" s="1" t="str">
        <f>'Customer_Master'!A3114</f>
        <v>CUST-04377</v>
      </c>
      <c r="B3114" s="1" t="str">
        <f>'Customer_Master'!D3114</f>
        <v>Grace Van Der Merwe</v>
      </c>
      <c r="C3114" s="1" t="str">
        <f>'Customer_Master'!E3114</f>
        <v>Echocapital Plc</v>
      </c>
      <c r="D3114" t="str">
        <f>'Customer_Master'!G3114</f>
        <v>Valid</v>
      </c>
      <c r="E3114" t="str">
        <f>'Customer_Master'!I3114</f>
        <v>Valid</v>
      </c>
      <c r="F3114" t="str">
        <f>'Customer_Master'!X3114</f>
        <v>Complete</v>
      </c>
      <c r="G3114">
        <f>'Customer_Master'!Y3114</f>
        <v>100</v>
      </c>
    </row>
    <row r="3115" spans="1:7" x14ac:dyDescent="0.25">
      <c r="A3115" s="1" t="str">
        <f>'Customer_Master'!A3115</f>
        <v>CUST-01167</v>
      </c>
      <c r="B3115" s="1" t="str">
        <f>'Customer_Master'!D3115</f>
        <v>Nnamdi Khan</v>
      </c>
      <c r="C3115" s="1" t="str">
        <f>'Customer_Master'!E3115</f>
        <v>Cellulant</v>
      </c>
      <c r="D3115" t="str">
        <f>'Customer_Master'!G3115</f>
        <v>Valid</v>
      </c>
      <c r="E3115" t="str">
        <f>'Customer_Master'!I3115</f>
        <v>Valid</v>
      </c>
      <c r="F3115" t="str">
        <f>'Customer_Master'!X3115</f>
        <v>Complete</v>
      </c>
      <c r="G3115">
        <f>'Customer_Master'!Y3115</f>
        <v>100</v>
      </c>
    </row>
    <row r="3116" spans="1:7" x14ac:dyDescent="0.25">
      <c r="A3116" s="1" t="str">
        <f>'Customer_Master'!A3116</f>
        <v>CUST-01479</v>
      </c>
      <c r="B3116" s="1" t="str">
        <f>'Customer_Master'!D3116</f>
        <v>Chidi Eze</v>
      </c>
      <c r="C3116" s="1" t="str">
        <f>'Customer_Master'!E3116</f>
        <v>Bua Foods</v>
      </c>
      <c r="D3116" t="str">
        <f>'Customer_Master'!G3116</f>
        <v>Valid</v>
      </c>
      <c r="E3116" t="str">
        <f>'Customer_Master'!I3116</f>
        <v>Valid</v>
      </c>
      <c r="F3116" t="str">
        <f>'Customer_Master'!X3116</f>
        <v>Complete</v>
      </c>
      <c r="G3116">
        <f>'Customer_Master'!Y3116</f>
        <v>100</v>
      </c>
    </row>
    <row r="3117" spans="1:7" x14ac:dyDescent="0.25">
      <c r="A3117" s="1" t="str">
        <f>'Customer_Master'!A3117</f>
        <v>CUST-03406</v>
      </c>
      <c r="B3117" s="1" t="str">
        <f>'Customer_Master'!D3117</f>
        <v>David Salami</v>
      </c>
      <c r="C3117" s="1" t="str">
        <f>'Customer_Master'!E3117</f>
        <v>Pulsesystems</v>
      </c>
      <c r="D3117" t="str">
        <f>'Customer_Master'!G3117</f>
        <v>Valid</v>
      </c>
      <c r="E3117" t="str">
        <f>'Customer_Master'!I3117</f>
        <v>Valid</v>
      </c>
      <c r="F3117" t="str">
        <f>'Customer_Master'!X3117</f>
        <v>Complete</v>
      </c>
      <c r="G3117">
        <f>'Customer_Master'!Y3117</f>
        <v>100</v>
      </c>
    </row>
    <row r="3118" spans="1:7" x14ac:dyDescent="0.25">
      <c r="A3118" s="1" t="str">
        <f>'Customer_Master'!A3118</f>
        <v>CUST-00125</v>
      </c>
      <c r="B3118" s="1" t="str">
        <f>'Customer_Master'!D3118</f>
        <v>Uche Mohammed</v>
      </c>
      <c r="C3118" s="1" t="str">
        <f>'Customer_Master'!E3118</f>
        <v>Lumenfinance Ltd</v>
      </c>
      <c r="D3118" t="str">
        <f>'Customer_Master'!G3118</f>
        <v>Valid</v>
      </c>
      <c r="E3118" t="str">
        <f>'Customer_Master'!I3118</f>
        <v>Valid</v>
      </c>
      <c r="F3118" t="str">
        <f>'Customer_Master'!X3118</f>
        <v>Complete</v>
      </c>
      <c r="G3118">
        <f>'Customer_Master'!Y3118</f>
        <v>75</v>
      </c>
    </row>
    <row r="3119" spans="1:7" x14ac:dyDescent="0.25">
      <c r="A3119" s="1" t="str">
        <f>'Customer_Master'!A3119</f>
        <v>CUST-02117</v>
      </c>
      <c r="B3119" s="1" t="str">
        <f>'Customer_Master'!D3119</f>
        <v>Chidinma Okonkwo</v>
      </c>
      <c r="C3119" s="1" t="str">
        <f>'Customer_Master'!E3119</f>
        <v>Zenai</v>
      </c>
      <c r="D3119" t="str">
        <f>'Customer_Master'!G3119</f>
        <v>Valid</v>
      </c>
      <c r="E3119" t="str">
        <f>'Customer_Master'!I3119</f>
        <v>Valid</v>
      </c>
      <c r="F3119" t="str">
        <f>'Customer_Master'!X3119</f>
        <v>Complete</v>
      </c>
      <c r="G3119">
        <f>'Customer_Master'!Y3119</f>
        <v>100</v>
      </c>
    </row>
    <row r="3120" spans="1:7" x14ac:dyDescent="0.25">
      <c r="A3120" s="1" t="str">
        <f>'Customer_Master'!A3120</f>
        <v>CUST-00962</v>
      </c>
      <c r="B3120" s="1" t="str">
        <f>'Customer_Master'!D3120</f>
        <v>Sola Brown</v>
      </c>
      <c r="C3120" s="1" t="str">
        <f>'Customer_Master'!E3120</f>
        <v>Apexworks Ltd</v>
      </c>
      <c r="D3120" t="str">
        <f>'Customer_Master'!G3120</f>
        <v>Valid</v>
      </c>
      <c r="E3120" t="str">
        <f>'Customer_Master'!I3120</f>
        <v>Valid</v>
      </c>
      <c r="F3120" t="str">
        <f>'Customer_Master'!X3120</f>
        <v>Complete</v>
      </c>
      <c r="G3120">
        <f>'Customer_Master'!Y3120</f>
        <v>100</v>
      </c>
    </row>
    <row r="3121" spans="1:7" x14ac:dyDescent="0.25">
      <c r="A3121" s="1" t="str">
        <f>'Customer_Master'!A3121</f>
        <v>CUST-03105</v>
      </c>
      <c r="B3121" s="1" t="str">
        <f>'Customer_Master'!D3121</f>
        <v>Femke Jones</v>
      </c>
      <c r="C3121" s="1" t="str">
        <f>'Customer_Master'!E3121</f>
        <v>Vertextech Llc</v>
      </c>
      <c r="D3121" t="str">
        <f>'Customer_Master'!G3121</f>
        <v>Valid</v>
      </c>
      <c r="E3121" t="str">
        <f>'Customer_Master'!I3121</f>
        <v>Valid</v>
      </c>
      <c r="F3121" t="str">
        <f>'Customer_Master'!X3121</f>
        <v>Complete</v>
      </c>
      <c r="G3121">
        <f>'Customer_Master'!Y3121</f>
        <v>75</v>
      </c>
    </row>
    <row r="3122" spans="1:7" x14ac:dyDescent="0.25">
      <c r="A3122" s="1" t="str">
        <f>'Customer_Master'!A3122</f>
        <v>CUST-03875</v>
      </c>
      <c r="B3122" s="1" t="str">
        <f>'Customer_Master'!D3122</f>
        <v>Blessing Ogundimu</v>
      </c>
      <c r="C3122" s="1" t="str">
        <f>'Customer_Master'!E3122</f>
        <v>Echoanalytics</v>
      </c>
      <c r="D3122" t="str">
        <f>'Customer_Master'!G3122</f>
        <v>Valid</v>
      </c>
      <c r="E3122" t="str">
        <f>'Customer_Master'!I3122</f>
        <v>Valid</v>
      </c>
      <c r="F3122" t="str">
        <f>'Customer_Master'!X3122</f>
        <v>Complete</v>
      </c>
      <c r="G3122">
        <f>'Customer_Master'!Y3122</f>
        <v>100</v>
      </c>
    </row>
    <row r="3123" spans="1:7" x14ac:dyDescent="0.25">
      <c r="A3123" s="1" t="str">
        <f>'Customer_Master'!A3123</f>
        <v>CUST-00251</v>
      </c>
      <c r="B3123" s="1" t="str">
        <f>'Customer_Master'!D3123</f>
        <v>Femi Brown</v>
      </c>
      <c r="C3123" s="1" t="str">
        <f>'Customer_Master'!E3123</f>
        <v>Pulsesystems Inc</v>
      </c>
      <c r="D3123" t="str">
        <f>'Customer_Master'!G3123</f>
        <v>Valid</v>
      </c>
      <c r="E3123" t="str">
        <f>'Customer_Master'!I3123</f>
        <v>Valid</v>
      </c>
      <c r="F3123" t="str">
        <f>'Customer_Master'!X3123</f>
        <v>Complete</v>
      </c>
      <c r="G3123">
        <f>'Customer_Master'!Y3123</f>
        <v>100</v>
      </c>
    </row>
    <row r="3124" spans="1:7" x14ac:dyDescent="0.25">
      <c r="A3124" s="1" t="str">
        <f>'Customer_Master'!A3124</f>
        <v>CUST-04538</v>
      </c>
      <c r="B3124" s="1" t="str">
        <f>'Customer_Master'!D3124</f>
        <v>Hauwa Patel</v>
      </c>
      <c r="C3124" s="1" t="str">
        <f>'Customer_Master'!E3124</f>
        <v>Vertexpay</v>
      </c>
      <c r="D3124" t="str">
        <f>'Customer_Master'!G3124</f>
        <v>Valid</v>
      </c>
      <c r="E3124" t="str">
        <f>'Customer_Master'!I3124</f>
        <v>Valid</v>
      </c>
      <c r="F3124" t="str">
        <f>'Customer_Master'!X3124</f>
        <v>Complete</v>
      </c>
      <c r="G3124">
        <f>'Customer_Master'!Y3124</f>
        <v>100</v>
      </c>
    </row>
    <row r="3125" spans="1:7" x14ac:dyDescent="0.25">
      <c r="A3125" s="1" t="str">
        <f>'Customer_Master'!A3125</f>
        <v>CUST-01494</v>
      </c>
      <c r="B3125" s="1" t="str">
        <f>'Customer_Master'!D3125</f>
        <v>Ikechukwu Adebayo</v>
      </c>
      <c r="C3125" s="1" t="str">
        <f>'Customer_Master'!E3125</f>
        <v>Konga</v>
      </c>
      <c r="D3125" t="str">
        <f>'Customer_Master'!G3125</f>
        <v>Valid</v>
      </c>
      <c r="E3125" t="str">
        <f>'Customer_Master'!I3125</f>
        <v>Valid</v>
      </c>
      <c r="F3125" t="str">
        <f>'Customer_Master'!X3125</f>
        <v>Complete</v>
      </c>
      <c r="G3125">
        <f>'Customer_Master'!Y3125</f>
        <v>100</v>
      </c>
    </row>
    <row r="3126" spans="1:7" x14ac:dyDescent="0.25">
      <c r="A3126" s="1" t="str">
        <f>'Customer_Master'!A3126</f>
        <v>CUST-02058</v>
      </c>
      <c r="B3126" s="1" t="str">
        <f>'Customer_Master'!D3126</f>
        <v>Ogechi Lawal</v>
      </c>
      <c r="C3126" s="1" t="str">
        <f>'Customer_Master'!E3126</f>
        <v>Konga</v>
      </c>
      <c r="D3126" t="str">
        <f>'Customer_Master'!G3126</f>
        <v>Valid</v>
      </c>
      <c r="E3126" t="str">
        <f>'Customer_Master'!I3126</f>
        <v>Valid</v>
      </c>
      <c r="F3126" t="str">
        <f>'Customer_Master'!X3126</f>
        <v>Complete</v>
      </c>
      <c r="G3126">
        <f>'Customer_Master'!Y3126</f>
        <v>100</v>
      </c>
    </row>
    <row r="3127" spans="1:7" x14ac:dyDescent="0.25">
      <c r="A3127" s="1" t="str">
        <f>'Customer_Master'!A3127</f>
        <v>CUST-01323</v>
      </c>
      <c r="B3127" s="1" t="str">
        <f>'Customer_Master'!D3127</f>
        <v>Funmi Musa</v>
      </c>
      <c r="C3127" s="1" t="str">
        <f>'Customer_Master'!E3127</f>
        <v>Chipper Cash</v>
      </c>
      <c r="D3127" t="str">
        <f>'Customer_Master'!G3127</f>
        <v>Valid</v>
      </c>
      <c r="E3127" t="str">
        <f>'Customer_Master'!I3127</f>
        <v>Invalid</v>
      </c>
      <c r="F3127" t="str">
        <f>'Customer_Master'!X3127</f>
        <v>Complete</v>
      </c>
      <c r="G3127">
        <f>'Customer_Master'!Y3127</f>
        <v>80</v>
      </c>
    </row>
    <row r="3128" spans="1:7" x14ac:dyDescent="0.25">
      <c r="A3128" s="1" t="str">
        <f>'Customer_Master'!A3128</f>
        <v>CUST-04644</v>
      </c>
      <c r="B3128" s="1" t="str">
        <f>'Customer_Master'!D3128</f>
        <v>Ogechi Mensah</v>
      </c>
      <c r="C3128" s="1" t="str">
        <f>'Customer_Master'!E3128</f>
        <v>Vaulttech</v>
      </c>
      <c r="D3128" t="str">
        <f>'Customer_Master'!G3128</f>
        <v>Valid</v>
      </c>
      <c r="E3128" t="str">
        <f>'Customer_Master'!I3128</f>
        <v>Valid</v>
      </c>
      <c r="F3128" t="str">
        <f>'Customer_Master'!X3128</f>
        <v>Complete</v>
      </c>
      <c r="G3128">
        <f>'Customer_Master'!Y3128</f>
        <v>100</v>
      </c>
    </row>
    <row r="3129" spans="1:7" x14ac:dyDescent="0.25">
      <c r="A3129" s="1" t="str">
        <f>'Customer_Master'!A3129</f>
        <v>CUST-04921</v>
      </c>
      <c r="B3129" s="1" t="str">
        <f>'Customer_Master'!D3129</f>
        <v>Chizoba Brown</v>
      </c>
      <c r="C3129" s="1" t="str">
        <f>'Customer_Master'!E3129</f>
        <v>Paydigital Plc</v>
      </c>
      <c r="D3129" t="str">
        <f>'Customer_Master'!G3129</f>
        <v>Valid</v>
      </c>
      <c r="E3129" t="str">
        <f>'Customer_Master'!I3129</f>
        <v>Valid</v>
      </c>
      <c r="F3129" t="str">
        <f>'Customer_Master'!X3129</f>
        <v>Complete</v>
      </c>
      <c r="G3129">
        <f>'Customer_Master'!Y3129</f>
        <v>100</v>
      </c>
    </row>
    <row r="3130" spans="1:7" x14ac:dyDescent="0.25">
      <c r="A3130" s="1" t="str">
        <f>'Customer_Master'!A3130</f>
        <v>CUST-04246</v>
      </c>
      <c r="B3130" s="1" t="str">
        <f>'Customer_Master'!D3130</f>
        <v>David Mensah</v>
      </c>
      <c r="C3130" s="1" t="str">
        <f>'Customer_Master'!E3130</f>
        <v>Paystack</v>
      </c>
      <c r="D3130" t="str">
        <f>'Customer_Master'!G3130</f>
        <v>Valid</v>
      </c>
      <c r="E3130" t="str">
        <f>'Customer_Master'!I3130</f>
        <v>Valid</v>
      </c>
      <c r="F3130" t="str">
        <f>'Customer_Master'!X3130</f>
        <v>Complete</v>
      </c>
      <c r="G3130">
        <f>'Customer_Master'!Y3130</f>
        <v>75</v>
      </c>
    </row>
    <row r="3131" spans="1:7" x14ac:dyDescent="0.25">
      <c r="A3131" s="1" t="str">
        <f>'Customer_Master'!A3131</f>
        <v>CUST-03013</v>
      </c>
      <c r="B3131" s="1" t="str">
        <f>'Customer_Master'!D3131</f>
        <v>Adaora Okafor</v>
      </c>
      <c r="C3131" s="1" t="str">
        <f>'Customer_Master'!E3131</f>
        <v>Coredigital</v>
      </c>
      <c r="D3131" t="str">
        <f>'Customer_Master'!G3131</f>
        <v>Valid</v>
      </c>
      <c r="E3131" t="str">
        <f>'Customer_Master'!I3131</f>
        <v>Valid</v>
      </c>
      <c r="F3131" t="str">
        <f>'Customer_Master'!X3131</f>
        <v>Complete</v>
      </c>
      <c r="G3131">
        <f>'Customer_Master'!Y3131</f>
        <v>100</v>
      </c>
    </row>
    <row r="3132" spans="1:7" x14ac:dyDescent="0.25">
      <c r="A3132" s="1" t="str">
        <f>'Customer_Master'!A3132</f>
        <v>CUST-05064</v>
      </c>
      <c r="B3132" s="1" t="str">
        <f>'Customer_Master'!D3132</f>
        <v>Grace Khan</v>
      </c>
      <c r="C3132" s="1" t="str">
        <f>'Customer_Master'!E3132</f>
        <v>Primeai Llc</v>
      </c>
      <c r="D3132" t="str">
        <f>'Customer_Master'!G3132</f>
        <v>Valid</v>
      </c>
      <c r="E3132" t="str">
        <f>'Customer_Master'!I3132</f>
        <v>Valid</v>
      </c>
      <c r="F3132" t="str">
        <f>'Customer_Master'!X3132</f>
        <v>Complete</v>
      </c>
      <c r="G3132">
        <f>'Customer_Master'!Y3132</f>
        <v>75</v>
      </c>
    </row>
    <row r="3133" spans="1:7" x14ac:dyDescent="0.25">
      <c r="A3133" s="1" t="str">
        <f>'Customer_Master'!A3133</f>
        <v>CUST-04947</v>
      </c>
      <c r="B3133" s="1" t="str">
        <f>'Customer_Master'!D3133</f>
        <v>Bashir</v>
      </c>
      <c r="C3133" s="1" t="str">
        <f>'Customer_Master'!E3133</f>
        <v>Swiftsystems Inc</v>
      </c>
      <c r="D3133" t="str">
        <f>'Customer_Master'!G3133</f>
        <v>Valid</v>
      </c>
      <c r="E3133" t="str">
        <f>'Customer_Master'!I3133</f>
        <v>Valid</v>
      </c>
      <c r="F3133" t="str">
        <f>'Customer_Master'!X3133</f>
        <v>Incomplete</v>
      </c>
      <c r="G3133">
        <f>'Customer_Master'!Y3133</f>
        <v>60</v>
      </c>
    </row>
    <row r="3134" spans="1:7" x14ac:dyDescent="0.25">
      <c r="A3134" s="1" t="str">
        <f>'Customer_Master'!A3134</f>
        <v>CUST-03725</v>
      </c>
      <c r="B3134" s="1" t="str">
        <f>'Customer_Master'!D3134</f>
        <v>Liam Naidoo</v>
      </c>
      <c r="C3134" s="1" t="str">
        <f>'Customer_Master'!E3134</f>
        <v>Not Available</v>
      </c>
      <c r="D3134" t="str">
        <f>'Customer_Master'!G3134</f>
        <v>Valid</v>
      </c>
      <c r="E3134" t="str">
        <f>'Customer_Master'!I3134</f>
        <v>Valid</v>
      </c>
      <c r="F3134" t="str">
        <f>'Customer_Master'!X3134</f>
        <v>Incomplete</v>
      </c>
      <c r="G3134">
        <f>'Customer_Master'!Y3134</f>
        <v>60</v>
      </c>
    </row>
    <row r="3135" spans="1:7" x14ac:dyDescent="0.25">
      <c r="A3135" s="1" t="str">
        <f>'Customer_Master'!A3135</f>
        <v>CUST-00652</v>
      </c>
      <c r="B3135" s="1" t="str">
        <f>'Customer_Master'!D3135</f>
        <v>Tobi Akinola</v>
      </c>
      <c r="C3135" s="1" t="str">
        <f>'Customer_Master'!E3135</f>
        <v>Fluxsystems Llc</v>
      </c>
      <c r="D3135" t="str">
        <f>'Customer_Master'!G3135</f>
        <v>Valid</v>
      </c>
      <c r="E3135" t="str">
        <f>'Customer_Master'!I3135</f>
        <v>Valid</v>
      </c>
      <c r="F3135" t="str">
        <f>'Customer_Master'!X3135</f>
        <v>Complete</v>
      </c>
      <c r="G3135">
        <f>'Customer_Master'!Y3135</f>
        <v>100</v>
      </c>
    </row>
    <row r="3136" spans="1:7" x14ac:dyDescent="0.25">
      <c r="A3136" s="1" t="str">
        <f>'Customer_Master'!A3136</f>
        <v>CUST-02134</v>
      </c>
      <c r="B3136" s="1" t="str">
        <f>'Customer_Master'!D3136</f>
        <v>Ikechukwu Onyeka</v>
      </c>
      <c r="C3136" s="1" t="str">
        <f>'Customer_Master'!E3136</f>
        <v>Quantacommerce Gmbh</v>
      </c>
      <c r="D3136" t="str">
        <f>'Customer_Master'!G3136</f>
        <v>Valid</v>
      </c>
      <c r="E3136" t="str">
        <f>'Customer_Master'!I3136</f>
        <v>Valid</v>
      </c>
      <c r="F3136" t="str">
        <f>'Customer_Master'!X3136</f>
        <v>Complete</v>
      </c>
      <c r="G3136">
        <f>'Customer_Master'!Y3136</f>
        <v>100</v>
      </c>
    </row>
    <row r="3137" spans="1:7" x14ac:dyDescent="0.25">
      <c r="A3137" s="1" t="str">
        <f>'Customer_Master'!A3137</f>
        <v>CUST-02548</v>
      </c>
      <c r="B3137" s="1" t="str">
        <f>'Customer_Master'!D3137</f>
        <v>Emmanuel Van Der Merwe</v>
      </c>
      <c r="C3137" s="1" t="str">
        <f>'Customer_Master'!E3137</f>
        <v>Novalabs</v>
      </c>
      <c r="D3137" t="str">
        <f>'Customer_Master'!G3137</f>
        <v>Valid</v>
      </c>
      <c r="E3137" t="str">
        <f>'Customer_Master'!I3137</f>
        <v>Valid</v>
      </c>
      <c r="F3137" t="str">
        <f>'Customer_Master'!X3137</f>
        <v>Complete</v>
      </c>
      <c r="G3137">
        <f>'Customer_Master'!Y3137</f>
        <v>100</v>
      </c>
    </row>
    <row r="3138" spans="1:7" x14ac:dyDescent="0.25">
      <c r="A3138" s="1" t="str">
        <f>'Customer_Master'!A3138</f>
        <v>CUST-04867</v>
      </c>
      <c r="B3138" s="1" t="str">
        <f>'Customer_Master'!D3138</f>
        <v>Abdullahi Abubakar</v>
      </c>
      <c r="C3138" s="1" t="str">
        <f>'Customer_Master'!E3138</f>
        <v>Sparkhub Ltd</v>
      </c>
      <c r="D3138" t="str">
        <f>'Customer_Master'!G3138</f>
        <v>Valid</v>
      </c>
      <c r="E3138" t="str">
        <f>'Customer_Master'!I3138</f>
        <v>Valid</v>
      </c>
      <c r="F3138" t="str">
        <f>'Customer_Master'!X3138</f>
        <v>Complete</v>
      </c>
      <c r="G3138">
        <f>'Customer_Master'!Y3138</f>
        <v>100</v>
      </c>
    </row>
    <row r="3139" spans="1:7" x14ac:dyDescent="0.25">
      <c r="A3139" s="1" t="str">
        <f>'Customer_Master'!A3139</f>
        <v>CUST-01817</v>
      </c>
      <c r="B3139" s="1" t="str">
        <f>'Customer_Master'!D3139</f>
        <v>Nneka Davies</v>
      </c>
      <c r="C3139" s="1" t="str">
        <f>'Customer_Master'!E3139</f>
        <v>Bua Foods</v>
      </c>
      <c r="D3139" t="str">
        <f>'Customer_Master'!G3139</f>
        <v>Valid</v>
      </c>
      <c r="E3139" t="str">
        <f>'Customer_Master'!I3139</f>
        <v>Valid</v>
      </c>
      <c r="F3139" t="str">
        <f>'Customer_Master'!X3139</f>
        <v>Complete</v>
      </c>
      <c r="G3139">
        <f>'Customer_Master'!Y3139</f>
        <v>75</v>
      </c>
    </row>
    <row r="3140" spans="1:7" x14ac:dyDescent="0.25">
      <c r="A3140" s="1" t="str">
        <f>'Customer_Master'!A3140</f>
        <v>CUST-04446</v>
      </c>
      <c r="B3140" s="1" t="str">
        <f>'Customer_Master'!D3140</f>
        <v>Olivia Abubakar</v>
      </c>
      <c r="C3140" s="1" t="str">
        <f>'Customer_Master'!E3140</f>
        <v>Cloudnetworks Llc</v>
      </c>
      <c r="D3140" t="str">
        <f>'Customer_Master'!G3140</f>
        <v>Valid</v>
      </c>
      <c r="E3140" t="str">
        <f>'Customer_Master'!I3140</f>
        <v>Valid</v>
      </c>
      <c r="F3140" t="str">
        <f>'Customer_Master'!X3140</f>
        <v>Complete</v>
      </c>
      <c r="G3140">
        <f>'Customer_Master'!Y3140</f>
        <v>100</v>
      </c>
    </row>
    <row r="3141" spans="1:7" x14ac:dyDescent="0.25">
      <c r="A3141" s="1" t="str">
        <f>'Customer_Master'!A3141</f>
        <v>CUST-04192</v>
      </c>
      <c r="B3141" s="1" t="str">
        <f>'Customer_Master'!D3141</f>
        <v>Yakubu Abubakar</v>
      </c>
      <c r="C3141" s="1" t="str">
        <f>'Customer_Master'!E3141</f>
        <v>Zenlabs Ltd</v>
      </c>
      <c r="D3141" t="str">
        <f>'Customer_Master'!G3141</f>
        <v>Valid</v>
      </c>
      <c r="E3141" t="str">
        <f>'Customer_Master'!I3141</f>
        <v>Valid</v>
      </c>
      <c r="F3141" t="str">
        <f>'Customer_Master'!X3141</f>
        <v>Complete</v>
      </c>
      <c r="G3141">
        <f>'Customer_Master'!Y3141</f>
        <v>100</v>
      </c>
    </row>
    <row r="3142" spans="1:7" x14ac:dyDescent="0.25">
      <c r="A3142" s="1" t="str">
        <f>'Customer_Master'!A3142</f>
        <v>CUST-02005</v>
      </c>
      <c r="B3142" s="1" t="str">
        <f>'Customer_Master'!D3142</f>
        <v>Sipho Taylor</v>
      </c>
      <c r="C3142" s="1" t="str">
        <f>'Customer_Master'!E3142</f>
        <v>Sparkdigital</v>
      </c>
      <c r="D3142" t="str">
        <f>'Customer_Master'!G3142</f>
        <v>Valid</v>
      </c>
      <c r="E3142" t="str">
        <f>'Customer_Master'!I3142</f>
        <v>Valid</v>
      </c>
      <c r="F3142" t="str">
        <f>'Customer_Master'!X3142</f>
        <v>Complete</v>
      </c>
      <c r="G3142">
        <f>'Customer_Master'!Y3142</f>
        <v>100</v>
      </c>
    </row>
    <row r="3143" spans="1:7" x14ac:dyDescent="0.25">
      <c r="A3143" s="1" t="str">
        <f>'Customer_Master'!A3143</f>
        <v>CUST-03164</v>
      </c>
      <c r="B3143" s="1" t="str">
        <f>'Customer_Master'!D3143</f>
        <v>Blessing Kamau</v>
      </c>
      <c r="C3143" s="1" t="str">
        <f>'Customer_Master'!E3143</f>
        <v>Heliohub</v>
      </c>
      <c r="D3143" t="str">
        <f>'Customer_Master'!G3143</f>
        <v>Valid</v>
      </c>
      <c r="E3143" t="str">
        <f>'Customer_Master'!I3143</f>
        <v>Valid</v>
      </c>
      <c r="F3143" t="str">
        <f>'Customer_Master'!X3143</f>
        <v>Complete</v>
      </c>
      <c r="G3143">
        <f>'Customer_Master'!Y3143</f>
        <v>100</v>
      </c>
    </row>
    <row r="3144" spans="1:7" x14ac:dyDescent="0.25">
      <c r="A3144" s="1" t="str">
        <f>'Customer_Master'!A3144</f>
        <v>CUST-04140</v>
      </c>
      <c r="B3144" s="1" t="str">
        <f>'Customer_Master'!D3144</f>
        <v>Kemi Nwosu</v>
      </c>
      <c r="C3144" s="1" t="str">
        <f>'Customer_Master'!E3144</f>
        <v>Brightlabs</v>
      </c>
      <c r="D3144" t="str">
        <f>'Customer_Master'!G3144</f>
        <v>Valid</v>
      </c>
      <c r="E3144" t="str">
        <f>'Customer_Master'!I3144</f>
        <v>Valid</v>
      </c>
      <c r="F3144" t="str">
        <f>'Customer_Master'!X3144</f>
        <v>Complete</v>
      </c>
      <c r="G3144">
        <f>'Customer_Master'!Y3144</f>
        <v>100</v>
      </c>
    </row>
    <row r="3145" spans="1:7" x14ac:dyDescent="0.25">
      <c r="A3145" s="1" t="str">
        <f>'Customer_Master'!A3145</f>
        <v>CUST-04199</v>
      </c>
      <c r="B3145" s="1" t="str">
        <f>'Customer_Master'!D3145</f>
        <v>Amina Hassan</v>
      </c>
      <c r="C3145" s="1" t="str">
        <f>'Customer_Master'!E3145</f>
        <v>Carbon</v>
      </c>
      <c r="D3145" t="str">
        <f>'Customer_Master'!G3145</f>
        <v>Valid</v>
      </c>
      <c r="E3145" t="str">
        <f>'Customer_Master'!I3145</f>
        <v>Valid</v>
      </c>
      <c r="F3145" t="str">
        <f>'Customer_Master'!X3145</f>
        <v>Complete</v>
      </c>
      <c r="G3145">
        <f>'Customer_Master'!Y3145</f>
        <v>100</v>
      </c>
    </row>
    <row r="3146" spans="1:7" x14ac:dyDescent="0.25">
      <c r="A3146" s="1" t="str">
        <f>'Customer_Master'!A3146</f>
        <v>CUST-04042</v>
      </c>
      <c r="B3146" s="1" t="str">
        <f>'Customer_Master'!D3146</f>
        <v>Brian Mensah</v>
      </c>
      <c r="C3146" s="1" t="str">
        <f>'Customer_Master'!E3146</f>
        <v>Wave</v>
      </c>
      <c r="D3146" t="str">
        <f>'Customer_Master'!G3146</f>
        <v>Valid</v>
      </c>
      <c r="E3146" t="str">
        <f>'Customer_Master'!I3146</f>
        <v>Valid</v>
      </c>
      <c r="F3146" t="str">
        <f>'Customer_Master'!X3146</f>
        <v>Complete</v>
      </c>
      <c r="G3146">
        <f>'Customer_Master'!Y3146</f>
        <v>100</v>
      </c>
    </row>
    <row r="3147" spans="1:7" x14ac:dyDescent="0.25">
      <c r="A3147" s="1" t="str">
        <f>'Customer_Master'!A3147</f>
        <v>CUST-03387</v>
      </c>
      <c r="B3147" s="1" t="str">
        <f>'Customer_Master'!D3147</f>
        <v>Samuel Adeyemi</v>
      </c>
      <c r="C3147" s="1" t="str">
        <f>'Customer_Master'!E3147</f>
        <v>Bua Foods</v>
      </c>
      <c r="D3147" t="str">
        <f>'Customer_Master'!G3147</f>
        <v>Valid</v>
      </c>
      <c r="E3147" t="str">
        <f>'Customer_Master'!I3147</f>
        <v>Valid</v>
      </c>
      <c r="F3147" t="str">
        <f>'Customer_Master'!X3147</f>
        <v>Complete</v>
      </c>
      <c r="G3147">
        <f>'Customer_Master'!Y3147</f>
        <v>100</v>
      </c>
    </row>
    <row r="3148" spans="1:7" x14ac:dyDescent="0.25">
      <c r="A3148" s="1" t="str">
        <f>'Customer_Master'!A3148</f>
        <v>CUST-03987</v>
      </c>
      <c r="B3148" s="1" t="str">
        <f>'Customer_Master'!D3148</f>
        <v>Thomas Evans</v>
      </c>
      <c r="C3148" s="1" t="str">
        <f>'Customer_Master'!E3148</f>
        <v>Gridai Inc</v>
      </c>
      <c r="D3148" t="str">
        <f>'Customer_Master'!G3148</f>
        <v>Valid</v>
      </c>
      <c r="E3148" t="str">
        <f>'Customer_Master'!I3148</f>
        <v>Valid</v>
      </c>
      <c r="F3148" t="str">
        <f>'Customer_Master'!X3148</f>
        <v>Complete</v>
      </c>
      <c r="G3148">
        <f>'Customer_Master'!Y3148</f>
        <v>100</v>
      </c>
    </row>
    <row r="3149" spans="1:7" x14ac:dyDescent="0.25">
      <c r="A3149" s="1" t="str">
        <f>'Customer_Master'!A3149</f>
        <v>CUST-00665</v>
      </c>
      <c r="B3149" s="1" t="str">
        <f>'Customer_Master'!D3149</f>
        <v>Musa O'Brien</v>
      </c>
      <c r="C3149" s="1" t="str">
        <f>'Customer_Master'!E3149</f>
        <v>Chipper Cash</v>
      </c>
      <c r="D3149" t="str">
        <f>'Customer_Master'!G3149</f>
        <v>Valid</v>
      </c>
      <c r="E3149" t="str">
        <f>'Customer_Master'!I3149</f>
        <v>Valid</v>
      </c>
      <c r="F3149" t="str">
        <f>'Customer_Master'!X3149</f>
        <v>Complete</v>
      </c>
      <c r="G3149">
        <f>'Customer_Master'!Y3149</f>
        <v>100</v>
      </c>
    </row>
    <row r="3150" spans="1:7" x14ac:dyDescent="0.25">
      <c r="A3150" s="1" t="str">
        <f>'Customer_Master'!A3150</f>
        <v>CUST-02131</v>
      </c>
      <c r="B3150" s="1" t="str">
        <f>'Customer_Master'!D3150</f>
        <v>Thomas Dlamini</v>
      </c>
      <c r="C3150" s="1" t="str">
        <f>'Customer_Master'!E3150</f>
        <v>Lumendigital Inc</v>
      </c>
      <c r="D3150" t="str">
        <f>'Customer_Master'!G3150</f>
        <v>Valid</v>
      </c>
      <c r="E3150" t="str">
        <f>'Customer_Master'!I3150</f>
        <v>Valid</v>
      </c>
      <c r="F3150" t="str">
        <f>'Customer_Master'!X3150</f>
        <v>Complete</v>
      </c>
      <c r="G3150">
        <f>'Customer_Master'!Y3150</f>
        <v>100</v>
      </c>
    </row>
    <row r="3151" spans="1:7" x14ac:dyDescent="0.25">
      <c r="A3151" s="1" t="str">
        <f>'Customer_Master'!A3151</f>
        <v>CUST-05033</v>
      </c>
      <c r="B3151" s="1" t="str">
        <f>'Customer_Master'!D3151</f>
        <v>Ikechukwu Oladipo</v>
      </c>
      <c r="C3151" s="1" t="str">
        <f>'Customer_Master'!E3151</f>
        <v>Apexnetworks Ltd</v>
      </c>
      <c r="D3151" t="str">
        <f>'Customer_Master'!G3151</f>
        <v>Valid</v>
      </c>
      <c r="E3151" t="str">
        <f>'Customer_Master'!I3151</f>
        <v>Valid</v>
      </c>
      <c r="F3151" t="str">
        <f>'Customer_Master'!X3151</f>
        <v>Complete</v>
      </c>
      <c r="G3151">
        <f>'Customer_Master'!Y3151</f>
        <v>75</v>
      </c>
    </row>
    <row r="3152" spans="1:7" x14ac:dyDescent="0.25">
      <c r="A3152" s="1" t="str">
        <f>'Customer_Master'!A3152</f>
        <v>CUST-03410</v>
      </c>
      <c r="B3152" s="1" t="str">
        <f>'Customer_Master'!D3152</f>
        <v>Laura Oladele</v>
      </c>
      <c r="C3152" s="1" t="str">
        <f>'Customer_Master'!E3152</f>
        <v>Echocommerce Inc</v>
      </c>
      <c r="D3152" t="str">
        <f>'Customer_Master'!G3152</f>
        <v>Valid</v>
      </c>
      <c r="E3152" t="str">
        <f>'Customer_Master'!I3152</f>
        <v>Valid</v>
      </c>
      <c r="F3152" t="str">
        <f>'Customer_Master'!X3152</f>
        <v>Complete</v>
      </c>
      <c r="G3152">
        <f>'Customer_Master'!Y3152</f>
        <v>100</v>
      </c>
    </row>
    <row r="3153" spans="1:7" x14ac:dyDescent="0.25">
      <c r="A3153" s="1" t="str">
        <f>'Customer_Master'!A3153</f>
        <v>CUST-02024</v>
      </c>
      <c r="B3153" s="1" t="str">
        <f>'Customer_Master'!D3153</f>
        <v>Kamau Afolabi</v>
      </c>
      <c r="C3153" s="1" t="str">
        <f>'Customer_Master'!E3153</f>
        <v>Twiga Foods</v>
      </c>
      <c r="D3153" t="str">
        <f>'Customer_Master'!G3153</f>
        <v>Valid</v>
      </c>
      <c r="E3153" t="str">
        <f>'Customer_Master'!I3153</f>
        <v>Valid</v>
      </c>
      <c r="F3153" t="str">
        <f>'Customer_Master'!X3153</f>
        <v>Complete</v>
      </c>
      <c r="G3153">
        <f>'Customer_Master'!Y3153</f>
        <v>100</v>
      </c>
    </row>
    <row r="3154" spans="1:7" x14ac:dyDescent="0.25">
      <c r="A3154" s="1" t="str">
        <f>'Customer_Master'!A3154</f>
        <v>CUST-00064</v>
      </c>
      <c r="B3154" s="1" t="str">
        <f>'Customer_Master'!D3154</f>
        <v>Amani Botha</v>
      </c>
      <c r="C3154" s="1" t="str">
        <f>'Customer_Master'!E3154</f>
        <v>Chipper Cash</v>
      </c>
      <c r="D3154" t="str">
        <f>'Customer_Master'!G3154</f>
        <v>Valid</v>
      </c>
      <c r="E3154" t="str">
        <f>'Customer_Master'!I3154</f>
        <v>Valid</v>
      </c>
      <c r="F3154" t="str">
        <f>'Customer_Master'!X3154</f>
        <v>Complete</v>
      </c>
      <c r="G3154">
        <f>'Customer_Master'!Y3154</f>
        <v>100</v>
      </c>
    </row>
    <row r="3155" spans="1:7" x14ac:dyDescent="0.25">
      <c r="A3155" s="1" t="str">
        <f>'Customer_Master'!A3155</f>
        <v>CUST-03479</v>
      </c>
      <c r="B3155" s="1" t="str">
        <f>'Customer_Master'!D3155</f>
        <v>Makinde</v>
      </c>
      <c r="C3155" s="1" t="str">
        <f>'Customer_Master'!E3155</f>
        <v>Konga</v>
      </c>
      <c r="D3155" t="str">
        <f>'Customer_Master'!G3155</f>
        <v>Valid</v>
      </c>
      <c r="E3155" t="str">
        <f>'Customer_Master'!I3155</f>
        <v>Valid</v>
      </c>
      <c r="F3155" t="str">
        <f>'Customer_Master'!X3155</f>
        <v>Incomplete</v>
      </c>
      <c r="G3155">
        <f>'Customer_Master'!Y3155</f>
        <v>60</v>
      </c>
    </row>
    <row r="3156" spans="1:7" x14ac:dyDescent="0.25">
      <c r="A3156" s="1" t="str">
        <f>'Customer_Master'!A3156</f>
        <v>CUST-01493</v>
      </c>
      <c r="B3156" s="1" t="str">
        <f>'Customer_Master'!D3156</f>
        <v>Fatuma Musa</v>
      </c>
      <c r="C3156" s="1" t="str">
        <f>'Customer_Master'!E3156</f>
        <v>Not Available</v>
      </c>
      <c r="D3156" t="str">
        <f>'Customer_Master'!G3156</f>
        <v>Valid</v>
      </c>
      <c r="E3156" t="str">
        <f>'Customer_Master'!I3156</f>
        <v>Valid</v>
      </c>
      <c r="F3156" t="str">
        <f>'Customer_Master'!X3156</f>
        <v>Incomplete</v>
      </c>
      <c r="G3156">
        <f>'Customer_Master'!Y3156</f>
        <v>60</v>
      </c>
    </row>
    <row r="3157" spans="1:7" x14ac:dyDescent="0.25">
      <c r="A3157" s="1" t="str">
        <f>'Customer_Master'!A3157</f>
        <v>CUST-01997</v>
      </c>
      <c r="B3157" s="1" t="str">
        <f>'Customer_Master'!D3157</f>
        <v>Hannah Balogun</v>
      </c>
      <c r="C3157" s="1" t="str">
        <f>'Customer_Master'!E3157</f>
        <v>Swiftsolutions Plc</v>
      </c>
      <c r="D3157" t="str">
        <f>'Customer_Master'!G3157</f>
        <v>Valid</v>
      </c>
      <c r="E3157" t="str">
        <f>'Customer_Master'!I3157</f>
        <v>Valid</v>
      </c>
      <c r="F3157" t="str">
        <f>'Customer_Master'!X3157</f>
        <v>Complete</v>
      </c>
      <c r="G3157">
        <f>'Customer_Master'!Y3157</f>
        <v>75</v>
      </c>
    </row>
    <row r="3158" spans="1:7" x14ac:dyDescent="0.25">
      <c r="A3158" s="1" t="str">
        <f>'Customer_Master'!A3158</f>
        <v>CUST-04645</v>
      </c>
      <c r="B3158" s="1" t="str">
        <f>'Customer_Master'!D3158</f>
        <v>Bello Orji</v>
      </c>
      <c r="C3158" s="1" t="str">
        <f>'Customer_Master'!E3158</f>
        <v>Gridhub</v>
      </c>
      <c r="D3158" t="str">
        <f>'Customer_Master'!G3158</f>
        <v>Valid</v>
      </c>
      <c r="E3158" t="str">
        <f>'Customer_Master'!I3158</f>
        <v>Valid</v>
      </c>
      <c r="F3158" t="str">
        <f>'Customer_Master'!X3158</f>
        <v>Complete</v>
      </c>
      <c r="G3158">
        <f>'Customer_Master'!Y3158</f>
        <v>100</v>
      </c>
    </row>
    <row r="3159" spans="1:7" x14ac:dyDescent="0.25">
      <c r="A3159" s="1" t="str">
        <f>'Customer_Master'!A3159</f>
        <v>CUST-01882</v>
      </c>
      <c r="B3159" s="1" t="str">
        <f>'Customer_Master'!D3159</f>
        <v>Brian Aliyu</v>
      </c>
      <c r="C3159" s="1" t="str">
        <f>'Customer_Master'!E3159</f>
        <v>Cloudai Inc</v>
      </c>
      <c r="D3159" t="str">
        <f>'Customer_Master'!G3159</f>
        <v>Valid</v>
      </c>
      <c r="E3159" t="str">
        <f>'Customer_Master'!I3159</f>
        <v>Valid</v>
      </c>
      <c r="F3159" t="str">
        <f>'Customer_Master'!X3159</f>
        <v>Complete</v>
      </c>
      <c r="G3159">
        <f>'Customer_Master'!Y3159</f>
        <v>100</v>
      </c>
    </row>
    <row r="3160" spans="1:7" x14ac:dyDescent="0.25">
      <c r="A3160" s="1" t="str">
        <f>'Customer_Master'!A3160</f>
        <v>CUST-04795</v>
      </c>
      <c r="B3160" s="1" t="str">
        <f>'Customer_Master'!D3160</f>
        <v>Kemi O'Brien</v>
      </c>
      <c r="C3160" s="1" t="str">
        <f>'Customer_Master'!E3160</f>
        <v>Paygroup Inc</v>
      </c>
      <c r="D3160" t="str">
        <f>'Customer_Master'!G3160</f>
        <v>Valid</v>
      </c>
      <c r="E3160" t="str">
        <f>'Customer_Master'!I3160</f>
        <v>Valid</v>
      </c>
      <c r="F3160" t="str">
        <f>'Customer_Master'!X3160</f>
        <v>Complete</v>
      </c>
      <c r="G3160">
        <f>'Customer_Master'!Y3160</f>
        <v>100</v>
      </c>
    </row>
    <row r="3161" spans="1:7" x14ac:dyDescent="0.25">
      <c r="A3161" s="1" t="str">
        <f>'Customer_Master'!A3161</f>
        <v>CUST-05107</v>
      </c>
      <c r="B3161" s="1" t="str">
        <f>'Customer_Master'!D3161</f>
        <v>Femi Traore</v>
      </c>
      <c r="C3161" s="1" t="str">
        <f>'Customer_Master'!E3161</f>
        <v>Hiveanalytics Llc</v>
      </c>
      <c r="D3161" t="str">
        <f>'Customer_Master'!G3161</f>
        <v>Valid</v>
      </c>
      <c r="E3161" t="str">
        <f>'Customer_Master'!I3161</f>
        <v>Valid</v>
      </c>
      <c r="F3161" t="str">
        <f>'Customer_Master'!X3161</f>
        <v>Complete</v>
      </c>
      <c r="G3161">
        <f>'Customer_Master'!Y3161</f>
        <v>75</v>
      </c>
    </row>
    <row r="3162" spans="1:7" x14ac:dyDescent="0.25">
      <c r="A3162" s="1" t="str">
        <f>'Customer_Master'!A3162</f>
        <v>CUST-04341</v>
      </c>
      <c r="B3162" s="1" t="str">
        <f>'Customer_Master'!D3162</f>
        <v>Tope Obi</v>
      </c>
      <c r="C3162" s="1" t="str">
        <f>'Customer_Master'!E3162</f>
        <v>Andela</v>
      </c>
      <c r="D3162" t="str">
        <f>'Customer_Master'!G3162</f>
        <v>Valid</v>
      </c>
      <c r="E3162" t="str">
        <f>'Customer_Master'!I3162</f>
        <v>Valid</v>
      </c>
      <c r="F3162" t="str">
        <f>'Customer_Master'!X3162</f>
        <v>Complete</v>
      </c>
      <c r="G3162">
        <f>'Customer_Master'!Y3162</f>
        <v>100</v>
      </c>
    </row>
    <row r="3163" spans="1:7" x14ac:dyDescent="0.25">
      <c r="A3163" s="1" t="str">
        <f>'Customer_Master'!A3163</f>
        <v>CUST-03519</v>
      </c>
      <c r="B3163" s="1" t="str">
        <f>'Customer_Master'!D3163</f>
        <v>Tariq Kamau</v>
      </c>
      <c r="C3163" s="1" t="str">
        <f>'Customer_Master'!E3163</f>
        <v>Leadai Inc</v>
      </c>
      <c r="D3163" t="str">
        <f>'Customer_Master'!G3163</f>
        <v>Valid</v>
      </c>
      <c r="E3163" t="str">
        <f>'Customer_Master'!I3163</f>
        <v>Valid</v>
      </c>
      <c r="F3163" t="str">
        <f>'Customer_Master'!X3163</f>
        <v>Complete</v>
      </c>
      <c r="G3163">
        <f>'Customer_Master'!Y3163</f>
        <v>75</v>
      </c>
    </row>
    <row r="3164" spans="1:7" x14ac:dyDescent="0.25">
      <c r="A3164" s="1" t="str">
        <f>'Customer_Master'!A3164</f>
        <v>CUST-01653</v>
      </c>
      <c r="B3164" s="1" t="str">
        <f>'Customer_Master'!D3164</f>
        <v>Olivia Williams</v>
      </c>
      <c r="C3164" s="1" t="str">
        <f>'Customer_Master'!E3164</f>
        <v>Novanetworks Ltd</v>
      </c>
      <c r="D3164" t="str">
        <f>'Customer_Master'!G3164</f>
        <v>Valid</v>
      </c>
      <c r="E3164" t="str">
        <f>'Customer_Master'!I3164</f>
        <v>Valid</v>
      </c>
      <c r="F3164" t="str">
        <f>'Customer_Master'!X3164</f>
        <v>Complete</v>
      </c>
      <c r="G3164">
        <f>'Customer_Master'!Y3164</f>
        <v>100</v>
      </c>
    </row>
    <row r="3165" spans="1:7" x14ac:dyDescent="0.25">
      <c r="A3165" s="1" t="str">
        <f>'Customer_Master'!A3165</f>
        <v>CUST-05047</v>
      </c>
      <c r="B3165" s="1" t="str">
        <f>'Customer_Master'!D3165</f>
        <v>Wanjiru Patel</v>
      </c>
      <c r="C3165" s="1" t="str">
        <f>'Customer_Master'!E3165</f>
        <v>Leadtech Gmbh</v>
      </c>
      <c r="D3165" t="str">
        <f>'Customer_Master'!G3165</f>
        <v>Valid</v>
      </c>
      <c r="E3165" t="str">
        <f>'Customer_Master'!I3165</f>
        <v>Valid</v>
      </c>
      <c r="F3165" t="str">
        <f>'Customer_Master'!X3165</f>
        <v>Complete</v>
      </c>
      <c r="G3165">
        <f>'Customer_Master'!Y3165</f>
        <v>75</v>
      </c>
    </row>
    <row r="3166" spans="1:7" x14ac:dyDescent="0.25">
      <c r="A3166" s="1" t="str">
        <f>'Customer_Master'!A3166</f>
        <v>CUST-00355</v>
      </c>
      <c r="B3166" s="1" t="str">
        <f>'Customer_Master'!D3166</f>
        <v>Wanjala Adeyemi</v>
      </c>
      <c r="C3166" s="1" t="str">
        <f>'Customer_Master'!E3166</f>
        <v>Moniepoint</v>
      </c>
      <c r="D3166" t="str">
        <f>'Customer_Master'!G3166</f>
        <v>Valid</v>
      </c>
      <c r="E3166" t="str">
        <f>'Customer_Master'!I3166</f>
        <v>Valid</v>
      </c>
      <c r="F3166" t="str">
        <f>'Customer_Master'!X3166</f>
        <v>Complete</v>
      </c>
      <c r="G3166">
        <f>'Customer_Master'!Y3166</f>
        <v>100</v>
      </c>
    </row>
    <row r="3167" spans="1:7" x14ac:dyDescent="0.25">
      <c r="A3167" s="1" t="str">
        <f>'Customer_Master'!A3167</f>
        <v>CUST-00660</v>
      </c>
      <c r="B3167" s="1" t="str">
        <f>'Customer_Master'!D3167</f>
        <v>Amina Musa</v>
      </c>
      <c r="C3167" s="1" t="str">
        <f>'Customer_Master'!E3167</f>
        <v>Moniepoint</v>
      </c>
      <c r="D3167" t="str">
        <f>'Customer_Master'!G3167</f>
        <v>Valid</v>
      </c>
      <c r="E3167" t="str">
        <f>'Customer_Master'!I3167</f>
        <v>Valid</v>
      </c>
      <c r="F3167" t="str">
        <f>'Customer_Master'!X3167</f>
        <v>Complete</v>
      </c>
      <c r="G3167">
        <f>'Customer_Master'!Y3167</f>
        <v>75</v>
      </c>
    </row>
    <row r="3168" spans="1:7" x14ac:dyDescent="0.25">
      <c r="A3168" s="1" t="str">
        <f>'Customer_Master'!A3168</f>
        <v>CUST-02725</v>
      </c>
      <c r="B3168" s="1" t="str">
        <f>'Customer_Master'!D3168</f>
        <v>Zainab Orji</v>
      </c>
      <c r="C3168" s="1" t="str">
        <f>'Customer_Master'!E3168</f>
        <v>Not Available</v>
      </c>
      <c r="D3168" t="str">
        <f>'Customer_Master'!G3168</f>
        <v>Valid</v>
      </c>
      <c r="E3168" t="str">
        <f>'Customer_Master'!I3168</f>
        <v>Valid</v>
      </c>
      <c r="F3168" t="str">
        <f>'Customer_Master'!X3168</f>
        <v>Incomplete</v>
      </c>
      <c r="G3168">
        <f>'Customer_Master'!Y3168</f>
        <v>60</v>
      </c>
    </row>
    <row r="3169" spans="1:7" x14ac:dyDescent="0.25">
      <c r="A3169" s="1" t="str">
        <f>'Customer_Master'!A3169</f>
        <v>CUST-00689</v>
      </c>
      <c r="B3169" s="1" t="str">
        <f>'Customer_Master'!D3169</f>
        <v>Patel</v>
      </c>
      <c r="C3169" s="1" t="str">
        <f>'Customer_Master'!E3169</f>
        <v>Pulsepay</v>
      </c>
      <c r="D3169" t="str">
        <f>'Customer_Master'!G3169</f>
        <v>Valid</v>
      </c>
      <c r="E3169" t="str">
        <f>'Customer_Master'!I3169</f>
        <v>Valid</v>
      </c>
      <c r="F3169" t="str">
        <f>'Customer_Master'!X3169</f>
        <v>Incomplete</v>
      </c>
      <c r="G3169">
        <f>'Customer_Master'!Y3169</f>
        <v>35</v>
      </c>
    </row>
    <row r="3170" spans="1:7" x14ac:dyDescent="0.25">
      <c r="A3170" s="1" t="str">
        <f>'Customer_Master'!A3170</f>
        <v>CUST-04794</v>
      </c>
      <c r="B3170" s="1" t="str">
        <f>'Customer_Master'!D3170</f>
        <v>Hauwa Abubakar</v>
      </c>
      <c r="C3170" s="1" t="str">
        <f>'Customer_Master'!E3170</f>
        <v>Wave</v>
      </c>
      <c r="D3170" t="str">
        <f>'Customer_Master'!G3170</f>
        <v>Invalid</v>
      </c>
      <c r="E3170" t="str">
        <f>'Customer_Master'!I3170</f>
        <v>Valid</v>
      </c>
      <c r="F3170" t="str">
        <f>'Customer_Master'!X3170</f>
        <v>Complete</v>
      </c>
      <c r="G3170">
        <f>'Customer_Master'!Y3170</f>
        <v>70</v>
      </c>
    </row>
    <row r="3171" spans="1:7" x14ac:dyDescent="0.25">
      <c r="A3171" s="1" t="str">
        <f>'Customer_Master'!A3171</f>
        <v>CUST-01842</v>
      </c>
      <c r="B3171" s="1" t="str">
        <f>'Customer_Master'!D3171</f>
        <v>Jessica Adewale</v>
      </c>
      <c r="C3171" s="1" t="str">
        <f>'Customer_Master'!E3171</f>
        <v>Twiga Foods</v>
      </c>
      <c r="D3171" t="str">
        <f>'Customer_Master'!G3171</f>
        <v>Valid</v>
      </c>
      <c r="E3171" t="str">
        <f>'Customer_Master'!I3171</f>
        <v>Valid</v>
      </c>
      <c r="F3171" t="str">
        <f>'Customer_Master'!X3171</f>
        <v>Complete</v>
      </c>
      <c r="G3171">
        <f>'Customer_Master'!Y3171</f>
        <v>100</v>
      </c>
    </row>
    <row r="3172" spans="1:7" x14ac:dyDescent="0.25">
      <c r="A3172" s="1" t="str">
        <f>'Customer_Master'!A3172</f>
        <v>CUST-01362</v>
      </c>
      <c r="B3172" s="1" t="str">
        <f>'Customer_Master'!D3172</f>
        <v>Obinna Bello</v>
      </c>
      <c r="C3172" s="1" t="str">
        <f>'Customer_Master'!E3172</f>
        <v>Flutterwave</v>
      </c>
      <c r="D3172" t="str">
        <f>'Customer_Master'!G3172</f>
        <v>Valid</v>
      </c>
      <c r="E3172" t="str">
        <f>'Customer_Master'!I3172</f>
        <v>Valid</v>
      </c>
      <c r="F3172" t="str">
        <f>'Customer_Master'!X3172</f>
        <v>Complete</v>
      </c>
      <c r="G3172">
        <f>'Customer_Master'!Y3172</f>
        <v>75</v>
      </c>
    </row>
    <row r="3173" spans="1:7" x14ac:dyDescent="0.25">
      <c r="A3173" s="1" t="str">
        <f>'Customer_Master'!A3173</f>
        <v>CUST-04452</v>
      </c>
      <c r="B3173" s="1" t="str">
        <f>'Customer_Master'!D3173</f>
        <v>Abdullahi Okorie</v>
      </c>
      <c r="C3173" s="1" t="str">
        <f>'Customer_Master'!E3173</f>
        <v>Coreworks</v>
      </c>
      <c r="D3173" t="str">
        <f>'Customer_Master'!G3173</f>
        <v>Valid</v>
      </c>
      <c r="E3173" t="str">
        <f>'Customer_Master'!I3173</f>
        <v>Valid</v>
      </c>
      <c r="F3173" t="str">
        <f>'Customer_Master'!X3173</f>
        <v>Complete</v>
      </c>
      <c r="G3173">
        <f>'Customer_Master'!Y3173</f>
        <v>100</v>
      </c>
    </row>
    <row r="3174" spans="1:7" x14ac:dyDescent="0.25">
      <c r="A3174" s="1" t="str">
        <f>'Customer_Master'!A3174</f>
        <v>CUST-04427</v>
      </c>
      <c r="B3174" s="1" t="str">
        <f>'Customer_Master'!D3174</f>
        <v>Tariq Balogun</v>
      </c>
      <c r="C3174" s="1" t="str">
        <f>'Customer_Master'!E3174</f>
        <v>Konga</v>
      </c>
      <c r="D3174" t="str">
        <f>'Customer_Master'!G3174</f>
        <v>Valid</v>
      </c>
      <c r="E3174" t="str">
        <f>'Customer_Master'!I3174</f>
        <v>Valid</v>
      </c>
      <c r="F3174" t="str">
        <f>'Customer_Master'!X3174</f>
        <v>Complete</v>
      </c>
      <c r="G3174">
        <f>'Customer_Master'!Y3174</f>
        <v>100</v>
      </c>
    </row>
    <row r="3175" spans="1:7" x14ac:dyDescent="0.25">
      <c r="A3175" s="1" t="str">
        <f>'Customer_Master'!A3175</f>
        <v>CUST-02047</v>
      </c>
      <c r="B3175" s="1" t="str">
        <f>'Customer_Master'!D3175</f>
        <v>Adaeze Nwankwo</v>
      </c>
      <c r="C3175" s="1" t="str">
        <f>'Customer_Master'!E3175</f>
        <v>Cellulant</v>
      </c>
      <c r="D3175" t="str">
        <f>'Customer_Master'!G3175</f>
        <v>Valid</v>
      </c>
      <c r="E3175" t="str">
        <f>'Customer_Master'!I3175</f>
        <v>Valid</v>
      </c>
      <c r="F3175" t="str">
        <f>'Customer_Master'!X3175</f>
        <v>Complete</v>
      </c>
      <c r="G3175">
        <f>'Customer_Master'!Y3175</f>
        <v>100</v>
      </c>
    </row>
    <row r="3176" spans="1:7" x14ac:dyDescent="0.25">
      <c r="A3176" s="1" t="str">
        <f>'Customer_Master'!A3176</f>
        <v>CUST-00983</v>
      </c>
      <c r="B3176" s="1" t="str">
        <f>'Customer_Master'!D3176</f>
        <v>Joshua Obi</v>
      </c>
      <c r="C3176" s="1" t="str">
        <f>'Customer_Master'!E3176</f>
        <v>Gridcommerce</v>
      </c>
      <c r="D3176" t="str">
        <f>'Customer_Master'!G3176</f>
        <v>Valid</v>
      </c>
      <c r="E3176" t="str">
        <f>'Customer_Master'!I3176</f>
        <v>Invalid</v>
      </c>
      <c r="F3176" t="str">
        <f>'Customer_Master'!X3176</f>
        <v>Complete</v>
      </c>
      <c r="G3176">
        <f>'Customer_Master'!Y3176</f>
        <v>80</v>
      </c>
    </row>
    <row r="3177" spans="1:7" x14ac:dyDescent="0.25">
      <c r="A3177" s="1" t="str">
        <f>'Customer_Master'!A3177</f>
        <v>CUST-03328</v>
      </c>
      <c r="B3177" s="1" t="str">
        <f>'Customer_Master'!D3177</f>
        <v>Blessing</v>
      </c>
      <c r="C3177" s="1" t="str">
        <f>'Customer_Master'!E3177</f>
        <v>Hivedigital</v>
      </c>
      <c r="D3177" t="str">
        <f>'Customer_Master'!G3177</f>
        <v>Valid</v>
      </c>
      <c r="E3177" t="str">
        <f>'Customer_Master'!I3177</f>
        <v>Valid</v>
      </c>
      <c r="F3177" t="str">
        <f>'Customer_Master'!X3177</f>
        <v>Incomplete</v>
      </c>
      <c r="G3177">
        <f>'Customer_Master'!Y3177</f>
        <v>60</v>
      </c>
    </row>
    <row r="3178" spans="1:7" x14ac:dyDescent="0.25">
      <c r="A3178" s="1" t="str">
        <f>'Customer_Master'!A3178</f>
        <v>CUST-02139</v>
      </c>
      <c r="B3178" s="1" t="str">
        <f>'Customer_Master'!D3178</f>
        <v>Tunde Al-Farsi</v>
      </c>
      <c r="C3178" s="1" t="str">
        <f>'Customer_Master'!E3178</f>
        <v>Interswitch</v>
      </c>
      <c r="D3178" t="str">
        <f>'Customer_Master'!G3178</f>
        <v>Valid</v>
      </c>
      <c r="E3178" t="str">
        <f>'Customer_Master'!I3178</f>
        <v>Valid</v>
      </c>
      <c r="F3178" t="str">
        <f>'Customer_Master'!X3178</f>
        <v>Complete</v>
      </c>
      <c r="G3178">
        <f>'Customer_Master'!Y3178</f>
        <v>100</v>
      </c>
    </row>
    <row r="3179" spans="1:7" x14ac:dyDescent="0.25">
      <c r="A3179" s="1" t="str">
        <f>'Customer_Master'!A3179</f>
        <v>CUST-02404</v>
      </c>
      <c r="B3179" s="1" t="str">
        <f>'Customer_Master'!D3179</f>
        <v>Kunle Kelly</v>
      </c>
      <c r="C3179" s="1" t="str">
        <f>'Customer_Master'!E3179</f>
        <v>Vertexsolutions Inc</v>
      </c>
      <c r="D3179" t="str">
        <f>'Customer_Master'!G3179</f>
        <v>Valid</v>
      </c>
      <c r="E3179" t="str">
        <f>'Customer_Master'!I3179</f>
        <v>Valid</v>
      </c>
      <c r="F3179" t="str">
        <f>'Customer_Master'!X3179</f>
        <v>Complete</v>
      </c>
      <c r="G3179">
        <f>'Customer_Master'!Y3179</f>
        <v>75</v>
      </c>
    </row>
    <row r="3180" spans="1:7" x14ac:dyDescent="0.25">
      <c r="A3180" s="1" t="str">
        <f>'Customer_Master'!A3180</f>
        <v>CUST-03282</v>
      </c>
      <c r="B3180" s="1" t="str">
        <f>'Customer_Master'!D3180</f>
        <v>Brian Afolabi</v>
      </c>
      <c r="C3180" s="1" t="str">
        <f>'Customer_Master'!E3180</f>
        <v>Pulsefinance Llc</v>
      </c>
      <c r="D3180" t="str">
        <f>'Customer_Master'!G3180</f>
        <v>Valid</v>
      </c>
      <c r="E3180" t="str">
        <f>'Customer_Master'!I3180</f>
        <v>Valid</v>
      </c>
      <c r="F3180" t="str">
        <f>'Customer_Master'!X3180</f>
        <v>Complete</v>
      </c>
      <c r="G3180">
        <f>'Customer_Master'!Y3180</f>
        <v>100</v>
      </c>
    </row>
    <row r="3181" spans="1:7" x14ac:dyDescent="0.25">
      <c r="A3181" s="1" t="str">
        <f>'Customer_Master'!A3181</f>
        <v>CUST-02396</v>
      </c>
      <c r="B3181" s="1" t="str">
        <f>'Customer_Master'!D3181</f>
        <v>Otieno Wilson</v>
      </c>
      <c r="C3181" s="1" t="str">
        <f>'Customer_Master'!E3181</f>
        <v>Zenworks Ltd</v>
      </c>
      <c r="D3181" t="str">
        <f>'Customer_Master'!G3181</f>
        <v>Valid</v>
      </c>
      <c r="E3181" t="str">
        <f>'Customer_Master'!I3181</f>
        <v>Valid</v>
      </c>
      <c r="F3181" t="str">
        <f>'Customer_Master'!X3181</f>
        <v>Complete</v>
      </c>
      <c r="G3181">
        <f>'Customer_Master'!Y3181</f>
        <v>100</v>
      </c>
    </row>
    <row r="3182" spans="1:7" x14ac:dyDescent="0.25">
      <c r="A3182" s="1" t="str">
        <f>'Customer_Master'!A3182</f>
        <v>CUST-03117</v>
      </c>
      <c r="B3182" s="1" t="str">
        <f>'Customer_Master'!D3182</f>
        <v>Faith Adeyemi</v>
      </c>
      <c r="C3182" s="1" t="str">
        <f>'Customer_Master'!E3182</f>
        <v>Piggyvest</v>
      </c>
      <c r="D3182" t="str">
        <f>'Customer_Master'!G3182</f>
        <v>Valid</v>
      </c>
      <c r="E3182" t="str">
        <f>'Customer_Master'!I3182</f>
        <v>Valid</v>
      </c>
      <c r="F3182" t="str">
        <f>'Customer_Master'!X3182</f>
        <v>Complete</v>
      </c>
      <c r="G3182">
        <f>'Customer_Master'!Y3182</f>
        <v>100</v>
      </c>
    </row>
    <row r="3183" spans="1:7" x14ac:dyDescent="0.25">
      <c r="A3183" s="1" t="str">
        <f>'Customer_Master'!A3183</f>
        <v>CUST-00727</v>
      </c>
      <c r="B3183" s="1" t="str">
        <f>'Customer_Master'!D3183</f>
        <v>Otieno Jones</v>
      </c>
      <c r="C3183" s="1" t="str">
        <f>'Customer_Master'!E3183</f>
        <v>Stacksolutions Llc</v>
      </c>
      <c r="D3183" t="str">
        <f>'Customer_Master'!G3183</f>
        <v>Valid</v>
      </c>
      <c r="E3183" t="str">
        <f>'Customer_Master'!I3183</f>
        <v>Valid</v>
      </c>
      <c r="F3183" t="str">
        <f>'Customer_Master'!X3183</f>
        <v>Complete</v>
      </c>
      <c r="G3183">
        <f>'Customer_Master'!Y3183</f>
        <v>100</v>
      </c>
    </row>
    <row r="3184" spans="1:7" x14ac:dyDescent="0.25">
      <c r="A3184" s="1" t="str">
        <f>'Customer_Master'!A3184</f>
        <v>CUST-00452</v>
      </c>
      <c r="B3184" s="1" t="str">
        <f>'Customer_Master'!D3184</f>
        <v>Aliyu Adewale</v>
      </c>
      <c r="C3184" s="1" t="str">
        <f>'Customer_Master'!E3184</f>
        <v>Not Available</v>
      </c>
      <c r="D3184" t="str">
        <f>'Customer_Master'!G3184</f>
        <v>Valid</v>
      </c>
      <c r="E3184" t="str">
        <f>'Customer_Master'!I3184</f>
        <v>Valid</v>
      </c>
      <c r="F3184" t="str">
        <f>'Customer_Master'!X3184</f>
        <v>Incomplete</v>
      </c>
      <c r="G3184">
        <f>'Customer_Master'!Y3184</f>
        <v>60</v>
      </c>
    </row>
    <row r="3185" spans="1:7" x14ac:dyDescent="0.25">
      <c r="A3185" s="1" t="str">
        <f>'Customer_Master'!A3185</f>
        <v>CUST-03855</v>
      </c>
      <c r="B3185" s="1" t="str">
        <f>'Customer_Master'!D3185</f>
        <v>David Onyeka</v>
      </c>
      <c r="C3185" s="1" t="str">
        <f>'Customer_Master'!E3185</f>
        <v>Zenlogistics Ltd</v>
      </c>
      <c r="D3185" t="str">
        <f>'Customer_Master'!G3185</f>
        <v>Valid</v>
      </c>
      <c r="E3185" t="str">
        <f>'Customer_Master'!I3185</f>
        <v>Valid</v>
      </c>
      <c r="F3185" t="str">
        <f>'Customer_Master'!X3185</f>
        <v>Complete</v>
      </c>
      <c r="G3185">
        <f>'Customer_Master'!Y3185</f>
        <v>75</v>
      </c>
    </row>
    <row r="3186" spans="1:7" x14ac:dyDescent="0.25">
      <c r="A3186" s="1" t="str">
        <f>'Customer_Master'!A3186</f>
        <v>CUST-01431</v>
      </c>
      <c r="B3186" s="1" t="str">
        <f>'Customer_Master'!D3186</f>
        <v>Ngozi Davies</v>
      </c>
      <c r="C3186" s="1" t="str">
        <f>'Customer_Master'!E3186</f>
        <v>Moniepoint</v>
      </c>
      <c r="D3186" t="str">
        <f>'Customer_Master'!G3186</f>
        <v>Valid</v>
      </c>
      <c r="E3186" t="str">
        <f>'Customer_Master'!I3186</f>
        <v>Valid</v>
      </c>
      <c r="F3186" t="str">
        <f>'Customer_Master'!X3186</f>
        <v>Complete</v>
      </c>
      <c r="G3186">
        <f>'Customer_Master'!Y3186</f>
        <v>100</v>
      </c>
    </row>
    <row r="3187" spans="1:7" x14ac:dyDescent="0.25">
      <c r="A3187" s="1" t="str">
        <f>'Customer_Master'!A3187</f>
        <v>CUST-01180</v>
      </c>
      <c r="B3187" s="1" t="str">
        <f>'Customer_Master'!D3187</f>
        <v>Brian Hassan</v>
      </c>
      <c r="C3187" s="1" t="str">
        <f>'Customer_Master'!E3187</f>
        <v>Vaultlabs Inc</v>
      </c>
      <c r="D3187" t="str">
        <f>'Customer_Master'!G3187</f>
        <v>Valid</v>
      </c>
      <c r="E3187" t="str">
        <f>'Customer_Master'!I3187</f>
        <v>Valid</v>
      </c>
      <c r="F3187" t="str">
        <f>'Customer_Master'!X3187</f>
        <v>Complete</v>
      </c>
      <c r="G3187">
        <f>'Customer_Master'!Y3187</f>
        <v>100</v>
      </c>
    </row>
    <row r="3188" spans="1:7" x14ac:dyDescent="0.25">
      <c r="A3188" s="1" t="str">
        <f>'Customer_Master'!A3188</f>
        <v>CUST-01303</v>
      </c>
      <c r="B3188" s="1" t="str">
        <f>'Customer_Master'!D3188</f>
        <v>Favour Adewale</v>
      </c>
      <c r="C3188" s="1" t="str">
        <f>'Customer_Master'!E3188</f>
        <v>Gridanalytics Plc</v>
      </c>
      <c r="D3188" t="str">
        <f>'Customer_Master'!G3188</f>
        <v>Valid</v>
      </c>
      <c r="E3188" t="str">
        <f>'Customer_Master'!I3188</f>
        <v>Valid</v>
      </c>
      <c r="F3188" t="str">
        <f>'Customer_Master'!X3188</f>
        <v>Complete</v>
      </c>
      <c r="G3188">
        <f>'Customer_Master'!Y3188</f>
        <v>100</v>
      </c>
    </row>
    <row r="3189" spans="1:7" x14ac:dyDescent="0.25">
      <c r="A3189" s="1" t="str">
        <f>'Customer_Master'!A3189</f>
        <v>CUST-02655</v>
      </c>
      <c r="B3189" s="1" t="str">
        <f>'Customer_Master'!D3189</f>
        <v>Fatuma Adeleke</v>
      </c>
      <c r="C3189" s="1" t="str">
        <f>'Customer_Master'!E3189</f>
        <v>Fluxsoft Inc</v>
      </c>
      <c r="D3189" t="str">
        <f>'Customer_Master'!G3189</f>
        <v>Valid</v>
      </c>
      <c r="E3189" t="str">
        <f>'Customer_Master'!I3189</f>
        <v>Valid</v>
      </c>
      <c r="F3189" t="str">
        <f>'Customer_Master'!X3189</f>
        <v>Complete</v>
      </c>
      <c r="G3189">
        <f>'Customer_Master'!Y3189</f>
        <v>100</v>
      </c>
    </row>
    <row r="3190" spans="1:7" x14ac:dyDescent="0.25">
      <c r="A3190" s="1" t="str">
        <f>'Customer_Master'!A3190</f>
        <v>CUST-01854</v>
      </c>
      <c r="B3190" s="1" t="str">
        <f>'Customer_Master'!D3190</f>
        <v>Ngozi Wilson</v>
      </c>
      <c r="C3190" s="1" t="str">
        <f>'Customer_Master'!E3190</f>
        <v>Hiveanalytics Ltd</v>
      </c>
      <c r="D3190" t="str">
        <f>'Customer_Master'!G3190</f>
        <v>Valid</v>
      </c>
      <c r="E3190" t="str">
        <f>'Customer_Master'!I3190</f>
        <v>Valid</v>
      </c>
      <c r="F3190" t="str">
        <f>'Customer_Master'!X3190</f>
        <v>Complete</v>
      </c>
      <c r="G3190">
        <f>'Customer_Master'!Y3190</f>
        <v>100</v>
      </c>
    </row>
    <row r="3191" spans="1:7" x14ac:dyDescent="0.25">
      <c r="A3191" s="1" t="str">
        <f>'Customer_Master'!A3191</f>
        <v>CUST-01371</v>
      </c>
      <c r="B3191" s="1" t="str">
        <f>'Customer_Master'!D3191</f>
        <v>Amaka Evans</v>
      </c>
      <c r="C3191" s="1" t="str">
        <f>'Customer_Master'!E3191</f>
        <v>Corehealth Inc</v>
      </c>
      <c r="D3191" t="str">
        <f>'Customer_Master'!G3191</f>
        <v>Valid</v>
      </c>
      <c r="E3191" t="str">
        <f>'Customer_Master'!I3191</f>
        <v>Valid</v>
      </c>
      <c r="F3191" t="str">
        <f>'Customer_Master'!X3191</f>
        <v>Complete</v>
      </c>
      <c r="G3191">
        <f>'Customer_Master'!Y3191</f>
        <v>100</v>
      </c>
    </row>
    <row r="3192" spans="1:7" x14ac:dyDescent="0.25">
      <c r="A3192" s="1" t="str">
        <f>'Customer_Master'!A3192</f>
        <v>CUST-00713</v>
      </c>
      <c r="B3192" s="1" t="str">
        <f>'Customer_Master'!D3192</f>
        <v>Gbenga O'Brien</v>
      </c>
      <c r="C3192" s="1" t="str">
        <f>'Customer_Master'!E3192</f>
        <v>Quantalabs Ltd</v>
      </c>
      <c r="D3192" t="str">
        <f>'Customer_Master'!G3192</f>
        <v>Invalid</v>
      </c>
      <c r="E3192" t="str">
        <f>'Customer_Master'!I3192</f>
        <v>Valid</v>
      </c>
      <c r="F3192" t="str">
        <f>'Customer_Master'!X3192</f>
        <v>Complete</v>
      </c>
      <c r="G3192">
        <f>'Customer_Master'!Y3192</f>
        <v>70</v>
      </c>
    </row>
    <row r="3193" spans="1:7" x14ac:dyDescent="0.25">
      <c r="A3193" s="1" t="str">
        <f>'Customer_Master'!A3193</f>
        <v>CUST-03514</v>
      </c>
      <c r="B3193" s="1" t="str">
        <f>'Customer_Master'!D3193</f>
        <v>Yusuf</v>
      </c>
      <c r="C3193" s="1" t="str">
        <f>'Customer_Master'!E3193</f>
        <v>Novatech Gmbh</v>
      </c>
      <c r="D3193" t="str">
        <f>'Customer_Master'!G3193</f>
        <v>Valid</v>
      </c>
      <c r="E3193" t="str">
        <f>'Customer_Master'!I3193</f>
        <v>Valid</v>
      </c>
      <c r="F3193" t="str">
        <f>'Customer_Master'!X3193</f>
        <v>Incomplete</v>
      </c>
      <c r="G3193">
        <f>'Customer_Master'!Y3193</f>
        <v>60</v>
      </c>
    </row>
    <row r="3194" spans="1:7" x14ac:dyDescent="0.25">
      <c r="A3194" s="1" t="str">
        <f>'Customer_Master'!A3194</f>
        <v>CUST-05113</v>
      </c>
      <c r="B3194" s="1" t="str">
        <f>'Customer_Master'!D3194</f>
        <v>Fatuma</v>
      </c>
      <c r="C3194" s="1" t="str">
        <f>'Customer_Master'!E3194</f>
        <v>Cloudsystems Gmbh</v>
      </c>
      <c r="D3194" t="str">
        <f>'Customer_Master'!G3194</f>
        <v>Valid</v>
      </c>
      <c r="E3194" t="str">
        <f>'Customer_Master'!I3194</f>
        <v>Valid</v>
      </c>
      <c r="F3194" t="str">
        <f>'Customer_Master'!X3194</f>
        <v>Incomplete</v>
      </c>
      <c r="G3194">
        <f>'Customer_Master'!Y3194</f>
        <v>35</v>
      </c>
    </row>
    <row r="3195" spans="1:7" x14ac:dyDescent="0.25">
      <c r="A3195" s="1" t="str">
        <f>'Customer_Master'!A3195</f>
        <v>CUST-01348</v>
      </c>
      <c r="B3195" s="1" t="str">
        <f>'Customer_Master'!D3195</f>
        <v>Samuel Afolabi</v>
      </c>
      <c r="C3195" s="1" t="str">
        <f>'Customer_Master'!E3195</f>
        <v>Zencommerce</v>
      </c>
      <c r="D3195" t="str">
        <f>'Customer_Master'!G3195</f>
        <v>Valid</v>
      </c>
      <c r="E3195" t="str">
        <f>'Customer_Master'!I3195</f>
        <v>Valid</v>
      </c>
      <c r="F3195" t="str">
        <f>'Customer_Master'!X3195</f>
        <v>Complete</v>
      </c>
      <c r="G3195">
        <f>'Customer_Master'!Y3195</f>
        <v>75</v>
      </c>
    </row>
    <row r="3196" spans="1:7" x14ac:dyDescent="0.25">
      <c r="A3196" s="1" t="str">
        <f>'Customer_Master'!A3196</f>
        <v>CUST-00861</v>
      </c>
      <c r="B3196" s="1" t="str">
        <f>'Customer_Master'!D3196</f>
        <v>Ahmed Ugwu</v>
      </c>
      <c r="C3196" s="1" t="str">
        <f>'Customer_Master'!E3196</f>
        <v>Heliologistics Plc</v>
      </c>
      <c r="D3196" t="str">
        <f>'Customer_Master'!G3196</f>
        <v>Valid</v>
      </c>
      <c r="E3196" t="str">
        <f>'Customer_Master'!I3196</f>
        <v>Valid</v>
      </c>
      <c r="F3196" t="str">
        <f>'Customer_Master'!X3196</f>
        <v>Complete</v>
      </c>
      <c r="G3196">
        <f>'Customer_Master'!Y3196</f>
        <v>100</v>
      </c>
    </row>
    <row r="3197" spans="1:7" x14ac:dyDescent="0.25">
      <c r="A3197" s="1" t="str">
        <f>'Customer_Master'!A3197</f>
        <v>CUST-04092</v>
      </c>
      <c r="B3197" s="1" t="str">
        <f>'Customer_Master'!D3197</f>
        <v>Matthew Johnson</v>
      </c>
      <c r="C3197" s="1" t="str">
        <f>'Customer_Master'!E3197</f>
        <v>Sparkai</v>
      </c>
      <c r="D3197" t="str">
        <f>'Customer_Master'!G3197</f>
        <v>Valid</v>
      </c>
      <c r="E3197" t="str">
        <f>'Customer_Master'!I3197</f>
        <v>Valid</v>
      </c>
      <c r="F3197" t="str">
        <f>'Customer_Master'!X3197</f>
        <v>Complete</v>
      </c>
      <c r="G3197">
        <f>'Customer_Master'!Y3197</f>
        <v>100</v>
      </c>
    </row>
    <row r="3198" spans="1:7" x14ac:dyDescent="0.25">
      <c r="A3198" s="1" t="str">
        <f>'Customer_Master'!A3198</f>
        <v>CUST-03051</v>
      </c>
      <c r="B3198" s="1" t="str">
        <f>'Customer_Master'!D3198</f>
        <v>Chinwe Makinde</v>
      </c>
      <c r="C3198" s="1" t="str">
        <f>'Customer_Master'!E3198</f>
        <v>Piggyvest</v>
      </c>
      <c r="D3198" t="str">
        <f>'Customer_Master'!G3198</f>
        <v>Valid</v>
      </c>
      <c r="E3198" t="str">
        <f>'Customer_Master'!I3198</f>
        <v>Valid</v>
      </c>
      <c r="F3198" t="str">
        <f>'Customer_Master'!X3198</f>
        <v>Complete</v>
      </c>
      <c r="G3198">
        <f>'Customer_Master'!Y3198</f>
        <v>100</v>
      </c>
    </row>
    <row r="3199" spans="1:7" x14ac:dyDescent="0.25">
      <c r="A3199" s="1" t="str">
        <f>'Customer_Master'!A3199</f>
        <v>CUST-03097</v>
      </c>
      <c r="B3199" s="1" t="str">
        <f>'Customer_Master'!D3199</f>
        <v>Femke Musa</v>
      </c>
      <c r="C3199" s="1" t="str">
        <f>'Customer_Master'!E3199</f>
        <v>Brightpay Plc</v>
      </c>
      <c r="D3199" t="str">
        <f>'Customer_Master'!G3199</f>
        <v>Valid</v>
      </c>
      <c r="E3199" t="str">
        <f>'Customer_Master'!I3199</f>
        <v>Valid</v>
      </c>
      <c r="F3199" t="str">
        <f>'Customer_Master'!X3199</f>
        <v>Complete</v>
      </c>
      <c r="G3199">
        <f>'Customer_Master'!Y3199</f>
        <v>100</v>
      </c>
    </row>
    <row r="3200" spans="1:7" x14ac:dyDescent="0.25">
      <c r="A3200" s="1" t="str">
        <f>'Customer_Master'!A3200</f>
        <v>CUST-02429</v>
      </c>
      <c r="B3200" s="1" t="str">
        <f>'Customer_Master'!D3200</f>
        <v>Thandiwe Adeyemi</v>
      </c>
      <c r="C3200" s="1" t="str">
        <f>'Customer_Master'!E3200</f>
        <v>Jumia</v>
      </c>
      <c r="D3200" t="str">
        <f>'Customer_Master'!G3200</f>
        <v>Valid</v>
      </c>
      <c r="E3200" t="str">
        <f>'Customer_Master'!I3200</f>
        <v>Valid</v>
      </c>
      <c r="F3200" t="str">
        <f>'Customer_Master'!X3200</f>
        <v>Complete</v>
      </c>
      <c r="G3200">
        <f>'Customer_Master'!Y3200</f>
        <v>75</v>
      </c>
    </row>
    <row r="3201" spans="1:7" x14ac:dyDescent="0.25">
      <c r="A3201" s="1" t="str">
        <f>'Customer_Master'!A3201</f>
        <v>CUST-04099</v>
      </c>
      <c r="B3201" s="1" t="str">
        <f>'Customer_Master'!D3201</f>
        <v>Amaka Botha</v>
      </c>
      <c r="C3201" s="1" t="str">
        <f>'Customer_Master'!E3201</f>
        <v>Primelogic</v>
      </c>
      <c r="D3201" t="str">
        <f>'Customer_Master'!G3201</f>
        <v>Valid</v>
      </c>
      <c r="E3201" t="str">
        <f>'Customer_Master'!I3201</f>
        <v>Valid</v>
      </c>
      <c r="F3201" t="str">
        <f>'Customer_Master'!X3201</f>
        <v>Complete</v>
      </c>
      <c r="G3201">
        <f>'Customer_Master'!Y3201</f>
        <v>100</v>
      </c>
    </row>
    <row r="3202" spans="1:7" x14ac:dyDescent="0.25">
      <c r="A3202" s="1" t="str">
        <f>'Customer_Master'!A3202</f>
        <v>CUST-01889</v>
      </c>
      <c r="B3202" s="1" t="str">
        <f>'Customer_Master'!D3202</f>
        <v>Zainab Adeyemi</v>
      </c>
      <c r="C3202" s="1" t="str">
        <f>'Customer_Master'!E3202</f>
        <v>Paysoft Plc</v>
      </c>
      <c r="D3202" t="str">
        <f>'Customer_Master'!G3202</f>
        <v>Invalid</v>
      </c>
      <c r="E3202" t="str">
        <f>'Customer_Master'!I3202</f>
        <v>Valid</v>
      </c>
      <c r="F3202" t="str">
        <f>'Customer_Master'!X3202</f>
        <v>Complete</v>
      </c>
      <c r="G3202">
        <f>'Customer_Master'!Y3202</f>
        <v>70</v>
      </c>
    </row>
    <row r="3203" spans="1:7" x14ac:dyDescent="0.25">
      <c r="A3203" s="1" t="str">
        <f>'Customer_Master'!A3203</f>
        <v>CUST-02774</v>
      </c>
      <c r="B3203" s="1" t="str">
        <f>'Customer_Master'!D3203</f>
        <v>Emily Hassan</v>
      </c>
      <c r="C3203" s="1" t="str">
        <f>'Customer_Master'!E3203</f>
        <v>Quantapay Ltd</v>
      </c>
      <c r="D3203" t="str">
        <f>'Customer_Master'!G3203</f>
        <v>Valid</v>
      </c>
      <c r="E3203" t="str">
        <f>'Customer_Master'!I3203</f>
        <v>Valid</v>
      </c>
      <c r="F3203" t="str">
        <f>'Customer_Master'!X3203</f>
        <v>Complete</v>
      </c>
      <c r="G3203">
        <f>'Customer_Master'!Y3203</f>
        <v>100</v>
      </c>
    </row>
    <row r="3204" spans="1:7" x14ac:dyDescent="0.25">
      <c r="A3204" s="1" t="str">
        <f>'Customer_Master'!A3204</f>
        <v>CUST-01329</v>
      </c>
      <c r="B3204" s="1" t="str">
        <f>'Customer_Master'!D3204</f>
        <v>Tobi Salami</v>
      </c>
      <c r="C3204" s="1" t="str">
        <f>'Customer_Master'!E3204</f>
        <v>Vertexventures Plc</v>
      </c>
      <c r="D3204" t="str">
        <f>'Customer_Master'!G3204</f>
        <v>Valid</v>
      </c>
      <c r="E3204" t="str">
        <f>'Customer_Master'!I3204</f>
        <v>Valid</v>
      </c>
      <c r="F3204" t="str">
        <f>'Customer_Master'!X3204</f>
        <v>Complete</v>
      </c>
      <c r="G3204">
        <f>'Customer_Master'!Y3204</f>
        <v>100</v>
      </c>
    </row>
    <row r="3205" spans="1:7" x14ac:dyDescent="0.25">
      <c r="A3205" s="1" t="str">
        <f>'Customer_Master'!A3205</f>
        <v>CUST-04670</v>
      </c>
      <c r="B3205" s="1" t="str">
        <f>'Customer_Master'!D3205</f>
        <v>Adaora Mohammed</v>
      </c>
      <c r="C3205" s="1" t="str">
        <f>'Customer_Master'!E3205</f>
        <v>Interswitch</v>
      </c>
      <c r="D3205" t="str">
        <f>'Customer_Master'!G3205</f>
        <v>Valid</v>
      </c>
      <c r="E3205" t="str">
        <f>'Customer_Master'!I3205</f>
        <v>Valid</v>
      </c>
      <c r="F3205" t="str">
        <f>'Customer_Master'!X3205</f>
        <v>Complete</v>
      </c>
      <c r="G3205">
        <f>'Customer_Master'!Y3205</f>
        <v>100</v>
      </c>
    </row>
    <row r="3206" spans="1:7" x14ac:dyDescent="0.25">
      <c r="A3206" s="1" t="str">
        <f>'Customer_Master'!A3206</f>
        <v>CUST-02306</v>
      </c>
      <c r="B3206" s="1" t="str">
        <f>'Customer_Master'!D3206</f>
        <v>Maryam Garba</v>
      </c>
      <c r="C3206" s="1" t="str">
        <f>'Customer_Master'!E3206</f>
        <v>Leadlogistics</v>
      </c>
      <c r="D3206" t="str">
        <f>'Customer_Master'!G3206</f>
        <v>Valid</v>
      </c>
      <c r="E3206" t="str">
        <f>'Customer_Master'!I3206</f>
        <v>Valid</v>
      </c>
      <c r="F3206" t="str">
        <f>'Customer_Master'!X3206</f>
        <v>Complete</v>
      </c>
      <c r="G3206">
        <f>'Customer_Master'!Y3206</f>
        <v>100</v>
      </c>
    </row>
    <row r="3207" spans="1:7" x14ac:dyDescent="0.25">
      <c r="A3207" s="1" t="str">
        <f>'Customer_Master'!A3207</f>
        <v>CUST-00302</v>
      </c>
      <c r="B3207" s="1" t="str">
        <f>'Customer_Master'!D3207</f>
        <v>Mark Garba</v>
      </c>
      <c r="C3207" s="1" t="str">
        <f>'Customer_Master'!E3207</f>
        <v>Teamapt</v>
      </c>
      <c r="D3207" t="str">
        <f>'Customer_Master'!G3207</f>
        <v>Valid</v>
      </c>
      <c r="E3207" t="str">
        <f>'Customer_Master'!I3207</f>
        <v>Valid</v>
      </c>
      <c r="F3207" t="str">
        <f>'Customer_Master'!X3207</f>
        <v>Complete</v>
      </c>
      <c r="G3207">
        <f>'Customer_Master'!Y3207</f>
        <v>100</v>
      </c>
    </row>
    <row r="3208" spans="1:7" x14ac:dyDescent="0.25">
      <c r="A3208" s="1" t="str">
        <f>'Customer_Master'!A3208</f>
        <v>CUST-02961</v>
      </c>
      <c r="B3208" s="1" t="str">
        <f>'Customer_Master'!D3208</f>
        <v>Andrew Afolabi</v>
      </c>
      <c r="C3208" s="1" t="str">
        <f>'Customer_Master'!E3208</f>
        <v>Bua Foods</v>
      </c>
      <c r="D3208" t="str">
        <f>'Customer_Master'!G3208</f>
        <v>Valid</v>
      </c>
      <c r="E3208" t="str">
        <f>'Customer_Master'!I3208</f>
        <v>Valid</v>
      </c>
      <c r="F3208" t="str">
        <f>'Customer_Master'!X3208</f>
        <v>Complete</v>
      </c>
      <c r="G3208">
        <f>'Customer_Master'!Y3208</f>
        <v>100</v>
      </c>
    </row>
    <row r="3209" spans="1:7" x14ac:dyDescent="0.25">
      <c r="A3209" s="1" t="str">
        <f>'Customer_Master'!A3209</f>
        <v>CUST-01048</v>
      </c>
      <c r="B3209" s="1" t="str">
        <f>'Customer_Master'!D3209</f>
        <v>Victor Abubakar</v>
      </c>
      <c r="C3209" s="1" t="str">
        <f>'Customer_Master'!E3209</f>
        <v>Swiftgroup Ltd</v>
      </c>
      <c r="D3209" t="str">
        <f>'Customer_Master'!G3209</f>
        <v>Valid</v>
      </c>
      <c r="E3209" t="str">
        <f>'Customer_Master'!I3209</f>
        <v>Valid</v>
      </c>
      <c r="F3209" t="str">
        <f>'Customer_Master'!X3209</f>
        <v>Complete</v>
      </c>
      <c r="G3209">
        <f>'Customer_Master'!Y3209</f>
        <v>100</v>
      </c>
    </row>
    <row r="3210" spans="1:7" x14ac:dyDescent="0.25">
      <c r="A3210" s="1" t="str">
        <f>'Customer_Master'!A3210</f>
        <v>CUST-03531</v>
      </c>
      <c r="B3210" s="1" t="str">
        <f>'Customer_Master'!D3210</f>
        <v>Tope Naidoo</v>
      </c>
      <c r="C3210" s="1" t="str">
        <f>'Customer_Master'!E3210</f>
        <v>Not Available</v>
      </c>
      <c r="D3210" t="str">
        <f>'Customer_Master'!G3210</f>
        <v>Valid</v>
      </c>
      <c r="E3210" t="str">
        <f>'Customer_Master'!I3210</f>
        <v>Valid</v>
      </c>
      <c r="F3210" t="str">
        <f>'Customer_Master'!X3210</f>
        <v>Incomplete</v>
      </c>
      <c r="G3210">
        <f>'Customer_Master'!Y3210</f>
        <v>60</v>
      </c>
    </row>
    <row r="3211" spans="1:7" x14ac:dyDescent="0.25">
      <c r="A3211" s="1" t="str">
        <f>'Customer_Master'!A3211</f>
        <v>CUST-02729</v>
      </c>
      <c r="B3211" s="1" t="str">
        <f>'Customer_Master'!D3211</f>
        <v>Folake Johnson</v>
      </c>
      <c r="C3211" s="1" t="str">
        <f>'Customer_Master'!E3211</f>
        <v>Andela</v>
      </c>
      <c r="D3211" t="str">
        <f>'Customer_Master'!G3211</f>
        <v>Valid</v>
      </c>
      <c r="E3211" t="str">
        <f>'Customer_Master'!I3211</f>
        <v>Valid</v>
      </c>
      <c r="F3211" t="str">
        <f>'Customer_Master'!X3211</f>
        <v>Complete</v>
      </c>
      <c r="G3211">
        <f>'Customer_Master'!Y3211</f>
        <v>100</v>
      </c>
    </row>
    <row r="3212" spans="1:7" x14ac:dyDescent="0.25">
      <c r="A3212" s="1" t="str">
        <f>'Customer_Master'!A3212</f>
        <v>CUST-03505</v>
      </c>
      <c r="B3212" s="1" t="str">
        <f>'Customer_Master'!D3212</f>
        <v>Emily Ogundimu</v>
      </c>
      <c r="C3212" s="1" t="str">
        <f>'Customer_Master'!E3212</f>
        <v>Hivelabs Ltd</v>
      </c>
      <c r="D3212" t="str">
        <f>'Customer_Master'!G3212</f>
        <v>Valid</v>
      </c>
      <c r="E3212" t="str">
        <f>'Customer_Master'!I3212</f>
        <v>Valid</v>
      </c>
      <c r="F3212" t="str">
        <f>'Customer_Master'!X3212</f>
        <v>Complete</v>
      </c>
      <c r="G3212">
        <f>'Customer_Master'!Y3212</f>
        <v>100</v>
      </c>
    </row>
    <row r="3213" spans="1:7" x14ac:dyDescent="0.25">
      <c r="A3213" s="1" t="str">
        <f>'Customer_Master'!A3213</f>
        <v>CUST-01978</v>
      </c>
      <c r="B3213" s="1" t="str">
        <f>'Customer_Master'!D3213</f>
        <v>Omar Oladipo</v>
      </c>
      <c r="C3213" s="1" t="str">
        <f>'Customer_Master'!E3213</f>
        <v>Fluxlogic</v>
      </c>
      <c r="D3213" t="str">
        <f>'Customer_Master'!G3213</f>
        <v>Valid</v>
      </c>
      <c r="E3213" t="str">
        <f>'Customer_Master'!I3213</f>
        <v>Valid</v>
      </c>
      <c r="F3213" t="str">
        <f>'Customer_Master'!X3213</f>
        <v>Complete</v>
      </c>
      <c r="G3213">
        <f>'Customer_Master'!Y3213</f>
        <v>100</v>
      </c>
    </row>
    <row r="3214" spans="1:7" x14ac:dyDescent="0.25">
      <c r="A3214" s="1" t="str">
        <f>'Customer_Master'!A3214</f>
        <v>CUST-02740</v>
      </c>
      <c r="B3214" s="1" t="str">
        <f>'Customer_Master'!D3214</f>
        <v>Sophie Taylor</v>
      </c>
      <c r="C3214" s="1" t="str">
        <f>'Customer_Master'!E3214</f>
        <v>Orbitnetworks</v>
      </c>
      <c r="D3214" t="str">
        <f>'Customer_Master'!G3214</f>
        <v>Valid</v>
      </c>
      <c r="E3214" t="str">
        <f>'Customer_Master'!I3214</f>
        <v>Valid</v>
      </c>
      <c r="F3214" t="str">
        <f>'Customer_Master'!X3214</f>
        <v>Complete</v>
      </c>
      <c r="G3214">
        <f>'Customer_Master'!Y3214</f>
        <v>100</v>
      </c>
    </row>
    <row r="3215" spans="1:7" x14ac:dyDescent="0.25">
      <c r="A3215" s="1" t="str">
        <f>'Customer_Master'!A3215</f>
        <v>CUST-03615</v>
      </c>
      <c r="B3215" s="1" t="str">
        <f>'Customer_Master'!D3215</f>
        <v>Sipho Balogun</v>
      </c>
      <c r="C3215" s="1" t="str">
        <f>'Customer_Master'!E3215</f>
        <v>Kuda</v>
      </c>
      <c r="D3215" t="str">
        <f>'Customer_Master'!G3215</f>
        <v>Valid</v>
      </c>
      <c r="E3215" t="str">
        <f>'Customer_Master'!I3215</f>
        <v>Valid</v>
      </c>
      <c r="F3215" t="str">
        <f>'Customer_Master'!X3215</f>
        <v>Complete</v>
      </c>
      <c r="G3215">
        <f>'Customer_Master'!Y3215</f>
        <v>100</v>
      </c>
    </row>
    <row r="3216" spans="1:7" x14ac:dyDescent="0.25">
      <c r="A3216" s="1" t="str">
        <f>'Customer_Master'!A3216</f>
        <v>CUST-00769</v>
      </c>
      <c r="B3216" s="1" t="str">
        <f>'Customer_Master'!D3216</f>
        <v>Musa Naidoo</v>
      </c>
      <c r="C3216" s="1" t="str">
        <f>'Customer_Master'!E3216</f>
        <v>Cloudhub Inc</v>
      </c>
      <c r="D3216" t="str">
        <f>'Customer_Master'!G3216</f>
        <v>Valid</v>
      </c>
      <c r="E3216" t="str">
        <f>'Customer_Master'!I3216</f>
        <v>Valid</v>
      </c>
      <c r="F3216" t="str">
        <f>'Customer_Master'!X3216</f>
        <v>Complete</v>
      </c>
      <c r="G3216">
        <f>'Customer_Master'!Y3216</f>
        <v>100</v>
      </c>
    </row>
    <row r="3217" spans="1:7" x14ac:dyDescent="0.25">
      <c r="A3217" s="1" t="str">
        <f>'Customer_Master'!A3217</f>
        <v>CUST-03983</v>
      </c>
      <c r="B3217" s="1" t="str">
        <f>'Customer_Master'!D3217</f>
        <v>Aisha Diallo</v>
      </c>
      <c r="C3217" s="1" t="str">
        <f>'Customer_Master'!E3217</f>
        <v>Twiga Foods</v>
      </c>
      <c r="D3217" t="str">
        <f>'Customer_Master'!G3217</f>
        <v>Valid</v>
      </c>
      <c r="E3217" t="str">
        <f>'Customer_Master'!I3217</f>
        <v>Valid</v>
      </c>
      <c r="F3217" t="str">
        <f>'Customer_Master'!X3217</f>
        <v>Complete</v>
      </c>
      <c r="G3217">
        <f>'Customer_Master'!Y3217</f>
        <v>100</v>
      </c>
    </row>
    <row r="3218" spans="1:7" x14ac:dyDescent="0.25">
      <c r="A3218" s="1" t="str">
        <f>'Customer_Master'!A3218</f>
        <v>CUST-01253</v>
      </c>
      <c r="B3218" s="1" t="str">
        <f>'Customer_Master'!D3218</f>
        <v>Favour Kamau</v>
      </c>
      <c r="C3218" s="1" t="str">
        <f>'Customer_Master'!E3218</f>
        <v>Apexhub Inc</v>
      </c>
      <c r="D3218" t="str">
        <f>'Customer_Master'!G3218</f>
        <v>Valid</v>
      </c>
      <c r="E3218" t="str">
        <f>'Customer_Master'!I3218</f>
        <v>Valid</v>
      </c>
      <c r="F3218" t="str">
        <f>'Customer_Master'!X3218</f>
        <v>Complete</v>
      </c>
      <c r="G3218">
        <f>'Customer_Master'!Y3218</f>
        <v>100</v>
      </c>
    </row>
    <row r="3219" spans="1:7" x14ac:dyDescent="0.25">
      <c r="A3219" s="1" t="str">
        <f>'Customer_Master'!A3219</f>
        <v>CUST-04860</v>
      </c>
      <c r="B3219" s="1" t="str">
        <f>'Customer_Master'!D3219</f>
        <v>Tosin Adeyemi</v>
      </c>
      <c r="C3219" s="1" t="str">
        <f>'Customer_Master'!E3219</f>
        <v>Novaworks</v>
      </c>
      <c r="D3219" t="str">
        <f>'Customer_Master'!G3219</f>
        <v>Valid</v>
      </c>
      <c r="E3219" t="str">
        <f>'Customer_Master'!I3219</f>
        <v>Valid</v>
      </c>
      <c r="F3219" t="str">
        <f>'Customer_Master'!X3219</f>
        <v>Complete</v>
      </c>
      <c r="G3219">
        <f>'Customer_Master'!Y3219</f>
        <v>75</v>
      </c>
    </row>
    <row r="3220" spans="1:7" x14ac:dyDescent="0.25">
      <c r="A3220" s="1" t="str">
        <f>'Customer_Master'!A3220</f>
        <v>CUST-02886</v>
      </c>
      <c r="B3220" s="1" t="str">
        <f>'Customer_Master'!D3220</f>
        <v>Mwangi Taylor</v>
      </c>
      <c r="C3220" s="1" t="str">
        <f>'Customer_Master'!E3220</f>
        <v>Leadsoft</v>
      </c>
      <c r="D3220" t="str">
        <f>'Customer_Master'!G3220</f>
        <v>Valid</v>
      </c>
      <c r="E3220" t="str">
        <f>'Customer_Master'!I3220</f>
        <v>Valid</v>
      </c>
      <c r="F3220" t="str">
        <f>'Customer_Master'!X3220</f>
        <v>Complete</v>
      </c>
      <c r="G3220">
        <f>'Customer_Master'!Y3220</f>
        <v>75</v>
      </c>
    </row>
    <row r="3221" spans="1:7" x14ac:dyDescent="0.25">
      <c r="A3221" s="1" t="str">
        <f>'Customer_Master'!A3221</f>
        <v>CUST-03781</v>
      </c>
      <c r="B3221" s="1" t="str">
        <f>'Customer_Master'!D3221</f>
        <v>Otieno Mwangi</v>
      </c>
      <c r="C3221" s="1" t="str">
        <f>'Customer_Master'!E3221</f>
        <v>Swiftlogistics Llc</v>
      </c>
      <c r="D3221" t="str">
        <f>'Customer_Master'!G3221</f>
        <v>Valid</v>
      </c>
      <c r="E3221" t="str">
        <f>'Customer_Master'!I3221</f>
        <v>Valid</v>
      </c>
      <c r="F3221" t="str">
        <f>'Customer_Master'!X3221</f>
        <v>Complete</v>
      </c>
      <c r="G3221">
        <f>'Customer_Master'!Y3221</f>
        <v>100</v>
      </c>
    </row>
    <row r="3222" spans="1:7" x14ac:dyDescent="0.25">
      <c r="A3222" s="1" t="str">
        <f>'Customer_Master'!A3222</f>
        <v>CUST-04409</v>
      </c>
      <c r="B3222" s="1" t="str">
        <f>'Customer_Master'!D3222</f>
        <v>Ikechukwu Ugwu</v>
      </c>
      <c r="C3222" s="1" t="str">
        <f>'Customer_Master'!E3222</f>
        <v>Gridlabs Ltd</v>
      </c>
      <c r="D3222" t="str">
        <f>'Customer_Master'!G3222</f>
        <v>Valid</v>
      </c>
      <c r="E3222" t="str">
        <f>'Customer_Master'!I3222</f>
        <v>Valid</v>
      </c>
      <c r="F3222" t="str">
        <f>'Customer_Master'!X3222</f>
        <v>Complete</v>
      </c>
      <c r="G3222">
        <f>'Customer_Master'!Y3222</f>
        <v>100</v>
      </c>
    </row>
    <row r="3223" spans="1:7" x14ac:dyDescent="0.25">
      <c r="A3223" s="1" t="str">
        <f>'Customer_Master'!A3223</f>
        <v>CUST-01344</v>
      </c>
      <c r="B3223" s="1" t="str">
        <f>'Customer_Master'!D3223</f>
        <v>Wanjiru Onyeka</v>
      </c>
      <c r="C3223" s="1" t="str">
        <f>'Customer_Master'!E3223</f>
        <v>Paystack</v>
      </c>
      <c r="D3223" t="str">
        <f>'Customer_Master'!G3223</f>
        <v>Valid</v>
      </c>
      <c r="E3223" t="str">
        <f>'Customer_Master'!I3223</f>
        <v>Valid</v>
      </c>
      <c r="F3223" t="str">
        <f>'Customer_Master'!X3223</f>
        <v>Complete</v>
      </c>
      <c r="G3223">
        <f>'Customer_Master'!Y3223</f>
        <v>100</v>
      </c>
    </row>
    <row r="3224" spans="1:7" x14ac:dyDescent="0.25">
      <c r="A3224" s="1" t="str">
        <f>'Customer_Master'!A3224</f>
        <v>CUST-03742</v>
      </c>
      <c r="B3224" s="1" t="str">
        <f>'Customer_Master'!D3224</f>
        <v>Yusuf Anyanwu</v>
      </c>
      <c r="C3224" s="1" t="str">
        <f>'Customer_Master'!E3224</f>
        <v>Wave</v>
      </c>
      <c r="D3224" t="str">
        <f>'Customer_Master'!G3224</f>
        <v>Valid</v>
      </c>
      <c r="E3224" t="str">
        <f>'Customer_Master'!I3224</f>
        <v>Valid</v>
      </c>
      <c r="F3224" t="str">
        <f>'Customer_Master'!X3224</f>
        <v>Complete</v>
      </c>
      <c r="G3224">
        <f>'Customer_Master'!Y3224</f>
        <v>100</v>
      </c>
    </row>
    <row r="3225" spans="1:7" x14ac:dyDescent="0.25">
      <c r="A3225" s="1" t="str">
        <f>'Customer_Master'!A3225</f>
        <v>CUST-02265</v>
      </c>
      <c r="B3225" s="1" t="str">
        <f>'Customer_Master'!D3225</f>
        <v>Samuel Jones</v>
      </c>
      <c r="C3225" s="1" t="str">
        <f>'Customer_Master'!E3225</f>
        <v>Stackcapital</v>
      </c>
      <c r="D3225" t="str">
        <f>'Customer_Master'!G3225</f>
        <v>Valid</v>
      </c>
      <c r="E3225" t="str">
        <f>'Customer_Master'!I3225</f>
        <v>Valid</v>
      </c>
      <c r="F3225" t="str">
        <f>'Customer_Master'!X3225</f>
        <v>Complete</v>
      </c>
      <c r="G3225">
        <f>'Customer_Master'!Y3225</f>
        <v>100</v>
      </c>
    </row>
    <row r="3226" spans="1:7" x14ac:dyDescent="0.25">
      <c r="A3226" s="1" t="str">
        <f>'Customer_Master'!A3226</f>
        <v>CUST-02252</v>
      </c>
      <c r="B3226" s="1" t="str">
        <f>'Customer_Master'!D3226</f>
        <v>Mark Asante</v>
      </c>
      <c r="C3226" s="1" t="str">
        <f>'Customer_Master'!E3226</f>
        <v>Flutterwave</v>
      </c>
      <c r="D3226" t="str">
        <f>'Customer_Master'!G3226</f>
        <v>Valid</v>
      </c>
      <c r="E3226" t="str">
        <f>'Customer_Master'!I3226</f>
        <v>Valid</v>
      </c>
      <c r="F3226" t="str">
        <f>'Customer_Master'!X3226</f>
        <v>Complete</v>
      </c>
      <c r="G3226">
        <f>'Customer_Master'!Y3226</f>
        <v>75</v>
      </c>
    </row>
    <row r="3227" spans="1:7" x14ac:dyDescent="0.25">
      <c r="A3227" s="1" t="str">
        <f>'Customer_Master'!A3227</f>
        <v>CUST-04353</v>
      </c>
      <c r="B3227" s="1" t="str">
        <f>'Customer_Master'!D3227</f>
        <v>Noah Botha</v>
      </c>
      <c r="C3227" s="1" t="str">
        <f>'Customer_Master'!E3227</f>
        <v>Wave</v>
      </c>
      <c r="D3227" t="str">
        <f>'Customer_Master'!G3227</f>
        <v>Valid</v>
      </c>
      <c r="E3227" t="str">
        <f>'Customer_Master'!I3227</f>
        <v>Valid</v>
      </c>
      <c r="F3227" t="str">
        <f>'Customer_Master'!X3227</f>
        <v>Complete</v>
      </c>
      <c r="G3227">
        <f>'Customer_Master'!Y3227</f>
        <v>75</v>
      </c>
    </row>
    <row r="3228" spans="1:7" x14ac:dyDescent="0.25">
      <c r="A3228" s="1" t="str">
        <f>'Customer_Master'!A3228</f>
        <v>CUST-02796</v>
      </c>
      <c r="B3228" s="1" t="str">
        <f>'Customer_Master'!D3228</f>
        <v>Amaka Dlamini</v>
      </c>
      <c r="C3228" s="1" t="str">
        <f>'Customer_Master'!E3228</f>
        <v>Pulselogistics</v>
      </c>
      <c r="D3228" t="str">
        <f>'Customer_Master'!G3228</f>
        <v>Valid</v>
      </c>
      <c r="E3228" t="str">
        <f>'Customer_Master'!I3228</f>
        <v>Valid</v>
      </c>
      <c r="F3228" t="str">
        <f>'Customer_Master'!X3228</f>
        <v>Complete</v>
      </c>
      <c r="G3228">
        <f>'Customer_Master'!Y3228</f>
        <v>100</v>
      </c>
    </row>
    <row r="3229" spans="1:7" x14ac:dyDescent="0.25">
      <c r="A3229" s="1" t="str">
        <f>'Customer_Master'!A3229</f>
        <v>CUST-04710</v>
      </c>
      <c r="B3229" s="1" t="str">
        <f>'Customer_Master'!D3229</f>
        <v>Adaora Adewale</v>
      </c>
      <c r="C3229" s="1" t="str">
        <f>'Customer_Master'!E3229</f>
        <v>Mtn Group</v>
      </c>
      <c r="D3229" t="str">
        <f>'Customer_Master'!G3229</f>
        <v>Valid</v>
      </c>
      <c r="E3229" t="str">
        <f>'Customer_Master'!I3229</f>
        <v>Invalid</v>
      </c>
      <c r="F3229" t="str">
        <f>'Customer_Master'!X3229</f>
        <v>Complete</v>
      </c>
      <c r="G3229">
        <f>'Customer_Master'!Y3229</f>
        <v>80</v>
      </c>
    </row>
    <row r="3230" spans="1:7" x14ac:dyDescent="0.25">
      <c r="A3230" s="1" t="str">
        <f>'Customer_Master'!A3230</f>
        <v>CUST-03601</v>
      </c>
      <c r="B3230" s="1" t="str">
        <f>'Customer_Master'!D3230</f>
        <v>Nneka Naidoo</v>
      </c>
      <c r="C3230" s="1" t="str">
        <f>'Customer_Master'!E3230</f>
        <v>Jumia</v>
      </c>
      <c r="D3230" t="str">
        <f>'Customer_Master'!G3230</f>
        <v>Valid</v>
      </c>
      <c r="E3230" t="str">
        <f>'Customer_Master'!I3230</f>
        <v>Valid</v>
      </c>
      <c r="F3230" t="str">
        <f>'Customer_Master'!X3230</f>
        <v>Complete</v>
      </c>
      <c r="G3230">
        <f>'Customer_Master'!Y3230</f>
        <v>100</v>
      </c>
    </row>
    <row r="3231" spans="1:7" x14ac:dyDescent="0.25">
      <c r="A3231" s="1" t="str">
        <f>'Customer_Master'!A3231</f>
        <v>CUST-01361</v>
      </c>
      <c r="B3231" s="1" t="str">
        <f>'Customer_Master'!D3231</f>
        <v>Mwangi Eze</v>
      </c>
      <c r="C3231" s="1" t="str">
        <f>'Customer_Master'!E3231</f>
        <v>Swiftcapital Llc</v>
      </c>
      <c r="D3231" t="str">
        <f>'Customer_Master'!G3231</f>
        <v>Valid</v>
      </c>
      <c r="E3231" t="str">
        <f>'Customer_Master'!I3231</f>
        <v>Valid</v>
      </c>
      <c r="F3231" t="str">
        <f>'Customer_Master'!X3231</f>
        <v>Complete</v>
      </c>
      <c r="G3231">
        <f>'Customer_Master'!Y3231</f>
        <v>100</v>
      </c>
    </row>
    <row r="3232" spans="1:7" x14ac:dyDescent="0.25">
      <c r="A3232" s="1" t="str">
        <f>'Customer_Master'!A3232</f>
        <v>CUST-01321</v>
      </c>
      <c r="B3232" s="1" t="str">
        <f>'Customer_Master'!D3232</f>
        <v>Sipho Hassan</v>
      </c>
      <c r="C3232" s="1" t="str">
        <f>'Customer_Master'!E3232</f>
        <v>Piggyvest</v>
      </c>
      <c r="D3232" t="str">
        <f>'Customer_Master'!G3232</f>
        <v>Valid</v>
      </c>
      <c r="E3232" t="str">
        <f>'Customer_Master'!I3232</f>
        <v>Valid</v>
      </c>
      <c r="F3232" t="str">
        <f>'Customer_Master'!X3232</f>
        <v>Complete</v>
      </c>
      <c r="G3232">
        <f>'Customer_Master'!Y3232</f>
        <v>100</v>
      </c>
    </row>
    <row r="3233" spans="1:7" x14ac:dyDescent="0.25">
      <c r="A3233" s="1" t="str">
        <f>'Customer_Master'!A3233</f>
        <v>CUST-00830</v>
      </c>
      <c r="B3233" s="1" t="str">
        <f>'Customer_Master'!D3233</f>
        <v>Wanjiru Salami</v>
      </c>
      <c r="C3233" s="1" t="str">
        <f>'Customer_Master'!E3233</f>
        <v>Corenetworks Plc</v>
      </c>
      <c r="D3233" t="str">
        <f>'Customer_Master'!G3233</f>
        <v>Valid</v>
      </c>
      <c r="E3233" t="str">
        <f>'Customer_Master'!I3233</f>
        <v>Valid</v>
      </c>
      <c r="F3233" t="str">
        <f>'Customer_Master'!X3233</f>
        <v>Complete</v>
      </c>
      <c r="G3233">
        <f>'Customer_Master'!Y3233</f>
        <v>100</v>
      </c>
    </row>
    <row r="3234" spans="1:7" x14ac:dyDescent="0.25">
      <c r="A3234" s="1" t="str">
        <f>'Customer_Master'!A3234</f>
        <v>CUST-00989</v>
      </c>
      <c r="B3234" s="1" t="str">
        <f>'Customer_Master'!D3234</f>
        <v>Chiamaka Brown</v>
      </c>
      <c r="C3234" s="1" t="str">
        <f>'Customer_Master'!E3234</f>
        <v>Leadpay</v>
      </c>
      <c r="D3234" t="str">
        <f>'Customer_Master'!G3234</f>
        <v>Valid</v>
      </c>
      <c r="E3234" t="str">
        <f>'Customer_Master'!I3234</f>
        <v>Valid</v>
      </c>
      <c r="F3234" t="str">
        <f>'Customer_Master'!X3234</f>
        <v>Complete</v>
      </c>
      <c r="G3234">
        <f>'Customer_Master'!Y3234</f>
        <v>100</v>
      </c>
    </row>
    <row r="3235" spans="1:7" x14ac:dyDescent="0.25">
      <c r="A3235" s="1" t="str">
        <f>'Customer_Master'!A3235</f>
        <v>CUST-04371</v>
      </c>
      <c r="B3235" s="1" t="str">
        <f>'Customer_Master'!D3235</f>
        <v>James</v>
      </c>
      <c r="C3235" s="1" t="str">
        <f>'Customer_Master'!E3235</f>
        <v>Wave</v>
      </c>
      <c r="D3235" t="str">
        <f>'Customer_Master'!G3235</f>
        <v>Valid</v>
      </c>
      <c r="E3235" t="str">
        <f>'Customer_Master'!I3235</f>
        <v>Valid</v>
      </c>
      <c r="F3235" t="str">
        <f>'Customer_Master'!X3235</f>
        <v>Incomplete</v>
      </c>
      <c r="G3235">
        <f>'Customer_Master'!Y3235</f>
        <v>60</v>
      </c>
    </row>
    <row r="3236" spans="1:7" x14ac:dyDescent="0.25">
      <c r="A3236" s="1" t="str">
        <f>'Customer_Master'!A3236</f>
        <v>CUST-04937</v>
      </c>
      <c r="B3236" s="1" t="str">
        <f>'Customer_Master'!D3236</f>
        <v>Hauwa Van Der Merwe</v>
      </c>
      <c r="C3236" s="1" t="str">
        <f>'Customer_Master'!E3236</f>
        <v>Stackgroup</v>
      </c>
      <c r="D3236" t="str">
        <f>'Customer_Master'!G3236</f>
        <v>Valid</v>
      </c>
      <c r="E3236" t="str">
        <f>'Customer_Master'!I3236</f>
        <v>Valid</v>
      </c>
      <c r="F3236" t="str">
        <f>'Customer_Master'!X3236</f>
        <v>Complete</v>
      </c>
      <c r="G3236">
        <f>'Customer_Master'!Y3236</f>
        <v>75</v>
      </c>
    </row>
    <row r="3237" spans="1:7" x14ac:dyDescent="0.25">
      <c r="A3237" s="1" t="str">
        <f>'Customer_Master'!A3237</f>
        <v>CUST-01475</v>
      </c>
      <c r="B3237" s="1" t="str">
        <f>'Customer_Master'!D3237</f>
        <v>Otieno Musa</v>
      </c>
      <c r="C3237" s="1" t="str">
        <f>'Customer_Master'!E3237</f>
        <v>Orbithealth</v>
      </c>
      <c r="D3237" t="str">
        <f>'Customer_Master'!G3237</f>
        <v>Valid</v>
      </c>
      <c r="E3237" t="str">
        <f>'Customer_Master'!I3237</f>
        <v>Valid</v>
      </c>
      <c r="F3237" t="str">
        <f>'Customer_Master'!X3237</f>
        <v>Complete</v>
      </c>
      <c r="G3237">
        <f>'Customer_Master'!Y3237</f>
        <v>100</v>
      </c>
    </row>
    <row r="3238" spans="1:7" x14ac:dyDescent="0.25">
      <c r="A3238" s="1" t="str">
        <f>'Customer_Master'!A3238</f>
        <v>CUST-01484</v>
      </c>
      <c r="B3238" s="1" t="str">
        <f>'Customer_Master'!D3238</f>
        <v>Laura Wilson</v>
      </c>
      <c r="C3238" s="1" t="str">
        <f>'Customer_Master'!E3238</f>
        <v>Pulseventures</v>
      </c>
      <c r="D3238" t="str">
        <f>'Customer_Master'!G3238</f>
        <v>Valid</v>
      </c>
      <c r="E3238" t="str">
        <f>'Customer_Master'!I3238</f>
        <v>Valid</v>
      </c>
      <c r="F3238" t="str">
        <f>'Customer_Master'!X3238</f>
        <v>Complete</v>
      </c>
      <c r="G3238">
        <f>'Customer_Master'!Y3238</f>
        <v>75</v>
      </c>
    </row>
    <row r="3239" spans="1:7" x14ac:dyDescent="0.25">
      <c r="A3239" s="1" t="str">
        <f>'Customer_Master'!A3239</f>
        <v>CUST-01641</v>
      </c>
      <c r="B3239" s="1" t="str">
        <f>'Customer_Master'!D3239</f>
        <v>Sola Kelly</v>
      </c>
      <c r="C3239" s="1" t="str">
        <f>'Customer_Master'!E3239</f>
        <v>Zenai Inc</v>
      </c>
      <c r="D3239" t="str">
        <f>'Customer_Master'!G3239</f>
        <v>Valid</v>
      </c>
      <c r="E3239" t="str">
        <f>'Customer_Master'!I3239</f>
        <v>Valid</v>
      </c>
      <c r="F3239" t="str">
        <f>'Customer_Master'!X3239</f>
        <v>Complete</v>
      </c>
      <c r="G3239">
        <f>'Customer_Master'!Y3239</f>
        <v>100</v>
      </c>
    </row>
    <row r="3240" spans="1:7" x14ac:dyDescent="0.25">
      <c r="A3240" s="1" t="str">
        <f>'Customer_Master'!A3240</f>
        <v>CUST-03508</v>
      </c>
      <c r="B3240" s="1" t="str">
        <f>'Customer_Master'!D3240</f>
        <v>Kamau Garba</v>
      </c>
      <c r="C3240" s="1" t="str">
        <f>'Customer_Master'!E3240</f>
        <v>Moniepoint</v>
      </c>
      <c r="D3240" t="str">
        <f>'Customer_Master'!G3240</f>
        <v>Valid</v>
      </c>
      <c r="E3240" t="str">
        <f>'Customer_Master'!I3240</f>
        <v>Valid</v>
      </c>
      <c r="F3240" t="str">
        <f>'Customer_Master'!X3240</f>
        <v>Complete</v>
      </c>
      <c r="G3240">
        <f>'Customer_Master'!Y3240</f>
        <v>100</v>
      </c>
    </row>
    <row r="3241" spans="1:7" x14ac:dyDescent="0.25">
      <c r="A3241" s="1" t="str">
        <f>'Customer_Master'!A3241</f>
        <v>CUST-01415</v>
      </c>
      <c r="B3241" s="1" t="str">
        <f>'Customer_Master'!D3241</f>
        <v>Ifeoma Lawal</v>
      </c>
      <c r="C3241" s="1" t="str">
        <f>'Customer_Master'!E3241</f>
        <v>Stackhub Inc</v>
      </c>
      <c r="D3241" t="str">
        <f>'Customer_Master'!G3241</f>
        <v>Valid</v>
      </c>
      <c r="E3241" t="str">
        <f>'Customer_Master'!I3241</f>
        <v>Valid</v>
      </c>
      <c r="F3241" t="str">
        <f>'Customer_Master'!X3241</f>
        <v>Complete</v>
      </c>
      <c r="G3241">
        <f>'Customer_Master'!Y3241</f>
        <v>75</v>
      </c>
    </row>
    <row r="3242" spans="1:7" x14ac:dyDescent="0.25">
      <c r="A3242" s="1" t="str">
        <f>'Customer_Master'!A3242</f>
        <v>CUST-03998</v>
      </c>
      <c r="B3242" s="1" t="str">
        <f>'Customer_Master'!D3242</f>
        <v>Pieter Naidoo</v>
      </c>
      <c r="C3242" s="1" t="str">
        <f>'Customer_Master'!E3242</f>
        <v>Piggyvest</v>
      </c>
      <c r="D3242" t="str">
        <f>'Customer_Master'!G3242</f>
        <v>Valid</v>
      </c>
      <c r="E3242" t="str">
        <f>'Customer_Master'!I3242</f>
        <v>Valid</v>
      </c>
      <c r="F3242" t="str">
        <f>'Customer_Master'!X3242</f>
        <v>Complete</v>
      </c>
      <c r="G3242">
        <f>'Customer_Master'!Y3242</f>
        <v>100</v>
      </c>
    </row>
    <row r="3243" spans="1:7" x14ac:dyDescent="0.25">
      <c r="A3243" s="1" t="str">
        <f>'Customer_Master'!A3243</f>
        <v>CUST-04405</v>
      </c>
      <c r="B3243" s="1" t="str">
        <f>'Customer_Master'!D3243</f>
        <v>Kemi Makinde</v>
      </c>
      <c r="C3243" s="1" t="str">
        <f>'Customer_Master'!E3243</f>
        <v>Konga</v>
      </c>
      <c r="D3243" t="str">
        <f>'Customer_Master'!G3243</f>
        <v>Valid</v>
      </c>
      <c r="E3243" t="str">
        <f>'Customer_Master'!I3243</f>
        <v>Valid</v>
      </c>
      <c r="F3243" t="str">
        <f>'Customer_Master'!X3243</f>
        <v>Complete</v>
      </c>
      <c r="G3243">
        <f>'Customer_Master'!Y3243</f>
        <v>100</v>
      </c>
    </row>
    <row r="3244" spans="1:7" x14ac:dyDescent="0.25">
      <c r="A3244" s="1" t="str">
        <f>'Customer_Master'!A3244</f>
        <v>CUST-04859</v>
      </c>
      <c r="B3244" s="1" t="str">
        <f>'Customer_Master'!D3244</f>
        <v>Otieno Naidoo</v>
      </c>
      <c r="C3244" s="1" t="str">
        <f>'Customer_Master'!E3244</f>
        <v>Cellulant</v>
      </c>
      <c r="D3244" t="str">
        <f>'Customer_Master'!G3244</f>
        <v>Valid</v>
      </c>
      <c r="E3244" t="str">
        <f>'Customer_Master'!I3244</f>
        <v>Valid</v>
      </c>
      <c r="F3244" t="str">
        <f>'Customer_Master'!X3244</f>
        <v>Complete</v>
      </c>
      <c r="G3244">
        <f>'Customer_Master'!Y3244</f>
        <v>100</v>
      </c>
    </row>
    <row r="3245" spans="1:7" x14ac:dyDescent="0.25">
      <c r="A3245" s="1" t="str">
        <f>'Customer_Master'!A3245</f>
        <v>CUST-01079</v>
      </c>
      <c r="B3245" s="1" t="str">
        <f>'Customer_Master'!D3245</f>
        <v>Chidi Al-Farsi</v>
      </c>
      <c r="C3245" s="1" t="str">
        <f>'Customer_Master'!E3245</f>
        <v>Dataventures Gmbh</v>
      </c>
      <c r="D3245" t="str">
        <f>'Customer_Master'!G3245</f>
        <v>Valid</v>
      </c>
      <c r="E3245" t="str">
        <f>'Customer_Master'!I3245</f>
        <v>Valid</v>
      </c>
      <c r="F3245" t="str">
        <f>'Customer_Master'!X3245</f>
        <v>Complete</v>
      </c>
      <c r="G3245">
        <f>'Customer_Master'!Y3245</f>
        <v>100</v>
      </c>
    </row>
    <row r="3246" spans="1:7" x14ac:dyDescent="0.25">
      <c r="A3246" s="1" t="str">
        <f>'Customer_Master'!A3246</f>
        <v>CUST-03354</v>
      </c>
      <c r="B3246" s="1" t="str">
        <f>'Customer_Master'!D3246</f>
        <v>Jessica Nwosu</v>
      </c>
      <c r="C3246" s="1" t="str">
        <f>'Customer_Master'!E3246</f>
        <v>Cowrywise</v>
      </c>
      <c r="D3246" t="str">
        <f>'Customer_Master'!G3246</f>
        <v>Valid</v>
      </c>
      <c r="E3246" t="str">
        <f>'Customer_Master'!I3246</f>
        <v>Valid</v>
      </c>
      <c r="F3246" t="str">
        <f>'Customer_Master'!X3246</f>
        <v>Complete</v>
      </c>
      <c r="G3246">
        <f>'Customer_Master'!Y3246</f>
        <v>100</v>
      </c>
    </row>
    <row r="3247" spans="1:7" x14ac:dyDescent="0.25">
      <c r="A3247" s="1" t="str">
        <f>'Customer_Master'!A3247</f>
        <v>CUST-01116</v>
      </c>
      <c r="B3247" s="1" t="str">
        <f>'Customer_Master'!D3247</f>
        <v>Ryan Ugwu</v>
      </c>
      <c r="C3247" s="1" t="str">
        <f>'Customer_Master'!E3247</f>
        <v>Leadlabs Gmbh</v>
      </c>
      <c r="D3247" t="str">
        <f>'Customer_Master'!G3247</f>
        <v>Invalid</v>
      </c>
      <c r="E3247" t="str">
        <f>'Customer_Master'!I3247</f>
        <v>Valid</v>
      </c>
      <c r="F3247" t="str">
        <f>'Customer_Master'!X3247</f>
        <v>Complete</v>
      </c>
      <c r="G3247">
        <f>'Customer_Master'!Y3247</f>
        <v>70</v>
      </c>
    </row>
    <row r="3248" spans="1:7" x14ac:dyDescent="0.25">
      <c r="A3248" s="1" t="str">
        <f>'Customer_Master'!A3248</f>
        <v>CUST-01741</v>
      </c>
      <c r="B3248" s="1" t="str">
        <f>'Customer_Master'!D3248</f>
        <v>Kemi Mohammed</v>
      </c>
      <c r="C3248" s="1" t="str">
        <f>'Customer_Master'!E3248</f>
        <v>Corehealth Ltd</v>
      </c>
      <c r="D3248" t="str">
        <f>'Customer_Master'!G3248</f>
        <v>Valid</v>
      </c>
      <c r="E3248" t="str">
        <f>'Customer_Master'!I3248</f>
        <v>Valid</v>
      </c>
      <c r="F3248" t="str">
        <f>'Customer_Master'!X3248</f>
        <v>Complete</v>
      </c>
      <c r="G3248">
        <f>'Customer_Master'!Y3248</f>
        <v>75</v>
      </c>
    </row>
    <row r="3249" spans="1:7" x14ac:dyDescent="0.25">
      <c r="A3249" s="1" t="str">
        <f>'Customer_Master'!A3249</f>
        <v>CUST-02637</v>
      </c>
      <c r="B3249" s="1" t="str">
        <f>'Customer_Master'!D3249</f>
        <v>Garba</v>
      </c>
      <c r="C3249" s="1" t="str">
        <f>'Customer_Master'!E3249</f>
        <v>Apexcommerce Llc</v>
      </c>
      <c r="D3249" t="str">
        <f>'Customer_Master'!G3249</f>
        <v>Valid</v>
      </c>
      <c r="E3249" t="str">
        <f>'Customer_Master'!I3249</f>
        <v>Valid</v>
      </c>
      <c r="F3249" t="str">
        <f>'Customer_Master'!X3249</f>
        <v>Incomplete</v>
      </c>
      <c r="G3249">
        <f>'Customer_Master'!Y3249</f>
        <v>60</v>
      </c>
    </row>
    <row r="3250" spans="1:7" x14ac:dyDescent="0.25">
      <c r="A3250" s="1" t="str">
        <f>'Customer_Master'!A3250</f>
        <v>CUST-00449</v>
      </c>
      <c r="B3250" s="1" t="str">
        <f>'Customer_Master'!D3250</f>
        <v>Amani Adeleke</v>
      </c>
      <c r="C3250" s="1" t="str">
        <f>'Customer_Master'!E3250</f>
        <v>Orbitdigital</v>
      </c>
      <c r="D3250" t="str">
        <f>'Customer_Master'!G3250</f>
        <v>Valid</v>
      </c>
      <c r="E3250" t="str">
        <f>'Customer_Master'!I3250</f>
        <v>Valid</v>
      </c>
      <c r="F3250" t="str">
        <f>'Customer_Master'!X3250</f>
        <v>Complete</v>
      </c>
      <c r="G3250">
        <f>'Customer_Master'!Y3250</f>
        <v>100</v>
      </c>
    </row>
    <row r="3251" spans="1:7" x14ac:dyDescent="0.25">
      <c r="A3251" s="1" t="str">
        <f>'Customer_Master'!A3251</f>
        <v>CUST-04195</v>
      </c>
      <c r="B3251" s="1" t="str">
        <f>'Customer_Master'!D3251</f>
        <v>Ryan Oladipo</v>
      </c>
      <c r="C3251" s="1" t="str">
        <f>'Customer_Master'!E3251</f>
        <v>Datahealth Inc</v>
      </c>
      <c r="D3251" t="str">
        <f>'Customer_Master'!G3251</f>
        <v>Valid</v>
      </c>
      <c r="E3251" t="str">
        <f>'Customer_Master'!I3251</f>
        <v>Valid</v>
      </c>
      <c r="F3251" t="str">
        <f>'Customer_Master'!X3251</f>
        <v>Complete</v>
      </c>
      <c r="G3251">
        <f>'Customer_Master'!Y3251</f>
        <v>100</v>
      </c>
    </row>
    <row r="3252" spans="1:7" x14ac:dyDescent="0.25">
      <c r="A3252" s="1" t="str">
        <f>'Customer_Master'!A3252</f>
        <v>CUST-04918</v>
      </c>
      <c r="B3252" s="1" t="str">
        <f>'Customer_Master'!D3252</f>
        <v>Damilola Al-Farsi</v>
      </c>
      <c r="C3252" s="1" t="str">
        <f>'Customer_Master'!E3252</f>
        <v>Dataanalytics</v>
      </c>
      <c r="D3252" t="str">
        <f>'Customer_Master'!G3252</f>
        <v>Invalid</v>
      </c>
      <c r="E3252" t="str">
        <f>'Customer_Master'!I3252</f>
        <v>Valid</v>
      </c>
      <c r="F3252" t="str">
        <f>'Customer_Master'!X3252</f>
        <v>Complete</v>
      </c>
      <c r="G3252">
        <f>'Customer_Master'!Y3252</f>
        <v>70</v>
      </c>
    </row>
    <row r="3253" spans="1:7" x14ac:dyDescent="0.25">
      <c r="A3253" s="1" t="str">
        <f>'Customer_Master'!A3253</f>
        <v>CUST-02895</v>
      </c>
      <c r="B3253" s="1" t="str">
        <f>'Customer_Master'!D3253</f>
        <v>Abdullahi Mohammed</v>
      </c>
      <c r="C3253" s="1" t="str">
        <f>'Customer_Master'!E3253</f>
        <v>Flutterwave</v>
      </c>
      <c r="D3253" t="str">
        <f>'Customer_Master'!G3253</f>
        <v>Valid</v>
      </c>
      <c r="E3253" t="str">
        <f>'Customer_Master'!I3253</f>
        <v>Valid</v>
      </c>
      <c r="F3253" t="str">
        <f>'Customer_Master'!X3253</f>
        <v>Complete</v>
      </c>
      <c r="G3253">
        <f>'Customer_Master'!Y3253</f>
        <v>100</v>
      </c>
    </row>
    <row r="3254" spans="1:7" x14ac:dyDescent="0.25">
      <c r="A3254" s="1" t="str">
        <f>'Customer_Master'!A3254</f>
        <v>CUST-02440</v>
      </c>
      <c r="B3254" s="1" t="str">
        <f>'Customer_Master'!D3254</f>
        <v>Noah Murphy</v>
      </c>
      <c r="C3254" s="1" t="str">
        <f>'Customer_Master'!E3254</f>
        <v>Sparkpay</v>
      </c>
      <c r="D3254" t="str">
        <f>'Customer_Master'!G3254</f>
        <v>Valid</v>
      </c>
      <c r="E3254" t="str">
        <f>'Customer_Master'!I3254</f>
        <v>Valid</v>
      </c>
      <c r="F3254" t="str">
        <f>'Customer_Master'!X3254</f>
        <v>Complete</v>
      </c>
      <c r="G3254">
        <f>'Customer_Master'!Y3254</f>
        <v>100</v>
      </c>
    </row>
    <row r="3255" spans="1:7" x14ac:dyDescent="0.25">
      <c r="A3255" s="1" t="str">
        <f>'Customer_Master'!A3255</f>
        <v>CUST-01257</v>
      </c>
      <c r="B3255" s="1" t="str">
        <f>'Customer_Master'!D3255</f>
        <v>Van Der Merwe</v>
      </c>
      <c r="C3255" s="1" t="str">
        <f>'Customer_Master'!E3255</f>
        <v>Wave</v>
      </c>
      <c r="D3255" t="str">
        <f>'Customer_Master'!G3255</f>
        <v>Valid</v>
      </c>
      <c r="E3255" t="str">
        <f>'Customer_Master'!I3255</f>
        <v>Valid</v>
      </c>
      <c r="F3255" t="str">
        <f>'Customer_Master'!X3255</f>
        <v>Incomplete</v>
      </c>
      <c r="G3255">
        <f>'Customer_Master'!Y3255</f>
        <v>35</v>
      </c>
    </row>
    <row r="3256" spans="1:7" x14ac:dyDescent="0.25">
      <c r="A3256" s="1" t="str">
        <f>'Customer_Master'!A3256</f>
        <v>CUST-01991</v>
      </c>
      <c r="B3256" s="1" t="str">
        <f>'Customer_Master'!D3256</f>
        <v>Amina Davies</v>
      </c>
      <c r="C3256" s="1" t="str">
        <f>'Customer_Master'!E3256</f>
        <v>Andela</v>
      </c>
      <c r="D3256" t="str">
        <f>'Customer_Master'!G3256</f>
        <v>Valid</v>
      </c>
      <c r="E3256" t="str">
        <f>'Customer_Master'!I3256</f>
        <v>Valid</v>
      </c>
      <c r="F3256" t="str">
        <f>'Customer_Master'!X3256</f>
        <v>Complete</v>
      </c>
      <c r="G3256">
        <f>'Customer_Master'!Y3256</f>
        <v>100</v>
      </c>
    </row>
    <row r="3257" spans="1:7" x14ac:dyDescent="0.25">
      <c r="A3257" s="1" t="str">
        <f>'Customer_Master'!A3257</f>
        <v>CUST-03111</v>
      </c>
      <c r="B3257" s="1" t="str">
        <f>'Customer_Master'!D3257</f>
        <v>Akinyi Traore</v>
      </c>
      <c r="C3257" s="1" t="str">
        <f>'Customer_Master'!E3257</f>
        <v>Mtn Group</v>
      </c>
      <c r="D3257" t="str">
        <f>'Customer_Master'!G3257</f>
        <v>Valid</v>
      </c>
      <c r="E3257" t="str">
        <f>'Customer_Master'!I3257</f>
        <v>Valid</v>
      </c>
      <c r="F3257" t="str">
        <f>'Customer_Master'!X3257</f>
        <v>Complete</v>
      </c>
      <c r="G3257">
        <f>'Customer_Master'!Y3257</f>
        <v>75</v>
      </c>
    </row>
    <row r="3258" spans="1:7" x14ac:dyDescent="0.25">
      <c r="A3258" s="1" t="str">
        <f>'Customer_Master'!A3258</f>
        <v>CUST-03620</v>
      </c>
      <c r="B3258" s="1" t="str">
        <f>'Customer_Master'!D3258</f>
        <v>Emeka Idris</v>
      </c>
      <c r="C3258" s="1" t="str">
        <f>'Customer_Master'!E3258</f>
        <v>Hivelabs Ltd</v>
      </c>
      <c r="D3258" t="str">
        <f>'Customer_Master'!G3258</f>
        <v>Valid</v>
      </c>
      <c r="E3258" t="str">
        <f>'Customer_Master'!I3258</f>
        <v>Valid</v>
      </c>
      <c r="F3258" t="str">
        <f>'Customer_Master'!X3258</f>
        <v>Complete</v>
      </c>
      <c r="G3258">
        <f>'Customer_Master'!Y3258</f>
        <v>100</v>
      </c>
    </row>
    <row r="3259" spans="1:7" x14ac:dyDescent="0.25">
      <c r="A3259" s="1" t="str">
        <f>'Customer_Master'!A3259</f>
        <v>CUST-04548</v>
      </c>
      <c r="B3259" s="1" t="str">
        <f>'Customer_Master'!D3259</f>
        <v>Chidi O'Brien</v>
      </c>
      <c r="C3259" s="1" t="str">
        <f>'Customer_Master'!E3259</f>
        <v>Cellulant</v>
      </c>
      <c r="D3259" t="str">
        <f>'Customer_Master'!G3259</f>
        <v>Valid</v>
      </c>
      <c r="E3259" t="str">
        <f>'Customer_Master'!I3259</f>
        <v>Valid</v>
      </c>
      <c r="F3259" t="str">
        <f>'Customer_Master'!X3259</f>
        <v>Complete</v>
      </c>
      <c r="G3259">
        <f>'Customer_Master'!Y3259</f>
        <v>75</v>
      </c>
    </row>
    <row r="3260" spans="1:7" x14ac:dyDescent="0.25">
      <c r="A3260" s="1" t="str">
        <f>'Customer_Master'!A3260</f>
        <v>CUST-04307</v>
      </c>
      <c r="B3260" s="1" t="str">
        <f>'Customer_Master'!D3260</f>
        <v>Abdullahi Mohammed</v>
      </c>
      <c r="C3260" s="1" t="str">
        <f>'Customer_Master'!E3260</f>
        <v>Sparkventures Ltd</v>
      </c>
      <c r="D3260" t="str">
        <f>'Customer_Master'!G3260</f>
        <v>Valid</v>
      </c>
      <c r="E3260" t="str">
        <f>'Customer_Master'!I3260</f>
        <v>Valid</v>
      </c>
      <c r="F3260" t="str">
        <f>'Customer_Master'!X3260</f>
        <v>Complete</v>
      </c>
      <c r="G3260">
        <f>'Customer_Master'!Y3260</f>
        <v>100</v>
      </c>
    </row>
    <row r="3261" spans="1:7" x14ac:dyDescent="0.25">
      <c r="A3261" s="1" t="str">
        <f>'Customer_Master'!A3261</f>
        <v>CUST-03419</v>
      </c>
      <c r="B3261" s="1" t="str">
        <f>'Customer_Master'!D3261</f>
        <v>Grace Idris</v>
      </c>
      <c r="C3261" s="1" t="str">
        <f>'Customer_Master'!E3261</f>
        <v>Zenhealth Inc</v>
      </c>
      <c r="D3261" t="str">
        <f>'Customer_Master'!G3261</f>
        <v>Valid</v>
      </c>
      <c r="E3261" t="str">
        <f>'Customer_Master'!I3261</f>
        <v>Valid</v>
      </c>
      <c r="F3261" t="str">
        <f>'Customer_Master'!X3261</f>
        <v>Complete</v>
      </c>
      <c r="G3261">
        <f>'Customer_Master'!Y3261</f>
        <v>100</v>
      </c>
    </row>
    <row r="3262" spans="1:7" x14ac:dyDescent="0.25">
      <c r="A3262" s="1" t="str">
        <f>'Customer_Master'!A3262</f>
        <v>CUST-02455</v>
      </c>
      <c r="B3262" s="1" t="str">
        <f>'Customer_Master'!D3262</f>
        <v>Adaeze Onyeka</v>
      </c>
      <c r="C3262" s="1" t="str">
        <f>'Customer_Master'!E3262</f>
        <v>Paystack</v>
      </c>
      <c r="D3262" t="str">
        <f>'Customer_Master'!G3262</f>
        <v>Valid</v>
      </c>
      <c r="E3262" t="str">
        <f>'Customer_Master'!I3262</f>
        <v>Valid</v>
      </c>
      <c r="F3262" t="str">
        <f>'Customer_Master'!X3262</f>
        <v>Complete</v>
      </c>
      <c r="G3262">
        <f>'Customer_Master'!Y3262</f>
        <v>75</v>
      </c>
    </row>
    <row r="3263" spans="1:7" x14ac:dyDescent="0.25">
      <c r="A3263" s="1" t="str">
        <f>'Customer_Master'!A3263</f>
        <v>CUST-02086</v>
      </c>
      <c r="B3263" s="1" t="str">
        <f>'Customer_Master'!D3263</f>
        <v>Asante</v>
      </c>
      <c r="C3263" s="1" t="str">
        <f>'Customer_Master'!E3263</f>
        <v>Gridhealth</v>
      </c>
      <c r="D3263" t="str">
        <f>'Customer_Master'!G3263</f>
        <v>Valid</v>
      </c>
      <c r="E3263" t="str">
        <f>'Customer_Master'!I3263</f>
        <v>Valid</v>
      </c>
      <c r="F3263" t="str">
        <f>'Customer_Master'!X3263</f>
        <v>Incomplete</v>
      </c>
      <c r="G3263">
        <f>'Customer_Master'!Y3263</f>
        <v>60</v>
      </c>
    </row>
    <row r="3264" spans="1:7" x14ac:dyDescent="0.25">
      <c r="A3264" s="1" t="str">
        <f>'Customer_Master'!A3264</f>
        <v>CUST-02723</v>
      </c>
      <c r="B3264" s="1" t="str">
        <f>'Customer_Master'!D3264</f>
        <v>Kayode Wilson</v>
      </c>
      <c r="C3264" s="1" t="str">
        <f>'Customer_Master'!E3264</f>
        <v>Primesolutions Gmbh</v>
      </c>
      <c r="D3264" t="str">
        <f>'Customer_Master'!G3264</f>
        <v>Valid</v>
      </c>
      <c r="E3264" t="str">
        <f>'Customer_Master'!I3264</f>
        <v>Valid</v>
      </c>
      <c r="F3264" t="str">
        <f>'Customer_Master'!X3264</f>
        <v>Complete</v>
      </c>
      <c r="G3264">
        <f>'Customer_Master'!Y3264</f>
        <v>100</v>
      </c>
    </row>
    <row r="3265" spans="1:7" x14ac:dyDescent="0.25">
      <c r="A3265" s="1" t="str">
        <f>'Customer_Master'!A3265</f>
        <v>CUST-02016</v>
      </c>
      <c r="B3265" s="1" t="str">
        <f>'Customer_Master'!D3265</f>
        <v>Olivia Okonkwo</v>
      </c>
      <c r="C3265" s="1" t="str">
        <f>'Customer_Master'!E3265</f>
        <v>Vertexpay</v>
      </c>
      <c r="D3265" t="str">
        <f>'Customer_Master'!G3265</f>
        <v>Valid</v>
      </c>
      <c r="E3265" t="str">
        <f>'Customer_Master'!I3265</f>
        <v>Valid</v>
      </c>
      <c r="F3265" t="str">
        <f>'Customer_Master'!X3265</f>
        <v>Complete</v>
      </c>
      <c r="G3265">
        <f>'Customer_Master'!Y3265</f>
        <v>100</v>
      </c>
    </row>
    <row r="3266" spans="1:7" x14ac:dyDescent="0.25">
      <c r="A3266" s="1" t="str">
        <f>'Customer_Master'!A3266</f>
        <v>CUST-00686</v>
      </c>
      <c r="B3266" s="1" t="str">
        <f>'Customer_Master'!D3266</f>
        <v>Daniel Obi</v>
      </c>
      <c r="C3266" s="1" t="str">
        <f>'Customer_Master'!E3266</f>
        <v>Quantasoft</v>
      </c>
      <c r="D3266" t="str">
        <f>'Customer_Master'!G3266</f>
        <v>Valid</v>
      </c>
      <c r="E3266" t="str">
        <f>'Customer_Master'!I3266</f>
        <v>Valid</v>
      </c>
      <c r="F3266" t="str">
        <f>'Customer_Master'!X3266</f>
        <v>Complete</v>
      </c>
      <c r="G3266">
        <f>'Customer_Master'!Y3266</f>
        <v>100</v>
      </c>
    </row>
    <row r="3267" spans="1:7" x14ac:dyDescent="0.25">
      <c r="A3267" s="1" t="str">
        <f>'Customer_Master'!A3267</f>
        <v>CUST-01833</v>
      </c>
      <c r="B3267" s="1" t="str">
        <f>'Customer_Master'!D3267</f>
        <v>Usman Botha</v>
      </c>
      <c r="C3267" s="1" t="str">
        <f>'Customer_Master'!E3267</f>
        <v>Leadlabs Inc</v>
      </c>
      <c r="D3267" t="str">
        <f>'Customer_Master'!G3267</f>
        <v>Valid</v>
      </c>
      <c r="E3267" t="str">
        <f>'Customer_Master'!I3267</f>
        <v>Valid</v>
      </c>
      <c r="F3267" t="str">
        <f>'Customer_Master'!X3267</f>
        <v>Complete</v>
      </c>
      <c r="G3267">
        <f>'Customer_Master'!Y3267</f>
        <v>100</v>
      </c>
    </row>
    <row r="3268" spans="1:7" x14ac:dyDescent="0.25">
      <c r="A3268" s="1" t="str">
        <f>'Customer_Master'!A3268</f>
        <v>CUST-01726</v>
      </c>
      <c r="B3268" s="1" t="str">
        <f>'Customer_Master'!D3268</f>
        <v>Emeka Kelly</v>
      </c>
      <c r="C3268" s="1" t="str">
        <f>'Customer_Master'!E3268</f>
        <v>Stackdigital</v>
      </c>
      <c r="D3268" t="str">
        <f>'Customer_Master'!G3268</f>
        <v>Valid</v>
      </c>
      <c r="E3268" t="str">
        <f>'Customer_Master'!I3268</f>
        <v>Valid</v>
      </c>
      <c r="F3268" t="str">
        <f>'Customer_Master'!X3268</f>
        <v>Complete</v>
      </c>
      <c r="G3268">
        <f>'Customer_Master'!Y3268</f>
        <v>100</v>
      </c>
    </row>
    <row r="3269" spans="1:7" x14ac:dyDescent="0.25">
      <c r="A3269" s="1" t="str">
        <f>'Customer_Master'!A3269</f>
        <v>CUST-01448</v>
      </c>
      <c r="B3269" s="1" t="str">
        <f>'Customer_Master'!D3269</f>
        <v>Laura Mwangi</v>
      </c>
      <c r="C3269" s="1" t="str">
        <f>'Customer_Master'!E3269</f>
        <v>Flour Mills Of Nigeria</v>
      </c>
      <c r="D3269" t="str">
        <f>'Customer_Master'!G3269</f>
        <v>Valid</v>
      </c>
      <c r="E3269" t="str">
        <f>'Customer_Master'!I3269</f>
        <v>Valid</v>
      </c>
      <c r="F3269" t="str">
        <f>'Customer_Master'!X3269</f>
        <v>Complete</v>
      </c>
      <c r="G3269">
        <f>'Customer_Master'!Y3269</f>
        <v>100</v>
      </c>
    </row>
    <row r="3270" spans="1:7" x14ac:dyDescent="0.25">
      <c r="A3270" s="1" t="str">
        <f>'Customer_Master'!A3270</f>
        <v>CUST-04197</v>
      </c>
      <c r="B3270" s="1" t="str">
        <f>'Customer_Master'!D3270</f>
        <v>Chinwe Makinde</v>
      </c>
      <c r="C3270" s="1" t="str">
        <f>'Customer_Master'!E3270</f>
        <v>Gridnetworks</v>
      </c>
      <c r="D3270" t="str">
        <f>'Customer_Master'!G3270</f>
        <v>Valid</v>
      </c>
      <c r="E3270" t="str">
        <f>'Customer_Master'!I3270</f>
        <v>Valid</v>
      </c>
      <c r="F3270" t="str">
        <f>'Customer_Master'!X3270</f>
        <v>Complete</v>
      </c>
      <c r="G3270">
        <f>'Customer_Master'!Y3270</f>
        <v>75</v>
      </c>
    </row>
    <row r="3271" spans="1:7" x14ac:dyDescent="0.25">
      <c r="A3271" s="1" t="str">
        <f>'Customer_Master'!A3271</f>
        <v>CUST-01113</v>
      </c>
      <c r="B3271" s="1" t="str">
        <f>'Customer_Master'!D3271</f>
        <v>Femi Adeyemi</v>
      </c>
      <c r="C3271" s="1" t="str">
        <f>'Customer_Master'!E3271</f>
        <v>Lumenventures Inc</v>
      </c>
      <c r="D3271" t="str">
        <f>'Customer_Master'!G3271</f>
        <v>Valid</v>
      </c>
      <c r="E3271" t="str">
        <f>'Customer_Master'!I3271</f>
        <v>Valid</v>
      </c>
      <c r="F3271" t="str">
        <f>'Customer_Master'!X3271</f>
        <v>Complete</v>
      </c>
      <c r="G3271">
        <f>'Customer_Master'!Y3271</f>
        <v>75</v>
      </c>
    </row>
    <row r="3272" spans="1:7" x14ac:dyDescent="0.25">
      <c r="A3272" s="1" t="str">
        <f>'Customer_Master'!A3272</f>
        <v>CUST-03977</v>
      </c>
      <c r="B3272" s="1" t="str">
        <f>'Customer_Master'!D3272</f>
        <v>Nomvula Khan</v>
      </c>
      <c r="C3272" s="1" t="str">
        <f>'Customer_Master'!E3272</f>
        <v>Apexgroup Llc</v>
      </c>
      <c r="D3272" t="str">
        <f>'Customer_Master'!G3272</f>
        <v>Valid</v>
      </c>
      <c r="E3272" t="str">
        <f>'Customer_Master'!I3272</f>
        <v>Valid</v>
      </c>
      <c r="F3272" t="str">
        <f>'Customer_Master'!X3272</f>
        <v>Complete</v>
      </c>
      <c r="G3272">
        <f>'Customer_Master'!Y3272</f>
        <v>100</v>
      </c>
    </row>
    <row r="3273" spans="1:7" x14ac:dyDescent="0.25">
      <c r="A3273" s="1" t="str">
        <f>'Customer_Master'!A3273</f>
        <v>CUST-00401</v>
      </c>
      <c r="B3273" s="1" t="str">
        <f>'Customer_Master'!D3273</f>
        <v>Uche Murphy</v>
      </c>
      <c r="C3273" s="1" t="str">
        <f>'Customer_Master'!E3273</f>
        <v>Chipper Cash</v>
      </c>
      <c r="D3273" t="str">
        <f>'Customer_Master'!G3273</f>
        <v>Valid</v>
      </c>
      <c r="E3273" t="str">
        <f>'Customer_Master'!I3273</f>
        <v>Valid</v>
      </c>
      <c r="F3273" t="str">
        <f>'Customer_Master'!X3273</f>
        <v>Complete</v>
      </c>
      <c r="G3273">
        <f>'Customer_Master'!Y3273</f>
        <v>100</v>
      </c>
    </row>
    <row r="3274" spans="1:7" x14ac:dyDescent="0.25">
      <c r="A3274" s="1" t="str">
        <f>'Customer_Master'!A3274</f>
        <v>CUST-00142</v>
      </c>
      <c r="B3274" s="1" t="str">
        <f>'Customer_Master'!D3274</f>
        <v>Bello Taylor</v>
      </c>
      <c r="C3274" s="1" t="str">
        <f>'Customer_Master'!E3274</f>
        <v>Carbon</v>
      </c>
      <c r="D3274" t="str">
        <f>'Customer_Master'!G3274</f>
        <v>Valid</v>
      </c>
      <c r="E3274" t="str">
        <f>'Customer_Master'!I3274</f>
        <v>Valid</v>
      </c>
      <c r="F3274" t="str">
        <f>'Customer_Master'!X3274</f>
        <v>Complete</v>
      </c>
      <c r="G3274">
        <f>'Customer_Master'!Y3274</f>
        <v>100</v>
      </c>
    </row>
    <row r="3275" spans="1:7" x14ac:dyDescent="0.25">
      <c r="A3275" s="1" t="str">
        <f>'Customer_Master'!A3275</f>
        <v>CUST-00267</v>
      </c>
      <c r="B3275" s="1" t="str">
        <f>'Customer_Master'!D3275</f>
        <v>Ibrahim Mensah</v>
      </c>
      <c r="C3275" s="1" t="str">
        <f>'Customer_Master'!E3275</f>
        <v>Leadgroup Plc</v>
      </c>
      <c r="D3275" t="str">
        <f>'Customer_Master'!G3275</f>
        <v>Valid</v>
      </c>
      <c r="E3275" t="str">
        <f>'Customer_Master'!I3275</f>
        <v>Valid</v>
      </c>
      <c r="F3275" t="str">
        <f>'Customer_Master'!X3275</f>
        <v>Complete</v>
      </c>
      <c r="G3275">
        <f>'Customer_Master'!Y3275</f>
        <v>100</v>
      </c>
    </row>
    <row r="3276" spans="1:7" x14ac:dyDescent="0.25">
      <c r="A3276" s="1" t="str">
        <f>'Customer_Master'!A3276</f>
        <v>CUST-02553</v>
      </c>
      <c r="B3276" s="1" t="str">
        <f>'Customer_Master'!D3276</f>
        <v>Bashir</v>
      </c>
      <c r="C3276" s="1" t="str">
        <f>'Customer_Master'!E3276</f>
        <v>Pulsehub</v>
      </c>
      <c r="D3276" t="str">
        <f>'Customer_Master'!G3276</f>
        <v>Valid</v>
      </c>
      <c r="E3276" t="str">
        <f>'Customer_Master'!I3276</f>
        <v>Valid</v>
      </c>
      <c r="F3276" t="str">
        <f>'Customer_Master'!X3276</f>
        <v>Incomplete</v>
      </c>
      <c r="G3276">
        <f>'Customer_Master'!Y3276</f>
        <v>60</v>
      </c>
    </row>
    <row r="3277" spans="1:7" x14ac:dyDescent="0.25">
      <c r="A3277" s="1" t="str">
        <f>'Customer_Master'!A3277</f>
        <v>CUST-04715</v>
      </c>
      <c r="B3277" s="1" t="str">
        <f>'Customer_Master'!D3277</f>
        <v>Amani Murphy</v>
      </c>
      <c r="C3277" s="1" t="str">
        <f>'Customer_Master'!E3277</f>
        <v>Novanetworks</v>
      </c>
      <c r="D3277" t="str">
        <f>'Customer_Master'!G3277</f>
        <v>Valid</v>
      </c>
      <c r="E3277" t="str">
        <f>'Customer_Master'!I3277</f>
        <v>Valid</v>
      </c>
      <c r="F3277" t="str">
        <f>'Customer_Master'!X3277</f>
        <v>Complete</v>
      </c>
      <c r="G3277">
        <f>'Customer_Master'!Y3277</f>
        <v>100</v>
      </c>
    </row>
    <row r="3278" spans="1:7" x14ac:dyDescent="0.25">
      <c r="A3278" s="1" t="str">
        <f>'Customer_Master'!A3278</f>
        <v>CUST-02023</v>
      </c>
      <c r="B3278" s="1" t="str">
        <f>'Customer_Master'!D3278</f>
        <v>Chibueze Botha</v>
      </c>
      <c r="C3278" s="1" t="str">
        <f>'Customer_Master'!E3278</f>
        <v>Interswitch</v>
      </c>
      <c r="D3278" t="str">
        <f>'Customer_Master'!G3278</f>
        <v>Valid</v>
      </c>
      <c r="E3278" t="str">
        <f>'Customer_Master'!I3278</f>
        <v>Valid</v>
      </c>
      <c r="F3278" t="str">
        <f>'Customer_Master'!X3278</f>
        <v>Complete</v>
      </c>
      <c r="G3278">
        <f>'Customer_Master'!Y3278</f>
        <v>75</v>
      </c>
    </row>
    <row r="3279" spans="1:7" x14ac:dyDescent="0.25">
      <c r="A3279" s="1" t="str">
        <f>'Customer_Master'!A3279</f>
        <v>CUST-00344</v>
      </c>
      <c r="B3279" s="1" t="str">
        <f>'Customer_Master'!D3279</f>
        <v>Wanjiru Bello</v>
      </c>
      <c r="C3279" s="1" t="str">
        <f>'Customer_Master'!E3279</f>
        <v>Coredigital</v>
      </c>
      <c r="D3279" t="str">
        <f>'Customer_Master'!G3279</f>
        <v>Valid</v>
      </c>
      <c r="E3279" t="str">
        <f>'Customer_Master'!I3279</f>
        <v>Valid</v>
      </c>
      <c r="F3279" t="str">
        <f>'Customer_Master'!X3279</f>
        <v>Complete</v>
      </c>
      <c r="G3279">
        <f>'Customer_Master'!Y3279</f>
        <v>75</v>
      </c>
    </row>
    <row r="3280" spans="1:7" x14ac:dyDescent="0.25">
      <c r="A3280" s="1" t="str">
        <f>'Customer_Master'!A3280</f>
        <v>CUST-03001</v>
      </c>
      <c r="B3280" s="1" t="str">
        <f>'Customer_Master'!D3280</f>
        <v>Adaeze Musa</v>
      </c>
      <c r="C3280" s="1" t="str">
        <f>'Customer_Master'!E3280</f>
        <v>Piggyvest</v>
      </c>
      <c r="D3280" t="str">
        <f>'Customer_Master'!G3280</f>
        <v>Valid</v>
      </c>
      <c r="E3280" t="str">
        <f>'Customer_Master'!I3280</f>
        <v>Valid</v>
      </c>
      <c r="F3280" t="str">
        <f>'Customer_Master'!X3280</f>
        <v>Complete</v>
      </c>
      <c r="G3280">
        <f>'Customer_Master'!Y3280</f>
        <v>100</v>
      </c>
    </row>
    <row r="3281" spans="1:7" x14ac:dyDescent="0.25">
      <c r="A3281" s="1" t="str">
        <f>'Customer_Master'!A3281</f>
        <v>CUST-02243</v>
      </c>
      <c r="B3281" s="1" t="str">
        <f>'Customer_Master'!D3281</f>
        <v>Mercy Idris</v>
      </c>
      <c r="C3281" s="1" t="str">
        <f>'Customer_Master'!E3281</f>
        <v>Payai</v>
      </c>
      <c r="D3281" t="str">
        <f>'Customer_Master'!G3281</f>
        <v>Valid</v>
      </c>
      <c r="E3281" t="str">
        <f>'Customer_Master'!I3281</f>
        <v>Valid</v>
      </c>
      <c r="F3281" t="str">
        <f>'Customer_Master'!X3281</f>
        <v>Complete</v>
      </c>
      <c r="G3281">
        <f>'Customer_Master'!Y3281</f>
        <v>100</v>
      </c>
    </row>
    <row r="3282" spans="1:7" x14ac:dyDescent="0.25">
      <c r="A3282" s="1" t="str">
        <f>'Customer_Master'!A3282</f>
        <v>CUST-03213</v>
      </c>
      <c r="B3282" s="1" t="str">
        <f>'Customer_Master'!D3282</f>
        <v>Maryam Afolabi</v>
      </c>
      <c r="C3282" s="1" t="str">
        <f>'Customer_Master'!E3282</f>
        <v>Not Available</v>
      </c>
      <c r="D3282" t="str">
        <f>'Customer_Master'!G3282</f>
        <v>Valid</v>
      </c>
      <c r="E3282" t="str">
        <f>'Customer_Master'!I3282</f>
        <v>Valid</v>
      </c>
      <c r="F3282" t="str">
        <f>'Customer_Master'!X3282</f>
        <v>Incomplete</v>
      </c>
      <c r="G3282">
        <f>'Customer_Master'!Y3282</f>
        <v>60</v>
      </c>
    </row>
    <row r="3283" spans="1:7" x14ac:dyDescent="0.25">
      <c r="A3283" s="1" t="str">
        <f>'Customer_Master'!A3283</f>
        <v>CUST-03604</v>
      </c>
      <c r="B3283" s="1" t="str">
        <f>'Customer_Master'!D3283</f>
        <v>Joy Balogun</v>
      </c>
      <c r="C3283" s="1" t="str">
        <f>'Customer_Master'!E3283</f>
        <v>Flour Mills Of Nigeria</v>
      </c>
      <c r="D3283" t="str">
        <f>'Customer_Master'!G3283</f>
        <v>Valid</v>
      </c>
      <c r="E3283" t="str">
        <f>'Customer_Master'!I3283</f>
        <v>Valid</v>
      </c>
      <c r="F3283" t="str">
        <f>'Customer_Master'!X3283</f>
        <v>Complete</v>
      </c>
      <c r="G3283">
        <f>'Customer_Master'!Y3283</f>
        <v>75</v>
      </c>
    </row>
    <row r="3284" spans="1:7" x14ac:dyDescent="0.25">
      <c r="A3284" s="1" t="str">
        <f>'Customer_Master'!A3284</f>
        <v>CUST-03268</v>
      </c>
      <c r="B3284" s="1" t="str">
        <f>'Customer_Master'!D3284</f>
        <v>Tariq Anyanwu</v>
      </c>
      <c r="C3284" s="1" t="str">
        <f>'Customer_Master'!E3284</f>
        <v>Quantasystems</v>
      </c>
      <c r="D3284" t="str">
        <f>'Customer_Master'!G3284</f>
        <v>Invalid</v>
      </c>
      <c r="E3284" t="str">
        <f>'Customer_Master'!I3284</f>
        <v>Valid</v>
      </c>
      <c r="F3284" t="str">
        <f>'Customer_Master'!X3284</f>
        <v>Complete</v>
      </c>
      <c r="G3284">
        <f>'Customer_Master'!Y3284</f>
        <v>70</v>
      </c>
    </row>
    <row r="3285" spans="1:7" x14ac:dyDescent="0.25">
      <c r="A3285" s="1" t="str">
        <f>'Customer_Master'!A3285</f>
        <v>CUST-03704</v>
      </c>
      <c r="B3285" s="1" t="str">
        <f>'Customer_Master'!D3285</f>
        <v>Yetunde O'Brien</v>
      </c>
      <c r="C3285" s="1" t="str">
        <f>'Customer_Master'!E3285</f>
        <v>Novacapital</v>
      </c>
      <c r="D3285" t="str">
        <f>'Customer_Master'!G3285</f>
        <v>Valid</v>
      </c>
      <c r="E3285" t="str">
        <f>'Customer_Master'!I3285</f>
        <v>Valid</v>
      </c>
      <c r="F3285" t="str">
        <f>'Customer_Master'!X3285</f>
        <v>Complete</v>
      </c>
      <c r="G3285">
        <f>'Customer_Master'!Y3285</f>
        <v>100</v>
      </c>
    </row>
    <row r="3286" spans="1:7" x14ac:dyDescent="0.25">
      <c r="A3286" s="1" t="str">
        <f>'Customer_Master'!A3286</f>
        <v>CUST-03729</v>
      </c>
      <c r="B3286" s="1" t="str">
        <f>'Customer_Master'!D3286</f>
        <v>Tosin Salami</v>
      </c>
      <c r="C3286" s="1" t="str">
        <f>'Customer_Master'!E3286</f>
        <v>Novasystems</v>
      </c>
      <c r="D3286" t="str">
        <f>'Customer_Master'!G3286</f>
        <v>Valid</v>
      </c>
      <c r="E3286" t="str">
        <f>'Customer_Master'!I3286</f>
        <v>Valid</v>
      </c>
      <c r="F3286" t="str">
        <f>'Customer_Master'!X3286</f>
        <v>Complete</v>
      </c>
      <c r="G3286">
        <f>'Customer_Master'!Y3286</f>
        <v>100</v>
      </c>
    </row>
    <row r="3287" spans="1:7" x14ac:dyDescent="0.25">
      <c r="A3287" s="1" t="str">
        <f>'Customer_Master'!A3287</f>
        <v>CUST-02605</v>
      </c>
      <c r="B3287" s="1" t="str">
        <f>'Customer_Master'!D3287</f>
        <v>Zainab Murphy</v>
      </c>
      <c r="C3287" s="1" t="str">
        <f>'Customer_Master'!E3287</f>
        <v>Hivelogistics Plc</v>
      </c>
      <c r="D3287" t="str">
        <f>'Customer_Master'!G3287</f>
        <v>Valid</v>
      </c>
      <c r="E3287" t="str">
        <f>'Customer_Master'!I3287</f>
        <v>Valid</v>
      </c>
      <c r="F3287" t="str">
        <f>'Customer_Master'!X3287</f>
        <v>Complete</v>
      </c>
      <c r="G3287">
        <f>'Customer_Master'!Y3287</f>
        <v>100</v>
      </c>
    </row>
    <row r="3288" spans="1:7" x14ac:dyDescent="0.25">
      <c r="A3288" s="1" t="str">
        <f>'Customer_Master'!A3288</f>
        <v>CUST-05015</v>
      </c>
      <c r="B3288" s="1" t="str">
        <f>'Customer_Master'!D3288</f>
        <v>Dele Abubakar</v>
      </c>
      <c r="C3288" s="1" t="str">
        <f>'Customer_Master'!E3288</f>
        <v>Datapay Llc</v>
      </c>
      <c r="D3288" t="str">
        <f>'Customer_Master'!G3288</f>
        <v>Valid</v>
      </c>
      <c r="E3288" t="str">
        <f>'Customer_Master'!I3288</f>
        <v>Valid</v>
      </c>
      <c r="F3288" t="str">
        <f>'Customer_Master'!X3288</f>
        <v>Complete</v>
      </c>
      <c r="G3288">
        <f>'Customer_Master'!Y3288</f>
        <v>75</v>
      </c>
    </row>
    <row r="3289" spans="1:7" x14ac:dyDescent="0.25">
      <c r="A3289" s="1" t="str">
        <f>'Customer_Master'!A3289</f>
        <v>CUST-04930</v>
      </c>
      <c r="B3289" s="1" t="str">
        <f>'Customer_Master'!D3289</f>
        <v>Olivia Nwankwo</v>
      </c>
      <c r="C3289" s="1" t="str">
        <f>'Customer_Master'!E3289</f>
        <v>Pulsecommerce Llc</v>
      </c>
      <c r="D3289" t="str">
        <f>'Customer_Master'!G3289</f>
        <v>Valid</v>
      </c>
      <c r="E3289" t="str">
        <f>'Customer_Master'!I3289</f>
        <v>Valid</v>
      </c>
      <c r="F3289" t="str">
        <f>'Customer_Master'!X3289</f>
        <v>Complete</v>
      </c>
      <c r="G3289">
        <f>'Customer_Master'!Y3289</f>
        <v>100</v>
      </c>
    </row>
    <row r="3290" spans="1:7" x14ac:dyDescent="0.25">
      <c r="A3290" s="1" t="str">
        <f>'Customer_Master'!A3290</f>
        <v>CUST-04758</v>
      </c>
      <c r="B3290" s="1" t="str">
        <f>'Customer_Master'!D3290</f>
        <v>Chinwe Aliyu</v>
      </c>
      <c r="C3290" s="1" t="str">
        <f>'Customer_Master'!E3290</f>
        <v>Carbon</v>
      </c>
      <c r="D3290" t="str">
        <f>'Customer_Master'!G3290</f>
        <v>Valid</v>
      </c>
      <c r="E3290" t="str">
        <f>'Customer_Master'!I3290</f>
        <v>Valid</v>
      </c>
      <c r="F3290" t="str">
        <f>'Customer_Master'!X3290</f>
        <v>Complete</v>
      </c>
      <c r="G3290">
        <f>'Customer_Master'!Y3290</f>
        <v>100</v>
      </c>
    </row>
    <row r="3291" spans="1:7" x14ac:dyDescent="0.25">
      <c r="A3291" s="1" t="str">
        <f>'Customer_Master'!A3291</f>
        <v>CUST-01948</v>
      </c>
      <c r="B3291" s="1" t="str">
        <f>'Customer_Master'!D3291</f>
        <v>Emily Brown</v>
      </c>
      <c r="C3291" s="1" t="str">
        <f>'Customer_Master'!E3291</f>
        <v>Echosoft Inc</v>
      </c>
      <c r="D3291" t="str">
        <f>'Customer_Master'!G3291</f>
        <v>Valid</v>
      </c>
      <c r="E3291" t="str">
        <f>'Customer_Master'!I3291</f>
        <v>Valid</v>
      </c>
      <c r="F3291" t="str">
        <f>'Customer_Master'!X3291</f>
        <v>Complete</v>
      </c>
      <c r="G3291">
        <f>'Customer_Master'!Y3291</f>
        <v>100</v>
      </c>
    </row>
    <row r="3292" spans="1:7" x14ac:dyDescent="0.25">
      <c r="A3292" s="1" t="str">
        <f>'Customer_Master'!A3292</f>
        <v>CUST-01352</v>
      </c>
      <c r="B3292" s="1" t="str">
        <f>'Customer_Master'!D3292</f>
        <v>Faith Lawal</v>
      </c>
      <c r="C3292" s="1" t="str">
        <f>'Customer_Master'!E3292</f>
        <v>Paystack</v>
      </c>
      <c r="D3292" t="str">
        <f>'Customer_Master'!G3292</f>
        <v>Valid</v>
      </c>
      <c r="E3292" t="str">
        <f>'Customer_Master'!I3292</f>
        <v>Valid</v>
      </c>
      <c r="F3292" t="str">
        <f>'Customer_Master'!X3292</f>
        <v>Complete</v>
      </c>
      <c r="G3292">
        <f>'Customer_Master'!Y3292</f>
        <v>100</v>
      </c>
    </row>
    <row r="3293" spans="1:7" x14ac:dyDescent="0.25">
      <c r="A3293" s="1" t="str">
        <f>'Customer_Master'!A3293</f>
        <v>CUST-05067</v>
      </c>
      <c r="B3293" s="1" t="str">
        <f>'Customer_Master'!D3293</f>
        <v>Tosin Otieno</v>
      </c>
      <c r="C3293" s="1" t="str">
        <f>'Customer_Master'!E3293</f>
        <v>Twiga Foods</v>
      </c>
      <c r="D3293" t="str">
        <f>'Customer_Master'!G3293</f>
        <v>Valid</v>
      </c>
      <c r="E3293" t="str">
        <f>'Customer_Master'!I3293</f>
        <v>Valid</v>
      </c>
      <c r="F3293" t="str">
        <f>'Customer_Master'!X3293</f>
        <v>Complete</v>
      </c>
      <c r="G3293">
        <f>'Customer_Master'!Y3293</f>
        <v>75</v>
      </c>
    </row>
    <row r="3294" spans="1:7" x14ac:dyDescent="0.25">
      <c r="A3294" s="1" t="str">
        <f>'Customer_Master'!A3294</f>
        <v>CUST-03728</v>
      </c>
      <c r="B3294" s="1" t="str">
        <f>'Customer_Master'!D3294</f>
        <v>Emmanuel Idris</v>
      </c>
      <c r="C3294" s="1" t="str">
        <f>'Customer_Master'!E3294</f>
        <v>Chipper Cash</v>
      </c>
      <c r="D3294" t="str">
        <f>'Customer_Master'!G3294</f>
        <v>Valid</v>
      </c>
      <c r="E3294" t="str">
        <f>'Customer_Master'!I3294</f>
        <v>Valid</v>
      </c>
      <c r="F3294" t="str">
        <f>'Customer_Master'!X3294</f>
        <v>Complete</v>
      </c>
      <c r="G3294">
        <f>'Customer_Master'!Y3294</f>
        <v>100</v>
      </c>
    </row>
    <row r="3295" spans="1:7" x14ac:dyDescent="0.25">
      <c r="A3295" s="1" t="str">
        <f>'Customer_Master'!A3295</f>
        <v>CUST-05008</v>
      </c>
      <c r="B3295" s="1" t="str">
        <f>'Customer_Master'!D3295</f>
        <v>Ifeanyi Brown</v>
      </c>
      <c r="C3295" s="1" t="str">
        <f>'Customer_Master'!E3295</f>
        <v>Flutterwave</v>
      </c>
      <c r="D3295" t="str">
        <f>'Customer_Master'!G3295</f>
        <v>Valid</v>
      </c>
      <c r="E3295" t="str">
        <f>'Customer_Master'!I3295</f>
        <v>Valid</v>
      </c>
      <c r="F3295" t="str">
        <f>'Customer_Master'!X3295</f>
        <v>Complete</v>
      </c>
      <c r="G3295">
        <f>'Customer_Master'!Y3295</f>
        <v>75</v>
      </c>
    </row>
    <row r="3296" spans="1:7" x14ac:dyDescent="0.25">
      <c r="A3296" s="1" t="str">
        <f>'Customer_Master'!A3296</f>
        <v>CUST-02799</v>
      </c>
      <c r="B3296" s="1" t="str">
        <f>'Customer_Master'!D3296</f>
        <v>Ryan Abubakar</v>
      </c>
      <c r="C3296" s="1" t="str">
        <f>'Customer_Master'!E3296</f>
        <v>Vertexhealth</v>
      </c>
      <c r="D3296" t="str">
        <f>'Customer_Master'!G3296</f>
        <v>Valid</v>
      </c>
      <c r="E3296" t="str">
        <f>'Customer_Master'!I3296</f>
        <v>Valid</v>
      </c>
      <c r="F3296" t="str">
        <f>'Customer_Master'!X3296</f>
        <v>Complete</v>
      </c>
      <c r="G3296">
        <f>'Customer_Master'!Y3296</f>
        <v>75</v>
      </c>
    </row>
    <row r="3297" spans="1:7" x14ac:dyDescent="0.25">
      <c r="A3297" s="1" t="str">
        <f>'Customer_Master'!A3297</f>
        <v>CUST-03344</v>
      </c>
      <c r="B3297" s="1" t="str">
        <f>'Customer_Master'!D3297</f>
        <v>Fatima Van Der Merwe</v>
      </c>
      <c r="C3297" s="1" t="str">
        <f>'Customer_Master'!E3297</f>
        <v>Hiveanalytics Inc</v>
      </c>
      <c r="D3297" t="str">
        <f>'Customer_Master'!G3297</f>
        <v>Valid</v>
      </c>
      <c r="E3297" t="str">
        <f>'Customer_Master'!I3297</f>
        <v>Valid</v>
      </c>
      <c r="F3297" t="str">
        <f>'Customer_Master'!X3297</f>
        <v>Complete</v>
      </c>
      <c r="G3297">
        <f>'Customer_Master'!Y3297</f>
        <v>100</v>
      </c>
    </row>
    <row r="3298" spans="1:7" x14ac:dyDescent="0.25">
      <c r="A3298" s="1" t="str">
        <f>'Customer_Master'!A3298</f>
        <v>CUST-03712</v>
      </c>
      <c r="B3298" s="1" t="str">
        <f>'Customer_Master'!D3298</f>
        <v>Aisha Balogun</v>
      </c>
      <c r="C3298" s="1" t="str">
        <f>'Customer_Master'!E3298</f>
        <v>Brightcapital Plc</v>
      </c>
      <c r="D3298" t="str">
        <f>'Customer_Master'!G3298</f>
        <v>Valid</v>
      </c>
      <c r="E3298" t="str">
        <f>'Customer_Master'!I3298</f>
        <v>Valid</v>
      </c>
      <c r="F3298" t="str">
        <f>'Customer_Master'!X3298</f>
        <v>Complete</v>
      </c>
      <c r="G3298">
        <f>'Customer_Master'!Y3298</f>
        <v>100</v>
      </c>
    </row>
    <row r="3299" spans="1:7" x14ac:dyDescent="0.25">
      <c r="A3299" s="1" t="str">
        <f>'Customer_Master'!A3299</f>
        <v>CUST-02483</v>
      </c>
      <c r="B3299" s="1" t="str">
        <f>'Customer_Master'!D3299</f>
        <v>Hannah Orji</v>
      </c>
      <c r="C3299" s="1" t="str">
        <f>'Customer_Master'!E3299</f>
        <v>Zenlogistics Plc</v>
      </c>
      <c r="D3299" t="str">
        <f>'Customer_Master'!G3299</f>
        <v>Valid</v>
      </c>
      <c r="E3299" t="str">
        <f>'Customer_Master'!I3299</f>
        <v>Valid</v>
      </c>
      <c r="F3299" t="str">
        <f>'Customer_Master'!X3299</f>
        <v>Complete</v>
      </c>
      <c r="G3299">
        <f>'Customer_Master'!Y3299</f>
        <v>100</v>
      </c>
    </row>
    <row r="3300" spans="1:7" x14ac:dyDescent="0.25">
      <c r="A3300" s="1" t="str">
        <f>'Customer_Master'!A3300</f>
        <v>CUST-01413</v>
      </c>
      <c r="B3300" s="1" t="str">
        <f>'Customer_Master'!D3300</f>
        <v>Musa Salami</v>
      </c>
      <c r="C3300" s="1" t="str">
        <f>'Customer_Master'!E3300</f>
        <v>Gridsolutions Inc</v>
      </c>
      <c r="D3300" t="str">
        <f>'Customer_Master'!G3300</f>
        <v>Valid</v>
      </c>
      <c r="E3300" t="str">
        <f>'Customer_Master'!I3300</f>
        <v>Valid</v>
      </c>
      <c r="F3300" t="str">
        <f>'Customer_Master'!X3300</f>
        <v>Complete</v>
      </c>
      <c r="G3300">
        <f>'Customer_Master'!Y3300</f>
        <v>100</v>
      </c>
    </row>
    <row r="3301" spans="1:7" x14ac:dyDescent="0.25">
      <c r="A3301" s="1" t="str">
        <f>'Customer_Master'!A3301</f>
        <v>CUST-02933</v>
      </c>
      <c r="B3301" s="1" t="str">
        <f>'Customer_Master'!D3301</f>
        <v>Ogechi Jones</v>
      </c>
      <c r="C3301" s="1" t="str">
        <f>'Customer_Master'!E3301</f>
        <v>Chipper Cash</v>
      </c>
      <c r="D3301" t="str">
        <f>'Customer_Master'!G3301</f>
        <v>Valid</v>
      </c>
      <c r="E3301" t="str">
        <f>'Customer_Master'!I3301</f>
        <v>Valid</v>
      </c>
      <c r="F3301" t="str">
        <f>'Customer_Master'!X3301</f>
        <v>Complete</v>
      </c>
      <c r="G3301">
        <f>'Customer_Master'!Y3301</f>
        <v>100</v>
      </c>
    </row>
    <row r="3302" spans="1:7" x14ac:dyDescent="0.25">
      <c r="A3302" s="1" t="str">
        <f>'Customer_Master'!A3302</f>
        <v>CUST-03797</v>
      </c>
      <c r="B3302" s="1" t="str">
        <f>'Customer_Master'!D3302</f>
        <v>Wanjiru Garba</v>
      </c>
      <c r="C3302" s="1" t="str">
        <f>'Customer_Master'!E3302</f>
        <v>Stackanalytics</v>
      </c>
      <c r="D3302" t="str">
        <f>'Customer_Master'!G3302</f>
        <v>Valid</v>
      </c>
      <c r="E3302" t="str">
        <f>'Customer_Master'!I3302</f>
        <v>Valid</v>
      </c>
      <c r="F3302" t="str">
        <f>'Customer_Master'!X3302</f>
        <v>Complete</v>
      </c>
      <c r="G3302">
        <f>'Customer_Master'!Y3302</f>
        <v>100</v>
      </c>
    </row>
    <row r="3303" spans="1:7" x14ac:dyDescent="0.25">
      <c r="A3303" s="1" t="str">
        <f>'Customer_Master'!A3303</f>
        <v>CUST-04015</v>
      </c>
      <c r="B3303" s="1" t="str">
        <f>'Customer_Master'!D3303</f>
        <v>Thandiwe Adebayo</v>
      </c>
      <c r="C3303" s="1" t="str">
        <f>'Customer_Master'!E3303</f>
        <v>Pulsecommerce Llc</v>
      </c>
      <c r="D3303" t="str">
        <f>'Customer_Master'!G3303</f>
        <v>Invalid</v>
      </c>
      <c r="E3303" t="str">
        <f>'Customer_Master'!I3303</f>
        <v>Valid</v>
      </c>
      <c r="F3303" t="str">
        <f>'Customer_Master'!X3303</f>
        <v>Complete</v>
      </c>
      <c r="G3303">
        <f>'Customer_Master'!Y3303</f>
        <v>70</v>
      </c>
    </row>
    <row r="3304" spans="1:7" x14ac:dyDescent="0.25">
      <c r="A3304" s="1" t="str">
        <f>'Customer_Master'!A3304</f>
        <v>CUST-03152</v>
      </c>
      <c r="B3304" s="1" t="str">
        <f>'Customer_Master'!D3304</f>
        <v>Joshua Hassan</v>
      </c>
      <c r="C3304" s="1" t="str">
        <f>'Customer_Master'!E3304</f>
        <v>Coreworks</v>
      </c>
      <c r="D3304" t="str">
        <f>'Customer_Master'!G3304</f>
        <v>Valid</v>
      </c>
      <c r="E3304" t="str">
        <f>'Customer_Master'!I3304</f>
        <v>Valid</v>
      </c>
      <c r="F3304" t="str">
        <f>'Customer_Master'!X3304</f>
        <v>Complete</v>
      </c>
      <c r="G3304">
        <f>'Customer_Master'!Y3304</f>
        <v>100</v>
      </c>
    </row>
    <row r="3305" spans="1:7" x14ac:dyDescent="0.25">
      <c r="A3305" s="1" t="str">
        <f>'Customer_Master'!A3305</f>
        <v>CUST-04043</v>
      </c>
      <c r="B3305" s="1" t="str">
        <f>'Customer_Master'!D3305</f>
        <v>Sipho Garba</v>
      </c>
      <c r="C3305" s="1" t="str">
        <f>'Customer_Master'!E3305</f>
        <v>Konga</v>
      </c>
      <c r="D3305" t="str">
        <f>'Customer_Master'!G3305</f>
        <v>Valid</v>
      </c>
      <c r="E3305" t="str">
        <f>'Customer_Master'!I3305</f>
        <v>Valid</v>
      </c>
      <c r="F3305" t="str">
        <f>'Customer_Master'!X3305</f>
        <v>Complete</v>
      </c>
      <c r="G3305">
        <f>'Customer_Master'!Y3305</f>
        <v>100</v>
      </c>
    </row>
    <row r="3306" spans="1:7" x14ac:dyDescent="0.25">
      <c r="A3306" s="1" t="str">
        <f>'Customer_Master'!A3306</f>
        <v>CUST-00888</v>
      </c>
      <c r="B3306" s="1" t="str">
        <f>'Customer_Master'!D3306</f>
        <v>Liam Traore</v>
      </c>
      <c r="C3306" s="1" t="str">
        <f>'Customer_Master'!E3306</f>
        <v>Pulselogic Ltd</v>
      </c>
      <c r="D3306" t="str">
        <f>'Customer_Master'!G3306</f>
        <v>Valid</v>
      </c>
      <c r="E3306" t="str">
        <f>'Customer_Master'!I3306</f>
        <v>Valid</v>
      </c>
      <c r="F3306" t="str">
        <f>'Customer_Master'!X3306</f>
        <v>Complete</v>
      </c>
      <c r="G3306">
        <f>'Customer_Master'!Y3306</f>
        <v>100</v>
      </c>
    </row>
    <row r="3307" spans="1:7" x14ac:dyDescent="0.25">
      <c r="A3307" s="1" t="str">
        <f>'Customer_Master'!A3307</f>
        <v>CUST-04512</v>
      </c>
      <c r="B3307" s="1" t="str">
        <f>'Customer_Master'!D3307</f>
        <v>Chizoba Williams</v>
      </c>
      <c r="C3307" s="1" t="str">
        <f>'Customer_Master'!E3307</f>
        <v>Heliosoft Gmbh</v>
      </c>
      <c r="D3307" t="str">
        <f>'Customer_Master'!G3307</f>
        <v>Valid</v>
      </c>
      <c r="E3307" t="str">
        <f>'Customer_Master'!I3307</f>
        <v>Valid</v>
      </c>
      <c r="F3307" t="str">
        <f>'Customer_Master'!X3307</f>
        <v>Complete</v>
      </c>
      <c r="G3307">
        <f>'Customer_Master'!Y3307</f>
        <v>100</v>
      </c>
    </row>
    <row r="3308" spans="1:7" x14ac:dyDescent="0.25">
      <c r="A3308" s="1" t="str">
        <f>'Customer_Master'!A3308</f>
        <v>CUST-02510</v>
      </c>
      <c r="B3308" s="1" t="str">
        <f>'Customer_Master'!D3308</f>
        <v>Amaka Nwankwo</v>
      </c>
      <c r="C3308" s="1" t="str">
        <f>'Customer_Master'!E3308</f>
        <v>Fluxhub Ltd</v>
      </c>
      <c r="D3308" t="str">
        <f>'Customer_Master'!G3308</f>
        <v>Valid</v>
      </c>
      <c r="E3308" t="str">
        <f>'Customer_Master'!I3308</f>
        <v>Valid</v>
      </c>
      <c r="F3308" t="str">
        <f>'Customer_Master'!X3308</f>
        <v>Complete</v>
      </c>
      <c r="G3308">
        <f>'Customer_Master'!Y3308</f>
        <v>100</v>
      </c>
    </row>
    <row r="3309" spans="1:7" x14ac:dyDescent="0.25">
      <c r="A3309" s="1" t="str">
        <f>'Customer_Master'!A3309</f>
        <v>CUST-00762</v>
      </c>
      <c r="B3309" s="1" t="str">
        <f>'Customer_Master'!D3309</f>
        <v>Samuel Johnson</v>
      </c>
      <c r="C3309" s="1" t="str">
        <f>'Customer_Master'!E3309</f>
        <v>Stacknetworks Inc</v>
      </c>
      <c r="D3309" t="str">
        <f>'Customer_Master'!G3309</f>
        <v>Valid</v>
      </c>
      <c r="E3309" t="str">
        <f>'Customer_Master'!I3309</f>
        <v>Valid</v>
      </c>
      <c r="F3309" t="str">
        <f>'Customer_Master'!X3309</f>
        <v>Complete</v>
      </c>
      <c r="G3309">
        <f>'Customer_Master'!Y3309</f>
        <v>100</v>
      </c>
    </row>
    <row r="3310" spans="1:7" x14ac:dyDescent="0.25">
      <c r="A3310" s="1" t="str">
        <f>'Customer_Master'!A3310</f>
        <v>CUST-01574</v>
      </c>
      <c r="B3310" s="1" t="str">
        <f>'Customer_Master'!D3310</f>
        <v>Ifeanyi Akinola</v>
      </c>
      <c r="C3310" s="1" t="str">
        <f>'Customer_Master'!E3310</f>
        <v>Dangote Industries</v>
      </c>
      <c r="D3310" t="str">
        <f>'Customer_Master'!G3310</f>
        <v>Valid</v>
      </c>
      <c r="E3310" t="str">
        <f>'Customer_Master'!I3310</f>
        <v>Valid</v>
      </c>
      <c r="F3310" t="str">
        <f>'Customer_Master'!X3310</f>
        <v>Complete</v>
      </c>
      <c r="G3310">
        <f>'Customer_Master'!Y3310</f>
        <v>100</v>
      </c>
    </row>
    <row r="3311" spans="1:7" x14ac:dyDescent="0.25">
      <c r="A3311" s="1" t="str">
        <f>'Customer_Master'!A3311</f>
        <v>CUST-03347</v>
      </c>
      <c r="B3311" s="1" t="str">
        <f>'Customer_Master'!D3311</f>
        <v>Femi Davies</v>
      </c>
      <c r="C3311" s="1" t="str">
        <f>'Customer_Master'!E3311</f>
        <v>Hivegroup Gmbh</v>
      </c>
      <c r="D3311" t="str">
        <f>'Customer_Master'!G3311</f>
        <v>Valid</v>
      </c>
      <c r="E3311" t="str">
        <f>'Customer_Master'!I3311</f>
        <v>Valid</v>
      </c>
      <c r="F3311" t="str">
        <f>'Customer_Master'!X3311</f>
        <v>Complete</v>
      </c>
      <c r="G3311">
        <f>'Customer_Master'!Y3311</f>
        <v>75</v>
      </c>
    </row>
    <row r="3312" spans="1:7" x14ac:dyDescent="0.25">
      <c r="A3312" s="1" t="str">
        <f>'Customer_Master'!A3312</f>
        <v>CUST-03817</v>
      </c>
      <c r="B3312" s="1" t="str">
        <f>'Customer_Master'!D3312</f>
        <v>Kelechi Okonkwo</v>
      </c>
      <c r="C3312" s="1" t="str">
        <f>'Customer_Master'!E3312</f>
        <v>Paysystems Llc</v>
      </c>
      <c r="D3312" t="str">
        <f>'Customer_Master'!G3312</f>
        <v>Valid</v>
      </c>
      <c r="E3312" t="str">
        <f>'Customer_Master'!I3312</f>
        <v>Valid</v>
      </c>
      <c r="F3312" t="str">
        <f>'Customer_Master'!X3312</f>
        <v>Complete</v>
      </c>
      <c r="G3312">
        <f>'Customer_Master'!Y3312</f>
        <v>100</v>
      </c>
    </row>
    <row r="3313" spans="1:7" x14ac:dyDescent="0.25">
      <c r="A3313" s="1" t="str">
        <f>'Customer_Master'!A3313</f>
        <v>CUST-04689</v>
      </c>
      <c r="B3313" s="1" t="str">
        <f>'Customer_Master'!D3313</f>
        <v>Chizoba Asante</v>
      </c>
      <c r="C3313" s="1" t="str">
        <f>'Customer_Master'!E3313</f>
        <v>Stacklogistics Llc</v>
      </c>
      <c r="D3313" t="str">
        <f>'Customer_Master'!G3313</f>
        <v>Valid</v>
      </c>
      <c r="E3313" t="str">
        <f>'Customer_Master'!I3313</f>
        <v>Valid</v>
      </c>
      <c r="F3313" t="str">
        <f>'Customer_Master'!X3313</f>
        <v>Complete</v>
      </c>
      <c r="G3313">
        <f>'Customer_Master'!Y3313</f>
        <v>75</v>
      </c>
    </row>
    <row r="3314" spans="1:7" x14ac:dyDescent="0.25">
      <c r="A3314" s="1" t="str">
        <f>'Customer_Master'!A3314</f>
        <v>CUST-00044</v>
      </c>
      <c r="B3314" s="1" t="str">
        <f>'Customer_Master'!D3314</f>
        <v>Ahmed Asante</v>
      </c>
      <c r="C3314" s="1" t="str">
        <f>'Customer_Master'!E3314</f>
        <v>Twiga Foods</v>
      </c>
      <c r="D3314" t="str">
        <f>'Customer_Master'!G3314</f>
        <v>Valid</v>
      </c>
      <c r="E3314" t="str">
        <f>'Customer_Master'!I3314</f>
        <v>Valid</v>
      </c>
      <c r="F3314" t="str">
        <f>'Customer_Master'!X3314</f>
        <v>Complete</v>
      </c>
      <c r="G3314">
        <f>'Customer_Master'!Y3314</f>
        <v>100</v>
      </c>
    </row>
    <row r="3315" spans="1:7" x14ac:dyDescent="0.25">
      <c r="A3315" s="1" t="str">
        <f>'Customer_Master'!A3315</f>
        <v>CUST-04941</v>
      </c>
      <c r="B3315" s="1" t="str">
        <f>'Customer_Master'!D3315</f>
        <v>Nneka Hassan</v>
      </c>
      <c r="C3315" s="1" t="str">
        <f>'Customer_Master'!E3315</f>
        <v>Primehealth Llc</v>
      </c>
      <c r="D3315" t="str">
        <f>'Customer_Master'!G3315</f>
        <v>Valid</v>
      </c>
      <c r="E3315" t="str">
        <f>'Customer_Master'!I3315</f>
        <v>Valid</v>
      </c>
      <c r="F3315" t="str">
        <f>'Customer_Master'!X3315</f>
        <v>Complete</v>
      </c>
      <c r="G3315">
        <f>'Customer_Master'!Y3315</f>
        <v>100</v>
      </c>
    </row>
    <row r="3316" spans="1:7" x14ac:dyDescent="0.25">
      <c r="A3316" s="1" t="str">
        <f>'Customer_Master'!A3316</f>
        <v>CUST-04828</v>
      </c>
      <c r="B3316" s="1" t="str">
        <f>'Customer_Master'!D3316</f>
        <v>Sola Mwangi</v>
      </c>
      <c r="C3316" s="1" t="str">
        <f>'Customer_Master'!E3316</f>
        <v>Mtn Group</v>
      </c>
      <c r="D3316" t="str">
        <f>'Customer_Master'!G3316</f>
        <v>Valid</v>
      </c>
      <c r="E3316" t="str">
        <f>'Customer_Master'!I3316</f>
        <v>Valid</v>
      </c>
      <c r="F3316" t="str">
        <f>'Customer_Master'!X3316</f>
        <v>Complete</v>
      </c>
      <c r="G3316">
        <f>'Customer_Master'!Y3316</f>
        <v>75</v>
      </c>
    </row>
    <row r="3317" spans="1:7" x14ac:dyDescent="0.25">
      <c r="A3317" s="1" t="str">
        <f>'Customer_Master'!A3317</f>
        <v>CUST-01259</v>
      </c>
      <c r="B3317" s="1" t="str">
        <f>'Customer_Master'!D3317</f>
        <v>Amina Diallo</v>
      </c>
      <c r="C3317" s="1" t="str">
        <f>'Customer_Master'!E3317</f>
        <v>Mpesa Solutions</v>
      </c>
      <c r="D3317" t="str">
        <f>'Customer_Master'!G3317</f>
        <v>Valid</v>
      </c>
      <c r="E3317" t="str">
        <f>'Customer_Master'!I3317</f>
        <v>Valid</v>
      </c>
      <c r="F3317" t="str">
        <f>'Customer_Master'!X3317</f>
        <v>Complete</v>
      </c>
      <c r="G3317">
        <f>'Customer_Master'!Y3317</f>
        <v>100</v>
      </c>
    </row>
    <row r="3318" spans="1:7" x14ac:dyDescent="0.25">
      <c r="A3318" s="1" t="str">
        <f>'Customer_Master'!A3318</f>
        <v>CUST-00385</v>
      </c>
      <c r="B3318" s="1" t="str">
        <f>'Customer_Master'!D3318</f>
        <v>Niyi Evans</v>
      </c>
      <c r="C3318" s="1" t="str">
        <f>'Customer_Master'!E3318</f>
        <v>Leadpay</v>
      </c>
      <c r="D3318" t="str">
        <f>'Customer_Master'!G3318</f>
        <v>Valid</v>
      </c>
      <c r="E3318" t="str">
        <f>'Customer_Master'!I3318</f>
        <v>Valid</v>
      </c>
      <c r="F3318" t="str">
        <f>'Customer_Master'!X3318</f>
        <v>Complete</v>
      </c>
      <c r="G3318">
        <f>'Customer_Master'!Y3318</f>
        <v>75</v>
      </c>
    </row>
    <row r="3319" spans="1:7" x14ac:dyDescent="0.25">
      <c r="A3319" s="1" t="str">
        <f>'Customer_Master'!A3319</f>
        <v>CUST-04741</v>
      </c>
      <c r="B3319" s="1" t="str">
        <f>'Customer_Master'!D3319</f>
        <v>Simi Orji</v>
      </c>
      <c r="C3319" s="1" t="str">
        <f>'Customer_Master'!E3319</f>
        <v>Quantahub</v>
      </c>
      <c r="D3319" t="str">
        <f>'Customer_Master'!G3319</f>
        <v>Valid</v>
      </c>
      <c r="E3319" t="str">
        <f>'Customer_Master'!I3319</f>
        <v>Valid</v>
      </c>
      <c r="F3319" t="str">
        <f>'Customer_Master'!X3319</f>
        <v>Complete</v>
      </c>
      <c r="G3319">
        <f>'Customer_Master'!Y3319</f>
        <v>75</v>
      </c>
    </row>
    <row r="3320" spans="1:7" x14ac:dyDescent="0.25">
      <c r="A3320" s="1" t="str">
        <f>'Customer_Master'!A3320</f>
        <v>CUST-01324</v>
      </c>
      <c r="B3320" s="1" t="str">
        <f>'Customer_Master'!D3320</f>
        <v>Favour Onyeka</v>
      </c>
      <c r="C3320" s="1" t="str">
        <f>'Customer_Master'!E3320</f>
        <v>Vaultlabs</v>
      </c>
      <c r="D3320" t="str">
        <f>'Customer_Master'!G3320</f>
        <v>Valid</v>
      </c>
      <c r="E3320" t="str">
        <f>'Customer_Master'!I3320</f>
        <v>Valid</v>
      </c>
      <c r="F3320" t="str">
        <f>'Customer_Master'!X3320</f>
        <v>Complete</v>
      </c>
      <c r="G3320">
        <f>'Customer_Master'!Y3320</f>
        <v>100</v>
      </c>
    </row>
    <row r="3321" spans="1:7" x14ac:dyDescent="0.25">
      <c r="A3321" s="1" t="str">
        <f>'Customer_Master'!A3321</f>
        <v>CUST-03566</v>
      </c>
      <c r="B3321" s="1" t="str">
        <f>'Customer_Master'!D3321</f>
        <v>Ifeoma Ogundimu</v>
      </c>
      <c r="C3321" s="1" t="str">
        <f>'Customer_Master'!E3321</f>
        <v>Not Available</v>
      </c>
      <c r="D3321" t="str">
        <f>'Customer_Master'!G3321</f>
        <v>Valid</v>
      </c>
      <c r="E3321" t="str">
        <f>'Customer_Master'!I3321</f>
        <v>Valid</v>
      </c>
      <c r="F3321" t="str">
        <f>'Customer_Master'!X3321</f>
        <v>Incomplete</v>
      </c>
      <c r="G3321">
        <f>'Customer_Master'!Y3321</f>
        <v>60</v>
      </c>
    </row>
    <row r="3322" spans="1:7" x14ac:dyDescent="0.25">
      <c r="A3322" s="1" t="str">
        <f>'Customer_Master'!A3322</f>
        <v>CUST-05059</v>
      </c>
      <c r="B3322" s="1" t="str">
        <f>'Customer_Master'!D3322</f>
        <v>Amani Patel</v>
      </c>
      <c r="C3322" s="1" t="str">
        <f>'Customer_Master'!E3322</f>
        <v>Mtn Group</v>
      </c>
      <c r="D3322" t="str">
        <f>'Customer_Master'!G3322</f>
        <v>Valid</v>
      </c>
      <c r="E3322" t="str">
        <f>'Customer_Master'!I3322</f>
        <v>Valid</v>
      </c>
      <c r="F3322" t="str">
        <f>'Customer_Master'!X3322</f>
        <v>Complete</v>
      </c>
      <c r="G3322">
        <f>'Customer_Master'!Y3322</f>
        <v>75</v>
      </c>
    </row>
    <row r="3323" spans="1:7" x14ac:dyDescent="0.25">
      <c r="A3323" s="1" t="str">
        <f>'Customer_Master'!A3323</f>
        <v>CUST-01916</v>
      </c>
      <c r="B3323" s="1" t="str">
        <f>'Customer_Master'!D3323</f>
        <v>Blessing Diallo</v>
      </c>
      <c r="C3323" s="1" t="str">
        <f>'Customer_Master'!E3323</f>
        <v>Brighttech Gmbh</v>
      </c>
      <c r="D3323" t="str">
        <f>'Customer_Master'!G3323</f>
        <v>Valid</v>
      </c>
      <c r="E3323" t="str">
        <f>'Customer_Master'!I3323</f>
        <v>Valid</v>
      </c>
      <c r="F3323" t="str">
        <f>'Customer_Master'!X3323</f>
        <v>Complete</v>
      </c>
      <c r="G3323">
        <f>'Customer_Master'!Y3323</f>
        <v>100</v>
      </c>
    </row>
    <row r="3324" spans="1:7" x14ac:dyDescent="0.25">
      <c r="A3324" s="1" t="str">
        <f>'Customer_Master'!A3324</f>
        <v>CUST-03762</v>
      </c>
      <c r="B3324" s="1" t="str">
        <f>'Customer_Master'!D3324</f>
        <v>Jessica Dlamini</v>
      </c>
      <c r="C3324" s="1" t="str">
        <f>'Customer_Master'!E3324</f>
        <v>Interswitch</v>
      </c>
      <c r="D3324" t="str">
        <f>'Customer_Master'!G3324</f>
        <v>Valid</v>
      </c>
      <c r="E3324" t="str">
        <f>'Customer_Master'!I3324</f>
        <v>Valid</v>
      </c>
      <c r="F3324" t="str">
        <f>'Customer_Master'!X3324</f>
        <v>Complete</v>
      </c>
      <c r="G3324">
        <f>'Customer_Master'!Y3324</f>
        <v>100</v>
      </c>
    </row>
    <row r="3325" spans="1:7" x14ac:dyDescent="0.25">
      <c r="A3325" s="1" t="str">
        <f>'Customer_Master'!A3325</f>
        <v>CUST-04424</v>
      </c>
      <c r="B3325" s="1" t="str">
        <f>'Customer_Master'!D3325</f>
        <v>Chioma Davies</v>
      </c>
      <c r="C3325" s="1" t="str">
        <f>'Customer_Master'!E3325</f>
        <v>Dangote Industries</v>
      </c>
      <c r="D3325" t="str">
        <f>'Customer_Master'!G3325</f>
        <v>Valid</v>
      </c>
      <c r="E3325" t="str">
        <f>'Customer_Master'!I3325</f>
        <v>Valid</v>
      </c>
      <c r="F3325" t="str">
        <f>'Customer_Master'!X3325</f>
        <v>Complete</v>
      </c>
      <c r="G3325">
        <f>'Customer_Master'!Y3325</f>
        <v>100</v>
      </c>
    </row>
    <row r="3326" spans="1:7" x14ac:dyDescent="0.25">
      <c r="A3326" s="1" t="str">
        <f>'Customer_Master'!A3326</f>
        <v>CUST-03567</v>
      </c>
      <c r="B3326" s="1" t="str">
        <f>'Customer_Master'!D3326</f>
        <v>Ikechukwu Wilson</v>
      </c>
      <c r="C3326" s="1" t="str">
        <f>'Customer_Master'!E3326</f>
        <v>Pulsenetworks Ltd</v>
      </c>
      <c r="D3326" t="str">
        <f>'Customer_Master'!G3326</f>
        <v>Invalid</v>
      </c>
      <c r="E3326" t="str">
        <f>'Customer_Master'!I3326</f>
        <v>Valid</v>
      </c>
      <c r="F3326" t="str">
        <f>'Customer_Master'!X3326</f>
        <v>Complete</v>
      </c>
      <c r="G3326">
        <f>'Customer_Master'!Y3326</f>
        <v>70</v>
      </c>
    </row>
    <row r="3327" spans="1:7" x14ac:dyDescent="0.25">
      <c r="A3327" s="1" t="str">
        <f>'Customer_Master'!A3327</f>
        <v>CUST-00862</v>
      </c>
      <c r="B3327" s="1" t="str">
        <f>'Customer_Master'!D3327</f>
        <v>Kibet Smith</v>
      </c>
      <c r="C3327" s="1" t="str">
        <f>'Customer_Master'!E3327</f>
        <v>Paystack</v>
      </c>
      <c r="D3327" t="str">
        <f>'Customer_Master'!G3327</f>
        <v>Valid</v>
      </c>
      <c r="E3327" t="str">
        <f>'Customer_Master'!I3327</f>
        <v>Valid</v>
      </c>
      <c r="F3327" t="str">
        <f>'Customer_Master'!X3327</f>
        <v>Complete</v>
      </c>
      <c r="G3327">
        <f>'Customer_Master'!Y3327</f>
        <v>75</v>
      </c>
    </row>
    <row r="3328" spans="1:7" x14ac:dyDescent="0.25">
      <c r="A3328" s="1" t="str">
        <f>'Customer_Master'!A3328</f>
        <v>CUST-04626</v>
      </c>
      <c r="B3328" s="1" t="str">
        <f>'Customer_Master'!D3328</f>
        <v>Nnamdi Brown</v>
      </c>
      <c r="C3328" s="1" t="str">
        <f>'Customer_Master'!E3328</f>
        <v>Kuda</v>
      </c>
      <c r="D3328" t="str">
        <f>'Customer_Master'!G3328</f>
        <v>Valid</v>
      </c>
      <c r="E3328" t="str">
        <f>'Customer_Master'!I3328</f>
        <v>Valid</v>
      </c>
      <c r="F3328" t="str">
        <f>'Customer_Master'!X3328</f>
        <v>Complete</v>
      </c>
      <c r="G3328">
        <f>'Customer_Master'!Y3328</f>
        <v>75</v>
      </c>
    </row>
    <row r="3329" spans="1:7" x14ac:dyDescent="0.25">
      <c r="A3329" s="1" t="str">
        <f>'Customer_Master'!A3329</f>
        <v>CUST-02690</v>
      </c>
      <c r="B3329" s="1" t="str">
        <f>'Customer_Master'!D3329</f>
        <v>Anke Diallo</v>
      </c>
      <c r="C3329" s="1" t="str">
        <f>'Customer_Master'!E3329</f>
        <v>Leadlabs Inc</v>
      </c>
      <c r="D3329" t="str">
        <f>'Customer_Master'!G3329</f>
        <v>Valid</v>
      </c>
      <c r="E3329" t="str">
        <f>'Customer_Master'!I3329</f>
        <v>Valid</v>
      </c>
      <c r="F3329" t="str">
        <f>'Customer_Master'!X3329</f>
        <v>Complete</v>
      </c>
      <c r="G3329">
        <f>'Customer_Master'!Y3329</f>
        <v>100</v>
      </c>
    </row>
    <row r="3330" spans="1:7" x14ac:dyDescent="0.25">
      <c r="A3330" s="1" t="str">
        <f>'Customer_Master'!A3330</f>
        <v>CUST-03846</v>
      </c>
      <c r="B3330" s="1" t="str">
        <f>'Customer_Master'!D3330</f>
        <v>Nomvula Adeleke</v>
      </c>
      <c r="C3330" s="1" t="str">
        <f>'Customer_Master'!E3330</f>
        <v>Piggyvest</v>
      </c>
      <c r="D3330" t="str">
        <f>'Customer_Master'!G3330</f>
        <v>Invalid</v>
      </c>
      <c r="E3330" t="str">
        <f>'Customer_Master'!I3330</f>
        <v>Valid</v>
      </c>
      <c r="F3330" t="str">
        <f>'Customer_Master'!X3330</f>
        <v>Complete</v>
      </c>
      <c r="G3330">
        <f>'Customer_Master'!Y3330</f>
        <v>70</v>
      </c>
    </row>
    <row r="3331" spans="1:7" x14ac:dyDescent="0.25">
      <c r="A3331" s="1" t="str">
        <f>'Customer_Master'!A3331</f>
        <v>CUST-00114</v>
      </c>
      <c r="B3331" s="1" t="str">
        <f>'Customer_Master'!D3331</f>
        <v>Favour Nwankwo</v>
      </c>
      <c r="C3331" s="1" t="str">
        <f>'Customer_Master'!E3331</f>
        <v>Mtn Group</v>
      </c>
      <c r="D3331" t="str">
        <f>'Customer_Master'!G3331</f>
        <v>Valid</v>
      </c>
      <c r="E3331" t="str">
        <f>'Customer_Master'!I3331</f>
        <v>Valid</v>
      </c>
      <c r="F3331" t="str">
        <f>'Customer_Master'!X3331</f>
        <v>Complete</v>
      </c>
      <c r="G3331">
        <f>'Customer_Master'!Y3331</f>
        <v>100</v>
      </c>
    </row>
    <row r="3332" spans="1:7" x14ac:dyDescent="0.25">
      <c r="A3332" s="1" t="str">
        <f>'Customer_Master'!A3332</f>
        <v>CUST-03177</v>
      </c>
      <c r="B3332" s="1" t="str">
        <f>'Customer_Master'!D3332</f>
        <v>Ibrahim Patel</v>
      </c>
      <c r="C3332" s="1" t="str">
        <f>'Customer_Master'!E3332</f>
        <v>Bua Foods</v>
      </c>
      <c r="D3332" t="str">
        <f>'Customer_Master'!G3332</f>
        <v>Valid</v>
      </c>
      <c r="E3332" t="str">
        <f>'Customer_Master'!I3332</f>
        <v>Valid</v>
      </c>
      <c r="F3332" t="str">
        <f>'Customer_Master'!X3332</f>
        <v>Complete</v>
      </c>
      <c r="G3332">
        <f>'Customer_Master'!Y3332</f>
        <v>100</v>
      </c>
    </row>
    <row r="3333" spans="1:7" x14ac:dyDescent="0.25">
      <c r="A3333" s="1" t="str">
        <f>'Customer_Master'!A3333</f>
        <v>CUST-00140</v>
      </c>
      <c r="B3333" s="1" t="str">
        <f>'Customer_Master'!D3333</f>
        <v>Aisha Ogundimu</v>
      </c>
      <c r="C3333" s="1" t="str">
        <f>'Customer_Master'!E3333</f>
        <v>Jumia</v>
      </c>
      <c r="D3333" t="str">
        <f>'Customer_Master'!G3333</f>
        <v>Valid</v>
      </c>
      <c r="E3333" t="str">
        <f>'Customer_Master'!I3333</f>
        <v>Valid</v>
      </c>
      <c r="F3333" t="str">
        <f>'Customer_Master'!X3333</f>
        <v>Complete</v>
      </c>
      <c r="G3333">
        <f>'Customer_Master'!Y3333</f>
        <v>100</v>
      </c>
    </row>
    <row r="3334" spans="1:7" x14ac:dyDescent="0.25">
      <c r="A3334" s="1" t="str">
        <f>'Customer_Master'!A3334</f>
        <v>CUST-01226</v>
      </c>
      <c r="B3334" s="1" t="str">
        <f>'Customer_Master'!D3334</f>
        <v>Noah Mohammed</v>
      </c>
      <c r="C3334" s="1" t="str">
        <f>'Customer_Master'!E3334</f>
        <v>Moniepoint</v>
      </c>
      <c r="D3334" t="str">
        <f>'Customer_Master'!G3334</f>
        <v>Valid</v>
      </c>
      <c r="E3334" t="str">
        <f>'Customer_Master'!I3334</f>
        <v>Valid</v>
      </c>
      <c r="F3334" t="str">
        <f>'Customer_Master'!X3334</f>
        <v>Complete</v>
      </c>
      <c r="G3334">
        <f>'Customer_Master'!Y3334</f>
        <v>75</v>
      </c>
    </row>
    <row r="3335" spans="1:7" x14ac:dyDescent="0.25">
      <c r="A3335" s="1" t="str">
        <f>'Customer_Master'!A3335</f>
        <v>CUST-02025</v>
      </c>
      <c r="B3335" s="1" t="str">
        <f>'Customer_Master'!D3335</f>
        <v>Amani Obi</v>
      </c>
      <c r="C3335" s="1" t="str">
        <f>'Customer_Master'!E3335</f>
        <v>Mpesa Solutions</v>
      </c>
      <c r="D3335" t="str">
        <f>'Customer_Master'!G3335</f>
        <v>Valid</v>
      </c>
      <c r="E3335" t="str">
        <f>'Customer_Master'!I3335</f>
        <v>Valid</v>
      </c>
      <c r="F3335" t="str">
        <f>'Customer_Master'!X3335</f>
        <v>Complete</v>
      </c>
      <c r="G3335">
        <f>'Customer_Master'!Y3335</f>
        <v>100</v>
      </c>
    </row>
    <row r="3336" spans="1:7" x14ac:dyDescent="0.25">
      <c r="A3336" s="1" t="str">
        <f>'Customer_Master'!A3336</f>
        <v>CUST-03457</v>
      </c>
      <c r="B3336" s="1" t="str">
        <f>'Customer_Master'!D3336</f>
        <v>Thomas Okafor</v>
      </c>
      <c r="C3336" s="1" t="str">
        <f>'Customer_Master'!E3336</f>
        <v>Lumenlogistics Llc</v>
      </c>
      <c r="D3336" t="str">
        <f>'Customer_Master'!G3336</f>
        <v>Valid</v>
      </c>
      <c r="E3336" t="str">
        <f>'Customer_Master'!I3336</f>
        <v>Valid</v>
      </c>
      <c r="F3336" t="str">
        <f>'Customer_Master'!X3336</f>
        <v>Complete</v>
      </c>
      <c r="G3336">
        <f>'Customer_Master'!Y3336</f>
        <v>75</v>
      </c>
    </row>
    <row r="3337" spans="1:7" x14ac:dyDescent="0.25">
      <c r="A3337" s="1" t="str">
        <f>'Customer_Master'!A3337</f>
        <v>CUST-02336</v>
      </c>
      <c r="B3337" s="1" t="str">
        <f>'Customer_Master'!D3337</f>
        <v>Ifeanyi Brown</v>
      </c>
      <c r="C3337" s="1" t="str">
        <f>'Customer_Master'!E3337</f>
        <v>Flutterwave</v>
      </c>
      <c r="D3337" t="str">
        <f>'Customer_Master'!G3337</f>
        <v>Valid</v>
      </c>
      <c r="E3337" t="str">
        <f>'Customer_Master'!I3337</f>
        <v>Valid</v>
      </c>
      <c r="F3337" t="str">
        <f>'Customer_Master'!X3337</f>
        <v>Complete</v>
      </c>
      <c r="G3337">
        <f>'Customer_Master'!Y3337</f>
        <v>75</v>
      </c>
    </row>
    <row r="3338" spans="1:7" x14ac:dyDescent="0.25">
      <c r="A3338" s="1" t="str">
        <f>'Customer_Master'!A3338</f>
        <v>CUST-02856</v>
      </c>
      <c r="B3338" s="1" t="str">
        <f>'Customer_Master'!D3338</f>
        <v>Thomas Johnson</v>
      </c>
      <c r="C3338" s="1" t="str">
        <f>'Customer_Master'!E3338</f>
        <v>Paycommerce</v>
      </c>
      <c r="D3338" t="str">
        <f>'Customer_Master'!G3338</f>
        <v>Valid</v>
      </c>
      <c r="E3338" t="str">
        <f>'Customer_Master'!I3338</f>
        <v>Valid</v>
      </c>
      <c r="F3338" t="str">
        <f>'Customer_Master'!X3338</f>
        <v>Complete</v>
      </c>
      <c r="G3338">
        <f>'Customer_Master'!Y3338</f>
        <v>100</v>
      </c>
    </row>
    <row r="3339" spans="1:7" x14ac:dyDescent="0.25">
      <c r="A3339" s="1" t="str">
        <f>'Customer_Master'!A3339</f>
        <v>CUST-04056</v>
      </c>
      <c r="B3339" s="1" t="str">
        <f>'Customer_Master'!D3339</f>
        <v>James Okafor</v>
      </c>
      <c r="C3339" s="1" t="str">
        <f>'Customer_Master'!E3339</f>
        <v>Lumensystems Gmbh</v>
      </c>
      <c r="D3339" t="str">
        <f>'Customer_Master'!G3339</f>
        <v>Valid</v>
      </c>
      <c r="E3339" t="str">
        <f>'Customer_Master'!I3339</f>
        <v>Valid</v>
      </c>
      <c r="F3339" t="str">
        <f>'Customer_Master'!X3339</f>
        <v>Complete</v>
      </c>
      <c r="G3339">
        <f>'Customer_Master'!Y3339</f>
        <v>100</v>
      </c>
    </row>
    <row r="3340" spans="1:7" x14ac:dyDescent="0.25">
      <c r="A3340" s="1" t="str">
        <f>'Customer_Master'!A3340</f>
        <v>CUST-01742</v>
      </c>
      <c r="B3340" s="1" t="str">
        <f>'Customer_Master'!D3340</f>
        <v>Sipho Mensah</v>
      </c>
      <c r="C3340" s="1" t="str">
        <f>'Customer_Master'!E3340</f>
        <v>Paystack</v>
      </c>
      <c r="D3340" t="str">
        <f>'Customer_Master'!G3340</f>
        <v>Valid</v>
      </c>
      <c r="E3340" t="str">
        <f>'Customer_Master'!I3340</f>
        <v>Valid</v>
      </c>
      <c r="F3340" t="str">
        <f>'Customer_Master'!X3340</f>
        <v>Complete</v>
      </c>
      <c r="G3340">
        <f>'Customer_Master'!Y3340</f>
        <v>75</v>
      </c>
    </row>
    <row r="3341" spans="1:7" x14ac:dyDescent="0.25">
      <c r="A3341" s="1" t="str">
        <f>'Customer_Master'!A3341</f>
        <v>CUST-04127</v>
      </c>
      <c r="B3341" s="1" t="str">
        <f>'Customer_Master'!D3341</f>
        <v>Femi Mwangi</v>
      </c>
      <c r="C3341" s="1" t="str">
        <f>'Customer_Master'!E3341</f>
        <v>Flour Mills Of Nigeria</v>
      </c>
      <c r="D3341" t="str">
        <f>'Customer_Master'!G3341</f>
        <v>Valid</v>
      </c>
      <c r="E3341" t="str">
        <f>'Customer_Master'!I3341</f>
        <v>Valid</v>
      </c>
      <c r="F3341" t="str">
        <f>'Customer_Master'!X3341</f>
        <v>Complete</v>
      </c>
      <c r="G3341">
        <f>'Customer_Master'!Y3341</f>
        <v>75</v>
      </c>
    </row>
    <row r="3342" spans="1:7" x14ac:dyDescent="0.25">
      <c r="A3342" s="1" t="str">
        <f>'Customer_Master'!A3342</f>
        <v>CUST-04346</v>
      </c>
      <c r="B3342" s="1" t="str">
        <f>'Customer_Master'!D3342</f>
        <v>Otieno Akinola</v>
      </c>
      <c r="C3342" s="1" t="str">
        <f>'Customer_Master'!E3342</f>
        <v>Konga</v>
      </c>
      <c r="D3342" t="str">
        <f>'Customer_Master'!G3342</f>
        <v>Valid</v>
      </c>
      <c r="E3342" t="str">
        <f>'Customer_Master'!I3342</f>
        <v>Invalid</v>
      </c>
      <c r="F3342" t="str">
        <f>'Customer_Master'!X3342</f>
        <v>Complete</v>
      </c>
      <c r="G3342">
        <f>'Customer_Master'!Y3342</f>
        <v>80</v>
      </c>
    </row>
    <row r="3343" spans="1:7" x14ac:dyDescent="0.25">
      <c r="A3343" s="1" t="str">
        <f>'Customer_Master'!A3343</f>
        <v>CUST-03319</v>
      </c>
      <c r="B3343" s="1" t="str">
        <f>'Customer_Master'!D3343</f>
        <v>Grace Afolabi</v>
      </c>
      <c r="C3343" s="1" t="str">
        <f>'Customer_Master'!E3343</f>
        <v>Gridventures</v>
      </c>
      <c r="D3343" t="str">
        <f>'Customer_Master'!G3343</f>
        <v>Valid</v>
      </c>
      <c r="E3343" t="str">
        <f>'Customer_Master'!I3343</f>
        <v>Valid</v>
      </c>
      <c r="F3343" t="str">
        <f>'Customer_Master'!X3343</f>
        <v>Complete</v>
      </c>
      <c r="G3343">
        <f>'Customer_Master'!Y3343</f>
        <v>100</v>
      </c>
    </row>
    <row r="3344" spans="1:7" x14ac:dyDescent="0.25">
      <c r="A3344" s="1" t="str">
        <f>'Customer_Master'!A3344</f>
        <v>CUST-02682</v>
      </c>
      <c r="B3344" s="1" t="str">
        <f>'Customer_Master'!D3344</f>
        <v>Chidinma Jones</v>
      </c>
      <c r="C3344" s="1" t="str">
        <f>'Customer_Master'!E3344</f>
        <v>Stackai Inc</v>
      </c>
      <c r="D3344" t="str">
        <f>'Customer_Master'!G3344</f>
        <v>Valid</v>
      </c>
      <c r="E3344" t="str">
        <f>'Customer_Master'!I3344</f>
        <v>Valid</v>
      </c>
      <c r="F3344" t="str">
        <f>'Customer_Master'!X3344</f>
        <v>Complete</v>
      </c>
      <c r="G3344">
        <f>'Customer_Master'!Y3344</f>
        <v>75</v>
      </c>
    </row>
    <row r="3345" spans="1:7" x14ac:dyDescent="0.25">
      <c r="A3345" s="1" t="str">
        <f>'Customer_Master'!A3345</f>
        <v>CUST-04031</v>
      </c>
      <c r="B3345" s="1" t="str">
        <f>'Customer_Master'!D3345</f>
        <v>Ibrahim Brown</v>
      </c>
      <c r="C3345" s="1" t="str">
        <f>'Customer_Master'!E3345</f>
        <v>Brightlogistics Llc</v>
      </c>
      <c r="D3345" t="str">
        <f>'Customer_Master'!G3345</f>
        <v>Invalid</v>
      </c>
      <c r="E3345" t="str">
        <f>'Customer_Master'!I3345</f>
        <v>Valid</v>
      </c>
      <c r="F3345" t="str">
        <f>'Customer_Master'!X3345</f>
        <v>Complete</v>
      </c>
      <c r="G3345">
        <f>'Customer_Master'!Y3345</f>
        <v>70</v>
      </c>
    </row>
    <row r="3346" spans="1:7" x14ac:dyDescent="0.25">
      <c r="A3346" s="1" t="str">
        <f>'Customer_Master'!A3346</f>
        <v>CUST-03060</v>
      </c>
      <c r="B3346" s="1" t="str">
        <f>'Customer_Master'!D3346</f>
        <v>Kunle Patel</v>
      </c>
      <c r="C3346" s="1" t="str">
        <f>'Customer_Master'!E3346</f>
        <v>Heliopay</v>
      </c>
      <c r="D3346" t="str">
        <f>'Customer_Master'!G3346</f>
        <v>Valid</v>
      </c>
      <c r="E3346" t="str">
        <f>'Customer_Master'!I3346</f>
        <v>Valid</v>
      </c>
      <c r="F3346" t="str">
        <f>'Customer_Master'!X3346</f>
        <v>Complete</v>
      </c>
      <c r="G3346">
        <f>'Customer_Master'!Y3346</f>
        <v>75</v>
      </c>
    </row>
    <row r="3347" spans="1:7" x14ac:dyDescent="0.25">
      <c r="A3347" s="1" t="str">
        <f>'Customer_Master'!A3347</f>
        <v>CUST-03343</v>
      </c>
      <c r="B3347" s="1" t="str">
        <f>'Customer_Master'!D3347</f>
        <v>Sophie Afolabi</v>
      </c>
      <c r="C3347" s="1" t="str">
        <f>'Customer_Master'!E3347</f>
        <v>Kuda</v>
      </c>
      <c r="D3347" t="str">
        <f>'Customer_Master'!G3347</f>
        <v>Valid</v>
      </c>
      <c r="E3347" t="str">
        <f>'Customer_Master'!I3347</f>
        <v>Valid</v>
      </c>
      <c r="F3347" t="str">
        <f>'Customer_Master'!X3347</f>
        <v>Complete</v>
      </c>
      <c r="G3347">
        <f>'Customer_Master'!Y3347</f>
        <v>100</v>
      </c>
    </row>
    <row r="3348" spans="1:7" x14ac:dyDescent="0.25">
      <c r="A3348" s="1" t="str">
        <f>'Customer_Master'!A3348</f>
        <v>CUST-03480</v>
      </c>
      <c r="B3348" s="1" t="str">
        <f>'Customer_Master'!D3348</f>
        <v>Musa Adebayo</v>
      </c>
      <c r="C3348" s="1" t="str">
        <f>'Customer_Master'!E3348</f>
        <v>Quantacapital</v>
      </c>
      <c r="D3348" t="str">
        <f>'Customer_Master'!G3348</f>
        <v>Valid</v>
      </c>
      <c r="E3348" t="str">
        <f>'Customer_Master'!I3348</f>
        <v>Valid</v>
      </c>
      <c r="F3348" t="str">
        <f>'Customer_Master'!X3348</f>
        <v>Complete</v>
      </c>
      <c r="G3348">
        <f>'Customer_Master'!Y3348</f>
        <v>100</v>
      </c>
    </row>
    <row r="3349" spans="1:7" x14ac:dyDescent="0.25">
      <c r="A3349" s="1" t="str">
        <f>'Customer_Master'!A3349</f>
        <v>CUST-00527</v>
      </c>
      <c r="B3349" s="1" t="str">
        <f>'Customer_Master'!D3349</f>
        <v>Funmi Mohammed</v>
      </c>
      <c r="C3349" s="1" t="str">
        <f>'Customer_Master'!E3349</f>
        <v>Piggyvest</v>
      </c>
      <c r="D3349" t="str">
        <f>'Customer_Master'!G3349</f>
        <v>Valid</v>
      </c>
      <c r="E3349" t="str">
        <f>'Customer_Master'!I3349</f>
        <v>Valid</v>
      </c>
      <c r="F3349" t="str">
        <f>'Customer_Master'!X3349</f>
        <v>Complete</v>
      </c>
      <c r="G3349">
        <f>'Customer_Master'!Y3349</f>
        <v>100</v>
      </c>
    </row>
    <row r="3350" spans="1:7" x14ac:dyDescent="0.25">
      <c r="A3350" s="1" t="str">
        <f>'Customer_Master'!A3350</f>
        <v>CUST-01893</v>
      </c>
      <c r="B3350" s="1" t="str">
        <f>'Customer_Master'!D3350</f>
        <v>Tope</v>
      </c>
      <c r="C3350" s="1" t="str">
        <f>'Customer_Master'!E3350</f>
        <v>Leadgroup Llc</v>
      </c>
      <c r="D3350" t="str">
        <f>'Customer_Master'!G3350</f>
        <v>Valid</v>
      </c>
      <c r="E3350" t="str">
        <f>'Customer_Master'!I3350</f>
        <v>Valid</v>
      </c>
      <c r="F3350" t="str">
        <f>'Customer_Master'!X3350</f>
        <v>Incomplete</v>
      </c>
      <c r="G3350">
        <f>'Customer_Master'!Y3350</f>
        <v>60</v>
      </c>
    </row>
    <row r="3351" spans="1:7" x14ac:dyDescent="0.25">
      <c r="A3351" s="1" t="str">
        <f>'Customer_Master'!A3351</f>
        <v>CUST-03698</v>
      </c>
      <c r="B3351" s="1" t="str">
        <f>'Customer_Master'!D3351</f>
        <v>Folake Wilson</v>
      </c>
      <c r="C3351" s="1" t="str">
        <f>'Customer_Master'!E3351</f>
        <v>Paylogic</v>
      </c>
      <c r="D3351" t="str">
        <f>'Customer_Master'!G3351</f>
        <v>Valid</v>
      </c>
      <c r="E3351" t="str">
        <f>'Customer_Master'!I3351</f>
        <v>Valid</v>
      </c>
      <c r="F3351" t="str">
        <f>'Customer_Master'!X3351</f>
        <v>Complete</v>
      </c>
      <c r="G3351">
        <f>'Customer_Master'!Y3351</f>
        <v>100</v>
      </c>
    </row>
    <row r="3352" spans="1:7" x14ac:dyDescent="0.25">
      <c r="A3352" s="1" t="str">
        <f>'Customer_Master'!A3352</f>
        <v>CUST-03891</v>
      </c>
      <c r="B3352" s="1" t="str">
        <f>'Customer_Master'!D3352</f>
        <v>Chidinma Williams</v>
      </c>
      <c r="C3352" s="1" t="str">
        <f>'Customer_Master'!E3352</f>
        <v>Andela</v>
      </c>
      <c r="D3352" t="str">
        <f>'Customer_Master'!G3352</f>
        <v>Invalid</v>
      </c>
      <c r="E3352" t="str">
        <f>'Customer_Master'!I3352</f>
        <v>Valid</v>
      </c>
      <c r="F3352" t="str">
        <f>'Customer_Master'!X3352</f>
        <v>Complete</v>
      </c>
      <c r="G3352">
        <f>'Customer_Master'!Y3352</f>
        <v>70</v>
      </c>
    </row>
    <row r="3353" spans="1:7" x14ac:dyDescent="0.25">
      <c r="A3353" s="1" t="str">
        <f>'Customer_Master'!A3353</f>
        <v>CUST-03753</v>
      </c>
      <c r="B3353" s="1" t="str">
        <f>'Customer_Master'!D3353</f>
        <v>Chibueze Botha</v>
      </c>
      <c r="C3353" s="1" t="str">
        <f>'Customer_Master'!E3353</f>
        <v>Gridanalytics Llc</v>
      </c>
      <c r="D3353" t="str">
        <f>'Customer_Master'!G3353</f>
        <v>Valid</v>
      </c>
      <c r="E3353" t="str">
        <f>'Customer_Master'!I3353</f>
        <v>Valid</v>
      </c>
      <c r="F3353" t="str">
        <f>'Customer_Master'!X3353</f>
        <v>Complete</v>
      </c>
      <c r="G3353">
        <f>'Customer_Master'!Y3353</f>
        <v>75</v>
      </c>
    </row>
    <row r="3354" spans="1:7" x14ac:dyDescent="0.25">
      <c r="A3354" s="1" t="str">
        <f>'Customer_Master'!A3354</f>
        <v>CUST-04046</v>
      </c>
      <c r="B3354" s="1" t="str">
        <f>'Customer_Master'!D3354</f>
        <v>Uche Adebayo</v>
      </c>
      <c r="C3354" s="1" t="str">
        <f>'Customer_Master'!E3354</f>
        <v>Fluxhub</v>
      </c>
      <c r="D3354" t="str">
        <f>'Customer_Master'!G3354</f>
        <v>Valid</v>
      </c>
      <c r="E3354" t="str">
        <f>'Customer_Master'!I3354</f>
        <v>Valid</v>
      </c>
      <c r="F3354" t="str">
        <f>'Customer_Master'!X3354</f>
        <v>Complete</v>
      </c>
      <c r="G3354">
        <f>'Customer_Master'!Y3354</f>
        <v>75</v>
      </c>
    </row>
    <row r="3355" spans="1:7" x14ac:dyDescent="0.25">
      <c r="A3355" s="1" t="str">
        <f>'Customer_Master'!A3355</f>
        <v>CUST-00059</v>
      </c>
      <c r="B3355" s="1" t="str">
        <f>'Customer_Master'!D3355</f>
        <v>Tosin Orji</v>
      </c>
      <c r="C3355" s="1" t="str">
        <f>'Customer_Master'!E3355</f>
        <v>Dangote Industries</v>
      </c>
      <c r="D3355" t="str">
        <f>'Customer_Master'!G3355</f>
        <v>Valid</v>
      </c>
      <c r="E3355" t="str">
        <f>'Customer_Master'!I3355</f>
        <v>Valid</v>
      </c>
      <c r="F3355" t="str">
        <f>'Customer_Master'!X3355</f>
        <v>Complete</v>
      </c>
      <c r="G3355">
        <f>'Customer_Master'!Y3355</f>
        <v>100</v>
      </c>
    </row>
    <row r="3356" spans="1:7" x14ac:dyDescent="0.25">
      <c r="A3356" s="1" t="str">
        <f>'Customer_Master'!A3356</f>
        <v>CUST-05049</v>
      </c>
      <c r="B3356" s="1" t="str">
        <f>'Customer_Master'!D3356</f>
        <v>Damilola Taylor</v>
      </c>
      <c r="C3356" s="1" t="str">
        <f>'Customer_Master'!E3356</f>
        <v>Lumencommerce</v>
      </c>
      <c r="D3356" t="str">
        <f>'Customer_Master'!G3356</f>
        <v>Invalid</v>
      </c>
      <c r="E3356" t="str">
        <f>'Customer_Master'!I3356</f>
        <v>Valid</v>
      </c>
      <c r="F3356" t="str">
        <f>'Customer_Master'!X3356</f>
        <v>Complete</v>
      </c>
      <c r="G3356">
        <f>'Customer_Master'!Y3356</f>
        <v>70</v>
      </c>
    </row>
    <row r="3357" spans="1:7" x14ac:dyDescent="0.25">
      <c r="A3357" s="1" t="str">
        <f>'Customer_Master'!A3357</f>
        <v>CUST-04826</v>
      </c>
      <c r="B3357" s="1" t="str">
        <f>'Customer_Master'!D3357</f>
        <v>Mercy Diallo</v>
      </c>
      <c r="C3357" s="1" t="str">
        <f>'Customer_Master'!E3357</f>
        <v>Datasoft Gmbh</v>
      </c>
      <c r="D3357" t="str">
        <f>'Customer_Master'!G3357</f>
        <v>Invalid</v>
      </c>
      <c r="E3357" t="str">
        <f>'Customer_Master'!I3357</f>
        <v>Valid</v>
      </c>
      <c r="F3357" t="str">
        <f>'Customer_Master'!X3357</f>
        <v>Complete</v>
      </c>
      <c r="G3357">
        <f>'Customer_Master'!Y3357</f>
        <v>70</v>
      </c>
    </row>
    <row r="3358" spans="1:7" x14ac:dyDescent="0.25">
      <c r="A3358" s="1" t="str">
        <f>'Customer_Master'!A3358</f>
        <v>CUST-02798</v>
      </c>
      <c r="B3358" s="1" t="str">
        <f>'Customer_Master'!D3358</f>
        <v>Olivia Hassan</v>
      </c>
      <c r="C3358" s="1" t="str">
        <f>'Customer_Master'!E3358</f>
        <v>Swiftcapital Ltd</v>
      </c>
      <c r="D3358" t="str">
        <f>'Customer_Master'!G3358</f>
        <v>Valid</v>
      </c>
      <c r="E3358" t="str">
        <f>'Customer_Master'!I3358</f>
        <v>Valid</v>
      </c>
      <c r="F3358" t="str">
        <f>'Customer_Master'!X3358</f>
        <v>Complete</v>
      </c>
      <c r="G3358">
        <f>'Customer_Master'!Y3358</f>
        <v>100</v>
      </c>
    </row>
    <row r="3359" spans="1:7" x14ac:dyDescent="0.25">
      <c r="A3359" s="1" t="str">
        <f>'Customer_Master'!A3359</f>
        <v>CUST-04314</v>
      </c>
      <c r="B3359" s="1" t="str">
        <f>'Customer_Master'!D3359</f>
        <v>Niyi Williams</v>
      </c>
      <c r="C3359" s="1" t="str">
        <f>'Customer_Master'!E3359</f>
        <v>Mpesa Solutions</v>
      </c>
      <c r="D3359" t="str">
        <f>'Customer_Master'!G3359</f>
        <v>Valid</v>
      </c>
      <c r="E3359" t="str">
        <f>'Customer_Master'!I3359</f>
        <v>Valid</v>
      </c>
      <c r="F3359" t="str">
        <f>'Customer_Master'!X3359</f>
        <v>Complete</v>
      </c>
      <c r="G3359">
        <f>'Customer_Master'!Y3359</f>
        <v>100</v>
      </c>
    </row>
    <row r="3360" spans="1:7" x14ac:dyDescent="0.25">
      <c r="A3360" s="1" t="str">
        <f>'Customer_Master'!A3360</f>
        <v>CUST-01576</v>
      </c>
      <c r="B3360" s="1" t="str">
        <f>'Customer_Master'!D3360</f>
        <v>Chidinma O'Brien</v>
      </c>
      <c r="C3360" s="1" t="str">
        <f>'Customer_Master'!E3360</f>
        <v>Konga</v>
      </c>
      <c r="D3360" t="str">
        <f>'Customer_Master'!G3360</f>
        <v>Valid</v>
      </c>
      <c r="E3360" t="str">
        <f>'Customer_Master'!I3360</f>
        <v>Valid</v>
      </c>
      <c r="F3360" t="str">
        <f>'Customer_Master'!X3360</f>
        <v>Complete</v>
      </c>
      <c r="G3360">
        <f>'Customer_Master'!Y3360</f>
        <v>100</v>
      </c>
    </row>
    <row r="3361" spans="1:7" x14ac:dyDescent="0.25">
      <c r="A3361" s="1" t="str">
        <f>'Customer_Master'!A3361</f>
        <v>CUST-01971</v>
      </c>
      <c r="B3361" s="1" t="str">
        <f>'Customer_Master'!D3361</f>
        <v>Ifeoma Diallo</v>
      </c>
      <c r="C3361" s="1" t="str">
        <f>'Customer_Master'!E3361</f>
        <v>Teamapt</v>
      </c>
      <c r="D3361" t="str">
        <f>'Customer_Master'!G3361</f>
        <v>Valid</v>
      </c>
      <c r="E3361" t="str">
        <f>'Customer_Master'!I3361</f>
        <v>Valid</v>
      </c>
      <c r="F3361" t="str">
        <f>'Customer_Master'!X3361</f>
        <v>Complete</v>
      </c>
      <c r="G3361">
        <f>'Customer_Master'!Y3361</f>
        <v>100</v>
      </c>
    </row>
    <row r="3362" spans="1:7" x14ac:dyDescent="0.25">
      <c r="A3362" s="1" t="str">
        <f>'Customer_Master'!A3362</f>
        <v>CUST-00256</v>
      </c>
      <c r="B3362" s="1" t="str">
        <f>'Customer_Master'!D3362</f>
        <v>Andrew Ugwu</v>
      </c>
      <c r="C3362" s="1" t="str">
        <f>'Customer_Master'!E3362</f>
        <v>Leadanalytics</v>
      </c>
      <c r="D3362" t="str">
        <f>'Customer_Master'!G3362</f>
        <v>Valid</v>
      </c>
      <c r="E3362" t="str">
        <f>'Customer_Master'!I3362</f>
        <v>Valid</v>
      </c>
      <c r="F3362" t="str">
        <f>'Customer_Master'!X3362</f>
        <v>Complete</v>
      </c>
      <c r="G3362">
        <f>'Customer_Master'!Y3362</f>
        <v>100</v>
      </c>
    </row>
    <row r="3363" spans="1:7" x14ac:dyDescent="0.25">
      <c r="A3363" s="1" t="str">
        <f>'Customer_Master'!A3363</f>
        <v>CUST-04814</v>
      </c>
      <c r="B3363" s="1" t="str">
        <f>'Customer_Master'!D3363</f>
        <v>Simi Ugwu</v>
      </c>
      <c r="C3363" s="1" t="str">
        <f>'Customer_Master'!E3363</f>
        <v>Jumia</v>
      </c>
      <c r="D3363" t="str">
        <f>'Customer_Master'!G3363</f>
        <v>Valid</v>
      </c>
      <c r="E3363" t="str">
        <f>'Customer_Master'!I3363</f>
        <v>Valid</v>
      </c>
      <c r="F3363" t="str">
        <f>'Customer_Master'!X3363</f>
        <v>Complete</v>
      </c>
      <c r="G3363">
        <f>'Customer_Master'!Y3363</f>
        <v>100</v>
      </c>
    </row>
    <row r="3364" spans="1:7" x14ac:dyDescent="0.25">
      <c r="A3364" s="1" t="str">
        <f>'Customer_Master'!A3364</f>
        <v>CUST-01073</v>
      </c>
      <c r="B3364" s="1" t="str">
        <f>'Customer_Master'!D3364</f>
        <v>Femke Akinola</v>
      </c>
      <c r="C3364" s="1" t="str">
        <f>'Customer_Master'!E3364</f>
        <v>Pulsecommerce Gmbh</v>
      </c>
      <c r="D3364" t="str">
        <f>'Customer_Master'!G3364</f>
        <v>Valid</v>
      </c>
      <c r="E3364" t="str">
        <f>'Customer_Master'!I3364</f>
        <v>Valid</v>
      </c>
      <c r="F3364" t="str">
        <f>'Customer_Master'!X3364</f>
        <v>Complete</v>
      </c>
      <c r="G3364">
        <f>'Customer_Master'!Y3364</f>
        <v>75</v>
      </c>
    </row>
    <row r="3365" spans="1:7" x14ac:dyDescent="0.25">
      <c r="A3365" s="1" t="str">
        <f>'Customer_Master'!A3365</f>
        <v>CUST-00182</v>
      </c>
      <c r="B3365" s="1" t="str">
        <f>'Customer_Master'!D3365</f>
        <v>Grace Hassan</v>
      </c>
      <c r="C3365" s="1" t="str">
        <f>'Customer_Master'!E3365</f>
        <v>Carbon</v>
      </c>
      <c r="D3365" t="str">
        <f>'Customer_Master'!G3365</f>
        <v>Valid</v>
      </c>
      <c r="E3365" t="str">
        <f>'Customer_Master'!I3365</f>
        <v>Valid</v>
      </c>
      <c r="F3365" t="str">
        <f>'Customer_Master'!X3365</f>
        <v>Complete</v>
      </c>
      <c r="G3365">
        <f>'Customer_Master'!Y3365</f>
        <v>100</v>
      </c>
    </row>
    <row r="3366" spans="1:7" x14ac:dyDescent="0.25">
      <c r="A3366" s="1" t="str">
        <f>'Customer_Master'!A3366</f>
        <v>CUST-03425</v>
      </c>
      <c r="B3366" s="1" t="str">
        <f>'Customer_Master'!D3366</f>
        <v>Hauwa Nwosu</v>
      </c>
      <c r="C3366" s="1" t="str">
        <f>'Customer_Master'!E3366</f>
        <v>Gridanalytics Plc</v>
      </c>
      <c r="D3366" t="str">
        <f>'Customer_Master'!G3366</f>
        <v>Valid</v>
      </c>
      <c r="E3366" t="str">
        <f>'Customer_Master'!I3366</f>
        <v>Valid</v>
      </c>
      <c r="F3366" t="str">
        <f>'Customer_Master'!X3366</f>
        <v>Complete</v>
      </c>
      <c r="G3366">
        <f>'Customer_Master'!Y3366</f>
        <v>100</v>
      </c>
    </row>
    <row r="3367" spans="1:7" x14ac:dyDescent="0.25">
      <c r="A3367" s="1" t="str">
        <f>'Customer_Master'!A3367</f>
        <v>CUST-04954</v>
      </c>
      <c r="B3367" s="1" t="str">
        <f>'Customer_Master'!D3367</f>
        <v>Kelechi Nwankwo</v>
      </c>
      <c r="C3367" s="1" t="str">
        <f>'Customer_Master'!E3367</f>
        <v>Helionetworks Gmbh</v>
      </c>
      <c r="D3367" t="str">
        <f>'Customer_Master'!G3367</f>
        <v>Valid</v>
      </c>
      <c r="E3367" t="str">
        <f>'Customer_Master'!I3367</f>
        <v>Valid</v>
      </c>
      <c r="F3367" t="str">
        <f>'Customer_Master'!X3367</f>
        <v>Complete</v>
      </c>
      <c r="G3367">
        <f>'Customer_Master'!Y3367</f>
        <v>100</v>
      </c>
    </row>
    <row r="3368" spans="1:7" x14ac:dyDescent="0.25">
      <c r="A3368" s="1" t="str">
        <f>'Customer_Master'!A3368</f>
        <v>CUST-03903</v>
      </c>
      <c r="B3368" s="1" t="str">
        <f>'Customer_Master'!D3368</f>
        <v>Blessing Dlamini</v>
      </c>
      <c r="C3368" s="1" t="str">
        <f>'Customer_Master'!E3368</f>
        <v>Cowrywise</v>
      </c>
      <c r="D3368" t="str">
        <f>'Customer_Master'!G3368</f>
        <v>Valid</v>
      </c>
      <c r="E3368" t="str">
        <f>'Customer_Master'!I3368</f>
        <v>Valid</v>
      </c>
      <c r="F3368" t="str">
        <f>'Customer_Master'!X3368</f>
        <v>Complete</v>
      </c>
      <c r="G3368">
        <f>'Customer_Master'!Y3368</f>
        <v>75</v>
      </c>
    </row>
    <row r="3369" spans="1:7" x14ac:dyDescent="0.25">
      <c r="A3369" s="1" t="str">
        <f>'Customer_Master'!A3369</f>
        <v>CUST-03662</v>
      </c>
      <c r="B3369" s="1" t="str">
        <f>'Customer_Master'!D3369</f>
        <v>Femke Salami</v>
      </c>
      <c r="C3369" s="1" t="str">
        <f>'Customer_Master'!E3369</f>
        <v>Pulseworks Llc</v>
      </c>
      <c r="D3369" t="str">
        <f>'Customer_Master'!G3369</f>
        <v>Valid</v>
      </c>
      <c r="E3369" t="str">
        <f>'Customer_Master'!I3369</f>
        <v>Valid</v>
      </c>
      <c r="F3369" t="str">
        <f>'Customer_Master'!X3369</f>
        <v>Complete</v>
      </c>
      <c r="G3369">
        <f>'Customer_Master'!Y3369</f>
        <v>100</v>
      </c>
    </row>
    <row r="3370" spans="1:7" x14ac:dyDescent="0.25">
      <c r="A3370" s="1" t="str">
        <f>'Customer_Master'!A3370</f>
        <v>CUST-01132</v>
      </c>
      <c r="B3370" s="1" t="str">
        <f>'Customer_Master'!D3370</f>
        <v>Balogun</v>
      </c>
      <c r="C3370" s="1" t="str">
        <f>'Customer_Master'!E3370</f>
        <v>Paystack</v>
      </c>
      <c r="D3370" t="str">
        <f>'Customer_Master'!G3370</f>
        <v>Valid</v>
      </c>
      <c r="E3370" t="str">
        <f>'Customer_Master'!I3370</f>
        <v>Valid</v>
      </c>
      <c r="F3370" t="str">
        <f>'Customer_Master'!X3370</f>
        <v>Incomplete</v>
      </c>
      <c r="G3370">
        <f>'Customer_Master'!Y3370</f>
        <v>60</v>
      </c>
    </row>
    <row r="3371" spans="1:7" x14ac:dyDescent="0.25">
      <c r="A3371" s="1" t="str">
        <f>'Customer_Master'!A3371</f>
        <v>CUST-00904</v>
      </c>
      <c r="B3371" s="1" t="str">
        <f>'Customer_Master'!D3371</f>
        <v>Jessica Kamau</v>
      </c>
      <c r="C3371" s="1" t="str">
        <f>'Customer_Master'!E3371</f>
        <v>Datasystems</v>
      </c>
      <c r="D3371" t="str">
        <f>'Customer_Master'!G3371</f>
        <v>Valid</v>
      </c>
      <c r="E3371" t="str">
        <f>'Customer_Master'!I3371</f>
        <v>Valid</v>
      </c>
      <c r="F3371" t="str">
        <f>'Customer_Master'!X3371</f>
        <v>Complete</v>
      </c>
      <c r="G3371">
        <f>'Customer_Master'!Y3371</f>
        <v>100</v>
      </c>
    </row>
    <row r="3372" spans="1:7" x14ac:dyDescent="0.25">
      <c r="A3372" s="1" t="str">
        <f>'Customer_Master'!A3372</f>
        <v>CUST-02791</v>
      </c>
      <c r="B3372" s="1" t="str">
        <f>'Customer_Master'!D3372</f>
        <v>Layla Otieno</v>
      </c>
      <c r="C3372" s="1" t="str">
        <f>'Customer_Master'!E3372</f>
        <v>Konga</v>
      </c>
      <c r="D3372" t="str">
        <f>'Customer_Master'!G3372</f>
        <v>Valid</v>
      </c>
      <c r="E3372" t="str">
        <f>'Customer_Master'!I3372</f>
        <v>Valid</v>
      </c>
      <c r="F3372" t="str">
        <f>'Customer_Master'!X3372</f>
        <v>Complete</v>
      </c>
      <c r="G3372">
        <f>'Customer_Master'!Y3372</f>
        <v>100</v>
      </c>
    </row>
    <row r="3373" spans="1:7" x14ac:dyDescent="0.25">
      <c r="A3373" s="1" t="str">
        <f>'Customer_Master'!A3373</f>
        <v>CUST-01772</v>
      </c>
      <c r="B3373" s="1" t="str">
        <f>'Customer_Master'!D3373</f>
        <v>Adaeze Brown</v>
      </c>
      <c r="C3373" s="1" t="str">
        <f>'Customer_Master'!E3373</f>
        <v>Lumenlogistics Llc</v>
      </c>
      <c r="D3373" t="str">
        <f>'Customer_Master'!G3373</f>
        <v>Valid</v>
      </c>
      <c r="E3373" t="str">
        <f>'Customer_Master'!I3373</f>
        <v>Valid</v>
      </c>
      <c r="F3373" t="str">
        <f>'Customer_Master'!X3373</f>
        <v>Complete</v>
      </c>
      <c r="G3373">
        <f>'Customer_Master'!Y3373</f>
        <v>100</v>
      </c>
    </row>
    <row r="3374" spans="1:7" x14ac:dyDescent="0.25">
      <c r="A3374" s="1" t="str">
        <f>'Customer_Master'!A3374</f>
        <v>CUST-02566</v>
      </c>
      <c r="B3374" s="1" t="str">
        <f>'Customer_Master'!D3374</f>
        <v>Chioma Salami</v>
      </c>
      <c r="C3374" s="1" t="str">
        <f>'Customer_Master'!E3374</f>
        <v>Swiftcapital Ltd</v>
      </c>
      <c r="D3374" t="str">
        <f>'Customer_Master'!G3374</f>
        <v>Valid</v>
      </c>
      <c r="E3374" t="str">
        <f>'Customer_Master'!I3374</f>
        <v>Valid</v>
      </c>
      <c r="F3374" t="str">
        <f>'Customer_Master'!X3374</f>
        <v>Complete</v>
      </c>
      <c r="G3374">
        <f>'Customer_Master'!Y3374</f>
        <v>100</v>
      </c>
    </row>
    <row r="3375" spans="1:7" x14ac:dyDescent="0.25">
      <c r="A3375" s="1" t="str">
        <f>'Customer_Master'!A3375</f>
        <v>CUST-04411</v>
      </c>
      <c r="B3375" s="1" t="str">
        <f>'Customer_Master'!D3375</f>
        <v>Zainab Ogundimu</v>
      </c>
      <c r="C3375" s="1" t="str">
        <f>'Customer_Master'!E3375</f>
        <v>Apexcommerce Inc</v>
      </c>
      <c r="D3375" t="str">
        <f>'Customer_Master'!G3375</f>
        <v>Valid</v>
      </c>
      <c r="E3375" t="str">
        <f>'Customer_Master'!I3375</f>
        <v>Valid</v>
      </c>
      <c r="F3375" t="str">
        <f>'Customer_Master'!X3375</f>
        <v>Complete</v>
      </c>
      <c r="G3375">
        <f>'Customer_Master'!Y3375</f>
        <v>75</v>
      </c>
    </row>
    <row r="3376" spans="1:7" x14ac:dyDescent="0.25">
      <c r="A3376" s="1" t="str">
        <f>'Customer_Master'!A3376</f>
        <v>CUST-01811</v>
      </c>
      <c r="B3376" s="1" t="str">
        <f>'Customer_Master'!D3376</f>
        <v>Folake Adeleke</v>
      </c>
      <c r="C3376" s="1" t="str">
        <f>'Customer_Master'!E3376</f>
        <v>Gridfinance</v>
      </c>
      <c r="D3376" t="str">
        <f>'Customer_Master'!G3376</f>
        <v>Valid</v>
      </c>
      <c r="E3376" t="str">
        <f>'Customer_Master'!I3376</f>
        <v>Valid</v>
      </c>
      <c r="F3376" t="str">
        <f>'Customer_Master'!X3376</f>
        <v>Complete</v>
      </c>
      <c r="G3376">
        <f>'Customer_Master'!Y3376</f>
        <v>75</v>
      </c>
    </row>
    <row r="3377" spans="1:7" x14ac:dyDescent="0.25">
      <c r="A3377" s="1" t="str">
        <f>'Customer_Master'!A3377</f>
        <v>CUST-04388</v>
      </c>
      <c r="B3377" s="1" t="str">
        <f>'Customer_Master'!D3377</f>
        <v>Sophie Brown</v>
      </c>
      <c r="C3377" s="1" t="str">
        <f>'Customer_Master'!E3377</f>
        <v>Orbitsystems Plc</v>
      </c>
      <c r="D3377" t="str">
        <f>'Customer_Master'!G3377</f>
        <v>Valid</v>
      </c>
      <c r="E3377" t="str">
        <f>'Customer_Master'!I3377</f>
        <v>Valid</v>
      </c>
      <c r="F3377" t="str">
        <f>'Customer_Master'!X3377</f>
        <v>Complete</v>
      </c>
      <c r="G3377">
        <f>'Customer_Master'!Y3377</f>
        <v>100</v>
      </c>
    </row>
    <row r="3378" spans="1:7" x14ac:dyDescent="0.25">
      <c r="A3378" s="1" t="str">
        <f>'Customer_Master'!A3378</f>
        <v>CUST-04464</v>
      </c>
      <c r="B3378" s="1" t="str">
        <f>'Customer_Master'!D3378</f>
        <v>Wanjala Al-Farsi</v>
      </c>
      <c r="C3378" s="1" t="str">
        <f>'Customer_Master'!E3378</f>
        <v>Stackpay</v>
      </c>
      <c r="D3378" t="str">
        <f>'Customer_Master'!G3378</f>
        <v>Valid</v>
      </c>
      <c r="E3378" t="str">
        <f>'Customer_Master'!I3378</f>
        <v>Valid</v>
      </c>
      <c r="F3378" t="str">
        <f>'Customer_Master'!X3378</f>
        <v>Complete</v>
      </c>
      <c r="G3378">
        <f>'Customer_Master'!Y3378</f>
        <v>100</v>
      </c>
    </row>
    <row r="3379" spans="1:7" x14ac:dyDescent="0.25">
      <c r="A3379" s="1" t="str">
        <f>'Customer_Master'!A3379</f>
        <v>CUST-02138</v>
      </c>
      <c r="B3379" s="1" t="str">
        <f>'Customer_Master'!D3379</f>
        <v>Usman Anyanwu</v>
      </c>
      <c r="C3379" s="1" t="str">
        <f>'Customer_Master'!E3379</f>
        <v>Konga</v>
      </c>
      <c r="D3379" t="str">
        <f>'Customer_Master'!G3379</f>
        <v>Valid</v>
      </c>
      <c r="E3379" t="str">
        <f>'Customer_Master'!I3379</f>
        <v>Valid</v>
      </c>
      <c r="F3379" t="str">
        <f>'Customer_Master'!X3379</f>
        <v>Complete</v>
      </c>
      <c r="G3379">
        <f>'Customer_Master'!Y3379</f>
        <v>100</v>
      </c>
    </row>
    <row r="3380" spans="1:7" x14ac:dyDescent="0.25">
      <c r="A3380" s="1" t="str">
        <f>'Customer_Master'!A3380</f>
        <v>CUST-04882</v>
      </c>
      <c r="B3380" s="1" t="str">
        <f>'Customer_Master'!D3380</f>
        <v>Joy Mwangi</v>
      </c>
      <c r="C3380" s="1" t="str">
        <f>'Customer_Master'!E3380</f>
        <v>Datasoft Gmbh</v>
      </c>
      <c r="D3380" t="str">
        <f>'Customer_Master'!G3380</f>
        <v>Valid</v>
      </c>
      <c r="E3380" t="str">
        <f>'Customer_Master'!I3380</f>
        <v>Valid</v>
      </c>
      <c r="F3380" t="str">
        <f>'Customer_Master'!X3380</f>
        <v>Complete</v>
      </c>
      <c r="G3380">
        <f>'Customer_Master'!Y3380</f>
        <v>100</v>
      </c>
    </row>
    <row r="3381" spans="1:7" x14ac:dyDescent="0.25">
      <c r="A3381" s="1" t="str">
        <f>'Customer_Master'!A3381</f>
        <v>CUST-00977</v>
      </c>
      <c r="B3381" s="1" t="str">
        <f>'Customer_Master'!D3381</f>
        <v>Emmanuel Botha</v>
      </c>
      <c r="C3381" s="1" t="str">
        <f>'Customer_Master'!E3381</f>
        <v>Datahub</v>
      </c>
      <c r="D3381" t="str">
        <f>'Customer_Master'!G3381</f>
        <v>Valid</v>
      </c>
      <c r="E3381" t="str">
        <f>'Customer_Master'!I3381</f>
        <v>Valid</v>
      </c>
      <c r="F3381" t="str">
        <f>'Customer_Master'!X3381</f>
        <v>Complete</v>
      </c>
      <c r="G3381">
        <f>'Customer_Master'!Y3381</f>
        <v>100</v>
      </c>
    </row>
    <row r="3382" spans="1:7" x14ac:dyDescent="0.25">
      <c r="A3382" s="1" t="str">
        <f>'Customer_Master'!A3382</f>
        <v>CUST-02212</v>
      </c>
      <c r="B3382" s="1" t="str">
        <f>'Customer_Master'!D3382</f>
        <v>Oluwaseun Murphy</v>
      </c>
      <c r="C3382" s="1" t="str">
        <f>'Customer_Master'!E3382</f>
        <v>Paystack</v>
      </c>
      <c r="D3382" t="str">
        <f>'Customer_Master'!G3382</f>
        <v>Valid</v>
      </c>
      <c r="E3382" t="str">
        <f>'Customer_Master'!I3382</f>
        <v>Valid</v>
      </c>
      <c r="F3382" t="str">
        <f>'Customer_Master'!X3382</f>
        <v>Complete</v>
      </c>
      <c r="G3382">
        <f>'Customer_Master'!Y3382</f>
        <v>75</v>
      </c>
    </row>
    <row r="3383" spans="1:7" x14ac:dyDescent="0.25">
      <c r="A3383" s="1" t="str">
        <f>'Customer_Master'!A3383</f>
        <v>CUST-00572</v>
      </c>
      <c r="B3383" s="1" t="str">
        <f>'Customer_Master'!D3383</f>
        <v>Sola Afolabi</v>
      </c>
      <c r="C3383" s="1" t="str">
        <f>'Customer_Master'!E3383</f>
        <v>Vertexcommerce Ltd</v>
      </c>
      <c r="D3383" t="str">
        <f>'Customer_Master'!G3383</f>
        <v>Valid</v>
      </c>
      <c r="E3383" t="str">
        <f>'Customer_Master'!I3383</f>
        <v>Valid</v>
      </c>
      <c r="F3383" t="str">
        <f>'Customer_Master'!X3383</f>
        <v>Complete</v>
      </c>
      <c r="G3383">
        <f>'Customer_Master'!Y3383</f>
        <v>100</v>
      </c>
    </row>
    <row r="3384" spans="1:7" x14ac:dyDescent="0.25">
      <c r="A3384" s="1" t="str">
        <f>'Customer_Master'!A3384</f>
        <v>CUST-02441</v>
      </c>
      <c r="B3384" s="1" t="str">
        <f>'Customer_Master'!D3384</f>
        <v>Emeka Ogundimu</v>
      </c>
      <c r="C3384" s="1" t="str">
        <f>'Customer_Master'!E3384</f>
        <v>Bua Foods</v>
      </c>
      <c r="D3384" t="str">
        <f>'Customer_Master'!G3384</f>
        <v>Valid</v>
      </c>
      <c r="E3384" t="str">
        <f>'Customer_Master'!I3384</f>
        <v>Valid</v>
      </c>
      <c r="F3384" t="str">
        <f>'Customer_Master'!X3384</f>
        <v>Complete</v>
      </c>
      <c r="G3384">
        <f>'Customer_Master'!Y3384</f>
        <v>100</v>
      </c>
    </row>
    <row r="3385" spans="1:7" x14ac:dyDescent="0.25">
      <c r="A3385" s="1" t="str">
        <f>'Customer_Master'!A3385</f>
        <v>CUST-01534</v>
      </c>
      <c r="B3385" s="1" t="str">
        <f>'Customer_Master'!D3385</f>
        <v>Noah Eze</v>
      </c>
      <c r="C3385" s="1" t="str">
        <f>'Customer_Master'!E3385</f>
        <v>Teamapt</v>
      </c>
      <c r="D3385" t="str">
        <f>'Customer_Master'!G3385</f>
        <v>Valid</v>
      </c>
      <c r="E3385" t="str">
        <f>'Customer_Master'!I3385</f>
        <v>Valid</v>
      </c>
      <c r="F3385" t="str">
        <f>'Customer_Master'!X3385</f>
        <v>Complete</v>
      </c>
      <c r="G3385">
        <f>'Customer_Master'!Y3385</f>
        <v>100</v>
      </c>
    </row>
    <row r="3386" spans="1:7" x14ac:dyDescent="0.25">
      <c r="A3386" s="1" t="str">
        <f>'Customer_Master'!A3386</f>
        <v>CUST-03843</v>
      </c>
      <c r="B3386" s="1" t="str">
        <f>'Customer_Master'!D3386</f>
        <v>Adebayo Adewale</v>
      </c>
      <c r="C3386" s="1" t="str">
        <f>'Customer_Master'!E3386</f>
        <v>Piggyvest</v>
      </c>
      <c r="D3386" t="str">
        <f>'Customer_Master'!G3386</f>
        <v>Invalid</v>
      </c>
      <c r="E3386" t="str">
        <f>'Customer_Master'!I3386</f>
        <v>Valid</v>
      </c>
      <c r="F3386" t="str">
        <f>'Customer_Master'!X3386</f>
        <v>Complete</v>
      </c>
      <c r="G3386">
        <f>'Customer_Master'!Y3386</f>
        <v>70</v>
      </c>
    </row>
    <row r="3387" spans="1:7" x14ac:dyDescent="0.25">
      <c r="A3387" s="1" t="str">
        <f>'Customer_Master'!A3387</f>
        <v>CUST-04177</v>
      </c>
      <c r="B3387" s="1" t="str">
        <f>'Customer_Master'!D3387</f>
        <v>Kevin Adewale</v>
      </c>
      <c r="C3387" s="1" t="str">
        <f>'Customer_Master'!E3387</f>
        <v>Heliodigital Llc</v>
      </c>
      <c r="D3387" t="str">
        <f>'Customer_Master'!G3387</f>
        <v>Valid</v>
      </c>
      <c r="E3387" t="str">
        <f>'Customer_Master'!I3387</f>
        <v>Valid</v>
      </c>
      <c r="F3387" t="str">
        <f>'Customer_Master'!X3387</f>
        <v>Complete</v>
      </c>
      <c r="G3387">
        <f>'Customer_Master'!Y3387</f>
        <v>75</v>
      </c>
    </row>
    <row r="3388" spans="1:7" x14ac:dyDescent="0.25">
      <c r="A3388" s="1" t="str">
        <f>'Customer_Master'!A3388</f>
        <v>CUST-00496</v>
      </c>
      <c r="B3388" s="1" t="str">
        <f>'Customer_Master'!D3388</f>
        <v>Chiamaka Orji</v>
      </c>
      <c r="C3388" s="1" t="str">
        <f>'Customer_Master'!E3388</f>
        <v>Flour Mills Of Nigeria</v>
      </c>
      <c r="D3388" t="str">
        <f>'Customer_Master'!G3388</f>
        <v>Valid</v>
      </c>
      <c r="E3388" t="str">
        <f>'Customer_Master'!I3388</f>
        <v>Valid</v>
      </c>
      <c r="F3388" t="str">
        <f>'Customer_Master'!X3388</f>
        <v>Complete</v>
      </c>
      <c r="G3388">
        <f>'Customer_Master'!Y3388</f>
        <v>100</v>
      </c>
    </row>
    <row r="3389" spans="1:7" x14ac:dyDescent="0.25">
      <c r="A3389" s="1" t="str">
        <f>'Customer_Master'!A3389</f>
        <v>CUST-00907</v>
      </c>
      <c r="B3389" s="1" t="str">
        <f>'Customer_Master'!D3389</f>
        <v>Yusuf Naidoo</v>
      </c>
      <c r="C3389" s="1" t="str">
        <f>'Customer_Master'!E3389</f>
        <v>Swiftdigital Plc</v>
      </c>
      <c r="D3389" t="str">
        <f>'Customer_Master'!G3389</f>
        <v>Valid</v>
      </c>
      <c r="E3389" t="str">
        <f>'Customer_Master'!I3389</f>
        <v>Valid</v>
      </c>
      <c r="F3389" t="str">
        <f>'Customer_Master'!X3389</f>
        <v>Complete</v>
      </c>
      <c r="G3389">
        <f>'Customer_Master'!Y3389</f>
        <v>100</v>
      </c>
    </row>
    <row r="3390" spans="1:7" x14ac:dyDescent="0.25">
      <c r="A3390" s="1" t="str">
        <f>'Customer_Master'!A3390</f>
        <v>CUST-01193</v>
      </c>
      <c r="B3390" s="1" t="str">
        <f>'Customer_Master'!D3390</f>
        <v>Wanjala Aliyu</v>
      </c>
      <c r="C3390" s="1" t="str">
        <f>'Customer_Master'!E3390</f>
        <v>Flutterwave</v>
      </c>
      <c r="D3390" t="str">
        <f>'Customer_Master'!G3390</f>
        <v>Valid</v>
      </c>
      <c r="E3390" t="str">
        <f>'Customer_Master'!I3390</f>
        <v>Valid</v>
      </c>
      <c r="F3390" t="str">
        <f>'Customer_Master'!X3390</f>
        <v>Complete</v>
      </c>
      <c r="G3390">
        <f>'Customer_Master'!Y3390</f>
        <v>75</v>
      </c>
    </row>
    <row r="3391" spans="1:7" x14ac:dyDescent="0.25">
      <c r="A3391" s="1" t="str">
        <f>'Customer_Master'!A3391</f>
        <v>CUST-00031</v>
      </c>
      <c r="B3391" s="1" t="str">
        <f>'Customer_Master'!D3391</f>
        <v>Kelly</v>
      </c>
      <c r="C3391" s="1" t="str">
        <f>'Customer_Master'!E3391</f>
        <v>Quantaanalytics</v>
      </c>
      <c r="D3391" t="str">
        <f>'Customer_Master'!G3391</f>
        <v>Valid</v>
      </c>
      <c r="E3391" t="str">
        <f>'Customer_Master'!I3391</f>
        <v>Valid</v>
      </c>
      <c r="F3391" t="str">
        <f>'Customer_Master'!X3391</f>
        <v>Incomplete</v>
      </c>
      <c r="G3391">
        <f>'Customer_Master'!Y3391</f>
        <v>60</v>
      </c>
    </row>
    <row r="3392" spans="1:7" x14ac:dyDescent="0.25">
      <c r="A3392" s="1" t="str">
        <f>'Customer_Master'!A3392</f>
        <v>CUST-04338</v>
      </c>
      <c r="B3392" s="1" t="str">
        <f>'Customer_Master'!D3392</f>
        <v>Emeka Smith</v>
      </c>
      <c r="C3392" s="1" t="str">
        <f>'Customer_Master'!E3392</f>
        <v>Chipper Cash</v>
      </c>
      <c r="D3392" t="str">
        <f>'Customer_Master'!G3392</f>
        <v>Valid</v>
      </c>
      <c r="E3392" t="str">
        <f>'Customer_Master'!I3392</f>
        <v>Valid</v>
      </c>
      <c r="F3392" t="str">
        <f>'Customer_Master'!X3392</f>
        <v>Complete</v>
      </c>
      <c r="G3392">
        <f>'Customer_Master'!Y3392</f>
        <v>100</v>
      </c>
    </row>
    <row r="3393" spans="1:7" x14ac:dyDescent="0.25">
      <c r="A3393" s="1" t="str">
        <f>'Customer_Master'!A3393</f>
        <v>CUST-01083</v>
      </c>
      <c r="B3393" s="1" t="str">
        <f>'Customer_Master'!D3393</f>
        <v>Anyanwu</v>
      </c>
      <c r="C3393" s="1" t="str">
        <f>'Customer_Master'!E3393</f>
        <v>Carbon</v>
      </c>
      <c r="D3393" t="str">
        <f>'Customer_Master'!G3393</f>
        <v>Valid</v>
      </c>
      <c r="E3393" t="str">
        <f>'Customer_Master'!I3393</f>
        <v>Valid</v>
      </c>
      <c r="F3393" t="str">
        <f>'Customer_Master'!X3393</f>
        <v>Incomplete</v>
      </c>
      <c r="G3393">
        <f>'Customer_Master'!Y3393</f>
        <v>60</v>
      </c>
    </row>
    <row r="3394" spans="1:7" x14ac:dyDescent="0.25">
      <c r="A3394" s="1" t="str">
        <f>'Customer_Master'!A3394</f>
        <v>CUST-04315</v>
      </c>
      <c r="B3394" s="1" t="str">
        <f>'Customer_Master'!D3394</f>
        <v>Precious Okorie</v>
      </c>
      <c r="C3394" s="1" t="str">
        <f>'Customer_Master'!E3394</f>
        <v>Sparkcommerce Inc</v>
      </c>
      <c r="D3394" t="str">
        <f>'Customer_Master'!G3394</f>
        <v>Valid</v>
      </c>
      <c r="E3394" t="str">
        <f>'Customer_Master'!I3394</f>
        <v>Valid</v>
      </c>
      <c r="F3394" t="str">
        <f>'Customer_Master'!X3394</f>
        <v>Complete</v>
      </c>
      <c r="G3394">
        <f>'Customer_Master'!Y3394</f>
        <v>100</v>
      </c>
    </row>
    <row r="3395" spans="1:7" x14ac:dyDescent="0.25">
      <c r="A3395" s="1" t="str">
        <f>'Customer_Master'!A3395</f>
        <v>CUST-01044</v>
      </c>
      <c r="B3395" s="1" t="str">
        <f>'Customer_Master'!D3395</f>
        <v>Kibet Obi</v>
      </c>
      <c r="C3395" s="1" t="str">
        <f>'Customer_Master'!E3395</f>
        <v>Vertexdigital Plc</v>
      </c>
      <c r="D3395" t="str">
        <f>'Customer_Master'!G3395</f>
        <v>Valid</v>
      </c>
      <c r="E3395" t="str">
        <f>'Customer_Master'!I3395</f>
        <v>Valid</v>
      </c>
      <c r="F3395" t="str">
        <f>'Customer_Master'!X3395</f>
        <v>Complete</v>
      </c>
      <c r="G3395">
        <f>'Customer_Master'!Y3395</f>
        <v>100</v>
      </c>
    </row>
    <row r="3396" spans="1:7" x14ac:dyDescent="0.25">
      <c r="A3396" s="1" t="str">
        <f>'Customer_Master'!A3396</f>
        <v>CUST-01011</v>
      </c>
      <c r="B3396" s="1" t="str">
        <f>'Customer_Master'!D3396</f>
        <v>Yusuf Jones</v>
      </c>
      <c r="C3396" s="1" t="str">
        <f>'Customer_Master'!E3396</f>
        <v>Andela</v>
      </c>
      <c r="D3396" t="str">
        <f>'Customer_Master'!G3396</f>
        <v>Valid</v>
      </c>
      <c r="E3396" t="str">
        <f>'Customer_Master'!I3396</f>
        <v>Valid</v>
      </c>
      <c r="F3396" t="str">
        <f>'Customer_Master'!X3396</f>
        <v>Complete</v>
      </c>
      <c r="G3396">
        <f>'Customer_Master'!Y3396</f>
        <v>100</v>
      </c>
    </row>
    <row r="3397" spans="1:7" x14ac:dyDescent="0.25">
      <c r="A3397" s="1" t="str">
        <f>'Customer_Master'!A3397</f>
        <v>CUST-04258</v>
      </c>
      <c r="B3397" s="1" t="str">
        <f>'Customer_Master'!D3397</f>
        <v>Kibet Adewale</v>
      </c>
      <c r="C3397" s="1" t="str">
        <f>'Customer_Master'!E3397</f>
        <v>Pulsetech Ltd</v>
      </c>
      <c r="D3397" t="str">
        <f>'Customer_Master'!G3397</f>
        <v>Valid</v>
      </c>
      <c r="E3397" t="str">
        <f>'Customer_Master'!I3397</f>
        <v>Valid</v>
      </c>
      <c r="F3397" t="str">
        <f>'Customer_Master'!X3397</f>
        <v>Complete</v>
      </c>
      <c r="G3397">
        <f>'Customer_Master'!Y3397</f>
        <v>75</v>
      </c>
    </row>
    <row r="3398" spans="1:7" x14ac:dyDescent="0.25">
      <c r="A3398" s="1" t="str">
        <f>'Customer_Master'!A3398</f>
        <v>CUST-04897</v>
      </c>
      <c r="B3398" s="1" t="str">
        <f>'Customer_Master'!D3398</f>
        <v>Tosin Jones</v>
      </c>
      <c r="C3398" s="1" t="str">
        <f>'Customer_Master'!E3398</f>
        <v>Fluxai Llc</v>
      </c>
      <c r="D3398" t="str">
        <f>'Customer_Master'!G3398</f>
        <v>Valid</v>
      </c>
      <c r="E3398" t="str">
        <f>'Customer_Master'!I3398</f>
        <v>Valid</v>
      </c>
      <c r="F3398" t="str">
        <f>'Customer_Master'!X3398</f>
        <v>Complete</v>
      </c>
      <c r="G3398">
        <f>'Customer_Master'!Y3398</f>
        <v>100</v>
      </c>
    </row>
    <row r="3399" spans="1:7" x14ac:dyDescent="0.25">
      <c r="A3399" s="1" t="str">
        <f>'Customer_Master'!A3399</f>
        <v>CUST-01124</v>
      </c>
      <c r="B3399" s="1" t="str">
        <f>'Customer_Master'!D3399</f>
        <v>Jessica Diallo</v>
      </c>
      <c r="C3399" s="1" t="str">
        <f>'Customer_Master'!E3399</f>
        <v>Cloudsolutions</v>
      </c>
      <c r="D3399" t="str">
        <f>'Customer_Master'!G3399</f>
        <v>Valid</v>
      </c>
      <c r="E3399" t="str">
        <f>'Customer_Master'!I3399</f>
        <v>Valid</v>
      </c>
      <c r="F3399" t="str">
        <f>'Customer_Master'!X3399</f>
        <v>Complete</v>
      </c>
      <c r="G3399">
        <f>'Customer_Master'!Y3399</f>
        <v>100</v>
      </c>
    </row>
    <row r="3400" spans="1:7" x14ac:dyDescent="0.25">
      <c r="A3400" s="1" t="str">
        <f>'Customer_Master'!A3400</f>
        <v>CUST-04328</v>
      </c>
      <c r="B3400" s="1" t="str">
        <f>'Customer_Master'!D3400</f>
        <v>Oluwaseun Nwosu</v>
      </c>
      <c r="C3400" s="1" t="str">
        <f>'Customer_Master'!E3400</f>
        <v>Paystack</v>
      </c>
      <c r="D3400" t="str">
        <f>'Customer_Master'!G3400</f>
        <v>Valid</v>
      </c>
      <c r="E3400" t="str">
        <f>'Customer_Master'!I3400</f>
        <v>Valid</v>
      </c>
      <c r="F3400" t="str">
        <f>'Customer_Master'!X3400</f>
        <v>Complete</v>
      </c>
      <c r="G3400">
        <f>'Customer_Master'!Y3400</f>
        <v>100</v>
      </c>
    </row>
    <row r="3401" spans="1:7" x14ac:dyDescent="0.25">
      <c r="A3401" s="1" t="str">
        <f>'Customer_Master'!A3401</f>
        <v>CUST-02207</v>
      </c>
      <c r="B3401" s="1" t="str">
        <f>'Customer_Master'!D3401</f>
        <v>Lola Oladipo</v>
      </c>
      <c r="C3401" s="1" t="str">
        <f>'Customer_Master'!E3401</f>
        <v>Orbitlabs</v>
      </c>
      <c r="D3401" t="str">
        <f>'Customer_Master'!G3401</f>
        <v>Valid</v>
      </c>
      <c r="E3401" t="str">
        <f>'Customer_Master'!I3401</f>
        <v>Valid</v>
      </c>
      <c r="F3401" t="str">
        <f>'Customer_Master'!X3401</f>
        <v>Complete</v>
      </c>
      <c r="G3401">
        <f>'Customer_Master'!Y3401</f>
        <v>100</v>
      </c>
    </row>
    <row r="3402" spans="1:7" x14ac:dyDescent="0.25">
      <c r="A3402" s="1" t="str">
        <f>'Customer_Master'!A3402</f>
        <v>CUST-04631</v>
      </c>
      <c r="B3402" s="1" t="str">
        <f>'Customer_Master'!D3402</f>
        <v>Faith Nwankwo</v>
      </c>
      <c r="C3402" s="1" t="str">
        <f>'Customer_Master'!E3402</f>
        <v>Datadigital Llc</v>
      </c>
      <c r="D3402" t="str">
        <f>'Customer_Master'!G3402</f>
        <v>Valid</v>
      </c>
      <c r="E3402" t="str">
        <f>'Customer_Master'!I3402</f>
        <v>Valid</v>
      </c>
      <c r="F3402" t="str">
        <f>'Customer_Master'!X3402</f>
        <v>Complete</v>
      </c>
      <c r="G3402">
        <f>'Customer_Master'!Y3402</f>
        <v>100</v>
      </c>
    </row>
    <row r="3403" spans="1:7" x14ac:dyDescent="0.25">
      <c r="A3403" s="1" t="str">
        <f>'Customer_Master'!A3403</f>
        <v>CUST-04193</v>
      </c>
      <c r="B3403" s="1" t="str">
        <f>'Customer_Master'!D3403</f>
        <v>Andrew Garba</v>
      </c>
      <c r="C3403" s="1" t="str">
        <f>'Customer_Master'!E3403</f>
        <v>Vaultlogic</v>
      </c>
      <c r="D3403" t="str">
        <f>'Customer_Master'!G3403</f>
        <v>Valid</v>
      </c>
      <c r="E3403" t="str">
        <f>'Customer_Master'!I3403</f>
        <v>Valid</v>
      </c>
      <c r="F3403" t="str">
        <f>'Customer_Master'!X3403</f>
        <v>Complete</v>
      </c>
      <c r="G3403">
        <f>'Customer_Master'!Y3403</f>
        <v>100</v>
      </c>
    </row>
    <row r="3404" spans="1:7" x14ac:dyDescent="0.25">
      <c r="A3404" s="1" t="str">
        <f>'Customer_Master'!A3404</f>
        <v>CUST-02164</v>
      </c>
      <c r="B3404" s="1" t="str">
        <f>'Customer_Master'!D3404</f>
        <v>Wanjiru Brown</v>
      </c>
      <c r="C3404" s="1" t="str">
        <f>'Customer_Master'!E3404</f>
        <v>Moniepoint</v>
      </c>
      <c r="D3404" t="str">
        <f>'Customer_Master'!G3404</f>
        <v>Valid</v>
      </c>
      <c r="E3404" t="str">
        <f>'Customer_Master'!I3404</f>
        <v>Valid</v>
      </c>
      <c r="F3404" t="str">
        <f>'Customer_Master'!X3404</f>
        <v>Complete</v>
      </c>
      <c r="G3404">
        <f>'Customer_Master'!Y3404</f>
        <v>75</v>
      </c>
    </row>
    <row r="3405" spans="1:7" x14ac:dyDescent="0.25">
      <c r="A3405" s="1" t="str">
        <f>'Customer_Master'!A3405</f>
        <v>CUST-02591</v>
      </c>
      <c r="B3405" s="1" t="str">
        <f>'Customer_Master'!D3405</f>
        <v>Michael Kelly</v>
      </c>
      <c r="C3405" s="1" t="str">
        <f>'Customer_Master'!E3405</f>
        <v>Corelogistics</v>
      </c>
      <c r="D3405" t="str">
        <f>'Customer_Master'!G3405</f>
        <v>Valid</v>
      </c>
      <c r="E3405" t="str">
        <f>'Customer_Master'!I3405</f>
        <v>Valid</v>
      </c>
      <c r="F3405" t="str">
        <f>'Customer_Master'!X3405</f>
        <v>Complete</v>
      </c>
      <c r="G3405">
        <f>'Customer_Master'!Y3405</f>
        <v>75</v>
      </c>
    </row>
    <row r="3406" spans="1:7" x14ac:dyDescent="0.25">
      <c r="A3406" s="1" t="str">
        <f>'Customer_Master'!A3406</f>
        <v>CUST-01844</v>
      </c>
      <c r="B3406" s="1" t="str">
        <f>'Customer_Master'!D3406</f>
        <v>Ibrahim</v>
      </c>
      <c r="C3406" s="1" t="str">
        <f>'Customer_Master'!E3406</f>
        <v>Novahealth</v>
      </c>
      <c r="D3406" t="str">
        <f>'Customer_Master'!G3406</f>
        <v>Valid</v>
      </c>
      <c r="E3406" t="str">
        <f>'Customer_Master'!I3406</f>
        <v>Valid</v>
      </c>
      <c r="F3406" t="str">
        <f>'Customer_Master'!X3406</f>
        <v>Incomplete</v>
      </c>
      <c r="G3406">
        <f>'Customer_Master'!Y3406</f>
        <v>60</v>
      </c>
    </row>
    <row r="3407" spans="1:7" x14ac:dyDescent="0.25">
      <c r="A3407" s="1" t="str">
        <f>'Customer_Master'!A3407</f>
        <v>CUST-02721</v>
      </c>
      <c r="B3407" s="1" t="str">
        <f>'Customer_Master'!D3407</f>
        <v>Gbenga Musa</v>
      </c>
      <c r="C3407" s="1" t="str">
        <f>'Customer_Master'!E3407</f>
        <v>Datagroup Llc</v>
      </c>
      <c r="D3407" t="str">
        <f>'Customer_Master'!G3407</f>
        <v>Valid</v>
      </c>
      <c r="E3407" t="str">
        <f>'Customer_Master'!I3407</f>
        <v>Valid</v>
      </c>
      <c r="F3407" t="str">
        <f>'Customer_Master'!X3407</f>
        <v>Complete</v>
      </c>
      <c r="G3407">
        <f>'Customer_Master'!Y3407</f>
        <v>100</v>
      </c>
    </row>
    <row r="3408" spans="1:7" x14ac:dyDescent="0.25">
      <c r="A3408" s="1" t="str">
        <f>'Customer_Master'!A3408</f>
        <v>CUST-03961</v>
      </c>
      <c r="B3408" s="1" t="str">
        <f>'Customer_Master'!D3408</f>
        <v>Akinyi Adeyemi</v>
      </c>
      <c r="C3408" s="1" t="str">
        <f>'Customer_Master'!E3408</f>
        <v>Chipper Cash</v>
      </c>
      <c r="D3408" t="str">
        <f>'Customer_Master'!G3408</f>
        <v>Valid</v>
      </c>
      <c r="E3408" t="str">
        <f>'Customer_Master'!I3408</f>
        <v>Valid</v>
      </c>
      <c r="F3408" t="str">
        <f>'Customer_Master'!X3408</f>
        <v>Complete</v>
      </c>
      <c r="G3408">
        <f>'Customer_Master'!Y3408</f>
        <v>100</v>
      </c>
    </row>
    <row r="3409" spans="1:7" x14ac:dyDescent="0.25">
      <c r="A3409" s="1" t="str">
        <f>'Customer_Master'!A3409</f>
        <v>CUST-01267</v>
      </c>
      <c r="B3409" s="1" t="str">
        <f>'Customer_Master'!D3409</f>
        <v>Adewale</v>
      </c>
      <c r="C3409" s="1" t="str">
        <f>'Customer_Master'!E3409</f>
        <v>Datanetworks Ltd</v>
      </c>
      <c r="D3409" t="str">
        <f>'Customer_Master'!G3409</f>
        <v>Valid</v>
      </c>
      <c r="E3409" t="str">
        <f>'Customer_Master'!I3409</f>
        <v>Valid</v>
      </c>
      <c r="F3409" t="str">
        <f>'Customer_Master'!X3409</f>
        <v>Incomplete</v>
      </c>
      <c r="G3409">
        <f>'Customer_Master'!Y3409</f>
        <v>60</v>
      </c>
    </row>
    <row r="3410" spans="1:7" x14ac:dyDescent="0.25">
      <c r="A3410" s="1" t="str">
        <f>'Customer_Master'!A3410</f>
        <v>CUST-03586</v>
      </c>
      <c r="B3410" s="1" t="str">
        <f>'Customer_Master'!D3410</f>
        <v>Kibet Van Der Merwe</v>
      </c>
      <c r="C3410" s="1" t="str">
        <f>'Customer_Master'!E3410</f>
        <v>Sparksoft</v>
      </c>
      <c r="D3410" t="str">
        <f>'Customer_Master'!G3410</f>
        <v>Valid</v>
      </c>
      <c r="E3410" t="str">
        <f>'Customer_Master'!I3410</f>
        <v>Valid</v>
      </c>
      <c r="F3410" t="str">
        <f>'Customer_Master'!X3410</f>
        <v>Complete</v>
      </c>
      <c r="G3410">
        <f>'Customer_Master'!Y3410</f>
        <v>100</v>
      </c>
    </row>
    <row r="3411" spans="1:7" x14ac:dyDescent="0.25">
      <c r="A3411" s="1" t="str">
        <f>'Customer_Master'!A3411</f>
        <v>CUST-04416</v>
      </c>
      <c r="B3411" s="1" t="str">
        <f>'Customer_Master'!D3411</f>
        <v>Joshua Salami</v>
      </c>
      <c r="C3411" s="1" t="str">
        <f>'Customer_Master'!E3411</f>
        <v>Orbitworks Llc</v>
      </c>
      <c r="D3411" t="str">
        <f>'Customer_Master'!G3411</f>
        <v>Valid</v>
      </c>
      <c r="E3411" t="str">
        <f>'Customer_Master'!I3411</f>
        <v>Valid</v>
      </c>
      <c r="F3411" t="str">
        <f>'Customer_Master'!X3411</f>
        <v>Complete</v>
      </c>
      <c r="G3411">
        <f>'Customer_Master'!Y3411</f>
        <v>100</v>
      </c>
    </row>
    <row r="3412" spans="1:7" x14ac:dyDescent="0.25">
      <c r="A3412" s="1" t="str">
        <f>'Customer_Master'!A3412</f>
        <v>CUST-02976</v>
      </c>
      <c r="B3412" s="1" t="str">
        <f>'Customer_Master'!D3412</f>
        <v>Lola Williams</v>
      </c>
      <c r="C3412" s="1" t="str">
        <f>'Customer_Master'!E3412</f>
        <v>Pulselogistics Llc</v>
      </c>
      <c r="D3412" t="str">
        <f>'Customer_Master'!G3412</f>
        <v>Valid</v>
      </c>
      <c r="E3412" t="str">
        <f>'Customer_Master'!I3412</f>
        <v>Valid</v>
      </c>
      <c r="F3412" t="str">
        <f>'Customer_Master'!X3412</f>
        <v>Complete</v>
      </c>
      <c r="G3412">
        <f>'Customer_Master'!Y3412</f>
        <v>100</v>
      </c>
    </row>
    <row r="3413" spans="1:7" x14ac:dyDescent="0.25">
      <c r="A3413" s="1" t="str">
        <f>'Customer_Master'!A3413</f>
        <v>CUST-03721</v>
      </c>
      <c r="B3413" s="1" t="str">
        <f>'Customer_Master'!D3413</f>
        <v>Mensah</v>
      </c>
      <c r="C3413" s="1" t="str">
        <f>'Customer_Master'!E3413</f>
        <v>Wave</v>
      </c>
      <c r="D3413" t="str">
        <f>'Customer_Master'!G3413</f>
        <v>Valid</v>
      </c>
      <c r="E3413" t="str">
        <f>'Customer_Master'!I3413</f>
        <v>Valid</v>
      </c>
      <c r="F3413" t="str">
        <f>'Customer_Master'!X3413</f>
        <v>Incomplete</v>
      </c>
      <c r="G3413">
        <f>'Customer_Master'!Y3413</f>
        <v>60</v>
      </c>
    </row>
    <row r="3414" spans="1:7" x14ac:dyDescent="0.25">
      <c r="A3414" s="1" t="str">
        <f>'Customer_Master'!A3414</f>
        <v>CUST-02877</v>
      </c>
      <c r="B3414" s="1" t="str">
        <f>'Customer_Master'!D3414</f>
        <v>Olivia Adeyemi</v>
      </c>
      <c r="C3414" s="1" t="str">
        <f>'Customer_Master'!E3414</f>
        <v>Echosolutions</v>
      </c>
      <c r="D3414" t="str">
        <f>'Customer_Master'!G3414</f>
        <v>Valid</v>
      </c>
      <c r="E3414" t="str">
        <f>'Customer_Master'!I3414</f>
        <v>Valid</v>
      </c>
      <c r="F3414" t="str">
        <f>'Customer_Master'!X3414</f>
        <v>Complete</v>
      </c>
      <c r="G3414">
        <f>'Customer_Master'!Y3414</f>
        <v>100</v>
      </c>
    </row>
    <row r="3415" spans="1:7" x14ac:dyDescent="0.25">
      <c r="A3415" s="1" t="str">
        <f>'Customer_Master'!A3415</f>
        <v>CUST-04886</v>
      </c>
      <c r="B3415" s="1" t="str">
        <f>'Customer_Master'!D3415</f>
        <v>Ogundimu</v>
      </c>
      <c r="C3415" s="1" t="str">
        <f>'Customer_Master'!E3415</f>
        <v>Primesystems</v>
      </c>
      <c r="D3415" t="str">
        <f>'Customer_Master'!G3415</f>
        <v>Valid</v>
      </c>
      <c r="E3415" t="str">
        <f>'Customer_Master'!I3415</f>
        <v>Valid</v>
      </c>
      <c r="F3415" t="str">
        <f>'Customer_Master'!X3415</f>
        <v>Incomplete</v>
      </c>
      <c r="G3415">
        <f>'Customer_Master'!Y3415</f>
        <v>60</v>
      </c>
    </row>
    <row r="3416" spans="1:7" x14ac:dyDescent="0.25">
      <c r="A3416" s="1" t="str">
        <f>'Customer_Master'!A3416</f>
        <v>CUST-03896</v>
      </c>
      <c r="B3416" s="1" t="str">
        <f>'Customer_Master'!D3416</f>
        <v>Amani Idris</v>
      </c>
      <c r="C3416" s="1" t="str">
        <f>'Customer_Master'!E3416</f>
        <v>Flour Mills Of Nigeria</v>
      </c>
      <c r="D3416" t="str">
        <f>'Customer_Master'!G3416</f>
        <v>Valid</v>
      </c>
      <c r="E3416" t="str">
        <f>'Customer_Master'!I3416</f>
        <v>Valid</v>
      </c>
      <c r="F3416" t="str">
        <f>'Customer_Master'!X3416</f>
        <v>Complete</v>
      </c>
      <c r="G3416">
        <f>'Customer_Master'!Y3416</f>
        <v>75</v>
      </c>
    </row>
    <row r="3417" spans="1:7" x14ac:dyDescent="0.25">
      <c r="A3417" s="1" t="str">
        <f>'Customer_Master'!A3417</f>
        <v>CUST-02221</v>
      </c>
      <c r="B3417" s="1" t="str">
        <f>'Customer_Master'!D3417</f>
        <v>Matthew Brown</v>
      </c>
      <c r="C3417" s="1" t="str">
        <f>'Customer_Master'!E3417</f>
        <v>Interswitch</v>
      </c>
      <c r="D3417" t="str">
        <f>'Customer_Master'!G3417</f>
        <v>Valid</v>
      </c>
      <c r="E3417" t="str">
        <f>'Customer_Master'!I3417</f>
        <v>Valid</v>
      </c>
      <c r="F3417" t="str">
        <f>'Customer_Master'!X3417</f>
        <v>Complete</v>
      </c>
      <c r="G3417">
        <f>'Customer_Master'!Y3417</f>
        <v>100</v>
      </c>
    </row>
    <row r="3418" spans="1:7" x14ac:dyDescent="0.25">
      <c r="A3418" s="1" t="str">
        <f>'Customer_Master'!A3418</f>
        <v>CUST-03695</v>
      </c>
      <c r="B3418" s="1" t="str">
        <f>'Customer_Master'!D3418</f>
        <v>Musa Smith</v>
      </c>
      <c r="C3418" s="1" t="str">
        <f>'Customer_Master'!E3418</f>
        <v>Corecapital Plc</v>
      </c>
      <c r="D3418" t="str">
        <f>'Customer_Master'!G3418</f>
        <v>Valid</v>
      </c>
      <c r="E3418" t="str">
        <f>'Customer_Master'!I3418</f>
        <v>Valid</v>
      </c>
      <c r="F3418" t="str">
        <f>'Customer_Master'!X3418</f>
        <v>Complete</v>
      </c>
      <c r="G3418">
        <f>'Customer_Master'!Y3418</f>
        <v>100</v>
      </c>
    </row>
    <row r="3419" spans="1:7" x14ac:dyDescent="0.25">
      <c r="A3419" s="1" t="str">
        <f>'Customer_Master'!A3419</f>
        <v>CUST-02714</v>
      </c>
      <c r="B3419" s="1" t="str">
        <f>'Customer_Master'!D3419</f>
        <v>Ikechukwu Makinde</v>
      </c>
      <c r="C3419" s="1" t="str">
        <f>'Customer_Master'!E3419</f>
        <v>Stackfinance Gmbh</v>
      </c>
      <c r="D3419" t="str">
        <f>'Customer_Master'!G3419</f>
        <v>Valid</v>
      </c>
      <c r="E3419" t="str">
        <f>'Customer_Master'!I3419</f>
        <v>Valid</v>
      </c>
      <c r="F3419" t="str">
        <f>'Customer_Master'!X3419</f>
        <v>Complete</v>
      </c>
      <c r="G3419">
        <f>'Customer_Master'!Y3419</f>
        <v>100</v>
      </c>
    </row>
    <row r="3420" spans="1:7" x14ac:dyDescent="0.25">
      <c r="A3420" s="1" t="str">
        <f>'Customer_Master'!A3420</f>
        <v>CUST-01595</v>
      </c>
      <c r="B3420" s="1" t="str">
        <f>'Customer_Master'!D3420</f>
        <v>Nnamdi Johnson</v>
      </c>
      <c r="C3420" s="1" t="str">
        <f>'Customer_Master'!E3420</f>
        <v>Datalabs</v>
      </c>
      <c r="D3420" t="str">
        <f>'Customer_Master'!G3420</f>
        <v>Valid</v>
      </c>
      <c r="E3420" t="str">
        <f>'Customer_Master'!I3420</f>
        <v>Valid</v>
      </c>
      <c r="F3420" t="str">
        <f>'Customer_Master'!X3420</f>
        <v>Complete</v>
      </c>
      <c r="G3420">
        <f>'Customer_Master'!Y3420</f>
        <v>100</v>
      </c>
    </row>
    <row r="3421" spans="1:7" x14ac:dyDescent="0.25">
      <c r="A3421" s="1" t="str">
        <f>'Customer_Master'!A3421</f>
        <v>CUST-00627</v>
      </c>
      <c r="B3421" s="1" t="str">
        <f>'Customer_Master'!D3421</f>
        <v>Amina Akinola</v>
      </c>
      <c r="C3421" s="1" t="str">
        <f>'Customer_Master'!E3421</f>
        <v>Stackfinance</v>
      </c>
      <c r="D3421" t="str">
        <f>'Customer_Master'!G3421</f>
        <v>Valid</v>
      </c>
      <c r="E3421" t="str">
        <f>'Customer_Master'!I3421</f>
        <v>Valid</v>
      </c>
      <c r="F3421" t="str">
        <f>'Customer_Master'!X3421</f>
        <v>Complete</v>
      </c>
      <c r="G3421">
        <f>'Customer_Master'!Y3421</f>
        <v>100</v>
      </c>
    </row>
    <row r="3422" spans="1:7" x14ac:dyDescent="0.25">
      <c r="A3422" s="1" t="str">
        <f>'Customer_Master'!A3422</f>
        <v>CUST-02467</v>
      </c>
      <c r="B3422" s="1" t="str">
        <f>'Customer_Master'!D3422</f>
        <v>Noah Okorie</v>
      </c>
      <c r="C3422" s="1" t="str">
        <f>'Customer_Master'!E3422</f>
        <v>Payfinance Ltd</v>
      </c>
      <c r="D3422" t="str">
        <f>'Customer_Master'!G3422</f>
        <v>Valid</v>
      </c>
      <c r="E3422" t="str">
        <f>'Customer_Master'!I3422</f>
        <v>Valid</v>
      </c>
      <c r="F3422" t="str">
        <f>'Customer_Master'!X3422</f>
        <v>Complete</v>
      </c>
      <c r="G3422">
        <f>'Customer_Master'!Y3422</f>
        <v>100</v>
      </c>
    </row>
    <row r="3423" spans="1:7" x14ac:dyDescent="0.25">
      <c r="A3423" s="1" t="str">
        <f>'Customer_Master'!A3423</f>
        <v>CUST-01400</v>
      </c>
      <c r="B3423" s="1" t="str">
        <f>'Customer_Master'!D3423</f>
        <v>Maryam Williams</v>
      </c>
      <c r="C3423" s="1" t="str">
        <f>'Customer_Master'!E3423</f>
        <v>Payworks Llc</v>
      </c>
      <c r="D3423" t="str">
        <f>'Customer_Master'!G3423</f>
        <v>Valid</v>
      </c>
      <c r="E3423" t="str">
        <f>'Customer_Master'!I3423</f>
        <v>Valid</v>
      </c>
      <c r="F3423" t="str">
        <f>'Customer_Master'!X3423</f>
        <v>Complete</v>
      </c>
      <c r="G3423">
        <f>'Customer_Master'!Y3423</f>
        <v>100</v>
      </c>
    </row>
    <row r="3424" spans="1:7" x14ac:dyDescent="0.25">
      <c r="A3424" s="1" t="str">
        <f>'Customer_Master'!A3424</f>
        <v>CUST-02121</v>
      </c>
      <c r="B3424" s="1" t="str">
        <f>'Customer_Master'!D3424</f>
        <v>Otieno</v>
      </c>
      <c r="C3424" s="1" t="str">
        <f>'Customer_Master'!E3424</f>
        <v>Chipper Cash</v>
      </c>
      <c r="D3424" t="str">
        <f>'Customer_Master'!G3424</f>
        <v>Valid</v>
      </c>
      <c r="E3424" t="str">
        <f>'Customer_Master'!I3424</f>
        <v>Valid</v>
      </c>
      <c r="F3424" t="str">
        <f>'Customer_Master'!X3424</f>
        <v>Incomplete</v>
      </c>
      <c r="G3424">
        <f>'Customer_Master'!Y3424</f>
        <v>35</v>
      </c>
    </row>
    <row r="3425" spans="1:7" x14ac:dyDescent="0.25">
      <c r="A3425" s="1" t="str">
        <f>'Customer_Master'!A3425</f>
        <v>CUST-02706</v>
      </c>
      <c r="B3425" s="1" t="str">
        <f>'Customer_Master'!D3425</f>
        <v>Amaka Onyeka</v>
      </c>
      <c r="C3425" s="1" t="str">
        <f>'Customer_Master'!E3425</f>
        <v>Kuda</v>
      </c>
      <c r="D3425" t="str">
        <f>'Customer_Master'!G3425</f>
        <v>Valid</v>
      </c>
      <c r="E3425" t="str">
        <f>'Customer_Master'!I3425</f>
        <v>Valid</v>
      </c>
      <c r="F3425" t="str">
        <f>'Customer_Master'!X3425</f>
        <v>Complete</v>
      </c>
      <c r="G3425">
        <f>'Customer_Master'!Y3425</f>
        <v>100</v>
      </c>
    </row>
    <row r="3426" spans="1:7" x14ac:dyDescent="0.25">
      <c r="A3426" s="1" t="str">
        <f>'Customer_Master'!A3426</f>
        <v>CUST-01281</v>
      </c>
      <c r="B3426" s="1" t="str">
        <f>'Customer_Master'!D3426</f>
        <v>Tosin Bello</v>
      </c>
      <c r="C3426" s="1" t="str">
        <f>'Customer_Master'!E3426</f>
        <v>Vaulttech Ltd</v>
      </c>
      <c r="D3426" t="str">
        <f>'Customer_Master'!G3426</f>
        <v>Valid</v>
      </c>
      <c r="E3426" t="str">
        <f>'Customer_Master'!I3426</f>
        <v>Valid</v>
      </c>
      <c r="F3426" t="str">
        <f>'Customer_Master'!X3426</f>
        <v>Complete</v>
      </c>
      <c r="G3426">
        <f>'Customer_Master'!Y3426</f>
        <v>100</v>
      </c>
    </row>
    <row r="3427" spans="1:7" x14ac:dyDescent="0.25">
      <c r="A3427" s="1" t="str">
        <f>'Customer_Master'!A3427</f>
        <v>CUST-01596</v>
      </c>
      <c r="B3427" s="1" t="str">
        <f>'Customer_Master'!D3427</f>
        <v>Chinwe Johnson</v>
      </c>
      <c r="C3427" s="1" t="str">
        <f>'Customer_Master'!E3427</f>
        <v>Corelogic</v>
      </c>
      <c r="D3427" t="str">
        <f>'Customer_Master'!G3427</f>
        <v>Valid</v>
      </c>
      <c r="E3427" t="str">
        <f>'Customer_Master'!I3427</f>
        <v>Valid</v>
      </c>
      <c r="F3427" t="str">
        <f>'Customer_Master'!X3427</f>
        <v>Complete</v>
      </c>
      <c r="G3427">
        <f>'Customer_Master'!Y3427</f>
        <v>100</v>
      </c>
    </row>
    <row r="3428" spans="1:7" x14ac:dyDescent="0.25">
      <c r="A3428" s="1" t="str">
        <f>'Customer_Master'!A3428</f>
        <v>CUST-03852</v>
      </c>
      <c r="B3428" s="1" t="str">
        <f>'Customer_Master'!D3428</f>
        <v>Ibrahim Akinola</v>
      </c>
      <c r="C3428" s="1" t="str">
        <f>'Customer_Master'!E3428</f>
        <v>Wave</v>
      </c>
      <c r="D3428" t="str">
        <f>'Customer_Master'!G3428</f>
        <v>Valid</v>
      </c>
      <c r="E3428" t="str">
        <f>'Customer_Master'!I3428</f>
        <v>Valid</v>
      </c>
      <c r="F3428" t="str">
        <f>'Customer_Master'!X3428</f>
        <v>Complete</v>
      </c>
      <c r="G3428">
        <f>'Customer_Master'!Y3428</f>
        <v>100</v>
      </c>
    </row>
    <row r="3429" spans="1:7" x14ac:dyDescent="0.25">
      <c r="A3429" s="1" t="str">
        <f>'Customer_Master'!A3429</f>
        <v>CUST-00289</v>
      </c>
      <c r="B3429" s="1" t="str">
        <f>'Customer_Master'!D3429</f>
        <v>Nomvula Adebayo</v>
      </c>
      <c r="C3429" s="1" t="str">
        <f>'Customer_Master'!E3429</f>
        <v>Twiga Foods</v>
      </c>
      <c r="D3429" t="str">
        <f>'Customer_Master'!G3429</f>
        <v>Valid</v>
      </c>
      <c r="E3429" t="str">
        <f>'Customer_Master'!I3429</f>
        <v>Valid</v>
      </c>
      <c r="F3429" t="str">
        <f>'Customer_Master'!X3429</f>
        <v>Complete</v>
      </c>
      <c r="G3429">
        <f>'Customer_Master'!Y3429</f>
        <v>75</v>
      </c>
    </row>
    <row r="3430" spans="1:7" x14ac:dyDescent="0.25">
      <c r="A3430" s="1" t="str">
        <f>'Customer_Master'!A3430</f>
        <v>CUST-04788</v>
      </c>
      <c r="B3430" s="1" t="str">
        <f>'Customer_Master'!D3430</f>
        <v>Ngozi Davies</v>
      </c>
      <c r="C3430" s="1" t="str">
        <f>'Customer_Master'!E3430</f>
        <v>Lumenfinance Gmbh</v>
      </c>
      <c r="D3430" t="str">
        <f>'Customer_Master'!G3430</f>
        <v>Valid</v>
      </c>
      <c r="E3430" t="str">
        <f>'Customer_Master'!I3430</f>
        <v>Valid</v>
      </c>
      <c r="F3430" t="str">
        <f>'Customer_Master'!X3430</f>
        <v>Complete</v>
      </c>
      <c r="G3430">
        <f>'Customer_Master'!Y3430</f>
        <v>75</v>
      </c>
    </row>
    <row r="3431" spans="1:7" x14ac:dyDescent="0.25">
      <c r="A3431" s="1" t="str">
        <f>'Customer_Master'!A3431</f>
        <v>CUST-01078</v>
      </c>
      <c r="B3431" s="1" t="str">
        <f>'Customer_Master'!D3431</f>
        <v>Kunle Balogun</v>
      </c>
      <c r="C3431" s="1" t="str">
        <f>'Customer_Master'!E3431</f>
        <v>Pulsesystems Plc</v>
      </c>
      <c r="D3431" t="str">
        <f>'Customer_Master'!G3431</f>
        <v>Valid</v>
      </c>
      <c r="E3431" t="str">
        <f>'Customer_Master'!I3431</f>
        <v>Valid</v>
      </c>
      <c r="F3431" t="str">
        <f>'Customer_Master'!X3431</f>
        <v>Complete</v>
      </c>
      <c r="G3431">
        <f>'Customer_Master'!Y3431</f>
        <v>100</v>
      </c>
    </row>
    <row r="3432" spans="1:7" x14ac:dyDescent="0.25">
      <c r="A3432" s="1" t="str">
        <f>'Customer_Master'!A3432</f>
        <v>CUST-00341</v>
      </c>
      <c r="B3432" s="1" t="str">
        <f>'Customer_Master'!D3432</f>
        <v>Musa Otieno</v>
      </c>
      <c r="C3432" s="1" t="str">
        <f>'Customer_Master'!E3432</f>
        <v>Novaworks Gmbh</v>
      </c>
      <c r="D3432" t="str">
        <f>'Customer_Master'!G3432</f>
        <v>Valid</v>
      </c>
      <c r="E3432" t="str">
        <f>'Customer_Master'!I3432</f>
        <v>Valid</v>
      </c>
      <c r="F3432" t="str">
        <f>'Customer_Master'!X3432</f>
        <v>Complete</v>
      </c>
      <c r="G3432">
        <f>'Customer_Master'!Y3432</f>
        <v>100</v>
      </c>
    </row>
    <row r="3433" spans="1:7" x14ac:dyDescent="0.25">
      <c r="A3433" s="1" t="str">
        <f>'Customer_Master'!A3433</f>
        <v>CUST-01720</v>
      </c>
      <c r="B3433" s="1" t="str">
        <f>'Customer_Master'!D3433</f>
        <v>Obinna Okafor</v>
      </c>
      <c r="C3433" s="1" t="str">
        <f>'Customer_Master'!E3433</f>
        <v>Swifttech Gmbh</v>
      </c>
      <c r="D3433" t="str">
        <f>'Customer_Master'!G3433</f>
        <v>Valid</v>
      </c>
      <c r="E3433" t="str">
        <f>'Customer_Master'!I3433</f>
        <v>Valid</v>
      </c>
      <c r="F3433" t="str">
        <f>'Customer_Master'!X3433</f>
        <v>Complete</v>
      </c>
      <c r="G3433">
        <f>'Customer_Master'!Y3433</f>
        <v>100</v>
      </c>
    </row>
    <row r="3434" spans="1:7" x14ac:dyDescent="0.25">
      <c r="A3434" s="1" t="str">
        <f>'Customer_Master'!A3434</f>
        <v>CUST-02017</v>
      </c>
      <c r="B3434" s="1" t="str">
        <f>'Customer_Master'!D3434</f>
        <v>Chidinma Okorie</v>
      </c>
      <c r="C3434" s="1" t="str">
        <f>'Customer_Master'!E3434</f>
        <v>Not Available</v>
      </c>
      <c r="D3434" t="str">
        <f>'Customer_Master'!G3434</f>
        <v>Valid</v>
      </c>
      <c r="E3434" t="str">
        <f>'Customer_Master'!I3434</f>
        <v>Valid</v>
      </c>
      <c r="F3434" t="str">
        <f>'Customer_Master'!X3434</f>
        <v>Incomplete</v>
      </c>
      <c r="G3434">
        <f>'Customer_Master'!Y3434</f>
        <v>60</v>
      </c>
    </row>
    <row r="3435" spans="1:7" x14ac:dyDescent="0.25">
      <c r="A3435" s="1" t="str">
        <f>'Customer_Master'!A3435</f>
        <v>CUST-00214</v>
      </c>
      <c r="B3435" s="1" t="str">
        <f>'Customer_Master'!D3435</f>
        <v>Njeri Dlamini</v>
      </c>
      <c r="C3435" s="1" t="str">
        <f>'Customer_Master'!E3435</f>
        <v>Mtn Group</v>
      </c>
      <c r="D3435" t="str">
        <f>'Customer_Master'!G3435</f>
        <v>Valid</v>
      </c>
      <c r="E3435" t="str">
        <f>'Customer_Master'!I3435</f>
        <v>Valid</v>
      </c>
      <c r="F3435" t="str">
        <f>'Customer_Master'!X3435</f>
        <v>Complete</v>
      </c>
      <c r="G3435">
        <f>'Customer_Master'!Y3435</f>
        <v>100</v>
      </c>
    </row>
    <row r="3436" spans="1:7" x14ac:dyDescent="0.25">
      <c r="A3436" s="1" t="str">
        <f>'Customer_Master'!A3436</f>
        <v>CUST-02907</v>
      </c>
      <c r="B3436" s="1" t="str">
        <f>'Customer_Master'!D3436</f>
        <v>Musa Al-Farsi</v>
      </c>
      <c r="C3436" s="1" t="str">
        <f>'Customer_Master'!E3436</f>
        <v>Cowrywise</v>
      </c>
      <c r="D3436" t="str">
        <f>'Customer_Master'!G3436</f>
        <v>Valid</v>
      </c>
      <c r="E3436" t="str">
        <f>'Customer_Master'!I3436</f>
        <v>Valid</v>
      </c>
      <c r="F3436" t="str">
        <f>'Customer_Master'!X3436</f>
        <v>Complete</v>
      </c>
      <c r="G3436">
        <f>'Customer_Master'!Y3436</f>
        <v>100</v>
      </c>
    </row>
    <row r="3437" spans="1:7" x14ac:dyDescent="0.25">
      <c r="A3437" s="1" t="str">
        <f>'Customer_Master'!A3437</f>
        <v>CUST-02815</v>
      </c>
      <c r="B3437" s="1" t="str">
        <f>'Customer_Master'!D3437</f>
        <v>Bello Orji</v>
      </c>
      <c r="C3437" s="1" t="str">
        <f>'Customer_Master'!E3437</f>
        <v>Not Available</v>
      </c>
      <c r="D3437" t="str">
        <f>'Customer_Master'!G3437</f>
        <v>Valid</v>
      </c>
      <c r="E3437" t="str">
        <f>'Customer_Master'!I3437</f>
        <v>Valid</v>
      </c>
      <c r="F3437" t="str">
        <f>'Customer_Master'!X3437</f>
        <v>Incomplete</v>
      </c>
      <c r="G3437">
        <f>'Customer_Master'!Y3437</f>
        <v>60</v>
      </c>
    </row>
    <row r="3438" spans="1:7" x14ac:dyDescent="0.25">
      <c r="A3438" s="1" t="str">
        <f>'Customer_Master'!A3438</f>
        <v>CUST-01063</v>
      </c>
      <c r="B3438" s="1" t="str">
        <f>'Customer_Master'!D3438</f>
        <v>Hauwa Kamau</v>
      </c>
      <c r="C3438" s="1" t="str">
        <f>'Customer_Master'!E3438</f>
        <v>Brightpay</v>
      </c>
      <c r="D3438" t="str">
        <f>'Customer_Master'!G3438</f>
        <v>Valid</v>
      </c>
      <c r="E3438" t="str">
        <f>'Customer_Master'!I3438</f>
        <v>Valid</v>
      </c>
      <c r="F3438" t="str">
        <f>'Customer_Master'!X3438</f>
        <v>Complete</v>
      </c>
      <c r="G3438">
        <f>'Customer_Master'!Y3438</f>
        <v>100</v>
      </c>
    </row>
    <row r="3439" spans="1:7" x14ac:dyDescent="0.25">
      <c r="A3439" s="1" t="str">
        <f>'Customer_Master'!A3439</f>
        <v>CUST-02802</v>
      </c>
      <c r="B3439" s="1" t="str">
        <f>'Customer_Master'!D3439</f>
        <v>Otieno Patel</v>
      </c>
      <c r="C3439" s="1" t="str">
        <f>'Customer_Master'!E3439</f>
        <v>Stacktech Gmbh</v>
      </c>
      <c r="D3439" t="str">
        <f>'Customer_Master'!G3439</f>
        <v>Valid</v>
      </c>
      <c r="E3439" t="str">
        <f>'Customer_Master'!I3439</f>
        <v>Valid</v>
      </c>
      <c r="F3439" t="str">
        <f>'Customer_Master'!X3439</f>
        <v>Complete</v>
      </c>
      <c r="G3439">
        <f>'Customer_Master'!Y3439</f>
        <v>100</v>
      </c>
    </row>
    <row r="3440" spans="1:7" x14ac:dyDescent="0.25">
      <c r="A3440" s="1" t="str">
        <f>'Customer_Master'!A3440</f>
        <v>CUST-04161</v>
      </c>
      <c r="B3440" s="1" t="str">
        <f>'Customer_Master'!D3440</f>
        <v>Ibrahim Otieno</v>
      </c>
      <c r="C3440" s="1" t="str">
        <f>'Customer_Master'!E3440</f>
        <v>Sparklogistics Llc</v>
      </c>
      <c r="D3440" t="str">
        <f>'Customer_Master'!G3440</f>
        <v>Valid</v>
      </c>
      <c r="E3440" t="str">
        <f>'Customer_Master'!I3440</f>
        <v>Valid</v>
      </c>
      <c r="F3440" t="str">
        <f>'Customer_Master'!X3440</f>
        <v>Complete</v>
      </c>
      <c r="G3440">
        <f>'Customer_Master'!Y3440</f>
        <v>100</v>
      </c>
    </row>
    <row r="3441" spans="1:7" x14ac:dyDescent="0.25">
      <c r="A3441" s="1" t="str">
        <f>'Customer_Master'!A3441</f>
        <v>CUST-02159</v>
      </c>
      <c r="B3441" s="1" t="str">
        <f>'Customer_Master'!D3441</f>
        <v>Andrew Okorie</v>
      </c>
      <c r="C3441" s="1" t="str">
        <f>'Customer_Master'!E3441</f>
        <v>Lumencapital Gmbh</v>
      </c>
      <c r="D3441" t="str">
        <f>'Customer_Master'!G3441</f>
        <v>Valid</v>
      </c>
      <c r="E3441" t="str">
        <f>'Customer_Master'!I3441</f>
        <v>Valid</v>
      </c>
      <c r="F3441" t="str">
        <f>'Customer_Master'!X3441</f>
        <v>Complete</v>
      </c>
      <c r="G3441">
        <f>'Customer_Master'!Y3441</f>
        <v>75</v>
      </c>
    </row>
    <row r="3442" spans="1:7" x14ac:dyDescent="0.25">
      <c r="A3442" s="1" t="str">
        <f>'Customer_Master'!A3442</f>
        <v>CUST-00935</v>
      </c>
      <c r="B3442" s="1" t="str">
        <f>'Customer_Master'!D3442</f>
        <v>Kevin Obi</v>
      </c>
      <c r="C3442" s="1" t="str">
        <f>'Customer_Master'!E3442</f>
        <v>Hiveai Gmbh</v>
      </c>
      <c r="D3442" t="str">
        <f>'Customer_Master'!G3442</f>
        <v>Valid</v>
      </c>
      <c r="E3442" t="str">
        <f>'Customer_Master'!I3442</f>
        <v>Valid</v>
      </c>
      <c r="F3442" t="str">
        <f>'Customer_Master'!X3442</f>
        <v>Complete</v>
      </c>
      <c r="G3442">
        <f>'Customer_Master'!Y3442</f>
        <v>100</v>
      </c>
    </row>
    <row r="3443" spans="1:7" x14ac:dyDescent="0.25">
      <c r="A3443" s="1" t="str">
        <f>'Customer_Master'!A3443</f>
        <v>CUST-03510</v>
      </c>
      <c r="B3443" s="1" t="str">
        <f>'Customer_Master'!D3443</f>
        <v>Andrew Taylor</v>
      </c>
      <c r="C3443" s="1" t="str">
        <f>'Customer_Master'!E3443</f>
        <v>Fluxcommerce Plc</v>
      </c>
      <c r="D3443" t="str">
        <f>'Customer_Master'!G3443</f>
        <v>Valid</v>
      </c>
      <c r="E3443" t="str">
        <f>'Customer_Master'!I3443</f>
        <v>Valid</v>
      </c>
      <c r="F3443" t="str">
        <f>'Customer_Master'!X3443</f>
        <v>Complete</v>
      </c>
      <c r="G3443">
        <f>'Customer_Master'!Y3443</f>
        <v>100</v>
      </c>
    </row>
    <row r="3444" spans="1:7" x14ac:dyDescent="0.25">
      <c r="A3444" s="1" t="str">
        <f>'Customer_Master'!A3444</f>
        <v>CUST-00992</v>
      </c>
      <c r="B3444" s="1" t="str">
        <f>'Customer_Master'!D3444</f>
        <v>Matthew Balogun</v>
      </c>
      <c r="C3444" s="1" t="str">
        <f>'Customer_Master'!E3444</f>
        <v>Moniepoint</v>
      </c>
      <c r="D3444" t="str">
        <f>'Customer_Master'!G3444</f>
        <v>Valid</v>
      </c>
      <c r="E3444" t="str">
        <f>'Customer_Master'!I3444</f>
        <v>Valid</v>
      </c>
      <c r="F3444" t="str">
        <f>'Customer_Master'!X3444</f>
        <v>Complete</v>
      </c>
      <c r="G3444">
        <f>'Customer_Master'!Y3444</f>
        <v>75</v>
      </c>
    </row>
    <row r="3445" spans="1:7" x14ac:dyDescent="0.25">
      <c r="A3445" s="1" t="str">
        <f>'Customer_Master'!A3445</f>
        <v>CUST-04511</v>
      </c>
      <c r="B3445" s="1" t="str">
        <f>'Customer_Master'!D3445</f>
        <v>Amani Adebayo</v>
      </c>
      <c r="C3445" s="1" t="str">
        <f>'Customer_Master'!E3445</f>
        <v>Flour Mills Of Nigeria</v>
      </c>
      <c r="D3445" t="str">
        <f>'Customer_Master'!G3445</f>
        <v>Valid</v>
      </c>
      <c r="E3445" t="str">
        <f>'Customer_Master'!I3445</f>
        <v>Valid</v>
      </c>
      <c r="F3445" t="str">
        <f>'Customer_Master'!X3445</f>
        <v>Complete</v>
      </c>
      <c r="G3445">
        <f>'Customer_Master'!Y3445</f>
        <v>100</v>
      </c>
    </row>
    <row r="3446" spans="1:7" x14ac:dyDescent="0.25">
      <c r="A3446" s="1" t="str">
        <f>'Customer_Master'!A3446</f>
        <v>CUST-01678</v>
      </c>
      <c r="B3446" s="1" t="str">
        <f>'Customer_Master'!D3446</f>
        <v>Otieno Khan</v>
      </c>
      <c r="C3446" s="1" t="str">
        <f>'Customer_Master'!E3446</f>
        <v>Pulsesoft</v>
      </c>
      <c r="D3446" t="str">
        <f>'Customer_Master'!G3446</f>
        <v>Valid</v>
      </c>
      <c r="E3446" t="str">
        <f>'Customer_Master'!I3446</f>
        <v>Valid</v>
      </c>
      <c r="F3446" t="str">
        <f>'Customer_Master'!X3446</f>
        <v>Complete</v>
      </c>
      <c r="G3446">
        <f>'Customer_Master'!Y3446</f>
        <v>100</v>
      </c>
    </row>
    <row r="3447" spans="1:7" x14ac:dyDescent="0.25">
      <c r="A3447" s="1" t="str">
        <f>'Customer_Master'!A3447</f>
        <v>CUST-00187</v>
      </c>
      <c r="B3447" s="1" t="str">
        <f>'Customer_Master'!D3447</f>
        <v>Uche Idris</v>
      </c>
      <c r="C3447" s="1" t="str">
        <f>'Customer_Master'!E3447</f>
        <v>Vertexsystems</v>
      </c>
      <c r="D3447" t="str">
        <f>'Customer_Master'!G3447</f>
        <v>Valid</v>
      </c>
      <c r="E3447" t="str">
        <f>'Customer_Master'!I3447</f>
        <v>Valid</v>
      </c>
      <c r="F3447" t="str">
        <f>'Customer_Master'!X3447</f>
        <v>Complete</v>
      </c>
      <c r="G3447">
        <f>'Customer_Master'!Y3447</f>
        <v>75</v>
      </c>
    </row>
    <row r="3448" spans="1:7" x14ac:dyDescent="0.25">
      <c r="A3448" s="1" t="str">
        <f>'Customer_Master'!A3448</f>
        <v>CUST-00211</v>
      </c>
      <c r="B3448" s="1" t="str">
        <f>'Customer_Master'!D3448</f>
        <v>Aisha Mwangi</v>
      </c>
      <c r="C3448" s="1" t="str">
        <f>'Customer_Master'!E3448</f>
        <v>Swiftdigital Plc</v>
      </c>
      <c r="D3448" t="str">
        <f>'Customer_Master'!G3448</f>
        <v>Valid</v>
      </c>
      <c r="E3448" t="str">
        <f>'Customer_Master'!I3448</f>
        <v>Valid</v>
      </c>
      <c r="F3448" t="str">
        <f>'Customer_Master'!X3448</f>
        <v>Complete</v>
      </c>
      <c r="G3448">
        <f>'Customer_Master'!Y3448</f>
        <v>100</v>
      </c>
    </row>
    <row r="3449" spans="1:7" x14ac:dyDescent="0.25">
      <c r="A3449" s="1" t="str">
        <f>'Customer_Master'!A3449</f>
        <v>CUST-02273</v>
      </c>
      <c r="B3449" s="1" t="str">
        <f>'Customer_Master'!D3449</f>
        <v>Joshua Adeyemi</v>
      </c>
      <c r="C3449" s="1" t="str">
        <f>'Customer_Master'!E3449</f>
        <v>Brighthealth</v>
      </c>
      <c r="D3449" t="str">
        <f>'Customer_Master'!G3449</f>
        <v>Valid</v>
      </c>
      <c r="E3449" t="str">
        <f>'Customer_Master'!I3449</f>
        <v>Valid</v>
      </c>
      <c r="F3449" t="str">
        <f>'Customer_Master'!X3449</f>
        <v>Complete</v>
      </c>
      <c r="G3449">
        <f>'Customer_Master'!Y3449</f>
        <v>75</v>
      </c>
    </row>
    <row r="3450" spans="1:7" x14ac:dyDescent="0.25">
      <c r="A3450" s="1" t="str">
        <f>'Customer_Master'!A3450</f>
        <v>CUST-01749</v>
      </c>
      <c r="B3450" s="1" t="str">
        <f>'Customer_Master'!D3450</f>
        <v>Sipho Okafor</v>
      </c>
      <c r="C3450" s="1" t="str">
        <f>'Customer_Master'!E3450</f>
        <v>Stacklabs</v>
      </c>
      <c r="D3450" t="str">
        <f>'Customer_Master'!G3450</f>
        <v>Valid</v>
      </c>
      <c r="E3450" t="str">
        <f>'Customer_Master'!I3450</f>
        <v>Invalid</v>
      </c>
      <c r="F3450" t="str">
        <f>'Customer_Master'!X3450</f>
        <v>Complete</v>
      </c>
      <c r="G3450">
        <f>'Customer_Master'!Y3450</f>
        <v>55</v>
      </c>
    </row>
    <row r="3451" spans="1:7" x14ac:dyDescent="0.25">
      <c r="A3451" s="1" t="str">
        <f>'Customer_Master'!A3451</f>
        <v>CUST-00394</v>
      </c>
      <c r="B3451" s="1" t="str">
        <f>'Customer_Master'!D3451</f>
        <v>Andrew Onyeka</v>
      </c>
      <c r="C3451" s="1" t="str">
        <f>'Customer_Master'!E3451</f>
        <v>Gridlabs Ltd</v>
      </c>
      <c r="D3451" t="str">
        <f>'Customer_Master'!G3451</f>
        <v>Valid</v>
      </c>
      <c r="E3451" t="str">
        <f>'Customer_Master'!I3451</f>
        <v>Valid</v>
      </c>
      <c r="F3451" t="str">
        <f>'Customer_Master'!X3451</f>
        <v>Complete</v>
      </c>
      <c r="G3451">
        <f>'Customer_Master'!Y3451</f>
        <v>100</v>
      </c>
    </row>
    <row r="3452" spans="1:7" x14ac:dyDescent="0.25">
      <c r="A3452" s="1" t="str">
        <f>'Customer_Master'!A3452</f>
        <v>CUST-00486</v>
      </c>
      <c r="B3452" s="1" t="str">
        <f>'Customer_Master'!D3452</f>
        <v>Kayode Wilson</v>
      </c>
      <c r="C3452" s="1" t="str">
        <f>'Customer_Master'!E3452</f>
        <v>Paystack</v>
      </c>
      <c r="D3452" t="str">
        <f>'Customer_Master'!G3452</f>
        <v>Valid</v>
      </c>
      <c r="E3452" t="str">
        <f>'Customer_Master'!I3452</f>
        <v>Valid</v>
      </c>
      <c r="F3452" t="str">
        <f>'Customer_Master'!X3452</f>
        <v>Complete</v>
      </c>
      <c r="G3452">
        <f>'Customer_Master'!Y3452</f>
        <v>100</v>
      </c>
    </row>
    <row r="3453" spans="1:7" x14ac:dyDescent="0.25">
      <c r="A3453" s="1" t="str">
        <f>'Customer_Master'!A3453</f>
        <v>CUST-01374</v>
      </c>
      <c r="B3453" s="1" t="str">
        <f>'Customer_Master'!D3453</f>
        <v>Wanjala Salami</v>
      </c>
      <c r="C3453" s="1" t="str">
        <f>'Customer_Master'!E3453</f>
        <v>Brightpay</v>
      </c>
      <c r="D3453" t="str">
        <f>'Customer_Master'!G3453</f>
        <v>Valid</v>
      </c>
      <c r="E3453" t="str">
        <f>'Customer_Master'!I3453</f>
        <v>Valid</v>
      </c>
      <c r="F3453" t="str">
        <f>'Customer_Master'!X3453</f>
        <v>Complete</v>
      </c>
      <c r="G3453">
        <f>'Customer_Master'!Y3453</f>
        <v>100</v>
      </c>
    </row>
    <row r="3454" spans="1:7" x14ac:dyDescent="0.25">
      <c r="A3454" s="1" t="str">
        <f>'Customer_Master'!A3454</f>
        <v>CUST-02506</v>
      </c>
      <c r="B3454" s="1" t="str">
        <f>'Customer_Master'!D3454</f>
        <v>Liam Anyanwu</v>
      </c>
      <c r="C3454" s="1" t="str">
        <f>'Customer_Master'!E3454</f>
        <v>Datasystems Plc</v>
      </c>
      <c r="D3454" t="str">
        <f>'Customer_Master'!G3454</f>
        <v>Valid</v>
      </c>
      <c r="E3454" t="str">
        <f>'Customer_Master'!I3454</f>
        <v>Valid</v>
      </c>
      <c r="F3454" t="str">
        <f>'Customer_Master'!X3454</f>
        <v>Complete</v>
      </c>
      <c r="G3454">
        <f>'Customer_Master'!Y3454</f>
        <v>100</v>
      </c>
    </row>
    <row r="3455" spans="1:7" x14ac:dyDescent="0.25">
      <c r="A3455" s="1" t="str">
        <f>'Customer_Master'!A3455</f>
        <v>CUST-03509</v>
      </c>
      <c r="B3455" s="1" t="str">
        <f>'Customer_Master'!D3455</f>
        <v>Favour Murphy</v>
      </c>
      <c r="C3455" s="1" t="str">
        <f>'Customer_Master'!E3455</f>
        <v>Cloudai</v>
      </c>
      <c r="D3455" t="str">
        <f>'Customer_Master'!G3455</f>
        <v>Valid</v>
      </c>
      <c r="E3455" t="str">
        <f>'Customer_Master'!I3455</f>
        <v>Valid</v>
      </c>
      <c r="F3455" t="str">
        <f>'Customer_Master'!X3455</f>
        <v>Complete</v>
      </c>
      <c r="G3455">
        <f>'Customer_Master'!Y3455</f>
        <v>100</v>
      </c>
    </row>
    <row r="3456" spans="1:7" x14ac:dyDescent="0.25">
      <c r="A3456" s="1" t="str">
        <f>'Customer_Master'!A3456</f>
        <v>CUST-04796</v>
      </c>
      <c r="B3456" s="1" t="str">
        <f>'Customer_Master'!D3456</f>
        <v>Kevin Akinola</v>
      </c>
      <c r="C3456" s="1" t="str">
        <f>'Customer_Master'!E3456</f>
        <v>Swiftdigital</v>
      </c>
      <c r="D3456" t="str">
        <f>'Customer_Master'!G3456</f>
        <v>Valid</v>
      </c>
      <c r="E3456" t="str">
        <f>'Customer_Master'!I3456</f>
        <v>Valid</v>
      </c>
      <c r="F3456" t="str">
        <f>'Customer_Master'!X3456</f>
        <v>Complete</v>
      </c>
      <c r="G3456">
        <f>'Customer_Master'!Y3456</f>
        <v>100</v>
      </c>
    </row>
    <row r="3457" spans="1:7" x14ac:dyDescent="0.25">
      <c r="A3457" s="1" t="str">
        <f>'Customer_Master'!A3457</f>
        <v>CUST-00387</v>
      </c>
      <c r="B3457" s="1" t="str">
        <f>'Customer_Master'!D3457</f>
        <v>Victor Otieno</v>
      </c>
      <c r="C3457" s="1" t="str">
        <f>'Customer_Master'!E3457</f>
        <v>Not Available</v>
      </c>
      <c r="D3457" t="str">
        <f>'Customer_Master'!G3457</f>
        <v>Valid</v>
      </c>
      <c r="E3457" t="str">
        <f>'Customer_Master'!I3457</f>
        <v>Valid</v>
      </c>
      <c r="F3457" t="str">
        <f>'Customer_Master'!X3457</f>
        <v>Incomplete</v>
      </c>
      <c r="G3457">
        <f>'Customer_Master'!Y3457</f>
        <v>60</v>
      </c>
    </row>
    <row r="3458" spans="1:7" x14ac:dyDescent="0.25">
      <c r="A3458" s="1" t="str">
        <f>'Customer_Master'!A3458</f>
        <v>CUST-04053</v>
      </c>
      <c r="B3458" s="1" t="str">
        <f>'Customer_Master'!D3458</f>
        <v>Usman Van Der Merwe</v>
      </c>
      <c r="C3458" s="1" t="str">
        <f>'Customer_Master'!E3458</f>
        <v>Cloudai</v>
      </c>
      <c r="D3458" t="str">
        <f>'Customer_Master'!G3458</f>
        <v>Valid</v>
      </c>
      <c r="E3458" t="str">
        <f>'Customer_Master'!I3458</f>
        <v>Valid</v>
      </c>
      <c r="F3458" t="str">
        <f>'Customer_Master'!X3458</f>
        <v>Complete</v>
      </c>
      <c r="G3458">
        <f>'Customer_Master'!Y3458</f>
        <v>75</v>
      </c>
    </row>
    <row r="3459" spans="1:7" x14ac:dyDescent="0.25">
      <c r="A3459" s="1" t="str">
        <f>'Customer_Master'!A3459</f>
        <v>CUST-00399</v>
      </c>
      <c r="B3459" s="1" t="str">
        <f>'Customer_Master'!D3459</f>
        <v>Femke Bello</v>
      </c>
      <c r="C3459" s="1" t="str">
        <f>'Customer_Master'!E3459</f>
        <v>Gridventures Ltd</v>
      </c>
      <c r="D3459" t="str">
        <f>'Customer_Master'!G3459</f>
        <v>Valid</v>
      </c>
      <c r="E3459" t="str">
        <f>'Customer_Master'!I3459</f>
        <v>Valid</v>
      </c>
      <c r="F3459" t="str">
        <f>'Customer_Master'!X3459</f>
        <v>Complete</v>
      </c>
      <c r="G3459">
        <f>'Customer_Master'!Y3459</f>
        <v>100</v>
      </c>
    </row>
    <row r="3460" spans="1:7" x14ac:dyDescent="0.25">
      <c r="A3460" s="1" t="str">
        <f>'Customer_Master'!A3460</f>
        <v>CUST-00730</v>
      </c>
      <c r="B3460" s="1" t="str">
        <f>'Customer_Master'!D3460</f>
        <v>Fatima Eze</v>
      </c>
      <c r="C3460" s="1" t="str">
        <f>'Customer_Master'!E3460</f>
        <v>Kuda</v>
      </c>
      <c r="D3460" t="str">
        <f>'Customer_Master'!G3460</f>
        <v>Valid</v>
      </c>
      <c r="E3460" t="str">
        <f>'Customer_Master'!I3460</f>
        <v>Valid</v>
      </c>
      <c r="F3460" t="str">
        <f>'Customer_Master'!X3460</f>
        <v>Complete</v>
      </c>
      <c r="G3460">
        <f>'Customer_Master'!Y3460</f>
        <v>75</v>
      </c>
    </row>
    <row r="3461" spans="1:7" x14ac:dyDescent="0.25">
      <c r="A3461" s="1" t="str">
        <f>'Customer_Master'!A3461</f>
        <v>CUST-03974</v>
      </c>
      <c r="B3461" s="1" t="str">
        <f>'Customer_Master'!D3461</f>
        <v>Liam Abubakar</v>
      </c>
      <c r="C3461" s="1" t="str">
        <f>'Customer_Master'!E3461</f>
        <v>Primecapital</v>
      </c>
      <c r="D3461" t="str">
        <f>'Customer_Master'!G3461</f>
        <v>Valid</v>
      </c>
      <c r="E3461" t="str">
        <f>'Customer_Master'!I3461</f>
        <v>Valid</v>
      </c>
      <c r="F3461" t="str">
        <f>'Customer_Master'!X3461</f>
        <v>Complete</v>
      </c>
      <c r="G3461">
        <f>'Customer_Master'!Y3461</f>
        <v>100</v>
      </c>
    </row>
    <row r="3462" spans="1:7" x14ac:dyDescent="0.25">
      <c r="A3462" s="1" t="str">
        <f>'Customer_Master'!A3462</f>
        <v>CUST-02652</v>
      </c>
      <c r="B3462" s="1" t="str">
        <f>'Customer_Master'!D3462</f>
        <v>Ifeanyi Diallo</v>
      </c>
      <c r="C3462" s="1" t="str">
        <f>'Customer_Master'!E3462</f>
        <v>Coreworks Gmbh</v>
      </c>
      <c r="D3462" t="str">
        <f>'Customer_Master'!G3462</f>
        <v>Valid</v>
      </c>
      <c r="E3462" t="str">
        <f>'Customer_Master'!I3462</f>
        <v>Valid</v>
      </c>
      <c r="F3462" t="str">
        <f>'Customer_Master'!X3462</f>
        <v>Complete</v>
      </c>
      <c r="G3462">
        <f>'Customer_Master'!Y3462</f>
        <v>75</v>
      </c>
    </row>
    <row r="3463" spans="1:7" x14ac:dyDescent="0.25">
      <c r="A3463" s="1" t="str">
        <f>'Customer_Master'!A3463</f>
        <v>CUST-02022</v>
      </c>
      <c r="B3463" s="1" t="str">
        <f>'Customer_Master'!D3463</f>
        <v>Zainab Al-Farsi</v>
      </c>
      <c r="C3463" s="1" t="str">
        <f>'Customer_Master'!E3463</f>
        <v>Swiftgroup Plc</v>
      </c>
      <c r="D3463" t="str">
        <f>'Customer_Master'!G3463</f>
        <v>Valid</v>
      </c>
      <c r="E3463" t="str">
        <f>'Customer_Master'!I3463</f>
        <v>Valid</v>
      </c>
      <c r="F3463" t="str">
        <f>'Customer_Master'!X3463</f>
        <v>Complete</v>
      </c>
      <c r="G3463">
        <f>'Customer_Master'!Y3463</f>
        <v>100</v>
      </c>
    </row>
    <row r="3464" spans="1:7" x14ac:dyDescent="0.25">
      <c r="A3464" s="1" t="str">
        <f>'Customer_Master'!A3464</f>
        <v>CUST-00336</v>
      </c>
      <c r="B3464" s="1" t="str">
        <f>'Customer_Master'!D3464</f>
        <v>Ryan Khan</v>
      </c>
      <c r="C3464" s="1" t="str">
        <f>'Customer_Master'!E3464</f>
        <v>Primegroup Inc</v>
      </c>
      <c r="D3464" t="str">
        <f>'Customer_Master'!G3464</f>
        <v>Valid</v>
      </c>
      <c r="E3464" t="str">
        <f>'Customer_Master'!I3464</f>
        <v>Valid</v>
      </c>
      <c r="F3464" t="str">
        <f>'Customer_Master'!X3464</f>
        <v>Complete</v>
      </c>
      <c r="G3464">
        <f>'Customer_Master'!Y3464</f>
        <v>100</v>
      </c>
    </row>
    <row r="3465" spans="1:7" x14ac:dyDescent="0.25">
      <c r="A3465" s="1" t="str">
        <f>'Customer_Master'!A3465</f>
        <v>CUST-00724</v>
      </c>
      <c r="B3465" s="1" t="str">
        <f>'Customer_Master'!D3465</f>
        <v>Daniel Obi</v>
      </c>
      <c r="C3465" s="1" t="str">
        <f>'Customer_Master'!E3465</f>
        <v>Not Available</v>
      </c>
      <c r="D3465" t="str">
        <f>'Customer_Master'!G3465</f>
        <v>Valid</v>
      </c>
      <c r="E3465" t="str">
        <f>'Customer_Master'!I3465</f>
        <v>Valid</v>
      </c>
      <c r="F3465" t="str">
        <f>'Customer_Master'!X3465</f>
        <v>Incomplete</v>
      </c>
      <c r="G3465">
        <f>'Customer_Master'!Y3465</f>
        <v>60</v>
      </c>
    </row>
    <row r="3466" spans="1:7" x14ac:dyDescent="0.25">
      <c r="A3466" s="1" t="str">
        <f>'Customer_Master'!A3466</f>
        <v>CUST-03475</v>
      </c>
      <c r="B3466" s="1" t="str">
        <f>'Customer_Master'!D3466</f>
        <v>Joshua Musa</v>
      </c>
      <c r="C3466" s="1" t="str">
        <f>'Customer_Master'!E3466</f>
        <v>Echocapital Llc</v>
      </c>
      <c r="D3466" t="str">
        <f>'Customer_Master'!G3466</f>
        <v>Valid</v>
      </c>
      <c r="E3466" t="str">
        <f>'Customer_Master'!I3466</f>
        <v>Valid</v>
      </c>
      <c r="F3466" t="str">
        <f>'Customer_Master'!X3466</f>
        <v>Complete</v>
      </c>
      <c r="G3466">
        <f>'Customer_Master'!Y3466</f>
        <v>100</v>
      </c>
    </row>
    <row r="3467" spans="1:7" x14ac:dyDescent="0.25">
      <c r="A3467" s="1" t="str">
        <f>'Customer_Master'!A3467</f>
        <v>CUST-00725</v>
      </c>
      <c r="B3467" s="1" t="str">
        <f>'Customer_Master'!D3467</f>
        <v>Funmi Nwosu</v>
      </c>
      <c r="C3467" s="1" t="str">
        <f>'Customer_Master'!E3467</f>
        <v>Cellulant</v>
      </c>
      <c r="D3467" t="str">
        <f>'Customer_Master'!G3467</f>
        <v>Valid</v>
      </c>
      <c r="E3467" t="str">
        <f>'Customer_Master'!I3467</f>
        <v>Valid</v>
      </c>
      <c r="F3467" t="str">
        <f>'Customer_Master'!X3467</f>
        <v>Complete</v>
      </c>
      <c r="G3467">
        <f>'Customer_Master'!Y3467</f>
        <v>100</v>
      </c>
    </row>
    <row r="3468" spans="1:7" x14ac:dyDescent="0.25">
      <c r="A3468" s="1" t="str">
        <f>'Customer_Master'!A3468</f>
        <v>CUST-01593</v>
      </c>
      <c r="B3468" s="1" t="str">
        <f>'Customer_Master'!D3468</f>
        <v>Ngozi Abubakar</v>
      </c>
      <c r="C3468" s="1" t="str">
        <f>'Customer_Master'!E3468</f>
        <v>Primefinance</v>
      </c>
      <c r="D3468" t="str">
        <f>'Customer_Master'!G3468</f>
        <v>Valid</v>
      </c>
      <c r="E3468" t="str">
        <f>'Customer_Master'!I3468</f>
        <v>Valid</v>
      </c>
      <c r="F3468" t="str">
        <f>'Customer_Master'!X3468</f>
        <v>Complete</v>
      </c>
      <c r="G3468">
        <f>'Customer_Master'!Y3468</f>
        <v>100</v>
      </c>
    </row>
    <row r="3469" spans="1:7" x14ac:dyDescent="0.25">
      <c r="A3469" s="1" t="str">
        <f>'Customer_Master'!A3469</f>
        <v>CUST-00912</v>
      </c>
      <c r="B3469" s="1" t="str">
        <f>'Customer_Master'!D3469</f>
        <v>Damilola Hassan</v>
      </c>
      <c r="C3469" s="1" t="str">
        <f>'Customer_Master'!E3469</f>
        <v>Lumencapital Gmbh</v>
      </c>
      <c r="D3469" t="str">
        <f>'Customer_Master'!G3469</f>
        <v>Valid</v>
      </c>
      <c r="E3469" t="str">
        <f>'Customer_Master'!I3469</f>
        <v>Valid</v>
      </c>
      <c r="F3469" t="str">
        <f>'Customer_Master'!X3469</f>
        <v>Complete</v>
      </c>
      <c r="G3469">
        <f>'Customer_Master'!Y3469</f>
        <v>100</v>
      </c>
    </row>
    <row r="3470" spans="1:7" x14ac:dyDescent="0.25">
      <c r="A3470" s="1" t="str">
        <f>'Customer_Master'!A3470</f>
        <v>CUST-03172</v>
      </c>
      <c r="B3470" s="1" t="str">
        <f>'Customer_Master'!D3470</f>
        <v>Asante</v>
      </c>
      <c r="C3470" s="1" t="str">
        <f>'Customer_Master'!E3470</f>
        <v>Paystack</v>
      </c>
      <c r="D3470" t="str">
        <f>'Customer_Master'!G3470</f>
        <v>Valid</v>
      </c>
      <c r="E3470" t="str">
        <f>'Customer_Master'!I3470</f>
        <v>Valid</v>
      </c>
      <c r="F3470" t="str">
        <f>'Customer_Master'!X3470</f>
        <v>Incomplete</v>
      </c>
      <c r="G3470">
        <f>'Customer_Master'!Y3470</f>
        <v>60</v>
      </c>
    </row>
    <row r="3471" spans="1:7" x14ac:dyDescent="0.25">
      <c r="A3471" s="1" t="str">
        <f>'Customer_Master'!A3471</f>
        <v>CUST-03059</v>
      </c>
      <c r="B3471" s="1" t="str">
        <f>'Customer_Master'!D3471</f>
        <v>Hauwa Dlamini</v>
      </c>
      <c r="C3471" s="1" t="str">
        <f>'Customer_Master'!E3471</f>
        <v>Interswitch</v>
      </c>
      <c r="D3471" t="str">
        <f>'Customer_Master'!G3471</f>
        <v>Valid</v>
      </c>
      <c r="E3471" t="str">
        <f>'Customer_Master'!I3471</f>
        <v>Valid</v>
      </c>
      <c r="F3471" t="str">
        <f>'Customer_Master'!X3471</f>
        <v>Complete</v>
      </c>
      <c r="G3471">
        <f>'Customer_Master'!Y3471</f>
        <v>100</v>
      </c>
    </row>
    <row r="3472" spans="1:7" x14ac:dyDescent="0.25">
      <c r="A3472" s="1" t="str">
        <f>'Customer_Master'!A3472</f>
        <v>CUST-00914</v>
      </c>
      <c r="B3472" s="1" t="str">
        <f>'Customer_Master'!D3472</f>
        <v>Sarah Hassan</v>
      </c>
      <c r="C3472" s="1" t="str">
        <f>'Customer_Master'!E3472</f>
        <v>Andela</v>
      </c>
      <c r="D3472" t="str">
        <f>'Customer_Master'!G3472</f>
        <v>Invalid</v>
      </c>
      <c r="E3472" t="str">
        <f>'Customer_Master'!I3472</f>
        <v>Valid</v>
      </c>
      <c r="F3472" t="str">
        <f>'Customer_Master'!X3472</f>
        <v>Complete</v>
      </c>
      <c r="G3472">
        <f>'Customer_Master'!Y3472</f>
        <v>70</v>
      </c>
    </row>
    <row r="3473" spans="1:7" x14ac:dyDescent="0.25">
      <c r="A3473" s="1" t="str">
        <f>'Customer_Master'!A3473</f>
        <v>CUST-00468</v>
      </c>
      <c r="B3473" s="1" t="str">
        <f>'Customer_Master'!D3473</f>
        <v>Aliyu Ogundimu</v>
      </c>
      <c r="C3473" s="1" t="str">
        <f>'Customer_Master'!E3473</f>
        <v>Leadcapital</v>
      </c>
      <c r="D3473" t="str">
        <f>'Customer_Master'!G3473</f>
        <v>Valid</v>
      </c>
      <c r="E3473" t="str">
        <f>'Customer_Master'!I3473</f>
        <v>Valid</v>
      </c>
      <c r="F3473" t="str">
        <f>'Customer_Master'!X3473</f>
        <v>Complete</v>
      </c>
      <c r="G3473">
        <f>'Customer_Master'!Y3473</f>
        <v>75</v>
      </c>
    </row>
    <row r="3474" spans="1:7" x14ac:dyDescent="0.25">
      <c r="A3474" s="1" t="str">
        <f>'Customer_Master'!A3474</f>
        <v>CUST-01938</v>
      </c>
      <c r="B3474" s="1" t="str">
        <f>'Customer_Master'!D3474</f>
        <v>Khan</v>
      </c>
      <c r="C3474" s="1" t="str">
        <f>'Customer_Master'!E3474</f>
        <v>Vaultlogic Ltd</v>
      </c>
      <c r="D3474" t="str">
        <f>'Customer_Master'!G3474</f>
        <v>Valid</v>
      </c>
      <c r="E3474" t="str">
        <f>'Customer_Master'!I3474</f>
        <v>Valid</v>
      </c>
      <c r="F3474" t="str">
        <f>'Customer_Master'!X3474</f>
        <v>Incomplete</v>
      </c>
      <c r="G3474">
        <f>'Customer_Master'!Y3474</f>
        <v>60</v>
      </c>
    </row>
    <row r="3475" spans="1:7" x14ac:dyDescent="0.25">
      <c r="A3475" s="1" t="str">
        <f>'Customer_Master'!A3475</f>
        <v>CUST-03161</v>
      </c>
      <c r="B3475" s="1" t="str">
        <f>'Customer_Master'!D3475</f>
        <v>Matthew Mohammed</v>
      </c>
      <c r="C3475" s="1" t="str">
        <f>'Customer_Master'!E3475</f>
        <v>Payai</v>
      </c>
      <c r="D3475" t="str">
        <f>'Customer_Master'!G3475</f>
        <v>Valid</v>
      </c>
      <c r="E3475" t="str">
        <f>'Customer_Master'!I3475</f>
        <v>Valid</v>
      </c>
      <c r="F3475" t="str">
        <f>'Customer_Master'!X3475</f>
        <v>Complete</v>
      </c>
      <c r="G3475">
        <f>'Customer_Master'!Y3475</f>
        <v>100</v>
      </c>
    </row>
    <row r="3476" spans="1:7" x14ac:dyDescent="0.25">
      <c r="A3476" s="1" t="str">
        <f>'Customer_Master'!A3476</f>
        <v>CUST-03324</v>
      </c>
      <c r="B3476" s="1" t="str">
        <f>'Customer_Master'!D3476</f>
        <v>Bashir Salami</v>
      </c>
      <c r="C3476" s="1" t="str">
        <f>'Customer_Master'!E3476</f>
        <v>Brightfinance Gmbh</v>
      </c>
      <c r="D3476" t="str">
        <f>'Customer_Master'!G3476</f>
        <v>Valid</v>
      </c>
      <c r="E3476" t="str">
        <f>'Customer_Master'!I3476</f>
        <v>Valid</v>
      </c>
      <c r="F3476" t="str">
        <f>'Customer_Master'!X3476</f>
        <v>Complete</v>
      </c>
      <c r="G3476">
        <f>'Customer_Master'!Y3476</f>
        <v>100</v>
      </c>
    </row>
    <row r="3477" spans="1:7" x14ac:dyDescent="0.25">
      <c r="A3477" s="1" t="str">
        <f>'Customer_Master'!A3477</f>
        <v>CUST-03119</v>
      </c>
      <c r="B3477" s="1" t="str">
        <f>'Customer_Master'!D3477</f>
        <v>Joshua Davies</v>
      </c>
      <c r="C3477" s="1" t="str">
        <f>'Customer_Master'!E3477</f>
        <v>Clouddigital Ltd</v>
      </c>
      <c r="D3477" t="str">
        <f>'Customer_Master'!G3477</f>
        <v>Valid</v>
      </c>
      <c r="E3477" t="str">
        <f>'Customer_Master'!I3477</f>
        <v>Valid</v>
      </c>
      <c r="F3477" t="str">
        <f>'Customer_Master'!X3477</f>
        <v>Complete</v>
      </c>
      <c r="G3477">
        <f>'Customer_Master'!Y3477</f>
        <v>100</v>
      </c>
    </row>
    <row r="3478" spans="1:7" x14ac:dyDescent="0.25">
      <c r="A3478" s="1" t="str">
        <f>'Customer_Master'!A3478</f>
        <v>CUST-01173</v>
      </c>
      <c r="B3478" s="1" t="str">
        <f>'Customer_Master'!D3478</f>
        <v>Noah Hassan</v>
      </c>
      <c r="C3478" s="1" t="str">
        <f>'Customer_Master'!E3478</f>
        <v>Helionetworks Gmbh</v>
      </c>
      <c r="D3478" t="str">
        <f>'Customer_Master'!G3478</f>
        <v>Valid</v>
      </c>
      <c r="E3478" t="str">
        <f>'Customer_Master'!I3478</f>
        <v>Valid</v>
      </c>
      <c r="F3478" t="str">
        <f>'Customer_Master'!X3478</f>
        <v>Complete</v>
      </c>
      <c r="G3478">
        <f>'Customer_Master'!Y3478</f>
        <v>100</v>
      </c>
    </row>
    <row r="3479" spans="1:7" x14ac:dyDescent="0.25">
      <c r="A3479" s="1" t="str">
        <f>'Customer_Master'!A3479</f>
        <v>CUST-00120</v>
      </c>
      <c r="B3479" s="1" t="str">
        <f>'Customer_Master'!D3479</f>
        <v>Obinna Salami</v>
      </c>
      <c r="C3479" s="1" t="str">
        <f>'Customer_Master'!E3479</f>
        <v>Echohealth</v>
      </c>
      <c r="D3479" t="str">
        <f>'Customer_Master'!G3479</f>
        <v>Valid</v>
      </c>
      <c r="E3479" t="str">
        <f>'Customer_Master'!I3479</f>
        <v>Valid</v>
      </c>
      <c r="F3479" t="str">
        <f>'Customer_Master'!X3479</f>
        <v>Complete</v>
      </c>
      <c r="G3479">
        <f>'Customer_Master'!Y3479</f>
        <v>100</v>
      </c>
    </row>
    <row r="3480" spans="1:7" x14ac:dyDescent="0.25">
      <c r="A3480" s="1" t="str">
        <f>'Customer_Master'!A3480</f>
        <v>CUST-04773</v>
      </c>
      <c r="B3480" s="1" t="str">
        <f>'Customer_Master'!D3480</f>
        <v>Ngozi Asante</v>
      </c>
      <c r="C3480" s="1" t="str">
        <f>'Customer_Master'!E3480</f>
        <v>Pulsedigital Ltd</v>
      </c>
      <c r="D3480" t="str">
        <f>'Customer_Master'!G3480</f>
        <v>Valid</v>
      </c>
      <c r="E3480" t="str">
        <f>'Customer_Master'!I3480</f>
        <v>Valid</v>
      </c>
      <c r="F3480" t="str">
        <f>'Customer_Master'!X3480</f>
        <v>Complete</v>
      </c>
      <c r="G3480">
        <f>'Customer_Master'!Y3480</f>
        <v>100</v>
      </c>
    </row>
    <row r="3481" spans="1:7" x14ac:dyDescent="0.25">
      <c r="A3481" s="1" t="str">
        <f>'Customer_Master'!A3481</f>
        <v>CUST-04477</v>
      </c>
      <c r="B3481" s="1" t="str">
        <f>'Customer_Master'!D3481</f>
        <v>Thandiwe Patel</v>
      </c>
      <c r="C3481" s="1" t="str">
        <f>'Customer_Master'!E3481</f>
        <v>Teamapt</v>
      </c>
      <c r="D3481" t="str">
        <f>'Customer_Master'!G3481</f>
        <v>Valid</v>
      </c>
      <c r="E3481" t="str">
        <f>'Customer_Master'!I3481</f>
        <v>Valid</v>
      </c>
      <c r="F3481" t="str">
        <f>'Customer_Master'!X3481</f>
        <v>Complete</v>
      </c>
      <c r="G3481">
        <f>'Customer_Master'!Y3481</f>
        <v>100</v>
      </c>
    </row>
    <row r="3482" spans="1:7" x14ac:dyDescent="0.25">
      <c r="A3482" s="1" t="str">
        <f>'Customer_Master'!A3482</f>
        <v>CUST-01818</v>
      </c>
      <c r="B3482" s="1" t="str">
        <f>'Customer_Master'!D3482</f>
        <v>Blessing Oladipo</v>
      </c>
      <c r="C3482" s="1" t="str">
        <f>'Customer_Master'!E3482</f>
        <v>Twiga Foods</v>
      </c>
      <c r="D3482" t="str">
        <f>'Customer_Master'!G3482</f>
        <v>Valid</v>
      </c>
      <c r="E3482" t="str">
        <f>'Customer_Master'!I3482</f>
        <v>Valid</v>
      </c>
      <c r="F3482" t="str">
        <f>'Customer_Master'!X3482</f>
        <v>Complete</v>
      </c>
      <c r="G3482">
        <f>'Customer_Master'!Y3482</f>
        <v>100</v>
      </c>
    </row>
    <row r="3483" spans="1:7" x14ac:dyDescent="0.25">
      <c r="A3483" s="1" t="str">
        <f>'Customer_Master'!A3483</f>
        <v>CUST-02208</v>
      </c>
      <c r="B3483" s="1" t="str">
        <f>'Customer_Master'!D3483</f>
        <v>Emily Mohammed</v>
      </c>
      <c r="C3483" s="1" t="str">
        <f>'Customer_Master'!E3483</f>
        <v>Andela</v>
      </c>
      <c r="D3483" t="str">
        <f>'Customer_Master'!G3483</f>
        <v>Valid</v>
      </c>
      <c r="E3483" t="str">
        <f>'Customer_Master'!I3483</f>
        <v>Valid</v>
      </c>
      <c r="F3483" t="str">
        <f>'Customer_Master'!X3483</f>
        <v>Complete</v>
      </c>
      <c r="G3483">
        <f>'Customer_Master'!Y3483</f>
        <v>75</v>
      </c>
    </row>
    <row r="3484" spans="1:7" x14ac:dyDescent="0.25">
      <c r="A3484" s="1" t="str">
        <f>'Customer_Master'!A3484</f>
        <v>CUST-00683</v>
      </c>
      <c r="B3484" s="1" t="str">
        <f>'Customer_Master'!D3484</f>
        <v>Layla Lawal</v>
      </c>
      <c r="C3484" s="1" t="str">
        <f>'Customer_Master'!E3484</f>
        <v>Vaultlogic Ltd</v>
      </c>
      <c r="D3484" t="str">
        <f>'Customer_Master'!G3484</f>
        <v>Valid</v>
      </c>
      <c r="E3484" t="str">
        <f>'Customer_Master'!I3484</f>
        <v>Valid</v>
      </c>
      <c r="F3484" t="str">
        <f>'Customer_Master'!X3484</f>
        <v>Complete</v>
      </c>
      <c r="G3484">
        <f>'Customer_Master'!Y3484</f>
        <v>75</v>
      </c>
    </row>
    <row r="3485" spans="1:7" x14ac:dyDescent="0.25">
      <c r="A3485" s="1" t="str">
        <f>'Customer_Master'!A3485</f>
        <v>CUST-04968</v>
      </c>
      <c r="B3485" s="1" t="str">
        <f>'Customer_Master'!D3485</f>
        <v>Tope O'Brien</v>
      </c>
      <c r="C3485" s="1" t="str">
        <f>'Customer_Master'!E3485</f>
        <v>Heliohealth</v>
      </c>
      <c r="D3485" t="str">
        <f>'Customer_Master'!G3485</f>
        <v>Valid</v>
      </c>
      <c r="E3485" t="str">
        <f>'Customer_Master'!I3485</f>
        <v>Valid</v>
      </c>
      <c r="F3485" t="str">
        <f>'Customer_Master'!X3485</f>
        <v>Complete</v>
      </c>
      <c r="G3485">
        <f>'Customer_Master'!Y3485</f>
        <v>100</v>
      </c>
    </row>
    <row r="3486" spans="1:7" x14ac:dyDescent="0.25">
      <c r="A3486" s="1" t="str">
        <f>'Customer_Master'!A3486</f>
        <v>CUST-00649</v>
      </c>
      <c r="B3486" s="1" t="str">
        <f>'Customer_Master'!D3486</f>
        <v>Gbenga Kamau</v>
      </c>
      <c r="C3486" s="1" t="str">
        <f>'Customer_Master'!E3486</f>
        <v>Interswitch</v>
      </c>
      <c r="D3486" t="str">
        <f>'Customer_Master'!G3486</f>
        <v>Valid</v>
      </c>
      <c r="E3486" t="str">
        <f>'Customer_Master'!I3486</f>
        <v>Valid</v>
      </c>
      <c r="F3486" t="str">
        <f>'Customer_Master'!X3486</f>
        <v>Complete</v>
      </c>
      <c r="G3486">
        <f>'Customer_Master'!Y3486</f>
        <v>75</v>
      </c>
    </row>
    <row r="3487" spans="1:7" x14ac:dyDescent="0.25">
      <c r="A3487" s="1" t="str">
        <f>'Customer_Master'!A3487</f>
        <v>CUST-01000</v>
      </c>
      <c r="B3487" s="1" t="str">
        <f>'Customer_Master'!D3487</f>
        <v>Laura Aliyu</v>
      </c>
      <c r="C3487" s="1" t="str">
        <f>'Customer_Master'!E3487</f>
        <v>Mtn Group</v>
      </c>
      <c r="D3487" t="str">
        <f>'Customer_Master'!G3487</f>
        <v>Valid</v>
      </c>
      <c r="E3487" t="str">
        <f>'Customer_Master'!I3487</f>
        <v>Valid</v>
      </c>
      <c r="F3487" t="str">
        <f>'Customer_Master'!X3487</f>
        <v>Complete</v>
      </c>
      <c r="G3487">
        <f>'Customer_Master'!Y3487</f>
        <v>100</v>
      </c>
    </row>
    <row r="3488" spans="1:7" x14ac:dyDescent="0.25">
      <c r="A3488" s="1" t="str">
        <f>'Customer_Master'!A3488</f>
        <v>CUST-01386</v>
      </c>
      <c r="B3488" s="1" t="str">
        <f>'Customer_Master'!D3488</f>
        <v>Jessica Kamau</v>
      </c>
      <c r="C3488" s="1" t="str">
        <f>'Customer_Master'!E3488</f>
        <v>Dataai</v>
      </c>
      <c r="D3488" t="str">
        <f>'Customer_Master'!G3488</f>
        <v>Valid</v>
      </c>
      <c r="E3488" t="str">
        <f>'Customer_Master'!I3488</f>
        <v>Valid</v>
      </c>
      <c r="F3488" t="str">
        <f>'Customer_Master'!X3488</f>
        <v>Complete</v>
      </c>
      <c r="G3488">
        <f>'Customer_Master'!Y3488</f>
        <v>100</v>
      </c>
    </row>
    <row r="3489" spans="1:7" x14ac:dyDescent="0.25">
      <c r="A3489" s="1" t="str">
        <f>'Customer_Master'!A3489</f>
        <v>CUST-02214</v>
      </c>
      <c r="B3489" s="1" t="str">
        <f>'Customer_Master'!D3489</f>
        <v>Akinyi Nwankwo</v>
      </c>
      <c r="C3489" s="1" t="str">
        <f>'Customer_Master'!E3489</f>
        <v>Quantanetworks Plc</v>
      </c>
      <c r="D3489" t="str">
        <f>'Customer_Master'!G3489</f>
        <v>Valid</v>
      </c>
      <c r="E3489" t="str">
        <f>'Customer_Master'!I3489</f>
        <v>Valid</v>
      </c>
      <c r="F3489" t="str">
        <f>'Customer_Master'!X3489</f>
        <v>Complete</v>
      </c>
      <c r="G3489">
        <f>'Customer_Master'!Y3489</f>
        <v>100</v>
      </c>
    </row>
    <row r="3490" spans="1:7" x14ac:dyDescent="0.25">
      <c r="A3490" s="1" t="str">
        <f>'Customer_Master'!A3490</f>
        <v>CUST-02352</v>
      </c>
      <c r="B3490" s="1" t="str">
        <f>'Customer_Master'!D3490</f>
        <v>Sarah Bello</v>
      </c>
      <c r="C3490" s="1" t="str">
        <f>'Customer_Master'!E3490</f>
        <v>Dangote Industries</v>
      </c>
      <c r="D3490" t="str">
        <f>'Customer_Master'!G3490</f>
        <v>Valid</v>
      </c>
      <c r="E3490" t="str">
        <f>'Customer_Master'!I3490</f>
        <v>Valid</v>
      </c>
      <c r="F3490" t="str">
        <f>'Customer_Master'!X3490</f>
        <v>Complete</v>
      </c>
      <c r="G3490">
        <f>'Customer_Master'!Y3490</f>
        <v>75</v>
      </c>
    </row>
    <row r="3491" spans="1:7" x14ac:dyDescent="0.25">
      <c r="A3491" s="1" t="str">
        <f>'Customer_Master'!A3491</f>
        <v>CUST-00362</v>
      </c>
      <c r="B3491" s="1" t="str">
        <f>'Customer_Master'!D3491</f>
        <v>Damilola Eze</v>
      </c>
      <c r="C3491" s="1" t="str">
        <f>'Customer_Master'!E3491</f>
        <v>Vaultsystems Gmbh</v>
      </c>
      <c r="D3491" t="str">
        <f>'Customer_Master'!G3491</f>
        <v>Valid</v>
      </c>
      <c r="E3491" t="str">
        <f>'Customer_Master'!I3491</f>
        <v>Valid</v>
      </c>
      <c r="F3491" t="str">
        <f>'Customer_Master'!X3491</f>
        <v>Complete</v>
      </c>
      <c r="G3491">
        <f>'Customer_Master'!Y3491</f>
        <v>100</v>
      </c>
    </row>
    <row r="3492" spans="1:7" x14ac:dyDescent="0.25">
      <c r="A3492" s="1" t="str">
        <f>'Customer_Master'!A3492</f>
        <v>CUST-04442</v>
      </c>
      <c r="B3492" s="1" t="str">
        <f>'Customer_Master'!D3492</f>
        <v>Favour Orji</v>
      </c>
      <c r="C3492" s="1" t="str">
        <f>'Customer_Master'!E3492</f>
        <v>Dangote Industries</v>
      </c>
      <c r="D3492" t="str">
        <f>'Customer_Master'!G3492</f>
        <v>Valid</v>
      </c>
      <c r="E3492" t="str">
        <f>'Customer_Master'!I3492</f>
        <v>Valid</v>
      </c>
      <c r="F3492" t="str">
        <f>'Customer_Master'!X3492</f>
        <v>Complete</v>
      </c>
      <c r="G3492">
        <f>'Customer_Master'!Y3492</f>
        <v>100</v>
      </c>
    </row>
    <row r="3493" spans="1:7" x14ac:dyDescent="0.25">
      <c r="A3493" s="1" t="str">
        <f>'Customer_Master'!A3493</f>
        <v>CUST-02084</v>
      </c>
      <c r="B3493" s="1" t="str">
        <f>'Customer_Master'!D3493</f>
        <v>Matthew Lawal</v>
      </c>
      <c r="C3493" s="1" t="str">
        <f>'Customer_Master'!E3493</f>
        <v>Vaulttech Plc</v>
      </c>
      <c r="D3493" t="str">
        <f>'Customer_Master'!G3493</f>
        <v>Valid</v>
      </c>
      <c r="E3493" t="str">
        <f>'Customer_Master'!I3493</f>
        <v>Invalid</v>
      </c>
      <c r="F3493" t="str">
        <f>'Customer_Master'!X3493</f>
        <v>Complete</v>
      </c>
      <c r="G3493">
        <f>'Customer_Master'!Y3493</f>
        <v>80</v>
      </c>
    </row>
    <row r="3494" spans="1:7" x14ac:dyDescent="0.25">
      <c r="A3494" s="1" t="str">
        <f>'Customer_Master'!A3494</f>
        <v>CUST-01034</v>
      </c>
      <c r="B3494" s="1" t="str">
        <f>'Customer_Master'!D3494</f>
        <v>Ikechukwu Akinola</v>
      </c>
      <c r="C3494" s="1" t="str">
        <f>'Customer_Master'!E3494</f>
        <v>Lumengroup Gmbh</v>
      </c>
      <c r="D3494" t="str">
        <f>'Customer_Master'!G3494</f>
        <v>Valid</v>
      </c>
      <c r="E3494" t="str">
        <f>'Customer_Master'!I3494</f>
        <v>Valid</v>
      </c>
      <c r="F3494" t="str">
        <f>'Customer_Master'!X3494</f>
        <v>Complete</v>
      </c>
      <c r="G3494">
        <f>'Customer_Master'!Y3494</f>
        <v>100</v>
      </c>
    </row>
    <row r="3495" spans="1:7" x14ac:dyDescent="0.25">
      <c r="A3495" s="1" t="str">
        <f>'Customer_Master'!A3495</f>
        <v>CUST-01717</v>
      </c>
      <c r="B3495" s="1" t="str">
        <f>'Customer_Master'!D3495</f>
        <v>Zainab Evans</v>
      </c>
      <c r="C3495" s="1" t="str">
        <f>'Customer_Master'!E3495</f>
        <v>Vaultlogic Plc</v>
      </c>
      <c r="D3495" t="str">
        <f>'Customer_Master'!G3495</f>
        <v>Valid</v>
      </c>
      <c r="E3495" t="str">
        <f>'Customer_Master'!I3495</f>
        <v>Valid</v>
      </c>
      <c r="F3495" t="str">
        <f>'Customer_Master'!X3495</f>
        <v>Complete</v>
      </c>
      <c r="G3495">
        <f>'Customer_Master'!Y3495</f>
        <v>100</v>
      </c>
    </row>
    <row r="3496" spans="1:7" x14ac:dyDescent="0.25">
      <c r="A3496" s="1" t="str">
        <f>'Customer_Master'!A3496</f>
        <v>CUST-02893</v>
      </c>
      <c r="B3496" s="1" t="str">
        <f>'Customer_Master'!D3496</f>
        <v>Chibueze Kamau</v>
      </c>
      <c r="C3496" s="1" t="str">
        <f>'Customer_Master'!E3496</f>
        <v>Cloudhub Plc</v>
      </c>
      <c r="D3496" t="str">
        <f>'Customer_Master'!G3496</f>
        <v>Valid</v>
      </c>
      <c r="E3496" t="str">
        <f>'Customer_Master'!I3496</f>
        <v>Valid</v>
      </c>
      <c r="F3496" t="str">
        <f>'Customer_Master'!X3496</f>
        <v>Complete</v>
      </c>
      <c r="G3496">
        <f>'Customer_Master'!Y3496</f>
        <v>100</v>
      </c>
    </row>
    <row r="3497" spans="1:7" x14ac:dyDescent="0.25">
      <c r="A3497" s="1" t="str">
        <f>'Customer_Master'!A3497</f>
        <v>CUST-01851</v>
      </c>
      <c r="B3497" s="1" t="str">
        <f>'Customer_Master'!D3497</f>
        <v>Joy Adewale</v>
      </c>
      <c r="C3497" s="1" t="str">
        <f>'Customer_Master'!E3497</f>
        <v>Fluxsystems Ltd</v>
      </c>
      <c r="D3497" t="str">
        <f>'Customer_Master'!G3497</f>
        <v>Valid</v>
      </c>
      <c r="E3497" t="str">
        <f>'Customer_Master'!I3497</f>
        <v>Valid</v>
      </c>
      <c r="F3497" t="str">
        <f>'Customer_Master'!X3497</f>
        <v>Complete</v>
      </c>
      <c r="G3497">
        <f>'Customer_Master'!Y3497</f>
        <v>100</v>
      </c>
    </row>
    <row r="3498" spans="1:7" x14ac:dyDescent="0.25">
      <c r="A3498" s="1" t="str">
        <f>'Customer_Master'!A3498</f>
        <v>CUST-04571</v>
      </c>
      <c r="B3498" s="1" t="str">
        <f>'Customer_Master'!D3498</f>
        <v>Kunle Okorie</v>
      </c>
      <c r="C3498" s="1" t="str">
        <f>'Customer_Master'!E3498</f>
        <v>Zenlabs Gmbh</v>
      </c>
      <c r="D3498" t="str">
        <f>'Customer_Master'!G3498</f>
        <v>Valid</v>
      </c>
      <c r="E3498" t="str">
        <f>'Customer_Master'!I3498</f>
        <v>Valid</v>
      </c>
      <c r="F3498" t="str">
        <f>'Customer_Master'!X3498</f>
        <v>Complete</v>
      </c>
      <c r="G3498">
        <f>'Customer_Master'!Y3498</f>
        <v>100</v>
      </c>
    </row>
    <row r="3499" spans="1:7" x14ac:dyDescent="0.25">
      <c r="A3499" s="1" t="str">
        <f>'Customer_Master'!A3499</f>
        <v>CUST-05081</v>
      </c>
      <c r="B3499" s="1" t="str">
        <f>'Customer_Master'!D3499</f>
        <v>Hauwa Lawal</v>
      </c>
      <c r="C3499" s="1" t="str">
        <f>'Customer_Master'!E3499</f>
        <v>Echocommerce Inc</v>
      </c>
      <c r="D3499" t="str">
        <f>'Customer_Master'!G3499</f>
        <v>Valid</v>
      </c>
      <c r="E3499" t="str">
        <f>'Customer_Master'!I3499</f>
        <v>Valid</v>
      </c>
      <c r="F3499" t="str">
        <f>'Customer_Master'!X3499</f>
        <v>Complete</v>
      </c>
      <c r="G3499">
        <f>'Customer_Master'!Y3499</f>
        <v>75</v>
      </c>
    </row>
    <row r="3500" spans="1:7" x14ac:dyDescent="0.25">
      <c r="A3500" s="1" t="str">
        <f>'Customer_Master'!A3500</f>
        <v>CUST-00168</v>
      </c>
      <c r="B3500" s="1" t="str">
        <f>'Customer_Master'!D3500</f>
        <v>Abdullahi Nwankwo</v>
      </c>
      <c r="C3500" s="1" t="str">
        <f>'Customer_Master'!E3500</f>
        <v>Hiveworks Ltd</v>
      </c>
      <c r="D3500" t="str">
        <f>'Customer_Master'!G3500</f>
        <v>Valid</v>
      </c>
      <c r="E3500" t="str">
        <f>'Customer_Master'!I3500</f>
        <v>Valid</v>
      </c>
      <c r="F3500" t="str">
        <f>'Customer_Master'!X3500</f>
        <v>Complete</v>
      </c>
      <c r="G3500">
        <f>'Customer_Master'!Y3500</f>
        <v>100</v>
      </c>
    </row>
    <row r="3501" spans="1:7" x14ac:dyDescent="0.25">
      <c r="A3501" s="1" t="str">
        <f>'Customer_Master'!A3501</f>
        <v>CUST-03250</v>
      </c>
      <c r="B3501" s="1" t="str">
        <f>'Customer_Master'!D3501</f>
        <v>Jones</v>
      </c>
      <c r="C3501" s="1" t="str">
        <f>'Customer_Master'!E3501</f>
        <v>Corehealth Llc</v>
      </c>
      <c r="D3501" t="str">
        <f>'Customer_Master'!G3501</f>
        <v>Valid</v>
      </c>
      <c r="E3501" t="str">
        <f>'Customer_Master'!I3501</f>
        <v>Valid</v>
      </c>
      <c r="F3501" t="str">
        <f>'Customer_Master'!X3501</f>
        <v>Incomplete</v>
      </c>
      <c r="G3501">
        <f>'Customer_Master'!Y3501</f>
        <v>60</v>
      </c>
    </row>
    <row r="3502" spans="1:7" x14ac:dyDescent="0.25">
      <c r="A3502" s="1" t="str">
        <f>'Customer_Master'!A3502</f>
        <v>CUST-03726</v>
      </c>
      <c r="B3502" s="1" t="str">
        <f>'Customer_Master'!D3502</f>
        <v>Chidi Khan</v>
      </c>
      <c r="C3502" s="1" t="str">
        <f>'Customer_Master'!E3502</f>
        <v>Wave</v>
      </c>
      <c r="D3502" t="str">
        <f>'Customer_Master'!G3502</f>
        <v>Valid</v>
      </c>
      <c r="E3502" t="str">
        <f>'Customer_Master'!I3502</f>
        <v>Valid</v>
      </c>
      <c r="F3502" t="str">
        <f>'Customer_Master'!X3502</f>
        <v>Complete</v>
      </c>
      <c r="G3502">
        <f>'Customer_Master'!Y3502</f>
        <v>75</v>
      </c>
    </row>
    <row r="3503" spans="1:7" x14ac:dyDescent="0.25">
      <c r="A3503" s="1" t="str">
        <f>'Customer_Master'!A3503</f>
        <v>CUST-02603</v>
      </c>
      <c r="B3503" s="1" t="str">
        <f>'Customer_Master'!D3503</f>
        <v>Layla Okorie</v>
      </c>
      <c r="C3503" s="1" t="str">
        <f>'Customer_Master'!E3503</f>
        <v>Novacommerce</v>
      </c>
      <c r="D3503" t="str">
        <f>'Customer_Master'!G3503</f>
        <v>Valid</v>
      </c>
      <c r="E3503" t="str">
        <f>'Customer_Master'!I3503</f>
        <v>Valid</v>
      </c>
      <c r="F3503" t="str">
        <f>'Customer_Master'!X3503</f>
        <v>Complete</v>
      </c>
      <c r="G3503">
        <f>'Customer_Master'!Y3503</f>
        <v>75</v>
      </c>
    </row>
    <row r="3504" spans="1:7" x14ac:dyDescent="0.25">
      <c r="A3504" s="1" t="str">
        <f>'Customer_Master'!A3504</f>
        <v>CUST-04236</v>
      </c>
      <c r="B3504" s="1" t="str">
        <f>'Customer_Master'!D3504</f>
        <v>Amani</v>
      </c>
      <c r="C3504" s="1" t="str">
        <f>'Customer_Master'!E3504</f>
        <v>Mpesa Solutions</v>
      </c>
      <c r="D3504" t="str">
        <f>'Customer_Master'!G3504</f>
        <v>Valid</v>
      </c>
      <c r="E3504" t="str">
        <f>'Customer_Master'!I3504</f>
        <v>Valid</v>
      </c>
      <c r="F3504" t="str">
        <f>'Customer_Master'!X3504</f>
        <v>Incomplete</v>
      </c>
      <c r="G3504">
        <f>'Customer_Master'!Y3504</f>
        <v>60</v>
      </c>
    </row>
    <row r="3505" spans="1:7" x14ac:dyDescent="0.25">
      <c r="A3505" s="1" t="str">
        <f>'Customer_Master'!A3505</f>
        <v>CUST-00437</v>
      </c>
      <c r="B3505" s="1" t="str">
        <f>'Customer_Master'!D3505</f>
        <v>Fatima Salami</v>
      </c>
      <c r="C3505" s="1" t="str">
        <f>'Customer_Master'!E3505</f>
        <v>Cellulant</v>
      </c>
      <c r="D3505" t="str">
        <f>'Customer_Master'!G3505</f>
        <v>Valid</v>
      </c>
      <c r="E3505" t="str">
        <f>'Customer_Master'!I3505</f>
        <v>Valid</v>
      </c>
      <c r="F3505" t="str">
        <f>'Customer_Master'!X3505</f>
        <v>Complete</v>
      </c>
      <c r="G3505">
        <f>'Customer_Master'!Y3505</f>
        <v>100</v>
      </c>
    </row>
    <row r="3506" spans="1:7" x14ac:dyDescent="0.25">
      <c r="A3506" s="1" t="str">
        <f>'Customer_Master'!A3506</f>
        <v>CUST-02820</v>
      </c>
      <c r="B3506" s="1" t="str">
        <f>'Customer_Master'!D3506</f>
        <v>Grace Balogun</v>
      </c>
      <c r="C3506" s="1" t="str">
        <f>'Customer_Master'!E3506</f>
        <v>Cellulant</v>
      </c>
      <c r="D3506" t="str">
        <f>'Customer_Master'!G3506</f>
        <v>Valid</v>
      </c>
      <c r="E3506" t="str">
        <f>'Customer_Master'!I3506</f>
        <v>Valid</v>
      </c>
      <c r="F3506" t="str">
        <f>'Customer_Master'!X3506</f>
        <v>Complete</v>
      </c>
      <c r="G3506">
        <f>'Customer_Master'!Y3506</f>
        <v>75</v>
      </c>
    </row>
    <row r="3507" spans="1:7" x14ac:dyDescent="0.25">
      <c r="A3507" s="1" t="str">
        <f>'Customer_Master'!A3507</f>
        <v>CUST-04751</v>
      </c>
      <c r="B3507" s="1" t="str">
        <f>'Customer_Master'!D3507</f>
        <v>Bashir Musa</v>
      </c>
      <c r="C3507" s="1" t="str">
        <f>'Customer_Master'!E3507</f>
        <v>Fluxventures</v>
      </c>
      <c r="D3507" t="str">
        <f>'Customer_Master'!G3507</f>
        <v>Valid</v>
      </c>
      <c r="E3507" t="str">
        <f>'Customer_Master'!I3507</f>
        <v>Valid</v>
      </c>
      <c r="F3507" t="str">
        <f>'Customer_Master'!X3507</f>
        <v>Complete</v>
      </c>
      <c r="G3507">
        <f>'Customer_Master'!Y3507</f>
        <v>100</v>
      </c>
    </row>
    <row r="3508" spans="1:7" x14ac:dyDescent="0.25">
      <c r="A3508" s="1" t="str">
        <f>'Customer_Master'!A3508</f>
        <v>CUST-04889</v>
      </c>
      <c r="B3508" s="1" t="str">
        <f>'Customer_Master'!D3508</f>
        <v>Samuel Jones</v>
      </c>
      <c r="C3508" s="1" t="str">
        <f>'Customer_Master'!E3508</f>
        <v>Hivesolutions Plc</v>
      </c>
      <c r="D3508" t="str">
        <f>'Customer_Master'!G3508</f>
        <v>Valid</v>
      </c>
      <c r="E3508" t="str">
        <f>'Customer_Master'!I3508</f>
        <v>Valid</v>
      </c>
      <c r="F3508" t="str">
        <f>'Customer_Master'!X3508</f>
        <v>Complete</v>
      </c>
      <c r="G3508">
        <f>'Customer_Master'!Y3508</f>
        <v>100</v>
      </c>
    </row>
    <row r="3509" spans="1:7" x14ac:dyDescent="0.25">
      <c r="A3509" s="1" t="str">
        <f>'Customer_Master'!A3509</f>
        <v>CUST-04878</v>
      </c>
      <c r="B3509" s="1" t="str">
        <f>'Customer_Master'!D3509</f>
        <v>Sipho Oladele</v>
      </c>
      <c r="C3509" s="1" t="str">
        <f>'Customer_Master'!E3509</f>
        <v>Corelogic</v>
      </c>
      <c r="D3509" t="str">
        <f>'Customer_Master'!G3509</f>
        <v>Valid</v>
      </c>
      <c r="E3509" t="str">
        <f>'Customer_Master'!I3509</f>
        <v>Valid</v>
      </c>
      <c r="F3509" t="str">
        <f>'Customer_Master'!X3509</f>
        <v>Complete</v>
      </c>
      <c r="G3509">
        <f>'Customer_Master'!Y3509</f>
        <v>100</v>
      </c>
    </row>
    <row r="3510" spans="1:7" x14ac:dyDescent="0.25">
      <c r="A3510" s="1" t="str">
        <f>'Customer_Master'!A3510</f>
        <v>CUST-00736</v>
      </c>
      <c r="B3510" s="1" t="str">
        <f>'Customer_Master'!D3510</f>
        <v>Matthew Obi</v>
      </c>
      <c r="C3510" s="1" t="str">
        <f>'Customer_Master'!E3510</f>
        <v>Paystack</v>
      </c>
      <c r="D3510" t="str">
        <f>'Customer_Master'!G3510</f>
        <v>Valid</v>
      </c>
      <c r="E3510" t="str">
        <f>'Customer_Master'!I3510</f>
        <v>Valid</v>
      </c>
      <c r="F3510" t="str">
        <f>'Customer_Master'!X3510</f>
        <v>Complete</v>
      </c>
      <c r="G3510">
        <f>'Customer_Master'!Y3510</f>
        <v>100</v>
      </c>
    </row>
    <row r="3511" spans="1:7" x14ac:dyDescent="0.25">
      <c r="A3511" s="1" t="str">
        <f>'Customer_Master'!A3511</f>
        <v>CUST-02627</v>
      </c>
      <c r="B3511" s="1" t="str">
        <f>'Customer_Master'!D3511</f>
        <v>Dele Kamau</v>
      </c>
      <c r="C3511" s="1" t="str">
        <f>'Customer_Master'!E3511</f>
        <v>Stacknetworks Llc</v>
      </c>
      <c r="D3511" t="str">
        <f>'Customer_Master'!G3511</f>
        <v>Valid</v>
      </c>
      <c r="E3511" t="str">
        <f>'Customer_Master'!I3511</f>
        <v>Valid</v>
      </c>
      <c r="F3511" t="str">
        <f>'Customer_Master'!X3511</f>
        <v>Complete</v>
      </c>
      <c r="G3511">
        <f>'Customer_Master'!Y3511</f>
        <v>100</v>
      </c>
    </row>
    <row r="3512" spans="1:7" x14ac:dyDescent="0.25">
      <c r="A3512" s="1" t="str">
        <f>'Customer_Master'!A3512</f>
        <v>CUST-03798</v>
      </c>
      <c r="B3512" s="1" t="str">
        <f>'Customer_Master'!D3512</f>
        <v>Tope Wilson</v>
      </c>
      <c r="C3512" s="1" t="str">
        <f>'Customer_Master'!E3512</f>
        <v>Paylogistics Ltd</v>
      </c>
      <c r="D3512" t="str">
        <f>'Customer_Master'!G3512</f>
        <v>Valid</v>
      </c>
      <c r="E3512" t="str">
        <f>'Customer_Master'!I3512</f>
        <v>Valid</v>
      </c>
      <c r="F3512" t="str">
        <f>'Customer_Master'!X3512</f>
        <v>Complete</v>
      </c>
      <c r="G3512">
        <f>'Customer_Master'!Y3512</f>
        <v>100</v>
      </c>
    </row>
    <row r="3513" spans="1:7" x14ac:dyDescent="0.25">
      <c r="A3513" s="1" t="str">
        <f>'Customer_Master'!A3513</f>
        <v>CUST-00411</v>
      </c>
      <c r="B3513" s="1" t="str">
        <f>'Customer_Master'!D3513</f>
        <v>Lawal</v>
      </c>
      <c r="C3513" s="1" t="str">
        <f>'Customer_Master'!E3513</f>
        <v>Piggyvest</v>
      </c>
      <c r="D3513" t="str">
        <f>'Customer_Master'!G3513</f>
        <v>Valid</v>
      </c>
      <c r="E3513" t="str">
        <f>'Customer_Master'!I3513</f>
        <v>Valid</v>
      </c>
      <c r="F3513" t="str">
        <f>'Customer_Master'!X3513</f>
        <v>Incomplete</v>
      </c>
      <c r="G3513">
        <f>'Customer_Master'!Y3513</f>
        <v>60</v>
      </c>
    </row>
    <row r="3514" spans="1:7" x14ac:dyDescent="0.25">
      <c r="A3514" s="1" t="str">
        <f>'Customer_Master'!A3514</f>
        <v>CUST-02387</v>
      </c>
      <c r="B3514" s="1" t="str">
        <f>'Customer_Master'!D3514</f>
        <v>Hauwa Dlamini</v>
      </c>
      <c r="C3514" s="1" t="str">
        <f>'Customer_Master'!E3514</f>
        <v>Apexpay</v>
      </c>
      <c r="D3514" t="str">
        <f>'Customer_Master'!G3514</f>
        <v>Valid</v>
      </c>
      <c r="E3514" t="str">
        <f>'Customer_Master'!I3514</f>
        <v>Valid</v>
      </c>
      <c r="F3514" t="str">
        <f>'Customer_Master'!X3514</f>
        <v>Complete</v>
      </c>
      <c r="G3514">
        <f>'Customer_Master'!Y3514</f>
        <v>75</v>
      </c>
    </row>
    <row r="3515" spans="1:7" x14ac:dyDescent="0.25">
      <c r="A3515" s="1" t="str">
        <f>'Customer_Master'!A3515</f>
        <v>CUST-00043</v>
      </c>
      <c r="B3515" s="1" t="str">
        <f>'Customer_Master'!D3515</f>
        <v>James Adebayo</v>
      </c>
      <c r="C3515" s="1" t="str">
        <f>'Customer_Master'!E3515</f>
        <v>Vertexanalytics Gmbh</v>
      </c>
      <c r="D3515" t="str">
        <f>'Customer_Master'!G3515</f>
        <v>Valid</v>
      </c>
      <c r="E3515" t="str">
        <f>'Customer_Master'!I3515</f>
        <v>Valid</v>
      </c>
      <c r="F3515" t="str">
        <f>'Customer_Master'!X3515</f>
        <v>Complete</v>
      </c>
      <c r="G3515">
        <f>'Customer_Master'!Y3515</f>
        <v>75</v>
      </c>
    </row>
    <row r="3516" spans="1:7" x14ac:dyDescent="0.25">
      <c r="A3516" s="1" t="str">
        <f>'Customer_Master'!A3516</f>
        <v>CUST-00568</v>
      </c>
      <c r="B3516" s="1" t="str">
        <f>'Customer_Master'!D3516</f>
        <v>Maryam Jones</v>
      </c>
      <c r="C3516" s="1" t="str">
        <f>'Customer_Master'!E3516</f>
        <v>Teamapt</v>
      </c>
      <c r="D3516" t="str">
        <f>'Customer_Master'!G3516</f>
        <v>Valid</v>
      </c>
      <c r="E3516" t="str">
        <f>'Customer_Master'!I3516</f>
        <v>Valid</v>
      </c>
      <c r="F3516" t="str">
        <f>'Customer_Master'!X3516</f>
        <v>Complete</v>
      </c>
      <c r="G3516">
        <f>'Customer_Master'!Y3516</f>
        <v>100</v>
      </c>
    </row>
    <row r="3517" spans="1:7" x14ac:dyDescent="0.25">
      <c r="A3517" s="1" t="str">
        <f>'Customer_Master'!A3517</f>
        <v>CUST-02016</v>
      </c>
      <c r="B3517" s="1" t="str">
        <f>'Customer_Master'!D3517</f>
        <v>Sola Balogun</v>
      </c>
      <c r="C3517" s="1" t="str">
        <f>'Customer_Master'!E3517</f>
        <v>Echoventures Inc</v>
      </c>
      <c r="D3517" t="str">
        <f>'Customer_Master'!G3517</f>
        <v>Valid</v>
      </c>
      <c r="E3517" t="str">
        <f>'Customer_Master'!I3517</f>
        <v>Valid</v>
      </c>
      <c r="F3517" t="str">
        <f>'Customer_Master'!X3517</f>
        <v>Complete</v>
      </c>
      <c r="G3517">
        <f>'Customer_Master'!Y3517</f>
        <v>100</v>
      </c>
    </row>
    <row r="3518" spans="1:7" x14ac:dyDescent="0.25">
      <c r="A3518" s="1" t="str">
        <f>'Customer_Master'!A3518</f>
        <v>CUST-02867</v>
      </c>
      <c r="B3518" s="1" t="str">
        <f>'Customer_Master'!D3518</f>
        <v>Gbenga Taylor</v>
      </c>
      <c r="C3518" s="1" t="str">
        <f>'Customer_Master'!E3518</f>
        <v>Primenetworks Llc</v>
      </c>
      <c r="D3518" t="str">
        <f>'Customer_Master'!G3518</f>
        <v>Valid</v>
      </c>
      <c r="E3518" t="str">
        <f>'Customer_Master'!I3518</f>
        <v>Valid</v>
      </c>
      <c r="F3518" t="str">
        <f>'Customer_Master'!X3518</f>
        <v>Complete</v>
      </c>
      <c r="G3518">
        <f>'Customer_Master'!Y3518</f>
        <v>100</v>
      </c>
    </row>
    <row r="3519" spans="1:7" x14ac:dyDescent="0.25">
      <c r="A3519" s="1" t="str">
        <f>'Customer_Master'!A3519</f>
        <v>CUST-00127</v>
      </c>
      <c r="B3519" s="1" t="str">
        <f>'Customer_Master'!D3519</f>
        <v>Sarah Okonkwo</v>
      </c>
      <c r="C3519" s="1" t="str">
        <f>'Customer_Master'!E3519</f>
        <v>Bua Foods</v>
      </c>
      <c r="D3519" t="str">
        <f>'Customer_Master'!G3519</f>
        <v>Valid</v>
      </c>
      <c r="E3519" t="str">
        <f>'Customer_Master'!I3519</f>
        <v>Valid</v>
      </c>
      <c r="F3519" t="str">
        <f>'Customer_Master'!X3519</f>
        <v>Complete</v>
      </c>
      <c r="G3519">
        <f>'Customer_Master'!Y3519</f>
        <v>100</v>
      </c>
    </row>
    <row r="3520" spans="1:7" x14ac:dyDescent="0.25">
      <c r="A3520" s="1" t="str">
        <f>'Customer_Master'!A3520</f>
        <v>CUST-01056</v>
      </c>
      <c r="B3520" s="1" t="str">
        <f>'Customer_Master'!D3520</f>
        <v>Zainab Garba</v>
      </c>
      <c r="C3520" s="1" t="str">
        <f>'Customer_Master'!E3520</f>
        <v>Brightlabs Inc</v>
      </c>
      <c r="D3520" t="str">
        <f>'Customer_Master'!G3520</f>
        <v>Valid</v>
      </c>
      <c r="E3520" t="str">
        <f>'Customer_Master'!I3520</f>
        <v>Valid</v>
      </c>
      <c r="F3520" t="str">
        <f>'Customer_Master'!X3520</f>
        <v>Complete</v>
      </c>
      <c r="G3520">
        <f>'Customer_Master'!Y3520</f>
        <v>100</v>
      </c>
    </row>
    <row r="3521" spans="1:7" x14ac:dyDescent="0.25">
      <c r="A3521" s="1" t="str">
        <f>'Customer_Master'!A3521</f>
        <v>CUST-01570</v>
      </c>
      <c r="B3521" s="1" t="str">
        <f>'Customer_Master'!D3521</f>
        <v>Andrew O'Brien</v>
      </c>
      <c r="C3521" s="1" t="str">
        <f>'Customer_Master'!E3521</f>
        <v>Andela</v>
      </c>
      <c r="D3521" t="str">
        <f>'Customer_Master'!G3521</f>
        <v>Valid</v>
      </c>
      <c r="E3521" t="str">
        <f>'Customer_Master'!I3521</f>
        <v>Valid</v>
      </c>
      <c r="F3521" t="str">
        <f>'Customer_Master'!X3521</f>
        <v>Complete</v>
      </c>
      <c r="G3521">
        <f>'Customer_Master'!Y3521</f>
        <v>100</v>
      </c>
    </row>
    <row r="3522" spans="1:7" x14ac:dyDescent="0.25">
      <c r="A3522" s="1" t="str">
        <f>'Customer_Master'!A3522</f>
        <v>CUST-02734</v>
      </c>
      <c r="B3522" s="1" t="str">
        <f>'Customer_Master'!D3522</f>
        <v>Joy Botha</v>
      </c>
      <c r="C3522" s="1" t="str">
        <f>'Customer_Master'!E3522</f>
        <v>Leadai</v>
      </c>
      <c r="D3522" t="str">
        <f>'Customer_Master'!G3522</f>
        <v>Valid</v>
      </c>
      <c r="E3522" t="str">
        <f>'Customer_Master'!I3522</f>
        <v>Valid</v>
      </c>
      <c r="F3522" t="str">
        <f>'Customer_Master'!X3522</f>
        <v>Complete</v>
      </c>
      <c r="G3522">
        <f>'Customer_Master'!Y3522</f>
        <v>100</v>
      </c>
    </row>
    <row r="3523" spans="1:7" x14ac:dyDescent="0.25">
      <c r="A3523" s="1" t="str">
        <f>'Customer_Master'!A3523</f>
        <v>CUST-05056</v>
      </c>
      <c r="B3523" s="1" t="str">
        <f>'Customer_Master'!D3523</f>
        <v>Michael Afolabi</v>
      </c>
      <c r="C3523" s="1" t="str">
        <f>'Customer_Master'!E3523</f>
        <v>Mpesa Solutions</v>
      </c>
      <c r="D3523" t="str">
        <f>'Customer_Master'!G3523</f>
        <v>Valid</v>
      </c>
      <c r="E3523" t="str">
        <f>'Customer_Master'!I3523</f>
        <v>Valid</v>
      </c>
      <c r="F3523" t="str">
        <f>'Customer_Master'!X3523</f>
        <v>Complete</v>
      </c>
      <c r="G3523">
        <f>'Customer_Master'!Y3523</f>
        <v>75</v>
      </c>
    </row>
    <row r="3524" spans="1:7" x14ac:dyDescent="0.25">
      <c r="A3524" s="1" t="str">
        <f>'Customer_Master'!A3524</f>
        <v>CUST-04410</v>
      </c>
      <c r="B3524" s="1" t="str">
        <f>'Customer_Master'!D3524</f>
        <v>Chinwe Obi</v>
      </c>
      <c r="C3524" s="1" t="str">
        <f>'Customer_Master'!E3524</f>
        <v>Stackcapital Plc</v>
      </c>
      <c r="D3524" t="str">
        <f>'Customer_Master'!G3524</f>
        <v>Valid</v>
      </c>
      <c r="E3524" t="str">
        <f>'Customer_Master'!I3524</f>
        <v>Valid</v>
      </c>
      <c r="F3524" t="str">
        <f>'Customer_Master'!X3524</f>
        <v>Complete</v>
      </c>
      <c r="G3524">
        <f>'Customer_Master'!Y3524</f>
        <v>100</v>
      </c>
    </row>
    <row r="3525" spans="1:7" x14ac:dyDescent="0.25">
      <c r="A3525" s="1" t="str">
        <f>'Customer_Master'!A3525</f>
        <v>CUST-01640</v>
      </c>
      <c r="B3525" s="1" t="str">
        <f>'Customer_Master'!D3525</f>
        <v>Tunde Johnson</v>
      </c>
      <c r="C3525" s="1" t="str">
        <f>'Customer_Master'!E3525</f>
        <v>Cowrywise</v>
      </c>
      <c r="D3525" t="str">
        <f>'Customer_Master'!G3525</f>
        <v>Valid</v>
      </c>
      <c r="E3525" t="str">
        <f>'Customer_Master'!I3525</f>
        <v>Valid</v>
      </c>
      <c r="F3525" t="str">
        <f>'Customer_Master'!X3525</f>
        <v>Complete</v>
      </c>
      <c r="G3525">
        <f>'Customer_Master'!Y3525</f>
        <v>100</v>
      </c>
    </row>
    <row r="3526" spans="1:7" x14ac:dyDescent="0.25">
      <c r="A3526" s="1" t="str">
        <f>'Customer_Master'!A3526</f>
        <v>CUST-02421</v>
      </c>
      <c r="B3526" s="1" t="str">
        <f>'Customer_Master'!D3526</f>
        <v>Akinyi Oladipo</v>
      </c>
      <c r="C3526" s="1" t="str">
        <f>'Customer_Master'!E3526</f>
        <v>Jumia</v>
      </c>
      <c r="D3526" t="str">
        <f>'Customer_Master'!G3526</f>
        <v>Valid</v>
      </c>
      <c r="E3526" t="str">
        <f>'Customer_Master'!I3526</f>
        <v>Valid</v>
      </c>
      <c r="F3526" t="str">
        <f>'Customer_Master'!X3526</f>
        <v>Complete</v>
      </c>
      <c r="G3526">
        <f>'Customer_Master'!Y3526</f>
        <v>100</v>
      </c>
    </row>
    <row r="3527" spans="1:7" x14ac:dyDescent="0.25">
      <c r="A3527" s="1" t="str">
        <f>'Customer_Master'!A3527</f>
        <v>CUST-02052</v>
      </c>
      <c r="B3527" s="1" t="str">
        <f>'Customer_Master'!D3527</f>
        <v>Wanjala Mensah</v>
      </c>
      <c r="C3527" s="1" t="str">
        <f>'Customer_Master'!E3527</f>
        <v>Kuda</v>
      </c>
      <c r="D3527" t="str">
        <f>'Customer_Master'!G3527</f>
        <v>Valid</v>
      </c>
      <c r="E3527" t="str">
        <f>'Customer_Master'!I3527</f>
        <v>Valid</v>
      </c>
      <c r="F3527" t="str">
        <f>'Customer_Master'!X3527</f>
        <v>Complete</v>
      </c>
      <c r="G3527">
        <f>'Customer_Master'!Y3527</f>
        <v>100</v>
      </c>
    </row>
    <row r="3528" spans="1:7" x14ac:dyDescent="0.25">
      <c r="A3528" s="1" t="str">
        <f>'Customer_Master'!A3528</f>
        <v>CUST-00277</v>
      </c>
      <c r="B3528" s="1" t="str">
        <f>'Customer_Master'!D3528</f>
        <v>Kayode Balogun</v>
      </c>
      <c r="C3528" s="1" t="str">
        <f>'Customer_Master'!E3528</f>
        <v>Carbon</v>
      </c>
      <c r="D3528" t="str">
        <f>'Customer_Master'!G3528</f>
        <v>Valid</v>
      </c>
      <c r="E3528" t="str">
        <f>'Customer_Master'!I3528</f>
        <v>Valid</v>
      </c>
      <c r="F3528" t="str">
        <f>'Customer_Master'!X3528</f>
        <v>Complete</v>
      </c>
      <c r="G3528">
        <f>'Customer_Master'!Y3528</f>
        <v>100</v>
      </c>
    </row>
    <row r="3529" spans="1:7" x14ac:dyDescent="0.25">
      <c r="A3529" s="1" t="str">
        <f>'Customer_Master'!A3529</f>
        <v>CUST-01217</v>
      </c>
      <c r="B3529" s="1" t="str">
        <f>'Customer_Master'!D3529</f>
        <v>Matthew Traore</v>
      </c>
      <c r="C3529" s="1" t="str">
        <f>'Customer_Master'!E3529</f>
        <v>Mpesa Solutions</v>
      </c>
      <c r="D3529" t="str">
        <f>'Customer_Master'!G3529</f>
        <v>Valid</v>
      </c>
      <c r="E3529" t="str">
        <f>'Customer_Master'!I3529</f>
        <v>Valid</v>
      </c>
      <c r="F3529" t="str">
        <f>'Customer_Master'!X3529</f>
        <v>Complete</v>
      </c>
      <c r="G3529">
        <f>'Customer_Master'!Y3529</f>
        <v>100</v>
      </c>
    </row>
    <row r="3530" spans="1:7" x14ac:dyDescent="0.25">
      <c r="A3530" s="1" t="str">
        <f>'Customer_Master'!A3530</f>
        <v>CUST-03549</v>
      </c>
      <c r="B3530" s="1" t="str">
        <f>'Customer_Master'!D3530</f>
        <v>Sophie Orji</v>
      </c>
      <c r="C3530" s="1" t="str">
        <f>'Customer_Master'!E3530</f>
        <v>Teamapt</v>
      </c>
      <c r="D3530" t="str">
        <f>'Customer_Master'!G3530</f>
        <v>Valid</v>
      </c>
      <c r="E3530" t="str">
        <f>'Customer_Master'!I3530</f>
        <v>Valid</v>
      </c>
      <c r="F3530" t="str">
        <f>'Customer_Master'!X3530</f>
        <v>Complete</v>
      </c>
      <c r="G3530">
        <f>'Customer_Master'!Y3530</f>
        <v>100</v>
      </c>
    </row>
    <row r="3531" spans="1:7" x14ac:dyDescent="0.25">
      <c r="A3531" s="1" t="str">
        <f>'Customer_Master'!A3531</f>
        <v>CUST-00456</v>
      </c>
      <c r="B3531" s="1" t="str">
        <f>'Customer_Master'!D3531</f>
        <v>Anke Patel</v>
      </c>
      <c r="C3531" s="1" t="str">
        <f>'Customer_Master'!E3531</f>
        <v>Kuda</v>
      </c>
      <c r="D3531" t="str">
        <f>'Customer_Master'!G3531</f>
        <v>Valid</v>
      </c>
      <c r="E3531" t="str">
        <f>'Customer_Master'!I3531</f>
        <v>Valid</v>
      </c>
      <c r="F3531" t="str">
        <f>'Customer_Master'!X3531</f>
        <v>Complete</v>
      </c>
      <c r="G3531">
        <f>'Customer_Master'!Y3531</f>
        <v>100</v>
      </c>
    </row>
    <row r="3532" spans="1:7" x14ac:dyDescent="0.25">
      <c r="A3532" s="1" t="str">
        <f>'Customer_Master'!A3532</f>
        <v>CUST-00339</v>
      </c>
      <c r="B3532" s="1" t="str">
        <f>'Customer_Master'!D3532</f>
        <v>Fatuma Salami</v>
      </c>
      <c r="C3532" s="1" t="str">
        <f>'Customer_Master'!E3532</f>
        <v>Flutterwave</v>
      </c>
      <c r="D3532" t="str">
        <f>'Customer_Master'!G3532</f>
        <v>Valid</v>
      </c>
      <c r="E3532" t="str">
        <f>'Customer_Master'!I3532</f>
        <v>Valid</v>
      </c>
      <c r="F3532" t="str">
        <f>'Customer_Master'!X3532</f>
        <v>Complete</v>
      </c>
      <c r="G3532">
        <f>'Customer_Master'!Y3532</f>
        <v>100</v>
      </c>
    </row>
    <row r="3533" spans="1:7" x14ac:dyDescent="0.25">
      <c r="A3533" s="1" t="str">
        <f>'Customer_Master'!A3533</f>
        <v>CUST-01913</v>
      </c>
      <c r="B3533" s="1" t="str">
        <f>'Customer_Master'!D3533</f>
        <v>David Lawal</v>
      </c>
      <c r="C3533" s="1" t="str">
        <f>'Customer_Master'!E3533</f>
        <v>Dangote Industries</v>
      </c>
      <c r="D3533" t="str">
        <f>'Customer_Master'!G3533</f>
        <v>Valid</v>
      </c>
      <c r="E3533" t="str">
        <f>'Customer_Master'!I3533</f>
        <v>Valid</v>
      </c>
      <c r="F3533" t="str">
        <f>'Customer_Master'!X3533</f>
        <v>Complete</v>
      </c>
      <c r="G3533">
        <f>'Customer_Master'!Y3533</f>
        <v>100</v>
      </c>
    </row>
    <row r="3534" spans="1:7" x14ac:dyDescent="0.25">
      <c r="A3534" s="1" t="str">
        <f>'Customer_Master'!A3534</f>
        <v>CUST-02608</v>
      </c>
      <c r="B3534" s="1" t="str">
        <f>'Customer_Master'!D3534</f>
        <v>Layla Kelly</v>
      </c>
      <c r="C3534" s="1" t="str">
        <f>'Customer_Master'!E3534</f>
        <v>Primelogic Llc</v>
      </c>
      <c r="D3534" t="str">
        <f>'Customer_Master'!G3534</f>
        <v>Valid</v>
      </c>
      <c r="E3534" t="str">
        <f>'Customer_Master'!I3534</f>
        <v>Valid</v>
      </c>
      <c r="F3534" t="str">
        <f>'Customer_Master'!X3534</f>
        <v>Complete</v>
      </c>
      <c r="G3534">
        <f>'Customer_Master'!Y3534</f>
        <v>100</v>
      </c>
    </row>
    <row r="3535" spans="1:7" x14ac:dyDescent="0.25">
      <c r="A3535" s="1" t="str">
        <f>'Customer_Master'!A3535</f>
        <v>CUST-00192</v>
      </c>
      <c r="B3535" s="1" t="str">
        <f>'Customer_Master'!D3535</f>
        <v>Adaora Adeleke</v>
      </c>
      <c r="C3535" s="1" t="str">
        <f>'Customer_Master'!E3535</f>
        <v>Chipper Cash</v>
      </c>
      <c r="D3535" t="str">
        <f>'Customer_Master'!G3535</f>
        <v>Valid</v>
      </c>
      <c r="E3535" t="str">
        <f>'Customer_Master'!I3535</f>
        <v>Valid</v>
      </c>
      <c r="F3535" t="str">
        <f>'Customer_Master'!X3535</f>
        <v>Complete</v>
      </c>
      <c r="G3535">
        <f>'Customer_Master'!Y3535</f>
        <v>100</v>
      </c>
    </row>
    <row r="3536" spans="1:7" x14ac:dyDescent="0.25">
      <c r="A3536" s="1" t="str">
        <f>'Customer_Master'!A3536</f>
        <v>CUST-00244</v>
      </c>
      <c r="B3536" s="1" t="str">
        <f>'Customer_Master'!D3536</f>
        <v>Amina Okorie</v>
      </c>
      <c r="C3536" s="1" t="str">
        <f>'Customer_Master'!E3536</f>
        <v>Dangote Industries</v>
      </c>
      <c r="D3536" t="str">
        <f>'Customer_Master'!G3536</f>
        <v>Valid</v>
      </c>
      <c r="E3536" t="str">
        <f>'Customer_Master'!I3536</f>
        <v>Valid</v>
      </c>
      <c r="F3536" t="str">
        <f>'Customer_Master'!X3536</f>
        <v>Complete</v>
      </c>
      <c r="G3536">
        <f>'Customer_Master'!Y3536</f>
        <v>100</v>
      </c>
    </row>
    <row r="3537" spans="1:7" x14ac:dyDescent="0.25">
      <c r="A3537" s="1" t="str">
        <f>'Customer_Master'!A3537</f>
        <v>CUST-01149</v>
      </c>
      <c r="B3537" s="1" t="str">
        <f>'Customer_Master'!D3537</f>
        <v>Kamau Eze</v>
      </c>
      <c r="C3537" s="1" t="str">
        <f>'Customer_Master'!E3537</f>
        <v>Interswitch</v>
      </c>
      <c r="D3537" t="str">
        <f>'Customer_Master'!G3537</f>
        <v>Valid</v>
      </c>
      <c r="E3537" t="str">
        <f>'Customer_Master'!I3537</f>
        <v>Valid</v>
      </c>
      <c r="F3537" t="str">
        <f>'Customer_Master'!X3537</f>
        <v>Complete</v>
      </c>
      <c r="G3537">
        <f>'Customer_Master'!Y3537</f>
        <v>75</v>
      </c>
    </row>
    <row r="3538" spans="1:7" x14ac:dyDescent="0.25">
      <c r="A3538" s="1" t="str">
        <f>'Customer_Master'!A3538</f>
        <v>CUST-05065</v>
      </c>
      <c r="B3538" s="1" t="str">
        <f>'Customer_Master'!D3538</f>
        <v>Brian Wilson</v>
      </c>
      <c r="C3538" s="1" t="str">
        <f>'Customer_Master'!E3538</f>
        <v>Flutterwave</v>
      </c>
      <c r="D3538" t="str">
        <f>'Customer_Master'!G3538</f>
        <v>Valid</v>
      </c>
      <c r="E3538" t="str">
        <f>'Customer_Master'!I3538</f>
        <v>Valid</v>
      </c>
      <c r="F3538" t="str">
        <f>'Customer_Master'!X3538</f>
        <v>Complete</v>
      </c>
      <c r="G3538">
        <f>'Customer_Master'!Y3538</f>
        <v>75</v>
      </c>
    </row>
    <row r="3539" spans="1:7" x14ac:dyDescent="0.25">
      <c r="A3539" s="1" t="str">
        <f>'Customer_Master'!A3539</f>
        <v>CUST-03115</v>
      </c>
      <c r="B3539" s="1" t="str">
        <f>'Customer_Master'!D3539</f>
        <v>Andrew Otieno</v>
      </c>
      <c r="C3539" s="1" t="str">
        <f>'Customer_Master'!E3539</f>
        <v>Novalabs Inc</v>
      </c>
      <c r="D3539" t="str">
        <f>'Customer_Master'!G3539</f>
        <v>Invalid</v>
      </c>
      <c r="E3539" t="str">
        <f>'Customer_Master'!I3539</f>
        <v>Valid</v>
      </c>
      <c r="F3539" t="str">
        <f>'Customer_Master'!X3539</f>
        <v>Complete</v>
      </c>
      <c r="G3539">
        <f>'Customer_Master'!Y3539</f>
        <v>70</v>
      </c>
    </row>
    <row r="3540" spans="1:7" x14ac:dyDescent="0.25">
      <c r="A3540" s="1" t="str">
        <f>'Customer_Master'!A3540</f>
        <v>CUST-01426</v>
      </c>
      <c r="B3540" s="1" t="str">
        <f>'Customer_Master'!D3540</f>
        <v>Emeka</v>
      </c>
      <c r="C3540" s="1" t="str">
        <f>'Customer_Master'!E3540</f>
        <v>Twiga Foods</v>
      </c>
      <c r="D3540" t="str">
        <f>'Customer_Master'!G3540</f>
        <v>Valid</v>
      </c>
      <c r="E3540" t="str">
        <f>'Customer_Master'!I3540</f>
        <v>Valid</v>
      </c>
      <c r="F3540" t="str">
        <f>'Customer_Master'!X3540</f>
        <v>Incomplete</v>
      </c>
      <c r="G3540">
        <f>'Customer_Master'!Y3540</f>
        <v>60</v>
      </c>
    </row>
    <row r="3541" spans="1:7" x14ac:dyDescent="0.25">
      <c r="A3541" s="1" t="str">
        <f>'Customer_Master'!A3541</f>
        <v>CUST-00887</v>
      </c>
      <c r="B3541" s="1" t="str">
        <f>'Customer_Master'!D3541</f>
        <v>Obinna Taylor</v>
      </c>
      <c r="C3541" s="1" t="str">
        <f>'Customer_Master'!E3541</f>
        <v>Cloudhealth Ltd</v>
      </c>
      <c r="D3541" t="str">
        <f>'Customer_Master'!G3541</f>
        <v>Valid</v>
      </c>
      <c r="E3541" t="str">
        <f>'Customer_Master'!I3541</f>
        <v>Valid</v>
      </c>
      <c r="F3541" t="str">
        <f>'Customer_Master'!X3541</f>
        <v>Complete</v>
      </c>
      <c r="G3541">
        <f>'Customer_Master'!Y3541</f>
        <v>100</v>
      </c>
    </row>
    <row r="3542" spans="1:7" x14ac:dyDescent="0.25">
      <c r="A3542" s="1" t="str">
        <f>'Customer_Master'!A3542</f>
        <v>CUST-01012</v>
      </c>
      <c r="B3542" s="1" t="str">
        <f>'Customer_Master'!D3542</f>
        <v>Adaeze Williams</v>
      </c>
      <c r="C3542" s="1" t="str">
        <f>'Customer_Master'!E3542</f>
        <v>Quantadigital Llc</v>
      </c>
      <c r="D3542" t="str">
        <f>'Customer_Master'!G3542</f>
        <v>Valid</v>
      </c>
      <c r="E3542" t="str">
        <f>'Customer_Master'!I3542</f>
        <v>Valid</v>
      </c>
      <c r="F3542" t="str">
        <f>'Customer_Master'!X3542</f>
        <v>Complete</v>
      </c>
      <c r="G3542">
        <f>'Customer_Master'!Y3542</f>
        <v>100</v>
      </c>
    </row>
    <row r="3543" spans="1:7" x14ac:dyDescent="0.25">
      <c r="A3543" s="1" t="str">
        <f>'Customer_Master'!A3543</f>
        <v>CUST-02567</v>
      </c>
      <c r="B3543" s="1" t="str">
        <f>'Customer_Master'!D3543</f>
        <v>Noah Nwankwo</v>
      </c>
      <c r="C3543" s="1" t="str">
        <f>'Customer_Master'!E3543</f>
        <v>Zenventures</v>
      </c>
      <c r="D3543" t="str">
        <f>'Customer_Master'!G3543</f>
        <v>Valid</v>
      </c>
      <c r="E3543" t="str">
        <f>'Customer_Master'!I3543</f>
        <v>Valid</v>
      </c>
      <c r="F3543" t="str">
        <f>'Customer_Master'!X3543</f>
        <v>Complete</v>
      </c>
      <c r="G3543">
        <f>'Customer_Master'!Y3543</f>
        <v>100</v>
      </c>
    </row>
    <row r="3544" spans="1:7" x14ac:dyDescent="0.25">
      <c r="A3544" s="1" t="str">
        <f>'Customer_Master'!A3544</f>
        <v>CUST-00855</v>
      </c>
      <c r="B3544" s="1" t="str">
        <f>'Customer_Master'!D3544</f>
        <v>Chizoba Musa</v>
      </c>
      <c r="C3544" s="1" t="str">
        <f>'Customer_Master'!E3544</f>
        <v>Kuda</v>
      </c>
      <c r="D3544" t="str">
        <f>'Customer_Master'!G3544</f>
        <v>Valid</v>
      </c>
      <c r="E3544" t="str">
        <f>'Customer_Master'!I3544</f>
        <v>Valid</v>
      </c>
      <c r="F3544" t="str">
        <f>'Customer_Master'!X3544</f>
        <v>Complete</v>
      </c>
      <c r="G3544">
        <f>'Customer_Master'!Y3544</f>
        <v>100</v>
      </c>
    </row>
    <row r="3545" spans="1:7" x14ac:dyDescent="0.25">
      <c r="A3545" s="1" t="str">
        <f>'Customer_Master'!A3545</f>
        <v>CUST-01552</v>
      </c>
      <c r="B3545" s="1" t="str">
        <f>'Customer_Master'!D3545</f>
        <v>Yakubu Lawal</v>
      </c>
      <c r="C3545" s="1" t="str">
        <f>'Customer_Master'!E3545</f>
        <v>Cellulant</v>
      </c>
      <c r="D3545" t="str">
        <f>'Customer_Master'!G3545</f>
        <v>Valid</v>
      </c>
      <c r="E3545" t="str">
        <f>'Customer_Master'!I3545</f>
        <v>Valid</v>
      </c>
      <c r="F3545" t="str">
        <f>'Customer_Master'!X3545</f>
        <v>Complete</v>
      </c>
      <c r="G3545">
        <f>'Customer_Master'!Y3545</f>
        <v>100</v>
      </c>
    </row>
    <row r="3546" spans="1:7" x14ac:dyDescent="0.25">
      <c r="A3546" s="1" t="str">
        <f>'Customer_Master'!A3546</f>
        <v>CUST-04090</v>
      </c>
      <c r="B3546" s="1" t="str">
        <f>'Customer_Master'!D3546</f>
        <v>Niyi Patel</v>
      </c>
      <c r="C3546" s="1" t="str">
        <f>'Customer_Master'!E3546</f>
        <v>Wave</v>
      </c>
      <c r="D3546" t="str">
        <f>'Customer_Master'!G3546</f>
        <v>Valid</v>
      </c>
      <c r="E3546" t="str">
        <f>'Customer_Master'!I3546</f>
        <v>Valid</v>
      </c>
      <c r="F3546" t="str">
        <f>'Customer_Master'!X3546</f>
        <v>Complete</v>
      </c>
      <c r="G3546">
        <f>'Customer_Master'!Y3546</f>
        <v>100</v>
      </c>
    </row>
    <row r="3547" spans="1:7" x14ac:dyDescent="0.25">
      <c r="A3547" s="1" t="str">
        <f>'Customer_Master'!A3547</f>
        <v>CUST-02063</v>
      </c>
      <c r="B3547" s="1" t="str">
        <f>'Customer_Master'!D3547</f>
        <v>Bello Naidoo</v>
      </c>
      <c r="C3547" s="1" t="str">
        <f>'Customer_Master'!E3547</f>
        <v>Primelogistics</v>
      </c>
      <c r="D3547" t="str">
        <f>'Customer_Master'!G3547</f>
        <v>Valid</v>
      </c>
      <c r="E3547" t="str">
        <f>'Customer_Master'!I3547</f>
        <v>Valid</v>
      </c>
      <c r="F3547" t="str">
        <f>'Customer_Master'!X3547</f>
        <v>Complete</v>
      </c>
      <c r="G3547">
        <f>'Customer_Master'!Y3547</f>
        <v>100</v>
      </c>
    </row>
    <row r="3548" spans="1:7" x14ac:dyDescent="0.25">
      <c r="A3548" s="1" t="str">
        <f>'Customer_Master'!A3548</f>
        <v>CUST-02866</v>
      </c>
      <c r="B3548" s="1" t="str">
        <f>'Customer_Master'!D3548</f>
        <v>Emeka</v>
      </c>
      <c r="C3548" s="1" t="str">
        <f>'Customer_Master'!E3548</f>
        <v>Vertexfinance</v>
      </c>
      <c r="D3548" t="str">
        <f>'Customer_Master'!G3548</f>
        <v>Valid</v>
      </c>
      <c r="E3548" t="str">
        <f>'Customer_Master'!I3548</f>
        <v>Valid</v>
      </c>
      <c r="F3548" t="str">
        <f>'Customer_Master'!X3548</f>
        <v>Incomplete</v>
      </c>
      <c r="G3548">
        <f>'Customer_Master'!Y3548</f>
        <v>60</v>
      </c>
    </row>
    <row r="3549" spans="1:7" x14ac:dyDescent="0.25">
      <c r="A3549" s="1" t="str">
        <f>'Customer_Master'!A3549</f>
        <v>CUST-00505</v>
      </c>
      <c r="B3549" s="1" t="str">
        <f>'Customer_Master'!D3549</f>
        <v>Njeri Al-Farsi</v>
      </c>
      <c r="C3549" s="1" t="str">
        <f>'Customer_Master'!E3549</f>
        <v>Heliosystems Ltd</v>
      </c>
      <c r="D3549" t="str">
        <f>'Customer_Master'!G3549</f>
        <v>Valid</v>
      </c>
      <c r="E3549" t="str">
        <f>'Customer_Master'!I3549</f>
        <v>Valid</v>
      </c>
      <c r="F3549" t="str">
        <f>'Customer_Master'!X3549</f>
        <v>Complete</v>
      </c>
      <c r="G3549">
        <f>'Customer_Master'!Y3549</f>
        <v>100</v>
      </c>
    </row>
    <row r="3550" spans="1:7" x14ac:dyDescent="0.25">
      <c r="A3550" s="1" t="str">
        <f>'Customer_Master'!A3550</f>
        <v>CUST-03840</v>
      </c>
      <c r="B3550" s="1" t="str">
        <f>'Customer_Master'!D3550</f>
        <v>David Hassan</v>
      </c>
      <c r="C3550" s="1" t="str">
        <f>'Customer_Master'!E3550</f>
        <v>Chipper Cash</v>
      </c>
      <c r="D3550" t="str">
        <f>'Customer_Master'!G3550</f>
        <v>Valid</v>
      </c>
      <c r="E3550" t="str">
        <f>'Customer_Master'!I3550</f>
        <v>Valid</v>
      </c>
      <c r="F3550" t="str">
        <f>'Customer_Master'!X3550</f>
        <v>Complete</v>
      </c>
      <c r="G3550">
        <f>'Customer_Master'!Y3550</f>
        <v>100</v>
      </c>
    </row>
    <row r="3551" spans="1:7" x14ac:dyDescent="0.25">
      <c r="A3551" s="1" t="str">
        <f>'Customer_Master'!A3551</f>
        <v>CUST-01114</v>
      </c>
      <c r="B3551" s="1" t="str">
        <f>'Customer_Master'!D3551</f>
        <v>Laura Diallo</v>
      </c>
      <c r="C3551" s="1" t="str">
        <f>'Customer_Master'!E3551</f>
        <v>Teamapt</v>
      </c>
      <c r="D3551" t="str">
        <f>'Customer_Master'!G3551</f>
        <v>Valid</v>
      </c>
      <c r="E3551" t="str">
        <f>'Customer_Master'!I3551</f>
        <v>Valid</v>
      </c>
      <c r="F3551" t="str">
        <f>'Customer_Master'!X3551</f>
        <v>Complete</v>
      </c>
      <c r="G3551">
        <f>'Customer_Master'!Y3551</f>
        <v>100</v>
      </c>
    </row>
    <row r="3552" spans="1:7" x14ac:dyDescent="0.25">
      <c r="A3552" s="1" t="str">
        <f>'Customer_Master'!A3552</f>
        <v>CUST-00581</v>
      </c>
      <c r="B3552" s="1" t="str">
        <f>'Customer_Master'!D3552</f>
        <v>Chioma Traore</v>
      </c>
      <c r="C3552" s="1" t="str">
        <f>'Customer_Master'!E3552</f>
        <v>Cloudlogic Plc</v>
      </c>
      <c r="D3552" t="str">
        <f>'Customer_Master'!G3552</f>
        <v>Valid</v>
      </c>
      <c r="E3552" t="str">
        <f>'Customer_Master'!I3552</f>
        <v>Valid</v>
      </c>
      <c r="F3552" t="str">
        <f>'Customer_Master'!X3552</f>
        <v>Complete</v>
      </c>
      <c r="G3552">
        <f>'Customer_Master'!Y3552</f>
        <v>100</v>
      </c>
    </row>
    <row r="3553" spans="1:7" x14ac:dyDescent="0.25">
      <c r="A3553" s="1" t="str">
        <f>'Customer_Master'!A3553</f>
        <v>CUST-01423</v>
      </c>
      <c r="B3553" s="1" t="str">
        <f>'Customer_Master'!D3553</f>
        <v>Sophie Williams</v>
      </c>
      <c r="C3553" s="1" t="str">
        <f>'Customer_Master'!E3553</f>
        <v>Coretech Gmbh</v>
      </c>
      <c r="D3553" t="str">
        <f>'Customer_Master'!G3553</f>
        <v>Valid</v>
      </c>
      <c r="E3553" t="str">
        <f>'Customer_Master'!I3553</f>
        <v>Valid</v>
      </c>
      <c r="F3553" t="str">
        <f>'Customer_Master'!X3553</f>
        <v>Complete</v>
      </c>
      <c r="G3553">
        <f>'Customer_Master'!Y3553</f>
        <v>100</v>
      </c>
    </row>
    <row r="3554" spans="1:7" x14ac:dyDescent="0.25">
      <c r="A3554" s="1" t="str">
        <f>'Customer_Master'!A3554</f>
        <v>CUST-04839</v>
      </c>
      <c r="B3554" s="1" t="str">
        <f>'Customer_Master'!D3554</f>
        <v>Simi Nwachukwu</v>
      </c>
      <c r="C3554" s="1" t="str">
        <f>'Customer_Master'!E3554</f>
        <v>Novanetworks Ltd</v>
      </c>
      <c r="D3554" t="str">
        <f>'Customer_Master'!G3554</f>
        <v>Valid</v>
      </c>
      <c r="E3554" t="str">
        <f>'Customer_Master'!I3554</f>
        <v>Valid</v>
      </c>
      <c r="F3554" t="str">
        <f>'Customer_Master'!X3554</f>
        <v>Complete</v>
      </c>
      <c r="G3554">
        <f>'Customer_Master'!Y3554</f>
        <v>100</v>
      </c>
    </row>
    <row r="3555" spans="1:7" x14ac:dyDescent="0.25">
      <c r="A3555" s="1" t="str">
        <f>'Customer_Master'!A3555</f>
        <v>CUST-03185</v>
      </c>
      <c r="B3555" s="1" t="str">
        <f>'Customer_Master'!D3555</f>
        <v>Matthew Hassan</v>
      </c>
      <c r="C3555" s="1" t="str">
        <f>'Customer_Master'!E3555</f>
        <v>Quantalogic</v>
      </c>
      <c r="D3555" t="str">
        <f>'Customer_Master'!G3555</f>
        <v>Valid</v>
      </c>
      <c r="E3555" t="str">
        <f>'Customer_Master'!I3555</f>
        <v>Valid</v>
      </c>
      <c r="F3555" t="str">
        <f>'Customer_Master'!X3555</f>
        <v>Complete</v>
      </c>
      <c r="G3555">
        <f>'Customer_Master'!Y3555</f>
        <v>100</v>
      </c>
    </row>
    <row r="3556" spans="1:7" x14ac:dyDescent="0.25">
      <c r="A3556" s="1" t="str">
        <f>'Customer_Master'!A3556</f>
        <v>CUST-01763</v>
      </c>
      <c r="B3556" s="1" t="str">
        <f>'Customer_Master'!D3556</f>
        <v>Bello Mensah</v>
      </c>
      <c r="C3556" s="1" t="str">
        <f>'Customer_Master'!E3556</f>
        <v>Bua Foods</v>
      </c>
      <c r="D3556" t="str">
        <f>'Customer_Master'!G3556</f>
        <v>Valid</v>
      </c>
      <c r="E3556" t="str">
        <f>'Customer_Master'!I3556</f>
        <v>Valid</v>
      </c>
      <c r="F3556" t="str">
        <f>'Customer_Master'!X3556</f>
        <v>Complete</v>
      </c>
      <c r="G3556">
        <f>'Customer_Master'!Y3556</f>
        <v>100</v>
      </c>
    </row>
    <row r="3557" spans="1:7" x14ac:dyDescent="0.25">
      <c r="A3557" s="1" t="str">
        <f>'Customer_Master'!A3557</f>
        <v>CUST-00096</v>
      </c>
      <c r="B3557" s="1" t="str">
        <f>'Customer_Master'!D3557</f>
        <v>Kamau Lawal</v>
      </c>
      <c r="C3557" s="1" t="str">
        <f>'Customer_Master'!E3557</f>
        <v>Chipper Cash</v>
      </c>
      <c r="D3557" t="str">
        <f>'Customer_Master'!G3557</f>
        <v>Valid</v>
      </c>
      <c r="E3557" t="str">
        <f>'Customer_Master'!I3557</f>
        <v>Valid</v>
      </c>
      <c r="F3557" t="str">
        <f>'Customer_Master'!X3557</f>
        <v>Complete</v>
      </c>
      <c r="G3557">
        <f>'Customer_Master'!Y3557</f>
        <v>75</v>
      </c>
    </row>
    <row r="3558" spans="1:7" x14ac:dyDescent="0.25">
      <c r="A3558" s="1" t="str">
        <f>'Customer_Master'!A3558</f>
        <v>CUST-04589</v>
      </c>
      <c r="B3558" s="1" t="str">
        <f>'Customer_Master'!D3558</f>
        <v>Ifeanyi Van Der Merwe</v>
      </c>
      <c r="C3558" s="1" t="str">
        <f>'Customer_Master'!E3558</f>
        <v>Stackanalytics</v>
      </c>
      <c r="D3558" t="str">
        <f>'Customer_Master'!G3558</f>
        <v>Valid</v>
      </c>
      <c r="E3558" t="str">
        <f>'Customer_Master'!I3558</f>
        <v>Valid</v>
      </c>
      <c r="F3558" t="str">
        <f>'Customer_Master'!X3558</f>
        <v>Complete</v>
      </c>
      <c r="G3558">
        <f>'Customer_Master'!Y3558</f>
        <v>75</v>
      </c>
    </row>
    <row r="3559" spans="1:7" x14ac:dyDescent="0.25">
      <c r="A3559" s="1" t="str">
        <f>'Customer_Master'!A3559</f>
        <v>CUST-03061</v>
      </c>
      <c r="B3559" s="1" t="str">
        <f>'Customer_Master'!D3559</f>
        <v>Sarah Musa</v>
      </c>
      <c r="C3559" s="1" t="str">
        <f>'Customer_Master'!E3559</f>
        <v>Carbon</v>
      </c>
      <c r="D3559" t="str">
        <f>'Customer_Master'!G3559</f>
        <v>Valid</v>
      </c>
      <c r="E3559" t="str">
        <f>'Customer_Master'!I3559</f>
        <v>Valid</v>
      </c>
      <c r="F3559" t="str">
        <f>'Customer_Master'!X3559</f>
        <v>Complete</v>
      </c>
      <c r="G3559">
        <f>'Customer_Master'!Y3559</f>
        <v>100</v>
      </c>
    </row>
    <row r="3560" spans="1:7" x14ac:dyDescent="0.25">
      <c r="A3560" s="1" t="str">
        <f>'Customer_Master'!A3560</f>
        <v>CUST-02139</v>
      </c>
      <c r="B3560" s="1" t="str">
        <f>'Customer_Master'!D3560</f>
        <v>Chidi Adeyemi</v>
      </c>
      <c r="C3560" s="1" t="str">
        <f>'Customer_Master'!E3560</f>
        <v>Leadcapital</v>
      </c>
      <c r="D3560" t="str">
        <f>'Customer_Master'!G3560</f>
        <v>Valid</v>
      </c>
      <c r="E3560" t="str">
        <f>'Customer_Master'!I3560</f>
        <v>Valid</v>
      </c>
      <c r="F3560" t="str">
        <f>'Customer_Master'!X3560</f>
        <v>Complete</v>
      </c>
      <c r="G3560">
        <f>'Customer_Master'!Y3560</f>
        <v>100</v>
      </c>
    </row>
    <row r="3561" spans="1:7" x14ac:dyDescent="0.25">
      <c r="A3561" s="1" t="str">
        <f>'Customer_Master'!A3561</f>
        <v>CUST-01837</v>
      </c>
      <c r="B3561" s="1" t="str">
        <f>'Customer_Master'!D3561</f>
        <v>Kemi Hassan</v>
      </c>
      <c r="C3561" s="1" t="str">
        <f>'Customer_Master'!E3561</f>
        <v>Dataai</v>
      </c>
      <c r="D3561" t="str">
        <f>'Customer_Master'!G3561</f>
        <v>Valid</v>
      </c>
      <c r="E3561" t="str">
        <f>'Customer_Master'!I3561</f>
        <v>Valid</v>
      </c>
      <c r="F3561" t="str">
        <f>'Customer_Master'!X3561</f>
        <v>Complete</v>
      </c>
      <c r="G3561">
        <f>'Customer_Master'!Y3561</f>
        <v>100</v>
      </c>
    </row>
    <row r="3562" spans="1:7" x14ac:dyDescent="0.25">
      <c r="A3562" s="1" t="str">
        <f>'Customer_Master'!A3562</f>
        <v>CUST-04163</v>
      </c>
      <c r="B3562" s="1" t="str">
        <f>'Customer_Master'!D3562</f>
        <v>Yusuf Makinde</v>
      </c>
      <c r="C3562" s="1" t="str">
        <f>'Customer_Master'!E3562</f>
        <v>Twiga Foods</v>
      </c>
      <c r="D3562" t="str">
        <f>'Customer_Master'!G3562</f>
        <v>Valid</v>
      </c>
      <c r="E3562" t="str">
        <f>'Customer_Master'!I3562</f>
        <v>Valid</v>
      </c>
      <c r="F3562" t="str">
        <f>'Customer_Master'!X3562</f>
        <v>Complete</v>
      </c>
      <c r="G3562">
        <f>'Customer_Master'!Y3562</f>
        <v>100</v>
      </c>
    </row>
    <row r="3563" spans="1:7" x14ac:dyDescent="0.25">
      <c r="A3563" s="1" t="str">
        <f>'Customer_Master'!A3563</f>
        <v>CUST-00883</v>
      </c>
      <c r="B3563" s="1" t="str">
        <f>'Customer_Master'!D3563</f>
        <v>Chidinma Jones</v>
      </c>
      <c r="C3563" s="1" t="str">
        <f>'Customer_Master'!E3563</f>
        <v>Vaultnetworks</v>
      </c>
      <c r="D3563" t="str">
        <f>'Customer_Master'!G3563</f>
        <v>Valid</v>
      </c>
      <c r="E3563" t="str">
        <f>'Customer_Master'!I3563</f>
        <v>Valid</v>
      </c>
      <c r="F3563" t="str">
        <f>'Customer_Master'!X3563</f>
        <v>Complete</v>
      </c>
      <c r="G3563">
        <f>'Customer_Master'!Y3563</f>
        <v>100</v>
      </c>
    </row>
    <row r="3564" spans="1:7" x14ac:dyDescent="0.25">
      <c r="A3564" s="1" t="str">
        <f>'Customer_Master'!A3564</f>
        <v>CUST-03022</v>
      </c>
      <c r="B3564" s="1" t="str">
        <f>'Customer_Master'!D3564</f>
        <v>David Salami</v>
      </c>
      <c r="C3564" s="1" t="str">
        <f>'Customer_Master'!E3564</f>
        <v>Corelogistics</v>
      </c>
      <c r="D3564" t="str">
        <f>'Customer_Master'!G3564</f>
        <v>Valid</v>
      </c>
      <c r="E3564" t="str">
        <f>'Customer_Master'!I3564</f>
        <v>Valid</v>
      </c>
      <c r="F3564" t="str">
        <f>'Customer_Master'!X3564</f>
        <v>Complete</v>
      </c>
      <c r="G3564">
        <f>'Customer_Master'!Y3564</f>
        <v>100</v>
      </c>
    </row>
    <row r="3565" spans="1:7" x14ac:dyDescent="0.25">
      <c r="A3565" s="1" t="str">
        <f>'Customer_Master'!A3565</f>
        <v>CUST-04911</v>
      </c>
      <c r="B3565" s="1" t="str">
        <f>'Customer_Master'!D3565</f>
        <v>Usman Bello</v>
      </c>
      <c r="C3565" s="1" t="str">
        <f>'Customer_Master'!E3565</f>
        <v>Lumengroup Gmbh</v>
      </c>
      <c r="D3565" t="str">
        <f>'Customer_Master'!G3565</f>
        <v>Valid</v>
      </c>
      <c r="E3565" t="str">
        <f>'Customer_Master'!I3565</f>
        <v>Valid</v>
      </c>
      <c r="F3565" t="str">
        <f>'Customer_Master'!X3565</f>
        <v>Complete</v>
      </c>
      <c r="G3565">
        <f>'Customer_Master'!Y3565</f>
        <v>100</v>
      </c>
    </row>
    <row r="3566" spans="1:7" x14ac:dyDescent="0.25">
      <c r="A3566" s="1" t="str">
        <f>'Customer_Master'!A3566</f>
        <v>CUST-05039</v>
      </c>
      <c r="B3566" s="1" t="str">
        <f>'Customer_Master'!D3566</f>
        <v>Kamau Okafor</v>
      </c>
      <c r="C3566" s="1" t="str">
        <f>'Customer_Master'!E3566</f>
        <v>Konga</v>
      </c>
      <c r="D3566" t="str">
        <f>'Customer_Master'!G3566</f>
        <v>Valid</v>
      </c>
      <c r="E3566" t="str">
        <f>'Customer_Master'!I3566</f>
        <v>Valid</v>
      </c>
      <c r="F3566" t="str">
        <f>'Customer_Master'!X3566</f>
        <v>Complete</v>
      </c>
      <c r="G3566">
        <f>'Customer_Master'!Y3566</f>
        <v>75</v>
      </c>
    </row>
    <row r="3567" spans="1:7" x14ac:dyDescent="0.25">
      <c r="A3567" s="1" t="str">
        <f>'Customer_Master'!A3567</f>
        <v>CUST-01555</v>
      </c>
      <c r="B3567" s="1" t="str">
        <f>'Customer_Master'!D3567</f>
        <v>Liam Al-Farsi</v>
      </c>
      <c r="C3567" s="1" t="str">
        <f>'Customer_Master'!E3567</f>
        <v>Twiga Foods</v>
      </c>
      <c r="D3567" t="str">
        <f>'Customer_Master'!G3567</f>
        <v>Valid</v>
      </c>
      <c r="E3567" t="str">
        <f>'Customer_Master'!I3567</f>
        <v>Valid</v>
      </c>
      <c r="F3567" t="str">
        <f>'Customer_Master'!X3567</f>
        <v>Complete</v>
      </c>
      <c r="G3567">
        <f>'Customer_Master'!Y3567</f>
        <v>100</v>
      </c>
    </row>
    <row r="3568" spans="1:7" x14ac:dyDescent="0.25">
      <c r="A3568" s="1" t="str">
        <f>'Customer_Master'!A3568</f>
        <v>CUST-04671</v>
      </c>
      <c r="B3568" s="1" t="str">
        <f>'Customer_Master'!D3568</f>
        <v>Mercy Khan</v>
      </c>
      <c r="C3568" s="1" t="str">
        <f>'Customer_Master'!E3568</f>
        <v>Teamapt</v>
      </c>
      <c r="D3568" t="str">
        <f>'Customer_Master'!G3568</f>
        <v>Valid</v>
      </c>
      <c r="E3568" t="str">
        <f>'Customer_Master'!I3568</f>
        <v>Invalid</v>
      </c>
      <c r="F3568" t="str">
        <f>'Customer_Master'!X3568</f>
        <v>Complete</v>
      </c>
      <c r="G3568">
        <f>'Customer_Master'!Y3568</f>
        <v>80</v>
      </c>
    </row>
    <row r="3569" spans="1:7" x14ac:dyDescent="0.25">
      <c r="A3569" s="1" t="str">
        <f>'Customer_Master'!A3569</f>
        <v>CUST-01856</v>
      </c>
      <c r="B3569" s="1" t="str">
        <f>'Customer_Master'!D3569</f>
        <v>Ogechi Smith</v>
      </c>
      <c r="C3569" s="1" t="str">
        <f>'Customer_Master'!E3569</f>
        <v>Payfinance</v>
      </c>
      <c r="D3569" t="str">
        <f>'Customer_Master'!G3569</f>
        <v>Valid</v>
      </c>
      <c r="E3569" t="str">
        <f>'Customer_Master'!I3569</f>
        <v>Valid</v>
      </c>
      <c r="F3569" t="str">
        <f>'Customer_Master'!X3569</f>
        <v>Complete</v>
      </c>
      <c r="G3569">
        <f>'Customer_Master'!Y3569</f>
        <v>75</v>
      </c>
    </row>
    <row r="3570" spans="1:7" x14ac:dyDescent="0.25">
      <c r="A3570" s="1" t="str">
        <f>'Customer_Master'!A3570</f>
        <v>CUST-00063</v>
      </c>
      <c r="B3570" s="1" t="str">
        <f>'Customer_Master'!D3570</f>
        <v>Maryam Oladele</v>
      </c>
      <c r="C3570" s="1" t="str">
        <f>'Customer_Master'!E3570</f>
        <v>Corelogistics Plc</v>
      </c>
      <c r="D3570" t="str">
        <f>'Customer_Master'!G3570</f>
        <v>Valid</v>
      </c>
      <c r="E3570" t="str">
        <f>'Customer_Master'!I3570</f>
        <v>Valid</v>
      </c>
      <c r="F3570" t="str">
        <f>'Customer_Master'!X3570</f>
        <v>Complete</v>
      </c>
      <c r="G3570">
        <f>'Customer_Master'!Y3570</f>
        <v>100</v>
      </c>
    </row>
    <row r="3571" spans="1:7" x14ac:dyDescent="0.25">
      <c r="A3571" s="1" t="str">
        <f>'Customer_Master'!A3571</f>
        <v>CUST-04190</v>
      </c>
      <c r="B3571" s="1" t="str">
        <f>'Customer_Master'!D3571</f>
        <v>Jessica Okorie</v>
      </c>
      <c r="C3571" s="1" t="str">
        <f>'Customer_Master'!E3571</f>
        <v>Heliocommerce Inc</v>
      </c>
      <c r="D3571" t="str">
        <f>'Customer_Master'!G3571</f>
        <v>Valid</v>
      </c>
      <c r="E3571" t="str">
        <f>'Customer_Master'!I3571</f>
        <v>Valid</v>
      </c>
      <c r="F3571" t="str">
        <f>'Customer_Master'!X3571</f>
        <v>Complete</v>
      </c>
      <c r="G3571">
        <f>'Customer_Master'!Y3571</f>
        <v>100</v>
      </c>
    </row>
    <row r="3572" spans="1:7" x14ac:dyDescent="0.25">
      <c r="A3572" s="1" t="str">
        <f>'Customer_Master'!A3572</f>
        <v>CUST-02414</v>
      </c>
      <c r="B3572" s="1" t="str">
        <f>'Customer_Master'!D3572</f>
        <v>Hauwa Musa</v>
      </c>
      <c r="C3572" s="1" t="str">
        <f>'Customer_Master'!E3572</f>
        <v>Bua Foods</v>
      </c>
      <c r="D3572" t="str">
        <f>'Customer_Master'!G3572</f>
        <v>Valid</v>
      </c>
      <c r="E3572" t="str">
        <f>'Customer_Master'!I3572</f>
        <v>Valid</v>
      </c>
      <c r="F3572" t="str">
        <f>'Customer_Master'!X3572</f>
        <v>Complete</v>
      </c>
      <c r="G3572">
        <f>'Customer_Master'!Y3572</f>
        <v>100</v>
      </c>
    </row>
    <row r="3573" spans="1:7" x14ac:dyDescent="0.25">
      <c r="A3573" s="1" t="str">
        <f>'Customer_Master'!A3573</f>
        <v>CUST-00397</v>
      </c>
      <c r="B3573" s="1" t="str">
        <f>'Customer_Master'!D3573</f>
        <v>Simi Adeleke</v>
      </c>
      <c r="C3573" s="1" t="str">
        <f>'Customer_Master'!E3573</f>
        <v>Gridnetworks Plc</v>
      </c>
      <c r="D3573" t="str">
        <f>'Customer_Master'!G3573</f>
        <v>Valid</v>
      </c>
      <c r="E3573" t="str">
        <f>'Customer_Master'!I3573</f>
        <v>Valid</v>
      </c>
      <c r="F3573" t="str">
        <f>'Customer_Master'!X3573</f>
        <v>Complete</v>
      </c>
      <c r="G3573">
        <f>'Customer_Master'!Y3573</f>
        <v>75</v>
      </c>
    </row>
    <row r="3574" spans="1:7" x14ac:dyDescent="0.25">
      <c r="A3574" s="1" t="str">
        <f>'Customer_Master'!A3574</f>
        <v>CUST-03130</v>
      </c>
      <c r="B3574" s="1" t="str">
        <f>'Customer_Master'!D3574</f>
        <v>Fatuma Nwosu</v>
      </c>
      <c r="C3574" s="1" t="str">
        <f>'Customer_Master'!E3574</f>
        <v>Fluxanalytics Plc</v>
      </c>
      <c r="D3574" t="str">
        <f>'Customer_Master'!G3574</f>
        <v>Valid</v>
      </c>
      <c r="E3574" t="str">
        <f>'Customer_Master'!I3574</f>
        <v>Valid</v>
      </c>
      <c r="F3574" t="str">
        <f>'Customer_Master'!X3574</f>
        <v>Complete</v>
      </c>
      <c r="G3574">
        <f>'Customer_Master'!Y3574</f>
        <v>100</v>
      </c>
    </row>
    <row r="3575" spans="1:7" x14ac:dyDescent="0.25">
      <c r="A3575" s="1" t="str">
        <f>'Customer_Master'!A3575</f>
        <v>CUST-03269</v>
      </c>
      <c r="B3575" s="1" t="str">
        <f>'Customer_Master'!D3575</f>
        <v>Nnamdi Nwachukwu</v>
      </c>
      <c r="C3575" s="1" t="str">
        <f>'Customer_Master'!E3575</f>
        <v>Cloudtech</v>
      </c>
      <c r="D3575" t="str">
        <f>'Customer_Master'!G3575</f>
        <v>Valid</v>
      </c>
      <c r="E3575" t="str">
        <f>'Customer_Master'!I3575</f>
        <v>Valid</v>
      </c>
      <c r="F3575" t="str">
        <f>'Customer_Master'!X3575</f>
        <v>Complete</v>
      </c>
      <c r="G3575">
        <f>'Customer_Master'!Y3575</f>
        <v>100</v>
      </c>
    </row>
    <row r="3576" spans="1:7" x14ac:dyDescent="0.25">
      <c r="A3576" s="1" t="str">
        <f>'Customer_Master'!A3576</f>
        <v>CUST-00740</v>
      </c>
      <c r="B3576" s="1" t="str">
        <f>'Customer_Master'!D3576</f>
        <v>Nneka Lawal</v>
      </c>
      <c r="C3576" s="1" t="str">
        <f>'Customer_Master'!E3576</f>
        <v>Brightcommerce Llc</v>
      </c>
      <c r="D3576" t="str">
        <f>'Customer_Master'!G3576</f>
        <v>Valid</v>
      </c>
      <c r="E3576" t="str">
        <f>'Customer_Master'!I3576</f>
        <v>Valid</v>
      </c>
      <c r="F3576" t="str">
        <f>'Customer_Master'!X3576</f>
        <v>Complete</v>
      </c>
      <c r="G3576">
        <f>'Customer_Master'!Y3576</f>
        <v>100</v>
      </c>
    </row>
    <row r="3577" spans="1:7" x14ac:dyDescent="0.25">
      <c r="A3577" s="1" t="str">
        <f>'Customer_Master'!A3577</f>
        <v>CUST-03645</v>
      </c>
      <c r="B3577" s="1" t="str">
        <f>'Customer_Master'!D3577</f>
        <v>Kevin Afolabi</v>
      </c>
      <c r="C3577" s="1" t="str">
        <f>'Customer_Master'!E3577</f>
        <v>Flutterwave</v>
      </c>
      <c r="D3577" t="str">
        <f>'Customer_Master'!G3577</f>
        <v>Valid</v>
      </c>
      <c r="E3577" t="str">
        <f>'Customer_Master'!I3577</f>
        <v>Valid</v>
      </c>
      <c r="F3577" t="str">
        <f>'Customer_Master'!X3577</f>
        <v>Complete</v>
      </c>
      <c r="G3577">
        <f>'Customer_Master'!Y3577</f>
        <v>75</v>
      </c>
    </row>
    <row r="3578" spans="1:7" x14ac:dyDescent="0.25">
      <c r="A3578" s="1" t="str">
        <f>'Customer_Master'!A3578</f>
        <v>CUST-01230</v>
      </c>
      <c r="B3578" s="1" t="str">
        <f>'Customer_Master'!D3578</f>
        <v>Wanjiru Anyanwu</v>
      </c>
      <c r="C3578" s="1" t="str">
        <f>'Customer_Master'!E3578</f>
        <v>Datalogic Llc</v>
      </c>
      <c r="D3578" t="str">
        <f>'Customer_Master'!G3578</f>
        <v>Invalid</v>
      </c>
      <c r="E3578" t="str">
        <f>'Customer_Master'!I3578</f>
        <v>Valid</v>
      </c>
      <c r="F3578" t="str">
        <f>'Customer_Master'!X3578</f>
        <v>Complete</v>
      </c>
      <c r="G3578">
        <f>'Customer_Master'!Y3578</f>
        <v>70</v>
      </c>
    </row>
    <row r="3579" spans="1:7" x14ac:dyDescent="0.25">
      <c r="A3579" s="1" t="str">
        <f>'Customer_Master'!A3579</f>
        <v>CUST-02238</v>
      </c>
      <c r="B3579" s="1" t="str">
        <f>'Customer_Master'!D3579</f>
        <v>Noah Okonkwo</v>
      </c>
      <c r="C3579" s="1" t="str">
        <f>'Customer_Master'!E3579</f>
        <v>Wave</v>
      </c>
      <c r="D3579" t="str">
        <f>'Customer_Master'!G3579</f>
        <v>Valid</v>
      </c>
      <c r="E3579" t="str">
        <f>'Customer_Master'!I3579</f>
        <v>Valid</v>
      </c>
      <c r="F3579" t="str">
        <f>'Customer_Master'!X3579</f>
        <v>Complete</v>
      </c>
      <c r="G3579">
        <f>'Customer_Master'!Y3579</f>
        <v>100</v>
      </c>
    </row>
    <row r="3580" spans="1:7" x14ac:dyDescent="0.25">
      <c r="A3580" s="1" t="str">
        <f>'Customer_Master'!A3580</f>
        <v>CUST-02413</v>
      </c>
      <c r="B3580" s="1" t="str">
        <f>'Customer_Master'!D3580</f>
        <v>Layla Musa</v>
      </c>
      <c r="C3580" s="1" t="str">
        <f>'Customer_Master'!E3580</f>
        <v>Echohub</v>
      </c>
      <c r="D3580" t="str">
        <f>'Customer_Master'!G3580</f>
        <v>Valid</v>
      </c>
      <c r="E3580" t="str">
        <f>'Customer_Master'!I3580</f>
        <v>Valid</v>
      </c>
      <c r="F3580" t="str">
        <f>'Customer_Master'!X3580</f>
        <v>Complete</v>
      </c>
      <c r="G3580">
        <f>'Customer_Master'!Y3580</f>
        <v>75</v>
      </c>
    </row>
    <row r="3581" spans="1:7" x14ac:dyDescent="0.25">
      <c r="A3581" s="1" t="str">
        <f>'Customer_Master'!A3581</f>
        <v>CUST-02409</v>
      </c>
      <c r="B3581" s="1" t="str">
        <f>'Customer_Master'!D3581</f>
        <v>Segun Dlamini</v>
      </c>
      <c r="C3581" s="1" t="str">
        <f>'Customer_Master'!E3581</f>
        <v>Griddigital Plc</v>
      </c>
      <c r="D3581" t="str">
        <f>'Customer_Master'!G3581</f>
        <v>Valid</v>
      </c>
      <c r="E3581" t="str">
        <f>'Customer_Master'!I3581</f>
        <v>Valid</v>
      </c>
      <c r="F3581" t="str">
        <f>'Customer_Master'!X3581</f>
        <v>Complete</v>
      </c>
      <c r="G3581">
        <f>'Customer_Master'!Y3581</f>
        <v>75</v>
      </c>
    </row>
    <row r="3582" spans="1:7" x14ac:dyDescent="0.25">
      <c r="A3582" s="1" t="str">
        <f>'Customer_Master'!A3582</f>
        <v>CUST-02314</v>
      </c>
      <c r="B3582" s="1" t="str">
        <f>'Customer_Master'!D3582</f>
        <v>Ibrahim Smith</v>
      </c>
      <c r="C3582" s="1" t="str">
        <f>'Customer_Master'!E3582</f>
        <v>Fluxnetworks Llc</v>
      </c>
      <c r="D3582" t="str">
        <f>'Customer_Master'!G3582</f>
        <v>Invalid</v>
      </c>
      <c r="E3582" t="str">
        <f>'Customer_Master'!I3582</f>
        <v>Valid</v>
      </c>
      <c r="F3582" t="str">
        <f>'Customer_Master'!X3582</f>
        <v>Complete</v>
      </c>
      <c r="G3582">
        <f>'Customer_Master'!Y3582</f>
        <v>70</v>
      </c>
    </row>
    <row r="3583" spans="1:7" x14ac:dyDescent="0.25">
      <c r="A3583" s="1" t="str">
        <f>'Customer_Master'!A3583</f>
        <v>CUST-03918</v>
      </c>
      <c r="B3583" s="1" t="str">
        <f>'Customer_Master'!D3583</f>
        <v>Tunde Adeyemi</v>
      </c>
      <c r="C3583" s="1" t="str">
        <f>'Customer_Master'!E3583</f>
        <v>Coreventures Llc</v>
      </c>
      <c r="D3583" t="str">
        <f>'Customer_Master'!G3583</f>
        <v>Valid</v>
      </c>
      <c r="E3583" t="str">
        <f>'Customer_Master'!I3583</f>
        <v>Valid</v>
      </c>
      <c r="F3583" t="str">
        <f>'Customer_Master'!X3583</f>
        <v>Complete</v>
      </c>
      <c r="G3583">
        <f>'Customer_Master'!Y3583</f>
        <v>100</v>
      </c>
    </row>
    <row r="3584" spans="1:7" x14ac:dyDescent="0.25">
      <c r="A3584" s="1" t="str">
        <f>'Customer_Master'!A3584</f>
        <v>CUST-05105</v>
      </c>
      <c r="B3584" s="1" t="str">
        <f>'Customer_Master'!D3584</f>
        <v>Ogechi Hassan</v>
      </c>
      <c r="C3584" s="1" t="str">
        <f>'Customer_Master'!E3584</f>
        <v>Orbitdigital Llc</v>
      </c>
      <c r="D3584" t="str">
        <f>'Customer_Master'!G3584</f>
        <v>Valid</v>
      </c>
      <c r="E3584" t="str">
        <f>'Customer_Master'!I3584</f>
        <v>Valid</v>
      </c>
      <c r="F3584" t="str">
        <f>'Customer_Master'!X3584</f>
        <v>Complete</v>
      </c>
      <c r="G3584">
        <f>'Customer_Master'!Y3584</f>
        <v>75</v>
      </c>
    </row>
    <row r="3585" spans="1:7" x14ac:dyDescent="0.25">
      <c r="A3585" s="1" t="str">
        <f>'Customer_Master'!A3585</f>
        <v>CUST-01266</v>
      </c>
      <c r="B3585" s="1" t="str">
        <f>'Customer_Master'!D3585</f>
        <v>Oladipo</v>
      </c>
      <c r="C3585" s="1" t="str">
        <f>'Customer_Master'!E3585</f>
        <v>Piggyvest</v>
      </c>
      <c r="D3585" t="str">
        <f>'Customer_Master'!G3585</f>
        <v>Valid</v>
      </c>
      <c r="E3585" t="str">
        <f>'Customer_Master'!I3585</f>
        <v>Valid</v>
      </c>
      <c r="F3585" t="str">
        <f>'Customer_Master'!X3585</f>
        <v>Incomplete</v>
      </c>
      <c r="G3585">
        <f>'Customer_Master'!Y3585</f>
        <v>60</v>
      </c>
    </row>
    <row r="3586" spans="1:7" x14ac:dyDescent="0.25">
      <c r="A3586" s="1" t="str">
        <f>'Customer_Master'!A3586</f>
        <v>CUST-01632</v>
      </c>
      <c r="B3586" s="1" t="str">
        <f>'Customer_Master'!D3586</f>
        <v>Obinna Okafor</v>
      </c>
      <c r="C3586" s="1" t="str">
        <f>'Customer_Master'!E3586</f>
        <v>Cloudlabs</v>
      </c>
      <c r="D3586" t="str">
        <f>'Customer_Master'!G3586</f>
        <v>Valid</v>
      </c>
      <c r="E3586" t="str">
        <f>'Customer_Master'!I3586</f>
        <v>Valid</v>
      </c>
      <c r="F3586" t="str">
        <f>'Customer_Master'!X3586</f>
        <v>Complete</v>
      </c>
      <c r="G3586">
        <f>'Customer_Master'!Y3586</f>
        <v>100</v>
      </c>
    </row>
    <row r="3587" spans="1:7" x14ac:dyDescent="0.25">
      <c r="A3587" s="1" t="str">
        <f>'Customer_Master'!A3587</f>
        <v>CUST-01605</v>
      </c>
      <c r="B3587" s="1" t="str">
        <f>'Customer_Master'!D3587</f>
        <v>Blessing Orji</v>
      </c>
      <c r="C3587" s="1" t="str">
        <f>'Customer_Master'!E3587</f>
        <v>Apexsolutions Ltd</v>
      </c>
      <c r="D3587" t="str">
        <f>'Customer_Master'!G3587</f>
        <v>Valid</v>
      </c>
      <c r="E3587" t="str">
        <f>'Customer_Master'!I3587</f>
        <v>Valid</v>
      </c>
      <c r="F3587" t="str">
        <f>'Customer_Master'!X3587</f>
        <v>Complete</v>
      </c>
      <c r="G3587">
        <f>'Customer_Master'!Y3587</f>
        <v>75</v>
      </c>
    </row>
    <row r="3588" spans="1:7" x14ac:dyDescent="0.25">
      <c r="A3588" s="1" t="str">
        <f>'Customer_Master'!A3588</f>
        <v>CUST-00095</v>
      </c>
      <c r="B3588" s="1" t="str">
        <f>'Customer_Master'!D3588</f>
        <v>Kemi O'Brien</v>
      </c>
      <c r="C3588" s="1" t="str">
        <f>'Customer_Master'!E3588</f>
        <v>Flutterwave</v>
      </c>
      <c r="D3588" t="str">
        <f>'Customer_Master'!G3588</f>
        <v>Valid</v>
      </c>
      <c r="E3588" t="str">
        <f>'Customer_Master'!I3588</f>
        <v>Valid</v>
      </c>
      <c r="F3588" t="str">
        <f>'Customer_Master'!X3588</f>
        <v>Complete</v>
      </c>
      <c r="G3588">
        <f>'Customer_Master'!Y3588</f>
        <v>100</v>
      </c>
    </row>
    <row r="3589" spans="1:7" x14ac:dyDescent="0.25">
      <c r="A3589" s="1" t="str">
        <f>'Customer_Master'!A3589</f>
        <v>CUST-01758</v>
      </c>
      <c r="B3589" s="1" t="str">
        <f>'Customer_Master'!D3589</f>
        <v>Bello Hassan</v>
      </c>
      <c r="C3589" s="1" t="str">
        <f>'Customer_Master'!E3589</f>
        <v>Fluxhub Plc</v>
      </c>
      <c r="D3589" t="str">
        <f>'Customer_Master'!G3589</f>
        <v>Valid</v>
      </c>
      <c r="E3589" t="str">
        <f>'Customer_Master'!I3589</f>
        <v>Valid</v>
      </c>
      <c r="F3589" t="str">
        <f>'Customer_Master'!X3589</f>
        <v>Complete</v>
      </c>
      <c r="G3589">
        <f>'Customer_Master'!Y3589</f>
        <v>100</v>
      </c>
    </row>
    <row r="3590" spans="1:7" x14ac:dyDescent="0.25">
      <c r="A3590" s="1" t="str">
        <f>'Customer_Master'!A3590</f>
        <v>CUST-04235</v>
      </c>
      <c r="B3590" s="1" t="str">
        <f>'Customer_Master'!D3590</f>
        <v>Nnamdi Mensah</v>
      </c>
      <c r="C3590" s="1" t="str">
        <f>'Customer_Master'!E3590</f>
        <v>Echotech</v>
      </c>
      <c r="D3590" t="str">
        <f>'Customer_Master'!G3590</f>
        <v>Valid</v>
      </c>
      <c r="E3590" t="str">
        <f>'Customer_Master'!I3590</f>
        <v>Valid</v>
      </c>
      <c r="F3590" t="str">
        <f>'Customer_Master'!X3590</f>
        <v>Complete</v>
      </c>
      <c r="G3590">
        <f>'Customer_Master'!Y3590</f>
        <v>100</v>
      </c>
    </row>
    <row r="3591" spans="1:7" x14ac:dyDescent="0.25">
      <c r="A3591" s="1" t="str">
        <f>'Customer_Master'!A3591</f>
        <v>CUST-01172</v>
      </c>
      <c r="B3591" s="1" t="str">
        <f>'Customer_Master'!D3591</f>
        <v>Hannah Anyanwu</v>
      </c>
      <c r="C3591" s="1" t="str">
        <f>'Customer_Master'!E3591</f>
        <v>Flour Mills Of Nigeria</v>
      </c>
      <c r="D3591" t="str">
        <f>'Customer_Master'!G3591</f>
        <v>Valid</v>
      </c>
      <c r="E3591" t="str">
        <f>'Customer_Master'!I3591</f>
        <v>Valid</v>
      </c>
      <c r="F3591" t="str">
        <f>'Customer_Master'!X3591</f>
        <v>Complete</v>
      </c>
      <c r="G3591">
        <f>'Customer_Master'!Y3591</f>
        <v>75</v>
      </c>
    </row>
    <row r="3592" spans="1:7" x14ac:dyDescent="0.25">
      <c r="A3592" s="1" t="str">
        <f>'Customer_Master'!A3592</f>
        <v>CUST-03581</v>
      </c>
      <c r="B3592" s="1" t="str">
        <f>'Customer_Master'!D3592</f>
        <v>Chizoba Botha</v>
      </c>
      <c r="C3592" s="1" t="str">
        <f>'Customer_Master'!E3592</f>
        <v>Sparkhub Plc</v>
      </c>
      <c r="D3592" t="str">
        <f>'Customer_Master'!G3592</f>
        <v>Valid</v>
      </c>
      <c r="E3592" t="str">
        <f>'Customer_Master'!I3592</f>
        <v>Valid</v>
      </c>
      <c r="F3592" t="str">
        <f>'Customer_Master'!X3592</f>
        <v>Complete</v>
      </c>
      <c r="G3592">
        <f>'Customer_Master'!Y3592</f>
        <v>100</v>
      </c>
    </row>
    <row r="3593" spans="1:7" x14ac:dyDescent="0.25">
      <c r="A3593" s="1" t="str">
        <f>'Customer_Master'!A3593</f>
        <v>CUST-00776</v>
      </c>
      <c r="B3593" s="1" t="str">
        <f>'Customer_Master'!D3593</f>
        <v>Simi Salami</v>
      </c>
      <c r="C3593" s="1" t="str">
        <f>'Customer_Master'!E3593</f>
        <v>Jumia</v>
      </c>
      <c r="D3593" t="str">
        <f>'Customer_Master'!G3593</f>
        <v>Valid</v>
      </c>
      <c r="E3593" t="str">
        <f>'Customer_Master'!I3593</f>
        <v>Valid</v>
      </c>
      <c r="F3593" t="str">
        <f>'Customer_Master'!X3593</f>
        <v>Complete</v>
      </c>
      <c r="G3593">
        <f>'Customer_Master'!Y3593</f>
        <v>100</v>
      </c>
    </row>
    <row r="3594" spans="1:7" x14ac:dyDescent="0.25">
      <c r="A3594" s="1" t="str">
        <f>'Customer_Master'!A3594</f>
        <v>CUST-03361</v>
      </c>
      <c r="B3594" s="1" t="str">
        <f>'Customer_Master'!D3594</f>
        <v>Joshua Nwankwo</v>
      </c>
      <c r="C3594" s="1" t="str">
        <f>'Customer_Master'!E3594</f>
        <v>Flutterwave</v>
      </c>
      <c r="D3594" t="str">
        <f>'Customer_Master'!G3594</f>
        <v>Valid</v>
      </c>
      <c r="E3594" t="str">
        <f>'Customer_Master'!I3594</f>
        <v>Valid</v>
      </c>
      <c r="F3594" t="str">
        <f>'Customer_Master'!X3594</f>
        <v>Complete</v>
      </c>
      <c r="G3594">
        <f>'Customer_Master'!Y3594</f>
        <v>100</v>
      </c>
    </row>
    <row r="3595" spans="1:7" x14ac:dyDescent="0.25">
      <c r="A3595" s="1" t="str">
        <f>'Customer_Master'!A3595</f>
        <v>CUST-05103</v>
      </c>
      <c r="B3595" s="1" t="str">
        <f>'Customer_Master'!D3595</f>
        <v>Chizoba Ogundimu</v>
      </c>
      <c r="C3595" s="1" t="str">
        <f>'Customer_Master'!E3595</f>
        <v>Apexventures Plc</v>
      </c>
      <c r="D3595" t="str">
        <f>'Customer_Master'!G3595</f>
        <v>Valid</v>
      </c>
      <c r="E3595" t="str">
        <f>'Customer_Master'!I3595</f>
        <v>Valid</v>
      </c>
      <c r="F3595" t="str">
        <f>'Customer_Master'!X3595</f>
        <v>Complete</v>
      </c>
      <c r="G3595">
        <f>'Customer_Master'!Y3595</f>
        <v>75</v>
      </c>
    </row>
    <row r="3596" spans="1:7" x14ac:dyDescent="0.25">
      <c r="A3596" s="1" t="str">
        <f>'Customer_Master'!A3596</f>
        <v>CUST-01603</v>
      </c>
      <c r="B3596" s="1" t="str">
        <f>'Customer_Master'!D3596</f>
        <v>Fatuma Afolabi</v>
      </c>
      <c r="C3596" s="1" t="str">
        <f>'Customer_Master'!E3596</f>
        <v>Leadpay Plc</v>
      </c>
      <c r="D3596" t="str">
        <f>'Customer_Master'!G3596</f>
        <v>Valid</v>
      </c>
      <c r="E3596" t="str">
        <f>'Customer_Master'!I3596</f>
        <v>Valid</v>
      </c>
      <c r="F3596" t="str">
        <f>'Customer_Master'!X3596</f>
        <v>Complete</v>
      </c>
      <c r="G3596">
        <f>'Customer_Master'!Y3596</f>
        <v>100</v>
      </c>
    </row>
    <row r="3597" spans="1:7" x14ac:dyDescent="0.25">
      <c r="A3597" s="1" t="str">
        <f>'Customer_Master'!A3597</f>
        <v>CUST-00629</v>
      </c>
      <c r="B3597" s="1" t="str">
        <f>'Customer_Master'!D3597</f>
        <v>Michael Musa</v>
      </c>
      <c r="C3597" s="1" t="str">
        <f>'Customer_Master'!E3597</f>
        <v>Swiftfinance Inc</v>
      </c>
      <c r="D3597" t="str">
        <f>'Customer_Master'!G3597</f>
        <v>Valid</v>
      </c>
      <c r="E3597" t="str">
        <f>'Customer_Master'!I3597</f>
        <v>Valid</v>
      </c>
      <c r="F3597" t="str">
        <f>'Customer_Master'!X3597</f>
        <v>Complete</v>
      </c>
      <c r="G3597">
        <f>'Customer_Master'!Y3597</f>
        <v>100</v>
      </c>
    </row>
    <row r="3598" spans="1:7" x14ac:dyDescent="0.25">
      <c r="A3598" s="1" t="str">
        <f>'Customer_Master'!A3598</f>
        <v>CUST-04817</v>
      </c>
      <c r="B3598" s="1" t="str">
        <f>'Customer_Master'!D3598</f>
        <v>Ahmed</v>
      </c>
      <c r="C3598" s="1" t="str">
        <f>'Customer_Master'!E3598</f>
        <v>Hiveworks Llc</v>
      </c>
      <c r="D3598" t="str">
        <f>'Customer_Master'!G3598</f>
        <v>Valid</v>
      </c>
      <c r="E3598" t="str">
        <f>'Customer_Master'!I3598</f>
        <v>Valid</v>
      </c>
      <c r="F3598" t="str">
        <f>'Customer_Master'!X3598</f>
        <v>Incomplete</v>
      </c>
      <c r="G3598">
        <f>'Customer_Master'!Y3598</f>
        <v>35</v>
      </c>
    </row>
    <row r="3599" spans="1:7" x14ac:dyDescent="0.25">
      <c r="A3599" s="1" t="str">
        <f>'Customer_Master'!A3599</f>
        <v>CUST-02744</v>
      </c>
      <c r="B3599" s="1" t="str">
        <f>'Customer_Master'!D3599</f>
        <v>Usman Anyanwu</v>
      </c>
      <c r="C3599" s="1" t="str">
        <f>'Customer_Master'!E3599</f>
        <v>Wave</v>
      </c>
      <c r="D3599" t="str">
        <f>'Customer_Master'!G3599</f>
        <v>Valid</v>
      </c>
      <c r="E3599" t="str">
        <f>'Customer_Master'!I3599</f>
        <v>Valid</v>
      </c>
      <c r="F3599" t="str">
        <f>'Customer_Master'!X3599</f>
        <v>Complete</v>
      </c>
      <c r="G3599">
        <f>'Customer_Master'!Y3599</f>
        <v>100</v>
      </c>
    </row>
    <row r="3600" spans="1:7" x14ac:dyDescent="0.25">
      <c r="A3600" s="1" t="str">
        <f>'Customer_Master'!A3600</f>
        <v>CUST-03649</v>
      </c>
      <c r="B3600" s="1" t="str">
        <f>'Customer_Master'!D3600</f>
        <v>Maryam</v>
      </c>
      <c r="C3600" s="1" t="str">
        <f>'Customer_Master'!E3600</f>
        <v>Zenlogic Plc</v>
      </c>
      <c r="D3600" t="str">
        <f>'Customer_Master'!G3600</f>
        <v>Valid</v>
      </c>
      <c r="E3600" t="str">
        <f>'Customer_Master'!I3600</f>
        <v>Valid</v>
      </c>
      <c r="F3600" t="str">
        <f>'Customer_Master'!X3600</f>
        <v>Incomplete</v>
      </c>
      <c r="G3600">
        <f>'Customer_Master'!Y3600</f>
        <v>60</v>
      </c>
    </row>
    <row r="3601" spans="1:7" x14ac:dyDescent="0.25">
      <c r="A3601" s="1" t="str">
        <f>'Customer_Master'!A3601</f>
        <v>CUST-02206</v>
      </c>
      <c r="B3601" s="1" t="str">
        <f>'Customer_Master'!D3601</f>
        <v>Tariq Aliyu</v>
      </c>
      <c r="C3601" s="1" t="str">
        <f>'Customer_Master'!E3601</f>
        <v>Lumenpay</v>
      </c>
      <c r="D3601" t="str">
        <f>'Customer_Master'!G3601</f>
        <v>Valid</v>
      </c>
      <c r="E3601" t="str">
        <f>'Customer_Master'!I3601</f>
        <v>Invalid</v>
      </c>
      <c r="F3601" t="str">
        <f>'Customer_Master'!X3601</f>
        <v>Complete</v>
      </c>
      <c r="G3601">
        <f>'Customer_Master'!Y3601</f>
        <v>80</v>
      </c>
    </row>
    <row r="3602" spans="1:7" x14ac:dyDescent="0.25">
      <c r="A3602" s="1" t="str">
        <f>'Customer_Master'!A3602</f>
        <v>CUST-02546</v>
      </c>
      <c r="B3602" s="1" t="str">
        <f>'Customer_Master'!D3602</f>
        <v>Olivia Hassan</v>
      </c>
      <c r="C3602" s="1" t="str">
        <f>'Customer_Master'!E3602</f>
        <v>Bua Foods</v>
      </c>
      <c r="D3602" t="str">
        <f>'Customer_Master'!G3602</f>
        <v>Valid</v>
      </c>
      <c r="E3602" t="str">
        <f>'Customer_Master'!I3602</f>
        <v>Valid</v>
      </c>
      <c r="F3602" t="str">
        <f>'Customer_Master'!X3602</f>
        <v>Complete</v>
      </c>
      <c r="G3602">
        <f>'Customer_Master'!Y3602</f>
        <v>100</v>
      </c>
    </row>
    <row r="3603" spans="1:7" x14ac:dyDescent="0.25">
      <c r="A3603" s="1" t="str">
        <f>'Customer_Master'!A3603</f>
        <v>CUST-01033</v>
      </c>
      <c r="B3603" s="1" t="str">
        <f>'Customer_Master'!D3603</f>
        <v>Aliyu</v>
      </c>
      <c r="C3603" s="1" t="str">
        <f>'Customer_Master'!E3603</f>
        <v>Andela</v>
      </c>
      <c r="D3603" t="str">
        <f>'Customer_Master'!G3603</f>
        <v>Valid</v>
      </c>
      <c r="E3603" t="str">
        <f>'Customer_Master'!I3603</f>
        <v>Valid</v>
      </c>
      <c r="F3603" t="str">
        <f>'Customer_Master'!X3603</f>
        <v>Incomplete</v>
      </c>
      <c r="G3603">
        <f>'Customer_Master'!Y3603</f>
        <v>60</v>
      </c>
    </row>
    <row r="3604" spans="1:7" x14ac:dyDescent="0.25">
      <c r="A3604" s="1" t="str">
        <f>'Customer_Master'!A3604</f>
        <v>CUST-03233</v>
      </c>
      <c r="B3604" s="1" t="str">
        <f>'Customer_Master'!D3604</f>
        <v>Sipho Mensah</v>
      </c>
      <c r="C3604" s="1" t="str">
        <f>'Customer_Master'!E3604</f>
        <v>Gridhub Inc</v>
      </c>
      <c r="D3604" t="str">
        <f>'Customer_Master'!G3604</f>
        <v>Valid</v>
      </c>
      <c r="E3604" t="str">
        <f>'Customer_Master'!I3604</f>
        <v>Valid</v>
      </c>
      <c r="F3604" t="str">
        <f>'Customer_Master'!X3604</f>
        <v>Complete</v>
      </c>
      <c r="G3604">
        <f>'Customer_Master'!Y3604</f>
        <v>100</v>
      </c>
    </row>
    <row r="3605" spans="1:7" x14ac:dyDescent="0.25">
      <c r="A3605" s="1" t="str">
        <f>'Customer_Master'!A3605</f>
        <v>CUST-04073</v>
      </c>
      <c r="B3605" s="1" t="str">
        <f>'Customer_Master'!D3605</f>
        <v>Ibrahim Dlamini</v>
      </c>
      <c r="C3605" s="1" t="str">
        <f>'Customer_Master'!E3605</f>
        <v>Orbitai Ltd</v>
      </c>
      <c r="D3605" t="str">
        <f>'Customer_Master'!G3605</f>
        <v>Valid</v>
      </c>
      <c r="E3605" t="str">
        <f>'Customer_Master'!I3605</f>
        <v>Valid</v>
      </c>
      <c r="F3605" t="str">
        <f>'Customer_Master'!X3605</f>
        <v>Complete</v>
      </c>
      <c r="G3605">
        <f>'Customer_Master'!Y3605</f>
        <v>100</v>
      </c>
    </row>
    <row r="3606" spans="1:7" x14ac:dyDescent="0.25">
      <c r="A3606" s="1" t="str">
        <f>'Customer_Master'!A3606</f>
        <v>CUST-03761</v>
      </c>
      <c r="B3606" s="1" t="str">
        <f>'Customer_Master'!D3606</f>
        <v>Mark Adeleke</v>
      </c>
      <c r="C3606" s="1" t="str">
        <f>'Customer_Master'!E3606</f>
        <v>Fluxpay</v>
      </c>
      <c r="D3606" t="str">
        <f>'Customer_Master'!G3606</f>
        <v>Valid</v>
      </c>
      <c r="E3606" t="str">
        <f>'Customer_Master'!I3606</f>
        <v>Valid</v>
      </c>
      <c r="F3606" t="str">
        <f>'Customer_Master'!X3606</f>
        <v>Complete</v>
      </c>
      <c r="G3606">
        <f>'Customer_Master'!Y3606</f>
        <v>100</v>
      </c>
    </row>
    <row r="3607" spans="1:7" x14ac:dyDescent="0.25">
      <c r="A3607" s="1" t="str">
        <f>'Customer_Master'!A3607</f>
        <v>CUST-01252</v>
      </c>
      <c r="B3607" s="1" t="str">
        <f>'Customer_Master'!D3607</f>
        <v>Tunde Lawal</v>
      </c>
      <c r="C3607" s="1" t="str">
        <f>'Customer_Master'!E3607</f>
        <v>Novatech Llc</v>
      </c>
      <c r="D3607" t="str">
        <f>'Customer_Master'!G3607</f>
        <v>Valid</v>
      </c>
      <c r="E3607" t="str">
        <f>'Customer_Master'!I3607</f>
        <v>Valid</v>
      </c>
      <c r="F3607" t="str">
        <f>'Customer_Master'!X3607</f>
        <v>Complete</v>
      </c>
      <c r="G3607">
        <f>'Customer_Master'!Y3607</f>
        <v>75</v>
      </c>
    </row>
    <row r="3608" spans="1:7" x14ac:dyDescent="0.25">
      <c r="A3608" s="1" t="str">
        <f>'Customer_Master'!A3608</f>
        <v>CUST-00611</v>
      </c>
      <c r="B3608" s="1" t="str">
        <f>'Customer_Master'!D3608</f>
        <v>Lola Ogundimu</v>
      </c>
      <c r="C3608" s="1" t="str">
        <f>'Customer_Master'!E3608</f>
        <v>Brightsystems</v>
      </c>
      <c r="D3608" t="str">
        <f>'Customer_Master'!G3608</f>
        <v>Valid</v>
      </c>
      <c r="E3608" t="str">
        <f>'Customer_Master'!I3608</f>
        <v>Valid</v>
      </c>
      <c r="F3608" t="str">
        <f>'Customer_Master'!X3608</f>
        <v>Complete</v>
      </c>
      <c r="G3608">
        <f>'Customer_Master'!Y3608</f>
        <v>75</v>
      </c>
    </row>
    <row r="3609" spans="1:7" x14ac:dyDescent="0.25">
      <c r="A3609" s="1" t="str">
        <f>'Customer_Master'!A3609</f>
        <v>CUST-03062</v>
      </c>
      <c r="B3609" s="1" t="str">
        <f>'Customer_Master'!D3609</f>
        <v>Amaka Patel</v>
      </c>
      <c r="C3609" s="1" t="str">
        <f>'Customer_Master'!E3609</f>
        <v>Konga</v>
      </c>
      <c r="D3609" t="str">
        <f>'Customer_Master'!G3609</f>
        <v>Valid</v>
      </c>
      <c r="E3609" t="str">
        <f>'Customer_Master'!I3609</f>
        <v>Valid</v>
      </c>
      <c r="F3609" t="str">
        <f>'Customer_Master'!X3609</f>
        <v>Complete</v>
      </c>
      <c r="G3609">
        <f>'Customer_Master'!Y3609</f>
        <v>100</v>
      </c>
    </row>
    <row r="3610" spans="1:7" x14ac:dyDescent="0.25">
      <c r="A3610" s="1" t="str">
        <f>'Customer_Master'!A3610</f>
        <v>CUST-00560</v>
      </c>
      <c r="B3610" s="1" t="str">
        <f>'Customer_Master'!D3610</f>
        <v>Femi Salami</v>
      </c>
      <c r="C3610" s="1" t="str">
        <f>'Customer_Master'!E3610</f>
        <v>Flour Mills Of Nigeria</v>
      </c>
      <c r="D3610" t="str">
        <f>'Customer_Master'!G3610</f>
        <v>Valid</v>
      </c>
      <c r="E3610" t="str">
        <f>'Customer_Master'!I3610</f>
        <v>Valid</v>
      </c>
      <c r="F3610" t="str">
        <f>'Customer_Master'!X3610</f>
        <v>Complete</v>
      </c>
      <c r="G3610">
        <f>'Customer_Master'!Y3610</f>
        <v>100</v>
      </c>
    </row>
    <row r="3611" spans="1:7" x14ac:dyDescent="0.25">
      <c r="A3611" s="1" t="str">
        <f>'Customer_Master'!A3611</f>
        <v>CUST-00703</v>
      </c>
      <c r="B3611" s="1" t="str">
        <f>'Customer_Master'!D3611</f>
        <v>Chioma Patel</v>
      </c>
      <c r="C3611" s="1" t="str">
        <f>'Customer_Master'!E3611</f>
        <v>Flutterwave</v>
      </c>
      <c r="D3611" t="str">
        <f>'Customer_Master'!G3611</f>
        <v>Valid</v>
      </c>
      <c r="E3611" t="str">
        <f>'Customer_Master'!I3611</f>
        <v>Valid</v>
      </c>
      <c r="F3611" t="str">
        <f>'Customer_Master'!X3611</f>
        <v>Complete</v>
      </c>
      <c r="G3611">
        <f>'Customer_Master'!Y3611</f>
        <v>100</v>
      </c>
    </row>
    <row r="3612" spans="1:7" x14ac:dyDescent="0.25">
      <c r="A3612" s="1" t="str">
        <f>'Customer_Master'!A3612</f>
        <v>CUST-04387</v>
      </c>
      <c r="B3612" s="1" t="str">
        <f>'Customer_Master'!D3612</f>
        <v>Michael Naidoo</v>
      </c>
      <c r="C3612" s="1" t="str">
        <f>'Customer_Master'!E3612</f>
        <v>Leadai Inc</v>
      </c>
      <c r="D3612" t="str">
        <f>'Customer_Master'!G3612</f>
        <v>Valid</v>
      </c>
      <c r="E3612" t="str">
        <f>'Customer_Master'!I3612</f>
        <v>Valid</v>
      </c>
      <c r="F3612" t="str">
        <f>'Customer_Master'!X3612</f>
        <v>Complete</v>
      </c>
      <c r="G3612">
        <f>'Customer_Master'!Y3612</f>
        <v>100</v>
      </c>
    </row>
    <row r="3613" spans="1:7" x14ac:dyDescent="0.25">
      <c r="A3613" s="1" t="str">
        <f>'Customer_Master'!A3613</f>
        <v>CUST-00765</v>
      </c>
      <c r="B3613" s="1" t="str">
        <f>'Customer_Master'!D3613</f>
        <v>Abdullahi Nwachukwu</v>
      </c>
      <c r="C3613" s="1" t="str">
        <f>'Customer_Master'!E3613</f>
        <v>Sparkcapital Plc</v>
      </c>
      <c r="D3613" t="str">
        <f>'Customer_Master'!G3613</f>
        <v>Valid</v>
      </c>
      <c r="E3613" t="str">
        <f>'Customer_Master'!I3613</f>
        <v>Valid</v>
      </c>
      <c r="F3613" t="str">
        <f>'Customer_Master'!X3613</f>
        <v>Complete</v>
      </c>
      <c r="G3613">
        <f>'Customer_Master'!Y3613</f>
        <v>100</v>
      </c>
    </row>
    <row r="3614" spans="1:7" x14ac:dyDescent="0.25">
      <c r="A3614" s="1" t="str">
        <f>'Customer_Master'!A3614</f>
        <v>CUST-04158</v>
      </c>
      <c r="B3614" s="1" t="str">
        <f>'Customer_Master'!D3614</f>
        <v>Femke Naidoo</v>
      </c>
      <c r="C3614" s="1" t="str">
        <f>'Customer_Master'!E3614</f>
        <v>Interswitch</v>
      </c>
      <c r="D3614" t="str">
        <f>'Customer_Master'!G3614</f>
        <v>Valid</v>
      </c>
      <c r="E3614" t="str">
        <f>'Customer_Master'!I3614</f>
        <v>Valid</v>
      </c>
      <c r="F3614" t="str">
        <f>'Customer_Master'!X3614</f>
        <v>Complete</v>
      </c>
      <c r="G3614">
        <f>'Customer_Master'!Y3614</f>
        <v>100</v>
      </c>
    </row>
    <row r="3615" spans="1:7" x14ac:dyDescent="0.25">
      <c r="A3615" s="1" t="str">
        <f>'Customer_Master'!A3615</f>
        <v>CUST-03646</v>
      </c>
      <c r="B3615" s="1" t="str">
        <f>'Customer_Master'!D3615</f>
        <v>Naidoo</v>
      </c>
      <c r="C3615" s="1" t="str">
        <f>'Customer_Master'!E3615</f>
        <v>Jumia</v>
      </c>
      <c r="D3615" t="str">
        <f>'Customer_Master'!G3615</f>
        <v>Valid</v>
      </c>
      <c r="E3615" t="str">
        <f>'Customer_Master'!I3615</f>
        <v>Valid</v>
      </c>
      <c r="F3615" t="str">
        <f>'Customer_Master'!X3615</f>
        <v>Incomplete</v>
      </c>
      <c r="G3615">
        <f>'Customer_Master'!Y3615</f>
        <v>60</v>
      </c>
    </row>
    <row r="3616" spans="1:7" x14ac:dyDescent="0.25">
      <c r="A3616" s="1" t="str">
        <f>'Customer_Master'!A3616</f>
        <v>CUST-01572</v>
      </c>
      <c r="B3616" s="1" t="str">
        <f>'Customer_Master'!D3616</f>
        <v>Sarah Kamau</v>
      </c>
      <c r="C3616" s="1" t="str">
        <f>'Customer_Master'!E3616</f>
        <v>Swiftai</v>
      </c>
      <c r="D3616" t="str">
        <f>'Customer_Master'!G3616</f>
        <v>Valid</v>
      </c>
      <c r="E3616" t="str">
        <f>'Customer_Master'!I3616</f>
        <v>Valid</v>
      </c>
      <c r="F3616" t="str">
        <f>'Customer_Master'!X3616</f>
        <v>Complete</v>
      </c>
      <c r="G3616">
        <f>'Customer_Master'!Y3616</f>
        <v>100</v>
      </c>
    </row>
    <row r="3617" spans="1:7" x14ac:dyDescent="0.25">
      <c r="A3617" s="1" t="str">
        <f>'Customer_Master'!A3617</f>
        <v>CUST-00895</v>
      </c>
      <c r="B3617" s="1" t="str">
        <f>'Customer_Master'!D3617</f>
        <v>Chibueze Khan</v>
      </c>
      <c r="C3617" s="1" t="str">
        <f>'Customer_Master'!E3617</f>
        <v>Brightlogic Ltd</v>
      </c>
      <c r="D3617" t="str">
        <f>'Customer_Master'!G3617</f>
        <v>Valid</v>
      </c>
      <c r="E3617" t="str">
        <f>'Customer_Master'!I3617</f>
        <v>Valid</v>
      </c>
      <c r="F3617" t="str">
        <f>'Customer_Master'!X3617</f>
        <v>Complete</v>
      </c>
      <c r="G3617">
        <f>'Customer_Master'!Y3617</f>
        <v>100</v>
      </c>
    </row>
    <row r="3618" spans="1:7" x14ac:dyDescent="0.25">
      <c r="A3618" s="1" t="str">
        <f>'Customer_Master'!A3618</f>
        <v>CUST-04616</v>
      </c>
      <c r="B3618" s="1" t="str">
        <f>'Customer_Master'!D3618</f>
        <v>Chidi Adebayo</v>
      </c>
      <c r="C3618" s="1" t="str">
        <f>'Customer_Master'!E3618</f>
        <v>Not Available</v>
      </c>
      <c r="D3618" t="str">
        <f>'Customer_Master'!G3618</f>
        <v>Valid</v>
      </c>
      <c r="E3618" t="str">
        <f>'Customer_Master'!I3618</f>
        <v>Valid</v>
      </c>
      <c r="F3618" t="str">
        <f>'Customer_Master'!X3618</f>
        <v>Incomplete</v>
      </c>
      <c r="G3618">
        <f>'Customer_Master'!Y3618</f>
        <v>35</v>
      </c>
    </row>
    <row r="3619" spans="1:7" x14ac:dyDescent="0.25">
      <c r="A3619" s="1" t="str">
        <f>'Customer_Master'!A3619</f>
        <v>CUST-04725</v>
      </c>
      <c r="B3619" s="1" t="str">
        <f>'Customer_Master'!D3619</f>
        <v>Joy Brown</v>
      </c>
      <c r="C3619" s="1" t="str">
        <f>'Customer_Master'!E3619</f>
        <v>Paystack</v>
      </c>
      <c r="D3619" t="str">
        <f>'Customer_Master'!G3619</f>
        <v>Valid</v>
      </c>
      <c r="E3619" t="str">
        <f>'Customer_Master'!I3619</f>
        <v>Valid</v>
      </c>
      <c r="F3619" t="str">
        <f>'Customer_Master'!X3619</f>
        <v>Complete</v>
      </c>
      <c r="G3619">
        <f>'Customer_Master'!Y3619</f>
        <v>100</v>
      </c>
    </row>
    <row r="3620" spans="1:7" x14ac:dyDescent="0.25">
      <c r="A3620" s="1" t="str">
        <f>'Customer_Master'!A3620</f>
        <v>CUST-00081</v>
      </c>
      <c r="B3620" s="1" t="str">
        <f>'Customer_Master'!D3620</f>
        <v>Thandiwe Traore</v>
      </c>
      <c r="C3620" s="1" t="str">
        <f>'Customer_Master'!E3620</f>
        <v>Hiveanalytics Gmbh</v>
      </c>
      <c r="D3620" t="str">
        <f>'Customer_Master'!G3620</f>
        <v>Valid</v>
      </c>
      <c r="E3620" t="str">
        <f>'Customer_Master'!I3620</f>
        <v>Valid</v>
      </c>
      <c r="F3620" t="str">
        <f>'Customer_Master'!X3620</f>
        <v>Complete</v>
      </c>
      <c r="G3620">
        <f>'Customer_Master'!Y3620</f>
        <v>100</v>
      </c>
    </row>
    <row r="3621" spans="1:7" x14ac:dyDescent="0.25">
      <c r="A3621" s="1" t="str">
        <f>'Customer_Master'!A3621</f>
        <v>CUST-04214</v>
      </c>
      <c r="B3621" s="1" t="str">
        <f>'Customer_Master'!D3621</f>
        <v>Samuel Davies</v>
      </c>
      <c r="C3621" s="1" t="str">
        <f>'Customer_Master'!E3621</f>
        <v>Twiga Foods</v>
      </c>
      <c r="D3621" t="str">
        <f>'Customer_Master'!G3621</f>
        <v>Valid</v>
      </c>
      <c r="E3621" t="str">
        <f>'Customer_Master'!I3621</f>
        <v>Invalid</v>
      </c>
      <c r="F3621" t="str">
        <f>'Customer_Master'!X3621</f>
        <v>Complete</v>
      </c>
      <c r="G3621">
        <f>'Customer_Master'!Y3621</f>
        <v>80</v>
      </c>
    </row>
    <row r="3622" spans="1:7" x14ac:dyDescent="0.25">
      <c r="A3622" s="1" t="str">
        <f>'Customer_Master'!A3622</f>
        <v>CUST-00469</v>
      </c>
      <c r="B3622" s="1" t="str">
        <f>'Customer_Master'!D3622</f>
        <v>Adaeze Orji</v>
      </c>
      <c r="C3622" s="1" t="str">
        <f>'Customer_Master'!E3622</f>
        <v>Wave</v>
      </c>
      <c r="D3622" t="str">
        <f>'Customer_Master'!G3622</f>
        <v>Valid</v>
      </c>
      <c r="E3622" t="str">
        <f>'Customer_Master'!I3622</f>
        <v>Valid</v>
      </c>
      <c r="F3622" t="str">
        <f>'Customer_Master'!X3622</f>
        <v>Complete</v>
      </c>
      <c r="G3622">
        <f>'Customer_Master'!Y3622</f>
        <v>100</v>
      </c>
    </row>
    <row r="3623" spans="1:7" x14ac:dyDescent="0.25">
      <c r="A3623" s="1" t="str">
        <f>'Customer_Master'!A3623</f>
        <v>CUST-04267</v>
      </c>
      <c r="B3623" s="1" t="str">
        <f>'Customer_Master'!D3623</f>
        <v>Amani Musa</v>
      </c>
      <c r="C3623" s="1" t="str">
        <f>'Customer_Master'!E3623</f>
        <v>Not Available</v>
      </c>
      <c r="D3623" t="str">
        <f>'Customer_Master'!G3623</f>
        <v>Valid</v>
      </c>
      <c r="E3623" t="str">
        <f>'Customer_Master'!I3623</f>
        <v>Valid</v>
      </c>
      <c r="F3623" t="str">
        <f>'Customer_Master'!X3623</f>
        <v>Incomplete</v>
      </c>
      <c r="G3623">
        <f>'Customer_Master'!Y3623</f>
        <v>60</v>
      </c>
    </row>
    <row r="3624" spans="1:7" x14ac:dyDescent="0.25">
      <c r="A3624" s="1" t="str">
        <f>'Customer_Master'!A3624</f>
        <v>CUST-04704</v>
      </c>
      <c r="B3624" s="1" t="str">
        <f>'Customer_Master'!D3624</f>
        <v>Damilola Al-Farsi</v>
      </c>
      <c r="C3624" s="1" t="str">
        <f>'Customer_Master'!E3624</f>
        <v>Paynetworks Plc</v>
      </c>
      <c r="D3624" t="str">
        <f>'Customer_Master'!G3624</f>
        <v>Valid</v>
      </c>
      <c r="E3624" t="str">
        <f>'Customer_Master'!I3624</f>
        <v>Valid</v>
      </c>
      <c r="F3624" t="str">
        <f>'Customer_Master'!X3624</f>
        <v>Complete</v>
      </c>
      <c r="G3624">
        <f>'Customer_Master'!Y3624</f>
        <v>100</v>
      </c>
    </row>
    <row r="3625" spans="1:7" x14ac:dyDescent="0.25">
      <c r="A3625" s="1" t="str">
        <f>'Customer_Master'!A3625</f>
        <v>CUST-00296</v>
      </c>
      <c r="B3625" s="1" t="str">
        <f>'Customer_Master'!D3625</f>
        <v>Musa Obi</v>
      </c>
      <c r="C3625" s="1" t="str">
        <f>'Customer_Master'!E3625</f>
        <v>Stacklabs Inc</v>
      </c>
      <c r="D3625" t="str">
        <f>'Customer_Master'!G3625</f>
        <v>Valid</v>
      </c>
      <c r="E3625" t="str">
        <f>'Customer_Master'!I3625</f>
        <v>Valid</v>
      </c>
      <c r="F3625" t="str">
        <f>'Customer_Master'!X3625</f>
        <v>Complete</v>
      </c>
      <c r="G3625">
        <f>'Customer_Master'!Y3625</f>
        <v>100</v>
      </c>
    </row>
    <row r="3626" spans="1:7" x14ac:dyDescent="0.25">
      <c r="A3626" s="1" t="str">
        <f>'Customer_Master'!A3626</f>
        <v>CUST-01805</v>
      </c>
      <c r="B3626" s="1" t="str">
        <f>'Customer_Master'!D3626</f>
        <v>Simi Obi</v>
      </c>
      <c r="C3626" s="1" t="str">
        <f>'Customer_Master'!E3626</f>
        <v>Cellulant</v>
      </c>
      <c r="D3626" t="str">
        <f>'Customer_Master'!G3626</f>
        <v>Valid</v>
      </c>
      <c r="E3626" t="str">
        <f>'Customer_Master'!I3626</f>
        <v>Valid</v>
      </c>
      <c r="F3626" t="str">
        <f>'Customer_Master'!X3626</f>
        <v>Complete</v>
      </c>
      <c r="G3626">
        <f>'Customer_Master'!Y3626</f>
        <v>100</v>
      </c>
    </row>
    <row r="3627" spans="1:7" x14ac:dyDescent="0.25">
      <c r="A3627" s="1" t="str">
        <f>'Customer_Master'!A3627</f>
        <v>CUST-03252</v>
      </c>
      <c r="B3627" s="1" t="str">
        <f>'Customer_Master'!D3627</f>
        <v>Lola Taylor</v>
      </c>
      <c r="C3627" s="1" t="str">
        <f>'Customer_Master'!E3627</f>
        <v>Leadlabs Inc</v>
      </c>
      <c r="D3627" t="str">
        <f>'Customer_Master'!G3627</f>
        <v>Valid</v>
      </c>
      <c r="E3627" t="str">
        <f>'Customer_Master'!I3627</f>
        <v>Valid</v>
      </c>
      <c r="F3627" t="str">
        <f>'Customer_Master'!X3627</f>
        <v>Complete</v>
      </c>
      <c r="G3627">
        <f>'Customer_Master'!Y3627</f>
        <v>100</v>
      </c>
    </row>
    <row r="3628" spans="1:7" x14ac:dyDescent="0.25">
      <c r="A3628" s="1" t="str">
        <f>'Customer_Master'!A3628</f>
        <v>CUST-00750</v>
      </c>
      <c r="B3628" s="1" t="str">
        <f>'Customer_Master'!D3628</f>
        <v>Matthew Orji</v>
      </c>
      <c r="C3628" s="1" t="str">
        <f>'Customer_Master'!E3628</f>
        <v>Cellulant</v>
      </c>
      <c r="D3628" t="str">
        <f>'Customer_Master'!G3628</f>
        <v>Valid</v>
      </c>
      <c r="E3628" t="str">
        <f>'Customer_Master'!I3628</f>
        <v>Valid</v>
      </c>
      <c r="F3628" t="str">
        <f>'Customer_Master'!X3628</f>
        <v>Complete</v>
      </c>
      <c r="G3628">
        <f>'Customer_Master'!Y3628</f>
        <v>100</v>
      </c>
    </row>
    <row r="3629" spans="1:7" x14ac:dyDescent="0.25">
      <c r="A3629" s="1" t="str">
        <f>'Customer_Master'!A3629</f>
        <v>CUST-03144</v>
      </c>
      <c r="B3629" s="1" t="str">
        <f>'Customer_Master'!D3629</f>
        <v>Niyi Hassan</v>
      </c>
      <c r="C3629" s="1" t="str">
        <f>'Customer_Master'!E3629</f>
        <v>Piggyvest</v>
      </c>
      <c r="D3629" t="str">
        <f>'Customer_Master'!G3629</f>
        <v>Valid</v>
      </c>
      <c r="E3629" t="str">
        <f>'Customer_Master'!I3629</f>
        <v>Valid</v>
      </c>
      <c r="F3629" t="str">
        <f>'Customer_Master'!X3629</f>
        <v>Complete</v>
      </c>
      <c r="G3629">
        <f>'Customer_Master'!Y3629</f>
        <v>100</v>
      </c>
    </row>
    <row r="3630" spans="1:7" x14ac:dyDescent="0.25">
      <c r="A3630" s="1" t="str">
        <f>'Customer_Master'!A3630</f>
        <v>CUST-04082</v>
      </c>
      <c r="B3630" s="1" t="str">
        <f>'Customer_Master'!D3630</f>
        <v>Ifeoma Van Der Merwe</v>
      </c>
      <c r="C3630" s="1" t="str">
        <f>'Customer_Master'!E3630</f>
        <v>Konga</v>
      </c>
      <c r="D3630" t="str">
        <f>'Customer_Master'!G3630</f>
        <v>Valid</v>
      </c>
      <c r="E3630" t="str">
        <f>'Customer_Master'!I3630</f>
        <v>Valid</v>
      </c>
      <c r="F3630" t="str">
        <f>'Customer_Master'!X3630</f>
        <v>Complete</v>
      </c>
      <c r="G3630">
        <f>'Customer_Master'!Y3630</f>
        <v>100</v>
      </c>
    </row>
    <row r="3631" spans="1:7" x14ac:dyDescent="0.25">
      <c r="A3631" s="1" t="str">
        <f>'Customer_Master'!A3631</f>
        <v>CUST-05040</v>
      </c>
      <c r="B3631" s="1" t="str">
        <f>'Customer_Master'!D3631</f>
        <v>Chiamaka Dlamini</v>
      </c>
      <c r="C3631" s="1" t="str">
        <f>'Customer_Master'!E3631</f>
        <v>Andela</v>
      </c>
      <c r="D3631" t="str">
        <f>'Customer_Master'!G3631</f>
        <v>Valid</v>
      </c>
      <c r="E3631" t="str">
        <f>'Customer_Master'!I3631</f>
        <v>Valid</v>
      </c>
      <c r="F3631" t="str">
        <f>'Customer_Master'!X3631</f>
        <v>Complete</v>
      </c>
      <c r="G3631">
        <f>'Customer_Master'!Y3631</f>
        <v>75</v>
      </c>
    </row>
    <row r="3632" spans="1:7" x14ac:dyDescent="0.25">
      <c r="A3632" s="1" t="str">
        <f>'Customer_Master'!A3632</f>
        <v>CUST-03756</v>
      </c>
      <c r="B3632" s="1" t="str">
        <f>'Customer_Master'!D3632</f>
        <v>Adebayo</v>
      </c>
      <c r="C3632" s="1" t="str">
        <f>'Customer_Master'!E3632</f>
        <v>Dangote Industries</v>
      </c>
      <c r="D3632" t="str">
        <f>'Customer_Master'!G3632</f>
        <v>Valid</v>
      </c>
      <c r="E3632" t="str">
        <f>'Customer_Master'!I3632</f>
        <v>Valid</v>
      </c>
      <c r="F3632" t="str">
        <f>'Customer_Master'!X3632</f>
        <v>Incomplete</v>
      </c>
      <c r="G3632">
        <f>'Customer_Master'!Y3632</f>
        <v>60</v>
      </c>
    </row>
    <row r="3633" spans="1:7" x14ac:dyDescent="0.25">
      <c r="A3633" s="1" t="str">
        <f>'Customer_Master'!A3633</f>
        <v>CUST-01108</v>
      </c>
      <c r="B3633" s="1" t="str">
        <f>'Customer_Master'!D3633</f>
        <v>Thandiwe Dlamini</v>
      </c>
      <c r="C3633" s="1" t="str">
        <f>'Customer_Master'!E3633</f>
        <v>Cloudworks Llc</v>
      </c>
      <c r="D3633" t="str">
        <f>'Customer_Master'!G3633</f>
        <v>Valid</v>
      </c>
      <c r="E3633" t="str">
        <f>'Customer_Master'!I3633</f>
        <v>Valid</v>
      </c>
      <c r="F3633" t="str">
        <f>'Customer_Master'!X3633</f>
        <v>Complete</v>
      </c>
      <c r="G3633">
        <f>'Customer_Master'!Y3633</f>
        <v>100</v>
      </c>
    </row>
    <row r="3634" spans="1:7" x14ac:dyDescent="0.25">
      <c r="A3634" s="1" t="str">
        <f>'Customer_Master'!A3634</f>
        <v>CUST-00499</v>
      </c>
      <c r="B3634" s="1" t="str">
        <f>'Customer_Master'!D3634</f>
        <v>Tobi Oladele</v>
      </c>
      <c r="C3634" s="1" t="str">
        <f>'Customer_Master'!E3634</f>
        <v>Twiga Foods</v>
      </c>
      <c r="D3634" t="str">
        <f>'Customer_Master'!G3634</f>
        <v>Valid</v>
      </c>
      <c r="E3634" t="str">
        <f>'Customer_Master'!I3634</f>
        <v>Valid</v>
      </c>
      <c r="F3634" t="str">
        <f>'Customer_Master'!X3634</f>
        <v>Complete</v>
      </c>
      <c r="G3634">
        <f>'Customer_Master'!Y3634</f>
        <v>100</v>
      </c>
    </row>
    <row r="3635" spans="1:7" x14ac:dyDescent="0.25">
      <c r="A3635" s="1" t="str">
        <f>'Customer_Master'!A3635</f>
        <v>CUST-00595</v>
      </c>
      <c r="B3635" s="1" t="str">
        <f>'Customer_Master'!D3635</f>
        <v>Kevin Taylor</v>
      </c>
      <c r="C3635" s="1" t="str">
        <f>'Customer_Master'!E3635</f>
        <v>Konga</v>
      </c>
      <c r="D3635" t="str">
        <f>'Customer_Master'!G3635</f>
        <v>Valid</v>
      </c>
      <c r="E3635" t="str">
        <f>'Customer_Master'!I3635</f>
        <v>Valid</v>
      </c>
      <c r="F3635" t="str">
        <f>'Customer_Master'!X3635</f>
        <v>Complete</v>
      </c>
      <c r="G3635">
        <f>'Customer_Master'!Y3635</f>
        <v>100</v>
      </c>
    </row>
    <row r="3636" spans="1:7" x14ac:dyDescent="0.25">
      <c r="A3636" s="1" t="str">
        <f>'Customer_Master'!A3636</f>
        <v>CUST-03259</v>
      </c>
      <c r="B3636" s="1" t="str">
        <f>'Customer_Master'!D3636</f>
        <v>Ifeanyi Adebayo</v>
      </c>
      <c r="C3636" s="1" t="str">
        <f>'Customer_Master'!E3636</f>
        <v>Clouddigital</v>
      </c>
      <c r="D3636" t="str">
        <f>'Customer_Master'!G3636</f>
        <v>Valid</v>
      </c>
      <c r="E3636" t="str">
        <f>'Customer_Master'!I3636</f>
        <v>Valid</v>
      </c>
      <c r="F3636" t="str">
        <f>'Customer_Master'!X3636</f>
        <v>Complete</v>
      </c>
      <c r="G3636">
        <f>'Customer_Master'!Y3636</f>
        <v>100</v>
      </c>
    </row>
    <row r="3637" spans="1:7" x14ac:dyDescent="0.25">
      <c r="A3637" s="1" t="str">
        <f>'Customer_Master'!A3637</f>
        <v>CUST-03727</v>
      </c>
      <c r="B3637" s="1" t="str">
        <f>'Customer_Master'!D3637</f>
        <v>Ifeoma Salami</v>
      </c>
      <c r="C3637" s="1" t="str">
        <f>'Customer_Master'!E3637</f>
        <v>Twiga Foods</v>
      </c>
      <c r="D3637" t="str">
        <f>'Customer_Master'!G3637</f>
        <v>Valid</v>
      </c>
      <c r="E3637" t="str">
        <f>'Customer_Master'!I3637</f>
        <v>Valid</v>
      </c>
      <c r="F3637" t="str">
        <f>'Customer_Master'!X3637</f>
        <v>Complete</v>
      </c>
      <c r="G3637">
        <f>'Customer_Master'!Y3637</f>
        <v>75</v>
      </c>
    </row>
    <row r="3638" spans="1:7" x14ac:dyDescent="0.25">
      <c r="A3638" s="1" t="str">
        <f>'Customer_Master'!A3638</f>
        <v>CUST-04993</v>
      </c>
      <c r="B3638" s="1" t="str">
        <f>'Customer_Master'!D3638</f>
        <v>Nomvula Nwosu</v>
      </c>
      <c r="C3638" s="1" t="str">
        <f>'Customer_Master'!E3638</f>
        <v>Orbitgroup</v>
      </c>
      <c r="D3638" t="str">
        <f>'Customer_Master'!G3638</f>
        <v>Valid</v>
      </c>
      <c r="E3638" t="str">
        <f>'Customer_Master'!I3638</f>
        <v>Valid</v>
      </c>
      <c r="F3638" t="str">
        <f>'Customer_Master'!X3638</f>
        <v>Complete</v>
      </c>
      <c r="G3638">
        <f>'Customer_Master'!Y3638</f>
        <v>100</v>
      </c>
    </row>
    <row r="3639" spans="1:7" x14ac:dyDescent="0.25">
      <c r="A3639" s="1" t="str">
        <f>'Customer_Master'!A3639</f>
        <v>CUST-00435</v>
      </c>
      <c r="B3639" s="1" t="str">
        <f>'Customer_Master'!D3639</f>
        <v>Sola Ogundimu</v>
      </c>
      <c r="C3639" s="1" t="str">
        <f>'Customer_Master'!E3639</f>
        <v>Gridcommerce</v>
      </c>
      <c r="D3639" t="str">
        <f>'Customer_Master'!G3639</f>
        <v>Valid</v>
      </c>
      <c r="E3639" t="str">
        <f>'Customer_Master'!I3639</f>
        <v>Valid</v>
      </c>
      <c r="F3639" t="str">
        <f>'Customer_Master'!X3639</f>
        <v>Complete</v>
      </c>
      <c r="G3639">
        <f>'Customer_Master'!Y3639</f>
        <v>75</v>
      </c>
    </row>
    <row r="3640" spans="1:7" x14ac:dyDescent="0.25">
      <c r="A3640" s="1" t="str">
        <f>'Customer_Master'!A3640</f>
        <v>CUST-04980</v>
      </c>
      <c r="B3640" s="1" t="str">
        <f>'Customer_Master'!D3640</f>
        <v>Joy Obi</v>
      </c>
      <c r="C3640" s="1" t="str">
        <f>'Customer_Master'!E3640</f>
        <v>Hivelabs Gmbh</v>
      </c>
      <c r="D3640" t="str">
        <f>'Customer_Master'!G3640</f>
        <v>Valid</v>
      </c>
      <c r="E3640" t="str">
        <f>'Customer_Master'!I3640</f>
        <v>Valid</v>
      </c>
      <c r="F3640" t="str">
        <f>'Customer_Master'!X3640</f>
        <v>Complete</v>
      </c>
      <c r="G3640">
        <f>'Customer_Master'!Y3640</f>
        <v>100</v>
      </c>
    </row>
    <row r="3641" spans="1:7" x14ac:dyDescent="0.25">
      <c r="A3641" s="1" t="str">
        <f>'Customer_Master'!A3641</f>
        <v>CUST-02168</v>
      </c>
      <c r="B3641" s="1" t="str">
        <f>'Customer_Master'!D3641</f>
        <v>Sarah Naidoo</v>
      </c>
      <c r="C3641" s="1" t="str">
        <f>'Customer_Master'!E3641</f>
        <v>Twiga Foods</v>
      </c>
      <c r="D3641" t="str">
        <f>'Customer_Master'!G3641</f>
        <v>Valid</v>
      </c>
      <c r="E3641" t="str">
        <f>'Customer_Master'!I3641</f>
        <v>Valid</v>
      </c>
      <c r="F3641" t="str">
        <f>'Customer_Master'!X3641</f>
        <v>Complete</v>
      </c>
      <c r="G3641">
        <f>'Customer_Master'!Y3641</f>
        <v>100</v>
      </c>
    </row>
    <row r="3642" spans="1:7" x14ac:dyDescent="0.25">
      <c r="A3642" s="1" t="str">
        <f>'Customer_Master'!A3642</f>
        <v>CUST-02775</v>
      </c>
      <c r="B3642" s="1" t="str">
        <f>'Customer_Master'!D3642</f>
        <v>Jones</v>
      </c>
      <c r="C3642" s="1" t="str">
        <f>'Customer_Master'!E3642</f>
        <v>Moniepoint</v>
      </c>
      <c r="D3642" t="str">
        <f>'Customer_Master'!G3642</f>
        <v>Valid</v>
      </c>
      <c r="E3642" t="str">
        <f>'Customer_Master'!I3642</f>
        <v>Valid</v>
      </c>
      <c r="F3642" t="str">
        <f>'Customer_Master'!X3642</f>
        <v>Incomplete</v>
      </c>
      <c r="G3642">
        <f>'Customer_Master'!Y3642</f>
        <v>60</v>
      </c>
    </row>
    <row r="3643" spans="1:7" x14ac:dyDescent="0.25">
      <c r="A3643" s="1" t="str">
        <f>'Customer_Master'!A3643</f>
        <v>CUST-02475</v>
      </c>
      <c r="B3643" s="1" t="str">
        <f>'Customer_Master'!D3643</f>
        <v>Kemi Johnson</v>
      </c>
      <c r="C3643" s="1" t="str">
        <f>'Customer_Master'!E3643</f>
        <v>Moniepoint</v>
      </c>
      <c r="D3643" t="str">
        <f>'Customer_Master'!G3643</f>
        <v>Valid</v>
      </c>
      <c r="E3643" t="str">
        <f>'Customer_Master'!I3643</f>
        <v>Valid</v>
      </c>
      <c r="F3643" t="str">
        <f>'Customer_Master'!X3643</f>
        <v>Complete</v>
      </c>
      <c r="G3643">
        <f>'Customer_Master'!Y3643</f>
        <v>100</v>
      </c>
    </row>
    <row r="3644" spans="1:7" x14ac:dyDescent="0.25">
      <c r="A3644" s="1" t="str">
        <f>'Customer_Master'!A3644</f>
        <v>CUST-00706</v>
      </c>
      <c r="B3644" s="1" t="str">
        <f>'Customer_Master'!D3644</f>
        <v>James Obi</v>
      </c>
      <c r="C3644" s="1" t="str">
        <f>'Customer_Master'!E3644</f>
        <v>Twiga Foods</v>
      </c>
      <c r="D3644" t="str">
        <f>'Customer_Master'!G3644</f>
        <v>Valid</v>
      </c>
      <c r="E3644" t="str">
        <f>'Customer_Master'!I3644</f>
        <v>Valid</v>
      </c>
      <c r="F3644" t="str">
        <f>'Customer_Master'!X3644</f>
        <v>Complete</v>
      </c>
      <c r="G3644">
        <f>'Customer_Master'!Y3644</f>
        <v>100</v>
      </c>
    </row>
    <row r="3645" spans="1:7" x14ac:dyDescent="0.25">
      <c r="A3645" s="1" t="str">
        <f>'Customer_Master'!A3645</f>
        <v>CUST-01503</v>
      </c>
      <c r="B3645" s="1" t="str">
        <f>'Customer_Master'!D3645</f>
        <v>Daniel Dlamini</v>
      </c>
      <c r="C3645" s="1" t="str">
        <f>'Customer_Master'!E3645</f>
        <v>Apexfinance</v>
      </c>
      <c r="D3645" t="str">
        <f>'Customer_Master'!G3645</f>
        <v>Valid</v>
      </c>
      <c r="E3645" t="str">
        <f>'Customer_Master'!I3645</f>
        <v>Valid</v>
      </c>
      <c r="F3645" t="str">
        <f>'Customer_Master'!X3645</f>
        <v>Complete</v>
      </c>
      <c r="G3645">
        <f>'Customer_Master'!Y3645</f>
        <v>75</v>
      </c>
    </row>
    <row r="3646" spans="1:7" x14ac:dyDescent="0.25">
      <c r="A3646" s="1" t="str">
        <f>'Customer_Master'!A3646</f>
        <v>CUST-03666</v>
      </c>
      <c r="B3646" s="1" t="str">
        <f>'Customer_Master'!D3646</f>
        <v>Kamau Orji</v>
      </c>
      <c r="C3646" s="1" t="str">
        <f>'Customer_Master'!E3646</f>
        <v>Pulsenetworks</v>
      </c>
      <c r="D3646" t="str">
        <f>'Customer_Master'!G3646</f>
        <v>Valid</v>
      </c>
      <c r="E3646" t="str">
        <f>'Customer_Master'!I3646</f>
        <v>Valid</v>
      </c>
      <c r="F3646" t="str">
        <f>'Customer_Master'!X3646</f>
        <v>Complete</v>
      </c>
      <c r="G3646">
        <f>'Customer_Master'!Y3646</f>
        <v>100</v>
      </c>
    </row>
    <row r="3647" spans="1:7" x14ac:dyDescent="0.25">
      <c r="A3647" s="1" t="str">
        <f>'Customer_Master'!A3647</f>
        <v>CUST-03587</v>
      </c>
      <c r="B3647" s="1" t="str">
        <f>'Customer_Master'!D3647</f>
        <v>Grace Ugwu</v>
      </c>
      <c r="C3647" s="1" t="str">
        <f>'Customer_Master'!E3647</f>
        <v>Andela</v>
      </c>
      <c r="D3647" t="str">
        <f>'Customer_Master'!G3647</f>
        <v>Valid</v>
      </c>
      <c r="E3647" t="str">
        <f>'Customer_Master'!I3647</f>
        <v>Valid</v>
      </c>
      <c r="F3647" t="str">
        <f>'Customer_Master'!X3647</f>
        <v>Complete</v>
      </c>
      <c r="G3647">
        <f>'Customer_Master'!Y3647</f>
        <v>75</v>
      </c>
    </row>
    <row r="3648" spans="1:7" x14ac:dyDescent="0.25">
      <c r="A3648" s="1" t="str">
        <f>'Customer_Master'!A3648</f>
        <v>CUST-03376</v>
      </c>
      <c r="B3648" s="1" t="str">
        <f>'Customer_Master'!D3648</f>
        <v>Brian Mwangi</v>
      </c>
      <c r="C3648" s="1" t="str">
        <f>'Customer_Master'!E3648</f>
        <v>Orbithealth Llc</v>
      </c>
      <c r="D3648" t="str">
        <f>'Customer_Master'!G3648</f>
        <v>Valid</v>
      </c>
      <c r="E3648" t="str">
        <f>'Customer_Master'!I3648</f>
        <v>Valid</v>
      </c>
      <c r="F3648" t="str">
        <f>'Customer_Master'!X3648</f>
        <v>Complete</v>
      </c>
      <c r="G3648">
        <f>'Customer_Master'!Y3648</f>
        <v>100</v>
      </c>
    </row>
    <row r="3649" spans="1:7" x14ac:dyDescent="0.25">
      <c r="A3649" s="1" t="str">
        <f>'Customer_Master'!A3649</f>
        <v>CUST-04812</v>
      </c>
      <c r="B3649" s="1" t="str">
        <f>'Customer_Master'!D3649</f>
        <v>Gbenga Aliyu</v>
      </c>
      <c r="C3649" s="1" t="str">
        <f>'Customer_Master'!E3649</f>
        <v>Apexhub</v>
      </c>
      <c r="D3649" t="str">
        <f>'Customer_Master'!G3649</f>
        <v>Valid</v>
      </c>
      <c r="E3649" t="str">
        <f>'Customer_Master'!I3649</f>
        <v>Valid</v>
      </c>
      <c r="F3649" t="str">
        <f>'Customer_Master'!X3649</f>
        <v>Complete</v>
      </c>
      <c r="G3649">
        <f>'Customer_Master'!Y3649</f>
        <v>100</v>
      </c>
    </row>
    <row r="3650" spans="1:7" x14ac:dyDescent="0.25">
      <c r="A3650" s="1" t="str">
        <f>'Customer_Master'!A3650</f>
        <v>CUST-03374</v>
      </c>
      <c r="B3650" s="1" t="str">
        <f>'Customer_Master'!D3650</f>
        <v>Ryan Balogun</v>
      </c>
      <c r="C3650" s="1" t="str">
        <f>'Customer_Master'!E3650</f>
        <v>Swiftworks</v>
      </c>
      <c r="D3650" t="str">
        <f>'Customer_Master'!G3650</f>
        <v>Valid</v>
      </c>
      <c r="E3650" t="str">
        <f>'Customer_Master'!I3650</f>
        <v>Valid</v>
      </c>
      <c r="F3650" t="str">
        <f>'Customer_Master'!X3650</f>
        <v>Complete</v>
      </c>
      <c r="G3650">
        <f>'Customer_Master'!Y3650</f>
        <v>100</v>
      </c>
    </row>
    <row r="3651" spans="1:7" x14ac:dyDescent="0.25">
      <c r="A3651" s="1" t="str">
        <f>'Customer_Master'!A3651</f>
        <v>CUST-02148</v>
      </c>
      <c r="B3651" s="1" t="str">
        <f>'Customer_Master'!D3651</f>
        <v>Tunde</v>
      </c>
      <c r="C3651" s="1" t="str">
        <f>'Customer_Master'!E3651</f>
        <v>Stacklogic</v>
      </c>
      <c r="D3651" t="str">
        <f>'Customer_Master'!G3651</f>
        <v>Valid</v>
      </c>
      <c r="E3651" t="str">
        <f>'Customer_Master'!I3651</f>
        <v>Valid</v>
      </c>
      <c r="F3651" t="str">
        <f>'Customer_Master'!X3651</f>
        <v>Incomplete</v>
      </c>
      <c r="G3651">
        <f>'Customer_Master'!Y3651</f>
        <v>35</v>
      </c>
    </row>
    <row r="3652" spans="1:7" x14ac:dyDescent="0.25">
      <c r="A3652" s="1" t="str">
        <f>'Customer_Master'!A3652</f>
        <v>CUST-01214</v>
      </c>
      <c r="B3652" s="1" t="str">
        <f>'Customer_Master'!D3652</f>
        <v>Hannah Oladipo</v>
      </c>
      <c r="C3652" s="1" t="str">
        <f>'Customer_Master'!E3652</f>
        <v>Fluxcommerce Gmbh</v>
      </c>
      <c r="D3652" t="str">
        <f>'Customer_Master'!G3652</f>
        <v>Valid</v>
      </c>
      <c r="E3652" t="str">
        <f>'Customer_Master'!I3652</f>
        <v>Valid</v>
      </c>
      <c r="F3652" t="str">
        <f>'Customer_Master'!X3652</f>
        <v>Complete</v>
      </c>
      <c r="G3652">
        <f>'Customer_Master'!Y3652</f>
        <v>100</v>
      </c>
    </row>
    <row r="3653" spans="1:7" x14ac:dyDescent="0.25">
      <c r="A3653" s="1" t="str">
        <f>'Customer_Master'!A3653</f>
        <v>CUST-03341</v>
      </c>
      <c r="B3653" s="1" t="str">
        <f>'Customer_Master'!D3653</f>
        <v>Kunle Khan</v>
      </c>
      <c r="C3653" s="1" t="str">
        <f>'Customer_Master'!E3653</f>
        <v>Sparkanalytics</v>
      </c>
      <c r="D3653" t="str">
        <f>'Customer_Master'!G3653</f>
        <v>Valid</v>
      </c>
      <c r="E3653" t="str">
        <f>'Customer_Master'!I3653</f>
        <v>Valid</v>
      </c>
      <c r="F3653" t="str">
        <f>'Customer_Master'!X3653</f>
        <v>Complete</v>
      </c>
      <c r="G3653">
        <f>'Customer_Master'!Y3653</f>
        <v>100</v>
      </c>
    </row>
    <row r="3654" spans="1:7" x14ac:dyDescent="0.25">
      <c r="A3654" s="1" t="str">
        <f>'Customer_Master'!A3654</f>
        <v>CUST-00356</v>
      </c>
      <c r="B3654" s="1" t="str">
        <f>'Customer_Master'!D3654</f>
        <v>Kemi Musa</v>
      </c>
      <c r="C3654" s="1" t="str">
        <f>'Customer_Master'!E3654</f>
        <v>Sparklogic Llc</v>
      </c>
      <c r="D3654" t="str">
        <f>'Customer_Master'!G3654</f>
        <v>Valid</v>
      </c>
      <c r="E3654" t="str">
        <f>'Customer_Master'!I3654</f>
        <v>Valid</v>
      </c>
      <c r="F3654" t="str">
        <f>'Customer_Master'!X3654</f>
        <v>Complete</v>
      </c>
      <c r="G3654">
        <f>'Customer_Master'!Y3654</f>
        <v>100</v>
      </c>
    </row>
    <row r="3655" spans="1:7" x14ac:dyDescent="0.25">
      <c r="A3655" s="1" t="str">
        <f>'Customer_Master'!A3655</f>
        <v>CUST-02496</v>
      </c>
      <c r="B3655" s="1" t="str">
        <f>'Customer_Master'!D3655</f>
        <v>Ibrahim Dlamini</v>
      </c>
      <c r="C3655" s="1" t="str">
        <f>'Customer_Master'!E3655</f>
        <v>Primegroup Llc</v>
      </c>
      <c r="D3655" t="str">
        <f>'Customer_Master'!G3655</f>
        <v>Invalid</v>
      </c>
      <c r="E3655" t="str">
        <f>'Customer_Master'!I3655</f>
        <v>Valid</v>
      </c>
      <c r="F3655" t="str">
        <f>'Customer_Master'!X3655</f>
        <v>Complete</v>
      </c>
      <c r="G3655">
        <f>'Customer_Master'!Y3655</f>
        <v>45</v>
      </c>
    </row>
    <row r="3656" spans="1:7" x14ac:dyDescent="0.25">
      <c r="A3656" s="1" t="str">
        <f>'Customer_Master'!A3656</f>
        <v>CUST-00847</v>
      </c>
      <c r="B3656" s="1" t="str">
        <f>'Customer_Master'!D3656</f>
        <v>Ibrahim Ogundimu</v>
      </c>
      <c r="C3656" s="1" t="str">
        <f>'Customer_Master'!E3656</f>
        <v>Heliosystems Gmbh</v>
      </c>
      <c r="D3656" t="str">
        <f>'Customer_Master'!G3656</f>
        <v>Valid</v>
      </c>
      <c r="E3656" t="str">
        <f>'Customer_Master'!I3656</f>
        <v>Valid</v>
      </c>
      <c r="F3656" t="str">
        <f>'Customer_Master'!X3656</f>
        <v>Complete</v>
      </c>
      <c r="G3656">
        <f>'Customer_Master'!Y3656</f>
        <v>100</v>
      </c>
    </row>
    <row r="3657" spans="1:7" x14ac:dyDescent="0.25">
      <c r="A3657" s="1" t="str">
        <f>'Customer_Master'!A3657</f>
        <v>CUST-04556</v>
      </c>
      <c r="B3657" s="1" t="str">
        <f>'Customer_Master'!D3657</f>
        <v>Tariq Musa</v>
      </c>
      <c r="C3657" s="1" t="str">
        <f>'Customer_Master'!E3657</f>
        <v>Clouddigital Ltd</v>
      </c>
      <c r="D3657" t="str">
        <f>'Customer_Master'!G3657</f>
        <v>Valid</v>
      </c>
      <c r="E3657" t="str">
        <f>'Customer_Master'!I3657</f>
        <v>Valid</v>
      </c>
      <c r="F3657" t="str">
        <f>'Customer_Master'!X3657</f>
        <v>Complete</v>
      </c>
      <c r="G3657">
        <f>'Customer_Master'!Y3657</f>
        <v>100</v>
      </c>
    </row>
    <row r="3658" spans="1:7" x14ac:dyDescent="0.25">
      <c r="A3658" s="1" t="str">
        <f>'Customer_Master'!A3658</f>
        <v>CUST-03997</v>
      </c>
      <c r="B3658" s="1" t="str">
        <f>'Customer_Master'!D3658</f>
        <v>Musa Al-Farsi</v>
      </c>
      <c r="C3658" s="1" t="str">
        <f>'Customer_Master'!E3658</f>
        <v>Dangote Industries</v>
      </c>
      <c r="D3658" t="str">
        <f>'Customer_Master'!G3658</f>
        <v>Valid</v>
      </c>
      <c r="E3658" t="str">
        <f>'Customer_Master'!I3658</f>
        <v>Valid</v>
      </c>
      <c r="F3658" t="str">
        <f>'Customer_Master'!X3658</f>
        <v>Complete</v>
      </c>
      <c r="G3658">
        <f>'Customer_Master'!Y3658</f>
        <v>100</v>
      </c>
    </row>
    <row r="3659" spans="1:7" x14ac:dyDescent="0.25">
      <c r="A3659" s="1" t="str">
        <f>'Customer_Master'!A3659</f>
        <v>CUST-01863</v>
      </c>
      <c r="B3659" s="1" t="str">
        <f>'Customer_Master'!D3659</f>
        <v>Adebayo Taylor</v>
      </c>
      <c r="C3659" s="1" t="str">
        <f>'Customer_Master'!E3659</f>
        <v>Quantalabs Llc</v>
      </c>
      <c r="D3659" t="str">
        <f>'Customer_Master'!G3659</f>
        <v>Valid</v>
      </c>
      <c r="E3659" t="str">
        <f>'Customer_Master'!I3659</f>
        <v>Valid</v>
      </c>
      <c r="F3659" t="str">
        <f>'Customer_Master'!X3659</f>
        <v>Complete</v>
      </c>
      <c r="G3659">
        <f>'Customer_Master'!Y3659</f>
        <v>100</v>
      </c>
    </row>
    <row r="3660" spans="1:7" x14ac:dyDescent="0.25">
      <c r="A3660" s="1" t="str">
        <f>'Customer_Master'!A3660</f>
        <v>CUST-05029</v>
      </c>
      <c r="B3660" s="1" t="str">
        <f>'Customer_Master'!D3660</f>
        <v>Njeri Okonkwo</v>
      </c>
      <c r="C3660" s="1" t="str">
        <f>'Customer_Master'!E3660</f>
        <v>Kuda</v>
      </c>
      <c r="D3660" t="str">
        <f>'Customer_Master'!G3660</f>
        <v>Valid</v>
      </c>
      <c r="E3660" t="str">
        <f>'Customer_Master'!I3660</f>
        <v>Valid</v>
      </c>
      <c r="F3660" t="str">
        <f>'Customer_Master'!X3660</f>
        <v>Complete</v>
      </c>
      <c r="G3660">
        <f>'Customer_Master'!Y3660</f>
        <v>75</v>
      </c>
    </row>
    <row r="3661" spans="1:7" x14ac:dyDescent="0.25">
      <c r="A3661" s="1" t="str">
        <f>'Customer_Master'!A3661</f>
        <v>CUST-01756</v>
      </c>
      <c r="B3661" s="1" t="str">
        <f>'Customer_Master'!D3661</f>
        <v>Tariq Nwosu</v>
      </c>
      <c r="C3661" s="1" t="str">
        <f>'Customer_Master'!E3661</f>
        <v>Vertexlogistics Ltd</v>
      </c>
      <c r="D3661" t="str">
        <f>'Customer_Master'!G3661</f>
        <v>Valid</v>
      </c>
      <c r="E3661" t="str">
        <f>'Customer_Master'!I3661</f>
        <v>Valid</v>
      </c>
      <c r="F3661" t="str">
        <f>'Customer_Master'!X3661</f>
        <v>Complete</v>
      </c>
      <c r="G3661">
        <f>'Customer_Master'!Y3661</f>
        <v>75</v>
      </c>
    </row>
    <row r="3662" spans="1:7" x14ac:dyDescent="0.25">
      <c r="A3662" s="1" t="str">
        <f>'Customer_Master'!A3662</f>
        <v>CUST-03874</v>
      </c>
      <c r="B3662" s="1" t="str">
        <f>'Customer_Master'!D3662</f>
        <v>Ngozi Adewale</v>
      </c>
      <c r="C3662" s="1" t="str">
        <f>'Customer_Master'!E3662</f>
        <v>Datadigital Gmbh</v>
      </c>
      <c r="D3662" t="str">
        <f>'Customer_Master'!G3662</f>
        <v>Valid</v>
      </c>
      <c r="E3662" t="str">
        <f>'Customer_Master'!I3662</f>
        <v>Valid</v>
      </c>
      <c r="F3662" t="str">
        <f>'Customer_Master'!X3662</f>
        <v>Complete</v>
      </c>
      <c r="G3662">
        <f>'Customer_Master'!Y3662</f>
        <v>100</v>
      </c>
    </row>
    <row r="3663" spans="1:7" x14ac:dyDescent="0.25">
      <c r="A3663" s="1" t="str">
        <f>'Customer_Master'!A3663</f>
        <v>CUST-03277</v>
      </c>
      <c r="B3663" s="1" t="str">
        <f>'Customer_Master'!D3663</f>
        <v>Lola Diallo</v>
      </c>
      <c r="C3663" s="1" t="str">
        <f>'Customer_Master'!E3663</f>
        <v>Dataworks Gmbh</v>
      </c>
      <c r="D3663" t="str">
        <f>'Customer_Master'!G3663</f>
        <v>Invalid</v>
      </c>
      <c r="E3663" t="str">
        <f>'Customer_Master'!I3663</f>
        <v>Valid</v>
      </c>
      <c r="F3663" t="str">
        <f>'Customer_Master'!X3663</f>
        <v>Complete</v>
      </c>
      <c r="G3663">
        <f>'Customer_Master'!Y3663</f>
        <v>70</v>
      </c>
    </row>
    <row r="3664" spans="1:7" x14ac:dyDescent="0.25">
      <c r="A3664" s="1" t="str">
        <f>'Customer_Master'!A3664</f>
        <v>CUST-02704</v>
      </c>
      <c r="B3664" s="1" t="str">
        <f>'Customer_Master'!D3664</f>
        <v>Emeka Mohammed</v>
      </c>
      <c r="C3664" s="1" t="str">
        <f>'Customer_Master'!E3664</f>
        <v>Quantasoft Plc</v>
      </c>
      <c r="D3664" t="str">
        <f>'Customer_Master'!G3664</f>
        <v>Valid</v>
      </c>
      <c r="E3664" t="str">
        <f>'Customer_Master'!I3664</f>
        <v>Valid</v>
      </c>
      <c r="F3664" t="str">
        <f>'Customer_Master'!X3664</f>
        <v>Complete</v>
      </c>
      <c r="G3664">
        <f>'Customer_Master'!Y3664</f>
        <v>100</v>
      </c>
    </row>
    <row r="3665" spans="1:7" x14ac:dyDescent="0.25">
      <c r="A3665" s="1" t="str">
        <f>'Customer_Master'!A3665</f>
        <v>CUST-02688</v>
      </c>
      <c r="B3665" s="1" t="str">
        <f>'Customer_Master'!D3665</f>
        <v>Emeka Mwangi</v>
      </c>
      <c r="C3665" s="1" t="str">
        <f>'Customer_Master'!E3665</f>
        <v>Piggyvest</v>
      </c>
      <c r="D3665" t="str">
        <f>'Customer_Master'!G3665</f>
        <v>Valid</v>
      </c>
      <c r="E3665" t="str">
        <f>'Customer_Master'!I3665</f>
        <v>Valid</v>
      </c>
      <c r="F3665" t="str">
        <f>'Customer_Master'!X3665</f>
        <v>Complete</v>
      </c>
      <c r="G3665">
        <f>'Customer_Master'!Y3665</f>
        <v>75</v>
      </c>
    </row>
    <row r="3666" spans="1:7" x14ac:dyDescent="0.25">
      <c r="A3666" s="1" t="str">
        <f>'Customer_Master'!A3666</f>
        <v>CUST-01393</v>
      </c>
      <c r="B3666" s="1" t="str">
        <f>'Customer_Master'!D3666</f>
        <v>Matthew Adebayo</v>
      </c>
      <c r="C3666" s="1" t="str">
        <f>'Customer_Master'!E3666</f>
        <v>Mpesa Solutions</v>
      </c>
      <c r="D3666" t="str">
        <f>'Customer_Master'!G3666</f>
        <v>Valid</v>
      </c>
      <c r="E3666" t="str">
        <f>'Customer_Master'!I3666</f>
        <v>Valid</v>
      </c>
      <c r="F3666" t="str">
        <f>'Customer_Master'!X3666</f>
        <v>Complete</v>
      </c>
      <c r="G3666">
        <f>'Customer_Master'!Y3666</f>
        <v>100</v>
      </c>
    </row>
    <row r="3667" spans="1:7" x14ac:dyDescent="0.25">
      <c r="A3667" s="1" t="str">
        <f>'Customer_Master'!A3667</f>
        <v>CUST-02732</v>
      </c>
      <c r="B3667" s="1" t="str">
        <f>'Customer_Master'!D3667</f>
        <v>Akinyi Makinde</v>
      </c>
      <c r="C3667" s="1" t="str">
        <f>'Customer_Master'!E3667</f>
        <v>Gridventures Plc</v>
      </c>
      <c r="D3667" t="str">
        <f>'Customer_Master'!G3667</f>
        <v>Valid</v>
      </c>
      <c r="E3667" t="str">
        <f>'Customer_Master'!I3667</f>
        <v>Valid</v>
      </c>
      <c r="F3667" t="str">
        <f>'Customer_Master'!X3667</f>
        <v>Complete</v>
      </c>
      <c r="G3667">
        <f>'Customer_Master'!Y3667</f>
        <v>75</v>
      </c>
    </row>
    <row r="3668" spans="1:7" x14ac:dyDescent="0.25">
      <c r="A3668" s="1" t="str">
        <f>'Customer_Master'!A3668</f>
        <v>CUST-01461</v>
      </c>
      <c r="B3668" s="1" t="str">
        <f>'Customer_Master'!D3668</f>
        <v>Pieter Wilson</v>
      </c>
      <c r="C3668" s="1" t="str">
        <f>'Customer_Master'!E3668</f>
        <v>Swiftcommerce</v>
      </c>
      <c r="D3668" t="str">
        <f>'Customer_Master'!G3668</f>
        <v>Valid</v>
      </c>
      <c r="E3668" t="str">
        <f>'Customer_Master'!I3668</f>
        <v>Valid</v>
      </c>
      <c r="F3668" t="str">
        <f>'Customer_Master'!X3668</f>
        <v>Complete</v>
      </c>
      <c r="G3668">
        <f>'Customer_Master'!Y3668</f>
        <v>100</v>
      </c>
    </row>
    <row r="3669" spans="1:7" x14ac:dyDescent="0.25">
      <c r="A3669" s="1" t="str">
        <f>'Customer_Master'!A3669</f>
        <v>CUST-01437</v>
      </c>
      <c r="B3669" s="1" t="str">
        <f>'Customer_Master'!D3669</f>
        <v>Andrew Brown</v>
      </c>
      <c r="C3669" s="1" t="str">
        <f>'Customer_Master'!E3669</f>
        <v>Corefinance</v>
      </c>
      <c r="D3669" t="str">
        <f>'Customer_Master'!G3669</f>
        <v>Valid</v>
      </c>
      <c r="E3669" t="str">
        <f>'Customer_Master'!I3669</f>
        <v>Valid</v>
      </c>
      <c r="F3669" t="str">
        <f>'Customer_Master'!X3669</f>
        <v>Complete</v>
      </c>
      <c r="G3669">
        <f>'Customer_Master'!Y3669</f>
        <v>100</v>
      </c>
    </row>
    <row r="3670" spans="1:7" x14ac:dyDescent="0.25">
      <c r="A3670" s="1" t="str">
        <f>'Customer_Master'!A3670</f>
        <v>CUST-00884</v>
      </c>
      <c r="B3670" s="1" t="str">
        <f>'Customer_Master'!D3670</f>
        <v>Wanjala Oladipo</v>
      </c>
      <c r="C3670" s="1" t="str">
        <f>'Customer_Master'!E3670</f>
        <v>Payai</v>
      </c>
      <c r="D3670" t="str">
        <f>'Customer_Master'!G3670</f>
        <v>Valid</v>
      </c>
      <c r="E3670" t="str">
        <f>'Customer_Master'!I3670</f>
        <v>Valid</v>
      </c>
      <c r="F3670" t="str">
        <f>'Customer_Master'!X3670</f>
        <v>Complete</v>
      </c>
      <c r="G3670">
        <f>'Customer_Master'!Y3670</f>
        <v>100</v>
      </c>
    </row>
    <row r="3671" spans="1:7" x14ac:dyDescent="0.25">
      <c r="A3671" s="1" t="str">
        <f>'Customer_Master'!A3671</f>
        <v>CUST-03853</v>
      </c>
      <c r="B3671" s="1" t="str">
        <f>'Customer_Master'!D3671</f>
        <v>Funmi Asante</v>
      </c>
      <c r="C3671" s="1" t="str">
        <f>'Customer_Master'!E3671</f>
        <v>Mpesa Solutions</v>
      </c>
      <c r="D3671" t="str">
        <f>'Customer_Master'!G3671</f>
        <v>Invalid</v>
      </c>
      <c r="E3671" t="str">
        <f>'Customer_Master'!I3671</f>
        <v>Valid</v>
      </c>
      <c r="F3671" t="str">
        <f>'Customer_Master'!X3671</f>
        <v>Complete</v>
      </c>
      <c r="G3671">
        <f>'Customer_Master'!Y3671</f>
        <v>70</v>
      </c>
    </row>
    <row r="3672" spans="1:7" x14ac:dyDescent="0.25">
      <c r="A3672" s="1" t="str">
        <f>'Customer_Master'!A3672</f>
        <v>CUST-01768</v>
      </c>
      <c r="B3672" s="1" t="str">
        <f>'Customer_Master'!D3672</f>
        <v>Kibet Brown</v>
      </c>
      <c r="C3672" s="1" t="str">
        <f>'Customer_Master'!E3672</f>
        <v>Heliosystems Plc</v>
      </c>
      <c r="D3672" t="str">
        <f>'Customer_Master'!G3672</f>
        <v>Valid</v>
      </c>
      <c r="E3672" t="str">
        <f>'Customer_Master'!I3672</f>
        <v>Valid</v>
      </c>
      <c r="F3672" t="str">
        <f>'Customer_Master'!X3672</f>
        <v>Complete</v>
      </c>
      <c r="G3672">
        <f>'Customer_Master'!Y3672</f>
        <v>100</v>
      </c>
    </row>
    <row r="3673" spans="1:7" x14ac:dyDescent="0.25">
      <c r="A3673" s="1" t="str">
        <f>'Customer_Master'!A3673</f>
        <v>CUST-01514</v>
      </c>
      <c r="B3673" s="1" t="str">
        <f>'Customer_Master'!D3673</f>
        <v>Jessica Evans</v>
      </c>
      <c r="C3673" s="1" t="str">
        <f>'Customer_Master'!E3673</f>
        <v>Sparkai</v>
      </c>
      <c r="D3673" t="str">
        <f>'Customer_Master'!G3673</f>
        <v>Valid</v>
      </c>
      <c r="E3673" t="str">
        <f>'Customer_Master'!I3673</f>
        <v>Valid</v>
      </c>
      <c r="F3673" t="str">
        <f>'Customer_Master'!X3673</f>
        <v>Complete</v>
      </c>
      <c r="G3673">
        <f>'Customer_Master'!Y3673</f>
        <v>100</v>
      </c>
    </row>
    <row r="3674" spans="1:7" x14ac:dyDescent="0.25">
      <c r="A3674" s="1" t="str">
        <f>'Customer_Master'!A3674</f>
        <v>CUST-04079</v>
      </c>
      <c r="B3674" s="1" t="str">
        <f>'Customer_Master'!D3674</f>
        <v>Adebayo Mensah</v>
      </c>
      <c r="C3674" s="1" t="str">
        <f>'Customer_Master'!E3674</f>
        <v>Corelogistics Plc</v>
      </c>
      <c r="D3674" t="str">
        <f>'Customer_Master'!G3674</f>
        <v>Valid</v>
      </c>
      <c r="E3674" t="str">
        <f>'Customer_Master'!I3674</f>
        <v>Valid</v>
      </c>
      <c r="F3674" t="str">
        <f>'Customer_Master'!X3674</f>
        <v>Complete</v>
      </c>
      <c r="G3674">
        <f>'Customer_Master'!Y3674</f>
        <v>100</v>
      </c>
    </row>
    <row r="3675" spans="1:7" x14ac:dyDescent="0.25">
      <c r="A3675" s="1" t="str">
        <f>'Customer_Master'!A3675</f>
        <v>CUST-04002</v>
      </c>
      <c r="B3675" s="1" t="str">
        <f>'Customer_Master'!D3675</f>
        <v>Musa Davies</v>
      </c>
      <c r="C3675" s="1" t="str">
        <f>'Customer_Master'!E3675</f>
        <v>Twiga Foods</v>
      </c>
      <c r="D3675" t="str">
        <f>'Customer_Master'!G3675</f>
        <v>Valid</v>
      </c>
      <c r="E3675" t="str">
        <f>'Customer_Master'!I3675</f>
        <v>Valid</v>
      </c>
      <c r="F3675" t="str">
        <f>'Customer_Master'!X3675</f>
        <v>Complete</v>
      </c>
      <c r="G3675">
        <f>'Customer_Master'!Y3675</f>
        <v>75</v>
      </c>
    </row>
    <row r="3676" spans="1:7" x14ac:dyDescent="0.25">
      <c r="A3676" s="1" t="str">
        <f>'Customer_Master'!A3676</f>
        <v>CUST-01686</v>
      </c>
      <c r="B3676" s="1" t="str">
        <f>'Customer_Master'!D3676</f>
        <v>Emily Ugwu</v>
      </c>
      <c r="C3676" s="1" t="str">
        <f>'Customer_Master'!E3676</f>
        <v>Cloudventures Inc</v>
      </c>
      <c r="D3676" t="str">
        <f>'Customer_Master'!G3676</f>
        <v>Valid</v>
      </c>
      <c r="E3676" t="str">
        <f>'Customer_Master'!I3676</f>
        <v>Valid</v>
      </c>
      <c r="F3676" t="str">
        <f>'Customer_Master'!X3676</f>
        <v>Complete</v>
      </c>
      <c r="G3676">
        <f>'Customer_Master'!Y3676</f>
        <v>100</v>
      </c>
    </row>
    <row r="3677" spans="1:7" x14ac:dyDescent="0.25">
      <c r="A3677" s="1" t="str">
        <f>'Customer_Master'!A3677</f>
        <v>CUST-01797</v>
      </c>
      <c r="B3677" s="1" t="str">
        <f>'Customer_Master'!D3677</f>
        <v>Adaora Al-Farsi</v>
      </c>
      <c r="C3677" s="1" t="str">
        <f>'Customer_Master'!E3677</f>
        <v>Vaultworks Ltd</v>
      </c>
      <c r="D3677" t="str">
        <f>'Customer_Master'!G3677</f>
        <v>Valid</v>
      </c>
      <c r="E3677" t="str">
        <f>'Customer_Master'!I3677</f>
        <v>Valid</v>
      </c>
      <c r="F3677" t="str">
        <f>'Customer_Master'!X3677</f>
        <v>Complete</v>
      </c>
      <c r="G3677">
        <f>'Customer_Master'!Y3677</f>
        <v>100</v>
      </c>
    </row>
    <row r="3678" spans="1:7" x14ac:dyDescent="0.25">
      <c r="A3678" s="1" t="str">
        <f>'Customer_Master'!A3678</f>
        <v>CUST-04269</v>
      </c>
      <c r="B3678" s="1" t="str">
        <f>'Customer_Master'!D3678</f>
        <v>Andrew Murphy</v>
      </c>
      <c r="C3678" s="1" t="str">
        <f>'Customer_Master'!E3678</f>
        <v>Cloudcommerce</v>
      </c>
      <c r="D3678" t="str">
        <f>'Customer_Master'!G3678</f>
        <v>Invalid</v>
      </c>
      <c r="E3678" t="str">
        <f>'Customer_Master'!I3678</f>
        <v>Valid</v>
      </c>
      <c r="F3678" t="str">
        <f>'Customer_Master'!X3678</f>
        <v>Complete</v>
      </c>
      <c r="G3678">
        <f>'Customer_Master'!Y3678</f>
        <v>70</v>
      </c>
    </row>
    <row r="3679" spans="1:7" x14ac:dyDescent="0.25">
      <c r="A3679" s="1" t="str">
        <f>'Customer_Master'!A3679</f>
        <v>CUST-03192</v>
      </c>
      <c r="B3679" s="1" t="str">
        <f>'Customer_Master'!D3679</f>
        <v>Akinyi Afolabi</v>
      </c>
      <c r="C3679" s="1" t="str">
        <f>'Customer_Master'!E3679</f>
        <v>Brightlabs Inc</v>
      </c>
      <c r="D3679" t="str">
        <f>'Customer_Master'!G3679</f>
        <v>Valid</v>
      </c>
      <c r="E3679" t="str">
        <f>'Customer_Master'!I3679</f>
        <v>Valid</v>
      </c>
      <c r="F3679" t="str">
        <f>'Customer_Master'!X3679</f>
        <v>Complete</v>
      </c>
      <c r="G3679">
        <f>'Customer_Master'!Y3679</f>
        <v>100</v>
      </c>
    </row>
    <row r="3680" spans="1:7" x14ac:dyDescent="0.25">
      <c r="A3680" s="1" t="str">
        <f>'Customer_Master'!A3680</f>
        <v>CUST-03802</v>
      </c>
      <c r="B3680" s="1" t="str">
        <f>'Customer_Master'!D3680</f>
        <v>Zainab Hassan</v>
      </c>
      <c r="C3680" s="1" t="str">
        <f>'Customer_Master'!E3680</f>
        <v>Echogroup Plc</v>
      </c>
      <c r="D3680" t="str">
        <f>'Customer_Master'!G3680</f>
        <v>Valid</v>
      </c>
      <c r="E3680" t="str">
        <f>'Customer_Master'!I3680</f>
        <v>Valid</v>
      </c>
      <c r="F3680" t="str">
        <f>'Customer_Master'!X3680</f>
        <v>Complete</v>
      </c>
      <c r="G3680">
        <f>'Customer_Master'!Y3680</f>
        <v>100</v>
      </c>
    </row>
    <row r="3681" spans="1:7" x14ac:dyDescent="0.25">
      <c r="A3681" s="1" t="str">
        <f>'Customer_Master'!A3681</f>
        <v>CUST-00669</v>
      </c>
      <c r="B3681" s="1" t="str">
        <f>'Customer_Master'!D3681</f>
        <v>Abdullahi Adewale</v>
      </c>
      <c r="C3681" s="1" t="str">
        <f>'Customer_Master'!E3681</f>
        <v>Flour Mills Of Nigeria</v>
      </c>
      <c r="D3681" t="str">
        <f>'Customer_Master'!G3681</f>
        <v>Valid</v>
      </c>
      <c r="E3681" t="str">
        <f>'Customer_Master'!I3681</f>
        <v>Valid</v>
      </c>
      <c r="F3681" t="str">
        <f>'Customer_Master'!X3681</f>
        <v>Complete</v>
      </c>
      <c r="G3681">
        <f>'Customer_Master'!Y3681</f>
        <v>100</v>
      </c>
    </row>
    <row r="3682" spans="1:7" x14ac:dyDescent="0.25">
      <c r="A3682" s="1" t="str">
        <f>'Customer_Master'!A3682</f>
        <v>CUST-03522</v>
      </c>
      <c r="B3682" s="1" t="str">
        <f>'Customer_Master'!D3682</f>
        <v>Layla Adewale</v>
      </c>
      <c r="C3682" s="1" t="str">
        <f>'Customer_Master'!E3682</f>
        <v>Lumendigital</v>
      </c>
      <c r="D3682" t="str">
        <f>'Customer_Master'!G3682</f>
        <v>Valid</v>
      </c>
      <c r="E3682" t="str">
        <f>'Customer_Master'!I3682</f>
        <v>Valid</v>
      </c>
      <c r="F3682" t="str">
        <f>'Customer_Master'!X3682</f>
        <v>Complete</v>
      </c>
      <c r="G3682">
        <f>'Customer_Master'!Y3682</f>
        <v>100</v>
      </c>
    </row>
    <row r="3683" spans="1:7" x14ac:dyDescent="0.25">
      <c r="A3683" s="1" t="str">
        <f>'Customer_Master'!A3683</f>
        <v>CUST-02104</v>
      </c>
      <c r="B3683" s="1" t="str">
        <f>'Customer_Master'!D3683</f>
        <v>Chidinma Balogun</v>
      </c>
      <c r="C3683" s="1" t="str">
        <f>'Customer_Master'!E3683</f>
        <v>Carbon</v>
      </c>
      <c r="D3683" t="str">
        <f>'Customer_Master'!G3683</f>
        <v>Valid</v>
      </c>
      <c r="E3683" t="str">
        <f>'Customer_Master'!I3683</f>
        <v>Valid</v>
      </c>
      <c r="F3683" t="str">
        <f>'Customer_Master'!X3683</f>
        <v>Complete</v>
      </c>
      <c r="G3683">
        <f>'Customer_Master'!Y3683</f>
        <v>100</v>
      </c>
    </row>
    <row r="3684" spans="1:7" x14ac:dyDescent="0.25">
      <c r="A3684" s="1" t="str">
        <f>'Customer_Master'!A3684</f>
        <v>CUST-00027</v>
      </c>
      <c r="B3684" s="1" t="str">
        <f>'Customer_Master'!D3684</f>
        <v>Ifeanyi Hassan</v>
      </c>
      <c r="C3684" s="1" t="str">
        <f>'Customer_Master'!E3684</f>
        <v>Not Available</v>
      </c>
      <c r="D3684" t="str">
        <f>'Customer_Master'!G3684</f>
        <v>Valid</v>
      </c>
      <c r="E3684" t="str">
        <f>'Customer_Master'!I3684</f>
        <v>Valid</v>
      </c>
      <c r="F3684" t="str">
        <f>'Customer_Master'!X3684</f>
        <v>Incomplete</v>
      </c>
      <c r="G3684">
        <f>'Customer_Master'!Y3684</f>
        <v>60</v>
      </c>
    </row>
    <row r="3685" spans="1:7" x14ac:dyDescent="0.25">
      <c r="A3685" s="1" t="str">
        <f>'Customer_Master'!A3685</f>
        <v>CUST-02707</v>
      </c>
      <c r="B3685" s="1" t="str">
        <f>'Customer_Master'!D3685</f>
        <v>Ifeoma Adeyemi</v>
      </c>
      <c r="C3685" s="1" t="str">
        <f>'Customer_Master'!E3685</f>
        <v>Cowrywise</v>
      </c>
      <c r="D3685" t="str">
        <f>'Customer_Master'!G3685</f>
        <v>Valid</v>
      </c>
      <c r="E3685" t="str">
        <f>'Customer_Master'!I3685</f>
        <v>Valid</v>
      </c>
      <c r="F3685" t="str">
        <f>'Customer_Master'!X3685</f>
        <v>Complete</v>
      </c>
      <c r="G3685">
        <f>'Customer_Master'!Y3685</f>
        <v>100</v>
      </c>
    </row>
    <row r="3686" spans="1:7" x14ac:dyDescent="0.25">
      <c r="A3686" s="1" t="str">
        <f>'Customer_Master'!A3686</f>
        <v>CUST-04740</v>
      </c>
      <c r="B3686" s="1" t="str">
        <f>'Customer_Master'!D3686</f>
        <v>Ogechi Anyanwu</v>
      </c>
      <c r="C3686" s="1" t="str">
        <f>'Customer_Master'!E3686</f>
        <v>Vaulttech Gmbh</v>
      </c>
      <c r="D3686" t="str">
        <f>'Customer_Master'!G3686</f>
        <v>Valid</v>
      </c>
      <c r="E3686" t="str">
        <f>'Customer_Master'!I3686</f>
        <v>Valid</v>
      </c>
      <c r="F3686" t="str">
        <f>'Customer_Master'!X3686</f>
        <v>Complete</v>
      </c>
      <c r="G3686">
        <f>'Customer_Master'!Y3686</f>
        <v>75</v>
      </c>
    </row>
    <row r="3687" spans="1:7" x14ac:dyDescent="0.25">
      <c r="A3687" s="1" t="str">
        <f>'Customer_Master'!A3687</f>
        <v>CUST-01260</v>
      </c>
      <c r="B3687" s="1" t="str">
        <f>'Customer_Master'!D3687</f>
        <v>Adebayo Aliyu</v>
      </c>
      <c r="C3687" s="1" t="str">
        <f>'Customer_Master'!E3687</f>
        <v>Stackcapital</v>
      </c>
      <c r="D3687" t="str">
        <f>'Customer_Master'!G3687</f>
        <v>Valid</v>
      </c>
      <c r="E3687" t="str">
        <f>'Customer_Master'!I3687</f>
        <v>Valid</v>
      </c>
      <c r="F3687" t="str">
        <f>'Customer_Master'!X3687</f>
        <v>Complete</v>
      </c>
      <c r="G3687">
        <f>'Customer_Master'!Y3687</f>
        <v>100</v>
      </c>
    </row>
    <row r="3688" spans="1:7" x14ac:dyDescent="0.25">
      <c r="A3688" s="1" t="str">
        <f>'Customer_Master'!A3688</f>
        <v>CUST-02392</v>
      </c>
      <c r="B3688" s="1" t="str">
        <f>'Customer_Master'!D3688</f>
        <v>Matthew Anyanwu</v>
      </c>
      <c r="C3688" s="1" t="str">
        <f>'Customer_Master'!E3688</f>
        <v>Leadsolutions Inc</v>
      </c>
      <c r="D3688" t="str">
        <f>'Customer_Master'!G3688</f>
        <v>Invalid</v>
      </c>
      <c r="E3688" t="str">
        <f>'Customer_Master'!I3688</f>
        <v>Valid</v>
      </c>
      <c r="F3688" t="str">
        <f>'Customer_Master'!X3688</f>
        <v>Complete</v>
      </c>
      <c r="G3688">
        <f>'Customer_Master'!Y3688</f>
        <v>70</v>
      </c>
    </row>
    <row r="3689" spans="1:7" x14ac:dyDescent="0.25">
      <c r="A3689" s="1" t="str">
        <f>'Customer_Master'!A3689</f>
        <v>CUST-00734</v>
      </c>
      <c r="B3689" s="1" t="str">
        <f>'Customer_Master'!D3689</f>
        <v>James Garba</v>
      </c>
      <c r="C3689" s="1" t="str">
        <f>'Customer_Master'!E3689</f>
        <v>Not Available</v>
      </c>
      <c r="D3689" t="str">
        <f>'Customer_Master'!G3689</f>
        <v>Valid</v>
      </c>
      <c r="E3689" t="str">
        <f>'Customer_Master'!I3689</f>
        <v>Valid</v>
      </c>
      <c r="F3689" t="str">
        <f>'Customer_Master'!X3689</f>
        <v>Incomplete</v>
      </c>
      <c r="G3689">
        <f>'Customer_Master'!Y3689</f>
        <v>60</v>
      </c>
    </row>
    <row r="3690" spans="1:7" x14ac:dyDescent="0.25">
      <c r="A3690" s="1" t="str">
        <f>'Customer_Master'!A3690</f>
        <v>CUST-03412</v>
      </c>
      <c r="B3690" s="1" t="str">
        <f>'Customer_Master'!D3690</f>
        <v>Wanjiru Salami</v>
      </c>
      <c r="C3690" s="1" t="str">
        <f>'Customer_Master'!E3690</f>
        <v>Hivedigital Llc</v>
      </c>
      <c r="D3690" t="str">
        <f>'Customer_Master'!G3690</f>
        <v>Valid</v>
      </c>
      <c r="E3690" t="str">
        <f>'Customer_Master'!I3690</f>
        <v>Valid</v>
      </c>
      <c r="F3690" t="str">
        <f>'Customer_Master'!X3690</f>
        <v>Complete</v>
      </c>
      <c r="G3690">
        <f>'Customer_Master'!Y3690</f>
        <v>100</v>
      </c>
    </row>
    <row r="3691" spans="1:7" x14ac:dyDescent="0.25">
      <c r="A3691" s="1" t="str">
        <f>'Customer_Master'!A3691</f>
        <v>CUST-02500</v>
      </c>
      <c r="B3691" s="1" t="str">
        <f>'Customer_Master'!D3691</f>
        <v>Daniel Nwachukwu</v>
      </c>
      <c r="C3691" s="1" t="str">
        <f>'Customer_Master'!E3691</f>
        <v>Dangote Industries</v>
      </c>
      <c r="D3691" t="str">
        <f>'Customer_Master'!G3691</f>
        <v>Valid</v>
      </c>
      <c r="E3691" t="str">
        <f>'Customer_Master'!I3691</f>
        <v>Valid</v>
      </c>
      <c r="F3691" t="str">
        <f>'Customer_Master'!X3691</f>
        <v>Complete</v>
      </c>
      <c r="G3691">
        <f>'Customer_Master'!Y3691</f>
        <v>100</v>
      </c>
    </row>
    <row r="3692" spans="1:7" x14ac:dyDescent="0.25">
      <c r="A3692" s="1" t="str">
        <f>'Customer_Master'!A3692</f>
        <v>CUST-04705</v>
      </c>
      <c r="B3692" s="1" t="str">
        <f>'Customer_Master'!D3692</f>
        <v>Tariq Afolabi</v>
      </c>
      <c r="C3692" s="1" t="str">
        <f>'Customer_Master'!E3692</f>
        <v>Orbitlabs Inc</v>
      </c>
      <c r="D3692" t="str">
        <f>'Customer_Master'!G3692</f>
        <v>Valid</v>
      </c>
      <c r="E3692" t="str">
        <f>'Customer_Master'!I3692</f>
        <v>Invalid</v>
      </c>
      <c r="F3692" t="str">
        <f>'Customer_Master'!X3692</f>
        <v>Complete</v>
      </c>
      <c r="G3692">
        <f>'Customer_Master'!Y3692</f>
        <v>55</v>
      </c>
    </row>
    <row r="3693" spans="1:7" x14ac:dyDescent="0.25">
      <c r="A3693" s="1" t="str">
        <f>'Customer_Master'!A3693</f>
        <v>CUST-02454</v>
      </c>
      <c r="B3693" s="1" t="str">
        <f>'Customer_Master'!D3693</f>
        <v>Yakubu Patel</v>
      </c>
      <c r="C3693" s="1" t="str">
        <f>'Customer_Master'!E3693</f>
        <v>Bua Foods</v>
      </c>
      <c r="D3693" t="str">
        <f>'Customer_Master'!G3693</f>
        <v>Valid</v>
      </c>
      <c r="E3693" t="str">
        <f>'Customer_Master'!I3693</f>
        <v>Valid</v>
      </c>
      <c r="F3693" t="str">
        <f>'Customer_Master'!X3693</f>
        <v>Complete</v>
      </c>
      <c r="G3693">
        <f>'Customer_Master'!Y3693</f>
        <v>100</v>
      </c>
    </row>
    <row r="3694" spans="1:7" x14ac:dyDescent="0.25">
      <c r="A3694" s="1" t="str">
        <f>'Customer_Master'!A3694</f>
        <v>CUST-03564</v>
      </c>
      <c r="B3694" s="1" t="str">
        <f>'Customer_Master'!D3694</f>
        <v>Femke Wilson</v>
      </c>
      <c r="C3694" s="1" t="str">
        <f>'Customer_Master'!E3694</f>
        <v>Heliologic</v>
      </c>
      <c r="D3694" t="str">
        <f>'Customer_Master'!G3694</f>
        <v>Valid</v>
      </c>
      <c r="E3694" t="str">
        <f>'Customer_Master'!I3694</f>
        <v>Valid</v>
      </c>
      <c r="F3694" t="str">
        <f>'Customer_Master'!X3694</f>
        <v>Complete</v>
      </c>
      <c r="G3694">
        <f>'Customer_Master'!Y3694</f>
        <v>100</v>
      </c>
    </row>
    <row r="3695" spans="1:7" x14ac:dyDescent="0.25">
      <c r="A3695" s="1" t="str">
        <f>'Customer_Master'!A3695</f>
        <v>CUST-03478</v>
      </c>
      <c r="B3695" s="1" t="str">
        <f>'Customer_Master'!D3695</f>
        <v>Liam Ogundimu</v>
      </c>
      <c r="C3695" s="1" t="str">
        <f>'Customer_Master'!E3695</f>
        <v>Fluxcommerce Plc</v>
      </c>
      <c r="D3695" t="str">
        <f>'Customer_Master'!G3695</f>
        <v>Valid</v>
      </c>
      <c r="E3695" t="str">
        <f>'Customer_Master'!I3695</f>
        <v>Valid</v>
      </c>
      <c r="F3695" t="str">
        <f>'Customer_Master'!X3695</f>
        <v>Complete</v>
      </c>
      <c r="G3695">
        <f>'Customer_Master'!Y3695</f>
        <v>100</v>
      </c>
    </row>
    <row r="3696" spans="1:7" x14ac:dyDescent="0.25">
      <c r="A3696" s="1" t="str">
        <f>'Customer_Master'!A3696</f>
        <v>CUST-00379</v>
      </c>
      <c r="B3696" s="1" t="str">
        <f>'Customer_Master'!D3696</f>
        <v>Liam Williams</v>
      </c>
      <c r="C3696" s="1" t="str">
        <f>'Customer_Master'!E3696</f>
        <v>Echogroup Inc</v>
      </c>
      <c r="D3696" t="str">
        <f>'Customer_Master'!G3696</f>
        <v>Valid</v>
      </c>
      <c r="E3696" t="str">
        <f>'Customer_Master'!I3696</f>
        <v>Valid</v>
      </c>
      <c r="F3696" t="str">
        <f>'Customer_Master'!X3696</f>
        <v>Complete</v>
      </c>
      <c r="G3696">
        <f>'Customer_Master'!Y3696</f>
        <v>100</v>
      </c>
    </row>
    <row r="3697" spans="1:7" x14ac:dyDescent="0.25">
      <c r="A3697" s="1" t="str">
        <f>'Customer_Master'!A3697</f>
        <v>CUST-00950</v>
      </c>
      <c r="B3697" s="1" t="str">
        <f>'Customer_Master'!D3697</f>
        <v>Damilola</v>
      </c>
      <c r="C3697" s="1" t="str">
        <f>'Customer_Master'!E3697</f>
        <v>Flour Mills Of Nigeria</v>
      </c>
      <c r="D3697" t="str">
        <f>'Customer_Master'!G3697</f>
        <v>Valid</v>
      </c>
      <c r="E3697" t="str">
        <f>'Customer_Master'!I3697</f>
        <v>Valid</v>
      </c>
      <c r="F3697" t="str">
        <f>'Customer_Master'!X3697</f>
        <v>Incomplete</v>
      </c>
      <c r="G3697">
        <f>'Customer_Master'!Y3697</f>
        <v>60</v>
      </c>
    </row>
    <row r="3698" spans="1:7" x14ac:dyDescent="0.25">
      <c r="A3698" s="1" t="str">
        <f>'Customer_Master'!A3698</f>
        <v>CUST-01896</v>
      </c>
      <c r="B3698" s="1" t="str">
        <f>'Customer_Master'!D3698</f>
        <v>Zainab Naidoo</v>
      </c>
      <c r="C3698" s="1" t="str">
        <f>'Customer_Master'!E3698</f>
        <v>Primegroup</v>
      </c>
      <c r="D3698" t="str">
        <f>'Customer_Master'!G3698</f>
        <v>Valid</v>
      </c>
      <c r="E3698" t="str">
        <f>'Customer_Master'!I3698</f>
        <v>Valid</v>
      </c>
      <c r="F3698" t="str">
        <f>'Customer_Master'!X3698</f>
        <v>Complete</v>
      </c>
      <c r="G3698">
        <f>'Customer_Master'!Y3698</f>
        <v>100</v>
      </c>
    </row>
    <row r="3699" spans="1:7" x14ac:dyDescent="0.25">
      <c r="A3699" s="1" t="str">
        <f>'Customer_Master'!A3699</f>
        <v>CUST-02280</v>
      </c>
      <c r="B3699" s="1" t="str">
        <f>'Customer_Master'!D3699</f>
        <v>Yusuf Bello</v>
      </c>
      <c r="C3699" s="1" t="str">
        <f>'Customer_Master'!E3699</f>
        <v>Jumia</v>
      </c>
      <c r="D3699" t="str">
        <f>'Customer_Master'!G3699</f>
        <v>Valid</v>
      </c>
      <c r="E3699" t="str">
        <f>'Customer_Master'!I3699</f>
        <v>Valid</v>
      </c>
      <c r="F3699" t="str">
        <f>'Customer_Master'!X3699</f>
        <v>Complete</v>
      </c>
      <c r="G3699">
        <f>'Customer_Master'!Y3699</f>
        <v>100</v>
      </c>
    </row>
    <row r="3700" spans="1:7" x14ac:dyDescent="0.25">
      <c r="A3700" s="1" t="str">
        <f>'Customer_Master'!A3700</f>
        <v>CUST-01354</v>
      </c>
      <c r="B3700" s="1" t="str">
        <f>'Customer_Master'!D3700</f>
        <v>Adebayo Adewale</v>
      </c>
      <c r="C3700" s="1" t="str">
        <f>'Customer_Master'!E3700</f>
        <v>Quantahealth Inc</v>
      </c>
      <c r="D3700" t="str">
        <f>'Customer_Master'!G3700</f>
        <v>Valid</v>
      </c>
      <c r="E3700" t="str">
        <f>'Customer_Master'!I3700</f>
        <v>Valid</v>
      </c>
      <c r="F3700" t="str">
        <f>'Customer_Master'!X3700</f>
        <v>Complete</v>
      </c>
      <c r="G3700">
        <f>'Customer_Master'!Y3700</f>
        <v>100</v>
      </c>
    </row>
    <row r="3701" spans="1:7" x14ac:dyDescent="0.25">
      <c r="A3701" s="1" t="str">
        <f>'Customer_Master'!A3701</f>
        <v>CUST-02415</v>
      </c>
      <c r="B3701" s="1" t="str">
        <f>'Customer_Master'!D3701</f>
        <v>Hauwa Ogundimu</v>
      </c>
      <c r="C3701" s="1" t="str">
        <f>'Customer_Master'!E3701</f>
        <v>Leadtech</v>
      </c>
      <c r="D3701" t="str">
        <f>'Customer_Master'!G3701</f>
        <v>Valid</v>
      </c>
      <c r="E3701" t="str">
        <f>'Customer_Master'!I3701</f>
        <v>Valid</v>
      </c>
      <c r="F3701" t="str">
        <f>'Customer_Master'!X3701</f>
        <v>Complete</v>
      </c>
      <c r="G3701">
        <f>'Customer_Master'!Y3701</f>
        <v>100</v>
      </c>
    </row>
    <row r="3702" spans="1:7" x14ac:dyDescent="0.25">
      <c r="A3702" s="1" t="str">
        <f>'Customer_Master'!A3702</f>
        <v>CUST-00326</v>
      </c>
      <c r="B3702" s="1" t="str">
        <f>'Customer_Master'!D3702</f>
        <v>Adaora Botha</v>
      </c>
      <c r="C3702" s="1" t="str">
        <f>'Customer_Master'!E3702</f>
        <v>Fluxcapital Gmbh</v>
      </c>
      <c r="D3702" t="str">
        <f>'Customer_Master'!G3702</f>
        <v>Valid</v>
      </c>
      <c r="E3702" t="str">
        <f>'Customer_Master'!I3702</f>
        <v>Valid</v>
      </c>
      <c r="F3702" t="str">
        <f>'Customer_Master'!X3702</f>
        <v>Complete</v>
      </c>
      <c r="G3702">
        <f>'Customer_Master'!Y3702</f>
        <v>100</v>
      </c>
    </row>
    <row r="3703" spans="1:7" x14ac:dyDescent="0.25">
      <c r="A3703" s="1" t="str">
        <f>'Customer_Master'!A3703</f>
        <v>CUST-01168</v>
      </c>
      <c r="B3703" s="1" t="str">
        <f>'Customer_Master'!D3703</f>
        <v>Wanjiru Nwachukwu</v>
      </c>
      <c r="C3703" s="1" t="str">
        <f>'Customer_Master'!E3703</f>
        <v>Bua Foods</v>
      </c>
      <c r="D3703" t="str">
        <f>'Customer_Master'!G3703</f>
        <v>Valid</v>
      </c>
      <c r="E3703" t="str">
        <f>'Customer_Master'!I3703</f>
        <v>Valid</v>
      </c>
      <c r="F3703" t="str">
        <f>'Customer_Master'!X3703</f>
        <v>Complete</v>
      </c>
      <c r="G3703">
        <f>'Customer_Master'!Y3703</f>
        <v>100</v>
      </c>
    </row>
    <row r="3704" spans="1:7" x14ac:dyDescent="0.25">
      <c r="A3704" s="1" t="str">
        <f>'Customer_Master'!A3704</f>
        <v>CUST-01288</v>
      </c>
      <c r="B3704" s="1" t="str">
        <f>'Customer_Master'!D3704</f>
        <v>Nneka Kelly</v>
      </c>
      <c r="C3704" s="1" t="str">
        <f>'Customer_Master'!E3704</f>
        <v>Gridsoft</v>
      </c>
      <c r="D3704" t="str">
        <f>'Customer_Master'!G3704</f>
        <v>Valid</v>
      </c>
      <c r="E3704" t="str">
        <f>'Customer_Master'!I3704</f>
        <v>Valid</v>
      </c>
      <c r="F3704" t="str">
        <f>'Customer_Master'!X3704</f>
        <v>Complete</v>
      </c>
      <c r="G3704">
        <f>'Customer_Master'!Y3704</f>
        <v>75</v>
      </c>
    </row>
    <row r="3705" spans="1:7" x14ac:dyDescent="0.25">
      <c r="A3705" s="1" t="str">
        <f>'Customer_Master'!A3705</f>
        <v>CUST-03954</v>
      </c>
      <c r="B3705" s="1" t="str">
        <f>'Customer_Master'!D3705</f>
        <v>Chibueze Ugwu</v>
      </c>
      <c r="C3705" s="1" t="str">
        <f>'Customer_Master'!E3705</f>
        <v>Flutterwave</v>
      </c>
      <c r="D3705" t="str">
        <f>'Customer_Master'!G3705</f>
        <v>Invalid</v>
      </c>
      <c r="E3705" t="str">
        <f>'Customer_Master'!I3705</f>
        <v>Valid</v>
      </c>
      <c r="F3705" t="str">
        <f>'Customer_Master'!X3705</f>
        <v>Complete</v>
      </c>
      <c r="G3705">
        <f>'Customer_Master'!Y3705</f>
        <v>70</v>
      </c>
    </row>
    <row r="3706" spans="1:7" x14ac:dyDescent="0.25">
      <c r="A3706" s="1" t="str">
        <f>'Customer_Master'!A3706</f>
        <v>CUST-00133</v>
      </c>
      <c r="B3706" s="1" t="str">
        <f>'Customer_Master'!D3706</f>
        <v>Njeri Brown</v>
      </c>
      <c r="C3706" s="1" t="str">
        <f>'Customer_Master'!E3706</f>
        <v>Primepay Gmbh</v>
      </c>
      <c r="D3706" t="str">
        <f>'Customer_Master'!G3706</f>
        <v>Valid</v>
      </c>
      <c r="E3706" t="str">
        <f>'Customer_Master'!I3706</f>
        <v>Valid</v>
      </c>
      <c r="F3706" t="str">
        <f>'Customer_Master'!X3706</f>
        <v>Complete</v>
      </c>
      <c r="G3706">
        <f>'Customer_Master'!Y3706</f>
        <v>100</v>
      </c>
    </row>
    <row r="3707" spans="1:7" x14ac:dyDescent="0.25">
      <c r="A3707" s="1" t="str">
        <f>'Customer_Master'!A3707</f>
        <v>CUST-00201</v>
      </c>
      <c r="B3707" s="1" t="str">
        <f>'Customer_Master'!D3707</f>
        <v>Usman Onyeka</v>
      </c>
      <c r="C3707" s="1" t="str">
        <f>'Customer_Master'!E3707</f>
        <v>Not Available</v>
      </c>
      <c r="D3707" t="str">
        <f>'Customer_Master'!G3707</f>
        <v>Valid</v>
      </c>
      <c r="E3707" t="str">
        <f>'Customer_Master'!I3707</f>
        <v>Valid</v>
      </c>
      <c r="F3707" t="str">
        <f>'Customer_Master'!X3707</f>
        <v>Incomplete</v>
      </c>
      <c r="G3707">
        <f>'Customer_Master'!Y3707</f>
        <v>60</v>
      </c>
    </row>
    <row r="3708" spans="1:7" x14ac:dyDescent="0.25">
      <c r="A3708" s="1" t="str">
        <f>'Customer_Master'!A3708</f>
        <v>CUST-05119</v>
      </c>
      <c r="B3708" s="1" t="str">
        <f>'Customer_Master'!D3708</f>
        <v>Kevin Murphy</v>
      </c>
      <c r="C3708" s="1" t="str">
        <f>'Customer_Master'!E3708</f>
        <v>Primedigital Plc</v>
      </c>
      <c r="D3708" t="str">
        <f>'Customer_Master'!G3708</f>
        <v>Valid</v>
      </c>
      <c r="E3708" t="str">
        <f>'Customer_Master'!I3708</f>
        <v>Valid</v>
      </c>
      <c r="F3708" t="str">
        <f>'Customer_Master'!X3708</f>
        <v>Complete</v>
      </c>
      <c r="G3708">
        <f>'Customer_Master'!Y3708</f>
        <v>75</v>
      </c>
    </row>
    <row r="3709" spans="1:7" x14ac:dyDescent="0.25">
      <c r="A3709" s="1" t="str">
        <f>'Customer_Master'!A3709</f>
        <v>CUST-02784</v>
      </c>
      <c r="B3709" s="1" t="str">
        <f>'Customer_Master'!D3709</f>
        <v>Aisha Mensah</v>
      </c>
      <c r="C3709" s="1" t="str">
        <f>'Customer_Master'!E3709</f>
        <v>Cellulant</v>
      </c>
      <c r="D3709" t="str">
        <f>'Customer_Master'!G3709</f>
        <v>Valid</v>
      </c>
      <c r="E3709" t="str">
        <f>'Customer_Master'!I3709</f>
        <v>Valid</v>
      </c>
      <c r="F3709" t="str">
        <f>'Customer_Master'!X3709</f>
        <v>Complete</v>
      </c>
      <c r="G3709">
        <f>'Customer_Master'!Y3709</f>
        <v>100</v>
      </c>
    </row>
    <row r="3710" spans="1:7" x14ac:dyDescent="0.25">
      <c r="A3710" s="1" t="str">
        <f>'Customer_Master'!A3710</f>
        <v>CUST-04612</v>
      </c>
      <c r="B3710" s="1" t="str">
        <f>'Customer_Master'!D3710</f>
        <v>Hauwa Onyeka</v>
      </c>
      <c r="C3710" s="1" t="str">
        <f>'Customer_Master'!E3710</f>
        <v>Piggyvest</v>
      </c>
      <c r="D3710" t="str">
        <f>'Customer_Master'!G3710</f>
        <v>Valid</v>
      </c>
      <c r="E3710" t="str">
        <f>'Customer_Master'!I3710</f>
        <v>Valid</v>
      </c>
      <c r="F3710" t="str">
        <f>'Customer_Master'!X3710</f>
        <v>Complete</v>
      </c>
      <c r="G3710">
        <f>'Customer_Master'!Y3710</f>
        <v>100</v>
      </c>
    </row>
    <row r="3711" spans="1:7" x14ac:dyDescent="0.25">
      <c r="A3711" s="1" t="str">
        <f>'Customer_Master'!A3711</f>
        <v>CUST-02618</v>
      </c>
      <c r="B3711" s="1" t="str">
        <f>'Customer_Master'!D3711</f>
        <v>Layla Musa</v>
      </c>
      <c r="C3711" s="1" t="str">
        <f>'Customer_Master'!E3711</f>
        <v>Coresoft</v>
      </c>
      <c r="D3711" t="str">
        <f>'Customer_Master'!G3711</f>
        <v>Valid</v>
      </c>
      <c r="E3711" t="str">
        <f>'Customer_Master'!I3711</f>
        <v>Valid</v>
      </c>
      <c r="F3711" t="str">
        <f>'Customer_Master'!X3711</f>
        <v>Complete</v>
      </c>
      <c r="G3711">
        <f>'Customer_Master'!Y3711</f>
        <v>100</v>
      </c>
    </row>
    <row r="3712" spans="1:7" x14ac:dyDescent="0.25">
      <c r="A3712" s="1" t="str">
        <f>'Customer_Master'!A3712</f>
        <v>CUST-03471</v>
      </c>
      <c r="B3712" s="1" t="str">
        <f>'Customer_Master'!D3712</f>
        <v>Musa Diallo</v>
      </c>
      <c r="C3712" s="1" t="str">
        <f>'Customer_Master'!E3712</f>
        <v>Not Available</v>
      </c>
      <c r="D3712" t="str">
        <f>'Customer_Master'!G3712</f>
        <v>Valid</v>
      </c>
      <c r="E3712" t="str">
        <f>'Customer_Master'!I3712</f>
        <v>Valid</v>
      </c>
      <c r="F3712" t="str">
        <f>'Customer_Master'!X3712</f>
        <v>Incomplete</v>
      </c>
      <c r="G3712">
        <f>'Customer_Master'!Y3712</f>
        <v>60</v>
      </c>
    </row>
    <row r="3713" spans="1:7" x14ac:dyDescent="0.25">
      <c r="A3713" s="1" t="str">
        <f>'Customer_Master'!A3713</f>
        <v>CUST-03755</v>
      </c>
      <c r="B3713" s="1" t="str">
        <f>'Customer_Master'!D3713</f>
        <v>Musa Smith</v>
      </c>
      <c r="C3713" s="1" t="str">
        <f>'Customer_Master'!E3713</f>
        <v>Konga</v>
      </c>
      <c r="D3713" t="str">
        <f>'Customer_Master'!G3713</f>
        <v>Valid</v>
      </c>
      <c r="E3713" t="str">
        <f>'Customer_Master'!I3713</f>
        <v>Valid</v>
      </c>
      <c r="F3713" t="str">
        <f>'Customer_Master'!X3713</f>
        <v>Complete</v>
      </c>
      <c r="G3713">
        <f>'Customer_Master'!Y3713</f>
        <v>100</v>
      </c>
    </row>
    <row r="3714" spans="1:7" x14ac:dyDescent="0.25">
      <c r="A3714" s="1" t="str">
        <f>'Customer_Master'!A3714</f>
        <v>CUST-01979</v>
      </c>
      <c r="B3714" s="1" t="str">
        <f>'Customer_Master'!D3714</f>
        <v>Ryan Johnson</v>
      </c>
      <c r="C3714" s="1" t="str">
        <f>'Customer_Master'!E3714</f>
        <v>Dataai</v>
      </c>
      <c r="D3714" t="str">
        <f>'Customer_Master'!G3714</f>
        <v>Valid</v>
      </c>
      <c r="E3714" t="str">
        <f>'Customer_Master'!I3714</f>
        <v>Invalid</v>
      </c>
      <c r="F3714" t="str">
        <f>'Customer_Master'!X3714</f>
        <v>Complete</v>
      </c>
      <c r="G3714">
        <f>'Customer_Master'!Y3714</f>
        <v>80</v>
      </c>
    </row>
    <row r="3715" spans="1:7" x14ac:dyDescent="0.25">
      <c r="A3715" s="1" t="str">
        <f>'Customer_Master'!A3715</f>
        <v>CUST-04006</v>
      </c>
      <c r="B3715" s="1" t="str">
        <f>'Customer_Master'!D3715</f>
        <v>Amani Davies</v>
      </c>
      <c r="C3715" s="1" t="str">
        <f>'Customer_Master'!E3715</f>
        <v>Cellulant</v>
      </c>
      <c r="D3715" t="str">
        <f>'Customer_Master'!G3715</f>
        <v>Valid</v>
      </c>
      <c r="E3715" t="str">
        <f>'Customer_Master'!I3715</f>
        <v>Valid</v>
      </c>
      <c r="F3715" t="str">
        <f>'Customer_Master'!X3715</f>
        <v>Complete</v>
      </c>
      <c r="G3715">
        <f>'Customer_Master'!Y3715</f>
        <v>100</v>
      </c>
    </row>
    <row r="3716" spans="1:7" x14ac:dyDescent="0.25">
      <c r="A3716" s="1" t="str">
        <f>'Customer_Master'!A3716</f>
        <v>CUST-01545</v>
      </c>
      <c r="B3716" s="1" t="str">
        <f>'Customer_Master'!D3716</f>
        <v>Chizoba Bello</v>
      </c>
      <c r="C3716" s="1" t="str">
        <f>'Customer_Master'!E3716</f>
        <v>Zenlogic</v>
      </c>
      <c r="D3716" t="str">
        <f>'Customer_Master'!G3716</f>
        <v>Valid</v>
      </c>
      <c r="E3716" t="str">
        <f>'Customer_Master'!I3716</f>
        <v>Valid</v>
      </c>
      <c r="F3716" t="str">
        <f>'Customer_Master'!X3716</f>
        <v>Complete</v>
      </c>
      <c r="G3716">
        <f>'Customer_Master'!Y3716</f>
        <v>100</v>
      </c>
    </row>
    <row r="3717" spans="1:7" x14ac:dyDescent="0.25">
      <c r="A3717" s="1" t="str">
        <f>'Customer_Master'!A3717</f>
        <v>CUST-04577</v>
      </c>
      <c r="B3717" s="1" t="str">
        <f>'Customer_Master'!D3717</f>
        <v>Layla Oladipo</v>
      </c>
      <c r="C3717" s="1" t="str">
        <f>'Customer_Master'!E3717</f>
        <v>Quantapay</v>
      </c>
      <c r="D3717" t="str">
        <f>'Customer_Master'!G3717</f>
        <v>Valid</v>
      </c>
      <c r="E3717" t="str">
        <f>'Customer_Master'!I3717</f>
        <v>Invalid</v>
      </c>
      <c r="F3717" t="str">
        <f>'Customer_Master'!X3717</f>
        <v>Complete</v>
      </c>
      <c r="G3717">
        <f>'Customer_Master'!Y3717</f>
        <v>80</v>
      </c>
    </row>
    <row r="3718" spans="1:7" x14ac:dyDescent="0.25">
      <c r="A3718" s="1" t="str">
        <f>'Customer_Master'!A3718</f>
        <v>CUST-03905</v>
      </c>
      <c r="B3718" s="1" t="str">
        <f>'Customer_Master'!D3718</f>
        <v>Mark Okorie</v>
      </c>
      <c r="C3718" s="1" t="str">
        <f>'Customer_Master'!E3718</f>
        <v>Gridlogistics Ltd</v>
      </c>
      <c r="D3718" t="str">
        <f>'Customer_Master'!G3718</f>
        <v>Valid</v>
      </c>
      <c r="E3718" t="str">
        <f>'Customer_Master'!I3718</f>
        <v>Valid</v>
      </c>
      <c r="F3718" t="str">
        <f>'Customer_Master'!X3718</f>
        <v>Complete</v>
      </c>
      <c r="G3718">
        <f>'Customer_Master'!Y3718</f>
        <v>75</v>
      </c>
    </row>
    <row r="3719" spans="1:7" x14ac:dyDescent="0.25">
      <c r="A3719" s="1" t="str">
        <f>'Customer_Master'!A3719</f>
        <v>CUST-02969</v>
      </c>
      <c r="B3719" s="1" t="str">
        <f>'Customer_Master'!D3719</f>
        <v>Joy Oladele</v>
      </c>
      <c r="C3719" s="1" t="str">
        <f>'Customer_Master'!E3719</f>
        <v>Novacommerce Gmbh</v>
      </c>
      <c r="D3719" t="str">
        <f>'Customer_Master'!G3719</f>
        <v>Valid</v>
      </c>
      <c r="E3719" t="str">
        <f>'Customer_Master'!I3719</f>
        <v>Valid</v>
      </c>
      <c r="F3719" t="str">
        <f>'Customer_Master'!X3719</f>
        <v>Complete</v>
      </c>
      <c r="G3719">
        <f>'Customer_Master'!Y3719</f>
        <v>100</v>
      </c>
    </row>
    <row r="3720" spans="1:7" x14ac:dyDescent="0.25">
      <c r="A3720" s="1" t="str">
        <f>'Customer_Master'!A3720</f>
        <v>CUST-03562</v>
      </c>
      <c r="B3720" s="1" t="str">
        <f>'Customer_Master'!D3720</f>
        <v>Chidi Garba</v>
      </c>
      <c r="C3720" s="1" t="str">
        <f>'Customer_Master'!E3720</f>
        <v>Sparktech Inc</v>
      </c>
      <c r="D3720" t="str">
        <f>'Customer_Master'!G3720</f>
        <v>Valid</v>
      </c>
      <c r="E3720" t="str">
        <f>'Customer_Master'!I3720</f>
        <v>Valid</v>
      </c>
      <c r="F3720" t="str">
        <f>'Customer_Master'!X3720</f>
        <v>Complete</v>
      </c>
      <c r="G3720">
        <f>'Customer_Master'!Y3720</f>
        <v>75</v>
      </c>
    </row>
    <row r="3721" spans="1:7" x14ac:dyDescent="0.25">
      <c r="A3721" s="1" t="str">
        <f>'Customer_Master'!A3721</f>
        <v>CUST-00607</v>
      </c>
      <c r="B3721" s="1" t="str">
        <f>'Customer_Master'!D3721</f>
        <v>Daniel Botha</v>
      </c>
      <c r="C3721" s="1" t="str">
        <f>'Customer_Master'!E3721</f>
        <v>Cellulant</v>
      </c>
      <c r="D3721" t="str">
        <f>'Customer_Master'!G3721</f>
        <v>Valid</v>
      </c>
      <c r="E3721" t="str">
        <f>'Customer_Master'!I3721</f>
        <v>Valid</v>
      </c>
      <c r="F3721" t="str">
        <f>'Customer_Master'!X3721</f>
        <v>Complete</v>
      </c>
      <c r="G3721">
        <f>'Customer_Master'!Y3721</f>
        <v>75</v>
      </c>
    </row>
    <row r="3722" spans="1:7" x14ac:dyDescent="0.25">
      <c r="A3722" s="1" t="str">
        <f>'Customer_Master'!A3722</f>
        <v>CUST-02973</v>
      </c>
      <c r="B3722" s="1" t="str">
        <f>'Customer_Master'!D3722</f>
        <v>Ikechukwu Aliyu</v>
      </c>
      <c r="C3722" s="1" t="str">
        <f>'Customer_Master'!E3722</f>
        <v>Lumendigital</v>
      </c>
      <c r="D3722" t="str">
        <f>'Customer_Master'!G3722</f>
        <v>Valid</v>
      </c>
      <c r="E3722" t="str">
        <f>'Customer_Master'!I3722</f>
        <v>Invalid</v>
      </c>
      <c r="F3722" t="str">
        <f>'Customer_Master'!X3722</f>
        <v>Complete</v>
      </c>
      <c r="G3722">
        <f>'Customer_Master'!Y3722</f>
        <v>80</v>
      </c>
    </row>
    <row r="3723" spans="1:7" x14ac:dyDescent="0.25">
      <c r="A3723" s="1" t="str">
        <f>'Customer_Master'!A3723</f>
        <v>CUST-03484</v>
      </c>
      <c r="B3723" s="1" t="str">
        <f>'Customer_Master'!D3723</f>
        <v>Otieno Onyeka</v>
      </c>
      <c r="C3723" s="1" t="str">
        <f>'Customer_Master'!E3723</f>
        <v>Paydigital Ltd</v>
      </c>
      <c r="D3723" t="str">
        <f>'Customer_Master'!G3723</f>
        <v>Valid</v>
      </c>
      <c r="E3723" t="str">
        <f>'Customer_Master'!I3723</f>
        <v>Valid</v>
      </c>
      <c r="F3723" t="str">
        <f>'Customer_Master'!X3723</f>
        <v>Complete</v>
      </c>
      <c r="G3723">
        <f>'Customer_Master'!Y3723</f>
        <v>100</v>
      </c>
    </row>
    <row r="3724" spans="1:7" x14ac:dyDescent="0.25">
      <c r="A3724" s="1" t="str">
        <f>'Customer_Master'!A3724</f>
        <v>CUST-02098</v>
      </c>
      <c r="B3724" s="1" t="str">
        <f>'Customer_Master'!D3724</f>
        <v>Damilola Al-Farsi</v>
      </c>
      <c r="C3724" s="1" t="str">
        <f>'Customer_Master'!E3724</f>
        <v>Heliotech Llc</v>
      </c>
      <c r="D3724" t="str">
        <f>'Customer_Master'!G3724</f>
        <v>Valid</v>
      </c>
      <c r="E3724" t="str">
        <f>'Customer_Master'!I3724</f>
        <v>Valid</v>
      </c>
      <c r="F3724" t="str">
        <f>'Customer_Master'!X3724</f>
        <v>Complete</v>
      </c>
      <c r="G3724">
        <f>'Customer_Master'!Y3724</f>
        <v>100</v>
      </c>
    </row>
    <row r="3725" spans="1:7" x14ac:dyDescent="0.25">
      <c r="A3725" s="1" t="str">
        <f>'Customer_Master'!A3725</f>
        <v>CUST-04595</v>
      </c>
      <c r="B3725" s="1" t="str">
        <f>'Customer_Master'!D3725</f>
        <v>Amina Mwangi</v>
      </c>
      <c r="C3725" s="1" t="str">
        <f>'Customer_Master'!E3725</f>
        <v>Paystack</v>
      </c>
      <c r="D3725" t="str">
        <f>'Customer_Master'!G3725</f>
        <v>Valid</v>
      </c>
      <c r="E3725" t="str">
        <f>'Customer_Master'!I3725</f>
        <v>Valid</v>
      </c>
      <c r="F3725" t="str">
        <f>'Customer_Master'!X3725</f>
        <v>Complete</v>
      </c>
      <c r="G3725">
        <f>'Customer_Master'!Y3725</f>
        <v>100</v>
      </c>
    </row>
    <row r="3726" spans="1:7" x14ac:dyDescent="0.25">
      <c r="A3726" s="1" t="str">
        <f>'Customer_Master'!A3726</f>
        <v>CUST-02536</v>
      </c>
      <c r="B3726" s="1" t="str">
        <f>'Customer_Master'!D3726</f>
        <v>Laura Idris</v>
      </c>
      <c r="C3726" s="1" t="str">
        <f>'Customer_Master'!E3726</f>
        <v>Vertexdigital</v>
      </c>
      <c r="D3726" t="str">
        <f>'Customer_Master'!G3726</f>
        <v>Valid</v>
      </c>
      <c r="E3726" t="str">
        <f>'Customer_Master'!I3726</f>
        <v>Valid</v>
      </c>
      <c r="F3726" t="str">
        <f>'Customer_Master'!X3726</f>
        <v>Complete</v>
      </c>
      <c r="G3726">
        <f>'Customer_Master'!Y3726</f>
        <v>100</v>
      </c>
    </row>
    <row r="3727" spans="1:7" x14ac:dyDescent="0.25">
      <c r="A3727" s="1" t="str">
        <f>'Customer_Master'!A3727</f>
        <v>CUST-03102</v>
      </c>
      <c r="B3727" s="1" t="str">
        <f>'Customer_Master'!D3727</f>
        <v>Yakubu Williams</v>
      </c>
      <c r="C3727" s="1" t="str">
        <f>'Customer_Master'!E3727</f>
        <v>Novaanalytics</v>
      </c>
      <c r="D3727" t="str">
        <f>'Customer_Master'!G3727</f>
        <v>Valid</v>
      </c>
      <c r="E3727" t="str">
        <f>'Customer_Master'!I3727</f>
        <v>Valid</v>
      </c>
      <c r="F3727" t="str">
        <f>'Customer_Master'!X3727</f>
        <v>Complete</v>
      </c>
      <c r="G3727">
        <f>'Customer_Master'!Y3727</f>
        <v>100</v>
      </c>
    </row>
    <row r="3728" spans="1:7" x14ac:dyDescent="0.25">
      <c r="A3728" s="1" t="str">
        <f>'Customer_Master'!A3728</f>
        <v>CUST-04876</v>
      </c>
      <c r="B3728" s="1" t="str">
        <f>'Customer_Master'!D3728</f>
        <v>Kelechi Hassan</v>
      </c>
      <c r="C3728" s="1" t="str">
        <f>'Customer_Master'!E3728</f>
        <v>Gridsystems Llc</v>
      </c>
      <c r="D3728" t="str">
        <f>'Customer_Master'!G3728</f>
        <v>Valid</v>
      </c>
      <c r="E3728" t="str">
        <f>'Customer_Master'!I3728</f>
        <v>Valid</v>
      </c>
      <c r="F3728" t="str">
        <f>'Customer_Master'!X3728</f>
        <v>Complete</v>
      </c>
      <c r="G3728">
        <f>'Customer_Master'!Y3728</f>
        <v>100</v>
      </c>
    </row>
    <row r="3729" spans="1:7" x14ac:dyDescent="0.25">
      <c r="A3729" s="1" t="str">
        <f>'Customer_Master'!A3729</f>
        <v>CUST-01210</v>
      </c>
      <c r="B3729" s="1" t="str">
        <f>'Customer_Master'!D3729</f>
        <v>Ogechi Adewale</v>
      </c>
      <c r="C3729" s="1" t="str">
        <f>'Customer_Master'!E3729</f>
        <v>Gridcapital Inc</v>
      </c>
      <c r="D3729" t="str">
        <f>'Customer_Master'!G3729</f>
        <v>Valid</v>
      </c>
      <c r="E3729" t="str">
        <f>'Customer_Master'!I3729</f>
        <v>Valid</v>
      </c>
      <c r="F3729" t="str">
        <f>'Customer_Master'!X3729</f>
        <v>Complete</v>
      </c>
      <c r="G3729">
        <f>'Customer_Master'!Y3729</f>
        <v>100</v>
      </c>
    </row>
    <row r="3730" spans="1:7" x14ac:dyDescent="0.25">
      <c r="A3730" s="1" t="str">
        <f>'Customer_Master'!A3730</f>
        <v>CUST-04913</v>
      </c>
      <c r="B3730" s="1" t="str">
        <f>'Customer_Master'!D3730</f>
        <v>Chizoba Evans</v>
      </c>
      <c r="C3730" s="1" t="str">
        <f>'Customer_Master'!E3730</f>
        <v>Stacksoft Inc</v>
      </c>
      <c r="D3730" t="str">
        <f>'Customer_Master'!G3730</f>
        <v>Valid</v>
      </c>
      <c r="E3730" t="str">
        <f>'Customer_Master'!I3730</f>
        <v>Valid</v>
      </c>
      <c r="F3730" t="str">
        <f>'Customer_Master'!X3730</f>
        <v>Complete</v>
      </c>
      <c r="G3730">
        <f>'Customer_Master'!Y3730</f>
        <v>100</v>
      </c>
    </row>
    <row r="3731" spans="1:7" x14ac:dyDescent="0.25">
      <c r="A3731" s="1" t="str">
        <f>'Customer_Master'!A3731</f>
        <v>CUST-03364</v>
      </c>
      <c r="B3731" s="1" t="str">
        <f>'Customer_Master'!D3731</f>
        <v>Yusuf Anyanwu</v>
      </c>
      <c r="C3731" s="1" t="str">
        <f>'Customer_Master'!E3731</f>
        <v>Pulselogic Llc</v>
      </c>
      <c r="D3731" t="str">
        <f>'Customer_Master'!G3731</f>
        <v>Valid</v>
      </c>
      <c r="E3731" t="str">
        <f>'Customer_Master'!I3731</f>
        <v>Valid</v>
      </c>
      <c r="F3731" t="str">
        <f>'Customer_Master'!X3731</f>
        <v>Complete</v>
      </c>
      <c r="G3731">
        <f>'Customer_Master'!Y3731</f>
        <v>75</v>
      </c>
    </row>
    <row r="3732" spans="1:7" x14ac:dyDescent="0.25">
      <c r="A3732" s="1" t="str">
        <f>'Customer_Master'!A3732</f>
        <v>CUST-00519</v>
      </c>
      <c r="B3732" s="1" t="str">
        <f>'Customer_Master'!D3732</f>
        <v>Zainab Otieno</v>
      </c>
      <c r="C3732" s="1" t="str">
        <f>'Customer_Master'!E3732</f>
        <v>Echofinance</v>
      </c>
      <c r="D3732" t="str">
        <f>'Customer_Master'!G3732</f>
        <v>Valid</v>
      </c>
      <c r="E3732" t="str">
        <f>'Customer_Master'!I3732</f>
        <v>Valid</v>
      </c>
      <c r="F3732" t="str">
        <f>'Customer_Master'!X3732</f>
        <v>Complete</v>
      </c>
      <c r="G3732">
        <f>'Customer_Master'!Y3732</f>
        <v>75</v>
      </c>
    </row>
    <row r="3733" spans="1:7" x14ac:dyDescent="0.25">
      <c r="A3733" s="1" t="str">
        <f>'Customer_Master'!A3733</f>
        <v>CUST-00624</v>
      </c>
      <c r="B3733" s="1" t="str">
        <f>'Customer_Master'!D3733</f>
        <v>Chidi Mohammed</v>
      </c>
      <c r="C3733" s="1" t="str">
        <f>'Customer_Master'!E3733</f>
        <v>Brightdigital</v>
      </c>
      <c r="D3733" t="str">
        <f>'Customer_Master'!G3733</f>
        <v>Valid</v>
      </c>
      <c r="E3733" t="str">
        <f>'Customer_Master'!I3733</f>
        <v>Valid</v>
      </c>
      <c r="F3733" t="str">
        <f>'Customer_Master'!X3733</f>
        <v>Complete</v>
      </c>
      <c r="G3733">
        <f>'Customer_Master'!Y3733</f>
        <v>100</v>
      </c>
    </row>
    <row r="3734" spans="1:7" x14ac:dyDescent="0.25">
      <c r="A3734" s="1" t="str">
        <f>'Customer_Master'!A3734</f>
        <v>CUST-00069</v>
      </c>
      <c r="B3734" s="1" t="str">
        <f>'Customer_Master'!D3734</f>
        <v>Uche Kamau</v>
      </c>
      <c r="C3734" s="1" t="str">
        <f>'Customer_Master'!E3734</f>
        <v>Primecapital Inc</v>
      </c>
      <c r="D3734" t="str">
        <f>'Customer_Master'!G3734</f>
        <v>Valid</v>
      </c>
      <c r="E3734" t="str">
        <f>'Customer_Master'!I3734</f>
        <v>Valid</v>
      </c>
      <c r="F3734" t="str">
        <f>'Customer_Master'!X3734</f>
        <v>Complete</v>
      </c>
      <c r="G3734">
        <f>'Customer_Master'!Y3734</f>
        <v>100</v>
      </c>
    </row>
    <row r="3735" spans="1:7" x14ac:dyDescent="0.25">
      <c r="A3735" s="1" t="str">
        <f>'Customer_Master'!A3735</f>
        <v>CUST-01241</v>
      </c>
      <c r="B3735" s="1" t="str">
        <f>'Customer_Master'!D3735</f>
        <v>Joy Bello</v>
      </c>
      <c r="C3735" s="1" t="str">
        <f>'Customer_Master'!E3735</f>
        <v>Moniepoint</v>
      </c>
      <c r="D3735" t="str">
        <f>'Customer_Master'!G3735</f>
        <v>Valid</v>
      </c>
      <c r="E3735" t="str">
        <f>'Customer_Master'!I3735</f>
        <v>Valid</v>
      </c>
      <c r="F3735" t="str">
        <f>'Customer_Master'!X3735</f>
        <v>Complete</v>
      </c>
      <c r="G3735">
        <f>'Customer_Master'!Y3735</f>
        <v>100</v>
      </c>
    </row>
    <row r="3736" spans="1:7" x14ac:dyDescent="0.25">
      <c r="A3736" s="1" t="str">
        <f>'Customer_Master'!A3736</f>
        <v>CUST-03194</v>
      </c>
      <c r="B3736" s="1" t="str">
        <f>'Customer_Master'!D3736</f>
        <v>Nomvula Wilson</v>
      </c>
      <c r="C3736" s="1" t="str">
        <f>'Customer_Master'!E3736</f>
        <v>Paydigital Gmbh</v>
      </c>
      <c r="D3736" t="str">
        <f>'Customer_Master'!G3736</f>
        <v>Valid</v>
      </c>
      <c r="E3736" t="str">
        <f>'Customer_Master'!I3736</f>
        <v>Valid</v>
      </c>
      <c r="F3736" t="str">
        <f>'Customer_Master'!X3736</f>
        <v>Complete</v>
      </c>
      <c r="G3736">
        <f>'Customer_Master'!Y3736</f>
        <v>75</v>
      </c>
    </row>
    <row r="3737" spans="1:7" x14ac:dyDescent="0.25">
      <c r="A3737" s="1" t="str">
        <f>'Customer_Master'!A3737</f>
        <v>CUST-03286</v>
      </c>
      <c r="B3737" s="1" t="str">
        <f>'Customer_Master'!D3737</f>
        <v>Amaka Okorie</v>
      </c>
      <c r="C3737" s="1" t="str">
        <f>'Customer_Master'!E3737</f>
        <v>Swiftgroup Plc</v>
      </c>
      <c r="D3737" t="str">
        <f>'Customer_Master'!G3737</f>
        <v>Valid</v>
      </c>
      <c r="E3737" t="str">
        <f>'Customer_Master'!I3737</f>
        <v>Invalid</v>
      </c>
      <c r="F3737" t="str">
        <f>'Customer_Master'!X3737</f>
        <v>Complete</v>
      </c>
      <c r="G3737">
        <f>'Customer_Master'!Y3737</f>
        <v>80</v>
      </c>
    </row>
    <row r="3738" spans="1:7" x14ac:dyDescent="0.25">
      <c r="A3738" s="1" t="str">
        <f>'Customer_Master'!A3738</f>
        <v>CUST-02518</v>
      </c>
      <c r="B3738" s="1" t="str">
        <f>'Customer_Master'!D3738</f>
        <v>Musa Orji</v>
      </c>
      <c r="C3738" s="1" t="str">
        <f>'Customer_Master'!E3738</f>
        <v>Coreanalytics Ltd</v>
      </c>
      <c r="D3738" t="str">
        <f>'Customer_Master'!G3738</f>
        <v>Valid</v>
      </c>
      <c r="E3738" t="str">
        <f>'Customer_Master'!I3738</f>
        <v>Valid</v>
      </c>
      <c r="F3738" t="str">
        <f>'Customer_Master'!X3738</f>
        <v>Complete</v>
      </c>
      <c r="G3738">
        <f>'Customer_Master'!Y3738</f>
        <v>100</v>
      </c>
    </row>
    <row r="3739" spans="1:7" x14ac:dyDescent="0.25">
      <c r="A3739" s="1" t="str">
        <f>'Customer_Master'!A3739</f>
        <v>CUST-03219</v>
      </c>
      <c r="B3739" s="1" t="str">
        <f>'Customer_Master'!D3739</f>
        <v>Nneka Jones</v>
      </c>
      <c r="C3739" s="1" t="str">
        <f>'Customer_Master'!E3739</f>
        <v>Twiga Foods</v>
      </c>
      <c r="D3739" t="str">
        <f>'Customer_Master'!G3739</f>
        <v>Valid</v>
      </c>
      <c r="E3739" t="str">
        <f>'Customer_Master'!I3739</f>
        <v>Valid</v>
      </c>
      <c r="F3739" t="str">
        <f>'Customer_Master'!X3739</f>
        <v>Complete</v>
      </c>
      <c r="G3739">
        <f>'Customer_Master'!Y3739</f>
        <v>100</v>
      </c>
    </row>
    <row r="3740" spans="1:7" x14ac:dyDescent="0.25">
      <c r="A3740" s="1" t="str">
        <f>'Customer_Master'!A3740</f>
        <v>CUST-04481</v>
      </c>
      <c r="B3740" s="1" t="str">
        <f>'Customer_Master'!D3740</f>
        <v>Zainab Idris</v>
      </c>
      <c r="C3740" s="1" t="str">
        <f>'Customer_Master'!E3740</f>
        <v>Novafinance Llc</v>
      </c>
      <c r="D3740" t="str">
        <f>'Customer_Master'!G3740</f>
        <v>Valid</v>
      </c>
      <c r="E3740" t="str">
        <f>'Customer_Master'!I3740</f>
        <v>Valid</v>
      </c>
      <c r="F3740" t="str">
        <f>'Customer_Master'!X3740</f>
        <v>Complete</v>
      </c>
      <c r="G3740">
        <f>'Customer_Master'!Y3740</f>
        <v>75</v>
      </c>
    </row>
    <row r="3741" spans="1:7" x14ac:dyDescent="0.25">
      <c r="A3741" s="1" t="str">
        <f>'Customer_Master'!A3741</f>
        <v>CUST-04286</v>
      </c>
      <c r="B3741" s="1" t="str">
        <f>'Customer_Master'!D3741</f>
        <v>Laura Akinola</v>
      </c>
      <c r="C3741" s="1" t="str">
        <f>'Customer_Master'!E3741</f>
        <v>Quantacommerce Gmbh</v>
      </c>
      <c r="D3741" t="str">
        <f>'Customer_Master'!G3741</f>
        <v>Valid</v>
      </c>
      <c r="E3741" t="str">
        <f>'Customer_Master'!I3741</f>
        <v>Valid</v>
      </c>
      <c r="F3741" t="str">
        <f>'Customer_Master'!X3741</f>
        <v>Complete</v>
      </c>
      <c r="G3741">
        <f>'Customer_Master'!Y3741</f>
        <v>75</v>
      </c>
    </row>
    <row r="3742" spans="1:7" x14ac:dyDescent="0.25">
      <c r="A3742" s="1" t="str">
        <f>'Customer_Master'!A3742</f>
        <v>CUST-04611</v>
      </c>
      <c r="B3742" s="1" t="str">
        <f>'Customer_Master'!D3742</f>
        <v>Hannah Otieno</v>
      </c>
      <c r="C3742" s="1" t="str">
        <f>'Customer_Master'!E3742</f>
        <v>Carbon</v>
      </c>
      <c r="D3742" t="str">
        <f>'Customer_Master'!G3742</f>
        <v>Valid</v>
      </c>
      <c r="E3742" t="str">
        <f>'Customer_Master'!I3742</f>
        <v>Valid</v>
      </c>
      <c r="F3742" t="str">
        <f>'Customer_Master'!X3742</f>
        <v>Complete</v>
      </c>
      <c r="G3742">
        <f>'Customer_Master'!Y3742</f>
        <v>100</v>
      </c>
    </row>
    <row r="3743" spans="1:7" x14ac:dyDescent="0.25">
      <c r="A3743" s="1" t="str">
        <f>'Customer_Master'!A3743</f>
        <v>CUST-01299</v>
      </c>
      <c r="B3743" s="1" t="str">
        <f>'Customer_Master'!D3743</f>
        <v>Aliyu Naidoo</v>
      </c>
      <c r="C3743" s="1" t="str">
        <f>'Customer_Master'!E3743</f>
        <v>Zenlabs Llc</v>
      </c>
      <c r="D3743" t="str">
        <f>'Customer_Master'!G3743</f>
        <v>Valid</v>
      </c>
      <c r="E3743" t="str">
        <f>'Customer_Master'!I3743</f>
        <v>Valid</v>
      </c>
      <c r="F3743" t="str">
        <f>'Customer_Master'!X3743</f>
        <v>Complete</v>
      </c>
      <c r="G3743">
        <f>'Customer_Master'!Y3743</f>
        <v>100</v>
      </c>
    </row>
    <row r="3744" spans="1:7" x14ac:dyDescent="0.25">
      <c r="A3744" s="1" t="str">
        <f>'Customer_Master'!A3744</f>
        <v>CUST-00859</v>
      </c>
      <c r="B3744" s="1" t="str">
        <f>'Customer_Master'!D3744</f>
        <v>Aisha Afolabi</v>
      </c>
      <c r="C3744" s="1" t="str">
        <f>'Customer_Master'!E3744</f>
        <v>Swifttech</v>
      </c>
      <c r="D3744" t="str">
        <f>'Customer_Master'!G3744</f>
        <v>Valid</v>
      </c>
      <c r="E3744" t="str">
        <f>'Customer_Master'!I3744</f>
        <v>Valid</v>
      </c>
      <c r="F3744" t="str">
        <f>'Customer_Master'!X3744</f>
        <v>Complete</v>
      </c>
      <c r="G3744">
        <f>'Customer_Master'!Y3744</f>
        <v>100</v>
      </c>
    </row>
    <row r="3745" spans="1:7" x14ac:dyDescent="0.25">
      <c r="A3745" s="1" t="str">
        <f>'Customer_Master'!A3745</f>
        <v>CUST-04147</v>
      </c>
      <c r="B3745" s="1" t="str">
        <f>'Customer_Master'!D3745</f>
        <v>Kayode Okonkwo</v>
      </c>
      <c r="C3745" s="1" t="str">
        <f>'Customer_Master'!E3745</f>
        <v>Stacklogistics Gmbh</v>
      </c>
      <c r="D3745" t="str">
        <f>'Customer_Master'!G3745</f>
        <v>Valid</v>
      </c>
      <c r="E3745" t="str">
        <f>'Customer_Master'!I3745</f>
        <v>Valid</v>
      </c>
      <c r="F3745" t="str">
        <f>'Customer_Master'!X3745</f>
        <v>Complete</v>
      </c>
      <c r="G3745">
        <f>'Customer_Master'!Y3745</f>
        <v>100</v>
      </c>
    </row>
    <row r="3746" spans="1:7" x14ac:dyDescent="0.25">
      <c r="A3746" s="1" t="str">
        <f>'Customer_Master'!A3746</f>
        <v>CUST-00965</v>
      </c>
      <c r="B3746" s="1" t="str">
        <f>'Customer_Master'!D3746</f>
        <v>Hannah Balogun</v>
      </c>
      <c r="C3746" s="1" t="str">
        <f>'Customer_Master'!E3746</f>
        <v>Orbitsoft Ltd</v>
      </c>
      <c r="D3746" t="str">
        <f>'Customer_Master'!G3746</f>
        <v>Valid</v>
      </c>
      <c r="E3746" t="str">
        <f>'Customer_Master'!I3746</f>
        <v>Valid</v>
      </c>
      <c r="F3746" t="str">
        <f>'Customer_Master'!X3746</f>
        <v>Complete</v>
      </c>
      <c r="G3746">
        <f>'Customer_Master'!Y3746</f>
        <v>100</v>
      </c>
    </row>
    <row r="3747" spans="1:7" x14ac:dyDescent="0.25">
      <c r="A3747" s="1" t="str">
        <f>'Customer_Master'!A3747</f>
        <v>CUST-03900</v>
      </c>
      <c r="B3747" s="1" t="str">
        <f>'Customer_Master'!D3747</f>
        <v>Ifeanyi Williams</v>
      </c>
      <c r="C3747" s="1" t="str">
        <f>'Customer_Master'!E3747</f>
        <v>Echosystems Plc</v>
      </c>
      <c r="D3747" t="str">
        <f>'Customer_Master'!G3747</f>
        <v>Valid</v>
      </c>
      <c r="E3747" t="str">
        <f>'Customer_Master'!I3747</f>
        <v>Valid</v>
      </c>
      <c r="F3747" t="str">
        <f>'Customer_Master'!X3747</f>
        <v>Complete</v>
      </c>
      <c r="G3747">
        <f>'Customer_Master'!Y3747</f>
        <v>75</v>
      </c>
    </row>
    <row r="3748" spans="1:7" x14ac:dyDescent="0.25">
      <c r="A3748" s="1" t="str">
        <f>'Customer_Master'!A3748</f>
        <v>CUST-03190</v>
      </c>
      <c r="B3748" s="1" t="str">
        <f>'Customer_Master'!D3748</f>
        <v>Amina Kamau</v>
      </c>
      <c r="C3748" s="1" t="str">
        <f>'Customer_Master'!E3748</f>
        <v>Leadnetworks Ltd</v>
      </c>
      <c r="D3748" t="str">
        <f>'Customer_Master'!G3748</f>
        <v>Valid</v>
      </c>
      <c r="E3748" t="str">
        <f>'Customer_Master'!I3748</f>
        <v>Valid</v>
      </c>
      <c r="F3748" t="str">
        <f>'Customer_Master'!X3748</f>
        <v>Complete</v>
      </c>
      <c r="G3748">
        <f>'Customer_Master'!Y3748</f>
        <v>100</v>
      </c>
    </row>
    <row r="3749" spans="1:7" x14ac:dyDescent="0.25">
      <c r="A3749" s="1" t="str">
        <f>'Customer_Master'!A3749</f>
        <v>CUST-03439</v>
      </c>
      <c r="B3749" s="1" t="str">
        <f>'Customer_Master'!D3749</f>
        <v>Anke Adebayo</v>
      </c>
      <c r="C3749" s="1" t="str">
        <f>'Customer_Master'!E3749</f>
        <v>Dangote Industries</v>
      </c>
      <c r="D3749" t="str">
        <f>'Customer_Master'!G3749</f>
        <v>Valid</v>
      </c>
      <c r="E3749" t="str">
        <f>'Customer_Master'!I3749</f>
        <v>Valid</v>
      </c>
      <c r="F3749" t="str">
        <f>'Customer_Master'!X3749</f>
        <v>Complete</v>
      </c>
      <c r="G3749">
        <f>'Customer_Master'!Y3749</f>
        <v>100</v>
      </c>
    </row>
    <row r="3750" spans="1:7" x14ac:dyDescent="0.25">
      <c r="A3750" s="1" t="str">
        <f>'Customer_Master'!A3750</f>
        <v>CUST-00602</v>
      </c>
      <c r="B3750" s="1" t="str">
        <f>'Customer_Master'!D3750</f>
        <v>Babatunde Adeleke</v>
      </c>
      <c r="C3750" s="1" t="str">
        <f>'Customer_Master'!E3750</f>
        <v>Paystack</v>
      </c>
      <c r="D3750" t="str">
        <f>'Customer_Master'!G3750</f>
        <v>Valid</v>
      </c>
      <c r="E3750" t="str">
        <f>'Customer_Master'!I3750</f>
        <v>Valid</v>
      </c>
      <c r="F3750" t="str">
        <f>'Customer_Master'!X3750</f>
        <v>Complete</v>
      </c>
      <c r="G3750">
        <f>'Customer_Master'!Y3750</f>
        <v>75</v>
      </c>
    </row>
    <row r="3751" spans="1:7" x14ac:dyDescent="0.25">
      <c r="A3751" s="1" t="str">
        <f>'Customer_Master'!A3751</f>
        <v>CUST-03560</v>
      </c>
      <c r="B3751" s="1" t="str">
        <f>'Customer_Master'!D3751</f>
        <v>Ifeoma Nwankwo</v>
      </c>
      <c r="C3751" s="1" t="str">
        <f>'Customer_Master'!E3751</f>
        <v>Gridcommerce Ltd</v>
      </c>
      <c r="D3751" t="str">
        <f>'Customer_Master'!G3751</f>
        <v>Valid</v>
      </c>
      <c r="E3751" t="str">
        <f>'Customer_Master'!I3751</f>
        <v>Valid</v>
      </c>
      <c r="F3751" t="str">
        <f>'Customer_Master'!X3751</f>
        <v>Complete</v>
      </c>
      <c r="G3751">
        <f>'Customer_Master'!Y3751</f>
        <v>100</v>
      </c>
    </row>
    <row r="3752" spans="1:7" x14ac:dyDescent="0.25">
      <c r="A3752" s="1" t="str">
        <f>'Customer_Master'!A3752</f>
        <v>CUST-02790</v>
      </c>
      <c r="B3752" s="1" t="str">
        <f>'Customer_Master'!D3752</f>
        <v>Wanjiru Aliyu</v>
      </c>
      <c r="C3752" s="1" t="str">
        <f>'Customer_Master'!E3752</f>
        <v>Helionetworks Plc</v>
      </c>
      <c r="D3752" t="str">
        <f>'Customer_Master'!G3752</f>
        <v>Valid</v>
      </c>
      <c r="E3752" t="str">
        <f>'Customer_Master'!I3752</f>
        <v>Valid</v>
      </c>
      <c r="F3752" t="str">
        <f>'Customer_Master'!X3752</f>
        <v>Complete</v>
      </c>
      <c r="G3752">
        <f>'Customer_Master'!Y3752</f>
        <v>100</v>
      </c>
    </row>
    <row r="3753" spans="1:7" x14ac:dyDescent="0.25">
      <c r="A3753" s="1" t="str">
        <f>'Customer_Master'!A3753</f>
        <v>CUST-05018</v>
      </c>
      <c r="B3753" s="1" t="str">
        <f>'Customer_Master'!D3753</f>
        <v>Kemi Orji</v>
      </c>
      <c r="C3753" s="1" t="str">
        <f>'Customer_Master'!E3753</f>
        <v>Coreworks Inc</v>
      </c>
      <c r="D3753" t="str">
        <f>'Customer_Master'!G3753</f>
        <v>Valid</v>
      </c>
      <c r="E3753" t="str">
        <f>'Customer_Master'!I3753</f>
        <v>Valid</v>
      </c>
      <c r="F3753" t="str">
        <f>'Customer_Master'!X3753</f>
        <v>Complete</v>
      </c>
      <c r="G3753">
        <f>'Customer_Master'!Y3753</f>
        <v>75</v>
      </c>
    </row>
    <row r="3754" spans="1:7" x14ac:dyDescent="0.25">
      <c r="A3754" s="1" t="str">
        <f>'Customer_Master'!A3754</f>
        <v>CUST-03693</v>
      </c>
      <c r="B3754" s="1" t="str">
        <f>'Customer_Master'!D3754</f>
        <v>Jessica Afolabi</v>
      </c>
      <c r="C3754" s="1" t="str">
        <f>'Customer_Master'!E3754</f>
        <v>Paystack</v>
      </c>
      <c r="D3754" t="str">
        <f>'Customer_Master'!G3754</f>
        <v>Valid</v>
      </c>
      <c r="E3754" t="str">
        <f>'Customer_Master'!I3754</f>
        <v>Valid</v>
      </c>
      <c r="F3754" t="str">
        <f>'Customer_Master'!X3754</f>
        <v>Complete</v>
      </c>
      <c r="G3754">
        <f>'Customer_Master'!Y3754</f>
        <v>100</v>
      </c>
    </row>
    <row r="3755" spans="1:7" x14ac:dyDescent="0.25">
      <c r="A3755" s="1" t="str">
        <f>'Customer_Master'!A3755</f>
        <v>CUST-02519</v>
      </c>
      <c r="B3755" s="1" t="str">
        <f>'Customer_Master'!D3755</f>
        <v>Nneka Murphy</v>
      </c>
      <c r="C3755" s="1" t="str">
        <f>'Customer_Master'!E3755</f>
        <v>Apexsoft Llc</v>
      </c>
      <c r="D3755" t="str">
        <f>'Customer_Master'!G3755</f>
        <v>Valid</v>
      </c>
      <c r="E3755" t="str">
        <f>'Customer_Master'!I3755</f>
        <v>Valid</v>
      </c>
      <c r="F3755" t="str">
        <f>'Customer_Master'!X3755</f>
        <v>Complete</v>
      </c>
      <c r="G3755">
        <f>'Customer_Master'!Y3755</f>
        <v>100</v>
      </c>
    </row>
    <row r="3756" spans="1:7" x14ac:dyDescent="0.25">
      <c r="A3756" s="1" t="str">
        <f>'Customer_Master'!A3756</f>
        <v>CUST-03591</v>
      </c>
      <c r="B3756" s="1" t="str">
        <f>'Customer_Master'!D3756</f>
        <v>Noah Adebayo</v>
      </c>
      <c r="C3756" s="1" t="str">
        <f>'Customer_Master'!E3756</f>
        <v>Vertexlogistics Plc</v>
      </c>
      <c r="D3756" t="str">
        <f>'Customer_Master'!G3756</f>
        <v>Valid</v>
      </c>
      <c r="E3756" t="str">
        <f>'Customer_Master'!I3756</f>
        <v>Valid</v>
      </c>
      <c r="F3756" t="str">
        <f>'Customer_Master'!X3756</f>
        <v>Complete</v>
      </c>
      <c r="G3756">
        <f>'Customer_Master'!Y3756</f>
        <v>100</v>
      </c>
    </row>
    <row r="3757" spans="1:7" x14ac:dyDescent="0.25">
      <c r="A3757" s="1" t="str">
        <f>'Customer_Master'!A3757</f>
        <v>CUST-00166</v>
      </c>
      <c r="B3757" s="1" t="str">
        <f>'Customer_Master'!D3757</f>
        <v>Ifeoma Patel</v>
      </c>
      <c r="C3757" s="1" t="str">
        <f>'Customer_Master'!E3757</f>
        <v>Swiftcommerce Inc</v>
      </c>
      <c r="D3757" t="str">
        <f>'Customer_Master'!G3757</f>
        <v>Valid</v>
      </c>
      <c r="E3757" t="str">
        <f>'Customer_Master'!I3757</f>
        <v>Valid</v>
      </c>
      <c r="F3757" t="str">
        <f>'Customer_Master'!X3757</f>
        <v>Complete</v>
      </c>
      <c r="G3757">
        <f>'Customer_Master'!Y3757</f>
        <v>100</v>
      </c>
    </row>
    <row r="3758" spans="1:7" x14ac:dyDescent="0.25">
      <c r="A3758" s="1" t="str">
        <f>'Customer_Master'!A3758</f>
        <v>CUST-00643</v>
      </c>
      <c r="B3758" s="1" t="str">
        <f>'Customer_Master'!D3758</f>
        <v>Oluwaseun Mwangi</v>
      </c>
      <c r="C3758" s="1" t="str">
        <f>'Customer_Master'!E3758</f>
        <v>Moniepoint</v>
      </c>
      <c r="D3758" t="str">
        <f>'Customer_Master'!G3758</f>
        <v>Valid</v>
      </c>
      <c r="E3758" t="str">
        <f>'Customer_Master'!I3758</f>
        <v>Valid</v>
      </c>
      <c r="F3758" t="str">
        <f>'Customer_Master'!X3758</f>
        <v>Complete</v>
      </c>
      <c r="G3758">
        <f>'Customer_Master'!Y3758</f>
        <v>100</v>
      </c>
    </row>
    <row r="3759" spans="1:7" x14ac:dyDescent="0.25">
      <c r="A3759" s="1" t="str">
        <f>'Customer_Master'!A3759</f>
        <v>CUST-03253</v>
      </c>
      <c r="B3759" s="1" t="str">
        <f>'Customer_Master'!D3759</f>
        <v>Sarah Musa</v>
      </c>
      <c r="C3759" s="1" t="str">
        <f>'Customer_Master'!E3759</f>
        <v>Leadanalytics Ltd</v>
      </c>
      <c r="D3759" t="str">
        <f>'Customer_Master'!G3759</f>
        <v>Valid</v>
      </c>
      <c r="E3759" t="str">
        <f>'Customer_Master'!I3759</f>
        <v>Valid</v>
      </c>
      <c r="F3759" t="str">
        <f>'Customer_Master'!X3759</f>
        <v>Complete</v>
      </c>
      <c r="G3759">
        <f>'Customer_Master'!Y3759</f>
        <v>75</v>
      </c>
    </row>
    <row r="3760" spans="1:7" x14ac:dyDescent="0.25">
      <c r="A3760" s="1" t="str">
        <f>'Customer_Master'!A3760</f>
        <v>CUST-01903</v>
      </c>
      <c r="B3760" s="1" t="str">
        <f>'Customer_Master'!D3760</f>
        <v>Chibueze Naidoo</v>
      </c>
      <c r="C3760" s="1" t="str">
        <f>'Customer_Master'!E3760</f>
        <v>Swiftgroup Ltd</v>
      </c>
      <c r="D3760" t="str">
        <f>'Customer_Master'!G3760</f>
        <v>Valid</v>
      </c>
      <c r="E3760" t="str">
        <f>'Customer_Master'!I3760</f>
        <v>Valid</v>
      </c>
      <c r="F3760" t="str">
        <f>'Customer_Master'!X3760</f>
        <v>Complete</v>
      </c>
      <c r="G3760">
        <f>'Customer_Master'!Y3760</f>
        <v>75</v>
      </c>
    </row>
    <row r="3761" spans="1:7" x14ac:dyDescent="0.25">
      <c r="A3761" s="1" t="str">
        <f>'Customer_Master'!A3761</f>
        <v>CUST-03389</v>
      </c>
      <c r="B3761" s="1" t="str">
        <f>'Customer_Master'!D3761</f>
        <v>Tope Dlamini</v>
      </c>
      <c r="C3761" s="1" t="str">
        <f>'Customer_Master'!E3761</f>
        <v>Moniepoint</v>
      </c>
      <c r="D3761" t="str">
        <f>'Customer_Master'!G3761</f>
        <v>Valid</v>
      </c>
      <c r="E3761" t="str">
        <f>'Customer_Master'!I3761</f>
        <v>Valid</v>
      </c>
      <c r="F3761" t="str">
        <f>'Customer_Master'!X3761</f>
        <v>Complete</v>
      </c>
      <c r="G3761">
        <f>'Customer_Master'!Y3761</f>
        <v>100</v>
      </c>
    </row>
    <row r="3762" spans="1:7" x14ac:dyDescent="0.25">
      <c r="A3762" s="1" t="str">
        <f>'Customer_Master'!A3762</f>
        <v>CUST-01051</v>
      </c>
      <c r="B3762" s="1" t="str">
        <f>'Customer_Master'!D3762</f>
        <v>Maryam Nwachukwu</v>
      </c>
      <c r="C3762" s="1" t="str">
        <f>'Customer_Master'!E3762</f>
        <v>Konga</v>
      </c>
      <c r="D3762" t="str">
        <f>'Customer_Master'!G3762</f>
        <v>Valid</v>
      </c>
      <c r="E3762" t="str">
        <f>'Customer_Master'!I3762</f>
        <v>Valid</v>
      </c>
      <c r="F3762" t="str">
        <f>'Customer_Master'!X3762</f>
        <v>Complete</v>
      </c>
      <c r="G3762">
        <f>'Customer_Master'!Y3762</f>
        <v>100</v>
      </c>
    </row>
    <row r="3763" spans="1:7" x14ac:dyDescent="0.25">
      <c r="A3763" s="1" t="str">
        <f>'Customer_Master'!A3763</f>
        <v>CUST-03632</v>
      </c>
      <c r="B3763" s="1" t="str">
        <f>'Customer_Master'!D3763</f>
        <v>Njeri Jones</v>
      </c>
      <c r="C3763" s="1" t="str">
        <f>'Customer_Master'!E3763</f>
        <v>Swiftlogic Inc</v>
      </c>
      <c r="D3763" t="str">
        <f>'Customer_Master'!G3763</f>
        <v>Valid</v>
      </c>
      <c r="E3763" t="str">
        <f>'Customer_Master'!I3763</f>
        <v>Valid</v>
      </c>
      <c r="F3763" t="str">
        <f>'Customer_Master'!X3763</f>
        <v>Complete</v>
      </c>
      <c r="G3763">
        <f>'Customer_Master'!Y3763</f>
        <v>100</v>
      </c>
    </row>
    <row r="3764" spans="1:7" x14ac:dyDescent="0.25">
      <c r="A3764" s="1" t="str">
        <f>'Customer_Master'!A3764</f>
        <v>CUST-01349</v>
      </c>
      <c r="B3764" s="1" t="str">
        <f>'Customer_Master'!D3764</f>
        <v>Mercy Dlamini</v>
      </c>
      <c r="C3764" s="1" t="str">
        <f>'Customer_Master'!E3764</f>
        <v>Fluxcapital Plc</v>
      </c>
      <c r="D3764" t="str">
        <f>'Customer_Master'!G3764</f>
        <v>Invalid</v>
      </c>
      <c r="E3764" t="str">
        <f>'Customer_Master'!I3764</f>
        <v>Valid</v>
      </c>
      <c r="F3764" t="str">
        <f>'Customer_Master'!X3764</f>
        <v>Complete</v>
      </c>
      <c r="G3764">
        <f>'Customer_Master'!Y3764</f>
        <v>70</v>
      </c>
    </row>
    <row r="3765" spans="1:7" x14ac:dyDescent="0.25">
      <c r="A3765" s="1" t="str">
        <f>'Customer_Master'!A3765</f>
        <v>CUST-04301</v>
      </c>
      <c r="B3765" s="1" t="str">
        <f>'Customer_Master'!D3765</f>
        <v>Njeri Ogundimu</v>
      </c>
      <c r="C3765" s="1" t="str">
        <f>'Customer_Master'!E3765</f>
        <v>Clouddigital</v>
      </c>
      <c r="D3765" t="str">
        <f>'Customer_Master'!G3765</f>
        <v>Valid</v>
      </c>
      <c r="E3765" t="str">
        <f>'Customer_Master'!I3765</f>
        <v>Valid</v>
      </c>
      <c r="F3765" t="str">
        <f>'Customer_Master'!X3765</f>
        <v>Complete</v>
      </c>
      <c r="G3765">
        <f>'Customer_Master'!Y3765</f>
        <v>100</v>
      </c>
    </row>
    <row r="3766" spans="1:7" x14ac:dyDescent="0.25">
      <c r="A3766" s="1" t="str">
        <f>'Customer_Master'!A3766</f>
        <v>CUST-04772</v>
      </c>
      <c r="B3766" s="1" t="str">
        <f>'Customer_Master'!D3766</f>
        <v>Mercy Balogun</v>
      </c>
      <c r="C3766" s="1" t="str">
        <f>'Customer_Master'!E3766</f>
        <v>Flour Mills Of Nigeria</v>
      </c>
      <c r="D3766" t="str">
        <f>'Customer_Master'!G3766</f>
        <v>Valid</v>
      </c>
      <c r="E3766" t="str">
        <f>'Customer_Master'!I3766</f>
        <v>Valid</v>
      </c>
      <c r="F3766" t="str">
        <f>'Customer_Master'!X3766</f>
        <v>Complete</v>
      </c>
      <c r="G3766">
        <f>'Customer_Master'!Y3766</f>
        <v>75</v>
      </c>
    </row>
    <row r="3767" spans="1:7" x14ac:dyDescent="0.25">
      <c r="A3767" s="1" t="str">
        <f>'Customer_Master'!A3767</f>
        <v>CUST-01070</v>
      </c>
      <c r="B3767" s="1" t="str">
        <f>'Customer_Master'!D3767</f>
        <v>Ahmed Botha</v>
      </c>
      <c r="C3767" s="1" t="str">
        <f>'Customer_Master'!E3767</f>
        <v>Swiftventures Llc</v>
      </c>
      <c r="D3767" t="str">
        <f>'Customer_Master'!G3767</f>
        <v>Valid</v>
      </c>
      <c r="E3767" t="str">
        <f>'Customer_Master'!I3767</f>
        <v>Valid</v>
      </c>
      <c r="F3767" t="str">
        <f>'Customer_Master'!X3767</f>
        <v>Complete</v>
      </c>
      <c r="G3767">
        <f>'Customer_Master'!Y3767</f>
        <v>100</v>
      </c>
    </row>
    <row r="3768" spans="1:7" x14ac:dyDescent="0.25">
      <c r="A3768" s="1" t="str">
        <f>'Customer_Master'!A3768</f>
        <v>CUST-04837</v>
      </c>
      <c r="B3768" s="1" t="str">
        <f>'Customer_Master'!D3768</f>
        <v>Sophie Williams</v>
      </c>
      <c r="C3768" s="1" t="str">
        <f>'Customer_Master'!E3768</f>
        <v>Piggyvest</v>
      </c>
      <c r="D3768" t="str">
        <f>'Customer_Master'!G3768</f>
        <v>Valid</v>
      </c>
      <c r="E3768" t="str">
        <f>'Customer_Master'!I3768</f>
        <v>Valid</v>
      </c>
      <c r="F3768" t="str">
        <f>'Customer_Master'!X3768</f>
        <v>Complete</v>
      </c>
      <c r="G3768">
        <f>'Customer_Master'!Y3768</f>
        <v>100</v>
      </c>
    </row>
    <row r="3769" spans="1:7" x14ac:dyDescent="0.25">
      <c r="A3769" s="1" t="str">
        <f>'Customer_Master'!A3769</f>
        <v>CUST-00018</v>
      </c>
      <c r="B3769" s="1" t="str">
        <f>'Customer_Master'!D3769</f>
        <v>Ibrahim Ogundimu</v>
      </c>
      <c r="C3769" s="1" t="str">
        <f>'Customer_Master'!E3769</f>
        <v>Vaultsoft Gmbh</v>
      </c>
      <c r="D3769" t="str">
        <f>'Customer_Master'!G3769</f>
        <v>Valid</v>
      </c>
      <c r="E3769" t="str">
        <f>'Customer_Master'!I3769</f>
        <v>Valid</v>
      </c>
      <c r="F3769" t="str">
        <f>'Customer_Master'!X3769</f>
        <v>Complete</v>
      </c>
      <c r="G3769">
        <f>'Customer_Master'!Y3769</f>
        <v>100</v>
      </c>
    </row>
    <row r="3770" spans="1:7" x14ac:dyDescent="0.25">
      <c r="A3770" s="1" t="str">
        <f>'Customer_Master'!A3770</f>
        <v>CUST-02189</v>
      </c>
      <c r="B3770" s="1" t="str">
        <f>'Customer_Master'!D3770</f>
        <v>Ibrahim</v>
      </c>
      <c r="C3770" s="1" t="str">
        <f>'Customer_Master'!E3770</f>
        <v>Teamapt</v>
      </c>
      <c r="D3770" t="str">
        <f>'Customer_Master'!G3770</f>
        <v>Valid</v>
      </c>
      <c r="E3770" t="str">
        <f>'Customer_Master'!I3770</f>
        <v>Valid</v>
      </c>
      <c r="F3770" t="str">
        <f>'Customer_Master'!X3770</f>
        <v>Incomplete</v>
      </c>
      <c r="G3770">
        <f>'Customer_Master'!Y3770</f>
        <v>60</v>
      </c>
    </row>
    <row r="3771" spans="1:7" x14ac:dyDescent="0.25">
      <c r="A3771" s="1" t="str">
        <f>'Customer_Master'!A3771</f>
        <v>CUST-03114</v>
      </c>
      <c r="B3771" s="1" t="str">
        <f>'Customer_Master'!D3771</f>
        <v>Kevin</v>
      </c>
      <c r="C3771" s="1" t="str">
        <f>'Customer_Master'!E3771</f>
        <v>Brightgroup Gmbh</v>
      </c>
      <c r="D3771" t="str">
        <f>'Customer_Master'!G3771</f>
        <v>Valid</v>
      </c>
      <c r="E3771" t="str">
        <f>'Customer_Master'!I3771</f>
        <v>Valid</v>
      </c>
      <c r="F3771" t="str">
        <f>'Customer_Master'!X3771</f>
        <v>Incomplete</v>
      </c>
      <c r="G3771">
        <f>'Customer_Master'!Y3771</f>
        <v>60</v>
      </c>
    </row>
    <row r="3772" spans="1:7" x14ac:dyDescent="0.25">
      <c r="A3772" s="1" t="str">
        <f>'Customer_Master'!A3772</f>
        <v>CUST-03491</v>
      </c>
      <c r="B3772" s="1" t="str">
        <f>'Customer_Master'!D3772</f>
        <v>Usman Khan</v>
      </c>
      <c r="C3772" s="1" t="str">
        <f>'Customer_Master'!E3772</f>
        <v>Coreanalytics</v>
      </c>
      <c r="D3772" t="str">
        <f>'Customer_Master'!G3772</f>
        <v>Valid</v>
      </c>
      <c r="E3772" t="str">
        <f>'Customer_Master'!I3772</f>
        <v>Valid</v>
      </c>
      <c r="F3772" t="str">
        <f>'Customer_Master'!X3772</f>
        <v>Complete</v>
      </c>
      <c r="G3772">
        <f>'Customer_Master'!Y3772</f>
        <v>100</v>
      </c>
    </row>
    <row r="3773" spans="1:7" x14ac:dyDescent="0.25">
      <c r="A3773" s="1" t="str">
        <f>'Customer_Master'!A3773</f>
        <v>CUST-03372</v>
      </c>
      <c r="B3773" s="1" t="str">
        <f>'Customer_Master'!D3773</f>
        <v>Davies</v>
      </c>
      <c r="C3773" s="1" t="str">
        <f>'Customer_Master'!E3773</f>
        <v>Stacksoft</v>
      </c>
      <c r="D3773" t="str">
        <f>'Customer_Master'!G3773</f>
        <v>Valid</v>
      </c>
      <c r="E3773" t="str">
        <f>'Customer_Master'!I3773</f>
        <v>Valid</v>
      </c>
      <c r="F3773" t="str">
        <f>'Customer_Master'!X3773</f>
        <v>Incomplete</v>
      </c>
      <c r="G3773">
        <f>'Customer_Master'!Y3773</f>
        <v>35</v>
      </c>
    </row>
    <row r="3774" spans="1:7" x14ac:dyDescent="0.25">
      <c r="A3774" s="1" t="str">
        <f>'Customer_Master'!A3774</f>
        <v>CUST-02658</v>
      </c>
      <c r="B3774" s="1" t="str">
        <f>'Customer_Master'!D3774</f>
        <v>Sophie Bello</v>
      </c>
      <c r="C3774" s="1" t="str">
        <f>'Customer_Master'!E3774</f>
        <v>Jumia</v>
      </c>
      <c r="D3774" t="str">
        <f>'Customer_Master'!G3774</f>
        <v>Valid</v>
      </c>
      <c r="E3774" t="str">
        <f>'Customer_Master'!I3774</f>
        <v>Valid</v>
      </c>
      <c r="F3774" t="str">
        <f>'Customer_Master'!X3774</f>
        <v>Complete</v>
      </c>
      <c r="G3774">
        <f>'Customer_Master'!Y3774</f>
        <v>100</v>
      </c>
    </row>
    <row r="3775" spans="1:7" x14ac:dyDescent="0.25">
      <c r="A3775" s="1" t="str">
        <f>'Customer_Master'!A3775</f>
        <v>CUST-04531</v>
      </c>
      <c r="B3775" s="1" t="str">
        <f>'Customer_Master'!D3775</f>
        <v>Maryam Anyanwu</v>
      </c>
      <c r="C3775" s="1" t="str">
        <f>'Customer_Master'!E3775</f>
        <v>Bua Foods</v>
      </c>
      <c r="D3775" t="str">
        <f>'Customer_Master'!G3775</f>
        <v>Valid</v>
      </c>
      <c r="E3775" t="str">
        <f>'Customer_Master'!I3775</f>
        <v>Valid</v>
      </c>
      <c r="F3775" t="str">
        <f>'Customer_Master'!X3775</f>
        <v>Complete</v>
      </c>
      <c r="G3775">
        <f>'Customer_Master'!Y3775</f>
        <v>100</v>
      </c>
    </row>
    <row r="3776" spans="1:7" x14ac:dyDescent="0.25">
      <c r="A3776" s="1" t="str">
        <f>'Customer_Master'!A3776</f>
        <v>CUST-03835</v>
      </c>
      <c r="B3776" s="1" t="str">
        <f>'Customer_Master'!D3776</f>
        <v>Babatunde Anyanwu</v>
      </c>
      <c r="C3776" s="1" t="str">
        <f>'Customer_Master'!E3776</f>
        <v>Swiftai Llc</v>
      </c>
      <c r="D3776" t="str">
        <f>'Customer_Master'!G3776</f>
        <v>Valid</v>
      </c>
      <c r="E3776" t="str">
        <f>'Customer_Master'!I3776</f>
        <v>Valid</v>
      </c>
      <c r="F3776" t="str">
        <f>'Customer_Master'!X3776</f>
        <v>Complete</v>
      </c>
      <c r="G3776">
        <f>'Customer_Master'!Y3776</f>
        <v>100</v>
      </c>
    </row>
    <row r="3777" spans="1:7" x14ac:dyDescent="0.25">
      <c r="A3777" s="1" t="str">
        <f>'Customer_Master'!A3777</f>
        <v>CUST-01441</v>
      </c>
      <c r="B3777" s="1" t="str">
        <f>'Customer_Master'!D3777</f>
        <v>Musa Ugwu</v>
      </c>
      <c r="C3777" s="1" t="str">
        <f>'Customer_Master'!E3777</f>
        <v>Jumia</v>
      </c>
      <c r="D3777" t="str">
        <f>'Customer_Master'!G3777</f>
        <v>Valid</v>
      </c>
      <c r="E3777" t="str">
        <f>'Customer_Master'!I3777</f>
        <v>Valid</v>
      </c>
      <c r="F3777" t="str">
        <f>'Customer_Master'!X3777</f>
        <v>Complete</v>
      </c>
      <c r="G3777">
        <f>'Customer_Master'!Y3777</f>
        <v>100</v>
      </c>
    </row>
    <row r="3778" spans="1:7" x14ac:dyDescent="0.25">
      <c r="A3778" s="1" t="str">
        <f>'Customer_Master'!A3778</f>
        <v>CUST-01142</v>
      </c>
      <c r="B3778" s="1" t="str">
        <f>'Customer_Master'!D3778</f>
        <v>Sipho Musa</v>
      </c>
      <c r="C3778" s="1" t="str">
        <f>'Customer_Master'!E3778</f>
        <v>Not Available</v>
      </c>
      <c r="D3778" t="str">
        <f>'Customer_Master'!G3778</f>
        <v>Valid</v>
      </c>
      <c r="E3778" t="str">
        <f>'Customer_Master'!I3778</f>
        <v>Valid</v>
      </c>
      <c r="F3778" t="str">
        <f>'Customer_Master'!X3778</f>
        <v>Incomplete</v>
      </c>
      <c r="G3778">
        <f>'Customer_Master'!Y3778</f>
        <v>60</v>
      </c>
    </row>
    <row r="3779" spans="1:7" x14ac:dyDescent="0.25">
      <c r="A3779" s="1" t="str">
        <f>'Customer_Master'!A3779</f>
        <v>CUST-01338</v>
      </c>
      <c r="B3779" s="1" t="str">
        <f>'Customer_Master'!D3779</f>
        <v>Eze</v>
      </c>
      <c r="C3779" s="1" t="str">
        <f>'Customer_Master'!E3779</f>
        <v>Stackai Gmbh</v>
      </c>
      <c r="D3779" t="str">
        <f>'Customer_Master'!G3779</f>
        <v>Valid</v>
      </c>
      <c r="E3779" t="str">
        <f>'Customer_Master'!I3779</f>
        <v>Valid</v>
      </c>
      <c r="F3779" t="str">
        <f>'Customer_Master'!X3779</f>
        <v>Incomplete</v>
      </c>
      <c r="G3779">
        <f>'Customer_Master'!Y3779</f>
        <v>60</v>
      </c>
    </row>
    <row r="3780" spans="1:7" x14ac:dyDescent="0.25">
      <c r="A3780" s="1" t="str">
        <f>'Customer_Master'!A3780</f>
        <v>CUST-04356</v>
      </c>
      <c r="B3780" s="1" t="str">
        <f>'Customer_Master'!D3780</f>
        <v>Wanjala Smith</v>
      </c>
      <c r="C3780" s="1" t="str">
        <f>'Customer_Master'!E3780</f>
        <v>Swiftfinance Gmbh</v>
      </c>
      <c r="D3780" t="str">
        <f>'Customer_Master'!G3780</f>
        <v>Valid</v>
      </c>
      <c r="E3780" t="str">
        <f>'Customer_Master'!I3780</f>
        <v>Valid</v>
      </c>
      <c r="F3780" t="str">
        <f>'Customer_Master'!X3780</f>
        <v>Complete</v>
      </c>
      <c r="G3780">
        <f>'Customer_Master'!Y3780</f>
        <v>100</v>
      </c>
    </row>
    <row r="3781" spans="1:7" x14ac:dyDescent="0.25">
      <c r="A3781" s="1" t="str">
        <f>'Customer_Master'!A3781</f>
        <v>CUST-04810</v>
      </c>
      <c r="B3781" s="1" t="str">
        <f>'Customer_Master'!D3781</f>
        <v>Precious Diallo</v>
      </c>
      <c r="C3781" s="1" t="str">
        <f>'Customer_Master'!E3781</f>
        <v>Jumia</v>
      </c>
      <c r="D3781" t="str">
        <f>'Customer_Master'!G3781</f>
        <v>Valid</v>
      </c>
      <c r="E3781" t="str">
        <f>'Customer_Master'!I3781</f>
        <v>Valid</v>
      </c>
      <c r="F3781" t="str">
        <f>'Customer_Master'!X3781</f>
        <v>Complete</v>
      </c>
      <c r="G3781">
        <f>'Customer_Master'!Y3781</f>
        <v>100</v>
      </c>
    </row>
    <row r="3782" spans="1:7" x14ac:dyDescent="0.25">
      <c r="A3782" s="1" t="str">
        <f>'Customer_Master'!A3782</f>
        <v>CUST-02132</v>
      </c>
      <c r="B3782" s="1" t="str">
        <f>'Customer_Master'!D3782</f>
        <v>Femi Johnson</v>
      </c>
      <c r="C3782" s="1" t="str">
        <f>'Customer_Master'!E3782</f>
        <v>Hiveai Inc</v>
      </c>
      <c r="D3782" t="str">
        <f>'Customer_Master'!G3782</f>
        <v>Valid</v>
      </c>
      <c r="E3782" t="str">
        <f>'Customer_Master'!I3782</f>
        <v>Valid</v>
      </c>
      <c r="F3782" t="str">
        <f>'Customer_Master'!X3782</f>
        <v>Complete</v>
      </c>
      <c r="G3782">
        <f>'Customer_Master'!Y3782</f>
        <v>100</v>
      </c>
    </row>
    <row r="3783" spans="1:7" x14ac:dyDescent="0.25">
      <c r="A3783" s="1" t="str">
        <f>'Customer_Master'!A3783</f>
        <v>CUST-01713</v>
      </c>
      <c r="B3783" s="1" t="str">
        <f>'Customer_Master'!D3783</f>
        <v>Faith O'Brien</v>
      </c>
      <c r="C3783" s="1" t="str">
        <f>'Customer_Master'!E3783</f>
        <v>Stackcapital Llc</v>
      </c>
      <c r="D3783" t="str">
        <f>'Customer_Master'!G3783</f>
        <v>Valid</v>
      </c>
      <c r="E3783" t="str">
        <f>'Customer_Master'!I3783</f>
        <v>Valid</v>
      </c>
      <c r="F3783" t="str">
        <f>'Customer_Master'!X3783</f>
        <v>Complete</v>
      </c>
      <c r="G3783">
        <f>'Customer_Master'!Y3783</f>
        <v>100</v>
      </c>
    </row>
    <row r="3784" spans="1:7" x14ac:dyDescent="0.25">
      <c r="A3784" s="1" t="str">
        <f>'Customer_Master'!A3784</f>
        <v>CUST-00526</v>
      </c>
      <c r="B3784" s="1" t="str">
        <f>'Customer_Master'!D3784</f>
        <v>Chidi Ugwu</v>
      </c>
      <c r="C3784" s="1" t="str">
        <f>'Customer_Master'!E3784</f>
        <v>Echogroup</v>
      </c>
      <c r="D3784" t="str">
        <f>'Customer_Master'!G3784</f>
        <v>Valid</v>
      </c>
      <c r="E3784" t="str">
        <f>'Customer_Master'!I3784</f>
        <v>Valid</v>
      </c>
      <c r="F3784" t="str">
        <f>'Customer_Master'!X3784</f>
        <v>Complete</v>
      </c>
      <c r="G3784">
        <f>'Customer_Master'!Y3784</f>
        <v>100</v>
      </c>
    </row>
    <row r="3785" spans="1:7" x14ac:dyDescent="0.25">
      <c r="A3785" s="1" t="str">
        <f>'Customer_Master'!A3785</f>
        <v>CUST-02322</v>
      </c>
      <c r="B3785" s="1" t="str">
        <f>'Customer_Master'!D3785</f>
        <v>Joshua Akinola</v>
      </c>
      <c r="C3785" s="1" t="str">
        <f>'Customer_Master'!E3785</f>
        <v>Gridpay Llc</v>
      </c>
      <c r="D3785" t="str">
        <f>'Customer_Master'!G3785</f>
        <v>Valid</v>
      </c>
      <c r="E3785" t="str">
        <f>'Customer_Master'!I3785</f>
        <v>Valid</v>
      </c>
      <c r="F3785" t="str">
        <f>'Customer_Master'!X3785</f>
        <v>Complete</v>
      </c>
      <c r="G3785">
        <f>'Customer_Master'!Y3785</f>
        <v>100</v>
      </c>
    </row>
    <row r="3786" spans="1:7" x14ac:dyDescent="0.25">
      <c r="A3786" s="1" t="str">
        <f>'Customer_Master'!A3786</f>
        <v>CUST-04975</v>
      </c>
      <c r="B3786" s="1" t="str">
        <f>'Customer_Master'!D3786</f>
        <v>David Anyanwu</v>
      </c>
      <c r="C3786" s="1" t="str">
        <f>'Customer_Master'!E3786</f>
        <v>Apexhub</v>
      </c>
      <c r="D3786" t="str">
        <f>'Customer_Master'!G3786</f>
        <v>Valid</v>
      </c>
      <c r="E3786" t="str">
        <f>'Customer_Master'!I3786</f>
        <v>Valid</v>
      </c>
      <c r="F3786" t="str">
        <f>'Customer_Master'!X3786</f>
        <v>Complete</v>
      </c>
      <c r="G3786">
        <f>'Customer_Master'!Y3786</f>
        <v>100</v>
      </c>
    </row>
    <row r="3787" spans="1:7" x14ac:dyDescent="0.25">
      <c r="A3787" s="1" t="str">
        <f>'Customer_Master'!A3787</f>
        <v>CUST-04306</v>
      </c>
      <c r="B3787" s="1" t="str">
        <f>'Customer_Master'!D3787</f>
        <v>Emmanuel Nwosu</v>
      </c>
      <c r="C3787" s="1" t="str">
        <f>'Customer_Master'!E3787</f>
        <v>Lumenai Ltd</v>
      </c>
      <c r="D3787" t="str">
        <f>'Customer_Master'!G3787</f>
        <v>Valid</v>
      </c>
      <c r="E3787" t="str">
        <f>'Customer_Master'!I3787</f>
        <v>Valid</v>
      </c>
      <c r="F3787" t="str">
        <f>'Customer_Master'!X3787</f>
        <v>Complete</v>
      </c>
      <c r="G3787">
        <f>'Customer_Master'!Y3787</f>
        <v>100</v>
      </c>
    </row>
    <row r="3788" spans="1:7" x14ac:dyDescent="0.25">
      <c r="A3788" s="1" t="str">
        <f>'Customer_Master'!A3788</f>
        <v>CUST-01332</v>
      </c>
      <c r="B3788" s="1" t="str">
        <f>'Customer_Master'!D3788</f>
        <v>Maryam Otieno</v>
      </c>
      <c r="C3788" s="1" t="str">
        <f>'Customer_Master'!E3788</f>
        <v>Paystack</v>
      </c>
      <c r="D3788" t="str">
        <f>'Customer_Master'!G3788</f>
        <v>Valid</v>
      </c>
      <c r="E3788" t="str">
        <f>'Customer_Master'!I3788</f>
        <v>Valid</v>
      </c>
      <c r="F3788" t="str">
        <f>'Customer_Master'!X3788</f>
        <v>Complete</v>
      </c>
      <c r="G3788">
        <f>'Customer_Master'!Y3788</f>
        <v>100</v>
      </c>
    </row>
    <row r="3789" spans="1:7" x14ac:dyDescent="0.25">
      <c r="A3789" s="1" t="str">
        <f>'Customer_Master'!A3789</f>
        <v>CUST-02308</v>
      </c>
      <c r="B3789" s="1" t="str">
        <f>'Customer_Master'!D3789</f>
        <v>Sipho Idris</v>
      </c>
      <c r="C3789" s="1" t="str">
        <f>'Customer_Master'!E3789</f>
        <v>Flour Mills Of Nigeria</v>
      </c>
      <c r="D3789" t="str">
        <f>'Customer_Master'!G3789</f>
        <v>Valid</v>
      </c>
      <c r="E3789" t="str">
        <f>'Customer_Master'!I3789</f>
        <v>Valid</v>
      </c>
      <c r="F3789" t="str">
        <f>'Customer_Master'!X3789</f>
        <v>Complete</v>
      </c>
      <c r="G3789">
        <f>'Customer_Master'!Y3789</f>
        <v>100</v>
      </c>
    </row>
    <row r="3790" spans="1:7" x14ac:dyDescent="0.25">
      <c r="A3790" s="1" t="str">
        <f>'Customer_Master'!A3790</f>
        <v>CUST-00559</v>
      </c>
      <c r="B3790" s="1" t="str">
        <f>'Customer_Master'!D3790</f>
        <v>Tunde Okafor</v>
      </c>
      <c r="C3790" s="1" t="str">
        <f>'Customer_Master'!E3790</f>
        <v>Flutterwave</v>
      </c>
      <c r="D3790" t="str">
        <f>'Customer_Master'!G3790</f>
        <v>Valid</v>
      </c>
      <c r="E3790" t="str">
        <f>'Customer_Master'!I3790</f>
        <v>Valid</v>
      </c>
      <c r="F3790" t="str">
        <f>'Customer_Master'!X3790</f>
        <v>Complete</v>
      </c>
      <c r="G3790">
        <f>'Customer_Master'!Y3790</f>
        <v>100</v>
      </c>
    </row>
    <row r="3791" spans="1:7" x14ac:dyDescent="0.25">
      <c r="A3791" s="1" t="str">
        <f>'Customer_Master'!A3791</f>
        <v>CUST-01141</v>
      </c>
      <c r="B3791" s="1" t="str">
        <f>'Customer_Master'!D3791</f>
        <v>Usman Jones</v>
      </c>
      <c r="C3791" s="1" t="str">
        <f>'Customer_Master'!E3791</f>
        <v>Lumensolutions Plc</v>
      </c>
      <c r="D3791" t="str">
        <f>'Customer_Master'!G3791</f>
        <v>Valid</v>
      </c>
      <c r="E3791" t="str">
        <f>'Customer_Master'!I3791</f>
        <v>Valid</v>
      </c>
      <c r="F3791" t="str">
        <f>'Customer_Master'!X3791</f>
        <v>Complete</v>
      </c>
      <c r="G3791">
        <f>'Customer_Master'!Y3791</f>
        <v>100</v>
      </c>
    </row>
    <row r="3792" spans="1:7" x14ac:dyDescent="0.25">
      <c r="A3792" s="1" t="str">
        <f>'Customer_Master'!A3792</f>
        <v>CUST-03128</v>
      </c>
      <c r="B3792" s="1" t="str">
        <f>'Customer_Master'!D3792</f>
        <v>Nwachukwu</v>
      </c>
      <c r="C3792" s="1" t="str">
        <f>'Customer_Master'!E3792</f>
        <v>Brightventures</v>
      </c>
      <c r="D3792" t="str">
        <f>'Customer_Master'!G3792</f>
        <v>Valid</v>
      </c>
      <c r="E3792" t="str">
        <f>'Customer_Master'!I3792</f>
        <v>Valid</v>
      </c>
      <c r="F3792" t="str">
        <f>'Customer_Master'!X3792</f>
        <v>Incomplete</v>
      </c>
      <c r="G3792">
        <f>'Customer_Master'!Y3792</f>
        <v>60</v>
      </c>
    </row>
    <row r="3793" spans="1:7" x14ac:dyDescent="0.25">
      <c r="A3793" s="1" t="str">
        <f>'Customer_Master'!A3793</f>
        <v>CUST-04421</v>
      </c>
      <c r="B3793" s="1" t="str">
        <f>'Customer_Master'!D3793</f>
        <v>Yusuf Anyanwu</v>
      </c>
      <c r="C3793" s="1" t="str">
        <f>'Customer_Master'!E3793</f>
        <v>Interswitch</v>
      </c>
      <c r="D3793" t="str">
        <f>'Customer_Master'!G3793</f>
        <v>Valid</v>
      </c>
      <c r="E3793" t="str">
        <f>'Customer_Master'!I3793</f>
        <v>Valid</v>
      </c>
      <c r="F3793" t="str">
        <f>'Customer_Master'!X3793</f>
        <v>Complete</v>
      </c>
      <c r="G3793">
        <f>'Customer_Master'!Y3793</f>
        <v>100</v>
      </c>
    </row>
    <row r="3794" spans="1:7" x14ac:dyDescent="0.25">
      <c r="A3794" s="1" t="str">
        <f>'Customer_Master'!A3794</f>
        <v>CUST-01700</v>
      </c>
      <c r="B3794" s="1" t="str">
        <f>'Customer_Master'!D3794</f>
        <v>Mercy Okorie</v>
      </c>
      <c r="C3794" s="1" t="str">
        <f>'Customer_Master'!E3794</f>
        <v>Griddigital Plc</v>
      </c>
      <c r="D3794" t="str">
        <f>'Customer_Master'!G3794</f>
        <v>Valid</v>
      </c>
      <c r="E3794" t="str">
        <f>'Customer_Master'!I3794</f>
        <v>Valid</v>
      </c>
      <c r="F3794" t="str">
        <f>'Customer_Master'!X3794</f>
        <v>Complete</v>
      </c>
      <c r="G3794">
        <f>'Customer_Master'!Y3794</f>
        <v>75</v>
      </c>
    </row>
    <row r="3795" spans="1:7" x14ac:dyDescent="0.25">
      <c r="A3795" s="1" t="str">
        <f>'Customer_Master'!A3795</f>
        <v>CUST-02911</v>
      </c>
      <c r="B3795" s="1" t="str">
        <f>'Customer_Master'!D3795</f>
        <v>Sarah Afolabi</v>
      </c>
      <c r="C3795" s="1" t="str">
        <f>'Customer_Master'!E3795</f>
        <v>Echologic Gmbh</v>
      </c>
      <c r="D3795" t="str">
        <f>'Customer_Master'!G3795</f>
        <v>Valid</v>
      </c>
      <c r="E3795" t="str">
        <f>'Customer_Master'!I3795</f>
        <v>Valid</v>
      </c>
      <c r="F3795" t="str">
        <f>'Customer_Master'!X3795</f>
        <v>Complete</v>
      </c>
      <c r="G3795">
        <f>'Customer_Master'!Y3795</f>
        <v>75</v>
      </c>
    </row>
    <row r="3796" spans="1:7" x14ac:dyDescent="0.25">
      <c r="A3796" s="1" t="str">
        <f>'Customer_Master'!A3796</f>
        <v>CUST-01780</v>
      </c>
      <c r="B3796" s="1" t="str">
        <f>'Customer_Master'!D3796</f>
        <v>Sipho Okafor</v>
      </c>
      <c r="C3796" s="1" t="str">
        <f>'Customer_Master'!E3796</f>
        <v>Mpesa Solutions</v>
      </c>
      <c r="D3796" t="str">
        <f>'Customer_Master'!G3796</f>
        <v>Valid</v>
      </c>
      <c r="E3796" t="str">
        <f>'Customer_Master'!I3796</f>
        <v>Valid</v>
      </c>
      <c r="F3796" t="str">
        <f>'Customer_Master'!X3796</f>
        <v>Complete</v>
      </c>
      <c r="G3796">
        <f>'Customer_Master'!Y3796</f>
        <v>100</v>
      </c>
    </row>
    <row r="3797" spans="1:7" x14ac:dyDescent="0.25">
      <c r="A3797" s="1" t="str">
        <f>'Customer_Master'!A3797</f>
        <v>CUST-00055</v>
      </c>
      <c r="B3797" s="1" t="str">
        <f>'Customer_Master'!D3797</f>
        <v>Maryam Akinola</v>
      </c>
      <c r="C3797" s="1" t="str">
        <f>'Customer_Master'!E3797</f>
        <v>Primehub</v>
      </c>
      <c r="D3797" t="str">
        <f>'Customer_Master'!G3797</f>
        <v>Valid</v>
      </c>
      <c r="E3797" t="str">
        <f>'Customer_Master'!I3797</f>
        <v>Valid</v>
      </c>
      <c r="F3797" t="str">
        <f>'Customer_Master'!X3797</f>
        <v>Complete</v>
      </c>
      <c r="G3797">
        <f>'Customer_Master'!Y3797</f>
        <v>100</v>
      </c>
    </row>
    <row r="3798" spans="1:7" x14ac:dyDescent="0.25">
      <c r="A3798" s="1" t="str">
        <f>'Customer_Master'!A3798</f>
        <v>CUST-03047</v>
      </c>
      <c r="B3798" s="1" t="str">
        <f>'Customer_Master'!D3798</f>
        <v>Niyi Musa</v>
      </c>
      <c r="C3798" s="1" t="str">
        <f>'Customer_Master'!E3798</f>
        <v>Apexhealth Plc</v>
      </c>
      <c r="D3798" t="str">
        <f>'Customer_Master'!G3798</f>
        <v>Valid</v>
      </c>
      <c r="E3798" t="str">
        <f>'Customer_Master'!I3798</f>
        <v>Valid</v>
      </c>
      <c r="F3798" t="str">
        <f>'Customer_Master'!X3798</f>
        <v>Complete</v>
      </c>
      <c r="G3798">
        <f>'Customer_Master'!Y3798</f>
        <v>75</v>
      </c>
    </row>
    <row r="3799" spans="1:7" x14ac:dyDescent="0.25">
      <c r="A3799" s="1" t="str">
        <f>'Customer_Master'!A3799</f>
        <v>CUST-04370</v>
      </c>
      <c r="B3799" s="1" t="str">
        <f>'Customer_Master'!D3799</f>
        <v>Tariq Dlamini</v>
      </c>
      <c r="C3799" s="1" t="str">
        <f>'Customer_Master'!E3799</f>
        <v>Hivecommerce Gmbh</v>
      </c>
      <c r="D3799" t="str">
        <f>'Customer_Master'!G3799</f>
        <v>Valid</v>
      </c>
      <c r="E3799" t="str">
        <f>'Customer_Master'!I3799</f>
        <v>Valid</v>
      </c>
      <c r="F3799" t="str">
        <f>'Customer_Master'!X3799</f>
        <v>Complete</v>
      </c>
      <c r="G3799">
        <f>'Customer_Master'!Y3799</f>
        <v>75</v>
      </c>
    </row>
    <row r="3800" spans="1:7" x14ac:dyDescent="0.25">
      <c r="A3800" s="1" t="str">
        <f>'Customer_Master'!A3800</f>
        <v>CUST-04354</v>
      </c>
      <c r="B3800" s="1" t="str">
        <f>'Customer_Master'!D3800</f>
        <v>Tope Hassan</v>
      </c>
      <c r="C3800" s="1" t="str">
        <f>'Customer_Master'!E3800</f>
        <v>Moniepoint</v>
      </c>
      <c r="D3800" t="str">
        <f>'Customer_Master'!G3800</f>
        <v>Valid</v>
      </c>
      <c r="E3800" t="str">
        <f>'Customer_Master'!I3800</f>
        <v>Valid</v>
      </c>
      <c r="F3800" t="str">
        <f>'Customer_Master'!X3800</f>
        <v>Complete</v>
      </c>
      <c r="G3800">
        <f>'Customer_Master'!Y3800</f>
        <v>75</v>
      </c>
    </row>
    <row r="3801" spans="1:7" x14ac:dyDescent="0.25">
      <c r="A3801" s="1" t="str">
        <f>'Customer_Master'!A3801</f>
        <v>CUST-01117</v>
      </c>
      <c r="B3801" s="1" t="str">
        <f>'Customer_Master'!D3801</f>
        <v>Amina Wilson</v>
      </c>
      <c r="C3801" s="1" t="str">
        <f>'Customer_Master'!E3801</f>
        <v>Sparksoft Ltd</v>
      </c>
      <c r="D3801" t="str">
        <f>'Customer_Master'!G3801</f>
        <v>Valid</v>
      </c>
      <c r="E3801" t="str">
        <f>'Customer_Master'!I3801</f>
        <v>Valid</v>
      </c>
      <c r="F3801" t="str">
        <f>'Customer_Master'!X3801</f>
        <v>Complete</v>
      </c>
      <c r="G3801">
        <f>'Customer_Master'!Y3801</f>
        <v>75</v>
      </c>
    </row>
    <row r="3802" spans="1:7" x14ac:dyDescent="0.25">
      <c r="A3802" s="1" t="str">
        <f>'Customer_Master'!A3802</f>
        <v>CUST-04248</v>
      </c>
      <c r="B3802" s="1" t="str">
        <f>'Customer_Master'!D3802</f>
        <v>Segun Nwachukwu</v>
      </c>
      <c r="C3802" s="1" t="str">
        <f>'Customer_Master'!E3802</f>
        <v>Quantalogistics</v>
      </c>
      <c r="D3802" t="str">
        <f>'Customer_Master'!G3802</f>
        <v>Valid</v>
      </c>
      <c r="E3802" t="str">
        <f>'Customer_Master'!I3802</f>
        <v>Valid</v>
      </c>
      <c r="F3802" t="str">
        <f>'Customer_Master'!X3802</f>
        <v>Complete</v>
      </c>
      <c r="G3802">
        <f>'Customer_Master'!Y3802</f>
        <v>100</v>
      </c>
    </row>
    <row r="3803" spans="1:7" x14ac:dyDescent="0.25">
      <c r="A3803" s="1" t="str">
        <f>'Customer_Master'!A3803</f>
        <v>CUST-03414</v>
      </c>
      <c r="B3803" s="1" t="str">
        <f>'Customer_Master'!D3803</f>
        <v>Sophie Obi</v>
      </c>
      <c r="C3803" s="1" t="str">
        <f>'Customer_Master'!E3803</f>
        <v>Novatech</v>
      </c>
      <c r="D3803" t="str">
        <f>'Customer_Master'!G3803</f>
        <v>Valid</v>
      </c>
      <c r="E3803" t="str">
        <f>'Customer_Master'!I3803</f>
        <v>Valid</v>
      </c>
      <c r="F3803" t="str">
        <f>'Customer_Master'!X3803</f>
        <v>Complete</v>
      </c>
      <c r="G3803">
        <f>'Customer_Master'!Y3803</f>
        <v>100</v>
      </c>
    </row>
    <row r="3804" spans="1:7" x14ac:dyDescent="0.25">
      <c r="A3804" s="1" t="str">
        <f>'Customer_Master'!A3804</f>
        <v>CUST-02529</v>
      </c>
      <c r="B3804" s="1" t="str">
        <f>'Customer_Master'!D3804</f>
        <v>Victor Oladipo</v>
      </c>
      <c r="C3804" s="1" t="str">
        <f>'Customer_Master'!E3804</f>
        <v>Gridnetworks Llc</v>
      </c>
      <c r="D3804" t="str">
        <f>'Customer_Master'!G3804</f>
        <v>Valid</v>
      </c>
      <c r="E3804" t="str">
        <f>'Customer_Master'!I3804</f>
        <v>Valid</v>
      </c>
      <c r="F3804" t="str">
        <f>'Customer_Master'!X3804</f>
        <v>Complete</v>
      </c>
      <c r="G3804">
        <f>'Customer_Master'!Y3804</f>
        <v>100</v>
      </c>
    </row>
    <row r="3805" spans="1:7" x14ac:dyDescent="0.25">
      <c r="A3805" s="1" t="str">
        <f>'Customer_Master'!A3805</f>
        <v>CUST-00402</v>
      </c>
      <c r="B3805" s="1" t="str">
        <f>'Customer_Master'!D3805</f>
        <v>Sophie Lawal</v>
      </c>
      <c r="C3805" s="1" t="str">
        <f>'Customer_Master'!E3805</f>
        <v>Cowrywise</v>
      </c>
      <c r="D3805" t="str">
        <f>'Customer_Master'!G3805</f>
        <v>Valid</v>
      </c>
      <c r="E3805" t="str">
        <f>'Customer_Master'!I3805</f>
        <v>Valid</v>
      </c>
      <c r="F3805" t="str">
        <f>'Customer_Master'!X3805</f>
        <v>Complete</v>
      </c>
      <c r="G3805">
        <f>'Customer_Master'!Y3805</f>
        <v>100</v>
      </c>
    </row>
    <row r="3806" spans="1:7" x14ac:dyDescent="0.25">
      <c r="A3806" s="1" t="str">
        <f>'Customer_Master'!A3806</f>
        <v>CUST-04945</v>
      </c>
      <c r="B3806" s="1" t="str">
        <f>'Customer_Master'!D3806</f>
        <v>Chiamaka Aliyu</v>
      </c>
      <c r="C3806" s="1" t="str">
        <f>'Customer_Master'!E3806</f>
        <v>Primesoft Inc</v>
      </c>
      <c r="D3806" t="str">
        <f>'Customer_Master'!G3806</f>
        <v>Valid</v>
      </c>
      <c r="E3806" t="str">
        <f>'Customer_Master'!I3806</f>
        <v>Valid</v>
      </c>
      <c r="F3806" t="str">
        <f>'Customer_Master'!X3806</f>
        <v>Complete</v>
      </c>
      <c r="G3806">
        <f>'Customer_Master'!Y3806</f>
        <v>100</v>
      </c>
    </row>
    <row r="3807" spans="1:7" x14ac:dyDescent="0.25">
      <c r="A3807" s="1" t="str">
        <f>'Customer_Master'!A3807</f>
        <v>CUST-01961</v>
      </c>
      <c r="B3807" s="1" t="str">
        <f>'Customer_Master'!D3807</f>
        <v>David Otieno</v>
      </c>
      <c r="C3807" s="1" t="str">
        <f>'Customer_Master'!E3807</f>
        <v>Wave</v>
      </c>
      <c r="D3807" t="str">
        <f>'Customer_Master'!G3807</f>
        <v>Valid</v>
      </c>
      <c r="E3807" t="str">
        <f>'Customer_Master'!I3807</f>
        <v>Valid</v>
      </c>
      <c r="F3807" t="str">
        <f>'Customer_Master'!X3807</f>
        <v>Complete</v>
      </c>
      <c r="G3807">
        <f>'Customer_Master'!Y3807</f>
        <v>100</v>
      </c>
    </row>
    <row r="3808" spans="1:7" x14ac:dyDescent="0.25">
      <c r="A3808" s="1" t="str">
        <f>'Customer_Master'!A3808</f>
        <v>CUST-04545</v>
      </c>
      <c r="B3808" s="1" t="str">
        <f>'Customer_Master'!D3808</f>
        <v>Maryam Abubakar</v>
      </c>
      <c r="C3808" s="1" t="str">
        <f>'Customer_Master'!E3808</f>
        <v>Kuda</v>
      </c>
      <c r="D3808" t="str">
        <f>'Customer_Master'!G3808</f>
        <v>Valid</v>
      </c>
      <c r="E3808" t="str">
        <f>'Customer_Master'!I3808</f>
        <v>Valid</v>
      </c>
      <c r="F3808" t="str">
        <f>'Customer_Master'!X3808</f>
        <v>Complete</v>
      </c>
      <c r="G3808">
        <f>'Customer_Master'!Y3808</f>
        <v>100</v>
      </c>
    </row>
    <row r="3809" spans="1:7" x14ac:dyDescent="0.25">
      <c r="A3809" s="1" t="str">
        <f>'Customer_Master'!A3809</f>
        <v>CUST-02470</v>
      </c>
      <c r="B3809" s="1" t="str">
        <f>'Customer_Master'!D3809</f>
        <v>Liam Wilson</v>
      </c>
      <c r="C3809" s="1" t="str">
        <f>'Customer_Master'!E3809</f>
        <v>Not Available</v>
      </c>
      <c r="D3809" t="str">
        <f>'Customer_Master'!G3809</f>
        <v>Valid</v>
      </c>
      <c r="E3809" t="str">
        <f>'Customer_Master'!I3809</f>
        <v>Valid</v>
      </c>
      <c r="F3809" t="str">
        <f>'Customer_Master'!X3809</f>
        <v>Incomplete</v>
      </c>
      <c r="G3809">
        <f>'Customer_Master'!Y3809</f>
        <v>60</v>
      </c>
    </row>
    <row r="3810" spans="1:7" x14ac:dyDescent="0.25">
      <c r="A3810" s="1" t="str">
        <f>'Customer_Master'!A3810</f>
        <v>CUST-02632</v>
      </c>
      <c r="B3810" s="1" t="str">
        <f>'Customer_Master'!D3810</f>
        <v>Mensah</v>
      </c>
      <c r="C3810" s="1" t="str">
        <f>'Customer_Master'!E3810</f>
        <v>Sparklogic Llc</v>
      </c>
      <c r="D3810" t="str">
        <f>'Customer_Master'!G3810</f>
        <v>Valid</v>
      </c>
      <c r="E3810" t="str">
        <f>'Customer_Master'!I3810</f>
        <v>Valid</v>
      </c>
      <c r="F3810" t="str">
        <f>'Customer_Master'!X3810</f>
        <v>Incomplete</v>
      </c>
      <c r="G3810">
        <f>'Customer_Master'!Y3810</f>
        <v>60</v>
      </c>
    </row>
    <row r="3811" spans="1:7" x14ac:dyDescent="0.25">
      <c r="A3811" s="1" t="str">
        <f>'Customer_Master'!A3811</f>
        <v>CUST-04926</v>
      </c>
      <c r="B3811" s="1" t="str">
        <f>'Customer_Master'!D3811</f>
        <v>Yusuf Botha</v>
      </c>
      <c r="C3811" s="1" t="str">
        <f>'Customer_Master'!E3811</f>
        <v>Paystack</v>
      </c>
      <c r="D3811" t="str">
        <f>'Customer_Master'!G3811</f>
        <v>Valid</v>
      </c>
      <c r="E3811" t="str">
        <f>'Customer_Master'!I3811</f>
        <v>Valid</v>
      </c>
      <c r="F3811" t="str">
        <f>'Customer_Master'!X3811</f>
        <v>Complete</v>
      </c>
      <c r="G3811">
        <f>'Customer_Master'!Y3811</f>
        <v>100</v>
      </c>
    </row>
    <row r="3812" spans="1:7" x14ac:dyDescent="0.25">
      <c r="A3812" s="1" t="str">
        <f>'Customer_Master'!A3812</f>
        <v>CUST-01560</v>
      </c>
      <c r="B3812" s="1" t="str">
        <f>'Customer_Master'!D3812</f>
        <v>Chidinma Okafor</v>
      </c>
      <c r="C3812" s="1" t="str">
        <f>'Customer_Master'!E3812</f>
        <v>Konga</v>
      </c>
      <c r="D3812" t="str">
        <f>'Customer_Master'!G3812</f>
        <v>Valid</v>
      </c>
      <c r="E3812" t="str">
        <f>'Customer_Master'!I3812</f>
        <v>Valid</v>
      </c>
      <c r="F3812" t="str">
        <f>'Customer_Master'!X3812</f>
        <v>Complete</v>
      </c>
      <c r="G3812">
        <f>'Customer_Master'!Y3812</f>
        <v>100</v>
      </c>
    </row>
    <row r="3813" spans="1:7" x14ac:dyDescent="0.25">
      <c r="A3813" s="1" t="str">
        <f>'Customer_Master'!A3813</f>
        <v>CUST-00848</v>
      </c>
      <c r="B3813" s="1" t="str">
        <f>'Customer_Master'!D3813</f>
        <v>Chioma Akinola</v>
      </c>
      <c r="C3813" s="1" t="str">
        <f>'Customer_Master'!E3813</f>
        <v>Novalabs Ltd</v>
      </c>
      <c r="D3813" t="str">
        <f>'Customer_Master'!G3813</f>
        <v>Valid</v>
      </c>
      <c r="E3813" t="str">
        <f>'Customer_Master'!I3813</f>
        <v>Valid</v>
      </c>
      <c r="F3813" t="str">
        <f>'Customer_Master'!X3813</f>
        <v>Complete</v>
      </c>
      <c r="G3813">
        <f>'Customer_Master'!Y3813</f>
        <v>100</v>
      </c>
    </row>
    <row r="3814" spans="1:7" x14ac:dyDescent="0.25">
      <c r="A3814" s="1" t="str">
        <f>'Customer_Master'!A3814</f>
        <v>CUST-00445</v>
      </c>
      <c r="B3814" s="1" t="str">
        <f>'Customer_Master'!D3814</f>
        <v>Sola Orji</v>
      </c>
      <c r="C3814" s="1" t="str">
        <f>'Customer_Master'!E3814</f>
        <v>Primelogistics Ltd</v>
      </c>
      <c r="D3814" t="str">
        <f>'Customer_Master'!G3814</f>
        <v>Valid</v>
      </c>
      <c r="E3814" t="str">
        <f>'Customer_Master'!I3814</f>
        <v>Valid</v>
      </c>
      <c r="F3814" t="str">
        <f>'Customer_Master'!X3814</f>
        <v>Complete</v>
      </c>
      <c r="G3814">
        <f>'Customer_Master'!Y3814</f>
        <v>100</v>
      </c>
    </row>
    <row r="3815" spans="1:7" x14ac:dyDescent="0.25">
      <c r="A3815" s="1" t="str">
        <f>'Customer_Master'!A3815</f>
        <v>CUST-02768</v>
      </c>
      <c r="B3815" s="1" t="str">
        <f>'Customer_Master'!D3815</f>
        <v>Uche Eze</v>
      </c>
      <c r="C3815" s="1" t="str">
        <f>'Customer_Master'!E3815</f>
        <v>Fluxgroup Llc</v>
      </c>
      <c r="D3815" t="str">
        <f>'Customer_Master'!G3815</f>
        <v>Valid</v>
      </c>
      <c r="E3815" t="str">
        <f>'Customer_Master'!I3815</f>
        <v>Valid</v>
      </c>
      <c r="F3815" t="str">
        <f>'Customer_Master'!X3815</f>
        <v>Complete</v>
      </c>
      <c r="G3815">
        <f>'Customer_Master'!Y3815</f>
        <v>75</v>
      </c>
    </row>
    <row r="3816" spans="1:7" x14ac:dyDescent="0.25">
      <c r="A3816" s="1" t="str">
        <f>'Customer_Master'!A3816</f>
        <v>CUST-04422</v>
      </c>
      <c r="B3816" s="1" t="str">
        <f>'Customer_Master'!D3816</f>
        <v>Omar Onyeka</v>
      </c>
      <c r="C3816" s="1" t="str">
        <f>'Customer_Master'!E3816</f>
        <v>Flour Mills Of Nigeria</v>
      </c>
      <c r="D3816" t="str">
        <f>'Customer_Master'!G3816</f>
        <v>Valid</v>
      </c>
      <c r="E3816" t="str">
        <f>'Customer_Master'!I3816</f>
        <v>Valid</v>
      </c>
      <c r="F3816" t="str">
        <f>'Customer_Master'!X3816</f>
        <v>Complete</v>
      </c>
      <c r="G3816">
        <f>'Customer_Master'!Y3816</f>
        <v>100</v>
      </c>
    </row>
    <row r="3817" spans="1:7" x14ac:dyDescent="0.25">
      <c r="A3817" s="1" t="str">
        <f>'Customer_Master'!A3817</f>
        <v>CUST-01240</v>
      </c>
      <c r="B3817" s="1" t="str">
        <f>'Customer_Master'!D3817</f>
        <v>Chizoba Wilson</v>
      </c>
      <c r="C3817" s="1" t="str">
        <f>'Customer_Master'!E3817</f>
        <v>Zensoft Llc</v>
      </c>
      <c r="D3817" t="str">
        <f>'Customer_Master'!G3817</f>
        <v>Valid</v>
      </c>
      <c r="E3817" t="str">
        <f>'Customer_Master'!I3817</f>
        <v>Valid</v>
      </c>
      <c r="F3817" t="str">
        <f>'Customer_Master'!X3817</f>
        <v>Complete</v>
      </c>
      <c r="G3817">
        <f>'Customer_Master'!Y3817</f>
        <v>100</v>
      </c>
    </row>
    <row r="3818" spans="1:7" x14ac:dyDescent="0.25">
      <c r="A3818" s="1" t="str">
        <f>'Customer_Master'!A3818</f>
        <v>CUST-04151</v>
      </c>
      <c r="B3818" s="1" t="str">
        <f>'Customer_Master'!D3818</f>
        <v>Otieno Diallo</v>
      </c>
      <c r="C3818" s="1" t="str">
        <f>'Customer_Master'!E3818</f>
        <v>Not Available</v>
      </c>
      <c r="D3818" t="str">
        <f>'Customer_Master'!G3818</f>
        <v>Valid</v>
      </c>
      <c r="E3818" t="str">
        <f>'Customer_Master'!I3818</f>
        <v>Valid</v>
      </c>
      <c r="F3818" t="str">
        <f>'Customer_Master'!X3818</f>
        <v>Incomplete</v>
      </c>
      <c r="G3818">
        <f>'Customer_Master'!Y3818</f>
        <v>35</v>
      </c>
    </row>
    <row r="3819" spans="1:7" x14ac:dyDescent="0.25">
      <c r="A3819" s="1" t="str">
        <f>'Customer_Master'!A3819</f>
        <v>CUST-00282</v>
      </c>
      <c r="B3819" s="1" t="str">
        <f>'Customer_Master'!D3819</f>
        <v>Lola Evans</v>
      </c>
      <c r="C3819" s="1" t="str">
        <f>'Customer_Master'!E3819</f>
        <v>Zenpay Gmbh</v>
      </c>
      <c r="D3819" t="str">
        <f>'Customer_Master'!G3819</f>
        <v>Valid</v>
      </c>
      <c r="E3819" t="str">
        <f>'Customer_Master'!I3819</f>
        <v>Valid</v>
      </c>
      <c r="F3819" t="str">
        <f>'Customer_Master'!X3819</f>
        <v>Complete</v>
      </c>
      <c r="G3819">
        <f>'Customer_Master'!Y3819</f>
        <v>100</v>
      </c>
    </row>
    <row r="3820" spans="1:7" x14ac:dyDescent="0.25">
      <c r="A3820" s="1" t="str">
        <f>'Customer_Master'!A3820</f>
        <v>CUST-01866</v>
      </c>
      <c r="B3820" s="1" t="str">
        <f>'Customer_Master'!D3820</f>
        <v>Laura Jones</v>
      </c>
      <c r="C3820" s="1" t="str">
        <f>'Customer_Master'!E3820</f>
        <v>Orbitpay Ltd</v>
      </c>
      <c r="D3820" t="str">
        <f>'Customer_Master'!G3820</f>
        <v>Valid</v>
      </c>
      <c r="E3820" t="str">
        <f>'Customer_Master'!I3820</f>
        <v>Valid</v>
      </c>
      <c r="F3820" t="str">
        <f>'Customer_Master'!X3820</f>
        <v>Complete</v>
      </c>
      <c r="G3820">
        <f>'Customer_Master'!Y3820</f>
        <v>75</v>
      </c>
    </row>
    <row r="3821" spans="1:7" x14ac:dyDescent="0.25">
      <c r="A3821" s="1" t="str">
        <f>'Customer_Master'!A3821</f>
        <v>CUST-03350</v>
      </c>
      <c r="B3821" s="1" t="str">
        <f>'Customer_Master'!D3821</f>
        <v>Ibrahim Ogundimu</v>
      </c>
      <c r="C3821" s="1" t="str">
        <f>'Customer_Master'!E3821</f>
        <v>Apexventures Llc</v>
      </c>
      <c r="D3821" t="str">
        <f>'Customer_Master'!G3821</f>
        <v>Valid</v>
      </c>
      <c r="E3821" t="str">
        <f>'Customer_Master'!I3821</f>
        <v>Valid</v>
      </c>
      <c r="F3821" t="str">
        <f>'Customer_Master'!X3821</f>
        <v>Complete</v>
      </c>
      <c r="G3821">
        <f>'Customer_Master'!Y3821</f>
        <v>75</v>
      </c>
    </row>
    <row r="3822" spans="1:7" x14ac:dyDescent="0.25">
      <c r="A3822" s="1" t="str">
        <f>'Customer_Master'!A3822</f>
        <v>CUST-00879</v>
      </c>
      <c r="B3822" s="1" t="str">
        <f>'Customer_Master'!D3822</f>
        <v>Sola Onyeka</v>
      </c>
      <c r="C3822" s="1" t="str">
        <f>'Customer_Master'!E3822</f>
        <v>Heliopay Llc</v>
      </c>
      <c r="D3822" t="str">
        <f>'Customer_Master'!G3822</f>
        <v>Valid</v>
      </c>
      <c r="E3822" t="str">
        <f>'Customer_Master'!I3822</f>
        <v>Valid</v>
      </c>
      <c r="F3822" t="str">
        <f>'Customer_Master'!X3822</f>
        <v>Complete</v>
      </c>
      <c r="G3822">
        <f>'Customer_Master'!Y3822</f>
        <v>100</v>
      </c>
    </row>
    <row r="3823" spans="1:7" x14ac:dyDescent="0.25">
      <c r="A3823" s="1" t="str">
        <f>'Customer_Master'!A3823</f>
        <v>CUST-00668</v>
      </c>
      <c r="B3823" s="1" t="str">
        <f>'Customer_Master'!D3823</f>
        <v>Thomas Evans</v>
      </c>
      <c r="C3823" s="1" t="str">
        <f>'Customer_Master'!E3823</f>
        <v>Lumenlogic</v>
      </c>
      <c r="D3823" t="str">
        <f>'Customer_Master'!G3823</f>
        <v>Valid</v>
      </c>
      <c r="E3823" t="str">
        <f>'Customer_Master'!I3823</f>
        <v>Valid</v>
      </c>
      <c r="F3823" t="str">
        <f>'Customer_Master'!X3823</f>
        <v>Complete</v>
      </c>
      <c r="G3823">
        <f>'Customer_Master'!Y3823</f>
        <v>100</v>
      </c>
    </row>
    <row r="3824" spans="1:7" x14ac:dyDescent="0.25">
      <c r="A3824" s="1" t="str">
        <f>'Customer_Master'!A3824</f>
        <v>CUST-03685</v>
      </c>
      <c r="B3824" s="1" t="str">
        <f>'Customer_Master'!D3824</f>
        <v>Adaeze Wilson</v>
      </c>
      <c r="C3824" s="1" t="str">
        <f>'Customer_Master'!E3824</f>
        <v>Paydigital Gmbh</v>
      </c>
      <c r="D3824" t="str">
        <f>'Customer_Master'!G3824</f>
        <v>Valid</v>
      </c>
      <c r="E3824" t="str">
        <f>'Customer_Master'!I3824</f>
        <v>Valid</v>
      </c>
      <c r="F3824" t="str">
        <f>'Customer_Master'!X3824</f>
        <v>Complete</v>
      </c>
      <c r="G3824">
        <f>'Customer_Master'!Y3824</f>
        <v>100</v>
      </c>
    </row>
    <row r="3825" spans="1:7" x14ac:dyDescent="0.25">
      <c r="A3825" s="1" t="str">
        <f>'Customer_Master'!A3825</f>
        <v>CUST-05069</v>
      </c>
      <c r="B3825" s="1" t="str">
        <f>'Customer_Master'!D3825</f>
        <v>Musa Abubakar</v>
      </c>
      <c r="C3825" s="1" t="str">
        <f>'Customer_Master'!E3825</f>
        <v>Vertexgroup Plc</v>
      </c>
      <c r="D3825" t="str">
        <f>'Customer_Master'!G3825</f>
        <v>Valid</v>
      </c>
      <c r="E3825" t="str">
        <f>'Customer_Master'!I3825</f>
        <v>Valid</v>
      </c>
      <c r="F3825" t="str">
        <f>'Customer_Master'!X3825</f>
        <v>Complete</v>
      </c>
      <c r="G3825">
        <f>'Customer_Master'!Y3825</f>
        <v>75</v>
      </c>
    </row>
    <row r="3826" spans="1:7" x14ac:dyDescent="0.25">
      <c r="A3826" s="1" t="str">
        <f>'Customer_Master'!A3826</f>
        <v>CUST-02010</v>
      </c>
      <c r="B3826" s="1" t="str">
        <f>'Customer_Master'!D3826</f>
        <v>Mercy Davies</v>
      </c>
      <c r="C3826" s="1" t="str">
        <f>'Customer_Master'!E3826</f>
        <v>Gridanalytics</v>
      </c>
      <c r="D3826" t="str">
        <f>'Customer_Master'!G3826</f>
        <v>Valid</v>
      </c>
      <c r="E3826" t="str">
        <f>'Customer_Master'!I3826</f>
        <v>Valid</v>
      </c>
      <c r="F3826" t="str">
        <f>'Customer_Master'!X3826</f>
        <v>Complete</v>
      </c>
      <c r="G3826">
        <f>'Customer_Master'!Y3826</f>
        <v>100</v>
      </c>
    </row>
    <row r="3827" spans="1:7" x14ac:dyDescent="0.25">
      <c r="A3827" s="1" t="str">
        <f>'Customer_Master'!A3827</f>
        <v>CUST-03868</v>
      </c>
      <c r="B3827" s="1" t="str">
        <f>'Customer_Master'!D3827</f>
        <v>Simi Okafor</v>
      </c>
      <c r="C3827" s="1" t="str">
        <f>'Customer_Master'!E3827</f>
        <v>Zensolutions</v>
      </c>
      <c r="D3827" t="str">
        <f>'Customer_Master'!G3827</f>
        <v>Valid</v>
      </c>
      <c r="E3827" t="str">
        <f>'Customer_Master'!I3827</f>
        <v>Valid</v>
      </c>
      <c r="F3827" t="str">
        <f>'Customer_Master'!X3827</f>
        <v>Complete</v>
      </c>
      <c r="G3827">
        <f>'Customer_Master'!Y3827</f>
        <v>100</v>
      </c>
    </row>
    <row r="3828" spans="1:7" x14ac:dyDescent="0.25">
      <c r="A3828" s="1" t="str">
        <f>'Customer_Master'!A3828</f>
        <v>CUST-04459</v>
      </c>
      <c r="B3828" s="1" t="str">
        <f>'Customer_Master'!D3828</f>
        <v>Chidi Musa</v>
      </c>
      <c r="C3828" s="1" t="str">
        <f>'Customer_Master'!E3828</f>
        <v>Wave</v>
      </c>
      <c r="D3828" t="str">
        <f>'Customer_Master'!G3828</f>
        <v>Valid</v>
      </c>
      <c r="E3828" t="str">
        <f>'Customer_Master'!I3828</f>
        <v>Valid</v>
      </c>
      <c r="F3828" t="str">
        <f>'Customer_Master'!X3828</f>
        <v>Complete</v>
      </c>
      <c r="G3828">
        <f>'Customer_Master'!Y3828</f>
        <v>100</v>
      </c>
    </row>
    <row r="3829" spans="1:7" x14ac:dyDescent="0.25">
      <c r="A3829" s="1" t="str">
        <f>'Customer_Master'!A3829</f>
        <v>CUST-02569</v>
      </c>
      <c r="B3829" s="1" t="str">
        <f>'Customer_Master'!D3829</f>
        <v>Joy Murphy</v>
      </c>
      <c r="C3829" s="1" t="str">
        <f>'Customer_Master'!E3829</f>
        <v>Bua Foods</v>
      </c>
      <c r="D3829" t="str">
        <f>'Customer_Master'!G3829</f>
        <v>Valid</v>
      </c>
      <c r="E3829" t="str">
        <f>'Customer_Master'!I3829</f>
        <v>Valid</v>
      </c>
      <c r="F3829" t="str">
        <f>'Customer_Master'!X3829</f>
        <v>Complete</v>
      </c>
      <c r="G3829">
        <f>'Customer_Master'!Y3829</f>
        <v>75</v>
      </c>
    </row>
    <row r="3830" spans="1:7" x14ac:dyDescent="0.25">
      <c r="A3830" s="1" t="str">
        <f>'Customer_Master'!A3830</f>
        <v>CUST-01989</v>
      </c>
      <c r="B3830" s="1" t="str">
        <f>'Customer_Master'!D3830</f>
        <v>Laura Johnson</v>
      </c>
      <c r="C3830" s="1" t="str">
        <f>'Customer_Master'!E3830</f>
        <v>Paylogistics Llc</v>
      </c>
      <c r="D3830" t="str">
        <f>'Customer_Master'!G3830</f>
        <v>Valid</v>
      </c>
      <c r="E3830" t="str">
        <f>'Customer_Master'!I3830</f>
        <v>Valid</v>
      </c>
      <c r="F3830" t="str">
        <f>'Customer_Master'!X3830</f>
        <v>Complete</v>
      </c>
      <c r="G3830">
        <f>'Customer_Master'!Y3830</f>
        <v>100</v>
      </c>
    </row>
    <row r="3831" spans="1:7" x14ac:dyDescent="0.25">
      <c r="A3831" s="1" t="str">
        <f>'Customer_Master'!A3831</f>
        <v>CUST-00378</v>
      </c>
      <c r="B3831" s="1" t="str">
        <f>'Customer_Master'!D3831</f>
        <v>Chinwe O'Brien</v>
      </c>
      <c r="C3831" s="1" t="str">
        <f>'Customer_Master'!E3831</f>
        <v>Jumia</v>
      </c>
      <c r="D3831" t="str">
        <f>'Customer_Master'!G3831</f>
        <v>Valid</v>
      </c>
      <c r="E3831" t="str">
        <f>'Customer_Master'!I3831</f>
        <v>Valid</v>
      </c>
      <c r="F3831" t="str">
        <f>'Customer_Master'!X3831</f>
        <v>Complete</v>
      </c>
      <c r="G3831">
        <f>'Customer_Master'!Y3831</f>
        <v>100</v>
      </c>
    </row>
    <row r="3832" spans="1:7" x14ac:dyDescent="0.25">
      <c r="A3832" s="1" t="str">
        <f>'Customer_Master'!A3832</f>
        <v>CUST-04207</v>
      </c>
      <c r="B3832" s="1" t="str">
        <f>'Customer_Master'!D3832</f>
        <v>Akinyi Adewale</v>
      </c>
      <c r="C3832" s="1" t="str">
        <f>'Customer_Master'!E3832</f>
        <v>Teamapt</v>
      </c>
      <c r="D3832" t="str">
        <f>'Customer_Master'!G3832</f>
        <v>Valid</v>
      </c>
      <c r="E3832" t="str">
        <f>'Customer_Master'!I3832</f>
        <v>Valid</v>
      </c>
      <c r="F3832" t="str">
        <f>'Customer_Master'!X3832</f>
        <v>Complete</v>
      </c>
      <c r="G3832">
        <f>'Customer_Master'!Y3832</f>
        <v>100</v>
      </c>
    </row>
    <row r="3833" spans="1:7" x14ac:dyDescent="0.25">
      <c r="A3833" s="1" t="str">
        <f>'Customer_Master'!A3833</f>
        <v>CUST-01591</v>
      </c>
      <c r="B3833" s="1" t="str">
        <f>'Customer_Master'!D3833</f>
        <v>Amani O'Brien</v>
      </c>
      <c r="C3833" s="1" t="str">
        <f>'Customer_Master'!E3833</f>
        <v>Hivetech Plc</v>
      </c>
      <c r="D3833" t="str">
        <f>'Customer_Master'!G3833</f>
        <v>Valid</v>
      </c>
      <c r="E3833" t="str">
        <f>'Customer_Master'!I3833</f>
        <v>Valid</v>
      </c>
      <c r="F3833" t="str">
        <f>'Customer_Master'!X3833</f>
        <v>Complete</v>
      </c>
      <c r="G3833">
        <f>'Customer_Master'!Y3833</f>
        <v>100</v>
      </c>
    </row>
    <row r="3834" spans="1:7" x14ac:dyDescent="0.25">
      <c r="A3834" s="1" t="str">
        <f>'Customer_Master'!A3834</f>
        <v>CUST-02882</v>
      </c>
      <c r="B3834" s="1" t="str">
        <f>'Customer_Master'!D3834</f>
        <v>Lawal Otieno</v>
      </c>
      <c r="C3834" s="1" t="str">
        <f>'Customer_Master'!E3834</f>
        <v>Zencapital Plc</v>
      </c>
      <c r="D3834" t="str">
        <f>'Customer_Master'!G3834</f>
        <v>Invalid</v>
      </c>
      <c r="E3834" t="str">
        <f>'Customer_Master'!I3834</f>
        <v>Valid</v>
      </c>
      <c r="F3834" t="str">
        <f>'Customer_Master'!X3834</f>
        <v>Complete</v>
      </c>
      <c r="G3834">
        <f>'Customer_Master'!Y3834</f>
        <v>70</v>
      </c>
    </row>
    <row r="3835" spans="1:7" x14ac:dyDescent="0.25">
      <c r="A3835" s="1" t="str">
        <f>'Customer_Master'!A3835</f>
        <v>CUST-01612</v>
      </c>
      <c r="B3835" s="1" t="str">
        <f>'Customer_Master'!D3835</f>
        <v>Grace Mwangi</v>
      </c>
      <c r="C3835" s="1" t="str">
        <f>'Customer_Master'!E3835</f>
        <v>Leadhub</v>
      </c>
      <c r="D3835" t="str">
        <f>'Customer_Master'!G3835</f>
        <v>Invalid</v>
      </c>
      <c r="E3835" t="str">
        <f>'Customer_Master'!I3835</f>
        <v>Valid</v>
      </c>
      <c r="F3835" t="str">
        <f>'Customer_Master'!X3835</f>
        <v>Complete</v>
      </c>
      <c r="G3835">
        <f>'Customer_Master'!Y3835</f>
        <v>70</v>
      </c>
    </row>
    <row r="3836" spans="1:7" x14ac:dyDescent="0.25">
      <c r="A3836" s="1" t="str">
        <f>'Customer_Master'!A3836</f>
        <v>CUST-01846</v>
      </c>
      <c r="B3836" s="1" t="str">
        <f>'Customer_Master'!D3836</f>
        <v>Thandiwe Orji</v>
      </c>
      <c r="C3836" s="1" t="str">
        <f>'Customer_Master'!E3836</f>
        <v>Teamapt</v>
      </c>
      <c r="D3836" t="str">
        <f>'Customer_Master'!G3836</f>
        <v>Valid</v>
      </c>
      <c r="E3836" t="str">
        <f>'Customer_Master'!I3836</f>
        <v>Valid</v>
      </c>
      <c r="F3836" t="str">
        <f>'Customer_Master'!X3836</f>
        <v>Complete</v>
      </c>
      <c r="G3836">
        <f>'Customer_Master'!Y3836</f>
        <v>100</v>
      </c>
    </row>
    <row r="3837" spans="1:7" x14ac:dyDescent="0.25">
      <c r="A3837" s="1" t="str">
        <f>'Customer_Master'!A3837</f>
        <v>CUST-03838</v>
      </c>
      <c r="B3837" s="1" t="str">
        <f>'Customer_Master'!D3837</f>
        <v>Abdullahi Aliyu</v>
      </c>
      <c r="C3837" s="1" t="str">
        <f>'Customer_Master'!E3837</f>
        <v>Mtn Group</v>
      </c>
      <c r="D3837" t="str">
        <f>'Customer_Master'!G3837</f>
        <v>Valid</v>
      </c>
      <c r="E3837" t="str">
        <f>'Customer_Master'!I3837</f>
        <v>Invalid</v>
      </c>
      <c r="F3837" t="str">
        <f>'Customer_Master'!X3837</f>
        <v>Complete</v>
      </c>
      <c r="G3837">
        <f>'Customer_Master'!Y3837</f>
        <v>80</v>
      </c>
    </row>
    <row r="3838" spans="1:7" x14ac:dyDescent="0.25">
      <c r="A3838" s="1" t="str">
        <f>'Customer_Master'!A3838</f>
        <v>CUST-05053</v>
      </c>
      <c r="B3838" s="1" t="str">
        <f>'Customer_Master'!D3838</f>
        <v>Chioma Patel</v>
      </c>
      <c r="C3838" s="1" t="str">
        <f>'Customer_Master'!E3838</f>
        <v>Dangote Industries</v>
      </c>
      <c r="D3838" t="str">
        <f>'Customer_Master'!G3838</f>
        <v>Valid</v>
      </c>
      <c r="E3838" t="str">
        <f>'Customer_Master'!I3838</f>
        <v>Valid</v>
      </c>
      <c r="F3838" t="str">
        <f>'Customer_Master'!X3838</f>
        <v>Complete</v>
      </c>
      <c r="G3838">
        <f>'Customer_Master'!Y3838</f>
        <v>75</v>
      </c>
    </row>
    <row r="3839" spans="1:7" x14ac:dyDescent="0.25">
      <c r="A3839" s="1" t="str">
        <f>'Customer_Master'!A3839</f>
        <v>CUST-04433</v>
      </c>
      <c r="B3839" s="1" t="str">
        <f>'Customer_Master'!D3839</f>
        <v>Akinyi Oladipo</v>
      </c>
      <c r="C3839" s="1" t="str">
        <f>'Customer_Master'!E3839</f>
        <v>Not Available</v>
      </c>
      <c r="D3839" t="str">
        <f>'Customer_Master'!G3839</f>
        <v>Valid</v>
      </c>
      <c r="E3839" t="str">
        <f>'Customer_Master'!I3839</f>
        <v>Valid</v>
      </c>
      <c r="F3839" t="str">
        <f>'Customer_Master'!X3839</f>
        <v>Incomplete</v>
      </c>
      <c r="G3839">
        <f>'Customer_Master'!Y3839</f>
        <v>60</v>
      </c>
    </row>
    <row r="3840" spans="1:7" x14ac:dyDescent="0.25">
      <c r="A3840" s="1" t="str">
        <f>'Customer_Master'!A3840</f>
        <v>CUST-00017</v>
      </c>
      <c r="B3840" s="1" t="str">
        <f>'Customer_Master'!D3840</f>
        <v>Kunle Oladele</v>
      </c>
      <c r="C3840" s="1" t="str">
        <f>'Customer_Master'!E3840</f>
        <v>Paystack</v>
      </c>
      <c r="D3840" t="str">
        <f>'Customer_Master'!G3840</f>
        <v>Valid</v>
      </c>
      <c r="E3840" t="str">
        <f>'Customer_Master'!I3840</f>
        <v>Valid</v>
      </c>
      <c r="F3840" t="str">
        <f>'Customer_Master'!X3840</f>
        <v>Complete</v>
      </c>
      <c r="G3840">
        <f>'Customer_Master'!Y3840</f>
        <v>100</v>
      </c>
    </row>
    <row r="3841" spans="1:7" x14ac:dyDescent="0.25">
      <c r="A3841" s="1" t="str">
        <f>'Customer_Master'!A3841</f>
        <v>CUST-03654</v>
      </c>
      <c r="B3841" s="1" t="str">
        <f>'Customer_Master'!D3841</f>
        <v>Sipho</v>
      </c>
      <c r="C3841" s="1" t="str">
        <f>'Customer_Master'!E3841</f>
        <v>Twiga Foods</v>
      </c>
      <c r="D3841" t="str">
        <f>'Customer_Master'!G3841</f>
        <v>Valid</v>
      </c>
      <c r="E3841" t="str">
        <f>'Customer_Master'!I3841</f>
        <v>Valid</v>
      </c>
      <c r="F3841" t="str">
        <f>'Customer_Master'!X3841</f>
        <v>Incomplete</v>
      </c>
      <c r="G3841">
        <f>'Customer_Master'!Y3841</f>
        <v>60</v>
      </c>
    </row>
    <row r="3842" spans="1:7" x14ac:dyDescent="0.25">
      <c r="A3842" s="1" t="str">
        <f>'Customer_Master'!A3842</f>
        <v>CUST-03551</v>
      </c>
      <c r="B3842" s="1" t="str">
        <f>'Customer_Master'!D3842</f>
        <v>Folake Mensah</v>
      </c>
      <c r="C3842" s="1" t="str">
        <f>'Customer_Master'!E3842</f>
        <v>Brightsolutions</v>
      </c>
      <c r="D3842" t="str">
        <f>'Customer_Master'!G3842</f>
        <v>Valid</v>
      </c>
      <c r="E3842" t="str">
        <f>'Customer_Master'!I3842</f>
        <v>Valid</v>
      </c>
      <c r="F3842" t="str">
        <f>'Customer_Master'!X3842</f>
        <v>Complete</v>
      </c>
      <c r="G3842">
        <f>'Customer_Master'!Y3842</f>
        <v>100</v>
      </c>
    </row>
    <row r="3843" spans="1:7" x14ac:dyDescent="0.25">
      <c r="A3843" s="1" t="str">
        <f>'Customer_Master'!A3843</f>
        <v>CUST-00783</v>
      </c>
      <c r="B3843" s="1" t="str">
        <f>'Customer_Master'!D3843</f>
        <v>Femi Adeyemi</v>
      </c>
      <c r="C3843" s="1" t="str">
        <f>'Customer_Master'!E3843</f>
        <v>Quantadigital</v>
      </c>
      <c r="D3843" t="str">
        <f>'Customer_Master'!G3843</f>
        <v>Valid</v>
      </c>
      <c r="E3843" t="str">
        <f>'Customer_Master'!I3843</f>
        <v>Valid</v>
      </c>
      <c r="F3843" t="str">
        <f>'Customer_Master'!X3843</f>
        <v>Complete</v>
      </c>
      <c r="G3843">
        <f>'Customer_Master'!Y3843</f>
        <v>100</v>
      </c>
    </row>
    <row r="3844" spans="1:7" x14ac:dyDescent="0.25">
      <c r="A3844" s="1" t="str">
        <f>'Customer_Master'!A3844</f>
        <v>CUST-04130</v>
      </c>
      <c r="B3844" s="1" t="str">
        <f>'Customer_Master'!D3844</f>
        <v>Chiamaka Nwosu</v>
      </c>
      <c r="C3844" s="1" t="str">
        <f>'Customer_Master'!E3844</f>
        <v>Gridcommerce</v>
      </c>
      <c r="D3844" t="str">
        <f>'Customer_Master'!G3844</f>
        <v>Valid</v>
      </c>
      <c r="E3844" t="str">
        <f>'Customer_Master'!I3844</f>
        <v>Valid</v>
      </c>
      <c r="F3844" t="str">
        <f>'Customer_Master'!X3844</f>
        <v>Complete</v>
      </c>
      <c r="G3844">
        <f>'Customer_Master'!Y3844</f>
        <v>75</v>
      </c>
    </row>
    <row r="3845" spans="1:7" x14ac:dyDescent="0.25">
      <c r="A3845" s="1" t="str">
        <f>'Customer_Master'!A3845</f>
        <v>CUST-03239</v>
      </c>
      <c r="B3845" s="1" t="str">
        <f>'Customer_Master'!D3845</f>
        <v>Chiamaka Adeleke</v>
      </c>
      <c r="C3845" s="1" t="str">
        <f>'Customer_Master'!E3845</f>
        <v>Fluxhub Inc</v>
      </c>
      <c r="D3845" t="str">
        <f>'Customer_Master'!G3845</f>
        <v>Valid</v>
      </c>
      <c r="E3845" t="str">
        <f>'Customer_Master'!I3845</f>
        <v>Valid</v>
      </c>
      <c r="F3845" t="str">
        <f>'Customer_Master'!X3845</f>
        <v>Complete</v>
      </c>
      <c r="G3845">
        <f>'Customer_Master'!Y3845</f>
        <v>75</v>
      </c>
    </row>
    <row r="3846" spans="1:7" x14ac:dyDescent="0.25">
      <c r="A3846" s="1" t="str">
        <f>'Customer_Master'!A3846</f>
        <v>CUST-04397</v>
      </c>
      <c r="B3846" s="1" t="str">
        <f>'Customer_Master'!D3846</f>
        <v>Precious Diallo</v>
      </c>
      <c r="C3846" s="1" t="str">
        <f>'Customer_Master'!E3846</f>
        <v>Orbithub Gmbh</v>
      </c>
      <c r="D3846" t="str">
        <f>'Customer_Master'!G3846</f>
        <v>Valid</v>
      </c>
      <c r="E3846" t="str">
        <f>'Customer_Master'!I3846</f>
        <v>Valid</v>
      </c>
      <c r="F3846" t="str">
        <f>'Customer_Master'!X3846</f>
        <v>Complete</v>
      </c>
      <c r="G3846">
        <f>'Customer_Master'!Y3846</f>
        <v>100</v>
      </c>
    </row>
    <row r="3847" spans="1:7" x14ac:dyDescent="0.25">
      <c r="A3847" s="1" t="str">
        <f>'Customer_Master'!A3847</f>
        <v>CUST-01067</v>
      </c>
      <c r="B3847" s="1" t="str">
        <f>'Customer_Master'!D3847</f>
        <v>Wanjala Onyeka</v>
      </c>
      <c r="C3847" s="1" t="str">
        <f>'Customer_Master'!E3847</f>
        <v>Moniepoint</v>
      </c>
      <c r="D3847" t="str">
        <f>'Customer_Master'!G3847</f>
        <v>Valid</v>
      </c>
      <c r="E3847" t="str">
        <f>'Customer_Master'!I3847</f>
        <v>Valid</v>
      </c>
      <c r="F3847" t="str">
        <f>'Customer_Master'!X3847</f>
        <v>Complete</v>
      </c>
      <c r="G3847">
        <f>'Customer_Master'!Y3847</f>
        <v>100</v>
      </c>
    </row>
    <row r="3848" spans="1:7" x14ac:dyDescent="0.25">
      <c r="A3848" s="1" t="str">
        <f>'Customer_Master'!A3848</f>
        <v>CUST-00593</v>
      </c>
      <c r="B3848" s="1" t="str">
        <f>'Customer_Master'!D3848</f>
        <v>Ryan Okafor</v>
      </c>
      <c r="C3848" s="1" t="str">
        <f>'Customer_Master'!E3848</f>
        <v>Bua Foods</v>
      </c>
      <c r="D3848" t="str">
        <f>'Customer_Master'!G3848</f>
        <v>Valid</v>
      </c>
      <c r="E3848" t="str">
        <f>'Customer_Master'!I3848</f>
        <v>Valid</v>
      </c>
      <c r="F3848" t="str">
        <f>'Customer_Master'!X3848</f>
        <v>Complete</v>
      </c>
      <c r="G3848">
        <f>'Customer_Master'!Y3848</f>
        <v>100</v>
      </c>
    </row>
    <row r="3849" spans="1:7" x14ac:dyDescent="0.25">
      <c r="A3849" s="1" t="str">
        <f>'Customer_Master'!A3849</f>
        <v>CUST-03881</v>
      </c>
      <c r="B3849" s="1" t="str">
        <f>'Customer_Master'!D3849</f>
        <v>Oluwaseun Dlamini</v>
      </c>
      <c r="C3849" s="1" t="str">
        <f>'Customer_Master'!E3849</f>
        <v>Twiga Foods</v>
      </c>
      <c r="D3849" t="str">
        <f>'Customer_Master'!G3849</f>
        <v>Valid</v>
      </c>
      <c r="E3849" t="str">
        <f>'Customer_Master'!I3849</f>
        <v>Valid</v>
      </c>
      <c r="F3849" t="str">
        <f>'Customer_Master'!X3849</f>
        <v>Complete</v>
      </c>
      <c r="G3849">
        <f>'Customer_Master'!Y3849</f>
        <v>100</v>
      </c>
    </row>
    <row r="3850" spans="1:7" x14ac:dyDescent="0.25">
      <c r="A3850" s="1" t="str">
        <f>'Customer_Master'!A3850</f>
        <v>CUST-00274</v>
      </c>
      <c r="B3850" s="1" t="str">
        <f>'Customer_Master'!D3850</f>
        <v>Tosin Eze</v>
      </c>
      <c r="C3850" s="1" t="str">
        <f>'Customer_Master'!E3850</f>
        <v>Wave</v>
      </c>
      <c r="D3850" t="str">
        <f>'Customer_Master'!G3850</f>
        <v>Valid</v>
      </c>
      <c r="E3850" t="str">
        <f>'Customer_Master'!I3850</f>
        <v>Valid</v>
      </c>
      <c r="F3850" t="str">
        <f>'Customer_Master'!X3850</f>
        <v>Complete</v>
      </c>
      <c r="G3850">
        <f>'Customer_Master'!Y3850</f>
        <v>75</v>
      </c>
    </row>
    <row r="3851" spans="1:7" x14ac:dyDescent="0.25">
      <c r="A3851" s="1" t="str">
        <f>'Customer_Master'!A3851</f>
        <v>CUST-04784</v>
      </c>
      <c r="B3851" s="1" t="str">
        <f>'Customer_Master'!D3851</f>
        <v>Chidi O'Brien</v>
      </c>
      <c r="C3851" s="1" t="str">
        <f>'Customer_Master'!E3851</f>
        <v>Corepay Ltd</v>
      </c>
      <c r="D3851" t="str">
        <f>'Customer_Master'!G3851</f>
        <v>Valid</v>
      </c>
      <c r="E3851" t="str">
        <f>'Customer_Master'!I3851</f>
        <v>Invalid</v>
      </c>
      <c r="F3851" t="str">
        <f>'Customer_Master'!X3851</f>
        <v>Complete</v>
      </c>
      <c r="G3851">
        <f>'Customer_Master'!Y3851</f>
        <v>80</v>
      </c>
    </row>
    <row r="3852" spans="1:7" x14ac:dyDescent="0.25">
      <c r="A3852" s="1" t="str">
        <f>'Customer_Master'!A3852</f>
        <v>CUST-02013</v>
      </c>
      <c r="B3852" s="1" t="str">
        <f>'Customer_Master'!D3852</f>
        <v>Adebayo</v>
      </c>
      <c r="C3852" s="1" t="str">
        <f>'Customer_Master'!E3852</f>
        <v>Jumia</v>
      </c>
      <c r="D3852" t="str">
        <f>'Customer_Master'!G3852</f>
        <v>Valid</v>
      </c>
      <c r="E3852" t="str">
        <f>'Customer_Master'!I3852</f>
        <v>Valid</v>
      </c>
      <c r="F3852" t="str">
        <f>'Customer_Master'!X3852</f>
        <v>Incomplete</v>
      </c>
      <c r="G3852">
        <f>'Customer_Master'!Y3852</f>
        <v>60</v>
      </c>
    </row>
    <row r="3853" spans="1:7" x14ac:dyDescent="0.25">
      <c r="A3853" s="1" t="str">
        <f>'Customer_Master'!A3853</f>
        <v>CUST-04466</v>
      </c>
      <c r="B3853" s="1" t="str">
        <f>'Customer_Master'!D3853</f>
        <v>Chidinma Obi</v>
      </c>
      <c r="C3853" s="1" t="str">
        <f>'Customer_Master'!E3853</f>
        <v>Primelogistics</v>
      </c>
      <c r="D3853" t="str">
        <f>'Customer_Master'!G3853</f>
        <v>Valid</v>
      </c>
      <c r="E3853" t="str">
        <f>'Customer_Master'!I3853</f>
        <v>Valid</v>
      </c>
      <c r="F3853" t="str">
        <f>'Customer_Master'!X3853</f>
        <v>Complete</v>
      </c>
      <c r="G3853">
        <f>'Customer_Master'!Y3853</f>
        <v>100</v>
      </c>
    </row>
    <row r="3854" spans="1:7" x14ac:dyDescent="0.25">
      <c r="A3854" s="1" t="str">
        <f>'Customer_Master'!A3854</f>
        <v>CUST-02719</v>
      </c>
      <c r="B3854" s="1" t="str">
        <f>'Customer_Master'!D3854</f>
        <v>Mercy O'Brien</v>
      </c>
      <c r="C3854" s="1" t="str">
        <f>'Customer_Master'!E3854</f>
        <v>Brightlogic</v>
      </c>
      <c r="D3854" t="str">
        <f>'Customer_Master'!G3854</f>
        <v>Valid</v>
      </c>
      <c r="E3854" t="str">
        <f>'Customer_Master'!I3854</f>
        <v>Valid</v>
      </c>
      <c r="F3854" t="str">
        <f>'Customer_Master'!X3854</f>
        <v>Complete</v>
      </c>
      <c r="G3854">
        <f>'Customer_Master'!Y3854</f>
        <v>100</v>
      </c>
    </row>
    <row r="3855" spans="1:7" x14ac:dyDescent="0.25">
      <c r="A3855" s="1" t="str">
        <f>'Customer_Master'!A3855</f>
        <v>CUST-02394</v>
      </c>
      <c r="B3855" s="1" t="str">
        <f>'Customer_Master'!D3855</f>
        <v>Chinwe Oladipo</v>
      </c>
      <c r="C3855" s="1" t="str">
        <f>'Customer_Master'!E3855</f>
        <v>Sparkai Plc</v>
      </c>
      <c r="D3855" t="str">
        <f>'Customer_Master'!G3855</f>
        <v>Valid</v>
      </c>
      <c r="E3855" t="str">
        <f>'Customer_Master'!I3855</f>
        <v>Valid</v>
      </c>
      <c r="F3855" t="str">
        <f>'Customer_Master'!X3855</f>
        <v>Complete</v>
      </c>
      <c r="G3855">
        <f>'Customer_Master'!Y3855</f>
        <v>100</v>
      </c>
    </row>
    <row r="3856" spans="1:7" x14ac:dyDescent="0.25">
      <c r="A3856" s="1" t="str">
        <f>'Customer_Master'!A3856</f>
        <v>CUST-00534</v>
      </c>
      <c r="B3856" s="1" t="str">
        <f>'Customer_Master'!D3856</f>
        <v>Emily Bello</v>
      </c>
      <c r="C3856" s="1" t="str">
        <f>'Customer_Master'!E3856</f>
        <v>Dangote Industries</v>
      </c>
      <c r="D3856" t="str">
        <f>'Customer_Master'!G3856</f>
        <v>Valid</v>
      </c>
      <c r="E3856" t="str">
        <f>'Customer_Master'!I3856</f>
        <v>Valid</v>
      </c>
      <c r="F3856" t="str">
        <f>'Customer_Master'!X3856</f>
        <v>Complete</v>
      </c>
      <c r="G3856">
        <f>'Customer_Master'!Y3856</f>
        <v>100</v>
      </c>
    </row>
    <row r="3857" spans="1:7" x14ac:dyDescent="0.25">
      <c r="A3857" s="1" t="str">
        <f>'Customer_Master'!A3857</f>
        <v>CUST-01084</v>
      </c>
      <c r="B3857" s="1" t="str">
        <f>'Customer_Master'!D3857</f>
        <v>Wanjala Wilson</v>
      </c>
      <c r="C3857" s="1" t="str">
        <f>'Customer_Master'!E3857</f>
        <v>Piggyvest</v>
      </c>
      <c r="D3857" t="str">
        <f>'Customer_Master'!G3857</f>
        <v>Valid</v>
      </c>
      <c r="E3857" t="str">
        <f>'Customer_Master'!I3857</f>
        <v>Valid</v>
      </c>
      <c r="F3857" t="str">
        <f>'Customer_Master'!X3857</f>
        <v>Complete</v>
      </c>
      <c r="G3857">
        <f>'Customer_Master'!Y3857</f>
        <v>100</v>
      </c>
    </row>
    <row r="3858" spans="1:7" x14ac:dyDescent="0.25">
      <c r="A3858" s="1" t="str">
        <f>'Customer_Master'!A3858</f>
        <v>CUST-04902</v>
      </c>
      <c r="B3858" s="1" t="str">
        <f>'Customer_Master'!D3858</f>
        <v>Hannah Mensah</v>
      </c>
      <c r="C3858" s="1" t="str">
        <f>'Customer_Master'!E3858</f>
        <v>Vertexanalytics Inc</v>
      </c>
      <c r="D3858" t="str">
        <f>'Customer_Master'!G3858</f>
        <v>Valid</v>
      </c>
      <c r="E3858" t="str">
        <f>'Customer_Master'!I3858</f>
        <v>Valid</v>
      </c>
      <c r="F3858" t="str">
        <f>'Customer_Master'!X3858</f>
        <v>Complete</v>
      </c>
      <c r="G3858">
        <f>'Customer_Master'!Y3858</f>
        <v>100</v>
      </c>
    </row>
    <row r="3859" spans="1:7" x14ac:dyDescent="0.25">
      <c r="A3859" s="1" t="str">
        <f>'Customer_Master'!A3859</f>
        <v>CUST-03054</v>
      </c>
      <c r="B3859" s="1" t="str">
        <f>'Customer_Master'!D3859</f>
        <v>Kayode</v>
      </c>
      <c r="C3859" s="1" t="str">
        <f>'Customer_Master'!E3859</f>
        <v>Zenworks Gmbh</v>
      </c>
      <c r="D3859" t="str">
        <f>'Customer_Master'!G3859</f>
        <v>Valid</v>
      </c>
      <c r="E3859" t="str">
        <f>'Customer_Master'!I3859</f>
        <v>Valid</v>
      </c>
      <c r="F3859" t="str">
        <f>'Customer_Master'!X3859</f>
        <v>Incomplete</v>
      </c>
      <c r="G3859">
        <f>'Customer_Master'!Y3859</f>
        <v>35</v>
      </c>
    </row>
    <row r="3860" spans="1:7" x14ac:dyDescent="0.25">
      <c r="A3860" s="1" t="str">
        <f>'Customer_Master'!A3860</f>
        <v>CUST-05076</v>
      </c>
      <c r="B3860" s="1" t="str">
        <f>'Customer_Master'!D3860</f>
        <v>Wanjala Evans</v>
      </c>
      <c r="C3860" s="1" t="str">
        <f>'Customer_Master'!E3860</f>
        <v>Konga</v>
      </c>
      <c r="D3860" t="str">
        <f>'Customer_Master'!G3860</f>
        <v>Valid</v>
      </c>
      <c r="E3860" t="str">
        <f>'Customer_Master'!I3860</f>
        <v>Valid</v>
      </c>
      <c r="F3860" t="str">
        <f>'Customer_Master'!X3860</f>
        <v>Complete</v>
      </c>
      <c r="G3860">
        <f>'Customer_Master'!Y3860</f>
        <v>75</v>
      </c>
    </row>
    <row r="3861" spans="1:7" x14ac:dyDescent="0.25">
      <c r="A3861" s="1" t="str">
        <f>'Customer_Master'!A3861</f>
        <v>CUST-03284</v>
      </c>
      <c r="B3861" s="1" t="str">
        <f>'Customer_Master'!D3861</f>
        <v>Tunde Onyeka</v>
      </c>
      <c r="C3861" s="1" t="str">
        <f>'Customer_Master'!E3861</f>
        <v>Brighttech Gmbh</v>
      </c>
      <c r="D3861" t="str">
        <f>'Customer_Master'!G3861</f>
        <v>Valid</v>
      </c>
      <c r="E3861" t="str">
        <f>'Customer_Master'!I3861</f>
        <v>Valid</v>
      </c>
      <c r="F3861" t="str">
        <f>'Customer_Master'!X3861</f>
        <v>Complete</v>
      </c>
      <c r="G3861">
        <f>'Customer_Master'!Y3861</f>
        <v>75</v>
      </c>
    </row>
    <row r="3862" spans="1:7" x14ac:dyDescent="0.25">
      <c r="A3862" s="1" t="str">
        <f>'Customer_Master'!A3862</f>
        <v>CUST-04083</v>
      </c>
      <c r="B3862" s="1" t="str">
        <f>'Customer_Master'!D3862</f>
        <v>Laura Ugwu</v>
      </c>
      <c r="C3862" s="1" t="str">
        <f>'Customer_Master'!E3862</f>
        <v>Datadigital Inc</v>
      </c>
      <c r="D3862" t="str">
        <f>'Customer_Master'!G3862</f>
        <v>Valid</v>
      </c>
      <c r="E3862" t="str">
        <f>'Customer_Master'!I3862</f>
        <v>Valid</v>
      </c>
      <c r="F3862" t="str">
        <f>'Customer_Master'!X3862</f>
        <v>Complete</v>
      </c>
      <c r="G3862">
        <f>'Customer_Master'!Y3862</f>
        <v>75</v>
      </c>
    </row>
    <row r="3863" spans="1:7" x14ac:dyDescent="0.25">
      <c r="A3863" s="1" t="str">
        <f>'Customer_Master'!A3863</f>
        <v>CUST-05098</v>
      </c>
      <c r="B3863" s="1" t="str">
        <f>'Customer_Master'!D3863</f>
        <v>Emeka Mwangi</v>
      </c>
      <c r="C3863" s="1" t="str">
        <f>'Customer_Master'!E3863</f>
        <v>Piggyvest</v>
      </c>
      <c r="D3863" t="str">
        <f>'Customer_Master'!G3863</f>
        <v>Valid</v>
      </c>
      <c r="E3863" t="str">
        <f>'Customer_Master'!I3863</f>
        <v>Valid</v>
      </c>
      <c r="F3863" t="str">
        <f>'Customer_Master'!X3863</f>
        <v>Complete</v>
      </c>
      <c r="G3863">
        <f>'Customer_Master'!Y3863</f>
        <v>75</v>
      </c>
    </row>
    <row r="3864" spans="1:7" x14ac:dyDescent="0.25">
      <c r="A3864" s="1" t="str">
        <f>'Customer_Master'!A3864</f>
        <v>CUST-00993</v>
      </c>
      <c r="B3864" s="1" t="str">
        <f>'Customer_Master'!D3864</f>
        <v>Tope Adeyemi</v>
      </c>
      <c r="C3864" s="1" t="str">
        <f>'Customer_Master'!E3864</f>
        <v>Quantasolutions Ltd</v>
      </c>
      <c r="D3864" t="str">
        <f>'Customer_Master'!G3864</f>
        <v>Valid</v>
      </c>
      <c r="E3864" t="str">
        <f>'Customer_Master'!I3864</f>
        <v>Valid</v>
      </c>
      <c r="F3864" t="str">
        <f>'Customer_Master'!X3864</f>
        <v>Complete</v>
      </c>
      <c r="G3864">
        <f>'Customer_Master'!Y3864</f>
        <v>100</v>
      </c>
    </row>
    <row r="3865" spans="1:7" x14ac:dyDescent="0.25">
      <c r="A3865" s="1" t="str">
        <f>'Customer_Master'!A3865</f>
        <v>CUST-03497</v>
      </c>
      <c r="B3865" s="1" t="str">
        <f>'Customer_Master'!D3865</f>
        <v>Fatuma Adewale</v>
      </c>
      <c r="C3865" s="1" t="str">
        <f>'Customer_Master'!E3865</f>
        <v>Griddigital Plc</v>
      </c>
      <c r="D3865" t="str">
        <f>'Customer_Master'!G3865</f>
        <v>Valid</v>
      </c>
      <c r="E3865" t="str">
        <f>'Customer_Master'!I3865</f>
        <v>Valid</v>
      </c>
      <c r="F3865" t="str">
        <f>'Customer_Master'!X3865</f>
        <v>Complete</v>
      </c>
      <c r="G3865">
        <f>'Customer_Master'!Y3865</f>
        <v>75</v>
      </c>
    </row>
    <row r="3866" spans="1:7" x14ac:dyDescent="0.25">
      <c r="A3866" s="1" t="str">
        <f>'Customer_Master'!A3866</f>
        <v>CUST-01602</v>
      </c>
      <c r="B3866" s="1" t="str">
        <f>'Customer_Master'!D3866</f>
        <v>Joshua Garba</v>
      </c>
      <c r="C3866" s="1" t="str">
        <f>'Customer_Master'!E3866</f>
        <v>Paylogic</v>
      </c>
      <c r="D3866" t="str">
        <f>'Customer_Master'!G3866</f>
        <v>Valid</v>
      </c>
      <c r="E3866" t="str">
        <f>'Customer_Master'!I3866</f>
        <v>Valid</v>
      </c>
      <c r="F3866" t="str">
        <f>'Customer_Master'!X3866</f>
        <v>Complete</v>
      </c>
      <c r="G3866">
        <f>'Customer_Master'!Y3866</f>
        <v>100</v>
      </c>
    </row>
    <row r="3867" spans="1:7" x14ac:dyDescent="0.25">
      <c r="A3867" s="1" t="str">
        <f>'Customer_Master'!A3867</f>
        <v>CUST-00866</v>
      </c>
      <c r="B3867" s="1" t="str">
        <f>'Customer_Master'!D3867</f>
        <v>Emeka Ugwu</v>
      </c>
      <c r="C3867" s="1" t="str">
        <f>'Customer_Master'!E3867</f>
        <v>Dataanalytics Plc</v>
      </c>
      <c r="D3867" t="str">
        <f>'Customer_Master'!G3867</f>
        <v>Valid</v>
      </c>
      <c r="E3867" t="str">
        <f>'Customer_Master'!I3867</f>
        <v>Valid</v>
      </c>
      <c r="F3867" t="str">
        <f>'Customer_Master'!X3867</f>
        <v>Complete</v>
      </c>
      <c r="G3867">
        <f>'Customer_Master'!Y3867</f>
        <v>100</v>
      </c>
    </row>
    <row r="3868" spans="1:7" x14ac:dyDescent="0.25">
      <c r="A3868" s="1" t="str">
        <f>'Customer_Master'!A3868</f>
        <v>CUST-02303</v>
      </c>
      <c r="B3868" s="1" t="str">
        <f>'Customer_Master'!D3868</f>
        <v>Ifeanyi Adeleke</v>
      </c>
      <c r="C3868" s="1" t="str">
        <f>'Customer_Master'!E3868</f>
        <v>Kuda</v>
      </c>
      <c r="D3868" t="str">
        <f>'Customer_Master'!G3868</f>
        <v>Valid</v>
      </c>
      <c r="E3868" t="str">
        <f>'Customer_Master'!I3868</f>
        <v>Valid</v>
      </c>
      <c r="F3868" t="str">
        <f>'Customer_Master'!X3868</f>
        <v>Complete</v>
      </c>
      <c r="G3868">
        <f>'Customer_Master'!Y3868</f>
        <v>100</v>
      </c>
    </row>
    <row r="3869" spans="1:7" x14ac:dyDescent="0.25">
      <c r="A3869" s="1" t="str">
        <f>'Customer_Master'!A3869</f>
        <v>CUST-04786</v>
      </c>
      <c r="B3869" s="1" t="str">
        <f>'Customer_Master'!D3869</f>
        <v>Yetunde Eze</v>
      </c>
      <c r="C3869" s="1" t="str">
        <f>'Customer_Master'!E3869</f>
        <v>Brightdigital</v>
      </c>
      <c r="D3869" t="str">
        <f>'Customer_Master'!G3869</f>
        <v>Valid</v>
      </c>
      <c r="E3869" t="str">
        <f>'Customer_Master'!I3869</f>
        <v>Valid</v>
      </c>
      <c r="F3869" t="str">
        <f>'Customer_Master'!X3869</f>
        <v>Complete</v>
      </c>
      <c r="G3869">
        <f>'Customer_Master'!Y3869</f>
        <v>100</v>
      </c>
    </row>
    <row r="3870" spans="1:7" x14ac:dyDescent="0.25">
      <c r="A3870" s="1" t="str">
        <f>'Customer_Master'!A3870</f>
        <v>CUST-02925</v>
      </c>
      <c r="B3870" s="1" t="str">
        <f>'Customer_Master'!D3870</f>
        <v>Noah Jones</v>
      </c>
      <c r="C3870" s="1" t="str">
        <f>'Customer_Master'!E3870</f>
        <v>Piggyvest</v>
      </c>
      <c r="D3870" t="str">
        <f>'Customer_Master'!G3870</f>
        <v>Valid</v>
      </c>
      <c r="E3870" t="str">
        <f>'Customer_Master'!I3870</f>
        <v>Valid</v>
      </c>
      <c r="F3870" t="str">
        <f>'Customer_Master'!X3870</f>
        <v>Complete</v>
      </c>
      <c r="G3870">
        <f>'Customer_Master'!Y3870</f>
        <v>100</v>
      </c>
    </row>
    <row r="3871" spans="1:7" x14ac:dyDescent="0.25">
      <c r="A3871" s="1" t="str">
        <f>'Customer_Master'!A3871</f>
        <v>CUST-00569</v>
      </c>
      <c r="B3871" s="1" t="str">
        <f>'Customer_Master'!D3871</f>
        <v>Ogechi Brown</v>
      </c>
      <c r="C3871" s="1" t="str">
        <f>'Customer_Master'!E3871</f>
        <v>Dangote Industries</v>
      </c>
      <c r="D3871" t="str">
        <f>'Customer_Master'!G3871</f>
        <v>Valid</v>
      </c>
      <c r="E3871" t="str">
        <f>'Customer_Master'!I3871</f>
        <v>Valid</v>
      </c>
      <c r="F3871" t="str">
        <f>'Customer_Master'!X3871</f>
        <v>Complete</v>
      </c>
      <c r="G3871">
        <f>'Customer_Master'!Y3871</f>
        <v>100</v>
      </c>
    </row>
    <row r="3872" spans="1:7" x14ac:dyDescent="0.25">
      <c r="A3872" s="1" t="str">
        <f>'Customer_Master'!A3872</f>
        <v>CUST-00492</v>
      </c>
      <c r="B3872" s="1" t="str">
        <f>'Customer_Master'!D3872</f>
        <v>Tariq Johnson</v>
      </c>
      <c r="C3872" s="1" t="str">
        <f>'Customer_Master'!E3872</f>
        <v>Hivelabs Llc</v>
      </c>
      <c r="D3872" t="str">
        <f>'Customer_Master'!G3872</f>
        <v>Valid</v>
      </c>
      <c r="E3872" t="str">
        <f>'Customer_Master'!I3872</f>
        <v>Valid</v>
      </c>
      <c r="F3872" t="str">
        <f>'Customer_Master'!X3872</f>
        <v>Complete</v>
      </c>
      <c r="G3872">
        <f>'Customer_Master'!Y3872</f>
        <v>75</v>
      </c>
    </row>
    <row r="3873" spans="1:7" x14ac:dyDescent="0.25">
      <c r="A3873" s="1" t="str">
        <f>'Customer_Master'!A3873</f>
        <v>CUST-01558</v>
      </c>
      <c r="B3873" s="1" t="str">
        <f>'Customer_Master'!D3873</f>
        <v>Fatuma Okonkwo</v>
      </c>
      <c r="C3873" s="1" t="str">
        <f>'Customer_Master'!E3873</f>
        <v>Lumenlogistics Plc</v>
      </c>
      <c r="D3873" t="str">
        <f>'Customer_Master'!G3873</f>
        <v>Valid</v>
      </c>
      <c r="E3873" t="str">
        <f>'Customer_Master'!I3873</f>
        <v>Valid</v>
      </c>
      <c r="F3873" t="str">
        <f>'Customer_Master'!X3873</f>
        <v>Complete</v>
      </c>
      <c r="G3873">
        <f>'Customer_Master'!Y3873</f>
        <v>100</v>
      </c>
    </row>
    <row r="3874" spans="1:7" x14ac:dyDescent="0.25">
      <c r="A3874" s="1" t="str">
        <f>'Customer_Master'!A3874</f>
        <v>CUST-03327</v>
      </c>
      <c r="B3874" s="1" t="str">
        <f>'Customer_Master'!D3874</f>
        <v>Ahmed Abubakar</v>
      </c>
      <c r="C3874" s="1" t="str">
        <f>'Customer_Master'!E3874</f>
        <v>Quantafinance Plc</v>
      </c>
      <c r="D3874" t="str">
        <f>'Customer_Master'!G3874</f>
        <v>Valid</v>
      </c>
      <c r="E3874" t="str">
        <f>'Customer_Master'!I3874</f>
        <v>Valid</v>
      </c>
      <c r="F3874" t="str">
        <f>'Customer_Master'!X3874</f>
        <v>Complete</v>
      </c>
      <c r="G3874">
        <f>'Customer_Master'!Y3874</f>
        <v>100</v>
      </c>
    </row>
    <row r="3875" spans="1:7" x14ac:dyDescent="0.25">
      <c r="A3875" s="1" t="str">
        <f>'Customer_Master'!A3875</f>
        <v>CUST-02266</v>
      </c>
      <c r="B3875" s="1" t="str">
        <f>'Customer_Master'!D3875</f>
        <v>Kibet Eze</v>
      </c>
      <c r="C3875" s="1" t="str">
        <f>'Customer_Master'!E3875</f>
        <v>Lumendigital</v>
      </c>
      <c r="D3875" t="str">
        <f>'Customer_Master'!G3875</f>
        <v>Valid</v>
      </c>
      <c r="E3875" t="str">
        <f>'Customer_Master'!I3875</f>
        <v>Valid</v>
      </c>
      <c r="F3875" t="str">
        <f>'Customer_Master'!X3875</f>
        <v>Complete</v>
      </c>
      <c r="G3875">
        <f>'Customer_Master'!Y3875</f>
        <v>100</v>
      </c>
    </row>
    <row r="3876" spans="1:7" x14ac:dyDescent="0.25">
      <c r="A3876" s="1" t="str">
        <f>'Customer_Master'!A3876</f>
        <v>CUST-00359</v>
      </c>
      <c r="B3876" s="1" t="str">
        <f>'Customer_Master'!D3876</f>
        <v>Samuel Johnson</v>
      </c>
      <c r="C3876" s="1" t="str">
        <f>'Customer_Master'!E3876</f>
        <v>Mtn Group</v>
      </c>
      <c r="D3876" t="str">
        <f>'Customer_Master'!G3876</f>
        <v>Valid</v>
      </c>
      <c r="E3876" t="str">
        <f>'Customer_Master'!I3876</f>
        <v>Valid</v>
      </c>
      <c r="F3876" t="str">
        <f>'Customer_Master'!X3876</f>
        <v>Complete</v>
      </c>
      <c r="G3876">
        <f>'Customer_Master'!Y3876</f>
        <v>100</v>
      </c>
    </row>
    <row r="3877" spans="1:7" x14ac:dyDescent="0.25">
      <c r="A3877" s="1" t="str">
        <f>'Customer_Master'!A3877</f>
        <v>CUST-03613</v>
      </c>
      <c r="B3877" s="1" t="str">
        <f>'Customer_Master'!D3877</f>
        <v>Kelechi Asante</v>
      </c>
      <c r="C3877" s="1" t="str">
        <f>'Customer_Master'!E3877</f>
        <v>Stackworks Plc</v>
      </c>
      <c r="D3877" t="str">
        <f>'Customer_Master'!G3877</f>
        <v>Valid</v>
      </c>
      <c r="E3877" t="str">
        <f>'Customer_Master'!I3877</f>
        <v>Valid</v>
      </c>
      <c r="F3877" t="str">
        <f>'Customer_Master'!X3877</f>
        <v>Complete</v>
      </c>
      <c r="G3877">
        <f>'Customer_Master'!Y3877</f>
        <v>100</v>
      </c>
    </row>
    <row r="3878" spans="1:7" x14ac:dyDescent="0.25">
      <c r="A3878" s="1" t="str">
        <f>'Customer_Master'!A3878</f>
        <v>CUST-01734</v>
      </c>
      <c r="B3878" s="1" t="str">
        <f>'Customer_Master'!D3878</f>
        <v>Yusuf Oladipo</v>
      </c>
      <c r="C3878" s="1" t="str">
        <f>'Customer_Master'!E3878</f>
        <v>Cellulant</v>
      </c>
      <c r="D3878" t="str">
        <f>'Customer_Master'!G3878</f>
        <v>Valid</v>
      </c>
      <c r="E3878" t="str">
        <f>'Customer_Master'!I3878</f>
        <v>Valid</v>
      </c>
      <c r="F3878" t="str">
        <f>'Customer_Master'!X3878</f>
        <v>Complete</v>
      </c>
      <c r="G3878">
        <f>'Customer_Master'!Y3878</f>
        <v>100</v>
      </c>
    </row>
    <row r="3879" spans="1:7" x14ac:dyDescent="0.25">
      <c r="A3879" s="1" t="str">
        <f>'Customer_Master'!A3879</f>
        <v>CUST-01879</v>
      </c>
      <c r="B3879" s="1" t="str">
        <f>'Customer_Master'!D3879</f>
        <v>Amani Dlamini</v>
      </c>
      <c r="C3879" s="1" t="str">
        <f>'Customer_Master'!E3879</f>
        <v>Jumia</v>
      </c>
      <c r="D3879" t="str">
        <f>'Customer_Master'!G3879</f>
        <v>Valid</v>
      </c>
      <c r="E3879" t="str">
        <f>'Customer_Master'!I3879</f>
        <v>Valid</v>
      </c>
      <c r="F3879" t="str">
        <f>'Customer_Master'!X3879</f>
        <v>Complete</v>
      </c>
      <c r="G3879">
        <f>'Customer_Master'!Y3879</f>
        <v>100</v>
      </c>
    </row>
    <row r="3880" spans="1:7" x14ac:dyDescent="0.25">
      <c r="A3880" s="1" t="str">
        <f>'Customer_Master'!A3880</f>
        <v>CUST-02427</v>
      </c>
      <c r="B3880" s="1" t="str">
        <f>'Customer_Master'!D3880</f>
        <v>Babatunde Onyeka</v>
      </c>
      <c r="C3880" s="1" t="str">
        <f>'Customer_Master'!E3880</f>
        <v>Konga</v>
      </c>
      <c r="D3880" t="str">
        <f>'Customer_Master'!G3880</f>
        <v>Valid</v>
      </c>
      <c r="E3880" t="str">
        <f>'Customer_Master'!I3880</f>
        <v>Valid</v>
      </c>
      <c r="F3880" t="str">
        <f>'Customer_Master'!X3880</f>
        <v>Complete</v>
      </c>
      <c r="G3880">
        <f>'Customer_Master'!Y3880</f>
        <v>75</v>
      </c>
    </row>
    <row r="3881" spans="1:7" x14ac:dyDescent="0.25">
      <c r="A3881" s="1" t="str">
        <f>'Customer_Master'!A3881</f>
        <v>CUST-04179</v>
      </c>
      <c r="B3881" s="1" t="str">
        <f>'Customer_Master'!D3881</f>
        <v>Sipho Diallo</v>
      </c>
      <c r="C3881" s="1" t="str">
        <f>'Customer_Master'!E3881</f>
        <v>Teamapt</v>
      </c>
      <c r="D3881" t="str">
        <f>'Customer_Master'!G3881</f>
        <v>Valid</v>
      </c>
      <c r="E3881" t="str">
        <f>'Customer_Master'!I3881</f>
        <v>Valid</v>
      </c>
      <c r="F3881" t="str">
        <f>'Customer_Master'!X3881</f>
        <v>Complete</v>
      </c>
      <c r="G3881">
        <f>'Customer_Master'!Y3881</f>
        <v>75</v>
      </c>
    </row>
    <row r="3882" spans="1:7" x14ac:dyDescent="0.25">
      <c r="A3882" s="1" t="str">
        <f>'Customer_Master'!A3882</f>
        <v>CUST-02507</v>
      </c>
      <c r="B3882" s="1" t="str">
        <f>'Customer_Master'!D3882</f>
        <v>Joy Otieno</v>
      </c>
      <c r="C3882" s="1" t="str">
        <f>'Customer_Master'!E3882</f>
        <v>Fluxpay Ltd</v>
      </c>
      <c r="D3882" t="str">
        <f>'Customer_Master'!G3882</f>
        <v>Valid</v>
      </c>
      <c r="E3882" t="str">
        <f>'Customer_Master'!I3882</f>
        <v>Valid</v>
      </c>
      <c r="F3882" t="str">
        <f>'Customer_Master'!X3882</f>
        <v>Complete</v>
      </c>
      <c r="G3882">
        <f>'Customer_Master'!Y3882</f>
        <v>100</v>
      </c>
    </row>
    <row r="3883" spans="1:7" x14ac:dyDescent="0.25">
      <c r="A3883" s="1" t="str">
        <f>'Customer_Master'!A3883</f>
        <v>CUST-01122</v>
      </c>
      <c r="B3883" s="1" t="str">
        <f>'Customer_Master'!D3883</f>
        <v>Fatuma</v>
      </c>
      <c r="C3883" s="1" t="str">
        <f>'Customer_Master'!E3883</f>
        <v>Gridsystems Ltd</v>
      </c>
      <c r="D3883" t="str">
        <f>'Customer_Master'!G3883</f>
        <v>Valid</v>
      </c>
      <c r="E3883" t="str">
        <f>'Customer_Master'!I3883</f>
        <v>Valid</v>
      </c>
      <c r="F3883" t="str">
        <f>'Customer_Master'!X3883</f>
        <v>Incomplete</v>
      </c>
      <c r="G3883">
        <f>'Customer_Master'!Y3883</f>
        <v>60</v>
      </c>
    </row>
    <row r="3884" spans="1:7" x14ac:dyDescent="0.25">
      <c r="A3884" s="1" t="str">
        <f>'Customer_Master'!A3884</f>
        <v>CUST-02752</v>
      </c>
      <c r="B3884" s="1" t="str">
        <f>'Customer_Master'!D3884</f>
        <v>Hauwa Al-Farsi</v>
      </c>
      <c r="C3884" s="1" t="str">
        <f>'Customer_Master'!E3884</f>
        <v>Carbon</v>
      </c>
      <c r="D3884" t="str">
        <f>'Customer_Master'!G3884</f>
        <v>Valid</v>
      </c>
      <c r="E3884" t="str">
        <f>'Customer_Master'!I3884</f>
        <v>Valid</v>
      </c>
      <c r="F3884" t="str">
        <f>'Customer_Master'!X3884</f>
        <v>Complete</v>
      </c>
      <c r="G3884">
        <f>'Customer_Master'!Y3884</f>
        <v>100</v>
      </c>
    </row>
    <row r="3885" spans="1:7" x14ac:dyDescent="0.25">
      <c r="A3885" s="1" t="str">
        <f>'Customer_Master'!A3885</f>
        <v>CUST-00827</v>
      </c>
      <c r="B3885" s="1" t="str">
        <f>'Customer_Master'!D3885</f>
        <v>Lawal Murphy</v>
      </c>
      <c r="C3885" s="1" t="str">
        <f>'Customer_Master'!E3885</f>
        <v>Moniepoint</v>
      </c>
      <c r="D3885" t="str">
        <f>'Customer_Master'!G3885</f>
        <v>Valid</v>
      </c>
      <c r="E3885" t="str">
        <f>'Customer_Master'!I3885</f>
        <v>Valid</v>
      </c>
      <c r="F3885" t="str">
        <f>'Customer_Master'!X3885</f>
        <v>Complete</v>
      </c>
      <c r="G3885">
        <f>'Customer_Master'!Y3885</f>
        <v>100</v>
      </c>
    </row>
    <row r="3886" spans="1:7" x14ac:dyDescent="0.25">
      <c r="A3886" s="1" t="str">
        <f>'Customer_Master'!A3886</f>
        <v>CUST-02050</v>
      </c>
      <c r="B3886" s="1" t="str">
        <f>'Customer_Master'!D3886</f>
        <v>Michael Smith</v>
      </c>
      <c r="C3886" s="1" t="str">
        <f>'Customer_Master'!E3886</f>
        <v>Lumenlogistics</v>
      </c>
      <c r="D3886" t="str">
        <f>'Customer_Master'!G3886</f>
        <v>Valid</v>
      </c>
      <c r="E3886" t="str">
        <f>'Customer_Master'!I3886</f>
        <v>Valid</v>
      </c>
      <c r="F3886" t="str">
        <f>'Customer_Master'!X3886</f>
        <v>Complete</v>
      </c>
      <c r="G3886">
        <f>'Customer_Master'!Y3886</f>
        <v>100</v>
      </c>
    </row>
    <row r="3887" spans="1:7" x14ac:dyDescent="0.25">
      <c r="A3887" s="1" t="str">
        <f>'Customer_Master'!A3887</f>
        <v>CUST-03040</v>
      </c>
      <c r="B3887" s="1" t="str">
        <f>'Customer_Master'!D3887</f>
        <v>Zainab Kelly</v>
      </c>
      <c r="C3887" s="1" t="str">
        <f>'Customer_Master'!E3887</f>
        <v>Not Available</v>
      </c>
      <c r="D3887" t="str">
        <f>'Customer_Master'!G3887</f>
        <v>Valid</v>
      </c>
      <c r="E3887" t="str">
        <f>'Customer_Master'!I3887</f>
        <v>Valid</v>
      </c>
      <c r="F3887" t="str">
        <f>'Customer_Master'!X3887</f>
        <v>Incomplete</v>
      </c>
      <c r="G3887">
        <f>'Customer_Master'!Y3887</f>
        <v>60</v>
      </c>
    </row>
    <row r="3888" spans="1:7" x14ac:dyDescent="0.25">
      <c r="A3888" s="1" t="str">
        <f>'Customer_Master'!A3888</f>
        <v>CUST-00900</v>
      </c>
      <c r="B3888" s="1" t="str">
        <f>'Customer_Master'!D3888</f>
        <v>Musa Otieno</v>
      </c>
      <c r="C3888" s="1" t="str">
        <f>'Customer_Master'!E3888</f>
        <v>Vaultsystems Inc</v>
      </c>
      <c r="D3888" t="str">
        <f>'Customer_Master'!G3888</f>
        <v>Valid</v>
      </c>
      <c r="E3888" t="str">
        <f>'Customer_Master'!I3888</f>
        <v>Valid</v>
      </c>
      <c r="F3888" t="str">
        <f>'Customer_Master'!X3888</f>
        <v>Complete</v>
      </c>
      <c r="G3888">
        <f>'Customer_Master'!Y3888</f>
        <v>100</v>
      </c>
    </row>
    <row r="3889" spans="1:7" x14ac:dyDescent="0.25">
      <c r="A3889" s="1" t="str">
        <f>'Customer_Master'!A3889</f>
        <v>CUST-01872</v>
      </c>
      <c r="B3889" s="1" t="str">
        <f>'Customer_Master'!D3889</f>
        <v>Michael Williams</v>
      </c>
      <c r="C3889" s="1" t="str">
        <f>'Customer_Master'!E3889</f>
        <v>Sparkgroup Llc</v>
      </c>
      <c r="D3889" t="str">
        <f>'Customer_Master'!G3889</f>
        <v>Valid</v>
      </c>
      <c r="E3889" t="str">
        <f>'Customer_Master'!I3889</f>
        <v>Invalid</v>
      </c>
      <c r="F3889" t="str">
        <f>'Customer_Master'!X3889</f>
        <v>Complete</v>
      </c>
      <c r="G3889">
        <f>'Customer_Master'!Y3889</f>
        <v>80</v>
      </c>
    </row>
    <row r="3890" spans="1:7" x14ac:dyDescent="0.25">
      <c r="A3890" s="1" t="str">
        <f>'Customer_Master'!A3890</f>
        <v>CUST-04578</v>
      </c>
      <c r="B3890" s="1" t="str">
        <f>'Customer_Master'!D3890</f>
        <v>Tariq Asante</v>
      </c>
      <c r="C3890" s="1" t="str">
        <f>'Customer_Master'!E3890</f>
        <v>Flour Mills Of Nigeria</v>
      </c>
      <c r="D3890" t="str">
        <f>'Customer_Master'!G3890</f>
        <v>Valid</v>
      </c>
      <c r="E3890" t="str">
        <f>'Customer_Master'!I3890</f>
        <v>Invalid</v>
      </c>
      <c r="F3890" t="str">
        <f>'Customer_Master'!X3890</f>
        <v>Complete</v>
      </c>
      <c r="G3890">
        <f>'Customer_Master'!Y3890</f>
        <v>80</v>
      </c>
    </row>
    <row r="3891" spans="1:7" x14ac:dyDescent="0.25">
      <c r="A3891" s="1" t="str">
        <f>'Customer_Master'!A3891</f>
        <v>CUST-04296</v>
      </c>
      <c r="B3891" s="1" t="str">
        <f>'Customer_Master'!D3891</f>
        <v>Wanjala Traore</v>
      </c>
      <c r="C3891" s="1" t="str">
        <f>'Customer_Master'!E3891</f>
        <v>Quantagroup</v>
      </c>
      <c r="D3891" t="str">
        <f>'Customer_Master'!G3891</f>
        <v>Valid</v>
      </c>
      <c r="E3891" t="str">
        <f>'Customer_Master'!I3891</f>
        <v>Valid</v>
      </c>
      <c r="F3891" t="str">
        <f>'Customer_Master'!X3891</f>
        <v>Complete</v>
      </c>
      <c r="G3891">
        <f>'Customer_Master'!Y3891</f>
        <v>100</v>
      </c>
    </row>
    <row r="3892" spans="1:7" x14ac:dyDescent="0.25">
      <c r="A3892" s="1" t="str">
        <f>'Customer_Master'!A3892</f>
        <v>CUST-02196</v>
      </c>
      <c r="B3892" s="1" t="str">
        <f>'Customer_Master'!D3892</f>
        <v>Ogechi Anyanwu</v>
      </c>
      <c r="C3892" s="1" t="str">
        <f>'Customer_Master'!E3892</f>
        <v>Moniepoint</v>
      </c>
      <c r="D3892" t="str">
        <f>'Customer_Master'!G3892</f>
        <v>Valid</v>
      </c>
      <c r="E3892" t="str">
        <f>'Customer_Master'!I3892</f>
        <v>Valid</v>
      </c>
      <c r="F3892" t="str">
        <f>'Customer_Master'!X3892</f>
        <v>Complete</v>
      </c>
      <c r="G3892">
        <f>'Customer_Master'!Y3892</f>
        <v>100</v>
      </c>
    </row>
    <row r="3893" spans="1:7" x14ac:dyDescent="0.25">
      <c r="A3893" s="1" t="str">
        <f>'Customer_Master'!A3893</f>
        <v>CUST-02442</v>
      </c>
      <c r="B3893" s="1" t="str">
        <f>'Customer_Master'!D3893</f>
        <v>Ifeoma Johnson</v>
      </c>
      <c r="C3893" s="1" t="str">
        <f>'Customer_Master'!E3893</f>
        <v>Piggyvest</v>
      </c>
      <c r="D3893" t="str">
        <f>'Customer_Master'!G3893</f>
        <v>Valid</v>
      </c>
      <c r="E3893" t="str">
        <f>'Customer_Master'!I3893</f>
        <v>Valid</v>
      </c>
      <c r="F3893" t="str">
        <f>'Customer_Master'!X3893</f>
        <v>Complete</v>
      </c>
      <c r="G3893">
        <f>'Customer_Master'!Y3893</f>
        <v>100</v>
      </c>
    </row>
    <row r="3894" spans="1:7" x14ac:dyDescent="0.25">
      <c r="A3894" s="1" t="str">
        <f>'Customer_Master'!A3894</f>
        <v>CUST-02469</v>
      </c>
      <c r="B3894" s="1" t="str">
        <f>'Customer_Master'!D3894</f>
        <v>Chibueze O'Brien</v>
      </c>
      <c r="C3894" s="1" t="str">
        <f>'Customer_Master'!E3894</f>
        <v>Paystack</v>
      </c>
      <c r="D3894" t="str">
        <f>'Customer_Master'!G3894</f>
        <v>Valid</v>
      </c>
      <c r="E3894" t="str">
        <f>'Customer_Master'!I3894</f>
        <v>Valid</v>
      </c>
      <c r="F3894" t="str">
        <f>'Customer_Master'!X3894</f>
        <v>Complete</v>
      </c>
      <c r="G3894">
        <f>'Customer_Master'!Y3894</f>
        <v>100</v>
      </c>
    </row>
    <row r="3895" spans="1:7" x14ac:dyDescent="0.25">
      <c r="A3895" s="1" t="str">
        <f>'Customer_Master'!A3895</f>
        <v>CUST-01289</v>
      </c>
      <c r="B3895" s="1" t="str">
        <f>'Customer_Master'!D3895</f>
        <v>Folake Garba</v>
      </c>
      <c r="C3895" s="1" t="str">
        <f>'Customer_Master'!E3895</f>
        <v>Not Available</v>
      </c>
      <c r="D3895" t="str">
        <f>'Customer_Master'!G3895</f>
        <v>Valid</v>
      </c>
      <c r="E3895" t="str">
        <f>'Customer_Master'!I3895</f>
        <v>Valid</v>
      </c>
      <c r="F3895" t="str">
        <f>'Customer_Master'!X3895</f>
        <v>Incomplete</v>
      </c>
      <c r="G3895">
        <f>'Customer_Master'!Y3895</f>
        <v>60</v>
      </c>
    </row>
    <row r="3896" spans="1:7" x14ac:dyDescent="0.25">
      <c r="A3896" s="1" t="str">
        <f>'Customer_Master'!A3896</f>
        <v>CUST-02059</v>
      </c>
      <c r="B3896" s="1" t="str">
        <f>'Customer_Master'!D3896</f>
        <v>Sola Okorie</v>
      </c>
      <c r="C3896" s="1" t="str">
        <f>'Customer_Master'!E3896</f>
        <v>Twiga Foods</v>
      </c>
      <c r="D3896" t="str">
        <f>'Customer_Master'!G3896</f>
        <v>Valid</v>
      </c>
      <c r="E3896" t="str">
        <f>'Customer_Master'!I3896</f>
        <v>Valid</v>
      </c>
      <c r="F3896" t="str">
        <f>'Customer_Master'!X3896</f>
        <v>Complete</v>
      </c>
      <c r="G3896">
        <f>'Customer_Master'!Y3896</f>
        <v>100</v>
      </c>
    </row>
    <row r="3897" spans="1:7" x14ac:dyDescent="0.25">
      <c r="A3897" s="1" t="str">
        <f>'Customer_Master'!A3897</f>
        <v>CUST-02039</v>
      </c>
      <c r="B3897" s="1" t="str">
        <f>'Customer_Master'!D3897</f>
        <v>Oladele</v>
      </c>
      <c r="C3897" s="1" t="str">
        <f>'Customer_Master'!E3897</f>
        <v>Paystack</v>
      </c>
      <c r="D3897" t="str">
        <f>'Customer_Master'!G3897</f>
        <v>Valid</v>
      </c>
      <c r="E3897" t="str">
        <f>'Customer_Master'!I3897</f>
        <v>Valid</v>
      </c>
      <c r="F3897" t="str">
        <f>'Customer_Master'!X3897</f>
        <v>Incomplete</v>
      </c>
      <c r="G3897">
        <f>'Customer_Master'!Y3897</f>
        <v>60</v>
      </c>
    </row>
    <row r="3898" spans="1:7" x14ac:dyDescent="0.25">
      <c r="A3898" s="1" t="str">
        <f>'Customer_Master'!A3898</f>
        <v>CUST-02393</v>
      </c>
      <c r="B3898" s="1" t="str">
        <f>'Customer_Master'!D3898</f>
        <v>Omar Mwangi</v>
      </c>
      <c r="C3898" s="1" t="str">
        <f>'Customer_Master'!E3898</f>
        <v>Andela</v>
      </c>
      <c r="D3898" t="str">
        <f>'Customer_Master'!G3898</f>
        <v>Valid</v>
      </c>
      <c r="E3898" t="str">
        <f>'Customer_Master'!I3898</f>
        <v>Valid</v>
      </c>
      <c r="F3898" t="str">
        <f>'Customer_Master'!X3898</f>
        <v>Complete</v>
      </c>
      <c r="G3898">
        <f>'Customer_Master'!Y3898</f>
        <v>100</v>
      </c>
    </row>
    <row r="3899" spans="1:7" x14ac:dyDescent="0.25">
      <c r="A3899" s="1" t="str">
        <f>'Customer_Master'!A3899</f>
        <v>CUST-04085</v>
      </c>
      <c r="B3899" s="1" t="str">
        <f>'Customer_Master'!D3899</f>
        <v>Kibet Oladipo</v>
      </c>
      <c r="C3899" s="1" t="str">
        <f>'Customer_Master'!E3899</f>
        <v>Chipper Cash</v>
      </c>
      <c r="D3899" t="str">
        <f>'Customer_Master'!G3899</f>
        <v>Valid</v>
      </c>
      <c r="E3899" t="str">
        <f>'Customer_Master'!I3899</f>
        <v>Valid</v>
      </c>
      <c r="F3899" t="str">
        <f>'Customer_Master'!X3899</f>
        <v>Complete</v>
      </c>
      <c r="G3899">
        <f>'Customer_Master'!Y3899</f>
        <v>100</v>
      </c>
    </row>
    <row r="3900" spans="1:7" x14ac:dyDescent="0.25">
      <c r="A3900" s="1" t="str">
        <f>'Customer_Master'!A3900</f>
        <v>CUST-02635</v>
      </c>
      <c r="B3900" s="1" t="str">
        <f>'Customer_Master'!D3900</f>
        <v>Otieno O'Brien</v>
      </c>
      <c r="C3900" s="1" t="str">
        <f>'Customer_Master'!E3900</f>
        <v>Primedigital Gmbh</v>
      </c>
      <c r="D3900" t="str">
        <f>'Customer_Master'!G3900</f>
        <v>Valid</v>
      </c>
      <c r="E3900" t="str">
        <f>'Customer_Master'!I3900</f>
        <v>Valid</v>
      </c>
      <c r="F3900" t="str">
        <f>'Customer_Master'!X3900</f>
        <v>Complete</v>
      </c>
      <c r="G3900">
        <f>'Customer_Master'!Y3900</f>
        <v>100</v>
      </c>
    </row>
    <row r="3901" spans="1:7" x14ac:dyDescent="0.25">
      <c r="A3901" s="1" t="str">
        <f>'Customer_Master'!A3901</f>
        <v>CUST-04525</v>
      </c>
      <c r="B3901" s="1" t="str">
        <f>'Customer_Master'!D3901</f>
        <v>Sarah Mwangi</v>
      </c>
      <c r="C3901" s="1" t="str">
        <f>'Customer_Master'!E3901</f>
        <v>Not Available</v>
      </c>
      <c r="D3901" t="str">
        <f>'Customer_Master'!G3901</f>
        <v>Valid</v>
      </c>
      <c r="E3901" t="str">
        <f>'Customer_Master'!I3901</f>
        <v>Valid</v>
      </c>
      <c r="F3901" t="str">
        <f>'Customer_Master'!X3901</f>
        <v>Incomplete</v>
      </c>
      <c r="G3901">
        <f>'Customer_Master'!Y3901</f>
        <v>60</v>
      </c>
    </row>
    <row r="3902" spans="1:7" x14ac:dyDescent="0.25">
      <c r="A3902" s="1" t="str">
        <f>'Customer_Master'!A3902</f>
        <v>CUST-02006</v>
      </c>
      <c r="B3902" s="1" t="str">
        <f>'Customer_Master'!D3902</f>
        <v>Thandiwe Johnson</v>
      </c>
      <c r="C3902" s="1" t="str">
        <f>'Customer_Master'!E3902</f>
        <v>Datanetworks Plc</v>
      </c>
      <c r="D3902" t="str">
        <f>'Customer_Master'!G3902</f>
        <v>Valid</v>
      </c>
      <c r="E3902" t="str">
        <f>'Customer_Master'!I3902</f>
        <v>Valid</v>
      </c>
      <c r="F3902" t="str">
        <f>'Customer_Master'!X3902</f>
        <v>Complete</v>
      </c>
      <c r="G3902">
        <f>'Customer_Master'!Y3902</f>
        <v>75</v>
      </c>
    </row>
    <row r="3903" spans="1:7" x14ac:dyDescent="0.25">
      <c r="A3903" s="1" t="str">
        <f>'Customer_Master'!A3903</f>
        <v>CUST-04934</v>
      </c>
      <c r="B3903" s="1" t="str">
        <f>'Customer_Master'!D3903</f>
        <v>Kunle Okafor</v>
      </c>
      <c r="C3903" s="1" t="str">
        <f>'Customer_Master'!E3903</f>
        <v>Sparkhealth Llc</v>
      </c>
      <c r="D3903" t="str">
        <f>'Customer_Master'!G3903</f>
        <v>Valid</v>
      </c>
      <c r="E3903" t="str">
        <f>'Customer_Master'!I3903</f>
        <v>Valid</v>
      </c>
      <c r="F3903" t="str">
        <f>'Customer_Master'!X3903</f>
        <v>Complete</v>
      </c>
      <c r="G3903">
        <f>'Customer_Master'!Y3903</f>
        <v>100</v>
      </c>
    </row>
    <row r="3904" spans="1:7" x14ac:dyDescent="0.25">
      <c r="A3904" s="1" t="str">
        <f>'Customer_Master'!A3904</f>
        <v>CUST-01228</v>
      </c>
      <c r="B3904" s="1" t="str">
        <f>'Customer_Master'!D3904</f>
        <v>Femke Williams</v>
      </c>
      <c r="C3904" s="1" t="str">
        <f>'Customer_Master'!E3904</f>
        <v>Moniepoint</v>
      </c>
      <c r="D3904" t="str">
        <f>'Customer_Master'!G3904</f>
        <v>Valid</v>
      </c>
      <c r="E3904" t="str">
        <f>'Customer_Master'!I3904</f>
        <v>Valid</v>
      </c>
      <c r="F3904" t="str">
        <f>'Customer_Master'!X3904</f>
        <v>Complete</v>
      </c>
      <c r="G3904">
        <f>'Customer_Master'!Y3904</f>
        <v>100</v>
      </c>
    </row>
    <row r="3905" spans="1:7" x14ac:dyDescent="0.25">
      <c r="A3905" s="1" t="str">
        <f>'Customer_Master'!A3905</f>
        <v>CUST-01537</v>
      </c>
      <c r="B3905" s="1" t="str">
        <f>'Customer_Master'!D3905</f>
        <v>Sipho Nwosu</v>
      </c>
      <c r="C3905" s="1" t="str">
        <f>'Customer_Master'!E3905</f>
        <v>Zennetworks</v>
      </c>
      <c r="D3905" t="str">
        <f>'Customer_Master'!G3905</f>
        <v>Valid</v>
      </c>
      <c r="E3905" t="str">
        <f>'Customer_Master'!I3905</f>
        <v>Valid</v>
      </c>
      <c r="F3905" t="str">
        <f>'Customer_Master'!X3905</f>
        <v>Complete</v>
      </c>
      <c r="G3905">
        <f>'Customer_Master'!Y3905</f>
        <v>100</v>
      </c>
    </row>
    <row r="3906" spans="1:7" x14ac:dyDescent="0.25">
      <c r="A3906" s="1" t="str">
        <f>'Customer_Master'!A3906</f>
        <v>CUST-00522</v>
      </c>
      <c r="B3906" s="1" t="str">
        <f>'Customer_Master'!D3906</f>
        <v>Amina Naidoo</v>
      </c>
      <c r="C3906" s="1" t="str">
        <f>'Customer_Master'!E3906</f>
        <v>Mtn Group</v>
      </c>
      <c r="D3906" t="str">
        <f>'Customer_Master'!G3906</f>
        <v>Valid</v>
      </c>
      <c r="E3906" t="str">
        <f>'Customer_Master'!I3906</f>
        <v>Valid</v>
      </c>
      <c r="F3906" t="str">
        <f>'Customer_Master'!X3906</f>
        <v>Complete</v>
      </c>
      <c r="G3906">
        <f>'Customer_Master'!Y3906</f>
        <v>100</v>
      </c>
    </row>
    <row r="3907" spans="1:7" x14ac:dyDescent="0.25">
      <c r="A3907" s="1" t="str">
        <f>'Customer_Master'!A3907</f>
        <v>CUST-00524</v>
      </c>
      <c r="B3907" s="1" t="str">
        <f>'Customer_Master'!D3907</f>
        <v>Fatuma Kamau</v>
      </c>
      <c r="C3907" s="1" t="str">
        <f>'Customer_Master'!E3907</f>
        <v>Stackhealth</v>
      </c>
      <c r="D3907" t="str">
        <f>'Customer_Master'!G3907</f>
        <v>Valid</v>
      </c>
      <c r="E3907" t="str">
        <f>'Customer_Master'!I3907</f>
        <v>Valid</v>
      </c>
      <c r="F3907" t="str">
        <f>'Customer_Master'!X3907</f>
        <v>Complete</v>
      </c>
      <c r="G3907">
        <f>'Customer_Master'!Y3907</f>
        <v>100</v>
      </c>
    </row>
    <row r="3908" spans="1:7" x14ac:dyDescent="0.25">
      <c r="A3908" s="1" t="str">
        <f>'Customer_Master'!A3908</f>
        <v>CUST-00990</v>
      </c>
      <c r="B3908" s="1" t="str">
        <f>'Customer_Master'!D3908</f>
        <v>Hauwa Ogundimu</v>
      </c>
      <c r="C3908" s="1" t="str">
        <f>'Customer_Master'!E3908</f>
        <v>Heliocapital Plc</v>
      </c>
      <c r="D3908" t="str">
        <f>'Customer_Master'!G3908</f>
        <v>Valid</v>
      </c>
      <c r="E3908" t="str">
        <f>'Customer_Master'!I3908</f>
        <v>Valid</v>
      </c>
      <c r="F3908" t="str">
        <f>'Customer_Master'!X3908</f>
        <v>Complete</v>
      </c>
      <c r="G3908">
        <f>'Customer_Master'!Y3908</f>
        <v>100</v>
      </c>
    </row>
    <row r="3909" spans="1:7" x14ac:dyDescent="0.25">
      <c r="A3909" s="1" t="str">
        <f>'Customer_Master'!A3909</f>
        <v>CUST-04877</v>
      </c>
      <c r="B3909" s="1" t="str">
        <f>'Customer_Master'!D3909</f>
        <v>Wanjiru Adewale</v>
      </c>
      <c r="C3909" s="1" t="str">
        <f>'Customer_Master'!E3909</f>
        <v>Orbitai Llc</v>
      </c>
      <c r="D3909" t="str">
        <f>'Customer_Master'!G3909</f>
        <v>Invalid</v>
      </c>
      <c r="E3909" t="str">
        <f>'Customer_Master'!I3909</f>
        <v>Valid</v>
      </c>
      <c r="F3909" t="str">
        <f>'Customer_Master'!X3909</f>
        <v>Complete</v>
      </c>
      <c r="G3909">
        <f>'Customer_Master'!Y3909</f>
        <v>70</v>
      </c>
    </row>
    <row r="3910" spans="1:7" x14ac:dyDescent="0.25">
      <c r="A3910" s="1" t="str">
        <f>'Customer_Master'!A3910</f>
        <v>CUST-04265</v>
      </c>
      <c r="B3910" s="1" t="str">
        <f>'Customer_Master'!D3910</f>
        <v>Brian Traore</v>
      </c>
      <c r="C3910" s="1" t="str">
        <f>'Customer_Master'!E3910</f>
        <v>Kuda</v>
      </c>
      <c r="D3910" t="str">
        <f>'Customer_Master'!G3910</f>
        <v>Valid</v>
      </c>
      <c r="E3910" t="str">
        <f>'Customer_Master'!I3910</f>
        <v>Valid</v>
      </c>
      <c r="F3910" t="str">
        <f>'Customer_Master'!X3910</f>
        <v>Complete</v>
      </c>
      <c r="G3910">
        <f>'Customer_Master'!Y3910</f>
        <v>75</v>
      </c>
    </row>
    <row r="3911" spans="1:7" x14ac:dyDescent="0.25">
      <c r="A3911" s="1" t="str">
        <f>'Customer_Master'!A3911</f>
        <v>CUST-04900</v>
      </c>
      <c r="B3911" s="1" t="str">
        <f>'Customer_Master'!D3911</f>
        <v>Maryam Orji</v>
      </c>
      <c r="C3911" s="1" t="str">
        <f>'Customer_Master'!E3911</f>
        <v>Pulselogic</v>
      </c>
      <c r="D3911" t="str">
        <f>'Customer_Master'!G3911</f>
        <v>Valid</v>
      </c>
      <c r="E3911" t="str">
        <f>'Customer_Master'!I3911</f>
        <v>Valid</v>
      </c>
      <c r="F3911" t="str">
        <f>'Customer_Master'!X3911</f>
        <v>Complete</v>
      </c>
      <c r="G3911">
        <f>'Customer_Master'!Y3911</f>
        <v>75</v>
      </c>
    </row>
    <row r="3912" spans="1:7" x14ac:dyDescent="0.25">
      <c r="A3912" s="1" t="str">
        <f>'Customer_Master'!A3912</f>
        <v>CUST-01807</v>
      </c>
      <c r="B3912" s="1" t="str">
        <f>'Customer_Master'!D3912</f>
        <v>Chidinma Adebayo</v>
      </c>
      <c r="C3912" s="1" t="str">
        <f>'Customer_Master'!E3912</f>
        <v>Gridlogistics Ltd</v>
      </c>
      <c r="D3912" t="str">
        <f>'Customer_Master'!G3912</f>
        <v>Valid</v>
      </c>
      <c r="E3912" t="str">
        <f>'Customer_Master'!I3912</f>
        <v>Valid</v>
      </c>
      <c r="F3912" t="str">
        <f>'Customer_Master'!X3912</f>
        <v>Complete</v>
      </c>
      <c r="G3912">
        <f>'Customer_Master'!Y3912</f>
        <v>100</v>
      </c>
    </row>
    <row r="3913" spans="1:7" x14ac:dyDescent="0.25">
      <c r="A3913" s="1" t="str">
        <f>'Customer_Master'!A3913</f>
        <v>CUST-02941</v>
      </c>
      <c r="B3913" s="1" t="str">
        <f>'Customer_Master'!D3913</f>
        <v>Damilola Oladipo</v>
      </c>
      <c r="C3913" s="1" t="str">
        <f>'Customer_Master'!E3913</f>
        <v>Lumennetworks Inc</v>
      </c>
      <c r="D3913" t="str">
        <f>'Customer_Master'!G3913</f>
        <v>Valid</v>
      </c>
      <c r="E3913" t="str">
        <f>'Customer_Master'!I3913</f>
        <v>Valid</v>
      </c>
      <c r="F3913" t="str">
        <f>'Customer_Master'!X3913</f>
        <v>Complete</v>
      </c>
      <c r="G3913">
        <f>'Customer_Master'!Y3913</f>
        <v>100</v>
      </c>
    </row>
    <row r="3914" spans="1:7" x14ac:dyDescent="0.25">
      <c r="A3914" s="1" t="str">
        <f>'Customer_Master'!A3914</f>
        <v>CUST-04033</v>
      </c>
      <c r="B3914" s="1" t="str">
        <f>'Customer_Master'!D3914</f>
        <v>Obinna Adebayo</v>
      </c>
      <c r="C3914" s="1" t="str">
        <f>'Customer_Master'!E3914</f>
        <v>Swiftai</v>
      </c>
      <c r="D3914" t="str">
        <f>'Customer_Master'!G3914</f>
        <v>Valid</v>
      </c>
      <c r="E3914" t="str">
        <f>'Customer_Master'!I3914</f>
        <v>Valid</v>
      </c>
      <c r="F3914" t="str">
        <f>'Customer_Master'!X3914</f>
        <v>Complete</v>
      </c>
      <c r="G3914">
        <f>'Customer_Master'!Y3914</f>
        <v>75</v>
      </c>
    </row>
    <row r="3915" spans="1:7" x14ac:dyDescent="0.25">
      <c r="A3915" s="1" t="str">
        <f>'Customer_Master'!A3915</f>
        <v>CUST-00634</v>
      </c>
      <c r="B3915" s="1" t="str">
        <f>'Customer_Master'!D3915</f>
        <v>Chidi Diallo</v>
      </c>
      <c r="C3915" s="1" t="str">
        <f>'Customer_Master'!E3915</f>
        <v>Fluxhealth Gmbh</v>
      </c>
      <c r="D3915" t="str">
        <f>'Customer_Master'!G3915</f>
        <v>Valid</v>
      </c>
      <c r="E3915" t="str">
        <f>'Customer_Master'!I3915</f>
        <v>Valid</v>
      </c>
      <c r="F3915" t="str">
        <f>'Customer_Master'!X3915</f>
        <v>Complete</v>
      </c>
      <c r="G3915">
        <f>'Customer_Master'!Y3915</f>
        <v>100</v>
      </c>
    </row>
    <row r="3916" spans="1:7" x14ac:dyDescent="0.25">
      <c r="A3916" s="1" t="str">
        <f>'Customer_Master'!A3916</f>
        <v>CUST-02107</v>
      </c>
      <c r="B3916" s="1" t="str">
        <f>'Customer_Master'!D3916</f>
        <v>Adebayo Salami</v>
      </c>
      <c r="C3916" s="1" t="str">
        <f>'Customer_Master'!E3916</f>
        <v>Dataanalytics</v>
      </c>
      <c r="D3916" t="str">
        <f>'Customer_Master'!G3916</f>
        <v>Valid</v>
      </c>
      <c r="E3916" t="str">
        <f>'Customer_Master'!I3916</f>
        <v>Valid</v>
      </c>
      <c r="F3916" t="str">
        <f>'Customer_Master'!X3916</f>
        <v>Complete</v>
      </c>
      <c r="G3916">
        <f>'Customer_Master'!Y3916</f>
        <v>100</v>
      </c>
    </row>
    <row r="3917" spans="1:7" x14ac:dyDescent="0.25">
      <c r="A3917" s="1" t="str">
        <f>'Customer_Master'!A3917</f>
        <v>CUST-02674</v>
      </c>
      <c r="B3917" s="1" t="str">
        <f>'Customer_Master'!D3917</f>
        <v>Bashir</v>
      </c>
      <c r="C3917" s="1" t="str">
        <f>'Customer_Master'!E3917</f>
        <v>Orbitgroup Plc</v>
      </c>
      <c r="D3917" t="str">
        <f>'Customer_Master'!G3917</f>
        <v>Valid</v>
      </c>
      <c r="E3917" t="str">
        <f>'Customer_Master'!I3917</f>
        <v>Valid</v>
      </c>
      <c r="F3917" t="str">
        <f>'Customer_Master'!X3917</f>
        <v>Incomplete</v>
      </c>
      <c r="G3917">
        <f>'Customer_Master'!Y3917</f>
        <v>60</v>
      </c>
    </row>
    <row r="3918" spans="1:7" x14ac:dyDescent="0.25">
      <c r="A3918" s="1" t="str">
        <f>'Customer_Master'!A3918</f>
        <v>CUST-02182</v>
      </c>
      <c r="B3918" s="1" t="str">
        <f>'Customer_Master'!D3918</f>
        <v>Sarah Hassan</v>
      </c>
      <c r="C3918" s="1" t="str">
        <f>'Customer_Master'!E3918</f>
        <v>Orbitai</v>
      </c>
      <c r="D3918" t="str">
        <f>'Customer_Master'!G3918</f>
        <v>Valid</v>
      </c>
      <c r="E3918" t="str">
        <f>'Customer_Master'!I3918</f>
        <v>Valid</v>
      </c>
      <c r="F3918" t="str">
        <f>'Customer_Master'!X3918</f>
        <v>Complete</v>
      </c>
      <c r="G3918">
        <f>'Customer_Master'!Y3918</f>
        <v>100</v>
      </c>
    </row>
    <row r="3919" spans="1:7" x14ac:dyDescent="0.25">
      <c r="A3919" s="1" t="str">
        <f>'Customer_Master'!A3919</f>
        <v>CUST-03373</v>
      </c>
      <c r="B3919" s="1" t="str">
        <f>'Customer_Master'!D3919</f>
        <v>Akinyi Abubakar</v>
      </c>
      <c r="C3919" s="1" t="str">
        <f>'Customer_Master'!E3919</f>
        <v>Cloudgroup Ltd</v>
      </c>
      <c r="D3919" t="str">
        <f>'Customer_Master'!G3919</f>
        <v>Valid</v>
      </c>
      <c r="E3919" t="str">
        <f>'Customer_Master'!I3919</f>
        <v>Valid</v>
      </c>
      <c r="F3919" t="str">
        <f>'Customer_Master'!X3919</f>
        <v>Complete</v>
      </c>
      <c r="G3919">
        <f>'Customer_Master'!Y3919</f>
        <v>75</v>
      </c>
    </row>
    <row r="3920" spans="1:7" x14ac:dyDescent="0.25">
      <c r="A3920" s="1" t="str">
        <f>'Customer_Master'!A3920</f>
        <v>CUST-04244</v>
      </c>
      <c r="B3920" s="1" t="str">
        <f>'Customer_Master'!D3920</f>
        <v>Funmi Ugwu</v>
      </c>
      <c r="C3920" s="1" t="str">
        <f>'Customer_Master'!E3920</f>
        <v>Paylogic Inc</v>
      </c>
      <c r="D3920" t="str">
        <f>'Customer_Master'!G3920</f>
        <v>Valid</v>
      </c>
      <c r="E3920" t="str">
        <f>'Customer_Master'!I3920</f>
        <v>Valid</v>
      </c>
      <c r="F3920" t="str">
        <f>'Customer_Master'!X3920</f>
        <v>Complete</v>
      </c>
      <c r="G3920">
        <f>'Customer_Master'!Y3920</f>
        <v>100</v>
      </c>
    </row>
    <row r="3921" spans="1:7" x14ac:dyDescent="0.25">
      <c r="A3921" s="1" t="str">
        <f>'Customer_Master'!A3921</f>
        <v>CUST-02439</v>
      </c>
      <c r="B3921" s="1" t="str">
        <f>'Customer_Master'!D3921</f>
        <v>Kevin</v>
      </c>
      <c r="C3921" s="1" t="str">
        <f>'Customer_Master'!E3921</f>
        <v>Bua Foods</v>
      </c>
      <c r="D3921" t="str">
        <f>'Customer_Master'!G3921</f>
        <v>Valid</v>
      </c>
      <c r="E3921" t="str">
        <f>'Customer_Master'!I3921</f>
        <v>Valid</v>
      </c>
      <c r="F3921" t="str">
        <f>'Customer_Master'!X3921</f>
        <v>Incomplete</v>
      </c>
      <c r="G3921">
        <f>'Customer_Master'!Y3921</f>
        <v>60</v>
      </c>
    </row>
    <row r="3922" spans="1:7" x14ac:dyDescent="0.25">
      <c r="A3922" s="1" t="str">
        <f>'Customer_Master'!A3922</f>
        <v>CUST-03988</v>
      </c>
      <c r="B3922" s="1" t="str">
        <f>'Customer_Master'!D3922</f>
        <v>Thandiwe Nwosu</v>
      </c>
      <c r="C3922" s="1" t="str">
        <f>'Customer_Master'!E3922</f>
        <v>Orbitlogic Gmbh</v>
      </c>
      <c r="D3922" t="str">
        <f>'Customer_Master'!G3922</f>
        <v>Valid</v>
      </c>
      <c r="E3922" t="str">
        <f>'Customer_Master'!I3922</f>
        <v>Valid</v>
      </c>
      <c r="F3922" t="str">
        <f>'Customer_Master'!X3922</f>
        <v>Complete</v>
      </c>
      <c r="G3922">
        <f>'Customer_Master'!Y3922</f>
        <v>100</v>
      </c>
    </row>
    <row r="3923" spans="1:7" x14ac:dyDescent="0.25">
      <c r="A3923" s="1" t="str">
        <f>'Customer_Master'!A3923</f>
        <v>CUST-02158</v>
      </c>
      <c r="B3923" s="1" t="str">
        <f>'Customer_Master'!D3923</f>
        <v>Bello</v>
      </c>
      <c r="C3923" s="1" t="str">
        <f>'Customer_Master'!E3923</f>
        <v>Echosolutions Plc</v>
      </c>
      <c r="D3923" t="str">
        <f>'Customer_Master'!G3923</f>
        <v>Valid</v>
      </c>
      <c r="E3923" t="str">
        <f>'Customer_Master'!I3923</f>
        <v>Valid</v>
      </c>
      <c r="F3923" t="str">
        <f>'Customer_Master'!X3923</f>
        <v>Incomplete</v>
      </c>
      <c r="G3923">
        <f>'Customer_Master'!Y3923</f>
        <v>60</v>
      </c>
    </row>
    <row r="3924" spans="1:7" x14ac:dyDescent="0.25">
      <c r="A3924" s="1" t="str">
        <f>'Customer_Master'!A3924</f>
        <v>CUST-02755</v>
      </c>
      <c r="B3924" s="1" t="str">
        <f>'Customer_Master'!D3924</f>
        <v>Kayode Johnson</v>
      </c>
      <c r="C3924" s="1" t="str">
        <f>'Customer_Master'!E3924</f>
        <v>Not Available</v>
      </c>
      <c r="D3924" t="str">
        <f>'Customer_Master'!G3924</f>
        <v>Valid</v>
      </c>
      <c r="E3924" t="str">
        <f>'Customer_Master'!I3924</f>
        <v>Valid</v>
      </c>
      <c r="F3924" t="str">
        <f>'Customer_Master'!X3924</f>
        <v>Incomplete</v>
      </c>
      <c r="G3924">
        <f>'Customer_Master'!Y3924</f>
        <v>60</v>
      </c>
    </row>
    <row r="3925" spans="1:7" x14ac:dyDescent="0.25">
      <c r="A3925" s="1" t="str">
        <f>'Customer_Master'!A3925</f>
        <v>CUST-04119</v>
      </c>
      <c r="B3925" s="1" t="str">
        <f>'Customer_Master'!D3925</f>
        <v>Tope Aliyu</v>
      </c>
      <c r="C3925" s="1" t="str">
        <f>'Customer_Master'!E3925</f>
        <v>Vaulttech Ltd</v>
      </c>
      <c r="D3925" t="str">
        <f>'Customer_Master'!G3925</f>
        <v>Valid</v>
      </c>
      <c r="E3925" t="str">
        <f>'Customer_Master'!I3925</f>
        <v>Valid</v>
      </c>
      <c r="F3925" t="str">
        <f>'Customer_Master'!X3925</f>
        <v>Complete</v>
      </c>
      <c r="G3925">
        <f>'Customer_Master'!Y3925</f>
        <v>100</v>
      </c>
    </row>
    <row r="3926" spans="1:7" x14ac:dyDescent="0.25">
      <c r="A3926" s="1" t="str">
        <f>'Customer_Master'!A3926</f>
        <v>CUST-03946</v>
      </c>
      <c r="B3926" s="1" t="str">
        <f>'Customer_Master'!D3926</f>
        <v>Thandiwe Johnson</v>
      </c>
      <c r="C3926" s="1" t="str">
        <f>'Customer_Master'!E3926</f>
        <v>Bua Foods</v>
      </c>
      <c r="D3926" t="str">
        <f>'Customer_Master'!G3926</f>
        <v>Valid</v>
      </c>
      <c r="E3926" t="str">
        <f>'Customer_Master'!I3926</f>
        <v>Valid</v>
      </c>
      <c r="F3926" t="str">
        <f>'Customer_Master'!X3926</f>
        <v>Complete</v>
      </c>
      <c r="G3926">
        <f>'Customer_Master'!Y3926</f>
        <v>75</v>
      </c>
    </row>
    <row r="3927" spans="1:7" x14ac:dyDescent="0.25">
      <c r="A3927" s="1" t="str">
        <f>'Customer_Master'!A3927</f>
        <v>CUST-00746</v>
      </c>
      <c r="B3927" s="1" t="str">
        <f>'Customer_Master'!D3927</f>
        <v>Lawal Orji</v>
      </c>
      <c r="C3927" s="1" t="str">
        <f>'Customer_Master'!E3927</f>
        <v>Datasoft Ltd</v>
      </c>
      <c r="D3927" t="str">
        <f>'Customer_Master'!G3927</f>
        <v>Valid</v>
      </c>
      <c r="E3927" t="str">
        <f>'Customer_Master'!I3927</f>
        <v>Valid</v>
      </c>
      <c r="F3927" t="str">
        <f>'Customer_Master'!X3927</f>
        <v>Complete</v>
      </c>
      <c r="G3927">
        <f>'Customer_Master'!Y3927</f>
        <v>100</v>
      </c>
    </row>
    <row r="3928" spans="1:7" x14ac:dyDescent="0.25">
      <c r="A3928" s="1" t="str">
        <f>'Customer_Master'!A3928</f>
        <v>CUST-03016</v>
      </c>
      <c r="B3928" s="1" t="str">
        <f>'Customer_Master'!D3928</f>
        <v>Chibueze Taylor</v>
      </c>
      <c r="C3928" s="1" t="str">
        <f>'Customer_Master'!E3928</f>
        <v>Orbitlogic</v>
      </c>
      <c r="D3928" t="str">
        <f>'Customer_Master'!G3928</f>
        <v>Valid</v>
      </c>
      <c r="E3928" t="str">
        <f>'Customer_Master'!I3928</f>
        <v>Valid</v>
      </c>
      <c r="F3928" t="str">
        <f>'Customer_Master'!X3928</f>
        <v>Complete</v>
      </c>
      <c r="G3928">
        <f>'Customer_Master'!Y3928</f>
        <v>100</v>
      </c>
    </row>
    <row r="3929" spans="1:7" x14ac:dyDescent="0.25">
      <c r="A3929" s="1" t="str">
        <f>'Customer_Master'!A3929</f>
        <v>CUST-00439</v>
      </c>
      <c r="B3929" s="1" t="str">
        <f>'Customer_Master'!D3929</f>
        <v>Daniel Balogun</v>
      </c>
      <c r="C3929" s="1" t="str">
        <f>'Customer_Master'!E3929</f>
        <v>Teamapt</v>
      </c>
      <c r="D3929" t="str">
        <f>'Customer_Master'!G3929</f>
        <v>Invalid</v>
      </c>
      <c r="E3929" t="str">
        <f>'Customer_Master'!I3929</f>
        <v>Valid</v>
      </c>
      <c r="F3929" t="str">
        <f>'Customer_Master'!X3929</f>
        <v>Complete</v>
      </c>
      <c r="G3929">
        <f>'Customer_Master'!Y3929</f>
        <v>45</v>
      </c>
    </row>
    <row r="3930" spans="1:7" x14ac:dyDescent="0.25">
      <c r="A3930" s="1" t="str">
        <f>'Customer_Master'!A3930</f>
        <v>CUST-04441</v>
      </c>
      <c r="B3930" s="1" t="str">
        <f>'Customer_Master'!D3930</f>
        <v>Babatunde Mohammed</v>
      </c>
      <c r="C3930" s="1" t="str">
        <f>'Customer_Master'!E3930</f>
        <v>Lumensystems Inc</v>
      </c>
      <c r="D3930" t="str">
        <f>'Customer_Master'!G3930</f>
        <v>Valid</v>
      </c>
      <c r="E3930" t="str">
        <f>'Customer_Master'!I3930</f>
        <v>Valid</v>
      </c>
      <c r="F3930" t="str">
        <f>'Customer_Master'!X3930</f>
        <v>Complete</v>
      </c>
      <c r="G3930">
        <f>'Customer_Master'!Y3930</f>
        <v>75</v>
      </c>
    </row>
    <row r="3931" spans="1:7" x14ac:dyDescent="0.25">
      <c r="A3931" s="1" t="str">
        <f>'Customer_Master'!A3931</f>
        <v>CUST-00774</v>
      </c>
      <c r="B3931" s="1" t="str">
        <f>'Customer_Master'!D3931</f>
        <v>Favour Traore</v>
      </c>
      <c r="C3931" s="1" t="str">
        <f>'Customer_Master'!E3931</f>
        <v>Vaulthealth Llc</v>
      </c>
      <c r="D3931" t="str">
        <f>'Customer_Master'!G3931</f>
        <v>Invalid</v>
      </c>
      <c r="E3931" t="str">
        <f>'Customer_Master'!I3931</f>
        <v>Valid</v>
      </c>
      <c r="F3931" t="str">
        <f>'Customer_Master'!X3931</f>
        <v>Complete</v>
      </c>
      <c r="G3931">
        <f>'Customer_Master'!Y3931</f>
        <v>70</v>
      </c>
    </row>
    <row r="3932" spans="1:7" x14ac:dyDescent="0.25">
      <c r="A3932" s="1" t="str">
        <f>'Customer_Master'!A3932</f>
        <v>CUST-03858</v>
      </c>
      <c r="B3932" s="1" t="str">
        <f>'Customer_Master'!D3932</f>
        <v>Nomvula Hassan</v>
      </c>
      <c r="C3932" s="1" t="str">
        <f>'Customer_Master'!E3932</f>
        <v>Bua Foods</v>
      </c>
      <c r="D3932" t="str">
        <f>'Customer_Master'!G3932</f>
        <v>Valid</v>
      </c>
      <c r="E3932" t="str">
        <f>'Customer_Master'!I3932</f>
        <v>Valid</v>
      </c>
      <c r="F3932" t="str">
        <f>'Customer_Master'!X3932</f>
        <v>Complete</v>
      </c>
      <c r="G3932">
        <f>'Customer_Master'!Y3932</f>
        <v>100</v>
      </c>
    </row>
    <row r="3933" spans="1:7" x14ac:dyDescent="0.25">
      <c r="A3933" s="1" t="str">
        <f>'Customer_Master'!A3933</f>
        <v>CUST-00656</v>
      </c>
      <c r="B3933" s="1" t="str">
        <f>'Customer_Master'!D3933</f>
        <v>Amani Diallo</v>
      </c>
      <c r="C3933" s="1" t="str">
        <f>'Customer_Master'!E3933</f>
        <v>Andela</v>
      </c>
      <c r="D3933" t="str">
        <f>'Customer_Master'!G3933</f>
        <v>Valid</v>
      </c>
      <c r="E3933" t="str">
        <f>'Customer_Master'!I3933</f>
        <v>Valid</v>
      </c>
      <c r="F3933" t="str">
        <f>'Customer_Master'!X3933</f>
        <v>Complete</v>
      </c>
      <c r="G3933">
        <f>'Customer_Master'!Y3933</f>
        <v>75</v>
      </c>
    </row>
    <row r="3934" spans="1:7" x14ac:dyDescent="0.25">
      <c r="A3934" s="1" t="str">
        <f>'Customer_Master'!A3934</f>
        <v>CUST-00869</v>
      </c>
      <c r="B3934" s="1" t="str">
        <f>'Customer_Master'!D3934</f>
        <v>Simi Adeyemi</v>
      </c>
      <c r="C3934" s="1" t="str">
        <f>'Customer_Master'!E3934</f>
        <v>Lumenventures Plc</v>
      </c>
      <c r="D3934" t="str">
        <f>'Customer_Master'!G3934</f>
        <v>Valid</v>
      </c>
      <c r="E3934" t="str">
        <f>'Customer_Master'!I3934</f>
        <v>Valid</v>
      </c>
      <c r="F3934" t="str">
        <f>'Customer_Master'!X3934</f>
        <v>Complete</v>
      </c>
      <c r="G3934">
        <f>'Customer_Master'!Y3934</f>
        <v>100</v>
      </c>
    </row>
    <row r="3935" spans="1:7" x14ac:dyDescent="0.25">
      <c r="A3935" s="1" t="str">
        <f>'Customer_Master'!A3935</f>
        <v>CUST-03697</v>
      </c>
      <c r="B3935" s="1" t="str">
        <f>'Customer_Master'!D3935</f>
        <v>Segun Wilson</v>
      </c>
      <c r="C3935" s="1" t="str">
        <f>'Customer_Master'!E3935</f>
        <v>Not Available</v>
      </c>
      <c r="D3935" t="str">
        <f>'Customer_Master'!G3935</f>
        <v>Valid</v>
      </c>
      <c r="E3935" t="str">
        <f>'Customer_Master'!I3935</f>
        <v>Valid</v>
      </c>
      <c r="F3935" t="str">
        <f>'Customer_Master'!X3935</f>
        <v>Incomplete</v>
      </c>
      <c r="G3935">
        <f>'Customer_Master'!Y3935</f>
        <v>60</v>
      </c>
    </row>
    <row r="3936" spans="1:7" x14ac:dyDescent="0.25">
      <c r="A3936" s="1" t="str">
        <f>'Customer_Master'!A3936</f>
        <v>CUST-02709</v>
      </c>
      <c r="B3936" s="1" t="str">
        <f>'Customer_Master'!D3936</f>
        <v>Grace Orji</v>
      </c>
      <c r="C3936" s="1" t="str">
        <f>'Customer_Master'!E3936</f>
        <v>Brightworks Inc</v>
      </c>
      <c r="D3936" t="str">
        <f>'Customer_Master'!G3936</f>
        <v>Valid</v>
      </c>
      <c r="E3936" t="str">
        <f>'Customer_Master'!I3936</f>
        <v>Valid</v>
      </c>
      <c r="F3936" t="str">
        <f>'Customer_Master'!X3936</f>
        <v>Complete</v>
      </c>
      <c r="G3936">
        <f>'Customer_Master'!Y3936</f>
        <v>75</v>
      </c>
    </row>
    <row r="3937" spans="1:7" x14ac:dyDescent="0.25">
      <c r="A3937" s="1" t="str">
        <f>'Customer_Master'!A3937</f>
        <v>CUST-00667</v>
      </c>
      <c r="B3937" s="1" t="str">
        <f>'Customer_Master'!D3937</f>
        <v>Nneka Adeleke</v>
      </c>
      <c r="C3937" s="1" t="str">
        <f>'Customer_Master'!E3937</f>
        <v>Heliocapital Gmbh</v>
      </c>
      <c r="D3937" t="str">
        <f>'Customer_Master'!G3937</f>
        <v>Valid</v>
      </c>
      <c r="E3937" t="str">
        <f>'Customer_Master'!I3937</f>
        <v>Valid</v>
      </c>
      <c r="F3937" t="str">
        <f>'Customer_Master'!X3937</f>
        <v>Complete</v>
      </c>
      <c r="G3937">
        <f>'Customer_Master'!Y3937</f>
        <v>100</v>
      </c>
    </row>
    <row r="3938" spans="1:7" x14ac:dyDescent="0.25">
      <c r="A3938" s="1" t="str">
        <f>'Customer_Master'!A3938</f>
        <v>CUST-01822</v>
      </c>
      <c r="B3938" s="1" t="str">
        <f>'Customer_Master'!D3938</f>
        <v>Mark Jones</v>
      </c>
      <c r="C3938" s="1" t="str">
        <f>'Customer_Master'!E3938</f>
        <v>Zentech</v>
      </c>
      <c r="D3938" t="str">
        <f>'Customer_Master'!G3938</f>
        <v>Valid</v>
      </c>
      <c r="E3938" t="str">
        <f>'Customer_Master'!I3938</f>
        <v>Valid</v>
      </c>
      <c r="F3938" t="str">
        <f>'Customer_Master'!X3938</f>
        <v>Complete</v>
      </c>
      <c r="G3938">
        <f>'Customer_Master'!Y3938</f>
        <v>100</v>
      </c>
    </row>
    <row r="3939" spans="1:7" x14ac:dyDescent="0.25">
      <c r="A3939" s="1" t="str">
        <f>'Customer_Master'!A3939</f>
        <v>CUST-02101</v>
      </c>
      <c r="B3939" s="1" t="str">
        <f>'Customer_Master'!D3939</f>
        <v>Akinyi Anyanwu</v>
      </c>
      <c r="C3939" s="1" t="str">
        <f>'Customer_Master'!E3939</f>
        <v>Fluxgroup</v>
      </c>
      <c r="D3939" t="str">
        <f>'Customer_Master'!G3939</f>
        <v>Valid</v>
      </c>
      <c r="E3939" t="str">
        <f>'Customer_Master'!I3939</f>
        <v>Valid</v>
      </c>
      <c r="F3939" t="str">
        <f>'Customer_Master'!X3939</f>
        <v>Complete</v>
      </c>
      <c r="G3939">
        <f>'Customer_Master'!Y3939</f>
        <v>100</v>
      </c>
    </row>
    <row r="3940" spans="1:7" x14ac:dyDescent="0.25">
      <c r="A3940" s="1" t="str">
        <f>'Customer_Master'!A3940</f>
        <v>CUST-01579</v>
      </c>
      <c r="B3940" s="1" t="str">
        <f>'Customer_Master'!D3940</f>
        <v>Aisha Garba</v>
      </c>
      <c r="C3940" s="1" t="str">
        <f>'Customer_Master'!E3940</f>
        <v>Swiftsoft Ltd</v>
      </c>
      <c r="D3940" t="str">
        <f>'Customer_Master'!G3940</f>
        <v>Valid</v>
      </c>
      <c r="E3940" t="str">
        <f>'Customer_Master'!I3940</f>
        <v>Valid</v>
      </c>
      <c r="F3940" t="str">
        <f>'Customer_Master'!X3940</f>
        <v>Complete</v>
      </c>
      <c r="G3940">
        <f>'Customer_Master'!Y3940</f>
        <v>100</v>
      </c>
    </row>
    <row r="3941" spans="1:7" x14ac:dyDescent="0.25">
      <c r="A3941" s="1" t="str">
        <f>'Customer_Master'!A3941</f>
        <v>CUST-01883</v>
      </c>
      <c r="B3941" s="1" t="str">
        <f>'Customer_Master'!D3941</f>
        <v>Abdullahi Khan</v>
      </c>
      <c r="C3941" s="1" t="str">
        <f>'Customer_Master'!E3941</f>
        <v>Vaultai Llc</v>
      </c>
      <c r="D3941" t="str">
        <f>'Customer_Master'!G3941</f>
        <v>Valid</v>
      </c>
      <c r="E3941" t="str">
        <f>'Customer_Master'!I3941</f>
        <v>Valid</v>
      </c>
      <c r="F3941" t="str">
        <f>'Customer_Master'!X3941</f>
        <v>Complete</v>
      </c>
      <c r="G3941">
        <f>'Customer_Master'!Y3941</f>
        <v>100</v>
      </c>
    </row>
    <row r="3942" spans="1:7" x14ac:dyDescent="0.25">
      <c r="A3942" s="1" t="str">
        <f>'Customer_Master'!A3942</f>
        <v>CUST-03397</v>
      </c>
      <c r="B3942" s="1" t="str">
        <f>'Customer_Master'!D3942</f>
        <v>Nneka Akinola</v>
      </c>
      <c r="C3942" s="1" t="str">
        <f>'Customer_Master'!E3942</f>
        <v>Echosolutions Ltd</v>
      </c>
      <c r="D3942" t="str">
        <f>'Customer_Master'!G3942</f>
        <v>Valid</v>
      </c>
      <c r="E3942" t="str">
        <f>'Customer_Master'!I3942</f>
        <v>Valid</v>
      </c>
      <c r="F3942" t="str">
        <f>'Customer_Master'!X3942</f>
        <v>Complete</v>
      </c>
      <c r="G3942">
        <f>'Customer_Master'!Y3942</f>
        <v>100</v>
      </c>
    </row>
    <row r="3943" spans="1:7" x14ac:dyDescent="0.25">
      <c r="A3943" s="1" t="str">
        <f>'Customer_Master'!A3943</f>
        <v>CUST-02923</v>
      </c>
      <c r="B3943" s="1" t="str">
        <f>'Customer_Master'!D3943</f>
        <v>Ibrahim Okafor</v>
      </c>
      <c r="C3943" s="1" t="str">
        <f>'Customer_Master'!E3943</f>
        <v>Orbitsystems Inc</v>
      </c>
      <c r="D3943" t="str">
        <f>'Customer_Master'!G3943</f>
        <v>Valid</v>
      </c>
      <c r="E3943" t="str">
        <f>'Customer_Master'!I3943</f>
        <v>Valid</v>
      </c>
      <c r="F3943" t="str">
        <f>'Customer_Master'!X3943</f>
        <v>Complete</v>
      </c>
      <c r="G3943">
        <f>'Customer_Master'!Y3943</f>
        <v>100</v>
      </c>
    </row>
    <row r="3944" spans="1:7" x14ac:dyDescent="0.25">
      <c r="A3944" s="1" t="str">
        <f>'Customer_Master'!A3944</f>
        <v>CUST-04537</v>
      </c>
      <c r="B3944" s="1" t="str">
        <f>'Customer_Master'!D3944</f>
        <v>Olivia Taylor</v>
      </c>
      <c r="C3944" s="1" t="str">
        <f>'Customer_Master'!E3944</f>
        <v>Paysoft Ltd</v>
      </c>
      <c r="D3944" t="str">
        <f>'Customer_Master'!G3944</f>
        <v>Valid</v>
      </c>
      <c r="E3944" t="str">
        <f>'Customer_Master'!I3944</f>
        <v>Valid</v>
      </c>
      <c r="F3944" t="str">
        <f>'Customer_Master'!X3944</f>
        <v>Complete</v>
      </c>
      <c r="G3944">
        <f>'Customer_Master'!Y3944</f>
        <v>75</v>
      </c>
    </row>
    <row r="3945" spans="1:7" x14ac:dyDescent="0.25">
      <c r="A3945" s="1" t="str">
        <f>'Customer_Master'!A3945</f>
        <v>CUST-03933</v>
      </c>
      <c r="B3945" s="1" t="str">
        <f>'Customer_Master'!D3945</f>
        <v>Kayode Adewale</v>
      </c>
      <c r="C3945" s="1" t="str">
        <f>'Customer_Master'!E3945</f>
        <v>Carbon</v>
      </c>
      <c r="D3945" t="str">
        <f>'Customer_Master'!G3945</f>
        <v>Valid</v>
      </c>
      <c r="E3945" t="str">
        <f>'Customer_Master'!I3945</f>
        <v>Valid</v>
      </c>
      <c r="F3945" t="str">
        <f>'Customer_Master'!X3945</f>
        <v>Complete</v>
      </c>
      <c r="G3945">
        <f>'Customer_Master'!Y3945</f>
        <v>75</v>
      </c>
    </row>
    <row r="3946" spans="1:7" x14ac:dyDescent="0.25">
      <c r="A3946" s="1" t="str">
        <f>'Customer_Master'!A3946</f>
        <v>CUST-02064</v>
      </c>
      <c r="B3946" s="1" t="str">
        <f>'Customer_Master'!D3946</f>
        <v>Segun Nwankwo</v>
      </c>
      <c r="C3946" s="1" t="str">
        <f>'Customer_Master'!E3946</f>
        <v>Vertexsolutions Llc</v>
      </c>
      <c r="D3946" t="str">
        <f>'Customer_Master'!G3946</f>
        <v>Valid</v>
      </c>
      <c r="E3946" t="str">
        <f>'Customer_Master'!I3946</f>
        <v>Valid</v>
      </c>
      <c r="F3946" t="str">
        <f>'Customer_Master'!X3946</f>
        <v>Complete</v>
      </c>
      <c r="G3946">
        <f>'Customer_Master'!Y3946</f>
        <v>75</v>
      </c>
    </row>
    <row r="3947" spans="1:7" x14ac:dyDescent="0.25">
      <c r="A3947" s="1" t="str">
        <f>'Customer_Master'!A3947</f>
        <v>CUST-04914</v>
      </c>
      <c r="B3947" s="1" t="str">
        <f>'Customer_Master'!D3947</f>
        <v>Chiamaka Orji</v>
      </c>
      <c r="C3947" s="1" t="str">
        <f>'Customer_Master'!E3947</f>
        <v>Swiftcapital Llc</v>
      </c>
      <c r="D3947" t="str">
        <f>'Customer_Master'!G3947</f>
        <v>Valid</v>
      </c>
      <c r="E3947" t="str">
        <f>'Customer_Master'!I3947</f>
        <v>Valid</v>
      </c>
      <c r="F3947" t="str">
        <f>'Customer_Master'!X3947</f>
        <v>Complete</v>
      </c>
      <c r="G3947">
        <f>'Customer_Master'!Y3947</f>
        <v>100</v>
      </c>
    </row>
    <row r="3948" spans="1:7" x14ac:dyDescent="0.25">
      <c r="A3948" s="1" t="str">
        <f>'Customer_Master'!A3948</f>
        <v>CUST-03897</v>
      </c>
      <c r="B3948" s="1" t="str">
        <f>'Customer_Master'!D3948</f>
        <v>Sarah Asante</v>
      </c>
      <c r="C3948" s="1" t="str">
        <f>'Customer_Master'!E3948</f>
        <v>Novapay Llc</v>
      </c>
      <c r="D3948" t="str">
        <f>'Customer_Master'!G3948</f>
        <v>Valid</v>
      </c>
      <c r="E3948" t="str">
        <f>'Customer_Master'!I3948</f>
        <v>Valid</v>
      </c>
      <c r="F3948" t="str">
        <f>'Customer_Master'!X3948</f>
        <v>Complete</v>
      </c>
      <c r="G3948">
        <f>'Customer_Master'!Y3948</f>
        <v>75</v>
      </c>
    </row>
    <row r="3949" spans="1:7" x14ac:dyDescent="0.25">
      <c r="A3949" s="1" t="str">
        <f>'Customer_Master'!A3949</f>
        <v>CUST-04845</v>
      </c>
      <c r="B3949" s="1" t="str">
        <f>'Customer_Master'!D3949</f>
        <v>Abdullahi Anyanwu</v>
      </c>
      <c r="C3949" s="1" t="str">
        <f>'Customer_Master'!E3949</f>
        <v>Sparkcommerce</v>
      </c>
      <c r="D3949" t="str">
        <f>'Customer_Master'!G3949</f>
        <v>Valid</v>
      </c>
      <c r="E3949" t="str">
        <f>'Customer_Master'!I3949</f>
        <v>Valid</v>
      </c>
      <c r="F3949" t="str">
        <f>'Customer_Master'!X3949</f>
        <v>Complete</v>
      </c>
      <c r="G3949">
        <f>'Customer_Master'!Y3949</f>
        <v>75</v>
      </c>
    </row>
    <row r="3950" spans="1:7" x14ac:dyDescent="0.25">
      <c r="A3950" s="1" t="str">
        <f>'Customer_Master'!A3950</f>
        <v>CUST-04760</v>
      </c>
      <c r="B3950" s="1" t="str">
        <f>'Customer_Master'!D3950</f>
        <v>Makinde</v>
      </c>
      <c r="C3950" s="1" t="str">
        <f>'Customer_Master'!E3950</f>
        <v>Jumia</v>
      </c>
      <c r="D3950" t="str">
        <f>'Customer_Master'!G3950</f>
        <v>Valid</v>
      </c>
      <c r="E3950" t="str">
        <f>'Customer_Master'!I3950</f>
        <v>Valid</v>
      </c>
      <c r="F3950" t="str">
        <f>'Customer_Master'!X3950</f>
        <v>Incomplete</v>
      </c>
      <c r="G3950">
        <f>'Customer_Master'!Y3950</f>
        <v>60</v>
      </c>
    </row>
    <row r="3951" spans="1:7" x14ac:dyDescent="0.25">
      <c r="A3951" s="1" t="str">
        <f>'Customer_Master'!A3951</f>
        <v>CUST-02257</v>
      </c>
      <c r="B3951" s="1" t="str">
        <f>'Customer_Master'!D3951</f>
        <v>Aisha Adeyemi</v>
      </c>
      <c r="C3951" s="1" t="str">
        <f>'Customer_Master'!E3951</f>
        <v>Mtn Group</v>
      </c>
      <c r="D3951" t="str">
        <f>'Customer_Master'!G3951</f>
        <v>Valid</v>
      </c>
      <c r="E3951" t="str">
        <f>'Customer_Master'!I3951</f>
        <v>Valid</v>
      </c>
      <c r="F3951" t="str">
        <f>'Customer_Master'!X3951</f>
        <v>Complete</v>
      </c>
      <c r="G3951">
        <f>'Customer_Master'!Y3951</f>
        <v>100</v>
      </c>
    </row>
    <row r="3952" spans="1:7" x14ac:dyDescent="0.25">
      <c r="A3952" s="1" t="str">
        <f>'Customer_Master'!A3952</f>
        <v>CUST-03583</v>
      </c>
      <c r="B3952" s="1" t="str">
        <f>'Customer_Master'!D3952</f>
        <v>Adebayo Van Der Merwe</v>
      </c>
      <c r="C3952" s="1" t="str">
        <f>'Customer_Master'!E3952</f>
        <v>Orbitventures Gmbh</v>
      </c>
      <c r="D3952" t="str">
        <f>'Customer_Master'!G3952</f>
        <v>Valid</v>
      </c>
      <c r="E3952" t="str">
        <f>'Customer_Master'!I3952</f>
        <v>Valid</v>
      </c>
      <c r="F3952" t="str">
        <f>'Customer_Master'!X3952</f>
        <v>Complete</v>
      </c>
      <c r="G3952">
        <f>'Customer_Master'!Y3952</f>
        <v>100</v>
      </c>
    </row>
    <row r="3953" spans="1:7" x14ac:dyDescent="0.25">
      <c r="A3953" s="1" t="str">
        <f>'Customer_Master'!A3953</f>
        <v>CUST-01561</v>
      </c>
      <c r="B3953" s="1" t="str">
        <f>'Customer_Master'!D3953</f>
        <v>Ifeoma Akinola</v>
      </c>
      <c r="C3953" s="1" t="str">
        <f>'Customer_Master'!E3953</f>
        <v>Pulsefinance Ltd</v>
      </c>
      <c r="D3953" t="str">
        <f>'Customer_Master'!G3953</f>
        <v>Valid</v>
      </c>
      <c r="E3953" t="str">
        <f>'Customer_Master'!I3953</f>
        <v>Valid</v>
      </c>
      <c r="F3953" t="str">
        <f>'Customer_Master'!X3953</f>
        <v>Complete</v>
      </c>
      <c r="G3953">
        <f>'Customer_Master'!Y3953</f>
        <v>100</v>
      </c>
    </row>
    <row r="3954" spans="1:7" x14ac:dyDescent="0.25">
      <c r="A3954" s="1" t="str">
        <f>'Customer_Master'!A3954</f>
        <v>CUST-01227</v>
      </c>
      <c r="B3954" s="1" t="str">
        <f>'Customer_Master'!D3954</f>
        <v>Tobi Nwachukwu</v>
      </c>
      <c r="C3954" s="1" t="str">
        <f>'Customer_Master'!E3954</f>
        <v>Mpesa Solutions</v>
      </c>
      <c r="D3954" t="str">
        <f>'Customer_Master'!G3954</f>
        <v>Valid</v>
      </c>
      <c r="E3954" t="str">
        <f>'Customer_Master'!I3954</f>
        <v>Valid</v>
      </c>
      <c r="F3954" t="str">
        <f>'Customer_Master'!X3954</f>
        <v>Complete</v>
      </c>
      <c r="G3954">
        <f>'Customer_Master'!Y3954</f>
        <v>100</v>
      </c>
    </row>
    <row r="3955" spans="1:7" x14ac:dyDescent="0.25">
      <c r="A3955" s="1" t="str">
        <f>'Customer_Master'!A3955</f>
        <v>CUST-04071</v>
      </c>
      <c r="B3955" s="1" t="str">
        <f>'Customer_Master'!D3955</f>
        <v>Joy</v>
      </c>
      <c r="C3955" s="1" t="str">
        <f>'Customer_Master'!E3955</f>
        <v>Cellulant</v>
      </c>
      <c r="D3955" t="str">
        <f>'Customer_Master'!G3955</f>
        <v>Valid</v>
      </c>
      <c r="E3955" t="str">
        <f>'Customer_Master'!I3955</f>
        <v>Valid</v>
      </c>
      <c r="F3955" t="str">
        <f>'Customer_Master'!X3955</f>
        <v>Incomplete</v>
      </c>
      <c r="G3955">
        <f>'Customer_Master'!Y3955</f>
        <v>35</v>
      </c>
    </row>
    <row r="3956" spans="1:7" x14ac:dyDescent="0.25">
      <c r="A3956" s="1" t="str">
        <f>'Customer_Master'!A3956</f>
        <v>CUST-04754</v>
      </c>
      <c r="B3956" s="1" t="str">
        <f>'Customer_Master'!D3956</f>
        <v>Aisha Otieno</v>
      </c>
      <c r="C3956" s="1" t="str">
        <f>'Customer_Master'!E3956</f>
        <v>Cowrywise</v>
      </c>
      <c r="D3956" t="str">
        <f>'Customer_Master'!G3956</f>
        <v>Valid</v>
      </c>
      <c r="E3956" t="str">
        <f>'Customer_Master'!I3956</f>
        <v>Valid</v>
      </c>
      <c r="F3956" t="str">
        <f>'Customer_Master'!X3956</f>
        <v>Complete</v>
      </c>
      <c r="G3956">
        <f>'Customer_Master'!Y3956</f>
        <v>75</v>
      </c>
    </row>
    <row r="3957" spans="1:7" x14ac:dyDescent="0.25">
      <c r="A3957" s="1" t="str">
        <f>'Customer_Master'!A3957</f>
        <v>CUST-03875</v>
      </c>
      <c r="B3957" s="1" t="str">
        <f>'Customer_Master'!D3957</f>
        <v>Jessica Abubakar</v>
      </c>
      <c r="C3957" s="1" t="str">
        <f>'Customer_Master'!E3957</f>
        <v>Brightlogic Inc</v>
      </c>
      <c r="D3957" t="str">
        <f>'Customer_Master'!G3957</f>
        <v>Valid</v>
      </c>
      <c r="E3957" t="str">
        <f>'Customer_Master'!I3957</f>
        <v>Valid</v>
      </c>
      <c r="F3957" t="str">
        <f>'Customer_Master'!X3957</f>
        <v>Complete</v>
      </c>
      <c r="G3957">
        <f>'Customer_Master'!Y3957</f>
        <v>100</v>
      </c>
    </row>
    <row r="3958" spans="1:7" x14ac:dyDescent="0.25">
      <c r="A3958" s="1" t="str">
        <f>'Customer_Master'!A3958</f>
        <v>CUST-00941</v>
      </c>
      <c r="B3958" s="1" t="str">
        <f>'Customer_Master'!D3958</f>
        <v>Fatima Ogundimu</v>
      </c>
      <c r="C3958" s="1" t="str">
        <f>'Customer_Master'!E3958</f>
        <v>Quantasolutions Plc</v>
      </c>
      <c r="D3958" t="str">
        <f>'Customer_Master'!G3958</f>
        <v>Valid</v>
      </c>
      <c r="E3958" t="str">
        <f>'Customer_Master'!I3958</f>
        <v>Valid</v>
      </c>
      <c r="F3958" t="str">
        <f>'Customer_Master'!X3958</f>
        <v>Complete</v>
      </c>
      <c r="G3958">
        <f>'Customer_Master'!Y3958</f>
        <v>100</v>
      </c>
    </row>
    <row r="3959" spans="1:7" x14ac:dyDescent="0.25">
      <c r="A3959" s="1" t="str">
        <f>'Customer_Master'!A3959</f>
        <v>CUST-04482</v>
      </c>
      <c r="B3959" s="1" t="str">
        <f>'Customer_Master'!D3959</f>
        <v>Blessing Oladipo</v>
      </c>
      <c r="C3959" s="1" t="str">
        <f>'Customer_Master'!E3959</f>
        <v>Quantaai</v>
      </c>
      <c r="D3959" t="str">
        <f>'Customer_Master'!G3959</f>
        <v>Valid</v>
      </c>
      <c r="E3959" t="str">
        <f>'Customer_Master'!I3959</f>
        <v>Valid</v>
      </c>
      <c r="F3959" t="str">
        <f>'Customer_Master'!X3959</f>
        <v>Complete</v>
      </c>
      <c r="G3959">
        <f>'Customer_Master'!Y3959</f>
        <v>100</v>
      </c>
    </row>
    <row r="3960" spans="1:7" x14ac:dyDescent="0.25">
      <c r="A3960" s="1" t="str">
        <f>'Customer_Master'!A3960</f>
        <v>CUST-01868</v>
      </c>
      <c r="B3960" s="1" t="str">
        <f>'Customer_Master'!D3960</f>
        <v>Noah Ugwu</v>
      </c>
      <c r="C3960" s="1" t="str">
        <f>'Customer_Master'!E3960</f>
        <v>Novafinance Plc</v>
      </c>
      <c r="D3960" t="str">
        <f>'Customer_Master'!G3960</f>
        <v>Valid</v>
      </c>
      <c r="E3960" t="str">
        <f>'Customer_Master'!I3960</f>
        <v>Valid</v>
      </c>
      <c r="F3960" t="str">
        <f>'Customer_Master'!X3960</f>
        <v>Complete</v>
      </c>
      <c r="G3960">
        <f>'Customer_Master'!Y3960</f>
        <v>100</v>
      </c>
    </row>
    <row r="3961" spans="1:7" x14ac:dyDescent="0.25">
      <c r="A3961" s="1" t="str">
        <f>'Customer_Master'!A3961</f>
        <v>CUST-03718</v>
      </c>
      <c r="B3961" s="1" t="str">
        <f>'Customer_Master'!D3961</f>
        <v>Wanjiru Adeyemi</v>
      </c>
      <c r="C3961" s="1" t="str">
        <f>'Customer_Master'!E3961</f>
        <v>Dangote Industries</v>
      </c>
      <c r="D3961" t="str">
        <f>'Customer_Master'!G3961</f>
        <v>Valid</v>
      </c>
      <c r="E3961" t="str">
        <f>'Customer_Master'!I3961</f>
        <v>Valid</v>
      </c>
      <c r="F3961" t="str">
        <f>'Customer_Master'!X3961</f>
        <v>Complete</v>
      </c>
      <c r="G3961">
        <f>'Customer_Master'!Y3961</f>
        <v>100</v>
      </c>
    </row>
    <row r="3962" spans="1:7" x14ac:dyDescent="0.25">
      <c r="A3962" s="1" t="str">
        <f>'Customer_Master'!A3962</f>
        <v>CUST-04787</v>
      </c>
      <c r="B3962" s="1" t="str">
        <f>'Customer_Master'!D3962</f>
        <v>Tariq Nwankwo</v>
      </c>
      <c r="C3962" s="1" t="str">
        <f>'Customer_Master'!E3962</f>
        <v>Not Available</v>
      </c>
      <c r="D3962" t="str">
        <f>'Customer_Master'!G3962</f>
        <v>Valid</v>
      </c>
      <c r="E3962" t="str">
        <f>'Customer_Master'!I3962</f>
        <v>Valid</v>
      </c>
      <c r="F3962" t="str">
        <f>'Customer_Master'!X3962</f>
        <v>Incomplete</v>
      </c>
      <c r="G3962">
        <f>'Customer_Master'!Y3962</f>
        <v>60</v>
      </c>
    </row>
    <row r="3963" spans="1:7" x14ac:dyDescent="0.25">
      <c r="A3963" s="1" t="str">
        <f>'Customer_Master'!A3963</f>
        <v>CUST-04550</v>
      </c>
      <c r="B3963" s="1" t="str">
        <f>'Customer_Master'!D3963</f>
        <v>Fatima Idris</v>
      </c>
      <c r="C3963" s="1" t="str">
        <f>'Customer_Master'!E3963</f>
        <v>Primecapital Inc</v>
      </c>
      <c r="D3963" t="str">
        <f>'Customer_Master'!G3963</f>
        <v>Valid</v>
      </c>
      <c r="E3963" t="str">
        <f>'Customer_Master'!I3963</f>
        <v>Valid</v>
      </c>
      <c r="F3963" t="str">
        <f>'Customer_Master'!X3963</f>
        <v>Complete</v>
      </c>
      <c r="G3963">
        <f>'Customer_Master'!Y3963</f>
        <v>100</v>
      </c>
    </row>
    <row r="3964" spans="1:7" x14ac:dyDescent="0.25">
      <c r="A3964" s="1" t="str">
        <f>'Customer_Master'!A3964</f>
        <v>CUST-03754</v>
      </c>
      <c r="B3964" s="1" t="str">
        <f>'Customer_Master'!D3964</f>
        <v>Tariq Botha</v>
      </c>
      <c r="C3964" s="1" t="str">
        <f>'Customer_Master'!E3964</f>
        <v>Twiga Foods</v>
      </c>
      <c r="D3964" t="str">
        <f>'Customer_Master'!G3964</f>
        <v>Valid</v>
      </c>
      <c r="E3964" t="str">
        <f>'Customer_Master'!I3964</f>
        <v>Valid</v>
      </c>
      <c r="F3964" t="str">
        <f>'Customer_Master'!X3964</f>
        <v>Complete</v>
      </c>
      <c r="G3964">
        <f>'Customer_Master'!Y3964</f>
        <v>100</v>
      </c>
    </row>
    <row r="3965" spans="1:7" x14ac:dyDescent="0.25">
      <c r="A3965" s="1" t="str">
        <f>'Customer_Master'!A3965</f>
        <v>CUST-04598</v>
      </c>
      <c r="B3965" s="1" t="str">
        <f>'Customer_Master'!D3965</f>
        <v>Chinwe Okorie</v>
      </c>
      <c r="C3965" s="1" t="str">
        <f>'Customer_Master'!E3965</f>
        <v>Novasystems</v>
      </c>
      <c r="D3965" t="str">
        <f>'Customer_Master'!G3965</f>
        <v>Valid</v>
      </c>
      <c r="E3965" t="str">
        <f>'Customer_Master'!I3965</f>
        <v>Valid</v>
      </c>
      <c r="F3965" t="str">
        <f>'Customer_Master'!X3965</f>
        <v>Complete</v>
      </c>
      <c r="G3965">
        <f>'Customer_Master'!Y3965</f>
        <v>75</v>
      </c>
    </row>
    <row r="3966" spans="1:7" x14ac:dyDescent="0.25">
      <c r="A3966" s="1" t="str">
        <f>'Customer_Master'!A3966</f>
        <v>CUST-03929</v>
      </c>
      <c r="B3966" s="1" t="str">
        <f>'Customer_Master'!D3966</f>
        <v>Babatunde Oladipo</v>
      </c>
      <c r="C3966" s="1" t="str">
        <f>'Customer_Master'!E3966</f>
        <v>Heliocommerce</v>
      </c>
      <c r="D3966" t="str">
        <f>'Customer_Master'!G3966</f>
        <v>Valid</v>
      </c>
      <c r="E3966" t="str">
        <f>'Customer_Master'!I3966</f>
        <v>Valid</v>
      </c>
      <c r="F3966" t="str">
        <f>'Customer_Master'!X3966</f>
        <v>Complete</v>
      </c>
      <c r="G3966">
        <f>'Customer_Master'!Y3966</f>
        <v>100</v>
      </c>
    </row>
    <row r="3967" spans="1:7" x14ac:dyDescent="0.25">
      <c r="A3967" s="1" t="str">
        <f>'Customer_Master'!A3967</f>
        <v>CUST-04891</v>
      </c>
      <c r="B3967" s="1" t="str">
        <f>'Customer_Master'!D3967</f>
        <v>Zainab Nwankwo</v>
      </c>
      <c r="C3967" s="1" t="str">
        <f>'Customer_Master'!E3967</f>
        <v>Kuda</v>
      </c>
      <c r="D3967" t="str">
        <f>'Customer_Master'!G3967</f>
        <v>Valid</v>
      </c>
      <c r="E3967" t="str">
        <f>'Customer_Master'!I3967</f>
        <v>Valid</v>
      </c>
      <c r="F3967" t="str">
        <f>'Customer_Master'!X3967</f>
        <v>Complete</v>
      </c>
      <c r="G3967">
        <f>'Customer_Master'!Y3967</f>
        <v>100</v>
      </c>
    </row>
    <row r="3968" spans="1:7" x14ac:dyDescent="0.25">
      <c r="A3968" s="1" t="str">
        <f>'Customer_Master'!A3968</f>
        <v>CUST-02260</v>
      </c>
      <c r="B3968" s="1" t="str">
        <f>'Customer_Master'!D3968</f>
        <v>Yetunde Orji</v>
      </c>
      <c r="C3968" s="1" t="str">
        <f>'Customer_Master'!E3968</f>
        <v>Stackhealth Plc</v>
      </c>
      <c r="D3968" t="str">
        <f>'Customer_Master'!G3968</f>
        <v>Valid</v>
      </c>
      <c r="E3968" t="str">
        <f>'Customer_Master'!I3968</f>
        <v>Valid</v>
      </c>
      <c r="F3968" t="str">
        <f>'Customer_Master'!X3968</f>
        <v>Complete</v>
      </c>
      <c r="G3968">
        <f>'Customer_Master'!Y3968</f>
        <v>100</v>
      </c>
    </row>
    <row r="3969" spans="1:7" x14ac:dyDescent="0.25">
      <c r="A3969" s="1" t="str">
        <f>'Customer_Master'!A3969</f>
        <v>CUST-00092</v>
      </c>
      <c r="B3969" s="1" t="str">
        <f>'Customer_Master'!D3969</f>
        <v>Adaeze Hassan</v>
      </c>
      <c r="C3969" s="1" t="str">
        <f>'Customer_Master'!E3969</f>
        <v>Twiga Foods</v>
      </c>
      <c r="D3969" t="str">
        <f>'Customer_Master'!G3969</f>
        <v>Valid</v>
      </c>
      <c r="E3969" t="str">
        <f>'Customer_Master'!I3969</f>
        <v>Valid</v>
      </c>
      <c r="F3969" t="str">
        <f>'Customer_Master'!X3969</f>
        <v>Complete</v>
      </c>
      <c r="G3969">
        <f>'Customer_Master'!Y3969</f>
        <v>100</v>
      </c>
    </row>
    <row r="3970" spans="1:7" x14ac:dyDescent="0.25">
      <c r="A3970" s="1" t="str">
        <f>'Customer_Master'!A3970</f>
        <v>CUST-00645</v>
      </c>
      <c r="B3970" s="1" t="str">
        <f>'Customer_Master'!D3970</f>
        <v>Lola</v>
      </c>
      <c r="C3970" s="1" t="str">
        <f>'Customer_Master'!E3970</f>
        <v>Lumencommerce Llc</v>
      </c>
      <c r="D3970" t="str">
        <f>'Customer_Master'!G3970</f>
        <v>Valid</v>
      </c>
      <c r="E3970" t="str">
        <f>'Customer_Master'!I3970</f>
        <v>Valid</v>
      </c>
      <c r="F3970" t="str">
        <f>'Customer_Master'!X3970</f>
        <v>Incomplete</v>
      </c>
      <c r="G3970">
        <f>'Customer_Master'!Y3970</f>
        <v>60</v>
      </c>
    </row>
    <row r="3971" spans="1:7" x14ac:dyDescent="0.25">
      <c r="A3971" s="1" t="str">
        <f>'Customer_Master'!A3971</f>
        <v>CUST-02220</v>
      </c>
      <c r="B3971" s="1" t="str">
        <f>'Customer_Master'!D3971</f>
        <v>Michael Kamau</v>
      </c>
      <c r="C3971" s="1" t="str">
        <f>'Customer_Master'!E3971</f>
        <v>Pulseanalytics Ltd</v>
      </c>
      <c r="D3971" t="str">
        <f>'Customer_Master'!G3971</f>
        <v>Valid</v>
      </c>
      <c r="E3971" t="str">
        <f>'Customer_Master'!I3971</f>
        <v>Valid</v>
      </c>
      <c r="F3971" t="str">
        <f>'Customer_Master'!X3971</f>
        <v>Complete</v>
      </c>
      <c r="G3971">
        <f>'Customer_Master'!Y3971</f>
        <v>100</v>
      </c>
    </row>
    <row r="3972" spans="1:7" x14ac:dyDescent="0.25">
      <c r="A3972" s="1" t="str">
        <f>'Customer_Master'!A3972</f>
        <v>CUST-01269</v>
      </c>
      <c r="B3972" s="1" t="str">
        <f>'Customer_Master'!D3972</f>
        <v>Femi Traore</v>
      </c>
      <c r="C3972" s="1" t="str">
        <f>'Customer_Master'!E3972</f>
        <v>Hiveanalytics Llc</v>
      </c>
      <c r="D3972" t="str">
        <f>'Customer_Master'!G3972</f>
        <v>Valid</v>
      </c>
      <c r="E3972" t="str">
        <f>'Customer_Master'!I3972</f>
        <v>Valid</v>
      </c>
      <c r="F3972" t="str">
        <f>'Customer_Master'!X3972</f>
        <v>Complete</v>
      </c>
      <c r="G3972">
        <f>'Customer_Master'!Y3972</f>
        <v>75</v>
      </c>
    </row>
    <row r="3973" spans="1:7" x14ac:dyDescent="0.25">
      <c r="A3973" s="1" t="str">
        <f>'Customer_Master'!A3973</f>
        <v>CUST-01544</v>
      </c>
      <c r="B3973" s="1" t="str">
        <f>'Customer_Master'!D3973</f>
        <v>Mwangi Nwosu</v>
      </c>
      <c r="C3973" s="1" t="str">
        <f>'Customer_Master'!E3973</f>
        <v>Echologic Inc</v>
      </c>
      <c r="D3973" t="str">
        <f>'Customer_Master'!G3973</f>
        <v>Valid</v>
      </c>
      <c r="E3973" t="str">
        <f>'Customer_Master'!I3973</f>
        <v>Valid</v>
      </c>
      <c r="F3973" t="str">
        <f>'Customer_Master'!X3973</f>
        <v>Complete</v>
      </c>
      <c r="G3973">
        <f>'Customer_Master'!Y3973</f>
        <v>100</v>
      </c>
    </row>
    <row r="3974" spans="1:7" x14ac:dyDescent="0.25">
      <c r="A3974" s="1" t="str">
        <f>'Customer_Master'!A3974</f>
        <v>CUST-01006</v>
      </c>
      <c r="B3974" s="1" t="str">
        <f>'Customer_Master'!D3974</f>
        <v>Liam Hassan</v>
      </c>
      <c r="C3974" s="1" t="str">
        <f>'Customer_Master'!E3974</f>
        <v>Moniepoint</v>
      </c>
      <c r="D3974" t="str">
        <f>'Customer_Master'!G3974</f>
        <v>Valid</v>
      </c>
      <c r="E3974" t="str">
        <f>'Customer_Master'!I3974</f>
        <v>Valid</v>
      </c>
      <c r="F3974" t="str">
        <f>'Customer_Master'!X3974</f>
        <v>Complete</v>
      </c>
      <c r="G3974">
        <f>'Customer_Master'!Y3974</f>
        <v>100</v>
      </c>
    </row>
    <row r="3975" spans="1:7" x14ac:dyDescent="0.25">
      <c r="A3975" s="1" t="str">
        <f>'Customer_Master'!A3975</f>
        <v>CUST-04939</v>
      </c>
      <c r="B3975" s="1" t="str">
        <f>'Customer_Master'!D3975</f>
        <v>Matthew Okorie</v>
      </c>
      <c r="C3975" s="1" t="str">
        <f>'Customer_Master'!E3975</f>
        <v>Mtn Group</v>
      </c>
      <c r="D3975" t="str">
        <f>'Customer_Master'!G3975</f>
        <v>Valid</v>
      </c>
      <c r="E3975" t="str">
        <f>'Customer_Master'!I3975</f>
        <v>Valid</v>
      </c>
      <c r="F3975" t="str">
        <f>'Customer_Master'!X3975</f>
        <v>Complete</v>
      </c>
      <c r="G3975">
        <f>'Customer_Master'!Y3975</f>
        <v>100</v>
      </c>
    </row>
    <row r="3976" spans="1:7" x14ac:dyDescent="0.25">
      <c r="A3976" s="1" t="str">
        <f>'Customer_Master'!A3976</f>
        <v>CUST-04872</v>
      </c>
      <c r="B3976" s="1" t="str">
        <f>'Customer_Master'!D3976</f>
        <v>Jessica Naidoo</v>
      </c>
      <c r="C3976" s="1" t="str">
        <f>'Customer_Master'!E3976</f>
        <v>Coresystems</v>
      </c>
      <c r="D3976" t="str">
        <f>'Customer_Master'!G3976</f>
        <v>Valid</v>
      </c>
      <c r="E3976" t="str">
        <f>'Customer_Master'!I3976</f>
        <v>Valid</v>
      </c>
      <c r="F3976" t="str">
        <f>'Customer_Master'!X3976</f>
        <v>Complete</v>
      </c>
      <c r="G3976">
        <f>'Customer_Master'!Y3976</f>
        <v>100</v>
      </c>
    </row>
    <row r="3977" spans="1:7" x14ac:dyDescent="0.25">
      <c r="A3977" s="1" t="str">
        <f>'Customer_Master'!A3977</f>
        <v>CUST-00889</v>
      </c>
      <c r="B3977" s="1" t="str">
        <f>'Customer_Master'!D3977</f>
        <v>Nnamdi Nwachukwu</v>
      </c>
      <c r="C3977" s="1" t="str">
        <f>'Customer_Master'!E3977</f>
        <v>Pulsetech Gmbh</v>
      </c>
      <c r="D3977" t="str">
        <f>'Customer_Master'!G3977</f>
        <v>Valid</v>
      </c>
      <c r="E3977" t="str">
        <f>'Customer_Master'!I3977</f>
        <v>Valid</v>
      </c>
      <c r="F3977" t="str">
        <f>'Customer_Master'!X3977</f>
        <v>Complete</v>
      </c>
      <c r="G3977">
        <f>'Customer_Master'!Y3977</f>
        <v>100</v>
      </c>
    </row>
    <row r="3978" spans="1:7" x14ac:dyDescent="0.25">
      <c r="A3978" s="1" t="str">
        <f>'Customer_Master'!A3978</f>
        <v>CUST-01072</v>
      </c>
      <c r="B3978" s="1" t="str">
        <f>'Customer_Master'!D3978</f>
        <v>Matthew Johnson</v>
      </c>
      <c r="C3978" s="1" t="str">
        <f>'Customer_Master'!E3978</f>
        <v>Jumia</v>
      </c>
      <c r="D3978" t="str">
        <f>'Customer_Master'!G3978</f>
        <v>Valid</v>
      </c>
      <c r="E3978" t="str">
        <f>'Customer_Master'!I3978</f>
        <v>Valid</v>
      </c>
      <c r="F3978" t="str">
        <f>'Customer_Master'!X3978</f>
        <v>Complete</v>
      </c>
      <c r="G3978">
        <f>'Customer_Master'!Y3978</f>
        <v>100</v>
      </c>
    </row>
    <row r="3979" spans="1:7" x14ac:dyDescent="0.25">
      <c r="A3979" s="1" t="str">
        <f>'Customer_Master'!A3979</f>
        <v>CUST-00329</v>
      </c>
      <c r="B3979" s="1" t="str">
        <f>'Customer_Master'!D3979</f>
        <v>Emeka Davies</v>
      </c>
      <c r="C3979" s="1" t="str">
        <f>'Customer_Master'!E3979</f>
        <v>Echohealth Ltd</v>
      </c>
      <c r="D3979" t="str">
        <f>'Customer_Master'!G3979</f>
        <v>Valid</v>
      </c>
      <c r="E3979" t="str">
        <f>'Customer_Master'!I3979</f>
        <v>Valid</v>
      </c>
      <c r="F3979" t="str">
        <f>'Customer_Master'!X3979</f>
        <v>Complete</v>
      </c>
      <c r="G3979">
        <f>'Customer_Master'!Y3979</f>
        <v>100</v>
      </c>
    </row>
    <row r="3980" spans="1:7" x14ac:dyDescent="0.25">
      <c r="A3980" s="1" t="str">
        <f>'Customer_Master'!A3980</f>
        <v>CUST-01615</v>
      </c>
      <c r="B3980" s="1" t="str">
        <f>'Customer_Master'!D3980</f>
        <v>Maryam Adewale</v>
      </c>
      <c r="C3980" s="1" t="str">
        <f>'Customer_Master'!E3980</f>
        <v>Zencapital</v>
      </c>
      <c r="D3980" t="str">
        <f>'Customer_Master'!G3980</f>
        <v>Valid</v>
      </c>
      <c r="E3980" t="str">
        <f>'Customer_Master'!I3980</f>
        <v>Valid</v>
      </c>
      <c r="F3980" t="str">
        <f>'Customer_Master'!X3980</f>
        <v>Complete</v>
      </c>
      <c r="G3980">
        <f>'Customer_Master'!Y3980</f>
        <v>100</v>
      </c>
    </row>
    <row r="3981" spans="1:7" x14ac:dyDescent="0.25">
      <c r="A3981" s="1" t="str">
        <f>'Customer_Master'!A3981</f>
        <v>CUST-00841</v>
      </c>
      <c r="B3981" s="1" t="str">
        <f>'Customer_Master'!D3981</f>
        <v>Chizoba Botha</v>
      </c>
      <c r="C3981" s="1" t="str">
        <f>'Customer_Master'!E3981</f>
        <v>Stackworks</v>
      </c>
      <c r="D3981" t="str">
        <f>'Customer_Master'!G3981</f>
        <v>Valid</v>
      </c>
      <c r="E3981" t="str">
        <f>'Customer_Master'!I3981</f>
        <v>Valid</v>
      </c>
      <c r="F3981" t="str">
        <f>'Customer_Master'!X3981</f>
        <v>Complete</v>
      </c>
      <c r="G3981">
        <f>'Customer_Master'!Y3981</f>
        <v>100</v>
      </c>
    </row>
    <row r="3982" spans="1:7" x14ac:dyDescent="0.25">
      <c r="A3982" s="1" t="str">
        <f>'Customer_Master'!A3982</f>
        <v>CUST-02693</v>
      </c>
      <c r="B3982" s="1" t="str">
        <f>'Customer_Master'!D3982</f>
        <v>Precious Botha</v>
      </c>
      <c r="C3982" s="1" t="str">
        <f>'Customer_Master'!E3982</f>
        <v>Cloudlogistics Inc</v>
      </c>
      <c r="D3982" t="str">
        <f>'Customer_Master'!G3982</f>
        <v>Valid</v>
      </c>
      <c r="E3982" t="str">
        <f>'Customer_Master'!I3982</f>
        <v>Valid</v>
      </c>
      <c r="F3982" t="str">
        <f>'Customer_Master'!X3982</f>
        <v>Complete</v>
      </c>
      <c r="G3982">
        <f>'Customer_Master'!Y3982</f>
        <v>100</v>
      </c>
    </row>
    <row r="3983" spans="1:7" x14ac:dyDescent="0.25">
      <c r="A3983" s="1" t="str">
        <f>'Customer_Master'!A3983</f>
        <v>CUST-01654</v>
      </c>
      <c r="B3983" s="1" t="str">
        <f>'Customer_Master'!D3983</f>
        <v>Chidinma Salami</v>
      </c>
      <c r="C3983" s="1" t="str">
        <f>'Customer_Master'!E3983</f>
        <v>Flutterwave</v>
      </c>
      <c r="D3983" t="str">
        <f>'Customer_Master'!G3983</f>
        <v>Valid</v>
      </c>
      <c r="E3983" t="str">
        <f>'Customer_Master'!I3983</f>
        <v>Valid</v>
      </c>
      <c r="F3983" t="str">
        <f>'Customer_Master'!X3983</f>
        <v>Complete</v>
      </c>
      <c r="G3983">
        <f>'Customer_Master'!Y3983</f>
        <v>100</v>
      </c>
    </row>
    <row r="3984" spans="1:7" x14ac:dyDescent="0.25">
      <c r="A3984" s="1" t="str">
        <f>'Customer_Master'!A3984</f>
        <v>CUST-01327</v>
      </c>
      <c r="B3984" s="1" t="str">
        <f>'Customer_Master'!D3984</f>
        <v>Anke Salami</v>
      </c>
      <c r="C3984" s="1" t="str">
        <f>'Customer_Master'!E3984</f>
        <v>Flour Mills Of Nigeria</v>
      </c>
      <c r="D3984" t="str">
        <f>'Customer_Master'!G3984</f>
        <v>Valid</v>
      </c>
      <c r="E3984" t="str">
        <f>'Customer_Master'!I3984</f>
        <v>Valid</v>
      </c>
      <c r="F3984" t="str">
        <f>'Customer_Master'!X3984</f>
        <v>Complete</v>
      </c>
      <c r="G3984">
        <f>'Customer_Master'!Y3984</f>
        <v>100</v>
      </c>
    </row>
    <row r="3985" spans="1:7" x14ac:dyDescent="0.25">
      <c r="A3985" s="1" t="str">
        <f>'Customer_Master'!A3985</f>
        <v>CUST-03524</v>
      </c>
      <c r="B3985" s="1" t="str">
        <f>'Customer_Master'!D3985</f>
        <v>Emily Botha</v>
      </c>
      <c r="C3985" s="1" t="str">
        <f>'Customer_Master'!E3985</f>
        <v>Fluxsystems</v>
      </c>
      <c r="D3985" t="str">
        <f>'Customer_Master'!G3985</f>
        <v>Valid</v>
      </c>
      <c r="E3985" t="str">
        <f>'Customer_Master'!I3985</f>
        <v>Valid</v>
      </c>
      <c r="F3985" t="str">
        <f>'Customer_Master'!X3985</f>
        <v>Complete</v>
      </c>
      <c r="G3985">
        <f>'Customer_Master'!Y3985</f>
        <v>100</v>
      </c>
    </row>
    <row r="3986" spans="1:7" x14ac:dyDescent="0.25">
      <c r="A3986" s="1" t="str">
        <f>'Customer_Master'!A3986</f>
        <v>CUST-04533</v>
      </c>
      <c r="B3986" s="1" t="str">
        <f>'Customer_Master'!D3986</f>
        <v>Usman Taylor</v>
      </c>
      <c r="C3986" s="1" t="str">
        <f>'Customer_Master'!E3986</f>
        <v>Corecapital</v>
      </c>
      <c r="D3986" t="str">
        <f>'Customer_Master'!G3986</f>
        <v>Valid</v>
      </c>
      <c r="E3986" t="str">
        <f>'Customer_Master'!I3986</f>
        <v>Valid</v>
      </c>
      <c r="F3986" t="str">
        <f>'Customer_Master'!X3986</f>
        <v>Complete</v>
      </c>
      <c r="G3986">
        <f>'Customer_Master'!Y3986</f>
        <v>100</v>
      </c>
    </row>
    <row r="3987" spans="1:7" x14ac:dyDescent="0.25">
      <c r="A3987" s="1" t="str">
        <f>'Customer_Master'!A3987</f>
        <v>CUST-00700</v>
      </c>
      <c r="B3987" s="1" t="str">
        <f>'Customer_Master'!D3987</f>
        <v>Chibueze Anyanwu</v>
      </c>
      <c r="C3987" s="1" t="str">
        <f>'Customer_Master'!E3987</f>
        <v>Bua Foods</v>
      </c>
      <c r="D3987" t="str">
        <f>'Customer_Master'!G3987</f>
        <v>Valid</v>
      </c>
      <c r="E3987" t="str">
        <f>'Customer_Master'!I3987</f>
        <v>Invalid</v>
      </c>
      <c r="F3987" t="str">
        <f>'Customer_Master'!X3987</f>
        <v>Complete</v>
      </c>
      <c r="G3987">
        <f>'Customer_Master'!Y3987</f>
        <v>80</v>
      </c>
    </row>
    <row r="3988" spans="1:7" x14ac:dyDescent="0.25">
      <c r="A3988" s="1" t="str">
        <f>'Customer_Master'!A3988</f>
        <v>CUST-03091</v>
      </c>
      <c r="B3988" s="1" t="str">
        <f>'Customer_Master'!D3988</f>
        <v>Brian Okafor</v>
      </c>
      <c r="C3988" s="1" t="str">
        <f>'Customer_Master'!E3988</f>
        <v>Pulsenetworks</v>
      </c>
      <c r="D3988" t="str">
        <f>'Customer_Master'!G3988</f>
        <v>Valid</v>
      </c>
      <c r="E3988" t="str">
        <f>'Customer_Master'!I3988</f>
        <v>Valid</v>
      </c>
      <c r="F3988" t="str">
        <f>'Customer_Master'!X3988</f>
        <v>Complete</v>
      </c>
      <c r="G3988">
        <f>'Customer_Master'!Y3988</f>
        <v>100</v>
      </c>
    </row>
    <row r="3989" spans="1:7" x14ac:dyDescent="0.25">
      <c r="A3989" s="1" t="str">
        <f>'Customer_Master'!A3989</f>
        <v>CUST-01377</v>
      </c>
      <c r="B3989" s="1" t="str">
        <f>'Customer_Master'!D3989</f>
        <v>Segun Lawal</v>
      </c>
      <c r="C3989" s="1" t="str">
        <f>'Customer_Master'!E3989</f>
        <v>Teamapt</v>
      </c>
      <c r="D3989" t="str">
        <f>'Customer_Master'!G3989</f>
        <v>Valid</v>
      </c>
      <c r="E3989" t="str">
        <f>'Customer_Master'!I3989</f>
        <v>Valid</v>
      </c>
      <c r="F3989" t="str">
        <f>'Customer_Master'!X3989</f>
        <v>Complete</v>
      </c>
      <c r="G3989">
        <f>'Customer_Master'!Y3989</f>
        <v>100</v>
      </c>
    </row>
    <row r="3990" spans="1:7" x14ac:dyDescent="0.25">
      <c r="A3990" s="1" t="str">
        <f>'Customer_Master'!A3990</f>
        <v>CUST-01317</v>
      </c>
      <c r="B3990" s="1" t="str">
        <f>'Customer_Master'!D3990</f>
        <v>Simi Afolabi</v>
      </c>
      <c r="C3990" s="1" t="str">
        <f>'Customer_Master'!E3990</f>
        <v>Moniepoint</v>
      </c>
      <c r="D3990" t="str">
        <f>'Customer_Master'!G3990</f>
        <v>Valid</v>
      </c>
      <c r="E3990" t="str">
        <f>'Customer_Master'!I3990</f>
        <v>Valid</v>
      </c>
      <c r="F3990" t="str">
        <f>'Customer_Master'!X3990</f>
        <v>Complete</v>
      </c>
      <c r="G3990">
        <f>'Customer_Master'!Y3990</f>
        <v>100</v>
      </c>
    </row>
    <row r="3991" spans="1:7" x14ac:dyDescent="0.25">
      <c r="A3991" s="1" t="str">
        <f>'Customer_Master'!A3991</f>
        <v>CUST-02578</v>
      </c>
      <c r="B3991" s="1" t="str">
        <f>'Customer_Master'!D3991</f>
        <v>Matthew Adewale</v>
      </c>
      <c r="C3991" s="1" t="str">
        <f>'Customer_Master'!E3991</f>
        <v>Cowrywise</v>
      </c>
      <c r="D3991" t="str">
        <f>'Customer_Master'!G3991</f>
        <v>Invalid</v>
      </c>
      <c r="E3991" t="str">
        <f>'Customer_Master'!I3991</f>
        <v>Valid</v>
      </c>
      <c r="F3991" t="str">
        <f>'Customer_Master'!X3991</f>
        <v>Complete</v>
      </c>
      <c r="G3991">
        <f>'Customer_Master'!Y3991</f>
        <v>70</v>
      </c>
    </row>
    <row r="3992" spans="1:7" x14ac:dyDescent="0.25">
      <c r="A3992" s="1" t="str">
        <f>'Customer_Master'!A3992</f>
        <v>CUST-03166</v>
      </c>
      <c r="B3992" s="1" t="str">
        <f>'Customer_Master'!D3992</f>
        <v>Kunle Balogun</v>
      </c>
      <c r="C3992" s="1" t="str">
        <f>'Customer_Master'!E3992</f>
        <v>Paystack</v>
      </c>
      <c r="D3992" t="str">
        <f>'Customer_Master'!G3992</f>
        <v>Valid</v>
      </c>
      <c r="E3992" t="str">
        <f>'Customer_Master'!I3992</f>
        <v>Valid</v>
      </c>
      <c r="F3992" t="str">
        <f>'Customer_Master'!X3992</f>
        <v>Complete</v>
      </c>
      <c r="G3992">
        <f>'Customer_Master'!Y3992</f>
        <v>100</v>
      </c>
    </row>
    <row r="3993" spans="1:7" x14ac:dyDescent="0.25">
      <c r="A3993" s="1" t="str">
        <f>'Customer_Master'!A3993</f>
        <v>CUST-00494</v>
      </c>
      <c r="B3993" s="1" t="str">
        <f>'Customer_Master'!D3993</f>
        <v>Ogundimu</v>
      </c>
      <c r="C3993" s="1" t="str">
        <f>'Customer_Master'!E3993</f>
        <v>Flutterwave</v>
      </c>
      <c r="D3993" t="str">
        <f>'Customer_Master'!G3993</f>
        <v>Valid</v>
      </c>
      <c r="E3993" t="str">
        <f>'Customer_Master'!I3993</f>
        <v>Valid</v>
      </c>
      <c r="F3993" t="str">
        <f>'Customer_Master'!X3993</f>
        <v>Incomplete</v>
      </c>
      <c r="G3993">
        <f>'Customer_Master'!Y3993</f>
        <v>60</v>
      </c>
    </row>
    <row r="3994" spans="1:7" x14ac:dyDescent="0.25">
      <c r="A3994" s="1" t="str">
        <f>'Customer_Master'!A3994</f>
        <v>CUST-00075</v>
      </c>
      <c r="B3994" s="1" t="str">
        <f>'Customer_Master'!D3994</f>
        <v>Yusuf</v>
      </c>
      <c r="C3994" s="1" t="str">
        <f>'Customer_Master'!E3994</f>
        <v>Leadhealth</v>
      </c>
      <c r="D3994" t="str">
        <f>'Customer_Master'!G3994</f>
        <v>Valid</v>
      </c>
      <c r="E3994" t="str">
        <f>'Customer_Master'!I3994</f>
        <v>Valid</v>
      </c>
      <c r="F3994" t="str">
        <f>'Customer_Master'!X3994</f>
        <v>Incomplete</v>
      </c>
      <c r="G3994">
        <f>'Customer_Master'!Y3994</f>
        <v>60</v>
      </c>
    </row>
    <row r="3995" spans="1:7" x14ac:dyDescent="0.25">
      <c r="A3995" s="1" t="str">
        <f>'Customer_Master'!A3995</f>
        <v>CUST-01244</v>
      </c>
      <c r="B3995" s="1" t="str">
        <f>'Customer_Master'!D3995</f>
        <v>Jessica Abubakar</v>
      </c>
      <c r="C3995" s="1" t="str">
        <f>'Customer_Master'!E3995</f>
        <v>Vaulthub Llc</v>
      </c>
      <c r="D3995" t="str">
        <f>'Customer_Master'!G3995</f>
        <v>Valid</v>
      </c>
      <c r="E3995" t="str">
        <f>'Customer_Master'!I3995</f>
        <v>Valid</v>
      </c>
      <c r="F3995" t="str">
        <f>'Customer_Master'!X3995</f>
        <v>Complete</v>
      </c>
      <c r="G3995">
        <f>'Customer_Master'!Y3995</f>
        <v>100</v>
      </c>
    </row>
    <row r="3996" spans="1:7" x14ac:dyDescent="0.25">
      <c r="A3996" s="1" t="str">
        <f>'Customer_Master'!A3996</f>
        <v>CUST-00350</v>
      </c>
      <c r="B3996" s="1" t="str">
        <f>'Customer_Master'!D3996</f>
        <v>Aisha Khan</v>
      </c>
      <c r="C3996" s="1" t="str">
        <f>'Customer_Master'!E3996</f>
        <v>Paydigital Plc</v>
      </c>
      <c r="D3996" t="str">
        <f>'Customer_Master'!G3996</f>
        <v>Valid</v>
      </c>
      <c r="E3996" t="str">
        <f>'Customer_Master'!I3996</f>
        <v>Valid</v>
      </c>
      <c r="F3996" t="str">
        <f>'Customer_Master'!X3996</f>
        <v>Complete</v>
      </c>
      <c r="G3996">
        <f>'Customer_Master'!Y3996</f>
        <v>100</v>
      </c>
    </row>
    <row r="3997" spans="1:7" x14ac:dyDescent="0.25">
      <c r="A3997" s="1" t="str">
        <f>'Customer_Master'!A3997</f>
        <v>CUST-01522</v>
      </c>
      <c r="B3997" s="1" t="str">
        <f>'Customer_Master'!D3997</f>
        <v>Aliyu Oladele</v>
      </c>
      <c r="C3997" s="1" t="str">
        <f>'Customer_Master'!E3997</f>
        <v>Leadsolutions</v>
      </c>
      <c r="D3997" t="str">
        <f>'Customer_Master'!G3997</f>
        <v>Valid</v>
      </c>
      <c r="E3997" t="str">
        <f>'Customer_Master'!I3997</f>
        <v>Valid</v>
      </c>
      <c r="F3997" t="str">
        <f>'Customer_Master'!X3997</f>
        <v>Complete</v>
      </c>
      <c r="G3997">
        <f>'Customer_Master'!Y3997</f>
        <v>100</v>
      </c>
    </row>
    <row r="3998" spans="1:7" x14ac:dyDescent="0.25">
      <c r="A3998" s="1" t="str">
        <f>'Customer_Master'!A3998</f>
        <v>CUST-03850</v>
      </c>
      <c r="B3998" s="1" t="str">
        <f>'Customer_Master'!D3998</f>
        <v>Bashir Evans</v>
      </c>
      <c r="C3998" s="1" t="str">
        <f>'Customer_Master'!E3998</f>
        <v>Vertexfinance</v>
      </c>
      <c r="D3998" t="str">
        <f>'Customer_Master'!G3998</f>
        <v>Valid</v>
      </c>
      <c r="E3998" t="str">
        <f>'Customer_Master'!I3998</f>
        <v>Valid</v>
      </c>
      <c r="F3998" t="str">
        <f>'Customer_Master'!X3998</f>
        <v>Complete</v>
      </c>
      <c r="G3998">
        <f>'Customer_Master'!Y3998</f>
        <v>100</v>
      </c>
    </row>
    <row r="3999" spans="1:7" x14ac:dyDescent="0.25">
      <c r="A3999" s="1" t="str">
        <f>'Customer_Master'!A3999</f>
        <v>CUST-04295</v>
      </c>
      <c r="B3999" s="1" t="str">
        <f>'Customer_Master'!D3999</f>
        <v>Aisha Patel</v>
      </c>
      <c r="C3999" s="1" t="str">
        <f>'Customer_Master'!E3999</f>
        <v>Apexlogic Inc</v>
      </c>
      <c r="D3999" t="str">
        <f>'Customer_Master'!G3999</f>
        <v>Valid</v>
      </c>
      <c r="E3999" t="str">
        <f>'Customer_Master'!I3999</f>
        <v>Valid</v>
      </c>
      <c r="F3999" t="str">
        <f>'Customer_Master'!X3999</f>
        <v>Complete</v>
      </c>
      <c r="G3999">
        <f>'Customer_Master'!Y3999</f>
        <v>100</v>
      </c>
    </row>
    <row r="4000" spans="1:7" x14ac:dyDescent="0.25">
      <c r="A4000" s="1" t="str">
        <f>'Customer_Master'!A4000</f>
        <v>CUST-03635</v>
      </c>
      <c r="B4000" s="1" t="str">
        <f>'Customer_Master'!D4000</f>
        <v>Blessing Okonkwo</v>
      </c>
      <c r="C4000" s="1" t="str">
        <f>'Customer_Master'!E4000</f>
        <v>Zenanalytics Inc</v>
      </c>
      <c r="D4000" t="str">
        <f>'Customer_Master'!G4000</f>
        <v>Valid</v>
      </c>
      <c r="E4000" t="str">
        <f>'Customer_Master'!I4000</f>
        <v>Valid</v>
      </c>
      <c r="F4000" t="str">
        <f>'Customer_Master'!X4000</f>
        <v>Complete</v>
      </c>
      <c r="G4000">
        <f>'Customer_Master'!Y4000</f>
        <v>75</v>
      </c>
    </row>
    <row r="4001" spans="1:7" x14ac:dyDescent="0.25">
      <c r="A4001" s="1" t="str">
        <f>'Customer_Master'!A4001</f>
        <v>CUST-04791</v>
      </c>
      <c r="B4001" s="1" t="str">
        <f>'Customer_Master'!D4001</f>
        <v>Precious Bello</v>
      </c>
      <c r="C4001" s="1" t="str">
        <f>'Customer_Master'!E4001</f>
        <v>Twiga Foods</v>
      </c>
      <c r="D4001" t="str">
        <f>'Customer_Master'!G4001</f>
        <v>Valid</v>
      </c>
      <c r="E4001" t="str">
        <f>'Customer_Master'!I4001</f>
        <v>Valid</v>
      </c>
      <c r="F4001" t="str">
        <f>'Customer_Master'!X4001</f>
        <v>Complete</v>
      </c>
      <c r="G4001">
        <f>'Customer_Master'!Y4001</f>
        <v>100</v>
      </c>
    </row>
    <row r="4002" spans="1:7" x14ac:dyDescent="0.25">
      <c r="A4002" s="1" t="str">
        <f>'Customer_Master'!A4002</f>
        <v>CUST-04669</v>
      </c>
      <c r="B4002" s="1" t="str">
        <f>'Customer_Master'!D4002</f>
        <v>Layla Adeleke</v>
      </c>
      <c r="C4002" s="1" t="str">
        <f>'Customer_Master'!E4002</f>
        <v>Vertexanalytics Gmbh</v>
      </c>
      <c r="D4002" t="str">
        <f>'Customer_Master'!G4002</f>
        <v>Valid</v>
      </c>
      <c r="E4002" t="str">
        <f>'Customer_Master'!I4002</f>
        <v>Valid</v>
      </c>
      <c r="F4002" t="str">
        <f>'Customer_Master'!X4002</f>
        <v>Complete</v>
      </c>
      <c r="G4002">
        <f>'Customer_Master'!Y4002</f>
        <v>100</v>
      </c>
    </row>
    <row r="4003" spans="1:7" x14ac:dyDescent="0.25">
      <c r="A4003" s="1" t="str">
        <f>'Customer_Master'!A4003</f>
        <v>CUST-01606</v>
      </c>
      <c r="B4003" s="1" t="str">
        <f>'Customer_Master'!D4003</f>
        <v>Liam Bello</v>
      </c>
      <c r="C4003" s="1" t="str">
        <f>'Customer_Master'!E4003</f>
        <v>Echosolutions Ltd</v>
      </c>
      <c r="D4003" t="str">
        <f>'Customer_Master'!G4003</f>
        <v>Valid</v>
      </c>
      <c r="E4003" t="str">
        <f>'Customer_Master'!I4003</f>
        <v>Valid</v>
      </c>
      <c r="F4003" t="str">
        <f>'Customer_Master'!X4003</f>
        <v>Complete</v>
      </c>
      <c r="G4003">
        <f>'Customer_Master'!Y4003</f>
        <v>100</v>
      </c>
    </row>
    <row r="4004" spans="1:7" x14ac:dyDescent="0.25">
      <c r="A4004" s="1" t="str">
        <f>'Customer_Master'!A4004</f>
        <v>CUST-03691</v>
      </c>
      <c r="B4004" s="1" t="str">
        <f>'Customer_Master'!D4004</f>
        <v>Victor</v>
      </c>
      <c r="C4004" s="1" t="str">
        <f>'Customer_Master'!E4004</f>
        <v>Pulsesolutions Ltd</v>
      </c>
      <c r="D4004" t="str">
        <f>'Customer_Master'!G4004</f>
        <v>Valid</v>
      </c>
      <c r="E4004" t="str">
        <f>'Customer_Master'!I4004</f>
        <v>Valid</v>
      </c>
      <c r="F4004" t="str">
        <f>'Customer_Master'!X4004</f>
        <v>Incomplete</v>
      </c>
      <c r="G4004">
        <f>'Customer_Master'!Y4004</f>
        <v>60</v>
      </c>
    </row>
    <row r="4005" spans="1:7" x14ac:dyDescent="0.25">
      <c r="A4005" s="1" t="str">
        <f>'Customer_Master'!A4005</f>
        <v>CUST-03819</v>
      </c>
      <c r="B4005" s="1" t="str">
        <f>'Customer_Master'!D4005</f>
        <v>Uche Anyanwu</v>
      </c>
      <c r="C4005" s="1" t="str">
        <f>'Customer_Master'!E4005</f>
        <v>Echoai Llc</v>
      </c>
      <c r="D4005" t="str">
        <f>'Customer_Master'!G4005</f>
        <v>Valid</v>
      </c>
      <c r="E4005" t="str">
        <f>'Customer_Master'!I4005</f>
        <v>Valid</v>
      </c>
      <c r="F4005" t="str">
        <f>'Customer_Master'!X4005</f>
        <v>Complete</v>
      </c>
      <c r="G4005">
        <f>'Customer_Master'!Y4005</f>
        <v>100</v>
      </c>
    </row>
    <row r="4006" spans="1:7" x14ac:dyDescent="0.25">
      <c r="A4006" s="1" t="str">
        <f>'Customer_Master'!A4006</f>
        <v>CUST-00791</v>
      </c>
      <c r="B4006" s="1" t="str">
        <f>'Customer_Master'!D4006</f>
        <v>Yusuf Bello</v>
      </c>
      <c r="C4006" s="1" t="str">
        <f>'Customer_Master'!E4006</f>
        <v>Hivepay Inc</v>
      </c>
      <c r="D4006" t="str">
        <f>'Customer_Master'!G4006</f>
        <v>Valid</v>
      </c>
      <c r="E4006" t="str">
        <f>'Customer_Master'!I4006</f>
        <v>Valid</v>
      </c>
      <c r="F4006" t="str">
        <f>'Customer_Master'!X4006</f>
        <v>Complete</v>
      </c>
      <c r="G4006">
        <f>'Customer_Master'!Y4006</f>
        <v>100</v>
      </c>
    </row>
    <row r="4007" spans="1:7" x14ac:dyDescent="0.25">
      <c r="A4007" s="1" t="str">
        <f>'Customer_Master'!A4007</f>
        <v>CUST-01165</v>
      </c>
      <c r="B4007" s="1" t="str">
        <f>'Customer_Master'!D4007</f>
        <v>Sophie Nwankwo</v>
      </c>
      <c r="C4007" s="1" t="str">
        <f>'Customer_Master'!E4007</f>
        <v>Vertexlabs Ltd</v>
      </c>
      <c r="D4007" t="str">
        <f>'Customer_Master'!G4007</f>
        <v>Valid</v>
      </c>
      <c r="E4007" t="str">
        <f>'Customer_Master'!I4007</f>
        <v>Valid</v>
      </c>
      <c r="F4007" t="str">
        <f>'Customer_Master'!X4007</f>
        <v>Complete</v>
      </c>
      <c r="G4007">
        <f>'Customer_Master'!Y4007</f>
        <v>75</v>
      </c>
    </row>
    <row r="4008" spans="1:7" x14ac:dyDescent="0.25">
      <c r="A4008" s="1" t="str">
        <f>'Customer_Master'!A4008</f>
        <v>CUST-03138</v>
      </c>
      <c r="B4008" s="1" t="str">
        <f>'Customer_Master'!D4008</f>
        <v>Thomas Nwachukwu</v>
      </c>
      <c r="C4008" s="1" t="str">
        <f>'Customer_Master'!E4008</f>
        <v>Gridsystems</v>
      </c>
      <c r="D4008" t="str">
        <f>'Customer_Master'!G4008</f>
        <v>Valid</v>
      </c>
      <c r="E4008" t="str">
        <f>'Customer_Master'!I4008</f>
        <v>Valid</v>
      </c>
      <c r="F4008" t="str">
        <f>'Customer_Master'!X4008</f>
        <v>Complete</v>
      </c>
      <c r="G4008">
        <f>'Customer_Master'!Y4008</f>
        <v>100</v>
      </c>
    </row>
    <row r="4009" spans="1:7" x14ac:dyDescent="0.25">
      <c r="A4009" s="1" t="str">
        <f>'Customer_Master'!A4009</f>
        <v>CUST-01685</v>
      </c>
      <c r="B4009" s="1" t="str">
        <f>'Customer_Master'!D4009</f>
        <v>Zainab Ugwu</v>
      </c>
      <c r="C4009" s="1" t="str">
        <f>'Customer_Master'!E4009</f>
        <v>Kuda</v>
      </c>
      <c r="D4009" t="str">
        <f>'Customer_Master'!G4009</f>
        <v>Valid</v>
      </c>
      <c r="E4009" t="str">
        <f>'Customer_Master'!I4009</f>
        <v>Valid</v>
      </c>
      <c r="F4009" t="str">
        <f>'Customer_Master'!X4009</f>
        <v>Complete</v>
      </c>
      <c r="G4009">
        <f>'Customer_Master'!Y4009</f>
        <v>100</v>
      </c>
    </row>
    <row r="4010" spans="1:7" x14ac:dyDescent="0.25">
      <c r="A4010" s="1" t="str">
        <f>'Customer_Master'!A4010</f>
        <v>CUST-01904</v>
      </c>
      <c r="B4010" s="1" t="str">
        <f>'Customer_Master'!D4010</f>
        <v>David Musa</v>
      </c>
      <c r="C4010" s="1" t="str">
        <f>'Customer_Master'!E4010</f>
        <v>Moniepoint</v>
      </c>
      <c r="D4010" t="str">
        <f>'Customer_Master'!G4010</f>
        <v>Valid</v>
      </c>
      <c r="E4010" t="str">
        <f>'Customer_Master'!I4010</f>
        <v>Valid</v>
      </c>
      <c r="F4010" t="str">
        <f>'Customer_Master'!X4010</f>
        <v>Complete</v>
      </c>
      <c r="G4010">
        <f>'Customer_Master'!Y4010</f>
        <v>75</v>
      </c>
    </row>
    <row r="4011" spans="1:7" x14ac:dyDescent="0.25">
      <c r="A4011" s="1" t="str">
        <f>'Customer_Master'!A4011</f>
        <v>CUST-04320</v>
      </c>
      <c r="B4011" s="1" t="str">
        <f>'Customer_Master'!D4011</f>
        <v>Obinna Hassan</v>
      </c>
      <c r="C4011" s="1" t="str">
        <f>'Customer_Master'!E4011</f>
        <v>Orbitanalytics</v>
      </c>
      <c r="D4011" t="str">
        <f>'Customer_Master'!G4011</f>
        <v>Valid</v>
      </c>
      <c r="E4011" t="str">
        <f>'Customer_Master'!I4011</f>
        <v>Valid</v>
      </c>
      <c r="F4011" t="str">
        <f>'Customer_Master'!X4011</f>
        <v>Complete</v>
      </c>
      <c r="G4011">
        <f>'Customer_Master'!Y4011</f>
        <v>100</v>
      </c>
    </row>
    <row r="4012" spans="1:7" x14ac:dyDescent="0.25">
      <c r="A4012" s="1" t="str">
        <f>'Customer_Master'!A4012</f>
        <v>CUST-01103</v>
      </c>
      <c r="B4012" s="1" t="str">
        <f>'Customer_Master'!D4012</f>
        <v>Folake Anyanwu</v>
      </c>
      <c r="C4012" s="1" t="str">
        <f>'Customer_Master'!E4012</f>
        <v>Dangote Industries</v>
      </c>
      <c r="D4012" t="str">
        <f>'Customer_Master'!G4012</f>
        <v>Valid</v>
      </c>
      <c r="E4012" t="str">
        <f>'Customer_Master'!I4012</f>
        <v>Valid</v>
      </c>
      <c r="F4012" t="str">
        <f>'Customer_Master'!X4012</f>
        <v>Complete</v>
      </c>
      <c r="G4012">
        <f>'Customer_Master'!Y4012</f>
        <v>100</v>
      </c>
    </row>
    <row r="4013" spans="1:7" x14ac:dyDescent="0.25">
      <c r="A4013" s="1" t="str">
        <f>'Customer_Master'!A4013</f>
        <v>CUST-03795</v>
      </c>
      <c r="B4013" s="1" t="str">
        <f>'Customer_Master'!D4013</f>
        <v>Oluwaseun Khan</v>
      </c>
      <c r="C4013" s="1" t="str">
        <f>'Customer_Master'!E4013</f>
        <v>Teamapt</v>
      </c>
      <c r="D4013" t="str">
        <f>'Customer_Master'!G4013</f>
        <v>Valid</v>
      </c>
      <c r="E4013" t="str">
        <f>'Customer_Master'!I4013</f>
        <v>Valid</v>
      </c>
      <c r="F4013" t="str">
        <f>'Customer_Master'!X4013</f>
        <v>Complete</v>
      </c>
      <c r="G4013">
        <f>'Customer_Master'!Y4013</f>
        <v>100</v>
      </c>
    </row>
    <row r="4014" spans="1:7" x14ac:dyDescent="0.25">
      <c r="A4014" s="1" t="str">
        <f>'Customer_Master'!A4014</f>
        <v>CUST-01715</v>
      </c>
      <c r="B4014" s="1" t="str">
        <f>'Customer_Master'!D4014</f>
        <v>Sarah Akinola</v>
      </c>
      <c r="C4014" s="1" t="str">
        <f>'Customer_Master'!E4014</f>
        <v>Vertexgroup</v>
      </c>
      <c r="D4014" t="str">
        <f>'Customer_Master'!G4014</f>
        <v>Valid</v>
      </c>
      <c r="E4014" t="str">
        <f>'Customer_Master'!I4014</f>
        <v>Valid</v>
      </c>
      <c r="F4014" t="str">
        <f>'Customer_Master'!X4014</f>
        <v>Complete</v>
      </c>
      <c r="G4014">
        <f>'Customer_Master'!Y4014</f>
        <v>100</v>
      </c>
    </row>
    <row r="4015" spans="1:7" x14ac:dyDescent="0.25">
      <c r="A4015" s="1" t="str">
        <f>'Customer_Master'!A4015</f>
        <v>CUST-01297</v>
      </c>
      <c r="B4015" s="1" t="str">
        <f>'Customer_Master'!D4015</f>
        <v>Thandiwe Brown</v>
      </c>
      <c r="C4015" s="1" t="str">
        <f>'Customer_Master'!E4015</f>
        <v>Sparksolutions Plc</v>
      </c>
      <c r="D4015" t="str">
        <f>'Customer_Master'!G4015</f>
        <v>Valid</v>
      </c>
      <c r="E4015" t="str">
        <f>'Customer_Master'!I4015</f>
        <v>Valid</v>
      </c>
      <c r="F4015" t="str">
        <f>'Customer_Master'!X4015</f>
        <v>Complete</v>
      </c>
      <c r="G4015">
        <f>'Customer_Master'!Y4015</f>
        <v>100</v>
      </c>
    </row>
    <row r="4016" spans="1:7" x14ac:dyDescent="0.25">
      <c r="A4016" s="1" t="str">
        <f>'Customer_Master'!A4016</f>
        <v>CUST-04518</v>
      </c>
      <c r="B4016" s="1" t="str">
        <f>'Customer_Master'!D4016</f>
        <v>Kamau Adebayo</v>
      </c>
      <c r="C4016" s="1" t="str">
        <f>'Customer_Master'!E4016</f>
        <v>Zenfinance Inc</v>
      </c>
      <c r="D4016" t="str">
        <f>'Customer_Master'!G4016</f>
        <v>Valid</v>
      </c>
      <c r="E4016" t="str">
        <f>'Customer_Master'!I4016</f>
        <v>Valid</v>
      </c>
      <c r="F4016" t="str">
        <f>'Customer_Master'!X4016</f>
        <v>Complete</v>
      </c>
      <c r="G4016">
        <f>'Customer_Master'!Y4016</f>
        <v>100</v>
      </c>
    </row>
    <row r="4017" spans="1:7" x14ac:dyDescent="0.25">
      <c r="A4017" s="1" t="str">
        <f>'Customer_Master'!A4017</f>
        <v>CUST-01816</v>
      </c>
      <c r="B4017" s="1" t="str">
        <f>'Customer_Master'!D4017</f>
        <v>Yetunde Johnson</v>
      </c>
      <c r="C4017" s="1" t="str">
        <f>'Customer_Master'!E4017</f>
        <v>Andela</v>
      </c>
      <c r="D4017" t="str">
        <f>'Customer_Master'!G4017</f>
        <v>Valid</v>
      </c>
      <c r="E4017" t="str">
        <f>'Customer_Master'!I4017</f>
        <v>Valid</v>
      </c>
      <c r="F4017" t="str">
        <f>'Customer_Master'!X4017</f>
        <v>Complete</v>
      </c>
      <c r="G4017">
        <f>'Customer_Master'!Y4017</f>
        <v>100</v>
      </c>
    </row>
    <row r="4018" spans="1:7" x14ac:dyDescent="0.25">
      <c r="A4018" s="1" t="str">
        <f>'Customer_Master'!A4018</f>
        <v>CUST-01262</v>
      </c>
      <c r="B4018" s="1" t="str">
        <f>'Customer_Master'!D4018</f>
        <v>Amaka Anyanwu</v>
      </c>
      <c r="C4018" s="1" t="str">
        <f>'Customer_Master'!E4018</f>
        <v>Piggyvest</v>
      </c>
      <c r="D4018" t="str">
        <f>'Customer_Master'!G4018</f>
        <v>Valid</v>
      </c>
      <c r="E4018" t="str">
        <f>'Customer_Master'!I4018</f>
        <v>Valid</v>
      </c>
      <c r="F4018" t="str">
        <f>'Customer_Master'!X4018</f>
        <v>Complete</v>
      </c>
      <c r="G4018">
        <f>'Customer_Master'!Y4018</f>
        <v>100</v>
      </c>
    </row>
    <row r="4019" spans="1:7" x14ac:dyDescent="0.25">
      <c r="A4019" s="1" t="str">
        <f>'Customer_Master'!A4019</f>
        <v>CUST-01314</v>
      </c>
      <c r="B4019" s="1" t="str">
        <f>'Customer_Master'!D4019</f>
        <v>Aliyu Jones</v>
      </c>
      <c r="C4019" s="1" t="str">
        <f>'Customer_Master'!E4019</f>
        <v>Konga</v>
      </c>
      <c r="D4019" t="str">
        <f>'Customer_Master'!G4019</f>
        <v>Valid</v>
      </c>
      <c r="E4019" t="str">
        <f>'Customer_Master'!I4019</f>
        <v>Valid</v>
      </c>
      <c r="F4019" t="str">
        <f>'Customer_Master'!X4019</f>
        <v>Complete</v>
      </c>
      <c r="G4019">
        <f>'Customer_Master'!Y4019</f>
        <v>100</v>
      </c>
    </row>
    <row r="4020" spans="1:7" x14ac:dyDescent="0.25">
      <c r="A4020" s="1" t="str">
        <f>'Customer_Master'!A4020</f>
        <v>CUST-02770</v>
      </c>
      <c r="B4020" s="1" t="str">
        <f>'Customer_Master'!D4020</f>
        <v>Ahmed Otieno</v>
      </c>
      <c r="C4020" s="1" t="str">
        <f>'Customer_Master'!E4020</f>
        <v>Quantasoft</v>
      </c>
      <c r="D4020" t="str">
        <f>'Customer_Master'!G4020</f>
        <v>Valid</v>
      </c>
      <c r="E4020" t="str">
        <f>'Customer_Master'!I4020</f>
        <v>Valid</v>
      </c>
      <c r="F4020" t="str">
        <f>'Customer_Master'!X4020</f>
        <v>Complete</v>
      </c>
      <c r="G4020">
        <f>'Customer_Master'!Y4020</f>
        <v>100</v>
      </c>
    </row>
    <row r="4021" spans="1:7" x14ac:dyDescent="0.25">
      <c r="A4021" s="1" t="str">
        <f>'Customer_Master'!A4021</f>
        <v>CUST-02572</v>
      </c>
      <c r="B4021" s="1" t="str">
        <f>'Customer_Master'!D4021</f>
        <v>Fatima O'Brien</v>
      </c>
      <c r="C4021" s="1" t="str">
        <f>'Customer_Master'!E4021</f>
        <v>Datasystems</v>
      </c>
      <c r="D4021" t="str">
        <f>'Customer_Master'!G4021</f>
        <v>Valid</v>
      </c>
      <c r="E4021" t="str">
        <f>'Customer_Master'!I4021</f>
        <v>Valid</v>
      </c>
      <c r="F4021" t="str">
        <f>'Customer_Master'!X4021</f>
        <v>Complete</v>
      </c>
      <c r="G4021">
        <f>'Customer_Master'!Y4021</f>
        <v>100</v>
      </c>
    </row>
    <row r="4022" spans="1:7" x14ac:dyDescent="0.25">
      <c r="A4022" s="1" t="str">
        <f>'Customer_Master'!A4022</f>
        <v>CUST-03981</v>
      </c>
      <c r="B4022" s="1" t="str">
        <f>'Customer_Master'!D4022</f>
        <v>Ahmed Eze</v>
      </c>
      <c r="C4022" s="1" t="str">
        <f>'Customer_Master'!E4022</f>
        <v>Orbitpay Llc</v>
      </c>
      <c r="D4022" t="str">
        <f>'Customer_Master'!G4022</f>
        <v>Valid</v>
      </c>
      <c r="E4022" t="str">
        <f>'Customer_Master'!I4022</f>
        <v>Valid</v>
      </c>
      <c r="F4022" t="str">
        <f>'Customer_Master'!X4022</f>
        <v>Complete</v>
      </c>
      <c r="G4022">
        <f>'Customer_Master'!Y4022</f>
        <v>100</v>
      </c>
    </row>
    <row r="4023" spans="1:7" x14ac:dyDescent="0.25">
      <c r="A4023" s="1" t="str">
        <f>'Customer_Master'!A4023</f>
        <v>CUST-03771</v>
      </c>
      <c r="B4023" s="1" t="str">
        <f>'Customer_Master'!D4023</f>
        <v>Zainab Onyeka</v>
      </c>
      <c r="C4023" s="1" t="str">
        <f>'Customer_Master'!E4023</f>
        <v>Zengroup Plc</v>
      </c>
      <c r="D4023" t="str">
        <f>'Customer_Master'!G4023</f>
        <v>Valid</v>
      </c>
      <c r="E4023" t="str">
        <f>'Customer_Master'!I4023</f>
        <v>Valid</v>
      </c>
      <c r="F4023" t="str">
        <f>'Customer_Master'!X4023</f>
        <v>Complete</v>
      </c>
      <c r="G4023">
        <f>'Customer_Master'!Y4023</f>
        <v>100</v>
      </c>
    </row>
    <row r="4024" spans="1:7" x14ac:dyDescent="0.25">
      <c r="A4024" s="1" t="str">
        <f>'Customer_Master'!A4024</f>
        <v>CUST-02520</v>
      </c>
      <c r="B4024" s="1" t="str">
        <f>'Customer_Master'!D4024</f>
        <v>Tariq Mohammed</v>
      </c>
      <c r="C4024" s="1" t="str">
        <f>'Customer_Master'!E4024</f>
        <v>Payhub Llc</v>
      </c>
      <c r="D4024" t="str">
        <f>'Customer_Master'!G4024</f>
        <v>Valid</v>
      </c>
      <c r="E4024" t="str">
        <f>'Customer_Master'!I4024</f>
        <v>Valid</v>
      </c>
      <c r="F4024" t="str">
        <f>'Customer_Master'!X4024</f>
        <v>Complete</v>
      </c>
      <c r="G4024">
        <f>'Customer_Master'!Y4024</f>
        <v>100</v>
      </c>
    </row>
    <row r="4025" spans="1:7" x14ac:dyDescent="0.25">
      <c r="A4025" s="1" t="str">
        <f>'Customer_Master'!A4025</f>
        <v>CUST-00242</v>
      </c>
      <c r="B4025" s="1" t="str">
        <f>'Customer_Master'!D4025</f>
        <v>Usman Nwankwo</v>
      </c>
      <c r="C4025" s="1" t="str">
        <f>'Customer_Master'!E4025</f>
        <v>Flutterwave</v>
      </c>
      <c r="D4025" t="str">
        <f>'Customer_Master'!G4025</f>
        <v>Valid</v>
      </c>
      <c r="E4025" t="str">
        <f>'Customer_Master'!I4025</f>
        <v>Valid</v>
      </c>
      <c r="F4025" t="str">
        <f>'Customer_Master'!X4025</f>
        <v>Complete</v>
      </c>
      <c r="G4025">
        <f>'Customer_Master'!Y4025</f>
        <v>100</v>
      </c>
    </row>
    <row r="4026" spans="1:7" x14ac:dyDescent="0.25">
      <c r="A4026" s="1" t="str">
        <f>'Customer_Master'!A4026</f>
        <v>CUST-01806</v>
      </c>
      <c r="B4026" s="1" t="str">
        <f>'Customer_Master'!D4026</f>
        <v>Femke Murphy</v>
      </c>
      <c r="C4026" s="1" t="str">
        <f>'Customer_Master'!E4026</f>
        <v>Flutterwave</v>
      </c>
      <c r="D4026" t="str">
        <f>'Customer_Master'!G4026</f>
        <v>Valid</v>
      </c>
      <c r="E4026" t="str">
        <f>'Customer_Master'!I4026</f>
        <v>Valid</v>
      </c>
      <c r="F4026" t="str">
        <f>'Customer_Master'!X4026</f>
        <v>Complete</v>
      </c>
      <c r="G4026">
        <f>'Customer_Master'!Y4026</f>
        <v>100</v>
      </c>
    </row>
    <row r="4027" spans="1:7" x14ac:dyDescent="0.25">
      <c r="A4027" s="1" t="str">
        <f>'Customer_Master'!A4027</f>
        <v>CUST-02589</v>
      </c>
      <c r="B4027" s="1" t="str">
        <f>'Customer_Master'!D4027</f>
        <v>Aisha O'Brien</v>
      </c>
      <c r="C4027" s="1" t="str">
        <f>'Customer_Master'!E4027</f>
        <v>Jumia</v>
      </c>
      <c r="D4027" t="str">
        <f>'Customer_Master'!G4027</f>
        <v>Valid</v>
      </c>
      <c r="E4027" t="str">
        <f>'Customer_Master'!I4027</f>
        <v>Valid</v>
      </c>
      <c r="F4027" t="str">
        <f>'Customer_Master'!X4027</f>
        <v>Complete</v>
      </c>
      <c r="G4027">
        <f>'Customer_Master'!Y4027</f>
        <v>100</v>
      </c>
    </row>
    <row r="4028" spans="1:7" x14ac:dyDescent="0.25">
      <c r="A4028" s="1" t="str">
        <f>'Customer_Master'!A4028</f>
        <v>CUST-03026</v>
      </c>
      <c r="B4028" s="1" t="str">
        <f>'Customer_Master'!D4028</f>
        <v>Emmanuel Nwosu</v>
      </c>
      <c r="C4028" s="1" t="str">
        <f>'Customer_Master'!E4028</f>
        <v>Teamapt</v>
      </c>
      <c r="D4028" t="str">
        <f>'Customer_Master'!G4028</f>
        <v>Valid</v>
      </c>
      <c r="E4028" t="str">
        <f>'Customer_Master'!I4028</f>
        <v>Valid</v>
      </c>
      <c r="F4028" t="str">
        <f>'Customer_Master'!X4028</f>
        <v>Complete</v>
      </c>
      <c r="G4028">
        <f>'Customer_Master'!Y4028</f>
        <v>100</v>
      </c>
    </row>
    <row r="4029" spans="1:7" x14ac:dyDescent="0.25">
      <c r="A4029" s="1" t="str">
        <f>'Customer_Master'!A4029</f>
        <v>CUST-00418</v>
      </c>
      <c r="B4029" s="1" t="str">
        <f>'Customer_Master'!D4029</f>
        <v>Akinyi Taylor</v>
      </c>
      <c r="C4029" s="1" t="str">
        <f>'Customer_Master'!E4029</f>
        <v>Heliogroup Llc</v>
      </c>
      <c r="D4029" t="str">
        <f>'Customer_Master'!G4029</f>
        <v>Valid</v>
      </c>
      <c r="E4029" t="str">
        <f>'Customer_Master'!I4029</f>
        <v>Valid</v>
      </c>
      <c r="F4029" t="str">
        <f>'Customer_Master'!X4029</f>
        <v>Complete</v>
      </c>
      <c r="G4029">
        <f>'Customer_Master'!Y4029</f>
        <v>100</v>
      </c>
    </row>
    <row r="4030" spans="1:7" x14ac:dyDescent="0.25">
      <c r="A4030" s="1" t="str">
        <f>'Customer_Master'!A4030</f>
        <v>CUST-02771</v>
      </c>
      <c r="B4030" s="1" t="str">
        <f>'Customer_Master'!D4030</f>
        <v>Olivia Ogundimu</v>
      </c>
      <c r="C4030" s="1" t="str">
        <f>'Customer_Master'!E4030</f>
        <v>Zenlabs</v>
      </c>
      <c r="D4030" t="str">
        <f>'Customer_Master'!G4030</f>
        <v>Valid</v>
      </c>
      <c r="E4030" t="str">
        <f>'Customer_Master'!I4030</f>
        <v>Valid</v>
      </c>
      <c r="F4030" t="str">
        <f>'Customer_Master'!X4030</f>
        <v>Complete</v>
      </c>
      <c r="G4030">
        <f>'Customer_Master'!Y4030</f>
        <v>100</v>
      </c>
    </row>
    <row r="4031" spans="1:7" x14ac:dyDescent="0.25">
      <c r="A4031" s="1" t="str">
        <f>'Customer_Master'!A4031</f>
        <v>CUST-02587</v>
      </c>
      <c r="B4031" s="1" t="str">
        <f>'Customer_Master'!D4031</f>
        <v>Ibrahim Makinde</v>
      </c>
      <c r="C4031" s="1" t="str">
        <f>'Customer_Master'!E4031</f>
        <v>Datasystems</v>
      </c>
      <c r="D4031" t="str">
        <f>'Customer_Master'!G4031</f>
        <v>Valid</v>
      </c>
      <c r="E4031" t="str">
        <f>'Customer_Master'!I4031</f>
        <v>Valid</v>
      </c>
      <c r="F4031" t="str">
        <f>'Customer_Master'!X4031</f>
        <v>Complete</v>
      </c>
      <c r="G4031">
        <f>'Customer_Master'!Y4031</f>
        <v>100</v>
      </c>
    </row>
    <row r="4032" spans="1:7" x14ac:dyDescent="0.25">
      <c r="A4032" s="1" t="str">
        <f>'Customer_Master'!A4032</f>
        <v>CUST-00865</v>
      </c>
      <c r="B4032" s="1" t="str">
        <f>'Customer_Master'!D4032</f>
        <v>Damilola Naidoo</v>
      </c>
      <c r="C4032" s="1" t="str">
        <f>'Customer_Master'!E4032</f>
        <v>Bua Foods</v>
      </c>
      <c r="D4032" t="str">
        <f>'Customer_Master'!G4032</f>
        <v>Valid</v>
      </c>
      <c r="E4032" t="str">
        <f>'Customer_Master'!I4032</f>
        <v>Valid</v>
      </c>
      <c r="F4032" t="str">
        <f>'Customer_Master'!X4032</f>
        <v>Complete</v>
      </c>
      <c r="G4032">
        <f>'Customer_Master'!Y4032</f>
        <v>100</v>
      </c>
    </row>
    <row r="4033" spans="1:7" x14ac:dyDescent="0.25">
      <c r="A4033" s="1" t="str">
        <f>'Customer_Master'!A4033</f>
        <v>CUST-03560</v>
      </c>
      <c r="B4033" s="1" t="str">
        <f>'Customer_Master'!D4033</f>
        <v>Kemi Anyanwu</v>
      </c>
      <c r="C4033" s="1" t="str">
        <f>'Customer_Master'!E4033</f>
        <v>Swiftgroup</v>
      </c>
      <c r="D4033" t="str">
        <f>'Customer_Master'!G4033</f>
        <v>Valid</v>
      </c>
      <c r="E4033" t="str">
        <f>'Customer_Master'!I4033</f>
        <v>Valid</v>
      </c>
      <c r="F4033" t="str">
        <f>'Customer_Master'!X4033</f>
        <v>Complete</v>
      </c>
      <c r="G4033">
        <f>'Customer_Master'!Y4033</f>
        <v>100</v>
      </c>
    </row>
    <row r="4034" spans="1:7" x14ac:dyDescent="0.25">
      <c r="A4034" s="1" t="str">
        <f>'Customer_Master'!A4034</f>
        <v>CUST-01891</v>
      </c>
      <c r="B4034" s="1" t="str">
        <f>'Customer_Master'!D4034</f>
        <v>Kayode Kelly</v>
      </c>
      <c r="C4034" s="1" t="str">
        <f>'Customer_Master'!E4034</f>
        <v>Lumenpay</v>
      </c>
      <c r="D4034" t="str">
        <f>'Customer_Master'!G4034</f>
        <v>Valid</v>
      </c>
      <c r="E4034" t="str">
        <f>'Customer_Master'!I4034</f>
        <v>Valid</v>
      </c>
      <c r="F4034" t="str">
        <f>'Customer_Master'!X4034</f>
        <v>Complete</v>
      </c>
      <c r="G4034">
        <f>'Customer_Master'!Y4034</f>
        <v>100</v>
      </c>
    </row>
    <row r="4035" spans="1:7" x14ac:dyDescent="0.25">
      <c r="A4035" s="1" t="str">
        <f>'Customer_Master'!A4035</f>
        <v>CUST-01459</v>
      </c>
      <c r="B4035" s="1" t="str">
        <f>'Customer_Master'!D4035</f>
        <v>Wanjiru Salami</v>
      </c>
      <c r="C4035" s="1" t="str">
        <f>'Customer_Master'!E4035</f>
        <v>Dangote Industries</v>
      </c>
      <c r="D4035" t="str">
        <f>'Customer_Master'!G4035</f>
        <v>Valid</v>
      </c>
      <c r="E4035" t="str">
        <f>'Customer_Master'!I4035</f>
        <v>Valid</v>
      </c>
      <c r="F4035" t="str">
        <f>'Customer_Master'!X4035</f>
        <v>Complete</v>
      </c>
      <c r="G4035">
        <f>'Customer_Master'!Y4035</f>
        <v>100</v>
      </c>
    </row>
    <row r="4036" spans="1:7" x14ac:dyDescent="0.25">
      <c r="A4036" s="1" t="str">
        <f>'Customer_Master'!A4036</f>
        <v>CUST-00268</v>
      </c>
      <c r="B4036" s="1" t="str">
        <f>'Customer_Master'!D4036</f>
        <v>Fatima</v>
      </c>
      <c r="C4036" s="1" t="str">
        <f>'Customer_Master'!E4036</f>
        <v>Fluxhealth Plc</v>
      </c>
      <c r="D4036" t="str">
        <f>'Customer_Master'!G4036</f>
        <v>Valid</v>
      </c>
      <c r="E4036" t="str">
        <f>'Customer_Master'!I4036</f>
        <v>Valid</v>
      </c>
      <c r="F4036" t="str">
        <f>'Customer_Master'!X4036</f>
        <v>Incomplete</v>
      </c>
      <c r="G4036">
        <f>'Customer_Master'!Y4036</f>
        <v>60</v>
      </c>
    </row>
    <row r="4037" spans="1:7" x14ac:dyDescent="0.25">
      <c r="A4037" s="1" t="str">
        <f>'Customer_Master'!A4037</f>
        <v>CUST-03226</v>
      </c>
      <c r="B4037" s="1" t="str">
        <f>'Customer_Master'!D4037</f>
        <v>Lawal Onyeka</v>
      </c>
      <c r="C4037" s="1" t="str">
        <f>'Customer_Master'!E4037</f>
        <v>Datacommerce Gmbh</v>
      </c>
      <c r="D4037" t="str">
        <f>'Customer_Master'!G4037</f>
        <v>Valid</v>
      </c>
      <c r="E4037" t="str">
        <f>'Customer_Master'!I4037</f>
        <v>Valid</v>
      </c>
      <c r="F4037" t="str">
        <f>'Customer_Master'!X4037</f>
        <v>Complete</v>
      </c>
      <c r="G4037">
        <f>'Customer_Master'!Y4037</f>
        <v>100</v>
      </c>
    </row>
    <row r="4038" spans="1:7" x14ac:dyDescent="0.25">
      <c r="A4038" s="1" t="str">
        <f>'Customer_Master'!A4038</f>
        <v>CUST-00207</v>
      </c>
      <c r="B4038" s="1" t="str">
        <f>'Customer_Master'!D4038</f>
        <v>Ahmed Nwachukwu</v>
      </c>
      <c r="C4038" s="1" t="str">
        <f>'Customer_Master'!E4038</f>
        <v>Not Available</v>
      </c>
      <c r="D4038" t="str">
        <f>'Customer_Master'!G4038</f>
        <v>Valid</v>
      </c>
      <c r="E4038" t="str">
        <f>'Customer_Master'!I4038</f>
        <v>Valid</v>
      </c>
      <c r="F4038" t="str">
        <f>'Customer_Master'!X4038</f>
        <v>Incomplete</v>
      </c>
      <c r="G4038">
        <f>'Customer_Master'!Y4038</f>
        <v>60</v>
      </c>
    </row>
    <row r="4039" spans="1:7" x14ac:dyDescent="0.25">
      <c r="A4039" s="1" t="str">
        <f>'Customer_Master'!A4039</f>
        <v>CUST-00810</v>
      </c>
      <c r="B4039" s="1" t="str">
        <f>'Customer_Master'!D4039</f>
        <v>Matthew Ogundimu</v>
      </c>
      <c r="C4039" s="1" t="str">
        <f>'Customer_Master'!E4039</f>
        <v>Piggyvest</v>
      </c>
      <c r="D4039" t="str">
        <f>'Customer_Master'!G4039</f>
        <v>Valid</v>
      </c>
      <c r="E4039" t="str">
        <f>'Customer_Master'!I4039</f>
        <v>Valid</v>
      </c>
      <c r="F4039" t="str">
        <f>'Customer_Master'!X4039</f>
        <v>Complete</v>
      </c>
      <c r="G4039">
        <f>'Customer_Master'!Y4039</f>
        <v>100</v>
      </c>
    </row>
    <row r="4040" spans="1:7" x14ac:dyDescent="0.25">
      <c r="A4040" s="1" t="str">
        <f>'Customer_Master'!A4040</f>
        <v>CUST-00838</v>
      </c>
      <c r="B4040" s="1" t="str">
        <f>'Customer_Master'!D4040</f>
        <v>Chinwe Hassan</v>
      </c>
      <c r="C4040" s="1" t="str">
        <f>'Customer_Master'!E4040</f>
        <v>Quantatech Plc</v>
      </c>
      <c r="D4040" t="str">
        <f>'Customer_Master'!G4040</f>
        <v>Invalid</v>
      </c>
      <c r="E4040" t="str">
        <f>'Customer_Master'!I4040</f>
        <v>Valid</v>
      </c>
      <c r="F4040" t="str">
        <f>'Customer_Master'!X4040</f>
        <v>Complete</v>
      </c>
      <c r="G4040">
        <f>'Customer_Master'!Y4040</f>
        <v>70</v>
      </c>
    </row>
    <row r="4041" spans="1:7" x14ac:dyDescent="0.25">
      <c r="A4041" s="1" t="str">
        <f>'Customer_Master'!A4041</f>
        <v>CUST-04928</v>
      </c>
      <c r="B4041" s="1" t="str">
        <f>'Customer_Master'!D4041</f>
        <v>Sarah Taylor</v>
      </c>
      <c r="C4041" s="1" t="str">
        <f>'Customer_Master'!E4041</f>
        <v>Pulseanalytics Inc</v>
      </c>
      <c r="D4041" t="str">
        <f>'Customer_Master'!G4041</f>
        <v>Valid</v>
      </c>
      <c r="E4041" t="str">
        <f>'Customer_Master'!I4041</f>
        <v>Valid</v>
      </c>
      <c r="F4041" t="str">
        <f>'Customer_Master'!X4041</f>
        <v>Complete</v>
      </c>
      <c r="G4041">
        <f>'Customer_Master'!Y4041</f>
        <v>100</v>
      </c>
    </row>
    <row r="4042" spans="1:7" x14ac:dyDescent="0.25">
      <c r="A4042" s="1" t="str">
        <f>'Customer_Master'!A4042</f>
        <v>CUST-01191</v>
      </c>
      <c r="B4042" s="1" t="str">
        <f>'Customer_Master'!D4042</f>
        <v>Mwangi Akinola</v>
      </c>
      <c r="C4042" s="1" t="str">
        <f>'Customer_Master'!E4042</f>
        <v>Vertexgroup Gmbh</v>
      </c>
      <c r="D4042" t="str">
        <f>'Customer_Master'!G4042</f>
        <v>Invalid</v>
      </c>
      <c r="E4042" t="str">
        <f>'Customer_Master'!I4042</f>
        <v>Valid</v>
      </c>
      <c r="F4042" t="str">
        <f>'Customer_Master'!X4042</f>
        <v>Complete</v>
      </c>
      <c r="G4042">
        <f>'Customer_Master'!Y4042</f>
        <v>70</v>
      </c>
    </row>
    <row r="4043" spans="1:7" x14ac:dyDescent="0.25">
      <c r="A4043" s="1" t="str">
        <f>'Customer_Master'!A4043</f>
        <v>CUST-02466</v>
      </c>
      <c r="B4043" s="1" t="str">
        <f>'Customer_Master'!D4043</f>
        <v>Dele Mensah</v>
      </c>
      <c r="C4043" s="1" t="str">
        <f>'Customer_Master'!E4043</f>
        <v>Gridcapital Inc</v>
      </c>
      <c r="D4043" t="str">
        <f>'Customer_Master'!G4043</f>
        <v>Valid</v>
      </c>
      <c r="E4043" t="str">
        <f>'Customer_Master'!I4043</f>
        <v>Valid</v>
      </c>
      <c r="F4043" t="str">
        <f>'Customer_Master'!X4043</f>
        <v>Complete</v>
      </c>
      <c r="G4043">
        <f>'Customer_Master'!Y4043</f>
        <v>100</v>
      </c>
    </row>
    <row r="4044" spans="1:7" x14ac:dyDescent="0.25">
      <c r="A4044" s="1" t="str">
        <f>'Customer_Master'!A4044</f>
        <v>CUST-01137</v>
      </c>
      <c r="B4044" s="1" t="str">
        <f>'Customer_Master'!D4044</f>
        <v>Yakubu Adebayo</v>
      </c>
      <c r="C4044" s="1" t="str">
        <f>'Customer_Master'!E4044</f>
        <v>Apexlabs</v>
      </c>
      <c r="D4044" t="str">
        <f>'Customer_Master'!G4044</f>
        <v>Valid</v>
      </c>
      <c r="E4044" t="str">
        <f>'Customer_Master'!I4044</f>
        <v>Valid</v>
      </c>
      <c r="F4044" t="str">
        <f>'Customer_Master'!X4044</f>
        <v>Complete</v>
      </c>
      <c r="G4044">
        <f>'Customer_Master'!Y4044</f>
        <v>100</v>
      </c>
    </row>
    <row r="4045" spans="1:7" x14ac:dyDescent="0.25">
      <c r="A4045" s="1" t="str">
        <f>'Customer_Master'!A4045</f>
        <v>CUST-05038</v>
      </c>
      <c r="B4045" s="1" t="str">
        <f>'Customer_Master'!D4045</f>
        <v>Niyi Oladele</v>
      </c>
      <c r="C4045" s="1" t="str">
        <f>'Customer_Master'!E4045</f>
        <v>Mpesa Solutions</v>
      </c>
      <c r="D4045" t="str">
        <f>'Customer_Master'!G4045</f>
        <v>Valid</v>
      </c>
      <c r="E4045" t="str">
        <f>'Customer_Master'!I4045</f>
        <v>Valid</v>
      </c>
      <c r="F4045" t="str">
        <f>'Customer_Master'!X4045</f>
        <v>Complete</v>
      </c>
      <c r="G4045">
        <f>'Customer_Master'!Y4045</f>
        <v>75</v>
      </c>
    </row>
    <row r="4046" spans="1:7" x14ac:dyDescent="0.25">
      <c r="A4046" s="1" t="str">
        <f>'Customer_Master'!A4046</f>
        <v>CUST-01898</v>
      </c>
      <c r="B4046" s="1" t="str">
        <f>'Customer_Master'!D4046</f>
        <v>Ngozi Nwankwo</v>
      </c>
      <c r="C4046" s="1" t="str">
        <f>'Customer_Master'!E4046</f>
        <v>Mpesa Solutions</v>
      </c>
      <c r="D4046" t="str">
        <f>'Customer_Master'!G4046</f>
        <v>Valid</v>
      </c>
      <c r="E4046" t="str">
        <f>'Customer_Master'!I4046</f>
        <v>Valid</v>
      </c>
      <c r="F4046" t="str">
        <f>'Customer_Master'!X4046</f>
        <v>Complete</v>
      </c>
      <c r="G4046">
        <f>'Customer_Master'!Y4046</f>
        <v>100</v>
      </c>
    </row>
    <row r="4047" spans="1:7" x14ac:dyDescent="0.25">
      <c r="A4047" s="1" t="str">
        <f>'Customer_Master'!A4047</f>
        <v>CUST-03794</v>
      </c>
      <c r="B4047" s="1" t="str">
        <f>'Customer_Master'!D4047</f>
        <v>Emeka Adeyemi</v>
      </c>
      <c r="C4047" s="1" t="str">
        <f>'Customer_Master'!E4047</f>
        <v>Heliocommerce</v>
      </c>
      <c r="D4047" t="str">
        <f>'Customer_Master'!G4047</f>
        <v>Valid</v>
      </c>
      <c r="E4047" t="str">
        <f>'Customer_Master'!I4047</f>
        <v>Valid</v>
      </c>
      <c r="F4047" t="str">
        <f>'Customer_Master'!X4047</f>
        <v>Complete</v>
      </c>
      <c r="G4047">
        <f>'Customer_Master'!Y4047</f>
        <v>100</v>
      </c>
    </row>
    <row r="4048" spans="1:7" x14ac:dyDescent="0.25">
      <c r="A4048" s="1" t="str">
        <f>'Customer_Master'!A4048</f>
        <v>CUST-00789</v>
      </c>
      <c r="B4048" s="1" t="str">
        <f>'Customer_Master'!D4048</f>
        <v>Michael Dlamini</v>
      </c>
      <c r="C4048" s="1" t="str">
        <f>'Customer_Master'!E4048</f>
        <v>Carbon</v>
      </c>
      <c r="D4048" t="str">
        <f>'Customer_Master'!G4048</f>
        <v>Valid</v>
      </c>
      <c r="E4048" t="str">
        <f>'Customer_Master'!I4048</f>
        <v>Valid</v>
      </c>
      <c r="F4048" t="str">
        <f>'Customer_Master'!X4048</f>
        <v>Complete</v>
      </c>
      <c r="G4048">
        <f>'Customer_Master'!Y4048</f>
        <v>100</v>
      </c>
    </row>
    <row r="4049" spans="1:7" x14ac:dyDescent="0.25">
      <c r="A4049" s="1" t="str">
        <f>'Customer_Master'!A4049</f>
        <v>CUST-00054</v>
      </c>
      <c r="B4049" s="1" t="str">
        <f>'Customer_Master'!D4049</f>
        <v>Uche Traore</v>
      </c>
      <c r="C4049" s="1" t="str">
        <f>'Customer_Master'!E4049</f>
        <v>Zengroup</v>
      </c>
      <c r="D4049" t="str">
        <f>'Customer_Master'!G4049</f>
        <v>Valid</v>
      </c>
      <c r="E4049" t="str">
        <f>'Customer_Master'!I4049</f>
        <v>Valid</v>
      </c>
      <c r="F4049" t="str">
        <f>'Customer_Master'!X4049</f>
        <v>Complete</v>
      </c>
      <c r="G4049">
        <f>'Customer_Master'!Y4049</f>
        <v>100</v>
      </c>
    </row>
    <row r="4050" spans="1:7" x14ac:dyDescent="0.25">
      <c r="A4050" s="1" t="str">
        <f>'Customer_Master'!A4050</f>
        <v>CUST-00141</v>
      </c>
      <c r="B4050" s="1" t="str">
        <f>'Customer_Master'!D4050</f>
        <v>Simi Balogun</v>
      </c>
      <c r="C4050" s="1" t="str">
        <f>'Customer_Master'!E4050</f>
        <v>Cloudlogistics Ltd</v>
      </c>
      <c r="D4050" t="str">
        <f>'Customer_Master'!G4050</f>
        <v>Valid</v>
      </c>
      <c r="E4050" t="str">
        <f>'Customer_Master'!I4050</f>
        <v>Valid</v>
      </c>
      <c r="F4050" t="str">
        <f>'Customer_Master'!X4050</f>
        <v>Complete</v>
      </c>
      <c r="G4050">
        <f>'Customer_Master'!Y4050</f>
        <v>100</v>
      </c>
    </row>
    <row r="4051" spans="1:7" x14ac:dyDescent="0.25">
      <c r="A4051" s="1" t="str">
        <f>'Customer_Master'!A4051</f>
        <v>CUST-05106</v>
      </c>
      <c r="B4051" s="1" t="str">
        <f>'Customer_Master'!D4051</f>
        <v>Sipho Murphy</v>
      </c>
      <c r="C4051" s="1" t="str">
        <f>'Customer_Master'!E4051</f>
        <v>Fluxfinance Gmbh</v>
      </c>
      <c r="D4051" t="str">
        <f>'Customer_Master'!G4051</f>
        <v>Valid</v>
      </c>
      <c r="E4051" t="str">
        <f>'Customer_Master'!I4051</f>
        <v>Valid</v>
      </c>
      <c r="F4051" t="str">
        <f>'Customer_Master'!X4051</f>
        <v>Complete</v>
      </c>
      <c r="G4051">
        <f>'Customer_Master'!Y4051</f>
        <v>75</v>
      </c>
    </row>
    <row r="4052" spans="1:7" x14ac:dyDescent="0.25">
      <c r="A4052" s="1" t="str">
        <f>'Customer_Master'!A4052</f>
        <v>CUST-00497</v>
      </c>
      <c r="B4052" s="1" t="str">
        <f>'Customer_Master'!D4052</f>
        <v>Mercy Naidoo</v>
      </c>
      <c r="C4052" s="1" t="str">
        <f>'Customer_Master'!E4052</f>
        <v>Gridlabs Plc</v>
      </c>
      <c r="D4052" t="str">
        <f>'Customer_Master'!G4052</f>
        <v>Valid</v>
      </c>
      <c r="E4052" t="str">
        <f>'Customer_Master'!I4052</f>
        <v>Valid</v>
      </c>
      <c r="F4052" t="str">
        <f>'Customer_Master'!X4052</f>
        <v>Complete</v>
      </c>
      <c r="G4052">
        <f>'Customer_Master'!Y4052</f>
        <v>100</v>
      </c>
    </row>
    <row r="4053" spans="1:7" x14ac:dyDescent="0.25">
      <c r="A4053" s="1" t="str">
        <f>'Customer_Master'!A4053</f>
        <v>CUST-03600</v>
      </c>
      <c r="B4053" s="1" t="str">
        <f>'Customer_Master'!D4053</f>
        <v>Funmi Bello</v>
      </c>
      <c r="C4053" s="1" t="str">
        <f>'Customer_Master'!E4053</f>
        <v>Vaultworks</v>
      </c>
      <c r="D4053" t="str">
        <f>'Customer_Master'!G4053</f>
        <v>Valid</v>
      </c>
      <c r="E4053" t="str">
        <f>'Customer_Master'!I4053</f>
        <v>Valid</v>
      </c>
      <c r="F4053" t="str">
        <f>'Customer_Master'!X4053</f>
        <v>Complete</v>
      </c>
      <c r="G4053">
        <f>'Customer_Master'!Y4053</f>
        <v>100</v>
      </c>
    </row>
    <row r="4054" spans="1:7" x14ac:dyDescent="0.25">
      <c r="A4054" s="1" t="str">
        <f>'Customer_Master'!A4054</f>
        <v>CUST-03631</v>
      </c>
      <c r="B4054" s="1" t="str">
        <f>'Customer_Master'!D4054</f>
        <v>Amaka Mwangi</v>
      </c>
      <c r="C4054" s="1" t="str">
        <f>'Customer_Master'!E4054</f>
        <v>Novafinance Plc</v>
      </c>
      <c r="D4054" t="str">
        <f>'Customer_Master'!G4054</f>
        <v>Valid</v>
      </c>
      <c r="E4054" t="str">
        <f>'Customer_Master'!I4054</f>
        <v>Valid</v>
      </c>
      <c r="F4054" t="str">
        <f>'Customer_Master'!X4054</f>
        <v>Complete</v>
      </c>
      <c r="G4054">
        <f>'Customer_Master'!Y4054</f>
        <v>75</v>
      </c>
    </row>
    <row r="4055" spans="1:7" x14ac:dyDescent="0.25">
      <c r="A4055" s="1" t="str">
        <f>'Customer_Master'!A4055</f>
        <v>CUST-04632</v>
      </c>
      <c r="B4055" s="1" t="str">
        <f>'Customer_Master'!D4055</f>
        <v>Wanjiru Obi</v>
      </c>
      <c r="C4055" s="1" t="str">
        <f>'Customer_Master'!E4055</f>
        <v>Fluxcommerce</v>
      </c>
      <c r="D4055" t="str">
        <f>'Customer_Master'!G4055</f>
        <v>Valid</v>
      </c>
      <c r="E4055" t="str">
        <f>'Customer_Master'!I4055</f>
        <v>Valid</v>
      </c>
      <c r="F4055" t="str">
        <f>'Customer_Master'!X4055</f>
        <v>Complete</v>
      </c>
      <c r="G4055">
        <f>'Customer_Master'!Y4055</f>
        <v>75</v>
      </c>
    </row>
    <row r="4056" spans="1:7" x14ac:dyDescent="0.25">
      <c r="A4056" s="1" t="str">
        <f>'Customer_Master'!A4056</f>
        <v>CUST-02411</v>
      </c>
      <c r="B4056" s="1" t="str">
        <f>'Customer_Master'!D4056</f>
        <v>Funmi Naidoo</v>
      </c>
      <c r="C4056" s="1" t="str">
        <f>'Customer_Master'!E4056</f>
        <v>Zenanalytics Plc</v>
      </c>
      <c r="D4056" t="str">
        <f>'Customer_Master'!G4056</f>
        <v>Valid</v>
      </c>
      <c r="E4056" t="str">
        <f>'Customer_Master'!I4056</f>
        <v>Valid</v>
      </c>
      <c r="F4056" t="str">
        <f>'Customer_Master'!X4056</f>
        <v>Complete</v>
      </c>
      <c r="G4056">
        <f>'Customer_Master'!Y4056</f>
        <v>100</v>
      </c>
    </row>
    <row r="4057" spans="1:7" x14ac:dyDescent="0.25">
      <c r="A4057" s="1" t="str">
        <f>'Customer_Master'!A4057</f>
        <v>CUST-00577</v>
      </c>
      <c r="B4057" s="1" t="str">
        <f>'Customer_Master'!D4057</f>
        <v>Tobi Aliyu</v>
      </c>
      <c r="C4057" s="1" t="str">
        <f>'Customer_Master'!E4057</f>
        <v>Chipper Cash</v>
      </c>
      <c r="D4057" t="str">
        <f>'Customer_Master'!G4057</f>
        <v>Valid</v>
      </c>
      <c r="E4057" t="str">
        <f>'Customer_Master'!I4057</f>
        <v>Valid</v>
      </c>
      <c r="F4057" t="str">
        <f>'Customer_Master'!X4057</f>
        <v>Complete</v>
      </c>
      <c r="G4057">
        <f>'Customer_Master'!Y4057</f>
        <v>100</v>
      </c>
    </row>
    <row r="4058" spans="1:7" x14ac:dyDescent="0.25">
      <c r="A4058" s="1" t="str">
        <f>'Customer_Master'!A4058</f>
        <v>CUST-03413</v>
      </c>
      <c r="B4058" s="1" t="str">
        <f>'Customer_Master'!D4058</f>
        <v>Akinyi Van Der Merwe</v>
      </c>
      <c r="C4058" s="1" t="str">
        <f>'Customer_Master'!E4058</f>
        <v>Payworks Gmbh</v>
      </c>
      <c r="D4058" t="str">
        <f>'Customer_Master'!G4058</f>
        <v>Valid</v>
      </c>
      <c r="E4058" t="str">
        <f>'Customer_Master'!I4058</f>
        <v>Valid</v>
      </c>
      <c r="F4058" t="str">
        <f>'Customer_Master'!X4058</f>
        <v>Complete</v>
      </c>
      <c r="G4058">
        <f>'Customer_Master'!Y4058</f>
        <v>100</v>
      </c>
    </row>
    <row r="4059" spans="1:7" x14ac:dyDescent="0.25">
      <c r="A4059" s="1" t="str">
        <f>'Customer_Master'!A4059</f>
        <v>CUST-01897</v>
      </c>
      <c r="B4059" s="1" t="str">
        <f>'Customer_Master'!D4059</f>
        <v>Aliyu Bello</v>
      </c>
      <c r="C4059" s="1" t="str">
        <f>'Customer_Master'!E4059</f>
        <v>Swiftgroup Gmbh</v>
      </c>
      <c r="D4059" t="str">
        <f>'Customer_Master'!G4059</f>
        <v>Valid</v>
      </c>
      <c r="E4059" t="str">
        <f>'Customer_Master'!I4059</f>
        <v>Valid</v>
      </c>
      <c r="F4059" t="str">
        <f>'Customer_Master'!X4059</f>
        <v>Complete</v>
      </c>
      <c r="G4059">
        <f>'Customer_Master'!Y4059</f>
        <v>100</v>
      </c>
    </row>
    <row r="4060" spans="1:7" x14ac:dyDescent="0.25">
      <c r="A4060" s="1" t="str">
        <f>'Customer_Master'!A4060</f>
        <v>CUST-02564</v>
      </c>
      <c r="B4060" s="1" t="str">
        <f>'Customer_Master'!D4060</f>
        <v>Omar Johnson</v>
      </c>
      <c r="C4060" s="1" t="str">
        <f>'Customer_Master'!E4060</f>
        <v>Novahealth Plc</v>
      </c>
      <c r="D4060" t="str">
        <f>'Customer_Master'!G4060</f>
        <v>Valid</v>
      </c>
      <c r="E4060" t="str">
        <f>'Customer_Master'!I4060</f>
        <v>Valid</v>
      </c>
      <c r="F4060" t="str">
        <f>'Customer_Master'!X4060</f>
        <v>Complete</v>
      </c>
      <c r="G4060">
        <f>'Customer_Master'!Y4060</f>
        <v>100</v>
      </c>
    </row>
    <row r="4061" spans="1:7" x14ac:dyDescent="0.25">
      <c r="A4061" s="1" t="str">
        <f>'Customer_Master'!A4061</f>
        <v>CUST-01455</v>
      </c>
      <c r="B4061" s="1" t="str">
        <f>'Customer_Master'!D4061</f>
        <v>Chiamaka Johnson</v>
      </c>
      <c r="C4061" s="1" t="str">
        <f>'Customer_Master'!E4061</f>
        <v>Dangote Industries</v>
      </c>
      <c r="D4061" t="str">
        <f>'Customer_Master'!G4061</f>
        <v>Valid</v>
      </c>
      <c r="E4061" t="str">
        <f>'Customer_Master'!I4061</f>
        <v>Valid</v>
      </c>
      <c r="F4061" t="str">
        <f>'Customer_Master'!X4061</f>
        <v>Complete</v>
      </c>
      <c r="G4061">
        <f>'Customer_Master'!Y4061</f>
        <v>100</v>
      </c>
    </row>
    <row r="4062" spans="1:7" x14ac:dyDescent="0.25">
      <c r="A4062" s="1" t="str">
        <f>'Customer_Master'!A4062</f>
        <v>CUST-04426</v>
      </c>
      <c r="B4062" s="1" t="str">
        <f>'Customer_Master'!D4062</f>
        <v>Yetunde Afolabi</v>
      </c>
      <c r="C4062" s="1" t="str">
        <f>'Customer_Master'!E4062</f>
        <v>Gridnetworks Gmbh</v>
      </c>
      <c r="D4062" t="str">
        <f>'Customer_Master'!G4062</f>
        <v>Valid</v>
      </c>
      <c r="E4062" t="str">
        <f>'Customer_Master'!I4062</f>
        <v>Valid</v>
      </c>
      <c r="F4062" t="str">
        <f>'Customer_Master'!X4062</f>
        <v>Complete</v>
      </c>
      <c r="G4062">
        <f>'Customer_Master'!Y4062</f>
        <v>100</v>
      </c>
    </row>
    <row r="4063" spans="1:7" x14ac:dyDescent="0.25">
      <c r="A4063" s="1" t="str">
        <f>'Customer_Master'!A4063</f>
        <v>CUST-01788</v>
      </c>
      <c r="B4063" s="1" t="str">
        <f>'Customer_Master'!D4063</f>
        <v>Anke Makinde</v>
      </c>
      <c r="C4063" s="1" t="str">
        <f>'Customer_Master'!E4063</f>
        <v>Stackai Plc</v>
      </c>
      <c r="D4063" t="str">
        <f>'Customer_Master'!G4063</f>
        <v>Valid</v>
      </c>
      <c r="E4063" t="str">
        <f>'Customer_Master'!I4063</f>
        <v>Valid</v>
      </c>
      <c r="F4063" t="str">
        <f>'Customer_Master'!X4063</f>
        <v>Complete</v>
      </c>
      <c r="G4063">
        <f>'Customer_Master'!Y4063</f>
        <v>100</v>
      </c>
    </row>
    <row r="4064" spans="1:7" x14ac:dyDescent="0.25">
      <c r="A4064" s="1" t="str">
        <f>'Customer_Master'!A4064</f>
        <v>CUST-00751</v>
      </c>
      <c r="B4064" s="1" t="str">
        <f>'Customer_Master'!D4064</f>
        <v>Samuel Jones</v>
      </c>
      <c r="C4064" s="1" t="str">
        <f>'Customer_Master'!E4064</f>
        <v>Orbitfinance</v>
      </c>
      <c r="D4064" t="str">
        <f>'Customer_Master'!G4064</f>
        <v>Valid</v>
      </c>
      <c r="E4064" t="str">
        <f>'Customer_Master'!I4064</f>
        <v>Valid</v>
      </c>
      <c r="F4064" t="str">
        <f>'Customer_Master'!X4064</f>
        <v>Complete</v>
      </c>
      <c r="G4064">
        <f>'Customer_Master'!Y4064</f>
        <v>100</v>
      </c>
    </row>
    <row r="4065" spans="1:7" x14ac:dyDescent="0.25">
      <c r="A4065" s="1" t="str">
        <f>'Customer_Master'!A4065</f>
        <v>CUST-00757</v>
      </c>
      <c r="B4065" s="1" t="str">
        <f>'Customer_Master'!D4065</f>
        <v>Niyi Dlamini</v>
      </c>
      <c r="C4065" s="1" t="str">
        <f>'Customer_Master'!E4065</f>
        <v>Apexcommerce Gmbh</v>
      </c>
      <c r="D4065" t="str">
        <f>'Customer_Master'!G4065</f>
        <v>Valid</v>
      </c>
      <c r="E4065" t="str">
        <f>'Customer_Master'!I4065</f>
        <v>Valid</v>
      </c>
      <c r="F4065" t="str">
        <f>'Customer_Master'!X4065</f>
        <v>Complete</v>
      </c>
      <c r="G4065">
        <f>'Customer_Master'!Y4065</f>
        <v>100</v>
      </c>
    </row>
    <row r="4066" spans="1:7" x14ac:dyDescent="0.25">
      <c r="A4066" s="1" t="str">
        <f>'Customer_Master'!A4066</f>
        <v>CUST-00671</v>
      </c>
      <c r="B4066" s="1" t="str">
        <f>'Customer_Master'!D4066</f>
        <v>Tope Orji</v>
      </c>
      <c r="C4066" s="1" t="str">
        <f>'Customer_Master'!E4066</f>
        <v>Datahealth Inc</v>
      </c>
      <c r="D4066" t="str">
        <f>'Customer_Master'!G4066</f>
        <v>Valid</v>
      </c>
      <c r="E4066" t="str">
        <f>'Customer_Master'!I4066</f>
        <v>Valid</v>
      </c>
      <c r="F4066" t="str">
        <f>'Customer_Master'!X4066</f>
        <v>Complete</v>
      </c>
      <c r="G4066">
        <f>'Customer_Master'!Y4066</f>
        <v>100</v>
      </c>
    </row>
    <row r="4067" spans="1:7" x14ac:dyDescent="0.25">
      <c r="A4067" s="1" t="str">
        <f>'Customer_Master'!A4067</f>
        <v>CUST-00001</v>
      </c>
      <c r="B4067" s="1" t="str">
        <f>'Customer_Master'!D4067</f>
        <v>Chioma Mwangi</v>
      </c>
      <c r="C4067" s="1" t="str">
        <f>'Customer_Master'!E4067</f>
        <v>Kuda</v>
      </c>
      <c r="D4067" t="str">
        <f>'Customer_Master'!G4067</f>
        <v>Valid</v>
      </c>
      <c r="E4067" t="str">
        <f>'Customer_Master'!I4067</f>
        <v>Valid</v>
      </c>
      <c r="F4067" t="str">
        <f>'Customer_Master'!X4067</f>
        <v>Complete</v>
      </c>
      <c r="G4067">
        <f>'Customer_Master'!Y4067</f>
        <v>100</v>
      </c>
    </row>
    <row r="4068" spans="1:7" x14ac:dyDescent="0.25">
      <c r="A4068" s="1" t="str">
        <f>'Customer_Master'!A4068</f>
        <v>CUST-00815</v>
      </c>
      <c r="B4068" s="1" t="str">
        <f>'Customer_Master'!D4068</f>
        <v>Tope Adebayo</v>
      </c>
      <c r="C4068" s="1" t="str">
        <f>'Customer_Master'!E4068</f>
        <v>Hivesystems</v>
      </c>
      <c r="D4068" t="str">
        <f>'Customer_Master'!G4068</f>
        <v>Valid</v>
      </c>
      <c r="E4068" t="str">
        <f>'Customer_Master'!I4068</f>
        <v>Valid</v>
      </c>
      <c r="F4068" t="str">
        <f>'Customer_Master'!X4068</f>
        <v>Complete</v>
      </c>
      <c r="G4068">
        <f>'Customer_Master'!Y4068</f>
        <v>100</v>
      </c>
    </row>
    <row r="4069" spans="1:7" x14ac:dyDescent="0.25">
      <c r="A4069" s="1" t="str">
        <f>'Customer_Master'!A4069</f>
        <v>CUST-04862</v>
      </c>
      <c r="B4069" s="1" t="str">
        <f>'Customer_Master'!D4069</f>
        <v>Grace Nwosu</v>
      </c>
      <c r="C4069" s="1" t="str">
        <f>'Customer_Master'!E4069</f>
        <v>Vertexlabs Gmbh</v>
      </c>
      <c r="D4069" t="str">
        <f>'Customer_Master'!G4069</f>
        <v>Valid</v>
      </c>
      <c r="E4069" t="str">
        <f>'Customer_Master'!I4069</f>
        <v>Valid</v>
      </c>
      <c r="F4069" t="str">
        <f>'Customer_Master'!X4069</f>
        <v>Complete</v>
      </c>
      <c r="G4069">
        <f>'Customer_Master'!Y4069</f>
        <v>100</v>
      </c>
    </row>
    <row r="4070" spans="1:7" x14ac:dyDescent="0.25">
      <c r="A4070" s="1" t="str">
        <f>'Customer_Master'!A4070</f>
        <v>CUST-01676</v>
      </c>
      <c r="B4070" s="1" t="str">
        <f>'Customer_Master'!D4070</f>
        <v>Pieter Johnson</v>
      </c>
      <c r="C4070" s="1" t="str">
        <f>'Customer_Master'!E4070</f>
        <v>Cellulant</v>
      </c>
      <c r="D4070" t="str">
        <f>'Customer_Master'!G4070</f>
        <v>Invalid</v>
      </c>
      <c r="E4070" t="str">
        <f>'Customer_Master'!I4070</f>
        <v>Valid</v>
      </c>
      <c r="F4070" t="str">
        <f>'Customer_Master'!X4070</f>
        <v>Complete</v>
      </c>
      <c r="G4070">
        <f>'Customer_Master'!Y4070</f>
        <v>70</v>
      </c>
    </row>
    <row r="4071" spans="1:7" x14ac:dyDescent="0.25">
      <c r="A4071" s="1" t="str">
        <f>'Customer_Master'!A4071</f>
        <v>CUST-04605</v>
      </c>
      <c r="B4071" s="1" t="str">
        <f>'Customer_Master'!D4071</f>
        <v>Omar Akinola</v>
      </c>
      <c r="C4071" s="1" t="str">
        <f>'Customer_Master'!E4071</f>
        <v>Dangote Industries</v>
      </c>
      <c r="D4071" t="str">
        <f>'Customer_Master'!G4071</f>
        <v>Valid</v>
      </c>
      <c r="E4071" t="str">
        <f>'Customer_Master'!I4071</f>
        <v>Valid</v>
      </c>
      <c r="F4071" t="str">
        <f>'Customer_Master'!X4071</f>
        <v>Complete</v>
      </c>
      <c r="G4071">
        <f>'Customer_Master'!Y4071</f>
        <v>100</v>
      </c>
    </row>
    <row r="4072" spans="1:7" x14ac:dyDescent="0.25">
      <c r="A4072" s="1" t="str">
        <f>'Customer_Master'!A4072</f>
        <v>CUST-02030</v>
      </c>
      <c r="B4072" s="1" t="str">
        <f>'Customer_Master'!D4072</f>
        <v>Lawal Murphy</v>
      </c>
      <c r="C4072" s="1" t="str">
        <f>'Customer_Master'!E4072</f>
        <v>Corepay Llc</v>
      </c>
      <c r="D4072" t="str">
        <f>'Customer_Master'!G4072</f>
        <v>Valid</v>
      </c>
      <c r="E4072" t="str">
        <f>'Customer_Master'!I4072</f>
        <v>Valid</v>
      </c>
      <c r="F4072" t="str">
        <f>'Customer_Master'!X4072</f>
        <v>Complete</v>
      </c>
      <c r="G4072">
        <f>'Customer_Master'!Y4072</f>
        <v>75</v>
      </c>
    </row>
    <row r="4073" spans="1:7" x14ac:dyDescent="0.25">
      <c r="A4073" s="1" t="str">
        <f>'Customer_Master'!A4073</f>
        <v>CUST-03489</v>
      </c>
      <c r="B4073" s="1" t="str">
        <f>'Customer_Master'!D4073</f>
        <v>Liam Abubakar</v>
      </c>
      <c r="C4073" s="1" t="str">
        <f>'Customer_Master'!E4073</f>
        <v>Vaultdigital Inc</v>
      </c>
      <c r="D4073" t="str">
        <f>'Customer_Master'!G4073</f>
        <v>Valid</v>
      </c>
      <c r="E4073" t="str">
        <f>'Customer_Master'!I4073</f>
        <v>Valid</v>
      </c>
      <c r="F4073" t="str">
        <f>'Customer_Master'!X4073</f>
        <v>Complete</v>
      </c>
      <c r="G4073">
        <f>'Customer_Master'!Y4073</f>
        <v>100</v>
      </c>
    </row>
    <row r="4074" spans="1:7" x14ac:dyDescent="0.25">
      <c r="A4074" s="1" t="str">
        <f>'Customer_Master'!A4074</f>
        <v>CUST-00280</v>
      </c>
      <c r="B4074" s="1" t="str">
        <f>'Customer_Master'!D4074</f>
        <v>Bashir Otieno</v>
      </c>
      <c r="C4074" s="1" t="str">
        <f>'Customer_Master'!E4074</f>
        <v>Carbon</v>
      </c>
      <c r="D4074" t="str">
        <f>'Customer_Master'!G4074</f>
        <v>Valid</v>
      </c>
      <c r="E4074" t="str">
        <f>'Customer_Master'!I4074</f>
        <v>Valid</v>
      </c>
      <c r="F4074" t="str">
        <f>'Customer_Master'!X4074</f>
        <v>Complete</v>
      </c>
      <c r="G4074">
        <f>'Customer_Master'!Y4074</f>
        <v>100</v>
      </c>
    </row>
    <row r="4075" spans="1:7" x14ac:dyDescent="0.25">
      <c r="A4075" s="1" t="str">
        <f>'Customer_Master'!A4075</f>
        <v>CUST-03658</v>
      </c>
      <c r="B4075" s="1" t="str">
        <f>'Customer_Master'!D4075</f>
        <v>Yakubu Van Der Merwe</v>
      </c>
      <c r="C4075" s="1" t="str">
        <f>'Customer_Master'!E4075</f>
        <v>Swiftdigital</v>
      </c>
      <c r="D4075" t="str">
        <f>'Customer_Master'!G4075</f>
        <v>Valid</v>
      </c>
      <c r="E4075" t="str">
        <f>'Customer_Master'!I4075</f>
        <v>Valid</v>
      </c>
      <c r="F4075" t="str">
        <f>'Customer_Master'!X4075</f>
        <v>Complete</v>
      </c>
      <c r="G4075">
        <f>'Customer_Master'!Y4075</f>
        <v>100</v>
      </c>
    </row>
    <row r="4076" spans="1:7" x14ac:dyDescent="0.25">
      <c r="A4076" s="1" t="str">
        <f>'Customer_Master'!A4076</f>
        <v>CUST-03888</v>
      </c>
      <c r="B4076" s="1" t="str">
        <f>'Customer_Master'!D4076</f>
        <v>Lawal</v>
      </c>
      <c r="C4076" s="1" t="str">
        <f>'Customer_Master'!E4076</f>
        <v>Mpesa Solutions</v>
      </c>
      <c r="D4076" t="str">
        <f>'Customer_Master'!G4076</f>
        <v>Valid</v>
      </c>
      <c r="E4076" t="str">
        <f>'Customer_Master'!I4076</f>
        <v>Valid</v>
      </c>
      <c r="F4076" t="str">
        <f>'Customer_Master'!X4076</f>
        <v>Incomplete</v>
      </c>
      <c r="G4076">
        <f>'Customer_Master'!Y4076</f>
        <v>60</v>
      </c>
    </row>
    <row r="4077" spans="1:7" x14ac:dyDescent="0.25">
      <c r="A4077" s="1" t="str">
        <f>'Customer_Master'!A4077</f>
        <v>CUST-03116</v>
      </c>
      <c r="B4077" s="1" t="str">
        <f>'Customer_Master'!D4077</f>
        <v>Amina Obi</v>
      </c>
      <c r="C4077" s="1" t="str">
        <f>'Customer_Master'!E4077</f>
        <v>Zensystems Llc</v>
      </c>
      <c r="D4077" t="str">
        <f>'Customer_Master'!G4077</f>
        <v>Valid</v>
      </c>
      <c r="E4077" t="str">
        <f>'Customer_Master'!I4077</f>
        <v>Valid</v>
      </c>
      <c r="F4077" t="str">
        <f>'Customer_Master'!X4077</f>
        <v>Complete</v>
      </c>
      <c r="G4077">
        <f>'Customer_Master'!Y4077</f>
        <v>100</v>
      </c>
    </row>
    <row r="4078" spans="1:7" x14ac:dyDescent="0.25">
      <c r="A4078" s="1" t="str">
        <f>'Customer_Master'!A4078</f>
        <v>CUST-00828</v>
      </c>
      <c r="B4078" s="1" t="str">
        <f>'Customer_Master'!D4078</f>
        <v>Chinwe Ogundimu</v>
      </c>
      <c r="C4078" s="1" t="str">
        <f>'Customer_Master'!E4078</f>
        <v>Pulsehub Llc</v>
      </c>
      <c r="D4078" t="str">
        <f>'Customer_Master'!G4078</f>
        <v>Valid</v>
      </c>
      <c r="E4078" t="str">
        <f>'Customer_Master'!I4078</f>
        <v>Valid</v>
      </c>
      <c r="F4078" t="str">
        <f>'Customer_Master'!X4078</f>
        <v>Complete</v>
      </c>
      <c r="G4078">
        <f>'Customer_Master'!Y4078</f>
        <v>100</v>
      </c>
    </row>
    <row r="4079" spans="1:7" x14ac:dyDescent="0.25">
      <c r="A4079" s="1" t="str">
        <f>'Customer_Master'!A4079</f>
        <v>CUST-02113</v>
      </c>
      <c r="B4079" s="1" t="str">
        <f>'Customer_Master'!D4079</f>
        <v>Bashir Eze</v>
      </c>
      <c r="C4079" s="1" t="str">
        <f>'Customer_Master'!E4079</f>
        <v>Kuda</v>
      </c>
      <c r="D4079" t="str">
        <f>'Customer_Master'!G4079</f>
        <v>Valid</v>
      </c>
      <c r="E4079" t="str">
        <f>'Customer_Master'!I4079</f>
        <v>Valid</v>
      </c>
      <c r="F4079" t="str">
        <f>'Customer_Master'!X4079</f>
        <v>Complete</v>
      </c>
      <c r="G4079">
        <f>'Customer_Master'!Y4079</f>
        <v>75</v>
      </c>
    </row>
    <row r="4080" spans="1:7" x14ac:dyDescent="0.25">
      <c r="A4080" s="1" t="str">
        <f>'Customer_Master'!A4080</f>
        <v>CUST-04915</v>
      </c>
      <c r="B4080" s="1" t="str">
        <f>'Customer_Master'!D4080</f>
        <v>Ikechukwu Traore</v>
      </c>
      <c r="C4080" s="1" t="str">
        <f>'Customer_Master'!E4080</f>
        <v>Cellulant</v>
      </c>
      <c r="D4080" t="str">
        <f>'Customer_Master'!G4080</f>
        <v>Valid</v>
      </c>
      <c r="E4080" t="str">
        <f>'Customer_Master'!I4080</f>
        <v>Valid</v>
      </c>
      <c r="F4080" t="str">
        <f>'Customer_Master'!X4080</f>
        <v>Complete</v>
      </c>
      <c r="G4080">
        <f>'Customer_Master'!Y4080</f>
        <v>75</v>
      </c>
    </row>
    <row r="4081" spans="1:7" x14ac:dyDescent="0.25">
      <c r="A4081" s="1" t="str">
        <f>'Customer_Master'!A4081</f>
        <v>CUST-03856</v>
      </c>
      <c r="B4081" s="1" t="str">
        <f>'Customer_Master'!D4081</f>
        <v>Damilola Akinola</v>
      </c>
      <c r="C4081" s="1" t="str">
        <f>'Customer_Master'!E4081</f>
        <v>Cowrywise</v>
      </c>
      <c r="D4081" t="str">
        <f>'Customer_Master'!G4081</f>
        <v>Valid</v>
      </c>
      <c r="E4081" t="str">
        <f>'Customer_Master'!I4081</f>
        <v>Valid</v>
      </c>
      <c r="F4081" t="str">
        <f>'Customer_Master'!X4081</f>
        <v>Complete</v>
      </c>
      <c r="G4081">
        <f>'Customer_Master'!Y4081</f>
        <v>75</v>
      </c>
    </row>
    <row r="4082" spans="1:7" x14ac:dyDescent="0.25">
      <c r="A4082" s="1" t="str">
        <f>'Customer_Master'!A4082</f>
        <v>CUST-00882</v>
      </c>
      <c r="B4082" s="1" t="str">
        <f>'Customer_Master'!D4082</f>
        <v>Amaka Murphy</v>
      </c>
      <c r="C4082" s="1" t="str">
        <f>'Customer_Master'!E4082</f>
        <v>Cellulant</v>
      </c>
      <c r="D4082" t="str">
        <f>'Customer_Master'!G4082</f>
        <v>Valid</v>
      </c>
      <c r="E4082" t="str">
        <f>'Customer_Master'!I4082</f>
        <v>Valid</v>
      </c>
      <c r="F4082" t="str">
        <f>'Customer_Master'!X4082</f>
        <v>Complete</v>
      </c>
      <c r="G4082">
        <f>'Customer_Master'!Y4082</f>
        <v>75</v>
      </c>
    </row>
    <row r="4083" spans="1:7" x14ac:dyDescent="0.25">
      <c r="A4083" s="1" t="str">
        <f>'Customer_Master'!A4083</f>
        <v>CUST-03188</v>
      </c>
      <c r="B4083" s="1" t="str">
        <f>'Customer_Master'!D4083</f>
        <v>Chinwe</v>
      </c>
      <c r="C4083" s="1" t="str">
        <f>'Customer_Master'!E4083</f>
        <v>Payworks</v>
      </c>
      <c r="D4083" t="str">
        <f>'Customer_Master'!G4083</f>
        <v>Valid</v>
      </c>
      <c r="E4083" t="str">
        <f>'Customer_Master'!I4083</f>
        <v>Valid</v>
      </c>
      <c r="F4083" t="str">
        <f>'Customer_Master'!X4083</f>
        <v>Incomplete</v>
      </c>
      <c r="G4083">
        <f>'Customer_Master'!Y4083</f>
        <v>60</v>
      </c>
    </row>
    <row r="4084" spans="1:7" x14ac:dyDescent="0.25">
      <c r="A4084" s="1" t="str">
        <f>'Customer_Master'!A4084</f>
        <v>CUST-02741</v>
      </c>
      <c r="B4084" s="1" t="str">
        <f>'Customer_Master'!D4084</f>
        <v>Favour</v>
      </c>
      <c r="C4084" s="1" t="str">
        <f>'Customer_Master'!E4084</f>
        <v>Heliologistics Ltd</v>
      </c>
      <c r="D4084" t="str">
        <f>'Customer_Master'!G4084</f>
        <v>Valid</v>
      </c>
      <c r="E4084" t="str">
        <f>'Customer_Master'!I4084</f>
        <v>Valid</v>
      </c>
      <c r="F4084" t="str">
        <f>'Customer_Master'!X4084</f>
        <v>Incomplete</v>
      </c>
      <c r="G4084">
        <f>'Customer_Master'!Y4084</f>
        <v>60</v>
      </c>
    </row>
    <row r="4085" spans="1:7" x14ac:dyDescent="0.25">
      <c r="A4085" s="1" t="str">
        <f>'Customer_Master'!A4085</f>
        <v>CUST-00637</v>
      </c>
      <c r="B4085" s="1" t="str">
        <f>'Customer_Master'!D4085</f>
        <v>Joy Murphy</v>
      </c>
      <c r="C4085" s="1" t="str">
        <f>'Customer_Master'!E4085</f>
        <v>Vertexgroup</v>
      </c>
      <c r="D4085" t="str">
        <f>'Customer_Master'!G4085</f>
        <v>Invalid</v>
      </c>
      <c r="E4085" t="str">
        <f>'Customer_Master'!I4085</f>
        <v>Valid</v>
      </c>
      <c r="F4085" t="str">
        <f>'Customer_Master'!X4085</f>
        <v>Complete</v>
      </c>
      <c r="G4085">
        <f>'Customer_Master'!Y4085</f>
        <v>70</v>
      </c>
    </row>
    <row r="4086" spans="1:7" x14ac:dyDescent="0.25">
      <c r="A4086" s="1" t="str">
        <f>'Customer_Master'!A4086</f>
        <v>CUST-04131</v>
      </c>
      <c r="B4086" s="1" t="str">
        <f>'Customer_Master'!D4086</f>
        <v>Kevin Hassan</v>
      </c>
      <c r="C4086" s="1" t="str">
        <f>'Customer_Master'!E4086</f>
        <v>Piggyvest</v>
      </c>
      <c r="D4086" t="str">
        <f>'Customer_Master'!G4086</f>
        <v>Valid</v>
      </c>
      <c r="E4086" t="str">
        <f>'Customer_Master'!I4086</f>
        <v>Valid</v>
      </c>
      <c r="F4086" t="str">
        <f>'Customer_Master'!X4086</f>
        <v>Complete</v>
      </c>
      <c r="G4086">
        <f>'Customer_Master'!Y4086</f>
        <v>100</v>
      </c>
    </row>
    <row r="4087" spans="1:7" x14ac:dyDescent="0.25">
      <c r="A4087" s="1" t="str">
        <f>'Customer_Master'!A4087</f>
        <v>CUST-00361</v>
      </c>
      <c r="B4087" s="1" t="str">
        <f>'Customer_Master'!D4087</f>
        <v>Chibueze Wilson</v>
      </c>
      <c r="C4087" s="1" t="str">
        <f>'Customer_Master'!E4087</f>
        <v>Orbithub</v>
      </c>
      <c r="D4087" t="str">
        <f>'Customer_Master'!G4087</f>
        <v>Valid</v>
      </c>
      <c r="E4087" t="str">
        <f>'Customer_Master'!I4087</f>
        <v>Valid</v>
      </c>
      <c r="F4087" t="str">
        <f>'Customer_Master'!X4087</f>
        <v>Complete</v>
      </c>
      <c r="G4087">
        <f>'Customer_Master'!Y4087</f>
        <v>100</v>
      </c>
    </row>
    <row r="4088" spans="1:7" x14ac:dyDescent="0.25">
      <c r="A4088" s="1" t="str">
        <f>'Customer_Master'!A4088</f>
        <v>CUST-02686</v>
      </c>
      <c r="B4088" s="1" t="str">
        <f>'Customer_Master'!D4088</f>
        <v>Zainab Orji</v>
      </c>
      <c r="C4088" s="1" t="str">
        <f>'Customer_Master'!E4088</f>
        <v>Swiftsolutions Plc</v>
      </c>
      <c r="D4088" t="str">
        <f>'Customer_Master'!G4088</f>
        <v>Valid</v>
      </c>
      <c r="E4088" t="str">
        <f>'Customer_Master'!I4088</f>
        <v>Valid</v>
      </c>
      <c r="F4088" t="str">
        <f>'Customer_Master'!X4088</f>
        <v>Complete</v>
      </c>
      <c r="G4088">
        <f>'Customer_Master'!Y4088</f>
        <v>75</v>
      </c>
    </row>
    <row r="4089" spans="1:7" x14ac:dyDescent="0.25">
      <c r="A4089" s="1" t="str">
        <f>'Customer_Master'!A4089</f>
        <v>CUST-04797</v>
      </c>
      <c r="B4089" s="1" t="str">
        <f>'Customer_Master'!D4089</f>
        <v>Favour Traore</v>
      </c>
      <c r="C4089" s="1" t="str">
        <f>'Customer_Master'!E4089</f>
        <v>Swiftgroup Llc</v>
      </c>
      <c r="D4089" t="str">
        <f>'Customer_Master'!G4089</f>
        <v>Valid</v>
      </c>
      <c r="E4089" t="str">
        <f>'Customer_Master'!I4089</f>
        <v>Valid</v>
      </c>
      <c r="F4089" t="str">
        <f>'Customer_Master'!X4089</f>
        <v>Complete</v>
      </c>
      <c r="G4089">
        <f>'Customer_Master'!Y4089</f>
        <v>100</v>
      </c>
    </row>
    <row r="4090" spans="1:7" x14ac:dyDescent="0.25">
      <c r="A4090" s="1" t="str">
        <f>'Customer_Master'!A4090</f>
        <v>CUST-04154</v>
      </c>
      <c r="B4090" s="1" t="str">
        <f>'Customer_Master'!D4090</f>
        <v>Chinwe</v>
      </c>
      <c r="C4090" s="1" t="str">
        <f>'Customer_Master'!E4090</f>
        <v>Vertexhealth Plc</v>
      </c>
      <c r="D4090" t="str">
        <f>'Customer_Master'!G4090</f>
        <v>Valid</v>
      </c>
      <c r="E4090" t="str">
        <f>'Customer_Master'!I4090</f>
        <v>Valid</v>
      </c>
      <c r="F4090" t="str">
        <f>'Customer_Master'!X4090</f>
        <v>Incomplete</v>
      </c>
      <c r="G4090">
        <f>'Customer_Master'!Y4090</f>
        <v>35</v>
      </c>
    </row>
    <row r="4091" spans="1:7" x14ac:dyDescent="0.25">
      <c r="A4091" s="1" t="str">
        <f>'Customer_Master'!A4091</f>
        <v>CUST-00032</v>
      </c>
      <c r="B4091" s="1" t="str">
        <f>'Customer_Master'!D4091</f>
        <v>Zainab Nwosu</v>
      </c>
      <c r="C4091" s="1" t="str">
        <f>'Customer_Master'!E4091</f>
        <v>Dangote Industries</v>
      </c>
      <c r="D4091" t="str">
        <f>'Customer_Master'!G4091</f>
        <v>Valid</v>
      </c>
      <c r="E4091" t="str">
        <f>'Customer_Master'!I4091</f>
        <v>Valid</v>
      </c>
      <c r="F4091" t="str">
        <f>'Customer_Master'!X4091</f>
        <v>Complete</v>
      </c>
      <c r="G4091">
        <f>'Customer_Master'!Y4091</f>
        <v>100</v>
      </c>
    </row>
    <row r="4092" spans="1:7" x14ac:dyDescent="0.25">
      <c r="A4092" s="1" t="str">
        <f>'Customer_Master'!A4092</f>
        <v>CUST-00082</v>
      </c>
      <c r="B4092" s="1" t="str">
        <f>'Customer_Master'!D4092</f>
        <v>Tunde Salami</v>
      </c>
      <c r="C4092" s="1" t="str">
        <f>'Customer_Master'!E4092</f>
        <v>Cloudsolutions Gmbh</v>
      </c>
      <c r="D4092" t="str">
        <f>'Customer_Master'!G4092</f>
        <v>Valid</v>
      </c>
      <c r="E4092" t="str">
        <f>'Customer_Master'!I4092</f>
        <v>Valid</v>
      </c>
      <c r="F4092" t="str">
        <f>'Customer_Master'!X4092</f>
        <v>Complete</v>
      </c>
      <c r="G4092">
        <f>'Customer_Master'!Y4092</f>
        <v>100</v>
      </c>
    </row>
    <row r="4093" spans="1:7" x14ac:dyDescent="0.25">
      <c r="A4093" s="1" t="str">
        <f>'Customer_Master'!A4093</f>
        <v>CUST-03859</v>
      </c>
      <c r="B4093" s="1" t="str">
        <f>'Customer_Master'!D4093</f>
        <v>Ibrahim Eze</v>
      </c>
      <c r="C4093" s="1" t="str">
        <f>'Customer_Master'!E4093</f>
        <v>Corelogistics Gmbh</v>
      </c>
      <c r="D4093" t="str">
        <f>'Customer_Master'!G4093</f>
        <v>Valid</v>
      </c>
      <c r="E4093" t="str">
        <f>'Customer_Master'!I4093</f>
        <v>Valid</v>
      </c>
      <c r="F4093" t="str">
        <f>'Customer_Master'!X4093</f>
        <v>Complete</v>
      </c>
      <c r="G4093">
        <f>'Customer_Master'!Y4093</f>
        <v>100</v>
      </c>
    </row>
    <row r="4094" spans="1:7" x14ac:dyDescent="0.25">
      <c r="A4094" s="1" t="str">
        <f>'Customer_Master'!A4094</f>
        <v>CUST-05118</v>
      </c>
      <c r="B4094" s="1" t="str">
        <f>'Customer_Master'!D4094</f>
        <v>Emeka Ogundimu</v>
      </c>
      <c r="C4094" s="1" t="str">
        <f>'Customer_Master'!E4094</f>
        <v>Stackanalytics Plc</v>
      </c>
      <c r="D4094" t="str">
        <f>'Customer_Master'!G4094</f>
        <v>Valid</v>
      </c>
      <c r="E4094" t="str">
        <f>'Customer_Master'!I4094</f>
        <v>Valid</v>
      </c>
      <c r="F4094" t="str">
        <f>'Customer_Master'!X4094</f>
        <v>Complete</v>
      </c>
      <c r="G4094">
        <f>'Customer_Master'!Y4094</f>
        <v>75</v>
      </c>
    </row>
    <row r="4095" spans="1:7" x14ac:dyDescent="0.25">
      <c r="A4095" s="1" t="str">
        <f>'Customer_Master'!A4095</f>
        <v>CUST-01803</v>
      </c>
      <c r="B4095" s="1" t="str">
        <f>'Customer_Master'!D4095</f>
        <v>Olivia Onyeka</v>
      </c>
      <c r="C4095" s="1" t="str">
        <f>'Customer_Master'!E4095</f>
        <v>Primehealth</v>
      </c>
      <c r="D4095" t="str">
        <f>'Customer_Master'!G4095</f>
        <v>Valid</v>
      </c>
      <c r="E4095" t="str">
        <f>'Customer_Master'!I4095</f>
        <v>Valid</v>
      </c>
      <c r="F4095" t="str">
        <f>'Customer_Master'!X4095</f>
        <v>Complete</v>
      </c>
      <c r="G4095">
        <f>'Customer_Master'!Y4095</f>
        <v>100</v>
      </c>
    </row>
    <row r="4096" spans="1:7" x14ac:dyDescent="0.25">
      <c r="A4096" s="1" t="str">
        <f>'Customer_Master'!A4096</f>
        <v>CUST-01735</v>
      </c>
      <c r="B4096" s="1" t="str">
        <f>'Customer_Master'!D4096</f>
        <v>Precious Otieno</v>
      </c>
      <c r="C4096" s="1" t="str">
        <f>'Customer_Master'!E4096</f>
        <v>Novacapital</v>
      </c>
      <c r="D4096" t="str">
        <f>'Customer_Master'!G4096</f>
        <v>Valid</v>
      </c>
      <c r="E4096" t="str">
        <f>'Customer_Master'!I4096</f>
        <v>Valid</v>
      </c>
      <c r="F4096" t="str">
        <f>'Customer_Master'!X4096</f>
        <v>Complete</v>
      </c>
      <c r="G4096">
        <f>'Customer_Master'!Y4096</f>
        <v>75</v>
      </c>
    </row>
    <row r="4097" spans="1:7" x14ac:dyDescent="0.25">
      <c r="A4097" s="1" t="str">
        <f>'Customer_Master'!A4097</f>
        <v>CUST-03849</v>
      </c>
      <c r="B4097" s="1" t="str">
        <f>'Customer_Master'!D4097</f>
        <v>Noah Hassan</v>
      </c>
      <c r="C4097" s="1" t="str">
        <f>'Customer_Master'!E4097</f>
        <v>Interswitch</v>
      </c>
      <c r="D4097" t="str">
        <f>'Customer_Master'!G4097</f>
        <v>Valid</v>
      </c>
      <c r="E4097" t="str">
        <f>'Customer_Master'!I4097</f>
        <v>Valid</v>
      </c>
      <c r="F4097" t="str">
        <f>'Customer_Master'!X4097</f>
        <v>Complete</v>
      </c>
      <c r="G4097">
        <f>'Customer_Master'!Y4097</f>
        <v>100</v>
      </c>
    </row>
    <row r="4098" spans="1:7" x14ac:dyDescent="0.25">
      <c r="A4098" s="1" t="str">
        <f>'Customer_Master'!A4098</f>
        <v>CUST-00078</v>
      </c>
      <c r="B4098" s="1" t="str">
        <f>'Customer_Master'!D4098</f>
        <v>Hannah Okafor</v>
      </c>
      <c r="C4098" s="1" t="str">
        <f>'Customer_Master'!E4098</f>
        <v>Lumenanalytics</v>
      </c>
      <c r="D4098" t="str">
        <f>'Customer_Master'!G4098</f>
        <v>Valid</v>
      </c>
      <c r="E4098" t="str">
        <f>'Customer_Master'!I4098</f>
        <v>Valid</v>
      </c>
      <c r="F4098" t="str">
        <f>'Customer_Master'!X4098</f>
        <v>Complete</v>
      </c>
      <c r="G4098">
        <f>'Customer_Master'!Y4098</f>
        <v>75</v>
      </c>
    </row>
    <row r="4099" spans="1:7" x14ac:dyDescent="0.25">
      <c r="A4099" s="1" t="str">
        <f>'Customer_Master'!A4099</f>
        <v>CUST-02040</v>
      </c>
      <c r="B4099" s="1" t="str">
        <f>'Customer_Master'!D4099</f>
        <v>Brian Brown</v>
      </c>
      <c r="C4099" s="1" t="str">
        <f>'Customer_Master'!E4099</f>
        <v>Cowrywise</v>
      </c>
      <c r="D4099" t="str">
        <f>'Customer_Master'!G4099</f>
        <v>Valid</v>
      </c>
      <c r="E4099" t="str">
        <f>'Customer_Master'!I4099</f>
        <v>Valid</v>
      </c>
      <c r="F4099" t="str">
        <f>'Customer_Master'!X4099</f>
        <v>Complete</v>
      </c>
      <c r="G4099">
        <f>'Customer_Master'!Y4099</f>
        <v>75</v>
      </c>
    </row>
    <row r="4100" spans="1:7" x14ac:dyDescent="0.25">
      <c r="A4100" s="1" t="str">
        <f>'Customer_Master'!A4100</f>
        <v>CUST-04559</v>
      </c>
      <c r="B4100" s="1" t="str">
        <f>'Customer_Master'!D4100</f>
        <v>Sarah Khan</v>
      </c>
      <c r="C4100" s="1" t="str">
        <f>'Customer_Master'!E4100</f>
        <v>Lumenventures</v>
      </c>
      <c r="D4100" t="str">
        <f>'Customer_Master'!G4100</f>
        <v>Valid</v>
      </c>
      <c r="E4100" t="str">
        <f>'Customer_Master'!I4100</f>
        <v>Valid</v>
      </c>
      <c r="F4100" t="str">
        <f>'Customer_Master'!X4100</f>
        <v>Complete</v>
      </c>
      <c r="G4100">
        <f>'Customer_Master'!Y4100</f>
        <v>100</v>
      </c>
    </row>
    <row r="4101" spans="1:7" x14ac:dyDescent="0.25">
      <c r="A4101" s="1" t="str">
        <f>'Customer_Master'!A4101</f>
        <v>CUST-00798</v>
      </c>
      <c r="B4101" s="1" t="str">
        <f>'Customer_Master'!D4101</f>
        <v>Wanjala Kelly</v>
      </c>
      <c r="C4101" s="1" t="str">
        <f>'Customer_Master'!E4101</f>
        <v>Datapay</v>
      </c>
      <c r="D4101" t="str">
        <f>'Customer_Master'!G4101</f>
        <v>Valid</v>
      </c>
      <c r="E4101" t="str">
        <f>'Customer_Master'!I4101</f>
        <v>Valid</v>
      </c>
      <c r="F4101" t="str">
        <f>'Customer_Master'!X4101</f>
        <v>Complete</v>
      </c>
      <c r="G4101">
        <f>'Customer_Master'!Y4101</f>
        <v>100</v>
      </c>
    </row>
    <row r="4102" spans="1:7" x14ac:dyDescent="0.25">
      <c r="A4102" s="1" t="str">
        <f>'Customer_Master'!A4102</f>
        <v>CUST-01578</v>
      </c>
      <c r="B4102" s="1" t="str">
        <f>'Customer_Master'!D4102</f>
        <v>Damilola Orji</v>
      </c>
      <c r="C4102" s="1" t="str">
        <f>'Customer_Master'!E4102</f>
        <v>Lumenai Inc</v>
      </c>
      <c r="D4102" t="str">
        <f>'Customer_Master'!G4102</f>
        <v>Valid</v>
      </c>
      <c r="E4102" t="str">
        <f>'Customer_Master'!I4102</f>
        <v>Valid</v>
      </c>
      <c r="F4102" t="str">
        <f>'Customer_Master'!X4102</f>
        <v>Complete</v>
      </c>
      <c r="G4102">
        <f>'Customer_Master'!Y4102</f>
        <v>100</v>
      </c>
    </row>
    <row r="4103" spans="1:7" x14ac:dyDescent="0.25">
      <c r="A4103" s="1" t="str">
        <f>'Customer_Master'!A4103</f>
        <v>CUST-02963</v>
      </c>
      <c r="B4103" s="1" t="str">
        <f>'Customer_Master'!D4103</f>
        <v>Kevin Mwangi</v>
      </c>
      <c r="C4103" s="1" t="str">
        <f>'Customer_Master'!E4103</f>
        <v>Interswitch</v>
      </c>
      <c r="D4103" t="str">
        <f>'Customer_Master'!G4103</f>
        <v>Valid</v>
      </c>
      <c r="E4103" t="str">
        <f>'Customer_Master'!I4103</f>
        <v>Valid</v>
      </c>
      <c r="F4103" t="str">
        <f>'Customer_Master'!X4103</f>
        <v>Complete</v>
      </c>
      <c r="G4103">
        <f>'Customer_Master'!Y4103</f>
        <v>100</v>
      </c>
    </row>
    <row r="4104" spans="1:7" x14ac:dyDescent="0.25">
      <c r="A4104" s="1" t="str">
        <f>'Customer_Master'!A4104</f>
        <v>CUST-01473</v>
      </c>
      <c r="B4104" s="1" t="str">
        <f>'Customer_Master'!D4104</f>
        <v>Damilola Patel</v>
      </c>
      <c r="C4104" s="1" t="str">
        <f>'Customer_Master'!E4104</f>
        <v>Paystack</v>
      </c>
      <c r="D4104" t="str">
        <f>'Customer_Master'!G4104</f>
        <v>Valid</v>
      </c>
      <c r="E4104" t="str">
        <f>'Customer_Master'!I4104</f>
        <v>Valid</v>
      </c>
      <c r="F4104" t="str">
        <f>'Customer_Master'!X4104</f>
        <v>Complete</v>
      </c>
      <c r="G4104">
        <f>'Customer_Master'!Y4104</f>
        <v>100</v>
      </c>
    </row>
    <row r="4105" spans="1:7" x14ac:dyDescent="0.25">
      <c r="A4105" s="1" t="str">
        <f>'Customer_Master'!A4105</f>
        <v>CUST-00309</v>
      </c>
      <c r="B4105" s="1" t="str">
        <f>'Customer_Master'!D4105</f>
        <v>Chiamaka Diallo</v>
      </c>
      <c r="C4105" s="1" t="str">
        <f>'Customer_Master'!E4105</f>
        <v>Brightnetworks</v>
      </c>
      <c r="D4105" t="str">
        <f>'Customer_Master'!G4105</f>
        <v>Valid</v>
      </c>
      <c r="E4105" t="str">
        <f>'Customer_Master'!I4105</f>
        <v>Valid</v>
      </c>
      <c r="F4105" t="str">
        <f>'Customer_Master'!X4105</f>
        <v>Complete</v>
      </c>
      <c r="G4105">
        <f>'Customer_Master'!Y4105</f>
        <v>100</v>
      </c>
    </row>
    <row r="4106" spans="1:7" x14ac:dyDescent="0.25">
      <c r="A4106" s="1" t="str">
        <f>'Customer_Master'!A4106</f>
        <v>CUST-02456</v>
      </c>
      <c r="B4106" s="1" t="str">
        <f>'Customer_Master'!D4106</f>
        <v>Bello Garba</v>
      </c>
      <c r="C4106" s="1" t="str">
        <f>'Customer_Master'!E4106</f>
        <v>Piggyvest</v>
      </c>
      <c r="D4106" t="str">
        <f>'Customer_Master'!G4106</f>
        <v>Valid</v>
      </c>
      <c r="E4106" t="str">
        <f>'Customer_Master'!I4106</f>
        <v>Valid</v>
      </c>
      <c r="F4106" t="str">
        <f>'Customer_Master'!X4106</f>
        <v>Complete</v>
      </c>
      <c r="G4106">
        <f>'Customer_Master'!Y4106</f>
        <v>100</v>
      </c>
    </row>
    <row r="4107" spans="1:7" x14ac:dyDescent="0.25">
      <c r="A4107" s="1" t="str">
        <f>'Customer_Master'!A4107</f>
        <v>CUST-05023</v>
      </c>
      <c r="B4107" s="1" t="str">
        <f>'Customer_Master'!D4107</f>
        <v>Nneka Davies</v>
      </c>
      <c r="C4107" s="1" t="str">
        <f>'Customer_Master'!E4107</f>
        <v>Bua Foods</v>
      </c>
      <c r="D4107" t="str">
        <f>'Customer_Master'!G4107</f>
        <v>Valid</v>
      </c>
      <c r="E4107" t="str">
        <f>'Customer_Master'!I4107</f>
        <v>Valid</v>
      </c>
      <c r="F4107" t="str">
        <f>'Customer_Master'!X4107</f>
        <v>Complete</v>
      </c>
      <c r="G4107">
        <f>'Customer_Master'!Y4107</f>
        <v>75</v>
      </c>
    </row>
    <row r="4108" spans="1:7" x14ac:dyDescent="0.25">
      <c r="A4108" s="1" t="str">
        <f>'Customer_Master'!A4108</f>
        <v>CUST-04302</v>
      </c>
      <c r="B4108" s="1" t="str">
        <f>'Customer_Master'!D4108</f>
        <v>Ifeanyi Abubakar</v>
      </c>
      <c r="C4108" s="1" t="str">
        <f>'Customer_Master'!E4108</f>
        <v>Helioworks Inc</v>
      </c>
      <c r="D4108" t="str">
        <f>'Customer_Master'!G4108</f>
        <v>Valid</v>
      </c>
      <c r="E4108" t="str">
        <f>'Customer_Master'!I4108</f>
        <v>Valid</v>
      </c>
      <c r="F4108" t="str">
        <f>'Customer_Master'!X4108</f>
        <v>Complete</v>
      </c>
      <c r="G4108">
        <f>'Customer_Master'!Y4108</f>
        <v>100</v>
      </c>
    </row>
    <row r="4109" spans="1:7" x14ac:dyDescent="0.25">
      <c r="A4109" s="1" t="str">
        <f>'Customer_Master'!A4109</f>
        <v>CUST-02329</v>
      </c>
      <c r="B4109" s="1" t="str">
        <f>'Customer_Master'!D4109</f>
        <v>Kibet Traore</v>
      </c>
      <c r="C4109" s="1" t="str">
        <f>'Customer_Master'!E4109</f>
        <v>Datalogistics Plc</v>
      </c>
      <c r="D4109" t="str">
        <f>'Customer_Master'!G4109</f>
        <v>Valid</v>
      </c>
      <c r="E4109" t="str">
        <f>'Customer_Master'!I4109</f>
        <v>Valid</v>
      </c>
      <c r="F4109" t="str">
        <f>'Customer_Master'!X4109</f>
        <v>Complete</v>
      </c>
      <c r="G4109">
        <f>'Customer_Master'!Y4109</f>
        <v>100</v>
      </c>
    </row>
    <row r="4110" spans="1:7" x14ac:dyDescent="0.25">
      <c r="A4110" s="1" t="str">
        <f>'Customer_Master'!A4110</f>
        <v>CUST-04602</v>
      </c>
      <c r="B4110" s="1" t="str">
        <f>'Customer_Master'!D4110</f>
        <v>Sipho Ogundimu</v>
      </c>
      <c r="C4110" s="1" t="str">
        <f>'Customer_Master'!E4110</f>
        <v>Vertexsoft Plc</v>
      </c>
      <c r="D4110" t="str">
        <f>'Customer_Master'!G4110</f>
        <v>Valid</v>
      </c>
      <c r="E4110" t="str">
        <f>'Customer_Master'!I4110</f>
        <v>Invalid</v>
      </c>
      <c r="F4110" t="str">
        <f>'Customer_Master'!X4110</f>
        <v>Complete</v>
      </c>
      <c r="G4110">
        <f>'Customer_Master'!Y4110</f>
        <v>80</v>
      </c>
    </row>
    <row r="4111" spans="1:7" x14ac:dyDescent="0.25">
      <c r="A4111" s="1" t="str">
        <f>'Customer_Master'!A4111</f>
        <v>CUST-04792</v>
      </c>
      <c r="B4111" s="1" t="str">
        <f>'Customer_Master'!D4111</f>
        <v>Noah Al-Farsi</v>
      </c>
      <c r="C4111" s="1" t="str">
        <f>'Customer_Master'!E4111</f>
        <v>Orbitventures Ltd</v>
      </c>
      <c r="D4111" t="str">
        <f>'Customer_Master'!G4111</f>
        <v>Valid</v>
      </c>
      <c r="E4111" t="str">
        <f>'Customer_Master'!I4111</f>
        <v>Valid</v>
      </c>
      <c r="F4111" t="str">
        <f>'Customer_Master'!X4111</f>
        <v>Complete</v>
      </c>
      <c r="G4111">
        <f>'Customer_Master'!Y4111</f>
        <v>100</v>
      </c>
    </row>
    <row r="4112" spans="1:7" x14ac:dyDescent="0.25">
      <c r="A4112" s="1" t="str">
        <f>'Customer_Master'!A4112</f>
        <v>CUST-02088</v>
      </c>
      <c r="B4112" s="1" t="str">
        <f>'Customer_Master'!D4112</f>
        <v>Jessica Kamau</v>
      </c>
      <c r="C4112" s="1" t="str">
        <f>'Customer_Master'!E4112</f>
        <v>Vaultcapital Ltd</v>
      </c>
      <c r="D4112" t="str">
        <f>'Customer_Master'!G4112</f>
        <v>Valid</v>
      </c>
      <c r="E4112" t="str">
        <f>'Customer_Master'!I4112</f>
        <v>Valid</v>
      </c>
      <c r="F4112" t="str">
        <f>'Customer_Master'!X4112</f>
        <v>Complete</v>
      </c>
      <c r="G4112">
        <f>'Customer_Master'!Y4112</f>
        <v>100</v>
      </c>
    </row>
    <row r="4113" spans="1:7" x14ac:dyDescent="0.25">
      <c r="A4113" s="1" t="str">
        <f>'Customer_Master'!A4113</f>
        <v>CUST-03028</v>
      </c>
      <c r="B4113" s="1" t="str">
        <f>'Customer_Master'!D4113</f>
        <v>Brian Onyeka</v>
      </c>
      <c r="C4113" s="1" t="str">
        <f>'Customer_Master'!E4113</f>
        <v>Hivelogistics Ltd</v>
      </c>
      <c r="D4113" t="str">
        <f>'Customer_Master'!G4113</f>
        <v>Valid</v>
      </c>
      <c r="E4113" t="str">
        <f>'Customer_Master'!I4113</f>
        <v>Valid</v>
      </c>
      <c r="F4113" t="str">
        <f>'Customer_Master'!X4113</f>
        <v>Complete</v>
      </c>
      <c r="G4113">
        <f>'Customer_Master'!Y4113</f>
        <v>100</v>
      </c>
    </row>
    <row r="4114" spans="1:7" x14ac:dyDescent="0.25">
      <c r="A4114" s="1" t="str">
        <f>'Customer_Master'!A4114</f>
        <v>CUST-01039</v>
      </c>
      <c r="B4114" s="1" t="str">
        <f>'Customer_Master'!D4114</f>
        <v>Grace Traore</v>
      </c>
      <c r="C4114" s="1" t="str">
        <f>'Customer_Master'!E4114</f>
        <v>Bua Foods</v>
      </c>
      <c r="D4114" t="str">
        <f>'Customer_Master'!G4114</f>
        <v>Valid</v>
      </c>
      <c r="E4114" t="str">
        <f>'Customer_Master'!I4114</f>
        <v>Valid</v>
      </c>
      <c r="F4114" t="str">
        <f>'Customer_Master'!X4114</f>
        <v>Complete</v>
      </c>
      <c r="G4114">
        <f>'Customer_Master'!Y4114</f>
        <v>100</v>
      </c>
    </row>
    <row r="4115" spans="1:7" x14ac:dyDescent="0.25">
      <c r="A4115" s="1" t="str">
        <f>'Customer_Master'!A4115</f>
        <v>CUST-04546</v>
      </c>
      <c r="B4115" s="1" t="str">
        <f>'Customer_Master'!D4115</f>
        <v>Funmi Wilson</v>
      </c>
      <c r="C4115" s="1" t="str">
        <f>'Customer_Master'!E4115</f>
        <v>Apexfinance Gmbh</v>
      </c>
      <c r="D4115" t="str">
        <f>'Customer_Master'!G4115</f>
        <v>Valid</v>
      </c>
      <c r="E4115" t="str">
        <f>'Customer_Master'!I4115</f>
        <v>Valid</v>
      </c>
      <c r="F4115" t="str">
        <f>'Customer_Master'!X4115</f>
        <v>Complete</v>
      </c>
      <c r="G4115">
        <f>'Customer_Master'!Y4115</f>
        <v>75</v>
      </c>
    </row>
    <row r="4116" spans="1:7" x14ac:dyDescent="0.25">
      <c r="A4116" s="1" t="str">
        <f>'Customer_Master'!A4116</f>
        <v>CUST-04560</v>
      </c>
      <c r="B4116" s="1" t="str">
        <f>'Customer_Master'!D4116</f>
        <v>Daniel Nwankwo</v>
      </c>
      <c r="C4116" s="1" t="str">
        <f>'Customer_Master'!E4116</f>
        <v>Cellulant</v>
      </c>
      <c r="D4116" t="str">
        <f>'Customer_Master'!G4116</f>
        <v>Valid</v>
      </c>
      <c r="E4116" t="str">
        <f>'Customer_Master'!I4116</f>
        <v>Valid</v>
      </c>
      <c r="F4116" t="str">
        <f>'Customer_Master'!X4116</f>
        <v>Complete</v>
      </c>
      <c r="G4116">
        <f>'Customer_Master'!Y4116</f>
        <v>100</v>
      </c>
    </row>
    <row r="4117" spans="1:7" x14ac:dyDescent="0.25">
      <c r="A4117" s="1" t="str">
        <f>'Customer_Master'!A4117</f>
        <v>CUST-03159</v>
      </c>
      <c r="B4117" s="1" t="str">
        <f>'Customer_Master'!D4117</f>
        <v>Aisha Brown</v>
      </c>
      <c r="C4117" s="1" t="str">
        <f>'Customer_Master'!E4117</f>
        <v>Konga</v>
      </c>
      <c r="D4117" t="str">
        <f>'Customer_Master'!G4117</f>
        <v>Valid</v>
      </c>
      <c r="E4117" t="str">
        <f>'Customer_Master'!I4117</f>
        <v>Valid</v>
      </c>
      <c r="F4117" t="str">
        <f>'Customer_Master'!X4117</f>
        <v>Complete</v>
      </c>
      <c r="G4117">
        <f>'Customer_Master'!Y4117</f>
        <v>75</v>
      </c>
    </row>
    <row r="4118" spans="1:7" x14ac:dyDescent="0.25">
      <c r="A4118" s="1" t="str">
        <f>'Customer_Master'!A4118</f>
        <v>CUST-00240</v>
      </c>
      <c r="B4118" s="1" t="str">
        <f>'Customer_Master'!D4118</f>
        <v>Anke Diallo</v>
      </c>
      <c r="C4118" s="1" t="str">
        <f>'Customer_Master'!E4118</f>
        <v>Cowrywise</v>
      </c>
      <c r="D4118" t="str">
        <f>'Customer_Master'!G4118</f>
        <v>Valid</v>
      </c>
      <c r="E4118" t="str">
        <f>'Customer_Master'!I4118</f>
        <v>Valid</v>
      </c>
      <c r="F4118" t="str">
        <f>'Customer_Master'!X4118</f>
        <v>Complete</v>
      </c>
      <c r="G4118">
        <f>'Customer_Master'!Y4118</f>
        <v>100</v>
      </c>
    </row>
    <row r="4119" spans="1:7" x14ac:dyDescent="0.25">
      <c r="A4119" s="1" t="str">
        <f>'Customer_Master'!A4119</f>
        <v>CUST-04075</v>
      </c>
      <c r="B4119" s="1" t="str">
        <f>'Customer_Master'!D4119</f>
        <v>Yakubu Musa</v>
      </c>
      <c r="C4119" s="1" t="str">
        <f>'Customer_Master'!E4119</f>
        <v>Lumengroup Plc</v>
      </c>
      <c r="D4119" t="str">
        <f>'Customer_Master'!G4119</f>
        <v>Valid</v>
      </c>
      <c r="E4119" t="str">
        <f>'Customer_Master'!I4119</f>
        <v>Valid</v>
      </c>
      <c r="F4119" t="str">
        <f>'Customer_Master'!X4119</f>
        <v>Complete</v>
      </c>
      <c r="G4119">
        <f>'Customer_Master'!Y4119</f>
        <v>100</v>
      </c>
    </row>
    <row r="4120" spans="1:7" x14ac:dyDescent="0.25">
      <c r="A4120" s="1" t="str">
        <f>'Customer_Master'!A4120</f>
        <v>CUST-02464</v>
      </c>
      <c r="B4120" s="1" t="str">
        <f>'Customer_Master'!D4120</f>
        <v>Jessica Khan</v>
      </c>
      <c r="C4120" s="1" t="str">
        <f>'Customer_Master'!E4120</f>
        <v>Cellulant</v>
      </c>
      <c r="D4120" t="str">
        <f>'Customer_Master'!G4120</f>
        <v>Valid</v>
      </c>
      <c r="E4120" t="str">
        <f>'Customer_Master'!I4120</f>
        <v>Valid</v>
      </c>
      <c r="F4120" t="str">
        <f>'Customer_Master'!X4120</f>
        <v>Complete</v>
      </c>
      <c r="G4120">
        <f>'Customer_Master'!Y4120</f>
        <v>100</v>
      </c>
    </row>
    <row r="4121" spans="1:7" x14ac:dyDescent="0.25">
      <c r="A4121" s="1" t="str">
        <f>'Customer_Master'!A4121</f>
        <v>CUST-03396</v>
      </c>
      <c r="B4121" s="1" t="str">
        <f>'Customer_Master'!D4121</f>
        <v>Anke Oladipo</v>
      </c>
      <c r="C4121" s="1" t="str">
        <f>'Customer_Master'!E4121</f>
        <v>Lumenanalytics</v>
      </c>
      <c r="D4121" t="str">
        <f>'Customer_Master'!G4121</f>
        <v>Valid</v>
      </c>
      <c r="E4121" t="str">
        <f>'Customer_Master'!I4121</f>
        <v>Valid</v>
      </c>
      <c r="F4121" t="str">
        <f>'Customer_Master'!X4121</f>
        <v>Complete</v>
      </c>
      <c r="G4121">
        <f>'Customer_Master'!Y4121</f>
        <v>100</v>
      </c>
    </row>
    <row r="4122" spans="1:7" x14ac:dyDescent="0.25">
      <c r="A4122" s="1" t="str">
        <f>'Customer_Master'!A4122</f>
        <v>CUST-02072</v>
      </c>
      <c r="B4122" s="1" t="str">
        <f>'Customer_Master'!D4122</f>
        <v>Ogechi Nwankwo</v>
      </c>
      <c r="C4122" s="1" t="str">
        <f>'Customer_Master'!E4122</f>
        <v>Vaultnetworks</v>
      </c>
      <c r="D4122" t="str">
        <f>'Customer_Master'!G4122</f>
        <v>Valid</v>
      </c>
      <c r="E4122" t="str">
        <f>'Customer_Master'!I4122</f>
        <v>Valid</v>
      </c>
      <c r="F4122" t="str">
        <f>'Customer_Master'!X4122</f>
        <v>Complete</v>
      </c>
      <c r="G4122">
        <f>'Customer_Master'!Y4122</f>
        <v>100</v>
      </c>
    </row>
    <row r="4123" spans="1:7" x14ac:dyDescent="0.25">
      <c r="A4123" s="1" t="str">
        <f>'Customer_Master'!A4123</f>
        <v>CUST-02588</v>
      </c>
      <c r="B4123" s="1" t="str">
        <f>'Customer_Master'!D4123</f>
        <v>Sipho Orji</v>
      </c>
      <c r="C4123" s="1" t="str">
        <f>'Customer_Master'!E4123</f>
        <v>Mtn Group</v>
      </c>
      <c r="D4123" t="str">
        <f>'Customer_Master'!G4123</f>
        <v>Valid</v>
      </c>
      <c r="E4123" t="str">
        <f>'Customer_Master'!I4123</f>
        <v>Valid</v>
      </c>
      <c r="F4123" t="str">
        <f>'Customer_Master'!X4123</f>
        <v>Complete</v>
      </c>
      <c r="G4123">
        <f>'Customer_Master'!Y4123</f>
        <v>100</v>
      </c>
    </row>
    <row r="4124" spans="1:7" x14ac:dyDescent="0.25">
      <c r="A4124" s="1" t="str">
        <f>'Customer_Master'!A4124</f>
        <v>CUST-05005</v>
      </c>
      <c r="B4124" s="1" t="str">
        <f>'Customer_Master'!D4124</f>
        <v>Emily Hassan</v>
      </c>
      <c r="C4124" s="1" t="str">
        <f>'Customer_Master'!E4124</f>
        <v>Quantaventures</v>
      </c>
      <c r="D4124" t="str">
        <f>'Customer_Master'!G4124</f>
        <v>Valid</v>
      </c>
      <c r="E4124" t="str">
        <f>'Customer_Master'!I4124</f>
        <v>Valid</v>
      </c>
      <c r="F4124" t="str">
        <f>'Customer_Master'!X4124</f>
        <v>Complete</v>
      </c>
      <c r="G4124">
        <f>'Customer_Master'!Y4124</f>
        <v>75</v>
      </c>
    </row>
    <row r="4125" spans="1:7" x14ac:dyDescent="0.25">
      <c r="A4125" s="1" t="str">
        <f>'Customer_Master'!A4125</f>
        <v>CUST-04623</v>
      </c>
      <c r="B4125" s="1" t="str">
        <f>'Customer_Master'!D4125</f>
        <v>Adaeze Oladele</v>
      </c>
      <c r="C4125" s="1" t="str">
        <f>'Customer_Master'!E4125</f>
        <v>Quantaanalytics</v>
      </c>
      <c r="D4125" t="str">
        <f>'Customer_Master'!G4125</f>
        <v>Valid</v>
      </c>
      <c r="E4125" t="str">
        <f>'Customer_Master'!I4125</f>
        <v>Valid</v>
      </c>
      <c r="F4125" t="str">
        <f>'Customer_Master'!X4125</f>
        <v>Complete</v>
      </c>
      <c r="G4125">
        <f>'Customer_Master'!Y4125</f>
        <v>100</v>
      </c>
    </row>
    <row r="4126" spans="1:7" x14ac:dyDescent="0.25">
      <c r="A4126" s="1" t="str">
        <f>'Customer_Master'!A4126</f>
        <v>CUST-02458</v>
      </c>
      <c r="B4126" s="1" t="str">
        <f>'Customer_Master'!D4126</f>
        <v>Yusuf Oladele</v>
      </c>
      <c r="C4126" s="1" t="str">
        <f>'Customer_Master'!E4126</f>
        <v>Payhub Plc</v>
      </c>
      <c r="D4126" t="str">
        <f>'Customer_Master'!G4126</f>
        <v>Valid</v>
      </c>
      <c r="E4126" t="str">
        <f>'Customer_Master'!I4126</f>
        <v>Valid</v>
      </c>
      <c r="F4126" t="str">
        <f>'Customer_Master'!X4126</f>
        <v>Complete</v>
      </c>
      <c r="G4126">
        <f>'Customer_Master'!Y4126</f>
        <v>100</v>
      </c>
    </row>
    <row r="4127" spans="1:7" x14ac:dyDescent="0.25">
      <c r="A4127" s="1" t="str">
        <f>'Customer_Master'!A4127</f>
        <v>CUST-00763</v>
      </c>
      <c r="B4127" s="1" t="str">
        <f>'Customer_Master'!D4127</f>
        <v>Amani Adewale</v>
      </c>
      <c r="C4127" s="1" t="str">
        <f>'Customer_Master'!E4127</f>
        <v>Novalogic Llc</v>
      </c>
      <c r="D4127" t="str">
        <f>'Customer_Master'!G4127</f>
        <v>Valid</v>
      </c>
      <c r="E4127" t="str">
        <f>'Customer_Master'!I4127</f>
        <v>Valid</v>
      </c>
      <c r="F4127" t="str">
        <f>'Customer_Master'!X4127</f>
        <v>Complete</v>
      </c>
      <c r="G4127">
        <f>'Customer_Master'!Y4127</f>
        <v>75</v>
      </c>
    </row>
    <row r="4128" spans="1:7" x14ac:dyDescent="0.25">
      <c r="A4128" s="1" t="str">
        <f>'Customer_Master'!A4128</f>
        <v>CUST-00653</v>
      </c>
      <c r="B4128" s="1" t="str">
        <f>'Customer_Master'!D4128</f>
        <v>Otieno O'Brien</v>
      </c>
      <c r="C4128" s="1" t="str">
        <f>'Customer_Master'!E4128</f>
        <v>Mtn Group</v>
      </c>
      <c r="D4128" t="str">
        <f>'Customer_Master'!G4128</f>
        <v>Valid</v>
      </c>
      <c r="E4128" t="str">
        <f>'Customer_Master'!I4128</f>
        <v>Valid</v>
      </c>
      <c r="F4128" t="str">
        <f>'Customer_Master'!X4128</f>
        <v>Complete</v>
      </c>
      <c r="G4128">
        <f>'Customer_Master'!Y4128</f>
        <v>100</v>
      </c>
    </row>
    <row r="4129" spans="1:7" x14ac:dyDescent="0.25">
      <c r="A4129" s="1" t="str">
        <f>'Customer_Master'!A4129</f>
        <v>CUST-04519</v>
      </c>
      <c r="B4129" s="1" t="str">
        <f>'Customer_Master'!D4129</f>
        <v>Faith Mwangi</v>
      </c>
      <c r="C4129" s="1" t="str">
        <f>'Customer_Master'!E4129</f>
        <v>Paystack</v>
      </c>
      <c r="D4129" t="str">
        <f>'Customer_Master'!G4129</f>
        <v>Valid</v>
      </c>
      <c r="E4129" t="str">
        <f>'Customer_Master'!I4129</f>
        <v>Valid</v>
      </c>
      <c r="F4129" t="str">
        <f>'Customer_Master'!X4129</f>
        <v>Complete</v>
      </c>
      <c r="G4129">
        <f>'Customer_Master'!Y4129</f>
        <v>75</v>
      </c>
    </row>
    <row r="4130" spans="1:7" x14ac:dyDescent="0.25">
      <c r="A4130" s="1" t="str">
        <f>'Customer_Master'!A4130</f>
        <v>CUST-04189</v>
      </c>
      <c r="B4130" s="1" t="str">
        <f>'Customer_Master'!D4130</f>
        <v>Samuel Patel</v>
      </c>
      <c r="C4130" s="1" t="str">
        <f>'Customer_Master'!E4130</f>
        <v>Brightlabs Plc</v>
      </c>
      <c r="D4130" t="str">
        <f>'Customer_Master'!G4130</f>
        <v>Valid</v>
      </c>
      <c r="E4130" t="str">
        <f>'Customer_Master'!I4130</f>
        <v>Invalid</v>
      </c>
      <c r="F4130" t="str">
        <f>'Customer_Master'!X4130</f>
        <v>Complete</v>
      </c>
      <c r="G4130">
        <f>'Customer_Master'!Y4130</f>
        <v>80</v>
      </c>
    </row>
    <row r="4131" spans="1:7" x14ac:dyDescent="0.25">
      <c r="A4131" s="1" t="str">
        <f>'Customer_Master'!A4131</f>
        <v>CUST-00487</v>
      </c>
      <c r="B4131" s="1" t="str">
        <f>'Customer_Master'!D4131</f>
        <v>Abdullahi Traore</v>
      </c>
      <c r="C4131" s="1" t="str">
        <f>'Customer_Master'!E4131</f>
        <v>Flutterwave</v>
      </c>
      <c r="D4131" t="str">
        <f>'Customer_Master'!G4131</f>
        <v>Valid</v>
      </c>
      <c r="E4131" t="str">
        <f>'Customer_Master'!I4131</f>
        <v>Valid</v>
      </c>
      <c r="F4131" t="str">
        <f>'Customer_Master'!X4131</f>
        <v>Complete</v>
      </c>
      <c r="G4131">
        <f>'Customer_Master'!Y4131</f>
        <v>100</v>
      </c>
    </row>
    <row r="4132" spans="1:7" x14ac:dyDescent="0.25">
      <c r="A4132" s="1" t="str">
        <f>'Customer_Master'!A4132</f>
        <v>CUST-04657</v>
      </c>
      <c r="B4132" s="1" t="str">
        <f>'Customer_Master'!D4132</f>
        <v>Anke Mwangi</v>
      </c>
      <c r="C4132" s="1" t="str">
        <f>'Customer_Master'!E4132</f>
        <v>Flour Mills Of Nigeria</v>
      </c>
      <c r="D4132" t="str">
        <f>'Customer_Master'!G4132</f>
        <v>Valid</v>
      </c>
      <c r="E4132" t="str">
        <f>'Customer_Master'!I4132</f>
        <v>Valid</v>
      </c>
      <c r="F4132" t="str">
        <f>'Customer_Master'!X4132</f>
        <v>Complete</v>
      </c>
      <c r="G4132">
        <f>'Customer_Master'!Y4132</f>
        <v>100</v>
      </c>
    </row>
    <row r="4133" spans="1:7" x14ac:dyDescent="0.25">
      <c r="A4133" s="1" t="str">
        <f>'Customer_Master'!A4133</f>
        <v>CUST-03644</v>
      </c>
      <c r="B4133" s="1" t="str">
        <f>'Customer_Master'!D4133</f>
        <v>Adebayo Asante</v>
      </c>
      <c r="C4133" s="1" t="str">
        <f>'Customer_Master'!E4133</f>
        <v>Carbon</v>
      </c>
      <c r="D4133" t="str">
        <f>'Customer_Master'!G4133</f>
        <v>Valid</v>
      </c>
      <c r="E4133" t="str">
        <f>'Customer_Master'!I4133</f>
        <v>Valid</v>
      </c>
      <c r="F4133" t="str">
        <f>'Customer_Master'!X4133</f>
        <v>Complete</v>
      </c>
      <c r="G4133">
        <f>'Customer_Master'!Y4133</f>
        <v>100</v>
      </c>
    </row>
    <row r="4134" spans="1:7" x14ac:dyDescent="0.25">
      <c r="A4134" s="1" t="str">
        <f>'Customer_Master'!A4134</f>
        <v>CUST-04399</v>
      </c>
      <c r="B4134" s="1" t="str">
        <f>'Customer_Master'!D4134</f>
        <v>Folake Adebayo</v>
      </c>
      <c r="C4134" s="1" t="str">
        <f>'Customer_Master'!E4134</f>
        <v>Novalabs</v>
      </c>
      <c r="D4134" t="str">
        <f>'Customer_Master'!G4134</f>
        <v>Valid</v>
      </c>
      <c r="E4134" t="str">
        <f>'Customer_Master'!I4134</f>
        <v>Valid</v>
      </c>
      <c r="F4134" t="str">
        <f>'Customer_Master'!X4134</f>
        <v>Complete</v>
      </c>
      <c r="G4134">
        <f>'Customer_Master'!Y4134</f>
        <v>75</v>
      </c>
    </row>
    <row r="4135" spans="1:7" x14ac:dyDescent="0.25">
      <c r="A4135" s="1" t="str">
        <f>'Customer_Master'!A4135</f>
        <v>CUST-04887</v>
      </c>
      <c r="B4135" s="1" t="str">
        <f>'Customer_Master'!D4135</f>
        <v>David Wilson</v>
      </c>
      <c r="C4135" s="1" t="str">
        <f>'Customer_Master'!E4135</f>
        <v>Echoventures</v>
      </c>
      <c r="D4135" t="str">
        <f>'Customer_Master'!G4135</f>
        <v>Valid</v>
      </c>
      <c r="E4135" t="str">
        <f>'Customer_Master'!I4135</f>
        <v>Valid</v>
      </c>
      <c r="F4135" t="str">
        <f>'Customer_Master'!X4135</f>
        <v>Complete</v>
      </c>
      <c r="G4135">
        <f>'Customer_Master'!Y4135</f>
        <v>100</v>
      </c>
    </row>
    <row r="4136" spans="1:7" x14ac:dyDescent="0.25">
      <c r="A4136" s="1" t="str">
        <f>'Customer_Master'!A4136</f>
        <v>CUST-03957</v>
      </c>
      <c r="B4136" s="1" t="str">
        <f>'Customer_Master'!D4136</f>
        <v>Michael Adewale</v>
      </c>
      <c r="C4136" s="1" t="str">
        <f>'Customer_Master'!E4136</f>
        <v>Novasolutions Llc</v>
      </c>
      <c r="D4136" t="str">
        <f>'Customer_Master'!G4136</f>
        <v>Valid</v>
      </c>
      <c r="E4136" t="str">
        <f>'Customer_Master'!I4136</f>
        <v>Valid</v>
      </c>
      <c r="F4136" t="str">
        <f>'Customer_Master'!X4136</f>
        <v>Complete</v>
      </c>
      <c r="G4136">
        <f>'Customer_Master'!Y4136</f>
        <v>100</v>
      </c>
    </row>
    <row r="4137" spans="1:7" x14ac:dyDescent="0.25">
      <c r="A4137" s="1" t="str">
        <f>'Customer_Master'!A4137</f>
        <v>CUST-00177</v>
      </c>
      <c r="B4137" s="1" t="str">
        <f>'Customer_Master'!D4137</f>
        <v>Obinna Hassan</v>
      </c>
      <c r="C4137" s="1" t="str">
        <f>'Customer_Master'!E4137</f>
        <v>Sparkcapital Gmbh</v>
      </c>
      <c r="D4137" t="str">
        <f>'Customer_Master'!G4137</f>
        <v>Valid</v>
      </c>
      <c r="E4137" t="str">
        <f>'Customer_Master'!I4137</f>
        <v>Valid</v>
      </c>
      <c r="F4137" t="str">
        <f>'Customer_Master'!X4137</f>
        <v>Complete</v>
      </c>
      <c r="G4137">
        <f>'Customer_Master'!Y4137</f>
        <v>100</v>
      </c>
    </row>
    <row r="4138" spans="1:7" x14ac:dyDescent="0.25">
      <c r="A4138" s="1" t="str">
        <f>'Customer_Master'!A4138</f>
        <v>CUST-01753</v>
      </c>
      <c r="B4138" s="1" t="str">
        <f>'Customer_Master'!D4138</f>
        <v>Olivia Obi</v>
      </c>
      <c r="C4138" s="1" t="str">
        <f>'Customer_Master'!E4138</f>
        <v>Carbon</v>
      </c>
      <c r="D4138" t="str">
        <f>'Customer_Master'!G4138</f>
        <v>Valid</v>
      </c>
      <c r="E4138" t="str">
        <f>'Customer_Master'!I4138</f>
        <v>Valid</v>
      </c>
      <c r="F4138" t="str">
        <f>'Customer_Master'!X4138</f>
        <v>Complete</v>
      </c>
      <c r="G4138">
        <f>'Customer_Master'!Y4138</f>
        <v>75</v>
      </c>
    </row>
    <row r="4139" spans="1:7" x14ac:dyDescent="0.25">
      <c r="A4139" s="1" t="str">
        <f>'Customer_Master'!A4139</f>
        <v>CUST-00480</v>
      </c>
      <c r="B4139" s="1" t="str">
        <f>'Customer_Master'!D4139</f>
        <v>Ahmed Diallo</v>
      </c>
      <c r="C4139" s="1" t="str">
        <f>'Customer_Master'!E4139</f>
        <v>Vertexlogic</v>
      </c>
      <c r="D4139" t="str">
        <f>'Customer_Master'!G4139</f>
        <v>Valid</v>
      </c>
      <c r="E4139" t="str">
        <f>'Customer_Master'!I4139</f>
        <v>Valid</v>
      </c>
      <c r="F4139" t="str">
        <f>'Customer_Master'!X4139</f>
        <v>Complete</v>
      </c>
      <c r="G4139">
        <f>'Customer_Master'!Y4139</f>
        <v>100</v>
      </c>
    </row>
    <row r="4140" spans="1:7" x14ac:dyDescent="0.25">
      <c r="A4140" s="1" t="str">
        <f>'Customer_Master'!A4140</f>
        <v>CUST-03943</v>
      </c>
      <c r="B4140" s="1" t="str">
        <f>'Customer_Master'!D4140</f>
        <v>Omar Hassan</v>
      </c>
      <c r="C4140" s="1" t="str">
        <f>'Customer_Master'!E4140</f>
        <v>Jumia</v>
      </c>
      <c r="D4140" t="str">
        <f>'Customer_Master'!G4140</f>
        <v>Invalid</v>
      </c>
      <c r="E4140" t="str">
        <f>'Customer_Master'!I4140</f>
        <v>Valid</v>
      </c>
      <c r="F4140" t="str">
        <f>'Customer_Master'!X4140</f>
        <v>Complete</v>
      </c>
      <c r="G4140">
        <f>'Customer_Master'!Y4140</f>
        <v>70</v>
      </c>
    </row>
    <row r="4141" spans="1:7" x14ac:dyDescent="0.25">
      <c r="A4141" s="1" t="str">
        <f>'Customer_Master'!A4141</f>
        <v>CUST-02447</v>
      </c>
      <c r="B4141" s="1" t="str">
        <f>'Customer_Master'!D4141</f>
        <v>Sarah Okafor</v>
      </c>
      <c r="C4141" s="1" t="str">
        <f>'Customer_Master'!E4141</f>
        <v>Flutterwave</v>
      </c>
      <c r="D4141" t="str">
        <f>'Customer_Master'!G4141</f>
        <v>Valid</v>
      </c>
      <c r="E4141" t="str">
        <f>'Customer_Master'!I4141</f>
        <v>Valid</v>
      </c>
      <c r="F4141" t="str">
        <f>'Customer_Master'!X4141</f>
        <v>Complete</v>
      </c>
      <c r="G4141">
        <f>'Customer_Master'!Y4141</f>
        <v>100</v>
      </c>
    </row>
    <row r="4142" spans="1:7" x14ac:dyDescent="0.25">
      <c r="A4142" s="1" t="str">
        <f>'Customer_Master'!A4142</f>
        <v>CUST-00164</v>
      </c>
      <c r="B4142" s="1" t="str">
        <f>'Customer_Master'!D4142</f>
        <v>Anke Adeyemi</v>
      </c>
      <c r="C4142" s="1" t="str">
        <f>'Customer_Master'!E4142</f>
        <v>Apexsystems Llc</v>
      </c>
      <c r="D4142" t="str">
        <f>'Customer_Master'!G4142</f>
        <v>Valid</v>
      </c>
      <c r="E4142" t="str">
        <f>'Customer_Master'!I4142</f>
        <v>Valid</v>
      </c>
      <c r="F4142" t="str">
        <f>'Customer_Master'!X4142</f>
        <v>Complete</v>
      </c>
      <c r="G4142">
        <f>'Customer_Master'!Y4142</f>
        <v>100</v>
      </c>
    </row>
    <row r="4143" spans="1:7" x14ac:dyDescent="0.25">
      <c r="A4143" s="1" t="str">
        <f>'Customer_Master'!A4143</f>
        <v>CUST-03769</v>
      </c>
      <c r="B4143" s="1" t="str">
        <f>'Customer_Master'!D4143</f>
        <v>Lola Okafor</v>
      </c>
      <c r="C4143" s="1" t="str">
        <f>'Customer_Master'!E4143</f>
        <v>Gridlogistics Ltd</v>
      </c>
      <c r="D4143" t="str">
        <f>'Customer_Master'!G4143</f>
        <v>Valid</v>
      </c>
      <c r="E4143" t="str">
        <f>'Customer_Master'!I4143</f>
        <v>Valid</v>
      </c>
      <c r="F4143" t="str">
        <f>'Customer_Master'!X4143</f>
        <v>Complete</v>
      </c>
      <c r="G4143">
        <f>'Customer_Master'!Y4143</f>
        <v>100</v>
      </c>
    </row>
    <row r="4144" spans="1:7" x14ac:dyDescent="0.25">
      <c r="A4144" s="1" t="str">
        <f>'Customer_Master'!A4144</f>
        <v>CUST-00875</v>
      </c>
      <c r="B4144" s="1" t="str">
        <f>'Customer_Master'!D4144</f>
        <v>Lawal Adeyemi</v>
      </c>
      <c r="C4144" s="1" t="str">
        <f>'Customer_Master'!E4144</f>
        <v>Carbon</v>
      </c>
      <c r="D4144" t="str">
        <f>'Customer_Master'!G4144</f>
        <v>Valid</v>
      </c>
      <c r="E4144" t="str">
        <f>'Customer_Master'!I4144</f>
        <v>Valid</v>
      </c>
      <c r="F4144" t="str">
        <f>'Customer_Master'!X4144</f>
        <v>Complete</v>
      </c>
      <c r="G4144">
        <f>'Customer_Master'!Y4144</f>
        <v>100</v>
      </c>
    </row>
    <row r="4145" spans="1:7" x14ac:dyDescent="0.25">
      <c r="A4145" s="1" t="str">
        <f>'Customer_Master'!A4145</f>
        <v>CUST-04695</v>
      </c>
      <c r="B4145" s="1" t="str">
        <f>'Customer_Master'!D4145</f>
        <v>Aisha Patel</v>
      </c>
      <c r="C4145" s="1" t="str">
        <f>'Customer_Master'!E4145</f>
        <v>Cowrywise</v>
      </c>
      <c r="D4145" t="str">
        <f>'Customer_Master'!G4145</f>
        <v>Valid</v>
      </c>
      <c r="E4145" t="str">
        <f>'Customer_Master'!I4145</f>
        <v>Valid</v>
      </c>
      <c r="F4145" t="str">
        <f>'Customer_Master'!X4145</f>
        <v>Complete</v>
      </c>
      <c r="G4145">
        <f>'Customer_Master'!Y4145</f>
        <v>100</v>
      </c>
    </row>
    <row r="4146" spans="1:7" x14ac:dyDescent="0.25">
      <c r="A4146" s="1" t="str">
        <f>'Customer_Master'!A4146</f>
        <v>CUST-01725</v>
      </c>
      <c r="B4146" s="1" t="str">
        <f>'Customer_Master'!D4146</f>
        <v>Grace Khan</v>
      </c>
      <c r="C4146" s="1" t="str">
        <f>'Customer_Master'!E4146</f>
        <v>Primeai Llc</v>
      </c>
      <c r="D4146" t="str">
        <f>'Customer_Master'!G4146</f>
        <v>Valid</v>
      </c>
      <c r="E4146" t="str">
        <f>'Customer_Master'!I4146</f>
        <v>Valid</v>
      </c>
      <c r="F4146" t="str">
        <f>'Customer_Master'!X4146</f>
        <v>Complete</v>
      </c>
      <c r="G4146">
        <f>'Customer_Master'!Y4146</f>
        <v>75</v>
      </c>
    </row>
    <row r="4147" spans="1:7" x14ac:dyDescent="0.25">
      <c r="A4147" s="1" t="str">
        <f>'Customer_Master'!A4147</f>
        <v>CUST-05050</v>
      </c>
      <c r="B4147" s="1" t="str">
        <f>'Customer_Master'!D4147</f>
        <v>Joshua Taylor</v>
      </c>
      <c r="C4147" s="1" t="str">
        <f>'Customer_Master'!E4147</f>
        <v>Cloudhealth Plc</v>
      </c>
      <c r="D4147" t="str">
        <f>'Customer_Master'!G4147</f>
        <v>Valid</v>
      </c>
      <c r="E4147" t="str">
        <f>'Customer_Master'!I4147</f>
        <v>Valid</v>
      </c>
      <c r="F4147" t="str">
        <f>'Customer_Master'!X4147</f>
        <v>Complete</v>
      </c>
      <c r="G4147">
        <f>'Customer_Master'!Y4147</f>
        <v>75</v>
      </c>
    </row>
    <row r="4148" spans="1:7" x14ac:dyDescent="0.25">
      <c r="A4148" s="1" t="str">
        <f>'Customer_Master'!A4148</f>
        <v>CUST-04544</v>
      </c>
      <c r="B4148" s="1" t="str">
        <f>'Customer_Master'!D4148</f>
        <v>Tunde Smith</v>
      </c>
      <c r="C4148" s="1" t="str">
        <f>'Customer_Master'!E4148</f>
        <v>Brightcommerce</v>
      </c>
      <c r="D4148" t="str">
        <f>'Customer_Master'!G4148</f>
        <v>Valid</v>
      </c>
      <c r="E4148" t="str">
        <f>'Customer_Master'!I4148</f>
        <v>Valid</v>
      </c>
      <c r="F4148" t="str">
        <f>'Customer_Master'!X4148</f>
        <v>Complete</v>
      </c>
      <c r="G4148">
        <f>'Customer_Master'!Y4148</f>
        <v>100</v>
      </c>
    </row>
    <row r="4149" spans="1:7" x14ac:dyDescent="0.25">
      <c r="A4149" s="1" t="str">
        <f>'Customer_Master'!A4149</f>
        <v>CUST-00664</v>
      </c>
      <c r="B4149" s="1" t="str">
        <f>'Customer_Master'!D4149</f>
        <v>Dele Kelly</v>
      </c>
      <c r="C4149" s="1" t="str">
        <f>'Customer_Master'!E4149</f>
        <v>Mpesa Solutions</v>
      </c>
      <c r="D4149" t="str">
        <f>'Customer_Master'!G4149</f>
        <v>Valid</v>
      </c>
      <c r="E4149" t="str">
        <f>'Customer_Master'!I4149</f>
        <v>Valid</v>
      </c>
      <c r="F4149" t="str">
        <f>'Customer_Master'!X4149</f>
        <v>Complete</v>
      </c>
      <c r="G4149">
        <f>'Customer_Master'!Y4149</f>
        <v>100</v>
      </c>
    </row>
    <row r="4150" spans="1:7" x14ac:dyDescent="0.25">
      <c r="A4150" s="1" t="str">
        <f>'Customer_Master'!A4150</f>
        <v>CUST-03175</v>
      </c>
      <c r="B4150" s="1" t="str">
        <f>'Customer_Master'!D4150</f>
        <v>Kibet Mohammed</v>
      </c>
      <c r="C4150" s="1" t="str">
        <f>'Customer_Master'!E4150</f>
        <v>Flour Mills Of Nigeria</v>
      </c>
      <c r="D4150" t="str">
        <f>'Customer_Master'!G4150</f>
        <v>Valid</v>
      </c>
      <c r="E4150" t="str">
        <f>'Customer_Master'!I4150</f>
        <v>Valid</v>
      </c>
      <c r="F4150" t="str">
        <f>'Customer_Master'!X4150</f>
        <v>Complete</v>
      </c>
      <c r="G4150">
        <f>'Customer_Master'!Y4150</f>
        <v>100</v>
      </c>
    </row>
    <row r="4151" spans="1:7" x14ac:dyDescent="0.25">
      <c r="A4151" s="1" t="str">
        <f>'Customer_Master'!A4151</f>
        <v>CUST-04415</v>
      </c>
      <c r="B4151" s="1" t="str">
        <f>'Customer_Master'!D4151</f>
        <v>Nomvula Khan</v>
      </c>
      <c r="C4151" s="1" t="str">
        <f>'Customer_Master'!E4151</f>
        <v>Sparkcapital</v>
      </c>
      <c r="D4151" t="str">
        <f>'Customer_Master'!G4151</f>
        <v>Valid</v>
      </c>
      <c r="E4151" t="str">
        <f>'Customer_Master'!I4151</f>
        <v>Valid</v>
      </c>
      <c r="F4151" t="str">
        <f>'Customer_Master'!X4151</f>
        <v>Complete</v>
      </c>
      <c r="G4151">
        <f>'Customer_Master'!Y4151</f>
        <v>75</v>
      </c>
    </row>
    <row r="4152" spans="1:7" x14ac:dyDescent="0.25">
      <c r="A4152" s="1" t="str">
        <f>'Customer_Master'!A4152</f>
        <v>CUST-02305</v>
      </c>
      <c r="B4152" s="1" t="str">
        <f>'Customer_Master'!D4152</f>
        <v>Simi O'Brien</v>
      </c>
      <c r="C4152" s="1" t="str">
        <f>'Customer_Master'!E4152</f>
        <v>Zenhub</v>
      </c>
      <c r="D4152" t="str">
        <f>'Customer_Master'!G4152</f>
        <v>Valid</v>
      </c>
      <c r="E4152" t="str">
        <f>'Customer_Master'!I4152</f>
        <v>Valid</v>
      </c>
      <c r="F4152" t="str">
        <f>'Customer_Master'!X4152</f>
        <v>Complete</v>
      </c>
      <c r="G4152">
        <f>'Customer_Master'!Y4152</f>
        <v>75</v>
      </c>
    </row>
    <row r="4153" spans="1:7" x14ac:dyDescent="0.25">
      <c r="A4153" s="1" t="str">
        <f>'Customer_Master'!A4153</f>
        <v>CUST-04173</v>
      </c>
      <c r="B4153" s="1" t="str">
        <f>'Customer_Master'!D4153</f>
        <v>Uche Hassan</v>
      </c>
      <c r="C4153" s="1" t="str">
        <f>'Customer_Master'!E4153</f>
        <v>Zenai Plc</v>
      </c>
      <c r="D4153" t="str">
        <f>'Customer_Master'!G4153</f>
        <v>Valid</v>
      </c>
      <c r="E4153" t="str">
        <f>'Customer_Master'!I4153</f>
        <v>Valid</v>
      </c>
      <c r="F4153" t="str">
        <f>'Customer_Master'!X4153</f>
        <v>Complete</v>
      </c>
      <c r="G4153">
        <f>'Customer_Master'!Y4153</f>
        <v>100</v>
      </c>
    </row>
    <row r="4154" spans="1:7" x14ac:dyDescent="0.25">
      <c r="A4154" s="1" t="str">
        <f>'Customer_Master'!A4154</f>
        <v>CUST-04490</v>
      </c>
      <c r="B4154" s="1" t="str">
        <f>'Customer_Master'!D4154</f>
        <v>James Johnson</v>
      </c>
      <c r="C4154" s="1" t="str">
        <f>'Customer_Master'!E4154</f>
        <v>Flour Mills Of Nigeria</v>
      </c>
      <c r="D4154" t="str">
        <f>'Customer_Master'!G4154</f>
        <v>Valid</v>
      </c>
      <c r="E4154" t="str">
        <f>'Customer_Master'!I4154</f>
        <v>Valid</v>
      </c>
      <c r="F4154" t="str">
        <f>'Customer_Master'!X4154</f>
        <v>Complete</v>
      </c>
      <c r="G4154">
        <f>'Customer_Master'!Y4154</f>
        <v>100</v>
      </c>
    </row>
    <row r="4155" spans="1:7" x14ac:dyDescent="0.25">
      <c r="A4155" s="1" t="str">
        <f>'Customer_Master'!A4155</f>
        <v>CUST-03451</v>
      </c>
      <c r="B4155" s="1" t="str">
        <f>'Customer_Master'!D4155</f>
        <v>Fatima Dlamini</v>
      </c>
      <c r="C4155" s="1" t="str">
        <f>'Customer_Master'!E4155</f>
        <v>Datalogic Ltd</v>
      </c>
      <c r="D4155" t="str">
        <f>'Customer_Master'!G4155</f>
        <v>Valid</v>
      </c>
      <c r="E4155" t="str">
        <f>'Customer_Master'!I4155</f>
        <v>Valid</v>
      </c>
      <c r="F4155" t="str">
        <f>'Customer_Master'!X4155</f>
        <v>Complete</v>
      </c>
      <c r="G4155">
        <f>'Customer_Master'!Y4155</f>
        <v>100</v>
      </c>
    </row>
    <row r="4156" spans="1:7" x14ac:dyDescent="0.25">
      <c r="A4156" s="1" t="str">
        <f>'Customer_Master'!A4156</f>
        <v>CUST-02405</v>
      </c>
      <c r="B4156" s="1" t="str">
        <f>'Customer_Master'!D4156</f>
        <v>Ngozi Oladele</v>
      </c>
      <c r="C4156" s="1" t="str">
        <f>'Customer_Master'!E4156</f>
        <v>Chipper Cash</v>
      </c>
      <c r="D4156" t="str">
        <f>'Customer_Master'!G4156</f>
        <v>Valid</v>
      </c>
      <c r="E4156" t="str">
        <f>'Customer_Master'!I4156</f>
        <v>Valid</v>
      </c>
      <c r="F4156" t="str">
        <f>'Customer_Master'!X4156</f>
        <v>Complete</v>
      </c>
      <c r="G4156">
        <f>'Customer_Master'!Y4156</f>
        <v>100</v>
      </c>
    </row>
    <row r="4157" spans="1:7" x14ac:dyDescent="0.25">
      <c r="A4157" s="1" t="str">
        <f>'Customer_Master'!A4157</f>
        <v>CUST-01787</v>
      </c>
      <c r="B4157" s="1" t="str">
        <f>'Customer_Master'!D4157</f>
        <v>Amina Lawal</v>
      </c>
      <c r="C4157" s="1" t="str">
        <f>'Customer_Master'!E4157</f>
        <v>Pulseventures Gmbh</v>
      </c>
      <c r="D4157" t="str">
        <f>'Customer_Master'!G4157</f>
        <v>Valid</v>
      </c>
      <c r="E4157" t="str">
        <f>'Customer_Master'!I4157</f>
        <v>Valid</v>
      </c>
      <c r="F4157" t="str">
        <f>'Customer_Master'!X4157</f>
        <v>Complete</v>
      </c>
      <c r="G4157">
        <f>'Customer_Master'!Y4157</f>
        <v>100</v>
      </c>
    </row>
    <row r="4158" spans="1:7" x14ac:dyDescent="0.25">
      <c r="A4158" s="1" t="str">
        <f>'Customer_Master'!A4158</f>
        <v>CUST-01268</v>
      </c>
      <c r="B4158" s="1" t="str">
        <f>'Customer_Master'!D4158</f>
        <v>Mwangi Brown</v>
      </c>
      <c r="C4158" s="1" t="str">
        <f>'Customer_Master'!E4158</f>
        <v>Cellulant</v>
      </c>
      <c r="D4158" t="str">
        <f>'Customer_Master'!G4158</f>
        <v>Valid</v>
      </c>
      <c r="E4158" t="str">
        <f>'Customer_Master'!I4158</f>
        <v>Valid</v>
      </c>
      <c r="F4158" t="str">
        <f>'Customer_Master'!X4158</f>
        <v>Complete</v>
      </c>
      <c r="G4158">
        <f>'Customer_Master'!Y4158</f>
        <v>100</v>
      </c>
    </row>
    <row r="4159" spans="1:7" x14ac:dyDescent="0.25">
      <c r="A4159" s="1" t="str">
        <f>'Customer_Master'!A4159</f>
        <v>CUST-04505</v>
      </c>
      <c r="B4159" s="1" t="str">
        <f>'Customer_Master'!D4159</f>
        <v>Wanjiru Garba</v>
      </c>
      <c r="C4159" s="1" t="str">
        <f>'Customer_Master'!E4159</f>
        <v>Paylogic</v>
      </c>
      <c r="D4159" t="str">
        <f>'Customer_Master'!G4159</f>
        <v>Valid</v>
      </c>
      <c r="E4159" t="str">
        <f>'Customer_Master'!I4159</f>
        <v>Valid</v>
      </c>
      <c r="F4159" t="str">
        <f>'Customer_Master'!X4159</f>
        <v>Complete</v>
      </c>
      <c r="G4159">
        <f>'Customer_Master'!Y4159</f>
        <v>100</v>
      </c>
    </row>
    <row r="4160" spans="1:7" x14ac:dyDescent="0.25">
      <c r="A4160" s="1" t="str">
        <f>'Customer_Master'!A4160</f>
        <v>CUST-00908</v>
      </c>
      <c r="B4160" s="1" t="str">
        <f>'Customer_Master'!D4160</f>
        <v>Kibet Patel</v>
      </c>
      <c r="C4160" s="1" t="str">
        <f>'Customer_Master'!E4160</f>
        <v>Flour Mills Of Nigeria</v>
      </c>
      <c r="D4160" t="str">
        <f>'Customer_Master'!G4160</f>
        <v>Valid</v>
      </c>
      <c r="E4160" t="str">
        <f>'Customer_Master'!I4160</f>
        <v>Valid</v>
      </c>
      <c r="F4160" t="str">
        <f>'Customer_Master'!X4160</f>
        <v>Complete</v>
      </c>
      <c r="G4160">
        <f>'Customer_Master'!Y4160</f>
        <v>75</v>
      </c>
    </row>
    <row r="4161" spans="1:7" x14ac:dyDescent="0.25">
      <c r="A4161" s="1" t="str">
        <f>'Customer_Master'!A4161</f>
        <v>CUST-01930</v>
      </c>
      <c r="B4161" s="1" t="str">
        <f>'Customer_Master'!D4161</f>
        <v>Nneka Hassan</v>
      </c>
      <c r="C4161" s="1" t="str">
        <f>'Customer_Master'!E4161</f>
        <v>Vaulttech Inc</v>
      </c>
      <c r="D4161" t="str">
        <f>'Customer_Master'!G4161</f>
        <v>Valid</v>
      </c>
      <c r="E4161" t="str">
        <f>'Customer_Master'!I4161</f>
        <v>Valid</v>
      </c>
      <c r="F4161" t="str">
        <f>'Customer_Master'!X4161</f>
        <v>Complete</v>
      </c>
      <c r="G4161">
        <f>'Customer_Master'!Y4161</f>
        <v>100</v>
      </c>
    </row>
    <row r="4162" spans="1:7" x14ac:dyDescent="0.25">
      <c r="A4162" s="1" t="str">
        <f>'Customer_Master'!A4162</f>
        <v>CUST-00630</v>
      </c>
      <c r="B4162" s="1" t="str">
        <f>'Customer_Master'!D4162</f>
        <v>Tosin Afolabi</v>
      </c>
      <c r="C4162" s="1" t="str">
        <f>'Customer_Master'!E4162</f>
        <v>Swifthub</v>
      </c>
      <c r="D4162" t="str">
        <f>'Customer_Master'!G4162</f>
        <v>Valid</v>
      </c>
      <c r="E4162" t="str">
        <f>'Customer_Master'!I4162</f>
        <v>Valid</v>
      </c>
      <c r="F4162" t="str">
        <f>'Customer_Master'!X4162</f>
        <v>Complete</v>
      </c>
      <c r="G4162">
        <f>'Customer_Master'!Y4162</f>
        <v>100</v>
      </c>
    </row>
    <row r="4163" spans="1:7" x14ac:dyDescent="0.25">
      <c r="A4163" s="1" t="str">
        <f>'Customer_Master'!A4163</f>
        <v>CUST-02606</v>
      </c>
      <c r="B4163" s="1" t="str">
        <f>'Customer_Master'!D4163</f>
        <v>Chidinma Anyanwu</v>
      </c>
      <c r="C4163" s="1" t="str">
        <f>'Customer_Master'!E4163</f>
        <v>Datasystems Inc</v>
      </c>
      <c r="D4163" t="str">
        <f>'Customer_Master'!G4163</f>
        <v>Valid</v>
      </c>
      <c r="E4163" t="str">
        <f>'Customer_Master'!I4163</f>
        <v>Valid</v>
      </c>
      <c r="F4163" t="str">
        <f>'Customer_Master'!X4163</f>
        <v>Complete</v>
      </c>
      <c r="G4163">
        <f>'Customer_Master'!Y4163</f>
        <v>75</v>
      </c>
    </row>
    <row r="4164" spans="1:7" x14ac:dyDescent="0.25">
      <c r="A4164" s="1" t="str">
        <f>'Customer_Master'!A4164</f>
        <v>CUST-03657</v>
      </c>
      <c r="B4164" s="1" t="str">
        <f>'Customer_Master'!D4164</f>
        <v>Babatunde Nwosu</v>
      </c>
      <c r="C4164" s="1" t="str">
        <f>'Customer_Master'!E4164</f>
        <v>Echohub Gmbh</v>
      </c>
      <c r="D4164" t="str">
        <f>'Customer_Master'!G4164</f>
        <v>Valid</v>
      </c>
      <c r="E4164" t="str">
        <f>'Customer_Master'!I4164</f>
        <v>Valid</v>
      </c>
      <c r="F4164" t="str">
        <f>'Customer_Master'!X4164</f>
        <v>Complete</v>
      </c>
      <c r="G4164">
        <f>'Customer_Master'!Y4164</f>
        <v>100</v>
      </c>
    </row>
    <row r="4165" spans="1:7" x14ac:dyDescent="0.25">
      <c r="A4165" s="1" t="str">
        <f>'Customer_Master'!A4165</f>
        <v>CUST-04188</v>
      </c>
      <c r="B4165" s="1" t="str">
        <f>'Customer_Master'!D4165</f>
        <v>Kamau Okonkwo</v>
      </c>
      <c r="C4165" s="1" t="str">
        <f>'Customer_Master'!E4165</f>
        <v>Jumia</v>
      </c>
      <c r="D4165" t="str">
        <f>'Customer_Master'!G4165</f>
        <v>Valid</v>
      </c>
      <c r="E4165" t="str">
        <f>'Customer_Master'!I4165</f>
        <v>Valid</v>
      </c>
      <c r="F4165" t="str">
        <f>'Customer_Master'!X4165</f>
        <v>Complete</v>
      </c>
      <c r="G4165">
        <f>'Customer_Master'!Y4165</f>
        <v>100</v>
      </c>
    </row>
    <row r="4166" spans="1:7" x14ac:dyDescent="0.25">
      <c r="A4166" s="1" t="str">
        <f>'Customer_Master'!A4166</f>
        <v>CUST-04447</v>
      </c>
      <c r="B4166" s="1" t="str">
        <f>'Customer_Master'!D4166</f>
        <v>Akinyi Adebayo</v>
      </c>
      <c r="C4166" s="1" t="str">
        <f>'Customer_Master'!E4166</f>
        <v>Apexai Llc</v>
      </c>
      <c r="D4166" t="str">
        <f>'Customer_Master'!G4166</f>
        <v>Valid</v>
      </c>
      <c r="E4166" t="str">
        <f>'Customer_Master'!I4166</f>
        <v>Valid</v>
      </c>
      <c r="F4166" t="str">
        <f>'Customer_Master'!X4166</f>
        <v>Complete</v>
      </c>
      <c r="G4166">
        <f>'Customer_Master'!Y4166</f>
        <v>75</v>
      </c>
    </row>
    <row r="4167" spans="1:7" x14ac:dyDescent="0.25">
      <c r="A4167" s="1" t="str">
        <f>'Customer_Master'!A4167</f>
        <v>CUST-03848</v>
      </c>
      <c r="B4167" s="1" t="str">
        <f>'Customer_Master'!D4167</f>
        <v>Kayode Van Der Merwe</v>
      </c>
      <c r="C4167" s="1" t="str">
        <f>'Customer_Master'!E4167</f>
        <v>Paycommerce</v>
      </c>
      <c r="D4167" t="str">
        <f>'Customer_Master'!G4167</f>
        <v>Valid</v>
      </c>
      <c r="E4167" t="str">
        <f>'Customer_Master'!I4167</f>
        <v>Valid</v>
      </c>
      <c r="F4167" t="str">
        <f>'Customer_Master'!X4167</f>
        <v>Complete</v>
      </c>
      <c r="G4167">
        <f>'Customer_Master'!Y4167</f>
        <v>100</v>
      </c>
    </row>
    <row r="4168" spans="1:7" x14ac:dyDescent="0.25">
      <c r="A4168" s="1" t="str">
        <f>'Customer_Master'!A4168</f>
        <v>CUST-03075</v>
      </c>
      <c r="B4168" s="1" t="str">
        <f>'Customer_Master'!D4168</f>
        <v>Joy Davies</v>
      </c>
      <c r="C4168" s="1" t="str">
        <f>'Customer_Master'!E4168</f>
        <v>Cloudcommerce Plc</v>
      </c>
      <c r="D4168" t="str">
        <f>'Customer_Master'!G4168</f>
        <v>Valid</v>
      </c>
      <c r="E4168" t="str">
        <f>'Customer_Master'!I4168</f>
        <v>Valid</v>
      </c>
      <c r="F4168" t="str">
        <f>'Customer_Master'!X4168</f>
        <v>Complete</v>
      </c>
      <c r="G4168">
        <f>'Customer_Master'!Y4168</f>
        <v>100</v>
      </c>
    </row>
    <row r="4169" spans="1:7" x14ac:dyDescent="0.25">
      <c r="A4169" s="1" t="str">
        <f>'Customer_Master'!A4169</f>
        <v>CUST-04457</v>
      </c>
      <c r="B4169" s="1" t="str">
        <f>'Customer_Master'!D4169</f>
        <v>Chibueze Nwankwo</v>
      </c>
      <c r="C4169" s="1" t="str">
        <f>'Customer_Master'!E4169</f>
        <v>Leadgroup Llc</v>
      </c>
      <c r="D4169" t="str">
        <f>'Customer_Master'!G4169</f>
        <v>Valid</v>
      </c>
      <c r="E4169" t="str">
        <f>'Customer_Master'!I4169</f>
        <v>Valid</v>
      </c>
      <c r="F4169" t="str">
        <f>'Customer_Master'!X4169</f>
        <v>Complete</v>
      </c>
      <c r="G4169">
        <f>'Customer_Master'!Y4169</f>
        <v>75</v>
      </c>
    </row>
    <row r="4170" spans="1:7" x14ac:dyDescent="0.25">
      <c r="A4170" s="1" t="str">
        <f>'Customer_Master'!A4170</f>
        <v>CUST-00376</v>
      </c>
      <c r="B4170" s="1" t="str">
        <f>'Customer_Master'!D4170</f>
        <v>Thomas Wilson</v>
      </c>
      <c r="C4170" s="1" t="str">
        <f>'Customer_Master'!E4170</f>
        <v>Not Available</v>
      </c>
      <c r="D4170" t="str">
        <f>'Customer_Master'!G4170</f>
        <v>Valid</v>
      </c>
      <c r="E4170" t="str">
        <f>'Customer_Master'!I4170</f>
        <v>Valid</v>
      </c>
      <c r="F4170" t="str">
        <f>'Customer_Master'!X4170</f>
        <v>Incomplete</v>
      </c>
      <c r="G4170">
        <f>'Customer_Master'!Y4170</f>
        <v>60</v>
      </c>
    </row>
    <row r="4171" spans="1:7" x14ac:dyDescent="0.25">
      <c r="A4171" s="1" t="str">
        <f>'Customer_Master'!A4171</f>
        <v>CUST-02160</v>
      </c>
      <c r="B4171" s="1" t="str">
        <f>'Customer_Master'!D4171</f>
        <v>Layla Aliyu</v>
      </c>
      <c r="C4171" s="1" t="str">
        <f>'Customer_Master'!E4171</f>
        <v>Payanalytics</v>
      </c>
      <c r="D4171" t="str">
        <f>'Customer_Master'!G4171</f>
        <v>Valid</v>
      </c>
      <c r="E4171" t="str">
        <f>'Customer_Master'!I4171</f>
        <v>Valid</v>
      </c>
      <c r="F4171" t="str">
        <f>'Customer_Master'!X4171</f>
        <v>Complete</v>
      </c>
      <c r="G4171">
        <f>'Customer_Master'!Y4171</f>
        <v>100</v>
      </c>
    </row>
    <row r="4172" spans="1:7" x14ac:dyDescent="0.25">
      <c r="A4172" s="1" t="str">
        <f>'Customer_Master'!A4172</f>
        <v>CUST-04324</v>
      </c>
      <c r="B4172" s="1" t="str">
        <f>'Customer_Master'!D4172</f>
        <v>Favour Adeleke</v>
      </c>
      <c r="C4172" s="1" t="str">
        <f>'Customer_Master'!E4172</f>
        <v>Pulsehub</v>
      </c>
      <c r="D4172" t="str">
        <f>'Customer_Master'!G4172</f>
        <v>Valid</v>
      </c>
      <c r="E4172" t="str">
        <f>'Customer_Master'!I4172</f>
        <v>Valid</v>
      </c>
      <c r="F4172" t="str">
        <f>'Customer_Master'!X4172</f>
        <v>Complete</v>
      </c>
      <c r="G4172">
        <f>'Customer_Master'!Y4172</f>
        <v>100</v>
      </c>
    </row>
    <row r="4173" spans="1:7" x14ac:dyDescent="0.25">
      <c r="A4173" s="1" t="str">
        <f>'Customer_Master'!A4173</f>
        <v>CUST-02073</v>
      </c>
      <c r="B4173" s="1" t="str">
        <f>'Customer_Master'!D4173</f>
        <v>Yusuf Brown</v>
      </c>
      <c r="C4173" s="1" t="str">
        <f>'Customer_Master'!E4173</f>
        <v>Quantasolutions</v>
      </c>
      <c r="D4173" t="str">
        <f>'Customer_Master'!G4173</f>
        <v>Valid</v>
      </c>
      <c r="E4173" t="str">
        <f>'Customer_Master'!I4173</f>
        <v>Valid</v>
      </c>
      <c r="F4173" t="str">
        <f>'Customer_Master'!X4173</f>
        <v>Complete</v>
      </c>
      <c r="G4173">
        <f>'Customer_Master'!Y4173</f>
        <v>100</v>
      </c>
    </row>
    <row r="4174" spans="1:7" x14ac:dyDescent="0.25">
      <c r="A4174" s="1" t="str">
        <f>'Customer_Master'!A4174</f>
        <v>CUST-02418</v>
      </c>
      <c r="B4174" s="1" t="str">
        <f>'Customer_Master'!D4174</f>
        <v>Damilola Jones</v>
      </c>
      <c r="C4174" s="1" t="str">
        <f>'Customer_Master'!E4174</f>
        <v>Echodigital Inc</v>
      </c>
      <c r="D4174" t="str">
        <f>'Customer_Master'!G4174</f>
        <v>Valid</v>
      </c>
      <c r="E4174" t="str">
        <f>'Customer_Master'!I4174</f>
        <v>Valid</v>
      </c>
      <c r="F4174" t="str">
        <f>'Customer_Master'!X4174</f>
        <v>Complete</v>
      </c>
      <c r="G4174">
        <f>'Customer_Master'!Y4174</f>
        <v>100</v>
      </c>
    </row>
    <row r="4175" spans="1:7" x14ac:dyDescent="0.25">
      <c r="A4175" s="1" t="str">
        <f>'Customer_Master'!A4175</f>
        <v>CUST-00369</v>
      </c>
      <c r="B4175" s="1" t="str">
        <f>'Customer_Master'!D4175</f>
        <v>Folake Afolabi</v>
      </c>
      <c r="C4175" s="1" t="str">
        <f>'Customer_Master'!E4175</f>
        <v>Chipper Cash</v>
      </c>
      <c r="D4175" t="str">
        <f>'Customer_Master'!G4175</f>
        <v>Valid</v>
      </c>
      <c r="E4175" t="str">
        <f>'Customer_Master'!I4175</f>
        <v>Valid</v>
      </c>
      <c r="F4175" t="str">
        <f>'Customer_Master'!X4175</f>
        <v>Complete</v>
      </c>
      <c r="G4175">
        <f>'Customer_Master'!Y4175</f>
        <v>100</v>
      </c>
    </row>
    <row r="4176" spans="1:7" x14ac:dyDescent="0.25">
      <c r="A4176" s="1" t="str">
        <f>'Customer_Master'!A4176</f>
        <v>CUST-00659</v>
      </c>
      <c r="B4176" s="1" t="str">
        <f>'Customer_Master'!D4176</f>
        <v>Nomvula Smith</v>
      </c>
      <c r="C4176" s="1" t="str">
        <f>'Customer_Master'!E4176</f>
        <v>Sparklabs Gmbh</v>
      </c>
      <c r="D4176" t="str">
        <f>'Customer_Master'!G4176</f>
        <v>Valid</v>
      </c>
      <c r="E4176" t="str">
        <f>'Customer_Master'!I4176</f>
        <v>Valid</v>
      </c>
      <c r="F4176" t="str">
        <f>'Customer_Master'!X4176</f>
        <v>Complete</v>
      </c>
      <c r="G4176">
        <f>'Customer_Master'!Y4176</f>
        <v>100</v>
      </c>
    </row>
    <row r="4177" spans="1:7" x14ac:dyDescent="0.25">
      <c r="A4177" s="1" t="str">
        <f>'Customer_Master'!A4177</f>
        <v>CUST-01950</v>
      </c>
      <c r="B4177" s="1" t="str">
        <f>'Customer_Master'!D4177</f>
        <v>Gbenga Williams</v>
      </c>
      <c r="C4177" s="1" t="str">
        <f>'Customer_Master'!E4177</f>
        <v>Not Available</v>
      </c>
      <c r="D4177" t="str">
        <f>'Customer_Master'!G4177</f>
        <v>Valid</v>
      </c>
      <c r="E4177" t="str">
        <f>'Customer_Master'!I4177</f>
        <v>Valid</v>
      </c>
      <c r="F4177" t="str">
        <f>'Customer_Master'!X4177</f>
        <v>Incomplete</v>
      </c>
      <c r="G4177">
        <f>'Customer_Master'!Y4177</f>
        <v>35</v>
      </c>
    </row>
    <row r="4178" spans="1:7" x14ac:dyDescent="0.25">
      <c r="A4178" s="1" t="str">
        <f>'Customer_Master'!A4178</f>
        <v>CUST-00844</v>
      </c>
      <c r="B4178" s="1" t="str">
        <f>'Customer_Master'!D4178</f>
        <v>Pieter Adeyemi</v>
      </c>
      <c r="C4178" s="1" t="str">
        <f>'Customer_Master'!E4178</f>
        <v>Not Available</v>
      </c>
      <c r="D4178" t="str">
        <f>'Customer_Master'!G4178</f>
        <v>Valid</v>
      </c>
      <c r="E4178" t="str">
        <f>'Customer_Master'!I4178</f>
        <v>Valid</v>
      </c>
      <c r="F4178" t="str">
        <f>'Customer_Master'!X4178</f>
        <v>Incomplete</v>
      </c>
      <c r="G4178">
        <f>'Customer_Master'!Y4178</f>
        <v>60</v>
      </c>
    </row>
    <row r="4179" spans="1:7" x14ac:dyDescent="0.25">
      <c r="A4179" s="1" t="str">
        <f>'Customer_Master'!A4179</f>
        <v>CUST-02960</v>
      </c>
      <c r="B4179" s="1" t="str">
        <f>'Customer_Master'!D4179</f>
        <v>Maryam Salami</v>
      </c>
      <c r="C4179" s="1" t="str">
        <f>'Customer_Master'!E4179</f>
        <v>Gridai</v>
      </c>
      <c r="D4179" t="str">
        <f>'Customer_Master'!G4179</f>
        <v>Valid</v>
      </c>
      <c r="E4179" t="str">
        <f>'Customer_Master'!I4179</f>
        <v>Valid</v>
      </c>
      <c r="F4179" t="str">
        <f>'Customer_Master'!X4179</f>
        <v>Complete</v>
      </c>
      <c r="G4179">
        <f>'Customer_Master'!Y4179</f>
        <v>100</v>
      </c>
    </row>
    <row r="4180" spans="1:7" x14ac:dyDescent="0.25">
      <c r="A4180" s="1" t="str">
        <f>'Customer_Master'!A4180</f>
        <v>CUST-00974</v>
      </c>
      <c r="B4180" s="1" t="str">
        <f>'Customer_Master'!D4180</f>
        <v>Segun</v>
      </c>
      <c r="C4180" s="1" t="str">
        <f>'Customer_Master'!E4180</f>
        <v>Orbitventures</v>
      </c>
      <c r="D4180" t="str">
        <f>'Customer_Master'!G4180</f>
        <v>Valid</v>
      </c>
      <c r="E4180" t="str">
        <f>'Customer_Master'!I4180</f>
        <v>Valid</v>
      </c>
      <c r="F4180" t="str">
        <f>'Customer_Master'!X4180</f>
        <v>Incomplete</v>
      </c>
      <c r="G4180">
        <f>'Customer_Master'!Y4180</f>
        <v>35</v>
      </c>
    </row>
    <row r="4181" spans="1:7" x14ac:dyDescent="0.25">
      <c r="A4181" s="1" t="str">
        <f>'Customer_Master'!A4181</f>
        <v>CUST-02854</v>
      </c>
      <c r="B4181" s="1" t="str">
        <f>'Customer_Master'!D4181</f>
        <v>Hannah Diallo</v>
      </c>
      <c r="C4181" s="1" t="str">
        <f>'Customer_Master'!E4181</f>
        <v>Sparkfinance Plc</v>
      </c>
      <c r="D4181" t="str">
        <f>'Customer_Master'!G4181</f>
        <v>Valid</v>
      </c>
      <c r="E4181" t="str">
        <f>'Customer_Master'!I4181</f>
        <v>Valid</v>
      </c>
      <c r="F4181" t="str">
        <f>'Customer_Master'!X4181</f>
        <v>Complete</v>
      </c>
      <c r="G4181">
        <f>'Customer_Master'!Y4181</f>
        <v>100</v>
      </c>
    </row>
    <row r="4182" spans="1:7" x14ac:dyDescent="0.25">
      <c r="A4182" s="1" t="str">
        <f>'Customer_Master'!A4182</f>
        <v>CUST-02942</v>
      </c>
      <c r="B4182" s="1" t="str">
        <f>'Customer_Master'!D4182</f>
        <v>Sarah Ugwu</v>
      </c>
      <c r="C4182" s="1" t="str">
        <f>'Customer_Master'!E4182</f>
        <v>Lumenanalytics</v>
      </c>
      <c r="D4182" t="str">
        <f>'Customer_Master'!G4182</f>
        <v>Valid</v>
      </c>
      <c r="E4182" t="str">
        <f>'Customer_Master'!I4182</f>
        <v>Valid</v>
      </c>
      <c r="F4182" t="str">
        <f>'Customer_Master'!X4182</f>
        <v>Complete</v>
      </c>
      <c r="G4182">
        <f>'Customer_Master'!Y4182</f>
        <v>100</v>
      </c>
    </row>
    <row r="4183" spans="1:7" x14ac:dyDescent="0.25">
      <c r="A4183" s="1" t="str">
        <f>'Customer_Master'!A4183</f>
        <v>CUST-02341</v>
      </c>
      <c r="B4183" s="1" t="str">
        <f>'Customer_Master'!D4183</f>
        <v>Matthew Naidoo</v>
      </c>
      <c r="C4183" s="1" t="str">
        <f>'Customer_Master'!E4183</f>
        <v>Datasolutions Plc</v>
      </c>
      <c r="D4183" t="str">
        <f>'Customer_Master'!G4183</f>
        <v>Valid</v>
      </c>
      <c r="E4183" t="str">
        <f>'Customer_Master'!I4183</f>
        <v>Valid</v>
      </c>
      <c r="F4183" t="str">
        <f>'Customer_Master'!X4183</f>
        <v>Complete</v>
      </c>
      <c r="G4183">
        <f>'Customer_Master'!Y4183</f>
        <v>100</v>
      </c>
    </row>
    <row r="4184" spans="1:7" x14ac:dyDescent="0.25">
      <c r="A4184" s="1" t="str">
        <f>'Customer_Master'!A4184</f>
        <v>CUST-02614</v>
      </c>
      <c r="B4184" s="1" t="str">
        <f>'Customer_Master'!D4184</f>
        <v>Nnamdi Wilson</v>
      </c>
      <c r="C4184" s="1" t="str">
        <f>'Customer_Master'!E4184</f>
        <v>Echoworks Llc</v>
      </c>
      <c r="D4184" t="str">
        <f>'Customer_Master'!G4184</f>
        <v>Valid</v>
      </c>
      <c r="E4184" t="str">
        <f>'Customer_Master'!I4184</f>
        <v>Valid</v>
      </c>
      <c r="F4184" t="str">
        <f>'Customer_Master'!X4184</f>
        <v>Complete</v>
      </c>
      <c r="G4184">
        <f>'Customer_Master'!Y4184</f>
        <v>100</v>
      </c>
    </row>
    <row r="4185" spans="1:7" x14ac:dyDescent="0.25">
      <c r="A4185" s="1" t="str">
        <f>'Customer_Master'!A4185</f>
        <v>CUST-01666</v>
      </c>
      <c r="B4185" s="1" t="str">
        <f>'Customer_Master'!D4185</f>
        <v>Emeka Jones</v>
      </c>
      <c r="C4185" s="1" t="str">
        <f>'Customer_Master'!E4185</f>
        <v>Mtn Group</v>
      </c>
      <c r="D4185" t="str">
        <f>'Customer_Master'!G4185</f>
        <v>Valid</v>
      </c>
      <c r="E4185" t="str">
        <f>'Customer_Master'!I4185</f>
        <v>Valid</v>
      </c>
      <c r="F4185" t="str">
        <f>'Customer_Master'!X4185</f>
        <v>Complete</v>
      </c>
      <c r="G4185">
        <f>'Customer_Master'!Y4185</f>
        <v>100</v>
      </c>
    </row>
    <row r="4186" spans="1:7" x14ac:dyDescent="0.25">
      <c r="A4186" s="1" t="str">
        <f>'Customer_Master'!A4186</f>
        <v>CUST-00695</v>
      </c>
      <c r="B4186" s="1" t="str">
        <f>'Customer_Master'!D4186</f>
        <v>Ikechukwu Traore</v>
      </c>
      <c r="C4186" s="1" t="str">
        <f>'Customer_Master'!E4186</f>
        <v>Echotech</v>
      </c>
      <c r="D4186" t="str">
        <f>'Customer_Master'!G4186</f>
        <v>Valid</v>
      </c>
      <c r="E4186" t="str">
        <f>'Customer_Master'!I4186</f>
        <v>Valid</v>
      </c>
      <c r="F4186" t="str">
        <f>'Customer_Master'!X4186</f>
        <v>Complete</v>
      </c>
      <c r="G4186">
        <f>'Customer_Master'!Y4186</f>
        <v>100</v>
      </c>
    </row>
    <row r="4187" spans="1:7" x14ac:dyDescent="0.25">
      <c r="A4187" s="1" t="str">
        <f>'Customer_Master'!A4187</f>
        <v>CUST-04075</v>
      </c>
      <c r="B4187" s="1" t="str">
        <f>'Customer_Master'!D4187</f>
        <v>Nnamdi Afolabi</v>
      </c>
      <c r="C4187" s="1" t="str">
        <f>'Customer_Master'!E4187</f>
        <v>Konga</v>
      </c>
      <c r="D4187" t="str">
        <f>'Customer_Master'!G4187</f>
        <v>Valid</v>
      </c>
      <c r="E4187" t="str">
        <f>'Customer_Master'!I4187</f>
        <v>Valid</v>
      </c>
      <c r="F4187" t="str">
        <f>'Customer_Master'!X4187</f>
        <v>Complete</v>
      </c>
      <c r="G4187">
        <f>'Customer_Master'!Y4187</f>
        <v>100</v>
      </c>
    </row>
    <row r="4188" spans="1:7" x14ac:dyDescent="0.25">
      <c r="A4188" s="1" t="str">
        <f>'Customer_Master'!A4188</f>
        <v>CUST-03833</v>
      </c>
      <c r="B4188" s="1" t="str">
        <f>'Customer_Master'!D4188</f>
        <v>Kemi Okonkwo</v>
      </c>
      <c r="C4188" s="1" t="str">
        <f>'Customer_Master'!E4188</f>
        <v>Paystack</v>
      </c>
      <c r="D4188" t="str">
        <f>'Customer_Master'!G4188</f>
        <v>Valid</v>
      </c>
      <c r="E4188" t="str">
        <f>'Customer_Master'!I4188</f>
        <v>Valid</v>
      </c>
      <c r="F4188" t="str">
        <f>'Customer_Master'!X4188</f>
        <v>Complete</v>
      </c>
      <c r="G4188">
        <f>'Customer_Master'!Y4188</f>
        <v>100</v>
      </c>
    </row>
    <row r="4189" spans="1:7" x14ac:dyDescent="0.25">
      <c r="A4189" s="1" t="str">
        <f>'Customer_Master'!A4189</f>
        <v>CUST-02353</v>
      </c>
      <c r="B4189" s="1" t="str">
        <f>'Customer_Master'!D4189</f>
        <v>Anke Wilson</v>
      </c>
      <c r="C4189" s="1" t="str">
        <f>'Customer_Master'!E4189</f>
        <v>Apexcommerce Ltd</v>
      </c>
      <c r="D4189" t="str">
        <f>'Customer_Master'!G4189</f>
        <v>Valid</v>
      </c>
      <c r="E4189" t="str">
        <f>'Customer_Master'!I4189</f>
        <v>Valid</v>
      </c>
      <c r="F4189" t="str">
        <f>'Customer_Master'!X4189</f>
        <v>Complete</v>
      </c>
      <c r="G4189">
        <f>'Customer_Master'!Y4189</f>
        <v>100</v>
      </c>
    </row>
    <row r="4190" spans="1:7" x14ac:dyDescent="0.25">
      <c r="A4190" s="1" t="str">
        <f>'Customer_Master'!A4190</f>
        <v>CUST-02952</v>
      </c>
      <c r="B4190" s="1" t="str">
        <f>'Customer_Master'!D4190</f>
        <v>Mercy Al-Farsi</v>
      </c>
      <c r="C4190" s="1" t="str">
        <f>'Customer_Master'!E4190</f>
        <v>Pulsenetworks</v>
      </c>
      <c r="D4190" t="str">
        <f>'Customer_Master'!G4190</f>
        <v>Valid</v>
      </c>
      <c r="E4190" t="str">
        <f>'Customer_Master'!I4190</f>
        <v>Valid</v>
      </c>
      <c r="F4190" t="str">
        <f>'Customer_Master'!X4190</f>
        <v>Complete</v>
      </c>
      <c r="G4190">
        <f>'Customer_Master'!Y4190</f>
        <v>100</v>
      </c>
    </row>
    <row r="4191" spans="1:7" x14ac:dyDescent="0.25">
      <c r="A4191" s="1" t="str">
        <f>'Customer_Master'!A4191</f>
        <v>CUST-00779</v>
      </c>
      <c r="B4191" s="1" t="str">
        <f>'Customer_Master'!D4191</f>
        <v>Chidinma</v>
      </c>
      <c r="C4191" s="1" t="str">
        <f>'Customer_Master'!E4191</f>
        <v>Echosystems</v>
      </c>
      <c r="D4191" t="str">
        <f>'Customer_Master'!G4191</f>
        <v>Valid</v>
      </c>
      <c r="E4191" t="str">
        <f>'Customer_Master'!I4191</f>
        <v>Valid</v>
      </c>
      <c r="F4191" t="str">
        <f>'Customer_Master'!X4191</f>
        <v>Incomplete</v>
      </c>
      <c r="G4191">
        <f>'Customer_Master'!Y4191</f>
        <v>60</v>
      </c>
    </row>
    <row r="4192" spans="1:7" x14ac:dyDescent="0.25">
      <c r="A4192" s="1" t="str">
        <f>'Customer_Master'!A4192</f>
        <v>CUST-03720</v>
      </c>
      <c r="B4192" s="1" t="str">
        <f>'Customer_Master'!D4192</f>
        <v>Chidi Abubakar</v>
      </c>
      <c r="C4192" s="1" t="str">
        <f>'Customer_Master'!E4192</f>
        <v>Gridlabs Llc</v>
      </c>
      <c r="D4192" t="str">
        <f>'Customer_Master'!G4192</f>
        <v>Valid</v>
      </c>
      <c r="E4192" t="str">
        <f>'Customer_Master'!I4192</f>
        <v>Valid</v>
      </c>
      <c r="F4192" t="str">
        <f>'Customer_Master'!X4192</f>
        <v>Complete</v>
      </c>
      <c r="G4192">
        <f>'Customer_Master'!Y4192</f>
        <v>100</v>
      </c>
    </row>
    <row r="4193" spans="1:7" x14ac:dyDescent="0.25">
      <c r="A4193" s="1" t="str">
        <f>'Customer_Master'!A4193</f>
        <v>CUST-03334</v>
      </c>
      <c r="B4193" s="1" t="str">
        <f>'Customer_Master'!D4193</f>
        <v>Diallo</v>
      </c>
      <c r="C4193" s="1" t="str">
        <f>'Customer_Master'!E4193</f>
        <v>Echohub Inc</v>
      </c>
      <c r="D4193" t="str">
        <f>'Customer_Master'!G4193</f>
        <v>Valid</v>
      </c>
      <c r="E4193" t="str">
        <f>'Customer_Master'!I4193</f>
        <v>Valid</v>
      </c>
      <c r="F4193" t="str">
        <f>'Customer_Master'!X4193</f>
        <v>Incomplete</v>
      </c>
      <c r="G4193">
        <f>'Customer_Master'!Y4193</f>
        <v>60</v>
      </c>
    </row>
    <row r="4194" spans="1:7" x14ac:dyDescent="0.25">
      <c r="A4194" s="1" t="str">
        <f>'Customer_Master'!A4194</f>
        <v>CUST-02102</v>
      </c>
      <c r="B4194" s="1" t="str">
        <f>'Customer_Master'!D4194</f>
        <v>Blessing Makinde</v>
      </c>
      <c r="C4194" s="1" t="str">
        <f>'Customer_Master'!E4194</f>
        <v>Piggyvest</v>
      </c>
      <c r="D4194" t="str">
        <f>'Customer_Master'!G4194</f>
        <v>Valid</v>
      </c>
      <c r="E4194" t="str">
        <f>'Customer_Master'!I4194</f>
        <v>Valid</v>
      </c>
      <c r="F4194" t="str">
        <f>'Customer_Master'!X4194</f>
        <v>Complete</v>
      </c>
      <c r="G4194">
        <f>'Customer_Master'!Y4194</f>
        <v>75</v>
      </c>
    </row>
    <row r="4195" spans="1:7" x14ac:dyDescent="0.25">
      <c r="A4195" s="1" t="str">
        <f>'Customer_Master'!A4195</f>
        <v>CUST-01951</v>
      </c>
      <c r="B4195" s="1" t="str">
        <f>'Customer_Master'!D4195</f>
        <v>Sola Idris</v>
      </c>
      <c r="C4195" s="1" t="str">
        <f>'Customer_Master'!E4195</f>
        <v>Not Available</v>
      </c>
      <c r="D4195" t="str">
        <f>'Customer_Master'!G4195</f>
        <v>Valid</v>
      </c>
      <c r="E4195" t="str">
        <f>'Customer_Master'!I4195</f>
        <v>Valid</v>
      </c>
      <c r="F4195" t="str">
        <f>'Customer_Master'!X4195</f>
        <v>Incomplete</v>
      </c>
      <c r="G4195">
        <f>'Customer_Master'!Y4195</f>
        <v>60</v>
      </c>
    </row>
    <row r="4196" spans="1:7" x14ac:dyDescent="0.25">
      <c r="A4196" s="1" t="str">
        <f>'Customer_Master'!A4196</f>
        <v>CUST-04930</v>
      </c>
      <c r="B4196" s="1" t="str">
        <f>'Customer_Master'!D4196</f>
        <v>Chidinma Taylor</v>
      </c>
      <c r="C4196" s="1" t="str">
        <f>'Customer_Master'!E4196</f>
        <v>Zendigital Llc</v>
      </c>
      <c r="D4196" t="str">
        <f>'Customer_Master'!G4196</f>
        <v>Valid</v>
      </c>
      <c r="E4196" t="str">
        <f>'Customer_Master'!I4196</f>
        <v>Valid</v>
      </c>
      <c r="F4196" t="str">
        <f>'Customer_Master'!X4196</f>
        <v>Complete</v>
      </c>
      <c r="G4196">
        <f>'Customer_Master'!Y4196</f>
        <v>100</v>
      </c>
    </row>
    <row r="4197" spans="1:7" x14ac:dyDescent="0.25">
      <c r="A4197" s="1" t="str">
        <f>'Customer_Master'!A4197</f>
        <v>CUST-03599</v>
      </c>
      <c r="B4197" s="1" t="str">
        <f>'Customer_Master'!D4197</f>
        <v>Wanjala Obi</v>
      </c>
      <c r="C4197" s="1" t="str">
        <f>'Customer_Master'!E4197</f>
        <v>Konga</v>
      </c>
      <c r="D4197" t="str">
        <f>'Customer_Master'!G4197</f>
        <v>Valid</v>
      </c>
      <c r="E4197" t="str">
        <f>'Customer_Master'!I4197</f>
        <v>Valid</v>
      </c>
      <c r="F4197" t="str">
        <f>'Customer_Master'!X4197</f>
        <v>Complete</v>
      </c>
      <c r="G4197">
        <f>'Customer_Master'!Y4197</f>
        <v>100</v>
      </c>
    </row>
    <row r="4198" spans="1:7" x14ac:dyDescent="0.25">
      <c r="A4198" s="1" t="str">
        <f>'Customer_Master'!A4198</f>
        <v>CUST-01159</v>
      </c>
      <c r="B4198" s="1" t="str">
        <f>'Customer_Master'!D4198</f>
        <v>Laura Adeleke</v>
      </c>
      <c r="C4198" s="1" t="str">
        <f>'Customer_Master'!E4198</f>
        <v>Carbon</v>
      </c>
      <c r="D4198" t="str">
        <f>'Customer_Master'!G4198</f>
        <v>Valid</v>
      </c>
      <c r="E4198" t="str">
        <f>'Customer_Master'!I4198</f>
        <v>Valid</v>
      </c>
      <c r="F4198" t="str">
        <f>'Customer_Master'!X4198</f>
        <v>Complete</v>
      </c>
      <c r="G4198">
        <f>'Customer_Master'!Y4198</f>
        <v>100</v>
      </c>
    </row>
    <row r="4199" spans="1:7" x14ac:dyDescent="0.25">
      <c r="A4199" s="1" t="str">
        <f>'Customer_Master'!A4199</f>
        <v>CUST-00571</v>
      </c>
      <c r="B4199" s="1" t="str">
        <f>'Customer_Master'!D4199</f>
        <v>Emeka Otieno</v>
      </c>
      <c r="C4199" s="1" t="str">
        <f>'Customer_Master'!E4199</f>
        <v>Cloudhub Gmbh</v>
      </c>
      <c r="D4199" t="str">
        <f>'Customer_Master'!G4199</f>
        <v>Valid</v>
      </c>
      <c r="E4199" t="str">
        <f>'Customer_Master'!I4199</f>
        <v>Invalid</v>
      </c>
      <c r="F4199" t="str">
        <f>'Customer_Master'!X4199</f>
        <v>Complete</v>
      </c>
      <c r="G4199">
        <f>'Customer_Master'!Y4199</f>
        <v>80</v>
      </c>
    </row>
    <row r="4200" spans="1:7" x14ac:dyDescent="0.25">
      <c r="A4200" s="1" t="str">
        <f>'Customer_Master'!A4200</f>
        <v>CUST-04198</v>
      </c>
      <c r="B4200" s="1" t="str">
        <f>'Customer_Master'!D4200</f>
        <v>Tosin Kelly</v>
      </c>
      <c r="C4200" s="1" t="str">
        <f>'Customer_Master'!E4200</f>
        <v>Not Available</v>
      </c>
      <c r="D4200" t="str">
        <f>'Customer_Master'!G4200</f>
        <v>Valid</v>
      </c>
      <c r="E4200" t="str">
        <f>'Customer_Master'!I4200</f>
        <v>Valid</v>
      </c>
      <c r="F4200" t="str">
        <f>'Customer_Master'!X4200</f>
        <v>Incomplete</v>
      </c>
      <c r="G4200">
        <f>'Customer_Master'!Y4200</f>
        <v>60</v>
      </c>
    </row>
    <row r="4201" spans="1:7" x14ac:dyDescent="0.25">
      <c r="A4201" s="1" t="str">
        <f>'Customer_Master'!A4201</f>
        <v>CUST-01442</v>
      </c>
      <c r="B4201" s="1" t="str">
        <f>'Customer_Master'!D4201</f>
        <v>Hannah</v>
      </c>
      <c r="C4201" s="1" t="str">
        <f>'Customer_Master'!E4201</f>
        <v>Sparkcommerce Llc</v>
      </c>
      <c r="D4201" t="str">
        <f>'Customer_Master'!G4201</f>
        <v>Valid</v>
      </c>
      <c r="E4201" t="str">
        <f>'Customer_Master'!I4201</f>
        <v>Valid</v>
      </c>
      <c r="F4201" t="str">
        <f>'Customer_Master'!X4201</f>
        <v>Incomplete</v>
      </c>
      <c r="G4201">
        <f>'Customer_Master'!Y4201</f>
        <v>35</v>
      </c>
    </row>
    <row r="4202" spans="1:7" x14ac:dyDescent="0.25">
      <c r="A4202" s="1" t="str">
        <f>'Customer_Master'!A4202</f>
        <v>CUST-05043</v>
      </c>
      <c r="B4202" s="1" t="str">
        <f>'Customer_Master'!D4202</f>
        <v>Mark Nwachukwu</v>
      </c>
      <c r="C4202" s="1" t="str">
        <f>'Customer_Master'!E4202</f>
        <v>Chipper Cash</v>
      </c>
      <c r="D4202" t="str">
        <f>'Customer_Master'!G4202</f>
        <v>Valid</v>
      </c>
      <c r="E4202" t="str">
        <f>'Customer_Master'!I4202</f>
        <v>Valid</v>
      </c>
      <c r="F4202" t="str">
        <f>'Customer_Master'!X4202</f>
        <v>Complete</v>
      </c>
      <c r="G4202">
        <f>'Customer_Master'!Y4202</f>
        <v>75</v>
      </c>
    </row>
    <row r="4203" spans="1:7" x14ac:dyDescent="0.25">
      <c r="A4203" s="1" t="str">
        <f>'Customer_Master'!A4203</f>
        <v>CUST-02850</v>
      </c>
      <c r="B4203" s="1" t="str">
        <f>'Customer_Master'!D4203</f>
        <v>Chidinma Idris</v>
      </c>
      <c r="C4203" s="1" t="str">
        <f>'Customer_Master'!E4203</f>
        <v>Kuda</v>
      </c>
      <c r="D4203" t="str">
        <f>'Customer_Master'!G4203</f>
        <v>Valid</v>
      </c>
      <c r="E4203" t="str">
        <f>'Customer_Master'!I4203</f>
        <v>Valid</v>
      </c>
      <c r="F4203" t="str">
        <f>'Customer_Master'!X4203</f>
        <v>Complete</v>
      </c>
      <c r="G4203">
        <f>'Customer_Master'!Y4203</f>
        <v>75</v>
      </c>
    </row>
    <row r="4204" spans="1:7" x14ac:dyDescent="0.25">
      <c r="A4204" s="1" t="str">
        <f>'Customer_Master'!A4204</f>
        <v>CUST-04461</v>
      </c>
      <c r="B4204" s="1" t="str">
        <f>'Customer_Master'!D4204</f>
        <v>Emily Asante</v>
      </c>
      <c r="C4204" s="1" t="str">
        <f>'Customer_Master'!E4204</f>
        <v>Cellulant</v>
      </c>
      <c r="D4204" t="str">
        <f>'Customer_Master'!G4204</f>
        <v>Valid</v>
      </c>
      <c r="E4204" t="str">
        <f>'Customer_Master'!I4204</f>
        <v>Valid</v>
      </c>
      <c r="F4204" t="str">
        <f>'Customer_Master'!X4204</f>
        <v>Complete</v>
      </c>
      <c r="G4204">
        <f>'Customer_Master'!Y4204</f>
        <v>75</v>
      </c>
    </row>
    <row r="4205" spans="1:7" x14ac:dyDescent="0.25">
      <c r="A4205" s="1" t="str">
        <f>'Customer_Master'!A4205</f>
        <v>CUST-04291</v>
      </c>
      <c r="B4205" s="1" t="str">
        <f>'Customer_Master'!D4205</f>
        <v>Chidinma Mwangi</v>
      </c>
      <c r="C4205" s="1" t="str">
        <f>'Customer_Master'!E4205</f>
        <v>Andela</v>
      </c>
      <c r="D4205" t="str">
        <f>'Customer_Master'!G4205</f>
        <v>Valid</v>
      </c>
      <c r="E4205" t="str">
        <f>'Customer_Master'!I4205</f>
        <v>Valid</v>
      </c>
      <c r="F4205" t="str">
        <f>'Customer_Master'!X4205</f>
        <v>Complete</v>
      </c>
      <c r="G4205">
        <f>'Customer_Master'!Y4205</f>
        <v>100</v>
      </c>
    </row>
    <row r="4206" spans="1:7" x14ac:dyDescent="0.25">
      <c r="A4206" s="1" t="str">
        <f>'Customer_Master'!A4206</f>
        <v>CUST-04342</v>
      </c>
      <c r="B4206" s="1" t="str">
        <f>'Customer_Master'!D4206</f>
        <v>Thandiwe Adebayo</v>
      </c>
      <c r="C4206" s="1" t="str">
        <f>'Customer_Master'!E4206</f>
        <v>Mpesa Solutions</v>
      </c>
      <c r="D4206" t="str">
        <f>'Customer_Master'!G4206</f>
        <v>Valid</v>
      </c>
      <c r="E4206" t="str">
        <f>'Customer_Master'!I4206</f>
        <v>Valid</v>
      </c>
      <c r="F4206" t="str">
        <f>'Customer_Master'!X4206</f>
        <v>Complete</v>
      </c>
      <c r="G4206">
        <f>'Customer_Master'!Y4206</f>
        <v>100</v>
      </c>
    </row>
    <row r="4207" spans="1:7" x14ac:dyDescent="0.25">
      <c r="A4207" s="1" t="str">
        <f>'Customer_Master'!A4207</f>
        <v>CUST-00159</v>
      </c>
      <c r="B4207" s="1" t="str">
        <f>'Customer_Master'!D4207</f>
        <v>Musa Taylor</v>
      </c>
      <c r="C4207" s="1" t="str">
        <f>'Customer_Master'!E4207</f>
        <v>Hivecapital Ltd</v>
      </c>
      <c r="D4207" t="str">
        <f>'Customer_Master'!G4207</f>
        <v>Valid</v>
      </c>
      <c r="E4207" t="str">
        <f>'Customer_Master'!I4207</f>
        <v>Valid</v>
      </c>
      <c r="F4207" t="str">
        <f>'Customer_Master'!X4207</f>
        <v>Complete</v>
      </c>
      <c r="G4207">
        <f>'Customer_Master'!Y4207</f>
        <v>100</v>
      </c>
    </row>
    <row r="4208" spans="1:7" x14ac:dyDescent="0.25">
      <c r="A4208" s="1" t="str">
        <f>'Customer_Master'!A4208</f>
        <v>CUST-02699</v>
      </c>
      <c r="B4208" s="1" t="str">
        <f>'Customer_Master'!D4208</f>
        <v>Kibet Anyanwu</v>
      </c>
      <c r="C4208" s="1" t="str">
        <f>'Customer_Master'!E4208</f>
        <v>Pulsedigital Ltd</v>
      </c>
      <c r="D4208" t="str">
        <f>'Customer_Master'!G4208</f>
        <v>Valid</v>
      </c>
      <c r="E4208" t="str">
        <f>'Customer_Master'!I4208</f>
        <v>Valid</v>
      </c>
      <c r="F4208" t="str">
        <f>'Customer_Master'!X4208</f>
        <v>Complete</v>
      </c>
      <c r="G4208">
        <f>'Customer_Master'!Y4208</f>
        <v>100</v>
      </c>
    </row>
    <row r="4209" spans="1:7" x14ac:dyDescent="0.25">
      <c r="A4209" s="1" t="str">
        <f>'Customer_Master'!A4209</f>
        <v>CUST-02125</v>
      </c>
      <c r="B4209" s="1" t="str">
        <f>'Customer_Master'!D4209</f>
        <v>Ikechukwu Oladipo</v>
      </c>
      <c r="C4209" s="1" t="str">
        <f>'Customer_Master'!E4209</f>
        <v>Apexnetworks Ltd</v>
      </c>
      <c r="D4209" t="str">
        <f>'Customer_Master'!G4209</f>
        <v>Valid</v>
      </c>
      <c r="E4209" t="str">
        <f>'Customer_Master'!I4209</f>
        <v>Valid</v>
      </c>
      <c r="F4209" t="str">
        <f>'Customer_Master'!X4209</f>
        <v>Complete</v>
      </c>
      <c r="G4209">
        <f>'Customer_Master'!Y4209</f>
        <v>75</v>
      </c>
    </row>
    <row r="4210" spans="1:7" x14ac:dyDescent="0.25">
      <c r="A4210" s="1" t="str">
        <f>'Customer_Master'!A4210</f>
        <v>CUST-02141</v>
      </c>
      <c r="B4210" s="1" t="str">
        <f>'Customer_Master'!D4210</f>
        <v>Pieter Adewale</v>
      </c>
      <c r="C4210" s="1" t="str">
        <f>'Customer_Master'!E4210</f>
        <v>Sparkgroup Inc</v>
      </c>
      <c r="D4210" t="str">
        <f>'Customer_Master'!G4210</f>
        <v>Valid</v>
      </c>
      <c r="E4210" t="str">
        <f>'Customer_Master'!I4210</f>
        <v>Valid</v>
      </c>
      <c r="F4210" t="str">
        <f>'Customer_Master'!X4210</f>
        <v>Complete</v>
      </c>
      <c r="G4210">
        <f>'Customer_Master'!Y4210</f>
        <v>100</v>
      </c>
    </row>
    <row r="4211" spans="1:7" x14ac:dyDescent="0.25">
      <c r="A4211" s="1" t="str">
        <f>'Customer_Master'!A4211</f>
        <v>CUST-02616</v>
      </c>
      <c r="B4211" s="1" t="str">
        <f>'Customer_Master'!D4211</f>
        <v>Faith Oladipo</v>
      </c>
      <c r="C4211" s="1" t="str">
        <f>'Customer_Master'!E4211</f>
        <v>Paysystems</v>
      </c>
      <c r="D4211" t="str">
        <f>'Customer_Master'!G4211</f>
        <v>Valid</v>
      </c>
      <c r="E4211" t="str">
        <f>'Customer_Master'!I4211</f>
        <v>Valid</v>
      </c>
      <c r="F4211" t="str">
        <f>'Customer_Master'!X4211</f>
        <v>Complete</v>
      </c>
      <c r="G4211">
        <f>'Customer_Master'!Y4211</f>
        <v>100</v>
      </c>
    </row>
    <row r="4212" spans="1:7" x14ac:dyDescent="0.25">
      <c r="A4212" s="1" t="str">
        <f>'Customer_Master'!A4212</f>
        <v>CUST-00446</v>
      </c>
      <c r="B4212" s="1" t="str">
        <f>'Customer_Master'!D4212</f>
        <v>Amani Garba</v>
      </c>
      <c r="C4212" s="1" t="str">
        <f>'Customer_Master'!E4212</f>
        <v>Andela</v>
      </c>
      <c r="D4212" t="str">
        <f>'Customer_Master'!G4212</f>
        <v>Valid</v>
      </c>
      <c r="E4212" t="str">
        <f>'Customer_Master'!I4212</f>
        <v>Valid</v>
      </c>
      <c r="F4212" t="str">
        <f>'Customer_Master'!X4212</f>
        <v>Complete</v>
      </c>
      <c r="G4212">
        <f>'Customer_Master'!Y4212</f>
        <v>100</v>
      </c>
    </row>
    <row r="4213" spans="1:7" x14ac:dyDescent="0.25">
      <c r="A4213" s="1" t="str">
        <f>'Customer_Master'!A4213</f>
        <v>CUST-02771</v>
      </c>
      <c r="B4213" s="1" t="str">
        <f>'Customer_Master'!D4213</f>
        <v>Thandiwe Mohammed</v>
      </c>
      <c r="C4213" s="1" t="str">
        <f>'Customer_Master'!E4213</f>
        <v>Vertextech Plc</v>
      </c>
      <c r="D4213" t="str">
        <f>'Customer_Master'!G4213</f>
        <v>Valid</v>
      </c>
      <c r="E4213" t="str">
        <f>'Customer_Master'!I4213</f>
        <v>Valid</v>
      </c>
      <c r="F4213" t="str">
        <f>'Customer_Master'!X4213</f>
        <v>Complete</v>
      </c>
      <c r="G4213">
        <f>'Customer_Master'!Y4213</f>
        <v>100</v>
      </c>
    </row>
    <row r="4214" spans="1:7" x14ac:dyDescent="0.25">
      <c r="A4214" s="1" t="str">
        <f>'Customer_Master'!A4214</f>
        <v>CUST-00484</v>
      </c>
      <c r="B4214" s="1" t="str">
        <f>'Customer_Master'!D4214</f>
        <v>Aliyu Adewale</v>
      </c>
      <c r="C4214" s="1" t="str">
        <f>'Customer_Master'!E4214</f>
        <v>Moniepoint</v>
      </c>
      <c r="D4214" t="str">
        <f>'Customer_Master'!G4214</f>
        <v>Invalid</v>
      </c>
      <c r="E4214" t="str">
        <f>'Customer_Master'!I4214</f>
        <v>Valid</v>
      </c>
      <c r="F4214" t="str">
        <f>'Customer_Master'!X4214</f>
        <v>Complete</v>
      </c>
      <c r="G4214">
        <f>'Customer_Master'!Y4214</f>
        <v>70</v>
      </c>
    </row>
    <row r="4215" spans="1:7" x14ac:dyDescent="0.25">
      <c r="A4215" s="1" t="str">
        <f>'Customer_Master'!A4215</f>
        <v>CUST-03857</v>
      </c>
      <c r="B4215" s="1" t="str">
        <f>'Customer_Master'!D4215</f>
        <v>Hannah O'Brien</v>
      </c>
      <c r="C4215" s="1" t="str">
        <f>'Customer_Master'!E4215</f>
        <v>Primeworks</v>
      </c>
      <c r="D4215" t="str">
        <f>'Customer_Master'!G4215</f>
        <v>Valid</v>
      </c>
      <c r="E4215" t="str">
        <f>'Customer_Master'!I4215</f>
        <v>Valid</v>
      </c>
      <c r="F4215" t="str">
        <f>'Customer_Master'!X4215</f>
        <v>Complete</v>
      </c>
      <c r="G4215">
        <f>'Customer_Master'!Y4215</f>
        <v>100</v>
      </c>
    </row>
    <row r="4216" spans="1:7" x14ac:dyDescent="0.25">
      <c r="A4216" s="1" t="str">
        <f>'Customer_Master'!A4216</f>
        <v>CUST-01867</v>
      </c>
      <c r="B4216" s="1" t="str">
        <f>'Customer_Master'!D4216</f>
        <v>Dlamini</v>
      </c>
      <c r="C4216" s="1" t="str">
        <f>'Customer_Master'!E4216</f>
        <v>Hivelabs Plc</v>
      </c>
      <c r="D4216" t="str">
        <f>'Customer_Master'!G4216</f>
        <v>Valid</v>
      </c>
      <c r="E4216" t="str">
        <f>'Customer_Master'!I4216</f>
        <v>Valid</v>
      </c>
      <c r="F4216" t="str">
        <f>'Customer_Master'!X4216</f>
        <v>Incomplete</v>
      </c>
      <c r="G4216">
        <f>'Customer_Master'!Y4216</f>
        <v>35</v>
      </c>
    </row>
    <row r="4217" spans="1:7" x14ac:dyDescent="0.25">
      <c r="A4217" s="1" t="str">
        <f>'Customer_Master'!A4217</f>
        <v>CUST-00599</v>
      </c>
      <c r="B4217" s="1" t="str">
        <f>'Customer_Master'!D4217</f>
        <v>Hauwa Van Der Merwe</v>
      </c>
      <c r="C4217" s="1" t="str">
        <f>'Customer_Master'!E4217</f>
        <v>Interswitch</v>
      </c>
      <c r="D4217" t="str">
        <f>'Customer_Master'!G4217</f>
        <v>Valid</v>
      </c>
      <c r="E4217" t="str">
        <f>'Customer_Master'!I4217</f>
        <v>Valid</v>
      </c>
      <c r="F4217" t="str">
        <f>'Customer_Master'!X4217</f>
        <v>Complete</v>
      </c>
      <c r="G4217">
        <f>'Customer_Master'!Y4217</f>
        <v>75</v>
      </c>
    </row>
    <row r="4218" spans="1:7" x14ac:dyDescent="0.25">
      <c r="A4218" s="1" t="str">
        <f>'Customer_Master'!A4218</f>
        <v>CUST-00949</v>
      </c>
      <c r="B4218" s="1" t="str">
        <f>'Customer_Master'!D4218</f>
        <v>Dele Orji</v>
      </c>
      <c r="C4218" s="1" t="str">
        <f>'Customer_Master'!E4218</f>
        <v>Primenetworks</v>
      </c>
      <c r="D4218" t="str">
        <f>'Customer_Master'!G4218</f>
        <v>Valid</v>
      </c>
      <c r="E4218" t="str">
        <f>'Customer_Master'!I4218</f>
        <v>Valid</v>
      </c>
      <c r="F4218" t="str">
        <f>'Customer_Master'!X4218</f>
        <v>Complete</v>
      </c>
      <c r="G4218">
        <f>'Customer_Master'!Y4218</f>
        <v>100</v>
      </c>
    </row>
    <row r="4219" spans="1:7" x14ac:dyDescent="0.25">
      <c r="A4219" s="1" t="str">
        <f>'Customer_Master'!A4219</f>
        <v>CUST-04909</v>
      </c>
      <c r="B4219" s="1" t="str">
        <f>'Customer_Master'!D4219</f>
        <v>Lawal</v>
      </c>
      <c r="C4219" s="1" t="str">
        <f>'Customer_Master'!E4219</f>
        <v>Moniepoint</v>
      </c>
      <c r="D4219" t="str">
        <f>'Customer_Master'!G4219</f>
        <v>Valid</v>
      </c>
      <c r="E4219" t="str">
        <f>'Customer_Master'!I4219</f>
        <v>Valid</v>
      </c>
      <c r="F4219" t="str">
        <f>'Customer_Master'!X4219</f>
        <v>Incomplete</v>
      </c>
      <c r="G4219">
        <f>'Customer_Master'!Y4219</f>
        <v>60</v>
      </c>
    </row>
    <row r="4220" spans="1:7" x14ac:dyDescent="0.25">
      <c r="A4220" s="1" t="str">
        <f>'Customer_Master'!A4220</f>
        <v>CUST-01235</v>
      </c>
      <c r="B4220" s="1" t="str">
        <f>'Customer_Master'!D4220</f>
        <v>Noah Okafor</v>
      </c>
      <c r="C4220" s="1" t="str">
        <f>'Customer_Master'!E4220</f>
        <v>Not Available</v>
      </c>
      <c r="D4220" t="str">
        <f>'Customer_Master'!G4220</f>
        <v>Valid</v>
      </c>
      <c r="E4220" t="str">
        <f>'Customer_Master'!I4220</f>
        <v>Valid</v>
      </c>
      <c r="F4220" t="str">
        <f>'Customer_Master'!X4220</f>
        <v>Incomplete</v>
      </c>
      <c r="G4220">
        <f>'Customer_Master'!Y4220</f>
        <v>60</v>
      </c>
    </row>
    <row r="4221" spans="1:7" x14ac:dyDescent="0.25">
      <c r="A4221" s="1" t="str">
        <f>'Customer_Master'!A4221</f>
        <v>CUST-02678</v>
      </c>
      <c r="B4221" s="1" t="str">
        <f>'Customer_Master'!D4221</f>
        <v>Ahmed Mohammed</v>
      </c>
      <c r="C4221" s="1" t="str">
        <f>'Customer_Master'!E4221</f>
        <v>Quantalogic Gmbh</v>
      </c>
      <c r="D4221" t="str">
        <f>'Customer_Master'!G4221</f>
        <v>Valid</v>
      </c>
      <c r="E4221" t="str">
        <f>'Customer_Master'!I4221</f>
        <v>Valid</v>
      </c>
      <c r="F4221" t="str">
        <f>'Customer_Master'!X4221</f>
        <v>Complete</v>
      </c>
      <c r="G4221">
        <f>'Customer_Master'!Y4221</f>
        <v>100</v>
      </c>
    </row>
    <row r="4222" spans="1:7" x14ac:dyDescent="0.25">
      <c r="A4222" s="1" t="str">
        <f>'Customer_Master'!A4222</f>
        <v>CUST-04748</v>
      </c>
      <c r="B4222" s="1" t="str">
        <f>'Customer_Master'!D4222</f>
        <v>Michael Afolabi</v>
      </c>
      <c r="C4222" s="1" t="str">
        <f>'Customer_Master'!E4222</f>
        <v>Leadlabs Llc</v>
      </c>
      <c r="D4222" t="str">
        <f>'Customer_Master'!G4222</f>
        <v>Valid</v>
      </c>
      <c r="E4222" t="str">
        <f>'Customer_Master'!I4222</f>
        <v>Valid</v>
      </c>
      <c r="F4222" t="str">
        <f>'Customer_Master'!X4222</f>
        <v>Complete</v>
      </c>
      <c r="G4222">
        <f>'Customer_Master'!Y4222</f>
        <v>100</v>
      </c>
    </row>
    <row r="4223" spans="1:7" x14ac:dyDescent="0.25">
      <c r="A4223" s="1" t="str">
        <f>'Customer_Master'!A4223</f>
        <v>CUST-00677</v>
      </c>
      <c r="B4223" s="1" t="str">
        <f>'Customer_Master'!D4223</f>
        <v>Michael Kamau</v>
      </c>
      <c r="C4223" s="1" t="str">
        <f>'Customer_Master'!E4223</f>
        <v>Cellulant</v>
      </c>
      <c r="D4223" t="str">
        <f>'Customer_Master'!G4223</f>
        <v>Valid</v>
      </c>
      <c r="E4223" t="str">
        <f>'Customer_Master'!I4223</f>
        <v>Valid</v>
      </c>
      <c r="F4223" t="str">
        <f>'Customer_Master'!X4223</f>
        <v>Complete</v>
      </c>
      <c r="G4223">
        <f>'Customer_Master'!Y4223</f>
        <v>100</v>
      </c>
    </row>
    <row r="4224" spans="1:7" x14ac:dyDescent="0.25">
      <c r="A4224" s="1" t="str">
        <f>'Customer_Master'!A4224</f>
        <v>CUST-00233</v>
      </c>
      <c r="B4224" s="1" t="str">
        <f>'Customer_Master'!D4224</f>
        <v>Wanjiru Taylor</v>
      </c>
      <c r="C4224" s="1" t="str">
        <f>'Customer_Master'!E4224</f>
        <v>Zengroup</v>
      </c>
      <c r="D4224" t="str">
        <f>'Customer_Master'!G4224</f>
        <v>Valid</v>
      </c>
      <c r="E4224" t="str">
        <f>'Customer_Master'!I4224</f>
        <v>Valid</v>
      </c>
      <c r="F4224" t="str">
        <f>'Customer_Master'!X4224</f>
        <v>Complete</v>
      </c>
      <c r="G4224">
        <f>'Customer_Master'!Y4224</f>
        <v>100</v>
      </c>
    </row>
    <row r="4225" spans="1:7" x14ac:dyDescent="0.25">
      <c r="A4225" s="1" t="str">
        <f>'Customer_Master'!A4225</f>
        <v>CUST-04112</v>
      </c>
      <c r="B4225" s="1" t="str">
        <f>'Customer_Master'!D4225</f>
        <v>Chidi Okafor</v>
      </c>
      <c r="C4225" s="1" t="str">
        <f>'Customer_Master'!E4225</f>
        <v>Paystack</v>
      </c>
      <c r="D4225" t="str">
        <f>'Customer_Master'!G4225</f>
        <v>Valid</v>
      </c>
      <c r="E4225" t="str">
        <f>'Customer_Master'!I4225</f>
        <v>Valid</v>
      </c>
      <c r="F4225" t="str">
        <f>'Customer_Master'!X4225</f>
        <v>Complete</v>
      </c>
      <c r="G4225">
        <f>'Customer_Master'!Y4225</f>
        <v>100</v>
      </c>
    </row>
    <row r="4226" spans="1:7" x14ac:dyDescent="0.25">
      <c r="A4226" s="1" t="str">
        <f>'Customer_Master'!A4226</f>
        <v>CUST-00767</v>
      </c>
      <c r="B4226" s="1" t="str">
        <f>'Customer_Master'!D4226</f>
        <v>Omar Taylor</v>
      </c>
      <c r="C4226" s="1" t="str">
        <f>'Customer_Master'!E4226</f>
        <v>Mtn Group</v>
      </c>
      <c r="D4226" t="str">
        <f>'Customer_Master'!G4226</f>
        <v>Invalid</v>
      </c>
      <c r="E4226" t="str">
        <f>'Customer_Master'!I4226</f>
        <v>Valid</v>
      </c>
      <c r="F4226" t="str">
        <f>'Customer_Master'!X4226</f>
        <v>Complete</v>
      </c>
      <c r="G4226">
        <f>'Customer_Master'!Y4226</f>
        <v>70</v>
      </c>
    </row>
    <row r="4227" spans="1:7" x14ac:dyDescent="0.25">
      <c r="A4227" s="1" t="str">
        <f>'Customer_Master'!A4227</f>
        <v>CUST-00877</v>
      </c>
      <c r="B4227" s="1" t="str">
        <f>'Customer_Master'!D4227</f>
        <v>Aliyu Akinola</v>
      </c>
      <c r="C4227" s="1" t="str">
        <f>'Customer_Master'!E4227</f>
        <v>Cloudhealth Llc</v>
      </c>
      <c r="D4227" t="str">
        <f>'Customer_Master'!G4227</f>
        <v>Valid</v>
      </c>
      <c r="E4227" t="str">
        <f>'Customer_Master'!I4227</f>
        <v>Valid</v>
      </c>
      <c r="F4227" t="str">
        <f>'Customer_Master'!X4227</f>
        <v>Complete</v>
      </c>
      <c r="G4227">
        <f>'Customer_Master'!Y4227</f>
        <v>100</v>
      </c>
    </row>
    <row r="4228" spans="1:7" x14ac:dyDescent="0.25">
      <c r="A4228" s="1" t="str">
        <f>'Customer_Master'!A4228</f>
        <v>CUST-00484</v>
      </c>
      <c r="B4228" s="1" t="str">
        <f>'Customer_Master'!D4228</f>
        <v>Yetunde Botha</v>
      </c>
      <c r="C4228" s="1" t="str">
        <f>'Customer_Master'!E4228</f>
        <v>Stackgroup</v>
      </c>
      <c r="D4228" t="str">
        <f>'Customer_Master'!G4228</f>
        <v>Valid</v>
      </c>
      <c r="E4228" t="str">
        <f>'Customer_Master'!I4228</f>
        <v>Valid</v>
      </c>
      <c r="F4228" t="str">
        <f>'Customer_Master'!X4228</f>
        <v>Complete</v>
      </c>
      <c r="G4228">
        <f>'Customer_Master'!Y4228</f>
        <v>100</v>
      </c>
    </row>
    <row r="4229" spans="1:7" x14ac:dyDescent="0.25">
      <c r="A4229" s="1" t="str">
        <f>'Customer_Master'!A4229</f>
        <v>CUST-04347</v>
      </c>
      <c r="B4229" s="1" t="str">
        <f>'Customer_Master'!D4229</f>
        <v>Kamau Eze</v>
      </c>
      <c r="C4229" s="1" t="str">
        <f>'Customer_Master'!E4229</f>
        <v>Apexlogic Plc</v>
      </c>
      <c r="D4229" t="str">
        <f>'Customer_Master'!G4229</f>
        <v>Valid</v>
      </c>
      <c r="E4229" t="str">
        <f>'Customer_Master'!I4229</f>
        <v>Valid</v>
      </c>
      <c r="F4229" t="str">
        <f>'Customer_Master'!X4229</f>
        <v>Complete</v>
      </c>
      <c r="G4229">
        <f>'Customer_Master'!Y4229</f>
        <v>75</v>
      </c>
    </row>
    <row r="4230" spans="1:7" x14ac:dyDescent="0.25">
      <c r="A4230" s="1" t="str">
        <f>'Customer_Master'!A4230</f>
        <v>CUST-00499</v>
      </c>
      <c r="B4230" s="1" t="str">
        <f>'Customer_Master'!D4230</f>
        <v>Sola Ugwu</v>
      </c>
      <c r="C4230" s="1" t="str">
        <f>'Customer_Master'!E4230</f>
        <v>Piggyvest</v>
      </c>
      <c r="D4230" t="str">
        <f>'Customer_Master'!G4230</f>
        <v>Valid</v>
      </c>
      <c r="E4230" t="str">
        <f>'Customer_Master'!I4230</f>
        <v>Valid</v>
      </c>
      <c r="F4230" t="str">
        <f>'Customer_Master'!X4230</f>
        <v>Complete</v>
      </c>
      <c r="G4230">
        <f>'Customer_Master'!Y4230</f>
        <v>100</v>
      </c>
    </row>
    <row r="4231" spans="1:7" x14ac:dyDescent="0.25">
      <c r="A4231" s="1" t="str">
        <f>'Customer_Master'!A4231</f>
        <v>CUST-02855</v>
      </c>
      <c r="B4231" s="1" t="str">
        <f>'Customer_Master'!D4231</f>
        <v>Joy Nwankwo</v>
      </c>
      <c r="C4231" s="1" t="str">
        <f>'Customer_Master'!E4231</f>
        <v>Cowrywise</v>
      </c>
      <c r="D4231" t="str">
        <f>'Customer_Master'!G4231</f>
        <v>Valid</v>
      </c>
      <c r="E4231" t="str">
        <f>'Customer_Master'!I4231</f>
        <v>Valid</v>
      </c>
      <c r="F4231" t="str">
        <f>'Customer_Master'!X4231</f>
        <v>Complete</v>
      </c>
      <c r="G4231">
        <f>'Customer_Master'!Y4231</f>
        <v>100</v>
      </c>
    </row>
    <row r="4232" spans="1:7" x14ac:dyDescent="0.25">
      <c r="A4232" s="1" t="str">
        <f>'Customer_Master'!A4232</f>
        <v>CUST-01730</v>
      </c>
      <c r="B4232" s="1" t="str">
        <f>'Customer_Master'!D4232</f>
        <v>Joy Van Der Merwe</v>
      </c>
      <c r="C4232" s="1" t="str">
        <f>'Customer_Master'!E4232</f>
        <v>Orbitcommerce Llc</v>
      </c>
      <c r="D4232" t="str">
        <f>'Customer_Master'!G4232</f>
        <v>Valid</v>
      </c>
      <c r="E4232" t="str">
        <f>'Customer_Master'!I4232</f>
        <v>Valid</v>
      </c>
      <c r="F4232" t="str">
        <f>'Customer_Master'!X4232</f>
        <v>Complete</v>
      </c>
      <c r="G4232">
        <f>'Customer_Master'!Y4232</f>
        <v>100</v>
      </c>
    </row>
    <row r="4233" spans="1:7" x14ac:dyDescent="0.25">
      <c r="A4233" s="1" t="str">
        <f>'Customer_Master'!A4233</f>
        <v>CUST-03899</v>
      </c>
      <c r="B4233" s="1" t="str">
        <f>'Customer_Master'!D4233</f>
        <v>Gbenga Kamau</v>
      </c>
      <c r="C4233" s="1" t="str">
        <f>'Customer_Master'!E4233</f>
        <v>Hiveworks Llc</v>
      </c>
      <c r="D4233" t="str">
        <f>'Customer_Master'!G4233</f>
        <v>Valid</v>
      </c>
      <c r="E4233" t="str">
        <f>'Customer_Master'!I4233</f>
        <v>Valid</v>
      </c>
      <c r="F4233" t="str">
        <f>'Customer_Master'!X4233</f>
        <v>Complete</v>
      </c>
      <c r="G4233">
        <f>'Customer_Master'!Y4233</f>
        <v>75</v>
      </c>
    </row>
    <row r="4234" spans="1:7" x14ac:dyDescent="0.25">
      <c r="A4234" s="1" t="str">
        <f>'Customer_Master'!A4234</f>
        <v>CUST-00388</v>
      </c>
      <c r="B4234" s="1" t="str">
        <f>'Customer_Master'!D4234</f>
        <v>Sophie Johnson</v>
      </c>
      <c r="C4234" s="1" t="str">
        <f>'Customer_Master'!E4234</f>
        <v>Lumengroup Llc</v>
      </c>
      <c r="D4234" t="str">
        <f>'Customer_Master'!G4234</f>
        <v>Valid</v>
      </c>
      <c r="E4234" t="str">
        <f>'Customer_Master'!I4234</f>
        <v>Valid</v>
      </c>
      <c r="F4234" t="str">
        <f>'Customer_Master'!X4234</f>
        <v>Complete</v>
      </c>
      <c r="G4234">
        <f>'Customer_Master'!Y4234</f>
        <v>100</v>
      </c>
    </row>
    <row r="4235" spans="1:7" x14ac:dyDescent="0.25">
      <c r="A4235" s="1" t="str">
        <f>'Customer_Master'!A4235</f>
        <v>CUST-04576</v>
      </c>
      <c r="B4235" s="1" t="str">
        <f>'Customer_Master'!D4235</f>
        <v>Chiamaka Asante</v>
      </c>
      <c r="C4235" s="1" t="str">
        <f>'Customer_Master'!E4235</f>
        <v>Echogroup Llc</v>
      </c>
      <c r="D4235" t="str">
        <f>'Customer_Master'!G4235</f>
        <v>Valid</v>
      </c>
      <c r="E4235" t="str">
        <f>'Customer_Master'!I4235</f>
        <v>Valid</v>
      </c>
      <c r="F4235" t="str">
        <f>'Customer_Master'!X4235</f>
        <v>Complete</v>
      </c>
      <c r="G4235">
        <f>'Customer_Master'!Y4235</f>
        <v>100</v>
      </c>
    </row>
    <row r="4236" spans="1:7" x14ac:dyDescent="0.25">
      <c r="A4236" s="1" t="str">
        <f>'Customer_Master'!A4236</f>
        <v>CUST-04050</v>
      </c>
      <c r="B4236" s="1" t="str">
        <f>'Customer_Master'!D4236</f>
        <v>Njeri Makinde</v>
      </c>
      <c r="C4236" s="1" t="str">
        <f>'Customer_Master'!E4236</f>
        <v>Quantagroup Gmbh</v>
      </c>
      <c r="D4236" t="str">
        <f>'Customer_Master'!G4236</f>
        <v>Valid</v>
      </c>
      <c r="E4236" t="str">
        <f>'Customer_Master'!I4236</f>
        <v>Valid</v>
      </c>
      <c r="F4236" t="str">
        <f>'Customer_Master'!X4236</f>
        <v>Complete</v>
      </c>
      <c r="G4236">
        <f>'Customer_Master'!Y4236</f>
        <v>75</v>
      </c>
    </row>
    <row r="4237" spans="1:7" x14ac:dyDescent="0.25">
      <c r="A4237" s="1" t="str">
        <f>'Customer_Master'!A4237</f>
        <v>CUST-02485</v>
      </c>
      <c r="B4237" s="1" t="str">
        <f>'Customer_Master'!D4237</f>
        <v>Otieno Van Der Merwe</v>
      </c>
      <c r="C4237" s="1" t="str">
        <f>'Customer_Master'!E4237</f>
        <v>Datasolutions Ltd</v>
      </c>
      <c r="D4237" t="str">
        <f>'Customer_Master'!G4237</f>
        <v>Valid</v>
      </c>
      <c r="E4237" t="str">
        <f>'Customer_Master'!I4237</f>
        <v>Valid</v>
      </c>
      <c r="F4237" t="str">
        <f>'Customer_Master'!X4237</f>
        <v>Complete</v>
      </c>
      <c r="G4237">
        <f>'Customer_Master'!Y4237</f>
        <v>100</v>
      </c>
    </row>
    <row r="4238" spans="1:7" x14ac:dyDescent="0.25">
      <c r="A4238" s="1" t="str">
        <f>'Customer_Master'!A4238</f>
        <v>CUST-01650</v>
      </c>
      <c r="B4238" s="1" t="str">
        <f>'Customer_Master'!D4238</f>
        <v>Chioma Orji</v>
      </c>
      <c r="C4238" s="1" t="str">
        <f>'Customer_Master'!E4238</f>
        <v>Piggyvest</v>
      </c>
      <c r="D4238" t="str">
        <f>'Customer_Master'!G4238</f>
        <v>Valid</v>
      </c>
      <c r="E4238" t="str">
        <f>'Customer_Master'!I4238</f>
        <v>Valid</v>
      </c>
      <c r="F4238" t="str">
        <f>'Customer_Master'!X4238</f>
        <v>Complete</v>
      </c>
      <c r="G4238">
        <f>'Customer_Master'!Y4238</f>
        <v>100</v>
      </c>
    </row>
    <row r="4239" spans="1:7" x14ac:dyDescent="0.25">
      <c r="A4239" s="1" t="str">
        <f>'Customer_Master'!A4239</f>
        <v>CUST-01625</v>
      </c>
      <c r="B4239" s="1" t="str">
        <f>'Customer_Master'!D4239</f>
        <v>Emily Davies</v>
      </c>
      <c r="C4239" s="1" t="str">
        <f>'Customer_Master'!E4239</f>
        <v>Flutterwave</v>
      </c>
      <c r="D4239" t="str">
        <f>'Customer_Master'!G4239</f>
        <v>Valid</v>
      </c>
      <c r="E4239" t="str">
        <f>'Customer_Master'!I4239</f>
        <v>Valid</v>
      </c>
      <c r="F4239" t="str">
        <f>'Customer_Master'!X4239</f>
        <v>Complete</v>
      </c>
      <c r="G4239">
        <f>'Customer_Master'!Y4239</f>
        <v>100</v>
      </c>
    </row>
    <row r="4240" spans="1:7" x14ac:dyDescent="0.25">
      <c r="A4240" s="1" t="str">
        <f>'Customer_Master'!A4240</f>
        <v>CUST-01087</v>
      </c>
      <c r="B4240" s="1" t="str">
        <f>'Customer_Master'!D4240</f>
        <v>Tobi Ogundimu</v>
      </c>
      <c r="C4240" s="1" t="str">
        <f>'Customer_Master'!E4240</f>
        <v>Primenetworks</v>
      </c>
      <c r="D4240" t="str">
        <f>'Customer_Master'!G4240</f>
        <v>Valid</v>
      </c>
      <c r="E4240" t="str">
        <f>'Customer_Master'!I4240</f>
        <v>Valid</v>
      </c>
      <c r="F4240" t="str">
        <f>'Customer_Master'!X4240</f>
        <v>Complete</v>
      </c>
      <c r="G4240">
        <f>'Customer_Master'!Y4240</f>
        <v>100</v>
      </c>
    </row>
    <row r="4241" spans="1:7" x14ac:dyDescent="0.25">
      <c r="A4241" s="1" t="str">
        <f>'Customer_Master'!A4241</f>
        <v>CUST-01635</v>
      </c>
      <c r="B4241" s="1" t="str">
        <f>'Customer_Master'!D4241</f>
        <v>Grace Eze</v>
      </c>
      <c r="C4241" s="1" t="str">
        <f>'Customer_Master'!E4241</f>
        <v>Apexhub Gmbh</v>
      </c>
      <c r="D4241" t="str">
        <f>'Customer_Master'!G4241</f>
        <v>Valid</v>
      </c>
      <c r="E4241" t="str">
        <f>'Customer_Master'!I4241</f>
        <v>Valid</v>
      </c>
      <c r="F4241" t="str">
        <f>'Customer_Master'!X4241</f>
        <v>Complete</v>
      </c>
      <c r="G4241">
        <f>'Customer_Master'!Y4241</f>
        <v>100</v>
      </c>
    </row>
    <row r="4242" spans="1:7" x14ac:dyDescent="0.25">
      <c r="A4242" s="1" t="str">
        <f>'Customer_Master'!A4242</f>
        <v>CUST-03433</v>
      </c>
      <c r="B4242" s="1" t="str">
        <f>'Customer_Master'!D4242</f>
        <v>Segun Adeleke</v>
      </c>
      <c r="C4242" s="1" t="str">
        <f>'Customer_Master'!E4242</f>
        <v>Datacommerce</v>
      </c>
      <c r="D4242" t="str">
        <f>'Customer_Master'!G4242</f>
        <v>Valid</v>
      </c>
      <c r="E4242" t="str">
        <f>'Customer_Master'!I4242</f>
        <v>Invalid</v>
      </c>
      <c r="F4242" t="str">
        <f>'Customer_Master'!X4242</f>
        <v>Complete</v>
      </c>
      <c r="G4242">
        <f>'Customer_Master'!Y4242</f>
        <v>80</v>
      </c>
    </row>
    <row r="4243" spans="1:7" x14ac:dyDescent="0.25">
      <c r="A4243" s="1" t="str">
        <f>'Customer_Master'!A4243</f>
        <v>CUST-00670</v>
      </c>
      <c r="B4243" s="1" t="str">
        <f>'Customer_Master'!D4243</f>
        <v>Kelechi Okorie</v>
      </c>
      <c r="C4243" s="1" t="str">
        <f>'Customer_Master'!E4243</f>
        <v>Paystack</v>
      </c>
      <c r="D4243" t="str">
        <f>'Customer_Master'!G4243</f>
        <v>Valid</v>
      </c>
      <c r="E4243" t="str">
        <f>'Customer_Master'!I4243</f>
        <v>Valid</v>
      </c>
      <c r="F4243" t="str">
        <f>'Customer_Master'!X4243</f>
        <v>Complete</v>
      </c>
      <c r="G4243">
        <f>'Customer_Master'!Y4243</f>
        <v>100</v>
      </c>
    </row>
    <row r="4244" spans="1:7" x14ac:dyDescent="0.25">
      <c r="A4244" s="1" t="str">
        <f>'Customer_Master'!A4244</f>
        <v>CUST-00743</v>
      </c>
      <c r="B4244" s="1" t="str">
        <f>'Customer_Master'!D4244</f>
        <v>Joy Afolabi</v>
      </c>
      <c r="C4244" s="1" t="str">
        <f>'Customer_Master'!E4244</f>
        <v>Hivefinance Plc</v>
      </c>
      <c r="D4244" t="str">
        <f>'Customer_Master'!G4244</f>
        <v>Valid</v>
      </c>
      <c r="E4244" t="str">
        <f>'Customer_Master'!I4244</f>
        <v>Valid</v>
      </c>
      <c r="F4244" t="str">
        <f>'Customer_Master'!X4244</f>
        <v>Complete</v>
      </c>
      <c r="G4244">
        <f>'Customer_Master'!Y4244</f>
        <v>100</v>
      </c>
    </row>
    <row r="4245" spans="1:7" x14ac:dyDescent="0.25">
      <c r="A4245" s="1" t="str">
        <f>'Customer_Master'!A4245</f>
        <v>CUST-01783</v>
      </c>
      <c r="B4245" s="1" t="str">
        <f>'Customer_Master'!D4245</f>
        <v>Chizoba Hassan</v>
      </c>
      <c r="C4245" s="1" t="str">
        <f>'Customer_Master'!E4245</f>
        <v>Not Available</v>
      </c>
      <c r="D4245" t="str">
        <f>'Customer_Master'!G4245</f>
        <v>Valid</v>
      </c>
      <c r="E4245" t="str">
        <f>'Customer_Master'!I4245</f>
        <v>Valid</v>
      </c>
      <c r="F4245" t="str">
        <f>'Customer_Master'!X4245</f>
        <v>Incomplete</v>
      </c>
      <c r="G4245">
        <f>'Customer_Master'!Y4245</f>
        <v>60</v>
      </c>
    </row>
    <row r="4246" spans="1:7" x14ac:dyDescent="0.25">
      <c r="A4246" s="1" t="str">
        <f>'Customer_Master'!A4246</f>
        <v>CUST-00681</v>
      </c>
      <c r="B4246" s="1" t="str">
        <f>'Customer_Master'!D4246</f>
        <v>Ryan Hassan</v>
      </c>
      <c r="C4246" s="1" t="str">
        <f>'Customer_Master'!E4246</f>
        <v>Cellulant</v>
      </c>
      <c r="D4246" t="str">
        <f>'Customer_Master'!G4246</f>
        <v>Valid</v>
      </c>
      <c r="E4246" t="str">
        <f>'Customer_Master'!I4246</f>
        <v>Valid</v>
      </c>
      <c r="F4246" t="str">
        <f>'Customer_Master'!X4246</f>
        <v>Complete</v>
      </c>
      <c r="G4246">
        <f>'Customer_Master'!Y4246</f>
        <v>100</v>
      </c>
    </row>
    <row r="4247" spans="1:7" x14ac:dyDescent="0.25">
      <c r="A4247" s="1" t="str">
        <f>'Customer_Master'!A4247</f>
        <v>CUST-03618</v>
      </c>
      <c r="B4247" s="1" t="str">
        <f>'Customer_Master'!D4247</f>
        <v>Obinna Lawal</v>
      </c>
      <c r="C4247" s="1" t="str">
        <f>'Customer_Master'!E4247</f>
        <v>Stackworks Inc</v>
      </c>
      <c r="D4247" t="str">
        <f>'Customer_Master'!G4247</f>
        <v>Valid</v>
      </c>
      <c r="E4247" t="str">
        <f>'Customer_Master'!I4247</f>
        <v>Valid</v>
      </c>
      <c r="F4247" t="str">
        <f>'Customer_Master'!X4247</f>
        <v>Complete</v>
      </c>
      <c r="G4247">
        <f>'Customer_Master'!Y4247</f>
        <v>100</v>
      </c>
    </row>
    <row r="4248" spans="1:7" x14ac:dyDescent="0.25">
      <c r="A4248" s="1" t="str">
        <f>'Customer_Master'!A4248</f>
        <v>CUST-01499</v>
      </c>
      <c r="B4248" s="1" t="str">
        <f>'Customer_Master'!D4248</f>
        <v>Adaeze Williams</v>
      </c>
      <c r="C4248" s="1" t="str">
        <f>'Customer_Master'!E4248</f>
        <v>Quantatech</v>
      </c>
      <c r="D4248" t="str">
        <f>'Customer_Master'!G4248</f>
        <v>Valid</v>
      </c>
      <c r="E4248" t="str">
        <f>'Customer_Master'!I4248</f>
        <v>Valid</v>
      </c>
      <c r="F4248" t="str">
        <f>'Customer_Master'!X4248</f>
        <v>Complete</v>
      </c>
      <c r="G4248">
        <f>'Customer_Master'!Y4248</f>
        <v>100</v>
      </c>
    </row>
    <row r="4249" spans="1:7" x14ac:dyDescent="0.25">
      <c r="A4249" s="1" t="str">
        <f>'Customer_Master'!A4249</f>
        <v>CUST-01656</v>
      </c>
      <c r="B4249" s="1" t="str">
        <f>'Customer_Master'!D4249</f>
        <v>Anke Ugwu</v>
      </c>
      <c r="C4249" s="1" t="str">
        <f>'Customer_Master'!E4249</f>
        <v>Dangote Industries</v>
      </c>
      <c r="D4249" t="str">
        <f>'Customer_Master'!G4249</f>
        <v>Valid</v>
      </c>
      <c r="E4249" t="str">
        <f>'Customer_Master'!I4249</f>
        <v>Valid</v>
      </c>
      <c r="F4249" t="str">
        <f>'Customer_Master'!X4249</f>
        <v>Complete</v>
      </c>
      <c r="G4249">
        <f>'Customer_Master'!Y4249</f>
        <v>100</v>
      </c>
    </row>
    <row r="4250" spans="1:7" x14ac:dyDescent="0.25">
      <c r="A4250" s="1" t="str">
        <f>'Customer_Master'!A4250</f>
        <v>CUST-01662</v>
      </c>
      <c r="B4250" s="1" t="str">
        <f>'Customer_Master'!D4250</f>
        <v>Layla Garba</v>
      </c>
      <c r="C4250" s="1" t="str">
        <f>'Customer_Master'!E4250</f>
        <v>Carbon</v>
      </c>
      <c r="D4250" t="str">
        <f>'Customer_Master'!G4250</f>
        <v>Valid</v>
      </c>
      <c r="E4250" t="str">
        <f>'Customer_Master'!I4250</f>
        <v>Valid</v>
      </c>
      <c r="F4250" t="str">
        <f>'Customer_Master'!X4250</f>
        <v>Complete</v>
      </c>
      <c r="G4250">
        <f>'Customer_Master'!Y4250</f>
        <v>100</v>
      </c>
    </row>
    <row r="4251" spans="1:7" x14ac:dyDescent="0.25">
      <c r="A4251" s="1" t="str">
        <f>'Customer_Master'!A4251</f>
        <v>CUST-02478</v>
      </c>
      <c r="B4251" s="1" t="str">
        <f>'Customer_Master'!D4251</f>
        <v>Oluwaseun Adeyemi</v>
      </c>
      <c r="C4251" s="1" t="str">
        <f>'Customer_Master'!E4251</f>
        <v>Andela</v>
      </c>
      <c r="D4251" t="str">
        <f>'Customer_Master'!G4251</f>
        <v>Valid</v>
      </c>
      <c r="E4251" t="str">
        <f>'Customer_Master'!I4251</f>
        <v>Valid</v>
      </c>
      <c r="F4251" t="str">
        <f>'Customer_Master'!X4251</f>
        <v>Complete</v>
      </c>
      <c r="G4251">
        <f>'Customer_Master'!Y4251</f>
        <v>100</v>
      </c>
    </row>
    <row r="4252" spans="1:7" x14ac:dyDescent="0.25">
      <c r="A4252" s="1" t="str">
        <f>'Customer_Master'!A4252</f>
        <v>CUST-02640</v>
      </c>
      <c r="B4252" s="1" t="str">
        <f>'Customer_Master'!D4252</f>
        <v>Ogechi Balogun</v>
      </c>
      <c r="C4252" s="1" t="str">
        <f>'Customer_Master'!E4252</f>
        <v>Corelogistics</v>
      </c>
      <c r="D4252" t="str">
        <f>'Customer_Master'!G4252</f>
        <v>Valid</v>
      </c>
      <c r="E4252" t="str">
        <f>'Customer_Master'!I4252</f>
        <v>Valid</v>
      </c>
      <c r="F4252" t="str">
        <f>'Customer_Master'!X4252</f>
        <v>Complete</v>
      </c>
      <c r="G4252">
        <f>'Customer_Master'!Y4252</f>
        <v>100</v>
      </c>
    </row>
    <row r="4253" spans="1:7" x14ac:dyDescent="0.25">
      <c r="A4253" s="1" t="str">
        <f>'Customer_Master'!A4253</f>
        <v>CUST-03005</v>
      </c>
      <c r="B4253" s="1" t="str">
        <f>'Customer_Master'!D4253</f>
        <v>Femi Nwosu</v>
      </c>
      <c r="C4253" s="1" t="str">
        <f>'Customer_Master'!E4253</f>
        <v>Flour Mills Of Nigeria</v>
      </c>
      <c r="D4253" t="str">
        <f>'Customer_Master'!G4253</f>
        <v>Valid</v>
      </c>
      <c r="E4253" t="str">
        <f>'Customer_Master'!I4253</f>
        <v>Valid</v>
      </c>
      <c r="F4253" t="str">
        <f>'Customer_Master'!X4253</f>
        <v>Complete</v>
      </c>
      <c r="G4253">
        <f>'Customer_Master'!Y4253</f>
        <v>100</v>
      </c>
    </row>
    <row r="4254" spans="1:7" x14ac:dyDescent="0.25">
      <c r="A4254" s="1" t="str">
        <f>'Customer_Master'!A4254</f>
        <v>CUST-00768</v>
      </c>
      <c r="B4254" s="1" t="str">
        <f>'Customer_Master'!D4254</f>
        <v>Joshua Smith</v>
      </c>
      <c r="C4254" s="1" t="str">
        <f>'Customer_Master'!E4254</f>
        <v>Lumengroup Ltd</v>
      </c>
      <c r="D4254" t="str">
        <f>'Customer_Master'!G4254</f>
        <v>Valid</v>
      </c>
      <c r="E4254" t="str">
        <f>'Customer_Master'!I4254</f>
        <v>Valid</v>
      </c>
      <c r="F4254" t="str">
        <f>'Customer_Master'!X4254</f>
        <v>Complete</v>
      </c>
      <c r="G4254">
        <f>'Customer_Master'!Y4254</f>
        <v>100</v>
      </c>
    </row>
    <row r="4255" spans="1:7" x14ac:dyDescent="0.25">
      <c r="A4255" s="1" t="str">
        <f>'Customer_Master'!A4255</f>
        <v>CUST-00508</v>
      </c>
      <c r="B4255" s="1" t="str">
        <f>'Customer_Master'!D4255</f>
        <v>Emeka Salami</v>
      </c>
      <c r="C4255" s="1" t="str">
        <f>'Customer_Master'!E4255</f>
        <v>Corelogistics Llc</v>
      </c>
      <c r="D4255" t="str">
        <f>'Customer_Master'!G4255</f>
        <v>Valid</v>
      </c>
      <c r="E4255" t="str">
        <f>'Customer_Master'!I4255</f>
        <v>Valid</v>
      </c>
      <c r="F4255" t="str">
        <f>'Customer_Master'!X4255</f>
        <v>Complete</v>
      </c>
      <c r="G4255">
        <f>'Customer_Master'!Y4255</f>
        <v>75</v>
      </c>
    </row>
    <row r="4256" spans="1:7" x14ac:dyDescent="0.25">
      <c r="A4256" s="1" t="str">
        <f>'Customer_Master'!A4256</f>
        <v>CUST-00298</v>
      </c>
      <c r="B4256" s="1" t="str">
        <f>'Customer_Master'!D4256</f>
        <v>Kamau Garba</v>
      </c>
      <c r="C4256" s="1" t="str">
        <f>'Customer_Master'!E4256</f>
        <v>Carbon</v>
      </c>
      <c r="D4256" t="str">
        <f>'Customer_Master'!G4256</f>
        <v>Valid</v>
      </c>
      <c r="E4256" t="str">
        <f>'Customer_Master'!I4256</f>
        <v>Valid</v>
      </c>
      <c r="F4256" t="str">
        <f>'Customer_Master'!X4256</f>
        <v>Complete</v>
      </c>
      <c r="G4256">
        <f>'Customer_Master'!Y4256</f>
        <v>75</v>
      </c>
    </row>
    <row r="4257" spans="1:7" x14ac:dyDescent="0.25">
      <c r="A4257" s="1" t="str">
        <f>'Customer_Master'!A4257</f>
        <v>CUST-01322</v>
      </c>
      <c r="B4257" s="1" t="str">
        <f>'Customer_Master'!D4257</f>
        <v>Njeri Dlamini</v>
      </c>
      <c r="C4257" s="1" t="str">
        <f>'Customer_Master'!E4257</f>
        <v>Leadlogic</v>
      </c>
      <c r="D4257" t="str">
        <f>'Customer_Master'!G4257</f>
        <v>Valid</v>
      </c>
      <c r="E4257" t="str">
        <f>'Customer_Master'!I4257</f>
        <v>Valid</v>
      </c>
      <c r="F4257" t="str">
        <f>'Customer_Master'!X4257</f>
        <v>Complete</v>
      </c>
      <c r="G4257">
        <f>'Customer_Master'!Y4257</f>
        <v>75</v>
      </c>
    </row>
    <row r="4258" spans="1:7" x14ac:dyDescent="0.25">
      <c r="A4258" s="1" t="str">
        <f>'Customer_Master'!A4258</f>
        <v>CUST-00295</v>
      </c>
      <c r="B4258" s="1" t="str">
        <f>'Customer_Master'!D4258</f>
        <v>Ryan Davies</v>
      </c>
      <c r="C4258" s="1" t="str">
        <f>'Customer_Master'!E4258</f>
        <v>Teamapt</v>
      </c>
      <c r="D4258" t="str">
        <f>'Customer_Master'!G4258</f>
        <v>Valid</v>
      </c>
      <c r="E4258" t="str">
        <f>'Customer_Master'!I4258</f>
        <v>Valid</v>
      </c>
      <c r="F4258" t="str">
        <f>'Customer_Master'!X4258</f>
        <v>Complete</v>
      </c>
      <c r="G4258">
        <f>'Customer_Master'!Y4258</f>
        <v>100</v>
      </c>
    </row>
    <row r="4259" spans="1:7" x14ac:dyDescent="0.25">
      <c r="A4259" s="1" t="str">
        <f>'Customer_Master'!A4259</f>
        <v>CUST-03810</v>
      </c>
      <c r="B4259" s="1" t="str">
        <f>'Customer_Master'!D4259</f>
        <v>Chizoba Hassan</v>
      </c>
      <c r="C4259" s="1" t="str">
        <f>'Customer_Master'!E4259</f>
        <v>Wave</v>
      </c>
      <c r="D4259" t="str">
        <f>'Customer_Master'!G4259</f>
        <v>Valid</v>
      </c>
      <c r="E4259" t="str">
        <f>'Customer_Master'!I4259</f>
        <v>Valid</v>
      </c>
      <c r="F4259" t="str">
        <f>'Customer_Master'!X4259</f>
        <v>Complete</v>
      </c>
      <c r="G4259">
        <f>'Customer_Master'!Y4259</f>
        <v>100</v>
      </c>
    </row>
    <row r="4260" spans="1:7" x14ac:dyDescent="0.25">
      <c r="A4260" s="1" t="str">
        <f>'Customer_Master'!A4260</f>
        <v>CUST-04619</v>
      </c>
      <c r="B4260" s="1" t="str">
        <f>'Customer_Master'!D4260</f>
        <v>Emmanuel Patel</v>
      </c>
      <c r="C4260" s="1" t="str">
        <f>'Customer_Master'!E4260</f>
        <v>Moniepoint</v>
      </c>
      <c r="D4260" t="str">
        <f>'Customer_Master'!G4260</f>
        <v>Invalid</v>
      </c>
      <c r="E4260" t="str">
        <f>'Customer_Master'!I4260</f>
        <v>Valid</v>
      </c>
      <c r="F4260" t="str">
        <f>'Customer_Master'!X4260</f>
        <v>Complete</v>
      </c>
      <c r="G4260">
        <f>'Customer_Master'!Y4260</f>
        <v>70</v>
      </c>
    </row>
    <row r="4261" spans="1:7" x14ac:dyDescent="0.25">
      <c r="A4261" s="1" t="str">
        <f>'Customer_Master'!A4261</f>
        <v>CUST-03004</v>
      </c>
      <c r="B4261" s="1" t="str">
        <f>'Customer_Master'!D4261</f>
        <v>Samuel</v>
      </c>
      <c r="C4261" s="1" t="str">
        <f>'Customer_Master'!E4261</f>
        <v>Echohub Plc</v>
      </c>
      <c r="D4261" t="str">
        <f>'Customer_Master'!G4261</f>
        <v>Valid</v>
      </c>
      <c r="E4261" t="str">
        <f>'Customer_Master'!I4261</f>
        <v>Valid</v>
      </c>
      <c r="F4261" t="str">
        <f>'Customer_Master'!X4261</f>
        <v>Incomplete</v>
      </c>
      <c r="G4261">
        <f>'Customer_Master'!Y4261</f>
        <v>35</v>
      </c>
    </row>
    <row r="4262" spans="1:7" x14ac:dyDescent="0.25">
      <c r="A4262" s="1" t="str">
        <f>'Customer_Master'!A4262</f>
        <v>CUST-03727</v>
      </c>
      <c r="B4262" s="1" t="str">
        <f>'Customer_Master'!D4262</f>
        <v>Adaora Nwosu</v>
      </c>
      <c r="C4262" s="1" t="str">
        <f>'Customer_Master'!E4262</f>
        <v>Flutterwave</v>
      </c>
      <c r="D4262" t="str">
        <f>'Customer_Master'!G4262</f>
        <v>Valid</v>
      </c>
      <c r="E4262" t="str">
        <f>'Customer_Master'!I4262</f>
        <v>Valid</v>
      </c>
      <c r="F4262" t="str">
        <f>'Customer_Master'!X4262</f>
        <v>Complete</v>
      </c>
      <c r="G4262">
        <f>'Customer_Master'!Y4262</f>
        <v>100</v>
      </c>
    </row>
    <row r="4263" spans="1:7" x14ac:dyDescent="0.25">
      <c r="A4263" s="1" t="str">
        <f>'Customer_Master'!A4263</f>
        <v>CUST-02816</v>
      </c>
      <c r="B4263" s="1" t="str">
        <f>'Customer_Master'!D4263</f>
        <v>Ryan O'Brien</v>
      </c>
      <c r="C4263" s="1" t="str">
        <f>'Customer_Master'!E4263</f>
        <v>Vertexhub</v>
      </c>
      <c r="D4263" t="str">
        <f>'Customer_Master'!G4263</f>
        <v>Valid</v>
      </c>
      <c r="E4263" t="str">
        <f>'Customer_Master'!I4263</f>
        <v>Valid</v>
      </c>
      <c r="F4263" t="str">
        <f>'Customer_Master'!X4263</f>
        <v>Complete</v>
      </c>
      <c r="G4263">
        <f>'Customer_Master'!Y4263</f>
        <v>75</v>
      </c>
    </row>
    <row r="4264" spans="1:7" x14ac:dyDescent="0.25">
      <c r="A4264" s="1" t="str">
        <f>'Customer_Master'!A4264</f>
        <v>CUST-01564</v>
      </c>
      <c r="B4264" s="1" t="str">
        <f>'Customer_Master'!D4264</f>
        <v>Ngozi Khan</v>
      </c>
      <c r="C4264" s="1" t="str">
        <f>'Customer_Master'!E4264</f>
        <v>Cowrywise</v>
      </c>
      <c r="D4264" t="str">
        <f>'Customer_Master'!G4264</f>
        <v>Valid</v>
      </c>
      <c r="E4264" t="str">
        <f>'Customer_Master'!I4264</f>
        <v>Valid</v>
      </c>
      <c r="F4264" t="str">
        <f>'Customer_Master'!X4264</f>
        <v>Complete</v>
      </c>
      <c r="G4264">
        <f>'Customer_Master'!Y4264</f>
        <v>75</v>
      </c>
    </row>
    <row r="4265" spans="1:7" x14ac:dyDescent="0.25">
      <c r="A4265" s="1" t="str">
        <f>'Customer_Master'!A4265</f>
        <v>CUST-01540</v>
      </c>
      <c r="B4265" s="1" t="str">
        <f>'Customer_Master'!D4265</f>
        <v>Yetunde</v>
      </c>
      <c r="C4265" s="1" t="str">
        <f>'Customer_Master'!E4265</f>
        <v>Fluxanalytics Plc</v>
      </c>
      <c r="D4265" t="str">
        <f>'Customer_Master'!G4265</f>
        <v>Valid</v>
      </c>
      <c r="E4265" t="str">
        <f>'Customer_Master'!I4265</f>
        <v>Valid</v>
      </c>
      <c r="F4265" t="str">
        <f>'Customer_Master'!X4265</f>
        <v>Incomplete</v>
      </c>
      <c r="G4265">
        <f>'Customer_Master'!Y4265</f>
        <v>60</v>
      </c>
    </row>
    <row r="4266" spans="1:7" x14ac:dyDescent="0.25">
      <c r="A4266" s="1" t="str">
        <f>'Customer_Master'!A4266</f>
        <v>CUST-03273</v>
      </c>
      <c r="B4266" s="1" t="str">
        <f>'Customer_Master'!D4266</f>
        <v>Tosin Wilson</v>
      </c>
      <c r="C4266" s="1" t="str">
        <f>'Customer_Master'!E4266</f>
        <v>Primetech</v>
      </c>
      <c r="D4266" t="str">
        <f>'Customer_Master'!G4266</f>
        <v>Valid</v>
      </c>
      <c r="E4266" t="str">
        <f>'Customer_Master'!I4266</f>
        <v>Valid</v>
      </c>
      <c r="F4266" t="str">
        <f>'Customer_Master'!X4266</f>
        <v>Complete</v>
      </c>
      <c r="G4266">
        <f>'Customer_Master'!Y4266</f>
        <v>75</v>
      </c>
    </row>
    <row r="4267" spans="1:7" x14ac:dyDescent="0.25">
      <c r="A4267" s="1" t="str">
        <f>'Customer_Master'!A4267</f>
        <v>CUST-00442</v>
      </c>
      <c r="B4267" s="1" t="str">
        <f>'Customer_Master'!D4267</f>
        <v>Mwangi Adewale</v>
      </c>
      <c r="C4267" s="1" t="str">
        <f>'Customer_Master'!E4267</f>
        <v>Bua Foods</v>
      </c>
      <c r="D4267" t="str">
        <f>'Customer_Master'!G4267</f>
        <v>Valid</v>
      </c>
      <c r="E4267" t="str">
        <f>'Customer_Master'!I4267</f>
        <v>Valid</v>
      </c>
      <c r="F4267" t="str">
        <f>'Customer_Master'!X4267</f>
        <v>Complete</v>
      </c>
      <c r="G4267">
        <f>'Customer_Master'!Y4267</f>
        <v>75</v>
      </c>
    </row>
    <row r="4268" spans="1:7" x14ac:dyDescent="0.25">
      <c r="A4268" s="1" t="str">
        <f>'Customer_Master'!A4268</f>
        <v>CUST-05099</v>
      </c>
      <c r="B4268" s="1" t="str">
        <f>'Customer_Master'!D4268</f>
        <v>Noah</v>
      </c>
      <c r="C4268" s="1" t="str">
        <f>'Customer_Master'!E4268</f>
        <v>Leadlogistics</v>
      </c>
      <c r="D4268" t="str">
        <f>'Customer_Master'!G4268</f>
        <v>Valid</v>
      </c>
      <c r="E4268" t="str">
        <f>'Customer_Master'!I4268</f>
        <v>Valid</v>
      </c>
      <c r="F4268" t="str">
        <f>'Customer_Master'!X4268</f>
        <v>Incomplete</v>
      </c>
      <c r="G4268">
        <f>'Customer_Master'!Y4268</f>
        <v>35</v>
      </c>
    </row>
    <row r="4269" spans="1:7" x14ac:dyDescent="0.25">
      <c r="A4269" s="1" t="str">
        <f>'Customer_Master'!A4269</f>
        <v>CUST-01107</v>
      </c>
      <c r="B4269" s="1" t="str">
        <f>'Customer_Master'!D4269</f>
        <v>Chioma Van Der Merwe</v>
      </c>
      <c r="C4269" s="1" t="str">
        <f>'Customer_Master'!E4269</f>
        <v>Brightcapital Plc</v>
      </c>
      <c r="D4269" t="str">
        <f>'Customer_Master'!G4269</f>
        <v>Valid</v>
      </c>
      <c r="E4269" t="str">
        <f>'Customer_Master'!I4269</f>
        <v>Valid</v>
      </c>
      <c r="F4269" t="str">
        <f>'Customer_Master'!X4269</f>
        <v>Complete</v>
      </c>
      <c r="G4269">
        <f>'Customer_Master'!Y4269</f>
        <v>100</v>
      </c>
    </row>
    <row r="4270" spans="1:7" x14ac:dyDescent="0.25">
      <c r="A4270" s="1" t="str">
        <f>'Customer_Master'!A4270</f>
        <v>CUST-04977</v>
      </c>
      <c r="B4270" s="1" t="str">
        <f>'Customer_Master'!D4270</f>
        <v>David Afolabi</v>
      </c>
      <c r="C4270" s="1" t="str">
        <f>'Customer_Master'!E4270</f>
        <v>Vertexfinance Gmbh</v>
      </c>
      <c r="D4270" t="str">
        <f>'Customer_Master'!G4270</f>
        <v>Valid</v>
      </c>
      <c r="E4270" t="str">
        <f>'Customer_Master'!I4270</f>
        <v>Valid</v>
      </c>
      <c r="F4270" t="str">
        <f>'Customer_Master'!X4270</f>
        <v>Complete</v>
      </c>
      <c r="G4270">
        <f>'Customer_Master'!Y4270</f>
        <v>100</v>
      </c>
    </row>
    <row r="4271" spans="1:7" x14ac:dyDescent="0.25">
      <c r="A4271" s="1" t="str">
        <f>'Customer_Master'!A4271</f>
        <v>CUST-04009</v>
      </c>
      <c r="B4271" s="1" t="str">
        <f>'Customer_Master'!D4271</f>
        <v>Blessing Onyeka</v>
      </c>
      <c r="C4271" s="1" t="str">
        <f>'Customer_Master'!E4271</f>
        <v>Konga</v>
      </c>
      <c r="D4271" t="str">
        <f>'Customer_Master'!G4271</f>
        <v>Valid</v>
      </c>
      <c r="E4271" t="str">
        <f>'Customer_Master'!I4271</f>
        <v>Valid</v>
      </c>
      <c r="F4271" t="str">
        <f>'Customer_Master'!X4271</f>
        <v>Complete</v>
      </c>
      <c r="G4271">
        <f>'Customer_Master'!Y4271</f>
        <v>75</v>
      </c>
    </row>
    <row r="4272" spans="1:7" x14ac:dyDescent="0.25">
      <c r="A4272" s="1" t="str">
        <f>'Customer_Master'!A4272</f>
        <v>CUST-03955</v>
      </c>
      <c r="B4272" s="1" t="str">
        <f>'Customer_Master'!D4272</f>
        <v>Omar Botha</v>
      </c>
      <c r="C4272" s="1" t="str">
        <f>'Customer_Master'!E4272</f>
        <v>Dangote Industries</v>
      </c>
      <c r="D4272" t="str">
        <f>'Customer_Master'!G4272</f>
        <v>Valid</v>
      </c>
      <c r="E4272" t="str">
        <f>'Customer_Master'!I4272</f>
        <v>Valid</v>
      </c>
      <c r="F4272" t="str">
        <f>'Customer_Master'!X4272</f>
        <v>Complete</v>
      </c>
      <c r="G4272">
        <f>'Customer_Master'!Y4272</f>
        <v>100</v>
      </c>
    </row>
    <row r="4273" spans="1:7" x14ac:dyDescent="0.25">
      <c r="A4273" s="1" t="str">
        <f>'Customer_Master'!A4273</f>
        <v>CUST-03885</v>
      </c>
      <c r="B4273" s="1" t="str">
        <f>'Customer_Master'!D4273</f>
        <v>Yusuf Evans</v>
      </c>
      <c r="C4273" s="1" t="str">
        <f>'Customer_Master'!E4273</f>
        <v>Apexlogic Inc</v>
      </c>
      <c r="D4273" t="str">
        <f>'Customer_Master'!G4273</f>
        <v>Valid</v>
      </c>
      <c r="E4273" t="str">
        <f>'Customer_Master'!I4273</f>
        <v>Valid</v>
      </c>
      <c r="F4273" t="str">
        <f>'Customer_Master'!X4273</f>
        <v>Complete</v>
      </c>
      <c r="G4273">
        <f>'Customer_Master'!Y4273</f>
        <v>100</v>
      </c>
    </row>
    <row r="4274" spans="1:7" x14ac:dyDescent="0.25">
      <c r="A4274" s="1" t="str">
        <f>'Customer_Master'!A4274</f>
        <v>CUST-02851</v>
      </c>
      <c r="B4274" s="1" t="str">
        <f>'Customer_Master'!D4274</f>
        <v>Favour Nwankwo</v>
      </c>
      <c r="C4274" s="1" t="str">
        <f>'Customer_Master'!E4274</f>
        <v>Orbithub Gmbh</v>
      </c>
      <c r="D4274" t="str">
        <f>'Customer_Master'!G4274</f>
        <v>Valid</v>
      </c>
      <c r="E4274" t="str">
        <f>'Customer_Master'!I4274</f>
        <v>Valid</v>
      </c>
      <c r="F4274" t="str">
        <f>'Customer_Master'!X4274</f>
        <v>Complete</v>
      </c>
      <c r="G4274">
        <f>'Customer_Master'!Y4274</f>
        <v>100</v>
      </c>
    </row>
    <row r="4275" spans="1:7" x14ac:dyDescent="0.25">
      <c r="A4275" s="1" t="str">
        <f>'Customer_Master'!A4275</f>
        <v>CUST-04316</v>
      </c>
      <c r="B4275" s="1" t="str">
        <f>'Customer_Master'!D4275</f>
        <v>Grace Lawal</v>
      </c>
      <c r="C4275" s="1" t="str">
        <f>'Customer_Master'!E4275</f>
        <v>Hivelabs Plc</v>
      </c>
      <c r="D4275" t="str">
        <f>'Customer_Master'!G4275</f>
        <v>Valid</v>
      </c>
      <c r="E4275" t="str">
        <f>'Customer_Master'!I4275</f>
        <v>Valid</v>
      </c>
      <c r="F4275" t="str">
        <f>'Customer_Master'!X4275</f>
        <v>Complete</v>
      </c>
      <c r="G4275">
        <f>'Customer_Master'!Y4275</f>
        <v>100</v>
      </c>
    </row>
    <row r="4276" spans="1:7" x14ac:dyDescent="0.25">
      <c r="A4276" s="1" t="str">
        <f>'Customer_Master'!A4276</f>
        <v>CUST-05022</v>
      </c>
      <c r="B4276" s="1" t="str">
        <f>'Customer_Master'!D4276</f>
        <v>Liam Adeleke</v>
      </c>
      <c r="C4276" s="1" t="str">
        <f>'Customer_Master'!E4276</f>
        <v>Coresoft Inc</v>
      </c>
      <c r="D4276" t="str">
        <f>'Customer_Master'!G4276</f>
        <v>Valid</v>
      </c>
      <c r="E4276" t="str">
        <f>'Customer_Master'!I4276</f>
        <v>Valid</v>
      </c>
      <c r="F4276" t="str">
        <f>'Customer_Master'!X4276</f>
        <v>Complete</v>
      </c>
      <c r="G4276">
        <f>'Customer_Master'!Y4276</f>
        <v>75</v>
      </c>
    </row>
    <row r="4277" spans="1:7" x14ac:dyDescent="0.25">
      <c r="A4277" s="1" t="str">
        <f>'Customer_Master'!A4277</f>
        <v>CUST-03322</v>
      </c>
      <c r="B4277" s="1" t="str">
        <f>'Customer_Master'!D4277</f>
        <v>Samuel Naidoo</v>
      </c>
      <c r="C4277" s="1" t="str">
        <f>'Customer_Master'!E4277</f>
        <v>Flour Mills Of Nigeria</v>
      </c>
      <c r="D4277" t="str">
        <f>'Customer_Master'!G4277</f>
        <v>Valid</v>
      </c>
      <c r="E4277" t="str">
        <f>'Customer_Master'!I4277</f>
        <v>Valid</v>
      </c>
      <c r="F4277" t="str">
        <f>'Customer_Master'!X4277</f>
        <v>Complete</v>
      </c>
      <c r="G4277">
        <f>'Customer_Master'!Y4277</f>
        <v>100</v>
      </c>
    </row>
    <row r="4278" spans="1:7" x14ac:dyDescent="0.25">
      <c r="A4278" s="1" t="str">
        <f>'Customer_Master'!A4278</f>
        <v>CUST-05086</v>
      </c>
      <c r="B4278" s="1" t="str">
        <f>'Customer_Master'!D4278</f>
        <v>Omar Okafor</v>
      </c>
      <c r="C4278" s="1" t="str">
        <f>'Customer_Master'!E4278</f>
        <v>Gridsoft Llc</v>
      </c>
      <c r="D4278" t="str">
        <f>'Customer_Master'!G4278</f>
        <v>Valid</v>
      </c>
      <c r="E4278" t="str">
        <f>'Customer_Master'!I4278</f>
        <v>Valid</v>
      </c>
      <c r="F4278" t="str">
        <f>'Customer_Master'!X4278</f>
        <v>Complete</v>
      </c>
      <c r="G4278">
        <f>'Customer_Master'!Y4278</f>
        <v>75</v>
      </c>
    </row>
    <row r="4279" spans="1:7" x14ac:dyDescent="0.25">
      <c r="A4279" s="1" t="str">
        <f>'Customer_Master'!A4279</f>
        <v>CUST-00060</v>
      </c>
      <c r="B4279" s="1" t="str">
        <f>'Customer_Master'!D4279</f>
        <v>Nnamdi Van Der Merwe</v>
      </c>
      <c r="C4279" s="1" t="str">
        <f>'Customer_Master'!E4279</f>
        <v>Moniepoint</v>
      </c>
      <c r="D4279" t="str">
        <f>'Customer_Master'!G4279</f>
        <v>Valid</v>
      </c>
      <c r="E4279" t="str">
        <f>'Customer_Master'!I4279</f>
        <v>Valid</v>
      </c>
      <c r="F4279" t="str">
        <f>'Customer_Master'!X4279</f>
        <v>Complete</v>
      </c>
      <c r="G4279">
        <f>'Customer_Master'!Y4279</f>
        <v>100</v>
      </c>
    </row>
    <row r="4280" spans="1:7" x14ac:dyDescent="0.25">
      <c r="A4280" s="1" t="str">
        <f>'Customer_Master'!A4280</f>
        <v>CUST-00814</v>
      </c>
      <c r="B4280" s="1" t="str">
        <f>'Customer_Master'!D4280</f>
        <v>Favour Balogun</v>
      </c>
      <c r="C4280" s="1" t="str">
        <f>'Customer_Master'!E4280</f>
        <v>Andela</v>
      </c>
      <c r="D4280" t="str">
        <f>'Customer_Master'!G4280</f>
        <v>Valid</v>
      </c>
      <c r="E4280" t="str">
        <f>'Customer_Master'!I4280</f>
        <v>Valid</v>
      </c>
      <c r="F4280" t="str">
        <f>'Customer_Master'!X4280</f>
        <v>Complete</v>
      </c>
      <c r="G4280">
        <f>'Customer_Master'!Y4280</f>
        <v>100</v>
      </c>
    </row>
    <row r="4281" spans="1:7" x14ac:dyDescent="0.25">
      <c r="A4281" s="1" t="str">
        <f>'Customer_Master'!A4281</f>
        <v>CUST-00126</v>
      </c>
      <c r="B4281" s="1" t="str">
        <f>'Customer_Master'!D4281</f>
        <v>Abdullahi Wilson</v>
      </c>
      <c r="C4281" s="1" t="str">
        <f>'Customer_Master'!E4281</f>
        <v>Orbitlogic</v>
      </c>
      <c r="D4281" t="str">
        <f>'Customer_Master'!G4281</f>
        <v>Valid</v>
      </c>
      <c r="E4281" t="str">
        <f>'Customer_Master'!I4281</f>
        <v>Valid</v>
      </c>
      <c r="F4281" t="str">
        <f>'Customer_Master'!X4281</f>
        <v>Complete</v>
      </c>
      <c r="G4281">
        <f>'Customer_Master'!Y4281</f>
        <v>100</v>
      </c>
    </row>
    <row r="4282" spans="1:7" x14ac:dyDescent="0.25">
      <c r="A4282" s="1" t="str">
        <f>'Customer_Master'!A4282</f>
        <v>CUST-03513</v>
      </c>
      <c r="B4282" s="1" t="str">
        <f>'Customer_Master'!D4282</f>
        <v>Nneka Ugwu</v>
      </c>
      <c r="C4282" s="1" t="str">
        <f>'Customer_Master'!E4282</f>
        <v>Novaworks Llc</v>
      </c>
      <c r="D4282" t="str">
        <f>'Customer_Master'!G4282</f>
        <v>Valid</v>
      </c>
      <c r="E4282" t="str">
        <f>'Customer_Master'!I4282</f>
        <v>Valid</v>
      </c>
      <c r="F4282" t="str">
        <f>'Customer_Master'!X4282</f>
        <v>Complete</v>
      </c>
      <c r="G4282">
        <f>'Customer_Master'!Y4282</f>
        <v>75</v>
      </c>
    </row>
    <row r="4283" spans="1:7" x14ac:dyDescent="0.25">
      <c r="A4283" s="1" t="str">
        <f>'Customer_Master'!A4283</f>
        <v>CUST-01144</v>
      </c>
      <c r="B4283" s="1" t="str">
        <f>'Customer_Master'!D4283</f>
        <v>Ikechukwu Aliyu</v>
      </c>
      <c r="C4283" s="1" t="str">
        <f>'Customer_Master'!E4283</f>
        <v>Moniepoint</v>
      </c>
      <c r="D4283" t="str">
        <f>'Customer_Master'!G4283</f>
        <v>Valid</v>
      </c>
      <c r="E4283" t="str">
        <f>'Customer_Master'!I4283</f>
        <v>Valid</v>
      </c>
      <c r="F4283" t="str">
        <f>'Customer_Master'!X4283</f>
        <v>Complete</v>
      </c>
      <c r="G4283">
        <f>'Customer_Master'!Y4283</f>
        <v>100</v>
      </c>
    </row>
    <row r="4284" spans="1:7" x14ac:dyDescent="0.25">
      <c r="A4284" s="1" t="str">
        <f>'Customer_Master'!A4284</f>
        <v>CUST-02598</v>
      </c>
      <c r="B4284" s="1" t="str">
        <f>'Customer_Master'!D4284</f>
        <v>Damilola Mensah</v>
      </c>
      <c r="C4284" s="1" t="str">
        <f>'Customer_Master'!E4284</f>
        <v>Chipper Cash</v>
      </c>
      <c r="D4284" t="str">
        <f>'Customer_Master'!G4284</f>
        <v>Valid</v>
      </c>
      <c r="E4284" t="str">
        <f>'Customer_Master'!I4284</f>
        <v>Valid</v>
      </c>
      <c r="F4284" t="str">
        <f>'Customer_Master'!X4284</f>
        <v>Complete</v>
      </c>
      <c r="G4284">
        <f>'Customer_Master'!Y4284</f>
        <v>100</v>
      </c>
    </row>
    <row r="4285" spans="1:7" x14ac:dyDescent="0.25">
      <c r="A4285" s="1" t="str">
        <f>'Customer_Master'!A4285</f>
        <v>CUST-02446</v>
      </c>
      <c r="B4285" s="1" t="str">
        <f>'Customer_Master'!D4285</f>
        <v>Precious Okonkwo</v>
      </c>
      <c r="C4285" s="1" t="str">
        <f>'Customer_Master'!E4285</f>
        <v>Vaultworks Plc</v>
      </c>
      <c r="D4285" t="str">
        <f>'Customer_Master'!G4285</f>
        <v>Valid</v>
      </c>
      <c r="E4285" t="str">
        <f>'Customer_Master'!I4285</f>
        <v>Valid</v>
      </c>
      <c r="F4285" t="str">
        <f>'Customer_Master'!X4285</f>
        <v>Complete</v>
      </c>
      <c r="G4285">
        <f>'Customer_Master'!Y4285</f>
        <v>100</v>
      </c>
    </row>
    <row r="4286" spans="1:7" x14ac:dyDescent="0.25">
      <c r="A4286" s="1" t="str">
        <f>'Customer_Master'!A4286</f>
        <v>CUST-03827</v>
      </c>
      <c r="B4286" s="1" t="str">
        <f>'Customer_Master'!D4286</f>
        <v>Ifeoma Bello</v>
      </c>
      <c r="C4286" s="1" t="str">
        <f>'Customer_Master'!E4286</f>
        <v>Heliosystems Gmbh</v>
      </c>
      <c r="D4286" t="str">
        <f>'Customer_Master'!G4286</f>
        <v>Valid</v>
      </c>
      <c r="E4286" t="str">
        <f>'Customer_Master'!I4286</f>
        <v>Valid</v>
      </c>
      <c r="F4286" t="str">
        <f>'Customer_Master'!X4286</f>
        <v>Complete</v>
      </c>
      <c r="G4286">
        <f>'Customer_Master'!Y4286</f>
        <v>100</v>
      </c>
    </row>
    <row r="4287" spans="1:7" x14ac:dyDescent="0.25">
      <c r="A4287" s="1" t="str">
        <f>'Customer_Master'!A4287</f>
        <v>CUST-01037</v>
      </c>
      <c r="B4287" s="1" t="str">
        <f>'Customer_Master'!D4287</f>
        <v>Ahmed Balogun</v>
      </c>
      <c r="C4287" s="1" t="str">
        <f>'Customer_Master'!E4287</f>
        <v>Dangote Industries</v>
      </c>
      <c r="D4287" t="str">
        <f>'Customer_Master'!G4287</f>
        <v>Valid</v>
      </c>
      <c r="E4287" t="str">
        <f>'Customer_Master'!I4287</f>
        <v>Valid</v>
      </c>
      <c r="F4287" t="str">
        <f>'Customer_Master'!X4287</f>
        <v>Complete</v>
      </c>
      <c r="G4287">
        <f>'Customer_Master'!Y4287</f>
        <v>100</v>
      </c>
    </row>
    <row r="4288" spans="1:7" x14ac:dyDescent="0.25">
      <c r="A4288" s="1" t="str">
        <f>'Customer_Master'!A4288</f>
        <v>CUST-04486</v>
      </c>
      <c r="B4288" s="1" t="str">
        <f>'Customer_Master'!D4288</f>
        <v>Wanjala Nwachukwu</v>
      </c>
      <c r="C4288" s="1" t="str">
        <f>'Customer_Master'!E4288</f>
        <v>Swiftcommerce</v>
      </c>
      <c r="D4288" t="str">
        <f>'Customer_Master'!G4288</f>
        <v>Valid</v>
      </c>
      <c r="E4288" t="str">
        <f>'Customer_Master'!I4288</f>
        <v>Valid</v>
      </c>
      <c r="F4288" t="str">
        <f>'Customer_Master'!X4288</f>
        <v>Complete</v>
      </c>
      <c r="G4288">
        <f>'Customer_Master'!Y4288</f>
        <v>100</v>
      </c>
    </row>
    <row r="4289" spans="1:7" x14ac:dyDescent="0.25">
      <c r="A4289" s="1" t="str">
        <f>'Customer_Master'!A4289</f>
        <v>CUST-04879</v>
      </c>
      <c r="B4289" s="1" t="str">
        <f>'Customer_Master'!D4289</f>
        <v>Ahmed Naidoo</v>
      </c>
      <c r="C4289" s="1" t="str">
        <f>'Customer_Master'!E4289</f>
        <v>Vaultlabs</v>
      </c>
      <c r="D4289" t="str">
        <f>'Customer_Master'!G4289</f>
        <v>Valid</v>
      </c>
      <c r="E4289" t="str">
        <f>'Customer_Master'!I4289</f>
        <v>Valid</v>
      </c>
      <c r="F4289" t="str">
        <f>'Customer_Master'!X4289</f>
        <v>Complete</v>
      </c>
      <c r="G4289">
        <f>'Customer_Master'!Y4289</f>
        <v>100</v>
      </c>
    </row>
    <row r="4290" spans="1:7" x14ac:dyDescent="0.25">
      <c r="A4290" s="1" t="str">
        <f>'Customer_Master'!A4290</f>
        <v>CUST-00576</v>
      </c>
      <c r="B4290" s="1" t="str">
        <f>'Customer_Master'!D4290</f>
        <v>Segun Salami</v>
      </c>
      <c r="C4290" s="1" t="str">
        <f>'Customer_Master'!E4290</f>
        <v>Brighttech Gmbh</v>
      </c>
      <c r="D4290" t="str">
        <f>'Customer_Master'!G4290</f>
        <v>Valid</v>
      </c>
      <c r="E4290" t="str">
        <f>'Customer_Master'!I4290</f>
        <v>Valid</v>
      </c>
      <c r="F4290" t="str">
        <f>'Customer_Master'!X4290</f>
        <v>Complete</v>
      </c>
      <c r="G4290">
        <f>'Customer_Master'!Y4290</f>
        <v>100</v>
      </c>
    </row>
    <row r="4291" spans="1:7" x14ac:dyDescent="0.25">
      <c r="A4291" s="1" t="str">
        <f>'Customer_Master'!A4291</f>
        <v>CUST-03518</v>
      </c>
      <c r="B4291" s="1" t="str">
        <f>'Customer_Master'!D4291</f>
        <v>Babatunde Nwachukwu</v>
      </c>
      <c r="C4291" s="1" t="str">
        <f>'Customer_Master'!E4291</f>
        <v>Lumenlogic Ltd</v>
      </c>
      <c r="D4291" t="str">
        <f>'Customer_Master'!G4291</f>
        <v>Valid</v>
      </c>
      <c r="E4291" t="str">
        <f>'Customer_Master'!I4291</f>
        <v>Valid</v>
      </c>
      <c r="F4291" t="str">
        <f>'Customer_Master'!X4291</f>
        <v>Complete</v>
      </c>
      <c r="G4291">
        <f>'Customer_Master'!Y4291</f>
        <v>100</v>
      </c>
    </row>
    <row r="4292" spans="1:7" x14ac:dyDescent="0.25">
      <c r="A4292" s="1" t="str">
        <f>'Customer_Master'!A4292</f>
        <v>CUST-00357</v>
      </c>
      <c r="B4292" s="1" t="str">
        <f>'Customer_Master'!D4292</f>
        <v>Olivia Davies</v>
      </c>
      <c r="C4292" s="1" t="str">
        <f>'Customer_Master'!E4292</f>
        <v>Mpesa Solutions</v>
      </c>
      <c r="D4292" t="str">
        <f>'Customer_Master'!G4292</f>
        <v>Valid</v>
      </c>
      <c r="E4292" t="str">
        <f>'Customer_Master'!I4292</f>
        <v>Valid</v>
      </c>
      <c r="F4292" t="str">
        <f>'Customer_Master'!X4292</f>
        <v>Complete</v>
      </c>
      <c r="G4292">
        <f>'Customer_Master'!Y4292</f>
        <v>100</v>
      </c>
    </row>
    <row r="4293" spans="1:7" x14ac:dyDescent="0.25">
      <c r="A4293" s="1" t="str">
        <f>'Customer_Master'!A4293</f>
        <v>CUST-02028</v>
      </c>
      <c r="B4293" s="1" t="str">
        <f>'Customer_Master'!D4293</f>
        <v>Amaka Oladipo</v>
      </c>
      <c r="C4293" s="1" t="str">
        <f>'Customer_Master'!E4293</f>
        <v>Piggyvest</v>
      </c>
      <c r="D4293" t="str">
        <f>'Customer_Master'!G4293</f>
        <v>Valid</v>
      </c>
      <c r="E4293" t="str">
        <f>'Customer_Master'!I4293</f>
        <v>Valid</v>
      </c>
      <c r="F4293" t="str">
        <f>'Customer_Master'!X4293</f>
        <v>Complete</v>
      </c>
      <c r="G4293">
        <f>'Customer_Master'!Y4293</f>
        <v>100</v>
      </c>
    </row>
    <row r="4294" spans="1:7" x14ac:dyDescent="0.25">
      <c r="A4294" s="1" t="str">
        <f>'Customer_Master'!A4294</f>
        <v>CUST-04582</v>
      </c>
      <c r="B4294" s="1" t="str">
        <f>'Customer_Master'!D4294</f>
        <v>Fatuma Dlamini</v>
      </c>
      <c r="C4294" s="1" t="str">
        <f>'Customer_Master'!E4294</f>
        <v>Konga</v>
      </c>
      <c r="D4294" t="str">
        <f>'Customer_Master'!G4294</f>
        <v>Valid</v>
      </c>
      <c r="E4294" t="str">
        <f>'Customer_Master'!I4294</f>
        <v>Valid</v>
      </c>
      <c r="F4294" t="str">
        <f>'Customer_Master'!X4294</f>
        <v>Complete</v>
      </c>
      <c r="G4294">
        <f>'Customer_Master'!Y4294</f>
        <v>100</v>
      </c>
    </row>
    <row r="4295" spans="1:7" x14ac:dyDescent="0.25">
      <c r="A4295" s="1" t="str">
        <f>'Customer_Master'!A4295</f>
        <v>CUST-01696</v>
      </c>
      <c r="B4295" s="1" t="str">
        <f>'Customer_Master'!D4295</f>
        <v>Amaka Obi</v>
      </c>
      <c r="C4295" s="1" t="str">
        <f>'Customer_Master'!E4295</f>
        <v>Moniepoint</v>
      </c>
      <c r="D4295" t="str">
        <f>'Customer_Master'!G4295</f>
        <v>Valid</v>
      </c>
      <c r="E4295" t="str">
        <f>'Customer_Master'!I4295</f>
        <v>Valid</v>
      </c>
      <c r="F4295" t="str">
        <f>'Customer_Master'!X4295</f>
        <v>Complete</v>
      </c>
      <c r="G4295">
        <f>'Customer_Master'!Y4295</f>
        <v>100</v>
      </c>
    </row>
    <row r="4296" spans="1:7" x14ac:dyDescent="0.25">
      <c r="A4296" s="1" t="str">
        <f>'Customer_Master'!A4296</f>
        <v>CUST-01849</v>
      </c>
      <c r="B4296" s="1" t="str">
        <f>'Customer_Master'!D4296</f>
        <v>Fatuma Johnson</v>
      </c>
      <c r="C4296" s="1" t="str">
        <f>'Customer_Master'!E4296</f>
        <v>Sparklogistics Ltd</v>
      </c>
      <c r="D4296" t="str">
        <f>'Customer_Master'!G4296</f>
        <v>Valid</v>
      </c>
      <c r="E4296" t="str">
        <f>'Customer_Master'!I4296</f>
        <v>Valid</v>
      </c>
      <c r="F4296" t="str">
        <f>'Customer_Master'!X4296</f>
        <v>Complete</v>
      </c>
      <c r="G4296">
        <f>'Customer_Master'!Y4296</f>
        <v>100</v>
      </c>
    </row>
    <row r="4297" spans="1:7" x14ac:dyDescent="0.25">
      <c r="A4297" s="1" t="str">
        <f>'Customer_Master'!A4297</f>
        <v>CUST-00514</v>
      </c>
      <c r="B4297" s="1" t="str">
        <f>'Customer_Master'!D4297</f>
        <v>Amaka</v>
      </c>
      <c r="C4297" s="1" t="str">
        <f>'Customer_Master'!E4297</f>
        <v>Cloudlogic Plc</v>
      </c>
      <c r="D4297" t="str">
        <f>'Customer_Master'!G4297</f>
        <v>Valid</v>
      </c>
      <c r="E4297" t="str">
        <f>'Customer_Master'!I4297</f>
        <v>Valid</v>
      </c>
      <c r="F4297" t="str">
        <f>'Customer_Master'!X4297</f>
        <v>Incomplete</v>
      </c>
      <c r="G4297">
        <f>'Customer_Master'!Y4297</f>
        <v>60</v>
      </c>
    </row>
    <row r="4298" spans="1:7" x14ac:dyDescent="0.25">
      <c r="A4298" s="1" t="str">
        <f>'Customer_Master'!A4298</f>
        <v>CUST-03297</v>
      </c>
      <c r="B4298" s="1" t="str">
        <f>'Customer_Master'!D4298</f>
        <v>Kamau Al-Farsi</v>
      </c>
      <c r="C4298" s="1" t="str">
        <f>'Customer_Master'!E4298</f>
        <v>Andela</v>
      </c>
      <c r="D4298" t="str">
        <f>'Customer_Master'!G4298</f>
        <v>Valid</v>
      </c>
      <c r="E4298" t="str">
        <f>'Customer_Master'!I4298</f>
        <v>Valid</v>
      </c>
      <c r="F4298" t="str">
        <f>'Customer_Master'!X4298</f>
        <v>Complete</v>
      </c>
      <c r="G4298">
        <f>'Customer_Master'!Y4298</f>
        <v>100</v>
      </c>
    </row>
    <row r="4299" spans="1:7" x14ac:dyDescent="0.25">
      <c r="A4299" s="1" t="str">
        <f>'Customer_Master'!A4299</f>
        <v>CUST-04168</v>
      </c>
      <c r="B4299" s="1" t="str">
        <f>'Customer_Master'!D4299</f>
        <v>Ikechukwu Nwankwo</v>
      </c>
      <c r="C4299" s="1" t="str">
        <f>'Customer_Master'!E4299</f>
        <v>Carbon</v>
      </c>
      <c r="D4299" t="str">
        <f>'Customer_Master'!G4299</f>
        <v>Valid</v>
      </c>
      <c r="E4299" t="str">
        <f>'Customer_Master'!I4299</f>
        <v>Valid</v>
      </c>
      <c r="F4299" t="str">
        <f>'Customer_Master'!X4299</f>
        <v>Complete</v>
      </c>
      <c r="G4299">
        <f>'Customer_Master'!Y4299</f>
        <v>75</v>
      </c>
    </row>
    <row r="4300" spans="1:7" x14ac:dyDescent="0.25">
      <c r="A4300" s="1" t="str">
        <f>'Customer_Master'!A4300</f>
        <v>CUST-04855</v>
      </c>
      <c r="B4300" s="1" t="str">
        <f>'Customer_Master'!D4300</f>
        <v>Ogechi Garba</v>
      </c>
      <c r="C4300" s="1" t="str">
        <f>'Customer_Master'!E4300</f>
        <v>Leadworks Llc</v>
      </c>
      <c r="D4300" t="str">
        <f>'Customer_Master'!G4300</f>
        <v>Valid</v>
      </c>
      <c r="E4300" t="str">
        <f>'Customer_Master'!I4300</f>
        <v>Valid</v>
      </c>
      <c r="F4300" t="str">
        <f>'Customer_Master'!X4300</f>
        <v>Complete</v>
      </c>
      <c r="G4300">
        <f>'Customer_Master'!Y4300</f>
        <v>100</v>
      </c>
    </row>
    <row r="4301" spans="1:7" x14ac:dyDescent="0.25">
      <c r="A4301" s="1" t="str">
        <f>'Customer_Master'!A4301</f>
        <v>CUST-00674</v>
      </c>
      <c r="B4301" s="1" t="str">
        <f>'Customer_Master'!D4301</f>
        <v>Niyi Hassan</v>
      </c>
      <c r="C4301" s="1" t="str">
        <f>'Customer_Master'!E4301</f>
        <v>Sparktech Inc</v>
      </c>
      <c r="D4301" t="str">
        <f>'Customer_Master'!G4301</f>
        <v>Valid</v>
      </c>
      <c r="E4301" t="str">
        <f>'Customer_Master'!I4301</f>
        <v>Valid</v>
      </c>
      <c r="F4301" t="str">
        <f>'Customer_Master'!X4301</f>
        <v>Complete</v>
      </c>
      <c r="G4301">
        <f>'Customer_Master'!Y4301</f>
        <v>75</v>
      </c>
    </row>
    <row r="4302" spans="1:7" x14ac:dyDescent="0.25">
      <c r="A4302" s="1" t="str">
        <f>'Customer_Master'!A4302</f>
        <v>CUST-04229</v>
      </c>
      <c r="B4302" s="1" t="str">
        <f>'Customer_Master'!D4302</f>
        <v>Kamau Van Der Merwe</v>
      </c>
      <c r="C4302" s="1" t="str">
        <f>'Customer_Master'!E4302</f>
        <v>Wave</v>
      </c>
      <c r="D4302" t="str">
        <f>'Customer_Master'!G4302</f>
        <v>Valid</v>
      </c>
      <c r="E4302" t="str">
        <f>'Customer_Master'!I4302</f>
        <v>Valid</v>
      </c>
      <c r="F4302" t="str">
        <f>'Customer_Master'!X4302</f>
        <v>Complete</v>
      </c>
      <c r="G4302">
        <f>'Customer_Master'!Y4302</f>
        <v>100</v>
      </c>
    </row>
    <row r="4303" spans="1:7" x14ac:dyDescent="0.25">
      <c r="A4303" s="1" t="str">
        <f>'Customer_Master'!A4303</f>
        <v>CUST-04700</v>
      </c>
      <c r="B4303" s="1" t="str">
        <f>'Customer_Master'!D4303</f>
        <v>Usman Abubakar</v>
      </c>
      <c r="C4303" s="1" t="str">
        <f>'Customer_Master'!E4303</f>
        <v>Chipper Cash</v>
      </c>
      <c r="D4303" t="str">
        <f>'Customer_Master'!G4303</f>
        <v>Invalid</v>
      </c>
      <c r="E4303" t="str">
        <f>'Customer_Master'!I4303</f>
        <v>Valid</v>
      </c>
      <c r="F4303" t="str">
        <f>'Customer_Master'!X4303</f>
        <v>Complete</v>
      </c>
      <c r="G4303">
        <f>'Customer_Master'!Y4303</f>
        <v>45</v>
      </c>
    </row>
    <row r="4304" spans="1:7" x14ac:dyDescent="0.25">
      <c r="A4304" s="1" t="str">
        <f>'Customer_Master'!A4304</f>
        <v>CUST-00896</v>
      </c>
      <c r="B4304" s="1" t="str">
        <f>'Customer_Master'!D4304</f>
        <v>Layla Akinola</v>
      </c>
      <c r="C4304" s="1" t="str">
        <f>'Customer_Master'!E4304</f>
        <v>Pulsefinance Inc</v>
      </c>
      <c r="D4304" t="str">
        <f>'Customer_Master'!G4304</f>
        <v>Valid</v>
      </c>
      <c r="E4304" t="str">
        <f>'Customer_Master'!I4304</f>
        <v>Valid</v>
      </c>
      <c r="F4304" t="str">
        <f>'Customer_Master'!X4304</f>
        <v>Complete</v>
      </c>
      <c r="G4304">
        <f>'Customer_Master'!Y4304</f>
        <v>100</v>
      </c>
    </row>
    <row r="4305" spans="1:7" x14ac:dyDescent="0.25">
      <c r="A4305" s="1" t="str">
        <f>'Customer_Master'!A4305</f>
        <v>CUST-02563</v>
      </c>
      <c r="B4305" s="1" t="str">
        <f>'Customer_Master'!D4305</f>
        <v>Chibueze</v>
      </c>
      <c r="C4305" s="1" t="str">
        <f>'Customer_Master'!E4305</f>
        <v>Hivehub Gmbh</v>
      </c>
      <c r="D4305" t="str">
        <f>'Customer_Master'!G4305</f>
        <v>Valid</v>
      </c>
      <c r="E4305" t="str">
        <f>'Customer_Master'!I4305</f>
        <v>Valid</v>
      </c>
      <c r="F4305" t="str">
        <f>'Customer_Master'!X4305</f>
        <v>Incomplete</v>
      </c>
      <c r="G4305">
        <f>'Customer_Master'!Y4305</f>
        <v>60</v>
      </c>
    </row>
    <row r="4306" spans="1:7" x14ac:dyDescent="0.25">
      <c r="A4306" s="1" t="str">
        <f>'Customer_Master'!A4306</f>
        <v>CUST-03545</v>
      </c>
      <c r="B4306" s="1" t="str">
        <f>'Customer_Master'!D4306</f>
        <v>Sarah Anyanwu</v>
      </c>
      <c r="C4306" s="1" t="str">
        <f>'Customer_Master'!E4306</f>
        <v>Stackpay</v>
      </c>
      <c r="D4306" t="str">
        <f>'Customer_Master'!G4306</f>
        <v>Valid</v>
      </c>
      <c r="E4306" t="str">
        <f>'Customer_Master'!I4306</f>
        <v>Invalid</v>
      </c>
      <c r="F4306" t="str">
        <f>'Customer_Master'!X4306</f>
        <v>Complete</v>
      </c>
      <c r="G4306">
        <f>'Customer_Master'!Y4306</f>
        <v>80</v>
      </c>
    </row>
    <row r="4307" spans="1:7" x14ac:dyDescent="0.25">
      <c r="A4307" s="1" t="str">
        <f>'Customer_Master'!A4307</f>
        <v>CUST-03049</v>
      </c>
      <c r="B4307" s="1" t="str">
        <f>'Customer_Master'!D4307</f>
        <v>Lola Mohammed</v>
      </c>
      <c r="C4307" s="1" t="str">
        <f>'Customer_Master'!E4307</f>
        <v>Sparkventures Ltd</v>
      </c>
      <c r="D4307" t="str">
        <f>'Customer_Master'!G4307</f>
        <v>Valid</v>
      </c>
      <c r="E4307" t="str">
        <f>'Customer_Master'!I4307</f>
        <v>Valid</v>
      </c>
      <c r="F4307" t="str">
        <f>'Customer_Master'!X4307</f>
        <v>Complete</v>
      </c>
      <c r="G4307">
        <f>'Customer_Master'!Y4307</f>
        <v>100</v>
      </c>
    </row>
    <row r="4308" spans="1:7" x14ac:dyDescent="0.25">
      <c r="A4308" s="1" t="str">
        <f>'Customer_Master'!A4308</f>
        <v>CUST-03454</v>
      </c>
      <c r="B4308" s="1" t="str">
        <f>'Customer_Master'!D4308</f>
        <v>Obinna Otieno</v>
      </c>
      <c r="C4308" s="1" t="str">
        <f>'Customer_Master'!E4308</f>
        <v>Flutterwave</v>
      </c>
      <c r="D4308" t="str">
        <f>'Customer_Master'!G4308</f>
        <v>Valid</v>
      </c>
      <c r="E4308" t="str">
        <f>'Customer_Master'!I4308</f>
        <v>Valid</v>
      </c>
      <c r="F4308" t="str">
        <f>'Customer_Master'!X4308</f>
        <v>Complete</v>
      </c>
      <c r="G4308">
        <f>'Customer_Master'!Y4308</f>
        <v>100</v>
      </c>
    </row>
    <row r="4309" spans="1:7" x14ac:dyDescent="0.25">
      <c r="A4309" s="1" t="str">
        <f>'Customer_Master'!A4309</f>
        <v>CUST-01933</v>
      </c>
      <c r="B4309" s="1" t="str">
        <f>'Customer_Master'!D4309</f>
        <v>Layla Williams</v>
      </c>
      <c r="C4309" s="1" t="str">
        <f>'Customer_Master'!E4309</f>
        <v>Andela</v>
      </c>
      <c r="D4309" t="str">
        <f>'Customer_Master'!G4309</f>
        <v>Valid</v>
      </c>
      <c r="E4309" t="str">
        <f>'Customer_Master'!I4309</f>
        <v>Valid</v>
      </c>
      <c r="F4309" t="str">
        <f>'Customer_Master'!X4309</f>
        <v>Complete</v>
      </c>
      <c r="G4309">
        <f>'Customer_Master'!Y4309</f>
        <v>100</v>
      </c>
    </row>
    <row r="4310" spans="1:7" x14ac:dyDescent="0.25">
      <c r="A4310" s="1" t="str">
        <f>'Customer_Master'!A4310</f>
        <v>CUST-05083</v>
      </c>
      <c r="B4310" s="1" t="str">
        <f>'Customer_Master'!D4310</f>
        <v>Akinyi Musa</v>
      </c>
      <c r="C4310" s="1" t="str">
        <f>'Customer_Master'!E4310</f>
        <v>Cellulant</v>
      </c>
      <c r="D4310" t="str">
        <f>'Customer_Master'!G4310</f>
        <v>Valid</v>
      </c>
      <c r="E4310" t="str">
        <f>'Customer_Master'!I4310</f>
        <v>Valid</v>
      </c>
      <c r="F4310" t="str">
        <f>'Customer_Master'!X4310</f>
        <v>Complete</v>
      </c>
      <c r="G4310">
        <f>'Customer_Master'!Y4310</f>
        <v>75</v>
      </c>
    </row>
    <row r="4311" spans="1:7" x14ac:dyDescent="0.25">
      <c r="A4311" s="1" t="str">
        <f>'Customer_Master'!A4311</f>
        <v>CUST-00046</v>
      </c>
      <c r="B4311" s="1" t="str">
        <f>'Customer_Master'!D4311</f>
        <v>Thandiwe Al-Farsi</v>
      </c>
      <c r="C4311" s="1" t="str">
        <f>'Customer_Master'!E4311</f>
        <v>Orbitcommerce Ltd</v>
      </c>
      <c r="D4311" t="str">
        <f>'Customer_Master'!G4311</f>
        <v>Valid</v>
      </c>
      <c r="E4311" t="str">
        <f>'Customer_Master'!I4311</f>
        <v>Valid</v>
      </c>
      <c r="F4311" t="str">
        <f>'Customer_Master'!X4311</f>
        <v>Complete</v>
      </c>
      <c r="G4311">
        <f>'Customer_Master'!Y4311</f>
        <v>100</v>
      </c>
    </row>
    <row r="4312" spans="1:7" x14ac:dyDescent="0.25">
      <c r="A4312" s="1" t="str">
        <f>'Customer_Master'!A4312</f>
        <v>CUST-04333</v>
      </c>
      <c r="B4312" s="1" t="str">
        <f>'Customer_Master'!D4312</f>
        <v>Folake Nwosu</v>
      </c>
      <c r="C4312" s="1" t="str">
        <f>'Customer_Master'!E4312</f>
        <v>Hivepay Gmbh</v>
      </c>
      <c r="D4312" t="str">
        <f>'Customer_Master'!G4312</f>
        <v>Valid</v>
      </c>
      <c r="E4312" t="str">
        <f>'Customer_Master'!I4312</f>
        <v>Valid</v>
      </c>
      <c r="F4312" t="str">
        <f>'Customer_Master'!X4312</f>
        <v>Complete</v>
      </c>
      <c r="G4312">
        <f>'Customer_Master'!Y4312</f>
        <v>75</v>
      </c>
    </row>
    <row r="4313" spans="1:7" x14ac:dyDescent="0.25">
      <c r="A4313" s="1" t="str">
        <f>'Customer_Master'!A4313</f>
        <v>CUST-03839</v>
      </c>
      <c r="B4313" s="1" t="str">
        <f>'Customer_Master'!D4313</f>
        <v>Akinyi Khan</v>
      </c>
      <c r="C4313" s="1" t="str">
        <f>'Customer_Master'!E4313</f>
        <v>Jumia</v>
      </c>
      <c r="D4313" t="str">
        <f>'Customer_Master'!G4313</f>
        <v>Valid</v>
      </c>
      <c r="E4313" t="str">
        <f>'Customer_Master'!I4313</f>
        <v>Valid</v>
      </c>
      <c r="F4313" t="str">
        <f>'Customer_Master'!X4313</f>
        <v>Complete</v>
      </c>
      <c r="G4313">
        <f>'Customer_Master'!Y4313</f>
        <v>100</v>
      </c>
    </row>
    <row r="4314" spans="1:7" x14ac:dyDescent="0.25">
      <c r="A4314" s="1" t="str">
        <f>'Customer_Master'!A4314</f>
        <v>CUST-02457</v>
      </c>
      <c r="B4314" s="1" t="str">
        <f>'Customer_Master'!D4314</f>
        <v>Ibrahim Taylor</v>
      </c>
      <c r="C4314" s="1" t="str">
        <f>'Customer_Master'!E4314</f>
        <v>Echosoft Gmbh</v>
      </c>
      <c r="D4314" t="str">
        <f>'Customer_Master'!G4314</f>
        <v>Valid</v>
      </c>
      <c r="E4314" t="str">
        <f>'Customer_Master'!I4314</f>
        <v>Valid</v>
      </c>
      <c r="F4314" t="str">
        <f>'Customer_Master'!X4314</f>
        <v>Complete</v>
      </c>
      <c r="G4314">
        <f>'Customer_Master'!Y4314</f>
        <v>100</v>
      </c>
    </row>
    <row r="4315" spans="1:7" x14ac:dyDescent="0.25">
      <c r="A4315" s="1" t="str">
        <f>'Customer_Master'!A4315</f>
        <v>CUST-03363</v>
      </c>
      <c r="B4315" s="1" t="str">
        <f>'Customer_Master'!D4315</f>
        <v>Wanjala Balogun</v>
      </c>
      <c r="C4315" s="1" t="str">
        <f>'Customer_Master'!E4315</f>
        <v>Cowrywise</v>
      </c>
      <c r="D4315" t="str">
        <f>'Customer_Master'!G4315</f>
        <v>Valid</v>
      </c>
      <c r="E4315" t="str">
        <f>'Customer_Master'!I4315</f>
        <v>Valid</v>
      </c>
      <c r="F4315" t="str">
        <f>'Customer_Master'!X4315</f>
        <v>Complete</v>
      </c>
      <c r="G4315">
        <f>'Customer_Master'!Y4315</f>
        <v>100</v>
      </c>
    </row>
    <row r="4316" spans="1:7" x14ac:dyDescent="0.25">
      <c r="A4316" s="1" t="str">
        <f>'Customer_Master'!A4316</f>
        <v>CUST-00026</v>
      </c>
      <c r="B4316" s="1" t="str">
        <f>'Customer_Master'!D4316</f>
        <v>Tariq Williams</v>
      </c>
      <c r="C4316" s="1" t="str">
        <f>'Customer_Master'!E4316</f>
        <v>Chipper Cash</v>
      </c>
      <c r="D4316" t="str">
        <f>'Customer_Master'!G4316</f>
        <v>Valid</v>
      </c>
      <c r="E4316" t="str">
        <f>'Customer_Master'!I4316</f>
        <v>Valid</v>
      </c>
      <c r="F4316" t="str">
        <f>'Customer_Master'!X4316</f>
        <v>Complete</v>
      </c>
      <c r="G4316">
        <f>'Customer_Master'!Y4316</f>
        <v>100</v>
      </c>
    </row>
    <row r="4317" spans="1:7" x14ac:dyDescent="0.25">
      <c r="A4317" s="1" t="str">
        <f>'Customer_Master'!A4317</f>
        <v>CUST-02228</v>
      </c>
      <c r="B4317" s="1" t="str">
        <f>'Customer_Master'!D4317</f>
        <v>Nomvula O'Brien</v>
      </c>
      <c r="C4317" s="1" t="str">
        <f>'Customer_Master'!E4317</f>
        <v>Datapay</v>
      </c>
      <c r="D4317" t="str">
        <f>'Customer_Master'!G4317</f>
        <v>Valid</v>
      </c>
      <c r="E4317" t="str">
        <f>'Customer_Master'!I4317</f>
        <v>Valid</v>
      </c>
      <c r="F4317" t="str">
        <f>'Customer_Master'!X4317</f>
        <v>Complete</v>
      </c>
      <c r="G4317">
        <f>'Customer_Master'!Y4317</f>
        <v>100</v>
      </c>
    </row>
    <row r="4318" spans="1:7" x14ac:dyDescent="0.25">
      <c r="A4318" s="1" t="str">
        <f>'Customer_Master'!A4318</f>
        <v>CUST-04503</v>
      </c>
      <c r="B4318" s="1" t="str">
        <f>'Customer_Master'!D4318</f>
        <v>Emily Okonkwo</v>
      </c>
      <c r="C4318" s="1" t="str">
        <f>'Customer_Master'!E4318</f>
        <v>Datanetworks Inc</v>
      </c>
      <c r="D4318" t="str">
        <f>'Customer_Master'!G4318</f>
        <v>Valid</v>
      </c>
      <c r="E4318" t="str">
        <f>'Customer_Master'!I4318</f>
        <v>Valid</v>
      </c>
      <c r="F4318" t="str">
        <f>'Customer_Master'!X4318</f>
        <v>Complete</v>
      </c>
      <c r="G4318">
        <f>'Customer_Master'!Y4318</f>
        <v>100</v>
      </c>
    </row>
    <row r="4319" spans="1:7" x14ac:dyDescent="0.25">
      <c r="A4319" s="1" t="str">
        <f>'Customer_Master'!A4319</f>
        <v>CUST-03365</v>
      </c>
      <c r="B4319" s="1" t="str">
        <f>'Customer_Master'!D4319</f>
        <v>Amina Oladipo</v>
      </c>
      <c r="C4319" s="1" t="str">
        <f>'Customer_Master'!E4319</f>
        <v>Kuda</v>
      </c>
      <c r="D4319" t="str">
        <f>'Customer_Master'!G4319</f>
        <v>Valid</v>
      </c>
      <c r="E4319" t="str">
        <f>'Customer_Master'!I4319</f>
        <v>Valid</v>
      </c>
      <c r="F4319" t="str">
        <f>'Customer_Master'!X4319</f>
        <v>Complete</v>
      </c>
      <c r="G4319">
        <f>'Customer_Master'!Y4319</f>
        <v>100</v>
      </c>
    </row>
    <row r="4320" spans="1:7" x14ac:dyDescent="0.25">
      <c r="A4320" s="1" t="str">
        <f>'Customer_Master'!A4320</f>
        <v>CUST-05097</v>
      </c>
      <c r="B4320" s="1" t="str">
        <f>'Customer_Master'!D4320</f>
        <v>Nomvula Onyeka</v>
      </c>
      <c r="C4320" s="1" t="str">
        <f>'Customer_Master'!E4320</f>
        <v>Not Available</v>
      </c>
      <c r="D4320" t="str">
        <f>'Customer_Master'!G4320</f>
        <v>Valid</v>
      </c>
      <c r="E4320" t="str">
        <f>'Customer_Master'!I4320</f>
        <v>Valid</v>
      </c>
      <c r="F4320" t="str">
        <f>'Customer_Master'!X4320</f>
        <v>Incomplete</v>
      </c>
      <c r="G4320">
        <f>'Customer_Master'!Y4320</f>
        <v>35</v>
      </c>
    </row>
    <row r="4321" spans="1:7" x14ac:dyDescent="0.25">
      <c r="A4321" s="1" t="str">
        <f>'Customer_Master'!A4321</f>
        <v>CUST-01121</v>
      </c>
      <c r="B4321" s="1" t="str">
        <f>'Customer_Master'!D4321</f>
        <v>Lola Okonkwo</v>
      </c>
      <c r="C4321" s="1" t="str">
        <f>'Customer_Master'!E4321</f>
        <v>Flutterwave</v>
      </c>
      <c r="D4321" t="str">
        <f>'Customer_Master'!G4321</f>
        <v>Valid</v>
      </c>
      <c r="E4321" t="str">
        <f>'Customer_Master'!I4321</f>
        <v>Valid</v>
      </c>
      <c r="F4321" t="str">
        <f>'Customer_Master'!X4321</f>
        <v>Complete</v>
      </c>
      <c r="G4321">
        <f>'Customer_Master'!Y4321</f>
        <v>100</v>
      </c>
    </row>
    <row r="4322" spans="1:7" x14ac:dyDescent="0.25">
      <c r="A4322" s="1" t="str">
        <f>'Customer_Master'!A4322</f>
        <v>CUST-04145</v>
      </c>
      <c r="B4322" s="1" t="str">
        <f>'Customer_Master'!D4322</f>
        <v>Tobi Wilson</v>
      </c>
      <c r="C4322" s="1" t="str">
        <f>'Customer_Master'!E4322</f>
        <v>Andela</v>
      </c>
      <c r="D4322" t="str">
        <f>'Customer_Master'!G4322</f>
        <v>Valid</v>
      </c>
      <c r="E4322" t="str">
        <f>'Customer_Master'!I4322</f>
        <v>Valid</v>
      </c>
      <c r="F4322" t="str">
        <f>'Customer_Master'!X4322</f>
        <v>Complete</v>
      </c>
      <c r="G4322">
        <f>'Customer_Master'!Y4322</f>
        <v>100</v>
      </c>
    </row>
    <row r="4323" spans="1:7" x14ac:dyDescent="0.25">
      <c r="A4323" s="1" t="str">
        <f>'Customer_Master'!A4323</f>
        <v>CUST-03934</v>
      </c>
      <c r="B4323" s="1" t="str">
        <f>'Customer_Master'!D4323</f>
        <v>Ahmed Oladele</v>
      </c>
      <c r="C4323" s="1" t="str">
        <f>'Customer_Master'!E4323</f>
        <v>Interswitch</v>
      </c>
      <c r="D4323" t="str">
        <f>'Customer_Master'!G4323</f>
        <v>Valid</v>
      </c>
      <c r="E4323" t="str">
        <f>'Customer_Master'!I4323</f>
        <v>Valid</v>
      </c>
      <c r="F4323" t="str">
        <f>'Customer_Master'!X4323</f>
        <v>Complete</v>
      </c>
      <c r="G4323">
        <f>'Customer_Master'!Y4323</f>
        <v>100</v>
      </c>
    </row>
    <row r="4324" spans="1:7" x14ac:dyDescent="0.25">
      <c r="A4324" s="1" t="str">
        <f>'Customer_Master'!A4324</f>
        <v>CUST-00999</v>
      </c>
      <c r="B4324" s="1" t="str">
        <f>'Customer_Master'!D4324</f>
        <v>Hannah Ogundimu</v>
      </c>
      <c r="C4324" s="1" t="str">
        <f>'Customer_Master'!E4324</f>
        <v>Gridhub Gmbh</v>
      </c>
      <c r="D4324" t="str">
        <f>'Customer_Master'!G4324</f>
        <v>Valid</v>
      </c>
      <c r="E4324" t="str">
        <f>'Customer_Master'!I4324</f>
        <v>Valid</v>
      </c>
      <c r="F4324" t="str">
        <f>'Customer_Master'!X4324</f>
        <v>Complete</v>
      </c>
      <c r="G4324">
        <f>'Customer_Master'!Y4324</f>
        <v>100</v>
      </c>
    </row>
    <row r="4325" spans="1:7" x14ac:dyDescent="0.25">
      <c r="A4325" s="1" t="str">
        <f>'Customer_Master'!A4325</f>
        <v>CUST-02759</v>
      </c>
      <c r="B4325" s="1" t="str">
        <f>'Customer_Master'!D4325</f>
        <v>Chizoba Nwankwo</v>
      </c>
      <c r="C4325" s="1" t="str">
        <f>'Customer_Master'!E4325</f>
        <v>Apexworks Ltd</v>
      </c>
      <c r="D4325" t="str">
        <f>'Customer_Master'!G4325</f>
        <v>Valid</v>
      </c>
      <c r="E4325" t="str">
        <f>'Customer_Master'!I4325</f>
        <v>Valid</v>
      </c>
      <c r="F4325" t="str">
        <f>'Customer_Master'!X4325</f>
        <v>Complete</v>
      </c>
      <c r="G4325">
        <f>'Customer_Master'!Y4325</f>
        <v>100</v>
      </c>
    </row>
    <row r="4326" spans="1:7" x14ac:dyDescent="0.25">
      <c r="A4326" s="1" t="str">
        <f>'Customer_Master'!A4326</f>
        <v>CUST-02939</v>
      </c>
      <c r="B4326" s="1" t="str">
        <f>'Customer_Master'!D4326</f>
        <v>Zainab Kamau</v>
      </c>
      <c r="C4326" s="1" t="str">
        <f>'Customer_Master'!E4326</f>
        <v>Piggyvest</v>
      </c>
      <c r="D4326" t="str">
        <f>'Customer_Master'!G4326</f>
        <v>Valid</v>
      </c>
      <c r="E4326" t="str">
        <f>'Customer_Master'!I4326</f>
        <v>Valid</v>
      </c>
      <c r="F4326" t="str">
        <f>'Customer_Master'!X4326</f>
        <v>Complete</v>
      </c>
      <c r="G4326">
        <f>'Customer_Master'!Y4326</f>
        <v>75</v>
      </c>
    </row>
    <row r="4327" spans="1:7" x14ac:dyDescent="0.25">
      <c r="A4327" s="1" t="str">
        <f>'Customer_Master'!A4327</f>
        <v>CUST-04087</v>
      </c>
      <c r="B4327" s="1" t="str">
        <f>'Customer_Master'!D4327</f>
        <v>Anke Bello</v>
      </c>
      <c r="C4327" s="1" t="str">
        <f>'Customer_Master'!E4327</f>
        <v>Orbitlogic Inc</v>
      </c>
      <c r="D4327" t="str">
        <f>'Customer_Master'!G4327</f>
        <v>Valid</v>
      </c>
      <c r="E4327" t="str">
        <f>'Customer_Master'!I4327</f>
        <v>Valid</v>
      </c>
      <c r="F4327" t="str">
        <f>'Customer_Master'!X4327</f>
        <v>Complete</v>
      </c>
      <c r="G4327">
        <f>'Customer_Master'!Y4327</f>
        <v>75</v>
      </c>
    </row>
    <row r="4328" spans="1:7" x14ac:dyDescent="0.25">
      <c r="A4328" s="1" t="str">
        <f>'Customer_Master'!A4328</f>
        <v>CUST-04178</v>
      </c>
      <c r="B4328" s="1" t="str">
        <f>'Customer_Master'!D4328</f>
        <v>Kevin Hassan</v>
      </c>
      <c r="C4328" s="1" t="str">
        <f>'Customer_Master'!E4328</f>
        <v>Novasolutions</v>
      </c>
      <c r="D4328" t="str">
        <f>'Customer_Master'!G4328</f>
        <v>Valid</v>
      </c>
      <c r="E4328" t="str">
        <f>'Customer_Master'!I4328</f>
        <v>Valid</v>
      </c>
      <c r="F4328" t="str">
        <f>'Customer_Master'!X4328</f>
        <v>Complete</v>
      </c>
      <c r="G4328">
        <f>'Customer_Master'!Y4328</f>
        <v>100</v>
      </c>
    </row>
    <row r="4329" spans="1:7" x14ac:dyDescent="0.25">
      <c r="A4329" s="1" t="str">
        <f>'Customer_Master'!A4329</f>
        <v>CUST-03736</v>
      </c>
      <c r="B4329" s="1" t="str">
        <f>'Customer_Master'!D4329</f>
        <v>Nneka O'Brien</v>
      </c>
      <c r="C4329" s="1" t="str">
        <f>'Customer_Master'!E4329</f>
        <v>Mtn Group</v>
      </c>
      <c r="D4329" t="str">
        <f>'Customer_Master'!G4329</f>
        <v>Valid</v>
      </c>
      <c r="E4329" t="str">
        <f>'Customer_Master'!I4329</f>
        <v>Valid</v>
      </c>
      <c r="F4329" t="str">
        <f>'Customer_Master'!X4329</f>
        <v>Complete</v>
      </c>
      <c r="G4329">
        <f>'Customer_Master'!Y4329</f>
        <v>100</v>
      </c>
    </row>
    <row r="4330" spans="1:7" x14ac:dyDescent="0.25">
      <c r="A4330" s="1" t="str">
        <f>'Customer_Master'!A4330</f>
        <v>CUST-04722</v>
      </c>
      <c r="B4330" s="1" t="str">
        <f>'Customer_Master'!D4330</f>
        <v>Joshua Anyanwu</v>
      </c>
      <c r="C4330" s="1" t="str">
        <f>'Customer_Master'!E4330</f>
        <v>Wave</v>
      </c>
      <c r="D4330" t="str">
        <f>'Customer_Master'!G4330</f>
        <v>Valid</v>
      </c>
      <c r="E4330" t="str">
        <f>'Customer_Master'!I4330</f>
        <v>Valid</v>
      </c>
      <c r="F4330" t="str">
        <f>'Customer_Master'!X4330</f>
        <v>Complete</v>
      </c>
      <c r="G4330">
        <f>'Customer_Master'!Y4330</f>
        <v>100</v>
      </c>
    </row>
    <row r="4331" spans="1:7" x14ac:dyDescent="0.25">
      <c r="A4331" s="1" t="str">
        <f>'Customer_Master'!A4331</f>
        <v>CUST-03242</v>
      </c>
      <c r="B4331" s="1" t="str">
        <f>'Customer_Master'!D4331</f>
        <v>Nneka Oladele</v>
      </c>
      <c r="C4331" s="1" t="str">
        <f>'Customer_Master'!E4331</f>
        <v>Brightanalytics Gmbh</v>
      </c>
      <c r="D4331" t="str">
        <f>'Customer_Master'!G4331</f>
        <v>Valid</v>
      </c>
      <c r="E4331" t="str">
        <f>'Customer_Master'!I4331</f>
        <v>Valid</v>
      </c>
      <c r="F4331" t="str">
        <f>'Customer_Master'!X4331</f>
        <v>Complete</v>
      </c>
      <c r="G4331">
        <f>'Customer_Master'!Y4331</f>
        <v>100</v>
      </c>
    </row>
    <row r="4332" spans="1:7" x14ac:dyDescent="0.25">
      <c r="A4332" s="1" t="str">
        <f>'Customer_Master'!A4332</f>
        <v>CUST-00631</v>
      </c>
      <c r="B4332" s="1" t="str">
        <f>'Customer_Master'!D4332</f>
        <v>Tariq Taylor</v>
      </c>
      <c r="C4332" s="1" t="str">
        <f>'Customer_Master'!E4332</f>
        <v>Orbitworks Ltd</v>
      </c>
      <c r="D4332" t="str">
        <f>'Customer_Master'!G4332</f>
        <v>Valid</v>
      </c>
      <c r="E4332" t="str">
        <f>'Customer_Master'!I4332</f>
        <v>Valid</v>
      </c>
      <c r="F4332" t="str">
        <f>'Customer_Master'!X4332</f>
        <v>Complete</v>
      </c>
      <c r="G4332">
        <f>'Customer_Master'!Y4332</f>
        <v>100</v>
      </c>
    </row>
    <row r="4333" spans="1:7" x14ac:dyDescent="0.25">
      <c r="A4333" s="1" t="str">
        <f>'Customer_Master'!A4333</f>
        <v>CUST-00181</v>
      </c>
      <c r="B4333" s="1" t="str">
        <f>'Customer_Master'!D4333</f>
        <v>Segun Dlamini</v>
      </c>
      <c r="C4333" s="1" t="str">
        <f>'Customer_Master'!E4333</f>
        <v>Gridanalytics Inc</v>
      </c>
      <c r="D4333" t="str">
        <f>'Customer_Master'!G4333</f>
        <v>Valid</v>
      </c>
      <c r="E4333" t="str">
        <f>'Customer_Master'!I4333</f>
        <v>Valid</v>
      </c>
      <c r="F4333" t="str">
        <f>'Customer_Master'!X4333</f>
        <v>Complete</v>
      </c>
      <c r="G4333">
        <f>'Customer_Master'!Y4333</f>
        <v>100</v>
      </c>
    </row>
    <row r="4334" spans="1:7" x14ac:dyDescent="0.25">
      <c r="A4334" s="1" t="str">
        <f>'Customer_Master'!A4334</f>
        <v>CUST-02862</v>
      </c>
      <c r="B4334" s="1" t="str">
        <f>'Customer_Master'!D4334</f>
        <v>Chidi Oladele</v>
      </c>
      <c r="C4334" s="1" t="str">
        <f>'Customer_Master'!E4334</f>
        <v>Cowrywise</v>
      </c>
      <c r="D4334" t="str">
        <f>'Customer_Master'!G4334</f>
        <v>Valid</v>
      </c>
      <c r="E4334" t="str">
        <f>'Customer_Master'!I4334</f>
        <v>Valid</v>
      </c>
      <c r="F4334" t="str">
        <f>'Customer_Master'!X4334</f>
        <v>Complete</v>
      </c>
      <c r="G4334">
        <f>'Customer_Master'!Y4334</f>
        <v>100</v>
      </c>
    </row>
    <row r="4335" spans="1:7" x14ac:dyDescent="0.25">
      <c r="A4335" s="1" t="str">
        <f>'Customer_Master'!A4335</f>
        <v>CUST-00946</v>
      </c>
      <c r="B4335" s="1" t="str">
        <f>'Customer_Master'!D4335</f>
        <v>Kunle Nwosu</v>
      </c>
      <c r="C4335" s="1" t="str">
        <f>'Customer_Master'!E4335</f>
        <v>Wave</v>
      </c>
      <c r="D4335" t="str">
        <f>'Customer_Master'!G4335</f>
        <v>Valid</v>
      </c>
      <c r="E4335" t="str">
        <f>'Customer_Master'!I4335</f>
        <v>Valid</v>
      </c>
      <c r="F4335" t="str">
        <f>'Customer_Master'!X4335</f>
        <v>Complete</v>
      </c>
      <c r="G4335">
        <f>'Customer_Master'!Y4335</f>
        <v>100</v>
      </c>
    </row>
    <row r="4336" spans="1:7" x14ac:dyDescent="0.25">
      <c r="A4336" s="1" t="str">
        <f>'Customer_Master'!A4336</f>
        <v>CUST-05102</v>
      </c>
      <c r="B4336" s="1" t="str">
        <f>'Customer_Master'!D4336</f>
        <v>Abdullahi Adeleke</v>
      </c>
      <c r="C4336" s="1" t="str">
        <f>'Customer_Master'!E4336</f>
        <v>Echolabs Inc</v>
      </c>
      <c r="D4336" t="str">
        <f>'Customer_Master'!G4336</f>
        <v>Valid</v>
      </c>
      <c r="E4336" t="str">
        <f>'Customer_Master'!I4336</f>
        <v>Valid</v>
      </c>
      <c r="F4336" t="str">
        <f>'Customer_Master'!X4336</f>
        <v>Complete</v>
      </c>
      <c r="G4336">
        <f>'Customer_Master'!Y4336</f>
        <v>75</v>
      </c>
    </row>
    <row r="4337" spans="1:7" x14ac:dyDescent="0.25">
      <c r="A4337" s="1" t="str">
        <f>'Customer_Master'!A4337</f>
        <v>CUST-04218</v>
      </c>
      <c r="B4337" s="1" t="str">
        <f>'Customer_Master'!D4337</f>
        <v>Amani Adebayo</v>
      </c>
      <c r="C4337" s="1" t="str">
        <f>'Customer_Master'!E4337</f>
        <v>Not Available</v>
      </c>
      <c r="D4337" t="str">
        <f>'Customer_Master'!G4337</f>
        <v>Valid</v>
      </c>
      <c r="E4337" t="str">
        <f>'Customer_Master'!I4337</f>
        <v>Valid</v>
      </c>
      <c r="F4337" t="str">
        <f>'Customer_Master'!X4337</f>
        <v>Incomplete</v>
      </c>
      <c r="G4337">
        <f>'Customer_Master'!Y4337</f>
        <v>35</v>
      </c>
    </row>
    <row r="4338" spans="1:7" x14ac:dyDescent="0.25">
      <c r="A4338" s="1" t="str">
        <f>'Customer_Master'!A4338</f>
        <v>CUST-02497</v>
      </c>
      <c r="B4338" s="1" t="str">
        <f>'Customer_Master'!D4338</f>
        <v>Sola Balogun</v>
      </c>
      <c r="C4338" s="1" t="str">
        <f>'Customer_Master'!E4338</f>
        <v>Flutterwave</v>
      </c>
      <c r="D4338" t="str">
        <f>'Customer_Master'!G4338</f>
        <v>Valid</v>
      </c>
      <c r="E4338" t="str">
        <f>'Customer_Master'!I4338</f>
        <v>Valid</v>
      </c>
      <c r="F4338" t="str">
        <f>'Customer_Master'!X4338</f>
        <v>Complete</v>
      </c>
      <c r="G4338">
        <f>'Customer_Master'!Y4338</f>
        <v>100</v>
      </c>
    </row>
    <row r="4339" spans="1:7" x14ac:dyDescent="0.25">
      <c r="A4339" s="1" t="str">
        <f>'Customer_Master'!A4339</f>
        <v>CUST-04625</v>
      </c>
      <c r="B4339" s="1" t="str">
        <f>'Customer_Master'!D4339</f>
        <v>Ahmed Kamau</v>
      </c>
      <c r="C4339" s="1" t="str">
        <f>'Customer_Master'!E4339</f>
        <v>Vaulthub</v>
      </c>
      <c r="D4339" t="str">
        <f>'Customer_Master'!G4339</f>
        <v>Valid</v>
      </c>
      <c r="E4339" t="str">
        <f>'Customer_Master'!I4339</f>
        <v>Valid</v>
      </c>
      <c r="F4339" t="str">
        <f>'Customer_Master'!X4339</f>
        <v>Complete</v>
      </c>
      <c r="G4339">
        <f>'Customer_Master'!Y4339</f>
        <v>100</v>
      </c>
    </row>
    <row r="4340" spans="1:7" x14ac:dyDescent="0.25">
      <c r="A4340" s="1" t="str">
        <f>'Customer_Master'!A4340</f>
        <v>CUST-01587</v>
      </c>
      <c r="B4340" s="1" t="str">
        <f>'Customer_Master'!D4340</f>
        <v>Akinyi Davies</v>
      </c>
      <c r="C4340" s="1" t="str">
        <f>'Customer_Master'!E4340</f>
        <v>Dangote Industries</v>
      </c>
      <c r="D4340" t="str">
        <f>'Customer_Master'!G4340</f>
        <v>Valid</v>
      </c>
      <c r="E4340" t="str">
        <f>'Customer_Master'!I4340</f>
        <v>Valid</v>
      </c>
      <c r="F4340" t="str">
        <f>'Customer_Master'!X4340</f>
        <v>Complete</v>
      </c>
      <c r="G4340">
        <f>'Customer_Master'!Y4340</f>
        <v>75</v>
      </c>
    </row>
    <row r="4341" spans="1:7" x14ac:dyDescent="0.25">
      <c r="A4341" s="1" t="str">
        <f>'Customer_Master'!A4341</f>
        <v>CUST-01777</v>
      </c>
      <c r="B4341" s="1" t="str">
        <f>'Customer_Master'!D4341</f>
        <v>Funmi Kamau</v>
      </c>
      <c r="C4341" s="1" t="str">
        <f>'Customer_Master'!E4341</f>
        <v>Lumenlabs Llc</v>
      </c>
      <c r="D4341" t="str">
        <f>'Customer_Master'!G4341</f>
        <v>Valid</v>
      </c>
      <c r="E4341" t="str">
        <f>'Customer_Master'!I4341</f>
        <v>Valid</v>
      </c>
      <c r="F4341" t="str">
        <f>'Customer_Master'!X4341</f>
        <v>Complete</v>
      </c>
      <c r="G4341">
        <f>'Customer_Master'!Y4341</f>
        <v>75</v>
      </c>
    </row>
    <row r="4342" spans="1:7" x14ac:dyDescent="0.25">
      <c r="A4342" s="1" t="str">
        <f>'Customer_Master'!A4342</f>
        <v>CUST-03094</v>
      </c>
      <c r="B4342" s="1" t="str">
        <f>'Customer_Master'!D4342</f>
        <v>Laura Lawal</v>
      </c>
      <c r="C4342" s="1" t="str">
        <f>'Customer_Master'!E4342</f>
        <v>Jumia</v>
      </c>
      <c r="D4342" t="str">
        <f>'Customer_Master'!G4342</f>
        <v>Valid</v>
      </c>
      <c r="E4342" t="str">
        <f>'Customer_Master'!I4342</f>
        <v>Valid</v>
      </c>
      <c r="F4342" t="str">
        <f>'Customer_Master'!X4342</f>
        <v>Complete</v>
      </c>
      <c r="G4342">
        <f>'Customer_Master'!Y4342</f>
        <v>100</v>
      </c>
    </row>
    <row r="4343" spans="1:7" x14ac:dyDescent="0.25">
      <c r="A4343" s="1" t="str">
        <f>'Customer_Master'!A4343</f>
        <v>CUST-02781</v>
      </c>
      <c r="B4343" s="1" t="str">
        <f>'Customer_Master'!D4343</f>
        <v>Michael Okafor</v>
      </c>
      <c r="C4343" s="1" t="str">
        <f>'Customer_Master'!E4343</f>
        <v>Lumenpay Plc</v>
      </c>
      <c r="D4343" t="str">
        <f>'Customer_Master'!G4343</f>
        <v>Valid</v>
      </c>
      <c r="E4343" t="str">
        <f>'Customer_Master'!I4343</f>
        <v>Valid</v>
      </c>
      <c r="F4343" t="str">
        <f>'Customer_Master'!X4343</f>
        <v>Complete</v>
      </c>
      <c r="G4343">
        <f>'Customer_Master'!Y4343</f>
        <v>75</v>
      </c>
    </row>
    <row r="4344" spans="1:7" x14ac:dyDescent="0.25">
      <c r="A4344" s="1" t="str">
        <f>'Customer_Master'!A4344</f>
        <v>CUST-03811</v>
      </c>
      <c r="B4344" s="1" t="str">
        <f>'Customer_Master'!D4344</f>
        <v>Chidi Onyeka</v>
      </c>
      <c r="C4344" s="1" t="str">
        <f>'Customer_Master'!E4344</f>
        <v>Vertexcapital Gmbh</v>
      </c>
      <c r="D4344" t="str">
        <f>'Customer_Master'!G4344</f>
        <v>Valid</v>
      </c>
      <c r="E4344" t="str">
        <f>'Customer_Master'!I4344</f>
        <v>Valid</v>
      </c>
      <c r="F4344" t="str">
        <f>'Customer_Master'!X4344</f>
        <v>Complete</v>
      </c>
      <c r="G4344">
        <f>'Customer_Master'!Y4344</f>
        <v>100</v>
      </c>
    </row>
    <row r="4345" spans="1:7" x14ac:dyDescent="0.25">
      <c r="A4345" s="1" t="str">
        <f>'Customer_Master'!A4345</f>
        <v>CUST-03416</v>
      </c>
      <c r="B4345" s="1" t="str">
        <f>'Customer_Master'!D4345</f>
        <v>Grace Afolabi</v>
      </c>
      <c r="C4345" s="1" t="str">
        <f>'Customer_Master'!E4345</f>
        <v>Novapay</v>
      </c>
      <c r="D4345" t="str">
        <f>'Customer_Master'!G4345</f>
        <v>Valid</v>
      </c>
      <c r="E4345" t="str">
        <f>'Customer_Master'!I4345</f>
        <v>Valid</v>
      </c>
      <c r="F4345" t="str">
        <f>'Customer_Master'!X4345</f>
        <v>Complete</v>
      </c>
      <c r="G4345">
        <f>'Customer_Master'!Y4345</f>
        <v>100</v>
      </c>
    </row>
    <row r="4346" spans="1:7" x14ac:dyDescent="0.25">
      <c r="A4346" s="1" t="str">
        <f>'Customer_Master'!A4346</f>
        <v>CUST-02543</v>
      </c>
      <c r="B4346" s="1" t="str">
        <f>'Customer_Master'!D4346</f>
        <v>Fatima Patel</v>
      </c>
      <c r="C4346" s="1" t="str">
        <f>'Customer_Master'!E4346</f>
        <v>Piggyvest</v>
      </c>
      <c r="D4346" t="str">
        <f>'Customer_Master'!G4346</f>
        <v>Valid</v>
      </c>
      <c r="E4346" t="str">
        <f>'Customer_Master'!I4346</f>
        <v>Valid</v>
      </c>
      <c r="F4346" t="str">
        <f>'Customer_Master'!X4346</f>
        <v>Complete</v>
      </c>
      <c r="G4346">
        <f>'Customer_Master'!Y4346</f>
        <v>100</v>
      </c>
    </row>
    <row r="4347" spans="1:7" x14ac:dyDescent="0.25">
      <c r="A4347" s="1" t="str">
        <f>'Customer_Master'!A4347</f>
        <v>CUST-05090</v>
      </c>
      <c r="B4347" s="1" t="str">
        <f>'Customer_Master'!D4347</f>
        <v>Akinyi Abubakar</v>
      </c>
      <c r="C4347" s="1" t="str">
        <f>'Customer_Master'!E4347</f>
        <v>Cloudgroup Ltd</v>
      </c>
      <c r="D4347" t="str">
        <f>'Customer_Master'!G4347</f>
        <v>Valid</v>
      </c>
      <c r="E4347" t="str">
        <f>'Customer_Master'!I4347</f>
        <v>Valid</v>
      </c>
      <c r="F4347" t="str">
        <f>'Customer_Master'!X4347</f>
        <v>Complete</v>
      </c>
      <c r="G4347">
        <f>'Customer_Master'!Y4347</f>
        <v>75</v>
      </c>
    </row>
    <row r="4348" spans="1:7" x14ac:dyDescent="0.25">
      <c r="A4348" s="1" t="str">
        <f>'Customer_Master'!A4348</f>
        <v>CUST-03168</v>
      </c>
      <c r="B4348" s="1" t="str">
        <f>'Customer_Master'!D4348</f>
        <v>Omar Johnson</v>
      </c>
      <c r="C4348" s="1" t="str">
        <f>'Customer_Master'!E4348</f>
        <v>Sparklabs</v>
      </c>
      <c r="D4348" t="str">
        <f>'Customer_Master'!G4348</f>
        <v>Valid</v>
      </c>
      <c r="E4348" t="str">
        <f>'Customer_Master'!I4348</f>
        <v>Valid</v>
      </c>
      <c r="F4348" t="str">
        <f>'Customer_Master'!X4348</f>
        <v>Complete</v>
      </c>
      <c r="G4348">
        <f>'Customer_Master'!Y4348</f>
        <v>100</v>
      </c>
    </row>
    <row r="4349" spans="1:7" x14ac:dyDescent="0.25">
      <c r="A4349" s="1" t="str">
        <f>'Customer_Master'!A4349</f>
        <v>CUST-00151</v>
      </c>
      <c r="B4349" s="1" t="str">
        <f>'Customer_Master'!D4349</f>
        <v>Amaka Davies</v>
      </c>
      <c r="C4349" s="1" t="str">
        <f>'Customer_Master'!E4349</f>
        <v>Stacklogistics Gmbh</v>
      </c>
      <c r="D4349" t="str">
        <f>'Customer_Master'!G4349</f>
        <v>Valid</v>
      </c>
      <c r="E4349" t="str">
        <f>'Customer_Master'!I4349</f>
        <v>Valid</v>
      </c>
      <c r="F4349" t="str">
        <f>'Customer_Master'!X4349</f>
        <v>Complete</v>
      </c>
      <c r="G4349">
        <f>'Customer_Master'!Y4349</f>
        <v>100</v>
      </c>
    </row>
    <row r="4350" spans="1:7" x14ac:dyDescent="0.25">
      <c r="A4350" s="1" t="str">
        <f>'Customer_Master'!A4350</f>
        <v>CUST-00758</v>
      </c>
      <c r="B4350" s="1" t="str">
        <f>'Customer_Master'!D4350</f>
        <v>Fatuma Ogundimu</v>
      </c>
      <c r="C4350" s="1" t="str">
        <f>'Customer_Master'!E4350</f>
        <v>Zengroup</v>
      </c>
      <c r="D4350" t="str">
        <f>'Customer_Master'!G4350</f>
        <v>Valid</v>
      </c>
      <c r="E4350" t="str">
        <f>'Customer_Master'!I4350</f>
        <v>Valid</v>
      </c>
      <c r="F4350" t="str">
        <f>'Customer_Master'!X4350</f>
        <v>Complete</v>
      </c>
      <c r="G4350">
        <f>'Customer_Master'!Y4350</f>
        <v>100</v>
      </c>
    </row>
    <row r="4351" spans="1:7" x14ac:dyDescent="0.25">
      <c r="A4351" s="1" t="str">
        <f>'Customer_Master'!A4351</f>
        <v>CUST-00234</v>
      </c>
      <c r="B4351" s="1" t="str">
        <f>'Customer_Master'!D4351</f>
        <v>Precious Okafor</v>
      </c>
      <c r="C4351" s="1" t="str">
        <f>'Customer_Master'!E4351</f>
        <v>Vertexanalytics Plc</v>
      </c>
      <c r="D4351" t="str">
        <f>'Customer_Master'!G4351</f>
        <v>Valid</v>
      </c>
      <c r="E4351" t="str">
        <f>'Customer_Master'!I4351</f>
        <v>Valid</v>
      </c>
      <c r="F4351" t="str">
        <f>'Customer_Master'!X4351</f>
        <v>Complete</v>
      </c>
      <c r="G4351">
        <f>'Customer_Master'!Y4351</f>
        <v>100</v>
      </c>
    </row>
    <row r="4352" spans="1:7" x14ac:dyDescent="0.25">
      <c r="A4352" s="1" t="str">
        <f>'Customer_Master'!A4352</f>
        <v>CUST-01655</v>
      </c>
      <c r="B4352" s="1" t="str">
        <f>'Customer_Master'!D4352</f>
        <v>Otieno Botha</v>
      </c>
      <c r="C4352" s="1" t="str">
        <f>'Customer_Master'!E4352</f>
        <v>Echonetworks</v>
      </c>
      <c r="D4352" t="str">
        <f>'Customer_Master'!G4352</f>
        <v>Valid</v>
      </c>
      <c r="E4352" t="str">
        <f>'Customer_Master'!I4352</f>
        <v>Valid</v>
      </c>
      <c r="F4352" t="str">
        <f>'Customer_Master'!X4352</f>
        <v>Complete</v>
      </c>
      <c r="G4352">
        <f>'Customer_Master'!Y4352</f>
        <v>75</v>
      </c>
    </row>
    <row r="4353" spans="1:7" x14ac:dyDescent="0.25">
      <c r="A4353" s="1" t="str">
        <f>'Customer_Master'!A4353</f>
        <v>CUST-04759</v>
      </c>
      <c r="B4353" s="1" t="str">
        <f>'Customer_Master'!D4353</f>
        <v>Maryam Okafor</v>
      </c>
      <c r="C4353" s="1" t="str">
        <f>'Customer_Master'!E4353</f>
        <v>Stacktech</v>
      </c>
      <c r="D4353" t="str">
        <f>'Customer_Master'!G4353</f>
        <v>Valid</v>
      </c>
      <c r="E4353" t="str">
        <f>'Customer_Master'!I4353</f>
        <v>Valid</v>
      </c>
      <c r="F4353" t="str">
        <f>'Customer_Master'!X4353</f>
        <v>Complete</v>
      </c>
      <c r="G4353">
        <f>'Customer_Master'!Y4353</f>
        <v>100</v>
      </c>
    </row>
    <row r="4354" spans="1:7" x14ac:dyDescent="0.25">
      <c r="A4354" s="1" t="str">
        <f>'Customer_Master'!A4354</f>
        <v>CUST-03986</v>
      </c>
      <c r="B4354" s="1" t="str">
        <f>'Customer_Master'!D4354</f>
        <v>Thomas Wilson</v>
      </c>
      <c r="C4354" s="1" t="str">
        <f>'Customer_Master'!E4354</f>
        <v>Kuda</v>
      </c>
      <c r="D4354" t="str">
        <f>'Customer_Master'!G4354</f>
        <v>Valid</v>
      </c>
      <c r="E4354" t="str">
        <f>'Customer_Master'!I4354</f>
        <v>Valid</v>
      </c>
      <c r="F4354" t="str">
        <f>'Customer_Master'!X4354</f>
        <v>Complete</v>
      </c>
      <c r="G4354">
        <f>'Customer_Master'!Y4354</f>
        <v>100</v>
      </c>
    </row>
    <row r="4355" spans="1:7" x14ac:dyDescent="0.25">
      <c r="A4355" s="1" t="str">
        <f>'Customer_Master'!A4355</f>
        <v>CUST-04922</v>
      </c>
      <c r="B4355" s="1" t="str">
        <f>'Customer_Master'!D4355</f>
        <v>Abdullahi Adebayo</v>
      </c>
      <c r="C4355" s="1" t="str">
        <f>'Customer_Master'!E4355</f>
        <v>Wave</v>
      </c>
      <c r="D4355" t="str">
        <f>'Customer_Master'!G4355</f>
        <v>Valid</v>
      </c>
      <c r="E4355" t="str">
        <f>'Customer_Master'!I4355</f>
        <v>Valid</v>
      </c>
      <c r="F4355" t="str">
        <f>'Customer_Master'!X4355</f>
        <v>Complete</v>
      </c>
      <c r="G4355">
        <f>'Customer_Master'!Y4355</f>
        <v>75</v>
      </c>
    </row>
    <row r="4356" spans="1:7" x14ac:dyDescent="0.25">
      <c r="A4356" s="1" t="str">
        <f>'Customer_Master'!A4356</f>
        <v>CUST-04834</v>
      </c>
      <c r="B4356" s="1" t="str">
        <f>'Customer_Master'!D4356</f>
        <v>Faith Eze</v>
      </c>
      <c r="C4356" s="1" t="str">
        <f>'Customer_Master'!E4356</f>
        <v>Flutterwave</v>
      </c>
      <c r="D4356" t="str">
        <f>'Customer_Master'!G4356</f>
        <v>Valid</v>
      </c>
      <c r="E4356" t="str">
        <f>'Customer_Master'!I4356</f>
        <v>Valid</v>
      </c>
      <c r="F4356" t="str">
        <f>'Customer_Master'!X4356</f>
        <v>Complete</v>
      </c>
      <c r="G4356">
        <f>'Customer_Master'!Y4356</f>
        <v>100</v>
      </c>
    </row>
    <row r="4357" spans="1:7" x14ac:dyDescent="0.25">
      <c r="A4357" s="1" t="str">
        <f>'Customer_Master'!A4357</f>
        <v>CUST-02533</v>
      </c>
      <c r="B4357" s="1" t="str">
        <f>'Customer_Master'!D4357</f>
        <v>Yetunde Otieno</v>
      </c>
      <c r="C4357" s="1" t="str">
        <f>'Customer_Master'!E4357</f>
        <v>Piggyvest</v>
      </c>
      <c r="D4357" t="str">
        <f>'Customer_Master'!G4357</f>
        <v>Valid</v>
      </c>
      <c r="E4357" t="str">
        <f>'Customer_Master'!I4357</f>
        <v>Valid</v>
      </c>
      <c r="F4357" t="str">
        <f>'Customer_Master'!X4357</f>
        <v>Complete</v>
      </c>
      <c r="G4357">
        <f>'Customer_Master'!Y4357</f>
        <v>100</v>
      </c>
    </row>
    <row r="4358" spans="1:7" x14ac:dyDescent="0.25">
      <c r="A4358" s="1" t="str">
        <f>'Customer_Master'!A4358</f>
        <v>CUST-04312</v>
      </c>
      <c r="B4358" s="1" t="str">
        <f>'Customer_Master'!D4358</f>
        <v>Aisha Van Der Merwe</v>
      </c>
      <c r="C4358" s="1" t="str">
        <f>'Customer_Master'!E4358</f>
        <v>Apexgroup</v>
      </c>
      <c r="D4358" t="str">
        <f>'Customer_Master'!G4358</f>
        <v>Valid</v>
      </c>
      <c r="E4358" t="str">
        <f>'Customer_Master'!I4358</f>
        <v>Valid</v>
      </c>
      <c r="F4358" t="str">
        <f>'Customer_Master'!X4358</f>
        <v>Complete</v>
      </c>
      <c r="G4358">
        <f>'Customer_Master'!Y4358</f>
        <v>100</v>
      </c>
    </row>
    <row r="4359" spans="1:7" x14ac:dyDescent="0.25">
      <c r="A4359" s="1" t="str">
        <f>'Customer_Master'!A4359</f>
        <v>CUST-00756</v>
      </c>
      <c r="B4359" s="1" t="str">
        <f>'Customer_Master'!D4359</f>
        <v>Precious Bello</v>
      </c>
      <c r="C4359" s="1" t="str">
        <f>'Customer_Master'!E4359</f>
        <v>Orbitai</v>
      </c>
      <c r="D4359" t="str">
        <f>'Customer_Master'!G4359</f>
        <v>Valid</v>
      </c>
      <c r="E4359" t="str">
        <f>'Customer_Master'!I4359</f>
        <v>Valid</v>
      </c>
      <c r="F4359" t="str">
        <f>'Customer_Master'!X4359</f>
        <v>Complete</v>
      </c>
      <c r="G4359">
        <f>'Customer_Master'!Y4359</f>
        <v>100</v>
      </c>
    </row>
    <row r="4360" spans="1:7" x14ac:dyDescent="0.25">
      <c r="A4360" s="1" t="str">
        <f>'Customer_Master'!A4360</f>
        <v>CUST-03692</v>
      </c>
      <c r="B4360" s="1" t="str">
        <f>'Customer_Master'!D4360</f>
        <v>Samuel Kamau</v>
      </c>
      <c r="C4360" s="1" t="str">
        <f>'Customer_Master'!E4360</f>
        <v>Helioanalytics Gmbh</v>
      </c>
      <c r="D4360" t="str">
        <f>'Customer_Master'!G4360</f>
        <v>Valid</v>
      </c>
      <c r="E4360" t="str">
        <f>'Customer_Master'!I4360</f>
        <v>Valid</v>
      </c>
      <c r="F4360" t="str">
        <f>'Customer_Master'!X4360</f>
        <v>Complete</v>
      </c>
      <c r="G4360">
        <f>'Customer_Master'!Y4360</f>
        <v>100</v>
      </c>
    </row>
    <row r="4361" spans="1:7" x14ac:dyDescent="0.25">
      <c r="A4361" s="1" t="str">
        <f>'Customer_Master'!A4361</f>
        <v>CUST-01457</v>
      </c>
      <c r="B4361" s="1" t="str">
        <f>'Customer_Master'!D4361</f>
        <v>Ibrahim Williams</v>
      </c>
      <c r="C4361" s="1" t="str">
        <f>'Customer_Master'!E4361</f>
        <v>Flutterwave</v>
      </c>
      <c r="D4361" t="str">
        <f>'Customer_Master'!G4361</f>
        <v>Valid</v>
      </c>
      <c r="E4361" t="str">
        <f>'Customer_Master'!I4361</f>
        <v>Valid</v>
      </c>
      <c r="F4361" t="str">
        <f>'Customer_Master'!X4361</f>
        <v>Complete</v>
      </c>
      <c r="G4361">
        <f>'Customer_Master'!Y4361</f>
        <v>75</v>
      </c>
    </row>
    <row r="4362" spans="1:7" x14ac:dyDescent="0.25">
      <c r="A4362" s="1" t="str">
        <f>'Customer_Master'!A4362</f>
        <v>CUST-02724</v>
      </c>
      <c r="B4362" s="1" t="str">
        <f>'Customer_Master'!D4362</f>
        <v>Adebayo Oladele</v>
      </c>
      <c r="C4362" s="1" t="str">
        <f>'Customer_Master'!E4362</f>
        <v>Dangote Industries</v>
      </c>
      <c r="D4362" t="str">
        <f>'Customer_Master'!G4362</f>
        <v>Valid</v>
      </c>
      <c r="E4362" t="str">
        <f>'Customer_Master'!I4362</f>
        <v>Valid</v>
      </c>
      <c r="F4362" t="str">
        <f>'Customer_Master'!X4362</f>
        <v>Complete</v>
      </c>
      <c r="G4362">
        <f>'Customer_Master'!Y4362</f>
        <v>100</v>
      </c>
    </row>
    <row r="4363" spans="1:7" x14ac:dyDescent="0.25">
      <c r="A4363" s="1" t="str">
        <f>'Customer_Master'!A4363</f>
        <v>CUST-04723</v>
      </c>
      <c r="B4363" s="1" t="str">
        <f>'Customer_Master'!D4363</f>
        <v>Adaeze Johnson</v>
      </c>
      <c r="C4363" s="1" t="str">
        <f>'Customer_Master'!E4363</f>
        <v>Cloudhealth</v>
      </c>
      <c r="D4363" t="str">
        <f>'Customer_Master'!G4363</f>
        <v>Valid</v>
      </c>
      <c r="E4363" t="str">
        <f>'Customer_Master'!I4363</f>
        <v>Valid</v>
      </c>
      <c r="F4363" t="str">
        <f>'Customer_Master'!X4363</f>
        <v>Complete</v>
      </c>
      <c r="G4363">
        <f>'Customer_Master'!Y4363</f>
        <v>100</v>
      </c>
    </row>
    <row r="4364" spans="1:7" x14ac:dyDescent="0.25">
      <c r="A4364" s="1" t="str">
        <f>'Customer_Master'!A4364</f>
        <v>CUST-04535</v>
      </c>
      <c r="B4364" s="1" t="str">
        <f>'Customer_Master'!D4364</f>
        <v>Hannah Garba</v>
      </c>
      <c r="C4364" s="1" t="str">
        <f>'Customer_Master'!E4364</f>
        <v>Chipper Cash</v>
      </c>
      <c r="D4364" t="str">
        <f>'Customer_Master'!G4364</f>
        <v>Valid</v>
      </c>
      <c r="E4364" t="str">
        <f>'Customer_Master'!I4364</f>
        <v>Valid</v>
      </c>
      <c r="F4364" t="str">
        <f>'Customer_Master'!X4364</f>
        <v>Complete</v>
      </c>
      <c r="G4364">
        <f>'Customer_Master'!Y4364</f>
        <v>100</v>
      </c>
    </row>
    <row r="4365" spans="1:7" x14ac:dyDescent="0.25">
      <c r="A4365" s="1" t="str">
        <f>'Customer_Master'!A4365</f>
        <v>CUST-04976</v>
      </c>
      <c r="B4365" s="1" t="str">
        <f>'Customer_Master'!D4365</f>
        <v>Hannah Adeyemi</v>
      </c>
      <c r="C4365" s="1" t="str">
        <f>'Customer_Master'!E4365</f>
        <v>Cowrywise</v>
      </c>
      <c r="D4365" t="str">
        <f>'Customer_Master'!G4365</f>
        <v>Valid</v>
      </c>
      <c r="E4365" t="str">
        <f>'Customer_Master'!I4365</f>
        <v>Valid</v>
      </c>
      <c r="F4365" t="str">
        <f>'Customer_Master'!X4365</f>
        <v>Complete</v>
      </c>
      <c r="G4365">
        <f>'Customer_Master'!Y4365</f>
        <v>100</v>
      </c>
    </row>
    <row r="4366" spans="1:7" x14ac:dyDescent="0.25">
      <c r="A4366" s="1" t="str">
        <f>'Customer_Master'!A4366</f>
        <v>CUST-00617</v>
      </c>
      <c r="B4366" s="1" t="str">
        <f>'Customer_Master'!D4366</f>
        <v>Tope Asante</v>
      </c>
      <c r="C4366" s="1" t="str">
        <f>'Customer_Master'!E4366</f>
        <v>Piggyvest</v>
      </c>
      <c r="D4366" t="str">
        <f>'Customer_Master'!G4366</f>
        <v>Valid</v>
      </c>
      <c r="E4366" t="str">
        <f>'Customer_Master'!I4366</f>
        <v>Valid</v>
      </c>
      <c r="F4366" t="str">
        <f>'Customer_Master'!X4366</f>
        <v>Complete</v>
      </c>
      <c r="G4366">
        <f>'Customer_Master'!Y4366</f>
        <v>100</v>
      </c>
    </row>
    <row r="4367" spans="1:7" x14ac:dyDescent="0.25">
      <c r="A4367" s="1" t="str">
        <f>'Customer_Master'!A4367</f>
        <v>CUST-02679</v>
      </c>
      <c r="B4367" s="1" t="str">
        <f>'Customer_Master'!D4367</f>
        <v>Hauwa Okorie</v>
      </c>
      <c r="C4367" s="1" t="str">
        <f>'Customer_Master'!E4367</f>
        <v>Stackcapital</v>
      </c>
      <c r="D4367" t="str">
        <f>'Customer_Master'!G4367</f>
        <v>Valid</v>
      </c>
      <c r="E4367" t="str">
        <f>'Customer_Master'!I4367</f>
        <v>Valid</v>
      </c>
      <c r="F4367" t="str">
        <f>'Customer_Master'!X4367</f>
        <v>Complete</v>
      </c>
      <c r="G4367">
        <f>'Customer_Master'!Y4367</f>
        <v>100</v>
      </c>
    </row>
    <row r="4368" spans="1:7" x14ac:dyDescent="0.25">
      <c r="A4368" s="1" t="str">
        <f>'Customer_Master'!A4368</f>
        <v>CUST-01271</v>
      </c>
      <c r="B4368" s="1" t="str">
        <f>'Customer_Master'!D4368</f>
        <v>Niyi Nwankwo</v>
      </c>
      <c r="C4368" s="1" t="str">
        <f>'Customer_Master'!E4368</f>
        <v>Primegroup</v>
      </c>
      <c r="D4368" t="str">
        <f>'Customer_Master'!G4368</f>
        <v>Valid</v>
      </c>
      <c r="E4368" t="str">
        <f>'Customer_Master'!I4368</f>
        <v>Valid</v>
      </c>
      <c r="F4368" t="str">
        <f>'Customer_Master'!X4368</f>
        <v>Complete</v>
      </c>
      <c r="G4368">
        <f>'Customer_Master'!Y4368</f>
        <v>100</v>
      </c>
    </row>
    <row r="4369" spans="1:7" x14ac:dyDescent="0.25">
      <c r="A4369" s="1" t="str">
        <f>'Customer_Master'!A4369</f>
        <v>CUST-03608</v>
      </c>
      <c r="B4369" s="1" t="str">
        <f>'Customer_Master'!D4369</f>
        <v>Femke Taylor</v>
      </c>
      <c r="C4369" s="1" t="str">
        <f>'Customer_Master'!E4369</f>
        <v>Gridgroup Inc</v>
      </c>
      <c r="D4369" t="str">
        <f>'Customer_Master'!G4369</f>
        <v>Valid</v>
      </c>
      <c r="E4369" t="str">
        <f>'Customer_Master'!I4369</f>
        <v>Valid</v>
      </c>
      <c r="F4369" t="str">
        <f>'Customer_Master'!X4369</f>
        <v>Complete</v>
      </c>
      <c r="G4369">
        <f>'Customer_Master'!Y4369</f>
        <v>100</v>
      </c>
    </row>
    <row r="4370" spans="1:7" x14ac:dyDescent="0.25">
      <c r="A4370" s="1" t="str">
        <f>'Customer_Master'!A4370</f>
        <v>CUST-03913</v>
      </c>
      <c r="B4370" s="1" t="str">
        <f>'Customer_Master'!D4370</f>
        <v>Emeka Obi</v>
      </c>
      <c r="C4370" s="1" t="str">
        <f>'Customer_Master'!E4370</f>
        <v>Coreanalytics</v>
      </c>
      <c r="D4370" t="str">
        <f>'Customer_Master'!G4370</f>
        <v>Valid</v>
      </c>
      <c r="E4370" t="str">
        <f>'Customer_Master'!I4370</f>
        <v>Valid</v>
      </c>
      <c r="F4370" t="str">
        <f>'Customer_Master'!X4370</f>
        <v>Complete</v>
      </c>
      <c r="G4370">
        <f>'Customer_Master'!Y4370</f>
        <v>100</v>
      </c>
    </row>
    <row r="4371" spans="1:7" x14ac:dyDescent="0.25">
      <c r="A4371" s="1" t="str">
        <f>'Customer_Master'!A4371</f>
        <v>CUST-04404</v>
      </c>
      <c r="B4371" s="1" t="str">
        <f>'Customer_Master'!D4371</f>
        <v>Yakubu Jones</v>
      </c>
      <c r="C4371" s="1" t="str">
        <f>'Customer_Master'!E4371</f>
        <v>Hivefinance Llc</v>
      </c>
      <c r="D4371" t="str">
        <f>'Customer_Master'!G4371</f>
        <v>Valid</v>
      </c>
      <c r="E4371" t="str">
        <f>'Customer_Master'!I4371</f>
        <v>Valid</v>
      </c>
      <c r="F4371" t="str">
        <f>'Customer_Master'!X4371</f>
        <v>Complete</v>
      </c>
      <c r="G4371">
        <f>'Customer_Master'!Y4371</f>
        <v>100</v>
      </c>
    </row>
    <row r="4372" spans="1:7" x14ac:dyDescent="0.25">
      <c r="A4372" s="1" t="str">
        <f>'Customer_Master'!A4372</f>
        <v>CUST-03232</v>
      </c>
      <c r="B4372" s="1" t="str">
        <f>'Customer_Master'!D4372</f>
        <v>Omar Aliyu</v>
      </c>
      <c r="C4372" s="1" t="str">
        <f>'Customer_Master'!E4372</f>
        <v>Apexnetworks Gmbh</v>
      </c>
      <c r="D4372" t="str">
        <f>'Customer_Master'!G4372</f>
        <v>Valid</v>
      </c>
      <c r="E4372" t="str">
        <f>'Customer_Master'!I4372</f>
        <v>Valid</v>
      </c>
      <c r="F4372" t="str">
        <f>'Customer_Master'!X4372</f>
        <v>Complete</v>
      </c>
      <c r="G4372">
        <f>'Customer_Master'!Y4372</f>
        <v>100</v>
      </c>
    </row>
    <row r="4373" spans="1:7" x14ac:dyDescent="0.25">
      <c r="A4373" s="1" t="str">
        <f>'Customer_Master'!A4373</f>
        <v>CUST-04317</v>
      </c>
      <c r="B4373" s="1" t="str">
        <f>'Customer_Master'!D4373</f>
        <v>Fatima Orji</v>
      </c>
      <c r="C4373" s="1" t="str">
        <f>'Customer_Master'!E4373</f>
        <v>Moniepoint</v>
      </c>
      <c r="D4373" t="str">
        <f>'Customer_Master'!G4373</f>
        <v>Valid</v>
      </c>
      <c r="E4373" t="str">
        <f>'Customer_Master'!I4373</f>
        <v>Valid</v>
      </c>
      <c r="F4373" t="str">
        <f>'Customer_Master'!X4373</f>
        <v>Complete</v>
      </c>
      <c r="G4373">
        <f>'Customer_Master'!Y4373</f>
        <v>100</v>
      </c>
    </row>
    <row r="4374" spans="1:7" x14ac:dyDescent="0.25">
      <c r="A4374" s="1" t="str">
        <f>'Customer_Master'!A4374</f>
        <v>CUST-00682</v>
      </c>
      <c r="B4374" s="1" t="str">
        <f>'Customer_Master'!D4374</f>
        <v>Tunde Nwachukwu</v>
      </c>
      <c r="C4374" s="1" t="str">
        <f>'Customer_Master'!E4374</f>
        <v>Primehub</v>
      </c>
      <c r="D4374" t="str">
        <f>'Customer_Master'!G4374</f>
        <v>Valid</v>
      </c>
      <c r="E4374" t="str">
        <f>'Customer_Master'!I4374</f>
        <v>Valid</v>
      </c>
      <c r="F4374" t="str">
        <f>'Customer_Master'!X4374</f>
        <v>Complete</v>
      </c>
      <c r="G4374">
        <f>'Customer_Master'!Y4374</f>
        <v>100</v>
      </c>
    </row>
    <row r="4375" spans="1:7" x14ac:dyDescent="0.25">
      <c r="A4375" s="1" t="str">
        <f>'Customer_Master'!A4375</f>
        <v>CUST-01424</v>
      </c>
      <c r="B4375" s="1" t="str">
        <f>'Customer_Master'!D4375</f>
        <v>Otieno Bello</v>
      </c>
      <c r="C4375" s="1" t="str">
        <f>'Customer_Master'!E4375</f>
        <v>Vertexfinance Gmbh</v>
      </c>
      <c r="D4375" t="str">
        <f>'Customer_Master'!G4375</f>
        <v>Valid</v>
      </c>
      <c r="E4375" t="str">
        <f>'Customer_Master'!I4375</f>
        <v>Valid</v>
      </c>
      <c r="F4375" t="str">
        <f>'Customer_Master'!X4375</f>
        <v>Complete</v>
      </c>
      <c r="G4375">
        <f>'Customer_Master'!Y4375</f>
        <v>100</v>
      </c>
    </row>
    <row r="4376" spans="1:7" x14ac:dyDescent="0.25">
      <c r="A4376" s="1" t="str">
        <f>'Customer_Master'!A4376</f>
        <v>CUST-00025</v>
      </c>
      <c r="B4376" s="1" t="str">
        <f>'Customer_Master'!D4376</f>
        <v>Wanjiru Evans</v>
      </c>
      <c r="C4376" s="1" t="str">
        <f>'Customer_Master'!E4376</f>
        <v>Teamapt</v>
      </c>
      <c r="D4376" t="str">
        <f>'Customer_Master'!G4376</f>
        <v>Valid</v>
      </c>
      <c r="E4376" t="str">
        <f>'Customer_Master'!I4376</f>
        <v>Valid</v>
      </c>
      <c r="F4376" t="str">
        <f>'Customer_Master'!X4376</f>
        <v>Complete</v>
      </c>
      <c r="G4376">
        <f>'Customer_Master'!Y4376</f>
        <v>100</v>
      </c>
    </row>
    <row r="4377" spans="1:7" x14ac:dyDescent="0.25">
      <c r="A4377" s="1" t="str">
        <f>'Customer_Master'!A4377</f>
        <v>CUST-04664</v>
      </c>
      <c r="B4377" s="1" t="str">
        <f>'Customer_Master'!D4377</f>
        <v>Jessica Naidoo</v>
      </c>
      <c r="C4377" s="1" t="str">
        <f>'Customer_Master'!E4377</f>
        <v>Sparkcapital Inc</v>
      </c>
      <c r="D4377" t="str">
        <f>'Customer_Master'!G4377</f>
        <v>Valid</v>
      </c>
      <c r="E4377" t="str">
        <f>'Customer_Master'!I4377</f>
        <v>Valid</v>
      </c>
      <c r="F4377" t="str">
        <f>'Customer_Master'!X4377</f>
        <v>Complete</v>
      </c>
      <c r="G4377">
        <f>'Customer_Master'!Y4377</f>
        <v>100</v>
      </c>
    </row>
    <row r="4378" spans="1:7" x14ac:dyDescent="0.25">
      <c r="A4378" s="1" t="str">
        <f>'Customer_Master'!A4378</f>
        <v>CUST-04171</v>
      </c>
      <c r="B4378" s="1" t="str">
        <f>'Customer_Master'!D4378</f>
        <v>Tosin Nwosu</v>
      </c>
      <c r="C4378" s="1" t="str">
        <f>'Customer_Master'!E4378</f>
        <v>Teamapt</v>
      </c>
      <c r="D4378" t="str">
        <f>'Customer_Master'!G4378</f>
        <v>Valid</v>
      </c>
      <c r="E4378" t="str">
        <f>'Customer_Master'!I4378</f>
        <v>Valid</v>
      </c>
      <c r="F4378" t="str">
        <f>'Customer_Master'!X4378</f>
        <v>Complete</v>
      </c>
      <c r="G4378">
        <f>'Customer_Master'!Y4378</f>
        <v>100</v>
      </c>
    </row>
    <row r="4379" spans="1:7" x14ac:dyDescent="0.25">
      <c r="A4379" s="1" t="str">
        <f>'Customer_Master'!A4379</f>
        <v>CUST-00464</v>
      </c>
      <c r="B4379" s="1" t="str">
        <f>'Customer_Master'!D4379</f>
        <v>Kamau Murphy</v>
      </c>
      <c r="C4379" s="1" t="str">
        <f>'Customer_Master'!E4379</f>
        <v>Flutterwave</v>
      </c>
      <c r="D4379" t="str">
        <f>'Customer_Master'!G4379</f>
        <v>Valid</v>
      </c>
      <c r="E4379" t="str">
        <f>'Customer_Master'!I4379</f>
        <v>Valid</v>
      </c>
      <c r="F4379" t="str">
        <f>'Customer_Master'!X4379</f>
        <v>Complete</v>
      </c>
      <c r="G4379">
        <f>'Customer_Master'!Y4379</f>
        <v>100</v>
      </c>
    </row>
    <row r="4380" spans="1:7" x14ac:dyDescent="0.25">
      <c r="A4380" s="1" t="str">
        <f>'Customer_Master'!A4380</f>
        <v>CUST-04142</v>
      </c>
      <c r="B4380" s="1" t="str">
        <f>'Customer_Master'!D4380</f>
        <v>Amina Orji</v>
      </c>
      <c r="C4380" s="1" t="str">
        <f>'Customer_Master'!E4380</f>
        <v>Heliohub</v>
      </c>
      <c r="D4380" t="str">
        <f>'Customer_Master'!G4380</f>
        <v>Valid</v>
      </c>
      <c r="E4380" t="str">
        <f>'Customer_Master'!I4380</f>
        <v>Valid</v>
      </c>
      <c r="F4380" t="str">
        <f>'Customer_Master'!X4380</f>
        <v>Complete</v>
      </c>
      <c r="G4380">
        <f>'Customer_Master'!Y4380</f>
        <v>100</v>
      </c>
    </row>
    <row r="4381" spans="1:7" x14ac:dyDescent="0.25">
      <c r="A4381" s="1" t="str">
        <f>'Customer_Master'!A4381</f>
        <v>CUST-03304</v>
      </c>
      <c r="B4381" s="1" t="str">
        <f>'Customer_Master'!D4381</f>
        <v>Nneka Nwachukwu</v>
      </c>
      <c r="C4381" s="1" t="str">
        <f>'Customer_Master'!E4381</f>
        <v>Chipper Cash</v>
      </c>
      <c r="D4381" t="str">
        <f>'Customer_Master'!G4381</f>
        <v>Valid</v>
      </c>
      <c r="E4381" t="str">
        <f>'Customer_Master'!I4381</f>
        <v>Valid</v>
      </c>
      <c r="F4381" t="str">
        <f>'Customer_Master'!X4381</f>
        <v>Complete</v>
      </c>
      <c r="G4381">
        <f>'Customer_Master'!Y4381</f>
        <v>100</v>
      </c>
    </row>
    <row r="4382" spans="1:7" x14ac:dyDescent="0.25">
      <c r="A4382" s="1" t="str">
        <f>'Customer_Master'!A4382</f>
        <v>CUST-04419</v>
      </c>
      <c r="B4382" s="1" t="str">
        <f>'Customer_Master'!D4382</f>
        <v>Sipho Smith</v>
      </c>
      <c r="C4382" s="1" t="str">
        <f>'Customer_Master'!E4382</f>
        <v>Leadsolutions</v>
      </c>
      <c r="D4382" t="str">
        <f>'Customer_Master'!G4382</f>
        <v>Valid</v>
      </c>
      <c r="E4382" t="str">
        <f>'Customer_Master'!I4382</f>
        <v>Valid</v>
      </c>
      <c r="F4382" t="str">
        <f>'Customer_Master'!X4382</f>
        <v>Complete</v>
      </c>
      <c r="G4382">
        <f>'Customer_Master'!Y4382</f>
        <v>100</v>
      </c>
    </row>
    <row r="4383" spans="1:7" x14ac:dyDescent="0.25">
      <c r="A4383" s="1" t="str">
        <f>'Customer_Master'!A4383</f>
        <v>CUST-01698</v>
      </c>
      <c r="B4383" s="1" t="str">
        <f>'Customer_Master'!D4383</f>
        <v>Joy Makinde</v>
      </c>
      <c r="C4383" s="1" t="str">
        <f>'Customer_Master'!E4383</f>
        <v>Vertexanalytics Gmbh</v>
      </c>
      <c r="D4383" t="str">
        <f>'Customer_Master'!G4383</f>
        <v>Valid</v>
      </c>
      <c r="E4383" t="str">
        <f>'Customer_Master'!I4383</f>
        <v>Valid</v>
      </c>
      <c r="F4383" t="str">
        <f>'Customer_Master'!X4383</f>
        <v>Complete</v>
      </c>
      <c r="G4383">
        <f>'Customer_Master'!Y4383</f>
        <v>100</v>
      </c>
    </row>
    <row r="4384" spans="1:7" x14ac:dyDescent="0.25">
      <c r="A4384" s="1" t="str">
        <f>'Customer_Master'!A4384</f>
        <v>CUST-02498</v>
      </c>
      <c r="B4384" s="1" t="str">
        <f>'Customer_Master'!D4384</f>
        <v>Oluwaseun Garba</v>
      </c>
      <c r="C4384" s="1" t="str">
        <f>'Customer_Master'!E4384</f>
        <v>Mtn Group</v>
      </c>
      <c r="D4384" t="str">
        <f>'Customer_Master'!G4384</f>
        <v>Valid</v>
      </c>
      <c r="E4384" t="str">
        <f>'Customer_Master'!I4384</f>
        <v>Valid</v>
      </c>
      <c r="F4384" t="str">
        <f>'Customer_Master'!X4384</f>
        <v>Complete</v>
      </c>
      <c r="G4384">
        <f>'Customer_Master'!Y4384</f>
        <v>100</v>
      </c>
    </row>
    <row r="4385" spans="1:7" x14ac:dyDescent="0.25">
      <c r="A4385" s="1" t="str">
        <f>'Customer_Master'!A4385</f>
        <v>CUST-03170</v>
      </c>
      <c r="B4385" s="1" t="str">
        <f>'Customer_Master'!D4385</f>
        <v>Kemi Diallo</v>
      </c>
      <c r="C4385" s="1" t="str">
        <f>'Customer_Master'!E4385</f>
        <v>Primenetworks Inc</v>
      </c>
      <c r="D4385" t="str">
        <f>'Customer_Master'!G4385</f>
        <v>Valid</v>
      </c>
      <c r="E4385" t="str">
        <f>'Customer_Master'!I4385</f>
        <v>Valid</v>
      </c>
      <c r="F4385" t="str">
        <f>'Customer_Master'!X4385</f>
        <v>Complete</v>
      </c>
      <c r="G4385">
        <f>'Customer_Master'!Y4385</f>
        <v>100</v>
      </c>
    </row>
    <row r="4386" spans="1:7" x14ac:dyDescent="0.25">
      <c r="A4386" s="1" t="str">
        <f>'Customer_Master'!A4386</f>
        <v>CUST-01880</v>
      </c>
      <c r="B4386" s="1" t="str">
        <f>'Customer_Master'!D4386</f>
        <v>Sola Afolabi</v>
      </c>
      <c r="C4386" s="1" t="str">
        <f>'Customer_Master'!E4386</f>
        <v>Hivegroup</v>
      </c>
      <c r="D4386" t="str">
        <f>'Customer_Master'!G4386</f>
        <v>Valid</v>
      </c>
      <c r="E4386" t="str">
        <f>'Customer_Master'!I4386</f>
        <v>Valid</v>
      </c>
      <c r="F4386" t="str">
        <f>'Customer_Master'!X4386</f>
        <v>Complete</v>
      </c>
      <c r="G4386">
        <f>'Customer_Master'!Y4386</f>
        <v>100</v>
      </c>
    </row>
    <row r="4387" spans="1:7" x14ac:dyDescent="0.25">
      <c r="A4387" s="1" t="str">
        <f>'Customer_Master'!A4387</f>
        <v>CUST-02756</v>
      </c>
      <c r="B4387" s="1" t="str">
        <f>'Customer_Master'!D4387</f>
        <v>Amani</v>
      </c>
      <c r="C4387" s="1" t="str">
        <f>'Customer_Master'!E4387</f>
        <v>Hivegroup</v>
      </c>
      <c r="D4387" t="str">
        <f>'Customer_Master'!G4387</f>
        <v>Valid</v>
      </c>
      <c r="E4387" t="str">
        <f>'Customer_Master'!I4387</f>
        <v>Valid</v>
      </c>
      <c r="F4387" t="str">
        <f>'Customer_Master'!X4387</f>
        <v>Incomplete</v>
      </c>
      <c r="G4387">
        <f>'Customer_Master'!Y4387</f>
        <v>60</v>
      </c>
    </row>
    <row r="4388" spans="1:7" x14ac:dyDescent="0.25">
      <c r="A4388" s="1" t="str">
        <f>'Customer_Master'!A4388</f>
        <v>CUST-04028</v>
      </c>
      <c r="B4388" s="1" t="str">
        <f>'Customer_Master'!D4388</f>
        <v>Kevin Okonkwo</v>
      </c>
      <c r="C4388" s="1" t="str">
        <f>'Customer_Master'!E4388</f>
        <v>Gridhub Inc</v>
      </c>
      <c r="D4388" t="str">
        <f>'Customer_Master'!G4388</f>
        <v>Valid</v>
      </c>
      <c r="E4388" t="str">
        <f>'Customer_Master'!I4388</f>
        <v>Valid</v>
      </c>
      <c r="F4388" t="str">
        <f>'Customer_Master'!X4388</f>
        <v>Complete</v>
      </c>
      <c r="G4388">
        <f>'Customer_Master'!Y4388</f>
        <v>100</v>
      </c>
    </row>
    <row r="4389" spans="1:7" x14ac:dyDescent="0.25">
      <c r="A4389" s="1" t="str">
        <f>'Customer_Master'!A4389</f>
        <v>CUST-01738</v>
      </c>
      <c r="B4389" s="1" t="str">
        <f>'Customer_Master'!D4389</f>
        <v>Mwangi Afolabi</v>
      </c>
      <c r="C4389" s="1" t="str">
        <f>'Customer_Master'!E4389</f>
        <v>Zencapital Inc</v>
      </c>
      <c r="D4389" t="str">
        <f>'Customer_Master'!G4389</f>
        <v>Valid</v>
      </c>
      <c r="E4389" t="str">
        <f>'Customer_Master'!I4389</f>
        <v>Valid</v>
      </c>
      <c r="F4389" t="str">
        <f>'Customer_Master'!X4389</f>
        <v>Complete</v>
      </c>
      <c r="G4389">
        <f>'Customer_Master'!Y4389</f>
        <v>100</v>
      </c>
    </row>
    <row r="4390" spans="1:7" x14ac:dyDescent="0.25">
      <c r="A4390" s="1" t="str">
        <f>'Customer_Master'!A4390</f>
        <v>CUST-04374</v>
      </c>
      <c r="B4390" s="1" t="str">
        <f>'Customer_Master'!D4390</f>
        <v>Segun Adebayo</v>
      </c>
      <c r="C4390" s="1" t="str">
        <f>'Customer_Master'!E4390</f>
        <v>Dangote Industries</v>
      </c>
      <c r="D4390" t="str">
        <f>'Customer_Master'!G4390</f>
        <v>Invalid</v>
      </c>
      <c r="E4390" t="str">
        <f>'Customer_Master'!I4390</f>
        <v>Valid</v>
      </c>
      <c r="F4390" t="str">
        <f>'Customer_Master'!X4390</f>
        <v>Complete</v>
      </c>
      <c r="G4390">
        <f>'Customer_Master'!Y4390</f>
        <v>70</v>
      </c>
    </row>
    <row r="4391" spans="1:7" x14ac:dyDescent="0.25">
      <c r="A4391" s="1" t="str">
        <f>'Customer_Master'!A4391</f>
        <v>CUST-00094</v>
      </c>
      <c r="B4391" s="1" t="str">
        <f>'Customer_Master'!D4391</f>
        <v>Lola Musa</v>
      </c>
      <c r="C4391" s="1" t="str">
        <f>'Customer_Master'!E4391</f>
        <v>Pulsehealth Inc</v>
      </c>
      <c r="D4391" t="str">
        <f>'Customer_Master'!G4391</f>
        <v>Valid</v>
      </c>
      <c r="E4391" t="str">
        <f>'Customer_Master'!I4391</f>
        <v>Valid</v>
      </c>
      <c r="F4391" t="str">
        <f>'Customer_Master'!X4391</f>
        <v>Complete</v>
      </c>
      <c r="G4391">
        <f>'Customer_Master'!Y4391</f>
        <v>100</v>
      </c>
    </row>
    <row r="4392" spans="1:7" x14ac:dyDescent="0.25">
      <c r="A4392" s="1" t="str">
        <f>'Customer_Master'!A4392</f>
        <v>CUST-02914</v>
      </c>
      <c r="B4392" s="1" t="str">
        <f>'Customer_Master'!D4392</f>
        <v>Ifeanyi</v>
      </c>
      <c r="C4392" s="1" t="str">
        <f>'Customer_Master'!E4392</f>
        <v>Stacklogic Inc</v>
      </c>
      <c r="D4392" t="str">
        <f>'Customer_Master'!G4392</f>
        <v>Valid</v>
      </c>
      <c r="E4392" t="str">
        <f>'Customer_Master'!I4392</f>
        <v>Valid</v>
      </c>
      <c r="F4392" t="str">
        <f>'Customer_Master'!X4392</f>
        <v>Incomplete</v>
      </c>
      <c r="G4392">
        <f>'Customer_Master'!Y4392</f>
        <v>60</v>
      </c>
    </row>
    <row r="4393" spans="1:7" x14ac:dyDescent="0.25">
      <c r="A4393" s="1" t="str">
        <f>'Customer_Master'!A4393</f>
        <v>CUST-02342</v>
      </c>
      <c r="B4393" s="1" t="str">
        <f>'Customer_Master'!D4393</f>
        <v>Gbenga Traore</v>
      </c>
      <c r="C4393" s="1" t="str">
        <f>'Customer_Master'!E4393</f>
        <v>Apexlogistics</v>
      </c>
      <c r="D4393" t="str">
        <f>'Customer_Master'!G4393</f>
        <v>Valid</v>
      </c>
      <c r="E4393" t="str">
        <f>'Customer_Master'!I4393</f>
        <v>Invalid</v>
      </c>
      <c r="F4393" t="str">
        <f>'Customer_Master'!X4393</f>
        <v>Complete</v>
      </c>
      <c r="G4393">
        <f>'Customer_Master'!Y4393</f>
        <v>80</v>
      </c>
    </row>
    <row r="4394" spans="1:7" x14ac:dyDescent="0.25">
      <c r="A4394" s="1" t="str">
        <f>'Customer_Master'!A4394</f>
        <v>CUST-04789</v>
      </c>
      <c r="B4394" s="1" t="str">
        <f>'Customer_Master'!D4394</f>
        <v>Segun Musa</v>
      </c>
      <c r="C4394" s="1" t="str">
        <f>'Customer_Master'!E4394</f>
        <v>Primecommerce Plc</v>
      </c>
      <c r="D4394" t="str">
        <f>'Customer_Master'!G4394</f>
        <v>Valid</v>
      </c>
      <c r="E4394" t="str">
        <f>'Customer_Master'!I4394</f>
        <v>Invalid</v>
      </c>
      <c r="F4394" t="str">
        <f>'Customer_Master'!X4394</f>
        <v>Complete</v>
      </c>
      <c r="G4394">
        <f>'Customer_Master'!Y4394</f>
        <v>80</v>
      </c>
    </row>
    <row r="4395" spans="1:7" x14ac:dyDescent="0.25">
      <c r="A4395" s="1" t="str">
        <f>'Customer_Master'!A4395</f>
        <v>CUST-04343</v>
      </c>
      <c r="B4395" s="1" t="str">
        <f>'Customer_Master'!D4395</f>
        <v>Emeka Al-Farsi</v>
      </c>
      <c r="C4395" s="1" t="str">
        <f>'Customer_Master'!E4395</f>
        <v>Moniepoint</v>
      </c>
      <c r="D4395" t="str">
        <f>'Customer_Master'!G4395</f>
        <v>Invalid</v>
      </c>
      <c r="E4395" t="str">
        <f>'Customer_Master'!I4395</f>
        <v>Valid</v>
      </c>
      <c r="F4395" t="str">
        <f>'Customer_Master'!X4395</f>
        <v>Complete</v>
      </c>
      <c r="G4395">
        <f>'Customer_Master'!Y4395</f>
        <v>70</v>
      </c>
    </row>
    <row r="4396" spans="1:7" x14ac:dyDescent="0.25">
      <c r="A4396" s="1" t="str">
        <f>'Customer_Master'!A4396</f>
        <v>CUST-01845</v>
      </c>
      <c r="B4396" s="1" t="str">
        <f>'Customer_Master'!D4396</f>
        <v>Victor Balogun</v>
      </c>
      <c r="C4396" s="1" t="str">
        <f>'Customer_Master'!E4396</f>
        <v>Vertexhealth</v>
      </c>
      <c r="D4396" t="str">
        <f>'Customer_Master'!G4396</f>
        <v>Valid</v>
      </c>
      <c r="E4396" t="str">
        <f>'Customer_Master'!I4396</f>
        <v>Valid</v>
      </c>
      <c r="F4396" t="str">
        <f>'Customer_Master'!X4396</f>
        <v>Complete</v>
      </c>
      <c r="G4396">
        <f>'Customer_Master'!Y4396</f>
        <v>100</v>
      </c>
    </row>
    <row r="4397" spans="1:7" x14ac:dyDescent="0.25">
      <c r="A4397" s="1" t="str">
        <f>'Customer_Master'!A4397</f>
        <v>CUST-02947</v>
      </c>
      <c r="B4397" s="1" t="str">
        <f>'Customer_Master'!D4397</f>
        <v>Sarah Eze</v>
      </c>
      <c r="C4397" s="1" t="str">
        <f>'Customer_Master'!E4397</f>
        <v>Novacommerce Llc</v>
      </c>
      <c r="D4397" t="str">
        <f>'Customer_Master'!G4397</f>
        <v>Valid</v>
      </c>
      <c r="E4397" t="str">
        <f>'Customer_Master'!I4397</f>
        <v>Valid</v>
      </c>
      <c r="F4397" t="str">
        <f>'Customer_Master'!X4397</f>
        <v>Complete</v>
      </c>
      <c r="G4397">
        <f>'Customer_Master'!Y4397</f>
        <v>75</v>
      </c>
    </row>
    <row r="4398" spans="1:7" x14ac:dyDescent="0.25">
      <c r="A4398" s="1" t="str">
        <f>'Customer_Master'!A4398</f>
        <v>CUST-03527</v>
      </c>
      <c r="B4398" s="1" t="str">
        <f>'Customer_Master'!D4398</f>
        <v>Laura Van Der Merwe</v>
      </c>
      <c r="C4398" s="1" t="str">
        <f>'Customer_Master'!E4398</f>
        <v>Cellulant</v>
      </c>
      <c r="D4398" t="str">
        <f>'Customer_Master'!G4398</f>
        <v>Valid</v>
      </c>
      <c r="E4398" t="str">
        <f>'Customer_Master'!I4398</f>
        <v>Valid</v>
      </c>
      <c r="F4398" t="str">
        <f>'Customer_Master'!X4398</f>
        <v>Complete</v>
      </c>
      <c r="G4398">
        <f>'Customer_Master'!Y4398</f>
        <v>100</v>
      </c>
    </row>
    <row r="4399" spans="1:7" x14ac:dyDescent="0.25">
      <c r="A4399" s="1" t="str">
        <f>'Customer_Master'!A4399</f>
        <v>CUST-00188</v>
      </c>
      <c r="B4399" s="1" t="str">
        <f>'Customer_Master'!D4399</f>
        <v>Sarah Mwangi</v>
      </c>
      <c r="C4399" s="1" t="str">
        <f>'Customer_Master'!E4399</f>
        <v>Twiga Foods</v>
      </c>
      <c r="D4399" t="str">
        <f>'Customer_Master'!G4399</f>
        <v>Valid</v>
      </c>
      <c r="E4399" t="str">
        <f>'Customer_Master'!I4399</f>
        <v>Invalid</v>
      </c>
      <c r="F4399" t="str">
        <f>'Customer_Master'!X4399</f>
        <v>Complete</v>
      </c>
      <c r="G4399">
        <f>'Customer_Master'!Y4399</f>
        <v>80</v>
      </c>
    </row>
    <row r="4400" spans="1:7" x14ac:dyDescent="0.25">
      <c r="A4400" s="1" t="str">
        <f>'Customer_Master'!A4400</f>
        <v>CUST-03751</v>
      </c>
      <c r="B4400" s="1" t="str">
        <f>'Customer_Master'!D4400</f>
        <v>Andrew Mohammed</v>
      </c>
      <c r="C4400" s="1" t="str">
        <f>'Customer_Master'!E4400</f>
        <v>Pulsetech Inc</v>
      </c>
      <c r="D4400" t="str">
        <f>'Customer_Master'!G4400</f>
        <v>Valid</v>
      </c>
      <c r="E4400" t="str">
        <f>'Customer_Master'!I4400</f>
        <v>Invalid</v>
      </c>
      <c r="F4400" t="str">
        <f>'Customer_Master'!X4400</f>
        <v>Complete</v>
      </c>
      <c r="G4400">
        <f>'Customer_Master'!Y4400</f>
        <v>80</v>
      </c>
    </row>
    <row r="4401" spans="1:7" x14ac:dyDescent="0.25">
      <c r="A4401" s="1" t="str">
        <f>'Customer_Master'!A4401</f>
        <v>CUST-04334</v>
      </c>
      <c r="B4401" s="1" t="str">
        <f>'Customer_Master'!D4401</f>
        <v>Adaora Musa</v>
      </c>
      <c r="C4401" s="1" t="str">
        <f>'Customer_Master'!E4401</f>
        <v>Vertexsoft Plc</v>
      </c>
      <c r="D4401" t="str">
        <f>'Customer_Master'!G4401</f>
        <v>Valid</v>
      </c>
      <c r="E4401" t="str">
        <f>'Customer_Master'!I4401</f>
        <v>Valid</v>
      </c>
      <c r="F4401" t="str">
        <f>'Customer_Master'!X4401</f>
        <v>Complete</v>
      </c>
      <c r="G4401">
        <f>'Customer_Master'!Y4401</f>
        <v>75</v>
      </c>
    </row>
    <row r="4402" spans="1:7" x14ac:dyDescent="0.25">
      <c r="A4402" s="1" t="str">
        <f>'Customer_Master'!A4402</f>
        <v>CUST-02361</v>
      </c>
      <c r="B4402" s="1" t="str">
        <f>'Customer_Master'!D4402</f>
        <v>Omar Garba</v>
      </c>
      <c r="C4402" s="1" t="str">
        <f>'Customer_Master'!E4402</f>
        <v>Apexlogistics Inc</v>
      </c>
      <c r="D4402" t="str">
        <f>'Customer_Master'!G4402</f>
        <v>Valid</v>
      </c>
      <c r="E4402" t="str">
        <f>'Customer_Master'!I4402</f>
        <v>Valid</v>
      </c>
      <c r="F4402" t="str">
        <f>'Customer_Master'!X4402</f>
        <v>Complete</v>
      </c>
      <c r="G4402">
        <f>'Customer_Master'!Y4402</f>
        <v>100</v>
      </c>
    </row>
    <row r="4403" spans="1:7" x14ac:dyDescent="0.25">
      <c r="A4403" s="1" t="str">
        <f>'Customer_Master'!A4403</f>
        <v>CUST-04604</v>
      </c>
      <c r="B4403" s="1" t="str">
        <f>'Customer_Master'!D4403</f>
        <v>Akinyi Musa</v>
      </c>
      <c r="C4403" s="1" t="str">
        <f>'Customer_Master'!E4403</f>
        <v>Dangote Industries</v>
      </c>
      <c r="D4403" t="str">
        <f>'Customer_Master'!G4403</f>
        <v>Valid</v>
      </c>
      <c r="E4403" t="str">
        <f>'Customer_Master'!I4403</f>
        <v>Valid</v>
      </c>
      <c r="F4403" t="str">
        <f>'Customer_Master'!X4403</f>
        <v>Complete</v>
      </c>
      <c r="G4403">
        <f>'Customer_Master'!Y4403</f>
        <v>100</v>
      </c>
    </row>
    <row r="4404" spans="1:7" x14ac:dyDescent="0.25">
      <c r="A4404" s="1" t="str">
        <f>'Customer_Master'!A4404</f>
        <v>CUST-00565</v>
      </c>
      <c r="B4404" s="1" t="str">
        <f>'Customer_Master'!D4404</f>
        <v>Andrew Oladipo</v>
      </c>
      <c r="C4404" s="1" t="str">
        <f>'Customer_Master'!E4404</f>
        <v>Stackgroup</v>
      </c>
      <c r="D4404" t="str">
        <f>'Customer_Master'!G4404</f>
        <v>Valid</v>
      </c>
      <c r="E4404" t="str">
        <f>'Customer_Master'!I4404</f>
        <v>Valid</v>
      </c>
      <c r="F4404" t="str">
        <f>'Customer_Master'!X4404</f>
        <v>Complete</v>
      </c>
      <c r="G4404">
        <f>'Customer_Master'!Y4404</f>
        <v>100</v>
      </c>
    </row>
    <row r="4405" spans="1:7" x14ac:dyDescent="0.25">
      <c r="A4405" s="1" t="str">
        <f>'Customer_Master'!A4405</f>
        <v>CUST-03571</v>
      </c>
      <c r="B4405" s="1" t="str">
        <f>'Customer_Master'!D4405</f>
        <v>Ogechi Botha</v>
      </c>
      <c r="C4405" s="1" t="str">
        <f>'Customer_Master'!E4405</f>
        <v>Moniepoint</v>
      </c>
      <c r="D4405" t="str">
        <f>'Customer_Master'!G4405</f>
        <v>Valid</v>
      </c>
      <c r="E4405" t="str">
        <f>'Customer_Master'!I4405</f>
        <v>Valid</v>
      </c>
      <c r="F4405" t="str">
        <f>'Customer_Master'!X4405</f>
        <v>Complete</v>
      </c>
      <c r="G4405">
        <f>'Customer_Master'!Y4405</f>
        <v>100</v>
      </c>
    </row>
    <row r="4406" spans="1:7" x14ac:dyDescent="0.25">
      <c r="A4406" s="1" t="str">
        <f>'Customer_Master'!A4406</f>
        <v>CUST-02522</v>
      </c>
      <c r="B4406" s="1" t="str">
        <f>'Customer_Master'!D4406</f>
        <v>Akinyi Oladele</v>
      </c>
      <c r="C4406" s="1" t="str">
        <f>'Customer_Master'!E4406</f>
        <v>Vertexdigital Plc</v>
      </c>
      <c r="D4406" t="str">
        <f>'Customer_Master'!G4406</f>
        <v>Invalid</v>
      </c>
      <c r="E4406" t="str">
        <f>'Customer_Master'!I4406</f>
        <v>Valid</v>
      </c>
      <c r="F4406" t="str">
        <f>'Customer_Master'!X4406</f>
        <v>Complete</v>
      </c>
      <c r="G4406">
        <f>'Customer_Master'!Y4406</f>
        <v>70</v>
      </c>
    </row>
    <row r="4407" spans="1:7" x14ac:dyDescent="0.25">
      <c r="A4407" s="1" t="str">
        <f>'Customer_Master'!A4407</f>
        <v>CUST-03470</v>
      </c>
      <c r="B4407" s="1" t="str">
        <f>'Customer_Master'!D4407</f>
        <v>Hannah Abubakar</v>
      </c>
      <c r="C4407" s="1" t="str">
        <f>'Customer_Master'!E4407</f>
        <v>Primehub Plc</v>
      </c>
      <c r="D4407" t="str">
        <f>'Customer_Master'!G4407</f>
        <v>Valid</v>
      </c>
      <c r="E4407" t="str">
        <f>'Customer_Master'!I4407</f>
        <v>Valid</v>
      </c>
      <c r="F4407" t="str">
        <f>'Customer_Master'!X4407</f>
        <v>Complete</v>
      </c>
      <c r="G4407">
        <f>'Customer_Master'!Y4407</f>
        <v>100</v>
      </c>
    </row>
    <row r="4408" spans="1:7" x14ac:dyDescent="0.25">
      <c r="A4408" s="1" t="str">
        <f>'Customer_Master'!A4408</f>
        <v>CUST-04652</v>
      </c>
      <c r="B4408" s="1" t="str">
        <f>'Customer_Master'!D4408</f>
        <v>Sophie Taylor</v>
      </c>
      <c r="C4408" s="1" t="str">
        <f>'Customer_Master'!E4408</f>
        <v>Swiftanalytics</v>
      </c>
      <c r="D4408" t="str">
        <f>'Customer_Master'!G4408</f>
        <v>Valid</v>
      </c>
      <c r="E4408" t="str">
        <f>'Customer_Master'!I4408</f>
        <v>Valid</v>
      </c>
      <c r="F4408" t="str">
        <f>'Customer_Master'!X4408</f>
        <v>Complete</v>
      </c>
      <c r="G4408">
        <f>'Customer_Master'!Y4408</f>
        <v>100</v>
      </c>
    </row>
    <row r="4409" spans="1:7" x14ac:dyDescent="0.25">
      <c r="A4409" s="1" t="str">
        <f>'Customer_Master'!A4409</f>
        <v>CUST-03947</v>
      </c>
      <c r="B4409" s="1" t="str">
        <f>'Customer_Master'!D4409</f>
        <v>Aliyu Evans</v>
      </c>
      <c r="C4409" s="1" t="str">
        <f>'Customer_Master'!E4409</f>
        <v>Flour Mills Of Nigeria</v>
      </c>
      <c r="D4409" t="str">
        <f>'Customer_Master'!G4409</f>
        <v>Valid</v>
      </c>
      <c r="E4409" t="str">
        <f>'Customer_Master'!I4409</f>
        <v>Valid</v>
      </c>
      <c r="F4409" t="str">
        <f>'Customer_Master'!X4409</f>
        <v>Complete</v>
      </c>
      <c r="G4409">
        <f>'Customer_Master'!Y4409</f>
        <v>100</v>
      </c>
    </row>
    <row r="4410" spans="1:7" x14ac:dyDescent="0.25">
      <c r="A4410" s="1" t="str">
        <f>'Customer_Master'!A4410</f>
        <v>CUST-00897</v>
      </c>
      <c r="B4410" s="1" t="str">
        <f>'Customer_Master'!D4410</f>
        <v>Hannah Evans</v>
      </c>
      <c r="C4410" s="1" t="str">
        <f>'Customer_Master'!E4410</f>
        <v>Paystack</v>
      </c>
      <c r="D4410" t="str">
        <f>'Customer_Master'!G4410</f>
        <v>Valid</v>
      </c>
      <c r="E4410" t="str">
        <f>'Customer_Master'!I4410</f>
        <v>Valid</v>
      </c>
      <c r="F4410" t="str">
        <f>'Customer_Master'!X4410</f>
        <v>Complete</v>
      </c>
      <c r="G4410">
        <f>'Customer_Master'!Y4410</f>
        <v>100</v>
      </c>
    </row>
    <row r="4411" spans="1:7" x14ac:dyDescent="0.25">
      <c r="A4411" s="1" t="str">
        <f>'Customer_Master'!A4411</f>
        <v>CUST-04851</v>
      </c>
      <c r="B4411" s="1" t="str">
        <f>'Customer_Master'!D4411</f>
        <v>Omar</v>
      </c>
      <c r="C4411" s="1" t="str">
        <f>'Customer_Master'!E4411</f>
        <v>Wave</v>
      </c>
      <c r="D4411" t="str">
        <f>'Customer_Master'!G4411</f>
        <v>Valid</v>
      </c>
      <c r="E4411" t="str">
        <f>'Customer_Master'!I4411</f>
        <v>Valid</v>
      </c>
      <c r="F4411" t="str">
        <f>'Customer_Master'!X4411</f>
        <v>Incomplete</v>
      </c>
      <c r="G4411">
        <f>'Customer_Master'!Y4411</f>
        <v>60</v>
      </c>
    </row>
    <row r="4412" spans="1:7" x14ac:dyDescent="0.25">
      <c r="A4412" s="1" t="str">
        <f>'Customer_Master'!A4412</f>
        <v>CUST-01429</v>
      </c>
      <c r="B4412" s="1" t="str">
        <f>'Customer_Master'!D4412</f>
        <v>Mark Ogundimu</v>
      </c>
      <c r="C4412" s="1" t="str">
        <f>'Customer_Master'!E4412</f>
        <v>Gridsolutions Gmbh</v>
      </c>
      <c r="D4412" t="str">
        <f>'Customer_Master'!G4412</f>
        <v>Valid</v>
      </c>
      <c r="E4412" t="str">
        <f>'Customer_Master'!I4412</f>
        <v>Valid</v>
      </c>
      <c r="F4412" t="str">
        <f>'Customer_Master'!X4412</f>
        <v>Complete</v>
      </c>
      <c r="G4412">
        <f>'Customer_Master'!Y4412</f>
        <v>100</v>
      </c>
    </row>
    <row r="4413" spans="1:7" x14ac:dyDescent="0.25">
      <c r="A4413" s="1" t="str">
        <f>'Customer_Master'!A4413</f>
        <v>CUST-02894</v>
      </c>
      <c r="B4413" s="1" t="str">
        <f>'Customer_Master'!D4413</f>
        <v>Mark Mwangi</v>
      </c>
      <c r="C4413" s="1" t="str">
        <f>'Customer_Master'!E4413</f>
        <v>Sparkcommerce</v>
      </c>
      <c r="D4413" t="str">
        <f>'Customer_Master'!G4413</f>
        <v>Valid</v>
      </c>
      <c r="E4413" t="str">
        <f>'Customer_Master'!I4413</f>
        <v>Valid</v>
      </c>
      <c r="F4413" t="str">
        <f>'Customer_Master'!X4413</f>
        <v>Complete</v>
      </c>
      <c r="G4413">
        <f>'Customer_Master'!Y4413</f>
        <v>100</v>
      </c>
    </row>
    <row r="4414" spans="1:7" x14ac:dyDescent="0.25">
      <c r="A4414" s="1" t="str">
        <f>'Customer_Master'!A4414</f>
        <v>CUST-02001</v>
      </c>
      <c r="B4414" s="1" t="str">
        <f>'Customer_Master'!D4414</f>
        <v>Damilola Asante</v>
      </c>
      <c r="C4414" s="1" t="str">
        <f>'Customer_Master'!E4414</f>
        <v>Lumencommerce</v>
      </c>
      <c r="D4414" t="str">
        <f>'Customer_Master'!G4414</f>
        <v>Valid</v>
      </c>
      <c r="E4414" t="str">
        <f>'Customer_Master'!I4414</f>
        <v>Valid</v>
      </c>
      <c r="F4414" t="str">
        <f>'Customer_Master'!X4414</f>
        <v>Complete</v>
      </c>
      <c r="G4414">
        <f>'Customer_Master'!Y4414</f>
        <v>100</v>
      </c>
    </row>
    <row r="4415" spans="1:7" x14ac:dyDescent="0.25">
      <c r="A4415" s="1" t="str">
        <f>'Customer_Master'!A4415</f>
        <v>CUST-02144</v>
      </c>
      <c r="B4415" s="1" t="str">
        <f>'Customer_Master'!D4415</f>
        <v>Tosin Mensah</v>
      </c>
      <c r="C4415" s="1" t="str">
        <f>'Customer_Master'!E4415</f>
        <v>Mpesa Solutions</v>
      </c>
      <c r="D4415" t="str">
        <f>'Customer_Master'!G4415</f>
        <v>Valid</v>
      </c>
      <c r="E4415" t="str">
        <f>'Customer_Master'!I4415</f>
        <v>Valid</v>
      </c>
      <c r="F4415" t="str">
        <f>'Customer_Master'!X4415</f>
        <v>Complete</v>
      </c>
      <c r="G4415">
        <f>'Customer_Master'!Y4415</f>
        <v>100</v>
      </c>
    </row>
    <row r="4416" spans="1:7" x14ac:dyDescent="0.25">
      <c r="A4416" s="1" t="str">
        <f>'Customer_Master'!A4416</f>
        <v>CUST-03375</v>
      </c>
      <c r="B4416" s="1" t="str">
        <f>'Customer_Master'!D4416</f>
        <v>Adebayo Murphy</v>
      </c>
      <c r="C4416" s="1" t="str">
        <f>'Customer_Master'!E4416</f>
        <v>Cloudsolutions Inc</v>
      </c>
      <c r="D4416" t="str">
        <f>'Customer_Master'!G4416</f>
        <v>Valid</v>
      </c>
      <c r="E4416" t="str">
        <f>'Customer_Master'!I4416</f>
        <v>Valid</v>
      </c>
      <c r="F4416" t="str">
        <f>'Customer_Master'!X4416</f>
        <v>Complete</v>
      </c>
      <c r="G4416">
        <f>'Customer_Master'!Y4416</f>
        <v>100</v>
      </c>
    </row>
    <row r="4417" spans="1:7" x14ac:dyDescent="0.25">
      <c r="A4417" s="1" t="str">
        <f>'Customer_Master'!A4417</f>
        <v>CUST-01185</v>
      </c>
      <c r="B4417" s="1" t="str">
        <f>'Customer_Master'!D4417</f>
        <v>Mwangi Obi</v>
      </c>
      <c r="C4417" s="1" t="str">
        <f>'Customer_Master'!E4417</f>
        <v>Interswitch</v>
      </c>
      <c r="D4417" t="str">
        <f>'Customer_Master'!G4417</f>
        <v>Valid</v>
      </c>
      <c r="E4417" t="str">
        <f>'Customer_Master'!I4417</f>
        <v>Valid</v>
      </c>
      <c r="F4417" t="str">
        <f>'Customer_Master'!X4417</f>
        <v>Complete</v>
      </c>
      <c r="G4417">
        <f>'Customer_Master'!Y4417</f>
        <v>100</v>
      </c>
    </row>
    <row r="4418" spans="1:7" x14ac:dyDescent="0.25">
      <c r="A4418" s="1" t="str">
        <f>'Customer_Master'!A4418</f>
        <v>CUST-01340</v>
      </c>
      <c r="B4418" s="1" t="str">
        <f>'Customer_Master'!D4418</f>
        <v>Yetunde Bello</v>
      </c>
      <c r="C4418" s="1" t="str">
        <f>'Customer_Master'!E4418</f>
        <v>Fluxtech</v>
      </c>
      <c r="D4418" t="str">
        <f>'Customer_Master'!G4418</f>
        <v>Valid</v>
      </c>
      <c r="E4418" t="str">
        <f>'Customer_Master'!I4418</f>
        <v>Valid</v>
      </c>
      <c r="F4418" t="str">
        <f>'Customer_Master'!X4418</f>
        <v>Complete</v>
      </c>
      <c r="G4418">
        <f>'Customer_Master'!Y4418</f>
        <v>100</v>
      </c>
    </row>
    <row r="4419" spans="1:7" x14ac:dyDescent="0.25">
      <c r="A4419" s="1" t="str">
        <f>'Customer_Master'!A4419</f>
        <v>CUST-04567</v>
      </c>
      <c r="B4419" s="1" t="str">
        <f>'Customer_Master'!D4419</f>
        <v>Lawal Van Der Merwe</v>
      </c>
      <c r="C4419" s="1" t="str">
        <f>'Customer_Master'!E4419</f>
        <v>Vertexcapital Llc</v>
      </c>
      <c r="D4419" t="str">
        <f>'Customer_Master'!G4419</f>
        <v>Valid</v>
      </c>
      <c r="E4419" t="str">
        <f>'Customer_Master'!I4419</f>
        <v>Valid</v>
      </c>
      <c r="F4419" t="str">
        <f>'Customer_Master'!X4419</f>
        <v>Complete</v>
      </c>
      <c r="G4419">
        <f>'Customer_Master'!Y4419</f>
        <v>75</v>
      </c>
    </row>
    <row r="4420" spans="1:7" x14ac:dyDescent="0.25">
      <c r="A4420" s="1" t="str">
        <f>'Customer_Master'!A4420</f>
        <v>CUST-01200</v>
      </c>
      <c r="B4420" s="1" t="str">
        <f>'Customer_Master'!D4420</f>
        <v>Chizoba Okorie</v>
      </c>
      <c r="C4420" s="1" t="str">
        <f>'Customer_Master'!E4420</f>
        <v>Interswitch</v>
      </c>
      <c r="D4420" t="str">
        <f>'Customer_Master'!G4420</f>
        <v>Valid</v>
      </c>
      <c r="E4420" t="str">
        <f>'Customer_Master'!I4420</f>
        <v>Valid</v>
      </c>
      <c r="F4420" t="str">
        <f>'Customer_Master'!X4420</f>
        <v>Complete</v>
      </c>
      <c r="G4420">
        <f>'Customer_Master'!Y4420</f>
        <v>100</v>
      </c>
    </row>
    <row r="4421" spans="1:7" x14ac:dyDescent="0.25">
      <c r="A4421" s="1" t="str">
        <f>'Customer_Master'!A4421</f>
        <v>CUST-01355</v>
      </c>
      <c r="B4421" s="1" t="str">
        <f>'Customer_Master'!D4421</f>
        <v>Abdullahi Orji</v>
      </c>
      <c r="C4421" s="1" t="str">
        <f>'Customer_Master'!E4421</f>
        <v>Flour Mills Of Nigeria</v>
      </c>
      <c r="D4421" t="str">
        <f>'Customer_Master'!G4421</f>
        <v>Valid</v>
      </c>
      <c r="E4421" t="str">
        <f>'Customer_Master'!I4421</f>
        <v>Valid</v>
      </c>
      <c r="F4421" t="str">
        <f>'Customer_Master'!X4421</f>
        <v>Complete</v>
      </c>
      <c r="G4421">
        <f>'Customer_Master'!Y4421</f>
        <v>100</v>
      </c>
    </row>
    <row r="4422" spans="1:7" x14ac:dyDescent="0.25">
      <c r="A4422" s="1" t="str">
        <f>'Customer_Master'!A4422</f>
        <v>CUST-05123</v>
      </c>
      <c r="B4422" s="1" t="str">
        <f>'Customer_Master'!D4422</f>
        <v>Segun Abubakar</v>
      </c>
      <c r="C4422" s="1" t="str">
        <f>'Customer_Master'!E4422</f>
        <v>Cloudcapital Plc</v>
      </c>
      <c r="D4422" t="str">
        <f>'Customer_Master'!G4422</f>
        <v>Valid</v>
      </c>
      <c r="E4422" t="str">
        <f>'Customer_Master'!I4422</f>
        <v>Valid</v>
      </c>
      <c r="F4422" t="str">
        <f>'Customer_Master'!X4422</f>
        <v>Complete</v>
      </c>
      <c r="G4422">
        <f>'Customer_Master'!Y4422</f>
        <v>75</v>
      </c>
    </row>
    <row r="4423" spans="1:7" x14ac:dyDescent="0.25">
      <c r="A4423" s="1" t="str">
        <f>'Customer_Master'!A4423</f>
        <v>CUST-05082</v>
      </c>
      <c r="B4423" s="1" t="str">
        <f>'Customer_Master'!D4423</f>
        <v>Tope Okorie</v>
      </c>
      <c r="C4423" s="1" t="str">
        <f>'Customer_Master'!E4423</f>
        <v>Heliosystems Plc</v>
      </c>
      <c r="D4423" t="str">
        <f>'Customer_Master'!G4423</f>
        <v>Valid</v>
      </c>
      <c r="E4423" t="str">
        <f>'Customer_Master'!I4423</f>
        <v>Valid</v>
      </c>
      <c r="F4423" t="str">
        <f>'Customer_Master'!X4423</f>
        <v>Complete</v>
      </c>
      <c r="G4423">
        <f>'Customer_Master'!Y4423</f>
        <v>75</v>
      </c>
    </row>
    <row r="4424" spans="1:7" x14ac:dyDescent="0.25">
      <c r="A4424" s="1" t="str">
        <f>'Customer_Master'!A4424</f>
        <v>CUST-05074</v>
      </c>
      <c r="B4424" s="1" t="str">
        <f>'Customer_Master'!D4424</f>
        <v>Aliyu Johnson</v>
      </c>
      <c r="C4424" s="1" t="str">
        <f>'Customer_Master'!E4424</f>
        <v>Hivepay Llc</v>
      </c>
      <c r="D4424" t="str">
        <f>'Customer_Master'!G4424</f>
        <v>Valid</v>
      </c>
      <c r="E4424" t="str">
        <f>'Customer_Master'!I4424</f>
        <v>Valid</v>
      </c>
      <c r="F4424" t="str">
        <f>'Customer_Master'!X4424</f>
        <v>Complete</v>
      </c>
      <c r="G4424">
        <f>'Customer_Master'!Y4424</f>
        <v>75</v>
      </c>
    </row>
    <row r="4425" spans="1:7" x14ac:dyDescent="0.25">
      <c r="A4425" s="1" t="str">
        <f>'Customer_Master'!A4425</f>
        <v>CUST-01389</v>
      </c>
      <c r="B4425" s="1" t="str">
        <f>'Customer_Master'!D4425</f>
        <v>Andrew Otieno</v>
      </c>
      <c r="C4425" s="1" t="str">
        <f>'Customer_Master'!E4425</f>
        <v>Jumia</v>
      </c>
      <c r="D4425" t="str">
        <f>'Customer_Master'!G4425</f>
        <v>Valid</v>
      </c>
      <c r="E4425" t="str">
        <f>'Customer_Master'!I4425</f>
        <v>Valid</v>
      </c>
      <c r="F4425" t="str">
        <f>'Customer_Master'!X4425</f>
        <v>Complete</v>
      </c>
      <c r="G4425">
        <f>'Customer_Master'!Y4425</f>
        <v>75</v>
      </c>
    </row>
    <row r="4426" spans="1:7" x14ac:dyDescent="0.25">
      <c r="A4426" s="1" t="str">
        <f>'Customer_Master'!A4426</f>
        <v>CUST-03275</v>
      </c>
      <c r="B4426" s="1" t="str">
        <f>'Customer_Master'!D4426</f>
        <v>Kelechi</v>
      </c>
      <c r="C4426" s="1" t="str">
        <f>'Customer_Master'!E4426</f>
        <v>Kuda</v>
      </c>
      <c r="D4426" t="str">
        <f>'Customer_Master'!G4426</f>
        <v>Valid</v>
      </c>
      <c r="E4426" t="str">
        <f>'Customer_Master'!I4426</f>
        <v>Valid</v>
      </c>
      <c r="F4426" t="str">
        <f>'Customer_Master'!X4426</f>
        <v>Incomplete</v>
      </c>
      <c r="G4426">
        <f>'Customer_Master'!Y4426</f>
        <v>60</v>
      </c>
    </row>
    <row r="4427" spans="1:7" x14ac:dyDescent="0.25">
      <c r="A4427" s="1" t="str">
        <f>'Customer_Master'!A4427</f>
        <v>CUST-04436</v>
      </c>
      <c r="B4427" s="1" t="str">
        <f>'Customer_Master'!D4427</f>
        <v>Emeka Brown</v>
      </c>
      <c r="C4427" s="1" t="str">
        <f>'Customer_Master'!E4427</f>
        <v>Apextech Ltd</v>
      </c>
      <c r="D4427" t="str">
        <f>'Customer_Master'!G4427</f>
        <v>Valid</v>
      </c>
      <c r="E4427" t="str">
        <f>'Customer_Master'!I4427</f>
        <v>Valid</v>
      </c>
      <c r="F4427" t="str">
        <f>'Customer_Master'!X4427</f>
        <v>Complete</v>
      </c>
      <c r="G4427">
        <f>'Customer_Master'!Y4427</f>
        <v>75</v>
      </c>
    </row>
    <row r="4428" spans="1:7" x14ac:dyDescent="0.25">
      <c r="A4428" s="1" t="str">
        <f>'Customer_Master'!A4428</f>
        <v>CUST-03436</v>
      </c>
      <c r="B4428" s="1" t="str">
        <f>'Customer_Master'!D4428</f>
        <v>Chizoba Anyanwu</v>
      </c>
      <c r="C4428" s="1" t="str">
        <f>'Customer_Master'!E4428</f>
        <v>Datalogistics Llc</v>
      </c>
      <c r="D4428" t="str">
        <f>'Customer_Master'!G4428</f>
        <v>Valid</v>
      </c>
      <c r="E4428" t="str">
        <f>'Customer_Master'!I4428</f>
        <v>Valid</v>
      </c>
      <c r="F4428" t="str">
        <f>'Customer_Master'!X4428</f>
        <v>Complete</v>
      </c>
      <c r="G4428">
        <f>'Customer_Master'!Y4428</f>
        <v>100</v>
      </c>
    </row>
    <row r="4429" spans="1:7" x14ac:dyDescent="0.25">
      <c r="A4429" s="1" t="str">
        <f>'Customer_Master'!A4429</f>
        <v>CUST-01207</v>
      </c>
      <c r="B4429" s="1" t="str">
        <f>'Customer_Master'!D4429</f>
        <v>Liam Diallo</v>
      </c>
      <c r="C4429" s="1" t="str">
        <f>'Customer_Master'!E4429</f>
        <v>Zensystems Llc</v>
      </c>
      <c r="D4429" t="str">
        <f>'Customer_Master'!G4429</f>
        <v>Valid</v>
      </c>
      <c r="E4429" t="str">
        <f>'Customer_Master'!I4429</f>
        <v>Valid</v>
      </c>
      <c r="F4429" t="str">
        <f>'Customer_Master'!X4429</f>
        <v>Complete</v>
      </c>
      <c r="G4429">
        <f>'Customer_Master'!Y4429</f>
        <v>100</v>
      </c>
    </row>
    <row r="4430" spans="1:7" x14ac:dyDescent="0.25">
      <c r="A4430" s="1" t="str">
        <f>'Customer_Master'!A4430</f>
        <v>CUST-04487</v>
      </c>
      <c r="B4430" s="1" t="str">
        <f>'Customer_Master'!D4430</f>
        <v>Niyi Eze</v>
      </c>
      <c r="C4430" s="1" t="str">
        <f>'Customer_Master'!E4430</f>
        <v>Lumenlabs Ltd</v>
      </c>
      <c r="D4430" t="str">
        <f>'Customer_Master'!G4430</f>
        <v>Valid</v>
      </c>
      <c r="E4430" t="str">
        <f>'Customer_Master'!I4430</f>
        <v>Invalid</v>
      </c>
      <c r="F4430" t="str">
        <f>'Customer_Master'!X4430</f>
        <v>Complete</v>
      </c>
      <c r="G4430">
        <f>'Customer_Master'!Y4430</f>
        <v>80</v>
      </c>
    </row>
    <row r="4431" spans="1:7" x14ac:dyDescent="0.25">
      <c r="A4431" s="1" t="str">
        <f>'Customer_Master'!A4431</f>
        <v>CUST-03502</v>
      </c>
      <c r="B4431" s="1" t="str">
        <f>'Customer_Master'!D4431</f>
        <v>Chidinma Williams</v>
      </c>
      <c r="C4431" s="1" t="str">
        <f>'Customer_Master'!E4431</f>
        <v>Primesystems</v>
      </c>
      <c r="D4431" t="str">
        <f>'Customer_Master'!G4431</f>
        <v>Invalid</v>
      </c>
      <c r="E4431" t="str">
        <f>'Customer_Master'!I4431</f>
        <v>Valid</v>
      </c>
      <c r="F4431" t="str">
        <f>'Customer_Master'!X4431</f>
        <v>Complete</v>
      </c>
      <c r="G4431">
        <f>'Customer_Master'!Y4431</f>
        <v>70</v>
      </c>
    </row>
    <row r="4432" spans="1:7" x14ac:dyDescent="0.25">
      <c r="A4432" s="1" t="str">
        <f>'Customer_Master'!A4432</f>
        <v>CUST-00170</v>
      </c>
      <c r="B4432" s="1" t="str">
        <f>'Customer_Master'!D4432</f>
        <v>Njeri Khan</v>
      </c>
      <c r="C4432" s="1" t="str">
        <f>'Customer_Master'!E4432</f>
        <v>Vertexai Ltd</v>
      </c>
      <c r="D4432" t="str">
        <f>'Customer_Master'!G4432</f>
        <v>Valid</v>
      </c>
      <c r="E4432" t="str">
        <f>'Customer_Master'!I4432</f>
        <v>Valid</v>
      </c>
      <c r="F4432" t="str">
        <f>'Customer_Master'!X4432</f>
        <v>Complete</v>
      </c>
      <c r="G4432">
        <f>'Customer_Master'!Y4432</f>
        <v>100</v>
      </c>
    </row>
    <row r="4433" spans="1:7" x14ac:dyDescent="0.25">
      <c r="A4433" s="1" t="str">
        <f>'Customer_Master'!A4433</f>
        <v>CUST-02713</v>
      </c>
      <c r="B4433" s="1" t="str">
        <f>'Customer_Master'!D4433</f>
        <v>Blessing Adewale</v>
      </c>
      <c r="C4433" s="1" t="str">
        <f>'Customer_Master'!E4433</f>
        <v>Stackfinance Ltd</v>
      </c>
      <c r="D4433" t="str">
        <f>'Customer_Master'!G4433</f>
        <v>Valid</v>
      </c>
      <c r="E4433" t="str">
        <f>'Customer_Master'!I4433</f>
        <v>Valid</v>
      </c>
      <c r="F4433" t="str">
        <f>'Customer_Master'!X4433</f>
        <v>Complete</v>
      </c>
      <c r="G4433">
        <f>'Customer_Master'!Y4433</f>
        <v>100</v>
      </c>
    </row>
    <row r="4434" spans="1:7" x14ac:dyDescent="0.25">
      <c r="A4434" s="1" t="str">
        <f>'Customer_Master'!A4434</f>
        <v>CUST-03688</v>
      </c>
      <c r="B4434" s="1" t="str">
        <f>'Customer_Master'!D4434</f>
        <v>Fatima Eze</v>
      </c>
      <c r="C4434" s="1" t="str">
        <f>'Customer_Master'!E4434</f>
        <v>Andela</v>
      </c>
      <c r="D4434" t="str">
        <f>'Customer_Master'!G4434</f>
        <v>Valid</v>
      </c>
      <c r="E4434" t="str">
        <f>'Customer_Master'!I4434</f>
        <v>Valid</v>
      </c>
      <c r="F4434" t="str">
        <f>'Customer_Master'!X4434</f>
        <v>Complete</v>
      </c>
      <c r="G4434">
        <f>'Customer_Master'!Y4434</f>
        <v>100</v>
      </c>
    </row>
    <row r="4435" spans="1:7" x14ac:dyDescent="0.25">
      <c r="A4435" s="1" t="str">
        <f>'Customer_Master'!A4435</f>
        <v>CUST-04144</v>
      </c>
      <c r="B4435" s="1" t="str">
        <f>'Customer_Master'!D4435</f>
        <v>Kunle Afolabi</v>
      </c>
      <c r="C4435" s="1" t="str">
        <f>'Customer_Master'!E4435</f>
        <v>Brightsystems</v>
      </c>
      <c r="D4435" t="str">
        <f>'Customer_Master'!G4435</f>
        <v>Valid</v>
      </c>
      <c r="E4435" t="str">
        <f>'Customer_Master'!I4435</f>
        <v>Valid</v>
      </c>
      <c r="F4435" t="str">
        <f>'Customer_Master'!X4435</f>
        <v>Complete</v>
      </c>
      <c r="G4435">
        <f>'Customer_Master'!Y4435</f>
        <v>100</v>
      </c>
    </row>
    <row r="4436" spans="1:7" x14ac:dyDescent="0.25">
      <c r="A4436" s="1" t="str">
        <f>'Customer_Master'!A4436</f>
        <v>CUST-00250</v>
      </c>
      <c r="B4436" s="1" t="str">
        <f>'Customer_Master'!D4436</f>
        <v>Oluwaseun Smith</v>
      </c>
      <c r="C4436" s="1" t="str">
        <f>'Customer_Master'!E4436</f>
        <v>Leadcapital Plc</v>
      </c>
      <c r="D4436" t="str">
        <f>'Customer_Master'!G4436</f>
        <v>Valid</v>
      </c>
      <c r="E4436" t="str">
        <f>'Customer_Master'!I4436</f>
        <v>Valid</v>
      </c>
      <c r="F4436" t="str">
        <f>'Customer_Master'!X4436</f>
        <v>Complete</v>
      </c>
      <c r="G4436">
        <f>'Customer_Master'!Y4436</f>
        <v>100</v>
      </c>
    </row>
    <row r="4437" spans="1:7" x14ac:dyDescent="0.25">
      <c r="A4437" s="1" t="str">
        <f>'Customer_Master'!A4437</f>
        <v>CUST-04094</v>
      </c>
      <c r="B4437" s="1" t="str">
        <f>'Customer_Master'!D4437</f>
        <v>Nneka Adewale</v>
      </c>
      <c r="C4437" s="1" t="str">
        <f>'Customer_Master'!E4437</f>
        <v>Flour Mills Of Nigeria</v>
      </c>
      <c r="D4437" t="str">
        <f>'Customer_Master'!G4437</f>
        <v>Valid</v>
      </c>
      <c r="E4437" t="str">
        <f>'Customer_Master'!I4437</f>
        <v>Valid</v>
      </c>
      <c r="F4437" t="str">
        <f>'Customer_Master'!X4437</f>
        <v>Complete</v>
      </c>
      <c r="G4437">
        <f>'Customer_Master'!Y4437</f>
        <v>100</v>
      </c>
    </row>
    <row r="4438" spans="1:7" x14ac:dyDescent="0.25">
      <c r="A4438" s="1" t="str">
        <f>'Customer_Master'!A4438</f>
        <v>CUST-03158</v>
      </c>
      <c r="B4438" s="1" t="str">
        <f>'Customer_Master'!D4438</f>
        <v>Layla Afolabi</v>
      </c>
      <c r="C4438" s="1" t="str">
        <f>'Customer_Master'!E4438</f>
        <v>Brightanalytics</v>
      </c>
      <c r="D4438" t="str">
        <f>'Customer_Master'!G4438</f>
        <v>Valid</v>
      </c>
      <c r="E4438" t="str">
        <f>'Customer_Master'!I4438</f>
        <v>Valid</v>
      </c>
      <c r="F4438" t="str">
        <f>'Customer_Master'!X4438</f>
        <v>Complete</v>
      </c>
      <c r="G4438">
        <f>'Customer_Master'!Y4438</f>
        <v>100</v>
      </c>
    </row>
    <row r="4439" spans="1:7" x14ac:dyDescent="0.25">
      <c r="A4439" s="1" t="str">
        <f>'Customer_Master'!A4439</f>
        <v>CUST-00738</v>
      </c>
      <c r="B4439" s="1" t="str">
        <f>'Customer_Master'!D4439</f>
        <v>Tosin Onyeka</v>
      </c>
      <c r="C4439" s="1" t="str">
        <f>'Customer_Master'!E4439</f>
        <v>Corehealth</v>
      </c>
      <c r="D4439" t="str">
        <f>'Customer_Master'!G4439</f>
        <v>Valid</v>
      </c>
      <c r="E4439" t="str">
        <f>'Customer_Master'!I4439</f>
        <v>Valid</v>
      </c>
      <c r="F4439" t="str">
        <f>'Customer_Master'!X4439</f>
        <v>Complete</v>
      </c>
      <c r="G4439">
        <f>'Customer_Master'!Y4439</f>
        <v>100</v>
      </c>
    </row>
    <row r="4440" spans="1:7" x14ac:dyDescent="0.25">
      <c r="A4440" s="1" t="str">
        <f>'Customer_Master'!A4440</f>
        <v>CUST-00549</v>
      </c>
      <c r="B4440" s="1" t="str">
        <f>'Customer_Master'!D4440</f>
        <v>Folake Wilson</v>
      </c>
      <c r="C4440" s="1" t="str">
        <f>'Customer_Master'!E4440</f>
        <v>Jumia</v>
      </c>
      <c r="D4440" t="str">
        <f>'Customer_Master'!G4440</f>
        <v>Valid</v>
      </c>
      <c r="E4440" t="str">
        <f>'Customer_Master'!I4440</f>
        <v>Valid</v>
      </c>
      <c r="F4440" t="str">
        <f>'Customer_Master'!X4440</f>
        <v>Complete</v>
      </c>
      <c r="G4440">
        <f>'Customer_Master'!Y4440</f>
        <v>100</v>
      </c>
    </row>
    <row r="4441" spans="1:7" x14ac:dyDescent="0.25">
      <c r="A4441" s="1" t="str">
        <f>'Customer_Master'!A4441</f>
        <v>CUST-01282</v>
      </c>
      <c r="B4441" s="1" t="str">
        <f>'Customer_Master'!D4441</f>
        <v>Chidi Idris</v>
      </c>
      <c r="C4441" s="1" t="str">
        <f>'Customer_Master'!E4441</f>
        <v>Datalabs</v>
      </c>
      <c r="D4441" t="str">
        <f>'Customer_Master'!G4441</f>
        <v>Valid</v>
      </c>
      <c r="E4441" t="str">
        <f>'Customer_Master'!I4441</f>
        <v>Valid</v>
      </c>
      <c r="F4441" t="str">
        <f>'Customer_Master'!X4441</f>
        <v>Complete</v>
      </c>
      <c r="G4441">
        <f>'Customer_Master'!Y4441</f>
        <v>100</v>
      </c>
    </row>
    <row r="4442" spans="1:7" x14ac:dyDescent="0.25">
      <c r="A4442" s="1" t="str">
        <f>'Customer_Master'!A4442</f>
        <v>CUST-02355</v>
      </c>
      <c r="B4442" s="1" t="str">
        <f>'Customer_Master'!D4442</f>
        <v>Wanjala Okonkwo</v>
      </c>
      <c r="C4442" s="1" t="str">
        <f>'Customer_Master'!E4442</f>
        <v>Leadlogic Inc</v>
      </c>
      <c r="D4442" t="str">
        <f>'Customer_Master'!G4442</f>
        <v>Valid</v>
      </c>
      <c r="E4442" t="str">
        <f>'Customer_Master'!I4442</f>
        <v>Valid</v>
      </c>
      <c r="F4442" t="str">
        <f>'Customer_Master'!X4442</f>
        <v>Complete</v>
      </c>
      <c r="G4442">
        <f>'Customer_Master'!Y4442</f>
        <v>100</v>
      </c>
    </row>
    <row r="4443" spans="1:7" x14ac:dyDescent="0.25">
      <c r="A4443" s="1" t="str">
        <f>'Customer_Master'!A4443</f>
        <v>CUST-01573</v>
      </c>
      <c r="B4443" s="1" t="str">
        <f>'Customer_Master'!D4443</f>
        <v>Matthew Smith</v>
      </c>
      <c r="C4443" s="1" t="str">
        <f>'Customer_Master'!E4443</f>
        <v>Swiftlabs Inc</v>
      </c>
      <c r="D4443" t="str">
        <f>'Customer_Master'!G4443</f>
        <v>Valid</v>
      </c>
      <c r="E4443" t="str">
        <f>'Customer_Master'!I4443</f>
        <v>Valid</v>
      </c>
      <c r="F4443" t="str">
        <f>'Customer_Master'!X4443</f>
        <v>Complete</v>
      </c>
      <c r="G4443">
        <f>'Customer_Master'!Y4443</f>
        <v>100</v>
      </c>
    </row>
    <row r="4444" spans="1:7" x14ac:dyDescent="0.25">
      <c r="A4444" s="1" t="str">
        <f>'Customer_Master'!A4444</f>
        <v>CUST-02970</v>
      </c>
      <c r="B4444" s="1" t="str">
        <f>'Customer_Master'!D4444</f>
        <v>Adaeze Adewale</v>
      </c>
      <c r="C4444" s="1" t="str">
        <f>'Customer_Master'!E4444</f>
        <v>Coresolutions Ltd</v>
      </c>
      <c r="D4444" t="str">
        <f>'Customer_Master'!G4444</f>
        <v>Invalid</v>
      </c>
      <c r="E4444" t="str">
        <f>'Customer_Master'!I4444</f>
        <v>Valid</v>
      </c>
      <c r="F4444" t="str">
        <f>'Customer_Master'!X4444</f>
        <v>Complete</v>
      </c>
      <c r="G4444">
        <f>'Customer_Master'!Y4444</f>
        <v>70</v>
      </c>
    </row>
    <row r="4445" spans="1:7" x14ac:dyDescent="0.25">
      <c r="A4445" s="1" t="str">
        <f>'Customer_Master'!A4445</f>
        <v>CUST-04480</v>
      </c>
      <c r="B4445" s="1" t="str">
        <f>'Customer_Master'!D4445</f>
        <v>Simi Ogundimu</v>
      </c>
      <c r="C4445" s="1" t="str">
        <f>'Customer_Master'!E4445</f>
        <v>Vaultlogistics Plc</v>
      </c>
      <c r="D4445" t="str">
        <f>'Customer_Master'!G4445</f>
        <v>Valid</v>
      </c>
      <c r="E4445" t="str">
        <f>'Customer_Master'!I4445</f>
        <v>Valid</v>
      </c>
      <c r="F4445" t="str">
        <f>'Customer_Master'!X4445</f>
        <v>Complete</v>
      </c>
      <c r="G4445">
        <f>'Customer_Master'!Y4445</f>
        <v>100</v>
      </c>
    </row>
    <row r="4446" spans="1:7" x14ac:dyDescent="0.25">
      <c r="A4446" s="1" t="str">
        <f>'Customer_Master'!A4446</f>
        <v>CUST-02347</v>
      </c>
      <c r="B4446" s="1" t="str">
        <f>'Customer_Master'!D4446</f>
        <v>Blessing Aliyu</v>
      </c>
      <c r="C4446" s="1" t="str">
        <f>'Customer_Master'!E4446</f>
        <v>Jumia</v>
      </c>
      <c r="D4446" t="str">
        <f>'Customer_Master'!G4446</f>
        <v>Valid</v>
      </c>
      <c r="E4446" t="str">
        <f>'Customer_Master'!I4446</f>
        <v>Valid</v>
      </c>
      <c r="F4446" t="str">
        <f>'Customer_Master'!X4446</f>
        <v>Complete</v>
      </c>
      <c r="G4446">
        <f>'Customer_Master'!Y4446</f>
        <v>75</v>
      </c>
    </row>
    <row r="4447" spans="1:7" x14ac:dyDescent="0.25">
      <c r="A4447" s="1" t="str">
        <f>'Customer_Master'!A4447</f>
        <v>CUST-04630</v>
      </c>
      <c r="B4447" s="1" t="str">
        <f>'Customer_Master'!D4447</f>
        <v>Oluwaseun Okonkwo</v>
      </c>
      <c r="C4447" s="1" t="str">
        <f>'Customer_Master'!E4447</f>
        <v>Teamapt</v>
      </c>
      <c r="D4447" t="str">
        <f>'Customer_Master'!G4447</f>
        <v>Valid</v>
      </c>
      <c r="E4447" t="str">
        <f>'Customer_Master'!I4447</f>
        <v>Valid</v>
      </c>
      <c r="F4447" t="str">
        <f>'Customer_Master'!X4447</f>
        <v>Complete</v>
      </c>
      <c r="G4447">
        <f>'Customer_Master'!Y4447</f>
        <v>100</v>
      </c>
    </row>
    <row r="4448" spans="1:7" x14ac:dyDescent="0.25">
      <c r="A4448" s="1" t="str">
        <f>'Customer_Master'!A4448</f>
        <v>CUST-03625</v>
      </c>
      <c r="B4448" s="1" t="str">
        <f>'Customer_Master'!D4448</f>
        <v>Joy Garba</v>
      </c>
      <c r="C4448" s="1" t="str">
        <f>'Customer_Master'!E4448</f>
        <v>Gridsoft</v>
      </c>
      <c r="D4448" t="str">
        <f>'Customer_Master'!G4448</f>
        <v>Valid</v>
      </c>
      <c r="E4448" t="str">
        <f>'Customer_Master'!I4448</f>
        <v>Valid</v>
      </c>
      <c r="F4448" t="str">
        <f>'Customer_Master'!X4448</f>
        <v>Complete</v>
      </c>
      <c r="G4448">
        <f>'Customer_Master'!Y4448</f>
        <v>100</v>
      </c>
    </row>
    <row r="4449" spans="1:7" x14ac:dyDescent="0.25">
      <c r="A4449" s="1" t="str">
        <f>'Customer_Master'!A4449</f>
        <v>CUST-03773</v>
      </c>
      <c r="B4449" s="1" t="str">
        <f>'Customer_Master'!D4449</f>
        <v>Otieno Balogun</v>
      </c>
      <c r="C4449" s="1" t="str">
        <f>'Customer_Master'!E4449</f>
        <v>Vertexai Llc</v>
      </c>
      <c r="D4449" t="str">
        <f>'Customer_Master'!G4449</f>
        <v>Valid</v>
      </c>
      <c r="E4449" t="str">
        <f>'Customer_Master'!I4449</f>
        <v>Valid</v>
      </c>
      <c r="F4449" t="str">
        <f>'Customer_Master'!X4449</f>
        <v>Complete</v>
      </c>
      <c r="G4449">
        <f>'Customer_Master'!Y4449</f>
        <v>100</v>
      </c>
    </row>
    <row r="4450" spans="1:7" x14ac:dyDescent="0.25">
      <c r="A4450" s="1" t="str">
        <f>'Customer_Master'!A4450</f>
        <v>CUST-04256</v>
      </c>
      <c r="B4450" s="1" t="str">
        <f>'Customer_Master'!D4450</f>
        <v>Aliyu Oladele</v>
      </c>
      <c r="C4450" s="1" t="str">
        <f>'Customer_Master'!E4450</f>
        <v>Leadpay Plc</v>
      </c>
      <c r="D4450" t="str">
        <f>'Customer_Master'!G4450</f>
        <v>Valid</v>
      </c>
      <c r="E4450" t="str">
        <f>'Customer_Master'!I4450</f>
        <v>Valid</v>
      </c>
      <c r="F4450" t="str">
        <f>'Customer_Master'!X4450</f>
        <v>Complete</v>
      </c>
      <c r="G4450">
        <f>'Customer_Master'!Y4450</f>
        <v>100</v>
      </c>
    </row>
    <row r="4451" spans="1:7" x14ac:dyDescent="0.25">
      <c r="A4451" s="1" t="str">
        <f>'Customer_Master'!A4451</f>
        <v>CUST-02462</v>
      </c>
      <c r="B4451" s="1" t="str">
        <f>'Customer_Master'!D4451</f>
        <v>Dele Bello</v>
      </c>
      <c r="C4451" s="1" t="str">
        <f>'Customer_Master'!E4451</f>
        <v>Not Available</v>
      </c>
      <c r="D4451" t="str">
        <f>'Customer_Master'!G4451</f>
        <v>Valid</v>
      </c>
      <c r="E4451" t="str">
        <f>'Customer_Master'!I4451</f>
        <v>Valid</v>
      </c>
      <c r="F4451" t="str">
        <f>'Customer_Master'!X4451</f>
        <v>Incomplete</v>
      </c>
      <c r="G4451">
        <f>'Customer_Master'!Y4451</f>
        <v>60</v>
      </c>
    </row>
    <row r="4452" spans="1:7" x14ac:dyDescent="0.25">
      <c r="A4452" s="1" t="str">
        <f>'Customer_Master'!A4452</f>
        <v>CUST-00957</v>
      </c>
      <c r="B4452" s="1" t="str">
        <f>'Customer_Master'!D4452</f>
        <v>Nwankwo</v>
      </c>
      <c r="C4452" s="1" t="str">
        <f>'Customer_Master'!E4452</f>
        <v>Brightcapital</v>
      </c>
      <c r="D4452" t="str">
        <f>'Customer_Master'!G4452</f>
        <v>Valid</v>
      </c>
      <c r="E4452" t="str">
        <f>'Customer_Master'!I4452</f>
        <v>Valid</v>
      </c>
      <c r="F4452" t="str">
        <f>'Customer_Master'!X4452</f>
        <v>Incomplete</v>
      </c>
      <c r="G4452">
        <f>'Customer_Master'!Y4452</f>
        <v>60</v>
      </c>
    </row>
    <row r="4453" spans="1:7" x14ac:dyDescent="0.25">
      <c r="A4453" s="1" t="str">
        <f>'Customer_Master'!A4453</f>
        <v>CUST-04800</v>
      </c>
      <c r="B4453" s="1" t="str">
        <f>'Customer_Master'!D4453</f>
        <v>Matthew Oladipo</v>
      </c>
      <c r="C4453" s="1" t="str">
        <f>'Customer_Master'!E4453</f>
        <v>Swiftsystems</v>
      </c>
      <c r="D4453" t="str">
        <f>'Customer_Master'!G4453</f>
        <v>Valid</v>
      </c>
      <c r="E4453" t="str">
        <f>'Customer_Master'!I4453</f>
        <v>Valid</v>
      </c>
      <c r="F4453" t="str">
        <f>'Customer_Master'!X4453</f>
        <v>Complete</v>
      </c>
      <c r="G4453">
        <f>'Customer_Master'!Y4453</f>
        <v>100</v>
      </c>
    </row>
    <row r="4454" spans="1:7" x14ac:dyDescent="0.25">
      <c r="A4454" s="1" t="str">
        <f>'Customer_Master'!A4454</f>
        <v>CUST-02903</v>
      </c>
      <c r="B4454" s="1" t="str">
        <f>'Customer_Master'!D4454</f>
        <v>Bello Makinde</v>
      </c>
      <c r="C4454" s="1" t="str">
        <f>'Customer_Master'!E4454</f>
        <v>Dangote Industries</v>
      </c>
      <c r="D4454" t="str">
        <f>'Customer_Master'!G4454</f>
        <v>Valid</v>
      </c>
      <c r="E4454" t="str">
        <f>'Customer_Master'!I4454</f>
        <v>Valid</v>
      </c>
      <c r="F4454" t="str">
        <f>'Customer_Master'!X4454</f>
        <v>Complete</v>
      </c>
      <c r="G4454">
        <f>'Customer_Master'!Y4454</f>
        <v>100</v>
      </c>
    </row>
    <row r="4455" spans="1:7" x14ac:dyDescent="0.25">
      <c r="A4455" s="1" t="str">
        <f>'Customer_Master'!A4455</f>
        <v>CUST-04649</v>
      </c>
      <c r="B4455" s="1" t="str">
        <f>'Customer_Master'!D4455</f>
        <v>Musa Okafor</v>
      </c>
      <c r="C4455" s="1" t="str">
        <f>'Customer_Master'!E4455</f>
        <v>Dataanalytics Ltd</v>
      </c>
      <c r="D4455" t="str">
        <f>'Customer_Master'!G4455</f>
        <v>Valid</v>
      </c>
      <c r="E4455" t="str">
        <f>'Customer_Master'!I4455</f>
        <v>Valid</v>
      </c>
      <c r="F4455" t="str">
        <f>'Customer_Master'!X4455</f>
        <v>Complete</v>
      </c>
      <c r="G4455">
        <f>'Customer_Master'!Y4455</f>
        <v>100</v>
      </c>
    </row>
    <row r="4456" spans="1:7" x14ac:dyDescent="0.25">
      <c r="A4456" s="1" t="str">
        <f>'Customer_Master'!A4456</f>
        <v>CUST-02310</v>
      </c>
      <c r="B4456" s="1" t="str">
        <f>'Customer_Master'!D4456</f>
        <v>David Aliyu</v>
      </c>
      <c r="C4456" s="1" t="str">
        <f>'Customer_Master'!E4456</f>
        <v>Jumia</v>
      </c>
      <c r="D4456" t="str">
        <f>'Customer_Master'!G4456</f>
        <v>Valid</v>
      </c>
      <c r="E4456" t="str">
        <f>'Customer_Master'!I4456</f>
        <v>Valid</v>
      </c>
      <c r="F4456" t="str">
        <f>'Customer_Master'!X4456</f>
        <v>Complete</v>
      </c>
      <c r="G4456">
        <f>'Customer_Master'!Y4456</f>
        <v>100</v>
      </c>
    </row>
    <row r="4457" spans="1:7" x14ac:dyDescent="0.25">
      <c r="A4457" s="1" t="str">
        <f>'Customer_Master'!A4457</f>
        <v>CUST-02716</v>
      </c>
      <c r="B4457" s="1" t="str">
        <f>'Customer_Master'!D4457</f>
        <v>Lola Lawal</v>
      </c>
      <c r="C4457" s="1" t="str">
        <f>'Customer_Master'!E4457</f>
        <v>Leadcapital Gmbh</v>
      </c>
      <c r="D4457" t="str">
        <f>'Customer_Master'!G4457</f>
        <v>Valid</v>
      </c>
      <c r="E4457" t="str">
        <f>'Customer_Master'!I4457</f>
        <v>Valid</v>
      </c>
      <c r="F4457" t="str">
        <f>'Customer_Master'!X4457</f>
        <v>Complete</v>
      </c>
      <c r="G4457">
        <f>'Customer_Master'!Y4457</f>
        <v>100</v>
      </c>
    </row>
    <row r="4458" spans="1:7" x14ac:dyDescent="0.25">
      <c r="A4458" s="1" t="str">
        <f>'Customer_Master'!A4458</f>
        <v>CUST-05058</v>
      </c>
      <c r="B4458" s="1" t="str">
        <f>'Customer_Master'!D4458</f>
        <v>Kevin Adewale</v>
      </c>
      <c r="C4458" s="1" t="str">
        <f>'Customer_Master'!E4458</f>
        <v>Heliodigital Llc</v>
      </c>
      <c r="D4458" t="str">
        <f>'Customer_Master'!G4458</f>
        <v>Valid</v>
      </c>
      <c r="E4458" t="str">
        <f>'Customer_Master'!I4458</f>
        <v>Valid</v>
      </c>
      <c r="F4458" t="str">
        <f>'Customer_Master'!X4458</f>
        <v>Complete</v>
      </c>
      <c r="G4458">
        <f>'Customer_Master'!Y4458</f>
        <v>75</v>
      </c>
    </row>
    <row r="4459" spans="1:7" x14ac:dyDescent="0.25">
      <c r="A4459" s="1" t="str">
        <f>'Customer_Master'!A4459</f>
        <v>CUST-01673</v>
      </c>
      <c r="B4459" s="1" t="str">
        <f>'Customer_Master'!D4459</f>
        <v>Thandiwe Al-Farsi</v>
      </c>
      <c r="C4459" s="1" t="str">
        <f>'Customer_Master'!E4459</f>
        <v>Brightlogic Gmbh</v>
      </c>
      <c r="D4459" t="str">
        <f>'Customer_Master'!G4459</f>
        <v>Invalid</v>
      </c>
      <c r="E4459" t="str">
        <f>'Customer_Master'!I4459</f>
        <v>Valid</v>
      </c>
      <c r="F4459" t="str">
        <f>'Customer_Master'!X4459</f>
        <v>Complete</v>
      </c>
      <c r="G4459">
        <f>'Customer_Master'!Y4459</f>
        <v>70</v>
      </c>
    </row>
    <row r="4460" spans="1:7" x14ac:dyDescent="0.25">
      <c r="A4460" s="1" t="str">
        <f>'Customer_Master'!A4460</f>
        <v>CUST-02974</v>
      </c>
      <c r="B4460" s="1" t="str">
        <f>'Customer_Master'!D4460</f>
        <v>Dele Hassan</v>
      </c>
      <c r="C4460" s="1" t="str">
        <f>'Customer_Master'!E4460</f>
        <v>Flutterwave</v>
      </c>
      <c r="D4460" t="str">
        <f>'Customer_Master'!G4460</f>
        <v>Valid</v>
      </c>
      <c r="E4460" t="str">
        <f>'Customer_Master'!I4460</f>
        <v>Valid</v>
      </c>
      <c r="F4460" t="str">
        <f>'Customer_Master'!X4460</f>
        <v>Complete</v>
      </c>
      <c r="G4460">
        <f>'Customer_Master'!Y4460</f>
        <v>100</v>
      </c>
    </row>
    <row r="4461" spans="1:7" x14ac:dyDescent="0.25">
      <c r="A4461" s="1" t="str">
        <f>'Customer_Master'!A4461</f>
        <v>CUST-03652</v>
      </c>
      <c r="B4461" s="1" t="str">
        <f>'Customer_Master'!D4461</f>
        <v>Akinyi Hassan</v>
      </c>
      <c r="C4461" s="1" t="str">
        <f>'Customer_Master'!E4461</f>
        <v>Bua Foods</v>
      </c>
      <c r="D4461" t="str">
        <f>'Customer_Master'!G4461</f>
        <v>Valid</v>
      </c>
      <c r="E4461" t="str">
        <f>'Customer_Master'!I4461</f>
        <v>Valid</v>
      </c>
      <c r="F4461" t="str">
        <f>'Customer_Master'!X4461</f>
        <v>Complete</v>
      </c>
      <c r="G4461">
        <f>'Customer_Master'!Y4461</f>
        <v>100</v>
      </c>
    </row>
    <row r="4462" spans="1:7" x14ac:dyDescent="0.25">
      <c r="A4462" s="1" t="str">
        <f>'Customer_Master'!A4462</f>
        <v>CUST-00306</v>
      </c>
      <c r="B4462" s="1" t="str">
        <f>'Customer_Master'!D4462</f>
        <v>Noah Smith</v>
      </c>
      <c r="C4462" s="1" t="str">
        <f>'Customer_Master'!E4462</f>
        <v>Orbithub Gmbh</v>
      </c>
      <c r="D4462" t="str">
        <f>'Customer_Master'!G4462</f>
        <v>Valid</v>
      </c>
      <c r="E4462" t="str">
        <f>'Customer_Master'!I4462</f>
        <v>Valid</v>
      </c>
      <c r="F4462" t="str">
        <f>'Customer_Master'!X4462</f>
        <v>Complete</v>
      </c>
      <c r="G4462">
        <f>'Customer_Master'!Y4462</f>
        <v>100</v>
      </c>
    </row>
    <row r="4463" spans="1:7" x14ac:dyDescent="0.25">
      <c r="A4463" s="1" t="str">
        <f>'Customer_Master'!A4463</f>
        <v>CUST-05104</v>
      </c>
      <c r="B4463" s="1" t="str">
        <f>'Customer_Master'!D4463</f>
        <v>Ifeanyi Nwankwo</v>
      </c>
      <c r="C4463" s="1" t="str">
        <f>'Customer_Master'!E4463</f>
        <v>Pulsesoft Gmbh</v>
      </c>
      <c r="D4463" t="str">
        <f>'Customer_Master'!G4463</f>
        <v>Valid</v>
      </c>
      <c r="E4463" t="str">
        <f>'Customer_Master'!I4463</f>
        <v>Valid</v>
      </c>
      <c r="F4463" t="str">
        <f>'Customer_Master'!X4463</f>
        <v>Complete</v>
      </c>
      <c r="G4463">
        <f>'Customer_Master'!Y4463</f>
        <v>75</v>
      </c>
    </row>
    <row r="4464" spans="1:7" x14ac:dyDescent="0.25">
      <c r="A4464" s="1" t="str">
        <f>'Customer_Master'!A4464</f>
        <v>CUST-04673</v>
      </c>
      <c r="B4464" s="1" t="str">
        <f>'Customer_Master'!D4464</f>
        <v>Thandiwe Anyanwu</v>
      </c>
      <c r="C4464" s="1" t="str">
        <f>'Customer_Master'!E4464</f>
        <v>Cloudsolutions</v>
      </c>
      <c r="D4464" t="str">
        <f>'Customer_Master'!G4464</f>
        <v>Valid</v>
      </c>
      <c r="E4464" t="str">
        <f>'Customer_Master'!I4464</f>
        <v>Valid</v>
      </c>
      <c r="F4464" t="str">
        <f>'Customer_Master'!X4464</f>
        <v>Complete</v>
      </c>
      <c r="G4464">
        <f>'Customer_Master'!Y4464</f>
        <v>100</v>
      </c>
    </row>
    <row r="4465" spans="1:7" x14ac:dyDescent="0.25">
      <c r="A4465" s="1" t="str">
        <f>'Customer_Master'!A4465</f>
        <v>CUST-02068</v>
      </c>
      <c r="B4465" s="1" t="str">
        <f>'Customer_Master'!D4465</f>
        <v>Adebayo Bello</v>
      </c>
      <c r="C4465" s="1" t="str">
        <f>'Customer_Master'!E4465</f>
        <v>Novacommerce</v>
      </c>
      <c r="D4465" t="str">
        <f>'Customer_Master'!G4465</f>
        <v>Valid</v>
      </c>
      <c r="E4465" t="str">
        <f>'Customer_Master'!I4465</f>
        <v>Valid</v>
      </c>
      <c r="F4465" t="str">
        <f>'Customer_Master'!X4465</f>
        <v>Complete</v>
      </c>
      <c r="G4465">
        <f>'Customer_Master'!Y4465</f>
        <v>100</v>
      </c>
    </row>
    <row r="4466" spans="1:7" x14ac:dyDescent="0.25">
      <c r="A4466" s="1" t="str">
        <f>'Customer_Master'!A4466</f>
        <v>CUST-04757</v>
      </c>
      <c r="B4466" s="1" t="str">
        <f>'Customer_Master'!D4466</f>
        <v>Ikechukwu Naidoo</v>
      </c>
      <c r="C4466" s="1" t="str">
        <f>'Customer_Master'!E4466</f>
        <v>Konga</v>
      </c>
      <c r="D4466" t="str">
        <f>'Customer_Master'!G4466</f>
        <v>Valid</v>
      </c>
      <c r="E4466" t="str">
        <f>'Customer_Master'!I4466</f>
        <v>Valid</v>
      </c>
      <c r="F4466" t="str">
        <f>'Customer_Master'!X4466</f>
        <v>Complete</v>
      </c>
      <c r="G4466">
        <f>'Customer_Master'!Y4466</f>
        <v>100</v>
      </c>
    </row>
    <row r="4467" spans="1:7" x14ac:dyDescent="0.25">
      <c r="A4467" s="1" t="str">
        <f>'Customer_Master'!A4467</f>
        <v>CUST-01594</v>
      </c>
      <c r="B4467" s="1" t="str">
        <f>'Customer_Master'!D4467</f>
        <v>Adaora Garba</v>
      </c>
      <c r="C4467" s="1" t="str">
        <f>'Customer_Master'!E4467</f>
        <v>Bua Foods</v>
      </c>
      <c r="D4467" t="str">
        <f>'Customer_Master'!G4467</f>
        <v>Valid</v>
      </c>
      <c r="E4467" t="str">
        <f>'Customer_Master'!I4467</f>
        <v>Valid</v>
      </c>
      <c r="F4467" t="str">
        <f>'Customer_Master'!X4467</f>
        <v>Complete</v>
      </c>
      <c r="G4467">
        <f>'Customer_Master'!Y4467</f>
        <v>100</v>
      </c>
    </row>
    <row r="4468" spans="1:7" x14ac:dyDescent="0.25">
      <c r="A4468" s="1" t="str">
        <f>'Customer_Master'!A4468</f>
        <v>CUST-00870</v>
      </c>
      <c r="B4468" s="1" t="str">
        <f>'Customer_Master'!D4468</f>
        <v>Emeka</v>
      </c>
      <c r="C4468" s="1" t="str">
        <f>'Customer_Master'!E4468</f>
        <v>Pulsesystems</v>
      </c>
      <c r="D4468" t="str">
        <f>'Customer_Master'!G4468</f>
        <v>Valid</v>
      </c>
      <c r="E4468" t="str">
        <f>'Customer_Master'!I4468</f>
        <v>Valid</v>
      </c>
      <c r="F4468" t="str">
        <f>'Customer_Master'!X4468</f>
        <v>Incomplete</v>
      </c>
      <c r="G4468">
        <f>'Customer_Master'!Y4468</f>
        <v>60</v>
      </c>
    </row>
    <row r="4469" spans="1:7" x14ac:dyDescent="0.25">
      <c r="A4469" s="1" t="str">
        <f>'Customer_Master'!A4469</f>
        <v>CUST-02956</v>
      </c>
      <c r="B4469" s="1" t="str">
        <f>'Customer_Master'!D4469</f>
        <v>Laura O'Brien</v>
      </c>
      <c r="C4469" s="1" t="str">
        <f>'Customer_Master'!E4469</f>
        <v>Coreanalytics</v>
      </c>
      <c r="D4469" t="str">
        <f>'Customer_Master'!G4469</f>
        <v>Valid</v>
      </c>
      <c r="E4469" t="str">
        <f>'Customer_Master'!I4469</f>
        <v>Valid</v>
      </c>
      <c r="F4469" t="str">
        <f>'Customer_Master'!X4469</f>
        <v>Complete</v>
      </c>
      <c r="G4469">
        <f>'Customer_Master'!Y4469</f>
        <v>100</v>
      </c>
    </row>
    <row r="4470" spans="1:7" x14ac:dyDescent="0.25">
      <c r="A4470" s="1" t="str">
        <f>'Customer_Master'!A4470</f>
        <v>CUST-00621</v>
      </c>
      <c r="B4470" s="1" t="str">
        <f>'Customer_Master'!D4470</f>
        <v>Chizoba Nwachukwu</v>
      </c>
      <c r="C4470" s="1" t="str">
        <f>'Customer_Master'!E4470</f>
        <v>Vaultpay</v>
      </c>
      <c r="D4470" t="str">
        <f>'Customer_Master'!G4470</f>
        <v>Valid</v>
      </c>
      <c r="E4470" t="str">
        <f>'Customer_Master'!I4470</f>
        <v>Valid</v>
      </c>
      <c r="F4470" t="str">
        <f>'Customer_Master'!X4470</f>
        <v>Complete</v>
      </c>
      <c r="G4470">
        <f>'Customer_Master'!Y4470</f>
        <v>100</v>
      </c>
    </row>
    <row r="4471" spans="1:7" x14ac:dyDescent="0.25">
      <c r="A4471" s="1" t="str">
        <f>'Customer_Master'!A4471</f>
        <v>CUST-05003</v>
      </c>
      <c r="B4471" s="1" t="str">
        <f>'Customer_Master'!D4471</f>
        <v>Ngozi Okafor</v>
      </c>
      <c r="C4471" s="1" t="str">
        <f>'Customer_Master'!E4471</f>
        <v>Leadsoft Gmbh</v>
      </c>
      <c r="D4471" t="str">
        <f>'Customer_Master'!G4471</f>
        <v>Valid</v>
      </c>
      <c r="E4471" t="str">
        <f>'Customer_Master'!I4471</f>
        <v>Valid</v>
      </c>
      <c r="F4471" t="str">
        <f>'Customer_Master'!X4471</f>
        <v>Complete</v>
      </c>
      <c r="G4471">
        <f>'Customer_Master'!Y4471</f>
        <v>75</v>
      </c>
    </row>
    <row r="4472" spans="1:7" x14ac:dyDescent="0.25">
      <c r="A4472" s="1" t="str">
        <f>'Customer_Master'!A4472</f>
        <v>CUST-03453</v>
      </c>
      <c r="B4472" s="1" t="str">
        <f>'Customer_Master'!D4472</f>
        <v>Kamau Naidoo</v>
      </c>
      <c r="C4472" s="1" t="str">
        <f>'Customer_Master'!E4472</f>
        <v>Stackventures</v>
      </c>
      <c r="D4472" t="str">
        <f>'Customer_Master'!G4472</f>
        <v>Valid</v>
      </c>
      <c r="E4472" t="str">
        <f>'Customer_Master'!I4472</f>
        <v>Valid</v>
      </c>
      <c r="F4472" t="str">
        <f>'Customer_Master'!X4472</f>
        <v>Complete</v>
      </c>
      <c r="G4472">
        <f>'Customer_Master'!Y4472</f>
        <v>100</v>
      </c>
    </row>
    <row r="4473" spans="1:7" x14ac:dyDescent="0.25">
      <c r="A4473" s="1" t="str">
        <f>'Customer_Master'!A4473</f>
        <v>CUST-03866</v>
      </c>
      <c r="B4473" s="1" t="str">
        <f>'Customer_Master'!D4473</f>
        <v>Olivia Murphy</v>
      </c>
      <c r="C4473" s="1" t="str">
        <f>'Customer_Master'!E4473</f>
        <v>Cowrywise</v>
      </c>
      <c r="D4473" t="str">
        <f>'Customer_Master'!G4473</f>
        <v>Invalid</v>
      </c>
      <c r="E4473" t="str">
        <f>'Customer_Master'!I4473</f>
        <v>Valid</v>
      </c>
      <c r="F4473" t="str">
        <f>'Customer_Master'!X4473</f>
        <v>Complete</v>
      </c>
      <c r="G4473">
        <f>'Customer_Master'!Y4473</f>
        <v>70</v>
      </c>
    </row>
    <row r="4474" spans="1:7" x14ac:dyDescent="0.25">
      <c r="A4474" s="1" t="str">
        <f>'Customer_Master'!A4474</f>
        <v>CUST-01401</v>
      </c>
      <c r="B4474" s="1" t="str">
        <f>'Customer_Master'!D4474</f>
        <v>Chizoba Mwangi</v>
      </c>
      <c r="C4474" s="1" t="str">
        <f>'Customer_Master'!E4474</f>
        <v>Carbon</v>
      </c>
      <c r="D4474" t="str">
        <f>'Customer_Master'!G4474</f>
        <v>Valid</v>
      </c>
      <c r="E4474" t="str">
        <f>'Customer_Master'!I4474</f>
        <v>Valid</v>
      </c>
      <c r="F4474" t="str">
        <f>'Customer_Master'!X4474</f>
        <v>Complete</v>
      </c>
      <c r="G4474">
        <f>'Customer_Master'!Y4474</f>
        <v>100</v>
      </c>
    </row>
    <row r="4475" spans="1:7" x14ac:dyDescent="0.25">
      <c r="A4475" s="1" t="str">
        <f>'Customer_Master'!A4475</f>
        <v>CUST-03085</v>
      </c>
      <c r="B4475" s="1" t="str">
        <f>'Customer_Master'!D4475</f>
        <v>Njeri Murphy</v>
      </c>
      <c r="C4475" s="1" t="str">
        <f>'Customer_Master'!E4475</f>
        <v>Novalabs Inc</v>
      </c>
      <c r="D4475" t="str">
        <f>'Customer_Master'!G4475</f>
        <v>Valid</v>
      </c>
      <c r="E4475" t="str">
        <f>'Customer_Master'!I4475</f>
        <v>Valid</v>
      </c>
      <c r="F4475" t="str">
        <f>'Customer_Master'!X4475</f>
        <v>Complete</v>
      </c>
      <c r="G4475">
        <f>'Customer_Master'!Y4475</f>
        <v>100</v>
      </c>
    </row>
    <row r="4476" spans="1:7" x14ac:dyDescent="0.25">
      <c r="A4476" s="1" t="str">
        <f>'Customer_Master'!A4476</f>
        <v>CUST-04069</v>
      </c>
      <c r="B4476" s="1" t="str">
        <f>'Customer_Master'!D4476</f>
        <v>Yusuf Aliyu</v>
      </c>
      <c r="C4476" s="1" t="str">
        <f>'Customer_Master'!E4476</f>
        <v>Bua Foods</v>
      </c>
      <c r="D4476" t="str">
        <f>'Customer_Master'!G4476</f>
        <v>Valid</v>
      </c>
      <c r="E4476" t="str">
        <f>'Customer_Master'!I4476</f>
        <v>Valid</v>
      </c>
      <c r="F4476" t="str">
        <f>'Customer_Master'!X4476</f>
        <v>Complete</v>
      </c>
      <c r="G4476">
        <f>'Customer_Master'!Y4476</f>
        <v>100</v>
      </c>
    </row>
    <row r="4477" spans="1:7" x14ac:dyDescent="0.25">
      <c r="A4477" s="1" t="str">
        <f>'Customer_Master'!A4477</f>
        <v>CUST-01506</v>
      </c>
      <c r="B4477" s="1" t="str">
        <f>'Customer_Master'!D4477</f>
        <v>Kayode Khan</v>
      </c>
      <c r="C4477" s="1" t="str">
        <f>'Customer_Master'!E4477</f>
        <v>Kuda</v>
      </c>
      <c r="D4477" t="str">
        <f>'Customer_Master'!G4477</f>
        <v>Valid</v>
      </c>
      <c r="E4477" t="str">
        <f>'Customer_Master'!I4477</f>
        <v>Valid</v>
      </c>
      <c r="F4477" t="str">
        <f>'Customer_Master'!X4477</f>
        <v>Complete</v>
      </c>
      <c r="G4477">
        <f>'Customer_Master'!Y4477</f>
        <v>100</v>
      </c>
    </row>
    <row r="4478" spans="1:7" x14ac:dyDescent="0.25">
      <c r="A4478" s="1" t="str">
        <f>'Customer_Master'!A4478</f>
        <v>CUST-01627</v>
      </c>
      <c r="B4478" s="1" t="str">
        <f>'Customer_Master'!D4478</f>
        <v>Adaeze Eze</v>
      </c>
      <c r="C4478" s="1" t="str">
        <f>'Customer_Master'!E4478</f>
        <v>Fluxsolutions Gmbh</v>
      </c>
      <c r="D4478" t="str">
        <f>'Customer_Master'!G4478</f>
        <v>Valid</v>
      </c>
      <c r="E4478" t="str">
        <f>'Customer_Master'!I4478</f>
        <v>Valid</v>
      </c>
      <c r="F4478" t="str">
        <f>'Customer_Master'!X4478</f>
        <v>Complete</v>
      </c>
      <c r="G4478">
        <f>'Customer_Master'!Y4478</f>
        <v>100</v>
      </c>
    </row>
    <row r="4479" spans="1:7" x14ac:dyDescent="0.25">
      <c r="A4479" s="1" t="str">
        <f>'Customer_Master'!A4479</f>
        <v>CUST-00510</v>
      </c>
      <c r="B4479" s="1" t="str">
        <f>'Customer_Master'!D4479</f>
        <v>Adaora Hassan</v>
      </c>
      <c r="C4479" s="1" t="str">
        <f>'Customer_Master'!E4479</f>
        <v>Flutterwave</v>
      </c>
      <c r="D4479" t="str">
        <f>'Customer_Master'!G4479</f>
        <v>Valid</v>
      </c>
      <c r="E4479" t="str">
        <f>'Customer_Master'!I4479</f>
        <v>Valid</v>
      </c>
      <c r="F4479" t="str">
        <f>'Customer_Master'!X4479</f>
        <v>Complete</v>
      </c>
      <c r="G4479">
        <f>'Customer_Master'!Y4479</f>
        <v>100</v>
      </c>
    </row>
    <row r="4480" spans="1:7" x14ac:dyDescent="0.25">
      <c r="A4480" s="1" t="str">
        <f>'Customer_Master'!A4480</f>
        <v>CUST-03928</v>
      </c>
      <c r="B4480" s="1" t="str">
        <f>'Customer_Master'!D4480</f>
        <v>Kevin Balogun</v>
      </c>
      <c r="C4480" s="1" t="str">
        <f>'Customer_Master'!E4480</f>
        <v>Novaventures Plc</v>
      </c>
      <c r="D4480" t="str">
        <f>'Customer_Master'!G4480</f>
        <v>Valid</v>
      </c>
      <c r="E4480" t="str">
        <f>'Customer_Master'!I4480</f>
        <v>Valid</v>
      </c>
      <c r="F4480" t="str">
        <f>'Customer_Master'!X4480</f>
        <v>Complete</v>
      </c>
      <c r="G4480">
        <f>'Customer_Master'!Y4480</f>
        <v>100</v>
      </c>
    </row>
    <row r="4481" spans="1:7" x14ac:dyDescent="0.25">
      <c r="A4481" s="1" t="str">
        <f>'Customer_Master'!A4481</f>
        <v>CUST-02948</v>
      </c>
      <c r="B4481" s="1" t="str">
        <f>'Customer_Master'!D4481</f>
        <v>Oluwaseun Adebayo</v>
      </c>
      <c r="C4481" s="1" t="str">
        <f>'Customer_Master'!E4481</f>
        <v>Swiftgroup</v>
      </c>
      <c r="D4481" t="str">
        <f>'Customer_Master'!G4481</f>
        <v>Valid</v>
      </c>
      <c r="E4481" t="str">
        <f>'Customer_Master'!I4481</f>
        <v>Valid</v>
      </c>
      <c r="F4481" t="str">
        <f>'Customer_Master'!X4481</f>
        <v>Complete</v>
      </c>
      <c r="G4481">
        <f>'Customer_Master'!Y4481</f>
        <v>100</v>
      </c>
    </row>
    <row r="4482" spans="1:7" x14ac:dyDescent="0.25">
      <c r="A4482" s="1" t="str">
        <f>'Customer_Master'!A4482</f>
        <v>CUST-01502</v>
      </c>
      <c r="B4482" s="1" t="str">
        <f>'Customer_Master'!D4482</f>
        <v>Tobi Dlamini</v>
      </c>
      <c r="C4482" s="1" t="str">
        <f>'Customer_Master'!E4482</f>
        <v>Leadai Inc</v>
      </c>
      <c r="D4482" t="str">
        <f>'Customer_Master'!G4482</f>
        <v>Valid</v>
      </c>
      <c r="E4482" t="str">
        <f>'Customer_Master'!I4482</f>
        <v>Valid</v>
      </c>
      <c r="F4482" t="str">
        <f>'Customer_Master'!X4482</f>
        <v>Complete</v>
      </c>
      <c r="G4482">
        <f>'Customer_Master'!Y4482</f>
        <v>100</v>
      </c>
    </row>
    <row r="4483" spans="1:7" x14ac:dyDescent="0.25">
      <c r="A4483" s="1" t="str">
        <f>'Customer_Master'!A4483</f>
        <v>CUST-02653</v>
      </c>
      <c r="B4483" s="1" t="str">
        <f>'Customer_Master'!D4483</f>
        <v>Kemi Naidoo</v>
      </c>
      <c r="C4483" s="1" t="str">
        <f>'Customer_Master'!E4483</f>
        <v>Cowrywise</v>
      </c>
      <c r="D4483" t="str">
        <f>'Customer_Master'!G4483</f>
        <v>Valid</v>
      </c>
      <c r="E4483" t="str">
        <f>'Customer_Master'!I4483</f>
        <v>Valid</v>
      </c>
      <c r="F4483" t="str">
        <f>'Customer_Master'!X4483</f>
        <v>Complete</v>
      </c>
      <c r="G4483">
        <f>'Customer_Master'!Y4483</f>
        <v>100</v>
      </c>
    </row>
    <row r="4484" spans="1:7" x14ac:dyDescent="0.25">
      <c r="A4484" s="1" t="str">
        <f>'Customer_Master'!A4484</f>
        <v>CUST-03356</v>
      </c>
      <c r="B4484" s="1" t="str">
        <f>'Customer_Master'!D4484</f>
        <v>Emily Otieno</v>
      </c>
      <c r="C4484" s="1" t="str">
        <f>'Customer_Master'!E4484</f>
        <v>Fluxai Inc</v>
      </c>
      <c r="D4484" t="str">
        <f>'Customer_Master'!G4484</f>
        <v>Valid</v>
      </c>
      <c r="E4484" t="str">
        <f>'Customer_Master'!I4484</f>
        <v>Valid</v>
      </c>
      <c r="F4484" t="str">
        <f>'Customer_Master'!X4484</f>
        <v>Complete</v>
      </c>
      <c r="G4484">
        <f>'Customer_Master'!Y4484</f>
        <v>100</v>
      </c>
    </row>
    <row r="4485" spans="1:7" x14ac:dyDescent="0.25">
      <c r="A4485" s="1" t="str">
        <f>'Customer_Master'!A4485</f>
        <v>CUST-04682</v>
      </c>
      <c r="B4485" s="1" t="str">
        <f>'Customer_Master'!D4485</f>
        <v>Layla Makinde</v>
      </c>
      <c r="C4485" s="1" t="str">
        <f>'Customer_Master'!E4485</f>
        <v>Swiftai Llc</v>
      </c>
      <c r="D4485" t="str">
        <f>'Customer_Master'!G4485</f>
        <v>Valid</v>
      </c>
      <c r="E4485" t="str">
        <f>'Customer_Master'!I4485</f>
        <v>Valid</v>
      </c>
      <c r="F4485" t="str">
        <f>'Customer_Master'!X4485</f>
        <v>Complete</v>
      </c>
      <c r="G4485">
        <f>'Customer_Master'!Y4485</f>
        <v>100</v>
      </c>
    </row>
    <row r="4486" spans="1:7" x14ac:dyDescent="0.25">
      <c r="A4486" s="1" t="str">
        <f>'Customer_Master'!A4486</f>
        <v>CUST-02090</v>
      </c>
      <c r="B4486" s="1" t="str">
        <f>'Customer_Master'!D4486</f>
        <v>Folake Smith</v>
      </c>
      <c r="C4486" s="1" t="str">
        <f>'Customer_Master'!E4486</f>
        <v>Gridsoft Ltd</v>
      </c>
      <c r="D4486" t="str">
        <f>'Customer_Master'!G4486</f>
        <v>Valid</v>
      </c>
      <c r="E4486" t="str">
        <f>'Customer_Master'!I4486</f>
        <v>Valid</v>
      </c>
      <c r="F4486" t="str">
        <f>'Customer_Master'!X4486</f>
        <v>Complete</v>
      </c>
      <c r="G4486">
        <f>'Customer_Master'!Y4486</f>
        <v>100</v>
      </c>
    </row>
    <row r="4487" spans="1:7" x14ac:dyDescent="0.25">
      <c r="A4487" s="1" t="str">
        <f>'Customer_Master'!A4487</f>
        <v>CUST-05088</v>
      </c>
      <c r="B4487" s="1" t="str">
        <f>'Customer_Master'!D4487</f>
        <v>Sipho Nwankwo</v>
      </c>
      <c r="C4487" s="1" t="str">
        <f>'Customer_Master'!E4487</f>
        <v>Stacknetworks Plc</v>
      </c>
      <c r="D4487" t="str">
        <f>'Customer_Master'!G4487</f>
        <v>Valid</v>
      </c>
      <c r="E4487" t="str">
        <f>'Customer_Master'!I4487</f>
        <v>Invalid</v>
      </c>
      <c r="F4487" t="str">
        <f>'Customer_Master'!X4487</f>
        <v>Complete</v>
      </c>
      <c r="G4487">
        <f>'Customer_Master'!Y4487</f>
        <v>55</v>
      </c>
    </row>
    <row r="4488" spans="1:7" x14ac:dyDescent="0.25">
      <c r="A4488" s="1" t="str">
        <f>'Customer_Master'!A4488</f>
        <v>CUST-04593</v>
      </c>
      <c r="B4488" s="1" t="str">
        <f>'Customer_Master'!D4488</f>
        <v>Nomvula Otieno</v>
      </c>
      <c r="C4488" s="1" t="str">
        <f>'Customer_Master'!E4488</f>
        <v>Teamapt</v>
      </c>
      <c r="D4488" t="str">
        <f>'Customer_Master'!G4488</f>
        <v>Valid</v>
      </c>
      <c r="E4488" t="str">
        <f>'Customer_Master'!I4488</f>
        <v>Valid</v>
      </c>
      <c r="F4488" t="str">
        <f>'Customer_Master'!X4488</f>
        <v>Complete</v>
      </c>
      <c r="G4488">
        <f>'Customer_Master'!Y4488</f>
        <v>75</v>
      </c>
    </row>
    <row r="4489" spans="1:7" x14ac:dyDescent="0.25">
      <c r="A4489" s="1" t="str">
        <f>'Customer_Master'!A4489</f>
        <v>CUST-02038</v>
      </c>
      <c r="B4489" s="1" t="str">
        <f>'Customer_Master'!D4489</f>
        <v>Njeri Nwachukwu</v>
      </c>
      <c r="C4489" s="1" t="str">
        <f>'Customer_Master'!E4489</f>
        <v>Interswitch</v>
      </c>
      <c r="D4489" t="str">
        <f>'Customer_Master'!G4489</f>
        <v>Invalid</v>
      </c>
      <c r="E4489" t="str">
        <f>'Customer_Master'!I4489</f>
        <v>Valid</v>
      </c>
      <c r="F4489" t="str">
        <f>'Customer_Master'!X4489</f>
        <v>Complete</v>
      </c>
      <c r="G4489">
        <f>'Customer_Master'!Y4489</f>
        <v>70</v>
      </c>
    </row>
    <row r="4490" spans="1:7" x14ac:dyDescent="0.25">
      <c r="A4490" s="1" t="str">
        <f>'Customer_Master'!A4490</f>
        <v>CUST-00313</v>
      </c>
      <c r="B4490" s="1" t="str">
        <f>'Customer_Master'!D4490</f>
        <v>Oluwaseun Anyanwu</v>
      </c>
      <c r="C4490" s="1" t="str">
        <f>'Customer_Master'!E4490</f>
        <v>Carbon</v>
      </c>
      <c r="D4490" t="str">
        <f>'Customer_Master'!G4490</f>
        <v>Valid</v>
      </c>
      <c r="E4490" t="str">
        <f>'Customer_Master'!I4490</f>
        <v>Valid</v>
      </c>
      <c r="F4490" t="str">
        <f>'Customer_Master'!X4490</f>
        <v>Complete</v>
      </c>
      <c r="G4490">
        <f>'Customer_Master'!Y4490</f>
        <v>75</v>
      </c>
    </row>
    <row r="4491" spans="1:7" x14ac:dyDescent="0.25">
      <c r="A4491" s="1" t="str">
        <f>'Customer_Master'!A4491</f>
        <v>CUST-03027</v>
      </c>
      <c r="B4491" s="1" t="str">
        <f>'Customer_Master'!D4491</f>
        <v>Chibueze Akinola</v>
      </c>
      <c r="C4491" s="1" t="str">
        <f>'Customer_Master'!E4491</f>
        <v>Novaai Plc</v>
      </c>
      <c r="D4491" t="str">
        <f>'Customer_Master'!G4491</f>
        <v>Valid</v>
      </c>
      <c r="E4491" t="str">
        <f>'Customer_Master'!I4491</f>
        <v>Valid</v>
      </c>
      <c r="F4491" t="str">
        <f>'Customer_Master'!X4491</f>
        <v>Complete</v>
      </c>
      <c r="G4491">
        <f>'Customer_Master'!Y4491</f>
        <v>75</v>
      </c>
    </row>
    <row r="4492" spans="1:7" x14ac:dyDescent="0.25">
      <c r="A4492" s="1" t="str">
        <f>'Customer_Master'!A4492</f>
        <v>CUST-01077</v>
      </c>
      <c r="B4492" s="1" t="str">
        <f>'Customer_Master'!D4492</f>
        <v>Adaeze Adewale</v>
      </c>
      <c r="C4492" s="1" t="str">
        <f>'Customer_Master'!E4492</f>
        <v>Swifthealth</v>
      </c>
      <c r="D4492" t="str">
        <f>'Customer_Master'!G4492</f>
        <v>Valid</v>
      </c>
      <c r="E4492" t="str">
        <f>'Customer_Master'!I4492</f>
        <v>Valid</v>
      </c>
      <c r="F4492" t="str">
        <f>'Customer_Master'!X4492</f>
        <v>Complete</v>
      </c>
      <c r="G4492">
        <f>'Customer_Master'!Y4492</f>
        <v>100</v>
      </c>
    </row>
    <row r="4493" spans="1:7" x14ac:dyDescent="0.25">
      <c r="A4493" s="1" t="str">
        <f>'Customer_Master'!A4493</f>
        <v>CUST-04391</v>
      </c>
      <c r="B4493" s="1" t="str">
        <f>'Customer_Master'!D4493</f>
        <v>Andrew Bello</v>
      </c>
      <c r="C4493" s="1" t="str">
        <f>'Customer_Master'!E4493</f>
        <v>Gridhealth Inc</v>
      </c>
      <c r="D4493" t="str">
        <f>'Customer_Master'!G4493</f>
        <v>Valid</v>
      </c>
      <c r="E4493" t="str">
        <f>'Customer_Master'!I4493</f>
        <v>Invalid</v>
      </c>
      <c r="F4493" t="str">
        <f>'Customer_Master'!X4493</f>
        <v>Complete</v>
      </c>
      <c r="G4493">
        <f>'Customer_Master'!Y4493</f>
        <v>80</v>
      </c>
    </row>
    <row r="4494" spans="1:7" x14ac:dyDescent="0.25">
      <c r="A4494" s="1" t="str">
        <f>'Customer_Master'!A4494</f>
        <v>CUST-00420</v>
      </c>
      <c r="B4494" s="1" t="str">
        <f>'Customer_Master'!D4494</f>
        <v>Simi Kamau</v>
      </c>
      <c r="C4494" s="1" t="str">
        <f>'Customer_Master'!E4494</f>
        <v>Sparktech Inc</v>
      </c>
      <c r="D4494" t="str">
        <f>'Customer_Master'!G4494</f>
        <v>Valid</v>
      </c>
      <c r="E4494" t="str">
        <f>'Customer_Master'!I4494</f>
        <v>Invalid</v>
      </c>
      <c r="F4494" t="str">
        <f>'Customer_Master'!X4494</f>
        <v>Complete</v>
      </c>
      <c r="G4494">
        <f>'Customer_Master'!Y4494</f>
        <v>80</v>
      </c>
    </row>
    <row r="4495" spans="1:7" x14ac:dyDescent="0.25">
      <c r="A4495" s="1" t="str">
        <f>'Customer_Master'!A4495</f>
        <v>CUST-04557</v>
      </c>
      <c r="B4495" s="1" t="str">
        <f>'Customer_Master'!D4495</f>
        <v>Olivia Murphy</v>
      </c>
      <c r="C4495" s="1" t="str">
        <f>'Customer_Master'!E4495</f>
        <v>Gridworks</v>
      </c>
      <c r="D4495" t="str">
        <f>'Customer_Master'!G4495</f>
        <v>Valid</v>
      </c>
      <c r="E4495" t="str">
        <f>'Customer_Master'!I4495</f>
        <v>Invalid</v>
      </c>
      <c r="F4495" t="str">
        <f>'Customer_Master'!X4495</f>
        <v>Complete</v>
      </c>
      <c r="G4495">
        <f>'Customer_Master'!Y4495</f>
        <v>80</v>
      </c>
    </row>
    <row r="4496" spans="1:7" x14ac:dyDescent="0.25">
      <c r="A4496" s="1" t="str">
        <f>'Customer_Master'!A4496</f>
        <v>CUST-00276</v>
      </c>
      <c r="B4496" s="1" t="str">
        <f>'Customer_Master'!D4496</f>
        <v>Kunle Abubakar</v>
      </c>
      <c r="C4496" s="1" t="str">
        <f>'Customer_Master'!E4496</f>
        <v>Twiga Foods</v>
      </c>
      <c r="D4496" t="str">
        <f>'Customer_Master'!G4496</f>
        <v>Valid</v>
      </c>
      <c r="E4496" t="str">
        <f>'Customer_Master'!I4496</f>
        <v>Valid</v>
      </c>
      <c r="F4496" t="str">
        <f>'Customer_Master'!X4496</f>
        <v>Complete</v>
      </c>
      <c r="G4496">
        <f>'Customer_Master'!Y4496</f>
        <v>100</v>
      </c>
    </row>
    <row r="4497" spans="1:7" x14ac:dyDescent="0.25">
      <c r="A4497" s="1" t="str">
        <f>'Customer_Master'!A4497</f>
        <v>CUST-04468</v>
      </c>
      <c r="B4497" s="1" t="str">
        <f>'Customer_Master'!D4497</f>
        <v>Maryam Bello</v>
      </c>
      <c r="C4497" s="1" t="str">
        <f>'Customer_Master'!E4497</f>
        <v>Hivecommerce</v>
      </c>
      <c r="D4497" t="str">
        <f>'Customer_Master'!G4497</f>
        <v>Valid</v>
      </c>
      <c r="E4497" t="str">
        <f>'Customer_Master'!I4497</f>
        <v>Valid</v>
      </c>
      <c r="F4497" t="str">
        <f>'Customer_Master'!X4497</f>
        <v>Complete</v>
      </c>
      <c r="G4497">
        <f>'Customer_Master'!Y4497</f>
        <v>75</v>
      </c>
    </row>
    <row r="4498" spans="1:7" x14ac:dyDescent="0.25">
      <c r="A4498" s="1" t="str">
        <f>'Customer_Master'!A4498</f>
        <v>CUST-00430</v>
      </c>
      <c r="B4498" s="1" t="str">
        <f>'Customer_Master'!D4498</f>
        <v>Liam Smith</v>
      </c>
      <c r="C4498" s="1" t="str">
        <f>'Customer_Master'!E4498</f>
        <v>Gridtech Inc</v>
      </c>
      <c r="D4498" t="str">
        <f>'Customer_Master'!G4498</f>
        <v>Valid</v>
      </c>
      <c r="E4498" t="str">
        <f>'Customer_Master'!I4498</f>
        <v>Valid</v>
      </c>
      <c r="F4498" t="str">
        <f>'Customer_Master'!X4498</f>
        <v>Complete</v>
      </c>
      <c r="G4498">
        <f>'Customer_Master'!Y4498</f>
        <v>75</v>
      </c>
    </row>
    <row r="4499" spans="1:7" x14ac:dyDescent="0.25">
      <c r="A4499" s="1" t="str">
        <f>'Customer_Master'!A4499</f>
        <v>CUST-03477</v>
      </c>
      <c r="B4499" s="1" t="str">
        <f>'Customer_Master'!D4499</f>
        <v>Usman Kamau</v>
      </c>
      <c r="C4499" s="1" t="str">
        <f>'Customer_Master'!E4499</f>
        <v>Novanetworks Plc</v>
      </c>
      <c r="D4499" t="str">
        <f>'Customer_Master'!G4499</f>
        <v>Valid</v>
      </c>
      <c r="E4499" t="str">
        <f>'Customer_Master'!I4499</f>
        <v>Valid</v>
      </c>
      <c r="F4499" t="str">
        <f>'Customer_Master'!X4499</f>
        <v>Complete</v>
      </c>
      <c r="G4499">
        <f>'Customer_Master'!Y4499</f>
        <v>75</v>
      </c>
    </row>
    <row r="4500" spans="1:7" x14ac:dyDescent="0.25">
      <c r="A4500" s="1" t="str">
        <f>'Customer_Master'!A4500</f>
        <v>CUST-00854</v>
      </c>
      <c r="B4500" s="1" t="str">
        <f>'Customer_Master'!D4500</f>
        <v>Maryam Al-Farsi</v>
      </c>
      <c r="C4500" s="1" t="str">
        <f>'Customer_Master'!E4500</f>
        <v>Echohub Ltd</v>
      </c>
      <c r="D4500" t="str">
        <f>'Customer_Master'!G4500</f>
        <v>Valid</v>
      </c>
      <c r="E4500" t="str">
        <f>'Customer_Master'!I4500</f>
        <v>Valid</v>
      </c>
      <c r="F4500" t="str">
        <f>'Customer_Master'!X4500</f>
        <v>Complete</v>
      </c>
      <c r="G4500">
        <f>'Customer_Master'!Y4500</f>
        <v>100</v>
      </c>
    </row>
    <row r="4501" spans="1:7" x14ac:dyDescent="0.25">
      <c r="A4501" s="1" t="str">
        <f>'Customer_Master'!A4501</f>
        <v>CUST-04271</v>
      </c>
      <c r="B4501" s="1" t="str">
        <f>'Customer_Master'!D4501</f>
        <v>Hauwa Idris</v>
      </c>
      <c r="C4501" s="1" t="str">
        <f>'Customer_Master'!E4501</f>
        <v>Moniepoint</v>
      </c>
      <c r="D4501" t="str">
        <f>'Customer_Master'!G4501</f>
        <v>Valid</v>
      </c>
      <c r="E4501" t="str">
        <f>'Customer_Master'!I4501</f>
        <v>Valid</v>
      </c>
      <c r="F4501" t="str">
        <f>'Customer_Master'!X4501</f>
        <v>Complete</v>
      </c>
      <c r="G4501">
        <f>'Customer_Master'!Y4501</f>
        <v>75</v>
      </c>
    </row>
    <row r="4502" spans="1:7" x14ac:dyDescent="0.25">
      <c r="A4502" s="1" t="str">
        <f>'Customer_Master'!A4502</f>
        <v>CUST-02930</v>
      </c>
      <c r="B4502" s="1" t="str">
        <f>'Customer_Master'!D4502</f>
        <v>Precious Williams</v>
      </c>
      <c r="C4502" s="1" t="str">
        <f>'Customer_Master'!E4502</f>
        <v>Hivenetworks</v>
      </c>
      <c r="D4502" t="str">
        <f>'Customer_Master'!G4502</f>
        <v>Valid</v>
      </c>
      <c r="E4502" t="str">
        <f>'Customer_Master'!I4502</f>
        <v>Valid</v>
      </c>
      <c r="F4502" t="str">
        <f>'Customer_Master'!X4502</f>
        <v>Complete</v>
      </c>
      <c r="G4502">
        <f>'Customer_Master'!Y4502</f>
        <v>75</v>
      </c>
    </row>
    <row r="4503" spans="1:7" x14ac:dyDescent="0.25">
      <c r="A4503" s="1" t="str">
        <f>'Customer_Master'!A4503</f>
        <v>CUST-02813</v>
      </c>
      <c r="B4503" s="1" t="str">
        <f>'Customer_Master'!D4503</f>
        <v>Dele Jones</v>
      </c>
      <c r="C4503" s="1" t="str">
        <f>'Customer_Master'!E4503</f>
        <v>Pulseai Ltd</v>
      </c>
      <c r="D4503" t="str">
        <f>'Customer_Master'!G4503</f>
        <v>Valid</v>
      </c>
      <c r="E4503" t="str">
        <f>'Customer_Master'!I4503</f>
        <v>Valid</v>
      </c>
      <c r="F4503" t="str">
        <f>'Customer_Master'!X4503</f>
        <v>Complete</v>
      </c>
      <c r="G4503">
        <f>'Customer_Master'!Y4503</f>
        <v>100</v>
      </c>
    </row>
    <row r="4504" spans="1:7" x14ac:dyDescent="0.25">
      <c r="A4504" s="1" t="str">
        <f>'Customer_Master'!A4504</f>
        <v>CUST-01388</v>
      </c>
      <c r="B4504" s="1" t="str">
        <f>'Customer_Master'!D4504</f>
        <v>Yetunde Kelly</v>
      </c>
      <c r="C4504" s="1" t="str">
        <f>'Customer_Master'!E4504</f>
        <v>Carbon</v>
      </c>
      <c r="D4504" t="str">
        <f>'Customer_Master'!G4504</f>
        <v>Valid</v>
      </c>
      <c r="E4504" t="str">
        <f>'Customer_Master'!I4504</f>
        <v>Valid</v>
      </c>
      <c r="F4504" t="str">
        <f>'Customer_Master'!X4504</f>
        <v>Complete</v>
      </c>
      <c r="G4504">
        <f>'Customer_Master'!Y4504</f>
        <v>100</v>
      </c>
    </row>
    <row r="4505" spans="1:7" x14ac:dyDescent="0.25">
      <c r="A4505" s="1" t="str">
        <f>'Customer_Master'!A4505</f>
        <v>CUST-00528</v>
      </c>
      <c r="B4505" s="1" t="str">
        <f>'Customer_Master'!D4505</f>
        <v>Amina Johnson</v>
      </c>
      <c r="C4505" s="1" t="str">
        <f>'Customer_Master'!E4505</f>
        <v>Vaultlabs Llc</v>
      </c>
      <c r="D4505" t="str">
        <f>'Customer_Master'!G4505</f>
        <v>Valid</v>
      </c>
      <c r="E4505" t="str">
        <f>'Customer_Master'!I4505</f>
        <v>Valid</v>
      </c>
      <c r="F4505" t="str">
        <f>'Customer_Master'!X4505</f>
        <v>Complete</v>
      </c>
      <c r="G4505">
        <f>'Customer_Master'!Y4505</f>
        <v>100</v>
      </c>
    </row>
    <row r="4506" spans="1:7" x14ac:dyDescent="0.25">
      <c r="A4506" s="1" t="str">
        <f>'Customer_Master'!A4506</f>
        <v>CUST-01847</v>
      </c>
      <c r="B4506" s="1" t="str">
        <f>'Customer_Master'!D4506</f>
        <v>Bashir Smith</v>
      </c>
      <c r="C4506" s="1" t="str">
        <f>'Customer_Master'!E4506</f>
        <v>Chipper Cash</v>
      </c>
      <c r="D4506" t="str">
        <f>'Customer_Master'!G4506</f>
        <v>Valid</v>
      </c>
      <c r="E4506" t="str">
        <f>'Customer_Master'!I4506</f>
        <v>Valid</v>
      </c>
      <c r="F4506" t="str">
        <f>'Customer_Master'!X4506</f>
        <v>Complete</v>
      </c>
      <c r="G4506">
        <f>'Customer_Master'!Y4506</f>
        <v>100</v>
      </c>
    </row>
    <row r="4507" spans="1:7" x14ac:dyDescent="0.25">
      <c r="A4507" s="1" t="str">
        <f>'Customer_Master'!A4507</f>
        <v>CUST-01351</v>
      </c>
      <c r="B4507" s="1" t="str">
        <f>'Customer_Master'!D4507</f>
        <v>Thomas Van Der Merwe</v>
      </c>
      <c r="C4507" s="1" t="str">
        <f>'Customer_Master'!E4507</f>
        <v>Payhealth Ltd</v>
      </c>
      <c r="D4507" t="str">
        <f>'Customer_Master'!G4507</f>
        <v>Valid</v>
      </c>
      <c r="E4507" t="str">
        <f>'Customer_Master'!I4507</f>
        <v>Valid</v>
      </c>
      <c r="F4507" t="str">
        <f>'Customer_Master'!X4507</f>
        <v>Complete</v>
      </c>
      <c r="G4507">
        <f>'Customer_Master'!Y4507</f>
        <v>100</v>
      </c>
    </row>
    <row r="4508" spans="1:7" x14ac:dyDescent="0.25">
      <c r="A4508" s="1" t="str">
        <f>'Customer_Master'!A4508</f>
        <v>CUST-02434</v>
      </c>
      <c r="B4508" s="1" t="str">
        <f>'Customer_Master'!D4508</f>
        <v>Pieter Davies</v>
      </c>
      <c r="C4508" s="1" t="str">
        <f>'Customer_Master'!E4508</f>
        <v>Leadtech Plc</v>
      </c>
      <c r="D4508" t="str">
        <f>'Customer_Master'!G4508</f>
        <v>Valid</v>
      </c>
      <c r="E4508" t="str">
        <f>'Customer_Master'!I4508</f>
        <v>Valid</v>
      </c>
      <c r="F4508" t="str">
        <f>'Customer_Master'!X4508</f>
        <v>Complete</v>
      </c>
      <c r="G4508">
        <f>'Customer_Master'!Y4508</f>
        <v>100</v>
      </c>
    </row>
    <row r="4509" spans="1:7" x14ac:dyDescent="0.25">
      <c r="A4509" s="1" t="str">
        <f>'Customer_Master'!A4509</f>
        <v>CUST-03081</v>
      </c>
      <c r="B4509" s="1" t="str">
        <f>'Customer_Master'!D4509</f>
        <v>Dele Nwachukwu</v>
      </c>
      <c r="C4509" s="1" t="str">
        <f>'Customer_Master'!E4509</f>
        <v>Vertexanalytics</v>
      </c>
      <c r="D4509" t="str">
        <f>'Customer_Master'!G4509</f>
        <v>Valid</v>
      </c>
      <c r="E4509" t="str">
        <f>'Customer_Master'!I4509</f>
        <v>Valid</v>
      </c>
      <c r="F4509" t="str">
        <f>'Customer_Master'!X4509</f>
        <v>Complete</v>
      </c>
      <c r="G4509">
        <f>'Customer_Master'!Y4509</f>
        <v>100</v>
      </c>
    </row>
    <row r="4510" spans="1:7" x14ac:dyDescent="0.25">
      <c r="A4510" s="1" t="str">
        <f>'Customer_Master'!A4510</f>
        <v>CUST-01296</v>
      </c>
      <c r="B4510" s="1" t="str">
        <f>'Customer_Master'!D4510</f>
        <v>Wanjala Anyanwu</v>
      </c>
      <c r="C4510" s="1" t="str">
        <f>'Customer_Master'!E4510</f>
        <v>Twiga Foods</v>
      </c>
      <c r="D4510" t="str">
        <f>'Customer_Master'!G4510</f>
        <v>Valid</v>
      </c>
      <c r="E4510" t="str">
        <f>'Customer_Master'!I4510</f>
        <v>Valid</v>
      </c>
      <c r="F4510" t="str">
        <f>'Customer_Master'!X4510</f>
        <v>Complete</v>
      </c>
      <c r="G4510">
        <f>'Customer_Master'!Y4510</f>
        <v>100</v>
      </c>
    </row>
    <row r="4511" spans="1:7" x14ac:dyDescent="0.25">
      <c r="A4511" s="1" t="str">
        <f>'Customer_Master'!A4511</f>
        <v>CUST-00702</v>
      </c>
      <c r="B4511" s="1" t="str">
        <f>'Customer_Master'!D4511</f>
        <v>Bello Adeyemi</v>
      </c>
      <c r="C4511" s="1" t="str">
        <f>'Customer_Master'!E4511</f>
        <v>Flutterwave</v>
      </c>
      <c r="D4511" t="str">
        <f>'Customer_Master'!G4511</f>
        <v>Valid</v>
      </c>
      <c r="E4511" t="str">
        <f>'Customer_Master'!I4511</f>
        <v>Valid</v>
      </c>
      <c r="F4511" t="str">
        <f>'Customer_Master'!X4511</f>
        <v>Complete</v>
      </c>
      <c r="G4511">
        <f>'Customer_Master'!Y4511</f>
        <v>100</v>
      </c>
    </row>
    <row r="4512" spans="1:7" x14ac:dyDescent="0.25">
      <c r="A4512" s="1" t="str">
        <f>'Customer_Master'!A4512</f>
        <v>CUST-03280</v>
      </c>
      <c r="B4512" s="1" t="str">
        <f>'Customer_Master'!D4512</f>
        <v>Sophie Nwachukwu</v>
      </c>
      <c r="C4512" s="1" t="str">
        <f>'Customer_Master'!E4512</f>
        <v>Corefinance Gmbh</v>
      </c>
      <c r="D4512" t="str">
        <f>'Customer_Master'!G4512</f>
        <v>Valid</v>
      </c>
      <c r="E4512" t="str">
        <f>'Customer_Master'!I4512</f>
        <v>Valid</v>
      </c>
      <c r="F4512" t="str">
        <f>'Customer_Master'!X4512</f>
        <v>Complete</v>
      </c>
      <c r="G4512">
        <f>'Customer_Master'!Y4512</f>
        <v>100</v>
      </c>
    </row>
    <row r="4513" spans="1:7" x14ac:dyDescent="0.25">
      <c r="A4513" s="1" t="str">
        <f>'Customer_Master'!A4513</f>
        <v>CUST-00337</v>
      </c>
      <c r="B4513" s="1" t="str">
        <f>'Customer_Master'!D4513</f>
        <v>Obinna Botha</v>
      </c>
      <c r="C4513" s="1" t="str">
        <f>'Customer_Master'!E4513</f>
        <v>Zensystems Llc</v>
      </c>
      <c r="D4513" t="str">
        <f>'Customer_Master'!G4513</f>
        <v>Valid</v>
      </c>
      <c r="E4513" t="str">
        <f>'Customer_Master'!I4513</f>
        <v>Valid</v>
      </c>
      <c r="F4513" t="str">
        <f>'Customer_Master'!X4513</f>
        <v>Complete</v>
      </c>
      <c r="G4513">
        <f>'Customer_Master'!Y4513</f>
        <v>100</v>
      </c>
    </row>
    <row r="4514" spans="1:7" x14ac:dyDescent="0.25">
      <c r="A4514" s="1" t="str">
        <f>'Customer_Master'!A4514</f>
        <v>CUST-04227</v>
      </c>
      <c r="B4514" s="1" t="str">
        <f>'Customer_Master'!D4514</f>
        <v>Ifeanyi Kelly</v>
      </c>
      <c r="C4514" s="1" t="str">
        <f>'Customer_Master'!E4514</f>
        <v>Apexfinance</v>
      </c>
      <c r="D4514" t="str">
        <f>'Customer_Master'!G4514</f>
        <v>Valid</v>
      </c>
      <c r="E4514" t="str">
        <f>'Customer_Master'!I4514</f>
        <v>Valid</v>
      </c>
      <c r="F4514" t="str">
        <f>'Customer_Master'!X4514</f>
        <v>Complete</v>
      </c>
      <c r="G4514">
        <f>'Customer_Master'!Y4514</f>
        <v>100</v>
      </c>
    </row>
    <row r="4515" spans="1:7" x14ac:dyDescent="0.25">
      <c r="A4515" s="1" t="str">
        <f>'Customer_Master'!A4515</f>
        <v>CUST-01520</v>
      </c>
      <c r="B4515" s="1" t="str">
        <f>'Customer_Master'!D4515</f>
        <v>Precious Orji</v>
      </c>
      <c r="C4515" s="1" t="str">
        <f>'Customer_Master'!E4515</f>
        <v>Zendigital Ltd</v>
      </c>
      <c r="D4515" t="str">
        <f>'Customer_Master'!G4515</f>
        <v>Valid</v>
      </c>
      <c r="E4515" t="str">
        <f>'Customer_Master'!I4515</f>
        <v>Valid</v>
      </c>
      <c r="F4515" t="str">
        <f>'Customer_Master'!X4515</f>
        <v>Complete</v>
      </c>
      <c r="G4515">
        <f>'Customer_Master'!Y4515</f>
        <v>100</v>
      </c>
    </row>
    <row r="4516" spans="1:7" x14ac:dyDescent="0.25">
      <c r="A4516" s="1" t="str">
        <f>'Customer_Master'!A4516</f>
        <v>CUST-01547</v>
      </c>
      <c r="B4516" s="1" t="str">
        <f>'Customer_Master'!D4516</f>
        <v>Ifeoma Eze</v>
      </c>
      <c r="C4516" s="1" t="str">
        <f>'Customer_Master'!E4516</f>
        <v>Novaworks Gmbh</v>
      </c>
      <c r="D4516" t="str">
        <f>'Customer_Master'!G4516</f>
        <v>Valid</v>
      </c>
      <c r="E4516" t="str">
        <f>'Customer_Master'!I4516</f>
        <v>Valid</v>
      </c>
      <c r="F4516" t="str">
        <f>'Customer_Master'!X4516</f>
        <v>Complete</v>
      </c>
      <c r="G4516">
        <f>'Customer_Master'!Y4516</f>
        <v>100</v>
      </c>
    </row>
    <row r="4517" spans="1:7" x14ac:dyDescent="0.25">
      <c r="A4517" s="1" t="str">
        <f>'Customer_Master'!A4517</f>
        <v>CUST-00455</v>
      </c>
      <c r="B4517" s="1" t="str">
        <f>'Customer_Master'!D4517</f>
        <v>Mark Nwachukwu</v>
      </c>
      <c r="C4517" s="1" t="str">
        <f>'Customer_Master'!E4517</f>
        <v>Chipper Cash</v>
      </c>
      <c r="D4517" t="str">
        <f>'Customer_Master'!G4517</f>
        <v>Valid</v>
      </c>
      <c r="E4517" t="str">
        <f>'Customer_Master'!I4517</f>
        <v>Valid</v>
      </c>
      <c r="F4517" t="str">
        <f>'Customer_Master'!X4517</f>
        <v>Complete</v>
      </c>
      <c r="G4517">
        <f>'Customer_Master'!Y4517</f>
        <v>75</v>
      </c>
    </row>
    <row r="4518" spans="1:7" x14ac:dyDescent="0.25">
      <c r="A4518" s="1" t="str">
        <f>'Customer_Master'!A4518</f>
        <v>CUST-01774</v>
      </c>
      <c r="B4518" s="1" t="str">
        <f>'Customer_Master'!D4518</f>
        <v>Dele Asante</v>
      </c>
      <c r="C4518" s="1" t="str">
        <f>'Customer_Master'!E4518</f>
        <v>Corehealth Plc</v>
      </c>
      <c r="D4518" t="str">
        <f>'Customer_Master'!G4518</f>
        <v>Valid</v>
      </c>
      <c r="E4518" t="str">
        <f>'Customer_Master'!I4518</f>
        <v>Valid</v>
      </c>
      <c r="F4518" t="str">
        <f>'Customer_Master'!X4518</f>
        <v>Complete</v>
      </c>
      <c r="G4518">
        <f>'Customer_Master'!Y4518</f>
        <v>75</v>
      </c>
    </row>
    <row r="4519" spans="1:7" x14ac:dyDescent="0.25">
      <c r="A4519" s="1" t="str">
        <f>'Customer_Master'!A4519</f>
        <v>CUST-02641</v>
      </c>
      <c r="B4519" s="1" t="str">
        <f>'Customer_Master'!D4519</f>
        <v>Otieno Khan</v>
      </c>
      <c r="C4519" s="1" t="str">
        <f>'Customer_Master'!E4519</f>
        <v>Stacklabs Gmbh</v>
      </c>
      <c r="D4519" t="str">
        <f>'Customer_Master'!G4519</f>
        <v>Valid</v>
      </c>
      <c r="E4519" t="str">
        <f>'Customer_Master'!I4519</f>
        <v>Valid</v>
      </c>
      <c r="F4519" t="str">
        <f>'Customer_Master'!X4519</f>
        <v>Complete</v>
      </c>
      <c r="G4519">
        <f>'Customer_Master'!Y4519</f>
        <v>100</v>
      </c>
    </row>
    <row r="4520" spans="1:7" x14ac:dyDescent="0.25">
      <c r="A4520" s="1" t="str">
        <f>'Customer_Master'!A4520</f>
        <v>CUST-00672</v>
      </c>
      <c r="B4520" s="1" t="str">
        <f>'Customer_Master'!D4520</f>
        <v>Femi Nwosu</v>
      </c>
      <c r="C4520" s="1" t="str">
        <f>'Customer_Master'!E4520</f>
        <v>Flour Mills Of Nigeria</v>
      </c>
      <c r="D4520" t="str">
        <f>'Customer_Master'!G4520</f>
        <v>Valid</v>
      </c>
      <c r="E4520" t="str">
        <f>'Customer_Master'!I4520</f>
        <v>Valid</v>
      </c>
      <c r="F4520" t="str">
        <f>'Customer_Master'!X4520</f>
        <v>Complete</v>
      </c>
      <c r="G4520">
        <f>'Customer_Master'!Y4520</f>
        <v>75</v>
      </c>
    </row>
    <row r="4521" spans="1:7" x14ac:dyDescent="0.25">
      <c r="A4521" s="1" t="str">
        <f>'Customer_Master'!A4521</f>
        <v>CUST-03993</v>
      </c>
      <c r="B4521" s="1" t="str">
        <f>'Customer_Master'!D4521</f>
        <v>Ogechi Okafor</v>
      </c>
      <c r="C4521" s="1" t="str">
        <f>'Customer_Master'!E4521</f>
        <v>Vaultworks Ltd</v>
      </c>
      <c r="D4521" t="str">
        <f>'Customer_Master'!G4521</f>
        <v>Valid</v>
      </c>
      <c r="E4521" t="str">
        <f>'Customer_Master'!I4521</f>
        <v>Invalid</v>
      </c>
      <c r="F4521" t="str">
        <f>'Customer_Master'!X4521</f>
        <v>Complete</v>
      </c>
      <c r="G4521">
        <f>'Customer_Master'!Y4521</f>
        <v>80</v>
      </c>
    </row>
    <row r="4522" spans="1:7" x14ac:dyDescent="0.25">
      <c r="A4522" s="1" t="str">
        <f>'Customer_Master'!A4522</f>
        <v>CUST-04809</v>
      </c>
      <c r="B4522" s="1" t="str">
        <f>'Customer_Master'!D4522</f>
        <v>Amani Al-Farsi</v>
      </c>
      <c r="C4522" s="1" t="str">
        <f>'Customer_Master'!E4522</f>
        <v>Cloudlabs</v>
      </c>
      <c r="D4522" t="str">
        <f>'Customer_Master'!G4522</f>
        <v>Valid</v>
      </c>
      <c r="E4522" t="str">
        <f>'Customer_Master'!I4522</f>
        <v>Valid</v>
      </c>
      <c r="F4522" t="str">
        <f>'Customer_Master'!X4522</f>
        <v>Complete</v>
      </c>
      <c r="G4522">
        <f>'Customer_Master'!Y4522</f>
        <v>100</v>
      </c>
    </row>
    <row r="4523" spans="1:7" x14ac:dyDescent="0.25">
      <c r="A4523" s="1" t="str">
        <f>'Customer_Master'!A4523</f>
        <v>CUST-03648</v>
      </c>
      <c r="B4523" s="1" t="str">
        <f>'Customer_Master'!D4523</f>
        <v>Blessing Adeleke</v>
      </c>
      <c r="C4523" s="1" t="str">
        <f>'Customer_Master'!E4523</f>
        <v>Not Available</v>
      </c>
      <c r="D4523" t="str">
        <f>'Customer_Master'!G4523</f>
        <v>Valid</v>
      </c>
      <c r="E4523" t="str">
        <f>'Customer_Master'!I4523</f>
        <v>Valid</v>
      </c>
      <c r="F4523" t="str">
        <f>'Customer_Master'!X4523</f>
        <v>Incomplete</v>
      </c>
      <c r="G4523">
        <f>'Customer_Master'!Y4523</f>
        <v>60</v>
      </c>
    </row>
    <row r="4524" spans="1:7" x14ac:dyDescent="0.25">
      <c r="A4524" s="1" t="str">
        <f>'Customer_Master'!A4524</f>
        <v>CUST-03605</v>
      </c>
      <c r="B4524" s="1" t="str">
        <f>'Customer_Master'!D4524</f>
        <v>Precious Jones</v>
      </c>
      <c r="C4524" s="1" t="str">
        <f>'Customer_Master'!E4524</f>
        <v>Dangote Industries</v>
      </c>
      <c r="D4524" t="str">
        <f>'Customer_Master'!G4524</f>
        <v>Valid</v>
      </c>
      <c r="E4524" t="str">
        <f>'Customer_Master'!I4524</f>
        <v>Valid</v>
      </c>
      <c r="F4524" t="str">
        <f>'Customer_Master'!X4524</f>
        <v>Complete</v>
      </c>
      <c r="G4524">
        <f>'Customer_Master'!Y4524</f>
        <v>100</v>
      </c>
    </row>
    <row r="4525" spans="1:7" x14ac:dyDescent="0.25">
      <c r="A4525" s="1" t="str">
        <f>'Customer_Master'!A4525</f>
        <v>CUST-02806</v>
      </c>
      <c r="B4525" s="1" t="str">
        <f>'Customer_Master'!D4525</f>
        <v>Thomas Evans</v>
      </c>
      <c r="C4525" s="1" t="str">
        <f>'Customer_Master'!E4525</f>
        <v>Interswitch</v>
      </c>
      <c r="D4525" t="str">
        <f>'Customer_Master'!G4525</f>
        <v>Valid</v>
      </c>
      <c r="E4525" t="str">
        <f>'Customer_Master'!I4525</f>
        <v>Valid</v>
      </c>
      <c r="F4525" t="str">
        <f>'Customer_Master'!X4525</f>
        <v>Complete</v>
      </c>
      <c r="G4525">
        <f>'Customer_Master'!Y4525</f>
        <v>100</v>
      </c>
    </row>
    <row r="4526" spans="1:7" x14ac:dyDescent="0.25">
      <c r="A4526" s="1" t="str">
        <f>'Customer_Master'!A4526</f>
        <v>CUST-02646</v>
      </c>
      <c r="B4526" s="1" t="str">
        <f>'Customer_Master'!D4526</f>
        <v>Fatima Eze</v>
      </c>
      <c r="C4526" s="1" t="str">
        <f>'Customer_Master'!E4526</f>
        <v>Swiftfinance</v>
      </c>
      <c r="D4526" t="str">
        <f>'Customer_Master'!G4526</f>
        <v>Valid</v>
      </c>
      <c r="E4526" t="str">
        <f>'Customer_Master'!I4526</f>
        <v>Valid</v>
      </c>
      <c r="F4526" t="str">
        <f>'Customer_Master'!X4526</f>
        <v>Complete</v>
      </c>
      <c r="G4526">
        <f>'Customer_Master'!Y4526</f>
        <v>100</v>
      </c>
    </row>
    <row r="4527" spans="1:7" x14ac:dyDescent="0.25">
      <c r="A4527" s="1" t="str">
        <f>'Customer_Master'!A4527</f>
        <v>CUST-01942</v>
      </c>
      <c r="B4527" s="1" t="str">
        <f>'Customer_Master'!D4527</f>
        <v>Layla Diallo</v>
      </c>
      <c r="C4527" s="1" t="str">
        <f>'Customer_Master'!E4527</f>
        <v>Stacksoft</v>
      </c>
      <c r="D4527" t="str">
        <f>'Customer_Master'!G4527</f>
        <v>Valid</v>
      </c>
      <c r="E4527" t="str">
        <f>'Customer_Master'!I4527</f>
        <v>Valid</v>
      </c>
      <c r="F4527" t="str">
        <f>'Customer_Master'!X4527</f>
        <v>Complete</v>
      </c>
      <c r="G4527">
        <f>'Customer_Master'!Y4527</f>
        <v>75</v>
      </c>
    </row>
    <row r="4528" spans="1:7" x14ac:dyDescent="0.25">
      <c r="A4528" s="1" t="str">
        <f>'Customer_Master'!A4528</f>
        <v>CUST-00400</v>
      </c>
      <c r="B4528" s="1" t="str">
        <f>'Customer_Master'!D4528</f>
        <v>Amaka Van Der Merwe</v>
      </c>
      <c r="C4528" s="1" t="str">
        <f>'Customer_Master'!E4528</f>
        <v>Stacklogistics</v>
      </c>
      <c r="D4528" t="str">
        <f>'Customer_Master'!G4528</f>
        <v>Valid</v>
      </c>
      <c r="E4528" t="str">
        <f>'Customer_Master'!I4528</f>
        <v>Valid</v>
      </c>
      <c r="F4528" t="str">
        <f>'Customer_Master'!X4528</f>
        <v>Complete</v>
      </c>
      <c r="G4528">
        <f>'Customer_Master'!Y4528</f>
        <v>100</v>
      </c>
    </row>
    <row r="4529" spans="1:7" x14ac:dyDescent="0.25">
      <c r="A4529" s="1" t="str">
        <f>'Customer_Master'!A4529</f>
        <v>CUST-04123</v>
      </c>
      <c r="B4529" s="1" t="str">
        <f>'Customer_Master'!D4529</f>
        <v>Blessing Okafor</v>
      </c>
      <c r="C4529" s="1" t="str">
        <f>'Customer_Master'!E4529</f>
        <v>Vaultsolutions Ltd</v>
      </c>
      <c r="D4529" t="str">
        <f>'Customer_Master'!G4529</f>
        <v>Valid</v>
      </c>
      <c r="E4529" t="str">
        <f>'Customer_Master'!I4529</f>
        <v>Valid</v>
      </c>
      <c r="F4529" t="str">
        <f>'Customer_Master'!X4529</f>
        <v>Complete</v>
      </c>
      <c r="G4529">
        <f>'Customer_Master'!Y4529</f>
        <v>100</v>
      </c>
    </row>
    <row r="4530" spans="1:7" x14ac:dyDescent="0.25">
      <c r="A4530" s="1" t="str">
        <f>'Customer_Master'!A4530</f>
        <v>CUST-01428</v>
      </c>
      <c r="B4530" s="1" t="str">
        <f>'Customer_Master'!D4530</f>
        <v>Emeka Garba</v>
      </c>
      <c r="C4530" s="1" t="str">
        <f>'Customer_Master'!E4530</f>
        <v>Swiftcommerce</v>
      </c>
      <c r="D4530" t="str">
        <f>'Customer_Master'!G4530</f>
        <v>Valid</v>
      </c>
      <c r="E4530" t="str">
        <f>'Customer_Master'!I4530</f>
        <v>Valid</v>
      </c>
      <c r="F4530" t="str">
        <f>'Customer_Master'!X4530</f>
        <v>Complete</v>
      </c>
      <c r="G4530">
        <f>'Customer_Master'!Y4530</f>
        <v>100</v>
      </c>
    </row>
    <row r="4531" spans="1:7" x14ac:dyDescent="0.25">
      <c r="A4531" s="1" t="str">
        <f>'Customer_Master'!A4531</f>
        <v>CUST-02423</v>
      </c>
      <c r="B4531" s="1" t="str">
        <f>'Customer_Master'!D4531</f>
        <v>David Diallo</v>
      </c>
      <c r="C4531" s="1" t="str">
        <f>'Customer_Master'!E4531</f>
        <v>Cellulant</v>
      </c>
      <c r="D4531" t="str">
        <f>'Customer_Master'!G4531</f>
        <v>Valid</v>
      </c>
      <c r="E4531" t="str">
        <f>'Customer_Master'!I4531</f>
        <v>Valid</v>
      </c>
      <c r="F4531" t="str">
        <f>'Customer_Master'!X4531</f>
        <v>Complete</v>
      </c>
      <c r="G4531">
        <f>'Customer_Master'!Y4531</f>
        <v>100</v>
      </c>
    </row>
    <row r="4532" spans="1:7" x14ac:dyDescent="0.25">
      <c r="A4532" s="1" t="str">
        <f>'Customer_Master'!A4532</f>
        <v>CUST-04435</v>
      </c>
      <c r="B4532" s="1" t="str">
        <f>'Customer_Master'!D4532</f>
        <v>Funmi Jones</v>
      </c>
      <c r="C4532" s="1" t="str">
        <f>'Customer_Master'!E4532</f>
        <v>Paystack</v>
      </c>
      <c r="D4532" t="str">
        <f>'Customer_Master'!G4532</f>
        <v>Valid</v>
      </c>
      <c r="E4532" t="str">
        <f>'Customer_Master'!I4532</f>
        <v>Valid</v>
      </c>
      <c r="F4532" t="str">
        <f>'Customer_Master'!X4532</f>
        <v>Complete</v>
      </c>
      <c r="G4532">
        <f>'Customer_Master'!Y4532</f>
        <v>100</v>
      </c>
    </row>
    <row r="4533" spans="1:7" x14ac:dyDescent="0.25">
      <c r="A4533" s="1" t="str">
        <f>'Customer_Master'!A4533</f>
        <v>CUST-01828</v>
      </c>
      <c r="B4533" s="1" t="str">
        <f>'Customer_Master'!D4533</f>
        <v>Adebayo Idris</v>
      </c>
      <c r="C4533" s="1" t="str">
        <f>'Customer_Master'!E4533</f>
        <v>Not Available</v>
      </c>
      <c r="D4533" t="str">
        <f>'Customer_Master'!G4533</f>
        <v>Valid</v>
      </c>
      <c r="E4533" t="str">
        <f>'Customer_Master'!I4533</f>
        <v>Valid</v>
      </c>
      <c r="F4533" t="str">
        <f>'Customer_Master'!X4533</f>
        <v>Incomplete</v>
      </c>
      <c r="G4533">
        <f>'Customer_Master'!Y4533</f>
        <v>60</v>
      </c>
    </row>
    <row r="4534" spans="1:7" x14ac:dyDescent="0.25">
      <c r="A4534" s="1" t="str">
        <f>'Customer_Master'!A4534</f>
        <v>CUST-00165</v>
      </c>
      <c r="B4534" s="1" t="str">
        <f>'Customer_Master'!D4534</f>
        <v>Daniel Mwangi</v>
      </c>
      <c r="C4534" s="1" t="str">
        <f>'Customer_Master'!E4534</f>
        <v>Teamapt</v>
      </c>
      <c r="D4534" t="str">
        <f>'Customer_Master'!G4534</f>
        <v>Valid</v>
      </c>
      <c r="E4534" t="str">
        <f>'Customer_Master'!I4534</f>
        <v>Valid</v>
      </c>
      <c r="F4534" t="str">
        <f>'Customer_Master'!X4534</f>
        <v>Complete</v>
      </c>
      <c r="G4534">
        <f>'Customer_Master'!Y4534</f>
        <v>100</v>
      </c>
    </row>
    <row r="4535" spans="1:7" x14ac:dyDescent="0.25">
      <c r="A4535" s="1" t="str">
        <f>'Customer_Master'!A4535</f>
        <v>CUST-01908</v>
      </c>
      <c r="B4535" s="1" t="str">
        <f>'Customer_Master'!D4535</f>
        <v>Segun Adebayo</v>
      </c>
      <c r="C4535" s="1" t="str">
        <f>'Customer_Master'!E4535</f>
        <v>Konga</v>
      </c>
      <c r="D4535" t="str">
        <f>'Customer_Master'!G4535</f>
        <v>Valid</v>
      </c>
      <c r="E4535" t="str">
        <f>'Customer_Master'!I4535</f>
        <v>Valid</v>
      </c>
      <c r="F4535" t="str">
        <f>'Customer_Master'!X4535</f>
        <v>Complete</v>
      </c>
      <c r="G4535">
        <f>'Customer_Master'!Y4535</f>
        <v>100</v>
      </c>
    </row>
    <row r="4536" spans="1:7" x14ac:dyDescent="0.25">
      <c r="A4536" s="1" t="str">
        <f>'Customer_Master'!A4536</f>
        <v>CUST-01029</v>
      </c>
      <c r="B4536" s="1" t="str">
        <f>'Customer_Master'!D4536</f>
        <v>Layla Idris</v>
      </c>
      <c r="C4536" s="1" t="str">
        <f>'Customer_Master'!E4536</f>
        <v>Teamapt</v>
      </c>
      <c r="D4536" t="str">
        <f>'Customer_Master'!G4536</f>
        <v>Valid</v>
      </c>
      <c r="E4536" t="str">
        <f>'Customer_Master'!I4536</f>
        <v>Valid</v>
      </c>
      <c r="F4536" t="str">
        <f>'Customer_Master'!X4536</f>
        <v>Complete</v>
      </c>
      <c r="G4536">
        <f>'Customer_Master'!Y4536</f>
        <v>100</v>
      </c>
    </row>
    <row r="4537" spans="1:7" x14ac:dyDescent="0.25">
      <c r="A4537" s="1" t="str">
        <f>'Customer_Master'!A4537</f>
        <v>CUST-02302</v>
      </c>
      <c r="B4537" s="1" t="str">
        <f>'Customer_Master'!D4537</f>
        <v>Kemi Smith</v>
      </c>
      <c r="C4537" s="1" t="str">
        <f>'Customer_Master'!E4537</f>
        <v>Andela</v>
      </c>
      <c r="D4537" t="str">
        <f>'Customer_Master'!G4537</f>
        <v>Valid</v>
      </c>
      <c r="E4537" t="str">
        <f>'Customer_Master'!I4537</f>
        <v>Valid</v>
      </c>
      <c r="F4537" t="str">
        <f>'Customer_Master'!X4537</f>
        <v>Complete</v>
      </c>
      <c r="G4537">
        <f>'Customer_Master'!Y4537</f>
        <v>100</v>
      </c>
    </row>
    <row r="4538" spans="1:7" x14ac:dyDescent="0.25">
      <c r="A4538" s="1" t="str">
        <f>'Customer_Master'!A4538</f>
        <v>CUST-00501</v>
      </c>
      <c r="B4538" s="1" t="str">
        <f>'Customer_Master'!D4538</f>
        <v>Ahmed Bello</v>
      </c>
      <c r="C4538" s="1" t="str">
        <f>'Customer_Master'!E4538</f>
        <v>Cloudcapital Llc</v>
      </c>
      <c r="D4538" t="str">
        <f>'Customer_Master'!G4538</f>
        <v>Valid</v>
      </c>
      <c r="E4538" t="str">
        <f>'Customer_Master'!I4538</f>
        <v>Valid</v>
      </c>
      <c r="F4538" t="str">
        <f>'Customer_Master'!X4538</f>
        <v>Complete</v>
      </c>
      <c r="G4538">
        <f>'Customer_Master'!Y4538</f>
        <v>100</v>
      </c>
    </row>
    <row r="4539" spans="1:7" x14ac:dyDescent="0.25">
      <c r="A4539" s="1" t="str">
        <f>'Customer_Master'!A4539</f>
        <v>CUST-03924</v>
      </c>
      <c r="B4539" s="1" t="str">
        <f>'Customer_Master'!D4539</f>
        <v>David Adebayo</v>
      </c>
      <c r="C4539" s="1" t="str">
        <f>'Customer_Master'!E4539</f>
        <v>Fluxcommerce Ltd</v>
      </c>
      <c r="D4539" t="str">
        <f>'Customer_Master'!G4539</f>
        <v>Valid</v>
      </c>
      <c r="E4539" t="str">
        <f>'Customer_Master'!I4539</f>
        <v>Valid</v>
      </c>
      <c r="F4539" t="str">
        <f>'Customer_Master'!X4539</f>
        <v>Complete</v>
      </c>
      <c r="G4539">
        <f>'Customer_Master'!Y4539</f>
        <v>100</v>
      </c>
    </row>
    <row r="4540" spans="1:7" x14ac:dyDescent="0.25">
      <c r="A4540" s="1" t="str">
        <f>'Customer_Master'!A4540</f>
        <v>CUST-02634</v>
      </c>
      <c r="B4540" s="1" t="str">
        <f>'Customer_Master'!D4540</f>
        <v>Simi Oladipo</v>
      </c>
      <c r="C4540" s="1" t="str">
        <f>'Customer_Master'!E4540</f>
        <v>Swiftanalytics Gmbh</v>
      </c>
      <c r="D4540" t="str">
        <f>'Customer_Master'!G4540</f>
        <v>Valid</v>
      </c>
      <c r="E4540" t="str">
        <f>'Customer_Master'!I4540</f>
        <v>Valid</v>
      </c>
      <c r="F4540" t="str">
        <f>'Customer_Master'!X4540</f>
        <v>Complete</v>
      </c>
      <c r="G4540">
        <f>'Customer_Master'!Y4540</f>
        <v>75</v>
      </c>
    </row>
    <row r="4541" spans="1:7" x14ac:dyDescent="0.25">
      <c r="A4541" s="1" t="str">
        <f>'Customer_Master'!A4541</f>
        <v>CUST-00370</v>
      </c>
      <c r="B4541" s="1" t="str">
        <f>'Customer_Master'!D4541</f>
        <v>Omar Afolabi</v>
      </c>
      <c r="C4541" s="1" t="str">
        <f>'Customer_Master'!E4541</f>
        <v>Paytech Plc</v>
      </c>
      <c r="D4541" t="str">
        <f>'Customer_Master'!G4541</f>
        <v>Valid</v>
      </c>
      <c r="E4541" t="str">
        <f>'Customer_Master'!I4541</f>
        <v>Valid</v>
      </c>
      <c r="F4541" t="str">
        <f>'Customer_Master'!X4541</f>
        <v>Complete</v>
      </c>
      <c r="G4541">
        <f>'Customer_Master'!Y4541</f>
        <v>75</v>
      </c>
    </row>
    <row r="4542" spans="1:7" x14ac:dyDescent="0.25">
      <c r="A4542" s="1" t="str">
        <f>'Customer_Master'!A4542</f>
        <v>CUST-01274</v>
      </c>
      <c r="B4542" s="1" t="str">
        <f>'Customer_Master'!D4542</f>
        <v>Thomas Salami</v>
      </c>
      <c r="C4542" s="1" t="str">
        <f>'Customer_Master'!E4542</f>
        <v>Brighthub</v>
      </c>
      <c r="D4542" t="str">
        <f>'Customer_Master'!G4542</f>
        <v>Valid</v>
      </c>
      <c r="E4542" t="str">
        <f>'Customer_Master'!I4542</f>
        <v>Valid</v>
      </c>
      <c r="F4542" t="str">
        <f>'Customer_Master'!X4542</f>
        <v>Complete</v>
      </c>
      <c r="G4542">
        <f>'Customer_Master'!Y4542</f>
        <v>100</v>
      </c>
    </row>
    <row r="4543" spans="1:7" x14ac:dyDescent="0.25">
      <c r="A4543" s="1" t="str">
        <f>'Customer_Master'!A4543</f>
        <v>CUST-01115</v>
      </c>
      <c r="B4543" s="1" t="str">
        <f>'Customer_Master'!D4543</f>
        <v>Akinyi Adewale</v>
      </c>
      <c r="C4543" s="1" t="str">
        <f>'Customer_Master'!E4543</f>
        <v>Novalogistics Gmbh</v>
      </c>
      <c r="D4543" t="str">
        <f>'Customer_Master'!G4543</f>
        <v>Valid</v>
      </c>
      <c r="E4543" t="str">
        <f>'Customer_Master'!I4543</f>
        <v>Valid</v>
      </c>
      <c r="F4543" t="str">
        <f>'Customer_Master'!X4543</f>
        <v>Complete</v>
      </c>
      <c r="G4543">
        <f>'Customer_Master'!Y4543</f>
        <v>75</v>
      </c>
    </row>
    <row r="4544" spans="1:7" x14ac:dyDescent="0.25">
      <c r="A4544" s="1" t="str">
        <f>'Customer_Master'!A4544</f>
        <v>CUST-02183</v>
      </c>
      <c r="B4544" s="1" t="str">
        <f>'Customer_Master'!D4544</f>
        <v>Ogechi Mwangi</v>
      </c>
      <c r="C4544" s="1" t="str">
        <f>'Customer_Master'!E4544</f>
        <v>Mtn Group</v>
      </c>
      <c r="D4544" t="str">
        <f>'Customer_Master'!G4544</f>
        <v>Valid</v>
      </c>
      <c r="E4544" t="str">
        <f>'Customer_Master'!I4544</f>
        <v>Valid</v>
      </c>
      <c r="F4544" t="str">
        <f>'Customer_Master'!X4544</f>
        <v>Complete</v>
      </c>
      <c r="G4544">
        <f>'Customer_Master'!Y4544</f>
        <v>75</v>
      </c>
    </row>
    <row r="4545" spans="1:7" x14ac:dyDescent="0.25">
      <c r="A4545" s="1" t="str">
        <f>'Customer_Master'!A4545</f>
        <v>CUST-04744</v>
      </c>
      <c r="B4545" s="1" t="str">
        <f>'Customer_Master'!D4545</f>
        <v>Chiamaka Van Der Merwe</v>
      </c>
      <c r="C4545" s="1" t="str">
        <f>'Customer_Master'!E4545</f>
        <v>Heliosystems Inc</v>
      </c>
      <c r="D4545" t="str">
        <f>'Customer_Master'!G4545</f>
        <v>Valid</v>
      </c>
      <c r="E4545" t="str">
        <f>'Customer_Master'!I4545</f>
        <v>Valid</v>
      </c>
      <c r="F4545" t="str">
        <f>'Customer_Master'!X4545</f>
        <v>Complete</v>
      </c>
      <c r="G4545">
        <f>'Customer_Master'!Y4545</f>
        <v>100</v>
      </c>
    </row>
    <row r="4546" spans="1:7" x14ac:dyDescent="0.25">
      <c r="A4546" s="1" t="str">
        <f>'Customer_Master'!A4546</f>
        <v>CUST-01874</v>
      </c>
      <c r="B4546" s="1" t="str">
        <f>'Customer_Master'!D4546</f>
        <v>Matthew Garba</v>
      </c>
      <c r="C4546" s="1" t="str">
        <f>'Customer_Master'!E4546</f>
        <v>Cloudhealth</v>
      </c>
      <c r="D4546" t="str">
        <f>'Customer_Master'!G4546</f>
        <v>Valid</v>
      </c>
      <c r="E4546" t="str">
        <f>'Customer_Master'!I4546</f>
        <v>Valid</v>
      </c>
      <c r="F4546" t="str">
        <f>'Customer_Master'!X4546</f>
        <v>Complete</v>
      </c>
      <c r="G4546">
        <f>'Customer_Master'!Y4546</f>
        <v>100</v>
      </c>
    </row>
    <row r="4547" spans="1:7" x14ac:dyDescent="0.25">
      <c r="A4547" s="1" t="str">
        <f>'Customer_Master'!A4547</f>
        <v>CUST-01944</v>
      </c>
      <c r="B4547" s="1" t="str">
        <f>'Customer_Master'!D4547</f>
        <v>Chibueze Evans</v>
      </c>
      <c r="C4547" s="1" t="str">
        <f>'Customer_Master'!E4547</f>
        <v>Sparklabs</v>
      </c>
      <c r="D4547" t="str">
        <f>'Customer_Master'!G4547</f>
        <v>Valid</v>
      </c>
      <c r="E4547" t="str">
        <f>'Customer_Master'!I4547</f>
        <v>Valid</v>
      </c>
      <c r="F4547" t="str">
        <f>'Customer_Master'!X4547</f>
        <v>Complete</v>
      </c>
      <c r="G4547">
        <f>'Customer_Master'!Y4547</f>
        <v>100</v>
      </c>
    </row>
    <row r="4548" spans="1:7" x14ac:dyDescent="0.25">
      <c r="A4548" s="1" t="str">
        <f>'Customer_Master'!A4548</f>
        <v>CUST-01723</v>
      </c>
      <c r="B4548" s="1" t="str">
        <f>'Customer_Master'!D4548</f>
        <v>Chizoba Idris</v>
      </c>
      <c r="C4548" s="1" t="str">
        <f>'Customer_Master'!E4548</f>
        <v>Lumenfinance Inc</v>
      </c>
      <c r="D4548" t="str">
        <f>'Customer_Master'!G4548</f>
        <v>Valid</v>
      </c>
      <c r="E4548" t="str">
        <f>'Customer_Master'!I4548</f>
        <v>Valid</v>
      </c>
      <c r="F4548" t="str">
        <f>'Customer_Master'!X4548</f>
        <v>Complete</v>
      </c>
      <c r="G4548">
        <f>'Customer_Master'!Y4548</f>
        <v>100</v>
      </c>
    </row>
    <row r="4549" spans="1:7" x14ac:dyDescent="0.25">
      <c r="A4549" s="1" t="str">
        <f>'Customer_Master'!A4549</f>
        <v>CUST-00635</v>
      </c>
      <c r="B4549" s="1" t="str">
        <f>'Customer_Master'!D4549</f>
        <v>Chioma Balogun</v>
      </c>
      <c r="C4549" s="1" t="str">
        <f>'Customer_Master'!E4549</f>
        <v>Andela</v>
      </c>
      <c r="D4549" t="str">
        <f>'Customer_Master'!G4549</f>
        <v>Valid</v>
      </c>
      <c r="E4549" t="str">
        <f>'Customer_Master'!I4549</f>
        <v>Invalid</v>
      </c>
      <c r="F4549" t="str">
        <f>'Customer_Master'!X4549</f>
        <v>Complete</v>
      </c>
      <c r="G4549">
        <f>'Customer_Master'!Y4549</f>
        <v>80</v>
      </c>
    </row>
    <row r="4550" spans="1:7" x14ac:dyDescent="0.25">
      <c r="A4550" s="1" t="str">
        <f>'Customer_Master'!A4550</f>
        <v>CUST-02262</v>
      </c>
      <c r="B4550" s="1" t="str">
        <f>'Customer_Master'!D4550</f>
        <v>Dele Oladele</v>
      </c>
      <c r="C4550" s="1" t="str">
        <f>'Customer_Master'!E4550</f>
        <v>Stackpay Ltd</v>
      </c>
      <c r="D4550" t="str">
        <f>'Customer_Master'!G4550</f>
        <v>Valid</v>
      </c>
      <c r="E4550" t="str">
        <f>'Customer_Master'!I4550</f>
        <v>Valid</v>
      </c>
      <c r="F4550" t="str">
        <f>'Customer_Master'!X4550</f>
        <v>Complete</v>
      </c>
      <c r="G4550">
        <f>'Customer_Master'!Y4550</f>
        <v>75</v>
      </c>
    </row>
    <row r="4551" spans="1:7" x14ac:dyDescent="0.25">
      <c r="A4551" s="1" t="str">
        <f>'Customer_Master'!A4551</f>
        <v>CUST-01970</v>
      </c>
      <c r="B4551" s="1" t="str">
        <f>'Customer_Master'!D4551</f>
        <v>Damilola Nwankwo</v>
      </c>
      <c r="C4551" s="1" t="str">
        <f>'Customer_Master'!E4551</f>
        <v>Vertexai Inc</v>
      </c>
      <c r="D4551" t="str">
        <f>'Customer_Master'!G4551</f>
        <v>Valid</v>
      </c>
      <c r="E4551" t="str">
        <f>'Customer_Master'!I4551</f>
        <v>Valid</v>
      </c>
      <c r="F4551" t="str">
        <f>'Customer_Master'!X4551</f>
        <v>Complete</v>
      </c>
      <c r="G4551">
        <f>'Customer_Master'!Y4551</f>
        <v>75</v>
      </c>
    </row>
    <row r="4552" spans="1:7" x14ac:dyDescent="0.25">
      <c r="A4552" s="1" t="str">
        <f>'Customer_Master'!A4552</f>
        <v>CUST-01005</v>
      </c>
      <c r="B4552" s="1" t="str">
        <f>'Customer_Master'!D4552</f>
        <v>Eze</v>
      </c>
      <c r="C4552" s="1" t="str">
        <f>'Customer_Master'!E4552</f>
        <v>Flutterwave</v>
      </c>
      <c r="D4552" t="str">
        <f>'Customer_Master'!G4552</f>
        <v>Valid</v>
      </c>
      <c r="E4552" t="str">
        <f>'Customer_Master'!I4552</f>
        <v>Valid</v>
      </c>
      <c r="F4552" t="str">
        <f>'Customer_Master'!X4552</f>
        <v>Incomplete</v>
      </c>
      <c r="G4552">
        <f>'Customer_Master'!Y4552</f>
        <v>60</v>
      </c>
    </row>
    <row r="4553" spans="1:7" x14ac:dyDescent="0.25">
      <c r="A4553" s="1" t="str">
        <f>'Customer_Master'!A4553</f>
        <v>CUST-01369</v>
      </c>
      <c r="B4553" s="1" t="str">
        <f>'Customer_Master'!D4553</f>
        <v>Blessing Ugwu</v>
      </c>
      <c r="C4553" s="1" t="str">
        <f>'Customer_Master'!E4553</f>
        <v>Brightworks Gmbh</v>
      </c>
      <c r="D4553" t="str">
        <f>'Customer_Master'!G4553</f>
        <v>Valid</v>
      </c>
      <c r="E4553" t="str">
        <f>'Customer_Master'!I4553</f>
        <v>Valid</v>
      </c>
      <c r="F4553" t="str">
        <f>'Customer_Master'!X4553</f>
        <v>Complete</v>
      </c>
      <c r="G4553">
        <f>'Customer_Master'!Y4553</f>
        <v>100</v>
      </c>
    </row>
    <row r="4554" spans="1:7" x14ac:dyDescent="0.25">
      <c r="A4554" s="1" t="str">
        <f>'Customer_Master'!A4554</f>
        <v>CUST-01785</v>
      </c>
      <c r="B4554" s="1" t="str">
        <f>'Customer_Master'!D4554</f>
        <v>Ngozi Van Der Merwe</v>
      </c>
      <c r="C4554" s="1" t="str">
        <f>'Customer_Master'!E4554</f>
        <v>Gridworks</v>
      </c>
      <c r="D4554" t="str">
        <f>'Customer_Master'!G4554</f>
        <v>Invalid</v>
      </c>
      <c r="E4554" t="str">
        <f>'Customer_Master'!I4554</f>
        <v>Valid</v>
      </c>
      <c r="F4554" t="str">
        <f>'Customer_Master'!X4554</f>
        <v>Complete</v>
      </c>
      <c r="G4554">
        <f>'Customer_Master'!Y4554</f>
        <v>70</v>
      </c>
    </row>
    <row r="4555" spans="1:7" x14ac:dyDescent="0.25">
      <c r="A4555" s="1" t="str">
        <f>'Customer_Master'!A4555</f>
        <v>CUST-00479</v>
      </c>
      <c r="B4555" s="1" t="str">
        <f>'Customer_Master'!D4555</f>
        <v>Pieter Van Der Merwe</v>
      </c>
      <c r="C4555" s="1" t="str">
        <f>'Customer_Master'!E4555</f>
        <v>Andela</v>
      </c>
      <c r="D4555" t="str">
        <f>'Customer_Master'!G4555</f>
        <v>Valid</v>
      </c>
      <c r="E4555" t="str">
        <f>'Customer_Master'!I4555</f>
        <v>Valid</v>
      </c>
      <c r="F4555" t="str">
        <f>'Customer_Master'!X4555</f>
        <v>Complete</v>
      </c>
      <c r="G4555">
        <f>'Customer_Master'!Y4555</f>
        <v>100</v>
      </c>
    </row>
    <row r="4556" spans="1:7" x14ac:dyDescent="0.25">
      <c r="A4556" s="1" t="str">
        <f>'Customer_Master'!A4556</f>
        <v>CUST-02623</v>
      </c>
      <c r="B4556" s="1" t="str">
        <f>'Customer_Master'!D4556</f>
        <v>Ogechi Murphy</v>
      </c>
      <c r="C4556" s="1" t="str">
        <f>'Customer_Master'!E4556</f>
        <v>Flutterwave</v>
      </c>
      <c r="D4556" t="str">
        <f>'Customer_Master'!G4556</f>
        <v>Valid</v>
      </c>
      <c r="E4556" t="str">
        <f>'Customer_Master'!I4556</f>
        <v>Valid</v>
      </c>
      <c r="F4556" t="str">
        <f>'Customer_Master'!X4556</f>
        <v>Complete</v>
      </c>
      <c r="G4556">
        <f>'Customer_Master'!Y4556</f>
        <v>100</v>
      </c>
    </row>
    <row r="4557" spans="1:7" x14ac:dyDescent="0.25">
      <c r="A4557" s="1" t="str">
        <f>'Customer_Master'!A4557</f>
        <v>CUST-01841</v>
      </c>
      <c r="B4557" s="1" t="str">
        <f>'Customer_Master'!D4557</f>
        <v>Amina Taylor</v>
      </c>
      <c r="C4557" s="1" t="str">
        <f>'Customer_Master'!E4557</f>
        <v>Konga</v>
      </c>
      <c r="D4557" t="str">
        <f>'Customer_Master'!G4557</f>
        <v>Valid</v>
      </c>
      <c r="E4557" t="str">
        <f>'Customer_Master'!I4557</f>
        <v>Valid</v>
      </c>
      <c r="F4557" t="str">
        <f>'Customer_Master'!X4557</f>
        <v>Complete</v>
      </c>
      <c r="G4557">
        <f>'Customer_Master'!Y4557</f>
        <v>100</v>
      </c>
    </row>
    <row r="4558" spans="1:7" x14ac:dyDescent="0.25">
      <c r="A4558" s="1" t="str">
        <f>'Customer_Master'!A4558</f>
        <v>CUST-02818</v>
      </c>
      <c r="B4558" s="1" t="str">
        <f>'Customer_Master'!D4558</f>
        <v>Sola Otieno</v>
      </c>
      <c r="C4558" s="1" t="str">
        <f>'Customer_Master'!E4558</f>
        <v>Novacapital</v>
      </c>
      <c r="D4558" t="str">
        <f>'Customer_Master'!G4558</f>
        <v>Valid</v>
      </c>
      <c r="E4558" t="str">
        <f>'Customer_Master'!I4558</f>
        <v>Valid</v>
      </c>
      <c r="F4558" t="str">
        <f>'Customer_Master'!X4558</f>
        <v>Complete</v>
      </c>
      <c r="G4558">
        <f>'Customer_Master'!Y4558</f>
        <v>100</v>
      </c>
    </row>
    <row r="4559" spans="1:7" x14ac:dyDescent="0.25">
      <c r="A4559" s="1" t="str">
        <f>'Customer_Master'!A4559</f>
        <v>CUST-04362</v>
      </c>
      <c r="B4559" s="1" t="str">
        <f>'Customer_Master'!D4559</f>
        <v>Pieter Salami</v>
      </c>
      <c r="C4559" s="1" t="str">
        <f>'Customer_Master'!E4559</f>
        <v>Gridlabs</v>
      </c>
      <c r="D4559" t="str">
        <f>'Customer_Master'!G4559</f>
        <v>Valid</v>
      </c>
      <c r="E4559" t="str">
        <f>'Customer_Master'!I4559</f>
        <v>Valid</v>
      </c>
      <c r="F4559" t="str">
        <f>'Customer_Master'!X4559</f>
        <v>Complete</v>
      </c>
      <c r="G4559">
        <f>'Customer_Master'!Y4559</f>
        <v>75</v>
      </c>
    </row>
    <row r="4560" spans="1:7" x14ac:dyDescent="0.25">
      <c r="A4560" s="1" t="str">
        <f>'Customer_Master'!A4560</f>
        <v>CUST-03041</v>
      </c>
      <c r="B4560" s="1" t="str">
        <f>'Customer_Master'!D4560</f>
        <v>Tunde Al-Farsi</v>
      </c>
      <c r="C4560" s="1" t="str">
        <f>'Customer_Master'!E4560</f>
        <v>Hivefinance</v>
      </c>
      <c r="D4560" t="str">
        <f>'Customer_Master'!G4560</f>
        <v>Valid</v>
      </c>
      <c r="E4560" t="str">
        <f>'Customer_Master'!I4560</f>
        <v>Valid</v>
      </c>
      <c r="F4560" t="str">
        <f>'Customer_Master'!X4560</f>
        <v>Complete</v>
      </c>
      <c r="G4560">
        <f>'Customer_Master'!Y4560</f>
        <v>100</v>
      </c>
    </row>
    <row r="4561" spans="1:7" x14ac:dyDescent="0.25">
      <c r="A4561" s="1" t="str">
        <f>'Customer_Master'!A4561</f>
        <v>CUST-01964</v>
      </c>
      <c r="B4561" s="1" t="str">
        <f>'Customer_Master'!D4561</f>
        <v>Emmanuel Oladele</v>
      </c>
      <c r="C4561" s="1" t="str">
        <f>'Customer_Master'!E4561</f>
        <v>Carbon</v>
      </c>
      <c r="D4561" t="str">
        <f>'Customer_Master'!G4561</f>
        <v>Valid</v>
      </c>
      <c r="E4561" t="str">
        <f>'Customer_Master'!I4561</f>
        <v>Valid</v>
      </c>
      <c r="F4561" t="str">
        <f>'Customer_Master'!X4561</f>
        <v>Complete</v>
      </c>
      <c r="G4561">
        <f>'Customer_Master'!Y4561</f>
        <v>100</v>
      </c>
    </row>
    <row r="4562" spans="1:7" x14ac:dyDescent="0.25">
      <c r="A4562" s="1" t="str">
        <f>'Customer_Master'!A4562</f>
        <v>CUST-04646</v>
      </c>
      <c r="B4562" s="1" t="str">
        <f>'Customer_Master'!D4562</f>
        <v>Kayode Aliyu</v>
      </c>
      <c r="C4562" s="1" t="str">
        <f>'Customer_Master'!E4562</f>
        <v>Twiga Foods</v>
      </c>
      <c r="D4562" t="str">
        <f>'Customer_Master'!G4562</f>
        <v>Valid</v>
      </c>
      <c r="E4562" t="str">
        <f>'Customer_Master'!I4562</f>
        <v>Valid</v>
      </c>
      <c r="F4562" t="str">
        <f>'Customer_Master'!X4562</f>
        <v>Complete</v>
      </c>
      <c r="G4562">
        <f>'Customer_Master'!Y4562</f>
        <v>100</v>
      </c>
    </row>
    <row r="4563" spans="1:7" x14ac:dyDescent="0.25">
      <c r="A4563" s="1" t="str">
        <f>'Customer_Master'!A4563</f>
        <v>CUST-04439</v>
      </c>
      <c r="B4563" s="1" t="str">
        <f>'Customer_Master'!D4563</f>
        <v>Hauwa Smith</v>
      </c>
      <c r="C4563" s="1" t="str">
        <f>'Customer_Master'!E4563</f>
        <v>Hivedigital Plc</v>
      </c>
      <c r="D4563" t="str">
        <f>'Customer_Master'!G4563</f>
        <v>Valid</v>
      </c>
      <c r="E4563" t="str">
        <f>'Customer_Master'!I4563</f>
        <v>Valid</v>
      </c>
      <c r="F4563" t="str">
        <f>'Customer_Master'!X4563</f>
        <v>Complete</v>
      </c>
      <c r="G4563">
        <f>'Customer_Master'!Y4563</f>
        <v>100</v>
      </c>
    </row>
    <row r="4564" spans="1:7" x14ac:dyDescent="0.25">
      <c r="A4564" s="1" t="str">
        <f>'Customer_Master'!A4564</f>
        <v>CUST-02874</v>
      </c>
      <c r="B4564" s="1" t="str">
        <f>'Customer_Master'!D4564</f>
        <v>Emmanuel Davies</v>
      </c>
      <c r="C4564" s="1" t="str">
        <f>'Customer_Master'!E4564</f>
        <v>Sparkventures Gmbh</v>
      </c>
      <c r="D4564" t="str">
        <f>'Customer_Master'!G4564</f>
        <v>Valid</v>
      </c>
      <c r="E4564" t="str">
        <f>'Customer_Master'!I4564</f>
        <v>Valid</v>
      </c>
      <c r="F4564" t="str">
        <f>'Customer_Master'!X4564</f>
        <v>Complete</v>
      </c>
      <c r="G4564">
        <f>'Customer_Master'!Y4564</f>
        <v>100</v>
      </c>
    </row>
    <row r="4565" spans="1:7" x14ac:dyDescent="0.25">
      <c r="A4565" s="1" t="str">
        <f>'Customer_Master'!A4565</f>
        <v>CUST-02362</v>
      </c>
      <c r="B4565" s="1" t="str">
        <f>'Customer_Master'!D4565</f>
        <v>James Jones</v>
      </c>
      <c r="C4565" s="1" t="str">
        <f>'Customer_Master'!E4565</f>
        <v>Vertexfinance Gmbh</v>
      </c>
      <c r="D4565" t="str">
        <f>'Customer_Master'!G4565</f>
        <v>Valid</v>
      </c>
      <c r="E4565" t="str">
        <f>'Customer_Master'!I4565</f>
        <v>Valid</v>
      </c>
      <c r="F4565" t="str">
        <f>'Customer_Master'!X4565</f>
        <v>Complete</v>
      </c>
      <c r="G4565">
        <f>'Customer_Master'!Y4565</f>
        <v>100</v>
      </c>
    </row>
    <row r="4566" spans="1:7" x14ac:dyDescent="0.25">
      <c r="A4566" s="1" t="str">
        <f>'Customer_Master'!A4566</f>
        <v>CUST-03793</v>
      </c>
      <c r="B4566" s="1" t="str">
        <f>'Customer_Master'!D4566</f>
        <v>Noah Evans</v>
      </c>
      <c r="C4566" s="1" t="str">
        <f>'Customer_Master'!E4566</f>
        <v>Pulsesystems Llc</v>
      </c>
      <c r="D4566" t="str">
        <f>'Customer_Master'!G4566</f>
        <v>Valid</v>
      </c>
      <c r="E4566" t="str">
        <f>'Customer_Master'!I4566</f>
        <v>Valid</v>
      </c>
      <c r="F4566" t="str">
        <f>'Customer_Master'!X4566</f>
        <v>Complete</v>
      </c>
      <c r="G4566">
        <f>'Customer_Master'!Y4566</f>
        <v>100</v>
      </c>
    </row>
    <row r="4567" spans="1:7" x14ac:dyDescent="0.25">
      <c r="A4567" s="1" t="str">
        <f>'Customer_Master'!A4567</f>
        <v>CUST-03760</v>
      </c>
      <c r="B4567" s="1" t="str">
        <f>'Customer_Master'!D4567</f>
        <v>Bello Akinola</v>
      </c>
      <c r="C4567" s="1" t="str">
        <f>'Customer_Master'!E4567</f>
        <v>Fluxnetworks Inc</v>
      </c>
      <c r="D4567" t="str">
        <f>'Customer_Master'!G4567</f>
        <v>Valid</v>
      </c>
      <c r="E4567" t="str">
        <f>'Customer_Master'!I4567</f>
        <v>Valid</v>
      </c>
      <c r="F4567" t="str">
        <f>'Customer_Master'!X4567</f>
        <v>Complete</v>
      </c>
      <c r="G4567">
        <f>'Customer_Master'!Y4567</f>
        <v>100</v>
      </c>
    </row>
    <row r="4568" spans="1:7" x14ac:dyDescent="0.25">
      <c r="A4568" s="1" t="str">
        <f>'Customer_Master'!A4568</f>
        <v>CUST-00483</v>
      </c>
      <c r="B4568" s="1" t="str">
        <f>'Customer_Master'!D4568</f>
        <v>Segun Garba</v>
      </c>
      <c r="C4568" s="1" t="str">
        <f>'Customer_Master'!E4568</f>
        <v>Primesystems</v>
      </c>
      <c r="D4568" t="str">
        <f>'Customer_Master'!G4568</f>
        <v>Valid</v>
      </c>
      <c r="E4568" t="str">
        <f>'Customer_Master'!I4568</f>
        <v>Valid</v>
      </c>
      <c r="F4568" t="str">
        <f>'Customer_Master'!X4568</f>
        <v>Complete</v>
      </c>
      <c r="G4568">
        <f>'Customer_Master'!Y4568</f>
        <v>100</v>
      </c>
    </row>
    <row r="4569" spans="1:7" x14ac:dyDescent="0.25">
      <c r="A4569" s="1" t="str">
        <f>'Customer_Master'!A4569</f>
        <v>CUST-00626</v>
      </c>
      <c r="B4569" s="1" t="str">
        <f>'Customer_Master'!D4569</f>
        <v>Amani Hassan</v>
      </c>
      <c r="C4569" s="1" t="str">
        <f>'Customer_Master'!E4569</f>
        <v>Carbon</v>
      </c>
      <c r="D4569" t="str">
        <f>'Customer_Master'!G4569</f>
        <v>Valid</v>
      </c>
      <c r="E4569" t="str">
        <f>'Customer_Master'!I4569</f>
        <v>Valid</v>
      </c>
      <c r="F4569" t="str">
        <f>'Customer_Master'!X4569</f>
        <v>Complete</v>
      </c>
      <c r="G4569">
        <f>'Customer_Master'!Y4569</f>
        <v>100</v>
      </c>
    </row>
    <row r="4570" spans="1:7" x14ac:dyDescent="0.25">
      <c r="A4570" s="1" t="str">
        <f>'Customer_Master'!A4570</f>
        <v>CUST-00416</v>
      </c>
      <c r="B4570" s="1" t="str">
        <f>'Customer_Master'!D4570</f>
        <v>Segun Garba</v>
      </c>
      <c r="C4570" s="1" t="str">
        <f>'Customer_Master'!E4570</f>
        <v>Bua Foods</v>
      </c>
      <c r="D4570" t="str">
        <f>'Customer_Master'!G4570</f>
        <v>Valid</v>
      </c>
      <c r="E4570" t="str">
        <f>'Customer_Master'!I4570</f>
        <v>Valid</v>
      </c>
      <c r="F4570" t="str">
        <f>'Customer_Master'!X4570</f>
        <v>Complete</v>
      </c>
      <c r="G4570">
        <f>'Customer_Master'!Y4570</f>
        <v>100</v>
      </c>
    </row>
    <row r="4571" spans="1:7" x14ac:dyDescent="0.25">
      <c r="A4571" s="1" t="str">
        <f>'Customer_Master'!A4571</f>
        <v>CUST-04959</v>
      </c>
      <c r="B4571" s="1" t="str">
        <f>'Customer_Master'!D4571</f>
        <v>Sophie Oladipo</v>
      </c>
      <c r="C4571" s="1" t="str">
        <f>'Customer_Master'!E4571</f>
        <v>Interswitch</v>
      </c>
      <c r="D4571" t="str">
        <f>'Customer_Master'!G4571</f>
        <v>Valid</v>
      </c>
      <c r="E4571" t="str">
        <f>'Customer_Master'!I4571</f>
        <v>Valid</v>
      </c>
      <c r="F4571" t="str">
        <f>'Customer_Master'!X4571</f>
        <v>Complete</v>
      </c>
      <c r="G4571">
        <f>'Customer_Master'!Y4571</f>
        <v>100</v>
      </c>
    </row>
    <row r="4572" spans="1:7" x14ac:dyDescent="0.25">
      <c r="A4572" s="1" t="str">
        <f>'Customer_Master'!A4572</f>
        <v>CUST-01830</v>
      </c>
      <c r="B4572" s="1" t="str">
        <f>'Customer_Master'!D4572</f>
        <v>Daniel Adewale</v>
      </c>
      <c r="C4572" s="1" t="str">
        <f>'Customer_Master'!E4572</f>
        <v>Leadventures Inc</v>
      </c>
      <c r="D4572" t="str">
        <f>'Customer_Master'!G4572</f>
        <v>Valid</v>
      </c>
      <c r="E4572" t="str">
        <f>'Customer_Master'!I4572</f>
        <v>Valid</v>
      </c>
      <c r="F4572" t="str">
        <f>'Customer_Master'!X4572</f>
        <v>Complete</v>
      </c>
      <c r="G4572">
        <f>'Customer_Master'!Y4572</f>
        <v>100</v>
      </c>
    </row>
    <row r="4573" spans="1:7" x14ac:dyDescent="0.25">
      <c r="A4573" s="1" t="str">
        <f>'Customer_Master'!A4573</f>
        <v>CUST-03550</v>
      </c>
      <c r="B4573" s="1" t="str">
        <f>'Customer_Master'!D4573</f>
        <v>Amina Salami</v>
      </c>
      <c r="C4573" s="1" t="str">
        <f>'Customer_Master'!E4573</f>
        <v>Lumentech Plc</v>
      </c>
      <c r="D4573" t="str">
        <f>'Customer_Master'!G4573</f>
        <v>Valid</v>
      </c>
      <c r="E4573" t="str">
        <f>'Customer_Master'!I4573</f>
        <v>Valid</v>
      </c>
      <c r="F4573" t="str">
        <f>'Customer_Master'!X4573</f>
        <v>Complete</v>
      </c>
      <c r="G4573">
        <f>'Customer_Master'!Y4573</f>
        <v>100</v>
      </c>
    </row>
    <row r="4574" spans="1:7" x14ac:dyDescent="0.25">
      <c r="A4574" s="1" t="str">
        <f>'Customer_Master'!A4574</f>
        <v>CUST-04378</v>
      </c>
      <c r="B4574" s="1" t="str">
        <f>'Customer_Master'!D4574</f>
        <v>Nneka Ogundimu</v>
      </c>
      <c r="C4574" s="1" t="str">
        <f>'Customer_Master'!E4574</f>
        <v>Hivelogic Ltd</v>
      </c>
      <c r="D4574" t="str">
        <f>'Customer_Master'!G4574</f>
        <v>Valid</v>
      </c>
      <c r="E4574" t="str">
        <f>'Customer_Master'!I4574</f>
        <v>Valid</v>
      </c>
      <c r="F4574" t="str">
        <f>'Customer_Master'!X4574</f>
        <v>Complete</v>
      </c>
      <c r="G4574">
        <f>'Customer_Master'!Y4574</f>
        <v>100</v>
      </c>
    </row>
    <row r="4575" spans="1:7" x14ac:dyDescent="0.25">
      <c r="A4575" s="1" t="str">
        <f>'Customer_Master'!A4575</f>
        <v>CUST-01568</v>
      </c>
      <c r="B4575" s="1" t="str">
        <f>'Customer_Master'!D4575</f>
        <v>Sarah Taylor</v>
      </c>
      <c r="C4575" s="1" t="str">
        <f>'Customer_Master'!E4575</f>
        <v>Apexpay Plc</v>
      </c>
      <c r="D4575" t="str">
        <f>'Customer_Master'!G4575</f>
        <v>Valid</v>
      </c>
      <c r="E4575" t="str">
        <f>'Customer_Master'!I4575</f>
        <v>Valid</v>
      </c>
      <c r="F4575" t="str">
        <f>'Customer_Master'!X4575</f>
        <v>Complete</v>
      </c>
      <c r="G4575">
        <f>'Customer_Master'!Y4575</f>
        <v>100</v>
      </c>
    </row>
    <row r="4576" spans="1:7" x14ac:dyDescent="0.25">
      <c r="A4576" s="1" t="str">
        <f>'Customer_Master'!A4576</f>
        <v>CUST-00826</v>
      </c>
      <c r="B4576" s="1" t="str">
        <f>'Customer_Master'!D4576</f>
        <v>Liam Aliyu</v>
      </c>
      <c r="C4576" s="1" t="str">
        <f>'Customer_Master'!E4576</f>
        <v>Dataworks</v>
      </c>
      <c r="D4576" t="str">
        <f>'Customer_Master'!G4576</f>
        <v>Valid</v>
      </c>
      <c r="E4576" t="str">
        <f>'Customer_Master'!I4576</f>
        <v>Valid</v>
      </c>
      <c r="F4576" t="str">
        <f>'Customer_Master'!X4576</f>
        <v>Complete</v>
      </c>
      <c r="G4576">
        <f>'Customer_Master'!Y4576</f>
        <v>100</v>
      </c>
    </row>
    <row r="4577" spans="1:7" x14ac:dyDescent="0.25">
      <c r="A4577" s="1" t="str">
        <f>'Customer_Master'!A4577</f>
        <v>CUST-03675</v>
      </c>
      <c r="B4577" s="1" t="str">
        <f>'Customer_Master'!D4577</f>
        <v>Ifeoma Musa</v>
      </c>
      <c r="C4577" s="1" t="str">
        <f>'Customer_Master'!E4577</f>
        <v>Novasoft Inc</v>
      </c>
      <c r="D4577" t="str">
        <f>'Customer_Master'!G4577</f>
        <v>Valid</v>
      </c>
      <c r="E4577" t="str">
        <f>'Customer_Master'!I4577</f>
        <v>Valid</v>
      </c>
      <c r="F4577" t="str">
        <f>'Customer_Master'!X4577</f>
        <v>Complete</v>
      </c>
      <c r="G4577">
        <f>'Customer_Master'!Y4577</f>
        <v>100</v>
      </c>
    </row>
    <row r="4578" spans="1:7" x14ac:dyDescent="0.25">
      <c r="A4578" s="1" t="str">
        <f>'Customer_Master'!A4578</f>
        <v>CUST-02717</v>
      </c>
      <c r="B4578" s="1" t="str">
        <f>'Customer_Master'!D4578</f>
        <v>Mercy Al-Farsi</v>
      </c>
      <c r="C4578" s="1" t="str">
        <f>'Customer_Master'!E4578</f>
        <v>Leadcapital</v>
      </c>
      <c r="D4578" t="str">
        <f>'Customer_Master'!G4578</f>
        <v>Valid</v>
      </c>
      <c r="E4578" t="str">
        <f>'Customer_Master'!I4578</f>
        <v>Valid</v>
      </c>
      <c r="F4578" t="str">
        <f>'Customer_Master'!X4578</f>
        <v>Complete</v>
      </c>
      <c r="G4578">
        <f>'Customer_Master'!Y4578</f>
        <v>100</v>
      </c>
    </row>
    <row r="4579" spans="1:7" x14ac:dyDescent="0.25">
      <c r="A4579" s="1" t="str">
        <f>'Customer_Master'!A4579</f>
        <v>CUST-00415</v>
      </c>
      <c r="B4579" s="1" t="str">
        <f>'Customer_Master'!D4579</f>
        <v>Hannah Diallo</v>
      </c>
      <c r="C4579" s="1" t="str">
        <f>'Customer_Master'!E4579</f>
        <v>Coresoft</v>
      </c>
      <c r="D4579" t="str">
        <f>'Customer_Master'!G4579</f>
        <v>Valid</v>
      </c>
      <c r="E4579" t="str">
        <f>'Customer_Master'!I4579</f>
        <v>Valid</v>
      </c>
      <c r="F4579" t="str">
        <f>'Customer_Master'!X4579</f>
        <v>Complete</v>
      </c>
      <c r="G4579">
        <f>'Customer_Master'!Y4579</f>
        <v>100</v>
      </c>
    </row>
    <row r="4580" spans="1:7" x14ac:dyDescent="0.25">
      <c r="A4580" s="1" t="str">
        <f>'Customer_Master'!A4580</f>
        <v>CUST-03025</v>
      </c>
      <c r="B4580" s="1" t="str">
        <f>'Customer_Master'!D4580</f>
        <v>Babatunde Kamau</v>
      </c>
      <c r="C4580" s="1" t="str">
        <f>'Customer_Master'!E4580</f>
        <v>Cellulant</v>
      </c>
      <c r="D4580" t="str">
        <f>'Customer_Master'!G4580</f>
        <v>Valid</v>
      </c>
      <c r="E4580" t="str">
        <f>'Customer_Master'!I4580</f>
        <v>Valid</v>
      </c>
      <c r="F4580" t="str">
        <f>'Customer_Master'!X4580</f>
        <v>Complete</v>
      </c>
      <c r="G4580">
        <f>'Customer_Master'!Y4580</f>
        <v>100</v>
      </c>
    </row>
    <row r="4581" spans="1:7" x14ac:dyDescent="0.25">
      <c r="A4581" s="1" t="str">
        <f>'Customer_Master'!A4581</f>
        <v>CUST-01337</v>
      </c>
      <c r="B4581" s="1" t="str">
        <f>'Customer_Master'!D4581</f>
        <v>Ifeanyi Eze</v>
      </c>
      <c r="C4581" s="1" t="str">
        <f>'Customer_Master'!E4581</f>
        <v>Twiga Foods</v>
      </c>
      <c r="D4581" t="str">
        <f>'Customer_Master'!G4581</f>
        <v>Valid</v>
      </c>
      <c r="E4581" t="str">
        <f>'Customer_Master'!I4581</f>
        <v>Valid</v>
      </c>
      <c r="F4581" t="str">
        <f>'Customer_Master'!X4581</f>
        <v>Complete</v>
      </c>
      <c r="G4581">
        <f>'Customer_Master'!Y4581</f>
        <v>100</v>
      </c>
    </row>
    <row r="4582" spans="1:7" x14ac:dyDescent="0.25">
      <c r="A4582" s="1" t="str">
        <f>'Customer_Master'!A4582</f>
        <v>CUST-00436</v>
      </c>
      <c r="B4582" s="1" t="str">
        <f>'Customer_Master'!D4582</f>
        <v>Wanjiru Botha</v>
      </c>
      <c r="C4582" s="1" t="str">
        <f>'Customer_Master'!E4582</f>
        <v>Sparksoft Plc</v>
      </c>
      <c r="D4582" t="str">
        <f>'Customer_Master'!G4582</f>
        <v>Valid</v>
      </c>
      <c r="E4582" t="str">
        <f>'Customer_Master'!I4582</f>
        <v>Valid</v>
      </c>
      <c r="F4582" t="str">
        <f>'Customer_Master'!X4582</f>
        <v>Complete</v>
      </c>
      <c r="G4582">
        <f>'Customer_Master'!Y4582</f>
        <v>100</v>
      </c>
    </row>
    <row r="4583" spans="1:7" x14ac:dyDescent="0.25">
      <c r="A4583" s="1" t="str">
        <f>'Customer_Master'!A4583</f>
        <v>CUST-03103</v>
      </c>
      <c r="B4583" s="1" t="str">
        <f>'Customer_Master'!D4583</f>
        <v>Amaka Salami</v>
      </c>
      <c r="C4583" s="1" t="str">
        <f>'Customer_Master'!E4583</f>
        <v>Echoanalytics Llc</v>
      </c>
      <c r="D4583" t="str">
        <f>'Customer_Master'!G4583</f>
        <v>Valid</v>
      </c>
      <c r="E4583" t="str">
        <f>'Customer_Master'!I4583</f>
        <v>Valid</v>
      </c>
      <c r="F4583" t="str">
        <f>'Customer_Master'!X4583</f>
        <v>Complete</v>
      </c>
      <c r="G4583">
        <f>'Customer_Master'!Y4583</f>
        <v>100</v>
      </c>
    </row>
    <row r="4584" spans="1:7" x14ac:dyDescent="0.25">
      <c r="A4584" s="1" t="str">
        <f>'Customer_Master'!A4584</f>
        <v>CUST-02852</v>
      </c>
      <c r="B4584" s="1" t="str">
        <f>'Customer_Master'!D4584</f>
        <v>Kamau Okonkwo</v>
      </c>
      <c r="C4584" s="1" t="str">
        <f>'Customer_Master'!E4584</f>
        <v>Paystack</v>
      </c>
      <c r="D4584" t="str">
        <f>'Customer_Master'!G4584</f>
        <v>Valid</v>
      </c>
      <c r="E4584" t="str">
        <f>'Customer_Master'!I4584</f>
        <v>Valid</v>
      </c>
      <c r="F4584" t="str">
        <f>'Customer_Master'!X4584</f>
        <v>Complete</v>
      </c>
      <c r="G4584">
        <f>'Customer_Master'!Y4584</f>
        <v>100</v>
      </c>
    </row>
    <row r="4585" spans="1:7" x14ac:dyDescent="0.25">
      <c r="A4585" s="1" t="str">
        <f>'Customer_Master'!A4585</f>
        <v>CUST-03169</v>
      </c>
      <c r="B4585" s="1" t="str">
        <f>'Customer_Master'!D4585</f>
        <v>Joy Botha</v>
      </c>
      <c r="C4585" s="1" t="str">
        <f>'Customer_Master'!E4585</f>
        <v>Zendigital Ltd</v>
      </c>
      <c r="D4585" t="str">
        <f>'Customer_Master'!G4585</f>
        <v>Valid</v>
      </c>
      <c r="E4585" t="str">
        <f>'Customer_Master'!I4585</f>
        <v>Valid</v>
      </c>
      <c r="F4585" t="str">
        <f>'Customer_Master'!X4585</f>
        <v>Complete</v>
      </c>
      <c r="G4585">
        <f>'Customer_Master'!Y4585</f>
        <v>100</v>
      </c>
    </row>
    <row r="4586" spans="1:7" x14ac:dyDescent="0.25">
      <c r="A4586" s="1" t="str">
        <f>'Customer_Master'!A4586</f>
        <v>CUST-02196</v>
      </c>
      <c r="B4586" s="1" t="str">
        <f>'Customer_Master'!D4586</f>
        <v>Tobi Jones</v>
      </c>
      <c r="C4586" s="1" t="str">
        <f>'Customer_Master'!E4586</f>
        <v>Vertexsolutions Llc</v>
      </c>
      <c r="D4586" t="str">
        <f>'Customer_Master'!G4586</f>
        <v>Valid</v>
      </c>
      <c r="E4586" t="str">
        <f>'Customer_Master'!I4586</f>
        <v>Valid</v>
      </c>
      <c r="F4586" t="str">
        <f>'Customer_Master'!X4586</f>
        <v>Complete</v>
      </c>
      <c r="G4586">
        <f>'Customer_Master'!Y4586</f>
        <v>100</v>
      </c>
    </row>
    <row r="4587" spans="1:7" x14ac:dyDescent="0.25">
      <c r="A4587" s="1" t="str">
        <f>'Customer_Master'!A4587</f>
        <v>CUST-02146</v>
      </c>
      <c r="B4587" s="1" t="str">
        <f>'Customer_Master'!D4587</f>
        <v>Emily Diallo</v>
      </c>
      <c r="C4587" s="1" t="str">
        <f>'Customer_Master'!E4587</f>
        <v>Vertexai Inc</v>
      </c>
      <c r="D4587" t="str">
        <f>'Customer_Master'!G4587</f>
        <v>Valid</v>
      </c>
      <c r="E4587" t="str">
        <f>'Customer_Master'!I4587</f>
        <v>Valid</v>
      </c>
      <c r="F4587" t="str">
        <f>'Customer_Master'!X4587</f>
        <v>Complete</v>
      </c>
      <c r="G4587">
        <f>'Customer_Master'!Y4587</f>
        <v>100</v>
      </c>
    </row>
    <row r="4588" spans="1:7" x14ac:dyDescent="0.25">
      <c r="A4588" s="1" t="str">
        <f>'Customer_Master'!A4588</f>
        <v>CUST-02381</v>
      </c>
      <c r="B4588" s="1" t="str">
        <f>'Customer_Master'!D4588</f>
        <v>Pieter O'Brien</v>
      </c>
      <c r="C4588" s="1" t="str">
        <f>'Customer_Master'!E4588</f>
        <v>Cowrywise</v>
      </c>
      <c r="D4588" t="str">
        <f>'Customer_Master'!G4588</f>
        <v>Valid</v>
      </c>
      <c r="E4588" t="str">
        <f>'Customer_Master'!I4588</f>
        <v>Valid</v>
      </c>
      <c r="F4588" t="str">
        <f>'Customer_Master'!X4588</f>
        <v>Complete</v>
      </c>
      <c r="G4588">
        <f>'Customer_Master'!Y4588</f>
        <v>100</v>
      </c>
    </row>
    <row r="4589" spans="1:7" x14ac:dyDescent="0.25">
      <c r="A4589" s="1" t="str">
        <f>'Customer_Master'!A4589</f>
        <v>CUST-02296</v>
      </c>
      <c r="B4589" s="1" t="str">
        <f>'Customer_Master'!D4589</f>
        <v>Sola Diallo</v>
      </c>
      <c r="C4589" s="1" t="str">
        <f>'Customer_Master'!E4589</f>
        <v>Dataworks Gmbh</v>
      </c>
      <c r="D4589" t="str">
        <f>'Customer_Master'!G4589</f>
        <v>Valid</v>
      </c>
      <c r="E4589" t="str">
        <f>'Customer_Master'!I4589</f>
        <v>Valid</v>
      </c>
      <c r="F4589" t="str">
        <f>'Customer_Master'!X4589</f>
        <v>Complete</v>
      </c>
      <c r="G4589">
        <f>'Customer_Master'!Y4589</f>
        <v>100</v>
      </c>
    </row>
    <row r="4590" spans="1:7" x14ac:dyDescent="0.25">
      <c r="A4590" s="1" t="str">
        <f>'Customer_Master'!A4590</f>
        <v>CUST-01313</v>
      </c>
      <c r="B4590" s="1" t="str">
        <f>'Customer_Master'!D4590</f>
        <v>Andrew Okorie</v>
      </c>
      <c r="C4590" s="1" t="str">
        <f>'Customer_Master'!E4590</f>
        <v>Zennetworks Gmbh</v>
      </c>
      <c r="D4590" t="str">
        <f>'Customer_Master'!G4590</f>
        <v>Valid</v>
      </c>
      <c r="E4590" t="str">
        <f>'Customer_Master'!I4590</f>
        <v>Invalid</v>
      </c>
      <c r="F4590" t="str">
        <f>'Customer_Master'!X4590</f>
        <v>Complete</v>
      </c>
      <c r="G4590">
        <f>'Customer_Master'!Y4590</f>
        <v>80</v>
      </c>
    </row>
    <row r="4591" spans="1:7" x14ac:dyDescent="0.25">
      <c r="A4591" s="1" t="str">
        <f>'Customer_Master'!A4591</f>
        <v>CUST-03150</v>
      </c>
      <c r="B4591" s="1" t="str">
        <f>'Customer_Master'!D4591</f>
        <v>Yakubu Traore</v>
      </c>
      <c r="C4591" s="1" t="str">
        <f>'Customer_Master'!E4591</f>
        <v>Paysolutions Llc</v>
      </c>
      <c r="D4591" t="str">
        <f>'Customer_Master'!G4591</f>
        <v>Valid</v>
      </c>
      <c r="E4591" t="str">
        <f>'Customer_Master'!I4591</f>
        <v>Valid</v>
      </c>
      <c r="F4591" t="str">
        <f>'Customer_Master'!X4591</f>
        <v>Complete</v>
      </c>
      <c r="G4591">
        <f>'Customer_Master'!Y4591</f>
        <v>100</v>
      </c>
    </row>
    <row r="4592" spans="1:7" x14ac:dyDescent="0.25">
      <c r="A4592" s="1" t="str">
        <f>'Customer_Master'!A4592</f>
        <v>CUST-01968</v>
      </c>
      <c r="B4592" s="1" t="str">
        <f>'Customer_Master'!D4592</f>
        <v>Chinwe Taylor</v>
      </c>
      <c r="C4592" s="1" t="str">
        <f>'Customer_Master'!E4592</f>
        <v>Lumentech</v>
      </c>
      <c r="D4592" t="str">
        <f>'Customer_Master'!G4592</f>
        <v>Valid</v>
      </c>
      <c r="E4592" t="str">
        <f>'Customer_Master'!I4592</f>
        <v>Valid</v>
      </c>
      <c r="F4592" t="str">
        <f>'Customer_Master'!X4592</f>
        <v>Complete</v>
      </c>
      <c r="G4592">
        <f>'Customer_Master'!Y4592</f>
        <v>100</v>
      </c>
    </row>
    <row r="4593" spans="1:7" x14ac:dyDescent="0.25">
      <c r="A4593" s="1" t="str">
        <f>'Customer_Master'!A4593</f>
        <v>CUST-01792</v>
      </c>
      <c r="B4593" s="1" t="str">
        <f>'Customer_Master'!D4593</f>
        <v>Lawal Mohammed</v>
      </c>
      <c r="C4593" s="1" t="str">
        <f>'Customer_Master'!E4593</f>
        <v>Swiftventures Inc</v>
      </c>
      <c r="D4593" t="str">
        <f>'Customer_Master'!G4593</f>
        <v>Valid</v>
      </c>
      <c r="E4593" t="str">
        <f>'Customer_Master'!I4593</f>
        <v>Valid</v>
      </c>
      <c r="F4593" t="str">
        <f>'Customer_Master'!X4593</f>
        <v>Complete</v>
      </c>
      <c r="G4593">
        <f>'Customer_Master'!Y4593</f>
        <v>75</v>
      </c>
    </row>
    <row r="4594" spans="1:7" x14ac:dyDescent="0.25">
      <c r="A4594" s="1" t="str">
        <f>'Customer_Master'!A4594</f>
        <v>CUST-01914</v>
      </c>
      <c r="B4594" s="1" t="str">
        <f>'Customer_Master'!D4594</f>
        <v>Pieter Adewale</v>
      </c>
      <c r="C4594" s="1" t="str">
        <f>'Customer_Master'!E4594</f>
        <v>Hivegroup Gmbh</v>
      </c>
      <c r="D4594" t="str">
        <f>'Customer_Master'!G4594</f>
        <v>Valid</v>
      </c>
      <c r="E4594" t="str">
        <f>'Customer_Master'!I4594</f>
        <v>Valid</v>
      </c>
      <c r="F4594" t="str">
        <f>'Customer_Master'!X4594</f>
        <v>Complete</v>
      </c>
      <c r="G4594">
        <f>'Customer_Master'!Y4594</f>
        <v>75</v>
      </c>
    </row>
    <row r="4595" spans="1:7" x14ac:dyDescent="0.25">
      <c r="A4595" s="1" t="str">
        <f>'Customer_Master'!A4595</f>
        <v>CUST-02944</v>
      </c>
      <c r="B4595" s="1" t="str">
        <f>'Customer_Master'!D4595</f>
        <v>Tariq Orji</v>
      </c>
      <c r="C4595" s="1" t="str">
        <f>'Customer_Master'!E4595</f>
        <v>Heliohealth</v>
      </c>
      <c r="D4595" t="str">
        <f>'Customer_Master'!G4595</f>
        <v>Valid</v>
      </c>
      <c r="E4595" t="str">
        <f>'Customer_Master'!I4595</f>
        <v>Valid</v>
      </c>
      <c r="F4595" t="str">
        <f>'Customer_Master'!X4595</f>
        <v>Complete</v>
      </c>
      <c r="G4595">
        <f>'Customer_Master'!Y4595</f>
        <v>75</v>
      </c>
    </row>
    <row r="4596" spans="1:7" x14ac:dyDescent="0.25">
      <c r="A4596" s="1" t="str">
        <f>'Customer_Master'!A4596</f>
        <v>CUST-00072</v>
      </c>
      <c r="B4596" s="1" t="str">
        <f>'Customer_Master'!D4596</f>
        <v>Noah Al-Farsi</v>
      </c>
      <c r="C4596" s="1" t="str">
        <f>'Customer_Master'!E4596</f>
        <v>Mtn Group</v>
      </c>
      <c r="D4596" t="str">
        <f>'Customer_Master'!G4596</f>
        <v>Valid</v>
      </c>
      <c r="E4596" t="str">
        <f>'Customer_Master'!I4596</f>
        <v>Valid</v>
      </c>
      <c r="F4596" t="str">
        <f>'Customer_Master'!X4596</f>
        <v>Complete</v>
      </c>
      <c r="G4596">
        <f>'Customer_Master'!Y4596</f>
        <v>75</v>
      </c>
    </row>
    <row r="4597" spans="1:7" x14ac:dyDescent="0.25">
      <c r="A4597" s="1" t="str">
        <f>'Customer_Master'!A4597</f>
        <v>CUST-02426</v>
      </c>
      <c r="B4597" s="1" t="str">
        <f>'Customer_Master'!D4597</f>
        <v>Emmanuel Garba</v>
      </c>
      <c r="C4597" s="1" t="str">
        <f>'Customer_Master'!E4597</f>
        <v>Sparkpay Inc</v>
      </c>
      <c r="D4597" t="str">
        <f>'Customer_Master'!G4597</f>
        <v>Valid</v>
      </c>
      <c r="E4597" t="str">
        <f>'Customer_Master'!I4597</f>
        <v>Valid</v>
      </c>
      <c r="F4597" t="str">
        <f>'Customer_Master'!X4597</f>
        <v>Complete</v>
      </c>
      <c r="G4597">
        <f>'Customer_Master'!Y4597</f>
        <v>100</v>
      </c>
    </row>
    <row r="4598" spans="1:7" x14ac:dyDescent="0.25">
      <c r="A4598" s="1" t="str">
        <f>'Customer_Master'!A4598</f>
        <v>CUST-04310</v>
      </c>
      <c r="B4598" s="1" t="str">
        <f>'Customer_Master'!D4598</f>
        <v>Layla Nwosu</v>
      </c>
      <c r="C4598" s="1" t="str">
        <f>'Customer_Master'!E4598</f>
        <v>Kuda</v>
      </c>
      <c r="D4598" t="str">
        <f>'Customer_Master'!G4598</f>
        <v>Valid</v>
      </c>
      <c r="E4598" t="str">
        <f>'Customer_Master'!I4598</f>
        <v>Valid</v>
      </c>
      <c r="F4598" t="str">
        <f>'Customer_Master'!X4598</f>
        <v>Complete</v>
      </c>
      <c r="G4598">
        <f>'Customer_Master'!Y4598</f>
        <v>100</v>
      </c>
    </row>
    <row r="4599" spans="1:7" x14ac:dyDescent="0.25">
      <c r="A4599" s="1" t="str">
        <f>'Customer_Master'!A4599</f>
        <v>CUST-00482</v>
      </c>
      <c r="B4599" s="1" t="str">
        <f>'Customer_Master'!D4599</f>
        <v>Akinyi Ugwu</v>
      </c>
      <c r="C4599" s="1" t="str">
        <f>'Customer_Master'!E4599</f>
        <v>Leadtech Llc</v>
      </c>
      <c r="D4599" t="str">
        <f>'Customer_Master'!G4599</f>
        <v>Valid</v>
      </c>
      <c r="E4599" t="str">
        <f>'Customer_Master'!I4599</f>
        <v>Valid</v>
      </c>
      <c r="F4599" t="str">
        <f>'Customer_Master'!X4599</f>
        <v>Complete</v>
      </c>
      <c r="G4599">
        <f>'Customer_Master'!Y4599</f>
        <v>100</v>
      </c>
    </row>
    <row r="4600" spans="1:7" x14ac:dyDescent="0.25">
      <c r="A4600" s="1" t="str">
        <f>'Customer_Master'!A4600</f>
        <v>CUST-03504</v>
      </c>
      <c r="B4600" s="1" t="str">
        <f>'Customer_Master'!D4600</f>
        <v>Noah Balogun</v>
      </c>
      <c r="C4600" s="1" t="str">
        <f>'Customer_Master'!E4600</f>
        <v>Leadsoft Inc</v>
      </c>
      <c r="D4600" t="str">
        <f>'Customer_Master'!G4600</f>
        <v>Valid</v>
      </c>
      <c r="E4600" t="str">
        <f>'Customer_Master'!I4600</f>
        <v>Valid</v>
      </c>
      <c r="F4600" t="str">
        <f>'Customer_Master'!X4600</f>
        <v>Complete</v>
      </c>
      <c r="G4600">
        <f>'Customer_Master'!Y4600</f>
        <v>100</v>
      </c>
    </row>
    <row r="4601" spans="1:7" x14ac:dyDescent="0.25">
      <c r="A4601" s="1" t="str">
        <f>'Customer_Master'!A4601</f>
        <v>CUST-04583</v>
      </c>
      <c r="B4601" s="1" t="str">
        <f>'Customer_Master'!D4601</f>
        <v>Amina Adeyemi</v>
      </c>
      <c r="C4601" s="1" t="str">
        <f>'Customer_Master'!E4601</f>
        <v>Pulseventures Gmbh</v>
      </c>
      <c r="D4601" t="str">
        <f>'Customer_Master'!G4601</f>
        <v>Valid</v>
      </c>
      <c r="E4601" t="str">
        <f>'Customer_Master'!I4601</f>
        <v>Valid</v>
      </c>
      <c r="F4601" t="str">
        <f>'Customer_Master'!X4601</f>
        <v>Complete</v>
      </c>
      <c r="G4601">
        <f>'Customer_Master'!Y4601</f>
        <v>100</v>
      </c>
    </row>
    <row r="4602" spans="1:7" x14ac:dyDescent="0.25">
      <c r="A4602" s="1" t="str">
        <f>'Customer_Master'!A4602</f>
        <v>CUST-04287</v>
      </c>
      <c r="B4602" s="1" t="str">
        <f>'Customer_Master'!D4602</f>
        <v>Nomvula Hassan</v>
      </c>
      <c r="C4602" s="1" t="str">
        <f>'Customer_Master'!E4602</f>
        <v>Cellulant</v>
      </c>
      <c r="D4602" t="str">
        <f>'Customer_Master'!G4602</f>
        <v>Valid</v>
      </c>
      <c r="E4602" t="str">
        <f>'Customer_Master'!I4602</f>
        <v>Invalid</v>
      </c>
      <c r="F4602" t="str">
        <f>'Customer_Master'!X4602</f>
        <v>Complete</v>
      </c>
      <c r="G4602">
        <f>'Customer_Master'!Y4602</f>
        <v>80</v>
      </c>
    </row>
    <row r="4603" spans="1:7" x14ac:dyDescent="0.25">
      <c r="A4603" s="1" t="str">
        <f>'Customer_Master'!A4603</f>
        <v>CUST-03432</v>
      </c>
      <c r="B4603" s="1" t="str">
        <f>'Customer_Master'!D4603</f>
        <v>Musa</v>
      </c>
      <c r="C4603" s="1" t="str">
        <f>'Customer_Master'!E4603</f>
        <v>Echoventures Gmbh</v>
      </c>
      <c r="D4603" t="str">
        <f>'Customer_Master'!G4603</f>
        <v>Valid</v>
      </c>
      <c r="E4603" t="str">
        <f>'Customer_Master'!I4603</f>
        <v>Valid</v>
      </c>
      <c r="F4603" t="str">
        <f>'Customer_Master'!X4603</f>
        <v>Incomplete</v>
      </c>
      <c r="G4603">
        <f>'Customer_Master'!Y4603</f>
        <v>35</v>
      </c>
    </row>
    <row r="4604" spans="1:7" x14ac:dyDescent="0.25">
      <c r="A4604" s="1" t="str">
        <f>'Customer_Master'!A4604</f>
        <v>CUST-00074</v>
      </c>
      <c r="B4604" s="1" t="str">
        <f>'Customer_Master'!D4604</f>
        <v>Lola Hassan</v>
      </c>
      <c r="C4604" s="1" t="str">
        <f>'Customer_Master'!E4604</f>
        <v>Fluxhub Gmbh</v>
      </c>
      <c r="D4604" t="str">
        <f>'Customer_Master'!G4604</f>
        <v>Valid</v>
      </c>
      <c r="E4604" t="str">
        <f>'Customer_Master'!I4604</f>
        <v>Valid</v>
      </c>
      <c r="F4604" t="str">
        <f>'Customer_Master'!X4604</f>
        <v>Complete</v>
      </c>
      <c r="G4604">
        <f>'Customer_Master'!Y4604</f>
        <v>100</v>
      </c>
    </row>
    <row r="4605" spans="1:7" x14ac:dyDescent="0.25">
      <c r="A4605" s="1" t="str">
        <f>'Customer_Master'!A4605</f>
        <v>CUST-01708</v>
      </c>
      <c r="B4605" s="1" t="str">
        <f>'Customer_Master'!D4605</f>
        <v>Amaka Okafor</v>
      </c>
      <c r="C4605" s="1" t="str">
        <f>'Customer_Master'!E4605</f>
        <v>Interswitch</v>
      </c>
      <c r="D4605" t="str">
        <f>'Customer_Master'!G4605</f>
        <v>Valid</v>
      </c>
      <c r="E4605" t="str">
        <f>'Customer_Master'!I4605</f>
        <v>Valid</v>
      </c>
      <c r="F4605" t="str">
        <f>'Customer_Master'!X4605</f>
        <v>Complete</v>
      </c>
      <c r="G4605">
        <f>'Customer_Master'!Y4605</f>
        <v>75</v>
      </c>
    </row>
    <row r="4606" spans="1:7" x14ac:dyDescent="0.25">
      <c r="A4606" s="1" t="str">
        <f>'Customer_Master'!A4606</f>
        <v>CUST-04984</v>
      </c>
      <c r="B4606" s="1" t="str">
        <f>'Customer_Master'!D4606</f>
        <v>David Traore</v>
      </c>
      <c r="C4606" s="1" t="str">
        <f>'Customer_Master'!E4606</f>
        <v>Piggyvest</v>
      </c>
      <c r="D4606" t="str">
        <f>'Customer_Master'!G4606</f>
        <v>Valid</v>
      </c>
      <c r="E4606" t="str">
        <f>'Customer_Master'!I4606</f>
        <v>Valid</v>
      </c>
      <c r="F4606" t="str">
        <f>'Customer_Master'!X4606</f>
        <v>Complete</v>
      </c>
      <c r="G4606">
        <f>'Customer_Master'!Y4606</f>
        <v>75</v>
      </c>
    </row>
    <row r="4607" spans="1:7" x14ac:dyDescent="0.25">
      <c r="A4607" s="1" t="str">
        <f>'Customer_Master'!A4607</f>
        <v>CUST-04485</v>
      </c>
      <c r="B4607" s="1" t="str">
        <f>'Customer_Master'!D4607</f>
        <v>Nneka Afolabi</v>
      </c>
      <c r="C4607" s="1" t="str">
        <f>'Customer_Master'!E4607</f>
        <v>Echologic Plc</v>
      </c>
      <c r="D4607" t="str">
        <f>'Customer_Master'!G4607</f>
        <v>Valid</v>
      </c>
      <c r="E4607" t="str">
        <f>'Customer_Master'!I4607</f>
        <v>Valid</v>
      </c>
      <c r="F4607" t="str">
        <f>'Customer_Master'!X4607</f>
        <v>Complete</v>
      </c>
      <c r="G4607">
        <f>'Customer_Master'!Y4607</f>
        <v>100</v>
      </c>
    </row>
    <row r="4608" spans="1:7" x14ac:dyDescent="0.25">
      <c r="A4608" s="1" t="str">
        <f>'Customer_Master'!A4608</f>
        <v>CUST-04852</v>
      </c>
      <c r="B4608" s="1" t="str">
        <f>'Customer_Master'!D4608</f>
        <v>Amani Evans</v>
      </c>
      <c r="C4608" s="1" t="str">
        <f>'Customer_Master'!E4608</f>
        <v>Brightfinance</v>
      </c>
      <c r="D4608" t="str">
        <f>'Customer_Master'!G4608</f>
        <v>Valid</v>
      </c>
      <c r="E4608" t="str">
        <f>'Customer_Master'!I4608</f>
        <v>Valid</v>
      </c>
      <c r="F4608" t="str">
        <f>'Customer_Master'!X4608</f>
        <v>Complete</v>
      </c>
      <c r="G4608">
        <f>'Customer_Master'!Y4608</f>
        <v>100</v>
      </c>
    </row>
    <row r="4609" spans="1:7" x14ac:dyDescent="0.25">
      <c r="A4609" s="1" t="str">
        <f>'Customer_Master'!A4609</f>
        <v>CUST-01947</v>
      </c>
      <c r="B4609" s="1" t="str">
        <f>'Customer_Master'!D4609</f>
        <v>Gbenga Hassan</v>
      </c>
      <c r="C4609" s="1" t="str">
        <f>'Customer_Master'!E4609</f>
        <v>Pulsetech</v>
      </c>
      <c r="D4609" t="str">
        <f>'Customer_Master'!G4609</f>
        <v>Valid</v>
      </c>
      <c r="E4609" t="str">
        <f>'Customer_Master'!I4609</f>
        <v>Valid</v>
      </c>
      <c r="F4609" t="str">
        <f>'Customer_Master'!X4609</f>
        <v>Complete</v>
      </c>
      <c r="G4609">
        <f>'Customer_Master'!Y4609</f>
        <v>100</v>
      </c>
    </row>
    <row r="4610" spans="1:7" x14ac:dyDescent="0.25">
      <c r="A4610" s="1" t="str">
        <f>'Customer_Master'!A4610</f>
        <v>CUST-01668</v>
      </c>
      <c r="B4610" s="1" t="str">
        <f>'Customer_Master'!D4610</f>
        <v>Fatuma Eze</v>
      </c>
      <c r="C4610" s="1" t="str">
        <f>'Customer_Master'!E4610</f>
        <v>Heliosolutions Plc</v>
      </c>
      <c r="D4610" t="str">
        <f>'Customer_Master'!G4610</f>
        <v>Valid</v>
      </c>
      <c r="E4610" t="str">
        <f>'Customer_Master'!I4610</f>
        <v>Invalid</v>
      </c>
      <c r="F4610" t="str">
        <f>'Customer_Master'!X4610</f>
        <v>Complete</v>
      </c>
      <c r="G4610">
        <f>'Customer_Master'!Y4610</f>
        <v>80</v>
      </c>
    </row>
    <row r="4611" spans="1:7" x14ac:dyDescent="0.25">
      <c r="A4611" s="1" t="str">
        <f>'Customer_Master'!A4611</f>
        <v>CUST-00998</v>
      </c>
      <c r="B4611" s="1" t="str">
        <f>'Customer_Master'!D4611</f>
        <v>Chibueze Naidoo</v>
      </c>
      <c r="C4611" s="1" t="str">
        <f>'Customer_Master'!E4611</f>
        <v>Mpesa Solutions</v>
      </c>
      <c r="D4611" t="str">
        <f>'Customer_Master'!G4611</f>
        <v>Valid</v>
      </c>
      <c r="E4611" t="str">
        <f>'Customer_Master'!I4611</f>
        <v>Valid</v>
      </c>
      <c r="F4611" t="str">
        <f>'Customer_Master'!X4611</f>
        <v>Complete</v>
      </c>
      <c r="G4611">
        <f>'Customer_Master'!Y4611</f>
        <v>75</v>
      </c>
    </row>
    <row r="4612" spans="1:7" x14ac:dyDescent="0.25">
      <c r="A4612" s="1" t="str">
        <f>'Customer_Master'!A4612</f>
        <v>CUST-01876</v>
      </c>
      <c r="B4612" s="1" t="str">
        <f>'Customer_Master'!D4612</f>
        <v>Tobi</v>
      </c>
      <c r="C4612" s="1" t="str">
        <f>'Customer_Master'!E4612</f>
        <v>Bua Foods</v>
      </c>
      <c r="D4612" t="str">
        <f>'Customer_Master'!G4612</f>
        <v>Valid</v>
      </c>
      <c r="E4612" t="str">
        <f>'Customer_Master'!I4612</f>
        <v>Valid</v>
      </c>
      <c r="F4612" t="str">
        <f>'Customer_Master'!X4612</f>
        <v>Incomplete</v>
      </c>
      <c r="G4612">
        <f>'Customer_Master'!Y4612</f>
        <v>60</v>
      </c>
    </row>
    <row r="4613" spans="1:7" x14ac:dyDescent="0.25">
      <c r="A4613" s="1" t="str">
        <f>'Customer_Master'!A4613</f>
        <v>CUST-04126</v>
      </c>
      <c r="B4613" s="1" t="str">
        <f>'Customer_Master'!D4613</f>
        <v>Obinna Mohammed</v>
      </c>
      <c r="C4613" s="1" t="str">
        <f>'Customer_Master'!E4613</f>
        <v>Gridcommerce Ltd</v>
      </c>
      <c r="D4613" t="str">
        <f>'Customer_Master'!G4613</f>
        <v>Valid</v>
      </c>
      <c r="E4613" t="str">
        <f>'Customer_Master'!I4613</f>
        <v>Valid</v>
      </c>
      <c r="F4613" t="str">
        <f>'Customer_Master'!X4613</f>
        <v>Complete</v>
      </c>
      <c r="G4613">
        <f>'Customer_Master'!Y4613</f>
        <v>100</v>
      </c>
    </row>
    <row r="4614" spans="1:7" x14ac:dyDescent="0.25">
      <c r="A4614" s="1" t="str">
        <f>'Customer_Master'!A4614</f>
        <v>CUST-04681</v>
      </c>
      <c r="B4614" s="1" t="str">
        <f>'Customer_Master'!D4614</f>
        <v>Hassan</v>
      </c>
      <c r="C4614" s="1" t="str">
        <f>'Customer_Master'!E4614</f>
        <v>Brightlabs</v>
      </c>
      <c r="D4614" t="str">
        <f>'Customer_Master'!G4614</f>
        <v>Valid</v>
      </c>
      <c r="E4614" t="str">
        <f>'Customer_Master'!I4614</f>
        <v>Valid</v>
      </c>
      <c r="F4614" t="str">
        <f>'Customer_Master'!X4614</f>
        <v>Incomplete</v>
      </c>
      <c r="G4614">
        <f>'Customer_Master'!Y4614</f>
        <v>60</v>
      </c>
    </row>
    <row r="4615" spans="1:7" x14ac:dyDescent="0.25">
      <c r="A4615" s="1" t="str">
        <f>'Customer_Master'!A4615</f>
        <v>CUST-00557</v>
      </c>
      <c r="B4615" s="1" t="str">
        <f>'Customer_Master'!D4615</f>
        <v>Ryan Van Der Merwe</v>
      </c>
      <c r="C4615" s="1" t="str">
        <f>'Customer_Master'!E4615</f>
        <v>Apextech Plc</v>
      </c>
      <c r="D4615" t="str">
        <f>'Customer_Master'!G4615</f>
        <v>Valid</v>
      </c>
      <c r="E4615" t="str">
        <f>'Customer_Master'!I4615</f>
        <v>Valid</v>
      </c>
      <c r="F4615" t="str">
        <f>'Customer_Master'!X4615</f>
        <v>Complete</v>
      </c>
      <c r="G4615">
        <f>'Customer_Master'!Y4615</f>
        <v>75</v>
      </c>
    </row>
    <row r="4616" spans="1:7" x14ac:dyDescent="0.25">
      <c r="A4616" s="1" t="str">
        <f>'Customer_Master'!A4616</f>
        <v>CUST-03597</v>
      </c>
      <c r="B4616" s="1" t="str">
        <f>'Customer_Master'!D4616</f>
        <v>Samuel Kamau</v>
      </c>
      <c r="C4616" s="1" t="str">
        <f>'Customer_Master'!E4616</f>
        <v>Swiftlabs</v>
      </c>
      <c r="D4616" t="str">
        <f>'Customer_Master'!G4616</f>
        <v>Valid</v>
      </c>
      <c r="E4616" t="str">
        <f>'Customer_Master'!I4616</f>
        <v>Valid</v>
      </c>
      <c r="F4616" t="str">
        <f>'Customer_Master'!X4616</f>
        <v>Complete</v>
      </c>
      <c r="G4616">
        <f>'Customer_Master'!Y4616</f>
        <v>100</v>
      </c>
    </row>
    <row r="4617" spans="1:7" x14ac:dyDescent="0.25">
      <c r="A4617" s="1" t="str">
        <f>'Customer_Master'!A4617</f>
        <v>CUST-04910</v>
      </c>
      <c r="B4617" s="1" t="str">
        <f>'Customer_Master'!D4617</f>
        <v>Ogechi Akinola</v>
      </c>
      <c r="C4617" s="1" t="str">
        <f>'Customer_Master'!E4617</f>
        <v>Twiga Foods</v>
      </c>
      <c r="D4617" t="str">
        <f>'Customer_Master'!G4617</f>
        <v>Valid</v>
      </c>
      <c r="E4617" t="str">
        <f>'Customer_Master'!I4617</f>
        <v>Valid</v>
      </c>
      <c r="F4617" t="str">
        <f>'Customer_Master'!X4617</f>
        <v>Complete</v>
      </c>
      <c r="G4617">
        <f>'Customer_Master'!Y4617</f>
        <v>75</v>
      </c>
    </row>
    <row r="4618" spans="1:7" x14ac:dyDescent="0.25">
      <c r="A4618" s="1" t="str">
        <f>'Customer_Master'!A4618</f>
        <v>CUST-02261</v>
      </c>
      <c r="B4618" s="1" t="str">
        <f>'Customer_Master'!D4618</f>
        <v>Bello Musa</v>
      </c>
      <c r="C4618" s="1" t="str">
        <f>'Customer_Master'!E4618</f>
        <v>Orbitworks Inc</v>
      </c>
      <c r="D4618" t="str">
        <f>'Customer_Master'!G4618</f>
        <v>Valid</v>
      </c>
      <c r="E4618" t="str">
        <f>'Customer_Master'!I4618</f>
        <v>Valid</v>
      </c>
      <c r="F4618" t="str">
        <f>'Customer_Master'!X4618</f>
        <v>Complete</v>
      </c>
      <c r="G4618">
        <f>'Customer_Master'!Y4618</f>
        <v>75</v>
      </c>
    </row>
    <row r="4619" spans="1:7" x14ac:dyDescent="0.25">
      <c r="A4619" s="1" t="str">
        <f>'Customer_Master'!A4619</f>
        <v>CUST-00305</v>
      </c>
      <c r="B4619" s="1" t="str">
        <f>'Customer_Master'!D4619</f>
        <v>Grace Jones</v>
      </c>
      <c r="C4619" s="1" t="str">
        <f>'Customer_Master'!E4619</f>
        <v>Brightsolutions</v>
      </c>
      <c r="D4619" t="str">
        <f>'Customer_Master'!G4619</f>
        <v>Valid</v>
      </c>
      <c r="E4619" t="str">
        <f>'Customer_Master'!I4619</f>
        <v>Valid</v>
      </c>
      <c r="F4619" t="str">
        <f>'Customer_Master'!X4619</f>
        <v>Complete</v>
      </c>
      <c r="G4619">
        <f>'Customer_Master'!Y4619</f>
        <v>100</v>
      </c>
    </row>
    <row r="4620" spans="1:7" x14ac:dyDescent="0.25">
      <c r="A4620" s="1" t="str">
        <f>'Customer_Master'!A4620</f>
        <v>CUST-04217</v>
      </c>
      <c r="B4620" s="1" t="str">
        <f>'Customer_Master'!D4620</f>
        <v>Akinyi Oladipo</v>
      </c>
      <c r="C4620" s="1" t="str">
        <f>'Customer_Master'!E4620</f>
        <v>Gridlogic Ltd</v>
      </c>
      <c r="D4620" t="str">
        <f>'Customer_Master'!G4620</f>
        <v>Valid</v>
      </c>
      <c r="E4620" t="str">
        <f>'Customer_Master'!I4620</f>
        <v>Valid</v>
      </c>
      <c r="F4620" t="str">
        <f>'Customer_Master'!X4620</f>
        <v>Complete</v>
      </c>
      <c r="G4620">
        <f>'Customer_Master'!Y4620</f>
        <v>100</v>
      </c>
    </row>
    <row r="4621" spans="1:7" x14ac:dyDescent="0.25">
      <c r="A4621" s="1" t="str">
        <f>'Customer_Master'!A4621</f>
        <v>CUST-04991</v>
      </c>
      <c r="B4621" s="1" t="str">
        <f>'Customer_Master'!D4621</f>
        <v>Hauwa</v>
      </c>
      <c r="C4621" s="1" t="str">
        <f>'Customer_Master'!E4621</f>
        <v>Dangote Industries</v>
      </c>
      <c r="D4621" t="str">
        <f>'Customer_Master'!G4621</f>
        <v>Valid</v>
      </c>
      <c r="E4621" t="str">
        <f>'Customer_Master'!I4621</f>
        <v>Valid</v>
      </c>
      <c r="F4621" t="str">
        <f>'Customer_Master'!X4621</f>
        <v>Incomplete</v>
      </c>
      <c r="G4621">
        <f>'Customer_Master'!Y4621</f>
        <v>60</v>
      </c>
    </row>
    <row r="4622" spans="1:7" x14ac:dyDescent="0.25">
      <c r="A4622" s="1" t="str">
        <f>'Customer_Master'!A4622</f>
        <v>CUST-03722</v>
      </c>
      <c r="B4622" s="1" t="str">
        <f>'Customer_Master'!D4622</f>
        <v>Kemi</v>
      </c>
      <c r="C4622" s="1" t="str">
        <f>'Customer_Master'!E4622</f>
        <v>Mtn Group</v>
      </c>
      <c r="D4622" t="str">
        <f>'Customer_Master'!G4622</f>
        <v>Valid</v>
      </c>
      <c r="E4622" t="str">
        <f>'Customer_Master'!I4622</f>
        <v>Valid</v>
      </c>
      <c r="F4622" t="str">
        <f>'Customer_Master'!X4622</f>
        <v>Incomplete</v>
      </c>
      <c r="G4622">
        <f>'Customer_Master'!Y4622</f>
        <v>60</v>
      </c>
    </row>
    <row r="4623" spans="1:7" x14ac:dyDescent="0.25">
      <c r="A4623" s="1" t="str">
        <f>'Customer_Master'!A4623</f>
        <v>CUST-00304</v>
      </c>
      <c r="B4623" s="1" t="str">
        <f>'Customer_Master'!D4623</f>
        <v>Mercy Salami</v>
      </c>
      <c r="C4623" s="1" t="str">
        <f>'Customer_Master'!E4623</f>
        <v>Echoworks Plc</v>
      </c>
      <c r="D4623" t="str">
        <f>'Customer_Master'!G4623</f>
        <v>Valid</v>
      </c>
      <c r="E4623" t="str">
        <f>'Customer_Master'!I4623</f>
        <v>Valid</v>
      </c>
      <c r="F4623" t="str">
        <f>'Customer_Master'!X4623</f>
        <v>Complete</v>
      </c>
      <c r="G4623">
        <f>'Customer_Master'!Y4623</f>
        <v>75</v>
      </c>
    </row>
    <row r="4624" spans="1:7" x14ac:dyDescent="0.25">
      <c r="A4624" s="1" t="str">
        <f>'Customer_Master'!A4624</f>
        <v>CUST-02428</v>
      </c>
      <c r="B4624" s="1" t="str">
        <f>'Customer_Master'!D4624</f>
        <v>Tariq Mohammed</v>
      </c>
      <c r="C4624" s="1" t="str">
        <f>'Customer_Master'!E4624</f>
        <v>Apexlogistics</v>
      </c>
      <c r="D4624" t="str">
        <f>'Customer_Master'!G4624</f>
        <v>Valid</v>
      </c>
      <c r="E4624" t="str">
        <f>'Customer_Master'!I4624</f>
        <v>Valid</v>
      </c>
      <c r="F4624" t="str">
        <f>'Customer_Master'!X4624</f>
        <v>Complete</v>
      </c>
      <c r="G4624">
        <f>'Customer_Master'!Y4624</f>
        <v>100</v>
      </c>
    </row>
    <row r="4625" spans="1:7" x14ac:dyDescent="0.25">
      <c r="A4625" s="1" t="str">
        <f>'Customer_Master'!A4625</f>
        <v>CUST-04706</v>
      </c>
      <c r="B4625" s="1" t="str">
        <f>'Customer_Master'!D4625</f>
        <v>Adaeze Musa</v>
      </c>
      <c r="C4625" s="1" t="str">
        <f>'Customer_Master'!E4625</f>
        <v>Konga</v>
      </c>
      <c r="D4625" t="str">
        <f>'Customer_Master'!G4625</f>
        <v>Valid</v>
      </c>
      <c r="E4625" t="str">
        <f>'Customer_Master'!I4625</f>
        <v>Valid</v>
      </c>
      <c r="F4625" t="str">
        <f>'Customer_Master'!X4625</f>
        <v>Complete</v>
      </c>
      <c r="G4625">
        <f>'Customer_Master'!Y4625</f>
        <v>100</v>
      </c>
    </row>
    <row r="4626" spans="1:7" x14ac:dyDescent="0.25">
      <c r="A4626" s="1" t="str">
        <f>'Customer_Master'!A4626</f>
        <v>CUST-04255</v>
      </c>
      <c r="B4626" s="1" t="str">
        <f>'Customer_Master'!D4626</f>
        <v>Blessing Idris</v>
      </c>
      <c r="C4626" s="1" t="str">
        <f>'Customer_Master'!E4626</f>
        <v>Flour Mills Of Nigeria</v>
      </c>
      <c r="D4626" t="str">
        <f>'Customer_Master'!G4626</f>
        <v>Valid</v>
      </c>
      <c r="E4626" t="str">
        <f>'Customer_Master'!I4626</f>
        <v>Valid</v>
      </c>
      <c r="F4626" t="str">
        <f>'Customer_Master'!X4626</f>
        <v>Complete</v>
      </c>
      <c r="G4626">
        <f>'Customer_Master'!Y4626</f>
        <v>100</v>
      </c>
    </row>
    <row r="4627" spans="1:7" x14ac:dyDescent="0.25">
      <c r="A4627" s="1" t="str">
        <f>'Customer_Master'!A4627</f>
        <v>CUST-02669</v>
      </c>
      <c r="B4627" s="1" t="str">
        <f>'Customer_Master'!D4627</f>
        <v>Folake Adewale</v>
      </c>
      <c r="C4627" s="1" t="str">
        <f>'Customer_Master'!E4627</f>
        <v>Primesoft</v>
      </c>
      <c r="D4627" t="str">
        <f>'Customer_Master'!G4627</f>
        <v>Valid</v>
      </c>
      <c r="E4627" t="str">
        <f>'Customer_Master'!I4627</f>
        <v>Valid</v>
      </c>
      <c r="F4627" t="str">
        <f>'Customer_Master'!X4627</f>
        <v>Complete</v>
      </c>
      <c r="G4627">
        <f>'Customer_Master'!Y4627</f>
        <v>100</v>
      </c>
    </row>
    <row r="4628" spans="1:7" x14ac:dyDescent="0.25">
      <c r="A4628" s="1" t="str">
        <f>'Customer_Master'!A4628</f>
        <v>CUST-01290</v>
      </c>
      <c r="B4628" s="1" t="str">
        <f>'Customer_Master'!D4628</f>
        <v>Ngozi Adewale</v>
      </c>
      <c r="C4628" s="1" t="str">
        <f>'Customer_Master'!E4628</f>
        <v>Hivehealth Inc</v>
      </c>
      <c r="D4628" t="str">
        <f>'Customer_Master'!G4628</f>
        <v>Valid</v>
      </c>
      <c r="E4628" t="str">
        <f>'Customer_Master'!I4628</f>
        <v>Valid</v>
      </c>
      <c r="F4628" t="str">
        <f>'Customer_Master'!X4628</f>
        <v>Complete</v>
      </c>
      <c r="G4628">
        <f>'Customer_Master'!Y4628</f>
        <v>75</v>
      </c>
    </row>
    <row r="4629" spans="1:7" x14ac:dyDescent="0.25">
      <c r="A4629" s="1" t="str">
        <f>'Customer_Master'!A4629</f>
        <v>CUST-03834</v>
      </c>
      <c r="B4629" s="1" t="str">
        <f>'Customer_Master'!D4629</f>
        <v>Damilola Smith</v>
      </c>
      <c r="C4629" s="1" t="str">
        <f>'Customer_Master'!E4629</f>
        <v>Teamapt</v>
      </c>
      <c r="D4629" t="str">
        <f>'Customer_Master'!G4629</f>
        <v>Valid</v>
      </c>
      <c r="E4629" t="str">
        <f>'Customer_Master'!I4629</f>
        <v>Valid</v>
      </c>
      <c r="F4629" t="str">
        <f>'Customer_Master'!X4629</f>
        <v>Complete</v>
      </c>
      <c r="G4629">
        <f>'Customer_Master'!Y4629</f>
        <v>100</v>
      </c>
    </row>
    <row r="4630" spans="1:7" x14ac:dyDescent="0.25">
      <c r="A4630" s="1" t="str">
        <f>'Customer_Master'!A4630</f>
        <v>CUST-00258</v>
      </c>
      <c r="B4630" s="1" t="str">
        <f>'Customer_Master'!D4630</f>
        <v>Abdullahi Johnson</v>
      </c>
      <c r="C4630" s="1" t="str">
        <f>'Customer_Master'!E4630</f>
        <v>Carbon</v>
      </c>
      <c r="D4630" t="str">
        <f>'Customer_Master'!G4630</f>
        <v>Valid</v>
      </c>
      <c r="E4630" t="str">
        <f>'Customer_Master'!I4630</f>
        <v>Valid</v>
      </c>
      <c r="F4630" t="str">
        <f>'Customer_Master'!X4630</f>
        <v>Complete</v>
      </c>
      <c r="G4630">
        <f>'Customer_Master'!Y4630</f>
        <v>100</v>
      </c>
    </row>
    <row r="4631" spans="1:7" x14ac:dyDescent="0.25">
      <c r="A4631" s="1" t="str">
        <f>'Customer_Master'!A4631</f>
        <v>CUST-01538</v>
      </c>
      <c r="B4631" s="1" t="str">
        <f>'Customer_Master'!D4631</f>
        <v>Joy Kamau</v>
      </c>
      <c r="C4631" s="1" t="str">
        <f>'Customer_Master'!E4631</f>
        <v>Interswitch</v>
      </c>
      <c r="D4631" t="str">
        <f>'Customer_Master'!G4631</f>
        <v>Valid</v>
      </c>
      <c r="E4631" t="str">
        <f>'Customer_Master'!I4631</f>
        <v>Valid</v>
      </c>
      <c r="F4631" t="str">
        <f>'Customer_Master'!X4631</f>
        <v>Complete</v>
      </c>
      <c r="G4631">
        <f>'Customer_Master'!Y4631</f>
        <v>100</v>
      </c>
    </row>
    <row r="4632" spans="1:7" x14ac:dyDescent="0.25">
      <c r="A4632" s="1" t="str">
        <f>'Customer_Master'!A4632</f>
        <v>CUST-04504</v>
      </c>
      <c r="B4632" s="1" t="str">
        <f>'Customer_Master'!D4632</f>
        <v>Blessing Adeleke</v>
      </c>
      <c r="C4632" s="1" t="str">
        <f>'Customer_Master'!E4632</f>
        <v>Orbithub</v>
      </c>
      <c r="D4632" t="str">
        <f>'Customer_Master'!G4632</f>
        <v>Valid</v>
      </c>
      <c r="E4632" t="str">
        <f>'Customer_Master'!I4632</f>
        <v>Valid</v>
      </c>
      <c r="F4632" t="str">
        <f>'Customer_Master'!X4632</f>
        <v>Complete</v>
      </c>
      <c r="G4632">
        <f>'Customer_Master'!Y4632</f>
        <v>100</v>
      </c>
    </row>
    <row r="4633" spans="1:7" x14ac:dyDescent="0.25">
      <c r="A4633" s="1" t="str">
        <f>'Customer_Master'!A4633</f>
        <v>CUST-02395</v>
      </c>
      <c r="B4633" s="1" t="str">
        <f>'Customer_Master'!D4633</f>
        <v>Mwangi Mwangi</v>
      </c>
      <c r="C4633" s="1" t="str">
        <f>'Customer_Master'!E4633</f>
        <v>Mpesa Solutions</v>
      </c>
      <c r="D4633" t="str">
        <f>'Customer_Master'!G4633</f>
        <v>Valid</v>
      </c>
      <c r="E4633" t="str">
        <f>'Customer_Master'!I4633</f>
        <v>Valid</v>
      </c>
      <c r="F4633" t="str">
        <f>'Customer_Master'!X4633</f>
        <v>Complete</v>
      </c>
      <c r="G4633">
        <f>'Customer_Master'!Y4633</f>
        <v>75</v>
      </c>
    </row>
    <row r="4634" spans="1:7" x14ac:dyDescent="0.25">
      <c r="A4634" s="1" t="str">
        <f>'Customer_Master'!A4634</f>
        <v>CUST-03669</v>
      </c>
      <c r="B4634" s="1" t="str">
        <f>'Customer_Master'!D4634</f>
        <v>Chidinma Ugwu</v>
      </c>
      <c r="C4634" s="1" t="str">
        <f>'Customer_Master'!E4634</f>
        <v>Quantalabs</v>
      </c>
      <c r="D4634" t="str">
        <f>'Customer_Master'!G4634</f>
        <v>Valid</v>
      </c>
      <c r="E4634" t="str">
        <f>'Customer_Master'!I4634</f>
        <v>Valid</v>
      </c>
      <c r="F4634" t="str">
        <f>'Customer_Master'!X4634</f>
        <v>Complete</v>
      </c>
      <c r="G4634">
        <f>'Customer_Master'!Y4634</f>
        <v>100</v>
      </c>
    </row>
    <row r="4635" spans="1:7" x14ac:dyDescent="0.25">
      <c r="A4635" s="1" t="str">
        <f>'Customer_Master'!A4635</f>
        <v>CUST-00019</v>
      </c>
      <c r="B4635" s="1" t="str">
        <f>'Customer_Master'!D4635</f>
        <v>Daniel Mohammed</v>
      </c>
      <c r="C4635" s="1" t="str">
        <f>'Customer_Master'!E4635</f>
        <v>Kuda</v>
      </c>
      <c r="D4635" t="str">
        <f>'Customer_Master'!G4635</f>
        <v>Valid</v>
      </c>
      <c r="E4635" t="str">
        <f>'Customer_Master'!I4635</f>
        <v>Invalid</v>
      </c>
      <c r="F4635" t="str">
        <f>'Customer_Master'!X4635</f>
        <v>Complete</v>
      </c>
      <c r="G4635">
        <f>'Customer_Master'!Y4635</f>
        <v>80</v>
      </c>
    </row>
    <row r="4636" spans="1:7" x14ac:dyDescent="0.25">
      <c r="A4636" s="1" t="str">
        <f>'Customer_Master'!A4636</f>
        <v>CUST-01517</v>
      </c>
      <c r="B4636" s="1" t="str">
        <f>'Customer_Master'!D4636</f>
        <v>Ikechukwu Kelly</v>
      </c>
      <c r="C4636" s="1" t="str">
        <f>'Customer_Master'!E4636</f>
        <v>Not Available</v>
      </c>
      <c r="D4636" t="str">
        <f>'Customer_Master'!G4636</f>
        <v>Valid</v>
      </c>
      <c r="E4636" t="str">
        <f>'Customer_Master'!I4636</f>
        <v>Valid</v>
      </c>
      <c r="F4636" t="str">
        <f>'Customer_Master'!X4636</f>
        <v>Incomplete</v>
      </c>
      <c r="G4636">
        <f>'Customer_Master'!Y4636</f>
        <v>60</v>
      </c>
    </row>
    <row r="4637" spans="1:7" x14ac:dyDescent="0.25">
      <c r="A4637" s="1" t="str">
        <f>'Customer_Master'!A4637</f>
        <v>CUST-01559</v>
      </c>
      <c r="B4637" s="1" t="str">
        <f>'Customer_Master'!D4637</f>
        <v>Amaka Adeyemi</v>
      </c>
      <c r="C4637" s="1" t="str">
        <f>'Customer_Master'!E4637</f>
        <v>Sparklogic</v>
      </c>
      <c r="D4637" t="str">
        <f>'Customer_Master'!G4637</f>
        <v>Valid</v>
      </c>
      <c r="E4637" t="str">
        <f>'Customer_Master'!I4637</f>
        <v>Valid</v>
      </c>
      <c r="F4637" t="str">
        <f>'Customer_Master'!X4637</f>
        <v>Complete</v>
      </c>
      <c r="G4637">
        <f>'Customer_Master'!Y4637</f>
        <v>100</v>
      </c>
    </row>
    <row r="4638" spans="1:7" x14ac:dyDescent="0.25">
      <c r="A4638" s="1" t="str">
        <f>'Customer_Master'!A4638</f>
        <v>CUST-04162</v>
      </c>
      <c r="B4638" s="1" t="str">
        <f>'Customer_Master'!D4638</f>
        <v>Musa Aliyu</v>
      </c>
      <c r="C4638" s="1" t="str">
        <f>'Customer_Master'!E4638</f>
        <v>Piggyvest</v>
      </c>
      <c r="D4638" t="str">
        <f>'Customer_Master'!G4638</f>
        <v>Valid</v>
      </c>
      <c r="E4638" t="str">
        <f>'Customer_Master'!I4638</f>
        <v>Valid</v>
      </c>
      <c r="F4638" t="str">
        <f>'Customer_Master'!X4638</f>
        <v>Complete</v>
      </c>
      <c r="G4638">
        <f>'Customer_Master'!Y4638</f>
        <v>75</v>
      </c>
    </row>
    <row r="4639" spans="1:7" x14ac:dyDescent="0.25">
      <c r="A4639" s="1" t="str">
        <f>'Customer_Master'!A4639</f>
        <v>CUST-00286</v>
      </c>
      <c r="B4639" s="1" t="str">
        <f>'Customer_Master'!D4639</f>
        <v>Favour Williams</v>
      </c>
      <c r="C4639" s="1" t="str">
        <f>'Customer_Master'!E4639</f>
        <v>Zennetworks Llc</v>
      </c>
      <c r="D4639" t="str">
        <f>'Customer_Master'!G4639</f>
        <v>Valid</v>
      </c>
      <c r="E4639" t="str">
        <f>'Customer_Master'!I4639</f>
        <v>Valid</v>
      </c>
      <c r="F4639" t="str">
        <f>'Customer_Master'!X4639</f>
        <v>Complete</v>
      </c>
      <c r="G4639">
        <f>'Customer_Master'!Y4639</f>
        <v>100</v>
      </c>
    </row>
    <row r="4640" spans="1:7" x14ac:dyDescent="0.25">
      <c r="A4640" s="1" t="str">
        <f>'Customer_Master'!A4640</f>
        <v>CUST-01750</v>
      </c>
      <c r="B4640" s="1" t="str">
        <f>'Customer_Master'!D4640</f>
        <v>Amina Lawal</v>
      </c>
      <c r="C4640" s="1" t="str">
        <f>'Customer_Master'!E4640</f>
        <v>Corehub</v>
      </c>
      <c r="D4640" t="str">
        <f>'Customer_Master'!G4640</f>
        <v>Valid</v>
      </c>
      <c r="E4640" t="str">
        <f>'Customer_Master'!I4640</f>
        <v>Valid</v>
      </c>
      <c r="F4640" t="str">
        <f>'Customer_Master'!X4640</f>
        <v>Complete</v>
      </c>
      <c r="G4640">
        <f>'Customer_Master'!Y4640</f>
        <v>100</v>
      </c>
    </row>
    <row r="4641" spans="1:7" x14ac:dyDescent="0.25">
      <c r="A4641" s="1" t="str">
        <f>'Customer_Master'!A4641</f>
        <v>CUST-02490</v>
      </c>
      <c r="B4641" s="1" t="str">
        <f>'Customer_Master'!D4641</f>
        <v>Otieno Mensah</v>
      </c>
      <c r="C4641" s="1" t="str">
        <f>'Customer_Master'!E4641</f>
        <v>Hivefinance Gmbh</v>
      </c>
      <c r="D4641" t="str">
        <f>'Customer_Master'!G4641</f>
        <v>Valid</v>
      </c>
      <c r="E4641" t="str">
        <f>'Customer_Master'!I4641</f>
        <v>Valid</v>
      </c>
      <c r="F4641" t="str">
        <f>'Customer_Master'!X4641</f>
        <v>Complete</v>
      </c>
      <c r="G4641">
        <f>'Customer_Master'!Y4641</f>
        <v>100</v>
      </c>
    </row>
    <row r="4642" spans="1:7" x14ac:dyDescent="0.25">
      <c r="A4642" s="1" t="str">
        <f>'Customer_Master'!A4642</f>
        <v>CUST-04325</v>
      </c>
      <c r="B4642" s="1" t="str">
        <f>'Customer_Master'!D4642</f>
        <v>Adebayo</v>
      </c>
      <c r="C4642" s="1" t="str">
        <f>'Customer_Master'!E4642</f>
        <v>Chipper Cash</v>
      </c>
      <c r="D4642" t="str">
        <f>'Customer_Master'!G4642</f>
        <v>Valid</v>
      </c>
      <c r="E4642" t="str">
        <f>'Customer_Master'!I4642</f>
        <v>Valid</v>
      </c>
      <c r="F4642" t="str">
        <f>'Customer_Master'!X4642</f>
        <v>Incomplete</v>
      </c>
      <c r="G4642">
        <f>'Customer_Master'!Y4642</f>
        <v>60</v>
      </c>
    </row>
    <row r="4643" spans="1:7" x14ac:dyDescent="0.25">
      <c r="A4643" s="1" t="str">
        <f>'Customer_Master'!A4643</f>
        <v>CUST-03890</v>
      </c>
      <c r="B4643" s="1" t="str">
        <f>'Customer_Master'!D4643</f>
        <v>Wanjala Botha</v>
      </c>
      <c r="C4643" s="1" t="str">
        <f>'Customer_Master'!E4643</f>
        <v>Dangote Industries</v>
      </c>
      <c r="D4643" t="str">
        <f>'Customer_Master'!G4643</f>
        <v>Valid</v>
      </c>
      <c r="E4643" t="str">
        <f>'Customer_Master'!I4643</f>
        <v>Valid</v>
      </c>
      <c r="F4643" t="str">
        <f>'Customer_Master'!X4643</f>
        <v>Complete</v>
      </c>
      <c r="G4643">
        <f>'Customer_Master'!Y4643</f>
        <v>100</v>
      </c>
    </row>
    <row r="4644" spans="1:7" x14ac:dyDescent="0.25">
      <c r="A4644" s="1" t="str">
        <f>'Customer_Master'!A4644</f>
        <v>CUST-02793</v>
      </c>
      <c r="B4644" s="1" t="str">
        <f>'Customer_Master'!D4644</f>
        <v>Ryan Traore</v>
      </c>
      <c r="C4644" s="1" t="str">
        <f>'Customer_Master'!E4644</f>
        <v>Moniepoint</v>
      </c>
      <c r="D4644" t="str">
        <f>'Customer_Master'!G4644</f>
        <v>Valid</v>
      </c>
      <c r="E4644" t="str">
        <f>'Customer_Master'!I4644</f>
        <v>Valid</v>
      </c>
      <c r="F4644" t="str">
        <f>'Customer_Master'!X4644</f>
        <v>Complete</v>
      </c>
      <c r="G4644">
        <f>'Customer_Master'!Y4644</f>
        <v>100</v>
      </c>
    </row>
    <row r="4645" spans="1:7" x14ac:dyDescent="0.25">
      <c r="A4645" s="1" t="str">
        <f>'Customer_Master'!A4645</f>
        <v>CUST-04960</v>
      </c>
      <c r="B4645" s="1" t="str">
        <f>'Customer_Master'!D4645</f>
        <v>Sipho Mohammed</v>
      </c>
      <c r="C4645" s="1" t="str">
        <f>'Customer_Master'!E4645</f>
        <v>Stacklogic</v>
      </c>
      <c r="D4645" t="str">
        <f>'Customer_Master'!G4645</f>
        <v>Valid</v>
      </c>
      <c r="E4645" t="str">
        <f>'Customer_Master'!I4645</f>
        <v>Valid</v>
      </c>
      <c r="F4645" t="str">
        <f>'Customer_Master'!X4645</f>
        <v>Complete</v>
      </c>
      <c r="G4645">
        <f>'Customer_Master'!Y4645</f>
        <v>100</v>
      </c>
    </row>
    <row r="4646" spans="1:7" x14ac:dyDescent="0.25">
      <c r="A4646" s="1" t="str">
        <f>'Customer_Master'!A4646</f>
        <v>CUST-01212</v>
      </c>
      <c r="B4646" s="1" t="str">
        <f>'Customer_Master'!D4646</f>
        <v>Zainab Akinola</v>
      </c>
      <c r="C4646" s="1" t="str">
        <f>'Customer_Master'!E4646</f>
        <v>Swiftsoft Ltd</v>
      </c>
      <c r="D4646" t="str">
        <f>'Customer_Master'!G4646</f>
        <v>Valid</v>
      </c>
      <c r="E4646" t="str">
        <f>'Customer_Master'!I4646</f>
        <v>Valid</v>
      </c>
      <c r="F4646" t="str">
        <f>'Customer_Master'!X4646</f>
        <v>Complete</v>
      </c>
      <c r="G4646">
        <f>'Customer_Master'!Y4646</f>
        <v>100</v>
      </c>
    </row>
    <row r="4647" spans="1:7" x14ac:dyDescent="0.25">
      <c r="A4647" s="1" t="str">
        <f>'Customer_Master'!A4647</f>
        <v>CUST-04890</v>
      </c>
      <c r="B4647" s="1" t="str">
        <f>'Customer_Master'!D4647</f>
        <v>Tope Otieno</v>
      </c>
      <c r="C4647" s="1" t="str">
        <f>'Customer_Master'!E4647</f>
        <v>Hivecapital Ltd</v>
      </c>
      <c r="D4647" t="str">
        <f>'Customer_Master'!G4647</f>
        <v>Valid</v>
      </c>
      <c r="E4647" t="str">
        <f>'Customer_Master'!I4647</f>
        <v>Valid</v>
      </c>
      <c r="F4647" t="str">
        <f>'Customer_Master'!X4647</f>
        <v>Complete</v>
      </c>
      <c r="G4647">
        <f>'Customer_Master'!Y4647</f>
        <v>75</v>
      </c>
    </row>
    <row r="4648" spans="1:7" x14ac:dyDescent="0.25">
      <c r="A4648" s="1" t="str">
        <f>'Customer_Master'!A4648</f>
        <v>CUST-04340</v>
      </c>
      <c r="B4648" s="1" t="str">
        <f>'Customer_Master'!D4648</f>
        <v>Kayode Musa</v>
      </c>
      <c r="C4648" s="1" t="str">
        <f>'Customer_Master'!E4648</f>
        <v>Vertexworks Inc</v>
      </c>
      <c r="D4648" t="str">
        <f>'Customer_Master'!G4648</f>
        <v>Valid</v>
      </c>
      <c r="E4648" t="str">
        <f>'Customer_Master'!I4648</f>
        <v>Valid</v>
      </c>
      <c r="F4648" t="str">
        <f>'Customer_Master'!X4648</f>
        <v>Complete</v>
      </c>
      <c r="G4648">
        <f>'Customer_Master'!Y4648</f>
        <v>100</v>
      </c>
    </row>
    <row r="4649" spans="1:7" x14ac:dyDescent="0.25">
      <c r="A4649" s="1" t="str">
        <f>'Customer_Master'!A4649</f>
        <v>CUST-01542</v>
      </c>
      <c r="B4649" s="1" t="str">
        <f>'Customer_Master'!D4649</f>
        <v>Pieter Botha</v>
      </c>
      <c r="C4649" s="1" t="str">
        <f>'Customer_Master'!E4649</f>
        <v>Bua Foods</v>
      </c>
      <c r="D4649" t="str">
        <f>'Customer_Master'!G4649</f>
        <v>Valid</v>
      </c>
      <c r="E4649" t="str">
        <f>'Customer_Master'!I4649</f>
        <v>Valid</v>
      </c>
      <c r="F4649" t="str">
        <f>'Customer_Master'!X4649</f>
        <v>Complete</v>
      </c>
      <c r="G4649">
        <f>'Customer_Master'!Y4649</f>
        <v>100</v>
      </c>
    </row>
    <row r="4650" spans="1:7" x14ac:dyDescent="0.25">
      <c r="A4650" s="1" t="str">
        <f>'Customer_Master'!A4650</f>
        <v>CUST-01129</v>
      </c>
      <c r="B4650" s="1" t="str">
        <f>'Customer_Master'!D4650</f>
        <v>Jessica</v>
      </c>
      <c r="C4650" s="1" t="str">
        <f>'Customer_Master'!E4650</f>
        <v>Pulselogic Plc</v>
      </c>
      <c r="D4650" t="str">
        <f>'Customer_Master'!G4650</f>
        <v>Valid</v>
      </c>
      <c r="E4650" t="str">
        <f>'Customer_Master'!I4650</f>
        <v>Valid</v>
      </c>
      <c r="F4650" t="str">
        <f>'Customer_Master'!X4650</f>
        <v>Incomplete</v>
      </c>
      <c r="G4650">
        <f>'Customer_Master'!Y4650</f>
        <v>60</v>
      </c>
    </row>
    <row r="4651" spans="1:7" x14ac:dyDescent="0.25">
      <c r="A4651" s="1" t="str">
        <f>'Customer_Master'!A4651</f>
        <v>CUST-00592</v>
      </c>
      <c r="B4651" s="1" t="str">
        <f>'Customer_Master'!D4651</f>
        <v>David Afolabi</v>
      </c>
      <c r="C4651" s="1" t="str">
        <f>'Customer_Master'!E4651</f>
        <v>Flour Mills Of Nigeria</v>
      </c>
      <c r="D4651" t="str">
        <f>'Customer_Master'!G4651</f>
        <v>Valid</v>
      </c>
      <c r="E4651" t="str">
        <f>'Customer_Master'!I4651</f>
        <v>Valid</v>
      </c>
      <c r="F4651" t="str">
        <f>'Customer_Master'!X4651</f>
        <v>Complete</v>
      </c>
      <c r="G4651">
        <f>'Customer_Master'!Y4651</f>
        <v>100</v>
      </c>
    </row>
    <row r="4652" spans="1:7" x14ac:dyDescent="0.25">
      <c r="A4652" s="1" t="str">
        <f>'Customer_Master'!A4652</f>
        <v>CUST-02317</v>
      </c>
      <c r="B4652" s="1" t="str">
        <f>'Customer_Master'!D4652</f>
        <v>Kunle Botha</v>
      </c>
      <c r="C4652" s="1" t="str">
        <f>'Customer_Master'!E4652</f>
        <v>Konga</v>
      </c>
      <c r="D4652" t="str">
        <f>'Customer_Master'!G4652</f>
        <v>Valid</v>
      </c>
      <c r="E4652" t="str">
        <f>'Customer_Master'!I4652</f>
        <v>Valid</v>
      </c>
      <c r="F4652" t="str">
        <f>'Customer_Master'!X4652</f>
        <v>Complete</v>
      </c>
      <c r="G4652">
        <f>'Customer_Master'!Y4652</f>
        <v>100</v>
      </c>
    </row>
    <row r="4653" spans="1:7" x14ac:dyDescent="0.25">
      <c r="A4653" s="1" t="str">
        <f>'Customer_Master'!A4653</f>
        <v>CUST-03602</v>
      </c>
      <c r="B4653" s="1" t="str">
        <f>'Customer_Master'!D4653</f>
        <v>Daniel Okonkwo</v>
      </c>
      <c r="C4653" s="1" t="str">
        <f>'Customer_Master'!E4653</f>
        <v>Corelogic Llc</v>
      </c>
      <c r="D4653" t="str">
        <f>'Customer_Master'!G4653</f>
        <v>Valid</v>
      </c>
      <c r="E4653" t="str">
        <f>'Customer_Master'!I4653</f>
        <v>Valid</v>
      </c>
      <c r="F4653" t="str">
        <f>'Customer_Master'!X4653</f>
        <v>Complete</v>
      </c>
      <c r="G4653">
        <f>'Customer_Master'!Y4653</f>
        <v>100</v>
      </c>
    </row>
    <row r="4654" spans="1:7" x14ac:dyDescent="0.25">
      <c r="A4654" s="1" t="str">
        <f>'Customer_Master'!A4654</f>
        <v>CUST-00861</v>
      </c>
      <c r="B4654" s="1" t="str">
        <f>'Customer_Master'!D4654</f>
        <v>Hannah Williams</v>
      </c>
      <c r="C4654" s="1" t="str">
        <f>'Customer_Master'!E4654</f>
        <v>Not Available</v>
      </c>
      <c r="D4654" t="str">
        <f>'Customer_Master'!G4654</f>
        <v>Valid</v>
      </c>
      <c r="E4654" t="str">
        <f>'Customer_Master'!I4654</f>
        <v>Valid</v>
      </c>
      <c r="F4654" t="str">
        <f>'Customer_Master'!X4654</f>
        <v>Incomplete</v>
      </c>
      <c r="G4654">
        <f>'Customer_Master'!Y4654</f>
        <v>60</v>
      </c>
    </row>
    <row r="4655" spans="1:7" x14ac:dyDescent="0.25">
      <c r="A4655" s="1" t="str">
        <f>'Customer_Master'!A4655</f>
        <v>CUST-05063</v>
      </c>
      <c r="B4655" s="1" t="str">
        <f>'Customer_Master'!D4655</f>
        <v>Grace Smith</v>
      </c>
      <c r="C4655" s="1" t="str">
        <f>'Customer_Master'!E4655</f>
        <v>Orbitanalytics Plc</v>
      </c>
      <c r="D4655" t="str">
        <f>'Customer_Master'!G4655</f>
        <v>Valid</v>
      </c>
      <c r="E4655" t="str">
        <f>'Customer_Master'!I4655</f>
        <v>Valid</v>
      </c>
      <c r="F4655" t="str">
        <f>'Customer_Master'!X4655</f>
        <v>Complete</v>
      </c>
      <c r="G4655">
        <f>'Customer_Master'!Y4655</f>
        <v>75</v>
      </c>
    </row>
    <row r="4656" spans="1:7" x14ac:dyDescent="0.25">
      <c r="A4656" s="1" t="str">
        <f>'Customer_Master'!A4656</f>
        <v>CUST-03995</v>
      </c>
      <c r="B4656" s="1" t="str">
        <f>'Customer_Master'!D4656</f>
        <v>Mercy Wilson</v>
      </c>
      <c r="C4656" s="1" t="str">
        <f>'Customer_Master'!E4656</f>
        <v>Stackcapital</v>
      </c>
      <c r="D4656" t="str">
        <f>'Customer_Master'!G4656</f>
        <v>Valid</v>
      </c>
      <c r="E4656" t="str">
        <f>'Customer_Master'!I4656</f>
        <v>Valid</v>
      </c>
      <c r="F4656" t="str">
        <f>'Customer_Master'!X4656</f>
        <v>Complete</v>
      </c>
      <c r="G4656">
        <f>'Customer_Master'!Y4656</f>
        <v>100</v>
      </c>
    </row>
    <row r="4657" spans="1:7" x14ac:dyDescent="0.25">
      <c r="A4657" s="1" t="str">
        <f>'Customer_Master'!A4657</f>
        <v>CUST-01204</v>
      </c>
      <c r="B4657" s="1" t="str">
        <f>'Customer_Master'!D4657</f>
        <v>Ogechi Botha</v>
      </c>
      <c r="C4657" s="1" t="str">
        <f>'Customer_Master'!E4657</f>
        <v>Leadai</v>
      </c>
      <c r="D4657" t="str">
        <f>'Customer_Master'!G4657</f>
        <v>Invalid</v>
      </c>
      <c r="E4657" t="str">
        <f>'Customer_Master'!I4657</f>
        <v>Valid</v>
      </c>
      <c r="F4657" t="str">
        <f>'Customer_Master'!X4657</f>
        <v>Complete</v>
      </c>
      <c r="G4657">
        <f>'Customer_Master'!Y4657</f>
        <v>70</v>
      </c>
    </row>
    <row r="4658" spans="1:7" x14ac:dyDescent="0.25">
      <c r="A4658" s="1" t="str">
        <f>'Customer_Master'!A4658</f>
        <v>CUST-04865</v>
      </c>
      <c r="B4658" s="1" t="str">
        <f>'Customer_Master'!D4658</f>
        <v>Kevin Obi</v>
      </c>
      <c r="C4658" s="1" t="str">
        <f>'Customer_Master'!E4658</f>
        <v>Jumia</v>
      </c>
      <c r="D4658" t="str">
        <f>'Customer_Master'!G4658</f>
        <v>Valid</v>
      </c>
      <c r="E4658" t="str">
        <f>'Customer_Master'!I4658</f>
        <v>Valid</v>
      </c>
      <c r="F4658" t="str">
        <f>'Customer_Master'!X4658</f>
        <v>Complete</v>
      </c>
      <c r="G4658">
        <f>'Customer_Master'!Y4658</f>
        <v>75</v>
      </c>
    </row>
    <row r="4659" spans="1:7" x14ac:dyDescent="0.25">
      <c r="A4659" s="1" t="str">
        <f>'Customer_Master'!A4659</f>
        <v>CUST-00131</v>
      </c>
      <c r="B4659" s="1" t="str">
        <f>'Customer_Master'!D4659</f>
        <v>Chiamaka O'Brien</v>
      </c>
      <c r="C4659" s="1" t="str">
        <f>'Customer_Master'!E4659</f>
        <v>Pulsehealth Plc</v>
      </c>
      <c r="D4659" t="str">
        <f>'Customer_Master'!G4659</f>
        <v>Valid</v>
      </c>
      <c r="E4659" t="str">
        <f>'Customer_Master'!I4659</f>
        <v>Valid</v>
      </c>
      <c r="F4659" t="str">
        <f>'Customer_Master'!X4659</f>
        <v>Complete</v>
      </c>
      <c r="G4659">
        <f>'Customer_Master'!Y4659</f>
        <v>100</v>
      </c>
    </row>
    <row r="4660" spans="1:7" x14ac:dyDescent="0.25">
      <c r="A4660" s="1" t="str">
        <f>'Customer_Master'!A4660</f>
        <v>CUST-00454</v>
      </c>
      <c r="B4660" s="1" t="str">
        <f>'Customer_Master'!D4660</f>
        <v>Olivia</v>
      </c>
      <c r="C4660" s="1" t="str">
        <f>'Customer_Master'!E4660</f>
        <v>Twiga Foods</v>
      </c>
      <c r="D4660" t="str">
        <f>'Customer_Master'!G4660</f>
        <v>Valid</v>
      </c>
      <c r="E4660" t="str">
        <f>'Customer_Master'!I4660</f>
        <v>Valid</v>
      </c>
      <c r="F4660" t="str">
        <f>'Customer_Master'!X4660</f>
        <v>Incomplete</v>
      </c>
      <c r="G4660">
        <f>'Customer_Master'!Y4660</f>
        <v>60</v>
      </c>
    </row>
    <row r="4661" spans="1:7" x14ac:dyDescent="0.25">
      <c r="A4661" s="1" t="str">
        <f>'Customer_Master'!A4661</f>
        <v>CUST-02835</v>
      </c>
      <c r="B4661" s="1" t="str">
        <f>'Customer_Master'!D4661</f>
        <v>Adaora Al-Farsi</v>
      </c>
      <c r="C4661" s="1" t="str">
        <f>'Customer_Master'!E4661</f>
        <v>Bua Foods</v>
      </c>
      <c r="D4661" t="str">
        <f>'Customer_Master'!G4661</f>
        <v>Valid</v>
      </c>
      <c r="E4661" t="str">
        <f>'Customer_Master'!I4661</f>
        <v>Valid</v>
      </c>
      <c r="F4661" t="str">
        <f>'Customer_Master'!X4661</f>
        <v>Complete</v>
      </c>
      <c r="G4661">
        <f>'Customer_Master'!Y4661</f>
        <v>100</v>
      </c>
    </row>
    <row r="4662" spans="1:7" x14ac:dyDescent="0.25">
      <c r="A4662" s="1" t="str">
        <f>'Customer_Master'!A4662</f>
        <v>CUST-01093</v>
      </c>
      <c r="B4662" s="1" t="str">
        <f>'Customer_Master'!D4662</f>
        <v>Ogechi Okorie</v>
      </c>
      <c r="C4662" s="1" t="str">
        <f>'Customer_Master'!E4662</f>
        <v>Vertexlogic</v>
      </c>
      <c r="D4662" t="str">
        <f>'Customer_Master'!G4662</f>
        <v>Valid</v>
      </c>
      <c r="E4662" t="str">
        <f>'Customer_Master'!I4662</f>
        <v>Valid</v>
      </c>
      <c r="F4662" t="str">
        <f>'Customer_Master'!X4662</f>
        <v>Complete</v>
      </c>
      <c r="G4662">
        <f>'Customer_Master'!Y4662</f>
        <v>100</v>
      </c>
    </row>
    <row r="4663" spans="1:7" x14ac:dyDescent="0.25">
      <c r="A4663" s="1" t="str">
        <f>'Customer_Master'!A4663</f>
        <v>CUST-01536</v>
      </c>
      <c r="B4663" s="1" t="str">
        <f>'Customer_Master'!D4663</f>
        <v>Aliyu Okafor</v>
      </c>
      <c r="C4663" s="1" t="str">
        <f>'Customer_Master'!E4663</f>
        <v>Interswitch</v>
      </c>
      <c r="D4663" t="str">
        <f>'Customer_Master'!G4663</f>
        <v>Valid</v>
      </c>
      <c r="E4663" t="str">
        <f>'Customer_Master'!I4663</f>
        <v>Valid</v>
      </c>
      <c r="F4663" t="str">
        <f>'Customer_Master'!X4663</f>
        <v>Complete</v>
      </c>
      <c r="G4663">
        <f>'Customer_Master'!Y4663</f>
        <v>100</v>
      </c>
    </row>
    <row r="4664" spans="1:7" x14ac:dyDescent="0.25">
      <c r="A4664" s="1" t="str">
        <f>'Customer_Master'!A4664</f>
        <v>CUST-02323</v>
      </c>
      <c r="B4664" s="1" t="str">
        <f>'Customer_Master'!D4664</f>
        <v>Thandiwe Oladipo</v>
      </c>
      <c r="C4664" s="1" t="str">
        <f>'Customer_Master'!E4664</f>
        <v>Swiftsolutions</v>
      </c>
      <c r="D4664" t="str">
        <f>'Customer_Master'!G4664</f>
        <v>Valid</v>
      </c>
      <c r="E4664" t="str">
        <f>'Customer_Master'!I4664</f>
        <v>Valid</v>
      </c>
      <c r="F4664" t="str">
        <f>'Customer_Master'!X4664</f>
        <v>Complete</v>
      </c>
      <c r="G4664">
        <f>'Customer_Master'!Y4664</f>
        <v>100</v>
      </c>
    </row>
    <row r="4665" spans="1:7" x14ac:dyDescent="0.25">
      <c r="A4665" s="1" t="str">
        <f>'Customer_Master'!A4665</f>
        <v>CUST-03447</v>
      </c>
      <c r="B4665" s="1" t="str">
        <f>'Customer_Master'!D4665</f>
        <v>Laura Balogun</v>
      </c>
      <c r="C4665" s="1" t="str">
        <f>'Customer_Master'!E4665</f>
        <v>Flour Mills Of Nigeria</v>
      </c>
      <c r="D4665" t="str">
        <f>'Customer_Master'!G4665</f>
        <v>Valid</v>
      </c>
      <c r="E4665" t="str">
        <f>'Customer_Master'!I4665</f>
        <v>Valid</v>
      </c>
      <c r="F4665" t="str">
        <f>'Customer_Master'!X4665</f>
        <v>Complete</v>
      </c>
      <c r="G4665">
        <f>'Customer_Master'!Y4665</f>
        <v>100</v>
      </c>
    </row>
    <row r="4666" spans="1:7" x14ac:dyDescent="0.25">
      <c r="A4666" s="1" t="str">
        <f>'Customer_Master'!A4666</f>
        <v>CUST-00655</v>
      </c>
      <c r="B4666" s="1" t="str">
        <f>'Customer_Master'!D4666</f>
        <v>Ngozi Asante</v>
      </c>
      <c r="C4666" s="1" t="str">
        <f>'Customer_Master'!E4666</f>
        <v>Orbitfinance</v>
      </c>
      <c r="D4666" t="str">
        <f>'Customer_Master'!G4666</f>
        <v>Valid</v>
      </c>
      <c r="E4666" t="str">
        <f>'Customer_Master'!I4666</f>
        <v>Valid</v>
      </c>
      <c r="F4666" t="str">
        <f>'Customer_Master'!X4666</f>
        <v>Complete</v>
      </c>
      <c r="G4666">
        <f>'Customer_Master'!Y4666</f>
        <v>100</v>
      </c>
    </row>
    <row r="4667" spans="1:7" x14ac:dyDescent="0.25">
      <c r="A4667" s="1" t="str">
        <f>'Customer_Master'!A4667</f>
        <v>CUST-00551</v>
      </c>
      <c r="B4667" s="1" t="str">
        <f>'Customer_Master'!D4667</f>
        <v>James</v>
      </c>
      <c r="C4667" s="1" t="str">
        <f>'Customer_Master'!E4667</f>
        <v>Pulsesystems Inc</v>
      </c>
      <c r="D4667" t="str">
        <f>'Customer_Master'!G4667</f>
        <v>Valid</v>
      </c>
      <c r="E4667" t="str">
        <f>'Customer_Master'!I4667</f>
        <v>Valid</v>
      </c>
      <c r="F4667" t="str">
        <f>'Customer_Master'!X4667</f>
        <v>Incomplete</v>
      </c>
      <c r="G4667">
        <f>'Customer_Master'!Y4667</f>
        <v>60</v>
      </c>
    </row>
    <row r="4668" spans="1:7" x14ac:dyDescent="0.25">
      <c r="A4668" s="1" t="str">
        <f>'Customer_Master'!A4668</f>
        <v>CUST-02332</v>
      </c>
      <c r="B4668" s="1" t="str">
        <f>'Customer_Master'!D4668</f>
        <v>Segun Orji</v>
      </c>
      <c r="C4668" s="1" t="str">
        <f>'Customer_Master'!E4668</f>
        <v>Zensoft</v>
      </c>
      <c r="D4668" t="str">
        <f>'Customer_Master'!G4668</f>
        <v>Invalid</v>
      </c>
      <c r="E4668" t="str">
        <f>'Customer_Master'!I4668</f>
        <v>Valid</v>
      </c>
      <c r="F4668" t="str">
        <f>'Customer_Master'!X4668</f>
        <v>Complete</v>
      </c>
      <c r="G4668">
        <f>'Customer_Master'!Y4668</f>
        <v>70</v>
      </c>
    </row>
    <row r="4669" spans="1:7" x14ac:dyDescent="0.25">
      <c r="A4669" s="1" t="str">
        <f>'Customer_Master'!A4669</f>
        <v>CUST-03492</v>
      </c>
      <c r="B4669" s="1" t="str">
        <f>'Customer_Master'!D4669</f>
        <v>Blessing Nwankwo</v>
      </c>
      <c r="C4669" s="1" t="str">
        <f>'Customer_Master'!E4669</f>
        <v>Novapay Inc</v>
      </c>
      <c r="D4669" t="str">
        <f>'Customer_Master'!G4669</f>
        <v>Valid</v>
      </c>
      <c r="E4669" t="str">
        <f>'Customer_Master'!I4669</f>
        <v>Valid</v>
      </c>
      <c r="F4669" t="str">
        <f>'Customer_Master'!X4669</f>
        <v>Complete</v>
      </c>
      <c r="G4669">
        <f>'Customer_Master'!Y4669</f>
        <v>100</v>
      </c>
    </row>
    <row r="4670" spans="1:7" x14ac:dyDescent="0.25">
      <c r="A4670" s="1" t="str">
        <f>'Customer_Master'!A4670</f>
        <v>CUST-02649</v>
      </c>
      <c r="B4670" s="1" t="str">
        <f>'Customer_Master'!D4670</f>
        <v>Aisha Otieno</v>
      </c>
      <c r="C4670" s="1" t="str">
        <f>'Customer_Master'!E4670</f>
        <v>Teamapt</v>
      </c>
      <c r="D4670" t="str">
        <f>'Customer_Master'!G4670</f>
        <v>Valid</v>
      </c>
      <c r="E4670" t="str">
        <f>'Customer_Master'!I4670</f>
        <v>Valid</v>
      </c>
      <c r="F4670" t="str">
        <f>'Customer_Master'!X4670</f>
        <v>Complete</v>
      </c>
      <c r="G4670">
        <f>'Customer_Master'!Y4670</f>
        <v>75</v>
      </c>
    </row>
    <row r="4671" spans="1:7" x14ac:dyDescent="0.25">
      <c r="A4671" s="1" t="str">
        <f>'Customer_Master'!A4671</f>
        <v>CUST-03665</v>
      </c>
      <c r="B4671" s="1" t="str">
        <f>'Customer_Master'!D4671</f>
        <v>Pieter Jones</v>
      </c>
      <c r="C4671" s="1" t="str">
        <f>'Customer_Master'!E4671</f>
        <v>Flutterwave</v>
      </c>
      <c r="D4671" t="str">
        <f>'Customer_Master'!G4671</f>
        <v>Valid</v>
      </c>
      <c r="E4671" t="str">
        <f>'Customer_Master'!I4671</f>
        <v>Valid</v>
      </c>
      <c r="F4671" t="str">
        <f>'Customer_Master'!X4671</f>
        <v>Complete</v>
      </c>
      <c r="G4671">
        <f>'Customer_Master'!Y4671</f>
        <v>100</v>
      </c>
    </row>
    <row r="4672" spans="1:7" x14ac:dyDescent="0.25">
      <c r="A4672" s="1" t="str">
        <f>'Customer_Master'!A4672</f>
        <v>CUST-00028</v>
      </c>
      <c r="B4672" s="1" t="str">
        <f>'Customer_Master'!D4672</f>
        <v>Chizoba Jones</v>
      </c>
      <c r="C4672" s="1" t="str">
        <f>'Customer_Master'!E4672</f>
        <v>Piggyvest</v>
      </c>
      <c r="D4672" t="str">
        <f>'Customer_Master'!G4672</f>
        <v>Valid</v>
      </c>
      <c r="E4672" t="str">
        <f>'Customer_Master'!I4672</f>
        <v>Valid</v>
      </c>
      <c r="F4672" t="str">
        <f>'Customer_Master'!X4672</f>
        <v>Complete</v>
      </c>
      <c r="G4672">
        <f>'Customer_Master'!Y4672</f>
        <v>100</v>
      </c>
    </row>
    <row r="4673" spans="1:7" x14ac:dyDescent="0.25">
      <c r="A4673" s="1" t="str">
        <f>'Customer_Master'!A4673</f>
        <v>CUST-01751</v>
      </c>
      <c r="B4673" s="1" t="str">
        <f>'Customer_Master'!D4673</f>
        <v>Oluwaseun Abubakar</v>
      </c>
      <c r="C4673" s="1" t="str">
        <f>'Customer_Master'!E4673</f>
        <v>Cellulant</v>
      </c>
      <c r="D4673" t="str">
        <f>'Customer_Master'!G4673</f>
        <v>Valid</v>
      </c>
      <c r="E4673" t="str">
        <f>'Customer_Master'!I4673</f>
        <v>Valid</v>
      </c>
      <c r="F4673" t="str">
        <f>'Customer_Master'!X4673</f>
        <v>Complete</v>
      </c>
      <c r="G4673">
        <f>'Customer_Master'!Y4673</f>
        <v>100</v>
      </c>
    </row>
    <row r="4674" spans="1:7" x14ac:dyDescent="0.25">
      <c r="A4674" s="1" t="str">
        <f>'Customer_Master'!A4674</f>
        <v>CUST-03667</v>
      </c>
      <c r="B4674" s="1" t="str">
        <f>'Customer_Master'!D4674</f>
        <v>Maryam Al-Farsi</v>
      </c>
      <c r="C4674" s="1" t="str">
        <f>'Customer_Master'!E4674</f>
        <v>Swiftai Ltd</v>
      </c>
      <c r="D4674" t="str">
        <f>'Customer_Master'!G4674</f>
        <v>Valid</v>
      </c>
      <c r="E4674" t="str">
        <f>'Customer_Master'!I4674</f>
        <v>Valid</v>
      </c>
      <c r="F4674" t="str">
        <f>'Customer_Master'!X4674</f>
        <v>Complete</v>
      </c>
      <c r="G4674">
        <f>'Customer_Master'!Y4674</f>
        <v>100</v>
      </c>
    </row>
    <row r="4675" spans="1:7" x14ac:dyDescent="0.25">
      <c r="A4675" s="1" t="str">
        <f>'Customer_Master'!A4675</f>
        <v>CUST-02602</v>
      </c>
      <c r="B4675" s="1" t="str">
        <f>'Customer_Master'!D4675</f>
        <v>Kibet Khan</v>
      </c>
      <c r="C4675" s="1" t="str">
        <f>'Customer_Master'!E4675</f>
        <v>Cowrywise</v>
      </c>
      <c r="D4675" t="str">
        <f>'Customer_Master'!G4675</f>
        <v>Valid</v>
      </c>
      <c r="E4675" t="str">
        <f>'Customer_Master'!I4675</f>
        <v>Valid</v>
      </c>
      <c r="F4675" t="str">
        <f>'Customer_Master'!X4675</f>
        <v>Complete</v>
      </c>
      <c r="G4675">
        <f>'Customer_Master'!Y4675</f>
        <v>100</v>
      </c>
    </row>
    <row r="4676" spans="1:7" x14ac:dyDescent="0.25">
      <c r="A4676" s="1" t="str">
        <f>'Customer_Master'!A4676</f>
        <v>CUST-02753</v>
      </c>
      <c r="B4676" s="1" t="str">
        <f>'Customer_Master'!D4676</f>
        <v>Blessing Kamau</v>
      </c>
      <c r="C4676" s="1" t="str">
        <f>'Customer_Master'!E4676</f>
        <v>Paysoft Gmbh</v>
      </c>
      <c r="D4676" t="str">
        <f>'Customer_Master'!G4676</f>
        <v>Valid</v>
      </c>
      <c r="E4676" t="str">
        <f>'Customer_Master'!I4676</f>
        <v>Valid</v>
      </c>
      <c r="F4676" t="str">
        <f>'Customer_Master'!X4676</f>
        <v>Complete</v>
      </c>
      <c r="G4676">
        <f>'Customer_Master'!Y4676</f>
        <v>75</v>
      </c>
    </row>
    <row r="4677" spans="1:7" x14ac:dyDescent="0.25">
      <c r="A4677" s="1" t="str">
        <f>'Customer_Master'!A4677</f>
        <v>CUST-03467</v>
      </c>
      <c r="B4677" s="1" t="str">
        <f>'Customer_Master'!D4677</f>
        <v>Zainab Kelly</v>
      </c>
      <c r="C4677" s="1" t="str">
        <f>'Customer_Master'!E4677</f>
        <v>Swiftlabs Plc</v>
      </c>
      <c r="D4677" t="str">
        <f>'Customer_Master'!G4677</f>
        <v>Valid</v>
      </c>
      <c r="E4677" t="str">
        <f>'Customer_Master'!I4677</f>
        <v>Valid</v>
      </c>
      <c r="F4677" t="str">
        <f>'Customer_Master'!X4677</f>
        <v>Complete</v>
      </c>
      <c r="G4677">
        <f>'Customer_Master'!Y4677</f>
        <v>100</v>
      </c>
    </row>
    <row r="4678" spans="1:7" x14ac:dyDescent="0.25">
      <c r="A4678" s="1" t="str">
        <f>'Customer_Master'!A4678</f>
        <v>CUST-02249</v>
      </c>
      <c r="B4678" s="1" t="str">
        <f>'Customer_Master'!D4678</f>
        <v>Damilola Orji</v>
      </c>
      <c r="C4678" s="1" t="str">
        <f>'Customer_Master'!E4678</f>
        <v>Primeworks</v>
      </c>
      <c r="D4678" t="str">
        <f>'Customer_Master'!G4678</f>
        <v>Valid</v>
      </c>
      <c r="E4678" t="str">
        <f>'Customer_Master'!I4678</f>
        <v>Valid</v>
      </c>
      <c r="F4678" t="str">
        <f>'Customer_Master'!X4678</f>
        <v>Complete</v>
      </c>
      <c r="G4678">
        <f>'Customer_Master'!Y4678</f>
        <v>100</v>
      </c>
    </row>
    <row r="4679" spans="1:7" x14ac:dyDescent="0.25">
      <c r="A4679" s="1" t="str">
        <f>'Customer_Master'!A4679</f>
        <v>CUST-02325</v>
      </c>
      <c r="B4679" s="1" t="str">
        <f>'Customer_Master'!D4679</f>
        <v>Fatima Jones</v>
      </c>
      <c r="C4679" s="1" t="str">
        <f>'Customer_Master'!E4679</f>
        <v>Gridhub</v>
      </c>
      <c r="D4679" t="str">
        <f>'Customer_Master'!G4679</f>
        <v>Valid</v>
      </c>
      <c r="E4679" t="str">
        <f>'Customer_Master'!I4679</f>
        <v>Valid</v>
      </c>
      <c r="F4679" t="str">
        <f>'Customer_Master'!X4679</f>
        <v>Complete</v>
      </c>
      <c r="G4679">
        <f>'Customer_Master'!Y4679</f>
        <v>100</v>
      </c>
    </row>
    <row r="4680" spans="1:7" x14ac:dyDescent="0.25">
      <c r="A4680" s="1" t="str">
        <f>'Customer_Master'!A4680</f>
        <v>CUST-04160</v>
      </c>
      <c r="B4680" s="1" t="str">
        <f>'Customer_Master'!D4680</f>
        <v>Grace Okafor</v>
      </c>
      <c r="C4680" s="1" t="str">
        <f>'Customer_Master'!E4680</f>
        <v>Mpesa Solutions</v>
      </c>
      <c r="D4680" t="str">
        <f>'Customer_Master'!G4680</f>
        <v>Valid</v>
      </c>
      <c r="E4680" t="str">
        <f>'Customer_Master'!I4680</f>
        <v>Valid</v>
      </c>
      <c r="F4680" t="str">
        <f>'Customer_Master'!X4680</f>
        <v>Complete</v>
      </c>
      <c r="G4680">
        <f>'Customer_Master'!Y4680</f>
        <v>100</v>
      </c>
    </row>
    <row r="4681" spans="1:7" x14ac:dyDescent="0.25">
      <c r="A4681" s="1" t="str">
        <f>'Customer_Master'!A4681</f>
        <v>CUST-03182</v>
      </c>
      <c r="B4681" s="1" t="str">
        <f>'Customer_Master'!D4681</f>
        <v>Aliyu Khan</v>
      </c>
      <c r="C4681" s="1" t="str">
        <f>'Customer_Master'!E4681</f>
        <v>Pulseanalytics</v>
      </c>
      <c r="D4681" t="str">
        <f>'Customer_Master'!G4681</f>
        <v>Valid</v>
      </c>
      <c r="E4681" t="str">
        <f>'Customer_Master'!I4681</f>
        <v>Valid</v>
      </c>
      <c r="F4681" t="str">
        <f>'Customer_Master'!X4681</f>
        <v>Complete</v>
      </c>
      <c r="G4681">
        <f>'Customer_Master'!Y4681</f>
        <v>100</v>
      </c>
    </row>
    <row r="4682" spans="1:7" x14ac:dyDescent="0.25">
      <c r="A4682" s="1" t="str">
        <f>'Customer_Master'!A4682</f>
        <v>CUST-00918</v>
      </c>
      <c r="B4682" s="1" t="str">
        <f>'Customer_Master'!D4682</f>
        <v>Nneka Mwangi</v>
      </c>
      <c r="C4682" s="1" t="str">
        <f>'Customer_Master'!E4682</f>
        <v>Primefinance Gmbh</v>
      </c>
      <c r="D4682" t="str">
        <f>'Customer_Master'!G4682</f>
        <v>Valid</v>
      </c>
      <c r="E4682" t="str">
        <f>'Customer_Master'!I4682</f>
        <v>Valid</v>
      </c>
      <c r="F4682" t="str">
        <f>'Customer_Master'!X4682</f>
        <v>Complete</v>
      </c>
      <c r="G4682">
        <f>'Customer_Master'!Y4682</f>
        <v>100</v>
      </c>
    </row>
    <row r="4683" spans="1:7" x14ac:dyDescent="0.25">
      <c r="A4683" s="1" t="str">
        <f>'Customer_Master'!A4683</f>
        <v>CUST-03969</v>
      </c>
      <c r="B4683" s="1" t="str">
        <f>'Customer_Master'!D4683</f>
        <v>Tosin Orji</v>
      </c>
      <c r="C4683" s="1" t="str">
        <f>'Customer_Master'!E4683</f>
        <v>Not Available</v>
      </c>
      <c r="D4683" t="str">
        <f>'Customer_Master'!G4683</f>
        <v>Valid</v>
      </c>
      <c r="E4683" t="str">
        <f>'Customer_Master'!I4683</f>
        <v>Valid</v>
      </c>
      <c r="F4683" t="str">
        <f>'Customer_Master'!X4683</f>
        <v>Incomplete</v>
      </c>
      <c r="G4683">
        <f>'Customer_Master'!Y4683</f>
        <v>60</v>
      </c>
    </row>
    <row r="4684" spans="1:7" x14ac:dyDescent="0.25">
      <c r="A4684" s="1" t="str">
        <f>'Customer_Master'!A4684</f>
        <v>CUST-00898</v>
      </c>
      <c r="B4684" s="1" t="str">
        <f>'Customer_Master'!D4684</f>
        <v>Oluwaseun Akinola</v>
      </c>
      <c r="C4684" s="1" t="str">
        <f>'Customer_Master'!E4684</f>
        <v>Not Available</v>
      </c>
      <c r="D4684" t="str">
        <f>'Customer_Master'!G4684</f>
        <v>Valid</v>
      </c>
      <c r="E4684" t="str">
        <f>'Customer_Master'!I4684</f>
        <v>Valid</v>
      </c>
      <c r="F4684" t="str">
        <f>'Customer_Master'!X4684</f>
        <v>Incomplete</v>
      </c>
      <c r="G4684">
        <f>'Customer_Master'!Y4684</f>
        <v>35</v>
      </c>
    </row>
    <row r="4685" spans="1:7" x14ac:dyDescent="0.25">
      <c r="A4685" s="1" t="str">
        <f>'Customer_Master'!A4685</f>
        <v>CUST-04827</v>
      </c>
      <c r="B4685" s="1" t="str">
        <f>'Customer_Master'!D4685</f>
        <v>Wanjiru Abubakar</v>
      </c>
      <c r="C4685" s="1" t="str">
        <f>'Customer_Master'!E4685</f>
        <v>Orbitsolutions Ltd</v>
      </c>
      <c r="D4685" t="str">
        <f>'Customer_Master'!G4685</f>
        <v>Valid</v>
      </c>
      <c r="E4685" t="str">
        <f>'Customer_Master'!I4685</f>
        <v>Valid</v>
      </c>
      <c r="F4685" t="str">
        <f>'Customer_Master'!X4685</f>
        <v>Complete</v>
      </c>
      <c r="G4685">
        <f>'Customer_Master'!Y4685</f>
        <v>100</v>
      </c>
    </row>
    <row r="4686" spans="1:7" x14ac:dyDescent="0.25">
      <c r="A4686" s="1" t="str">
        <f>'Customer_Master'!A4686</f>
        <v>CUST-04661</v>
      </c>
      <c r="B4686" s="1" t="str">
        <f>'Customer_Master'!D4686</f>
        <v>Emeka Kamau</v>
      </c>
      <c r="C4686" s="1" t="str">
        <f>'Customer_Master'!E4686</f>
        <v>Coreventures Ltd</v>
      </c>
      <c r="D4686" t="str">
        <f>'Customer_Master'!G4686</f>
        <v>Valid</v>
      </c>
      <c r="E4686" t="str">
        <f>'Customer_Master'!I4686</f>
        <v>Valid</v>
      </c>
      <c r="F4686" t="str">
        <f>'Customer_Master'!X4686</f>
        <v>Complete</v>
      </c>
      <c r="G4686">
        <f>'Customer_Master'!Y4686</f>
        <v>100</v>
      </c>
    </row>
    <row r="4687" spans="1:7" x14ac:dyDescent="0.25">
      <c r="A4687" s="1" t="str">
        <f>'Customer_Master'!A4687</f>
        <v>CUST-00196</v>
      </c>
      <c r="B4687" s="1" t="str">
        <f>'Customer_Master'!D4687</f>
        <v>Yakubu Eze</v>
      </c>
      <c r="C4687" s="1" t="str">
        <f>'Customer_Master'!E4687</f>
        <v>Piggyvest</v>
      </c>
      <c r="D4687" t="str">
        <f>'Customer_Master'!G4687</f>
        <v>Valid</v>
      </c>
      <c r="E4687" t="str">
        <f>'Customer_Master'!I4687</f>
        <v>Valid</v>
      </c>
      <c r="F4687" t="str">
        <f>'Customer_Master'!X4687</f>
        <v>Complete</v>
      </c>
      <c r="G4687">
        <f>'Customer_Master'!Y4687</f>
        <v>100</v>
      </c>
    </row>
    <row r="4688" spans="1:7" x14ac:dyDescent="0.25">
      <c r="A4688" s="1" t="str">
        <f>'Customer_Master'!A4688</f>
        <v>CUST-02137</v>
      </c>
      <c r="B4688" s="1" t="str">
        <f>'Customer_Master'!D4688</f>
        <v>Chioma Patel</v>
      </c>
      <c r="C4688" s="1" t="str">
        <f>'Customer_Master'!E4688</f>
        <v>Swiftlabs</v>
      </c>
      <c r="D4688" t="str">
        <f>'Customer_Master'!G4688</f>
        <v>Invalid</v>
      </c>
      <c r="E4688" t="str">
        <f>'Customer_Master'!I4688</f>
        <v>Valid</v>
      </c>
      <c r="F4688" t="str">
        <f>'Customer_Master'!X4688</f>
        <v>Complete</v>
      </c>
      <c r="G4688">
        <f>'Customer_Master'!Y4688</f>
        <v>70</v>
      </c>
    </row>
    <row r="4689" spans="1:7" x14ac:dyDescent="0.25">
      <c r="A4689" s="1" t="str">
        <f>'Customer_Master'!A4689</f>
        <v>CUST-04919</v>
      </c>
      <c r="B4689" s="1" t="str">
        <f>'Customer_Master'!D4689</f>
        <v>Kelechi Mohammed</v>
      </c>
      <c r="C4689" s="1" t="str">
        <f>'Customer_Master'!E4689</f>
        <v>Heliofinance Llc</v>
      </c>
      <c r="D4689" t="str">
        <f>'Customer_Master'!G4689</f>
        <v>Valid</v>
      </c>
      <c r="E4689" t="str">
        <f>'Customer_Master'!I4689</f>
        <v>Valid</v>
      </c>
      <c r="F4689" t="str">
        <f>'Customer_Master'!X4689</f>
        <v>Complete</v>
      </c>
      <c r="G4689">
        <f>'Customer_Master'!Y4689</f>
        <v>100</v>
      </c>
    </row>
    <row r="4690" spans="1:7" x14ac:dyDescent="0.25">
      <c r="A4690" s="1" t="str">
        <f>'Customer_Master'!A4690</f>
        <v>CUST-04905</v>
      </c>
      <c r="B4690" s="1" t="str">
        <f>'Customer_Master'!D4690</f>
        <v>Ifeoma Anyanwu</v>
      </c>
      <c r="C4690" s="1" t="str">
        <f>'Customer_Master'!E4690</f>
        <v>Apexhealth</v>
      </c>
      <c r="D4690" t="str">
        <f>'Customer_Master'!G4690</f>
        <v>Valid</v>
      </c>
      <c r="E4690" t="str">
        <f>'Customer_Master'!I4690</f>
        <v>Valid</v>
      </c>
      <c r="F4690" t="str">
        <f>'Customer_Master'!X4690</f>
        <v>Complete</v>
      </c>
      <c r="G4690">
        <f>'Customer_Master'!Y4690</f>
        <v>100</v>
      </c>
    </row>
    <row r="4691" spans="1:7" x14ac:dyDescent="0.25">
      <c r="A4691" s="1" t="str">
        <f>'Customer_Master'!A4691</f>
        <v>CUST-03949</v>
      </c>
      <c r="B4691" s="1" t="str">
        <f>'Customer_Master'!D4691</f>
        <v>Sarah Adebayo</v>
      </c>
      <c r="C4691" s="1" t="str">
        <f>'Customer_Master'!E4691</f>
        <v>Quantadigital Inc</v>
      </c>
      <c r="D4691" t="str">
        <f>'Customer_Master'!G4691</f>
        <v>Valid</v>
      </c>
      <c r="E4691" t="str">
        <f>'Customer_Master'!I4691</f>
        <v>Valid</v>
      </c>
      <c r="F4691" t="str">
        <f>'Customer_Master'!X4691</f>
        <v>Complete</v>
      </c>
      <c r="G4691">
        <f>'Customer_Master'!Y4691</f>
        <v>100</v>
      </c>
    </row>
    <row r="4692" spans="1:7" x14ac:dyDescent="0.25">
      <c r="A4692" s="1" t="str">
        <f>'Customer_Master'!A4692</f>
        <v>CUST-03690</v>
      </c>
      <c r="B4692" s="1" t="str">
        <f>'Customer_Master'!D4692</f>
        <v>Kibet Anyanwu</v>
      </c>
      <c r="C4692" s="1" t="str">
        <f>'Customer_Master'!E4692</f>
        <v>Paystack</v>
      </c>
      <c r="D4692" t="str">
        <f>'Customer_Master'!G4692</f>
        <v>Valid</v>
      </c>
      <c r="E4692" t="str">
        <f>'Customer_Master'!I4692</f>
        <v>Valid</v>
      </c>
      <c r="F4692" t="str">
        <f>'Customer_Master'!X4692</f>
        <v>Complete</v>
      </c>
      <c r="G4692">
        <f>'Customer_Master'!Y4692</f>
        <v>100</v>
      </c>
    </row>
    <row r="4693" spans="1:7" x14ac:dyDescent="0.25">
      <c r="A4693" s="1" t="str">
        <f>'Customer_Master'!A4693</f>
        <v>CUST-00711</v>
      </c>
      <c r="B4693" s="1" t="str">
        <f>'Customer_Master'!D4693</f>
        <v>Kibet Hassan</v>
      </c>
      <c r="C4693" s="1" t="str">
        <f>'Customer_Master'!E4693</f>
        <v>Wave</v>
      </c>
      <c r="D4693" t="str">
        <f>'Customer_Master'!G4693</f>
        <v>Valid</v>
      </c>
      <c r="E4693" t="str">
        <f>'Customer_Master'!I4693</f>
        <v>Valid</v>
      </c>
      <c r="F4693" t="str">
        <f>'Customer_Master'!X4693</f>
        <v>Complete</v>
      </c>
      <c r="G4693">
        <f>'Customer_Master'!Y4693</f>
        <v>100</v>
      </c>
    </row>
    <row r="4694" spans="1:7" x14ac:dyDescent="0.25">
      <c r="A4694" s="1" t="str">
        <f>'Customer_Master'!A4694</f>
        <v>CUST-00227</v>
      </c>
      <c r="B4694" s="1" t="str">
        <f>'Customer_Master'!D4694</f>
        <v>Sola Salami</v>
      </c>
      <c r="C4694" s="1" t="str">
        <f>'Customer_Master'!E4694</f>
        <v>Mpesa Solutions</v>
      </c>
      <c r="D4694" t="str">
        <f>'Customer_Master'!G4694</f>
        <v>Invalid</v>
      </c>
      <c r="E4694" t="str">
        <f>'Customer_Master'!I4694</f>
        <v>Valid</v>
      </c>
      <c r="F4694" t="str">
        <f>'Customer_Master'!X4694</f>
        <v>Complete</v>
      </c>
      <c r="G4694">
        <f>'Customer_Master'!Y4694</f>
        <v>70</v>
      </c>
    </row>
    <row r="4695" spans="1:7" x14ac:dyDescent="0.25">
      <c r="A4695" s="1" t="str">
        <f>'Customer_Master'!A4695</f>
        <v>CUST-00421</v>
      </c>
      <c r="B4695" s="1" t="str">
        <f>'Customer_Master'!D4695</f>
        <v>Chiamaka Garba</v>
      </c>
      <c r="C4695" s="1" t="str">
        <f>'Customer_Master'!E4695</f>
        <v>Gridlogistics Inc</v>
      </c>
      <c r="D4695" t="str">
        <f>'Customer_Master'!G4695</f>
        <v>Valid</v>
      </c>
      <c r="E4695" t="str">
        <f>'Customer_Master'!I4695</f>
        <v>Valid</v>
      </c>
      <c r="F4695" t="str">
        <f>'Customer_Master'!X4695</f>
        <v>Complete</v>
      </c>
      <c r="G4695">
        <f>'Customer_Master'!Y4695</f>
        <v>100</v>
      </c>
    </row>
    <row r="4696" spans="1:7" x14ac:dyDescent="0.25">
      <c r="A4696" s="1" t="str">
        <f>'Customer_Master'!A4696</f>
        <v>CUST-00527</v>
      </c>
      <c r="B4696" s="1" t="str">
        <f>'Customer_Master'!D4696</f>
        <v>Usman Khan</v>
      </c>
      <c r="C4696" s="1" t="str">
        <f>'Customer_Master'!E4696</f>
        <v>Primecapital Inc</v>
      </c>
      <c r="D4696" t="str">
        <f>'Customer_Master'!G4696</f>
        <v>Valid</v>
      </c>
      <c r="E4696" t="str">
        <f>'Customer_Master'!I4696</f>
        <v>Valid</v>
      </c>
      <c r="F4696" t="str">
        <f>'Customer_Master'!X4696</f>
        <v>Complete</v>
      </c>
      <c r="G4696">
        <f>'Customer_Master'!Y4696</f>
        <v>100</v>
      </c>
    </row>
    <row r="4697" spans="1:7" x14ac:dyDescent="0.25">
      <c r="A4697" s="1" t="str">
        <f>'Customer_Master'!A4697</f>
        <v>CUST-04831</v>
      </c>
      <c r="B4697" s="1" t="str">
        <f>'Customer_Master'!D4697</f>
        <v>Gbenga Okonkwo</v>
      </c>
      <c r="C4697" s="1" t="str">
        <f>'Customer_Master'!E4697</f>
        <v>Twiga Foods</v>
      </c>
      <c r="D4697" t="str">
        <f>'Customer_Master'!G4697</f>
        <v>Valid</v>
      </c>
      <c r="E4697" t="str">
        <f>'Customer_Master'!I4697</f>
        <v>Invalid</v>
      </c>
      <c r="F4697" t="str">
        <f>'Customer_Master'!X4697</f>
        <v>Complete</v>
      </c>
      <c r="G4697">
        <f>'Customer_Master'!Y4697</f>
        <v>80</v>
      </c>
    </row>
    <row r="4698" spans="1:7" x14ac:dyDescent="0.25">
      <c r="A4698" s="1" t="str">
        <f>'Customer_Master'!A4698</f>
        <v>CUST-01347</v>
      </c>
      <c r="B4698" s="1" t="str">
        <f>'Customer_Master'!D4698</f>
        <v>Femke Brown</v>
      </c>
      <c r="C4698" s="1" t="str">
        <f>'Customer_Master'!E4698</f>
        <v>Primedigital Plc</v>
      </c>
      <c r="D4698" t="str">
        <f>'Customer_Master'!G4698</f>
        <v>Valid</v>
      </c>
      <c r="E4698" t="str">
        <f>'Customer_Master'!I4698</f>
        <v>Valid</v>
      </c>
      <c r="F4698" t="str">
        <f>'Customer_Master'!X4698</f>
        <v>Complete</v>
      </c>
      <c r="G4698">
        <f>'Customer_Master'!Y4698</f>
        <v>100</v>
      </c>
    </row>
    <row r="4699" spans="1:7" x14ac:dyDescent="0.25">
      <c r="A4699" s="1" t="str">
        <f>'Customer_Master'!A4699</f>
        <v>CUST-00923</v>
      </c>
      <c r="B4699" s="1" t="str">
        <f>'Customer_Master'!D4699</f>
        <v>Ngozi Botha</v>
      </c>
      <c r="C4699" s="1" t="str">
        <f>'Customer_Master'!E4699</f>
        <v>Dangote Industries</v>
      </c>
      <c r="D4699" t="str">
        <f>'Customer_Master'!G4699</f>
        <v>Valid</v>
      </c>
      <c r="E4699" t="str">
        <f>'Customer_Master'!I4699</f>
        <v>Invalid</v>
      </c>
      <c r="F4699" t="str">
        <f>'Customer_Master'!X4699</f>
        <v>Complete</v>
      </c>
      <c r="G4699">
        <f>'Customer_Master'!Y4699</f>
        <v>80</v>
      </c>
    </row>
    <row r="4700" spans="1:7" x14ac:dyDescent="0.25">
      <c r="A4700" s="1" t="str">
        <f>'Customer_Master'!A4700</f>
        <v>CUST-00753</v>
      </c>
      <c r="B4700" s="1" t="str">
        <f>'Customer_Master'!D4700</f>
        <v>Matthew Asante</v>
      </c>
      <c r="C4700" s="1" t="str">
        <f>'Customer_Master'!E4700</f>
        <v>Quantadigital Ltd</v>
      </c>
      <c r="D4700" t="str">
        <f>'Customer_Master'!G4700</f>
        <v>Invalid</v>
      </c>
      <c r="E4700" t="str">
        <f>'Customer_Master'!I4700</f>
        <v>Valid</v>
      </c>
      <c r="F4700" t="str">
        <f>'Customer_Master'!X4700</f>
        <v>Complete</v>
      </c>
      <c r="G4700">
        <f>'Customer_Master'!Y4700</f>
        <v>70</v>
      </c>
    </row>
    <row r="4701" spans="1:7" x14ac:dyDescent="0.25">
      <c r="A4701" s="1" t="str">
        <f>'Customer_Master'!A4701</f>
        <v>CUST-00260</v>
      </c>
      <c r="B4701" s="1" t="str">
        <f>'Customer_Master'!D4701</f>
        <v>Uche Otieno</v>
      </c>
      <c r="C4701" s="1" t="str">
        <f>'Customer_Master'!E4701</f>
        <v>Paystack</v>
      </c>
      <c r="D4701" t="str">
        <f>'Customer_Master'!G4701</f>
        <v>Valid</v>
      </c>
      <c r="E4701" t="str">
        <f>'Customer_Master'!I4701</f>
        <v>Valid</v>
      </c>
      <c r="F4701" t="str">
        <f>'Customer_Master'!X4701</f>
        <v>Complete</v>
      </c>
      <c r="G4701">
        <f>'Customer_Master'!Y4701</f>
        <v>100</v>
      </c>
    </row>
    <row r="4702" spans="1:7" x14ac:dyDescent="0.25">
      <c r="A4702" s="1" t="str">
        <f>'Customer_Master'!A4702</f>
        <v>CUST-04304</v>
      </c>
      <c r="B4702" s="1" t="str">
        <f>'Customer_Master'!D4702</f>
        <v>Aliyu Al-Farsi</v>
      </c>
      <c r="C4702" s="1" t="str">
        <f>'Customer_Master'!E4702</f>
        <v>Chipper Cash</v>
      </c>
      <c r="D4702" t="str">
        <f>'Customer_Master'!G4702</f>
        <v>Valid</v>
      </c>
      <c r="E4702" t="str">
        <f>'Customer_Master'!I4702</f>
        <v>Valid</v>
      </c>
      <c r="F4702" t="str">
        <f>'Customer_Master'!X4702</f>
        <v>Complete</v>
      </c>
      <c r="G4702">
        <f>'Customer_Master'!Y4702</f>
        <v>100</v>
      </c>
    </row>
    <row r="4703" spans="1:7" x14ac:dyDescent="0.25">
      <c r="A4703" s="1" t="str">
        <f>'Customer_Master'!A4703</f>
        <v>CUST-02899</v>
      </c>
      <c r="B4703" s="1" t="str">
        <f>'Customer_Master'!D4703</f>
        <v>Njeri Bello</v>
      </c>
      <c r="C4703" s="1" t="str">
        <f>'Customer_Master'!E4703</f>
        <v>Andela</v>
      </c>
      <c r="D4703" t="str">
        <f>'Customer_Master'!G4703</f>
        <v>Valid</v>
      </c>
      <c r="E4703" t="str">
        <f>'Customer_Master'!I4703</f>
        <v>Valid</v>
      </c>
      <c r="F4703" t="str">
        <f>'Customer_Master'!X4703</f>
        <v>Complete</v>
      </c>
      <c r="G4703">
        <f>'Customer_Master'!Y4703</f>
        <v>75</v>
      </c>
    </row>
    <row r="4704" spans="1:7" x14ac:dyDescent="0.25">
      <c r="A4704" s="1" t="str">
        <f>'Customer_Master'!A4704</f>
        <v>CUST-00587</v>
      </c>
      <c r="B4704" s="1" t="str">
        <f>'Customer_Master'!D4704</f>
        <v>Amina</v>
      </c>
      <c r="C4704" s="1" t="str">
        <f>'Customer_Master'!E4704</f>
        <v>Flutterwave</v>
      </c>
      <c r="D4704" t="str">
        <f>'Customer_Master'!G4704</f>
        <v>Valid</v>
      </c>
      <c r="E4704" t="str">
        <f>'Customer_Master'!I4704</f>
        <v>Valid</v>
      </c>
      <c r="F4704" t="str">
        <f>'Customer_Master'!X4704</f>
        <v>Incomplete</v>
      </c>
      <c r="G4704">
        <f>'Customer_Master'!Y4704</f>
        <v>60</v>
      </c>
    </row>
    <row r="4705" spans="1:7" x14ac:dyDescent="0.25">
      <c r="A4705" s="1" t="str">
        <f>'Customer_Master'!A4705</f>
        <v>CUST-03493</v>
      </c>
      <c r="B4705" s="1" t="str">
        <f>'Customer_Master'!D4705</f>
        <v>Nnamdi</v>
      </c>
      <c r="C4705" s="1" t="str">
        <f>'Customer_Master'!E4705</f>
        <v>Vaultnetworks</v>
      </c>
      <c r="D4705" t="str">
        <f>'Customer_Master'!G4705</f>
        <v>Valid</v>
      </c>
      <c r="E4705" t="str">
        <f>'Customer_Master'!I4705</f>
        <v>Valid</v>
      </c>
      <c r="F4705" t="str">
        <f>'Customer_Master'!X4705</f>
        <v>Incomplete</v>
      </c>
      <c r="G4705">
        <f>'Customer_Master'!Y4705</f>
        <v>60</v>
      </c>
    </row>
    <row r="4706" spans="1:7" x14ac:dyDescent="0.25">
      <c r="A4706" s="1" t="str">
        <f>'Customer_Master'!A4706</f>
        <v>CUST-05010</v>
      </c>
      <c r="B4706" s="1" t="str">
        <f>'Customer_Master'!D4706</f>
        <v>Dele Ugwu</v>
      </c>
      <c r="C4706" s="1" t="str">
        <f>'Customer_Master'!E4706</f>
        <v>Dataventures Plc</v>
      </c>
      <c r="D4706" t="str">
        <f>'Customer_Master'!G4706</f>
        <v>Valid</v>
      </c>
      <c r="E4706" t="str">
        <f>'Customer_Master'!I4706</f>
        <v>Valid</v>
      </c>
      <c r="F4706" t="str">
        <f>'Customer_Master'!X4706</f>
        <v>Complete</v>
      </c>
      <c r="G4706">
        <f>'Customer_Master'!Y4706</f>
        <v>75</v>
      </c>
    </row>
    <row r="4707" spans="1:7" x14ac:dyDescent="0.25">
      <c r="A4707" s="1" t="str">
        <f>'Customer_Master'!A4707</f>
        <v>CUST-03916</v>
      </c>
      <c r="B4707" s="1" t="str">
        <f>'Customer_Master'!D4707</f>
        <v>Olivia Balogun</v>
      </c>
      <c r="C4707" s="1" t="str">
        <f>'Customer_Master'!E4707</f>
        <v>Zennetworks Inc</v>
      </c>
      <c r="D4707" t="str">
        <f>'Customer_Master'!G4707</f>
        <v>Valid</v>
      </c>
      <c r="E4707" t="str">
        <f>'Customer_Master'!I4707</f>
        <v>Valid</v>
      </c>
      <c r="F4707" t="str">
        <f>'Customer_Master'!X4707</f>
        <v>Complete</v>
      </c>
      <c r="G4707">
        <f>'Customer_Master'!Y4707</f>
        <v>100</v>
      </c>
    </row>
    <row r="4708" spans="1:7" x14ac:dyDescent="0.25">
      <c r="A4708" s="1" t="str">
        <f>'Customer_Master'!A4708</f>
        <v>CUST-04738</v>
      </c>
      <c r="B4708" s="1" t="str">
        <f>'Customer_Master'!D4708</f>
        <v>Olivia Taylor</v>
      </c>
      <c r="C4708" s="1" t="str">
        <f>'Customer_Master'!E4708</f>
        <v>Cowrywise</v>
      </c>
      <c r="D4708" t="str">
        <f>'Customer_Master'!G4708</f>
        <v>Valid</v>
      </c>
      <c r="E4708" t="str">
        <f>'Customer_Master'!I4708</f>
        <v>Valid</v>
      </c>
      <c r="F4708" t="str">
        <f>'Customer_Master'!X4708</f>
        <v>Complete</v>
      </c>
      <c r="G4708">
        <f>'Customer_Master'!Y4708</f>
        <v>75</v>
      </c>
    </row>
    <row r="4709" spans="1:7" x14ac:dyDescent="0.25">
      <c r="A4709" s="1" t="str">
        <f>'Customer_Master'!A4709</f>
        <v>CUST-04330</v>
      </c>
      <c r="B4709" s="1" t="str">
        <f>'Customer_Master'!D4709</f>
        <v>Gbenga Eze</v>
      </c>
      <c r="C4709" s="1" t="str">
        <f>'Customer_Master'!E4709</f>
        <v>Primepay</v>
      </c>
      <c r="D4709" t="str">
        <f>'Customer_Master'!G4709</f>
        <v>Valid</v>
      </c>
      <c r="E4709" t="str">
        <f>'Customer_Master'!I4709</f>
        <v>Valid</v>
      </c>
      <c r="F4709" t="str">
        <f>'Customer_Master'!X4709</f>
        <v>Complete</v>
      </c>
      <c r="G4709">
        <f>'Customer_Master'!Y4709</f>
        <v>75</v>
      </c>
    </row>
    <row r="4710" spans="1:7" x14ac:dyDescent="0.25">
      <c r="A4710" s="1" t="str">
        <f>'Customer_Master'!A4710</f>
        <v>CUST-01910</v>
      </c>
      <c r="B4710" s="1" t="str">
        <f>'Customer_Master'!D4710</f>
        <v>Zainab Johnson</v>
      </c>
      <c r="C4710" s="1" t="str">
        <f>'Customer_Master'!E4710</f>
        <v>Wave</v>
      </c>
      <c r="D4710" t="str">
        <f>'Customer_Master'!G4710</f>
        <v>Valid</v>
      </c>
      <c r="E4710" t="str">
        <f>'Customer_Master'!I4710</f>
        <v>Valid</v>
      </c>
      <c r="F4710" t="str">
        <f>'Customer_Master'!X4710</f>
        <v>Complete</v>
      </c>
      <c r="G4710">
        <f>'Customer_Master'!Y4710</f>
        <v>100</v>
      </c>
    </row>
    <row r="4711" spans="1:7" x14ac:dyDescent="0.25">
      <c r="A4711" s="1" t="str">
        <f>'Customer_Master'!A4711</f>
        <v>CUST-05077</v>
      </c>
      <c r="B4711" s="1" t="str">
        <f>'Customer_Master'!D4711</f>
        <v>Otieno Diallo</v>
      </c>
      <c r="C4711" s="1" t="str">
        <f>'Customer_Master'!E4711</f>
        <v>Not Available</v>
      </c>
      <c r="D4711" t="str">
        <f>'Customer_Master'!G4711</f>
        <v>Valid</v>
      </c>
      <c r="E4711" t="str">
        <f>'Customer_Master'!I4711</f>
        <v>Valid</v>
      </c>
      <c r="F4711" t="str">
        <f>'Customer_Master'!X4711</f>
        <v>Incomplete</v>
      </c>
      <c r="G4711">
        <f>'Customer_Master'!Y4711</f>
        <v>35</v>
      </c>
    </row>
    <row r="4712" spans="1:7" x14ac:dyDescent="0.25">
      <c r="A4712" s="1" t="str">
        <f>'Customer_Master'!A4712</f>
        <v>CUST-01984</v>
      </c>
      <c r="B4712" s="1" t="str">
        <f>'Customer_Master'!D4712</f>
        <v>Obinna Smith</v>
      </c>
      <c r="C4712" s="1" t="str">
        <f>'Customer_Master'!E4712</f>
        <v>Vaultlabs Plc</v>
      </c>
      <c r="D4712" t="str">
        <f>'Customer_Master'!G4712</f>
        <v>Valid</v>
      </c>
      <c r="E4712" t="str">
        <f>'Customer_Master'!I4712</f>
        <v>Valid</v>
      </c>
      <c r="F4712" t="str">
        <f>'Customer_Master'!X4712</f>
        <v>Complete</v>
      </c>
      <c r="G4712">
        <f>'Customer_Master'!Y4712</f>
        <v>100</v>
      </c>
    </row>
    <row r="4713" spans="1:7" x14ac:dyDescent="0.25">
      <c r="A4713" s="1" t="str">
        <f>'Customer_Master'!A4713</f>
        <v>CUST-02516</v>
      </c>
      <c r="B4713" s="1" t="str">
        <f>'Customer_Master'!D4713</f>
        <v>Ifeanyi Afolabi</v>
      </c>
      <c r="C4713" s="1" t="str">
        <f>'Customer_Master'!E4713</f>
        <v>Piggyvest</v>
      </c>
      <c r="D4713" t="str">
        <f>'Customer_Master'!G4713</f>
        <v>Valid</v>
      </c>
      <c r="E4713" t="str">
        <f>'Customer_Master'!I4713</f>
        <v>Valid</v>
      </c>
      <c r="F4713" t="str">
        <f>'Customer_Master'!X4713</f>
        <v>Complete</v>
      </c>
      <c r="G4713">
        <f>'Customer_Master'!Y4713</f>
        <v>100</v>
      </c>
    </row>
    <row r="4714" spans="1:7" x14ac:dyDescent="0.25">
      <c r="A4714" s="1" t="str">
        <f>'Customer_Master'!A4714</f>
        <v>CUST-00434</v>
      </c>
      <c r="B4714" s="1" t="str">
        <f>'Customer_Master'!D4714</f>
        <v>Musa Van Der Merwe</v>
      </c>
      <c r="C4714" s="1" t="str">
        <f>'Customer_Master'!E4714</f>
        <v>Brightanalytics Plc</v>
      </c>
      <c r="D4714" t="str">
        <f>'Customer_Master'!G4714</f>
        <v>Valid</v>
      </c>
      <c r="E4714" t="str">
        <f>'Customer_Master'!I4714</f>
        <v>Valid</v>
      </c>
      <c r="F4714" t="str">
        <f>'Customer_Master'!X4714</f>
        <v>Complete</v>
      </c>
      <c r="G4714">
        <f>'Customer_Master'!Y4714</f>
        <v>75</v>
      </c>
    </row>
    <row r="4715" spans="1:7" x14ac:dyDescent="0.25">
      <c r="A4715" s="1" t="str">
        <f>'Customer_Master'!A4715</f>
        <v>CUST-03409</v>
      </c>
      <c r="B4715" s="1" t="str">
        <f>'Customer_Master'!D4715</f>
        <v>Blessing Kamau</v>
      </c>
      <c r="C4715" s="1" t="str">
        <f>'Customer_Master'!E4715</f>
        <v>Stacksolutions Plc</v>
      </c>
      <c r="D4715" t="str">
        <f>'Customer_Master'!G4715</f>
        <v>Valid</v>
      </c>
      <c r="E4715" t="str">
        <f>'Customer_Master'!I4715</f>
        <v>Valid</v>
      </c>
      <c r="F4715" t="str">
        <f>'Customer_Master'!X4715</f>
        <v>Complete</v>
      </c>
      <c r="G4715">
        <f>'Customer_Master'!Y4715</f>
        <v>100</v>
      </c>
    </row>
    <row r="4716" spans="1:7" x14ac:dyDescent="0.25">
      <c r="A4716" s="1" t="str">
        <f>'Customer_Master'!A4716</f>
        <v>CUST-01949</v>
      </c>
      <c r="B4716" s="1" t="str">
        <f>'Customer_Master'!D4716</f>
        <v>Bashir Adeleke</v>
      </c>
      <c r="C4716" s="1" t="str">
        <f>'Customer_Master'!E4716</f>
        <v>Sparkventures Gmbh</v>
      </c>
      <c r="D4716" t="str">
        <f>'Customer_Master'!G4716</f>
        <v>Valid</v>
      </c>
      <c r="E4716" t="str">
        <f>'Customer_Master'!I4716</f>
        <v>Valid</v>
      </c>
      <c r="F4716" t="str">
        <f>'Customer_Master'!X4716</f>
        <v>Complete</v>
      </c>
      <c r="G4716">
        <f>'Customer_Master'!Y4716</f>
        <v>100</v>
      </c>
    </row>
    <row r="4717" spans="1:7" x14ac:dyDescent="0.25">
      <c r="A4717" s="1" t="str">
        <f>'Customer_Master'!A4717</f>
        <v>CUST-04494</v>
      </c>
      <c r="B4717" s="1" t="str">
        <f>'Customer_Master'!D4717</f>
        <v>Ifeoma Anyanwu</v>
      </c>
      <c r="C4717" s="1" t="str">
        <f>'Customer_Master'!E4717</f>
        <v>Twiga Foods</v>
      </c>
      <c r="D4717" t="str">
        <f>'Customer_Master'!G4717</f>
        <v>Valid</v>
      </c>
      <c r="E4717" t="str">
        <f>'Customer_Master'!I4717</f>
        <v>Valid</v>
      </c>
      <c r="F4717" t="str">
        <f>'Customer_Master'!X4717</f>
        <v>Complete</v>
      </c>
      <c r="G4717">
        <f>'Customer_Master'!Y4717</f>
        <v>100</v>
      </c>
    </row>
    <row r="4718" spans="1:7" x14ac:dyDescent="0.25">
      <c r="A4718" s="1" t="str">
        <f>'Customer_Master'!A4718</f>
        <v>CUST-03289</v>
      </c>
      <c r="B4718" s="1" t="str">
        <f>'Customer_Master'!D4718</f>
        <v>Ifeoma Adeyemi</v>
      </c>
      <c r="C4718" s="1" t="str">
        <f>'Customer_Master'!E4718</f>
        <v>Payhealth Inc</v>
      </c>
      <c r="D4718" t="str">
        <f>'Customer_Master'!G4718</f>
        <v>Valid</v>
      </c>
      <c r="E4718" t="str">
        <f>'Customer_Master'!I4718</f>
        <v>Valid</v>
      </c>
      <c r="F4718" t="str">
        <f>'Customer_Master'!X4718</f>
        <v>Complete</v>
      </c>
      <c r="G4718">
        <f>'Customer_Master'!Y4718</f>
        <v>100</v>
      </c>
    </row>
    <row r="4719" spans="1:7" x14ac:dyDescent="0.25">
      <c r="A4719" s="1" t="str">
        <f>'Customer_Master'!A4719</f>
        <v>CUST-00693</v>
      </c>
      <c r="B4719" s="1" t="str">
        <f>'Customer_Master'!D4719</f>
        <v>Obinna Anyanwu</v>
      </c>
      <c r="C4719" s="1" t="str">
        <f>'Customer_Master'!E4719</f>
        <v>Echoventures Inc</v>
      </c>
      <c r="D4719" t="str">
        <f>'Customer_Master'!G4719</f>
        <v>Valid</v>
      </c>
      <c r="E4719" t="str">
        <f>'Customer_Master'!I4719</f>
        <v>Valid</v>
      </c>
      <c r="F4719" t="str">
        <f>'Customer_Master'!X4719</f>
        <v>Complete</v>
      </c>
      <c r="G4719">
        <f>'Customer_Master'!Y4719</f>
        <v>100</v>
      </c>
    </row>
    <row r="4720" spans="1:7" x14ac:dyDescent="0.25">
      <c r="A4720" s="1" t="str">
        <f>'Customer_Master'!A4720</f>
        <v>CUST-01106</v>
      </c>
      <c r="B4720" s="1" t="str">
        <f>'Customer_Master'!D4720</f>
        <v>Okafor</v>
      </c>
      <c r="C4720" s="1" t="str">
        <f>'Customer_Master'!E4720</f>
        <v>Konga</v>
      </c>
      <c r="D4720" t="str">
        <f>'Customer_Master'!G4720</f>
        <v>Valid</v>
      </c>
      <c r="E4720" t="str">
        <f>'Customer_Master'!I4720</f>
        <v>Valid</v>
      </c>
      <c r="F4720" t="str">
        <f>'Customer_Master'!X4720</f>
        <v>Incomplete</v>
      </c>
      <c r="G4720">
        <f>'Customer_Master'!Y4720</f>
        <v>60</v>
      </c>
    </row>
    <row r="4721" spans="1:7" x14ac:dyDescent="0.25">
      <c r="A4721" s="1" t="str">
        <f>'Customer_Master'!A4721</f>
        <v>CUST-01154</v>
      </c>
      <c r="B4721" s="1" t="str">
        <f>'Customer_Master'!D4721</f>
        <v>Chizoba Balogun</v>
      </c>
      <c r="C4721" s="1" t="str">
        <f>'Customer_Master'!E4721</f>
        <v>Chipper Cash</v>
      </c>
      <c r="D4721" t="str">
        <f>'Customer_Master'!G4721</f>
        <v>Valid</v>
      </c>
      <c r="E4721" t="str">
        <f>'Customer_Master'!I4721</f>
        <v>Valid</v>
      </c>
      <c r="F4721" t="str">
        <f>'Customer_Master'!X4721</f>
        <v>Complete</v>
      </c>
      <c r="G4721">
        <f>'Customer_Master'!Y4721</f>
        <v>100</v>
      </c>
    </row>
    <row r="4722" spans="1:7" x14ac:dyDescent="0.25">
      <c r="A4722" s="1" t="str">
        <f>'Customer_Master'!A4722</f>
        <v>CUST-05092</v>
      </c>
      <c r="B4722" s="1" t="str">
        <f>'Customer_Master'!D4722</f>
        <v>Layla Okorie</v>
      </c>
      <c r="C4722" s="1" t="str">
        <f>'Customer_Master'!E4722</f>
        <v>Novacommerce</v>
      </c>
      <c r="D4722" t="str">
        <f>'Customer_Master'!G4722</f>
        <v>Valid</v>
      </c>
      <c r="E4722" t="str">
        <f>'Customer_Master'!I4722</f>
        <v>Valid</v>
      </c>
      <c r="F4722" t="str">
        <f>'Customer_Master'!X4722</f>
        <v>Complete</v>
      </c>
      <c r="G4722">
        <f>'Customer_Master'!Y4722</f>
        <v>75</v>
      </c>
    </row>
    <row r="4723" spans="1:7" x14ac:dyDescent="0.25">
      <c r="A4723" s="1" t="str">
        <f>'Customer_Master'!A4723</f>
        <v>CUST-03261</v>
      </c>
      <c r="B4723" s="1" t="str">
        <f>'Customer_Master'!D4723</f>
        <v>Amani Akinola</v>
      </c>
      <c r="C4723" s="1" t="str">
        <f>'Customer_Master'!E4723</f>
        <v>Jumia</v>
      </c>
      <c r="D4723" t="str">
        <f>'Customer_Master'!G4723</f>
        <v>Valid</v>
      </c>
      <c r="E4723" t="str">
        <f>'Customer_Master'!I4723</f>
        <v>Valid</v>
      </c>
      <c r="F4723" t="str">
        <f>'Customer_Master'!X4723</f>
        <v>Complete</v>
      </c>
      <c r="G4723">
        <f>'Customer_Master'!Y4723</f>
        <v>100</v>
      </c>
    </row>
    <row r="4724" spans="1:7" x14ac:dyDescent="0.25">
      <c r="A4724" s="1" t="str">
        <f>'Customer_Master'!A4724</f>
        <v>CUST-02811</v>
      </c>
      <c r="B4724" s="1" t="str">
        <f>'Customer_Master'!D4724</f>
        <v>Pieter Hassan</v>
      </c>
      <c r="C4724" s="1" t="str">
        <f>'Customer_Master'!E4724</f>
        <v>Konga</v>
      </c>
      <c r="D4724" t="str">
        <f>'Customer_Master'!G4724</f>
        <v>Valid</v>
      </c>
      <c r="E4724" t="str">
        <f>'Customer_Master'!I4724</f>
        <v>Valid</v>
      </c>
      <c r="F4724" t="str">
        <f>'Customer_Master'!X4724</f>
        <v>Complete</v>
      </c>
      <c r="G4724">
        <f>'Customer_Master'!Y4724</f>
        <v>100</v>
      </c>
    </row>
    <row r="4725" spans="1:7" x14ac:dyDescent="0.25">
      <c r="A4725" s="1" t="str">
        <f>'Customer_Master'!A4725</f>
        <v>CUST-01600</v>
      </c>
      <c r="B4725" s="1" t="str">
        <f>'Customer_Master'!D4725</f>
        <v>Maryam Brown</v>
      </c>
      <c r="C4725" s="1" t="str">
        <f>'Customer_Master'!E4725</f>
        <v>Hiveanalytics</v>
      </c>
      <c r="D4725" t="str">
        <f>'Customer_Master'!G4725</f>
        <v>Valid</v>
      </c>
      <c r="E4725" t="str">
        <f>'Customer_Master'!I4725</f>
        <v>Valid</v>
      </c>
      <c r="F4725" t="str">
        <f>'Customer_Master'!X4725</f>
        <v>Complete</v>
      </c>
      <c r="G4725">
        <f>'Customer_Master'!Y4725</f>
        <v>100</v>
      </c>
    </row>
    <row r="4726" spans="1:7" x14ac:dyDescent="0.25">
      <c r="A4726" s="1" t="str">
        <f>'Customer_Master'!A4726</f>
        <v>CUST-02331</v>
      </c>
      <c r="B4726" s="1" t="str">
        <f>'Customer_Master'!D4726</f>
        <v>Babatunde Hassan</v>
      </c>
      <c r="C4726" s="1" t="str">
        <f>'Customer_Master'!E4726</f>
        <v>Piggyvest</v>
      </c>
      <c r="D4726" t="str">
        <f>'Customer_Master'!G4726</f>
        <v>Valid</v>
      </c>
      <c r="E4726" t="str">
        <f>'Customer_Master'!I4726</f>
        <v>Valid</v>
      </c>
      <c r="F4726" t="str">
        <f>'Customer_Master'!X4726</f>
        <v>Complete</v>
      </c>
      <c r="G4726">
        <f>'Customer_Master'!Y4726</f>
        <v>100</v>
      </c>
    </row>
    <row r="4727" spans="1:7" x14ac:dyDescent="0.25">
      <c r="A4727" s="1" t="str">
        <f>'Customer_Master'!A4727</f>
        <v>CUST-02491</v>
      </c>
      <c r="B4727" s="1" t="str">
        <f>'Customer_Master'!D4727</f>
        <v>Thomas Musa</v>
      </c>
      <c r="C4727" s="1" t="str">
        <f>'Customer_Master'!E4727</f>
        <v>Andela</v>
      </c>
      <c r="D4727" t="str">
        <f>'Customer_Master'!G4727</f>
        <v>Valid</v>
      </c>
      <c r="E4727" t="str">
        <f>'Customer_Master'!I4727</f>
        <v>Valid</v>
      </c>
      <c r="F4727" t="str">
        <f>'Customer_Master'!X4727</f>
        <v>Complete</v>
      </c>
      <c r="G4727">
        <f>'Customer_Master'!Y4727</f>
        <v>100</v>
      </c>
    </row>
    <row r="4728" spans="1:7" x14ac:dyDescent="0.25">
      <c r="A4728" s="1" t="str">
        <f>'Customer_Master'!A4728</f>
        <v>CUST-01945</v>
      </c>
      <c r="B4728" s="1" t="str">
        <f>'Customer_Master'!D4728</f>
        <v>Salami</v>
      </c>
      <c r="C4728" s="1" t="str">
        <f>'Customer_Master'!E4728</f>
        <v>Interswitch</v>
      </c>
      <c r="D4728" t="str">
        <f>'Customer_Master'!G4728</f>
        <v>Valid</v>
      </c>
      <c r="E4728" t="str">
        <f>'Customer_Master'!I4728</f>
        <v>Valid</v>
      </c>
      <c r="F4728" t="str">
        <f>'Customer_Master'!X4728</f>
        <v>Incomplete</v>
      </c>
      <c r="G4728">
        <f>'Customer_Master'!Y4728</f>
        <v>35</v>
      </c>
    </row>
    <row r="4729" spans="1:7" x14ac:dyDescent="0.25">
      <c r="A4729" s="1" t="str">
        <f>'Customer_Master'!A4729</f>
        <v>CUST-00842</v>
      </c>
      <c r="B4729" s="1" t="str">
        <f>'Customer_Master'!D4729</f>
        <v>Ngozi Van Der Merwe</v>
      </c>
      <c r="C4729" s="1" t="str">
        <f>'Customer_Master'!E4729</f>
        <v>Mpesa Solutions</v>
      </c>
      <c r="D4729" t="str">
        <f>'Customer_Master'!G4729</f>
        <v>Valid</v>
      </c>
      <c r="E4729" t="str">
        <f>'Customer_Master'!I4729</f>
        <v>Valid</v>
      </c>
      <c r="F4729" t="str">
        <f>'Customer_Master'!X4729</f>
        <v>Complete</v>
      </c>
      <c r="G4729">
        <f>'Customer_Master'!Y4729</f>
        <v>75</v>
      </c>
    </row>
    <row r="4730" spans="1:7" x14ac:dyDescent="0.25">
      <c r="A4730" s="1" t="str">
        <f>'Customer_Master'!A4730</f>
        <v>CUST-03790</v>
      </c>
      <c r="B4730" s="1" t="str">
        <f>'Customer_Master'!D4730</f>
        <v>Jones</v>
      </c>
      <c r="C4730" s="1" t="str">
        <f>'Customer_Master'!E4730</f>
        <v>Dangote Industries</v>
      </c>
      <c r="D4730" t="str">
        <f>'Customer_Master'!G4730</f>
        <v>Valid</v>
      </c>
      <c r="E4730" t="str">
        <f>'Customer_Master'!I4730</f>
        <v>Valid</v>
      </c>
      <c r="F4730" t="str">
        <f>'Customer_Master'!X4730</f>
        <v>Incomplete</v>
      </c>
      <c r="G4730">
        <f>'Customer_Master'!Y4730</f>
        <v>60</v>
      </c>
    </row>
    <row r="4731" spans="1:7" x14ac:dyDescent="0.25">
      <c r="A4731" s="1" t="str">
        <f>'Customer_Master'!A4731</f>
        <v>CUST-00206</v>
      </c>
      <c r="B4731" s="1" t="str">
        <f>'Customer_Master'!D4731</f>
        <v>Folake Jones</v>
      </c>
      <c r="C4731" s="1" t="str">
        <f>'Customer_Master'!E4731</f>
        <v>Teamapt</v>
      </c>
      <c r="D4731" t="str">
        <f>'Customer_Master'!G4731</f>
        <v>Valid</v>
      </c>
      <c r="E4731" t="str">
        <f>'Customer_Master'!I4731</f>
        <v>Valid</v>
      </c>
      <c r="F4731" t="str">
        <f>'Customer_Master'!X4731</f>
        <v>Complete</v>
      </c>
      <c r="G4731">
        <f>'Customer_Master'!Y4731</f>
        <v>100</v>
      </c>
    </row>
    <row r="4732" spans="1:7" x14ac:dyDescent="0.25">
      <c r="A4732" s="1" t="str">
        <f>'Customer_Master'!A4732</f>
        <v>CUST-05100</v>
      </c>
      <c r="B4732" s="1" t="str">
        <f>'Customer_Master'!D4732</f>
        <v>Chioma Botha</v>
      </c>
      <c r="C4732" s="1" t="str">
        <f>'Customer_Master'!E4732</f>
        <v>Primelogic</v>
      </c>
      <c r="D4732" t="str">
        <f>'Customer_Master'!G4732</f>
        <v>Valid</v>
      </c>
      <c r="E4732" t="str">
        <f>'Customer_Master'!I4732</f>
        <v>Valid</v>
      </c>
      <c r="F4732" t="str">
        <f>'Customer_Master'!X4732</f>
        <v>Complete</v>
      </c>
      <c r="G4732">
        <f>'Customer_Master'!Y4732</f>
        <v>75</v>
      </c>
    </row>
    <row r="4733" spans="1:7" x14ac:dyDescent="0.25">
      <c r="A4733" s="1" t="str">
        <f>'Customer_Master'!A4733</f>
        <v>CUST-01782</v>
      </c>
      <c r="B4733" s="1" t="str">
        <f>'Customer_Master'!D4733</f>
        <v>Sarah Murphy</v>
      </c>
      <c r="C4733" s="1" t="str">
        <f>'Customer_Master'!E4733</f>
        <v>Teamapt</v>
      </c>
      <c r="D4733" t="str">
        <f>'Customer_Master'!G4733</f>
        <v>Valid</v>
      </c>
      <c r="E4733" t="str">
        <f>'Customer_Master'!I4733</f>
        <v>Valid</v>
      </c>
      <c r="F4733" t="str">
        <f>'Customer_Master'!X4733</f>
        <v>Complete</v>
      </c>
      <c r="G4733">
        <f>'Customer_Master'!Y4733</f>
        <v>100</v>
      </c>
    </row>
    <row r="4734" spans="1:7" x14ac:dyDescent="0.25">
      <c r="A4734" s="1" t="str">
        <f>'Customer_Master'!A4734</f>
        <v>CUST-02176</v>
      </c>
      <c r="B4734" s="1" t="str">
        <f>'Customer_Master'!D4734</f>
        <v>Pieter Obi</v>
      </c>
      <c r="C4734" s="1" t="str">
        <f>'Customer_Master'!E4734</f>
        <v>Cowrywise</v>
      </c>
      <c r="D4734" t="str">
        <f>'Customer_Master'!G4734</f>
        <v>Valid</v>
      </c>
      <c r="E4734" t="str">
        <f>'Customer_Master'!I4734</f>
        <v>Valid</v>
      </c>
      <c r="F4734" t="str">
        <f>'Customer_Master'!X4734</f>
        <v>Complete</v>
      </c>
      <c r="G4734">
        <f>'Customer_Master'!Y4734</f>
        <v>75</v>
      </c>
    </row>
    <row r="4735" spans="1:7" x14ac:dyDescent="0.25">
      <c r="A4735" s="1" t="str">
        <f>'Customer_Master'!A4735</f>
        <v>CUST-00590</v>
      </c>
      <c r="B4735" s="1" t="str">
        <f>'Customer_Master'!D4735</f>
        <v>Lola Okorie</v>
      </c>
      <c r="C4735" s="1" t="str">
        <f>'Customer_Master'!E4735</f>
        <v>Wave</v>
      </c>
      <c r="D4735" t="str">
        <f>'Customer_Master'!G4735</f>
        <v>Valid</v>
      </c>
      <c r="E4735" t="str">
        <f>'Customer_Master'!I4735</f>
        <v>Valid</v>
      </c>
      <c r="F4735" t="str">
        <f>'Customer_Master'!X4735</f>
        <v>Complete</v>
      </c>
      <c r="G4735">
        <f>'Customer_Master'!Y4735</f>
        <v>100</v>
      </c>
    </row>
    <row r="4736" spans="1:7" x14ac:dyDescent="0.25">
      <c r="A4736" s="1" t="str">
        <f>'Customer_Master'!A4736</f>
        <v>CUST-01438</v>
      </c>
      <c r="B4736" s="1" t="str">
        <f>'Customer_Master'!D4736</f>
        <v>Njeri Afolabi</v>
      </c>
      <c r="C4736" s="1" t="str">
        <f>'Customer_Master'!E4736</f>
        <v>Apexai</v>
      </c>
      <c r="D4736" t="str">
        <f>'Customer_Master'!G4736</f>
        <v>Valid</v>
      </c>
      <c r="E4736" t="str">
        <f>'Customer_Master'!I4736</f>
        <v>Valid</v>
      </c>
      <c r="F4736" t="str">
        <f>'Customer_Master'!X4736</f>
        <v>Complete</v>
      </c>
      <c r="G4736">
        <f>'Customer_Master'!Y4736</f>
        <v>100</v>
      </c>
    </row>
    <row r="4737" spans="1:7" x14ac:dyDescent="0.25">
      <c r="A4737" s="1" t="str">
        <f>'Customer_Master'!A4737</f>
        <v>CUST-01711</v>
      </c>
      <c r="B4737" s="1" t="str">
        <f>'Customer_Master'!D4737</f>
        <v>Aliyu Akinola</v>
      </c>
      <c r="C4737" s="1" t="str">
        <f>'Customer_Master'!E4737</f>
        <v>Griddigital Gmbh</v>
      </c>
      <c r="D4737" t="str">
        <f>'Customer_Master'!G4737</f>
        <v>Valid</v>
      </c>
      <c r="E4737" t="str">
        <f>'Customer_Master'!I4737</f>
        <v>Valid</v>
      </c>
      <c r="F4737" t="str">
        <f>'Customer_Master'!X4737</f>
        <v>Complete</v>
      </c>
      <c r="G4737">
        <f>'Customer_Master'!Y4737</f>
        <v>100</v>
      </c>
    </row>
    <row r="4738" spans="1:7" x14ac:dyDescent="0.25">
      <c r="A4738" s="1" t="str">
        <f>'Customer_Master'!A4738</f>
        <v>CUST-00860</v>
      </c>
      <c r="B4738" s="1" t="str">
        <f>'Customer_Master'!D4738</f>
        <v>Laura Traore</v>
      </c>
      <c r="C4738" s="1" t="str">
        <f>'Customer_Master'!E4738</f>
        <v>Fluxlabs Plc</v>
      </c>
      <c r="D4738" t="str">
        <f>'Customer_Master'!G4738</f>
        <v>Valid</v>
      </c>
      <c r="E4738" t="str">
        <f>'Customer_Master'!I4738</f>
        <v>Valid</v>
      </c>
      <c r="F4738" t="str">
        <f>'Customer_Master'!X4738</f>
        <v>Complete</v>
      </c>
      <c r="G4738">
        <f>'Customer_Master'!Y4738</f>
        <v>100</v>
      </c>
    </row>
    <row r="4739" spans="1:7" x14ac:dyDescent="0.25">
      <c r="A4739" s="1" t="str">
        <f>'Customer_Master'!A4739</f>
        <v>CUST-02539</v>
      </c>
      <c r="B4739" s="1" t="str">
        <f>'Customer_Master'!D4739</f>
        <v>Niyi Oladipo</v>
      </c>
      <c r="C4739" s="1" t="str">
        <f>'Customer_Master'!E4739</f>
        <v>Dangote Industries</v>
      </c>
      <c r="D4739" t="str">
        <f>'Customer_Master'!G4739</f>
        <v>Valid</v>
      </c>
      <c r="E4739" t="str">
        <f>'Customer_Master'!I4739</f>
        <v>Valid</v>
      </c>
      <c r="F4739" t="str">
        <f>'Customer_Master'!X4739</f>
        <v>Complete</v>
      </c>
      <c r="G4739">
        <f>'Customer_Master'!Y4739</f>
        <v>100</v>
      </c>
    </row>
    <row r="4740" spans="1:7" x14ac:dyDescent="0.25">
      <c r="A4740" s="1" t="str">
        <f>'Customer_Master'!A4740</f>
        <v>CUST-00927</v>
      </c>
      <c r="B4740" s="1" t="str">
        <f>'Customer_Master'!D4740</f>
        <v>Chioma Mensah</v>
      </c>
      <c r="C4740" s="1" t="str">
        <f>'Customer_Master'!E4740</f>
        <v>Helioanalytics Plc</v>
      </c>
      <c r="D4740" t="str">
        <f>'Customer_Master'!G4740</f>
        <v>Valid</v>
      </c>
      <c r="E4740" t="str">
        <f>'Customer_Master'!I4740</f>
        <v>Valid</v>
      </c>
      <c r="F4740" t="str">
        <f>'Customer_Master'!X4740</f>
        <v>Complete</v>
      </c>
      <c r="G4740">
        <f>'Customer_Master'!Y4740</f>
        <v>100</v>
      </c>
    </row>
    <row r="4741" spans="1:7" x14ac:dyDescent="0.25">
      <c r="A4741" s="1" t="str">
        <f>'Customer_Master'!A4741</f>
        <v>CUST-01796</v>
      </c>
      <c r="B4741" s="1" t="str">
        <f>'Customer_Master'!D4741</f>
        <v>Fatima Evans</v>
      </c>
      <c r="C4741" s="1" t="str">
        <f>'Customer_Master'!E4741</f>
        <v>Novaworks Plc</v>
      </c>
      <c r="D4741" t="str">
        <f>'Customer_Master'!G4741</f>
        <v>Valid</v>
      </c>
      <c r="E4741" t="str">
        <f>'Customer_Master'!I4741</f>
        <v>Valid</v>
      </c>
      <c r="F4741" t="str">
        <f>'Customer_Master'!X4741</f>
        <v>Complete</v>
      </c>
      <c r="G4741">
        <f>'Customer_Master'!Y4741</f>
        <v>75</v>
      </c>
    </row>
    <row r="4742" spans="1:7" x14ac:dyDescent="0.25">
      <c r="A4742" s="1" t="str">
        <f>'Customer_Master'!A4742</f>
        <v>CUST-02315</v>
      </c>
      <c r="B4742" s="1" t="str">
        <f>'Customer_Master'!D4742</f>
        <v>Bashir Abubakar</v>
      </c>
      <c r="C4742" s="1" t="str">
        <f>'Customer_Master'!E4742</f>
        <v>Heliosoft Llc</v>
      </c>
      <c r="D4742" t="str">
        <f>'Customer_Master'!G4742</f>
        <v>Valid</v>
      </c>
      <c r="E4742" t="str">
        <f>'Customer_Master'!I4742</f>
        <v>Valid</v>
      </c>
      <c r="F4742" t="str">
        <f>'Customer_Master'!X4742</f>
        <v>Complete</v>
      </c>
      <c r="G4742">
        <f>'Customer_Master'!Y4742</f>
        <v>100</v>
      </c>
    </row>
    <row r="4743" spans="1:7" x14ac:dyDescent="0.25">
      <c r="A4743" s="1" t="str">
        <f>'Customer_Master'!A4743</f>
        <v>CUST-03520</v>
      </c>
      <c r="B4743" s="1" t="str">
        <f>'Customer_Master'!D4743</f>
        <v>Emeka Ogundimu</v>
      </c>
      <c r="C4743" s="1" t="str">
        <f>'Customer_Master'!E4743</f>
        <v>Stackanalytics Plc</v>
      </c>
      <c r="D4743" t="str">
        <f>'Customer_Master'!G4743</f>
        <v>Valid</v>
      </c>
      <c r="E4743" t="str">
        <f>'Customer_Master'!I4743</f>
        <v>Valid</v>
      </c>
      <c r="F4743" t="str">
        <f>'Customer_Master'!X4743</f>
        <v>Complete</v>
      </c>
      <c r="G4743">
        <f>'Customer_Master'!Y4743</f>
        <v>75</v>
      </c>
    </row>
    <row r="4744" spans="1:7" x14ac:dyDescent="0.25">
      <c r="A4744" s="1" t="str">
        <f>'Customer_Master'!A4744</f>
        <v>CUST-00154</v>
      </c>
      <c r="B4744" s="1" t="str">
        <f>'Customer_Master'!D4744</f>
        <v>Liam Adeyemi</v>
      </c>
      <c r="C4744" s="1" t="str">
        <f>'Customer_Master'!E4744</f>
        <v>Leadlogic</v>
      </c>
      <c r="D4744" t="str">
        <f>'Customer_Master'!G4744</f>
        <v>Valid</v>
      </c>
      <c r="E4744" t="str">
        <f>'Customer_Master'!I4744</f>
        <v>Valid</v>
      </c>
      <c r="F4744" t="str">
        <f>'Customer_Master'!X4744</f>
        <v>Complete</v>
      </c>
      <c r="G4744">
        <f>'Customer_Master'!Y4744</f>
        <v>75</v>
      </c>
    </row>
    <row r="4745" spans="1:7" x14ac:dyDescent="0.25">
      <c r="A4745" s="1" t="str">
        <f>'Customer_Master'!A4745</f>
        <v>CUST-02448</v>
      </c>
      <c r="B4745" s="1" t="str">
        <f>'Customer_Master'!D4745</f>
        <v>Chioma Obi</v>
      </c>
      <c r="C4745" s="1" t="str">
        <f>'Customer_Master'!E4745</f>
        <v>Quantacapital Llc</v>
      </c>
      <c r="D4745" t="str">
        <f>'Customer_Master'!G4745</f>
        <v>Valid</v>
      </c>
      <c r="E4745" t="str">
        <f>'Customer_Master'!I4745</f>
        <v>Valid</v>
      </c>
      <c r="F4745" t="str">
        <f>'Customer_Master'!X4745</f>
        <v>Complete</v>
      </c>
      <c r="G4745">
        <f>'Customer_Master'!Y4745</f>
        <v>100</v>
      </c>
    </row>
    <row r="4746" spans="1:7" x14ac:dyDescent="0.25">
      <c r="A4746" s="1" t="str">
        <f>'Customer_Master'!A4746</f>
        <v>CUST-04493</v>
      </c>
      <c r="B4746" s="1" t="str">
        <f>'Customer_Master'!D4746</f>
        <v>Emeka</v>
      </c>
      <c r="C4746" s="1" t="str">
        <f>'Customer_Master'!E4746</f>
        <v>Vertexai</v>
      </c>
      <c r="D4746" t="str">
        <f>'Customer_Master'!G4746</f>
        <v>Valid</v>
      </c>
      <c r="E4746" t="str">
        <f>'Customer_Master'!I4746</f>
        <v>Valid</v>
      </c>
      <c r="F4746" t="str">
        <f>'Customer_Master'!X4746</f>
        <v>Incomplete</v>
      </c>
      <c r="G4746">
        <f>'Customer_Master'!Y4746</f>
        <v>60</v>
      </c>
    </row>
    <row r="4747" spans="1:7" x14ac:dyDescent="0.25">
      <c r="A4747" s="1" t="str">
        <f>'Customer_Master'!A4747</f>
        <v>CUST-04566</v>
      </c>
      <c r="B4747" s="1" t="str">
        <f>'Customer_Master'!D4747</f>
        <v>Chinwe Idris</v>
      </c>
      <c r="C4747" s="1" t="str">
        <f>'Customer_Master'!E4747</f>
        <v>Heliohealth Ltd</v>
      </c>
      <c r="D4747" t="str">
        <f>'Customer_Master'!G4747</f>
        <v>Valid</v>
      </c>
      <c r="E4747" t="str">
        <f>'Customer_Master'!I4747</f>
        <v>Valid</v>
      </c>
      <c r="F4747" t="str">
        <f>'Customer_Master'!X4747</f>
        <v>Complete</v>
      </c>
      <c r="G4747">
        <f>'Customer_Master'!Y4747</f>
        <v>100</v>
      </c>
    </row>
    <row r="4748" spans="1:7" x14ac:dyDescent="0.25">
      <c r="A4748" s="1" t="str">
        <f>'Customer_Master'!A4748</f>
        <v>CUST-02294</v>
      </c>
      <c r="B4748" s="1" t="str">
        <f>'Customer_Master'!D4748</f>
        <v>Fatima Okafor</v>
      </c>
      <c r="C4748" s="1" t="str">
        <f>'Customer_Master'!E4748</f>
        <v>Flutterwave</v>
      </c>
      <c r="D4748" t="str">
        <f>'Customer_Master'!G4748</f>
        <v>Valid</v>
      </c>
      <c r="E4748" t="str">
        <f>'Customer_Master'!I4748</f>
        <v>Valid</v>
      </c>
      <c r="F4748" t="str">
        <f>'Customer_Master'!X4748</f>
        <v>Complete</v>
      </c>
      <c r="G4748">
        <f>'Customer_Master'!Y4748</f>
        <v>75</v>
      </c>
    </row>
    <row r="4749" spans="1:7" x14ac:dyDescent="0.25">
      <c r="A4749" s="1" t="str">
        <f>'Customer_Master'!A4749</f>
        <v>CUST-00550</v>
      </c>
      <c r="B4749" s="1" t="str">
        <f>'Customer_Master'!D4749</f>
        <v>Chizoba Mwangi</v>
      </c>
      <c r="C4749" s="1" t="str">
        <f>'Customer_Master'!E4749</f>
        <v>Paylogic Llc</v>
      </c>
      <c r="D4749" t="str">
        <f>'Customer_Master'!G4749</f>
        <v>Valid</v>
      </c>
      <c r="E4749" t="str">
        <f>'Customer_Master'!I4749</f>
        <v>Valid</v>
      </c>
      <c r="F4749" t="str">
        <f>'Customer_Master'!X4749</f>
        <v>Complete</v>
      </c>
      <c r="G4749">
        <f>'Customer_Master'!Y4749</f>
        <v>100</v>
      </c>
    </row>
    <row r="4750" spans="1:7" x14ac:dyDescent="0.25">
      <c r="A4750" s="1" t="str">
        <f>'Customer_Master'!A4750</f>
        <v>CUST-04721</v>
      </c>
      <c r="B4750" s="1" t="str">
        <f>'Customer_Master'!D4750</f>
        <v>Chiamaka Okorie</v>
      </c>
      <c r="C4750" s="1" t="str">
        <f>'Customer_Master'!E4750</f>
        <v>Novatech Plc</v>
      </c>
      <c r="D4750" t="str">
        <f>'Customer_Master'!G4750</f>
        <v>Valid</v>
      </c>
      <c r="E4750" t="str">
        <f>'Customer_Master'!I4750</f>
        <v>Valid</v>
      </c>
      <c r="F4750" t="str">
        <f>'Customer_Master'!X4750</f>
        <v>Complete</v>
      </c>
      <c r="G4750">
        <f>'Customer_Master'!Y4750</f>
        <v>100</v>
      </c>
    </row>
    <row r="4751" spans="1:7" x14ac:dyDescent="0.25">
      <c r="A4751" s="1" t="str">
        <f>'Customer_Master'!A4751</f>
        <v>CUST-01557</v>
      </c>
      <c r="B4751" s="1" t="str">
        <f>'Customer_Master'!D4751</f>
        <v>Chizoba Davies</v>
      </c>
      <c r="C4751" s="1" t="str">
        <f>'Customer_Master'!E4751</f>
        <v>Payventures</v>
      </c>
      <c r="D4751" t="str">
        <f>'Customer_Master'!G4751</f>
        <v>Valid</v>
      </c>
      <c r="E4751" t="str">
        <f>'Customer_Master'!I4751</f>
        <v>Valid</v>
      </c>
      <c r="F4751" t="str">
        <f>'Customer_Master'!X4751</f>
        <v>Complete</v>
      </c>
      <c r="G4751">
        <f>'Customer_Master'!Y4751</f>
        <v>100</v>
      </c>
    </row>
    <row r="4752" spans="1:7" x14ac:dyDescent="0.25">
      <c r="A4752" s="1" t="str">
        <f>'Customer_Master'!A4752</f>
        <v>CUST-01770</v>
      </c>
      <c r="B4752" s="1" t="str">
        <f>'Customer_Master'!D4752</f>
        <v>Maryam Idris</v>
      </c>
      <c r="C4752" s="1" t="str">
        <f>'Customer_Master'!E4752</f>
        <v>Not Available</v>
      </c>
      <c r="D4752" t="str">
        <f>'Customer_Master'!G4752</f>
        <v>Valid</v>
      </c>
      <c r="E4752" t="str">
        <f>'Customer_Master'!I4752</f>
        <v>Valid</v>
      </c>
      <c r="F4752" t="str">
        <f>'Customer_Master'!X4752</f>
        <v>Incomplete</v>
      </c>
      <c r="G4752">
        <f>'Customer_Master'!Y4752</f>
        <v>60</v>
      </c>
    </row>
    <row r="4753" spans="1:7" x14ac:dyDescent="0.25">
      <c r="A4753" s="1" t="str">
        <f>'Customer_Master'!A4753</f>
        <v>CUST-00318</v>
      </c>
      <c r="B4753" s="1" t="str">
        <f>'Customer_Master'!D4753</f>
        <v>Folake Naidoo</v>
      </c>
      <c r="C4753" s="1" t="str">
        <f>'Customer_Master'!E4753</f>
        <v>Chipper Cash</v>
      </c>
      <c r="D4753" t="str">
        <f>'Customer_Master'!G4753</f>
        <v>Valid</v>
      </c>
      <c r="E4753" t="str">
        <f>'Customer_Master'!I4753</f>
        <v>Valid</v>
      </c>
      <c r="F4753" t="str">
        <f>'Customer_Master'!X4753</f>
        <v>Complete</v>
      </c>
      <c r="G4753">
        <f>'Customer_Master'!Y4753</f>
        <v>100</v>
      </c>
    </row>
    <row r="4754" spans="1:7" x14ac:dyDescent="0.25">
      <c r="A4754" s="1" t="str">
        <f>'Customer_Master'!A4754</f>
        <v>CUST-03679</v>
      </c>
      <c r="B4754" s="1" t="str">
        <f>'Customer_Master'!D4754</f>
        <v>Zainab Davies</v>
      </c>
      <c r="C4754" s="1" t="str">
        <f>'Customer_Master'!E4754</f>
        <v>Dangote Industries</v>
      </c>
      <c r="D4754" t="str">
        <f>'Customer_Master'!G4754</f>
        <v>Valid</v>
      </c>
      <c r="E4754" t="str">
        <f>'Customer_Master'!I4754</f>
        <v>Valid</v>
      </c>
      <c r="F4754" t="str">
        <f>'Customer_Master'!X4754</f>
        <v>Complete</v>
      </c>
      <c r="G4754">
        <f>'Customer_Master'!Y4754</f>
        <v>75</v>
      </c>
    </row>
    <row r="4755" spans="1:7" x14ac:dyDescent="0.25">
      <c r="A4755" s="1" t="str">
        <f>'Customer_Master'!A4755</f>
        <v>CUST-02983</v>
      </c>
      <c r="B4755" s="1" t="str">
        <f>'Customer_Master'!D4755</f>
        <v>Sarah Ugwu</v>
      </c>
      <c r="C4755" s="1" t="str">
        <f>'Customer_Master'!E4755</f>
        <v>Vertexcommerce</v>
      </c>
      <c r="D4755" t="str">
        <f>'Customer_Master'!G4755</f>
        <v>Invalid</v>
      </c>
      <c r="E4755" t="str">
        <f>'Customer_Master'!I4755</f>
        <v>Valid</v>
      </c>
      <c r="F4755" t="str">
        <f>'Customer_Master'!X4755</f>
        <v>Complete</v>
      </c>
      <c r="G4755">
        <f>'Customer_Master'!Y4755</f>
        <v>70</v>
      </c>
    </row>
    <row r="4756" spans="1:7" x14ac:dyDescent="0.25">
      <c r="A4756" s="1" t="str">
        <f>'Customer_Master'!A4756</f>
        <v>CUST-04964</v>
      </c>
      <c r="B4756" s="1" t="str">
        <f>'Customer_Master'!D4756</f>
        <v>Maryam Hassan</v>
      </c>
      <c r="C4756" s="1" t="str">
        <f>'Customer_Master'!E4756</f>
        <v>Kuda</v>
      </c>
      <c r="D4756" t="str">
        <f>'Customer_Master'!G4756</f>
        <v>Valid</v>
      </c>
      <c r="E4756" t="str">
        <f>'Customer_Master'!I4756</f>
        <v>Valid</v>
      </c>
      <c r="F4756" t="str">
        <f>'Customer_Master'!X4756</f>
        <v>Complete</v>
      </c>
      <c r="G4756">
        <f>'Customer_Master'!Y4756</f>
        <v>100</v>
      </c>
    </row>
    <row r="4757" spans="1:7" x14ac:dyDescent="0.25">
      <c r="A4757" s="1" t="str">
        <f>'Customer_Master'!A4757</f>
        <v>CUST-02077</v>
      </c>
      <c r="B4757" s="1" t="str">
        <f>'Customer_Master'!D4757</f>
        <v>Kayode Jones</v>
      </c>
      <c r="C4757" s="1" t="str">
        <f>'Customer_Master'!E4757</f>
        <v>Vertexsolutions</v>
      </c>
      <c r="D4757" t="str">
        <f>'Customer_Master'!G4757</f>
        <v>Valid</v>
      </c>
      <c r="E4757" t="str">
        <f>'Customer_Master'!I4757</f>
        <v>Valid</v>
      </c>
      <c r="F4757" t="str">
        <f>'Customer_Master'!X4757</f>
        <v>Complete</v>
      </c>
      <c r="G4757">
        <f>'Customer_Master'!Y4757</f>
        <v>100</v>
      </c>
    </row>
    <row r="4758" spans="1:7" x14ac:dyDescent="0.25">
      <c r="A4758" s="1" t="str">
        <f>'Customer_Master'!A4758</f>
        <v>CUST-02368</v>
      </c>
      <c r="B4758" s="1" t="str">
        <f>'Customer_Master'!D4758</f>
        <v>Obinna Kelly</v>
      </c>
      <c r="C4758" s="1" t="str">
        <f>'Customer_Master'!E4758</f>
        <v>Mpesa Solutions</v>
      </c>
      <c r="D4758" t="str">
        <f>'Customer_Master'!G4758</f>
        <v>Valid</v>
      </c>
      <c r="E4758" t="str">
        <f>'Customer_Master'!I4758</f>
        <v>Valid</v>
      </c>
      <c r="F4758" t="str">
        <f>'Customer_Master'!X4758</f>
        <v>Complete</v>
      </c>
      <c r="G4758">
        <f>'Customer_Master'!Y4758</f>
        <v>100</v>
      </c>
    </row>
    <row r="4759" spans="1:7" x14ac:dyDescent="0.25">
      <c r="A4759" s="1" t="str">
        <f>'Customer_Master'!A4759</f>
        <v>CUST-02535</v>
      </c>
      <c r="B4759" s="1" t="str">
        <f>'Customer_Master'!D4759</f>
        <v>Femke Eze</v>
      </c>
      <c r="C4759" s="1" t="str">
        <f>'Customer_Master'!E4759</f>
        <v>Not Available</v>
      </c>
      <c r="D4759" t="str">
        <f>'Customer_Master'!G4759</f>
        <v>Valid</v>
      </c>
      <c r="E4759" t="str">
        <f>'Customer_Master'!I4759</f>
        <v>Valid</v>
      </c>
      <c r="F4759" t="str">
        <f>'Customer_Master'!X4759</f>
        <v>Incomplete</v>
      </c>
      <c r="G4759">
        <f>'Customer_Master'!Y4759</f>
        <v>60</v>
      </c>
    </row>
    <row r="4760" spans="1:7" x14ac:dyDescent="0.25">
      <c r="A4760" s="1" t="str">
        <f>'Customer_Master'!A4760</f>
        <v>CUST-02738</v>
      </c>
      <c r="B4760" s="1" t="str">
        <f>'Customer_Master'!D4760</f>
        <v>Yusuf Hassan</v>
      </c>
      <c r="C4760" s="1" t="str">
        <f>'Customer_Master'!E4760</f>
        <v>Kuda</v>
      </c>
      <c r="D4760" t="str">
        <f>'Customer_Master'!G4760</f>
        <v>Valid</v>
      </c>
      <c r="E4760" t="str">
        <f>'Customer_Master'!I4760</f>
        <v>Valid</v>
      </c>
      <c r="F4760" t="str">
        <f>'Customer_Master'!X4760</f>
        <v>Complete</v>
      </c>
      <c r="G4760">
        <f>'Customer_Master'!Y4760</f>
        <v>100</v>
      </c>
    </row>
    <row r="4761" spans="1:7" x14ac:dyDescent="0.25">
      <c r="A4761" s="1" t="str">
        <f>'Customer_Master'!A4761</f>
        <v>CUST-00688</v>
      </c>
      <c r="B4761" s="1" t="str">
        <f>'Customer_Master'!D4761</f>
        <v>Laura Bello</v>
      </c>
      <c r="C4761" s="1" t="str">
        <f>'Customer_Master'!E4761</f>
        <v>Not Available</v>
      </c>
      <c r="D4761" t="str">
        <f>'Customer_Master'!G4761</f>
        <v>Valid</v>
      </c>
      <c r="E4761" t="str">
        <f>'Customer_Master'!I4761</f>
        <v>Valid</v>
      </c>
      <c r="F4761" t="str">
        <f>'Customer_Master'!X4761</f>
        <v>Incomplete</v>
      </c>
      <c r="G4761">
        <f>'Customer_Master'!Y4761</f>
        <v>60</v>
      </c>
    </row>
    <row r="4762" spans="1:7" x14ac:dyDescent="0.25">
      <c r="A4762" s="1" t="str">
        <f>'Customer_Master'!A4762</f>
        <v>CUST-04355</v>
      </c>
      <c r="B4762" s="1" t="str">
        <f>'Customer_Master'!D4762</f>
        <v>Sophie Diallo</v>
      </c>
      <c r="C4762" s="1" t="str">
        <f>'Customer_Master'!E4762</f>
        <v>Leaddigital Llc</v>
      </c>
      <c r="D4762" t="str">
        <f>'Customer_Master'!G4762</f>
        <v>Valid</v>
      </c>
      <c r="E4762" t="str">
        <f>'Customer_Master'!I4762</f>
        <v>Valid</v>
      </c>
      <c r="F4762" t="str">
        <f>'Customer_Master'!X4762</f>
        <v>Complete</v>
      </c>
      <c r="G4762">
        <f>'Customer_Master'!Y4762</f>
        <v>100</v>
      </c>
    </row>
    <row r="4763" spans="1:7" x14ac:dyDescent="0.25">
      <c r="A4763" s="1" t="str">
        <f>'Customer_Master'!A4763</f>
        <v>CUST-01953</v>
      </c>
      <c r="B4763" s="1" t="str">
        <f>'Customer_Master'!D4763</f>
        <v>Tobi Abubakar</v>
      </c>
      <c r="C4763" s="1" t="str">
        <f>'Customer_Master'!E4763</f>
        <v>Lumensystems Plc</v>
      </c>
      <c r="D4763" t="str">
        <f>'Customer_Master'!G4763</f>
        <v>Valid</v>
      </c>
      <c r="E4763" t="str">
        <f>'Customer_Master'!I4763</f>
        <v>Valid</v>
      </c>
      <c r="F4763" t="str">
        <f>'Customer_Master'!X4763</f>
        <v>Complete</v>
      </c>
      <c r="G4763">
        <f>'Customer_Master'!Y4763</f>
        <v>100</v>
      </c>
    </row>
    <row r="4764" spans="1:7" x14ac:dyDescent="0.25">
      <c r="A4764" s="1" t="str">
        <f>'Customer_Master'!A4764</f>
        <v>CUST-03160</v>
      </c>
      <c r="B4764" s="1" t="str">
        <f>'Customer_Master'!D4764</f>
        <v>Grace Lawal</v>
      </c>
      <c r="C4764" s="1" t="str">
        <f>'Customer_Master'!E4764</f>
        <v>Flour Mills Of Nigeria</v>
      </c>
      <c r="D4764" t="str">
        <f>'Customer_Master'!G4764</f>
        <v>Valid</v>
      </c>
      <c r="E4764" t="str">
        <f>'Customer_Master'!I4764</f>
        <v>Valid</v>
      </c>
      <c r="F4764" t="str">
        <f>'Customer_Master'!X4764</f>
        <v>Complete</v>
      </c>
      <c r="G4764">
        <f>'Customer_Master'!Y4764</f>
        <v>100</v>
      </c>
    </row>
    <row r="4765" spans="1:7" x14ac:dyDescent="0.25">
      <c r="A4765" s="1" t="str">
        <f>'Customer_Master'!A4765</f>
        <v>CUST-02299</v>
      </c>
      <c r="B4765" s="1" t="str">
        <f>'Customer_Master'!D4765</f>
        <v>Wanjala Dlamini</v>
      </c>
      <c r="C4765" s="1" t="str">
        <f>'Customer_Master'!E4765</f>
        <v>Leadcapital</v>
      </c>
      <c r="D4765" t="str">
        <f>'Customer_Master'!G4765</f>
        <v>Valid</v>
      </c>
      <c r="E4765" t="str">
        <f>'Customer_Master'!I4765</f>
        <v>Valid</v>
      </c>
      <c r="F4765" t="str">
        <f>'Customer_Master'!X4765</f>
        <v>Complete</v>
      </c>
      <c r="G4765">
        <f>'Customer_Master'!Y4765</f>
        <v>100</v>
      </c>
    </row>
    <row r="4766" spans="1:7" x14ac:dyDescent="0.25">
      <c r="A4766" s="1" t="str">
        <f>'Customer_Master'!A4766</f>
        <v>CUST-03229</v>
      </c>
      <c r="B4766" s="1" t="str">
        <f>'Customer_Master'!D4766</f>
        <v>Simi Adebayo</v>
      </c>
      <c r="C4766" s="1" t="str">
        <f>'Customer_Master'!E4766</f>
        <v>Flour Mills Of Nigeria</v>
      </c>
      <c r="D4766" t="str">
        <f>'Customer_Master'!G4766</f>
        <v>Valid</v>
      </c>
      <c r="E4766" t="str">
        <f>'Customer_Master'!I4766</f>
        <v>Valid</v>
      </c>
      <c r="F4766" t="str">
        <f>'Customer_Master'!X4766</f>
        <v>Complete</v>
      </c>
      <c r="G4766">
        <f>'Customer_Master'!Y4766</f>
        <v>100</v>
      </c>
    </row>
    <row r="4767" spans="1:7" x14ac:dyDescent="0.25">
      <c r="A4767" s="1" t="str">
        <f>'Customer_Master'!A4767</f>
        <v>CUST-04970</v>
      </c>
      <c r="B4767" s="1" t="str">
        <f>'Customer_Master'!D4767</f>
        <v>Chioma Abubakar</v>
      </c>
      <c r="C4767" s="1" t="str">
        <f>'Customer_Master'!E4767</f>
        <v>Zenhub</v>
      </c>
      <c r="D4767" t="str">
        <f>'Customer_Master'!G4767</f>
        <v>Valid</v>
      </c>
      <c r="E4767" t="str">
        <f>'Customer_Master'!I4767</f>
        <v>Valid</v>
      </c>
      <c r="F4767" t="str">
        <f>'Customer_Master'!X4767</f>
        <v>Complete</v>
      </c>
      <c r="G4767">
        <f>'Customer_Master'!Y4767</f>
        <v>100</v>
      </c>
    </row>
    <row r="4768" spans="1:7" x14ac:dyDescent="0.25">
      <c r="A4768" s="1" t="str">
        <f>'Customer_Master'!A4768</f>
        <v>CUST-04133</v>
      </c>
      <c r="B4768" s="1" t="str">
        <f>'Customer_Master'!D4768</f>
        <v>Michael Nwachukwu</v>
      </c>
      <c r="C4768" s="1" t="str">
        <f>'Customer_Master'!E4768</f>
        <v>Quantahealth</v>
      </c>
      <c r="D4768" t="str">
        <f>'Customer_Master'!G4768</f>
        <v>Valid</v>
      </c>
      <c r="E4768" t="str">
        <f>'Customer_Master'!I4768</f>
        <v>Valid</v>
      </c>
      <c r="F4768" t="str">
        <f>'Customer_Master'!X4768</f>
        <v>Complete</v>
      </c>
      <c r="G4768">
        <f>'Customer_Master'!Y4768</f>
        <v>100</v>
      </c>
    </row>
    <row r="4769" spans="1:7" x14ac:dyDescent="0.25">
      <c r="A4769" s="1" t="str">
        <f>'Customer_Master'!A4769</f>
        <v>CUST-02169</v>
      </c>
      <c r="B4769" s="1" t="str">
        <f>'Customer_Master'!D4769</f>
        <v>Joshua Nwachukwu</v>
      </c>
      <c r="C4769" s="1" t="str">
        <f>'Customer_Master'!E4769</f>
        <v>Carbon</v>
      </c>
      <c r="D4769" t="str">
        <f>'Customer_Master'!G4769</f>
        <v>Valid</v>
      </c>
      <c r="E4769" t="str">
        <f>'Customer_Master'!I4769</f>
        <v>Valid</v>
      </c>
      <c r="F4769" t="str">
        <f>'Customer_Master'!X4769</f>
        <v>Complete</v>
      </c>
      <c r="G4769">
        <f>'Customer_Master'!Y4769</f>
        <v>100</v>
      </c>
    </row>
    <row r="4770" spans="1:7" x14ac:dyDescent="0.25">
      <c r="A4770" s="1" t="str">
        <f>'Customer_Master'!A4770</f>
        <v>CUST-04157</v>
      </c>
      <c r="B4770" s="1" t="str">
        <f>'Customer_Master'!D4770</f>
        <v>Victor Eze</v>
      </c>
      <c r="C4770" s="1" t="str">
        <f>'Customer_Master'!E4770</f>
        <v>Fluxsoft Inc</v>
      </c>
      <c r="D4770" t="str">
        <f>'Customer_Master'!G4770</f>
        <v>Valid</v>
      </c>
      <c r="E4770" t="str">
        <f>'Customer_Master'!I4770</f>
        <v>Valid</v>
      </c>
      <c r="F4770" t="str">
        <f>'Customer_Master'!X4770</f>
        <v>Complete</v>
      </c>
      <c r="G4770">
        <f>'Customer_Master'!Y4770</f>
        <v>100</v>
      </c>
    </row>
    <row r="4771" spans="1:7" x14ac:dyDescent="0.25">
      <c r="A4771" s="1" t="str">
        <f>'Customer_Master'!A4771</f>
        <v>CUST-03441</v>
      </c>
      <c r="B4771" s="1" t="str">
        <f>'Customer_Master'!D4771</f>
        <v>Sipho Mohammed</v>
      </c>
      <c r="C4771" s="1" t="str">
        <f>'Customer_Master'!E4771</f>
        <v>Gridpay Inc</v>
      </c>
      <c r="D4771" t="str">
        <f>'Customer_Master'!G4771</f>
        <v>Valid</v>
      </c>
      <c r="E4771" t="str">
        <f>'Customer_Master'!I4771</f>
        <v>Valid</v>
      </c>
      <c r="F4771" t="str">
        <f>'Customer_Master'!X4771</f>
        <v>Complete</v>
      </c>
      <c r="G4771">
        <f>'Customer_Master'!Y4771</f>
        <v>100</v>
      </c>
    </row>
    <row r="4772" spans="1:7" x14ac:dyDescent="0.25">
      <c r="A4772" s="1" t="str">
        <f>'Customer_Master'!A4772</f>
        <v>CUST-03671</v>
      </c>
      <c r="B4772" s="1" t="str">
        <f>'Customer_Master'!D4772</f>
        <v>Mark Ogundimu</v>
      </c>
      <c r="C4772" s="1" t="str">
        <f>'Customer_Master'!E4772</f>
        <v>Primesolutions</v>
      </c>
      <c r="D4772" t="str">
        <f>'Customer_Master'!G4772</f>
        <v>Valid</v>
      </c>
      <c r="E4772" t="str">
        <f>'Customer_Master'!I4772</f>
        <v>Valid</v>
      </c>
      <c r="F4772" t="str">
        <f>'Customer_Master'!X4772</f>
        <v>Complete</v>
      </c>
      <c r="G4772">
        <f>'Customer_Master'!Y4772</f>
        <v>75</v>
      </c>
    </row>
    <row r="4773" spans="1:7" x14ac:dyDescent="0.25">
      <c r="A4773" s="1" t="str">
        <f>'Customer_Master'!A4773</f>
        <v>CUST-04596</v>
      </c>
      <c r="B4773" s="1" t="str">
        <f>'Customer_Master'!D4773</f>
        <v>Oluwaseun Al-Farsi</v>
      </c>
      <c r="C4773" s="1" t="str">
        <f>'Customer_Master'!E4773</f>
        <v>Flutterwave</v>
      </c>
      <c r="D4773" t="str">
        <f>'Customer_Master'!G4773</f>
        <v>Valid</v>
      </c>
      <c r="E4773" t="str">
        <f>'Customer_Master'!I4773</f>
        <v>Valid</v>
      </c>
      <c r="F4773" t="str">
        <f>'Customer_Master'!X4773</f>
        <v>Complete</v>
      </c>
      <c r="G4773">
        <f>'Customer_Master'!Y4773</f>
        <v>100</v>
      </c>
    </row>
    <row r="4774" spans="1:7" x14ac:dyDescent="0.25">
      <c r="A4774" s="1" t="str">
        <f>'Customer_Master'!A4774</f>
        <v>CUST-01902</v>
      </c>
      <c r="B4774" s="1" t="str">
        <f>'Customer_Master'!D4774</f>
        <v>Sophie Abubakar</v>
      </c>
      <c r="C4774" s="1" t="str">
        <f>'Customer_Master'!E4774</f>
        <v>Zenlabs Inc</v>
      </c>
      <c r="D4774" t="str">
        <f>'Customer_Master'!G4774</f>
        <v>Valid</v>
      </c>
      <c r="E4774" t="str">
        <f>'Customer_Master'!I4774</f>
        <v>Valid</v>
      </c>
      <c r="F4774" t="str">
        <f>'Customer_Master'!X4774</f>
        <v>Complete</v>
      </c>
      <c r="G4774">
        <f>'Customer_Master'!Y4774</f>
        <v>100</v>
      </c>
    </row>
    <row r="4775" spans="1:7" x14ac:dyDescent="0.25">
      <c r="A4775" s="1" t="str">
        <f>'Customer_Master'!A4775</f>
        <v>CUST-02764</v>
      </c>
      <c r="B4775" s="1" t="str">
        <f>'Customer_Master'!D4775</f>
        <v>Femke Patel</v>
      </c>
      <c r="C4775" s="1" t="str">
        <f>'Customer_Master'!E4775</f>
        <v>Vertexcommerce Inc</v>
      </c>
      <c r="D4775" t="str">
        <f>'Customer_Master'!G4775</f>
        <v>Valid</v>
      </c>
      <c r="E4775" t="str">
        <f>'Customer_Master'!I4775</f>
        <v>Valid</v>
      </c>
      <c r="F4775" t="str">
        <f>'Customer_Master'!X4775</f>
        <v>Complete</v>
      </c>
      <c r="G4775">
        <f>'Customer_Master'!Y4775</f>
        <v>100</v>
      </c>
    </row>
    <row r="4776" spans="1:7" x14ac:dyDescent="0.25">
      <c r="A4776" s="1" t="str">
        <f>'Customer_Master'!A4776</f>
        <v>CUST-02133</v>
      </c>
      <c r="B4776" s="1" t="str">
        <f>'Customer_Master'!D4776</f>
        <v>Noah Eze</v>
      </c>
      <c r="C4776" s="1" t="str">
        <f>'Customer_Master'!E4776</f>
        <v>Cloudgroup Inc</v>
      </c>
      <c r="D4776" t="str">
        <f>'Customer_Master'!G4776</f>
        <v>Invalid</v>
      </c>
      <c r="E4776" t="str">
        <f>'Customer_Master'!I4776</f>
        <v>Valid</v>
      </c>
      <c r="F4776" t="str">
        <f>'Customer_Master'!X4776</f>
        <v>Complete</v>
      </c>
      <c r="G4776">
        <f>'Customer_Master'!Y4776</f>
        <v>70</v>
      </c>
    </row>
    <row r="4777" spans="1:7" x14ac:dyDescent="0.25">
      <c r="A4777" s="1" t="str">
        <f>'Customer_Master'!A4777</f>
        <v>CUST-03967</v>
      </c>
      <c r="B4777" s="1" t="str">
        <f>'Customer_Master'!D4777</f>
        <v>Chinwe Orji</v>
      </c>
      <c r="C4777" s="1" t="str">
        <f>'Customer_Master'!E4777</f>
        <v>Swiftanalytics</v>
      </c>
      <c r="D4777" t="str">
        <f>'Customer_Master'!G4777</f>
        <v>Valid</v>
      </c>
      <c r="E4777" t="str">
        <f>'Customer_Master'!I4777</f>
        <v>Valid</v>
      </c>
      <c r="F4777" t="str">
        <f>'Customer_Master'!X4777</f>
        <v>Complete</v>
      </c>
      <c r="G4777">
        <f>'Customer_Master'!Y4777</f>
        <v>100</v>
      </c>
    </row>
    <row r="4778" spans="1:7" x14ac:dyDescent="0.25">
      <c r="A4778" s="1" t="str">
        <f>'Customer_Master'!A4778</f>
        <v>CUST-03029</v>
      </c>
      <c r="B4778" s="1" t="str">
        <f>'Customer_Master'!D4778</f>
        <v>Liam Mensah</v>
      </c>
      <c r="C4778" s="1" t="str">
        <f>'Customer_Master'!E4778</f>
        <v>Leadlogic</v>
      </c>
      <c r="D4778" t="str">
        <f>'Customer_Master'!G4778</f>
        <v>Valid</v>
      </c>
      <c r="E4778" t="str">
        <f>'Customer_Master'!I4778</f>
        <v>Valid</v>
      </c>
      <c r="F4778" t="str">
        <f>'Customer_Master'!X4778</f>
        <v>Complete</v>
      </c>
      <c r="G4778">
        <f>'Customer_Master'!Y4778</f>
        <v>75</v>
      </c>
    </row>
    <row r="4779" spans="1:7" x14ac:dyDescent="0.25">
      <c r="A4779" s="1" t="str">
        <f>'Customer_Master'!A4779</f>
        <v>CUST-00080</v>
      </c>
      <c r="B4779" s="1" t="str">
        <f>'Customer_Master'!D4779</f>
        <v>Lawal Kamau</v>
      </c>
      <c r="C4779" s="1" t="str">
        <f>'Customer_Master'!E4779</f>
        <v>Gridcommerce Plc</v>
      </c>
      <c r="D4779" t="str">
        <f>'Customer_Master'!G4779</f>
        <v>Valid</v>
      </c>
      <c r="E4779" t="str">
        <f>'Customer_Master'!I4779</f>
        <v>Valid</v>
      </c>
      <c r="F4779" t="str">
        <f>'Customer_Master'!X4779</f>
        <v>Complete</v>
      </c>
      <c r="G4779">
        <f>'Customer_Master'!Y4779</f>
        <v>75</v>
      </c>
    </row>
    <row r="4780" spans="1:7" x14ac:dyDescent="0.25">
      <c r="A4780" s="1" t="str">
        <f>'Customer_Master'!A4780</f>
        <v>CUST-04846</v>
      </c>
      <c r="B4780" s="1" t="str">
        <f>'Customer_Master'!D4780</f>
        <v>Damilola Oladipo</v>
      </c>
      <c r="C4780" s="1" t="str">
        <f>'Customer_Master'!E4780</f>
        <v>Vertexai Ltd</v>
      </c>
      <c r="D4780" t="str">
        <f>'Customer_Master'!G4780</f>
        <v>Valid</v>
      </c>
      <c r="E4780" t="str">
        <f>'Customer_Master'!I4780</f>
        <v>Valid</v>
      </c>
      <c r="F4780" t="str">
        <f>'Customer_Master'!X4780</f>
        <v>Complete</v>
      </c>
      <c r="G4780">
        <f>'Customer_Master'!Y4780</f>
        <v>100</v>
      </c>
    </row>
    <row r="4781" spans="1:7" x14ac:dyDescent="0.25">
      <c r="A4781" s="1" t="str">
        <f>'Customer_Master'!A4781</f>
        <v>CUST-00565</v>
      </c>
      <c r="B4781" s="1" t="str">
        <f>'Customer_Master'!D4781</f>
        <v>Femke Abubakar</v>
      </c>
      <c r="C4781" s="1" t="str">
        <f>'Customer_Master'!E4781</f>
        <v>Echoventures</v>
      </c>
      <c r="D4781" t="str">
        <f>'Customer_Master'!G4781</f>
        <v>Valid</v>
      </c>
      <c r="E4781" t="str">
        <f>'Customer_Master'!I4781</f>
        <v>Valid</v>
      </c>
      <c r="F4781" t="str">
        <f>'Customer_Master'!X4781</f>
        <v>Complete</v>
      </c>
      <c r="G4781">
        <f>'Customer_Master'!Y4781</f>
        <v>100</v>
      </c>
    </row>
    <row r="4782" spans="1:7" x14ac:dyDescent="0.25">
      <c r="A4782" s="1" t="str">
        <f>'Customer_Master'!A4782</f>
        <v>CUST-00184</v>
      </c>
      <c r="B4782" s="1" t="str">
        <f>'Customer_Master'!D4782</f>
        <v>Ikechukwu Akinola</v>
      </c>
      <c r="C4782" s="1" t="str">
        <f>'Customer_Master'!E4782</f>
        <v>Apexworks</v>
      </c>
      <c r="D4782" t="str">
        <f>'Customer_Master'!G4782</f>
        <v>Valid</v>
      </c>
      <c r="E4782" t="str">
        <f>'Customer_Master'!I4782</f>
        <v>Valid</v>
      </c>
      <c r="F4782" t="str">
        <f>'Customer_Master'!X4782</f>
        <v>Complete</v>
      </c>
      <c r="G4782">
        <f>'Customer_Master'!Y4782</f>
        <v>100</v>
      </c>
    </row>
    <row r="4783" spans="1:7" x14ac:dyDescent="0.25">
      <c r="A4783" s="1" t="str">
        <f>'Customer_Master'!A4783</f>
        <v>CUST-01462</v>
      </c>
      <c r="B4783" s="1" t="str">
        <f>'Customer_Master'!D4783</f>
        <v>Ikechukwu Mohammed</v>
      </c>
      <c r="C4783" s="1" t="str">
        <f>'Customer_Master'!E4783</f>
        <v>Not Available</v>
      </c>
      <c r="D4783" t="str">
        <f>'Customer_Master'!G4783</f>
        <v>Valid</v>
      </c>
      <c r="E4783" t="str">
        <f>'Customer_Master'!I4783</f>
        <v>Valid</v>
      </c>
      <c r="F4783" t="str">
        <f>'Customer_Master'!X4783</f>
        <v>Incomplete</v>
      </c>
      <c r="G4783">
        <f>'Customer_Master'!Y4783</f>
        <v>60</v>
      </c>
    </row>
    <row r="4784" spans="1:7" x14ac:dyDescent="0.25">
      <c r="A4784" s="1" t="str">
        <f>'Customer_Master'!A4784</f>
        <v>CUST-00041</v>
      </c>
      <c r="B4784" s="1" t="str">
        <f>'Customer_Master'!D4784</f>
        <v>Aisha Afolabi</v>
      </c>
      <c r="C4784" s="1" t="str">
        <f>'Customer_Master'!E4784</f>
        <v>Hivecapital</v>
      </c>
      <c r="D4784" t="str">
        <f>'Customer_Master'!G4784</f>
        <v>Valid</v>
      </c>
      <c r="E4784" t="str">
        <f>'Customer_Master'!I4784</f>
        <v>Valid</v>
      </c>
      <c r="F4784" t="str">
        <f>'Customer_Master'!X4784</f>
        <v>Complete</v>
      </c>
      <c r="G4784">
        <f>'Customer_Master'!Y4784</f>
        <v>100</v>
      </c>
    </row>
    <row r="4785" spans="1:7" x14ac:dyDescent="0.25">
      <c r="A4785" s="1" t="str">
        <f>'Customer_Master'!A4785</f>
        <v>CUST-01186</v>
      </c>
      <c r="B4785" s="1" t="str">
        <f>'Customer_Master'!D4785</f>
        <v>Olivia Wilson</v>
      </c>
      <c r="C4785" s="1" t="str">
        <f>'Customer_Master'!E4785</f>
        <v>Echohealth Plc</v>
      </c>
      <c r="D4785" t="str">
        <f>'Customer_Master'!G4785</f>
        <v>Valid</v>
      </c>
      <c r="E4785" t="str">
        <f>'Customer_Master'!I4785</f>
        <v>Valid</v>
      </c>
      <c r="F4785" t="str">
        <f>'Customer_Master'!X4785</f>
        <v>Complete</v>
      </c>
      <c r="G4785">
        <f>'Customer_Master'!Y4785</f>
        <v>100</v>
      </c>
    </row>
    <row r="4786" spans="1:7" x14ac:dyDescent="0.25">
      <c r="A4786" s="1" t="str">
        <f>'Customer_Master'!A4786</f>
        <v>CUST-04718</v>
      </c>
      <c r="B4786" s="1" t="str">
        <f>'Customer_Master'!D4786</f>
        <v>Thandiwe Lawal</v>
      </c>
      <c r="C4786" s="1" t="str">
        <f>'Customer_Master'!E4786</f>
        <v>Brightventures Ltd</v>
      </c>
      <c r="D4786" t="str">
        <f>'Customer_Master'!G4786</f>
        <v>Valid</v>
      </c>
      <c r="E4786" t="str">
        <f>'Customer_Master'!I4786</f>
        <v>Valid</v>
      </c>
      <c r="F4786" t="str">
        <f>'Customer_Master'!X4786</f>
        <v>Complete</v>
      </c>
      <c r="G4786">
        <f>'Customer_Master'!Y4786</f>
        <v>75</v>
      </c>
    </row>
    <row r="4787" spans="1:7" x14ac:dyDescent="0.25">
      <c r="A4787" s="1" t="str">
        <f>'Customer_Master'!A4787</f>
        <v>CUST-00641</v>
      </c>
      <c r="B4787" s="1" t="str">
        <f>'Customer_Master'!D4787</f>
        <v>Kelechi Ogundimu</v>
      </c>
      <c r="C4787" s="1" t="str">
        <f>'Customer_Master'!E4787</f>
        <v>Quantasolutions Ltd</v>
      </c>
      <c r="D4787" t="str">
        <f>'Customer_Master'!G4787</f>
        <v>Valid</v>
      </c>
      <c r="E4787" t="str">
        <f>'Customer_Master'!I4787</f>
        <v>Valid</v>
      </c>
      <c r="F4787" t="str">
        <f>'Customer_Master'!X4787</f>
        <v>Complete</v>
      </c>
      <c r="G4787">
        <f>'Customer_Master'!Y4787</f>
        <v>75</v>
      </c>
    </row>
    <row r="4788" spans="1:7" x14ac:dyDescent="0.25">
      <c r="A4788" s="1" t="str">
        <f>'Customer_Master'!A4788</f>
        <v>CUST-04892</v>
      </c>
      <c r="B4788" s="1" t="str">
        <f>'Customer_Master'!D4788</f>
        <v>Ogechi Mohammed</v>
      </c>
      <c r="C4788" s="1" t="str">
        <f>'Customer_Master'!E4788</f>
        <v>Paycapital</v>
      </c>
      <c r="D4788" t="str">
        <f>'Customer_Master'!G4788</f>
        <v>Valid</v>
      </c>
      <c r="E4788" t="str">
        <f>'Customer_Master'!I4788</f>
        <v>Valid</v>
      </c>
      <c r="F4788" t="str">
        <f>'Customer_Master'!X4788</f>
        <v>Complete</v>
      </c>
      <c r="G4788">
        <f>'Customer_Master'!Y4788</f>
        <v>100</v>
      </c>
    </row>
    <row r="4789" spans="1:7" x14ac:dyDescent="0.25">
      <c r="A4789" s="1" t="str">
        <f>'Customer_Master'!A4789</f>
        <v>CUST-01100</v>
      </c>
      <c r="B4789" s="1" t="str">
        <f>'Customer_Master'!D4789</f>
        <v>Layla Jones</v>
      </c>
      <c r="C4789" s="1" t="str">
        <f>'Customer_Master'!E4789</f>
        <v>Flour Mills Of Nigeria</v>
      </c>
      <c r="D4789" t="str">
        <f>'Customer_Master'!G4789</f>
        <v>Valid</v>
      </c>
      <c r="E4789" t="str">
        <f>'Customer_Master'!I4789</f>
        <v>Valid</v>
      </c>
      <c r="F4789" t="str">
        <f>'Customer_Master'!X4789</f>
        <v>Complete</v>
      </c>
      <c r="G4789">
        <f>'Customer_Master'!Y4789</f>
        <v>100</v>
      </c>
    </row>
    <row r="4790" spans="1:7" x14ac:dyDescent="0.25">
      <c r="A4790" s="1" t="str">
        <f>'Customer_Master'!A4790</f>
        <v>CUST-00945</v>
      </c>
      <c r="B4790" s="1" t="str">
        <f>'Customer_Master'!D4790</f>
        <v>Funmi Makinde</v>
      </c>
      <c r="C4790" s="1" t="str">
        <f>'Customer_Master'!E4790</f>
        <v>Sparkai</v>
      </c>
      <c r="D4790" t="str">
        <f>'Customer_Master'!G4790</f>
        <v>Invalid</v>
      </c>
      <c r="E4790" t="str">
        <f>'Customer_Master'!I4790</f>
        <v>Valid</v>
      </c>
      <c r="F4790" t="str">
        <f>'Customer_Master'!X4790</f>
        <v>Complete</v>
      </c>
      <c r="G4790">
        <f>'Customer_Master'!Y4790</f>
        <v>70</v>
      </c>
    </row>
    <row r="4791" spans="1:7" x14ac:dyDescent="0.25">
      <c r="A4791" s="1" t="str">
        <f>'Customer_Master'!A4791</f>
        <v>CUST-02379</v>
      </c>
      <c r="B4791" s="1" t="str">
        <f>'Customer_Master'!D4791</f>
        <v>Andrew Nwosu</v>
      </c>
      <c r="C4791" s="1" t="str">
        <f>'Customer_Master'!E4791</f>
        <v>Kuda</v>
      </c>
      <c r="D4791" t="str">
        <f>'Customer_Master'!G4791</f>
        <v>Invalid</v>
      </c>
      <c r="E4791" t="str">
        <f>'Customer_Master'!I4791</f>
        <v>Valid</v>
      </c>
      <c r="F4791" t="str">
        <f>'Customer_Master'!X4791</f>
        <v>Complete</v>
      </c>
      <c r="G4791">
        <f>'Customer_Master'!Y4791</f>
        <v>70</v>
      </c>
    </row>
    <row r="4792" spans="1:7" x14ac:dyDescent="0.25">
      <c r="A4792" s="1" t="str">
        <f>'Customer_Master'!A4792</f>
        <v>CUST-04308</v>
      </c>
      <c r="B4792" s="1" t="str">
        <f>'Customer_Master'!D4792</f>
        <v>Wanjala Murphy</v>
      </c>
      <c r="C4792" s="1" t="str">
        <f>'Customer_Master'!E4792</f>
        <v>Apexfinance Gmbh</v>
      </c>
      <c r="D4792" t="str">
        <f>'Customer_Master'!G4792</f>
        <v>Valid</v>
      </c>
      <c r="E4792" t="str">
        <f>'Customer_Master'!I4792</f>
        <v>Valid</v>
      </c>
      <c r="F4792" t="str">
        <f>'Customer_Master'!X4792</f>
        <v>Complete</v>
      </c>
      <c r="G4792">
        <f>'Customer_Master'!Y4792</f>
        <v>75</v>
      </c>
    </row>
    <row r="4793" spans="1:7" x14ac:dyDescent="0.25">
      <c r="A4793" s="1" t="str">
        <f>'Customer_Master'!A4793</f>
        <v>CUST-02746</v>
      </c>
      <c r="B4793" s="1" t="str">
        <f>'Customer_Master'!D4793</f>
        <v>Samuel Mensah</v>
      </c>
      <c r="C4793" s="1" t="str">
        <f>'Customer_Master'!E4793</f>
        <v>Paystack</v>
      </c>
      <c r="D4793" t="str">
        <f>'Customer_Master'!G4793</f>
        <v>Valid</v>
      </c>
      <c r="E4793" t="str">
        <f>'Customer_Master'!I4793</f>
        <v>Valid</v>
      </c>
      <c r="F4793" t="str">
        <f>'Customer_Master'!X4793</f>
        <v>Complete</v>
      </c>
      <c r="G4793">
        <f>'Customer_Master'!Y4793</f>
        <v>100</v>
      </c>
    </row>
    <row r="4794" spans="1:7" x14ac:dyDescent="0.25">
      <c r="A4794" s="1" t="str">
        <f>'Customer_Master'!A4794</f>
        <v>CUST-04949</v>
      </c>
      <c r="B4794" s="1" t="str">
        <f>'Customer_Master'!D4794</f>
        <v>Asante</v>
      </c>
      <c r="C4794" s="1" t="str">
        <f>'Customer_Master'!E4794</f>
        <v>Swiftsoft</v>
      </c>
      <c r="D4794" t="str">
        <f>'Customer_Master'!G4794</f>
        <v>Valid</v>
      </c>
      <c r="E4794" t="str">
        <f>'Customer_Master'!I4794</f>
        <v>Valid</v>
      </c>
      <c r="F4794" t="str">
        <f>'Customer_Master'!X4794</f>
        <v>Incomplete</v>
      </c>
      <c r="G4794">
        <f>'Customer_Master'!Y4794</f>
        <v>60</v>
      </c>
    </row>
    <row r="4795" spans="1:7" x14ac:dyDescent="0.25">
      <c r="A4795" s="1" t="str">
        <f>'Customer_Master'!A4795</f>
        <v>CUST-01231</v>
      </c>
      <c r="B4795" s="1" t="str">
        <f>'Customer_Master'!D4795</f>
        <v>Asante</v>
      </c>
      <c r="C4795" s="1" t="str">
        <f>'Customer_Master'!E4795</f>
        <v>Vaultsolutions Gmbh</v>
      </c>
      <c r="D4795" t="str">
        <f>'Customer_Master'!G4795</f>
        <v>Valid</v>
      </c>
      <c r="E4795" t="str">
        <f>'Customer_Master'!I4795</f>
        <v>Valid</v>
      </c>
      <c r="F4795" t="str">
        <f>'Customer_Master'!X4795</f>
        <v>Incomplete</v>
      </c>
      <c r="G4795">
        <f>'Customer_Master'!Y4795</f>
        <v>60</v>
      </c>
    </row>
    <row r="4796" spans="1:7" x14ac:dyDescent="0.25">
      <c r="A4796" s="1" t="str">
        <f>'Customer_Master'!A4796</f>
        <v>CUST-02880</v>
      </c>
      <c r="B4796" s="1" t="str">
        <f>'Customer_Master'!D4796</f>
        <v>Daniel Otieno</v>
      </c>
      <c r="C4796" s="1" t="str">
        <f>'Customer_Master'!E4796</f>
        <v>Vertextech</v>
      </c>
      <c r="D4796" t="str">
        <f>'Customer_Master'!G4796</f>
        <v>Valid</v>
      </c>
      <c r="E4796" t="str">
        <f>'Customer_Master'!I4796</f>
        <v>Valid</v>
      </c>
      <c r="F4796" t="str">
        <f>'Customer_Master'!X4796</f>
        <v>Complete</v>
      </c>
      <c r="G4796">
        <f>'Customer_Master'!Y4796</f>
        <v>100</v>
      </c>
    </row>
    <row r="4797" spans="1:7" x14ac:dyDescent="0.25">
      <c r="A4797" s="1" t="str">
        <f>'Customer_Master'!A4797</f>
        <v>CUST-03312</v>
      </c>
      <c r="B4797" s="1" t="str">
        <f>'Customer_Master'!D4797</f>
        <v>Kayode Patel</v>
      </c>
      <c r="C4797" s="1" t="str">
        <f>'Customer_Master'!E4797</f>
        <v>Lumennetworks Llc</v>
      </c>
      <c r="D4797" t="str">
        <f>'Customer_Master'!G4797</f>
        <v>Valid</v>
      </c>
      <c r="E4797" t="str">
        <f>'Customer_Master'!I4797</f>
        <v>Valid</v>
      </c>
      <c r="F4797" t="str">
        <f>'Customer_Master'!X4797</f>
        <v>Complete</v>
      </c>
      <c r="G4797">
        <f>'Customer_Master'!Y4797</f>
        <v>100</v>
      </c>
    </row>
    <row r="4798" spans="1:7" x14ac:dyDescent="0.25">
      <c r="A4798" s="1" t="str">
        <f>'Customer_Master'!A4798</f>
        <v>CUST-04802</v>
      </c>
      <c r="B4798" s="1" t="str">
        <f>'Customer_Master'!D4798</f>
        <v>Abdullahi Makinde</v>
      </c>
      <c r="C4798" s="1" t="str">
        <f>'Customer_Master'!E4798</f>
        <v>Konga</v>
      </c>
      <c r="D4798" t="str">
        <f>'Customer_Master'!G4798</f>
        <v>Valid</v>
      </c>
      <c r="E4798" t="str">
        <f>'Customer_Master'!I4798</f>
        <v>Valid</v>
      </c>
      <c r="F4798" t="str">
        <f>'Customer_Master'!X4798</f>
        <v>Complete</v>
      </c>
      <c r="G4798">
        <f>'Customer_Master'!Y4798</f>
        <v>100</v>
      </c>
    </row>
    <row r="4799" spans="1:7" x14ac:dyDescent="0.25">
      <c r="A4799" s="1" t="str">
        <f>'Customer_Master'!A4799</f>
        <v>CUST-01921</v>
      </c>
      <c r="B4799" s="1" t="str">
        <f>'Customer_Master'!D4799</f>
        <v>Garba</v>
      </c>
      <c r="C4799" s="1" t="str">
        <f>'Customer_Master'!E4799</f>
        <v>Vertexdigital</v>
      </c>
      <c r="D4799" t="str">
        <f>'Customer_Master'!G4799</f>
        <v>Valid</v>
      </c>
      <c r="E4799" t="str">
        <f>'Customer_Master'!I4799</f>
        <v>Valid</v>
      </c>
      <c r="F4799" t="str">
        <f>'Customer_Master'!X4799</f>
        <v>Incomplete</v>
      </c>
      <c r="G4799">
        <f>'Customer_Master'!Y4799</f>
        <v>60</v>
      </c>
    </row>
    <row r="4800" spans="1:7" x14ac:dyDescent="0.25">
      <c r="A4800" s="1" t="str">
        <f>'Customer_Master'!A4800</f>
        <v>CUST-01220</v>
      </c>
      <c r="B4800" s="1" t="str">
        <f>'Customer_Master'!D4800</f>
        <v>Emeka Onyeka</v>
      </c>
      <c r="C4800" s="1" t="str">
        <f>'Customer_Master'!E4800</f>
        <v>Konga</v>
      </c>
      <c r="D4800" t="str">
        <f>'Customer_Master'!G4800</f>
        <v>Valid</v>
      </c>
      <c r="E4800" t="str">
        <f>'Customer_Master'!I4800</f>
        <v>Valid</v>
      </c>
      <c r="F4800" t="str">
        <f>'Customer_Master'!X4800</f>
        <v>Complete</v>
      </c>
      <c r="G4800">
        <f>'Customer_Master'!Y4800</f>
        <v>100</v>
      </c>
    </row>
    <row r="4801" spans="1:7" x14ac:dyDescent="0.25">
      <c r="A4801" s="1" t="str">
        <f>'Customer_Master'!A4801</f>
        <v>CUST-03941</v>
      </c>
      <c r="B4801" s="1" t="str">
        <f>'Customer_Master'!D4801</f>
        <v>Ifeanyi Mensah</v>
      </c>
      <c r="C4801" s="1" t="str">
        <f>'Customer_Master'!E4801</f>
        <v>Twiga Foods</v>
      </c>
      <c r="D4801" t="str">
        <f>'Customer_Master'!G4801</f>
        <v>Valid</v>
      </c>
      <c r="E4801" t="str">
        <f>'Customer_Master'!I4801</f>
        <v>Valid</v>
      </c>
      <c r="F4801" t="str">
        <f>'Customer_Master'!X4801</f>
        <v>Complete</v>
      </c>
      <c r="G4801">
        <f>'Customer_Master'!Y4801</f>
        <v>100</v>
      </c>
    </row>
    <row r="4802" spans="1:7" x14ac:dyDescent="0.25">
      <c r="A4802" s="1" t="str">
        <f>'Customer_Master'!A4802</f>
        <v>CUST-03639</v>
      </c>
      <c r="B4802" s="1" t="str">
        <f>'Customer_Master'!D4802</f>
        <v>Liam Oladipo</v>
      </c>
      <c r="C4802" s="1" t="str">
        <f>'Customer_Master'!E4802</f>
        <v>Moniepoint</v>
      </c>
      <c r="D4802" t="str">
        <f>'Customer_Master'!G4802</f>
        <v>Valid</v>
      </c>
      <c r="E4802" t="str">
        <f>'Customer_Master'!I4802</f>
        <v>Valid</v>
      </c>
      <c r="F4802" t="str">
        <f>'Customer_Master'!X4802</f>
        <v>Complete</v>
      </c>
      <c r="G4802">
        <f>'Customer_Master'!Y4802</f>
        <v>100</v>
      </c>
    </row>
    <row r="4803" spans="1:7" x14ac:dyDescent="0.25">
      <c r="A4803" s="1" t="str">
        <f>'Customer_Master'!A4803</f>
        <v>CUST-00410</v>
      </c>
      <c r="B4803" s="1" t="str">
        <f>'Customer_Master'!D4803</f>
        <v>Musa Nwosu</v>
      </c>
      <c r="C4803" s="1" t="str">
        <f>'Customer_Master'!E4803</f>
        <v>Primehub</v>
      </c>
      <c r="D4803" t="str">
        <f>'Customer_Master'!G4803</f>
        <v>Valid</v>
      </c>
      <c r="E4803" t="str">
        <f>'Customer_Master'!I4803</f>
        <v>Valid</v>
      </c>
      <c r="F4803" t="str">
        <f>'Customer_Master'!X4803</f>
        <v>Complete</v>
      </c>
      <c r="G4803">
        <f>'Customer_Master'!Y4803</f>
        <v>100</v>
      </c>
    </row>
    <row r="4804" spans="1:7" x14ac:dyDescent="0.25">
      <c r="A4804" s="1" t="str">
        <f>'Customer_Master'!A4804</f>
        <v>CUST-02666</v>
      </c>
      <c r="B4804" s="1" t="str">
        <f>'Customer_Master'!D4804</f>
        <v>Ifeanyi Mensah</v>
      </c>
      <c r="C4804" s="1" t="str">
        <f>'Customer_Master'!E4804</f>
        <v>Vertexhealth Ltd</v>
      </c>
      <c r="D4804" t="str">
        <f>'Customer_Master'!G4804</f>
        <v>Valid</v>
      </c>
      <c r="E4804" t="str">
        <f>'Customer_Master'!I4804</f>
        <v>Valid</v>
      </c>
      <c r="F4804" t="str">
        <f>'Customer_Master'!X4804</f>
        <v>Complete</v>
      </c>
      <c r="G4804">
        <f>'Customer_Master'!Y4804</f>
        <v>75</v>
      </c>
    </row>
    <row r="4805" spans="1:7" x14ac:dyDescent="0.25">
      <c r="A4805" s="1" t="str">
        <f>'Customer_Master'!A4805</f>
        <v>CUST-04282</v>
      </c>
      <c r="B4805" s="1" t="str">
        <f>'Customer_Master'!D4805</f>
        <v>Mark Mohammed</v>
      </c>
      <c r="C4805" s="1" t="str">
        <f>'Customer_Master'!E4805</f>
        <v>Cowrywise</v>
      </c>
      <c r="D4805" t="str">
        <f>'Customer_Master'!G4805</f>
        <v>Valid</v>
      </c>
      <c r="E4805" t="str">
        <f>'Customer_Master'!I4805</f>
        <v>Valid</v>
      </c>
      <c r="F4805" t="str">
        <f>'Customer_Master'!X4805</f>
        <v>Complete</v>
      </c>
      <c r="G4805">
        <f>'Customer_Master'!Y4805</f>
        <v>100</v>
      </c>
    </row>
    <row r="4806" spans="1:7" x14ac:dyDescent="0.25">
      <c r="A4806" s="1" t="str">
        <f>'Customer_Master'!A4806</f>
        <v>CUST-03940</v>
      </c>
      <c r="B4806" s="1" t="str">
        <f>'Customer_Master'!D4806</f>
        <v>Musa Makinde</v>
      </c>
      <c r="C4806" s="1" t="str">
        <f>'Customer_Master'!E4806</f>
        <v>Wave</v>
      </c>
      <c r="D4806" t="str">
        <f>'Customer_Master'!G4806</f>
        <v>Valid</v>
      </c>
      <c r="E4806" t="str">
        <f>'Customer_Master'!I4806</f>
        <v>Valid</v>
      </c>
      <c r="F4806" t="str">
        <f>'Customer_Master'!X4806</f>
        <v>Complete</v>
      </c>
      <c r="G4806">
        <f>'Customer_Master'!Y4806</f>
        <v>100</v>
      </c>
    </row>
    <row r="4807" spans="1:7" x14ac:dyDescent="0.25">
      <c r="A4807" s="1" t="str">
        <f>'Customer_Master'!A4807</f>
        <v>CUST-03642</v>
      </c>
      <c r="B4807" s="1" t="str">
        <f>'Customer_Master'!D4807</f>
        <v>Zainab Adewale</v>
      </c>
      <c r="C4807" s="1" t="str">
        <f>'Customer_Master'!E4807</f>
        <v>Flour Mills Of Nigeria</v>
      </c>
      <c r="D4807" t="str">
        <f>'Customer_Master'!G4807</f>
        <v>Invalid</v>
      </c>
      <c r="E4807" t="str">
        <f>'Customer_Master'!I4807</f>
        <v>Valid</v>
      </c>
      <c r="F4807" t="str">
        <f>'Customer_Master'!X4807</f>
        <v>Complete</v>
      </c>
      <c r="G4807">
        <f>'Customer_Master'!Y4807</f>
        <v>70</v>
      </c>
    </row>
    <row r="4808" spans="1:7" x14ac:dyDescent="0.25">
      <c r="A4808" s="1" t="str">
        <f>'Customer_Master'!A4808</f>
        <v>CUST-01209</v>
      </c>
      <c r="B4808" s="1" t="str">
        <f>'Customer_Master'!D4808</f>
        <v>Liam Smith</v>
      </c>
      <c r="C4808" s="1" t="str">
        <f>'Customer_Master'!E4808</f>
        <v>Mtn Group</v>
      </c>
      <c r="D4808" t="str">
        <f>'Customer_Master'!G4808</f>
        <v>Valid</v>
      </c>
      <c r="E4808" t="str">
        <f>'Customer_Master'!I4808</f>
        <v>Valid</v>
      </c>
      <c r="F4808" t="str">
        <f>'Customer_Master'!X4808</f>
        <v>Complete</v>
      </c>
      <c r="G4808">
        <f>'Customer_Master'!Y4808</f>
        <v>100</v>
      </c>
    </row>
    <row r="4809" spans="1:7" x14ac:dyDescent="0.25">
      <c r="A4809" s="1" t="str">
        <f>'Customer_Master'!A4809</f>
        <v>CUST-02885</v>
      </c>
      <c r="B4809" s="1" t="str">
        <f>'Customer_Master'!D4809</f>
        <v>Matthew Adewale</v>
      </c>
      <c r="C4809" s="1" t="str">
        <f>'Customer_Master'!E4809</f>
        <v>Primehealth</v>
      </c>
      <c r="D4809" t="str">
        <f>'Customer_Master'!G4809</f>
        <v>Valid</v>
      </c>
      <c r="E4809" t="str">
        <f>'Customer_Master'!I4809</f>
        <v>Valid</v>
      </c>
      <c r="F4809" t="str">
        <f>'Customer_Master'!X4809</f>
        <v>Complete</v>
      </c>
      <c r="G4809">
        <f>'Customer_Master'!Y4809</f>
        <v>100</v>
      </c>
    </row>
    <row r="4810" spans="1:7" x14ac:dyDescent="0.25">
      <c r="A4810" s="1" t="str">
        <f>'Customer_Master'!A4810</f>
        <v>CUST-03594</v>
      </c>
      <c r="B4810" s="1" t="str">
        <f>'Customer_Master'!D4810</f>
        <v>Liam Brown</v>
      </c>
      <c r="C4810" s="1" t="str">
        <f>'Customer_Master'!E4810</f>
        <v>Swiftcapital</v>
      </c>
      <c r="D4810" t="str">
        <f>'Customer_Master'!G4810</f>
        <v>Valid</v>
      </c>
      <c r="E4810" t="str">
        <f>'Customer_Master'!I4810</f>
        <v>Valid</v>
      </c>
      <c r="F4810" t="str">
        <f>'Customer_Master'!X4810</f>
        <v>Complete</v>
      </c>
      <c r="G4810">
        <f>'Customer_Master'!Y4810</f>
        <v>75</v>
      </c>
    </row>
    <row r="4811" spans="1:7" x14ac:dyDescent="0.25">
      <c r="A4811" s="1" t="str">
        <f>'Customer_Master'!A4811</f>
        <v>CUST-04615</v>
      </c>
      <c r="B4811" s="1" t="str">
        <f>'Customer_Master'!D4811</f>
        <v>Kelechi Dlamini</v>
      </c>
      <c r="C4811" s="1" t="str">
        <f>'Customer_Master'!E4811</f>
        <v>Lumencapital</v>
      </c>
      <c r="D4811" t="str">
        <f>'Customer_Master'!G4811</f>
        <v>Valid</v>
      </c>
      <c r="E4811" t="str">
        <f>'Customer_Master'!I4811</f>
        <v>Valid</v>
      </c>
      <c r="F4811" t="str">
        <f>'Customer_Master'!X4811</f>
        <v>Complete</v>
      </c>
      <c r="G4811">
        <f>'Customer_Master'!Y4811</f>
        <v>100</v>
      </c>
    </row>
    <row r="4812" spans="1:7" x14ac:dyDescent="0.25">
      <c r="A4812" s="1" t="str">
        <f>'Customer_Master'!A4812</f>
        <v>CUST-01649</v>
      </c>
      <c r="B4812" s="1" t="str">
        <f>'Customer_Master'!D4812</f>
        <v>Dele Mensah</v>
      </c>
      <c r="C4812" s="1" t="str">
        <f>'Customer_Master'!E4812</f>
        <v>Zendigital Inc</v>
      </c>
      <c r="D4812" t="str">
        <f>'Customer_Master'!G4812</f>
        <v>Valid</v>
      </c>
      <c r="E4812" t="str">
        <f>'Customer_Master'!I4812</f>
        <v>Valid</v>
      </c>
      <c r="F4812" t="str">
        <f>'Customer_Master'!X4812</f>
        <v>Complete</v>
      </c>
      <c r="G4812">
        <f>'Customer_Master'!Y4812</f>
        <v>100</v>
      </c>
    </row>
    <row r="4813" spans="1:7" x14ac:dyDescent="0.25">
      <c r="A4813" s="1" t="str">
        <f>'Customer_Master'!A4813</f>
        <v>CUST-01490</v>
      </c>
      <c r="B4813" s="1" t="str">
        <f>'Customer_Master'!D4813</f>
        <v>Mohammed</v>
      </c>
      <c r="C4813" s="1" t="str">
        <f>'Customer_Master'!E4813</f>
        <v>Stacklogistics Inc</v>
      </c>
      <c r="D4813" t="str">
        <f>'Customer_Master'!G4813</f>
        <v>Valid</v>
      </c>
      <c r="E4813" t="str">
        <f>'Customer_Master'!I4813</f>
        <v>Valid</v>
      </c>
      <c r="F4813" t="str">
        <f>'Customer_Master'!X4813</f>
        <v>Incomplete</v>
      </c>
      <c r="G4813">
        <f>'Customer_Master'!Y4813</f>
        <v>60</v>
      </c>
    </row>
    <row r="4814" spans="1:7" x14ac:dyDescent="0.25">
      <c r="A4814" s="1" t="str">
        <f>'Customer_Master'!A4814</f>
        <v>CUST-02149</v>
      </c>
      <c r="B4814" s="1" t="str">
        <f>'Customer_Master'!D4814</f>
        <v>Obinna Davies</v>
      </c>
      <c r="C4814" s="1" t="str">
        <f>'Customer_Master'!E4814</f>
        <v>Andela</v>
      </c>
      <c r="D4814" t="str">
        <f>'Customer_Master'!G4814</f>
        <v>Valid</v>
      </c>
      <c r="E4814" t="str">
        <f>'Customer_Master'!I4814</f>
        <v>Valid</v>
      </c>
      <c r="F4814" t="str">
        <f>'Customer_Master'!X4814</f>
        <v>Complete</v>
      </c>
      <c r="G4814">
        <f>'Customer_Master'!Y4814</f>
        <v>100</v>
      </c>
    </row>
    <row r="4815" spans="1:7" x14ac:dyDescent="0.25">
      <c r="A4815" s="1" t="str">
        <f>'Customer_Master'!A4815</f>
        <v>CUST-04562</v>
      </c>
      <c r="B4815" s="1" t="str">
        <f>'Customer_Master'!D4815</f>
        <v>Damilola Orji</v>
      </c>
      <c r="C4815" s="1" t="str">
        <f>'Customer_Master'!E4815</f>
        <v>Coresystems</v>
      </c>
      <c r="D4815" t="str">
        <f>'Customer_Master'!G4815</f>
        <v>Valid</v>
      </c>
      <c r="E4815" t="str">
        <f>'Customer_Master'!I4815</f>
        <v>Valid</v>
      </c>
      <c r="F4815" t="str">
        <f>'Customer_Master'!X4815</f>
        <v>Complete</v>
      </c>
      <c r="G4815">
        <f>'Customer_Master'!Y4815</f>
        <v>100</v>
      </c>
    </row>
    <row r="4816" spans="1:7" x14ac:dyDescent="0.25">
      <c r="A4816" s="1" t="str">
        <f>'Customer_Master'!A4816</f>
        <v>CUST-04327</v>
      </c>
      <c r="B4816" s="1" t="str">
        <f>'Customer_Master'!D4816</f>
        <v>Kunle Salami</v>
      </c>
      <c r="C4816" s="1" t="str">
        <f>'Customer_Master'!E4816</f>
        <v>Paysoft Gmbh</v>
      </c>
      <c r="D4816" t="str">
        <f>'Customer_Master'!G4816</f>
        <v>Valid</v>
      </c>
      <c r="E4816" t="str">
        <f>'Customer_Master'!I4816</f>
        <v>Valid</v>
      </c>
      <c r="F4816" t="str">
        <f>'Customer_Master'!X4816</f>
        <v>Complete</v>
      </c>
      <c r="G4816">
        <f>'Customer_Master'!Y4816</f>
        <v>100</v>
      </c>
    </row>
    <row r="4817" spans="1:7" x14ac:dyDescent="0.25">
      <c r="A4817" s="1" t="str">
        <f>'Customer_Master'!A4817</f>
        <v>CUST-02592</v>
      </c>
      <c r="B4817" s="1" t="str">
        <f>'Customer_Master'!D4817</f>
        <v>Bashir Adebayo</v>
      </c>
      <c r="C4817" s="1" t="str">
        <f>'Customer_Master'!E4817</f>
        <v>Primegroup</v>
      </c>
      <c r="D4817" t="str">
        <f>'Customer_Master'!G4817</f>
        <v>Valid</v>
      </c>
      <c r="E4817" t="str">
        <f>'Customer_Master'!I4817</f>
        <v>Valid</v>
      </c>
      <c r="F4817" t="str">
        <f>'Customer_Master'!X4817</f>
        <v>Complete</v>
      </c>
      <c r="G4817">
        <f>'Customer_Master'!Y4817</f>
        <v>100</v>
      </c>
    </row>
    <row r="4818" spans="1:7" x14ac:dyDescent="0.25">
      <c r="A4818" s="1" t="str">
        <f>'Customer_Master'!A4818</f>
        <v>CUST-04696</v>
      </c>
      <c r="B4818" s="1" t="str">
        <f>'Customer_Master'!D4818</f>
        <v>Chiamaka Ogundimu</v>
      </c>
      <c r="C4818" s="1" t="str">
        <f>'Customer_Master'!E4818</f>
        <v>Primesoft Inc</v>
      </c>
      <c r="D4818" t="str">
        <f>'Customer_Master'!G4818</f>
        <v>Valid</v>
      </c>
      <c r="E4818" t="str">
        <f>'Customer_Master'!I4818</f>
        <v>Valid</v>
      </c>
      <c r="F4818" t="str">
        <f>'Customer_Master'!X4818</f>
        <v>Complete</v>
      </c>
      <c r="G4818">
        <f>'Customer_Master'!Y4818</f>
        <v>100</v>
      </c>
    </row>
    <row r="4819" spans="1:7" x14ac:dyDescent="0.25">
      <c r="A4819" s="1" t="str">
        <f>'Customer_Master'!A4819</f>
        <v>CUST-04971</v>
      </c>
      <c r="B4819" s="1" t="str">
        <f>'Customer_Master'!D4819</f>
        <v>Tope Murphy</v>
      </c>
      <c r="C4819" s="1" t="str">
        <f>'Customer_Master'!E4819</f>
        <v>Vertexcommerce</v>
      </c>
      <c r="D4819" t="str">
        <f>'Customer_Master'!G4819</f>
        <v>Valid</v>
      </c>
      <c r="E4819" t="str">
        <f>'Customer_Master'!I4819</f>
        <v>Valid</v>
      </c>
      <c r="F4819" t="str">
        <f>'Customer_Master'!X4819</f>
        <v>Complete</v>
      </c>
      <c r="G4819">
        <f>'Customer_Master'!Y4819</f>
        <v>100</v>
      </c>
    </row>
    <row r="4820" spans="1:7" x14ac:dyDescent="0.25">
      <c r="A4820" s="1" t="str">
        <f>'Customer_Master'!A4820</f>
        <v>CUST-03845</v>
      </c>
      <c r="B4820" s="1" t="str">
        <f>'Customer_Master'!D4820</f>
        <v>Liam Mohammed</v>
      </c>
      <c r="C4820" s="1" t="str">
        <f>'Customer_Master'!E4820</f>
        <v>Vaultcapital</v>
      </c>
      <c r="D4820" t="str">
        <f>'Customer_Master'!G4820</f>
        <v>Valid</v>
      </c>
      <c r="E4820" t="str">
        <f>'Customer_Master'!I4820</f>
        <v>Valid</v>
      </c>
      <c r="F4820" t="str">
        <f>'Customer_Master'!X4820</f>
        <v>Complete</v>
      </c>
      <c r="G4820">
        <f>'Customer_Master'!Y4820</f>
        <v>100</v>
      </c>
    </row>
    <row r="4821" spans="1:7" x14ac:dyDescent="0.25">
      <c r="A4821" s="1" t="str">
        <f>'Customer_Master'!A4821</f>
        <v>CUST-00824</v>
      </c>
      <c r="B4821" s="1" t="str">
        <f>'Customer_Master'!D4821</f>
        <v>Njeri Okorie</v>
      </c>
      <c r="C4821" s="1" t="str">
        <f>'Customer_Master'!E4821</f>
        <v>Carbon</v>
      </c>
      <c r="D4821" t="str">
        <f>'Customer_Master'!G4821</f>
        <v>Valid</v>
      </c>
      <c r="E4821" t="str">
        <f>'Customer_Master'!I4821</f>
        <v>Valid</v>
      </c>
      <c r="F4821" t="str">
        <f>'Customer_Master'!X4821</f>
        <v>Complete</v>
      </c>
      <c r="G4821">
        <f>'Customer_Master'!Y4821</f>
        <v>100</v>
      </c>
    </row>
    <row r="4822" spans="1:7" x14ac:dyDescent="0.25">
      <c r="A4822" s="1" t="str">
        <f>'Customer_Master'!A4822</f>
        <v>CUST-04798</v>
      </c>
      <c r="B4822" s="1" t="str">
        <f>'Customer_Master'!D4822</f>
        <v>Emily Onyeka</v>
      </c>
      <c r="C4822" s="1" t="str">
        <f>'Customer_Master'!E4822</f>
        <v>Lumensoft</v>
      </c>
      <c r="D4822" t="str">
        <f>'Customer_Master'!G4822</f>
        <v>Valid</v>
      </c>
      <c r="E4822" t="str">
        <f>'Customer_Master'!I4822</f>
        <v>Valid</v>
      </c>
      <c r="F4822" t="str">
        <f>'Customer_Master'!X4822</f>
        <v>Complete</v>
      </c>
      <c r="G4822">
        <f>'Customer_Master'!Y4822</f>
        <v>100</v>
      </c>
    </row>
    <row r="4823" spans="1:7" x14ac:dyDescent="0.25">
      <c r="A4823" s="1" t="str">
        <f>'Customer_Master'!A4823</f>
        <v>CUST-03035</v>
      </c>
      <c r="B4823" s="1" t="str">
        <f>'Customer_Master'!D4823</f>
        <v>Andrew Bello</v>
      </c>
      <c r="C4823" s="1" t="str">
        <f>'Customer_Master'!E4823</f>
        <v>Leadworks Llc</v>
      </c>
      <c r="D4823" t="str">
        <f>'Customer_Master'!G4823</f>
        <v>Valid</v>
      </c>
      <c r="E4823" t="str">
        <f>'Customer_Master'!I4823</f>
        <v>Valid</v>
      </c>
      <c r="F4823" t="str">
        <f>'Customer_Master'!X4823</f>
        <v>Complete</v>
      </c>
      <c r="G4823">
        <f>'Customer_Master'!Y4823</f>
        <v>100</v>
      </c>
    </row>
    <row r="4824" spans="1:7" x14ac:dyDescent="0.25">
      <c r="A4824" s="1" t="str">
        <f>'Customer_Master'!A4824</f>
        <v>CUST-00351</v>
      </c>
      <c r="B4824" s="1" t="str">
        <f>'Customer_Master'!D4824</f>
        <v>Okafor</v>
      </c>
      <c r="C4824" s="1" t="str">
        <f>'Customer_Master'!E4824</f>
        <v>Vaultlogic Inc</v>
      </c>
      <c r="D4824" t="str">
        <f>'Customer_Master'!G4824</f>
        <v>Valid</v>
      </c>
      <c r="E4824" t="str">
        <f>'Customer_Master'!I4824</f>
        <v>Valid</v>
      </c>
      <c r="F4824" t="str">
        <f>'Customer_Master'!X4824</f>
        <v>Incomplete</v>
      </c>
      <c r="G4824">
        <f>'Customer_Master'!Y4824</f>
        <v>60</v>
      </c>
    </row>
    <row r="4825" spans="1:7" x14ac:dyDescent="0.25">
      <c r="A4825" s="1" t="str">
        <f>'Customer_Master'!A4825</f>
        <v>CUST-01793</v>
      </c>
      <c r="B4825" s="1" t="str">
        <f>'Customer_Master'!D4825</f>
        <v>Emily Nwosu</v>
      </c>
      <c r="C4825" s="1" t="str">
        <f>'Customer_Master'!E4825</f>
        <v>Pulselabs Plc</v>
      </c>
      <c r="D4825" t="str">
        <f>'Customer_Master'!G4825</f>
        <v>Valid</v>
      </c>
      <c r="E4825" t="str">
        <f>'Customer_Master'!I4825</f>
        <v>Valid</v>
      </c>
      <c r="F4825" t="str">
        <f>'Customer_Master'!X4825</f>
        <v>Complete</v>
      </c>
      <c r="G4825">
        <f>'Customer_Master'!Y4825</f>
        <v>75</v>
      </c>
    </row>
    <row r="4826" spans="1:7" x14ac:dyDescent="0.25">
      <c r="A4826" s="1" t="str">
        <f>'Customer_Master'!A4826</f>
        <v>CUST-04406</v>
      </c>
      <c r="B4826" s="1" t="str">
        <f>'Customer_Master'!D4826</f>
        <v>Simi Okonkwo</v>
      </c>
      <c r="C4826" s="1" t="str">
        <f>'Customer_Master'!E4826</f>
        <v>Gridtech Gmbh</v>
      </c>
      <c r="D4826" t="str">
        <f>'Customer_Master'!G4826</f>
        <v>Valid</v>
      </c>
      <c r="E4826" t="str">
        <f>'Customer_Master'!I4826</f>
        <v>Valid</v>
      </c>
      <c r="F4826" t="str">
        <f>'Customer_Master'!X4826</f>
        <v>Complete</v>
      </c>
      <c r="G4826">
        <f>'Customer_Master'!Y4826</f>
        <v>100</v>
      </c>
    </row>
    <row r="4827" spans="1:7" x14ac:dyDescent="0.25">
      <c r="A4827" s="1" t="str">
        <f>'Customer_Master'!A4827</f>
        <v>CUST-01915</v>
      </c>
      <c r="B4827" s="1" t="str">
        <f>'Customer_Master'!D4827</f>
        <v>Faith Kelly</v>
      </c>
      <c r="C4827" s="1" t="str">
        <f>'Customer_Master'!E4827</f>
        <v>Apexhealth</v>
      </c>
      <c r="D4827" t="str">
        <f>'Customer_Master'!G4827</f>
        <v>Valid</v>
      </c>
      <c r="E4827" t="str">
        <f>'Customer_Master'!I4827</f>
        <v>Valid</v>
      </c>
      <c r="F4827" t="str">
        <f>'Customer_Master'!X4827</f>
        <v>Complete</v>
      </c>
      <c r="G4827">
        <f>'Customer_Master'!Y4827</f>
        <v>100</v>
      </c>
    </row>
    <row r="4828" spans="1:7" x14ac:dyDescent="0.25">
      <c r="A4828" s="1" t="str">
        <f>'Customer_Master'!A4828</f>
        <v>CUST-02918</v>
      </c>
      <c r="B4828" s="1" t="str">
        <f>'Customer_Master'!D4828</f>
        <v>Chinwe Nwachukwu</v>
      </c>
      <c r="C4828" s="1" t="str">
        <f>'Customer_Master'!E4828</f>
        <v>Pulselogic Inc</v>
      </c>
      <c r="D4828" t="str">
        <f>'Customer_Master'!G4828</f>
        <v>Invalid</v>
      </c>
      <c r="E4828" t="str">
        <f>'Customer_Master'!I4828</f>
        <v>Valid</v>
      </c>
      <c r="F4828" t="str">
        <f>'Customer_Master'!X4828</f>
        <v>Complete</v>
      </c>
      <c r="G4828">
        <f>'Customer_Master'!Y4828</f>
        <v>70</v>
      </c>
    </row>
    <row r="4829" spans="1:7" x14ac:dyDescent="0.25">
      <c r="A4829" s="1" t="str">
        <f>'Customer_Master'!A4829</f>
        <v>CUST-04534</v>
      </c>
      <c r="B4829" s="1" t="str">
        <f>'Customer_Master'!D4829</f>
        <v>Noah Makinde</v>
      </c>
      <c r="C4829" s="1" t="str">
        <f>'Customer_Master'!E4829</f>
        <v>Fluxai</v>
      </c>
      <c r="D4829" t="str">
        <f>'Customer_Master'!G4829</f>
        <v>Valid</v>
      </c>
      <c r="E4829" t="str">
        <f>'Customer_Master'!I4829</f>
        <v>Valid</v>
      </c>
      <c r="F4829" t="str">
        <f>'Customer_Master'!X4829</f>
        <v>Complete</v>
      </c>
      <c r="G4829">
        <f>'Customer_Master'!Y4829</f>
        <v>100</v>
      </c>
    </row>
    <row r="4830" spans="1:7" x14ac:dyDescent="0.25">
      <c r="A4830" s="1" t="str">
        <f>'Customer_Master'!A4830</f>
        <v>CUST-03619</v>
      </c>
      <c r="B4830" s="1" t="str">
        <f>'Customer_Master'!D4830</f>
        <v>Ibrahim Afolabi</v>
      </c>
      <c r="C4830" s="1" t="str">
        <f>'Customer_Master'!E4830</f>
        <v>Bua Foods</v>
      </c>
      <c r="D4830" t="str">
        <f>'Customer_Master'!G4830</f>
        <v>Valid</v>
      </c>
      <c r="E4830" t="str">
        <f>'Customer_Master'!I4830</f>
        <v>Valid</v>
      </c>
      <c r="F4830" t="str">
        <f>'Customer_Master'!X4830</f>
        <v>Complete</v>
      </c>
      <c r="G4830">
        <f>'Customer_Master'!Y4830</f>
        <v>100</v>
      </c>
    </row>
    <row r="4831" spans="1:7" x14ac:dyDescent="0.25">
      <c r="A4831" s="1" t="str">
        <f>'Customer_Master'!A4831</f>
        <v>CUST-02636</v>
      </c>
      <c r="B4831" s="1" t="str">
        <f>'Customer_Master'!D4831</f>
        <v>Babatunde Lawal</v>
      </c>
      <c r="C4831" s="1" t="str">
        <f>'Customer_Master'!E4831</f>
        <v>Lumenhealth Gmbh</v>
      </c>
      <c r="D4831" t="str">
        <f>'Customer_Master'!G4831</f>
        <v>Valid</v>
      </c>
      <c r="E4831" t="str">
        <f>'Customer_Master'!I4831</f>
        <v>Valid</v>
      </c>
      <c r="F4831" t="str">
        <f>'Customer_Master'!X4831</f>
        <v>Complete</v>
      </c>
      <c r="G4831">
        <f>'Customer_Master'!Y4831</f>
        <v>100</v>
      </c>
    </row>
    <row r="4832" spans="1:7" x14ac:dyDescent="0.25">
      <c r="A4832" s="1" t="str">
        <f>'Customer_Master'!A4832</f>
        <v>CUST-04417</v>
      </c>
      <c r="B4832" s="1" t="str">
        <f>'Customer_Master'!D4832</f>
        <v>Tunde O'Brien</v>
      </c>
      <c r="C4832" s="1" t="str">
        <f>'Customer_Master'!E4832</f>
        <v>Echonetworks</v>
      </c>
      <c r="D4832" t="str">
        <f>'Customer_Master'!G4832</f>
        <v>Valid</v>
      </c>
      <c r="E4832" t="str">
        <f>'Customer_Master'!I4832</f>
        <v>Valid</v>
      </c>
      <c r="F4832" t="str">
        <f>'Customer_Master'!X4832</f>
        <v>Complete</v>
      </c>
      <c r="G4832">
        <f>'Customer_Master'!Y4832</f>
        <v>100</v>
      </c>
    </row>
    <row r="4833" spans="1:7" x14ac:dyDescent="0.25">
      <c r="A4833" s="1" t="str">
        <f>'Customer_Master'!A4833</f>
        <v>CUST-01127</v>
      </c>
      <c r="B4833" s="1" t="str">
        <f>'Customer_Master'!D4833</f>
        <v>Ikechukwu Brown</v>
      </c>
      <c r="C4833" s="1" t="str">
        <f>'Customer_Master'!E4833</f>
        <v>Brightai Gmbh</v>
      </c>
      <c r="D4833" t="str">
        <f>'Customer_Master'!G4833</f>
        <v>Valid</v>
      </c>
      <c r="E4833" t="str">
        <f>'Customer_Master'!I4833</f>
        <v>Valid</v>
      </c>
      <c r="F4833" t="str">
        <f>'Customer_Master'!X4833</f>
        <v>Complete</v>
      </c>
      <c r="G4833">
        <f>'Customer_Master'!Y4833</f>
        <v>100</v>
      </c>
    </row>
    <row r="4834" spans="1:7" x14ac:dyDescent="0.25">
      <c r="A4834" s="1" t="str">
        <f>'Customer_Master'!A4834</f>
        <v>CUST-00992</v>
      </c>
      <c r="B4834" s="1" t="str">
        <f>'Customer_Master'!D4834</f>
        <v>Joy Botha</v>
      </c>
      <c r="C4834" s="1" t="str">
        <f>'Customer_Master'!E4834</f>
        <v>Zensolutions</v>
      </c>
      <c r="D4834" t="str">
        <f>'Customer_Master'!G4834</f>
        <v>Valid</v>
      </c>
      <c r="E4834" t="str">
        <f>'Customer_Master'!I4834</f>
        <v>Valid</v>
      </c>
      <c r="F4834" t="str">
        <f>'Customer_Master'!X4834</f>
        <v>Complete</v>
      </c>
      <c r="G4834">
        <f>'Customer_Master'!Y4834</f>
        <v>100</v>
      </c>
    </row>
    <row r="4835" spans="1:7" x14ac:dyDescent="0.25">
      <c r="A4835" s="1" t="str">
        <f>'Customer_Master'!A4835</f>
        <v>CUST-01283</v>
      </c>
      <c r="B4835" s="1" t="str">
        <f>'Customer_Master'!D4835</f>
        <v>Ibrahim Musa</v>
      </c>
      <c r="C4835" s="1" t="str">
        <f>'Customer_Master'!E4835</f>
        <v>Brightlabs Llc</v>
      </c>
      <c r="D4835" t="str">
        <f>'Customer_Master'!G4835</f>
        <v>Valid</v>
      </c>
      <c r="E4835" t="str">
        <f>'Customer_Master'!I4835</f>
        <v>Valid</v>
      </c>
      <c r="F4835" t="str">
        <f>'Customer_Master'!X4835</f>
        <v>Complete</v>
      </c>
      <c r="G4835">
        <f>'Customer_Master'!Y4835</f>
        <v>100</v>
      </c>
    </row>
    <row r="4836" spans="1:7" x14ac:dyDescent="0.25">
      <c r="A4836" s="1" t="str">
        <f>'Customer_Master'!A4836</f>
        <v>CUST-02242</v>
      </c>
      <c r="B4836" s="1" t="str">
        <f>'Customer_Master'!D4836</f>
        <v>Faith Makinde</v>
      </c>
      <c r="C4836" s="1" t="str">
        <f>'Customer_Master'!E4836</f>
        <v>Sparkfinance</v>
      </c>
      <c r="D4836" t="str">
        <f>'Customer_Master'!G4836</f>
        <v>Valid</v>
      </c>
      <c r="E4836" t="str">
        <f>'Customer_Master'!I4836</f>
        <v>Valid</v>
      </c>
      <c r="F4836" t="str">
        <f>'Customer_Master'!X4836</f>
        <v>Complete</v>
      </c>
      <c r="G4836">
        <f>'Customer_Master'!Y4836</f>
        <v>75</v>
      </c>
    </row>
    <row r="4837" spans="1:7" x14ac:dyDescent="0.25">
      <c r="A4837" s="1" t="str">
        <f>'Customer_Master'!A4837</f>
        <v>CUST-00493</v>
      </c>
      <c r="B4837" s="1" t="str">
        <f>'Customer_Master'!D4837</f>
        <v>Adebayo Idris</v>
      </c>
      <c r="C4837" s="1" t="str">
        <f>'Customer_Master'!E4837</f>
        <v>Vertexsoft Ltd</v>
      </c>
      <c r="D4837" t="str">
        <f>'Customer_Master'!G4837</f>
        <v>Valid</v>
      </c>
      <c r="E4837" t="str">
        <f>'Customer_Master'!I4837</f>
        <v>Valid</v>
      </c>
      <c r="F4837" t="str">
        <f>'Customer_Master'!X4837</f>
        <v>Complete</v>
      </c>
      <c r="G4837">
        <f>'Customer_Master'!Y4837</f>
        <v>100</v>
      </c>
    </row>
    <row r="4838" spans="1:7" x14ac:dyDescent="0.25">
      <c r="A4838" s="1" t="str">
        <f>'Customer_Master'!A4838</f>
        <v>CUST-03932</v>
      </c>
      <c r="B4838" s="1" t="str">
        <f>'Customer_Master'!D4838</f>
        <v>Matthew Dlamini</v>
      </c>
      <c r="C4838" s="1" t="str">
        <f>'Customer_Master'!E4838</f>
        <v>Konga</v>
      </c>
      <c r="D4838" t="str">
        <f>'Customer_Master'!G4838</f>
        <v>Valid</v>
      </c>
      <c r="E4838" t="str">
        <f>'Customer_Master'!I4838</f>
        <v>Valid</v>
      </c>
      <c r="F4838" t="str">
        <f>'Customer_Master'!X4838</f>
        <v>Complete</v>
      </c>
      <c r="G4838">
        <f>'Customer_Master'!Y4838</f>
        <v>100</v>
      </c>
    </row>
    <row r="4839" spans="1:7" x14ac:dyDescent="0.25">
      <c r="A4839" s="1" t="str">
        <f>'Customer_Master'!A4839</f>
        <v>CUST-03309</v>
      </c>
      <c r="B4839" s="1" t="str">
        <f>'Customer_Master'!D4839</f>
        <v>Chioma Obi</v>
      </c>
      <c r="C4839" s="1" t="str">
        <f>'Customer_Master'!E4839</f>
        <v>Paypay Ltd</v>
      </c>
      <c r="D4839" t="str">
        <f>'Customer_Master'!G4839</f>
        <v>Valid</v>
      </c>
      <c r="E4839" t="str">
        <f>'Customer_Master'!I4839</f>
        <v>Valid</v>
      </c>
      <c r="F4839" t="str">
        <f>'Customer_Master'!X4839</f>
        <v>Complete</v>
      </c>
      <c r="G4839">
        <f>'Customer_Master'!Y4839</f>
        <v>75</v>
      </c>
    </row>
    <row r="4840" spans="1:7" x14ac:dyDescent="0.25">
      <c r="A4840" s="1" t="str">
        <f>'Customer_Master'!A4840</f>
        <v>CUST-00880</v>
      </c>
      <c r="B4840" s="1" t="str">
        <f>'Customer_Master'!D4840</f>
        <v>Chidinma Makinde</v>
      </c>
      <c r="C4840" s="1" t="str">
        <f>'Customer_Master'!E4840</f>
        <v>Sparksolutions Gmbh</v>
      </c>
      <c r="D4840" t="str">
        <f>'Customer_Master'!G4840</f>
        <v>Valid</v>
      </c>
      <c r="E4840" t="str">
        <f>'Customer_Master'!I4840</f>
        <v>Valid</v>
      </c>
      <c r="F4840" t="str">
        <f>'Customer_Master'!X4840</f>
        <v>Complete</v>
      </c>
      <c r="G4840">
        <f>'Customer_Master'!Y4840</f>
        <v>75</v>
      </c>
    </row>
    <row r="4841" spans="1:7" x14ac:dyDescent="0.25">
      <c r="A4841" s="1" t="str">
        <f>'Customer_Master'!A4841</f>
        <v>CUST-00926</v>
      </c>
      <c r="B4841" s="1" t="str">
        <f>'Customer_Master'!D4841</f>
        <v>Chizoba Nwankwo</v>
      </c>
      <c r="C4841" s="1" t="str">
        <f>'Customer_Master'!E4841</f>
        <v>Chipper Cash</v>
      </c>
      <c r="D4841" t="str">
        <f>'Customer_Master'!G4841</f>
        <v>Valid</v>
      </c>
      <c r="E4841" t="str">
        <f>'Customer_Master'!I4841</f>
        <v>Valid</v>
      </c>
      <c r="F4841" t="str">
        <f>'Customer_Master'!X4841</f>
        <v>Complete</v>
      </c>
      <c r="G4841">
        <f>'Customer_Master'!Y4841</f>
        <v>100</v>
      </c>
    </row>
    <row r="4842" spans="1:7" x14ac:dyDescent="0.25">
      <c r="A4842" s="1" t="str">
        <f>'Customer_Master'!A4842</f>
        <v>CUST-00500</v>
      </c>
      <c r="B4842" s="1" t="str">
        <f>'Customer_Master'!D4842</f>
        <v>Ibrahim Khan</v>
      </c>
      <c r="C4842" s="1" t="str">
        <f>'Customer_Master'!E4842</f>
        <v>Swiftdigital Gmbh</v>
      </c>
      <c r="D4842" t="str">
        <f>'Customer_Master'!G4842</f>
        <v>Valid</v>
      </c>
      <c r="E4842" t="str">
        <f>'Customer_Master'!I4842</f>
        <v>Valid</v>
      </c>
      <c r="F4842" t="str">
        <f>'Customer_Master'!X4842</f>
        <v>Complete</v>
      </c>
      <c r="G4842">
        <f>'Customer_Master'!Y4842</f>
        <v>100</v>
      </c>
    </row>
    <row r="4843" spans="1:7" x14ac:dyDescent="0.25">
      <c r="A4843" s="1" t="str">
        <f>'Customer_Master'!A4843</f>
        <v>CUST-02136</v>
      </c>
      <c r="B4843" s="1" t="str">
        <f>'Customer_Master'!D4843</f>
        <v>Bello Hassan</v>
      </c>
      <c r="C4843" s="1" t="str">
        <f>'Customer_Master'!E4843</f>
        <v>Datacommerce Llc</v>
      </c>
      <c r="D4843" t="str">
        <f>'Customer_Master'!G4843</f>
        <v>Valid</v>
      </c>
      <c r="E4843" t="str">
        <f>'Customer_Master'!I4843</f>
        <v>Valid</v>
      </c>
      <c r="F4843" t="str">
        <f>'Customer_Master'!X4843</f>
        <v>Complete</v>
      </c>
      <c r="G4843">
        <f>'Customer_Master'!Y4843</f>
        <v>100</v>
      </c>
    </row>
    <row r="4844" spans="1:7" x14ac:dyDescent="0.25">
      <c r="A4844" s="1" t="str">
        <f>'Customer_Master'!A4844</f>
        <v>CUST-04609</v>
      </c>
      <c r="B4844" s="1" t="str">
        <f>'Customer_Master'!D4844</f>
        <v>Dele Balogun</v>
      </c>
      <c r="C4844" s="1" t="str">
        <f>'Customer_Master'!E4844</f>
        <v>Hivetech Ltd</v>
      </c>
      <c r="D4844" t="str">
        <f>'Customer_Master'!G4844</f>
        <v>Valid</v>
      </c>
      <c r="E4844" t="str">
        <f>'Customer_Master'!I4844</f>
        <v>Valid</v>
      </c>
      <c r="F4844" t="str">
        <f>'Customer_Master'!X4844</f>
        <v>Complete</v>
      </c>
      <c r="G4844">
        <f>'Customer_Master'!Y4844</f>
        <v>100</v>
      </c>
    </row>
    <row r="4845" spans="1:7" x14ac:dyDescent="0.25">
      <c r="A4845" s="1" t="str">
        <f>'Customer_Master'!A4845</f>
        <v>CUST-01416</v>
      </c>
      <c r="B4845" s="1" t="str">
        <f>'Customer_Master'!D4845</f>
        <v>Chidinma Mwangi</v>
      </c>
      <c r="C4845" s="1" t="str">
        <f>'Customer_Master'!E4845</f>
        <v>Not Available</v>
      </c>
      <c r="D4845" t="str">
        <f>'Customer_Master'!G4845</f>
        <v>Valid</v>
      </c>
      <c r="E4845" t="str">
        <f>'Customer_Master'!I4845</f>
        <v>Valid</v>
      </c>
      <c r="F4845" t="str">
        <f>'Customer_Master'!X4845</f>
        <v>Incomplete</v>
      </c>
      <c r="G4845">
        <f>'Customer_Master'!Y4845</f>
        <v>60</v>
      </c>
    </row>
    <row r="4846" spans="1:7" x14ac:dyDescent="0.25">
      <c r="A4846" s="1" t="str">
        <f>'Customer_Master'!A4846</f>
        <v>CUST-00172</v>
      </c>
      <c r="B4846" s="1" t="str">
        <f>'Customer_Master'!D4846</f>
        <v>Nomvula Mwangi</v>
      </c>
      <c r="C4846" s="1" t="str">
        <f>'Customer_Master'!E4846</f>
        <v>Konga</v>
      </c>
      <c r="D4846" t="str">
        <f>'Customer_Master'!G4846</f>
        <v>Valid</v>
      </c>
      <c r="E4846" t="str">
        <f>'Customer_Master'!I4846</f>
        <v>Valid</v>
      </c>
      <c r="F4846" t="str">
        <f>'Customer_Master'!X4846</f>
        <v>Complete</v>
      </c>
      <c r="G4846">
        <f>'Customer_Master'!Y4846</f>
        <v>75</v>
      </c>
    </row>
    <row r="4847" spans="1:7" x14ac:dyDescent="0.25">
      <c r="A4847" s="1" t="str">
        <f>'Customer_Master'!A4847</f>
        <v>CUST-02057</v>
      </c>
      <c r="B4847" s="1" t="str">
        <f>'Customer_Master'!D4847</f>
        <v>Adebayo Anyanwu</v>
      </c>
      <c r="C4847" s="1" t="str">
        <f>'Customer_Master'!E4847</f>
        <v>Not Available</v>
      </c>
      <c r="D4847" t="str">
        <f>'Customer_Master'!G4847</f>
        <v>Valid</v>
      </c>
      <c r="E4847" t="str">
        <f>'Customer_Master'!I4847</f>
        <v>Valid</v>
      </c>
      <c r="F4847" t="str">
        <f>'Customer_Master'!X4847</f>
        <v>Incomplete</v>
      </c>
      <c r="G4847">
        <f>'Customer_Master'!Y4847</f>
        <v>60</v>
      </c>
    </row>
    <row r="4848" spans="1:7" x14ac:dyDescent="0.25">
      <c r="A4848" s="1" t="str">
        <f>'Customer_Master'!A4848</f>
        <v>CUST-04888</v>
      </c>
      <c r="B4848" s="1" t="str">
        <f>'Customer_Master'!D4848</f>
        <v>Femke Nwosu</v>
      </c>
      <c r="C4848" s="1" t="str">
        <f>'Customer_Master'!E4848</f>
        <v>Vaultdigital</v>
      </c>
      <c r="D4848" t="str">
        <f>'Customer_Master'!G4848</f>
        <v>Valid</v>
      </c>
      <c r="E4848" t="str">
        <f>'Customer_Master'!I4848</f>
        <v>Valid</v>
      </c>
      <c r="F4848" t="str">
        <f>'Customer_Master'!X4848</f>
        <v>Complete</v>
      </c>
      <c r="G4848">
        <f>'Customer_Master'!Y4848</f>
        <v>100</v>
      </c>
    </row>
    <row r="4849" spans="1:7" x14ac:dyDescent="0.25">
      <c r="A4849" s="1" t="str">
        <f>'Customer_Master'!A4849</f>
        <v>CUST-04350</v>
      </c>
      <c r="B4849" s="1" t="str">
        <f>'Customer_Master'!D4849</f>
        <v>Ogechi Okafor</v>
      </c>
      <c r="C4849" s="1" t="str">
        <f>'Customer_Master'!E4849</f>
        <v>Cloudtech Inc</v>
      </c>
      <c r="D4849" t="str">
        <f>'Customer_Master'!G4849</f>
        <v>Valid</v>
      </c>
      <c r="E4849" t="str">
        <f>'Customer_Master'!I4849</f>
        <v>Valid</v>
      </c>
      <c r="F4849" t="str">
        <f>'Customer_Master'!X4849</f>
        <v>Complete</v>
      </c>
      <c r="G4849">
        <f>'Customer_Master'!Y4849</f>
        <v>100</v>
      </c>
    </row>
    <row r="4850" spans="1:7" x14ac:dyDescent="0.25">
      <c r="A4850" s="1" t="str">
        <f>'Customer_Master'!A4850</f>
        <v>CUST-03463</v>
      </c>
      <c r="B4850" s="1" t="str">
        <f>'Customer_Master'!D4850</f>
        <v>Michael Afolabi</v>
      </c>
      <c r="C4850" s="1" t="str">
        <f>'Customer_Master'!E4850</f>
        <v>Mpesa Solutions</v>
      </c>
      <c r="D4850" t="str">
        <f>'Customer_Master'!G4850</f>
        <v>Valid</v>
      </c>
      <c r="E4850" t="str">
        <f>'Customer_Master'!I4850</f>
        <v>Valid</v>
      </c>
      <c r="F4850" t="str">
        <f>'Customer_Master'!X4850</f>
        <v>Complete</v>
      </c>
      <c r="G4850">
        <f>'Customer_Master'!Y4850</f>
        <v>75</v>
      </c>
    </row>
    <row r="4851" spans="1:7" x14ac:dyDescent="0.25">
      <c r="A4851" s="1" t="str">
        <f>'Customer_Master'!A4851</f>
        <v>CUST-02836</v>
      </c>
      <c r="B4851" s="1" t="str">
        <f>'Customer_Master'!D4851</f>
        <v>Babatunde Jones</v>
      </c>
      <c r="C4851" s="1" t="str">
        <f>'Customer_Master'!E4851</f>
        <v>Twiga Foods</v>
      </c>
      <c r="D4851" t="str">
        <f>'Customer_Master'!G4851</f>
        <v>Valid</v>
      </c>
      <c r="E4851" t="str">
        <f>'Customer_Master'!I4851</f>
        <v>Valid</v>
      </c>
      <c r="F4851" t="str">
        <f>'Customer_Master'!X4851</f>
        <v>Complete</v>
      </c>
      <c r="G4851">
        <f>'Customer_Master'!Y4851</f>
        <v>100</v>
      </c>
    </row>
    <row r="4852" spans="1:7" x14ac:dyDescent="0.25">
      <c r="A4852" s="1" t="str">
        <f>'Customer_Master'!A4852</f>
        <v>CUST-02550</v>
      </c>
      <c r="B4852" s="1" t="str">
        <f>'Customer_Master'!D4852</f>
        <v>David Okafor</v>
      </c>
      <c r="C4852" s="1" t="str">
        <f>'Customer_Master'!E4852</f>
        <v>Bua Foods</v>
      </c>
      <c r="D4852" t="str">
        <f>'Customer_Master'!G4852</f>
        <v>Valid</v>
      </c>
      <c r="E4852" t="str">
        <f>'Customer_Master'!I4852</f>
        <v>Valid</v>
      </c>
      <c r="F4852" t="str">
        <f>'Customer_Master'!X4852</f>
        <v>Complete</v>
      </c>
      <c r="G4852">
        <f>'Customer_Master'!Y4852</f>
        <v>100</v>
      </c>
    </row>
    <row r="4853" spans="1:7" x14ac:dyDescent="0.25">
      <c r="A4853" s="1" t="str">
        <f>'Customer_Master'!A4853</f>
        <v>CUST-01080</v>
      </c>
      <c r="B4853" s="1" t="str">
        <f>'Customer_Master'!D4853</f>
        <v>Ifeanyi Hassan</v>
      </c>
      <c r="C4853" s="1" t="str">
        <f>'Customer_Master'!E4853</f>
        <v>Cellulant</v>
      </c>
      <c r="D4853" t="str">
        <f>'Customer_Master'!G4853</f>
        <v>Valid</v>
      </c>
      <c r="E4853" t="str">
        <f>'Customer_Master'!I4853</f>
        <v>Valid</v>
      </c>
      <c r="F4853" t="str">
        <f>'Customer_Master'!X4853</f>
        <v>Complete</v>
      </c>
      <c r="G4853">
        <f>'Customer_Master'!Y4853</f>
        <v>100</v>
      </c>
    </row>
    <row r="4854" spans="1:7" x14ac:dyDescent="0.25">
      <c r="A4854" s="1" t="str">
        <f>'Customer_Master'!A4854</f>
        <v>CUST-04294</v>
      </c>
      <c r="B4854" s="1" t="str">
        <f>'Customer_Master'!D4854</f>
        <v>Yetunde Akinola</v>
      </c>
      <c r="C4854" s="1" t="str">
        <f>'Customer_Master'!E4854</f>
        <v>Cellulant</v>
      </c>
      <c r="D4854" t="str">
        <f>'Customer_Master'!G4854</f>
        <v>Valid</v>
      </c>
      <c r="E4854" t="str">
        <f>'Customer_Master'!I4854</f>
        <v>Valid</v>
      </c>
      <c r="F4854" t="str">
        <f>'Customer_Master'!X4854</f>
        <v>Complete</v>
      </c>
      <c r="G4854">
        <f>'Customer_Master'!Y4854</f>
        <v>75</v>
      </c>
    </row>
    <row r="4855" spans="1:7" x14ac:dyDescent="0.25">
      <c r="A4855" s="1" t="str">
        <f>'Customer_Master'!A4855</f>
        <v>CUST-02551</v>
      </c>
      <c r="B4855" s="1" t="str">
        <f>'Customer_Master'!D4855</f>
        <v>Amaka Botha</v>
      </c>
      <c r="C4855" s="1" t="str">
        <f>'Customer_Master'!E4855</f>
        <v>Griddigital</v>
      </c>
      <c r="D4855" t="str">
        <f>'Customer_Master'!G4855</f>
        <v>Valid</v>
      </c>
      <c r="E4855" t="str">
        <f>'Customer_Master'!I4855</f>
        <v>Valid</v>
      </c>
      <c r="F4855" t="str">
        <f>'Customer_Master'!X4855</f>
        <v>Complete</v>
      </c>
      <c r="G4855">
        <f>'Customer_Master'!Y4855</f>
        <v>75</v>
      </c>
    </row>
    <row r="4856" spans="1:7" x14ac:dyDescent="0.25">
      <c r="A4856" s="1" t="str">
        <f>'Customer_Master'!A4856</f>
        <v>CUST-01099</v>
      </c>
      <c r="B4856" s="1" t="str">
        <f>'Customer_Master'!D4856</f>
        <v>Musa Mohammed</v>
      </c>
      <c r="C4856" s="1" t="str">
        <f>'Customer_Master'!E4856</f>
        <v>Jumia</v>
      </c>
      <c r="D4856" t="str">
        <f>'Customer_Master'!G4856</f>
        <v>Valid</v>
      </c>
      <c r="E4856" t="str">
        <f>'Customer_Master'!I4856</f>
        <v>Valid</v>
      </c>
      <c r="F4856" t="str">
        <f>'Customer_Master'!X4856</f>
        <v>Complete</v>
      </c>
      <c r="G4856">
        <f>'Customer_Master'!Y4856</f>
        <v>75</v>
      </c>
    </row>
    <row r="4857" spans="1:7" x14ac:dyDescent="0.25">
      <c r="A4857" s="1" t="str">
        <f>'Customer_Master'!A4857</f>
        <v>CUST-00872</v>
      </c>
      <c r="B4857" s="1" t="str">
        <f>'Customer_Master'!D4857</f>
        <v>Onyeka</v>
      </c>
      <c r="C4857" s="1" t="str">
        <f>'Customer_Master'!E4857</f>
        <v>Stacksoft</v>
      </c>
      <c r="D4857" t="str">
        <f>'Customer_Master'!G4857</f>
        <v>Valid</v>
      </c>
      <c r="E4857" t="str">
        <f>'Customer_Master'!I4857</f>
        <v>Valid</v>
      </c>
      <c r="F4857" t="str">
        <f>'Customer_Master'!X4857</f>
        <v>Incomplete</v>
      </c>
      <c r="G4857">
        <f>'Customer_Master'!Y4857</f>
        <v>60</v>
      </c>
    </row>
    <row r="4858" spans="1:7" x14ac:dyDescent="0.25">
      <c r="A4858" s="1" t="str">
        <f>'Customer_Master'!A4858</f>
        <v>CUST-01291</v>
      </c>
      <c r="B4858" s="1" t="str">
        <f>'Customer_Master'!D4858</f>
        <v>Joshua Adeyemi</v>
      </c>
      <c r="C4858" s="1" t="str">
        <f>'Customer_Master'!E4858</f>
        <v>Vaultsoft</v>
      </c>
      <c r="D4858" t="str">
        <f>'Customer_Master'!G4858</f>
        <v>Valid</v>
      </c>
      <c r="E4858" t="str">
        <f>'Customer_Master'!I4858</f>
        <v>Valid</v>
      </c>
      <c r="F4858" t="str">
        <f>'Customer_Master'!X4858</f>
        <v>Complete</v>
      </c>
      <c r="G4858">
        <f>'Customer_Master'!Y4858</f>
        <v>100</v>
      </c>
    </row>
    <row r="4859" spans="1:7" x14ac:dyDescent="0.25">
      <c r="A4859" s="1" t="str">
        <f>'Customer_Master'!A4859</f>
        <v>CUST-03621</v>
      </c>
      <c r="B4859" s="1" t="str">
        <f>'Customer_Master'!D4859</f>
        <v>Aisha Botha</v>
      </c>
      <c r="C4859" s="1" t="str">
        <f>'Customer_Master'!E4859</f>
        <v>Carbon</v>
      </c>
      <c r="D4859" t="str">
        <f>'Customer_Master'!G4859</f>
        <v>Valid</v>
      </c>
      <c r="E4859" t="str">
        <f>'Customer_Master'!I4859</f>
        <v>Valid</v>
      </c>
      <c r="F4859" t="str">
        <f>'Customer_Master'!X4859</f>
        <v>Complete</v>
      </c>
      <c r="G4859">
        <f>'Customer_Master'!Y4859</f>
        <v>100</v>
      </c>
    </row>
    <row r="4860" spans="1:7" x14ac:dyDescent="0.25">
      <c r="A4860" s="1" t="str">
        <f>'Customer_Master'!A4860</f>
        <v>CUST-03357</v>
      </c>
      <c r="B4860" s="1" t="str">
        <f>'Customer_Master'!D4860</f>
        <v>Tope Smith</v>
      </c>
      <c r="C4860" s="1" t="str">
        <f>'Customer_Master'!E4860</f>
        <v>Zengroup</v>
      </c>
      <c r="D4860" t="str">
        <f>'Customer_Master'!G4860</f>
        <v>Valid</v>
      </c>
      <c r="E4860" t="str">
        <f>'Customer_Master'!I4860</f>
        <v>Valid</v>
      </c>
      <c r="F4860" t="str">
        <f>'Customer_Master'!X4860</f>
        <v>Complete</v>
      </c>
      <c r="G4860">
        <f>'Customer_Master'!Y4860</f>
        <v>75</v>
      </c>
    </row>
    <row r="4861" spans="1:7" x14ac:dyDescent="0.25">
      <c r="A4861" s="1" t="str">
        <f>'Customer_Master'!A4861</f>
        <v>CUST-00984</v>
      </c>
      <c r="B4861" s="1" t="str">
        <f>'Customer_Master'!D4861</f>
        <v>Olivia Orji</v>
      </c>
      <c r="C4861" s="1" t="str">
        <f>'Customer_Master'!E4861</f>
        <v>Teamapt</v>
      </c>
      <c r="D4861" t="str">
        <f>'Customer_Master'!G4861</f>
        <v>Valid</v>
      </c>
      <c r="E4861" t="str">
        <f>'Customer_Master'!I4861</f>
        <v>Valid</v>
      </c>
      <c r="F4861" t="str">
        <f>'Customer_Master'!X4861</f>
        <v>Complete</v>
      </c>
      <c r="G4861">
        <f>'Customer_Master'!Y4861</f>
        <v>100</v>
      </c>
    </row>
    <row r="4862" spans="1:7" x14ac:dyDescent="0.25">
      <c r="A4862" s="1" t="str">
        <f>'Customer_Master'!A4862</f>
        <v>CUST-03532</v>
      </c>
      <c r="B4862" s="1" t="str">
        <f>'Customer_Master'!D4862</f>
        <v>Kemi Ogundimu</v>
      </c>
      <c r="C4862" s="1" t="str">
        <f>'Customer_Master'!E4862</f>
        <v>Zensolutions</v>
      </c>
      <c r="D4862" t="str">
        <f>'Customer_Master'!G4862</f>
        <v>Valid</v>
      </c>
      <c r="E4862" t="str">
        <f>'Customer_Master'!I4862</f>
        <v>Valid</v>
      </c>
      <c r="F4862" t="str">
        <f>'Customer_Master'!X4862</f>
        <v>Complete</v>
      </c>
      <c r="G4862">
        <f>'Customer_Master'!Y4862</f>
        <v>75</v>
      </c>
    </row>
    <row r="4863" spans="1:7" x14ac:dyDescent="0.25">
      <c r="A4863" s="1" t="str">
        <f>'Customer_Master'!A4863</f>
        <v>CUST-02541</v>
      </c>
      <c r="B4863" s="1" t="str">
        <f>'Customer_Master'!D4863</f>
        <v>Emeka Idris</v>
      </c>
      <c r="C4863" s="1" t="str">
        <f>'Customer_Master'!E4863</f>
        <v>Primeanalytics Plc</v>
      </c>
      <c r="D4863" t="str">
        <f>'Customer_Master'!G4863</f>
        <v>Valid</v>
      </c>
      <c r="E4863" t="str">
        <f>'Customer_Master'!I4863</f>
        <v>Valid</v>
      </c>
      <c r="F4863" t="str">
        <f>'Customer_Master'!X4863</f>
        <v>Complete</v>
      </c>
      <c r="G4863">
        <f>'Customer_Master'!Y4863</f>
        <v>100</v>
      </c>
    </row>
    <row r="4864" spans="1:7" x14ac:dyDescent="0.25">
      <c r="A4864" s="1" t="str">
        <f>'Customer_Master'!A4864</f>
        <v>CUST-04106</v>
      </c>
      <c r="B4864" s="1" t="str">
        <f>'Customer_Master'!D4864</f>
        <v>Njeri Traore</v>
      </c>
      <c r="C4864" s="1" t="str">
        <f>'Customer_Master'!E4864</f>
        <v>Brightdigital</v>
      </c>
      <c r="D4864" t="str">
        <f>'Customer_Master'!G4864</f>
        <v>Valid</v>
      </c>
      <c r="E4864" t="str">
        <f>'Customer_Master'!I4864</f>
        <v>Valid</v>
      </c>
      <c r="F4864" t="str">
        <f>'Customer_Master'!X4864</f>
        <v>Complete</v>
      </c>
      <c r="G4864">
        <f>'Customer_Master'!Y4864</f>
        <v>100</v>
      </c>
    </row>
    <row r="4865" spans="1:7" x14ac:dyDescent="0.25">
      <c r="A4865" s="1" t="str">
        <f>'Customer_Master'!A4865</f>
        <v>CUST-05011</v>
      </c>
      <c r="B4865" s="1" t="str">
        <f>'Customer_Master'!D4865</f>
        <v>Ifeanyi Williams</v>
      </c>
      <c r="C4865" s="1" t="str">
        <f>'Customer_Master'!E4865</f>
        <v>Echosystems Plc</v>
      </c>
      <c r="D4865" t="str">
        <f>'Customer_Master'!G4865</f>
        <v>Valid</v>
      </c>
      <c r="E4865" t="str">
        <f>'Customer_Master'!I4865</f>
        <v>Valid</v>
      </c>
      <c r="F4865" t="str">
        <f>'Customer_Master'!X4865</f>
        <v>Complete</v>
      </c>
      <c r="G4865">
        <f>'Customer_Master'!Y4865</f>
        <v>75</v>
      </c>
    </row>
    <row r="4866" spans="1:7" x14ac:dyDescent="0.25">
      <c r="A4866" s="1" t="str">
        <f>'Customer_Master'!A4866</f>
        <v>CUST-01732</v>
      </c>
      <c r="B4866" s="1" t="str">
        <f>'Customer_Master'!D4866</f>
        <v>Thandiwe Nwosu</v>
      </c>
      <c r="C4866" s="1" t="str">
        <f>'Customer_Master'!E4866</f>
        <v>Teamapt</v>
      </c>
      <c r="D4866" t="str">
        <f>'Customer_Master'!G4866</f>
        <v>Valid</v>
      </c>
      <c r="E4866" t="str">
        <f>'Customer_Master'!I4866</f>
        <v>Valid</v>
      </c>
      <c r="F4866" t="str">
        <f>'Customer_Master'!X4866</f>
        <v>Complete</v>
      </c>
      <c r="G4866">
        <f>'Customer_Master'!Y4866</f>
        <v>100</v>
      </c>
    </row>
    <row r="4867" spans="1:7" x14ac:dyDescent="0.25">
      <c r="A4867" s="1" t="str">
        <f>'Customer_Master'!A4867</f>
        <v>CUST-03997</v>
      </c>
      <c r="B4867" s="1" t="str">
        <f>'Customer_Master'!D4867</f>
        <v>Thandiwe Van Der Merwe</v>
      </c>
      <c r="C4867" s="1" t="str">
        <f>'Customer_Master'!E4867</f>
        <v>Swifthub Llc</v>
      </c>
      <c r="D4867" t="str">
        <f>'Customer_Master'!G4867</f>
        <v>Valid</v>
      </c>
      <c r="E4867" t="str">
        <f>'Customer_Master'!I4867</f>
        <v>Valid</v>
      </c>
      <c r="F4867" t="str">
        <f>'Customer_Master'!X4867</f>
        <v>Complete</v>
      </c>
      <c r="G4867">
        <f>'Customer_Master'!Y4867</f>
        <v>100</v>
      </c>
    </row>
    <row r="4868" spans="1:7" x14ac:dyDescent="0.25">
      <c r="A4868" s="1" t="str">
        <f>'Customer_Master'!A4868</f>
        <v>CUST-03687</v>
      </c>
      <c r="B4868" s="1" t="str">
        <f>'Customer_Master'!D4868</f>
        <v>Faith Smith</v>
      </c>
      <c r="C4868" s="1" t="str">
        <f>'Customer_Master'!E4868</f>
        <v>Konga</v>
      </c>
      <c r="D4868" t="str">
        <f>'Customer_Master'!G4868</f>
        <v>Valid</v>
      </c>
      <c r="E4868" t="str">
        <f>'Customer_Master'!I4868</f>
        <v>Valid</v>
      </c>
      <c r="F4868" t="str">
        <f>'Customer_Master'!X4868</f>
        <v>Complete</v>
      </c>
      <c r="G4868">
        <f>'Customer_Master'!Y4868</f>
        <v>100</v>
      </c>
    </row>
    <row r="4869" spans="1:7" x14ac:dyDescent="0.25">
      <c r="A4869" s="1" t="str">
        <f>'Customer_Master'!A4869</f>
        <v>CUST-00438</v>
      </c>
      <c r="B4869" s="1" t="str">
        <f>'Customer_Master'!D4869</f>
        <v>Okafor</v>
      </c>
      <c r="C4869" s="1" t="str">
        <f>'Customer_Master'!E4869</f>
        <v>Chipper Cash</v>
      </c>
      <c r="D4869" t="str">
        <f>'Customer_Master'!G4869</f>
        <v>Valid</v>
      </c>
      <c r="E4869" t="str">
        <f>'Customer_Master'!I4869</f>
        <v>Valid</v>
      </c>
      <c r="F4869" t="str">
        <f>'Customer_Master'!X4869</f>
        <v>Incomplete</v>
      </c>
      <c r="G4869">
        <f>'Customer_Master'!Y4869</f>
        <v>60</v>
      </c>
    </row>
    <row r="4870" spans="1:7" x14ac:dyDescent="0.25">
      <c r="A4870" s="1" t="str">
        <f>'Customer_Master'!A4870</f>
        <v>CUST-03207</v>
      </c>
      <c r="B4870" s="1" t="str">
        <f>'Customer_Master'!D4870</f>
        <v>Bello Adeleke</v>
      </c>
      <c r="C4870" s="1" t="str">
        <f>'Customer_Master'!E4870</f>
        <v>Vertexlogistics Llc</v>
      </c>
      <c r="D4870" t="str">
        <f>'Customer_Master'!G4870</f>
        <v>Valid</v>
      </c>
      <c r="E4870" t="str">
        <f>'Customer_Master'!I4870</f>
        <v>Valid</v>
      </c>
      <c r="F4870" t="str">
        <f>'Customer_Master'!X4870</f>
        <v>Complete</v>
      </c>
      <c r="G4870">
        <f>'Customer_Master'!Y4870</f>
        <v>75</v>
      </c>
    </row>
    <row r="4871" spans="1:7" x14ac:dyDescent="0.25">
      <c r="A4871" s="1" t="str">
        <f>'Customer_Master'!A4871</f>
        <v>CUST-02643</v>
      </c>
      <c r="B4871" s="1" t="str">
        <f>'Customer_Master'!D4871</f>
        <v>Layla Obi</v>
      </c>
      <c r="C4871" s="1" t="str">
        <f>'Customer_Master'!E4871</f>
        <v>Heliosystems</v>
      </c>
      <c r="D4871" t="str">
        <f>'Customer_Master'!G4871</f>
        <v>Valid</v>
      </c>
      <c r="E4871" t="str">
        <f>'Customer_Master'!I4871</f>
        <v>Valid</v>
      </c>
      <c r="F4871" t="str">
        <f>'Customer_Master'!X4871</f>
        <v>Complete</v>
      </c>
      <c r="G4871">
        <f>'Customer_Master'!Y4871</f>
        <v>100</v>
      </c>
    </row>
    <row r="4872" spans="1:7" x14ac:dyDescent="0.25">
      <c r="A4872" s="1" t="str">
        <f>'Customer_Master'!A4872</f>
        <v>CUST-04734</v>
      </c>
      <c r="B4872" s="1" t="str">
        <f>'Customer_Master'!D4872</f>
        <v>Daniel</v>
      </c>
      <c r="C4872" s="1" t="str">
        <f>'Customer_Master'!E4872</f>
        <v>Primesoft Llc</v>
      </c>
      <c r="D4872" t="str">
        <f>'Customer_Master'!G4872</f>
        <v>Valid</v>
      </c>
      <c r="E4872" t="str">
        <f>'Customer_Master'!I4872</f>
        <v>Valid</v>
      </c>
      <c r="F4872" t="str">
        <f>'Customer_Master'!X4872</f>
        <v>Incomplete</v>
      </c>
      <c r="G4872">
        <f>'Customer_Master'!Y4872</f>
        <v>60</v>
      </c>
    </row>
    <row r="4873" spans="1:7" x14ac:dyDescent="0.25">
      <c r="A4873" s="1" t="str">
        <f>'Customer_Master'!A4873</f>
        <v>CUST-04849</v>
      </c>
      <c r="B4873" s="1" t="str">
        <f>'Customer_Master'!D4873</f>
        <v>Sola Salami</v>
      </c>
      <c r="C4873" s="1" t="str">
        <f>'Customer_Master'!E4873</f>
        <v>Vaultsolutions</v>
      </c>
      <c r="D4873" t="str">
        <f>'Customer_Master'!G4873</f>
        <v>Valid</v>
      </c>
      <c r="E4873" t="str">
        <f>'Customer_Master'!I4873</f>
        <v>Valid</v>
      </c>
      <c r="F4873" t="str">
        <f>'Customer_Master'!X4873</f>
        <v>Complete</v>
      </c>
      <c r="G4873">
        <f>'Customer_Master'!Y4873</f>
        <v>100</v>
      </c>
    </row>
    <row r="4874" spans="1:7" x14ac:dyDescent="0.25">
      <c r="A4874" s="1" t="str">
        <f>'Customer_Master'!A4874</f>
        <v>CUST-03860</v>
      </c>
      <c r="B4874" s="1" t="str">
        <f>'Customer_Master'!D4874</f>
        <v>Ifeanyi Musa</v>
      </c>
      <c r="C4874" s="1" t="str">
        <f>'Customer_Master'!E4874</f>
        <v>Sparkgroup Gmbh</v>
      </c>
      <c r="D4874" t="str">
        <f>'Customer_Master'!G4874</f>
        <v>Valid</v>
      </c>
      <c r="E4874" t="str">
        <f>'Customer_Master'!I4874</f>
        <v>Valid</v>
      </c>
      <c r="F4874" t="str">
        <f>'Customer_Master'!X4874</f>
        <v>Complete</v>
      </c>
      <c r="G4874">
        <f>'Customer_Master'!Y4874</f>
        <v>100</v>
      </c>
    </row>
    <row r="4875" spans="1:7" x14ac:dyDescent="0.25">
      <c r="A4875" s="1" t="str">
        <f>'Customer_Master'!A4875</f>
        <v>CUST-02735</v>
      </c>
      <c r="B4875" s="1" t="str">
        <f>'Customer_Master'!D4875</f>
        <v>Sophie Khan</v>
      </c>
      <c r="C4875" s="1" t="str">
        <f>'Customer_Master'!E4875</f>
        <v>Stackcommerce Gmbh</v>
      </c>
      <c r="D4875" t="str">
        <f>'Customer_Master'!G4875</f>
        <v>Valid</v>
      </c>
      <c r="E4875" t="str">
        <f>'Customer_Master'!I4875</f>
        <v>Valid</v>
      </c>
      <c r="F4875" t="str">
        <f>'Customer_Master'!X4875</f>
        <v>Complete</v>
      </c>
      <c r="G4875">
        <f>'Customer_Master'!Y4875</f>
        <v>100</v>
      </c>
    </row>
    <row r="4876" spans="1:7" x14ac:dyDescent="0.25">
      <c r="A4876" s="1" t="str">
        <f>'Customer_Master'!A4876</f>
        <v>CUST-00968</v>
      </c>
      <c r="B4876" s="1" t="str">
        <f>'Customer_Master'!D4876</f>
        <v>Tope</v>
      </c>
      <c r="C4876" s="1" t="str">
        <f>'Customer_Master'!E4876</f>
        <v>Chipper Cash</v>
      </c>
      <c r="D4876" t="str">
        <f>'Customer_Master'!G4876</f>
        <v>Valid</v>
      </c>
      <c r="E4876" t="str">
        <f>'Customer_Master'!I4876</f>
        <v>Valid</v>
      </c>
      <c r="F4876" t="str">
        <f>'Customer_Master'!X4876</f>
        <v>Incomplete</v>
      </c>
      <c r="G4876">
        <f>'Customer_Master'!Y4876</f>
        <v>60</v>
      </c>
    </row>
    <row r="4877" spans="1:7" x14ac:dyDescent="0.25">
      <c r="A4877" s="1" t="str">
        <f>'Customer_Master'!A4877</f>
        <v>CUST-01515</v>
      </c>
      <c r="B4877" s="1" t="str">
        <f>'Customer_Master'!D4877</f>
        <v>Niyi Akinola</v>
      </c>
      <c r="C4877" s="1" t="str">
        <f>'Customer_Master'!E4877</f>
        <v>Gridlabs Llc</v>
      </c>
      <c r="D4877" t="str">
        <f>'Customer_Master'!G4877</f>
        <v>Valid</v>
      </c>
      <c r="E4877" t="str">
        <f>'Customer_Master'!I4877</f>
        <v>Valid</v>
      </c>
      <c r="F4877" t="str">
        <f>'Customer_Master'!X4877</f>
        <v>Complete</v>
      </c>
      <c r="G4877">
        <f>'Customer_Master'!Y4877</f>
        <v>100</v>
      </c>
    </row>
    <row r="4878" spans="1:7" x14ac:dyDescent="0.25">
      <c r="A4878" s="1" t="str">
        <f>'Customer_Master'!A4878</f>
        <v>CUST-04055</v>
      </c>
      <c r="B4878" s="1" t="str">
        <f>'Customer_Master'!D4878</f>
        <v>Chidi Evans</v>
      </c>
      <c r="C4878" s="1" t="str">
        <f>'Customer_Master'!E4878</f>
        <v>Chipper Cash</v>
      </c>
      <c r="D4878" t="str">
        <f>'Customer_Master'!G4878</f>
        <v>Valid</v>
      </c>
      <c r="E4878" t="str">
        <f>'Customer_Master'!I4878</f>
        <v>Valid</v>
      </c>
      <c r="F4878" t="str">
        <f>'Customer_Master'!X4878</f>
        <v>Complete</v>
      </c>
      <c r="G4878">
        <f>'Customer_Master'!Y4878</f>
        <v>100</v>
      </c>
    </row>
    <row r="4879" spans="1:7" x14ac:dyDescent="0.25">
      <c r="A4879" s="1" t="str">
        <f>'Customer_Master'!A4879</f>
        <v>CUST-04931</v>
      </c>
      <c r="B4879" s="1" t="str">
        <f>'Customer_Master'!D4879</f>
        <v>Kunle Okonkwo</v>
      </c>
      <c r="C4879" s="1" t="str">
        <f>'Customer_Master'!E4879</f>
        <v>Hivedigital</v>
      </c>
      <c r="D4879" t="str">
        <f>'Customer_Master'!G4879</f>
        <v>Valid</v>
      </c>
      <c r="E4879" t="str">
        <f>'Customer_Master'!I4879</f>
        <v>Valid</v>
      </c>
      <c r="F4879" t="str">
        <f>'Customer_Master'!X4879</f>
        <v>Complete</v>
      </c>
      <c r="G4879">
        <f>'Customer_Master'!Y4879</f>
        <v>100</v>
      </c>
    </row>
    <row r="4880" spans="1:7" x14ac:dyDescent="0.25">
      <c r="A4880" s="1" t="str">
        <f>'Customer_Master'!A4880</f>
        <v>CUST-03672</v>
      </c>
      <c r="B4880" s="1" t="str">
        <f>'Customer_Master'!D4880</f>
        <v>Femke Okonkwo</v>
      </c>
      <c r="C4880" s="1" t="str">
        <f>'Customer_Master'!E4880</f>
        <v>Pulseanalytics Plc</v>
      </c>
      <c r="D4880" t="str">
        <f>'Customer_Master'!G4880</f>
        <v>Valid</v>
      </c>
      <c r="E4880" t="str">
        <f>'Customer_Master'!I4880</f>
        <v>Valid</v>
      </c>
      <c r="F4880" t="str">
        <f>'Customer_Master'!X4880</f>
        <v>Complete</v>
      </c>
      <c r="G4880">
        <f>'Customer_Master'!Y4880</f>
        <v>75</v>
      </c>
    </row>
    <row r="4881" spans="1:7" x14ac:dyDescent="0.25">
      <c r="A4881" s="1" t="str">
        <f>'Customer_Master'!A4881</f>
        <v>CUST-04068</v>
      </c>
      <c r="B4881" s="1" t="str">
        <f>'Customer_Master'!D4881</f>
        <v>Femke Otieno</v>
      </c>
      <c r="C4881" s="1" t="str">
        <f>'Customer_Master'!E4881</f>
        <v>Cellulant</v>
      </c>
      <c r="D4881" t="str">
        <f>'Customer_Master'!G4881</f>
        <v>Valid</v>
      </c>
      <c r="E4881" t="str">
        <f>'Customer_Master'!I4881</f>
        <v>Valid</v>
      </c>
      <c r="F4881" t="str">
        <f>'Customer_Master'!X4881</f>
        <v>Complete</v>
      </c>
      <c r="G4881">
        <f>'Customer_Master'!Y4881</f>
        <v>100</v>
      </c>
    </row>
    <row r="4882" spans="1:7" x14ac:dyDescent="0.25">
      <c r="A4882" s="1" t="str">
        <f>'Customer_Master'!A4882</f>
        <v>CUST-04132</v>
      </c>
      <c r="B4882" s="1" t="str">
        <f>'Customer_Master'!D4882</f>
        <v>Ahmed Johnson</v>
      </c>
      <c r="C4882" s="1" t="str">
        <f>'Customer_Master'!E4882</f>
        <v>Echosolutions Plc</v>
      </c>
      <c r="D4882" t="str">
        <f>'Customer_Master'!G4882</f>
        <v>Valid</v>
      </c>
      <c r="E4882" t="str">
        <f>'Customer_Master'!I4882</f>
        <v>Valid</v>
      </c>
      <c r="F4882" t="str">
        <f>'Customer_Master'!X4882</f>
        <v>Complete</v>
      </c>
      <c r="G4882">
        <f>'Customer_Master'!Y4882</f>
        <v>100</v>
      </c>
    </row>
    <row r="4883" spans="1:7" x14ac:dyDescent="0.25">
      <c r="A4883" s="1" t="str">
        <f>'Customer_Master'!A4883</f>
        <v>CUST-04376</v>
      </c>
      <c r="B4883" s="1" t="str">
        <f>'Customer_Master'!D4883</f>
        <v>Kemi Balogun</v>
      </c>
      <c r="C4883" s="1" t="str">
        <f>'Customer_Master'!E4883</f>
        <v>Fluxhealth Gmbh</v>
      </c>
      <c r="D4883" t="str">
        <f>'Customer_Master'!G4883</f>
        <v>Valid</v>
      </c>
      <c r="E4883" t="str">
        <f>'Customer_Master'!I4883</f>
        <v>Valid</v>
      </c>
      <c r="F4883" t="str">
        <f>'Customer_Master'!X4883</f>
        <v>Complete</v>
      </c>
      <c r="G4883">
        <f>'Customer_Master'!Y4883</f>
        <v>100</v>
      </c>
    </row>
    <row r="4884" spans="1:7" x14ac:dyDescent="0.25">
      <c r="A4884" s="1" t="str">
        <f>'Customer_Master'!A4884</f>
        <v>CUST-02873</v>
      </c>
      <c r="B4884" s="1" t="str">
        <f>'Customer_Master'!D4884</f>
        <v>Blessing Oladipo</v>
      </c>
      <c r="C4884" s="1" t="str">
        <f>'Customer_Master'!E4884</f>
        <v>Vaultsystems Llc</v>
      </c>
      <c r="D4884" t="str">
        <f>'Customer_Master'!G4884</f>
        <v>Valid</v>
      </c>
      <c r="E4884" t="str">
        <f>'Customer_Master'!I4884</f>
        <v>Valid</v>
      </c>
      <c r="F4884" t="str">
        <f>'Customer_Master'!X4884</f>
        <v>Complete</v>
      </c>
      <c r="G4884">
        <f>'Customer_Master'!Y4884</f>
        <v>100</v>
      </c>
    </row>
    <row r="4885" spans="1:7" x14ac:dyDescent="0.25">
      <c r="A4885" s="1" t="str">
        <f>'Customer_Master'!A4885</f>
        <v>CUST-01001</v>
      </c>
      <c r="B4885" s="1" t="str">
        <f>'Customer_Master'!D4885</f>
        <v>Mark Garba</v>
      </c>
      <c r="C4885" s="1" t="str">
        <f>'Customer_Master'!E4885</f>
        <v>Wave</v>
      </c>
      <c r="D4885" t="str">
        <f>'Customer_Master'!G4885</f>
        <v>Valid</v>
      </c>
      <c r="E4885" t="str">
        <f>'Customer_Master'!I4885</f>
        <v>Valid</v>
      </c>
      <c r="F4885" t="str">
        <f>'Customer_Master'!X4885</f>
        <v>Complete</v>
      </c>
      <c r="G4885">
        <f>'Customer_Master'!Y4885</f>
        <v>100</v>
      </c>
    </row>
    <row r="4886" spans="1:7" x14ac:dyDescent="0.25">
      <c r="A4886" s="1" t="str">
        <f>'Customer_Master'!A4886</f>
        <v>CUST-03262</v>
      </c>
      <c r="B4886" s="1" t="str">
        <f>'Customer_Master'!D4886</f>
        <v>Uche Onyeka</v>
      </c>
      <c r="C4886" s="1" t="str">
        <f>'Customer_Master'!E4886</f>
        <v>Heliotech Plc</v>
      </c>
      <c r="D4886" t="str">
        <f>'Customer_Master'!G4886</f>
        <v>Valid</v>
      </c>
      <c r="E4886" t="str">
        <f>'Customer_Master'!I4886</f>
        <v>Valid</v>
      </c>
      <c r="F4886" t="str">
        <f>'Customer_Master'!X4886</f>
        <v>Complete</v>
      </c>
      <c r="G4886">
        <f>'Customer_Master'!Y4886</f>
        <v>75</v>
      </c>
    </row>
    <row r="4887" spans="1:7" x14ac:dyDescent="0.25">
      <c r="A4887" s="1" t="str">
        <f>'Customer_Master'!A4887</f>
        <v>CUST-01275</v>
      </c>
      <c r="B4887" s="1" t="str">
        <f>'Customer_Master'!D4887</f>
        <v>Kevin Van Der Merwe</v>
      </c>
      <c r="C4887" s="1" t="str">
        <f>'Customer_Master'!E4887</f>
        <v>Stackai Plc</v>
      </c>
      <c r="D4887" t="str">
        <f>'Customer_Master'!G4887</f>
        <v>Valid</v>
      </c>
      <c r="E4887" t="str">
        <f>'Customer_Master'!I4887</f>
        <v>Valid</v>
      </c>
      <c r="F4887" t="str">
        <f>'Customer_Master'!X4887</f>
        <v>Complete</v>
      </c>
      <c r="G4887">
        <f>'Customer_Master'!Y4887</f>
        <v>100</v>
      </c>
    </row>
    <row r="4888" spans="1:7" x14ac:dyDescent="0.25">
      <c r="A4888" s="1" t="str">
        <f>'Customer_Master'!A4888</f>
        <v>CUST-00790</v>
      </c>
      <c r="B4888" s="1" t="str">
        <f>'Customer_Master'!D4888</f>
        <v>Tunde Idris</v>
      </c>
      <c r="C4888" s="1" t="str">
        <f>'Customer_Master'!E4888</f>
        <v>Swiftfinance</v>
      </c>
      <c r="D4888" t="str">
        <f>'Customer_Master'!G4888</f>
        <v>Valid</v>
      </c>
      <c r="E4888" t="str">
        <f>'Customer_Master'!I4888</f>
        <v>Valid</v>
      </c>
      <c r="F4888" t="str">
        <f>'Customer_Master'!X4888</f>
        <v>Complete</v>
      </c>
      <c r="G4888">
        <f>'Customer_Master'!Y4888</f>
        <v>100</v>
      </c>
    </row>
    <row r="4889" spans="1:7" x14ac:dyDescent="0.25">
      <c r="A4889" s="1" t="str">
        <f>'Customer_Master'!A4889</f>
        <v>CUST-00380</v>
      </c>
      <c r="B4889" s="1" t="str">
        <f>'Customer_Master'!D4889</f>
        <v>Kamau Al-Farsi</v>
      </c>
      <c r="C4889" s="1" t="str">
        <f>'Customer_Master'!E4889</f>
        <v>Gridtech Llc</v>
      </c>
      <c r="D4889" t="str">
        <f>'Customer_Master'!G4889</f>
        <v>Valid</v>
      </c>
      <c r="E4889" t="str">
        <f>'Customer_Master'!I4889</f>
        <v>Valid</v>
      </c>
      <c r="F4889" t="str">
        <f>'Customer_Master'!X4889</f>
        <v>Complete</v>
      </c>
      <c r="G4889">
        <f>'Customer_Master'!Y4889</f>
        <v>100</v>
      </c>
    </row>
    <row r="4890" spans="1:7" x14ac:dyDescent="0.25">
      <c r="A4890" s="1" t="str">
        <f>'Customer_Master'!A4890</f>
        <v>CUST-00171</v>
      </c>
      <c r="B4890" s="1" t="str">
        <f>'Customer_Master'!D4890</f>
        <v>Adaeze Okafor</v>
      </c>
      <c r="C4890" s="1" t="str">
        <f>'Customer_Master'!E4890</f>
        <v>Andela</v>
      </c>
      <c r="D4890" t="str">
        <f>'Customer_Master'!G4890</f>
        <v>Valid</v>
      </c>
      <c r="E4890" t="str">
        <f>'Customer_Master'!I4890</f>
        <v>Valid</v>
      </c>
      <c r="F4890" t="str">
        <f>'Customer_Master'!X4890</f>
        <v>Complete</v>
      </c>
      <c r="G4890">
        <f>'Customer_Master'!Y4890</f>
        <v>100</v>
      </c>
    </row>
    <row r="4891" spans="1:7" x14ac:dyDescent="0.25">
      <c r="A4891" s="1" t="str">
        <f>'Customer_Master'!A4891</f>
        <v>CUST-04155</v>
      </c>
      <c r="B4891" s="1" t="str">
        <f>'Customer_Master'!D4891</f>
        <v>Wanjiru Williams</v>
      </c>
      <c r="C4891" s="1" t="str">
        <f>'Customer_Master'!E4891</f>
        <v>Hivesystems</v>
      </c>
      <c r="D4891" t="str">
        <f>'Customer_Master'!G4891</f>
        <v>Valid</v>
      </c>
      <c r="E4891" t="str">
        <f>'Customer_Master'!I4891</f>
        <v>Valid</v>
      </c>
      <c r="F4891" t="str">
        <f>'Customer_Master'!X4891</f>
        <v>Complete</v>
      </c>
      <c r="G4891">
        <f>'Customer_Master'!Y4891</f>
        <v>100</v>
      </c>
    </row>
    <row r="4892" spans="1:7" x14ac:dyDescent="0.25">
      <c r="A4892" s="1" t="str">
        <f>'Customer_Master'!A4892</f>
        <v>CUST-05007</v>
      </c>
      <c r="B4892" s="1" t="str">
        <f>'Customer_Master'!D4892</f>
        <v>Andrew Diallo</v>
      </c>
      <c r="C4892" s="1" t="str">
        <f>'Customer_Master'!E4892</f>
        <v>Lumensoft Ltd</v>
      </c>
      <c r="D4892" t="str">
        <f>'Customer_Master'!G4892</f>
        <v>Valid</v>
      </c>
      <c r="E4892" t="str">
        <f>'Customer_Master'!I4892</f>
        <v>Valid</v>
      </c>
      <c r="F4892" t="str">
        <f>'Customer_Master'!X4892</f>
        <v>Complete</v>
      </c>
      <c r="G4892">
        <f>'Customer_Master'!Y4892</f>
        <v>75</v>
      </c>
    </row>
    <row r="4893" spans="1:7" x14ac:dyDescent="0.25">
      <c r="A4893" s="1" t="str">
        <f>'Customer_Master'!A4893</f>
        <v>CUST-02954</v>
      </c>
      <c r="B4893" s="1" t="str">
        <f>'Customer_Master'!D4893</f>
        <v>Tobi Mensah</v>
      </c>
      <c r="C4893" s="1" t="str">
        <f>'Customer_Master'!E4893</f>
        <v>Apexsystems Llc</v>
      </c>
      <c r="D4893" t="str">
        <f>'Customer_Master'!G4893</f>
        <v>Valid</v>
      </c>
      <c r="E4893" t="str">
        <f>'Customer_Master'!I4893</f>
        <v>Valid</v>
      </c>
      <c r="F4893" t="str">
        <f>'Customer_Master'!X4893</f>
        <v>Complete</v>
      </c>
      <c r="G4893">
        <f>'Customer_Master'!Y4893</f>
        <v>100</v>
      </c>
    </row>
    <row r="4894" spans="1:7" x14ac:dyDescent="0.25">
      <c r="A4894" s="1" t="str">
        <f>'Customer_Master'!A4894</f>
        <v>CUST-01478</v>
      </c>
      <c r="B4894" s="1" t="str">
        <f>'Customer_Master'!D4894</f>
        <v>Matthew Obi</v>
      </c>
      <c r="C4894" s="1" t="str">
        <f>'Customer_Master'!E4894</f>
        <v>Brightpay Inc</v>
      </c>
      <c r="D4894" t="str">
        <f>'Customer_Master'!G4894</f>
        <v>Valid</v>
      </c>
      <c r="E4894" t="str">
        <f>'Customer_Master'!I4894</f>
        <v>Valid</v>
      </c>
      <c r="F4894" t="str">
        <f>'Customer_Master'!X4894</f>
        <v>Complete</v>
      </c>
      <c r="G4894">
        <f>'Customer_Master'!Y4894</f>
        <v>75</v>
      </c>
    </row>
    <row r="4895" spans="1:7" x14ac:dyDescent="0.25">
      <c r="A4895" s="1" t="str">
        <f>'Customer_Master'!A4895</f>
        <v>CUST-03205</v>
      </c>
      <c r="B4895" s="1" t="str">
        <f>'Customer_Master'!D4895</f>
        <v>Samuel Okonkwo</v>
      </c>
      <c r="C4895" s="1" t="str">
        <f>'Customer_Master'!E4895</f>
        <v>Mpesa Solutions</v>
      </c>
      <c r="D4895" t="str">
        <f>'Customer_Master'!G4895</f>
        <v>Valid</v>
      </c>
      <c r="E4895" t="str">
        <f>'Customer_Master'!I4895</f>
        <v>Valid</v>
      </c>
      <c r="F4895" t="str">
        <f>'Customer_Master'!X4895</f>
        <v>Complete</v>
      </c>
      <c r="G4895">
        <f>'Customer_Master'!Y4895</f>
        <v>100</v>
      </c>
    </row>
    <row r="4896" spans="1:7" x14ac:dyDescent="0.25">
      <c r="A4896" s="1" t="str">
        <f>'Customer_Master'!A4896</f>
        <v>CUST-02042</v>
      </c>
      <c r="B4896" s="1" t="str">
        <f>'Customer_Master'!D4896</f>
        <v>Folake Lawal</v>
      </c>
      <c r="C4896" s="1" t="str">
        <f>'Customer_Master'!E4896</f>
        <v>Echogroup Ltd</v>
      </c>
      <c r="D4896" t="str">
        <f>'Customer_Master'!G4896</f>
        <v>Valid</v>
      </c>
      <c r="E4896" t="str">
        <f>'Customer_Master'!I4896</f>
        <v>Valid</v>
      </c>
      <c r="F4896" t="str">
        <f>'Customer_Master'!X4896</f>
        <v>Complete</v>
      </c>
      <c r="G4896">
        <f>'Customer_Master'!Y4896</f>
        <v>100</v>
      </c>
    </row>
    <row r="4897" spans="1:7" x14ac:dyDescent="0.25">
      <c r="A4897" s="1" t="str">
        <f>'Customer_Master'!A4897</f>
        <v>CUST-00225</v>
      </c>
      <c r="B4897" s="1" t="str">
        <f>'Customer_Master'!D4897</f>
        <v>Liam Ugwu</v>
      </c>
      <c r="C4897" s="1" t="str">
        <f>'Customer_Master'!E4897</f>
        <v>Cowrywise</v>
      </c>
      <c r="D4897" t="str">
        <f>'Customer_Master'!G4897</f>
        <v>Valid</v>
      </c>
      <c r="E4897" t="str">
        <f>'Customer_Master'!I4897</f>
        <v>Valid</v>
      </c>
      <c r="F4897" t="str">
        <f>'Customer_Master'!X4897</f>
        <v>Complete</v>
      </c>
      <c r="G4897">
        <f>'Customer_Master'!Y4897</f>
        <v>100</v>
      </c>
    </row>
    <row r="4898" spans="1:7" x14ac:dyDescent="0.25">
      <c r="A4898" s="1" t="str">
        <f>'Customer_Master'!A4898</f>
        <v>CUST-04390</v>
      </c>
      <c r="B4898" s="1" t="str">
        <f>'Customer_Master'!D4898</f>
        <v>Maryam Johnson</v>
      </c>
      <c r="C4898" s="1" t="str">
        <f>'Customer_Master'!E4898</f>
        <v>Mtn Group</v>
      </c>
      <c r="D4898" t="str">
        <f>'Customer_Master'!G4898</f>
        <v>Valid</v>
      </c>
      <c r="E4898" t="str">
        <f>'Customer_Master'!I4898</f>
        <v>Valid</v>
      </c>
      <c r="F4898" t="str">
        <f>'Customer_Master'!X4898</f>
        <v>Complete</v>
      </c>
      <c r="G4898">
        <f>'Customer_Master'!Y4898</f>
        <v>100</v>
      </c>
    </row>
    <row r="4899" spans="1:7" x14ac:dyDescent="0.25">
      <c r="A4899" s="1" t="str">
        <f>'Customer_Master'!A4899</f>
        <v>CUST-02861</v>
      </c>
      <c r="B4899" s="1" t="str">
        <f>'Customer_Master'!D4899</f>
        <v>Chinwe Patel</v>
      </c>
      <c r="C4899" s="1" t="str">
        <f>'Customer_Master'!E4899</f>
        <v>Teamapt</v>
      </c>
      <c r="D4899" t="str">
        <f>'Customer_Master'!G4899</f>
        <v>Valid</v>
      </c>
      <c r="E4899" t="str">
        <f>'Customer_Master'!I4899</f>
        <v>Valid</v>
      </c>
      <c r="F4899" t="str">
        <f>'Customer_Master'!X4899</f>
        <v>Complete</v>
      </c>
      <c r="G4899">
        <f>'Customer_Master'!Y4899</f>
        <v>100</v>
      </c>
    </row>
    <row r="4900" spans="1:7" x14ac:dyDescent="0.25">
      <c r="A4900" s="1" t="str">
        <f>'Customer_Master'!A4900</f>
        <v>CUST-04395</v>
      </c>
      <c r="B4900" s="1" t="str">
        <f>'Customer_Master'!D4900</f>
        <v>Wanjala Balogun</v>
      </c>
      <c r="C4900" s="1" t="str">
        <f>'Customer_Master'!E4900</f>
        <v>Quantapay Gmbh</v>
      </c>
      <c r="D4900" t="str">
        <f>'Customer_Master'!G4900</f>
        <v>Valid</v>
      </c>
      <c r="E4900" t="str">
        <f>'Customer_Master'!I4900</f>
        <v>Valid</v>
      </c>
      <c r="F4900" t="str">
        <f>'Customer_Master'!X4900</f>
        <v>Complete</v>
      </c>
      <c r="G4900">
        <f>'Customer_Master'!Y4900</f>
        <v>100</v>
      </c>
    </row>
    <row r="4901" spans="1:7" x14ac:dyDescent="0.25">
      <c r="A4901" s="1" t="str">
        <f>'Customer_Master'!A4901</f>
        <v>CUST-04755</v>
      </c>
      <c r="B4901" s="1" t="str">
        <f>'Customer_Master'!D4901</f>
        <v>Njeri Smith</v>
      </c>
      <c r="C4901" s="1" t="str">
        <f>'Customer_Master'!E4901</f>
        <v>Apexpay</v>
      </c>
      <c r="D4901" t="str">
        <f>'Customer_Master'!G4901</f>
        <v>Valid</v>
      </c>
      <c r="E4901" t="str">
        <f>'Customer_Master'!I4901</f>
        <v>Valid</v>
      </c>
      <c r="F4901" t="str">
        <f>'Customer_Master'!X4901</f>
        <v>Complete</v>
      </c>
      <c r="G4901">
        <f>'Customer_Master'!Y4901</f>
        <v>100</v>
      </c>
    </row>
    <row r="4902" spans="1:7" x14ac:dyDescent="0.25">
      <c r="A4902" s="1" t="str">
        <f>'Customer_Master'!A4902</f>
        <v>CUST-04405</v>
      </c>
      <c r="B4902" s="1" t="str">
        <f>'Customer_Master'!D4902</f>
        <v>Tobi Lawal</v>
      </c>
      <c r="C4902" s="1" t="str">
        <f>'Customer_Master'!E4902</f>
        <v>Chipper Cash</v>
      </c>
      <c r="D4902" t="str">
        <f>'Customer_Master'!G4902</f>
        <v>Invalid</v>
      </c>
      <c r="E4902" t="str">
        <f>'Customer_Master'!I4902</f>
        <v>Valid</v>
      </c>
      <c r="F4902" t="str">
        <f>'Customer_Master'!X4902</f>
        <v>Complete</v>
      </c>
      <c r="G4902">
        <f>'Customer_Master'!Y4902</f>
        <v>70</v>
      </c>
    </row>
    <row r="4903" spans="1:7" x14ac:dyDescent="0.25">
      <c r="A4903" s="1" t="str">
        <f>'Customer_Master'!A4903</f>
        <v>CUST-03092</v>
      </c>
      <c r="B4903" s="1" t="str">
        <f>'Customer_Master'!D4903</f>
        <v>Fatuma Kamau</v>
      </c>
      <c r="C4903" s="1" t="str">
        <f>'Customer_Master'!E4903</f>
        <v>Paydigital Gmbh</v>
      </c>
      <c r="D4903" t="str">
        <f>'Customer_Master'!G4903</f>
        <v>Valid</v>
      </c>
      <c r="E4903" t="str">
        <f>'Customer_Master'!I4903</f>
        <v>Valid</v>
      </c>
      <c r="F4903" t="str">
        <f>'Customer_Master'!X4903</f>
        <v>Complete</v>
      </c>
      <c r="G4903">
        <f>'Customer_Master'!Y4903</f>
        <v>100</v>
      </c>
    </row>
    <row r="4904" spans="1:7" x14ac:dyDescent="0.25">
      <c r="A4904" s="1" t="str">
        <f>'Customer_Master'!A4904</f>
        <v>CUST-02128</v>
      </c>
      <c r="B4904" s="1" t="str">
        <f>'Customer_Master'!D4904</f>
        <v>Chioma Nwachukwu</v>
      </c>
      <c r="C4904" s="1" t="str">
        <f>'Customer_Master'!E4904</f>
        <v>Lumenpay</v>
      </c>
      <c r="D4904" t="str">
        <f>'Customer_Master'!G4904</f>
        <v>Valid</v>
      </c>
      <c r="E4904" t="str">
        <f>'Customer_Master'!I4904</f>
        <v>Valid</v>
      </c>
      <c r="F4904" t="str">
        <f>'Customer_Master'!X4904</f>
        <v>Complete</v>
      </c>
      <c r="G4904">
        <f>'Customer_Master'!Y4904</f>
        <v>100</v>
      </c>
    </row>
    <row r="4905" spans="1:7" x14ac:dyDescent="0.25">
      <c r="A4905" s="1" t="str">
        <f>'Customer_Master'!A4905</f>
        <v>CUST-04259</v>
      </c>
      <c r="B4905" s="1" t="str">
        <f>'Customer_Master'!D4905</f>
        <v>Yakubu Taylor</v>
      </c>
      <c r="C4905" s="1" t="str">
        <f>'Customer_Master'!E4905</f>
        <v>Swiftlabs</v>
      </c>
      <c r="D4905" t="str">
        <f>'Customer_Master'!G4905</f>
        <v>Valid</v>
      </c>
      <c r="E4905" t="str">
        <f>'Customer_Master'!I4905</f>
        <v>Valid</v>
      </c>
      <c r="F4905" t="str">
        <f>'Customer_Master'!X4905</f>
        <v>Complete</v>
      </c>
      <c r="G4905">
        <f>'Customer_Master'!Y4905</f>
        <v>100</v>
      </c>
    </row>
    <row r="4906" spans="1:7" x14ac:dyDescent="0.25">
      <c r="A4906" s="1" t="str">
        <f>'Customer_Master'!A4906</f>
        <v>CUST-01918</v>
      </c>
      <c r="B4906" s="1" t="str">
        <f>'Customer_Master'!D4906</f>
        <v>Ngozi Adeleke</v>
      </c>
      <c r="C4906" s="1" t="str">
        <f>'Customer_Master'!E4906</f>
        <v>Fluxai</v>
      </c>
      <c r="D4906" t="str">
        <f>'Customer_Master'!G4906</f>
        <v>Valid</v>
      </c>
      <c r="E4906" t="str">
        <f>'Customer_Master'!I4906</f>
        <v>Valid</v>
      </c>
      <c r="F4906" t="str">
        <f>'Customer_Master'!X4906</f>
        <v>Complete</v>
      </c>
      <c r="G4906">
        <f>'Customer_Master'!Y4906</f>
        <v>75</v>
      </c>
    </row>
    <row r="4907" spans="1:7" x14ac:dyDescent="0.25">
      <c r="A4907" s="1" t="str">
        <f>'Customer_Master'!A4907</f>
        <v>CUST-01261</v>
      </c>
      <c r="B4907" s="1" t="str">
        <f>'Customer_Master'!D4907</f>
        <v>Matthew Jones</v>
      </c>
      <c r="C4907" s="1" t="str">
        <f>'Customer_Master'!E4907</f>
        <v>Vaultpay Plc</v>
      </c>
      <c r="D4907" t="str">
        <f>'Customer_Master'!G4907</f>
        <v>Valid</v>
      </c>
      <c r="E4907" t="str">
        <f>'Customer_Master'!I4907</f>
        <v>Valid</v>
      </c>
      <c r="F4907" t="str">
        <f>'Customer_Master'!X4907</f>
        <v>Complete</v>
      </c>
      <c r="G4907">
        <f>'Customer_Master'!Y4907</f>
        <v>100</v>
      </c>
    </row>
    <row r="4908" spans="1:7" x14ac:dyDescent="0.25">
      <c r="A4908" s="1" t="str">
        <f>'Customer_Master'!A4908</f>
        <v>CUST-04848</v>
      </c>
      <c r="B4908" s="1" t="str">
        <f>'Customer_Master'!D4908</f>
        <v>Yetunde Taylor</v>
      </c>
      <c r="C4908" s="1" t="str">
        <f>'Customer_Master'!E4908</f>
        <v>Apexhub Llc</v>
      </c>
      <c r="D4908" t="str">
        <f>'Customer_Master'!G4908</f>
        <v>Valid</v>
      </c>
      <c r="E4908" t="str">
        <f>'Customer_Master'!I4908</f>
        <v>Valid</v>
      </c>
      <c r="F4908" t="str">
        <f>'Customer_Master'!X4908</f>
        <v>Complete</v>
      </c>
      <c r="G4908">
        <f>'Customer_Master'!Y4908</f>
        <v>100</v>
      </c>
    </row>
    <row r="4909" spans="1:7" x14ac:dyDescent="0.25">
      <c r="A4909" s="1" t="str">
        <f>'Customer_Master'!A4909</f>
        <v>CUST-04948</v>
      </c>
      <c r="B4909" s="1" t="str">
        <f>'Customer_Master'!D4909</f>
        <v>Chidi Botha</v>
      </c>
      <c r="C4909" s="1" t="str">
        <f>'Customer_Master'!E4909</f>
        <v>Leadhealth Ltd</v>
      </c>
      <c r="D4909" t="str">
        <f>'Customer_Master'!G4909</f>
        <v>Valid</v>
      </c>
      <c r="E4909" t="str">
        <f>'Customer_Master'!I4909</f>
        <v>Valid</v>
      </c>
      <c r="F4909" t="str">
        <f>'Customer_Master'!X4909</f>
        <v>Complete</v>
      </c>
      <c r="G4909">
        <f>'Customer_Master'!Y4909</f>
        <v>100</v>
      </c>
    </row>
    <row r="4910" spans="1:7" x14ac:dyDescent="0.25">
      <c r="A4910" s="1" t="str">
        <f>'Customer_Master'!A4910</f>
        <v>CUST-04962</v>
      </c>
      <c r="B4910" s="1" t="str">
        <f>'Customer_Master'!D4910</f>
        <v>Maryam Kelly</v>
      </c>
      <c r="C4910" s="1" t="str">
        <f>'Customer_Master'!E4910</f>
        <v>Mtn Group</v>
      </c>
      <c r="D4910" t="str">
        <f>'Customer_Master'!G4910</f>
        <v>Valid</v>
      </c>
      <c r="E4910" t="str">
        <f>'Customer_Master'!I4910</f>
        <v>Valid</v>
      </c>
      <c r="F4910" t="str">
        <f>'Customer_Master'!X4910</f>
        <v>Complete</v>
      </c>
      <c r="G4910">
        <f>'Customer_Master'!Y4910</f>
        <v>100</v>
      </c>
    </row>
    <row r="4911" spans="1:7" x14ac:dyDescent="0.25">
      <c r="A4911" s="1" t="str">
        <f>'Customer_Master'!A4911</f>
        <v>CUST-03305</v>
      </c>
      <c r="B4911" s="1" t="str">
        <f>'Customer_Master'!D4911</f>
        <v>Michael Abubakar</v>
      </c>
      <c r="C4911" s="1" t="str">
        <f>'Customer_Master'!E4911</f>
        <v>Zenlogic Gmbh</v>
      </c>
      <c r="D4911" t="str">
        <f>'Customer_Master'!G4911</f>
        <v>Valid</v>
      </c>
      <c r="E4911" t="str">
        <f>'Customer_Master'!I4911</f>
        <v>Valid</v>
      </c>
      <c r="F4911" t="str">
        <f>'Customer_Master'!X4911</f>
        <v>Complete</v>
      </c>
      <c r="G4911">
        <f>'Customer_Master'!Y4911</f>
        <v>100</v>
      </c>
    </row>
    <row r="4912" spans="1:7" x14ac:dyDescent="0.25">
      <c r="A4912" s="1" t="str">
        <f>'Customer_Master'!A4912</f>
        <v>CUST-03045</v>
      </c>
      <c r="B4912" s="1" t="str">
        <f>'Customer_Master'!D4912</f>
        <v>Emily Hassan</v>
      </c>
      <c r="C4912" s="1" t="str">
        <f>'Customer_Master'!E4912</f>
        <v>Cellulant</v>
      </c>
      <c r="D4912" t="str">
        <f>'Customer_Master'!G4912</f>
        <v>Valid</v>
      </c>
      <c r="E4912" t="str">
        <f>'Customer_Master'!I4912</f>
        <v>Valid</v>
      </c>
      <c r="F4912" t="str">
        <f>'Customer_Master'!X4912</f>
        <v>Complete</v>
      </c>
      <c r="G4912">
        <f>'Customer_Master'!Y4912</f>
        <v>100</v>
      </c>
    </row>
    <row r="4913" spans="1:7" x14ac:dyDescent="0.25">
      <c r="A4913" s="1" t="str">
        <f>'Customer_Master'!A4913</f>
        <v>CUST-03925</v>
      </c>
      <c r="B4913" s="1" t="str">
        <f>'Customer_Master'!D4913</f>
        <v>Fatima Evans</v>
      </c>
      <c r="C4913" s="1" t="str">
        <f>'Customer_Master'!E4913</f>
        <v>Paylogistics Gmbh</v>
      </c>
      <c r="D4913" t="str">
        <f>'Customer_Master'!G4913</f>
        <v>Invalid</v>
      </c>
      <c r="E4913" t="str">
        <f>'Customer_Master'!I4913</f>
        <v>Valid</v>
      </c>
      <c r="F4913" t="str">
        <f>'Customer_Master'!X4913</f>
        <v>Complete</v>
      </c>
      <c r="G4913">
        <f>'Customer_Master'!Y4913</f>
        <v>70</v>
      </c>
    </row>
    <row r="4914" spans="1:7" x14ac:dyDescent="0.25">
      <c r="A4914" s="1" t="str">
        <f>'Customer_Master'!A4914</f>
        <v>CUST-03306</v>
      </c>
      <c r="B4914" s="1" t="str">
        <f>'Customer_Master'!D4914</f>
        <v>Favour Musa</v>
      </c>
      <c r="C4914" s="1" t="str">
        <f>'Customer_Master'!E4914</f>
        <v>Mpesa Solutions</v>
      </c>
      <c r="D4914" t="str">
        <f>'Customer_Master'!G4914</f>
        <v>Valid</v>
      </c>
      <c r="E4914" t="str">
        <f>'Customer_Master'!I4914</f>
        <v>Invalid</v>
      </c>
      <c r="F4914" t="str">
        <f>'Customer_Master'!X4914</f>
        <v>Complete</v>
      </c>
      <c r="G4914">
        <f>'Customer_Master'!Y4914</f>
        <v>80</v>
      </c>
    </row>
    <row r="4915" spans="1:7" x14ac:dyDescent="0.25">
      <c r="A4915" s="1" t="str">
        <f>'Customer_Master'!A4915</f>
        <v>CUST-01148</v>
      </c>
      <c r="B4915" s="1" t="str">
        <f>'Customer_Master'!D4915</f>
        <v>Nomvula Orji</v>
      </c>
      <c r="C4915" s="1" t="str">
        <f>'Customer_Master'!E4915</f>
        <v>Stacklabs</v>
      </c>
      <c r="D4915" t="str">
        <f>'Customer_Master'!G4915</f>
        <v>Valid</v>
      </c>
      <c r="E4915" t="str">
        <f>'Customer_Master'!I4915</f>
        <v>Valid</v>
      </c>
      <c r="F4915" t="str">
        <f>'Customer_Master'!X4915</f>
        <v>Complete</v>
      </c>
      <c r="G4915">
        <f>'Customer_Master'!Y4915</f>
        <v>100</v>
      </c>
    </row>
    <row r="4916" spans="1:7" x14ac:dyDescent="0.25">
      <c r="A4916" s="1" t="str">
        <f>'Customer_Master'!A4916</f>
        <v>CUST-00029</v>
      </c>
      <c r="B4916" s="1" t="str">
        <f>'Customer_Master'!D4916</f>
        <v>Kevin Akinola</v>
      </c>
      <c r="C4916" s="1" t="str">
        <f>'Customer_Master'!E4916</f>
        <v>Twiga Foods</v>
      </c>
      <c r="D4916" t="str">
        <f>'Customer_Master'!G4916</f>
        <v>Valid</v>
      </c>
      <c r="E4916" t="str">
        <f>'Customer_Master'!I4916</f>
        <v>Valid</v>
      </c>
      <c r="F4916" t="str">
        <f>'Customer_Master'!X4916</f>
        <v>Complete</v>
      </c>
      <c r="G4916">
        <f>'Customer_Master'!Y4916</f>
        <v>100</v>
      </c>
    </row>
    <row r="4917" spans="1:7" x14ac:dyDescent="0.25">
      <c r="A4917" s="1" t="str">
        <f>'Customer_Master'!A4917</f>
        <v>CUST-03923</v>
      </c>
      <c r="B4917" s="1" t="str">
        <f>'Customer_Master'!D4917</f>
        <v>Dlamini</v>
      </c>
      <c r="C4917" s="1" t="str">
        <f>'Customer_Master'!E4917</f>
        <v>Leadai</v>
      </c>
      <c r="D4917" t="str">
        <f>'Customer_Master'!G4917</f>
        <v>Valid</v>
      </c>
      <c r="E4917" t="str">
        <f>'Customer_Master'!I4917</f>
        <v>Valid</v>
      </c>
      <c r="F4917" t="str">
        <f>'Customer_Master'!X4917</f>
        <v>Incomplete</v>
      </c>
      <c r="G4917">
        <f>'Customer_Master'!Y4917</f>
        <v>60</v>
      </c>
    </row>
    <row r="4918" spans="1:7" x14ac:dyDescent="0.25">
      <c r="A4918" s="1" t="str">
        <f>'Customer_Master'!A4918</f>
        <v>CUST-04769</v>
      </c>
      <c r="B4918" s="1" t="str">
        <f>'Customer_Master'!D4918</f>
        <v>Samuel Anyanwu</v>
      </c>
      <c r="C4918" s="1" t="str">
        <f>'Customer_Master'!E4918</f>
        <v>Sparkfinance Ltd</v>
      </c>
      <c r="D4918" t="str">
        <f>'Customer_Master'!G4918</f>
        <v>Valid</v>
      </c>
      <c r="E4918" t="str">
        <f>'Customer_Master'!I4918</f>
        <v>Valid</v>
      </c>
      <c r="F4918" t="str">
        <f>'Customer_Master'!X4918</f>
        <v>Complete</v>
      </c>
      <c r="G4918">
        <f>'Customer_Master'!Y4918</f>
        <v>100</v>
      </c>
    </row>
    <row r="4919" spans="1:7" x14ac:dyDescent="0.25">
      <c r="A4919" s="1" t="str">
        <f>'Customer_Master'!A4919</f>
        <v>CUST-01966</v>
      </c>
      <c r="B4919" s="1" t="str">
        <f>'Customer_Master'!D4919</f>
        <v>Amina Davies</v>
      </c>
      <c r="C4919" s="1" t="str">
        <f>'Customer_Master'!E4919</f>
        <v>Bua Foods</v>
      </c>
      <c r="D4919" t="str">
        <f>'Customer_Master'!G4919</f>
        <v>Valid</v>
      </c>
      <c r="E4919" t="str">
        <f>'Customer_Master'!I4919</f>
        <v>Valid</v>
      </c>
      <c r="F4919" t="str">
        <f>'Customer_Master'!X4919</f>
        <v>Complete</v>
      </c>
      <c r="G4919">
        <f>'Customer_Master'!Y4919</f>
        <v>100</v>
      </c>
    </row>
    <row r="4920" spans="1:7" x14ac:dyDescent="0.25">
      <c r="A4920" s="1" t="str">
        <f>'Customer_Master'!A4920</f>
        <v>CUST-00167</v>
      </c>
      <c r="B4920" s="1" t="str">
        <f>'Customer_Master'!D4920</f>
        <v>Musa Hassan</v>
      </c>
      <c r="C4920" s="1" t="str">
        <f>'Customer_Master'!E4920</f>
        <v>Paylabs</v>
      </c>
      <c r="D4920" t="str">
        <f>'Customer_Master'!G4920</f>
        <v>Invalid</v>
      </c>
      <c r="E4920" t="str">
        <f>'Customer_Master'!I4920</f>
        <v>Valid</v>
      </c>
      <c r="F4920" t="str">
        <f>'Customer_Master'!X4920</f>
        <v>Complete</v>
      </c>
      <c r="G4920">
        <f>'Customer_Master'!Y4920</f>
        <v>70</v>
      </c>
    </row>
    <row r="4921" spans="1:7" x14ac:dyDescent="0.25">
      <c r="A4921" s="1" t="str">
        <f>'Customer_Master'!A4921</f>
        <v>CUST-02685</v>
      </c>
      <c r="B4921" s="1" t="str">
        <f>'Customer_Master'!D4921</f>
        <v>James Bello</v>
      </c>
      <c r="C4921" s="1" t="str">
        <f>'Customer_Master'!E4921</f>
        <v>Lumenworks</v>
      </c>
      <c r="D4921" t="str">
        <f>'Customer_Master'!G4921</f>
        <v>Valid</v>
      </c>
      <c r="E4921" t="str">
        <f>'Customer_Master'!I4921</f>
        <v>Valid</v>
      </c>
      <c r="F4921" t="str">
        <f>'Customer_Master'!X4921</f>
        <v>Complete</v>
      </c>
      <c r="G4921">
        <f>'Customer_Master'!Y4921</f>
        <v>100</v>
      </c>
    </row>
    <row r="4922" spans="1:7" x14ac:dyDescent="0.25">
      <c r="A4922" s="1" t="str">
        <f>'Customer_Master'!A4922</f>
        <v>CUST-03181</v>
      </c>
      <c r="B4922" s="1" t="str">
        <f>'Customer_Master'!D4922</f>
        <v>Kelechi Adewale</v>
      </c>
      <c r="C4922" s="1" t="str">
        <f>'Customer_Master'!E4922</f>
        <v>Lumencommerce Plc</v>
      </c>
      <c r="D4922" t="str">
        <f>'Customer_Master'!G4922</f>
        <v>Valid</v>
      </c>
      <c r="E4922" t="str">
        <f>'Customer_Master'!I4922</f>
        <v>Valid</v>
      </c>
      <c r="F4922" t="str">
        <f>'Customer_Master'!X4922</f>
        <v>Complete</v>
      </c>
      <c r="G4922">
        <f>'Customer_Master'!Y4922</f>
        <v>75</v>
      </c>
    </row>
    <row r="4923" spans="1:7" x14ac:dyDescent="0.25">
      <c r="A4923" s="1" t="str">
        <f>'Customer_Master'!A4923</f>
        <v>CUST-01665</v>
      </c>
      <c r="B4923" s="1" t="str">
        <f>'Customer_Master'!D4923</f>
        <v>Ahmed Obi</v>
      </c>
      <c r="C4923" s="1" t="str">
        <f>'Customer_Master'!E4923</f>
        <v>Vertextech</v>
      </c>
      <c r="D4923" t="str">
        <f>'Customer_Master'!G4923</f>
        <v>Valid</v>
      </c>
      <c r="E4923" t="str">
        <f>'Customer_Master'!I4923</f>
        <v>Valid</v>
      </c>
      <c r="F4923" t="str">
        <f>'Customer_Master'!X4923</f>
        <v>Complete</v>
      </c>
      <c r="G4923">
        <f>'Customer_Master'!Y4923</f>
        <v>100</v>
      </c>
    </row>
    <row r="4924" spans="1:7" x14ac:dyDescent="0.25">
      <c r="A4924" s="1" t="str">
        <f>'Customer_Master'!A4924</f>
        <v>CUST-03391</v>
      </c>
      <c r="B4924" s="1" t="str">
        <f>'Customer_Master'!D4924</f>
        <v>Ikechukwu Williams</v>
      </c>
      <c r="C4924" s="1" t="str">
        <f>'Customer_Master'!E4924</f>
        <v>Coreanalytics Ltd</v>
      </c>
      <c r="D4924" t="str">
        <f>'Customer_Master'!G4924</f>
        <v>Valid</v>
      </c>
      <c r="E4924" t="str">
        <f>'Customer_Master'!I4924</f>
        <v>Valid</v>
      </c>
      <c r="F4924" t="str">
        <f>'Customer_Master'!X4924</f>
        <v>Complete</v>
      </c>
      <c r="G4924">
        <f>'Customer_Master'!Y4924</f>
        <v>100</v>
      </c>
    </row>
    <row r="4925" spans="1:7" x14ac:dyDescent="0.25">
      <c r="A4925" s="1" t="str">
        <f>'Customer_Master'!A4925</f>
        <v>CUST-00752</v>
      </c>
      <c r="B4925" s="1" t="str">
        <f>'Customer_Master'!D4925</f>
        <v>Sophie Mohammed</v>
      </c>
      <c r="C4925" s="1" t="str">
        <f>'Customer_Master'!E4925</f>
        <v>Teamapt</v>
      </c>
      <c r="D4925" t="str">
        <f>'Customer_Master'!G4925</f>
        <v>Valid</v>
      </c>
      <c r="E4925" t="str">
        <f>'Customer_Master'!I4925</f>
        <v>Valid</v>
      </c>
      <c r="F4925" t="str">
        <f>'Customer_Master'!X4925</f>
        <v>Complete</v>
      </c>
      <c r="G4925">
        <f>'Customer_Master'!Y4925</f>
        <v>100</v>
      </c>
    </row>
    <row r="4926" spans="1:7" x14ac:dyDescent="0.25">
      <c r="A4926" s="1" t="str">
        <f>'Customer_Master'!A4926</f>
        <v>CUST-00544</v>
      </c>
      <c r="B4926" s="1" t="str">
        <f>'Customer_Master'!D4926</f>
        <v>Olivia Orji</v>
      </c>
      <c r="C4926" s="1" t="str">
        <f>'Customer_Master'!E4926</f>
        <v>Pulsetech Gmbh</v>
      </c>
      <c r="D4926" t="str">
        <f>'Customer_Master'!G4926</f>
        <v>Valid</v>
      </c>
      <c r="E4926" t="str">
        <f>'Customer_Master'!I4926</f>
        <v>Valid</v>
      </c>
      <c r="F4926" t="str">
        <f>'Customer_Master'!X4926</f>
        <v>Complete</v>
      </c>
      <c r="G4926">
        <f>'Customer_Master'!Y4926</f>
        <v>100</v>
      </c>
    </row>
    <row r="4927" spans="1:7" x14ac:dyDescent="0.25">
      <c r="A4927" s="1" t="str">
        <f>'Customer_Master'!A4927</f>
        <v>CUST-04253</v>
      </c>
      <c r="B4927" s="1" t="str">
        <f>'Customer_Master'!D4927</f>
        <v>Amina Adewale</v>
      </c>
      <c r="C4927" s="1" t="str">
        <f>'Customer_Master'!E4927</f>
        <v>Lumendigital</v>
      </c>
      <c r="D4927" t="str">
        <f>'Customer_Master'!G4927</f>
        <v>Valid</v>
      </c>
      <c r="E4927" t="str">
        <f>'Customer_Master'!I4927</f>
        <v>Valid</v>
      </c>
      <c r="F4927" t="str">
        <f>'Customer_Master'!X4927</f>
        <v>Complete</v>
      </c>
      <c r="G4927">
        <f>'Customer_Master'!Y4927</f>
        <v>100</v>
      </c>
    </row>
    <row r="4928" spans="1:7" x14ac:dyDescent="0.25">
      <c r="A4928" s="1" t="str">
        <f>'Customer_Master'!A4928</f>
        <v>CUST-01737</v>
      </c>
      <c r="B4928" s="1" t="str">
        <f>'Customer_Master'!D4928</f>
        <v>Simi Smith</v>
      </c>
      <c r="C4928" s="1" t="str">
        <f>'Customer_Master'!E4928</f>
        <v>Paystack</v>
      </c>
      <c r="D4928" t="str">
        <f>'Customer_Master'!G4928</f>
        <v>Valid</v>
      </c>
      <c r="E4928" t="str">
        <f>'Customer_Master'!I4928</f>
        <v>Valid</v>
      </c>
      <c r="F4928" t="str">
        <f>'Customer_Master'!X4928</f>
        <v>Complete</v>
      </c>
      <c r="G4928">
        <f>'Customer_Master'!Y4928</f>
        <v>100</v>
      </c>
    </row>
    <row r="4929" spans="1:7" x14ac:dyDescent="0.25">
      <c r="A4929" s="1" t="str">
        <f>'Customer_Master'!A4929</f>
        <v>CUST-04992</v>
      </c>
      <c r="B4929" s="1" t="str">
        <f>'Customer_Master'!D4929</f>
        <v>Jessica Adeyemi</v>
      </c>
      <c r="C4929" s="1" t="str">
        <f>'Customer_Master'!E4929</f>
        <v>Carbon</v>
      </c>
      <c r="D4929" t="str">
        <f>'Customer_Master'!G4929</f>
        <v>Valid</v>
      </c>
      <c r="E4929" t="str">
        <f>'Customer_Master'!I4929</f>
        <v>Valid</v>
      </c>
      <c r="F4929" t="str">
        <f>'Customer_Master'!X4929</f>
        <v>Complete</v>
      </c>
      <c r="G4929">
        <f>'Customer_Master'!Y4929</f>
        <v>100</v>
      </c>
    </row>
    <row r="4930" spans="1:7" x14ac:dyDescent="0.25">
      <c r="A4930" s="1" t="str">
        <f>'Customer_Master'!A4930</f>
        <v>CUST-04978</v>
      </c>
      <c r="B4930" s="1" t="str">
        <f>'Customer_Master'!D4930</f>
        <v>Folake Murphy</v>
      </c>
      <c r="C4930" s="1" t="str">
        <f>'Customer_Master'!E4930</f>
        <v>Moniepoint</v>
      </c>
      <c r="D4930" t="str">
        <f>'Customer_Master'!G4930</f>
        <v>Valid</v>
      </c>
      <c r="E4930" t="str">
        <f>'Customer_Master'!I4930</f>
        <v>Valid</v>
      </c>
      <c r="F4930" t="str">
        <f>'Customer_Master'!X4930</f>
        <v>Complete</v>
      </c>
      <c r="G4930">
        <f>'Customer_Master'!Y4930</f>
        <v>100</v>
      </c>
    </row>
    <row r="4931" spans="1:7" x14ac:dyDescent="0.25">
      <c r="A4931" s="1" t="str">
        <f>'Customer_Master'!A4931</f>
        <v>CUST-00036</v>
      </c>
      <c r="B4931" s="1" t="str">
        <f>'Customer_Master'!D4931</f>
        <v>Michael Garba</v>
      </c>
      <c r="C4931" s="1" t="str">
        <f>'Customer_Master'!E4931</f>
        <v>Dataai Gmbh</v>
      </c>
      <c r="D4931" t="str">
        <f>'Customer_Master'!G4931</f>
        <v>Valid</v>
      </c>
      <c r="E4931" t="str">
        <f>'Customer_Master'!I4931</f>
        <v>Valid</v>
      </c>
      <c r="F4931" t="str">
        <f>'Customer_Master'!X4931</f>
        <v>Complete</v>
      </c>
      <c r="G4931">
        <f>'Customer_Master'!Y4931</f>
        <v>100</v>
      </c>
    </row>
    <row r="4932" spans="1:7" x14ac:dyDescent="0.25">
      <c r="A4932" s="1" t="str">
        <f>'Customer_Master'!A4932</f>
        <v>CUST-01604</v>
      </c>
      <c r="B4932" s="1" t="str">
        <f>'Customer_Master'!D4932</f>
        <v>Njeri Bello</v>
      </c>
      <c r="C4932" s="1" t="str">
        <f>'Customer_Master'!E4932</f>
        <v>Heliosystems Llc</v>
      </c>
      <c r="D4932" t="str">
        <f>'Customer_Master'!G4932</f>
        <v>Valid</v>
      </c>
      <c r="E4932" t="str">
        <f>'Customer_Master'!I4932</f>
        <v>Valid</v>
      </c>
      <c r="F4932" t="str">
        <f>'Customer_Master'!X4932</f>
        <v>Complete</v>
      </c>
      <c r="G4932">
        <f>'Customer_Master'!Y4932</f>
        <v>100</v>
      </c>
    </row>
    <row r="4933" spans="1:7" x14ac:dyDescent="0.25">
      <c r="A4933" s="1" t="str">
        <f>'Customer_Master'!A4933</f>
        <v>CUST-00086</v>
      </c>
      <c r="B4933" s="1" t="str">
        <f>'Customer_Master'!D4933</f>
        <v>Fatuma Okorie</v>
      </c>
      <c r="C4933" s="1" t="str">
        <f>'Customer_Master'!E4933</f>
        <v>Konga</v>
      </c>
      <c r="D4933" t="str">
        <f>'Customer_Master'!G4933</f>
        <v>Valid</v>
      </c>
      <c r="E4933" t="str">
        <f>'Customer_Master'!I4933</f>
        <v>Valid</v>
      </c>
      <c r="F4933" t="str">
        <f>'Customer_Master'!X4933</f>
        <v>Complete</v>
      </c>
      <c r="G4933">
        <f>'Customer_Master'!Y4933</f>
        <v>100</v>
      </c>
    </row>
    <row r="4934" spans="1:7" x14ac:dyDescent="0.25">
      <c r="A4934" s="1" t="str">
        <f>'Customer_Master'!A4934</f>
        <v>CUST-02665</v>
      </c>
      <c r="B4934" s="1" t="str">
        <f>'Customer_Master'!D4934</f>
        <v>Lola Okorie</v>
      </c>
      <c r="C4934" s="1" t="str">
        <f>'Customer_Master'!E4934</f>
        <v>Corehealth Ltd</v>
      </c>
      <c r="D4934" t="str">
        <f>'Customer_Master'!G4934</f>
        <v>Valid</v>
      </c>
      <c r="E4934" t="str">
        <f>'Customer_Master'!I4934</f>
        <v>Valid</v>
      </c>
      <c r="F4934" t="str">
        <f>'Customer_Master'!X4934</f>
        <v>Complete</v>
      </c>
      <c r="G4934">
        <f>'Customer_Master'!Y4934</f>
        <v>100</v>
      </c>
    </row>
    <row r="4935" spans="1:7" x14ac:dyDescent="0.25">
      <c r="A4935" s="1" t="str">
        <f>'Customer_Master'!A4935</f>
        <v>CUST-01962</v>
      </c>
      <c r="B4935" s="1" t="str">
        <f>'Customer_Master'!D4935</f>
        <v>Andrew Onyeka</v>
      </c>
      <c r="C4935" s="1" t="str">
        <f>'Customer_Master'!E4935</f>
        <v>Lumenpay</v>
      </c>
      <c r="D4935" t="str">
        <f>'Customer_Master'!G4935</f>
        <v>Valid</v>
      </c>
      <c r="E4935" t="str">
        <f>'Customer_Master'!I4935</f>
        <v>Valid</v>
      </c>
      <c r="F4935" t="str">
        <f>'Customer_Master'!X4935</f>
        <v>Complete</v>
      </c>
      <c r="G4935">
        <f>'Customer_Master'!Y4935</f>
        <v>100</v>
      </c>
    </row>
    <row r="4936" spans="1:7" x14ac:dyDescent="0.25">
      <c r="A4936" s="1" t="str">
        <f>'Customer_Master'!A4936</f>
        <v>CUST-01912</v>
      </c>
      <c r="B4936" s="1" t="str">
        <f>'Customer_Master'!D4936</f>
        <v>Kayode Evans</v>
      </c>
      <c r="C4936" s="1" t="str">
        <f>'Customer_Master'!E4936</f>
        <v>Echotech Llc</v>
      </c>
      <c r="D4936" t="str">
        <f>'Customer_Master'!G4936</f>
        <v>Valid</v>
      </c>
      <c r="E4936" t="str">
        <f>'Customer_Master'!I4936</f>
        <v>Valid</v>
      </c>
      <c r="F4936" t="str">
        <f>'Customer_Master'!X4936</f>
        <v>Complete</v>
      </c>
      <c r="G4936">
        <f>'Customer_Master'!Y4936</f>
        <v>100</v>
      </c>
    </row>
    <row r="4937" spans="1:7" x14ac:dyDescent="0.25">
      <c r="A4937" s="1" t="str">
        <f>'Customer_Master'!A4937</f>
        <v>CUST-03254</v>
      </c>
      <c r="B4937" s="1" t="str">
        <f>'Customer_Master'!D4937</f>
        <v>Wanjala Mwangi</v>
      </c>
      <c r="C4937" s="1" t="str">
        <f>'Customer_Master'!E4937</f>
        <v>Pulselogic</v>
      </c>
      <c r="D4937" t="str">
        <f>'Customer_Master'!G4937</f>
        <v>Valid</v>
      </c>
      <c r="E4937" t="str">
        <f>'Customer_Master'!I4937</f>
        <v>Valid</v>
      </c>
      <c r="F4937" t="str">
        <f>'Customer_Master'!X4937</f>
        <v>Complete</v>
      </c>
      <c r="G4937">
        <f>'Customer_Master'!Y4937</f>
        <v>100</v>
      </c>
    </row>
    <row r="4938" spans="1:7" x14ac:dyDescent="0.25">
      <c r="A4938" s="1" t="str">
        <f>'Customer_Master'!A4938</f>
        <v>CUST-03702</v>
      </c>
      <c r="B4938" s="1" t="str">
        <f>'Customer_Master'!D4938</f>
        <v>Lawal Diallo</v>
      </c>
      <c r="C4938" s="1" t="str">
        <f>'Customer_Master'!E4938</f>
        <v>Carbon</v>
      </c>
      <c r="D4938" t="str">
        <f>'Customer_Master'!G4938</f>
        <v>Invalid</v>
      </c>
      <c r="E4938" t="str">
        <f>'Customer_Master'!I4938</f>
        <v>Valid</v>
      </c>
      <c r="F4938" t="str">
        <f>'Customer_Master'!X4938</f>
        <v>Complete</v>
      </c>
      <c r="G4938">
        <f>'Customer_Master'!Y4938</f>
        <v>70</v>
      </c>
    </row>
    <row r="4939" spans="1:7" x14ac:dyDescent="0.25">
      <c r="A4939" s="1" t="str">
        <f>'Customer_Master'!A4939</f>
        <v>CUST-00639</v>
      </c>
      <c r="B4939" s="1" t="str">
        <f>'Customer_Master'!D4939</f>
        <v>Damilola Mensah</v>
      </c>
      <c r="C4939" s="1" t="str">
        <f>'Customer_Master'!E4939</f>
        <v>Teamapt</v>
      </c>
      <c r="D4939" t="str">
        <f>'Customer_Master'!G4939</f>
        <v>Valid</v>
      </c>
      <c r="E4939" t="str">
        <f>'Customer_Master'!I4939</f>
        <v>Valid</v>
      </c>
      <c r="F4939" t="str">
        <f>'Customer_Master'!X4939</f>
        <v>Complete</v>
      </c>
      <c r="G4939">
        <f>'Customer_Master'!Y4939</f>
        <v>75</v>
      </c>
    </row>
    <row r="4940" spans="1:7" x14ac:dyDescent="0.25">
      <c r="A4940" s="1" t="str">
        <f>'Customer_Master'!A4940</f>
        <v>CUST-01906</v>
      </c>
      <c r="B4940" s="1" t="str">
        <f>'Customer_Master'!D4940</f>
        <v>Anke Kelly</v>
      </c>
      <c r="C4940" s="1" t="str">
        <f>'Customer_Master'!E4940</f>
        <v>Flutterwave</v>
      </c>
      <c r="D4940" t="str">
        <f>'Customer_Master'!G4940</f>
        <v>Invalid</v>
      </c>
      <c r="E4940" t="str">
        <f>'Customer_Master'!I4940</f>
        <v>Valid</v>
      </c>
      <c r="F4940" t="str">
        <f>'Customer_Master'!X4940</f>
        <v>Complete</v>
      </c>
      <c r="G4940">
        <f>'Customer_Master'!Y4940</f>
        <v>70</v>
      </c>
    </row>
    <row r="4941" spans="1:7" x14ac:dyDescent="0.25">
      <c r="A4941" s="1" t="str">
        <f>'Customer_Master'!A4941</f>
        <v>CUST-01680</v>
      </c>
      <c r="B4941" s="1" t="str">
        <f>'Customer_Master'!D4941</f>
        <v>Thandiwe Makinde</v>
      </c>
      <c r="C4941" s="1" t="str">
        <f>'Customer_Master'!E4941</f>
        <v>Leadnetworks Llc</v>
      </c>
      <c r="D4941" t="str">
        <f>'Customer_Master'!G4941</f>
        <v>Valid</v>
      </c>
      <c r="E4941" t="str">
        <f>'Customer_Master'!I4941</f>
        <v>Valid</v>
      </c>
      <c r="F4941" t="str">
        <f>'Customer_Master'!X4941</f>
        <v>Complete</v>
      </c>
      <c r="G4941">
        <f>'Customer_Master'!Y4941</f>
        <v>75</v>
      </c>
    </row>
    <row r="4942" spans="1:7" x14ac:dyDescent="0.25">
      <c r="A4942" s="1" t="str">
        <f>'Customer_Master'!A4942</f>
        <v>CUST-04054</v>
      </c>
      <c r="B4942" s="1" t="str">
        <f>'Customer_Master'!D4942</f>
        <v>Emeka Hassan</v>
      </c>
      <c r="C4942" s="1" t="str">
        <f>'Customer_Master'!E4942</f>
        <v>Teamapt</v>
      </c>
      <c r="D4942" t="str">
        <f>'Customer_Master'!G4942</f>
        <v>Valid</v>
      </c>
      <c r="E4942" t="str">
        <f>'Customer_Master'!I4942</f>
        <v>Valid</v>
      </c>
      <c r="F4942" t="str">
        <f>'Customer_Master'!X4942</f>
        <v>Complete</v>
      </c>
      <c r="G4942">
        <f>'Customer_Master'!Y4942</f>
        <v>100</v>
      </c>
    </row>
    <row r="4943" spans="1:7" x14ac:dyDescent="0.25">
      <c r="A4943" s="1" t="str">
        <f>'Customer_Master'!A4943</f>
        <v>CUST-04709</v>
      </c>
      <c r="B4943" s="1" t="str">
        <f>'Customer_Master'!D4943</f>
        <v>Kamau Khan</v>
      </c>
      <c r="C4943" s="1" t="str">
        <f>'Customer_Master'!E4943</f>
        <v>Hivetech Inc</v>
      </c>
      <c r="D4943" t="str">
        <f>'Customer_Master'!G4943</f>
        <v>Valid</v>
      </c>
      <c r="E4943" t="str">
        <f>'Customer_Master'!I4943</f>
        <v>Valid</v>
      </c>
      <c r="F4943" t="str">
        <f>'Customer_Master'!X4943</f>
        <v>Complete</v>
      </c>
      <c r="G4943">
        <f>'Customer_Master'!Y4943</f>
        <v>75</v>
      </c>
    </row>
    <row r="4944" spans="1:7" x14ac:dyDescent="0.25">
      <c r="A4944" s="1" t="str">
        <f>'Customer_Master'!A4944</f>
        <v>CUST-03279</v>
      </c>
      <c r="B4944" s="1" t="str">
        <f>'Customer_Master'!D4944</f>
        <v>Kunle Obi</v>
      </c>
      <c r="C4944" s="1" t="str">
        <f>'Customer_Master'!E4944</f>
        <v>Mpesa Solutions</v>
      </c>
      <c r="D4944" t="str">
        <f>'Customer_Master'!G4944</f>
        <v>Valid</v>
      </c>
      <c r="E4944" t="str">
        <f>'Customer_Master'!I4944</f>
        <v>Valid</v>
      </c>
      <c r="F4944" t="str">
        <f>'Customer_Master'!X4944</f>
        <v>Complete</v>
      </c>
      <c r="G4944">
        <f>'Customer_Master'!Y4944</f>
        <v>100</v>
      </c>
    </row>
    <row r="4945" spans="1:7" x14ac:dyDescent="0.25">
      <c r="A4945" s="1" t="str">
        <f>'Customer_Master'!A4945</f>
        <v>CUST-02239</v>
      </c>
      <c r="B4945" s="1" t="str">
        <f>'Customer_Master'!D4945</f>
        <v>Tope Hassan</v>
      </c>
      <c r="C4945" s="1" t="str">
        <f>'Customer_Master'!E4945</f>
        <v>Primelabs Llc</v>
      </c>
      <c r="D4945" t="str">
        <f>'Customer_Master'!G4945</f>
        <v>Valid</v>
      </c>
      <c r="E4945" t="str">
        <f>'Customer_Master'!I4945</f>
        <v>Valid</v>
      </c>
      <c r="F4945" t="str">
        <f>'Customer_Master'!X4945</f>
        <v>Complete</v>
      </c>
      <c r="G4945">
        <f>'Customer_Master'!Y4945</f>
        <v>75</v>
      </c>
    </row>
    <row r="4946" spans="1:7" x14ac:dyDescent="0.25">
      <c r="A4946" s="1" t="str">
        <f>'Customer_Master'!A4946</f>
        <v>CUST-02787</v>
      </c>
      <c r="B4946" s="1" t="str">
        <f>'Customer_Master'!D4946</f>
        <v>Hannah Murphy</v>
      </c>
      <c r="C4946" s="1" t="str">
        <f>'Customer_Master'!E4946</f>
        <v>Quantacapital Ltd</v>
      </c>
      <c r="D4946" t="str">
        <f>'Customer_Master'!G4946</f>
        <v>Valid</v>
      </c>
      <c r="E4946" t="str">
        <f>'Customer_Master'!I4946</f>
        <v>Valid</v>
      </c>
      <c r="F4946" t="str">
        <f>'Customer_Master'!X4946</f>
        <v>Complete</v>
      </c>
      <c r="G4946">
        <f>'Customer_Master'!Y4946</f>
        <v>100</v>
      </c>
    </row>
    <row r="4947" spans="1:7" x14ac:dyDescent="0.25">
      <c r="A4947" s="1" t="str">
        <f>'Customer_Master'!A4947</f>
        <v>CUST-02953</v>
      </c>
      <c r="B4947" s="1" t="str">
        <f>'Customer_Master'!D4947</f>
        <v>Obinna Van Der Merwe</v>
      </c>
      <c r="C4947" s="1" t="str">
        <f>'Customer_Master'!E4947</f>
        <v>Lumenventures Gmbh</v>
      </c>
      <c r="D4947" t="str">
        <f>'Customer_Master'!G4947</f>
        <v>Valid</v>
      </c>
      <c r="E4947" t="str">
        <f>'Customer_Master'!I4947</f>
        <v>Valid</v>
      </c>
      <c r="F4947" t="str">
        <f>'Customer_Master'!X4947</f>
        <v>Complete</v>
      </c>
      <c r="G4947">
        <f>'Customer_Master'!Y4947</f>
        <v>100</v>
      </c>
    </row>
    <row r="4948" spans="1:7" x14ac:dyDescent="0.25">
      <c r="A4948" s="1" t="str">
        <f>'Customer_Master'!A4948</f>
        <v>CUST-00899</v>
      </c>
      <c r="B4948" s="1" t="str">
        <f>'Customer_Master'!D4948</f>
        <v>Femi Adewale</v>
      </c>
      <c r="C4948" s="1" t="str">
        <f>'Customer_Master'!E4948</f>
        <v>Zenlabs Gmbh</v>
      </c>
      <c r="D4948" t="str">
        <f>'Customer_Master'!G4948</f>
        <v>Valid</v>
      </c>
      <c r="E4948" t="str">
        <f>'Customer_Master'!I4948</f>
        <v>Valid</v>
      </c>
      <c r="F4948" t="str">
        <f>'Customer_Master'!X4948</f>
        <v>Complete</v>
      </c>
      <c r="G4948">
        <f>'Customer_Master'!Y4948</f>
        <v>100</v>
      </c>
    </row>
    <row r="4949" spans="1:7" x14ac:dyDescent="0.25">
      <c r="A4949" s="1" t="str">
        <f>'Customer_Master'!A4949</f>
        <v>CUST-01425</v>
      </c>
      <c r="B4949" s="1" t="str">
        <f>'Customer_Master'!D4949</f>
        <v>Sophie Davies</v>
      </c>
      <c r="C4949" s="1" t="str">
        <f>'Customer_Master'!E4949</f>
        <v>Orbitfinance</v>
      </c>
      <c r="D4949" t="str">
        <f>'Customer_Master'!G4949</f>
        <v>Valid</v>
      </c>
      <c r="E4949" t="str">
        <f>'Customer_Master'!I4949</f>
        <v>Valid</v>
      </c>
      <c r="F4949" t="str">
        <f>'Customer_Master'!X4949</f>
        <v>Complete</v>
      </c>
      <c r="G4949">
        <f>'Customer_Master'!Y4949</f>
        <v>100</v>
      </c>
    </row>
    <row r="4950" spans="1:7" x14ac:dyDescent="0.25">
      <c r="A4950" s="1" t="str">
        <f>'Customer_Master'!A4950</f>
        <v>CUST-02432</v>
      </c>
      <c r="B4950" s="1" t="str">
        <f>'Customer_Master'!D4950</f>
        <v>Michael Anyanwu</v>
      </c>
      <c r="C4950" s="1" t="str">
        <f>'Customer_Master'!E4950</f>
        <v>Novalogic Gmbh</v>
      </c>
      <c r="D4950" t="str">
        <f>'Customer_Master'!G4950</f>
        <v>Valid</v>
      </c>
      <c r="E4950" t="str">
        <f>'Customer_Master'!I4950</f>
        <v>Valid</v>
      </c>
      <c r="F4950" t="str">
        <f>'Customer_Master'!X4950</f>
        <v>Complete</v>
      </c>
      <c r="G4950">
        <f>'Customer_Master'!Y4950</f>
        <v>100</v>
      </c>
    </row>
    <row r="4951" spans="1:7" x14ac:dyDescent="0.25">
      <c r="A4951" s="1" t="str">
        <f>'Customer_Master'!A4951</f>
        <v>CUST-00466</v>
      </c>
      <c r="B4951" s="1" t="str">
        <f>'Customer_Master'!D4951</f>
        <v>Olivia Nwankwo</v>
      </c>
      <c r="C4951" s="1" t="str">
        <f>'Customer_Master'!E4951</f>
        <v>Cloudlogic Llc</v>
      </c>
      <c r="D4951" t="str">
        <f>'Customer_Master'!G4951</f>
        <v>Valid</v>
      </c>
      <c r="E4951" t="str">
        <f>'Customer_Master'!I4951</f>
        <v>Valid</v>
      </c>
      <c r="F4951" t="str">
        <f>'Customer_Master'!X4951</f>
        <v>Complete</v>
      </c>
      <c r="G4951">
        <f>'Customer_Master'!Y4951</f>
        <v>100</v>
      </c>
    </row>
    <row r="4952" spans="1:7" x14ac:dyDescent="0.25">
      <c r="A4952" s="1" t="str">
        <f>'Customer_Master'!A4952</f>
        <v>CUST-00737</v>
      </c>
      <c r="B4952" s="1" t="str">
        <f>'Customer_Master'!D4952</f>
        <v>Abdullahi Adeyemi</v>
      </c>
      <c r="C4952" s="1" t="str">
        <f>'Customer_Master'!E4952</f>
        <v>Dangote Industries</v>
      </c>
      <c r="D4952" t="str">
        <f>'Customer_Master'!G4952</f>
        <v>Valid</v>
      </c>
      <c r="E4952" t="str">
        <f>'Customer_Master'!I4952</f>
        <v>Valid</v>
      </c>
      <c r="F4952" t="str">
        <f>'Customer_Master'!X4952</f>
        <v>Complete</v>
      </c>
      <c r="G4952">
        <f>'Customer_Master'!Y4952</f>
        <v>100</v>
      </c>
    </row>
    <row r="4953" spans="1:7" x14ac:dyDescent="0.25">
      <c r="A4953" s="1" t="str">
        <f>'Customer_Master'!A4953</f>
        <v>CUST-02926</v>
      </c>
      <c r="B4953" s="1" t="str">
        <f>'Customer_Master'!D4953</f>
        <v>Samuel Adeleke</v>
      </c>
      <c r="C4953" s="1" t="str">
        <f>'Customer_Master'!E4953</f>
        <v>Leadanalytics Llc</v>
      </c>
      <c r="D4953" t="str">
        <f>'Customer_Master'!G4953</f>
        <v>Valid</v>
      </c>
      <c r="E4953" t="str">
        <f>'Customer_Master'!I4953</f>
        <v>Valid</v>
      </c>
      <c r="F4953" t="str">
        <f>'Customer_Master'!X4953</f>
        <v>Complete</v>
      </c>
      <c r="G4953">
        <f>'Customer_Master'!Y4953</f>
        <v>100</v>
      </c>
    </row>
    <row r="4954" spans="1:7" x14ac:dyDescent="0.25">
      <c r="A4954" s="1" t="str">
        <f>'Customer_Master'!A4954</f>
        <v>CUST-04840</v>
      </c>
      <c r="B4954" s="1" t="str">
        <f>'Customer_Master'!D4954</f>
        <v>Nwosu</v>
      </c>
      <c r="C4954" s="1" t="str">
        <f>'Customer_Master'!E4954</f>
        <v>Wave</v>
      </c>
      <c r="D4954" t="str">
        <f>'Customer_Master'!G4954</f>
        <v>Valid</v>
      </c>
      <c r="E4954" t="str">
        <f>'Customer_Master'!I4954</f>
        <v>Valid</v>
      </c>
      <c r="F4954" t="str">
        <f>'Customer_Master'!X4954</f>
        <v>Incomplete</v>
      </c>
      <c r="G4954">
        <f>'Customer_Master'!Y4954</f>
        <v>60</v>
      </c>
    </row>
    <row r="4955" spans="1:7" x14ac:dyDescent="0.25">
      <c r="A4955" s="1" t="str">
        <f>'Customer_Master'!A4955</f>
        <v>CUST-00139</v>
      </c>
      <c r="B4955" s="1" t="str">
        <f>'Customer_Master'!D4955</f>
        <v>Tosin Abubakar</v>
      </c>
      <c r="C4955" s="1" t="str">
        <f>'Customer_Master'!E4955</f>
        <v>Vaultsoft Inc</v>
      </c>
      <c r="D4955" t="str">
        <f>'Customer_Master'!G4955</f>
        <v>Invalid</v>
      </c>
      <c r="E4955" t="str">
        <f>'Customer_Master'!I4955</f>
        <v>Valid</v>
      </c>
      <c r="F4955" t="str">
        <f>'Customer_Master'!X4955</f>
        <v>Complete</v>
      </c>
      <c r="G4955">
        <f>'Customer_Master'!Y4955</f>
        <v>70</v>
      </c>
    </row>
    <row r="4956" spans="1:7" x14ac:dyDescent="0.25">
      <c r="A4956" s="1" t="str">
        <f>'Customer_Master'!A4956</f>
        <v>CUST-05109</v>
      </c>
      <c r="B4956" s="1" t="str">
        <f>'Customer_Master'!D4956</f>
        <v>Pieter Adewale</v>
      </c>
      <c r="C4956" s="1" t="str">
        <f>'Customer_Master'!E4956</f>
        <v>Hivegroup Gmbh</v>
      </c>
      <c r="D4956" t="str">
        <f>'Customer_Master'!G4956</f>
        <v>Valid</v>
      </c>
      <c r="E4956" t="str">
        <f>'Customer_Master'!I4956</f>
        <v>Valid</v>
      </c>
      <c r="F4956" t="str">
        <f>'Customer_Master'!X4956</f>
        <v>Complete</v>
      </c>
      <c r="G4956">
        <f>'Customer_Master'!Y4956</f>
        <v>75</v>
      </c>
    </row>
    <row r="4957" spans="1:7" x14ac:dyDescent="0.25">
      <c r="A4957" s="1" t="str">
        <f>'Customer_Master'!A4957</f>
        <v>CUST-01565</v>
      </c>
      <c r="B4957" s="1" t="str">
        <f>'Customer_Master'!D4957</f>
        <v>Amani Okonkwo</v>
      </c>
      <c r="C4957" s="1" t="str">
        <f>'Customer_Master'!E4957</f>
        <v>Cellulant</v>
      </c>
      <c r="D4957" t="str">
        <f>'Customer_Master'!G4957</f>
        <v>Valid</v>
      </c>
      <c r="E4957" t="str">
        <f>'Customer_Master'!I4957</f>
        <v>Valid</v>
      </c>
      <c r="F4957" t="str">
        <f>'Customer_Master'!X4957</f>
        <v>Complete</v>
      </c>
      <c r="G4957">
        <f>'Customer_Master'!Y4957</f>
        <v>100</v>
      </c>
    </row>
    <row r="4958" spans="1:7" x14ac:dyDescent="0.25">
      <c r="A4958" s="1" t="str">
        <f>'Customer_Master'!A4958</f>
        <v>CUST-00729</v>
      </c>
      <c r="B4958" s="1" t="str">
        <f>'Customer_Master'!D4958</f>
        <v>Kunle Smith</v>
      </c>
      <c r="C4958" s="1" t="str">
        <f>'Customer_Master'!E4958</f>
        <v>Teamapt</v>
      </c>
      <c r="D4958" t="str">
        <f>'Customer_Master'!G4958</f>
        <v>Valid</v>
      </c>
      <c r="E4958" t="str">
        <f>'Customer_Master'!I4958</f>
        <v>Valid</v>
      </c>
      <c r="F4958" t="str">
        <f>'Customer_Master'!X4958</f>
        <v>Complete</v>
      </c>
      <c r="G4958">
        <f>'Customer_Master'!Y4958</f>
        <v>100</v>
      </c>
    </row>
    <row r="4959" spans="1:7" x14ac:dyDescent="0.25">
      <c r="A4959" s="1" t="str">
        <f>'Customer_Master'!A4959</f>
        <v>CUST-04001</v>
      </c>
      <c r="B4959" s="1" t="str">
        <f>'Customer_Master'!D4959</f>
        <v>Tosin Williams</v>
      </c>
      <c r="C4959" s="1" t="str">
        <f>'Customer_Master'!E4959</f>
        <v>Gridsoft</v>
      </c>
      <c r="D4959" t="str">
        <f>'Customer_Master'!G4959</f>
        <v>Valid</v>
      </c>
      <c r="E4959" t="str">
        <f>'Customer_Master'!I4959</f>
        <v>Valid</v>
      </c>
      <c r="F4959" t="str">
        <f>'Customer_Master'!X4959</f>
        <v>Complete</v>
      </c>
      <c r="G4959">
        <f>'Customer_Master'!Y4959</f>
        <v>100</v>
      </c>
    </row>
    <row r="4960" spans="1:7" x14ac:dyDescent="0.25">
      <c r="A4960" s="1" t="str">
        <f>'Customer_Master'!A4960</f>
        <v>CUST-04044</v>
      </c>
      <c r="B4960" s="1" t="str">
        <f>'Customer_Master'!D4960</f>
        <v>Kamau Abubakar</v>
      </c>
      <c r="C4960" s="1" t="str">
        <f>'Customer_Master'!E4960</f>
        <v>Teamapt</v>
      </c>
      <c r="D4960" t="str">
        <f>'Customer_Master'!G4960</f>
        <v>Valid</v>
      </c>
      <c r="E4960" t="str">
        <f>'Customer_Master'!I4960</f>
        <v>Valid</v>
      </c>
      <c r="F4960" t="str">
        <f>'Customer_Master'!X4960</f>
        <v>Complete</v>
      </c>
      <c r="G4960">
        <f>'Customer_Master'!Y4960</f>
        <v>100</v>
      </c>
    </row>
    <row r="4961" spans="1:7" x14ac:dyDescent="0.25">
      <c r="A4961" s="1" t="str">
        <f>'Customer_Master'!A4961</f>
        <v>CUST-03558</v>
      </c>
      <c r="B4961" s="1" t="str">
        <f>'Customer_Master'!D4961</f>
        <v>Wanjala Afolabi</v>
      </c>
      <c r="C4961" s="1" t="str">
        <f>'Customer_Master'!E4961</f>
        <v>Carbon</v>
      </c>
      <c r="D4961" t="str">
        <f>'Customer_Master'!G4961</f>
        <v>Valid</v>
      </c>
      <c r="E4961" t="str">
        <f>'Customer_Master'!I4961</f>
        <v>Valid</v>
      </c>
      <c r="F4961" t="str">
        <f>'Customer_Master'!X4961</f>
        <v>Complete</v>
      </c>
      <c r="G4961">
        <f>'Customer_Master'!Y4961</f>
        <v>100</v>
      </c>
    </row>
    <row r="4962" spans="1:7" x14ac:dyDescent="0.25">
      <c r="A4962" s="1" t="str">
        <f>'Customer_Master'!A4962</f>
        <v>CUST-02554</v>
      </c>
      <c r="B4962" s="1" t="str">
        <f>'Customer_Master'!D4962</f>
        <v>Segun O'Brien</v>
      </c>
      <c r="C4962" s="1" t="str">
        <f>'Customer_Master'!E4962</f>
        <v>Zenfinance Gmbh</v>
      </c>
      <c r="D4962" t="str">
        <f>'Customer_Master'!G4962</f>
        <v>Valid</v>
      </c>
      <c r="E4962" t="str">
        <f>'Customer_Master'!I4962</f>
        <v>Valid</v>
      </c>
      <c r="F4962" t="str">
        <f>'Customer_Master'!X4962</f>
        <v>Complete</v>
      </c>
      <c r="G4962">
        <f>'Customer_Master'!Y4962</f>
        <v>75</v>
      </c>
    </row>
    <row r="4963" spans="1:7" x14ac:dyDescent="0.25">
      <c r="A4963" s="1" t="str">
        <f>'Customer_Master'!A4963</f>
        <v>CUST-00816</v>
      </c>
      <c r="B4963" s="1" t="str">
        <f>'Customer_Master'!D4963</f>
        <v>Faith Diallo</v>
      </c>
      <c r="C4963" s="1" t="str">
        <f>'Customer_Master'!E4963</f>
        <v>Gridai</v>
      </c>
      <c r="D4963" t="str">
        <f>'Customer_Master'!G4963</f>
        <v>Valid</v>
      </c>
      <c r="E4963" t="str">
        <f>'Customer_Master'!I4963</f>
        <v>Valid</v>
      </c>
      <c r="F4963" t="str">
        <f>'Customer_Master'!X4963</f>
        <v>Complete</v>
      </c>
      <c r="G4963">
        <f>'Customer_Master'!Y4963</f>
        <v>100</v>
      </c>
    </row>
    <row r="4964" spans="1:7" x14ac:dyDescent="0.25">
      <c r="A4964" s="1" t="str">
        <f>'Customer_Master'!A4964</f>
        <v>CUST-02193</v>
      </c>
      <c r="B4964" s="1" t="str">
        <f>'Customer_Master'!D4964</f>
        <v>Yusuf Hassan</v>
      </c>
      <c r="C4964" s="1" t="str">
        <f>'Customer_Master'!E4964</f>
        <v>Apexsolutions Gmbh</v>
      </c>
      <c r="D4964" t="str">
        <f>'Customer_Master'!G4964</f>
        <v>Valid</v>
      </c>
      <c r="E4964" t="str">
        <f>'Customer_Master'!I4964</f>
        <v>Valid</v>
      </c>
      <c r="F4964" t="str">
        <f>'Customer_Master'!X4964</f>
        <v>Complete</v>
      </c>
      <c r="G4964">
        <f>'Customer_Master'!Y4964</f>
        <v>100</v>
      </c>
    </row>
    <row r="4965" spans="1:7" x14ac:dyDescent="0.25">
      <c r="A4965" s="1" t="str">
        <f>'Customer_Master'!A4965</f>
        <v>CUST-00817</v>
      </c>
      <c r="B4965" s="1" t="str">
        <f>'Customer_Master'!D4965</f>
        <v>Tope Murphy</v>
      </c>
      <c r="C4965" s="1" t="str">
        <f>'Customer_Master'!E4965</f>
        <v>Dangote Industries</v>
      </c>
      <c r="D4965" t="str">
        <f>'Customer_Master'!G4965</f>
        <v>Valid</v>
      </c>
      <c r="E4965" t="str">
        <f>'Customer_Master'!I4965</f>
        <v>Valid</v>
      </c>
      <c r="F4965" t="str">
        <f>'Customer_Master'!X4965</f>
        <v>Complete</v>
      </c>
      <c r="G4965">
        <f>'Customer_Master'!Y4965</f>
        <v>100</v>
      </c>
    </row>
    <row r="4966" spans="1:7" x14ac:dyDescent="0.25">
      <c r="A4966" s="1" t="str">
        <f>'Customer_Master'!A4966</f>
        <v>CUST-03265</v>
      </c>
      <c r="B4966" s="1" t="str">
        <f>'Customer_Master'!D4966</f>
        <v>Musa Abubakar</v>
      </c>
      <c r="C4966" s="1" t="str">
        <f>'Customer_Master'!E4966</f>
        <v>Vertexgroup Plc</v>
      </c>
      <c r="D4966" t="str">
        <f>'Customer_Master'!G4966</f>
        <v>Valid</v>
      </c>
      <c r="E4966" t="str">
        <f>'Customer_Master'!I4966</f>
        <v>Valid</v>
      </c>
      <c r="F4966" t="str">
        <f>'Customer_Master'!X4966</f>
        <v>Complete</v>
      </c>
      <c r="G4966">
        <f>'Customer_Master'!Y4966</f>
        <v>75</v>
      </c>
    </row>
    <row r="4967" spans="1:7" x14ac:dyDescent="0.25">
      <c r="A4967" s="1" t="str">
        <f>'Customer_Master'!A4967</f>
        <v>CUST-00290</v>
      </c>
      <c r="B4967" s="1" t="str">
        <f>'Customer_Master'!D4967</f>
        <v>Chioma Patel</v>
      </c>
      <c r="C4967" s="1" t="str">
        <f>'Customer_Master'!E4967</f>
        <v>Dangote Industries</v>
      </c>
      <c r="D4967" t="str">
        <f>'Customer_Master'!G4967</f>
        <v>Valid</v>
      </c>
      <c r="E4967" t="str">
        <f>'Customer_Master'!I4967</f>
        <v>Valid</v>
      </c>
      <c r="F4967" t="str">
        <f>'Customer_Master'!X4967</f>
        <v>Complete</v>
      </c>
      <c r="G4967">
        <f>'Customer_Master'!Y4967</f>
        <v>75</v>
      </c>
    </row>
    <row r="4968" spans="1:7" x14ac:dyDescent="0.25">
      <c r="A4968" s="1" t="str">
        <f>'Customer_Master'!A4968</f>
        <v>CUST-01450</v>
      </c>
      <c r="B4968" s="1" t="str">
        <f>'Customer_Master'!D4968</f>
        <v>Sola Evans</v>
      </c>
      <c r="C4968" s="1" t="str">
        <f>'Customer_Master'!E4968</f>
        <v>Sparkworks Gmbh</v>
      </c>
      <c r="D4968" t="str">
        <f>'Customer_Master'!G4968</f>
        <v>Valid</v>
      </c>
      <c r="E4968" t="str">
        <f>'Customer_Master'!I4968</f>
        <v>Valid</v>
      </c>
      <c r="F4968" t="str">
        <f>'Customer_Master'!X4968</f>
        <v>Complete</v>
      </c>
      <c r="G4968">
        <f>'Customer_Master'!Y4968</f>
        <v>75</v>
      </c>
    </row>
    <row r="4969" spans="1:7" x14ac:dyDescent="0.25">
      <c r="A4969" s="1" t="str">
        <f>'Customer_Master'!A4969</f>
        <v>CUST-05006</v>
      </c>
      <c r="B4969" s="1" t="str">
        <f>'Customer_Master'!D4969</f>
        <v>Adaora Adebayo</v>
      </c>
      <c r="C4969" s="1" t="str">
        <f>'Customer_Master'!E4969</f>
        <v>Datalabs Gmbh</v>
      </c>
      <c r="D4969" t="str">
        <f>'Customer_Master'!G4969</f>
        <v>Valid</v>
      </c>
      <c r="E4969" t="str">
        <f>'Customer_Master'!I4969</f>
        <v>Valid</v>
      </c>
      <c r="F4969" t="str">
        <f>'Customer_Master'!X4969</f>
        <v>Complete</v>
      </c>
      <c r="G4969">
        <f>'Customer_Master'!Y4969</f>
        <v>75</v>
      </c>
    </row>
    <row r="4970" spans="1:7" x14ac:dyDescent="0.25">
      <c r="A4970" s="1" t="str">
        <f>'Customer_Master'!A4970</f>
        <v>CUST-02233</v>
      </c>
      <c r="B4970" s="1" t="str">
        <f>'Customer_Master'!D4970</f>
        <v>Chioma Makinde</v>
      </c>
      <c r="C4970" s="1" t="str">
        <f>'Customer_Master'!E4970</f>
        <v>Zenhealth Inc</v>
      </c>
      <c r="D4970" t="str">
        <f>'Customer_Master'!G4970</f>
        <v>Valid</v>
      </c>
      <c r="E4970" t="str">
        <f>'Customer_Master'!I4970</f>
        <v>Valid</v>
      </c>
      <c r="F4970" t="str">
        <f>'Customer_Master'!X4970</f>
        <v>Complete</v>
      </c>
      <c r="G4970">
        <f>'Customer_Master'!Y4970</f>
        <v>100</v>
      </c>
    </row>
    <row r="4971" spans="1:7" x14ac:dyDescent="0.25">
      <c r="A4971" s="1" t="str">
        <f>'Customer_Master'!A4971</f>
        <v>CUST-03229</v>
      </c>
      <c r="B4971" s="1" t="str">
        <f>'Customer_Master'!D4971</f>
        <v>Gbenga Okonkwo</v>
      </c>
      <c r="C4971" s="1" t="str">
        <f>'Customer_Master'!E4971</f>
        <v>Zenpay Inc</v>
      </c>
      <c r="D4971" t="str">
        <f>'Customer_Master'!G4971</f>
        <v>Valid</v>
      </c>
      <c r="E4971" t="str">
        <f>'Customer_Master'!I4971</f>
        <v>Valid</v>
      </c>
      <c r="F4971" t="str">
        <f>'Customer_Master'!X4971</f>
        <v>Complete</v>
      </c>
      <c r="G4971">
        <f>'Customer_Master'!Y4971</f>
        <v>100</v>
      </c>
    </row>
    <row r="4972" spans="1:7" x14ac:dyDescent="0.25">
      <c r="A4972" s="1" t="str">
        <f>'Customer_Master'!A4972</f>
        <v>CUST-00959</v>
      </c>
      <c r="B4972" s="1" t="str">
        <f>'Customer_Master'!D4972</f>
        <v>Matthew Idris</v>
      </c>
      <c r="C4972" s="1" t="str">
        <f>'Customer_Master'!E4972</f>
        <v>Dangote Industries</v>
      </c>
      <c r="D4972" t="str">
        <f>'Customer_Master'!G4972</f>
        <v>Invalid</v>
      </c>
      <c r="E4972" t="str">
        <f>'Customer_Master'!I4972</f>
        <v>Valid</v>
      </c>
      <c r="F4972" t="str">
        <f>'Customer_Master'!X4972</f>
        <v>Complete</v>
      </c>
      <c r="G4972">
        <f>'Customer_Master'!Y4972</f>
        <v>70</v>
      </c>
    </row>
    <row r="4973" spans="1:7" x14ac:dyDescent="0.25">
      <c r="A4973" s="1" t="str">
        <f>'Customer_Master'!A4973</f>
        <v>CUST-03218</v>
      </c>
      <c r="B4973" s="1" t="str">
        <f>'Customer_Master'!D4973</f>
        <v>Lawal Jones</v>
      </c>
      <c r="C4973" s="1" t="str">
        <f>'Customer_Master'!E4973</f>
        <v>Jumia</v>
      </c>
      <c r="D4973" t="str">
        <f>'Customer_Master'!G4973</f>
        <v>Valid</v>
      </c>
      <c r="E4973" t="str">
        <f>'Customer_Master'!I4973</f>
        <v>Valid</v>
      </c>
      <c r="F4973" t="str">
        <f>'Customer_Master'!X4973</f>
        <v>Complete</v>
      </c>
      <c r="G4973">
        <f>'Customer_Master'!Y4973</f>
        <v>75</v>
      </c>
    </row>
    <row r="4974" spans="1:7" x14ac:dyDescent="0.25">
      <c r="A4974" s="1" t="str">
        <f>'Customer_Master'!A4974</f>
        <v>CUST-01674</v>
      </c>
      <c r="B4974" s="1" t="str">
        <f>'Customer_Master'!D4974</f>
        <v>Ogechi Brown</v>
      </c>
      <c r="C4974" s="1" t="str">
        <f>'Customer_Master'!E4974</f>
        <v>Piggyvest</v>
      </c>
      <c r="D4974" t="str">
        <f>'Customer_Master'!G4974</f>
        <v>Valid</v>
      </c>
      <c r="E4974" t="str">
        <f>'Customer_Master'!I4974</f>
        <v>Valid</v>
      </c>
      <c r="F4974" t="str">
        <f>'Customer_Master'!X4974</f>
        <v>Complete</v>
      </c>
      <c r="G4974">
        <f>'Customer_Master'!Y4974</f>
        <v>100</v>
      </c>
    </row>
    <row r="4975" spans="1:7" x14ac:dyDescent="0.25">
      <c r="A4975" s="1" t="str">
        <f>'Customer_Master'!A4975</f>
        <v>CUST-05041</v>
      </c>
      <c r="B4975" s="1" t="str">
        <f>'Customer_Master'!D4975</f>
        <v>Usman Van Der Merwe</v>
      </c>
      <c r="C4975" s="1" t="str">
        <f>'Customer_Master'!E4975</f>
        <v>Cloudai</v>
      </c>
      <c r="D4975" t="str">
        <f>'Customer_Master'!G4975</f>
        <v>Valid</v>
      </c>
      <c r="E4975" t="str">
        <f>'Customer_Master'!I4975</f>
        <v>Valid</v>
      </c>
      <c r="F4975" t="str">
        <f>'Customer_Master'!X4975</f>
        <v>Complete</v>
      </c>
      <c r="G4975">
        <f>'Customer_Master'!Y4975</f>
        <v>75</v>
      </c>
    </row>
    <row r="4976" spans="1:7" x14ac:dyDescent="0.25">
      <c r="A4976" s="1" t="str">
        <f>'Customer_Master'!A4976</f>
        <v>CUST-01924</v>
      </c>
      <c r="B4976" s="1" t="str">
        <f>'Customer_Master'!D4976</f>
        <v>Chiamaka Brown</v>
      </c>
      <c r="C4976" s="1" t="str">
        <f>'Customer_Master'!E4976</f>
        <v>Primeanalytics Inc</v>
      </c>
      <c r="D4976" t="str">
        <f>'Customer_Master'!G4976</f>
        <v>Valid</v>
      </c>
      <c r="E4976" t="str">
        <f>'Customer_Master'!I4976</f>
        <v>Valid</v>
      </c>
      <c r="F4976" t="str">
        <f>'Customer_Master'!X4976</f>
        <v>Complete</v>
      </c>
      <c r="G4976">
        <f>'Customer_Master'!Y4976</f>
        <v>75</v>
      </c>
    </row>
    <row r="4977" spans="1:7" x14ac:dyDescent="0.25">
      <c r="A4977" s="1" t="str">
        <f>'Customer_Master'!A4977</f>
        <v>CUST-01374</v>
      </c>
      <c r="B4977" s="1" t="str">
        <f>'Customer_Master'!D4977</f>
        <v>Bello Makinde</v>
      </c>
      <c r="C4977" s="1" t="str">
        <f>'Customer_Master'!E4977</f>
        <v>Kuda</v>
      </c>
      <c r="D4977" t="str">
        <f>'Customer_Master'!G4977</f>
        <v>Valid</v>
      </c>
      <c r="E4977" t="str">
        <f>'Customer_Master'!I4977</f>
        <v>Valid</v>
      </c>
      <c r="F4977" t="str">
        <f>'Customer_Master'!X4977</f>
        <v>Complete</v>
      </c>
      <c r="G4977">
        <f>'Customer_Master'!Y4977</f>
        <v>100</v>
      </c>
    </row>
    <row r="4978" spans="1:7" x14ac:dyDescent="0.25">
      <c r="A4978" s="1" t="str">
        <f>'Customer_Master'!A4978</f>
        <v>CUST-00552</v>
      </c>
      <c r="B4978" s="1" t="str">
        <f>'Customer_Master'!D4978</f>
        <v>Obinna Adeyemi</v>
      </c>
      <c r="C4978" s="1" t="str">
        <f>'Customer_Master'!E4978</f>
        <v>Brightworks Plc</v>
      </c>
      <c r="D4978" t="str">
        <f>'Customer_Master'!G4978</f>
        <v>Valid</v>
      </c>
      <c r="E4978" t="str">
        <f>'Customer_Master'!I4978</f>
        <v>Valid</v>
      </c>
      <c r="F4978" t="str">
        <f>'Customer_Master'!X4978</f>
        <v>Complete</v>
      </c>
      <c r="G4978">
        <f>'Customer_Master'!Y4978</f>
        <v>100</v>
      </c>
    </row>
    <row r="4979" spans="1:7" x14ac:dyDescent="0.25">
      <c r="A4979" s="1" t="str">
        <f>'Customer_Master'!A4979</f>
        <v>CUST-04943</v>
      </c>
      <c r="B4979" s="1" t="str">
        <f>'Customer_Master'!D4979</f>
        <v>Sophie Garba</v>
      </c>
      <c r="C4979" s="1" t="str">
        <f>'Customer_Master'!E4979</f>
        <v>Fluxlabs</v>
      </c>
      <c r="D4979" t="str">
        <f>'Customer_Master'!G4979</f>
        <v>Valid</v>
      </c>
      <c r="E4979" t="str">
        <f>'Customer_Master'!I4979</f>
        <v>Valid</v>
      </c>
      <c r="F4979" t="str">
        <f>'Customer_Master'!X4979</f>
        <v>Complete</v>
      </c>
      <c r="G4979">
        <f>'Customer_Master'!Y4979</f>
        <v>75</v>
      </c>
    </row>
    <row r="4980" spans="1:7" x14ac:dyDescent="0.25">
      <c r="A4980" s="1" t="str">
        <f>'Customer_Master'!A4980</f>
        <v>CUST-02304</v>
      </c>
      <c r="B4980" s="1" t="str">
        <f>'Customer_Master'!D4980</f>
        <v>Tariq Mensah</v>
      </c>
      <c r="C4980" s="1" t="str">
        <f>'Customer_Master'!E4980</f>
        <v>Gridcommerce Plc</v>
      </c>
      <c r="D4980" t="str">
        <f>'Customer_Master'!G4980</f>
        <v>Valid</v>
      </c>
      <c r="E4980" t="str">
        <f>'Customer_Master'!I4980</f>
        <v>Valid</v>
      </c>
      <c r="F4980" t="str">
        <f>'Customer_Master'!X4980</f>
        <v>Complete</v>
      </c>
      <c r="G4980">
        <f>'Customer_Master'!Y4980</f>
        <v>100</v>
      </c>
    </row>
    <row r="4981" spans="1:7" x14ac:dyDescent="0.25">
      <c r="A4981" s="1" t="str">
        <f>'Customer_Master'!A4981</f>
        <v>CUST-04097</v>
      </c>
      <c r="B4981" s="1" t="str">
        <f>'Customer_Master'!D4981</f>
        <v>Otieno Akinola</v>
      </c>
      <c r="C4981" s="1" t="str">
        <f>'Customer_Master'!E4981</f>
        <v>Primeanalytics Inc</v>
      </c>
      <c r="D4981" t="str">
        <f>'Customer_Master'!G4981</f>
        <v>Valid</v>
      </c>
      <c r="E4981" t="str">
        <f>'Customer_Master'!I4981</f>
        <v>Valid</v>
      </c>
      <c r="F4981" t="str">
        <f>'Customer_Master'!X4981</f>
        <v>Complete</v>
      </c>
      <c r="G4981">
        <f>'Customer_Master'!Y4981</f>
        <v>100</v>
      </c>
    </row>
    <row r="4982" spans="1:7" x14ac:dyDescent="0.25">
      <c r="A4982" s="1" t="str">
        <f>'Customer_Master'!A4982</f>
        <v>CUST-04393</v>
      </c>
      <c r="B4982" s="1" t="str">
        <f>'Customer_Master'!D4982</f>
        <v>Precious Williams</v>
      </c>
      <c r="C4982" s="1" t="str">
        <f>'Customer_Master'!E4982</f>
        <v>Interswitch</v>
      </c>
      <c r="D4982" t="str">
        <f>'Customer_Master'!G4982</f>
        <v>Valid</v>
      </c>
      <c r="E4982" t="str">
        <f>'Customer_Master'!I4982</f>
        <v>Valid</v>
      </c>
      <c r="F4982" t="str">
        <f>'Customer_Master'!X4982</f>
        <v>Complete</v>
      </c>
      <c r="G4982">
        <f>'Customer_Master'!Y4982</f>
        <v>100</v>
      </c>
    </row>
    <row r="4983" spans="1:7" x14ac:dyDescent="0.25">
      <c r="A4983" s="1" t="str">
        <f>'Customer_Master'!A4983</f>
        <v>CUST-02495</v>
      </c>
      <c r="B4983" s="1" t="str">
        <f>'Customer_Master'!D4983</f>
        <v>Chinwe Dlamini</v>
      </c>
      <c r="C4983" s="1" t="str">
        <f>'Customer_Master'!E4983</f>
        <v>Mpesa Solutions</v>
      </c>
      <c r="D4983" t="str">
        <f>'Customer_Master'!G4983</f>
        <v>Valid</v>
      </c>
      <c r="E4983" t="str">
        <f>'Customer_Master'!I4983</f>
        <v>Valid</v>
      </c>
      <c r="F4983" t="str">
        <f>'Customer_Master'!X4983</f>
        <v>Complete</v>
      </c>
      <c r="G4983">
        <f>'Customer_Master'!Y4983</f>
        <v>75</v>
      </c>
    </row>
    <row r="4984" spans="1:7" x14ac:dyDescent="0.25">
      <c r="A4984" s="1" t="str">
        <f>'Customer_Master'!A4984</f>
        <v>CUST-01671</v>
      </c>
      <c r="B4984" s="1" t="str">
        <f>'Customer_Master'!D4984</f>
        <v>Fatuma Dlamini</v>
      </c>
      <c r="C4984" s="1" t="str">
        <f>'Customer_Master'!E4984</f>
        <v>Bua Foods</v>
      </c>
      <c r="D4984" t="str">
        <f>'Customer_Master'!G4984</f>
        <v>Valid</v>
      </c>
      <c r="E4984" t="str">
        <f>'Customer_Master'!I4984</f>
        <v>Valid</v>
      </c>
      <c r="F4984" t="str">
        <f>'Customer_Master'!X4984</f>
        <v>Complete</v>
      </c>
      <c r="G4984">
        <f>'Customer_Master'!Y4984</f>
        <v>100</v>
      </c>
    </row>
    <row r="4985" spans="1:7" x14ac:dyDescent="0.25">
      <c r="A4985" s="1" t="str">
        <f>'Customer_Master'!A4985</f>
        <v>CUST-03458</v>
      </c>
      <c r="B4985" s="1" t="str">
        <f>'Customer_Master'!D4985</f>
        <v>Kunle Ugwu</v>
      </c>
      <c r="C4985" s="1" t="str">
        <f>'Customer_Master'!E4985</f>
        <v>Lumenfinance Gmbh</v>
      </c>
      <c r="D4985" t="str">
        <f>'Customer_Master'!G4985</f>
        <v>Valid</v>
      </c>
      <c r="E4985" t="str">
        <f>'Customer_Master'!I4985</f>
        <v>Valid</v>
      </c>
      <c r="F4985" t="str">
        <f>'Customer_Master'!X4985</f>
        <v>Complete</v>
      </c>
      <c r="G4985">
        <f>'Customer_Master'!Y4985</f>
        <v>100</v>
      </c>
    </row>
    <row r="4986" spans="1:7" x14ac:dyDescent="0.25">
      <c r="A4986" s="1" t="str">
        <f>'Customer_Master'!A4986</f>
        <v>CUST-04899</v>
      </c>
      <c r="B4986" s="1" t="str">
        <f>'Customer_Master'!D4986</f>
        <v>Joshua Makinde</v>
      </c>
      <c r="C4986" s="1" t="str">
        <f>'Customer_Master'!E4986</f>
        <v>Datasolutions</v>
      </c>
      <c r="D4986" t="str">
        <f>'Customer_Master'!G4986</f>
        <v>Invalid</v>
      </c>
      <c r="E4986" t="str">
        <f>'Customer_Master'!I4986</f>
        <v>Valid</v>
      </c>
      <c r="F4986" t="str">
        <f>'Customer_Master'!X4986</f>
        <v>Complete</v>
      </c>
      <c r="G4986">
        <f>'Customer_Master'!Y4986</f>
        <v>45</v>
      </c>
    </row>
    <row r="4987" spans="1:7" x14ac:dyDescent="0.25">
      <c r="A4987" s="1" t="str">
        <f>'Customer_Master'!A4987</f>
        <v>CUST-04765</v>
      </c>
      <c r="B4987" s="1" t="str">
        <f>'Customer_Master'!D4987</f>
        <v>David Adebayo</v>
      </c>
      <c r="C4987" s="1" t="str">
        <f>'Customer_Master'!E4987</f>
        <v>Vertexlabs</v>
      </c>
      <c r="D4987" t="str">
        <f>'Customer_Master'!G4987</f>
        <v>Valid</v>
      </c>
      <c r="E4987" t="str">
        <f>'Customer_Master'!I4987</f>
        <v>Valid</v>
      </c>
      <c r="F4987" t="str">
        <f>'Customer_Master'!X4987</f>
        <v>Complete</v>
      </c>
      <c r="G4987">
        <f>'Customer_Master'!Y4987</f>
        <v>100</v>
      </c>
    </row>
    <row r="4988" spans="1:7" x14ac:dyDescent="0.25">
      <c r="A4988" s="1" t="str">
        <f>'Customer_Master'!A4988</f>
        <v>CUST-02502</v>
      </c>
      <c r="B4988" s="1" t="str">
        <f>'Customer_Master'!D4988</f>
        <v>Sipho Wilson</v>
      </c>
      <c r="C4988" s="1" t="str">
        <f>'Customer_Master'!E4988</f>
        <v>Leadsystems</v>
      </c>
      <c r="D4988" t="str">
        <f>'Customer_Master'!G4988</f>
        <v>Valid</v>
      </c>
      <c r="E4988" t="str">
        <f>'Customer_Master'!I4988</f>
        <v>Valid</v>
      </c>
      <c r="F4988" t="str">
        <f>'Customer_Master'!X4988</f>
        <v>Complete</v>
      </c>
      <c r="G4988">
        <f>'Customer_Master'!Y4988</f>
        <v>100</v>
      </c>
    </row>
    <row r="4989" spans="1:7" x14ac:dyDescent="0.25">
      <c r="A4989" s="1" t="str">
        <f>'Customer_Master'!A4989</f>
        <v>CUST-04383</v>
      </c>
      <c r="B4989" s="1" t="str">
        <f>'Customer_Master'!D4989</f>
        <v>Liam Musa</v>
      </c>
      <c r="C4989" s="1" t="str">
        <f>'Customer_Master'!E4989</f>
        <v>Vaultnetworks Plc</v>
      </c>
      <c r="D4989" t="str">
        <f>'Customer_Master'!G4989</f>
        <v>Valid</v>
      </c>
      <c r="E4989" t="str">
        <f>'Customer_Master'!I4989</f>
        <v>Valid</v>
      </c>
      <c r="F4989" t="str">
        <f>'Customer_Master'!X4989</f>
        <v>Complete</v>
      </c>
      <c r="G4989">
        <f>'Customer_Master'!Y4989</f>
        <v>75</v>
      </c>
    </row>
    <row r="4990" spans="1:7" x14ac:dyDescent="0.25">
      <c r="A4990" s="1" t="str">
        <f>'Customer_Master'!A4990</f>
        <v>CUST-00263</v>
      </c>
      <c r="B4990" s="1" t="str">
        <f>'Customer_Master'!D4990</f>
        <v>Ryan O'Brien</v>
      </c>
      <c r="C4990" s="1" t="str">
        <f>'Customer_Master'!E4990</f>
        <v>Vaultanalytics</v>
      </c>
      <c r="D4990" t="str">
        <f>'Customer_Master'!G4990</f>
        <v>Valid</v>
      </c>
      <c r="E4990" t="str">
        <f>'Customer_Master'!I4990</f>
        <v>Valid</v>
      </c>
      <c r="F4990" t="str">
        <f>'Customer_Master'!X4990</f>
        <v>Complete</v>
      </c>
      <c r="G4990">
        <f>'Customer_Master'!Y4990</f>
        <v>75</v>
      </c>
    </row>
    <row r="4991" spans="1:7" x14ac:dyDescent="0.25">
      <c r="A4991" s="1" t="str">
        <f>'Customer_Master'!A4991</f>
        <v>CUST-02179</v>
      </c>
      <c r="B4991" s="1" t="str">
        <f>'Customer_Master'!D4991</f>
        <v>Fatuma Oladele</v>
      </c>
      <c r="C4991" s="1" t="str">
        <f>'Customer_Master'!E4991</f>
        <v>Stackai</v>
      </c>
      <c r="D4991" t="str">
        <f>'Customer_Master'!G4991</f>
        <v>Valid</v>
      </c>
      <c r="E4991" t="str">
        <f>'Customer_Master'!I4991</f>
        <v>Valid</v>
      </c>
      <c r="F4991" t="str">
        <f>'Customer_Master'!X4991</f>
        <v>Complete</v>
      </c>
      <c r="G4991">
        <f>'Customer_Master'!Y4991</f>
        <v>100</v>
      </c>
    </row>
    <row r="4992" spans="1:7" x14ac:dyDescent="0.25">
      <c r="A4992" s="1" t="str">
        <f>'Customer_Master'!A4992</f>
        <v>CUST-02301</v>
      </c>
      <c r="B4992" s="1" t="str">
        <f>'Customer_Master'!D4992</f>
        <v>Chidi Akinola</v>
      </c>
      <c r="C4992" s="1" t="str">
        <f>'Customer_Master'!E4992</f>
        <v>Quantagroup Plc</v>
      </c>
      <c r="D4992" t="str">
        <f>'Customer_Master'!G4992</f>
        <v>Valid</v>
      </c>
      <c r="E4992" t="str">
        <f>'Customer_Master'!I4992</f>
        <v>Valid</v>
      </c>
      <c r="F4992" t="str">
        <f>'Customer_Master'!X4992</f>
        <v>Complete</v>
      </c>
      <c r="G4992">
        <f>'Customer_Master'!Y4992</f>
        <v>100</v>
      </c>
    </row>
    <row r="4993" spans="1:7" x14ac:dyDescent="0.25">
      <c r="A4993" s="1" t="str">
        <f>'Customer_Master'!A4993</f>
        <v>CUST-00717</v>
      </c>
      <c r="B4993" s="1" t="str">
        <f>'Customer_Master'!D4993</f>
        <v>Chizoba</v>
      </c>
      <c r="C4993" s="1" t="str">
        <f>'Customer_Master'!E4993</f>
        <v>Heliocommerce Llc</v>
      </c>
      <c r="D4993" t="str">
        <f>'Customer_Master'!G4993</f>
        <v>Valid</v>
      </c>
      <c r="E4993" t="str">
        <f>'Customer_Master'!I4993</f>
        <v>Valid</v>
      </c>
      <c r="F4993" t="str">
        <f>'Customer_Master'!X4993</f>
        <v>Incomplete</v>
      </c>
      <c r="G4993">
        <f>'Customer_Master'!Y4993</f>
        <v>60</v>
      </c>
    </row>
    <row r="4994" spans="1:7" x14ac:dyDescent="0.25">
      <c r="A4994" s="1" t="str">
        <f>'Customer_Master'!A4994</f>
        <v>CUST-01744</v>
      </c>
      <c r="B4994" s="1" t="str">
        <f>'Customer_Master'!D4994</f>
        <v>Sarah Onyeka</v>
      </c>
      <c r="C4994" s="1" t="str">
        <f>'Customer_Master'!E4994</f>
        <v>Gridcapital</v>
      </c>
      <c r="D4994" t="str">
        <f>'Customer_Master'!G4994</f>
        <v>Valid</v>
      </c>
      <c r="E4994" t="str">
        <f>'Customer_Master'!I4994</f>
        <v>Valid</v>
      </c>
      <c r="F4994" t="str">
        <f>'Customer_Master'!X4994</f>
        <v>Complete</v>
      </c>
      <c r="G4994">
        <f>'Customer_Master'!Y4994</f>
        <v>100</v>
      </c>
    </row>
    <row r="4995" spans="1:7" x14ac:dyDescent="0.25">
      <c r="A4995" s="1" t="str">
        <f>'Customer_Master'!A4995</f>
        <v>CUST-03196</v>
      </c>
      <c r="B4995" s="1" t="str">
        <f>'Customer_Master'!D4995</f>
        <v>Joshua Adeyemi</v>
      </c>
      <c r="C4995" s="1" t="str">
        <f>'Customer_Master'!E4995</f>
        <v>Flutterwave</v>
      </c>
      <c r="D4995" t="str">
        <f>'Customer_Master'!G4995</f>
        <v>Valid</v>
      </c>
      <c r="E4995" t="str">
        <f>'Customer_Master'!I4995</f>
        <v>Invalid</v>
      </c>
      <c r="F4995" t="str">
        <f>'Customer_Master'!X4995</f>
        <v>Complete</v>
      </c>
      <c r="G4995">
        <f>'Customer_Master'!Y4995</f>
        <v>80</v>
      </c>
    </row>
    <row r="4996" spans="1:7" x14ac:dyDescent="0.25">
      <c r="A4996" s="1" t="str">
        <f>'Customer_Master'!A4996</f>
        <v>CUST-03952</v>
      </c>
      <c r="B4996" s="1" t="str">
        <f>'Customer_Master'!D4996</f>
        <v>Babatunde Afolabi</v>
      </c>
      <c r="C4996" s="1" t="str">
        <f>'Customer_Master'!E4996</f>
        <v>Hivelabs Inc</v>
      </c>
      <c r="D4996" t="str">
        <f>'Customer_Master'!G4996</f>
        <v>Valid</v>
      </c>
      <c r="E4996" t="str">
        <f>'Customer_Master'!I4996</f>
        <v>Valid</v>
      </c>
      <c r="F4996" t="str">
        <f>'Customer_Master'!X4996</f>
        <v>Complete</v>
      </c>
      <c r="G4996">
        <f>'Customer_Master'!Y4996</f>
        <v>100</v>
      </c>
    </row>
    <row r="4997" spans="1:7" x14ac:dyDescent="0.25">
      <c r="A4997" s="1" t="str">
        <f>'Customer_Master'!A4997</f>
        <v>CUST-04916</v>
      </c>
      <c r="B4997" s="1" t="str">
        <f>'Customer_Master'!D4997</f>
        <v>Zainab Mwangi</v>
      </c>
      <c r="C4997" s="1" t="str">
        <f>'Customer_Master'!E4997</f>
        <v>Twiga Foods</v>
      </c>
      <c r="D4997" t="str">
        <f>'Customer_Master'!G4997</f>
        <v>Valid</v>
      </c>
      <c r="E4997" t="str">
        <f>'Customer_Master'!I4997</f>
        <v>Valid</v>
      </c>
      <c r="F4997" t="str">
        <f>'Customer_Master'!X4997</f>
        <v>Complete</v>
      </c>
      <c r="G4997">
        <f>'Customer_Master'!Y4997</f>
        <v>100</v>
      </c>
    </row>
    <row r="4998" spans="1:7" x14ac:dyDescent="0.25">
      <c r="A4998" s="1" t="str">
        <f>'Customer_Master'!A4998</f>
        <v>CUST-03217</v>
      </c>
      <c r="B4998" s="1" t="str">
        <f>'Customer_Master'!D4998</f>
        <v>Yetunde Adewale</v>
      </c>
      <c r="C4998" s="1" t="str">
        <f>'Customer_Master'!E4998</f>
        <v>Konga</v>
      </c>
      <c r="D4998" t="str">
        <f>'Customer_Master'!G4998</f>
        <v>Valid</v>
      </c>
      <c r="E4998" t="str">
        <f>'Customer_Master'!I4998</f>
        <v>Valid</v>
      </c>
      <c r="F4998" t="str">
        <f>'Customer_Master'!X4998</f>
        <v>Complete</v>
      </c>
      <c r="G4998">
        <f>'Customer_Master'!Y4998</f>
        <v>100</v>
      </c>
    </row>
    <row r="4999" spans="1:7" x14ac:dyDescent="0.25">
      <c r="A4999" s="1" t="str">
        <f>'Customer_Master'!A4999</f>
        <v>CUST-04847</v>
      </c>
      <c r="B4999" s="1" t="str">
        <f>'Customer_Master'!D4999</f>
        <v>Fatima Adeleke</v>
      </c>
      <c r="C4999" s="1" t="str">
        <f>'Customer_Master'!E4999</f>
        <v>Wave</v>
      </c>
      <c r="D4999" t="str">
        <f>'Customer_Master'!G4999</f>
        <v>Valid</v>
      </c>
      <c r="E4999" t="str">
        <f>'Customer_Master'!I4999</f>
        <v>Valid</v>
      </c>
      <c r="F4999" t="str">
        <f>'Customer_Master'!X4999</f>
        <v>Complete</v>
      </c>
      <c r="G4999">
        <f>'Customer_Master'!Y4999</f>
        <v>100</v>
      </c>
    </row>
    <row r="5000" spans="1:7" x14ac:dyDescent="0.25">
      <c r="A5000" s="1" t="str">
        <f>'Customer_Master'!A5000</f>
        <v>CUST-03516</v>
      </c>
      <c r="B5000" s="1" t="str">
        <f>'Customer_Master'!D5000</f>
        <v>Precious Okorie</v>
      </c>
      <c r="C5000" s="1" t="str">
        <f>'Customer_Master'!E5000</f>
        <v>Vertextech</v>
      </c>
      <c r="D5000" t="str">
        <f>'Customer_Master'!G5000</f>
        <v>Valid</v>
      </c>
      <c r="E5000" t="str">
        <f>'Customer_Master'!I5000</f>
        <v>Valid</v>
      </c>
      <c r="F5000" t="str">
        <f>'Customer_Master'!X5000</f>
        <v>Complete</v>
      </c>
      <c r="G5000">
        <f>'Customer_Master'!Y5000</f>
        <v>100</v>
      </c>
    </row>
    <row r="5001" spans="1:7" x14ac:dyDescent="0.25">
      <c r="A5001" s="1" t="str">
        <f>'Customer_Master'!A5001</f>
        <v>CUST-01189</v>
      </c>
      <c r="B5001" s="1" t="str">
        <f>'Customer_Master'!D5001</f>
        <v>Adebayo Nwosu</v>
      </c>
      <c r="C5001" s="1" t="str">
        <f>'Customer_Master'!E5001</f>
        <v>Jumia</v>
      </c>
      <c r="D5001" t="str">
        <f>'Customer_Master'!G5001</f>
        <v>Valid</v>
      </c>
      <c r="E5001" t="str">
        <f>'Customer_Master'!I5001</f>
        <v>Valid</v>
      </c>
      <c r="F5001" t="str">
        <f>'Customer_Master'!X5001</f>
        <v>Complete</v>
      </c>
      <c r="G5001">
        <f>'Customer_Master'!Y5001</f>
        <v>100</v>
      </c>
    </row>
    <row r="5002" spans="1:7" x14ac:dyDescent="0.25">
      <c r="A5002" s="1" t="str">
        <f>'Customer_Master'!A5002</f>
        <v>CUST-05068</v>
      </c>
      <c r="B5002" s="1" t="str">
        <f>'Customer_Master'!D5002</f>
        <v>Mark Asante</v>
      </c>
      <c r="C5002" s="1" t="str">
        <f>'Customer_Master'!E5002</f>
        <v>Flutterwave</v>
      </c>
      <c r="D5002" t="str">
        <f>'Customer_Master'!G5002</f>
        <v>Valid</v>
      </c>
      <c r="E5002" t="str">
        <f>'Customer_Master'!I5002</f>
        <v>Valid</v>
      </c>
      <c r="F5002" t="str">
        <f>'Customer_Master'!X5002</f>
        <v>Complete</v>
      </c>
      <c r="G5002">
        <f>'Customer_Master'!Y5002</f>
        <v>75</v>
      </c>
    </row>
    <row r="5003" spans="1:7" x14ac:dyDescent="0.25">
      <c r="A5003" s="1" t="str">
        <f>'Customer_Master'!A5003</f>
        <v>CUST-03734</v>
      </c>
      <c r="B5003" s="1" t="str">
        <f>'Customer_Master'!D5003</f>
        <v>Anke Jones</v>
      </c>
      <c r="C5003" s="1" t="str">
        <f>'Customer_Master'!E5003</f>
        <v>Orbitpay Llc</v>
      </c>
      <c r="D5003" t="str">
        <f>'Customer_Master'!G5003</f>
        <v>Valid</v>
      </c>
      <c r="E5003" t="str">
        <f>'Customer_Master'!I5003</f>
        <v>Valid</v>
      </c>
      <c r="F5003" t="str">
        <f>'Customer_Master'!X5003</f>
        <v>Complete</v>
      </c>
      <c r="G5003">
        <f>'Customer_Master'!Y5003</f>
        <v>75</v>
      </c>
    </row>
    <row r="5004" spans="1:7" x14ac:dyDescent="0.25">
      <c r="A5004" s="1" t="str">
        <f>'Customer_Master'!A5004</f>
        <v>CUST-01483</v>
      </c>
      <c r="B5004" s="1" t="str">
        <f>'Customer_Master'!D5004</f>
        <v>Layla Adeyemi</v>
      </c>
      <c r="C5004" s="1" t="str">
        <f>'Customer_Master'!E5004</f>
        <v>Echohub</v>
      </c>
      <c r="D5004" t="str">
        <f>'Customer_Master'!G5004</f>
        <v>Valid</v>
      </c>
      <c r="E5004" t="str">
        <f>'Customer_Master'!I5004</f>
        <v>Valid</v>
      </c>
      <c r="F5004" t="str">
        <f>'Customer_Master'!X5004</f>
        <v>Complete</v>
      </c>
      <c r="G5004">
        <f>'Customer_Master'!Y5004</f>
        <v>100</v>
      </c>
    </row>
    <row r="5005" spans="1:7" x14ac:dyDescent="0.25">
      <c r="A5005" s="1" t="str">
        <f>'Customer_Master'!A5005</f>
        <v>CUST-05127</v>
      </c>
      <c r="B5005" s="1" t="str">
        <f>'Customer_Master'!D5005</f>
        <v>Chinwe Jones</v>
      </c>
      <c r="C5005" s="1" t="str">
        <f>'Customer_Master'!E5005</f>
        <v>Lumenfinance Plc</v>
      </c>
      <c r="D5005" t="str">
        <f>'Customer_Master'!G5005</f>
        <v>Valid</v>
      </c>
      <c r="E5005" t="str">
        <f>'Customer_Master'!I5005</f>
        <v>Valid</v>
      </c>
      <c r="F5005" t="str">
        <f>'Customer_Master'!X5005</f>
        <v>Complete</v>
      </c>
      <c r="G5005">
        <f>'Customer_Master'!Y5005</f>
        <v>75</v>
      </c>
    </row>
    <row r="5006" spans="1:7" x14ac:dyDescent="0.25">
      <c r="A5006" s="1" t="str">
        <f>'Customer_Master'!A5006</f>
        <v>CUST-00647</v>
      </c>
      <c r="B5006" s="1" t="str">
        <f>'Customer_Master'!D5006</f>
        <v>Fatima Mohammed</v>
      </c>
      <c r="C5006" s="1" t="str">
        <f>'Customer_Master'!E5006</f>
        <v>Bua Foods</v>
      </c>
      <c r="D5006" t="str">
        <f>'Customer_Master'!G5006</f>
        <v>Valid</v>
      </c>
      <c r="E5006" t="str">
        <f>'Customer_Master'!I5006</f>
        <v>Valid</v>
      </c>
      <c r="F5006" t="str">
        <f>'Customer_Master'!X5006</f>
        <v>Complete</v>
      </c>
      <c r="G5006">
        <f>'Customer_Master'!Y5006</f>
        <v>100</v>
      </c>
    </row>
    <row r="5007" spans="1:7" x14ac:dyDescent="0.25">
      <c r="A5007" s="1" t="str">
        <f>'Customer_Master'!A5007</f>
        <v>CUST-00209</v>
      </c>
      <c r="B5007" s="1" t="str">
        <f>'Customer_Master'!D5007</f>
        <v>Emeka Anyanwu</v>
      </c>
      <c r="C5007" s="1" t="str">
        <f>'Customer_Master'!E5007</f>
        <v>Cloudsoft Inc</v>
      </c>
      <c r="D5007" t="str">
        <f>'Customer_Master'!G5007</f>
        <v>Valid</v>
      </c>
      <c r="E5007" t="str">
        <f>'Customer_Master'!I5007</f>
        <v>Valid</v>
      </c>
      <c r="F5007" t="str">
        <f>'Customer_Master'!X5007</f>
        <v>Complete</v>
      </c>
      <c r="G5007">
        <f>'Customer_Master'!Y5007</f>
        <v>75</v>
      </c>
    </row>
    <row r="5008" spans="1:7" x14ac:dyDescent="0.25">
      <c r="A5008" s="1" t="str">
        <f>'Customer_Master'!A5008</f>
        <v>CUST-04273</v>
      </c>
      <c r="B5008" s="1" t="str">
        <f>'Customer_Master'!D5008</f>
        <v>Fatuma Johnson</v>
      </c>
      <c r="C5008" s="1" t="str">
        <f>'Customer_Master'!E5008</f>
        <v>Payventures Plc</v>
      </c>
      <c r="D5008" t="str">
        <f>'Customer_Master'!G5008</f>
        <v>Valid</v>
      </c>
      <c r="E5008" t="str">
        <f>'Customer_Master'!I5008</f>
        <v>Valid</v>
      </c>
      <c r="F5008" t="str">
        <f>'Customer_Master'!X5008</f>
        <v>Complete</v>
      </c>
      <c r="G5008">
        <f>'Customer_Master'!Y5008</f>
        <v>100</v>
      </c>
    </row>
    <row r="5009" spans="1:7" x14ac:dyDescent="0.25">
      <c r="A5009" s="1" t="str">
        <f>'Customer_Master'!A5009</f>
        <v>CUST-04920</v>
      </c>
      <c r="B5009" s="1" t="str">
        <f>'Customer_Master'!D5009</f>
        <v>Ryan Jones</v>
      </c>
      <c r="C5009" s="1" t="str">
        <f>'Customer_Master'!E5009</f>
        <v>Cowrywise</v>
      </c>
      <c r="D5009" t="str">
        <f>'Customer_Master'!G5009</f>
        <v>Valid</v>
      </c>
      <c r="E5009" t="str">
        <f>'Customer_Master'!I5009</f>
        <v>Valid</v>
      </c>
      <c r="F5009" t="str">
        <f>'Customer_Master'!X5009</f>
        <v>Complete</v>
      </c>
      <c r="G5009">
        <f>'Customer_Master'!Y5009</f>
        <v>100</v>
      </c>
    </row>
    <row r="5010" spans="1:7" x14ac:dyDescent="0.25">
      <c r="A5010" s="1" t="str">
        <f>'Customer_Master'!A5010</f>
        <v>CUST-03487</v>
      </c>
      <c r="B5010" s="1" t="str">
        <f>'Customer_Master'!D5010</f>
        <v>Chidi Onyeka</v>
      </c>
      <c r="C5010" s="1" t="str">
        <f>'Customer_Master'!E5010</f>
        <v>Pulselogistics</v>
      </c>
      <c r="D5010" t="str">
        <f>'Customer_Master'!G5010</f>
        <v>Valid</v>
      </c>
      <c r="E5010" t="str">
        <f>'Customer_Master'!I5010</f>
        <v>Valid</v>
      </c>
      <c r="F5010" t="str">
        <f>'Customer_Master'!X5010</f>
        <v>Complete</v>
      </c>
      <c r="G5010">
        <f>'Customer_Master'!Y5010</f>
        <v>100</v>
      </c>
    </row>
    <row r="5011" spans="1:7" x14ac:dyDescent="0.25">
      <c r="A5011" s="1" t="str">
        <f>'Customer_Master'!A5011</f>
        <v>CUST-00605</v>
      </c>
      <c r="B5011" s="1" t="str">
        <f>'Customer_Master'!D5011</f>
        <v>Babatunde Hassan</v>
      </c>
      <c r="C5011" s="1" t="str">
        <f>'Customer_Master'!E5011</f>
        <v>Vertexpay</v>
      </c>
      <c r="D5011" t="str">
        <f>'Customer_Master'!G5011</f>
        <v>Valid</v>
      </c>
      <c r="E5011" t="str">
        <f>'Customer_Master'!I5011</f>
        <v>Valid</v>
      </c>
      <c r="F5011" t="str">
        <f>'Customer_Master'!X5011</f>
        <v>Complete</v>
      </c>
      <c r="G5011">
        <f>'Customer_Master'!Y5011</f>
        <v>75</v>
      </c>
    </row>
    <row r="5012" spans="1:7" x14ac:dyDescent="0.25">
      <c r="A5012" s="1" t="str">
        <f>'Customer_Master'!A5012</f>
        <v>CUST-00022</v>
      </c>
      <c r="B5012" s="1" t="str">
        <f>'Customer_Master'!D5012</f>
        <v>Zainab Anyanwu</v>
      </c>
      <c r="C5012" s="1" t="str">
        <f>'Customer_Master'!E5012</f>
        <v>Not Available</v>
      </c>
      <c r="D5012" t="str">
        <f>'Customer_Master'!G5012</f>
        <v>Valid</v>
      </c>
      <c r="E5012" t="str">
        <f>'Customer_Master'!I5012</f>
        <v>Valid</v>
      </c>
      <c r="F5012" t="str">
        <f>'Customer_Master'!X5012</f>
        <v>Incomplete</v>
      </c>
      <c r="G5012">
        <f>'Customer_Master'!Y5012</f>
        <v>60</v>
      </c>
    </row>
    <row r="5013" spans="1:7" x14ac:dyDescent="0.25">
      <c r="A5013" s="1" t="str">
        <f>'Customer_Master'!A5013</f>
        <v>CUST-00342</v>
      </c>
      <c r="B5013" s="1" t="str">
        <f>'Customer_Master'!D5013</f>
        <v>Tosin Mwangi</v>
      </c>
      <c r="C5013" s="1" t="str">
        <f>'Customer_Master'!E5013</f>
        <v>Dangote Industries</v>
      </c>
      <c r="D5013" t="str">
        <f>'Customer_Master'!G5013</f>
        <v>Valid</v>
      </c>
      <c r="E5013" t="str">
        <f>'Customer_Master'!I5013</f>
        <v>Valid</v>
      </c>
      <c r="F5013" t="str">
        <f>'Customer_Master'!X5013</f>
        <v>Complete</v>
      </c>
      <c r="G5013">
        <f>'Customer_Master'!Y5013</f>
        <v>100</v>
      </c>
    </row>
    <row r="5014" spans="1:7" x14ac:dyDescent="0.25">
      <c r="A5014" s="1" t="str">
        <f>'Customer_Master'!A5014</f>
        <v>CUST-03048</v>
      </c>
      <c r="B5014" s="1" t="str">
        <f>'Customer_Master'!D5014</f>
        <v>Hannah Jones</v>
      </c>
      <c r="C5014" s="1" t="str">
        <f>'Customer_Master'!E5014</f>
        <v>Not Available</v>
      </c>
      <c r="D5014" t="str">
        <f>'Customer_Master'!G5014</f>
        <v>Valid</v>
      </c>
      <c r="E5014" t="str">
        <f>'Customer_Master'!I5014</f>
        <v>Valid</v>
      </c>
      <c r="F5014" t="str">
        <f>'Customer_Master'!X5014</f>
        <v>Incomplete</v>
      </c>
      <c r="G5014">
        <f>'Customer_Master'!Y5014</f>
        <v>60</v>
      </c>
    </row>
    <row r="5015" spans="1:7" x14ac:dyDescent="0.25">
      <c r="A5015" s="1" t="str">
        <f>'Customer_Master'!A5015</f>
        <v>CUST-00450</v>
      </c>
      <c r="B5015" s="1" t="str">
        <f>'Customer_Master'!D5015</f>
        <v>Chiamaka Kelly</v>
      </c>
      <c r="C5015" s="1" t="str">
        <f>'Customer_Master'!E5015</f>
        <v>Vertextech Plc</v>
      </c>
      <c r="D5015" t="str">
        <f>'Customer_Master'!G5015</f>
        <v>Valid</v>
      </c>
      <c r="E5015" t="str">
        <f>'Customer_Master'!I5015</f>
        <v>Valid</v>
      </c>
      <c r="F5015" t="str">
        <f>'Customer_Master'!X5015</f>
        <v>Complete</v>
      </c>
      <c r="G5015">
        <f>'Customer_Master'!Y5015</f>
        <v>100</v>
      </c>
    </row>
    <row r="5016" spans="1:7" x14ac:dyDescent="0.25">
      <c r="A5016" s="1" t="str">
        <f>'Customer_Master'!A5016</f>
        <v>CUST-01125</v>
      </c>
      <c r="B5016" s="1" t="str">
        <f>'Customer_Master'!D5016</f>
        <v>Chioma Otieno</v>
      </c>
      <c r="C5016" s="1" t="str">
        <f>'Customer_Master'!E5016</f>
        <v>Brighttech</v>
      </c>
      <c r="D5016" t="str">
        <f>'Customer_Master'!G5016</f>
        <v>Valid</v>
      </c>
      <c r="E5016" t="str">
        <f>'Customer_Master'!I5016</f>
        <v>Valid</v>
      </c>
      <c r="F5016" t="str">
        <f>'Customer_Master'!X5016</f>
        <v>Complete</v>
      </c>
      <c r="G5016">
        <f>'Customer_Master'!Y5016</f>
        <v>100</v>
      </c>
    </row>
    <row r="5017" spans="1:7" x14ac:dyDescent="0.25">
      <c r="A5017" s="1" t="str">
        <f>'Customer_Master'!A5017</f>
        <v>CUST-02333</v>
      </c>
      <c r="B5017" s="1" t="str">
        <f>'Customer_Master'!D5017</f>
        <v>Chizoba Okafor</v>
      </c>
      <c r="C5017" s="1" t="str">
        <f>'Customer_Master'!E5017</f>
        <v>Heliosystems Llc</v>
      </c>
      <c r="D5017" t="str">
        <f>'Customer_Master'!G5017</f>
        <v>Valid</v>
      </c>
      <c r="E5017" t="str">
        <f>'Customer_Master'!I5017</f>
        <v>Valid</v>
      </c>
      <c r="F5017" t="str">
        <f>'Customer_Master'!X5017</f>
        <v>Complete</v>
      </c>
      <c r="G5017">
        <f>'Customer_Master'!Y5017</f>
        <v>100</v>
      </c>
    </row>
    <row r="5018" spans="1:7" x14ac:dyDescent="0.25">
      <c r="A5018" s="1" t="str">
        <f>'Customer_Master'!A5018</f>
        <v>CUST-00839</v>
      </c>
      <c r="B5018" s="1" t="str">
        <f>'Customer_Master'!D5018</f>
        <v>Tobi Hassan</v>
      </c>
      <c r="C5018" s="1" t="str">
        <f>'Customer_Master'!E5018</f>
        <v>Apexai</v>
      </c>
      <c r="D5018" t="str">
        <f>'Customer_Master'!G5018</f>
        <v>Valid</v>
      </c>
      <c r="E5018" t="str">
        <f>'Customer_Master'!I5018</f>
        <v>Valid</v>
      </c>
      <c r="F5018" t="str">
        <f>'Customer_Master'!X5018</f>
        <v>Complete</v>
      </c>
      <c r="G5018">
        <f>'Customer_Master'!Y5018</f>
        <v>100</v>
      </c>
    </row>
    <row r="5019" spans="1:7" x14ac:dyDescent="0.25">
      <c r="A5019" s="1" t="str">
        <f>'Customer_Master'!A5019</f>
        <v>CUST-02472</v>
      </c>
      <c r="B5019" s="1" t="str">
        <f>'Customer_Master'!D5019</f>
        <v>Tariq Okonkwo</v>
      </c>
      <c r="C5019" s="1" t="str">
        <f>'Customer_Master'!E5019</f>
        <v>Novasystems Llc</v>
      </c>
      <c r="D5019" t="str">
        <f>'Customer_Master'!G5019</f>
        <v>Invalid</v>
      </c>
      <c r="E5019" t="str">
        <f>'Customer_Master'!I5019</f>
        <v>Valid</v>
      </c>
      <c r="F5019" t="str">
        <f>'Customer_Master'!X5019</f>
        <v>Complete</v>
      </c>
      <c r="G5019">
        <f>'Customer_Master'!Y5019</f>
        <v>70</v>
      </c>
    </row>
    <row r="5020" spans="1:7" x14ac:dyDescent="0.25">
      <c r="A5020" s="1" t="str">
        <f>'Customer_Master'!A5020</f>
        <v>CUST-01017</v>
      </c>
      <c r="B5020" s="1" t="str">
        <f>'Customer_Master'!D5020</f>
        <v>Bello Onyeka</v>
      </c>
      <c r="C5020" s="1" t="str">
        <f>'Customer_Master'!E5020</f>
        <v>Sparkgroup</v>
      </c>
      <c r="D5020" t="str">
        <f>'Customer_Master'!G5020</f>
        <v>Valid</v>
      </c>
      <c r="E5020" t="str">
        <f>'Customer_Master'!I5020</f>
        <v>Valid</v>
      </c>
      <c r="F5020" t="str">
        <f>'Customer_Master'!X5020</f>
        <v>Complete</v>
      </c>
      <c r="G5020">
        <f>'Customer_Master'!Y5020</f>
        <v>75</v>
      </c>
    </row>
    <row r="5021" spans="1:7" x14ac:dyDescent="0.25">
      <c r="A5021" s="1" t="str">
        <f>'Customer_Master'!A5021</f>
        <v>CUST-00243</v>
      </c>
      <c r="B5021" s="1" t="str">
        <f>'Customer_Master'!D5021</f>
        <v>Kibet Akinola</v>
      </c>
      <c r="C5021" s="1" t="str">
        <f>'Customer_Master'!E5021</f>
        <v>Flutterwave</v>
      </c>
      <c r="D5021" t="str">
        <f>'Customer_Master'!G5021</f>
        <v>Valid</v>
      </c>
      <c r="E5021" t="str">
        <f>'Customer_Master'!I5021</f>
        <v>Valid</v>
      </c>
      <c r="F5021" t="str">
        <f>'Customer_Master'!X5021</f>
        <v>Complete</v>
      </c>
      <c r="G5021">
        <f>'Customer_Master'!Y5021</f>
        <v>100</v>
      </c>
    </row>
    <row r="5022" spans="1:7" x14ac:dyDescent="0.25">
      <c r="A5022" s="1" t="str">
        <f>'Customer_Master'!A5022</f>
        <v>CUST-03956</v>
      </c>
      <c r="B5022" s="1" t="str">
        <f>'Customer_Master'!D5022</f>
        <v>Laura Mwangi</v>
      </c>
      <c r="C5022" s="1" t="str">
        <f>'Customer_Master'!E5022</f>
        <v>Leadtech</v>
      </c>
      <c r="D5022" t="str">
        <f>'Customer_Master'!G5022</f>
        <v>Valid</v>
      </c>
      <c r="E5022" t="str">
        <f>'Customer_Master'!I5022</f>
        <v>Valid</v>
      </c>
      <c r="F5022" t="str">
        <f>'Customer_Master'!X5022</f>
        <v>Complete</v>
      </c>
      <c r="G5022">
        <f>'Customer_Master'!Y5022</f>
        <v>100</v>
      </c>
    </row>
    <row r="5023" spans="1:7" x14ac:dyDescent="0.25">
      <c r="A5023" s="1" t="str">
        <f>'Customer_Master'!A5023</f>
        <v>CUST-04963</v>
      </c>
      <c r="B5023" s="1" t="str">
        <f>'Customer_Master'!D5023</f>
        <v>Kayode Patel</v>
      </c>
      <c r="C5023" s="1" t="str">
        <f>'Customer_Master'!E5023</f>
        <v>Fluxlogistics</v>
      </c>
      <c r="D5023" t="str">
        <f>'Customer_Master'!G5023</f>
        <v>Valid</v>
      </c>
      <c r="E5023" t="str">
        <f>'Customer_Master'!I5023</f>
        <v>Valid</v>
      </c>
      <c r="F5023" t="str">
        <f>'Customer_Master'!X5023</f>
        <v>Complete</v>
      </c>
      <c r="G5023">
        <f>'Customer_Master'!Y5023</f>
        <v>100</v>
      </c>
    </row>
    <row r="5024" spans="1:7" x14ac:dyDescent="0.25">
      <c r="A5024" s="1" t="str">
        <f>'Customer_Master'!A5024</f>
        <v>CUST-00511</v>
      </c>
      <c r="B5024" s="1" t="str">
        <f>'Customer_Master'!D5024</f>
        <v>James Nwankwo</v>
      </c>
      <c r="C5024" s="1" t="str">
        <f>'Customer_Master'!E5024</f>
        <v>Kuda</v>
      </c>
      <c r="D5024" t="str">
        <f>'Customer_Master'!G5024</f>
        <v>Valid</v>
      </c>
      <c r="E5024" t="str">
        <f>'Customer_Master'!I5024</f>
        <v>Valid</v>
      </c>
      <c r="F5024" t="str">
        <f>'Customer_Master'!X5024</f>
        <v>Complete</v>
      </c>
      <c r="G5024">
        <f>'Customer_Master'!Y5024</f>
        <v>75</v>
      </c>
    </row>
    <row r="5025" spans="1:7" x14ac:dyDescent="0.25">
      <c r="A5025" s="1" t="str">
        <f>'Customer_Master'!A5025</f>
        <v>CUST-02726</v>
      </c>
      <c r="B5025" s="1" t="str">
        <f>'Customer_Master'!D5025</f>
        <v>Liam Otieno</v>
      </c>
      <c r="C5025" s="1" t="str">
        <f>'Customer_Master'!E5025</f>
        <v>Heliocommerce</v>
      </c>
      <c r="D5025" t="str">
        <f>'Customer_Master'!G5025</f>
        <v>Valid</v>
      </c>
      <c r="E5025" t="str">
        <f>'Customer_Master'!I5025</f>
        <v>Valid</v>
      </c>
      <c r="F5025" t="str">
        <f>'Customer_Master'!X5025</f>
        <v>Complete</v>
      </c>
      <c r="G5025">
        <f>'Customer_Master'!Y5025</f>
        <v>100</v>
      </c>
    </row>
    <row r="5026" spans="1:7" x14ac:dyDescent="0.25">
      <c r="A5026" s="1" t="str">
        <f>'Customer_Master'!A5026</f>
        <v>CUST-02453</v>
      </c>
      <c r="B5026" s="1" t="str">
        <f>'Customer_Master'!D5026</f>
        <v>Niyi Dlamini</v>
      </c>
      <c r="C5026" s="1" t="str">
        <f>'Customer_Master'!E5026</f>
        <v>Hivehealth</v>
      </c>
      <c r="D5026" t="str">
        <f>'Customer_Master'!G5026</f>
        <v>Valid</v>
      </c>
      <c r="E5026" t="str">
        <f>'Customer_Master'!I5026</f>
        <v>Valid</v>
      </c>
      <c r="F5026" t="str">
        <f>'Customer_Master'!X5026</f>
        <v>Complete</v>
      </c>
      <c r="G5026">
        <f>'Customer_Master'!Y5026</f>
        <v>100</v>
      </c>
    </row>
    <row r="5027" spans="1:7" x14ac:dyDescent="0.25">
      <c r="A5027" s="1" t="str">
        <f>'Customer_Master'!A5027</f>
        <v>CUST-02889</v>
      </c>
      <c r="B5027" s="1" t="str">
        <f>'Customer_Master'!D5027</f>
        <v>Femke Lawal</v>
      </c>
      <c r="C5027" s="1" t="str">
        <f>'Customer_Master'!E5027</f>
        <v>Primenetworks Ltd</v>
      </c>
      <c r="D5027" t="str">
        <f>'Customer_Master'!G5027</f>
        <v>Valid</v>
      </c>
      <c r="E5027" t="str">
        <f>'Customer_Master'!I5027</f>
        <v>Valid</v>
      </c>
      <c r="F5027" t="str">
        <f>'Customer_Master'!X5027</f>
        <v>Complete</v>
      </c>
      <c r="G5027">
        <f>'Customer_Master'!Y5027</f>
        <v>100</v>
      </c>
    </row>
    <row r="5028" spans="1:7" x14ac:dyDescent="0.25">
      <c r="A5028" s="1" t="str">
        <f>'Customer_Master'!A5028</f>
        <v>CUST-00567</v>
      </c>
      <c r="B5028" s="1" t="str">
        <f>'Customer_Master'!D5028</f>
        <v>Hauwa Adebayo</v>
      </c>
      <c r="C5028" s="1" t="str">
        <f>'Customer_Master'!E5028</f>
        <v>Cellulant</v>
      </c>
      <c r="D5028" t="str">
        <f>'Customer_Master'!G5028</f>
        <v>Valid</v>
      </c>
      <c r="E5028" t="str">
        <f>'Customer_Master'!I5028</f>
        <v>Valid</v>
      </c>
      <c r="F5028" t="str">
        <f>'Customer_Master'!X5028</f>
        <v>Complete</v>
      </c>
      <c r="G5028">
        <f>'Customer_Master'!Y5028</f>
        <v>100</v>
      </c>
    </row>
    <row r="5029" spans="1:7" x14ac:dyDescent="0.25">
      <c r="A5029" s="1" t="str">
        <f>'Customer_Master'!A5029</f>
        <v>CUST-02595</v>
      </c>
      <c r="B5029" s="1" t="str">
        <f>'Customer_Master'!D5029</f>
        <v>Laura Afolabi</v>
      </c>
      <c r="C5029" s="1" t="str">
        <f>'Customer_Master'!E5029</f>
        <v>Orbitcapital</v>
      </c>
      <c r="D5029" t="str">
        <f>'Customer_Master'!G5029</f>
        <v>Valid</v>
      </c>
      <c r="E5029" t="str">
        <f>'Customer_Master'!I5029</f>
        <v>Valid</v>
      </c>
      <c r="F5029" t="str">
        <f>'Customer_Master'!X5029</f>
        <v>Complete</v>
      </c>
      <c r="G5029">
        <f>'Customer_Master'!Y5029</f>
        <v>100</v>
      </c>
    </row>
    <row r="5030" spans="1:7" x14ac:dyDescent="0.25">
      <c r="A5030" s="1" t="str">
        <f>'Customer_Master'!A5030</f>
        <v>CUST-04120</v>
      </c>
      <c r="B5030" s="1" t="str">
        <f>'Customer_Master'!D5030</f>
        <v>Adebayo</v>
      </c>
      <c r="C5030" s="1" t="str">
        <f>'Customer_Master'!E5030</f>
        <v>Primehub Inc</v>
      </c>
      <c r="D5030" t="str">
        <f>'Customer_Master'!G5030</f>
        <v>Valid</v>
      </c>
      <c r="E5030" t="str">
        <f>'Customer_Master'!I5030</f>
        <v>Valid</v>
      </c>
      <c r="F5030" t="str">
        <f>'Customer_Master'!X5030</f>
        <v>Incomplete</v>
      </c>
      <c r="G5030">
        <f>'Customer_Master'!Y5030</f>
        <v>35</v>
      </c>
    </row>
    <row r="5031" spans="1:7" x14ac:dyDescent="0.25">
      <c r="A5031" s="1" t="str">
        <f>'Customer_Master'!A5031</f>
        <v>CUST-01206</v>
      </c>
      <c r="B5031" s="1" t="str">
        <f>'Customer_Master'!D5031</f>
        <v>Ogechi Khan</v>
      </c>
      <c r="C5031" s="1" t="str">
        <f>'Customer_Master'!E5031</f>
        <v>Gridsystems Inc</v>
      </c>
      <c r="D5031" t="str">
        <f>'Customer_Master'!G5031</f>
        <v>Valid</v>
      </c>
      <c r="E5031" t="str">
        <f>'Customer_Master'!I5031</f>
        <v>Valid</v>
      </c>
      <c r="F5031" t="str">
        <f>'Customer_Master'!X5031</f>
        <v>Complete</v>
      </c>
      <c r="G5031">
        <f>'Customer_Master'!Y5031</f>
        <v>75</v>
      </c>
    </row>
    <row r="5032" spans="1:7" x14ac:dyDescent="0.25">
      <c r="A5032" s="1" t="str">
        <f>'Customer_Master'!A5032</f>
        <v>CUST-04641</v>
      </c>
      <c r="B5032" s="1" t="str">
        <f>'Customer_Master'!D5032</f>
        <v>Liam Smith</v>
      </c>
      <c r="C5032" s="1" t="str">
        <f>'Customer_Master'!E5032</f>
        <v>Primesystems Gmbh</v>
      </c>
      <c r="D5032" t="str">
        <f>'Customer_Master'!G5032</f>
        <v>Invalid</v>
      </c>
      <c r="E5032" t="str">
        <f>'Customer_Master'!I5032</f>
        <v>Valid</v>
      </c>
      <c r="F5032" t="str">
        <f>'Customer_Master'!X5032</f>
        <v>Complete</v>
      </c>
      <c r="G5032">
        <f>'Customer_Master'!Y5032</f>
        <v>70</v>
      </c>
    </row>
    <row r="5033" spans="1:7" x14ac:dyDescent="0.25">
      <c r="A5033" s="1" t="str">
        <f>'Customer_Master'!A5033</f>
        <v>CUST-01105</v>
      </c>
      <c r="B5033" s="1" t="str">
        <f>'Customer_Master'!D5033</f>
        <v>Sophie Taylor</v>
      </c>
      <c r="C5033" s="1" t="str">
        <f>'Customer_Master'!E5033</f>
        <v>Lumencapital Ltd</v>
      </c>
      <c r="D5033" t="str">
        <f>'Customer_Master'!G5033</f>
        <v>Valid</v>
      </c>
      <c r="E5033" t="str">
        <f>'Customer_Master'!I5033</f>
        <v>Valid</v>
      </c>
      <c r="F5033" t="str">
        <f>'Customer_Master'!X5033</f>
        <v>Complete</v>
      </c>
      <c r="G5033">
        <f>'Customer_Master'!Y5033</f>
        <v>100</v>
      </c>
    </row>
    <row r="5034" spans="1:7" x14ac:dyDescent="0.25">
      <c r="A5034" s="1" t="str">
        <f>'Customer_Master'!A5034</f>
        <v>CUST-05120</v>
      </c>
      <c r="B5034" s="1" t="str">
        <f>'Customer_Master'!D5034</f>
        <v>Thandiwe Idris</v>
      </c>
      <c r="C5034" s="1" t="str">
        <f>'Customer_Master'!E5034</f>
        <v>Primesystems Gmbh</v>
      </c>
      <c r="D5034" t="str">
        <f>'Customer_Master'!G5034</f>
        <v>Valid</v>
      </c>
      <c r="E5034" t="str">
        <f>'Customer_Master'!I5034</f>
        <v>Valid</v>
      </c>
      <c r="F5034" t="str">
        <f>'Customer_Master'!X5034</f>
        <v>Complete</v>
      </c>
      <c r="G5034">
        <f>'Customer_Master'!Y5034</f>
        <v>75</v>
      </c>
    </row>
    <row r="5035" spans="1:7" x14ac:dyDescent="0.25">
      <c r="A5035" s="1" t="str">
        <f>'Customer_Master'!A5035</f>
        <v>CUST-03538</v>
      </c>
      <c r="B5035" s="1" t="str">
        <f>'Customer_Master'!D5035</f>
        <v>Abdullahi Jones</v>
      </c>
      <c r="C5035" s="1" t="str">
        <f>'Customer_Master'!E5035</f>
        <v>Paylogistics</v>
      </c>
      <c r="D5035" t="str">
        <f>'Customer_Master'!G5035</f>
        <v>Valid</v>
      </c>
      <c r="E5035" t="str">
        <f>'Customer_Master'!I5035</f>
        <v>Valid</v>
      </c>
      <c r="F5035" t="str">
        <f>'Customer_Master'!X5035</f>
        <v>Complete</v>
      </c>
      <c r="G5035">
        <f>'Customer_Master'!Y5035</f>
        <v>75</v>
      </c>
    </row>
    <row r="5036" spans="1:7" x14ac:dyDescent="0.25">
      <c r="A5036" s="1" t="str">
        <f>'Customer_Master'!A5036</f>
        <v>CUST-03801</v>
      </c>
      <c r="B5036" s="1" t="str">
        <f>'Customer_Master'!D5036</f>
        <v>Favour O'Brien</v>
      </c>
      <c r="C5036" s="1" t="str">
        <f>'Customer_Master'!E5036</f>
        <v>Carbon</v>
      </c>
      <c r="D5036" t="str">
        <f>'Customer_Master'!G5036</f>
        <v>Valid</v>
      </c>
      <c r="E5036" t="str">
        <f>'Customer_Master'!I5036</f>
        <v>Valid</v>
      </c>
      <c r="F5036" t="str">
        <f>'Customer_Master'!X5036</f>
        <v>Complete</v>
      </c>
      <c r="G5036">
        <f>'Customer_Master'!Y5036</f>
        <v>75</v>
      </c>
    </row>
    <row r="5037" spans="1:7" x14ac:dyDescent="0.25">
      <c r="A5037" s="1" t="str">
        <f>'Customer_Master'!A5037</f>
        <v>CUST-00503</v>
      </c>
      <c r="B5037" s="1" t="str">
        <f>'Customer_Master'!D5037</f>
        <v>Lola Oladipo</v>
      </c>
      <c r="C5037" s="1" t="str">
        <f>'Customer_Master'!E5037</f>
        <v>Stackcapital Plc</v>
      </c>
      <c r="D5037" t="str">
        <f>'Customer_Master'!G5037</f>
        <v>Invalid</v>
      </c>
      <c r="E5037" t="str">
        <f>'Customer_Master'!I5037</f>
        <v>Valid</v>
      </c>
      <c r="F5037" t="str">
        <f>'Customer_Master'!X5037</f>
        <v>Complete</v>
      </c>
      <c r="G5037">
        <f>'Customer_Master'!Y5037</f>
        <v>70</v>
      </c>
    </row>
    <row r="5038" spans="1:7" x14ac:dyDescent="0.25">
      <c r="A5038" s="1" t="str">
        <f>'Customer_Master'!A5038</f>
        <v>CUST-01342</v>
      </c>
      <c r="B5038" s="1" t="str">
        <f>'Customer_Master'!D5038</f>
        <v>Nnamdi Oladipo</v>
      </c>
      <c r="C5038" s="1" t="str">
        <f>'Customer_Master'!E5038</f>
        <v>Leadsystems Plc</v>
      </c>
      <c r="D5038" t="str">
        <f>'Customer_Master'!G5038</f>
        <v>Valid</v>
      </c>
      <c r="E5038" t="str">
        <f>'Customer_Master'!I5038</f>
        <v>Valid</v>
      </c>
      <c r="F5038" t="str">
        <f>'Customer_Master'!X5038</f>
        <v>Complete</v>
      </c>
      <c r="G5038">
        <f>'Customer_Master'!Y5038</f>
        <v>100</v>
      </c>
    </row>
    <row r="5039" spans="1:7" x14ac:dyDescent="0.25">
      <c r="A5039" s="1" t="str">
        <f>'Customer_Master'!A5039</f>
        <v>CUST-02994</v>
      </c>
      <c r="B5039" s="1" t="str">
        <f>'Customer_Master'!D5039</f>
        <v>Chinwe Adebayo</v>
      </c>
      <c r="C5039" s="1" t="str">
        <f>'Customer_Master'!E5039</f>
        <v>Vaultai Ltd</v>
      </c>
      <c r="D5039" t="str">
        <f>'Customer_Master'!G5039</f>
        <v>Valid</v>
      </c>
      <c r="E5039" t="str">
        <f>'Customer_Master'!I5039</f>
        <v>Valid</v>
      </c>
      <c r="F5039" t="str">
        <f>'Customer_Master'!X5039</f>
        <v>Complete</v>
      </c>
      <c r="G5039">
        <f>'Customer_Master'!Y5039</f>
        <v>75</v>
      </c>
    </row>
    <row r="5040" spans="1:7" x14ac:dyDescent="0.25">
      <c r="A5040" s="1" t="str">
        <f>'Customer_Master'!A5040</f>
        <v>CUST-00925</v>
      </c>
      <c r="B5040" s="1" t="str">
        <f>'Customer_Master'!D5040</f>
        <v>Sophie Eze</v>
      </c>
      <c r="C5040" s="1" t="str">
        <f>'Customer_Master'!E5040</f>
        <v>Cloudcommerce Ltd</v>
      </c>
      <c r="D5040" t="str">
        <f>'Customer_Master'!G5040</f>
        <v>Valid</v>
      </c>
      <c r="E5040" t="str">
        <f>'Customer_Master'!I5040</f>
        <v>Valid</v>
      </c>
      <c r="F5040" t="str">
        <f>'Customer_Master'!X5040</f>
        <v>Complete</v>
      </c>
      <c r="G5040">
        <f>'Customer_Master'!Y5040</f>
        <v>100</v>
      </c>
    </row>
    <row r="5041" spans="1:7" x14ac:dyDescent="0.25">
      <c r="A5041" s="1" t="str">
        <f>'Customer_Master'!A5041</f>
        <v>CUST-04633</v>
      </c>
      <c r="B5041" s="1" t="str">
        <f>'Customer_Master'!D5041</f>
        <v>Ifeanyi Makinde</v>
      </c>
      <c r="C5041" s="1" t="str">
        <f>'Customer_Master'!E5041</f>
        <v>Piggyvest</v>
      </c>
      <c r="D5041" t="str">
        <f>'Customer_Master'!G5041</f>
        <v>Valid</v>
      </c>
      <c r="E5041" t="str">
        <f>'Customer_Master'!I5041</f>
        <v>Valid</v>
      </c>
      <c r="F5041" t="str">
        <f>'Customer_Master'!X5041</f>
        <v>Complete</v>
      </c>
      <c r="G5041">
        <f>'Customer_Master'!Y5041</f>
        <v>100</v>
      </c>
    </row>
    <row r="5042" spans="1:7" x14ac:dyDescent="0.25">
      <c r="A5042" s="1" t="str">
        <f>'Customer_Master'!A5042</f>
        <v>CUST-00077</v>
      </c>
      <c r="B5042" s="1" t="str">
        <f>'Customer_Master'!D5042</f>
        <v>Sarah Oladipo</v>
      </c>
      <c r="C5042" s="1" t="str">
        <f>'Customer_Master'!E5042</f>
        <v>Datacapital Ltd</v>
      </c>
      <c r="D5042" t="str">
        <f>'Customer_Master'!G5042</f>
        <v>Valid</v>
      </c>
      <c r="E5042" t="str">
        <f>'Customer_Master'!I5042</f>
        <v>Valid</v>
      </c>
      <c r="F5042" t="str">
        <f>'Customer_Master'!X5042</f>
        <v>Complete</v>
      </c>
      <c r="G5042">
        <f>'Customer_Master'!Y5042</f>
        <v>100</v>
      </c>
    </row>
    <row r="5043" spans="1:7" x14ac:dyDescent="0.25">
      <c r="A5043" s="1" t="str">
        <f>'Customer_Master'!A5043</f>
        <v>CUST-02958</v>
      </c>
      <c r="B5043" s="1" t="str">
        <f>'Customer_Master'!D5043</f>
        <v>Grace Obi</v>
      </c>
      <c r="C5043" s="1" t="str">
        <f>'Customer_Master'!E5043</f>
        <v>Echoworks Inc</v>
      </c>
      <c r="D5043" t="str">
        <f>'Customer_Master'!G5043</f>
        <v>Valid</v>
      </c>
      <c r="E5043" t="str">
        <f>'Customer_Master'!I5043</f>
        <v>Invalid</v>
      </c>
      <c r="F5043" t="str">
        <f>'Customer_Master'!X5043</f>
        <v>Complete</v>
      </c>
      <c r="G5043">
        <f>'Customer_Master'!Y5043</f>
        <v>80</v>
      </c>
    </row>
    <row r="5044" spans="1:7" x14ac:dyDescent="0.25">
      <c r="A5044" s="1" t="str">
        <f>'Customer_Master'!A5044</f>
        <v>CUST-01318</v>
      </c>
      <c r="B5044" s="1" t="str">
        <f>'Customer_Master'!D5044</f>
        <v>Garba</v>
      </c>
      <c r="C5044" s="1" t="str">
        <f>'Customer_Master'!E5044</f>
        <v>Cloudsolutions Llc</v>
      </c>
      <c r="D5044" t="str">
        <f>'Customer_Master'!G5044</f>
        <v>Valid</v>
      </c>
      <c r="E5044" t="str">
        <f>'Customer_Master'!I5044</f>
        <v>Valid</v>
      </c>
      <c r="F5044" t="str">
        <f>'Customer_Master'!X5044</f>
        <v>Incomplete</v>
      </c>
      <c r="G5044">
        <f>'Customer_Master'!Y5044</f>
        <v>60</v>
      </c>
    </row>
    <row r="5045" spans="1:7" x14ac:dyDescent="0.25">
      <c r="A5045" s="1" t="str">
        <f>'Customer_Master'!A5045</f>
        <v>CUST-00570</v>
      </c>
      <c r="B5045" s="1" t="str">
        <f>'Customer_Master'!D5045</f>
        <v>Kelechi Salami</v>
      </c>
      <c r="C5045" s="1" t="str">
        <f>'Customer_Master'!E5045</f>
        <v>Zenlogistics Ltd</v>
      </c>
      <c r="D5045" t="str">
        <f>'Customer_Master'!G5045</f>
        <v>Valid</v>
      </c>
      <c r="E5045" t="str">
        <f>'Customer_Master'!I5045</f>
        <v>Valid</v>
      </c>
      <c r="F5045" t="str">
        <f>'Customer_Master'!X5045</f>
        <v>Complete</v>
      </c>
      <c r="G5045">
        <f>'Customer_Master'!Y5045</f>
        <v>100</v>
      </c>
    </row>
    <row r="5046" spans="1:7" x14ac:dyDescent="0.25">
      <c r="A5046" s="1" t="str">
        <f>'Customer_Master'!A5046</f>
        <v>CUST-00461</v>
      </c>
      <c r="B5046" s="1" t="str">
        <f>'Customer_Master'!D5046</f>
        <v>Precious Mensah</v>
      </c>
      <c r="C5046" s="1" t="str">
        <f>'Customer_Master'!E5046</f>
        <v>Stackgroup Ltd</v>
      </c>
      <c r="D5046" t="str">
        <f>'Customer_Master'!G5046</f>
        <v>Valid</v>
      </c>
      <c r="E5046" t="str">
        <f>'Customer_Master'!I5046</f>
        <v>Valid</v>
      </c>
      <c r="F5046" t="str">
        <f>'Customer_Master'!X5046</f>
        <v>Complete</v>
      </c>
      <c r="G5046">
        <f>'Customer_Master'!Y5046</f>
        <v>100</v>
      </c>
    </row>
    <row r="5047" spans="1:7" x14ac:dyDescent="0.25">
      <c r="A5047" s="1" t="str">
        <f>'Customer_Master'!A5047</f>
        <v>CUST-01569</v>
      </c>
      <c r="B5047" s="1" t="str">
        <f>'Customer_Master'!D5047</f>
        <v>Aliyu Salami</v>
      </c>
      <c r="C5047" s="1" t="str">
        <f>'Customer_Master'!E5047</f>
        <v>Leadworks Inc</v>
      </c>
      <c r="D5047" t="str">
        <f>'Customer_Master'!G5047</f>
        <v>Valid</v>
      </c>
      <c r="E5047" t="str">
        <f>'Customer_Master'!I5047</f>
        <v>Valid</v>
      </c>
      <c r="F5047" t="str">
        <f>'Customer_Master'!X5047</f>
        <v>Complete</v>
      </c>
      <c r="G5047">
        <f>'Customer_Master'!Y5047</f>
        <v>100</v>
      </c>
    </row>
    <row r="5048" spans="1:7" x14ac:dyDescent="0.25">
      <c r="A5048" s="1" t="str">
        <f>'Customer_Master'!A5048</f>
        <v>CUST-05062</v>
      </c>
      <c r="B5048" s="1" t="str">
        <f>'Customer_Master'!D5048</f>
        <v>Daniel Dlamini</v>
      </c>
      <c r="C5048" s="1" t="str">
        <f>'Customer_Master'!E5048</f>
        <v>Apexfinance</v>
      </c>
      <c r="D5048" t="str">
        <f>'Customer_Master'!G5048</f>
        <v>Valid</v>
      </c>
      <c r="E5048" t="str">
        <f>'Customer_Master'!I5048</f>
        <v>Valid</v>
      </c>
      <c r="F5048" t="str">
        <f>'Customer_Master'!X5048</f>
        <v>Complete</v>
      </c>
      <c r="G5048">
        <f>'Customer_Master'!Y5048</f>
        <v>75</v>
      </c>
    </row>
    <row r="5049" spans="1:7" x14ac:dyDescent="0.25">
      <c r="A5049" s="1" t="str">
        <f>'Customer_Master'!A5049</f>
        <v>CUST-02433</v>
      </c>
      <c r="B5049" s="1" t="str">
        <f>'Customer_Master'!D5049</f>
        <v>Tunde Afolabi</v>
      </c>
      <c r="C5049" s="1" t="str">
        <f>'Customer_Master'!E5049</f>
        <v>Jumia</v>
      </c>
      <c r="D5049" t="str">
        <f>'Customer_Master'!G5049</f>
        <v>Invalid</v>
      </c>
      <c r="E5049" t="str">
        <f>'Customer_Master'!I5049</f>
        <v>Valid</v>
      </c>
      <c r="F5049" t="str">
        <f>'Customer_Master'!X5049</f>
        <v>Complete</v>
      </c>
      <c r="G5049">
        <f>'Customer_Master'!Y5049</f>
        <v>70</v>
      </c>
    </row>
    <row r="5050" spans="1:7" x14ac:dyDescent="0.25">
      <c r="A5050" s="1" t="str">
        <f>'Customer_Master'!A5050</f>
        <v>CUST-01264</v>
      </c>
      <c r="B5050" s="1" t="str">
        <f>'Customer_Master'!D5050</f>
        <v>Chibueze Hassan</v>
      </c>
      <c r="C5050" s="1" t="str">
        <f>'Customer_Master'!E5050</f>
        <v>Leadventures</v>
      </c>
      <c r="D5050" t="str">
        <f>'Customer_Master'!G5050</f>
        <v>Valid</v>
      </c>
      <c r="E5050" t="str">
        <f>'Customer_Master'!I5050</f>
        <v>Valid</v>
      </c>
      <c r="F5050" t="str">
        <f>'Customer_Master'!X5050</f>
        <v>Complete</v>
      </c>
      <c r="G5050">
        <f>'Customer_Master'!Y5050</f>
        <v>100</v>
      </c>
    </row>
    <row r="5051" spans="1:7" x14ac:dyDescent="0.25">
      <c r="A5051" s="1" t="str">
        <f>'Customer_Master'!A5051</f>
        <v>CUST-00271</v>
      </c>
      <c r="B5051" s="1" t="str">
        <f>'Customer_Master'!D5051</f>
        <v>Emeka Eze</v>
      </c>
      <c r="C5051" s="1" t="str">
        <f>'Customer_Master'!E5051</f>
        <v>Zenworks Gmbh</v>
      </c>
      <c r="D5051" t="str">
        <f>'Customer_Master'!G5051</f>
        <v>Valid</v>
      </c>
      <c r="E5051" t="str">
        <f>'Customer_Master'!I5051</f>
        <v>Valid</v>
      </c>
      <c r="F5051" t="str">
        <f>'Customer_Master'!X5051</f>
        <v>Complete</v>
      </c>
      <c r="G5051">
        <f>'Customer_Master'!Y5051</f>
        <v>75</v>
      </c>
    </row>
    <row r="5052" spans="1:7" x14ac:dyDescent="0.25">
      <c r="A5052" s="1" t="str">
        <f>'Customer_Master'!A5052</f>
        <v>CUST-01016</v>
      </c>
      <c r="B5052" s="1" t="str">
        <f>'Customer_Master'!D5052</f>
        <v>Bello Williams</v>
      </c>
      <c r="C5052" s="1" t="str">
        <f>'Customer_Master'!E5052</f>
        <v>Carbon</v>
      </c>
      <c r="D5052" t="str">
        <f>'Customer_Master'!G5052</f>
        <v>Valid</v>
      </c>
      <c r="E5052" t="str">
        <f>'Customer_Master'!I5052</f>
        <v>Valid</v>
      </c>
      <c r="F5052" t="str">
        <f>'Customer_Master'!X5052</f>
        <v>Complete</v>
      </c>
      <c r="G5052">
        <f>'Customer_Master'!Y5052</f>
        <v>100</v>
      </c>
    </row>
    <row r="5053" spans="1:7" x14ac:dyDescent="0.25">
      <c r="A5053" s="1" t="str">
        <f>'Customer_Master'!A5053</f>
        <v>CUST-02350</v>
      </c>
      <c r="B5053" s="1" t="str">
        <f>'Customer_Master'!D5053</f>
        <v>Victor Idris</v>
      </c>
      <c r="C5053" s="1" t="str">
        <f>'Customer_Master'!E5053</f>
        <v>Chipper Cash</v>
      </c>
      <c r="D5053" t="str">
        <f>'Customer_Master'!G5053</f>
        <v>Invalid</v>
      </c>
      <c r="E5053" t="str">
        <f>'Customer_Master'!I5053</f>
        <v>Valid</v>
      </c>
      <c r="F5053" t="str">
        <f>'Customer_Master'!X5053</f>
        <v>Complete</v>
      </c>
      <c r="G5053">
        <f>'Customer_Master'!Y5053</f>
        <v>70</v>
      </c>
    </row>
    <row r="5054" spans="1:7" x14ac:dyDescent="0.25">
      <c r="A5054" s="1" t="str">
        <f>'Customer_Master'!A5054</f>
        <v>CUST-03337</v>
      </c>
      <c r="B5054" s="1" t="str">
        <f>'Customer_Master'!D5054</f>
        <v>Anke Hassan</v>
      </c>
      <c r="C5054" s="1" t="str">
        <f>'Customer_Master'!E5054</f>
        <v>Kuda</v>
      </c>
      <c r="D5054" t="str">
        <f>'Customer_Master'!G5054</f>
        <v>Valid</v>
      </c>
      <c r="E5054" t="str">
        <f>'Customer_Master'!I5054</f>
        <v>Valid</v>
      </c>
      <c r="F5054" t="str">
        <f>'Customer_Master'!X5054</f>
        <v>Complete</v>
      </c>
      <c r="G5054">
        <f>'Customer_Master'!Y5054</f>
        <v>75</v>
      </c>
    </row>
    <row r="5055" spans="1:7" x14ac:dyDescent="0.25">
      <c r="A5055" s="1" t="str">
        <f>'Customer_Master'!A5055</f>
        <v>CUST-03385</v>
      </c>
      <c r="B5055" s="1" t="str">
        <f>'Customer_Master'!D5055</f>
        <v>Tunde Afolabi</v>
      </c>
      <c r="C5055" s="1" t="str">
        <f>'Customer_Master'!E5055</f>
        <v>Paystack</v>
      </c>
      <c r="D5055" t="str">
        <f>'Customer_Master'!G5055</f>
        <v>Valid</v>
      </c>
      <c r="E5055" t="str">
        <f>'Customer_Master'!I5055</f>
        <v>Valid</v>
      </c>
      <c r="F5055" t="str">
        <f>'Customer_Master'!X5055</f>
        <v>Complete</v>
      </c>
      <c r="G5055">
        <f>'Customer_Master'!Y5055</f>
        <v>100</v>
      </c>
    </row>
    <row r="5056" spans="1:7" x14ac:dyDescent="0.25">
      <c r="A5056" s="1" t="str">
        <f>'Customer_Master'!A5056</f>
        <v>CUST-04118</v>
      </c>
      <c r="B5056" s="1" t="str">
        <f>'Customer_Master'!D5056</f>
        <v>Tosin Diallo</v>
      </c>
      <c r="C5056" s="1" t="str">
        <f>'Customer_Master'!E5056</f>
        <v>Cloudsolutions</v>
      </c>
      <c r="D5056" t="str">
        <f>'Customer_Master'!G5056</f>
        <v>Valid</v>
      </c>
      <c r="E5056" t="str">
        <f>'Customer_Master'!I5056</f>
        <v>Valid</v>
      </c>
      <c r="F5056" t="str">
        <f>'Customer_Master'!X5056</f>
        <v>Complete</v>
      </c>
      <c r="G5056">
        <f>'Customer_Master'!Y5056</f>
        <v>100</v>
      </c>
    </row>
    <row r="5057" spans="1:7" x14ac:dyDescent="0.25">
      <c r="A5057" s="1" t="str">
        <f>'Customer_Master'!A5057</f>
        <v>CUST-01609</v>
      </c>
      <c r="B5057" s="1" t="str">
        <f>'Customer_Master'!D5057</f>
        <v>Folake Asante</v>
      </c>
      <c r="C5057" s="1" t="str">
        <f>'Customer_Master'!E5057</f>
        <v>Mtn Group</v>
      </c>
      <c r="D5057" t="str">
        <f>'Customer_Master'!G5057</f>
        <v>Valid</v>
      </c>
      <c r="E5057" t="str">
        <f>'Customer_Master'!I5057</f>
        <v>Valid</v>
      </c>
      <c r="F5057" t="str">
        <f>'Customer_Master'!X5057</f>
        <v>Complete</v>
      </c>
      <c r="G5057">
        <f>'Customer_Master'!Y5057</f>
        <v>75</v>
      </c>
    </row>
    <row r="5058" spans="1:7" x14ac:dyDescent="0.25">
      <c r="A5058" s="1" t="str">
        <f>'Customer_Master'!A5058</f>
        <v>CUST-00586</v>
      </c>
      <c r="B5058" s="1" t="str">
        <f>'Customer_Master'!D5058</f>
        <v>Amani Murphy</v>
      </c>
      <c r="C5058" s="1" t="str">
        <f>'Customer_Master'!E5058</f>
        <v>Teamapt</v>
      </c>
      <c r="D5058" t="str">
        <f>'Customer_Master'!G5058</f>
        <v>Valid</v>
      </c>
      <c r="E5058" t="str">
        <f>'Customer_Master'!I5058</f>
        <v>Valid</v>
      </c>
      <c r="F5058" t="str">
        <f>'Customer_Master'!X5058</f>
        <v>Complete</v>
      </c>
      <c r="G5058">
        <f>'Customer_Master'!Y5058</f>
        <v>100</v>
      </c>
    </row>
    <row r="5059" spans="1:7" x14ac:dyDescent="0.25">
      <c r="A5059" s="1" t="str">
        <f>'Customer_Master'!A5059</f>
        <v>CUST-02318</v>
      </c>
      <c r="B5059" s="1" t="str">
        <f>'Customer_Master'!D5059</f>
        <v>Dele Makinde</v>
      </c>
      <c r="C5059" s="1" t="str">
        <f>'Customer_Master'!E5059</f>
        <v>Zenfinance</v>
      </c>
      <c r="D5059" t="str">
        <f>'Customer_Master'!G5059</f>
        <v>Valid</v>
      </c>
      <c r="E5059" t="str">
        <f>'Customer_Master'!I5059</f>
        <v>Valid</v>
      </c>
      <c r="F5059" t="str">
        <f>'Customer_Master'!X5059</f>
        <v>Complete</v>
      </c>
      <c r="G5059">
        <f>'Customer_Master'!Y5059</f>
        <v>100</v>
      </c>
    </row>
    <row r="5060" spans="1:7" x14ac:dyDescent="0.25">
      <c r="A5060" s="1" t="str">
        <f>'Customer_Master'!A5060</f>
        <v>CUST-02607</v>
      </c>
      <c r="B5060" s="1" t="str">
        <f>'Customer_Master'!D5060</f>
        <v>Layla Nwachukwu</v>
      </c>
      <c r="C5060" s="1" t="str">
        <f>'Customer_Master'!E5060</f>
        <v>Stacktech</v>
      </c>
      <c r="D5060" t="str">
        <f>'Customer_Master'!G5060</f>
        <v>Valid</v>
      </c>
      <c r="E5060" t="str">
        <f>'Customer_Master'!I5060</f>
        <v>Valid</v>
      </c>
      <c r="F5060" t="str">
        <f>'Customer_Master'!X5060</f>
        <v>Complete</v>
      </c>
      <c r="G5060">
        <f>'Customer_Master'!Y5060</f>
        <v>100</v>
      </c>
    </row>
    <row r="5061" spans="1:7" x14ac:dyDescent="0.25">
      <c r="A5061" s="1" t="str">
        <f>'Customer_Master'!A5061</f>
        <v>CUST-02316</v>
      </c>
      <c r="B5061" s="1" t="str">
        <f>'Customer_Master'!D5061</f>
        <v>Simi Balogun</v>
      </c>
      <c r="C5061" s="1" t="str">
        <f>'Customer_Master'!E5061</f>
        <v>Zenworks</v>
      </c>
      <c r="D5061" t="str">
        <f>'Customer_Master'!G5061</f>
        <v>Valid</v>
      </c>
      <c r="E5061" t="str">
        <f>'Customer_Master'!I5061</f>
        <v>Valid</v>
      </c>
      <c r="F5061" t="str">
        <f>'Customer_Master'!X5061</f>
        <v>Complete</v>
      </c>
      <c r="G5061">
        <f>'Customer_Master'!Y5061</f>
        <v>100</v>
      </c>
    </row>
    <row r="5062" spans="1:7" x14ac:dyDescent="0.25">
      <c r="A5062" s="1" t="str">
        <f>'Customer_Master'!A5062</f>
        <v>CUST-04956</v>
      </c>
      <c r="B5062" s="1" t="str">
        <f>'Customer_Master'!D5062</f>
        <v>David Lawal</v>
      </c>
      <c r="C5062" s="1" t="str">
        <f>'Customer_Master'!E5062</f>
        <v>Wave</v>
      </c>
      <c r="D5062" t="str">
        <f>'Customer_Master'!G5062</f>
        <v>Valid</v>
      </c>
      <c r="E5062" t="str">
        <f>'Customer_Master'!I5062</f>
        <v>Valid</v>
      </c>
      <c r="F5062" t="str">
        <f>'Customer_Master'!X5062</f>
        <v>Complete</v>
      </c>
      <c r="G5062">
        <f>'Customer_Master'!Y5062</f>
        <v>75</v>
      </c>
    </row>
    <row r="5063" spans="1:7" x14ac:dyDescent="0.25">
      <c r="A5063" s="1" t="str">
        <f>'Customer_Master'!A5063</f>
        <v>CUST-02412</v>
      </c>
      <c r="B5063" s="1" t="str">
        <f>'Customer_Master'!D5063</f>
        <v>Yetunde Evans</v>
      </c>
      <c r="C5063" s="1" t="str">
        <f>'Customer_Master'!E5063</f>
        <v>Flutterwave</v>
      </c>
      <c r="D5063" t="str">
        <f>'Customer_Master'!G5063</f>
        <v>Valid</v>
      </c>
      <c r="E5063" t="str">
        <f>'Customer_Master'!I5063</f>
        <v>Valid</v>
      </c>
      <c r="F5063" t="str">
        <f>'Customer_Master'!X5063</f>
        <v>Complete</v>
      </c>
      <c r="G5063">
        <f>'Customer_Master'!Y5063</f>
        <v>100</v>
      </c>
    </row>
    <row r="5064" spans="1:7" x14ac:dyDescent="0.25">
      <c r="A5064" s="1" t="str">
        <f>'Customer_Master'!A5064</f>
        <v>CUST-04552</v>
      </c>
      <c r="B5064" s="1" t="str">
        <f>'Customer_Master'!D5064</f>
        <v>Kunle</v>
      </c>
      <c r="C5064" s="1" t="str">
        <f>'Customer_Master'!E5064</f>
        <v>Orbithealth</v>
      </c>
      <c r="D5064" t="str">
        <f>'Customer_Master'!G5064</f>
        <v>Valid</v>
      </c>
      <c r="E5064" t="str">
        <f>'Customer_Master'!I5064</f>
        <v>Valid</v>
      </c>
      <c r="F5064" t="str">
        <f>'Customer_Master'!X5064</f>
        <v>Incomplete</v>
      </c>
      <c r="G5064">
        <f>'Customer_Master'!Y5064</f>
        <v>60</v>
      </c>
    </row>
    <row r="5065" spans="1:7" x14ac:dyDescent="0.25">
      <c r="A5065" s="1" t="str">
        <f>'Customer_Master'!A5065</f>
        <v>CUST-02354</v>
      </c>
      <c r="B5065" s="1" t="str">
        <f>'Customer_Master'!D5065</f>
        <v>Emmanuel Williams</v>
      </c>
      <c r="C5065" s="1" t="str">
        <f>'Customer_Master'!E5065</f>
        <v>Andela</v>
      </c>
      <c r="D5065" t="str">
        <f>'Customer_Master'!G5065</f>
        <v>Valid</v>
      </c>
      <c r="E5065" t="str">
        <f>'Customer_Master'!I5065</f>
        <v>Valid</v>
      </c>
      <c r="F5065" t="str">
        <f>'Customer_Master'!X5065</f>
        <v>Complete</v>
      </c>
      <c r="G5065">
        <f>'Customer_Master'!Y5065</f>
        <v>100</v>
      </c>
    </row>
    <row r="5066" spans="1:7" x14ac:dyDescent="0.25">
      <c r="A5066" s="1" t="str">
        <f>'Customer_Master'!A5066</f>
        <v>CUST-03342</v>
      </c>
      <c r="B5066" s="1" t="str">
        <f>'Customer_Master'!D5066</f>
        <v>Femi Oladele</v>
      </c>
      <c r="C5066" s="1" t="str">
        <f>'Customer_Master'!E5066</f>
        <v>Flour Mills Of Nigeria</v>
      </c>
      <c r="D5066" t="str">
        <f>'Customer_Master'!G5066</f>
        <v>Valid</v>
      </c>
      <c r="E5066" t="str">
        <f>'Customer_Master'!I5066</f>
        <v>Valid</v>
      </c>
      <c r="F5066" t="str">
        <f>'Customer_Master'!X5066</f>
        <v>Complete</v>
      </c>
      <c r="G5066">
        <f>'Customer_Master'!Y5066</f>
        <v>100</v>
      </c>
    </row>
    <row r="5067" spans="1:7" x14ac:dyDescent="0.25">
      <c r="A5067" s="1" t="str">
        <f>'Customer_Master'!A5067</f>
        <v>CUST-03063</v>
      </c>
      <c r="B5067" s="1" t="str">
        <f>'Customer_Master'!D5067</f>
        <v>Uche Okorie</v>
      </c>
      <c r="C5067" s="1" t="str">
        <f>'Customer_Master'!E5067</f>
        <v>Chipper Cash</v>
      </c>
      <c r="D5067" t="str">
        <f>'Customer_Master'!G5067</f>
        <v>Valid</v>
      </c>
      <c r="E5067" t="str">
        <f>'Customer_Master'!I5067</f>
        <v>Valid</v>
      </c>
      <c r="F5067" t="str">
        <f>'Customer_Master'!X5067</f>
        <v>Complete</v>
      </c>
      <c r="G5067">
        <f>'Customer_Master'!Y5067</f>
        <v>100</v>
      </c>
    </row>
    <row r="5068" spans="1:7" x14ac:dyDescent="0.25">
      <c r="A5068" s="1" t="str">
        <f>'Customer_Master'!A5068</f>
        <v>CUST-03807</v>
      </c>
      <c r="B5068" s="1" t="str">
        <f>'Customer_Master'!D5068</f>
        <v>Chizoba Evans</v>
      </c>
      <c r="C5068" s="1" t="str">
        <f>'Customer_Master'!E5068</f>
        <v>Flour Mills Of Nigeria</v>
      </c>
      <c r="D5068" t="str">
        <f>'Customer_Master'!G5068</f>
        <v>Valid</v>
      </c>
      <c r="E5068" t="str">
        <f>'Customer_Master'!I5068</f>
        <v>Valid</v>
      </c>
      <c r="F5068" t="str">
        <f>'Customer_Master'!X5068</f>
        <v>Complete</v>
      </c>
      <c r="G5068">
        <f>'Customer_Master'!Y5068</f>
        <v>100</v>
      </c>
    </row>
    <row r="5069" spans="1:7" x14ac:dyDescent="0.25">
      <c r="A5069" s="1" t="str">
        <f>'Customer_Master'!A5069</f>
        <v>CUST-00202</v>
      </c>
      <c r="B5069" s="1" t="str">
        <f>'Customer_Master'!D5069</f>
        <v>Wanjiru Diallo</v>
      </c>
      <c r="C5069" s="1" t="str">
        <f>'Customer_Master'!E5069</f>
        <v>Leadworks Ltd</v>
      </c>
      <c r="D5069" t="str">
        <f>'Customer_Master'!G5069</f>
        <v>Valid</v>
      </c>
      <c r="E5069" t="str">
        <f>'Customer_Master'!I5069</f>
        <v>Valid</v>
      </c>
      <c r="F5069" t="str">
        <f>'Customer_Master'!X5069</f>
        <v>Complete</v>
      </c>
      <c r="G5069">
        <f>'Customer_Master'!Y5069</f>
        <v>100</v>
      </c>
    </row>
    <row r="5070" spans="1:7" x14ac:dyDescent="0.25">
      <c r="A5070" s="1" t="str">
        <f>'Customer_Master'!A5070</f>
        <v>CUST-00100</v>
      </c>
      <c r="B5070" s="1" t="str">
        <f>'Customer_Master'!D5070</f>
        <v>Layla Mensah</v>
      </c>
      <c r="C5070" s="1" t="str">
        <f>'Customer_Master'!E5070</f>
        <v>Vertexpay</v>
      </c>
      <c r="D5070" t="str">
        <f>'Customer_Master'!G5070</f>
        <v>Valid</v>
      </c>
      <c r="E5070" t="str">
        <f>'Customer_Master'!I5070</f>
        <v>Valid</v>
      </c>
      <c r="F5070" t="str">
        <f>'Customer_Master'!X5070</f>
        <v>Complete</v>
      </c>
      <c r="G5070">
        <f>'Customer_Master'!Y5070</f>
        <v>100</v>
      </c>
    </row>
    <row r="5071" spans="1:7" x14ac:dyDescent="0.25">
      <c r="A5071" s="1" t="str">
        <f>'Customer_Master'!A5071</f>
        <v>CUST-00347</v>
      </c>
      <c r="B5071" s="1" t="str">
        <f>'Customer_Master'!D5071</f>
        <v>Evans</v>
      </c>
      <c r="C5071" s="1" t="str">
        <f>'Customer_Master'!E5071</f>
        <v>Leadai Gmbh</v>
      </c>
      <c r="D5071" t="str">
        <f>'Customer_Master'!G5071</f>
        <v>Valid</v>
      </c>
      <c r="E5071" t="str">
        <f>'Customer_Master'!I5071</f>
        <v>Valid</v>
      </c>
      <c r="F5071" t="str">
        <f>'Customer_Master'!X5071</f>
        <v>Incomplete</v>
      </c>
      <c r="G5071">
        <f>'Customer_Master'!Y5071</f>
        <v>60</v>
      </c>
    </row>
    <row r="5072" spans="1:7" x14ac:dyDescent="0.25">
      <c r="A5072" s="1" t="str">
        <f>'Customer_Master'!A5072</f>
        <v>CUST-02095</v>
      </c>
      <c r="B5072" s="1" t="str">
        <f>'Customer_Master'!D5072</f>
        <v>Bello Idris</v>
      </c>
      <c r="C5072" s="1" t="str">
        <f>'Customer_Master'!E5072</f>
        <v>Apexlabs Plc</v>
      </c>
      <c r="D5072" t="str">
        <f>'Customer_Master'!G5072</f>
        <v>Valid</v>
      </c>
      <c r="E5072" t="str">
        <f>'Customer_Master'!I5072</f>
        <v>Valid</v>
      </c>
      <c r="F5072" t="str">
        <f>'Customer_Master'!X5072</f>
        <v>Complete</v>
      </c>
      <c r="G5072">
        <f>'Customer_Master'!Y5072</f>
        <v>100</v>
      </c>
    </row>
    <row r="5073" spans="1:7" x14ac:dyDescent="0.25">
      <c r="A5073" s="1" t="str">
        <f>'Customer_Master'!A5073</f>
        <v>CUST-04901</v>
      </c>
      <c r="B5073" s="1" t="str">
        <f>'Customer_Master'!D5073</f>
        <v>Usman Al-Farsi</v>
      </c>
      <c r="C5073" s="1" t="str">
        <f>'Customer_Master'!E5073</f>
        <v>Pulsenetworks</v>
      </c>
      <c r="D5073" t="str">
        <f>'Customer_Master'!G5073</f>
        <v>Valid</v>
      </c>
      <c r="E5073" t="str">
        <f>'Customer_Master'!I5073</f>
        <v>Valid</v>
      </c>
      <c r="F5073" t="str">
        <f>'Customer_Master'!X5073</f>
        <v>Complete</v>
      </c>
      <c r="G5073">
        <f>'Customer_Master'!Y5073</f>
        <v>100</v>
      </c>
    </row>
    <row r="5074" spans="1:7" x14ac:dyDescent="0.25">
      <c r="A5074" s="1" t="str">
        <f>'Customer_Master'!A5074</f>
        <v>CUST-01700</v>
      </c>
      <c r="B5074" s="1" t="str">
        <f>'Customer_Master'!D5074</f>
        <v>Faith Diallo</v>
      </c>
      <c r="C5074" s="1" t="str">
        <f>'Customer_Master'!E5074</f>
        <v>Vertexhealth Inc</v>
      </c>
      <c r="D5074" t="str">
        <f>'Customer_Master'!G5074</f>
        <v>Valid</v>
      </c>
      <c r="E5074" t="str">
        <f>'Customer_Master'!I5074</f>
        <v>Valid</v>
      </c>
      <c r="F5074" t="str">
        <f>'Customer_Master'!X5074</f>
        <v>Complete</v>
      </c>
      <c r="G5074">
        <f>'Customer_Master'!Y5074</f>
        <v>75</v>
      </c>
    </row>
    <row r="5075" spans="1:7" x14ac:dyDescent="0.25">
      <c r="A5075" s="1" t="str">
        <f>'Customer_Master'!A5075</f>
        <v>CUST-00579</v>
      </c>
      <c r="B5075" s="1" t="str">
        <f>'Customer_Master'!D5075</f>
        <v>Mwangi Al-Farsi</v>
      </c>
      <c r="C5075" s="1" t="str">
        <f>'Customer_Master'!E5075</f>
        <v>Paystack</v>
      </c>
      <c r="D5075" t="str">
        <f>'Customer_Master'!G5075</f>
        <v>Valid</v>
      </c>
      <c r="E5075" t="str">
        <f>'Customer_Master'!I5075</f>
        <v>Valid</v>
      </c>
      <c r="F5075" t="str">
        <f>'Customer_Master'!X5075</f>
        <v>Complete</v>
      </c>
      <c r="G5075">
        <f>'Customer_Master'!Y5075</f>
        <v>100</v>
      </c>
    </row>
    <row r="5076" spans="1:7" x14ac:dyDescent="0.25">
      <c r="A5076" s="1" t="str">
        <f>'Customer_Master'!A5076</f>
        <v>CUST-04501</v>
      </c>
      <c r="B5076" s="1" t="str">
        <f>'Customer_Master'!D5076</f>
        <v>Adaeze Patel</v>
      </c>
      <c r="C5076" s="1" t="str">
        <f>'Customer_Master'!E5076</f>
        <v>Dangote Industries</v>
      </c>
      <c r="D5076" t="str">
        <f>'Customer_Master'!G5076</f>
        <v>Valid</v>
      </c>
      <c r="E5076" t="str">
        <f>'Customer_Master'!I5076</f>
        <v>Valid</v>
      </c>
      <c r="F5076" t="str">
        <f>'Customer_Master'!X5076</f>
        <v>Complete</v>
      </c>
      <c r="G5076">
        <f>'Customer_Master'!Y5076</f>
        <v>100</v>
      </c>
    </row>
    <row r="5077" spans="1:7" x14ac:dyDescent="0.25">
      <c r="A5077" s="1" t="str">
        <f>'Customer_Master'!A5077</f>
        <v>CUST-02468</v>
      </c>
      <c r="B5077" s="1" t="str">
        <f>'Customer_Master'!D5077</f>
        <v>Ahmed Otieno</v>
      </c>
      <c r="C5077" s="1" t="str">
        <f>'Customer_Master'!E5077</f>
        <v>Brightdigital</v>
      </c>
      <c r="D5077" t="str">
        <f>'Customer_Master'!G5077</f>
        <v>Valid</v>
      </c>
      <c r="E5077" t="str">
        <f>'Customer_Master'!I5077</f>
        <v>Valid</v>
      </c>
      <c r="F5077" t="str">
        <f>'Customer_Master'!X5077</f>
        <v>Complete</v>
      </c>
      <c r="G5077">
        <f>'Customer_Master'!Y5077</f>
        <v>100</v>
      </c>
    </row>
    <row r="5078" spans="1:7" x14ac:dyDescent="0.25">
      <c r="A5078" s="1" t="str">
        <f>'Customer_Master'!A5078</f>
        <v>CUST-02692</v>
      </c>
      <c r="B5078" s="1" t="str">
        <f>'Customer_Master'!D5078</f>
        <v>Victor Murphy</v>
      </c>
      <c r="C5078" s="1" t="str">
        <f>'Customer_Master'!E5078</f>
        <v>Hivetech Inc</v>
      </c>
      <c r="D5078" t="str">
        <f>'Customer_Master'!G5078</f>
        <v>Valid</v>
      </c>
      <c r="E5078" t="str">
        <f>'Customer_Master'!I5078</f>
        <v>Valid</v>
      </c>
      <c r="F5078" t="str">
        <f>'Customer_Master'!X5078</f>
        <v>Complete</v>
      </c>
      <c r="G5078">
        <f>'Customer_Master'!Y5078</f>
        <v>100</v>
      </c>
    </row>
    <row r="5079" spans="1:7" x14ac:dyDescent="0.25">
      <c r="A5079" s="1" t="str">
        <f>'Customer_Master'!A5079</f>
        <v>CUST-02297</v>
      </c>
      <c r="B5079" s="1" t="str">
        <f>'Customer_Master'!D5079</f>
        <v>Garba</v>
      </c>
      <c r="C5079" s="1" t="str">
        <f>'Customer_Master'!E5079</f>
        <v>Flutterwave</v>
      </c>
      <c r="D5079" t="str">
        <f>'Customer_Master'!G5079</f>
        <v>Valid</v>
      </c>
      <c r="E5079" t="str">
        <f>'Customer_Master'!I5079</f>
        <v>Valid</v>
      </c>
      <c r="F5079" t="str">
        <f>'Customer_Master'!X5079</f>
        <v>Incomplete</v>
      </c>
      <c r="G5079">
        <f>'Customer_Master'!Y5079</f>
        <v>60</v>
      </c>
    </row>
    <row r="5080" spans="1:7" x14ac:dyDescent="0.25">
      <c r="A5080" s="1" t="str">
        <f>'Customer_Master'!A5080</f>
        <v>CUST-00846</v>
      </c>
      <c r="B5080" s="1" t="str">
        <f>'Customer_Master'!D5080</f>
        <v>Nomvula Afolabi</v>
      </c>
      <c r="C5080" s="1" t="str">
        <f>'Customer_Master'!E5080</f>
        <v>Coresystems Ltd</v>
      </c>
      <c r="D5080" t="str">
        <f>'Customer_Master'!G5080</f>
        <v>Valid</v>
      </c>
      <c r="E5080" t="str">
        <f>'Customer_Master'!I5080</f>
        <v>Valid</v>
      </c>
      <c r="F5080" t="str">
        <f>'Customer_Master'!X5080</f>
        <v>Complete</v>
      </c>
      <c r="G5080">
        <f>'Customer_Master'!Y5080</f>
        <v>75</v>
      </c>
    </row>
    <row r="5081" spans="1:7" x14ac:dyDescent="0.25">
      <c r="A5081" s="1" t="str">
        <f>'Customer_Master'!A5081</f>
        <v>CUST-02604</v>
      </c>
      <c r="B5081" s="1" t="str">
        <f>'Customer_Master'!D5081</f>
        <v>Zainab Salami</v>
      </c>
      <c r="C5081" s="1" t="str">
        <f>'Customer_Master'!E5081</f>
        <v>Flutterwave</v>
      </c>
      <c r="D5081" t="str">
        <f>'Customer_Master'!G5081</f>
        <v>Valid</v>
      </c>
      <c r="E5081" t="str">
        <f>'Customer_Master'!I5081</f>
        <v>Valid</v>
      </c>
      <c r="F5081" t="str">
        <f>'Customer_Master'!X5081</f>
        <v>Complete</v>
      </c>
      <c r="G5081">
        <f>'Customer_Master'!Y5081</f>
        <v>75</v>
      </c>
    </row>
    <row r="5082" spans="1:7" x14ac:dyDescent="0.25">
      <c r="A5082" s="1" t="str">
        <f>'Customer_Master'!A5082</f>
        <v>CUST-04509</v>
      </c>
      <c r="B5082" s="1" t="str">
        <f>'Customer_Master'!D5082</f>
        <v>Ibrahim Wilson</v>
      </c>
      <c r="C5082" s="1" t="str">
        <f>'Customer_Master'!E5082</f>
        <v>Datacommerce Plc</v>
      </c>
      <c r="D5082" t="str">
        <f>'Customer_Master'!G5082</f>
        <v>Valid</v>
      </c>
      <c r="E5082" t="str">
        <f>'Customer_Master'!I5082</f>
        <v>Valid</v>
      </c>
      <c r="F5082" t="str">
        <f>'Customer_Master'!X5082</f>
        <v>Complete</v>
      </c>
      <c r="G5082">
        <f>'Customer_Master'!Y5082</f>
        <v>100</v>
      </c>
    </row>
    <row r="5083" spans="1:7" x14ac:dyDescent="0.25">
      <c r="A5083" s="1" t="str">
        <f>'Customer_Master'!A5083</f>
        <v>CUST-01194</v>
      </c>
      <c r="B5083" s="1" t="str">
        <f>'Customer_Master'!D5083</f>
        <v>Thandiwe Musa</v>
      </c>
      <c r="C5083" s="1" t="str">
        <f>'Customer_Master'!E5083</f>
        <v>Coregroup Gmbh</v>
      </c>
      <c r="D5083" t="str">
        <f>'Customer_Master'!G5083</f>
        <v>Valid</v>
      </c>
      <c r="E5083" t="str">
        <f>'Customer_Master'!I5083</f>
        <v>Valid</v>
      </c>
      <c r="F5083" t="str">
        <f>'Customer_Master'!X5083</f>
        <v>Complete</v>
      </c>
      <c r="G5083">
        <f>'Customer_Master'!Y5083</f>
        <v>100</v>
      </c>
    </row>
    <row r="5084" spans="1:7" x14ac:dyDescent="0.25">
      <c r="A5084" s="1" t="str">
        <f>'Customer_Master'!A5084</f>
        <v>CUST-04688</v>
      </c>
      <c r="B5084" s="1" t="str">
        <f>'Customer_Master'!D5084</f>
        <v>Njeri Aliyu</v>
      </c>
      <c r="C5084" s="1" t="str">
        <f>'Customer_Master'!E5084</f>
        <v>Coredigital Plc</v>
      </c>
      <c r="D5084" t="str">
        <f>'Customer_Master'!G5084</f>
        <v>Valid</v>
      </c>
      <c r="E5084" t="str">
        <f>'Customer_Master'!I5084</f>
        <v>Valid</v>
      </c>
      <c r="F5084" t="str">
        <f>'Customer_Master'!X5084</f>
        <v>Complete</v>
      </c>
      <c r="G5084">
        <f>'Customer_Master'!Y5084</f>
        <v>100</v>
      </c>
    </row>
    <row r="5085" spans="1:7" x14ac:dyDescent="0.25">
      <c r="A5085" s="1" t="str">
        <f>'Customer_Master'!A5085</f>
        <v>CUST-02831</v>
      </c>
      <c r="B5085" s="1" t="str">
        <f>'Customer_Master'!D5085</f>
        <v>Hauwa Oladele</v>
      </c>
      <c r="C5085" s="1" t="str">
        <f>'Customer_Master'!E5085</f>
        <v>Lumensoft Gmbh</v>
      </c>
      <c r="D5085" t="str">
        <f>'Customer_Master'!G5085</f>
        <v>Valid</v>
      </c>
      <c r="E5085" t="str">
        <f>'Customer_Master'!I5085</f>
        <v>Valid</v>
      </c>
      <c r="F5085" t="str">
        <f>'Customer_Master'!X5085</f>
        <v>Complete</v>
      </c>
      <c r="G5085">
        <f>'Customer_Master'!Y5085</f>
        <v>100</v>
      </c>
    </row>
    <row r="5086" spans="1:7" x14ac:dyDescent="0.25">
      <c r="A5086" s="1" t="str">
        <f>'Customer_Master'!A5086</f>
        <v>CUST-03120</v>
      </c>
      <c r="B5086" s="1" t="str">
        <f>'Customer_Master'!D5086</f>
        <v>Zainab Adeleke</v>
      </c>
      <c r="C5086" s="1" t="str">
        <f>'Customer_Master'!E5086</f>
        <v>Datafinance Gmbh</v>
      </c>
      <c r="D5086" t="str">
        <f>'Customer_Master'!G5086</f>
        <v>Valid</v>
      </c>
      <c r="E5086" t="str">
        <f>'Customer_Master'!I5086</f>
        <v>Valid</v>
      </c>
      <c r="F5086" t="str">
        <f>'Customer_Master'!X5086</f>
        <v>Complete</v>
      </c>
      <c r="G5086">
        <f>'Customer_Master'!Y5086</f>
        <v>100</v>
      </c>
    </row>
    <row r="5087" spans="1:7" x14ac:dyDescent="0.25">
      <c r="A5087" s="1" t="str">
        <f>'Customer_Master'!A5087</f>
        <v>CUST-00333</v>
      </c>
      <c r="B5087" s="1" t="str">
        <f>'Customer_Master'!D5087</f>
        <v>Folake Asante</v>
      </c>
      <c r="C5087" s="1" t="str">
        <f>'Customer_Master'!E5087</f>
        <v>Payhub</v>
      </c>
      <c r="D5087" t="str">
        <f>'Customer_Master'!G5087</f>
        <v>Valid</v>
      </c>
      <c r="E5087" t="str">
        <f>'Customer_Master'!I5087</f>
        <v>Valid</v>
      </c>
      <c r="F5087" t="str">
        <f>'Customer_Master'!X5087</f>
        <v>Complete</v>
      </c>
      <c r="G5087">
        <f>'Customer_Master'!Y5087</f>
        <v>75</v>
      </c>
    </row>
    <row r="5088" spans="1:7" x14ac:dyDescent="0.25">
      <c r="A5088" s="1" t="str">
        <f>'Customer_Master'!A5088</f>
        <v>CUST-03624</v>
      </c>
      <c r="B5088" s="1" t="str">
        <f>'Customer_Master'!D5088</f>
        <v>Amani Musa</v>
      </c>
      <c r="C5088" s="1" t="str">
        <f>'Customer_Master'!E5088</f>
        <v>Chipper Cash</v>
      </c>
      <c r="D5088" t="str">
        <f>'Customer_Master'!G5088</f>
        <v>Valid</v>
      </c>
      <c r="E5088" t="str">
        <f>'Customer_Master'!I5088</f>
        <v>Valid</v>
      </c>
      <c r="F5088" t="str">
        <f>'Customer_Master'!X5088</f>
        <v>Complete</v>
      </c>
      <c r="G5088">
        <f>'Customer_Master'!Y5088</f>
        <v>100</v>
      </c>
    </row>
    <row r="5089" spans="1:7" x14ac:dyDescent="0.25">
      <c r="A5089" s="1" t="str">
        <f>'Customer_Master'!A5089</f>
        <v>CUST-01507</v>
      </c>
      <c r="B5089" s="1" t="str">
        <f>'Customer_Master'!D5089</f>
        <v>Hauwa Jones</v>
      </c>
      <c r="C5089" s="1" t="str">
        <f>'Customer_Master'!E5089</f>
        <v>Mpesa Solutions</v>
      </c>
      <c r="D5089" t="str">
        <f>'Customer_Master'!G5089</f>
        <v>Valid</v>
      </c>
      <c r="E5089" t="str">
        <f>'Customer_Master'!I5089</f>
        <v>Valid</v>
      </c>
      <c r="F5089" t="str">
        <f>'Customer_Master'!X5089</f>
        <v>Complete</v>
      </c>
      <c r="G5089">
        <f>'Customer_Master'!Y5089</f>
        <v>100</v>
      </c>
    </row>
    <row r="5090" spans="1:7" x14ac:dyDescent="0.25">
      <c r="A5090" s="1" t="str">
        <f>'Customer_Master'!A5090</f>
        <v>CUST-03238</v>
      </c>
      <c r="B5090" s="1" t="str">
        <f>'Customer_Master'!D5090</f>
        <v>Ogechi Makinde</v>
      </c>
      <c r="C5090" s="1" t="str">
        <f>'Customer_Master'!E5090</f>
        <v>Payhealth Llc</v>
      </c>
      <c r="D5090" t="str">
        <f>'Customer_Master'!G5090</f>
        <v>Valid</v>
      </c>
      <c r="E5090" t="str">
        <f>'Customer_Master'!I5090</f>
        <v>Valid</v>
      </c>
      <c r="F5090" t="str">
        <f>'Customer_Master'!X5090</f>
        <v>Complete</v>
      </c>
      <c r="G5090">
        <f>'Customer_Master'!Y5090</f>
        <v>100</v>
      </c>
    </row>
    <row r="5091" spans="1:7" x14ac:dyDescent="0.25">
      <c r="A5091" s="1" t="str">
        <f>'Customer_Master'!A5091</f>
        <v>CUST-04352</v>
      </c>
      <c r="B5091" s="1" t="str">
        <f>'Customer_Master'!D5091</f>
        <v>Ryan Abubakar</v>
      </c>
      <c r="C5091" s="1" t="str">
        <f>'Customer_Master'!E5091</f>
        <v>Mtn Group</v>
      </c>
      <c r="D5091" t="str">
        <f>'Customer_Master'!G5091</f>
        <v>Valid</v>
      </c>
      <c r="E5091" t="str">
        <f>'Customer_Master'!I5091</f>
        <v>Valid</v>
      </c>
      <c r="F5091" t="str">
        <f>'Customer_Master'!X5091</f>
        <v>Complete</v>
      </c>
      <c r="G5091">
        <f>'Customer_Master'!Y5091</f>
        <v>75</v>
      </c>
    </row>
    <row r="5092" spans="1:7" x14ac:dyDescent="0.25">
      <c r="A5092" s="1" t="str">
        <f>'Customer_Master'!A5092</f>
        <v>CUST-01651</v>
      </c>
      <c r="B5092" s="1" t="str">
        <f>'Customer_Master'!D5092</f>
        <v>Chibueze Obi</v>
      </c>
      <c r="C5092" s="1" t="str">
        <f>'Customer_Master'!E5092</f>
        <v>Apexlogic Ltd</v>
      </c>
      <c r="D5092" t="str">
        <f>'Customer_Master'!G5092</f>
        <v>Valid</v>
      </c>
      <c r="E5092" t="str">
        <f>'Customer_Master'!I5092</f>
        <v>Valid</v>
      </c>
      <c r="F5092" t="str">
        <f>'Customer_Master'!X5092</f>
        <v>Complete</v>
      </c>
      <c r="G5092">
        <f>'Customer_Master'!Y5092</f>
        <v>100</v>
      </c>
    </row>
    <row r="5093" spans="1:7" x14ac:dyDescent="0.25">
      <c r="A5093" s="1" t="str">
        <f>'Customer_Master'!A5093</f>
        <v>CUST-04281</v>
      </c>
      <c r="B5093" s="1" t="str">
        <f>'Customer_Master'!D5093</f>
        <v>Yetunde Musa</v>
      </c>
      <c r="C5093" s="1" t="str">
        <f>'Customer_Master'!E5093</f>
        <v>Apexlogistics</v>
      </c>
      <c r="D5093" t="str">
        <f>'Customer_Master'!G5093</f>
        <v>Valid</v>
      </c>
      <c r="E5093" t="str">
        <f>'Customer_Master'!I5093</f>
        <v>Valid</v>
      </c>
      <c r="F5093" t="str">
        <f>'Customer_Master'!X5093</f>
        <v>Complete</v>
      </c>
      <c r="G5093">
        <f>'Customer_Master'!Y5093</f>
        <v>100</v>
      </c>
    </row>
    <row r="5094" spans="1:7" x14ac:dyDescent="0.25">
      <c r="A5094" s="1" t="str">
        <f>'Customer_Master'!A5094</f>
        <v>CUST-01981</v>
      </c>
      <c r="B5094" s="1" t="str">
        <f>'Customer_Master'!D5094</f>
        <v>Wanjiru Khan</v>
      </c>
      <c r="C5094" s="1" t="str">
        <f>'Customer_Master'!E5094</f>
        <v>Helioai Plc</v>
      </c>
      <c r="D5094" t="str">
        <f>'Customer_Master'!G5094</f>
        <v>Valid</v>
      </c>
      <c r="E5094" t="str">
        <f>'Customer_Master'!I5094</f>
        <v>Valid</v>
      </c>
      <c r="F5094" t="str">
        <f>'Customer_Master'!X5094</f>
        <v>Complete</v>
      </c>
      <c r="G5094">
        <f>'Customer_Master'!Y5094</f>
        <v>100</v>
      </c>
    </row>
    <row r="5095" spans="1:7" x14ac:dyDescent="0.25">
      <c r="A5095" s="1" t="str">
        <f>'Customer_Master'!A5095</f>
        <v>CUST-04221</v>
      </c>
      <c r="B5095" s="1" t="str">
        <f>'Customer_Master'!D5095</f>
        <v>Adaeze Anyanwu</v>
      </c>
      <c r="C5095" s="1" t="str">
        <f>'Customer_Master'!E5095</f>
        <v>Payfinance</v>
      </c>
      <c r="D5095" t="str">
        <f>'Customer_Master'!G5095</f>
        <v>Valid</v>
      </c>
      <c r="E5095" t="str">
        <f>'Customer_Master'!I5095</f>
        <v>Valid</v>
      </c>
      <c r="F5095" t="str">
        <f>'Customer_Master'!X5095</f>
        <v>Complete</v>
      </c>
      <c r="G5095">
        <f>'Customer_Master'!Y5095</f>
        <v>100</v>
      </c>
    </row>
    <row r="5096" spans="1:7" x14ac:dyDescent="0.25">
      <c r="A5096" s="1" t="str">
        <f>'Customer_Master'!A5096</f>
        <v>CUST-00996</v>
      </c>
      <c r="B5096" s="1" t="str">
        <f>'Customer_Master'!D5096</f>
        <v>Amaka Adebayo</v>
      </c>
      <c r="C5096" s="1" t="str">
        <f>'Customer_Master'!E5096</f>
        <v>Brightai</v>
      </c>
      <c r="D5096" t="str">
        <f>'Customer_Master'!G5096</f>
        <v>Valid</v>
      </c>
      <c r="E5096" t="str">
        <f>'Customer_Master'!I5096</f>
        <v>Valid</v>
      </c>
      <c r="F5096" t="str">
        <f>'Customer_Master'!X5096</f>
        <v>Complete</v>
      </c>
      <c r="G5096">
        <f>'Customer_Master'!Y5096</f>
        <v>100</v>
      </c>
    </row>
    <row r="5097" spans="1:7" x14ac:dyDescent="0.25">
      <c r="A5097" s="1" t="str">
        <f>'Customer_Master'!A5097</f>
        <v>CUST-03595</v>
      </c>
      <c r="B5097" s="1" t="str">
        <f>'Customer_Master'!D5097</f>
        <v>Mark O'Brien</v>
      </c>
      <c r="C5097" s="1" t="str">
        <f>'Customer_Master'!E5097</f>
        <v>Orbitsystems Ltd</v>
      </c>
      <c r="D5097" t="str">
        <f>'Customer_Master'!G5097</f>
        <v>Valid</v>
      </c>
      <c r="E5097" t="str">
        <f>'Customer_Master'!I5097</f>
        <v>Valid</v>
      </c>
      <c r="F5097" t="str">
        <f>'Customer_Master'!X5097</f>
        <v>Complete</v>
      </c>
      <c r="G5097">
        <f>'Customer_Master'!Y5097</f>
        <v>100</v>
      </c>
    </row>
    <row r="5098" spans="1:7" x14ac:dyDescent="0.25">
      <c r="A5098" s="1" t="str">
        <f>'Customer_Master'!A5098</f>
        <v>CUST-01887</v>
      </c>
      <c r="B5098" s="1" t="str">
        <f>'Customer_Master'!D5098</f>
        <v>Favour Murphy</v>
      </c>
      <c r="C5098" s="1" t="str">
        <f>'Customer_Master'!E5098</f>
        <v>Paylabs</v>
      </c>
      <c r="D5098" t="str">
        <f>'Customer_Master'!G5098</f>
        <v>Valid</v>
      </c>
      <c r="E5098" t="str">
        <f>'Customer_Master'!I5098</f>
        <v>Valid</v>
      </c>
      <c r="F5098" t="str">
        <f>'Customer_Master'!X5098</f>
        <v>Complete</v>
      </c>
      <c r="G5098">
        <f>'Customer_Master'!Y5098</f>
        <v>75</v>
      </c>
    </row>
    <row r="5099" spans="1:7" x14ac:dyDescent="0.25">
      <c r="A5099" s="1" t="str">
        <f>'Customer_Master'!A5099</f>
        <v>CUST-01927</v>
      </c>
      <c r="B5099" s="1" t="str">
        <f>'Customer_Master'!D5099</f>
        <v>Funmi</v>
      </c>
      <c r="C5099" s="1" t="str">
        <f>'Customer_Master'!E5099</f>
        <v>Hivelogic Llc</v>
      </c>
      <c r="D5099" t="str">
        <f>'Customer_Master'!G5099</f>
        <v>Valid</v>
      </c>
      <c r="E5099" t="str">
        <f>'Customer_Master'!I5099</f>
        <v>Valid</v>
      </c>
      <c r="F5099" t="str">
        <f>'Customer_Master'!X5099</f>
        <v>Incomplete</v>
      </c>
      <c r="G5099">
        <f>'Customer_Master'!Y5099</f>
        <v>60</v>
      </c>
    </row>
    <row r="5100" spans="1:7" x14ac:dyDescent="0.25">
      <c r="A5100" s="1" t="str">
        <f>'Customer_Master'!A5100</f>
        <v>CUST-00412</v>
      </c>
      <c r="B5100" s="1" t="str">
        <f>'Customer_Master'!D5100</f>
        <v>Chioma Lawal</v>
      </c>
      <c r="C5100" s="1" t="str">
        <f>'Customer_Master'!E5100</f>
        <v>Paylabs Ltd</v>
      </c>
      <c r="D5100" t="str">
        <f>'Customer_Master'!G5100</f>
        <v>Valid</v>
      </c>
      <c r="E5100" t="str">
        <f>'Customer_Master'!I5100</f>
        <v>Valid</v>
      </c>
      <c r="F5100" t="str">
        <f>'Customer_Master'!X5100</f>
        <v>Complete</v>
      </c>
      <c r="G5100">
        <f>'Customer_Master'!Y5100</f>
        <v>100</v>
      </c>
    </row>
    <row r="5101" spans="1:7" x14ac:dyDescent="0.25">
      <c r="A5101" s="1" t="str">
        <f>'Customer_Master'!A5101</f>
        <v>CUST-00457</v>
      </c>
      <c r="B5101" s="1" t="str">
        <f>'Customer_Master'!D5101</f>
        <v>Niyi Evans</v>
      </c>
      <c r="C5101" s="1" t="str">
        <f>'Customer_Master'!E5101</f>
        <v>Andela</v>
      </c>
      <c r="D5101" t="str">
        <f>'Customer_Master'!G5101</f>
        <v>Valid</v>
      </c>
      <c r="E5101" t="str">
        <f>'Customer_Master'!I5101</f>
        <v>Valid</v>
      </c>
      <c r="F5101" t="str">
        <f>'Customer_Master'!X5101</f>
        <v>Complete</v>
      </c>
      <c r="G5101">
        <f>'Customer_Master'!Y5101</f>
        <v>75</v>
      </c>
    </row>
    <row r="5102" spans="1:7" x14ac:dyDescent="0.25">
      <c r="A5102" s="1" t="str">
        <f>'Customer_Master'!A5102</f>
        <v>CUST-03730</v>
      </c>
      <c r="B5102" s="1" t="str">
        <f>'Customer_Master'!D5102</f>
        <v>Sarah Abubakar</v>
      </c>
      <c r="C5102" s="1" t="str">
        <f>'Customer_Master'!E5102</f>
        <v>Cowrywise</v>
      </c>
      <c r="D5102" t="str">
        <f>'Customer_Master'!G5102</f>
        <v>Valid</v>
      </c>
      <c r="E5102" t="str">
        <f>'Customer_Master'!I5102</f>
        <v>Valid</v>
      </c>
      <c r="F5102" t="str">
        <f>'Customer_Master'!X5102</f>
        <v>Complete</v>
      </c>
      <c r="G5102">
        <f>'Customer_Master'!Y5102</f>
        <v>75</v>
      </c>
    </row>
    <row r="5103" spans="1:7" x14ac:dyDescent="0.25">
      <c r="A5103" s="1" t="str">
        <f>'Customer_Master'!A5103</f>
        <v>CUST-04821</v>
      </c>
      <c r="B5103" s="1" t="str">
        <f>'Customer_Master'!D5103</f>
        <v>Gbenga Mensah</v>
      </c>
      <c r="C5103" s="1" t="str">
        <f>'Customer_Master'!E5103</f>
        <v>Flutterwave</v>
      </c>
      <c r="D5103" t="str">
        <f>'Customer_Master'!G5103</f>
        <v>Valid</v>
      </c>
      <c r="E5103" t="str">
        <f>'Customer_Master'!I5103</f>
        <v>Valid</v>
      </c>
      <c r="F5103" t="str">
        <f>'Customer_Master'!X5103</f>
        <v>Complete</v>
      </c>
      <c r="G5103">
        <f>'Customer_Master'!Y5103</f>
        <v>100</v>
      </c>
    </row>
    <row r="5104" spans="1:7" x14ac:dyDescent="0.25">
      <c r="A5104" s="1" t="str">
        <f>'Customer_Master'!A5104</f>
        <v>CUST-01939</v>
      </c>
      <c r="B5104" s="1" t="str">
        <f>'Customer_Master'!D5104</f>
        <v>Femke Adebayo</v>
      </c>
      <c r="C5104" s="1" t="str">
        <f>'Customer_Master'!E5104</f>
        <v>Heliohub Ltd</v>
      </c>
      <c r="D5104" t="str">
        <f>'Customer_Master'!G5104</f>
        <v>Valid</v>
      </c>
      <c r="E5104" t="str">
        <f>'Customer_Master'!I5104</f>
        <v>Valid</v>
      </c>
      <c r="F5104" t="str">
        <f>'Customer_Master'!X5104</f>
        <v>Complete</v>
      </c>
      <c r="G5104">
        <f>'Customer_Master'!Y5104</f>
        <v>100</v>
      </c>
    </row>
    <row r="5105" spans="1:7" x14ac:dyDescent="0.25">
      <c r="A5105" s="1" t="str">
        <f>'Customer_Master'!A5105</f>
        <v>CUST-04780</v>
      </c>
      <c r="B5105" s="1" t="str">
        <f>'Customer_Master'!D5105</f>
        <v>Folake Naidoo</v>
      </c>
      <c r="C5105" s="1" t="str">
        <f>'Customer_Master'!E5105</f>
        <v>Lumenpay</v>
      </c>
      <c r="D5105" t="str">
        <f>'Customer_Master'!G5105</f>
        <v>Valid</v>
      </c>
      <c r="E5105" t="str">
        <f>'Customer_Master'!I5105</f>
        <v>Valid</v>
      </c>
      <c r="F5105" t="str">
        <f>'Customer_Master'!X5105</f>
        <v>Complete</v>
      </c>
      <c r="G5105">
        <f>'Customer_Master'!Y5105</f>
        <v>75</v>
      </c>
    </row>
    <row r="5106" spans="1:7" x14ac:dyDescent="0.25">
      <c r="A5106" s="1" t="str">
        <f>'Customer_Master'!A5106</f>
        <v>CUST-03155</v>
      </c>
      <c r="B5106" s="1" t="str">
        <f>'Customer_Master'!D5106</f>
        <v>Tosin Khan</v>
      </c>
      <c r="C5106" s="1" t="str">
        <f>'Customer_Master'!E5106</f>
        <v>Apexworks Llc</v>
      </c>
      <c r="D5106" t="str">
        <f>'Customer_Master'!G5106</f>
        <v>Valid</v>
      </c>
      <c r="E5106" t="str">
        <f>'Customer_Master'!I5106</f>
        <v>Valid</v>
      </c>
      <c r="F5106" t="str">
        <f>'Customer_Master'!X5106</f>
        <v>Complete</v>
      </c>
      <c r="G5106">
        <f>'Customer_Master'!Y5106</f>
        <v>100</v>
      </c>
    </row>
    <row r="5107" spans="1:7" x14ac:dyDescent="0.25">
      <c r="A5107" s="1" t="str">
        <f>'Customer_Master'!A5107</f>
        <v>CUST-00759</v>
      </c>
      <c r="B5107" s="1" t="str">
        <f>'Customer_Master'!D5107</f>
        <v>Precious Anyanwu</v>
      </c>
      <c r="C5107" s="1" t="str">
        <f>'Customer_Master'!E5107</f>
        <v>Flutterwave</v>
      </c>
      <c r="D5107" t="str">
        <f>'Customer_Master'!G5107</f>
        <v>Valid</v>
      </c>
      <c r="E5107" t="str">
        <f>'Customer_Master'!I5107</f>
        <v>Valid</v>
      </c>
      <c r="F5107" t="str">
        <f>'Customer_Master'!X5107</f>
        <v>Complete</v>
      </c>
      <c r="G5107">
        <f>'Customer_Master'!Y5107</f>
        <v>100</v>
      </c>
    </row>
    <row r="5108" spans="1:7" x14ac:dyDescent="0.25">
      <c r="A5108" s="1" t="str">
        <f>'Customer_Master'!A5108</f>
        <v>CUST-04923</v>
      </c>
      <c r="B5108" s="1" t="str">
        <f>'Customer_Master'!D5108</f>
        <v>Precious Idris</v>
      </c>
      <c r="C5108" s="1" t="str">
        <f>'Customer_Master'!E5108</f>
        <v>Andela</v>
      </c>
      <c r="D5108" t="str">
        <f>'Customer_Master'!G5108</f>
        <v>Valid</v>
      </c>
      <c r="E5108" t="str">
        <f>'Customer_Master'!I5108</f>
        <v>Valid</v>
      </c>
      <c r="F5108" t="str">
        <f>'Customer_Master'!X5108</f>
        <v>Complete</v>
      </c>
      <c r="G5108">
        <f>'Customer_Master'!Y5108</f>
        <v>100</v>
      </c>
    </row>
    <row r="5109" spans="1:7" x14ac:dyDescent="0.25">
      <c r="A5109" s="1" t="str">
        <f>'Customer_Master'!A5109</f>
        <v>CUST-00491</v>
      </c>
      <c r="B5109" s="1" t="str">
        <f>'Customer_Master'!D5109</f>
        <v>Sola Dlamini</v>
      </c>
      <c r="C5109" s="1" t="str">
        <f>'Customer_Master'!E5109</f>
        <v>Leadfinance</v>
      </c>
      <c r="D5109" t="str">
        <f>'Customer_Master'!G5109</f>
        <v>Valid</v>
      </c>
      <c r="E5109" t="str">
        <f>'Customer_Master'!I5109</f>
        <v>Valid</v>
      </c>
      <c r="F5109" t="str">
        <f>'Customer_Master'!X5109</f>
        <v>Complete</v>
      </c>
      <c r="G5109">
        <f>'Customer_Master'!Y5109</f>
        <v>75</v>
      </c>
    </row>
    <row r="5110" spans="1:7" x14ac:dyDescent="0.25">
      <c r="A5110" s="1" t="str">
        <f>'Customer_Master'!A5110</f>
        <v>CUST-02526</v>
      </c>
      <c r="B5110" s="1" t="str">
        <f>'Customer_Master'!D5110</f>
        <v>Brian Wilson</v>
      </c>
      <c r="C5110" s="1" t="str">
        <f>'Customer_Master'!E5110</f>
        <v>Flutterwave</v>
      </c>
      <c r="D5110" t="str">
        <f>'Customer_Master'!G5110</f>
        <v>Valid</v>
      </c>
      <c r="E5110" t="str">
        <f>'Customer_Master'!I5110</f>
        <v>Valid</v>
      </c>
      <c r="F5110" t="str">
        <f>'Customer_Master'!X5110</f>
        <v>Complete</v>
      </c>
      <c r="G5110">
        <f>'Customer_Master'!Y5110</f>
        <v>75</v>
      </c>
    </row>
    <row r="5111" spans="1:7" x14ac:dyDescent="0.25">
      <c r="A5111" s="1" t="str">
        <f>'Customer_Master'!A5111</f>
        <v>CUST-03129</v>
      </c>
      <c r="B5111" s="1" t="str">
        <f>'Customer_Master'!D5111</f>
        <v>Adaora Smith</v>
      </c>
      <c r="C5111" s="1" t="str">
        <f>'Customer_Master'!E5111</f>
        <v>Carbon</v>
      </c>
      <c r="D5111" t="str">
        <f>'Customer_Master'!G5111</f>
        <v>Valid</v>
      </c>
      <c r="E5111" t="str">
        <f>'Customer_Master'!I5111</f>
        <v>Valid</v>
      </c>
      <c r="F5111" t="str">
        <f>'Customer_Master'!X5111</f>
        <v>Complete</v>
      </c>
      <c r="G5111">
        <f>'Customer_Master'!Y5111</f>
        <v>100</v>
      </c>
    </row>
    <row r="5112" spans="1:7" x14ac:dyDescent="0.25">
      <c r="A5112" s="1" t="str">
        <f>'Customer_Master'!A5112</f>
        <v>CUST-03506</v>
      </c>
      <c r="B5112" s="1" t="str">
        <f>'Customer_Master'!D5112</f>
        <v>Michael Botha</v>
      </c>
      <c r="C5112" s="1" t="str">
        <f>'Customer_Master'!E5112</f>
        <v>Not Available</v>
      </c>
      <c r="D5112" t="str">
        <f>'Customer_Master'!G5112</f>
        <v>Valid</v>
      </c>
      <c r="E5112" t="str">
        <f>'Customer_Master'!I5112</f>
        <v>Valid</v>
      </c>
      <c r="F5112" t="str">
        <f>'Customer_Master'!X5112</f>
        <v>Incomplete</v>
      </c>
      <c r="G5112">
        <f>'Customer_Master'!Y5112</f>
        <v>60</v>
      </c>
    </row>
    <row r="5113" spans="1:7" x14ac:dyDescent="0.25">
      <c r="A5113" s="1" t="str">
        <f>'Customer_Master'!A5113</f>
        <v>CUST-03083</v>
      </c>
      <c r="B5113" s="1" t="str">
        <f>'Customer_Master'!D5113</f>
        <v>Tosin Evans</v>
      </c>
      <c r="C5113" s="1" t="str">
        <f>'Customer_Master'!E5113</f>
        <v>Paycommerce Inc</v>
      </c>
      <c r="D5113" t="str">
        <f>'Customer_Master'!G5113</f>
        <v>Valid</v>
      </c>
      <c r="E5113" t="str">
        <f>'Customer_Master'!I5113</f>
        <v>Valid</v>
      </c>
      <c r="F5113" t="str">
        <f>'Customer_Master'!X5113</f>
        <v>Complete</v>
      </c>
      <c r="G5113">
        <f>'Customer_Master'!Y5113</f>
        <v>75</v>
      </c>
    </row>
    <row r="5114" spans="1:7" x14ac:dyDescent="0.25">
      <c r="A5114" s="1" t="str">
        <f>'Customer_Master'!A5114</f>
        <v>CUST-03627</v>
      </c>
      <c r="B5114" s="1" t="str">
        <f>'Customer_Master'!D5114</f>
        <v>Thandiwe Obi</v>
      </c>
      <c r="C5114" s="1" t="str">
        <f>'Customer_Master'!E5114</f>
        <v>Moniepoint</v>
      </c>
      <c r="D5114" t="str">
        <f>'Customer_Master'!G5114</f>
        <v>Valid</v>
      </c>
      <c r="E5114" t="str">
        <f>'Customer_Master'!I5114</f>
        <v>Valid</v>
      </c>
      <c r="F5114" t="str">
        <f>'Customer_Master'!X5114</f>
        <v>Complete</v>
      </c>
      <c r="G5114">
        <f>'Customer_Master'!Y5114</f>
        <v>100</v>
      </c>
    </row>
    <row r="5115" spans="1:7" x14ac:dyDescent="0.25">
      <c r="A5115" s="1" t="str">
        <f>'Customer_Master'!A5115</f>
        <v>CUST-04776</v>
      </c>
      <c r="B5115" s="1" t="str">
        <f>'Customer_Master'!D5115</f>
        <v>Nomvula Musa</v>
      </c>
      <c r="C5115" s="1" t="str">
        <f>'Customer_Master'!E5115</f>
        <v>Orbitsolutions Llc</v>
      </c>
      <c r="D5115" t="str">
        <f>'Customer_Master'!G5115</f>
        <v>Valid</v>
      </c>
      <c r="E5115" t="str">
        <f>'Customer_Master'!I5115</f>
        <v>Valid</v>
      </c>
      <c r="F5115" t="str">
        <f>'Customer_Master'!X5115</f>
        <v>Complete</v>
      </c>
      <c r="G5115">
        <f>'Customer_Master'!Y5115</f>
        <v>100</v>
      </c>
    </row>
    <row r="5116" spans="1:7" x14ac:dyDescent="0.25">
      <c r="A5116" s="1" t="str">
        <f>'Customer_Master'!A5116</f>
        <v>CUST-01249</v>
      </c>
      <c r="B5116" s="1" t="str">
        <f>'Customer_Master'!D5116</f>
        <v>Ifeanyi Oladipo</v>
      </c>
      <c r="C5116" s="1" t="str">
        <f>'Customer_Master'!E5116</f>
        <v>Fluxcapital</v>
      </c>
      <c r="D5116" t="str">
        <f>'Customer_Master'!G5116</f>
        <v>Valid</v>
      </c>
      <c r="E5116" t="str">
        <f>'Customer_Master'!I5116</f>
        <v>Valid</v>
      </c>
      <c r="F5116" t="str">
        <f>'Customer_Master'!X5116</f>
        <v>Complete</v>
      </c>
      <c r="G5116">
        <f>'Customer_Master'!Y5116</f>
        <v>100</v>
      </c>
    </row>
    <row r="5117" spans="1:7" x14ac:dyDescent="0.25">
      <c r="A5117" s="1" t="str">
        <f>'Customer_Master'!A5117</f>
        <v>CUST-01174</v>
      </c>
      <c r="B5117" s="1" t="str">
        <f>'Customer_Master'!D5117</f>
        <v>Chizoba Mensah</v>
      </c>
      <c r="C5117" s="1" t="str">
        <f>'Customer_Master'!E5117</f>
        <v>Jumia</v>
      </c>
      <c r="D5117" t="str">
        <f>'Customer_Master'!G5117</f>
        <v>Valid</v>
      </c>
      <c r="E5117" t="str">
        <f>'Customer_Master'!I5117</f>
        <v>Valid</v>
      </c>
      <c r="F5117" t="str">
        <f>'Customer_Master'!X5117</f>
        <v>Complete</v>
      </c>
      <c r="G5117">
        <f>'Customer_Master'!Y5117</f>
        <v>75</v>
      </c>
    </row>
    <row r="5118" spans="1:7" x14ac:dyDescent="0.25">
      <c r="A5118" s="1" t="str">
        <f>'Customer_Master'!A5118</f>
        <v>CUST-03710</v>
      </c>
      <c r="B5118" s="1" t="str">
        <f>'Customer_Master'!D5118</f>
        <v>Tobi Patel</v>
      </c>
      <c r="C5118" s="1" t="str">
        <f>'Customer_Master'!E5118</f>
        <v>Lumensolutions Ltd</v>
      </c>
      <c r="D5118" t="str">
        <f>'Customer_Master'!G5118</f>
        <v>Valid</v>
      </c>
      <c r="E5118" t="str">
        <f>'Customer_Master'!I5118</f>
        <v>Valid</v>
      </c>
      <c r="F5118" t="str">
        <f>'Customer_Master'!X5118</f>
        <v>Complete</v>
      </c>
      <c r="G5118">
        <f>'Customer_Master'!Y5118</f>
        <v>75</v>
      </c>
    </row>
    <row r="5119" spans="1:7" x14ac:dyDescent="0.25">
      <c r="A5119" s="1" t="str">
        <f>'Customer_Master'!A5119</f>
        <v>CUST-00575</v>
      </c>
      <c r="B5119" s="1" t="str">
        <f>'Customer_Master'!D5119</f>
        <v>Tosin Idris</v>
      </c>
      <c r="C5119" s="1" t="str">
        <f>'Customer_Master'!E5119</f>
        <v>Orbitsolutions</v>
      </c>
      <c r="D5119" t="str">
        <f>'Customer_Master'!G5119</f>
        <v>Valid</v>
      </c>
      <c r="E5119" t="str">
        <f>'Customer_Master'!I5119</f>
        <v>Valid</v>
      </c>
      <c r="F5119" t="str">
        <f>'Customer_Master'!X5119</f>
        <v>Complete</v>
      </c>
      <c r="G5119">
        <f>'Customer_Master'!Y5119</f>
        <v>100</v>
      </c>
    </row>
    <row r="5120" spans="1:7" x14ac:dyDescent="0.25">
      <c r="A5120" s="1" t="str">
        <f>'Customer_Master'!A5120</f>
        <v>CUST-00354</v>
      </c>
      <c r="B5120" s="1" t="str">
        <f>'Customer_Master'!D5120</f>
        <v>Kemi Davies</v>
      </c>
      <c r="C5120" s="1" t="str">
        <f>'Customer_Master'!E5120</f>
        <v>Vaultlabs</v>
      </c>
      <c r="D5120" t="str">
        <f>'Customer_Master'!G5120</f>
        <v>Valid</v>
      </c>
      <c r="E5120" t="str">
        <f>'Customer_Master'!I5120</f>
        <v>Valid</v>
      </c>
      <c r="F5120" t="str">
        <f>'Customer_Master'!X5120</f>
        <v>Complete</v>
      </c>
      <c r="G5120">
        <f>'Customer_Master'!Y5120</f>
        <v>100</v>
      </c>
    </row>
    <row r="5121" spans="1:7" x14ac:dyDescent="0.25">
      <c r="A5121" s="1" t="str">
        <f>'Customer_Master'!A5121</f>
        <v>CUST-03300</v>
      </c>
      <c r="B5121" s="1" t="str">
        <f>'Customer_Master'!D5121</f>
        <v>Tope Garba</v>
      </c>
      <c r="C5121" s="1" t="str">
        <f>'Customer_Master'!E5121</f>
        <v>Chipper Cash</v>
      </c>
      <c r="D5121" t="str">
        <f>'Customer_Master'!G5121</f>
        <v>Valid</v>
      </c>
      <c r="E5121" t="str">
        <f>'Customer_Master'!I5121</f>
        <v>Valid</v>
      </c>
      <c r="F5121" t="str">
        <f>'Customer_Master'!X5121</f>
        <v>Complete</v>
      </c>
      <c r="G5121">
        <f>'Customer_Master'!Y5121</f>
        <v>100</v>
      </c>
    </row>
    <row r="5122" spans="1:7" x14ac:dyDescent="0.25">
      <c r="A5122" s="1" t="str">
        <f>'Customer_Master'!A5122</f>
        <v>CUST-02089</v>
      </c>
      <c r="B5122" s="1" t="str">
        <f>'Customer_Master'!D5122</f>
        <v>Thomas Wilson</v>
      </c>
      <c r="C5122" s="1" t="str">
        <f>'Customer_Master'!E5122</f>
        <v>Not Available</v>
      </c>
      <c r="D5122" t="str">
        <f>'Customer_Master'!G5122</f>
        <v>Valid</v>
      </c>
      <c r="E5122" t="str">
        <f>'Customer_Master'!I5122</f>
        <v>Valid</v>
      </c>
      <c r="F5122" t="str">
        <f>'Customer_Master'!X5122</f>
        <v>Incomplete</v>
      </c>
      <c r="G5122">
        <f>'Customer_Master'!Y5122</f>
        <v>60</v>
      </c>
    </row>
    <row r="5123" spans="1:7" x14ac:dyDescent="0.25">
      <c r="A5123" s="1" t="str">
        <f>'Customer_Master'!A5123</f>
        <v>CUST-00777</v>
      </c>
      <c r="B5123" s="1" t="str">
        <f>'Customer_Master'!D5123</f>
        <v>Uche Kelly</v>
      </c>
      <c r="C5123" s="1" t="str">
        <f>'Customer_Master'!E5123</f>
        <v>Paypay Ltd</v>
      </c>
      <c r="D5123" t="str">
        <f>'Customer_Master'!G5123</f>
        <v>Valid</v>
      </c>
      <c r="E5123" t="str">
        <f>'Customer_Master'!I5123</f>
        <v>Valid</v>
      </c>
      <c r="F5123" t="str">
        <f>'Customer_Master'!X5123</f>
        <v>Complete</v>
      </c>
      <c r="G5123">
        <f>'Customer_Master'!Y5123</f>
        <v>100</v>
      </c>
    </row>
    <row r="5124" spans="1:7" x14ac:dyDescent="0.25">
      <c r="A5124" s="1" t="str">
        <f>'Customer_Master'!A5124</f>
        <v>CUST-03291</v>
      </c>
      <c r="B5124" s="1" t="str">
        <f>'Customer_Master'!D5124</f>
        <v>Chidi Khan</v>
      </c>
      <c r="C5124" s="1" t="str">
        <f>'Customer_Master'!E5124</f>
        <v>Heliohub Inc</v>
      </c>
      <c r="D5124" t="str">
        <f>'Customer_Master'!G5124</f>
        <v>Valid</v>
      </c>
      <c r="E5124" t="str">
        <f>'Customer_Master'!I5124</f>
        <v>Valid</v>
      </c>
      <c r="F5124" t="str">
        <f>'Customer_Master'!X5124</f>
        <v>Complete</v>
      </c>
      <c r="G5124">
        <f>'Customer_Master'!Y5124</f>
        <v>100</v>
      </c>
    </row>
    <row r="5125" spans="1:7" x14ac:dyDescent="0.25">
      <c r="A5125" s="1" t="str">
        <f>'Customer_Master'!A5125</f>
        <v>CUST-00311</v>
      </c>
      <c r="B5125" s="1" t="str">
        <f>'Customer_Master'!D5125</f>
        <v>Mercy Okafor</v>
      </c>
      <c r="C5125" s="1" t="str">
        <f>'Customer_Master'!E5125</f>
        <v>Payanalytics Llc</v>
      </c>
      <c r="D5125" t="str">
        <f>'Customer_Master'!G5125</f>
        <v>Valid</v>
      </c>
      <c r="E5125" t="str">
        <f>'Customer_Master'!I5125</f>
        <v>Valid</v>
      </c>
      <c r="F5125" t="str">
        <f>'Customer_Master'!X5125</f>
        <v>Complete</v>
      </c>
      <c r="G5125">
        <f>'Customer_Master'!Y5125</f>
        <v>100</v>
      </c>
    </row>
    <row r="5126" spans="1:7" x14ac:dyDescent="0.25">
      <c r="A5126" s="1" t="str">
        <f>'Customer_Master'!A5126</f>
        <v>CUST-02029</v>
      </c>
      <c r="B5126" s="1" t="str">
        <f>'Customer_Master'!D5126</f>
        <v>Yakubu Balogun</v>
      </c>
      <c r="C5126" s="1" t="str">
        <f>'Customer_Master'!E5126</f>
        <v>Zensystems Inc</v>
      </c>
      <c r="D5126" t="str">
        <f>'Customer_Master'!G5126</f>
        <v>Valid</v>
      </c>
      <c r="E5126" t="str">
        <f>'Customer_Master'!I5126</f>
        <v>Valid</v>
      </c>
      <c r="F5126" t="str">
        <f>'Customer_Master'!X5126</f>
        <v>Complete</v>
      </c>
      <c r="G5126">
        <f>'Customer_Master'!Y5126</f>
        <v>100</v>
      </c>
    </row>
    <row r="5127" spans="1:7" x14ac:dyDescent="0.25">
      <c r="A5127" s="1" t="str">
        <f>'Customer_Master'!A5127</f>
        <v>CUST-02996</v>
      </c>
      <c r="B5127" s="1" t="str">
        <f>'Customer_Master'!D5127</f>
        <v>Hannah Akinola</v>
      </c>
      <c r="C5127" s="1" t="str">
        <f>'Customer_Master'!E5127</f>
        <v>Moniepoint</v>
      </c>
      <c r="D5127" t="str">
        <f>'Customer_Master'!G5127</f>
        <v>Valid</v>
      </c>
      <c r="E5127" t="str">
        <f>'Customer_Master'!I5127</f>
        <v>Valid</v>
      </c>
      <c r="F5127" t="str">
        <f>'Customer_Master'!X5127</f>
        <v>Complete</v>
      </c>
      <c r="G5127">
        <f>'Customer_Master'!Y5127</f>
        <v>100</v>
      </c>
    </row>
    <row r="5128" spans="1:7" x14ac:dyDescent="0.25">
      <c r="A5128" s="1" t="str">
        <f>'Customer_Master'!A5128</f>
        <v>CUST-01379</v>
      </c>
      <c r="B5128" s="1" t="str">
        <f>'Customer_Master'!D5128</f>
        <v>Tosin Obi</v>
      </c>
      <c r="C5128" s="1" t="str">
        <f>'Customer_Master'!E5128</f>
        <v>Cellulant</v>
      </c>
      <c r="D5128" t="str">
        <f>'Customer_Master'!G5128</f>
        <v>Valid</v>
      </c>
      <c r="E5128" t="str">
        <f>'Customer_Master'!I5128</f>
        <v>Valid</v>
      </c>
      <c r="F5128" t="str">
        <f>'Customer_Master'!X5128</f>
        <v>Complete</v>
      </c>
      <c r="G5128">
        <f>'Customer_Master'!Y5128</f>
        <v>100</v>
      </c>
    </row>
    <row r="5129" spans="1:7" x14ac:dyDescent="0.25">
      <c r="A5129" s="1" t="str">
        <f>'Customer_Master'!A5129</f>
        <v>CUST-01496</v>
      </c>
      <c r="B5129" s="1" t="str">
        <f>'Customer_Master'!D5129</f>
        <v>Kayode Oladipo</v>
      </c>
      <c r="C5129" s="1" t="str">
        <f>'Customer_Master'!E5129</f>
        <v>Orbitcapital Plc</v>
      </c>
      <c r="D5129" t="str">
        <f>'Customer_Master'!G5129</f>
        <v>Valid</v>
      </c>
      <c r="E5129" t="str">
        <f>'Customer_Master'!I5129</f>
        <v>Valid</v>
      </c>
      <c r="F5129" t="str">
        <f>'Customer_Master'!X5129</f>
        <v>Complete</v>
      </c>
      <c r="G5129">
        <f>'Customer_Master'!Y5129</f>
        <v>75</v>
      </c>
    </row>
    <row r="5130" spans="1:7" x14ac:dyDescent="0.25">
      <c r="A5130" s="1" t="str">
        <f>'Customer_Master'!A5130</f>
        <v>CUST-04403</v>
      </c>
      <c r="B5130" s="1" t="str">
        <f>'Customer_Master'!D5130</f>
        <v>Chioma Taylor</v>
      </c>
      <c r="C5130" s="1" t="str">
        <f>'Customer_Master'!E5130</f>
        <v>Orbitsolutions Plc</v>
      </c>
      <c r="D5130" t="str">
        <f>'Customer_Master'!G5130</f>
        <v>Valid</v>
      </c>
      <c r="E5130" t="str">
        <f>'Customer_Master'!I5130</f>
        <v>Valid</v>
      </c>
      <c r="F5130" t="str">
        <f>'Customer_Master'!X5130</f>
        <v>Complete</v>
      </c>
      <c r="G5130">
        <f>'Customer_Master'!Y5130</f>
        <v>100</v>
      </c>
    </row>
    <row r="5131" spans="1:7" x14ac:dyDescent="0.25">
      <c r="A5131" s="1" t="str">
        <f>'Customer_Master'!A5131</f>
        <v>CUST-03543</v>
      </c>
      <c r="B5131" s="1" t="str">
        <f>'Customer_Master'!D5131</f>
        <v>Emmanuel Taylor</v>
      </c>
      <c r="C5131" s="1" t="str">
        <f>'Customer_Master'!E5131</f>
        <v>Swiftfinance Ltd</v>
      </c>
      <c r="D5131" t="str">
        <f>'Customer_Master'!G5131</f>
        <v>Valid</v>
      </c>
      <c r="E5131" t="str">
        <f>'Customer_Master'!I5131</f>
        <v>Valid</v>
      </c>
      <c r="F5131" t="str">
        <f>'Customer_Master'!X5131</f>
        <v>Complete</v>
      </c>
      <c r="G5131">
        <f>'Customer_Master'!Y5131</f>
        <v>100</v>
      </c>
    </row>
  </sheetData>
  <conditionalFormatting sqref="G2:G51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5892A-0337-40E2-8E1C-F97CE1B6E3DA}">
  <dimension ref="A1:E40"/>
  <sheetViews>
    <sheetView workbookViewId="0">
      <selection activeCell="A2" sqref="A2"/>
    </sheetView>
  </sheetViews>
  <sheetFormatPr defaultRowHeight="15" x14ac:dyDescent="0.25"/>
  <cols>
    <col min="1" max="5" width="34.28515625" customWidth="1"/>
  </cols>
  <sheetData>
    <row r="1" spans="1:5" ht="21" x14ac:dyDescent="0.35">
      <c r="A1" s="9" t="s">
        <v>35875</v>
      </c>
      <c r="B1" s="3"/>
      <c r="C1" s="3"/>
      <c r="D1" s="3"/>
      <c r="E1" s="3"/>
    </row>
    <row r="2" spans="1:5" x14ac:dyDescent="0.25">
      <c r="A2" s="4" t="str">
        <f>"Source: Customer_Master (live) — "&amp;TEXT(ROWS(Customer_Master[CustomerID]),"#,##0")&amp;" records — Last refreshed "&amp;TEXT(Refresh_Log!B2,"mmm d, yyyy")</f>
        <v>Source: Customer_Master (live) — 5,130 records — Last refreshed Aug 6, 2026</v>
      </c>
    </row>
    <row r="3" spans="1:5" ht="21.95" customHeight="1" x14ac:dyDescent="0.25">
      <c r="A3" s="45" t="str">
        <f>"⚠ "&amp;TEXT(C13,"#,##0")&amp;" of "&amp;TEXT(C5,"#,##0")&amp;" records ("&amp;TEXT(D13,"0.0%")&amp;") need remediation — see Exceptions tab"</f>
        <v>⚠ 1,555 of 5,130 records (30.3%) need remediation — see Exceptions tab</v>
      </c>
      <c r="B3" s="45"/>
      <c r="C3" s="45"/>
      <c r="D3" s="45"/>
      <c r="E3" s="45"/>
    </row>
    <row r="4" spans="1:5" x14ac:dyDescent="0.25">
      <c r="A4" s="25" t="s">
        <v>35876</v>
      </c>
      <c r="B4" s="26"/>
      <c r="C4" s="26"/>
      <c r="D4" s="26"/>
      <c r="E4" s="26"/>
    </row>
    <row r="5" spans="1:5" x14ac:dyDescent="0.25">
      <c r="A5" s="27" t="s">
        <v>35847</v>
      </c>
      <c r="B5" s="27"/>
      <c r="C5" s="28">
        <f>ROWS(Customer_Master[CustomerID])</f>
        <v>5130</v>
      </c>
      <c r="D5" s="27"/>
      <c r="E5" s="27"/>
    </row>
    <row r="6" spans="1:5" x14ac:dyDescent="0.25">
      <c r="A6" s="27" t="s">
        <v>35852</v>
      </c>
      <c r="B6" s="27"/>
      <c r="C6" s="29">
        <f>AVERAGE(Customer_Master[Data Quality Score])/100</f>
        <v>0.90072124756335281</v>
      </c>
      <c r="D6" s="27"/>
      <c r="E6" s="27"/>
    </row>
    <row r="7" spans="1:5" x14ac:dyDescent="0.25">
      <c r="A7" s="27" t="s">
        <v>35850</v>
      </c>
      <c r="B7" s="27"/>
      <c r="C7" s="30">
        <f>COUNTIF(Customer_Master[Customer Completeness],"Complete")</f>
        <v>4659</v>
      </c>
      <c r="D7" s="31">
        <f>C7/$C$5</f>
        <v>0.90818713450292399</v>
      </c>
      <c r="E7" s="27"/>
    </row>
    <row r="8" spans="1:5" x14ac:dyDescent="0.25">
      <c r="A8" s="27" t="s">
        <v>35851</v>
      </c>
      <c r="B8" s="27"/>
      <c r="C8" s="30">
        <f>COUNTIF(Customer_Master[Customer Completeness],"Incomplete")</f>
        <v>471</v>
      </c>
      <c r="D8" s="31">
        <f>C8/$C$5</f>
        <v>9.1812865497076027E-2</v>
      </c>
      <c r="E8" s="27"/>
    </row>
    <row r="9" spans="1:5" x14ac:dyDescent="0.25">
      <c r="A9" s="27" t="s">
        <v>35848</v>
      </c>
      <c r="B9" s="27"/>
      <c r="C9" s="30">
        <f>COUNTIF(Customer_Master[Email Status],"Valid")</f>
        <v>4920</v>
      </c>
      <c r="D9" s="31">
        <f>C9/$C$5</f>
        <v>0.95906432748538006</v>
      </c>
      <c r="E9" s="27"/>
    </row>
    <row r="10" spans="1:5" x14ac:dyDescent="0.25">
      <c r="A10" s="27" t="s">
        <v>35849</v>
      </c>
      <c r="B10" s="27"/>
      <c r="C10" s="30">
        <f>COUNTIF(Customer_Master[Email Status],"Invalid")</f>
        <v>210</v>
      </c>
      <c r="D10" s="31">
        <f>C10/$C$5</f>
        <v>4.0935672514619881E-2</v>
      </c>
      <c r="E10" s="27"/>
    </row>
    <row r="11" spans="1:5" x14ac:dyDescent="0.25">
      <c r="A11" s="27" t="s">
        <v>35877</v>
      </c>
      <c r="B11" s="27"/>
      <c r="C11" s="30">
        <f>COUNTIF(Customer_Master[Phone Status],"Valid")</f>
        <v>5023</v>
      </c>
      <c r="D11" s="31">
        <f>C11/$C$5</f>
        <v>0.97914230019493176</v>
      </c>
      <c r="E11" s="27"/>
    </row>
    <row r="12" spans="1:5" x14ac:dyDescent="0.25">
      <c r="A12" s="27" t="s">
        <v>35878</v>
      </c>
      <c r="B12" s="27"/>
      <c r="C12" s="30">
        <f>COUNTIF(Customer_Master[Phone Status],"Invalid")</f>
        <v>107</v>
      </c>
      <c r="D12" s="31">
        <f>C12/$C$5</f>
        <v>2.0857699805068228E-2</v>
      </c>
      <c r="E12" s="27"/>
    </row>
    <row r="13" spans="1:5" x14ac:dyDescent="0.25">
      <c r="A13" s="27" t="s">
        <v>35879</v>
      </c>
      <c r="B13" s="27"/>
      <c r="C13" s="32">
        <f>COUNTIF(Customer_Master[Data Quality Score],"&lt;"&amp;Config!$B$11)</f>
        <v>1555</v>
      </c>
      <c r="D13" s="33">
        <f>C13/$C$5</f>
        <v>0.30311890838206629</v>
      </c>
      <c r="E13" s="27"/>
    </row>
    <row r="15" spans="1:5" x14ac:dyDescent="0.25">
      <c r="A15" s="25" t="s">
        <v>35880</v>
      </c>
      <c r="B15" s="26"/>
      <c r="C15" s="26"/>
      <c r="D15" s="26"/>
      <c r="E15" s="26"/>
    </row>
    <row r="16" spans="1:5" x14ac:dyDescent="0.25">
      <c r="A16" s="34" t="s">
        <v>35881</v>
      </c>
      <c r="B16" s="35" t="s">
        <v>35882</v>
      </c>
      <c r="C16" s="35" t="s">
        <v>35883</v>
      </c>
      <c r="D16" s="35" t="s">
        <v>35884</v>
      </c>
      <c r="E16" s="35" t="s">
        <v>35885</v>
      </c>
    </row>
    <row r="17" spans="1:5" x14ac:dyDescent="0.25">
      <c r="A17" s="27" t="s">
        <v>149</v>
      </c>
      <c r="B17" s="27">
        <f>COUNTIF(Customer_Master[CustomerStatus],$A17)</f>
        <v>1010</v>
      </c>
      <c r="C17" s="36">
        <f>AVERAGEIF(Customer_Master[CustomerStatus],$A17,Customer_Master[Data Quality Score])/100</f>
        <v>0.90702970297029706</v>
      </c>
      <c r="D17" s="36">
        <f>COUNTIFS(Customer_Master[CustomerStatus],$A17,Customer_Master[Customer Completeness],"Complete")/B17</f>
        <v>0.9138613861386139</v>
      </c>
      <c r="E17" s="36">
        <f>COUNTIFS(Customer_Master[CustomerStatus],$A17,Customer_Master[Email Status],"Valid")/B17</f>
        <v>0.96633663366336631</v>
      </c>
    </row>
    <row r="18" spans="1:5" x14ac:dyDescent="0.25">
      <c r="A18" s="27" t="s">
        <v>196</v>
      </c>
      <c r="B18" s="27">
        <f>COUNTIF(Customer_Master[CustomerStatus],$A18)</f>
        <v>804</v>
      </c>
      <c r="C18" s="36">
        <f>AVERAGEIF(Customer_Master[CustomerStatus],$A18,Customer_Master[Data Quality Score])/100</f>
        <v>0.90261194029850744</v>
      </c>
      <c r="D18" s="36">
        <f>COUNTIFS(Customer_Master[CustomerStatus],$A18,Customer_Master[Customer Completeness],"Complete")/B18</f>
        <v>0.90671641791044777</v>
      </c>
      <c r="E18" s="36">
        <f>COUNTIFS(Customer_Master[CustomerStatus],$A18,Customer_Master[Email Status],"Valid")/B18</f>
        <v>0.95024875621890548</v>
      </c>
    </row>
    <row r="19" spans="1:5" x14ac:dyDescent="0.25">
      <c r="A19" s="27" t="s">
        <v>266</v>
      </c>
      <c r="B19" s="27">
        <f>COUNTIF(Customer_Master[CustomerStatus],$A19)</f>
        <v>327</v>
      </c>
      <c r="C19" s="36">
        <f>AVERAGEIF(Customer_Master[CustomerStatus],$A19,Customer_Master[Data Quality Score])/100</f>
        <v>0.89602446483180431</v>
      </c>
      <c r="D19" s="36">
        <f>COUNTIFS(Customer_Master[CustomerStatus],$A19,Customer_Master[Customer Completeness],"Complete")/B19</f>
        <v>0.90519877675840976</v>
      </c>
      <c r="E19" s="36">
        <f>COUNTIFS(Customer_Master[CustomerStatus],$A19,Customer_Master[Email Status],"Valid")/B19</f>
        <v>0.95412844036697253</v>
      </c>
    </row>
    <row r="20" spans="1:5" x14ac:dyDescent="0.25">
      <c r="A20" s="27" t="s">
        <v>180</v>
      </c>
      <c r="B20" s="27">
        <f>COUNTIF(Customer_Master[CustomerStatus],$A20)</f>
        <v>916</v>
      </c>
      <c r="C20" s="36">
        <f>AVERAGEIF(Customer_Master[CustomerStatus],$A20,Customer_Master[Data Quality Score])/100</f>
        <v>0.89312227074235806</v>
      </c>
      <c r="D20" s="36">
        <f>COUNTIFS(Customer_Master[CustomerStatus],$A20,Customer_Master[Customer Completeness],"Complete")/B20</f>
        <v>0.90393013100436681</v>
      </c>
      <c r="E20" s="36">
        <f>COUNTIFS(Customer_Master[CustomerStatus],$A20,Customer_Master[Email Status],"Valid")/B20</f>
        <v>0.95851528384279472</v>
      </c>
    </row>
    <row r="21" spans="1:5" x14ac:dyDescent="0.25">
      <c r="A21" s="27" t="s">
        <v>69</v>
      </c>
      <c r="B21" s="27">
        <f>COUNTIF(Customer_Master[CustomerStatus],$A21)</f>
        <v>1184</v>
      </c>
      <c r="C21" s="36">
        <f>AVERAGEIF(Customer_Master[CustomerStatus],$A21,Customer_Master[Data Quality Score])/100</f>
        <v>0.90591216216216208</v>
      </c>
      <c r="D21" s="36">
        <f>COUNTIFS(Customer_Master[CustomerStatus],$A21,Customer_Master[Customer Completeness],"Complete")/B21</f>
        <v>0.91469594594594594</v>
      </c>
      <c r="E21" s="36">
        <f>COUNTIFS(Customer_Master[CustomerStatus],$A21,Customer_Master[Email Status],"Valid")/B21</f>
        <v>0.95608108108108103</v>
      </c>
    </row>
    <row r="22" spans="1:5" x14ac:dyDescent="0.25">
      <c r="A22" s="27" t="s">
        <v>32</v>
      </c>
      <c r="B22" s="27">
        <f>COUNTIF(Customer_Master[CustomerStatus],$A22)</f>
        <v>419</v>
      </c>
      <c r="C22" s="36">
        <f>AVERAGEIF(Customer_Master[CustomerStatus],$A22,Customer_Master[Data Quality Score])/100</f>
        <v>0.89343675417661106</v>
      </c>
      <c r="D22" s="36">
        <f>COUNTIFS(Customer_Master[CustomerStatus],$A22,Customer_Master[Customer Completeness],"Complete")/B22</f>
        <v>0.8949880668257757</v>
      </c>
      <c r="E22" s="36">
        <f>COUNTIFS(Customer_Master[CustomerStatus],$A22,Customer_Master[Email Status],"Valid")/B22</f>
        <v>0.96181384248210022</v>
      </c>
    </row>
    <row r="23" spans="1:5" x14ac:dyDescent="0.25">
      <c r="A23" s="27" t="s">
        <v>52</v>
      </c>
      <c r="B23" s="27">
        <f>COUNTIF(Customer_Master[CustomerStatus],$A23)</f>
        <v>470</v>
      </c>
      <c r="C23" s="36">
        <f>AVERAGEIF(Customer_Master[CustomerStatus],$A23,Customer_Master[Data Quality Score])/100</f>
        <v>0.8954255319148936</v>
      </c>
      <c r="D23" s="36">
        <f>COUNTIFS(Customer_Master[CustomerStatus],$A23,Customer_Master[Customer Completeness],"Complete")/B23</f>
        <v>0.9042553191489362</v>
      </c>
      <c r="E23" s="36">
        <f>COUNTIFS(Customer_Master[CustomerStatus],$A23,Customer_Master[Email Status],"Valid")/B23</f>
        <v>0.96808510638297873</v>
      </c>
    </row>
    <row r="24" spans="1:5" x14ac:dyDescent="0.25">
      <c r="A24" s="34" t="s">
        <v>35886</v>
      </c>
      <c r="B24" s="34">
        <f>SUM(B17:B23)</f>
        <v>5130</v>
      </c>
      <c r="C24" s="29">
        <f>AVERAGE(Customer_Master[Data Quality Score])/100</f>
        <v>0.90072124756335281</v>
      </c>
      <c r="D24" s="29">
        <f>COUNTIF(Customer_Master[Customer Completeness],"Complete")/B24</f>
        <v>0.90818713450292399</v>
      </c>
      <c r="E24" s="29">
        <f>COUNTIF(Customer_Master[Email Status],"Valid")/B24</f>
        <v>0.95906432748538006</v>
      </c>
    </row>
    <row r="26" spans="1:5" x14ac:dyDescent="0.25">
      <c r="A26" s="20" t="s">
        <v>35919</v>
      </c>
      <c r="B26" s="16"/>
      <c r="C26" s="16"/>
      <c r="D26" s="16"/>
      <c r="E26" s="46"/>
    </row>
    <row r="27" spans="1:5" x14ac:dyDescent="0.25">
      <c r="A27" s="21" t="s">
        <v>35920</v>
      </c>
      <c r="B27" s="13"/>
      <c r="C27" s="14">
        <f>COUNTIF('Customer_Master'!$AF$2:$AF$5131,"Yes")</f>
        <v>946</v>
      </c>
      <c r="D27" s="15">
        <f>C27/$C$5</f>
        <v>0.18440545808966863</v>
      </c>
      <c r="E27" s="23"/>
    </row>
    <row r="28" spans="1:5" x14ac:dyDescent="0.25">
      <c r="A28" s="21" t="s">
        <v>35921</v>
      </c>
      <c r="B28" s="13"/>
      <c r="C28" s="14">
        <f ca="1">COUNTIF('Customer_Master'!$AH$2:$AH$5131,"Yes")</f>
        <v>1600</v>
      </c>
      <c r="D28" s="15">
        <f ca="1">C28/$C$5</f>
        <v>0.31189083820662766</v>
      </c>
      <c r="E28" s="23"/>
    </row>
    <row r="29" spans="1:5" x14ac:dyDescent="0.25">
      <c r="A29" s="22" t="s">
        <v>35922</v>
      </c>
      <c r="B29" s="17"/>
      <c r="C29" s="18">
        <f>COUNTIFS('Customer_Master'!$Y$2:$Y$5131,"&lt;"&amp;Config!$B$11,'Customer_Master'!$W$2:$W$5131,"Not Assigned")</f>
        <v>40</v>
      </c>
      <c r="D29" s="19">
        <f>C29/$C$13</f>
        <v>2.5723472668810289E-2</v>
      </c>
      <c r="E29" s="24"/>
    </row>
    <row r="31" spans="1:5" x14ac:dyDescent="0.25">
      <c r="A31" s="25" t="s">
        <v>35923</v>
      </c>
      <c r="B31" s="25"/>
      <c r="C31" s="25"/>
      <c r="D31" s="25"/>
      <c r="E31" s="25"/>
    </row>
    <row r="32" spans="1:5" x14ac:dyDescent="0.25">
      <c r="A32" s="35" t="s">
        <v>35881</v>
      </c>
      <c r="B32" s="35" t="s">
        <v>35924</v>
      </c>
      <c r="C32" s="35" t="s">
        <v>35882</v>
      </c>
      <c r="D32" s="35" t="s">
        <v>35925</v>
      </c>
      <c r="E32" s="35" t="s">
        <v>35926</v>
      </c>
    </row>
    <row r="33" spans="1:5" x14ac:dyDescent="0.25">
      <c r="A33" s="47" t="s">
        <v>69</v>
      </c>
      <c r="B33" s="48" t="s">
        <v>35927</v>
      </c>
      <c r="C33" s="30">
        <f>COUNTIF(Customer_Master[CustomerStatus],$A33)</f>
        <v>1184</v>
      </c>
      <c r="D33" s="30">
        <f>COUNTIFS(Customer_Master[CustomerStatus],$A33,Customer_Master[Data Quality Score],"&lt;"&amp;Config!$B$11)</f>
        <v>339</v>
      </c>
      <c r="E33" s="36">
        <f>D33/C33</f>
        <v>0.28631756756756754</v>
      </c>
    </row>
    <row r="34" spans="1:5" x14ac:dyDescent="0.25">
      <c r="A34" s="47" t="s">
        <v>266</v>
      </c>
      <c r="B34" s="48" t="s">
        <v>35927</v>
      </c>
      <c r="C34" s="30">
        <f>COUNTIF(Customer_Master[CustomerStatus],$A34)</f>
        <v>327</v>
      </c>
      <c r="D34" s="30">
        <f>COUNTIFS(Customer_Master[CustomerStatus],$A34,Customer_Master[Data Quality Score],"&lt;"&amp;Config!$B$11)</f>
        <v>102</v>
      </c>
      <c r="E34" s="36">
        <f t="shared" ref="E34:E39" si="0">D34/C34</f>
        <v>0.31192660550458717</v>
      </c>
    </row>
    <row r="35" spans="1:5" x14ac:dyDescent="0.25">
      <c r="A35" s="47" t="s">
        <v>196</v>
      </c>
      <c r="B35" s="48" t="s">
        <v>35928</v>
      </c>
      <c r="C35" s="30">
        <f>COUNTIF(Customer_Master[CustomerStatus],$A35)</f>
        <v>804</v>
      </c>
      <c r="D35" s="30">
        <f>COUNTIFS(Customer_Master[CustomerStatus],$A35,Customer_Master[Data Quality Score],"&lt;"&amp;Config!$B$11)</f>
        <v>240</v>
      </c>
      <c r="E35" s="36">
        <f t="shared" si="0"/>
        <v>0.29850746268656714</v>
      </c>
    </row>
    <row r="36" spans="1:5" x14ac:dyDescent="0.25">
      <c r="A36" s="47" t="s">
        <v>180</v>
      </c>
      <c r="B36" s="48" t="s">
        <v>35928</v>
      </c>
      <c r="C36" s="30">
        <f>COUNTIF(Customer_Master[CustomerStatus],$A36)</f>
        <v>916</v>
      </c>
      <c r="D36" s="30">
        <f>COUNTIFS(Customer_Master[CustomerStatus],$A36,Customer_Master[Data Quality Score],"&lt;"&amp;Config!$B$11)</f>
        <v>292</v>
      </c>
      <c r="E36" s="36">
        <f t="shared" si="0"/>
        <v>0.31877729257641924</v>
      </c>
    </row>
    <row r="37" spans="1:5" x14ac:dyDescent="0.25">
      <c r="A37" s="47" t="s">
        <v>149</v>
      </c>
      <c r="B37" s="48" t="s">
        <v>35928</v>
      </c>
      <c r="C37" s="30">
        <f>COUNTIF(Customer_Master[CustomerStatus],$A37)</f>
        <v>1010</v>
      </c>
      <c r="D37" s="30">
        <f>COUNTIFS(Customer_Master[CustomerStatus],$A37,Customer_Master[Data Quality Score],"&lt;"&amp;Config!$B$11)</f>
        <v>291</v>
      </c>
      <c r="E37" s="36">
        <f t="shared" si="0"/>
        <v>0.2881188118811881</v>
      </c>
    </row>
    <row r="38" spans="1:5" x14ac:dyDescent="0.25">
      <c r="A38" s="47" t="s">
        <v>32</v>
      </c>
      <c r="B38" s="48" t="s">
        <v>35929</v>
      </c>
      <c r="C38" s="30">
        <f>COUNTIF(Customer_Master[CustomerStatus],$A38)</f>
        <v>419</v>
      </c>
      <c r="D38" s="30">
        <f>COUNTIFS(Customer_Master[CustomerStatus],$A38,Customer_Master[Data Quality Score],"&lt;"&amp;Config!$B$11)</f>
        <v>134</v>
      </c>
      <c r="E38" s="36">
        <f t="shared" si="0"/>
        <v>0.31980906921241048</v>
      </c>
    </row>
    <row r="39" spans="1:5" x14ac:dyDescent="0.25">
      <c r="A39" s="47" t="s">
        <v>52</v>
      </c>
      <c r="B39" s="48" t="s">
        <v>35929</v>
      </c>
      <c r="C39" s="30">
        <f>COUNTIF(Customer_Master[CustomerStatus],$A39)</f>
        <v>470</v>
      </c>
      <c r="D39" s="30">
        <f>COUNTIFS(Customer_Master[CustomerStatus],$A39,Customer_Master[Data Quality Score],"&lt;"&amp;Config!$B$11)</f>
        <v>157</v>
      </c>
      <c r="E39" s="36">
        <f t="shared" si="0"/>
        <v>0.33404255319148934</v>
      </c>
    </row>
    <row r="40" spans="1:5" x14ac:dyDescent="0.25">
      <c r="A40" s="34" t="s">
        <v>35886</v>
      </c>
      <c r="B40" s="34"/>
      <c r="C40" s="28">
        <f>SUM(C33:C39)</f>
        <v>5130</v>
      </c>
      <c r="D40" s="28">
        <f>SUM(D33:D39)</f>
        <v>1555</v>
      </c>
      <c r="E40" s="29">
        <f>D40/C40</f>
        <v>0.30311890838206629</v>
      </c>
    </row>
  </sheetData>
  <mergeCells count="1">
    <mergeCell ref="A3:E3"/>
  </mergeCells>
  <conditionalFormatting sqref="C17:C2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{A3380DD7-4A03-4841-8D36-1D4D205151BD}</x14:id>
        </ext>
      </extLst>
    </cfRule>
  </conditionalFormatting>
  <conditionalFormatting sqref="D17:D2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{9604BE01-34A9-4513-9EB7-5A0A8237EE3C}</x14:id>
        </ext>
      </extLst>
    </cfRule>
  </conditionalFormatting>
  <conditionalFormatting sqref="E33:E39">
    <cfRule type="colorScale" priority="3">
      <colorScale>
        <cfvo type="min"/>
        <cfvo type="percentile" val="50"/>
        <cfvo type="max"/>
        <color rgb="FFC6EFCE"/>
        <color rgb="FFFFEB9C"/>
        <color rgb="FFFFC7CE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380DD7-4A03-4841-8D36-1D4D205151BD}">
            <x14:dataBar minLength="0" maxLength="100" negativeBarColorSameAsPositive="1" axisPosition="none">
              <x14:cfvo type="min"/>
              <x14:cfvo type="max"/>
            </x14:dataBar>
          </x14:cfRule>
          <xm:sqref>C17:C23</xm:sqref>
        </x14:conditionalFormatting>
        <x14:conditionalFormatting xmlns:xm="http://schemas.microsoft.com/office/excel/2006/main">
          <x14:cfRule type="dataBar" id="{9604BE01-34A9-4513-9EB7-5A0A8237EE3C}">
            <x14:dataBar minLength="0" maxLength="100" negativeBarColorSameAsPositive="1" axisPosition="none">
              <x14:cfvo type="min"/>
              <x14:cfvo type="max"/>
            </x14:dataBar>
          </x14:cfRule>
          <xm:sqref>D17:D23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FF28F-BC8B-4CDC-A4DD-C66BB01CF0F7}">
  <dimension ref="A1:M155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21" customWidth="1"/>
    <col min="2" max="3" width="26.7109375" customWidth="1"/>
    <col min="4" max="4" width="15.140625" bestFit="1" customWidth="1"/>
    <col min="5" max="5" width="25.28515625" bestFit="1" customWidth="1"/>
    <col min="6" max="9" width="21" customWidth="1"/>
    <col min="10" max="10" width="32.42578125" customWidth="1"/>
    <col min="11" max="11" width="18.28515625" bestFit="1" customWidth="1"/>
    <col min="12" max="12" width="12.7109375" bestFit="1" customWidth="1"/>
    <col min="13" max="13" width="41.85546875" customWidth="1"/>
  </cols>
  <sheetData>
    <row r="1" spans="1:13" ht="18.75" x14ac:dyDescent="0.3">
      <c r="A1" s="11" t="s">
        <v>35904</v>
      </c>
      <c r="B1" s="12"/>
      <c r="C1" s="12"/>
      <c r="D1" s="12"/>
      <c r="E1" s="12"/>
      <c r="F1" s="12"/>
      <c r="G1" s="12"/>
      <c r="H1" s="12"/>
      <c r="I1" s="12"/>
      <c r="J1" s="12"/>
    </row>
    <row r="2" spans="1:13" x14ac:dyDescent="0.25">
      <c r="A2" s="4" t="str">
        <f>"Records scoring below "&amp;Config!$B$11&amp;"/100 — "&amp;COUNTA(A5:A5135)&amp;" records need review. Threshold is set in Config!B11."</f>
        <v>Records scoring below 80/100 — 1555 records need review. Threshold is set in Config!B11.</v>
      </c>
    </row>
    <row r="4" spans="1:13" x14ac:dyDescent="0.25">
      <c r="A4" s="44" t="s">
        <v>0</v>
      </c>
      <c r="B4" s="44" t="s">
        <v>3</v>
      </c>
      <c r="C4" s="44" t="s">
        <v>4</v>
      </c>
      <c r="D4" s="44" t="s">
        <v>12</v>
      </c>
      <c r="E4" s="44" t="s">
        <v>35918</v>
      </c>
      <c r="F4" s="44" t="s">
        <v>5</v>
      </c>
      <c r="G4" s="44" t="s">
        <v>33809</v>
      </c>
      <c r="H4" s="44" t="s">
        <v>6</v>
      </c>
      <c r="I4" s="44" t="s">
        <v>33810</v>
      </c>
      <c r="J4" s="44" t="s">
        <v>35905</v>
      </c>
      <c r="K4" s="44" t="s">
        <v>35915</v>
      </c>
      <c r="L4" s="44" t="s">
        <v>35906</v>
      </c>
      <c r="M4" s="44" t="s">
        <v>35903</v>
      </c>
    </row>
    <row r="5" spans="1:13" x14ac:dyDescent="0.25">
      <c r="A5" s="27" t="str" cm="1">
        <f t="array" ref="A5:A1559">IFERROR(_xlfn.SORTBY(_xlfn._xlws.FILTER('Customer_Master'!$A$2:$A$5131,'Customer_Master'!$Y$2:$Y$5131&lt;Config!$B$11),_xlfn._xlws.FILTER('Customer_Master'!$Y$2:$Y$5131,'Customer_Master'!$Y$2:$Y$5131&lt;Config!$B$11),1),"")</f>
        <v>CUST-00625</v>
      </c>
      <c r="B5" s="27" t="str" cm="1">
        <f t="array" ref="B5:B1559">IFERROR(_xlfn.SORTBY(_xlfn._xlws.FILTER('Customer_Master'!$D$2:$D$5131,'Customer_Master'!$Y$2:$Y$5131&lt;Config!$B$11),_xlfn._xlws.FILTER('Customer_Master'!$Y$2:$Y$5131,'Customer_Master'!$Y$2:$Y$5131&lt;Config!$B$11),1),"")</f>
        <v>Matthew Anyanwu</v>
      </c>
      <c r="C5" s="27" t="str" cm="1">
        <f t="array" ref="C5:C1559">IFERROR(_xlfn.SORTBY(_xlfn._xlws.FILTER('Customer_Master'!$E$2:$E$5131,'Customer_Master'!$Y$2:$Y$5131&lt;Config!$B$11),_xlfn._xlws.FILTER('Customer_Master'!$Y$2:$Y$5131,'Customer_Master'!$Y$2:$Y$5131&lt;Config!$B$11),1),"")</f>
        <v>Not Available</v>
      </c>
      <c r="D5" s="27" t="str" cm="1">
        <f t="array" ref="D5:D1559">IFERROR(_xlfn.SORTBY(_xlfn._xlws.FILTER('Customer_Master'!$O$2:$O$5131,'Customer_Master'!$Y$2:$Y$5131&lt;Config!$B$11),_xlfn._xlws.FILTER('Customer_Master'!$Y$2:$Y$5131,'Customer_Master'!$Y$2:$Y$5131&lt;Config!$B$11),1),"")</f>
        <v>Lead</v>
      </c>
      <c r="E5" s="27" t="str" cm="1">
        <f t="array" ref="E5:E1559">IFERROR(_xlfn.SORTBY(_xlfn._xlws.FILTER('Customer_Master'!$W$2:$W$5131,'Customer_Master'!$Y$2:$Y$5131&lt;Config!$B$11),_xlfn._xlws.FILTER('Customer_Master'!$Y$2:$Y$5131,'Customer_Master'!$Y$2:$Y$5131&lt;Config!$B$11),1),"")</f>
        <v>Tola Adeniyi</v>
      </c>
      <c r="F5" s="27" t="str" cm="1">
        <f t="array" ref="F5:F1559">IFERROR(_xlfn.SORTBY(_xlfn._xlws.FILTER('Customer_Master'!$F$2:$F$5131,'Customer_Master'!$Y$2:$Y$5131&lt;Config!$B$11),_xlfn._xlws.FILTER('Customer_Master'!$Y$2:$Y$5131,'Customer_Master'!$Y$2:$Y$5131&lt;Config!$B$11),1),"")</f>
        <v>matthewanyanwu@gmail.com</v>
      </c>
      <c r="G5" s="27" t="str" cm="1">
        <f t="array" ref="G5:G1559">IFERROR(_xlfn.SORTBY(_xlfn._xlws.FILTER('Customer_Master'!$G$2:$G$5131,'Customer_Master'!$Y$2:$Y$5131&lt;Config!$B$11),_xlfn._xlws.FILTER('Customer_Master'!$Y$2:$Y$5131,'Customer_Master'!$Y$2:$Y$5131&lt;Config!$B$11),1),"")</f>
        <v>Valid</v>
      </c>
      <c r="H5" s="27" t="str" cm="1">
        <f t="array" ref="H5:H1559">IFERROR(_xlfn.SORTBY(_xlfn._xlws.FILTER('Customer_Master'!$H$2:$H$5131,'Customer_Master'!$Y$2:$Y$5131&lt;Config!$B$11),_xlfn._xlws.FILTER('Customer_Master'!$Y$2:$Y$5131,'Customer_Master'!$Y$2:$Y$5131&lt;Config!$B$11),1),"")</f>
        <v>+44 532 727 669</v>
      </c>
      <c r="I5" s="27" t="str" cm="1">
        <f t="array" ref="I5:I1559">IFERROR(_xlfn.SORTBY(_xlfn._xlws.FILTER('Customer_Master'!$I$2:$I$5131,'Customer_Master'!$Y$2:$Y$5131&lt;Config!$B$11),_xlfn._xlws.FILTER('Customer_Master'!$Y$2:$Y$5131,'Customer_Master'!$Y$2:$Y$5131&lt;Config!$B$11),1),"")</f>
        <v>Valid</v>
      </c>
      <c r="J5" s="27" t="str" cm="1">
        <f t="array" ref="J5:J1559">IFERROR(_xlfn.SORTBY(_xlfn._xlws.FILTER('Customer_Master'!$X$2:$X$5131,'Customer_Master'!$Y$2:$Y$5131&lt;Config!$B$11),_xlfn._xlws.FILTER('Customer_Master'!$Y$2:$Y$5131,'Customer_Master'!$Y$2:$Y$5131&lt;Config!$B$11),1),"")</f>
        <v>Incomplete</v>
      </c>
      <c r="K5" s="27" t="str" cm="1">
        <f t="array" ref="K5:K1559">IFERROR(_xlfn.SORTBY(_xlfn._xlws.FILTER('Customer_Master'!$AF$2:$AF$5131,'Customer_Master'!$Y$2:$Y$5131&lt;Config!$B$11),_xlfn._xlws.FILTER('Customer_Master'!$Y$2:$Y$5131,'Customer_Master'!$Y$2:$Y$5131&lt;Config!$B$11),1),"")</f>
        <v>Yes</v>
      </c>
      <c r="L5" s="27" cm="1">
        <f t="array" ref="L5:L1559">IFERROR(_xlfn.SORTBY(_xlfn._xlws.FILTER('Customer_Master'!$Y$2:$Y$5131,'Customer_Master'!$Y$2:$Y$5131&lt;Config!$B$11),_xlfn._xlws.FILTER('Customer_Master'!$Y$2:$Y$5131,'Customer_Master'!$Y$2:$Y$5131&lt;Config!$B$11),1),"")</f>
        <v>35</v>
      </c>
      <c r="M5" s="27" t="str" cm="1">
        <f t="array" ref="M5:M1559">IFERROR(_xlfn.SORTBY(_xlfn._xlws.FILTER('Customer_Master'!$AC$2:$AC$5131,'Customer_Master'!$Y$2:$Y$5131&lt;Config!$B$11),_xlfn._xlws.FILTER('Customer_Master'!$Y$2:$Y$5131,'Customer_Master'!$Y$2:$Y$5131&lt;Config!$B$11),1),"")</f>
        <v>Incomplete Profile; Potential Duplicate</v>
      </c>
    </row>
    <row r="6" spans="1:13" x14ac:dyDescent="0.25">
      <c r="A6" s="27" t="str">
        <v>CUST-03906</v>
      </c>
      <c r="B6" s="27" t="str">
        <v>Anke Hassan</v>
      </c>
      <c r="C6" s="27" t="str">
        <v>Not Available</v>
      </c>
      <c r="D6" s="27" t="str">
        <v>Churned</v>
      </c>
      <c r="E6" s="27" t="str">
        <v>Aisha Mohammed</v>
      </c>
      <c r="F6" s="27" t="str">
        <v>anke_hassan@outlook.com</v>
      </c>
      <c r="G6" s="27" t="str">
        <v>Valid</v>
      </c>
      <c r="H6" s="27" t="str">
        <v>+234-748-871267</v>
      </c>
      <c r="I6" s="27" t="str">
        <v>Valid</v>
      </c>
      <c r="J6" s="27" t="str">
        <v>Incomplete</v>
      </c>
      <c r="K6" s="27" t="str">
        <v>Yes</v>
      </c>
      <c r="L6" s="27">
        <v>35</v>
      </c>
      <c r="M6" s="27" t="str">
        <v>Incomplete Profile; Potential Duplicate</v>
      </c>
    </row>
    <row r="7" spans="1:13" x14ac:dyDescent="0.25">
      <c r="A7" s="27" t="str">
        <v>CUST-03511</v>
      </c>
      <c r="B7" s="27" t="str">
        <v>Uche Adewale</v>
      </c>
      <c r="C7" s="27" t="str">
        <v>Not Available</v>
      </c>
      <c r="D7" s="27" t="str">
        <v>Prospect</v>
      </c>
      <c r="E7" s="27" t="str">
        <v>Michael Bello</v>
      </c>
      <c r="F7" s="27" t="str">
        <v>uche_adewale@moniepoint.africa</v>
      </c>
      <c r="G7" s="27" t="str">
        <v>Valid</v>
      </c>
      <c r="H7" s="27" t="str">
        <v>+31-592-836944</v>
      </c>
      <c r="I7" s="27" t="str">
        <v>Valid</v>
      </c>
      <c r="J7" s="27" t="str">
        <v>Incomplete</v>
      </c>
      <c r="K7" s="27" t="str">
        <v>Yes</v>
      </c>
      <c r="L7" s="27">
        <v>35</v>
      </c>
      <c r="M7" s="27" t="str">
        <v>Incomplete Profile; Potential Duplicate</v>
      </c>
    </row>
    <row r="8" spans="1:13" x14ac:dyDescent="0.25">
      <c r="A8" s="27" t="str">
        <v>CUST-03405</v>
      </c>
      <c r="B8" s="27" t="str">
        <v>Nomvula</v>
      </c>
      <c r="C8" s="27" t="str">
        <v>Lumenanalytics Llc</v>
      </c>
      <c r="D8" s="27" t="str">
        <v>Lead</v>
      </c>
      <c r="E8" s="27" t="str">
        <v>Kemi Balogun</v>
      </c>
      <c r="F8" s="27" t="str">
        <v>nomvula.wilson@outlook.com</v>
      </c>
      <c r="G8" s="27" t="str">
        <v>Valid</v>
      </c>
      <c r="H8" s="27" t="str">
        <v>+353-080-368215</v>
      </c>
      <c r="I8" s="27" t="str">
        <v>Valid</v>
      </c>
      <c r="J8" s="27" t="str">
        <v>Incomplete</v>
      </c>
      <c r="K8" s="27" t="str">
        <v>Yes</v>
      </c>
      <c r="L8" s="27">
        <v>35</v>
      </c>
      <c r="M8" s="27" t="str">
        <v>Incomplete Profile; Potential Duplicate</v>
      </c>
    </row>
    <row r="9" spans="1:13" x14ac:dyDescent="0.25">
      <c r="A9" s="27" t="str">
        <v>CUST-03870</v>
      </c>
      <c r="B9" s="27" t="str">
        <v>Ogechi</v>
      </c>
      <c r="C9" s="27" t="str">
        <v>Helioai Llc</v>
      </c>
      <c r="D9" s="27" t="str">
        <v>Lead</v>
      </c>
      <c r="E9" s="27" t="str">
        <v>James Carter</v>
      </c>
      <c r="F9" s="27" t="str">
        <v>ogechihassan@gmail.com</v>
      </c>
      <c r="G9" s="27" t="str">
        <v>Valid</v>
      </c>
      <c r="H9" s="27" t="str">
        <v>0295306157</v>
      </c>
      <c r="I9" s="27" t="str">
        <v>Valid</v>
      </c>
      <c r="J9" s="27" t="str">
        <v>Incomplete</v>
      </c>
      <c r="K9" s="27" t="str">
        <v>Yes</v>
      </c>
      <c r="L9" s="27">
        <v>35</v>
      </c>
      <c r="M9" s="27" t="str">
        <v>Incomplete Profile; Potential Duplicate</v>
      </c>
    </row>
    <row r="10" spans="1:13" x14ac:dyDescent="0.25">
      <c r="A10" s="27" t="str">
        <v>CUST-02036</v>
      </c>
      <c r="B10" s="27" t="str">
        <v>Evans</v>
      </c>
      <c r="C10" s="27" t="str">
        <v>Dangote Industries</v>
      </c>
      <c r="D10" s="27" t="str">
        <v>Qualified</v>
      </c>
      <c r="E10" s="27" t="str">
        <v>Tola Adeniyi</v>
      </c>
      <c r="F10" s="27" t="str">
        <v>emmanuel_evans@yahoo.com</v>
      </c>
      <c r="G10" s="27" t="str">
        <v>Valid</v>
      </c>
      <c r="H10" s="27" t="str">
        <v>0808273377</v>
      </c>
      <c r="I10" s="27" t="str">
        <v>Valid</v>
      </c>
      <c r="J10" s="27" t="str">
        <v>Incomplete</v>
      </c>
      <c r="K10" s="27" t="str">
        <v>Yes</v>
      </c>
      <c r="L10" s="27">
        <v>35</v>
      </c>
      <c r="M10" s="27" t="str">
        <v>Incomplete Profile; Potential Duplicate</v>
      </c>
    </row>
    <row r="11" spans="1:13" x14ac:dyDescent="0.25">
      <c r="A11" s="27" t="str">
        <v>CUST-02481</v>
      </c>
      <c r="B11" s="27" t="str">
        <v>Victor</v>
      </c>
      <c r="C11" s="27" t="str">
        <v>Orbitnetworks Plc</v>
      </c>
      <c r="D11" s="27" t="str">
        <v>Lead</v>
      </c>
      <c r="E11" s="27" t="str">
        <v>Tola Adeniyi</v>
      </c>
      <c r="F11" s="27" t="str">
        <v>victor.okonkwo@hotmail.com</v>
      </c>
      <c r="G11" s="27" t="str">
        <v>Valid</v>
      </c>
      <c r="H11" s="27" t="str">
        <v>0213264011</v>
      </c>
      <c r="I11" s="27" t="str">
        <v>Valid</v>
      </c>
      <c r="J11" s="27" t="str">
        <v>Incomplete</v>
      </c>
      <c r="K11" s="27" t="str">
        <v>Yes</v>
      </c>
      <c r="L11" s="27">
        <v>35</v>
      </c>
      <c r="M11" s="27" t="str">
        <v>Incomplete Profile; Potential Duplicate</v>
      </c>
    </row>
    <row r="12" spans="1:13" x14ac:dyDescent="0.25">
      <c r="A12" s="27" t="str">
        <v>CUST-04116</v>
      </c>
      <c r="B12" s="27" t="str">
        <v>Mensah</v>
      </c>
      <c r="C12" s="27" t="str">
        <v>Heliologistics</v>
      </c>
      <c r="D12" s="27" t="str">
        <v>Customer</v>
      </c>
      <c r="E12" s="27" t="str">
        <v>Grace Mensah</v>
      </c>
      <c r="F12" s="27" t="str">
        <v>mercy_mensah@heliologistics.ng</v>
      </c>
      <c r="G12" s="27" t="str">
        <v>Valid</v>
      </c>
      <c r="H12" s="27" t="str">
        <v>+234646042361</v>
      </c>
      <c r="I12" s="27" t="str">
        <v>Valid</v>
      </c>
      <c r="J12" s="27" t="str">
        <v>Incomplete</v>
      </c>
      <c r="K12" s="27" t="str">
        <v>Yes</v>
      </c>
      <c r="L12" s="27">
        <v>35</v>
      </c>
      <c r="M12" s="27" t="str">
        <v>Incomplete Profile; Potential Duplicate</v>
      </c>
    </row>
    <row r="13" spans="1:13" x14ac:dyDescent="0.25">
      <c r="A13" s="27" t="str">
        <v>CUST-02900</v>
      </c>
      <c r="B13" s="27" t="str">
        <v>Evans</v>
      </c>
      <c r="C13" s="27" t="str">
        <v>Paydigital Ltd</v>
      </c>
      <c r="D13" s="27" t="str">
        <v>Churned</v>
      </c>
      <c r="E13" s="27" t="str">
        <v>Tola Adeniyi</v>
      </c>
      <c r="F13" s="27" t="str">
        <v>obinnaevans@paydigitalltd.ng</v>
      </c>
      <c r="G13" s="27" t="str">
        <v>Valid</v>
      </c>
      <c r="H13" s="27" t="str">
        <v>+1-733-217406</v>
      </c>
      <c r="I13" s="27" t="str">
        <v>Valid</v>
      </c>
      <c r="J13" s="27" t="str">
        <v>Incomplete</v>
      </c>
      <c r="K13" s="27" t="str">
        <v>Yes</v>
      </c>
      <c r="L13" s="27">
        <v>35</v>
      </c>
      <c r="M13" s="27" t="str">
        <v>Incomplete Profile; Potential Duplicate</v>
      </c>
    </row>
    <row r="14" spans="1:13" x14ac:dyDescent="0.25">
      <c r="A14" s="27" t="str">
        <v>CUST-00160</v>
      </c>
      <c r="B14" s="27" t="str">
        <v>Yakubu Davies</v>
      </c>
      <c r="C14" s="27" t="str">
        <v>Not Available</v>
      </c>
      <c r="D14" s="27" t="str">
        <v>Churned</v>
      </c>
      <c r="E14" s="27" t="str">
        <v>Grace Mensah</v>
      </c>
      <c r="F14" s="27" t="str">
        <v>yakubudavies@outlook.com</v>
      </c>
      <c r="G14" s="27" t="str">
        <v>Valid</v>
      </c>
      <c r="H14" s="27" t="str">
        <v>+1704947873</v>
      </c>
      <c r="I14" s="27" t="str">
        <v>Valid</v>
      </c>
      <c r="J14" s="27" t="str">
        <v>Incomplete</v>
      </c>
      <c r="K14" s="27" t="str">
        <v>Yes</v>
      </c>
      <c r="L14" s="27">
        <v>35</v>
      </c>
      <c r="M14" s="27" t="str">
        <v>Incomplete Profile; Potential Duplicate</v>
      </c>
    </row>
    <row r="15" spans="1:13" x14ac:dyDescent="0.25">
      <c r="A15" s="27" t="str">
        <v>CUST-01974</v>
      </c>
      <c r="B15" s="27" t="str">
        <v>Okonkwo</v>
      </c>
      <c r="C15" s="27" t="str">
        <v>Andela</v>
      </c>
      <c r="D15" s="27" t="str">
        <v>Qualified</v>
      </c>
      <c r="E15" s="27" t="str">
        <v>Daniel Olatunji</v>
      </c>
      <c r="F15" s="27" t="str">
        <v>sophieokonkwo@yahoo.com</v>
      </c>
      <c r="G15" s="27" t="str">
        <v>Valid</v>
      </c>
      <c r="H15" s="27" t="str">
        <v>0733761072</v>
      </c>
      <c r="I15" s="27" t="str">
        <v>Valid</v>
      </c>
      <c r="J15" s="27" t="str">
        <v>Incomplete</v>
      </c>
      <c r="K15" s="27" t="str">
        <v>Yes</v>
      </c>
      <c r="L15" s="27">
        <v>35</v>
      </c>
      <c r="M15" s="27" t="str">
        <v>Incomplete Profile; Potential Duplicate</v>
      </c>
    </row>
    <row r="16" spans="1:13" x14ac:dyDescent="0.25">
      <c r="A16" s="27" t="str">
        <v>CUST-05066</v>
      </c>
      <c r="B16" s="27" t="str">
        <v>Okonkwo</v>
      </c>
      <c r="C16" s="27" t="str">
        <v>Andela</v>
      </c>
      <c r="D16" s="27" t="str">
        <v>Qualified</v>
      </c>
      <c r="E16" s="27" t="str">
        <v>Daniel Olatunji</v>
      </c>
      <c r="F16" s="27" t="str">
        <v>sophieokonkwo@yahoo.com</v>
      </c>
      <c r="G16" s="27" t="str">
        <v>Valid</v>
      </c>
      <c r="H16" s="27" t="str">
        <v>+27 140 503 675</v>
      </c>
      <c r="I16" s="27" t="str">
        <v>Valid</v>
      </c>
      <c r="J16" s="27" t="str">
        <v>Incomplete</v>
      </c>
      <c r="K16" s="27" t="str">
        <v>Yes</v>
      </c>
      <c r="L16" s="27">
        <v>35</v>
      </c>
      <c r="M16" s="27" t="str">
        <v>Incomplete Profile; Potential Duplicate</v>
      </c>
    </row>
    <row r="17" spans="1:13" x14ac:dyDescent="0.25">
      <c r="A17" s="27" t="str">
        <v>CUST-05128</v>
      </c>
      <c r="B17" s="27" t="str">
        <v>Victor</v>
      </c>
      <c r="C17" s="27" t="str">
        <v>Orbitnetworks Plc</v>
      </c>
      <c r="D17" s="27" t="str">
        <v>Lead</v>
      </c>
      <c r="E17" s="27" t="str">
        <v>Tola Adeniyi</v>
      </c>
      <c r="F17" s="27" t="str">
        <v>victor.okonkwo@hotmail.com</v>
      </c>
      <c r="G17" s="27" t="str">
        <v>Valid</v>
      </c>
      <c r="H17" s="27" t="str">
        <v>0213264011</v>
      </c>
      <c r="I17" s="27" t="str">
        <v>Valid</v>
      </c>
      <c r="J17" s="27" t="str">
        <v>Incomplete</v>
      </c>
      <c r="K17" s="27" t="str">
        <v>Yes</v>
      </c>
      <c r="L17" s="27">
        <v>35</v>
      </c>
      <c r="M17" s="27" t="str">
        <v>Incomplete Profile; Potential Duplicate</v>
      </c>
    </row>
    <row r="18" spans="1:13" x14ac:dyDescent="0.25">
      <c r="A18" s="27" t="str">
        <v>CUST-02739</v>
      </c>
      <c r="B18" s="27" t="str">
        <v>David</v>
      </c>
      <c r="C18" s="27" t="str">
        <v>Sparkcapital</v>
      </c>
      <c r="D18" s="27" t="str">
        <v>Qualified</v>
      </c>
      <c r="E18" s="27" t="str">
        <v>Grace Mensah</v>
      </c>
      <c r="F18" s="27" t="str">
        <v>david.ugwu@gmail.com</v>
      </c>
      <c r="G18" s="27" t="str">
        <v>Valid</v>
      </c>
      <c r="H18" s="27" t="str">
        <v>+31 657 167 303</v>
      </c>
      <c r="I18" s="27" t="str">
        <v>Valid</v>
      </c>
      <c r="J18" s="27" t="str">
        <v>Incomplete</v>
      </c>
      <c r="K18" s="27" t="str">
        <v>Yes</v>
      </c>
      <c r="L18" s="27">
        <v>35</v>
      </c>
      <c r="M18" s="27" t="str">
        <v>Incomplete Profile; Potential Duplicate</v>
      </c>
    </row>
    <row r="19" spans="1:13" x14ac:dyDescent="0.25">
      <c r="A19" s="27" t="str">
        <v>CUST-02805</v>
      </c>
      <c r="B19" s="27" t="str">
        <v>Michael Brown</v>
      </c>
      <c r="C19" s="27" t="str">
        <v>Not Available</v>
      </c>
      <c r="D19" s="27" t="str">
        <v>Qualified</v>
      </c>
      <c r="E19" s="27" t="str">
        <v>James Carter</v>
      </c>
      <c r="F19" s="27" t="str">
        <v>michaelbrown@paystack.ng</v>
      </c>
      <c r="G19" s="27" t="str">
        <v>Valid</v>
      </c>
      <c r="H19" s="27" t="str">
        <v>+353 333 173 612</v>
      </c>
      <c r="I19" s="27" t="str">
        <v>Valid</v>
      </c>
      <c r="J19" s="27" t="str">
        <v>Incomplete</v>
      </c>
      <c r="K19" s="27" t="str">
        <v>Yes</v>
      </c>
      <c r="L19" s="27">
        <v>35</v>
      </c>
      <c r="M19" s="27" t="str">
        <v>Incomplete Profile; Potential Duplicate</v>
      </c>
    </row>
    <row r="20" spans="1:13" x14ac:dyDescent="0.25">
      <c r="A20" s="27" t="str">
        <v>CUST-05112</v>
      </c>
      <c r="B20" s="27" t="str">
        <v>Faith Anyanwu</v>
      </c>
      <c r="C20" s="27" t="str">
        <v>Not Available</v>
      </c>
      <c r="D20" s="27" t="str">
        <v>Prospect</v>
      </c>
      <c r="E20" s="27" t="str">
        <v>Tola Adeniyi</v>
      </c>
      <c r="F20" s="27" t="str">
        <v>faith_anyanwu@yahoo.com</v>
      </c>
      <c r="G20" s="27" t="str">
        <v>Valid</v>
      </c>
      <c r="H20" s="27" t="str">
        <v>0828011381</v>
      </c>
      <c r="I20" s="27" t="str">
        <v>Valid</v>
      </c>
      <c r="J20" s="27" t="str">
        <v>Incomplete</v>
      </c>
      <c r="K20" s="27" t="str">
        <v>Yes</v>
      </c>
      <c r="L20" s="27">
        <v>35</v>
      </c>
      <c r="M20" s="27" t="str">
        <v>Incomplete Profile; Potential Duplicate</v>
      </c>
    </row>
    <row r="21" spans="1:13" x14ac:dyDescent="0.25">
      <c r="A21" s="27" t="str">
        <v>CUST-01999</v>
      </c>
      <c r="B21" s="27" t="str">
        <v>Thandiwe Otieno</v>
      </c>
      <c r="C21" s="27" t="str">
        <v>Not Available</v>
      </c>
      <c r="D21" s="27" t="str">
        <v>Lead</v>
      </c>
      <c r="E21" s="27" t="str">
        <v>Tola Adeniyi</v>
      </c>
      <c r="F21" s="27" t="str">
        <v>thandiweotieno@gmail.com</v>
      </c>
      <c r="G21" s="27" t="str">
        <v>Valid</v>
      </c>
      <c r="H21" s="27" t="str">
        <v>+234715303763</v>
      </c>
      <c r="I21" s="27" t="str">
        <v>Valid</v>
      </c>
      <c r="J21" s="27" t="str">
        <v>Incomplete</v>
      </c>
      <c r="K21" s="27" t="str">
        <v>Yes</v>
      </c>
      <c r="L21" s="27">
        <v>35</v>
      </c>
      <c r="M21" s="27" t="str">
        <v>Incomplete Profile; Potential Duplicate</v>
      </c>
    </row>
    <row r="22" spans="1:13" x14ac:dyDescent="0.25">
      <c r="A22" s="27" t="str">
        <v>CUST-02922</v>
      </c>
      <c r="B22" s="27" t="str">
        <v>Ogechi Obi</v>
      </c>
      <c r="C22" s="27" t="str">
        <v>Not Available</v>
      </c>
      <c r="D22" s="27" t="str">
        <v>Prospect</v>
      </c>
      <c r="E22" s="27" t="str">
        <v>Tola Adeniyi</v>
      </c>
      <c r="F22" s="27" t="str">
        <v>ogechiobi@hotmail.com</v>
      </c>
      <c r="G22" s="27" t="str">
        <v>Valid</v>
      </c>
      <c r="H22" s="27" t="str">
        <v>0222261576</v>
      </c>
      <c r="I22" s="27" t="str">
        <v>Valid</v>
      </c>
      <c r="J22" s="27" t="str">
        <v>Incomplete</v>
      </c>
      <c r="K22" s="27" t="str">
        <v>Yes</v>
      </c>
      <c r="L22" s="27">
        <v>35</v>
      </c>
      <c r="M22" s="27" t="str">
        <v>Incomplete Profile; Potential Duplicate</v>
      </c>
    </row>
    <row r="23" spans="1:13" x14ac:dyDescent="0.25">
      <c r="A23" s="27" t="str">
        <v>CUST-02610</v>
      </c>
      <c r="B23" s="27" t="str">
        <v>Andrew</v>
      </c>
      <c r="C23" s="27" t="str">
        <v>Cloudlogic Llc</v>
      </c>
      <c r="D23" s="27" t="str">
        <v>Customer</v>
      </c>
      <c r="E23" s="27" t="str">
        <v>Grace Mensah</v>
      </c>
      <c r="F23" s="27" t="str">
        <v>andrew.dlamini@yahoo.com</v>
      </c>
      <c r="G23" s="27" t="str">
        <v>Valid</v>
      </c>
      <c r="H23" s="27" t="str">
        <v>+44 296 515 397</v>
      </c>
      <c r="I23" s="27" t="str">
        <v>Valid</v>
      </c>
      <c r="J23" s="27" t="str">
        <v>Incomplete</v>
      </c>
      <c r="K23" s="27" t="str">
        <v>Yes</v>
      </c>
      <c r="L23" s="27">
        <v>35</v>
      </c>
      <c r="M23" s="27" t="str">
        <v>Incomplete Profile; Potential Duplicate</v>
      </c>
    </row>
    <row r="24" spans="1:13" x14ac:dyDescent="0.25">
      <c r="A24" s="27" t="str">
        <v>CUST-01311</v>
      </c>
      <c r="B24" s="27" t="str">
        <v>Mwangi</v>
      </c>
      <c r="C24" s="27" t="str">
        <v>Quantacapital Llc</v>
      </c>
      <c r="D24" s="27" t="str">
        <v>Churned</v>
      </c>
      <c r="E24" s="27" t="str">
        <v>Tola Adeniyi</v>
      </c>
      <c r="F24" s="27" t="str">
        <v>mwangi.dlamini@gmail.com</v>
      </c>
      <c r="G24" s="27" t="str">
        <v>Valid</v>
      </c>
      <c r="H24" s="27" t="str">
        <v>+971 722 303 358</v>
      </c>
      <c r="I24" s="27" t="str">
        <v>Valid</v>
      </c>
      <c r="J24" s="27" t="str">
        <v>Incomplete</v>
      </c>
      <c r="K24" s="27" t="str">
        <v>Yes</v>
      </c>
      <c r="L24" s="27">
        <v>35</v>
      </c>
      <c r="M24" s="27" t="str">
        <v>Incomplete Profile; Potential Duplicate</v>
      </c>
    </row>
    <row r="25" spans="1:13" x14ac:dyDescent="0.25">
      <c r="A25" s="27" t="str">
        <v>CUST-03777</v>
      </c>
      <c r="B25" s="27" t="str">
        <v>Fatuma</v>
      </c>
      <c r="C25" s="27" t="str">
        <v>Cloudsystems Gmbh</v>
      </c>
      <c r="D25" s="27" t="str">
        <v>Prospect</v>
      </c>
      <c r="E25" s="27" t="str">
        <v>James Carter</v>
      </c>
      <c r="F25" s="27" t="str">
        <v>fatuma_hassan@cloudsystemsgm.com</v>
      </c>
      <c r="G25" s="27" t="str">
        <v>Valid</v>
      </c>
      <c r="H25" s="27" t="str">
        <v>+234 582 829 292</v>
      </c>
      <c r="I25" s="27" t="str">
        <v>Valid</v>
      </c>
      <c r="J25" s="27" t="str">
        <v>Incomplete</v>
      </c>
      <c r="K25" s="27" t="str">
        <v>Yes</v>
      </c>
      <c r="L25" s="27">
        <v>35</v>
      </c>
      <c r="M25" s="27" t="str">
        <v>Incomplete Profile; Potential Duplicate</v>
      </c>
    </row>
    <row r="26" spans="1:13" x14ac:dyDescent="0.25">
      <c r="A26" s="27" t="str">
        <v>CUST-00632</v>
      </c>
      <c r="B26" s="27" t="str">
        <v>Sophie</v>
      </c>
      <c r="C26" s="27" t="str">
        <v>Novasoft Gmbh</v>
      </c>
      <c r="D26" s="27" t="str">
        <v>Inactive</v>
      </c>
      <c r="E26" s="27" t="str">
        <v>Michael Bello</v>
      </c>
      <c r="F26" s="27" t="str">
        <v>sophiegarba@yahoo.com</v>
      </c>
      <c r="G26" s="27" t="str">
        <v>Valid</v>
      </c>
      <c r="H26" s="27" t="str">
        <v>0376501676</v>
      </c>
      <c r="I26" s="27" t="str">
        <v>Valid</v>
      </c>
      <c r="J26" s="27" t="str">
        <v>Incomplete</v>
      </c>
      <c r="K26" s="27" t="str">
        <v>Yes</v>
      </c>
      <c r="L26" s="27">
        <v>35</v>
      </c>
      <c r="M26" s="27" t="str">
        <v>Incomplete Profile; Potential Duplicate</v>
      </c>
    </row>
    <row r="27" spans="1:13" x14ac:dyDescent="0.25">
      <c r="A27" s="27" t="str">
        <v>CUST-05061</v>
      </c>
      <c r="B27" s="27" t="str">
        <v>Yakubu Davies</v>
      </c>
      <c r="C27" s="27" t="str">
        <v>Not Available</v>
      </c>
      <c r="D27" s="27" t="str">
        <v>Churned</v>
      </c>
      <c r="E27" s="27" t="str">
        <v>Grace Mensah</v>
      </c>
      <c r="F27" s="27" t="str">
        <v>yakubudavies@outlook.com</v>
      </c>
      <c r="G27" s="27" t="str">
        <v>Valid</v>
      </c>
      <c r="H27" s="27" t="str">
        <v>+1-302-573538</v>
      </c>
      <c r="I27" s="27" t="str">
        <v>Valid</v>
      </c>
      <c r="J27" s="27" t="str">
        <v>Incomplete</v>
      </c>
      <c r="K27" s="27" t="str">
        <v>Yes</v>
      </c>
      <c r="L27" s="27">
        <v>35</v>
      </c>
      <c r="M27" s="27" t="str">
        <v>Incomplete Profile; Potential Duplicate</v>
      </c>
    </row>
    <row r="28" spans="1:13" x14ac:dyDescent="0.25">
      <c r="A28" s="27" t="str">
        <v>CUST-03456</v>
      </c>
      <c r="B28" s="27" t="str">
        <v>Brian</v>
      </c>
      <c r="C28" s="27" t="str">
        <v>Flutterwave</v>
      </c>
      <c r="D28" s="27" t="str">
        <v>Lead</v>
      </c>
      <c r="E28" s="27" t="str">
        <v>Tola Adeniyi</v>
      </c>
      <c r="F28" s="27" t="str">
        <v>briankelly@flutterwave.africa</v>
      </c>
      <c r="G28" s="27" t="str">
        <v>Valid</v>
      </c>
      <c r="H28" s="27" t="str">
        <v>0808504235</v>
      </c>
      <c r="I28" s="27" t="str">
        <v>Valid</v>
      </c>
      <c r="J28" s="27" t="str">
        <v>Incomplete</v>
      </c>
      <c r="K28" s="27" t="str">
        <v>Yes</v>
      </c>
      <c r="L28" s="27">
        <v>35</v>
      </c>
      <c r="M28" s="27" t="str">
        <v>Incomplete Profile; Potential Duplicate</v>
      </c>
    </row>
    <row r="29" spans="1:13" x14ac:dyDescent="0.25">
      <c r="A29" s="27" t="str">
        <v>CUST-00174</v>
      </c>
      <c r="B29" s="27" t="str">
        <v>Balogun</v>
      </c>
      <c r="C29" s="27" t="str">
        <v>Piggyvest</v>
      </c>
      <c r="D29" s="27" t="str">
        <v>Customer</v>
      </c>
      <c r="E29" s="27" t="str">
        <v>Brian Otieno</v>
      </c>
      <c r="F29" s="27" t="str">
        <v>uchebalogun@yahoo.com</v>
      </c>
      <c r="G29" s="27" t="str">
        <v>Valid</v>
      </c>
      <c r="H29" s="27" t="str">
        <v>+971-242-954316</v>
      </c>
      <c r="I29" s="27" t="str">
        <v>Valid</v>
      </c>
      <c r="J29" s="27" t="str">
        <v>Incomplete</v>
      </c>
      <c r="K29" s="27" t="str">
        <v>Yes</v>
      </c>
      <c r="L29" s="27">
        <v>35</v>
      </c>
      <c r="M29" s="27" t="str">
        <v>Incomplete Profile; Potential Duplicate</v>
      </c>
    </row>
    <row r="30" spans="1:13" x14ac:dyDescent="0.25">
      <c r="A30" s="27" t="str">
        <v>CUST-01907</v>
      </c>
      <c r="B30" s="27" t="str">
        <v>Faith Anyanwu</v>
      </c>
      <c r="C30" s="27" t="str">
        <v>Not Available</v>
      </c>
      <c r="D30" s="27" t="str">
        <v>Prospect</v>
      </c>
      <c r="E30" s="27" t="str">
        <v>Tola Adeniyi</v>
      </c>
      <c r="F30" s="27" t="str">
        <v>faith_anyanwu@yahoo.com</v>
      </c>
      <c r="G30" s="27" t="str">
        <v>Valid</v>
      </c>
      <c r="H30" s="27" t="str">
        <v>+1 591 444 503</v>
      </c>
      <c r="I30" s="27" t="str">
        <v>Valid</v>
      </c>
      <c r="J30" s="27" t="str">
        <v>Incomplete</v>
      </c>
      <c r="K30" s="27" t="str">
        <v>Yes</v>
      </c>
      <c r="L30" s="27">
        <v>35</v>
      </c>
      <c r="M30" s="27" t="str">
        <v>Incomplete Profile; Potential Duplicate</v>
      </c>
    </row>
    <row r="31" spans="1:13" x14ac:dyDescent="0.25">
      <c r="A31" s="27" t="str">
        <v>CUST-04997</v>
      </c>
      <c r="B31" s="27" t="str">
        <v>Nomvula Onyeka</v>
      </c>
      <c r="C31" s="27" t="str">
        <v>Not Available</v>
      </c>
      <c r="D31" s="27" t="str">
        <v>Customer</v>
      </c>
      <c r="E31" s="27" t="str">
        <v>Grace Mensah</v>
      </c>
      <c r="F31" s="27" t="str">
        <v>nomvula.onyeka@gmail.com</v>
      </c>
      <c r="G31" s="27" t="str">
        <v>Valid</v>
      </c>
      <c r="H31" s="27" t="str">
        <v>0374750314</v>
      </c>
      <c r="I31" s="27" t="str">
        <v>Valid</v>
      </c>
      <c r="J31" s="27" t="str">
        <v>Incomplete</v>
      </c>
      <c r="K31" s="27" t="str">
        <v>Yes</v>
      </c>
      <c r="L31" s="27">
        <v>35</v>
      </c>
      <c r="M31" s="27" t="str">
        <v>Incomplete Profile; Potential Duplicate</v>
      </c>
    </row>
    <row r="32" spans="1:13" x14ac:dyDescent="0.25">
      <c r="A32" s="27" t="str">
        <v>CUST-05115</v>
      </c>
      <c r="B32" s="27" t="str">
        <v>Otieno</v>
      </c>
      <c r="C32" s="27" t="str">
        <v>Chipper Cash</v>
      </c>
      <c r="D32" s="27" t="str">
        <v>Prospect</v>
      </c>
      <c r="E32" s="27" t="str">
        <v>Grace Mensah</v>
      </c>
      <c r="F32" s="27" t="str">
        <v>otieno.obi@yahoo.com</v>
      </c>
      <c r="G32" s="27" t="str">
        <v>Valid</v>
      </c>
      <c r="H32" s="27" t="str">
        <v>+254731814421</v>
      </c>
      <c r="I32" s="27" t="str">
        <v>Valid</v>
      </c>
      <c r="J32" s="27" t="str">
        <v>Incomplete</v>
      </c>
      <c r="K32" s="27" t="str">
        <v>Yes</v>
      </c>
      <c r="L32" s="27">
        <v>35</v>
      </c>
      <c r="M32" s="27" t="str">
        <v>Incomplete Profile; Potential Duplicate</v>
      </c>
    </row>
    <row r="33" spans="1:13" x14ac:dyDescent="0.25">
      <c r="A33" s="27" t="str">
        <v>CUST-02898</v>
      </c>
      <c r="B33" s="27" t="str">
        <v>Nneka Botha</v>
      </c>
      <c r="C33" s="27" t="str">
        <v>Not Available</v>
      </c>
      <c r="D33" s="27" t="str">
        <v>Qualified</v>
      </c>
      <c r="E33" s="27" t="str">
        <v>James Carter</v>
      </c>
      <c r="F33" s="27" t="str">
        <v>nnekabotha@gmail.com</v>
      </c>
      <c r="G33" s="27" t="str">
        <v>Valid</v>
      </c>
      <c r="H33" s="27" t="str">
        <v>+44961313710</v>
      </c>
      <c r="I33" s="27" t="str">
        <v>Valid</v>
      </c>
      <c r="J33" s="27" t="str">
        <v>Incomplete</v>
      </c>
      <c r="K33" s="27" t="str">
        <v>Yes</v>
      </c>
      <c r="L33" s="27">
        <v>35</v>
      </c>
      <c r="M33" s="27" t="str">
        <v>Incomplete Profile; Potential Duplicate</v>
      </c>
    </row>
    <row r="34" spans="1:13" x14ac:dyDescent="0.25">
      <c r="A34" s="27" t="str">
        <v>CUST-05012</v>
      </c>
      <c r="B34" s="27" t="str">
        <v>Mark Lawal</v>
      </c>
      <c r="C34" s="27" t="str">
        <v>Not Available</v>
      </c>
      <c r="D34" s="27" t="str">
        <v>Qualified</v>
      </c>
      <c r="E34" s="27" t="str">
        <v>Daniel Olatunji</v>
      </c>
      <c r="F34" s="27" t="str">
        <v>mark.lawal@hotmail.com</v>
      </c>
      <c r="G34" s="27" t="str">
        <v>Valid</v>
      </c>
      <c r="H34" s="27" t="str">
        <v>+353-908-480023</v>
      </c>
      <c r="I34" s="27" t="str">
        <v>Valid</v>
      </c>
      <c r="J34" s="27" t="str">
        <v>Incomplete</v>
      </c>
      <c r="K34" s="27" t="str">
        <v>Yes</v>
      </c>
      <c r="L34" s="27">
        <v>35</v>
      </c>
      <c r="M34" s="27" t="str">
        <v>Incomplete Profile; Potential Duplicate</v>
      </c>
    </row>
    <row r="35" spans="1:13" x14ac:dyDescent="0.25">
      <c r="A35" s="27" t="str">
        <v>CUST-04801</v>
      </c>
      <c r="B35" s="27" t="str">
        <v>Noah</v>
      </c>
      <c r="C35" s="27" t="str">
        <v>Leadlogistics</v>
      </c>
      <c r="D35" s="27" t="str">
        <v>Customer</v>
      </c>
      <c r="E35" s="27" t="str">
        <v>Aisha Mohammed</v>
      </c>
      <c r="F35" s="27" t="str">
        <v>noahaliyu@leadlogistics.io</v>
      </c>
      <c r="G35" s="27" t="str">
        <v>Valid</v>
      </c>
      <c r="H35" s="27" t="str">
        <v>+1 082 192 286</v>
      </c>
      <c r="I35" s="27" t="str">
        <v>Valid</v>
      </c>
      <c r="J35" s="27" t="str">
        <v>Incomplete</v>
      </c>
      <c r="K35" s="27" t="str">
        <v>Yes</v>
      </c>
      <c r="L35" s="27">
        <v>35</v>
      </c>
      <c r="M35" s="27" t="str">
        <v>Incomplete Profile; Potential Duplicate</v>
      </c>
    </row>
    <row r="36" spans="1:13" x14ac:dyDescent="0.25">
      <c r="A36" s="27" t="str">
        <v>CUST-03245</v>
      </c>
      <c r="B36" s="27" t="str">
        <v>Chinwe Khan</v>
      </c>
      <c r="C36" s="27" t="str">
        <v>Not Available</v>
      </c>
      <c r="D36" s="27" t="str">
        <v>Customer</v>
      </c>
      <c r="E36" s="27" t="str">
        <v>Grace Mensah</v>
      </c>
      <c r="F36" s="27" t="str">
        <v>chinwe.khan@outlook.com</v>
      </c>
      <c r="G36" s="27" t="str">
        <v>Valid</v>
      </c>
      <c r="H36" s="27" t="str">
        <v>+234-352-958977</v>
      </c>
      <c r="I36" s="27" t="str">
        <v>Valid</v>
      </c>
      <c r="J36" s="27" t="str">
        <v>Incomplete</v>
      </c>
      <c r="K36" s="27" t="str">
        <v>Yes</v>
      </c>
      <c r="L36" s="27">
        <v>35</v>
      </c>
      <c r="M36" s="27" t="str">
        <v>Incomplete Profile; Potential Duplicate</v>
      </c>
    </row>
    <row r="37" spans="1:13" x14ac:dyDescent="0.25">
      <c r="A37" s="27" t="str">
        <v>CUST-02435</v>
      </c>
      <c r="B37" s="27" t="str">
        <v>Tariq Johnson</v>
      </c>
      <c r="C37" s="27" t="str">
        <v>Not Available</v>
      </c>
      <c r="D37" s="27" t="str">
        <v>Prospect</v>
      </c>
      <c r="E37" s="27" t="str">
        <v>Brian Otieno</v>
      </c>
      <c r="F37" s="27" t="str">
        <v>tariqjohnson@hotmail.com</v>
      </c>
      <c r="G37" s="27" t="str">
        <v>Valid</v>
      </c>
      <c r="H37" s="27" t="str">
        <v>0593536103</v>
      </c>
      <c r="I37" s="27" t="str">
        <v>Valid</v>
      </c>
      <c r="J37" s="27" t="str">
        <v>Incomplete</v>
      </c>
      <c r="K37" s="27" t="str">
        <v>Yes</v>
      </c>
      <c r="L37" s="27">
        <v>35</v>
      </c>
      <c r="M37" s="27" t="str">
        <v>Incomplete Profile; Potential Duplicate</v>
      </c>
    </row>
    <row r="38" spans="1:13" x14ac:dyDescent="0.25">
      <c r="A38" s="27" t="str">
        <v>CUST-04297</v>
      </c>
      <c r="B38" s="27" t="str">
        <v>Ngozi Ugwu</v>
      </c>
      <c r="C38" s="27" t="str">
        <v>Not Available</v>
      </c>
      <c r="D38" s="27" t="str">
        <v>Prospect</v>
      </c>
      <c r="E38" s="27" t="str">
        <v>Sandra Eze</v>
      </c>
      <c r="F38" s="27" t="str">
        <v>ngozi.ugwu@stackworks.io</v>
      </c>
      <c r="G38" s="27" t="str">
        <v>Valid</v>
      </c>
      <c r="H38" s="27" t="str">
        <v>+353 610 214 613</v>
      </c>
      <c r="I38" s="27" t="str">
        <v>Valid</v>
      </c>
      <c r="J38" s="27" t="str">
        <v>Incomplete</v>
      </c>
      <c r="K38" s="27" t="str">
        <v>Yes</v>
      </c>
      <c r="L38" s="27">
        <v>35</v>
      </c>
      <c r="M38" s="27" t="str">
        <v>Incomplete Profile; Potential Duplicate</v>
      </c>
    </row>
    <row r="39" spans="1:13" x14ac:dyDescent="0.25">
      <c r="A39" s="27" t="str">
        <v>CUST-05072</v>
      </c>
      <c r="B39" s="27" t="str">
        <v>Chinwe Khan</v>
      </c>
      <c r="C39" s="27" t="str">
        <v>Not Available</v>
      </c>
      <c r="D39" s="27" t="str">
        <v>Customer</v>
      </c>
      <c r="E39" s="27" t="str">
        <v>Grace Mensah</v>
      </c>
      <c r="F39" s="27" t="str">
        <v>chinwe.khan@outlook.com</v>
      </c>
      <c r="G39" s="27" t="str">
        <v>Valid</v>
      </c>
      <c r="H39" s="27" t="str">
        <v>+234-139-616998</v>
      </c>
      <c r="I39" s="27" t="str">
        <v>Valid</v>
      </c>
      <c r="J39" s="27" t="str">
        <v>Incomplete</v>
      </c>
      <c r="K39" s="27" t="str">
        <v>Yes</v>
      </c>
      <c r="L39" s="27">
        <v>35</v>
      </c>
      <c r="M39" s="27" t="str">
        <v>Incomplete Profile; Potential Duplicate</v>
      </c>
    </row>
    <row r="40" spans="1:13" x14ac:dyDescent="0.25">
      <c r="A40" s="27" t="str">
        <v>CUST-04372</v>
      </c>
      <c r="B40" s="27" t="str">
        <v>Mark Lawal</v>
      </c>
      <c r="C40" s="27" t="str">
        <v>Not Available</v>
      </c>
      <c r="D40" s="27" t="str">
        <v>Qualified</v>
      </c>
      <c r="E40" s="27" t="str">
        <v>Daniel Olatunji</v>
      </c>
      <c r="F40" s="27" t="str">
        <v>mark.lawal@hotmail.com</v>
      </c>
      <c r="G40" s="27" t="str">
        <v>Valid</v>
      </c>
      <c r="H40" s="27" t="str">
        <v>+353-908-480023</v>
      </c>
      <c r="I40" s="27" t="str">
        <v>Valid</v>
      </c>
      <c r="J40" s="27" t="str">
        <v>Incomplete</v>
      </c>
      <c r="K40" s="27" t="str">
        <v>Yes</v>
      </c>
      <c r="L40" s="27">
        <v>35</v>
      </c>
      <c r="M40" s="27" t="str">
        <v>Incomplete Profile; Potential Duplicate</v>
      </c>
    </row>
    <row r="41" spans="1:13" x14ac:dyDescent="0.25">
      <c r="A41" s="27" t="str">
        <v>CUST-00689</v>
      </c>
      <c r="B41" s="27" t="str">
        <v>Patel</v>
      </c>
      <c r="C41" s="27" t="str">
        <v>Pulsepay</v>
      </c>
      <c r="D41" s="27" t="str">
        <v>Churned</v>
      </c>
      <c r="E41" s="27" t="str">
        <v>Michael Bello</v>
      </c>
      <c r="F41" s="27" t="str">
        <v>brian_patel@pulsepay.co</v>
      </c>
      <c r="G41" s="27" t="str">
        <v>Valid</v>
      </c>
      <c r="H41" s="27" t="str">
        <v>+44 356 582 608</v>
      </c>
      <c r="I41" s="27" t="str">
        <v>Valid</v>
      </c>
      <c r="J41" s="27" t="str">
        <v>Incomplete</v>
      </c>
      <c r="K41" s="27" t="str">
        <v>Yes</v>
      </c>
      <c r="L41" s="27">
        <v>35</v>
      </c>
      <c r="M41" s="27" t="str">
        <v>Incomplete Profile; Potential Duplicate</v>
      </c>
    </row>
    <row r="42" spans="1:13" x14ac:dyDescent="0.25">
      <c r="A42" s="27" t="str">
        <v>CUST-05113</v>
      </c>
      <c r="B42" s="27" t="str">
        <v>Fatuma</v>
      </c>
      <c r="C42" s="27" t="str">
        <v>Cloudsystems Gmbh</v>
      </c>
      <c r="D42" s="27" t="str">
        <v>Prospect</v>
      </c>
      <c r="E42" s="27" t="str">
        <v>James Carter</v>
      </c>
      <c r="F42" s="27" t="str">
        <v>fatuma_hassan@cloudsystemsgm.com</v>
      </c>
      <c r="G42" s="27" t="str">
        <v>Valid</v>
      </c>
      <c r="H42" s="27" t="str">
        <v>+234 582 829 292</v>
      </c>
      <c r="I42" s="27" t="str">
        <v>Valid</v>
      </c>
      <c r="J42" s="27" t="str">
        <v>Incomplete</v>
      </c>
      <c r="K42" s="27" t="str">
        <v>Yes</v>
      </c>
      <c r="L42" s="27">
        <v>35</v>
      </c>
      <c r="M42" s="27" t="str">
        <v>Incomplete Profile; Potential Duplicate</v>
      </c>
    </row>
    <row r="43" spans="1:13" x14ac:dyDescent="0.25">
      <c r="A43" s="27" t="str">
        <v>CUST-01257</v>
      </c>
      <c r="B43" s="27" t="str">
        <v>Van Der Merwe</v>
      </c>
      <c r="C43" s="27" t="str">
        <v>Wave</v>
      </c>
      <c r="D43" s="27" t="str">
        <v>Customer</v>
      </c>
      <c r="E43" s="27" t="str">
        <v>Daniel Olatunji</v>
      </c>
      <c r="F43" s="27" t="str">
        <v>lawalvandermerwe@yahoo.com</v>
      </c>
      <c r="G43" s="27" t="str">
        <v>Valid</v>
      </c>
      <c r="H43" s="27" t="str">
        <v>+49-912-856859</v>
      </c>
      <c r="I43" s="27" t="str">
        <v>Valid</v>
      </c>
      <c r="J43" s="27" t="str">
        <v>Incomplete</v>
      </c>
      <c r="K43" s="27" t="str">
        <v>Yes</v>
      </c>
      <c r="L43" s="27">
        <v>35</v>
      </c>
      <c r="M43" s="27" t="str">
        <v>Incomplete Profile; Potential Duplicate</v>
      </c>
    </row>
    <row r="44" spans="1:13" x14ac:dyDescent="0.25">
      <c r="A44" s="27" t="str">
        <v>CUST-02121</v>
      </c>
      <c r="B44" s="27" t="str">
        <v>Otieno</v>
      </c>
      <c r="C44" s="27" t="str">
        <v>Chipper Cash</v>
      </c>
      <c r="D44" s="27" t="str">
        <v>Prospect</v>
      </c>
      <c r="E44" s="27" t="str">
        <v>Grace Mensah</v>
      </c>
      <c r="F44" s="27" t="str">
        <v>otieno.obi@yahoo.com</v>
      </c>
      <c r="G44" s="27" t="str">
        <v>Valid</v>
      </c>
      <c r="H44" s="27" t="str">
        <v>+254731814421</v>
      </c>
      <c r="I44" s="27" t="str">
        <v>Valid</v>
      </c>
      <c r="J44" s="27" t="str">
        <v>Incomplete</v>
      </c>
      <c r="K44" s="27" t="str">
        <v>Yes</v>
      </c>
      <c r="L44" s="27">
        <v>35</v>
      </c>
      <c r="M44" s="27" t="str">
        <v>Incomplete Profile; Potential Duplicate</v>
      </c>
    </row>
    <row r="45" spans="1:13" x14ac:dyDescent="0.25">
      <c r="A45" s="27" t="str">
        <v>CUST-04817</v>
      </c>
      <c r="B45" s="27" t="str">
        <v>Ahmed</v>
      </c>
      <c r="C45" s="27" t="str">
        <v>Hiveworks Llc</v>
      </c>
      <c r="D45" s="27" t="str">
        <v>Lead</v>
      </c>
      <c r="E45" s="27" t="str">
        <v>Victor Okeke</v>
      </c>
      <c r="F45" s="27" t="str">
        <v>ahmed.nwankwo@yahoo.com</v>
      </c>
      <c r="G45" s="27" t="str">
        <v>Valid</v>
      </c>
      <c r="H45" s="27" t="str">
        <v>+234-782-124014</v>
      </c>
      <c r="I45" s="27" t="str">
        <v>Valid</v>
      </c>
      <c r="J45" s="27" t="str">
        <v>Incomplete</v>
      </c>
      <c r="K45" s="27" t="str">
        <v>Yes</v>
      </c>
      <c r="L45" s="27">
        <v>35</v>
      </c>
      <c r="M45" s="27" t="str">
        <v>Incomplete Profile; Potential Duplicate</v>
      </c>
    </row>
    <row r="46" spans="1:13" x14ac:dyDescent="0.25">
      <c r="A46" s="27" t="str">
        <v>CUST-04616</v>
      </c>
      <c r="B46" s="27" t="str">
        <v>Chidi Adebayo</v>
      </c>
      <c r="C46" s="27" t="str">
        <v>Not Available</v>
      </c>
      <c r="D46" s="27" t="str">
        <v>Prospect</v>
      </c>
      <c r="E46" s="27" t="str">
        <v>James Carter</v>
      </c>
      <c r="F46" s="27" t="str">
        <v>chidi.adebayo@hotmail.com</v>
      </c>
      <c r="G46" s="27" t="str">
        <v>Valid</v>
      </c>
      <c r="H46" s="27" t="str">
        <v>+27-776-927407</v>
      </c>
      <c r="I46" s="27" t="str">
        <v>Valid</v>
      </c>
      <c r="J46" s="27" t="str">
        <v>Incomplete</v>
      </c>
      <c r="K46" s="27" t="str">
        <v>Yes</v>
      </c>
      <c r="L46" s="27">
        <v>35</v>
      </c>
      <c r="M46" s="27" t="str">
        <v>Incomplete Profile; Potential Duplicate</v>
      </c>
    </row>
    <row r="47" spans="1:13" x14ac:dyDescent="0.25">
      <c r="A47" s="27" t="str">
        <v>CUST-02148</v>
      </c>
      <c r="B47" s="27" t="str">
        <v>Tunde</v>
      </c>
      <c r="C47" s="27" t="str">
        <v>Stacklogic</v>
      </c>
      <c r="D47" s="27" t="str">
        <v>Opportunity</v>
      </c>
      <c r="E47" s="27" t="str">
        <v>Sandra Eze</v>
      </c>
      <c r="F47" s="27" t="str">
        <v>tunde.dlamini@yahoo.com</v>
      </c>
      <c r="G47" s="27" t="str">
        <v>Valid</v>
      </c>
      <c r="H47" s="27" t="str">
        <v>+49077781088</v>
      </c>
      <c r="I47" s="27" t="str">
        <v>Valid</v>
      </c>
      <c r="J47" s="27" t="str">
        <v>Incomplete</v>
      </c>
      <c r="K47" s="27" t="str">
        <v>Yes</v>
      </c>
      <c r="L47" s="27">
        <v>35</v>
      </c>
      <c r="M47" s="27" t="str">
        <v>Incomplete Profile; Potential Duplicate</v>
      </c>
    </row>
    <row r="48" spans="1:13" x14ac:dyDescent="0.25">
      <c r="A48" s="27" t="str">
        <v>CUST-03372</v>
      </c>
      <c r="B48" s="27" t="str">
        <v>Davies</v>
      </c>
      <c r="C48" s="27" t="str">
        <v>Stacksoft</v>
      </c>
      <c r="D48" s="27" t="str">
        <v>Prospect</v>
      </c>
      <c r="E48" s="27" t="str">
        <v>Tola Adeniyi</v>
      </c>
      <c r="F48" s="27" t="str">
        <v>matthewdavies@hotmail.com</v>
      </c>
      <c r="G48" s="27" t="str">
        <v>Valid</v>
      </c>
      <c r="H48" s="27" t="str">
        <v>+27 723 375 754</v>
      </c>
      <c r="I48" s="27" t="str">
        <v>Valid</v>
      </c>
      <c r="J48" s="27" t="str">
        <v>Incomplete</v>
      </c>
      <c r="K48" s="27" t="str">
        <v>Yes</v>
      </c>
      <c r="L48" s="27">
        <v>35</v>
      </c>
      <c r="M48" s="27" t="str">
        <v>Incomplete Profile; Potential Duplicate</v>
      </c>
    </row>
    <row r="49" spans="1:13" x14ac:dyDescent="0.25">
      <c r="A49" s="27" t="str">
        <v>CUST-04151</v>
      </c>
      <c r="B49" s="27" t="str">
        <v>Otieno Diallo</v>
      </c>
      <c r="C49" s="27" t="str">
        <v>Not Available</v>
      </c>
      <c r="D49" s="27" t="str">
        <v>Inactive</v>
      </c>
      <c r="E49" s="27" t="str">
        <v>Sandra Eze</v>
      </c>
      <c r="F49" s="27" t="str">
        <v>otienodiallo@yahoo.com</v>
      </c>
      <c r="G49" s="27" t="str">
        <v>Valid</v>
      </c>
      <c r="H49" s="27" t="str">
        <v>+44-696-195702</v>
      </c>
      <c r="I49" s="27" t="str">
        <v>Valid</v>
      </c>
      <c r="J49" s="27" t="str">
        <v>Incomplete</v>
      </c>
      <c r="K49" s="27" t="str">
        <v>Yes</v>
      </c>
      <c r="L49" s="27">
        <v>35</v>
      </c>
      <c r="M49" s="27" t="str">
        <v>Incomplete Profile; Potential Duplicate</v>
      </c>
    </row>
    <row r="50" spans="1:13" x14ac:dyDescent="0.25">
      <c r="A50" s="27" t="str">
        <v>CUST-03054</v>
      </c>
      <c r="B50" s="27" t="str">
        <v>Kayode</v>
      </c>
      <c r="C50" s="27" t="str">
        <v>Zenworks Gmbh</v>
      </c>
      <c r="D50" s="27" t="str">
        <v>Prospect</v>
      </c>
      <c r="E50" s="27" t="str">
        <v>Brian Otieno</v>
      </c>
      <c r="F50" s="27" t="str">
        <v>kayodehassan@outlook.com</v>
      </c>
      <c r="G50" s="27" t="str">
        <v>Valid</v>
      </c>
      <c r="H50" s="27" t="str">
        <v>+254273158861</v>
      </c>
      <c r="I50" s="27" t="str">
        <v>Valid</v>
      </c>
      <c r="J50" s="27" t="str">
        <v>Incomplete</v>
      </c>
      <c r="K50" s="27" t="str">
        <v>Yes</v>
      </c>
      <c r="L50" s="27">
        <v>35</v>
      </c>
      <c r="M50" s="27" t="str">
        <v>Incomplete Profile; Potential Duplicate</v>
      </c>
    </row>
    <row r="51" spans="1:13" x14ac:dyDescent="0.25">
      <c r="A51" s="27" t="str">
        <v>CUST-04071</v>
      </c>
      <c r="B51" s="27" t="str">
        <v>Joy</v>
      </c>
      <c r="C51" s="27" t="str">
        <v>Cellulant</v>
      </c>
      <c r="D51" s="27" t="str">
        <v>Lead</v>
      </c>
      <c r="E51" s="27" t="str">
        <v>Daniel Olatunji</v>
      </c>
      <c r="F51" s="27" t="str">
        <v>joynaidoo@gmail.com</v>
      </c>
      <c r="G51" s="27" t="str">
        <v>Valid</v>
      </c>
      <c r="H51" s="27" t="str">
        <v>+254-028-695236</v>
      </c>
      <c r="I51" s="27" t="str">
        <v>Valid</v>
      </c>
      <c r="J51" s="27" t="str">
        <v>Incomplete</v>
      </c>
      <c r="K51" s="27" t="str">
        <v>Yes</v>
      </c>
      <c r="L51" s="27">
        <v>35</v>
      </c>
      <c r="M51" s="27" t="str">
        <v>Incomplete Profile; Potential Duplicate</v>
      </c>
    </row>
    <row r="52" spans="1:13" x14ac:dyDescent="0.25">
      <c r="A52" s="27" t="str">
        <v>CUST-04154</v>
      </c>
      <c r="B52" s="27" t="str">
        <v>Chinwe</v>
      </c>
      <c r="C52" s="27" t="str">
        <v>Vertexhealth Plc</v>
      </c>
      <c r="D52" s="27" t="str">
        <v>Lead</v>
      </c>
      <c r="E52" s="27" t="str">
        <v>Victor Okeke</v>
      </c>
      <c r="F52" s="27" t="str">
        <v>chinwe.obrien@outlook.com</v>
      </c>
      <c r="G52" s="27" t="str">
        <v>Valid</v>
      </c>
      <c r="H52" s="27" t="str">
        <v>+234940239972</v>
      </c>
      <c r="I52" s="27" t="str">
        <v>Valid</v>
      </c>
      <c r="J52" s="27" t="str">
        <v>Incomplete</v>
      </c>
      <c r="K52" s="27" t="str">
        <v>Yes</v>
      </c>
      <c r="L52" s="27">
        <v>35</v>
      </c>
      <c r="M52" s="27" t="str">
        <v>Incomplete Profile; Potential Duplicate</v>
      </c>
    </row>
    <row r="53" spans="1:13" x14ac:dyDescent="0.25">
      <c r="A53" s="27" t="str">
        <v>CUST-01950</v>
      </c>
      <c r="B53" s="27" t="str">
        <v>Gbenga Williams</v>
      </c>
      <c r="C53" s="27" t="str">
        <v>Not Available</v>
      </c>
      <c r="D53" s="27" t="str">
        <v>Prospect</v>
      </c>
      <c r="E53" s="27" t="str">
        <v>Aisha Mohammed</v>
      </c>
      <c r="F53" s="27" t="str">
        <v>gbenga.williams@yahoo.com</v>
      </c>
      <c r="G53" s="27" t="str">
        <v>Valid</v>
      </c>
      <c r="H53" s="27" t="str">
        <v>+234173672310</v>
      </c>
      <c r="I53" s="27" t="str">
        <v>Valid</v>
      </c>
      <c r="J53" s="27" t="str">
        <v>Incomplete</v>
      </c>
      <c r="K53" s="27" t="str">
        <v>Yes</v>
      </c>
      <c r="L53" s="27">
        <v>35</v>
      </c>
      <c r="M53" s="27" t="str">
        <v>Incomplete Profile; Potential Duplicate</v>
      </c>
    </row>
    <row r="54" spans="1:13" x14ac:dyDescent="0.25">
      <c r="A54" s="27" t="str">
        <v>CUST-00974</v>
      </c>
      <c r="B54" s="27" t="str">
        <v>Segun</v>
      </c>
      <c r="C54" s="27" t="str">
        <v>Orbitventures</v>
      </c>
      <c r="D54" s="27" t="str">
        <v>Lead</v>
      </c>
      <c r="E54" s="27" t="str">
        <v>Brian Otieno</v>
      </c>
      <c r="F54" s="27" t="str">
        <v>segunobrien@gmail.com</v>
      </c>
      <c r="G54" s="27" t="str">
        <v>Valid</v>
      </c>
      <c r="H54" s="27" t="str">
        <v>0331326893</v>
      </c>
      <c r="I54" s="27" t="str">
        <v>Valid</v>
      </c>
      <c r="J54" s="27" t="str">
        <v>Incomplete</v>
      </c>
      <c r="K54" s="27" t="str">
        <v>Yes</v>
      </c>
      <c r="L54" s="27">
        <v>35</v>
      </c>
      <c r="M54" s="27" t="str">
        <v>Incomplete Profile; Potential Duplicate</v>
      </c>
    </row>
    <row r="55" spans="1:13" x14ac:dyDescent="0.25">
      <c r="A55" s="27" t="str">
        <v>CUST-01442</v>
      </c>
      <c r="B55" s="27" t="str">
        <v>Hannah</v>
      </c>
      <c r="C55" s="27" t="str">
        <v>Sparkcommerce Llc</v>
      </c>
      <c r="D55" s="27" t="str">
        <v>Lead</v>
      </c>
      <c r="E55" s="27" t="str">
        <v>Kemi Balogun</v>
      </c>
      <c r="F55" s="27" t="str">
        <v>hannah.botha@hotmail.com</v>
      </c>
      <c r="G55" s="27" t="str">
        <v>Valid</v>
      </c>
      <c r="H55" s="27" t="str">
        <v>0992920133</v>
      </c>
      <c r="I55" s="27" t="str">
        <v>Valid</v>
      </c>
      <c r="J55" s="27" t="str">
        <v>Incomplete</v>
      </c>
      <c r="K55" s="27" t="str">
        <v>Yes</v>
      </c>
      <c r="L55" s="27">
        <v>35</v>
      </c>
      <c r="M55" s="27" t="str">
        <v>Incomplete Profile; Potential Duplicate</v>
      </c>
    </row>
    <row r="56" spans="1:13" x14ac:dyDescent="0.25">
      <c r="A56" s="27" t="str">
        <v>CUST-01867</v>
      </c>
      <c r="B56" s="27" t="str">
        <v>Dlamini</v>
      </c>
      <c r="C56" s="27" t="str">
        <v>Hivelabs Plc</v>
      </c>
      <c r="D56" s="27" t="str">
        <v>Customer</v>
      </c>
      <c r="E56" s="27" t="str">
        <v>Brian Otieno</v>
      </c>
      <c r="F56" s="27" t="str">
        <v>emilydlamini@gmail.com</v>
      </c>
      <c r="G56" s="27" t="str">
        <v>Valid</v>
      </c>
      <c r="H56" s="27" t="str">
        <v>+234 742 257 798</v>
      </c>
      <c r="I56" s="27" t="str">
        <v>Valid</v>
      </c>
      <c r="J56" s="27" t="str">
        <v>Incomplete</v>
      </c>
      <c r="K56" s="27" t="str">
        <v>Yes</v>
      </c>
      <c r="L56" s="27">
        <v>35</v>
      </c>
      <c r="M56" s="27" t="str">
        <v>Incomplete Profile; Potential Duplicate</v>
      </c>
    </row>
    <row r="57" spans="1:13" x14ac:dyDescent="0.25">
      <c r="A57" s="27" t="str">
        <v>CUST-03004</v>
      </c>
      <c r="B57" s="27" t="str">
        <v>Samuel</v>
      </c>
      <c r="C57" s="27" t="str">
        <v>Echohub Plc</v>
      </c>
      <c r="D57" s="27" t="str">
        <v>Customer</v>
      </c>
      <c r="E57" s="27" t="str">
        <v>Michael Bello</v>
      </c>
      <c r="F57" s="27" t="str">
        <v>samuelsalami@outlook.com</v>
      </c>
      <c r="G57" s="27" t="str">
        <v>Valid</v>
      </c>
      <c r="H57" s="27" t="str">
        <v>+44340006824</v>
      </c>
      <c r="I57" s="27" t="str">
        <v>Valid</v>
      </c>
      <c r="J57" s="27" t="str">
        <v>Incomplete</v>
      </c>
      <c r="K57" s="27" t="str">
        <v>Yes</v>
      </c>
      <c r="L57" s="27">
        <v>35</v>
      </c>
      <c r="M57" s="27" t="str">
        <v>Incomplete Profile; Potential Duplicate</v>
      </c>
    </row>
    <row r="58" spans="1:13" x14ac:dyDescent="0.25">
      <c r="A58" s="27" t="str">
        <v>CUST-05099</v>
      </c>
      <c r="B58" s="27" t="str">
        <v>Noah</v>
      </c>
      <c r="C58" s="27" t="str">
        <v>Leadlogistics</v>
      </c>
      <c r="D58" s="27" t="str">
        <v>Customer</v>
      </c>
      <c r="E58" s="27" t="str">
        <v>Aisha Mohammed</v>
      </c>
      <c r="F58" s="27" t="str">
        <v>noahaliyu@leadlogistics.io</v>
      </c>
      <c r="G58" s="27" t="str">
        <v>Valid</v>
      </c>
      <c r="H58" s="27" t="str">
        <v>+1 082 192 286</v>
      </c>
      <c r="I58" s="27" t="str">
        <v>Valid</v>
      </c>
      <c r="J58" s="27" t="str">
        <v>Incomplete</v>
      </c>
      <c r="K58" s="27" t="str">
        <v>Yes</v>
      </c>
      <c r="L58" s="27">
        <v>35</v>
      </c>
      <c r="M58" s="27" t="str">
        <v>Incomplete Profile; Potential Duplicate</v>
      </c>
    </row>
    <row r="59" spans="1:13" x14ac:dyDescent="0.25">
      <c r="A59" s="27" t="str">
        <v>CUST-05097</v>
      </c>
      <c r="B59" s="27" t="str">
        <v>Nomvula Onyeka</v>
      </c>
      <c r="C59" s="27" t="str">
        <v>Not Available</v>
      </c>
      <c r="D59" s="27" t="str">
        <v>Customer</v>
      </c>
      <c r="E59" s="27" t="str">
        <v>Grace Mensah</v>
      </c>
      <c r="F59" s="27" t="str">
        <v>nomvula.onyeka@gmail.com</v>
      </c>
      <c r="G59" s="27" t="str">
        <v>Valid</v>
      </c>
      <c r="H59" s="27" t="str">
        <v>+234526572544</v>
      </c>
      <c r="I59" s="27" t="str">
        <v>Valid</v>
      </c>
      <c r="J59" s="27" t="str">
        <v>Incomplete</v>
      </c>
      <c r="K59" s="27" t="str">
        <v>Yes</v>
      </c>
      <c r="L59" s="27">
        <v>35</v>
      </c>
      <c r="M59" s="27" t="str">
        <v>Incomplete Profile; Potential Duplicate</v>
      </c>
    </row>
    <row r="60" spans="1:13" x14ac:dyDescent="0.25">
      <c r="A60" s="27" t="str">
        <v>CUST-04218</v>
      </c>
      <c r="B60" s="27" t="str">
        <v>Amani Adebayo</v>
      </c>
      <c r="C60" s="27" t="str">
        <v>Not Available</v>
      </c>
      <c r="D60" s="27" t="str">
        <v>Opportunity</v>
      </c>
      <c r="E60" s="27" t="str">
        <v>James Carter</v>
      </c>
      <c r="F60" s="27" t="str">
        <v>amani.adebayo@outlook.com</v>
      </c>
      <c r="G60" s="27" t="str">
        <v>Valid</v>
      </c>
      <c r="H60" s="27" t="str">
        <v>+31582895957</v>
      </c>
      <c r="I60" s="27" t="str">
        <v>Valid</v>
      </c>
      <c r="J60" s="27" t="str">
        <v>Incomplete</v>
      </c>
      <c r="K60" s="27" t="str">
        <v>Yes</v>
      </c>
      <c r="L60" s="27">
        <v>35</v>
      </c>
      <c r="M60" s="27" t="str">
        <v>Incomplete Profile; Potential Duplicate</v>
      </c>
    </row>
    <row r="61" spans="1:13" x14ac:dyDescent="0.25">
      <c r="A61" s="27" t="str">
        <v>CUST-03432</v>
      </c>
      <c r="B61" s="27" t="str">
        <v>Musa</v>
      </c>
      <c r="C61" s="27" t="str">
        <v>Echoventures Gmbh</v>
      </c>
      <c r="D61" s="27" t="str">
        <v>Customer</v>
      </c>
      <c r="E61" s="27" t="str">
        <v>James Carter</v>
      </c>
      <c r="F61" s="27" t="str">
        <v>musamohammed@yahoo.com</v>
      </c>
      <c r="G61" s="27" t="str">
        <v>Valid</v>
      </c>
      <c r="H61" s="27" t="str">
        <v>+234979244681</v>
      </c>
      <c r="I61" s="27" t="str">
        <v>Valid</v>
      </c>
      <c r="J61" s="27" t="str">
        <v>Incomplete</v>
      </c>
      <c r="K61" s="27" t="str">
        <v>Yes</v>
      </c>
      <c r="L61" s="27">
        <v>35</v>
      </c>
      <c r="M61" s="27" t="str">
        <v>Incomplete Profile; Potential Duplicate</v>
      </c>
    </row>
    <row r="62" spans="1:13" x14ac:dyDescent="0.25">
      <c r="A62" s="27" t="str">
        <v>CUST-00898</v>
      </c>
      <c r="B62" s="27" t="str">
        <v>Oluwaseun Akinola</v>
      </c>
      <c r="C62" s="27" t="str">
        <v>Not Available</v>
      </c>
      <c r="D62" s="27" t="str">
        <v>Prospect</v>
      </c>
      <c r="E62" s="27" t="str">
        <v>Daniel Olatunji</v>
      </c>
      <c r="F62" s="27" t="str">
        <v>oluwaseunakinola@gmail.com</v>
      </c>
      <c r="G62" s="27" t="str">
        <v>Valid</v>
      </c>
      <c r="H62" s="27" t="str">
        <v>+234 025 153 864</v>
      </c>
      <c r="I62" s="27" t="str">
        <v>Valid</v>
      </c>
      <c r="J62" s="27" t="str">
        <v>Incomplete</v>
      </c>
      <c r="K62" s="27" t="str">
        <v>Yes</v>
      </c>
      <c r="L62" s="27">
        <v>35</v>
      </c>
      <c r="M62" s="27" t="str">
        <v>Incomplete Profile; Potential Duplicate</v>
      </c>
    </row>
    <row r="63" spans="1:13" x14ac:dyDescent="0.25">
      <c r="A63" s="27" t="str">
        <v>CUST-05077</v>
      </c>
      <c r="B63" s="27" t="str">
        <v>Otieno Diallo</v>
      </c>
      <c r="C63" s="27" t="str">
        <v>Not Available</v>
      </c>
      <c r="D63" s="27" t="str">
        <v>Inactive</v>
      </c>
      <c r="E63" s="27" t="str">
        <v>Sandra Eze</v>
      </c>
      <c r="F63" s="27" t="str">
        <v>otienodiallo@yahoo.com</v>
      </c>
      <c r="G63" s="27" t="str">
        <v>Valid</v>
      </c>
      <c r="H63" s="27" t="str">
        <v>+44892706785</v>
      </c>
      <c r="I63" s="27" t="str">
        <v>Valid</v>
      </c>
      <c r="J63" s="27" t="str">
        <v>Incomplete</v>
      </c>
      <c r="K63" s="27" t="str">
        <v>Yes</v>
      </c>
      <c r="L63" s="27">
        <v>35</v>
      </c>
      <c r="M63" s="27" t="str">
        <v>Incomplete Profile; Potential Duplicate</v>
      </c>
    </row>
    <row r="64" spans="1:13" x14ac:dyDescent="0.25">
      <c r="A64" s="27" t="str">
        <v>CUST-01945</v>
      </c>
      <c r="B64" s="27" t="str">
        <v>Salami</v>
      </c>
      <c r="C64" s="27" t="str">
        <v>Interswitch</v>
      </c>
      <c r="D64" s="27" t="str">
        <v>Qualified</v>
      </c>
      <c r="E64" s="27" t="str">
        <v>Aisha Mohammed</v>
      </c>
      <c r="F64" s="27" t="str">
        <v>yusufsalami@outlook.com</v>
      </c>
      <c r="G64" s="27" t="str">
        <v>Valid</v>
      </c>
      <c r="H64" s="27" t="str">
        <v>+49190128029</v>
      </c>
      <c r="I64" s="27" t="str">
        <v>Valid</v>
      </c>
      <c r="J64" s="27" t="str">
        <v>Incomplete</v>
      </c>
      <c r="K64" s="27" t="str">
        <v>Yes</v>
      </c>
      <c r="L64" s="27">
        <v>35</v>
      </c>
      <c r="M64" s="27" t="str">
        <v>Incomplete Profile; Potential Duplicate</v>
      </c>
    </row>
    <row r="65" spans="1:13" x14ac:dyDescent="0.25">
      <c r="A65" s="27" t="str">
        <v>CUST-04120</v>
      </c>
      <c r="B65" s="27" t="str">
        <v>Adebayo</v>
      </c>
      <c r="C65" s="27" t="str">
        <v>Primehub Inc</v>
      </c>
      <c r="D65" s="27" t="str">
        <v>Customer</v>
      </c>
      <c r="E65" s="27" t="str">
        <v>Tola Adeniyi</v>
      </c>
      <c r="F65" s="27" t="str">
        <v>amani.adebayo@outlook.com</v>
      </c>
      <c r="G65" s="27" t="str">
        <v>Valid</v>
      </c>
      <c r="H65" s="27" t="str">
        <v>+254-281-340182</v>
      </c>
      <c r="I65" s="27" t="str">
        <v>Valid</v>
      </c>
      <c r="J65" s="27" t="str">
        <v>Incomplete</v>
      </c>
      <c r="K65" s="27" t="str">
        <v>Yes</v>
      </c>
      <c r="L65" s="27">
        <v>35</v>
      </c>
      <c r="M65" s="27" t="str">
        <v>Incomplete Profile; Potential Duplicate</v>
      </c>
    </row>
    <row r="66" spans="1:13" x14ac:dyDescent="0.25">
      <c r="A66" s="27" t="str">
        <v>CUST-04336</v>
      </c>
      <c r="B66" s="27" t="str">
        <v>Laura Nwachukwu</v>
      </c>
      <c r="C66" s="27" t="str">
        <v>Fluxlabs</v>
      </c>
      <c r="D66" s="27" t="str">
        <v>Opportunity</v>
      </c>
      <c r="E66" s="27" t="str">
        <v>Victor Okeke</v>
      </c>
      <c r="F66" s="27" t="str">
        <v>laura.nwachukwu@</v>
      </c>
      <c r="G66" s="27" t="str">
        <v>Invalid</v>
      </c>
      <c r="H66" s="27" t="str">
        <v>0061905143</v>
      </c>
      <c r="I66" s="27" t="str">
        <v>Valid</v>
      </c>
      <c r="J66" s="27" t="str">
        <v>Complete</v>
      </c>
      <c r="K66" s="27" t="str">
        <v>Yes</v>
      </c>
      <c r="L66" s="27">
        <v>45</v>
      </c>
      <c r="M66" s="27" t="str">
        <v>Invalid Email; Potential Duplicate</v>
      </c>
    </row>
    <row r="67" spans="1:13" x14ac:dyDescent="0.25">
      <c r="A67" s="27" t="str">
        <v>CUST-05071</v>
      </c>
      <c r="B67" s="27" t="str">
        <v>Kayode Nwosu</v>
      </c>
      <c r="C67" s="27" t="str">
        <v>Hivetech</v>
      </c>
      <c r="D67" s="27" t="str">
        <v>Lead</v>
      </c>
      <c r="E67" s="27" t="str">
        <v>Victor Okeke</v>
      </c>
      <c r="F67" s="27" t="str">
        <v>kayodenwosugmail.com</v>
      </c>
      <c r="G67" s="27" t="str">
        <v>Invalid</v>
      </c>
      <c r="H67" s="27" t="str">
        <v>+234-041-185356</v>
      </c>
      <c r="I67" s="27" t="str">
        <v>Valid</v>
      </c>
      <c r="J67" s="27" t="str">
        <v>Complete</v>
      </c>
      <c r="K67" s="27" t="str">
        <v>Yes</v>
      </c>
      <c r="L67" s="27">
        <v>45</v>
      </c>
      <c r="M67" s="27" t="str">
        <v>Invalid Email; Potential Duplicate</v>
      </c>
    </row>
    <row r="68" spans="1:13" x14ac:dyDescent="0.25">
      <c r="A68" s="27" t="str">
        <v>CUST-02049</v>
      </c>
      <c r="B68" s="27" t="str">
        <v>Kayode Nwosu</v>
      </c>
      <c r="C68" s="27" t="str">
        <v>Hivetech</v>
      </c>
      <c r="D68" s="27" t="str">
        <v>Lead</v>
      </c>
      <c r="E68" s="27" t="str">
        <v>Victor Okeke</v>
      </c>
      <c r="F68" s="27" t="str">
        <v>kayodenwosugmail.com</v>
      </c>
      <c r="G68" s="27" t="str">
        <v>Invalid</v>
      </c>
      <c r="H68" s="27" t="str">
        <v>+234-041-185356</v>
      </c>
      <c r="I68" s="27" t="str">
        <v>Valid</v>
      </c>
      <c r="J68" s="27" t="str">
        <v>Complete</v>
      </c>
      <c r="K68" s="27" t="str">
        <v>Yes</v>
      </c>
      <c r="L68" s="27">
        <v>45</v>
      </c>
      <c r="M68" s="27" t="str">
        <v>Invalid Email; Potential Duplicate</v>
      </c>
    </row>
    <row r="69" spans="1:13" x14ac:dyDescent="0.25">
      <c r="A69" s="27" t="str">
        <v>CUST-04929</v>
      </c>
      <c r="B69" s="27" t="str">
        <v>Omar Dlamini</v>
      </c>
      <c r="C69" s="27" t="str">
        <v>Primehub Inc</v>
      </c>
      <c r="D69" s="27" t="str">
        <v>Prospect</v>
      </c>
      <c r="E69" s="27" t="str">
        <v>Sandra Eze</v>
      </c>
      <c r="F69" s="27" t="str">
        <v>omar.dlamini@outlook.com.</v>
      </c>
      <c r="G69" s="27" t="str">
        <v>Invalid</v>
      </c>
      <c r="H69" s="27" t="str">
        <v>+49439782325</v>
      </c>
      <c r="I69" s="27" t="str">
        <v>Valid</v>
      </c>
      <c r="J69" s="27" t="str">
        <v>Complete</v>
      </c>
      <c r="K69" s="27" t="str">
        <v>Yes</v>
      </c>
      <c r="L69" s="27">
        <v>45</v>
      </c>
      <c r="M69" s="27" t="str">
        <v>Invalid Email; Potential Duplicate</v>
      </c>
    </row>
    <row r="70" spans="1:13" x14ac:dyDescent="0.25">
      <c r="A70" s="27" t="str">
        <v>CUST-03473</v>
      </c>
      <c r="B70" s="27" t="str">
        <v>Wanjiru Lawal</v>
      </c>
      <c r="C70" s="27" t="str">
        <v>Chipper Cash</v>
      </c>
      <c r="D70" s="27" t="str">
        <v>Lead</v>
      </c>
      <c r="E70" s="27" t="str">
        <v>Michael Bello</v>
      </c>
      <c r="F70" s="27" t="str">
        <v>wanjiru@outlook</v>
      </c>
      <c r="G70" s="27" t="str">
        <v>Invalid</v>
      </c>
      <c r="H70" s="27" t="str">
        <v>+254-714-675781</v>
      </c>
      <c r="I70" s="27" t="str">
        <v>Valid</v>
      </c>
      <c r="J70" s="27" t="str">
        <v>Complete</v>
      </c>
      <c r="K70" s="27" t="str">
        <v>Yes</v>
      </c>
      <c r="L70" s="27">
        <v>45</v>
      </c>
      <c r="M70" s="27" t="str">
        <v>Invalid Email; Potential Duplicate</v>
      </c>
    </row>
    <row r="71" spans="1:13" x14ac:dyDescent="0.25">
      <c r="A71" s="27" t="str">
        <v>CUST-05051</v>
      </c>
      <c r="B71" s="27" t="str">
        <v>Favour Smith</v>
      </c>
      <c r="C71" s="27" t="str">
        <v>Dangote Industries</v>
      </c>
      <c r="D71" s="27" t="str">
        <v>Opportunity</v>
      </c>
      <c r="E71" s="27" t="str">
        <v>Grace Mensah</v>
      </c>
      <c r="F71" s="27" t="str">
        <v>david.traore@</v>
      </c>
      <c r="G71" s="27" t="str">
        <v>Invalid</v>
      </c>
      <c r="H71" s="27" t="str">
        <v>+234-278-147056</v>
      </c>
      <c r="I71" s="27" t="str">
        <v>Valid</v>
      </c>
      <c r="J71" s="27" t="str">
        <v>Complete</v>
      </c>
      <c r="K71" s="27" t="str">
        <v>Yes</v>
      </c>
      <c r="L71" s="27">
        <v>45</v>
      </c>
      <c r="M71" s="27" t="str">
        <v>Invalid Email; Potential Duplicate</v>
      </c>
    </row>
    <row r="72" spans="1:13" x14ac:dyDescent="0.25">
      <c r="A72" s="27" t="str">
        <v>CUST-01589</v>
      </c>
      <c r="B72" s="27" t="str">
        <v>Favour Smith</v>
      </c>
      <c r="C72" s="27" t="str">
        <v>Dangote Industries</v>
      </c>
      <c r="D72" s="27" t="str">
        <v>Opportunity</v>
      </c>
      <c r="E72" s="27" t="str">
        <v>Grace Mensah</v>
      </c>
      <c r="F72" s="27" t="str">
        <v>david.traore@</v>
      </c>
      <c r="G72" s="27" t="str">
        <v>Invalid</v>
      </c>
      <c r="H72" s="27" t="str">
        <v>+234-278-147056</v>
      </c>
      <c r="I72" s="27" t="str">
        <v>Valid</v>
      </c>
      <c r="J72" s="27" t="str">
        <v>Complete</v>
      </c>
      <c r="K72" s="27" t="str">
        <v>Yes</v>
      </c>
      <c r="L72" s="27">
        <v>45</v>
      </c>
      <c r="M72" s="27" t="str">
        <v>Invalid Email; Potential Duplicate</v>
      </c>
    </row>
    <row r="73" spans="1:13" x14ac:dyDescent="0.25">
      <c r="A73" s="27" t="str">
        <v>CUST-02496</v>
      </c>
      <c r="B73" s="27" t="str">
        <v>Ibrahim Dlamini</v>
      </c>
      <c r="C73" s="27" t="str">
        <v>Primegroup Llc</v>
      </c>
      <c r="D73" s="27" t="str">
        <v>Churned</v>
      </c>
      <c r="E73" s="27" t="str">
        <v>Kemi Balogun</v>
      </c>
      <c r="F73" s="27" t="str">
        <v>ibrahimdlaminicompany.com</v>
      </c>
      <c r="G73" s="27" t="str">
        <v>Invalid</v>
      </c>
      <c r="H73" s="27" t="str">
        <v>+254 367 580 066</v>
      </c>
      <c r="I73" s="27" t="str">
        <v>Valid</v>
      </c>
      <c r="J73" s="27" t="str">
        <v>Complete</v>
      </c>
      <c r="K73" s="27" t="str">
        <v>Yes</v>
      </c>
      <c r="L73" s="27">
        <v>45</v>
      </c>
      <c r="M73" s="27" t="str">
        <v>Invalid Email; Potential Duplicate</v>
      </c>
    </row>
    <row r="74" spans="1:13" x14ac:dyDescent="0.25">
      <c r="A74" s="27" t="str">
        <v>CUST-00439</v>
      </c>
      <c r="B74" s="27" t="str">
        <v>Daniel Balogun</v>
      </c>
      <c r="C74" s="27" t="str">
        <v>Teamapt</v>
      </c>
      <c r="D74" s="27" t="str">
        <v>Opportunity</v>
      </c>
      <c r="E74" s="27" t="str">
        <v>Michael Bello</v>
      </c>
      <c r="F74" s="27" t="str">
        <v>daniel@gmail</v>
      </c>
      <c r="G74" s="27" t="str">
        <v>Invalid</v>
      </c>
      <c r="H74" s="27" t="str">
        <v>0698829045</v>
      </c>
      <c r="I74" s="27" t="str">
        <v>Valid</v>
      </c>
      <c r="J74" s="27" t="str">
        <v>Complete</v>
      </c>
      <c r="K74" s="27" t="str">
        <v>Yes</v>
      </c>
      <c r="L74" s="27">
        <v>45</v>
      </c>
      <c r="M74" s="27" t="str">
        <v>Invalid Email; Potential Duplicate</v>
      </c>
    </row>
    <row r="75" spans="1:13" x14ac:dyDescent="0.25">
      <c r="A75" s="27" t="str">
        <v>CUST-04700</v>
      </c>
      <c r="B75" s="27" t="str">
        <v>Usman Abubakar</v>
      </c>
      <c r="C75" s="27" t="str">
        <v>Chipper Cash</v>
      </c>
      <c r="D75" s="27" t="str">
        <v>Lead</v>
      </c>
      <c r="E75" s="27" t="str">
        <v>Aisha Mohammed</v>
      </c>
      <c r="F75" s="27" t="str">
        <v>damilola@@outlook.com</v>
      </c>
      <c r="G75" s="27" t="str">
        <v>Invalid</v>
      </c>
      <c r="H75" s="27" t="str">
        <v>0455688396</v>
      </c>
      <c r="I75" s="27" t="str">
        <v>Valid</v>
      </c>
      <c r="J75" s="27" t="str">
        <v>Complete</v>
      </c>
      <c r="K75" s="27" t="str">
        <v>Yes</v>
      </c>
      <c r="L75" s="27">
        <v>45</v>
      </c>
      <c r="M75" s="27" t="str">
        <v>Invalid Email; Potential Duplicate</v>
      </c>
    </row>
    <row r="76" spans="1:13" x14ac:dyDescent="0.25">
      <c r="A76" s="27" t="str">
        <v>CUST-04899</v>
      </c>
      <c r="B76" s="27" t="str">
        <v>Joshua Makinde</v>
      </c>
      <c r="C76" s="27" t="str">
        <v>Datasolutions</v>
      </c>
      <c r="D76" s="27" t="str">
        <v>Inactive</v>
      </c>
      <c r="E76" s="27" t="str">
        <v>Victor Okeke</v>
      </c>
      <c r="F76" s="27" t="str">
        <v>joshua.makinde@company.com.</v>
      </c>
      <c r="G76" s="27" t="str">
        <v>Invalid</v>
      </c>
      <c r="H76" s="27" t="str">
        <v>+44108033657</v>
      </c>
      <c r="I76" s="27" t="str">
        <v>Valid</v>
      </c>
      <c r="J76" s="27" t="str">
        <v>Complete</v>
      </c>
      <c r="K76" s="27" t="str">
        <v>Yes</v>
      </c>
      <c r="L76" s="27">
        <v>45</v>
      </c>
      <c r="M76" s="27" t="str">
        <v>Invalid Email; Potential Duplicate</v>
      </c>
    </row>
    <row r="77" spans="1:13" x14ac:dyDescent="0.25">
      <c r="A77" s="27" t="str">
        <v>CUST-03276</v>
      </c>
      <c r="B77" s="27" t="str">
        <v>Fatuma Davies</v>
      </c>
      <c r="C77" s="27" t="str">
        <v>Apexlogic Ltd</v>
      </c>
      <c r="D77" s="27" t="str">
        <v>Churned</v>
      </c>
      <c r="E77" s="27" t="str">
        <v>Tola Adeniyi</v>
      </c>
      <c r="F77" s="27" t="str">
        <v>fatumadavies@gmail.com</v>
      </c>
      <c r="G77" s="27" t="str">
        <v>Valid</v>
      </c>
      <c r="H77" s="27" t="str">
        <v>see email</v>
      </c>
      <c r="I77" s="27" t="str">
        <v>Invalid</v>
      </c>
      <c r="J77" s="27" t="str">
        <v>Complete</v>
      </c>
      <c r="K77" s="27" t="str">
        <v>Yes</v>
      </c>
      <c r="L77" s="27">
        <v>55</v>
      </c>
      <c r="M77" s="27" t="str">
        <v>Invalid Phone; Potential Duplicate</v>
      </c>
    </row>
    <row r="78" spans="1:13" x14ac:dyDescent="0.25">
      <c r="A78" s="27" t="str">
        <v>CUST-05030</v>
      </c>
      <c r="B78" s="27" t="str">
        <v>Chiamaka Garba</v>
      </c>
      <c r="C78" s="27" t="str">
        <v>Hivetech Plc</v>
      </c>
      <c r="D78" s="27" t="str">
        <v>Prospect</v>
      </c>
      <c r="E78" s="27" t="str">
        <v>James Carter</v>
      </c>
      <c r="F78" s="27" t="str">
        <v>chiamaka_garba@outlook.com</v>
      </c>
      <c r="G78" s="27" t="str">
        <v>Valid</v>
      </c>
      <c r="H78" s="27" t="str">
        <v>see email</v>
      </c>
      <c r="I78" s="27" t="str">
        <v>Invalid</v>
      </c>
      <c r="J78" s="27" t="str">
        <v>Complete</v>
      </c>
      <c r="K78" s="27" t="str">
        <v>Yes</v>
      </c>
      <c r="L78" s="27">
        <v>55</v>
      </c>
      <c r="M78" s="27" t="str">
        <v>Invalid Phone; Potential Duplicate</v>
      </c>
    </row>
    <row r="79" spans="1:13" x14ac:dyDescent="0.25">
      <c r="A79" s="27" t="str">
        <v>CUST-01982</v>
      </c>
      <c r="B79" s="27" t="str">
        <v>Chiamaka Garba</v>
      </c>
      <c r="C79" s="27" t="str">
        <v>Hivetech Plc</v>
      </c>
      <c r="D79" s="27" t="str">
        <v>Prospect</v>
      </c>
      <c r="E79" s="27" t="str">
        <v>James Carter</v>
      </c>
      <c r="F79" s="27" t="str">
        <v>chiamaka_garba@outlook.com</v>
      </c>
      <c r="G79" s="27" t="str">
        <v>Valid</v>
      </c>
      <c r="H79" s="27" t="str">
        <v>see email</v>
      </c>
      <c r="I79" s="27" t="str">
        <v>Invalid</v>
      </c>
      <c r="J79" s="27" t="str">
        <v>Complete</v>
      </c>
      <c r="K79" s="27" t="str">
        <v>Yes</v>
      </c>
      <c r="L79" s="27">
        <v>55</v>
      </c>
      <c r="M79" s="27" t="str">
        <v>Invalid Phone; Potential Duplicate</v>
      </c>
    </row>
    <row r="80" spans="1:13" x14ac:dyDescent="0.25">
      <c r="A80" s="27" t="str">
        <v>CUST-04239</v>
      </c>
      <c r="B80" s="27" t="str">
        <v>Wanjala Bello</v>
      </c>
      <c r="C80" s="27" t="str">
        <v>Vertexcommerce Plc</v>
      </c>
      <c r="D80" s="27" t="str">
        <v>Prospect</v>
      </c>
      <c r="E80" s="27" t="str">
        <v>Aisha Mohammed</v>
      </c>
      <c r="F80" s="27" t="str">
        <v>wanjalabello@yahoo.com</v>
      </c>
      <c r="G80" s="27" t="str">
        <v>Valid</v>
      </c>
      <c r="H80" s="27" t="str">
        <v>see email</v>
      </c>
      <c r="I80" s="27" t="str">
        <v>Invalid</v>
      </c>
      <c r="J80" s="27" t="str">
        <v>Complete</v>
      </c>
      <c r="K80" s="27" t="str">
        <v>Yes</v>
      </c>
      <c r="L80" s="27">
        <v>55</v>
      </c>
      <c r="M80" s="27" t="str">
        <v>Invalid Phone; Potential Duplicate</v>
      </c>
    </row>
    <row r="81" spans="1:13" x14ac:dyDescent="0.25">
      <c r="A81" s="27" t="str">
        <v>CUST-00134</v>
      </c>
      <c r="B81" s="27" t="str">
        <v>Kevin Davies</v>
      </c>
      <c r="C81" s="27" t="str">
        <v>Vaultventures Inc</v>
      </c>
      <c r="D81" s="27" t="str">
        <v>Customer</v>
      </c>
      <c r="E81" s="27" t="str">
        <v>Kemi Balogun</v>
      </c>
      <c r="F81" s="27" t="str">
        <v>kevin_davies@hotmail.com</v>
      </c>
      <c r="G81" s="27" t="str">
        <v>Valid</v>
      </c>
      <c r="H81" s="27" t="str">
        <v>080-CALL-NOW</v>
      </c>
      <c r="I81" s="27" t="str">
        <v>Invalid</v>
      </c>
      <c r="J81" s="27" t="str">
        <v>Complete</v>
      </c>
      <c r="K81" s="27" t="str">
        <v>Yes</v>
      </c>
      <c r="L81" s="27">
        <v>55</v>
      </c>
      <c r="M81" s="27" t="str">
        <v>Invalid Phone; Potential Duplicate</v>
      </c>
    </row>
    <row r="82" spans="1:13" x14ac:dyDescent="0.25">
      <c r="A82" s="27" t="str">
        <v>CUST-01492</v>
      </c>
      <c r="B82" s="27" t="str">
        <v>Sarah Ogundimu</v>
      </c>
      <c r="C82" s="27" t="str">
        <v>Konga</v>
      </c>
      <c r="D82" s="27" t="str">
        <v>Inactive</v>
      </c>
      <c r="E82" s="27" t="str">
        <v>Aisha Mohammed</v>
      </c>
      <c r="F82" s="27" t="str">
        <v>sarah_ogundimu@yahoo.com</v>
      </c>
      <c r="G82" s="27" t="str">
        <v>Valid</v>
      </c>
      <c r="H82" s="27" t="str">
        <v>+++000###</v>
      </c>
      <c r="I82" s="27" t="str">
        <v>Invalid</v>
      </c>
      <c r="J82" s="27" t="str">
        <v>Complete</v>
      </c>
      <c r="K82" s="27" t="str">
        <v>Yes</v>
      </c>
      <c r="L82" s="27">
        <v>55</v>
      </c>
      <c r="M82" s="27" t="str">
        <v>Invalid Phone; Potential Duplicate</v>
      </c>
    </row>
    <row r="83" spans="1:13" x14ac:dyDescent="0.25">
      <c r="A83" s="27" t="str">
        <v>CUST-04100</v>
      </c>
      <c r="B83" s="27" t="str">
        <v>Sipho Nwankwo</v>
      </c>
      <c r="C83" s="27" t="str">
        <v>Stacknetworks Plc</v>
      </c>
      <c r="D83" s="27" t="str">
        <v>Customer</v>
      </c>
      <c r="E83" s="27" t="str">
        <v>James Carter</v>
      </c>
      <c r="F83" s="27" t="str">
        <v>siphonwankwo@hotmail.com</v>
      </c>
      <c r="G83" s="27" t="str">
        <v>Valid</v>
      </c>
      <c r="H83" s="27" t="str">
        <v>080-CALL-NOW</v>
      </c>
      <c r="I83" s="27" t="str">
        <v>Invalid</v>
      </c>
      <c r="J83" s="27" t="str">
        <v>Complete</v>
      </c>
      <c r="K83" s="27" t="str">
        <v>Yes</v>
      </c>
      <c r="L83" s="27">
        <v>55</v>
      </c>
      <c r="M83" s="27" t="str">
        <v>Invalid Phone; Potential Duplicate</v>
      </c>
    </row>
    <row r="84" spans="1:13" x14ac:dyDescent="0.25">
      <c r="A84" s="27" t="str">
        <v>CUST-05078</v>
      </c>
      <c r="B84" s="27" t="str">
        <v>Wanjala Bello</v>
      </c>
      <c r="C84" s="27" t="str">
        <v>Vertexcommerce Plc</v>
      </c>
      <c r="D84" s="27" t="str">
        <v>Prospect</v>
      </c>
      <c r="E84" s="27" t="str">
        <v>Aisha Mohammed</v>
      </c>
      <c r="F84" s="27" t="str">
        <v>wanjalabello@yahoo.com</v>
      </c>
      <c r="G84" s="27" t="str">
        <v>Valid</v>
      </c>
      <c r="H84" s="27" t="str">
        <v>see email</v>
      </c>
      <c r="I84" s="27" t="str">
        <v>Invalid</v>
      </c>
      <c r="J84" s="27" t="str">
        <v>Complete</v>
      </c>
      <c r="K84" s="27" t="str">
        <v>Yes</v>
      </c>
      <c r="L84" s="27">
        <v>55</v>
      </c>
      <c r="M84" s="27" t="str">
        <v>Invalid Phone; Potential Duplicate</v>
      </c>
    </row>
    <row r="85" spans="1:13" x14ac:dyDescent="0.25">
      <c r="A85" s="27" t="str">
        <v>CUST-05130</v>
      </c>
      <c r="B85" s="27" t="str">
        <v>Kamau Adeyemi</v>
      </c>
      <c r="C85" s="27" t="str">
        <v>Vertexlogic Plc</v>
      </c>
      <c r="D85" s="27" t="str">
        <v>Prospect</v>
      </c>
      <c r="E85" s="27" t="str">
        <v>Daniel Olatunji</v>
      </c>
      <c r="F85" s="27" t="str">
        <v>kamau_adeyemi@vertexlogicplc.co</v>
      </c>
      <c r="G85" s="27" t="str">
        <v>Valid</v>
      </c>
      <c r="H85" s="27" t="str">
        <v>+++000###</v>
      </c>
      <c r="I85" s="27" t="str">
        <v>Invalid</v>
      </c>
      <c r="J85" s="27" t="str">
        <v>Complete</v>
      </c>
      <c r="K85" s="27" t="str">
        <v>Yes</v>
      </c>
      <c r="L85" s="27">
        <v>55</v>
      </c>
      <c r="M85" s="27" t="str">
        <v>Invalid Phone; Potential Duplicate</v>
      </c>
    </row>
    <row r="86" spans="1:13" x14ac:dyDescent="0.25">
      <c r="A86" s="27" t="str">
        <v>CUST-04500</v>
      </c>
      <c r="B86" s="27" t="str">
        <v>Kamau Adeyemi</v>
      </c>
      <c r="C86" s="27" t="str">
        <v>Vertexlogic Plc</v>
      </c>
      <c r="D86" s="27" t="str">
        <v>Prospect</v>
      </c>
      <c r="E86" s="27" t="str">
        <v>Daniel Olatunji</v>
      </c>
      <c r="F86" s="27" t="str">
        <v>kamau_adeyemi@vertexlogicplc.co</v>
      </c>
      <c r="G86" s="27" t="str">
        <v>Valid</v>
      </c>
      <c r="H86" s="27" t="str">
        <v>+++000###</v>
      </c>
      <c r="I86" s="27" t="str">
        <v>Invalid</v>
      </c>
      <c r="J86" s="27" t="str">
        <v>Complete</v>
      </c>
      <c r="K86" s="27" t="str">
        <v>Yes</v>
      </c>
      <c r="L86" s="27">
        <v>55</v>
      </c>
      <c r="M86" s="27" t="str">
        <v>Invalid Phone; Potential Duplicate</v>
      </c>
    </row>
    <row r="87" spans="1:13" x14ac:dyDescent="0.25">
      <c r="A87" s="27" t="str">
        <v>CUST-00696</v>
      </c>
      <c r="B87" s="27" t="str">
        <v>Niyi Oladele</v>
      </c>
      <c r="C87" s="27" t="str">
        <v>Mpesa Solutions</v>
      </c>
      <c r="D87" s="27" t="str">
        <v>Customer</v>
      </c>
      <c r="E87" s="27" t="str">
        <v>Michael Bello</v>
      </c>
      <c r="F87" s="27" t="str">
        <v>niyi.oladele@gmail.com</v>
      </c>
      <c r="G87" s="27" t="str">
        <v>Valid</v>
      </c>
      <c r="H87" s="27" t="str">
        <v>12345</v>
      </c>
      <c r="I87" s="27" t="str">
        <v>Invalid</v>
      </c>
      <c r="J87" s="27" t="str">
        <v>Complete</v>
      </c>
      <c r="K87" s="27" t="str">
        <v>Yes</v>
      </c>
      <c r="L87" s="27">
        <v>55</v>
      </c>
      <c r="M87" s="27" t="str">
        <v>Invalid Phone; Potential Duplicate</v>
      </c>
    </row>
    <row r="88" spans="1:13" x14ac:dyDescent="0.25">
      <c r="A88" s="27" t="str">
        <v>CUST-05014</v>
      </c>
      <c r="B88" s="27" t="str">
        <v>Sarah Ogundimu</v>
      </c>
      <c r="C88" s="27" t="str">
        <v>Konga</v>
      </c>
      <c r="D88" s="27" t="str">
        <v>Inactive</v>
      </c>
      <c r="E88" s="27" t="str">
        <v>Aisha Mohammed</v>
      </c>
      <c r="F88" s="27" t="str">
        <v>sarah_ogundimu@yahoo.com</v>
      </c>
      <c r="G88" s="27" t="str">
        <v>Valid</v>
      </c>
      <c r="H88" s="27" t="str">
        <v>+++000###</v>
      </c>
      <c r="I88" s="27" t="str">
        <v>Invalid</v>
      </c>
      <c r="J88" s="27" t="str">
        <v>Complete</v>
      </c>
      <c r="K88" s="27" t="str">
        <v>Yes</v>
      </c>
      <c r="L88" s="27">
        <v>55</v>
      </c>
      <c r="M88" s="27" t="str">
        <v>Invalid Phone; Potential Duplicate</v>
      </c>
    </row>
    <row r="89" spans="1:13" x14ac:dyDescent="0.25">
      <c r="A89" s="27" t="str">
        <v>CUST-01749</v>
      </c>
      <c r="B89" s="27" t="str">
        <v>Sipho Okafor</v>
      </c>
      <c r="C89" s="27" t="str">
        <v>Stacklabs</v>
      </c>
      <c r="D89" s="27" t="str">
        <v>Qualified</v>
      </c>
      <c r="E89" s="27" t="str">
        <v>Victor Okeke</v>
      </c>
      <c r="F89" s="27" t="str">
        <v>siphookafor@outlook.com</v>
      </c>
      <c r="G89" s="27" t="str">
        <v>Valid</v>
      </c>
      <c r="H89" s="27" t="str">
        <v>+++000###</v>
      </c>
      <c r="I89" s="27" t="str">
        <v>Invalid</v>
      </c>
      <c r="J89" s="27" t="str">
        <v>Complete</v>
      </c>
      <c r="K89" s="27" t="str">
        <v>Yes</v>
      </c>
      <c r="L89" s="27">
        <v>55</v>
      </c>
      <c r="M89" s="27" t="str">
        <v>Invalid Phone; Potential Duplicate</v>
      </c>
    </row>
    <row r="90" spans="1:13" x14ac:dyDescent="0.25">
      <c r="A90" s="27" t="str">
        <v>CUST-04705</v>
      </c>
      <c r="B90" s="27" t="str">
        <v>Tariq Afolabi</v>
      </c>
      <c r="C90" s="27" t="str">
        <v>Orbitlabs Inc</v>
      </c>
      <c r="D90" s="27" t="str">
        <v>Lead</v>
      </c>
      <c r="E90" s="27" t="str">
        <v>Michael Bello</v>
      </c>
      <c r="F90" s="27" t="str">
        <v>tariqafolabi@hotmail.com</v>
      </c>
      <c r="G90" s="27" t="str">
        <v>Valid</v>
      </c>
      <c r="H90" s="27" t="str">
        <v>+++000###</v>
      </c>
      <c r="I90" s="27" t="str">
        <v>Invalid</v>
      </c>
      <c r="J90" s="27" t="str">
        <v>Complete</v>
      </c>
      <c r="K90" s="27" t="str">
        <v>Yes</v>
      </c>
      <c r="L90" s="27">
        <v>55</v>
      </c>
      <c r="M90" s="27" t="str">
        <v>Invalid Phone; Potential Duplicate</v>
      </c>
    </row>
    <row r="91" spans="1:13" x14ac:dyDescent="0.25">
      <c r="A91" s="27" t="str">
        <v>CUST-05088</v>
      </c>
      <c r="B91" s="27" t="str">
        <v>Sipho Nwankwo</v>
      </c>
      <c r="C91" s="27" t="str">
        <v>Stacknetworks Plc</v>
      </c>
      <c r="D91" s="27" t="str">
        <v>Customer</v>
      </c>
      <c r="E91" s="27" t="str">
        <v>James Carter</v>
      </c>
      <c r="F91" s="27" t="str">
        <v>siphonwankwo@hotmail.com</v>
      </c>
      <c r="G91" s="27" t="str">
        <v>Valid</v>
      </c>
      <c r="H91" s="27" t="str">
        <v>080-CALL-NOW</v>
      </c>
      <c r="I91" s="27" t="str">
        <v>Invalid</v>
      </c>
      <c r="J91" s="27" t="str">
        <v>Complete</v>
      </c>
      <c r="K91" s="27" t="str">
        <v>Yes</v>
      </c>
      <c r="L91" s="27">
        <v>55</v>
      </c>
      <c r="M91" s="27" t="str">
        <v>Invalid Phone; Potential Duplicate</v>
      </c>
    </row>
    <row r="92" spans="1:13" x14ac:dyDescent="0.25">
      <c r="A92" s="27" t="str">
        <v>CUST-03992</v>
      </c>
      <c r="B92" s="27" t="str">
        <v>Anke</v>
      </c>
      <c r="C92" s="27" t="str">
        <v>Pulsehealth</v>
      </c>
      <c r="D92" s="27" t="str">
        <v>Customer</v>
      </c>
      <c r="E92" s="27" t="str">
        <v>Brian Otieno</v>
      </c>
      <c r="F92" s="27" t="str">
        <v>anke.salami@pulsehealth.co</v>
      </c>
      <c r="G92" s="27" t="str">
        <v>Valid</v>
      </c>
      <c r="H92" s="27" t="str">
        <v>+234 512 472 093</v>
      </c>
      <c r="I92" s="27" t="str">
        <v>Valid</v>
      </c>
      <c r="J92" s="27" t="str">
        <v>Incomplete</v>
      </c>
      <c r="K92" s="27" t="str">
        <v>No</v>
      </c>
      <c r="L92" s="27">
        <v>60</v>
      </c>
      <c r="M92" s="27" t="str">
        <v>Incomplete Profile</v>
      </c>
    </row>
    <row r="93" spans="1:13" x14ac:dyDescent="0.25">
      <c r="A93" s="27" t="str">
        <v>CUST-04254</v>
      </c>
      <c r="B93" s="27" t="str">
        <v>Laura Botha</v>
      </c>
      <c r="C93" s="27" t="str">
        <v>Not Available</v>
      </c>
      <c r="D93" s="27" t="str">
        <v>Qualified</v>
      </c>
      <c r="E93" s="27" t="str">
        <v>Sandra Eze</v>
      </c>
      <c r="F93" s="27" t="str">
        <v>laurabotha@outlook.com</v>
      </c>
      <c r="G93" s="27" t="str">
        <v>Valid</v>
      </c>
      <c r="H93" s="27" t="str">
        <v>+254-008-972366</v>
      </c>
      <c r="I93" s="27" t="str">
        <v>Valid</v>
      </c>
      <c r="J93" s="27" t="str">
        <v>Incomplete</v>
      </c>
      <c r="K93" s="27" t="str">
        <v>No</v>
      </c>
      <c r="L93" s="27">
        <v>60</v>
      </c>
      <c r="M93" s="27" t="str">
        <v>Incomplete Profile</v>
      </c>
    </row>
    <row r="94" spans="1:13" x14ac:dyDescent="0.25">
      <c r="A94" s="27" t="str">
        <v>CUST-01443</v>
      </c>
      <c r="B94" s="27" t="str">
        <v>Dlamini</v>
      </c>
      <c r="C94" s="27" t="str">
        <v>Konga</v>
      </c>
      <c r="D94" s="27" t="str">
        <v>Qualified</v>
      </c>
      <c r="E94" s="27" t="str">
        <v>Aisha Mohammed</v>
      </c>
      <c r="F94" s="27" t="str">
        <v>emilydlamini@konga.africa</v>
      </c>
      <c r="G94" s="27" t="str">
        <v>Valid</v>
      </c>
      <c r="H94" s="27" t="str">
        <v>+234338336736</v>
      </c>
      <c r="I94" s="27" t="str">
        <v>Valid</v>
      </c>
      <c r="J94" s="27" t="str">
        <v>Incomplete</v>
      </c>
      <c r="K94" s="27" t="str">
        <v>No</v>
      </c>
      <c r="L94" s="27">
        <v>60</v>
      </c>
      <c r="M94" s="27" t="str">
        <v>Incomplete Profile</v>
      </c>
    </row>
    <row r="95" spans="1:13" x14ac:dyDescent="0.25">
      <c r="A95" s="27" t="str">
        <v>CUST-03068</v>
      </c>
      <c r="B95" s="27" t="str">
        <v>Faith</v>
      </c>
      <c r="C95" s="27" t="str">
        <v>Carbon</v>
      </c>
      <c r="D95" s="27" t="str">
        <v>Lead</v>
      </c>
      <c r="E95" s="27" t="str">
        <v>Grace Mensah</v>
      </c>
      <c r="F95" s="27" t="str">
        <v>faith_jones@yahoo.com</v>
      </c>
      <c r="G95" s="27" t="str">
        <v>Valid</v>
      </c>
      <c r="H95" s="27" t="str">
        <v>+234 821 338 326</v>
      </c>
      <c r="I95" s="27" t="str">
        <v>Valid</v>
      </c>
      <c r="J95" s="27" t="str">
        <v>Incomplete</v>
      </c>
      <c r="K95" s="27" t="str">
        <v>No</v>
      </c>
      <c r="L95" s="27">
        <v>60</v>
      </c>
      <c r="M95" s="27" t="str">
        <v>Incomplete Profile</v>
      </c>
    </row>
    <row r="96" spans="1:13" x14ac:dyDescent="0.25">
      <c r="A96" s="27" t="str">
        <v>CUST-01177</v>
      </c>
      <c r="B96" s="27" t="str">
        <v>Asante</v>
      </c>
      <c r="C96" s="27" t="str">
        <v>Sparklogistics Llc</v>
      </c>
      <c r="D96" s="27" t="str">
        <v>Inactive</v>
      </c>
      <c r="E96" s="27" t="str">
        <v>Kemi Balogun</v>
      </c>
      <c r="F96" s="27" t="str">
        <v>topeasante@outlook.com</v>
      </c>
      <c r="G96" s="27" t="str">
        <v>Valid</v>
      </c>
      <c r="H96" s="27" t="str">
        <v>0349732009</v>
      </c>
      <c r="I96" s="27" t="str">
        <v>Valid</v>
      </c>
      <c r="J96" s="27" t="str">
        <v>Incomplete</v>
      </c>
      <c r="K96" s="27" t="str">
        <v>No</v>
      </c>
      <c r="L96" s="27">
        <v>60</v>
      </c>
      <c r="M96" s="27" t="str">
        <v>Incomplete Profile</v>
      </c>
    </row>
    <row r="97" spans="1:13" x14ac:dyDescent="0.25">
      <c r="A97" s="27" t="str">
        <v>CUST-01586</v>
      </c>
      <c r="B97" s="27" t="str">
        <v>Naidoo</v>
      </c>
      <c r="C97" s="27" t="str">
        <v>Apexworks Inc</v>
      </c>
      <c r="D97" s="27" t="str">
        <v>Customer</v>
      </c>
      <c r="E97" s="27" t="str">
        <v>Aisha Mohammed</v>
      </c>
      <c r="F97" s="27" t="str">
        <v>preciousnaidoo@outlook.com</v>
      </c>
      <c r="G97" s="27" t="str">
        <v>Valid</v>
      </c>
      <c r="H97" s="27" t="str">
        <v>+971 199 798 176</v>
      </c>
      <c r="I97" s="27" t="str">
        <v>Valid</v>
      </c>
      <c r="J97" s="27" t="str">
        <v>Incomplete</v>
      </c>
      <c r="K97" s="27" t="str">
        <v>No</v>
      </c>
      <c r="L97" s="27">
        <v>60</v>
      </c>
      <c r="M97" s="27" t="str">
        <v>Incomplete Profile</v>
      </c>
    </row>
    <row r="98" spans="1:13" x14ac:dyDescent="0.25">
      <c r="A98" s="27" t="str">
        <v>CUST-02401</v>
      </c>
      <c r="B98" s="27" t="str">
        <v>Chiamaka Otieno</v>
      </c>
      <c r="C98" s="27" t="str">
        <v>Not Available</v>
      </c>
      <c r="D98" s="27" t="str">
        <v>Inactive</v>
      </c>
      <c r="E98" s="27" t="str">
        <v>Sandra Eze</v>
      </c>
      <c r="F98" s="27" t="str">
        <v>chiamakaotieno@hotmail.com</v>
      </c>
      <c r="G98" s="27" t="str">
        <v>Valid</v>
      </c>
      <c r="H98" s="27" t="str">
        <v>+31-825-997854</v>
      </c>
      <c r="I98" s="27" t="str">
        <v>Valid</v>
      </c>
      <c r="J98" s="27" t="str">
        <v>Incomplete</v>
      </c>
      <c r="K98" s="27" t="str">
        <v>No</v>
      </c>
      <c r="L98" s="27">
        <v>60</v>
      </c>
      <c r="M98" s="27" t="str">
        <v>Incomplete Profile</v>
      </c>
    </row>
    <row r="99" spans="1:13" x14ac:dyDescent="0.25">
      <c r="A99" s="27" t="str">
        <v>CUST-01799</v>
      </c>
      <c r="B99" s="27" t="str">
        <v>Adeyemi</v>
      </c>
      <c r="C99" s="27" t="str">
        <v>Echologistics</v>
      </c>
      <c r="D99" s="27" t="str">
        <v>Inactive</v>
      </c>
      <c r="E99" s="27" t="str">
        <v>James Carter</v>
      </c>
      <c r="F99" s="27" t="str">
        <v>chinwe_adeyemi@hotmail.com</v>
      </c>
      <c r="G99" s="27" t="str">
        <v>Valid</v>
      </c>
      <c r="H99" s="27" t="str">
        <v>0574893670</v>
      </c>
      <c r="I99" s="27" t="str">
        <v>Valid</v>
      </c>
      <c r="J99" s="27" t="str">
        <v>Incomplete</v>
      </c>
      <c r="K99" s="27" t="str">
        <v>No</v>
      </c>
      <c r="L99" s="27">
        <v>60</v>
      </c>
      <c r="M99" s="27" t="str">
        <v>Incomplete Profile</v>
      </c>
    </row>
    <row r="100" spans="1:13" x14ac:dyDescent="0.25">
      <c r="A100" s="27" t="str">
        <v>CUST-04402</v>
      </c>
      <c r="B100" s="27" t="str">
        <v>Kayode</v>
      </c>
      <c r="C100" s="27" t="str">
        <v>Gridsystems Plc</v>
      </c>
      <c r="D100" s="27" t="str">
        <v>Churned</v>
      </c>
      <c r="E100" s="27" t="str">
        <v>James Carter</v>
      </c>
      <c r="F100" s="27" t="str">
        <v>kayode.asante@outlook.com</v>
      </c>
      <c r="G100" s="27" t="str">
        <v>Valid</v>
      </c>
      <c r="H100" s="27" t="str">
        <v>0000599006</v>
      </c>
      <c r="I100" s="27" t="str">
        <v>Valid</v>
      </c>
      <c r="J100" s="27" t="str">
        <v>Incomplete</v>
      </c>
      <c r="K100" s="27" t="str">
        <v>No</v>
      </c>
      <c r="L100" s="27">
        <v>60</v>
      </c>
      <c r="M100" s="27" t="str">
        <v>Incomplete Profile</v>
      </c>
    </row>
    <row r="101" spans="1:13" x14ac:dyDescent="0.25">
      <c r="A101" s="27" t="str">
        <v>CUST-01477</v>
      </c>
      <c r="B101" s="27" t="str">
        <v>Aliyu</v>
      </c>
      <c r="C101" s="27" t="str">
        <v>Paycapital</v>
      </c>
      <c r="D101" s="27" t="str">
        <v>Lead</v>
      </c>
      <c r="E101" s="27" t="str">
        <v>James Carter</v>
      </c>
      <c r="F101" s="27" t="str">
        <v>aliyu_botha@hotmail.com</v>
      </c>
      <c r="G101" s="27" t="str">
        <v>Valid</v>
      </c>
      <c r="H101" s="27" t="str">
        <v>+44 127 913 253</v>
      </c>
      <c r="I101" s="27" t="str">
        <v>Valid</v>
      </c>
      <c r="J101" s="27" t="str">
        <v>Incomplete</v>
      </c>
      <c r="K101" s="27" t="str">
        <v>No</v>
      </c>
      <c r="L101" s="27">
        <v>60</v>
      </c>
      <c r="M101" s="27" t="str">
        <v>Incomplete Profile</v>
      </c>
    </row>
    <row r="102" spans="1:13" x14ac:dyDescent="0.25">
      <c r="A102" s="27" t="str">
        <v>CUST-04513</v>
      </c>
      <c r="B102" s="27" t="str">
        <v>Ogundimu</v>
      </c>
      <c r="C102" s="27" t="str">
        <v>Teamapt</v>
      </c>
      <c r="D102" s="27" t="str">
        <v>Customer</v>
      </c>
      <c r="E102" s="27" t="str">
        <v>Victor Okeke</v>
      </c>
      <c r="F102" s="27" t="str">
        <v>tosinogundimu@outlook.com</v>
      </c>
      <c r="G102" s="27" t="str">
        <v>Valid</v>
      </c>
      <c r="H102" s="27" t="str">
        <v>+31 211 463 129</v>
      </c>
      <c r="I102" s="27" t="str">
        <v>Valid</v>
      </c>
      <c r="J102" s="27" t="str">
        <v>Incomplete</v>
      </c>
      <c r="K102" s="27" t="str">
        <v>No</v>
      </c>
      <c r="L102" s="27">
        <v>60</v>
      </c>
      <c r="M102" s="27" t="str">
        <v>Incomplete Profile</v>
      </c>
    </row>
    <row r="103" spans="1:13" x14ac:dyDescent="0.25">
      <c r="A103" s="27" t="str">
        <v>CUST-03401</v>
      </c>
      <c r="B103" s="27" t="str">
        <v>Kamau Khan</v>
      </c>
      <c r="C103" s="27" t="str">
        <v>Not Available</v>
      </c>
      <c r="D103" s="27" t="str">
        <v>Customer</v>
      </c>
      <c r="E103" s="27" t="str">
        <v>Daniel Olatunji</v>
      </c>
      <c r="F103" s="27" t="str">
        <v>kamau.khan@gmail.com</v>
      </c>
      <c r="G103" s="27" t="str">
        <v>Valid</v>
      </c>
      <c r="H103" s="27" t="str">
        <v>+44 449 734 161</v>
      </c>
      <c r="I103" s="27" t="str">
        <v>Valid</v>
      </c>
      <c r="J103" s="27" t="str">
        <v>Incomplete</v>
      </c>
      <c r="K103" s="27" t="str">
        <v>No</v>
      </c>
      <c r="L103" s="27">
        <v>60</v>
      </c>
      <c r="M103" s="27" t="str">
        <v>Incomplete Profile</v>
      </c>
    </row>
    <row r="104" spans="1:13" x14ac:dyDescent="0.25">
      <c r="A104" s="27" t="str">
        <v>CUST-01977</v>
      </c>
      <c r="B104" s="27" t="str">
        <v>Bello</v>
      </c>
      <c r="C104" s="27" t="str">
        <v>Fluxworks Gmbh</v>
      </c>
      <c r="D104" s="27" t="str">
        <v>Qualified</v>
      </c>
      <c r="E104" s="27" t="str">
        <v>James Carter</v>
      </c>
      <c r="F104" s="27" t="str">
        <v>chidinma.bello@gmail.com</v>
      </c>
      <c r="G104" s="27" t="str">
        <v>Valid</v>
      </c>
      <c r="H104" s="27" t="str">
        <v>+234-591-693182</v>
      </c>
      <c r="I104" s="27" t="str">
        <v>Valid</v>
      </c>
      <c r="J104" s="27" t="str">
        <v>Incomplete</v>
      </c>
      <c r="K104" s="27" t="str">
        <v>No</v>
      </c>
      <c r="L104" s="27">
        <v>60</v>
      </c>
      <c r="M104" s="27" t="str">
        <v>Incomplete Profile</v>
      </c>
    </row>
    <row r="105" spans="1:13" x14ac:dyDescent="0.25">
      <c r="A105" s="27" t="str">
        <v>CUST-04339</v>
      </c>
      <c r="B105" s="27" t="str">
        <v>Ogechi Murphy</v>
      </c>
      <c r="C105" s="27" t="str">
        <v>Not Available</v>
      </c>
      <c r="D105" s="27" t="str">
        <v>Inactive</v>
      </c>
      <c r="E105" s="27" t="str">
        <v>James Carter</v>
      </c>
      <c r="F105" s="27" t="str">
        <v>ogechi_murphy@outlook.com</v>
      </c>
      <c r="G105" s="27" t="str">
        <v>Valid</v>
      </c>
      <c r="H105" s="27" t="str">
        <v>0822597729</v>
      </c>
      <c r="I105" s="27" t="str">
        <v>Valid</v>
      </c>
      <c r="J105" s="27" t="str">
        <v>Incomplete</v>
      </c>
      <c r="K105" s="27" t="str">
        <v>No</v>
      </c>
      <c r="L105" s="27">
        <v>60</v>
      </c>
      <c r="M105" s="27" t="str">
        <v>Incomplete Profile</v>
      </c>
    </row>
    <row r="106" spans="1:13" x14ac:dyDescent="0.25">
      <c r="A106" s="27" t="str">
        <v>CUST-00102</v>
      </c>
      <c r="B106" s="27" t="str">
        <v>Anke Traore</v>
      </c>
      <c r="C106" s="27" t="str">
        <v>Not Available</v>
      </c>
      <c r="D106" s="27" t="str">
        <v>Prospect</v>
      </c>
      <c r="E106" s="27" t="str">
        <v>Aisha Mohammed</v>
      </c>
      <c r="F106" s="27" t="str">
        <v>anke_traore@hotmail.com</v>
      </c>
      <c r="G106" s="27" t="str">
        <v>Valid</v>
      </c>
      <c r="H106" s="27" t="str">
        <v>+234-552-314913</v>
      </c>
      <c r="I106" s="27" t="str">
        <v>Valid</v>
      </c>
      <c r="J106" s="27" t="str">
        <v>Incomplete</v>
      </c>
      <c r="K106" s="27" t="str">
        <v>No</v>
      </c>
      <c r="L106" s="27">
        <v>60</v>
      </c>
      <c r="M106" s="27" t="str">
        <v>Incomplete Profile</v>
      </c>
    </row>
    <row r="107" spans="1:13" x14ac:dyDescent="0.25">
      <c r="A107" s="27" t="str">
        <v>CUST-00535</v>
      </c>
      <c r="B107" s="27" t="str">
        <v>Nwankwo</v>
      </c>
      <c r="C107" s="27" t="str">
        <v>Fluxventures Ltd</v>
      </c>
      <c r="D107" s="27" t="str">
        <v>Customer</v>
      </c>
      <c r="E107" s="27" t="str">
        <v>Brian Otieno</v>
      </c>
      <c r="F107" s="27" t="str">
        <v>tope_nwankwo@gmail.com</v>
      </c>
      <c r="G107" s="27" t="str">
        <v>Valid</v>
      </c>
      <c r="H107" s="27" t="str">
        <v>+31 988 843 933</v>
      </c>
      <c r="I107" s="27" t="str">
        <v>Valid</v>
      </c>
      <c r="J107" s="27" t="str">
        <v>Incomplete</v>
      </c>
      <c r="K107" s="27" t="str">
        <v>No</v>
      </c>
      <c r="L107" s="27">
        <v>60</v>
      </c>
      <c r="M107" s="27" t="str">
        <v>Incomplete Profile</v>
      </c>
    </row>
    <row r="108" spans="1:13" x14ac:dyDescent="0.25">
      <c r="A108" s="27" t="str">
        <v>CUST-02700</v>
      </c>
      <c r="B108" s="27" t="str">
        <v>Sarah Evans</v>
      </c>
      <c r="C108" s="27" t="str">
        <v>Not Available</v>
      </c>
      <c r="D108" s="27" t="str">
        <v>Qualified</v>
      </c>
      <c r="E108" s="27" t="str">
        <v>Aisha Mohammed</v>
      </c>
      <c r="F108" s="27" t="str">
        <v>sarahevans@outlook.com</v>
      </c>
      <c r="G108" s="27" t="str">
        <v>Valid</v>
      </c>
      <c r="H108" s="27" t="str">
        <v>+49 356 116 173</v>
      </c>
      <c r="I108" s="27" t="str">
        <v>Valid</v>
      </c>
      <c r="J108" s="27" t="str">
        <v>Incomplete</v>
      </c>
      <c r="K108" s="27" t="str">
        <v>No</v>
      </c>
      <c r="L108" s="27">
        <v>60</v>
      </c>
      <c r="M108" s="27" t="str">
        <v>Incomplete Profile</v>
      </c>
    </row>
    <row r="109" spans="1:13" x14ac:dyDescent="0.25">
      <c r="A109" s="27" t="str">
        <v>CUST-04613</v>
      </c>
      <c r="B109" s="27" t="str">
        <v>Fatima Williams</v>
      </c>
      <c r="C109" s="27" t="str">
        <v>Not Available</v>
      </c>
      <c r="D109" s="27" t="str">
        <v>Customer</v>
      </c>
      <c r="E109" s="27" t="str">
        <v>James Carter</v>
      </c>
      <c r="F109" s="27" t="str">
        <v>fatimawilliams@hotmail.com</v>
      </c>
      <c r="G109" s="27" t="str">
        <v>Valid</v>
      </c>
      <c r="H109" s="27" t="str">
        <v>+49-758-176669</v>
      </c>
      <c r="I109" s="27" t="str">
        <v>Valid</v>
      </c>
      <c r="J109" s="27" t="str">
        <v>Incomplete</v>
      </c>
      <c r="K109" s="27" t="str">
        <v>No</v>
      </c>
      <c r="L109" s="27">
        <v>60</v>
      </c>
      <c r="M109" s="27" t="str">
        <v>Incomplete Profile</v>
      </c>
    </row>
    <row r="110" spans="1:13" x14ac:dyDescent="0.25">
      <c r="A110" s="27" t="str">
        <v>CUST-01920</v>
      </c>
      <c r="B110" s="27" t="str">
        <v>Blessing Patel</v>
      </c>
      <c r="C110" s="27" t="str">
        <v>Not Available</v>
      </c>
      <c r="D110" s="27" t="str">
        <v>Customer</v>
      </c>
      <c r="E110" s="27" t="str">
        <v>Grace Mensah</v>
      </c>
      <c r="F110" s="27" t="str">
        <v>blessingpatel@gmail.com</v>
      </c>
      <c r="G110" s="27" t="str">
        <v>Valid</v>
      </c>
      <c r="H110" s="27" t="str">
        <v>0539837453</v>
      </c>
      <c r="I110" s="27" t="str">
        <v>Valid</v>
      </c>
      <c r="J110" s="27" t="str">
        <v>Incomplete</v>
      </c>
      <c r="K110" s="27" t="str">
        <v>No</v>
      </c>
      <c r="L110" s="27">
        <v>60</v>
      </c>
      <c r="M110" s="27" t="str">
        <v>Incomplete Profile</v>
      </c>
    </row>
    <row r="111" spans="1:13" x14ac:dyDescent="0.25">
      <c r="A111" s="27" t="str">
        <v>CUST-01917</v>
      </c>
      <c r="B111" s="27" t="str">
        <v>Grace</v>
      </c>
      <c r="C111" s="27" t="str">
        <v>Primedigital Ltd</v>
      </c>
      <c r="D111" s="27" t="str">
        <v>Customer</v>
      </c>
      <c r="E111" s="27" t="str">
        <v>Victor Okeke</v>
      </c>
      <c r="F111" s="27" t="str">
        <v>grace_eze@yahoo.com</v>
      </c>
      <c r="G111" s="27" t="str">
        <v>Valid</v>
      </c>
      <c r="H111" s="27" t="str">
        <v>+44207842717</v>
      </c>
      <c r="I111" s="27" t="str">
        <v>Valid</v>
      </c>
      <c r="J111" s="27" t="str">
        <v>Incomplete</v>
      </c>
      <c r="K111" s="27" t="str">
        <v>No</v>
      </c>
      <c r="L111" s="27">
        <v>60</v>
      </c>
      <c r="M111" s="27" t="str">
        <v>Incomplete Profile</v>
      </c>
    </row>
    <row r="112" spans="1:13" x14ac:dyDescent="0.25">
      <c r="A112" s="27" t="str">
        <v>CUST-00545</v>
      </c>
      <c r="B112" s="27" t="str">
        <v>Adaeze Jones</v>
      </c>
      <c r="C112" s="27" t="str">
        <v>Not Available</v>
      </c>
      <c r="D112" s="27" t="str">
        <v>Churned</v>
      </c>
      <c r="E112" s="27" t="str">
        <v>Grace Mensah</v>
      </c>
      <c r="F112" s="27" t="str">
        <v>adaezejones@yahoo.com</v>
      </c>
      <c r="G112" s="27" t="str">
        <v>Valid</v>
      </c>
      <c r="H112" s="27" t="str">
        <v>0143788443</v>
      </c>
      <c r="I112" s="27" t="str">
        <v>Valid</v>
      </c>
      <c r="J112" s="27" t="str">
        <v>Incomplete</v>
      </c>
      <c r="K112" s="27" t="str">
        <v>No</v>
      </c>
      <c r="L112" s="27">
        <v>60</v>
      </c>
      <c r="M112" s="27" t="str">
        <v>Incomplete Profile</v>
      </c>
    </row>
    <row r="113" spans="1:13" x14ac:dyDescent="0.25">
      <c r="A113" s="27" t="str">
        <v>CUST-03563</v>
      </c>
      <c r="B113" s="27" t="str">
        <v>Okonkwo</v>
      </c>
      <c r="C113" s="27" t="str">
        <v>Pulseworks</v>
      </c>
      <c r="D113" s="27" t="str">
        <v>Qualified</v>
      </c>
      <c r="E113" s="27" t="str">
        <v>Michael Bello</v>
      </c>
      <c r="F113" s="27" t="str">
        <v>bellookonkwo@yahoo.com</v>
      </c>
      <c r="G113" s="27" t="str">
        <v>Valid</v>
      </c>
      <c r="H113" s="27" t="str">
        <v>+49 424 959 238</v>
      </c>
      <c r="I113" s="27" t="str">
        <v>Valid</v>
      </c>
      <c r="J113" s="27" t="str">
        <v>Incomplete</v>
      </c>
      <c r="K113" s="27" t="str">
        <v>No</v>
      </c>
      <c r="L113" s="27">
        <v>60</v>
      </c>
      <c r="M113" s="27" t="str">
        <v>Incomplete Profile</v>
      </c>
    </row>
    <row r="114" spans="1:13" x14ac:dyDescent="0.25">
      <c r="A114" s="27" t="str">
        <v>CUST-04764</v>
      </c>
      <c r="B114" s="27" t="str">
        <v>Ahmed</v>
      </c>
      <c r="C114" s="27" t="str">
        <v>Teamapt</v>
      </c>
      <c r="D114" s="27" t="str">
        <v>Lead</v>
      </c>
      <c r="E114" s="27" t="str">
        <v>Victor Okeke</v>
      </c>
      <c r="F114" s="27" t="str">
        <v>ahmedjohnson@outlook.com</v>
      </c>
      <c r="G114" s="27" t="str">
        <v>Valid</v>
      </c>
      <c r="H114" s="27" t="str">
        <v>+1056593152</v>
      </c>
      <c r="I114" s="27" t="str">
        <v>Valid</v>
      </c>
      <c r="J114" s="27" t="str">
        <v>Incomplete</v>
      </c>
      <c r="K114" s="27" t="str">
        <v>No</v>
      </c>
      <c r="L114" s="27">
        <v>60</v>
      </c>
      <c r="M114" s="27" t="str">
        <v>Incomplete Profile</v>
      </c>
    </row>
    <row r="115" spans="1:13" x14ac:dyDescent="0.25">
      <c r="A115" s="27" t="str">
        <v>CUST-00885</v>
      </c>
      <c r="B115" s="27" t="str">
        <v>Adeleke</v>
      </c>
      <c r="C115" s="27" t="str">
        <v>Brightlogic</v>
      </c>
      <c r="D115" s="27" t="str">
        <v>Prospect</v>
      </c>
      <c r="E115" s="27" t="str">
        <v>James Carter</v>
      </c>
      <c r="F115" s="27" t="str">
        <v>chizobaadeleke@brightlogic.co</v>
      </c>
      <c r="G115" s="27" t="str">
        <v>Valid</v>
      </c>
      <c r="H115" s="27" t="str">
        <v>+234 077 182 353</v>
      </c>
      <c r="I115" s="27" t="str">
        <v>Valid</v>
      </c>
      <c r="J115" s="27" t="str">
        <v>Incomplete</v>
      </c>
      <c r="K115" s="27" t="str">
        <v>No</v>
      </c>
      <c r="L115" s="27">
        <v>60</v>
      </c>
      <c r="M115" s="27" t="str">
        <v>Incomplete Profile</v>
      </c>
    </row>
    <row r="116" spans="1:13" x14ac:dyDescent="0.25">
      <c r="A116" s="27" t="str">
        <v>CUST-00707</v>
      </c>
      <c r="B116" s="27" t="str">
        <v>Tariq Nwachukwu</v>
      </c>
      <c r="C116" s="27" t="str">
        <v>Not Available</v>
      </c>
      <c r="D116" s="27" t="str">
        <v>Inactive</v>
      </c>
      <c r="E116" s="27" t="str">
        <v>Victor Okeke</v>
      </c>
      <c r="F116" s="27" t="str">
        <v>tariq.nwachukwu@gmail.com</v>
      </c>
      <c r="G116" s="27" t="str">
        <v>Valid</v>
      </c>
      <c r="H116" s="27" t="str">
        <v>+353914015273</v>
      </c>
      <c r="I116" s="27" t="str">
        <v>Valid</v>
      </c>
      <c r="J116" s="27" t="str">
        <v>Incomplete</v>
      </c>
      <c r="K116" s="27" t="str">
        <v>No</v>
      </c>
      <c r="L116" s="27">
        <v>60</v>
      </c>
      <c r="M116" s="27" t="str">
        <v>Incomplete Profile</v>
      </c>
    </row>
    <row r="117" spans="1:13" x14ac:dyDescent="0.25">
      <c r="A117" s="27" t="str">
        <v>CUST-03231</v>
      </c>
      <c r="B117" s="27" t="str">
        <v>Sophie</v>
      </c>
      <c r="C117" s="27" t="str">
        <v>Wave</v>
      </c>
      <c r="D117" s="27" t="str">
        <v>Customer</v>
      </c>
      <c r="E117" s="27" t="str">
        <v>Aisha Mohammed</v>
      </c>
      <c r="F117" s="27" t="str">
        <v>sophie.dlamini@wave.com</v>
      </c>
      <c r="G117" s="27" t="str">
        <v>Valid</v>
      </c>
      <c r="H117" s="27" t="str">
        <v>+49 064 935 469</v>
      </c>
      <c r="I117" s="27" t="str">
        <v>Valid</v>
      </c>
      <c r="J117" s="27" t="str">
        <v>Incomplete</v>
      </c>
      <c r="K117" s="27" t="str">
        <v>No</v>
      </c>
      <c r="L117" s="27">
        <v>60</v>
      </c>
      <c r="M117" s="27" t="str">
        <v>Incomplete Profile</v>
      </c>
    </row>
    <row r="118" spans="1:13" x14ac:dyDescent="0.25">
      <c r="A118" s="27" t="str">
        <v>CUST-03031</v>
      </c>
      <c r="B118" s="27" t="str">
        <v>O'Brien</v>
      </c>
      <c r="C118" s="27" t="str">
        <v>Cloudlabs Ltd</v>
      </c>
      <c r="D118" s="27" t="str">
        <v>Qualified</v>
      </c>
      <c r="E118" s="27" t="str">
        <v>Sandra Eze</v>
      </c>
      <c r="F118" s="27" t="str">
        <v>precious_obrien@yahoo.com</v>
      </c>
      <c r="G118" s="27" t="str">
        <v>Valid</v>
      </c>
      <c r="H118" s="27" t="str">
        <v>+44 464 185 778</v>
      </c>
      <c r="I118" s="27" t="str">
        <v>Valid</v>
      </c>
      <c r="J118" s="27" t="str">
        <v>Incomplete</v>
      </c>
      <c r="K118" s="27" t="str">
        <v>No</v>
      </c>
      <c r="L118" s="27">
        <v>60</v>
      </c>
      <c r="M118" s="27" t="str">
        <v>Incomplete Profile</v>
      </c>
    </row>
    <row r="119" spans="1:13" x14ac:dyDescent="0.25">
      <c r="A119" s="27" t="str">
        <v>CUST-04278</v>
      </c>
      <c r="B119" s="27" t="str">
        <v>Fatima</v>
      </c>
      <c r="C119" s="27" t="str">
        <v>Moniepoint</v>
      </c>
      <c r="D119" s="27" t="str">
        <v>Lead</v>
      </c>
      <c r="E119" s="27" t="str">
        <v>Grace Mensah</v>
      </c>
      <c r="F119" s="27" t="str">
        <v>fatima.ugwu@hotmail.com</v>
      </c>
      <c r="G119" s="27" t="str">
        <v>Valid</v>
      </c>
      <c r="H119" s="27" t="str">
        <v>+49 400 279 553</v>
      </c>
      <c r="I119" s="27" t="str">
        <v>Valid</v>
      </c>
      <c r="J119" s="27" t="str">
        <v>Incomplete</v>
      </c>
      <c r="K119" s="27" t="str">
        <v>No</v>
      </c>
      <c r="L119" s="27">
        <v>60</v>
      </c>
      <c r="M119" s="27" t="str">
        <v>Incomplete Profile</v>
      </c>
    </row>
    <row r="120" spans="1:13" x14ac:dyDescent="0.25">
      <c r="A120" s="27" t="str">
        <v>CUST-03628</v>
      </c>
      <c r="B120" s="27" t="str">
        <v>Okafor</v>
      </c>
      <c r="C120" s="27" t="str">
        <v>Twiga Foods</v>
      </c>
      <c r="D120" s="27" t="str">
        <v>Churned</v>
      </c>
      <c r="E120" s="27" t="str">
        <v>Kemi Balogun</v>
      </c>
      <c r="F120" s="27" t="str">
        <v>amani.okafor@outlook.com</v>
      </c>
      <c r="G120" s="27" t="str">
        <v>Valid</v>
      </c>
      <c r="H120" s="27" t="str">
        <v>+27 679 900 673</v>
      </c>
      <c r="I120" s="27" t="str">
        <v>Valid</v>
      </c>
      <c r="J120" s="27" t="str">
        <v>Incomplete</v>
      </c>
      <c r="K120" s="27" t="str">
        <v>No</v>
      </c>
      <c r="L120" s="27">
        <v>60</v>
      </c>
      <c r="M120" s="27" t="str">
        <v>Incomplete Profile</v>
      </c>
    </row>
    <row r="121" spans="1:13" x14ac:dyDescent="0.25">
      <c r="A121" s="27" t="str">
        <v>CUST-02561</v>
      </c>
      <c r="B121" s="27" t="str">
        <v>Emily Asante</v>
      </c>
      <c r="C121" s="27" t="str">
        <v>Not Available</v>
      </c>
      <c r="D121" s="27" t="str">
        <v>Churned</v>
      </c>
      <c r="E121" s="27" t="str">
        <v>Kemi Balogun</v>
      </c>
      <c r="F121" s="27" t="str">
        <v>emily.asante@gmail.com</v>
      </c>
      <c r="G121" s="27" t="str">
        <v>Valid</v>
      </c>
      <c r="H121" s="27" t="str">
        <v>+44 837 132 790</v>
      </c>
      <c r="I121" s="27" t="str">
        <v>Valid</v>
      </c>
      <c r="J121" s="27" t="str">
        <v>Incomplete</v>
      </c>
      <c r="K121" s="27" t="str">
        <v>No</v>
      </c>
      <c r="L121" s="27">
        <v>60</v>
      </c>
      <c r="M121" s="27" t="str">
        <v>Incomplete Profile</v>
      </c>
    </row>
    <row r="122" spans="1:13" x14ac:dyDescent="0.25">
      <c r="A122" s="27" t="str">
        <v>CUST-01312</v>
      </c>
      <c r="B122" s="27" t="str">
        <v>Williams</v>
      </c>
      <c r="C122" s="27" t="str">
        <v>Novanetworks Plc</v>
      </c>
      <c r="D122" s="27" t="str">
        <v>Lead</v>
      </c>
      <c r="E122" s="27" t="str">
        <v>Kemi Balogun</v>
      </c>
      <c r="F122" s="27" t="str">
        <v>jameswilliams@outlook.com</v>
      </c>
      <c r="G122" s="27" t="str">
        <v>Valid</v>
      </c>
      <c r="H122" s="27" t="str">
        <v>+971 486 574 306</v>
      </c>
      <c r="I122" s="27" t="str">
        <v>Valid</v>
      </c>
      <c r="J122" s="27" t="str">
        <v>Incomplete</v>
      </c>
      <c r="K122" s="27" t="str">
        <v>No</v>
      </c>
      <c r="L122" s="27">
        <v>60</v>
      </c>
      <c r="M122" s="27" t="str">
        <v>Incomplete Profile</v>
      </c>
    </row>
    <row r="123" spans="1:13" x14ac:dyDescent="0.25">
      <c r="A123" s="27" t="str">
        <v>CUST-02681</v>
      </c>
      <c r="B123" s="27" t="str">
        <v>Emeka Okafor</v>
      </c>
      <c r="C123" s="27" t="str">
        <v>Not Available</v>
      </c>
      <c r="D123" s="27" t="str">
        <v>Lead</v>
      </c>
      <c r="E123" s="27" t="str">
        <v>Sandra Eze</v>
      </c>
      <c r="F123" s="27" t="str">
        <v>emeka.okafor@outlook.com</v>
      </c>
      <c r="G123" s="27" t="str">
        <v>Valid</v>
      </c>
      <c r="H123" s="27" t="str">
        <v>+234 684 473 146</v>
      </c>
      <c r="I123" s="27" t="str">
        <v>Valid</v>
      </c>
      <c r="J123" s="27" t="str">
        <v>Incomplete</v>
      </c>
      <c r="K123" s="27" t="str">
        <v>No</v>
      </c>
      <c r="L123" s="27">
        <v>60</v>
      </c>
      <c r="M123" s="27" t="str">
        <v>Incomplete Profile</v>
      </c>
    </row>
    <row r="124" spans="1:13" x14ac:dyDescent="0.25">
      <c r="A124" s="27" t="str">
        <v>CUST-03996</v>
      </c>
      <c r="B124" s="27" t="str">
        <v>Nneka</v>
      </c>
      <c r="C124" s="27" t="str">
        <v>Brightdigital Ltd</v>
      </c>
      <c r="D124" s="27" t="str">
        <v>Lead</v>
      </c>
      <c r="E124" s="27" t="str">
        <v>Grace Mensah</v>
      </c>
      <c r="F124" s="27" t="str">
        <v>nnekasalami@outlook.com</v>
      </c>
      <c r="G124" s="27" t="str">
        <v>Valid</v>
      </c>
      <c r="H124" s="27" t="str">
        <v>+234 263 309 110</v>
      </c>
      <c r="I124" s="27" t="str">
        <v>Valid</v>
      </c>
      <c r="J124" s="27" t="str">
        <v>Incomplete</v>
      </c>
      <c r="K124" s="27" t="str">
        <v>No</v>
      </c>
      <c r="L124" s="27">
        <v>60</v>
      </c>
      <c r="M124" s="27" t="str">
        <v>Incomplete Profile</v>
      </c>
    </row>
    <row r="125" spans="1:13" x14ac:dyDescent="0.25">
      <c r="A125" s="27" t="str">
        <v>CUST-02157</v>
      </c>
      <c r="B125" s="27" t="str">
        <v>Femke Van Der Merwe</v>
      </c>
      <c r="C125" s="27" t="str">
        <v>Not Available</v>
      </c>
      <c r="D125" s="27" t="str">
        <v>Customer</v>
      </c>
      <c r="E125" s="27" t="str">
        <v>Brian Otieno</v>
      </c>
      <c r="F125" s="27" t="str">
        <v>femkevandermerwe@outlook.com</v>
      </c>
      <c r="G125" s="27" t="str">
        <v>Valid</v>
      </c>
      <c r="H125" s="27" t="str">
        <v>+27-307-413991</v>
      </c>
      <c r="I125" s="27" t="str">
        <v>Valid</v>
      </c>
      <c r="J125" s="27" t="str">
        <v>Incomplete</v>
      </c>
      <c r="K125" s="27" t="str">
        <v>No</v>
      </c>
      <c r="L125" s="27">
        <v>60</v>
      </c>
      <c r="M125" s="27" t="str">
        <v>Incomplete Profile</v>
      </c>
    </row>
    <row r="126" spans="1:13" x14ac:dyDescent="0.25">
      <c r="A126" s="27" t="str">
        <v>CUST-04678</v>
      </c>
      <c r="B126" s="27" t="str">
        <v>Makinde</v>
      </c>
      <c r="C126" s="27" t="str">
        <v>Sparksystems Inc</v>
      </c>
      <c r="D126" s="27" t="str">
        <v>Churned</v>
      </c>
      <c r="E126" s="27" t="str">
        <v>Brian Otieno</v>
      </c>
      <c r="F126" s="27" t="str">
        <v>tobi.makinde@yahoo.com</v>
      </c>
      <c r="G126" s="27" t="str">
        <v>Valid</v>
      </c>
      <c r="H126" s="27" t="str">
        <v>+254020254278</v>
      </c>
      <c r="I126" s="27" t="str">
        <v>Valid</v>
      </c>
      <c r="J126" s="27" t="str">
        <v>Incomplete</v>
      </c>
      <c r="K126" s="27" t="str">
        <v>No</v>
      </c>
      <c r="L126" s="27">
        <v>60</v>
      </c>
      <c r="M126" s="27" t="str">
        <v>Incomplete Profile</v>
      </c>
    </row>
    <row r="127" spans="1:13" x14ac:dyDescent="0.25">
      <c r="A127" s="27" t="str">
        <v>CUST-00857</v>
      </c>
      <c r="B127" s="27" t="str">
        <v>Nnamdi</v>
      </c>
      <c r="C127" s="27" t="str">
        <v>Hivelogic Plc</v>
      </c>
      <c r="D127" s="27" t="str">
        <v>Customer</v>
      </c>
      <c r="E127" s="27" t="str">
        <v>Victor Okeke</v>
      </c>
      <c r="F127" s="27" t="str">
        <v>nnamdi_khan@hivelogicplc.io</v>
      </c>
      <c r="G127" s="27" t="str">
        <v>Valid</v>
      </c>
      <c r="H127" s="27" t="str">
        <v>0618989878</v>
      </c>
      <c r="I127" s="27" t="str">
        <v>Valid</v>
      </c>
      <c r="J127" s="27" t="str">
        <v>Incomplete</v>
      </c>
      <c r="K127" s="27" t="str">
        <v>No</v>
      </c>
      <c r="L127" s="27">
        <v>60</v>
      </c>
      <c r="M127" s="27" t="str">
        <v>Incomplete Profile</v>
      </c>
    </row>
    <row r="128" spans="1:13" x14ac:dyDescent="0.25">
      <c r="A128" s="27" t="str">
        <v>CUST-00963</v>
      </c>
      <c r="B128" s="27" t="str">
        <v>Okafor</v>
      </c>
      <c r="C128" s="27" t="str">
        <v>Payai Gmbh</v>
      </c>
      <c r="D128" s="27" t="str">
        <v>Lead</v>
      </c>
      <c r="E128" s="27" t="str">
        <v>Kemi Balogun</v>
      </c>
      <c r="F128" s="27" t="str">
        <v>chizobaokafor@yahoo.com</v>
      </c>
      <c r="G128" s="27" t="str">
        <v>Valid</v>
      </c>
      <c r="H128" s="27" t="str">
        <v>0859881920</v>
      </c>
      <c r="I128" s="27" t="str">
        <v>Valid</v>
      </c>
      <c r="J128" s="27" t="str">
        <v>Incomplete</v>
      </c>
      <c r="K128" s="27" t="str">
        <v>No</v>
      </c>
      <c r="L128" s="27">
        <v>60</v>
      </c>
      <c r="M128" s="27" t="str">
        <v>Incomplete Profile</v>
      </c>
    </row>
    <row r="129" spans="1:13" x14ac:dyDescent="0.25">
      <c r="A129" s="27" t="str">
        <v>CUST-02288</v>
      </c>
      <c r="B129" s="27" t="str">
        <v>Victor</v>
      </c>
      <c r="C129" s="27" t="str">
        <v>Cowrywise</v>
      </c>
      <c r="D129" s="27" t="str">
        <v>Customer</v>
      </c>
      <c r="E129" s="27" t="str">
        <v>Michael Bello</v>
      </c>
      <c r="F129" s="27" t="str">
        <v>victor.akinola@gmail.com</v>
      </c>
      <c r="G129" s="27" t="str">
        <v>Valid</v>
      </c>
      <c r="H129" s="27" t="str">
        <v>+1-147-493549</v>
      </c>
      <c r="I129" s="27" t="str">
        <v>Valid</v>
      </c>
      <c r="J129" s="27" t="str">
        <v>Incomplete</v>
      </c>
      <c r="K129" s="27" t="str">
        <v>No</v>
      </c>
      <c r="L129" s="27">
        <v>60</v>
      </c>
      <c r="M129" s="27" t="str">
        <v>Incomplete Profile</v>
      </c>
    </row>
    <row r="130" spans="1:13" x14ac:dyDescent="0.25">
      <c r="A130" s="27" t="str">
        <v>CUST-00608</v>
      </c>
      <c r="B130" s="27" t="str">
        <v>Traore</v>
      </c>
      <c r="C130" s="27" t="str">
        <v>Vaultgroup Gmbh</v>
      </c>
      <c r="D130" s="27" t="str">
        <v>Qualified</v>
      </c>
      <c r="E130" s="27" t="str">
        <v>James Carter</v>
      </c>
      <c r="F130" s="27" t="str">
        <v>ogechi.traore@hotmail.com</v>
      </c>
      <c r="G130" s="27" t="str">
        <v>Valid</v>
      </c>
      <c r="H130" s="27" t="str">
        <v>+971-218-893063</v>
      </c>
      <c r="I130" s="27" t="str">
        <v>Valid</v>
      </c>
      <c r="J130" s="27" t="str">
        <v>Incomplete</v>
      </c>
      <c r="K130" s="27" t="str">
        <v>No</v>
      </c>
      <c r="L130" s="27">
        <v>60</v>
      </c>
      <c r="M130" s="27" t="str">
        <v>Incomplete Profile</v>
      </c>
    </row>
    <row r="131" spans="1:13" x14ac:dyDescent="0.25">
      <c r="A131" s="27" t="str">
        <v>CUST-01794</v>
      </c>
      <c r="B131" s="27" t="str">
        <v>Smith</v>
      </c>
      <c r="C131" s="27" t="str">
        <v>Vertexcommerce</v>
      </c>
      <c r="D131" s="27" t="str">
        <v>Prospect</v>
      </c>
      <c r="E131" s="27" t="str">
        <v>Victor Okeke</v>
      </c>
      <c r="F131" s="27" t="str">
        <v>blessing.smith@vertexcommerce.co</v>
      </c>
      <c r="G131" s="27" t="str">
        <v>Valid</v>
      </c>
      <c r="H131" s="27" t="str">
        <v>+353363543133</v>
      </c>
      <c r="I131" s="27" t="str">
        <v>Valid</v>
      </c>
      <c r="J131" s="27" t="str">
        <v>Incomplete</v>
      </c>
      <c r="K131" s="27" t="str">
        <v>No</v>
      </c>
      <c r="L131" s="27">
        <v>60</v>
      </c>
      <c r="M131" s="27" t="str">
        <v>Incomplete Profile</v>
      </c>
    </row>
    <row r="132" spans="1:13" x14ac:dyDescent="0.25">
      <c r="A132" s="27" t="str">
        <v>CUST-03452</v>
      </c>
      <c r="B132" s="27" t="str">
        <v>Pieter</v>
      </c>
      <c r="C132" s="27" t="str">
        <v>Paystack</v>
      </c>
      <c r="D132" s="27" t="str">
        <v>Customer</v>
      </c>
      <c r="E132" s="27" t="str">
        <v>Sandra Eze</v>
      </c>
      <c r="F132" s="27" t="str">
        <v>pietereze@gmail.com</v>
      </c>
      <c r="G132" s="27" t="str">
        <v>Valid</v>
      </c>
      <c r="H132" s="27" t="str">
        <v>+44079460521</v>
      </c>
      <c r="I132" s="27" t="str">
        <v>Valid</v>
      </c>
      <c r="J132" s="27" t="str">
        <v>Incomplete</v>
      </c>
      <c r="K132" s="27" t="str">
        <v>No</v>
      </c>
      <c r="L132" s="27">
        <v>60</v>
      </c>
      <c r="M132" s="27" t="str">
        <v>Incomplete Profile</v>
      </c>
    </row>
    <row r="133" spans="1:13" x14ac:dyDescent="0.25">
      <c r="A133" s="27" t="str">
        <v>CUST-04469</v>
      </c>
      <c r="B133" s="27" t="str">
        <v>Anke</v>
      </c>
      <c r="C133" s="27" t="str">
        <v>Coreworks</v>
      </c>
      <c r="D133" s="27" t="str">
        <v>Prospect</v>
      </c>
      <c r="E133" s="27" t="str">
        <v>Daniel Olatunji</v>
      </c>
      <c r="F133" s="27" t="str">
        <v>ankedlamini@coreworks.co</v>
      </c>
      <c r="G133" s="27" t="str">
        <v>Valid</v>
      </c>
      <c r="H133" s="27" t="str">
        <v>0203666136</v>
      </c>
      <c r="I133" s="27" t="str">
        <v>Valid</v>
      </c>
      <c r="J133" s="27" t="str">
        <v>Incomplete</v>
      </c>
      <c r="K133" s="27" t="str">
        <v>No</v>
      </c>
      <c r="L133" s="27">
        <v>60</v>
      </c>
      <c r="M133" s="27" t="str">
        <v>Incomplete Profile</v>
      </c>
    </row>
    <row r="134" spans="1:13" x14ac:dyDescent="0.25">
      <c r="A134" s="27" t="str">
        <v>CUST-02076</v>
      </c>
      <c r="B134" s="27" t="str">
        <v>Adaora Idris</v>
      </c>
      <c r="C134" s="27" t="str">
        <v>Not Available</v>
      </c>
      <c r="D134" s="27" t="str">
        <v>Opportunity</v>
      </c>
      <c r="E134" s="27" t="str">
        <v>Tola Adeniyi</v>
      </c>
      <c r="F134" s="27" t="str">
        <v>adaoraidris@gmail.com</v>
      </c>
      <c r="G134" s="27" t="str">
        <v>Valid</v>
      </c>
      <c r="H134" s="27" t="str">
        <v>+254 974 135 312</v>
      </c>
      <c r="I134" s="27" t="str">
        <v>Valid</v>
      </c>
      <c r="J134" s="27" t="str">
        <v>Incomplete</v>
      </c>
      <c r="K134" s="27" t="str">
        <v>No</v>
      </c>
      <c r="L134" s="27">
        <v>60</v>
      </c>
      <c r="M134" s="27" t="str">
        <v>Incomplete Profile</v>
      </c>
    </row>
    <row r="135" spans="1:13" x14ac:dyDescent="0.25">
      <c r="A135" s="27" t="str">
        <v>CUST-01852</v>
      </c>
      <c r="B135" s="27" t="str">
        <v>Adeyemi</v>
      </c>
      <c r="C135" s="27" t="str">
        <v>Novalogic Inc</v>
      </c>
      <c r="D135" s="27" t="str">
        <v>Customer</v>
      </c>
      <c r="E135" s="27" t="str">
        <v>Michael Bello</v>
      </c>
      <c r="F135" s="27" t="str">
        <v>mercy_adeyemi@outlook.com</v>
      </c>
      <c r="G135" s="27" t="str">
        <v>Valid</v>
      </c>
      <c r="H135" s="27" t="str">
        <v>+353 318 705 098</v>
      </c>
      <c r="I135" s="27" t="str">
        <v>Valid</v>
      </c>
      <c r="J135" s="27" t="str">
        <v>Incomplete</v>
      </c>
      <c r="K135" s="27" t="str">
        <v>No</v>
      </c>
      <c r="L135" s="27">
        <v>60</v>
      </c>
      <c r="M135" s="27" t="str">
        <v>Incomplete Profile</v>
      </c>
    </row>
    <row r="136" spans="1:13" x14ac:dyDescent="0.25">
      <c r="A136" s="27" t="str">
        <v>CUST-00198</v>
      </c>
      <c r="B136" s="27" t="str">
        <v>Ibrahim</v>
      </c>
      <c r="C136" s="27" t="str">
        <v>Mtn Group</v>
      </c>
      <c r="D136" s="27" t="str">
        <v>Prospect</v>
      </c>
      <c r="E136" s="27" t="str">
        <v>James Carter</v>
      </c>
      <c r="F136" s="27" t="str">
        <v>ibrahim_jones@hotmail.com</v>
      </c>
      <c r="G136" s="27" t="str">
        <v>Valid</v>
      </c>
      <c r="H136" s="27" t="str">
        <v>+353567972320</v>
      </c>
      <c r="I136" s="27" t="str">
        <v>Valid</v>
      </c>
      <c r="J136" s="27" t="str">
        <v>Incomplete</v>
      </c>
      <c r="K136" s="27" t="str">
        <v>No</v>
      </c>
      <c r="L136" s="27">
        <v>60</v>
      </c>
      <c r="M136" s="27" t="str">
        <v>Incomplete Profile</v>
      </c>
    </row>
    <row r="137" spans="1:13" x14ac:dyDescent="0.25">
      <c r="A137" s="27" t="str">
        <v>CUST-04829</v>
      </c>
      <c r="B137" s="27" t="str">
        <v>Oladipo</v>
      </c>
      <c r="C137" s="27" t="str">
        <v>Vaultai</v>
      </c>
      <c r="D137" s="27" t="str">
        <v>Qualified</v>
      </c>
      <c r="E137" s="27" t="str">
        <v>Aisha Mohammed</v>
      </c>
      <c r="F137" s="27" t="str">
        <v>omaroladipo@gmail.com</v>
      </c>
      <c r="G137" s="27" t="str">
        <v>Valid</v>
      </c>
      <c r="H137" s="27" t="str">
        <v>+234333325079</v>
      </c>
      <c r="I137" s="27" t="str">
        <v>Valid</v>
      </c>
      <c r="J137" s="27" t="str">
        <v>Incomplete</v>
      </c>
      <c r="K137" s="27" t="str">
        <v>No</v>
      </c>
      <c r="L137" s="27">
        <v>60</v>
      </c>
      <c r="M137" s="27" t="str">
        <v>Incomplete Profile</v>
      </c>
    </row>
    <row r="138" spans="1:13" x14ac:dyDescent="0.25">
      <c r="A138" s="27" t="str">
        <v>CUST-02702</v>
      </c>
      <c r="B138" s="27" t="str">
        <v>Eze</v>
      </c>
      <c r="C138" s="27" t="str">
        <v>Primelogic</v>
      </c>
      <c r="D138" s="27" t="str">
        <v>Prospect</v>
      </c>
      <c r="E138" s="27" t="str">
        <v>Michael Bello</v>
      </c>
      <c r="F138" s="27" t="str">
        <v>musa_eze@primelogic.com</v>
      </c>
      <c r="G138" s="27" t="str">
        <v>Valid</v>
      </c>
      <c r="H138" s="27" t="str">
        <v>+234380208967</v>
      </c>
      <c r="I138" s="27" t="str">
        <v>Valid</v>
      </c>
      <c r="J138" s="27" t="str">
        <v>Incomplete</v>
      </c>
      <c r="K138" s="27" t="str">
        <v>No</v>
      </c>
      <c r="L138" s="27">
        <v>60</v>
      </c>
      <c r="M138" s="27" t="str">
        <v>Incomplete Profile</v>
      </c>
    </row>
    <row r="139" spans="1:13" x14ac:dyDescent="0.25">
      <c r="A139" s="27" t="str">
        <v>CUST-00007</v>
      </c>
      <c r="B139" s="27" t="str">
        <v>Hassan</v>
      </c>
      <c r="C139" s="27" t="str">
        <v>Chipper Cash</v>
      </c>
      <c r="D139" s="27" t="str">
        <v>Opportunity</v>
      </c>
      <c r="E139" s="27" t="str">
        <v>Tola Adeniyi</v>
      </c>
      <c r="F139" s="27" t="str">
        <v>amakahassan@gmail.com</v>
      </c>
      <c r="G139" s="27" t="str">
        <v>Valid</v>
      </c>
      <c r="H139" s="27" t="str">
        <v>+27-909-169985</v>
      </c>
      <c r="I139" s="27" t="str">
        <v>Valid</v>
      </c>
      <c r="J139" s="27" t="str">
        <v>Incomplete</v>
      </c>
      <c r="K139" s="27" t="str">
        <v>No</v>
      </c>
      <c r="L139" s="27">
        <v>60</v>
      </c>
      <c r="M139" s="27" t="str">
        <v>Incomplete Profile</v>
      </c>
    </row>
    <row r="140" spans="1:13" x14ac:dyDescent="0.25">
      <c r="A140" s="27" t="str">
        <v>CUST-03109</v>
      </c>
      <c r="B140" s="27" t="str">
        <v>Chinwe Patel</v>
      </c>
      <c r="C140" s="27" t="str">
        <v>Not Available</v>
      </c>
      <c r="D140" s="27" t="str">
        <v>Lead</v>
      </c>
      <c r="E140" s="27" t="str">
        <v>Daniel Olatunji</v>
      </c>
      <c r="F140" s="27" t="str">
        <v>chinwe_patel@yahoo.com</v>
      </c>
      <c r="G140" s="27" t="str">
        <v>Valid</v>
      </c>
      <c r="H140" s="27" t="str">
        <v>+254-941-769116</v>
      </c>
      <c r="I140" s="27" t="str">
        <v>Valid</v>
      </c>
      <c r="J140" s="27" t="str">
        <v>Incomplete</v>
      </c>
      <c r="K140" s="27" t="str">
        <v>No</v>
      </c>
      <c r="L140" s="27">
        <v>60</v>
      </c>
      <c r="M140" s="27" t="str">
        <v>Incomplete Profile</v>
      </c>
    </row>
    <row r="141" spans="1:13" x14ac:dyDescent="0.25">
      <c r="A141" s="27" t="str">
        <v>CUST-01341</v>
      </c>
      <c r="B141" s="27" t="str">
        <v>Adeyemi</v>
      </c>
      <c r="C141" s="27" t="str">
        <v>Novahealth Llc</v>
      </c>
      <c r="D141" s="27" t="str">
        <v>Inactive</v>
      </c>
      <c r="E141" s="27" t="str">
        <v>Sandra Eze</v>
      </c>
      <c r="F141" s="27" t="str">
        <v>topeadeyemi@novahealthllc.com</v>
      </c>
      <c r="G141" s="27" t="str">
        <v>Valid</v>
      </c>
      <c r="H141" s="27" t="str">
        <v>0694564686</v>
      </c>
      <c r="I141" s="27" t="str">
        <v>Valid</v>
      </c>
      <c r="J141" s="27" t="str">
        <v>Incomplete</v>
      </c>
      <c r="K141" s="27" t="str">
        <v>No</v>
      </c>
      <c r="L141" s="27">
        <v>60</v>
      </c>
      <c r="M141" s="27" t="str">
        <v>Incomplete Profile</v>
      </c>
    </row>
    <row r="142" spans="1:13" x14ac:dyDescent="0.25">
      <c r="A142" s="27" t="str">
        <v>CUST-02255</v>
      </c>
      <c r="B142" s="27" t="str">
        <v>Andrew</v>
      </c>
      <c r="C142" s="27" t="str">
        <v>Swiftventures</v>
      </c>
      <c r="D142" s="27" t="str">
        <v>Churned</v>
      </c>
      <c r="E142" s="27" t="str">
        <v>Tola Adeniyi</v>
      </c>
      <c r="F142" s="27" t="str">
        <v>andrewakinola@outlook.com</v>
      </c>
      <c r="G142" s="27" t="str">
        <v>Valid</v>
      </c>
      <c r="H142" s="27" t="str">
        <v>0529672434</v>
      </c>
      <c r="I142" s="27" t="str">
        <v>Valid</v>
      </c>
      <c r="J142" s="27" t="str">
        <v>Incomplete</v>
      </c>
      <c r="K142" s="27" t="str">
        <v>No</v>
      </c>
      <c r="L142" s="27">
        <v>60</v>
      </c>
      <c r="M142" s="27" t="str">
        <v>Incomplete Profile</v>
      </c>
    </row>
    <row r="143" spans="1:13" x14ac:dyDescent="0.25">
      <c r="A143" s="27" t="str">
        <v>CUST-04473</v>
      </c>
      <c r="B143" s="27" t="str">
        <v>Ibrahim Mensah</v>
      </c>
      <c r="C143" s="27" t="str">
        <v>Not Available</v>
      </c>
      <c r="D143" s="27" t="str">
        <v>Customer</v>
      </c>
      <c r="E143" s="27" t="str">
        <v>Victor Okeke</v>
      </c>
      <c r="F143" s="27" t="str">
        <v>ibrahim.mensah@echohealthplc.com</v>
      </c>
      <c r="G143" s="27" t="str">
        <v>Valid</v>
      </c>
      <c r="H143" s="27" t="str">
        <v>+353 977 525 433</v>
      </c>
      <c r="I143" s="27" t="str">
        <v>Valid</v>
      </c>
      <c r="J143" s="27" t="str">
        <v>Incomplete</v>
      </c>
      <c r="K143" s="27" t="str">
        <v>No</v>
      </c>
      <c r="L143" s="27">
        <v>60</v>
      </c>
      <c r="M143" s="27" t="str">
        <v>Incomplete Profile</v>
      </c>
    </row>
    <row r="144" spans="1:13" x14ac:dyDescent="0.25">
      <c r="A144" s="27" t="str">
        <v>CUST-00852</v>
      </c>
      <c r="B144" s="27" t="str">
        <v>Adeyemi</v>
      </c>
      <c r="C144" s="27" t="str">
        <v>Vaultcommerce Ltd</v>
      </c>
      <c r="D144" s="27" t="str">
        <v>Customer</v>
      </c>
      <c r="E144" s="27" t="str">
        <v>James Carter</v>
      </c>
      <c r="F144" s="27" t="str">
        <v>simiadeyemi@outlook.com</v>
      </c>
      <c r="G144" s="27" t="str">
        <v>Valid</v>
      </c>
      <c r="H144" s="27" t="str">
        <v>0999635768</v>
      </c>
      <c r="I144" s="27" t="str">
        <v>Valid</v>
      </c>
      <c r="J144" s="27" t="str">
        <v>Incomplete</v>
      </c>
      <c r="K144" s="27" t="str">
        <v>No</v>
      </c>
      <c r="L144" s="27">
        <v>60</v>
      </c>
      <c r="M144" s="27" t="str">
        <v>Incomplete Profile</v>
      </c>
    </row>
    <row r="145" spans="1:13" x14ac:dyDescent="0.25">
      <c r="A145" s="27" t="str">
        <v>CUST-00228</v>
      </c>
      <c r="B145" s="27" t="str">
        <v>Asante</v>
      </c>
      <c r="C145" s="27" t="str">
        <v>Moniepoint</v>
      </c>
      <c r="D145" s="27" t="str">
        <v>Customer</v>
      </c>
      <c r="E145" s="27" t="str">
        <v>James Carter</v>
      </c>
      <c r="F145" s="27" t="str">
        <v>belloasante@outlook.com</v>
      </c>
      <c r="G145" s="27" t="str">
        <v>Valid</v>
      </c>
      <c r="H145" s="27" t="str">
        <v>0605313402</v>
      </c>
      <c r="I145" s="27" t="str">
        <v>Valid</v>
      </c>
      <c r="J145" s="27" t="str">
        <v>Incomplete</v>
      </c>
      <c r="K145" s="27" t="str">
        <v>No</v>
      </c>
      <c r="L145" s="27">
        <v>60</v>
      </c>
      <c r="M145" s="27" t="str">
        <v>Incomplete Profile</v>
      </c>
    </row>
    <row r="146" spans="1:13" x14ac:dyDescent="0.25">
      <c r="A146" s="27" t="str">
        <v>CUST-04522</v>
      </c>
      <c r="B146" s="27" t="str">
        <v>Simi</v>
      </c>
      <c r="C146" s="27" t="str">
        <v>Zenlogic Gmbh</v>
      </c>
      <c r="D146" s="27" t="str">
        <v>Lead</v>
      </c>
      <c r="E146" s="27" t="str">
        <v>Kemi Balogun</v>
      </c>
      <c r="F146" s="27" t="str">
        <v>simi_naidoo@gmail.com</v>
      </c>
      <c r="G146" s="27" t="str">
        <v>Valid</v>
      </c>
      <c r="H146" s="27" t="str">
        <v>+353 755 424 813</v>
      </c>
      <c r="I146" s="27" t="str">
        <v>Valid</v>
      </c>
      <c r="J146" s="27" t="str">
        <v>Incomplete</v>
      </c>
      <c r="K146" s="27" t="str">
        <v>No</v>
      </c>
      <c r="L146" s="27">
        <v>60</v>
      </c>
      <c r="M146" s="27" t="str">
        <v>Incomplete Profile</v>
      </c>
    </row>
    <row r="147" spans="1:13" x14ac:dyDescent="0.25">
      <c r="A147" s="27" t="str">
        <v>CUST-02153</v>
      </c>
      <c r="B147" s="27" t="str">
        <v>Wanjiru</v>
      </c>
      <c r="C147" s="27" t="str">
        <v>Mtn Group</v>
      </c>
      <c r="D147" s="27" t="str">
        <v>Prospect</v>
      </c>
      <c r="E147" s="27" t="str">
        <v>Kemi Balogun</v>
      </c>
      <c r="F147" s="27" t="str">
        <v>wanjirugarba@mtngroup.co</v>
      </c>
      <c r="G147" s="27" t="str">
        <v>Valid</v>
      </c>
      <c r="H147" s="27" t="str">
        <v>0159593185</v>
      </c>
      <c r="I147" s="27" t="str">
        <v>Valid</v>
      </c>
      <c r="J147" s="27" t="str">
        <v>Incomplete</v>
      </c>
      <c r="K147" s="27" t="str">
        <v>No</v>
      </c>
      <c r="L147" s="27">
        <v>60</v>
      </c>
      <c r="M147" s="27" t="str">
        <v>Incomplete Profile</v>
      </c>
    </row>
    <row r="148" spans="1:13" x14ac:dyDescent="0.25">
      <c r="A148" s="27" t="str">
        <v>CUST-02364</v>
      </c>
      <c r="B148" s="27" t="str">
        <v>Evans</v>
      </c>
      <c r="C148" s="27" t="str">
        <v>Teamapt</v>
      </c>
      <c r="D148" s="27" t="str">
        <v>Inactive</v>
      </c>
      <c r="E148" s="27" t="str">
        <v>Sandra Eze</v>
      </c>
      <c r="F148" s="27" t="str">
        <v>kunle_evans@gmail.com</v>
      </c>
      <c r="G148" s="27" t="str">
        <v>Valid</v>
      </c>
      <c r="H148" s="27" t="str">
        <v>+31932415688</v>
      </c>
      <c r="I148" s="27" t="str">
        <v>Valid</v>
      </c>
      <c r="J148" s="27" t="str">
        <v>Incomplete</v>
      </c>
      <c r="K148" s="27" t="str">
        <v>No</v>
      </c>
      <c r="L148" s="27">
        <v>60</v>
      </c>
      <c r="M148" s="27" t="str">
        <v>Incomplete Profile</v>
      </c>
    </row>
    <row r="149" spans="1:13" x14ac:dyDescent="0.25">
      <c r="A149" s="27" t="str">
        <v>CUST-01215</v>
      </c>
      <c r="B149" s="27" t="str">
        <v>Chinwe</v>
      </c>
      <c r="C149" s="27" t="str">
        <v>Pulseventures</v>
      </c>
      <c r="D149" s="27" t="str">
        <v>Prospect</v>
      </c>
      <c r="E149" s="27" t="str">
        <v>Daniel Olatunji</v>
      </c>
      <c r="F149" s="27" t="str">
        <v>chinwe.botha@pulseventures.co</v>
      </c>
      <c r="G149" s="27" t="str">
        <v>Valid</v>
      </c>
      <c r="H149" s="27" t="str">
        <v>0935472863</v>
      </c>
      <c r="I149" s="27" t="str">
        <v>Valid</v>
      </c>
      <c r="J149" s="27" t="str">
        <v>Incomplete</v>
      </c>
      <c r="K149" s="27" t="str">
        <v>No</v>
      </c>
      <c r="L149" s="27">
        <v>60</v>
      </c>
      <c r="M149" s="27" t="str">
        <v>Incomplete Profile</v>
      </c>
    </row>
    <row r="150" spans="1:13" x14ac:dyDescent="0.25">
      <c r="A150" s="27" t="str">
        <v>CUST-04692</v>
      </c>
      <c r="B150" s="27" t="str">
        <v>Yetunde</v>
      </c>
      <c r="C150" s="27" t="str">
        <v>Echocapital Gmbh</v>
      </c>
      <c r="D150" s="27" t="str">
        <v>Prospect</v>
      </c>
      <c r="E150" s="27" t="str">
        <v>Brian Otieno</v>
      </c>
      <c r="F150" s="27" t="str">
        <v>yetundekelly@outlook.com</v>
      </c>
      <c r="G150" s="27" t="str">
        <v>Valid</v>
      </c>
      <c r="H150" s="27" t="str">
        <v>0852910115</v>
      </c>
      <c r="I150" s="27" t="str">
        <v>Valid</v>
      </c>
      <c r="J150" s="27" t="str">
        <v>Incomplete</v>
      </c>
      <c r="K150" s="27" t="str">
        <v>No</v>
      </c>
      <c r="L150" s="27">
        <v>60</v>
      </c>
      <c r="M150" s="27" t="str">
        <v>Incomplete Profile</v>
      </c>
    </row>
    <row r="151" spans="1:13" x14ac:dyDescent="0.25">
      <c r="A151" s="27" t="str">
        <v>CUST-03763</v>
      </c>
      <c r="B151" s="27" t="str">
        <v>Segun</v>
      </c>
      <c r="C151" s="27" t="str">
        <v>Flour Mills Of Nigeria</v>
      </c>
      <c r="D151" s="27" t="str">
        <v>Opportunity</v>
      </c>
      <c r="E151" s="27" t="str">
        <v>Tola Adeniyi</v>
      </c>
      <c r="F151" s="27" t="str">
        <v>segun.mensah@flourmillsofni.africa</v>
      </c>
      <c r="G151" s="27" t="str">
        <v>Valid</v>
      </c>
      <c r="H151" s="27" t="str">
        <v>+27 156 766 830</v>
      </c>
      <c r="I151" s="27" t="str">
        <v>Valid</v>
      </c>
      <c r="J151" s="27" t="str">
        <v>Incomplete</v>
      </c>
      <c r="K151" s="27" t="str">
        <v>No</v>
      </c>
      <c r="L151" s="27">
        <v>60</v>
      </c>
      <c r="M151" s="27" t="str">
        <v>Incomplete Profile</v>
      </c>
    </row>
    <row r="152" spans="1:13" x14ac:dyDescent="0.25">
      <c r="A152" s="27" t="str">
        <v>CUST-02929</v>
      </c>
      <c r="B152" s="27" t="str">
        <v>Wilson</v>
      </c>
      <c r="C152" s="27" t="str">
        <v>Brightfinance Plc</v>
      </c>
      <c r="D152" s="27" t="str">
        <v>Prospect</v>
      </c>
      <c r="E152" s="27" t="str">
        <v>Brian Otieno</v>
      </c>
      <c r="F152" s="27" t="str">
        <v>chinwewilson@outlook.com</v>
      </c>
      <c r="G152" s="27" t="str">
        <v>Valid</v>
      </c>
      <c r="H152" s="27" t="str">
        <v>+31-134-048545</v>
      </c>
      <c r="I152" s="27" t="str">
        <v>Valid</v>
      </c>
      <c r="J152" s="27" t="str">
        <v>Incomplete</v>
      </c>
      <c r="K152" s="27" t="str">
        <v>No</v>
      </c>
      <c r="L152" s="27">
        <v>60</v>
      </c>
      <c r="M152" s="27" t="str">
        <v>Incomplete Profile</v>
      </c>
    </row>
    <row r="153" spans="1:13" x14ac:dyDescent="0.25">
      <c r="A153" s="27" t="str">
        <v>CUST-04076</v>
      </c>
      <c r="B153" s="27" t="str">
        <v>Ogundimu</v>
      </c>
      <c r="C153" s="27" t="str">
        <v>Novasystems Gmbh</v>
      </c>
      <c r="D153" s="27" t="str">
        <v>Opportunity</v>
      </c>
      <c r="E153" s="27" t="str">
        <v>Grace Mensah</v>
      </c>
      <c r="F153" s="27" t="str">
        <v>amina.ogundimu@novasystemsgmb.co</v>
      </c>
      <c r="G153" s="27" t="str">
        <v>Valid</v>
      </c>
      <c r="H153" s="27" t="str">
        <v>+234 864 358 282</v>
      </c>
      <c r="I153" s="27" t="str">
        <v>Valid</v>
      </c>
      <c r="J153" s="27" t="str">
        <v>Incomplete</v>
      </c>
      <c r="K153" s="27" t="str">
        <v>No</v>
      </c>
      <c r="L153" s="27">
        <v>60</v>
      </c>
      <c r="M153" s="27" t="str">
        <v>Incomplete Profile</v>
      </c>
    </row>
    <row r="154" spans="1:13" x14ac:dyDescent="0.25">
      <c r="A154" s="27" t="str">
        <v>CUST-02993</v>
      </c>
      <c r="B154" s="27" t="str">
        <v>Jessica Nwankwo</v>
      </c>
      <c r="C154" s="27" t="str">
        <v>Not Available</v>
      </c>
      <c r="D154" s="27" t="str">
        <v>Prospect</v>
      </c>
      <c r="E154" s="27" t="str">
        <v>Michael Bello</v>
      </c>
      <c r="F154" s="27" t="str">
        <v>jessicanwankwo@yahoo.com</v>
      </c>
      <c r="G154" s="27" t="str">
        <v>Valid</v>
      </c>
      <c r="H154" s="27" t="str">
        <v>+254411393938</v>
      </c>
      <c r="I154" s="27" t="str">
        <v>Valid</v>
      </c>
      <c r="J154" s="27" t="str">
        <v>Incomplete</v>
      </c>
      <c r="K154" s="27" t="str">
        <v>No</v>
      </c>
      <c r="L154" s="27">
        <v>60</v>
      </c>
      <c r="M154" s="27" t="str">
        <v>Incomplete Profile</v>
      </c>
    </row>
    <row r="155" spans="1:13" x14ac:dyDescent="0.25">
      <c r="A155" s="27" t="str">
        <v>CUST-00284</v>
      </c>
      <c r="B155" s="27" t="str">
        <v>Emily Hassan</v>
      </c>
      <c r="C155" s="27" t="str">
        <v>Not Available</v>
      </c>
      <c r="D155" s="27" t="str">
        <v>Qualified</v>
      </c>
      <c r="E155" s="27" t="str">
        <v>Brian Otieno</v>
      </c>
      <c r="F155" s="27" t="str">
        <v>emily.hassan@mpesasolutions.io</v>
      </c>
      <c r="G155" s="27" t="str">
        <v>Valid</v>
      </c>
      <c r="H155" s="27" t="str">
        <v>+254 616 202 812</v>
      </c>
      <c r="I155" s="27" t="str">
        <v>Valid</v>
      </c>
      <c r="J155" s="27" t="str">
        <v>Incomplete</v>
      </c>
      <c r="K155" s="27" t="str">
        <v>No</v>
      </c>
      <c r="L155" s="27">
        <v>60</v>
      </c>
      <c r="M155" s="27" t="str">
        <v>Incomplete Profile</v>
      </c>
    </row>
    <row r="156" spans="1:13" x14ac:dyDescent="0.25">
      <c r="A156" s="27" t="str">
        <v>CUST-01293</v>
      </c>
      <c r="B156" s="27" t="str">
        <v>Ugwu</v>
      </c>
      <c r="C156" s="27" t="str">
        <v>Heliolabs</v>
      </c>
      <c r="D156" s="27" t="str">
        <v>Churned</v>
      </c>
      <c r="E156" s="27" t="str">
        <v>Kemi Balogun</v>
      </c>
      <c r="F156" s="27" t="str">
        <v>andrew_ugwu@gmail.com</v>
      </c>
      <c r="G156" s="27" t="str">
        <v>Valid</v>
      </c>
      <c r="H156" s="27" t="str">
        <v>+44 549 305 397</v>
      </c>
      <c r="I156" s="27" t="str">
        <v>Valid</v>
      </c>
      <c r="J156" s="27" t="str">
        <v>Incomplete</v>
      </c>
      <c r="K156" s="27" t="str">
        <v>No</v>
      </c>
      <c r="L156" s="27">
        <v>60</v>
      </c>
      <c r="M156" s="27" t="str">
        <v>Incomplete Profile</v>
      </c>
    </row>
    <row r="157" spans="1:13" x14ac:dyDescent="0.25">
      <c r="A157" s="27" t="str">
        <v>CUST-04059</v>
      </c>
      <c r="B157" s="27" t="str">
        <v>James</v>
      </c>
      <c r="C157" s="27" t="str">
        <v>Stackworks Llc</v>
      </c>
      <c r="D157" s="27" t="str">
        <v>Qualified</v>
      </c>
      <c r="E157" s="27" t="str">
        <v>Grace Mensah</v>
      </c>
      <c r="F157" s="27" t="str">
        <v>james.asante@stackworksllc.io</v>
      </c>
      <c r="G157" s="27" t="str">
        <v>Valid</v>
      </c>
      <c r="H157" s="27" t="str">
        <v>+234113010513</v>
      </c>
      <c r="I157" s="27" t="str">
        <v>Valid</v>
      </c>
      <c r="J157" s="27" t="str">
        <v>Incomplete</v>
      </c>
      <c r="K157" s="27" t="str">
        <v>No</v>
      </c>
      <c r="L157" s="27">
        <v>60</v>
      </c>
      <c r="M157" s="27" t="str">
        <v>Incomplete Profile</v>
      </c>
    </row>
    <row r="158" spans="1:13" x14ac:dyDescent="0.25">
      <c r="A158" s="27" t="str">
        <v>CUST-00338</v>
      </c>
      <c r="B158" s="27" t="str">
        <v>Kamau</v>
      </c>
      <c r="C158" s="27" t="str">
        <v>Orbitsystems</v>
      </c>
      <c r="D158" s="27" t="str">
        <v>Prospect</v>
      </c>
      <c r="E158" s="27" t="str">
        <v>Daniel Olatunji</v>
      </c>
      <c r="F158" s="27" t="str">
        <v>kamauokafor@gmail.com</v>
      </c>
      <c r="G158" s="27" t="str">
        <v>Valid</v>
      </c>
      <c r="H158" s="27" t="str">
        <v>+234012342893</v>
      </c>
      <c r="I158" s="27" t="str">
        <v>Valid</v>
      </c>
      <c r="J158" s="27" t="str">
        <v>Incomplete</v>
      </c>
      <c r="K158" s="27" t="str">
        <v>No</v>
      </c>
      <c r="L158" s="27">
        <v>60</v>
      </c>
      <c r="M158" s="27" t="str">
        <v>Incomplete Profile</v>
      </c>
    </row>
    <row r="159" spans="1:13" x14ac:dyDescent="0.25">
      <c r="A159" s="27" t="str">
        <v>CUST-03559</v>
      </c>
      <c r="B159" s="27" t="str">
        <v>Fatuma</v>
      </c>
      <c r="C159" s="27" t="str">
        <v>Swiftpay Plc</v>
      </c>
      <c r="D159" s="27" t="str">
        <v>Opportunity</v>
      </c>
      <c r="E159" s="27" t="str">
        <v>James Carter</v>
      </c>
      <c r="F159" s="27" t="str">
        <v>fatuma.dlamini@hotmail.com</v>
      </c>
      <c r="G159" s="27" t="str">
        <v>Valid</v>
      </c>
      <c r="H159" s="27" t="str">
        <v>0260053265</v>
      </c>
      <c r="I159" s="27" t="str">
        <v>Valid</v>
      </c>
      <c r="J159" s="27" t="str">
        <v>Incomplete</v>
      </c>
      <c r="K159" s="27" t="str">
        <v>No</v>
      </c>
      <c r="L159" s="27">
        <v>60</v>
      </c>
      <c r="M159" s="27" t="str">
        <v>Incomplete Profile</v>
      </c>
    </row>
    <row r="160" spans="1:13" x14ac:dyDescent="0.25">
      <c r="A160" s="27" t="str">
        <v>CUST-03700</v>
      </c>
      <c r="B160" s="27" t="str">
        <v>Ogundimu</v>
      </c>
      <c r="C160" s="27" t="str">
        <v>Quantasolutions</v>
      </c>
      <c r="D160" s="27" t="str">
        <v>Customer</v>
      </c>
      <c r="E160" s="27" t="str">
        <v>Sandra Eze</v>
      </c>
      <c r="F160" s="27" t="str">
        <v>akinyi_ogundimu@yahoo.com</v>
      </c>
      <c r="G160" s="27" t="str">
        <v>Valid</v>
      </c>
      <c r="H160" s="27" t="str">
        <v>0714056719</v>
      </c>
      <c r="I160" s="27" t="str">
        <v>Valid</v>
      </c>
      <c r="J160" s="27" t="str">
        <v>Incomplete</v>
      </c>
      <c r="K160" s="27" t="str">
        <v>No</v>
      </c>
      <c r="L160" s="27">
        <v>60</v>
      </c>
      <c r="M160" s="27" t="str">
        <v>Incomplete Profile</v>
      </c>
    </row>
    <row r="161" spans="1:13" x14ac:dyDescent="0.25">
      <c r="A161" s="27" t="str">
        <v>CUST-04597</v>
      </c>
      <c r="B161" s="27" t="str">
        <v>Garba</v>
      </c>
      <c r="C161" s="27" t="str">
        <v>Echoanalytics</v>
      </c>
      <c r="D161" s="27" t="str">
        <v>Lead</v>
      </c>
      <c r="E161" s="27" t="str">
        <v>Victor Okeke</v>
      </c>
      <c r="F161" s="27" t="str">
        <v>sipho.garba@gmail.com</v>
      </c>
      <c r="G161" s="27" t="str">
        <v>Valid</v>
      </c>
      <c r="H161" s="27" t="str">
        <v>0082468208</v>
      </c>
      <c r="I161" s="27" t="str">
        <v>Valid</v>
      </c>
      <c r="J161" s="27" t="str">
        <v>Incomplete</v>
      </c>
      <c r="K161" s="27" t="str">
        <v>No</v>
      </c>
      <c r="L161" s="27">
        <v>60</v>
      </c>
      <c r="M161" s="27" t="str">
        <v>Incomplete Profile</v>
      </c>
    </row>
    <row r="162" spans="1:13" x14ac:dyDescent="0.25">
      <c r="A162" s="27" t="str">
        <v>CUST-01068</v>
      </c>
      <c r="B162" s="27" t="str">
        <v>Amaka</v>
      </c>
      <c r="C162" s="27" t="str">
        <v>Orbitsystems Inc</v>
      </c>
      <c r="D162" s="27" t="str">
        <v>Prospect</v>
      </c>
      <c r="E162" s="27" t="str">
        <v>Brian Otieno</v>
      </c>
      <c r="F162" s="27" t="str">
        <v>amakaal-farsi@yahoo.com</v>
      </c>
      <c r="G162" s="27" t="str">
        <v>Valid</v>
      </c>
      <c r="H162" s="27" t="str">
        <v>0068144166</v>
      </c>
      <c r="I162" s="27" t="str">
        <v>Valid</v>
      </c>
      <c r="J162" s="27" t="str">
        <v>Incomplete</v>
      </c>
      <c r="K162" s="27" t="str">
        <v>No</v>
      </c>
      <c r="L162" s="27">
        <v>60</v>
      </c>
      <c r="M162" s="27" t="str">
        <v>Incomplete Profile</v>
      </c>
    </row>
    <row r="163" spans="1:13" x14ac:dyDescent="0.25">
      <c r="A163" s="27" t="str">
        <v>CUST-04873</v>
      </c>
      <c r="B163" s="27" t="str">
        <v>Oladipo</v>
      </c>
      <c r="C163" s="27" t="str">
        <v>Stacknetworks Ltd</v>
      </c>
      <c r="D163" s="27" t="str">
        <v>Customer</v>
      </c>
      <c r="E163" s="27" t="str">
        <v>Kemi Balogun</v>
      </c>
      <c r="F163" s="27" t="str">
        <v>kamau.oladipo@hotmail.com</v>
      </c>
      <c r="G163" s="27" t="str">
        <v>Valid</v>
      </c>
      <c r="H163" s="27" t="str">
        <v>+49-563-772975</v>
      </c>
      <c r="I163" s="27" t="str">
        <v>Valid</v>
      </c>
      <c r="J163" s="27" t="str">
        <v>Incomplete</v>
      </c>
      <c r="K163" s="27" t="str">
        <v>No</v>
      </c>
      <c r="L163" s="27">
        <v>60</v>
      </c>
      <c r="M163" s="27" t="str">
        <v>Incomplete Profile</v>
      </c>
    </row>
    <row r="164" spans="1:13" x14ac:dyDescent="0.25">
      <c r="A164" s="27" t="str">
        <v>CUST-04549</v>
      </c>
      <c r="B164" s="27" t="str">
        <v>Smith</v>
      </c>
      <c r="C164" s="27" t="str">
        <v>Lumenfinance Plc</v>
      </c>
      <c r="D164" s="27" t="str">
        <v>Inactive</v>
      </c>
      <c r="E164" s="27" t="str">
        <v>Michael Bello</v>
      </c>
      <c r="F164" s="27" t="str">
        <v>joysmith@gmail.com</v>
      </c>
      <c r="G164" s="27" t="str">
        <v>Valid</v>
      </c>
      <c r="H164" s="27" t="str">
        <v>+1069993920</v>
      </c>
      <c r="I164" s="27" t="str">
        <v>Valid</v>
      </c>
      <c r="J164" s="27" t="str">
        <v>Incomplete</v>
      </c>
      <c r="K164" s="27" t="str">
        <v>No</v>
      </c>
      <c r="L164" s="27">
        <v>60</v>
      </c>
      <c r="M164" s="27" t="str">
        <v>Incomplete Profile</v>
      </c>
    </row>
    <row r="165" spans="1:13" x14ac:dyDescent="0.25">
      <c r="A165" s="27" t="str">
        <v>CUST-02968</v>
      </c>
      <c r="B165" s="27" t="str">
        <v>Adewale</v>
      </c>
      <c r="C165" s="27" t="str">
        <v>Hivelabs</v>
      </c>
      <c r="D165" s="27" t="str">
        <v>Qualified</v>
      </c>
      <c r="E165" s="27" t="str">
        <v>Brian Otieno</v>
      </c>
      <c r="F165" s="27" t="str">
        <v>kemi.adewale@yahoo.com</v>
      </c>
      <c r="G165" s="27" t="str">
        <v>Valid</v>
      </c>
      <c r="H165" s="27" t="str">
        <v>0323685151</v>
      </c>
      <c r="I165" s="27" t="str">
        <v>Valid</v>
      </c>
      <c r="J165" s="27" t="str">
        <v>Incomplete</v>
      </c>
      <c r="K165" s="27" t="str">
        <v>No</v>
      </c>
      <c r="L165" s="27">
        <v>60</v>
      </c>
      <c r="M165" s="27" t="str">
        <v>Incomplete Profile</v>
      </c>
    </row>
    <row r="166" spans="1:13" x14ac:dyDescent="0.25">
      <c r="A166" s="27" t="str">
        <v>CUST-03095</v>
      </c>
      <c r="B166" s="27" t="str">
        <v>Yusuf</v>
      </c>
      <c r="C166" s="27" t="str">
        <v>Sparkworks Llc</v>
      </c>
      <c r="D166" s="27" t="str">
        <v>Lead</v>
      </c>
      <c r="E166" s="27" t="str">
        <v>Brian Otieno</v>
      </c>
      <c r="F166" s="27" t="str">
        <v>yusuf_lawal@hotmail.com</v>
      </c>
      <c r="G166" s="27" t="str">
        <v>Valid</v>
      </c>
      <c r="H166" s="27" t="str">
        <v>+234878615009</v>
      </c>
      <c r="I166" s="27" t="str">
        <v>Valid</v>
      </c>
      <c r="J166" s="27" t="str">
        <v>Incomplete</v>
      </c>
      <c r="K166" s="27" t="str">
        <v>No</v>
      </c>
      <c r="L166" s="27">
        <v>60</v>
      </c>
      <c r="M166" s="27" t="str">
        <v>Incomplete Profile</v>
      </c>
    </row>
    <row r="167" spans="1:13" x14ac:dyDescent="0.25">
      <c r="A167" s="27" t="str">
        <v>CUST-04344</v>
      </c>
      <c r="B167" s="27" t="str">
        <v>Liam</v>
      </c>
      <c r="C167" s="27" t="str">
        <v>Paysoft</v>
      </c>
      <c r="D167" s="27" t="str">
        <v>Prospect</v>
      </c>
      <c r="E167" s="27" t="str">
        <v>Grace Mensah</v>
      </c>
      <c r="F167" s="27" t="str">
        <v>liam_smith@yahoo.com</v>
      </c>
      <c r="G167" s="27" t="str">
        <v>Valid</v>
      </c>
      <c r="H167" s="27" t="str">
        <v>+971-934-933310</v>
      </c>
      <c r="I167" s="27" t="str">
        <v>Valid</v>
      </c>
      <c r="J167" s="27" t="str">
        <v>Incomplete</v>
      </c>
      <c r="K167" s="27" t="str">
        <v>No</v>
      </c>
      <c r="L167" s="27">
        <v>60</v>
      </c>
      <c r="M167" s="27" t="str">
        <v>Incomplete Profile</v>
      </c>
    </row>
    <row r="168" spans="1:13" x14ac:dyDescent="0.25">
      <c r="A168" s="27" t="str">
        <v>CUST-00089</v>
      </c>
      <c r="B168" s="27" t="str">
        <v>Okorie</v>
      </c>
      <c r="C168" s="27" t="str">
        <v>Heliosystems Plc</v>
      </c>
      <c r="D168" s="27" t="str">
        <v>Lead</v>
      </c>
      <c r="E168" s="27" t="str">
        <v>Michael Bello</v>
      </c>
      <c r="F168" s="27" t="str">
        <v>niyi_okorie@yahoo.com</v>
      </c>
      <c r="G168" s="27" t="str">
        <v>Valid</v>
      </c>
      <c r="H168" s="27" t="str">
        <v>+1-676-008350</v>
      </c>
      <c r="I168" s="27" t="str">
        <v>Valid</v>
      </c>
      <c r="J168" s="27" t="str">
        <v>Incomplete</v>
      </c>
      <c r="K168" s="27" t="str">
        <v>No</v>
      </c>
      <c r="L168" s="27">
        <v>60</v>
      </c>
      <c r="M168" s="27" t="str">
        <v>Incomplete Profile</v>
      </c>
    </row>
    <row r="169" spans="1:13" x14ac:dyDescent="0.25">
      <c r="A169" s="27" t="str">
        <v>CUST-02018</v>
      </c>
      <c r="B169" s="27" t="str">
        <v>Emeka Mensah</v>
      </c>
      <c r="C169" s="27" t="str">
        <v>Not Available</v>
      </c>
      <c r="D169" s="27" t="str">
        <v>Lead</v>
      </c>
      <c r="E169" s="27" t="str">
        <v>James Carter</v>
      </c>
      <c r="F169" s="27" t="str">
        <v>emeka_mensah@outlook.com</v>
      </c>
      <c r="G169" s="27" t="str">
        <v>Valid</v>
      </c>
      <c r="H169" s="27" t="str">
        <v>+353 328 248 580</v>
      </c>
      <c r="I169" s="27" t="str">
        <v>Valid</v>
      </c>
      <c r="J169" s="27" t="str">
        <v>Incomplete</v>
      </c>
      <c r="K169" s="27" t="str">
        <v>No</v>
      </c>
      <c r="L169" s="27">
        <v>60</v>
      </c>
      <c r="M169" s="27" t="str">
        <v>Incomplete Profile</v>
      </c>
    </row>
    <row r="170" spans="1:13" x14ac:dyDescent="0.25">
      <c r="A170" s="27" t="str">
        <v>CUST-02590</v>
      </c>
      <c r="B170" s="27" t="str">
        <v>Kamau</v>
      </c>
      <c r="C170" s="27" t="str">
        <v>Datadigital Plc</v>
      </c>
      <c r="D170" s="27" t="str">
        <v>Inactive</v>
      </c>
      <c r="E170" s="27" t="str">
        <v>Aisha Mohammed</v>
      </c>
      <c r="F170" s="27" t="str">
        <v>ryankamau@hotmail.com</v>
      </c>
      <c r="G170" s="27" t="str">
        <v>Valid</v>
      </c>
      <c r="H170" s="27" t="str">
        <v>+234-201-504121</v>
      </c>
      <c r="I170" s="27" t="str">
        <v>Valid</v>
      </c>
      <c r="J170" s="27" t="str">
        <v>Incomplete</v>
      </c>
      <c r="K170" s="27" t="str">
        <v>No</v>
      </c>
      <c r="L170" s="27">
        <v>60</v>
      </c>
      <c r="M170" s="27" t="str">
        <v>Incomplete Profile</v>
      </c>
    </row>
    <row r="171" spans="1:13" x14ac:dyDescent="0.25">
      <c r="A171" s="27" t="str">
        <v>CUST-00754</v>
      </c>
      <c r="B171" s="27" t="str">
        <v>Jones</v>
      </c>
      <c r="C171" s="27" t="str">
        <v>Mtn Group</v>
      </c>
      <c r="D171" s="27" t="str">
        <v>Inactive</v>
      </c>
      <c r="E171" s="27" t="str">
        <v>James Carter</v>
      </c>
      <c r="F171" s="27" t="str">
        <v>nomvula_jones@outlook.com</v>
      </c>
      <c r="G171" s="27" t="str">
        <v>Valid</v>
      </c>
      <c r="H171" s="27" t="str">
        <v>+27 689 859 321</v>
      </c>
      <c r="I171" s="27" t="str">
        <v>Valid</v>
      </c>
      <c r="J171" s="27" t="str">
        <v>Incomplete</v>
      </c>
      <c r="K171" s="27" t="str">
        <v>No</v>
      </c>
      <c r="L171" s="27">
        <v>60</v>
      </c>
      <c r="M171" s="27" t="str">
        <v>Incomplete Profile</v>
      </c>
    </row>
    <row r="172" spans="1:13" x14ac:dyDescent="0.25">
      <c r="A172" s="27" t="str">
        <v>CUST-01298</v>
      </c>
      <c r="B172" s="27" t="str">
        <v>Zainab Naidoo</v>
      </c>
      <c r="C172" s="27" t="str">
        <v>Not Available</v>
      </c>
      <c r="D172" s="27" t="str">
        <v>Prospect</v>
      </c>
      <c r="E172" s="27" t="str">
        <v>Tola Adeniyi</v>
      </c>
      <c r="F172" s="27" t="str">
        <v>zainab.naidoo@outlook.com</v>
      </c>
      <c r="G172" s="27" t="str">
        <v>Valid</v>
      </c>
      <c r="H172" s="27" t="str">
        <v>0715045196</v>
      </c>
      <c r="I172" s="27" t="str">
        <v>Valid</v>
      </c>
      <c r="J172" s="27" t="str">
        <v>Incomplete</v>
      </c>
      <c r="K172" s="27" t="str">
        <v>No</v>
      </c>
      <c r="L172" s="27">
        <v>60</v>
      </c>
      <c r="M172" s="27" t="str">
        <v>Incomplete Profile</v>
      </c>
    </row>
    <row r="173" spans="1:13" x14ac:dyDescent="0.25">
      <c r="A173" s="27" t="str">
        <v>CUST-02237</v>
      </c>
      <c r="B173" s="27" t="str">
        <v>Kamau</v>
      </c>
      <c r="C173" s="27" t="str">
        <v>Cowrywise</v>
      </c>
      <c r="D173" s="27" t="str">
        <v>Lead</v>
      </c>
      <c r="E173" s="27" t="str">
        <v>Michael Bello</v>
      </c>
      <c r="F173" s="27" t="str">
        <v>kamaunwankwo@yahoo.com</v>
      </c>
      <c r="G173" s="27" t="str">
        <v>Valid</v>
      </c>
      <c r="H173" s="27" t="str">
        <v>+27010163290</v>
      </c>
      <c r="I173" s="27" t="str">
        <v>Valid</v>
      </c>
      <c r="J173" s="27" t="str">
        <v>Incomplete</v>
      </c>
      <c r="K173" s="27" t="str">
        <v>No</v>
      </c>
      <c r="L173" s="27">
        <v>60</v>
      </c>
      <c r="M173" s="27" t="str">
        <v>Incomplete Profile</v>
      </c>
    </row>
    <row r="174" spans="1:13" x14ac:dyDescent="0.25">
      <c r="A174" s="27" t="str">
        <v>CUST-04276</v>
      </c>
      <c r="B174" s="27" t="str">
        <v>Orji</v>
      </c>
      <c r="C174" s="27" t="str">
        <v>Paystack</v>
      </c>
      <c r="D174" s="27" t="str">
        <v>Qualified</v>
      </c>
      <c r="E174" s="27" t="str">
        <v>Sandra Eze</v>
      </c>
      <c r="F174" s="27" t="str">
        <v>kayode.orji@gmail.com</v>
      </c>
      <c r="G174" s="27" t="str">
        <v>Valid</v>
      </c>
      <c r="H174" s="27" t="str">
        <v>0183702746</v>
      </c>
      <c r="I174" s="27" t="str">
        <v>Valid</v>
      </c>
      <c r="J174" s="27" t="str">
        <v>Incomplete</v>
      </c>
      <c r="K174" s="27" t="str">
        <v>No</v>
      </c>
      <c r="L174" s="27">
        <v>60</v>
      </c>
      <c r="M174" s="27" t="str">
        <v>Incomplete Profile</v>
      </c>
    </row>
    <row r="175" spans="1:13" x14ac:dyDescent="0.25">
      <c r="A175" s="27" t="str">
        <v>CUST-03147</v>
      </c>
      <c r="B175" s="27" t="str">
        <v>Simi Mohammed</v>
      </c>
      <c r="C175" s="27" t="str">
        <v>Not Available</v>
      </c>
      <c r="D175" s="27" t="str">
        <v>Qualified</v>
      </c>
      <c r="E175" s="27" t="str">
        <v>Michael Bello</v>
      </c>
      <c r="F175" s="27" t="str">
        <v>simimohammed@outlook.com</v>
      </c>
      <c r="G175" s="27" t="str">
        <v>Valid</v>
      </c>
      <c r="H175" s="27" t="str">
        <v>+234687364095</v>
      </c>
      <c r="I175" s="27" t="str">
        <v>Valid</v>
      </c>
      <c r="J175" s="27" t="str">
        <v>Incomplete</v>
      </c>
      <c r="K175" s="27" t="str">
        <v>No</v>
      </c>
      <c r="L175" s="27">
        <v>60</v>
      </c>
      <c r="M175" s="27" t="str">
        <v>Incomplete Profile</v>
      </c>
    </row>
    <row r="176" spans="1:13" x14ac:dyDescent="0.25">
      <c r="A176" s="27" t="str">
        <v>CUST-04843</v>
      </c>
      <c r="B176" s="27" t="str">
        <v>Nneka Botha</v>
      </c>
      <c r="C176" s="27" t="str">
        <v>Not Available</v>
      </c>
      <c r="D176" s="27" t="str">
        <v>Prospect</v>
      </c>
      <c r="E176" s="27" t="str">
        <v>Victor Okeke</v>
      </c>
      <c r="F176" s="27" t="str">
        <v>nnekabotha@yahoo.com</v>
      </c>
      <c r="G176" s="27" t="str">
        <v>Valid</v>
      </c>
      <c r="H176" s="27" t="str">
        <v>0612790710</v>
      </c>
      <c r="I176" s="27" t="str">
        <v>Valid</v>
      </c>
      <c r="J176" s="27" t="str">
        <v>Incomplete</v>
      </c>
      <c r="K176" s="27" t="str">
        <v>No</v>
      </c>
      <c r="L176" s="27">
        <v>60</v>
      </c>
      <c r="M176" s="27" t="str">
        <v>Incomplete Profile</v>
      </c>
    </row>
    <row r="177" spans="1:13" x14ac:dyDescent="0.25">
      <c r="A177" s="27" t="str">
        <v>CUST-03800</v>
      </c>
      <c r="B177" s="27" t="str">
        <v>Mark Otieno</v>
      </c>
      <c r="C177" s="27" t="str">
        <v>Not Available</v>
      </c>
      <c r="D177" s="27" t="str">
        <v>Customer</v>
      </c>
      <c r="E177" s="27" t="str">
        <v>Brian Otieno</v>
      </c>
      <c r="F177" s="27" t="str">
        <v>mark_otieno@hotmail.com</v>
      </c>
      <c r="G177" s="27" t="str">
        <v>Valid</v>
      </c>
      <c r="H177" s="27" t="str">
        <v>+234 233 363 920</v>
      </c>
      <c r="I177" s="27" t="str">
        <v>Valid</v>
      </c>
      <c r="J177" s="27" t="str">
        <v>Incomplete</v>
      </c>
      <c r="K177" s="27" t="str">
        <v>No</v>
      </c>
      <c r="L177" s="27">
        <v>60</v>
      </c>
      <c r="M177" s="27" t="str">
        <v>Incomplete Profile</v>
      </c>
    </row>
    <row r="178" spans="1:13" x14ac:dyDescent="0.25">
      <c r="A178" s="27" t="str">
        <v>CUST-00153</v>
      </c>
      <c r="B178" s="27" t="str">
        <v>Abubakar</v>
      </c>
      <c r="C178" s="27" t="str">
        <v>Primeworks Plc</v>
      </c>
      <c r="D178" s="27" t="str">
        <v>Customer</v>
      </c>
      <c r="E178" s="27" t="str">
        <v>Tola Adeniyi</v>
      </c>
      <c r="F178" s="27" t="str">
        <v>kibet.abubakar@gmail.com</v>
      </c>
      <c r="G178" s="27" t="str">
        <v>Valid</v>
      </c>
      <c r="H178" s="27" t="str">
        <v>0687397740</v>
      </c>
      <c r="I178" s="27" t="str">
        <v>Valid</v>
      </c>
      <c r="J178" s="27" t="str">
        <v>Incomplete</v>
      </c>
      <c r="K178" s="27" t="str">
        <v>No</v>
      </c>
      <c r="L178" s="27">
        <v>60</v>
      </c>
      <c r="M178" s="27" t="str">
        <v>Incomplete Profile</v>
      </c>
    </row>
    <row r="179" spans="1:13" x14ac:dyDescent="0.25">
      <c r="A179" s="27" t="str">
        <v>CUST-03146</v>
      </c>
      <c r="B179" s="27" t="str">
        <v>Emily</v>
      </c>
      <c r="C179" s="27" t="str">
        <v>Sparkfinance Llc</v>
      </c>
      <c r="D179" s="27" t="str">
        <v>Customer</v>
      </c>
      <c r="E179" s="27" t="str">
        <v>Grace Mensah</v>
      </c>
      <c r="F179" s="27" t="str">
        <v>emilyorji@sparkfinancell.io</v>
      </c>
      <c r="G179" s="27" t="str">
        <v>Valid</v>
      </c>
      <c r="H179" s="27" t="str">
        <v>0206090748</v>
      </c>
      <c r="I179" s="27" t="str">
        <v>Valid</v>
      </c>
      <c r="J179" s="27" t="str">
        <v>Incomplete</v>
      </c>
      <c r="K179" s="27" t="str">
        <v>No</v>
      </c>
      <c r="L179" s="27">
        <v>60</v>
      </c>
      <c r="M179" s="27" t="str">
        <v>Incomplete Profile</v>
      </c>
    </row>
    <row r="180" spans="1:13" x14ac:dyDescent="0.25">
      <c r="A180" s="27" t="str">
        <v>CUST-01346</v>
      </c>
      <c r="B180" s="27" t="str">
        <v>Tosin Idris</v>
      </c>
      <c r="C180" s="27" t="str">
        <v>Not Available</v>
      </c>
      <c r="D180" s="27" t="str">
        <v>Customer</v>
      </c>
      <c r="E180" s="27" t="str">
        <v>Aisha Mohammed</v>
      </c>
      <c r="F180" s="27" t="str">
        <v>tosin.idris@yahoo.com</v>
      </c>
      <c r="G180" s="27" t="str">
        <v>Valid</v>
      </c>
      <c r="H180" s="27" t="str">
        <v>0149289691</v>
      </c>
      <c r="I180" s="27" t="str">
        <v>Valid</v>
      </c>
      <c r="J180" s="27" t="str">
        <v>Incomplete</v>
      </c>
      <c r="K180" s="27" t="str">
        <v>No</v>
      </c>
      <c r="L180" s="27">
        <v>60</v>
      </c>
      <c r="M180" s="27" t="str">
        <v>Incomplete Profile</v>
      </c>
    </row>
    <row r="181" spans="1:13" x14ac:dyDescent="0.25">
      <c r="A181" s="27" t="str">
        <v>CUST-02879</v>
      </c>
      <c r="B181" s="27" t="str">
        <v>Adeyemi</v>
      </c>
      <c r="C181" s="27" t="str">
        <v>Lumentech Llc</v>
      </c>
      <c r="D181" s="27" t="str">
        <v>Prospect</v>
      </c>
      <c r="E181" s="27" t="str">
        <v>Brian Otieno</v>
      </c>
      <c r="F181" s="27" t="str">
        <v>chinwe_adeyemi@gmail.com</v>
      </c>
      <c r="G181" s="27" t="str">
        <v>Valid</v>
      </c>
      <c r="H181" s="27" t="str">
        <v>0957565759</v>
      </c>
      <c r="I181" s="27" t="str">
        <v>Valid</v>
      </c>
      <c r="J181" s="27" t="str">
        <v>Incomplete</v>
      </c>
      <c r="K181" s="27" t="str">
        <v>No</v>
      </c>
      <c r="L181" s="27">
        <v>60</v>
      </c>
      <c r="M181" s="27" t="str">
        <v>Incomplete Profile</v>
      </c>
    </row>
    <row r="182" spans="1:13" x14ac:dyDescent="0.25">
      <c r="A182" s="27" t="str">
        <v>CUST-00104</v>
      </c>
      <c r="B182" s="27" t="str">
        <v>Adeyemi</v>
      </c>
      <c r="C182" s="27" t="str">
        <v>Quantalogic Plc</v>
      </c>
      <c r="D182" s="27" t="str">
        <v>Customer</v>
      </c>
      <c r="E182" s="27" t="str">
        <v>Brian Otieno</v>
      </c>
      <c r="F182" s="27" t="str">
        <v>chibueze_adeyemi@yahoo.com</v>
      </c>
      <c r="G182" s="27" t="str">
        <v>Valid</v>
      </c>
      <c r="H182" s="27" t="str">
        <v>+234 037 314 530</v>
      </c>
      <c r="I182" s="27" t="str">
        <v>Valid</v>
      </c>
      <c r="J182" s="27" t="str">
        <v>Incomplete</v>
      </c>
      <c r="K182" s="27" t="str">
        <v>No</v>
      </c>
      <c r="L182" s="27">
        <v>60</v>
      </c>
      <c r="M182" s="27" t="str">
        <v>Incomplete Profile</v>
      </c>
    </row>
    <row r="183" spans="1:13" x14ac:dyDescent="0.25">
      <c r="A183" s="27" t="str">
        <v>CUST-03826</v>
      </c>
      <c r="B183" s="27" t="str">
        <v>Precious</v>
      </c>
      <c r="C183" s="27" t="str">
        <v>Coredigital Gmbh</v>
      </c>
      <c r="D183" s="27" t="str">
        <v>Lead</v>
      </c>
      <c r="E183" s="27" t="str">
        <v>Daniel Olatunji</v>
      </c>
      <c r="F183" s="27" t="str">
        <v>precious_idris@yahoo.com</v>
      </c>
      <c r="G183" s="27" t="str">
        <v>Valid</v>
      </c>
      <c r="H183" s="27" t="str">
        <v>+27-694-521080</v>
      </c>
      <c r="I183" s="27" t="str">
        <v>Valid</v>
      </c>
      <c r="J183" s="27" t="str">
        <v>Incomplete</v>
      </c>
      <c r="K183" s="27" t="str">
        <v>No</v>
      </c>
      <c r="L183" s="27">
        <v>60</v>
      </c>
      <c r="M183" s="27" t="str">
        <v>Incomplete Profile</v>
      </c>
    </row>
    <row r="184" spans="1:13" x14ac:dyDescent="0.25">
      <c r="A184" s="27" t="str">
        <v>CUST-02046</v>
      </c>
      <c r="B184" s="27" t="str">
        <v>Aliyu</v>
      </c>
      <c r="C184" s="27" t="str">
        <v>Primegroup Ltd</v>
      </c>
      <c r="D184" s="27" t="str">
        <v>Opportunity</v>
      </c>
      <c r="E184" s="27" t="str">
        <v>Brian Otieno</v>
      </c>
      <c r="F184" s="27" t="str">
        <v>davidaliyu@yahoo.com</v>
      </c>
      <c r="G184" s="27" t="str">
        <v>Valid</v>
      </c>
      <c r="H184" s="27" t="str">
        <v>+44-928-463955</v>
      </c>
      <c r="I184" s="27" t="str">
        <v>Valid</v>
      </c>
      <c r="J184" s="27" t="str">
        <v>Incomplete</v>
      </c>
      <c r="K184" s="27" t="str">
        <v>No</v>
      </c>
      <c r="L184" s="27">
        <v>60</v>
      </c>
      <c r="M184" s="27" t="str">
        <v>Incomplete Profile</v>
      </c>
    </row>
    <row r="185" spans="1:13" x14ac:dyDescent="0.25">
      <c r="A185" s="27" t="str">
        <v>CUST-04125</v>
      </c>
      <c r="B185" s="27" t="str">
        <v>Khan</v>
      </c>
      <c r="C185" s="27" t="str">
        <v>Quantafinance Inc</v>
      </c>
      <c r="D185" s="27" t="str">
        <v>Lead</v>
      </c>
      <c r="E185" s="27" t="str">
        <v>Daniel Olatunji</v>
      </c>
      <c r="F185" s="27" t="str">
        <v>amina.khan@quantafinancei.com</v>
      </c>
      <c r="G185" s="27" t="str">
        <v>Valid</v>
      </c>
      <c r="H185" s="27" t="str">
        <v>+971525471218</v>
      </c>
      <c r="I185" s="27" t="str">
        <v>Valid</v>
      </c>
      <c r="J185" s="27" t="str">
        <v>Incomplete</v>
      </c>
      <c r="K185" s="27" t="str">
        <v>No</v>
      </c>
      <c r="L185" s="27">
        <v>60</v>
      </c>
      <c r="M185" s="27" t="str">
        <v>Incomplete Profile</v>
      </c>
    </row>
    <row r="186" spans="1:13" x14ac:dyDescent="0.25">
      <c r="A186" s="27" t="str">
        <v>CUST-04808</v>
      </c>
      <c r="B186" s="27" t="str">
        <v>Thandiwe Afolabi</v>
      </c>
      <c r="C186" s="27" t="str">
        <v>Not Available</v>
      </c>
      <c r="D186" s="27" t="str">
        <v>Prospect</v>
      </c>
      <c r="E186" s="27" t="str">
        <v>Victor Okeke</v>
      </c>
      <c r="F186" s="27" t="str">
        <v>thandiweafolabi@outlook.com</v>
      </c>
      <c r="G186" s="27" t="str">
        <v>Valid</v>
      </c>
      <c r="H186" s="27" t="str">
        <v>+234882354519</v>
      </c>
      <c r="I186" s="27" t="str">
        <v>Valid</v>
      </c>
      <c r="J186" s="27" t="str">
        <v>Incomplete</v>
      </c>
      <c r="K186" s="27" t="str">
        <v>No</v>
      </c>
      <c r="L186" s="27">
        <v>60</v>
      </c>
      <c r="M186" s="27" t="str">
        <v>Incomplete Profile</v>
      </c>
    </row>
    <row r="187" spans="1:13" x14ac:dyDescent="0.25">
      <c r="A187" s="27" t="str">
        <v>CUST-00986</v>
      </c>
      <c r="B187" s="27" t="str">
        <v>Nomvula Johnson</v>
      </c>
      <c r="C187" s="27" t="str">
        <v>Not Available</v>
      </c>
      <c r="D187" s="27" t="str">
        <v>Qualified</v>
      </c>
      <c r="E187" s="27" t="str">
        <v>Sandra Eze</v>
      </c>
      <c r="F187" s="27" t="str">
        <v>nomvula_johnson@outlook.com</v>
      </c>
      <c r="G187" s="27" t="str">
        <v>Valid</v>
      </c>
      <c r="H187" s="27" t="str">
        <v>+971-845-720802</v>
      </c>
      <c r="I187" s="27" t="str">
        <v>Valid</v>
      </c>
      <c r="J187" s="27" t="str">
        <v>Incomplete</v>
      </c>
      <c r="K187" s="27" t="str">
        <v>No</v>
      </c>
      <c r="L187" s="27">
        <v>60</v>
      </c>
      <c r="M187" s="27" t="str">
        <v>Incomplete Profile</v>
      </c>
    </row>
    <row r="188" spans="1:13" x14ac:dyDescent="0.25">
      <c r="A188" s="27" t="str">
        <v>CUST-04117</v>
      </c>
      <c r="B188" s="27" t="str">
        <v>Idris</v>
      </c>
      <c r="C188" s="27" t="str">
        <v>Interswitch</v>
      </c>
      <c r="D188" s="27" t="str">
        <v>Lead</v>
      </c>
      <c r="E188" s="27" t="str">
        <v>Victor Okeke</v>
      </c>
      <c r="F188" s="27" t="str">
        <v>ifeanyi.idris@interswitch.africa</v>
      </c>
      <c r="G188" s="27" t="str">
        <v>Valid</v>
      </c>
      <c r="H188" s="27" t="str">
        <v>+353 634 096 328</v>
      </c>
      <c r="I188" s="27" t="str">
        <v>Valid</v>
      </c>
      <c r="J188" s="27" t="str">
        <v>Incomplete</v>
      </c>
      <c r="K188" s="27" t="str">
        <v>No</v>
      </c>
      <c r="L188" s="27">
        <v>60</v>
      </c>
      <c r="M188" s="27" t="str">
        <v>Incomplete Profile</v>
      </c>
    </row>
    <row r="189" spans="1:13" x14ac:dyDescent="0.25">
      <c r="A189" s="27" t="str">
        <v>CUST-03778</v>
      </c>
      <c r="B189" s="27" t="str">
        <v>Yetunde Akinola</v>
      </c>
      <c r="C189" s="27" t="str">
        <v>Not Available</v>
      </c>
      <c r="D189" s="27" t="str">
        <v>Customer</v>
      </c>
      <c r="E189" s="27" t="str">
        <v>Daniel Olatunji</v>
      </c>
      <c r="F189" s="27" t="str">
        <v>yetunde.akinola@hotmail.com</v>
      </c>
      <c r="G189" s="27" t="str">
        <v>Valid</v>
      </c>
      <c r="H189" s="27" t="str">
        <v>+254-470-859139</v>
      </c>
      <c r="I189" s="27" t="str">
        <v>Valid</v>
      </c>
      <c r="J189" s="27" t="str">
        <v>Incomplete</v>
      </c>
      <c r="K189" s="27" t="str">
        <v>No</v>
      </c>
      <c r="L189" s="27">
        <v>60</v>
      </c>
      <c r="M189" s="27" t="str">
        <v>Incomplete Profile</v>
      </c>
    </row>
    <row r="190" spans="1:13" x14ac:dyDescent="0.25">
      <c r="A190" s="27" t="str">
        <v>CUST-02339</v>
      </c>
      <c r="B190" s="27" t="str">
        <v>Kelly</v>
      </c>
      <c r="C190" s="27" t="str">
        <v>Kuda</v>
      </c>
      <c r="D190" s="27" t="str">
        <v>Prospect</v>
      </c>
      <c r="E190" s="27" t="str">
        <v>Brian Otieno</v>
      </c>
      <c r="F190" s="27" t="str">
        <v>kelechi_kelly@yahoo.com</v>
      </c>
      <c r="G190" s="27" t="str">
        <v>Valid</v>
      </c>
      <c r="H190" s="27" t="str">
        <v>+971 913 384 346</v>
      </c>
      <c r="I190" s="27" t="str">
        <v>Valid</v>
      </c>
      <c r="J190" s="27" t="str">
        <v>Incomplete</v>
      </c>
      <c r="K190" s="27" t="str">
        <v>No</v>
      </c>
      <c r="L190" s="27">
        <v>60</v>
      </c>
      <c r="M190" s="27" t="str">
        <v>Incomplete Profile</v>
      </c>
    </row>
    <row r="191" spans="1:13" x14ac:dyDescent="0.25">
      <c r="A191" s="27" t="str">
        <v>CUST-02513</v>
      </c>
      <c r="B191" s="27" t="str">
        <v>Nwachukwu</v>
      </c>
      <c r="C191" s="27" t="str">
        <v>Cloudtech Llc</v>
      </c>
      <c r="D191" s="27" t="str">
        <v>Customer</v>
      </c>
      <c r="E191" s="27" t="str">
        <v>Victor Okeke</v>
      </c>
      <c r="F191" s="27" t="str">
        <v>michael_nwachukwu@cloudtechllc.com</v>
      </c>
      <c r="G191" s="27" t="str">
        <v>Valid</v>
      </c>
      <c r="H191" s="27" t="str">
        <v>+353744342881</v>
      </c>
      <c r="I191" s="27" t="str">
        <v>Valid</v>
      </c>
      <c r="J191" s="27" t="str">
        <v>Incomplete</v>
      </c>
      <c r="K191" s="27" t="str">
        <v>No</v>
      </c>
      <c r="L191" s="27">
        <v>60</v>
      </c>
      <c r="M191" s="27" t="str">
        <v>Incomplete Profile</v>
      </c>
    </row>
    <row r="192" spans="1:13" x14ac:dyDescent="0.25">
      <c r="A192" s="27" t="str">
        <v>CUST-00982</v>
      </c>
      <c r="B192" s="27" t="str">
        <v>Maryam Oladele</v>
      </c>
      <c r="C192" s="27" t="str">
        <v>Not Available</v>
      </c>
      <c r="D192" s="27" t="str">
        <v>Qualified</v>
      </c>
      <c r="E192" s="27" t="str">
        <v>Tola Adeniyi</v>
      </c>
      <c r="F192" s="27" t="str">
        <v>maryam_oladele@hotmail.com</v>
      </c>
      <c r="G192" s="27" t="str">
        <v>Valid</v>
      </c>
      <c r="H192" s="27" t="str">
        <v>0500445072</v>
      </c>
      <c r="I192" s="27" t="str">
        <v>Valid</v>
      </c>
      <c r="J192" s="27" t="str">
        <v>Incomplete</v>
      </c>
      <c r="K192" s="27" t="str">
        <v>No</v>
      </c>
      <c r="L192" s="27">
        <v>60</v>
      </c>
      <c r="M192" s="27" t="str">
        <v>Incomplete Profile</v>
      </c>
    </row>
    <row r="193" spans="1:13" x14ac:dyDescent="0.25">
      <c r="A193" s="27" t="str">
        <v>CUST-01430</v>
      </c>
      <c r="B193" s="27" t="str">
        <v>Obi</v>
      </c>
      <c r="C193" s="27" t="str">
        <v>Quantaventures</v>
      </c>
      <c r="D193" s="27" t="str">
        <v>Customer</v>
      </c>
      <c r="E193" s="27" t="str">
        <v>Daniel Olatunji</v>
      </c>
      <c r="F193" s="27" t="str">
        <v>chinwe_obi@gmail.com</v>
      </c>
      <c r="G193" s="27" t="str">
        <v>Valid</v>
      </c>
      <c r="H193" s="27" t="str">
        <v>+971350227746</v>
      </c>
      <c r="I193" s="27" t="str">
        <v>Valid</v>
      </c>
      <c r="J193" s="27" t="str">
        <v>Incomplete</v>
      </c>
      <c r="K193" s="27" t="str">
        <v>No</v>
      </c>
      <c r="L193" s="27">
        <v>60</v>
      </c>
      <c r="M193" s="27" t="str">
        <v>Incomplete Profile</v>
      </c>
    </row>
    <row r="194" spans="1:13" x14ac:dyDescent="0.25">
      <c r="A194" s="27" t="str">
        <v>CUST-00051</v>
      </c>
      <c r="B194" s="27" t="str">
        <v>Chibueze</v>
      </c>
      <c r="C194" s="27" t="str">
        <v>Lumenhealth Ltd</v>
      </c>
      <c r="D194" s="27" t="str">
        <v>Inactive</v>
      </c>
      <c r="E194" s="27" t="str">
        <v>Victor Okeke</v>
      </c>
      <c r="F194" s="27" t="str">
        <v>chibuezealiyu@gmail.com</v>
      </c>
      <c r="G194" s="27" t="str">
        <v>Valid</v>
      </c>
      <c r="H194" s="27" t="str">
        <v>+1106518017</v>
      </c>
      <c r="I194" s="27" t="str">
        <v>Valid</v>
      </c>
      <c r="J194" s="27" t="str">
        <v>Incomplete</v>
      </c>
      <c r="K194" s="27" t="str">
        <v>No</v>
      </c>
      <c r="L194" s="27">
        <v>60</v>
      </c>
      <c r="M194" s="27" t="str">
        <v>Incomplete Profile</v>
      </c>
    </row>
    <row r="195" spans="1:13" x14ac:dyDescent="0.25">
      <c r="A195" s="27" t="str">
        <v>CUST-04250</v>
      </c>
      <c r="B195" s="27" t="str">
        <v>Ugwu</v>
      </c>
      <c r="C195" s="27" t="str">
        <v>Zenlabs Gmbh</v>
      </c>
      <c r="D195" s="27" t="str">
        <v>Prospect</v>
      </c>
      <c r="E195" s="27" t="str">
        <v>Aisha Mohammed</v>
      </c>
      <c r="F195" s="27" t="str">
        <v>joy_ugwu@zenlabsgmbh.com</v>
      </c>
      <c r="G195" s="27" t="str">
        <v>Valid</v>
      </c>
      <c r="H195" s="27" t="str">
        <v>+44-055-221241</v>
      </c>
      <c r="I195" s="27" t="str">
        <v>Valid</v>
      </c>
      <c r="J195" s="27" t="str">
        <v>Incomplete</v>
      </c>
      <c r="K195" s="27" t="str">
        <v>No</v>
      </c>
      <c r="L195" s="27">
        <v>60</v>
      </c>
      <c r="M195" s="27" t="str">
        <v>Incomplete Profile</v>
      </c>
    </row>
    <row r="196" spans="1:13" x14ac:dyDescent="0.25">
      <c r="A196" s="27" t="str">
        <v>CUST-04089</v>
      </c>
      <c r="B196" s="27" t="str">
        <v>Omar</v>
      </c>
      <c r="C196" s="27" t="str">
        <v>Flutterwave</v>
      </c>
      <c r="D196" s="27" t="str">
        <v>Customer</v>
      </c>
      <c r="E196" s="27" t="str">
        <v>James Carter</v>
      </c>
      <c r="F196" s="27" t="str">
        <v>omar.otieno@flutterwave.com</v>
      </c>
      <c r="G196" s="27" t="str">
        <v>Valid</v>
      </c>
      <c r="H196" s="27" t="str">
        <v>0840305146</v>
      </c>
      <c r="I196" s="27" t="str">
        <v>Valid</v>
      </c>
      <c r="J196" s="27" t="str">
        <v>Incomplete</v>
      </c>
      <c r="K196" s="27" t="str">
        <v>No</v>
      </c>
      <c r="L196" s="27">
        <v>60</v>
      </c>
      <c r="M196" s="27" t="str">
        <v>Incomplete Profile</v>
      </c>
    </row>
    <row r="197" spans="1:13" x14ac:dyDescent="0.25">
      <c r="A197" s="27" t="str">
        <v>CUST-03796</v>
      </c>
      <c r="B197" s="27" t="str">
        <v>Adebayo Afolabi</v>
      </c>
      <c r="C197" s="27" t="str">
        <v>Not Available</v>
      </c>
      <c r="D197" s="27" t="str">
        <v>Inactive</v>
      </c>
      <c r="E197" s="27" t="str">
        <v>James Carter</v>
      </c>
      <c r="F197" s="27" t="str">
        <v>adebayoafolabi@outlook.com</v>
      </c>
      <c r="G197" s="27" t="str">
        <v>Valid</v>
      </c>
      <c r="H197" s="27" t="str">
        <v>+31 249 669 978</v>
      </c>
      <c r="I197" s="27" t="str">
        <v>Valid</v>
      </c>
      <c r="J197" s="27" t="str">
        <v>Incomplete</v>
      </c>
      <c r="K197" s="27" t="str">
        <v>No</v>
      </c>
      <c r="L197" s="27">
        <v>60</v>
      </c>
      <c r="M197" s="27" t="str">
        <v>Incomplete Profile</v>
      </c>
    </row>
    <row r="198" spans="1:13" x14ac:dyDescent="0.25">
      <c r="A198" s="27" t="str">
        <v>CUST-00679</v>
      </c>
      <c r="B198" s="27" t="str">
        <v>Adewale</v>
      </c>
      <c r="C198" s="27" t="str">
        <v>Quantafinance Gmbh</v>
      </c>
      <c r="D198" s="27" t="str">
        <v>Customer</v>
      </c>
      <c r="E198" s="27" t="str">
        <v>Sandra Eze</v>
      </c>
      <c r="F198" s="27" t="str">
        <v>matthewadewale@hotmail.com</v>
      </c>
      <c r="G198" s="27" t="str">
        <v>Valid</v>
      </c>
      <c r="H198" s="27" t="str">
        <v>+44-764-534965</v>
      </c>
      <c r="I198" s="27" t="str">
        <v>Valid</v>
      </c>
      <c r="J198" s="27" t="str">
        <v>Incomplete</v>
      </c>
      <c r="K198" s="27" t="str">
        <v>No</v>
      </c>
      <c r="L198" s="27">
        <v>60</v>
      </c>
      <c r="M198" s="27" t="str">
        <v>Incomplete Profile</v>
      </c>
    </row>
    <row r="199" spans="1:13" x14ac:dyDescent="0.25">
      <c r="A199" s="27" t="str">
        <v>CUST-01065</v>
      </c>
      <c r="B199" s="27" t="str">
        <v>Michael Adeleke</v>
      </c>
      <c r="C199" s="27" t="str">
        <v>Not Available</v>
      </c>
      <c r="D199" s="27" t="str">
        <v>Customer</v>
      </c>
      <c r="E199" s="27" t="str">
        <v>James Carter</v>
      </c>
      <c r="F199" s="27" t="str">
        <v>michaeladeleke@yahoo.com</v>
      </c>
      <c r="G199" s="27" t="str">
        <v>Valid</v>
      </c>
      <c r="H199" s="27" t="str">
        <v>0319946709</v>
      </c>
      <c r="I199" s="27" t="str">
        <v>Valid</v>
      </c>
      <c r="J199" s="27" t="str">
        <v>Incomplete</v>
      </c>
      <c r="K199" s="27" t="str">
        <v>No</v>
      </c>
      <c r="L199" s="27">
        <v>60</v>
      </c>
      <c r="M199" s="27" t="str">
        <v>Incomplete Profile</v>
      </c>
    </row>
    <row r="200" spans="1:13" x14ac:dyDescent="0.25">
      <c r="A200" s="27" t="str">
        <v>CUST-03883</v>
      </c>
      <c r="B200" s="27" t="str">
        <v>Ahmed Obi</v>
      </c>
      <c r="C200" s="27" t="str">
        <v>Not Available</v>
      </c>
      <c r="D200" s="27" t="str">
        <v>Lead</v>
      </c>
      <c r="E200" s="27" t="str">
        <v>Brian Otieno</v>
      </c>
      <c r="F200" s="27" t="str">
        <v>ahmed_obi@gmail.com</v>
      </c>
      <c r="G200" s="27" t="str">
        <v>Valid</v>
      </c>
      <c r="H200" s="27" t="str">
        <v>+234 100 764 758</v>
      </c>
      <c r="I200" s="27" t="str">
        <v>Valid</v>
      </c>
      <c r="J200" s="27" t="str">
        <v>Incomplete</v>
      </c>
      <c r="K200" s="27" t="str">
        <v>No</v>
      </c>
      <c r="L200" s="27">
        <v>60</v>
      </c>
      <c r="M200" s="27" t="str">
        <v>Incomplete Profile</v>
      </c>
    </row>
    <row r="201" spans="1:13" x14ac:dyDescent="0.25">
      <c r="A201" s="27" t="str">
        <v>CUST-03673</v>
      </c>
      <c r="B201" s="27" t="str">
        <v>Lola Mensah</v>
      </c>
      <c r="C201" s="27" t="str">
        <v>Not Available</v>
      </c>
      <c r="D201" s="27" t="str">
        <v>Qualified</v>
      </c>
      <c r="E201" s="27" t="str">
        <v>Sandra Eze</v>
      </c>
      <c r="F201" s="27" t="str">
        <v>lola.mensah@yahoo.com</v>
      </c>
      <c r="G201" s="27" t="str">
        <v>Valid</v>
      </c>
      <c r="H201" s="27" t="str">
        <v>0463848309</v>
      </c>
      <c r="I201" s="27" t="str">
        <v>Valid</v>
      </c>
      <c r="J201" s="27" t="str">
        <v>Incomplete</v>
      </c>
      <c r="K201" s="27" t="str">
        <v>No</v>
      </c>
      <c r="L201" s="27">
        <v>60</v>
      </c>
      <c r="M201" s="27" t="str">
        <v>Incomplete Profile</v>
      </c>
    </row>
    <row r="202" spans="1:13" x14ac:dyDescent="0.25">
      <c r="A202" s="27" t="str">
        <v>CUST-02966</v>
      </c>
      <c r="B202" s="27" t="str">
        <v>Adewale</v>
      </c>
      <c r="C202" s="27" t="str">
        <v>Apexsolutions Inc</v>
      </c>
      <c r="D202" s="27" t="str">
        <v>Lead</v>
      </c>
      <c r="E202" s="27" t="str">
        <v>Michael Bello</v>
      </c>
      <c r="F202" s="27" t="str">
        <v>maryam_adewale@outlook.com</v>
      </c>
      <c r="G202" s="27" t="str">
        <v>Valid</v>
      </c>
      <c r="H202" s="27" t="str">
        <v>+27 170 564 068</v>
      </c>
      <c r="I202" s="27" t="str">
        <v>Valid</v>
      </c>
      <c r="J202" s="27" t="str">
        <v>Incomplete</v>
      </c>
      <c r="K202" s="27" t="str">
        <v>No</v>
      </c>
      <c r="L202" s="27">
        <v>60</v>
      </c>
      <c r="M202" s="27" t="str">
        <v>Incomplete Profile</v>
      </c>
    </row>
    <row r="203" spans="1:13" x14ac:dyDescent="0.25">
      <c r="A203" s="27" t="str">
        <v>CUST-03323</v>
      </c>
      <c r="B203" s="27" t="str">
        <v>Mwangi</v>
      </c>
      <c r="C203" s="27" t="str">
        <v>Bua Foods</v>
      </c>
      <c r="D203" s="27" t="str">
        <v>Lead</v>
      </c>
      <c r="E203" s="27" t="str">
        <v>James Carter</v>
      </c>
      <c r="F203" s="27" t="str">
        <v>mwangi.botha@gmail.com</v>
      </c>
      <c r="G203" s="27" t="str">
        <v>Valid</v>
      </c>
      <c r="H203" s="27" t="str">
        <v>0359287156</v>
      </c>
      <c r="I203" s="27" t="str">
        <v>Valid</v>
      </c>
      <c r="J203" s="27" t="str">
        <v>Incomplete</v>
      </c>
      <c r="K203" s="27" t="str">
        <v>No</v>
      </c>
      <c r="L203" s="27">
        <v>60</v>
      </c>
      <c r="M203" s="27" t="str">
        <v>Incomplete Profile</v>
      </c>
    </row>
    <row r="204" spans="1:13" x14ac:dyDescent="0.25">
      <c r="A204" s="27" t="str">
        <v>CUST-02980</v>
      </c>
      <c r="B204" s="27" t="str">
        <v>Ifeoma Williams</v>
      </c>
      <c r="C204" s="27" t="str">
        <v>Not Available</v>
      </c>
      <c r="D204" s="27" t="str">
        <v>Qualified</v>
      </c>
      <c r="E204" s="27" t="str">
        <v>Brian Otieno</v>
      </c>
      <c r="F204" s="27" t="str">
        <v>ifeoma.williams@hotmail.com</v>
      </c>
      <c r="G204" s="27" t="str">
        <v>Valid</v>
      </c>
      <c r="H204" s="27" t="str">
        <v>0498434881</v>
      </c>
      <c r="I204" s="27" t="str">
        <v>Valid</v>
      </c>
      <c r="J204" s="27" t="str">
        <v>Incomplete</v>
      </c>
      <c r="K204" s="27" t="str">
        <v>No</v>
      </c>
      <c r="L204" s="27">
        <v>60</v>
      </c>
      <c r="M204" s="27" t="str">
        <v>Incomplete Profile</v>
      </c>
    </row>
    <row r="205" spans="1:13" x14ac:dyDescent="0.25">
      <c r="A205" s="27" t="str">
        <v>CUST-04637</v>
      </c>
      <c r="B205" s="27" t="str">
        <v>Jessica</v>
      </c>
      <c r="C205" s="27" t="str">
        <v>Apexpay Inc</v>
      </c>
      <c r="D205" s="27" t="str">
        <v>Qualified</v>
      </c>
      <c r="E205" s="27" t="str">
        <v>Aisha Mohammed</v>
      </c>
      <c r="F205" s="27" t="str">
        <v>jessica.diallo@apexpayinc.africa</v>
      </c>
      <c r="G205" s="27" t="str">
        <v>Valid</v>
      </c>
      <c r="H205" s="27" t="str">
        <v>+234 687 578 212</v>
      </c>
      <c r="I205" s="27" t="str">
        <v>Valid</v>
      </c>
      <c r="J205" s="27" t="str">
        <v>Incomplete</v>
      </c>
      <c r="K205" s="27" t="str">
        <v>No</v>
      </c>
      <c r="L205" s="27">
        <v>60</v>
      </c>
      <c r="M205" s="27" t="str">
        <v>Incomplete Profile</v>
      </c>
    </row>
    <row r="206" spans="1:13" x14ac:dyDescent="0.25">
      <c r="A206" s="27" t="str">
        <v>CUST-04249</v>
      </c>
      <c r="B206" s="27" t="str">
        <v>Adeyemi</v>
      </c>
      <c r="C206" s="27" t="str">
        <v>Gridpay</v>
      </c>
      <c r="D206" s="27" t="str">
        <v>Prospect</v>
      </c>
      <c r="E206" s="27" t="str">
        <v>Michael Bello</v>
      </c>
      <c r="F206" s="27" t="str">
        <v>femke.adeyemi@gmail.com</v>
      </c>
      <c r="G206" s="27" t="str">
        <v>Valid</v>
      </c>
      <c r="H206" s="27" t="str">
        <v>+31894779313</v>
      </c>
      <c r="I206" s="27" t="str">
        <v>Valid</v>
      </c>
      <c r="J206" s="27" t="str">
        <v>Incomplete</v>
      </c>
      <c r="K206" s="27" t="str">
        <v>No</v>
      </c>
      <c r="L206" s="27">
        <v>60</v>
      </c>
      <c r="M206" s="27" t="str">
        <v>Incomplete Profile</v>
      </c>
    </row>
    <row r="207" spans="1:13" x14ac:dyDescent="0.25">
      <c r="A207" s="27" t="str">
        <v>CUST-00340</v>
      </c>
      <c r="B207" s="27" t="str">
        <v>Hauwa</v>
      </c>
      <c r="C207" s="27" t="str">
        <v>Pulselogic</v>
      </c>
      <c r="D207" s="27" t="str">
        <v>Prospect</v>
      </c>
      <c r="E207" s="27" t="str">
        <v>Sandra Eze</v>
      </c>
      <c r="F207" s="27" t="str">
        <v>hauwa_abubakar@outlook.com</v>
      </c>
      <c r="G207" s="27" t="str">
        <v>Valid</v>
      </c>
      <c r="H207" s="27" t="str">
        <v>+1 265 062 292</v>
      </c>
      <c r="I207" s="27" t="str">
        <v>Valid</v>
      </c>
      <c r="J207" s="27" t="str">
        <v>Incomplete</v>
      </c>
      <c r="K207" s="27" t="str">
        <v>No</v>
      </c>
      <c r="L207" s="27">
        <v>60</v>
      </c>
      <c r="M207" s="27" t="str">
        <v>Incomplete Profile</v>
      </c>
    </row>
    <row r="208" spans="1:13" x14ac:dyDescent="0.25">
      <c r="A208" s="27" t="str">
        <v>CUST-02477</v>
      </c>
      <c r="B208" s="27" t="str">
        <v>Anke</v>
      </c>
      <c r="C208" s="27" t="str">
        <v>Novaanalytics Plc</v>
      </c>
      <c r="D208" s="27" t="str">
        <v>Inactive</v>
      </c>
      <c r="E208" s="27" t="str">
        <v>Brian Otieno</v>
      </c>
      <c r="F208" s="27" t="str">
        <v>anke.onyeka@novaanalyticsp.co</v>
      </c>
      <c r="G208" s="27" t="str">
        <v>Valid</v>
      </c>
      <c r="H208" s="27" t="str">
        <v>+44-059-761801</v>
      </c>
      <c r="I208" s="27" t="str">
        <v>Valid</v>
      </c>
      <c r="J208" s="27" t="str">
        <v>Incomplete</v>
      </c>
      <c r="K208" s="27" t="str">
        <v>No</v>
      </c>
      <c r="L208" s="27">
        <v>60</v>
      </c>
      <c r="M208" s="27" t="str">
        <v>Incomplete Profile</v>
      </c>
    </row>
    <row r="209" spans="1:13" x14ac:dyDescent="0.25">
      <c r="A209" s="27" t="str">
        <v>CUST-04653</v>
      </c>
      <c r="B209" s="27" t="str">
        <v>Ryan</v>
      </c>
      <c r="C209" s="27" t="str">
        <v>Piggyvest</v>
      </c>
      <c r="D209" s="27" t="str">
        <v>Customer</v>
      </c>
      <c r="E209" s="27" t="str">
        <v>Grace Mensah</v>
      </c>
      <c r="F209" s="27" t="str">
        <v>ryantaylor@gmail.com</v>
      </c>
      <c r="G209" s="27" t="str">
        <v>Valid</v>
      </c>
      <c r="H209" s="27" t="str">
        <v>0935349223</v>
      </c>
      <c r="I209" s="27" t="str">
        <v>Valid</v>
      </c>
      <c r="J209" s="27" t="str">
        <v>Incomplete</v>
      </c>
      <c r="K209" s="27" t="str">
        <v>No</v>
      </c>
      <c r="L209" s="27">
        <v>60</v>
      </c>
      <c r="M209" s="27" t="str">
        <v>Incomplete Profile</v>
      </c>
    </row>
    <row r="210" spans="1:13" x14ac:dyDescent="0.25">
      <c r="A210" s="27" t="str">
        <v>CUST-04819</v>
      </c>
      <c r="B210" s="27" t="str">
        <v>Michael Wilson</v>
      </c>
      <c r="C210" s="27" t="str">
        <v>Not Available</v>
      </c>
      <c r="D210" s="27" t="str">
        <v>Churned</v>
      </c>
      <c r="E210" s="27" t="str">
        <v>Brian Otieno</v>
      </c>
      <c r="F210" s="27" t="str">
        <v>michael.wilson@yahoo.com</v>
      </c>
      <c r="G210" s="27" t="str">
        <v>Valid</v>
      </c>
      <c r="H210" s="27" t="str">
        <v>0945020906</v>
      </c>
      <c r="I210" s="27" t="str">
        <v>Valid</v>
      </c>
      <c r="J210" s="27" t="str">
        <v>Incomplete</v>
      </c>
      <c r="K210" s="27" t="str">
        <v>No</v>
      </c>
      <c r="L210" s="27">
        <v>60</v>
      </c>
      <c r="M210" s="27" t="str">
        <v>Incomplete Profile</v>
      </c>
    </row>
    <row r="211" spans="1:13" x14ac:dyDescent="0.25">
      <c r="A211" s="27" t="str">
        <v>CUST-01367</v>
      </c>
      <c r="B211" s="27" t="str">
        <v>Damilola Musa</v>
      </c>
      <c r="C211" s="27" t="str">
        <v>Not Available</v>
      </c>
      <c r="D211" s="27" t="str">
        <v>Qualified</v>
      </c>
      <c r="E211" s="27" t="str">
        <v>Brian Otieno</v>
      </c>
      <c r="F211" s="27" t="str">
        <v>damilolamusa@apexgroup.com</v>
      </c>
      <c r="G211" s="27" t="str">
        <v>Valid</v>
      </c>
      <c r="H211" s="27" t="str">
        <v>+234 019 801 106</v>
      </c>
      <c r="I211" s="27" t="str">
        <v>Valid</v>
      </c>
      <c r="J211" s="27" t="str">
        <v>Incomplete</v>
      </c>
      <c r="K211" s="27" t="str">
        <v>No</v>
      </c>
      <c r="L211" s="27">
        <v>60</v>
      </c>
      <c r="M211" s="27" t="str">
        <v>Incomplete Profile</v>
      </c>
    </row>
    <row r="212" spans="1:13" x14ac:dyDescent="0.25">
      <c r="A212" s="27" t="str">
        <v>CUST-03784</v>
      </c>
      <c r="B212" s="27" t="str">
        <v>Lola Okonkwo</v>
      </c>
      <c r="C212" s="27" t="str">
        <v>Not Available</v>
      </c>
      <c r="D212" s="27" t="str">
        <v>Customer</v>
      </c>
      <c r="E212" s="27" t="str">
        <v>Aisha Mohammed</v>
      </c>
      <c r="F212" s="27" t="str">
        <v>lolaokonkwo@hotmail.com</v>
      </c>
      <c r="G212" s="27" t="str">
        <v>Valid</v>
      </c>
      <c r="H212" s="27" t="str">
        <v>+44663437916</v>
      </c>
      <c r="I212" s="27" t="str">
        <v>Valid</v>
      </c>
      <c r="J212" s="27" t="str">
        <v>Incomplete</v>
      </c>
      <c r="K212" s="27" t="str">
        <v>No</v>
      </c>
      <c r="L212" s="27">
        <v>60</v>
      </c>
      <c r="M212" s="27" t="str">
        <v>Incomplete Profile</v>
      </c>
    </row>
    <row r="213" spans="1:13" x14ac:dyDescent="0.25">
      <c r="A213" s="27" t="str">
        <v>CUST-04107</v>
      </c>
      <c r="B213" s="27" t="str">
        <v>Otieno</v>
      </c>
      <c r="C213" s="27" t="str">
        <v>Novalogistics Plc</v>
      </c>
      <c r="D213" s="27" t="str">
        <v>Lead</v>
      </c>
      <c r="E213" s="27" t="str">
        <v>Tola Adeniyi</v>
      </c>
      <c r="F213" s="27" t="str">
        <v>pieter_otieno@hotmail.com</v>
      </c>
      <c r="G213" s="27" t="str">
        <v>Valid</v>
      </c>
      <c r="H213" s="27" t="str">
        <v>+234 663 437 522</v>
      </c>
      <c r="I213" s="27" t="str">
        <v>Valid</v>
      </c>
      <c r="J213" s="27" t="str">
        <v>Incomplete</v>
      </c>
      <c r="K213" s="27" t="str">
        <v>No</v>
      </c>
      <c r="L213" s="27">
        <v>60</v>
      </c>
      <c r="M213" s="27" t="str">
        <v>Incomplete Profile</v>
      </c>
    </row>
    <row r="214" spans="1:13" x14ac:dyDescent="0.25">
      <c r="A214" s="27" t="str">
        <v>CUST-04091</v>
      </c>
      <c r="B214" s="27" t="str">
        <v>Wanjiru Ugwu</v>
      </c>
      <c r="C214" s="27" t="str">
        <v>Not Available</v>
      </c>
      <c r="D214" s="27" t="str">
        <v>Customer</v>
      </c>
      <c r="E214" s="27" t="str">
        <v>Daniel Olatunji</v>
      </c>
      <c r="F214" s="27" t="str">
        <v>wanjiruugwu@hotmail.com</v>
      </c>
      <c r="G214" s="27" t="str">
        <v>Valid</v>
      </c>
      <c r="H214" s="27" t="str">
        <v>+31799350570</v>
      </c>
      <c r="I214" s="27" t="str">
        <v>Valid</v>
      </c>
      <c r="J214" s="27" t="str">
        <v>Incomplete</v>
      </c>
      <c r="K214" s="27" t="str">
        <v>No</v>
      </c>
      <c r="L214" s="27">
        <v>60</v>
      </c>
      <c r="M214" s="27" t="str">
        <v>Incomplete Profile</v>
      </c>
    </row>
    <row r="215" spans="1:13" x14ac:dyDescent="0.25">
      <c r="A215" s="27" t="str">
        <v>CUST-02451</v>
      </c>
      <c r="B215" s="27" t="str">
        <v>Funmi Taylor</v>
      </c>
      <c r="C215" s="27" t="str">
        <v>Not Available</v>
      </c>
      <c r="D215" s="27" t="str">
        <v>Churned</v>
      </c>
      <c r="E215" s="27" t="str">
        <v>Daniel Olatunji</v>
      </c>
      <c r="F215" s="27" t="str">
        <v>funmi_taylor@hotmail.com</v>
      </c>
      <c r="G215" s="27" t="str">
        <v>Valid</v>
      </c>
      <c r="H215" s="27" t="str">
        <v>+234756836333</v>
      </c>
      <c r="I215" s="27" t="str">
        <v>Valid</v>
      </c>
      <c r="J215" s="27" t="str">
        <v>Incomplete</v>
      </c>
      <c r="K215" s="27" t="str">
        <v>No</v>
      </c>
      <c r="L215" s="27">
        <v>60</v>
      </c>
      <c r="M215" s="27" t="str">
        <v>Incomplete Profile</v>
      </c>
    </row>
    <row r="216" spans="1:13" x14ac:dyDescent="0.25">
      <c r="A216" s="27" t="str">
        <v>CUST-01394</v>
      </c>
      <c r="B216" s="27" t="str">
        <v>Niyi Adewale</v>
      </c>
      <c r="C216" s="27" t="str">
        <v>Not Available</v>
      </c>
      <c r="D216" s="27" t="str">
        <v>Opportunity</v>
      </c>
      <c r="E216" s="27" t="str">
        <v>Kemi Balogun</v>
      </c>
      <c r="F216" s="27" t="str">
        <v>niyiadewale@hotmail.com</v>
      </c>
      <c r="G216" s="27" t="str">
        <v>Valid</v>
      </c>
      <c r="H216" s="27" t="str">
        <v>+44-948-223322</v>
      </c>
      <c r="I216" s="27" t="str">
        <v>Valid</v>
      </c>
      <c r="J216" s="27" t="str">
        <v>Incomplete</v>
      </c>
      <c r="K216" s="27" t="str">
        <v>No</v>
      </c>
      <c r="L216" s="27">
        <v>60</v>
      </c>
      <c r="M216" s="27" t="str">
        <v>Incomplete Profile</v>
      </c>
    </row>
    <row r="217" spans="1:13" x14ac:dyDescent="0.25">
      <c r="A217" s="27" t="str">
        <v>CUST-01222</v>
      </c>
      <c r="B217" s="27" t="str">
        <v>Taylor</v>
      </c>
      <c r="C217" s="27" t="str">
        <v>Cowrywise</v>
      </c>
      <c r="D217" s="27" t="str">
        <v>Customer</v>
      </c>
      <c r="E217" s="27" t="str">
        <v>Tola Adeniyi</v>
      </c>
      <c r="F217" s="27" t="str">
        <v>jessicataylor@outlook.com</v>
      </c>
      <c r="G217" s="27" t="str">
        <v>Valid</v>
      </c>
      <c r="H217" s="27" t="str">
        <v>+234-999-169535</v>
      </c>
      <c r="I217" s="27" t="str">
        <v>Valid</v>
      </c>
      <c r="J217" s="27" t="str">
        <v>Incomplete</v>
      </c>
      <c r="K217" s="27" t="str">
        <v>No</v>
      </c>
      <c r="L217" s="27">
        <v>60</v>
      </c>
      <c r="M217" s="27" t="str">
        <v>Incomplete Profile</v>
      </c>
    </row>
    <row r="218" spans="1:13" x14ac:dyDescent="0.25">
      <c r="A218" s="27" t="str">
        <v>CUST-03398</v>
      </c>
      <c r="B218" s="27" t="str">
        <v>Chiamaka Makinde</v>
      </c>
      <c r="C218" s="27" t="str">
        <v>Not Available</v>
      </c>
      <c r="D218" s="27" t="str">
        <v>Inactive</v>
      </c>
      <c r="E218" s="27" t="str">
        <v>Sandra Eze</v>
      </c>
      <c r="F218" s="27" t="str">
        <v>chiamaka.makinde@gmail.com</v>
      </c>
      <c r="G218" s="27" t="str">
        <v>Valid</v>
      </c>
      <c r="H218" s="27" t="str">
        <v>+971 375 187 932</v>
      </c>
      <c r="I218" s="27" t="str">
        <v>Valid</v>
      </c>
      <c r="J218" s="27" t="str">
        <v>Incomplete</v>
      </c>
      <c r="K218" s="27" t="str">
        <v>No</v>
      </c>
      <c r="L218" s="27">
        <v>60</v>
      </c>
      <c r="M218" s="27" t="str">
        <v>Incomplete Profile</v>
      </c>
    </row>
    <row r="219" spans="1:13" x14ac:dyDescent="0.25">
      <c r="A219" s="27" t="str">
        <v>CUST-04016</v>
      </c>
      <c r="B219" s="27" t="str">
        <v>Bello</v>
      </c>
      <c r="C219" s="27" t="str">
        <v>Primeworks</v>
      </c>
      <c r="D219" s="27" t="str">
        <v>Inactive</v>
      </c>
      <c r="E219" s="27" t="str">
        <v>Victor Okeke</v>
      </c>
      <c r="F219" s="27" t="str">
        <v>blessingbello@hotmail.com</v>
      </c>
      <c r="G219" s="27" t="str">
        <v>Valid</v>
      </c>
      <c r="H219" s="27" t="str">
        <v>0490616534</v>
      </c>
      <c r="I219" s="27" t="str">
        <v>Valid</v>
      </c>
      <c r="J219" s="27" t="str">
        <v>Incomplete</v>
      </c>
      <c r="K219" s="27" t="str">
        <v>No</v>
      </c>
      <c r="L219" s="27">
        <v>60</v>
      </c>
      <c r="M219" s="27" t="str">
        <v>Incomplete Profile</v>
      </c>
    </row>
    <row r="220" spans="1:13" x14ac:dyDescent="0.25">
      <c r="A220" s="27" t="str">
        <v>CUST-03043</v>
      </c>
      <c r="B220" s="27" t="str">
        <v>Matthew</v>
      </c>
      <c r="C220" s="27" t="str">
        <v>Paypay Plc</v>
      </c>
      <c r="D220" s="27" t="str">
        <v>Churned</v>
      </c>
      <c r="E220" s="27" t="str">
        <v>James Carter</v>
      </c>
      <c r="F220" s="27" t="str">
        <v>matthew.naidoo@yahoo.com</v>
      </c>
      <c r="G220" s="27" t="str">
        <v>Valid</v>
      </c>
      <c r="H220" s="27" t="str">
        <v>+234179574255</v>
      </c>
      <c r="I220" s="27" t="str">
        <v>Valid</v>
      </c>
      <c r="J220" s="27" t="str">
        <v>Incomplete</v>
      </c>
      <c r="K220" s="27" t="str">
        <v>No</v>
      </c>
      <c r="L220" s="27">
        <v>60</v>
      </c>
      <c r="M220" s="27" t="str">
        <v>Incomplete Profile</v>
      </c>
    </row>
    <row r="221" spans="1:13" x14ac:dyDescent="0.25">
      <c r="A221" s="27" t="str">
        <v>CUST-02272</v>
      </c>
      <c r="B221" s="27" t="str">
        <v>Mwangi</v>
      </c>
      <c r="C221" s="27" t="str">
        <v>Cellulant</v>
      </c>
      <c r="D221" s="27" t="str">
        <v>Churned</v>
      </c>
      <c r="E221" s="27" t="str">
        <v>Sandra Eze</v>
      </c>
      <c r="F221" s="27" t="str">
        <v>mwangiidris@outlook.com</v>
      </c>
      <c r="G221" s="27" t="str">
        <v>Valid</v>
      </c>
      <c r="H221" s="27" t="str">
        <v>+234 063 446 802</v>
      </c>
      <c r="I221" s="27" t="str">
        <v>Valid</v>
      </c>
      <c r="J221" s="27" t="str">
        <v>Incomplete</v>
      </c>
      <c r="K221" s="27" t="str">
        <v>No</v>
      </c>
      <c r="L221" s="27">
        <v>60</v>
      </c>
      <c r="M221" s="27" t="str">
        <v>Incomplete Profile</v>
      </c>
    </row>
    <row r="222" spans="1:13" x14ac:dyDescent="0.25">
      <c r="A222" s="27" t="str">
        <v>CUST-00928</v>
      </c>
      <c r="B222" s="27" t="str">
        <v>Chioma Aliyu</v>
      </c>
      <c r="C222" s="27" t="str">
        <v>Not Available</v>
      </c>
      <c r="D222" s="27" t="str">
        <v>Prospect</v>
      </c>
      <c r="E222" s="27" t="str">
        <v>Tola Adeniyi</v>
      </c>
      <c r="F222" s="27" t="str">
        <v>chioma.aliyu@yahoo.com</v>
      </c>
      <c r="G222" s="27" t="str">
        <v>Valid</v>
      </c>
      <c r="H222" s="27" t="str">
        <v>+234 020 338 811</v>
      </c>
      <c r="I222" s="27" t="str">
        <v>Valid</v>
      </c>
      <c r="J222" s="27" t="str">
        <v>Incomplete</v>
      </c>
      <c r="K222" s="27" t="str">
        <v>No</v>
      </c>
      <c r="L222" s="27">
        <v>60</v>
      </c>
      <c r="M222" s="27" t="str">
        <v>Incomplete Profile</v>
      </c>
    </row>
    <row r="223" spans="1:13" x14ac:dyDescent="0.25">
      <c r="A223" s="27" t="str">
        <v>CUST-02807</v>
      </c>
      <c r="B223" s="27" t="str">
        <v>Okorie</v>
      </c>
      <c r="C223" s="27" t="str">
        <v>Heliopay Plc</v>
      </c>
      <c r="D223" s="27" t="str">
        <v>Qualified</v>
      </c>
      <c r="E223" s="27" t="str">
        <v>Victor Okeke</v>
      </c>
      <c r="F223" s="27" t="str">
        <v>tunde_okorie@hotmail.com</v>
      </c>
      <c r="G223" s="27" t="str">
        <v>Valid</v>
      </c>
      <c r="H223" s="27" t="str">
        <v>+254 534 693 289</v>
      </c>
      <c r="I223" s="27" t="str">
        <v>Valid</v>
      </c>
      <c r="J223" s="27" t="str">
        <v>Incomplete</v>
      </c>
      <c r="K223" s="27" t="str">
        <v>No</v>
      </c>
      <c r="L223" s="27">
        <v>60</v>
      </c>
      <c r="M223" s="27" t="str">
        <v>Incomplete Profile</v>
      </c>
    </row>
    <row r="224" spans="1:13" x14ac:dyDescent="0.25">
      <c r="A224" s="27" t="str">
        <v>CUST-04912</v>
      </c>
      <c r="B224" s="27" t="str">
        <v>Diallo</v>
      </c>
      <c r="C224" s="27" t="str">
        <v>Heliosoft Plc</v>
      </c>
      <c r="D224" s="27" t="str">
        <v>Prospect</v>
      </c>
      <c r="E224" s="27" t="str">
        <v>Victor Okeke</v>
      </c>
      <c r="F224" s="27" t="str">
        <v>adaoradiallo@hotmail.com</v>
      </c>
      <c r="G224" s="27" t="str">
        <v>Valid</v>
      </c>
      <c r="H224" s="27" t="str">
        <v>+234-777-950893</v>
      </c>
      <c r="I224" s="27" t="str">
        <v>Valid</v>
      </c>
      <c r="J224" s="27" t="str">
        <v>Incomplete</v>
      </c>
      <c r="K224" s="27" t="str">
        <v>No</v>
      </c>
      <c r="L224" s="27">
        <v>60</v>
      </c>
      <c r="M224" s="27" t="str">
        <v>Incomplete Profile</v>
      </c>
    </row>
    <row r="225" spans="1:13" x14ac:dyDescent="0.25">
      <c r="A225" s="27" t="str">
        <v>CUST-03746</v>
      </c>
      <c r="B225" s="27" t="str">
        <v>Ngozi Brown</v>
      </c>
      <c r="C225" s="27" t="str">
        <v>Not Available</v>
      </c>
      <c r="D225" s="27" t="str">
        <v>Churned</v>
      </c>
      <c r="E225" s="27" t="str">
        <v>Sandra Eze</v>
      </c>
      <c r="F225" s="27" t="str">
        <v>ngozibrown@outlook.com</v>
      </c>
      <c r="G225" s="27" t="str">
        <v>Valid</v>
      </c>
      <c r="H225" s="27" t="str">
        <v>+44-168-780583</v>
      </c>
      <c r="I225" s="27" t="str">
        <v>Valid</v>
      </c>
      <c r="J225" s="27" t="str">
        <v>Incomplete</v>
      </c>
      <c r="K225" s="27" t="str">
        <v>No</v>
      </c>
      <c r="L225" s="27">
        <v>60</v>
      </c>
      <c r="M225" s="27" t="str">
        <v>Incomplete Profile</v>
      </c>
    </row>
    <row r="226" spans="1:13" x14ac:dyDescent="0.25">
      <c r="A226" s="27" t="str">
        <v>CUST-04036</v>
      </c>
      <c r="B226" s="27" t="str">
        <v>Damilola Afolabi</v>
      </c>
      <c r="C226" s="27" t="str">
        <v>Not Available</v>
      </c>
      <c r="D226" s="27" t="str">
        <v>Lead</v>
      </c>
      <c r="E226" s="27" t="str">
        <v>Victor Okeke</v>
      </c>
      <c r="F226" s="27" t="str">
        <v>damilolaafolabi@mtngroup.io</v>
      </c>
      <c r="G226" s="27" t="str">
        <v>Valid</v>
      </c>
      <c r="H226" s="27" t="str">
        <v>+44240290738</v>
      </c>
      <c r="I226" s="27" t="str">
        <v>Valid</v>
      </c>
      <c r="J226" s="27" t="str">
        <v>Incomplete</v>
      </c>
      <c r="K226" s="27" t="str">
        <v>No</v>
      </c>
      <c r="L226" s="27">
        <v>60</v>
      </c>
      <c r="M226" s="27" t="str">
        <v>Incomplete Profile</v>
      </c>
    </row>
    <row r="227" spans="1:13" x14ac:dyDescent="0.25">
      <c r="A227" s="27" t="str">
        <v>CUST-00745</v>
      </c>
      <c r="B227" s="27" t="str">
        <v>Emeka Traore</v>
      </c>
      <c r="C227" s="27" t="str">
        <v>Not Available</v>
      </c>
      <c r="D227" s="27" t="str">
        <v>Qualified</v>
      </c>
      <c r="E227" s="27" t="str">
        <v>Michael Bello</v>
      </c>
      <c r="F227" s="27" t="str">
        <v>emeka_traore@gmail.com</v>
      </c>
      <c r="G227" s="27" t="str">
        <v>Valid</v>
      </c>
      <c r="H227" s="27" t="str">
        <v>+971-356-077789</v>
      </c>
      <c r="I227" s="27" t="str">
        <v>Valid</v>
      </c>
      <c r="J227" s="27" t="str">
        <v>Incomplete</v>
      </c>
      <c r="K227" s="27" t="str">
        <v>No</v>
      </c>
      <c r="L227" s="27">
        <v>60</v>
      </c>
      <c r="M227" s="27" t="str">
        <v>Incomplete Profile</v>
      </c>
    </row>
    <row r="228" spans="1:13" x14ac:dyDescent="0.25">
      <c r="A228" s="27" t="str">
        <v>CUST-02360</v>
      </c>
      <c r="B228" s="27" t="str">
        <v>Joshua Mensah</v>
      </c>
      <c r="C228" s="27" t="str">
        <v>Not Available</v>
      </c>
      <c r="D228" s="27" t="str">
        <v>Churned</v>
      </c>
      <c r="E228" s="27" t="str">
        <v>Aisha Mohammed</v>
      </c>
      <c r="F228" s="27" t="str">
        <v>joshuamensah@gmail.com</v>
      </c>
      <c r="G228" s="27" t="str">
        <v>Valid</v>
      </c>
      <c r="H228" s="27" t="str">
        <v>0790174039</v>
      </c>
      <c r="I228" s="27" t="str">
        <v>Valid</v>
      </c>
      <c r="J228" s="27" t="str">
        <v>Incomplete</v>
      </c>
      <c r="K228" s="27" t="str">
        <v>No</v>
      </c>
      <c r="L228" s="27">
        <v>60</v>
      </c>
      <c r="M228" s="27" t="str">
        <v>Incomplete Profile</v>
      </c>
    </row>
    <row r="229" spans="1:13" x14ac:dyDescent="0.25">
      <c r="A229" s="27" t="str">
        <v>CUST-01359</v>
      </c>
      <c r="B229" s="27" t="str">
        <v>Johnson</v>
      </c>
      <c r="C229" s="27" t="str">
        <v>Echoanalytics Plc</v>
      </c>
      <c r="D229" s="27" t="str">
        <v>Qualified</v>
      </c>
      <c r="E229" s="27" t="str">
        <v>Michael Bello</v>
      </c>
      <c r="F229" s="27" t="str">
        <v>liamjohnson@echoanalyticsp.co</v>
      </c>
      <c r="G229" s="27" t="str">
        <v>Valid</v>
      </c>
      <c r="H229" s="27" t="str">
        <v>+27 414 771 682</v>
      </c>
      <c r="I229" s="27" t="str">
        <v>Valid</v>
      </c>
      <c r="J229" s="27" t="str">
        <v>Incomplete</v>
      </c>
      <c r="K229" s="27" t="str">
        <v>No</v>
      </c>
      <c r="L229" s="27">
        <v>60</v>
      </c>
      <c r="M229" s="27" t="str">
        <v>Incomplete Profile</v>
      </c>
    </row>
    <row r="230" spans="1:13" x14ac:dyDescent="0.25">
      <c r="A230" s="27" t="str">
        <v>CUST-03765</v>
      </c>
      <c r="B230" s="27" t="str">
        <v>Oladipo</v>
      </c>
      <c r="C230" s="27" t="str">
        <v>Stackcommerce Ltd</v>
      </c>
      <c r="D230" s="27" t="str">
        <v>Qualified</v>
      </c>
      <c r="E230" s="27" t="str">
        <v>James Carter</v>
      </c>
      <c r="F230" s="27" t="str">
        <v>obinnaoladipo@hotmail.com</v>
      </c>
      <c r="G230" s="27" t="str">
        <v>Valid</v>
      </c>
      <c r="H230" s="27" t="str">
        <v>+254-104-763588</v>
      </c>
      <c r="I230" s="27" t="str">
        <v>Valid</v>
      </c>
      <c r="J230" s="27" t="str">
        <v>Incomplete</v>
      </c>
      <c r="K230" s="27" t="str">
        <v>No</v>
      </c>
      <c r="L230" s="27">
        <v>60</v>
      </c>
      <c r="M230" s="27" t="str">
        <v>Incomplete Profile</v>
      </c>
    </row>
    <row r="231" spans="1:13" x14ac:dyDescent="0.25">
      <c r="A231" s="27" t="str">
        <v>CUST-04029</v>
      </c>
      <c r="B231" s="27" t="str">
        <v>Eze</v>
      </c>
      <c r="C231" s="27" t="str">
        <v>Hivedigital Gmbh</v>
      </c>
      <c r="D231" s="27" t="str">
        <v>Qualified</v>
      </c>
      <c r="E231" s="27" t="str">
        <v>Tola Adeniyi</v>
      </c>
      <c r="F231" s="27" t="str">
        <v>thandiwe_eze@gmail.com</v>
      </c>
      <c r="G231" s="27" t="str">
        <v>Valid</v>
      </c>
      <c r="H231" s="27" t="str">
        <v>+31-935-201195</v>
      </c>
      <c r="I231" s="27" t="str">
        <v>Valid</v>
      </c>
      <c r="J231" s="27" t="str">
        <v>Incomplete</v>
      </c>
      <c r="K231" s="27" t="str">
        <v>No</v>
      </c>
      <c r="L231" s="27">
        <v>60</v>
      </c>
      <c r="M231" s="27" t="str">
        <v>Incomplete Profile</v>
      </c>
    </row>
    <row r="232" spans="1:13" x14ac:dyDescent="0.25">
      <c r="A232" s="27" t="str">
        <v>CUST-03450</v>
      </c>
      <c r="B232" s="27" t="str">
        <v>Hannah</v>
      </c>
      <c r="C232" s="27" t="str">
        <v>Dangote Industries</v>
      </c>
      <c r="D232" s="27" t="str">
        <v>Lead</v>
      </c>
      <c r="E232" s="27" t="str">
        <v>Grace Mensah</v>
      </c>
      <c r="F232" s="27" t="str">
        <v>hannahmurphy@gmail.com</v>
      </c>
      <c r="G232" s="27" t="str">
        <v>Valid</v>
      </c>
      <c r="H232" s="27" t="str">
        <v>+1 374 028 048</v>
      </c>
      <c r="I232" s="27" t="str">
        <v>Valid</v>
      </c>
      <c r="J232" s="27" t="str">
        <v>Incomplete</v>
      </c>
      <c r="K232" s="27" t="str">
        <v>No</v>
      </c>
      <c r="L232" s="27">
        <v>60</v>
      </c>
      <c r="M232" s="27" t="str">
        <v>Incomplete Profile</v>
      </c>
    </row>
    <row r="233" spans="1:13" x14ac:dyDescent="0.25">
      <c r="A233" s="27" t="str">
        <v>CUST-03017</v>
      </c>
      <c r="B233" s="27" t="str">
        <v>Ogundimu</v>
      </c>
      <c r="C233" s="27" t="str">
        <v>Primeai</v>
      </c>
      <c r="D233" s="27" t="str">
        <v>Customer</v>
      </c>
      <c r="E233" s="27" t="str">
        <v>Michael Bello</v>
      </c>
      <c r="F233" s="27" t="str">
        <v>ahmedogundimu@gmail.com</v>
      </c>
      <c r="G233" s="27" t="str">
        <v>Valid</v>
      </c>
      <c r="H233" s="27" t="str">
        <v>0244967268</v>
      </c>
      <c r="I233" s="27" t="str">
        <v>Valid</v>
      </c>
      <c r="J233" s="27" t="str">
        <v>Incomplete</v>
      </c>
      <c r="K233" s="27" t="str">
        <v>No</v>
      </c>
      <c r="L233" s="27">
        <v>60</v>
      </c>
      <c r="M233" s="27" t="str">
        <v>Incomplete Profile</v>
      </c>
    </row>
    <row r="234" spans="1:13" x14ac:dyDescent="0.25">
      <c r="A234" s="27" t="str">
        <v>CUST-04713</v>
      </c>
      <c r="B234" s="27" t="str">
        <v>Jones</v>
      </c>
      <c r="C234" s="27" t="str">
        <v>Quantacapital Plc</v>
      </c>
      <c r="D234" s="27" t="str">
        <v>Qualified</v>
      </c>
      <c r="E234" s="27" t="str">
        <v>Victor Okeke</v>
      </c>
      <c r="F234" s="27" t="str">
        <v>bello.jones@outlook.com</v>
      </c>
      <c r="G234" s="27" t="str">
        <v>Valid</v>
      </c>
      <c r="H234" s="27" t="str">
        <v>+353-017-265588</v>
      </c>
      <c r="I234" s="27" t="str">
        <v>Valid</v>
      </c>
      <c r="J234" s="27" t="str">
        <v>Incomplete</v>
      </c>
      <c r="K234" s="27" t="str">
        <v>No</v>
      </c>
      <c r="L234" s="27">
        <v>60</v>
      </c>
      <c r="M234" s="27" t="str">
        <v>Incomplete Profile</v>
      </c>
    </row>
    <row r="235" spans="1:13" x14ac:dyDescent="0.25">
      <c r="A235" s="27" t="str">
        <v>CUST-00287</v>
      </c>
      <c r="B235" s="27" t="str">
        <v>Nnamdi Onyeka</v>
      </c>
      <c r="C235" s="27" t="str">
        <v>Not Available</v>
      </c>
      <c r="D235" s="27" t="str">
        <v>Prospect</v>
      </c>
      <c r="E235" s="27" t="str">
        <v>Grace Mensah</v>
      </c>
      <c r="F235" s="27" t="str">
        <v>nnamdionyeka@outlook.com</v>
      </c>
      <c r="G235" s="27" t="str">
        <v>Valid</v>
      </c>
      <c r="H235" s="27" t="str">
        <v>0581932426</v>
      </c>
      <c r="I235" s="27" t="str">
        <v>Valid</v>
      </c>
      <c r="J235" s="27" t="str">
        <v>Incomplete</v>
      </c>
      <c r="K235" s="27" t="str">
        <v>No</v>
      </c>
      <c r="L235" s="27">
        <v>60</v>
      </c>
      <c r="M235" s="27" t="str">
        <v>Incomplete Profile</v>
      </c>
    </row>
    <row r="236" spans="1:13" x14ac:dyDescent="0.25">
      <c r="A236" s="27" t="str">
        <v>CUST-00447</v>
      </c>
      <c r="B236" s="27" t="str">
        <v>Laura</v>
      </c>
      <c r="C236" s="27" t="str">
        <v>Vaultsolutions Ltd</v>
      </c>
      <c r="D236" s="27" t="str">
        <v>Opportunity</v>
      </c>
      <c r="E236" s="27" t="str">
        <v>Daniel Olatunji</v>
      </c>
      <c r="F236" s="27" t="str">
        <v>lauraonyeka@outlook.com</v>
      </c>
      <c r="G236" s="27" t="str">
        <v>Valid</v>
      </c>
      <c r="H236" s="27" t="str">
        <v>+49 432 987 698</v>
      </c>
      <c r="I236" s="27" t="str">
        <v>Valid</v>
      </c>
      <c r="J236" s="27" t="str">
        <v>Incomplete</v>
      </c>
      <c r="K236" s="27" t="str">
        <v>No</v>
      </c>
      <c r="L236" s="27">
        <v>60</v>
      </c>
      <c r="M236" s="27" t="str">
        <v>Incomplete Profile</v>
      </c>
    </row>
    <row r="237" spans="1:13" x14ac:dyDescent="0.25">
      <c r="A237" s="27" t="str">
        <v>CUST-01709</v>
      </c>
      <c r="B237" s="27" t="str">
        <v>Kamau</v>
      </c>
      <c r="C237" s="27" t="str">
        <v>Leadlabs Ltd</v>
      </c>
      <c r="D237" s="27" t="str">
        <v>Prospect</v>
      </c>
      <c r="E237" s="27" t="str">
        <v>Victor Okeke</v>
      </c>
      <c r="F237" s="27" t="str">
        <v>kamau.balogun@leadlabsltd.africa</v>
      </c>
      <c r="G237" s="27" t="str">
        <v>Valid</v>
      </c>
      <c r="H237" s="27" t="str">
        <v>+1-402-153080</v>
      </c>
      <c r="I237" s="27" t="str">
        <v>Valid</v>
      </c>
      <c r="J237" s="27" t="str">
        <v>Incomplete</v>
      </c>
      <c r="K237" s="27" t="str">
        <v>No</v>
      </c>
      <c r="L237" s="27">
        <v>60</v>
      </c>
      <c r="M237" s="27" t="str">
        <v>Incomplete Profile</v>
      </c>
    </row>
    <row r="238" spans="1:13" x14ac:dyDescent="0.25">
      <c r="A238" s="27" t="str">
        <v>CUST-00994</v>
      </c>
      <c r="B238" s="27" t="str">
        <v>Yetunde</v>
      </c>
      <c r="C238" s="27" t="str">
        <v>Vertexhealth</v>
      </c>
      <c r="D238" s="27" t="str">
        <v>Lead</v>
      </c>
      <c r="E238" s="27" t="str">
        <v>Kemi Balogun</v>
      </c>
      <c r="F238" s="27" t="str">
        <v>yetunde.khan@hotmail.com</v>
      </c>
      <c r="G238" s="27" t="str">
        <v>Valid</v>
      </c>
      <c r="H238" s="27" t="str">
        <v>+353-136-757266</v>
      </c>
      <c r="I238" s="27" t="str">
        <v>Valid</v>
      </c>
      <c r="J238" s="27" t="str">
        <v>Incomplete</v>
      </c>
      <c r="K238" s="27" t="str">
        <v>No</v>
      </c>
      <c r="L238" s="27">
        <v>60</v>
      </c>
      <c r="M238" s="27" t="str">
        <v>Incomplete Profile</v>
      </c>
    </row>
    <row r="239" spans="1:13" x14ac:dyDescent="0.25">
      <c r="A239" s="27" t="str">
        <v>CUST-00991</v>
      </c>
      <c r="B239" s="27" t="str">
        <v>Abdullahi Kelly</v>
      </c>
      <c r="C239" s="27" t="str">
        <v>Not Available</v>
      </c>
      <c r="D239" s="27" t="str">
        <v>Churned</v>
      </c>
      <c r="E239" s="27" t="str">
        <v>Victor Okeke</v>
      </c>
      <c r="F239" s="27" t="str">
        <v>abdullahi.kelly@hotmail.com</v>
      </c>
      <c r="G239" s="27" t="str">
        <v>Valid</v>
      </c>
      <c r="H239" s="27" t="str">
        <v>+234 378 049 876</v>
      </c>
      <c r="I239" s="27" t="str">
        <v>Valid</v>
      </c>
      <c r="J239" s="27" t="str">
        <v>Incomplete</v>
      </c>
      <c r="K239" s="27" t="str">
        <v>No</v>
      </c>
      <c r="L239" s="27">
        <v>60</v>
      </c>
      <c r="M239" s="27" t="str">
        <v>Incomplete Profile</v>
      </c>
    </row>
    <row r="240" spans="1:13" x14ac:dyDescent="0.25">
      <c r="A240" s="27" t="str">
        <v>CUST-03861</v>
      </c>
      <c r="B240" s="27" t="str">
        <v>Wanjiru</v>
      </c>
      <c r="C240" s="27" t="str">
        <v>Piggyvest</v>
      </c>
      <c r="D240" s="27" t="str">
        <v>Qualified</v>
      </c>
      <c r="E240" s="27" t="str">
        <v>Sandra Eze</v>
      </c>
      <c r="F240" s="27" t="str">
        <v>wanjiruhassan@outlook.com</v>
      </c>
      <c r="G240" s="27" t="str">
        <v>Valid</v>
      </c>
      <c r="H240" s="27" t="str">
        <v>+49 220 949 753</v>
      </c>
      <c r="I240" s="27" t="str">
        <v>Valid</v>
      </c>
      <c r="J240" s="27" t="str">
        <v>Incomplete</v>
      </c>
      <c r="K240" s="27" t="str">
        <v>No</v>
      </c>
      <c r="L240" s="27">
        <v>60</v>
      </c>
      <c r="M240" s="27" t="str">
        <v>Incomplete Profile</v>
      </c>
    </row>
    <row r="241" spans="1:13" x14ac:dyDescent="0.25">
      <c r="A241" s="27" t="str">
        <v>CUST-00720</v>
      </c>
      <c r="B241" s="27" t="str">
        <v>Chidi</v>
      </c>
      <c r="C241" s="27" t="str">
        <v>Zensoft Llc</v>
      </c>
      <c r="D241" s="27" t="str">
        <v>Opportunity</v>
      </c>
      <c r="E241" s="27" t="str">
        <v>Kemi Balogun</v>
      </c>
      <c r="F241" s="27" t="str">
        <v>chidi.obi@hotmail.com</v>
      </c>
      <c r="G241" s="27" t="str">
        <v>Valid</v>
      </c>
      <c r="H241" s="27" t="str">
        <v>+234419396061</v>
      </c>
      <c r="I241" s="27" t="str">
        <v>Valid</v>
      </c>
      <c r="J241" s="27" t="str">
        <v>Incomplete</v>
      </c>
      <c r="K241" s="27" t="str">
        <v>No</v>
      </c>
      <c r="L241" s="27">
        <v>60</v>
      </c>
      <c r="M241" s="27" t="str">
        <v>Incomplete Profile</v>
      </c>
    </row>
    <row r="242" spans="1:13" x14ac:dyDescent="0.25">
      <c r="A242" s="27" t="str">
        <v>CUST-03340</v>
      </c>
      <c r="B242" s="27" t="str">
        <v>Laura Adebayo</v>
      </c>
      <c r="C242" s="27" t="str">
        <v>Not Available</v>
      </c>
      <c r="D242" s="27" t="str">
        <v>Qualified</v>
      </c>
      <c r="E242" s="27" t="str">
        <v>Michael Bello</v>
      </c>
      <c r="F242" s="27" t="str">
        <v>laura.adebayo@gmail.com</v>
      </c>
      <c r="G242" s="27" t="str">
        <v>Valid</v>
      </c>
      <c r="H242" s="27" t="str">
        <v>+971-592-634971</v>
      </c>
      <c r="I242" s="27" t="str">
        <v>Valid</v>
      </c>
      <c r="J242" s="27" t="str">
        <v>Incomplete</v>
      </c>
      <c r="K242" s="27" t="str">
        <v>No</v>
      </c>
      <c r="L242" s="27">
        <v>60</v>
      </c>
      <c r="M242" s="27" t="str">
        <v>Incomplete Profile</v>
      </c>
    </row>
    <row r="243" spans="1:13" x14ac:dyDescent="0.25">
      <c r="A243" s="27" t="str">
        <v>CUST-01328</v>
      </c>
      <c r="B243" s="27" t="str">
        <v>Sophie Okafor</v>
      </c>
      <c r="C243" s="27" t="str">
        <v>Not Available</v>
      </c>
      <c r="D243" s="27" t="str">
        <v>Qualified</v>
      </c>
      <c r="E243" s="27" t="str">
        <v>Michael Bello</v>
      </c>
      <c r="F243" s="27" t="str">
        <v>sophie_okafor@outlook.com</v>
      </c>
      <c r="G243" s="27" t="str">
        <v>Valid</v>
      </c>
      <c r="H243" s="27" t="str">
        <v>+49-685-324148</v>
      </c>
      <c r="I243" s="27" t="str">
        <v>Valid</v>
      </c>
      <c r="J243" s="27" t="str">
        <v>Incomplete</v>
      </c>
      <c r="K243" s="27" t="str">
        <v>No</v>
      </c>
      <c r="L243" s="27">
        <v>60</v>
      </c>
      <c r="M243" s="27" t="str">
        <v>Incomplete Profile</v>
      </c>
    </row>
    <row r="244" spans="1:13" x14ac:dyDescent="0.25">
      <c r="A244" s="27" t="str">
        <v>CUST-03705</v>
      </c>
      <c r="B244" s="27" t="str">
        <v>Kunle Ogundimu</v>
      </c>
      <c r="C244" s="27" t="str">
        <v>Not Available</v>
      </c>
      <c r="D244" s="27" t="str">
        <v>Prospect</v>
      </c>
      <c r="E244" s="27" t="str">
        <v>Tola Adeniyi</v>
      </c>
      <c r="F244" s="27" t="str">
        <v>kunle.ogundimu@lumensoft.ng</v>
      </c>
      <c r="G244" s="27" t="str">
        <v>Valid</v>
      </c>
      <c r="H244" s="27" t="str">
        <v>0310319000</v>
      </c>
      <c r="I244" s="27" t="str">
        <v>Valid</v>
      </c>
      <c r="J244" s="27" t="str">
        <v>Incomplete</v>
      </c>
      <c r="K244" s="27" t="str">
        <v>No</v>
      </c>
      <c r="L244" s="27">
        <v>60</v>
      </c>
      <c r="M244" s="27" t="str">
        <v>Incomplete Profile</v>
      </c>
    </row>
    <row r="245" spans="1:13" x14ac:dyDescent="0.25">
      <c r="A245" s="27" t="str">
        <v>CUST-02728</v>
      </c>
      <c r="B245" s="27" t="str">
        <v>Chinwe</v>
      </c>
      <c r="C245" s="27" t="str">
        <v>Flutterwave</v>
      </c>
      <c r="D245" s="27" t="str">
        <v>Opportunity</v>
      </c>
      <c r="E245" s="27" t="str">
        <v>Michael Bello</v>
      </c>
      <c r="F245" s="27" t="str">
        <v>chinwe_khan@outlook.com</v>
      </c>
      <c r="G245" s="27" t="str">
        <v>Valid</v>
      </c>
      <c r="H245" s="27" t="str">
        <v>+234593777573</v>
      </c>
      <c r="I245" s="27" t="str">
        <v>Valid</v>
      </c>
      <c r="J245" s="27" t="str">
        <v>Incomplete</v>
      </c>
      <c r="K245" s="27" t="str">
        <v>No</v>
      </c>
      <c r="L245" s="27">
        <v>60</v>
      </c>
      <c r="M245" s="27" t="str">
        <v>Incomplete Profile</v>
      </c>
    </row>
    <row r="246" spans="1:13" x14ac:dyDescent="0.25">
      <c r="A246" s="27" t="str">
        <v>CUST-00675</v>
      </c>
      <c r="B246" s="27" t="str">
        <v>Okonkwo</v>
      </c>
      <c r="C246" s="27" t="str">
        <v>Dangote Industries</v>
      </c>
      <c r="D246" s="27" t="str">
        <v>Inactive</v>
      </c>
      <c r="E246" s="27" t="str">
        <v>Victor Okeke</v>
      </c>
      <c r="F246" s="27" t="str">
        <v>aliyu_okonkwo@outlook.com</v>
      </c>
      <c r="G246" s="27" t="str">
        <v>Valid</v>
      </c>
      <c r="H246" s="27" t="str">
        <v>+971-747-695090</v>
      </c>
      <c r="I246" s="27" t="str">
        <v>Valid</v>
      </c>
      <c r="J246" s="27" t="str">
        <v>Incomplete</v>
      </c>
      <c r="K246" s="27" t="str">
        <v>No</v>
      </c>
      <c r="L246" s="27">
        <v>60</v>
      </c>
      <c r="M246" s="27" t="str">
        <v>Incomplete Profile</v>
      </c>
    </row>
    <row r="247" spans="1:13" x14ac:dyDescent="0.25">
      <c r="A247" s="27" t="str">
        <v>CUST-01695</v>
      </c>
      <c r="B247" s="27" t="str">
        <v>Sarah</v>
      </c>
      <c r="C247" s="27" t="str">
        <v>Orbitanalytics</v>
      </c>
      <c r="D247" s="27" t="str">
        <v>Opportunity</v>
      </c>
      <c r="E247" s="27" t="str">
        <v>Tola Adeniyi</v>
      </c>
      <c r="F247" s="27" t="str">
        <v>sarah_patel@yahoo.com</v>
      </c>
      <c r="G247" s="27" t="str">
        <v>Valid</v>
      </c>
      <c r="H247" s="27" t="str">
        <v>+234 453 770 964</v>
      </c>
      <c r="I247" s="27" t="str">
        <v>Valid</v>
      </c>
      <c r="J247" s="27" t="str">
        <v>Incomplete</v>
      </c>
      <c r="K247" s="27" t="str">
        <v>No</v>
      </c>
      <c r="L247" s="27">
        <v>60</v>
      </c>
      <c r="M247" s="27" t="str">
        <v>Incomplete Profile</v>
      </c>
    </row>
    <row r="248" spans="1:13" x14ac:dyDescent="0.25">
      <c r="A248" s="27" t="str">
        <v>CUST-01449</v>
      </c>
      <c r="B248" s="27" t="str">
        <v>Onyeka</v>
      </c>
      <c r="C248" s="27" t="str">
        <v>Primetech Llc</v>
      </c>
      <c r="D248" s="27" t="str">
        <v>Inactive</v>
      </c>
      <c r="E248" s="27" t="str">
        <v>James Carter</v>
      </c>
      <c r="F248" s="27" t="str">
        <v>gbenga_onyeka@outlook.com</v>
      </c>
      <c r="G248" s="27" t="str">
        <v>Valid</v>
      </c>
      <c r="H248" s="27" t="str">
        <v>+234088328604</v>
      </c>
      <c r="I248" s="27" t="str">
        <v>Valid</v>
      </c>
      <c r="J248" s="27" t="str">
        <v>Incomplete</v>
      </c>
      <c r="K248" s="27" t="str">
        <v>No</v>
      </c>
      <c r="L248" s="27">
        <v>60</v>
      </c>
      <c r="M248" s="27" t="str">
        <v>Incomplete Profile</v>
      </c>
    </row>
    <row r="249" spans="1:13" x14ac:dyDescent="0.25">
      <c r="A249" s="27" t="str">
        <v>CUST-03634</v>
      </c>
      <c r="B249" s="27" t="str">
        <v>Patel</v>
      </c>
      <c r="C249" s="27" t="str">
        <v>Lumenlogistics Llc</v>
      </c>
      <c r="D249" s="27" t="str">
        <v>Prospect</v>
      </c>
      <c r="E249" s="27" t="str">
        <v>Daniel Olatunji</v>
      </c>
      <c r="F249" s="27" t="str">
        <v>njeri_patel@outlook.com</v>
      </c>
      <c r="G249" s="27" t="str">
        <v>Valid</v>
      </c>
      <c r="H249" s="27" t="str">
        <v>+27675482856</v>
      </c>
      <c r="I249" s="27" t="str">
        <v>Valid</v>
      </c>
      <c r="J249" s="27" t="str">
        <v>Incomplete</v>
      </c>
      <c r="K249" s="27" t="str">
        <v>No</v>
      </c>
      <c r="L249" s="27">
        <v>60</v>
      </c>
      <c r="M249" s="27" t="str">
        <v>Incomplete Profile</v>
      </c>
    </row>
    <row r="250" spans="1:13" x14ac:dyDescent="0.25">
      <c r="A250" s="27" t="str">
        <v>CUST-03791</v>
      </c>
      <c r="B250" s="27" t="str">
        <v>Ugwu</v>
      </c>
      <c r="C250" s="27" t="str">
        <v>Flutterwave</v>
      </c>
      <c r="D250" s="27" t="str">
        <v>Inactive</v>
      </c>
      <c r="E250" s="27" t="str">
        <v>Sandra Eze</v>
      </c>
      <c r="F250" s="27" t="str">
        <v>tobi.ugwu@hotmail.com</v>
      </c>
      <c r="G250" s="27" t="str">
        <v>Valid</v>
      </c>
      <c r="H250" s="27" t="str">
        <v>+234938096342</v>
      </c>
      <c r="I250" s="27" t="str">
        <v>Valid</v>
      </c>
      <c r="J250" s="27" t="str">
        <v>Incomplete</v>
      </c>
      <c r="K250" s="27" t="str">
        <v>No</v>
      </c>
      <c r="L250" s="27">
        <v>60</v>
      </c>
      <c r="M250" s="27" t="str">
        <v>Incomplete Profile</v>
      </c>
    </row>
    <row r="251" spans="1:13" x14ac:dyDescent="0.25">
      <c r="A251" s="27" t="str">
        <v>CUST-02275</v>
      </c>
      <c r="B251" s="27" t="str">
        <v>Emeka Taylor</v>
      </c>
      <c r="C251" s="27" t="str">
        <v>Not Available</v>
      </c>
      <c r="D251" s="27" t="str">
        <v>Customer</v>
      </c>
      <c r="E251" s="27" t="str">
        <v>Victor Okeke</v>
      </c>
      <c r="F251" s="27" t="str">
        <v>emeka_taylor@gmail.com</v>
      </c>
      <c r="G251" s="27" t="str">
        <v>Valid</v>
      </c>
      <c r="H251" s="27" t="str">
        <v>+49 671 949 556</v>
      </c>
      <c r="I251" s="27" t="str">
        <v>Valid</v>
      </c>
      <c r="J251" s="27" t="str">
        <v>Incomplete</v>
      </c>
      <c r="K251" s="27" t="str">
        <v>No</v>
      </c>
      <c r="L251" s="27">
        <v>60</v>
      </c>
      <c r="M251" s="27" t="str">
        <v>Incomplete Profile</v>
      </c>
    </row>
    <row r="252" spans="1:13" x14ac:dyDescent="0.25">
      <c r="A252" s="27" t="str">
        <v>CUST-01890</v>
      </c>
      <c r="B252" s="27" t="str">
        <v>Van Der Merwe</v>
      </c>
      <c r="C252" s="27" t="str">
        <v>Carbon</v>
      </c>
      <c r="D252" s="27" t="str">
        <v>Customer</v>
      </c>
      <c r="E252" s="27" t="str">
        <v>James Carter</v>
      </c>
      <c r="F252" s="27" t="str">
        <v>tosin.vandermerwe@gmail.com</v>
      </c>
      <c r="G252" s="27" t="str">
        <v>Valid</v>
      </c>
      <c r="H252" s="27" t="str">
        <v>0561837015</v>
      </c>
      <c r="I252" s="27" t="str">
        <v>Valid</v>
      </c>
      <c r="J252" s="27" t="str">
        <v>Incomplete</v>
      </c>
      <c r="K252" s="27" t="str">
        <v>No</v>
      </c>
      <c r="L252" s="27">
        <v>60</v>
      </c>
      <c r="M252" s="27" t="str">
        <v>Incomplete Profile</v>
      </c>
    </row>
    <row r="253" spans="1:13" x14ac:dyDescent="0.25">
      <c r="A253" s="27" t="str">
        <v>CUST-03737</v>
      </c>
      <c r="B253" s="27" t="str">
        <v>Chizoba</v>
      </c>
      <c r="C253" s="27" t="str">
        <v>Flour Mills Of Nigeria</v>
      </c>
      <c r="D253" s="27" t="str">
        <v>Churned</v>
      </c>
      <c r="E253" s="27" t="str">
        <v>Kemi Balogun</v>
      </c>
      <c r="F253" s="27" t="str">
        <v>chizoba_orji@yahoo.com</v>
      </c>
      <c r="G253" s="27" t="str">
        <v>Valid</v>
      </c>
      <c r="H253" s="27" t="str">
        <v>+234 450 714 149</v>
      </c>
      <c r="I253" s="27" t="str">
        <v>Valid</v>
      </c>
      <c r="J253" s="27" t="str">
        <v>Incomplete</v>
      </c>
      <c r="K253" s="27" t="str">
        <v>No</v>
      </c>
      <c r="L253" s="27">
        <v>60</v>
      </c>
      <c r="M253" s="27" t="str">
        <v>Incomplete Profile</v>
      </c>
    </row>
    <row r="254" spans="1:13" x14ac:dyDescent="0.25">
      <c r="A254" s="27" t="str">
        <v>CUST-03121</v>
      </c>
      <c r="B254" s="27" t="str">
        <v>Oluwaseun Akinola</v>
      </c>
      <c r="C254" s="27" t="str">
        <v>Not Available</v>
      </c>
      <c r="D254" s="27" t="str">
        <v>Prospect</v>
      </c>
      <c r="E254" s="27" t="str">
        <v>Victor Okeke</v>
      </c>
      <c r="F254" s="27" t="str">
        <v>oluwaseun_akinola@hotmail.com</v>
      </c>
      <c r="G254" s="27" t="str">
        <v>Valid</v>
      </c>
      <c r="H254" s="27" t="str">
        <v>+31710705423</v>
      </c>
      <c r="I254" s="27" t="str">
        <v>Valid</v>
      </c>
      <c r="J254" s="27" t="str">
        <v>Incomplete</v>
      </c>
      <c r="K254" s="27" t="str">
        <v>No</v>
      </c>
      <c r="L254" s="27">
        <v>60</v>
      </c>
      <c r="M254" s="27" t="str">
        <v>Incomplete Profile</v>
      </c>
    </row>
    <row r="255" spans="1:13" x14ac:dyDescent="0.25">
      <c r="A255" s="27" t="str">
        <v>CUST-04540</v>
      </c>
      <c r="B255" s="27" t="str">
        <v>Funmi</v>
      </c>
      <c r="C255" s="27" t="str">
        <v>Interswitch</v>
      </c>
      <c r="D255" s="27" t="str">
        <v>Prospect</v>
      </c>
      <c r="E255" s="27" t="str">
        <v>Michael Bello</v>
      </c>
      <c r="F255" s="27" t="str">
        <v>funmievans@gmail.com</v>
      </c>
      <c r="G255" s="27" t="str">
        <v>Valid</v>
      </c>
      <c r="H255" s="27" t="str">
        <v>0450731680</v>
      </c>
      <c r="I255" s="27" t="str">
        <v>Valid</v>
      </c>
      <c r="J255" s="27" t="str">
        <v>Incomplete</v>
      </c>
      <c r="K255" s="27" t="str">
        <v>No</v>
      </c>
      <c r="L255" s="27">
        <v>60</v>
      </c>
      <c r="M255" s="27" t="str">
        <v>Incomplete Profile</v>
      </c>
    </row>
    <row r="256" spans="1:13" x14ac:dyDescent="0.25">
      <c r="A256" s="27" t="str">
        <v>CUST-01015</v>
      </c>
      <c r="B256" s="27" t="str">
        <v>Nneka</v>
      </c>
      <c r="C256" s="27" t="str">
        <v>Fluxnetworks Inc</v>
      </c>
      <c r="D256" s="27" t="str">
        <v>Qualified</v>
      </c>
      <c r="E256" s="27" t="str">
        <v>Kemi Balogun</v>
      </c>
      <c r="F256" s="27" t="str">
        <v>nneka.otieno@yahoo.com</v>
      </c>
      <c r="G256" s="27" t="str">
        <v>Valid</v>
      </c>
      <c r="H256" s="27" t="str">
        <v>0134037791</v>
      </c>
      <c r="I256" s="27" t="str">
        <v>Valid</v>
      </c>
      <c r="J256" s="27" t="str">
        <v>Incomplete</v>
      </c>
      <c r="K256" s="27" t="str">
        <v>No</v>
      </c>
      <c r="L256" s="27">
        <v>60</v>
      </c>
      <c r="M256" s="27" t="str">
        <v>Incomplete Profile</v>
      </c>
    </row>
    <row r="257" spans="1:13" x14ac:dyDescent="0.25">
      <c r="A257" s="27" t="str">
        <v>CUST-03973</v>
      </c>
      <c r="B257" s="27" t="str">
        <v>Wilson</v>
      </c>
      <c r="C257" s="27" t="str">
        <v>Gridpay Gmbh</v>
      </c>
      <c r="D257" s="27" t="str">
        <v>Churned</v>
      </c>
      <c r="E257" s="27" t="str">
        <v>Victor Okeke</v>
      </c>
      <c r="F257" s="27" t="str">
        <v>mwangi.wilson@outlook.com</v>
      </c>
      <c r="G257" s="27" t="str">
        <v>Valid</v>
      </c>
      <c r="H257" s="27" t="str">
        <v>0307138156</v>
      </c>
      <c r="I257" s="27" t="str">
        <v>Valid</v>
      </c>
      <c r="J257" s="27" t="str">
        <v>Incomplete</v>
      </c>
      <c r="K257" s="27" t="str">
        <v>No</v>
      </c>
      <c r="L257" s="27">
        <v>60</v>
      </c>
      <c r="M257" s="27" t="str">
        <v>Incomplete Profile</v>
      </c>
    </row>
    <row r="258" spans="1:13" x14ac:dyDescent="0.25">
      <c r="A258" s="27" t="str">
        <v>CUST-02232</v>
      </c>
      <c r="B258" s="27" t="str">
        <v>Tope</v>
      </c>
      <c r="C258" s="27" t="str">
        <v>Fluxcommerce Ltd</v>
      </c>
      <c r="D258" s="27" t="str">
        <v>Prospect</v>
      </c>
      <c r="E258" s="27" t="str">
        <v>Kemi Balogun</v>
      </c>
      <c r="F258" s="27" t="str">
        <v>topeokonkwo@outlook.com</v>
      </c>
      <c r="G258" s="27" t="str">
        <v>Valid</v>
      </c>
      <c r="H258" s="27" t="str">
        <v>+971-045-788471</v>
      </c>
      <c r="I258" s="27" t="str">
        <v>Valid</v>
      </c>
      <c r="J258" s="27" t="str">
        <v>Incomplete</v>
      </c>
      <c r="K258" s="27" t="str">
        <v>No</v>
      </c>
      <c r="L258" s="27">
        <v>60</v>
      </c>
      <c r="M258" s="27" t="str">
        <v>Incomplete Profile</v>
      </c>
    </row>
    <row r="259" spans="1:13" x14ac:dyDescent="0.25">
      <c r="A259" s="27" t="str">
        <v>CUST-02559</v>
      </c>
      <c r="B259" s="27" t="str">
        <v>Akinola</v>
      </c>
      <c r="C259" s="27" t="str">
        <v>Teamapt</v>
      </c>
      <c r="D259" s="27" t="str">
        <v>Inactive</v>
      </c>
      <c r="E259" s="27" t="str">
        <v>Daniel Olatunji</v>
      </c>
      <c r="F259" s="27" t="str">
        <v>ibrahim_akinola@outlook.com</v>
      </c>
      <c r="G259" s="27" t="str">
        <v>Valid</v>
      </c>
      <c r="H259" s="27" t="str">
        <v>+1220976884</v>
      </c>
      <c r="I259" s="27" t="str">
        <v>Valid</v>
      </c>
      <c r="J259" s="27" t="str">
        <v>Incomplete</v>
      </c>
      <c r="K259" s="27" t="str">
        <v>No</v>
      </c>
      <c r="L259" s="27">
        <v>60</v>
      </c>
      <c r="M259" s="27" t="str">
        <v>Incomplete Profile</v>
      </c>
    </row>
    <row r="260" spans="1:13" x14ac:dyDescent="0.25">
      <c r="A260" s="27" t="str">
        <v>CUST-04049</v>
      </c>
      <c r="B260" s="27" t="str">
        <v>Emmanuel</v>
      </c>
      <c r="C260" s="27" t="str">
        <v>Moniepoint</v>
      </c>
      <c r="D260" s="27" t="str">
        <v>Churned</v>
      </c>
      <c r="E260" s="27" t="str">
        <v>Aisha Mohammed</v>
      </c>
      <c r="F260" s="27" t="str">
        <v>emmanuel.okafor@yahoo.com</v>
      </c>
      <c r="G260" s="27" t="str">
        <v>Valid</v>
      </c>
      <c r="H260" s="27" t="str">
        <v>0141449389</v>
      </c>
      <c r="I260" s="27" t="str">
        <v>Valid</v>
      </c>
      <c r="J260" s="27" t="str">
        <v>Incomplete</v>
      </c>
      <c r="K260" s="27" t="str">
        <v>No</v>
      </c>
      <c r="L260" s="27">
        <v>60</v>
      </c>
      <c r="M260" s="27" t="str">
        <v>Incomplete Profile</v>
      </c>
    </row>
    <row r="261" spans="1:13" x14ac:dyDescent="0.25">
      <c r="A261" s="27" t="str">
        <v>CUST-00105</v>
      </c>
      <c r="B261" s="27" t="str">
        <v>Smith</v>
      </c>
      <c r="C261" s="27" t="str">
        <v>Kuda</v>
      </c>
      <c r="D261" s="27" t="str">
        <v>Customer</v>
      </c>
      <c r="E261" s="27" t="str">
        <v>Daniel Olatunji</v>
      </c>
      <c r="F261" s="27" t="str">
        <v>nnekasmith@kuda.africa</v>
      </c>
      <c r="G261" s="27" t="str">
        <v>Valid</v>
      </c>
      <c r="H261" s="27" t="str">
        <v>+44 272 318 432</v>
      </c>
      <c r="I261" s="27" t="str">
        <v>Valid</v>
      </c>
      <c r="J261" s="27" t="str">
        <v>Incomplete</v>
      </c>
      <c r="K261" s="27" t="str">
        <v>No</v>
      </c>
      <c r="L261" s="27">
        <v>60</v>
      </c>
      <c r="M261" s="27" t="str">
        <v>Incomplete Profile</v>
      </c>
    </row>
    <row r="262" spans="1:13" x14ac:dyDescent="0.25">
      <c r="A262" s="27" t="str">
        <v>CUST-04735</v>
      </c>
      <c r="B262" s="27" t="str">
        <v>Oluwaseun</v>
      </c>
      <c r="C262" s="27" t="str">
        <v>Andela</v>
      </c>
      <c r="D262" s="27" t="str">
        <v>Qualified</v>
      </c>
      <c r="E262" s="27" t="str">
        <v>Kemi Balogun</v>
      </c>
      <c r="F262" s="27" t="str">
        <v>oluwaseun.garba@yahoo.com</v>
      </c>
      <c r="G262" s="27" t="str">
        <v>Valid</v>
      </c>
      <c r="H262" s="27" t="str">
        <v>0611082618</v>
      </c>
      <c r="I262" s="27" t="str">
        <v>Valid</v>
      </c>
      <c r="J262" s="27" t="str">
        <v>Incomplete</v>
      </c>
      <c r="K262" s="27" t="str">
        <v>No</v>
      </c>
      <c r="L262" s="27">
        <v>60</v>
      </c>
      <c r="M262" s="27" t="str">
        <v>Incomplete Profile</v>
      </c>
    </row>
    <row r="263" spans="1:13" x14ac:dyDescent="0.25">
      <c r="A263" s="27" t="str">
        <v>CUST-02219</v>
      </c>
      <c r="B263" s="27" t="str">
        <v>Salami</v>
      </c>
      <c r="C263" s="27" t="str">
        <v>Datacommerce Gmbh</v>
      </c>
      <c r="D263" s="27" t="str">
        <v>Opportunity</v>
      </c>
      <c r="E263" s="27" t="str">
        <v>Brian Otieno</v>
      </c>
      <c r="F263" s="27" t="str">
        <v>damilolasalami@yahoo.com</v>
      </c>
      <c r="G263" s="27" t="str">
        <v>Valid</v>
      </c>
      <c r="H263" s="27" t="str">
        <v>+27 908 268 154</v>
      </c>
      <c r="I263" s="27" t="str">
        <v>Valid</v>
      </c>
      <c r="J263" s="27" t="str">
        <v>Incomplete</v>
      </c>
      <c r="K263" s="27" t="str">
        <v>No</v>
      </c>
      <c r="L263" s="27">
        <v>60</v>
      </c>
      <c r="M263" s="27" t="str">
        <v>Incomplete Profile</v>
      </c>
    </row>
    <row r="264" spans="1:13" x14ac:dyDescent="0.25">
      <c r="A264" s="27" t="str">
        <v>CUST-04729</v>
      </c>
      <c r="B264" s="27" t="str">
        <v>Damilola</v>
      </c>
      <c r="C264" s="27" t="str">
        <v>Gridpay</v>
      </c>
      <c r="D264" s="27" t="str">
        <v>Qualified</v>
      </c>
      <c r="E264" s="27" t="str">
        <v>Daniel Olatunji</v>
      </c>
      <c r="F264" s="27" t="str">
        <v>damiloladlamini@gridpay.com</v>
      </c>
      <c r="G264" s="27" t="str">
        <v>Valid</v>
      </c>
      <c r="H264" s="27" t="str">
        <v>+234 912 664 807</v>
      </c>
      <c r="I264" s="27" t="str">
        <v>Valid</v>
      </c>
      <c r="J264" s="27" t="str">
        <v>Incomplete</v>
      </c>
      <c r="K264" s="27" t="str">
        <v>No</v>
      </c>
      <c r="L264" s="27">
        <v>60</v>
      </c>
      <c r="M264" s="27" t="str">
        <v>Incomplete Profile</v>
      </c>
    </row>
    <row r="265" spans="1:13" x14ac:dyDescent="0.25">
      <c r="A265" s="27" t="str">
        <v>CUST-01466</v>
      </c>
      <c r="B265" s="27" t="str">
        <v>Liam</v>
      </c>
      <c r="C265" s="27" t="str">
        <v>Piggyvest</v>
      </c>
      <c r="D265" s="27" t="str">
        <v>Lead</v>
      </c>
      <c r="E265" s="27" t="str">
        <v>Aisha Mohammed</v>
      </c>
      <c r="F265" s="27" t="str">
        <v>liambrown@yahoo.com</v>
      </c>
      <c r="G265" s="27" t="str">
        <v>Valid</v>
      </c>
      <c r="H265" s="27" t="str">
        <v>+234-176-498577</v>
      </c>
      <c r="I265" s="27" t="str">
        <v>Valid</v>
      </c>
      <c r="J265" s="27" t="str">
        <v>Incomplete</v>
      </c>
      <c r="K265" s="27" t="str">
        <v>No</v>
      </c>
      <c r="L265" s="27">
        <v>60</v>
      </c>
      <c r="M265" s="27" t="str">
        <v>Incomplete Profile</v>
      </c>
    </row>
    <row r="266" spans="1:13" x14ac:dyDescent="0.25">
      <c r="A266" s="27" t="str">
        <v>CUST-02631</v>
      </c>
      <c r="B266" s="27" t="str">
        <v>David Brown</v>
      </c>
      <c r="C266" s="27" t="str">
        <v>Not Available</v>
      </c>
      <c r="D266" s="27" t="str">
        <v>Qualified</v>
      </c>
      <c r="E266" s="27" t="str">
        <v>Brian Otieno</v>
      </c>
      <c r="F266" s="27" t="str">
        <v>david_brown@yahoo.com</v>
      </c>
      <c r="G266" s="27" t="str">
        <v>Valid</v>
      </c>
      <c r="H266" s="27" t="str">
        <v>+44 516 166 019</v>
      </c>
      <c r="I266" s="27" t="str">
        <v>Valid</v>
      </c>
      <c r="J266" s="27" t="str">
        <v>Incomplete</v>
      </c>
      <c r="K266" s="27" t="str">
        <v>No</v>
      </c>
      <c r="L266" s="27">
        <v>60</v>
      </c>
      <c r="M266" s="27" t="str">
        <v>Incomplete Profile</v>
      </c>
    </row>
    <row r="267" spans="1:13" x14ac:dyDescent="0.25">
      <c r="A267" s="27" t="str">
        <v>CUST-02897</v>
      </c>
      <c r="B267" s="27" t="str">
        <v>Chidi Adebayo</v>
      </c>
      <c r="C267" s="27" t="str">
        <v>Not Available</v>
      </c>
      <c r="D267" s="27" t="str">
        <v>Opportunity</v>
      </c>
      <c r="E267" s="27" t="str">
        <v>James Carter</v>
      </c>
      <c r="F267" s="27" t="str">
        <v>chidi_adebayo@yahoo.com</v>
      </c>
      <c r="G267" s="27" t="str">
        <v>Valid</v>
      </c>
      <c r="H267" s="27" t="str">
        <v>+44-479-397063</v>
      </c>
      <c r="I267" s="27" t="str">
        <v>Valid</v>
      </c>
      <c r="J267" s="27" t="str">
        <v>Incomplete</v>
      </c>
      <c r="K267" s="27" t="str">
        <v>No</v>
      </c>
      <c r="L267" s="27">
        <v>60</v>
      </c>
      <c r="M267" s="27" t="str">
        <v>Incomplete Profile</v>
      </c>
    </row>
    <row r="268" spans="1:13" x14ac:dyDescent="0.25">
      <c r="A268" s="27" t="str">
        <v>CUST-04601</v>
      </c>
      <c r="B268" s="27" t="str">
        <v>Kunle Wilson</v>
      </c>
      <c r="C268" s="27" t="str">
        <v>Not Available</v>
      </c>
      <c r="D268" s="27" t="str">
        <v>Qualified</v>
      </c>
      <c r="E268" s="27" t="str">
        <v>Michael Bello</v>
      </c>
      <c r="F268" s="27" t="str">
        <v>kunle.wilson@outlook.com</v>
      </c>
      <c r="G268" s="27" t="str">
        <v>Valid</v>
      </c>
      <c r="H268" s="27" t="str">
        <v>0827360538</v>
      </c>
      <c r="I268" s="27" t="str">
        <v>Valid</v>
      </c>
      <c r="J268" s="27" t="str">
        <v>Incomplete</v>
      </c>
      <c r="K268" s="27" t="str">
        <v>No</v>
      </c>
      <c r="L268" s="27">
        <v>60</v>
      </c>
      <c r="M268" s="27" t="str">
        <v>Incomplete Profile</v>
      </c>
    </row>
    <row r="269" spans="1:13" x14ac:dyDescent="0.25">
      <c r="A269" s="27" t="str">
        <v>CUST-01131</v>
      </c>
      <c r="B269" s="27" t="str">
        <v>Hannah</v>
      </c>
      <c r="C269" s="27" t="str">
        <v>Flutterwave</v>
      </c>
      <c r="D269" s="27" t="str">
        <v>Churned</v>
      </c>
      <c r="E269" s="27" t="str">
        <v>James Carter</v>
      </c>
      <c r="F269" s="27" t="str">
        <v>hannah.al-farsi@hotmail.com</v>
      </c>
      <c r="G269" s="27" t="str">
        <v>Valid</v>
      </c>
      <c r="H269" s="27" t="str">
        <v>+49720080570</v>
      </c>
      <c r="I269" s="27" t="str">
        <v>Valid</v>
      </c>
      <c r="J269" s="27" t="str">
        <v>Incomplete</v>
      </c>
      <c r="K269" s="27" t="str">
        <v>No</v>
      </c>
      <c r="L269" s="27">
        <v>60</v>
      </c>
      <c r="M269" s="27" t="str">
        <v>Incomplete Profile</v>
      </c>
    </row>
    <row r="270" spans="1:13" x14ac:dyDescent="0.25">
      <c r="A270" s="27" t="str">
        <v>CUST-02235</v>
      </c>
      <c r="B270" s="27" t="str">
        <v>Ifeanyi Obi</v>
      </c>
      <c r="C270" s="27" t="str">
        <v>Not Available</v>
      </c>
      <c r="D270" s="27" t="str">
        <v>Qualified</v>
      </c>
      <c r="E270" s="27" t="str">
        <v>Sandra Eze</v>
      </c>
      <c r="F270" s="27" t="str">
        <v>ifeanyi.obi@buafoods.io</v>
      </c>
      <c r="G270" s="27" t="str">
        <v>Valid</v>
      </c>
      <c r="H270" s="27" t="str">
        <v>+44 627 562 952</v>
      </c>
      <c r="I270" s="27" t="str">
        <v>Valid</v>
      </c>
      <c r="J270" s="27" t="str">
        <v>Incomplete</v>
      </c>
      <c r="K270" s="27" t="str">
        <v>No</v>
      </c>
      <c r="L270" s="27">
        <v>60</v>
      </c>
      <c r="M270" s="27" t="str">
        <v>Incomplete Profile</v>
      </c>
    </row>
    <row r="271" spans="1:13" x14ac:dyDescent="0.25">
      <c r="A271" s="27" t="str">
        <v>CUST-00851</v>
      </c>
      <c r="B271" s="27" t="str">
        <v>Anke Otieno</v>
      </c>
      <c r="C271" s="27" t="str">
        <v>Not Available</v>
      </c>
      <c r="D271" s="27" t="str">
        <v>Customer</v>
      </c>
      <c r="E271" s="27" t="str">
        <v>Victor Okeke</v>
      </c>
      <c r="F271" s="27" t="str">
        <v>anke.otieno@hotmail.com</v>
      </c>
      <c r="G271" s="27" t="str">
        <v>Valid</v>
      </c>
      <c r="H271" s="27" t="str">
        <v>+44632786807</v>
      </c>
      <c r="I271" s="27" t="str">
        <v>Valid</v>
      </c>
      <c r="J271" s="27" t="str">
        <v>Incomplete</v>
      </c>
      <c r="K271" s="27" t="str">
        <v>No</v>
      </c>
      <c r="L271" s="27">
        <v>60</v>
      </c>
      <c r="M271" s="27" t="str">
        <v>Incomplete Profile</v>
      </c>
    </row>
    <row r="272" spans="1:13" x14ac:dyDescent="0.25">
      <c r="A272" s="27" t="str">
        <v>CUST-02822</v>
      </c>
      <c r="B272" s="27" t="str">
        <v>Tunde</v>
      </c>
      <c r="C272" s="27" t="str">
        <v>Novacommerce Llc</v>
      </c>
      <c r="D272" s="27" t="str">
        <v>Inactive</v>
      </c>
      <c r="E272" s="27" t="str">
        <v>Victor Okeke</v>
      </c>
      <c r="F272" s="27" t="str">
        <v>tundeadebayo@novacommercell.io</v>
      </c>
      <c r="G272" s="27" t="str">
        <v>Valid</v>
      </c>
      <c r="H272" s="27" t="str">
        <v>+234-512-474127</v>
      </c>
      <c r="I272" s="27" t="str">
        <v>Valid</v>
      </c>
      <c r="J272" s="27" t="str">
        <v>Incomplete</v>
      </c>
      <c r="K272" s="27" t="str">
        <v>No</v>
      </c>
      <c r="L272" s="27">
        <v>60</v>
      </c>
      <c r="M272" s="27" t="str">
        <v>Incomplete Profile</v>
      </c>
    </row>
    <row r="273" spans="1:13" x14ac:dyDescent="0.25">
      <c r="A273" s="27" t="str">
        <v>CUST-03435</v>
      </c>
      <c r="B273" s="27" t="str">
        <v>Oluwaseun</v>
      </c>
      <c r="C273" s="27" t="str">
        <v>Sparksystems</v>
      </c>
      <c r="D273" s="27" t="str">
        <v>Opportunity</v>
      </c>
      <c r="E273" s="27" t="str">
        <v>Victor Okeke</v>
      </c>
      <c r="F273" s="27" t="str">
        <v>oluwaseun_garba@yahoo.com</v>
      </c>
      <c r="G273" s="27" t="str">
        <v>Valid</v>
      </c>
      <c r="H273" s="27" t="str">
        <v>+234781071259</v>
      </c>
      <c r="I273" s="27" t="str">
        <v>Valid</v>
      </c>
      <c r="J273" s="27" t="str">
        <v>Incomplete</v>
      </c>
      <c r="K273" s="27" t="str">
        <v>No</v>
      </c>
      <c r="L273" s="27">
        <v>60</v>
      </c>
      <c r="M273" s="27" t="str">
        <v>Incomplete Profile</v>
      </c>
    </row>
    <row r="274" spans="1:13" x14ac:dyDescent="0.25">
      <c r="A274" s="27" t="str">
        <v>CUST-04908</v>
      </c>
      <c r="B274" s="27" t="str">
        <v>Hauwa</v>
      </c>
      <c r="C274" s="27" t="str">
        <v>Echosystems</v>
      </c>
      <c r="D274" s="27" t="str">
        <v>Inactive</v>
      </c>
      <c r="E274" s="27" t="str">
        <v>Victor Okeke</v>
      </c>
      <c r="F274" s="27" t="str">
        <v>hauwa.naidoo@echosystems.com</v>
      </c>
      <c r="G274" s="27" t="str">
        <v>Valid</v>
      </c>
      <c r="H274" s="27" t="str">
        <v>0513375041</v>
      </c>
      <c r="I274" s="27" t="str">
        <v>Valid</v>
      </c>
      <c r="J274" s="27" t="str">
        <v>Incomplete</v>
      </c>
      <c r="K274" s="27" t="str">
        <v>No</v>
      </c>
      <c r="L274" s="27">
        <v>60</v>
      </c>
      <c r="M274" s="27" t="str">
        <v>Incomplete Profile</v>
      </c>
    </row>
    <row r="275" spans="1:13" x14ac:dyDescent="0.25">
      <c r="A275" s="27" t="str">
        <v>CUST-03965</v>
      </c>
      <c r="B275" s="27" t="str">
        <v>Pieter</v>
      </c>
      <c r="C275" s="27" t="str">
        <v>Fluxlabs Llc</v>
      </c>
      <c r="D275" s="27" t="str">
        <v>Opportunity</v>
      </c>
      <c r="E275" s="27" t="str">
        <v>Aisha Mohammed</v>
      </c>
      <c r="F275" s="27" t="str">
        <v>pietermusa@yahoo.com</v>
      </c>
      <c r="G275" s="27" t="str">
        <v>Valid</v>
      </c>
      <c r="H275" s="27" t="str">
        <v>+44956140389</v>
      </c>
      <c r="I275" s="27" t="str">
        <v>Valid</v>
      </c>
      <c r="J275" s="27" t="str">
        <v>Incomplete</v>
      </c>
      <c r="K275" s="27" t="str">
        <v>No</v>
      </c>
      <c r="L275" s="27">
        <v>60</v>
      </c>
      <c r="M275" s="27" t="str">
        <v>Incomplete Profile</v>
      </c>
    </row>
    <row r="276" spans="1:13" x14ac:dyDescent="0.25">
      <c r="A276" s="27" t="str">
        <v>CUST-04728</v>
      </c>
      <c r="B276" s="27" t="str">
        <v>Kibet</v>
      </c>
      <c r="C276" s="27" t="str">
        <v>Vertexanalytics</v>
      </c>
      <c r="D276" s="27" t="str">
        <v>Churned</v>
      </c>
      <c r="E276" s="27" t="str">
        <v>Grace Mensah</v>
      </c>
      <c r="F276" s="27" t="str">
        <v>kibetnwosu@yahoo.com</v>
      </c>
      <c r="G276" s="27" t="str">
        <v>Valid</v>
      </c>
      <c r="H276" s="27" t="str">
        <v>+234634053333</v>
      </c>
      <c r="I276" s="27" t="str">
        <v>Valid</v>
      </c>
      <c r="J276" s="27" t="str">
        <v>Incomplete</v>
      </c>
      <c r="K276" s="27" t="str">
        <v>No</v>
      </c>
      <c r="L276" s="27">
        <v>60</v>
      </c>
      <c r="M276" s="27" t="str">
        <v>Incomplete Profile</v>
      </c>
    </row>
    <row r="277" spans="1:13" x14ac:dyDescent="0.25">
      <c r="A277" s="27" t="str">
        <v>CUST-02130</v>
      </c>
      <c r="B277" s="27" t="str">
        <v>Aliyu</v>
      </c>
      <c r="C277" s="27" t="str">
        <v>Fluxlogistics Ltd</v>
      </c>
      <c r="D277" s="27" t="str">
        <v>Prospect</v>
      </c>
      <c r="E277" s="27" t="str">
        <v>Kemi Balogun</v>
      </c>
      <c r="F277" s="27" t="str">
        <v>lola_aliyu@outlook.com</v>
      </c>
      <c r="G277" s="27" t="str">
        <v>Valid</v>
      </c>
      <c r="H277" s="27" t="str">
        <v>+49-622-214711</v>
      </c>
      <c r="I277" s="27" t="str">
        <v>Valid</v>
      </c>
      <c r="J277" s="27" t="str">
        <v>Incomplete</v>
      </c>
      <c r="K277" s="27" t="str">
        <v>No</v>
      </c>
      <c r="L277" s="27">
        <v>60</v>
      </c>
      <c r="M277" s="27" t="str">
        <v>Incomplete Profile</v>
      </c>
    </row>
    <row r="278" spans="1:13" x14ac:dyDescent="0.25">
      <c r="A278" s="27" t="str">
        <v>CUST-03360</v>
      </c>
      <c r="B278" s="27" t="str">
        <v>Smith</v>
      </c>
      <c r="C278" s="27" t="str">
        <v>Konga</v>
      </c>
      <c r="D278" s="27" t="str">
        <v>Churned</v>
      </c>
      <c r="E278" s="27" t="str">
        <v>Aisha Mohammed</v>
      </c>
      <c r="F278" s="27" t="str">
        <v>thomas_smith@hotmail.com</v>
      </c>
      <c r="G278" s="27" t="str">
        <v>Valid</v>
      </c>
      <c r="H278" s="27" t="str">
        <v>+31304764745</v>
      </c>
      <c r="I278" s="27" t="str">
        <v>Valid</v>
      </c>
      <c r="J278" s="27" t="str">
        <v>Incomplete</v>
      </c>
      <c r="K278" s="27" t="str">
        <v>No</v>
      </c>
      <c r="L278" s="27">
        <v>60</v>
      </c>
      <c r="M278" s="27" t="str">
        <v>Incomplete Profile</v>
      </c>
    </row>
    <row r="279" spans="1:13" x14ac:dyDescent="0.25">
      <c r="A279" s="27" t="str">
        <v>CUST-02003</v>
      </c>
      <c r="B279" s="27" t="str">
        <v>Ngozi</v>
      </c>
      <c r="C279" s="27" t="str">
        <v>Jumia</v>
      </c>
      <c r="D279" s="27" t="str">
        <v>Prospect</v>
      </c>
      <c r="E279" s="27" t="str">
        <v>Daniel Olatunji</v>
      </c>
      <c r="F279" s="27" t="str">
        <v>ngozi.al-farsi@gmail.com</v>
      </c>
      <c r="G279" s="27" t="str">
        <v>Valid</v>
      </c>
      <c r="H279" s="27" t="str">
        <v>+44 612 471 305</v>
      </c>
      <c r="I279" s="27" t="str">
        <v>Valid</v>
      </c>
      <c r="J279" s="27" t="str">
        <v>Incomplete</v>
      </c>
      <c r="K279" s="27" t="str">
        <v>No</v>
      </c>
      <c r="L279" s="27">
        <v>60</v>
      </c>
      <c r="M279" s="27" t="str">
        <v>Incomplete Profile</v>
      </c>
    </row>
    <row r="280" spans="1:13" x14ac:dyDescent="0.25">
      <c r="A280" s="27" t="str">
        <v>CUST-04767</v>
      </c>
      <c r="B280" s="27" t="str">
        <v>Ogechi Obi</v>
      </c>
      <c r="C280" s="27" t="str">
        <v>Not Available</v>
      </c>
      <c r="D280" s="27" t="str">
        <v>Prospect</v>
      </c>
      <c r="E280" s="27" t="str">
        <v>Grace Mensah</v>
      </c>
      <c r="F280" s="27" t="str">
        <v>ogechiobi@yahoo.com</v>
      </c>
      <c r="G280" s="27" t="str">
        <v>Valid</v>
      </c>
      <c r="H280" s="27" t="str">
        <v>+44 036 776 750</v>
      </c>
      <c r="I280" s="27" t="str">
        <v>Valid</v>
      </c>
      <c r="J280" s="27" t="str">
        <v>Incomplete</v>
      </c>
      <c r="K280" s="27" t="str">
        <v>No</v>
      </c>
      <c r="L280" s="27">
        <v>60</v>
      </c>
      <c r="M280" s="27" t="str">
        <v>Incomplete Profile</v>
      </c>
    </row>
    <row r="281" spans="1:13" x14ac:dyDescent="0.25">
      <c r="A281" s="27" t="str">
        <v>CUST-00391</v>
      </c>
      <c r="B281" s="27" t="str">
        <v>Favour Dlamini</v>
      </c>
      <c r="C281" s="27" t="str">
        <v>Not Available</v>
      </c>
      <c r="D281" s="27" t="str">
        <v>Lead</v>
      </c>
      <c r="E281" s="27" t="str">
        <v>Daniel Olatunji</v>
      </c>
      <c r="F281" s="27" t="str">
        <v>favour_dlamini@gmail.com</v>
      </c>
      <c r="G281" s="27" t="str">
        <v>Valid</v>
      </c>
      <c r="H281" s="27" t="str">
        <v>0381643212</v>
      </c>
      <c r="I281" s="27" t="str">
        <v>Valid</v>
      </c>
      <c r="J281" s="27" t="str">
        <v>Incomplete</v>
      </c>
      <c r="K281" s="27" t="str">
        <v>No</v>
      </c>
      <c r="L281" s="27">
        <v>60</v>
      </c>
      <c r="M281" s="27" t="str">
        <v>Incomplete Profile</v>
      </c>
    </row>
    <row r="282" spans="1:13" x14ac:dyDescent="0.25">
      <c r="A282" s="27" t="str">
        <v>CUST-02389</v>
      </c>
      <c r="B282" s="27" t="str">
        <v>Niyi</v>
      </c>
      <c r="C282" s="27" t="str">
        <v>Vaultdigital</v>
      </c>
      <c r="D282" s="27" t="str">
        <v>Churned</v>
      </c>
      <c r="E282" s="27" t="str">
        <v>Michael Bello</v>
      </c>
      <c r="F282" s="27" t="str">
        <v>niyi_traore@vaultdigital.com</v>
      </c>
      <c r="G282" s="27" t="str">
        <v>Valid</v>
      </c>
      <c r="H282" s="27" t="str">
        <v>0211624421</v>
      </c>
      <c r="I282" s="27" t="str">
        <v>Valid</v>
      </c>
      <c r="J282" s="27" t="str">
        <v>Incomplete</v>
      </c>
      <c r="K282" s="27" t="str">
        <v>No</v>
      </c>
      <c r="L282" s="27">
        <v>60</v>
      </c>
      <c r="M282" s="27" t="str">
        <v>Incomplete Profile</v>
      </c>
    </row>
    <row r="283" spans="1:13" x14ac:dyDescent="0.25">
      <c r="A283" s="27" t="str">
        <v>CUST-03668</v>
      </c>
      <c r="B283" s="27" t="str">
        <v>Fatuma Adebayo</v>
      </c>
      <c r="C283" s="27" t="str">
        <v>Not Available</v>
      </c>
      <c r="D283" s="27" t="str">
        <v>Lead</v>
      </c>
      <c r="E283" s="27" t="str">
        <v>Sandra Eze</v>
      </c>
      <c r="F283" s="27" t="str">
        <v>fatumaadebayo@hotmail.com</v>
      </c>
      <c r="G283" s="27" t="str">
        <v>Valid</v>
      </c>
      <c r="H283" s="27" t="str">
        <v>+254-110-371924</v>
      </c>
      <c r="I283" s="27" t="str">
        <v>Valid</v>
      </c>
      <c r="J283" s="27" t="str">
        <v>Incomplete</v>
      </c>
      <c r="K283" s="27" t="str">
        <v>No</v>
      </c>
      <c r="L283" s="27">
        <v>60</v>
      </c>
      <c r="M283" s="27" t="str">
        <v>Incomplete Profile</v>
      </c>
    </row>
    <row r="284" spans="1:13" x14ac:dyDescent="0.25">
      <c r="A284" s="27" t="str">
        <v>CUST-00943</v>
      </c>
      <c r="B284" s="27" t="str">
        <v>Adebayo</v>
      </c>
      <c r="C284" s="27" t="str">
        <v>Dangote Industries</v>
      </c>
      <c r="D284" s="27" t="str">
        <v>Lead</v>
      </c>
      <c r="E284" s="27" t="str">
        <v>Michael Bello</v>
      </c>
      <c r="F284" s="27" t="str">
        <v>kemi.adebayo@yahoo.com</v>
      </c>
      <c r="G284" s="27" t="str">
        <v>Valid</v>
      </c>
      <c r="H284" s="27" t="str">
        <v>+27-485-333171</v>
      </c>
      <c r="I284" s="27" t="str">
        <v>Valid</v>
      </c>
      <c r="J284" s="27" t="str">
        <v>Incomplete</v>
      </c>
      <c r="K284" s="27" t="str">
        <v>No</v>
      </c>
      <c r="L284" s="27">
        <v>60</v>
      </c>
      <c r="M284" s="27" t="str">
        <v>Incomplete Profile</v>
      </c>
    </row>
    <row r="285" spans="1:13" x14ac:dyDescent="0.25">
      <c r="A285" s="27" t="str">
        <v>CUST-02356</v>
      </c>
      <c r="B285" s="27" t="str">
        <v>Uche Abubakar</v>
      </c>
      <c r="C285" s="27" t="str">
        <v>Not Available</v>
      </c>
      <c r="D285" s="27" t="str">
        <v>Opportunity</v>
      </c>
      <c r="E285" s="27" t="str">
        <v>Grace Mensah</v>
      </c>
      <c r="F285" s="27" t="str">
        <v>uche.abubakar@gmail.com</v>
      </c>
      <c r="G285" s="27" t="str">
        <v>Valid</v>
      </c>
      <c r="H285" s="27" t="str">
        <v>+1 781 806 597</v>
      </c>
      <c r="I285" s="27" t="str">
        <v>Valid</v>
      </c>
      <c r="J285" s="27" t="str">
        <v>Incomplete</v>
      </c>
      <c r="K285" s="27" t="str">
        <v>No</v>
      </c>
      <c r="L285" s="27">
        <v>60</v>
      </c>
      <c r="M285" s="27" t="str">
        <v>Incomplete Profile</v>
      </c>
    </row>
    <row r="286" spans="1:13" x14ac:dyDescent="0.25">
      <c r="A286" s="27" t="str">
        <v>CUST-02419</v>
      </c>
      <c r="B286" s="27" t="str">
        <v>Kunle</v>
      </c>
      <c r="C286" s="27" t="str">
        <v>Hivesystems Llc</v>
      </c>
      <c r="D286" s="27" t="str">
        <v>Prospect</v>
      </c>
      <c r="E286" s="27" t="str">
        <v>Grace Mensah</v>
      </c>
      <c r="F286" s="27" t="str">
        <v>kunle_balogun@hotmail.com</v>
      </c>
      <c r="G286" s="27" t="str">
        <v>Valid</v>
      </c>
      <c r="H286" s="27" t="str">
        <v>+27418261998</v>
      </c>
      <c r="I286" s="27" t="str">
        <v>Valid</v>
      </c>
      <c r="J286" s="27" t="str">
        <v>Incomplete</v>
      </c>
      <c r="K286" s="27" t="str">
        <v>No</v>
      </c>
      <c r="L286" s="27">
        <v>60</v>
      </c>
      <c r="M286" s="27" t="str">
        <v>Incomplete Profile</v>
      </c>
    </row>
    <row r="287" spans="1:13" x14ac:dyDescent="0.25">
      <c r="A287" s="27" t="str">
        <v>CUST-03394</v>
      </c>
      <c r="B287" s="27" t="str">
        <v>Grace</v>
      </c>
      <c r="C287" s="27" t="str">
        <v>Interswitch</v>
      </c>
      <c r="D287" s="27" t="str">
        <v>Qualified</v>
      </c>
      <c r="E287" s="27" t="str">
        <v>Sandra Eze</v>
      </c>
      <c r="F287" s="27" t="str">
        <v>gracebrown@yahoo.com</v>
      </c>
      <c r="G287" s="27" t="str">
        <v>Valid</v>
      </c>
      <c r="H287" s="27" t="str">
        <v>0531853855</v>
      </c>
      <c r="I287" s="27" t="str">
        <v>Valid</v>
      </c>
      <c r="J287" s="27" t="str">
        <v>Incomplete</v>
      </c>
      <c r="K287" s="27" t="str">
        <v>No</v>
      </c>
      <c r="L287" s="27">
        <v>60</v>
      </c>
      <c r="M287" s="27" t="str">
        <v>Incomplete Profile</v>
      </c>
    </row>
    <row r="288" spans="1:13" x14ac:dyDescent="0.25">
      <c r="A288" s="27" t="str">
        <v>CUST-02876</v>
      </c>
      <c r="B288" s="27" t="str">
        <v>Usman</v>
      </c>
      <c r="C288" s="27" t="str">
        <v>Pulseanalytics Gmbh</v>
      </c>
      <c r="D288" s="27" t="str">
        <v>Opportunity</v>
      </c>
      <c r="E288" s="27" t="str">
        <v>Tola Adeniyi</v>
      </c>
      <c r="F288" s="27" t="str">
        <v>usmannwachukwu@outlook.com</v>
      </c>
      <c r="G288" s="27" t="str">
        <v>Valid</v>
      </c>
      <c r="H288" s="27" t="str">
        <v>+234 487 696 476</v>
      </c>
      <c r="I288" s="27" t="str">
        <v>Valid</v>
      </c>
      <c r="J288" s="27" t="str">
        <v>Incomplete</v>
      </c>
      <c r="K288" s="27" t="str">
        <v>No</v>
      </c>
      <c r="L288" s="27">
        <v>60</v>
      </c>
      <c r="M288" s="27" t="str">
        <v>Incomplete Profile</v>
      </c>
    </row>
    <row r="289" spans="1:13" x14ac:dyDescent="0.25">
      <c r="A289" s="27" t="str">
        <v>CUST-02919</v>
      </c>
      <c r="B289" s="27" t="str">
        <v>Davies</v>
      </c>
      <c r="C289" s="27" t="str">
        <v>Coretech Gmbh</v>
      </c>
      <c r="D289" s="27" t="str">
        <v>Churned</v>
      </c>
      <c r="E289" s="27" t="str">
        <v>Kemi Balogun</v>
      </c>
      <c r="F289" s="27" t="str">
        <v>maryamdavies@coretechgmbh.com</v>
      </c>
      <c r="G289" s="27" t="str">
        <v>Valid</v>
      </c>
      <c r="H289" s="27" t="str">
        <v>+44-006-538167</v>
      </c>
      <c r="I289" s="27" t="str">
        <v>Valid</v>
      </c>
      <c r="J289" s="27" t="str">
        <v>Incomplete</v>
      </c>
      <c r="K289" s="27" t="str">
        <v>No</v>
      </c>
      <c r="L289" s="27">
        <v>60</v>
      </c>
      <c r="M289" s="27" t="str">
        <v>Incomplete Profile</v>
      </c>
    </row>
    <row r="290" spans="1:13" x14ac:dyDescent="0.25">
      <c r="A290" s="27" t="str">
        <v>CUST-04219</v>
      </c>
      <c r="B290" s="27" t="str">
        <v>Mark Nwachukwu</v>
      </c>
      <c r="C290" s="27" t="str">
        <v>Not Available</v>
      </c>
      <c r="D290" s="27" t="str">
        <v>Customer</v>
      </c>
      <c r="E290" s="27" t="str">
        <v>Michael Bello</v>
      </c>
      <c r="F290" s="27" t="str">
        <v>mark.nwachukwu@vaultsolutions.com</v>
      </c>
      <c r="G290" s="27" t="str">
        <v>Valid</v>
      </c>
      <c r="H290" s="27" t="str">
        <v>+254-722-290872</v>
      </c>
      <c r="I290" s="27" t="str">
        <v>Valid</v>
      </c>
      <c r="J290" s="27" t="str">
        <v>Incomplete</v>
      </c>
      <c r="K290" s="27" t="str">
        <v>No</v>
      </c>
      <c r="L290" s="27">
        <v>60</v>
      </c>
      <c r="M290" s="27" t="str">
        <v>Incomplete Profile</v>
      </c>
    </row>
    <row r="291" spans="1:13" x14ac:dyDescent="0.25">
      <c r="A291" s="27" t="str">
        <v>CUST-01418</v>
      </c>
      <c r="B291" s="27" t="str">
        <v>James</v>
      </c>
      <c r="C291" s="27" t="str">
        <v>Cowrywise</v>
      </c>
      <c r="D291" s="27" t="str">
        <v>Customer</v>
      </c>
      <c r="E291" s="27" t="str">
        <v>Grace Mensah</v>
      </c>
      <c r="F291" s="27" t="str">
        <v>james.khan@yahoo.com</v>
      </c>
      <c r="G291" s="27" t="str">
        <v>Valid</v>
      </c>
      <c r="H291" s="27" t="str">
        <v>0421210046</v>
      </c>
      <c r="I291" s="27" t="str">
        <v>Valid</v>
      </c>
      <c r="J291" s="27" t="str">
        <v>Incomplete</v>
      </c>
      <c r="K291" s="27" t="str">
        <v>No</v>
      </c>
      <c r="L291" s="27">
        <v>60</v>
      </c>
      <c r="M291" s="27" t="str">
        <v>Incomplete Profile</v>
      </c>
    </row>
    <row r="292" spans="1:13" x14ac:dyDescent="0.25">
      <c r="A292" s="27" t="str">
        <v>CUST-04109</v>
      </c>
      <c r="B292" s="27" t="str">
        <v>Sarah Musa</v>
      </c>
      <c r="C292" s="27" t="str">
        <v>Not Available</v>
      </c>
      <c r="D292" s="27" t="str">
        <v>Customer</v>
      </c>
      <c r="E292" s="27" t="str">
        <v>James Carter</v>
      </c>
      <c r="F292" s="27" t="str">
        <v>sarah.musa@hotmail.com</v>
      </c>
      <c r="G292" s="27" t="str">
        <v>Valid</v>
      </c>
      <c r="H292" s="27" t="str">
        <v>+31 233 388 955</v>
      </c>
      <c r="I292" s="27" t="str">
        <v>Valid</v>
      </c>
      <c r="J292" s="27" t="str">
        <v>Incomplete</v>
      </c>
      <c r="K292" s="27" t="str">
        <v>No</v>
      </c>
      <c r="L292" s="27">
        <v>60</v>
      </c>
      <c r="M292" s="27" t="str">
        <v>Incomplete Profile</v>
      </c>
    </row>
    <row r="293" spans="1:13" x14ac:dyDescent="0.25">
      <c r="A293" s="27" t="str">
        <v>CUST-01638</v>
      </c>
      <c r="B293" s="27" t="str">
        <v>Laura</v>
      </c>
      <c r="C293" s="27" t="str">
        <v>Coreai Ltd</v>
      </c>
      <c r="D293" s="27" t="str">
        <v>Lead</v>
      </c>
      <c r="E293" s="27" t="str">
        <v>Victor Okeke</v>
      </c>
      <c r="F293" s="27" t="str">
        <v>laura_al-farsi@coreailtd.io</v>
      </c>
      <c r="G293" s="27" t="str">
        <v>Valid</v>
      </c>
      <c r="H293" s="27" t="str">
        <v>+44-113-503366</v>
      </c>
      <c r="I293" s="27" t="str">
        <v>Valid</v>
      </c>
      <c r="J293" s="27" t="str">
        <v>Incomplete</v>
      </c>
      <c r="K293" s="27" t="str">
        <v>No</v>
      </c>
      <c r="L293" s="27">
        <v>60</v>
      </c>
      <c r="M293" s="27" t="str">
        <v>Incomplete Profile</v>
      </c>
    </row>
    <row r="294" spans="1:13" x14ac:dyDescent="0.25">
      <c r="A294" s="27" t="str">
        <v>CUST-01899</v>
      </c>
      <c r="B294" s="27" t="str">
        <v>Okorie</v>
      </c>
      <c r="C294" s="27" t="str">
        <v>Paystack</v>
      </c>
      <c r="D294" s="27" t="str">
        <v>Prospect</v>
      </c>
      <c r="E294" s="27" t="str">
        <v>James Carter</v>
      </c>
      <c r="F294" s="27" t="str">
        <v>blessing_okorie@outlook.com</v>
      </c>
      <c r="G294" s="27" t="str">
        <v>Valid</v>
      </c>
      <c r="H294" s="27" t="str">
        <v>0122760786</v>
      </c>
      <c r="I294" s="27" t="str">
        <v>Valid</v>
      </c>
      <c r="J294" s="27" t="str">
        <v>Incomplete</v>
      </c>
      <c r="K294" s="27" t="str">
        <v>No</v>
      </c>
      <c r="L294" s="27">
        <v>60</v>
      </c>
      <c r="M294" s="27" t="str">
        <v>Incomplete Profile</v>
      </c>
    </row>
    <row r="295" spans="1:13" x14ac:dyDescent="0.25">
      <c r="A295" s="27" t="str">
        <v>CUST-01622</v>
      </c>
      <c r="B295" s="27" t="str">
        <v>Kamau</v>
      </c>
      <c r="C295" s="27" t="str">
        <v>Interswitch</v>
      </c>
      <c r="D295" s="27" t="str">
        <v>Qualified</v>
      </c>
      <c r="E295" s="27" t="str">
        <v>Victor Okeke</v>
      </c>
      <c r="F295" s="27" t="str">
        <v>matthewkamau@gmail.com</v>
      </c>
      <c r="G295" s="27" t="str">
        <v>Valid</v>
      </c>
      <c r="H295" s="27" t="str">
        <v>+31398288367</v>
      </c>
      <c r="I295" s="27" t="str">
        <v>Valid</v>
      </c>
      <c r="J295" s="27" t="str">
        <v>Incomplete</v>
      </c>
      <c r="K295" s="27" t="str">
        <v>No</v>
      </c>
      <c r="L295" s="27">
        <v>60</v>
      </c>
      <c r="M295" s="27" t="str">
        <v>Incomplete Profile</v>
      </c>
    </row>
    <row r="296" spans="1:13" x14ac:dyDescent="0.25">
      <c r="A296" s="27" t="str">
        <v>CUST-04139</v>
      </c>
      <c r="B296" s="27" t="str">
        <v>Al-Farsi</v>
      </c>
      <c r="C296" s="27" t="str">
        <v>Cowrywise</v>
      </c>
      <c r="D296" s="27" t="str">
        <v>Qualified</v>
      </c>
      <c r="E296" s="27" t="str">
        <v>Grace Mensah</v>
      </c>
      <c r="F296" s="27" t="str">
        <v>lauraal-farsi@yahoo.com</v>
      </c>
      <c r="G296" s="27" t="str">
        <v>Valid</v>
      </c>
      <c r="H296" s="27" t="str">
        <v>+31-860-888988</v>
      </c>
      <c r="I296" s="27" t="str">
        <v>Valid</v>
      </c>
      <c r="J296" s="27" t="str">
        <v>Incomplete</v>
      </c>
      <c r="K296" s="27" t="str">
        <v>No</v>
      </c>
      <c r="L296" s="27">
        <v>60</v>
      </c>
      <c r="M296" s="27" t="str">
        <v>Incomplete Profile</v>
      </c>
    </row>
    <row r="297" spans="1:13" x14ac:dyDescent="0.25">
      <c r="A297" s="27" t="str">
        <v>CUST-03167</v>
      </c>
      <c r="B297" s="27" t="str">
        <v>Yetunde</v>
      </c>
      <c r="C297" s="27" t="str">
        <v>Echosolutions</v>
      </c>
      <c r="D297" s="27" t="str">
        <v>Inactive</v>
      </c>
      <c r="E297" s="27" t="str">
        <v>Brian Otieno</v>
      </c>
      <c r="F297" s="27" t="str">
        <v>yetundeafolabi@echosolutions.africa</v>
      </c>
      <c r="G297" s="27" t="str">
        <v>Valid</v>
      </c>
      <c r="H297" s="27" t="str">
        <v>+234699948706</v>
      </c>
      <c r="I297" s="27" t="str">
        <v>Valid</v>
      </c>
      <c r="J297" s="27" t="str">
        <v>Incomplete</v>
      </c>
      <c r="K297" s="27" t="str">
        <v>No</v>
      </c>
      <c r="L297" s="27">
        <v>60</v>
      </c>
      <c r="M297" s="27" t="str">
        <v>Incomplete Profile</v>
      </c>
    </row>
    <row r="298" spans="1:13" x14ac:dyDescent="0.25">
      <c r="A298" s="27" t="str">
        <v>CUST-00531</v>
      </c>
      <c r="B298" s="27" t="str">
        <v>Liam Adewale</v>
      </c>
      <c r="C298" s="27" t="str">
        <v>Not Available</v>
      </c>
      <c r="D298" s="27" t="str">
        <v>Customer</v>
      </c>
      <c r="E298" s="27" t="str">
        <v>Victor Okeke</v>
      </c>
      <c r="F298" s="27" t="str">
        <v>liam_adewale@vertexcommerce.ng</v>
      </c>
      <c r="G298" s="27" t="str">
        <v>Valid</v>
      </c>
      <c r="H298" s="27" t="str">
        <v>+353 298 514 486</v>
      </c>
      <c r="I298" s="27" t="str">
        <v>Valid</v>
      </c>
      <c r="J298" s="27" t="str">
        <v>Incomplete</v>
      </c>
      <c r="K298" s="27" t="str">
        <v>No</v>
      </c>
      <c r="L298" s="27">
        <v>60</v>
      </c>
      <c r="M298" s="27" t="str">
        <v>Incomplete Profile</v>
      </c>
    </row>
    <row r="299" spans="1:13" x14ac:dyDescent="0.25">
      <c r="A299" s="27" t="str">
        <v>CUST-01575</v>
      </c>
      <c r="B299" s="27" t="str">
        <v>Musa</v>
      </c>
      <c r="C299" s="27" t="str">
        <v>Gridhub Plc</v>
      </c>
      <c r="D299" s="27" t="str">
        <v>Churned</v>
      </c>
      <c r="E299" s="27" t="str">
        <v>Michael Bello</v>
      </c>
      <c r="F299" s="27" t="str">
        <v>aishamusa@hotmail.com</v>
      </c>
      <c r="G299" s="27" t="str">
        <v>Valid</v>
      </c>
      <c r="H299" s="27" t="str">
        <v>0730365907</v>
      </c>
      <c r="I299" s="27" t="str">
        <v>Valid</v>
      </c>
      <c r="J299" s="27" t="str">
        <v>Incomplete</v>
      </c>
      <c r="K299" s="27" t="str">
        <v>No</v>
      </c>
      <c r="L299" s="27">
        <v>60</v>
      </c>
      <c r="M299" s="27" t="str">
        <v>Incomplete Profile</v>
      </c>
    </row>
    <row r="300" spans="1:13" x14ac:dyDescent="0.25">
      <c r="A300" s="27" t="str">
        <v>CUST-01781</v>
      </c>
      <c r="B300" s="27" t="str">
        <v>Niyi</v>
      </c>
      <c r="C300" s="27" t="str">
        <v>Brightsystems</v>
      </c>
      <c r="D300" s="27" t="str">
        <v>Churned</v>
      </c>
      <c r="E300" s="27" t="str">
        <v>Brian Otieno</v>
      </c>
      <c r="F300" s="27" t="str">
        <v>niyi.murphy@hotmail.com</v>
      </c>
      <c r="G300" s="27" t="str">
        <v>Valid</v>
      </c>
      <c r="H300" s="27" t="str">
        <v>+971728702294</v>
      </c>
      <c r="I300" s="27" t="str">
        <v>Valid</v>
      </c>
      <c r="J300" s="27" t="str">
        <v>Incomplete</v>
      </c>
      <c r="K300" s="27" t="str">
        <v>No</v>
      </c>
      <c r="L300" s="27">
        <v>60</v>
      </c>
      <c r="M300" s="27" t="str">
        <v>Incomplete Profile</v>
      </c>
    </row>
    <row r="301" spans="1:13" x14ac:dyDescent="0.25">
      <c r="A301" s="27" t="str">
        <v>CUST-01221</v>
      </c>
      <c r="B301" s="27" t="str">
        <v>Precious</v>
      </c>
      <c r="C301" s="27" t="str">
        <v>Fluxlogistics Gmbh</v>
      </c>
      <c r="D301" s="27" t="str">
        <v>Qualified</v>
      </c>
      <c r="E301" s="27" t="str">
        <v>James Carter</v>
      </c>
      <c r="F301" s="27" t="str">
        <v>precious.idris@gmail.com</v>
      </c>
      <c r="G301" s="27" t="str">
        <v>Valid</v>
      </c>
      <c r="H301" s="27" t="str">
        <v>+1922521238</v>
      </c>
      <c r="I301" s="27" t="str">
        <v>Valid</v>
      </c>
      <c r="J301" s="27" t="str">
        <v>Incomplete</v>
      </c>
      <c r="K301" s="27" t="str">
        <v>No</v>
      </c>
      <c r="L301" s="27">
        <v>60</v>
      </c>
      <c r="M301" s="27" t="str">
        <v>Incomplete Profile</v>
      </c>
    </row>
    <row r="302" spans="1:13" x14ac:dyDescent="0.25">
      <c r="A302" s="27" t="str">
        <v>CUST-04863</v>
      </c>
      <c r="B302" s="27" t="str">
        <v>Oladipo</v>
      </c>
      <c r="C302" s="27" t="str">
        <v>Heliocapital Ltd</v>
      </c>
      <c r="D302" s="27" t="str">
        <v>Customer</v>
      </c>
      <c r="E302" s="27" t="str">
        <v>Sandra Eze</v>
      </c>
      <c r="F302" s="27" t="str">
        <v>fatima.oladipo@hotmail.com</v>
      </c>
      <c r="G302" s="27" t="str">
        <v>Valid</v>
      </c>
      <c r="H302" s="27" t="str">
        <v>+234-281-118988</v>
      </c>
      <c r="I302" s="27" t="str">
        <v>Valid</v>
      </c>
      <c r="J302" s="27" t="str">
        <v>Incomplete</v>
      </c>
      <c r="K302" s="27" t="str">
        <v>No</v>
      </c>
      <c r="L302" s="27">
        <v>60</v>
      </c>
      <c r="M302" s="27" t="str">
        <v>Incomplete Profile</v>
      </c>
    </row>
    <row r="303" spans="1:13" x14ac:dyDescent="0.25">
      <c r="A303" s="27" t="str">
        <v>CUST-01380</v>
      </c>
      <c r="B303" s="27" t="str">
        <v>Nomvula Obi</v>
      </c>
      <c r="C303" s="27" t="str">
        <v>Not Available</v>
      </c>
      <c r="D303" s="27" t="str">
        <v>Prospect</v>
      </c>
      <c r="E303" s="27" t="str">
        <v>Victor Okeke</v>
      </c>
      <c r="F303" s="27" t="str">
        <v>nomvula.obi@yahoo.com</v>
      </c>
      <c r="G303" s="27" t="str">
        <v>Valid</v>
      </c>
      <c r="H303" s="27" t="str">
        <v>+27 991 426 071</v>
      </c>
      <c r="I303" s="27" t="str">
        <v>Valid</v>
      </c>
      <c r="J303" s="27" t="str">
        <v>Incomplete</v>
      </c>
      <c r="K303" s="27" t="str">
        <v>No</v>
      </c>
      <c r="L303" s="27">
        <v>60</v>
      </c>
      <c r="M303" s="27" t="str">
        <v>Incomplete Profile</v>
      </c>
    </row>
    <row r="304" spans="1:13" x14ac:dyDescent="0.25">
      <c r="A304" s="27" t="str">
        <v>CUST-02399</v>
      </c>
      <c r="B304" s="27" t="str">
        <v>Mohammed</v>
      </c>
      <c r="C304" s="27" t="str">
        <v>Heliopay</v>
      </c>
      <c r="D304" s="27" t="str">
        <v>Customer</v>
      </c>
      <c r="E304" s="27" t="str">
        <v>Grace Mensah</v>
      </c>
      <c r="F304" s="27" t="str">
        <v>chioma.mohammed@yahoo.com</v>
      </c>
      <c r="G304" s="27" t="str">
        <v>Valid</v>
      </c>
      <c r="H304" s="27" t="str">
        <v>0136353004</v>
      </c>
      <c r="I304" s="27" t="str">
        <v>Valid</v>
      </c>
      <c r="J304" s="27" t="str">
        <v>Incomplete</v>
      </c>
      <c r="K304" s="27" t="str">
        <v>No</v>
      </c>
      <c r="L304" s="27">
        <v>60</v>
      </c>
      <c r="M304" s="27" t="str">
        <v>Incomplete Profile</v>
      </c>
    </row>
    <row r="305" spans="1:13" x14ac:dyDescent="0.25">
      <c r="A305" s="27" t="str">
        <v>CUST-04492</v>
      </c>
      <c r="B305" s="27" t="str">
        <v>Adebayo Musa</v>
      </c>
      <c r="C305" s="27" t="str">
        <v>Not Available</v>
      </c>
      <c r="D305" s="27" t="str">
        <v>Qualified</v>
      </c>
      <c r="E305" s="27" t="str">
        <v>Tola Adeniyi</v>
      </c>
      <c r="F305" s="27" t="str">
        <v>adebayomusa@gmail.com</v>
      </c>
      <c r="G305" s="27" t="str">
        <v>Valid</v>
      </c>
      <c r="H305" s="27" t="str">
        <v>+31420169163</v>
      </c>
      <c r="I305" s="27" t="str">
        <v>Valid</v>
      </c>
      <c r="J305" s="27" t="str">
        <v>Incomplete</v>
      </c>
      <c r="K305" s="27" t="str">
        <v>No</v>
      </c>
      <c r="L305" s="27">
        <v>60</v>
      </c>
      <c r="M305" s="27" t="str">
        <v>Incomplete Profile</v>
      </c>
    </row>
    <row r="306" spans="1:13" x14ac:dyDescent="0.25">
      <c r="A306" s="27" t="str">
        <v>CUST-04170</v>
      </c>
      <c r="B306" s="27" t="str">
        <v>Oluwaseun Van Der Merwe</v>
      </c>
      <c r="C306" s="27" t="str">
        <v>Not Available</v>
      </c>
      <c r="D306" s="27" t="str">
        <v>Lead</v>
      </c>
      <c r="E306" s="27" t="str">
        <v>James Carter</v>
      </c>
      <c r="F306" s="27" t="str">
        <v>oluwaseun.vandermerwe@outlook.com</v>
      </c>
      <c r="G306" s="27" t="str">
        <v>Valid</v>
      </c>
      <c r="H306" s="27" t="str">
        <v>0439600512</v>
      </c>
      <c r="I306" s="27" t="str">
        <v>Valid</v>
      </c>
      <c r="J306" s="27" t="str">
        <v>Incomplete</v>
      </c>
      <c r="K306" s="27" t="str">
        <v>No</v>
      </c>
      <c r="L306" s="27">
        <v>60</v>
      </c>
      <c r="M306" s="27" t="str">
        <v>Incomplete Profile</v>
      </c>
    </row>
    <row r="307" spans="1:13" x14ac:dyDescent="0.25">
      <c r="A307" s="27" t="str">
        <v>CUST-03037</v>
      </c>
      <c r="B307" s="27" t="str">
        <v>Naidoo</v>
      </c>
      <c r="C307" s="27" t="str">
        <v>Coreanalytics Plc</v>
      </c>
      <c r="D307" s="27" t="str">
        <v>Customer</v>
      </c>
      <c r="E307" s="27" t="str">
        <v>Victor Okeke</v>
      </c>
      <c r="F307" s="27" t="str">
        <v>abdullahi_naidoo@outlook.com</v>
      </c>
      <c r="G307" s="27" t="str">
        <v>Valid</v>
      </c>
      <c r="H307" s="27" t="str">
        <v>0543671117</v>
      </c>
      <c r="I307" s="27" t="str">
        <v>Valid</v>
      </c>
      <c r="J307" s="27" t="str">
        <v>Incomplete</v>
      </c>
      <c r="K307" s="27" t="str">
        <v>No</v>
      </c>
      <c r="L307" s="27">
        <v>60</v>
      </c>
      <c r="M307" s="27" t="str">
        <v>Incomplete Profile</v>
      </c>
    </row>
    <row r="308" spans="1:13" x14ac:dyDescent="0.25">
      <c r="A308" s="27" t="str">
        <v>CUST-02794</v>
      </c>
      <c r="B308" s="27" t="str">
        <v>Precious Hassan</v>
      </c>
      <c r="C308" s="27" t="str">
        <v>Not Available</v>
      </c>
      <c r="D308" s="27" t="str">
        <v>Churned</v>
      </c>
      <c r="E308" s="27" t="str">
        <v>James Carter</v>
      </c>
      <c r="F308" s="27" t="str">
        <v>precious.hassan@gmail.com</v>
      </c>
      <c r="G308" s="27" t="str">
        <v>Valid</v>
      </c>
      <c r="H308" s="27" t="str">
        <v>0561152727</v>
      </c>
      <c r="I308" s="27" t="str">
        <v>Valid</v>
      </c>
      <c r="J308" s="27" t="str">
        <v>Incomplete</v>
      </c>
      <c r="K308" s="27" t="str">
        <v>No</v>
      </c>
      <c r="L308" s="27">
        <v>60</v>
      </c>
      <c r="M308" s="27" t="str">
        <v>Incomplete Profile</v>
      </c>
    </row>
    <row r="309" spans="1:13" x14ac:dyDescent="0.25">
      <c r="A309" s="27" t="str">
        <v>CUST-04543</v>
      </c>
      <c r="B309" s="27" t="str">
        <v>Orji</v>
      </c>
      <c r="C309" s="27" t="str">
        <v>Jumia</v>
      </c>
      <c r="D309" s="27" t="str">
        <v>Prospect</v>
      </c>
      <c r="E309" s="27" t="str">
        <v>Grace Mensah</v>
      </c>
      <c r="F309" s="27" t="str">
        <v>joyorji@hotmail.com</v>
      </c>
      <c r="G309" s="27" t="str">
        <v>Valid</v>
      </c>
      <c r="H309" s="27" t="str">
        <v>0962431593</v>
      </c>
      <c r="I309" s="27" t="str">
        <v>Valid</v>
      </c>
      <c r="J309" s="27" t="str">
        <v>Incomplete</v>
      </c>
      <c r="K309" s="27" t="str">
        <v>No</v>
      </c>
      <c r="L309" s="27">
        <v>60</v>
      </c>
      <c r="M309" s="27" t="str">
        <v>Incomplete Profile</v>
      </c>
    </row>
    <row r="310" spans="1:13" x14ac:dyDescent="0.25">
      <c r="A310" s="27" t="str">
        <v>CUST-01659</v>
      </c>
      <c r="B310" s="27" t="str">
        <v>Adaeze</v>
      </c>
      <c r="C310" s="27" t="str">
        <v>Cloudcommerce</v>
      </c>
      <c r="D310" s="27" t="str">
        <v>Customer</v>
      </c>
      <c r="E310" s="27" t="str">
        <v>Aisha Mohammed</v>
      </c>
      <c r="F310" s="27" t="str">
        <v>adaezedavies@yahoo.com</v>
      </c>
      <c r="G310" s="27" t="str">
        <v>Valid</v>
      </c>
      <c r="H310" s="27" t="str">
        <v>+49760790466</v>
      </c>
      <c r="I310" s="27" t="str">
        <v>Valid</v>
      </c>
      <c r="J310" s="27" t="str">
        <v>Incomplete</v>
      </c>
      <c r="K310" s="27" t="str">
        <v>No</v>
      </c>
      <c r="L310" s="27">
        <v>60</v>
      </c>
      <c r="M310" s="27" t="str">
        <v>Incomplete Profile</v>
      </c>
    </row>
    <row r="311" spans="1:13" x14ac:dyDescent="0.25">
      <c r="A311" s="27" t="str">
        <v>CUST-02999</v>
      </c>
      <c r="B311" s="27" t="str">
        <v>Adaeze Mohammed</v>
      </c>
      <c r="C311" s="27" t="str">
        <v>Not Available</v>
      </c>
      <c r="D311" s="27" t="str">
        <v>Lead</v>
      </c>
      <c r="E311" s="27" t="str">
        <v>Kemi Balogun</v>
      </c>
      <c r="F311" s="27" t="str">
        <v>adaeze.mohammed@gmail.com</v>
      </c>
      <c r="G311" s="27" t="str">
        <v>Valid</v>
      </c>
      <c r="H311" s="27" t="str">
        <v>+971 832 570 236</v>
      </c>
      <c r="I311" s="27" t="str">
        <v>Valid</v>
      </c>
      <c r="J311" s="27" t="str">
        <v>Incomplete</v>
      </c>
      <c r="K311" s="27" t="str">
        <v>No</v>
      </c>
      <c r="L311" s="27">
        <v>60</v>
      </c>
      <c r="M311" s="27" t="str">
        <v>Incomplete Profile</v>
      </c>
    </row>
    <row r="312" spans="1:13" x14ac:dyDescent="0.25">
      <c r="A312" s="27" t="str">
        <v>CUST-01645</v>
      </c>
      <c r="B312" s="27" t="str">
        <v>Chioma Naidoo</v>
      </c>
      <c r="C312" s="27" t="str">
        <v>Not Available</v>
      </c>
      <c r="D312" s="27" t="str">
        <v>Prospect</v>
      </c>
      <c r="E312" s="27" t="str">
        <v>Sandra Eze</v>
      </c>
      <c r="F312" s="27" t="str">
        <v>chioma_naidoo@outlook.com</v>
      </c>
      <c r="G312" s="27" t="str">
        <v>Valid</v>
      </c>
      <c r="H312" s="27" t="str">
        <v>+44 494 444 297</v>
      </c>
      <c r="I312" s="27" t="str">
        <v>Valid</v>
      </c>
      <c r="J312" s="27" t="str">
        <v>Incomplete</v>
      </c>
      <c r="K312" s="27" t="str">
        <v>No</v>
      </c>
      <c r="L312" s="27">
        <v>60</v>
      </c>
      <c r="M312" s="27" t="str">
        <v>Incomplete Profile</v>
      </c>
    </row>
    <row r="313" spans="1:13" x14ac:dyDescent="0.25">
      <c r="A313" s="27" t="str">
        <v>CUST-01365</v>
      </c>
      <c r="B313" s="27" t="str">
        <v>Mwangi Diallo</v>
      </c>
      <c r="C313" s="27" t="str">
        <v>Not Available</v>
      </c>
      <c r="D313" s="27" t="str">
        <v>Prospect</v>
      </c>
      <c r="E313" s="27" t="str">
        <v>Tola Adeniyi</v>
      </c>
      <c r="F313" s="27" t="str">
        <v>mwangidiallo@outlook.com</v>
      </c>
      <c r="G313" s="27" t="str">
        <v>Valid</v>
      </c>
      <c r="H313" s="27" t="str">
        <v>0968483432</v>
      </c>
      <c r="I313" s="27" t="str">
        <v>Valid</v>
      </c>
      <c r="J313" s="27" t="str">
        <v>Incomplete</v>
      </c>
      <c r="K313" s="27" t="str">
        <v>No</v>
      </c>
      <c r="L313" s="27">
        <v>60</v>
      </c>
      <c r="M313" s="27" t="str">
        <v>Incomplete Profile</v>
      </c>
    </row>
    <row r="314" spans="1:13" x14ac:dyDescent="0.25">
      <c r="A314" s="27" t="str">
        <v>CUST-03153</v>
      </c>
      <c r="B314" s="27" t="str">
        <v>Chibueze Obi</v>
      </c>
      <c r="C314" s="27" t="str">
        <v>Not Available</v>
      </c>
      <c r="D314" s="27" t="str">
        <v>Prospect</v>
      </c>
      <c r="E314" s="27" t="str">
        <v>Brian Otieno</v>
      </c>
      <c r="F314" s="27" t="str">
        <v>chibueze.obi@hotmail.com</v>
      </c>
      <c r="G314" s="27" t="str">
        <v>Valid</v>
      </c>
      <c r="H314" s="27" t="str">
        <v>+234944012792</v>
      </c>
      <c r="I314" s="27" t="str">
        <v>Valid</v>
      </c>
      <c r="J314" s="27" t="str">
        <v>Incomplete</v>
      </c>
      <c r="K314" s="27" t="str">
        <v>No</v>
      </c>
      <c r="L314" s="27">
        <v>60</v>
      </c>
      <c r="M314" s="27" t="str">
        <v>Incomplete Profile</v>
      </c>
    </row>
    <row r="315" spans="1:13" x14ac:dyDescent="0.25">
      <c r="A315" s="27" t="str">
        <v>CUST-01089</v>
      </c>
      <c r="B315" s="27" t="str">
        <v>Kunle Oladele</v>
      </c>
      <c r="C315" s="27" t="str">
        <v>Not Available</v>
      </c>
      <c r="D315" s="27" t="str">
        <v>Qualified</v>
      </c>
      <c r="E315" s="27" t="str">
        <v>Tola Adeniyi</v>
      </c>
      <c r="F315" s="27" t="str">
        <v>kunleoladele@outlook.com</v>
      </c>
      <c r="G315" s="27" t="str">
        <v>Valid</v>
      </c>
      <c r="H315" s="27" t="str">
        <v>+44 141 343 076</v>
      </c>
      <c r="I315" s="27" t="str">
        <v>Valid</v>
      </c>
      <c r="J315" s="27" t="str">
        <v>Incomplete</v>
      </c>
      <c r="K315" s="27" t="str">
        <v>No</v>
      </c>
      <c r="L315" s="27">
        <v>60</v>
      </c>
      <c r="M315" s="27" t="str">
        <v>Incomplete Profile</v>
      </c>
    </row>
    <row r="316" spans="1:13" x14ac:dyDescent="0.25">
      <c r="A316" s="27" t="str">
        <v>CUST-01888</v>
      </c>
      <c r="B316" s="27" t="str">
        <v>Chioma Oladele</v>
      </c>
      <c r="C316" s="27" t="str">
        <v>Not Available</v>
      </c>
      <c r="D316" s="27" t="str">
        <v>Inactive</v>
      </c>
      <c r="E316" s="27" t="str">
        <v>Grace Mensah</v>
      </c>
      <c r="F316" s="27" t="str">
        <v>chioma_oladele@paypayllc.co</v>
      </c>
      <c r="G316" s="27" t="str">
        <v>Valid</v>
      </c>
      <c r="H316" s="27" t="str">
        <v>+234-068-217976</v>
      </c>
      <c r="I316" s="27" t="str">
        <v>Valid</v>
      </c>
      <c r="J316" s="27" t="str">
        <v>Incomplete</v>
      </c>
      <c r="K316" s="27" t="str">
        <v>No</v>
      </c>
      <c r="L316" s="27">
        <v>60</v>
      </c>
      <c r="M316" s="27" t="str">
        <v>Incomplete Profile</v>
      </c>
    </row>
    <row r="317" spans="1:13" x14ac:dyDescent="0.25">
      <c r="A317" s="27" t="str">
        <v>CUST-03320</v>
      </c>
      <c r="B317" s="27" t="str">
        <v>Ogechi</v>
      </c>
      <c r="C317" s="27" t="str">
        <v>Hivesoft Ltd</v>
      </c>
      <c r="D317" s="27" t="str">
        <v>Customer</v>
      </c>
      <c r="E317" s="27" t="str">
        <v>Sandra Eze</v>
      </c>
      <c r="F317" s="27" t="str">
        <v>ogechi.wilson@outlook.com</v>
      </c>
      <c r="G317" s="27" t="str">
        <v>Valid</v>
      </c>
      <c r="H317" s="27" t="str">
        <v>+44 247 853 724</v>
      </c>
      <c r="I317" s="27" t="str">
        <v>Valid</v>
      </c>
      <c r="J317" s="27" t="str">
        <v>Incomplete</v>
      </c>
      <c r="K317" s="27" t="str">
        <v>No</v>
      </c>
      <c r="L317" s="27">
        <v>60</v>
      </c>
      <c r="M317" s="27" t="str">
        <v>Incomplete Profile</v>
      </c>
    </row>
    <row r="318" spans="1:13" x14ac:dyDescent="0.25">
      <c r="A318" s="27" t="str">
        <v>CUST-03140</v>
      </c>
      <c r="B318" s="27" t="str">
        <v>Thomas Khan</v>
      </c>
      <c r="C318" s="27" t="str">
        <v>Not Available</v>
      </c>
      <c r="D318" s="27" t="str">
        <v>Customer</v>
      </c>
      <c r="E318" s="27" t="str">
        <v>Victor Okeke</v>
      </c>
      <c r="F318" s="27" t="str">
        <v>thomaskhan@yahoo.com</v>
      </c>
      <c r="G318" s="27" t="str">
        <v>Valid</v>
      </c>
      <c r="H318" s="27" t="str">
        <v>+234 163 365 526</v>
      </c>
      <c r="I318" s="27" t="str">
        <v>Valid</v>
      </c>
      <c r="J318" s="27" t="str">
        <v>Incomplete</v>
      </c>
      <c r="K318" s="27" t="str">
        <v>No</v>
      </c>
      <c r="L318" s="27">
        <v>60</v>
      </c>
      <c r="M318" s="27" t="str">
        <v>Incomplete Profile</v>
      </c>
    </row>
    <row r="319" spans="1:13" x14ac:dyDescent="0.25">
      <c r="A319" s="27" t="str">
        <v>CUST-01825</v>
      </c>
      <c r="B319" s="27" t="str">
        <v>Jessica</v>
      </c>
      <c r="C319" s="27" t="str">
        <v>Quantasolutions Llc</v>
      </c>
      <c r="D319" s="27" t="str">
        <v>Lead</v>
      </c>
      <c r="E319" s="27" t="str">
        <v>Michael Bello</v>
      </c>
      <c r="F319" s="27" t="str">
        <v>jessicavandermerwe@outlook.com</v>
      </c>
      <c r="G319" s="27" t="str">
        <v>Valid</v>
      </c>
      <c r="H319" s="27" t="str">
        <v>+353 772 797 280</v>
      </c>
      <c r="I319" s="27" t="str">
        <v>Valid</v>
      </c>
      <c r="J319" s="27" t="str">
        <v>Incomplete</v>
      </c>
      <c r="K319" s="27" t="str">
        <v>No</v>
      </c>
      <c r="L319" s="27">
        <v>60</v>
      </c>
      <c r="M319" s="27" t="str">
        <v>Incomplete Profile</v>
      </c>
    </row>
    <row r="320" spans="1:13" x14ac:dyDescent="0.25">
      <c r="A320" s="27" t="str">
        <v>CUST-01163</v>
      </c>
      <c r="B320" s="27" t="str">
        <v>Idris</v>
      </c>
      <c r="C320" s="27" t="str">
        <v>Novacapital Gmbh</v>
      </c>
      <c r="D320" s="27" t="str">
        <v>Opportunity</v>
      </c>
      <c r="E320" s="27" t="str">
        <v>Tola Adeniyi</v>
      </c>
      <c r="F320" s="27" t="str">
        <v>aisha_idris@outlook.com</v>
      </c>
      <c r="G320" s="27" t="str">
        <v>Valid</v>
      </c>
      <c r="H320" s="27" t="str">
        <v>+254 044 503 986</v>
      </c>
      <c r="I320" s="27" t="str">
        <v>Valid</v>
      </c>
      <c r="J320" s="27" t="str">
        <v>Incomplete</v>
      </c>
      <c r="K320" s="27" t="str">
        <v>No</v>
      </c>
      <c r="L320" s="27">
        <v>60</v>
      </c>
      <c r="M320" s="27" t="str">
        <v>Incomplete Profile</v>
      </c>
    </row>
    <row r="321" spans="1:13" x14ac:dyDescent="0.25">
      <c r="A321" s="27" t="str">
        <v>CUST-04206</v>
      </c>
      <c r="B321" s="27" t="str">
        <v>Tobi Jones</v>
      </c>
      <c r="C321" s="27" t="str">
        <v>Not Available</v>
      </c>
      <c r="D321" s="27" t="str">
        <v>Prospect</v>
      </c>
      <c r="E321" s="27" t="str">
        <v>Sandra Eze</v>
      </c>
      <c r="F321" s="27" t="str">
        <v>tobi_jones@hotmail.com</v>
      </c>
      <c r="G321" s="27" t="str">
        <v>Valid</v>
      </c>
      <c r="H321" s="27" t="str">
        <v>+234 170 958 820</v>
      </c>
      <c r="I321" s="27" t="str">
        <v>Valid</v>
      </c>
      <c r="J321" s="27" t="str">
        <v>Incomplete</v>
      </c>
      <c r="K321" s="27" t="str">
        <v>No</v>
      </c>
      <c r="L321" s="27">
        <v>60</v>
      </c>
      <c r="M321" s="27" t="str">
        <v>Incomplete Profile</v>
      </c>
    </row>
    <row r="322" spans="1:13" x14ac:dyDescent="0.25">
      <c r="A322" s="27" t="str">
        <v>CUST-01533</v>
      </c>
      <c r="B322" s="27" t="str">
        <v>Faith Jones</v>
      </c>
      <c r="C322" s="27" t="str">
        <v>Not Available</v>
      </c>
      <c r="D322" s="27" t="str">
        <v>Customer</v>
      </c>
      <c r="E322" s="27" t="str">
        <v>Grace Mensah</v>
      </c>
      <c r="F322" s="27" t="str">
        <v>faithjones@outlook.com</v>
      </c>
      <c r="G322" s="27" t="str">
        <v>Valid</v>
      </c>
      <c r="H322" s="27" t="str">
        <v>+44 244 310 299</v>
      </c>
      <c r="I322" s="27" t="str">
        <v>Valid</v>
      </c>
      <c r="J322" s="27" t="str">
        <v>Incomplete</v>
      </c>
      <c r="K322" s="27" t="str">
        <v>No</v>
      </c>
      <c r="L322" s="27">
        <v>60</v>
      </c>
      <c r="M322" s="27" t="str">
        <v>Incomplete Profile</v>
      </c>
    </row>
    <row r="323" spans="1:13" x14ac:dyDescent="0.25">
      <c r="A323" s="27" t="str">
        <v>CUST-04196</v>
      </c>
      <c r="B323" s="27" t="str">
        <v>Maryam Ogundimu</v>
      </c>
      <c r="C323" s="27" t="str">
        <v>Not Available</v>
      </c>
      <c r="D323" s="27" t="str">
        <v>Prospect</v>
      </c>
      <c r="E323" s="27" t="str">
        <v>James Carter</v>
      </c>
      <c r="F323" s="27" t="str">
        <v>maryam_ogundimu@chippercash.io</v>
      </c>
      <c r="G323" s="27" t="str">
        <v>Valid</v>
      </c>
      <c r="H323" s="27" t="str">
        <v>0176368056</v>
      </c>
      <c r="I323" s="27" t="str">
        <v>Valid</v>
      </c>
      <c r="J323" s="27" t="str">
        <v>Incomplete</v>
      </c>
      <c r="K323" s="27" t="str">
        <v>No</v>
      </c>
      <c r="L323" s="27">
        <v>60</v>
      </c>
      <c r="M323" s="27" t="str">
        <v>Incomplete Profile</v>
      </c>
    </row>
    <row r="324" spans="1:13" x14ac:dyDescent="0.25">
      <c r="A324" s="27" t="str">
        <v>CUST-04568</v>
      </c>
      <c r="B324" s="27" t="str">
        <v>Lawal Ugwu</v>
      </c>
      <c r="C324" s="27" t="str">
        <v>Not Available</v>
      </c>
      <c r="D324" s="27" t="str">
        <v>Prospect</v>
      </c>
      <c r="E324" s="27" t="str">
        <v>Brian Otieno</v>
      </c>
      <c r="F324" s="27" t="str">
        <v>lawal.ugwu@yahoo.com</v>
      </c>
      <c r="G324" s="27" t="str">
        <v>Valid</v>
      </c>
      <c r="H324" s="27" t="str">
        <v>0973816255</v>
      </c>
      <c r="I324" s="27" t="str">
        <v>Valid</v>
      </c>
      <c r="J324" s="27" t="str">
        <v>Incomplete</v>
      </c>
      <c r="K324" s="27" t="str">
        <v>No</v>
      </c>
      <c r="L324" s="27">
        <v>60</v>
      </c>
      <c r="M324" s="27" t="str">
        <v>Incomplete Profile</v>
      </c>
    </row>
    <row r="325" spans="1:13" x14ac:dyDescent="0.25">
      <c r="A325" s="27" t="str">
        <v>CUST-01790</v>
      </c>
      <c r="B325" s="27" t="str">
        <v>Adaora</v>
      </c>
      <c r="C325" s="27" t="str">
        <v>Hiveventures</v>
      </c>
      <c r="D325" s="27" t="str">
        <v>Customer</v>
      </c>
      <c r="E325" s="27" t="str">
        <v>James Carter</v>
      </c>
      <c r="F325" s="27" t="str">
        <v>adaoraoladele@hiveventures.io</v>
      </c>
      <c r="G325" s="27" t="str">
        <v>Valid</v>
      </c>
      <c r="H325" s="27" t="str">
        <v>0282074959</v>
      </c>
      <c r="I325" s="27" t="str">
        <v>Valid</v>
      </c>
      <c r="J325" s="27" t="str">
        <v>Incomplete</v>
      </c>
      <c r="K325" s="27" t="str">
        <v>No</v>
      </c>
      <c r="L325" s="27">
        <v>60</v>
      </c>
      <c r="M325" s="27" t="str">
        <v>Incomplete Profile</v>
      </c>
    </row>
    <row r="326" spans="1:13" x14ac:dyDescent="0.25">
      <c r="A326" s="27" t="str">
        <v>CUST-00878</v>
      </c>
      <c r="B326" s="27" t="str">
        <v>Adewale</v>
      </c>
      <c r="C326" s="27" t="str">
        <v>Chipper Cash</v>
      </c>
      <c r="D326" s="27" t="str">
        <v>Inactive</v>
      </c>
      <c r="E326" s="27" t="str">
        <v>Aisha Mohammed</v>
      </c>
      <c r="F326" s="27" t="str">
        <v>wanjiruadewale@outlook.com</v>
      </c>
      <c r="G326" s="27" t="str">
        <v>Valid</v>
      </c>
      <c r="H326" s="27" t="str">
        <v>+44 921 223 399</v>
      </c>
      <c r="I326" s="27" t="str">
        <v>Valid</v>
      </c>
      <c r="J326" s="27" t="str">
        <v>Incomplete</v>
      </c>
      <c r="K326" s="27" t="str">
        <v>No</v>
      </c>
      <c r="L326" s="27">
        <v>60</v>
      </c>
      <c r="M326" s="27" t="str">
        <v>Incomplete Profile</v>
      </c>
    </row>
    <row r="327" spans="1:13" x14ac:dyDescent="0.25">
      <c r="A327" s="27" t="str">
        <v>CUST-00314</v>
      </c>
      <c r="B327" s="27" t="str">
        <v>Oladele</v>
      </c>
      <c r="C327" s="27" t="str">
        <v>Echofinance Inc</v>
      </c>
      <c r="D327" s="27" t="str">
        <v>Lead</v>
      </c>
      <c r="E327" s="27" t="str">
        <v>Victor Okeke</v>
      </c>
      <c r="F327" s="27" t="str">
        <v>babatundeoladele@gmail.com</v>
      </c>
      <c r="G327" s="27" t="str">
        <v>Valid</v>
      </c>
      <c r="H327" s="27" t="str">
        <v>+49-457-988942</v>
      </c>
      <c r="I327" s="27" t="str">
        <v>Valid</v>
      </c>
      <c r="J327" s="27" t="str">
        <v>Incomplete</v>
      </c>
      <c r="K327" s="27" t="str">
        <v>No</v>
      </c>
      <c r="L327" s="27">
        <v>60</v>
      </c>
      <c r="M327" s="27" t="str">
        <v>Incomplete Profile</v>
      </c>
    </row>
    <row r="328" spans="1:13" x14ac:dyDescent="0.25">
      <c r="A328" s="27" t="str">
        <v>CUST-02327</v>
      </c>
      <c r="B328" s="27" t="str">
        <v>Emeka Mensah</v>
      </c>
      <c r="C328" s="27" t="str">
        <v>Not Available</v>
      </c>
      <c r="D328" s="27" t="str">
        <v>Lead</v>
      </c>
      <c r="E328" s="27" t="str">
        <v>Aisha Mohammed</v>
      </c>
      <c r="F328" s="27" t="str">
        <v>emekamensah@yahoo.com</v>
      </c>
      <c r="G328" s="27" t="str">
        <v>Valid</v>
      </c>
      <c r="H328" s="27" t="str">
        <v>+49 392 494 840</v>
      </c>
      <c r="I328" s="27" t="str">
        <v>Valid</v>
      </c>
      <c r="J328" s="27" t="str">
        <v>Incomplete</v>
      </c>
      <c r="K328" s="27" t="str">
        <v>No</v>
      </c>
      <c r="L328" s="27">
        <v>60</v>
      </c>
      <c r="M328" s="27" t="str">
        <v>Incomplete Profile</v>
      </c>
    </row>
    <row r="329" spans="1:13" x14ac:dyDescent="0.25">
      <c r="A329" s="27" t="str">
        <v>CUST-00155</v>
      </c>
      <c r="B329" s="27" t="str">
        <v>Idris</v>
      </c>
      <c r="C329" s="27" t="str">
        <v>Paysoft</v>
      </c>
      <c r="D329" s="27" t="str">
        <v>Qualified</v>
      </c>
      <c r="E329" s="27" t="str">
        <v>Sandra Eze</v>
      </c>
      <c r="F329" s="27" t="str">
        <v>chiamakaidris@hotmail.com</v>
      </c>
      <c r="G329" s="27" t="str">
        <v>Valid</v>
      </c>
      <c r="H329" s="27" t="str">
        <v>+254 183 253 817</v>
      </c>
      <c r="I329" s="27" t="str">
        <v>Valid</v>
      </c>
      <c r="J329" s="27" t="str">
        <v>Incomplete</v>
      </c>
      <c r="K329" s="27" t="str">
        <v>No</v>
      </c>
      <c r="L329" s="27">
        <v>60</v>
      </c>
      <c r="M329" s="27" t="str">
        <v>Incomplete Profile</v>
      </c>
    </row>
    <row r="330" spans="1:13" x14ac:dyDescent="0.25">
      <c r="A330" s="27" t="str">
        <v>CUST-01733</v>
      </c>
      <c r="B330" s="27" t="str">
        <v>Femi Oladele</v>
      </c>
      <c r="C330" s="27" t="str">
        <v>Not Available</v>
      </c>
      <c r="D330" s="27" t="str">
        <v>Lead</v>
      </c>
      <c r="E330" s="27" t="str">
        <v>James Carter</v>
      </c>
      <c r="F330" s="27" t="str">
        <v>femi_oladele@yahoo.com</v>
      </c>
      <c r="G330" s="27" t="str">
        <v>Valid</v>
      </c>
      <c r="H330" s="27" t="str">
        <v>+31038931364</v>
      </c>
      <c r="I330" s="27" t="str">
        <v>Valid</v>
      </c>
      <c r="J330" s="27" t="str">
        <v>Incomplete</v>
      </c>
      <c r="K330" s="27" t="str">
        <v>No</v>
      </c>
      <c r="L330" s="27">
        <v>60</v>
      </c>
      <c r="M330" s="27" t="str">
        <v>Incomplete Profile</v>
      </c>
    </row>
    <row r="331" spans="1:13" x14ac:dyDescent="0.25">
      <c r="A331" s="27" t="str">
        <v>CUST-04277</v>
      </c>
      <c r="B331" s="27" t="str">
        <v>Khan</v>
      </c>
      <c r="C331" s="27" t="str">
        <v>Vertexhub Ltd</v>
      </c>
      <c r="D331" s="27" t="str">
        <v>Customer</v>
      </c>
      <c r="E331" s="27" t="str">
        <v>Daniel Olatunji</v>
      </c>
      <c r="F331" s="27" t="str">
        <v>niyi.khan@yahoo.com</v>
      </c>
      <c r="G331" s="27" t="str">
        <v>Valid</v>
      </c>
      <c r="H331" s="27" t="str">
        <v>+49 117 238 829</v>
      </c>
      <c r="I331" s="27" t="str">
        <v>Valid</v>
      </c>
      <c r="J331" s="27" t="str">
        <v>Incomplete</v>
      </c>
      <c r="K331" s="27" t="str">
        <v>No</v>
      </c>
      <c r="L331" s="27">
        <v>60</v>
      </c>
      <c r="M331" s="27" t="str">
        <v>Incomplete Profile</v>
      </c>
    </row>
    <row r="332" spans="1:13" x14ac:dyDescent="0.25">
      <c r="A332" s="27" t="str">
        <v>CUST-03481</v>
      </c>
      <c r="B332" s="27" t="str">
        <v>Femi</v>
      </c>
      <c r="C332" s="27" t="str">
        <v>Vertextech Gmbh</v>
      </c>
      <c r="D332" s="27" t="str">
        <v>Customer</v>
      </c>
      <c r="E332" s="27" t="str">
        <v>Michael Bello</v>
      </c>
      <c r="F332" s="27" t="str">
        <v>femimohammed@yahoo.com</v>
      </c>
      <c r="G332" s="27" t="str">
        <v>Valid</v>
      </c>
      <c r="H332" s="27" t="str">
        <v>+44-938-070717</v>
      </c>
      <c r="I332" s="27" t="str">
        <v>Valid</v>
      </c>
      <c r="J332" s="27" t="str">
        <v>Incomplete</v>
      </c>
      <c r="K332" s="27" t="str">
        <v>No</v>
      </c>
      <c r="L332" s="27">
        <v>60</v>
      </c>
      <c r="M332" s="27" t="str">
        <v>Incomplete Profile</v>
      </c>
    </row>
    <row r="333" spans="1:13" x14ac:dyDescent="0.25">
      <c r="A333" s="27" t="str">
        <v>CUST-03311</v>
      </c>
      <c r="B333" s="27" t="str">
        <v>Kayode</v>
      </c>
      <c r="C333" s="27" t="str">
        <v>Heliotech</v>
      </c>
      <c r="D333" s="27" t="str">
        <v>Qualified</v>
      </c>
      <c r="E333" s="27" t="str">
        <v>James Carter</v>
      </c>
      <c r="F333" s="27" t="str">
        <v>kayodemusa@outlook.com</v>
      </c>
      <c r="G333" s="27" t="str">
        <v>Valid</v>
      </c>
      <c r="H333" s="27" t="str">
        <v>+234 851 433 552</v>
      </c>
      <c r="I333" s="27" t="str">
        <v>Valid</v>
      </c>
      <c r="J333" s="27" t="str">
        <v>Incomplete</v>
      </c>
      <c r="K333" s="27" t="str">
        <v>No</v>
      </c>
      <c r="L333" s="27">
        <v>60</v>
      </c>
      <c r="M333" s="27" t="str">
        <v>Incomplete Profile</v>
      </c>
    </row>
    <row r="334" spans="1:13" x14ac:dyDescent="0.25">
      <c r="A334" s="27" t="str">
        <v>CUST-03723</v>
      </c>
      <c r="B334" s="27" t="str">
        <v>Abdullahi Otieno</v>
      </c>
      <c r="C334" s="27" t="str">
        <v>Not Available</v>
      </c>
      <c r="D334" s="27" t="str">
        <v>Lead</v>
      </c>
      <c r="E334" s="27" t="str">
        <v>Tola Adeniyi</v>
      </c>
      <c r="F334" s="27" t="str">
        <v>abdullahi_otieno@hotmail.com</v>
      </c>
      <c r="G334" s="27" t="str">
        <v>Valid</v>
      </c>
      <c r="H334" s="27" t="str">
        <v>0495069588</v>
      </c>
      <c r="I334" s="27" t="str">
        <v>Valid</v>
      </c>
      <c r="J334" s="27" t="str">
        <v>Incomplete</v>
      </c>
      <c r="K334" s="27" t="str">
        <v>No</v>
      </c>
      <c r="L334" s="27">
        <v>60</v>
      </c>
      <c r="M334" s="27" t="str">
        <v>Incomplete Profile</v>
      </c>
    </row>
    <row r="335" spans="1:13" x14ac:dyDescent="0.25">
      <c r="A335" s="27" t="str">
        <v>CUST-02582</v>
      </c>
      <c r="B335" s="27" t="str">
        <v>Thomas</v>
      </c>
      <c r="C335" s="27" t="str">
        <v>Stackworks</v>
      </c>
      <c r="D335" s="27" t="str">
        <v>Lead</v>
      </c>
      <c r="E335" s="27" t="str">
        <v>Brian Otieno</v>
      </c>
      <c r="F335" s="27" t="str">
        <v>thomas.wilson@gmail.com</v>
      </c>
      <c r="G335" s="27" t="str">
        <v>Valid</v>
      </c>
      <c r="H335" s="27" t="str">
        <v>+49 249 017 936</v>
      </c>
      <c r="I335" s="27" t="str">
        <v>Valid</v>
      </c>
      <c r="J335" s="27" t="str">
        <v>Incomplete</v>
      </c>
      <c r="K335" s="27" t="str">
        <v>No</v>
      </c>
      <c r="L335" s="27">
        <v>60</v>
      </c>
      <c r="M335" s="27" t="str">
        <v>Incomplete Profile</v>
      </c>
    </row>
    <row r="336" spans="1:13" x14ac:dyDescent="0.25">
      <c r="A336" s="27" t="str">
        <v>CUST-00377</v>
      </c>
      <c r="B336" s="27" t="str">
        <v>Garba</v>
      </c>
      <c r="C336" s="27" t="str">
        <v>Wave</v>
      </c>
      <c r="D336" s="27" t="str">
        <v>Prospect</v>
      </c>
      <c r="E336" s="27" t="str">
        <v>Kemi Balogun</v>
      </c>
      <c r="F336" s="27" t="str">
        <v>adaeze_garba@wave.co</v>
      </c>
      <c r="G336" s="27" t="str">
        <v>Valid</v>
      </c>
      <c r="H336" s="27" t="str">
        <v>+234 712 198 819</v>
      </c>
      <c r="I336" s="27" t="str">
        <v>Valid</v>
      </c>
      <c r="J336" s="27" t="str">
        <v>Incomplete</v>
      </c>
      <c r="K336" s="27" t="str">
        <v>No</v>
      </c>
      <c r="L336" s="27">
        <v>60</v>
      </c>
      <c r="M336" s="27" t="str">
        <v>Incomplete Profile</v>
      </c>
    </row>
    <row r="337" spans="1:13" x14ac:dyDescent="0.25">
      <c r="A337" s="27" t="str">
        <v>CUST-03455</v>
      </c>
      <c r="B337" s="27" t="str">
        <v>Faith Williams</v>
      </c>
      <c r="C337" s="27" t="str">
        <v>Not Available</v>
      </c>
      <c r="D337" s="27" t="str">
        <v>Churned</v>
      </c>
      <c r="E337" s="27" t="str">
        <v>James Carter</v>
      </c>
      <c r="F337" s="27" t="str">
        <v>faithwilliams@outlook.com</v>
      </c>
      <c r="G337" s="27" t="str">
        <v>Valid</v>
      </c>
      <c r="H337" s="27" t="str">
        <v>+353-862-583086</v>
      </c>
      <c r="I337" s="27" t="str">
        <v>Valid</v>
      </c>
      <c r="J337" s="27" t="str">
        <v>Incomplete</v>
      </c>
      <c r="K337" s="27" t="str">
        <v>No</v>
      </c>
      <c r="L337" s="27">
        <v>60</v>
      </c>
      <c r="M337" s="27" t="str">
        <v>Incomplete Profile</v>
      </c>
    </row>
    <row r="338" spans="1:13" x14ac:dyDescent="0.25">
      <c r="A338" s="27" t="str">
        <v>CUST-02990</v>
      </c>
      <c r="B338" s="27" t="str">
        <v>Adaora Onyeka</v>
      </c>
      <c r="C338" s="27" t="str">
        <v>Not Available</v>
      </c>
      <c r="D338" s="27" t="str">
        <v>Customer</v>
      </c>
      <c r="E338" s="27" t="str">
        <v>Grace Mensah</v>
      </c>
      <c r="F338" s="27" t="str">
        <v>adaora.onyeka@gmail.com</v>
      </c>
      <c r="G338" s="27" t="str">
        <v>Valid</v>
      </c>
      <c r="H338" s="27" t="str">
        <v>0859314840</v>
      </c>
      <c r="I338" s="27" t="str">
        <v>Valid</v>
      </c>
      <c r="J338" s="27" t="str">
        <v>Incomplete</v>
      </c>
      <c r="K338" s="27" t="str">
        <v>No</v>
      </c>
      <c r="L338" s="27">
        <v>60</v>
      </c>
      <c r="M338" s="27" t="str">
        <v>Incomplete Profile</v>
      </c>
    </row>
    <row r="339" spans="1:13" x14ac:dyDescent="0.25">
      <c r="A339" s="27" t="str">
        <v>CUST-00485</v>
      </c>
      <c r="B339" s="27" t="str">
        <v>Samuel Johnson</v>
      </c>
      <c r="C339" s="27" t="str">
        <v>Not Available</v>
      </c>
      <c r="D339" s="27" t="str">
        <v>Opportunity</v>
      </c>
      <c r="E339" s="27" t="str">
        <v>Sandra Eze</v>
      </c>
      <c r="F339" s="27" t="str">
        <v>samueljohnson@hotmail.com</v>
      </c>
      <c r="G339" s="27" t="str">
        <v>Valid</v>
      </c>
      <c r="H339" s="27" t="str">
        <v>0778735856</v>
      </c>
      <c r="I339" s="27" t="str">
        <v>Valid</v>
      </c>
      <c r="J339" s="27" t="str">
        <v>Incomplete</v>
      </c>
      <c r="K339" s="27" t="str">
        <v>No</v>
      </c>
      <c r="L339" s="27">
        <v>60</v>
      </c>
      <c r="M339" s="27" t="str">
        <v>Incomplete Profile</v>
      </c>
    </row>
    <row r="340" spans="1:13" x14ac:dyDescent="0.25">
      <c r="A340" s="27" t="str">
        <v>CUST-03950</v>
      </c>
      <c r="B340" s="27" t="str">
        <v>Dele</v>
      </c>
      <c r="C340" s="27" t="str">
        <v>Cloudcapital Llc</v>
      </c>
      <c r="D340" s="27" t="str">
        <v>Qualified</v>
      </c>
      <c r="E340" s="27" t="str">
        <v>Kemi Balogun</v>
      </c>
      <c r="F340" s="27" t="str">
        <v>delebrown@outlook.com</v>
      </c>
      <c r="G340" s="27" t="str">
        <v>Valid</v>
      </c>
      <c r="H340" s="27" t="str">
        <v>+234-464-675138</v>
      </c>
      <c r="I340" s="27" t="str">
        <v>Valid</v>
      </c>
      <c r="J340" s="27" t="str">
        <v>Incomplete</v>
      </c>
      <c r="K340" s="27" t="str">
        <v>No</v>
      </c>
      <c r="L340" s="27">
        <v>60</v>
      </c>
      <c r="M340" s="27" t="str">
        <v>Incomplete Profile</v>
      </c>
    </row>
    <row r="341" spans="1:13" x14ac:dyDescent="0.25">
      <c r="A341" s="27" t="str">
        <v>CUST-00715</v>
      </c>
      <c r="B341" s="27" t="str">
        <v>Nwosu</v>
      </c>
      <c r="C341" s="27" t="str">
        <v>Gridhealth Llc</v>
      </c>
      <c r="D341" s="27" t="str">
        <v>Qualified</v>
      </c>
      <c r="E341" s="27" t="str">
        <v>Brian Otieno</v>
      </c>
      <c r="F341" s="27" t="str">
        <v>simi_nwosu@yahoo.com</v>
      </c>
      <c r="G341" s="27" t="str">
        <v>Valid</v>
      </c>
      <c r="H341" s="27" t="str">
        <v>+234886751857</v>
      </c>
      <c r="I341" s="27" t="str">
        <v>Valid</v>
      </c>
      <c r="J341" s="27" t="str">
        <v>Incomplete</v>
      </c>
      <c r="K341" s="27" t="str">
        <v>No</v>
      </c>
      <c r="L341" s="27">
        <v>60</v>
      </c>
      <c r="M341" s="27" t="str">
        <v>Incomplete Profile</v>
      </c>
    </row>
    <row r="342" spans="1:13" x14ac:dyDescent="0.25">
      <c r="A342" s="27" t="str">
        <v>CUST-02430</v>
      </c>
      <c r="B342" s="27" t="str">
        <v>Dele</v>
      </c>
      <c r="C342" s="27" t="str">
        <v>Corehub</v>
      </c>
      <c r="D342" s="27" t="str">
        <v>Prospect</v>
      </c>
      <c r="E342" s="27" t="str">
        <v>Tola Adeniyi</v>
      </c>
      <c r="F342" s="27" t="str">
        <v>dele.obrien@gmail.com</v>
      </c>
      <c r="G342" s="27" t="str">
        <v>Valid</v>
      </c>
      <c r="H342" s="27" t="str">
        <v>+234 488 458 195</v>
      </c>
      <c r="I342" s="27" t="str">
        <v>Valid</v>
      </c>
      <c r="J342" s="27" t="str">
        <v>Incomplete</v>
      </c>
      <c r="K342" s="27" t="str">
        <v>No</v>
      </c>
      <c r="L342" s="27">
        <v>60</v>
      </c>
      <c r="M342" s="27" t="str">
        <v>Incomplete Profile</v>
      </c>
    </row>
    <row r="343" spans="1:13" x14ac:dyDescent="0.25">
      <c r="A343" s="27" t="str">
        <v>CUST-02177</v>
      </c>
      <c r="B343" s="27" t="str">
        <v>Kamau</v>
      </c>
      <c r="C343" s="27" t="str">
        <v>Swiftpay</v>
      </c>
      <c r="D343" s="27" t="str">
        <v>Prospect</v>
      </c>
      <c r="E343" s="27" t="str">
        <v>Sandra Eze</v>
      </c>
      <c r="F343" s="27" t="str">
        <v>kamaujones@swiftpay.io</v>
      </c>
      <c r="G343" s="27" t="str">
        <v>Valid</v>
      </c>
      <c r="H343" s="27" t="str">
        <v>+234 111 291 974</v>
      </c>
      <c r="I343" s="27" t="str">
        <v>Valid</v>
      </c>
      <c r="J343" s="27" t="str">
        <v>Incomplete</v>
      </c>
      <c r="K343" s="27" t="str">
        <v>No</v>
      </c>
      <c r="L343" s="27">
        <v>60</v>
      </c>
      <c r="M343" s="27" t="str">
        <v>Incomplete Profile</v>
      </c>
    </row>
    <row r="344" spans="1:13" x14ac:dyDescent="0.25">
      <c r="A344" s="27" t="str">
        <v>CUST-01998</v>
      </c>
      <c r="B344" s="27" t="str">
        <v>Amaka Mensah</v>
      </c>
      <c r="C344" s="27" t="str">
        <v>Not Available</v>
      </c>
      <c r="D344" s="27" t="str">
        <v>Inactive</v>
      </c>
      <c r="E344" s="27" t="str">
        <v>Brian Otieno</v>
      </c>
      <c r="F344" s="27" t="str">
        <v>amaka_mensah@teamapt.co</v>
      </c>
      <c r="G344" s="27" t="str">
        <v>Valid</v>
      </c>
      <c r="H344" s="27" t="str">
        <v>0297729161</v>
      </c>
      <c r="I344" s="27" t="str">
        <v>Valid</v>
      </c>
      <c r="J344" s="27" t="str">
        <v>Incomplete</v>
      </c>
      <c r="K344" s="27" t="str">
        <v>No</v>
      </c>
      <c r="L344" s="27">
        <v>60</v>
      </c>
      <c r="M344" s="27" t="str">
        <v>Incomplete Profile</v>
      </c>
    </row>
    <row r="345" spans="1:13" x14ac:dyDescent="0.25">
      <c r="A345" s="27" t="str">
        <v>CUST-01284</v>
      </c>
      <c r="B345" s="27" t="str">
        <v>Babatunde Mensah</v>
      </c>
      <c r="C345" s="27" t="str">
        <v>Not Available</v>
      </c>
      <c r="D345" s="27" t="str">
        <v>Opportunity</v>
      </c>
      <c r="E345" s="27" t="str">
        <v>Kemi Balogun</v>
      </c>
      <c r="F345" s="27" t="str">
        <v>babatunde.mensah@echohubltd.co</v>
      </c>
      <c r="G345" s="27" t="str">
        <v>Valid</v>
      </c>
      <c r="H345" s="27" t="str">
        <v>+49 276 471 424</v>
      </c>
      <c r="I345" s="27" t="str">
        <v>Valid</v>
      </c>
      <c r="J345" s="27" t="str">
        <v>Incomplete</v>
      </c>
      <c r="K345" s="27" t="str">
        <v>No</v>
      </c>
      <c r="L345" s="27">
        <v>60</v>
      </c>
      <c r="M345" s="27" t="str">
        <v>Incomplete Profile</v>
      </c>
    </row>
    <row r="346" spans="1:13" x14ac:dyDescent="0.25">
      <c r="A346" s="27" t="str">
        <v>CUST-03653</v>
      </c>
      <c r="B346" s="27" t="str">
        <v>Joy Murphy</v>
      </c>
      <c r="C346" s="27" t="str">
        <v>Not Available</v>
      </c>
      <c r="D346" s="27" t="str">
        <v>Inactive</v>
      </c>
      <c r="E346" s="27" t="str">
        <v>Sandra Eze</v>
      </c>
      <c r="F346" s="27" t="str">
        <v>joy.murphy@moniepoint.ng</v>
      </c>
      <c r="G346" s="27" t="str">
        <v>Valid</v>
      </c>
      <c r="H346" s="27" t="str">
        <v>+31833427098</v>
      </c>
      <c r="I346" s="27" t="str">
        <v>Valid</v>
      </c>
      <c r="J346" s="27" t="str">
        <v>Incomplete</v>
      </c>
      <c r="K346" s="27" t="str">
        <v>No</v>
      </c>
      <c r="L346" s="27">
        <v>60</v>
      </c>
      <c r="M346" s="27" t="str">
        <v>Incomplete Profile</v>
      </c>
    </row>
    <row r="347" spans="1:13" x14ac:dyDescent="0.25">
      <c r="A347" s="27" t="str">
        <v>CUST-02187</v>
      </c>
      <c r="B347" s="27" t="str">
        <v>Jones</v>
      </c>
      <c r="C347" s="27" t="str">
        <v>Paydigital Inc</v>
      </c>
      <c r="D347" s="27" t="str">
        <v>Inactive</v>
      </c>
      <c r="E347" s="27" t="str">
        <v>Daniel Olatunji</v>
      </c>
      <c r="F347" s="27" t="str">
        <v>emmanuel.jones@gmail.com</v>
      </c>
      <c r="G347" s="27" t="str">
        <v>Valid</v>
      </c>
      <c r="H347" s="27" t="str">
        <v>+1-989-980907</v>
      </c>
      <c r="I347" s="27" t="str">
        <v>Valid</v>
      </c>
      <c r="J347" s="27" t="str">
        <v>Incomplete</v>
      </c>
      <c r="K347" s="27" t="str">
        <v>No</v>
      </c>
      <c r="L347" s="27">
        <v>60</v>
      </c>
      <c r="M347" s="27" t="str">
        <v>Incomplete Profile</v>
      </c>
    </row>
    <row r="348" spans="1:13" x14ac:dyDescent="0.25">
      <c r="A348" s="27" t="str">
        <v>CUST-04379</v>
      </c>
      <c r="B348" s="27" t="str">
        <v>Tope</v>
      </c>
      <c r="C348" s="27" t="str">
        <v>Coreai</v>
      </c>
      <c r="D348" s="27" t="str">
        <v>Inactive</v>
      </c>
      <c r="E348" s="27" t="str">
        <v>Brian Otieno</v>
      </c>
      <c r="F348" s="27" t="str">
        <v>tope.al-farsi@yahoo.com</v>
      </c>
      <c r="G348" s="27" t="str">
        <v>Valid</v>
      </c>
      <c r="H348" s="27" t="str">
        <v>0667714531</v>
      </c>
      <c r="I348" s="27" t="str">
        <v>Valid</v>
      </c>
      <c r="J348" s="27" t="str">
        <v>Incomplete</v>
      </c>
      <c r="K348" s="27" t="str">
        <v>No</v>
      </c>
      <c r="L348" s="27">
        <v>60</v>
      </c>
      <c r="M348" s="27" t="str">
        <v>Incomplete Profile</v>
      </c>
    </row>
    <row r="349" spans="1:13" x14ac:dyDescent="0.25">
      <c r="A349" s="27" t="str">
        <v>CUST-04995</v>
      </c>
      <c r="B349" s="27" t="str">
        <v>Fatima</v>
      </c>
      <c r="C349" s="27" t="str">
        <v>Datalogistics</v>
      </c>
      <c r="D349" s="27" t="str">
        <v>Prospect</v>
      </c>
      <c r="E349" s="27" t="str">
        <v>Grace Mensah</v>
      </c>
      <c r="F349" s="27" t="str">
        <v>fatima_nwankwo@gmail.com</v>
      </c>
      <c r="G349" s="27" t="str">
        <v>Valid</v>
      </c>
      <c r="H349" s="27" t="str">
        <v>+971593693589</v>
      </c>
      <c r="I349" s="27" t="str">
        <v>Valid</v>
      </c>
      <c r="J349" s="27" t="str">
        <v>Incomplete</v>
      </c>
      <c r="K349" s="27" t="str">
        <v>No</v>
      </c>
      <c r="L349" s="27">
        <v>60</v>
      </c>
      <c r="M349" s="27" t="str">
        <v>Incomplete Profile</v>
      </c>
    </row>
    <row r="350" spans="1:13" x14ac:dyDescent="0.25">
      <c r="A350" s="27" t="str">
        <v>CUST-02708</v>
      </c>
      <c r="B350" s="27" t="str">
        <v>James Nwosu</v>
      </c>
      <c r="C350" s="27" t="str">
        <v>Not Available</v>
      </c>
      <c r="D350" s="27" t="str">
        <v>Lead</v>
      </c>
      <c r="E350" s="27" t="str">
        <v>Grace Mensah</v>
      </c>
      <c r="F350" s="27" t="str">
        <v>james.nwosu@yahoo.com</v>
      </c>
      <c r="G350" s="27" t="str">
        <v>Valid</v>
      </c>
      <c r="H350" s="27" t="str">
        <v>+254-480-573588</v>
      </c>
      <c r="I350" s="27" t="str">
        <v>Valid</v>
      </c>
      <c r="J350" s="27" t="str">
        <v>Incomplete</v>
      </c>
      <c r="K350" s="27" t="str">
        <v>No</v>
      </c>
      <c r="L350" s="27">
        <v>60</v>
      </c>
      <c r="M350" s="27" t="str">
        <v>Incomplete Profile</v>
      </c>
    </row>
    <row r="351" spans="1:13" x14ac:dyDescent="0.25">
      <c r="A351" s="27" t="str">
        <v>CUST-03909</v>
      </c>
      <c r="B351" s="27" t="str">
        <v>Amina Oladele</v>
      </c>
      <c r="C351" s="27" t="str">
        <v>Not Available</v>
      </c>
      <c r="D351" s="27" t="str">
        <v>Lead</v>
      </c>
      <c r="E351" s="27" t="str">
        <v>Tola Adeniyi</v>
      </c>
      <c r="F351" s="27" t="str">
        <v>amina.oladele@yahoo.com</v>
      </c>
      <c r="G351" s="27" t="str">
        <v>Valid</v>
      </c>
      <c r="H351" s="27" t="str">
        <v>+44 623 940 368</v>
      </c>
      <c r="I351" s="27" t="str">
        <v>Valid</v>
      </c>
      <c r="J351" s="27" t="str">
        <v>Incomplete</v>
      </c>
      <c r="K351" s="27" t="str">
        <v>No</v>
      </c>
      <c r="L351" s="27">
        <v>60</v>
      </c>
      <c r="M351" s="27" t="str">
        <v>Incomplete Profile</v>
      </c>
    </row>
    <row r="352" spans="1:13" x14ac:dyDescent="0.25">
      <c r="A352" s="27" t="str">
        <v>CUST-00349</v>
      </c>
      <c r="B352" s="27" t="str">
        <v>Al-Farsi</v>
      </c>
      <c r="C352" s="27" t="str">
        <v>Teamapt</v>
      </c>
      <c r="D352" s="27" t="str">
        <v>Lead</v>
      </c>
      <c r="E352" s="27" t="str">
        <v>James Carter</v>
      </c>
      <c r="F352" s="27" t="str">
        <v>niyi.al-farsi@yahoo.com</v>
      </c>
      <c r="G352" s="27" t="str">
        <v>Valid</v>
      </c>
      <c r="H352" s="27" t="str">
        <v>+31 045 195 778</v>
      </c>
      <c r="I352" s="27" t="str">
        <v>Valid</v>
      </c>
      <c r="J352" s="27" t="str">
        <v>Incomplete</v>
      </c>
      <c r="K352" s="27" t="str">
        <v>No</v>
      </c>
      <c r="L352" s="27">
        <v>60</v>
      </c>
      <c r="M352" s="27" t="str">
        <v>Incomplete Profile</v>
      </c>
    </row>
    <row r="353" spans="1:13" x14ac:dyDescent="0.25">
      <c r="A353" s="27" t="str">
        <v>CUST-02198</v>
      </c>
      <c r="B353" s="27" t="str">
        <v>Adaeze Idris</v>
      </c>
      <c r="C353" s="27" t="str">
        <v>Not Available</v>
      </c>
      <c r="D353" s="27" t="str">
        <v>Lead</v>
      </c>
      <c r="E353" s="27" t="str">
        <v>Kemi Balogun</v>
      </c>
      <c r="F353" s="27" t="str">
        <v>adaeze_idris@yahoo.com</v>
      </c>
      <c r="G353" s="27" t="str">
        <v>Valid</v>
      </c>
      <c r="H353" s="27" t="str">
        <v>+234-915-327639</v>
      </c>
      <c r="I353" s="27" t="str">
        <v>Valid</v>
      </c>
      <c r="J353" s="27" t="str">
        <v>Incomplete</v>
      </c>
      <c r="K353" s="27" t="str">
        <v>No</v>
      </c>
      <c r="L353" s="27">
        <v>60</v>
      </c>
      <c r="M353" s="27" t="str">
        <v>Incomplete Profile</v>
      </c>
    </row>
    <row r="354" spans="1:13" x14ac:dyDescent="0.25">
      <c r="A354" s="27" t="str">
        <v>CUST-03199</v>
      </c>
      <c r="B354" s="27" t="str">
        <v>Tobi</v>
      </c>
      <c r="C354" s="27" t="str">
        <v>Paystack</v>
      </c>
      <c r="D354" s="27" t="str">
        <v>Prospect</v>
      </c>
      <c r="E354" s="27" t="str">
        <v>Tola Adeniyi</v>
      </c>
      <c r="F354" s="27" t="str">
        <v>tobi_oladele@paystack.com</v>
      </c>
      <c r="G354" s="27" t="str">
        <v>Valid</v>
      </c>
      <c r="H354" s="27" t="str">
        <v>+49-958-129789</v>
      </c>
      <c r="I354" s="27" t="str">
        <v>Valid</v>
      </c>
      <c r="J354" s="27" t="str">
        <v>Incomplete</v>
      </c>
      <c r="K354" s="27" t="str">
        <v>No</v>
      </c>
      <c r="L354" s="27">
        <v>60</v>
      </c>
      <c r="M354" s="27" t="str">
        <v>Incomplete Profile</v>
      </c>
    </row>
    <row r="355" spans="1:13" x14ac:dyDescent="0.25">
      <c r="A355" s="27" t="str">
        <v>CUST-00548</v>
      </c>
      <c r="B355" s="27" t="str">
        <v>Mark Khan</v>
      </c>
      <c r="C355" s="27" t="str">
        <v>Not Available</v>
      </c>
      <c r="D355" s="27" t="str">
        <v>Customer</v>
      </c>
      <c r="E355" s="27" t="str">
        <v>Aisha Mohammed</v>
      </c>
      <c r="F355" s="27" t="str">
        <v>mark_khan@jumia.ng</v>
      </c>
      <c r="G355" s="27" t="str">
        <v>Valid</v>
      </c>
      <c r="H355" s="27" t="str">
        <v>+234290739928</v>
      </c>
      <c r="I355" s="27" t="str">
        <v>Valid</v>
      </c>
      <c r="J355" s="27" t="str">
        <v>Incomplete</v>
      </c>
      <c r="K355" s="27" t="str">
        <v>No</v>
      </c>
      <c r="L355" s="27">
        <v>60</v>
      </c>
      <c r="M355" s="27" t="str">
        <v>Incomplete Profile</v>
      </c>
    </row>
    <row r="356" spans="1:13" x14ac:dyDescent="0.25">
      <c r="A356" s="27" t="str">
        <v>CUST-00299</v>
      </c>
      <c r="B356" s="27" t="str">
        <v>Ifeanyi Brown</v>
      </c>
      <c r="C356" s="27" t="str">
        <v>Not Available</v>
      </c>
      <c r="D356" s="27" t="str">
        <v>Qualified</v>
      </c>
      <c r="E356" s="27" t="str">
        <v>Sandra Eze</v>
      </c>
      <c r="F356" s="27" t="str">
        <v>ifeanyi_brown@outlook.com</v>
      </c>
      <c r="G356" s="27" t="str">
        <v>Valid</v>
      </c>
      <c r="H356" s="27" t="str">
        <v>0515888636</v>
      </c>
      <c r="I356" s="27" t="str">
        <v>Valid</v>
      </c>
      <c r="J356" s="27" t="str">
        <v>Incomplete</v>
      </c>
      <c r="K356" s="27" t="str">
        <v>No</v>
      </c>
      <c r="L356" s="27">
        <v>60</v>
      </c>
      <c r="M356" s="27" t="str">
        <v>Incomplete Profile</v>
      </c>
    </row>
    <row r="357" spans="1:13" x14ac:dyDescent="0.25">
      <c r="A357" s="27" t="str">
        <v>CUST-02080</v>
      </c>
      <c r="B357" s="27" t="str">
        <v>Afolabi</v>
      </c>
      <c r="C357" s="27" t="str">
        <v>Corecommerce</v>
      </c>
      <c r="D357" s="27" t="str">
        <v>Customer</v>
      </c>
      <c r="E357" s="27" t="str">
        <v>Daniel Olatunji</v>
      </c>
      <c r="F357" s="27" t="str">
        <v>ngozi_afolabi@yahoo.com</v>
      </c>
      <c r="G357" s="27" t="str">
        <v>Valid</v>
      </c>
      <c r="H357" s="27" t="str">
        <v>0573641492</v>
      </c>
      <c r="I357" s="27" t="str">
        <v>Valid</v>
      </c>
      <c r="J357" s="27" t="str">
        <v>Incomplete</v>
      </c>
      <c r="K357" s="27" t="str">
        <v>No</v>
      </c>
      <c r="L357" s="27">
        <v>60</v>
      </c>
      <c r="M357" s="27" t="str">
        <v>Incomplete Profile</v>
      </c>
    </row>
    <row r="358" spans="1:13" x14ac:dyDescent="0.25">
      <c r="A358" s="27" t="str">
        <v>CUST-00622</v>
      </c>
      <c r="B358" s="27" t="str">
        <v>Mwangi</v>
      </c>
      <c r="C358" s="27" t="str">
        <v>Moniepoint</v>
      </c>
      <c r="D358" s="27" t="str">
        <v>Lead</v>
      </c>
      <c r="E358" s="27" t="str">
        <v>Aisha Mohammed</v>
      </c>
      <c r="F358" s="27" t="str">
        <v>thandiwe_mwangi@outlook.com</v>
      </c>
      <c r="G358" s="27" t="str">
        <v>Valid</v>
      </c>
      <c r="H358" s="27" t="str">
        <v>+234-685-135381</v>
      </c>
      <c r="I358" s="27" t="str">
        <v>Valid</v>
      </c>
      <c r="J358" s="27" t="str">
        <v>Incomplete</v>
      </c>
      <c r="K358" s="27" t="str">
        <v>No</v>
      </c>
      <c r="L358" s="27">
        <v>60</v>
      </c>
      <c r="M358" s="27" t="str">
        <v>Incomplete Profile</v>
      </c>
    </row>
    <row r="359" spans="1:13" x14ac:dyDescent="0.25">
      <c r="A359" s="27" t="str">
        <v>CUST-04264</v>
      </c>
      <c r="B359" s="27" t="str">
        <v>Williams</v>
      </c>
      <c r="C359" s="27" t="str">
        <v>Leadfinance Inc</v>
      </c>
      <c r="D359" s="27" t="str">
        <v>Lead</v>
      </c>
      <c r="E359" s="27" t="str">
        <v>Daniel Olatunji</v>
      </c>
      <c r="F359" s="27" t="str">
        <v>adebayo.williams@outlook.com</v>
      </c>
      <c r="G359" s="27" t="str">
        <v>Valid</v>
      </c>
      <c r="H359" s="27" t="str">
        <v>0484343627</v>
      </c>
      <c r="I359" s="27" t="str">
        <v>Valid</v>
      </c>
      <c r="J359" s="27" t="str">
        <v>Incomplete</v>
      </c>
      <c r="K359" s="27" t="str">
        <v>No</v>
      </c>
      <c r="L359" s="27">
        <v>60</v>
      </c>
      <c r="M359" s="27" t="str">
        <v>Incomplete Profile</v>
      </c>
    </row>
    <row r="360" spans="1:13" x14ac:dyDescent="0.25">
      <c r="A360" s="27" t="str">
        <v>CUST-04947</v>
      </c>
      <c r="B360" s="27" t="str">
        <v>Bashir</v>
      </c>
      <c r="C360" s="27" t="str">
        <v>Swiftsystems Inc</v>
      </c>
      <c r="D360" s="27" t="str">
        <v>Customer</v>
      </c>
      <c r="E360" s="27" t="str">
        <v>Grace Mensah</v>
      </c>
      <c r="F360" s="27" t="str">
        <v>bashirokorie@gmail.com</v>
      </c>
      <c r="G360" s="27" t="str">
        <v>Valid</v>
      </c>
      <c r="H360" s="27" t="str">
        <v>0523065413</v>
      </c>
      <c r="I360" s="27" t="str">
        <v>Valid</v>
      </c>
      <c r="J360" s="27" t="str">
        <v>Incomplete</v>
      </c>
      <c r="K360" s="27" t="str">
        <v>No</v>
      </c>
      <c r="L360" s="27">
        <v>60</v>
      </c>
      <c r="M360" s="27" t="str">
        <v>Incomplete Profile</v>
      </c>
    </row>
    <row r="361" spans="1:13" x14ac:dyDescent="0.25">
      <c r="A361" s="27" t="str">
        <v>CUST-03725</v>
      </c>
      <c r="B361" s="27" t="str">
        <v>Liam Naidoo</v>
      </c>
      <c r="C361" s="27" t="str">
        <v>Not Available</v>
      </c>
      <c r="D361" s="27" t="str">
        <v>Prospect</v>
      </c>
      <c r="E361" s="27" t="str">
        <v>Kemi Balogun</v>
      </c>
      <c r="F361" s="27" t="str">
        <v>liam.naidoo@outlook.com</v>
      </c>
      <c r="G361" s="27" t="str">
        <v>Valid</v>
      </c>
      <c r="H361" s="27" t="str">
        <v>0294488728</v>
      </c>
      <c r="I361" s="27" t="str">
        <v>Valid</v>
      </c>
      <c r="J361" s="27" t="str">
        <v>Incomplete</v>
      </c>
      <c r="K361" s="27" t="str">
        <v>No</v>
      </c>
      <c r="L361" s="27">
        <v>60</v>
      </c>
      <c r="M361" s="27" t="str">
        <v>Incomplete Profile</v>
      </c>
    </row>
    <row r="362" spans="1:13" x14ac:dyDescent="0.25">
      <c r="A362" s="27" t="str">
        <v>CUST-03479</v>
      </c>
      <c r="B362" s="27" t="str">
        <v>Makinde</v>
      </c>
      <c r="C362" s="27" t="str">
        <v>Konga</v>
      </c>
      <c r="D362" s="27" t="str">
        <v>Prospect</v>
      </c>
      <c r="E362" s="27" t="str">
        <v>Grace Mensah</v>
      </c>
      <c r="F362" s="27" t="str">
        <v>usman.makinde@outlook.com</v>
      </c>
      <c r="G362" s="27" t="str">
        <v>Valid</v>
      </c>
      <c r="H362" s="27" t="str">
        <v>+353 949 855 312</v>
      </c>
      <c r="I362" s="27" t="str">
        <v>Valid</v>
      </c>
      <c r="J362" s="27" t="str">
        <v>Incomplete</v>
      </c>
      <c r="K362" s="27" t="str">
        <v>No</v>
      </c>
      <c r="L362" s="27">
        <v>60</v>
      </c>
      <c r="M362" s="27" t="str">
        <v>Incomplete Profile</v>
      </c>
    </row>
    <row r="363" spans="1:13" x14ac:dyDescent="0.25">
      <c r="A363" s="27" t="str">
        <v>CUST-01493</v>
      </c>
      <c r="B363" s="27" t="str">
        <v>Fatuma Musa</v>
      </c>
      <c r="C363" s="27" t="str">
        <v>Not Available</v>
      </c>
      <c r="D363" s="27" t="str">
        <v>Lead</v>
      </c>
      <c r="E363" s="27" t="str">
        <v>Michael Bello</v>
      </c>
      <c r="F363" s="27" t="str">
        <v>fatuma_musa@outlook.com</v>
      </c>
      <c r="G363" s="27" t="str">
        <v>Valid</v>
      </c>
      <c r="H363" s="27" t="str">
        <v>+254 786 859 222</v>
      </c>
      <c r="I363" s="27" t="str">
        <v>Valid</v>
      </c>
      <c r="J363" s="27" t="str">
        <v>Incomplete</v>
      </c>
      <c r="K363" s="27" t="str">
        <v>No</v>
      </c>
      <c r="L363" s="27">
        <v>60</v>
      </c>
      <c r="M363" s="27" t="str">
        <v>Incomplete Profile</v>
      </c>
    </row>
    <row r="364" spans="1:13" x14ac:dyDescent="0.25">
      <c r="A364" s="27" t="str">
        <v>CUST-02725</v>
      </c>
      <c r="B364" s="27" t="str">
        <v>Zainab Orji</v>
      </c>
      <c r="C364" s="27" t="str">
        <v>Not Available</v>
      </c>
      <c r="D364" s="27" t="str">
        <v>Customer</v>
      </c>
      <c r="E364" s="27" t="str">
        <v>Daniel Olatunji</v>
      </c>
      <c r="F364" s="27" t="str">
        <v>zainab_orji@gmail.com</v>
      </c>
      <c r="G364" s="27" t="str">
        <v>Valid</v>
      </c>
      <c r="H364" s="27" t="str">
        <v>+254117132233</v>
      </c>
      <c r="I364" s="27" t="str">
        <v>Valid</v>
      </c>
      <c r="J364" s="27" t="str">
        <v>Incomplete</v>
      </c>
      <c r="K364" s="27" t="str">
        <v>No</v>
      </c>
      <c r="L364" s="27">
        <v>60</v>
      </c>
      <c r="M364" s="27" t="str">
        <v>Incomplete Profile</v>
      </c>
    </row>
    <row r="365" spans="1:13" x14ac:dyDescent="0.25">
      <c r="A365" s="27" t="str">
        <v>CUST-03328</v>
      </c>
      <c r="B365" s="27" t="str">
        <v>Blessing</v>
      </c>
      <c r="C365" s="27" t="str">
        <v>Hivedigital</v>
      </c>
      <c r="D365" s="27" t="str">
        <v>Qualified</v>
      </c>
      <c r="E365" s="27" t="str">
        <v>Michael Bello</v>
      </c>
      <c r="F365" s="27" t="str">
        <v>blessingpatel@hivedigital.africa</v>
      </c>
      <c r="G365" s="27" t="str">
        <v>Valid</v>
      </c>
      <c r="H365" s="27" t="str">
        <v>+49158214451</v>
      </c>
      <c r="I365" s="27" t="str">
        <v>Valid</v>
      </c>
      <c r="J365" s="27" t="str">
        <v>Incomplete</v>
      </c>
      <c r="K365" s="27" t="str">
        <v>No</v>
      </c>
      <c r="L365" s="27">
        <v>60</v>
      </c>
      <c r="M365" s="27" t="str">
        <v>Incomplete Profile</v>
      </c>
    </row>
    <row r="366" spans="1:13" x14ac:dyDescent="0.25">
      <c r="A366" s="27" t="str">
        <v>CUST-00452</v>
      </c>
      <c r="B366" s="27" t="str">
        <v>Aliyu Adewale</v>
      </c>
      <c r="C366" s="27" t="str">
        <v>Not Available</v>
      </c>
      <c r="D366" s="27" t="str">
        <v>Lead</v>
      </c>
      <c r="E366" s="27" t="str">
        <v>Michael Bello</v>
      </c>
      <c r="F366" s="27" t="str">
        <v>aliyuadewale@yahoo.com</v>
      </c>
      <c r="G366" s="27" t="str">
        <v>Valid</v>
      </c>
      <c r="H366" s="27" t="str">
        <v>+44680186774</v>
      </c>
      <c r="I366" s="27" t="str">
        <v>Valid</v>
      </c>
      <c r="J366" s="27" t="str">
        <v>Incomplete</v>
      </c>
      <c r="K366" s="27" t="str">
        <v>No</v>
      </c>
      <c r="L366" s="27">
        <v>60</v>
      </c>
      <c r="M366" s="27" t="str">
        <v>Incomplete Profile</v>
      </c>
    </row>
    <row r="367" spans="1:13" x14ac:dyDescent="0.25">
      <c r="A367" s="27" t="str">
        <v>CUST-03514</v>
      </c>
      <c r="B367" s="27" t="str">
        <v>Yusuf</v>
      </c>
      <c r="C367" s="27" t="str">
        <v>Novatech Gmbh</v>
      </c>
      <c r="D367" s="27" t="str">
        <v>Customer</v>
      </c>
      <c r="E367" s="27" t="str">
        <v>Aisha Mohammed</v>
      </c>
      <c r="F367" s="27" t="str">
        <v>yusuf.adeyemi@yahoo.com</v>
      </c>
      <c r="G367" s="27" t="str">
        <v>Valid</v>
      </c>
      <c r="H367" s="27" t="str">
        <v>0240073193</v>
      </c>
      <c r="I367" s="27" t="str">
        <v>Valid</v>
      </c>
      <c r="J367" s="27" t="str">
        <v>Incomplete</v>
      </c>
      <c r="K367" s="27" t="str">
        <v>No</v>
      </c>
      <c r="L367" s="27">
        <v>60</v>
      </c>
      <c r="M367" s="27" t="str">
        <v>Incomplete Profile</v>
      </c>
    </row>
    <row r="368" spans="1:13" x14ac:dyDescent="0.25">
      <c r="A368" s="27" t="str">
        <v>CUST-03531</v>
      </c>
      <c r="B368" s="27" t="str">
        <v>Tope Naidoo</v>
      </c>
      <c r="C368" s="27" t="str">
        <v>Not Available</v>
      </c>
      <c r="D368" s="27" t="str">
        <v>Customer</v>
      </c>
      <c r="E368" s="27" t="str">
        <v>Michael Bello</v>
      </c>
      <c r="F368" s="27" t="str">
        <v>topenaidoo@hotmail.com</v>
      </c>
      <c r="G368" s="27" t="str">
        <v>Valid</v>
      </c>
      <c r="H368" s="27" t="str">
        <v>0695398534</v>
      </c>
      <c r="I368" s="27" t="str">
        <v>Valid</v>
      </c>
      <c r="J368" s="27" t="str">
        <v>Incomplete</v>
      </c>
      <c r="K368" s="27" t="str">
        <v>No</v>
      </c>
      <c r="L368" s="27">
        <v>60</v>
      </c>
      <c r="M368" s="27" t="str">
        <v>Incomplete Profile</v>
      </c>
    </row>
    <row r="369" spans="1:13" x14ac:dyDescent="0.25">
      <c r="A369" s="27" t="str">
        <v>CUST-04371</v>
      </c>
      <c r="B369" s="27" t="str">
        <v>James</v>
      </c>
      <c r="C369" s="27" t="str">
        <v>Wave</v>
      </c>
      <c r="D369" s="27" t="str">
        <v>Lead</v>
      </c>
      <c r="E369" s="27" t="str">
        <v>Kemi Balogun</v>
      </c>
      <c r="F369" s="27" t="str">
        <v>jamesvandermerwe@outlook.com</v>
      </c>
      <c r="G369" s="27" t="str">
        <v>Valid</v>
      </c>
      <c r="H369" s="27" t="str">
        <v>+1 941 307 794</v>
      </c>
      <c r="I369" s="27" t="str">
        <v>Valid</v>
      </c>
      <c r="J369" s="27" t="str">
        <v>Incomplete</v>
      </c>
      <c r="K369" s="27" t="str">
        <v>No</v>
      </c>
      <c r="L369" s="27">
        <v>60</v>
      </c>
      <c r="M369" s="27" t="str">
        <v>Incomplete Profile</v>
      </c>
    </row>
    <row r="370" spans="1:13" x14ac:dyDescent="0.25">
      <c r="A370" s="27" t="str">
        <v>CUST-02637</v>
      </c>
      <c r="B370" s="27" t="str">
        <v>Garba</v>
      </c>
      <c r="C370" s="27" t="str">
        <v>Apexcommerce Llc</v>
      </c>
      <c r="D370" s="27" t="str">
        <v>Inactive</v>
      </c>
      <c r="E370" s="27" t="str">
        <v>Tola Adeniyi</v>
      </c>
      <c r="F370" s="27" t="str">
        <v>aisha_garba@hotmail.com</v>
      </c>
      <c r="G370" s="27" t="str">
        <v>Valid</v>
      </c>
      <c r="H370" s="27" t="str">
        <v>+49237183352</v>
      </c>
      <c r="I370" s="27" t="str">
        <v>Valid</v>
      </c>
      <c r="J370" s="27" t="str">
        <v>Incomplete</v>
      </c>
      <c r="K370" s="27" t="str">
        <v>No</v>
      </c>
      <c r="L370" s="27">
        <v>60</v>
      </c>
      <c r="M370" s="27" t="str">
        <v>Incomplete Profile</v>
      </c>
    </row>
    <row r="371" spans="1:13" x14ac:dyDescent="0.25">
      <c r="A371" s="27" t="str">
        <v>CUST-02086</v>
      </c>
      <c r="B371" s="27" t="str">
        <v>Asante</v>
      </c>
      <c r="C371" s="27" t="str">
        <v>Gridhealth</v>
      </c>
      <c r="D371" s="27" t="str">
        <v>Opportunity</v>
      </c>
      <c r="E371" s="27" t="str">
        <v>Aisha Mohammed</v>
      </c>
      <c r="F371" s="27" t="str">
        <v>ikechukwu.asante@outlook.com</v>
      </c>
      <c r="G371" s="27" t="str">
        <v>Valid</v>
      </c>
      <c r="H371" s="27" t="str">
        <v>0021206632</v>
      </c>
      <c r="I371" s="27" t="str">
        <v>Valid</v>
      </c>
      <c r="J371" s="27" t="str">
        <v>Incomplete</v>
      </c>
      <c r="K371" s="27" t="str">
        <v>No</v>
      </c>
      <c r="L371" s="27">
        <v>60</v>
      </c>
      <c r="M371" s="27" t="str">
        <v>Incomplete Profile</v>
      </c>
    </row>
    <row r="372" spans="1:13" x14ac:dyDescent="0.25">
      <c r="A372" s="27" t="str">
        <v>CUST-02553</v>
      </c>
      <c r="B372" s="27" t="str">
        <v>Bashir</v>
      </c>
      <c r="C372" s="27" t="str">
        <v>Pulsehub</v>
      </c>
      <c r="D372" s="27" t="str">
        <v>Lead</v>
      </c>
      <c r="E372" s="27" t="str">
        <v>Kemi Balogun</v>
      </c>
      <c r="F372" s="27" t="str">
        <v>bashirmohammed@hotmail.com</v>
      </c>
      <c r="G372" s="27" t="str">
        <v>Valid</v>
      </c>
      <c r="H372" s="27" t="str">
        <v>0846613392</v>
      </c>
      <c r="I372" s="27" t="str">
        <v>Valid</v>
      </c>
      <c r="J372" s="27" t="str">
        <v>Incomplete</v>
      </c>
      <c r="K372" s="27" t="str">
        <v>No</v>
      </c>
      <c r="L372" s="27">
        <v>60</v>
      </c>
      <c r="M372" s="27" t="str">
        <v>Incomplete Profile</v>
      </c>
    </row>
    <row r="373" spans="1:13" x14ac:dyDescent="0.25">
      <c r="A373" s="27" t="str">
        <v>CUST-03213</v>
      </c>
      <c r="B373" s="27" t="str">
        <v>Maryam Afolabi</v>
      </c>
      <c r="C373" s="27" t="str">
        <v>Not Available</v>
      </c>
      <c r="D373" s="27" t="str">
        <v>Prospect</v>
      </c>
      <c r="E373" s="27" t="str">
        <v>Michael Bello</v>
      </c>
      <c r="F373" s="27" t="str">
        <v>maryamafolabi@gridanalyticsi.africa</v>
      </c>
      <c r="G373" s="27" t="str">
        <v>Valid</v>
      </c>
      <c r="H373" s="27" t="str">
        <v>+234-738-529260</v>
      </c>
      <c r="I373" s="27" t="str">
        <v>Valid</v>
      </c>
      <c r="J373" s="27" t="str">
        <v>Incomplete</v>
      </c>
      <c r="K373" s="27" t="str">
        <v>No</v>
      </c>
      <c r="L373" s="27">
        <v>60</v>
      </c>
      <c r="M373" s="27" t="str">
        <v>Incomplete Profile</v>
      </c>
    </row>
    <row r="374" spans="1:13" x14ac:dyDescent="0.25">
      <c r="A374" s="27" t="str">
        <v>CUST-03566</v>
      </c>
      <c r="B374" s="27" t="str">
        <v>Ifeoma Ogundimu</v>
      </c>
      <c r="C374" s="27" t="str">
        <v>Not Available</v>
      </c>
      <c r="D374" s="27" t="str">
        <v>Customer</v>
      </c>
      <c r="E374" s="27" t="str">
        <v>Brian Otieno</v>
      </c>
      <c r="F374" s="27" t="str">
        <v>ifeoma_ogundimu@outlook.com</v>
      </c>
      <c r="G374" s="27" t="str">
        <v>Valid</v>
      </c>
      <c r="H374" s="27" t="str">
        <v>+31 397 686 489</v>
      </c>
      <c r="I374" s="27" t="str">
        <v>Valid</v>
      </c>
      <c r="J374" s="27" t="str">
        <v>Incomplete</v>
      </c>
      <c r="K374" s="27" t="str">
        <v>No</v>
      </c>
      <c r="L374" s="27">
        <v>60</v>
      </c>
      <c r="M374" s="27" t="str">
        <v>Incomplete Profile</v>
      </c>
    </row>
    <row r="375" spans="1:13" x14ac:dyDescent="0.25">
      <c r="A375" s="27" t="str">
        <v>CUST-01893</v>
      </c>
      <c r="B375" s="27" t="str">
        <v>Tope</v>
      </c>
      <c r="C375" s="27" t="str">
        <v>Leadgroup Llc</v>
      </c>
      <c r="D375" s="27" t="str">
        <v>Lead</v>
      </c>
      <c r="E375" s="27" t="str">
        <v>Victor Okeke</v>
      </c>
      <c r="F375" s="27" t="str">
        <v>tope_balogun@gmail.com</v>
      </c>
      <c r="G375" s="27" t="str">
        <v>Valid</v>
      </c>
      <c r="H375" s="27" t="str">
        <v>+254-398-649354</v>
      </c>
      <c r="I375" s="27" t="str">
        <v>Valid</v>
      </c>
      <c r="J375" s="27" t="str">
        <v>Incomplete</v>
      </c>
      <c r="K375" s="27" t="str">
        <v>No</v>
      </c>
      <c r="L375" s="27">
        <v>60</v>
      </c>
      <c r="M375" s="27" t="str">
        <v>Incomplete Profile</v>
      </c>
    </row>
    <row r="376" spans="1:13" x14ac:dyDescent="0.25">
      <c r="A376" s="27" t="str">
        <v>CUST-01132</v>
      </c>
      <c r="B376" s="27" t="str">
        <v>Balogun</v>
      </c>
      <c r="C376" s="27" t="str">
        <v>Paystack</v>
      </c>
      <c r="D376" s="27" t="str">
        <v>Qualified</v>
      </c>
      <c r="E376" s="27" t="str">
        <v>Daniel Olatunji</v>
      </c>
      <c r="F376" s="27" t="str">
        <v>jessica_balogun@outlook.com</v>
      </c>
      <c r="G376" s="27" t="str">
        <v>Valid</v>
      </c>
      <c r="H376" s="27" t="str">
        <v>+49 002 519 067</v>
      </c>
      <c r="I376" s="27" t="str">
        <v>Valid</v>
      </c>
      <c r="J376" s="27" t="str">
        <v>Incomplete</v>
      </c>
      <c r="K376" s="27" t="str">
        <v>No</v>
      </c>
      <c r="L376" s="27">
        <v>60</v>
      </c>
      <c r="M376" s="27" t="str">
        <v>Incomplete Profile</v>
      </c>
    </row>
    <row r="377" spans="1:13" x14ac:dyDescent="0.25">
      <c r="A377" s="27" t="str">
        <v>CUST-00031</v>
      </c>
      <c r="B377" s="27" t="str">
        <v>Kelly</v>
      </c>
      <c r="C377" s="27" t="str">
        <v>Quantaanalytics</v>
      </c>
      <c r="D377" s="27" t="str">
        <v>Inactive</v>
      </c>
      <c r="E377" s="27" t="str">
        <v>Aisha Mohammed</v>
      </c>
      <c r="F377" s="27" t="str">
        <v>sola.kelly@outlook.com</v>
      </c>
      <c r="G377" s="27" t="str">
        <v>Valid</v>
      </c>
      <c r="H377" s="27" t="str">
        <v>+234 244 510 762</v>
      </c>
      <c r="I377" s="27" t="str">
        <v>Valid</v>
      </c>
      <c r="J377" s="27" t="str">
        <v>Incomplete</v>
      </c>
      <c r="K377" s="27" t="str">
        <v>No</v>
      </c>
      <c r="L377" s="27">
        <v>60</v>
      </c>
      <c r="M377" s="27" t="str">
        <v>Incomplete Profile</v>
      </c>
    </row>
    <row r="378" spans="1:13" x14ac:dyDescent="0.25">
      <c r="A378" s="27" t="str">
        <v>CUST-01083</v>
      </c>
      <c r="B378" s="27" t="str">
        <v>Anyanwu</v>
      </c>
      <c r="C378" s="27" t="str">
        <v>Carbon</v>
      </c>
      <c r="D378" s="27" t="str">
        <v>Qualified</v>
      </c>
      <c r="E378" s="27" t="str">
        <v>Sandra Eze</v>
      </c>
      <c r="F378" s="27" t="str">
        <v>matthew.anyanwu@yahoo.com</v>
      </c>
      <c r="G378" s="27" t="str">
        <v>Valid</v>
      </c>
      <c r="H378" s="27" t="str">
        <v>+1-974-531459</v>
      </c>
      <c r="I378" s="27" t="str">
        <v>Valid</v>
      </c>
      <c r="J378" s="27" t="str">
        <v>Incomplete</v>
      </c>
      <c r="K378" s="27" t="str">
        <v>No</v>
      </c>
      <c r="L378" s="27">
        <v>60</v>
      </c>
      <c r="M378" s="27" t="str">
        <v>Incomplete Profile</v>
      </c>
    </row>
    <row r="379" spans="1:13" x14ac:dyDescent="0.25">
      <c r="A379" s="27" t="str">
        <v>CUST-01844</v>
      </c>
      <c r="B379" s="27" t="str">
        <v>Ibrahim</v>
      </c>
      <c r="C379" s="27" t="str">
        <v>Novahealth</v>
      </c>
      <c r="D379" s="27" t="str">
        <v>Qualified</v>
      </c>
      <c r="E379" s="27" t="str">
        <v>Kemi Balogun</v>
      </c>
      <c r="F379" s="27" t="str">
        <v>ibrahimmusa@gmail.com</v>
      </c>
      <c r="G379" s="27" t="str">
        <v>Valid</v>
      </c>
      <c r="H379" s="27" t="str">
        <v>0948477146</v>
      </c>
      <c r="I379" s="27" t="str">
        <v>Valid</v>
      </c>
      <c r="J379" s="27" t="str">
        <v>Incomplete</v>
      </c>
      <c r="K379" s="27" t="str">
        <v>No</v>
      </c>
      <c r="L379" s="27">
        <v>60</v>
      </c>
      <c r="M379" s="27" t="str">
        <v>Incomplete Profile</v>
      </c>
    </row>
    <row r="380" spans="1:13" x14ac:dyDescent="0.25">
      <c r="A380" s="27" t="str">
        <v>CUST-01267</v>
      </c>
      <c r="B380" s="27" t="str">
        <v>Adewale</v>
      </c>
      <c r="C380" s="27" t="str">
        <v>Datanetworks Ltd</v>
      </c>
      <c r="D380" s="27" t="str">
        <v>Lead</v>
      </c>
      <c r="E380" s="27" t="str">
        <v>Tola Adeniyi</v>
      </c>
      <c r="F380" s="27" t="str">
        <v>zainab.adewale@datanetworkslt.io</v>
      </c>
      <c r="G380" s="27" t="str">
        <v>Valid</v>
      </c>
      <c r="H380" s="27" t="str">
        <v>+971-832-786686</v>
      </c>
      <c r="I380" s="27" t="str">
        <v>Valid</v>
      </c>
      <c r="J380" s="27" t="str">
        <v>Incomplete</v>
      </c>
      <c r="K380" s="27" t="str">
        <v>No</v>
      </c>
      <c r="L380" s="27">
        <v>60</v>
      </c>
      <c r="M380" s="27" t="str">
        <v>Incomplete Profile</v>
      </c>
    </row>
    <row r="381" spans="1:13" x14ac:dyDescent="0.25">
      <c r="A381" s="27" t="str">
        <v>CUST-03721</v>
      </c>
      <c r="B381" s="27" t="str">
        <v>Mensah</v>
      </c>
      <c r="C381" s="27" t="str">
        <v>Wave</v>
      </c>
      <c r="D381" s="27" t="str">
        <v>Inactive</v>
      </c>
      <c r="E381" s="27" t="str">
        <v>Daniel Olatunji</v>
      </c>
      <c r="F381" s="27" t="str">
        <v>segunmensah@hotmail.com</v>
      </c>
      <c r="G381" s="27" t="str">
        <v>Valid</v>
      </c>
      <c r="H381" s="27" t="str">
        <v>+234 342 814 641</v>
      </c>
      <c r="I381" s="27" t="str">
        <v>Valid</v>
      </c>
      <c r="J381" s="27" t="str">
        <v>Incomplete</v>
      </c>
      <c r="K381" s="27" t="str">
        <v>No</v>
      </c>
      <c r="L381" s="27">
        <v>60</v>
      </c>
      <c r="M381" s="27" t="str">
        <v>Incomplete Profile</v>
      </c>
    </row>
    <row r="382" spans="1:13" x14ac:dyDescent="0.25">
      <c r="A382" s="27" t="str">
        <v>CUST-04886</v>
      </c>
      <c r="B382" s="27" t="str">
        <v>Ogundimu</v>
      </c>
      <c r="C382" s="27" t="str">
        <v>Primesystems</v>
      </c>
      <c r="D382" s="27" t="str">
        <v>Prospect</v>
      </c>
      <c r="E382" s="27" t="str">
        <v>Aisha Mohammed</v>
      </c>
      <c r="F382" s="27" t="str">
        <v>ahmed.ogundimu@gmail.com</v>
      </c>
      <c r="G382" s="27" t="str">
        <v>Valid</v>
      </c>
      <c r="H382" s="27" t="str">
        <v>+27012214207</v>
      </c>
      <c r="I382" s="27" t="str">
        <v>Valid</v>
      </c>
      <c r="J382" s="27" t="str">
        <v>Incomplete</v>
      </c>
      <c r="K382" s="27" t="str">
        <v>No</v>
      </c>
      <c r="L382" s="27">
        <v>60</v>
      </c>
      <c r="M382" s="27" t="str">
        <v>Incomplete Profile</v>
      </c>
    </row>
    <row r="383" spans="1:13" x14ac:dyDescent="0.25">
      <c r="A383" s="27" t="str">
        <v>CUST-02017</v>
      </c>
      <c r="B383" s="27" t="str">
        <v>Chidinma Okorie</v>
      </c>
      <c r="C383" s="27" t="str">
        <v>Not Available</v>
      </c>
      <c r="D383" s="27" t="str">
        <v>Churned</v>
      </c>
      <c r="E383" s="27" t="str">
        <v>Sandra Eze</v>
      </c>
      <c r="F383" s="27" t="str">
        <v>chidinmaokorie@outlook.com</v>
      </c>
      <c r="G383" s="27" t="str">
        <v>Valid</v>
      </c>
      <c r="H383" s="27" t="str">
        <v>+234-972-237091</v>
      </c>
      <c r="I383" s="27" t="str">
        <v>Valid</v>
      </c>
      <c r="J383" s="27" t="str">
        <v>Incomplete</v>
      </c>
      <c r="K383" s="27" t="str">
        <v>No</v>
      </c>
      <c r="L383" s="27">
        <v>60</v>
      </c>
      <c r="M383" s="27" t="str">
        <v>Incomplete Profile</v>
      </c>
    </row>
    <row r="384" spans="1:13" x14ac:dyDescent="0.25">
      <c r="A384" s="27" t="str">
        <v>CUST-02815</v>
      </c>
      <c r="B384" s="27" t="str">
        <v>Bello Orji</v>
      </c>
      <c r="C384" s="27" t="str">
        <v>Not Available</v>
      </c>
      <c r="D384" s="27" t="str">
        <v>Inactive</v>
      </c>
      <c r="E384" s="27" t="str">
        <v>Michael Bello</v>
      </c>
      <c r="F384" s="27" t="str">
        <v>belloorji@hotmail.com</v>
      </c>
      <c r="G384" s="27" t="str">
        <v>Valid</v>
      </c>
      <c r="H384" s="27" t="str">
        <v>+49-496-405431</v>
      </c>
      <c r="I384" s="27" t="str">
        <v>Valid</v>
      </c>
      <c r="J384" s="27" t="str">
        <v>Incomplete</v>
      </c>
      <c r="K384" s="27" t="str">
        <v>No</v>
      </c>
      <c r="L384" s="27">
        <v>60</v>
      </c>
      <c r="M384" s="27" t="str">
        <v>Incomplete Profile</v>
      </c>
    </row>
    <row r="385" spans="1:13" x14ac:dyDescent="0.25">
      <c r="A385" s="27" t="str">
        <v>CUST-00387</v>
      </c>
      <c r="B385" s="27" t="str">
        <v>Victor Otieno</v>
      </c>
      <c r="C385" s="27" t="str">
        <v>Not Available</v>
      </c>
      <c r="D385" s="27" t="str">
        <v>Customer</v>
      </c>
      <c r="E385" s="27" t="str">
        <v>Daniel Olatunji</v>
      </c>
      <c r="F385" s="27" t="str">
        <v>victorotieno@gmail.com</v>
      </c>
      <c r="G385" s="27" t="str">
        <v>Valid</v>
      </c>
      <c r="H385" s="27" t="str">
        <v>+44-745-493036</v>
      </c>
      <c r="I385" s="27" t="str">
        <v>Valid</v>
      </c>
      <c r="J385" s="27" t="str">
        <v>Incomplete</v>
      </c>
      <c r="K385" s="27" t="str">
        <v>No</v>
      </c>
      <c r="L385" s="27">
        <v>60</v>
      </c>
      <c r="M385" s="27" t="str">
        <v>Incomplete Profile</v>
      </c>
    </row>
    <row r="386" spans="1:13" x14ac:dyDescent="0.25">
      <c r="A386" s="27" t="str">
        <v>CUST-00724</v>
      </c>
      <c r="B386" s="27" t="str">
        <v>Daniel Obi</v>
      </c>
      <c r="C386" s="27" t="str">
        <v>Not Available</v>
      </c>
      <c r="D386" s="27" t="str">
        <v>Opportunity</v>
      </c>
      <c r="E386" s="27" t="str">
        <v>Michael Bello</v>
      </c>
      <c r="F386" s="27" t="str">
        <v>daniel.obi@yahoo.com</v>
      </c>
      <c r="G386" s="27" t="str">
        <v>Valid</v>
      </c>
      <c r="H386" s="27" t="str">
        <v>0361007701</v>
      </c>
      <c r="I386" s="27" t="str">
        <v>Valid</v>
      </c>
      <c r="J386" s="27" t="str">
        <v>Incomplete</v>
      </c>
      <c r="K386" s="27" t="str">
        <v>No</v>
      </c>
      <c r="L386" s="27">
        <v>60</v>
      </c>
      <c r="M386" s="27" t="str">
        <v>Incomplete Profile</v>
      </c>
    </row>
    <row r="387" spans="1:13" x14ac:dyDescent="0.25">
      <c r="A387" s="27" t="str">
        <v>CUST-03172</v>
      </c>
      <c r="B387" s="27" t="str">
        <v>Asante</v>
      </c>
      <c r="C387" s="27" t="str">
        <v>Paystack</v>
      </c>
      <c r="D387" s="27" t="str">
        <v>Customer</v>
      </c>
      <c r="E387" s="27" t="str">
        <v>Daniel Olatunji</v>
      </c>
      <c r="F387" s="27" t="str">
        <v>aliyuasante@gmail.com</v>
      </c>
      <c r="G387" s="27" t="str">
        <v>Valid</v>
      </c>
      <c r="H387" s="27" t="str">
        <v>+1 310 366 136</v>
      </c>
      <c r="I387" s="27" t="str">
        <v>Valid</v>
      </c>
      <c r="J387" s="27" t="str">
        <v>Incomplete</v>
      </c>
      <c r="K387" s="27" t="str">
        <v>No</v>
      </c>
      <c r="L387" s="27">
        <v>60</v>
      </c>
      <c r="M387" s="27" t="str">
        <v>Incomplete Profile</v>
      </c>
    </row>
    <row r="388" spans="1:13" x14ac:dyDescent="0.25">
      <c r="A388" s="27" t="str">
        <v>CUST-01938</v>
      </c>
      <c r="B388" s="27" t="str">
        <v>Khan</v>
      </c>
      <c r="C388" s="27" t="str">
        <v>Vaultlogic Ltd</v>
      </c>
      <c r="D388" s="27" t="str">
        <v>Customer</v>
      </c>
      <c r="E388" s="27" t="str">
        <v>James Carter</v>
      </c>
      <c r="F388" s="27" t="str">
        <v>folakekhan@hotmail.com</v>
      </c>
      <c r="G388" s="27" t="str">
        <v>Valid</v>
      </c>
      <c r="H388" s="27" t="str">
        <v>+44 959 053 044</v>
      </c>
      <c r="I388" s="27" t="str">
        <v>Valid</v>
      </c>
      <c r="J388" s="27" t="str">
        <v>Incomplete</v>
      </c>
      <c r="K388" s="27" t="str">
        <v>No</v>
      </c>
      <c r="L388" s="27">
        <v>60</v>
      </c>
      <c r="M388" s="27" t="str">
        <v>Incomplete Profile</v>
      </c>
    </row>
    <row r="389" spans="1:13" x14ac:dyDescent="0.25">
      <c r="A389" s="27" t="str">
        <v>CUST-03250</v>
      </c>
      <c r="B389" s="27" t="str">
        <v>Jones</v>
      </c>
      <c r="C389" s="27" t="str">
        <v>Corehealth Llc</v>
      </c>
      <c r="D389" s="27" t="str">
        <v>Customer</v>
      </c>
      <c r="E389" s="27" t="str">
        <v>Sandra Eze</v>
      </c>
      <c r="F389" s="27" t="str">
        <v>akinyijones@yahoo.com</v>
      </c>
      <c r="G389" s="27" t="str">
        <v>Valid</v>
      </c>
      <c r="H389" s="27" t="str">
        <v>+44-534-066816</v>
      </c>
      <c r="I389" s="27" t="str">
        <v>Valid</v>
      </c>
      <c r="J389" s="27" t="str">
        <v>Incomplete</v>
      </c>
      <c r="K389" s="27" t="str">
        <v>No</v>
      </c>
      <c r="L389" s="27">
        <v>60</v>
      </c>
      <c r="M389" s="27" t="str">
        <v>Incomplete Profile</v>
      </c>
    </row>
    <row r="390" spans="1:13" x14ac:dyDescent="0.25">
      <c r="A390" s="27" t="str">
        <v>CUST-04236</v>
      </c>
      <c r="B390" s="27" t="str">
        <v>Amani</v>
      </c>
      <c r="C390" s="27" t="str">
        <v>Mpesa Solutions</v>
      </c>
      <c r="D390" s="27" t="str">
        <v>Prospect</v>
      </c>
      <c r="E390" s="27" t="str">
        <v>Tola Adeniyi</v>
      </c>
      <c r="F390" s="27" t="str">
        <v>amanibello@gmail.com</v>
      </c>
      <c r="G390" s="27" t="str">
        <v>Valid</v>
      </c>
      <c r="H390" s="27" t="str">
        <v>+1037268836</v>
      </c>
      <c r="I390" s="27" t="str">
        <v>Valid</v>
      </c>
      <c r="J390" s="27" t="str">
        <v>Incomplete</v>
      </c>
      <c r="K390" s="27" t="str">
        <v>No</v>
      </c>
      <c r="L390" s="27">
        <v>60</v>
      </c>
      <c r="M390" s="27" t="str">
        <v>Incomplete Profile</v>
      </c>
    </row>
    <row r="391" spans="1:13" x14ac:dyDescent="0.25">
      <c r="A391" s="27" t="str">
        <v>CUST-00411</v>
      </c>
      <c r="B391" s="27" t="str">
        <v>Lawal</v>
      </c>
      <c r="C391" s="27" t="str">
        <v>Piggyvest</v>
      </c>
      <c r="D391" s="27" t="str">
        <v>Churned</v>
      </c>
      <c r="E391" s="27" t="str">
        <v>Aisha Mohammed</v>
      </c>
      <c r="F391" s="27" t="str">
        <v>usmanlawal@outlook.com</v>
      </c>
      <c r="G391" s="27" t="str">
        <v>Valid</v>
      </c>
      <c r="H391" s="27" t="str">
        <v>0660598678</v>
      </c>
      <c r="I391" s="27" t="str">
        <v>Valid</v>
      </c>
      <c r="J391" s="27" t="str">
        <v>Incomplete</v>
      </c>
      <c r="K391" s="27" t="str">
        <v>No</v>
      </c>
      <c r="L391" s="27">
        <v>60</v>
      </c>
      <c r="M391" s="27" t="str">
        <v>Incomplete Profile</v>
      </c>
    </row>
    <row r="392" spans="1:13" x14ac:dyDescent="0.25">
      <c r="A392" s="27" t="str">
        <v>CUST-01426</v>
      </c>
      <c r="B392" s="27" t="str">
        <v>Emeka</v>
      </c>
      <c r="C392" s="27" t="str">
        <v>Twiga Foods</v>
      </c>
      <c r="D392" s="27" t="str">
        <v>Inactive</v>
      </c>
      <c r="E392" s="27" t="str">
        <v>Victor Okeke</v>
      </c>
      <c r="F392" s="27" t="str">
        <v>emekaanyanwu@outlook.com</v>
      </c>
      <c r="G392" s="27" t="str">
        <v>Valid</v>
      </c>
      <c r="H392" s="27" t="str">
        <v>+49719023271</v>
      </c>
      <c r="I392" s="27" t="str">
        <v>Valid</v>
      </c>
      <c r="J392" s="27" t="str">
        <v>Incomplete</v>
      </c>
      <c r="K392" s="27" t="str">
        <v>No</v>
      </c>
      <c r="L392" s="27">
        <v>60</v>
      </c>
      <c r="M392" s="27" t="str">
        <v>Incomplete Profile</v>
      </c>
    </row>
    <row r="393" spans="1:13" x14ac:dyDescent="0.25">
      <c r="A393" s="27" t="str">
        <v>CUST-02866</v>
      </c>
      <c r="B393" s="27" t="str">
        <v>Emeka</v>
      </c>
      <c r="C393" s="27" t="str">
        <v>Vertexfinance</v>
      </c>
      <c r="D393" s="27" t="str">
        <v>Qualified</v>
      </c>
      <c r="E393" s="27" t="str">
        <v>Brian Otieno</v>
      </c>
      <c r="F393" s="27" t="str">
        <v>emeka_kamau@gmail.com</v>
      </c>
      <c r="G393" s="27" t="str">
        <v>Valid</v>
      </c>
      <c r="H393" s="27" t="str">
        <v>0759988229</v>
      </c>
      <c r="I393" s="27" t="str">
        <v>Valid</v>
      </c>
      <c r="J393" s="27" t="str">
        <v>Incomplete</v>
      </c>
      <c r="K393" s="27" t="str">
        <v>No</v>
      </c>
      <c r="L393" s="27">
        <v>60</v>
      </c>
      <c r="M393" s="27" t="str">
        <v>Incomplete Profile</v>
      </c>
    </row>
    <row r="394" spans="1:13" x14ac:dyDescent="0.25">
      <c r="A394" s="27" t="str">
        <v>CUST-01266</v>
      </c>
      <c r="B394" s="27" t="str">
        <v>Oladipo</v>
      </c>
      <c r="C394" s="27" t="str">
        <v>Piggyvest</v>
      </c>
      <c r="D394" s="27" t="str">
        <v>Customer</v>
      </c>
      <c r="E394" s="27" t="str">
        <v>Brian Otieno</v>
      </c>
      <c r="F394" s="27" t="str">
        <v>ryan.oladipo@gmail.com</v>
      </c>
      <c r="G394" s="27" t="str">
        <v>Valid</v>
      </c>
      <c r="H394" s="27" t="str">
        <v>+44310666465</v>
      </c>
      <c r="I394" s="27" t="str">
        <v>Valid</v>
      </c>
      <c r="J394" s="27" t="str">
        <v>Incomplete</v>
      </c>
      <c r="K394" s="27" t="str">
        <v>No</v>
      </c>
      <c r="L394" s="27">
        <v>60</v>
      </c>
      <c r="M394" s="27" t="str">
        <v>Incomplete Profile</v>
      </c>
    </row>
    <row r="395" spans="1:13" x14ac:dyDescent="0.25">
      <c r="A395" s="27" t="str">
        <v>CUST-03649</v>
      </c>
      <c r="B395" s="27" t="str">
        <v>Maryam</v>
      </c>
      <c r="C395" s="27" t="str">
        <v>Zenlogic Plc</v>
      </c>
      <c r="D395" s="27" t="str">
        <v>Customer</v>
      </c>
      <c r="E395" s="27" t="str">
        <v>Tola Adeniyi</v>
      </c>
      <c r="F395" s="27" t="str">
        <v>maryam.ogundimu@hotmail.com</v>
      </c>
      <c r="G395" s="27" t="str">
        <v>Valid</v>
      </c>
      <c r="H395" s="27" t="str">
        <v>+44 196 589 456</v>
      </c>
      <c r="I395" s="27" t="str">
        <v>Valid</v>
      </c>
      <c r="J395" s="27" t="str">
        <v>Incomplete</v>
      </c>
      <c r="K395" s="27" t="str">
        <v>No</v>
      </c>
      <c r="L395" s="27">
        <v>60</v>
      </c>
      <c r="M395" s="27" t="str">
        <v>Incomplete Profile</v>
      </c>
    </row>
    <row r="396" spans="1:13" x14ac:dyDescent="0.25">
      <c r="A396" s="27" t="str">
        <v>CUST-01033</v>
      </c>
      <c r="B396" s="27" t="str">
        <v>Aliyu</v>
      </c>
      <c r="C396" s="27" t="str">
        <v>Andela</v>
      </c>
      <c r="D396" s="27" t="str">
        <v>Customer</v>
      </c>
      <c r="E396" s="27" t="str">
        <v>Michael Bello</v>
      </c>
      <c r="F396" s="27" t="str">
        <v>wanjiru_aliyu@yahoo.com</v>
      </c>
      <c r="G396" s="27" t="str">
        <v>Valid</v>
      </c>
      <c r="H396" s="27" t="str">
        <v>+44 966 054 856</v>
      </c>
      <c r="I396" s="27" t="str">
        <v>Valid</v>
      </c>
      <c r="J396" s="27" t="str">
        <v>Incomplete</v>
      </c>
      <c r="K396" s="27" t="str">
        <v>No</v>
      </c>
      <c r="L396" s="27">
        <v>60</v>
      </c>
      <c r="M396" s="27" t="str">
        <v>Incomplete Profile</v>
      </c>
    </row>
    <row r="397" spans="1:13" x14ac:dyDescent="0.25">
      <c r="A397" s="27" t="str">
        <v>CUST-03646</v>
      </c>
      <c r="B397" s="27" t="str">
        <v>Naidoo</v>
      </c>
      <c r="C397" s="27" t="str">
        <v>Jumia</v>
      </c>
      <c r="D397" s="27" t="str">
        <v>Customer</v>
      </c>
      <c r="E397" s="27" t="str">
        <v>Grace Mensah</v>
      </c>
      <c r="F397" s="27" t="str">
        <v>maryamnaidoo@outlook.com</v>
      </c>
      <c r="G397" s="27" t="str">
        <v>Valid</v>
      </c>
      <c r="H397" s="27" t="str">
        <v>+234-937-811221</v>
      </c>
      <c r="I397" s="27" t="str">
        <v>Valid</v>
      </c>
      <c r="J397" s="27" t="str">
        <v>Incomplete</v>
      </c>
      <c r="K397" s="27" t="str">
        <v>No</v>
      </c>
      <c r="L397" s="27">
        <v>60</v>
      </c>
      <c r="M397" s="27" t="str">
        <v>Incomplete Profile</v>
      </c>
    </row>
    <row r="398" spans="1:13" x14ac:dyDescent="0.25">
      <c r="A398" s="27" t="str">
        <v>CUST-04267</v>
      </c>
      <c r="B398" s="27" t="str">
        <v>Amani Musa</v>
      </c>
      <c r="C398" s="27" t="str">
        <v>Not Available</v>
      </c>
      <c r="D398" s="27" t="str">
        <v>Prospect</v>
      </c>
      <c r="E398" s="27" t="str">
        <v>Michael Bello</v>
      </c>
      <c r="F398" s="27" t="str">
        <v>amani_musa@yahoo.com</v>
      </c>
      <c r="G398" s="27" t="str">
        <v>Valid</v>
      </c>
      <c r="H398" s="27" t="str">
        <v>0269144682</v>
      </c>
      <c r="I398" s="27" t="str">
        <v>Valid</v>
      </c>
      <c r="J398" s="27" t="str">
        <v>Incomplete</v>
      </c>
      <c r="K398" s="27" t="str">
        <v>No</v>
      </c>
      <c r="L398" s="27">
        <v>60</v>
      </c>
      <c r="M398" s="27" t="str">
        <v>Incomplete Profile</v>
      </c>
    </row>
    <row r="399" spans="1:13" x14ac:dyDescent="0.25">
      <c r="A399" s="27" t="str">
        <v>CUST-03756</v>
      </c>
      <c r="B399" s="27" t="str">
        <v>Adebayo</v>
      </c>
      <c r="C399" s="27" t="str">
        <v>Dangote Industries</v>
      </c>
      <c r="D399" s="27" t="str">
        <v>Lead</v>
      </c>
      <c r="E399" s="27" t="str">
        <v>Aisha Mohammed</v>
      </c>
      <c r="F399" s="27" t="str">
        <v>favour.adebayo@gmail.com</v>
      </c>
      <c r="G399" s="27" t="str">
        <v>Valid</v>
      </c>
      <c r="H399" s="27" t="str">
        <v>+254369594817</v>
      </c>
      <c r="I399" s="27" t="str">
        <v>Valid</v>
      </c>
      <c r="J399" s="27" t="str">
        <v>Incomplete</v>
      </c>
      <c r="K399" s="27" t="str">
        <v>No</v>
      </c>
      <c r="L399" s="27">
        <v>60</v>
      </c>
      <c r="M399" s="27" t="str">
        <v>Incomplete Profile</v>
      </c>
    </row>
    <row r="400" spans="1:13" x14ac:dyDescent="0.25">
      <c r="A400" s="27" t="str">
        <v>CUST-02775</v>
      </c>
      <c r="B400" s="27" t="str">
        <v>Jones</v>
      </c>
      <c r="C400" s="27" t="str">
        <v>Moniepoint</v>
      </c>
      <c r="D400" s="27" t="str">
        <v>Prospect</v>
      </c>
      <c r="E400" s="27" t="str">
        <v>Sandra Eze</v>
      </c>
      <c r="F400" s="27" t="str">
        <v>anke_jones@hotmail.com</v>
      </c>
      <c r="G400" s="27" t="str">
        <v>Valid</v>
      </c>
      <c r="H400" s="27" t="str">
        <v>0769625866</v>
      </c>
      <c r="I400" s="27" t="str">
        <v>Valid</v>
      </c>
      <c r="J400" s="27" t="str">
        <v>Incomplete</v>
      </c>
      <c r="K400" s="27" t="str">
        <v>No</v>
      </c>
      <c r="L400" s="27">
        <v>60</v>
      </c>
      <c r="M400" s="27" t="str">
        <v>Incomplete Profile</v>
      </c>
    </row>
    <row r="401" spans="1:13" x14ac:dyDescent="0.25">
      <c r="A401" s="27" t="str">
        <v>CUST-00027</v>
      </c>
      <c r="B401" s="27" t="str">
        <v>Ifeanyi Hassan</v>
      </c>
      <c r="C401" s="27" t="str">
        <v>Not Available</v>
      </c>
      <c r="D401" s="27" t="str">
        <v>Lead</v>
      </c>
      <c r="E401" s="27" t="str">
        <v>Victor Okeke</v>
      </c>
      <c r="F401" s="27" t="str">
        <v>ifeanyi.hassan@hotmail.com</v>
      </c>
      <c r="G401" s="27" t="str">
        <v>Valid</v>
      </c>
      <c r="H401" s="27" t="str">
        <v>+31183933529</v>
      </c>
      <c r="I401" s="27" t="str">
        <v>Valid</v>
      </c>
      <c r="J401" s="27" t="str">
        <v>Incomplete</v>
      </c>
      <c r="K401" s="27" t="str">
        <v>No</v>
      </c>
      <c r="L401" s="27">
        <v>60</v>
      </c>
      <c r="M401" s="27" t="str">
        <v>Incomplete Profile</v>
      </c>
    </row>
    <row r="402" spans="1:13" x14ac:dyDescent="0.25">
      <c r="A402" s="27" t="str">
        <v>CUST-00734</v>
      </c>
      <c r="B402" s="27" t="str">
        <v>James Garba</v>
      </c>
      <c r="C402" s="27" t="str">
        <v>Not Available</v>
      </c>
      <c r="D402" s="27" t="str">
        <v>Lead</v>
      </c>
      <c r="E402" s="27" t="str">
        <v>Daniel Olatunji</v>
      </c>
      <c r="F402" s="27" t="str">
        <v>james.garba@gmail.com</v>
      </c>
      <c r="G402" s="27" t="str">
        <v>Valid</v>
      </c>
      <c r="H402" s="27" t="str">
        <v>+1 720 197 084</v>
      </c>
      <c r="I402" s="27" t="str">
        <v>Valid</v>
      </c>
      <c r="J402" s="27" t="str">
        <v>Incomplete</v>
      </c>
      <c r="K402" s="27" t="str">
        <v>No</v>
      </c>
      <c r="L402" s="27">
        <v>60</v>
      </c>
      <c r="M402" s="27" t="str">
        <v>Incomplete Profile</v>
      </c>
    </row>
    <row r="403" spans="1:13" x14ac:dyDescent="0.25">
      <c r="A403" s="27" t="str">
        <v>CUST-00950</v>
      </c>
      <c r="B403" s="27" t="str">
        <v>Damilola</v>
      </c>
      <c r="C403" s="27" t="str">
        <v>Flour Mills Of Nigeria</v>
      </c>
      <c r="D403" s="27" t="str">
        <v>Opportunity</v>
      </c>
      <c r="E403" s="27" t="str">
        <v>Aisha Mohammed</v>
      </c>
      <c r="F403" s="27" t="str">
        <v>damilolaaliyu@hotmail.com</v>
      </c>
      <c r="G403" s="27" t="str">
        <v>Valid</v>
      </c>
      <c r="H403" s="27" t="str">
        <v>+234671265728</v>
      </c>
      <c r="I403" s="27" t="str">
        <v>Valid</v>
      </c>
      <c r="J403" s="27" t="str">
        <v>Incomplete</v>
      </c>
      <c r="K403" s="27" t="str">
        <v>No</v>
      </c>
      <c r="L403" s="27">
        <v>60</v>
      </c>
      <c r="M403" s="27" t="str">
        <v>Incomplete Profile</v>
      </c>
    </row>
    <row r="404" spans="1:13" x14ac:dyDescent="0.25">
      <c r="A404" s="27" t="str">
        <v>CUST-00201</v>
      </c>
      <c r="B404" s="27" t="str">
        <v>Usman Onyeka</v>
      </c>
      <c r="C404" s="27" t="str">
        <v>Not Available</v>
      </c>
      <c r="D404" s="27" t="str">
        <v>Qualified</v>
      </c>
      <c r="E404" s="27" t="str">
        <v>Kemi Balogun</v>
      </c>
      <c r="F404" s="27" t="str">
        <v>usman.onyeka@gmail.com</v>
      </c>
      <c r="G404" s="27" t="str">
        <v>Valid</v>
      </c>
      <c r="H404" s="27" t="str">
        <v>+234428973179</v>
      </c>
      <c r="I404" s="27" t="str">
        <v>Valid</v>
      </c>
      <c r="J404" s="27" t="str">
        <v>Incomplete</v>
      </c>
      <c r="K404" s="27" t="str">
        <v>No</v>
      </c>
      <c r="L404" s="27">
        <v>60</v>
      </c>
      <c r="M404" s="27" t="str">
        <v>Incomplete Profile</v>
      </c>
    </row>
    <row r="405" spans="1:13" x14ac:dyDescent="0.25">
      <c r="A405" s="27" t="str">
        <v>CUST-03471</v>
      </c>
      <c r="B405" s="27" t="str">
        <v>Musa Diallo</v>
      </c>
      <c r="C405" s="27" t="str">
        <v>Not Available</v>
      </c>
      <c r="D405" s="27" t="str">
        <v>Prospect</v>
      </c>
      <c r="E405" s="27" t="str">
        <v>Victor Okeke</v>
      </c>
      <c r="F405" s="27" t="str">
        <v>musa_diallo@outlook.com</v>
      </c>
      <c r="G405" s="27" t="str">
        <v>Valid</v>
      </c>
      <c r="H405" s="27" t="str">
        <v>+1727429311</v>
      </c>
      <c r="I405" s="27" t="str">
        <v>Valid</v>
      </c>
      <c r="J405" s="27" t="str">
        <v>Incomplete</v>
      </c>
      <c r="K405" s="27" t="str">
        <v>No</v>
      </c>
      <c r="L405" s="27">
        <v>60</v>
      </c>
      <c r="M405" s="27" t="str">
        <v>Incomplete Profile</v>
      </c>
    </row>
    <row r="406" spans="1:13" x14ac:dyDescent="0.25">
      <c r="A406" s="27" t="str">
        <v>CUST-02189</v>
      </c>
      <c r="B406" s="27" t="str">
        <v>Ibrahim</v>
      </c>
      <c r="C406" s="27" t="str">
        <v>Teamapt</v>
      </c>
      <c r="D406" s="27" t="str">
        <v>Prospect</v>
      </c>
      <c r="E406" s="27" t="str">
        <v>Michael Bello</v>
      </c>
      <c r="F406" s="27" t="str">
        <v>ibrahim.johnson@outlook.com</v>
      </c>
      <c r="G406" s="27" t="str">
        <v>Valid</v>
      </c>
      <c r="H406" s="27" t="str">
        <v>+27 355 889 053</v>
      </c>
      <c r="I406" s="27" t="str">
        <v>Valid</v>
      </c>
      <c r="J406" s="27" t="str">
        <v>Incomplete</v>
      </c>
      <c r="K406" s="27" t="str">
        <v>No</v>
      </c>
      <c r="L406" s="27">
        <v>60</v>
      </c>
      <c r="M406" s="27" t="str">
        <v>Incomplete Profile</v>
      </c>
    </row>
    <row r="407" spans="1:13" x14ac:dyDescent="0.25">
      <c r="A407" s="27" t="str">
        <v>CUST-03114</v>
      </c>
      <c r="B407" s="27" t="str">
        <v>Kevin</v>
      </c>
      <c r="C407" s="27" t="str">
        <v>Brightgroup Gmbh</v>
      </c>
      <c r="D407" s="27" t="str">
        <v>Lead</v>
      </c>
      <c r="E407" s="27" t="str">
        <v>Daniel Olatunji</v>
      </c>
      <c r="F407" s="27" t="str">
        <v>kevin.makinde@gmail.com</v>
      </c>
      <c r="G407" s="27" t="str">
        <v>Valid</v>
      </c>
      <c r="H407" s="27" t="str">
        <v>0831110915</v>
      </c>
      <c r="I407" s="27" t="str">
        <v>Valid</v>
      </c>
      <c r="J407" s="27" t="str">
        <v>Incomplete</v>
      </c>
      <c r="K407" s="27" t="str">
        <v>No</v>
      </c>
      <c r="L407" s="27">
        <v>60</v>
      </c>
      <c r="M407" s="27" t="str">
        <v>Incomplete Profile</v>
      </c>
    </row>
    <row r="408" spans="1:13" x14ac:dyDescent="0.25">
      <c r="A408" s="27" t="str">
        <v>CUST-01142</v>
      </c>
      <c r="B408" s="27" t="str">
        <v>Sipho Musa</v>
      </c>
      <c r="C408" s="27" t="str">
        <v>Not Available</v>
      </c>
      <c r="D408" s="27" t="str">
        <v>Lead</v>
      </c>
      <c r="E408" s="27" t="str">
        <v>Michael Bello</v>
      </c>
      <c r="F408" s="27" t="str">
        <v>sipho.musa@gmail.com</v>
      </c>
      <c r="G408" s="27" t="str">
        <v>Valid</v>
      </c>
      <c r="H408" s="27" t="str">
        <v>0063191069</v>
      </c>
      <c r="I408" s="27" t="str">
        <v>Valid</v>
      </c>
      <c r="J408" s="27" t="str">
        <v>Incomplete</v>
      </c>
      <c r="K408" s="27" t="str">
        <v>No</v>
      </c>
      <c r="L408" s="27">
        <v>60</v>
      </c>
      <c r="M408" s="27" t="str">
        <v>Incomplete Profile</v>
      </c>
    </row>
    <row r="409" spans="1:13" x14ac:dyDescent="0.25">
      <c r="A409" s="27" t="str">
        <v>CUST-01338</v>
      </c>
      <c r="B409" s="27" t="str">
        <v>Eze</v>
      </c>
      <c r="C409" s="27" t="str">
        <v>Stackai Gmbh</v>
      </c>
      <c r="D409" s="27" t="str">
        <v>Churned</v>
      </c>
      <c r="E409" s="27" t="str">
        <v>Brian Otieno</v>
      </c>
      <c r="F409" s="27" t="str">
        <v>hannaheze@hotmail.com</v>
      </c>
      <c r="G409" s="27" t="str">
        <v>Valid</v>
      </c>
      <c r="H409" s="27" t="str">
        <v>+27587263275</v>
      </c>
      <c r="I409" s="27" t="str">
        <v>Valid</v>
      </c>
      <c r="J409" s="27" t="str">
        <v>Incomplete</v>
      </c>
      <c r="K409" s="27" t="str">
        <v>No</v>
      </c>
      <c r="L409" s="27">
        <v>60</v>
      </c>
      <c r="M409" s="27" t="str">
        <v>Incomplete Profile</v>
      </c>
    </row>
    <row r="410" spans="1:13" x14ac:dyDescent="0.25">
      <c r="A410" s="27" t="str">
        <v>CUST-03128</v>
      </c>
      <c r="B410" s="27" t="str">
        <v>Nwachukwu</v>
      </c>
      <c r="C410" s="27" t="str">
        <v>Brightventures</v>
      </c>
      <c r="D410" s="27" t="str">
        <v>Customer</v>
      </c>
      <c r="E410" s="27" t="str">
        <v>Kemi Balogun</v>
      </c>
      <c r="F410" s="27" t="str">
        <v>amakanwachukwu@outlook.com</v>
      </c>
      <c r="G410" s="27" t="str">
        <v>Valid</v>
      </c>
      <c r="H410" s="27" t="str">
        <v>+1-371-196959</v>
      </c>
      <c r="I410" s="27" t="str">
        <v>Valid</v>
      </c>
      <c r="J410" s="27" t="str">
        <v>Incomplete</v>
      </c>
      <c r="K410" s="27" t="str">
        <v>No</v>
      </c>
      <c r="L410" s="27">
        <v>60</v>
      </c>
      <c r="M410" s="27" t="str">
        <v>Incomplete Profile</v>
      </c>
    </row>
    <row r="411" spans="1:13" x14ac:dyDescent="0.25">
      <c r="A411" s="27" t="str">
        <v>CUST-02470</v>
      </c>
      <c r="B411" s="27" t="str">
        <v>Liam Wilson</v>
      </c>
      <c r="C411" s="27" t="str">
        <v>Not Available</v>
      </c>
      <c r="D411" s="27" t="str">
        <v>Lead</v>
      </c>
      <c r="E411" s="27" t="str">
        <v>Grace Mensah</v>
      </c>
      <c r="F411" s="27" t="str">
        <v>liamwilson@apexventurespl.ng</v>
      </c>
      <c r="G411" s="27" t="str">
        <v>Valid</v>
      </c>
      <c r="H411" s="27" t="str">
        <v>+971 123 805 083</v>
      </c>
      <c r="I411" s="27" t="str">
        <v>Valid</v>
      </c>
      <c r="J411" s="27" t="str">
        <v>Incomplete</v>
      </c>
      <c r="K411" s="27" t="str">
        <v>No</v>
      </c>
      <c r="L411" s="27">
        <v>60</v>
      </c>
      <c r="M411" s="27" t="str">
        <v>Incomplete Profile</v>
      </c>
    </row>
    <row r="412" spans="1:13" x14ac:dyDescent="0.25">
      <c r="A412" s="27" t="str">
        <v>CUST-02632</v>
      </c>
      <c r="B412" s="27" t="str">
        <v>Mensah</v>
      </c>
      <c r="C412" s="27" t="str">
        <v>Sparklogic Llc</v>
      </c>
      <c r="D412" s="27" t="str">
        <v>Customer</v>
      </c>
      <c r="E412" s="27" t="str">
        <v>Grace Mensah</v>
      </c>
      <c r="F412" s="27" t="str">
        <v>kamaumensah@outlook.com</v>
      </c>
      <c r="G412" s="27" t="str">
        <v>Valid</v>
      </c>
      <c r="H412" s="27" t="str">
        <v>+44-564-609238</v>
      </c>
      <c r="I412" s="27" t="str">
        <v>Valid</v>
      </c>
      <c r="J412" s="27" t="str">
        <v>Incomplete</v>
      </c>
      <c r="K412" s="27" t="str">
        <v>No</v>
      </c>
      <c r="L412" s="27">
        <v>60</v>
      </c>
      <c r="M412" s="27" t="str">
        <v>Incomplete Profile</v>
      </c>
    </row>
    <row r="413" spans="1:13" x14ac:dyDescent="0.25">
      <c r="A413" s="27" t="str">
        <v>CUST-04433</v>
      </c>
      <c r="B413" s="27" t="str">
        <v>Akinyi Oladipo</v>
      </c>
      <c r="C413" s="27" t="str">
        <v>Not Available</v>
      </c>
      <c r="D413" s="27" t="str">
        <v>Qualified</v>
      </c>
      <c r="E413" s="27" t="str">
        <v>Daniel Olatunji</v>
      </c>
      <c r="F413" s="27" t="str">
        <v>akinyi_oladipo@hivepay.africa</v>
      </c>
      <c r="G413" s="27" t="str">
        <v>Valid</v>
      </c>
      <c r="H413" s="27" t="str">
        <v>+44038780863</v>
      </c>
      <c r="I413" s="27" t="str">
        <v>Valid</v>
      </c>
      <c r="J413" s="27" t="str">
        <v>Incomplete</v>
      </c>
      <c r="K413" s="27" t="str">
        <v>No</v>
      </c>
      <c r="L413" s="27">
        <v>60</v>
      </c>
      <c r="M413" s="27" t="str">
        <v>Incomplete Profile</v>
      </c>
    </row>
    <row r="414" spans="1:13" x14ac:dyDescent="0.25">
      <c r="A414" s="27" t="str">
        <v>CUST-03654</v>
      </c>
      <c r="B414" s="27" t="str">
        <v>Sipho</v>
      </c>
      <c r="C414" s="27" t="str">
        <v>Twiga Foods</v>
      </c>
      <c r="D414" s="27" t="str">
        <v>Lead</v>
      </c>
      <c r="E414" s="27" t="str">
        <v>Sandra Eze</v>
      </c>
      <c r="F414" s="27" t="str">
        <v>siphotraore@gmail.com</v>
      </c>
      <c r="G414" s="27" t="str">
        <v>Valid</v>
      </c>
      <c r="H414" s="27" t="str">
        <v>+31-668-955786</v>
      </c>
      <c r="I414" s="27" t="str">
        <v>Valid</v>
      </c>
      <c r="J414" s="27" t="str">
        <v>Incomplete</v>
      </c>
      <c r="K414" s="27" t="str">
        <v>No</v>
      </c>
      <c r="L414" s="27">
        <v>60</v>
      </c>
      <c r="M414" s="27" t="str">
        <v>Incomplete Profile</v>
      </c>
    </row>
    <row r="415" spans="1:13" x14ac:dyDescent="0.25">
      <c r="A415" s="27" t="str">
        <v>CUST-02013</v>
      </c>
      <c r="B415" s="27" t="str">
        <v>Adebayo</v>
      </c>
      <c r="C415" s="27" t="str">
        <v>Jumia</v>
      </c>
      <c r="D415" s="27" t="str">
        <v>Churned</v>
      </c>
      <c r="E415" s="27" t="str">
        <v>Aisha Mohammed</v>
      </c>
      <c r="F415" s="27" t="str">
        <v>fatumaadebayo@gmail.com</v>
      </c>
      <c r="G415" s="27" t="str">
        <v>Valid</v>
      </c>
      <c r="H415" s="27" t="str">
        <v>+234-250-698321</v>
      </c>
      <c r="I415" s="27" t="str">
        <v>Valid</v>
      </c>
      <c r="J415" s="27" t="str">
        <v>Incomplete</v>
      </c>
      <c r="K415" s="27" t="str">
        <v>No</v>
      </c>
      <c r="L415" s="27">
        <v>60</v>
      </c>
      <c r="M415" s="27" t="str">
        <v>Incomplete Profile</v>
      </c>
    </row>
    <row r="416" spans="1:13" x14ac:dyDescent="0.25">
      <c r="A416" s="27" t="str">
        <v>CUST-01122</v>
      </c>
      <c r="B416" s="27" t="str">
        <v>Fatuma</v>
      </c>
      <c r="C416" s="27" t="str">
        <v>Gridsystems Ltd</v>
      </c>
      <c r="D416" s="27" t="str">
        <v>Customer</v>
      </c>
      <c r="E416" s="27" t="str">
        <v>Victor Okeke</v>
      </c>
      <c r="F416" s="27" t="str">
        <v>fatumanaidoo@gridsystemsltd.africa</v>
      </c>
      <c r="G416" s="27" t="str">
        <v>Valid</v>
      </c>
      <c r="H416" s="27" t="str">
        <v>+1-309-805183</v>
      </c>
      <c r="I416" s="27" t="str">
        <v>Valid</v>
      </c>
      <c r="J416" s="27" t="str">
        <v>Incomplete</v>
      </c>
      <c r="K416" s="27" t="str">
        <v>No</v>
      </c>
      <c r="L416" s="27">
        <v>60</v>
      </c>
      <c r="M416" s="27" t="str">
        <v>Incomplete Profile</v>
      </c>
    </row>
    <row r="417" spans="1:13" x14ac:dyDescent="0.25">
      <c r="A417" s="27" t="str">
        <v>CUST-03040</v>
      </c>
      <c r="B417" s="27" t="str">
        <v>Zainab Kelly</v>
      </c>
      <c r="C417" s="27" t="str">
        <v>Not Available</v>
      </c>
      <c r="D417" s="27" t="str">
        <v>Churned</v>
      </c>
      <c r="E417" s="27" t="str">
        <v>Brian Otieno</v>
      </c>
      <c r="F417" s="27" t="str">
        <v>zainab.kelly@piggyvest.io</v>
      </c>
      <c r="G417" s="27" t="str">
        <v>Valid</v>
      </c>
      <c r="H417" s="27" t="str">
        <v>0087416788</v>
      </c>
      <c r="I417" s="27" t="str">
        <v>Valid</v>
      </c>
      <c r="J417" s="27" t="str">
        <v>Incomplete</v>
      </c>
      <c r="K417" s="27" t="str">
        <v>No</v>
      </c>
      <c r="L417" s="27">
        <v>60</v>
      </c>
      <c r="M417" s="27" t="str">
        <v>Incomplete Profile</v>
      </c>
    </row>
    <row r="418" spans="1:13" x14ac:dyDescent="0.25">
      <c r="A418" s="27" t="str">
        <v>CUST-01289</v>
      </c>
      <c r="B418" s="27" t="str">
        <v>Folake Garba</v>
      </c>
      <c r="C418" s="27" t="str">
        <v>Not Available</v>
      </c>
      <c r="D418" s="27" t="str">
        <v>Customer</v>
      </c>
      <c r="E418" s="27" t="str">
        <v>Kemi Balogun</v>
      </c>
      <c r="F418" s="27" t="str">
        <v>folake_garba@yahoo.com</v>
      </c>
      <c r="G418" s="27" t="str">
        <v>Valid</v>
      </c>
      <c r="H418" s="27" t="str">
        <v>+353 657 799 061</v>
      </c>
      <c r="I418" s="27" t="str">
        <v>Valid</v>
      </c>
      <c r="J418" s="27" t="str">
        <v>Incomplete</v>
      </c>
      <c r="K418" s="27" t="str">
        <v>No</v>
      </c>
      <c r="L418" s="27">
        <v>60</v>
      </c>
      <c r="M418" s="27" t="str">
        <v>Incomplete Profile</v>
      </c>
    </row>
    <row r="419" spans="1:13" x14ac:dyDescent="0.25">
      <c r="A419" s="27" t="str">
        <v>CUST-02039</v>
      </c>
      <c r="B419" s="27" t="str">
        <v>Oladele</v>
      </c>
      <c r="C419" s="27" t="str">
        <v>Paystack</v>
      </c>
      <c r="D419" s="27" t="str">
        <v>Lead</v>
      </c>
      <c r="E419" s="27" t="str">
        <v>Aisha Mohammed</v>
      </c>
      <c r="F419" s="27" t="str">
        <v>chidi.oladele@paystack.africa</v>
      </c>
      <c r="G419" s="27" t="str">
        <v>Valid</v>
      </c>
      <c r="H419" s="27" t="str">
        <v>+49 515 639 351</v>
      </c>
      <c r="I419" s="27" t="str">
        <v>Valid</v>
      </c>
      <c r="J419" s="27" t="str">
        <v>Incomplete</v>
      </c>
      <c r="K419" s="27" t="str">
        <v>No</v>
      </c>
      <c r="L419" s="27">
        <v>60</v>
      </c>
      <c r="M419" s="27" t="str">
        <v>Incomplete Profile</v>
      </c>
    </row>
    <row r="420" spans="1:13" x14ac:dyDescent="0.25">
      <c r="A420" s="27" t="str">
        <v>CUST-04525</v>
      </c>
      <c r="B420" s="27" t="str">
        <v>Sarah Mwangi</v>
      </c>
      <c r="C420" s="27" t="str">
        <v>Not Available</v>
      </c>
      <c r="D420" s="27" t="str">
        <v>Lead</v>
      </c>
      <c r="E420" s="27" t="str">
        <v>Victor Okeke</v>
      </c>
      <c r="F420" s="27" t="str">
        <v>sarah_mwangi@outlook.com</v>
      </c>
      <c r="G420" s="27" t="str">
        <v>Valid</v>
      </c>
      <c r="H420" s="27" t="str">
        <v>+971-562-356293</v>
      </c>
      <c r="I420" s="27" t="str">
        <v>Valid</v>
      </c>
      <c r="J420" s="27" t="str">
        <v>Incomplete</v>
      </c>
      <c r="K420" s="27" t="str">
        <v>No</v>
      </c>
      <c r="L420" s="27">
        <v>60</v>
      </c>
      <c r="M420" s="27" t="str">
        <v>Incomplete Profile</v>
      </c>
    </row>
    <row r="421" spans="1:13" x14ac:dyDescent="0.25">
      <c r="A421" s="27" t="str">
        <v>CUST-02674</v>
      </c>
      <c r="B421" s="27" t="str">
        <v>Bashir</v>
      </c>
      <c r="C421" s="27" t="str">
        <v>Orbitgroup Plc</v>
      </c>
      <c r="D421" s="27" t="str">
        <v>Qualified</v>
      </c>
      <c r="E421" s="27" t="str">
        <v>Kemi Balogun</v>
      </c>
      <c r="F421" s="27" t="str">
        <v>bashirnwachukwu@hotmail.com</v>
      </c>
      <c r="G421" s="27" t="str">
        <v>Valid</v>
      </c>
      <c r="H421" s="27" t="str">
        <v>0520811979</v>
      </c>
      <c r="I421" s="27" t="str">
        <v>Valid</v>
      </c>
      <c r="J421" s="27" t="str">
        <v>Incomplete</v>
      </c>
      <c r="K421" s="27" t="str">
        <v>No</v>
      </c>
      <c r="L421" s="27">
        <v>60</v>
      </c>
      <c r="M421" s="27" t="str">
        <v>Incomplete Profile</v>
      </c>
    </row>
    <row r="422" spans="1:13" x14ac:dyDescent="0.25">
      <c r="A422" s="27" t="str">
        <v>CUST-02439</v>
      </c>
      <c r="B422" s="27" t="str">
        <v>Kevin</v>
      </c>
      <c r="C422" s="27" t="str">
        <v>Bua Foods</v>
      </c>
      <c r="D422" s="27" t="str">
        <v>Customer</v>
      </c>
      <c r="E422" s="27" t="str">
        <v>Daniel Olatunji</v>
      </c>
      <c r="F422" s="27" t="str">
        <v>kevin_botha@outlook.com</v>
      </c>
      <c r="G422" s="27" t="str">
        <v>Valid</v>
      </c>
      <c r="H422" s="27" t="str">
        <v>+234-417-313580</v>
      </c>
      <c r="I422" s="27" t="str">
        <v>Valid</v>
      </c>
      <c r="J422" s="27" t="str">
        <v>Incomplete</v>
      </c>
      <c r="K422" s="27" t="str">
        <v>No</v>
      </c>
      <c r="L422" s="27">
        <v>60</v>
      </c>
      <c r="M422" s="27" t="str">
        <v>Incomplete Profile</v>
      </c>
    </row>
    <row r="423" spans="1:13" x14ac:dyDescent="0.25">
      <c r="A423" s="27" t="str">
        <v>CUST-02158</v>
      </c>
      <c r="B423" s="27" t="str">
        <v>Bello</v>
      </c>
      <c r="C423" s="27" t="str">
        <v>Echosolutions Plc</v>
      </c>
      <c r="D423" s="27" t="str">
        <v>Prospect</v>
      </c>
      <c r="E423" s="27" t="str">
        <v>Grace Mensah</v>
      </c>
      <c r="F423" s="27" t="str">
        <v>bellobello@gmail.com</v>
      </c>
      <c r="G423" s="27" t="str">
        <v>Valid</v>
      </c>
      <c r="H423" s="27" t="str">
        <v>+31680561062</v>
      </c>
      <c r="I423" s="27" t="str">
        <v>Valid</v>
      </c>
      <c r="J423" s="27" t="str">
        <v>Incomplete</v>
      </c>
      <c r="K423" s="27" t="str">
        <v>No</v>
      </c>
      <c r="L423" s="27">
        <v>60</v>
      </c>
      <c r="M423" s="27" t="str">
        <v>Incomplete Profile</v>
      </c>
    </row>
    <row r="424" spans="1:13" x14ac:dyDescent="0.25">
      <c r="A424" s="27" t="str">
        <v>CUST-02755</v>
      </c>
      <c r="B424" s="27" t="str">
        <v>Kayode Johnson</v>
      </c>
      <c r="C424" s="27" t="str">
        <v>Not Available</v>
      </c>
      <c r="D424" s="27" t="str">
        <v>Prospect</v>
      </c>
      <c r="E424" s="27" t="str">
        <v>Victor Okeke</v>
      </c>
      <c r="F424" s="27" t="str">
        <v>kayodejohnson@wave.io</v>
      </c>
      <c r="G424" s="27" t="str">
        <v>Valid</v>
      </c>
      <c r="H424" s="27" t="str">
        <v>+234 205 810 769</v>
      </c>
      <c r="I424" s="27" t="str">
        <v>Valid</v>
      </c>
      <c r="J424" s="27" t="str">
        <v>Incomplete</v>
      </c>
      <c r="K424" s="27" t="str">
        <v>No</v>
      </c>
      <c r="L424" s="27">
        <v>60</v>
      </c>
      <c r="M424" s="27" t="str">
        <v>Incomplete Profile</v>
      </c>
    </row>
    <row r="425" spans="1:13" x14ac:dyDescent="0.25">
      <c r="A425" s="27" t="str">
        <v>CUST-03697</v>
      </c>
      <c r="B425" s="27" t="str">
        <v>Segun Wilson</v>
      </c>
      <c r="C425" s="27" t="str">
        <v>Not Available</v>
      </c>
      <c r="D425" s="27" t="str">
        <v>Lead</v>
      </c>
      <c r="E425" s="27" t="str">
        <v>Tola Adeniyi</v>
      </c>
      <c r="F425" s="27" t="str">
        <v>segunwilson@hotmail.com</v>
      </c>
      <c r="G425" s="27" t="str">
        <v>Valid</v>
      </c>
      <c r="H425" s="27" t="str">
        <v>+234-677-534363</v>
      </c>
      <c r="I425" s="27" t="str">
        <v>Valid</v>
      </c>
      <c r="J425" s="27" t="str">
        <v>Incomplete</v>
      </c>
      <c r="K425" s="27" t="str">
        <v>No</v>
      </c>
      <c r="L425" s="27">
        <v>60</v>
      </c>
      <c r="M425" s="27" t="str">
        <v>Incomplete Profile</v>
      </c>
    </row>
    <row r="426" spans="1:13" x14ac:dyDescent="0.25">
      <c r="A426" s="27" t="str">
        <v>CUST-04760</v>
      </c>
      <c r="B426" s="27" t="str">
        <v>Makinde</v>
      </c>
      <c r="C426" s="27" t="str">
        <v>Jumia</v>
      </c>
      <c r="D426" s="27" t="str">
        <v>Customer</v>
      </c>
      <c r="E426" s="27" t="str">
        <v>Sandra Eze</v>
      </c>
      <c r="F426" s="27" t="str">
        <v>joshua.makinde@hotmail.com</v>
      </c>
      <c r="G426" s="27" t="str">
        <v>Valid</v>
      </c>
      <c r="H426" s="27" t="str">
        <v>+971014981109</v>
      </c>
      <c r="I426" s="27" t="str">
        <v>Valid</v>
      </c>
      <c r="J426" s="27" t="str">
        <v>Incomplete</v>
      </c>
      <c r="K426" s="27" t="str">
        <v>No</v>
      </c>
      <c r="L426" s="27">
        <v>60</v>
      </c>
      <c r="M426" s="27" t="str">
        <v>Incomplete Profile</v>
      </c>
    </row>
    <row r="427" spans="1:13" x14ac:dyDescent="0.25">
      <c r="A427" s="27" t="str">
        <v>CUST-04787</v>
      </c>
      <c r="B427" s="27" t="str">
        <v>Tariq Nwankwo</v>
      </c>
      <c r="C427" s="27" t="str">
        <v>Not Available</v>
      </c>
      <c r="D427" s="27" t="str">
        <v>Prospect</v>
      </c>
      <c r="E427" s="27" t="str">
        <v>Kemi Balogun</v>
      </c>
      <c r="F427" s="27" t="str">
        <v>tariqnwankwo@hotmail.com</v>
      </c>
      <c r="G427" s="27" t="str">
        <v>Valid</v>
      </c>
      <c r="H427" s="27" t="str">
        <v>+49 924 451 211</v>
      </c>
      <c r="I427" s="27" t="str">
        <v>Valid</v>
      </c>
      <c r="J427" s="27" t="str">
        <v>Incomplete</v>
      </c>
      <c r="K427" s="27" t="str">
        <v>No</v>
      </c>
      <c r="L427" s="27">
        <v>60</v>
      </c>
      <c r="M427" s="27" t="str">
        <v>Incomplete Profile</v>
      </c>
    </row>
    <row r="428" spans="1:13" x14ac:dyDescent="0.25">
      <c r="A428" s="27" t="str">
        <v>CUST-00645</v>
      </c>
      <c r="B428" s="27" t="str">
        <v>Lola</v>
      </c>
      <c r="C428" s="27" t="str">
        <v>Lumencommerce Llc</v>
      </c>
      <c r="D428" s="27" t="str">
        <v>Lead</v>
      </c>
      <c r="E428" s="27" t="str">
        <v>Sandra Eze</v>
      </c>
      <c r="F428" s="27" t="str">
        <v>lola.mwangi@lumencommercel.africa</v>
      </c>
      <c r="G428" s="27" t="str">
        <v>Valid</v>
      </c>
      <c r="H428" s="27" t="str">
        <v>+353-958-676030</v>
      </c>
      <c r="I428" s="27" t="str">
        <v>Valid</v>
      </c>
      <c r="J428" s="27" t="str">
        <v>Incomplete</v>
      </c>
      <c r="K428" s="27" t="str">
        <v>No</v>
      </c>
      <c r="L428" s="27">
        <v>60</v>
      </c>
      <c r="M428" s="27" t="str">
        <v>Incomplete Profile</v>
      </c>
    </row>
    <row r="429" spans="1:13" x14ac:dyDescent="0.25">
      <c r="A429" s="27" t="str">
        <v>CUST-00494</v>
      </c>
      <c r="B429" s="27" t="str">
        <v>Ogundimu</v>
      </c>
      <c r="C429" s="27" t="str">
        <v>Flutterwave</v>
      </c>
      <c r="D429" s="27" t="str">
        <v>Opportunity</v>
      </c>
      <c r="E429" s="27" t="str">
        <v>Aisha Mohammed</v>
      </c>
      <c r="F429" s="27" t="str">
        <v>femke_ogundimu@outlook.com</v>
      </c>
      <c r="G429" s="27" t="str">
        <v>Valid</v>
      </c>
      <c r="H429" s="27" t="str">
        <v>+353-047-476484</v>
      </c>
      <c r="I429" s="27" t="str">
        <v>Valid</v>
      </c>
      <c r="J429" s="27" t="str">
        <v>Incomplete</v>
      </c>
      <c r="K429" s="27" t="str">
        <v>No</v>
      </c>
      <c r="L429" s="27">
        <v>60</v>
      </c>
      <c r="M429" s="27" t="str">
        <v>Incomplete Profile</v>
      </c>
    </row>
    <row r="430" spans="1:13" x14ac:dyDescent="0.25">
      <c r="A430" s="27" t="str">
        <v>CUST-00075</v>
      </c>
      <c r="B430" s="27" t="str">
        <v>Yusuf</v>
      </c>
      <c r="C430" s="27" t="str">
        <v>Leadhealth</v>
      </c>
      <c r="D430" s="27" t="str">
        <v>Lead</v>
      </c>
      <c r="E430" s="27" t="str">
        <v>Sandra Eze</v>
      </c>
      <c r="F430" s="27" t="str">
        <v>yusufonyeka@outlook.com</v>
      </c>
      <c r="G430" s="27" t="str">
        <v>Valid</v>
      </c>
      <c r="H430" s="27" t="str">
        <v>+44903521356</v>
      </c>
      <c r="I430" s="27" t="str">
        <v>Valid</v>
      </c>
      <c r="J430" s="27" t="str">
        <v>Incomplete</v>
      </c>
      <c r="K430" s="27" t="str">
        <v>No</v>
      </c>
      <c r="L430" s="27">
        <v>60</v>
      </c>
      <c r="M430" s="27" t="str">
        <v>Incomplete Profile</v>
      </c>
    </row>
    <row r="431" spans="1:13" x14ac:dyDescent="0.25">
      <c r="A431" s="27" t="str">
        <v>CUST-03691</v>
      </c>
      <c r="B431" s="27" t="str">
        <v>Victor</v>
      </c>
      <c r="C431" s="27" t="str">
        <v>Pulsesolutions Ltd</v>
      </c>
      <c r="D431" s="27" t="str">
        <v>Lead</v>
      </c>
      <c r="E431" s="27" t="str">
        <v>Grace Mensah</v>
      </c>
      <c r="F431" s="27" t="str">
        <v>victor_okorie@yahoo.com</v>
      </c>
      <c r="G431" s="27" t="str">
        <v>Valid</v>
      </c>
      <c r="H431" s="27" t="str">
        <v>+1206324634</v>
      </c>
      <c r="I431" s="27" t="str">
        <v>Valid</v>
      </c>
      <c r="J431" s="27" t="str">
        <v>Incomplete</v>
      </c>
      <c r="K431" s="27" t="str">
        <v>No</v>
      </c>
      <c r="L431" s="27">
        <v>60</v>
      </c>
      <c r="M431" s="27" t="str">
        <v>Incomplete Profile</v>
      </c>
    </row>
    <row r="432" spans="1:13" x14ac:dyDescent="0.25">
      <c r="A432" s="27" t="str">
        <v>CUST-00268</v>
      </c>
      <c r="B432" s="27" t="str">
        <v>Fatima</v>
      </c>
      <c r="C432" s="27" t="str">
        <v>Fluxhealth Plc</v>
      </c>
      <c r="D432" s="27" t="str">
        <v>Inactive</v>
      </c>
      <c r="E432" s="27" t="str">
        <v>Victor Okeke</v>
      </c>
      <c r="F432" s="27" t="str">
        <v>fatima.obrien@yahoo.com</v>
      </c>
      <c r="G432" s="27" t="str">
        <v>Valid</v>
      </c>
      <c r="H432" s="27" t="str">
        <v>+49331903689</v>
      </c>
      <c r="I432" s="27" t="str">
        <v>Valid</v>
      </c>
      <c r="J432" s="27" t="str">
        <v>Incomplete</v>
      </c>
      <c r="K432" s="27" t="str">
        <v>No</v>
      </c>
      <c r="L432" s="27">
        <v>60</v>
      </c>
      <c r="M432" s="27" t="str">
        <v>Incomplete Profile</v>
      </c>
    </row>
    <row r="433" spans="1:13" x14ac:dyDescent="0.25">
      <c r="A433" s="27" t="str">
        <v>CUST-00207</v>
      </c>
      <c r="B433" s="27" t="str">
        <v>Ahmed Nwachukwu</v>
      </c>
      <c r="C433" s="27" t="str">
        <v>Not Available</v>
      </c>
      <c r="D433" s="27" t="str">
        <v>Prospect</v>
      </c>
      <c r="E433" s="27" t="str">
        <v>Victor Okeke</v>
      </c>
      <c r="F433" s="27" t="str">
        <v>ahmednwachukwu@yahoo.com</v>
      </c>
      <c r="G433" s="27" t="str">
        <v>Valid</v>
      </c>
      <c r="H433" s="27" t="str">
        <v>+234-151-185672</v>
      </c>
      <c r="I433" s="27" t="str">
        <v>Valid</v>
      </c>
      <c r="J433" s="27" t="str">
        <v>Incomplete</v>
      </c>
      <c r="K433" s="27" t="str">
        <v>No</v>
      </c>
      <c r="L433" s="27">
        <v>60</v>
      </c>
      <c r="M433" s="27" t="str">
        <v>Incomplete Profile</v>
      </c>
    </row>
    <row r="434" spans="1:13" x14ac:dyDescent="0.25">
      <c r="A434" s="27" t="str">
        <v>CUST-03888</v>
      </c>
      <c r="B434" s="27" t="str">
        <v>Lawal</v>
      </c>
      <c r="C434" s="27" t="str">
        <v>Mpesa Solutions</v>
      </c>
      <c r="D434" s="27" t="str">
        <v>Customer</v>
      </c>
      <c r="E434" s="27" t="str">
        <v>Aisha Mohammed</v>
      </c>
      <c r="F434" s="27" t="str">
        <v>fatimalawal@gmail.com</v>
      </c>
      <c r="G434" s="27" t="str">
        <v>Valid</v>
      </c>
      <c r="H434" s="27" t="str">
        <v>+27-429-549563</v>
      </c>
      <c r="I434" s="27" t="str">
        <v>Valid</v>
      </c>
      <c r="J434" s="27" t="str">
        <v>Incomplete</v>
      </c>
      <c r="K434" s="27" t="str">
        <v>No</v>
      </c>
      <c r="L434" s="27">
        <v>60</v>
      </c>
      <c r="M434" s="27" t="str">
        <v>Incomplete Profile</v>
      </c>
    </row>
    <row r="435" spans="1:13" x14ac:dyDescent="0.25">
      <c r="A435" s="27" t="str">
        <v>CUST-03188</v>
      </c>
      <c r="B435" s="27" t="str">
        <v>Chinwe</v>
      </c>
      <c r="C435" s="27" t="str">
        <v>Payworks</v>
      </c>
      <c r="D435" s="27" t="str">
        <v>Prospect</v>
      </c>
      <c r="E435" s="27" t="str">
        <v>Tola Adeniyi</v>
      </c>
      <c r="F435" s="27" t="str">
        <v>chinwenwankwo@hotmail.com</v>
      </c>
      <c r="G435" s="27" t="str">
        <v>Valid</v>
      </c>
      <c r="H435" s="27" t="str">
        <v>0596739852</v>
      </c>
      <c r="I435" s="27" t="str">
        <v>Valid</v>
      </c>
      <c r="J435" s="27" t="str">
        <v>Incomplete</v>
      </c>
      <c r="K435" s="27" t="str">
        <v>No</v>
      </c>
      <c r="L435" s="27">
        <v>60</v>
      </c>
      <c r="M435" s="27" t="str">
        <v>Incomplete Profile</v>
      </c>
    </row>
    <row r="436" spans="1:13" x14ac:dyDescent="0.25">
      <c r="A436" s="27" t="str">
        <v>CUST-02741</v>
      </c>
      <c r="B436" s="27" t="str">
        <v>Favour</v>
      </c>
      <c r="C436" s="27" t="str">
        <v>Heliologistics Ltd</v>
      </c>
      <c r="D436" s="27" t="str">
        <v>Lead</v>
      </c>
      <c r="E436" s="27" t="str">
        <v>Victor Okeke</v>
      </c>
      <c r="F436" s="27" t="str">
        <v>favour.asante@outlook.com</v>
      </c>
      <c r="G436" s="27" t="str">
        <v>Valid</v>
      </c>
      <c r="H436" s="27" t="str">
        <v>+31 566 009 775</v>
      </c>
      <c r="I436" s="27" t="str">
        <v>Valid</v>
      </c>
      <c r="J436" s="27" t="str">
        <v>Incomplete</v>
      </c>
      <c r="K436" s="27" t="str">
        <v>No</v>
      </c>
      <c r="L436" s="27">
        <v>60</v>
      </c>
      <c r="M436" s="27" t="str">
        <v>Incomplete Profile</v>
      </c>
    </row>
    <row r="437" spans="1:13" x14ac:dyDescent="0.25">
      <c r="A437" s="27" t="str">
        <v>CUST-00376</v>
      </c>
      <c r="B437" s="27" t="str">
        <v>Thomas Wilson</v>
      </c>
      <c r="C437" s="27" t="str">
        <v>Not Available</v>
      </c>
      <c r="D437" s="27" t="str">
        <v>Qualified</v>
      </c>
      <c r="E437" s="27" t="str">
        <v>Tola Adeniyi</v>
      </c>
      <c r="F437" s="27" t="str">
        <v>thomas_wilson@hotmail.com</v>
      </c>
      <c r="G437" s="27" t="str">
        <v>Valid</v>
      </c>
      <c r="H437" s="27" t="str">
        <v>+1 091 122 528</v>
      </c>
      <c r="I437" s="27" t="str">
        <v>Valid</v>
      </c>
      <c r="J437" s="27" t="str">
        <v>Incomplete</v>
      </c>
      <c r="K437" s="27" t="str">
        <v>No</v>
      </c>
      <c r="L437" s="27">
        <v>60</v>
      </c>
      <c r="M437" s="27" t="str">
        <v>Incomplete Profile</v>
      </c>
    </row>
    <row r="438" spans="1:13" x14ac:dyDescent="0.25">
      <c r="A438" s="27" t="str">
        <v>CUST-00844</v>
      </c>
      <c r="B438" s="27" t="str">
        <v>Pieter Adeyemi</v>
      </c>
      <c r="C438" s="27" t="str">
        <v>Not Available</v>
      </c>
      <c r="D438" s="27" t="str">
        <v>Lead</v>
      </c>
      <c r="E438" s="27" t="str">
        <v>Kemi Balogun</v>
      </c>
      <c r="F438" s="27" t="str">
        <v>pieteradeyemi@hotmail.com</v>
      </c>
      <c r="G438" s="27" t="str">
        <v>Valid</v>
      </c>
      <c r="H438" s="27" t="str">
        <v>+44-132-935753</v>
      </c>
      <c r="I438" s="27" t="str">
        <v>Valid</v>
      </c>
      <c r="J438" s="27" t="str">
        <v>Incomplete</v>
      </c>
      <c r="K438" s="27" t="str">
        <v>No</v>
      </c>
      <c r="L438" s="27">
        <v>60</v>
      </c>
      <c r="M438" s="27" t="str">
        <v>Incomplete Profile</v>
      </c>
    </row>
    <row r="439" spans="1:13" x14ac:dyDescent="0.25">
      <c r="A439" s="27" t="str">
        <v>CUST-00779</v>
      </c>
      <c r="B439" s="27" t="str">
        <v>Chidinma</v>
      </c>
      <c r="C439" s="27" t="str">
        <v>Echosystems</v>
      </c>
      <c r="D439" s="27" t="str">
        <v>Opportunity</v>
      </c>
      <c r="E439" s="27" t="str">
        <v>Tola Adeniyi</v>
      </c>
      <c r="F439" s="27" t="str">
        <v>chidinmaokorie@hotmail.com</v>
      </c>
      <c r="G439" s="27" t="str">
        <v>Valid</v>
      </c>
      <c r="H439" s="27" t="str">
        <v>+44-770-078812</v>
      </c>
      <c r="I439" s="27" t="str">
        <v>Valid</v>
      </c>
      <c r="J439" s="27" t="str">
        <v>Incomplete</v>
      </c>
      <c r="K439" s="27" t="str">
        <v>No</v>
      </c>
      <c r="L439" s="27">
        <v>60</v>
      </c>
      <c r="M439" s="27" t="str">
        <v>Incomplete Profile</v>
      </c>
    </row>
    <row r="440" spans="1:13" x14ac:dyDescent="0.25">
      <c r="A440" s="27" t="str">
        <v>CUST-03334</v>
      </c>
      <c r="B440" s="27" t="str">
        <v>Diallo</v>
      </c>
      <c r="C440" s="27" t="str">
        <v>Echohub Inc</v>
      </c>
      <c r="D440" s="27" t="str">
        <v>Inactive</v>
      </c>
      <c r="E440" s="27" t="str">
        <v>Daniel Olatunji</v>
      </c>
      <c r="F440" s="27" t="str">
        <v>emily.diallo@gmail.com</v>
      </c>
      <c r="G440" s="27" t="str">
        <v>Valid</v>
      </c>
      <c r="H440" s="27" t="str">
        <v>+254937016483</v>
      </c>
      <c r="I440" s="27" t="str">
        <v>Valid</v>
      </c>
      <c r="J440" s="27" t="str">
        <v>Incomplete</v>
      </c>
      <c r="K440" s="27" t="str">
        <v>No</v>
      </c>
      <c r="L440" s="27">
        <v>60</v>
      </c>
      <c r="M440" s="27" t="str">
        <v>Incomplete Profile</v>
      </c>
    </row>
    <row r="441" spans="1:13" x14ac:dyDescent="0.25">
      <c r="A441" s="27" t="str">
        <v>CUST-01951</v>
      </c>
      <c r="B441" s="27" t="str">
        <v>Sola Idris</v>
      </c>
      <c r="C441" s="27" t="str">
        <v>Not Available</v>
      </c>
      <c r="D441" s="27" t="str">
        <v>Lead</v>
      </c>
      <c r="E441" s="27" t="str">
        <v>Grace Mensah</v>
      </c>
      <c r="F441" s="27" t="str">
        <v>sola_idris@yahoo.com</v>
      </c>
      <c r="G441" s="27" t="str">
        <v>Valid</v>
      </c>
      <c r="H441" s="27" t="str">
        <v>+234261958436</v>
      </c>
      <c r="I441" s="27" t="str">
        <v>Valid</v>
      </c>
      <c r="J441" s="27" t="str">
        <v>Incomplete</v>
      </c>
      <c r="K441" s="27" t="str">
        <v>No</v>
      </c>
      <c r="L441" s="27">
        <v>60</v>
      </c>
      <c r="M441" s="27" t="str">
        <v>Incomplete Profile</v>
      </c>
    </row>
    <row r="442" spans="1:13" x14ac:dyDescent="0.25">
      <c r="A442" s="27" t="str">
        <v>CUST-04198</v>
      </c>
      <c r="B442" s="27" t="str">
        <v>Tosin Kelly</v>
      </c>
      <c r="C442" s="27" t="str">
        <v>Not Available</v>
      </c>
      <c r="D442" s="27" t="str">
        <v>Prospect</v>
      </c>
      <c r="E442" s="27" t="str">
        <v>Daniel Olatunji</v>
      </c>
      <c r="F442" s="27" t="str">
        <v>tosinkelly@yahoo.com</v>
      </c>
      <c r="G442" s="27" t="str">
        <v>Valid</v>
      </c>
      <c r="H442" s="27" t="str">
        <v>0797095598</v>
      </c>
      <c r="I442" s="27" t="str">
        <v>Valid</v>
      </c>
      <c r="J442" s="27" t="str">
        <v>Incomplete</v>
      </c>
      <c r="K442" s="27" t="str">
        <v>No</v>
      </c>
      <c r="L442" s="27">
        <v>60</v>
      </c>
      <c r="M442" s="27" t="str">
        <v>Incomplete Profile</v>
      </c>
    </row>
    <row r="443" spans="1:13" x14ac:dyDescent="0.25">
      <c r="A443" s="27" t="str">
        <v>CUST-04909</v>
      </c>
      <c r="B443" s="27" t="str">
        <v>Lawal</v>
      </c>
      <c r="C443" s="27" t="str">
        <v>Moniepoint</v>
      </c>
      <c r="D443" s="27" t="str">
        <v>Inactive</v>
      </c>
      <c r="E443" s="27" t="str">
        <v>Aisha Mohammed</v>
      </c>
      <c r="F443" s="27" t="str">
        <v>brian_lawal@gmail.com</v>
      </c>
      <c r="G443" s="27" t="str">
        <v>Valid</v>
      </c>
      <c r="H443" s="27" t="str">
        <v>+234-103-196715</v>
      </c>
      <c r="I443" s="27" t="str">
        <v>Valid</v>
      </c>
      <c r="J443" s="27" t="str">
        <v>Incomplete</v>
      </c>
      <c r="K443" s="27" t="str">
        <v>No</v>
      </c>
      <c r="L443" s="27">
        <v>60</v>
      </c>
      <c r="M443" s="27" t="str">
        <v>Incomplete Profile</v>
      </c>
    </row>
    <row r="444" spans="1:13" x14ac:dyDescent="0.25">
      <c r="A444" s="27" t="str">
        <v>CUST-01235</v>
      </c>
      <c r="B444" s="27" t="str">
        <v>Noah Okafor</v>
      </c>
      <c r="C444" s="27" t="str">
        <v>Not Available</v>
      </c>
      <c r="D444" s="27" t="str">
        <v>Opportunity</v>
      </c>
      <c r="E444" s="27" t="str">
        <v>Michael Bello</v>
      </c>
      <c r="F444" s="27" t="str">
        <v>noah.okafor@gmail.com</v>
      </c>
      <c r="G444" s="27" t="str">
        <v>Valid</v>
      </c>
      <c r="H444" s="27" t="str">
        <v>0243087244</v>
      </c>
      <c r="I444" s="27" t="str">
        <v>Valid</v>
      </c>
      <c r="J444" s="27" t="str">
        <v>Incomplete</v>
      </c>
      <c r="K444" s="27" t="str">
        <v>No</v>
      </c>
      <c r="L444" s="27">
        <v>60</v>
      </c>
      <c r="M444" s="27" t="str">
        <v>Incomplete Profile</v>
      </c>
    </row>
    <row r="445" spans="1:13" x14ac:dyDescent="0.25">
      <c r="A445" s="27" t="str">
        <v>CUST-01783</v>
      </c>
      <c r="B445" s="27" t="str">
        <v>Chizoba Hassan</v>
      </c>
      <c r="C445" s="27" t="str">
        <v>Not Available</v>
      </c>
      <c r="D445" s="27" t="str">
        <v>Qualified</v>
      </c>
      <c r="E445" s="27" t="str">
        <v>Michael Bello</v>
      </c>
      <c r="F445" s="27" t="str">
        <v>chizoba_hassan@outlook.com</v>
      </c>
      <c r="G445" s="27" t="str">
        <v>Valid</v>
      </c>
      <c r="H445" s="27" t="str">
        <v>+254931860623</v>
      </c>
      <c r="I445" s="27" t="str">
        <v>Valid</v>
      </c>
      <c r="J445" s="27" t="str">
        <v>Incomplete</v>
      </c>
      <c r="K445" s="27" t="str">
        <v>No</v>
      </c>
      <c r="L445" s="27">
        <v>60</v>
      </c>
      <c r="M445" s="27" t="str">
        <v>Incomplete Profile</v>
      </c>
    </row>
    <row r="446" spans="1:13" x14ac:dyDescent="0.25">
      <c r="A446" s="27" t="str">
        <v>CUST-01540</v>
      </c>
      <c r="B446" s="27" t="str">
        <v>Yetunde</v>
      </c>
      <c r="C446" s="27" t="str">
        <v>Fluxanalytics Plc</v>
      </c>
      <c r="D446" s="27" t="str">
        <v>Customer</v>
      </c>
      <c r="E446" s="27" t="str">
        <v>James Carter</v>
      </c>
      <c r="F446" s="27" t="str">
        <v>yetunde_kamau@gmail.com</v>
      </c>
      <c r="G446" s="27" t="str">
        <v>Valid</v>
      </c>
      <c r="H446" s="27" t="str">
        <v>0900581983</v>
      </c>
      <c r="I446" s="27" t="str">
        <v>Valid</v>
      </c>
      <c r="J446" s="27" t="str">
        <v>Incomplete</v>
      </c>
      <c r="K446" s="27" t="str">
        <v>No</v>
      </c>
      <c r="L446" s="27">
        <v>60</v>
      </c>
      <c r="M446" s="27" t="str">
        <v>Incomplete Profile</v>
      </c>
    </row>
    <row r="447" spans="1:13" x14ac:dyDescent="0.25">
      <c r="A447" s="27" t="str">
        <v>CUST-00514</v>
      </c>
      <c r="B447" s="27" t="str">
        <v>Amaka</v>
      </c>
      <c r="C447" s="27" t="str">
        <v>Cloudlogic Plc</v>
      </c>
      <c r="D447" s="27" t="str">
        <v>Lead</v>
      </c>
      <c r="E447" s="27" t="str">
        <v>Sandra Eze</v>
      </c>
      <c r="F447" s="27" t="str">
        <v>amakaugwu@hotmail.com</v>
      </c>
      <c r="G447" s="27" t="str">
        <v>Valid</v>
      </c>
      <c r="H447" s="27" t="str">
        <v>+234790608548</v>
      </c>
      <c r="I447" s="27" t="str">
        <v>Valid</v>
      </c>
      <c r="J447" s="27" t="str">
        <v>Incomplete</v>
      </c>
      <c r="K447" s="27" t="str">
        <v>No</v>
      </c>
      <c r="L447" s="27">
        <v>60</v>
      </c>
      <c r="M447" s="27" t="str">
        <v>Incomplete Profile</v>
      </c>
    </row>
    <row r="448" spans="1:13" x14ac:dyDescent="0.25">
      <c r="A448" s="27" t="str">
        <v>CUST-02563</v>
      </c>
      <c r="B448" s="27" t="str">
        <v>Chibueze</v>
      </c>
      <c r="C448" s="27" t="str">
        <v>Hivehub Gmbh</v>
      </c>
      <c r="D448" s="27" t="str">
        <v>Lead</v>
      </c>
      <c r="E448" s="27" t="str">
        <v>Kemi Balogun</v>
      </c>
      <c r="F448" s="27" t="str">
        <v>chibueze.smith@hotmail.com</v>
      </c>
      <c r="G448" s="27" t="str">
        <v>Valid</v>
      </c>
      <c r="H448" s="27" t="str">
        <v>+234-171-073055</v>
      </c>
      <c r="I448" s="27" t="str">
        <v>Valid</v>
      </c>
      <c r="J448" s="27" t="str">
        <v>Incomplete</v>
      </c>
      <c r="K448" s="27" t="str">
        <v>No</v>
      </c>
      <c r="L448" s="27">
        <v>60</v>
      </c>
      <c r="M448" s="27" t="str">
        <v>Incomplete Profile</v>
      </c>
    </row>
    <row r="449" spans="1:13" x14ac:dyDescent="0.25">
      <c r="A449" s="27" t="str">
        <v>CUST-02756</v>
      </c>
      <c r="B449" s="27" t="str">
        <v>Amani</v>
      </c>
      <c r="C449" s="27" t="str">
        <v>Hivegroup</v>
      </c>
      <c r="D449" s="27" t="str">
        <v>Inactive</v>
      </c>
      <c r="E449" s="27" t="str">
        <v>Kemi Balogun</v>
      </c>
      <c r="F449" s="27" t="str">
        <v>amani_obrien@hivegroup.com</v>
      </c>
      <c r="G449" s="27" t="str">
        <v>Valid</v>
      </c>
      <c r="H449" s="27" t="str">
        <v>+49 485 003 108</v>
      </c>
      <c r="I449" s="27" t="str">
        <v>Valid</v>
      </c>
      <c r="J449" s="27" t="str">
        <v>Incomplete</v>
      </c>
      <c r="K449" s="27" t="str">
        <v>No</v>
      </c>
      <c r="L449" s="27">
        <v>60</v>
      </c>
      <c r="M449" s="27" t="str">
        <v>Incomplete Profile</v>
      </c>
    </row>
    <row r="450" spans="1:13" x14ac:dyDescent="0.25">
      <c r="A450" s="27" t="str">
        <v>CUST-02914</v>
      </c>
      <c r="B450" s="27" t="str">
        <v>Ifeanyi</v>
      </c>
      <c r="C450" s="27" t="str">
        <v>Stacklogic Inc</v>
      </c>
      <c r="D450" s="27" t="str">
        <v>Customer</v>
      </c>
      <c r="E450" s="27" t="str">
        <v>Kemi Balogun</v>
      </c>
      <c r="F450" s="27" t="str">
        <v>ifeanyi.khan@hotmail.com</v>
      </c>
      <c r="G450" s="27" t="str">
        <v>Valid</v>
      </c>
      <c r="H450" s="27" t="str">
        <v>+27 847 862 180</v>
      </c>
      <c r="I450" s="27" t="str">
        <v>Valid</v>
      </c>
      <c r="J450" s="27" t="str">
        <v>Incomplete</v>
      </c>
      <c r="K450" s="27" t="str">
        <v>No</v>
      </c>
      <c r="L450" s="27">
        <v>60</v>
      </c>
      <c r="M450" s="27" t="str">
        <v>Incomplete Profile</v>
      </c>
    </row>
    <row r="451" spans="1:13" x14ac:dyDescent="0.25">
      <c r="A451" s="27" t="str">
        <v>CUST-04851</v>
      </c>
      <c r="B451" s="27" t="str">
        <v>Omar</v>
      </c>
      <c r="C451" s="27" t="str">
        <v>Wave</v>
      </c>
      <c r="D451" s="27" t="str">
        <v>Churned</v>
      </c>
      <c r="E451" s="27" t="str">
        <v>James Carter</v>
      </c>
      <c r="F451" s="27" t="str">
        <v>omar_bello@outlook.com</v>
      </c>
      <c r="G451" s="27" t="str">
        <v>Valid</v>
      </c>
      <c r="H451" s="27" t="str">
        <v>+44-093-659342</v>
      </c>
      <c r="I451" s="27" t="str">
        <v>Valid</v>
      </c>
      <c r="J451" s="27" t="str">
        <v>Incomplete</v>
      </c>
      <c r="K451" s="27" t="str">
        <v>No</v>
      </c>
      <c r="L451" s="27">
        <v>60</v>
      </c>
      <c r="M451" s="27" t="str">
        <v>Incomplete Profile</v>
      </c>
    </row>
    <row r="452" spans="1:13" x14ac:dyDescent="0.25">
      <c r="A452" s="27" t="str">
        <v>CUST-03275</v>
      </c>
      <c r="B452" s="27" t="str">
        <v>Kelechi</v>
      </c>
      <c r="C452" s="27" t="str">
        <v>Kuda</v>
      </c>
      <c r="D452" s="27" t="str">
        <v>Qualified</v>
      </c>
      <c r="E452" s="27" t="str">
        <v>Brian Otieno</v>
      </c>
      <c r="F452" s="27" t="str">
        <v>kelechi.idris@hotmail.com</v>
      </c>
      <c r="G452" s="27" t="str">
        <v>Valid</v>
      </c>
      <c r="H452" s="27" t="str">
        <v>+44607843344</v>
      </c>
      <c r="I452" s="27" t="str">
        <v>Valid</v>
      </c>
      <c r="J452" s="27" t="str">
        <v>Incomplete</v>
      </c>
      <c r="K452" s="27" t="str">
        <v>No</v>
      </c>
      <c r="L452" s="27">
        <v>60</v>
      </c>
      <c r="M452" s="27" t="str">
        <v>Incomplete Profile</v>
      </c>
    </row>
    <row r="453" spans="1:13" x14ac:dyDescent="0.25">
      <c r="A453" s="27" t="str">
        <v>CUST-02462</v>
      </c>
      <c r="B453" s="27" t="str">
        <v>Dele Bello</v>
      </c>
      <c r="C453" s="27" t="str">
        <v>Not Available</v>
      </c>
      <c r="D453" s="27" t="str">
        <v>Prospect</v>
      </c>
      <c r="E453" s="27" t="str">
        <v>Tola Adeniyi</v>
      </c>
      <c r="F453" s="27" t="str">
        <v>dele.bello@hotmail.com</v>
      </c>
      <c r="G453" s="27" t="str">
        <v>Valid</v>
      </c>
      <c r="H453" s="27" t="str">
        <v>+234869438374</v>
      </c>
      <c r="I453" s="27" t="str">
        <v>Valid</v>
      </c>
      <c r="J453" s="27" t="str">
        <v>Incomplete</v>
      </c>
      <c r="K453" s="27" t="str">
        <v>No</v>
      </c>
      <c r="L453" s="27">
        <v>60</v>
      </c>
      <c r="M453" s="27" t="str">
        <v>Incomplete Profile</v>
      </c>
    </row>
    <row r="454" spans="1:13" x14ac:dyDescent="0.25">
      <c r="A454" s="27" t="str">
        <v>CUST-00957</v>
      </c>
      <c r="B454" s="27" t="str">
        <v>Nwankwo</v>
      </c>
      <c r="C454" s="27" t="str">
        <v>Brightcapital</v>
      </c>
      <c r="D454" s="27" t="str">
        <v>Lead</v>
      </c>
      <c r="E454" s="27" t="str">
        <v>Sandra Eze</v>
      </c>
      <c r="F454" s="27" t="str">
        <v>ryan_nwankwo@hotmail.com</v>
      </c>
      <c r="G454" s="27" t="str">
        <v>Valid</v>
      </c>
      <c r="H454" s="27" t="str">
        <v>0441235998</v>
      </c>
      <c r="I454" s="27" t="str">
        <v>Valid</v>
      </c>
      <c r="J454" s="27" t="str">
        <v>Incomplete</v>
      </c>
      <c r="K454" s="27" t="str">
        <v>No</v>
      </c>
      <c r="L454" s="27">
        <v>60</v>
      </c>
      <c r="M454" s="27" t="str">
        <v>Incomplete Profile</v>
      </c>
    </row>
    <row r="455" spans="1:13" x14ac:dyDescent="0.25">
      <c r="A455" s="27" t="str">
        <v>CUST-00870</v>
      </c>
      <c r="B455" s="27" t="str">
        <v>Emeka</v>
      </c>
      <c r="C455" s="27" t="str">
        <v>Pulsesystems</v>
      </c>
      <c r="D455" s="27" t="str">
        <v>Opportunity</v>
      </c>
      <c r="E455" s="27" t="str">
        <v>Tola Adeniyi</v>
      </c>
      <c r="F455" s="27" t="str">
        <v>emekalawal@hotmail.com</v>
      </c>
      <c r="G455" s="27" t="str">
        <v>Valid</v>
      </c>
      <c r="H455" s="27" t="str">
        <v>+234653715573</v>
      </c>
      <c r="I455" s="27" t="str">
        <v>Valid</v>
      </c>
      <c r="J455" s="27" t="str">
        <v>Incomplete</v>
      </c>
      <c r="K455" s="27" t="str">
        <v>No</v>
      </c>
      <c r="L455" s="27">
        <v>60</v>
      </c>
      <c r="M455" s="27" t="str">
        <v>Incomplete Profile</v>
      </c>
    </row>
    <row r="456" spans="1:13" x14ac:dyDescent="0.25">
      <c r="A456" s="27" t="str">
        <v>CUST-03648</v>
      </c>
      <c r="B456" s="27" t="str">
        <v>Blessing Adeleke</v>
      </c>
      <c r="C456" s="27" t="str">
        <v>Not Available</v>
      </c>
      <c r="D456" s="27" t="str">
        <v>Qualified</v>
      </c>
      <c r="E456" s="27" t="str">
        <v>Brian Otieno</v>
      </c>
      <c r="F456" s="27" t="str">
        <v>blessing.adeleke@yahoo.com</v>
      </c>
      <c r="G456" s="27" t="str">
        <v>Valid</v>
      </c>
      <c r="H456" s="27" t="str">
        <v>+234 743 876 810</v>
      </c>
      <c r="I456" s="27" t="str">
        <v>Valid</v>
      </c>
      <c r="J456" s="27" t="str">
        <v>Incomplete</v>
      </c>
      <c r="K456" s="27" t="str">
        <v>No</v>
      </c>
      <c r="L456" s="27">
        <v>60</v>
      </c>
      <c r="M456" s="27" t="str">
        <v>Incomplete Profile</v>
      </c>
    </row>
    <row r="457" spans="1:13" x14ac:dyDescent="0.25">
      <c r="A457" s="27" t="str">
        <v>CUST-01828</v>
      </c>
      <c r="B457" s="27" t="str">
        <v>Adebayo Idris</v>
      </c>
      <c r="C457" s="27" t="str">
        <v>Not Available</v>
      </c>
      <c r="D457" s="27" t="str">
        <v>Customer</v>
      </c>
      <c r="E457" s="27" t="str">
        <v>Daniel Olatunji</v>
      </c>
      <c r="F457" s="27" t="str">
        <v>adebayoidris@yahoo.com</v>
      </c>
      <c r="G457" s="27" t="str">
        <v>Valid</v>
      </c>
      <c r="H457" s="27" t="str">
        <v>+234-740-768564</v>
      </c>
      <c r="I457" s="27" t="str">
        <v>Valid</v>
      </c>
      <c r="J457" s="27" t="str">
        <v>Incomplete</v>
      </c>
      <c r="K457" s="27" t="str">
        <v>No</v>
      </c>
      <c r="L457" s="27">
        <v>60</v>
      </c>
      <c r="M457" s="27" t="str">
        <v>Incomplete Profile</v>
      </c>
    </row>
    <row r="458" spans="1:13" x14ac:dyDescent="0.25">
      <c r="A458" s="27" t="str">
        <v>CUST-01005</v>
      </c>
      <c r="B458" s="27" t="str">
        <v>Eze</v>
      </c>
      <c r="C458" s="27" t="str">
        <v>Flutterwave</v>
      </c>
      <c r="D458" s="27" t="str">
        <v>Churned</v>
      </c>
      <c r="E458" s="27" t="str">
        <v>Michael Bello</v>
      </c>
      <c r="F458" s="27" t="str">
        <v>ahmed_eze@yahoo.com</v>
      </c>
      <c r="G458" s="27" t="str">
        <v>Valid</v>
      </c>
      <c r="H458" s="27" t="str">
        <v>+31466248223</v>
      </c>
      <c r="I458" s="27" t="str">
        <v>Valid</v>
      </c>
      <c r="J458" s="27" t="str">
        <v>Incomplete</v>
      </c>
      <c r="K458" s="27" t="str">
        <v>No</v>
      </c>
      <c r="L458" s="27">
        <v>60</v>
      </c>
      <c r="M458" s="27" t="str">
        <v>Incomplete Profile</v>
      </c>
    </row>
    <row r="459" spans="1:13" x14ac:dyDescent="0.25">
      <c r="A459" s="27" t="str">
        <v>CUST-01876</v>
      </c>
      <c r="B459" s="27" t="str">
        <v>Tobi</v>
      </c>
      <c r="C459" s="27" t="str">
        <v>Bua Foods</v>
      </c>
      <c r="D459" s="27" t="str">
        <v>Lead</v>
      </c>
      <c r="E459" s="27" t="str">
        <v>James Carter</v>
      </c>
      <c r="F459" s="27" t="str">
        <v>tobiorji@outlook.com</v>
      </c>
      <c r="G459" s="27" t="str">
        <v>Valid</v>
      </c>
      <c r="H459" s="27" t="str">
        <v>+234356794154</v>
      </c>
      <c r="I459" s="27" t="str">
        <v>Valid</v>
      </c>
      <c r="J459" s="27" t="str">
        <v>Incomplete</v>
      </c>
      <c r="K459" s="27" t="str">
        <v>No</v>
      </c>
      <c r="L459" s="27">
        <v>60</v>
      </c>
      <c r="M459" s="27" t="str">
        <v>Incomplete Profile</v>
      </c>
    </row>
    <row r="460" spans="1:13" x14ac:dyDescent="0.25">
      <c r="A460" s="27" t="str">
        <v>CUST-04681</v>
      </c>
      <c r="B460" s="27" t="str">
        <v>Hassan</v>
      </c>
      <c r="C460" s="27" t="str">
        <v>Brightlabs</v>
      </c>
      <c r="D460" s="27" t="str">
        <v>Qualified</v>
      </c>
      <c r="E460" s="27" t="str">
        <v>Kemi Balogun</v>
      </c>
      <c r="F460" s="27" t="str">
        <v>otienohassan@gmail.com</v>
      </c>
      <c r="G460" s="27" t="str">
        <v>Valid</v>
      </c>
      <c r="H460" s="27" t="str">
        <v>0248727094</v>
      </c>
      <c r="I460" s="27" t="str">
        <v>Valid</v>
      </c>
      <c r="J460" s="27" t="str">
        <v>Incomplete</v>
      </c>
      <c r="K460" s="27" t="str">
        <v>No</v>
      </c>
      <c r="L460" s="27">
        <v>60</v>
      </c>
      <c r="M460" s="27" t="str">
        <v>Incomplete Profile</v>
      </c>
    </row>
    <row r="461" spans="1:13" x14ac:dyDescent="0.25">
      <c r="A461" s="27" t="str">
        <v>CUST-04991</v>
      </c>
      <c r="B461" s="27" t="str">
        <v>Hauwa</v>
      </c>
      <c r="C461" s="27" t="str">
        <v>Dangote Industries</v>
      </c>
      <c r="D461" s="27" t="str">
        <v>Customer</v>
      </c>
      <c r="E461" s="27" t="str">
        <v>Brian Otieno</v>
      </c>
      <c r="F461" s="27" t="str">
        <v>hauwa_wilson@dangoteindustr.africa</v>
      </c>
      <c r="G461" s="27" t="str">
        <v>Valid</v>
      </c>
      <c r="H461" s="27" t="str">
        <v>0275749449</v>
      </c>
      <c r="I461" s="27" t="str">
        <v>Valid</v>
      </c>
      <c r="J461" s="27" t="str">
        <v>Incomplete</v>
      </c>
      <c r="K461" s="27" t="str">
        <v>No</v>
      </c>
      <c r="L461" s="27">
        <v>60</v>
      </c>
      <c r="M461" s="27" t="str">
        <v>Incomplete Profile</v>
      </c>
    </row>
    <row r="462" spans="1:13" x14ac:dyDescent="0.25">
      <c r="A462" s="27" t="str">
        <v>CUST-03722</v>
      </c>
      <c r="B462" s="27" t="str">
        <v>Kemi</v>
      </c>
      <c r="C462" s="27" t="str">
        <v>Mtn Group</v>
      </c>
      <c r="D462" s="27" t="str">
        <v>Customer</v>
      </c>
      <c r="E462" s="27" t="str">
        <v>Grace Mensah</v>
      </c>
      <c r="F462" s="27" t="str">
        <v>kemi_akinola@outlook.com</v>
      </c>
      <c r="G462" s="27" t="str">
        <v>Valid</v>
      </c>
      <c r="H462" s="27" t="str">
        <v>+971 693 853 606</v>
      </c>
      <c r="I462" s="27" t="str">
        <v>Valid</v>
      </c>
      <c r="J462" s="27" t="str">
        <v>Incomplete</v>
      </c>
      <c r="K462" s="27" t="str">
        <v>No</v>
      </c>
      <c r="L462" s="27">
        <v>60</v>
      </c>
      <c r="M462" s="27" t="str">
        <v>Incomplete Profile</v>
      </c>
    </row>
    <row r="463" spans="1:13" x14ac:dyDescent="0.25">
      <c r="A463" s="27" t="str">
        <v>CUST-01517</v>
      </c>
      <c r="B463" s="27" t="str">
        <v>Ikechukwu Kelly</v>
      </c>
      <c r="C463" s="27" t="str">
        <v>Not Available</v>
      </c>
      <c r="D463" s="27" t="str">
        <v>Customer</v>
      </c>
      <c r="E463" s="27" t="str">
        <v>Aisha Mohammed</v>
      </c>
      <c r="F463" s="27" t="str">
        <v>ikechukwu_kelly@gmail.com</v>
      </c>
      <c r="G463" s="27" t="str">
        <v>Valid</v>
      </c>
      <c r="H463" s="27" t="str">
        <v>+49936834021</v>
      </c>
      <c r="I463" s="27" t="str">
        <v>Valid</v>
      </c>
      <c r="J463" s="27" t="str">
        <v>Incomplete</v>
      </c>
      <c r="K463" s="27" t="str">
        <v>No</v>
      </c>
      <c r="L463" s="27">
        <v>60</v>
      </c>
      <c r="M463" s="27" t="str">
        <v>Incomplete Profile</v>
      </c>
    </row>
    <row r="464" spans="1:13" x14ac:dyDescent="0.25">
      <c r="A464" s="27" t="str">
        <v>CUST-04325</v>
      </c>
      <c r="B464" s="27" t="str">
        <v>Adebayo</v>
      </c>
      <c r="C464" s="27" t="str">
        <v>Chipper Cash</v>
      </c>
      <c r="D464" s="27" t="str">
        <v>Customer</v>
      </c>
      <c r="E464" s="27" t="str">
        <v>Daniel Olatunji</v>
      </c>
      <c r="F464" s="27" t="str">
        <v>olivia_adebayo@chippercash.africa</v>
      </c>
      <c r="G464" s="27" t="str">
        <v>Valid</v>
      </c>
      <c r="H464" s="27" t="str">
        <v>+254-643-007221</v>
      </c>
      <c r="I464" s="27" t="str">
        <v>Valid</v>
      </c>
      <c r="J464" s="27" t="str">
        <v>Incomplete</v>
      </c>
      <c r="K464" s="27" t="str">
        <v>No</v>
      </c>
      <c r="L464" s="27">
        <v>60</v>
      </c>
      <c r="M464" s="27" t="str">
        <v>Incomplete Profile</v>
      </c>
    </row>
    <row r="465" spans="1:13" x14ac:dyDescent="0.25">
      <c r="A465" s="27" t="str">
        <v>CUST-01129</v>
      </c>
      <c r="B465" s="27" t="str">
        <v>Jessica</v>
      </c>
      <c r="C465" s="27" t="str">
        <v>Pulselogic Plc</v>
      </c>
      <c r="D465" s="27" t="str">
        <v>Qualified</v>
      </c>
      <c r="E465" s="27" t="str">
        <v>Aisha Mohammed</v>
      </c>
      <c r="F465" s="27" t="str">
        <v>jessica_adeleke@hotmail.com</v>
      </c>
      <c r="G465" s="27" t="str">
        <v>Valid</v>
      </c>
      <c r="H465" s="27" t="str">
        <v>0358349263</v>
      </c>
      <c r="I465" s="27" t="str">
        <v>Valid</v>
      </c>
      <c r="J465" s="27" t="str">
        <v>Incomplete</v>
      </c>
      <c r="K465" s="27" t="str">
        <v>No</v>
      </c>
      <c r="L465" s="27">
        <v>60</v>
      </c>
      <c r="M465" s="27" t="str">
        <v>Incomplete Profile</v>
      </c>
    </row>
    <row r="466" spans="1:13" x14ac:dyDescent="0.25">
      <c r="A466" s="27" t="str">
        <v>CUST-00861</v>
      </c>
      <c r="B466" s="27" t="str">
        <v>Hannah Williams</v>
      </c>
      <c r="C466" s="27" t="str">
        <v>Not Available</v>
      </c>
      <c r="D466" s="27" t="str">
        <v>Qualified</v>
      </c>
      <c r="E466" s="27" t="str">
        <v>Victor Okeke</v>
      </c>
      <c r="F466" s="27" t="str">
        <v>hannah_williams@gmail.com</v>
      </c>
      <c r="G466" s="27" t="str">
        <v>Valid</v>
      </c>
      <c r="H466" s="27" t="str">
        <v>+44-704-430732</v>
      </c>
      <c r="I466" s="27" t="str">
        <v>Valid</v>
      </c>
      <c r="J466" s="27" t="str">
        <v>Incomplete</v>
      </c>
      <c r="K466" s="27" t="str">
        <v>No</v>
      </c>
      <c r="L466" s="27">
        <v>60</v>
      </c>
      <c r="M466" s="27" t="str">
        <v>Incomplete Profile</v>
      </c>
    </row>
    <row r="467" spans="1:13" x14ac:dyDescent="0.25">
      <c r="A467" s="27" t="str">
        <v>CUST-00454</v>
      </c>
      <c r="B467" s="27" t="str">
        <v>Olivia</v>
      </c>
      <c r="C467" s="27" t="str">
        <v>Twiga Foods</v>
      </c>
      <c r="D467" s="27" t="str">
        <v>Customer</v>
      </c>
      <c r="E467" s="27" t="str">
        <v>Michael Bello</v>
      </c>
      <c r="F467" s="27" t="str">
        <v>olivia.traore@twigafoods.ng</v>
      </c>
      <c r="G467" s="27" t="str">
        <v>Valid</v>
      </c>
      <c r="H467" s="27" t="str">
        <v>0996426033</v>
      </c>
      <c r="I467" s="27" t="str">
        <v>Valid</v>
      </c>
      <c r="J467" s="27" t="str">
        <v>Incomplete</v>
      </c>
      <c r="K467" s="27" t="str">
        <v>No</v>
      </c>
      <c r="L467" s="27">
        <v>60</v>
      </c>
      <c r="M467" s="27" t="str">
        <v>Incomplete Profile</v>
      </c>
    </row>
    <row r="468" spans="1:13" x14ac:dyDescent="0.25">
      <c r="A468" s="27" t="str">
        <v>CUST-00551</v>
      </c>
      <c r="B468" s="27" t="str">
        <v>James</v>
      </c>
      <c r="C468" s="27" t="str">
        <v>Pulsesystems Inc</v>
      </c>
      <c r="D468" s="27" t="str">
        <v>Inactive</v>
      </c>
      <c r="E468" s="27" t="str">
        <v>Victor Okeke</v>
      </c>
      <c r="F468" s="27" t="str">
        <v>jamesasante@gmail.com</v>
      </c>
      <c r="G468" s="27" t="str">
        <v>Valid</v>
      </c>
      <c r="H468" s="27" t="str">
        <v>+234-448-500728</v>
      </c>
      <c r="I468" s="27" t="str">
        <v>Valid</v>
      </c>
      <c r="J468" s="27" t="str">
        <v>Incomplete</v>
      </c>
      <c r="K468" s="27" t="str">
        <v>No</v>
      </c>
      <c r="L468" s="27">
        <v>60</v>
      </c>
      <c r="M468" s="27" t="str">
        <v>Incomplete Profile</v>
      </c>
    </row>
    <row r="469" spans="1:13" x14ac:dyDescent="0.25">
      <c r="A469" s="27" t="str">
        <v>CUST-03969</v>
      </c>
      <c r="B469" s="27" t="str">
        <v>Tosin Orji</v>
      </c>
      <c r="C469" s="27" t="str">
        <v>Not Available</v>
      </c>
      <c r="D469" s="27" t="str">
        <v>Opportunity</v>
      </c>
      <c r="E469" s="27" t="str">
        <v>Grace Mensah</v>
      </c>
      <c r="F469" s="27" t="str">
        <v>tosin.orji@outlook.com</v>
      </c>
      <c r="G469" s="27" t="str">
        <v>Valid</v>
      </c>
      <c r="H469" s="27" t="str">
        <v>0200795288</v>
      </c>
      <c r="I469" s="27" t="str">
        <v>Valid</v>
      </c>
      <c r="J469" s="27" t="str">
        <v>Incomplete</v>
      </c>
      <c r="K469" s="27" t="str">
        <v>No</v>
      </c>
      <c r="L469" s="27">
        <v>60</v>
      </c>
      <c r="M469" s="27" t="str">
        <v>Incomplete Profile</v>
      </c>
    </row>
    <row r="470" spans="1:13" x14ac:dyDescent="0.25">
      <c r="A470" s="27" t="str">
        <v>CUST-00587</v>
      </c>
      <c r="B470" s="27" t="str">
        <v>Amina</v>
      </c>
      <c r="C470" s="27" t="str">
        <v>Flutterwave</v>
      </c>
      <c r="D470" s="27" t="str">
        <v>Inactive</v>
      </c>
      <c r="E470" s="27" t="str">
        <v>Daniel Olatunji</v>
      </c>
      <c r="F470" s="27" t="str">
        <v>aminaotieno@flutterwave.com</v>
      </c>
      <c r="G470" s="27" t="str">
        <v>Valid</v>
      </c>
      <c r="H470" s="27" t="str">
        <v>+254749161705</v>
      </c>
      <c r="I470" s="27" t="str">
        <v>Valid</v>
      </c>
      <c r="J470" s="27" t="str">
        <v>Incomplete</v>
      </c>
      <c r="K470" s="27" t="str">
        <v>No</v>
      </c>
      <c r="L470" s="27">
        <v>60</v>
      </c>
      <c r="M470" s="27" t="str">
        <v>Incomplete Profile</v>
      </c>
    </row>
    <row r="471" spans="1:13" x14ac:dyDescent="0.25">
      <c r="A471" s="27" t="str">
        <v>CUST-03493</v>
      </c>
      <c r="B471" s="27" t="str">
        <v>Nnamdi</v>
      </c>
      <c r="C471" s="27" t="str">
        <v>Vaultnetworks</v>
      </c>
      <c r="D471" s="27" t="str">
        <v>Prospect</v>
      </c>
      <c r="E471" s="27" t="str">
        <v>Brian Otieno</v>
      </c>
      <c r="F471" s="27" t="str">
        <v>nnamdiwilliams@yahoo.com</v>
      </c>
      <c r="G471" s="27" t="str">
        <v>Valid</v>
      </c>
      <c r="H471" s="27" t="str">
        <v>+49-926-718720</v>
      </c>
      <c r="I471" s="27" t="str">
        <v>Valid</v>
      </c>
      <c r="J471" s="27" t="str">
        <v>Incomplete</v>
      </c>
      <c r="K471" s="27" t="str">
        <v>No</v>
      </c>
      <c r="L471" s="27">
        <v>60</v>
      </c>
      <c r="M471" s="27" t="str">
        <v>Incomplete Profile</v>
      </c>
    </row>
    <row r="472" spans="1:13" x14ac:dyDescent="0.25">
      <c r="A472" s="27" t="str">
        <v>CUST-01106</v>
      </c>
      <c r="B472" s="27" t="str">
        <v>Okafor</v>
      </c>
      <c r="C472" s="27" t="str">
        <v>Konga</v>
      </c>
      <c r="D472" s="27" t="str">
        <v>Lead</v>
      </c>
      <c r="E472" s="27" t="str">
        <v>Michael Bello</v>
      </c>
      <c r="F472" s="27" t="str">
        <v>emeka_okafor@outlook.com</v>
      </c>
      <c r="G472" s="27" t="str">
        <v>Valid</v>
      </c>
      <c r="H472" s="27" t="str">
        <v>0654977053</v>
      </c>
      <c r="I472" s="27" t="str">
        <v>Valid</v>
      </c>
      <c r="J472" s="27" t="str">
        <v>Incomplete</v>
      </c>
      <c r="K472" s="27" t="str">
        <v>No</v>
      </c>
      <c r="L472" s="27">
        <v>60</v>
      </c>
      <c r="M472" s="27" t="str">
        <v>Incomplete Profile</v>
      </c>
    </row>
    <row r="473" spans="1:13" x14ac:dyDescent="0.25">
      <c r="A473" s="27" t="str">
        <v>CUST-03790</v>
      </c>
      <c r="B473" s="27" t="str">
        <v>Jones</v>
      </c>
      <c r="C473" s="27" t="str">
        <v>Dangote Industries</v>
      </c>
      <c r="D473" s="27" t="str">
        <v>Qualified</v>
      </c>
      <c r="E473" s="27" t="str">
        <v>Michael Bello</v>
      </c>
      <c r="F473" s="27" t="str">
        <v>damilola_jones@hotmail.com</v>
      </c>
      <c r="G473" s="27" t="str">
        <v>Valid</v>
      </c>
      <c r="H473" s="27" t="str">
        <v>0234433033</v>
      </c>
      <c r="I473" s="27" t="str">
        <v>Valid</v>
      </c>
      <c r="J473" s="27" t="str">
        <v>Incomplete</v>
      </c>
      <c r="K473" s="27" t="str">
        <v>No</v>
      </c>
      <c r="L473" s="27">
        <v>60</v>
      </c>
      <c r="M473" s="27" t="str">
        <v>Incomplete Profile</v>
      </c>
    </row>
    <row r="474" spans="1:13" x14ac:dyDescent="0.25">
      <c r="A474" s="27" t="str">
        <v>CUST-04493</v>
      </c>
      <c r="B474" s="27" t="str">
        <v>Emeka</v>
      </c>
      <c r="C474" s="27" t="str">
        <v>Vertexai</v>
      </c>
      <c r="D474" s="27" t="str">
        <v>Prospect</v>
      </c>
      <c r="E474" s="27" t="str">
        <v>Victor Okeke</v>
      </c>
      <c r="F474" s="27" t="str">
        <v>emeka_afolabi@gmail.com</v>
      </c>
      <c r="G474" s="27" t="str">
        <v>Valid</v>
      </c>
      <c r="H474" s="27" t="str">
        <v>+234005560757</v>
      </c>
      <c r="I474" s="27" t="str">
        <v>Valid</v>
      </c>
      <c r="J474" s="27" t="str">
        <v>Incomplete</v>
      </c>
      <c r="K474" s="27" t="str">
        <v>No</v>
      </c>
      <c r="L474" s="27">
        <v>60</v>
      </c>
      <c r="M474" s="27" t="str">
        <v>Incomplete Profile</v>
      </c>
    </row>
    <row r="475" spans="1:13" x14ac:dyDescent="0.25">
      <c r="A475" s="27" t="str">
        <v>CUST-01770</v>
      </c>
      <c r="B475" s="27" t="str">
        <v>Maryam Idris</v>
      </c>
      <c r="C475" s="27" t="str">
        <v>Not Available</v>
      </c>
      <c r="D475" s="27" t="str">
        <v>Lead</v>
      </c>
      <c r="E475" s="27" t="str">
        <v>Aisha Mohammed</v>
      </c>
      <c r="F475" s="27" t="str">
        <v>maryam.idris@hotmail.com</v>
      </c>
      <c r="G475" s="27" t="str">
        <v>Valid</v>
      </c>
      <c r="H475" s="27" t="str">
        <v>+44 016 368 426</v>
      </c>
      <c r="I475" s="27" t="str">
        <v>Valid</v>
      </c>
      <c r="J475" s="27" t="str">
        <v>Incomplete</v>
      </c>
      <c r="K475" s="27" t="str">
        <v>No</v>
      </c>
      <c r="L475" s="27">
        <v>60</v>
      </c>
      <c r="M475" s="27" t="str">
        <v>Incomplete Profile</v>
      </c>
    </row>
    <row r="476" spans="1:13" x14ac:dyDescent="0.25">
      <c r="A476" s="27" t="str">
        <v>CUST-02535</v>
      </c>
      <c r="B476" s="27" t="str">
        <v>Femke Eze</v>
      </c>
      <c r="C476" s="27" t="str">
        <v>Not Available</v>
      </c>
      <c r="D476" s="27" t="str">
        <v>Churned</v>
      </c>
      <c r="E476" s="27" t="str">
        <v>Grace Mensah</v>
      </c>
      <c r="F476" s="27" t="str">
        <v>femkeeze@outlook.com</v>
      </c>
      <c r="G476" s="27" t="str">
        <v>Valid</v>
      </c>
      <c r="H476" s="27" t="str">
        <v>+234-289-660647</v>
      </c>
      <c r="I476" s="27" t="str">
        <v>Valid</v>
      </c>
      <c r="J476" s="27" t="str">
        <v>Incomplete</v>
      </c>
      <c r="K476" s="27" t="str">
        <v>No</v>
      </c>
      <c r="L476" s="27">
        <v>60</v>
      </c>
      <c r="M476" s="27" t="str">
        <v>Incomplete Profile</v>
      </c>
    </row>
    <row r="477" spans="1:13" x14ac:dyDescent="0.25">
      <c r="A477" s="27" t="str">
        <v>CUST-00688</v>
      </c>
      <c r="B477" s="27" t="str">
        <v>Laura Bello</v>
      </c>
      <c r="C477" s="27" t="str">
        <v>Not Available</v>
      </c>
      <c r="D477" s="27" t="str">
        <v>Qualified</v>
      </c>
      <c r="E477" s="27" t="str">
        <v>Tola Adeniyi</v>
      </c>
      <c r="F477" s="27" t="str">
        <v>laurabello@hotmail.com</v>
      </c>
      <c r="G477" s="27" t="str">
        <v>Valid</v>
      </c>
      <c r="H477" s="27" t="str">
        <v>+44 607 072 288</v>
      </c>
      <c r="I477" s="27" t="str">
        <v>Valid</v>
      </c>
      <c r="J477" s="27" t="str">
        <v>Incomplete</v>
      </c>
      <c r="K477" s="27" t="str">
        <v>No</v>
      </c>
      <c r="L477" s="27">
        <v>60</v>
      </c>
      <c r="M477" s="27" t="str">
        <v>Incomplete Profile</v>
      </c>
    </row>
    <row r="478" spans="1:13" x14ac:dyDescent="0.25">
      <c r="A478" s="27" t="str">
        <v>CUST-01462</v>
      </c>
      <c r="B478" s="27" t="str">
        <v>Ikechukwu Mohammed</v>
      </c>
      <c r="C478" s="27" t="str">
        <v>Not Available</v>
      </c>
      <c r="D478" s="27" t="str">
        <v>Qualified</v>
      </c>
      <c r="E478" s="27" t="str">
        <v>Victor Okeke</v>
      </c>
      <c r="F478" s="27" t="str">
        <v>ikechukwu.mohammed@hotmail.com</v>
      </c>
      <c r="G478" s="27" t="str">
        <v>Valid</v>
      </c>
      <c r="H478" s="27" t="str">
        <v>+49627624396</v>
      </c>
      <c r="I478" s="27" t="str">
        <v>Valid</v>
      </c>
      <c r="J478" s="27" t="str">
        <v>Incomplete</v>
      </c>
      <c r="K478" s="27" t="str">
        <v>No</v>
      </c>
      <c r="L478" s="27">
        <v>60</v>
      </c>
      <c r="M478" s="27" t="str">
        <v>Incomplete Profile</v>
      </c>
    </row>
    <row r="479" spans="1:13" x14ac:dyDescent="0.25">
      <c r="A479" s="27" t="str">
        <v>CUST-04949</v>
      </c>
      <c r="B479" s="27" t="str">
        <v>Asante</v>
      </c>
      <c r="C479" s="27" t="str">
        <v>Swiftsoft</v>
      </c>
      <c r="D479" s="27" t="str">
        <v>Customer</v>
      </c>
      <c r="E479" s="27" t="str">
        <v>Brian Otieno</v>
      </c>
      <c r="F479" s="27" t="str">
        <v>tundeasante@outlook.com</v>
      </c>
      <c r="G479" s="27" t="str">
        <v>Valid</v>
      </c>
      <c r="H479" s="27" t="str">
        <v>0641846567</v>
      </c>
      <c r="I479" s="27" t="str">
        <v>Valid</v>
      </c>
      <c r="J479" s="27" t="str">
        <v>Incomplete</v>
      </c>
      <c r="K479" s="27" t="str">
        <v>No</v>
      </c>
      <c r="L479" s="27">
        <v>60</v>
      </c>
      <c r="M479" s="27" t="str">
        <v>Incomplete Profile</v>
      </c>
    </row>
    <row r="480" spans="1:13" x14ac:dyDescent="0.25">
      <c r="A480" s="27" t="str">
        <v>CUST-01231</v>
      </c>
      <c r="B480" s="27" t="str">
        <v>Asante</v>
      </c>
      <c r="C480" s="27" t="str">
        <v>Vaultsolutions Gmbh</v>
      </c>
      <c r="D480" s="27" t="str">
        <v>Inactive</v>
      </c>
      <c r="E480" s="27" t="str">
        <v>Kemi Balogun</v>
      </c>
      <c r="F480" s="27" t="str">
        <v>njeri.asante@yahoo.com</v>
      </c>
      <c r="G480" s="27" t="str">
        <v>Valid</v>
      </c>
      <c r="H480" s="27" t="str">
        <v>+31-949-046514</v>
      </c>
      <c r="I480" s="27" t="str">
        <v>Valid</v>
      </c>
      <c r="J480" s="27" t="str">
        <v>Incomplete</v>
      </c>
      <c r="K480" s="27" t="str">
        <v>No</v>
      </c>
      <c r="L480" s="27">
        <v>60</v>
      </c>
      <c r="M480" s="27" t="str">
        <v>Incomplete Profile</v>
      </c>
    </row>
    <row r="481" spans="1:13" x14ac:dyDescent="0.25">
      <c r="A481" s="27" t="str">
        <v>CUST-01921</v>
      </c>
      <c r="B481" s="27" t="str">
        <v>Garba</v>
      </c>
      <c r="C481" s="27" t="str">
        <v>Vertexdigital</v>
      </c>
      <c r="D481" s="27" t="str">
        <v>Churned</v>
      </c>
      <c r="E481" s="27" t="str">
        <v>Aisha Mohammed</v>
      </c>
      <c r="F481" s="27" t="str">
        <v>precious_garba@outlook.com</v>
      </c>
      <c r="G481" s="27" t="str">
        <v>Valid</v>
      </c>
      <c r="H481" s="27" t="str">
        <v>+254-132-366162</v>
      </c>
      <c r="I481" s="27" t="str">
        <v>Valid</v>
      </c>
      <c r="J481" s="27" t="str">
        <v>Incomplete</v>
      </c>
      <c r="K481" s="27" t="str">
        <v>No</v>
      </c>
      <c r="L481" s="27">
        <v>60</v>
      </c>
      <c r="M481" s="27" t="str">
        <v>Incomplete Profile</v>
      </c>
    </row>
    <row r="482" spans="1:13" x14ac:dyDescent="0.25">
      <c r="A482" s="27" t="str">
        <v>CUST-01490</v>
      </c>
      <c r="B482" s="27" t="str">
        <v>Mohammed</v>
      </c>
      <c r="C482" s="27" t="str">
        <v>Stacklogistics Inc</v>
      </c>
      <c r="D482" s="27" t="str">
        <v>Customer</v>
      </c>
      <c r="E482" s="27" t="str">
        <v>Kemi Balogun</v>
      </c>
      <c r="F482" s="27" t="str">
        <v>sophie_mohammed@gmail.com</v>
      </c>
      <c r="G482" s="27" t="str">
        <v>Valid</v>
      </c>
      <c r="H482" s="27" t="str">
        <v>+234 639 169 497</v>
      </c>
      <c r="I482" s="27" t="str">
        <v>Valid</v>
      </c>
      <c r="J482" s="27" t="str">
        <v>Incomplete</v>
      </c>
      <c r="K482" s="27" t="str">
        <v>No</v>
      </c>
      <c r="L482" s="27">
        <v>60</v>
      </c>
      <c r="M482" s="27" t="str">
        <v>Incomplete Profile</v>
      </c>
    </row>
    <row r="483" spans="1:13" x14ac:dyDescent="0.25">
      <c r="A483" s="27" t="str">
        <v>CUST-00351</v>
      </c>
      <c r="B483" s="27" t="str">
        <v>Okafor</v>
      </c>
      <c r="C483" s="27" t="str">
        <v>Vaultlogic Inc</v>
      </c>
      <c r="D483" s="27" t="str">
        <v>Prospect</v>
      </c>
      <c r="E483" s="27" t="str">
        <v>Daniel Olatunji</v>
      </c>
      <c r="F483" s="27" t="str">
        <v>ankeokafor@gmail.com</v>
      </c>
      <c r="G483" s="27" t="str">
        <v>Valid</v>
      </c>
      <c r="H483" s="27" t="str">
        <v>+27130004132</v>
      </c>
      <c r="I483" s="27" t="str">
        <v>Valid</v>
      </c>
      <c r="J483" s="27" t="str">
        <v>Incomplete</v>
      </c>
      <c r="K483" s="27" t="str">
        <v>No</v>
      </c>
      <c r="L483" s="27">
        <v>60</v>
      </c>
      <c r="M483" s="27" t="str">
        <v>Incomplete Profile</v>
      </c>
    </row>
    <row r="484" spans="1:13" x14ac:dyDescent="0.25">
      <c r="A484" s="27" t="str">
        <v>CUST-01416</v>
      </c>
      <c r="B484" s="27" t="str">
        <v>Chidinma Mwangi</v>
      </c>
      <c r="C484" s="27" t="str">
        <v>Not Available</v>
      </c>
      <c r="D484" s="27" t="str">
        <v>Qualified</v>
      </c>
      <c r="E484" s="27" t="str">
        <v>Grace Mensah</v>
      </c>
      <c r="F484" s="27" t="str">
        <v>chidinma.mwangi@gmail.com</v>
      </c>
      <c r="G484" s="27" t="str">
        <v>Valid</v>
      </c>
      <c r="H484" s="27" t="str">
        <v>+1-534-976217</v>
      </c>
      <c r="I484" s="27" t="str">
        <v>Valid</v>
      </c>
      <c r="J484" s="27" t="str">
        <v>Incomplete</v>
      </c>
      <c r="K484" s="27" t="str">
        <v>No</v>
      </c>
      <c r="L484" s="27">
        <v>60</v>
      </c>
      <c r="M484" s="27" t="str">
        <v>Incomplete Profile</v>
      </c>
    </row>
    <row r="485" spans="1:13" x14ac:dyDescent="0.25">
      <c r="A485" s="27" t="str">
        <v>CUST-02057</v>
      </c>
      <c r="B485" s="27" t="str">
        <v>Adebayo Anyanwu</v>
      </c>
      <c r="C485" s="27" t="str">
        <v>Not Available</v>
      </c>
      <c r="D485" s="27" t="str">
        <v>Churned</v>
      </c>
      <c r="E485" s="27" t="str">
        <v>Brian Otieno</v>
      </c>
      <c r="F485" s="27" t="str">
        <v>adebayo.anyanwu@hotmail.com</v>
      </c>
      <c r="G485" s="27" t="str">
        <v>Valid</v>
      </c>
      <c r="H485" s="27" t="str">
        <v>0523391998</v>
      </c>
      <c r="I485" s="27" t="str">
        <v>Valid</v>
      </c>
      <c r="J485" s="27" t="str">
        <v>Incomplete</v>
      </c>
      <c r="K485" s="27" t="str">
        <v>No</v>
      </c>
      <c r="L485" s="27">
        <v>60</v>
      </c>
      <c r="M485" s="27" t="str">
        <v>Incomplete Profile</v>
      </c>
    </row>
    <row r="486" spans="1:13" x14ac:dyDescent="0.25">
      <c r="A486" s="27" t="str">
        <v>CUST-00872</v>
      </c>
      <c r="B486" s="27" t="str">
        <v>Onyeka</v>
      </c>
      <c r="C486" s="27" t="str">
        <v>Stacksoft</v>
      </c>
      <c r="D486" s="27" t="str">
        <v>Churned</v>
      </c>
      <c r="E486" s="27" t="str">
        <v>Kemi Balogun</v>
      </c>
      <c r="F486" s="27" t="str">
        <v>kamauonyeka@stacksoft.ng</v>
      </c>
      <c r="G486" s="27" t="str">
        <v>Valid</v>
      </c>
      <c r="H486" s="27" t="str">
        <v>+254-880-609417</v>
      </c>
      <c r="I486" s="27" t="str">
        <v>Valid</v>
      </c>
      <c r="J486" s="27" t="str">
        <v>Incomplete</v>
      </c>
      <c r="K486" s="27" t="str">
        <v>No</v>
      </c>
      <c r="L486" s="27">
        <v>60</v>
      </c>
      <c r="M486" s="27" t="str">
        <v>Incomplete Profile</v>
      </c>
    </row>
    <row r="487" spans="1:13" x14ac:dyDescent="0.25">
      <c r="A487" s="27" t="str">
        <v>CUST-00438</v>
      </c>
      <c r="B487" s="27" t="str">
        <v>Okafor</v>
      </c>
      <c r="C487" s="27" t="str">
        <v>Chipper Cash</v>
      </c>
      <c r="D487" s="27" t="str">
        <v>Prospect</v>
      </c>
      <c r="E487" s="27" t="str">
        <v>James Carter</v>
      </c>
      <c r="F487" s="27" t="str">
        <v>james.okafor@outlook.com</v>
      </c>
      <c r="G487" s="27" t="str">
        <v>Valid</v>
      </c>
      <c r="H487" s="27" t="str">
        <v>+254-400-181677</v>
      </c>
      <c r="I487" s="27" t="str">
        <v>Valid</v>
      </c>
      <c r="J487" s="27" t="str">
        <v>Incomplete</v>
      </c>
      <c r="K487" s="27" t="str">
        <v>No</v>
      </c>
      <c r="L487" s="27">
        <v>60</v>
      </c>
      <c r="M487" s="27" t="str">
        <v>Incomplete Profile</v>
      </c>
    </row>
    <row r="488" spans="1:13" x14ac:dyDescent="0.25">
      <c r="A488" s="27" t="str">
        <v>CUST-04734</v>
      </c>
      <c r="B488" s="27" t="str">
        <v>Daniel</v>
      </c>
      <c r="C488" s="27" t="str">
        <v>Primesoft Llc</v>
      </c>
      <c r="D488" s="27" t="str">
        <v>Inactive</v>
      </c>
      <c r="E488" s="27" t="str">
        <v>James Carter</v>
      </c>
      <c r="F488" s="27" t="str">
        <v>daniel_akinola@outlook.com</v>
      </c>
      <c r="G488" s="27" t="str">
        <v>Valid</v>
      </c>
      <c r="H488" s="27" t="str">
        <v>0239709685</v>
      </c>
      <c r="I488" s="27" t="str">
        <v>Valid</v>
      </c>
      <c r="J488" s="27" t="str">
        <v>Incomplete</v>
      </c>
      <c r="K488" s="27" t="str">
        <v>No</v>
      </c>
      <c r="L488" s="27">
        <v>60</v>
      </c>
      <c r="M488" s="27" t="str">
        <v>Incomplete Profile</v>
      </c>
    </row>
    <row r="489" spans="1:13" x14ac:dyDescent="0.25">
      <c r="A489" s="27" t="str">
        <v>CUST-00968</v>
      </c>
      <c r="B489" s="27" t="str">
        <v>Tope</v>
      </c>
      <c r="C489" s="27" t="str">
        <v>Chipper Cash</v>
      </c>
      <c r="D489" s="27" t="str">
        <v>Prospect</v>
      </c>
      <c r="E489" s="27" t="str">
        <v>Victor Okeke</v>
      </c>
      <c r="F489" s="27" t="str">
        <v>tope_davies@gmail.com</v>
      </c>
      <c r="G489" s="27" t="str">
        <v>Valid</v>
      </c>
      <c r="H489" s="27" t="str">
        <v>0389654997</v>
      </c>
      <c r="I489" s="27" t="str">
        <v>Valid</v>
      </c>
      <c r="J489" s="27" t="str">
        <v>Incomplete</v>
      </c>
      <c r="K489" s="27" t="str">
        <v>No</v>
      </c>
      <c r="L489" s="27">
        <v>60</v>
      </c>
      <c r="M489" s="27" t="str">
        <v>Incomplete Profile</v>
      </c>
    </row>
    <row r="490" spans="1:13" x14ac:dyDescent="0.25">
      <c r="A490" s="27" t="str">
        <v>CUST-03923</v>
      </c>
      <c r="B490" s="27" t="str">
        <v>Dlamini</v>
      </c>
      <c r="C490" s="27" t="str">
        <v>Leadai</v>
      </c>
      <c r="D490" s="27" t="str">
        <v>Lead</v>
      </c>
      <c r="E490" s="27" t="str">
        <v>Grace Mensah</v>
      </c>
      <c r="F490" s="27" t="str">
        <v>ahmed.dlamini@hotmail.com</v>
      </c>
      <c r="G490" s="27" t="str">
        <v>Valid</v>
      </c>
      <c r="H490" s="27" t="str">
        <v>+234 048 783 292</v>
      </c>
      <c r="I490" s="27" t="str">
        <v>Valid</v>
      </c>
      <c r="J490" s="27" t="str">
        <v>Incomplete</v>
      </c>
      <c r="K490" s="27" t="str">
        <v>No</v>
      </c>
      <c r="L490" s="27">
        <v>60</v>
      </c>
      <c r="M490" s="27" t="str">
        <v>Incomplete Profile</v>
      </c>
    </row>
    <row r="491" spans="1:13" x14ac:dyDescent="0.25">
      <c r="A491" s="27" t="str">
        <v>CUST-04840</v>
      </c>
      <c r="B491" s="27" t="str">
        <v>Nwosu</v>
      </c>
      <c r="C491" s="27" t="str">
        <v>Wave</v>
      </c>
      <c r="D491" s="27" t="str">
        <v>Prospect</v>
      </c>
      <c r="E491" s="27" t="str">
        <v>Tola Adeniyi</v>
      </c>
      <c r="F491" s="27" t="str">
        <v>yakubunwosu@wave.ng</v>
      </c>
      <c r="G491" s="27" t="str">
        <v>Valid</v>
      </c>
      <c r="H491" s="27" t="str">
        <v>+27497129467</v>
      </c>
      <c r="I491" s="27" t="str">
        <v>Valid</v>
      </c>
      <c r="J491" s="27" t="str">
        <v>Incomplete</v>
      </c>
      <c r="K491" s="27" t="str">
        <v>No</v>
      </c>
      <c r="L491" s="27">
        <v>60</v>
      </c>
      <c r="M491" s="27" t="str">
        <v>Incomplete Profile</v>
      </c>
    </row>
    <row r="492" spans="1:13" x14ac:dyDescent="0.25">
      <c r="A492" s="27" t="str">
        <v>CUST-00717</v>
      </c>
      <c r="B492" s="27" t="str">
        <v>Chizoba</v>
      </c>
      <c r="C492" s="27" t="str">
        <v>Heliocommerce Llc</v>
      </c>
      <c r="D492" s="27" t="str">
        <v>Prospect</v>
      </c>
      <c r="E492" s="27" t="str">
        <v>Brian Otieno</v>
      </c>
      <c r="F492" s="27" t="str">
        <v>chizoba.mwangi@yahoo.com</v>
      </c>
      <c r="G492" s="27" t="str">
        <v>Valid</v>
      </c>
      <c r="H492" s="27" t="str">
        <v>+27630343830</v>
      </c>
      <c r="I492" s="27" t="str">
        <v>Valid</v>
      </c>
      <c r="J492" s="27" t="str">
        <v>Incomplete</v>
      </c>
      <c r="K492" s="27" t="str">
        <v>No</v>
      </c>
      <c r="L492" s="27">
        <v>60</v>
      </c>
      <c r="M492" s="27" t="str">
        <v>Incomplete Profile</v>
      </c>
    </row>
    <row r="493" spans="1:13" x14ac:dyDescent="0.25">
      <c r="A493" s="27" t="str">
        <v>CUST-00022</v>
      </c>
      <c r="B493" s="27" t="str">
        <v>Zainab Anyanwu</v>
      </c>
      <c r="C493" s="27" t="str">
        <v>Not Available</v>
      </c>
      <c r="D493" s="27" t="str">
        <v>Opportunity</v>
      </c>
      <c r="E493" s="27" t="str">
        <v>Michael Bello</v>
      </c>
      <c r="F493" s="27" t="str">
        <v>zainabanyanwu@yahoo.com</v>
      </c>
      <c r="G493" s="27" t="str">
        <v>Valid</v>
      </c>
      <c r="H493" s="27" t="str">
        <v>+971 755 886 753</v>
      </c>
      <c r="I493" s="27" t="str">
        <v>Valid</v>
      </c>
      <c r="J493" s="27" t="str">
        <v>Incomplete</v>
      </c>
      <c r="K493" s="27" t="str">
        <v>No</v>
      </c>
      <c r="L493" s="27">
        <v>60</v>
      </c>
      <c r="M493" s="27" t="str">
        <v>Incomplete Profile</v>
      </c>
    </row>
    <row r="494" spans="1:13" x14ac:dyDescent="0.25">
      <c r="A494" s="27" t="str">
        <v>CUST-03048</v>
      </c>
      <c r="B494" s="27" t="str">
        <v>Hannah Jones</v>
      </c>
      <c r="C494" s="27" t="str">
        <v>Not Available</v>
      </c>
      <c r="D494" s="27" t="str">
        <v>Prospect</v>
      </c>
      <c r="E494" s="27" t="str">
        <v>James Carter</v>
      </c>
      <c r="F494" s="27" t="str">
        <v>hannah.jones@gmail.com</v>
      </c>
      <c r="G494" s="27" t="str">
        <v>Valid</v>
      </c>
      <c r="H494" s="27" t="str">
        <v>0914656674</v>
      </c>
      <c r="I494" s="27" t="str">
        <v>Valid</v>
      </c>
      <c r="J494" s="27" t="str">
        <v>Incomplete</v>
      </c>
      <c r="K494" s="27" t="str">
        <v>No</v>
      </c>
      <c r="L494" s="27">
        <v>60</v>
      </c>
      <c r="M494" s="27" t="str">
        <v>Incomplete Profile</v>
      </c>
    </row>
    <row r="495" spans="1:13" x14ac:dyDescent="0.25">
      <c r="A495" s="27" t="str">
        <v>CUST-01318</v>
      </c>
      <c r="B495" s="27" t="str">
        <v>Garba</v>
      </c>
      <c r="C495" s="27" t="str">
        <v>Cloudsolutions Llc</v>
      </c>
      <c r="D495" s="27" t="str">
        <v>Qualified</v>
      </c>
      <c r="E495" s="27" t="str">
        <v>Grace Mensah</v>
      </c>
      <c r="F495" s="27" t="str">
        <v>lauragarba@cloudsolutions.co</v>
      </c>
      <c r="G495" s="27" t="str">
        <v>Valid</v>
      </c>
      <c r="H495" s="27" t="str">
        <v>0130307661</v>
      </c>
      <c r="I495" s="27" t="str">
        <v>Valid</v>
      </c>
      <c r="J495" s="27" t="str">
        <v>Incomplete</v>
      </c>
      <c r="K495" s="27" t="str">
        <v>No</v>
      </c>
      <c r="L495" s="27">
        <v>60</v>
      </c>
      <c r="M495" s="27" t="str">
        <v>Incomplete Profile</v>
      </c>
    </row>
    <row r="496" spans="1:13" x14ac:dyDescent="0.25">
      <c r="A496" s="27" t="str">
        <v>CUST-04552</v>
      </c>
      <c r="B496" s="27" t="str">
        <v>Kunle</v>
      </c>
      <c r="C496" s="27" t="str">
        <v>Orbithealth</v>
      </c>
      <c r="D496" s="27" t="str">
        <v>Inactive</v>
      </c>
      <c r="E496" s="27" t="str">
        <v>Grace Mensah</v>
      </c>
      <c r="F496" s="27" t="str">
        <v>kunle_adewale@gmail.com</v>
      </c>
      <c r="G496" s="27" t="str">
        <v>Valid</v>
      </c>
      <c r="H496" s="27" t="str">
        <v>+234 957 036 627</v>
      </c>
      <c r="I496" s="27" t="str">
        <v>Valid</v>
      </c>
      <c r="J496" s="27" t="str">
        <v>Incomplete</v>
      </c>
      <c r="K496" s="27" t="str">
        <v>No</v>
      </c>
      <c r="L496" s="27">
        <v>60</v>
      </c>
      <c r="M496" s="27" t="str">
        <v>Incomplete Profile</v>
      </c>
    </row>
    <row r="497" spans="1:13" x14ac:dyDescent="0.25">
      <c r="A497" s="27" t="str">
        <v>CUST-00347</v>
      </c>
      <c r="B497" s="27" t="str">
        <v>Evans</v>
      </c>
      <c r="C497" s="27" t="str">
        <v>Leadai Gmbh</v>
      </c>
      <c r="D497" s="27" t="str">
        <v>Customer</v>
      </c>
      <c r="E497" s="27" t="str">
        <v>James Carter</v>
      </c>
      <c r="F497" s="27" t="str">
        <v>adebayoevans@yahoo.com</v>
      </c>
      <c r="G497" s="27" t="str">
        <v>Valid</v>
      </c>
      <c r="H497" s="27" t="str">
        <v>+254-657-692778</v>
      </c>
      <c r="I497" s="27" t="str">
        <v>Valid</v>
      </c>
      <c r="J497" s="27" t="str">
        <v>Incomplete</v>
      </c>
      <c r="K497" s="27" t="str">
        <v>No</v>
      </c>
      <c r="L497" s="27">
        <v>60</v>
      </c>
      <c r="M497" s="27" t="str">
        <v>Incomplete Profile</v>
      </c>
    </row>
    <row r="498" spans="1:13" x14ac:dyDescent="0.25">
      <c r="A498" s="27" t="str">
        <v>CUST-02297</v>
      </c>
      <c r="B498" s="27" t="str">
        <v>Garba</v>
      </c>
      <c r="C498" s="27" t="str">
        <v>Flutterwave</v>
      </c>
      <c r="D498" s="27" t="str">
        <v>Lead</v>
      </c>
      <c r="E498" s="27" t="str">
        <v>Brian Otieno</v>
      </c>
      <c r="F498" s="27" t="str">
        <v>lola.garba@gmail.com</v>
      </c>
      <c r="G498" s="27" t="str">
        <v>Valid</v>
      </c>
      <c r="H498" s="27" t="str">
        <v>+234113277342</v>
      </c>
      <c r="I498" s="27" t="str">
        <v>Valid</v>
      </c>
      <c r="J498" s="27" t="str">
        <v>Incomplete</v>
      </c>
      <c r="K498" s="27" t="str">
        <v>No</v>
      </c>
      <c r="L498" s="27">
        <v>60</v>
      </c>
      <c r="M498" s="27" t="str">
        <v>Incomplete Profile</v>
      </c>
    </row>
    <row r="499" spans="1:13" x14ac:dyDescent="0.25">
      <c r="A499" s="27" t="str">
        <v>CUST-01927</v>
      </c>
      <c r="B499" s="27" t="str">
        <v>Funmi</v>
      </c>
      <c r="C499" s="27" t="str">
        <v>Hivelogic Llc</v>
      </c>
      <c r="D499" s="27" t="str">
        <v>Qualified</v>
      </c>
      <c r="E499" s="27" t="str">
        <v>Grace Mensah</v>
      </c>
      <c r="F499" s="27" t="str">
        <v>funmipatel@yahoo.com</v>
      </c>
      <c r="G499" s="27" t="str">
        <v>Valid</v>
      </c>
      <c r="H499" s="27" t="str">
        <v>0268610844</v>
      </c>
      <c r="I499" s="27" t="str">
        <v>Valid</v>
      </c>
      <c r="J499" s="27" t="str">
        <v>Incomplete</v>
      </c>
      <c r="K499" s="27" t="str">
        <v>No</v>
      </c>
      <c r="L499" s="27">
        <v>60</v>
      </c>
      <c r="M499" s="27" t="str">
        <v>Incomplete Profile</v>
      </c>
    </row>
    <row r="500" spans="1:13" x14ac:dyDescent="0.25">
      <c r="A500" s="27" t="str">
        <v>CUST-03506</v>
      </c>
      <c r="B500" s="27" t="str">
        <v>Michael Botha</v>
      </c>
      <c r="C500" s="27" t="str">
        <v>Not Available</v>
      </c>
      <c r="D500" s="27" t="str">
        <v>Churned</v>
      </c>
      <c r="E500" s="27" t="str">
        <v>Victor Okeke</v>
      </c>
      <c r="F500" s="27" t="str">
        <v>michael_botha@gmail.com</v>
      </c>
      <c r="G500" s="27" t="str">
        <v>Valid</v>
      </c>
      <c r="H500" s="27" t="str">
        <v>+971656465314</v>
      </c>
      <c r="I500" s="27" t="str">
        <v>Valid</v>
      </c>
      <c r="J500" s="27" t="str">
        <v>Incomplete</v>
      </c>
      <c r="K500" s="27" t="str">
        <v>No</v>
      </c>
      <c r="L500" s="27">
        <v>60</v>
      </c>
      <c r="M500" s="27" t="str">
        <v>Incomplete Profile</v>
      </c>
    </row>
    <row r="501" spans="1:13" x14ac:dyDescent="0.25">
      <c r="A501" s="27" t="str">
        <v>CUST-02089</v>
      </c>
      <c r="B501" s="27" t="str">
        <v>Thomas Wilson</v>
      </c>
      <c r="C501" s="27" t="str">
        <v>Not Available</v>
      </c>
      <c r="D501" s="27" t="str">
        <v>Lead</v>
      </c>
      <c r="E501" s="27" t="str">
        <v>Grace Mensah</v>
      </c>
      <c r="F501" s="27" t="str">
        <v>thomas_wilson@gmail.com</v>
      </c>
      <c r="G501" s="27" t="str">
        <v>Valid</v>
      </c>
      <c r="H501" s="27" t="str">
        <v>0561904244</v>
      </c>
      <c r="I501" s="27" t="str">
        <v>Valid</v>
      </c>
      <c r="J501" s="27" t="str">
        <v>Incomplete</v>
      </c>
      <c r="K501" s="27" t="str">
        <v>No</v>
      </c>
      <c r="L501" s="27">
        <v>60</v>
      </c>
      <c r="M501" s="27" t="str">
        <v>Incomplete Profile</v>
      </c>
    </row>
    <row r="502" spans="1:13" x14ac:dyDescent="0.25">
      <c r="A502" s="27" t="str">
        <v>CUST-02765</v>
      </c>
      <c r="B502" s="27" t="str">
        <v>Uche Onyeka</v>
      </c>
      <c r="C502" s="27" t="str">
        <v>Coreventures Ltd</v>
      </c>
      <c r="D502" s="27" t="str">
        <v>Inactive</v>
      </c>
      <c r="E502" s="27" t="str">
        <v>Michael Bello</v>
      </c>
      <c r="F502" s="27" t="str">
        <v>ucheonyekagmail.com</v>
      </c>
      <c r="G502" s="27" t="str">
        <v>Invalid</v>
      </c>
      <c r="H502" s="27" t="str">
        <v>+234 261 133 739</v>
      </c>
      <c r="I502" s="27" t="str">
        <v>Valid</v>
      </c>
      <c r="J502" s="27" t="str">
        <v>Complete</v>
      </c>
      <c r="K502" s="27" t="str">
        <v>No</v>
      </c>
      <c r="L502" s="27">
        <v>70</v>
      </c>
      <c r="M502" s="27" t="str">
        <v>Invalid Email</v>
      </c>
    </row>
    <row r="503" spans="1:13" x14ac:dyDescent="0.25">
      <c r="A503" s="27" t="str">
        <v>CUST-03318</v>
      </c>
      <c r="B503" s="27" t="str">
        <v>Njeri Balogun</v>
      </c>
      <c r="C503" s="27" t="str">
        <v>Kuda</v>
      </c>
      <c r="D503" s="27" t="str">
        <v>Churned</v>
      </c>
      <c r="E503" s="27" t="str">
        <v>Michael Bello</v>
      </c>
      <c r="F503" s="27" t="str">
        <v>njeribalogungmail.com</v>
      </c>
      <c r="G503" s="27" t="str">
        <v>Invalid</v>
      </c>
      <c r="H503" s="27" t="str">
        <v>+27 556 467 749</v>
      </c>
      <c r="I503" s="27" t="str">
        <v>Valid</v>
      </c>
      <c r="J503" s="27" t="str">
        <v>Complete</v>
      </c>
      <c r="K503" s="27" t="str">
        <v>No</v>
      </c>
      <c r="L503" s="27">
        <v>70</v>
      </c>
      <c r="M503" s="27" t="str">
        <v>Invalid Email</v>
      </c>
    </row>
    <row r="504" spans="1:13" x14ac:dyDescent="0.25">
      <c r="A504" s="27" t="str">
        <v>CUST-01881</v>
      </c>
      <c r="B504" s="27" t="str">
        <v>Emmanuel Traore</v>
      </c>
      <c r="C504" s="27" t="str">
        <v>Zensoft</v>
      </c>
      <c r="D504" s="27" t="str">
        <v>Customer</v>
      </c>
      <c r="E504" s="27" t="str">
        <v>Brian Otieno</v>
      </c>
      <c r="F504" s="27" t="str">
        <v>emmanuel@@outlook.com</v>
      </c>
      <c r="G504" s="27" t="str">
        <v>Invalid</v>
      </c>
      <c r="H504" s="27" t="str">
        <v>+49-985-205660</v>
      </c>
      <c r="I504" s="27" t="str">
        <v>Valid</v>
      </c>
      <c r="J504" s="27" t="str">
        <v>Complete</v>
      </c>
      <c r="K504" s="27" t="str">
        <v>No</v>
      </c>
      <c r="L504" s="27">
        <v>70</v>
      </c>
      <c r="M504" s="27" t="str">
        <v>Invalid Email</v>
      </c>
    </row>
    <row r="505" spans="1:13" x14ac:dyDescent="0.25">
      <c r="A505" s="27" t="str">
        <v>CUST-04822</v>
      </c>
      <c r="B505" s="27" t="str">
        <v>Olivia Davies</v>
      </c>
      <c r="C505" s="27" t="str">
        <v>Datalogistics Inc</v>
      </c>
      <c r="D505" s="27" t="str">
        <v>Lead</v>
      </c>
      <c r="E505" s="27" t="str">
        <v>Grace Mensah</v>
      </c>
      <c r="F505" s="27" t="str">
        <v>thomas.adewale@</v>
      </c>
      <c r="G505" s="27" t="str">
        <v>Invalid</v>
      </c>
      <c r="H505" s="27" t="str">
        <v>+234-458-291799</v>
      </c>
      <c r="I505" s="27" t="str">
        <v>Valid</v>
      </c>
      <c r="J505" s="27" t="str">
        <v>Complete</v>
      </c>
      <c r="K505" s="27" t="str">
        <v>No</v>
      </c>
      <c r="L505" s="27">
        <v>70</v>
      </c>
      <c r="M505" s="27" t="str">
        <v>Invalid Email</v>
      </c>
    </row>
    <row r="506" spans="1:13" x14ac:dyDescent="0.25">
      <c r="A506" s="27" t="str">
        <v>CUST-03523</v>
      </c>
      <c r="B506" s="27" t="str">
        <v>James Akinola</v>
      </c>
      <c r="C506" s="27" t="str">
        <v>Bua Foods</v>
      </c>
      <c r="D506" s="27" t="str">
        <v>Customer</v>
      </c>
      <c r="E506" s="27" t="str">
        <v>Tola Adeniyi</v>
      </c>
      <c r="F506" s="27" t="str">
        <v>james@@outlook.com</v>
      </c>
      <c r="G506" s="27" t="str">
        <v>Invalid</v>
      </c>
      <c r="H506" s="27" t="str">
        <v>+49470072391</v>
      </c>
      <c r="I506" s="27" t="str">
        <v>Valid</v>
      </c>
      <c r="J506" s="27" t="str">
        <v>Complete</v>
      </c>
      <c r="K506" s="27" t="str">
        <v>No</v>
      </c>
      <c r="L506" s="27">
        <v>70</v>
      </c>
      <c r="M506" s="27" t="str">
        <v>Invalid Email</v>
      </c>
    </row>
    <row r="507" spans="1:13" x14ac:dyDescent="0.25">
      <c r="A507" s="27" t="str">
        <v>CUST-01489</v>
      </c>
      <c r="B507" s="27" t="str">
        <v>Laura Obi</v>
      </c>
      <c r="C507" s="27" t="str">
        <v>Novasoft</v>
      </c>
      <c r="D507" s="27" t="str">
        <v>Inactive</v>
      </c>
      <c r="E507" s="27" t="str">
        <v>Victor Okeke</v>
      </c>
      <c r="F507" s="27" t="str">
        <v>laura obi@gmail.com</v>
      </c>
      <c r="G507" s="27" t="str">
        <v>Invalid</v>
      </c>
      <c r="H507" s="27" t="str">
        <v>+234 884 386 844</v>
      </c>
      <c r="I507" s="27" t="str">
        <v>Valid</v>
      </c>
      <c r="J507" s="27" t="str">
        <v>Complete</v>
      </c>
      <c r="K507" s="27" t="str">
        <v>No</v>
      </c>
      <c r="L507" s="27">
        <v>70</v>
      </c>
      <c r="M507" s="27" t="str">
        <v>Invalid Email</v>
      </c>
    </row>
    <row r="508" spans="1:13" x14ac:dyDescent="0.25">
      <c r="A508" s="27" t="str">
        <v>CUST-01584</v>
      </c>
      <c r="B508" s="27" t="str">
        <v>Obinna Botha</v>
      </c>
      <c r="C508" s="27" t="str">
        <v>Hivenetworks Gmbh</v>
      </c>
      <c r="D508" s="27" t="str">
        <v>Customer</v>
      </c>
      <c r="E508" s="27" t="str">
        <v>Daniel Olatunji</v>
      </c>
      <c r="F508" s="27" t="str">
        <v>obinnabothacompany.com</v>
      </c>
      <c r="G508" s="27" t="str">
        <v>Invalid</v>
      </c>
      <c r="H508" s="27" t="str">
        <v>+234570419364</v>
      </c>
      <c r="I508" s="27" t="str">
        <v>Valid</v>
      </c>
      <c r="J508" s="27" t="str">
        <v>Complete</v>
      </c>
      <c r="K508" s="27" t="str">
        <v>No</v>
      </c>
      <c r="L508" s="27">
        <v>70</v>
      </c>
      <c r="M508" s="27" t="str">
        <v>Invalid Email</v>
      </c>
    </row>
    <row r="509" spans="1:13" x14ac:dyDescent="0.25">
      <c r="A509" s="27" t="str">
        <v>CUST-01295</v>
      </c>
      <c r="B509" s="27" t="str">
        <v>Tosin Ogundimu</v>
      </c>
      <c r="C509" s="27" t="str">
        <v>Pulsecapital</v>
      </c>
      <c r="D509" s="27" t="str">
        <v>Opportunity</v>
      </c>
      <c r="E509" s="27" t="str">
        <v>Grace Mensah</v>
      </c>
      <c r="F509" s="27" t="str">
        <v>tosin.ogundimu@company.com.</v>
      </c>
      <c r="G509" s="27" t="str">
        <v>Invalid</v>
      </c>
      <c r="H509" s="27" t="str">
        <v>0956383676</v>
      </c>
      <c r="I509" s="27" t="str">
        <v>Valid</v>
      </c>
      <c r="J509" s="27" t="str">
        <v>Complete</v>
      </c>
      <c r="K509" s="27" t="str">
        <v>No</v>
      </c>
      <c r="L509" s="27">
        <v>70</v>
      </c>
      <c r="M509" s="27" t="str">
        <v>Invalid Email</v>
      </c>
    </row>
    <row r="510" spans="1:13" x14ac:dyDescent="0.25">
      <c r="A510" s="27" t="str">
        <v>CUST-02845</v>
      </c>
      <c r="B510" s="27" t="str">
        <v>Fatima Okonkwo</v>
      </c>
      <c r="C510" s="27" t="str">
        <v>Payhub Llc</v>
      </c>
      <c r="D510" s="27" t="str">
        <v>Churned</v>
      </c>
      <c r="E510" s="27" t="str">
        <v>Kemi Balogun</v>
      </c>
      <c r="F510" s="27" t="str">
        <v>fatima.okonkwo@</v>
      </c>
      <c r="G510" s="27" t="str">
        <v>Invalid</v>
      </c>
      <c r="H510" s="27" t="str">
        <v>+49 118 996 184</v>
      </c>
      <c r="I510" s="27" t="str">
        <v>Valid</v>
      </c>
      <c r="J510" s="27" t="str">
        <v>Complete</v>
      </c>
      <c r="K510" s="27" t="str">
        <v>No</v>
      </c>
      <c r="L510" s="27">
        <v>70</v>
      </c>
      <c r="M510" s="27" t="str">
        <v>Invalid Email</v>
      </c>
    </row>
    <row r="511" spans="1:13" x14ac:dyDescent="0.25">
      <c r="A511" s="27" t="str">
        <v>CUST-00690</v>
      </c>
      <c r="B511" s="27" t="str">
        <v>Amaka Traore</v>
      </c>
      <c r="C511" s="27" t="str">
        <v>Carbon</v>
      </c>
      <c r="D511" s="27" t="str">
        <v>Customer</v>
      </c>
      <c r="E511" s="27" t="str">
        <v>Kemi Balogun</v>
      </c>
      <c r="F511" s="27" t="str">
        <v>amaka@@company.com</v>
      </c>
      <c r="G511" s="27" t="str">
        <v>Invalid</v>
      </c>
      <c r="H511" s="27" t="str">
        <v>+44-744-653255</v>
      </c>
      <c r="I511" s="27" t="str">
        <v>Valid</v>
      </c>
      <c r="J511" s="27" t="str">
        <v>Complete</v>
      </c>
      <c r="K511" s="27" t="str">
        <v>No</v>
      </c>
      <c r="L511" s="27">
        <v>70</v>
      </c>
      <c r="M511" s="27" t="str">
        <v>Invalid Email</v>
      </c>
    </row>
    <row r="512" spans="1:13" x14ac:dyDescent="0.25">
      <c r="A512" s="27" t="str">
        <v>CUST-04514</v>
      </c>
      <c r="B512" s="27" t="str">
        <v>Musa Afolabi</v>
      </c>
      <c r="C512" s="27" t="str">
        <v>Vaulthub</v>
      </c>
      <c r="D512" s="27" t="str">
        <v>Prospect</v>
      </c>
      <c r="E512" s="27" t="str">
        <v>Daniel Olatunji</v>
      </c>
      <c r="F512" s="27" t="str">
        <v>musa.afolabi@</v>
      </c>
      <c r="G512" s="27" t="str">
        <v>Invalid</v>
      </c>
      <c r="H512" s="27" t="str">
        <v>+353-804-403642</v>
      </c>
      <c r="I512" s="27" t="str">
        <v>Valid</v>
      </c>
      <c r="J512" s="27" t="str">
        <v>Complete</v>
      </c>
      <c r="K512" s="27" t="str">
        <v>No</v>
      </c>
      <c r="L512" s="27">
        <v>70</v>
      </c>
      <c r="M512" s="27" t="str">
        <v>Invalid Email</v>
      </c>
    </row>
    <row r="513" spans="1:13" x14ac:dyDescent="0.25">
      <c r="A513" s="27" t="str">
        <v>CUST-04745</v>
      </c>
      <c r="B513" s="27" t="str">
        <v>Adaora Okafor</v>
      </c>
      <c r="C513" s="27" t="str">
        <v>Andela</v>
      </c>
      <c r="D513" s="27" t="str">
        <v>Qualified</v>
      </c>
      <c r="E513" s="27" t="str">
        <v>Brian Otieno</v>
      </c>
      <c r="F513" s="27" t="str">
        <v>adaora.okafor@gmail.com.</v>
      </c>
      <c r="G513" s="27" t="str">
        <v>Invalid</v>
      </c>
      <c r="H513" s="27" t="str">
        <v>+27459938447</v>
      </c>
      <c r="I513" s="27" t="str">
        <v>Valid</v>
      </c>
      <c r="J513" s="27" t="str">
        <v>Complete</v>
      </c>
      <c r="K513" s="27" t="str">
        <v>No</v>
      </c>
      <c r="L513" s="27">
        <v>70</v>
      </c>
      <c r="M513" s="27" t="str">
        <v>Invalid Email</v>
      </c>
    </row>
    <row r="514" spans="1:13" x14ac:dyDescent="0.25">
      <c r="A514" s="27" t="str">
        <v>CUST-04332</v>
      </c>
      <c r="B514" s="27" t="str">
        <v>Femke Nwankwo</v>
      </c>
      <c r="C514" s="27" t="str">
        <v>Swiftnetworks Plc</v>
      </c>
      <c r="D514" s="27" t="str">
        <v>Prospect</v>
      </c>
      <c r="E514" s="27" t="str">
        <v>Brian Otieno</v>
      </c>
      <c r="F514" s="27" t="str">
        <v>femke.nwankwo@company.com.</v>
      </c>
      <c r="G514" s="27" t="str">
        <v>Invalid</v>
      </c>
      <c r="H514" s="27" t="str">
        <v>+49 729 914 845</v>
      </c>
      <c r="I514" s="27" t="str">
        <v>Valid</v>
      </c>
      <c r="J514" s="27" t="str">
        <v>Complete</v>
      </c>
      <c r="K514" s="27" t="str">
        <v>No</v>
      </c>
      <c r="L514" s="27">
        <v>70</v>
      </c>
      <c r="M514" s="27" t="str">
        <v>Invalid Email</v>
      </c>
    </row>
    <row r="515" spans="1:13" x14ac:dyDescent="0.25">
      <c r="A515" s="27" t="str">
        <v>CUST-03636</v>
      </c>
      <c r="B515" s="27" t="str">
        <v>Adebayo Ogundimu</v>
      </c>
      <c r="C515" s="27" t="str">
        <v>Quantasystems Gmbh</v>
      </c>
      <c r="D515" s="27" t="str">
        <v>Lead</v>
      </c>
      <c r="E515" s="27" t="str">
        <v>Aisha Mohammed</v>
      </c>
      <c r="F515" s="27" t="str">
        <v>adebayo ogundimu@outlook.com</v>
      </c>
      <c r="G515" s="27" t="str">
        <v>Invalid</v>
      </c>
      <c r="H515" s="27" t="str">
        <v>+49923320937</v>
      </c>
      <c r="I515" s="27" t="str">
        <v>Valid</v>
      </c>
      <c r="J515" s="27" t="str">
        <v>Complete</v>
      </c>
      <c r="K515" s="27" t="str">
        <v>No</v>
      </c>
      <c r="L515" s="27">
        <v>70</v>
      </c>
      <c r="M515" s="27" t="str">
        <v>Invalid Email</v>
      </c>
    </row>
    <row r="516" spans="1:13" x14ac:dyDescent="0.25">
      <c r="A516" s="27" t="str">
        <v>CUST-02443</v>
      </c>
      <c r="B516" s="27" t="str">
        <v>Matthew Onyeka</v>
      </c>
      <c r="C516" s="27" t="str">
        <v>Cloudfinance Gmbh</v>
      </c>
      <c r="D516" s="27" t="str">
        <v>Qualified</v>
      </c>
      <c r="E516" s="27" t="str">
        <v>Tola Adeniyi</v>
      </c>
      <c r="F516" s="27" t="str">
        <v>matthewonyekacompany.com</v>
      </c>
      <c r="G516" s="27" t="str">
        <v>Invalid</v>
      </c>
      <c r="H516" s="27" t="str">
        <v>+234 970 040 853</v>
      </c>
      <c r="I516" s="27" t="str">
        <v>Valid</v>
      </c>
      <c r="J516" s="27" t="str">
        <v>Complete</v>
      </c>
      <c r="K516" s="27" t="str">
        <v>No</v>
      </c>
      <c r="L516" s="27">
        <v>70</v>
      </c>
      <c r="M516" s="27" t="str">
        <v>Invalid Email</v>
      </c>
    </row>
    <row r="517" spans="1:13" x14ac:dyDescent="0.25">
      <c r="A517" s="27" t="str">
        <v>CUST-02773</v>
      </c>
      <c r="B517" s="27" t="str">
        <v>Precious Okafor</v>
      </c>
      <c r="C517" s="27" t="str">
        <v>Zennetworks</v>
      </c>
      <c r="D517" s="27" t="str">
        <v>Prospect</v>
      </c>
      <c r="E517" s="27" t="str">
        <v>Sandra Eze</v>
      </c>
      <c r="F517" s="27" t="str">
        <v>preciousokaforcompany.com</v>
      </c>
      <c r="G517" s="27" t="str">
        <v>Invalid</v>
      </c>
      <c r="H517" s="27" t="str">
        <v>+234841231561</v>
      </c>
      <c r="I517" s="27" t="str">
        <v>Valid</v>
      </c>
      <c r="J517" s="27" t="str">
        <v>Complete</v>
      </c>
      <c r="K517" s="27" t="str">
        <v>No</v>
      </c>
      <c r="L517" s="27">
        <v>70</v>
      </c>
      <c r="M517" s="27" t="str">
        <v>Invalid Email</v>
      </c>
    </row>
    <row r="518" spans="1:13" x14ac:dyDescent="0.25">
      <c r="A518" s="27" t="str">
        <v>CUST-02067</v>
      </c>
      <c r="B518" s="27" t="str">
        <v>Chinwe Patel</v>
      </c>
      <c r="C518" s="27" t="str">
        <v>Swiftsoft Gmbh</v>
      </c>
      <c r="D518" s="27" t="str">
        <v>Inactive</v>
      </c>
      <c r="E518" s="27" t="str">
        <v>Aisha Mohammed</v>
      </c>
      <c r="F518" s="27" t="str">
        <v>chinwe@@gmail.com</v>
      </c>
      <c r="G518" s="27" t="str">
        <v>Invalid</v>
      </c>
      <c r="H518" s="27" t="str">
        <v>0869088775</v>
      </c>
      <c r="I518" s="27" t="str">
        <v>Valid</v>
      </c>
      <c r="J518" s="27" t="str">
        <v>Complete</v>
      </c>
      <c r="K518" s="27" t="str">
        <v>No</v>
      </c>
      <c r="L518" s="27">
        <v>70</v>
      </c>
      <c r="M518" s="27" t="str">
        <v>Invalid Email</v>
      </c>
    </row>
    <row r="519" spans="1:13" x14ac:dyDescent="0.25">
      <c r="A519" s="27" t="str">
        <v>CUST-04430</v>
      </c>
      <c r="B519" s="27" t="str">
        <v>Babatunde Nwosu</v>
      </c>
      <c r="C519" s="27" t="str">
        <v>Sparktech Plc</v>
      </c>
      <c r="D519" s="27" t="str">
        <v>Customer</v>
      </c>
      <c r="E519" s="27" t="str">
        <v>James Carter</v>
      </c>
      <c r="F519" s="27" t="str">
        <v>babatunde@outlook</v>
      </c>
      <c r="G519" s="27" t="str">
        <v>Invalid</v>
      </c>
      <c r="H519" s="27" t="str">
        <v>+353-426-306689</v>
      </c>
      <c r="I519" s="27" t="str">
        <v>Valid</v>
      </c>
      <c r="J519" s="27" t="str">
        <v>Complete</v>
      </c>
      <c r="K519" s="27" t="str">
        <v>No</v>
      </c>
      <c r="L519" s="27">
        <v>70</v>
      </c>
      <c r="M519" s="27" t="str">
        <v>Invalid Email</v>
      </c>
    </row>
    <row r="520" spans="1:13" x14ac:dyDescent="0.25">
      <c r="A520" s="27" t="str">
        <v>CUST-00283</v>
      </c>
      <c r="B520" s="27" t="str">
        <v>Kemi Khan</v>
      </c>
      <c r="C520" s="27" t="str">
        <v>Pulseworks Inc</v>
      </c>
      <c r="D520" s="27" t="str">
        <v>Prospect</v>
      </c>
      <c r="E520" s="27" t="str">
        <v>Grace Mensah</v>
      </c>
      <c r="F520" s="27" t="str">
        <v>kemikhangmail.com</v>
      </c>
      <c r="G520" s="27" t="str">
        <v>Invalid</v>
      </c>
      <c r="H520" s="27" t="str">
        <v>0145211823</v>
      </c>
      <c r="I520" s="27" t="str">
        <v>Valid</v>
      </c>
      <c r="J520" s="27" t="str">
        <v>Complete</v>
      </c>
      <c r="K520" s="27" t="str">
        <v>No</v>
      </c>
      <c r="L520" s="27">
        <v>70</v>
      </c>
      <c r="M520" s="27" t="str">
        <v>Invalid Email</v>
      </c>
    </row>
    <row r="521" spans="1:13" x14ac:dyDescent="0.25">
      <c r="A521" s="27" t="str">
        <v>CUST-02269</v>
      </c>
      <c r="B521" s="27" t="str">
        <v>Jessica Idris</v>
      </c>
      <c r="C521" s="27" t="str">
        <v>Sparkworks Llc</v>
      </c>
      <c r="D521" s="27" t="str">
        <v>Prospect</v>
      </c>
      <c r="E521" s="27" t="str">
        <v>Michael Bello</v>
      </c>
      <c r="F521" s="27" t="str">
        <v>jessicaidriscompany.com</v>
      </c>
      <c r="G521" s="27" t="str">
        <v>Invalid</v>
      </c>
      <c r="H521" s="27" t="str">
        <v>0895812386</v>
      </c>
      <c r="I521" s="27" t="str">
        <v>Valid</v>
      </c>
      <c r="J521" s="27" t="str">
        <v>Complete</v>
      </c>
      <c r="K521" s="27" t="str">
        <v>No</v>
      </c>
      <c r="L521" s="27">
        <v>70</v>
      </c>
      <c r="M521" s="27" t="str">
        <v>Invalid Email</v>
      </c>
    </row>
    <row r="522" spans="1:13" x14ac:dyDescent="0.25">
      <c r="A522" s="27" t="str">
        <v>CUST-03971</v>
      </c>
      <c r="B522" s="27" t="str">
        <v>James Patel</v>
      </c>
      <c r="C522" s="27" t="str">
        <v>Fluxcommerce Inc</v>
      </c>
      <c r="D522" s="27" t="str">
        <v>Churned</v>
      </c>
      <c r="E522" s="27" t="str">
        <v>Victor Okeke</v>
      </c>
      <c r="F522" s="27" t="str">
        <v>james@gmail</v>
      </c>
      <c r="G522" s="27" t="str">
        <v>Invalid</v>
      </c>
      <c r="H522" s="27" t="str">
        <v>+234 807 317 154</v>
      </c>
      <c r="I522" s="27" t="str">
        <v>Valid</v>
      </c>
      <c r="J522" s="27" t="str">
        <v>Complete</v>
      </c>
      <c r="K522" s="27" t="str">
        <v>No</v>
      </c>
      <c r="L522" s="27">
        <v>70</v>
      </c>
      <c r="M522" s="27" t="str">
        <v>Invalid Email</v>
      </c>
    </row>
    <row r="523" spans="1:13" x14ac:dyDescent="0.25">
      <c r="A523" s="27" t="str">
        <v>CUST-00615</v>
      </c>
      <c r="B523" s="27" t="str">
        <v>Thomas Adewale</v>
      </c>
      <c r="C523" s="27" t="str">
        <v>Novalogic Ltd</v>
      </c>
      <c r="D523" s="27" t="str">
        <v>Customer</v>
      </c>
      <c r="E523" s="27" t="str">
        <v>Victor Okeke</v>
      </c>
      <c r="F523" s="27" t="str">
        <v>thomas.adewale@</v>
      </c>
      <c r="G523" s="27" t="str">
        <v>Invalid</v>
      </c>
      <c r="H523" s="27" t="str">
        <v>+234 706 763 532</v>
      </c>
      <c r="I523" s="27" t="str">
        <v>Valid</v>
      </c>
      <c r="J523" s="27" t="str">
        <v>Complete</v>
      </c>
      <c r="K523" s="27" t="str">
        <v>No</v>
      </c>
      <c r="L523" s="27">
        <v>70</v>
      </c>
      <c r="M523" s="27" t="str">
        <v>Invalid Email</v>
      </c>
    </row>
    <row r="524" spans="1:13" x14ac:dyDescent="0.25">
      <c r="A524" s="27" t="str">
        <v>CUST-01769</v>
      </c>
      <c r="B524" s="27" t="str">
        <v>Sipho Diallo</v>
      </c>
      <c r="C524" s="27" t="str">
        <v>Hivecommerce Gmbh</v>
      </c>
      <c r="D524" s="27" t="str">
        <v>Lead</v>
      </c>
      <c r="E524" s="27" t="str">
        <v>Michael Bello</v>
      </c>
      <c r="F524" s="27" t="str">
        <v>siphodiallocompany.com</v>
      </c>
      <c r="G524" s="27" t="str">
        <v>Invalid</v>
      </c>
      <c r="H524" s="27" t="str">
        <v>+254247180388</v>
      </c>
      <c r="I524" s="27" t="str">
        <v>Valid</v>
      </c>
      <c r="J524" s="27" t="str">
        <v>Complete</v>
      </c>
      <c r="K524" s="27" t="str">
        <v>No</v>
      </c>
      <c r="L524" s="27">
        <v>70</v>
      </c>
      <c r="M524" s="27" t="str">
        <v>Invalid Email</v>
      </c>
    </row>
    <row r="525" spans="1:13" x14ac:dyDescent="0.25">
      <c r="A525" s="27" t="str">
        <v>CUST-00294</v>
      </c>
      <c r="B525" s="27" t="str">
        <v>Ngozi Wilson</v>
      </c>
      <c r="C525" s="27" t="str">
        <v>Zenworks</v>
      </c>
      <c r="D525" s="27" t="str">
        <v>Lead</v>
      </c>
      <c r="E525" s="27" t="str">
        <v>Kemi Balogun</v>
      </c>
      <c r="F525" s="27" t="str">
        <v>ngozi.wilson@company.com.</v>
      </c>
      <c r="G525" s="27" t="str">
        <v>Invalid</v>
      </c>
      <c r="H525" s="27" t="str">
        <v>+44-626-244670</v>
      </c>
      <c r="I525" s="27" t="str">
        <v>Valid</v>
      </c>
      <c r="J525" s="27" t="str">
        <v>Complete</v>
      </c>
      <c r="K525" s="27" t="str">
        <v>No</v>
      </c>
      <c r="L525" s="27">
        <v>70</v>
      </c>
      <c r="M525" s="27" t="str">
        <v>Invalid Email</v>
      </c>
    </row>
    <row r="526" spans="1:13" x14ac:dyDescent="0.25">
      <c r="A526" s="27" t="str">
        <v>CUST-03938</v>
      </c>
      <c r="B526" s="27" t="str">
        <v>Tope Smith</v>
      </c>
      <c r="C526" s="27" t="str">
        <v>Echofinance Plc</v>
      </c>
      <c r="D526" s="27" t="str">
        <v>Opportunity</v>
      </c>
      <c r="E526" s="27" t="str">
        <v>Victor Okeke</v>
      </c>
      <c r="F526" s="27" t="str">
        <v>tope@gmail</v>
      </c>
      <c r="G526" s="27" t="str">
        <v>Invalid</v>
      </c>
      <c r="H526" s="27" t="str">
        <v>+44 694 723 210</v>
      </c>
      <c r="I526" s="27" t="str">
        <v>Valid</v>
      </c>
      <c r="J526" s="27" t="str">
        <v>Complete</v>
      </c>
      <c r="K526" s="27" t="str">
        <v>No</v>
      </c>
      <c r="L526" s="27">
        <v>70</v>
      </c>
      <c r="M526" s="27" t="str">
        <v>Invalid Email</v>
      </c>
    </row>
    <row r="527" spans="1:13" x14ac:dyDescent="0.25">
      <c r="A527" s="27" t="str">
        <v>CUST-01336</v>
      </c>
      <c r="B527" s="27" t="str">
        <v>Faith Lawal</v>
      </c>
      <c r="C527" s="27" t="str">
        <v>Kuda</v>
      </c>
      <c r="D527" s="27" t="str">
        <v>Inactive</v>
      </c>
      <c r="E527" s="27" t="str">
        <v>Daniel Olatunji</v>
      </c>
      <c r="F527" s="27" t="str">
        <v>faithlawaloutlook.com</v>
      </c>
      <c r="G527" s="27" t="str">
        <v>Invalid</v>
      </c>
      <c r="H527" s="27" t="str">
        <v>0305858219</v>
      </c>
      <c r="I527" s="27" t="str">
        <v>Valid</v>
      </c>
      <c r="J527" s="27" t="str">
        <v>Complete</v>
      </c>
      <c r="K527" s="27" t="str">
        <v>No</v>
      </c>
      <c r="L527" s="27">
        <v>70</v>
      </c>
      <c r="M527" s="27" t="str">
        <v>Invalid Email</v>
      </c>
    </row>
    <row r="528" spans="1:13" x14ac:dyDescent="0.25">
      <c r="A528" s="27" t="str">
        <v>CUST-03225</v>
      </c>
      <c r="B528" s="27" t="str">
        <v>Dele Okorie</v>
      </c>
      <c r="C528" s="27" t="str">
        <v>Pulsepay</v>
      </c>
      <c r="D528" s="27" t="str">
        <v>Opportunity</v>
      </c>
      <c r="E528" s="27" t="str">
        <v>Brian Otieno</v>
      </c>
      <c r="F528" s="27" t="str">
        <v>dele@gmail</v>
      </c>
      <c r="G528" s="27" t="str">
        <v>Invalid</v>
      </c>
      <c r="H528" s="27" t="str">
        <v>+31 267 729 126</v>
      </c>
      <c r="I528" s="27" t="str">
        <v>Valid</v>
      </c>
      <c r="J528" s="27" t="str">
        <v>Complete</v>
      </c>
      <c r="K528" s="27" t="str">
        <v>No</v>
      </c>
      <c r="L528" s="27">
        <v>70</v>
      </c>
      <c r="M528" s="27" t="str">
        <v>Invalid Email</v>
      </c>
    </row>
    <row r="529" spans="1:13" x14ac:dyDescent="0.25">
      <c r="A529" s="27" t="str">
        <v>CUST-00062</v>
      </c>
      <c r="B529" s="27" t="str">
        <v>Damilola Idris</v>
      </c>
      <c r="C529" s="27" t="str">
        <v>Pulsecapital Llc</v>
      </c>
      <c r="D529" s="27" t="str">
        <v>Lead</v>
      </c>
      <c r="E529" s="27" t="str">
        <v>James Carter</v>
      </c>
      <c r="F529" s="27" t="str">
        <v>damilola@@outlook.com</v>
      </c>
      <c r="G529" s="27" t="str">
        <v>Invalid</v>
      </c>
      <c r="H529" s="27" t="str">
        <v>+44-714-611254</v>
      </c>
      <c r="I529" s="27" t="str">
        <v>Valid</v>
      </c>
      <c r="J529" s="27" t="str">
        <v>Complete</v>
      </c>
      <c r="K529" s="27" t="str">
        <v>No</v>
      </c>
      <c r="L529" s="27">
        <v>70</v>
      </c>
      <c r="M529" s="27" t="str">
        <v>Invalid Email</v>
      </c>
    </row>
    <row r="530" spans="1:13" x14ac:dyDescent="0.25">
      <c r="A530" s="27" t="str">
        <v>CUST-04232</v>
      </c>
      <c r="B530" s="27" t="str">
        <v>Chidi Smith</v>
      </c>
      <c r="C530" s="27" t="str">
        <v>Quantaai Ltd</v>
      </c>
      <c r="D530" s="27" t="str">
        <v>Lead</v>
      </c>
      <c r="E530" s="27" t="str">
        <v>Grace Mensah</v>
      </c>
      <c r="F530" s="27" t="str">
        <v>chidi@outlook</v>
      </c>
      <c r="G530" s="27" t="str">
        <v>Invalid</v>
      </c>
      <c r="H530" s="27" t="str">
        <v>+234 178 927 411</v>
      </c>
      <c r="I530" s="27" t="str">
        <v>Valid</v>
      </c>
      <c r="J530" s="27" t="str">
        <v>Complete</v>
      </c>
      <c r="K530" s="27" t="str">
        <v>No</v>
      </c>
      <c r="L530" s="27">
        <v>70</v>
      </c>
      <c r="M530" s="27" t="str">
        <v>Invalid Email</v>
      </c>
    </row>
    <row r="531" spans="1:13" x14ac:dyDescent="0.25">
      <c r="A531" s="27" t="str">
        <v>CUST-02650</v>
      </c>
      <c r="B531" s="27" t="str">
        <v>Tobi Kelly</v>
      </c>
      <c r="C531" s="27" t="str">
        <v>Quantafinance Ltd</v>
      </c>
      <c r="D531" s="27" t="str">
        <v>Inactive</v>
      </c>
      <c r="E531" s="27" t="str">
        <v>Michael Bello</v>
      </c>
      <c r="F531" s="27" t="str">
        <v>tobi.kelly@gmail.com.</v>
      </c>
      <c r="G531" s="27" t="str">
        <v>Invalid</v>
      </c>
      <c r="H531" s="27" t="str">
        <v>+234-364-022082</v>
      </c>
      <c r="I531" s="27" t="str">
        <v>Valid</v>
      </c>
      <c r="J531" s="27" t="str">
        <v>Complete</v>
      </c>
      <c r="K531" s="27" t="str">
        <v>No</v>
      </c>
      <c r="L531" s="27">
        <v>70</v>
      </c>
      <c r="M531" s="27" t="str">
        <v>Invalid Email</v>
      </c>
    </row>
    <row r="532" spans="1:13" x14ac:dyDescent="0.25">
      <c r="A532" s="27" t="str">
        <v>CUST-03039</v>
      </c>
      <c r="B532" s="27" t="str">
        <v>Jessica Nwosu</v>
      </c>
      <c r="C532" s="27" t="str">
        <v>Coreai Inc</v>
      </c>
      <c r="D532" s="27" t="str">
        <v>Qualified</v>
      </c>
      <c r="E532" s="27" t="str">
        <v>Tola Adeniyi</v>
      </c>
      <c r="F532" s="27" t="str">
        <v>jessica@company</v>
      </c>
      <c r="G532" s="27" t="str">
        <v>Invalid</v>
      </c>
      <c r="H532" s="27" t="str">
        <v>+234526206985</v>
      </c>
      <c r="I532" s="27" t="str">
        <v>Valid</v>
      </c>
      <c r="J532" s="27" t="str">
        <v>Complete</v>
      </c>
      <c r="K532" s="27" t="str">
        <v>No</v>
      </c>
      <c r="L532" s="27">
        <v>70</v>
      </c>
      <c r="M532" s="27" t="str">
        <v>Invalid Email</v>
      </c>
    </row>
    <row r="533" spans="1:13" x14ac:dyDescent="0.25">
      <c r="A533" s="27" t="str">
        <v>CUST-02896</v>
      </c>
      <c r="B533" s="27" t="str">
        <v>Femke Kelly</v>
      </c>
      <c r="C533" s="27" t="str">
        <v>Lumenfinance</v>
      </c>
      <c r="D533" s="27" t="str">
        <v>Lead</v>
      </c>
      <c r="E533" s="27" t="str">
        <v>Kemi Balogun</v>
      </c>
      <c r="F533" s="27" t="str">
        <v>olivia.otieno@</v>
      </c>
      <c r="G533" s="27" t="str">
        <v>Invalid</v>
      </c>
      <c r="H533" s="27" t="str">
        <v>0439972935</v>
      </c>
      <c r="I533" s="27" t="str">
        <v>Valid</v>
      </c>
      <c r="J533" s="27" t="str">
        <v>Complete</v>
      </c>
      <c r="K533" s="27" t="str">
        <v>No</v>
      </c>
      <c r="L533" s="27">
        <v>70</v>
      </c>
      <c r="M533" s="27" t="str">
        <v>Invalid Email</v>
      </c>
    </row>
    <row r="534" spans="1:13" x14ac:dyDescent="0.25">
      <c r="A534" s="27" t="str">
        <v>CUST-02191</v>
      </c>
      <c r="B534" s="27" t="str">
        <v>Mwangi Adewale</v>
      </c>
      <c r="C534" s="27" t="str">
        <v>Quantanetworks</v>
      </c>
      <c r="D534" s="27" t="str">
        <v>Prospect</v>
      </c>
      <c r="E534" s="27" t="str">
        <v>James Carter</v>
      </c>
      <c r="F534" s="27" t="str">
        <v>mwangiadewalegmail.com</v>
      </c>
      <c r="G534" s="27" t="str">
        <v>Invalid</v>
      </c>
      <c r="H534" s="27" t="str">
        <v>+234214620975</v>
      </c>
      <c r="I534" s="27" t="str">
        <v>Valid</v>
      </c>
      <c r="J534" s="27" t="str">
        <v>Complete</v>
      </c>
      <c r="K534" s="27" t="str">
        <v>No</v>
      </c>
      <c r="L534" s="27">
        <v>70</v>
      </c>
      <c r="M534" s="27" t="str">
        <v>Invalid Email</v>
      </c>
    </row>
    <row r="535" spans="1:13" x14ac:dyDescent="0.25">
      <c r="A535" s="27" t="str">
        <v>CUST-02869</v>
      </c>
      <c r="B535" s="27" t="str">
        <v>Mwangi Adebayo</v>
      </c>
      <c r="C535" s="27" t="str">
        <v>Sparkai Inc</v>
      </c>
      <c r="D535" s="27" t="str">
        <v>Prospect</v>
      </c>
      <c r="E535" s="27" t="str">
        <v>Victor Okeke</v>
      </c>
      <c r="F535" s="27" t="str">
        <v>mwangi@@company.com</v>
      </c>
      <c r="G535" s="27" t="str">
        <v>Invalid</v>
      </c>
      <c r="H535" s="27" t="str">
        <v>+31-858-866154</v>
      </c>
      <c r="I535" s="27" t="str">
        <v>Valid</v>
      </c>
      <c r="J535" s="27" t="str">
        <v>Complete</v>
      </c>
      <c r="K535" s="27" t="str">
        <v>No</v>
      </c>
      <c r="L535" s="27">
        <v>70</v>
      </c>
      <c r="M535" s="27" t="str">
        <v>Invalid Email</v>
      </c>
    </row>
    <row r="536" spans="1:13" x14ac:dyDescent="0.25">
      <c r="A536" s="27" t="str">
        <v>CUST-04428</v>
      </c>
      <c r="B536" s="27" t="str">
        <v>Femke Davies</v>
      </c>
      <c r="C536" s="27" t="str">
        <v>Orbitlabs</v>
      </c>
      <c r="D536" s="27" t="str">
        <v>Inactive</v>
      </c>
      <c r="E536" s="27" t="str">
        <v>James Carter</v>
      </c>
      <c r="F536" s="27" t="str">
        <v>femke@@gmail.com</v>
      </c>
      <c r="G536" s="27" t="str">
        <v>Invalid</v>
      </c>
      <c r="H536" s="27" t="str">
        <v>+254028144996</v>
      </c>
      <c r="I536" s="27" t="str">
        <v>Valid</v>
      </c>
      <c r="J536" s="27" t="str">
        <v>Complete</v>
      </c>
      <c r="K536" s="27" t="str">
        <v>No</v>
      </c>
      <c r="L536" s="27">
        <v>70</v>
      </c>
      <c r="M536" s="27" t="str">
        <v>Invalid Email</v>
      </c>
    </row>
    <row r="537" spans="1:13" x14ac:dyDescent="0.25">
      <c r="A537" s="27" t="str">
        <v>CUST-02093</v>
      </c>
      <c r="B537" s="27" t="str">
        <v>Adebayo Williams</v>
      </c>
      <c r="C537" s="27" t="str">
        <v>Hivelogic Inc</v>
      </c>
      <c r="D537" s="27" t="str">
        <v>Qualified</v>
      </c>
      <c r="E537" s="27" t="str">
        <v>Tola Adeniyi</v>
      </c>
      <c r="F537" s="27" t="str">
        <v>adebayowilliamscompany.com</v>
      </c>
      <c r="G537" s="27" t="str">
        <v>Invalid</v>
      </c>
      <c r="H537" s="27" t="str">
        <v>+49 737 234 238</v>
      </c>
      <c r="I537" s="27" t="str">
        <v>Valid</v>
      </c>
      <c r="J537" s="27" t="str">
        <v>Complete</v>
      </c>
      <c r="K537" s="27" t="str">
        <v>No</v>
      </c>
      <c r="L537" s="27">
        <v>70</v>
      </c>
      <c r="M537" s="27" t="str">
        <v>Invalid Email</v>
      </c>
    </row>
    <row r="538" spans="1:13" x14ac:dyDescent="0.25">
      <c r="A538" s="27" t="str">
        <v>CUST-02251</v>
      </c>
      <c r="B538" s="27" t="str">
        <v>Victor Adewale</v>
      </c>
      <c r="C538" s="27" t="str">
        <v>Wave</v>
      </c>
      <c r="D538" s="27" t="str">
        <v>Prospect</v>
      </c>
      <c r="E538" s="27" t="str">
        <v>Grace Mensah</v>
      </c>
      <c r="F538" s="27" t="str">
        <v>victor.adewale@outlook.com.</v>
      </c>
      <c r="G538" s="27" t="str">
        <v>Invalid</v>
      </c>
      <c r="H538" s="27" t="str">
        <v>+1882652343</v>
      </c>
      <c r="I538" s="27" t="str">
        <v>Valid</v>
      </c>
      <c r="J538" s="27" t="str">
        <v>Complete</v>
      </c>
      <c r="K538" s="27" t="str">
        <v>No</v>
      </c>
      <c r="L538" s="27">
        <v>70</v>
      </c>
      <c r="M538" s="27" t="str">
        <v>Invalid Email</v>
      </c>
    </row>
    <row r="539" spans="1:13" x14ac:dyDescent="0.25">
      <c r="A539" s="27" t="str">
        <v>CUST-01111</v>
      </c>
      <c r="B539" s="27" t="str">
        <v>Lola Obi</v>
      </c>
      <c r="C539" s="27" t="str">
        <v>Chipper Cash</v>
      </c>
      <c r="D539" s="27" t="str">
        <v>Customer</v>
      </c>
      <c r="E539" s="27" t="str">
        <v>Daniel Olatunji</v>
      </c>
      <c r="F539" s="27" t="str">
        <v>lola obi@outlook.com</v>
      </c>
      <c r="G539" s="27" t="str">
        <v>Invalid</v>
      </c>
      <c r="H539" s="27" t="str">
        <v>0009231950</v>
      </c>
      <c r="I539" s="27" t="str">
        <v>Valid</v>
      </c>
      <c r="J539" s="27" t="str">
        <v>Complete</v>
      </c>
      <c r="K539" s="27" t="str">
        <v>No</v>
      </c>
      <c r="L539" s="27">
        <v>70</v>
      </c>
      <c r="M539" s="27" t="str">
        <v>Invalid Email</v>
      </c>
    </row>
    <row r="540" spans="1:13" x14ac:dyDescent="0.25">
      <c r="A540" s="27" t="str">
        <v>CUST-04104</v>
      </c>
      <c r="B540" s="27" t="str">
        <v>Folake Murphy</v>
      </c>
      <c r="C540" s="27" t="str">
        <v>Pulsecommerce</v>
      </c>
      <c r="D540" s="27" t="str">
        <v>Customer</v>
      </c>
      <c r="E540" s="27" t="str">
        <v>Daniel Olatunji</v>
      </c>
      <c r="F540" s="27" t="str">
        <v>folake@@company.com</v>
      </c>
      <c r="G540" s="27" t="str">
        <v>Invalid</v>
      </c>
      <c r="H540" s="27" t="str">
        <v>+353978461320</v>
      </c>
      <c r="I540" s="27" t="str">
        <v>Valid</v>
      </c>
      <c r="J540" s="27" t="str">
        <v>Complete</v>
      </c>
      <c r="K540" s="27" t="str">
        <v>No</v>
      </c>
      <c r="L540" s="27">
        <v>70</v>
      </c>
      <c r="M540" s="27" t="str">
        <v>Invalid Email</v>
      </c>
    </row>
    <row r="541" spans="1:13" x14ac:dyDescent="0.25">
      <c r="A541" s="27" t="str">
        <v>CUST-01529</v>
      </c>
      <c r="B541" s="27" t="str">
        <v>Kemi Makinde</v>
      </c>
      <c r="C541" s="27" t="str">
        <v>Pulseventures</v>
      </c>
      <c r="D541" s="27" t="str">
        <v>Inactive</v>
      </c>
      <c r="E541" s="27" t="str">
        <v>Tola Adeniyi</v>
      </c>
      <c r="F541" s="27" t="str">
        <v>kemi.makinde@</v>
      </c>
      <c r="G541" s="27" t="str">
        <v>Invalid</v>
      </c>
      <c r="H541" s="27" t="str">
        <v>+971506898511</v>
      </c>
      <c r="I541" s="27" t="str">
        <v>Valid</v>
      </c>
      <c r="J541" s="27" t="str">
        <v>Complete</v>
      </c>
      <c r="K541" s="27" t="str">
        <v>No</v>
      </c>
      <c r="L541" s="27">
        <v>70</v>
      </c>
      <c r="M541" s="27" t="str">
        <v>Invalid Email</v>
      </c>
    </row>
    <row r="542" spans="1:13" x14ac:dyDescent="0.25">
      <c r="A542" s="27" t="str">
        <v>CUST-03521</v>
      </c>
      <c r="B542" s="27" t="str">
        <v>Fatuma Nwachukwu</v>
      </c>
      <c r="C542" s="27" t="str">
        <v>Vaultsolutions Gmbh</v>
      </c>
      <c r="D542" s="27" t="str">
        <v>Qualified</v>
      </c>
      <c r="E542" s="27" t="str">
        <v>Michael Bello</v>
      </c>
      <c r="F542" s="27" t="str">
        <v>fatumanwachukwuoutlook.com</v>
      </c>
      <c r="G542" s="27" t="str">
        <v>Invalid</v>
      </c>
      <c r="H542" s="27" t="str">
        <v>0732077423</v>
      </c>
      <c r="I542" s="27" t="str">
        <v>Valid</v>
      </c>
      <c r="J542" s="27" t="str">
        <v>Complete</v>
      </c>
      <c r="K542" s="27" t="str">
        <v>No</v>
      </c>
      <c r="L542" s="27">
        <v>70</v>
      </c>
      <c r="M542" s="27" t="str">
        <v>Invalid Email</v>
      </c>
    </row>
    <row r="543" spans="1:13" x14ac:dyDescent="0.25">
      <c r="A543" s="27" t="str">
        <v>CUST-02008</v>
      </c>
      <c r="B543" s="27" t="str">
        <v>Hannah Afolabi</v>
      </c>
      <c r="C543" s="27" t="str">
        <v>Vaulthub Ltd</v>
      </c>
      <c r="D543" s="27" t="str">
        <v>Prospect</v>
      </c>
      <c r="E543" s="27" t="str">
        <v>Brian Otieno</v>
      </c>
      <c r="F543" s="27" t="str">
        <v>hannah.afolabi@outlook.com.</v>
      </c>
      <c r="G543" s="27" t="str">
        <v>Invalid</v>
      </c>
      <c r="H543" s="27" t="str">
        <v>+971-943-205000</v>
      </c>
      <c r="I543" s="27" t="str">
        <v>Valid</v>
      </c>
      <c r="J543" s="27" t="str">
        <v>Complete</v>
      </c>
      <c r="K543" s="27" t="str">
        <v>No</v>
      </c>
      <c r="L543" s="27">
        <v>70</v>
      </c>
      <c r="M543" s="27" t="str">
        <v>Invalid Email</v>
      </c>
    </row>
    <row r="544" spans="1:13" x14ac:dyDescent="0.25">
      <c r="A544" s="27" t="str">
        <v>CUST-04400</v>
      </c>
      <c r="B544" s="27" t="str">
        <v>Wanjala Taylor</v>
      </c>
      <c r="C544" s="27" t="str">
        <v>Datasolutions Inc</v>
      </c>
      <c r="D544" s="27" t="str">
        <v>Customer</v>
      </c>
      <c r="E544" s="27" t="str">
        <v>Brian Otieno</v>
      </c>
      <c r="F544" s="27" t="str">
        <v>wanjala@@gmail.com</v>
      </c>
      <c r="G544" s="27" t="str">
        <v>Invalid</v>
      </c>
      <c r="H544" s="27" t="str">
        <v>+1 321 799 800</v>
      </c>
      <c r="I544" s="27" t="str">
        <v>Valid</v>
      </c>
      <c r="J544" s="27" t="str">
        <v>Complete</v>
      </c>
      <c r="K544" s="27" t="str">
        <v>No</v>
      </c>
      <c r="L544" s="27">
        <v>70</v>
      </c>
      <c r="M544" s="27" t="str">
        <v>Invalid Email</v>
      </c>
    </row>
    <row r="545" spans="1:13" x14ac:dyDescent="0.25">
      <c r="A545" s="27" t="str">
        <v>CUST-04349</v>
      </c>
      <c r="B545" s="27" t="str">
        <v>Jessica Mensah</v>
      </c>
      <c r="C545" s="27" t="str">
        <v>Mtn Group</v>
      </c>
      <c r="D545" s="27" t="str">
        <v>Customer</v>
      </c>
      <c r="E545" s="27" t="str">
        <v>Michael Bello</v>
      </c>
      <c r="F545" s="27" t="str">
        <v>jessica.mensah@outlook.com.</v>
      </c>
      <c r="G545" s="27" t="str">
        <v>Invalid</v>
      </c>
      <c r="H545" s="27" t="str">
        <v>+254 928 828 221</v>
      </c>
      <c r="I545" s="27" t="str">
        <v>Valid</v>
      </c>
      <c r="J545" s="27" t="str">
        <v>Complete</v>
      </c>
      <c r="K545" s="27" t="str">
        <v>No</v>
      </c>
      <c r="L545" s="27">
        <v>70</v>
      </c>
      <c r="M545" s="27" t="str">
        <v>Invalid Email</v>
      </c>
    </row>
    <row r="546" spans="1:13" x14ac:dyDescent="0.25">
      <c r="A546" s="27" t="str">
        <v>CUST-03978</v>
      </c>
      <c r="B546" s="27" t="str">
        <v>Yakubu Okonkwo</v>
      </c>
      <c r="C546" s="27" t="str">
        <v>Quantahealth Ltd</v>
      </c>
      <c r="D546" s="27" t="str">
        <v>Lead</v>
      </c>
      <c r="E546" s="27" t="str">
        <v>James Carter</v>
      </c>
      <c r="F546" s="27" t="str">
        <v>yakubu.okonkwo@gmail.com.</v>
      </c>
      <c r="G546" s="27" t="str">
        <v>Invalid</v>
      </c>
      <c r="H546" s="27" t="str">
        <v>+234469655408</v>
      </c>
      <c r="I546" s="27" t="str">
        <v>Valid</v>
      </c>
      <c r="J546" s="27" t="str">
        <v>Complete</v>
      </c>
      <c r="K546" s="27" t="str">
        <v>No</v>
      </c>
      <c r="L546" s="27">
        <v>70</v>
      </c>
      <c r="M546" s="27" t="str">
        <v>Invalid Email</v>
      </c>
    </row>
    <row r="547" spans="1:13" x14ac:dyDescent="0.25">
      <c r="A547" s="27" t="str">
        <v>CUST-00056</v>
      </c>
      <c r="B547" s="27" t="str">
        <v>James Oladele</v>
      </c>
      <c r="C547" s="27" t="str">
        <v>Andela</v>
      </c>
      <c r="D547" s="27" t="str">
        <v>Prospect</v>
      </c>
      <c r="E547" s="27" t="str">
        <v>Aisha Mohammed</v>
      </c>
      <c r="F547" s="27" t="str">
        <v>jamesoladelegmail.com</v>
      </c>
      <c r="G547" s="27" t="str">
        <v>Invalid</v>
      </c>
      <c r="H547" s="27" t="str">
        <v>+234-700-886008</v>
      </c>
      <c r="I547" s="27" t="str">
        <v>Valid</v>
      </c>
      <c r="J547" s="27" t="str">
        <v>Complete</v>
      </c>
      <c r="K547" s="27" t="str">
        <v>No</v>
      </c>
      <c r="L547" s="27">
        <v>70</v>
      </c>
      <c r="M547" s="27" t="str">
        <v>Invalid Email</v>
      </c>
    </row>
    <row r="548" spans="1:13" x14ac:dyDescent="0.25">
      <c r="A548" s="27" t="str">
        <v>CUST-02750</v>
      </c>
      <c r="B548" s="27" t="str">
        <v>Chibueze Adewale</v>
      </c>
      <c r="C548" s="27" t="str">
        <v>Vaultpay</v>
      </c>
      <c r="D548" s="27" t="str">
        <v>Lead</v>
      </c>
      <c r="E548" s="27" t="str">
        <v>Victor Okeke</v>
      </c>
      <c r="F548" s="27" t="str">
        <v>chibueze@@outlook.com</v>
      </c>
      <c r="G548" s="27" t="str">
        <v>Invalid</v>
      </c>
      <c r="H548" s="27" t="str">
        <v>+49-339-970351</v>
      </c>
      <c r="I548" s="27" t="str">
        <v>Valid</v>
      </c>
      <c r="J548" s="27" t="str">
        <v>Complete</v>
      </c>
      <c r="K548" s="27" t="str">
        <v>No</v>
      </c>
      <c r="L548" s="27">
        <v>70</v>
      </c>
      <c r="M548" s="27" t="str">
        <v>Invalid Email</v>
      </c>
    </row>
    <row r="549" spans="1:13" x14ac:dyDescent="0.25">
      <c r="A549" s="27" t="str">
        <v>CUST-00613</v>
      </c>
      <c r="B549" s="27" t="str">
        <v>Michael Oladipo</v>
      </c>
      <c r="C549" s="27" t="str">
        <v>Stackventures Llc</v>
      </c>
      <c r="D549" s="27" t="str">
        <v>Churned</v>
      </c>
      <c r="E549" s="27" t="str">
        <v>Sandra Eze</v>
      </c>
      <c r="F549" s="27" t="str">
        <v>michael.oladipo@</v>
      </c>
      <c r="G549" s="27" t="str">
        <v>Invalid</v>
      </c>
      <c r="H549" s="27" t="str">
        <v>+44-029-561622</v>
      </c>
      <c r="I549" s="27" t="str">
        <v>Valid</v>
      </c>
      <c r="J549" s="27" t="str">
        <v>Complete</v>
      </c>
      <c r="K549" s="27" t="str">
        <v>No</v>
      </c>
      <c r="L549" s="27">
        <v>70</v>
      </c>
      <c r="M549" s="27" t="str">
        <v>Invalid Email</v>
      </c>
    </row>
    <row r="550" spans="1:13" x14ac:dyDescent="0.25">
      <c r="A550" s="27" t="str">
        <v>CUST-04994</v>
      </c>
      <c r="B550" s="27" t="str">
        <v>Faith Nwachukwu</v>
      </c>
      <c r="C550" s="27" t="str">
        <v>Novalogistics Gmbh</v>
      </c>
      <c r="D550" s="27" t="str">
        <v>Qualified</v>
      </c>
      <c r="E550" s="27" t="str">
        <v>Victor Okeke</v>
      </c>
      <c r="F550" s="27" t="str">
        <v>faithnwachukwugmail.com</v>
      </c>
      <c r="G550" s="27" t="str">
        <v>Invalid</v>
      </c>
      <c r="H550" s="27" t="str">
        <v>+44-633-149420</v>
      </c>
      <c r="I550" s="27" t="str">
        <v>Valid</v>
      </c>
      <c r="J550" s="27" t="str">
        <v>Complete</v>
      </c>
      <c r="K550" s="27" t="str">
        <v>No</v>
      </c>
      <c r="L550" s="27">
        <v>70</v>
      </c>
      <c r="M550" s="27" t="str">
        <v>Invalid Email</v>
      </c>
    </row>
    <row r="551" spans="1:13" x14ac:dyDescent="0.25">
      <c r="A551" s="27" t="str">
        <v>CUST-04335</v>
      </c>
      <c r="B551" s="27" t="str">
        <v>Abdullahi Orji</v>
      </c>
      <c r="C551" s="27" t="str">
        <v>Echodigital Inc</v>
      </c>
      <c r="D551" s="27" t="str">
        <v>Inactive</v>
      </c>
      <c r="E551" s="27" t="str">
        <v>Aisha Mohammed</v>
      </c>
      <c r="F551" s="27" t="str">
        <v>abdullahi.orji@</v>
      </c>
      <c r="G551" s="27" t="str">
        <v>Invalid</v>
      </c>
      <c r="H551" s="27" t="str">
        <v>+234 006 571 168</v>
      </c>
      <c r="I551" s="27" t="str">
        <v>Valid</v>
      </c>
      <c r="J551" s="27" t="str">
        <v>Complete</v>
      </c>
      <c r="K551" s="27" t="str">
        <v>No</v>
      </c>
      <c r="L551" s="27">
        <v>70</v>
      </c>
      <c r="M551" s="27" t="str">
        <v>Invalid Email</v>
      </c>
    </row>
    <row r="552" spans="1:13" x14ac:dyDescent="0.25">
      <c r="A552" s="27" t="str">
        <v>CUST-03015</v>
      </c>
      <c r="B552" s="27" t="str">
        <v>Mwangi Murphy</v>
      </c>
      <c r="C552" s="27" t="str">
        <v>Orbitai Gmbh</v>
      </c>
      <c r="D552" s="27" t="str">
        <v>Qualified</v>
      </c>
      <c r="E552" s="27" t="str">
        <v>Brian Otieno</v>
      </c>
      <c r="F552" s="27" t="str">
        <v>mwangi@@outlook.com</v>
      </c>
      <c r="G552" s="27" t="str">
        <v>Invalid</v>
      </c>
      <c r="H552" s="27" t="str">
        <v>0707481720</v>
      </c>
      <c r="I552" s="27" t="str">
        <v>Valid</v>
      </c>
      <c r="J552" s="27" t="str">
        <v>Complete</v>
      </c>
      <c r="K552" s="27" t="str">
        <v>No</v>
      </c>
      <c r="L552" s="27">
        <v>70</v>
      </c>
      <c r="M552" s="27" t="str">
        <v>Invalid Email</v>
      </c>
    </row>
    <row r="553" spans="1:13" x14ac:dyDescent="0.25">
      <c r="A553" s="27" t="str">
        <v>CUST-03553</v>
      </c>
      <c r="B553" s="27" t="str">
        <v>Usman Asante</v>
      </c>
      <c r="C553" s="27" t="str">
        <v>Piggyvest</v>
      </c>
      <c r="D553" s="27" t="str">
        <v>Qualified</v>
      </c>
      <c r="E553" s="27" t="str">
        <v>Daniel Olatunji</v>
      </c>
      <c r="F553" s="27" t="str">
        <v>usman.asante@outlook.com.</v>
      </c>
      <c r="G553" s="27" t="str">
        <v>Invalid</v>
      </c>
      <c r="H553" s="27" t="str">
        <v>+49 986 110 766</v>
      </c>
      <c r="I553" s="27" t="str">
        <v>Valid</v>
      </c>
      <c r="J553" s="27" t="str">
        <v>Complete</v>
      </c>
      <c r="K553" s="27" t="str">
        <v>No</v>
      </c>
      <c r="L553" s="27">
        <v>70</v>
      </c>
      <c r="M553" s="27" t="str">
        <v>Invalid Email</v>
      </c>
    </row>
    <row r="554" spans="1:13" x14ac:dyDescent="0.25">
      <c r="A554" s="27" t="str">
        <v>CUST-01583</v>
      </c>
      <c r="B554" s="27" t="str">
        <v>Fatuma Johnson</v>
      </c>
      <c r="C554" s="27" t="str">
        <v>Primefinance Ltd</v>
      </c>
      <c r="D554" s="27" t="str">
        <v>Customer</v>
      </c>
      <c r="E554" s="27" t="str">
        <v>Grace Mensah</v>
      </c>
      <c r="F554" s="27" t="str">
        <v>fatuma@company</v>
      </c>
      <c r="G554" s="27" t="str">
        <v>Invalid</v>
      </c>
      <c r="H554" s="27" t="str">
        <v>+234-213-378006</v>
      </c>
      <c r="I554" s="27" t="str">
        <v>Valid</v>
      </c>
      <c r="J554" s="27" t="str">
        <v>Complete</v>
      </c>
      <c r="K554" s="27" t="str">
        <v>No</v>
      </c>
      <c r="L554" s="27">
        <v>70</v>
      </c>
      <c r="M554" s="27" t="str">
        <v>Invalid Email</v>
      </c>
    </row>
    <row r="555" spans="1:13" x14ac:dyDescent="0.25">
      <c r="A555" s="27" t="str">
        <v>CUST-02094</v>
      </c>
      <c r="B555" s="27" t="str">
        <v>Hannah Davies</v>
      </c>
      <c r="C555" s="27" t="str">
        <v>Cowrywise</v>
      </c>
      <c r="D555" s="27" t="str">
        <v>Prospect</v>
      </c>
      <c r="E555" s="27" t="str">
        <v>Tola Adeniyi</v>
      </c>
      <c r="F555" s="27" t="str">
        <v>hannah@company</v>
      </c>
      <c r="G555" s="27" t="str">
        <v>Invalid</v>
      </c>
      <c r="H555" s="27" t="str">
        <v>+254-766-273872</v>
      </c>
      <c r="I555" s="27" t="str">
        <v>Valid</v>
      </c>
      <c r="J555" s="27" t="str">
        <v>Complete</v>
      </c>
      <c r="K555" s="27" t="str">
        <v>No</v>
      </c>
      <c r="L555" s="27">
        <v>70</v>
      </c>
      <c r="M555" s="27" t="str">
        <v>Invalid Email</v>
      </c>
    </row>
    <row r="556" spans="1:13" x14ac:dyDescent="0.25">
      <c r="A556" s="27" t="str">
        <v>CUST-02334</v>
      </c>
      <c r="B556" s="27" t="str">
        <v>Aisha Smith</v>
      </c>
      <c r="C556" s="27" t="str">
        <v>Cloudtech</v>
      </c>
      <c r="D556" s="27" t="str">
        <v>Qualified</v>
      </c>
      <c r="E556" s="27" t="str">
        <v>Kemi Balogun</v>
      </c>
      <c r="F556" s="27" t="str">
        <v>aisha.smith@</v>
      </c>
      <c r="G556" s="27" t="str">
        <v>Invalid</v>
      </c>
      <c r="H556" s="27" t="str">
        <v>0886631836</v>
      </c>
      <c r="I556" s="27" t="str">
        <v>Valid</v>
      </c>
      <c r="J556" s="27" t="str">
        <v>Complete</v>
      </c>
      <c r="K556" s="27" t="str">
        <v>No</v>
      </c>
      <c r="L556" s="27">
        <v>70</v>
      </c>
      <c r="M556" s="27" t="str">
        <v>Invalid Email</v>
      </c>
    </row>
    <row r="557" spans="1:13" x14ac:dyDescent="0.25">
      <c r="A557" s="27" t="str">
        <v>CUST-04228</v>
      </c>
      <c r="B557" s="27" t="str">
        <v>Akinyi Garba</v>
      </c>
      <c r="C557" s="27" t="str">
        <v>Coresoft Llc</v>
      </c>
      <c r="D557" s="27" t="str">
        <v>Inactive</v>
      </c>
      <c r="E557" s="27" t="str">
        <v>Brian Otieno</v>
      </c>
      <c r="F557" s="27" t="str">
        <v>favour mohammed@outlook.com</v>
      </c>
      <c r="G557" s="27" t="str">
        <v>Invalid</v>
      </c>
      <c r="H557" s="27" t="str">
        <v>+1475891093</v>
      </c>
      <c r="I557" s="27" t="str">
        <v>Valid</v>
      </c>
      <c r="J557" s="27" t="str">
        <v>Complete</v>
      </c>
      <c r="K557" s="27" t="str">
        <v>No</v>
      </c>
      <c r="L557" s="27">
        <v>70</v>
      </c>
      <c r="M557" s="27" t="str">
        <v>Invalid Email</v>
      </c>
    </row>
    <row r="558" spans="1:13" x14ac:dyDescent="0.25">
      <c r="A558" s="27" t="str">
        <v>CUST-02216</v>
      </c>
      <c r="B558" s="27" t="str">
        <v>Layla Diallo</v>
      </c>
      <c r="C558" s="27" t="str">
        <v>Orbitcapital Plc</v>
      </c>
      <c r="D558" s="27" t="str">
        <v>Prospect</v>
      </c>
      <c r="E558" s="27" t="str">
        <v>Kemi Balogun</v>
      </c>
      <c r="F558" s="27" t="str">
        <v>layla.diallo@</v>
      </c>
      <c r="G558" s="27" t="str">
        <v>Invalid</v>
      </c>
      <c r="H558" s="27" t="str">
        <v>+27256308000</v>
      </c>
      <c r="I558" s="27" t="str">
        <v>Valid</v>
      </c>
      <c r="J558" s="27" t="str">
        <v>Complete</v>
      </c>
      <c r="K558" s="27" t="str">
        <v>No</v>
      </c>
      <c r="L558" s="27">
        <v>70</v>
      </c>
      <c r="M558" s="27" t="str">
        <v>Invalid Email</v>
      </c>
    </row>
    <row r="559" spans="1:13" x14ac:dyDescent="0.25">
      <c r="A559" s="27" t="str">
        <v>CUST-00327</v>
      </c>
      <c r="B559" s="27" t="str">
        <v>Fatima Musa</v>
      </c>
      <c r="C559" s="27" t="str">
        <v>Vaulttech Inc</v>
      </c>
      <c r="D559" s="27" t="str">
        <v>Qualified</v>
      </c>
      <c r="E559" s="27" t="str">
        <v>Daniel Olatunji</v>
      </c>
      <c r="F559" s="27" t="str">
        <v>kemi naidoo@outlook.com</v>
      </c>
      <c r="G559" s="27" t="str">
        <v>Invalid</v>
      </c>
      <c r="H559" s="27" t="str">
        <v>+234 408 031 499</v>
      </c>
      <c r="I559" s="27" t="str">
        <v>Valid</v>
      </c>
      <c r="J559" s="27" t="str">
        <v>Complete</v>
      </c>
      <c r="K559" s="27" t="str">
        <v>No</v>
      </c>
      <c r="L559" s="27">
        <v>70</v>
      </c>
      <c r="M559" s="27" t="str">
        <v>Invalid Email</v>
      </c>
    </row>
    <row r="560" spans="1:13" x14ac:dyDescent="0.25">
      <c r="A560" s="27" t="str">
        <v>CUST-02547</v>
      </c>
      <c r="B560" s="27" t="str">
        <v>Ifeoma Garba</v>
      </c>
      <c r="C560" s="27" t="str">
        <v>Dangote Industries</v>
      </c>
      <c r="D560" s="27" t="str">
        <v>Customer</v>
      </c>
      <c r="E560" s="27" t="str">
        <v>Brian Otieno</v>
      </c>
      <c r="F560" s="27" t="str">
        <v>ifeoma.garba@</v>
      </c>
      <c r="G560" s="27" t="str">
        <v>Invalid</v>
      </c>
      <c r="H560" s="27" t="str">
        <v>+49-971-628347</v>
      </c>
      <c r="I560" s="27" t="str">
        <v>Valid</v>
      </c>
      <c r="J560" s="27" t="str">
        <v>Complete</v>
      </c>
      <c r="K560" s="27" t="str">
        <v>No</v>
      </c>
      <c r="L560" s="27">
        <v>70</v>
      </c>
      <c r="M560" s="27" t="str">
        <v>Invalid Email</v>
      </c>
    </row>
    <row r="561" spans="1:13" x14ac:dyDescent="0.25">
      <c r="A561" s="27" t="str">
        <v>CUST-03202</v>
      </c>
      <c r="B561" s="27" t="str">
        <v>Njeri Nwachukwu</v>
      </c>
      <c r="C561" s="27" t="str">
        <v>Vaultlogistics</v>
      </c>
      <c r="D561" s="27" t="str">
        <v>Qualified</v>
      </c>
      <c r="E561" s="27" t="str">
        <v>Aisha Mohammed</v>
      </c>
      <c r="F561" s="27" t="str">
        <v>njeri.nwachukwu@company.com.</v>
      </c>
      <c r="G561" s="27" t="str">
        <v>Invalid</v>
      </c>
      <c r="H561" s="27" t="str">
        <v>+31-265-116597</v>
      </c>
      <c r="I561" s="27" t="str">
        <v>Valid</v>
      </c>
      <c r="J561" s="27" t="str">
        <v>Complete</v>
      </c>
      <c r="K561" s="27" t="str">
        <v>No</v>
      </c>
      <c r="L561" s="27">
        <v>70</v>
      </c>
      <c r="M561" s="27" t="str">
        <v>Invalid Email</v>
      </c>
    </row>
    <row r="562" spans="1:13" x14ac:dyDescent="0.25">
      <c r="A562" s="27" t="str">
        <v>CUST-00393</v>
      </c>
      <c r="B562" s="27" t="str">
        <v>Mwangi O'Brien</v>
      </c>
      <c r="C562" s="27" t="str">
        <v>Twiga Foods</v>
      </c>
      <c r="D562" s="27" t="str">
        <v>Lead</v>
      </c>
      <c r="E562" s="27" t="str">
        <v>Tola Adeniyi</v>
      </c>
      <c r="F562" s="27" t="str">
        <v>mwangi@@company.com</v>
      </c>
      <c r="G562" s="27" t="str">
        <v>Invalid</v>
      </c>
      <c r="H562" s="27" t="str">
        <v>+234 353 849 516</v>
      </c>
      <c r="I562" s="27" t="str">
        <v>Valid</v>
      </c>
      <c r="J562" s="27" t="str">
        <v>Complete</v>
      </c>
      <c r="K562" s="27" t="str">
        <v>No</v>
      </c>
      <c r="L562" s="27">
        <v>70</v>
      </c>
      <c r="M562" s="27" t="str">
        <v>Invalid Email</v>
      </c>
    </row>
    <row r="563" spans="1:13" x14ac:dyDescent="0.25">
      <c r="A563" s="27" t="str">
        <v>CUST-01762</v>
      </c>
      <c r="B563" s="27" t="str">
        <v>Emeka Eze</v>
      </c>
      <c r="C563" s="27" t="str">
        <v>Piggyvest</v>
      </c>
      <c r="D563" s="27" t="str">
        <v>Customer</v>
      </c>
      <c r="E563" s="27" t="str">
        <v>James Carter</v>
      </c>
      <c r="F563" s="27" t="str">
        <v>emeka@company</v>
      </c>
      <c r="G563" s="27" t="str">
        <v>Invalid</v>
      </c>
      <c r="H563" s="27" t="str">
        <v>0427894378</v>
      </c>
      <c r="I563" s="27" t="str">
        <v>Valid</v>
      </c>
      <c r="J563" s="27" t="str">
        <v>Complete</v>
      </c>
      <c r="K563" s="27" t="str">
        <v>No</v>
      </c>
      <c r="L563" s="27">
        <v>70</v>
      </c>
      <c r="M563" s="27" t="str">
        <v>Invalid Email</v>
      </c>
    </row>
    <row r="564" spans="1:13" x14ac:dyDescent="0.25">
      <c r="A564" s="27" t="str">
        <v>CUST-03370</v>
      </c>
      <c r="B564" s="27" t="str">
        <v>Favour Mwangi</v>
      </c>
      <c r="C564" s="27" t="str">
        <v>Wave</v>
      </c>
      <c r="D564" s="27" t="str">
        <v>Lead</v>
      </c>
      <c r="E564" s="27" t="str">
        <v>Aisha Mohammed</v>
      </c>
      <c r="F564" s="27" t="str">
        <v>favour.mwangi@gmail.com.</v>
      </c>
      <c r="G564" s="27" t="str">
        <v>Invalid</v>
      </c>
      <c r="H564" s="27" t="str">
        <v>+234 483 914 914</v>
      </c>
      <c r="I564" s="27" t="str">
        <v>Valid</v>
      </c>
      <c r="J564" s="27" t="str">
        <v>Complete</v>
      </c>
      <c r="K564" s="27" t="str">
        <v>No</v>
      </c>
      <c r="L564" s="27">
        <v>70</v>
      </c>
      <c r="M564" s="27" t="str">
        <v>Invalid Email</v>
      </c>
    </row>
    <row r="565" spans="1:13" x14ac:dyDescent="0.25">
      <c r="A565" s="27" t="str">
        <v>CUST-03384</v>
      </c>
      <c r="B565" s="27" t="str">
        <v>Ikechukwu Nwankwo</v>
      </c>
      <c r="C565" s="27" t="str">
        <v>Paystack</v>
      </c>
      <c r="D565" s="27" t="str">
        <v>Customer</v>
      </c>
      <c r="E565" s="27" t="str">
        <v>Sandra Eze</v>
      </c>
      <c r="F565" s="27" t="str">
        <v>ikechukwu@company</v>
      </c>
      <c r="G565" s="27" t="str">
        <v>Invalid</v>
      </c>
      <c r="H565" s="27" t="str">
        <v>+49685286577</v>
      </c>
      <c r="I565" s="27" t="str">
        <v>Valid</v>
      </c>
      <c r="J565" s="27" t="str">
        <v>Complete</v>
      </c>
      <c r="K565" s="27" t="str">
        <v>No</v>
      </c>
      <c r="L565" s="27">
        <v>70</v>
      </c>
      <c r="M565" s="27" t="str">
        <v>Invalid Email</v>
      </c>
    </row>
    <row r="566" spans="1:13" x14ac:dyDescent="0.25">
      <c r="A566" s="27" t="str">
        <v>CUST-03735</v>
      </c>
      <c r="B566" s="27" t="str">
        <v>Zainab Balogun</v>
      </c>
      <c r="C566" s="27" t="str">
        <v>Fluxfinance</v>
      </c>
      <c r="D566" s="27" t="str">
        <v>Qualified</v>
      </c>
      <c r="E566" s="27" t="str">
        <v>Tola Adeniyi</v>
      </c>
      <c r="F566" s="27" t="str">
        <v>matthew@outlook</v>
      </c>
      <c r="G566" s="27" t="str">
        <v>Invalid</v>
      </c>
      <c r="H566" s="27" t="str">
        <v>+1-077-139655</v>
      </c>
      <c r="I566" s="27" t="str">
        <v>Valid</v>
      </c>
      <c r="J566" s="27" t="str">
        <v>Complete</v>
      </c>
      <c r="K566" s="27" t="str">
        <v>No</v>
      </c>
      <c r="L566" s="27">
        <v>70</v>
      </c>
      <c r="M566" s="27" t="str">
        <v>Invalid Email</v>
      </c>
    </row>
    <row r="567" spans="1:13" x14ac:dyDescent="0.25">
      <c r="A567" s="27" t="str">
        <v>CUST-03733</v>
      </c>
      <c r="B567" s="27" t="str">
        <v>Jessica Patel</v>
      </c>
      <c r="C567" s="27" t="str">
        <v>Bua Foods</v>
      </c>
      <c r="D567" s="27" t="str">
        <v>Qualified</v>
      </c>
      <c r="E567" s="27" t="str">
        <v>Tola Adeniyi</v>
      </c>
      <c r="F567" s="27" t="str">
        <v>jessica.patel@</v>
      </c>
      <c r="G567" s="27" t="str">
        <v>Invalid</v>
      </c>
      <c r="H567" s="27" t="str">
        <v>+44 154 120 653</v>
      </c>
      <c r="I567" s="27" t="str">
        <v>Valid</v>
      </c>
      <c r="J567" s="27" t="str">
        <v>Complete</v>
      </c>
      <c r="K567" s="27" t="str">
        <v>No</v>
      </c>
      <c r="L567" s="27">
        <v>70</v>
      </c>
      <c r="M567" s="27" t="str">
        <v>Invalid Email</v>
      </c>
    </row>
    <row r="568" spans="1:13" x14ac:dyDescent="0.25">
      <c r="A568" s="27" t="str">
        <v>CUST-02642</v>
      </c>
      <c r="B568" s="27" t="str">
        <v>Olivia Otieno</v>
      </c>
      <c r="C568" s="27" t="str">
        <v>Primenetworks Plc</v>
      </c>
      <c r="D568" s="27" t="str">
        <v>Prospect</v>
      </c>
      <c r="E568" s="27" t="str">
        <v>James Carter</v>
      </c>
      <c r="F568" s="27" t="str">
        <v>olivia.otieno@</v>
      </c>
      <c r="G568" s="27" t="str">
        <v>Invalid</v>
      </c>
      <c r="H568" s="27" t="str">
        <v>+234 911 059 307</v>
      </c>
      <c r="I568" s="27" t="str">
        <v>Valid</v>
      </c>
      <c r="J568" s="27" t="str">
        <v>Complete</v>
      </c>
      <c r="K568" s="27" t="str">
        <v>No</v>
      </c>
      <c r="L568" s="27">
        <v>70</v>
      </c>
      <c r="M568" s="27" t="str">
        <v>Invalid Email</v>
      </c>
    </row>
    <row r="569" spans="1:13" x14ac:dyDescent="0.25">
      <c r="A569" s="27" t="str">
        <v>CUST-02696</v>
      </c>
      <c r="B569" s="27" t="str">
        <v>Chidinma Okonkwo</v>
      </c>
      <c r="C569" s="27" t="str">
        <v>Primesolutions Gmbh</v>
      </c>
      <c r="D569" s="27" t="str">
        <v>Customer</v>
      </c>
      <c r="E569" s="27" t="str">
        <v>Brian Otieno</v>
      </c>
      <c r="F569" s="27" t="str">
        <v>chidinma@company</v>
      </c>
      <c r="G569" s="27" t="str">
        <v>Invalid</v>
      </c>
      <c r="H569" s="27" t="str">
        <v>+971-975-993538</v>
      </c>
      <c r="I569" s="27" t="str">
        <v>Valid</v>
      </c>
      <c r="J569" s="27" t="str">
        <v>Complete</v>
      </c>
      <c r="K569" s="27" t="str">
        <v>No</v>
      </c>
      <c r="L569" s="27">
        <v>70</v>
      </c>
      <c r="M569" s="27" t="str">
        <v>Invalid Email</v>
      </c>
    </row>
    <row r="570" spans="1:13" x14ac:dyDescent="0.25">
      <c r="A570" s="27" t="str">
        <v>CUST-01307</v>
      </c>
      <c r="B570" s="27" t="str">
        <v>Tariq Onyeka</v>
      </c>
      <c r="C570" s="27" t="str">
        <v>Quantadigital Gmbh</v>
      </c>
      <c r="D570" s="27" t="str">
        <v>Inactive</v>
      </c>
      <c r="E570" s="27" t="str">
        <v>Grace Mensah</v>
      </c>
      <c r="F570" s="27" t="str">
        <v>tariq.onyeka@gmail.com.</v>
      </c>
      <c r="G570" s="27" t="str">
        <v>Invalid</v>
      </c>
      <c r="H570" s="27" t="str">
        <v>+971 496 577 583</v>
      </c>
      <c r="I570" s="27" t="str">
        <v>Valid</v>
      </c>
      <c r="J570" s="27" t="str">
        <v>Complete</v>
      </c>
      <c r="K570" s="27" t="str">
        <v>No</v>
      </c>
      <c r="L570" s="27">
        <v>70</v>
      </c>
      <c r="M570" s="27" t="str">
        <v>Invalid Email</v>
      </c>
    </row>
    <row r="571" spans="1:13" x14ac:dyDescent="0.25">
      <c r="A571" s="27" t="str">
        <v>CUST-01213</v>
      </c>
      <c r="B571" s="27" t="str">
        <v>Sipho Johnson</v>
      </c>
      <c r="C571" s="27" t="str">
        <v>Andela</v>
      </c>
      <c r="D571" s="27" t="str">
        <v>Prospect</v>
      </c>
      <c r="E571" s="27" t="str">
        <v>James Carter</v>
      </c>
      <c r="F571" s="27" t="str">
        <v>sipho@company</v>
      </c>
      <c r="G571" s="27" t="str">
        <v>Invalid</v>
      </c>
      <c r="H571" s="27" t="str">
        <v>+234 465 190 348</v>
      </c>
      <c r="I571" s="27" t="str">
        <v>Valid</v>
      </c>
      <c r="J571" s="27" t="str">
        <v>Complete</v>
      </c>
      <c r="K571" s="27" t="str">
        <v>No</v>
      </c>
      <c r="L571" s="27">
        <v>70</v>
      </c>
      <c r="M571" s="27" t="str">
        <v>Invalid Email</v>
      </c>
    </row>
    <row r="572" spans="1:13" x14ac:dyDescent="0.25">
      <c r="A572" s="27" t="str">
        <v>CUST-04951</v>
      </c>
      <c r="B572" s="27" t="str">
        <v>Thomas Brown</v>
      </c>
      <c r="C572" s="27" t="str">
        <v>Leadlogistics Llc</v>
      </c>
      <c r="D572" s="27" t="str">
        <v>Qualified</v>
      </c>
      <c r="E572" s="27" t="str">
        <v>Kemi Balogun</v>
      </c>
      <c r="F572" s="27" t="str">
        <v>thomas.brown@</v>
      </c>
      <c r="G572" s="27" t="str">
        <v>Invalid</v>
      </c>
      <c r="H572" s="27" t="str">
        <v>+49-587-085371</v>
      </c>
      <c r="I572" s="27" t="str">
        <v>Valid</v>
      </c>
      <c r="J572" s="27" t="str">
        <v>Complete</v>
      </c>
      <c r="K572" s="27" t="str">
        <v>No</v>
      </c>
      <c r="L572" s="27">
        <v>70</v>
      </c>
      <c r="M572" s="27" t="str">
        <v>Invalid Email</v>
      </c>
    </row>
    <row r="573" spans="1:13" x14ac:dyDescent="0.25">
      <c r="A573" s="27" t="str">
        <v>CUST-00440</v>
      </c>
      <c r="B573" s="27" t="str">
        <v>Mercy Brown</v>
      </c>
      <c r="C573" s="27" t="str">
        <v>Fluxgroup Plc</v>
      </c>
      <c r="D573" s="27" t="str">
        <v>Qualified</v>
      </c>
      <c r="E573" s="27" t="str">
        <v>Grace Mensah</v>
      </c>
      <c r="F573" s="27" t="str">
        <v>mercy@@gmail.com</v>
      </c>
      <c r="G573" s="27" t="str">
        <v>Invalid</v>
      </c>
      <c r="H573" s="27" t="str">
        <v>+234098322101</v>
      </c>
      <c r="I573" s="27" t="str">
        <v>Valid</v>
      </c>
      <c r="J573" s="27" t="str">
        <v>Complete</v>
      </c>
      <c r="K573" s="27" t="str">
        <v>No</v>
      </c>
      <c r="L573" s="27">
        <v>70</v>
      </c>
      <c r="M573" s="27" t="str">
        <v>Invalid Email</v>
      </c>
    </row>
    <row r="574" spans="1:13" x14ac:dyDescent="0.25">
      <c r="A574" s="27" t="str">
        <v>CUST-03749</v>
      </c>
      <c r="B574" s="27" t="str">
        <v>Njeri Kamau</v>
      </c>
      <c r="C574" s="27" t="str">
        <v>Echoanalytics Inc</v>
      </c>
      <c r="D574" s="27" t="str">
        <v>Customer</v>
      </c>
      <c r="E574" s="27" t="str">
        <v>Daniel Olatunji</v>
      </c>
      <c r="F574" s="27" t="str">
        <v>njeri.kamau@outlook.com.</v>
      </c>
      <c r="G574" s="27" t="str">
        <v>Invalid</v>
      </c>
      <c r="H574" s="27" t="str">
        <v>+27 139 067 288</v>
      </c>
      <c r="I574" s="27" t="str">
        <v>Valid</v>
      </c>
      <c r="J574" s="27" t="str">
        <v>Complete</v>
      </c>
      <c r="K574" s="27" t="str">
        <v>No</v>
      </c>
      <c r="L574" s="27">
        <v>70</v>
      </c>
      <c r="M574" s="27" t="str">
        <v>Invalid Email</v>
      </c>
    </row>
    <row r="575" spans="1:13" x14ac:dyDescent="0.25">
      <c r="A575" s="27" t="str">
        <v>CUST-04108</v>
      </c>
      <c r="B575" s="27" t="str">
        <v>Emily Botha</v>
      </c>
      <c r="C575" s="27" t="str">
        <v>Gridhub</v>
      </c>
      <c r="D575" s="27" t="str">
        <v>Lead</v>
      </c>
      <c r="E575" s="27" t="str">
        <v>Victor Okeke</v>
      </c>
      <c r="F575" s="27" t="str">
        <v>emily@gmail</v>
      </c>
      <c r="G575" s="27" t="str">
        <v>Invalid</v>
      </c>
      <c r="H575" s="27" t="str">
        <v>+31-045-844218</v>
      </c>
      <c r="I575" s="27" t="str">
        <v>Valid</v>
      </c>
      <c r="J575" s="27" t="str">
        <v>Complete</v>
      </c>
      <c r="K575" s="27" t="str">
        <v>No</v>
      </c>
      <c r="L575" s="27">
        <v>70</v>
      </c>
      <c r="M575" s="27" t="str">
        <v>Invalid Email</v>
      </c>
    </row>
    <row r="576" spans="1:13" x14ac:dyDescent="0.25">
      <c r="A576" s="27" t="str">
        <v>CUST-03066</v>
      </c>
      <c r="B576" s="27" t="str">
        <v>Damilola Taylor</v>
      </c>
      <c r="C576" s="27" t="str">
        <v>Lumencommerce</v>
      </c>
      <c r="D576" s="27" t="str">
        <v>Qualified</v>
      </c>
      <c r="E576" s="27" t="str">
        <v>Sandra Eze</v>
      </c>
      <c r="F576" s="27" t="str">
        <v>damilolatayloroutlook.com</v>
      </c>
      <c r="G576" s="27" t="str">
        <v>Invalid</v>
      </c>
      <c r="H576" s="27" t="str">
        <v>+44161816211</v>
      </c>
      <c r="I576" s="27" t="str">
        <v>Valid</v>
      </c>
      <c r="J576" s="27" t="str">
        <v>Complete</v>
      </c>
      <c r="K576" s="27" t="str">
        <v>No</v>
      </c>
      <c r="L576" s="27">
        <v>70</v>
      </c>
      <c r="M576" s="27" t="str">
        <v>Invalid Email</v>
      </c>
    </row>
    <row r="577" spans="1:13" x14ac:dyDescent="0.25">
      <c r="A577" s="27" t="str">
        <v>CUST-01008</v>
      </c>
      <c r="B577" s="27" t="str">
        <v>Jessica Brown</v>
      </c>
      <c r="C577" s="27" t="str">
        <v>Vertextech Gmbh</v>
      </c>
      <c r="D577" s="27" t="str">
        <v>Lead</v>
      </c>
      <c r="E577" s="27" t="str">
        <v>Grace Mensah</v>
      </c>
      <c r="F577" s="27" t="str">
        <v>jessica brown@outlook.com</v>
      </c>
      <c r="G577" s="27" t="str">
        <v>Invalid</v>
      </c>
      <c r="H577" s="27" t="str">
        <v>+254 579 281 847</v>
      </c>
      <c r="I577" s="27" t="str">
        <v>Valid</v>
      </c>
      <c r="J577" s="27" t="str">
        <v>Complete</v>
      </c>
      <c r="K577" s="27" t="str">
        <v>No</v>
      </c>
      <c r="L577" s="27">
        <v>70</v>
      </c>
      <c r="M577" s="27" t="str">
        <v>Invalid Email</v>
      </c>
    </row>
    <row r="578" spans="1:13" x14ac:dyDescent="0.25">
      <c r="A578" s="27" t="str">
        <v>CUST-01178</v>
      </c>
      <c r="B578" s="27" t="str">
        <v>Layla Anyanwu</v>
      </c>
      <c r="C578" s="27" t="str">
        <v>Mtn Group</v>
      </c>
      <c r="D578" s="27" t="str">
        <v>Opportunity</v>
      </c>
      <c r="E578" s="27" t="str">
        <v>Brian Otieno</v>
      </c>
      <c r="F578" s="27" t="str">
        <v>layla anyanwu@company.com</v>
      </c>
      <c r="G578" s="27" t="str">
        <v>Invalid</v>
      </c>
      <c r="H578" s="27" t="str">
        <v>+44741193539</v>
      </c>
      <c r="I578" s="27" t="str">
        <v>Valid</v>
      </c>
      <c r="J578" s="27" t="str">
        <v>Complete</v>
      </c>
      <c r="K578" s="27" t="str">
        <v>No</v>
      </c>
      <c r="L578" s="27">
        <v>70</v>
      </c>
      <c r="M578" s="27" t="str">
        <v>Invalid Email</v>
      </c>
    </row>
    <row r="579" spans="1:13" x14ac:dyDescent="0.25">
      <c r="A579" s="27" t="str">
        <v>CUST-02516</v>
      </c>
      <c r="B579" s="27" t="str">
        <v>Anke Asante</v>
      </c>
      <c r="C579" s="27" t="str">
        <v>Orbitfinance</v>
      </c>
      <c r="D579" s="27" t="str">
        <v>Opportunity</v>
      </c>
      <c r="E579" s="27" t="str">
        <v>Brian Otieno</v>
      </c>
      <c r="F579" s="27" t="str">
        <v>anke@outlook</v>
      </c>
      <c r="G579" s="27" t="str">
        <v>Invalid</v>
      </c>
      <c r="H579" s="27" t="str">
        <v>+234 019 164 631</v>
      </c>
      <c r="I579" s="27" t="str">
        <v>Valid</v>
      </c>
      <c r="J579" s="27" t="str">
        <v>Complete</v>
      </c>
      <c r="K579" s="27" t="str">
        <v>No</v>
      </c>
      <c r="L579" s="27">
        <v>70</v>
      </c>
      <c r="M579" s="27" t="str">
        <v>Invalid Email</v>
      </c>
    </row>
    <row r="580" spans="1:13" x14ac:dyDescent="0.25">
      <c r="A580" s="27" t="str">
        <v>CUST-03427</v>
      </c>
      <c r="B580" s="27" t="str">
        <v>Kelechi Diallo</v>
      </c>
      <c r="C580" s="27" t="str">
        <v>Primetech Gmbh</v>
      </c>
      <c r="D580" s="27" t="str">
        <v>Qualified</v>
      </c>
      <c r="E580" s="27" t="str">
        <v>Sandra Eze</v>
      </c>
      <c r="F580" s="27" t="str">
        <v>kelechi.diallo@gmail.com.</v>
      </c>
      <c r="G580" s="27" t="str">
        <v>Invalid</v>
      </c>
      <c r="H580" s="27" t="str">
        <v>0881508227</v>
      </c>
      <c r="I580" s="27" t="str">
        <v>Valid</v>
      </c>
      <c r="J580" s="27" t="str">
        <v>Complete</v>
      </c>
      <c r="K580" s="27" t="str">
        <v>No</v>
      </c>
      <c r="L580" s="27">
        <v>70</v>
      </c>
      <c r="M580" s="27" t="str">
        <v>Invalid Email</v>
      </c>
    </row>
    <row r="581" spans="1:13" x14ac:dyDescent="0.25">
      <c r="A581" s="27" t="str">
        <v>CUST-04895</v>
      </c>
      <c r="B581" s="27" t="str">
        <v>Ngozi Taylor</v>
      </c>
      <c r="C581" s="27" t="str">
        <v>Cellulant</v>
      </c>
      <c r="D581" s="27" t="str">
        <v>Lead</v>
      </c>
      <c r="E581" s="27" t="str">
        <v>Daniel Olatunji</v>
      </c>
      <c r="F581" s="27" t="str">
        <v>ngozitaylorcompany.com</v>
      </c>
      <c r="G581" s="27" t="str">
        <v>Invalid</v>
      </c>
      <c r="H581" s="27" t="str">
        <v>+49-392-484968</v>
      </c>
      <c r="I581" s="27" t="str">
        <v>Valid</v>
      </c>
      <c r="J581" s="27" t="str">
        <v>Complete</v>
      </c>
      <c r="K581" s="27" t="str">
        <v>No</v>
      </c>
      <c r="L581" s="27">
        <v>70</v>
      </c>
      <c r="M581" s="27" t="str">
        <v>Invalid Email</v>
      </c>
    </row>
    <row r="582" spans="1:13" x14ac:dyDescent="0.25">
      <c r="A582" s="27" t="str">
        <v>CUST-02957</v>
      </c>
      <c r="B582" s="27" t="str">
        <v>Kunle Okorie</v>
      </c>
      <c r="C582" s="27" t="str">
        <v>Echoworks Plc</v>
      </c>
      <c r="D582" s="27" t="str">
        <v>Prospect</v>
      </c>
      <c r="E582" s="27" t="str">
        <v>Tola Adeniyi</v>
      </c>
      <c r="F582" s="27" t="str">
        <v>kunle@company</v>
      </c>
      <c r="G582" s="27" t="str">
        <v>Invalid</v>
      </c>
      <c r="H582" s="27" t="str">
        <v>0347492850</v>
      </c>
      <c r="I582" s="27" t="str">
        <v>Valid</v>
      </c>
      <c r="J582" s="27" t="str">
        <v>Complete</v>
      </c>
      <c r="K582" s="27" t="str">
        <v>No</v>
      </c>
      <c r="L582" s="27">
        <v>70</v>
      </c>
      <c r="M582" s="27" t="str">
        <v>Invalid Email</v>
      </c>
    </row>
    <row r="583" spans="1:13" x14ac:dyDescent="0.25">
      <c r="A583" s="27" t="str">
        <v>CUST-01755</v>
      </c>
      <c r="B583" s="27" t="str">
        <v>Nomvula Abubakar</v>
      </c>
      <c r="C583" s="27" t="str">
        <v>Pulsetech Inc</v>
      </c>
      <c r="D583" s="27" t="str">
        <v>Lead</v>
      </c>
      <c r="E583" s="27" t="str">
        <v>James Carter</v>
      </c>
      <c r="F583" s="27" t="str">
        <v>nomvula@company</v>
      </c>
      <c r="G583" s="27" t="str">
        <v>Invalid</v>
      </c>
      <c r="H583" s="27" t="str">
        <v>+353 361 451 831</v>
      </c>
      <c r="I583" s="27" t="str">
        <v>Valid</v>
      </c>
      <c r="J583" s="27" t="str">
        <v>Complete</v>
      </c>
      <c r="K583" s="27" t="str">
        <v>No</v>
      </c>
      <c r="L583" s="27">
        <v>70</v>
      </c>
      <c r="M583" s="27" t="str">
        <v>Invalid Email</v>
      </c>
    </row>
    <row r="584" spans="1:13" x14ac:dyDescent="0.25">
      <c r="A584" s="27" t="str">
        <v>CUST-04209</v>
      </c>
      <c r="B584" s="27" t="str">
        <v>Folake Johnson</v>
      </c>
      <c r="C584" s="27" t="str">
        <v>Vaultlogic Plc</v>
      </c>
      <c r="D584" s="27" t="str">
        <v>Prospect</v>
      </c>
      <c r="E584" s="27" t="str">
        <v>Sandra Eze</v>
      </c>
      <c r="F584" s="27" t="str">
        <v>folake.johnson@company.com.</v>
      </c>
      <c r="G584" s="27" t="str">
        <v>Invalid</v>
      </c>
      <c r="H584" s="27" t="str">
        <v>+44 887 131 822</v>
      </c>
      <c r="I584" s="27" t="str">
        <v>Valid</v>
      </c>
      <c r="J584" s="27" t="str">
        <v>Complete</v>
      </c>
      <c r="K584" s="27" t="str">
        <v>No</v>
      </c>
      <c r="L584" s="27">
        <v>70</v>
      </c>
      <c r="M584" s="27" t="str">
        <v>Invalid Email</v>
      </c>
    </row>
    <row r="585" spans="1:13" x14ac:dyDescent="0.25">
      <c r="A585" s="27" t="str">
        <v>CUST-00612</v>
      </c>
      <c r="B585" s="27" t="str">
        <v>Kayode Taylor</v>
      </c>
      <c r="C585" s="27" t="str">
        <v>Andela</v>
      </c>
      <c r="D585" s="27" t="str">
        <v>Churned</v>
      </c>
      <c r="E585" s="27" t="str">
        <v>Brian Otieno</v>
      </c>
      <c r="F585" s="27" t="str">
        <v>kayode taylor@outlook.com</v>
      </c>
      <c r="G585" s="27" t="str">
        <v>Invalid</v>
      </c>
      <c r="H585" s="27" t="str">
        <v>+254539266937</v>
      </c>
      <c r="I585" s="27" t="str">
        <v>Valid</v>
      </c>
      <c r="J585" s="27" t="str">
        <v>Complete</v>
      </c>
      <c r="K585" s="27" t="str">
        <v>No</v>
      </c>
      <c r="L585" s="27">
        <v>70</v>
      </c>
      <c r="M585" s="27" t="str">
        <v>Invalid Email</v>
      </c>
    </row>
    <row r="586" spans="1:13" x14ac:dyDescent="0.25">
      <c r="A586" s="27" t="str">
        <v>CUST-01469</v>
      </c>
      <c r="B586" s="27" t="str">
        <v>Kemi Kelly</v>
      </c>
      <c r="C586" s="27" t="str">
        <v>Payhub Plc</v>
      </c>
      <c r="D586" s="27" t="str">
        <v>Prospect</v>
      </c>
      <c r="E586" s="27" t="str">
        <v>Sandra Eze</v>
      </c>
      <c r="F586" s="27" t="str">
        <v>kemi.kelly@</v>
      </c>
      <c r="G586" s="27" t="str">
        <v>Invalid</v>
      </c>
      <c r="H586" s="27" t="str">
        <v>0328858994</v>
      </c>
      <c r="I586" s="27" t="str">
        <v>Valid</v>
      </c>
      <c r="J586" s="27" t="str">
        <v>Complete</v>
      </c>
      <c r="K586" s="27" t="str">
        <v>No</v>
      </c>
      <c r="L586" s="27">
        <v>70</v>
      </c>
      <c r="M586" s="27" t="str">
        <v>Invalid Email</v>
      </c>
    </row>
    <row r="587" spans="1:13" x14ac:dyDescent="0.25">
      <c r="A587" s="27" t="str">
        <v>CUST-03589</v>
      </c>
      <c r="B587" s="27" t="str">
        <v>Kayode Onyeka</v>
      </c>
      <c r="C587" s="27" t="str">
        <v>Leadsolutions</v>
      </c>
      <c r="D587" s="27" t="str">
        <v>Qualified</v>
      </c>
      <c r="E587" s="27" t="str">
        <v>Brian Otieno</v>
      </c>
      <c r="F587" s="27" t="str">
        <v>kayode.onyeka@</v>
      </c>
      <c r="G587" s="27" t="str">
        <v>Invalid</v>
      </c>
      <c r="H587" s="27" t="str">
        <v>0363587847</v>
      </c>
      <c r="I587" s="27" t="str">
        <v>Valid</v>
      </c>
      <c r="J587" s="27" t="str">
        <v>Complete</v>
      </c>
      <c r="K587" s="27" t="str">
        <v>No</v>
      </c>
      <c r="L587" s="27">
        <v>70</v>
      </c>
      <c r="M587" s="27" t="str">
        <v>Invalid Email</v>
      </c>
    </row>
    <row r="588" spans="1:13" x14ac:dyDescent="0.25">
      <c r="A588" s="27" t="str">
        <v>CUST-03633</v>
      </c>
      <c r="B588" s="27" t="str">
        <v>Mwangi Musa</v>
      </c>
      <c r="C588" s="27" t="str">
        <v>Zenworks Plc</v>
      </c>
      <c r="D588" s="27" t="str">
        <v>Lead</v>
      </c>
      <c r="E588" s="27" t="str">
        <v>Sandra Eze</v>
      </c>
      <c r="F588" s="27" t="str">
        <v>mwangi.musa@company.com.</v>
      </c>
      <c r="G588" s="27" t="str">
        <v>Invalid</v>
      </c>
      <c r="H588" s="27" t="str">
        <v>+31 094 294 294</v>
      </c>
      <c r="I588" s="27" t="str">
        <v>Valid</v>
      </c>
      <c r="J588" s="27" t="str">
        <v>Complete</v>
      </c>
      <c r="K588" s="27" t="str">
        <v>No</v>
      </c>
      <c r="L588" s="27">
        <v>70</v>
      </c>
      <c r="M588" s="27" t="str">
        <v>Invalid Email</v>
      </c>
    </row>
    <row r="589" spans="1:13" x14ac:dyDescent="0.25">
      <c r="A589" s="27" t="str">
        <v>CUST-02055</v>
      </c>
      <c r="B589" s="27" t="str">
        <v>Sipho Kelly</v>
      </c>
      <c r="C589" s="27" t="str">
        <v>Novafinance Ltd</v>
      </c>
      <c r="D589" s="27" t="str">
        <v>Customer</v>
      </c>
      <c r="E589" s="27" t="str">
        <v>Victor Okeke</v>
      </c>
      <c r="F589" s="27" t="str">
        <v>sipho@outlook</v>
      </c>
      <c r="G589" s="27" t="str">
        <v>Invalid</v>
      </c>
      <c r="H589" s="27" t="str">
        <v>0955299100</v>
      </c>
      <c r="I589" s="27" t="str">
        <v>Valid</v>
      </c>
      <c r="J589" s="27" t="str">
        <v>Complete</v>
      </c>
      <c r="K589" s="27" t="str">
        <v>No</v>
      </c>
      <c r="L589" s="27">
        <v>70</v>
      </c>
      <c r="M589" s="27" t="str">
        <v>Invalid Email</v>
      </c>
    </row>
    <row r="590" spans="1:13" x14ac:dyDescent="0.25">
      <c r="A590" s="27" t="str">
        <v>CUST-03154</v>
      </c>
      <c r="B590" s="27" t="str">
        <v>Tosin Idris</v>
      </c>
      <c r="C590" s="27" t="str">
        <v>Mtn Group</v>
      </c>
      <c r="D590" s="27" t="str">
        <v>Qualified</v>
      </c>
      <c r="E590" s="27" t="str">
        <v>Tola Adeniyi</v>
      </c>
      <c r="F590" s="27" t="str">
        <v>tosin idris@outlook.com</v>
      </c>
      <c r="G590" s="27" t="str">
        <v>Invalid</v>
      </c>
      <c r="H590" s="27" t="str">
        <v>+44805692231</v>
      </c>
      <c r="I590" s="27" t="str">
        <v>Valid</v>
      </c>
      <c r="J590" s="27" t="str">
        <v>Complete</v>
      </c>
      <c r="K590" s="27" t="str">
        <v>No</v>
      </c>
      <c r="L590" s="27">
        <v>70</v>
      </c>
      <c r="M590" s="27" t="str">
        <v>Invalid Email</v>
      </c>
    </row>
    <row r="591" spans="1:13" x14ac:dyDescent="0.25">
      <c r="A591" s="27" t="str">
        <v>CUST-02014</v>
      </c>
      <c r="B591" s="27" t="str">
        <v>Tosin Okafor</v>
      </c>
      <c r="C591" s="27" t="str">
        <v>Lumensoft Inc</v>
      </c>
      <c r="D591" s="27" t="str">
        <v>Customer</v>
      </c>
      <c r="E591" s="27" t="str">
        <v>Grace Mensah</v>
      </c>
      <c r="F591" s="27" t="str">
        <v>tosin okafor@outlook.com</v>
      </c>
      <c r="G591" s="27" t="str">
        <v>Invalid</v>
      </c>
      <c r="H591" s="27" t="str">
        <v>+27807889907</v>
      </c>
      <c r="I591" s="27" t="str">
        <v>Valid</v>
      </c>
      <c r="J591" s="27" t="str">
        <v>Complete</v>
      </c>
      <c r="K591" s="27" t="str">
        <v>No</v>
      </c>
      <c r="L591" s="27">
        <v>70</v>
      </c>
      <c r="M591" s="27" t="str">
        <v>Invalid Email</v>
      </c>
    </row>
    <row r="592" spans="1:13" x14ac:dyDescent="0.25">
      <c r="A592" s="27" t="str">
        <v>CUST-01331</v>
      </c>
      <c r="B592" s="27" t="str">
        <v>Ryan Dlamini</v>
      </c>
      <c r="C592" s="27" t="str">
        <v>Primesoft</v>
      </c>
      <c r="D592" s="27" t="str">
        <v>Qualified</v>
      </c>
      <c r="E592" s="27" t="str">
        <v>Michael Bello</v>
      </c>
      <c r="F592" s="27" t="str">
        <v>ryan@@company.com</v>
      </c>
      <c r="G592" s="27" t="str">
        <v>Invalid</v>
      </c>
      <c r="H592" s="27" t="str">
        <v>+44-593-967015</v>
      </c>
      <c r="I592" s="27" t="str">
        <v>Valid</v>
      </c>
      <c r="J592" s="27" t="str">
        <v>Complete</v>
      </c>
      <c r="K592" s="27" t="str">
        <v>No</v>
      </c>
      <c r="L592" s="27">
        <v>70</v>
      </c>
      <c r="M592" s="27" t="str">
        <v>Invalid Email</v>
      </c>
    </row>
    <row r="593" spans="1:13" x14ac:dyDescent="0.25">
      <c r="A593" s="27" t="str">
        <v>CUST-02079</v>
      </c>
      <c r="B593" s="27" t="str">
        <v>Chidi Diallo</v>
      </c>
      <c r="C593" s="27" t="str">
        <v>Interswitch</v>
      </c>
      <c r="D593" s="27" t="str">
        <v>Opportunity</v>
      </c>
      <c r="E593" s="27" t="str">
        <v>James Carter</v>
      </c>
      <c r="F593" s="27" t="str">
        <v>chidi.diallo@company.com.</v>
      </c>
      <c r="G593" s="27" t="str">
        <v>Invalid</v>
      </c>
      <c r="H593" s="27" t="str">
        <v>+234 490 987 313</v>
      </c>
      <c r="I593" s="27" t="str">
        <v>Valid</v>
      </c>
      <c r="J593" s="27" t="str">
        <v>Complete</v>
      </c>
      <c r="K593" s="27" t="str">
        <v>No</v>
      </c>
      <c r="L593" s="27">
        <v>70</v>
      </c>
      <c r="M593" s="27" t="str">
        <v>Invalid Email</v>
      </c>
    </row>
    <row r="594" spans="1:13" x14ac:dyDescent="0.25">
      <c r="A594" s="27" t="str">
        <v>CUST-01335</v>
      </c>
      <c r="B594" s="27" t="str">
        <v>Amani Ugwu</v>
      </c>
      <c r="C594" s="27" t="str">
        <v>Cloudcommerce Plc</v>
      </c>
      <c r="D594" s="27" t="str">
        <v>Opportunity</v>
      </c>
      <c r="E594" s="27" t="str">
        <v>Daniel Olatunji</v>
      </c>
      <c r="F594" s="27" t="str">
        <v>amani@company</v>
      </c>
      <c r="G594" s="27" t="str">
        <v>Invalid</v>
      </c>
      <c r="H594" s="27" t="str">
        <v>0190032260</v>
      </c>
      <c r="I594" s="27" t="str">
        <v>Valid</v>
      </c>
      <c r="J594" s="27" t="str">
        <v>Complete</v>
      </c>
      <c r="K594" s="27" t="str">
        <v>No</v>
      </c>
      <c r="L594" s="27">
        <v>70</v>
      </c>
      <c r="M594" s="27" t="str">
        <v>Invalid Email</v>
      </c>
    </row>
    <row r="595" spans="1:13" x14ac:dyDescent="0.25">
      <c r="A595" s="27" t="str">
        <v>CUST-00138</v>
      </c>
      <c r="B595" s="27" t="str">
        <v>Tope Johnson</v>
      </c>
      <c r="C595" s="27" t="str">
        <v>Brightcommerce Plc</v>
      </c>
      <c r="D595" s="27" t="str">
        <v>Prospect</v>
      </c>
      <c r="E595" s="27" t="str">
        <v>James Carter</v>
      </c>
      <c r="F595" s="27" t="str">
        <v>tope@gmail</v>
      </c>
      <c r="G595" s="27" t="str">
        <v>Invalid</v>
      </c>
      <c r="H595" s="27" t="str">
        <v>+234997954538</v>
      </c>
      <c r="I595" s="27" t="str">
        <v>Valid</v>
      </c>
      <c r="J595" s="27" t="str">
        <v>Complete</v>
      </c>
      <c r="K595" s="27" t="str">
        <v>No</v>
      </c>
      <c r="L595" s="27">
        <v>70</v>
      </c>
      <c r="M595" s="27" t="str">
        <v>Invalid Email</v>
      </c>
    </row>
    <row r="596" spans="1:13" x14ac:dyDescent="0.25">
      <c r="A596" s="27" t="str">
        <v>CUST-01719</v>
      </c>
      <c r="B596" s="27" t="str">
        <v>Mercy Johnson</v>
      </c>
      <c r="C596" s="27" t="str">
        <v>Twiga Foods</v>
      </c>
      <c r="D596" s="27" t="str">
        <v>Prospect</v>
      </c>
      <c r="E596" s="27" t="str">
        <v>Brian Otieno</v>
      </c>
      <c r="F596" s="27" t="str">
        <v>mercyjohnsoncompany.com</v>
      </c>
      <c r="G596" s="27" t="str">
        <v>Invalid</v>
      </c>
      <c r="H596" s="27" t="str">
        <v>0840384058</v>
      </c>
      <c r="I596" s="27" t="str">
        <v>Valid</v>
      </c>
      <c r="J596" s="27" t="str">
        <v>Complete</v>
      </c>
      <c r="K596" s="27" t="str">
        <v>No</v>
      </c>
      <c r="L596" s="27">
        <v>70</v>
      </c>
      <c r="M596" s="27" t="str">
        <v>Invalid Email</v>
      </c>
    </row>
    <row r="597" spans="1:13" x14ac:dyDescent="0.25">
      <c r="A597" s="27" t="str">
        <v>CUST-01491</v>
      </c>
      <c r="B597" s="27" t="str">
        <v>Bello Akinola</v>
      </c>
      <c r="C597" s="27" t="str">
        <v>Vertexcapital</v>
      </c>
      <c r="D597" s="27" t="str">
        <v>Prospect</v>
      </c>
      <c r="E597" s="27" t="str">
        <v>Sandra Eze</v>
      </c>
      <c r="F597" s="27" t="str">
        <v>belloakinolagmail.com</v>
      </c>
      <c r="G597" s="27" t="str">
        <v>Invalid</v>
      </c>
      <c r="H597" s="27" t="str">
        <v>+234 060 210 916</v>
      </c>
      <c r="I597" s="27" t="str">
        <v>Valid</v>
      </c>
      <c r="J597" s="27" t="str">
        <v>Complete</v>
      </c>
      <c r="K597" s="27" t="str">
        <v>No</v>
      </c>
      <c r="L597" s="27">
        <v>70</v>
      </c>
      <c r="M597" s="27" t="str">
        <v>Invalid Email</v>
      </c>
    </row>
    <row r="598" spans="1:13" x14ac:dyDescent="0.25">
      <c r="A598" s="27" t="str">
        <v>CUST-03127</v>
      </c>
      <c r="B598" s="27" t="str">
        <v>Yakubu Okafor</v>
      </c>
      <c r="C598" s="27" t="str">
        <v>Twiga Foods</v>
      </c>
      <c r="D598" s="27" t="str">
        <v>Inactive</v>
      </c>
      <c r="E598" s="27" t="str">
        <v>Sandra Eze</v>
      </c>
      <c r="F598" s="27" t="str">
        <v>yakubu@@company.com</v>
      </c>
      <c r="G598" s="27" t="str">
        <v>Invalid</v>
      </c>
      <c r="H598" s="27" t="str">
        <v>0500568966</v>
      </c>
      <c r="I598" s="27" t="str">
        <v>Valid</v>
      </c>
      <c r="J598" s="27" t="str">
        <v>Complete</v>
      </c>
      <c r="K598" s="27" t="str">
        <v>No</v>
      </c>
      <c r="L598" s="27">
        <v>70</v>
      </c>
      <c r="M598" s="27" t="str">
        <v>Invalid Email</v>
      </c>
    </row>
    <row r="599" spans="1:13" x14ac:dyDescent="0.25">
      <c r="A599" s="27" t="str">
        <v>CUST-00585</v>
      </c>
      <c r="B599" s="27" t="str">
        <v>Adaora Onyeka</v>
      </c>
      <c r="C599" s="27" t="str">
        <v>Lumenventures</v>
      </c>
      <c r="D599" s="27" t="str">
        <v>Prospect</v>
      </c>
      <c r="E599" s="27" t="str">
        <v>Michael Bello</v>
      </c>
      <c r="F599" s="27" t="str">
        <v>adaora@outlook</v>
      </c>
      <c r="G599" s="27" t="str">
        <v>Invalid</v>
      </c>
      <c r="H599" s="27" t="str">
        <v>0234456844</v>
      </c>
      <c r="I599" s="27" t="str">
        <v>Valid</v>
      </c>
      <c r="J599" s="27" t="str">
        <v>Complete</v>
      </c>
      <c r="K599" s="27" t="str">
        <v>No</v>
      </c>
      <c r="L599" s="27">
        <v>70</v>
      </c>
      <c r="M599" s="27" t="str">
        <v>Invalid Email</v>
      </c>
    </row>
    <row r="600" spans="1:13" x14ac:dyDescent="0.25">
      <c r="A600" s="27" t="str">
        <v>CUST-00173</v>
      </c>
      <c r="B600" s="27" t="str">
        <v>Fatuma Balogun</v>
      </c>
      <c r="C600" s="27" t="str">
        <v>Pulsefinance Llc</v>
      </c>
      <c r="D600" s="27" t="str">
        <v>Qualified</v>
      </c>
      <c r="E600" s="27" t="str">
        <v>Kemi Balogun</v>
      </c>
      <c r="F600" s="27" t="str">
        <v>fatumabalogungmail.com</v>
      </c>
      <c r="G600" s="27" t="str">
        <v>Invalid</v>
      </c>
      <c r="H600" s="27" t="str">
        <v>0327560417</v>
      </c>
      <c r="I600" s="27" t="str">
        <v>Valid</v>
      </c>
      <c r="J600" s="27" t="str">
        <v>Complete</v>
      </c>
      <c r="K600" s="27" t="str">
        <v>No</v>
      </c>
      <c r="L600" s="27">
        <v>70</v>
      </c>
      <c r="M600" s="27" t="str">
        <v>Invalid Email</v>
      </c>
    </row>
    <row r="601" spans="1:13" x14ac:dyDescent="0.25">
      <c r="A601" s="27" t="str">
        <v>CUST-03779</v>
      </c>
      <c r="B601" s="27" t="str">
        <v>Niyi Mohammed</v>
      </c>
      <c r="C601" s="27" t="str">
        <v>Piggyvest</v>
      </c>
      <c r="D601" s="27" t="str">
        <v>Prospect</v>
      </c>
      <c r="E601" s="27" t="str">
        <v>Kemi Balogun</v>
      </c>
      <c r="F601" s="27" t="str">
        <v>niyi.mohammed@gmail.com.</v>
      </c>
      <c r="G601" s="27" t="str">
        <v>Invalid</v>
      </c>
      <c r="H601" s="27" t="str">
        <v>0750767663</v>
      </c>
      <c r="I601" s="27" t="str">
        <v>Valid</v>
      </c>
      <c r="J601" s="27" t="str">
        <v>Complete</v>
      </c>
      <c r="K601" s="27" t="str">
        <v>No</v>
      </c>
      <c r="L601" s="27">
        <v>70</v>
      </c>
      <c r="M601" s="27" t="str">
        <v>Invalid Email</v>
      </c>
    </row>
    <row r="602" spans="1:13" x14ac:dyDescent="0.25">
      <c r="A602" s="27" t="str">
        <v>CUST-01004</v>
      </c>
      <c r="B602" s="27" t="str">
        <v>Akinyi Van Der Merwe</v>
      </c>
      <c r="C602" s="27" t="str">
        <v>Carbon</v>
      </c>
      <c r="D602" s="27" t="str">
        <v>Customer</v>
      </c>
      <c r="E602" s="27" t="str">
        <v>Sandra Eze</v>
      </c>
      <c r="F602" s="27" t="str">
        <v>akinyi vandermerwe@gmail.com</v>
      </c>
      <c r="G602" s="27" t="str">
        <v>Invalid</v>
      </c>
      <c r="H602" s="27" t="str">
        <v>+49011273831</v>
      </c>
      <c r="I602" s="27" t="str">
        <v>Valid</v>
      </c>
      <c r="J602" s="27" t="str">
        <v>Complete</v>
      </c>
      <c r="K602" s="27" t="str">
        <v>No</v>
      </c>
      <c r="L602" s="27">
        <v>70</v>
      </c>
      <c r="M602" s="27" t="str">
        <v>Invalid Email</v>
      </c>
    </row>
    <row r="603" spans="1:13" x14ac:dyDescent="0.25">
      <c r="A603" s="27" t="str">
        <v>CUST-01126</v>
      </c>
      <c r="B603" s="27" t="str">
        <v>Mercy Obi</v>
      </c>
      <c r="C603" s="27" t="str">
        <v>Konga</v>
      </c>
      <c r="D603" s="27" t="str">
        <v>Opportunity</v>
      </c>
      <c r="E603" s="27" t="str">
        <v>Victor Okeke</v>
      </c>
      <c r="F603" s="27" t="str">
        <v>mercy.obi@outlook.com.</v>
      </c>
      <c r="G603" s="27" t="str">
        <v>Invalid</v>
      </c>
      <c r="H603" s="27" t="str">
        <v>+254 101 473 912</v>
      </c>
      <c r="I603" s="27" t="str">
        <v>Valid</v>
      </c>
      <c r="J603" s="27" t="str">
        <v>Complete</v>
      </c>
      <c r="K603" s="27" t="str">
        <v>No</v>
      </c>
      <c r="L603" s="27">
        <v>70</v>
      </c>
      <c r="M603" s="27" t="str">
        <v>Invalid Email</v>
      </c>
    </row>
    <row r="604" spans="1:13" x14ac:dyDescent="0.25">
      <c r="A604" s="27" t="str">
        <v>CUST-04285</v>
      </c>
      <c r="B604" s="27" t="str">
        <v>Matthew O'Brien</v>
      </c>
      <c r="C604" s="27" t="str">
        <v>Piggyvest</v>
      </c>
      <c r="D604" s="27" t="str">
        <v>Prospect</v>
      </c>
      <c r="E604" s="27" t="str">
        <v>Brian Otieno</v>
      </c>
      <c r="F604" s="27" t="str">
        <v>tosin.abubakar@gmail.com.</v>
      </c>
      <c r="G604" s="27" t="str">
        <v>Invalid</v>
      </c>
      <c r="H604" s="27" t="str">
        <v>0391641311</v>
      </c>
      <c r="I604" s="27" t="str">
        <v>Valid</v>
      </c>
      <c r="J604" s="27" t="str">
        <v>Complete</v>
      </c>
      <c r="K604" s="27" t="str">
        <v>No</v>
      </c>
      <c r="L604" s="27">
        <v>70</v>
      </c>
      <c r="M604" s="27" t="str">
        <v>Invalid Email</v>
      </c>
    </row>
    <row r="605" spans="1:13" x14ac:dyDescent="0.25">
      <c r="A605" s="27" t="str">
        <v>CUST-01607</v>
      </c>
      <c r="B605" s="27" t="str">
        <v>Yetunde Johnson</v>
      </c>
      <c r="C605" s="27" t="str">
        <v>Teamapt</v>
      </c>
      <c r="D605" s="27" t="str">
        <v>Customer</v>
      </c>
      <c r="E605" s="27" t="str">
        <v>Michael Bello</v>
      </c>
      <c r="F605" s="27" t="str">
        <v>yetunde@@gmail.com</v>
      </c>
      <c r="G605" s="27" t="str">
        <v>Invalid</v>
      </c>
      <c r="H605" s="27" t="str">
        <v>+254-105-876869</v>
      </c>
      <c r="I605" s="27" t="str">
        <v>Valid</v>
      </c>
      <c r="J605" s="27" t="str">
        <v>Complete</v>
      </c>
      <c r="K605" s="27" t="str">
        <v>No</v>
      </c>
      <c r="L605" s="27">
        <v>70</v>
      </c>
      <c r="M605" s="27" t="str">
        <v>Invalid Email</v>
      </c>
    </row>
    <row r="606" spans="1:13" x14ac:dyDescent="0.25">
      <c r="A606" s="27" t="str">
        <v>CUST-02321</v>
      </c>
      <c r="B606" s="27" t="str">
        <v>Nomvula Salami</v>
      </c>
      <c r="C606" s="27" t="str">
        <v>Pulsehub Ltd</v>
      </c>
      <c r="D606" s="27" t="str">
        <v>Qualified</v>
      </c>
      <c r="E606" s="27" t="str">
        <v>Brian Otieno</v>
      </c>
      <c r="F606" s="27" t="str">
        <v>nomvulasalamicompany.com</v>
      </c>
      <c r="G606" s="27" t="str">
        <v>Invalid</v>
      </c>
      <c r="H606" s="27" t="str">
        <v>0875002980</v>
      </c>
      <c r="I606" s="27" t="str">
        <v>Valid</v>
      </c>
      <c r="J606" s="27" t="str">
        <v>Complete</v>
      </c>
      <c r="K606" s="27" t="str">
        <v>No</v>
      </c>
      <c r="L606" s="27">
        <v>70</v>
      </c>
      <c r="M606" s="27" t="str">
        <v>Invalid Email</v>
      </c>
    </row>
    <row r="607" spans="1:13" x14ac:dyDescent="0.25">
      <c r="A607" s="27" t="str">
        <v>CUST-03901</v>
      </c>
      <c r="B607" s="27" t="str">
        <v>Fatima Okafor</v>
      </c>
      <c r="C607" s="27" t="str">
        <v>Mtn Group</v>
      </c>
      <c r="D607" s="27" t="str">
        <v>Qualified</v>
      </c>
      <c r="E607" s="27" t="str">
        <v>Victor Okeke</v>
      </c>
      <c r="F607" s="27" t="str">
        <v>fatima.okafor@outlook.com.</v>
      </c>
      <c r="G607" s="27" t="str">
        <v>Invalid</v>
      </c>
      <c r="H607" s="27" t="str">
        <v>0754553870</v>
      </c>
      <c r="I607" s="27" t="str">
        <v>Valid</v>
      </c>
      <c r="J607" s="27" t="str">
        <v>Complete</v>
      </c>
      <c r="K607" s="27" t="str">
        <v>No</v>
      </c>
      <c r="L607" s="27">
        <v>70</v>
      </c>
      <c r="M607" s="27" t="str">
        <v>Invalid Email</v>
      </c>
    </row>
    <row r="608" spans="1:13" x14ac:dyDescent="0.25">
      <c r="A608" s="27" t="str">
        <v>CUST-00183</v>
      </c>
      <c r="B608" s="27" t="str">
        <v>Sarah Adebayo</v>
      </c>
      <c r="C608" s="27" t="str">
        <v>Lumenpay</v>
      </c>
      <c r="D608" s="27" t="str">
        <v>Churned</v>
      </c>
      <c r="E608" s="27" t="str">
        <v>Tola Adeniyi</v>
      </c>
      <c r="F608" s="27" t="str">
        <v>sarah@@gmail.com</v>
      </c>
      <c r="G608" s="27" t="str">
        <v>Invalid</v>
      </c>
      <c r="H608" s="27" t="str">
        <v>0576024375</v>
      </c>
      <c r="I608" s="27" t="str">
        <v>Valid</v>
      </c>
      <c r="J608" s="27" t="str">
        <v>Complete</v>
      </c>
      <c r="K608" s="27" t="str">
        <v>No</v>
      </c>
      <c r="L608" s="27">
        <v>70</v>
      </c>
      <c r="M608" s="27" t="str">
        <v>Invalid Email</v>
      </c>
    </row>
    <row r="609" spans="1:13" x14ac:dyDescent="0.25">
      <c r="A609" s="27" t="str">
        <v>CUST-04137</v>
      </c>
      <c r="B609" s="27" t="str">
        <v>Yakubu Bello</v>
      </c>
      <c r="C609" s="27" t="str">
        <v>Mtn Group</v>
      </c>
      <c r="D609" s="27" t="str">
        <v>Qualified</v>
      </c>
      <c r="E609" s="27" t="str">
        <v>Brian Otieno</v>
      </c>
      <c r="F609" s="27" t="str">
        <v>yakubu bello@gmail.com</v>
      </c>
      <c r="G609" s="27" t="str">
        <v>Invalid</v>
      </c>
      <c r="H609" s="27" t="str">
        <v>0404546507</v>
      </c>
      <c r="I609" s="27" t="str">
        <v>Valid</v>
      </c>
      <c r="J609" s="27" t="str">
        <v>Complete</v>
      </c>
      <c r="K609" s="27" t="str">
        <v>No</v>
      </c>
      <c r="L609" s="27">
        <v>70</v>
      </c>
      <c r="M609" s="27" t="str">
        <v>Invalid Email</v>
      </c>
    </row>
    <row r="610" spans="1:13" x14ac:dyDescent="0.25">
      <c r="A610" s="27" t="str">
        <v>CUST-03030</v>
      </c>
      <c r="B610" s="27" t="str">
        <v>Ogechi Idris</v>
      </c>
      <c r="C610" s="27" t="str">
        <v>Vertexcapital Ltd</v>
      </c>
      <c r="D610" s="27" t="str">
        <v>Customer</v>
      </c>
      <c r="E610" s="27" t="str">
        <v>Brian Otieno</v>
      </c>
      <c r="F610" s="27" t="str">
        <v>favour.mwangi@gmail.com.</v>
      </c>
      <c r="G610" s="27" t="str">
        <v>Invalid</v>
      </c>
      <c r="H610" s="27" t="str">
        <v>+234544387526</v>
      </c>
      <c r="I610" s="27" t="str">
        <v>Valid</v>
      </c>
      <c r="J610" s="27" t="str">
        <v>Complete</v>
      </c>
      <c r="K610" s="27" t="str">
        <v>No</v>
      </c>
      <c r="L610" s="27">
        <v>70</v>
      </c>
      <c r="M610" s="27" t="str">
        <v>Invalid Email</v>
      </c>
    </row>
    <row r="611" spans="1:13" x14ac:dyDescent="0.25">
      <c r="A611" s="27" t="str">
        <v>CUST-01454</v>
      </c>
      <c r="B611" s="27" t="str">
        <v>David Traore</v>
      </c>
      <c r="C611" s="27" t="str">
        <v>Mpesa Solutions</v>
      </c>
      <c r="D611" s="27" t="str">
        <v>Prospect</v>
      </c>
      <c r="E611" s="27" t="str">
        <v>Tola Adeniyi</v>
      </c>
      <c r="F611" s="27" t="str">
        <v>david.traore@</v>
      </c>
      <c r="G611" s="27" t="str">
        <v>Invalid</v>
      </c>
      <c r="H611" s="27" t="str">
        <v>+44 551 570 453</v>
      </c>
      <c r="I611" s="27" t="str">
        <v>Valid</v>
      </c>
      <c r="J611" s="27" t="str">
        <v>Complete</v>
      </c>
      <c r="K611" s="27" t="str">
        <v>No</v>
      </c>
      <c r="L611" s="27">
        <v>70</v>
      </c>
      <c r="M611" s="27" t="str">
        <v>Invalid Email</v>
      </c>
    </row>
    <row r="612" spans="1:13" x14ac:dyDescent="0.25">
      <c r="A612" s="27" t="str">
        <v>CUST-01986</v>
      </c>
      <c r="B612" s="27" t="str">
        <v>Fatima Oladele</v>
      </c>
      <c r="C612" s="27" t="str">
        <v>Twiga Foods</v>
      </c>
      <c r="D612" s="27" t="str">
        <v>Lead</v>
      </c>
      <c r="E612" s="27" t="str">
        <v>James Carter</v>
      </c>
      <c r="F612" s="27" t="str">
        <v>fatima.oladele@</v>
      </c>
      <c r="G612" s="27" t="str">
        <v>Invalid</v>
      </c>
      <c r="H612" s="27" t="str">
        <v>+27416833142</v>
      </c>
      <c r="I612" s="27" t="str">
        <v>Valid</v>
      </c>
      <c r="J612" s="27" t="str">
        <v>Complete</v>
      </c>
      <c r="K612" s="27" t="str">
        <v>No</v>
      </c>
      <c r="L612" s="27">
        <v>70</v>
      </c>
      <c r="M612" s="27" t="str">
        <v>Invalid Email</v>
      </c>
    </row>
    <row r="613" spans="1:13" x14ac:dyDescent="0.25">
      <c r="A613" s="27" t="str">
        <v>CUST-01243</v>
      </c>
      <c r="B613" s="27" t="str">
        <v>Matthew Davies</v>
      </c>
      <c r="C613" s="27" t="str">
        <v>Interswitch</v>
      </c>
      <c r="D613" s="27" t="str">
        <v>Inactive</v>
      </c>
      <c r="E613" s="27" t="str">
        <v>Victor Okeke</v>
      </c>
      <c r="F613" s="27" t="str">
        <v>matthew@company</v>
      </c>
      <c r="G613" s="27" t="str">
        <v>Invalid</v>
      </c>
      <c r="H613" s="27" t="str">
        <v>+971941036758</v>
      </c>
      <c r="I613" s="27" t="str">
        <v>Valid</v>
      </c>
      <c r="J613" s="27" t="str">
        <v>Complete</v>
      </c>
      <c r="K613" s="27" t="str">
        <v>No</v>
      </c>
      <c r="L613" s="27">
        <v>70</v>
      </c>
      <c r="M613" s="27" t="str">
        <v>Invalid Email</v>
      </c>
    </row>
    <row r="614" spans="1:13" x14ac:dyDescent="0.25">
      <c r="A614" s="27" t="str">
        <v>CUST-00176</v>
      </c>
      <c r="B614" s="27" t="str">
        <v>Amani Bello</v>
      </c>
      <c r="C614" s="27" t="str">
        <v>Zensoft Gmbh</v>
      </c>
      <c r="D614" s="27" t="str">
        <v>Customer</v>
      </c>
      <c r="E614" s="27" t="str">
        <v>Sandra Eze</v>
      </c>
      <c r="F614" s="27" t="str">
        <v>femke@@gmail.com</v>
      </c>
      <c r="G614" s="27" t="str">
        <v>Invalid</v>
      </c>
      <c r="H614" s="27" t="str">
        <v>+234-900-489646</v>
      </c>
      <c r="I614" s="27" t="str">
        <v>Valid</v>
      </c>
      <c r="J614" s="27" t="str">
        <v>Complete</v>
      </c>
      <c r="K614" s="27" t="str">
        <v>No</v>
      </c>
      <c r="L614" s="27">
        <v>70</v>
      </c>
      <c r="M614" s="27" t="str">
        <v>Invalid Email</v>
      </c>
    </row>
    <row r="615" spans="1:13" x14ac:dyDescent="0.25">
      <c r="A615" s="27" t="str">
        <v>CUST-00021</v>
      </c>
      <c r="B615" s="27" t="str">
        <v>Faith Eze</v>
      </c>
      <c r="C615" s="27" t="str">
        <v>Pulsecommerce Gmbh</v>
      </c>
      <c r="D615" s="27" t="str">
        <v>Qualified</v>
      </c>
      <c r="E615" s="27" t="str">
        <v>Kemi Balogun</v>
      </c>
      <c r="F615" s="27" t="str">
        <v>faith.eze@</v>
      </c>
      <c r="G615" s="27" t="str">
        <v>Invalid</v>
      </c>
      <c r="H615" s="27" t="str">
        <v>+234 808 613 171</v>
      </c>
      <c r="I615" s="27" t="str">
        <v>Valid</v>
      </c>
      <c r="J615" s="27" t="str">
        <v>Complete</v>
      </c>
      <c r="K615" s="27" t="str">
        <v>No</v>
      </c>
      <c r="L615" s="27">
        <v>70</v>
      </c>
      <c r="M615" s="27" t="str">
        <v>Invalid Email</v>
      </c>
    </row>
    <row r="616" spans="1:13" x14ac:dyDescent="0.25">
      <c r="A616" s="27" t="str">
        <v>CUST-03555</v>
      </c>
      <c r="B616" s="27" t="str">
        <v>Faith Nwachukwu</v>
      </c>
      <c r="C616" s="27" t="str">
        <v>Orbitdigital Plc</v>
      </c>
      <c r="D616" s="27" t="str">
        <v>Qualified</v>
      </c>
      <c r="E616" s="27" t="str">
        <v>Brian Otieno</v>
      </c>
      <c r="F616" s="27" t="str">
        <v>faith@@outlook.com</v>
      </c>
      <c r="G616" s="27" t="str">
        <v>Invalid</v>
      </c>
      <c r="H616" s="27" t="str">
        <v>+44 679 615 883</v>
      </c>
      <c r="I616" s="27" t="str">
        <v>Valid</v>
      </c>
      <c r="J616" s="27" t="str">
        <v>Complete</v>
      </c>
      <c r="K616" s="27" t="str">
        <v>No</v>
      </c>
      <c r="L616" s="27">
        <v>70</v>
      </c>
      <c r="M616" s="27" t="str">
        <v>Invalid Email</v>
      </c>
    </row>
    <row r="617" spans="1:13" x14ac:dyDescent="0.25">
      <c r="A617" s="27" t="str">
        <v>CUST-03240</v>
      </c>
      <c r="B617" s="27" t="str">
        <v>Matthew Botha</v>
      </c>
      <c r="C617" s="27" t="str">
        <v>Echodigital Plc</v>
      </c>
      <c r="D617" s="27" t="str">
        <v>Churned</v>
      </c>
      <c r="E617" s="27" t="str">
        <v>Grace Mensah</v>
      </c>
      <c r="F617" s="27" t="str">
        <v>matthew@outlook</v>
      </c>
      <c r="G617" s="27" t="str">
        <v>Invalid</v>
      </c>
      <c r="H617" s="27" t="str">
        <v>0447381471</v>
      </c>
      <c r="I617" s="27" t="str">
        <v>Valid</v>
      </c>
      <c r="J617" s="27" t="str">
        <v>Complete</v>
      </c>
      <c r="K617" s="27" t="str">
        <v>No</v>
      </c>
      <c r="L617" s="27">
        <v>70</v>
      </c>
      <c r="M617" s="27" t="str">
        <v>Invalid Email</v>
      </c>
    </row>
    <row r="618" spans="1:13" x14ac:dyDescent="0.25">
      <c r="A618" s="27" t="str">
        <v>CUST-01850</v>
      </c>
      <c r="B618" s="27" t="str">
        <v>Omar Van Der Merwe</v>
      </c>
      <c r="C618" s="27" t="str">
        <v>Interswitch</v>
      </c>
      <c r="D618" s="27" t="str">
        <v>Customer</v>
      </c>
      <c r="E618" s="27" t="str">
        <v>Michael Bello</v>
      </c>
      <c r="F618" s="27" t="str">
        <v>omar@outlook</v>
      </c>
      <c r="G618" s="27" t="str">
        <v>Invalid</v>
      </c>
      <c r="H618" s="27" t="str">
        <v>+234832551266</v>
      </c>
      <c r="I618" s="27" t="str">
        <v>Valid</v>
      </c>
      <c r="J618" s="27" t="str">
        <v>Complete</v>
      </c>
      <c r="K618" s="27" t="str">
        <v>No</v>
      </c>
      <c r="L618" s="27">
        <v>70</v>
      </c>
      <c r="M618" s="27" t="str">
        <v>Invalid Email</v>
      </c>
    </row>
    <row r="619" spans="1:13" x14ac:dyDescent="0.25">
      <c r="A619" s="27" t="str">
        <v>CUST-03937</v>
      </c>
      <c r="B619" s="27" t="str">
        <v>Kamau Traore</v>
      </c>
      <c r="C619" s="27" t="str">
        <v>Kuda</v>
      </c>
      <c r="D619" s="27" t="str">
        <v>Qualified</v>
      </c>
      <c r="E619" s="27" t="str">
        <v>Kemi Balogun</v>
      </c>
      <c r="F619" s="27" t="str">
        <v>njeri.kamau@outlook.com.</v>
      </c>
      <c r="G619" s="27" t="str">
        <v>Invalid</v>
      </c>
      <c r="H619" s="27" t="str">
        <v>+31-527-460530</v>
      </c>
      <c r="I619" s="27" t="str">
        <v>Valid</v>
      </c>
      <c r="J619" s="27" t="str">
        <v>Complete</v>
      </c>
      <c r="K619" s="27" t="str">
        <v>No</v>
      </c>
      <c r="L619" s="27">
        <v>70</v>
      </c>
      <c r="M619" s="27" t="str">
        <v>Invalid Email</v>
      </c>
    </row>
    <row r="620" spans="1:13" x14ac:dyDescent="0.25">
      <c r="A620" s="27" t="str">
        <v>CUST-01440</v>
      </c>
      <c r="B620" s="27" t="str">
        <v>Hannah Brown</v>
      </c>
      <c r="C620" s="27" t="str">
        <v>Jumia</v>
      </c>
      <c r="D620" s="27" t="str">
        <v>Customer</v>
      </c>
      <c r="E620" s="27" t="str">
        <v>Aisha Mohammed</v>
      </c>
      <c r="F620" s="27" t="str">
        <v>hannah brown@gmail.com</v>
      </c>
      <c r="G620" s="27" t="str">
        <v>Invalid</v>
      </c>
      <c r="H620" s="27" t="str">
        <v>+234742368378</v>
      </c>
      <c r="I620" s="27" t="str">
        <v>Valid</v>
      </c>
      <c r="J620" s="27" t="str">
        <v>Complete</v>
      </c>
      <c r="K620" s="27" t="str">
        <v>No</v>
      </c>
      <c r="L620" s="27">
        <v>70</v>
      </c>
      <c r="M620" s="27" t="str">
        <v>Invalid Email</v>
      </c>
    </row>
    <row r="621" spans="1:13" x14ac:dyDescent="0.25">
      <c r="A621" s="27" t="str">
        <v>CUST-03556</v>
      </c>
      <c r="B621" s="27" t="str">
        <v>Folake Ogundimu</v>
      </c>
      <c r="C621" s="27" t="str">
        <v>Quantalabs Gmbh</v>
      </c>
      <c r="D621" s="27" t="str">
        <v>Qualified</v>
      </c>
      <c r="E621" s="27" t="str">
        <v>Brian Otieno</v>
      </c>
      <c r="F621" s="27" t="str">
        <v>folakeogundimugmail.com</v>
      </c>
      <c r="G621" s="27" t="str">
        <v>Invalid</v>
      </c>
      <c r="H621" s="27" t="str">
        <v>+234745529571</v>
      </c>
      <c r="I621" s="27" t="str">
        <v>Valid</v>
      </c>
      <c r="J621" s="27" t="str">
        <v>Complete</v>
      </c>
      <c r="K621" s="27" t="str">
        <v>No</v>
      </c>
      <c r="L621" s="27">
        <v>70</v>
      </c>
      <c r="M621" s="27" t="str">
        <v>Invalid Email</v>
      </c>
    </row>
    <row r="622" spans="1:13" x14ac:dyDescent="0.25">
      <c r="A622" s="27" t="str">
        <v>CUST-00117</v>
      </c>
      <c r="B622" s="27" t="str">
        <v>Brian Mwangi</v>
      </c>
      <c r="C622" s="27" t="str">
        <v>Cloudsolutions</v>
      </c>
      <c r="D622" s="27" t="str">
        <v>Prospect</v>
      </c>
      <c r="E622" s="27" t="str">
        <v>Tola Adeniyi</v>
      </c>
      <c r="F622" s="27" t="str">
        <v>brian mwangi@gmail.com</v>
      </c>
      <c r="G622" s="27" t="str">
        <v>Invalid</v>
      </c>
      <c r="H622" s="27" t="str">
        <v>0846312241</v>
      </c>
      <c r="I622" s="27" t="str">
        <v>Valid</v>
      </c>
      <c r="J622" s="27" t="str">
        <v>Complete</v>
      </c>
      <c r="K622" s="27" t="str">
        <v>No</v>
      </c>
      <c r="L622" s="27">
        <v>70</v>
      </c>
      <c r="M622" s="27" t="str">
        <v>Invalid Email</v>
      </c>
    </row>
    <row r="623" spans="1:13" x14ac:dyDescent="0.25">
      <c r="A623" s="27" t="str">
        <v>CUST-03830</v>
      </c>
      <c r="B623" s="27" t="str">
        <v>Kayode Williams</v>
      </c>
      <c r="C623" s="27" t="str">
        <v>Orbitworks Inc</v>
      </c>
      <c r="D623" s="27" t="str">
        <v>Qualified</v>
      </c>
      <c r="E623" s="27" t="str">
        <v>Tola Adeniyi</v>
      </c>
      <c r="F623" s="27" t="str">
        <v>kayode@company</v>
      </c>
      <c r="G623" s="27" t="str">
        <v>Invalid</v>
      </c>
      <c r="H623" s="27" t="str">
        <v>+971-266-816780</v>
      </c>
      <c r="I623" s="27" t="str">
        <v>Valid</v>
      </c>
      <c r="J623" s="27" t="str">
        <v>Complete</v>
      </c>
      <c r="K623" s="27" t="str">
        <v>No</v>
      </c>
      <c r="L623" s="27">
        <v>70</v>
      </c>
      <c r="M623" s="27" t="str">
        <v>Invalid Email</v>
      </c>
    </row>
    <row r="624" spans="1:13" x14ac:dyDescent="0.25">
      <c r="A624" s="27" t="str">
        <v>CUST-00384</v>
      </c>
      <c r="B624" s="27" t="str">
        <v>Wanjiru Musa</v>
      </c>
      <c r="C624" s="27" t="str">
        <v>Fluxfinance</v>
      </c>
      <c r="D624" s="27" t="str">
        <v>Lead</v>
      </c>
      <c r="E624" s="27" t="str">
        <v>Brian Otieno</v>
      </c>
      <c r="F624" s="27" t="str">
        <v>wanjiru.musa@</v>
      </c>
      <c r="G624" s="27" t="str">
        <v>Invalid</v>
      </c>
      <c r="H624" s="27" t="str">
        <v>+353385736801</v>
      </c>
      <c r="I624" s="27" t="str">
        <v>Valid</v>
      </c>
      <c r="J624" s="27" t="str">
        <v>Complete</v>
      </c>
      <c r="K624" s="27" t="str">
        <v>No</v>
      </c>
      <c r="L624" s="27">
        <v>70</v>
      </c>
      <c r="M624" s="27" t="str">
        <v>Invalid Email</v>
      </c>
    </row>
    <row r="625" spans="1:13" x14ac:dyDescent="0.25">
      <c r="A625" s="27" t="str">
        <v>CUST-03407</v>
      </c>
      <c r="B625" s="27" t="str">
        <v>Ogechi Naidoo</v>
      </c>
      <c r="C625" s="27" t="str">
        <v>Lumencommerce</v>
      </c>
      <c r="D625" s="27" t="str">
        <v>Customer</v>
      </c>
      <c r="E625" s="27" t="str">
        <v>Daniel Olatunji</v>
      </c>
      <c r="F625" s="27" t="str">
        <v>ogechi naidoo@company.com</v>
      </c>
      <c r="G625" s="27" t="str">
        <v>Invalid</v>
      </c>
      <c r="H625" s="27" t="str">
        <v>+234-618-041878</v>
      </c>
      <c r="I625" s="27" t="str">
        <v>Valid</v>
      </c>
      <c r="J625" s="27" t="str">
        <v>Complete</v>
      </c>
      <c r="K625" s="27" t="str">
        <v>No</v>
      </c>
      <c r="L625" s="27">
        <v>70</v>
      </c>
      <c r="M625" s="27" t="str">
        <v>Invalid Email</v>
      </c>
    </row>
    <row r="626" spans="1:13" x14ac:dyDescent="0.25">
      <c r="A626" s="27" t="str">
        <v>CUST-00997</v>
      </c>
      <c r="B626" s="27" t="str">
        <v>Joshua Mohammed</v>
      </c>
      <c r="C626" s="27" t="str">
        <v>Gridai Plc</v>
      </c>
      <c r="D626" s="27" t="str">
        <v>Lead</v>
      </c>
      <c r="E626" s="27" t="str">
        <v>Kemi Balogun</v>
      </c>
      <c r="F626" s="27" t="str">
        <v>joshua.mohammed@</v>
      </c>
      <c r="G626" s="27" t="str">
        <v>Invalid</v>
      </c>
      <c r="H626" s="27" t="str">
        <v>0168214073</v>
      </c>
      <c r="I626" s="27" t="str">
        <v>Valid</v>
      </c>
      <c r="J626" s="27" t="str">
        <v>Complete</v>
      </c>
      <c r="K626" s="27" t="str">
        <v>No</v>
      </c>
      <c r="L626" s="27">
        <v>70</v>
      </c>
      <c r="M626" s="27" t="str">
        <v>Invalid Email</v>
      </c>
    </row>
    <row r="627" spans="1:13" x14ac:dyDescent="0.25">
      <c r="A627" s="27" t="str">
        <v>CUST-03540</v>
      </c>
      <c r="B627" s="27" t="str">
        <v>Funmi Makinde</v>
      </c>
      <c r="C627" s="27" t="str">
        <v>Cloudsolutions Inc</v>
      </c>
      <c r="D627" s="27" t="str">
        <v>Prospect</v>
      </c>
      <c r="E627" s="27" t="str">
        <v>Brian Otieno</v>
      </c>
      <c r="F627" s="27" t="str">
        <v>funmi@company</v>
      </c>
      <c r="G627" s="27" t="str">
        <v>Invalid</v>
      </c>
      <c r="H627" s="27" t="str">
        <v>+31937042139</v>
      </c>
      <c r="I627" s="27" t="str">
        <v>Valid</v>
      </c>
      <c r="J627" s="27" t="str">
        <v>Complete</v>
      </c>
      <c r="K627" s="27" t="str">
        <v>No</v>
      </c>
      <c r="L627" s="27">
        <v>70</v>
      </c>
      <c r="M627" s="27" t="str">
        <v>Invalid Email</v>
      </c>
    </row>
    <row r="628" spans="1:13" x14ac:dyDescent="0.25">
      <c r="A628" s="27" t="str">
        <v>CUST-00119</v>
      </c>
      <c r="B628" s="27" t="str">
        <v>Favour Mohammed</v>
      </c>
      <c r="C628" s="27" t="str">
        <v>Stacklabs Llc</v>
      </c>
      <c r="D628" s="27" t="str">
        <v>Churned</v>
      </c>
      <c r="E628" s="27" t="str">
        <v>Aisha Mohammed</v>
      </c>
      <c r="F628" s="27" t="str">
        <v>favour mohammed@outlook.com</v>
      </c>
      <c r="G628" s="27" t="str">
        <v>Invalid</v>
      </c>
      <c r="H628" s="27" t="str">
        <v>+31 916 300 979</v>
      </c>
      <c r="I628" s="27" t="str">
        <v>Valid</v>
      </c>
      <c r="J628" s="27" t="str">
        <v>Complete</v>
      </c>
      <c r="K628" s="27" t="str">
        <v>No</v>
      </c>
      <c r="L628" s="27">
        <v>70</v>
      </c>
      <c r="M628" s="27" t="str">
        <v>Invalid Email</v>
      </c>
    </row>
    <row r="629" spans="1:13" x14ac:dyDescent="0.25">
      <c r="A629" s="27" t="str">
        <v>CUST-01718</v>
      </c>
      <c r="B629" s="27" t="str">
        <v>Thomas Salami</v>
      </c>
      <c r="C629" s="27" t="str">
        <v>Moniepoint</v>
      </c>
      <c r="D629" s="27" t="str">
        <v>Customer</v>
      </c>
      <c r="E629" s="27" t="str">
        <v>Grace Mensah</v>
      </c>
      <c r="F629" s="27" t="str">
        <v>thomas.salami@</v>
      </c>
      <c r="G629" s="27" t="str">
        <v>Invalid</v>
      </c>
      <c r="H629" s="27" t="str">
        <v>+353 707 593 359</v>
      </c>
      <c r="I629" s="27" t="str">
        <v>Valid</v>
      </c>
      <c r="J629" s="27" t="str">
        <v>Complete</v>
      </c>
      <c r="K629" s="27" t="str">
        <v>No</v>
      </c>
      <c r="L629" s="27">
        <v>70</v>
      </c>
      <c r="M629" s="27" t="str">
        <v>Invalid Email</v>
      </c>
    </row>
    <row r="630" spans="1:13" x14ac:dyDescent="0.25">
      <c r="A630" s="27" t="str">
        <v>CUST-00864</v>
      </c>
      <c r="B630" s="27" t="str">
        <v>Kemi Naidoo</v>
      </c>
      <c r="C630" s="27" t="str">
        <v>Moniepoint</v>
      </c>
      <c r="D630" s="27" t="str">
        <v>Customer</v>
      </c>
      <c r="E630" s="27" t="str">
        <v>Grace Mensah</v>
      </c>
      <c r="F630" s="27" t="str">
        <v>kemi naidoo@outlook.com</v>
      </c>
      <c r="G630" s="27" t="str">
        <v>Invalid</v>
      </c>
      <c r="H630" s="27" t="str">
        <v>+254-599-944261</v>
      </c>
      <c r="I630" s="27" t="str">
        <v>Valid</v>
      </c>
      <c r="J630" s="27" t="str">
        <v>Complete</v>
      </c>
      <c r="K630" s="27" t="str">
        <v>No</v>
      </c>
      <c r="L630" s="27">
        <v>70</v>
      </c>
      <c r="M630" s="27" t="str">
        <v>Invalid Email</v>
      </c>
    </row>
    <row r="631" spans="1:13" x14ac:dyDescent="0.25">
      <c r="A631" s="27" t="str">
        <v>CUST-03141</v>
      </c>
      <c r="B631" s="27" t="str">
        <v>Kemi Botha</v>
      </c>
      <c r="C631" s="27" t="str">
        <v>Vertexlogistics Plc</v>
      </c>
      <c r="D631" s="27" t="str">
        <v>Qualified</v>
      </c>
      <c r="E631" s="27" t="str">
        <v>Sandra Eze</v>
      </c>
      <c r="F631" s="27" t="str">
        <v>kemi@@company.com</v>
      </c>
      <c r="G631" s="27" t="str">
        <v>Invalid</v>
      </c>
      <c r="H631" s="27" t="str">
        <v>+254-264-651498</v>
      </c>
      <c r="I631" s="27" t="str">
        <v>Valid</v>
      </c>
      <c r="J631" s="27" t="str">
        <v>Complete</v>
      </c>
      <c r="K631" s="27" t="str">
        <v>No</v>
      </c>
      <c r="L631" s="27">
        <v>70</v>
      </c>
      <c r="M631" s="27" t="str">
        <v>Invalid Email</v>
      </c>
    </row>
    <row r="632" spans="1:13" x14ac:dyDescent="0.25">
      <c r="A632" s="27" t="str">
        <v>CUST-04794</v>
      </c>
      <c r="B632" s="27" t="str">
        <v>Hauwa Abubakar</v>
      </c>
      <c r="C632" s="27" t="str">
        <v>Wave</v>
      </c>
      <c r="D632" s="27" t="str">
        <v>Prospect</v>
      </c>
      <c r="E632" s="27" t="str">
        <v>James Carter</v>
      </c>
      <c r="F632" s="27" t="str">
        <v>hauwa@outlook</v>
      </c>
      <c r="G632" s="27" t="str">
        <v>Invalid</v>
      </c>
      <c r="H632" s="27" t="str">
        <v>0346314949</v>
      </c>
      <c r="I632" s="27" t="str">
        <v>Valid</v>
      </c>
      <c r="J632" s="27" t="str">
        <v>Complete</v>
      </c>
      <c r="K632" s="27" t="str">
        <v>No</v>
      </c>
      <c r="L632" s="27">
        <v>70</v>
      </c>
      <c r="M632" s="27" t="str">
        <v>Invalid Email</v>
      </c>
    </row>
    <row r="633" spans="1:13" x14ac:dyDescent="0.25">
      <c r="A633" s="27" t="str">
        <v>CUST-00713</v>
      </c>
      <c r="B633" s="27" t="str">
        <v>Gbenga O'Brien</v>
      </c>
      <c r="C633" s="27" t="str">
        <v>Quantalabs Ltd</v>
      </c>
      <c r="D633" s="27" t="str">
        <v>Customer</v>
      </c>
      <c r="E633" s="27" t="str">
        <v>James Carter</v>
      </c>
      <c r="F633" s="27" t="str">
        <v>gbenga@@outlook.com</v>
      </c>
      <c r="G633" s="27" t="str">
        <v>Invalid</v>
      </c>
      <c r="H633" s="27" t="str">
        <v>+234103927888</v>
      </c>
      <c r="I633" s="27" t="str">
        <v>Valid</v>
      </c>
      <c r="J633" s="27" t="str">
        <v>Complete</v>
      </c>
      <c r="K633" s="27" t="str">
        <v>No</v>
      </c>
      <c r="L633" s="27">
        <v>70</v>
      </c>
      <c r="M633" s="27" t="str">
        <v>Invalid Email</v>
      </c>
    </row>
    <row r="634" spans="1:13" x14ac:dyDescent="0.25">
      <c r="A634" s="27" t="str">
        <v>CUST-01889</v>
      </c>
      <c r="B634" s="27" t="str">
        <v>Zainab Adeyemi</v>
      </c>
      <c r="C634" s="27" t="str">
        <v>Paysoft Plc</v>
      </c>
      <c r="D634" s="27" t="str">
        <v>Customer</v>
      </c>
      <c r="E634" s="27" t="str">
        <v>Brian Otieno</v>
      </c>
      <c r="F634" s="27" t="str">
        <v>zainab@@gmail.com</v>
      </c>
      <c r="G634" s="27" t="str">
        <v>Invalid</v>
      </c>
      <c r="H634" s="27" t="str">
        <v>0909042326</v>
      </c>
      <c r="I634" s="27" t="str">
        <v>Valid</v>
      </c>
      <c r="J634" s="27" t="str">
        <v>Complete</v>
      </c>
      <c r="K634" s="27" t="str">
        <v>No</v>
      </c>
      <c r="L634" s="27">
        <v>70</v>
      </c>
      <c r="M634" s="27" t="str">
        <v>Invalid Email</v>
      </c>
    </row>
    <row r="635" spans="1:13" x14ac:dyDescent="0.25">
      <c r="A635" s="27" t="str">
        <v>CUST-01116</v>
      </c>
      <c r="B635" s="27" t="str">
        <v>Ryan Ugwu</v>
      </c>
      <c r="C635" s="27" t="str">
        <v>Leadlabs Gmbh</v>
      </c>
      <c r="D635" s="27" t="str">
        <v>Lead</v>
      </c>
      <c r="E635" s="27" t="str">
        <v>Grace Mensah</v>
      </c>
      <c r="F635" s="27" t="str">
        <v>ryanugwucompany.com</v>
      </c>
      <c r="G635" s="27" t="str">
        <v>Invalid</v>
      </c>
      <c r="H635" s="27" t="str">
        <v>0672324644</v>
      </c>
      <c r="I635" s="27" t="str">
        <v>Valid</v>
      </c>
      <c r="J635" s="27" t="str">
        <v>Complete</v>
      </c>
      <c r="K635" s="27" t="str">
        <v>No</v>
      </c>
      <c r="L635" s="27">
        <v>70</v>
      </c>
      <c r="M635" s="27" t="str">
        <v>Invalid Email</v>
      </c>
    </row>
    <row r="636" spans="1:13" x14ac:dyDescent="0.25">
      <c r="A636" s="27" t="str">
        <v>CUST-04918</v>
      </c>
      <c r="B636" s="27" t="str">
        <v>Damilola Al-Farsi</v>
      </c>
      <c r="C636" s="27" t="str">
        <v>Dataanalytics</v>
      </c>
      <c r="D636" s="27" t="str">
        <v>Churned</v>
      </c>
      <c r="E636" s="27" t="str">
        <v>Aisha Mohammed</v>
      </c>
      <c r="F636" s="27" t="str">
        <v>damilola@@company.com</v>
      </c>
      <c r="G636" s="27" t="str">
        <v>Invalid</v>
      </c>
      <c r="H636" s="27" t="str">
        <v>+234-835-023350</v>
      </c>
      <c r="I636" s="27" t="str">
        <v>Valid</v>
      </c>
      <c r="J636" s="27" t="str">
        <v>Complete</v>
      </c>
      <c r="K636" s="27" t="str">
        <v>No</v>
      </c>
      <c r="L636" s="27">
        <v>70</v>
      </c>
      <c r="M636" s="27" t="str">
        <v>Invalid Email</v>
      </c>
    </row>
    <row r="637" spans="1:13" x14ac:dyDescent="0.25">
      <c r="A637" s="27" t="str">
        <v>CUST-03268</v>
      </c>
      <c r="B637" s="27" t="str">
        <v>Tariq Anyanwu</v>
      </c>
      <c r="C637" s="27" t="str">
        <v>Quantasystems</v>
      </c>
      <c r="D637" s="27" t="str">
        <v>Customer</v>
      </c>
      <c r="E637" s="27" t="str">
        <v>Grace Mensah</v>
      </c>
      <c r="F637" s="27" t="str">
        <v>tariq.anyanwu@</v>
      </c>
      <c r="G637" s="27" t="str">
        <v>Invalid</v>
      </c>
      <c r="H637" s="27" t="str">
        <v>+234 906 576 224</v>
      </c>
      <c r="I637" s="27" t="str">
        <v>Valid</v>
      </c>
      <c r="J637" s="27" t="str">
        <v>Complete</v>
      </c>
      <c r="K637" s="27" t="str">
        <v>No</v>
      </c>
      <c r="L637" s="27">
        <v>70</v>
      </c>
      <c r="M637" s="27" t="str">
        <v>Invalid Email</v>
      </c>
    </row>
    <row r="638" spans="1:13" x14ac:dyDescent="0.25">
      <c r="A638" s="27" t="str">
        <v>CUST-04015</v>
      </c>
      <c r="B638" s="27" t="str">
        <v>Thandiwe Adebayo</v>
      </c>
      <c r="C638" s="27" t="str">
        <v>Pulsecommerce Llc</v>
      </c>
      <c r="D638" s="27" t="str">
        <v>Customer</v>
      </c>
      <c r="E638" s="27" t="str">
        <v>Victor Okeke</v>
      </c>
      <c r="F638" s="27" t="str">
        <v>thandiwe.adebayo@</v>
      </c>
      <c r="G638" s="27" t="str">
        <v>Invalid</v>
      </c>
      <c r="H638" s="27" t="str">
        <v>+1549706002</v>
      </c>
      <c r="I638" s="27" t="str">
        <v>Valid</v>
      </c>
      <c r="J638" s="27" t="str">
        <v>Complete</v>
      </c>
      <c r="K638" s="27" t="str">
        <v>No</v>
      </c>
      <c r="L638" s="27">
        <v>70</v>
      </c>
      <c r="M638" s="27" t="str">
        <v>Invalid Email</v>
      </c>
    </row>
    <row r="639" spans="1:13" x14ac:dyDescent="0.25">
      <c r="A639" s="27" t="str">
        <v>CUST-03567</v>
      </c>
      <c r="B639" s="27" t="str">
        <v>Ikechukwu Wilson</v>
      </c>
      <c r="C639" s="27" t="str">
        <v>Pulsenetworks Ltd</v>
      </c>
      <c r="D639" s="27" t="str">
        <v>Customer</v>
      </c>
      <c r="E639" s="27" t="str">
        <v>Victor Okeke</v>
      </c>
      <c r="F639" s="27" t="str">
        <v>ikechukwu.wilson@gmail.com.</v>
      </c>
      <c r="G639" s="27" t="str">
        <v>Invalid</v>
      </c>
      <c r="H639" s="27" t="str">
        <v>+254 538 161 277</v>
      </c>
      <c r="I639" s="27" t="str">
        <v>Valid</v>
      </c>
      <c r="J639" s="27" t="str">
        <v>Complete</v>
      </c>
      <c r="K639" s="27" t="str">
        <v>No</v>
      </c>
      <c r="L639" s="27">
        <v>70</v>
      </c>
      <c r="M639" s="27" t="str">
        <v>Invalid Email</v>
      </c>
    </row>
    <row r="640" spans="1:13" x14ac:dyDescent="0.25">
      <c r="A640" s="27" t="str">
        <v>CUST-03846</v>
      </c>
      <c r="B640" s="27" t="str">
        <v>Nomvula Adeleke</v>
      </c>
      <c r="C640" s="27" t="str">
        <v>Piggyvest</v>
      </c>
      <c r="D640" s="27" t="str">
        <v>Customer</v>
      </c>
      <c r="E640" s="27" t="str">
        <v>Brian Otieno</v>
      </c>
      <c r="F640" s="27" t="str">
        <v>nomvula.adeleke@outlook.com.</v>
      </c>
      <c r="G640" s="27" t="str">
        <v>Invalid</v>
      </c>
      <c r="H640" s="27" t="str">
        <v>+44 721 762 089</v>
      </c>
      <c r="I640" s="27" t="str">
        <v>Valid</v>
      </c>
      <c r="J640" s="27" t="str">
        <v>Complete</v>
      </c>
      <c r="K640" s="27" t="str">
        <v>No</v>
      </c>
      <c r="L640" s="27">
        <v>70</v>
      </c>
      <c r="M640" s="27" t="str">
        <v>Invalid Email</v>
      </c>
    </row>
    <row r="641" spans="1:13" x14ac:dyDescent="0.25">
      <c r="A641" s="27" t="str">
        <v>CUST-04031</v>
      </c>
      <c r="B641" s="27" t="str">
        <v>Ibrahim Brown</v>
      </c>
      <c r="C641" s="27" t="str">
        <v>Brightlogistics Llc</v>
      </c>
      <c r="D641" s="27" t="str">
        <v>Churned</v>
      </c>
      <c r="E641" s="27" t="str">
        <v>Brian Otieno</v>
      </c>
      <c r="F641" s="27" t="str">
        <v>ibrahim brown@outlook.com</v>
      </c>
      <c r="G641" s="27" t="str">
        <v>Invalid</v>
      </c>
      <c r="H641" s="27" t="str">
        <v>+234731933654</v>
      </c>
      <c r="I641" s="27" t="str">
        <v>Valid</v>
      </c>
      <c r="J641" s="27" t="str">
        <v>Complete</v>
      </c>
      <c r="K641" s="27" t="str">
        <v>No</v>
      </c>
      <c r="L641" s="27">
        <v>70</v>
      </c>
      <c r="M641" s="27" t="str">
        <v>Invalid Email</v>
      </c>
    </row>
    <row r="642" spans="1:13" x14ac:dyDescent="0.25">
      <c r="A642" s="27" t="str">
        <v>CUST-03891</v>
      </c>
      <c r="B642" s="27" t="str">
        <v>Chidinma Williams</v>
      </c>
      <c r="C642" s="27" t="str">
        <v>Andela</v>
      </c>
      <c r="D642" s="27" t="str">
        <v>Churned</v>
      </c>
      <c r="E642" s="27" t="str">
        <v>Grace Mensah</v>
      </c>
      <c r="F642" s="27" t="str">
        <v>chidinma.williams@</v>
      </c>
      <c r="G642" s="27" t="str">
        <v>Invalid</v>
      </c>
      <c r="H642" s="27" t="str">
        <v>+31 643 680 259</v>
      </c>
      <c r="I642" s="27" t="str">
        <v>Valid</v>
      </c>
      <c r="J642" s="27" t="str">
        <v>Complete</v>
      </c>
      <c r="K642" s="27" t="str">
        <v>No</v>
      </c>
      <c r="L642" s="27">
        <v>70</v>
      </c>
      <c r="M642" s="27" t="str">
        <v>Invalid Email</v>
      </c>
    </row>
    <row r="643" spans="1:13" x14ac:dyDescent="0.25">
      <c r="A643" s="27" t="str">
        <v>CUST-05049</v>
      </c>
      <c r="B643" s="27" t="str">
        <v>Damilola Taylor</v>
      </c>
      <c r="C643" s="27" t="str">
        <v>Lumencommerce</v>
      </c>
      <c r="D643" s="27" t="str">
        <v>Qualified</v>
      </c>
      <c r="E643" s="27" t="str">
        <v>Sandra Eze</v>
      </c>
      <c r="F643" s="27" t="str">
        <v>damilolatayloroutlook.com</v>
      </c>
      <c r="G643" s="27" t="str">
        <v>Invalid</v>
      </c>
      <c r="H643" s="27" t="str">
        <v>+44058854188</v>
      </c>
      <c r="I643" s="27" t="str">
        <v>Valid</v>
      </c>
      <c r="J643" s="27" t="str">
        <v>Complete</v>
      </c>
      <c r="K643" s="27" t="str">
        <v>No</v>
      </c>
      <c r="L643" s="27">
        <v>70</v>
      </c>
      <c r="M643" s="27" t="str">
        <v>Invalid Email</v>
      </c>
    </row>
    <row r="644" spans="1:13" x14ac:dyDescent="0.25">
      <c r="A644" s="27" t="str">
        <v>CUST-04826</v>
      </c>
      <c r="B644" s="27" t="str">
        <v>Mercy Diallo</v>
      </c>
      <c r="C644" s="27" t="str">
        <v>Datasoft Gmbh</v>
      </c>
      <c r="D644" s="27" t="str">
        <v>Customer</v>
      </c>
      <c r="E644" s="27" t="str">
        <v>James Carter</v>
      </c>
      <c r="F644" s="27" t="str">
        <v>mercydiallogmail.com</v>
      </c>
      <c r="G644" s="27" t="str">
        <v>Invalid</v>
      </c>
      <c r="H644" s="27" t="str">
        <v>+1 206 675 491</v>
      </c>
      <c r="I644" s="27" t="str">
        <v>Valid</v>
      </c>
      <c r="J644" s="27" t="str">
        <v>Complete</v>
      </c>
      <c r="K644" s="27" t="str">
        <v>No</v>
      </c>
      <c r="L644" s="27">
        <v>70</v>
      </c>
      <c r="M644" s="27" t="str">
        <v>Invalid Email</v>
      </c>
    </row>
    <row r="645" spans="1:13" x14ac:dyDescent="0.25">
      <c r="A645" s="27" t="str">
        <v>CUST-03843</v>
      </c>
      <c r="B645" s="27" t="str">
        <v>Adebayo Adewale</v>
      </c>
      <c r="C645" s="27" t="str">
        <v>Piggyvest</v>
      </c>
      <c r="D645" s="27" t="str">
        <v>Customer</v>
      </c>
      <c r="E645" s="27" t="str">
        <v>Aisha Mohammed</v>
      </c>
      <c r="F645" s="27" t="str">
        <v>adebayo adewale@company.com</v>
      </c>
      <c r="G645" s="27" t="str">
        <v>Invalid</v>
      </c>
      <c r="H645" s="27" t="str">
        <v>+1-467-982219</v>
      </c>
      <c r="I645" s="27" t="str">
        <v>Valid</v>
      </c>
      <c r="J645" s="27" t="str">
        <v>Complete</v>
      </c>
      <c r="K645" s="27" t="str">
        <v>No</v>
      </c>
      <c r="L645" s="27">
        <v>70</v>
      </c>
      <c r="M645" s="27" t="str">
        <v>Invalid Email</v>
      </c>
    </row>
    <row r="646" spans="1:13" x14ac:dyDescent="0.25">
      <c r="A646" s="27" t="str">
        <v>CUST-00914</v>
      </c>
      <c r="B646" s="27" t="str">
        <v>Sarah Hassan</v>
      </c>
      <c r="C646" s="27" t="str">
        <v>Andela</v>
      </c>
      <c r="D646" s="27" t="str">
        <v>Lead</v>
      </c>
      <c r="E646" s="27" t="str">
        <v>Brian Otieno</v>
      </c>
      <c r="F646" s="27" t="str">
        <v>sarah.hassan@</v>
      </c>
      <c r="G646" s="27" t="str">
        <v>Invalid</v>
      </c>
      <c r="H646" s="27" t="str">
        <v>+234804191716</v>
      </c>
      <c r="I646" s="27" t="str">
        <v>Valid</v>
      </c>
      <c r="J646" s="27" t="str">
        <v>Complete</v>
      </c>
      <c r="K646" s="27" t="str">
        <v>No</v>
      </c>
      <c r="L646" s="27">
        <v>70</v>
      </c>
      <c r="M646" s="27" t="str">
        <v>Invalid Email</v>
      </c>
    </row>
    <row r="647" spans="1:13" x14ac:dyDescent="0.25">
      <c r="A647" s="27" t="str">
        <v>CUST-03115</v>
      </c>
      <c r="B647" s="27" t="str">
        <v>Andrew Otieno</v>
      </c>
      <c r="C647" s="27" t="str">
        <v>Novalabs Inc</v>
      </c>
      <c r="D647" s="27" t="str">
        <v>Qualified</v>
      </c>
      <c r="E647" s="27" t="str">
        <v>Michael Bello</v>
      </c>
      <c r="F647" s="27" t="str">
        <v>fatima.okonkwo@</v>
      </c>
      <c r="G647" s="27" t="str">
        <v>Invalid</v>
      </c>
      <c r="H647" s="27" t="str">
        <v>+49285055580</v>
      </c>
      <c r="I647" s="27" t="str">
        <v>Valid</v>
      </c>
      <c r="J647" s="27" t="str">
        <v>Complete</v>
      </c>
      <c r="K647" s="27" t="str">
        <v>No</v>
      </c>
      <c r="L647" s="27">
        <v>70</v>
      </c>
      <c r="M647" s="27" t="str">
        <v>Invalid Email</v>
      </c>
    </row>
    <row r="648" spans="1:13" x14ac:dyDescent="0.25">
      <c r="A648" s="27" t="str">
        <v>CUST-01230</v>
      </c>
      <c r="B648" s="27" t="str">
        <v>Wanjiru Anyanwu</v>
      </c>
      <c r="C648" s="27" t="str">
        <v>Datalogic Llc</v>
      </c>
      <c r="D648" s="27" t="str">
        <v>Customer</v>
      </c>
      <c r="E648" s="27" t="str">
        <v>Victor Okeke</v>
      </c>
      <c r="F648" s="27" t="str">
        <v>tosin.abubakar@gmail.com.</v>
      </c>
      <c r="G648" s="27" t="str">
        <v>Invalid</v>
      </c>
      <c r="H648" s="27" t="str">
        <v>+234 344 968 950</v>
      </c>
      <c r="I648" s="27" t="str">
        <v>Valid</v>
      </c>
      <c r="J648" s="27" t="str">
        <v>Complete</v>
      </c>
      <c r="K648" s="27" t="str">
        <v>No</v>
      </c>
      <c r="L648" s="27">
        <v>70</v>
      </c>
      <c r="M648" s="27" t="str">
        <v>Invalid Email</v>
      </c>
    </row>
    <row r="649" spans="1:13" x14ac:dyDescent="0.25">
      <c r="A649" s="27" t="str">
        <v>CUST-02314</v>
      </c>
      <c r="B649" s="27" t="str">
        <v>Ibrahim Smith</v>
      </c>
      <c r="C649" s="27" t="str">
        <v>Fluxnetworks Llc</v>
      </c>
      <c r="D649" s="27" t="str">
        <v>Churned</v>
      </c>
      <c r="E649" s="27" t="str">
        <v>Aisha Mohammed</v>
      </c>
      <c r="F649" s="27" t="str">
        <v>ibrahim@@company.com</v>
      </c>
      <c r="G649" s="27" t="str">
        <v>Invalid</v>
      </c>
      <c r="H649" s="27" t="str">
        <v>+971-622-481392</v>
      </c>
      <c r="I649" s="27" t="str">
        <v>Valid</v>
      </c>
      <c r="J649" s="27" t="str">
        <v>Complete</v>
      </c>
      <c r="K649" s="27" t="str">
        <v>No</v>
      </c>
      <c r="L649" s="27">
        <v>70</v>
      </c>
      <c r="M649" s="27" t="str">
        <v>Invalid Email</v>
      </c>
    </row>
    <row r="650" spans="1:13" x14ac:dyDescent="0.25">
      <c r="A650" s="27" t="str">
        <v>CUST-03277</v>
      </c>
      <c r="B650" s="27" t="str">
        <v>Lola Diallo</v>
      </c>
      <c r="C650" s="27" t="str">
        <v>Dataworks Gmbh</v>
      </c>
      <c r="D650" s="27" t="str">
        <v>Customer</v>
      </c>
      <c r="E650" s="27" t="str">
        <v>Victor Okeke</v>
      </c>
      <c r="F650" s="27" t="str">
        <v>lola@@gmail.com</v>
      </c>
      <c r="G650" s="27" t="str">
        <v>Invalid</v>
      </c>
      <c r="H650" s="27" t="str">
        <v>+254-926-847307</v>
      </c>
      <c r="I650" s="27" t="str">
        <v>Valid</v>
      </c>
      <c r="J650" s="27" t="str">
        <v>Complete</v>
      </c>
      <c r="K650" s="27" t="str">
        <v>No</v>
      </c>
      <c r="L650" s="27">
        <v>70</v>
      </c>
      <c r="M650" s="27" t="str">
        <v>Invalid Email</v>
      </c>
    </row>
    <row r="651" spans="1:13" x14ac:dyDescent="0.25">
      <c r="A651" s="27" t="str">
        <v>CUST-03853</v>
      </c>
      <c r="B651" s="27" t="str">
        <v>Funmi Asante</v>
      </c>
      <c r="C651" s="27" t="str">
        <v>Mpesa Solutions</v>
      </c>
      <c r="D651" s="27" t="str">
        <v>Customer</v>
      </c>
      <c r="E651" s="27" t="str">
        <v>Victor Okeke</v>
      </c>
      <c r="F651" s="27" t="str">
        <v>funmiasanteoutlook.com</v>
      </c>
      <c r="G651" s="27" t="str">
        <v>Invalid</v>
      </c>
      <c r="H651" s="27" t="str">
        <v>+234 313 959 001</v>
      </c>
      <c r="I651" s="27" t="str">
        <v>Valid</v>
      </c>
      <c r="J651" s="27" t="str">
        <v>Complete</v>
      </c>
      <c r="K651" s="27" t="str">
        <v>No</v>
      </c>
      <c r="L651" s="27">
        <v>70</v>
      </c>
      <c r="M651" s="27" t="str">
        <v>Invalid Email</v>
      </c>
    </row>
    <row r="652" spans="1:13" x14ac:dyDescent="0.25">
      <c r="A652" s="27" t="str">
        <v>CUST-04269</v>
      </c>
      <c r="B652" s="27" t="str">
        <v>Andrew Murphy</v>
      </c>
      <c r="C652" s="27" t="str">
        <v>Cloudcommerce</v>
      </c>
      <c r="D652" s="27" t="str">
        <v>Lead</v>
      </c>
      <c r="E652" s="27" t="str">
        <v>Grace Mensah</v>
      </c>
      <c r="F652" s="27" t="str">
        <v>andrew.murphy@gmail.com.</v>
      </c>
      <c r="G652" s="27" t="str">
        <v>Invalid</v>
      </c>
      <c r="H652" s="27" t="str">
        <v>+234-828-163223</v>
      </c>
      <c r="I652" s="27" t="str">
        <v>Valid</v>
      </c>
      <c r="J652" s="27" t="str">
        <v>Complete</v>
      </c>
      <c r="K652" s="27" t="str">
        <v>No</v>
      </c>
      <c r="L652" s="27">
        <v>70</v>
      </c>
      <c r="M652" s="27" t="str">
        <v>Invalid Email</v>
      </c>
    </row>
    <row r="653" spans="1:13" x14ac:dyDescent="0.25">
      <c r="A653" s="27" t="str">
        <v>CUST-02392</v>
      </c>
      <c r="B653" s="27" t="str">
        <v>Matthew Anyanwu</v>
      </c>
      <c r="C653" s="27" t="str">
        <v>Leadsolutions Inc</v>
      </c>
      <c r="D653" s="27" t="str">
        <v>Customer</v>
      </c>
      <c r="E653" s="27" t="str">
        <v>Sandra Eze</v>
      </c>
      <c r="F653" s="27" t="str">
        <v>matthew anyanwu@company.com</v>
      </c>
      <c r="G653" s="27" t="str">
        <v>Invalid</v>
      </c>
      <c r="H653" s="27" t="str">
        <v>+254 880 143 418</v>
      </c>
      <c r="I653" s="27" t="str">
        <v>Valid</v>
      </c>
      <c r="J653" s="27" t="str">
        <v>Complete</v>
      </c>
      <c r="K653" s="27" t="str">
        <v>No</v>
      </c>
      <c r="L653" s="27">
        <v>70</v>
      </c>
      <c r="M653" s="27" t="str">
        <v>Invalid Email</v>
      </c>
    </row>
    <row r="654" spans="1:13" x14ac:dyDescent="0.25">
      <c r="A654" s="27" t="str">
        <v>CUST-03954</v>
      </c>
      <c r="B654" s="27" t="str">
        <v>Chibueze Ugwu</v>
      </c>
      <c r="C654" s="27" t="str">
        <v>Flutterwave</v>
      </c>
      <c r="D654" s="27" t="str">
        <v>Churned</v>
      </c>
      <c r="E654" s="27" t="str">
        <v>Sandra Eze</v>
      </c>
      <c r="F654" s="27" t="str">
        <v>chibueze ugwu@company.com</v>
      </c>
      <c r="G654" s="27" t="str">
        <v>Invalid</v>
      </c>
      <c r="H654" s="27" t="str">
        <v>0867307258</v>
      </c>
      <c r="I654" s="27" t="str">
        <v>Valid</v>
      </c>
      <c r="J654" s="27" t="str">
        <v>Complete</v>
      </c>
      <c r="K654" s="27" t="str">
        <v>No</v>
      </c>
      <c r="L654" s="27">
        <v>70</v>
      </c>
      <c r="M654" s="27" t="str">
        <v>Invalid Email</v>
      </c>
    </row>
    <row r="655" spans="1:13" x14ac:dyDescent="0.25">
      <c r="A655" s="27" t="str">
        <v>CUST-01349</v>
      </c>
      <c r="B655" s="27" t="str">
        <v>Mercy Dlamini</v>
      </c>
      <c r="C655" s="27" t="str">
        <v>Fluxcapital Plc</v>
      </c>
      <c r="D655" s="27" t="str">
        <v>Inactive</v>
      </c>
      <c r="E655" s="27" t="str">
        <v>Brian Otieno</v>
      </c>
      <c r="F655" s="27" t="str">
        <v>mercy.dlamini@outlook.com.</v>
      </c>
      <c r="G655" s="27" t="str">
        <v>Invalid</v>
      </c>
      <c r="H655" s="27" t="str">
        <v>+49-443-764561</v>
      </c>
      <c r="I655" s="27" t="str">
        <v>Valid</v>
      </c>
      <c r="J655" s="27" t="str">
        <v>Complete</v>
      </c>
      <c r="K655" s="27" t="str">
        <v>No</v>
      </c>
      <c r="L655" s="27">
        <v>70</v>
      </c>
      <c r="M655" s="27" t="str">
        <v>Invalid Email</v>
      </c>
    </row>
    <row r="656" spans="1:13" x14ac:dyDescent="0.25">
      <c r="A656" s="27" t="str">
        <v>CUST-02882</v>
      </c>
      <c r="B656" s="27" t="str">
        <v>Lawal Otieno</v>
      </c>
      <c r="C656" s="27" t="str">
        <v>Zencapital Plc</v>
      </c>
      <c r="D656" s="27" t="str">
        <v>Customer</v>
      </c>
      <c r="E656" s="27" t="str">
        <v>Victor Okeke</v>
      </c>
      <c r="F656" s="27" t="str">
        <v>lawal otieno@gmail.com</v>
      </c>
      <c r="G656" s="27" t="str">
        <v>Invalid</v>
      </c>
      <c r="H656" s="27" t="str">
        <v>+49 018 021 181</v>
      </c>
      <c r="I656" s="27" t="str">
        <v>Valid</v>
      </c>
      <c r="J656" s="27" t="str">
        <v>Complete</v>
      </c>
      <c r="K656" s="27" t="str">
        <v>No</v>
      </c>
      <c r="L656" s="27">
        <v>70</v>
      </c>
      <c r="M656" s="27" t="str">
        <v>Invalid Email</v>
      </c>
    </row>
    <row r="657" spans="1:13" x14ac:dyDescent="0.25">
      <c r="A657" s="27" t="str">
        <v>CUST-01612</v>
      </c>
      <c r="B657" s="27" t="str">
        <v>Grace Mwangi</v>
      </c>
      <c r="C657" s="27" t="str">
        <v>Leadhub</v>
      </c>
      <c r="D657" s="27" t="str">
        <v>Qualified</v>
      </c>
      <c r="E657" s="27" t="str">
        <v>James Carter</v>
      </c>
      <c r="F657" s="27" t="str">
        <v>grace.mwangi@gmail.com.</v>
      </c>
      <c r="G657" s="27" t="str">
        <v>Invalid</v>
      </c>
      <c r="H657" s="27" t="str">
        <v>+31-444-890208</v>
      </c>
      <c r="I657" s="27" t="str">
        <v>Valid</v>
      </c>
      <c r="J657" s="27" t="str">
        <v>Complete</v>
      </c>
      <c r="K657" s="27" t="str">
        <v>No</v>
      </c>
      <c r="L657" s="27">
        <v>70</v>
      </c>
      <c r="M657" s="27" t="str">
        <v>Invalid Email</v>
      </c>
    </row>
    <row r="658" spans="1:13" x14ac:dyDescent="0.25">
      <c r="A658" s="27" t="str">
        <v>CUST-04877</v>
      </c>
      <c r="B658" s="27" t="str">
        <v>Wanjiru Adewale</v>
      </c>
      <c r="C658" s="27" t="str">
        <v>Orbitai Llc</v>
      </c>
      <c r="D658" s="27" t="str">
        <v>Opportunity</v>
      </c>
      <c r="E658" s="27" t="str">
        <v>Michael Bello</v>
      </c>
      <c r="F658" s="27" t="str">
        <v>wanjiruadewaleoutlook.com</v>
      </c>
      <c r="G658" s="27" t="str">
        <v>Invalid</v>
      </c>
      <c r="H658" s="27" t="str">
        <v>+49939256117</v>
      </c>
      <c r="I658" s="27" t="str">
        <v>Valid</v>
      </c>
      <c r="J658" s="27" t="str">
        <v>Complete</v>
      </c>
      <c r="K658" s="27" t="str">
        <v>No</v>
      </c>
      <c r="L658" s="27">
        <v>70</v>
      </c>
      <c r="M658" s="27" t="str">
        <v>Invalid Email</v>
      </c>
    </row>
    <row r="659" spans="1:13" x14ac:dyDescent="0.25">
      <c r="A659" s="27" t="str">
        <v>CUST-00774</v>
      </c>
      <c r="B659" s="27" t="str">
        <v>Favour Traore</v>
      </c>
      <c r="C659" s="27" t="str">
        <v>Vaulthealth Llc</v>
      </c>
      <c r="D659" s="27" t="str">
        <v>Qualified</v>
      </c>
      <c r="E659" s="27" t="str">
        <v>Grace Mensah</v>
      </c>
      <c r="F659" s="27" t="str">
        <v>favour traore@outlook.com</v>
      </c>
      <c r="G659" s="27" t="str">
        <v>Invalid</v>
      </c>
      <c r="H659" s="27" t="str">
        <v>+31 545 956 600</v>
      </c>
      <c r="I659" s="27" t="str">
        <v>Valid</v>
      </c>
      <c r="J659" s="27" t="str">
        <v>Complete</v>
      </c>
      <c r="K659" s="27" t="str">
        <v>No</v>
      </c>
      <c r="L659" s="27">
        <v>70</v>
      </c>
      <c r="M659" s="27" t="str">
        <v>Invalid Email</v>
      </c>
    </row>
    <row r="660" spans="1:13" x14ac:dyDescent="0.25">
      <c r="A660" s="27" t="str">
        <v>CUST-02578</v>
      </c>
      <c r="B660" s="27" t="str">
        <v>Matthew Adewale</v>
      </c>
      <c r="C660" s="27" t="str">
        <v>Cowrywise</v>
      </c>
      <c r="D660" s="27" t="str">
        <v>Customer</v>
      </c>
      <c r="E660" s="27" t="str">
        <v>Daniel Olatunji</v>
      </c>
      <c r="F660" s="27" t="str">
        <v>matthew@company</v>
      </c>
      <c r="G660" s="27" t="str">
        <v>Invalid</v>
      </c>
      <c r="H660" s="27" t="str">
        <v>0474659131</v>
      </c>
      <c r="I660" s="27" t="str">
        <v>Valid</v>
      </c>
      <c r="J660" s="27" t="str">
        <v>Complete</v>
      </c>
      <c r="K660" s="27" t="str">
        <v>No</v>
      </c>
      <c r="L660" s="27">
        <v>70</v>
      </c>
      <c r="M660" s="27" t="str">
        <v>Invalid Email</v>
      </c>
    </row>
    <row r="661" spans="1:13" x14ac:dyDescent="0.25">
      <c r="A661" s="27" t="str">
        <v>CUST-00838</v>
      </c>
      <c r="B661" s="27" t="str">
        <v>Chinwe Hassan</v>
      </c>
      <c r="C661" s="27" t="str">
        <v>Quantatech Plc</v>
      </c>
      <c r="D661" s="27" t="str">
        <v>Qualified</v>
      </c>
      <c r="E661" s="27" t="str">
        <v>Tola Adeniyi</v>
      </c>
      <c r="F661" s="27" t="str">
        <v>chinwe hassan@company.com</v>
      </c>
      <c r="G661" s="27" t="str">
        <v>Invalid</v>
      </c>
      <c r="H661" s="27" t="str">
        <v>+49149726821</v>
      </c>
      <c r="I661" s="27" t="str">
        <v>Valid</v>
      </c>
      <c r="J661" s="27" t="str">
        <v>Complete</v>
      </c>
      <c r="K661" s="27" t="str">
        <v>No</v>
      </c>
      <c r="L661" s="27">
        <v>70</v>
      </c>
      <c r="M661" s="27" t="str">
        <v>Invalid Email</v>
      </c>
    </row>
    <row r="662" spans="1:13" x14ac:dyDescent="0.25">
      <c r="A662" s="27" t="str">
        <v>CUST-01191</v>
      </c>
      <c r="B662" s="27" t="str">
        <v>Mwangi Akinola</v>
      </c>
      <c r="C662" s="27" t="str">
        <v>Vertexgroup Gmbh</v>
      </c>
      <c r="D662" s="27" t="str">
        <v>Lead</v>
      </c>
      <c r="E662" s="27" t="str">
        <v>Tola Adeniyi</v>
      </c>
      <c r="F662" s="27" t="str">
        <v>mwangi.akinola@company.com.</v>
      </c>
      <c r="G662" s="27" t="str">
        <v>Invalid</v>
      </c>
      <c r="H662" s="27" t="str">
        <v>+44 437 428 220</v>
      </c>
      <c r="I662" s="27" t="str">
        <v>Valid</v>
      </c>
      <c r="J662" s="27" t="str">
        <v>Complete</v>
      </c>
      <c r="K662" s="27" t="str">
        <v>No</v>
      </c>
      <c r="L662" s="27">
        <v>70</v>
      </c>
      <c r="M662" s="27" t="str">
        <v>Invalid Email</v>
      </c>
    </row>
    <row r="663" spans="1:13" x14ac:dyDescent="0.25">
      <c r="A663" s="27" t="str">
        <v>CUST-01676</v>
      </c>
      <c r="B663" s="27" t="str">
        <v>Pieter Johnson</v>
      </c>
      <c r="C663" s="27" t="str">
        <v>Cellulant</v>
      </c>
      <c r="D663" s="27" t="str">
        <v>Lead</v>
      </c>
      <c r="E663" s="27" t="str">
        <v>Daniel Olatunji</v>
      </c>
      <c r="F663" s="27" t="str">
        <v>pieterjohnsoncompany.com</v>
      </c>
      <c r="G663" s="27" t="str">
        <v>Invalid</v>
      </c>
      <c r="H663" s="27" t="str">
        <v>0290460846</v>
      </c>
      <c r="I663" s="27" t="str">
        <v>Valid</v>
      </c>
      <c r="J663" s="27" t="str">
        <v>Complete</v>
      </c>
      <c r="K663" s="27" t="str">
        <v>No</v>
      </c>
      <c r="L663" s="27">
        <v>70</v>
      </c>
      <c r="M663" s="27" t="str">
        <v>Invalid Email</v>
      </c>
    </row>
    <row r="664" spans="1:13" x14ac:dyDescent="0.25">
      <c r="A664" s="27" t="str">
        <v>CUST-00637</v>
      </c>
      <c r="B664" s="27" t="str">
        <v>Joy Murphy</v>
      </c>
      <c r="C664" s="27" t="str">
        <v>Vertexgroup</v>
      </c>
      <c r="D664" s="27" t="str">
        <v>Inactive</v>
      </c>
      <c r="E664" s="27" t="str">
        <v>James Carter</v>
      </c>
      <c r="F664" s="27" t="str">
        <v>joy murphy@gmail.com</v>
      </c>
      <c r="G664" s="27" t="str">
        <v>Invalid</v>
      </c>
      <c r="H664" s="27" t="str">
        <v>0853207758</v>
      </c>
      <c r="I664" s="27" t="str">
        <v>Valid</v>
      </c>
      <c r="J664" s="27" t="str">
        <v>Complete</v>
      </c>
      <c r="K664" s="27" t="str">
        <v>No</v>
      </c>
      <c r="L664" s="27">
        <v>70</v>
      </c>
      <c r="M664" s="27" t="str">
        <v>Invalid Email</v>
      </c>
    </row>
    <row r="665" spans="1:13" x14ac:dyDescent="0.25">
      <c r="A665" s="27" t="str">
        <v>CUST-03943</v>
      </c>
      <c r="B665" s="27" t="str">
        <v>Omar Hassan</v>
      </c>
      <c r="C665" s="27" t="str">
        <v>Jumia</v>
      </c>
      <c r="D665" s="27" t="str">
        <v>Qualified</v>
      </c>
      <c r="E665" s="27" t="str">
        <v>Sandra Eze</v>
      </c>
      <c r="F665" s="27" t="str">
        <v>omarhassangmail.com</v>
      </c>
      <c r="G665" s="27" t="str">
        <v>Invalid</v>
      </c>
      <c r="H665" s="27" t="str">
        <v>+44912443323</v>
      </c>
      <c r="I665" s="27" t="str">
        <v>Valid</v>
      </c>
      <c r="J665" s="27" t="str">
        <v>Complete</v>
      </c>
      <c r="K665" s="27" t="str">
        <v>No</v>
      </c>
      <c r="L665" s="27">
        <v>70</v>
      </c>
      <c r="M665" s="27" t="str">
        <v>Invalid Email</v>
      </c>
    </row>
    <row r="666" spans="1:13" x14ac:dyDescent="0.25">
      <c r="A666" s="27" t="str">
        <v>CUST-00484</v>
      </c>
      <c r="B666" s="27" t="str">
        <v>Aliyu Adewale</v>
      </c>
      <c r="C666" s="27" t="str">
        <v>Moniepoint</v>
      </c>
      <c r="D666" s="27" t="str">
        <v>Customer</v>
      </c>
      <c r="E666" s="27" t="str">
        <v>Grace Mensah</v>
      </c>
      <c r="F666" s="27" t="str">
        <v>aliyu@@company.com</v>
      </c>
      <c r="G666" s="27" t="str">
        <v>Invalid</v>
      </c>
      <c r="H666" s="27" t="str">
        <v>+44 313 800 498</v>
      </c>
      <c r="I666" s="27" t="str">
        <v>Valid</v>
      </c>
      <c r="J666" s="27" t="str">
        <v>Complete</v>
      </c>
      <c r="K666" s="27" t="str">
        <v>No</v>
      </c>
      <c r="L666" s="27">
        <v>70</v>
      </c>
      <c r="M666" s="27" t="str">
        <v>Invalid Email</v>
      </c>
    </row>
    <row r="667" spans="1:13" x14ac:dyDescent="0.25">
      <c r="A667" s="27" t="str">
        <v>CUST-00767</v>
      </c>
      <c r="B667" s="27" t="str">
        <v>Omar Taylor</v>
      </c>
      <c r="C667" s="27" t="str">
        <v>Mtn Group</v>
      </c>
      <c r="D667" s="27" t="str">
        <v>Customer</v>
      </c>
      <c r="E667" s="27" t="str">
        <v>Grace Mensah</v>
      </c>
      <c r="F667" s="27" t="str">
        <v>omar@@gmail.com</v>
      </c>
      <c r="G667" s="27" t="str">
        <v>Invalid</v>
      </c>
      <c r="H667" s="27" t="str">
        <v>0571339962</v>
      </c>
      <c r="I667" s="27" t="str">
        <v>Valid</v>
      </c>
      <c r="J667" s="27" t="str">
        <v>Complete</v>
      </c>
      <c r="K667" s="27" t="str">
        <v>No</v>
      </c>
      <c r="L667" s="27">
        <v>70</v>
      </c>
      <c r="M667" s="27" t="str">
        <v>Invalid Email</v>
      </c>
    </row>
    <row r="668" spans="1:13" x14ac:dyDescent="0.25">
      <c r="A668" s="27" t="str">
        <v>CUST-04619</v>
      </c>
      <c r="B668" s="27" t="str">
        <v>Emmanuel Patel</v>
      </c>
      <c r="C668" s="27" t="str">
        <v>Moniepoint</v>
      </c>
      <c r="D668" s="27" t="str">
        <v>Opportunity</v>
      </c>
      <c r="E668" s="27" t="str">
        <v>Sandra Eze</v>
      </c>
      <c r="F668" s="27" t="str">
        <v>emmanuel patel@outlook.com</v>
      </c>
      <c r="G668" s="27" t="str">
        <v>Invalid</v>
      </c>
      <c r="H668" s="27" t="str">
        <v>+353 490 877 413</v>
      </c>
      <c r="I668" s="27" t="str">
        <v>Valid</v>
      </c>
      <c r="J668" s="27" t="str">
        <v>Complete</v>
      </c>
      <c r="K668" s="27" t="str">
        <v>No</v>
      </c>
      <c r="L668" s="27">
        <v>70</v>
      </c>
      <c r="M668" s="27" t="str">
        <v>Invalid Email</v>
      </c>
    </row>
    <row r="669" spans="1:13" x14ac:dyDescent="0.25">
      <c r="A669" s="27" t="str">
        <v>CUST-04374</v>
      </c>
      <c r="B669" s="27" t="str">
        <v>Segun Adebayo</v>
      </c>
      <c r="C669" s="27" t="str">
        <v>Dangote Industries</v>
      </c>
      <c r="D669" s="27" t="str">
        <v>Prospect</v>
      </c>
      <c r="E669" s="27" t="str">
        <v>James Carter</v>
      </c>
      <c r="F669" s="27" t="str">
        <v>segun adebayo@gmail.com</v>
      </c>
      <c r="G669" s="27" t="str">
        <v>Invalid</v>
      </c>
      <c r="H669" s="27" t="str">
        <v>+27-865-944867</v>
      </c>
      <c r="I669" s="27" t="str">
        <v>Valid</v>
      </c>
      <c r="J669" s="27" t="str">
        <v>Complete</v>
      </c>
      <c r="K669" s="27" t="str">
        <v>No</v>
      </c>
      <c r="L669" s="27">
        <v>70</v>
      </c>
      <c r="M669" s="27" t="str">
        <v>Invalid Email</v>
      </c>
    </row>
    <row r="670" spans="1:13" x14ac:dyDescent="0.25">
      <c r="A670" s="27" t="str">
        <v>CUST-04343</v>
      </c>
      <c r="B670" s="27" t="str">
        <v>Emeka Al-Farsi</v>
      </c>
      <c r="C670" s="27" t="str">
        <v>Moniepoint</v>
      </c>
      <c r="D670" s="27" t="str">
        <v>Customer</v>
      </c>
      <c r="E670" s="27" t="str">
        <v>Victor Okeke</v>
      </c>
      <c r="F670" s="27" t="str">
        <v>emeka.al-farsi@gmail.com.</v>
      </c>
      <c r="G670" s="27" t="str">
        <v>Invalid</v>
      </c>
      <c r="H670" s="27" t="str">
        <v>+44 664 525 725</v>
      </c>
      <c r="I670" s="27" t="str">
        <v>Valid</v>
      </c>
      <c r="J670" s="27" t="str">
        <v>Complete</v>
      </c>
      <c r="K670" s="27" t="str">
        <v>No</v>
      </c>
      <c r="L670" s="27">
        <v>70</v>
      </c>
      <c r="M670" s="27" t="str">
        <v>Invalid Email</v>
      </c>
    </row>
    <row r="671" spans="1:13" x14ac:dyDescent="0.25">
      <c r="A671" s="27" t="str">
        <v>CUST-02522</v>
      </c>
      <c r="B671" s="27" t="str">
        <v>Akinyi Oladele</v>
      </c>
      <c r="C671" s="27" t="str">
        <v>Vertexdigital Plc</v>
      </c>
      <c r="D671" s="27" t="str">
        <v>Prospect</v>
      </c>
      <c r="E671" s="27" t="str">
        <v>Tola Adeniyi</v>
      </c>
      <c r="F671" s="27" t="str">
        <v>akinyi@company</v>
      </c>
      <c r="G671" s="27" t="str">
        <v>Invalid</v>
      </c>
      <c r="H671" s="27" t="str">
        <v>+234174301719</v>
      </c>
      <c r="I671" s="27" t="str">
        <v>Valid</v>
      </c>
      <c r="J671" s="27" t="str">
        <v>Complete</v>
      </c>
      <c r="K671" s="27" t="str">
        <v>No</v>
      </c>
      <c r="L671" s="27">
        <v>70</v>
      </c>
      <c r="M671" s="27" t="str">
        <v>Invalid Email</v>
      </c>
    </row>
    <row r="672" spans="1:13" x14ac:dyDescent="0.25">
      <c r="A672" s="27" t="str">
        <v>CUST-03502</v>
      </c>
      <c r="B672" s="27" t="str">
        <v>Chidinma Williams</v>
      </c>
      <c r="C672" s="27" t="str">
        <v>Primesystems</v>
      </c>
      <c r="D672" s="27" t="str">
        <v>Qualified</v>
      </c>
      <c r="E672" s="27" t="str">
        <v>Sandra Eze</v>
      </c>
      <c r="F672" s="27" t="str">
        <v>chidinma@@gmail.com</v>
      </c>
      <c r="G672" s="27" t="str">
        <v>Invalid</v>
      </c>
      <c r="H672" s="27" t="str">
        <v>0961372997</v>
      </c>
      <c r="I672" s="27" t="str">
        <v>Valid</v>
      </c>
      <c r="J672" s="27" t="str">
        <v>Complete</v>
      </c>
      <c r="K672" s="27" t="str">
        <v>No</v>
      </c>
      <c r="L672" s="27">
        <v>70</v>
      </c>
      <c r="M672" s="27" t="str">
        <v>Invalid Email</v>
      </c>
    </row>
    <row r="673" spans="1:13" x14ac:dyDescent="0.25">
      <c r="A673" s="27" t="str">
        <v>CUST-02970</v>
      </c>
      <c r="B673" s="27" t="str">
        <v>Adaeze Adewale</v>
      </c>
      <c r="C673" s="27" t="str">
        <v>Coresolutions Ltd</v>
      </c>
      <c r="D673" s="27" t="str">
        <v>Customer</v>
      </c>
      <c r="E673" s="27" t="str">
        <v>Kemi Balogun</v>
      </c>
      <c r="F673" s="27" t="str">
        <v>adaeze.adewale@</v>
      </c>
      <c r="G673" s="27" t="str">
        <v>Invalid</v>
      </c>
      <c r="H673" s="27" t="str">
        <v>+234185438115</v>
      </c>
      <c r="I673" s="27" t="str">
        <v>Valid</v>
      </c>
      <c r="J673" s="27" t="str">
        <v>Complete</v>
      </c>
      <c r="K673" s="27" t="str">
        <v>No</v>
      </c>
      <c r="L673" s="27">
        <v>70</v>
      </c>
      <c r="M673" s="27" t="str">
        <v>Invalid Email</v>
      </c>
    </row>
    <row r="674" spans="1:13" x14ac:dyDescent="0.25">
      <c r="A674" s="27" t="str">
        <v>CUST-01673</v>
      </c>
      <c r="B674" s="27" t="str">
        <v>Thandiwe Al-Farsi</v>
      </c>
      <c r="C674" s="27" t="str">
        <v>Brightlogic Gmbh</v>
      </c>
      <c r="D674" s="27" t="str">
        <v>Lead</v>
      </c>
      <c r="E674" s="27" t="str">
        <v>Kemi Balogun</v>
      </c>
      <c r="F674" s="27" t="str">
        <v>thandiwe al-farsi@company.com</v>
      </c>
      <c r="G674" s="27" t="str">
        <v>Invalid</v>
      </c>
      <c r="H674" s="27" t="str">
        <v>+234294397150</v>
      </c>
      <c r="I674" s="27" t="str">
        <v>Valid</v>
      </c>
      <c r="J674" s="27" t="str">
        <v>Complete</v>
      </c>
      <c r="K674" s="27" t="str">
        <v>No</v>
      </c>
      <c r="L674" s="27">
        <v>70</v>
      </c>
      <c r="M674" s="27" t="str">
        <v>Invalid Email</v>
      </c>
    </row>
    <row r="675" spans="1:13" x14ac:dyDescent="0.25">
      <c r="A675" s="27" t="str">
        <v>CUST-03866</v>
      </c>
      <c r="B675" s="27" t="str">
        <v>Olivia Murphy</v>
      </c>
      <c r="C675" s="27" t="str">
        <v>Cowrywise</v>
      </c>
      <c r="D675" s="27" t="str">
        <v>Lead</v>
      </c>
      <c r="E675" s="27" t="str">
        <v>Victor Okeke</v>
      </c>
      <c r="F675" s="27" t="str">
        <v>olivia murphy@outlook.com</v>
      </c>
      <c r="G675" s="27" t="str">
        <v>Invalid</v>
      </c>
      <c r="H675" s="27" t="str">
        <v>+44080000363</v>
      </c>
      <c r="I675" s="27" t="str">
        <v>Valid</v>
      </c>
      <c r="J675" s="27" t="str">
        <v>Complete</v>
      </c>
      <c r="K675" s="27" t="str">
        <v>No</v>
      </c>
      <c r="L675" s="27">
        <v>70</v>
      </c>
      <c r="M675" s="27" t="str">
        <v>Invalid Email</v>
      </c>
    </row>
    <row r="676" spans="1:13" x14ac:dyDescent="0.25">
      <c r="A676" s="27" t="str">
        <v>CUST-02038</v>
      </c>
      <c r="B676" s="27" t="str">
        <v>Njeri Nwachukwu</v>
      </c>
      <c r="C676" s="27" t="str">
        <v>Interswitch</v>
      </c>
      <c r="D676" s="27" t="str">
        <v>Prospect</v>
      </c>
      <c r="E676" s="27" t="str">
        <v>Brian Otieno</v>
      </c>
      <c r="F676" s="27" t="str">
        <v>njeri@@company.com</v>
      </c>
      <c r="G676" s="27" t="str">
        <v>Invalid</v>
      </c>
      <c r="H676" s="27" t="str">
        <v>+44549001038</v>
      </c>
      <c r="I676" s="27" t="str">
        <v>Valid</v>
      </c>
      <c r="J676" s="27" t="str">
        <v>Complete</v>
      </c>
      <c r="K676" s="27" t="str">
        <v>No</v>
      </c>
      <c r="L676" s="27">
        <v>70</v>
      </c>
      <c r="M676" s="27" t="str">
        <v>Invalid Email</v>
      </c>
    </row>
    <row r="677" spans="1:13" x14ac:dyDescent="0.25">
      <c r="A677" s="27" t="str">
        <v>CUST-01785</v>
      </c>
      <c r="B677" s="27" t="str">
        <v>Ngozi Van Der Merwe</v>
      </c>
      <c r="C677" s="27" t="str">
        <v>Gridworks</v>
      </c>
      <c r="D677" s="27" t="str">
        <v>Customer</v>
      </c>
      <c r="E677" s="27" t="str">
        <v>Grace Mensah</v>
      </c>
      <c r="F677" s="27" t="str">
        <v>ngozi@company</v>
      </c>
      <c r="G677" s="27" t="str">
        <v>Invalid</v>
      </c>
      <c r="H677" s="27" t="str">
        <v>+234-004-164851</v>
      </c>
      <c r="I677" s="27" t="str">
        <v>Valid</v>
      </c>
      <c r="J677" s="27" t="str">
        <v>Complete</v>
      </c>
      <c r="K677" s="27" t="str">
        <v>No</v>
      </c>
      <c r="L677" s="27">
        <v>70</v>
      </c>
      <c r="M677" s="27" t="str">
        <v>Invalid Email</v>
      </c>
    </row>
    <row r="678" spans="1:13" x14ac:dyDescent="0.25">
      <c r="A678" s="27" t="str">
        <v>CUST-01204</v>
      </c>
      <c r="B678" s="27" t="str">
        <v>Ogechi Botha</v>
      </c>
      <c r="C678" s="27" t="str">
        <v>Leadai</v>
      </c>
      <c r="D678" s="27" t="str">
        <v>Opportunity</v>
      </c>
      <c r="E678" s="27" t="str">
        <v>Sandra Eze</v>
      </c>
      <c r="F678" s="27" t="str">
        <v>ogechi.botha@</v>
      </c>
      <c r="G678" s="27" t="str">
        <v>Invalid</v>
      </c>
      <c r="H678" s="27" t="str">
        <v>+27 175 102 958</v>
      </c>
      <c r="I678" s="27" t="str">
        <v>Valid</v>
      </c>
      <c r="J678" s="27" t="str">
        <v>Complete</v>
      </c>
      <c r="K678" s="27" t="str">
        <v>No</v>
      </c>
      <c r="L678" s="27">
        <v>70</v>
      </c>
      <c r="M678" s="27" t="str">
        <v>Invalid Email</v>
      </c>
    </row>
    <row r="679" spans="1:13" x14ac:dyDescent="0.25">
      <c r="A679" s="27" t="str">
        <v>CUST-02332</v>
      </c>
      <c r="B679" s="27" t="str">
        <v>Segun Orji</v>
      </c>
      <c r="C679" s="27" t="str">
        <v>Zensoft</v>
      </c>
      <c r="D679" s="27" t="str">
        <v>Churned</v>
      </c>
      <c r="E679" s="27" t="str">
        <v>Kemi Balogun</v>
      </c>
      <c r="F679" s="27" t="str">
        <v>segun orji@gmail.com</v>
      </c>
      <c r="G679" s="27" t="str">
        <v>Invalid</v>
      </c>
      <c r="H679" s="27" t="str">
        <v>+49-410-959756</v>
      </c>
      <c r="I679" s="27" t="str">
        <v>Valid</v>
      </c>
      <c r="J679" s="27" t="str">
        <v>Complete</v>
      </c>
      <c r="K679" s="27" t="str">
        <v>No</v>
      </c>
      <c r="L679" s="27">
        <v>70</v>
      </c>
      <c r="M679" s="27" t="str">
        <v>Invalid Email</v>
      </c>
    </row>
    <row r="680" spans="1:13" x14ac:dyDescent="0.25">
      <c r="A680" s="27" t="str">
        <v>CUST-02137</v>
      </c>
      <c r="B680" s="27" t="str">
        <v>Chioma Patel</v>
      </c>
      <c r="C680" s="27" t="str">
        <v>Swiftlabs</v>
      </c>
      <c r="D680" s="27" t="str">
        <v>Customer</v>
      </c>
      <c r="E680" s="27" t="str">
        <v>Brian Otieno</v>
      </c>
      <c r="F680" s="27" t="str">
        <v>chioma@gmail</v>
      </c>
      <c r="G680" s="27" t="str">
        <v>Invalid</v>
      </c>
      <c r="H680" s="27" t="str">
        <v>+234-380-033137</v>
      </c>
      <c r="I680" s="27" t="str">
        <v>Valid</v>
      </c>
      <c r="J680" s="27" t="str">
        <v>Complete</v>
      </c>
      <c r="K680" s="27" t="str">
        <v>No</v>
      </c>
      <c r="L680" s="27">
        <v>70</v>
      </c>
      <c r="M680" s="27" t="str">
        <v>Invalid Email</v>
      </c>
    </row>
    <row r="681" spans="1:13" x14ac:dyDescent="0.25">
      <c r="A681" s="27" t="str">
        <v>CUST-00227</v>
      </c>
      <c r="B681" s="27" t="str">
        <v>Sola Salami</v>
      </c>
      <c r="C681" s="27" t="str">
        <v>Mpesa Solutions</v>
      </c>
      <c r="D681" s="27" t="str">
        <v>Qualified</v>
      </c>
      <c r="E681" s="27" t="str">
        <v>James Carter</v>
      </c>
      <c r="F681" s="27" t="str">
        <v>sola salami@company.com</v>
      </c>
      <c r="G681" s="27" t="str">
        <v>Invalid</v>
      </c>
      <c r="H681" s="27" t="str">
        <v>+254050975451</v>
      </c>
      <c r="I681" s="27" t="str">
        <v>Valid</v>
      </c>
      <c r="J681" s="27" t="str">
        <v>Complete</v>
      </c>
      <c r="K681" s="27" t="str">
        <v>No</v>
      </c>
      <c r="L681" s="27">
        <v>70</v>
      </c>
      <c r="M681" s="27" t="str">
        <v>Invalid Email</v>
      </c>
    </row>
    <row r="682" spans="1:13" x14ac:dyDescent="0.25">
      <c r="A682" s="27" t="str">
        <v>CUST-00753</v>
      </c>
      <c r="B682" s="27" t="str">
        <v>Matthew Asante</v>
      </c>
      <c r="C682" s="27" t="str">
        <v>Quantadigital Ltd</v>
      </c>
      <c r="D682" s="27" t="str">
        <v>Lead</v>
      </c>
      <c r="E682" s="27" t="str">
        <v>Michael Bello</v>
      </c>
      <c r="F682" s="27" t="str">
        <v>matthew@outlook</v>
      </c>
      <c r="G682" s="27" t="str">
        <v>Invalid</v>
      </c>
      <c r="H682" s="27" t="str">
        <v>+44849688144</v>
      </c>
      <c r="I682" s="27" t="str">
        <v>Valid</v>
      </c>
      <c r="J682" s="27" t="str">
        <v>Complete</v>
      </c>
      <c r="K682" s="27" t="str">
        <v>No</v>
      </c>
      <c r="L682" s="27">
        <v>70</v>
      </c>
      <c r="M682" s="27" t="str">
        <v>Invalid Email</v>
      </c>
    </row>
    <row r="683" spans="1:13" x14ac:dyDescent="0.25">
      <c r="A683" s="27" t="str">
        <v>CUST-02983</v>
      </c>
      <c r="B683" s="27" t="str">
        <v>Sarah Ugwu</v>
      </c>
      <c r="C683" s="27" t="str">
        <v>Vertexcommerce</v>
      </c>
      <c r="D683" s="27" t="str">
        <v>Lead</v>
      </c>
      <c r="E683" s="27" t="str">
        <v>Kemi Balogun</v>
      </c>
      <c r="F683" s="27" t="str">
        <v>sarahugwugmail.com</v>
      </c>
      <c r="G683" s="27" t="str">
        <v>Invalid</v>
      </c>
      <c r="H683" s="27" t="str">
        <v>+31 453 431 230</v>
      </c>
      <c r="I683" s="27" t="str">
        <v>Valid</v>
      </c>
      <c r="J683" s="27" t="str">
        <v>Complete</v>
      </c>
      <c r="K683" s="27" t="str">
        <v>No</v>
      </c>
      <c r="L683" s="27">
        <v>70</v>
      </c>
      <c r="M683" s="27" t="str">
        <v>Invalid Email</v>
      </c>
    </row>
    <row r="684" spans="1:13" x14ac:dyDescent="0.25">
      <c r="A684" s="27" t="str">
        <v>CUST-02133</v>
      </c>
      <c r="B684" s="27" t="str">
        <v>Noah Eze</v>
      </c>
      <c r="C684" s="27" t="str">
        <v>Cloudgroup Inc</v>
      </c>
      <c r="D684" s="27" t="str">
        <v>Customer</v>
      </c>
      <c r="E684" s="27" t="str">
        <v>Tola Adeniyi</v>
      </c>
      <c r="F684" s="27" t="str">
        <v>noahezeoutlook.com</v>
      </c>
      <c r="G684" s="27" t="str">
        <v>Invalid</v>
      </c>
      <c r="H684" s="27" t="str">
        <v>+1-724-174226</v>
      </c>
      <c r="I684" s="27" t="str">
        <v>Valid</v>
      </c>
      <c r="J684" s="27" t="str">
        <v>Complete</v>
      </c>
      <c r="K684" s="27" t="str">
        <v>No</v>
      </c>
      <c r="L684" s="27">
        <v>70</v>
      </c>
      <c r="M684" s="27" t="str">
        <v>Invalid Email</v>
      </c>
    </row>
    <row r="685" spans="1:13" x14ac:dyDescent="0.25">
      <c r="A685" s="27" t="str">
        <v>CUST-00945</v>
      </c>
      <c r="B685" s="27" t="str">
        <v>Funmi Makinde</v>
      </c>
      <c r="C685" s="27" t="str">
        <v>Sparkai</v>
      </c>
      <c r="D685" s="27" t="str">
        <v>Qualified</v>
      </c>
      <c r="E685" s="27" t="str">
        <v>Brian Otieno</v>
      </c>
      <c r="F685" s="27" t="str">
        <v>funmi makinde@gmail.com</v>
      </c>
      <c r="G685" s="27" t="str">
        <v>Invalid</v>
      </c>
      <c r="H685" s="27" t="str">
        <v>+234486329085</v>
      </c>
      <c r="I685" s="27" t="str">
        <v>Valid</v>
      </c>
      <c r="J685" s="27" t="str">
        <v>Complete</v>
      </c>
      <c r="K685" s="27" t="str">
        <v>No</v>
      </c>
      <c r="L685" s="27">
        <v>70</v>
      </c>
      <c r="M685" s="27" t="str">
        <v>Invalid Email</v>
      </c>
    </row>
    <row r="686" spans="1:13" x14ac:dyDescent="0.25">
      <c r="A686" s="27" t="str">
        <v>CUST-02379</v>
      </c>
      <c r="B686" s="27" t="str">
        <v>Andrew Nwosu</v>
      </c>
      <c r="C686" s="27" t="str">
        <v>Kuda</v>
      </c>
      <c r="D686" s="27" t="str">
        <v>Prospect</v>
      </c>
      <c r="E686" s="27" t="str">
        <v>Tola Adeniyi</v>
      </c>
      <c r="F686" s="27" t="str">
        <v>andrew@@gmail.com</v>
      </c>
      <c r="G686" s="27" t="str">
        <v>Invalid</v>
      </c>
      <c r="H686" s="27" t="str">
        <v>+49-940-627930</v>
      </c>
      <c r="I686" s="27" t="str">
        <v>Valid</v>
      </c>
      <c r="J686" s="27" t="str">
        <v>Complete</v>
      </c>
      <c r="K686" s="27" t="str">
        <v>No</v>
      </c>
      <c r="L686" s="27">
        <v>70</v>
      </c>
      <c r="M686" s="27" t="str">
        <v>Invalid Email</v>
      </c>
    </row>
    <row r="687" spans="1:13" x14ac:dyDescent="0.25">
      <c r="A687" s="27" t="str">
        <v>CUST-03642</v>
      </c>
      <c r="B687" s="27" t="str">
        <v>Zainab Adewale</v>
      </c>
      <c r="C687" s="27" t="str">
        <v>Flour Mills Of Nigeria</v>
      </c>
      <c r="D687" s="27" t="str">
        <v>Prospect</v>
      </c>
      <c r="E687" s="27" t="str">
        <v>Aisha Mohammed</v>
      </c>
      <c r="F687" s="27" t="str">
        <v>zainab@@company.com</v>
      </c>
      <c r="G687" s="27" t="str">
        <v>Invalid</v>
      </c>
      <c r="H687" s="27" t="str">
        <v>+44-034-192850</v>
      </c>
      <c r="I687" s="27" t="str">
        <v>Valid</v>
      </c>
      <c r="J687" s="27" t="str">
        <v>Complete</v>
      </c>
      <c r="K687" s="27" t="str">
        <v>No</v>
      </c>
      <c r="L687" s="27">
        <v>70</v>
      </c>
      <c r="M687" s="27" t="str">
        <v>Invalid Email</v>
      </c>
    </row>
    <row r="688" spans="1:13" x14ac:dyDescent="0.25">
      <c r="A688" s="27" t="str">
        <v>CUST-02918</v>
      </c>
      <c r="B688" s="27" t="str">
        <v>Chinwe Nwachukwu</v>
      </c>
      <c r="C688" s="27" t="str">
        <v>Pulselogic Inc</v>
      </c>
      <c r="D688" s="27" t="str">
        <v>Lead</v>
      </c>
      <c r="E688" s="27" t="str">
        <v>Brian Otieno</v>
      </c>
      <c r="F688" s="27" t="str">
        <v>chinwenwachukwucompany.com</v>
      </c>
      <c r="G688" s="27" t="str">
        <v>Invalid</v>
      </c>
      <c r="H688" s="27" t="str">
        <v>+49222493045</v>
      </c>
      <c r="I688" s="27" t="str">
        <v>Valid</v>
      </c>
      <c r="J688" s="27" t="str">
        <v>Complete</v>
      </c>
      <c r="K688" s="27" t="str">
        <v>No</v>
      </c>
      <c r="L688" s="27">
        <v>70</v>
      </c>
      <c r="M688" s="27" t="str">
        <v>Invalid Email</v>
      </c>
    </row>
    <row r="689" spans="1:13" x14ac:dyDescent="0.25">
      <c r="A689" s="27" t="str">
        <v>CUST-04405</v>
      </c>
      <c r="B689" s="27" t="str">
        <v>Tobi Lawal</v>
      </c>
      <c r="C689" s="27" t="str">
        <v>Chipper Cash</v>
      </c>
      <c r="D689" s="27" t="str">
        <v>Prospect</v>
      </c>
      <c r="E689" s="27" t="str">
        <v>Aisha Mohammed</v>
      </c>
      <c r="F689" s="27" t="str">
        <v>tobi@outlook</v>
      </c>
      <c r="G689" s="27" t="str">
        <v>Invalid</v>
      </c>
      <c r="H689" s="27" t="str">
        <v>+234-832-538015</v>
      </c>
      <c r="I689" s="27" t="str">
        <v>Valid</v>
      </c>
      <c r="J689" s="27" t="str">
        <v>Complete</v>
      </c>
      <c r="K689" s="27" t="str">
        <v>No</v>
      </c>
      <c r="L689" s="27">
        <v>70</v>
      </c>
      <c r="M689" s="27" t="str">
        <v>Invalid Email</v>
      </c>
    </row>
    <row r="690" spans="1:13" x14ac:dyDescent="0.25">
      <c r="A690" s="27" t="str">
        <v>CUST-03925</v>
      </c>
      <c r="B690" s="27" t="str">
        <v>Fatima Evans</v>
      </c>
      <c r="C690" s="27" t="str">
        <v>Paylogistics Gmbh</v>
      </c>
      <c r="D690" s="27" t="str">
        <v>Prospect</v>
      </c>
      <c r="E690" s="27" t="str">
        <v>Victor Okeke</v>
      </c>
      <c r="F690" s="27" t="str">
        <v>fatima.evans@gmail.com.</v>
      </c>
      <c r="G690" s="27" t="str">
        <v>Invalid</v>
      </c>
      <c r="H690" s="27" t="str">
        <v>+44807712859</v>
      </c>
      <c r="I690" s="27" t="str">
        <v>Valid</v>
      </c>
      <c r="J690" s="27" t="str">
        <v>Complete</v>
      </c>
      <c r="K690" s="27" t="str">
        <v>No</v>
      </c>
      <c r="L690" s="27">
        <v>70</v>
      </c>
      <c r="M690" s="27" t="str">
        <v>Invalid Email</v>
      </c>
    </row>
    <row r="691" spans="1:13" x14ac:dyDescent="0.25">
      <c r="A691" s="27" t="str">
        <v>CUST-00167</v>
      </c>
      <c r="B691" s="27" t="str">
        <v>Musa Hassan</v>
      </c>
      <c r="C691" s="27" t="str">
        <v>Paylabs</v>
      </c>
      <c r="D691" s="27" t="str">
        <v>Prospect</v>
      </c>
      <c r="E691" s="27" t="str">
        <v>Aisha Mohammed</v>
      </c>
      <c r="F691" s="27" t="str">
        <v>musahassanoutlook.com</v>
      </c>
      <c r="G691" s="27" t="str">
        <v>Invalid</v>
      </c>
      <c r="H691" s="27" t="str">
        <v>0467197889</v>
      </c>
      <c r="I691" s="27" t="str">
        <v>Valid</v>
      </c>
      <c r="J691" s="27" t="str">
        <v>Complete</v>
      </c>
      <c r="K691" s="27" t="str">
        <v>No</v>
      </c>
      <c r="L691" s="27">
        <v>70</v>
      </c>
      <c r="M691" s="27" t="str">
        <v>Invalid Email</v>
      </c>
    </row>
    <row r="692" spans="1:13" x14ac:dyDescent="0.25">
      <c r="A692" s="27" t="str">
        <v>CUST-03702</v>
      </c>
      <c r="B692" s="27" t="str">
        <v>Lawal Diallo</v>
      </c>
      <c r="C692" s="27" t="str">
        <v>Carbon</v>
      </c>
      <c r="D692" s="27" t="str">
        <v>Customer</v>
      </c>
      <c r="E692" s="27" t="str">
        <v>Michael Bello</v>
      </c>
      <c r="F692" s="27" t="str">
        <v>lawal.diallo@company.com.</v>
      </c>
      <c r="G692" s="27" t="str">
        <v>Invalid</v>
      </c>
      <c r="H692" s="27" t="str">
        <v>+353902509639</v>
      </c>
      <c r="I692" s="27" t="str">
        <v>Valid</v>
      </c>
      <c r="J692" s="27" t="str">
        <v>Complete</v>
      </c>
      <c r="K692" s="27" t="str">
        <v>No</v>
      </c>
      <c r="L692" s="27">
        <v>70</v>
      </c>
      <c r="M692" s="27" t="str">
        <v>Invalid Email</v>
      </c>
    </row>
    <row r="693" spans="1:13" x14ac:dyDescent="0.25">
      <c r="A693" s="27" t="str">
        <v>CUST-01906</v>
      </c>
      <c r="B693" s="27" t="str">
        <v>Anke Kelly</v>
      </c>
      <c r="C693" s="27" t="str">
        <v>Flutterwave</v>
      </c>
      <c r="D693" s="27" t="str">
        <v>Lead</v>
      </c>
      <c r="E693" s="27" t="str">
        <v>Brian Otieno</v>
      </c>
      <c r="F693" s="27" t="str">
        <v>ankekellycompany.com</v>
      </c>
      <c r="G693" s="27" t="str">
        <v>Invalid</v>
      </c>
      <c r="H693" s="27" t="str">
        <v>0761052723</v>
      </c>
      <c r="I693" s="27" t="str">
        <v>Valid</v>
      </c>
      <c r="J693" s="27" t="str">
        <v>Complete</v>
      </c>
      <c r="K693" s="27" t="str">
        <v>No</v>
      </c>
      <c r="L693" s="27">
        <v>70</v>
      </c>
      <c r="M693" s="27" t="str">
        <v>Invalid Email</v>
      </c>
    </row>
    <row r="694" spans="1:13" x14ac:dyDescent="0.25">
      <c r="A694" s="27" t="str">
        <v>CUST-00139</v>
      </c>
      <c r="B694" s="27" t="str">
        <v>Tosin Abubakar</v>
      </c>
      <c r="C694" s="27" t="str">
        <v>Vaultsoft Inc</v>
      </c>
      <c r="D694" s="27" t="str">
        <v>Customer</v>
      </c>
      <c r="E694" s="27" t="str">
        <v>James Carter</v>
      </c>
      <c r="F694" s="27" t="str">
        <v>tosin.abubakar@gmail.com.</v>
      </c>
      <c r="G694" s="27" t="str">
        <v>Invalid</v>
      </c>
      <c r="H694" s="27" t="str">
        <v>0816158148</v>
      </c>
      <c r="I694" s="27" t="str">
        <v>Valid</v>
      </c>
      <c r="J694" s="27" t="str">
        <v>Complete</v>
      </c>
      <c r="K694" s="27" t="str">
        <v>No</v>
      </c>
      <c r="L694" s="27">
        <v>70</v>
      </c>
      <c r="M694" s="27" t="str">
        <v>Invalid Email</v>
      </c>
    </row>
    <row r="695" spans="1:13" x14ac:dyDescent="0.25">
      <c r="A695" s="27" t="str">
        <v>CUST-00959</v>
      </c>
      <c r="B695" s="27" t="str">
        <v>Matthew Idris</v>
      </c>
      <c r="C695" s="27" t="str">
        <v>Dangote Industries</v>
      </c>
      <c r="D695" s="27" t="str">
        <v>Prospect</v>
      </c>
      <c r="E695" s="27" t="str">
        <v>Daniel Olatunji</v>
      </c>
      <c r="F695" s="27" t="str">
        <v>matthew@outlook</v>
      </c>
      <c r="G695" s="27" t="str">
        <v>Invalid</v>
      </c>
      <c r="H695" s="27" t="str">
        <v>0988408943</v>
      </c>
      <c r="I695" s="27" t="str">
        <v>Valid</v>
      </c>
      <c r="J695" s="27" t="str">
        <v>Complete</v>
      </c>
      <c r="K695" s="27" t="str">
        <v>No</v>
      </c>
      <c r="L695" s="27">
        <v>70</v>
      </c>
      <c r="M695" s="27" t="str">
        <v>Invalid Email</v>
      </c>
    </row>
    <row r="696" spans="1:13" x14ac:dyDescent="0.25">
      <c r="A696" s="27" t="str">
        <v>CUST-02472</v>
      </c>
      <c r="B696" s="27" t="str">
        <v>Tariq Okonkwo</v>
      </c>
      <c r="C696" s="27" t="str">
        <v>Novasystems Llc</v>
      </c>
      <c r="D696" s="27" t="str">
        <v>Qualified</v>
      </c>
      <c r="E696" s="27" t="str">
        <v>Michael Bello</v>
      </c>
      <c r="F696" s="27" t="str">
        <v>tariq@@gmail.com</v>
      </c>
      <c r="G696" s="27" t="str">
        <v>Invalid</v>
      </c>
      <c r="H696" s="27" t="str">
        <v>0662528251</v>
      </c>
      <c r="I696" s="27" t="str">
        <v>Valid</v>
      </c>
      <c r="J696" s="27" t="str">
        <v>Complete</v>
      </c>
      <c r="K696" s="27" t="str">
        <v>No</v>
      </c>
      <c r="L696" s="27">
        <v>70</v>
      </c>
      <c r="M696" s="27" t="str">
        <v>Invalid Email</v>
      </c>
    </row>
    <row r="697" spans="1:13" x14ac:dyDescent="0.25">
      <c r="A697" s="27" t="str">
        <v>CUST-04641</v>
      </c>
      <c r="B697" s="27" t="str">
        <v>Liam Smith</v>
      </c>
      <c r="C697" s="27" t="str">
        <v>Primesystems Gmbh</v>
      </c>
      <c r="D697" s="27" t="str">
        <v>Prospect</v>
      </c>
      <c r="E697" s="27" t="str">
        <v>James Carter</v>
      </c>
      <c r="F697" s="27" t="str">
        <v>liam smith@gmail.com</v>
      </c>
      <c r="G697" s="27" t="str">
        <v>Invalid</v>
      </c>
      <c r="H697" s="27" t="str">
        <v>0624646409</v>
      </c>
      <c r="I697" s="27" t="str">
        <v>Valid</v>
      </c>
      <c r="J697" s="27" t="str">
        <v>Complete</v>
      </c>
      <c r="K697" s="27" t="str">
        <v>No</v>
      </c>
      <c r="L697" s="27">
        <v>70</v>
      </c>
      <c r="M697" s="27" t="str">
        <v>Invalid Email</v>
      </c>
    </row>
    <row r="698" spans="1:13" x14ac:dyDescent="0.25">
      <c r="A698" s="27" t="str">
        <v>CUST-00503</v>
      </c>
      <c r="B698" s="27" t="str">
        <v>Lola Oladipo</v>
      </c>
      <c r="C698" s="27" t="str">
        <v>Stackcapital Plc</v>
      </c>
      <c r="D698" s="27" t="str">
        <v>Customer</v>
      </c>
      <c r="E698" s="27" t="str">
        <v>Brian Otieno</v>
      </c>
      <c r="F698" s="27" t="str">
        <v>lola@@gmail.com</v>
      </c>
      <c r="G698" s="27" t="str">
        <v>Invalid</v>
      </c>
      <c r="H698" s="27" t="str">
        <v>0283772702</v>
      </c>
      <c r="I698" s="27" t="str">
        <v>Valid</v>
      </c>
      <c r="J698" s="27" t="str">
        <v>Complete</v>
      </c>
      <c r="K698" s="27" t="str">
        <v>No</v>
      </c>
      <c r="L698" s="27">
        <v>70</v>
      </c>
      <c r="M698" s="27" t="str">
        <v>Invalid Email</v>
      </c>
    </row>
    <row r="699" spans="1:13" x14ac:dyDescent="0.25">
      <c r="A699" s="27" t="str">
        <v>CUST-02433</v>
      </c>
      <c r="B699" s="27" t="str">
        <v>Tunde Afolabi</v>
      </c>
      <c r="C699" s="27" t="str">
        <v>Jumia</v>
      </c>
      <c r="D699" s="27" t="str">
        <v>Customer</v>
      </c>
      <c r="E699" s="27" t="str">
        <v>Brian Otieno</v>
      </c>
      <c r="F699" s="27" t="str">
        <v>tunde@@company.com</v>
      </c>
      <c r="G699" s="27" t="str">
        <v>Invalid</v>
      </c>
      <c r="H699" s="27" t="str">
        <v>+234-606-602759</v>
      </c>
      <c r="I699" s="27" t="str">
        <v>Valid</v>
      </c>
      <c r="J699" s="27" t="str">
        <v>Complete</v>
      </c>
      <c r="K699" s="27" t="str">
        <v>No</v>
      </c>
      <c r="L699" s="27">
        <v>70</v>
      </c>
      <c r="M699" s="27" t="str">
        <v>Invalid Email</v>
      </c>
    </row>
    <row r="700" spans="1:13" x14ac:dyDescent="0.25">
      <c r="A700" s="27" t="str">
        <v>CUST-02350</v>
      </c>
      <c r="B700" s="27" t="str">
        <v>Victor Idris</v>
      </c>
      <c r="C700" s="27" t="str">
        <v>Chipper Cash</v>
      </c>
      <c r="D700" s="27" t="str">
        <v>Churned</v>
      </c>
      <c r="E700" s="27" t="str">
        <v>Daniel Olatunji</v>
      </c>
      <c r="F700" s="27" t="str">
        <v>victoridriscompany.com</v>
      </c>
      <c r="G700" s="27" t="str">
        <v>Invalid</v>
      </c>
      <c r="H700" s="27" t="str">
        <v>+27-669-943569</v>
      </c>
      <c r="I700" s="27" t="str">
        <v>Valid</v>
      </c>
      <c r="J700" s="27" t="str">
        <v>Complete</v>
      </c>
      <c r="K700" s="27" t="str">
        <v>No</v>
      </c>
      <c r="L700" s="27">
        <v>70</v>
      </c>
      <c r="M700" s="27" t="str">
        <v>Invalid Email</v>
      </c>
    </row>
    <row r="701" spans="1:13" x14ac:dyDescent="0.25">
      <c r="A701" s="27" t="str">
        <v>CUST-04032</v>
      </c>
      <c r="B701" s="27" t="str">
        <v>Njeri Hassan</v>
      </c>
      <c r="C701" s="27" t="str">
        <v>Flutterwave</v>
      </c>
      <c r="D701" s="27" t="str">
        <v>Lead</v>
      </c>
      <c r="E701" s="27" t="str">
        <v>Victor Okeke</v>
      </c>
      <c r="F701" s="27" t="str">
        <v>njeri.hassan@yahoo.com</v>
      </c>
      <c r="G701" s="27" t="str">
        <v>Valid</v>
      </c>
      <c r="H701" s="27" t="str">
        <v>+254 367 580 066</v>
      </c>
      <c r="I701" s="27" t="str">
        <v>Valid</v>
      </c>
      <c r="J701" s="27" t="str">
        <v>Complete</v>
      </c>
      <c r="K701" s="27" t="str">
        <v>Yes</v>
      </c>
      <c r="L701" s="27">
        <v>75</v>
      </c>
      <c r="M701" s="27" t="str">
        <v>Potential Duplicate</v>
      </c>
    </row>
    <row r="702" spans="1:13" x14ac:dyDescent="0.25">
      <c r="A702" s="27" t="str">
        <v>CUST-05108</v>
      </c>
      <c r="B702" s="27" t="str">
        <v>Nneka Salami</v>
      </c>
      <c r="C702" s="27" t="str">
        <v>Datapay Gmbh</v>
      </c>
      <c r="D702" s="27" t="str">
        <v>Qualified</v>
      </c>
      <c r="E702" s="27" t="str">
        <v>Not Assigned</v>
      </c>
      <c r="F702" s="27" t="str">
        <v>nneka.salami@datapaygmbh.co</v>
      </c>
      <c r="G702" s="27" t="str">
        <v>Valid</v>
      </c>
      <c r="H702" s="27" t="str">
        <v>+27497887953</v>
      </c>
      <c r="I702" s="27" t="str">
        <v>Valid</v>
      </c>
      <c r="J702" s="27" t="str">
        <v>Complete</v>
      </c>
      <c r="K702" s="27" t="str">
        <v>Yes</v>
      </c>
      <c r="L702" s="27">
        <v>75</v>
      </c>
      <c r="M702" s="27" t="str">
        <v>Potential Duplicate</v>
      </c>
    </row>
    <row r="703" spans="1:13" x14ac:dyDescent="0.25">
      <c r="A703" s="27" t="str">
        <v>CUST-00662</v>
      </c>
      <c r="B703" s="27" t="str">
        <v>Tosin Adebayo</v>
      </c>
      <c r="C703" s="27" t="str">
        <v>Primetech Gmbh</v>
      </c>
      <c r="D703" s="27" t="str">
        <v>Lead</v>
      </c>
      <c r="E703" s="27" t="str">
        <v>Aisha Mohammed</v>
      </c>
      <c r="F703" s="27" t="str">
        <v>tosin_adebayo@outlook.com</v>
      </c>
      <c r="G703" s="27" t="str">
        <v>Valid</v>
      </c>
      <c r="H703" s="27" t="str">
        <v>+1 024 286 178</v>
      </c>
      <c r="I703" s="27" t="str">
        <v>Valid</v>
      </c>
      <c r="J703" s="27" t="str">
        <v>Complete</v>
      </c>
      <c r="K703" s="27" t="str">
        <v>Yes</v>
      </c>
      <c r="L703" s="27">
        <v>75</v>
      </c>
      <c r="M703" s="27" t="str">
        <v>Potential Duplicate</v>
      </c>
    </row>
    <row r="704" spans="1:13" x14ac:dyDescent="0.25">
      <c r="A704" s="27" t="str">
        <v>CUST-03136</v>
      </c>
      <c r="B704" s="27" t="str">
        <v>Yetunde Diallo</v>
      </c>
      <c r="C704" s="27" t="str">
        <v>Chipper Cash</v>
      </c>
      <c r="D704" s="27" t="str">
        <v>Lead</v>
      </c>
      <c r="E704" s="27" t="str">
        <v>Brian Otieno</v>
      </c>
      <c r="F704" s="27" t="str">
        <v>yetundediallo@chippercash.ng</v>
      </c>
      <c r="G704" s="27" t="str">
        <v>Valid</v>
      </c>
      <c r="H704" s="27" t="str">
        <v>+31 191 303 139</v>
      </c>
      <c r="I704" s="27" t="str">
        <v>Valid</v>
      </c>
      <c r="J704" s="27" t="str">
        <v>Complete</v>
      </c>
      <c r="K704" s="27" t="str">
        <v>Yes</v>
      </c>
      <c r="L704" s="27">
        <v>75</v>
      </c>
      <c r="M704" s="27" t="str">
        <v>Potential Duplicate</v>
      </c>
    </row>
    <row r="705" spans="1:13" x14ac:dyDescent="0.25">
      <c r="A705" s="27" t="str">
        <v>CUST-01823</v>
      </c>
      <c r="B705" s="27" t="str">
        <v>Ifeanyi Nwankwo</v>
      </c>
      <c r="C705" s="27" t="str">
        <v>Pulsesoft Gmbh</v>
      </c>
      <c r="D705" s="27" t="str">
        <v>Inactive</v>
      </c>
      <c r="E705" s="27" t="str">
        <v>Grace Mensah</v>
      </c>
      <c r="F705" s="27" t="str">
        <v>ifeanyinwankwo@yahoo.com</v>
      </c>
      <c r="G705" s="27" t="str">
        <v>Valid</v>
      </c>
      <c r="H705" s="27" t="str">
        <v>+234 332 006 119</v>
      </c>
      <c r="I705" s="27" t="str">
        <v>Valid</v>
      </c>
      <c r="J705" s="27" t="str">
        <v>Complete</v>
      </c>
      <c r="K705" s="27" t="str">
        <v>Yes</v>
      </c>
      <c r="L705" s="27">
        <v>75</v>
      </c>
      <c r="M705" s="27" t="str">
        <v>Potential Duplicate</v>
      </c>
    </row>
    <row r="706" spans="1:13" x14ac:dyDescent="0.25">
      <c r="A706" s="27" t="str">
        <v>CUST-04385</v>
      </c>
      <c r="B706" s="27" t="str">
        <v>Musa Ogundimu</v>
      </c>
      <c r="C706" s="27" t="str">
        <v>Konga</v>
      </c>
      <c r="D706" s="27" t="str">
        <v>Opportunity</v>
      </c>
      <c r="E706" s="27" t="str">
        <v>Michael Bello</v>
      </c>
      <c r="F706" s="27" t="str">
        <v>musa.ogundimu@gmail.com</v>
      </c>
      <c r="G706" s="27" t="str">
        <v>Valid</v>
      </c>
      <c r="H706" s="27" t="str">
        <v>+44-154-959328</v>
      </c>
      <c r="I706" s="27" t="str">
        <v>Valid</v>
      </c>
      <c r="J706" s="27" t="str">
        <v>Complete</v>
      </c>
      <c r="K706" s="27" t="str">
        <v>Yes</v>
      </c>
      <c r="L706" s="27">
        <v>75</v>
      </c>
      <c r="M706" s="27" t="str">
        <v>Potential Duplicate</v>
      </c>
    </row>
    <row r="707" spans="1:13" x14ac:dyDescent="0.25">
      <c r="A707" s="27" t="str">
        <v>CUST-03959</v>
      </c>
      <c r="B707" s="27" t="str">
        <v>Sophie Balogun</v>
      </c>
      <c r="C707" s="27" t="str">
        <v>Sparksolutions</v>
      </c>
      <c r="D707" s="27" t="str">
        <v>Customer</v>
      </c>
      <c r="E707" s="27" t="str">
        <v>James Carter</v>
      </c>
      <c r="F707" s="27" t="str">
        <v>sophie_balogun@hotmail.com</v>
      </c>
      <c r="G707" s="27" t="str">
        <v>Valid</v>
      </c>
      <c r="H707" s="27" t="str">
        <v>+234517928700</v>
      </c>
      <c r="I707" s="27" t="str">
        <v>Valid</v>
      </c>
      <c r="J707" s="27" t="str">
        <v>Complete</v>
      </c>
      <c r="K707" s="27" t="str">
        <v>Yes</v>
      </c>
      <c r="L707" s="27">
        <v>75</v>
      </c>
      <c r="M707" s="27" t="str">
        <v>Potential Duplicate</v>
      </c>
    </row>
    <row r="708" spans="1:13" x14ac:dyDescent="0.25">
      <c r="A708" s="27" t="str">
        <v>CUST-03573</v>
      </c>
      <c r="B708" s="27" t="str">
        <v>Kayode Adeyemi</v>
      </c>
      <c r="C708" s="27" t="str">
        <v>Primesolutions</v>
      </c>
      <c r="D708" s="27" t="str">
        <v>Lead</v>
      </c>
      <c r="E708" s="27" t="str">
        <v>Tola Adeniyi</v>
      </c>
      <c r="F708" s="27" t="str">
        <v>emily.asante@andela.co</v>
      </c>
      <c r="G708" s="27" t="str">
        <v>Valid</v>
      </c>
      <c r="H708" s="27" t="str">
        <v>+27-008-566556</v>
      </c>
      <c r="I708" s="27" t="str">
        <v>Valid</v>
      </c>
      <c r="J708" s="27" t="str">
        <v>Complete</v>
      </c>
      <c r="K708" s="27" t="str">
        <v>Yes</v>
      </c>
      <c r="L708" s="27">
        <v>75</v>
      </c>
      <c r="M708" s="27" t="str">
        <v>Potential Duplicate</v>
      </c>
    </row>
    <row r="709" spans="1:13" x14ac:dyDescent="0.25">
      <c r="A709" s="27" t="str">
        <v>CUST-03110</v>
      </c>
      <c r="B709" s="27" t="str">
        <v>Chidi Davies</v>
      </c>
      <c r="C709" s="27" t="str">
        <v>Gridtech</v>
      </c>
      <c r="D709" s="27" t="str">
        <v>Qualified</v>
      </c>
      <c r="E709" s="27" t="str">
        <v>Grace Mensah</v>
      </c>
      <c r="F709" s="27" t="str">
        <v>chididavies@outlook.com</v>
      </c>
      <c r="G709" s="27" t="str">
        <v>Valid</v>
      </c>
      <c r="H709" s="27" t="str">
        <v>0791225044</v>
      </c>
      <c r="I709" s="27" t="str">
        <v>Valid</v>
      </c>
      <c r="J709" s="27" t="str">
        <v>Complete</v>
      </c>
      <c r="K709" s="27" t="str">
        <v>Yes</v>
      </c>
      <c r="L709" s="27">
        <v>75</v>
      </c>
      <c r="M709" s="27" t="str">
        <v>Potential Duplicate</v>
      </c>
    </row>
    <row r="710" spans="1:13" x14ac:dyDescent="0.25">
      <c r="A710" s="27" t="str">
        <v>CUST-00520</v>
      </c>
      <c r="B710" s="27" t="str">
        <v>Wanjala Davies</v>
      </c>
      <c r="C710" s="27" t="str">
        <v>Orbitcapital Gmbh</v>
      </c>
      <c r="D710" s="27" t="str">
        <v>Customer</v>
      </c>
      <c r="E710" s="27" t="str">
        <v>James Carter</v>
      </c>
      <c r="F710" s="27" t="str">
        <v>nnamdi_brown@hotmail.com</v>
      </c>
      <c r="G710" s="27" t="str">
        <v>Valid</v>
      </c>
      <c r="H710" s="27" t="str">
        <v>+254 111 973 881</v>
      </c>
      <c r="I710" s="27" t="str">
        <v>Valid</v>
      </c>
      <c r="J710" s="27" t="str">
        <v>Complete</v>
      </c>
      <c r="K710" s="27" t="str">
        <v>Yes</v>
      </c>
      <c r="L710" s="27">
        <v>75</v>
      </c>
      <c r="M710" s="27" t="str">
        <v>Potential Duplicate</v>
      </c>
    </row>
    <row r="711" spans="1:13" x14ac:dyDescent="0.25">
      <c r="A711" s="27" t="str">
        <v>CUST-05001</v>
      </c>
      <c r="B711" s="27" t="str">
        <v>Wanjala Al-Farsi</v>
      </c>
      <c r="C711" s="27" t="str">
        <v>Wave</v>
      </c>
      <c r="D711" s="27" t="str">
        <v>Lead</v>
      </c>
      <c r="E711" s="27" t="str">
        <v>Michael Bello</v>
      </c>
      <c r="F711" s="27" t="str">
        <v>wanjala_al-farsi@gmail.com</v>
      </c>
      <c r="G711" s="27" t="str">
        <v>Valid</v>
      </c>
      <c r="H711" s="27" t="str">
        <v>+971 756 541 348</v>
      </c>
      <c r="I711" s="27" t="str">
        <v>Valid</v>
      </c>
      <c r="J711" s="27" t="str">
        <v>Complete</v>
      </c>
      <c r="K711" s="27" t="str">
        <v>Yes</v>
      </c>
      <c r="L711" s="27">
        <v>75</v>
      </c>
      <c r="M711" s="27" t="str">
        <v>Potential Duplicate</v>
      </c>
    </row>
    <row r="712" spans="1:13" x14ac:dyDescent="0.25">
      <c r="A712" s="27" t="str">
        <v>CUST-01162</v>
      </c>
      <c r="B712" s="27" t="str">
        <v>Ibrahim Oladele</v>
      </c>
      <c r="C712" s="27" t="str">
        <v>Orbitanalytics</v>
      </c>
      <c r="D712" s="27" t="str">
        <v>Customer</v>
      </c>
      <c r="E712" s="27" t="str">
        <v>Grace Mensah</v>
      </c>
      <c r="F712" s="27" t="str">
        <v>ibrahimoladele@gmail.com</v>
      </c>
      <c r="G712" s="27" t="str">
        <v>Valid</v>
      </c>
      <c r="H712" s="27" t="str">
        <v>0429002492</v>
      </c>
      <c r="I712" s="27" t="str">
        <v>Valid</v>
      </c>
      <c r="J712" s="27" t="str">
        <v>Complete</v>
      </c>
      <c r="K712" s="27" t="str">
        <v>Yes</v>
      </c>
      <c r="L712" s="27">
        <v>75</v>
      </c>
      <c r="M712" s="27" t="str">
        <v>Potential Duplicate</v>
      </c>
    </row>
    <row r="713" spans="1:13" x14ac:dyDescent="0.25">
      <c r="A713" s="27" t="str">
        <v>CUST-04818</v>
      </c>
      <c r="B713" s="27" t="str">
        <v>Matthew Lawal</v>
      </c>
      <c r="C713" s="27" t="str">
        <v>Leadpay Inc</v>
      </c>
      <c r="D713" s="27" t="str">
        <v>Lead</v>
      </c>
      <c r="E713" s="27" t="str">
        <v>Grace Mensah</v>
      </c>
      <c r="F713" s="27" t="str">
        <v>nnekajones@outlook.com</v>
      </c>
      <c r="G713" s="27" t="str">
        <v>Valid</v>
      </c>
      <c r="H713" s="27" t="str">
        <v>+44-081-008868</v>
      </c>
      <c r="I713" s="27" t="str">
        <v>Valid</v>
      </c>
      <c r="J713" s="27" t="str">
        <v>Complete</v>
      </c>
      <c r="K713" s="27" t="str">
        <v>Yes</v>
      </c>
      <c r="L713" s="27">
        <v>75</v>
      </c>
      <c r="M713" s="27" t="str">
        <v>Potential Duplicate</v>
      </c>
    </row>
    <row r="714" spans="1:13" x14ac:dyDescent="0.25">
      <c r="A714" s="27" t="str">
        <v>CUST-00666</v>
      </c>
      <c r="B714" s="27" t="str">
        <v>Uche Adewale</v>
      </c>
      <c r="C714" s="27" t="str">
        <v>Carbon</v>
      </c>
      <c r="D714" s="27" t="str">
        <v>Inactive</v>
      </c>
      <c r="E714" s="27" t="str">
        <v>Brian Otieno</v>
      </c>
      <c r="F714" s="27" t="str">
        <v>uche.adewale@carbon.io</v>
      </c>
      <c r="G714" s="27" t="str">
        <v>Valid</v>
      </c>
      <c r="H714" s="27" t="str">
        <v>+27 094 065 658</v>
      </c>
      <c r="I714" s="27" t="str">
        <v>Valid</v>
      </c>
      <c r="J714" s="27" t="str">
        <v>Complete</v>
      </c>
      <c r="K714" s="27" t="str">
        <v>Yes</v>
      </c>
      <c r="L714" s="27">
        <v>75</v>
      </c>
      <c r="M714" s="27" t="str">
        <v>Potential Duplicate</v>
      </c>
    </row>
    <row r="715" spans="1:13" x14ac:dyDescent="0.25">
      <c r="A715" s="27" t="str">
        <v>CUST-00911</v>
      </c>
      <c r="B715" s="27" t="str">
        <v>Yusuf Diallo</v>
      </c>
      <c r="C715" s="27" t="str">
        <v>Vaultdigital Ltd</v>
      </c>
      <c r="D715" s="27" t="str">
        <v>Lead</v>
      </c>
      <c r="E715" s="27" t="str">
        <v>James Carter</v>
      </c>
      <c r="F715" s="27" t="str">
        <v>chizoba_wilson@yahoo.com</v>
      </c>
      <c r="G715" s="27" t="str">
        <v>Valid</v>
      </c>
      <c r="H715" s="27" t="str">
        <v>+971 622 644 180</v>
      </c>
      <c r="I715" s="27" t="str">
        <v>Valid</v>
      </c>
      <c r="J715" s="27" t="str">
        <v>Complete</v>
      </c>
      <c r="K715" s="27" t="str">
        <v>Yes</v>
      </c>
      <c r="L715" s="27">
        <v>75</v>
      </c>
      <c r="M715" s="27" t="str">
        <v>Potential Duplicate</v>
      </c>
    </row>
    <row r="716" spans="1:13" x14ac:dyDescent="0.25">
      <c r="A716" s="27" t="str">
        <v>CUST-04364</v>
      </c>
      <c r="B716" s="27" t="str">
        <v>Noah Nwachukwu</v>
      </c>
      <c r="C716" s="27" t="str">
        <v>Orbitcapital Ltd</v>
      </c>
      <c r="D716" s="27" t="str">
        <v>Prospect</v>
      </c>
      <c r="E716" s="27" t="str">
        <v>Victor Okeke</v>
      </c>
      <c r="F716" s="27" t="str">
        <v>noah_nwachukwu@hotmail.com</v>
      </c>
      <c r="G716" s="27" t="str">
        <v>Valid</v>
      </c>
      <c r="H716" s="27" t="str">
        <v>+1472925791</v>
      </c>
      <c r="I716" s="27" t="str">
        <v>Valid</v>
      </c>
      <c r="J716" s="27" t="str">
        <v>Complete</v>
      </c>
      <c r="K716" s="27" t="str">
        <v>Yes</v>
      </c>
      <c r="L716" s="27">
        <v>75</v>
      </c>
      <c r="M716" s="27" t="str">
        <v>Potential Duplicate</v>
      </c>
    </row>
    <row r="717" spans="1:13" x14ac:dyDescent="0.25">
      <c r="A717" s="27" t="str">
        <v>CUST-01372</v>
      </c>
      <c r="B717" s="27" t="str">
        <v>Tariq Jones</v>
      </c>
      <c r="C717" s="27" t="str">
        <v>Apexanalytics</v>
      </c>
      <c r="D717" s="27" t="str">
        <v>Qualified</v>
      </c>
      <c r="E717" s="27" t="str">
        <v>Kemi Balogun</v>
      </c>
      <c r="F717" s="27" t="str">
        <v>tariq.jones@outlook.com</v>
      </c>
      <c r="G717" s="27" t="str">
        <v>Valid</v>
      </c>
      <c r="H717" s="27" t="str">
        <v>+44-111-892886</v>
      </c>
      <c r="I717" s="27" t="str">
        <v>Valid</v>
      </c>
      <c r="J717" s="27" t="str">
        <v>Complete</v>
      </c>
      <c r="K717" s="27" t="str">
        <v>Yes</v>
      </c>
      <c r="L717" s="27">
        <v>75</v>
      </c>
      <c r="M717" s="27" t="str">
        <v>Potential Duplicate</v>
      </c>
    </row>
    <row r="718" spans="1:13" x14ac:dyDescent="0.25">
      <c r="A718" s="27" t="str">
        <v>CUST-01471</v>
      </c>
      <c r="B718" s="27" t="str">
        <v>Kamau Okafor</v>
      </c>
      <c r="C718" s="27" t="str">
        <v>Konga</v>
      </c>
      <c r="D718" s="27" t="str">
        <v>Qualified</v>
      </c>
      <c r="E718" s="27" t="str">
        <v>Kemi Balogun</v>
      </c>
      <c r="F718" s="27" t="str">
        <v>kamau.okafor@outlook.com</v>
      </c>
      <c r="G718" s="27" t="str">
        <v>Valid</v>
      </c>
      <c r="H718" s="27" t="str">
        <v>+49 320 086 586</v>
      </c>
      <c r="I718" s="27" t="str">
        <v>Valid</v>
      </c>
      <c r="J718" s="27" t="str">
        <v>Complete</v>
      </c>
      <c r="K718" s="27" t="str">
        <v>Yes</v>
      </c>
      <c r="L718" s="27">
        <v>75</v>
      </c>
      <c r="M718" s="27" t="str">
        <v>Potential Duplicate</v>
      </c>
    </row>
    <row r="719" spans="1:13" x14ac:dyDescent="0.25">
      <c r="A719" s="27" t="str">
        <v>CUST-04743</v>
      </c>
      <c r="B719" s="27" t="str">
        <v>Aliyu Ugwu</v>
      </c>
      <c r="C719" s="27" t="str">
        <v>Zendigital Plc</v>
      </c>
      <c r="D719" s="27" t="str">
        <v>Customer</v>
      </c>
      <c r="E719" s="27" t="str">
        <v>Aisha Mohammed</v>
      </c>
      <c r="F719" s="27" t="str">
        <v>aliyuugwu@yahoo.com</v>
      </c>
      <c r="G719" s="27" t="str">
        <v>Valid</v>
      </c>
      <c r="H719" s="27" t="str">
        <v>+234-614-141748</v>
      </c>
      <c r="I719" s="27" t="str">
        <v>Valid</v>
      </c>
      <c r="J719" s="27" t="str">
        <v>Complete</v>
      </c>
      <c r="K719" s="27" t="str">
        <v>Yes</v>
      </c>
      <c r="L719" s="27">
        <v>75</v>
      </c>
      <c r="M719" s="27" t="str">
        <v>Potential Duplicate</v>
      </c>
    </row>
    <row r="720" spans="1:13" x14ac:dyDescent="0.25">
      <c r="A720" s="27" t="str">
        <v>CUST-03345</v>
      </c>
      <c r="B720" s="27" t="str">
        <v>Amina Balogun</v>
      </c>
      <c r="C720" s="27" t="str">
        <v>Fluxai Ltd</v>
      </c>
      <c r="D720" s="27" t="str">
        <v>Prospect</v>
      </c>
      <c r="E720" s="27" t="str">
        <v>Not Assigned</v>
      </c>
      <c r="F720" s="27" t="str">
        <v>aminabalogun@fluxailtd.io</v>
      </c>
      <c r="G720" s="27" t="str">
        <v>Valid</v>
      </c>
      <c r="H720" s="27" t="str">
        <v>+49968390147</v>
      </c>
      <c r="I720" s="27" t="str">
        <v>Valid</v>
      </c>
      <c r="J720" s="27" t="str">
        <v>Complete</v>
      </c>
      <c r="K720" s="27" t="str">
        <v>Yes</v>
      </c>
      <c r="L720" s="27">
        <v>75</v>
      </c>
      <c r="M720" s="27" t="str">
        <v>Potential Duplicate</v>
      </c>
    </row>
    <row r="721" spans="1:13" x14ac:dyDescent="0.25">
      <c r="A721" s="27" t="str">
        <v>CUST-02290</v>
      </c>
      <c r="B721" s="27" t="str">
        <v>Thomas Khan</v>
      </c>
      <c r="C721" s="27" t="str">
        <v>Cowrywise</v>
      </c>
      <c r="D721" s="27" t="str">
        <v>Customer</v>
      </c>
      <c r="E721" s="27" t="str">
        <v>Aisha Mohammed</v>
      </c>
      <c r="F721" s="27" t="str">
        <v>andrew_okonkwo@yahoo.com</v>
      </c>
      <c r="G721" s="27" t="str">
        <v>Valid</v>
      </c>
      <c r="H721" s="27" t="str">
        <v>+44-328-006556</v>
      </c>
      <c r="I721" s="27" t="str">
        <v>Valid</v>
      </c>
      <c r="J721" s="27" t="str">
        <v>Complete</v>
      </c>
      <c r="K721" s="27" t="str">
        <v>Yes</v>
      </c>
      <c r="L721" s="27">
        <v>75</v>
      </c>
      <c r="M721" s="27" t="str">
        <v>Potential Duplicate</v>
      </c>
    </row>
    <row r="722" spans="1:13" x14ac:dyDescent="0.25">
      <c r="A722" s="27" t="str">
        <v>CUST-05045</v>
      </c>
      <c r="B722" s="27" t="str">
        <v>Kemi Mwangi</v>
      </c>
      <c r="C722" s="27" t="str">
        <v>Zencapital Inc</v>
      </c>
      <c r="D722" s="27" t="str">
        <v>Lead</v>
      </c>
      <c r="E722" s="27" t="str">
        <v>Sandra Eze</v>
      </c>
      <c r="F722" s="27" t="str">
        <v>kemimwangi@zencapitalinc.co</v>
      </c>
      <c r="G722" s="27" t="str">
        <v>Valid</v>
      </c>
      <c r="H722" s="27" t="str">
        <v>+971 465 342 542</v>
      </c>
      <c r="I722" s="27" t="str">
        <v>Valid</v>
      </c>
      <c r="J722" s="27" t="str">
        <v>Complete</v>
      </c>
      <c r="K722" s="27" t="str">
        <v>Yes</v>
      </c>
      <c r="L722" s="27">
        <v>75</v>
      </c>
      <c r="M722" s="27" t="str">
        <v>Potential Duplicate</v>
      </c>
    </row>
    <row r="723" spans="1:13" x14ac:dyDescent="0.25">
      <c r="A723" s="27" t="str">
        <v>CUST-00775</v>
      </c>
      <c r="B723" s="27" t="str">
        <v>Wanjala Al-Farsi</v>
      </c>
      <c r="C723" s="27" t="str">
        <v>Wave</v>
      </c>
      <c r="D723" s="27" t="str">
        <v>Lead</v>
      </c>
      <c r="E723" s="27" t="str">
        <v>Michael Bello</v>
      </c>
      <c r="F723" s="27" t="str">
        <v>wanjala_al-farsi@gmail.com</v>
      </c>
      <c r="G723" s="27" t="str">
        <v>Valid</v>
      </c>
      <c r="H723" s="27" t="str">
        <v>+971099165081</v>
      </c>
      <c r="I723" s="27" t="str">
        <v>Valid</v>
      </c>
      <c r="J723" s="27" t="str">
        <v>Complete</v>
      </c>
      <c r="K723" s="27" t="str">
        <v>Yes</v>
      </c>
      <c r="L723" s="27">
        <v>75</v>
      </c>
      <c r="M723" s="27" t="str">
        <v>Potential Duplicate</v>
      </c>
    </row>
    <row r="724" spans="1:13" x14ac:dyDescent="0.25">
      <c r="A724" s="27" t="str">
        <v>CUST-03444</v>
      </c>
      <c r="B724" s="27" t="str">
        <v>Ahmed Okafor</v>
      </c>
      <c r="C724" s="27" t="str">
        <v>Apexnetworks</v>
      </c>
      <c r="D724" s="27" t="str">
        <v>Lead</v>
      </c>
      <c r="E724" s="27" t="str">
        <v>Daniel Olatunji</v>
      </c>
      <c r="F724" s="27" t="str">
        <v>ahmed.okafor@apexnetworks.ng</v>
      </c>
      <c r="G724" s="27" t="str">
        <v>Valid</v>
      </c>
      <c r="H724" s="27" t="str">
        <v>+44157368507</v>
      </c>
      <c r="I724" s="27" t="str">
        <v>Valid</v>
      </c>
      <c r="J724" s="27" t="str">
        <v>Complete</v>
      </c>
      <c r="K724" s="27" t="str">
        <v>Yes</v>
      </c>
      <c r="L724" s="27">
        <v>75</v>
      </c>
      <c r="M724" s="27" t="str">
        <v>Potential Duplicate</v>
      </c>
    </row>
    <row r="725" spans="1:13" x14ac:dyDescent="0.25">
      <c r="A725" s="27" t="str">
        <v>CUST-04386</v>
      </c>
      <c r="B725" s="27" t="str">
        <v>Fatuma Oladipo</v>
      </c>
      <c r="C725" s="27" t="str">
        <v>Leadcommerce</v>
      </c>
      <c r="D725" s="27" t="str">
        <v>Customer</v>
      </c>
      <c r="E725" s="27" t="str">
        <v>Kemi Balogun</v>
      </c>
      <c r="F725" s="27" t="str">
        <v>fatuma.oladipo@gmail.com</v>
      </c>
      <c r="G725" s="27" t="str">
        <v>Valid</v>
      </c>
      <c r="H725" s="27" t="str">
        <v>+234 787 692 942</v>
      </c>
      <c r="I725" s="27" t="str">
        <v>Valid</v>
      </c>
      <c r="J725" s="27" t="str">
        <v>Complete</v>
      </c>
      <c r="K725" s="27" t="str">
        <v>Yes</v>
      </c>
      <c r="L725" s="27">
        <v>75</v>
      </c>
      <c r="M725" s="27" t="str">
        <v>Potential Duplicate</v>
      </c>
    </row>
    <row r="726" spans="1:13" x14ac:dyDescent="0.25">
      <c r="A726" s="27" t="str">
        <v>CUST-01236</v>
      </c>
      <c r="B726" s="27" t="str">
        <v>Kayode Eze</v>
      </c>
      <c r="C726" s="27" t="str">
        <v>Chipper Cash</v>
      </c>
      <c r="D726" s="27" t="str">
        <v>Opportunity</v>
      </c>
      <c r="E726" s="27" t="str">
        <v>Victor Okeke</v>
      </c>
      <c r="F726" s="27" t="str">
        <v>kayodeeze@hotmail.com</v>
      </c>
      <c r="G726" s="27" t="str">
        <v>Valid</v>
      </c>
      <c r="H726" s="27" t="str">
        <v>0152831197</v>
      </c>
      <c r="I726" s="27" t="str">
        <v>Valid</v>
      </c>
      <c r="J726" s="27" t="str">
        <v>Complete</v>
      </c>
      <c r="K726" s="27" t="str">
        <v>Yes</v>
      </c>
      <c r="L726" s="27">
        <v>75</v>
      </c>
      <c r="M726" s="27" t="str">
        <v>Potential Duplicate</v>
      </c>
    </row>
    <row r="727" spans="1:13" x14ac:dyDescent="0.25">
      <c r="A727" s="27" t="str">
        <v>CUST-02817</v>
      </c>
      <c r="B727" s="27" t="str">
        <v>Nnamdi Taylor</v>
      </c>
      <c r="C727" s="27" t="str">
        <v>Twiga Foods</v>
      </c>
      <c r="D727" s="27" t="str">
        <v>Lead</v>
      </c>
      <c r="E727" s="27" t="str">
        <v>Michael Bello</v>
      </c>
      <c r="F727" s="27" t="str">
        <v>nnamditaylor@gmail.com</v>
      </c>
      <c r="G727" s="27" t="str">
        <v>Valid</v>
      </c>
      <c r="H727" s="27" t="str">
        <v>0217149584</v>
      </c>
      <c r="I727" s="27" t="str">
        <v>Valid</v>
      </c>
      <c r="J727" s="27" t="str">
        <v>Complete</v>
      </c>
      <c r="K727" s="27" t="str">
        <v>Yes</v>
      </c>
      <c r="L727" s="27">
        <v>75</v>
      </c>
      <c r="M727" s="27" t="str">
        <v>Potential Duplicate</v>
      </c>
    </row>
    <row r="728" spans="1:13" x14ac:dyDescent="0.25">
      <c r="A728" s="27" t="str">
        <v>CUST-02319</v>
      </c>
      <c r="B728" s="27" t="str">
        <v>Chioma Botha</v>
      </c>
      <c r="C728" s="27" t="str">
        <v>Primelogic</v>
      </c>
      <c r="D728" s="27" t="str">
        <v>Lead</v>
      </c>
      <c r="E728" s="27" t="str">
        <v>Aisha Mohammed</v>
      </c>
      <c r="F728" s="27" t="str">
        <v>chiomabotha@primelogic.africa</v>
      </c>
      <c r="G728" s="27" t="str">
        <v>Valid</v>
      </c>
      <c r="H728" s="27" t="str">
        <v>+49-713-738849</v>
      </c>
      <c r="I728" s="27" t="str">
        <v>Valid</v>
      </c>
      <c r="J728" s="27" t="str">
        <v>Complete</v>
      </c>
      <c r="K728" s="27" t="str">
        <v>Yes</v>
      </c>
      <c r="L728" s="27">
        <v>75</v>
      </c>
      <c r="M728" s="27" t="str">
        <v>Potential Duplicate</v>
      </c>
    </row>
    <row r="729" spans="1:13" x14ac:dyDescent="0.25">
      <c r="A729" s="27" t="str">
        <v>CUST-00248</v>
      </c>
      <c r="B729" s="27" t="str">
        <v>Kelechi Otieno</v>
      </c>
      <c r="C729" s="27" t="str">
        <v>Vertexnetworks Inc</v>
      </c>
      <c r="D729" s="27" t="str">
        <v>Customer</v>
      </c>
      <c r="E729" s="27" t="str">
        <v>Sandra Eze</v>
      </c>
      <c r="F729" s="27" t="str">
        <v>kelechi.otieno@outlook.com</v>
      </c>
      <c r="G729" s="27" t="str">
        <v>Valid</v>
      </c>
      <c r="H729" s="27" t="str">
        <v>0685487099</v>
      </c>
      <c r="I729" s="27" t="str">
        <v>Valid</v>
      </c>
      <c r="J729" s="27" t="str">
        <v>Complete</v>
      </c>
      <c r="K729" s="27" t="str">
        <v>Yes</v>
      </c>
      <c r="L729" s="27">
        <v>75</v>
      </c>
      <c r="M729" s="27" t="str">
        <v>Potential Duplicate</v>
      </c>
    </row>
    <row r="730" spans="1:13" x14ac:dyDescent="0.25">
      <c r="A730" s="27" t="str">
        <v>CUST-02246</v>
      </c>
      <c r="B730" s="27" t="str">
        <v>Ahmed Diallo</v>
      </c>
      <c r="C730" s="27" t="str">
        <v>Wave</v>
      </c>
      <c r="D730" s="27" t="str">
        <v>Customer</v>
      </c>
      <c r="E730" s="27" t="str">
        <v>Kemi Balogun</v>
      </c>
      <c r="F730" s="27" t="str">
        <v>ahmed.diallo@wave.ng</v>
      </c>
      <c r="G730" s="27" t="str">
        <v>Valid</v>
      </c>
      <c r="H730" s="27" t="str">
        <v>+1 169 500 540</v>
      </c>
      <c r="I730" s="27" t="str">
        <v>Valid</v>
      </c>
      <c r="J730" s="27" t="str">
        <v>Complete</v>
      </c>
      <c r="K730" s="27" t="str">
        <v>Yes</v>
      </c>
      <c r="L730" s="27">
        <v>75</v>
      </c>
      <c r="M730" s="27" t="str">
        <v>Potential Duplicate</v>
      </c>
    </row>
    <row r="731" spans="1:13" x14ac:dyDescent="0.25">
      <c r="A731" s="27" t="str">
        <v>CUST-05060</v>
      </c>
      <c r="B731" s="27" t="str">
        <v>Kunle Anyanwu</v>
      </c>
      <c r="C731" s="27" t="str">
        <v>Orbitanalytics</v>
      </c>
      <c r="D731" s="27" t="str">
        <v>Prospect</v>
      </c>
      <c r="E731" s="27" t="str">
        <v>Aisha Mohammed</v>
      </c>
      <c r="F731" s="27" t="str">
        <v>kunleanyanwu@hotmail.com</v>
      </c>
      <c r="G731" s="27" t="str">
        <v>Valid</v>
      </c>
      <c r="H731" s="27" t="str">
        <v>0634058290</v>
      </c>
      <c r="I731" s="27" t="str">
        <v>Valid</v>
      </c>
      <c r="J731" s="27" t="str">
        <v>Complete</v>
      </c>
      <c r="K731" s="27" t="str">
        <v>Yes</v>
      </c>
      <c r="L731" s="27">
        <v>75</v>
      </c>
      <c r="M731" s="27" t="str">
        <v>Potential Duplicate</v>
      </c>
    </row>
    <row r="732" spans="1:13" x14ac:dyDescent="0.25">
      <c r="A732" s="27" t="str">
        <v>CUST-01319</v>
      </c>
      <c r="B732" s="27" t="str">
        <v>Nneka Idris</v>
      </c>
      <c r="C732" s="27" t="str">
        <v>Jumia</v>
      </c>
      <c r="D732" s="27" t="str">
        <v>Inactive</v>
      </c>
      <c r="E732" s="27" t="str">
        <v>Daniel Olatunji</v>
      </c>
      <c r="F732" s="27" t="str">
        <v>nneka.idris@outlook.com</v>
      </c>
      <c r="G732" s="27" t="str">
        <v>Valid</v>
      </c>
      <c r="H732" s="27" t="str">
        <v>+254 557 247 721</v>
      </c>
      <c r="I732" s="27" t="str">
        <v>Valid</v>
      </c>
      <c r="J732" s="27" t="str">
        <v>Complete</v>
      </c>
      <c r="K732" s="27" t="str">
        <v>Yes</v>
      </c>
      <c r="L732" s="27">
        <v>75</v>
      </c>
      <c r="M732" s="27" t="str">
        <v>Potential Duplicate</v>
      </c>
    </row>
    <row r="733" spans="1:13" x14ac:dyDescent="0.25">
      <c r="A733" s="27" t="str">
        <v>CUST-04153</v>
      </c>
      <c r="B733" s="27" t="str">
        <v>Simi Adeleke</v>
      </c>
      <c r="C733" s="27" t="str">
        <v>Andela</v>
      </c>
      <c r="D733" s="27" t="str">
        <v>Customer</v>
      </c>
      <c r="E733" s="27" t="str">
        <v>Victor Okeke</v>
      </c>
      <c r="F733" s="27" t="str">
        <v>simiadeleke@gmail.com</v>
      </c>
      <c r="G733" s="27" t="str">
        <v>Valid</v>
      </c>
      <c r="H733" s="27" t="str">
        <v>+353495620866</v>
      </c>
      <c r="I733" s="27" t="str">
        <v>Valid</v>
      </c>
      <c r="J733" s="27" t="str">
        <v>Complete</v>
      </c>
      <c r="K733" s="27" t="str">
        <v>Yes</v>
      </c>
      <c r="L733" s="27">
        <v>75</v>
      </c>
      <c r="M733" s="27" t="str">
        <v>Potential Duplicate</v>
      </c>
    </row>
    <row r="734" spans="1:13" x14ac:dyDescent="0.25">
      <c r="A734" s="27" t="str">
        <v>CUST-04981</v>
      </c>
      <c r="B734" s="27" t="str">
        <v>Emeka Eze</v>
      </c>
      <c r="C734" s="27" t="str">
        <v>Kuda</v>
      </c>
      <c r="D734" s="27" t="str">
        <v>Customer</v>
      </c>
      <c r="E734" s="27" t="str">
        <v>Sandra Eze</v>
      </c>
      <c r="F734" s="27" t="str">
        <v>emeka_eze@outlook.com</v>
      </c>
      <c r="G734" s="27" t="str">
        <v>Valid</v>
      </c>
      <c r="H734" s="27" t="str">
        <v>+254161692845</v>
      </c>
      <c r="I734" s="27" t="str">
        <v>Valid</v>
      </c>
      <c r="J734" s="27" t="str">
        <v>Complete</v>
      </c>
      <c r="K734" s="27" t="str">
        <v>Yes</v>
      </c>
      <c r="L734" s="27">
        <v>75</v>
      </c>
      <c r="M734" s="27" t="str">
        <v>Potential Duplicate</v>
      </c>
    </row>
    <row r="735" spans="1:13" x14ac:dyDescent="0.25">
      <c r="A735" s="27" t="str">
        <v>CUST-01102</v>
      </c>
      <c r="B735" s="27" t="str">
        <v>Kibet Hassan</v>
      </c>
      <c r="C735" s="27" t="str">
        <v>Novaworks</v>
      </c>
      <c r="D735" s="27" t="str">
        <v>Prospect</v>
      </c>
      <c r="E735" s="27" t="str">
        <v>Daniel Olatunji</v>
      </c>
      <c r="F735" s="27" t="str">
        <v>aishaugwu@outlook.com</v>
      </c>
      <c r="G735" s="27" t="str">
        <v>Valid</v>
      </c>
      <c r="H735" s="27" t="str">
        <v>0715104136</v>
      </c>
      <c r="I735" s="27" t="str">
        <v>Valid</v>
      </c>
      <c r="J735" s="27" t="str">
        <v>Complete</v>
      </c>
      <c r="K735" s="27" t="str">
        <v>Yes</v>
      </c>
      <c r="L735" s="27">
        <v>75</v>
      </c>
      <c r="M735" s="27" t="str">
        <v>Potential Duplicate</v>
      </c>
    </row>
    <row r="736" spans="1:13" x14ac:dyDescent="0.25">
      <c r="A736" s="27" t="str">
        <v>CUST-04816</v>
      </c>
      <c r="B736" s="27" t="str">
        <v>Adaora Brown</v>
      </c>
      <c r="C736" s="27" t="str">
        <v>Stackai Ltd</v>
      </c>
      <c r="D736" s="27" t="str">
        <v>Opportunity</v>
      </c>
      <c r="E736" s="27" t="str">
        <v>Daniel Olatunji</v>
      </c>
      <c r="F736" s="27" t="str">
        <v>adaorabrown@gmail.com</v>
      </c>
      <c r="G736" s="27" t="str">
        <v>Valid</v>
      </c>
      <c r="H736" s="27" t="str">
        <v>0983979196</v>
      </c>
      <c r="I736" s="27" t="str">
        <v>Valid</v>
      </c>
      <c r="J736" s="27" t="str">
        <v>Complete</v>
      </c>
      <c r="K736" s="27" t="str">
        <v>Yes</v>
      </c>
      <c r="L736" s="27">
        <v>75</v>
      </c>
      <c r="M736" s="27" t="str">
        <v>Potential Duplicate</v>
      </c>
    </row>
    <row r="737" spans="1:13" x14ac:dyDescent="0.25">
      <c r="A737" s="27" t="str">
        <v>CUST-00944</v>
      </c>
      <c r="B737" s="27" t="str">
        <v>Lawal Al-Farsi</v>
      </c>
      <c r="C737" s="27" t="str">
        <v>Fluxsystems Ltd</v>
      </c>
      <c r="D737" s="27" t="str">
        <v>Opportunity</v>
      </c>
      <c r="E737" s="27" t="str">
        <v>Brian Otieno</v>
      </c>
      <c r="F737" s="27" t="str">
        <v>ngozi.ugwu@stackworks.io</v>
      </c>
      <c r="G737" s="27" t="str">
        <v>Valid</v>
      </c>
      <c r="H737" s="27" t="str">
        <v>+353324913943</v>
      </c>
      <c r="I737" s="27" t="str">
        <v>Valid</v>
      </c>
      <c r="J737" s="27" t="str">
        <v>Complete</v>
      </c>
      <c r="K737" s="27" t="str">
        <v>Yes</v>
      </c>
      <c r="L737" s="27">
        <v>75</v>
      </c>
      <c r="M737" s="27" t="str">
        <v>Potential Duplicate</v>
      </c>
    </row>
    <row r="738" spans="1:13" x14ac:dyDescent="0.25">
      <c r="A738" s="27" t="str">
        <v>CUST-04665</v>
      </c>
      <c r="B738" s="27" t="str">
        <v>Emeka Naidoo</v>
      </c>
      <c r="C738" s="27" t="str">
        <v>Cowrywise</v>
      </c>
      <c r="D738" s="27" t="str">
        <v>Lead</v>
      </c>
      <c r="E738" s="27" t="str">
        <v>Daniel Olatunji</v>
      </c>
      <c r="F738" s="27" t="str">
        <v>emily.patel@hotmail.com</v>
      </c>
      <c r="G738" s="27" t="str">
        <v>Valid</v>
      </c>
      <c r="H738" s="27" t="str">
        <v>+1-076-168832</v>
      </c>
      <c r="I738" s="27" t="str">
        <v>Valid</v>
      </c>
      <c r="J738" s="27" t="str">
        <v>Complete</v>
      </c>
      <c r="K738" s="27" t="str">
        <v>Yes</v>
      </c>
      <c r="L738" s="27">
        <v>75</v>
      </c>
      <c r="M738" s="27" t="str">
        <v>Potential Duplicate</v>
      </c>
    </row>
    <row r="739" spans="1:13" x14ac:dyDescent="0.25">
      <c r="A739" s="27" t="str">
        <v>CUST-04187</v>
      </c>
      <c r="B739" s="27" t="str">
        <v>Chidi Traore</v>
      </c>
      <c r="C739" s="27" t="str">
        <v>Fluxdigital</v>
      </c>
      <c r="D739" s="27" t="str">
        <v>Lead</v>
      </c>
      <c r="E739" s="27" t="str">
        <v>Daniel Olatunji</v>
      </c>
      <c r="F739" s="27" t="str">
        <v>chidi_traore@fluxdigital.com</v>
      </c>
      <c r="G739" s="27" t="str">
        <v>Valid</v>
      </c>
      <c r="H739" s="27" t="str">
        <v>+234235070897</v>
      </c>
      <c r="I739" s="27" t="str">
        <v>Valid</v>
      </c>
      <c r="J739" s="27" t="str">
        <v>Complete</v>
      </c>
      <c r="K739" s="27" t="str">
        <v>Yes</v>
      </c>
      <c r="L739" s="27">
        <v>75</v>
      </c>
      <c r="M739" s="27" t="str">
        <v>Potential Duplicate</v>
      </c>
    </row>
    <row r="740" spans="1:13" x14ac:dyDescent="0.25">
      <c r="A740" s="27" t="str">
        <v>CUST-03975</v>
      </c>
      <c r="B740" s="27" t="str">
        <v>Nnamdi Onyeka</v>
      </c>
      <c r="C740" s="27" t="str">
        <v>Moniepoint</v>
      </c>
      <c r="D740" s="27" t="str">
        <v>Lead</v>
      </c>
      <c r="E740" s="27" t="str">
        <v>Grace Mensah</v>
      </c>
      <c r="F740" s="27" t="str">
        <v>nnamdi_onyeka@yahoo.com</v>
      </c>
      <c r="G740" s="27" t="str">
        <v>Valid</v>
      </c>
      <c r="H740" s="27" t="str">
        <v>+234-575-014021</v>
      </c>
      <c r="I740" s="27" t="str">
        <v>Valid</v>
      </c>
      <c r="J740" s="27" t="str">
        <v>Complete</v>
      </c>
      <c r="K740" s="27" t="str">
        <v>Yes</v>
      </c>
      <c r="L740" s="27">
        <v>75</v>
      </c>
      <c r="M740" s="27" t="str">
        <v>Potential Duplicate</v>
      </c>
    </row>
    <row r="741" spans="1:13" x14ac:dyDescent="0.25">
      <c r="A741" s="27" t="str">
        <v>CUST-04942</v>
      </c>
      <c r="B741" s="27" t="str">
        <v>Wanjala Van Der Merwe</v>
      </c>
      <c r="C741" s="27" t="str">
        <v>Jumia</v>
      </c>
      <c r="D741" s="27" t="str">
        <v>Customer</v>
      </c>
      <c r="E741" s="27" t="str">
        <v>Victor Okeke</v>
      </c>
      <c r="F741" s="27" t="str">
        <v>bello_adeleke@gmail.com</v>
      </c>
      <c r="G741" s="27" t="str">
        <v>Valid</v>
      </c>
      <c r="H741" s="27" t="str">
        <v>0312809890</v>
      </c>
      <c r="I741" s="27" t="str">
        <v>Valid</v>
      </c>
      <c r="J741" s="27" t="str">
        <v>Complete</v>
      </c>
      <c r="K741" s="27" t="str">
        <v>Yes</v>
      </c>
      <c r="L741" s="27">
        <v>75</v>
      </c>
      <c r="M741" s="27" t="str">
        <v>Potential Duplicate</v>
      </c>
    </row>
    <row r="742" spans="1:13" x14ac:dyDescent="0.25">
      <c r="A742" s="27" t="str">
        <v>CUST-04846</v>
      </c>
      <c r="B742" s="27" t="str">
        <v>Amina Diallo</v>
      </c>
      <c r="C742" s="27" t="str">
        <v>Leadlabs</v>
      </c>
      <c r="D742" s="27" t="str">
        <v>Prospect</v>
      </c>
      <c r="E742" s="27" t="str">
        <v>Aisha Mohammed</v>
      </c>
      <c r="F742" s="27" t="str">
        <v>amina_diallo@outlook.com</v>
      </c>
      <c r="G742" s="27" t="str">
        <v>Valid</v>
      </c>
      <c r="H742" s="27" t="str">
        <v>+234 318 291 313</v>
      </c>
      <c r="I742" s="27" t="str">
        <v>Valid</v>
      </c>
      <c r="J742" s="27" t="str">
        <v>Complete</v>
      </c>
      <c r="K742" s="27" t="str">
        <v>Yes</v>
      </c>
      <c r="L742" s="27">
        <v>75</v>
      </c>
      <c r="M742" s="27" t="str">
        <v>Potential Duplicate</v>
      </c>
    </row>
    <row r="743" spans="1:13" x14ac:dyDescent="0.25">
      <c r="A743" s="27" t="str">
        <v>CUST-04408</v>
      </c>
      <c r="B743" s="27" t="str">
        <v>Musa Adeleke</v>
      </c>
      <c r="C743" s="27" t="str">
        <v>Jumia</v>
      </c>
      <c r="D743" s="27" t="str">
        <v>Customer</v>
      </c>
      <c r="E743" s="27" t="str">
        <v>Tola Adeniyi</v>
      </c>
      <c r="F743" s="27" t="str">
        <v>obinna.adebayo@outlook.com</v>
      </c>
      <c r="G743" s="27" t="str">
        <v>Valid</v>
      </c>
      <c r="H743" s="27" t="str">
        <v>+234-225-169961</v>
      </c>
      <c r="I743" s="27" t="str">
        <v>Valid</v>
      </c>
      <c r="J743" s="27" t="str">
        <v>Complete</v>
      </c>
      <c r="K743" s="27" t="str">
        <v>Yes</v>
      </c>
      <c r="L743" s="27">
        <v>75</v>
      </c>
      <c r="M743" s="27" t="str">
        <v>Potential Duplicate</v>
      </c>
    </row>
    <row r="744" spans="1:13" x14ac:dyDescent="0.25">
      <c r="A744" s="27" t="str">
        <v>CUST-02204</v>
      </c>
      <c r="B744" s="27" t="str">
        <v>Grace Khan</v>
      </c>
      <c r="C744" s="27" t="str">
        <v>Datalogistics Plc</v>
      </c>
      <c r="D744" s="27" t="str">
        <v>Prospect</v>
      </c>
      <c r="E744" s="27" t="str">
        <v>Aisha Mohammed</v>
      </c>
      <c r="F744" s="27" t="str">
        <v>grace.khan@gmail.com</v>
      </c>
      <c r="G744" s="27" t="str">
        <v>Valid</v>
      </c>
      <c r="H744" s="27" t="str">
        <v>0024159844</v>
      </c>
      <c r="I744" s="27" t="str">
        <v>Valid</v>
      </c>
      <c r="J744" s="27" t="str">
        <v>Complete</v>
      </c>
      <c r="K744" s="27" t="str">
        <v>Yes</v>
      </c>
      <c r="L744" s="27">
        <v>75</v>
      </c>
      <c r="M744" s="27" t="str">
        <v>Potential Duplicate</v>
      </c>
    </row>
    <row r="745" spans="1:13" x14ac:dyDescent="0.25">
      <c r="A745" s="27" t="str">
        <v>CUST-02277</v>
      </c>
      <c r="B745" s="27" t="str">
        <v>Chizoba Asante</v>
      </c>
      <c r="C745" s="27" t="str">
        <v>Wave</v>
      </c>
      <c r="D745" s="27" t="str">
        <v>Customer</v>
      </c>
      <c r="E745" s="27" t="str">
        <v>Victor Okeke</v>
      </c>
      <c r="F745" s="27" t="str">
        <v>ogechiobi@hotmail.com</v>
      </c>
      <c r="G745" s="27" t="str">
        <v>Valid</v>
      </c>
      <c r="H745" s="27" t="str">
        <v>0728784185</v>
      </c>
      <c r="I745" s="27" t="str">
        <v>Valid</v>
      </c>
      <c r="J745" s="27" t="str">
        <v>Complete</v>
      </c>
      <c r="K745" s="27" t="str">
        <v>Yes</v>
      </c>
      <c r="L745" s="27">
        <v>75</v>
      </c>
      <c r="M745" s="27" t="str">
        <v>Potential Duplicate</v>
      </c>
    </row>
    <row r="746" spans="1:13" x14ac:dyDescent="0.25">
      <c r="A746" s="27" t="str">
        <v>CUST-04289</v>
      </c>
      <c r="B746" s="27" t="str">
        <v>Babatunde Diallo</v>
      </c>
      <c r="C746" s="27" t="str">
        <v>Mpesa Solutions</v>
      </c>
      <c r="D746" s="27" t="str">
        <v>Inactive</v>
      </c>
      <c r="E746" s="27" t="str">
        <v>Sandra Eze</v>
      </c>
      <c r="F746" s="27" t="str">
        <v>femke.okonkwo@hotmail.com</v>
      </c>
      <c r="G746" s="27" t="str">
        <v>Valid</v>
      </c>
      <c r="H746" s="27" t="str">
        <v>+234142905649</v>
      </c>
      <c r="I746" s="27" t="str">
        <v>Valid</v>
      </c>
      <c r="J746" s="27" t="str">
        <v>Complete</v>
      </c>
      <c r="K746" s="27" t="str">
        <v>Yes</v>
      </c>
      <c r="L746" s="27">
        <v>75</v>
      </c>
      <c r="M746" s="27" t="str">
        <v>Potential Duplicate</v>
      </c>
    </row>
    <row r="747" spans="1:13" x14ac:dyDescent="0.25">
      <c r="A747" s="27" t="str">
        <v>CUST-05020</v>
      </c>
      <c r="B747" s="27" t="str">
        <v>Blessing Makinde</v>
      </c>
      <c r="C747" s="27" t="str">
        <v>Piggyvest</v>
      </c>
      <c r="D747" s="27" t="str">
        <v>Churned</v>
      </c>
      <c r="E747" s="27" t="str">
        <v>Daniel Olatunji</v>
      </c>
      <c r="F747" s="27" t="str">
        <v>blessing.makinde@outlook.com</v>
      </c>
      <c r="G747" s="27" t="str">
        <v>Valid</v>
      </c>
      <c r="H747" s="27" t="str">
        <v>0110382238</v>
      </c>
      <c r="I747" s="27" t="str">
        <v>Valid</v>
      </c>
      <c r="J747" s="27" t="str">
        <v>Complete</v>
      </c>
      <c r="K747" s="27" t="str">
        <v>Yes</v>
      </c>
      <c r="L747" s="27">
        <v>75</v>
      </c>
      <c r="M747" s="27" t="str">
        <v>Potential Duplicate</v>
      </c>
    </row>
    <row r="748" spans="1:13" x14ac:dyDescent="0.25">
      <c r="A748" s="27" t="str">
        <v>CUST-00175</v>
      </c>
      <c r="B748" s="27" t="str">
        <v>Brian Smith</v>
      </c>
      <c r="C748" s="27" t="str">
        <v>Hivecommerce</v>
      </c>
      <c r="D748" s="27" t="str">
        <v>Inactive</v>
      </c>
      <c r="E748" s="27" t="str">
        <v>Tola Adeniyi</v>
      </c>
      <c r="F748" s="27" t="str">
        <v>brian_smith@yahoo.com</v>
      </c>
      <c r="G748" s="27" t="str">
        <v>Valid</v>
      </c>
      <c r="H748" s="27" t="str">
        <v>+27639302532</v>
      </c>
      <c r="I748" s="27" t="str">
        <v>Valid</v>
      </c>
      <c r="J748" s="27" t="str">
        <v>Complete</v>
      </c>
      <c r="K748" s="27" t="str">
        <v>Yes</v>
      </c>
      <c r="L748" s="27">
        <v>75</v>
      </c>
      <c r="M748" s="27" t="str">
        <v>Potential Duplicate</v>
      </c>
    </row>
    <row r="749" spans="1:13" x14ac:dyDescent="0.25">
      <c r="A749" s="27" t="str">
        <v>CUST-01639</v>
      </c>
      <c r="B749" s="27" t="str">
        <v>Yusuf Kelly</v>
      </c>
      <c r="C749" s="27" t="str">
        <v>Zensystems Gmbh</v>
      </c>
      <c r="D749" s="27" t="str">
        <v>Lead</v>
      </c>
      <c r="E749" s="27" t="str">
        <v>Sandra Eze</v>
      </c>
      <c r="F749" s="27" t="str">
        <v>yusufkelly@yahoo.com</v>
      </c>
      <c r="G749" s="27" t="str">
        <v>Valid</v>
      </c>
      <c r="H749" s="27" t="str">
        <v>+234 944 428 396</v>
      </c>
      <c r="I749" s="27" t="str">
        <v>Valid</v>
      </c>
      <c r="J749" s="27" t="str">
        <v>Complete</v>
      </c>
      <c r="K749" s="27" t="str">
        <v>Yes</v>
      </c>
      <c r="L749" s="27">
        <v>75</v>
      </c>
      <c r="M749" s="27" t="str">
        <v>Potential Duplicate</v>
      </c>
    </row>
    <row r="750" spans="1:13" x14ac:dyDescent="0.25">
      <c r="A750" s="27" t="str">
        <v>CUST-04057</v>
      </c>
      <c r="B750" s="27" t="str">
        <v>Dele Van Der Merwe</v>
      </c>
      <c r="C750" s="27" t="str">
        <v>Zengroup</v>
      </c>
      <c r="D750" s="27" t="str">
        <v>Lead</v>
      </c>
      <c r="E750" s="27" t="str">
        <v>James Carter</v>
      </c>
      <c r="F750" s="27" t="str">
        <v>dele_vandermerwe@yahoo.com</v>
      </c>
      <c r="G750" s="27" t="str">
        <v>Valid</v>
      </c>
      <c r="H750" s="27" t="str">
        <v>0462108036</v>
      </c>
      <c r="I750" s="27" t="str">
        <v>Valid</v>
      </c>
      <c r="J750" s="27" t="str">
        <v>Complete</v>
      </c>
      <c r="K750" s="27" t="str">
        <v>Yes</v>
      </c>
      <c r="L750" s="27">
        <v>75</v>
      </c>
      <c r="M750" s="27" t="str">
        <v>Potential Duplicate</v>
      </c>
    </row>
    <row r="751" spans="1:13" x14ac:dyDescent="0.25">
      <c r="A751" s="27" t="str">
        <v>CUST-01980</v>
      </c>
      <c r="B751" s="27" t="str">
        <v>Kunle Brown</v>
      </c>
      <c r="C751" s="27" t="str">
        <v>Chipper Cash</v>
      </c>
      <c r="D751" s="27" t="str">
        <v>Prospect</v>
      </c>
      <c r="E751" s="27" t="str">
        <v>James Carter</v>
      </c>
      <c r="F751" s="27" t="str">
        <v>kibet.adewale@yahoo.com</v>
      </c>
      <c r="G751" s="27" t="str">
        <v>Valid</v>
      </c>
      <c r="H751" s="27" t="str">
        <v>+254-752-281551</v>
      </c>
      <c r="I751" s="27" t="str">
        <v>Valid</v>
      </c>
      <c r="J751" s="27" t="str">
        <v>Complete</v>
      </c>
      <c r="K751" s="27" t="str">
        <v>Yes</v>
      </c>
      <c r="L751" s="27">
        <v>75</v>
      </c>
      <c r="M751" s="27" t="str">
        <v>Potential Duplicate</v>
      </c>
    </row>
    <row r="752" spans="1:13" x14ac:dyDescent="0.25">
      <c r="A752" s="27" t="str">
        <v>CUST-02431</v>
      </c>
      <c r="B752" s="27" t="str">
        <v>Segun Abubakar</v>
      </c>
      <c r="C752" s="27" t="str">
        <v>Cloudcapital Plc</v>
      </c>
      <c r="D752" s="27" t="str">
        <v>Customer</v>
      </c>
      <c r="E752" s="27" t="str">
        <v>Brian Otieno</v>
      </c>
      <c r="F752" s="27" t="str">
        <v>segun.abubakar@hotmail.com</v>
      </c>
      <c r="G752" s="27" t="str">
        <v>Valid</v>
      </c>
      <c r="H752" s="27" t="str">
        <v>+27 978 785 145</v>
      </c>
      <c r="I752" s="27" t="str">
        <v>Valid</v>
      </c>
      <c r="J752" s="27" t="str">
        <v>Complete</v>
      </c>
      <c r="K752" s="27" t="str">
        <v>Yes</v>
      </c>
      <c r="L752" s="27">
        <v>75</v>
      </c>
      <c r="M752" s="27" t="str">
        <v>Potential Duplicate</v>
      </c>
    </row>
    <row r="753" spans="1:13" x14ac:dyDescent="0.25">
      <c r="A753" s="27" t="str">
        <v>CUST-02950</v>
      </c>
      <c r="B753" s="27" t="str">
        <v>Folake Orji</v>
      </c>
      <c r="C753" s="27" t="str">
        <v>Orbitsoft Inc</v>
      </c>
      <c r="D753" s="27" t="str">
        <v>Prospect</v>
      </c>
      <c r="E753" s="27" t="str">
        <v>Aisha Mohammed</v>
      </c>
      <c r="F753" s="27" t="str">
        <v>sophie.nwankwo@vertexlabsltd.ng</v>
      </c>
      <c r="G753" s="27" t="str">
        <v>Valid</v>
      </c>
      <c r="H753" s="27" t="str">
        <v>+234488486638</v>
      </c>
      <c r="I753" s="27" t="str">
        <v>Valid</v>
      </c>
      <c r="J753" s="27" t="str">
        <v>Complete</v>
      </c>
      <c r="K753" s="27" t="str">
        <v>Yes</v>
      </c>
      <c r="L753" s="27">
        <v>75</v>
      </c>
      <c r="M753" s="27" t="str">
        <v>Potential Duplicate</v>
      </c>
    </row>
    <row r="754" spans="1:13" x14ac:dyDescent="0.25">
      <c r="A754" s="27" t="str">
        <v>CUST-00958</v>
      </c>
      <c r="B754" s="27" t="str">
        <v>Grace Mohammed</v>
      </c>
      <c r="C754" s="27" t="str">
        <v>Heliodigital Gmbh</v>
      </c>
      <c r="D754" s="27" t="str">
        <v>Lead</v>
      </c>
      <c r="E754" s="27" t="str">
        <v>Victor Okeke</v>
      </c>
      <c r="F754" s="27" t="str">
        <v>grace_mohammed@outlook.com</v>
      </c>
      <c r="G754" s="27" t="str">
        <v>Valid</v>
      </c>
      <c r="H754" s="27" t="str">
        <v>+234-801-976213</v>
      </c>
      <c r="I754" s="27" t="str">
        <v>Valid</v>
      </c>
      <c r="J754" s="27" t="str">
        <v>Complete</v>
      </c>
      <c r="K754" s="27" t="str">
        <v>Yes</v>
      </c>
      <c r="L754" s="27">
        <v>75</v>
      </c>
      <c r="M754" s="27" t="str">
        <v>Potential Duplicate</v>
      </c>
    </row>
    <row r="755" spans="1:13" x14ac:dyDescent="0.25">
      <c r="A755" s="27" t="str">
        <v>CUST-02270</v>
      </c>
      <c r="B755" s="27" t="str">
        <v>Njeri Khan</v>
      </c>
      <c r="C755" s="27" t="str">
        <v>Mpesa Solutions</v>
      </c>
      <c r="D755" s="27" t="str">
        <v>Prospect</v>
      </c>
      <c r="E755" s="27" t="str">
        <v>Daniel Olatunji</v>
      </c>
      <c r="F755" s="27" t="str">
        <v>njeri.khan@hotmail.com</v>
      </c>
      <c r="G755" s="27" t="str">
        <v>Valid</v>
      </c>
      <c r="H755" s="27" t="str">
        <v>+1671390885</v>
      </c>
      <c r="I755" s="27" t="str">
        <v>Valid</v>
      </c>
      <c r="J755" s="27" t="str">
        <v>Complete</v>
      </c>
      <c r="K755" s="27" t="str">
        <v>Yes</v>
      </c>
      <c r="L755" s="27">
        <v>75</v>
      </c>
      <c r="M755" s="27" t="str">
        <v>Potential Duplicate</v>
      </c>
    </row>
    <row r="756" spans="1:13" x14ac:dyDescent="0.25">
      <c r="A756" s="27" t="str">
        <v>CUST-03813</v>
      </c>
      <c r="B756" s="27" t="str">
        <v>Sola Oladipo</v>
      </c>
      <c r="C756" s="27" t="str">
        <v>Sparkpay Inc</v>
      </c>
      <c r="D756" s="27" t="str">
        <v>Lead</v>
      </c>
      <c r="E756" s="27" t="str">
        <v>Grace Mensah</v>
      </c>
      <c r="F756" s="27" t="str">
        <v>sola_oladipo@hotmail.com</v>
      </c>
      <c r="G756" s="27" t="str">
        <v>Valid</v>
      </c>
      <c r="H756" s="27" t="str">
        <v>+44 629 242 368</v>
      </c>
      <c r="I756" s="27" t="str">
        <v>Valid</v>
      </c>
      <c r="J756" s="27" t="str">
        <v>Complete</v>
      </c>
      <c r="K756" s="27" t="str">
        <v>Yes</v>
      </c>
      <c r="L756" s="27">
        <v>75</v>
      </c>
      <c r="M756" s="27" t="str">
        <v>Potential Duplicate</v>
      </c>
    </row>
    <row r="757" spans="1:13" x14ac:dyDescent="0.25">
      <c r="A757" s="27" t="str">
        <v>CUST-00934</v>
      </c>
      <c r="B757" s="27" t="str">
        <v>Lawal Eze</v>
      </c>
      <c r="C757" s="27" t="str">
        <v>Piggyvest</v>
      </c>
      <c r="D757" s="27" t="str">
        <v>Qualified</v>
      </c>
      <c r="E757" s="27" t="str">
        <v>Michael Bello</v>
      </c>
      <c r="F757" s="27" t="str">
        <v>lawal_eze@gmail.com</v>
      </c>
      <c r="G757" s="27" t="str">
        <v>Valid</v>
      </c>
      <c r="H757" s="27" t="str">
        <v>+44021614370</v>
      </c>
      <c r="I757" s="27" t="str">
        <v>Valid</v>
      </c>
      <c r="J757" s="27" t="str">
        <v>Complete</v>
      </c>
      <c r="K757" s="27" t="str">
        <v>Yes</v>
      </c>
      <c r="L757" s="27">
        <v>75</v>
      </c>
      <c r="M757" s="27" t="str">
        <v>Potential Duplicate</v>
      </c>
    </row>
    <row r="758" spans="1:13" x14ac:dyDescent="0.25">
      <c r="A758" s="27" t="str">
        <v>CUST-02165</v>
      </c>
      <c r="B758" s="27" t="str">
        <v>Mark Lawal</v>
      </c>
      <c r="C758" s="27" t="str">
        <v>Zenanalytics</v>
      </c>
      <c r="D758" s="27" t="str">
        <v>Lead</v>
      </c>
      <c r="E758" s="27" t="str">
        <v>Brian Otieno</v>
      </c>
      <c r="F758" s="27" t="str">
        <v>mark.lawal@hotmail.com</v>
      </c>
      <c r="G758" s="27" t="str">
        <v>Valid</v>
      </c>
      <c r="H758" s="27" t="str">
        <v>0689655208</v>
      </c>
      <c r="I758" s="27" t="str">
        <v>Valid</v>
      </c>
      <c r="J758" s="27" t="str">
        <v>Complete</v>
      </c>
      <c r="K758" s="27" t="str">
        <v>Yes</v>
      </c>
      <c r="L758" s="27">
        <v>75</v>
      </c>
      <c r="M758" s="27" t="str">
        <v>Potential Duplicate</v>
      </c>
    </row>
    <row r="759" spans="1:13" x14ac:dyDescent="0.25">
      <c r="A759" s="27" t="str">
        <v>CUST-05121</v>
      </c>
      <c r="B759" s="27" t="str">
        <v>Chinwe Anyanwu</v>
      </c>
      <c r="C759" s="27" t="str">
        <v>Wave</v>
      </c>
      <c r="D759" s="27" t="str">
        <v>Opportunity</v>
      </c>
      <c r="E759" s="27" t="str">
        <v>Brian Otieno</v>
      </c>
      <c r="F759" s="27" t="str">
        <v>chinweanyanwu@wave.io</v>
      </c>
      <c r="G759" s="27" t="str">
        <v>Valid</v>
      </c>
      <c r="H759" s="27" t="str">
        <v>+1642202813</v>
      </c>
      <c r="I759" s="27" t="str">
        <v>Valid</v>
      </c>
      <c r="J759" s="27" t="str">
        <v>Complete</v>
      </c>
      <c r="K759" s="27" t="str">
        <v>Yes</v>
      </c>
      <c r="L759" s="27">
        <v>75</v>
      </c>
      <c r="M759" s="27" t="str">
        <v>Potential Duplicate</v>
      </c>
    </row>
    <row r="760" spans="1:13" x14ac:dyDescent="0.25">
      <c r="A760" s="27" t="str">
        <v>CUST-01727</v>
      </c>
      <c r="B760" s="27" t="str">
        <v>Ryan O'Brien</v>
      </c>
      <c r="C760" s="27" t="str">
        <v>Primelogic</v>
      </c>
      <c r="D760" s="27" t="str">
        <v>Qualified</v>
      </c>
      <c r="E760" s="27" t="str">
        <v>Grace Mensah</v>
      </c>
      <c r="F760" s="27" t="str">
        <v>ryan_obrien@outlook.com</v>
      </c>
      <c r="G760" s="27" t="str">
        <v>Valid</v>
      </c>
      <c r="H760" s="27" t="str">
        <v>+49643102912</v>
      </c>
      <c r="I760" s="27" t="str">
        <v>Valid</v>
      </c>
      <c r="J760" s="27" t="str">
        <v>Complete</v>
      </c>
      <c r="K760" s="27" t="str">
        <v>Yes</v>
      </c>
      <c r="L760" s="27">
        <v>75</v>
      </c>
      <c r="M760" s="27" t="str">
        <v>Potential Duplicate</v>
      </c>
    </row>
    <row r="761" spans="1:13" x14ac:dyDescent="0.25">
      <c r="A761" s="27" t="str">
        <v>CUST-02626</v>
      </c>
      <c r="B761" s="27" t="str">
        <v>Emily Asante</v>
      </c>
      <c r="C761" s="27" t="str">
        <v>Andela</v>
      </c>
      <c r="D761" s="27" t="str">
        <v>Qualified</v>
      </c>
      <c r="E761" s="27" t="str">
        <v>Tola Adeniyi</v>
      </c>
      <c r="F761" s="27" t="str">
        <v>emily.asante@andela.co</v>
      </c>
      <c r="G761" s="27" t="str">
        <v>Valid</v>
      </c>
      <c r="H761" s="27" t="str">
        <v>+234-846-564232</v>
      </c>
      <c r="I761" s="27" t="str">
        <v>Valid</v>
      </c>
      <c r="J761" s="27" t="str">
        <v>Complete</v>
      </c>
      <c r="K761" s="27" t="str">
        <v>Yes</v>
      </c>
      <c r="L761" s="27">
        <v>75</v>
      </c>
      <c r="M761" s="27" t="str">
        <v>Potential Duplicate</v>
      </c>
    </row>
    <row r="762" spans="1:13" x14ac:dyDescent="0.25">
      <c r="A762" s="27" t="str">
        <v>CUST-01278</v>
      </c>
      <c r="B762" s="27" t="str">
        <v>Samuel Traore</v>
      </c>
      <c r="C762" s="27" t="str">
        <v>Cloudai Gmbh</v>
      </c>
      <c r="D762" s="27" t="str">
        <v>Opportunity</v>
      </c>
      <c r="E762" s="27" t="str">
        <v>Brian Otieno</v>
      </c>
      <c r="F762" s="27" t="str">
        <v>samueltraore@hotmail.com</v>
      </c>
      <c r="G762" s="27" t="str">
        <v>Valid</v>
      </c>
      <c r="H762" s="27" t="str">
        <v>+44-669-245051</v>
      </c>
      <c r="I762" s="27" t="str">
        <v>Valid</v>
      </c>
      <c r="J762" s="27" t="str">
        <v>Complete</v>
      </c>
      <c r="K762" s="27" t="str">
        <v>Yes</v>
      </c>
      <c r="L762" s="27">
        <v>75</v>
      </c>
      <c r="M762" s="27" t="str">
        <v>Potential Duplicate</v>
      </c>
    </row>
    <row r="763" spans="1:13" x14ac:dyDescent="0.25">
      <c r="A763" s="27" t="str">
        <v>CUST-00235</v>
      </c>
      <c r="B763" s="27" t="str">
        <v>Babatunde Oladipo</v>
      </c>
      <c r="C763" s="27" t="str">
        <v>Moniepoint</v>
      </c>
      <c r="D763" s="27" t="str">
        <v>Lead</v>
      </c>
      <c r="E763" s="27" t="str">
        <v>Brian Otieno</v>
      </c>
      <c r="F763" s="27" t="str">
        <v>babatundeoladipo@moniepoint.africa</v>
      </c>
      <c r="G763" s="27" t="str">
        <v>Valid</v>
      </c>
      <c r="H763" s="27" t="str">
        <v>+234-620-303662</v>
      </c>
      <c r="I763" s="27" t="str">
        <v>Valid</v>
      </c>
      <c r="J763" s="27" t="str">
        <v>Complete</v>
      </c>
      <c r="K763" s="27" t="str">
        <v>Yes</v>
      </c>
      <c r="L763" s="27">
        <v>75</v>
      </c>
      <c r="M763" s="27" t="str">
        <v>Potential Duplicate</v>
      </c>
    </row>
    <row r="764" spans="1:13" x14ac:dyDescent="0.25">
      <c r="A764" s="27" t="str">
        <v>CUST-01926</v>
      </c>
      <c r="B764" s="27" t="str">
        <v>Mercy Brown</v>
      </c>
      <c r="C764" s="27" t="str">
        <v>Primeworks Ltd</v>
      </c>
      <c r="D764" s="27" t="str">
        <v>Customer</v>
      </c>
      <c r="E764" s="27" t="str">
        <v>James Carter</v>
      </c>
      <c r="F764" s="27" t="str">
        <v>mercy_brown@outlook.com</v>
      </c>
      <c r="G764" s="27" t="str">
        <v>Valid</v>
      </c>
      <c r="H764" s="27" t="str">
        <v>0287684181</v>
      </c>
      <c r="I764" s="27" t="str">
        <v>Valid</v>
      </c>
      <c r="J764" s="27" t="str">
        <v>Complete</v>
      </c>
      <c r="K764" s="27" t="str">
        <v>Yes</v>
      </c>
      <c r="L764" s="27">
        <v>75</v>
      </c>
      <c r="M764" s="27" t="str">
        <v>Potential Duplicate</v>
      </c>
    </row>
    <row r="765" spans="1:13" x14ac:dyDescent="0.25">
      <c r="A765" s="27" t="str">
        <v>CUST-02601</v>
      </c>
      <c r="B765" s="27" t="str">
        <v>Amina Smith</v>
      </c>
      <c r="C765" s="27" t="str">
        <v>Interswitch</v>
      </c>
      <c r="D765" s="27" t="str">
        <v>Opportunity</v>
      </c>
      <c r="E765" s="27" t="str">
        <v>Daniel Olatunji</v>
      </c>
      <c r="F765" s="27" t="str">
        <v>hannah.botha@hotmail.com</v>
      </c>
      <c r="G765" s="27" t="str">
        <v>Valid</v>
      </c>
      <c r="H765" s="27" t="str">
        <v>0063508786</v>
      </c>
      <c r="I765" s="27" t="str">
        <v>Valid</v>
      </c>
      <c r="J765" s="27" t="str">
        <v>Complete</v>
      </c>
      <c r="K765" s="27" t="str">
        <v>Yes</v>
      </c>
      <c r="L765" s="27">
        <v>75</v>
      </c>
      <c r="M765" s="27" t="str">
        <v>Potential Duplicate</v>
      </c>
    </row>
    <row r="766" spans="1:13" x14ac:dyDescent="0.25">
      <c r="A766" s="27" t="str">
        <v>CUST-04640</v>
      </c>
      <c r="B766" s="27" t="str">
        <v>Njeri Adeyemi</v>
      </c>
      <c r="C766" s="27" t="str">
        <v>Carbon</v>
      </c>
      <c r="D766" s="27" t="str">
        <v>Prospect</v>
      </c>
      <c r="E766" s="27" t="str">
        <v>Victor Okeke</v>
      </c>
      <c r="F766" s="27" t="str">
        <v>njeri.adeyemi@carbon.africa</v>
      </c>
      <c r="G766" s="27" t="str">
        <v>Valid</v>
      </c>
      <c r="H766" s="27" t="str">
        <v>0501050086</v>
      </c>
      <c r="I766" s="27" t="str">
        <v>Valid</v>
      </c>
      <c r="J766" s="27" t="str">
        <v>Complete</v>
      </c>
      <c r="K766" s="27" t="str">
        <v>Yes</v>
      </c>
      <c r="L766" s="27">
        <v>75</v>
      </c>
      <c r="M766" s="27" t="str">
        <v>Potential Duplicate</v>
      </c>
    </row>
    <row r="767" spans="1:13" x14ac:dyDescent="0.25">
      <c r="A767" s="27" t="str">
        <v>CUST-00303</v>
      </c>
      <c r="B767" s="27" t="str">
        <v>Blessing Nwankwo</v>
      </c>
      <c r="C767" s="27" t="str">
        <v>Quantacapital</v>
      </c>
      <c r="D767" s="27" t="str">
        <v>Lead</v>
      </c>
      <c r="E767" s="27" t="str">
        <v>Brian Otieno</v>
      </c>
      <c r="F767" s="27" t="str">
        <v>blessing_nwankwo@gmail.com</v>
      </c>
      <c r="G767" s="27" t="str">
        <v>Valid</v>
      </c>
      <c r="H767" s="27" t="str">
        <v>+49-601-534332</v>
      </c>
      <c r="I767" s="27" t="str">
        <v>Valid</v>
      </c>
      <c r="J767" s="27" t="str">
        <v>Complete</v>
      </c>
      <c r="K767" s="27" t="str">
        <v>Yes</v>
      </c>
      <c r="L767" s="27">
        <v>75</v>
      </c>
      <c r="M767" s="27" t="str">
        <v>Potential Duplicate</v>
      </c>
    </row>
    <row r="768" spans="1:13" x14ac:dyDescent="0.25">
      <c r="A768" s="27" t="str">
        <v>CUST-02964</v>
      </c>
      <c r="B768" s="27" t="str">
        <v>Thomas Eze</v>
      </c>
      <c r="C768" s="27" t="str">
        <v>Lumenanalytics Inc</v>
      </c>
      <c r="D768" s="27" t="str">
        <v>Customer</v>
      </c>
      <c r="E768" s="27" t="str">
        <v>Aisha Mohammed</v>
      </c>
      <c r="F768" s="27" t="str">
        <v>thomas.eze@hotmail.com</v>
      </c>
      <c r="G768" s="27" t="str">
        <v>Valid</v>
      </c>
      <c r="H768" s="27" t="str">
        <v>+27214307199</v>
      </c>
      <c r="I768" s="27" t="str">
        <v>Valid</v>
      </c>
      <c r="J768" s="27" t="str">
        <v>Complete</v>
      </c>
      <c r="K768" s="27" t="str">
        <v>Yes</v>
      </c>
      <c r="L768" s="27">
        <v>75</v>
      </c>
      <c r="M768" s="27" t="str">
        <v>Potential Duplicate</v>
      </c>
    </row>
    <row r="769" spans="1:13" x14ac:dyDescent="0.25">
      <c r="A769" s="27" t="str">
        <v>CUST-03122</v>
      </c>
      <c r="B769" s="27" t="str">
        <v>Aliyu Anyanwu</v>
      </c>
      <c r="C769" s="27" t="str">
        <v>Bua Foods</v>
      </c>
      <c r="D769" s="27" t="str">
        <v>Lead</v>
      </c>
      <c r="E769" s="27" t="str">
        <v>Sandra Eze</v>
      </c>
      <c r="F769" s="27" t="str">
        <v>layla_okorie@hotmail.com</v>
      </c>
      <c r="G769" s="27" t="str">
        <v>Valid</v>
      </c>
      <c r="H769" s="27" t="str">
        <v>+254 399 526 493</v>
      </c>
      <c r="I769" s="27" t="str">
        <v>Valid</v>
      </c>
      <c r="J769" s="27" t="str">
        <v>Complete</v>
      </c>
      <c r="K769" s="27" t="str">
        <v>Yes</v>
      </c>
      <c r="L769" s="27">
        <v>75</v>
      </c>
      <c r="M769" s="27" t="str">
        <v>Potential Duplicate</v>
      </c>
    </row>
    <row r="770" spans="1:13" x14ac:dyDescent="0.25">
      <c r="A770" s="27" t="str">
        <v>CUST-03541</v>
      </c>
      <c r="B770" s="27" t="str">
        <v>Chizoba Ogundimu</v>
      </c>
      <c r="C770" s="27" t="str">
        <v>Apexventures Plc</v>
      </c>
      <c r="D770" s="27" t="str">
        <v>Qualified</v>
      </c>
      <c r="E770" s="27" t="str">
        <v>Not Assigned</v>
      </c>
      <c r="F770" s="27" t="str">
        <v>chizoba_ogundimu@apexventurespl.co</v>
      </c>
      <c r="G770" s="27" t="str">
        <v>Valid</v>
      </c>
      <c r="H770" s="27" t="str">
        <v>0310230302</v>
      </c>
      <c r="I770" s="27" t="str">
        <v>Valid</v>
      </c>
      <c r="J770" s="27" t="str">
        <v>Complete</v>
      </c>
      <c r="K770" s="27" t="str">
        <v>Yes</v>
      </c>
      <c r="L770" s="27">
        <v>75</v>
      </c>
      <c r="M770" s="27" t="str">
        <v>Potential Duplicate</v>
      </c>
    </row>
    <row r="771" spans="1:13" x14ac:dyDescent="0.25">
      <c r="A771" s="27" t="str">
        <v>CUST-00638</v>
      </c>
      <c r="B771" s="27" t="str">
        <v>Adaeze Taylor</v>
      </c>
      <c r="C771" s="27" t="str">
        <v>Moniepoint</v>
      </c>
      <c r="D771" s="27" t="str">
        <v>Lead</v>
      </c>
      <c r="E771" s="27" t="str">
        <v>Kemi Balogun</v>
      </c>
      <c r="F771" s="27" t="str">
        <v>adaeze_taylor@gmail.com</v>
      </c>
      <c r="G771" s="27" t="str">
        <v>Valid</v>
      </c>
      <c r="H771" s="27" t="str">
        <v>+44 293 907 737</v>
      </c>
      <c r="I771" s="27" t="str">
        <v>Valid</v>
      </c>
      <c r="J771" s="27" t="str">
        <v>Complete</v>
      </c>
      <c r="K771" s="27" t="str">
        <v>Yes</v>
      </c>
      <c r="L771" s="27">
        <v>75</v>
      </c>
      <c r="M771" s="27" t="str">
        <v>Potential Duplicate</v>
      </c>
    </row>
    <row r="772" spans="1:13" x14ac:dyDescent="0.25">
      <c r="A772" s="27" t="str">
        <v>CUST-04988</v>
      </c>
      <c r="B772" s="27" t="str">
        <v>Fatuma Jones</v>
      </c>
      <c r="C772" s="27" t="str">
        <v>Konga</v>
      </c>
      <c r="D772" s="27" t="str">
        <v>Customer</v>
      </c>
      <c r="E772" s="27" t="str">
        <v>Kemi Balogun</v>
      </c>
      <c r="F772" s="27" t="str">
        <v>fatumajones@yahoo.com</v>
      </c>
      <c r="G772" s="27" t="str">
        <v>Valid</v>
      </c>
      <c r="H772" s="27" t="str">
        <v>+1-656-837200</v>
      </c>
      <c r="I772" s="27" t="str">
        <v>Valid</v>
      </c>
      <c r="J772" s="27" t="str">
        <v>Complete</v>
      </c>
      <c r="K772" s="27" t="str">
        <v>Yes</v>
      </c>
      <c r="L772" s="27">
        <v>75</v>
      </c>
      <c r="M772" s="27" t="str">
        <v>Potential Duplicate</v>
      </c>
    </row>
    <row r="773" spans="1:13" x14ac:dyDescent="0.25">
      <c r="A773" s="27" t="str">
        <v>CUST-05129</v>
      </c>
      <c r="B773" s="27" t="str">
        <v>Hauwa Idris</v>
      </c>
      <c r="C773" s="27" t="str">
        <v>Moniepoint</v>
      </c>
      <c r="D773" s="27" t="str">
        <v>Prospect</v>
      </c>
      <c r="E773" s="27" t="str">
        <v>Michael Bello</v>
      </c>
      <c r="F773" s="27" t="str">
        <v>hauwa_idris@hotmail.com</v>
      </c>
      <c r="G773" s="27" t="str">
        <v>Valid</v>
      </c>
      <c r="H773" s="27" t="str">
        <v>+234 250 163 977</v>
      </c>
      <c r="I773" s="27" t="str">
        <v>Valid</v>
      </c>
      <c r="J773" s="27" t="str">
        <v>Complete</v>
      </c>
      <c r="K773" s="27" t="str">
        <v>Yes</v>
      </c>
      <c r="L773" s="27">
        <v>75</v>
      </c>
      <c r="M773" s="27" t="str">
        <v>Potential Duplicate</v>
      </c>
    </row>
    <row r="774" spans="1:13" x14ac:dyDescent="0.25">
      <c r="A774" s="27" t="str">
        <v>CUST-04565</v>
      </c>
      <c r="B774" s="27" t="str">
        <v>Chiamaka Nwankwo</v>
      </c>
      <c r="C774" s="27" t="str">
        <v>Dangote Industries</v>
      </c>
      <c r="D774" s="27" t="str">
        <v>Lead</v>
      </c>
      <c r="E774" s="27" t="str">
        <v>James Carter</v>
      </c>
      <c r="F774" s="27" t="str">
        <v>chiamakanwankwo@hotmail.com</v>
      </c>
      <c r="G774" s="27" t="str">
        <v>Valid</v>
      </c>
      <c r="H774" s="27" t="str">
        <v>0380826326</v>
      </c>
      <c r="I774" s="27" t="str">
        <v>Valid</v>
      </c>
      <c r="J774" s="27" t="str">
        <v>Complete</v>
      </c>
      <c r="K774" s="27" t="str">
        <v>Yes</v>
      </c>
      <c r="L774" s="27">
        <v>75</v>
      </c>
      <c r="M774" s="27" t="str">
        <v>Potential Duplicate</v>
      </c>
    </row>
    <row r="775" spans="1:13" x14ac:dyDescent="0.25">
      <c r="A775" s="27" t="str">
        <v>CUST-01648</v>
      </c>
      <c r="B775" s="27" t="str">
        <v>Michael Khan</v>
      </c>
      <c r="C775" s="27" t="str">
        <v>Flour Mills Of Nigeria</v>
      </c>
      <c r="D775" s="27" t="str">
        <v>Inactive</v>
      </c>
      <c r="E775" s="27" t="str">
        <v>Grace Mensah</v>
      </c>
      <c r="F775" s="27" t="str">
        <v>michaelkhan@gmail.com</v>
      </c>
      <c r="G775" s="27" t="str">
        <v>Valid</v>
      </c>
      <c r="H775" s="27" t="str">
        <v>+234-133-490237</v>
      </c>
      <c r="I775" s="27" t="str">
        <v>Valid</v>
      </c>
      <c r="J775" s="27" t="str">
        <v>Complete</v>
      </c>
      <c r="K775" s="27" t="str">
        <v>Yes</v>
      </c>
      <c r="L775" s="27">
        <v>75</v>
      </c>
      <c r="M775" s="27" t="str">
        <v>Potential Duplicate</v>
      </c>
    </row>
    <row r="776" spans="1:13" x14ac:dyDescent="0.25">
      <c r="A776" s="27" t="str">
        <v>CUST-03446</v>
      </c>
      <c r="B776" s="27" t="str">
        <v>Fatima Obi</v>
      </c>
      <c r="C776" s="27" t="str">
        <v>Apexai Plc</v>
      </c>
      <c r="D776" s="27" t="str">
        <v>Qualified</v>
      </c>
      <c r="E776" s="27" t="str">
        <v>Grace Mensah</v>
      </c>
      <c r="F776" s="27" t="str">
        <v>fatimaobi@yahoo.com</v>
      </c>
      <c r="G776" s="27" t="str">
        <v>Valid</v>
      </c>
      <c r="H776" s="27" t="str">
        <v>0530333714</v>
      </c>
      <c r="I776" s="27" t="str">
        <v>Valid</v>
      </c>
      <c r="J776" s="27" t="str">
        <v>Complete</v>
      </c>
      <c r="K776" s="27" t="str">
        <v>Yes</v>
      </c>
      <c r="L776" s="27">
        <v>75</v>
      </c>
      <c r="M776" s="27" t="str">
        <v>Potential Duplicate</v>
      </c>
    </row>
    <row r="777" spans="1:13" x14ac:dyDescent="0.25">
      <c r="A777" s="27" t="str">
        <v>CUST-02505</v>
      </c>
      <c r="B777" s="27" t="str">
        <v>Wanjala Adeyemi</v>
      </c>
      <c r="C777" s="27" t="str">
        <v>Vaultsoft Llc</v>
      </c>
      <c r="D777" s="27" t="str">
        <v>Lead</v>
      </c>
      <c r="E777" s="27" t="str">
        <v>Daniel Olatunji</v>
      </c>
      <c r="F777" s="27" t="str">
        <v>wanjalaadeyemi@gmail.com</v>
      </c>
      <c r="G777" s="27" t="str">
        <v>Valid</v>
      </c>
      <c r="H777" s="27" t="str">
        <v>+234412731063</v>
      </c>
      <c r="I777" s="27" t="str">
        <v>Valid</v>
      </c>
      <c r="J777" s="27" t="str">
        <v>Complete</v>
      </c>
      <c r="K777" s="27" t="str">
        <v>Yes</v>
      </c>
      <c r="L777" s="27">
        <v>75</v>
      </c>
      <c r="M777" s="27" t="str">
        <v>Potential Duplicate</v>
      </c>
    </row>
    <row r="778" spans="1:13" x14ac:dyDescent="0.25">
      <c r="A778" s="27" t="str">
        <v>CUST-00047</v>
      </c>
      <c r="B778" s="27" t="str">
        <v>Noah Al-Farsi</v>
      </c>
      <c r="C778" s="27" t="str">
        <v>Orbitcommerce Gmbh</v>
      </c>
      <c r="D778" s="27" t="str">
        <v>Churned</v>
      </c>
      <c r="E778" s="27" t="str">
        <v>Tola Adeniyi</v>
      </c>
      <c r="F778" s="27" t="str">
        <v>noahal-farsi@outlook.com</v>
      </c>
      <c r="G778" s="27" t="str">
        <v>Valid</v>
      </c>
      <c r="H778" s="27" t="str">
        <v>0375758441</v>
      </c>
      <c r="I778" s="27" t="str">
        <v>Valid</v>
      </c>
      <c r="J778" s="27" t="str">
        <v>Complete</v>
      </c>
      <c r="K778" s="27" t="str">
        <v>Yes</v>
      </c>
      <c r="L778" s="27">
        <v>75</v>
      </c>
      <c r="M778" s="27" t="str">
        <v>Potential Duplicate</v>
      </c>
    </row>
    <row r="779" spans="1:13" x14ac:dyDescent="0.25">
      <c r="A779" s="27" t="str">
        <v>CUST-02667</v>
      </c>
      <c r="B779" s="27" t="str">
        <v>Zainab Adeyemi</v>
      </c>
      <c r="C779" s="27" t="str">
        <v>Twiga Foods</v>
      </c>
      <c r="D779" s="27" t="str">
        <v>Lead</v>
      </c>
      <c r="E779" s="27" t="str">
        <v>Michael Bello</v>
      </c>
      <c r="F779" s="27" t="str">
        <v>zainab.adeyemi@yahoo.com</v>
      </c>
      <c r="G779" s="27" t="str">
        <v>Valid</v>
      </c>
      <c r="H779" s="27" t="str">
        <v>+353 288 514 129</v>
      </c>
      <c r="I779" s="27" t="str">
        <v>Valid</v>
      </c>
      <c r="J779" s="27" t="str">
        <v>Complete</v>
      </c>
      <c r="K779" s="27" t="str">
        <v>Yes</v>
      </c>
      <c r="L779" s="27">
        <v>75</v>
      </c>
      <c r="M779" s="27" t="str">
        <v>Potential Duplicate</v>
      </c>
    </row>
    <row r="780" spans="1:13" x14ac:dyDescent="0.25">
      <c r="A780" s="27" t="str">
        <v>CUST-00342</v>
      </c>
      <c r="B780" s="27" t="str">
        <v>Joy Otieno</v>
      </c>
      <c r="C780" s="27" t="str">
        <v>Cloudcommerce Llc</v>
      </c>
      <c r="D780" s="27" t="str">
        <v>Qualified</v>
      </c>
      <c r="E780" s="27" t="str">
        <v>Daniel Olatunji</v>
      </c>
      <c r="F780" s="27" t="str">
        <v>joy.otieno@yahoo.com</v>
      </c>
      <c r="G780" s="27" t="str">
        <v>Valid</v>
      </c>
      <c r="H780" s="27" t="str">
        <v>0951877941</v>
      </c>
      <c r="I780" s="27" t="str">
        <v>Valid</v>
      </c>
      <c r="J780" s="27" t="str">
        <v>Complete</v>
      </c>
      <c r="K780" s="27" t="str">
        <v>Yes</v>
      </c>
      <c r="L780" s="27">
        <v>75</v>
      </c>
      <c r="M780" s="27" t="str">
        <v>Potential Duplicate</v>
      </c>
    </row>
    <row r="781" spans="1:13" x14ac:dyDescent="0.25">
      <c r="A781" s="27" t="str">
        <v>CUST-02114</v>
      </c>
      <c r="B781" s="27" t="str">
        <v>Tosin Mensah</v>
      </c>
      <c r="C781" s="27" t="str">
        <v>Swiftai Gmbh</v>
      </c>
      <c r="D781" s="27" t="str">
        <v>Prospect</v>
      </c>
      <c r="E781" s="27" t="str">
        <v>Grace Mensah</v>
      </c>
      <c r="F781" s="27" t="str">
        <v>tosin,mensah@gmail.com</v>
      </c>
      <c r="G781" s="27" t="str">
        <v>Valid</v>
      </c>
      <c r="H781" s="27" t="str">
        <v>+234-950-608109</v>
      </c>
      <c r="I781" s="27" t="str">
        <v>Valid</v>
      </c>
      <c r="J781" s="27" t="str">
        <v>Complete</v>
      </c>
      <c r="K781" s="27" t="str">
        <v>Yes</v>
      </c>
      <c r="L781" s="27">
        <v>75</v>
      </c>
      <c r="M781" s="27" t="str">
        <v>Potential Duplicate</v>
      </c>
    </row>
    <row r="782" spans="1:13" x14ac:dyDescent="0.25">
      <c r="A782" s="27" t="str">
        <v>CUST-05026</v>
      </c>
      <c r="B782" s="27" t="str">
        <v>Babatunde Mohammed</v>
      </c>
      <c r="C782" s="27" t="str">
        <v>Lumensystems Inc</v>
      </c>
      <c r="D782" s="27" t="str">
        <v>Qualified</v>
      </c>
      <c r="E782" s="27" t="str">
        <v>Daniel Olatunji</v>
      </c>
      <c r="F782" s="27" t="str">
        <v>babatundemohammed@gmail.com</v>
      </c>
      <c r="G782" s="27" t="str">
        <v>Valid</v>
      </c>
      <c r="H782" s="27" t="str">
        <v>0088269873</v>
      </c>
      <c r="I782" s="27" t="str">
        <v>Valid</v>
      </c>
      <c r="J782" s="27" t="str">
        <v>Complete</v>
      </c>
      <c r="K782" s="27" t="str">
        <v>Yes</v>
      </c>
      <c r="L782" s="27">
        <v>75</v>
      </c>
      <c r="M782" s="27" t="str">
        <v>Potential Duplicate</v>
      </c>
    </row>
    <row r="783" spans="1:13" x14ac:dyDescent="0.25">
      <c r="A783" s="27" t="str">
        <v>CUST-01026</v>
      </c>
      <c r="B783" s="27" t="str">
        <v>Simi Bello</v>
      </c>
      <c r="C783" s="27" t="str">
        <v>Vaultventures Ltd</v>
      </c>
      <c r="D783" s="27" t="str">
        <v>Customer</v>
      </c>
      <c r="E783" s="27" t="str">
        <v>Sandra Eze</v>
      </c>
      <c r="F783" s="27" t="str">
        <v>simibello@vaultventuresl.africa</v>
      </c>
      <c r="G783" s="27" t="str">
        <v>Valid</v>
      </c>
      <c r="H783" s="27" t="str">
        <v>+234-133-490237</v>
      </c>
      <c r="I783" s="27" t="str">
        <v>Valid</v>
      </c>
      <c r="J783" s="27" t="str">
        <v>Complete</v>
      </c>
      <c r="K783" s="27" t="str">
        <v>Yes</v>
      </c>
      <c r="L783" s="27">
        <v>75</v>
      </c>
      <c r="M783" s="27" t="str">
        <v>Potential Duplicate</v>
      </c>
    </row>
    <row r="784" spans="1:13" x14ac:dyDescent="0.25">
      <c r="A784" s="27" t="str">
        <v>CUST-02934</v>
      </c>
      <c r="B784" s="27" t="str">
        <v>Uche Okafor</v>
      </c>
      <c r="C784" s="27" t="str">
        <v>Twiga Foods</v>
      </c>
      <c r="D784" s="27" t="str">
        <v>Customer</v>
      </c>
      <c r="E784" s="27" t="str">
        <v>Tola Adeniyi</v>
      </c>
      <c r="F784" s="27" t="str">
        <v>ucheokafor@hotmail.com</v>
      </c>
      <c r="G784" s="27" t="str">
        <v>Valid</v>
      </c>
      <c r="H784" s="27" t="str">
        <v>+44 409 489 547</v>
      </c>
      <c r="I784" s="27" t="str">
        <v>Valid</v>
      </c>
      <c r="J784" s="27" t="str">
        <v>Complete</v>
      </c>
      <c r="K784" s="27" t="str">
        <v>Yes</v>
      </c>
      <c r="L784" s="27">
        <v>75</v>
      </c>
      <c r="M784" s="27" t="str">
        <v>Potential Duplicate</v>
      </c>
    </row>
    <row r="785" spans="1:13" x14ac:dyDescent="0.25">
      <c r="A785" s="27" t="str">
        <v>CUST-02100</v>
      </c>
      <c r="B785" s="27" t="str">
        <v>Adaora Smith</v>
      </c>
      <c r="C785" s="27" t="str">
        <v>Brightai</v>
      </c>
      <c r="D785" s="27" t="str">
        <v>Qualified</v>
      </c>
      <c r="E785" s="27" t="str">
        <v>Aisha Mohammed</v>
      </c>
      <c r="F785" s="27" t="str">
        <v>adaora.smith@hotmail.com</v>
      </c>
      <c r="G785" s="27" t="str">
        <v>Valid</v>
      </c>
      <c r="H785" s="27" t="str">
        <v>+254 579 163 392</v>
      </c>
      <c r="I785" s="27" t="str">
        <v>Valid</v>
      </c>
      <c r="J785" s="27" t="str">
        <v>Complete</v>
      </c>
      <c r="K785" s="27" t="str">
        <v>Yes</v>
      </c>
      <c r="L785" s="27">
        <v>75</v>
      </c>
      <c r="M785" s="27" t="str">
        <v>Potential Duplicate</v>
      </c>
    </row>
    <row r="786" spans="1:13" x14ac:dyDescent="0.25">
      <c r="A786" s="27" t="str">
        <v>CUST-03547</v>
      </c>
      <c r="B786" s="27" t="str">
        <v>Ikechukwu Wilson</v>
      </c>
      <c r="C786" s="27" t="str">
        <v>Stacklogic Llc</v>
      </c>
      <c r="D786" s="27" t="str">
        <v>Prospect</v>
      </c>
      <c r="E786" s="27" t="str">
        <v>Daniel Olatunji</v>
      </c>
      <c r="F786" s="27" t="str">
        <v>tariqafolabi@hotmail.com</v>
      </c>
      <c r="G786" s="27" t="str">
        <v>Valid</v>
      </c>
      <c r="H786" s="27" t="str">
        <v>+44069931322</v>
      </c>
      <c r="I786" s="27" t="str">
        <v>Valid</v>
      </c>
      <c r="J786" s="27" t="str">
        <v>Complete</v>
      </c>
      <c r="K786" s="27" t="str">
        <v>Yes</v>
      </c>
      <c r="L786" s="27">
        <v>75</v>
      </c>
      <c r="M786" s="27" t="str">
        <v>Potential Duplicate</v>
      </c>
    </row>
    <row r="787" spans="1:13" x14ac:dyDescent="0.25">
      <c r="A787" s="27" t="str">
        <v>CUST-03034</v>
      </c>
      <c r="B787" s="27" t="str">
        <v>Ikechukwu Taylor</v>
      </c>
      <c r="C787" s="27" t="str">
        <v>Twiga Foods</v>
      </c>
      <c r="D787" s="27" t="str">
        <v>Inactive</v>
      </c>
      <c r="E787" s="27" t="str">
        <v>James Carter</v>
      </c>
      <c r="F787" s="27" t="str">
        <v>ikechukwu.taylor@hotmail.com</v>
      </c>
      <c r="G787" s="27" t="str">
        <v>Valid</v>
      </c>
      <c r="H787" s="27" t="str">
        <v>+234-874-116134</v>
      </c>
      <c r="I787" s="27" t="str">
        <v>Valid</v>
      </c>
      <c r="J787" s="27" t="str">
        <v>Complete</v>
      </c>
      <c r="K787" s="27" t="str">
        <v>Yes</v>
      </c>
      <c r="L787" s="27">
        <v>75</v>
      </c>
      <c r="M787" s="27" t="str">
        <v>Potential Duplicate</v>
      </c>
    </row>
    <row r="788" spans="1:13" x14ac:dyDescent="0.25">
      <c r="A788" s="27" t="str">
        <v>CUST-04763</v>
      </c>
      <c r="B788" s="27" t="str">
        <v>Niyi Salami</v>
      </c>
      <c r="C788" s="27" t="str">
        <v>Vertexworks</v>
      </c>
      <c r="D788" s="27" t="str">
        <v>Prospect</v>
      </c>
      <c r="E788" s="27" t="str">
        <v>Michael Bello</v>
      </c>
      <c r="F788" s="27" t="str">
        <v>niyi.salami@outlook.com</v>
      </c>
      <c r="G788" s="27" t="str">
        <v>Valid</v>
      </c>
      <c r="H788" s="27" t="str">
        <v>+49 038 161 722</v>
      </c>
      <c r="I788" s="27" t="str">
        <v>Valid</v>
      </c>
      <c r="J788" s="27" t="str">
        <v>Complete</v>
      </c>
      <c r="K788" s="27" t="str">
        <v>Yes</v>
      </c>
      <c r="L788" s="27">
        <v>75</v>
      </c>
      <c r="M788" s="27" t="str">
        <v>Potential Duplicate</v>
      </c>
    </row>
    <row r="789" spans="1:13" x14ac:dyDescent="0.25">
      <c r="A789" s="27" t="str">
        <v>CUST-03616</v>
      </c>
      <c r="B789" s="27" t="str">
        <v>Wanjala Evans</v>
      </c>
      <c r="C789" s="27" t="str">
        <v>Konga</v>
      </c>
      <c r="D789" s="27" t="str">
        <v>Lead</v>
      </c>
      <c r="E789" s="27" t="str">
        <v>Tola Adeniyi</v>
      </c>
      <c r="F789" s="27" t="str">
        <v>wanjala.evans@outlook.com</v>
      </c>
      <c r="G789" s="27" t="str">
        <v>Valid</v>
      </c>
      <c r="H789" s="27" t="str">
        <v>+234669544505</v>
      </c>
      <c r="I789" s="27" t="str">
        <v>Valid</v>
      </c>
      <c r="J789" s="27" t="str">
        <v>Complete</v>
      </c>
      <c r="K789" s="27" t="str">
        <v>Yes</v>
      </c>
      <c r="L789" s="27">
        <v>75</v>
      </c>
      <c r="M789" s="27" t="str">
        <v>Potential Duplicate</v>
      </c>
    </row>
    <row r="790" spans="1:13" x14ac:dyDescent="0.25">
      <c r="A790" s="27" t="str">
        <v>CUST-00676</v>
      </c>
      <c r="B790" s="27" t="str">
        <v>Lola Nwankwo</v>
      </c>
      <c r="C790" s="27" t="str">
        <v>Zenhub Llc</v>
      </c>
      <c r="D790" s="27" t="str">
        <v>Customer</v>
      </c>
      <c r="E790" s="27" t="str">
        <v>Kemi Balogun</v>
      </c>
      <c r="F790" s="27" t="str">
        <v>lolanwankwo@gmail.com</v>
      </c>
      <c r="G790" s="27" t="str">
        <v>Valid</v>
      </c>
      <c r="H790" s="27" t="str">
        <v>+27-011-386047</v>
      </c>
      <c r="I790" s="27" t="str">
        <v>Valid</v>
      </c>
      <c r="J790" s="27" t="str">
        <v>Complete</v>
      </c>
      <c r="K790" s="27" t="str">
        <v>Yes</v>
      </c>
      <c r="L790" s="27">
        <v>75</v>
      </c>
      <c r="M790" s="27" t="str">
        <v>Potential Duplicate</v>
      </c>
    </row>
    <row r="791" spans="1:13" x14ac:dyDescent="0.25">
      <c r="A791" s="27" t="str">
        <v>CUST-01399</v>
      </c>
      <c r="B791" s="27" t="str">
        <v>Ngozi Okafor</v>
      </c>
      <c r="C791" s="27" t="str">
        <v>Leadsoft Gmbh</v>
      </c>
      <c r="D791" s="27" t="str">
        <v>Prospect</v>
      </c>
      <c r="E791" s="27" t="str">
        <v>Kemi Balogun</v>
      </c>
      <c r="F791" s="27" t="str">
        <v>ngozi_okafor@hotmail.com</v>
      </c>
      <c r="G791" s="27" t="str">
        <v>Valid</v>
      </c>
      <c r="H791" s="27" t="str">
        <v>+44-048-881987</v>
      </c>
      <c r="I791" s="27" t="str">
        <v>Valid</v>
      </c>
      <c r="J791" s="27" t="str">
        <v>Complete</v>
      </c>
      <c r="K791" s="27" t="str">
        <v>Yes</v>
      </c>
      <c r="L791" s="27">
        <v>75</v>
      </c>
      <c r="M791" s="27" t="str">
        <v>Potential Duplicate</v>
      </c>
    </row>
    <row r="792" spans="1:13" x14ac:dyDescent="0.25">
      <c r="A792" s="27" t="str">
        <v>CUST-02938</v>
      </c>
      <c r="B792" s="27" t="str">
        <v>Akinyi Asante</v>
      </c>
      <c r="C792" s="27" t="str">
        <v>Teamapt</v>
      </c>
      <c r="D792" s="27" t="str">
        <v>Qualified</v>
      </c>
      <c r="E792" s="27" t="str">
        <v>Daniel Olatunji</v>
      </c>
      <c r="F792" s="27" t="str">
        <v>akinyi.asante@outlook.com</v>
      </c>
      <c r="G792" s="27" t="str">
        <v>Valid</v>
      </c>
      <c r="H792" s="27" t="str">
        <v>+49-324-061869</v>
      </c>
      <c r="I792" s="27" t="str">
        <v>Valid</v>
      </c>
      <c r="J792" s="27" t="str">
        <v>Complete</v>
      </c>
      <c r="K792" s="27" t="str">
        <v>Yes</v>
      </c>
      <c r="L792" s="27">
        <v>75</v>
      </c>
      <c r="M792" s="27" t="str">
        <v>Potential Duplicate</v>
      </c>
    </row>
    <row r="793" spans="1:13" x14ac:dyDescent="0.25">
      <c r="A793" s="27" t="str">
        <v>CUST-02479</v>
      </c>
      <c r="B793" s="27" t="str">
        <v>Sophie Okafor</v>
      </c>
      <c r="C793" s="27" t="str">
        <v>Piggyvest</v>
      </c>
      <c r="D793" s="27" t="str">
        <v>Lead</v>
      </c>
      <c r="E793" s="27" t="str">
        <v>James Carter</v>
      </c>
      <c r="F793" s="27" t="str">
        <v>hauwa_dlamini@gmail.com</v>
      </c>
      <c r="G793" s="27" t="str">
        <v>Valid</v>
      </c>
      <c r="H793" s="27" t="str">
        <v>+27 890 001 909</v>
      </c>
      <c r="I793" s="27" t="str">
        <v>Valid</v>
      </c>
      <c r="J793" s="27" t="str">
        <v>Complete</v>
      </c>
      <c r="K793" s="27" t="str">
        <v>Yes</v>
      </c>
      <c r="L793" s="27">
        <v>75</v>
      </c>
      <c r="M793" s="27" t="str">
        <v>Potential Duplicate</v>
      </c>
    </row>
    <row r="794" spans="1:13" x14ac:dyDescent="0.25">
      <c r="A794" s="27" t="str">
        <v>CUST-04510</v>
      </c>
      <c r="B794" s="27" t="str">
        <v>Sola Eze</v>
      </c>
      <c r="C794" s="27" t="str">
        <v>Interswitch</v>
      </c>
      <c r="D794" s="27" t="str">
        <v>Customer</v>
      </c>
      <c r="E794" s="27" t="str">
        <v>Daniel Olatunji</v>
      </c>
      <c r="F794" s="27" t="str">
        <v>brian_patel@pulsepay.co</v>
      </c>
      <c r="G794" s="27" t="str">
        <v>Valid</v>
      </c>
      <c r="H794" s="27" t="str">
        <v>+49-982-250013</v>
      </c>
      <c r="I794" s="27" t="str">
        <v>Valid</v>
      </c>
      <c r="J794" s="27" t="str">
        <v>Complete</v>
      </c>
      <c r="K794" s="27" t="str">
        <v>Yes</v>
      </c>
      <c r="L794" s="27">
        <v>75</v>
      </c>
      <c r="M794" s="27" t="str">
        <v>Potential Duplicate</v>
      </c>
    </row>
    <row r="795" spans="1:13" x14ac:dyDescent="0.25">
      <c r="A795" s="27" t="str">
        <v>CUST-01958</v>
      </c>
      <c r="B795" s="27" t="str">
        <v>Abdullahi Kelly</v>
      </c>
      <c r="C795" s="27" t="str">
        <v>Wave</v>
      </c>
      <c r="D795" s="27" t="str">
        <v>Customer</v>
      </c>
      <c r="E795" s="27" t="str">
        <v>Daniel Olatunji</v>
      </c>
      <c r="F795" s="27" t="str">
        <v>oluwaseundlamini@konga.com</v>
      </c>
      <c r="G795" s="27" t="str">
        <v>Valid</v>
      </c>
      <c r="H795" s="27" t="str">
        <v>+234-605-690436</v>
      </c>
      <c r="I795" s="27" t="str">
        <v>Valid</v>
      </c>
      <c r="J795" s="27" t="str">
        <v>Complete</v>
      </c>
      <c r="K795" s="27" t="str">
        <v>Yes</v>
      </c>
      <c r="L795" s="27">
        <v>75</v>
      </c>
      <c r="M795" s="27" t="str">
        <v>Potential Duplicate</v>
      </c>
    </row>
    <row r="796" spans="1:13" x14ac:dyDescent="0.25">
      <c r="A796" s="27" t="str">
        <v>CUST-03302</v>
      </c>
      <c r="B796" s="27" t="str">
        <v>Kibet Hassan</v>
      </c>
      <c r="C796" s="27" t="str">
        <v>Coregroup Plc</v>
      </c>
      <c r="D796" s="27" t="str">
        <v>Lead</v>
      </c>
      <c r="E796" s="27" t="str">
        <v>Tola Adeniyi</v>
      </c>
      <c r="F796" s="27" t="str">
        <v>kibet_hassan@gmail.com</v>
      </c>
      <c r="G796" s="27" t="str">
        <v>Valid</v>
      </c>
      <c r="H796" s="27" t="str">
        <v>+234509348827</v>
      </c>
      <c r="I796" s="27" t="str">
        <v>Valid</v>
      </c>
      <c r="J796" s="27" t="str">
        <v>Complete</v>
      </c>
      <c r="K796" s="27" t="str">
        <v>Yes</v>
      </c>
      <c r="L796" s="27">
        <v>75</v>
      </c>
      <c r="M796" s="27" t="str">
        <v>Potential Duplicate</v>
      </c>
    </row>
    <row r="797" spans="1:13" x14ac:dyDescent="0.25">
      <c r="A797" s="27" t="str">
        <v>CUST-04293</v>
      </c>
      <c r="B797" s="27" t="str">
        <v>Tope Williams</v>
      </c>
      <c r="C797" s="27" t="str">
        <v>Kuda</v>
      </c>
      <c r="D797" s="27" t="str">
        <v>Churned</v>
      </c>
      <c r="E797" s="27" t="str">
        <v>Michael Bello</v>
      </c>
      <c r="F797" s="27" t="str">
        <v>tope_williams@yahoo.com</v>
      </c>
      <c r="G797" s="27" t="str">
        <v>Valid</v>
      </c>
      <c r="H797" s="27" t="str">
        <v>+234-533-011462</v>
      </c>
      <c r="I797" s="27" t="str">
        <v>Valid</v>
      </c>
      <c r="J797" s="27" t="str">
        <v>Complete</v>
      </c>
      <c r="K797" s="27" t="str">
        <v>Yes</v>
      </c>
      <c r="L797" s="27">
        <v>75</v>
      </c>
      <c r="M797" s="27" t="str">
        <v>Potential Duplicate</v>
      </c>
    </row>
    <row r="798" spans="1:13" x14ac:dyDescent="0.25">
      <c r="A798" s="27" t="str">
        <v>CUST-01712</v>
      </c>
      <c r="B798" s="27" t="str">
        <v>Michael Wilson</v>
      </c>
      <c r="C798" s="27" t="str">
        <v>Dangote Industries</v>
      </c>
      <c r="D798" s="27" t="str">
        <v>Customer</v>
      </c>
      <c r="E798" s="27" t="str">
        <v>Tola Adeniyi</v>
      </c>
      <c r="F798" s="27" t="str">
        <v>michaelwilson@dangoteindustr.africa</v>
      </c>
      <c r="G798" s="27" t="str">
        <v>Valid</v>
      </c>
      <c r="H798" s="27" t="str">
        <v>+44804112126</v>
      </c>
      <c r="I798" s="27" t="str">
        <v>Valid</v>
      </c>
      <c r="J798" s="27" t="str">
        <v>Complete</v>
      </c>
      <c r="K798" s="27" t="str">
        <v>Yes</v>
      </c>
      <c r="L798" s="27">
        <v>75</v>
      </c>
      <c r="M798" s="27" t="str">
        <v>Potential Duplicate</v>
      </c>
    </row>
    <row r="799" spans="1:13" x14ac:dyDescent="0.25">
      <c r="A799" s="27" t="str">
        <v>CUST-04449</v>
      </c>
      <c r="B799" s="27" t="str">
        <v>Kemi Ugwu</v>
      </c>
      <c r="C799" s="27" t="str">
        <v>Kuda</v>
      </c>
      <c r="D799" s="27" t="str">
        <v>Qualified</v>
      </c>
      <c r="E799" s="27" t="str">
        <v>Kemi Balogun</v>
      </c>
      <c r="F799" s="27" t="str">
        <v>kemi_ugwu@yahoo.com</v>
      </c>
      <c r="G799" s="27" t="str">
        <v>Valid</v>
      </c>
      <c r="H799" s="27" t="str">
        <v>+27-308-863324</v>
      </c>
      <c r="I799" s="27" t="str">
        <v>Valid</v>
      </c>
      <c r="J799" s="27" t="str">
        <v>Complete</v>
      </c>
      <c r="K799" s="27" t="str">
        <v>Yes</v>
      </c>
      <c r="L799" s="27">
        <v>75</v>
      </c>
      <c r="M799" s="27" t="str">
        <v>Potential Duplicate</v>
      </c>
    </row>
    <row r="800" spans="1:13" x14ac:dyDescent="0.25">
      <c r="A800" s="27" t="str">
        <v>CUST-02213</v>
      </c>
      <c r="B800" s="27" t="str">
        <v>Thandiwe Idris</v>
      </c>
      <c r="C800" s="27" t="str">
        <v>Primesystems Gmbh</v>
      </c>
      <c r="D800" s="27" t="str">
        <v>Customer</v>
      </c>
      <c r="E800" s="27" t="str">
        <v>Aisha Mohammed</v>
      </c>
      <c r="F800" s="27" t="str">
        <v>thandiwe_idris@outlook.com</v>
      </c>
      <c r="G800" s="27" t="str">
        <v>Valid</v>
      </c>
      <c r="H800" s="27" t="str">
        <v>+254269707279</v>
      </c>
      <c r="I800" s="27" t="str">
        <v>Valid</v>
      </c>
      <c r="J800" s="27" t="str">
        <v>Complete</v>
      </c>
      <c r="K800" s="27" t="str">
        <v>Yes</v>
      </c>
      <c r="L800" s="27">
        <v>75</v>
      </c>
      <c r="M800" s="27" t="str">
        <v>Potential Duplicate</v>
      </c>
    </row>
    <row r="801" spans="1:13" x14ac:dyDescent="0.25">
      <c r="A801" s="27" t="str">
        <v>CUST-03535</v>
      </c>
      <c r="B801" s="27" t="str">
        <v>Omar Okafor</v>
      </c>
      <c r="C801" s="27" t="str">
        <v>Fluxdigital</v>
      </c>
      <c r="D801" s="27" t="str">
        <v>Churned</v>
      </c>
      <c r="E801" s="27" t="str">
        <v>Tola Adeniyi</v>
      </c>
      <c r="F801" s="27" t="str">
        <v>ahmed.nwankwo@yahoo.com</v>
      </c>
      <c r="G801" s="27" t="str">
        <v>Valid</v>
      </c>
      <c r="H801" s="27" t="str">
        <v>+234 525 982 879</v>
      </c>
      <c r="I801" s="27" t="str">
        <v>Valid</v>
      </c>
      <c r="J801" s="27" t="str">
        <v>Complete</v>
      </c>
      <c r="K801" s="27" t="str">
        <v>Yes</v>
      </c>
      <c r="L801" s="27">
        <v>75</v>
      </c>
      <c r="M801" s="27" t="str">
        <v>Potential Duplicate</v>
      </c>
    </row>
    <row r="802" spans="1:13" x14ac:dyDescent="0.25">
      <c r="A802" s="27" t="str">
        <v>CUST-03189</v>
      </c>
      <c r="B802" s="27" t="str">
        <v>Kibet Brown</v>
      </c>
      <c r="C802" s="27" t="str">
        <v>Quantapay</v>
      </c>
      <c r="D802" s="27" t="str">
        <v>Lead</v>
      </c>
      <c r="E802" s="27" t="str">
        <v>Not Assigned</v>
      </c>
      <c r="F802" s="27" t="str">
        <v>kibet.brown@gmail.com</v>
      </c>
      <c r="G802" s="27" t="str">
        <v>Valid</v>
      </c>
      <c r="H802" s="27" t="str">
        <v>0290608091</v>
      </c>
      <c r="I802" s="27" t="str">
        <v>Valid</v>
      </c>
      <c r="J802" s="27" t="str">
        <v>Complete</v>
      </c>
      <c r="K802" s="27" t="str">
        <v>Yes</v>
      </c>
      <c r="L802" s="27">
        <v>75</v>
      </c>
      <c r="M802" s="27" t="str">
        <v>Potential Duplicate</v>
      </c>
    </row>
    <row r="803" spans="1:13" x14ac:dyDescent="0.25">
      <c r="A803" s="27" t="str">
        <v>CUST-05093</v>
      </c>
      <c r="B803" s="27" t="str">
        <v>Chidi Davies</v>
      </c>
      <c r="C803" s="27" t="str">
        <v>Gridtech</v>
      </c>
      <c r="D803" s="27" t="str">
        <v>Qualified</v>
      </c>
      <c r="E803" s="27" t="str">
        <v>Grace Mensah</v>
      </c>
      <c r="F803" s="27" t="str">
        <v>chididavies@outlook.com</v>
      </c>
      <c r="G803" s="27" t="str">
        <v>Valid</v>
      </c>
      <c r="H803" s="27" t="str">
        <v>+27-742-098044</v>
      </c>
      <c r="I803" s="27" t="str">
        <v>Valid</v>
      </c>
      <c r="J803" s="27" t="str">
        <v>Complete</v>
      </c>
      <c r="K803" s="27" t="str">
        <v>Yes</v>
      </c>
      <c r="L803" s="27">
        <v>75</v>
      </c>
      <c r="M803" s="27" t="str">
        <v>Potential Duplicate</v>
      </c>
    </row>
    <row r="804" spans="1:13" x14ac:dyDescent="0.25">
      <c r="A804" s="27" t="str">
        <v>CUST-00363</v>
      </c>
      <c r="B804" s="27" t="str">
        <v>Andrew Van Der Merwe</v>
      </c>
      <c r="C804" s="27" t="str">
        <v>Apexgroup Plc</v>
      </c>
      <c r="D804" s="27" t="str">
        <v>Qualified</v>
      </c>
      <c r="E804" s="27" t="str">
        <v>Tola Adeniyi</v>
      </c>
      <c r="F804" s="27" t="str">
        <v>andrewvandermerwe@hotmail.com</v>
      </c>
      <c r="G804" s="27" t="str">
        <v>Valid</v>
      </c>
      <c r="H804" s="27" t="str">
        <v>+44-955-271774</v>
      </c>
      <c r="I804" s="27" t="str">
        <v>Valid</v>
      </c>
      <c r="J804" s="27" t="str">
        <v>Complete</v>
      </c>
      <c r="K804" s="27" t="str">
        <v>Yes</v>
      </c>
      <c r="L804" s="27">
        <v>75</v>
      </c>
      <c r="M804" s="27" t="str">
        <v>Potential Duplicate</v>
      </c>
    </row>
    <row r="805" spans="1:13" x14ac:dyDescent="0.25">
      <c r="A805" s="27" t="str">
        <v>CUST-01582</v>
      </c>
      <c r="B805" s="27" t="str">
        <v>Joy Murphy</v>
      </c>
      <c r="C805" s="27" t="str">
        <v>Apexsystems Inc</v>
      </c>
      <c r="D805" s="27" t="str">
        <v>Lead</v>
      </c>
      <c r="E805" s="27" t="str">
        <v>James Carter</v>
      </c>
      <c r="F805" s="27" t="str">
        <v>joy.murphy@apexsystemsinc.co</v>
      </c>
      <c r="G805" s="27" t="str">
        <v>Valid</v>
      </c>
      <c r="H805" s="27" t="str">
        <v>0724928840</v>
      </c>
      <c r="I805" s="27" t="str">
        <v>Valid</v>
      </c>
      <c r="J805" s="27" t="str">
        <v>Complete</v>
      </c>
      <c r="K805" s="27" t="str">
        <v>Yes</v>
      </c>
      <c r="L805" s="27">
        <v>75</v>
      </c>
      <c r="M805" s="27" t="str">
        <v>Potential Duplicate</v>
      </c>
    </row>
    <row r="806" spans="1:13" x14ac:dyDescent="0.25">
      <c r="A806" s="27" t="str">
        <v>CUST-02552</v>
      </c>
      <c r="B806" s="27" t="str">
        <v>Andrew Okonkwo</v>
      </c>
      <c r="C806" s="27" t="str">
        <v>Stackventures</v>
      </c>
      <c r="D806" s="27" t="str">
        <v>Qualified</v>
      </c>
      <c r="E806" s="27" t="str">
        <v>Tola Adeniyi</v>
      </c>
      <c r="F806" s="27" t="str">
        <v>andrew_okonkwo@yahoo.com</v>
      </c>
      <c r="G806" s="27" t="str">
        <v>Valid</v>
      </c>
      <c r="H806" s="27" t="str">
        <v>+49130816772</v>
      </c>
      <c r="I806" s="27" t="str">
        <v>Valid</v>
      </c>
      <c r="J806" s="27" t="str">
        <v>Complete</v>
      </c>
      <c r="K806" s="27" t="str">
        <v>Yes</v>
      </c>
      <c r="L806" s="27">
        <v>75</v>
      </c>
      <c r="M806" s="27" t="str">
        <v>Potential Duplicate</v>
      </c>
    </row>
    <row r="807" spans="1:13" x14ac:dyDescent="0.25">
      <c r="A807" s="27" t="str">
        <v>CUST-00905</v>
      </c>
      <c r="B807" s="27" t="str">
        <v>Otieno Otieno</v>
      </c>
      <c r="C807" s="27" t="str">
        <v>Mpesa Solutions</v>
      </c>
      <c r="D807" s="27" t="str">
        <v>Lead</v>
      </c>
      <c r="E807" s="27" t="str">
        <v>Victor Okeke</v>
      </c>
      <c r="F807" s="27" t="str">
        <v>otieno_otieno@mpesasolutions.co</v>
      </c>
      <c r="G807" s="27" t="str">
        <v>Valid</v>
      </c>
      <c r="H807" s="27" t="str">
        <v>+254-944-730617</v>
      </c>
      <c r="I807" s="27" t="str">
        <v>Valid</v>
      </c>
      <c r="J807" s="27" t="str">
        <v>Complete</v>
      </c>
      <c r="K807" s="27" t="str">
        <v>Yes</v>
      </c>
      <c r="L807" s="27">
        <v>75</v>
      </c>
      <c r="M807" s="27" t="str">
        <v>Potential Duplicate</v>
      </c>
    </row>
    <row r="808" spans="1:13" x14ac:dyDescent="0.25">
      <c r="A808" s="27" t="str">
        <v>CUST-00057</v>
      </c>
      <c r="B808" s="27" t="str">
        <v>Bashir Abubakar</v>
      </c>
      <c r="C808" s="27" t="str">
        <v>Apexpay Llc</v>
      </c>
      <c r="D808" s="27" t="str">
        <v>Customer</v>
      </c>
      <c r="E808" s="27" t="str">
        <v>Kemi Balogun</v>
      </c>
      <c r="F808" s="27" t="str">
        <v>samuelsalami@outlook.com</v>
      </c>
      <c r="G808" s="27" t="str">
        <v>Valid</v>
      </c>
      <c r="H808" s="27" t="str">
        <v>+234021765918</v>
      </c>
      <c r="I808" s="27" t="str">
        <v>Valid</v>
      </c>
      <c r="J808" s="27" t="str">
        <v>Complete</v>
      </c>
      <c r="K808" s="27" t="str">
        <v>Yes</v>
      </c>
      <c r="L808" s="27">
        <v>75</v>
      </c>
      <c r="M808" s="27" t="str">
        <v>Potential Duplicate</v>
      </c>
    </row>
    <row r="809" spans="1:13" x14ac:dyDescent="0.25">
      <c r="A809" s="27" t="str">
        <v>CUST-02964</v>
      </c>
      <c r="B809" s="27" t="str">
        <v>Folake Okonkwo</v>
      </c>
      <c r="C809" s="27" t="str">
        <v>Lumencommerce Inc</v>
      </c>
      <c r="D809" s="27" t="str">
        <v>Opportunity</v>
      </c>
      <c r="E809" s="27" t="str">
        <v>Michael Bello</v>
      </c>
      <c r="F809" s="27" t="str">
        <v>folake.okonkwo@gmail.com</v>
      </c>
      <c r="G809" s="27" t="str">
        <v>Valid</v>
      </c>
      <c r="H809" s="27" t="str">
        <v>+27 484 210 922</v>
      </c>
      <c r="I809" s="27" t="str">
        <v>Valid</v>
      </c>
      <c r="J809" s="27" t="str">
        <v>Complete</v>
      </c>
      <c r="K809" s="27" t="str">
        <v>Yes</v>
      </c>
      <c r="L809" s="27">
        <v>75</v>
      </c>
      <c r="M809" s="27" t="str">
        <v>Potential Duplicate</v>
      </c>
    </row>
    <row r="810" spans="1:13" x14ac:dyDescent="0.25">
      <c r="A810" s="27" t="str">
        <v>CUST-03663</v>
      </c>
      <c r="B810" s="27" t="str">
        <v>Bello Makinde</v>
      </c>
      <c r="C810" s="27" t="str">
        <v>Sparkhealth Gmbh</v>
      </c>
      <c r="D810" s="27" t="str">
        <v>Churned</v>
      </c>
      <c r="E810" s="27" t="str">
        <v>Michael Bello</v>
      </c>
      <c r="F810" s="27" t="str">
        <v>bello_makinde@hotmail.com</v>
      </c>
      <c r="G810" s="27" t="str">
        <v>Valid</v>
      </c>
      <c r="H810" s="27" t="str">
        <v>0951877941</v>
      </c>
      <c r="I810" s="27" t="str">
        <v>Valid</v>
      </c>
      <c r="J810" s="27" t="str">
        <v>Complete</v>
      </c>
      <c r="K810" s="27" t="str">
        <v>Yes</v>
      </c>
      <c r="L810" s="27">
        <v>75</v>
      </c>
      <c r="M810" s="27" t="str">
        <v>Potential Duplicate</v>
      </c>
    </row>
    <row r="811" spans="1:13" x14ac:dyDescent="0.25">
      <c r="A811" s="27" t="str">
        <v>CUST-04423</v>
      </c>
      <c r="B811" s="27" t="str">
        <v>Layla Okorie</v>
      </c>
      <c r="C811" s="27" t="str">
        <v>Quantaventures</v>
      </c>
      <c r="D811" s="27" t="str">
        <v>Inactive</v>
      </c>
      <c r="E811" s="27" t="str">
        <v>Aisha Mohammed</v>
      </c>
      <c r="F811" s="27" t="str">
        <v>layla_okorie@hotmail.com</v>
      </c>
      <c r="G811" s="27" t="str">
        <v>Valid</v>
      </c>
      <c r="H811" s="27" t="str">
        <v>0902385372</v>
      </c>
      <c r="I811" s="27" t="str">
        <v>Valid</v>
      </c>
      <c r="J811" s="27" t="str">
        <v>Complete</v>
      </c>
      <c r="K811" s="27" t="str">
        <v>Yes</v>
      </c>
      <c r="L811" s="27">
        <v>75</v>
      </c>
      <c r="M811" s="27" t="str">
        <v>Potential Duplicate</v>
      </c>
    </row>
    <row r="812" spans="1:13" x14ac:dyDescent="0.25">
      <c r="A812" s="27" t="str">
        <v>CUST-00760</v>
      </c>
      <c r="B812" s="27" t="str">
        <v>Sarah Bello</v>
      </c>
      <c r="C812" s="27" t="str">
        <v>Pulsecommerce Plc</v>
      </c>
      <c r="D812" s="27" t="str">
        <v>Prospect</v>
      </c>
      <c r="E812" s="27" t="str">
        <v>Victor Okeke</v>
      </c>
      <c r="F812" s="27" t="str">
        <v>sarah.bello@outlook.com</v>
      </c>
      <c r="G812" s="27" t="str">
        <v>Valid</v>
      </c>
      <c r="H812" s="27" t="str">
        <v>0728760320</v>
      </c>
      <c r="I812" s="27" t="str">
        <v>Valid</v>
      </c>
      <c r="J812" s="27" t="str">
        <v>Complete</v>
      </c>
      <c r="K812" s="27" t="str">
        <v>Yes</v>
      </c>
      <c r="L812" s="27">
        <v>75</v>
      </c>
      <c r="M812" s="27" t="str">
        <v>Potential Duplicate</v>
      </c>
    </row>
    <row r="813" spans="1:13" x14ac:dyDescent="0.25">
      <c r="A813" s="27" t="str">
        <v>CUST-01196</v>
      </c>
      <c r="B813" s="27" t="str">
        <v>Nneka Adeleke</v>
      </c>
      <c r="C813" s="27" t="str">
        <v>Chipper Cash</v>
      </c>
      <c r="D813" s="27" t="str">
        <v>Churned</v>
      </c>
      <c r="E813" s="27" t="str">
        <v>Aisha Mohammed</v>
      </c>
      <c r="F813" s="27" t="str">
        <v>nnekaadeleke@chippercash.ng</v>
      </c>
      <c r="G813" s="27" t="str">
        <v>Valid</v>
      </c>
      <c r="H813" s="27" t="str">
        <v>+353-829-723611</v>
      </c>
      <c r="I813" s="27" t="str">
        <v>Valid</v>
      </c>
      <c r="J813" s="27" t="str">
        <v>Complete</v>
      </c>
      <c r="K813" s="27" t="str">
        <v>Yes</v>
      </c>
      <c r="L813" s="27">
        <v>75</v>
      </c>
      <c r="M813" s="27" t="str">
        <v>Potential Duplicate</v>
      </c>
    </row>
    <row r="814" spans="1:13" x14ac:dyDescent="0.25">
      <c r="A814" s="27" t="str">
        <v>CUST-01516</v>
      </c>
      <c r="B814" s="27" t="str">
        <v>Fatima Okafor</v>
      </c>
      <c r="C814" s="27" t="str">
        <v>Primesolutions Gmbh</v>
      </c>
      <c r="D814" s="27" t="str">
        <v>Opportunity</v>
      </c>
      <c r="E814" s="27" t="str">
        <v>James Carter</v>
      </c>
      <c r="F814" s="27" t="str">
        <v>fatimaokafor@gmail.com</v>
      </c>
      <c r="G814" s="27" t="str">
        <v>Valid</v>
      </c>
      <c r="H814" s="27" t="str">
        <v>+234653704768</v>
      </c>
      <c r="I814" s="27" t="str">
        <v>Valid</v>
      </c>
      <c r="J814" s="27" t="str">
        <v>Complete</v>
      </c>
      <c r="K814" s="27" t="str">
        <v>Yes</v>
      </c>
      <c r="L814" s="27">
        <v>75</v>
      </c>
      <c r="M814" s="27" t="str">
        <v>Potential Duplicate</v>
      </c>
    </row>
    <row r="815" spans="1:13" x14ac:dyDescent="0.25">
      <c r="A815" s="27" t="str">
        <v>CUST-00199</v>
      </c>
      <c r="B815" s="27" t="str">
        <v>Femi Davies</v>
      </c>
      <c r="C815" s="27" t="str">
        <v>Primehub Inc</v>
      </c>
      <c r="D815" s="27" t="str">
        <v>Prospect</v>
      </c>
      <c r="E815" s="27" t="str">
        <v>Brian Otieno</v>
      </c>
      <c r="F815" s="27" t="str">
        <v>femidavies@outlook.com</v>
      </c>
      <c r="G815" s="27" t="str">
        <v>Valid</v>
      </c>
      <c r="H815" s="27" t="str">
        <v>+27465217073</v>
      </c>
      <c r="I815" s="27" t="str">
        <v>Valid</v>
      </c>
      <c r="J815" s="27" t="str">
        <v>Complete</v>
      </c>
      <c r="K815" s="27" t="str">
        <v>Yes</v>
      </c>
      <c r="L815" s="27">
        <v>75</v>
      </c>
      <c r="M815" s="27" t="str">
        <v>Potential Duplicate</v>
      </c>
    </row>
    <row r="816" spans="1:13" x14ac:dyDescent="0.25">
      <c r="A816" s="27" t="str">
        <v>CUST-01277</v>
      </c>
      <c r="B816" s="27" t="str">
        <v>Niyi Williams</v>
      </c>
      <c r="C816" s="27" t="str">
        <v>Leadfinance</v>
      </c>
      <c r="D816" s="27" t="str">
        <v>Customer</v>
      </c>
      <c r="E816" s="27" t="str">
        <v>Daniel Olatunji</v>
      </c>
      <c r="F816" s="27" t="str">
        <v>niyiwilliams@hotmail.com</v>
      </c>
      <c r="G816" s="27" t="str">
        <v>Valid</v>
      </c>
      <c r="H816" s="27" t="str">
        <v>+234 661 329 406</v>
      </c>
      <c r="I816" s="27" t="str">
        <v>Valid</v>
      </c>
      <c r="J816" s="27" t="str">
        <v>Complete</v>
      </c>
      <c r="K816" s="27" t="str">
        <v>Yes</v>
      </c>
      <c r="L816" s="27">
        <v>75</v>
      </c>
      <c r="M816" s="27" t="str">
        <v>Potential Duplicate</v>
      </c>
    </row>
    <row r="817" spans="1:13" x14ac:dyDescent="0.25">
      <c r="A817" s="27" t="str">
        <v>CUST-05073</v>
      </c>
      <c r="B817" s="27" t="str">
        <v>Favour Murphy</v>
      </c>
      <c r="C817" s="27" t="str">
        <v>Paylabs</v>
      </c>
      <c r="D817" s="27" t="str">
        <v>Inactive</v>
      </c>
      <c r="E817" s="27" t="str">
        <v>Victor Okeke</v>
      </c>
      <c r="F817" s="27" t="str">
        <v>favour.murphy@paylabs.co</v>
      </c>
      <c r="G817" s="27" t="str">
        <v>Valid</v>
      </c>
      <c r="H817" s="27" t="str">
        <v>0603079843</v>
      </c>
      <c r="I817" s="27" t="str">
        <v>Valid</v>
      </c>
      <c r="J817" s="27" t="str">
        <v>Complete</v>
      </c>
      <c r="K817" s="27" t="str">
        <v>Yes</v>
      </c>
      <c r="L817" s="27">
        <v>75</v>
      </c>
      <c r="M817" s="27" t="str">
        <v>Potential Duplicate</v>
      </c>
    </row>
    <row r="818" spans="1:13" x14ac:dyDescent="0.25">
      <c r="A818" s="27" t="str">
        <v>CUST-04555</v>
      </c>
      <c r="B818" s="27" t="str">
        <v>Fatuma Balogun</v>
      </c>
      <c r="C818" s="27" t="str">
        <v>Fluxpay Gmbh</v>
      </c>
      <c r="D818" s="27" t="str">
        <v>Qualified</v>
      </c>
      <c r="E818" s="27" t="str">
        <v>James Carter</v>
      </c>
      <c r="F818" s="27" t="str">
        <v>fatuma_balogun@hotmail.com</v>
      </c>
      <c r="G818" s="27" t="str">
        <v>Valid</v>
      </c>
      <c r="H818" s="27" t="str">
        <v>0375984913</v>
      </c>
      <c r="I818" s="27" t="str">
        <v>Valid</v>
      </c>
      <c r="J818" s="27" t="str">
        <v>Complete</v>
      </c>
      <c r="K818" s="27" t="str">
        <v>Yes</v>
      </c>
      <c r="L818" s="27">
        <v>75</v>
      </c>
      <c r="M818" s="27" t="str">
        <v>Potential Duplicate</v>
      </c>
    </row>
    <row r="819" spans="1:13" x14ac:dyDescent="0.25">
      <c r="A819" s="27" t="str">
        <v>CUST-01184</v>
      </c>
      <c r="B819" s="27" t="str">
        <v>Kunle Patel</v>
      </c>
      <c r="C819" s="27" t="str">
        <v>Heliogroup Plc</v>
      </c>
      <c r="D819" s="27" t="str">
        <v>Prospect</v>
      </c>
      <c r="E819" s="27" t="str">
        <v>Kemi Balogun</v>
      </c>
      <c r="F819" s="27" t="str">
        <v>kunle.patel@yahoo.com</v>
      </c>
      <c r="G819" s="27" t="str">
        <v>Valid</v>
      </c>
      <c r="H819" s="27" t="str">
        <v>0651342045</v>
      </c>
      <c r="I819" s="27" t="str">
        <v>Valid</v>
      </c>
      <c r="J819" s="27" t="str">
        <v>Complete</v>
      </c>
      <c r="K819" s="27" t="str">
        <v>Yes</v>
      </c>
      <c r="L819" s="27">
        <v>75</v>
      </c>
      <c r="M819" s="27" t="str">
        <v>Potential Duplicate</v>
      </c>
    </row>
    <row r="820" spans="1:13" x14ac:dyDescent="0.25">
      <c r="A820" s="27" t="str">
        <v>CUST-05085</v>
      </c>
      <c r="B820" s="27" t="str">
        <v>Mwangi Wilson</v>
      </c>
      <c r="C820" s="27" t="str">
        <v>Primecapital Llc</v>
      </c>
      <c r="D820" s="27" t="str">
        <v>Opportunity</v>
      </c>
      <c r="E820" s="27" t="str">
        <v>Grace Mensah</v>
      </c>
      <c r="F820" s="27" t="str">
        <v>mwangi.wilson@gmail.com</v>
      </c>
      <c r="G820" s="27" t="str">
        <v>Valid</v>
      </c>
      <c r="H820" s="27" t="str">
        <v>+254 443 043 305</v>
      </c>
      <c r="I820" s="27" t="str">
        <v>Valid</v>
      </c>
      <c r="J820" s="27" t="str">
        <v>Complete</v>
      </c>
      <c r="K820" s="27" t="str">
        <v>Yes</v>
      </c>
      <c r="L820" s="27">
        <v>75</v>
      </c>
      <c r="M820" s="27" t="str">
        <v>Potential Duplicate</v>
      </c>
    </row>
    <row r="821" spans="1:13" x14ac:dyDescent="0.25">
      <c r="A821" s="27" t="str">
        <v>CUST-00680</v>
      </c>
      <c r="B821" s="27" t="str">
        <v>Tosin Brown</v>
      </c>
      <c r="C821" s="27" t="str">
        <v>Coresolutions Plc</v>
      </c>
      <c r="D821" s="27" t="str">
        <v>Inactive</v>
      </c>
      <c r="E821" s="27" t="str">
        <v>Grace Mensah</v>
      </c>
      <c r="F821" s="27" t="str">
        <v>tosin_brown@gmail.com</v>
      </c>
      <c r="G821" s="27" t="str">
        <v>Valid</v>
      </c>
      <c r="H821" s="27" t="str">
        <v>+31-581-815853</v>
      </c>
      <c r="I821" s="27" t="str">
        <v>Valid</v>
      </c>
      <c r="J821" s="27" t="str">
        <v>Complete</v>
      </c>
      <c r="K821" s="27" t="str">
        <v>Yes</v>
      </c>
      <c r="L821" s="27">
        <v>75</v>
      </c>
      <c r="M821" s="27" t="str">
        <v>Potential Duplicate</v>
      </c>
    </row>
    <row r="822" spans="1:13" x14ac:dyDescent="0.25">
      <c r="A822" s="27" t="str">
        <v>CUST-02180</v>
      </c>
      <c r="B822" s="27" t="str">
        <v>Akinyi Adeleke</v>
      </c>
      <c r="C822" s="27" t="str">
        <v>Datalogic</v>
      </c>
      <c r="D822" s="27" t="str">
        <v>Prospect</v>
      </c>
      <c r="E822" s="27" t="str">
        <v>Aisha Mohammed</v>
      </c>
      <c r="F822" s="27" t="str">
        <v>akinyiadeleke@datalogic.co</v>
      </c>
      <c r="G822" s="27" t="str">
        <v>Valid</v>
      </c>
      <c r="H822" s="27" t="str">
        <v>+254-090-429856</v>
      </c>
      <c r="I822" s="27" t="str">
        <v>Valid</v>
      </c>
      <c r="J822" s="27" t="str">
        <v>Complete</v>
      </c>
      <c r="K822" s="27" t="str">
        <v>Yes</v>
      </c>
      <c r="L822" s="27">
        <v>75</v>
      </c>
      <c r="M822" s="27" t="str">
        <v>Potential Duplicate</v>
      </c>
    </row>
    <row r="823" spans="1:13" x14ac:dyDescent="0.25">
      <c r="A823" s="27" t="str">
        <v>CUST-02380</v>
      </c>
      <c r="B823" s="27" t="str">
        <v>Funmi Diallo</v>
      </c>
      <c r="C823" s="27" t="str">
        <v>Vertexdigital Ltd</v>
      </c>
      <c r="D823" s="27" t="str">
        <v>Qualified</v>
      </c>
      <c r="E823" s="27" t="str">
        <v>Grace Mensah</v>
      </c>
      <c r="F823" s="27" t="str">
        <v>funmi.diallo@hotmail.com</v>
      </c>
      <c r="G823" s="27" t="str">
        <v>Valid</v>
      </c>
      <c r="H823" s="27" t="str">
        <v>+234 504 953 640</v>
      </c>
      <c r="I823" s="27" t="str">
        <v>Valid</v>
      </c>
      <c r="J823" s="27" t="str">
        <v>Complete</v>
      </c>
      <c r="K823" s="27" t="str">
        <v>Yes</v>
      </c>
      <c r="L823" s="27">
        <v>75</v>
      </c>
      <c r="M823" s="27" t="str">
        <v>Potential Duplicate</v>
      </c>
    </row>
    <row r="824" spans="1:13" x14ac:dyDescent="0.25">
      <c r="A824" s="27" t="str">
        <v>CUST-00150</v>
      </c>
      <c r="B824" s="27" t="str">
        <v>Niyi Makinde</v>
      </c>
      <c r="C824" s="27" t="str">
        <v>Echocapital Plc</v>
      </c>
      <c r="D824" s="27" t="str">
        <v>Customer</v>
      </c>
      <c r="E824" s="27" t="str">
        <v>Victor Okeke</v>
      </c>
      <c r="F824" s="27" t="str">
        <v>niyimakinde@echocapitalplc.africa</v>
      </c>
      <c r="G824" s="27" t="str">
        <v>Valid</v>
      </c>
      <c r="H824" s="27" t="str">
        <v>+234962071002</v>
      </c>
      <c r="I824" s="27" t="str">
        <v>Valid</v>
      </c>
      <c r="J824" s="27" t="str">
        <v>Complete</v>
      </c>
      <c r="K824" s="27" t="str">
        <v>Yes</v>
      </c>
      <c r="L824" s="27">
        <v>75</v>
      </c>
      <c r="M824" s="27" t="str">
        <v>Potential Duplicate</v>
      </c>
    </row>
    <row r="825" spans="1:13" x14ac:dyDescent="0.25">
      <c r="A825" s="27" t="str">
        <v>CUST-01812</v>
      </c>
      <c r="B825" s="27" t="str">
        <v>Victor Asante</v>
      </c>
      <c r="C825" s="27" t="str">
        <v>Primecapital Inc</v>
      </c>
      <c r="D825" s="27" t="str">
        <v>Lead</v>
      </c>
      <c r="E825" s="27" t="str">
        <v>Kemi Balogun</v>
      </c>
      <c r="F825" s="27" t="str">
        <v>victorasante@outlook.com</v>
      </c>
      <c r="G825" s="27" t="str">
        <v>Valid</v>
      </c>
      <c r="H825" s="27" t="str">
        <v>+234 142 580 742</v>
      </c>
      <c r="I825" s="27" t="str">
        <v>Valid</v>
      </c>
      <c r="J825" s="27" t="str">
        <v>Complete</v>
      </c>
      <c r="K825" s="27" t="str">
        <v>Yes</v>
      </c>
      <c r="L825" s="27">
        <v>75</v>
      </c>
      <c r="M825" s="27" t="str">
        <v>Potential Duplicate</v>
      </c>
    </row>
    <row r="826" spans="1:13" x14ac:dyDescent="0.25">
      <c r="A826" s="27" t="str">
        <v>CUST-00237</v>
      </c>
      <c r="B826" s="27" t="str">
        <v>Wanjiru Anyanwu</v>
      </c>
      <c r="C826" s="27" t="str">
        <v>Mpesa Solutions</v>
      </c>
      <c r="D826" s="27" t="str">
        <v>Prospect</v>
      </c>
      <c r="E826" s="27" t="str">
        <v>Michael Bello</v>
      </c>
      <c r="F826" s="27" t="str">
        <v>tunde.dlamini@yahoo.com</v>
      </c>
      <c r="G826" s="27" t="str">
        <v>Valid</v>
      </c>
      <c r="H826" s="27" t="str">
        <v>+254 361 968 931</v>
      </c>
      <c r="I826" s="27" t="str">
        <v>Valid</v>
      </c>
      <c r="J826" s="27" t="str">
        <v>Complete</v>
      </c>
      <c r="K826" s="27" t="str">
        <v>Yes</v>
      </c>
      <c r="L826" s="27">
        <v>75</v>
      </c>
      <c r="M826" s="27" t="str">
        <v>Potential Duplicate</v>
      </c>
    </row>
    <row r="827" spans="1:13" x14ac:dyDescent="0.25">
      <c r="A827" s="27" t="str">
        <v>CUST-02383</v>
      </c>
      <c r="B827" s="27" t="str">
        <v>Adaora Brown</v>
      </c>
      <c r="C827" s="27" t="str">
        <v>Piggyvest</v>
      </c>
      <c r="D827" s="27" t="str">
        <v>Inactive</v>
      </c>
      <c r="E827" s="27" t="str">
        <v>Michael Bello</v>
      </c>
      <c r="F827" s="27" t="str">
        <v>adaorabrown@gmail.com</v>
      </c>
      <c r="G827" s="27" t="str">
        <v>Valid</v>
      </c>
      <c r="H827" s="27" t="str">
        <v>+1876738429</v>
      </c>
      <c r="I827" s="27" t="str">
        <v>Valid</v>
      </c>
      <c r="J827" s="27" t="str">
        <v>Complete</v>
      </c>
      <c r="K827" s="27" t="str">
        <v>Yes</v>
      </c>
      <c r="L827" s="27">
        <v>75</v>
      </c>
      <c r="M827" s="27" t="str">
        <v>Potential Duplicate</v>
      </c>
    </row>
    <row r="828" spans="1:13" x14ac:dyDescent="0.25">
      <c r="A828" s="27" t="str">
        <v>CUST-00642</v>
      </c>
      <c r="B828" s="27" t="str">
        <v>Amani Kamau</v>
      </c>
      <c r="C828" s="27" t="str">
        <v>Hivesoft Llc</v>
      </c>
      <c r="D828" s="27" t="str">
        <v>Prospect</v>
      </c>
      <c r="E828" s="27" t="str">
        <v>James Carter</v>
      </c>
      <c r="F828" s="27" t="str">
        <v>amanikamau@hotmail.com</v>
      </c>
      <c r="G828" s="27" t="str">
        <v>Valid</v>
      </c>
      <c r="H828" s="27" t="str">
        <v>+31 804 851 420</v>
      </c>
      <c r="I828" s="27" t="str">
        <v>Valid</v>
      </c>
      <c r="J828" s="27" t="str">
        <v>Complete</v>
      </c>
      <c r="K828" s="27" t="str">
        <v>Yes</v>
      </c>
      <c r="L828" s="27">
        <v>75</v>
      </c>
      <c r="M828" s="27" t="str">
        <v>Potential Duplicate</v>
      </c>
    </row>
    <row r="829" spans="1:13" x14ac:dyDescent="0.25">
      <c r="A829" s="27" t="str">
        <v>CUST-01835</v>
      </c>
      <c r="B829" s="27" t="str">
        <v>Adebayo Okorie</v>
      </c>
      <c r="C829" s="27" t="str">
        <v>Fluxlabs Plc</v>
      </c>
      <c r="D829" s="27" t="str">
        <v>Lead</v>
      </c>
      <c r="E829" s="27" t="str">
        <v>Kemi Balogun</v>
      </c>
      <c r="F829" s="27" t="str">
        <v>victor_adeyemi@gmail.com</v>
      </c>
      <c r="G829" s="27" t="str">
        <v>Valid</v>
      </c>
      <c r="H829" s="27" t="str">
        <v>0138933138</v>
      </c>
      <c r="I829" s="27" t="str">
        <v>Valid</v>
      </c>
      <c r="J829" s="27" t="str">
        <v>Complete</v>
      </c>
      <c r="K829" s="27" t="str">
        <v>Yes</v>
      </c>
      <c r="L829" s="27">
        <v>75</v>
      </c>
      <c r="M829" s="27" t="str">
        <v>Potential Duplicate</v>
      </c>
    </row>
    <row r="830" spans="1:13" x14ac:dyDescent="0.25">
      <c r="A830" s="27" t="str">
        <v>CUST-00512</v>
      </c>
      <c r="B830" s="27" t="str">
        <v>Adebayo Diallo</v>
      </c>
      <c r="C830" s="27" t="str">
        <v>Piggyvest</v>
      </c>
      <c r="D830" s="27" t="str">
        <v>Churned</v>
      </c>
      <c r="E830" s="27" t="str">
        <v>Michael Bello</v>
      </c>
      <c r="F830" s="27" t="str">
        <v>sola.mwangi@mtngroup.co</v>
      </c>
      <c r="G830" s="27" t="str">
        <v>Valid</v>
      </c>
      <c r="H830" s="27" t="str">
        <v>+254 819 190 749</v>
      </c>
      <c r="I830" s="27" t="str">
        <v>Valid</v>
      </c>
      <c r="J830" s="27" t="str">
        <v>Complete</v>
      </c>
      <c r="K830" s="27" t="str">
        <v>Yes</v>
      </c>
      <c r="L830" s="27">
        <v>75</v>
      </c>
      <c r="M830" s="27" t="str">
        <v>Potential Duplicate</v>
      </c>
    </row>
    <row r="831" spans="1:13" x14ac:dyDescent="0.25">
      <c r="A831" s="27" t="str">
        <v>CUST-04488</v>
      </c>
      <c r="B831" s="27" t="str">
        <v>Emily Williams</v>
      </c>
      <c r="C831" s="27" t="str">
        <v>Lumenai Llc</v>
      </c>
      <c r="D831" s="27" t="str">
        <v>Customer</v>
      </c>
      <c r="E831" s="27" t="str">
        <v>Kemi Balogun</v>
      </c>
      <c r="F831" s="27" t="str">
        <v>emily.williams@gmail.com</v>
      </c>
      <c r="G831" s="27" t="str">
        <v>Valid</v>
      </c>
      <c r="H831" s="27" t="str">
        <v>+44-111-892886</v>
      </c>
      <c r="I831" s="27" t="str">
        <v>Valid</v>
      </c>
      <c r="J831" s="27" t="str">
        <v>Complete</v>
      </c>
      <c r="K831" s="27" t="str">
        <v>Yes</v>
      </c>
      <c r="L831" s="27">
        <v>75</v>
      </c>
      <c r="M831" s="27" t="str">
        <v>Potential Duplicate</v>
      </c>
    </row>
    <row r="832" spans="1:13" x14ac:dyDescent="0.25">
      <c r="A832" s="27" t="str">
        <v>CUST-04659</v>
      </c>
      <c r="B832" s="27" t="str">
        <v>Aliyu Taylor</v>
      </c>
      <c r="C832" s="27" t="str">
        <v>Carbon</v>
      </c>
      <c r="D832" s="27" t="str">
        <v>Lead</v>
      </c>
      <c r="E832" s="27" t="str">
        <v>Sandra Eze</v>
      </c>
      <c r="F832" s="27" t="str">
        <v>aliyu_taylor@outlook.com</v>
      </c>
      <c r="G832" s="27" t="str">
        <v>Valid</v>
      </c>
      <c r="H832" s="27" t="str">
        <v>+234-102-736632</v>
      </c>
      <c r="I832" s="27" t="str">
        <v>Valid</v>
      </c>
      <c r="J832" s="27" t="str">
        <v>Complete</v>
      </c>
      <c r="K832" s="27" t="str">
        <v>Yes</v>
      </c>
      <c r="L832" s="27">
        <v>75</v>
      </c>
      <c r="M832" s="27" t="str">
        <v>Potential Duplicate</v>
      </c>
    </row>
    <row r="833" spans="1:13" x14ac:dyDescent="0.25">
      <c r="A833" s="27" t="str">
        <v>CUST-00648</v>
      </c>
      <c r="B833" s="27" t="str">
        <v>Maryam Bello</v>
      </c>
      <c r="C833" s="27" t="str">
        <v>Pulsehealth Llc</v>
      </c>
      <c r="D833" s="27" t="str">
        <v>Lead</v>
      </c>
      <c r="E833" s="27" t="str">
        <v>Not Assigned</v>
      </c>
      <c r="F833" s="27" t="str">
        <v>maryambello@gmail.com</v>
      </c>
      <c r="G833" s="27" t="str">
        <v>Valid</v>
      </c>
      <c r="H833" s="27" t="str">
        <v>+27561266783</v>
      </c>
      <c r="I833" s="27" t="str">
        <v>Valid</v>
      </c>
      <c r="J833" s="27" t="str">
        <v>Complete</v>
      </c>
      <c r="K833" s="27" t="str">
        <v>Yes</v>
      </c>
      <c r="L833" s="27">
        <v>75</v>
      </c>
      <c r="M833" s="27" t="str">
        <v>Potential Duplicate</v>
      </c>
    </row>
    <row r="834" spans="1:13" x14ac:dyDescent="0.25">
      <c r="A834" s="27" t="str">
        <v>CUST-04739</v>
      </c>
      <c r="B834" s="27" t="str">
        <v>Noah Murphy</v>
      </c>
      <c r="C834" s="27" t="str">
        <v>Cellulant</v>
      </c>
      <c r="D834" s="27" t="str">
        <v>Customer</v>
      </c>
      <c r="E834" s="27" t="str">
        <v>Aisha Mohammed</v>
      </c>
      <c r="F834" s="27" t="str">
        <v>laylalawal@outlook.com</v>
      </c>
      <c r="G834" s="27" t="str">
        <v>Valid</v>
      </c>
      <c r="H834" s="27" t="str">
        <v>+44-484-335048</v>
      </c>
      <c r="I834" s="27" t="str">
        <v>Valid</v>
      </c>
      <c r="J834" s="27" t="str">
        <v>Complete</v>
      </c>
      <c r="K834" s="27" t="str">
        <v>Yes</v>
      </c>
      <c r="L834" s="27">
        <v>75</v>
      </c>
      <c r="M834" s="27" t="str">
        <v>Potential Duplicate</v>
      </c>
    </row>
    <row r="835" spans="1:13" x14ac:dyDescent="0.25">
      <c r="A835" s="27" t="str">
        <v>CUST-00254</v>
      </c>
      <c r="B835" s="27" t="str">
        <v>Anke Jones</v>
      </c>
      <c r="C835" s="27" t="str">
        <v>Vertexhealth</v>
      </c>
      <c r="D835" s="27" t="str">
        <v>Prospect</v>
      </c>
      <c r="E835" s="27" t="str">
        <v>Tola Adeniyi</v>
      </c>
      <c r="F835" s="27" t="str">
        <v>anke_jones@yahoo.com</v>
      </c>
      <c r="G835" s="27" t="str">
        <v>Valid</v>
      </c>
      <c r="H835" s="27" t="str">
        <v>+44 573 144 158</v>
      </c>
      <c r="I835" s="27" t="str">
        <v>Valid</v>
      </c>
      <c r="J835" s="27" t="str">
        <v>Complete</v>
      </c>
      <c r="K835" s="27" t="str">
        <v>Yes</v>
      </c>
      <c r="L835" s="27">
        <v>75</v>
      </c>
      <c r="M835" s="27" t="str">
        <v>Potential Duplicate</v>
      </c>
    </row>
    <row r="836" spans="1:13" x14ac:dyDescent="0.25">
      <c r="A836" s="27" t="str">
        <v>CUST-03483</v>
      </c>
      <c r="B836" s="27" t="str">
        <v>Chizoba Akinola</v>
      </c>
      <c r="C836" s="27" t="str">
        <v>Echosoft Plc</v>
      </c>
      <c r="D836" s="27" t="str">
        <v>Prospect</v>
      </c>
      <c r="E836" s="27" t="str">
        <v>Kemi Balogun</v>
      </c>
      <c r="F836" s="27" t="str">
        <v>chizoba_akinola@yahoo.com</v>
      </c>
      <c r="G836" s="27" t="str">
        <v>Valid</v>
      </c>
      <c r="H836" s="27" t="str">
        <v>+44 214 730 346</v>
      </c>
      <c r="I836" s="27" t="str">
        <v>Valid</v>
      </c>
      <c r="J836" s="27" t="str">
        <v>Complete</v>
      </c>
      <c r="K836" s="27" t="str">
        <v>Yes</v>
      </c>
      <c r="L836" s="27">
        <v>75</v>
      </c>
      <c r="M836" s="27" t="str">
        <v>Potential Duplicate</v>
      </c>
    </row>
    <row r="837" spans="1:13" x14ac:dyDescent="0.25">
      <c r="A837" s="27" t="str">
        <v>CUST-00068</v>
      </c>
      <c r="B837" s="27" t="str">
        <v>Mark Diallo</v>
      </c>
      <c r="C837" s="27" t="str">
        <v>Mpesa Solutions</v>
      </c>
      <c r="D837" s="27" t="str">
        <v>Opportunity</v>
      </c>
      <c r="E837" s="27" t="str">
        <v>Sandra Eze</v>
      </c>
      <c r="F837" s="27" t="str">
        <v>funmi_kamau@gmail.com</v>
      </c>
      <c r="G837" s="27" t="str">
        <v>Valid</v>
      </c>
      <c r="H837" s="27" t="str">
        <v>+234520643611</v>
      </c>
      <c r="I837" s="27" t="str">
        <v>Valid</v>
      </c>
      <c r="J837" s="27" t="str">
        <v>Complete</v>
      </c>
      <c r="K837" s="27" t="str">
        <v>Yes</v>
      </c>
      <c r="L837" s="27">
        <v>75</v>
      </c>
      <c r="M837" s="27" t="str">
        <v>Potential Duplicate</v>
      </c>
    </row>
    <row r="838" spans="1:13" x14ac:dyDescent="0.25">
      <c r="A838" s="27" t="str">
        <v>CUST-00375</v>
      </c>
      <c r="B838" s="27" t="str">
        <v>Bello Afolabi</v>
      </c>
      <c r="C838" s="27" t="str">
        <v>Kuda</v>
      </c>
      <c r="D838" s="27" t="str">
        <v>Prospect</v>
      </c>
      <c r="E838" s="27" t="str">
        <v>Grace Mensah</v>
      </c>
      <c r="F838" s="27" t="str">
        <v>thandiweotieno@gmail.com</v>
      </c>
      <c r="G838" s="27" t="str">
        <v>Valid</v>
      </c>
      <c r="H838" s="27" t="str">
        <v>+234-462-632514</v>
      </c>
      <c r="I838" s="27" t="str">
        <v>Valid</v>
      </c>
      <c r="J838" s="27" t="str">
        <v>Complete</v>
      </c>
      <c r="K838" s="27" t="str">
        <v>Yes</v>
      </c>
      <c r="L838" s="27">
        <v>75</v>
      </c>
      <c r="M838" s="27" t="str">
        <v>Potential Duplicate</v>
      </c>
    </row>
    <row r="839" spans="1:13" x14ac:dyDescent="0.25">
      <c r="A839" s="27" t="str">
        <v>CUST-05111</v>
      </c>
      <c r="B839" s="27" t="str">
        <v>Emily Mohammed</v>
      </c>
      <c r="C839" s="27" t="str">
        <v>Andela</v>
      </c>
      <c r="D839" s="27" t="str">
        <v>Inactive</v>
      </c>
      <c r="E839" s="27" t="str">
        <v>Daniel Olatunji</v>
      </c>
      <c r="F839" s="27" t="str">
        <v>emilymohammed@gmail.com</v>
      </c>
      <c r="G839" s="27" t="str">
        <v>Valid</v>
      </c>
      <c r="H839" s="27" t="str">
        <v>+31-528-570451</v>
      </c>
      <c r="I839" s="27" t="str">
        <v>Valid</v>
      </c>
      <c r="J839" s="27" t="str">
        <v>Complete</v>
      </c>
      <c r="K839" s="27" t="str">
        <v>Yes</v>
      </c>
      <c r="L839" s="27">
        <v>75</v>
      </c>
      <c r="M839" s="27" t="str">
        <v>Potential Duplicate</v>
      </c>
    </row>
    <row r="840" spans="1:13" x14ac:dyDescent="0.25">
      <c r="A840" s="27" t="str">
        <v>CUST-04880</v>
      </c>
      <c r="B840" s="27" t="str">
        <v>Emeka Onyeka</v>
      </c>
      <c r="C840" s="27" t="str">
        <v>Echogroup</v>
      </c>
      <c r="D840" s="27" t="str">
        <v>Lead</v>
      </c>
      <c r="E840" s="27" t="str">
        <v>Daniel Olatunji</v>
      </c>
      <c r="F840" s="27" t="str">
        <v>emekaonyeka@outlook.com</v>
      </c>
      <c r="G840" s="27" t="str">
        <v>Valid</v>
      </c>
      <c r="H840" s="27" t="str">
        <v>+49-598-093085</v>
      </c>
      <c r="I840" s="27" t="str">
        <v>Valid</v>
      </c>
      <c r="J840" s="27" t="str">
        <v>Complete</v>
      </c>
      <c r="K840" s="27" t="str">
        <v>Yes</v>
      </c>
      <c r="L840" s="27">
        <v>75</v>
      </c>
      <c r="M840" s="27" t="str">
        <v>Potential Duplicate</v>
      </c>
    </row>
    <row r="841" spans="1:13" x14ac:dyDescent="0.25">
      <c r="A841" s="27" t="str">
        <v>CUST-03917</v>
      </c>
      <c r="B841" s="27" t="str">
        <v>Chizoba Wilson</v>
      </c>
      <c r="C841" s="27" t="str">
        <v>Fluxsystems Gmbh</v>
      </c>
      <c r="D841" s="27" t="str">
        <v>Qualified</v>
      </c>
      <c r="E841" s="27" t="str">
        <v>Brian Otieno</v>
      </c>
      <c r="F841" s="27" t="str">
        <v>chizoba_wilson@yahoo.com</v>
      </c>
      <c r="G841" s="27" t="str">
        <v>Valid</v>
      </c>
      <c r="H841" s="27" t="str">
        <v>+1 875 638 823</v>
      </c>
      <c r="I841" s="27" t="str">
        <v>Valid</v>
      </c>
      <c r="J841" s="27" t="str">
        <v>Complete</v>
      </c>
      <c r="K841" s="27" t="str">
        <v>Yes</v>
      </c>
      <c r="L841" s="27">
        <v>75</v>
      </c>
      <c r="M841" s="27" t="str">
        <v>Potential Duplicate</v>
      </c>
    </row>
    <row r="842" spans="1:13" x14ac:dyDescent="0.25">
      <c r="A842" s="27" t="str">
        <v>CUST-02358</v>
      </c>
      <c r="B842" s="27" t="str">
        <v>Emeka Dlamini</v>
      </c>
      <c r="C842" s="27" t="str">
        <v>Apexpay Inc</v>
      </c>
      <c r="D842" s="27" t="str">
        <v>Opportunity</v>
      </c>
      <c r="E842" s="27" t="str">
        <v>Not Assigned</v>
      </c>
      <c r="F842" s="27" t="str">
        <v>emeka_dlamini@hotmail.com</v>
      </c>
      <c r="G842" s="27" t="str">
        <v>Valid</v>
      </c>
      <c r="H842" s="27" t="str">
        <v>0571468472</v>
      </c>
      <c r="I842" s="27" t="str">
        <v>Valid</v>
      </c>
      <c r="J842" s="27" t="str">
        <v>Complete</v>
      </c>
      <c r="K842" s="27" t="str">
        <v>Yes</v>
      </c>
      <c r="L842" s="27">
        <v>75</v>
      </c>
      <c r="M842" s="27" t="str">
        <v>Potential Duplicate</v>
      </c>
    </row>
    <row r="843" spans="1:13" x14ac:dyDescent="0.25">
      <c r="A843" s="27" t="str">
        <v>CUST-04654</v>
      </c>
      <c r="B843" s="27" t="str">
        <v>Mwangi Asante</v>
      </c>
      <c r="C843" s="27" t="str">
        <v>Dangote Industries</v>
      </c>
      <c r="D843" s="27" t="str">
        <v>Inactive</v>
      </c>
      <c r="E843" s="27" t="str">
        <v>Not Assigned</v>
      </c>
      <c r="F843" s="27" t="str">
        <v>mwangi.asante@dangoteindustr.ng</v>
      </c>
      <c r="G843" s="27" t="str">
        <v>Valid</v>
      </c>
      <c r="H843" s="27" t="str">
        <v>+254-944-730617</v>
      </c>
      <c r="I843" s="27" t="str">
        <v>Valid</v>
      </c>
      <c r="J843" s="27" t="str">
        <v>Complete</v>
      </c>
      <c r="K843" s="27" t="str">
        <v>Yes</v>
      </c>
      <c r="L843" s="27">
        <v>75</v>
      </c>
      <c r="M843" s="27" t="str">
        <v>Potential Duplicate</v>
      </c>
    </row>
    <row r="844" spans="1:13" x14ac:dyDescent="0.25">
      <c r="A844" s="27" t="str">
        <v>CUST-03592</v>
      </c>
      <c r="B844" s="27" t="str">
        <v>Faith Taylor</v>
      </c>
      <c r="C844" s="27" t="str">
        <v>Vaulthub</v>
      </c>
      <c r="D844" s="27" t="str">
        <v>Churned</v>
      </c>
      <c r="E844" s="27" t="str">
        <v>Sandra Eze</v>
      </c>
      <c r="F844" s="27" t="str">
        <v>faithtaylor@outlook.com</v>
      </c>
      <c r="G844" s="27" t="str">
        <v>Valid</v>
      </c>
      <c r="H844" s="27" t="str">
        <v>0035550688</v>
      </c>
      <c r="I844" s="27" t="str">
        <v>Valid</v>
      </c>
      <c r="J844" s="27" t="str">
        <v>Complete</v>
      </c>
      <c r="K844" s="27" t="str">
        <v>Yes</v>
      </c>
      <c r="L844" s="27">
        <v>75</v>
      </c>
      <c r="M844" s="27" t="str">
        <v>Potential Duplicate</v>
      </c>
    </row>
    <row r="845" spans="1:13" x14ac:dyDescent="0.25">
      <c r="A845" s="27" t="str">
        <v>CUST-00488</v>
      </c>
      <c r="B845" s="27" t="str">
        <v>Nnamdi Aliyu</v>
      </c>
      <c r="C845" s="27" t="str">
        <v>Quantadigital Inc</v>
      </c>
      <c r="D845" s="27" t="str">
        <v>Qualified</v>
      </c>
      <c r="E845" s="27" t="str">
        <v>James Carter</v>
      </c>
      <c r="F845" s="27" t="str">
        <v>adaezeabubakar@outlook.com</v>
      </c>
      <c r="G845" s="27" t="str">
        <v>Valid</v>
      </c>
      <c r="H845" s="27" t="str">
        <v>+49 368 410 132</v>
      </c>
      <c r="I845" s="27" t="str">
        <v>Valid</v>
      </c>
      <c r="J845" s="27" t="str">
        <v>Complete</v>
      </c>
      <c r="K845" s="27" t="str">
        <v>Yes</v>
      </c>
      <c r="L845" s="27">
        <v>75</v>
      </c>
      <c r="M845" s="27" t="str">
        <v>Potential Duplicate</v>
      </c>
    </row>
    <row r="846" spans="1:13" x14ac:dyDescent="0.25">
      <c r="A846" s="27" t="str">
        <v>CUST-02544</v>
      </c>
      <c r="B846" s="27" t="str">
        <v>Lola Patel</v>
      </c>
      <c r="C846" s="27" t="str">
        <v>Flour Mills Of Nigeria</v>
      </c>
      <c r="D846" s="27" t="str">
        <v>Customer</v>
      </c>
      <c r="E846" s="27" t="str">
        <v>Grace Mensah</v>
      </c>
      <c r="F846" s="27" t="str">
        <v>tope_otieno@outlook.com</v>
      </c>
      <c r="G846" s="27" t="str">
        <v>Valid</v>
      </c>
      <c r="H846" s="27" t="str">
        <v>+971 308 582 592</v>
      </c>
      <c r="I846" s="27" t="str">
        <v>Valid</v>
      </c>
      <c r="J846" s="27" t="str">
        <v>Complete</v>
      </c>
      <c r="K846" s="27" t="str">
        <v>Yes</v>
      </c>
      <c r="L846" s="27">
        <v>75</v>
      </c>
      <c r="M846" s="27" t="str">
        <v>Potential Duplicate</v>
      </c>
    </row>
    <row r="847" spans="1:13" x14ac:dyDescent="0.25">
      <c r="A847" s="27" t="str">
        <v>CUST-05110</v>
      </c>
      <c r="B847" s="27" t="str">
        <v>Ikechukwu Taylor</v>
      </c>
      <c r="C847" s="27" t="str">
        <v>Twiga Foods</v>
      </c>
      <c r="D847" s="27" t="str">
        <v>Inactive</v>
      </c>
      <c r="E847" s="27" t="str">
        <v>James Carter</v>
      </c>
      <c r="F847" s="27" t="str">
        <v>ikechukwu.taylor@hotmail.com</v>
      </c>
      <c r="G847" s="27" t="str">
        <v>Valid</v>
      </c>
      <c r="H847" s="27" t="str">
        <v>0804328829</v>
      </c>
      <c r="I847" s="27" t="str">
        <v>Valid</v>
      </c>
      <c r="J847" s="27" t="str">
        <v>Complete</v>
      </c>
      <c r="K847" s="27" t="str">
        <v>Yes</v>
      </c>
      <c r="L847" s="27">
        <v>75</v>
      </c>
      <c r="M847" s="27" t="str">
        <v>Potential Duplicate</v>
      </c>
    </row>
    <row r="848" spans="1:13" x14ac:dyDescent="0.25">
      <c r="A848" s="27" t="str">
        <v>CUST-03459</v>
      </c>
      <c r="B848" s="27" t="str">
        <v>Folake Hassan</v>
      </c>
      <c r="C848" s="27" t="str">
        <v>Primehub</v>
      </c>
      <c r="D848" s="27" t="str">
        <v>Qualified</v>
      </c>
      <c r="E848" s="27" t="str">
        <v>Kemi Balogun</v>
      </c>
      <c r="F848" s="27" t="str">
        <v>folake_hassan@gmail.com</v>
      </c>
      <c r="G848" s="27" t="str">
        <v>Valid</v>
      </c>
      <c r="H848" s="27" t="str">
        <v>+234-944-352521</v>
      </c>
      <c r="I848" s="27" t="str">
        <v>Valid</v>
      </c>
      <c r="J848" s="27" t="str">
        <v>Complete</v>
      </c>
      <c r="K848" s="27" t="str">
        <v>Yes</v>
      </c>
      <c r="L848" s="27">
        <v>75</v>
      </c>
      <c r="M848" s="27" t="str">
        <v>Potential Duplicate</v>
      </c>
    </row>
    <row r="849" spans="1:13" x14ac:dyDescent="0.25">
      <c r="A849" s="27" t="str">
        <v>CUST-05087</v>
      </c>
      <c r="B849" s="27" t="str">
        <v>Faith Mwangi</v>
      </c>
      <c r="C849" s="27" t="str">
        <v>Paystack</v>
      </c>
      <c r="D849" s="27" t="str">
        <v>Qualified</v>
      </c>
      <c r="E849" s="27" t="str">
        <v>Michael Bello</v>
      </c>
      <c r="F849" s="27" t="str">
        <v>faith.mwangi@hotmail.com</v>
      </c>
      <c r="G849" s="27" t="str">
        <v>Valid</v>
      </c>
      <c r="H849" s="27" t="str">
        <v>+44708880944</v>
      </c>
      <c r="I849" s="27" t="str">
        <v>Valid</v>
      </c>
      <c r="J849" s="27" t="str">
        <v>Complete</v>
      </c>
      <c r="K849" s="27" t="str">
        <v>Yes</v>
      </c>
      <c r="L849" s="27">
        <v>75</v>
      </c>
      <c r="M849" s="27" t="str">
        <v>Potential Duplicate</v>
      </c>
    </row>
    <row r="850" spans="1:13" x14ac:dyDescent="0.25">
      <c r="A850" s="27" t="str">
        <v>CUST-01480</v>
      </c>
      <c r="B850" s="27" t="str">
        <v>Ngozi O'Brien</v>
      </c>
      <c r="C850" s="27" t="str">
        <v>Zenanalytics Ltd</v>
      </c>
      <c r="D850" s="27" t="str">
        <v>Inactive</v>
      </c>
      <c r="E850" s="27" t="str">
        <v>Not Assigned</v>
      </c>
      <c r="F850" s="27" t="str">
        <v>ngozi_obrien@gmail.com</v>
      </c>
      <c r="G850" s="27" t="str">
        <v>Valid</v>
      </c>
      <c r="H850" s="27" t="str">
        <v>+234-392-467831</v>
      </c>
      <c r="I850" s="27" t="str">
        <v>Valid</v>
      </c>
      <c r="J850" s="27" t="str">
        <v>Complete</v>
      </c>
      <c r="K850" s="27" t="str">
        <v>Yes</v>
      </c>
      <c r="L850" s="27">
        <v>75</v>
      </c>
      <c r="M850" s="27" t="str">
        <v>Potential Duplicate</v>
      </c>
    </row>
    <row r="851" spans="1:13" x14ac:dyDescent="0.25">
      <c r="A851" s="27" t="str">
        <v>CUST-03399</v>
      </c>
      <c r="B851" s="27" t="str">
        <v>Blessing Otieno</v>
      </c>
      <c r="C851" s="27" t="str">
        <v>Quantagroup</v>
      </c>
      <c r="D851" s="27" t="str">
        <v>Customer</v>
      </c>
      <c r="E851" s="27" t="str">
        <v>James Carter</v>
      </c>
      <c r="F851" s="27" t="str">
        <v>adebayo_wilson@yahoo.com</v>
      </c>
      <c r="G851" s="27" t="str">
        <v>Valid</v>
      </c>
      <c r="H851" s="27" t="str">
        <v>+971861819667</v>
      </c>
      <c r="I851" s="27" t="str">
        <v>Valid</v>
      </c>
      <c r="J851" s="27" t="str">
        <v>Complete</v>
      </c>
      <c r="K851" s="27" t="str">
        <v>Yes</v>
      </c>
      <c r="L851" s="27">
        <v>75</v>
      </c>
      <c r="M851" s="27" t="str">
        <v>Potential Duplicate</v>
      </c>
    </row>
    <row r="852" spans="1:13" x14ac:dyDescent="0.25">
      <c r="A852" s="27" t="str">
        <v>CUST-00444</v>
      </c>
      <c r="B852" s="27" t="str">
        <v>Anke Asante</v>
      </c>
      <c r="C852" s="27" t="str">
        <v>Zenhealth Plc</v>
      </c>
      <c r="D852" s="27" t="str">
        <v>Qualified</v>
      </c>
      <c r="E852" s="27" t="str">
        <v>Grace Mensah</v>
      </c>
      <c r="F852" s="27" t="str">
        <v>anke_asante@yahoo.com</v>
      </c>
      <c r="G852" s="27" t="str">
        <v>Valid</v>
      </c>
      <c r="H852" s="27" t="str">
        <v>+254 127 469 211</v>
      </c>
      <c r="I852" s="27" t="str">
        <v>Valid</v>
      </c>
      <c r="J852" s="27" t="str">
        <v>Complete</v>
      </c>
      <c r="K852" s="27" t="str">
        <v>Yes</v>
      </c>
      <c r="L852" s="27">
        <v>75</v>
      </c>
      <c r="M852" s="27" t="str">
        <v>Potential Duplicate</v>
      </c>
    </row>
    <row r="853" spans="1:13" x14ac:dyDescent="0.25">
      <c r="A853" s="27" t="str">
        <v>CUST-05044</v>
      </c>
      <c r="B853" s="27" t="str">
        <v>Musa Otieno</v>
      </c>
      <c r="C853" s="27" t="str">
        <v>Corefinance</v>
      </c>
      <c r="D853" s="27" t="str">
        <v>Inactive</v>
      </c>
      <c r="E853" s="27" t="str">
        <v>Not Assigned</v>
      </c>
      <c r="F853" s="27" t="str">
        <v>musaotieno@yahoo.com</v>
      </c>
      <c r="G853" s="27" t="str">
        <v>Valid</v>
      </c>
      <c r="H853" s="27" t="str">
        <v>+234-568-237394</v>
      </c>
      <c r="I853" s="27" t="str">
        <v>Valid</v>
      </c>
      <c r="J853" s="27" t="str">
        <v>Complete</v>
      </c>
      <c r="K853" s="27" t="str">
        <v>Yes</v>
      </c>
      <c r="L853" s="27">
        <v>75</v>
      </c>
      <c r="M853" s="27" t="str">
        <v>Potential Duplicate</v>
      </c>
    </row>
    <row r="854" spans="1:13" x14ac:dyDescent="0.25">
      <c r="A854" s="27" t="str">
        <v>CUST-04414</v>
      </c>
      <c r="B854" s="27" t="str">
        <v>Nomvula Bello</v>
      </c>
      <c r="C854" s="27" t="str">
        <v>Leadsoft Plc</v>
      </c>
      <c r="D854" s="27" t="str">
        <v>Prospect</v>
      </c>
      <c r="E854" s="27" t="str">
        <v>Brian Otieno</v>
      </c>
      <c r="F854" s="27" t="str">
        <v>aishaotieno@teamapt.africa</v>
      </c>
      <c r="G854" s="27" t="str">
        <v>Valid</v>
      </c>
      <c r="H854" s="27" t="str">
        <v>+1-628-702499</v>
      </c>
      <c r="I854" s="27" t="str">
        <v>Valid</v>
      </c>
      <c r="J854" s="27" t="str">
        <v>Complete</v>
      </c>
      <c r="K854" s="27" t="str">
        <v>Yes</v>
      </c>
      <c r="L854" s="27">
        <v>75</v>
      </c>
      <c r="M854" s="27" t="str">
        <v>Potential Duplicate</v>
      </c>
    </row>
    <row r="855" spans="1:13" x14ac:dyDescent="0.25">
      <c r="A855" s="27" t="str">
        <v>CUST-01858</v>
      </c>
      <c r="B855" s="27" t="str">
        <v>Ikechukwu Lawal</v>
      </c>
      <c r="C855" s="27" t="str">
        <v>Cellulant</v>
      </c>
      <c r="D855" s="27" t="str">
        <v>Customer</v>
      </c>
      <c r="E855" s="27" t="str">
        <v>Aisha Mohammed</v>
      </c>
      <c r="F855" s="27" t="str">
        <v>ikechukwu_lawal@gmail.com</v>
      </c>
      <c r="G855" s="27" t="str">
        <v>Valid</v>
      </c>
      <c r="H855" s="27" t="str">
        <v>+234 849 677 761</v>
      </c>
      <c r="I855" s="27" t="str">
        <v>Valid</v>
      </c>
      <c r="J855" s="27" t="str">
        <v>Complete</v>
      </c>
      <c r="K855" s="27" t="str">
        <v>Yes</v>
      </c>
      <c r="L855" s="27">
        <v>75</v>
      </c>
      <c r="M855" s="27" t="str">
        <v>Potential Duplicate</v>
      </c>
    </row>
    <row r="856" spans="1:13" x14ac:dyDescent="0.25">
      <c r="A856" s="27" t="str">
        <v>CUST-02532</v>
      </c>
      <c r="B856" s="27" t="str">
        <v>Emeka Khan</v>
      </c>
      <c r="C856" s="27" t="str">
        <v>Piggyvest</v>
      </c>
      <c r="D856" s="27" t="str">
        <v>Opportunity</v>
      </c>
      <c r="E856" s="27" t="str">
        <v>Michael Bello</v>
      </c>
      <c r="F856" s="27" t="str">
        <v>hauwa_naidoo@lumentech.io</v>
      </c>
      <c r="G856" s="27" t="str">
        <v>Valid</v>
      </c>
      <c r="H856" s="27" t="str">
        <v>+234-950-087233</v>
      </c>
      <c r="I856" s="27" t="str">
        <v>Valid</v>
      </c>
      <c r="J856" s="27" t="str">
        <v>Complete</v>
      </c>
      <c r="K856" s="27" t="str">
        <v>Yes</v>
      </c>
      <c r="L856" s="27">
        <v>75</v>
      </c>
      <c r="M856" s="27" t="str">
        <v>Potential Duplicate</v>
      </c>
    </row>
    <row r="857" spans="1:13" x14ac:dyDescent="0.25">
      <c r="A857" s="27" t="str">
        <v>CUST-02584</v>
      </c>
      <c r="B857" s="27" t="str">
        <v>Wanjala Eze</v>
      </c>
      <c r="C857" s="27" t="str">
        <v>Mtn Group</v>
      </c>
      <c r="D857" s="27" t="str">
        <v>Churned</v>
      </c>
      <c r="E857" s="27" t="str">
        <v>Daniel Olatunji</v>
      </c>
      <c r="F857" s="27" t="str">
        <v>wanjala.eze@hotmail.com</v>
      </c>
      <c r="G857" s="27" t="str">
        <v>Valid</v>
      </c>
      <c r="H857" s="27" t="str">
        <v>+44454643738</v>
      </c>
      <c r="I857" s="27" t="str">
        <v>Valid</v>
      </c>
      <c r="J857" s="27" t="str">
        <v>Complete</v>
      </c>
      <c r="K857" s="27" t="str">
        <v>Yes</v>
      </c>
      <c r="L857" s="27">
        <v>75</v>
      </c>
      <c r="M857" s="27" t="str">
        <v>Potential Duplicate</v>
      </c>
    </row>
    <row r="858" spans="1:13" x14ac:dyDescent="0.25">
      <c r="A858" s="27" t="str">
        <v>CUST-05075</v>
      </c>
      <c r="B858" s="27" t="str">
        <v>Victor Asante</v>
      </c>
      <c r="C858" s="27" t="str">
        <v>Primecapital Inc</v>
      </c>
      <c r="D858" s="27" t="str">
        <v>Lead</v>
      </c>
      <c r="E858" s="27" t="str">
        <v>Kemi Balogun</v>
      </c>
      <c r="F858" s="27" t="str">
        <v>victorasante@outlook.com</v>
      </c>
      <c r="G858" s="27" t="str">
        <v>Valid</v>
      </c>
      <c r="H858" s="27" t="str">
        <v>+234199384748</v>
      </c>
      <c r="I858" s="27" t="str">
        <v>Valid</v>
      </c>
      <c r="J858" s="27" t="str">
        <v>Complete</v>
      </c>
      <c r="K858" s="27" t="str">
        <v>Yes</v>
      </c>
      <c r="L858" s="27">
        <v>75</v>
      </c>
      <c r="M858" s="27" t="str">
        <v>Potential Duplicate</v>
      </c>
    </row>
    <row r="859" spans="1:13" x14ac:dyDescent="0.25">
      <c r="A859" s="27" t="str">
        <v>CUST-01294</v>
      </c>
      <c r="B859" s="27" t="str">
        <v>Mercy Balogun</v>
      </c>
      <c r="C859" s="27" t="str">
        <v>Apexpay</v>
      </c>
      <c r="D859" s="27" t="str">
        <v>Customer</v>
      </c>
      <c r="E859" s="27" t="str">
        <v>Kemi Balogun</v>
      </c>
      <c r="F859" s="27" t="str">
        <v>mercy_balogun@yahoo.com</v>
      </c>
      <c r="G859" s="27" t="str">
        <v>Valid</v>
      </c>
      <c r="H859" s="27" t="str">
        <v>+353 025 426 006</v>
      </c>
      <c r="I859" s="27" t="str">
        <v>Valid</v>
      </c>
      <c r="J859" s="27" t="str">
        <v>Complete</v>
      </c>
      <c r="K859" s="27" t="str">
        <v>Yes</v>
      </c>
      <c r="L859" s="27">
        <v>75</v>
      </c>
      <c r="M859" s="27" t="str">
        <v>Potential Duplicate</v>
      </c>
    </row>
    <row r="860" spans="1:13" x14ac:dyDescent="0.25">
      <c r="A860" s="27" t="str">
        <v>CUST-04309</v>
      </c>
      <c r="B860" s="27" t="str">
        <v>Faith Balogun</v>
      </c>
      <c r="C860" s="27" t="str">
        <v>Jumia</v>
      </c>
      <c r="D860" s="27" t="str">
        <v>Churned</v>
      </c>
      <c r="E860" s="27" t="str">
        <v>Grace Mensah</v>
      </c>
      <c r="F860" s="27" t="str">
        <v>njeri.bello@gmail.com</v>
      </c>
      <c r="G860" s="27" t="str">
        <v>Valid</v>
      </c>
      <c r="H860" s="27" t="str">
        <v>+31 130 090 787</v>
      </c>
      <c r="I860" s="27" t="str">
        <v>Valid</v>
      </c>
      <c r="J860" s="27" t="str">
        <v>Complete</v>
      </c>
      <c r="K860" s="27" t="str">
        <v>Yes</v>
      </c>
      <c r="L860" s="27">
        <v>75</v>
      </c>
      <c r="M860" s="27" t="str">
        <v>Potential Duplicate</v>
      </c>
    </row>
    <row r="861" spans="1:13" x14ac:dyDescent="0.25">
      <c r="A861" s="27" t="str">
        <v>CUST-02037</v>
      </c>
      <c r="B861" s="27" t="str">
        <v>Kemi Mohammed</v>
      </c>
      <c r="C861" s="27" t="str">
        <v>Interswitch</v>
      </c>
      <c r="D861" s="27" t="str">
        <v>Customer</v>
      </c>
      <c r="E861" s="27" t="str">
        <v>Not Assigned</v>
      </c>
      <c r="F861" s="27" t="str">
        <v>kemi.mohammed@outlook.com</v>
      </c>
      <c r="G861" s="27" t="str">
        <v>Valid</v>
      </c>
      <c r="H861" s="27" t="str">
        <v>0429399119</v>
      </c>
      <c r="I861" s="27" t="str">
        <v>Valid</v>
      </c>
      <c r="J861" s="27" t="str">
        <v>Complete</v>
      </c>
      <c r="K861" s="27" t="str">
        <v>Yes</v>
      </c>
      <c r="L861" s="27">
        <v>75</v>
      </c>
      <c r="M861" s="27" t="str">
        <v>Potential Duplicate</v>
      </c>
    </row>
    <row r="862" spans="1:13" x14ac:dyDescent="0.25">
      <c r="A862" s="27" t="str">
        <v>CUST-01334</v>
      </c>
      <c r="B862" s="27" t="str">
        <v>Tope Idris</v>
      </c>
      <c r="C862" s="27" t="str">
        <v>Coresolutions</v>
      </c>
      <c r="D862" s="27" t="str">
        <v>Customer</v>
      </c>
      <c r="E862" s="27" t="str">
        <v>Kemi Balogun</v>
      </c>
      <c r="F862" s="27" t="str">
        <v>topeidris@hotmail.com</v>
      </c>
      <c r="G862" s="27" t="str">
        <v>Valid</v>
      </c>
      <c r="H862" s="27" t="str">
        <v>0514498427</v>
      </c>
      <c r="I862" s="27" t="str">
        <v>Valid</v>
      </c>
      <c r="J862" s="27" t="str">
        <v>Complete</v>
      </c>
      <c r="K862" s="27" t="str">
        <v>Yes</v>
      </c>
      <c r="L862" s="27">
        <v>75</v>
      </c>
      <c r="M862" s="27" t="str">
        <v>Potential Duplicate</v>
      </c>
    </row>
    <row r="863" spans="1:13" x14ac:dyDescent="0.25">
      <c r="A863" s="27" t="str">
        <v>CUST-02264</v>
      </c>
      <c r="B863" s="27" t="str">
        <v>Oluwaseun Traore</v>
      </c>
      <c r="C863" s="27" t="str">
        <v>Flour Mills Of Nigeria</v>
      </c>
      <c r="D863" s="27" t="str">
        <v>Customer</v>
      </c>
      <c r="E863" s="27" t="str">
        <v>Sandra Eze</v>
      </c>
      <c r="F863" s="27" t="str">
        <v>oluwaseuntraore@outlook.com</v>
      </c>
      <c r="G863" s="27" t="str">
        <v>Valid</v>
      </c>
      <c r="H863" s="27" t="str">
        <v>0724207530</v>
      </c>
      <c r="I863" s="27" t="str">
        <v>Valid</v>
      </c>
      <c r="J863" s="27" t="str">
        <v>Complete</v>
      </c>
      <c r="K863" s="27" t="str">
        <v>Yes</v>
      </c>
      <c r="L863" s="27">
        <v>75</v>
      </c>
      <c r="M863" s="27" t="str">
        <v>Potential Duplicate</v>
      </c>
    </row>
    <row r="864" spans="1:13" x14ac:dyDescent="0.25">
      <c r="A864" s="27" t="str">
        <v>CUST-03706</v>
      </c>
      <c r="B864" s="27" t="str">
        <v>Nneka Jones</v>
      </c>
      <c r="C864" s="27" t="str">
        <v>Novacapital</v>
      </c>
      <c r="D864" s="27" t="str">
        <v>Lead</v>
      </c>
      <c r="E864" s="27" t="str">
        <v>Aisha Mohammed</v>
      </c>
      <c r="F864" s="27" t="str">
        <v>nnekajones@outlook.com</v>
      </c>
      <c r="G864" s="27" t="str">
        <v>Valid</v>
      </c>
      <c r="H864" s="27" t="str">
        <v>0733645821</v>
      </c>
      <c r="I864" s="27" t="str">
        <v>Valid</v>
      </c>
      <c r="J864" s="27" t="str">
        <v>Complete</v>
      </c>
      <c r="K864" s="27" t="str">
        <v>Yes</v>
      </c>
      <c r="L864" s="27">
        <v>75</v>
      </c>
      <c r="M864" s="27" t="str">
        <v>Potential Duplicate</v>
      </c>
    </row>
    <row r="865" spans="1:13" x14ac:dyDescent="0.25">
      <c r="A865" s="27" t="str">
        <v>CUST-03922</v>
      </c>
      <c r="B865" s="27" t="str">
        <v>Nneka Khan</v>
      </c>
      <c r="C865" s="27" t="str">
        <v>Cellulant</v>
      </c>
      <c r="D865" s="27" t="str">
        <v>Lead</v>
      </c>
      <c r="E865" s="27" t="str">
        <v>Michael Bello</v>
      </c>
      <c r="F865" s="27" t="str">
        <v>nneka.khan@hotmail.com</v>
      </c>
      <c r="G865" s="27" t="str">
        <v>Valid</v>
      </c>
      <c r="H865" s="27" t="str">
        <v>+234-575-014021</v>
      </c>
      <c r="I865" s="27" t="str">
        <v>Valid</v>
      </c>
      <c r="J865" s="27" t="str">
        <v>Complete</v>
      </c>
      <c r="K865" s="27" t="str">
        <v>Yes</v>
      </c>
      <c r="L865" s="27">
        <v>75</v>
      </c>
      <c r="M865" s="27" t="str">
        <v>Potential Duplicate</v>
      </c>
    </row>
    <row r="866" spans="1:13" x14ac:dyDescent="0.25">
      <c r="A866" s="27" t="str">
        <v>CUST-02175</v>
      </c>
      <c r="B866" s="27" t="str">
        <v>Segun Dlamini</v>
      </c>
      <c r="C866" s="27" t="str">
        <v>Echogroup Ltd</v>
      </c>
      <c r="D866" s="27" t="str">
        <v>Prospect</v>
      </c>
      <c r="E866" s="27" t="str">
        <v>James Carter</v>
      </c>
      <c r="F866" s="27" t="str">
        <v>segun_dlamini@gmail.com</v>
      </c>
      <c r="G866" s="27" t="str">
        <v>Valid</v>
      </c>
      <c r="H866" s="27" t="str">
        <v>+44 893 942 596</v>
      </c>
      <c r="I866" s="27" t="str">
        <v>Valid</v>
      </c>
      <c r="J866" s="27" t="str">
        <v>Complete</v>
      </c>
      <c r="K866" s="27" t="str">
        <v>Yes</v>
      </c>
      <c r="L866" s="27">
        <v>75</v>
      </c>
      <c r="M866" s="27" t="str">
        <v>Potential Duplicate</v>
      </c>
    </row>
    <row r="867" spans="1:13" x14ac:dyDescent="0.25">
      <c r="A867" s="27" t="str">
        <v>CUST-03430</v>
      </c>
      <c r="B867" s="27" t="str">
        <v>Femi Naidoo</v>
      </c>
      <c r="C867" s="27" t="str">
        <v>Fluxai Llc</v>
      </c>
      <c r="D867" s="27" t="str">
        <v>Prospect</v>
      </c>
      <c r="E867" s="27" t="str">
        <v>Daniel Olatunji</v>
      </c>
      <c r="F867" s="27" t="str">
        <v>femi.naidoo@fluxaillc.co</v>
      </c>
      <c r="G867" s="27" t="str">
        <v>Valid</v>
      </c>
      <c r="H867" s="27" t="str">
        <v>+27 762 340 826</v>
      </c>
      <c r="I867" s="27" t="str">
        <v>Valid</v>
      </c>
      <c r="J867" s="27" t="str">
        <v>Complete</v>
      </c>
      <c r="K867" s="27" t="str">
        <v>Yes</v>
      </c>
      <c r="L867" s="27">
        <v>75</v>
      </c>
      <c r="M867" s="27" t="str">
        <v>Potential Duplicate</v>
      </c>
    </row>
    <row r="868" spans="1:13" x14ac:dyDescent="0.25">
      <c r="A868" s="27" t="str">
        <v>CUST-01878</v>
      </c>
      <c r="B868" s="27" t="str">
        <v>Femi Khan</v>
      </c>
      <c r="C868" s="27" t="str">
        <v>Leaddigital Llc</v>
      </c>
      <c r="D868" s="27" t="str">
        <v>Prospect</v>
      </c>
      <c r="E868" s="27" t="str">
        <v>James Carter</v>
      </c>
      <c r="F868" s="27" t="str">
        <v>ikechukwu.traore@hotmail.com</v>
      </c>
      <c r="G868" s="27" t="str">
        <v>Valid</v>
      </c>
      <c r="H868" s="27" t="str">
        <v>+234 124 934 158</v>
      </c>
      <c r="I868" s="27" t="str">
        <v>Valid</v>
      </c>
      <c r="J868" s="27" t="str">
        <v>Complete</v>
      </c>
      <c r="K868" s="27" t="str">
        <v>Yes</v>
      </c>
      <c r="L868" s="27">
        <v>75</v>
      </c>
      <c r="M868" s="27" t="str">
        <v>Potential Duplicate</v>
      </c>
    </row>
    <row r="869" spans="1:13" x14ac:dyDescent="0.25">
      <c r="A869" s="27" t="str">
        <v>CUST-03612</v>
      </c>
      <c r="B869" s="27" t="str">
        <v>Ogechi Hassan</v>
      </c>
      <c r="C869" s="27" t="str">
        <v>Orbitdigital Llc</v>
      </c>
      <c r="D869" s="27" t="str">
        <v>Customer</v>
      </c>
      <c r="E869" s="27" t="str">
        <v>Brian Otieno</v>
      </c>
      <c r="F869" s="27" t="str">
        <v>ogechihassan@gmail.com</v>
      </c>
      <c r="G869" s="27" t="str">
        <v>Valid</v>
      </c>
      <c r="H869" s="27" t="str">
        <v>+234 477 269 553</v>
      </c>
      <c r="I869" s="27" t="str">
        <v>Valid</v>
      </c>
      <c r="J869" s="27" t="str">
        <v>Complete</v>
      </c>
      <c r="K869" s="27" t="str">
        <v>Yes</v>
      </c>
      <c r="L869" s="27">
        <v>75</v>
      </c>
      <c r="M869" s="27" t="str">
        <v>Potential Duplicate</v>
      </c>
    </row>
    <row r="870" spans="1:13" x14ac:dyDescent="0.25">
      <c r="A870" s="27" t="str">
        <v>CUST-02320</v>
      </c>
      <c r="B870" s="27" t="str">
        <v>Kunle Anyanwu</v>
      </c>
      <c r="C870" s="27" t="str">
        <v>Orbitanalytics</v>
      </c>
      <c r="D870" s="27" t="str">
        <v>Prospect</v>
      </c>
      <c r="E870" s="27" t="str">
        <v>Aisha Mohammed</v>
      </c>
      <c r="F870" s="27" t="str">
        <v>kunleanyanwu@hotmail.com</v>
      </c>
      <c r="G870" s="27" t="str">
        <v>Valid</v>
      </c>
      <c r="H870" s="27" t="str">
        <v>0634058290</v>
      </c>
      <c r="I870" s="27" t="str">
        <v>Valid</v>
      </c>
      <c r="J870" s="27" t="str">
        <v>Complete</v>
      </c>
      <c r="K870" s="27" t="str">
        <v>Yes</v>
      </c>
      <c r="L870" s="27">
        <v>75</v>
      </c>
      <c r="M870" s="27" t="str">
        <v>Potential Duplicate</v>
      </c>
    </row>
    <row r="871" spans="1:13" x14ac:dyDescent="0.25">
      <c r="A871" s="27" t="str">
        <v>CUST-02106</v>
      </c>
      <c r="B871" s="27" t="str">
        <v>Sipho Evans</v>
      </c>
      <c r="C871" s="27" t="str">
        <v>Leadnetworks Gmbh</v>
      </c>
      <c r="D871" s="27" t="str">
        <v>Churned</v>
      </c>
      <c r="E871" s="27" t="str">
        <v>Grace Mensah</v>
      </c>
      <c r="F871" s="27" t="str">
        <v>favour.obrien@gmail.com</v>
      </c>
      <c r="G871" s="27" t="str">
        <v>Valid</v>
      </c>
      <c r="H871" s="27" t="str">
        <v>+234 152 349 937</v>
      </c>
      <c r="I871" s="27" t="str">
        <v>Valid</v>
      </c>
      <c r="J871" s="27" t="str">
        <v>Complete</v>
      </c>
      <c r="K871" s="27" t="str">
        <v>Yes</v>
      </c>
      <c r="L871" s="27">
        <v>75</v>
      </c>
      <c r="M871" s="27" t="str">
        <v>Potential Duplicate</v>
      </c>
    </row>
    <row r="872" spans="1:13" x14ac:dyDescent="0.25">
      <c r="A872" s="27" t="str">
        <v>CUST-00264</v>
      </c>
      <c r="B872" s="27" t="str">
        <v>Andrew Makinde</v>
      </c>
      <c r="C872" s="27" t="str">
        <v>Pulselogic</v>
      </c>
      <c r="D872" s="27" t="str">
        <v>Opportunity</v>
      </c>
      <c r="E872" s="27" t="str">
        <v>Brian Otieno</v>
      </c>
      <c r="F872" s="27" t="str">
        <v>andrew_makinde@yahoo.com</v>
      </c>
      <c r="G872" s="27" t="str">
        <v>Valid</v>
      </c>
      <c r="H872" s="27" t="str">
        <v>+1-792-988425</v>
      </c>
      <c r="I872" s="27" t="str">
        <v>Valid</v>
      </c>
      <c r="J872" s="27" t="str">
        <v>Complete</v>
      </c>
      <c r="K872" s="27" t="str">
        <v>Yes</v>
      </c>
      <c r="L872" s="27">
        <v>75</v>
      </c>
      <c r="M872" s="27" t="str">
        <v>Potential Duplicate</v>
      </c>
    </row>
    <row r="873" spans="1:13" x14ac:dyDescent="0.25">
      <c r="A873" s="27" t="str">
        <v>CUST-03003</v>
      </c>
      <c r="B873" s="27" t="str">
        <v>Emily Jones</v>
      </c>
      <c r="C873" s="27" t="str">
        <v>Paytech Llc</v>
      </c>
      <c r="D873" s="27" t="str">
        <v>Prospect</v>
      </c>
      <c r="E873" s="27" t="str">
        <v>Brian Otieno</v>
      </c>
      <c r="F873" s="27" t="str">
        <v>samuel.afolabi@zencommerce.ng</v>
      </c>
      <c r="G873" s="27" t="str">
        <v>Valid</v>
      </c>
      <c r="H873" s="27" t="str">
        <v>0589507246</v>
      </c>
      <c r="I873" s="27" t="str">
        <v>Valid</v>
      </c>
      <c r="J873" s="27" t="str">
        <v>Complete</v>
      </c>
      <c r="K873" s="27" t="str">
        <v>Yes</v>
      </c>
      <c r="L873" s="27">
        <v>75</v>
      </c>
      <c r="M873" s="27" t="str">
        <v>Potential Duplicate</v>
      </c>
    </row>
    <row r="874" spans="1:13" x14ac:dyDescent="0.25">
      <c r="A874" s="27" t="str">
        <v>CUST-01069</v>
      </c>
      <c r="B874" s="27" t="str">
        <v>Tosin O'Brien</v>
      </c>
      <c r="C874" s="27" t="str">
        <v>Brightlabs Gmbh</v>
      </c>
      <c r="D874" s="27" t="str">
        <v>Lead</v>
      </c>
      <c r="E874" s="27" t="str">
        <v>Daniel Olatunji</v>
      </c>
      <c r="F874" s="27" t="str">
        <v>tosin_obrien@hotmail.com</v>
      </c>
      <c r="G874" s="27" t="str">
        <v>Valid</v>
      </c>
      <c r="H874" s="27" t="str">
        <v>+234-175-989622</v>
      </c>
      <c r="I874" s="27" t="str">
        <v>Valid</v>
      </c>
      <c r="J874" s="27" t="str">
        <v>Complete</v>
      </c>
      <c r="K874" s="27" t="str">
        <v>Yes</v>
      </c>
      <c r="L874" s="27">
        <v>75</v>
      </c>
      <c r="M874" s="27" t="str">
        <v>Potential Duplicate</v>
      </c>
    </row>
    <row r="875" spans="1:13" x14ac:dyDescent="0.25">
      <c r="A875" s="27" t="str">
        <v>CUST-04775</v>
      </c>
      <c r="B875" s="27" t="str">
        <v>Aliyu Patel</v>
      </c>
      <c r="C875" s="27" t="str">
        <v>Primehub</v>
      </c>
      <c r="D875" s="27" t="str">
        <v>Qualified</v>
      </c>
      <c r="E875" s="27" t="str">
        <v>Aisha Mohammed</v>
      </c>
      <c r="F875" s="27" t="str">
        <v>aliyu_patel@primehub.io</v>
      </c>
      <c r="G875" s="27" t="str">
        <v>Valid</v>
      </c>
      <c r="H875" s="27" t="str">
        <v>+254 915 762 804</v>
      </c>
      <c r="I875" s="27" t="str">
        <v>Valid</v>
      </c>
      <c r="J875" s="27" t="str">
        <v>Complete</v>
      </c>
      <c r="K875" s="27" t="str">
        <v>Yes</v>
      </c>
      <c r="L875" s="27">
        <v>75</v>
      </c>
      <c r="M875" s="27" t="str">
        <v>Potential Duplicate</v>
      </c>
    </row>
    <row r="876" spans="1:13" x14ac:dyDescent="0.25">
      <c r="A876" s="27" t="str">
        <v>CUST-01652</v>
      </c>
      <c r="B876" s="27" t="str">
        <v>Funmi Diallo</v>
      </c>
      <c r="C876" s="27" t="str">
        <v>Moniepoint</v>
      </c>
      <c r="D876" s="27" t="str">
        <v>Customer</v>
      </c>
      <c r="E876" s="27" t="str">
        <v>Tola Adeniyi</v>
      </c>
      <c r="F876" s="27" t="str">
        <v>funmi.diallo@hotmail.com</v>
      </c>
      <c r="G876" s="27" t="str">
        <v>Valid</v>
      </c>
      <c r="H876" s="27" t="str">
        <v>+234 601 616 876</v>
      </c>
      <c r="I876" s="27" t="str">
        <v>Valid</v>
      </c>
      <c r="J876" s="27" t="str">
        <v>Complete</v>
      </c>
      <c r="K876" s="27" t="str">
        <v>Yes</v>
      </c>
      <c r="L876" s="27">
        <v>75</v>
      </c>
      <c r="M876" s="27" t="str">
        <v>Potential Duplicate</v>
      </c>
    </row>
    <row r="877" spans="1:13" x14ac:dyDescent="0.25">
      <c r="A877" s="27" t="str">
        <v>CUST-04752</v>
      </c>
      <c r="B877" s="27" t="str">
        <v>Mark Al-Farsi</v>
      </c>
      <c r="C877" s="27" t="str">
        <v>Bua Foods</v>
      </c>
      <c r="D877" s="27" t="str">
        <v>Lead</v>
      </c>
      <c r="E877" s="27" t="str">
        <v>Victor Okeke</v>
      </c>
      <c r="F877" s="27" t="str">
        <v>mark.al-farsi@hotmail.com</v>
      </c>
      <c r="G877" s="27" t="str">
        <v>Valid</v>
      </c>
      <c r="H877" s="27" t="str">
        <v>+27-126-222464</v>
      </c>
      <c r="I877" s="27" t="str">
        <v>Valid</v>
      </c>
      <c r="J877" s="27" t="str">
        <v>Complete</v>
      </c>
      <c r="K877" s="27" t="str">
        <v>Yes</v>
      </c>
      <c r="L877" s="27">
        <v>75</v>
      </c>
      <c r="M877" s="27" t="str">
        <v>Potential Duplicate</v>
      </c>
    </row>
    <row r="878" spans="1:13" x14ac:dyDescent="0.25">
      <c r="A878" s="27" t="str">
        <v>CUST-00042</v>
      </c>
      <c r="B878" s="27" t="str">
        <v>Chiamaka Dlamini</v>
      </c>
      <c r="C878" s="27" t="str">
        <v>Andela</v>
      </c>
      <c r="D878" s="27" t="str">
        <v>Churned</v>
      </c>
      <c r="E878" s="27" t="str">
        <v>Brian Otieno</v>
      </c>
      <c r="F878" s="27" t="str">
        <v>chiamaka_dlamini@hotmail.com</v>
      </c>
      <c r="G878" s="27" t="str">
        <v>Valid</v>
      </c>
      <c r="H878" s="27" t="str">
        <v>+234143842498</v>
      </c>
      <c r="I878" s="27" t="str">
        <v>Valid</v>
      </c>
      <c r="J878" s="27" t="str">
        <v>Complete</v>
      </c>
      <c r="K878" s="27" t="str">
        <v>Yes</v>
      </c>
      <c r="L878" s="27">
        <v>75</v>
      </c>
      <c r="M878" s="27" t="str">
        <v>Potential Duplicate</v>
      </c>
    </row>
    <row r="879" spans="1:13" x14ac:dyDescent="0.25">
      <c r="A879" s="27" t="str">
        <v>CUST-01040</v>
      </c>
      <c r="B879" s="27" t="str">
        <v>Chinwe Jones</v>
      </c>
      <c r="C879" s="27" t="str">
        <v>Lumenfinance Plc</v>
      </c>
      <c r="D879" s="27" t="str">
        <v>Qualified</v>
      </c>
      <c r="E879" s="27" t="str">
        <v>Kemi Balogun</v>
      </c>
      <c r="F879" s="27" t="str">
        <v>chinwejones@yahoo.com</v>
      </c>
      <c r="G879" s="27" t="str">
        <v>Valid</v>
      </c>
      <c r="H879" s="27" t="str">
        <v>0509962183</v>
      </c>
      <c r="I879" s="27" t="str">
        <v>Valid</v>
      </c>
      <c r="J879" s="27" t="str">
        <v>Complete</v>
      </c>
      <c r="K879" s="27" t="str">
        <v>Yes</v>
      </c>
      <c r="L879" s="27">
        <v>75</v>
      </c>
      <c r="M879" s="27" t="str">
        <v>Potential Duplicate</v>
      </c>
    </row>
    <row r="880" spans="1:13" x14ac:dyDescent="0.25">
      <c r="A880" s="27" t="str">
        <v>CUST-01486</v>
      </c>
      <c r="B880" s="27" t="str">
        <v>Chioma Obi</v>
      </c>
      <c r="C880" s="27" t="str">
        <v>Cloudgroup</v>
      </c>
      <c r="D880" s="27" t="str">
        <v>Prospect</v>
      </c>
      <c r="E880" s="27" t="str">
        <v>Aisha Mohammed</v>
      </c>
      <c r="F880" s="27" t="str">
        <v>chioma.obi@outlook.com</v>
      </c>
      <c r="G880" s="27" t="str">
        <v>Valid</v>
      </c>
      <c r="H880" s="27" t="str">
        <v>+971-045-106660</v>
      </c>
      <c r="I880" s="27" t="str">
        <v>Valid</v>
      </c>
      <c r="J880" s="27" t="str">
        <v>Complete</v>
      </c>
      <c r="K880" s="27" t="str">
        <v>Yes</v>
      </c>
      <c r="L880" s="27">
        <v>75</v>
      </c>
      <c r="M880" s="27" t="str">
        <v>Potential Duplicate</v>
      </c>
    </row>
    <row r="881" spans="1:13" x14ac:dyDescent="0.25">
      <c r="A881" s="27" t="str">
        <v>CUST-05035</v>
      </c>
      <c r="B881" s="27" t="str">
        <v>Ikechukwu Lawal</v>
      </c>
      <c r="C881" s="27" t="str">
        <v>Cellulant</v>
      </c>
      <c r="D881" s="27" t="str">
        <v>Customer</v>
      </c>
      <c r="E881" s="27" t="str">
        <v>Aisha Mohammed</v>
      </c>
      <c r="F881" s="27" t="str">
        <v>ikechukwu_lawal@gmail.com</v>
      </c>
      <c r="G881" s="27" t="str">
        <v>Valid</v>
      </c>
      <c r="H881" s="27" t="str">
        <v>+234577937872</v>
      </c>
      <c r="I881" s="27" t="str">
        <v>Valid</v>
      </c>
      <c r="J881" s="27" t="str">
        <v>Complete</v>
      </c>
      <c r="K881" s="27" t="str">
        <v>Yes</v>
      </c>
      <c r="L881" s="27">
        <v>75</v>
      </c>
      <c r="M881" s="27" t="str">
        <v>Potential Duplicate</v>
      </c>
    </row>
    <row r="882" spans="1:13" x14ac:dyDescent="0.25">
      <c r="A882" s="27" t="str">
        <v>CUST-05070</v>
      </c>
      <c r="B882" s="27" t="str">
        <v>Yusuf Taylor</v>
      </c>
      <c r="C882" s="27" t="str">
        <v>Apexsolutions Plc</v>
      </c>
      <c r="D882" s="27" t="str">
        <v>Prospect</v>
      </c>
      <c r="E882" s="27" t="str">
        <v>Grace Mensah</v>
      </c>
      <c r="F882" s="27" t="str">
        <v>yusuf_taylor@outlook.com</v>
      </c>
      <c r="G882" s="27" t="str">
        <v>Valid</v>
      </c>
      <c r="H882" s="27" t="str">
        <v>+234 954 528 059</v>
      </c>
      <c r="I882" s="27" t="str">
        <v>Valid</v>
      </c>
      <c r="J882" s="27" t="str">
        <v>Complete</v>
      </c>
      <c r="K882" s="27" t="str">
        <v>Yes</v>
      </c>
      <c r="L882" s="27">
        <v>75</v>
      </c>
      <c r="M882" s="27" t="str">
        <v>Potential Duplicate</v>
      </c>
    </row>
    <row r="883" spans="1:13" x14ac:dyDescent="0.25">
      <c r="A883" s="27" t="str">
        <v>CUST-01445</v>
      </c>
      <c r="B883" s="27" t="str">
        <v>Niyi Salami</v>
      </c>
      <c r="C883" s="27" t="str">
        <v>Kuda</v>
      </c>
      <c r="D883" s="27" t="str">
        <v>Customer</v>
      </c>
      <c r="E883" s="27" t="str">
        <v>Michael Bello</v>
      </c>
      <c r="F883" s="27" t="str">
        <v>niyisalami@yahoo.com</v>
      </c>
      <c r="G883" s="27" t="str">
        <v>Valid</v>
      </c>
      <c r="H883" s="27" t="str">
        <v>+44804112126</v>
      </c>
      <c r="I883" s="27" t="str">
        <v>Valid</v>
      </c>
      <c r="J883" s="27" t="str">
        <v>Complete</v>
      </c>
      <c r="K883" s="27" t="str">
        <v>Yes</v>
      </c>
      <c r="L883" s="27">
        <v>75</v>
      </c>
      <c r="M883" s="27" t="str">
        <v>Potential Duplicate</v>
      </c>
    </row>
    <row r="884" spans="1:13" x14ac:dyDescent="0.25">
      <c r="A884" s="27" t="str">
        <v>CUST-05079</v>
      </c>
      <c r="B884" s="27" t="str">
        <v>Uche Okafor</v>
      </c>
      <c r="C884" s="27" t="str">
        <v>Twiga Foods</v>
      </c>
      <c r="D884" s="27" t="str">
        <v>Customer</v>
      </c>
      <c r="E884" s="27" t="str">
        <v>Tola Adeniyi</v>
      </c>
      <c r="F884" s="27" t="str">
        <v>ucheokafor@hotmail.com</v>
      </c>
      <c r="G884" s="27" t="str">
        <v>Valid</v>
      </c>
      <c r="H884" s="27" t="str">
        <v>+44 822 173 366</v>
      </c>
      <c r="I884" s="27" t="str">
        <v>Valid</v>
      </c>
      <c r="J884" s="27" t="str">
        <v>Complete</v>
      </c>
      <c r="K884" s="27" t="str">
        <v>Yes</v>
      </c>
      <c r="L884" s="27">
        <v>75</v>
      </c>
      <c r="M884" s="27" t="str">
        <v>Potential Duplicate</v>
      </c>
    </row>
    <row r="885" spans="1:13" x14ac:dyDescent="0.25">
      <c r="A885" s="27" t="str">
        <v>CUST-02000</v>
      </c>
      <c r="B885" s="27" t="str">
        <v>Njeri Hassan</v>
      </c>
      <c r="C885" s="27" t="str">
        <v>Paystack</v>
      </c>
      <c r="D885" s="27" t="str">
        <v>Lead</v>
      </c>
      <c r="E885" s="27" t="str">
        <v>Michael Bello</v>
      </c>
      <c r="F885" s="27" t="str">
        <v>njeri_hassan@outlook.com</v>
      </c>
      <c r="G885" s="27" t="str">
        <v>Valid</v>
      </c>
      <c r="H885" s="27" t="str">
        <v>+44560915754</v>
      </c>
      <c r="I885" s="27" t="str">
        <v>Valid</v>
      </c>
      <c r="J885" s="27" t="str">
        <v>Complete</v>
      </c>
      <c r="K885" s="27" t="str">
        <v>Yes</v>
      </c>
      <c r="L885" s="27">
        <v>75</v>
      </c>
      <c r="M885" s="27" t="str">
        <v>Potential Duplicate</v>
      </c>
    </row>
    <row r="886" spans="1:13" x14ac:dyDescent="0.25">
      <c r="A886" s="27" t="str">
        <v>CUST-03528</v>
      </c>
      <c r="B886" s="27" t="str">
        <v>Brian Akinola</v>
      </c>
      <c r="C886" s="27" t="str">
        <v>Pulsetech Llc</v>
      </c>
      <c r="D886" s="27" t="str">
        <v>Lead</v>
      </c>
      <c r="E886" s="27" t="str">
        <v>Victor Okeke</v>
      </c>
      <c r="F886" s="27" t="str">
        <v>dele_vandermerwe@yahoo.com</v>
      </c>
      <c r="G886" s="27" t="str">
        <v>Valid</v>
      </c>
      <c r="H886" s="27" t="str">
        <v>+234 985 313 126</v>
      </c>
      <c r="I886" s="27" t="str">
        <v>Valid</v>
      </c>
      <c r="J886" s="27" t="str">
        <v>Complete</v>
      </c>
      <c r="K886" s="27" t="str">
        <v>Yes</v>
      </c>
      <c r="L886" s="27">
        <v>75</v>
      </c>
      <c r="M886" s="27" t="str">
        <v>Potential Duplicate</v>
      </c>
    </row>
    <row r="887" spans="1:13" x14ac:dyDescent="0.25">
      <c r="A887" s="27" t="str">
        <v>CUST-04575</v>
      </c>
      <c r="B887" s="27" t="str">
        <v>Tope Otieno</v>
      </c>
      <c r="C887" s="27" t="str">
        <v>Moniepoint</v>
      </c>
      <c r="D887" s="27" t="str">
        <v>Qualified</v>
      </c>
      <c r="E887" s="27" t="str">
        <v>Victor Okeke</v>
      </c>
      <c r="F887" s="27" t="str">
        <v>tope_otieno@outlook.com</v>
      </c>
      <c r="G887" s="27" t="str">
        <v>Valid</v>
      </c>
      <c r="H887" s="27" t="str">
        <v>0402306087</v>
      </c>
      <c r="I887" s="27" t="str">
        <v>Valid</v>
      </c>
      <c r="J887" s="27" t="str">
        <v>Complete</v>
      </c>
      <c r="K887" s="27" t="str">
        <v>Yes</v>
      </c>
      <c r="L887" s="27">
        <v>75</v>
      </c>
      <c r="M887" s="27" t="str">
        <v>Potential Duplicate</v>
      </c>
    </row>
    <row r="888" spans="1:13" x14ac:dyDescent="0.25">
      <c r="A888" s="27" t="str">
        <v>CUST-03696</v>
      </c>
      <c r="B888" s="27" t="str">
        <v>Sola Adebayo</v>
      </c>
      <c r="C888" s="27" t="str">
        <v>Jumia</v>
      </c>
      <c r="D888" s="27" t="str">
        <v>Lead</v>
      </c>
      <c r="E888" s="27" t="str">
        <v>Michael Bello</v>
      </c>
      <c r="F888" s="27" t="str">
        <v>sola.adebayo@yahoo.com</v>
      </c>
      <c r="G888" s="27" t="str">
        <v>Valid</v>
      </c>
      <c r="H888" s="27" t="str">
        <v>+49-377-325135</v>
      </c>
      <c r="I888" s="27" t="str">
        <v>Valid</v>
      </c>
      <c r="J888" s="27" t="str">
        <v>Complete</v>
      </c>
      <c r="K888" s="27" t="str">
        <v>Yes</v>
      </c>
      <c r="L888" s="27">
        <v>75</v>
      </c>
      <c r="M888" s="27" t="str">
        <v>Potential Duplicate</v>
      </c>
    </row>
    <row r="889" spans="1:13" x14ac:dyDescent="0.25">
      <c r="A889" s="27" t="str">
        <v>CUST-04216</v>
      </c>
      <c r="B889" s="27" t="str">
        <v>Ifeanyi Dlamini</v>
      </c>
      <c r="C889" s="27" t="str">
        <v>Primenetworks</v>
      </c>
      <c r="D889" s="27" t="str">
        <v>Customer</v>
      </c>
      <c r="E889" s="27" t="str">
        <v>Daniel Olatunji</v>
      </c>
      <c r="F889" s="27" t="str">
        <v>hannah_balogun@gmail.com</v>
      </c>
      <c r="G889" s="27" t="str">
        <v>Valid</v>
      </c>
      <c r="H889" s="27" t="str">
        <v>+234 735 080 465</v>
      </c>
      <c r="I889" s="27" t="str">
        <v>Valid</v>
      </c>
      <c r="J889" s="27" t="str">
        <v>Complete</v>
      </c>
      <c r="K889" s="27" t="str">
        <v>Yes</v>
      </c>
      <c r="L889" s="27">
        <v>75</v>
      </c>
      <c r="M889" s="27" t="str">
        <v>Potential Duplicate</v>
      </c>
    </row>
    <row r="890" spans="1:13" x14ac:dyDescent="0.25">
      <c r="A890" s="27" t="str">
        <v>CUST-00811</v>
      </c>
      <c r="B890" s="27" t="str">
        <v>Amina Al-Farsi</v>
      </c>
      <c r="C890" s="27" t="str">
        <v>Leadhub Gmbh</v>
      </c>
      <c r="D890" s="27" t="str">
        <v>Inactive</v>
      </c>
      <c r="E890" s="27" t="str">
        <v>Daniel Olatunji</v>
      </c>
      <c r="F890" s="27" t="str">
        <v>precious_williams@outlook.com</v>
      </c>
      <c r="G890" s="27" t="str">
        <v>Valid</v>
      </c>
      <c r="H890" s="27" t="str">
        <v>0767659645</v>
      </c>
      <c r="I890" s="27" t="str">
        <v>Valid</v>
      </c>
      <c r="J890" s="27" t="str">
        <v>Complete</v>
      </c>
      <c r="K890" s="27" t="str">
        <v>Yes</v>
      </c>
      <c r="L890" s="27">
        <v>75</v>
      </c>
      <c r="M890" s="27" t="str">
        <v>Potential Duplicate</v>
      </c>
    </row>
    <row r="891" spans="1:13" x14ac:dyDescent="0.25">
      <c r="A891" s="27" t="str">
        <v>CUST-00050</v>
      </c>
      <c r="B891" s="27" t="str">
        <v>Amani Patel</v>
      </c>
      <c r="C891" s="27" t="str">
        <v>Mtn Group</v>
      </c>
      <c r="D891" s="27" t="str">
        <v>Prospect</v>
      </c>
      <c r="E891" s="27" t="str">
        <v>Daniel Olatunji</v>
      </c>
      <c r="F891" s="27" t="str">
        <v>amani_patel@gmail.com</v>
      </c>
      <c r="G891" s="27" t="str">
        <v>Valid</v>
      </c>
      <c r="H891" s="27" t="str">
        <v>+254956878339</v>
      </c>
      <c r="I891" s="27" t="str">
        <v>Valid</v>
      </c>
      <c r="J891" s="27" t="str">
        <v>Complete</v>
      </c>
      <c r="K891" s="27" t="str">
        <v>Yes</v>
      </c>
      <c r="L891" s="27">
        <v>75</v>
      </c>
      <c r="M891" s="27" t="str">
        <v>Potential Duplicate</v>
      </c>
    </row>
    <row r="892" spans="1:13" x14ac:dyDescent="0.25">
      <c r="A892" s="27" t="str">
        <v>CUST-04726</v>
      </c>
      <c r="B892" s="27" t="str">
        <v>Favour Ogundimu</v>
      </c>
      <c r="C892" s="27" t="str">
        <v>Fluxpay Llc</v>
      </c>
      <c r="D892" s="27" t="str">
        <v>Customer</v>
      </c>
      <c r="E892" s="27" t="str">
        <v>Sandra Eze</v>
      </c>
      <c r="F892" s="27" t="str">
        <v>favour_ogundimu@yahoo.com</v>
      </c>
      <c r="G892" s="27" t="str">
        <v>Valid</v>
      </c>
      <c r="H892" s="27" t="str">
        <v>+44-546-139954</v>
      </c>
      <c r="I892" s="27" t="str">
        <v>Valid</v>
      </c>
      <c r="J892" s="27" t="str">
        <v>Complete</v>
      </c>
      <c r="K892" s="27" t="str">
        <v>Yes</v>
      </c>
      <c r="L892" s="27">
        <v>75</v>
      </c>
      <c r="M892" s="27" t="str">
        <v>Potential Duplicate</v>
      </c>
    </row>
    <row r="893" spans="1:13" x14ac:dyDescent="0.25">
      <c r="A893" s="27" t="str">
        <v>CUST-03126</v>
      </c>
      <c r="B893" s="27" t="str">
        <v>Ifeanyi Mensah</v>
      </c>
      <c r="C893" s="27" t="str">
        <v>Pulsehub Ltd</v>
      </c>
      <c r="D893" s="27" t="str">
        <v>Lead</v>
      </c>
      <c r="E893" s="27" t="str">
        <v>Daniel Olatunji</v>
      </c>
      <c r="F893" s="27" t="str">
        <v>ifeanyi.mensah@hotmail.com</v>
      </c>
      <c r="G893" s="27" t="str">
        <v>Valid</v>
      </c>
      <c r="H893" s="27" t="str">
        <v>+353944105995</v>
      </c>
      <c r="I893" s="27" t="str">
        <v>Valid</v>
      </c>
      <c r="J893" s="27" t="str">
        <v>Complete</v>
      </c>
      <c r="K893" s="27" t="str">
        <v>Yes</v>
      </c>
      <c r="L893" s="27">
        <v>75</v>
      </c>
      <c r="M893" s="27" t="str">
        <v>Potential Duplicate</v>
      </c>
    </row>
    <row r="894" spans="1:13" x14ac:dyDescent="0.25">
      <c r="A894" s="27" t="str">
        <v>CUST-04858</v>
      </c>
      <c r="B894" s="27" t="str">
        <v>Yakubu Musa</v>
      </c>
      <c r="C894" s="27" t="str">
        <v>Datasystems</v>
      </c>
      <c r="D894" s="27" t="str">
        <v>Prospect</v>
      </c>
      <c r="E894" s="27" t="str">
        <v>Victor Okeke</v>
      </c>
      <c r="F894" s="27" t="str">
        <v>yakubu.musa@gmail.com</v>
      </c>
      <c r="G894" s="27" t="str">
        <v>Valid</v>
      </c>
      <c r="H894" s="27" t="str">
        <v>+31 682 927 307</v>
      </c>
      <c r="I894" s="27" t="str">
        <v>Valid</v>
      </c>
      <c r="J894" s="27" t="str">
        <v>Complete</v>
      </c>
      <c r="K894" s="27" t="str">
        <v>Yes</v>
      </c>
      <c r="L894" s="27">
        <v>75</v>
      </c>
      <c r="M894" s="27" t="str">
        <v>Potential Duplicate</v>
      </c>
    </row>
    <row r="895" spans="1:13" x14ac:dyDescent="0.25">
      <c r="A895" s="27" t="str">
        <v>CUST-01504</v>
      </c>
      <c r="B895" s="27" t="str">
        <v>Nneka Ugwu</v>
      </c>
      <c r="C895" s="27" t="str">
        <v>Mtn Group</v>
      </c>
      <c r="D895" s="27" t="str">
        <v>Lead</v>
      </c>
      <c r="E895" s="27" t="str">
        <v>Kemi Balogun</v>
      </c>
      <c r="F895" s="27" t="str">
        <v>nneka.ugwu@outlook.com</v>
      </c>
      <c r="G895" s="27" t="str">
        <v>Valid</v>
      </c>
      <c r="H895" s="27" t="str">
        <v>+234964923066</v>
      </c>
      <c r="I895" s="27" t="str">
        <v>Valid</v>
      </c>
      <c r="J895" s="27" t="str">
        <v>Complete</v>
      </c>
      <c r="K895" s="27" t="str">
        <v>Yes</v>
      </c>
      <c r="L895" s="27">
        <v>75</v>
      </c>
      <c r="M895" s="27" t="str">
        <v>Potential Duplicate</v>
      </c>
    </row>
    <row r="896" spans="1:13" x14ac:dyDescent="0.25">
      <c r="A896" s="27" t="str">
        <v>CUST-04484</v>
      </c>
      <c r="B896" s="27" t="str">
        <v>Chizoba Diallo</v>
      </c>
      <c r="C896" s="27" t="str">
        <v>Cloudanalytics Llc</v>
      </c>
      <c r="D896" s="27" t="str">
        <v>Customer</v>
      </c>
      <c r="E896" s="27" t="str">
        <v>Michael Bello</v>
      </c>
      <c r="F896" s="27" t="str">
        <v>damilola_oladipo@yahoo.com</v>
      </c>
      <c r="G896" s="27" t="str">
        <v>Valid</v>
      </c>
      <c r="H896" s="27" t="str">
        <v>0076563438</v>
      </c>
      <c r="I896" s="27" t="str">
        <v>Valid</v>
      </c>
      <c r="J896" s="27" t="str">
        <v>Complete</v>
      </c>
      <c r="K896" s="27" t="str">
        <v>Yes</v>
      </c>
      <c r="L896" s="27">
        <v>75</v>
      </c>
      <c r="M896" s="27" t="str">
        <v>Potential Duplicate</v>
      </c>
    </row>
    <row r="897" spans="1:13" x14ac:dyDescent="0.25">
      <c r="A897" s="27" t="str">
        <v>CUST-03593</v>
      </c>
      <c r="B897" s="27" t="str">
        <v>Obinna Bello</v>
      </c>
      <c r="C897" s="27" t="str">
        <v>Stackventures Gmbh</v>
      </c>
      <c r="D897" s="27" t="str">
        <v>Lead</v>
      </c>
      <c r="E897" s="27" t="str">
        <v>Grace Mensah</v>
      </c>
      <c r="F897" s="27" t="str">
        <v>obinna_bello@hotmail.com</v>
      </c>
      <c r="G897" s="27" t="str">
        <v>Valid</v>
      </c>
      <c r="H897" s="27" t="str">
        <v>+1472925791</v>
      </c>
      <c r="I897" s="27" t="str">
        <v>Valid</v>
      </c>
      <c r="J897" s="27" t="str">
        <v>Complete</v>
      </c>
      <c r="K897" s="27" t="str">
        <v>Yes</v>
      </c>
      <c r="L897" s="27">
        <v>75</v>
      </c>
      <c r="M897" s="27" t="str">
        <v>Potential Duplicate</v>
      </c>
    </row>
    <row r="898" spans="1:13" x14ac:dyDescent="0.25">
      <c r="A898" s="27" t="str">
        <v>CUST-05052</v>
      </c>
      <c r="B898" s="27" t="str">
        <v>Precious Kelly</v>
      </c>
      <c r="C898" s="27" t="str">
        <v>Vaultdigital Llc</v>
      </c>
      <c r="D898" s="27" t="str">
        <v>Lead</v>
      </c>
      <c r="E898" s="27" t="str">
        <v>James Carter</v>
      </c>
      <c r="F898" s="27" t="str">
        <v>precious.kelly@outlook.com</v>
      </c>
      <c r="G898" s="27" t="str">
        <v>Valid</v>
      </c>
      <c r="H898" s="27" t="str">
        <v>0744425496</v>
      </c>
      <c r="I898" s="27" t="str">
        <v>Valid</v>
      </c>
      <c r="J898" s="27" t="str">
        <v>Complete</v>
      </c>
      <c r="K898" s="27" t="str">
        <v>Yes</v>
      </c>
      <c r="L898" s="27">
        <v>75</v>
      </c>
      <c r="M898" s="27" t="str">
        <v>Potential Duplicate</v>
      </c>
    </row>
    <row r="899" spans="1:13" x14ac:dyDescent="0.25">
      <c r="A899" s="27" t="str">
        <v>CUST-04781</v>
      </c>
      <c r="B899" s="27" t="str">
        <v>Chioma Okafor</v>
      </c>
      <c r="C899" s="27" t="str">
        <v>Hivelogic Inc</v>
      </c>
      <c r="D899" s="27" t="str">
        <v>Prospect</v>
      </c>
      <c r="E899" s="27" t="str">
        <v>Grace Mensah</v>
      </c>
      <c r="F899" s="27" t="str">
        <v>joy.murphy@apexsystemsinc.co</v>
      </c>
      <c r="G899" s="27" t="str">
        <v>Valid</v>
      </c>
      <c r="H899" s="27" t="str">
        <v>+1 286 980 580</v>
      </c>
      <c r="I899" s="27" t="str">
        <v>Valid</v>
      </c>
      <c r="J899" s="27" t="str">
        <v>Complete</v>
      </c>
      <c r="K899" s="27" t="str">
        <v>Yes</v>
      </c>
      <c r="L899" s="27">
        <v>75</v>
      </c>
      <c r="M899" s="27" t="str">
        <v>Potential Duplicate</v>
      </c>
    </row>
    <row r="900" spans="1:13" x14ac:dyDescent="0.25">
      <c r="A900" s="27" t="str">
        <v>CUST-04058</v>
      </c>
      <c r="B900" s="27" t="str">
        <v>Yusuf Taylor</v>
      </c>
      <c r="C900" s="27" t="str">
        <v>Twiga Foods</v>
      </c>
      <c r="D900" s="27" t="str">
        <v>Prospect</v>
      </c>
      <c r="E900" s="27" t="str">
        <v>Tola Adeniyi</v>
      </c>
      <c r="F900" s="27" t="str">
        <v>wanjala.eze@hotmail.com</v>
      </c>
      <c r="G900" s="27" t="str">
        <v>Valid</v>
      </c>
      <c r="H900" s="27" t="str">
        <v>+27-047-882014</v>
      </c>
      <c r="I900" s="27" t="str">
        <v>Valid</v>
      </c>
      <c r="J900" s="27" t="str">
        <v>Complete</v>
      </c>
      <c r="K900" s="27" t="str">
        <v>Yes</v>
      </c>
      <c r="L900" s="27">
        <v>75</v>
      </c>
      <c r="M900" s="27" t="str">
        <v>Potential Duplicate</v>
      </c>
    </row>
    <row r="901" spans="1:13" x14ac:dyDescent="0.25">
      <c r="A901" s="27" t="str">
        <v>CUST-02420</v>
      </c>
      <c r="B901" s="27" t="str">
        <v>Precious Kelly</v>
      </c>
      <c r="C901" s="27" t="str">
        <v>Cloudpay</v>
      </c>
      <c r="D901" s="27" t="str">
        <v>Customer</v>
      </c>
      <c r="E901" s="27" t="str">
        <v>Tola Adeniyi</v>
      </c>
      <c r="F901" s="27" t="str">
        <v>precious.kelly@gmail.com</v>
      </c>
      <c r="G901" s="27" t="str">
        <v>Valid</v>
      </c>
      <c r="H901" s="27" t="str">
        <v>+49439782325</v>
      </c>
      <c r="I901" s="27" t="str">
        <v>Valid</v>
      </c>
      <c r="J901" s="27" t="str">
        <v>Complete</v>
      </c>
      <c r="K901" s="27" t="str">
        <v>Yes</v>
      </c>
      <c r="L901" s="27">
        <v>75</v>
      </c>
      <c r="M901" s="27" t="str">
        <v>Potential Duplicate</v>
      </c>
    </row>
    <row r="902" spans="1:13" x14ac:dyDescent="0.25">
      <c r="A902" s="27" t="str">
        <v>CUST-02555</v>
      </c>
      <c r="B902" s="27" t="str">
        <v>Chidinma Balogun</v>
      </c>
      <c r="C902" s="27" t="str">
        <v>Coretech Llc</v>
      </c>
      <c r="D902" s="27" t="str">
        <v>Lead</v>
      </c>
      <c r="E902" s="27" t="str">
        <v>Not Assigned</v>
      </c>
      <c r="F902" s="27" t="str">
        <v>chidinma.balogun@gmail.com</v>
      </c>
      <c r="G902" s="27" t="str">
        <v>Valid</v>
      </c>
      <c r="H902" s="27" t="str">
        <v>+31 733 619 134</v>
      </c>
      <c r="I902" s="27" t="str">
        <v>Valid</v>
      </c>
      <c r="J902" s="27" t="str">
        <v>Complete</v>
      </c>
      <c r="K902" s="27" t="str">
        <v>Yes</v>
      </c>
      <c r="L902" s="27">
        <v>75</v>
      </c>
      <c r="M902" s="27" t="str">
        <v>Potential Duplicate</v>
      </c>
    </row>
    <row r="903" spans="1:13" x14ac:dyDescent="0.25">
      <c r="A903" s="27" t="str">
        <v>CUST-00039</v>
      </c>
      <c r="B903" s="27" t="str">
        <v>Otieno Orji</v>
      </c>
      <c r="C903" s="27" t="str">
        <v>Sparkhealth</v>
      </c>
      <c r="D903" s="27" t="str">
        <v>Customer</v>
      </c>
      <c r="E903" s="27" t="str">
        <v>Daniel Olatunji</v>
      </c>
      <c r="F903" s="27" t="str">
        <v>otieno_orji@hotmail.com</v>
      </c>
      <c r="G903" s="27" t="str">
        <v>Valid</v>
      </c>
      <c r="H903" s="27" t="str">
        <v>+254161692845</v>
      </c>
      <c r="I903" s="27" t="str">
        <v>Valid</v>
      </c>
      <c r="J903" s="27" t="str">
        <v>Complete</v>
      </c>
      <c r="K903" s="27" t="str">
        <v>Yes</v>
      </c>
      <c r="L903" s="27">
        <v>75</v>
      </c>
      <c r="M903" s="27" t="str">
        <v>Potential Duplicate</v>
      </c>
    </row>
    <row r="904" spans="1:13" x14ac:dyDescent="0.25">
      <c r="A904" s="27" t="str">
        <v>CUST-04113</v>
      </c>
      <c r="B904" s="27" t="str">
        <v>Fatima Adeleke</v>
      </c>
      <c r="C904" s="27" t="str">
        <v>Cellulant</v>
      </c>
      <c r="D904" s="27" t="str">
        <v>Customer</v>
      </c>
      <c r="E904" s="27" t="str">
        <v>James Carter</v>
      </c>
      <c r="F904" s="27" t="str">
        <v>fatimaadeleke@yahoo.com</v>
      </c>
      <c r="G904" s="27" t="str">
        <v>Valid</v>
      </c>
      <c r="H904" s="27" t="str">
        <v>0057771895</v>
      </c>
      <c r="I904" s="27" t="str">
        <v>Valid</v>
      </c>
      <c r="J904" s="27" t="str">
        <v>Complete</v>
      </c>
      <c r="K904" s="27" t="str">
        <v>Yes</v>
      </c>
      <c r="L904" s="27">
        <v>75</v>
      </c>
      <c r="M904" s="27" t="str">
        <v>Potential Duplicate</v>
      </c>
    </row>
    <row r="905" spans="1:13" x14ac:dyDescent="0.25">
      <c r="A905" s="27" t="str">
        <v>CUST-02155</v>
      </c>
      <c r="B905" s="27" t="str">
        <v>Fatima Salami</v>
      </c>
      <c r="C905" s="27" t="str">
        <v>Twiga Foods</v>
      </c>
      <c r="D905" s="27" t="str">
        <v>Customer</v>
      </c>
      <c r="E905" s="27" t="str">
        <v>Aisha Mohammed</v>
      </c>
      <c r="F905" s="27" t="str">
        <v>fatimasalami@twigafoods.co</v>
      </c>
      <c r="G905" s="27" t="str">
        <v>Valid</v>
      </c>
      <c r="H905" s="27" t="str">
        <v>0648773978</v>
      </c>
      <c r="I905" s="27" t="str">
        <v>Valid</v>
      </c>
      <c r="J905" s="27" t="str">
        <v>Complete</v>
      </c>
      <c r="K905" s="27" t="str">
        <v>Yes</v>
      </c>
      <c r="L905" s="27">
        <v>75</v>
      </c>
      <c r="M905" s="27" t="str">
        <v>Potential Duplicate</v>
      </c>
    </row>
    <row r="906" spans="1:13" x14ac:dyDescent="0.25">
      <c r="A906" s="27" t="str">
        <v>CUST-03944</v>
      </c>
      <c r="B906" s="27" t="str">
        <v>Kamau Patel</v>
      </c>
      <c r="C906" s="27" t="str">
        <v>Zennetworks</v>
      </c>
      <c r="D906" s="27" t="str">
        <v>Prospect</v>
      </c>
      <c r="E906" s="27" t="str">
        <v>Grace Mensah</v>
      </c>
      <c r="F906" s="27" t="str">
        <v>kamaupatel@yahoo.com</v>
      </c>
      <c r="G906" s="27" t="str">
        <v>Valid</v>
      </c>
      <c r="H906" s="27" t="str">
        <v>+44 180 411 208</v>
      </c>
      <c r="I906" s="27" t="str">
        <v>Valid</v>
      </c>
      <c r="J906" s="27" t="str">
        <v>Complete</v>
      </c>
      <c r="K906" s="27" t="str">
        <v>Yes</v>
      </c>
      <c r="L906" s="27">
        <v>75</v>
      </c>
      <c r="M906" s="27" t="str">
        <v>Potential Duplicate</v>
      </c>
    </row>
    <row r="907" spans="1:13" x14ac:dyDescent="0.25">
      <c r="A907" s="27" t="str">
        <v>CUST-03294</v>
      </c>
      <c r="B907" s="27" t="str">
        <v>Andrew Eze</v>
      </c>
      <c r="C907" s="27" t="str">
        <v>Flour Mills Of Nigeria</v>
      </c>
      <c r="D907" s="27" t="str">
        <v>Lead</v>
      </c>
      <c r="E907" s="27" t="str">
        <v>James Carter</v>
      </c>
      <c r="F907" s="27" t="str">
        <v>andreweze@gmail.com</v>
      </c>
      <c r="G907" s="27" t="str">
        <v>Valid</v>
      </c>
      <c r="H907" s="27" t="str">
        <v>+44 646 762 342</v>
      </c>
      <c r="I907" s="27" t="str">
        <v>Valid</v>
      </c>
      <c r="J907" s="27" t="str">
        <v>Complete</v>
      </c>
      <c r="K907" s="27" t="str">
        <v>Yes</v>
      </c>
      <c r="L907" s="27">
        <v>75</v>
      </c>
      <c r="M907" s="27" t="str">
        <v>Potential Duplicate</v>
      </c>
    </row>
    <row r="908" spans="1:13" x14ac:dyDescent="0.25">
      <c r="A908" s="27" t="str">
        <v>CUST-04368</v>
      </c>
      <c r="B908" s="27" t="str">
        <v>Noah Lawal</v>
      </c>
      <c r="C908" s="27" t="str">
        <v>Vaultlabs Llc</v>
      </c>
      <c r="D908" s="27" t="str">
        <v>Lead</v>
      </c>
      <c r="E908" s="27" t="str">
        <v>Michael Bello</v>
      </c>
      <c r="F908" s="27" t="str">
        <v>obinnaevans@paydigitalltd.ng</v>
      </c>
      <c r="G908" s="27" t="str">
        <v>Valid</v>
      </c>
      <c r="H908" s="27" t="str">
        <v>+234-220-758292</v>
      </c>
      <c r="I908" s="27" t="str">
        <v>Valid</v>
      </c>
      <c r="J908" s="27" t="str">
        <v>Complete</v>
      </c>
      <c r="K908" s="27" t="str">
        <v>Yes</v>
      </c>
      <c r="L908" s="27">
        <v>75</v>
      </c>
      <c r="M908" s="27" t="str">
        <v>Potential Duplicate</v>
      </c>
    </row>
    <row r="909" spans="1:13" x14ac:dyDescent="0.25">
      <c r="A909" s="27" t="str">
        <v>CUST-05084</v>
      </c>
      <c r="B909" s="27" t="str">
        <v>Chidinma Balogun</v>
      </c>
      <c r="C909" s="27" t="str">
        <v>Coretech Llc</v>
      </c>
      <c r="D909" s="27" t="str">
        <v>Lead</v>
      </c>
      <c r="E909" s="27" t="str">
        <v>Not Assigned</v>
      </c>
      <c r="F909" s="27" t="str">
        <v>chidinma.balogun@gmail.com</v>
      </c>
      <c r="G909" s="27" t="str">
        <v>Valid</v>
      </c>
      <c r="H909" s="27" t="str">
        <v>+31 247 677 050</v>
      </c>
      <c r="I909" s="27" t="str">
        <v>Valid</v>
      </c>
      <c r="J909" s="27" t="str">
        <v>Complete</v>
      </c>
      <c r="K909" s="27" t="str">
        <v>Yes</v>
      </c>
      <c r="L909" s="27">
        <v>75</v>
      </c>
      <c r="M909" s="27" t="str">
        <v>Potential Duplicate</v>
      </c>
    </row>
    <row r="910" spans="1:13" x14ac:dyDescent="0.25">
      <c r="A910" s="27" t="str">
        <v>CUST-01831</v>
      </c>
      <c r="B910" s="27" t="str">
        <v>Segun Okonkwo</v>
      </c>
      <c r="C910" s="27" t="str">
        <v>Orbitventures Ltd</v>
      </c>
      <c r="D910" s="27" t="str">
        <v>Prospect</v>
      </c>
      <c r="E910" s="27" t="str">
        <v>Michael Bello</v>
      </c>
      <c r="F910" s="27" t="str">
        <v>segunokonkwo@yahoo.com</v>
      </c>
      <c r="G910" s="27" t="str">
        <v>Valid</v>
      </c>
      <c r="H910" s="27" t="str">
        <v>0949350617</v>
      </c>
      <c r="I910" s="27" t="str">
        <v>Valid</v>
      </c>
      <c r="J910" s="27" t="str">
        <v>Complete</v>
      </c>
      <c r="K910" s="27" t="str">
        <v>Yes</v>
      </c>
      <c r="L910" s="27">
        <v>75</v>
      </c>
      <c r="M910" s="27" t="str">
        <v>Potential Duplicate</v>
      </c>
    </row>
    <row r="911" spans="1:13" x14ac:dyDescent="0.25">
      <c r="A911" s="27" t="str">
        <v>CUST-00600</v>
      </c>
      <c r="B911" s="27" t="str">
        <v>Ibrahim Oladele</v>
      </c>
      <c r="C911" s="27" t="str">
        <v>Fluxfinance Ltd</v>
      </c>
      <c r="D911" s="27" t="str">
        <v>Prospect</v>
      </c>
      <c r="E911" s="27" t="str">
        <v>Aisha Mohammed</v>
      </c>
      <c r="F911" s="27" t="str">
        <v>ibrahimoladele@gmail.com</v>
      </c>
      <c r="G911" s="27" t="str">
        <v>Valid</v>
      </c>
      <c r="H911" s="27" t="str">
        <v>+234-949-013334</v>
      </c>
      <c r="I911" s="27" t="str">
        <v>Valid</v>
      </c>
      <c r="J911" s="27" t="str">
        <v>Complete</v>
      </c>
      <c r="K911" s="27" t="str">
        <v>Yes</v>
      </c>
      <c r="L911" s="27">
        <v>75</v>
      </c>
      <c r="M911" s="27" t="str">
        <v>Potential Duplicate</v>
      </c>
    </row>
    <row r="912" spans="1:13" x14ac:dyDescent="0.25">
      <c r="A912" s="27" t="str">
        <v>CUST-02375</v>
      </c>
      <c r="B912" s="27" t="str">
        <v>Ifeanyi Naidoo</v>
      </c>
      <c r="C912" s="27" t="str">
        <v>Flour Mills Of Nigeria</v>
      </c>
      <c r="D912" s="27" t="str">
        <v>Customer</v>
      </c>
      <c r="E912" s="27" t="str">
        <v>Sandra Eze</v>
      </c>
      <c r="F912" s="27" t="str">
        <v>ifeanyi.naidoo@flourmillsofni.ng</v>
      </c>
      <c r="G912" s="27" t="str">
        <v>Valid</v>
      </c>
      <c r="H912" s="27" t="str">
        <v>+971 000 128 370</v>
      </c>
      <c r="I912" s="27" t="str">
        <v>Valid</v>
      </c>
      <c r="J912" s="27" t="str">
        <v>Complete</v>
      </c>
      <c r="K912" s="27" t="str">
        <v>Yes</v>
      </c>
      <c r="L912" s="27">
        <v>75</v>
      </c>
      <c r="M912" s="27" t="str">
        <v>Potential Duplicate</v>
      </c>
    </row>
    <row r="913" spans="1:13" x14ac:dyDescent="0.25">
      <c r="A913" s="27" t="str">
        <v>CUST-01954</v>
      </c>
      <c r="B913" s="27" t="str">
        <v>Dele Idris</v>
      </c>
      <c r="C913" s="27" t="str">
        <v>Quantanetworks Gmbh</v>
      </c>
      <c r="D913" s="27" t="str">
        <v>Qualified</v>
      </c>
      <c r="E913" s="27" t="str">
        <v>Kemi Balogun</v>
      </c>
      <c r="F913" s="27" t="str">
        <v>dele.idris@gmail.com</v>
      </c>
      <c r="G913" s="27" t="str">
        <v>Valid</v>
      </c>
      <c r="H913" s="27" t="str">
        <v>+1 509 135 781</v>
      </c>
      <c r="I913" s="27" t="str">
        <v>Valid</v>
      </c>
      <c r="J913" s="27" t="str">
        <v>Complete</v>
      </c>
      <c r="K913" s="27" t="str">
        <v>Yes</v>
      </c>
      <c r="L913" s="27">
        <v>75</v>
      </c>
      <c r="M913" s="27" t="str">
        <v>Potential Duplicate</v>
      </c>
    </row>
    <row r="914" spans="1:13" x14ac:dyDescent="0.25">
      <c r="A914" s="27" t="str">
        <v>CUST-02062</v>
      </c>
      <c r="B914" s="27" t="str">
        <v>Akinyi Makinde</v>
      </c>
      <c r="C914" s="27" t="str">
        <v>Kuda</v>
      </c>
      <c r="D914" s="27" t="str">
        <v>Lead</v>
      </c>
      <c r="E914" s="27" t="str">
        <v>Victor Okeke</v>
      </c>
      <c r="F914" s="27" t="str">
        <v>akinyi.makinde@hotmail.com</v>
      </c>
      <c r="G914" s="27" t="str">
        <v>Valid</v>
      </c>
      <c r="H914" s="27" t="str">
        <v>+234869559616</v>
      </c>
      <c r="I914" s="27" t="str">
        <v>Valid</v>
      </c>
      <c r="J914" s="27" t="str">
        <v>Complete</v>
      </c>
      <c r="K914" s="27" t="str">
        <v>Yes</v>
      </c>
      <c r="L914" s="27">
        <v>75</v>
      </c>
      <c r="M914" s="27" t="str">
        <v>Potential Duplicate</v>
      </c>
    </row>
    <row r="915" spans="1:13" x14ac:dyDescent="0.25">
      <c r="A915" s="27" t="str">
        <v>CUST-04965</v>
      </c>
      <c r="B915" s="27" t="str">
        <v>Abdullahi Adeleke</v>
      </c>
      <c r="C915" s="27" t="str">
        <v>Echolabs Inc</v>
      </c>
      <c r="D915" s="27" t="str">
        <v>Qualified</v>
      </c>
      <c r="E915" s="27" t="str">
        <v>Brian Otieno</v>
      </c>
      <c r="F915" s="27" t="str">
        <v>abdullahi.adeleke@hotmail.com</v>
      </c>
      <c r="G915" s="27" t="str">
        <v>Valid</v>
      </c>
      <c r="H915" s="27" t="str">
        <v>+27-399-446016</v>
      </c>
      <c r="I915" s="27" t="str">
        <v>Valid</v>
      </c>
      <c r="J915" s="27" t="str">
        <v>Complete</v>
      </c>
      <c r="K915" s="27" t="str">
        <v>Yes</v>
      </c>
      <c r="L915" s="27">
        <v>75</v>
      </c>
      <c r="M915" s="27" t="str">
        <v>Potential Duplicate</v>
      </c>
    </row>
    <row r="916" spans="1:13" x14ac:dyDescent="0.25">
      <c r="A916" s="27" t="str">
        <v>CUST-01062</v>
      </c>
      <c r="B916" s="27" t="str">
        <v>Hannah Khan</v>
      </c>
      <c r="C916" s="27" t="str">
        <v>Coresolutions</v>
      </c>
      <c r="D916" s="27" t="str">
        <v>Lead</v>
      </c>
      <c r="E916" s="27" t="str">
        <v>Sandra Eze</v>
      </c>
      <c r="F916" s="27" t="str">
        <v>hannah_khan@yahoo.com</v>
      </c>
      <c r="G916" s="27" t="str">
        <v>Valid</v>
      </c>
      <c r="H916" s="27" t="str">
        <v>+44157368507</v>
      </c>
      <c r="I916" s="27" t="str">
        <v>Valid</v>
      </c>
      <c r="J916" s="27" t="str">
        <v>Complete</v>
      </c>
      <c r="K916" s="27" t="str">
        <v>Yes</v>
      </c>
      <c r="L916" s="27">
        <v>75</v>
      </c>
      <c r="M916" s="27" t="str">
        <v>Potential Duplicate</v>
      </c>
    </row>
    <row r="917" spans="1:13" x14ac:dyDescent="0.25">
      <c r="A917" s="27" t="str">
        <v>CUST-05031</v>
      </c>
      <c r="B917" s="27" t="str">
        <v>Joshua Asante</v>
      </c>
      <c r="C917" s="27" t="str">
        <v>Zenhealth Plc</v>
      </c>
      <c r="D917" s="27" t="str">
        <v>Qualified</v>
      </c>
      <c r="E917" s="27" t="str">
        <v>Not Assigned</v>
      </c>
      <c r="F917" s="27" t="str">
        <v>joshua.asante@outlook.com</v>
      </c>
      <c r="G917" s="27" t="str">
        <v>Valid</v>
      </c>
      <c r="H917" s="27" t="str">
        <v>+353-196-479322</v>
      </c>
      <c r="I917" s="27" t="str">
        <v>Valid</v>
      </c>
      <c r="J917" s="27" t="str">
        <v>Complete</v>
      </c>
      <c r="K917" s="27" t="str">
        <v>Yes</v>
      </c>
      <c r="L917" s="27">
        <v>75</v>
      </c>
      <c r="M917" s="27" t="str">
        <v>Potential Duplicate</v>
      </c>
    </row>
    <row r="918" spans="1:13" x14ac:dyDescent="0.25">
      <c r="A918" s="27" t="str">
        <v>CUST-00033</v>
      </c>
      <c r="B918" s="27" t="str">
        <v>Akinyi Adewale</v>
      </c>
      <c r="C918" s="27" t="str">
        <v>Mpesa Solutions</v>
      </c>
      <c r="D918" s="27" t="str">
        <v>Inactive</v>
      </c>
      <c r="E918" s="27" t="str">
        <v>Grace Mensah</v>
      </c>
      <c r="F918" s="27" t="str">
        <v>akinyiadewale@hotmail.com</v>
      </c>
      <c r="G918" s="27" t="str">
        <v>Valid</v>
      </c>
      <c r="H918" s="27" t="str">
        <v>+44-955-271774</v>
      </c>
      <c r="I918" s="27" t="str">
        <v>Valid</v>
      </c>
      <c r="J918" s="27" t="str">
        <v>Complete</v>
      </c>
      <c r="K918" s="27" t="str">
        <v>Yes</v>
      </c>
      <c r="L918" s="27">
        <v>75</v>
      </c>
      <c r="M918" s="27" t="str">
        <v>Potential Duplicate</v>
      </c>
    </row>
    <row r="919" spans="1:13" x14ac:dyDescent="0.25">
      <c r="A919" s="27" t="str">
        <v>CUST-00276</v>
      </c>
      <c r="B919" s="27" t="str">
        <v>Zainab Davies</v>
      </c>
      <c r="C919" s="27" t="str">
        <v>Apexcommerce</v>
      </c>
      <c r="D919" s="27" t="str">
        <v>Churned</v>
      </c>
      <c r="E919" s="27" t="str">
        <v>Sandra Eze</v>
      </c>
      <c r="F919" s="27" t="str">
        <v>segunokonkwo@yahoo.com</v>
      </c>
      <c r="G919" s="27" t="str">
        <v>Valid</v>
      </c>
      <c r="H919" s="27" t="str">
        <v>+1 765 728 941</v>
      </c>
      <c r="I919" s="27" t="str">
        <v>Valid</v>
      </c>
      <c r="J919" s="27" t="str">
        <v>Complete</v>
      </c>
      <c r="K919" s="27" t="str">
        <v>Yes</v>
      </c>
      <c r="L919" s="27">
        <v>75</v>
      </c>
      <c r="M919" s="27" t="str">
        <v>Potential Duplicate</v>
      </c>
    </row>
    <row r="920" spans="1:13" x14ac:dyDescent="0.25">
      <c r="A920" s="27" t="str">
        <v>CUST-03175</v>
      </c>
      <c r="B920" s="27" t="str">
        <v>Thomas Smith</v>
      </c>
      <c r="C920" s="27" t="str">
        <v>Bua Foods</v>
      </c>
      <c r="D920" s="27" t="str">
        <v>Customer</v>
      </c>
      <c r="E920" s="27" t="str">
        <v>Aisha Mohammed</v>
      </c>
      <c r="F920" s="27" t="str">
        <v>thomas_smith@gmail.com</v>
      </c>
      <c r="G920" s="27" t="str">
        <v>Valid</v>
      </c>
      <c r="H920" s="27" t="str">
        <v>0548180937</v>
      </c>
      <c r="I920" s="27" t="str">
        <v>Valid</v>
      </c>
      <c r="J920" s="27" t="str">
        <v>Complete</v>
      </c>
      <c r="K920" s="27" t="str">
        <v>Yes</v>
      </c>
      <c r="L920" s="27">
        <v>75</v>
      </c>
      <c r="M920" s="27" t="str">
        <v>Potential Duplicate</v>
      </c>
    </row>
    <row r="921" spans="1:13" x14ac:dyDescent="0.25">
      <c r="A921" s="27" t="str">
        <v>CUST-01901</v>
      </c>
      <c r="B921" s="27" t="str">
        <v>Kemi Mwangi</v>
      </c>
      <c r="C921" s="27" t="str">
        <v>Zencapital Inc</v>
      </c>
      <c r="D921" s="27" t="str">
        <v>Lead</v>
      </c>
      <c r="E921" s="27" t="str">
        <v>Sandra Eze</v>
      </c>
      <c r="F921" s="27" t="str">
        <v>kemimwangi@zencapitalinc.co</v>
      </c>
      <c r="G921" s="27" t="str">
        <v>Valid</v>
      </c>
      <c r="H921" s="27" t="str">
        <v>+971 465 342 542</v>
      </c>
      <c r="I921" s="27" t="str">
        <v>Valid</v>
      </c>
      <c r="J921" s="27" t="str">
        <v>Complete</v>
      </c>
      <c r="K921" s="27" t="str">
        <v>Yes</v>
      </c>
      <c r="L921" s="27">
        <v>75</v>
      </c>
      <c r="M921" s="27" t="str">
        <v>Potential Duplicate</v>
      </c>
    </row>
    <row r="922" spans="1:13" x14ac:dyDescent="0.25">
      <c r="A922" s="27" t="str">
        <v>CUST-02363</v>
      </c>
      <c r="B922" s="27" t="str">
        <v>Ifeanyi Davies</v>
      </c>
      <c r="C922" s="27" t="str">
        <v>Heliocapital Plc</v>
      </c>
      <c r="D922" s="27" t="str">
        <v>Churned</v>
      </c>
      <c r="E922" s="27" t="str">
        <v>Tola Adeniyi</v>
      </c>
      <c r="F922" s="27" t="str">
        <v>ifeanyidavies@heliocapitalpl.com</v>
      </c>
      <c r="G922" s="27" t="str">
        <v>Valid</v>
      </c>
      <c r="H922" s="27" t="str">
        <v>0385906739</v>
      </c>
      <c r="I922" s="27" t="str">
        <v>Valid</v>
      </c>
      <c r="J922" s="27" t="str">
        <v>Complete</v>
      </c>
      <c r="K922" s="27" t="str">
        <v>Yes</v>
      </c>
      <c r="L922" s="27">
        <v>75</v>
      </c>
      <c r="M922" s="27" t="str">
        <v>Potential Duplicate</v>
      </c>
    </row>
    <row r="923" spans="1:13" x14ac:dyDescent="0.25">
      <c r="A923" s="27" t="str">
        <v>CUST-00890</v>
      </c>
      <c r="B923" s="27" t="str">
        <v>Wanjala Aliyu</v>
      </c>
      <c r="C923" s="27" t="str">
        <v>Mpesa Solutions</v>
      </c>
      <c r="D923" s="27" t="str">
        <v>Qualified</v>
      </c>
      <c r="E923" s="27" t="str">
        <v>Daniel Olatunji</v>
      </c>
      <c r="F923" s="27" t="str">
        <v>wanjala_aliyu@hotmail.com</v>
      </c>
      <c r="G923" s="27" t="str">
        <v>Valid</v>
      </c>
      <c r="H923" s="27" t="str">
        <v>+27 484 210 922</v>
      </c>
      <c r="I923" s="27" t="str">
        <v>Valid</v>
      </c>
      <c r="J923" s="27" t="str">
        <v>Complete</v>
      </c>
      <c r="K923" s="27" t="str">
        <v>Yes</v>
      </c>
      <c r="L923" s="27">
        <v>75</v>
      </c>
      <c r="M923" s="27" t="str">
        <v>Potential Duplicate</v>
      </c>
    </row>
    <row r="924" spans="1:13" x14ac:dyDescent="0.25">
      <c r="A924" s="27" t="str">
        <v>CUST-05021</v>
      </c>
      <c r="B924" s="27" t="str">
        <v>Damilola Okonkwo</v>
      </c>
      <c r="C924" s="27" t="str">
        <v>Helioanalytics Ltd</v>
      </c>
      <c r="D924" s="27" t="str">
        <v>Inactive</v>
      </c>
      <c r="E924" s="27" t="str">
        <v>Michael Bello</v>
      </c>
      <c r="F924" s="27" t="str">
        <v>damilola_okonkwo@gmail.com</v>
      </c>
      <c r="G924" s="27" t="str">
        <v>Valid</v>
      </c>
      <c r="H924" s="27" t="str">
        <v>+49 156 720 996</v>
      </c>
      <c r="I924" s="27" t="str">
        <v>Valid</v>
      </c>
      <c r="J924" s="27" t="str">
        <v>Complete</v>
      </c>
      <c r="K924" s="27" t="str">
        <v>Yes</v>
      </c>
      <c r="L924" s="27">
        <v>75</v>
      </c>
      <c r="M924" s="27" t="str">
        <v>Potential Duplicate</v>
      </c>
    </row>
    <row r="925" spans="1:13" x14ac:dyDescent="0.25">
      <c r="A925" s="27" t="str">
        <v>CUST-00406</v>
      </c>
      <c r="B925" s="27" t="str">
        <v>Adaeze Taylor</v>
      </c>
      <c r="C925" s="27" t="str">
        <v>Hivegroup Llc</v>
      </c>
      <c r="D925" s="27" t="str">
        <v>Customer</v>
      </c>
      <c r="E925" s="27" t="str">
        <v>Victor Okeke</v>
      </c>
      <c r="F925" s="27" t="str">
        <v>adaeze_taylor@gmail.com</v>
      </c>
      <c r="G925" s="27" t="str">
        <v>Valid</v>
      </c>
      <c r="H925" s="27" t="str">
        <v>0959881145</v>
      </c>
      <c r="I925" s="27" t="str">
        <v>Valid</v>
      </c>
      <c r="J925" s="27" t="str">
        <v>Complete</v>
      </c>
      <c r="K925" s="27" t="str">
        <v>Yes</v>
      </c>
      <c r="L925" s="27">
        <v>75</v>
      </c>
      <c r="M925" s="27" t="str">
        <v>Potential Duplicate</v>
      </c>
    </row>
    <row r="926" spans="1:13" x14ac:dyDescent="0.25">
      <c r="A926" s="27" t="str">
        <v>CUST-03877</v>
      </c>
      <c r="B926" s="27" t="str">
        <v>Njeri Eze</v>
      </c>
      <c r="C926" s="27" t="str">
        <v>Stackpay</v>
      </c>
      <c r="D926" s="27" t="str">
        <v>Lead</v>
      </c>
      <c r="E926" s="27" t="str">
        <v>James Carter</v>
      </c>
      <c r="F926" s="27" t="str">
        <v>ngozi_vandermerwe@mpesasolutions.co</v>
      </c>
      <c r="G926" s="27" t="str">
        <v>Valid</v>
      </c>
      <c r="H926" s="27" t="str">
        <v>+1-680-962757</v>
      </c>
      <c r="I926" s="27" t="str">
        <v>Valid</v>
      </c>
      <c r="J926" s="27" t="str">
        <v>Complete</v>
      </c>
      <c r="K926" s="27" t="str">
        <v>Yes</v>
      </c>
      <c r="L926" s="27">
        <v>75</v>
      </c>
      <c r="M926" s="27" t="str">
        <v>Potential Duplicate</v>
      </c>
    </row>
    <row r="927" spans="1:13" x14ac:dyDescent="0.25">
      <c r="A927" s="27" t="str">
        <v>CUST-05095</v>
      </c>
      <c r="B927" s="27" t="str">
        <v>Njeri Hassan</v>
      </c>
      <c r="C927" s="27" t="str">
        <v>Paystack</v>
      </c>
      <c r="D927" s="27" t="str">
        <v>Lead</v>
      </c>
      <c r="E927" s="27" t="str">
        <v>Michael Bello</v>
      </c>
      <c r="F927" s="27" t="str">
        <v>njeri_hassan@outlook.com</v>
      </c>
      <c r="G927" s="27" t="str">
        <v>Valid</v>
      </c>
      <c r="H927" s="27" t="str">
        <v>+44560915754</v>
      </c>
      <c r="I927" s="27" t="str">
        <v>Valid</v>
      </c>
      <c r="J927" s="27" t="str">
        <v>Complete</v>
      </c>
      <c r="K927" s="27" t="str">
        <v>Yes</v>
      </c>
      <c r="L927" s="27">
        <v>75</v>
      </c>
      <c r="M927" s="27" t="str">
        <v>Potential Duplicate</v>
      </c>
    </row>
    <row r="928" spans="1:13" x14ac:dyDescent="0.25">
      <c r="A928" s="27" t="str">
        <v>CUST-04082</v>
      </c>
      <c r="B928" s="27" t="str">
        <v>Adaeze Ugwu</v>
      </c>
      <c r="C928" s="27" t="str">
        <v>Helioventures</v>
      </c>
      <c r="D928" s="27" t="str">
        <v>Prospect</v>
      </c>
      <c r="E928" s="27" t="str">
        <v>Brian Otieno</v>
      </c>
      <c r="F928" s="27" t="str">
        <v>adaeze.ugwu@outlook.com</v>
      </c>
      <c r="G928" s="27" t="str">
        <v>Valid</v>
      </c>
      <c r="H928" s="27" t="str">
        <v>+1356239502</v>
      </c>
      <c r="I928" s="27" t="str">
        <v>Valid</v>
      </c>
      <c r="J928" s="27" t="str">
        <v>Complete</v>
      </c>
      <c r="K928" s="27" t="str">
        <v>Yes</v>
      </c>
      <c r="L928" s="27">
        <v>75</v>
      </c>
      <c r="M928" s="27" t="str">
        <v>Potential Duplicate</v>
      </c>
    </row>
    <row r="929" spans="1:13" x14ac:dyDescent="0.25">
      <c r="A929" s="27" t="str">
        <v>CUST-00090</v>
      </c>
      <c r="B929" s="27" t="str">
        <v>Omar Hassan</v>
      </c>
      <c r="C929" s="27" t="str">
        <v>Corefinance Llc</v>
      </c>
      <c r="D929" s="27" t="str">
        <v>Customer</v>
      </c>
      <c r="E929" s="27" t="str">
        <v>Sandra Eze</v>
      </c>
      <c r="F929" s="27" t="str">
        <v>omar.hassan@hotmail.com</v>
      </c>
      <c r="G929" s="27" t="str">
        <v>Valid</v>
      </c>
      <c r="H929" s="27" t="str">
        <v>+234150648909</v>
      </c>
      <c r="I929" s="27" t="str">
        <v>Valid</v>
      </c>
      <c r="J929" s="27" t="str">
        <v>Complete</v>
      </c>
      <c r="K929" s="27" t="str">
        <v>Yes</v>
      </c>
      <c r="L929" s="27">
        <v>75</v>
      </c>
      <c r="M929" s="27" t="str">
        <v>Potential Duplicate</v>
      </c>
    </row>
    <row r="930" spans="1:13" x14ac:dyDescent="0.25">
      <c r="A930" s="27" t="str">
        <v>CUST-00266</v>
      </c>
      <c r="B930" s="27" t="str">
        <v>Joshua Asante</v>
      </c>
      <c r="C930" s="27" t="str">
        <v>Zenhealth Plc</v>
      </c>
      <c r="D930" s="27" t="str">
        <v>Qualified</v>
      </c>
      <c r="E930" s="27" t="str">
        <v>Not Assigned</v>
      </c>
      <c r="F930" s="27" t="str">
        <v>joshua.asante@outlook.com</v>
      </c>
      <c r="G930" s="27" t="str">
        <v>Valid</v>
      </c>
      <c r="H930" s="27" t="str">
        <v>+353-173-098503</v>
      </c>
      <c r="I930" s="27" t="str">
        <v>Valid</v>
      </c>
      <c r="J930" s="27" t="str">
        <v>Complete</v>
      </c>
      <c r="K930" s="27" t="str">
        <v>Yes</v>
      </c>
      <c r="L930" s="27">
        <v>75</v>
      </c>
      <c r="M930" s="27" t="str">
        <v>Potential Duplicate</v>
      </c>
    </row>
    <row r="931" spans="1:13" x14ac:dyDescent="0.25">
      <c r="A931" s="27" t="str">
        <v>CUST-04181</v>
      </c>
      <c r="B931" s="27" t="str">
        <v>Precious Otieno</v>
      </c>
      <c r="C931" s="27" t="str">
        <v>Echogroup Plc</v>
      </c>
      <c r="D931" s="27" t="str">
        <v>Prospect</v>
      </c>
      <c r="E931" s="27" t="str">
        <v>Not Assigned</v>
      </c>
      <c r="F931" s="27" t="str">
        <v>precious_otieno@hotmail.com</v>
      </c>
      <c r="G931" s="27" t="str">
        <v>Valid</v>
      </c>
      <c r="H931" s="27" t="str">
        <v>0929007717</v>
      </c>
      <c r="I931" s="27" t="str">
        <v>Valid</v>
      </c>
      <c r="J931" s="27" t="str">
        <v>Complete</v>
      </c>
      <c r="K931" s="27" t="str">
        <v>Yes</v>
      </c>
      <c r="L931" s="27">
        <v>75</v>
      </c>
      <c r="M931" s="27" t="str">
        <v>Potential Duplicate</v>
      </c>
    </row>
    <row r="932" spans="1:13" x14ac:dyDescent="0.25">
      <c r="A932" s="27" t="str">
        <v>CUST-02761</v>
      </c>
      <c r="B932" s="27" t="str">
        <v>Sipho Oladele</v>
      </c>
      <c r="C932" s="27" t="str">
        <v>Pulsecommerce Ltd</v>
      </c>
      <c r="D932" s="27" t="str">
        <v>Inactive</v>
      </c>
      <c r="E932" s="27" t="str">
        <v>James Carter</v>
      </c>
      <c r="F932" s="27" t="str">
        <v>anke_asante@yahoo.com</v>
      </c>
      <c r="G932" s="27" t="str">
        <v>Valid</v>
      </c>
      <c r="H932" s="27" t="str">
        <v>0037103795</v>
      </c>
      <c r="I932" s="27" t="str">
        <v>Valid</v>
      </c>
      <c r="J932" s="27" t="str">
        <v>Complete</v>
      </c>
      <c r="K932" s="27" t="str">
        <v>Yes</v>
      </c>
      <c r="L932" s="27">
        <v>75</v>
      </c>
      <c r="M932" s="27" t="str">
        <v>Potential Duplicate</v>
      </c>
    </row>
    <row r="933" spans="1:13" x14ac:dyDescent="0.25">
      <c r="A933" s="27" t="str">
        <v>CUST-01090</v>
      </c>
      <c r="B933" s="27" t="str">
        <v>Emmanuel Okonkwo</v>
      </c>
      <c r="C933" s="27" t="str">
        <v>Flour Mills Of Nigeria</v>
      </c>
      <c r="D933" s="27" t="str">
        <v>Prospect</v>
      </c>
      <c r="E933" s="27" t="str">
        <v>Aisha Mohammed</v>
      </c>
      <c r="F933" s="27" t="str">
        <v>emmanuelokonkwo@outlook.com</v>
      </c>
      <c r="G933" s="27" t="str">
        <v>Valid</v>
      </c>
      <c r="H933" s="27" t="str">
        <v>+31-716-826111</v>
      </c>
      <c r="I933" s="27" t="str">
        <v>Valid</v>
      </c>
      <c r="J933" s="27" t="str">
        <v>Complete</v>
      </c>
      <c r="K933" s="27" t="str">
        <v>Yes</v>
      </c>
      <c r="L933" s="27">
        <v>75</v>
      </c>
      <c r="M933" s="27" t="str">
        <v>Potential Duplicate</v>
      </c>
    </row>
    <row r="934" spans="1:13" x14ac:dyDescent="0.25">
      <c r="A934" s="27" t="str">
        <v>CUST-02031</v>
      </c>
      <c r="B934" s="27" t="str">
        <v>Joshua Taylor</v>
      </c>
      <c r="C934" s="27" t="str">
        <v>Cloudhealth Plc</v>
      </c>
      <c r="D934" s="27" t="str">
        <v>Inactive</v>
      </c>
      <c r="E934" s="27" t="str">
        <v>Victor Okeke</v>
      </c>
      <c r="F934" s="27" t="str">
        <v>joshua_taylor@outlook.com</v>
      </c>
      <c r="G934" s="27" t="str">
        <v>Valid</v>
      </c>
      <c r="H934" s="27" t="str">
        <v>+234 290 712 230</v>
      </c>
      <c r="I934" s="27" t="str">
        <v>Valid</v>
      </c>
      <c r="J934" s="27" t="str">
        <v>Complete</v>
      </c>
      <c r="K934" s="27" t="str">
        <v>Yes</v>
      </c>
      <c r="L934" s="27">
        <v>75</v>
      </c>
      <c r="M934" s="27" t="str">
        <v>Potential Duplicate</v>
      </c>
    </row>
    <row r="935" spans="1:13" x14ac:dyDescent="0.25">
      <c r="A935" s="27" t="str">
        <v>CUST-02596</v>
      </c>
      <c r="B935" s="27" t="str">
        <v>Kamau Ugwu</v>
      </c>
      <c r="C935" s="27" t="str">
        <v>Vertexlabs</v>
      </c>
      <c r="D935" s="27" t="str">
        <v>Qualified</v>
      </c>
      <c r="E935" s="27" t="str">
        <v>Tola Adeniyi</v>
      </c>
      <c r="F935" s="27" t="str">
        <v>kamauugwu@gmail.com</v>
      </c>
      <c r="G935" s="27" t="str">
        <v>Valid</v>
      </c>
      <c r="H935" s="27" t="str">
        <v>0216580872</v>
      </c>
      <c r="I935" s="27" t="str">
        <v>Valid</v>
      </c>
      <c r="J935" s="27" t="str">
        <v>Complete</v>
      </c>
      <c r="K935" s="27" t="str">
        <v>Yes</v>
      </c>
      <c r="L935" s="27">
        <v>75</v>
      </c>
      <c r="M935" s="27" t="str">
        <v>Potential Duplicate</v>
      </c>
    </row>
    <row r="936" spans="1:13" x14ac:dyDescent="0.25">
      <c r="A936" s="27" t="str">
        <v>CUST-03744</v>
      </c>
      <c r="B936" s="27" t="str">
        <v>Nneka Khan</v>
      </c>
      <c r="C936" s="27" t="str">
        <v>Paystack</v>
      </c>
      <c r="D936" s="27" t="str">
        <v>Qualified</v>
      </c>
      <c r="E936" s="27" t="str">
        <v>James Carter</v>
      </c>
      <c r="F936" s="27" t="str">
        <v>kayodemakinde@outlook.com</v>
      </c>
      <c r="G936" s="27" t="str">
        <v>Valid</v>
      </c>
      <c r="H936" s="27" t="str">
        <v>+44-477-751508</v>
      </c>
      <c r="I936" s="27" t="str">
        <v>Valid</v>
      </c>
      <c r="J936" s="27" t="str">
        <v>Complete</v>
      </c>
      <c r="K936" s="27" t="str">
        <v>Yes</v>
      </c>
      <c r="L936" s="27">
        <v>75</v>
      </c>
      <c r="M936" s="27" t="str">
        <v>Potential Duplicate</v>
      </c>
    </row>
    <row r="937" spans="1:13" x14ac:dyDescent="0.25">
      <c r="A937" s="27" t="str">
        <v>CUST-04771</v>
      </c>
      <c r="B937" s="27" t="str">
        <v>Blessing Adewale</v>
      </c>
      <c r="C937" s="27" t="str">
        <v>Orbitworks Inc</v>
      </c>
      <c r="D937" s="27" t="str">
        <v>Lead</v>
      </c>
      <c r="E937" s="27" t="str">
        <v>Daniel Olatunji</v>
      </c>
      <c r="F937" s="27" t="str">
        <v>blessing.adewale@yahoo.com</v>
      </c>
      <c r="G937" s="27" t="str">
        <v>Valid</v>
      </c>
      <c r="H937" s="27" t="str">
        <v>+1 810 063 939</v>
      </c>
      <c r="I937" s="27" t="str">
        <v>Valid</v>
      </c>
      <c r="J937" s="27" t="str">
        <v>Complete</v>
      </c>
      <c r="K937" s="27" t="str">
        <v>Yes</v>
      </c>
      <c r="L937" s="27">
        <v>75</v>
      </c>
      <c r="M937" s="27" t="str">
        <v>Potential Duplicate</v>
      </c>
    </row>
    <row r="938" spans="1:13" x14ac:dyDescent="0.25">
      <c r="A938" s="27" t="str">
        <v>CUST-04450</v>
      </c>
      <c r="B938" s="27" t="str">
        <v>Anke Aliyu</v>
      </c>
      <c r="C938" s="27" t="str">
        <v>Vaultcapital Llc</v>
      </c>
      <c r="D938" s="27" t="str">
        <v>Qualified</v>
      </c>
      <c r="E938" s="27" t="str">
        <v>Victor Okeke</v>
      </c>
      <c r="F938" s="27" t="str">
        <v>fatumadavies@gmail.com</v>
      </c>
      <c r="G938" s="27" t="str">
        <v>Valid</v>
      </c>
      <c r="H938" s="27" t="str">
        <v>+27-332-815063</v>
      </c>
      <c r="I938" s="27" t="str">
        <v>Valid</v>
      </c>
      <c r="J938" s="27" t="str">
        <v>Complete</v>
      </c>
      <c r="K938" s="27" t="str">
        <v>Yes</v>
      </c>
      <c r="L938" s="27">
        <v>75</v>
      </c>
      <c r="M938" s="27" t="str">
        <v>Potential Duplicate</v>
      </c>
    </row>
    <row r="939" spans="1:13" x14ac:dyDescent="0.25">
      <c r="A939" s="27" t="str">
        <v>CUST-00470</v>
      </c>
      <c r="B939" s="27" t="str">
        <v>Thomas Afolabi</v>
      </c>
      <c r="C939" s="27" t="str">
        <v>Flour Mills Of Nigeria</v>
      </c>
      <c r="D939" s="27" t="str">
        <v>Customer</v>
      </c>
      <c r="E939" s="27" t="str">
        <v>Sandra Eze</v>
      </c>
      <c r="F939" s="27" t="str">
        <v>aliyu_patel@primehub.io</v>
      </c>
      <c r="G939" s="27" t="str">
        <v>Valid</v>
      </c>
      <c r="H939" s="27" t="str">
        <v>+44 976 098 731</v>
      </c>
      <c r="I939" s="27" t="str">
        <v>Valid</v>
      </c>
      <c r="J939" s="27" t="str">
        <v>Complete</v>
      </c>
      <c r="K939" s="27" t="str">
        <v>Yes</v>
      </c>
      <c r="L939" s="27">
        <v>75</v>
      </c>
      <c r="M939" s="27" t="str">
        <v>Potential Duplicate</v>
      </c>
    </row>
    <row r="940" spans="1:13" x14ac:dyDescent="0.25">
      <c r="A940" s="27" t="str">
        <v>CUST-02482</v>
      </c>
      <c r="B940" s="27" t="str">
        <v>Sarah Onyeka</v>
      </c>
      <c r="C940" s="27" t="str">
        <v>Brightlabs</v>
      </c>
      <c r="D940" s="27" t="str">
        <v>Lead</v>
      </c>
      <c r="E940" s="27" t="str">
        <v>Kemi Balogun</v>
      </c>
      <c r="F940" s="27" t="str">
        <v>sarahonyeka@brightlabs.com</v>
      </c>
      <c r="G940" s="27" t="str">
        <v>Valid</v>
      </c>
      <c r="H940" s="27" t="str">
        <v>+27990727809</v>
      </c>
      <c r="I940" s="27" t="str">
        <v>Valid</v>
      </c>
      <c r="J940" s="27" t="str">
        <v>Complete</v>
      </c>
      <c r="K940" s="27" t="str">
        <v>Yes</v>
      </c>
      <c r="L940" s="27">
        <v>75</v>
      </c>
      <c r="M940" s="27" t="str">
        <v>Potential Duplicate</v>
      </c>
    </row>
    <row r="941" spans="1:13" x14ac:dyDescent="0.25">
      <c r="A941" s="27" t="str">
        <v>CUST-00386</v>
      </c>
      <c r="B941" s="27" t="str">
        <v>Tunde Kamau</v>
      </c>
      <c r="C941" s="27" t="str">
        <v>Paystack</v>
      </c>
      <c r="D941" s="27" t="str">
        <v>Lead</v>
      </c>
      <c r="E941" s="27" t="str">
        <v>Michael Bello</v>
      </c>
      <c r="F941" s="27" t="str">
        <v>damilola_nwankwo@hotmail.com</v>
      </c>
      <c r="G941" s="27" t="str">
        <v>Valid</v>
      </c>
      <c r="H941" s="27" t="str">
        <v>+234 201 354 621</v>
      </c>
      <c r="I941" s="27" t="str">
        <v>Valid</v>
      </c>
      <c r="J941" s="27" t="str">
        <v>Complete</v>
      </c>
      <c r="K941" s="27" t="str">
        <v>Yes</v>
      </c>
      <c r="L941" s="27">
        <v>75</v>
      </c>
      <c r="M941" s="27" t="str">
        <v>Potential Duplicate</v>
      </c>
    </row>
    <row r="942" spans="1:13" x14ac:dyDescent="0.25">
      <c r="A942" s="27" t="str">
        <v>CUST-03851</v>
      </c>
      <c r="B942" s="27" t="str">
        <v>Wanjala Otieno</v>
      </c>
      <c r="C942" s="27" t="str">
        <v>Novasolutions Inc</v>
      </c>
      <c r="D942" s="27" t="str">
        <v>Qualified</v>
      </c>
      <c r="E942" s="27" t="str">
        <v>Victor Okeke</v>
      </c>
      <c r="F942" s="27" t="str">
        <v>simi.obrien@gmail.com</v>
      </c>
      <c r="G942" s="27" t="str">
        <v>Valid</v>
      </c>
      <c r="H942" s="27" t="str">
        <v>+1 880 934 758</v>
      </c>
      <c r="I942" s="27" t="str">
        <v>Valid</v>
      </c>
      <c r="J942" s="27" t="str">
        <v>Complete</v>
      </c>
      <c r="K942" s="27" t="str">
        <v>Yes</v>
      </c>
      <c r="L942" s="27">
        <v>75</v>
      </c>
      <c r="M942" s="27" t="str">
        <v>Potential Duplicate</v>
      </c>
    </row>
    <row r="943" spans="1:13" x14ac:dyDescent="0.25">
      <c r="A943" s="27" t="str">
        <v>CUST-02209</v>
      </c>
      <c r="B943" s="27" t="str">
        <v>Liam Onyeka</v>
      </c>
      <c r="C943" s="27" t="str">
        <v>Orbitnetworks Plc</v>
      </c>
      <c r="D943" s="27" t="str">
        <v>Opportunity</v>
      </c>
      <c r="E943" s="27" t="str">
        <v>James Carter</v>
      </c>
      <c r="F943" s="27" t="str">
        <v>liam_onyeka@hotmail.com</v>
      </c>
      <c r="G943" s="27" t="str">
        <v>Valid</v>
      </c>
      <c r="H943" s="27" t="str">
        <v>+31 682 927 307</v>
      </c>
      <c r="I943" s="27" t="str">
        <v>Valid</v>
      </c>
      <c r="J943" s="27" t="str">
        <v>Complete</v>
      </c>
      <c r="K943" s="27" t="str">
        <v>Yes</v>
      </c>
      <c r="L943" s="27">
        <v>75</v>
      </c>
      <c r="M943" s="27" t="str">
        <v>Potential Duplicate</v>
      </c>
    </row>
    <row r="944" spans="1:13" x14ac:dyDescent="0.25">
      <c r="A944" s="27" t="str">
        <v>CUST-02846</v>
      </c>
      <c r="B944" s="27" t="str">
        <v>Emmanuel Al-Farsi</v>
      </c>
      <c r="C944" s="27" t="str">
        <v>Piggyvest</v>
      </c>
      <c r="D944" s="27" t="str">
        <v>Prospect</v>
      </c>
      <c r="E944" s="27" t="str">
        <v>Daniel Olatunji</v>
      </c>
      <c r="F944" s="27" t="str">
        <v>emmanuel.al-farsi@piggyvest.africa</v>
      </c>
      <c r="G944" s="27" t="str">
        <v>Valid</v>
      </c>
      <c r="H944" s="27" t="str">
        <v>+31 362 584 040</v>
      </c>
      <c r="I944" s="27" t="str">
        <v>Valid</v>
      </c>
      <c r="J944" s="27" t="str">
        <v>Complete</v>
      </c>
      <c r="K944" s="27" t="str">
        <v>Yes</v>
      </c>
      <c r="L944" s="27">
        <v>75</v>
      </c>
      <c r="M944" s="27" t="str">
        <v>Potential Duplicate</v>
      </c>
    </row>
    <row r="945" spans="1:13" x14ac:dyDescent="0.25">
      <c r="A945" s="27" t="str">
        <v>CUST-05027</v>
      </c>
      <c r="B945" s="27" t="str">
        <v>Ifeanyi Van Der Merwe</v>
      </c>
      <c r="C945" s="27" t="str">
        <v>Stackanalytics</v>
      </c>
      <c r="D945" s="27" t="str">
        <v>Churned</v>
      </c>
      <c r="E945" s="27" t="str">
        <v>Kemi Balogun</v>
      </c>
      <c r="F945" s="27" t="str">
        <v>ifeanyi_vandermerwe@yahoo.com</v>
      </c>
      <c r="G945" s="27" t="str">
        <v>Valid</v>
      </c>
      <c r="H945" s="27" t="str">
        <v>+971 489 926 485</v>
      </c>
      <c r="I945" s="27" t="str">
        <v>Valid</v>
      </c>
      <c r="J945" s="27" t="str">
        <v>Complete</v>
      </c>
      <c r="K945" s="27" t="str">
        <v>Yes</v>
      </c>
      <c r="L945" s="27">
        <v>75</v>
      </c>
      <c r="M945" s="27" t="str">
        <v>Potential Duplicate</v>
      </c>
    </row>
    <row r="946" spans="1:13" x14ac:dyDescent="0.25">
      <c r="A946" s="27" t="str">
        <v>CUST-02872</v>
      </c>
      <c r="B946" s="27" t="str">
        <v>Dele Nwosu</v>
      </c>
      <c r="C946" s="27" t="str">
        <v>Fluxhealth Inc</v>
      </c>
      <c r="D946" s="27" t="str">
        <v>Lead</v>
      </c>
      <c r="E946" s="27" t="str">
        <v>Victor Okeke</v>
      </c>
      <c r="F946" s="27" t="str">
        <v>dele_nwosu@gmail.com</v>
      </c>
      <c r="G946" s="27" t="str">
        <v>Valid</v>
      </c>
      <c r="H946" s="27" t="str">
        <v>+31-716-826111</v>
      </c>
      <c r="I946" s="27" t="str">
        <v>Valid</v>
      </c>
      <c r="J946" s="27" t="str">
        <v>Complete</v>
      </c>
      <c r="K946" s="27" t="str">
        <v>Yes</v>
      </c>
      <c r="L946" s="27">
        <v>75</v>
      </c>
      <c r="M946" s="27" t="str">
        <v>Potential Duplicate</v>
      </c>
    </row>
    <row r="947" spans="1:13" x14ac:dyDescent="0.25">
      <c r="A947" s="27" t="str">
        <v>CUST-04628</v>
      </c>
      <c r="B947" s="27" t="str">
        <v>Favour Otieno</v>
      </c>
      <c r="C947" s="27" t="str">
        <v>Fluxcommerce</v>
      </c>
      <c r="D947" s="27" t="str">
        <v>Lead</v>
      </c>
      <c r="E947" s="27" t="str">
        <v>Victor Okeke</v>
      </c>
      <c r="F947" s="27" t="str">
        <v>favour.otieno@gmail.com</v>
      </c>
      <c r="G947" s="27" t="str">
        <v>Valid</v>
      </c>
      <c r="H947" s="27" t="str">
        <v>+44732006191</v>
      </c>
      <c r="I947" s="27" t="str">
        <v>Valid</v>
      </c>
      <c r="J947" s="27" t="str">
        <v>Complete</v>
      </c>
      <c r="K947" s="27" t="str">
        <v>Yes</v>
      </c>
      <c r="L947" s="27">
        <v>75</v>
      </c>
      <c r="M947" s="27" t="str">
        <v>Potential Duplicate</v>
      </c>
    </row>
    <row r="948" spans="1:13" x14ac:dyDescent="0.25">
      <c r="A948" s="27" t="str">
        <v>CUST-04020</v>
      </c>
      <c r="B948" s="27" t="str">
        <v>Amani Musa</v>
      </c>
      <c r="C948" s="27" t="str">
        <v>Flutterwave</v>
      </c>
      <c r="D948" s="27" t="str">
        <v>Customer</v>
      </c>
      <c r="E948" s="27" t="str">
        <v>Michael Bello</v>
      </c>
      <c r="F948" s="27" t="str">
        <v>nomvulaotieno@outlook.com</v>
      </c>
      <c r="G948" s="27" t="str">
        <v>Valid</v>
      </c>
      <c r="H948" s="27" t="str">
        <v>+31746100944</v>
      </c>
      <c r="I948" s="27" t="str">
        <v>Valid</v>
      </c>
      <c r="J948" s="27" t="str">
        <v>Complete</v>
      </c>
      <c r="K948" s="27" t="str">
        <v>Yes</v>
      </c>
      <c r="L948" s="27">
        <v>75</v>
      </c>
      <c r="M948" s="27" t="str">
        <v>Potential Duplicate</v>
      </c>
    </row>
    <row r="949" spans="1:13" x14ac:dyDescent="0.25">
      <c r="A949" s="27" t="str">
        <v>CUST-03844</v>
      </c>
      <c r="B949" s="27" t="str">
        <v>Anke Asante</v>
      </c>
      <c r="C949" s="27" t="str">
        <v>Flour Mills Of Nigeria</v>
      </c>
      <c r="D949" s="27" t="str">
        <v>Inactive</v>
      </c>
      <c r="E949" s="27" t="str">
        <v>Brian Otieno</v>
      </c>
      <c r="F949" s="27" t="str">
        <v>anke.asante@outlook.com</v>
      </c>
      <c r="G949" s="27" t="str">
        <v>Valid</v>
      </c>
      <c r="H949" s="27" t="str">
        <v>+971088958371</v>
      </c>
      <c r="I949" s="27" t="str">
        <v>Valid</v>
      </c>
      <c r="J949" s="27" t="str">
        <v>Complete</v>
      </c>
      <c r="K949" s="27" t="str">
        <v>Yes</v>
      </c>
      <c r="L949" s="27">
        <v>75</v>
      </c>
      <c r="M949" s="27" t="str">
        <v>Potential Duplicate</v>
      </c>
    </row>
    <row r="950" spans="1:13" x14ac:dyDescent="0.25">
      <c r="A950" s="27" t="str">
        <v>CUST-05009</v>
      </c>
      <c r="B950" s="27" t="str">
        <v>Mark Ogundimu</v>
      </c>
      <c r="C950" s="27" t="str">
        <v>Primesolutions</v>
      </c>
      <c r="D950" s="27" t="str">
        <v>Qualified</v>
      </c>
      <c r="E950" s="27" t="str">
        <v>Sandra Eze</v>
      </c>
      <c r="F950" s="27" t="str">
        <v>mark.ogundimu@yahoo.com</v>
      </c>
      <c r="G950" s="27" t="str">
        <v>Valid</v>
      </c>
      <c r="H950" s="27" t="str">
        <v>+971-656-666784</v>
      </c>
      <c r="I950" s="27" t="str">
        <v>Valid</v>
      </c>
      <c r="J950" s="27" t="str">
        <v>Complete</v>
      </c>
      <c r="K950" s="27" t="str">
        <v>Yes</v>
      </c>
      <c r="L950" s="27">
        <v>75</v>
      </c>
      <c r="M950" s="27" t="str">
        <v>Potential Duplicate</v>
      </c>
    </row>
    <row r="951" spans="1:13" x14ac:dyDescent="0.25">
      <c r="A951" s="27" t="str">
        <v>CUST-04243</v>
      </c>
      <c r="B951" s="27" t="str">
        <v>Tunde Onyeka</v>
      </c>
      <c r="C951" s="27" t="str">
        <v>Quantaai Inc</v>
      </c>
      <c r="D951" s="27" t="str">
        <v>Customer</v>
      </c>
      <c r="E951" s="27" t="str">
        <v>Victor Okeke</v>
      </c>
      <c r="F951" s="27" t="str">
        <v>tunde_onyeka@yahoo.com</v>
      </c>
      <c r="G951" s="27" t="str">
        <v>Valid</v>
      </c>
      <c r="H951" s="27" t="str">
        <v>+44-380-189014</v>
      </c>
      <c r="I951" s="27" t="str">
        <v>Valid</v>
      </c>
      <c r="J951" s="27" t="str">
        <v>Complete</v>
      </c>
      <c r="K951" s="27" t="str">
        <v>Yes</v>
      </c>
      <c r="L951" s="27">
        <v>75</v>
      </c>
      <c r="M951" s="27" t="str">
        <v>Potential Duplicate</v>
      </c>
    </row>
    <row r="952" spans="1:13" x14ac:dyDescent="0.25">
      <c r="A952" s="27" t="str">
        <v>CUST-02620</v>
      </c>
      <c r="B952" s="27" t="str">
        <v>Wanjiru Murphy</v>
      </c>
      <c r="C952" s="27" t="str">
        <v>Fluxtech Inc</v>
      </c>
      <c r="D952" s="27" t="str">
        <v>Qualified</v>
      </c>
      <c r="E952" s="27" t="str">
        <v>James Carter</v>
      </c>
      <c r="F952" s="27" t="str">
        <v>chinwe,salami@outlook.com</v>
      </c>
      <c r="G952" s="27" t="str">
        <v>Valid</v>
      </c>
      <c r="H952" s="27" t="str">
        <v>+254582522299</v>
      </c>
      <c r="I952" s="27" t="str">
        <v>Valid</v>
      </c>
      <c r="J952" s="27" t="str">
        <v>Complete</v>
      </c>
      <c r="K952" s="27" t="str">
        <v>Yes</v>
      </c>
      <c r="L952" s="27">
        <v>75</v>
      </c>
      <c r="M952" s="27" t="str">
        <v>Potential Duplicate</v>
      </c>
    </row>
    <row r="953" spans="1:13" x14ac:dyDescent="0.25">
      <c r="A953" s="27" t="str">
        <v>CUST-02583</v>
      </c>
      <c r="B953" s="27" t="str">
        <v>Wanjiru Brown</v>
      </c>
      <c r="C953" s="27" t="str">
        <v>Primelabs Gmbh</v>
      </c>
      <c r="D953" s="27" t="str">
        <v>Qualified</v>
      </c>
      <c r="E953" s="27" t="str">
        <v>Grace Mensah</v>
      </c>
      <c r="F953" s="27" t="str">
        <v>wanjiru_brown@hotmail.com</v>
      </c>
      <c r="G953" s="27" t="str">
        <v>Valid</v>
      </c>
      <c r="H953" s="27" t="str">
        <v>+1 591 761 214</v>
      </c>
      <c r="I953" s="27" t="str">
        <v>Valid</v>
      </c>
      <c r="J953" s="27" t="str">
        <v>Complete</v>
      </c>
      <c r="K953" s="27" t="str">
        <v>Yes</v>
      </c>
      <c r="L953" s="27">
        <v>75</v>
      </c>
      <c r="M953" s="27" t="str">
        <v>Potential Duplicate</v>
      </c>
    </row>
    <row r="954" spans="1:13" x14ac:dyDescent="0.25">
      <c r="A954" s="27" t="str">
        <v>CUST-05080</v>
      </c>
      <c r="B954" s="27" t="str">
        <v>Lola Ogundimu</v>
      </c>
      <c r="C954" s="27" t="str">
        <v>Brightsystems</v>
      </c>
      <c r="D954" s="27" t="str">
        <v>Customer</v>
      </c>
      <c r="E954" s="27" t="str">
        <v>Sandra Eze</v>
      </c>
      <c r="F954" s="27" t="str">
        <v>njeri_makinde@outlook.com</v>
      </c>
      <c r="G954" s="27" t="str">
        <v>Valid</v>
      </c>
      <c r="H954" s="27" t="str">
        <v>+234-354-217719</v>
      </c>
      <c r="I954" s="27" t="str">
        <v>Valid</v>
      </c>
      <c r="J954" s="27" t="str">
        <v>Complete</v>
      </c>
      <c r="K954" s="27" t="str">
        <v>Yes</v>
      </c>
      <c r="L954" s="27">
        <v>75</v>
      </c>
      <c r="M954" s="27" t="str">
        <v>Potential Duplicate</v>
      </c>
    </row>
    <row r="955" spans="1:13" x14ac:dyDescent="0.25">
      <c r="A955" s="27" t="str">
        <v>CUST-00245</v>
      </c>
      <c r="B955" s="27" t="str">
        <v>Kevin Murphy</v>
      </c>
      <c r="C955" s="27" t="str">
        <v>Primedigital Plc</v>
      </c>
      <c r="D955" s="27" t="str">
        <v>Churned</v>
      </c>
      <c r="E955" s="27" t="str">
        <v>Grace Mensah</v>
      </c>
      <c r="F955" s="27" t="str">
        <v>kevinmurphy@primedigitalpl.com</v>
      </c>
      <c r="G955" s="27" t="str">
        <v>Valid</v>
      </c>
      <c r="H955" s="27" t="str">
        <v>+31 102 105 025</v>
      </c>
      <c r="I955" s="27" t="str">
        <v>Valid</v>
      </c>
      <c r="J955" s="27" t="str">
        <v>Complete</v>
      </c>
      <c r="K955" s="27" t="str">
        <v>Yes</v>
      </c>
      <c r="L955" s="27">
        <v>75</v>
      </c>
      <c r="M955" s="27" t="str">
        <v>Potential Duplicate</v>
      </c>
    </row>
    <row r="956" spans="1:13" x14ac:dyDescent="0.25">
      <c r="A956" s="27" t="str">
        <v>CUST-04588</v>
      </c>
      <c r="B956" s="27" t="str">
        <v>Amina Ogundimu</v>
      </c>
      <c r="C956" s="27" t="str">
        <v>Datafinance Llc</v>
      </c>
      <c r="D956" s="27" t="str">
        <v>Inactive</v>
      </c>
      <c r="E956" s="27" t="str">
        <v>Victor Okeke</v>
      </c>
      <c r="F956" s="27" t="str">
        <v>amina.ogundimu@gmail.com</v>
      </c>
      <c r="G956" s="27" t="str">
        <v>Valid</v>
      </c>
      <c r="H956" s="27" t="str">
        <v>+27580901386</v>
      </c>
      <c r="I956" s="27" t="str">
        <v>Valid</v>
      </c>
      <c r="J956" s="27" t="str">
        <v>Complete</v>
      </c>
      <c r="K956" s="27" t="str">
        <v>Yes</v>
      </c>
      <c r="L956" s="27">
        <v>75</v>
      </c>
      <c r="M956" s="27" t="str">
        <v>Potential Duplicate</v>
      </c>
    </row>
    <row r="957" spans="1:13" x14ac:dyDescent="0.25">
      <c r="A957" s="27" t="str">
        <v>CUST-00564</v>
      </c>
      <c r="B957" s="27" t="str">
        <v>Ikechukwu Naidoo</v>
      </c>
      <c r="C957" s="27" t="str">
        <v>Brighthub</v>
      </c>
      <c r="D957" s="27" t="str">
        <v>Churned</v>
      </c>
      <c r="E957" s="27" t="str">
        <v>Michael Bello</v>
      </c>
      <c r="F957" s="27" t="str">
        <v>ikechukwu.naidoo@gmail.com</v>
      </c>
      <c r="G957" s="27" t="str">
        <v>Valid</v>
      </c>
      <c r="H957" s="27" t="str">
        <v>+44663605028</v>
      </c>
      <c r="I957" s="27" t="str">
        <v>Valid</v>
      </c>
      <c r="J957" s="27" t="str">
        <v>Complete</v>
      </c>
      <c r="K957" s="27" t="str">
        <v>Yes</v>
      </c>
      <c r="L957" s="27">
        <v>75</v>
      </c>
      <c r="M957" s="27" t="str">
        <v>Potential Duplicate</v>
      </c>
    </row>
    <row r="958" spans="1:13" x14ac:dyDescent="0.25">
      <c r="A958" s="27" t="str">
        <v>CUST-04854</v>
      </c>
      <c r="B958" s="27" t="str">
        <v>Chizoba Asante</v>
      </c>
      <c r="C958" s="27" t="str">
        <v>Paylogistics</v>
      </c>
      <c r="D958" s="27" t="str">
        <v>Inactive</v>
      </c>
      <c r="E958" s="27" t="str">
        <v>Victor Okeke</v>
      </c>
      <c r="F958" s="27" t="str">
        <v>chizoba.asante@yahoo.com</v>
      </c>
      <c r="G958" s="27" t="str">
        <v>Valid</v>
      </c>
      <c r="H958" s="27" t="str">
        <v>+234-924-060902</v>
      </c>
      <c r="I958" s="27" t="str">
        <v>Valid</v>
      </c>
      <c r="J958" s="27" t="str">
        <v>Complete</v>
      </c>
      <c r="K958" s="27" t="str">
        <v>Yes</v>
      </c>
      <c r="L958" s="27">
        <v>75</v>
      </c>
      <c r="M958" s="27" t="str">
        <v>Potential Duplicate</v>
      </c>
    </row>
    <row r="959" spans="1:13" x14ac:dyDescent="0.25">
      <c r="A959" s="27" t="str">
        <v>CUST-03428</v>
      </c>
      <c r="B959" s="27" t="str">
        <v>Victor Diallo</v>
      </c>
      <c r="C959" s="27" t="str">
        <v>Vaulttech Plc</v>
      </c>
      <c r="D959" s="27" t="str">
        <v>Customer</v>
      </c>
      <c r="E959" s="27" t="str">
        <v>Victor Okeke</v>
      </c>
      <c r="F959" s="27" t="str">
        <v>victor.diallo@vaulttechplc.io</v>
      </c>
      <c r="G959" s="27" t="str">
        <v>Valid</v>
      </c>
      <c r="H959" s="27" t="str">
        <v>+234397130722</v>
      </c>
      <c r="I959" s="27" t="str">
        <v>Valid</v>
      </c>
      <c r="J959" s="27" t="str">
        <v>Complete</v>
      </c>
      <c r="K959" s="27" t="str">
        <v>Yes</v>
      </c>
      <c r="L959" s="27">
        <v>75</v>
      </c>
      <c r="M959" s="27" t="str">
        <v>Potential Duplicate</v>
      </c>
    </row>
    <row r="960" spans="1:13" x14ac:dyDescent="0.25">
      <c r="A960" s="27" t="str">
        <v>CUST-00101</v>
      </c>
      <c r="B960" s="27" t="str">
        <v>Sipho Garba</v>
      </c>
      <c r="C960" s="27" t="str">
        <v>Vaultsystems Ltd</v>
      </c>
      <c r="D960" s="27" t="str">
        <v>Inactive</v>
      </c>
      <c r="E960" s="27" t="str">
        <v>Brian Otieno</v>
      </c>
      <c r="F960" s="27" t="str">
        <v>sipho_garba@gmail.com</v>
      </c>
      <c r="G960" s="27" t="str">
        <v>Valid</v>
      </c>
      <c r="H960" s="27" t="str">
        <v>+234971786256</v>
      </c>
      <c r="I960" s="27" t="str">
        <v>Valid</v>
      </c>
      <c r="J960" s="27" t="str">
        <v>Complete</v>
      </c>
      <c r="K960" s="27" t="str">
        <v>Yes</v>
      </c>
      <c r="L960" s="27">
        <v>75</v>
      </c>
      <c r="M960" s="27" t="str">
        <v>Potential Duplicate</v>
      </c>
    </row>
    <row r="961" spans="1:13" x14ac:dyDescent="0.25">
      <c r="A961" s="27" t="str">
        <v>CUST-02965</v>
      </c>
      <c r="B961" s="27" t="str">
        <v>Daniel Okonkwo</v>
      </c>
      <c r="C961" s="27" t="str">
        <v>Zenworks Ltd</v>
      </c>
      <c r="D961" s="27" t="str">
        <v>Qualified</v>
      </c>
      <c r="E961" s="27" t="str">
        <v>Brian Otieno</v>
      </c>
      <c r="F961" s="27" t="str">
        <v>danielokonkwo@zenworksltd.io</v>
      </c>
      <c r="G961" s="27" t="str">
        <v>Valid</v>
      </c>
      <c r="H961" s="27" t="str">
        <v>+49-331-207118</v>
      </c>
      <c r="I961" s="27" t="str">
        <v>Valid</v>
      </c>
      <c r="J961" s="27" t="str">
        <v>Complete</v>
      </c>
      <c r="K961" s="27" t="str">
        <v>Yes</v>
      </c>
      <c r="L961" s="27">
        <v>75</v>
      </c>
      <c r="M961" s="27" t="str">
        <v>Potential Duplicate</v>
      </c>
    </row>
    <row r="962" spans="1:13" x14ac:dyDescent="0.25">
      <c r="A962" s="27" t="str">
        <v>CUST-04420</v>
      </c>
      <c r="B962" s="27" t="str">
        <v>Njeri Okonkwo</v>
      </c>
      <c r="C962" s="27" t="str">
        <v>Kuda</v>
      </c>
      <c r="D962" s="27" t="str">
        <v>Prospect</v>
      </c>
      <c r="E962" s="27" t="str">
        <v>Victor Okeke</v>
      </c>
      <c r="F962" s="27" t="str">
        <v>njeriokonkwo@hotmail.com</v>
      </c>
      <c r="G962" s="27" t="str">
        <v>Valid</v>
      </c>
      <c r="H962" s="27" t="str">
        <v>+234 759 357 228</v>
      </c>
      <c r="I962" s="27" t="str">
        <v>Valid</v>
      </c>
      <c r="J962" s="27" t="str">
        <v>Complete</v>
      </c>
      <c r="K962" s="27" t="str">
        <v>Yes</v>
      </c>
      <c r="L962" s="27">
        <v>75</v>
      </c>
      <c r="M962" s="27" t="str">
        <v>Potential Duplicate</v>
      </c>
    </row>
    <row r="963" spans="1:13" x14ac:dyDescent="0.25">
      <c r="A963" s="27" t="str">
        <v>CUST-05091</v>
      </c>
      <c r="B963" s="27" t="str">
        <v>Femi Adeyemi</v>
      </c>
      <c r="C963" s="27" t="str">
        <v>Lumenventures Inc</v>
      </c>
      <c r="D963" s="27" t="str">
        <v>Customer</v>
      </c>
      <c r="E963" s="27" t="str">
        <v>Aisha Mohammed</v>
      </c>
      <c r="F963" s="27" t="str">
        <v>femi_adeyemi@hotmail.com</v>
      </c>
      <c r="G963" s="27" t="str">
        <v>Valid</v>
      </c>
      <c r="H963" s="27" t="str">
        <v>0433686151</v>
      </c>
      <c r="I963" s="27" t="str">
        <v>Valid</v>
      </c>
      <c r="J963" s="27" t="str">
        <v>Complete</v>
      </c>
      <c r="K963" s="27" t="str">
        <v>Yes</v>
      </c>
      <c r="L963" s="27">
        <v>75</v>
      </c>
      <c r="M963" s="27" t="str">
        <v>Potential Duplicate</v>
      </c>
    </row>
    <row r="964" spans="1:13" x14ac:dyDescent="0.25">
      <c r="A964" s="27" t="str">
        <v>CUST-00405</v>
      </c>
      <c r="B964" s="27" t="str">
        <v>Bashir Smith</v>
      </c>
      <c r="C964" s="27" t="str">
        <v>Brightcapital Plc</v>
      </c>
      <c r="D964" s="27" t="str">
        <v>Churned</v>
      </c>
      <c r="E964" s="27" t="str">
        <v>Daniel Olatunji</v>
      </c>
      <c r="F964" s="27" t="str">
        <v>bashir.smith@gmail.com</v>
      </c>
      <c r="G964" s="27" t="str">
        <v>Valid</v>
      </c>
      <c r="H964" s="27" t="str">
        <v>0552165058</v>
      </c>
      <c r="I964" s="27" t="str">
        <v>Valid</v>
      </c>
      <c r="J964" s="27" t="str">
        <v>Complete</v>
      </c>
      <c r="K964" s="27" t="str">
        <v>Yes</v>
      </c>
      <c r="L964" s="27">
        <v>75</v>
      </c>
      <c r="M964" s="27" t="str">
        <v>Potential Duplicate</v>
      </c>
    </row>
    <row r="965" spans="1:13" x14ac:dyDescent="0.25">
      <c r="A965" s="27" t="str">
        <v>CUST-00981</v>
      </c>
      <c r="B965" s="27" t="str">
        <v>Damilola Oladipo</v>
      </c>
      <c r="C965" s="27" t="str">
        <v>Griddigital Ltd</v>
      </c>
      <c r="D965" s="27" t="str">
        <v>Inactive</v>
      </c>
      <c r="E965" s="27" t="str">
        <v>Brian Otieno</v>
      </c>
      <c r="F965" s="27" t="str">
        <v>damilola_oladipo@yahoo.com</v>
      </c>
      <c r="G965" s="27" t="str">
        <v>Valid</v>
      </c>
      <c r="H965" s="27" t="str">
        <v>+44961313710</v>
      </c>
      <c r="I965" s="27" t="str">
        <v>Valid</v>
      </c>
      <c r="J965" s="27" t="str">
        <v>Complete</v>
      </c>
      <c r="K965" s="27" t="str">
        <v>Yes</v>
      </c>
      <c r="L965" s="27">
        <v>75</v>
      </c>
      <c r="M965" s="27" t="str">
        <v>Potential Duplicate</v>
      </c>
    </row>
    <row r="966" spans="1:13" x14ac:dyDescent="0.25">
      <c r="A966" s="27" t="str">
        <v>CUST-00509</v>
      </c>
      <c r="B966" s="27" t="str">
        <v>Yusuf Mohammed</v>
      </c>
      <c r="C966" s="27" t="str">
        <v>Paysoft Ltd</v>
      </c>
      <c r="D966" s="27" t="str">
        <v>Lead</v>
      </c>
      <c r="E966" s="27" t="str">
        <v>Kemi Balogun</v>
      </c>
      <c r="F966" s="27" t="str">
        <v>yusuf_mohammed@paysoftltd.ng</v>
      </c>
      <c r="G966" s="27" t="str">
        <v>Valid</v>
      </c>
      <c r="H966" s="27" t="str">
        <v>+234397130722</v>
      </c>
      <c r="I966" s="27" t="str">
        <v>Valid</v>
      </c>
      <c r="J966" s="27" t="str">
        <v>Complete</v>
      </c>
      <c r="K966" s="27" t="str">
        <v>Yes</v>
      </c>
      <c r="L966" s="27">
        <v>75</v>
      </c>
      <c r="M966" s="27" t="str">
        <v>Potential Duplicate</v>
      </c>
    </row>
    <row r="967" spans="1:13" x14ac:dyDescent="0.25">
      <c r="A967" s="27" t="str">
        <v>CUST-00995</v>
      </c>
      <c r="B967" s="27" t="str">
        <v>Gbenga Williams</v>
      </c>
      <c r="C967" s="27" t="str">
        <v>Leadhub Llc</v>
      </c>
      <c r="D967" s="27" t="str">
        <v>Inactive</v>
      </c>
      <c r="E967" s="27" t="str">
        <v>James Carter</v>
      </c>
      <c r="F967" s="27" t="str">
        <v>ifeanyi.naidoo@flourmillsofni.ng</v>
      </c>
      <c r="G967" s="27" t="str">
        <v>Valid</v>
      </c>
      <c r="H967" s="27" t="str">
        <v>+27648023628</v>
      </c>
      <c r="I967" s="27" t="str">
        <v>Valid</v>
      </c>
      <c r="J967" s="27" t="str">
        <v>Complete</v>
      </c>
      <c r="K967" s="27" t="str">
        <v>Yes</v>
      </c>
      <c r="L967" s="27">
        <v>75</v>
      </c>
      <c r="M967" s="27" t="str">
        <v>Potential Duplicate</v>
      </c>
    </row>
    <row r="968" spans="1:13" x14ac:dyDescent="0.25">
      <c r="A968" s="27" t="str">
        <v>CUST-01364</v>
      </c>
      <c r="B968" s="27" t="str">
        <v>Nnamdi Patel</v>
      </c>
      <c r="C968" s="27" t="str">
        <v>Fluxcapital</v>
      </c>
      <c r="D968" s="27" t="str">
        <v>Qualified</v>
      </c>
      <c r="E968" s="27" t="str">
        <v>Tola Adeniyi</v>
      </c>
      <c r="F968" s="27" t="str">
        <v>nnamdi.patel@yahoo.com</v>
      </c>
      <c r="G968" s="27" t="str">
        <v>Valid</v>
      </c>
      <c r="H968" s="27" t="str">
        <v>+27 094 065 658</v>
      </c>
      <c r="I968" s="27" t="str">
        <v>Valid</v>
      </c>
      <c r="J968" s="27" t="str">
        <v>Complete</v>
      </c>
      <c r="K968" s="27" t="str">
        <v>Yes</v>
      </c>
      <c r="L968" s="27">
        <v>75</v>
      </c>
      <c r="M968" s="27" t="str">
        <v>Potential Duplicate</v>
      </c>
    </row>
    <row r="969" spans="1:13" x14ac:dyDescent="0.25">
      <c r="A969" s="27" t="str">
        <v>CUST-00453</v>
      </c>
      <c r="B969" s="27" t="str">
        <v>Damilola Okonkwo</v>
      </c>
      <c r="C969" s="27" t="str">
        <v>Helioanalytics Ltd</v>
      </c>
      <c r="D969" s="27" t="str">
        <v>Inactive</v>
      </c>
      <c r="E969" s="27" t="str">
        <v>Michael Bello</v>
      </c>
      <c r="F969" s="27" t="str">
        <v>damilola_okonkwo@gmail.com</v>
      </c>
      <c r="G969" s="27" t="str">
        <v>Valid</v>
      </c>
      <c r="H969" s="27" t="str">
        <v>0174551249</v>
      </c>
      <c r="I969" s="27" t="str">
        <v>Valid</v>
      </c>
      <c r="J969" s="27" t="str">
        <v>Complete</v>
      </c>
      <c r="K969" s="27" t="str">
        <v>Yes</v>
      </c>
      <c r="L969" s="27">
        <v>75</v>
      </c>
      <c r="M969" s="27" t="str">
        <v>Potential Duplicate</v>
      </c>
    </row>
    <row r="970" spans="1:13" x14ac:dyDescent="0.25">
      <c r="A970" s="27" t="str">
        <v>CUST-00249</v>
      </c>
      <c r="B970" s="27" t="str">
        <v>Daniel Balogun</v>
      </c>
      <c r="C970" s="27" t="str">
        <v>Interswitch</v>
      </c>
      <c r="D970" s="27" t="str">
        <v>Opportunity</v>
      </c>
      <c r="E970" s="27" t="str">
        <v>Brian Otieno</v>
      </c>
      <c r="F970" s="27" t="str">
        <v>daniel_balogun@gmail.com</v>
      </c>
      <c r="G970" s="27" t="str">
        <v>Valid</v>
      </c>
      <c r="H970" s="27" t="str">
        <v>+1 717 244 223</v>
      </c>
      <c r="I970" s="27" t="str">
        <v>Valid</v>
      </c>
      <c r="J970" s="27" t="str">
        <v>Complete</v>
      </c>
      <c r="K970" s="27" t="str">
        <v>Yes</v>
      </c>
      <c r="L970" s="27">
        <v>75</v>
      </c>
      <c r="M970" s="27" t="str">
        <v>Potential Duplicate</v>
      </c>
    </row>
    <row r="971" spans="1:13" x14ac:dyDescent="0.25">
      <c r="A971" s="27" t="str">
        <v>CUST-00733</v>
      </c>
      <c r="B971" s="27" t="str">
        <v>Gbenga Musa</v>
      </c>
      <c r="C971" s="27" t="str">
        <v>Brighthub</v>
      </c>
      <c r="D971" s="27" t="str">
        <v>Lead</v>
      </c>
      <c r="E971" s="27" t="str">
        <v>Tola Adeniyi</v>
      </c>
      <c r="F971" s="27" t="str">
        <v>chinwe.makinde@gmail.com</v>
      </c>
      <c r="G971" s="27" t="str">
        <v>Valid</v>
      </c>
      <c r="H971" s="27" t="str">
        <v>+44125842330</v>
      </c>
      <c r="I971" s="27" t="str">
        <v>Valid</v>
      </c>
      <c r="J971" s="27" t="str">
        <v>Complete</v>
      </c>
      <c r="K971" s="27" t="str">
        <v>Yes</v>
      </c>
      <c r="L971" s="27">
        <v>75</v>
      </c>
      <c r="M971" s="27" t="str">
        <v>Potential Duplicate</v>
      </c>
    </row>
    <row r="972" spans="1:13" x14ac:dyDescent="0.25">
      <c r="A972" s="27" t="str">
        <v>CUST-05046</v>
      </c>
      <c r="B972" s="27" t="str">
        <v>Blessing Aliyu</v>
      </c>
      <c r="C972" s="27" t="str">
        <v>Jumia</v>
      </c>
      <c r="D972" s="27" t="str">
        <v>Customer</v>
      </c>
      <c r="E972" s="27" t="str">
        <v>Kemi Balogun</v>
      </c>
      <c r="F972" s="27" t="str">
        <v>blessing.aliyu@gmail.com</v>
      </c>
      <c r="G972" s="27" t="str">
        <v>Valid</v>
      </c>
      <c r="H972" s="27" t="str">
        <v>+254-005-375342</v>
      </c>
      <c r="I972" s="27" t="str">
        <v>Valid</v>
      </c>
      <c r="J972" s="27" t="str">
        <v>Complete</v>
      </c>
      <c r="K972" s="27" t="str">
        <v>Yes</v>
      </c>
      <c r="L972" s="27">
        <v>75</v>
      </c>
      <c r="M972" s="27" t="str">
        <v>Potential Duplicate</v>
      </c>
    </row>
    <row r="973" spans="1:13" x14ac:dyDescent="0.25">
      <c r="A973" s="27" t="str">
        <v>CUST-02668</v>
      </c>
      <c r="B973" s="27" t="str">
        <v>Kibet Nwankwo</v>
      </c>
      <c r="C973" s="27" t="str">
        <v>Echocapital Llc</v>
      </c>
      <c r="D973" s="27" t="str">
        <v>Prospect</v>
      </c>
      <c r="E973" s="27" t="str">
        <v>Aisha Mohammed</v>
      </c>
      <c r="F973" s="27" t="str">
        <v>kibet_nwankwo@gmail.com</v>
      </c>
      <c r="G973" s="27" t="str">
        <v>Valid</v>
      </c>
      <c r="H973" s="27" t="str">
        <v>+44 214 730 346</v>
      </c>
      <c r="I973" s="27" t="str">
        <v>Valid</v>
      </c>
      <c r="J973" s="27" t="str">
        <v>Complete</v>
      </c>
      <c r="K973" s="27" t="str">
        <v>Yes</v>
      </c>
      <c r="L973" s="27">
        <v>75</v>
      </c>
      <c r="M973" s="27" t="str">
        <v>Potential Duplicate</v>
      </c>
    </row>
    <row r="974" spans="1:13" x14ac:dyDescent="0.25">
      <c r="A974" s="27" t="str">
        <v>CUST-04074</v>
      </c>
      <c r="B974" s="27" t="str">
        <v>Zainab Otieno</v>
      </c>
      <c r="C974" s="27" t="str">
        <v>Piggyvest</v>
      </c>
      <c r="D974" s="27" t="str">
        <v>Prospect</v>
      </c>
      <c r="E974" s="27" t="str">
        <v>Brian Otieno</v>
      </c>
      <c r="F974" s="27" t="str">
        <v>zainab_otieno@yahoo.com</v>
      </c>
      <c r="G974" s="27" t="str">
        <v>Valid</v>
      </c>
      <c r="H974" s="27" t="str">
        <v>0788602416</v>
      </c>
      <c r="I974" s="27" t="str">
        <v>Valid</v>
      </c>
      <c r="J974" s="27" t="str">
        <v>Complete</v>
      </c>
      <c r="K974" s="27" t="str">
        <v>Yes</v>
      </c>
      <c r="L974" s="27">
        <v>75</v>
      </c>
      <c r="M974" s="27" t="str">
        <v>Potential Duplicate</v>
      </c>
    </row>
    <row r="975" spans="1:13" x14ac:dyDescent="0.25">
      <c r="A975" s="27" t="str">
        <v>CUST-00111</v>
      </c>
      <c r="B975" s="27" t="str">
        <v>Tope Adewale</v>
      </c>
      <c r="C975" s="27" t="str">
        <v>Vaultdigital Plc</v>
      </c>
      <c r="D975" s="27" t="str">
        <v>Inactive</v>
      </c>
      <c r="E975" s="27" t="str">
        <v>Victor Okeke</v>
      </c>
      <c r="F975" s="27" t="str">
        <v>tope_adewale@gmail.com</v>
      </c>
      <c r="G975" s="27" t="str">
        <v>Valid</v>
      </c>
      <c r="H975" s="27" t="str">
        <v>0429277823</v>
      </c>
      <c r="I975" s="27" t="str">
        <v>Valid</v>
      </c>
      <c r="J975" s="27" t="str">
        <v>Complete</v>
      </c>
      <c r="K975" s="27" t="str">
        <v>Yes</v>
      </c>
      <c r="L975" s="27">
        <v>75</v>
      </c>
      <c r="M975" s="27" t="str">
        <v>Potential Duplicate</v>
      </c>
    </row>
    <row r="976" spans="1:13" x14ac:dyDescent="0.25">
      <c r="A976" s="27" t="str">
        <v>CUST-03659</v>
      </c>
      <c r="B976" s="27" t="str">
        <v>Emily Adeleke</v>
      </c>
      <c r="C976" s="27" t="str">
        <v>Sparkdigital Inc</v>
      </c>
      <c r="D976" s="27" t="str">
        <v>Customer</v>
      </c>
      <c r="E976" s="27" t="str">
        <v>Sandra Eze</v>
      </c>
      <c r="F976" s="27" t="str">
        <v>emily.adeleke@gmail.com</v>
      </c>
      <c r="G976" s="27" t="str">
        <v>Valid</v>
      </c>
      <c r="H976" s="27" t="str">
        <v>+27162291893</v>
      </c>
      <c r="I976" s="27" t="str">
        <v>Valid</v>
      </c>
      <c r="J976" s="27" t="str">
        <v>Complete</v>
      </c>
      <c r="K976" s="27" t="str">
        <v>Yes</v>
      </c>
      <c r="L976" s="27">
        <v>75</v>
      </c>
      <c r="M976" s="27" t="str">
        <v>Potential Duplicate</v>
      </c>
    </row>
    <row r="977" spans="1:13" x14ac:dyDescent="0.25">
      <c r="A977" s="27" t="str">
        <v>CUST-05037</v>
      </c>
      <c r="B977" s="27" t="str">
        <v>Wanjala Aliyu</v>
      </c>
      <c r="C977" s="27" t="str">
        <v>Flutterwave</v>
      </c>
      <c r="D977" s="27" t="str">
        <v>Churned</v>
      </c>
      <c r="E977" s="27" t="str">
        <v>Grace Mensah</v>
      </c>
      <c r="F977" s="27" t="str">
        <v>wanjalaaliyu@flutterwave.com</v>
      </c>
      <c r="G977" s="27" t="str">
        <v>Valid</v>
      </c>
      <c r="H977" s="27" t="str">
        <v>0679296058</v>
      </c>
      <c r="I977" s="27" t="str">
        <v>Valid</v>
      </c>
      <c r="J977" s="27" t="str">
        <v>Complete</v>
      </c>
      <c r="K977" s="27" t="str">
        <v>Yes</v>
      </c>
      <c r="L977" s="27">
        <v>75</v>
      </c>
      <c r="M977" s="27" t="str">
        <v>Potential Duplicate</v>
      </c>
    </row>
    <row r="978" spans="1:13" x14ac:dyDescent="0.25">
      <c r="A978" s="27" t="str">
        <v>CUST-05024</v>
      </c>
      <c r="B978" s="27" t="str">
        <v>Wanjala Adeyemi</v>
      </c>
      <c r="C978" s="27" t="str">
        <v>Vaultsoft Llc</v>
      </c>
      <c r="D978" s="27" t="str">
        <v>Lead</v>
      </c>
      <c r="E978" s="27" t="str">
        <v>Daniel Olatunji</v>
      </c>
      <c r="F978" s="27" t="str">
        <v>wanjalaadeyemi@gmail.com</v>
      </c>
      <c r="G978" s="27" t="str">
        <v>Valid</v>
      </c>
      <c r="H978" s="27" t="str">
        <v>+234039079654</v>
      </c>
      <c r="I978" s="27" t="str">
        <v>Valid</v>
      </c>
      <c r="J978" s="27" t="str">
        <v>Complete</v>
      </c>
      <c r="K978" s="27" t="str">
        <v>Yes</v>
      </c>
      <c r="L978" s="27">
        <v>75</v>
      </c>
      <c r="M978" s="27" t="str">
        <v>Potential Duplicate</v>
      </c>
    </row>
    <row r="979" spans="1:13" x14ac:dyDescent="0.25">
      <c r="A979" s="27" t="str">
        <v>CUST-02349</v>
      </c>
      <c r="B979" s="27" t="str">
        <v>Tope Ogundimu</v>
      </c>
      <c r="C979" s="27" t="str">
        <v>Swiftcapital</v>
      </c>
      <c r="D979" s="27" t="str">
        <v>Inactive</v>
      </c>
      <c r="E979" s="27" t="str">
        <v>Aisha Mohammed</v>
      </c>
      <c r="F979" s="27" t="str">
        <v>tope.ogundimu@hotmail.com</v>
      </c>
      <c r="G979" s="27" t="str">
        <v>Valid</v>
      </c>
      <c r="H979" s="27" t="str">
        <v>0480405412</v>
      </c>
      <c r="I979" s="27" t="str">
        <v>Valid</v>
      </c>
      <c r="J979" s="27" t="str">
        <v>Complete</v>
      </c>
      <c r="K979" s="27" t="str">
        <v>Yes</v>
      </c>
      <c r="L979" s="27">
        <v>75</v>
      </c>
      <c r="M979" s="27" t="str">
        <v>Potential Duplicate</v>
      </c>
    </row>
    <row r="980" spans="1:13" x14ac:dyDescent="0.25">
      <c r="A980" s="27" t="str">
        <v>CUST-02163</v>
      </c>
      <c r="B980" s="27" t="str">
        <v>Kemi Williams</v>
      </c>
      <c r="C980" s="27" t="str">
        <v>Datanetworks Gmbh</v>
      </c>
      <c r="D980" s="27" t="str">
        <v>Customer</v>
      </c>
      <c r="E980" s="27" t="str">
        <v>Tola Adeniyi</v>
      </c>
      <c r="F980" s="27" t="str">
        <v>kemi_williams@gmail.com</v>
      </c>
      <c r="G980" s="27" t="str">
        <v>Valid</v>
      </c>
      <c r="H980" s="27" t="str">
        <v>+971666415570</v>
      </c>
      <c r="I980" s="27" t="str">
        <v>Valid</v>
      </c>
      <c r="J980" s="27" t="str">
        <v>Complete</v>
      </c>
      <c r="K980" s="27" t="str">
        <v>Yes</v>
      </c>
      <c r="L980" s="27">
        <v>75</v>
      </c>
      <c r="M980" s="27" t="str">
        <v>Potential Duplicate</v>
      </c>
    </row>
    <row r="981" spans="1:13" x14ac:dyDescent="0.25">
      <c r="A981" s="27" t="str">
        <v>CUST-00162</v>
      </c>
      <c r="B981" s="27" t="str">
        <v>Ikechukwu Aliyu</v>
      </c>
      <c r="C981" s="27" t="str">
        <v>Flutterwave</v>
      </c>
      <c r="D981" s="27" t="str">
        <v>Churned</v>
      </c>
      <c r="E981" s="27" t="str">
        <v>Michael Bello</v>
      </c>
      <c r="F981" s="27" t="str">
        <v>ikechukwualiyu@hotmail.com</v>
      </c>
      <c r="G981" s="27" t="str">
        <v>Valid</v>
      </c>
      <c r="H981" s="27" t="str">
        <v>0213264011</v>
      </c>
      <c r="I981" s="27" t="str">
        <v>Valid</v>
      </c>
      <c r="J981" s="27" t="str">
        <v>Complete</v>
      </c>
      <c r="K981" s="27" t="str">
        <v>Yes</v>
      </c>
      <c r="L981" s="27">
        <v>75</v>
      </c>
      <c r="M981" s="27" t="str">
        <v>Potential Duplicate</v>
      </c>
    </row>
    <row r="982" spans="1:13" x14ac:dyDescent="0.25">
      <c r="A982" s="27" t="str">
        <v>CUST-03393</v>
      </c>
      <c r="B982" s="27" t="str">
        <v>Mwangi O'Brien</v>
      </c>
      <c r="C982" s="27" t="str">
        <v>Stackgroup</v>
      </c>
      <c r="D982" s="27" t="str">
        <v>Qualified</v>
      </c>
      <c r="E982" s="27" t="str">
        <v>Kemi Balogun</v>
      </c>
      <c r="F982" s="27" t="str">
        <v>mwangi.obrien@gmail.com</v>
      </c>
      <c r="G982" s="27" t="str">
        <v>Valid</v>
      </c>
      <c r="H982" s="27" t="str">
        <v>+234-334-102495</v>
      </c>
      <c r="I982" s="27" t="str">
        <v>Valid</v>
      </c>
      <c r="J982" s="27" t="str">
        <v>Complete</v>
      </c>
      <c r="K982" s="27" t="str">
        <v>Yes</v>
      </c>
      <c r="L982" s="27">
        <v>75</v>
      </c>
      <c r="M982" s="27" t="str">
        <v>Potential Duplicate</v>
      </c>
    </row>
    <row r="983" spans="1:13" x14ac:dyDescent="0.25">
      <c r="A983" s="27" t="str">
        <v>CUST-00956</v>
      </c>
      <c r="B983" s="27" t="str">
        <v>James Evans</v>
      </c>
      <c r="C983" s="27" t="str">
        <v>Konga</v>
      </c>
      <c r="D983" s="27" t="str">
        <v>Lead</v>
      </c>
      <c r="E983" s="27" t="str">
        <v>Daniel Olatunji</v>
      </c>
      <c r="F983" s="27" t="str">
        <v>james.evans@yahoo.com</v>
      </c>
      <c r="G983" s="27" t="str">
        <v>Valid</v>
      </c>
      <c r="H983" s="27" t="str">
        <v>+234-780-581380</v>
      </c>
      <c r="I983" s="27" t="str">
        <v>Valid</v>
      </c>
      <c r="J983" s="27" t="str">
        <v>Complete</v>
      </c>
      <c r="K983" s="27" t="str">
        <v>Yes</v>
      </c>
      <c r="L983" s="27">
        <v>75</v>
      </c>
      <c r="M983" s="27" t="str">
        <v>Potential Duplicate</v>
      </c>
    </row>
    <row r="984" spans="1:13" x14ac:dyDescent="0.25">
      <c r="A984" s="27" t="str">
        <v>CUST-05125</v>
      </c>
      <c r="B984" s="27" t="str">
        <v>Ifeoma Salami</v>
      </c>
      <c r="C984" s="27" t="str">
        <v>Twiga Foods</v>
      </c>
      <c r="D984" s="27" t="str">
        <v>Lead</v>
      </c>
      <c r="E984" s="27" t="str">
        <v>Grace Mensah</v>
      </c>
      <c r="F984" s="27" t="str">
        <v>ifeomasalami@yahoo.com</v>
      </c>
      <c r="G984" s="27" t="str">
        <v>Valid</v>
      </c>
      <c r="H984" s="27" t="str">
        <v>0869126147</v>
      </c>
      <c r="I984" s="27" t="str">
        <v>Valid</v>
      </c>
      <c r="J984" s="27" t="str">
        <v>Complete</v>
      </c>
      <c r="K984" s="27" t="str">
        <v>Yes</v>
      </c>
      <c r="L984" s="27">
        <v>75</v>
      </c>
      <c r="M984" s="27" t="str">
        <v>Potential Duplicate</v>
      </c>
    </row>
    <row r="985" spans="1:13" x14ac:dyDescent="0.25">
      <c r="A985" s="27" t="str">
        <v>CUST-01498</v>
      </c>
      <c r="B985" s="27" t="str">
        <v>Segun O'Brien</v>
      </c>
      <c r="C985" s="27" t="str">
        <v>Swifttech Gmbh</v>
      </c>
      <c r="D985" s="27" t="str">
        <v>Customer</v>
      </c>
      <c r="E985" s="27" t="str">
        <v>Daniel Olatunji</v>
      </c>
      <c r="F985" s="27" t="str">
        <v>segunobrien@gmail.com</v>
      </c>
      <c r="G985" s="27" t="str">
        <v>Valid</v>
      </c>
      <c r="H985" s="27" t="str">
        <v>+44220976486</v>
      </c>
      <c r="I985" s="27" t="str">
        <v>Valid</v>
      </c>
      <c r="J985" s="27" t="str">
        <v>Complete</v>
      </c>
      <c r="K985" s="27" t="str">
        <v>Yes</v>
      </c>
      <c r="L985" s="27">
        <v>75</v>
      </c>
      <c r="M985" s="27" t="str">
        <v>Potential Duplicate</v>
      </c>
    </row>
    <row r="986" spans="1:13" x14ac:dyDescent="0.25">
      <c r="A986" s="27" t="str">
        <v>CUST-03575</v>
      </c>
      <c r="B986" s="27" t="str">
        <v>Mark Wilson</v>
      </c>
      <c r="C986" s="27" t="str">
        <v>Paystack</v>
      </c>
      <c r="D986" s="27" t="str">
        <v>Lead</v>
      </c>
      <c r="E986" s="27" t="str">
        <v>Grace Mensah</v>
      </c>
      <c r="F986" s="27" t="str">
        <v>funmi_kamau@gmail.com</v>
      </c>
      <c r="G986" s="27" t="str">
        <v>Valid</v>
      </c>
      <c r="H986" s="27" t="str">
        <v>+234606504843</v>
      </c>
      <c r="I986" s="27" t="str">
        <v>Valid</v>
      </c>
      <c r="J986" s="27" t="str">
        <v>Complete</v>
      </c>
      <c r="K986" s="27" t="str">
        <v>Yes</v>
      </c>
      <c r="L986" s="27">
        <v>75</v>
      </c>
      <c r="M986" s="27" t="str">
        <v>Potential Duplicate</v>
      </c>
    </row>
    <row r="987" spans="1:13" x14ac:dyDescent="0.25">
      <c r="A987" s="27" t="str">
        <v>CUST-01407</v>
      </c>
      <c r="B987" s="27" t="str">
        <v>Funmi Wilson</v>
      </c>
      <c r="C987" s="27" t="str">
        <v>Cloudai</v>
      </c>
      <c r="D987" s="27" t="str">
        <v>Inactive</v>
      </c>
      <c r="E987" s="27" t="str">
        <v>Not Assigned</v>
      </c>
      <c r="F987" s="27" t="str">
        <v>funmiwilson@yahoo.com</v>
      </c>
      <c r="G987" s="27" t="str">
        <v>Valid</v>
      </c>
      <c r="H987" s="27" t="str">
        <v>+234-459-340107</v>
      </c>
      <c r="I987" s="27" t="str">
        <v>Valid</v>
      </c>
      <c r="J987" s="27" t="str">
        <v>Complete</v>
      </c>
      <c r="K987" s="27" t="str">
        <v>Yes</v>
      </c>
      <c r="L987" s="27">
        <v>75</v>
      </c>
      <c r="M987" s="27" t="str">
        <v>Potential Duplicate</v>
      </c>
    </row>
    <row r="988" spans="1:13" x14ac:dyDescent="0.25">
      <c r="A988" s="27" t="str">
        <v>CUST-01567</v>
      </c>
      <c r="B988" s="27" t="str">
        <v>Oluwaseun Dlamini</v>
      </c>
      <c r="C988" s="27" t="str">
        <v>Konga</v>
      </c>
      <c r="D988" s="27" t="str">
        <v>Prospect</v>
      </c>
      <c r="E988" s="27" t="str">
        <v>Aisha Mohammed</v>
      </c>
      <c r="F988" s="27" t="str">
        <v>oluwaseundlamini@konga.com</v>
      </c>
      <c r="G988" s="27" t="str">
        <v>Valid</v>
      </c>
      <c r="H988" s="27" t="str">
        <v>0932986536</v>
      </c>
      <c r="I988" s="27" t="str">
        <v>Valid</v>
      </c>
      <c r="J988" s="27" t="str">
        <v>Complete</v>
      </c>
      <c r="K988" s="27" t="str">
        <v>Yes</v>
      </c>
      <c r="L988" s="27">
        <v>75</v>
      </c>
      <c r="M988" s="27" t="str">
        <v>Potential Duplicate</v>
      </c>
    </row>
    <row r="989" spans="1:13" x14ac:dyDescent="0.25">
      <c r="A989" s="27" t="str">
        <v>CUST-04401</v>
      </c>
      <c r="B989" s="27" t="str">
        <v>Ogechi Evans</v>
      </c>
      <c r="C989" s="27" t="str">
        <v>Pulselogic</v>
      </c>
      <c r="D989" s="27" t="str">
        <v>Churned</v>
      </c>
      <c r="E989" s="27" t="str">
        <v>Victor Okeke</v>
      </c>
      <c r="F989" s="27" t="str">
        <v>ogechi.evans@outlook.com</v>
      </c>
      <c r="G989" s="27" t="str">
        <v>Valid</v>
      </c>
      <c r="H989" s="27" t="str">
        <v>0571468472</v>
      </c>
      <c r="I989" s="27" t="str">
        <v>Valid</v>
      </c>
      <c r="J989" s="27" t="str">
        <v>Complete</v>
      </c>
      <c r="K989" s="27" t="str">
        <v>Yes</v>
      </c>
      <c r="L989" s="27">
        <v>75</v>
      </c>
      <c r="M989" s="27" t="str">
        <v>Potential Duplicate</v>
      </c>
    </row>
    <row r="990" spans="1:13" x14ac:dyDescent="0.25">
      <c r="A990" s="27" t="str">
        <v>CUST-05028</v>
      </c>
      <c r="B990" s="27" t="str">
        <v>Sophie Diallo</v>
      </c>
      <c r="C990" s="27" t="str">
        <v>Flutterwave</v>
      </c>
      <c r="D990" s="27" t="str">
        <v>Customer</v>
      </c>
      <c r="E990" s="27" t="str">
        <v>Sandra Eze</v>
      </c>
      <c r="F990" s="27" t="str">
        <v>sophiediallo@outlook.com</v>
      </c>
      <c r="G990" s="27" t="str">
        <v>Valid</v>
      </c>
      <c r="H990" s="27" t="str">
        <v>+49-618-802718</v>
      </c>
      <c r="I990" s="27" t="str">
        <v>Valid</v>
      </c>
      <c r="J990" s="27" t="str">
        <v>Complete</v>
      </c>
      <c r="K990" s="27" t="str">
        <v>Yes</v>
      </c>
      <c r="L990" s="27">
        <v>75</v>
      </c>
      <c r="M990" s="27" t="str">
        <v>Potential Duplicate</v>
      </c>
    </row>
    <row r="991" spans="1:13" x14ac:dyDescent="0.25">
      <c r="A991" s="27" t="str">
        <v>CUST-04658</v>
      </c>
      <c r="B991" s="27" t="str">
        <v>Jessica Idris</v>
      </c>
      <c r="C991" s="27" t="str">
        <v>Twiga Foods</v>
      </c>
      <c r="D991" s="27" t="str">
        <v>Qualified</v>
      </c>
      <c r="E991" s="27" t="str">
        <v>Grace Mensah</v>
      </c>
      <c r="F991" s="27" t="str">
        <v>kevin_afolabi@flutterwave.com</v>
      </c>
      <c r="G991" s="27" t="str">
        <v>Valid</v>
      </c>
      <c r="H991" s="27" t="str">
        <v>+44-952-059851</v>
      </c>
      <c r="I991" s="27" t="str">
        <v>Valid</v>
      </c>
      <c r="J991" s="27" t="str">
        <v>Complete</v>
      </c>
      <c r="K991" s="27" t="str">
        <v>Yes</v>
      </c>
      <c r="L991" s="27">
        <v>75</v>
      </c>
      <c r="M991" s="27" t="str">
        <v>Potential Duplicate</v>
      </c>
    </row>
    <row r="992" spans="1:13" x14ac:dyDescent="0.25">
      <c r="A992" s="27" t="str">
        <v>CUST-01242</v>
      </c>
      <c r="B992" s="27" t="str">
        <v>Emily Hassan</v>
      </c>
      <c r="C992" s="27" t="str">
        <v>Quantaventures</v>
      </c>
      <c r="D992" s="27" t="str">
        <v>Inactive</v>
      </c>
      <c r="E992" s="27" t="str">
        <v>Aisha Mohammed</v>
      </c>
      <c r="F992" s="27" t="str">
        <v>emily_hassan@gmail.com</v>
      </c>
      <c r="G992" s="27" t="str">
        <v>Valid</v>
      </c>
      <c r="H992" s="27" t="str">
        <v>+44 532 727 669</v>
      </c>
      <c r="I992" s="27" t="str">
        <v>Valid</v>
      </c>
      <c r="J992" s="27" t="str">
        <v>Complete</v>
      </c>
      <c r="K992" s="27" t="str">
        <v>Yes</v>
      </c>
      <c r="L992" s="27">
        <v>75</v>
      </c>
      <c r="M992" s="27" t="str">
        <v>Potential Duplicate</v>
      </c>
    </row>
    <row r="993" spans="1:13" x14ac:dyDescent="0.25">
      <c r="A993" s="27" t="str">
        <v>CUST-01488</v>
      </c>
      <c r="B993" s="27" t="str">
        <v>Fatima Kamau</v>
      </c>
      <c r="C993" s="27" t="str">
        <v>Fluxdigital Inc</v>
      </c>
      <c r="D993" s="27" t="str">
        <v>Lead</v>
      </c>
      <c r="E993" s="27" t="str">
        <v>Brian Otieno</v>
      </c>
      <c r="F993" s="27" t="str">
        <v>thomas.eze@hotmail.com</v>
      </c>
      <c r="G993" s="27" t="str">
        <v>Valid</v>
      </c>
      <c r="H993" s="27" t="str">
        <v>0057876601</v>
      </c>
      <c r="I993" s="27" t="str">
        <v>Valid</v>
      </c>
      <c r="J993" s="27" t="str">
        <v>Complete</v>
      </c>
      <c r="K993" s="27" t="str">
        <v>Yes</v>
      </c>
      <c r="L993" s="27">
        <v>75</v>
      </c>
      <c r="M993" s="27" t="str">
        <v>Potential Duplicate</v>
      </c>
    </row>
    <row r="994" spans="1:13" x14ac:dyDescent="0.25">
      <c r="A994" s="27" t="str">
        <v>CUST-02924</v>
      </c>
      <c r="B994" s="27" t="str">
        <v>Sipho Murphy</v>
      </c>
      <c r="C994" s="27" t="str">
        <v>Fluxfinance Gmbh</v>
      </c>
      <c r="D994" s="27" t="str">
        <v>Customer</v>
      </c>
      <c r="E994" s="27" t="str">
        <v>Daniel Olatunji</v>
      </c>
      <c r="F994" s="27" t="str">
        <v>sipho_murphy@fluxfinancegmb.ng</v>
      </c>
      <c r="G994" s="27" t="str">
        <v>Valid</v>
      </c>
      <c r="H994" s="27" t="str">
        <v>+27-601-724102</v>
      </c>
      <c r="I994" s="27" t="str">
        <v>Valid</v>
      </c>
      <c r="J994" s="27" t="str">
        <v>Complete</v>
      </c>
      <c r="K994" s="27" t="str">
        <v>Yes</v>
      </c>
      <c r="L994" s="27">
        <v>75</v>
      </c>
      <c r="M994" s="27" t="str">
        <v>Potential Duplicate</v>
      </c>
    </row>
    <row r="995" spans="1:13" x14ac:dyDescent="0.25">
      <c r="A995" s="27" t="str">
        <v>CUST-03622</v>
      </c>
      <c r="B995" s="27" t="str">
        <v>Ahmed Murphy</v>
      </c>
      <c r="C995" s="27" t="str">
        <v>Pulselogic</v>
      </c>
      <c r="D995" s="27" t="str">
        <v>Opportunity</v>
      </c>
      <c r="E995" s="27" t="str">
        <v>Aisha Mohammed</v>
      </c>
      <c r="F995" s="27" t="str">
        <v>ahmed.murphy@hotmail.com</v>
      </c>
      <c r="G995" s="27" t="str">
        <v>Valid</v>
      </c>
      <c r="H995" s="27" t="str">
        <v>+353-405-703259</v>
      </c>
      <c r="I995" s="27" t="str">
        <v>Valid</v>
      </c>
      <c r="J995" s="27" t="str">
        <v>Complete</v>
      </c>
      <c r="K995" s="27" t="str">
        <v>Yes</v>
      </c>
      <c r="L995" s="27">
        <v>75</v>
      </c>
      <c r="M995" s="27" t="str">
        <v>Potential Duplicate</v>
      </c>
    </row>
    <row r="996" spans="1:13" x14ac:dyDescent="0.25">
      <c r="A996" s="27" t="str">
        <v>CUST-05054</v>
      </c>
      <c r="B996" s="27" t="str">
        <v>Usman Kamau</v>
      </c>
      <c r="C996" s="27" t="str">
        <v>Novanetworks Plc</v>
      </c>
      <c r="D996" s="27" t="str">
        <v>Qualified</v>
      </c>
      <c r="E996" s="27" t="str">
        <v>Brian Otieno</v>
      </c>
      <c r="F996" s="27" t="str">
        <v>usman.kamau@outlook.com</v>
      </c>
      <c r="G996" s="27" t="str">
        <v>Valid</v>
      </c>
      <c r="H996" s="27" t="str">
        <v>+27 146 391 029</v>
      </c>
      <c r="I996" s="27" t="str">
        <v>Valid</v>
      </c>
      <c r="J996" s="27" t="str">
        <v>Complete</v>
      </c>
      <c r="K996" s="27" t="str">
        <v>Yes</v>
      </c>
      <c r="L996" s="27">
        <v>75</v>
      </c>
      <c r="M996" s="27" t="str">
        <v>Potential Duplicate</v>
      </c>
    </row>
    <row r="997" spans="1:13" x14ac:dyDescent="0.25">
      <c r="A997" s="27" t="str">
        <v>CUST-00960</v>
      </c>
      <c r="B997" s="27" t="str">
        <v>Andrew Diallo</v>
      </c>
      <c r="C997" s="27" t="str">
        <v>Lumensoft Ltd</v>
      </c>
      <c r="D997" s="27" t="str">
        <v>Lead</v>
      </c>
      <c r="E997" s="27" t="str">
        <v>Victor Okeke</v>
      </c>
      <c r="F997" s="27" t="str">
        <v>andrewdiallo@lumensoftltd.co</v>
      </c>
      <c r="G997" s="27" t="str">
        <v>Valid</v>
      </c>
      <c r="H997" s="27" t="str">
        <v>+234105635869</v>
      </c>
      <c r="I997" s="27" t="str">
        <v>Valid</v>
      </c>
      <c r="J997" s="27" t="str">
        <v>Complete</v>
      </c>
      <c r="K997" s="27" t="str">
        <v>Yes</v>
      </c>
      <c r="L997" s="27">
        <v>75</v>
      </c>
      <c r="M997" s="27" t="str">
        <v>Potential Duplicate</v>
      </c>
    </row>
    <row r="998" spans="1:13" x14ac:dyDescent="0.25">
      <c r="A998" s="27" t="str">
        <v>CUST-04869</v>
      </c>
      <c r="B998" s="27" t="str">
        <v>Olivia Bello</v>
      </c>
      <c r="C998" s="27" t="str">
        <v>Leadsoft Plc</v>
      </c>
      <c r="D998" s="27" t="str">
        <v>Prospect</v>
      </c>
      <c r="E998" s="27" t="str">
        <v>Grace Mensah</v>
      </c>
      <c r="F998" s="27" t="str">
        <v>olivia_bello@outlook.com</v>
      </c>
      <c r="G998" s="27" t="str">
        <v>Valid</v>
      </c>
      <c r="H998" s="27" t="str">
        <v>+44-121-742515</v>
      </c>
      <c r="I998" s="27" t="str">
        <v>Valid</v>
      </c>
      <c r="J998" s="27" t="str">
        <v>Complete</v>
      </c>
      <c r="K998" s="27" t="str">
        <v>Yes</v>
      </c>
      <c r="L998" s="27">
        <v>75</v>
      </c>
      <c r="M998" s="27" t="str">
        <v>Potential Duplicate</v>
      </c>
    </row>
    <row r="999" spans="1:13" x14ac:dyDescent="0.25">
      <c r="A999" s="27" t="str">
        <v>CUST-01160</v>
      </c>
      <c r="B999" s="27" t="str">
        <v>Femke Musa</v>
      </c>
      <c r="C999" s="27" t="str">
        <v>Chipper Cash</v>
      </c>
      <c r="D999" s="27" t="str">
        <v>Inactive</v>
      </c>
      <c r="E999" s="27" t="str">
        <v>Aisha Mohammed</v>
      </c>
      <c r="F999" s="27" t="str">
        <v>femke.musa@outlook.com</v>
      </c>
      <c r="G999" s="27" t="str">
        <v>Valid</v>
      </c>
      <c r="H999" s="27" t="str">
        <v>+44-661-907644</v>
      </c>
      <c r="I999" s="27" t="str">
        <v>Valid</v>
      </c>
      <c r="J999" s="27" t="str">
        <v>Complete</v>
      </c>
      <c r="K999" s="27" t="str">
        <v>Yes</v>
      </c>
      <c r="L999" s="27">
        <v>75</v>
      </c>
      <c r="M999" s="27" t="str">
        <v>Potential Duplicate</v>
      </c>
    </row>
    <row r="1000" spans="1:13" x14ac:dyDescent="0.25">
      <c r="A1000" s="27" t="str">
        <v>CUST-05055</v>
      </c>
      <c r="B1000" s="27" t="str">
        <v>Kemi Williams</v>
      </c>
      <c r="C1000" s="27" t="str">
        <v>Datanetworks Gmbh</v>
      </c>
      <c r="D1000" s="27" t="str">
        <v>Customer</v>
      </c>
      <c r="E1000" s="27" t="str">
        <v>Tola Adeniyi</v>
      </c>
      <c r="F1000" s="27" t="str">
        <v>kemi_williams@gmail.com</v>
      </c>
      <c r="G1000" s="27" t="str">
        <v>Valid</v>
      </c>
      <c r="H1000" s="27" t="str">
        <v>+971 089 409 818</v>
      </c>
      <c r="I1000" s="27" t="str">
        <v>Valid</v>
      </c>
      <c r="J1000" s="27" t="str">
        <v>Complete</v>
      </c>
      <c r="K1000" s="27" t="str">
        <v>Yes</v>
      </c>
      <c r="L1000" s="27">
        <v>75</v>
      </c>
      <c r="M1000" s="27" t="str">
        <v>Potential Duplicate</v>
      </c>
    </row>
    <row r="1001" spans="1:13" x14ac:dyDescent="0.25">
      <c r="A1001" s="27" t="str">
        <v>CUST-03772</v>
      </c>
      <c r="B1001" s="27" t="str">
        <v>Omar Okafor</v>
      </c>
      <c r="C1001" s="27" t="str">
        <v>Gridsoft Llc</v>
      </c>
      <c r="D1001" s="27" t="str">
        <v>Opportunity</v>
      </c>
      <c r="E1001" s="27" t="str">
        <v>Grace Mensah</v>
      </c>
      <c r="F1001" s="27" t="str">
        <v>omarokafor@yahoo.com</v>
      </c>
      <c r="G1001" s="27" t="str">
        <v>Valid</v>
      </c>
      <c r="H1001" s="27" t="str">
        <v>+1-628-289493</v>
      </c>
      <c r="I1001" s="27" t="str">
        <v>Valid</v>
      </c>
      <c r="J1001" s="27" t="str">
        <v>Complete</v>
      </c>
      <c r="K1001" s="27" t="str">
        <v>Yes</v>
      </c>
      <c r="L1001" s="27">
        <v>75</v>
      </c>
      <c r="M1001" s="27" t="str">
        <v>Potential Duplicate</v>
      </c>
    </row>
    <row r="1002" spans="1:13" x14ac:dyDescent="0.25">
      <c r="A1002" s="27" t="str">
        <v>CUST-00867</v>
      </c>
      <c r="B1002" s="27" t="str">
        <v>Hauwa Lawal</v>
      </c>
      <c r="C1002" s="27" t="str">
        <v>Echocommerce Inc</v>
      </c>
      <c r="D1002" s="27" t="str">
        <v>Customer</v>
      </c>
      <c r="E1002" s="27" t="str">
        <v>James Carter</v>
      </c>
      <c r="F1002" s="27" t="str">
        <v>hauwa_lawal@gmail.com</v>
      </c>
      <c r="G1002" s="27" t="str">
        <v>Valid</v>
      </c>
      <c r="H1002" s="27" t="str">
        <v>+234-039-439884</v>
      </c>
      <c r="I1002" s="27" t="str">
        <v>Valid</v>
      </c>
      <c r="J1002" s="27" t="str">
        <v>Complete</v>
      </c>
      <c r="K1002" s="27" t="str">
        <v>Yes</v>
      </c>
      <c r="L1002" s="27">
        <v>75</v>
      </c>
      <c r="M1002" s="27" t="str">
        <v>Potential Duplicate</v>
      </c>
    </row>
    <row r="1003" spans="1:13" x14ac:dyDescent="0.25">
      <c r="A1003" s="27" t="str">
        <v>CUST-03316</v>
      </c>
      <c r="B1003" s="27" t="str">
        <v>Noah Okafor</v>
      </c>
      <c r="C1003" s="27" t="str">
        <v>Corecapital</v>
      </c>
      <c r="D1003" s="27" t="str">
        <v>Qualified</v>
      </c>
      <c r="E1003" s="27" t="str">
        <v>Kemi Balogun</v>
      </c>
      <c r="F1003" s="27" t="str">
        <v>noahokafor@hotmail.com</v>
      </c>
      <c r="G1003" s="27" t="str">
        <v>Valid</v>
      </c>
      <c r="H1003" s="27" t="str">
        <v>+234-818-561078</v>
      </c>
      <c r="I1003" s="27" t="str">
        <v>Valid</v>
      </c>
      <c r="J1003" s="27" t="str">
        <v>Complete</v>
      </c>
      <c r="K1003" s="27" t="str">
        <v>Yes</v>
      </c>
      <c r="L1003" s="27">
        <v>75</v>
      </c>
      <c r="M1003" s="27" t="str">
        <v>Potential Duplicate</v>
      </c>
    </row>
    <row r="1004" spans="1:13" x14ac:dyDescent="0.25">
      <c r="A1004" s="27" t="str">
        <v>CUST-04861</v>
      </c>
      <c r="B1004" s="27" t="str">
        <v>Kevin Wilson</v>
      </c>
      <c r="C1004" s="27" t="str">
        <v>Novaanalytics Llc</v>
      </c>
      <c r="D1004" s="27" t="str">
        <v>Qualified</v>
      </c>
      <c r="E1004" s="27" t="str">
        <v>Michael Bello</v>
      </c>
      <c r="F1004" s="27" t="str">
        <v>kevin_wilson@yahoo.com</v>
      </c>
      <c r="G1004" s="27" t="str">
        <v>Valid</v>
      </c>
      <c r="H1004" s="27" t="str">
        <v>+234452087773</v>
      </c>
      <c r="I1004" s="27" t="str">
        <v>Valid</v>
      </c>
      <c r="J1004" s="27" t="str">
        <v>Complete</v>
      </c>
      <c r="K1004" s="27" t="str">
        <v>Yes</v>
      </c>
      <c r="L1004" s="27">
        <v>75</v>
      </c>
      <c r="M1004" s="27" t="str">
        <v>Potential Duplicate</v>
      </c>
    </row>
    <row r="1005" spans="1:13" x14ac:dyDescent="0.25">
      <c r="A1005" s="27" t="str">
        <v>CUST-04580</v>
      </c>
      <c r="B1005" s="27" t="str">
        <v>Mwangi O'Brien</v>
      </c>
      <c r="C1005" s="27" t="str">
        <v>Helioai Gmbh</v>
      </c>
      <c r="D1005" s="27" t="str">
        <v>Lead</v>
      </c>
      <c r="E1005" s="27" t="str">
        <v>Kemi Balogun</v>
      </c>
      <c r="F1005" s="27" t="str">
        <v>mwangi.obrien@gmail.com</v>
      </c>
      <c r="G1005" s="27" t="str">
        <v>Valid</v>
      </c>
      <c r="H1005" s="27" t="str">
        <v>+44 897 602 992</v>
      </c>
      <c r="I1005" s="27" t="str">
        <v>Valid</v>
      </c>
      <c r="J1005" s="27" t="str">
        <v>Complete</v>
      </c>
      <c r="K1005" s="27" t="str">
        <v>Yes</v>
      </c>
      <c r="L1005" s="27">
        <v>75</v>
      </c>
      <c r="M1005" s="27" t="str">
        <v>Potential Duplicate</v>
      </c>
    </row>
    <row r="1006" spans="1:13" x14ac:dyDescent="0.25">
      <c r="A1006" s="27" t="str">
        <v>CUST-03557</v>
      </c>
      <c r="B1006" s="27" t="str">
        <v>Akinyi Musa</v>
      </c>
      <c r="C1006" s="27" t="str">
        <v>Cellulant</v>
      </c>
      <c r="D1006" s="27" t="str">
        <v>Inactive</v>
      </c>
      <c r="E1006" s="27" t="str">
        <v>Aisha Mohammed</v>
      </c>
      <c r="F1006" s="27" t="str">
        <v>akinyimusa@gmail.com</v>
      </c>
      <c r="G1006" s="27" t="str">
        <v>Valid</v>
      </c>
      <c r="H1006" s="27" t="str">
        <v>+1-342-762826</v>
      </c>
      <c r="I1006" s="27" t="str">
        <v>Valid</v>
      </c>
      <c r="J1006" s="27" t="str">
        <v>Complete</v>
      </c>
      <c r="K1006" s="27" t="str">
        <v>Yes</v>
      </c>
      <c r="L1006" s="27">
        <v>75</v>
      </c>
      <c r="M1006" s="27" t="str">
        <v>Potential Duplicate</v>
      </c>
    </row>
    <row r="1007" spans="1:13" x14ac:dyDescent="0.25">
      <c r="A1007" s="27" t="str">
        <v>CUST-04636</v>
      </c>
      <c r="B1007" s="27" t="str">
        <v>Kemi Ugwu</v>
      </c>
      <c r="C1007" s="27" t="str">
        <v>Quantacapital Llc</v>
      </c>
      <c r="D1007" s="27" t="str">
        <v>Prospect</v>
      </c>
      <c r="E1007" s="27" t="str">
        <v>Brian Otieno</v>
      </c>
      <c r="F1007" s="27" t="str">
        <v>kemi_ugwu@yahoo.com</v>
      </c>
      <c r="G1007" s="27" t="str">
        <v>Valid</v>
      </c>
      <c r="H1007" s="27" t="str">
        <v>+353 101 818 459</v>
      </c>
      <c r="I1007" s="27" t="str">
        <v>Valid</v>
      </c>
      <c r="J1007" s="27" t="str">
        <v>Complete</v>
      </c>
      <c r="K1007" s="27" t="str">
        <v>Yes</v>
      </c>
      <c r="L1007" s="27">
        <v>75</v>
      </c>
      <c r="M1007" s="27" t="str">
        <v>Potential Duplicate</v>
      </c>
    </row>
    <row r="1008" spans="1:13" x14ac:dyDescent="0.25">
      <c r="A1008" s="27" t="str">
        <v>CUST-02830</v>
      </c>
      <c r="B1008" s="27" t="str">
        <v>Sophie Nwachukwu</v>
      </c>
      <c r="C1008" s="27" t="str">
        <v>Corefinance</v>
      </c>
      <c r="D1008" s="27" t="str">
        <v>Customer</v>
      </c>
      <c r="E1008" s="27" t="str">
        <v>Brian Otieno</v>
      </c>
      <c r="F1008" s="27" t="str">
        <v>chibueze_naidoo@gmail.com</v>
      </c>
      <c r="G1008" s="27" t="str">
        <v>Valid</v>
      </c>
      <c r="H1008" s="27" t="str">
        <v>+44-695-633714</v>
      </c>
      <c r="I1008" s="27" t="str">
        <v>Valid</v>
      </c>
      <c r="J1008" s="27" t="str">
        <v>Complete</v>
      </c>
      <c r="K1008" s="27" t="str">
        <v>Yes</v>
      </c>
      <c r="L1008" s="27">
        <v>75</v>
      </c>
      <c r="M1008" s="27" t="str">
        <v>Potential Duplicate</v>
      </c>
    </row>
    <row r="1009" spans="1:13" x14ac:dyDescent="0.25">
      <c r="A1009" s="27" t="str">
        <v>CUST-04711</v>
      </c>
      <c r="B1009" s="27" t="str">
        <v>Noah Okafor</v>
      </c>
      <c r="C1009" s="27" t="str">
        <v>Apexdigital</v>
      </c>
      <c r="D1009" s="27" t="str">
        <v>Customer</v>
      </c>
      <c r="E1009" s="27" t="str">
        <v>Victor Okeke</v>
      </c>
      <c r="F1009" s="27" t="str">
        <v>noahokafor@hotmail.com</v>
      </c>
      <c r="G1009" s="27" t="str">
        <v>Valid</v>
      </c>
      <c r="H1009" s="27" t="str">
        <v>0045347822</v>
      </c>
      <c r="I1009" s="27" t="str">
        <v>Valid</v>
      </c>
      <c r="J1009" s="27" t="str">
        <v>Complete</v>
      </c>
      <c r="K1009" s="27" t="str">
        <v>Yes</v>
      </c>
      <c r="L1009" s="27">
        <v>75</v>
      </c>
      <c r="M1009" s="27" t="str">
        <v>Potential Duplicate</v>
      </c>
    </row>
    <row r="1010" spans="1:13" x14ac:dyDescent="0.25">
      <c r="A1010" s="27" t="str">
        <v>CUST-04648</v>
      </c>
      <c r="B1010" s="27" t="str">
        <v>Adaeze O'Brien</v>
      </c>
      <c r="C1010" s="27" t="str">
        <v>Lumenanalytics Plc</v>
      </c>
      <c r="D1010" s="27" t="str">
        <v>Qualified</v>
      </c>
      <c r="E1010" s="27" t="str">
        <v>Aisha Mohammed</v>
      </c>
      <c r="F1010" s="27" t="str">
        <v>adaeze.obrien@yahoo.com</v>
      </c>
      <c r="G1010" s="27" t="str">
        <v>Valid</v>
      </c>
      <c r="H1010" s="27" t="str">
        <v>+234146733563</v>
      </c>
      <c r="I1010" s="27" t="str">
        <v>Valid</v>
      </c>
      <c r="J1010" s="27" t="str">
        <v>Complete</v>
      </c>
      <c r="K1010" s="27" t="str">
        <v>Yes</v>
      </c>
      <c r="L1010" s="27">
        <v>75</v>
      </c>
      <c r="M1010" s="27" t="str">
        <v>Potential Duplicate</v>
      </c>
    </row>
    <row r="1011" spans="1:13" x14ac:dyDescent="0.25">
      <c r="A1011" s="27" t="str">
        <v>CUST-04573</v>
      </c>
      <c r="B1011" s="27" t="str">
        <v>Sophie Diallo</v>
      </c>
      <c r="C1011" s="27" t="str">
        <v>Flutterwave</v>
      </c>
      <c r="D1011" s="27" t="str">
        <v>Customer</v>
      </c>
      <c r="E1011" s="27" t="str">
        <v>Sandra Eze</v>
      </c>
      <c r="F1011" s="27" t="str">
        <v>sophiediallo@outlook.com</v>
      </c>
      <c r="G1011" s="27" t="str">
        <v>Valid</v>
      </c>
      <c r="H1011" s="27" t="str">
        <v>+49-331-207118</v>
      </c>
      <c r="I1011" s="27" t="str">
        <v>Valid</v>
      </c>
      <c r="J1011" s="27" t="str">
        <v>Complete</v>
      </c>
      <c r="K1011" s="27" t="str">
        <v>Yes</v>
      </c>
      <c r="L1011" s="27">
        <v>75</v>
      </c>
      <c r="M1011" s="27" t="str">
        <v>Potential Duplicate</v>
      </c>
    </row>
    <row r="1012" spans="1:13" x14ac:dyDescent="0.25">
      <c r="A1012" s="27" t="str">
        <v>CUST-00307</v>
      </c>
      <c r="B1012" s="27" t="str">
        <v>Grace Okorie</v>
      </c>
      <c r="C1012" s="27" t="str">
        <v>Apexcapital Gmbh</v>
      </c>
      <c r="D1012" s="27" t="str">
        <v>Prospect</v>
      </c>
      <c r="E1012" s="27" t="str">
        <v>Aisha Mohammed</v>
      </c>
      <c r="F1012" s="27" t="str">
        <v>grace.okorie@gmail.com</v>
      </c>
      <c r="G1012" s="27" t="str">
        <v>Valid</v>
      </c>
      <c r="H1012" s="27" t="str">
        <v>0987411325</v>
      </c>
      <c r="I1012" s="27" t="str">
        <v>Valid</v>
      </c>
      <c r="J1012" s="27" t="str">
        <v>Complete</v>
      </c>
      <c r="K1012" s="27" t="str">
        <v>Yes</v>
      </c>
      <c r="L1012" s="27">
        <v>75</v>
      </c>
      <c r="M1012" s="27" t="str">
        <v>Potential Duplicate</v>
      </c>
    </row>
    <row r="1013" spans="1:13" x14ac:dyDescent="0.25">
      <c r="A1013" s="27" t="str">
        <v>CUST-01397</v>
      </c>
      <c r="B1013" s="27" t="str">
        <v>Daniel Kamau</v>
      </c>
      <c r="C1013" s="27" t="str">
        <v>Teamapt</v>
      </c>
      <c r="D1013" s="27" t="str">
        <v>Qualified</v>
      </c>
      <c r="E1013" s="27" t="str">
        <v>Aisha Mohammed</v>
      </c>
      <c r="F1013" s="27" t="str">
        <v>njeri.khan@hotmail.com</v>
      </c>
      <c r="G1013" s="27" t="str">
        <v>Valid</v>
      </c>
      <c r="H1013" s="27" t="str">
        <v>+1-079-624809</v>
      </c>
      <c r="I1013" s="27" t="str">
        <v>Valid</v>
      </c>
      <c r="J1013" s="27" t="str">
        <v>Complete</v>
      </c>
      <c r="K1013" s="27" t="str">
        <v>Yes</v>
      </c>
      <c r="L1013" s="27">
        <v>75</v>
      </c>
      <c r="M1013" s="27" t="str">
        <v>Potential Duplicate</v>
      </c>
    </row>
    <row r="1014" spans="1:13" x14ac:dyDescent="0.25">
      <c r="A1014" s="27" t="str">
        <v>CUST-00731</v>
      </c>
      <c r="B1014" s="27" t="str">
        <v>Funmi Khan</v>
      </c>
      <c r="C1014" s="27" t="str">
        <v>Echogroup</v>
      </c>
      <c r="D1014" s="27" t="str">
        <v>Customer</v>
      </c>
      <c r="E1014" s="27" t="str">
        <v>Sandra Eze</v>
      </c>
      <c r="F1014" s="27" t="str">
        <v>funmi.khan@gmail.com</v>
      </c>
      <c r="G1014" s="27" t="str">
        <v>Valid</v>
      </c>
      <c r="H1014" s="27" t="str">
        <v>+254081854805</v>
      </c>
      <c r="I1014" s="27" t="str">
        <v>Valid</v>
      </c>
      <c r="J1014" s="27" t="str">
        <v>Complete</v>
      </c>
      <c r="K1014" s="27" t="str">
        <v>Yes</v>
      </c>
      <c r="L1014" s="27">
        <v>75</v>
      </c>
      <c r="M1014" s="27" t="str">
        <v>Potential Duplicate</v>
      </c>
    </row>
    <row r="1015" spans="1:13" x14ac:dyDescent="0.25">
      <c r="A1015" s="27" t="str">
        <v>CUST-01396</v>
      </c>
      <c r="B1015" s="27" t="str">
        <v>Jessica Oladipo</v>
      </c>
      <c r="C1015" s="27" t="str">
        <v>Teamapt</v>
      </c>
      <c r="D1015" s="27" t="str">
        <v>Customer</v>
      </c>
      <c r="E1015" s="27" t="str">
        <v>Daniel Olatunji</v>
      </c>
      <c r="F1015" s="27" t="str">
        <v>jessica_oladipo@yahoo.com</v>
      </c>
      <c r="G1015" s="27" t="str">
        <v>Valid</v>
      </c>
      <c r="H1015" s="27" t="str">
        <v>+49-982-250013</v>
      </c>
      <c r="I1015" s="27" t="str">
        <v>Valid</v>
      </c>
      <c r="J1015" s="27" t="str">
        <v>Complete</v>
      </c>
      <c r="K1015" s="27" t="str">
        <v>Yes</v>
      </c>
      <c r="L1015" s="27">
        <v>75</v>
      </c>
      <c r="M1015" s="27" t="str">
        <v>Potential Duplicate</v>
      </c>
    </row>
    <row r="1016" spans="1:13" x14ac:dyDescent="0.25">
      <c r="A1016" s="27" t="str">
        <v>CUST-02070</v>
      </c>
      <c r="B1016" s="27" t="str">
        <v>Njeri Murphy</v>
      </c>
      <c r="C1016" s="27" t="str">
        <v>Fluxventures Plc</v>
      </c>
      <c r="D1016" s="27" t="str">
        <v>Qualified</v>
      </c>
      <c r="E1016" s="27" t="str">
        <v>Sandra Eze</v>
      </c>
      <c r="F1016" s="27" t="str">
        <v>amina.obi@yahoo.com</v>
      </c>
      <c r="G1016" s="27" t="str">
        <v>Valid</v>
      </c>
      <c r="H1016" s="27" t="str">
        <v>+27 669 479 380</v>
      </c>
      <c r="I1016" s="27" t="str">
        <v>Valid</v>
      </c>
      <c r="J1016" s="27" t="str">
        <v>Complete</v>
      </c>
      <c r="K1016" s="27" t="str">
        <v>Yes</v>
      </c>
      <c r="L1016" s="27">
        <v>75</v>
      </c>
      <c r="M1016" s="27" t="str">
        <v>Potential Duplicate</v>
      </c>
    </row>
    <row r="1017" spans="1:13" x14ac:dyDescent="0.25">
      <c r="A1017" s="27" t="str">
        <v>CUST-01795</v>
      </c>
      <c r="B1017" s="27" t="str">
        <v>Adaora Musa</v>
      </c>
      <c r="C1017" s="27" t="str">
        <v>Piggyvest</v>
      </c>
      <c r="D1017" s="27" t="str">
        <v>Qualified</v>
      </c>
      <c r="E1017" s="27" t="str">
        <v>Kemi Balogun</v>
      </c>
      <c r="F1017" s="27" t="str">
        <v>adaora.musa@yahoo.com</v>
      </c>
      <c r="G1017" s="27" t="str">
        <v>Valid</v>
      </c>
      <c r="H1017" s="27" t="str">
        <v>+234-542-864449</v>
      </c>
      <c r="I1017" s="27" t="str">
        <v>Valid</v>
      </c>
      <c r="J1017" s="27" t="str">
        <v>Complete</v>
      </c>
      <c r="K1017" s="27" t="str">
        <v>Yes</v>
      </c>
      <c r="L1017" s="27">
        <v>75</v>
      </c>
      <c r="M1017" s="27" t="str">
        <v>Potential Duplicate</v>
      </c>
    </row>
    <row r="1018" spans="1:13" x14ac:dyDescent="0.25">
      <c r="A1018" s="27" t="str">
        <v>CUST-05036</v>
      </c>
      <c r="B1018" s="27" t="str">
        <v>Sarah Onyeka</v>
      </c>
      <c r="C1018" s="27" t="str">
        <v>Brightlabs</v>
      </c>
      <c r="D1018" s="27" t="str">
        <v>Lead</v>
      </c>
      <c r="E1018" s="27" t="str">
        <v>Kemi Balogun</v>
      </c>
      <c r="F1018" s="27" t="str">
        <v>sarahonyeka@brightlabs.com</v>
      </c>
      <c r="G1018" s="27" t="str">
        <v>Valid</v>
      </c>
      <c r="H1018" s="27" t="str">
        <v>+27990727809</v>
      </c>
      <c r="I1018" s="27" t="str">
        <v>Valid</v>
      </c>
      <c r="J1018" s="27" t="str">
        <v>Complete</v>
      </c>
      <c r="K1018" s="27" t="str">
        <v>Yes</v>
      </c>
      <c r="L1018" s="27">
        <v>75</v>
      </c>
      <c r="M1018" s="27" t="str">
        <v>Potential Duplicate</v>
      </c>
    </row>
    <row r="1019" spans="1:13" x14ac:dyDescent="0.25">
      <c r="A1019" s="27" t="str">
        <v>CUST-04321</v>
      </c>
      <c r="B1019" s="27" t="str">
        <v>Sola Adebayo</v>
      </c>
      <c r="C1019" s="27" t="str">
        <v>Brightsolutions Gmbh</v>
      </c>
      <c r="D1019" s="27" t="str">
        <v>Prospect</v>
      </c>
      <c r="E1019" s="27" t="str">
        <v>Kemi Balogun</v>
      </c>
      <c r="F1019" s="27" t="str">
        <v>sola.adebayo@yahoo.com</v>
      </c>
      <c r="G1019" s="27" t="str">
        <v>Valid</v>
      </c>
      <c r="H1019" s="27" t="str">
        <v>+971-023-557329</v>
      </c>
      <c r="I1019" s="27" t="str">
        <v>Valid</v>
      </c>
      <c r="J1019" s="27" t="str">
        <v>Complete</v>
      </c>
      <c r="K1019" s="27" t="str">
        <v>Yes</v>
      </c>
      <c r="L1019" s="27">
        <v>75</v>
      </c>
      <c r="M1019" s="27" t="str">
        <v>Potential Duplicate</v>
      </c>
    </row>
    <row r="1020" spans="1:13" x14ac:dyDescent="0.25">
      <c r="A1020" s="27" t="str">
        <v>CUST-03104</v>
      </c>
      <c r="B1020" s="27" t="str">
        <v>Mark Nwankwo</v>
      </c>
      <c r="C1020" s="27" t="str">
        <v>Flour Mills Of Nigeria</v>
      </c>
      <c r="D1020" s="27" t="str">
        <v>Customer</v>
      </c>
      <c r="E1020" s="27" t="str">
        <v>Michael Bello</v>
      </c>
      <c r="F1020" s="27" t="str">
        <v>anke.asante@outlook.com</v>
      </c>
      <c r="G1020" s="27" t="str">
        <v>Valid</v>
      </c>
      <c r="H1020" s="27" t="str">
        <v>+1 811 425 153</v>
      </c>
      <c r="I1020" s="27" t="str">
        <v>Valid</v>
      </c>
      <c r="J1020" s="27" t="str">
        <v>Complete</v>
      </c>
      <c r="K1020" s="27" t="str">
        <v>Yes</v>
      </c>
      <c r="L1020" s="27">
        <v>75</v>
      </c>
      <c r="M1020" s="27" t="str">
        <v>Potential Duplicate</v>
      </c>
    </row>
    <row r="1021" spans="1:13" x14ac:dyDescent="0.25">
      <c r="A1021" s="27" t="str">
        <v>CUST-03787</v>
      </c>
      <c r="B1021" s="27" t="str">
        <v>Brian Musa</v>
      </c>
      <c r="C1021" s="27" t="str">
        <v>Helioai</v>
      </c>
      <c r="D1021" s="27" t="str">
        <v>Inactive</v>
      </c>
      <c r="E1021" s="27" t="str">
        <v>Brian Otieno</v>
      </c>
      <c r="F1021" s="27" t="str">
        <v>brianmusa@outlook.com</v>
      </c>
      <c r="G1021" s="27" t="str">
        <v>Valid</v>
      </c>
      <c r="H1021" s="27" t="str">
        <v>0387406854</v>
      </c>
      <c r="I1021" s="27" t="str">
        <v>Valid</v>
      </c>
      <c r="J1021" s="27" t="str">
        <v>Complete</v>
      </c>
      <c r="K1021" s="27" t="str">
        <v>Yes</v>
      </c>
      <c r="L1021" s="27">
        <v>75</v>
      </c>
      <c r="M1021" s="27" t="str">
        <v>Potential Duplicate</v>
      </c>
    </row>
    <row r="1022" spans="1:13" x14ac:dyDescent="0.25">
      <c r="A1022" s="27" t="str">
        <v>CUST-03208</v>
      </c>
      <c r="B1022" s="27" t="str">
        <v>Olivia Adebayo</v>
      </c>
      <c r="C1022" s="27" t="str">
        <v>Kuda</v>
      </c>
      <c r="D1022" s="27" t="str">
        <v>Prospect</v>
      </c>
      <c r="E1022" s="27" t="str">
        <v>Grace Mensah</v>
      </c>
      <c r="F1022" s="27" t="str">
        <v>olivia.adebayo@gmail.com</v>
      </c>
      <c r="G1022" s="27" t="str">
        <v>Valid</v>
      </c>
      <c r="H1022" s="27" t="str">
        <v>+44 180 411 208</v>
      </c>
      <c r="I1022" s="27" t="str">
        <v>Valid</v>
      </c>
      <c r="J1022" s="27" t="str">
        <v>Complete</v>
      </c>
      <c r="K1022" s="27" t="str">
        <v>Yes</v>
      </c>
      <c r="L1022" s="27">
        <v>75</v>
      </c>
      <c r="M1022" s="27" t="str">
        <v>Potential Duplicate</v>
      </c>
    </row>
    <row r="1023" spans="1:13" x14ac:dyDescent="0.25">
      <c r="A1023" s="27" t="str">
        <v>CUST-02503</v>
      </c>
      <c r="B1023" s="27" t="str">
        <v>Ibrahim Mensah</v>
      </c>
      <c r="C1023" s="27" t="str">
        <v>Zenlogistics</v>
      </c>
      <c r="D1023" s="27" t="str">
        <v>Prospect</v>
      </c>
      <c r="E1023" s="27" t="str">
        <v>Tola Adeniyi</v>
      </c>
      <c r="F1023" s="27" t="str">
        <v>oluwaseun_salami@gmail.com</v>
      </c>
      <c r="G1023" s="27" t="str">
        <v>Valid</v>
      </c>
      <c r="H1023" s="27" t="str">
        <v>+234-795-598983</v>
      </c>
      <c r="I1023" s="27" t="str">
        <v>Valid</v>
      </c>
      <c r="J1023" s="27" t="str">
        <v>Complete</v>
      </c>
      <c r="K1023" s="27" t="str">
        <v>Yes</v>
      </c>
      <c r="L1023" s="27">
        <v>75</v>
      </c>
      <c r="M1023" s="27" t="str">
        <v>Potential Duplicate</v>
      </c>
    </row>
    <row r="1024" spans="1:13" x14ac:dyDescent="0.25">
      <c r="A1024" s="27" t="str">
        <v>CUST-04241</v>
      </c>
      <c r="B1024" s="27" t="str">
        <v>Hannah Oladele</v>
      </c>
      <c r="C1024" s="27" t="str">
        <v>Cloudventures Gmbh</v>
      </c>
      <c r="D1024" s="27" t="str">
        <v>Qualified</v>
      </c>
      <c r="E1024" s="27" t="str">
        <v>Victor Okeke</v>
      </c>
      <c r="F1024" s="27" t="str">
        <v>hannah.oladele@hotmail.com</v>
      </c>
      <c r="G1024" s="27" t="str">
        <v>Valid</v>
      </c>
      <c r="H1024" s="27" t="str">
        <v>+27 762 340 826</v>
      </c>
      <c r="I1024" s="27" t="str">
        <v>Valid</v>
      </c>
      <c r="J1024" s="27" t="str">
        <v>Complete</v>
      </c>
      <c r="K1024" s="27" t="str">
        <v>Yes</v>
      </c>
      <c r="L1024" s="27">
        <v>75</v>
      </c>
      <c r="M1024" s="27" t="str">
        <v>Potential Duplicate</v>
      </c>
    </row>
    <row r="1025" spans="1:13" x14ac:dyDescent="0.25">
      <c r="A1025" s="27" t="str">
        <v>CUST-00073</v>
      </c>
      <c r="B1025" s="27" t="str">
        <v>Tosin Eze</v>
      </c>
      <c r="C1025" s="27" t="str">
        <v>Fluxai</v>
      </c>
      <c r="D1025" s="27" t="str">
        <v>Customer</v>
      </c>
      <c r="E1025" s="27" t="str">
        <v>Daniel Olatunji</v>
      </c>
      <c r="F1025" s="27" t="str">
        <v>tosin_eze@yahoo.com</v>
      </c>
      <c r="G1025" s="27" t="str">
        <v>Valid</v>
      </c>
      <c r="H1025" s="27" t="str">
        <v>+234-451-870534</v>
      </c>
      <c r="I1025" s="27" t="str">
        <v>Valid</v>
      </c>
      <c r="J1025" s="27" t="str">
        <v>Complete</v>
      </c>
      <c r="K1025" s="27" t="str">
        <v>Yes</v>
      </c>
      <c r="L1025" s="27">
        <v>75</v>
      </c>
      <c r="M1025" s="27" t="str">
        <v>Potential Duplicate</v>
      </c>
    </row>
    <row r="1026" spans="1:13" x14ac:dyDescent="0.25">
      <c r="A1026" s="27" t="str">
        <v>CUST-00148</v>
      </c>
      <c r="B1026" s="27" t="str">
        <v>Precious Williams</v>
      </c>
      <c r="C1026" s="27" t="str">
        <v>Jumia</v>
      </c>
      <c r="D1026" s="27" t="str">
        <v>Lead</v>
      </c>
      <c r="E1026" s="27" t="str">
        <v>Grace Mensah</v>
      </c>
      <c r="F1026" s="27" t="str">
        <v>precious_williams@outlook.com</v>
      </c>
      <c r="G1026" s="27" t="str">
        <v>Valid</v>
      </c>
      <c r="H1026" s="27" t="str">
        <v>0173203093</v>
      </c>
      <c r="I1026" s="27" t="str">
        <v>Valid</v>
      </c>
      <c r="J1026" s="27" t="str">
        <v>Complete</v>
      </c>
      <c r="K1026" s="27" t="str">
        <v>Yes</v>
      </c>
      <c r="L1026" s="27">
        <v>75</v>
      </c>
      <c r="M1026" s="27" t="str">
        <v>Potential Duplicate</v>
      </c>
    </row>
    <row r="1027" spans="1:13" x14ac:dyDescent="0.25">
      <c r="A1027" s="27" t="str">
        <v>CUST-02659</v>
      </c>
      <c r="B1027" s="27" t="str">
        <v>Aisha Ugwu</v>
      </c>
      <c r="C1027" s="27" t="str">
        <v>Andela</v>
      </c>
      <c r="D1027" s="27" t="str">
        <v>Customer</v>
      </c>
      <c r="E1027" s="27" t="str">
        <v>Brian Otieno</v>
      </c>
      <c r="F1027" s="27" t="str">
        <v>aishaugwu@outlook.com</v>
      </c>
      <c r="G1027" s="27" t="str">
        <v>Valid</v>
      </c>
      <c r="H1027" s="27" t="str">
        <v>+234388279631</v>
      </c>
      <c r="I1027" s="27" t="str">
        <v>Valid</v>
      </c>
      <c r="J1027" s="27" t="str">
        <v>Complete</v>
      </c>
      <c r="K1027" s="27" t="str">
        <v>Yes</v>
      </c>
      <c r="L1027" s="27">
        <v>75</v>
      </c>
      <c r="M1027" s="27" t="str">
        <v>Potential Duplicate</v>
      </c>
    </row>
    <row r="1028" spans="1:13" x14ac:dyDescent="0.25">
      <c r="A1028" s="27" t="str">
        <v>CUST-05017</v>
      </c>
      <c r="B1028" s="27" t="str">
        <v>Liam Mensah</v>
      </c>
      <c r="C1028" s="27" t="str">
        <v>Leadlogic</v>
      </c>
      <c r="D1028" s="27" t="str">
        <v>Churned</v>
      </c>
      <c r="E1028" s="27" t="str">
        <v>Brian Otieno</v>
      </c>
      <c r="F1028" s="27" t="str">
        <v>liam_mensah@outlook.com</v>
      </c>
      <c r="G1028" s="27" t="str">
        <v>Valid</v>
      </c>
      <c r="H1028" s="27" t="str">
        <v>+234 474 493 667</v>
      </c>
      <c r="I1028" s="27" t="str">
        <v>Valid</v>
      </c>
      <c r="J1028" s="27" t="str">
        <v>Complete</v>
      </c>
      <c r="K1028" s="27" t="str">
        <v>Yes</v>
      </c>
      <c r="L1028" s="27">
        <v>75</v>
      </c>
      <c r="M1028" s="27" t="str">
        <v>Potential Duplicate</v>
      </c>
    </row>
    <row r="1029" spans="1:13" x14ac:dyDescent="0.25">
      <c r="A1029" s="27" t="str">
        <v>CUST-00691</v>
      </c>
      <c r="B1029" s="27" t="str">
        <v>Emily Patel</v>
      </c>
      <c r="C1029" s="27" t="str">
        <v>Zensolutions</v>
      </c>
      <c r="D1029" s="27" t="str">
        <v>Customer</v>
      </c>
      <c r="E1029" s="27" t="str">
        <v>Not Assigned</v>
      </c>
      <c r="F1029" s="27" t="str">
        <v>emily.patel@hotmail.com</v>
      </c>
      <c r="G1029" s="27" t="str">
        <v>Valid</v>
      </c>
      <c r="H1029" s="27" t="str">
        <v>+27 335 401 127</v>
      </c>
      <c r="I1029" s="27" t="str">
        <v>Valid</v>
      </c>
      <c r="J1029" s="27" t="str">
        <v>Complete</v>
      </c>
      <c r="K1029" s="27" t="str">
        <v>Yes</v>
      </c>
      <c r="L1029" s="27">
        <v>75</v>
      </c>
      <c r="M1029" s="27" t="str">
        <v>Potential Duplicate</v>
      </c>
    </row>
    <row r="1030" spans="1:13" x14ac:dyDescent="0.25">
      <c r="A1030" s="27" t="str">
        <v>CUST-04868</v>
      </c>
      <c r="B1030" s="27" t="str">
        <v>Kayode Makinde</v>
      </c>
      <c r="C1030" s="27" t="str">
        <v>Cowrywise</v>
      </c>
      <c r="D1030" s="27" t="str">
        <v>Prospect</v>
      </c>
      <c r="E1030" s="27" t="str">
        <v>Not Assigned</v>
      </c>
      <c r="F1030" s="27" t="str">
        <v>kayodemakinde@outlook.com</v>
      </c>
      <c r="G1030" s="27" t="str">
        <v>Valid</v>
      </c>
      <c r="H1030" s="27" t="str">
        <v>0621449074</v>
      </c>
      <c r="I1030" s="27" t="str">
        <v>Valid</v>
      </c>
      <c r="J1030" s="27" t="str">
        <v>Complete</v>
      </c>
      <c r="K1030" s="27" t="str">
        <v>Yes</v>
      </c>
      <c r="L1030" s="27">
        <v>75</v>
      </c>
      <c r="M1030" s="27" t="str">
        <v>Potential Duplicate</v>
      </c>
    </row>
    <row r="1031" spans="1:13" x14ac:dyDescent="0.25">
      <c r="A1031" s="27" t="str">
        <v>CUST-02832</v>
      </c>
      <c r="B1031" s="27" t="str">
        <v>Olivia Obi</v>
      </c>
      <c r="C1031" s="27" t="str">
        <v>Echodigital</v>
      </c>
      <c r="D1031" s="27" t="str">
        <v>Customer</v>
      </c>
      <c r="E1031" s="27" t="str">
        <v>Brian Otieno</v>
      </c>
      <c r="F1031" s="27" t="str">
        <v>oliviaobi@hotmail.com</v>
      </c>
      <c r="G1031" s="27" t="str">
        <v>Valid</v>
      </c>
      <c r="H1031" s="27" t="str">
        <v>0270514171</v>
      </c>
      <c r="I1031" s="27" t="str">
        <v>Valid</v>
      </c>
      <c r="J1031" s="27" t="str">
        <v>Complete</v>
      </c>
      <c r="K1031" s="27" t="str">
        <v>Yes</v>
      </c>
      <c r="L1031" s="27">
        <v>75</v>
      </c>
      <c r="M1031" s="27" t="str">
        <v>Potential Duplicate</v>
      </c>
    </row>
    <row r="1032" spans="1:13" x14ac:dyDescent="0.25">
      <c r="A1032" s="27" t="str">
        <v>CUST-03892</v>
      </c>
      <c r="B1032" s="27" t="str">
        <v>Sophie Mensah</v>
      </c>
      <c r="C1032" s="27" t="str">
        <v>Flour Mills Of Nigeria</v>
      </c>
      <c r="D1032" s="27" t="str">
        <v>Customer</v>
      </c>
      <c r="E1032" s="27" t="str">
        <v>Michael Bello</v>
      </c>
      <c r="F1032" s="27" t="str">
        <v>sophie_mensah@outlook.com</v>
      </c>
      <c r="G1032" s="27" t="str">
        <v>Valid</v>
      </c>
      <c r="H1032" s="27" t="str">
        <v>+44 335 368 530</v>
      </c>
      <c r="I1032" s="27" t="str">
        <v>Valid</v>
      </c>
      <c r="J1032" s="27" t="str">
        <v>Complete</v>
      </c>
      <c r="K1032" s="27" t="str">
        <v>Yes</v>
      </c>
      <c r="L1032" s="27">
        <v>75</v>
      </c>
      <c r="M1032" s="27" t="str">
        <v>Potential Duplicate</v>
      </c>
    </row>
    <row r="1033" spans="1:13" x14ac:dyDescent="0.25">
      <c r="A1033" s="27" t="str">
        <v>CUST-02758</v>
      </c>
      <c r="B1033" s="27" t="str">
        <v>Amina Obi</v>
      </c>
      <c r="C1033" s="27" t="str">
        <v>Apexventures</v>
      </c>
      <c r="D1033" s="27" t="str">
        <v>Lead</v>
      </c>
      <c r="E1033" s="27" t="str">
        <v>Brian Otieno</v>
      </c>
      <c r="F1033" s="27" t="str">
        <v>amina.obi@yahoo.com</v>
      </c>
      <c r="G1033" s="27" t="str">
        <v>Valid</v>
      </c>
      <c r="H1033" s="27" t="str">
        <v>0875143428</v>
      </c>
      <c r="I1033" s="27" t="str">
        <v>Valid</v>
      </c>
      <c r="J1033" s="27" t="str">
        <v>Complete</v>
      </c>
      <c r="K1033" s="27" t="str">
        <v>Yes</v>
      </c>
      <c r="L1033" s="27">
        <v>75</v>
      </c>
      <c r="M1033" s="27" t="str">
        <v>Potential Duplicate</v>
      </c>
    </row>
    <row r="1034" spans="1:13" x14ac:dyDescent="0.25">
      <c r="A1034" s="27" t="str">
        <v>CUST-01631</v>
      </c>
      <c r="B1034" s="27" t="str">
        <v>Jessica Obi</v>
      </c>
      <c r="C1034" s="27" t="str">
        <v>Bua Foods</v>
      </c>
      <c r="D1034" s="27" t="str">
        <v>Qualified</v>
      </c>
      <c r="E1034" s="27" t="str">
        <v>Sandra Eze</v>
      </c>
      <c r="F1034" s="27" t="str">
        <v>jessicawilliams@hotmail.com</v>
      </c>
      <c r="G1034" s="27" t="str">
        <v>Valid</v>
      </c>
      <c r="H1034" s="27" t="str">
        <v>+27466605068</v>
      </c>
      <c r="I1034" s="27" t="str">
        <v>Valid</v>
      </c>
      <c r="J1034" s="27" t="str">
        <v>Complete</v>
      </c>
      <c r="K1034" s="27" t="str">
        <v>Yes</v>
      </c>
      <c r="L1034" s="27">
        <v>75</v>
      </c>
      <c r="M1034" s="27" t="str">
        <v>Potential Duplicate</v>
      </c>
    </row>
    <row r="1035" spans="1:13" x14ac:dyDescent="0.25">
      <c r="A1035" s="27" t="str">
        <v>CUST-04774</v>
      </c>
      <c r="B1035" s="27" t="str">
        <v>Ryan Botha</v>
      </c>
      <c r="C1035" s="27" t="str">
        <v>Flour Mills Of Nigeria</v>
      </c>
      <c r="D1035" s="27" t="str">
        <v>Customer</v>
      </c>
      <c r="E1035" s="27" t="str">
        <v>Sandra Eze</v>
      </c>
      <c r="F1035" s="27" t="str">
        <v>chinwe.obrien@outlook.com</v>
      </c>
      <c r="G1035" s="27" t="str">
        <v>Valid</v>
      </c>
      <c r="H1035" s="27" t="str">
        <v>+27 385 255 777</v>
      </c>
      <c r="I1035" s="27" t="str">
        <v>Valid</v>
      </c>
      <c r="J1035" s="27" t="str">
        <v>Complete</v>
      </c>
      <c r="K1035" s="27" t="str">
        <v>Yes</v>
      </c>
      <c r="L1035" s="27">
        <v>75</v>
      </c>
      <c r="M1035" s="27" t="str">
        <v>Potential Duplicate</v>
      </c>
    </row>
    <row r="1036" spans="1:13" x14ac:dyDescent="0.25">
      <c r="A1036" s="27" t="str">
        <v>CUST-01404</v>
      </c>
      <c r="B1036" s="27" t="str">
        <v>Amani Taylor</v>
      </c>
      <c r="C1036" s="27" t="str">
        <v>Apexhealth Gmbh</v>
      </c>
      <c r="D1036" s="27" t="str">
        <v>Customer</v>
      </c>
      <c r="E1036" s="27" t="str">
        <v>Michael Bello</v>
      </c>
      <c r="F1036" s="27" t="str">
        <v>amani_taylor@yahoo.com</v>
      </c>
      <c r="G1036" s="27" t="str">
        <v>Valid</v>
      </c>
      <c r="H1036" s="27" t="str">
        <v>0875143428</v>
      </c>
      <c r="I1036" s="27" t="str">
        <v>Valid</v>
      </c>
      <c r="J1036" s="27" t="str">
        <v>Complete</v>
      </c>
      <c r="K1036" s="27" t="str">
        <v>Yes</v>
      </c>
      <c r="L1036" s="27">
        <v>75</v>
      </c>
      <c r="M1036" s="27" t="str">
        <v>Potential Duplicate</v>
      </c>
    </row>
    <row r="1037" spans="1:13" x14ac:dyDescent="0.25">
      <c r="A1037" s="27" t="str">
        <v>CUST-03348</v>
      </c>
      <c r="B1037" s="27" t="str">
        <v>Brian Diallo</v>
      </c>
      <c r="C1037" s="27" t="str">
        <v>Heliosoft</v>
      </c>
      <c r="D1037" s="27" t="str">
        <v>Lead</v>
      </c>
      <c r="E1037" s="27" t="str">
        <v>Aisha Mohammed</v>
      </c>
      <c r="F1037" s="27" t="str">
        <v>briandiallo@gmail.com</v>
      </c>
      <c r="G1037" s="27" t="str">
        <v>Valid</v>
      </c>
      <c r="H1037" s="27" t="str">
        <v>+31 657 167 303</v>
      </c>
      <c r="I1037" s="27" t="str">
        <v>Valid</v>
      </c>
      <c r="J1037" s="27" t="str">
        <v>Complete</v>
      </c>
      <c r="K1037" s="27" t="str">
        <v>Yes</v>
      </c>
      <c r="L1037" s="27">
        <v>75</v>
      </c>
      <c r="M1037" s="27" t="str">
        <v>Potential Duplicate</v>
      </c>
    </row>
    <row r="1038" spans="1:13" x14ac:dyDescent="0.25">
      <c r="A1038" s="27" t="str">
        <v>CUST-05122</v>
      </c>
      <c r="B1038" s="27" t="str">
        <v>Victor Diallo</v>
      </c>
      <c r="C1038" s="27" t="str">
        <v>Vaulttech Plc</v>
      </c>
      <c r="D1038" s="27" t="str">
        <v>Customer</v>
      </c>
      <c r="E1038" s="27" t="str">
        <v>Victor Okeke</v>
      </c>
      <c r="F1038" s="27" t="str">
        <v>victor.diallo@vaulttechplc.io</v>
      </c>
      <c r="G1038" s="27" t="str">
        <v>Valid</v>
      </c>
      <c r="H1038" s="27" t="str">
        <v>+234397130722</v>
      </c>
      <c r="I1038" s="27" t="str">
        <v>Valid</v>
      </c>
      <c r="J1038" s="27" t="str">
        <v>Complete</v>
      </c>
      <c r="K1038" s="27" t="str">
        <v>Yes</v>
      </c>
      <c r="L1038" s="27">
        <v>75</v>
      </c>
      <c r="M1038" s="27" t="str">
        <v>Potential Duplicate</v>
      </c>
    </row>
    <row r="1039" spans="1:13" x14ac:dyDescent="0.25">
      <c r="A1039" s="27" t="str">
        <v>CUST-05002</v>
      </c>
      <c r="B1039" s="27" t="str">
        <v>Nneka Ugwu</v>
      </c>
      <c r="C1039" s="27" t="str">
        <v>Mtn Group</v>
      </c>
      <c r="D1039" s="27" t="str">
        <v>Lead</v>
      </c>
      <c r="E1039" s="27" t="str">
        <v>Kemi Balogun</v>
      </c>
      <c r="F1039" s="27" t="str">
        <v>nneka.ugwu@outlook.com</v>
      </c>
      <c r="G1039" s="27" t="str">
        <v>Valid</v>
      </c>
      <c r="H1039" s="27" t="str">
        <v>+234 721 176 809</v>
      </c>
      <c r="I1039" s="27" t="str">
        <v>Valid</v>
      </c>
      <c r="J1039" s="27" t="str">
        <v>Complete</v>
      </c>
      <c r="K1039" s="27" t="str">
        <v>Yes</v>
      </c>
      <c r="L1039" s="27">
        <v>75</v>
      </c>
      <c r="M1039" s="27" t="str">
        <v>Potential Duplicate</v>
      </c>
    </row>
    <row r="1040" spans="1:13" x14ac:dyDescent="0.25">
      <c r="A1040" s="27" t="str">
        <v>CUST-02838</v>
      </c>
      <c r="B1040" s="27" t="str">
        <v>Victor Adeyemi</v>
      </c>
      <c r="C1040" s="27" t="str">
        <v>Orbitsolutions</v>
      </c>
      <c r="D1040" s="27" t="str">
        <v>Lead</v>
      </c>
      <c r="E1040" s="27" t="str">
        <v>Kemi Balogun</v>
      </c>
      <c r="F1040" s="27" t="str">
        <v>victor_adeyemi@gmail.com</v>
      </c>
      <c r="G1040" s="27" t="str">
        <v>Valid</v>
      </c>
      <c r="H1040" s="27" t="str">
        <v>+1-841-093618</v>
      </c>
      <c r="I1040" s="27" t="str">
        <v>Valid</v>
      </c>
      <c r="J1040" s="27" t="str">
        <v>Complete</v>
      </c>
      <c r="K1040" s="27" t="str">
        <v>Yes</v>
      </c>
      <c r="L1040" s="27">
        <v>75</v>
      </c>
      <c r="M1040" s="27" t="str">
        <v>Potential Duplicate</v>
      </c>
    </row>
    <row r="1041" spans="1:13" x14ac:dyDescent="0.25">
      <c r="A1041" s="27" t="str">
        <v>CUST-04618</v>
      </c>
      <c r="B1041" s="27" t="str">
        <v>Emmanuel Nwankwo</v>
      </c>
      <c r="C1041" s="27" t="str">
        <v>Novahub Gmbh</v>
      </c>
      <c r="D1041" s="27" t="str">
        <v>Prospect</v>
      </c>
      <c r="E1041" s="27" t="str">
        <v>Michael Bello</v>
      </c>
      <c r="F1041" s="27" t="str">
        <v>musa_kamau@quantasoft.com</v>
      </c>
      <c r="G1041" s="27" t="str">
        <v>Valid</v>
      </c>
      <c r="H1041" s="27" t="str">
        <v>+49 090 796 599</v>
      </c>
      <c r="I1041" s="27" t="str">
        <v>Valid</v>
      </c>
      <c r="J1041" s="27" t="str">
        <v>Complete</v>
      </c>
      <c r="K1041" s="27" t="str">
        <v>Yes</v>
      </c>
      <c r="L1041" s="27">
        <v>75</v>
      </c>
      <c r="M1041" s="27" t="str">
        <v>Potential Duplicate</v>
      </c>
    </row>
    <row r="1042" spans="1:13" x14ac:dyDescent="0.25">
      <c r="A1042" s="27" t="str">
        <v>CUST-03641</v>
      </c>
      <c r="B1042" s="27" t="str">
        <v>Mwangi Wilson</v>
      </c>
      <c r="C1042" s="27" t="str">
        <v>Primecapital Llc</v>
      </c>
      <c r="D1042" s="27" t="str">
        <v>Opportunity</v>
      </c>
      <c r="E1042" s="27" t="str">
        <v>Grace Mensah</v>
      </c>
      <c r="F1042" s="27" t="str">
        <v>mwangi.wilson@gmail.com</v>
      </c>
      <c r="G1042" s="27" t="str">
        <v>Valid</v>
      </c>
      <c r="H1042" s="27" t="str">
        <v>+254 443 043 305</v>
      </c>
      <c r="I1042" s="27" t="str">
        <v>Valid</v>
      </c>
      <c r="J1042" s="27" t="str">
        <v>Complete</v>
      </c>
      <c r="K1042" s="27" t="str">
        <v>Yes</v>
      </c>
      <c r="L1042" s="27">
        <v>75</v>
      </c>
      <c r="M1042" s="27" t="str">
        <v>Potential Duplicate</v>
      </c>
    </row>
    <row r="1043" spans="1:13" x14ac:dyDescent="0.25">
      <c r="A1043" s="27" t="str">
        <v>CUST-04051</v>
      </c>
      <c r="B1043" s="27" t="str">
        <v>Emmanuel Anyanwu</v>
      </c>
      <c r="C1043" s="27" t="str">
        <v>Mtn Group</v>
      </c>
      <c r="D1043" s="27" t="str">
        <v>Lead</v>
      </c>
      <c r="E1043" s="27" t="str">
        <v>Not Assigned</v>
      </c>
      <c r="F1043" s="27" t="str">
        <v>emmanuel_anyanwu@outlook.com</v>
      </c>
      <c r="G1043" s="27" t="str">
        <v>Valid</v>
      </c>
      <c r="H1043" s="27" t="str">
        <v>+971-508-594522</v>
      </c>
      <c r="I1043" s="27" t="str">
        <v>Valid</v>
      </c>
      <c r="J1043" s="27" t="str">
        <v>Complete</v>
      </c>
      <c r="K1043" s="27" t="str">
        <v>Yes</v>
      </c>
      <c r="L1043" s="27">
        <v>75</v>
      </c>
      <c r="M1043" s="27" t="str">
        <v>Potential Duplicate</v>
      </c>
    </row>
    <row r="1044" spans="1:13" x14ac:dyDescent="0.25">
      <c r="A1044" s="27" t="str">
        <v>CUST-02989</v>
      </c>
      <c r="B1044" s="27" t="str">
        <v>Mark Mohammed</v>
      </c>
      <c r="C1044" s="27" t="str">
        <v>Dangote Industries</v>
      </c>
      <c r="D1044" s="27" t="str">
        <v>Inactive</v>
      </c>
      <c r="E1044" s="27" t="str">
        <v>Michael Bello</v>
      </c>
      <c r="F1044" s="27" t="str">
        <v>fatimaevans@gmail.com</v>
      </c>
      <c r="G1044" s="27" t="str">
        <v>Valid</v>
      </c>
      <c r="H1044" s="27" t="str">
        <v>+27 826 105 662</v>
      </c>
      <c r="I1044" s="27" t="str">
        <v>Valid</v>
      </c>
      <c r="J1044" s="27" t="str">
        <v>Complete</v>
      </c>
      <c r="K1044" s="27" t="str">
        <v>Yes</v>
      </c>
      <c r="L1044" s="27">
        <v>75</v>
      </c>
      <c r="M1044" s="27" t="str">
        <v>Potential Duplicate</v>
      </c>
    </row>
    <row r="1045" spans="1:13" x14ac:dyDescent="0.25">
      <c r="A1045" s="27" t="str">
        <v>CUST-03118</v>
      </c>
      <c r="B1045" s="27" t="str">
        <v>Kayode Otieno</v>
      </c>
      <c r="C1045" s="27" t="str">
        <v>Lumensystems Inc</v>
      </c>
      <c r="D1045" s="27" t="str">
        <v>Lead</v>
      </c>
      <c r="E1045" s="27" t="str">
        <v>Aisha Mohammed</v>
      </c>
      <c r="F1045" s="27" t="str">
        <v>kayode_otieno@lumensystemsin.ng</v>
      </c>
      <c r="G1045" s="27" t="str">
        <v>Valid</v>
      </c>
      <c r="H1045" s="27" t="str">
        <v>+234646042361</v>
      </c>
      <c r="I1045" s="27" t="str">
        <v>Valid</v>
      </c>
      <c r="J1045" s="27" t="str">
        <v>Complete</v>
      </c>
      <c r="K1045" s="27" t="str">
        <v>Yes</v>
      </c>
      <c r="L1045" s="27">
        <v>75</v>
      </c>
      <c r="M1045" s="27" t="str">
        <v>Potential Duplicate</v>
      </c>
    </row>
    <row r="1046" spans="1:13" x14ac:dyDescent="0.25">
      <c r="A1046" s="27" t="str">
        <v>CUST-02335</v>
      </c>
      <c r="B1046" s="27" t="str">
        <v>Grace Patel</v>
      </c>
      <c r="C1046" s="27" t="str">
        <v>Orbittech</v>
      </c>
      <c r="D1046" s="27" t="str">
        <v>Opportunity</v>
      </c>
      <c r="E1046" s="27" t="str">
        <v>Brian Otieno</v>
      </c>
      <c r="F1046" s="27" t="str">
        <v>grace_patel@orbittech.io</v>
      </c>
      <c r="G1046" s="27" t="str">
        <v>Valid</v>
      </c>
      <c r="H1046" s="27" t="str">
        <v>+254 720 906 912</v>
      </c>
      <c r="I1046" s="27" t="str">
        <v>Valid</v>
      </c>
      <c r="J1046" s="27" t="str">
        <v>Complete</v>
      </c>
      <c r="K1046" s="27" t="str">
        <v>Yes</v>
      </c>
      <c r="L1046" s="27">
        <v>75</v>
      </c>
      <c r="M1046" s="27" t="str">
        <v>Potential Duplicate</v>
      </c>
    </row>
    <row r="1047" spans="1:13" x14ac:dyDescent="0.25">
      <c r="A1047" s="27" t="str">
        <v>CUST-01581</v>
      </c>
      <c r="B1047" s="27" t="str">
        <v>Amaka Wilson</v>
      </c>
      <c r="C1047" s="27" t="str">
        <v>Andela</v>
      </c>
      <c r="D1047" s="27" t="str">
        <v>Opportunity</v>
      </c>
      <c r="E1047" s="27" t="str">
        <v>Kemi Balogun</v>
      </c>
      <c r="F1047" s="27" t="str">
        <v>amaka_wilson@outlook.com</v>
      </c>
      <c r="G1047" s="27" t="str">
        <v>Valid</v>
      </c>
      <c r="H1047" s="27" t="str">
        <v>0655625155</v>
      </c>
      <c r="I1047" s="27" t="str">
        <v>Valid</v>
      </c>
      <c r="J1047" s="27" t="str">
        <v>Complete</v>
      </c>
      <c r="K1047" s="27" t="str">
        <v>Yes</v>
      </c>
      <c r="L1047" s="27">
        <v>75</v>
      </c>
      <c r="M1047" s="27" t="str">
        <v>Potential Duplicate</v>
      </c>
    </row>
    <row r="1048" spans="1:13" x14ac:dyDescent="0.25">
      <c r="A1048" s="27" t="str">
        <v>CUST-05013</v>
      </c>
      <c r="B1048" s="27" t="str">
        <v>Uche Mohammed</v>
      </c>
      <c r="C1048" s="27" t="str">
        <v>Lumenfinance Ltd</v>
      </c>
      <c r="D1048" s="27" t="str">
        <v>Prospect</v>
      </c>
      <c r="E1048" s="27" t="str">
        <v>Kemi Balogun</v>
      </c>
      <c r="F1048" s="27" t="str">
        <v>uche_mohammed@gmail.com</v>
      </c>
      <c r="G1048" s="27" t="str">
        <v>Valid</v>
      </c>
      <c r="H1048" s="27" t="str">
        <v>+234 401 993 719</v>
      </c>
      <c r="I1048" s="27" t="str">
        <v>Valid</v>
      </c>
      <c r="J1048" s="27" t="str">
        <v>Complete</v>
      </c>
      <c r="K1048" s="27" t="str">
        <v>Yes</v>
      </c>
      <c r="L1048" s="27">
        <v>75</v>
      </c>
      <c r="M1048" s="27" t="str">
        <v>Potential Duplicate</v>
      </c>
    </row>
    <row r="1049" spans="1:13" x14ac:dyDescent="0.25">
      <c r="A1049" s="27" t="str">
        <v>CUST-02769</v>
      </c>
      <c r="B1049" s="27" t="str">
        <v>Ikechukwu Adeleke</v>
      </c>
      <c r="C1049" s="27" t="str">
        <v>Paycapital Llc</v>
      </c>
      <c r="D1049" s="27" t="str">
        <v>Customer</v>
      </c>
      <c r="E1049" s="27" t="str">
        <v>Michael Bello</v>
      </c>
      <c r="F1049" s="27" t="str">
        <v>adaeze.ugwu@outlook.com</v>
      </c>
      <c r="G1049" s="27" t="str">
        <v>Valid</v>
      </c>
      <c r="H1049" s="27" t="str">
        <v>+234-451-258144</v>
      </c>
      <c r="I1049" s="27" t="str">
        <v>Valid</v>
      </c>
      <c r="J1049" s="27" t="str">
        <v>Complete</v>
      </c>
      <c r="K1049" s="27" t="str">
        <v>Yes</v>
      </c>
      <c r="L1049" s="27">
        <v>75</v>
      </c>
      <c r="M1049" s="27" t="str">
        <v>Potential Duplicate</v>
      </c>
    </row>
    <row r="1050" spans="1:13" x14ac:dyDescent="0.25">
      <c r="A1050" s="27" t="str">
        <v>CUST-01728</v>
      </c>
      <c r="B1050" s="27" t="str">
        <v>Kunle Makinde</v>
      </c>
      <c r="C1050" s="27" t="str">
        <v>Fluxhealth Ltd</v>
      </c>
      <c r="D1050" s="27" t="str">
        <v>Opportunity</v>
      </c>
      <c r="E1050" s="27" t="str">
        <v>Brian Otieno</v>
      </c>
      <c r="F1050" s="27" t="str">
        <v>kunle_makinde@yahoo.com</v>
      </c>
      <c r="G1050" s="27" t="str">
        <v>Valid</v>
      </c>
      <c r="H1050" s="27" t="str">
        <v>+49-889-702600</v>
      </c>
      <c r="I1050" s="27" t="str">
        <v>Valid</v>
      </c>
      <c r="J1050" s="27" t="str">
        <v>Complete</v>
      </c>
      <c r="K1050" s="27" t="str">
        <v>Yes</v>
      </c>
      <c r="L1050" s="27">
        <v>75</v>
      </c>
      <c r="M1050" s="27" t="str">
        <v>Potential Duplicate</v>
      </c>
    </row>
    <row r="1051" spans="1:13" x14ac:dyDescent="0.25">
      <c r="A1051" s="27" t="str">
        <v>CUST-02600</v>
      </c>
      <c r="B1051" s="27" t="str">
        <v>Zainab Otieno</v>
      </c>
      <c r="C1051" s="27" t="str">
        <v>Cloudventures Gmbh</v>
      </c>
      <c r="D1051" s="27" t="str">
        <v>Opportunity</v>
      </c>
      <c r="E1051" s="27" t="str">
        <v>Michael Bello</v>
      </c>
      <c r="F1051" s="27" t="str">
        <v>zainab_otieno@yahoo.com</v>
      </c>
      <c r="G1051" s="27" t="str">
        <v>Valid</v>
      </c>
      <c r="H1051" s="27" t="str">
        <v>+971-658-179948</v>
      </c>
      <c r="I1051" s="27" t="str">
        <v>Valid</v>
      </c>
      <c r="J1051" s="27" t="str">
        <v>Complete</v>
      </c>
      <c r="K1051" s="27" t="str">
        <v>Yes</v>
      </c>
      <c r="L1051" s="27">
        <v>75</v>
      </c>
      <c r="M1051" s="27" t="str">
        <v>Potential Duplicate</v>
      </c>
    </row>
    <row r="1052" spans="1:13" x14ac:dyDescent="0.25">
      <c r="A1052" s="27" t="str">
        <v>CUST-05114</v>
      </c>
      <c r="B1052" s="27" t="str">
        <v>Tosin Adebayo</v>
      </c>
      <c r="C1052" s="27" t="str">
        <v>Primetech Gmbh</v>
      </c>
      <c r="D1052" s="27" t="str">
        <v>Lead</v>
      </c>
      <c r="E1052" s="27" t="str">
        <v>Aisha Mohammed</v>
      </c>
      <c r="F1052" s="27" t="str">
        <v>tosin_adebayo@outlook.com</v>
      </c>
      <c r="G1052" s="27" t="str">
        <v>Valid</v>
      </c>
      <c r="H1052" s="27" t="str">
        <v>0001865656</v>
      </c>
      <c r="I1052" s="27" t="str">
        <v>Valid</v>
      </c>
      <c r="J1052" s="27" t="str">
        <v>Complete</v>
      </c>
      <c r="K1052" s="27" t="str">
        <v>Yes</v>
      </c>
      <c r="L1052" s="27">
        <v>75</v>
      </c>
      <c r="M1052" s="27" t="str">
        <v>Potential Duplicate</v>
      </c>
    </row>
    <row r="1053" spans="1:13" x14ac:dyDescent="0.25">
      <c r="A1053" s="27" t="str">
        <v>CUST-05032</v>
      </c>
      <c r="B1053" s="27" t="str">
        <v>Fatima Salami</v>
      </c>
      <c r="C1053" s="27" t="str">
        <v>Twiga Foods</v>
      </c>
      <c r="D1053" s="27" t="str">
        <v>Customer</v>
      </c>
      <c r="E1053" s="27" t="str">
        <v>Aisha Mohammed</v>
      </c>
      <c r="F1053" s="27" t="str">
        <v>fatimasalami@twigafoods.co</v>
      </c>
      <c r="G1053" s="27" t="str">
        <v>Valid</v>
      </c>
      <c r="H1053" s="27" t="str">
        <v>+234539366875</v>
      </c>
      <c r="I1053" s="27" t="str">
        <v>Valid</v>
      </c>
      <c r="J1053" s="27" t="str">
        <v>Complete</v>
      </c>
      <c r="K1053" s="27" t="str">
        <v>Yes</v>
      </c>
      <c r="L1053" s="27">
        <v>75</v>
      </c>
      <c r="M1053" s="27" t="str">
        <v>Potential Duplicate</v>
      </c>
    </row>
    <row r="1054" spans="1:13" x14ac:dyDescent="0.25">
      <c r="A1054" s="27" t="str">
        <v>CUST-04003</v>
      </c>
      <c r="B1054" s="27" t="str">
        <v>Chidinma Murphy</v>
      </c>
      <c r="C1054" s="27" t="str">
        <v>Vaultlogistics Gmbh</v>
      </c>
      <c r="D1054" s="27" t="str">
        <v>Churned</v>
      </c>
      <c r="E1054" s="27" t="str">
        <v>Tola Adeniyi</v>
      </c>
      <c r="F1054" s="27" t="str">
        <v>chidinma.murphy@outlook.com</v>
      </c>
      <c r="G1054" s="27" t="str">
        <v>Valid</v>
      </c>
      <c r="H1054" s="27" t="str">
        <v>+44 142 455 198</v>
      </c>
      <c r="I1054" s="27" t="str">
        <v>Valid</v>
      </c>
      <c r="J1054" s="27" t="str">
        <v>Complete</v>
      </c>
      <c r="K1054" s="27" t="str">
        <v>Yes</v>
      </c>
      <c r="L1054" s="27">
        <v>75</v>
      </c>
      <c r="M1054" s="27" t="str">
        <v>Potential Duplicate</v>
      </c>
    </row>
    <row r="1055" spans="1:13" x14ac:dyDescent="0.25">
      <c r="A1055" s="27" t="str">
        <v>CUST-04215</v>
      </c>
      <c r="B1055" s="27" t="str">
        <v>Precious Afolabi</v>
      </c>
      <c r="C1055" s="27" t="str">
        <v>Cloudlogic Plc</v>
      </c>
      <c r="D1055" s="27" t="str">
        <v>Qualified</v>
      </c>
      <c r="E1055" s="27" t="str">
        <v>Tola Adeniyi</v>
      </c>
      <c r="F1055" s="27" t="str">
        <v>tope.ogundimu@hotmail.com</v>
      </c>
      <c r="G1055" s="27" t="str">
        <v>Valid</v>
      </c>
      <c r="H1055" s="27" t="str">
        <v>+234 225 414 510</v>
      </c>
      <c r="I1055" s="27" t="str">
        <v>Valid</v>
      </c>
      <c r="J1055" s="27" t="str">
        <v>Complete</v>
      </c>
      <c r="K1055" s="27" t="str">
        <v>Yes</v>
      </c>
      <c r="L1055" s="27">
        <v>75</v>
      </c>
      <c r="M1055" s="27" t="str">
        <v>Potential Duplicate</v>
      </c>
    </row>
    <row r="1056" spans="1:13" x14ac:dyDescent="0.25">
      <c r="A1056" s="27" t="str">
        <v>CUST-01378</v>
      </c>
      <c r="B1056" s="27" t="str">
        <v>Adaora Adebayo</v>
      </c>
      <c r="C1056" s="27" t="str">
        <v>Datalabs Gmbh</v>
      </c>
      <c r="D1056" s="27" t="str">
        <v>Lead</v>
      </c>
      <c r="E1056" s="27" t="str">
        <v>Victor Okeke</v>
      </c>
      <c r="F1056" s="27" t="str">
        <v>adaora_adebayo@hotmail.com</v>
      </c>
      <c r="G1056" s="27" t="str">
        <v>Valid</v>
      </c>
      <c r="H1056" s="27" t="str">
        <v>+971-668-651038</v>
      </c>
      <c r="I1056" s="27" t="str">
        <v>Valid</v>
      </c>
      <c r="J1056" s="27" t="str">
        <v>Complete</v>
      </c>
      <c r="K1056" s="27" t="str">
        <v>Yes</v>
      </c>
      <c r="L1056" s="27">
        <v>75</v>
      </c>
      <c r="M1056" s="27" t="str">
        <v>Potential Duplicate</v>
      </c>
    </row>
    <row r="1057" spans="1:13" x14ac:dyDescent="0.25">
      <c r="A1057" s="27" t="str">
        <v>CUST-03329</v>
      </c>
      <c r="B1057" s="27" t="str">
        <v>Kemi Okonkwo</v>
      </c>
      <c r="C1057" s="27" t="str">
        <v>Stacklogic</v>
      </c>
      <c r="D1057" s="27" t="str">
        <v>Qualified</v>
      </c>
      <c r="E1057" s="27" t="str">
        <v>Tola Adeniyi</v>
      </c>
      <c r="F1057" s="27" t="str">
        <v>kemi.okonkwo@hotmail.com</v>
      </c>
      <c r="G1057" s="27" t="str">
        <v>Valid</v>
      </c>
      <c r="H1057" s="27" t="str">
        <v>+44 915 048 985</v>
      </c>
      <c r="I1057" s="27" t="str">
        <v>Valid</v>
      </c>
      <c r="J1057" s="27" t="str">
        <v>Complete</v>
      </c>
      <c r="K1057" s="27" t="str">
        <v>Yes</v>
      </c>
      <c r="L1057" s="27">
        <v>75</v>
      </c>
      <c r="M1057" s="27" t="str">
        <v>Potential Duplicate</v>
      </c>
    </row>
    <row r="1058" spans="1:13" x14ac:dyDescent="0.25">
      <c r="A1058" s="27" t="str">
        <v>CUST-05042</v>
      </c>
      <c r="B1058" s="27" t="str">
        <v>Fatima Obi</v>
      </c>
      <c r="C1058" s="27" t="str">
        <v>Apexai Plc</v>
      </c>
      <c r="D1058" s="27" t="str">
        <v>Qualified</v>
      </c>
      <c r="E1058" s="27" t="str">
        <v>Grace Mensah</v>
      </c>
      <c r="F1058" s="27" t="str">
        <v>fatimaobi@yahoo.com</v>
      </c>
      <c r="G1058" s="27" t="str">
        <v>Valid</v>
      </c>
      <c r="H1058" s="27" t="str">
        <v>0530333714</v>
      </c>
      <c r="I1058" s="27" t="str">
        <v>Valid</v>
      </c>
      <c r="J1058" s="27" t="str">
        <v>Complete</v>
      </c>
      <c r="K1058" s="27" t="str">
        <v>Yes</v>
      </c>
      <c r="L1058" s="27">
        <v>75</v>
      </c>
      <c r="M1058" s="27" t="str">
        <v>Potential Duplicate</v>
      </c>
    </row>
    <row r="1059" spans="1:13" x14ac:dyDescent="0.25">
      <c r="A1059" s="27" t="str">
        <v>CUST-05048</v>
      </c>
      <c r="B1059" s="27" t="str">
        <v>Grace Okorie</v>
      </c>
      <c r="C1059" s="27" t="str">
        <v>Apexcapital Gmbh</v>
      </c>
      <c r="D1059" s="27" t="str">
        <v>Prospect</v>
      </c>
      <c r="E1059" s="27" t="str">
        <v>Aisha Mohammed</v>
      </c>
      <c r="F1059" s="27" t="str">
        <v>grace.okorie@gmail.com</v>
      </c>
      <c r="G1059" s="27" t="str">
        <v>Valid</v>
      </c>
      <c r="H1059" s="27" t="str">
        <v>0987411325</v>
      </c>
      <c r="I1059" s="27" t="str">
        <v>Valid</v>
      </c>
      <c r="J1059" s="27" t="str">
        <v>Complete</v>
      </c>
      <c r="K1059" s="27" t="str">
        <v>Yes</v>
      </c>
      <c r="L1059" s="27">
        <v>75</v>
      </c>
      <c r="M1059" s="27" t="str">
        <v>Potential Duplicate</v>
      </c>
    </row>
    <row r="1060" spans="1:13" x14ac:dyDescent="0.25">
      <c r="A1060" s="27" t="str">
        <v>CUST-03740</v>
      </c>
      <c r="B1060" s="27" t="str">
        <v>Chiamaka Mensah</v>
      </c>
      <c r="C1060" s="27" t="str">
        <v>Orbitlabs Plc</v>
      </c>
      <c r="D1060" s="27" t="str">
        <v>Qualified</v>
      </c>
      <c r="E1060" s="27" t="str">
        <v>Brian Otieno</v>
      </c>
      <c r="F1060" s="27" t="str">
        <v>njeri.adeyemi@carbon.africa</v>
      </c>
      <c r="G1060" s="27" t="str">
        <v>Valid</v>
      </c>
      <c r="H1060" s="27" t="str">
        <v>+971-350-519150</v>
      </c>
      <c r="I1060" s="27" t="str">
        <v>Valid</v>
      </c>
      <c r="J1060" s="27" t="str">
        <v>Complete</v>
      </c>
      <c r="K1060" s="27" t="str">
        <v>Yes</v>
      </c>
      <c r="L1060" s="27">
        <v>75</v>
      </c>
      <c r="M1060" s="27" t="str">
        <v>Potential Duplicate</v>
      </c>
    </row>
    <row r="1061" spans="1:13" x14ac:dyDescent="0.25">
      <c r="A1061" s="27" t="str">
        <v>CUST-03650</v>
      </c>
      <c r="B1061" s="27" t="str">
        <v>Zainab Mohammed</v>
      </c>
      <c r="C1061" s="27" t="str">
        <v>Cloudsystems Inc</v>
      </c>
      <c r="D1061" s="27" t="str">
        <v>Customer</v>
      </c>
      <c r="E1061" s="27" t="str">
        <v>Grace Mensah</v>
      </c>
      <c r="F1061" s="27" t="str">
        <v>zainab_mohammed@gmail.com</v>
      </c>
      <c r="G1061" s="27" t="str">
        <v>Valid</v>
      </c>
      <c r="H1061" s="27" t="str">
        <v>+27639302532</v>
      </c>
      <c r="I1061" s="27" t="str">
        <v>Valid</v>
      </c>
      <c r="J1061" s="27" t="str">
        <v>Complete</v>
      </c>
      <c r="K1061" s="27" t="str">
        <v>Yes</v>
      </c>
      <c r="L1061" s="27">
        <v>75</v>
      </c>
      <c r="M1061" s="27" t="str">
        <v>Potential Duplicate</v>
      </c>
    </row>
    <row r="1062" spans="1:13" x14ac:dyDescent="0.25">
      <c r="A1062" s="27" t="str">
        <v>CUST-01745</v>
      </c>
      <c r="B1062" s="27" t="str">
        <v>Sarah Adebayo</v>
      </c>
      <c r="C1062" s="27" t="str">
        <v>Stacklogic Llc</v>
      </c>
      <c r="D1062" s="27" t="str">
        <v>Customer</v>
      </c>
      <c r="E1062" s="27" t="str">
        <v>Victor Okeke</v>
      </c>
      <c r="F1062" s="27" t="str">
        <v>kemi.oladipo@gmail.com</v>
      </c>
      <c r="G1062" s="27" t="str">
        <v>Valid</v>
      </c>
      <c r="H1062" s="27" t="str">
        <v>+49760670625</v>
      </c>
      <c r="I1062" s="27" t="str">
        <v>Valid</v>
      </c>
      <c r="J1062" s="27" t="str">
        <v>Complete</v>
      </c>
      <c r="K1062" s="27" t="str">
        <v>Yes</v>
      </c>
      <c r="L1062" s="27">
        <v>75</v>
      </c>
      <c r="M1062" s="27" t="str">
        <v>Potential Duplicate</v>
      </c>
    </row>
    <row r="1063" spans="1:13" x14ac:dyDescent="0.25">
      <c r="A1063" s="27" t="str">
        <v>CUST-03362</v>
      </c>
      <c r="B1063" s="27" t="str">
        <v>David Afolabi</v>
      </c>
      <c r="C1063" s="27" t="str">
        <v>Brightai</v>
      </c>
      <c r="D1063" s="27" t="str">
        <v>Prospect</v>
      </c>
      <c r="E1063" s="27" t="str">
        <v>Aisha Mohammed</v>
      </c>
      <c r="F1063" s="27" t="str">
        <v>solanwachukwu@outlook.com</v>
      </c>
      <c r="G1063" s="27" t="str">
        <v>Valid</v>
      </c>
      <c r="H1063" s="27" t="str">
        <v>+49-016-673822</v>
      </c>
      <c r="I1063" s="27" t="str">
        <v>Valid</v>
      </c>
      <c r="J1063" s="27" t="str">
        <v>Complete</v>
      </c>
      <c r="K1063" s="27" t="str">
        <v>Yes</v>
      </c>
      <c r="L1063" s="27">
        <v>75</v>
      </c>
      <c r="M1063" s="27" t="str">
        <v>Potential Duplicate</v>
      </c>
    </row>
    <row r="1064" spans="1:13" x14ac:dyDescent="0.25">
      <c r="A1064" s="27" t="str">
        <v>CUST-02753</v>
      </c>
      <c r="B1064" s="27" t="str">
        <v>Chizoba Mensah</v>
      </c>
      <c r="C1064" s="27" t="str">
        <v>Zenlogistics</v>
      </c>
      <c r="D1064" s="27" t="str">
        <v>Lead</v>
      </c>
      <c r="E1064" s="27" t="str">
        <v>Victor Okeke</v>
      </c>
      <c r="F1064" s="27" t="str">
        <v>chizobamensah@gmail.com</v>
      </c>
      <c r="G1064" s="27" t="str">
        <v>Valid</v>
      </c>
      <c r="H1064" s="27" t="str">
        <v>0278844790</v>
      </c>
      <c r="I1064" s="27" t="str">
        <v>Valid</v>
      </c>
      <c r="J1064" s="27" t="str">
        <v>Complete</v>
      </c>
      <c r="K1064" s="27" t="str">
        <v>Yes</v>
      </c>
      <c r="L1064" s="27">
        <v>75</v>
      </c>
      <c r="M1064" s="27" t="str">
        <v>Potential Duplicate</v>
      </c>
    </row>
    <row r="1065" spans="1:13" x14ac:dyDescent="0.25">
      <c r="A1065" s="27" t="str">
        <v>CUST-03626</v>
      </c>
      <c r="B1065" s="27" t="str">
        <v>Oluwaseun Mensah</v>
      </c>
      <c r="C1065" s="27" t="str">
        <v>Zenanalytics Llc</v>
      </c>
      <c r="D1065" s="27" t="str">
        <v>Prospect</v>
      </c>
      <c r="E1065" s="27" t="str">
        <v>James Carter</v>
      </c>
      <c r="F1065" s="27" t="str">
        <v>oluwaseun.mensah@hotmail.com</v>
      </c>
      <c r="G1065" s="27" t="str">
        <v>Valid</v>
      </c>
      <c r="H1065" s="27" t="str">
        <v>+31401937867</v>
      </c>
      <c r="I1065" s="27" t="str">
        <v>Valid</v>
      </c>
      <c r="J1065" s="27" t="str">
        <v>Complete</v>
      </c>
      <c r="K1065" s="27" t="str">
        <v>Yes</v>
      </c>
      <c r="L1065" s="27">
        <v>75</v>
      </c>
      <c r="M1065" s="27" t="str">
        <v>Potential Duplicate</v>
      </c>
    </row>
    <row r="1066" spans="1:13" x14ac:dyDescent="0.25">
      <c r="A1066" s="27" t="str">
        <v>CUST-01300</v>
      </c>
      <c r="B1066" s="27" t="str">
        <v>Hauwa Brown</v>
      </c>
      <c r="C1066" s="27" t="str">
        <v>Hiveai Llc</v>
      </c>
      <c r="D1066" s="27" t="str">
        <v>Prospect</v>
      </c>
      <c r="E1066" s="27" t="str">
        <v>Grace Mensah</v>
      </c>
      <c r="F1066" s="27" t="str">
        <v>adaora.smith@hotmail.com</v>
      </c>
      <c r="G1066" s="27" t="str">
        <v>Valid</v>
      </c>
      <c r="H1066" s="27" t="str">
        <v>+31746123190</v>
      </c>
      <c r="I1066" s="27" t="str">
        <v>Valid</v>
      </c>
      <c r="J1066" s="27" t="str">
        <v>Complete</v>
      </c>
      <c r="K1066" s="27" t="str">
        <v>Yes</v>
      </c>
      <c r="L1066" s="27">
        <v>75</v>
      </c>
      <c r="M1066" s="27" t="str">
        <v>Potential Duplicate</v>
      </c>
    </row>
    <row r="1067" spans="1:13" x14ac:dyDescent="0.25">
      <c r="A1067" s="27" t="str">
        <v>CUST-00812</v>
      </c>
      <c r="B1067" s="27" t="str">
        <v>Chinwe Salami</v>
      </c>
      <c r="C1067" s="27" t="str">
        <v>Cellulant</v>
      </c>
      <c r="D1067" s="27" t="str">
        <v>Customer</v>
      </c>
      <c r="E1067" s="27" t="str">
        <v>Kemi Balogun</v>
      </c>
      <c r="F1067" s="27" t="str">
        <v>chinwe,salami@outlook.com</v>
      </c>
      <c r="G1067" s="27" t="str">
        <v>Valid</v>
      </c>
      <c r="H1067" s="27" t="str">
        <v>+44489653945</v>
      </c>
      <c r="I1067" s="27" t="str">
        <v>Valid</v>
      </c>
      <c r="J1067" s="27" t="str">
        <v>Complete</v>
      </c>
      <c r="K1067" s="27" t="str">
        <v>Yes</v>
      </c>
      <c r="L1067" s="27">
        <v>75</v>
      </c>
      <c r="M1067" s="27" t="str">
        <v>Potential Duplicate</v>
      </c>
    </row>
    <row r="1068" spans="1:13" x14ac:dyDescent="0.25">
      <c r="A1068" s="27" t="str">
        <v>CUST-05094</v>
      </c>
      <c r="B1068" s="27" t="str">
        <v>Liam Smith</v>
      </c>
      <c r="C1068" s="27" t="str">
        <v>Gridtech Inc</v>
      </c>
      <c r="D1068" s="27" t="str">
        <v>Lead</v>
      </c>
      <c r="E1068" s="27" t="str">
        <v>Aisha Mohammed</v>
      </c>
      <c r="F1068" s="27" t="str">
        <v>liamsmith@gridtechinc.africa</v>
      </c>
      <c r="G1068" s="27" t="str">
        <v>Valid</v>
      </c>
      <c r="H1068" s="27" t="str">
        <v>0440686245</v>
      </c>
      <c r="I1068" s="27" t="str">
        <v>Valid</v>
      </c>
      <c r="J1068" s="27" t="str">
        <v>Complete</v>
      </c>
      <c r="K1068" s="27" t="str">
        <v>Yes</v>
      </c>
      <c r="L1068" s="27">
        <v>75</v>
      </c>
      <c r="M1068" s="27" t="str">
        <v>Potential Duplicate</v>
      </c>
    </row>
    <row r="1069" spans="1:13" x14ac:dyDescent="0.25">
      <c r="A1069" s="27" t="str">
        <v>CUST-00231</v>
      </c>
      <c r="B1069" s="27" t="str">
        <v>Kemi Oladipo</v>
      </c>
      <c r="C1069" s="27" t="str">
        <v>Heliofinance Llc</v>
      </c>
      <c r="D1069" s="27" t="str">
        <v>Lead</v>
      </c>
      <c r="E1069" s="27" t="str">
        <v>Brian Otieno</v>
      </c>
      <c r="F1069" s="27" t="str">
        <v>kemi.oladipo@gmail.com</v>
      </c>
      <c r="G1069" s="27" t="str">
        <v>Valid</v>
      </c>
      <c r="H1069" s="27" t="str">
        <v>+49 711 895 473</v>
      </c>
      <c r="I1069" s="27" t="str">
        <v>Valid</v>
      </c>
      <c r="J1069" s="27" t="str">
        <v>Complete</v>
      </c>
      <c r="K1069" s="27" t="str">
        <v>Yes</v>
      </c>
      <c r="L1069" s="27">
        <v>75</v>
      </c>
      <c r="M1069" s="27" t="str">
        <v>Potential Duplicate</v>
      </c>
    </row>
    <row r="1070" spans="1:13" x14ac:dyDescent="0.25">
      <c r="A1070" s="27" t="str">
        <v>CUST-04438</v>
      </c>
      <c r="B1070" s="27" t="str">
        <v>Musa Otieno</v>
      </c>
      <c r="C1070" s="27" t="str">
        <v>Corefinance</v>
      </c>
      <c r="D1070" s="27" t="str">
        <v>Inactive</v>
      </c>
      <c r="E1070" s="27" t="str">
        <v>Not Assigned</v>
      </c>
      <c r="F1070" s="27" t="str">
        <v>musaotieno@yahoo.com</v>
      </c>
      <c r="G1070" s="27" t="str">
        <v>Valid</v>
      </c>
      <c r="H1070" s="27" t="str">
        <v>+234-568-237394</v>
      </c>
      <c r="I1070" s="27" t="str">
        <v>Valid</v>
      </c>
      <c r="J1070" s="27" t="str">
        <v>Complete</v>
      </c>
      <c r="K1070" s="27" t="str">
        <v>Yes</v>
      </c>
      <c r="L1070" s="27">
        <v>75</v>
      </c>
      <c r="M1070" s="27" t="str">
        <v>Potential Duplicate</v>
      </c>
    </row>
    <row r="1071" spans="1:13" x14ac:dyDescent="0.25">
      <c r="A1071" s="27" t="str">
        <v>CUST-03643</v>
      </c>
      <c r="B1071" s="27" t="str">
        <v>Bello Lawal</v>
      </c>
      <c r="C1071" s="27" t="str">
        <v>Carbon</v>
      </c>
      <c r="D1071" s="27" t="str">
        <v>Prospect</v>
      </c>
      <c r="E1071" s="27" t="str">
        <v>Tola Adeniyi</v>
      </c>
      <c r="F1071" s="27" t="str">
        <v>bello.lawal@yahoo.com</v>
      </c>
      <c r="G1071" s="27" t="str">
        <v>Valid</v>
      </c>
      <c r="H1071" s="27" t="str">
        <v>+27 732 484 316</v>
      </c>
      <c r="I1071" s="27" t="str">
        <v>Valid</v>
      </c>
      <c r="J1071" s="27" t="str">
        <v>Complete</v>
      </c>
      <c r="K1071" s="27" t="str">
        <v>Yes</v>
      </c>
      <c r="L1071" s="27">
        <v>75</v>
      </c>
      <c r="M1071" s="27" t="str">
        <v>Potential Duplicate</v>
      </c>
    </row>
    <row r="1072" spans="1:13" x14ac:dyDescent="0.25">
      <c r="A1072" s="27" t="str">
        <v>CUST-02300</v>
      </c>
      <c r="B1072" s="27" t="str">
        <v>Oluwaseun Salami</v>
      </c>
      <c r="C1072" s="27" t="str">
        <v>Kuda</v>
      </c>
      <c r="D1072" s="27" t="str">
        <v>Customer</v>
      </c>
      <c r="E1072" s="27" t="str">
        <v>Not Assigned</v>
      </c>
      <c r="F1072" s="27" t="str">
        <v>oluwaseun_salami@gmail.com</v>
      </c>
      <c r="G1072" s="27" t="str">
        <v>Valid</v>
      </c>
      <c r="H1072" s="27" t="str">
        <v>+254 892 005 820</v>
      </c>
      <c r="I1072" s="27" t="str">
        <v>Valid</v>
      </c>
      <c r="J1072" s="27" t="str">
        <v>Complete</v>
      </c>
      <c r="K1072" s="27" t="str">
        <v>Yes</v>
      </c>
      <c r="L1072" s="27">
        <v>75</v>
      </c>
      <c r="M1072" s="27" t="str">
        <v>Potential Duplicate</v>
      </c>
    </row>
    <row r="1073" spans="1:13" x14ac:dyDescent="0.25">
      <c r="A1073" s="27" t="str">
        <v>CUST-01495</v>
      </c>
      <c r="B1073" s="27" t="str">
        <v>Nneka Kelly</v>
      </c>
      <c r="C1073" s="27" t="str">
        <v>Mtn Group</v>
      </c>
      <c r="D1073" s="27" t="str">
        <v>Prospect</v>
      </c>
      <c r="E1073" s="27" t="str">
        <v>Michael Bello</v>
      </c>
      <c r="F1073" s="27" t="str">
        <v>nneka.kelly@yahoo.com</v>
      </c>
      <c r="G1073" s="27" t="str">
        <v>Valid</v>
      </c>
      <c r="H1073" s="27" t="str">
        <v>+49994783488</v>
      </c>
      <c r="I1073" s="27" t="str">
        <v>Valid</v>
      </c>
      <c r="J1073" s="27" t="str">
        <v>Complete</v>
      </c>
      <c r="K1073" s="27" t="str">
        <v>Yes</v>
      </c>
      <c r="L1073" s="27">
        <v>75</v>
      </c>
      <c r="M1073" s="27" t="str">
        <v>Potential Duplicate</v>
      </c>
    </row>
    <row r="1074" spans="1:13" x14ac:dyDescent="0.25">
      <c r="A1074" s="27" t="str">
        <v>CUST-02967</v>
      </c>
      <c r="B1074" s="27" t="str">
        <v>Niyi Van Der Merwe</v>
      </c>
      <c r="C1074" s="27" t="str">
        <v>Kuda</v>
      </c>
      <c r="D1074" s="27" t="str">
        <v>Customer</v>
      </c>
      <c r="E1074" s="27" t="str">
        <v>James Carter</v>
      </c>
      <c r="F1074" s="27" t="str">
        <v>niyivandermerwe@yahoo.com</v>
      </c>
      <c r="G1074" s="27" t="str">
        <v>Valid</v>
      </c>
      <c r="H1074" s="27" t="str">
        <v>+49 297 505 991</v>
      </c>
      <c r="I1074" s="27" t="str">
        <v>Valid</v>
      </c>
      <c r="J1074" s="27" t="str">
        <v>Complete</v>
      </c>
      <c r="K1074" s="27" t="str">
        <v>Yes</v>
      </c>
      <c r="L1074" s="27">
        <v>75</v>
      </c>
      <c r="M1074" s="27" t="str">
        <v>Potential Duplicate</v>
      </c>
    </row>
    <row r="1075" spans="1:13" x14ac:dyDescent="0.25">
      <c r="A1075" s="27" t="str">
        <v>CUST-00732</v>
      </c>
      <c r="B1075" s="27" t="str">
        <v>Tariq Kamau</v>
      </c>
      <c r="C1075" s="27" t="str">
        <v>Sparktech</v>
      </c>
      <c r="D1075" s="27" t="str">
        <v>Qualified</v>
      </c>
      <c r="E1075" s="27" t="str">
        <v>Sandra Eze</v>
      </c>
      <c r="F1075" s="27" t="str">
        <v>tariq.kamau@hotmail.com</v>
      </c>
      <c r="G1075" s="27" t="str">
        <v>Valid</v>
      </c>
      <c r="H1075" s="27" t="str">
        <v>+234 295 599 977</v>
      </c>
      <c r="I1075" s="27" t="str">
        <v>Valid</v>
      </c>
      <c r="J1075" s="27" t="str">
        <v>Complete</v>
      </c>
      <c r="K1075" s="27" t="str">
        <v>Yes</v>
      </c>
      <c r="L1075" s="27">
        <v>75</v>
      </c>
      <c r="M1075" s="27" t="str">
        <v>Potential Duplicate</v>
      </c>
    </row>
    <row r="1076" spans="1:13" x14ac:dyDescent="0.25">
      <c r="A1076" s="27" t="str">
        <v>CUST-05025</v>
      </c>
      <c r="B1076" s="27" t="str">
        <v>Ifeanyi Onyeka</v>
      </c>
      <c r="C1076" s="27" t="str">
        <v>Flour Mills Of Nigeria</v>
      </c>
      <c r="D1076" s="27" t="str">
        <v>Opportunity</v>
      </c>
      <c r="E1076" s="27" t="str">
        <v>Brian Otieno</v>
      </c>
      <c r="F1076" s="27" t="str">
        <v>ifeanyi.onyeka@gmail.com</v>
      </c>
      <c r="G1076" s="27" t="str">
        <v>Valid</v>
      </c>
      <c r="H1076" s="27" t="str">
        <v>+234550399524</v>
      </c>
      <c r="I1076" s="27" t="str">
        <v>Valid</v>
      </c>
      <c r="J1076" s="27" t="str">
        <v>Complete</v>
      </c>
      <c r="K1076" s="27" t="str">
        <v>Yes</v>
      </c>
      <c r="L1076" s="27">
        <v>75</v>
      </c>
      <c r="M1076" s="27" t="str">
        <v>Potential Duplicate</v>
      </c>
    </row>
    <row r="1077" spans="1:13" x14ac:dyDescent="0.25">
      <c r="A1077" s="27" t="str">
        <v>CUST-00471</v>
      </c>
      <c r="B1077" s="27" t="str">
        <v>Wanjiru Patel</v>
      </c>
      <c r="C1077" s="27" t="str">
        <v>Leadtech Gmbh</v>
      </c>
      <c r="D1077" s="27" t="str">
        <v>Prospect</v>
      </c>
      <c r="E1077" s="27" t="str">
        <v>Aisha Mohammed</v>
      </c>
      <c r="F1077" s="27" t="str">
        <v>wanjiru.patel@leadtechgmbh.africa</v>
      </c>
      <c r="G1077" s="27" t="str">
        <v>Valid</v>
      </c>
      <c r="H1077" s="27" t="str">
        <v>+971-508-594522</v>
      </c>
      <c r="I1077" s="27" t="str">
        <v>Valid</v>
      </c>
      <c r="J1077" s="27" t="str">
        <v>Complete</v>
      </c>
      <c r="K1077" s="27" t="str">
        <v>Yes</v>
      </c>
      <c r="L1077" s="27">
        <v>75</v>
      </c>
      <c r="M1077" s="27" t="str">
        <v>Potential Duplicate</v>
      </c>
    </row>
    <row r="1078" spans="1:13" x14ac:dyDescent="0.25">
      <c r="A1078" s="27" t="str">
        <v>CUST-01309</v>
      </c>
      <c r="B1078" s="27" t="str">
        <v>Dele Ugwu</v>
      </c>
      <c r="C1078" s="27" t="str">
        <v>Dataventures Plc</v>
      </c>
      <c r="D1078" s="27" t="str">
        <v>Prospect</v>
      </c>
      <c r="E1078" s="27" t="str">
        <v>Not Assigned</v>
      </c>
      <c r="F1078" s="27" t="str">
        <v>dele.ugwu@gmail.com</v>
      </c>
      <c r="G1078" s="27" t="str">
        <v>Valid</v>
      </c>
      <c r="H1078" s="27" t="str">
        <v>+44327988217</v>
      </c>
      <c r="I1078" s="27" t="str">
        <v>Valid</v>
      </c>
      <c r="J1078" s="27" t="str">
        <v>Complete</v>
      </c>
      <c r="K1078" s="27" t="str">
        <v>Yes</v>
      </c>
      <c r="L1078" s="27">
        <v>75</v>
      </c>
      <c r="M1078" s="27" t="str">
        <v>Potential Duplicate</v>
      </c>
    </row>
    <row r="1079" spans="1:13" x14ac:dyDescent="0.25">
      <c r="A1079" s="27" t="str">
        <v>CUST-01513</v>
      </c>
      <c r="B1079" s="27" t="str">
        <v>Kemi Orji</v>
      </c>
      <c r="C1079" s="27" t="str">
        <v>Coreworks Inc</v>
      </c>
      <c r="D1079" s="27" t="str">
        <v>Lead</v>
      </c>
      <c r="E1079" s="27" t="str">
        <v>Sandra Eze</v>
      </c>
      <c r="F1079" s="27" t="str">
        <v>kemiorji@gmail.com</v>
      </c>
      <c r="G1079" s="27" t="str">
        <v>Valid</v>
      </c>
      <c r="H1079" s="27" t="str">
        <v>+234-040-150762</v>
      </c>
      <c r="I1079" s="27" t="str">
        <v>Valid</v>
      </c>
      <c r="J1079" s="27" t="str">
        <v>Complete</v>
      </c>
      <c r="K1079" s="27" t="str">
        <v>Yes</v>
      </c>
      <c r="L1079" s="27">
        <v>75</v>
      </c>
      <c r="M1079" s="27" t="str">
        <v>Potential Duplicate</v>
      </c>
    </row>
    <row r="1080" spans="1:13" x14ac:dyDescent="0.25">
      <c r="A1080" s="27" t="str">
        <v>CUST-05057</v>
      </c>
      <c r="B1080" s="27" t="str">
        <v>Yusuf Kelly</v>
      </c>
      <c r="C1080" s="27" t="str">
        <v>Zensystems Gmbh</v>
      </c>
      <c r="D1080" s="27" t="str">
        <v>Lead</v>
      </c>
      <c r="E1080" s="27" t="str">
        <v>Sandra Eze</v>
      </c>
      <c r="F1080" s="27" t="str">
        <v>yusufkelly@yahoo.com</v>
      </c>
      <c r="G1080" s="27" t="str">
        <v>Valid</v>
      </c>
      <c r="H1080" s="27" t="str">
        <v>+234-637-861436</v>
      </c>
      <c r="I1080" s="27" t="str">
        <v>Valid</v>
      </c>
      <c r="J1080" s="27" t="str">
        <v>Complete</v>
      </c>
      <c r="K1080" s="27" t="str">
        <v>Yes</v>
      </c>
      <c r="L1080" s="27">
        <v>75</v>
      </c>
      <c r="M1080" s="27" t="str">
        <v>Potential Duplicate</v>
      </c>
    </row>
    <row r="1081" spans="1:13" x14ac:dyDescent="0.25">
      <c r="A1081" s="27" t="str">
        <v>CUST-04714</v>
      </c>
      <c r="B1081" s="27" t="str">
        <v>Chidinma Wilson</v>
      </c>
      <c r="C1081" s="27" t="str">
        <v>Stackhub Llc</v>
      </c>
      <c r="D1081" s="27" t="str">
        <v>Lead</v>
      </c>
      <c r="E1081" s="27" t="str">
        <v>Tola Adeniyi</v>
      </c>
      <c r="F1081" s="27" t="str">
        <v>chidinma_wilson@gmail.com</v>
      </c>
      <c r="G1081" s="27" t="str">
        <v>Valid</v>
      </c>
      <c r="H1081" s="27" t="str">
        <v>+1-495-916960</v>
      </c>
      <c r="I1081" s="27" t="str">
        <v>Valid</v>
      </c>
      <c r="J1081" s="27" t="str">
        <v>Complete</v>
      </c>
      <c r="K1081" s="27" t="str">
        <v>Yes</v>
      </c>
      <c r="L1081" s="27">
        <v>75</v>
      </c>
      <c r="M1081" s="27" t="str">
        <v>Potential Duplicate</v>
      </c>
    </row>
    <row r="1082" spans="1:13" x14ac:dyDescent="0.25">
      <c r="A1082" s="27" t="str">
        <v>CUST-04904</v>
      </c>
      <c r="B1082" s="27" t="str">
        <v>Thomas Ogundimu</v>
      </c>
      <c r="C1082" s="27" t="str">
        <v>Apexhub Plc</v>
      </c>
      <c r="D1082" s="27" t="str">
        <v>Lead</v>
      </c>
      <c r="E1082" s="27" t="str">
        <v>James Carter</v>
      </c>
      <c r="F1082" s="27" t="str">
        <v>tosin.adeyemi@hotmail.com</v>
      </c>
      <c r="G1082" s="27" t="str">
        <v>Valid</v>
      </c>
      <c r="H1082" s="27" t="str">
        <v>+44582555205</v>
      </c>
      <c r="I1082" s="27" t="str">
        <v>Valid</v>
      </c>
      <c r="J1082" s="27" t="str">
        <v>Complete</v>
      </c>
      <c r="K1082" s="27" t="str">
        <v>Yes</v>
      </c>
      <c r="L1082" s="27">
        <v>75</v>
      </c>
      <c r="M1082" s="27" t="str">
        <v>Potential Duplicate</v>
      </c>
    </row>
    <row r="1083" spans="1:13" x14ac:dyDescent="0.25">
      <c r="A1083" s="27" t="str">
        <v>CUST-04034</v>
      </c>
      <c r="B1083" s="27" t="str">
        <v>Adaeze Adewale</v>
      </c>
      <c r="C1083" s="27" t="str">
        <v>Swiftai</v>
      </c>
      <c r="D1083" s="27" t="str">
        <v>Prospect</v>
      </c>
      <c r="E1083" s="27" t="str">
        <v>Kemi Balogun</v>
      </c>
      <c r="F1083" s="27" t="str">
        <v>adaeze.adewale@gmail.com</v>
      </c>
      <c r="G1083" s="27" t="str">
        <v>Valid</v>
      </c>
      <c r="H1083" s="27" t="str">
        <v>0177052028</v>
      </c>
      <c r="I1083" s="27" t="str">
        <v>Valid</v>
      </c>
      <c r="J1083" s="27" t="str">
        <v>Complete</v>
      </c>
      <c r="K1083" s="27" t="str">
        <v>Yes</v>
      </c>
      <c r="L1083" s="27">
        <v>75</v>
      </c>
      <c r="M1083" s="27" t="str">
        <v>Potential Duplicate</v>
      </c>
    </row>
    <row r="1084" spans="1:13" x14ac:dyDescent="0.25">
      <c r="A1084" s="27" t="str">
        <v>CUST-01936</v>
      </c>
      <c r="B1084" s="27" t="str">
        <v>Gbenga Hassan</v>
      </c>
      <c r="C1084" s="27" t="str">
        <v>Konga</v>
      </c>
      <c r="D1084" s="27" t="str">
        <v>Prospect</v>
      </c>
      <c r="E1084" s="27" t="str">
        <v>Daniel Olatunji</v>
      </c>
      <c r="F1084" s="27" t="str">
        <v>gbengahassan@hotmail.com</v>
      </c>
      <c r="G1084" s="27" t="str">
        <v>Valid</v>
      </c>
      <c r="H1084" s="27" t="str">
        <v>+234209768127</v>
      </c>
      <c r="I1084" s="27" t="str">
        <v>Valid</v>
      </c>
      <c r="J1084" s="27" t="str">
        <v>Complete</v>
      </c>
      <c r="K1084" s="27" t="str">
        <v>Yes</v>
      </c>
      <c r="L1084" s="27">
        <v>75</v>
      </c>
      <c r="M1084" s="27" t="str">
        <v>Potential Duplicate</v>
      </c>
    </row>
    <row r="1085" spans="1:13" x14ac:dyDescent="0.25">
      <c r="A1085" s="27" t="str">
        <v>CUST-02711</v>
      </c>
      <c r="B1085" s="27" t="str">
        <v>Amina Ogundimu</v>
      </c>
      <c r="C1085" s="27" t="str">
        <v>Gridnetworks</v>
      </c>
      <c r="D1085" s="27" t="str">
        <v>Customer</v>
      </c>
      <c r="E1085" s="27" t="str">
        <v>Tola Adeniyi</v>
      </c>
      <c r="F1085" s="27" t="str">
        <v>amina.ogundimu@gmail.com</v>
      </c>
      <c r="G1085" s="27" t="str">
        <v>Valid</v>
      </c>
      <c r="H1085" s="27" t="str">
        <v>0289878326</v>
      </c>
      <c r="I1085" s="27" t="str">
        <v>Valid</v>
      </c>
      <c r="J1085" s="27" t="str">
        <v>Complete</v>
      </c>
      <c r="K1085" s="27" t="str">
        <v>Yes</v>
      </c>
      <c r="L1085" s="27">
        <v>75</v>
      </c>
      <c r="M1085" s="27" t="str">
        <v>Potential Duplicate</v>
      </c>
    </row>
    <row r="1086" spans="1:13" x14ac:dyDescent="0.25">
      <c r="A1086" s="27" t="str">
        <v>CUST-02917</v>
      </c>
      <c r="B1086" s="27" t="str">
        <v>Thandiwe Makinde</v>
      </c>
      <c r="C1086" s="27" t="str">
        <v>Coredigital</v>
      </c>
      <c r="D1086" s="27" t="str">
        <v>Customer</v>
      </c>
      <c r="E1086" s="27" t="str">
        <v>Kemi Balogun</v>
      </c>
      <c r="F1086" s="27" t="str">
        <v>thandiwe_makinde@gmail.com</v>
      </c>
      <c r="G1086" s="27" t="str">
        <v>Valid</v>
      </c>
      <c r="H1086" s="27" t="str">
        <v>0131598666</v>
      </c>
      <c r="I1086" s="27" t="str">
        <v>Valid</v>
      </c>
      <c r="J1086" s="27" t="str">
        <v>Complete</v>
      </c>
      <c r="K1086" s="27" t="str">
        <v>Yes</v>
      </c>
      <c r="L1086" s="27">
        <v>75</v>
      </c>
      <c r="M1086" s="27" t="str">
        <v>Potential Duplicate</v>
      </c>
    </row>
    <row r="1087" spans="1:13" x14ac:dyDescent="0.25">
      <c r="A1087" s="27" t="str">
        <v>CUST-01861</v>
      </c>
      <c r="B1087" s="27" t="str">
        <v>Aisha Murphy</v>
      </c>
      <c r="C1087" s="27" t="str">
        <v>Andela</v>
      </c>
      <c r="D1087" s="27" t="str">
        <v>Inactive</v>
      </c>
      <c r="E1087" s="27" t="str">
        <v>James Carter</v>
      </c>
      <c r="F1087" s="27" t="str">
        <v>andrew.otieno@yahoo.com</v>
      </c>
      <c r="G1087" s="27" t="str">
        <v>Valid</v>
      </c>
      <c r="H1087" s="27" t="str">
        <v>+44-768-564296</v>
      </c>
      <c r="I1087" s="27" t="str">
        <v>Valid</v>
      </c>
      <c r="J1087" s="27" t="str">
        <v>Complete</v>
      </c>
      <c r="K1087" s="27" t="str">
        <v>Yes</v>
      </c>
      <c r="L1087" s="27">
        <v>75</v>
      </c>
      <c r="M1087" s="27" t="str">
        <v>Potential Duplicate</v>
      </c>
    </row>
    <row r="1088" spans="1:13" x14ac:dyDescent="0.25">
      <c r="A1088" s="27" t="str">
        <v>CUST-05124</v>
      </c>
      <c r="B1088" s="27" t="str">
        <v>Emeka Onyeka</v>
      </c>
      <c r="C1088" s="27" t="str">
        <v>Echogroup</v>
      </c>
      <c r="D1088" s="27" t="str">
        <v>Lead</v>
      </c>
      <c r="E1088" s="27" t="str">
        <v>Daniel Olatunji</v>
      </c>
      <c r="F1088" s="27" t="str">
        <v>emekaonyeka@outlook.com</v>
      </c>
      <c r="G1088" s="27" t="str">
        <v>Valid</v>
      </c>
      <c r="H1088" s="27" t="str">
        <v>+49-598-093085</v>
      </c>
      <c r="I1088" s="27" t="str">
        <v>Valid</v>
      </c>
      <c r="J1088" s="27" t="str">
        <v>Complete</v>
      </c>
      <c r="K1088" s="27" t="str">
        <v>Yes</v>
      </c>
      <c r="L1088" s="27">
        <v>75</v>
      </c>
      <c r="M1088" s="27" t="str">
        <v>Potential Duplicate</v>
      </c>
    </row>
    <row r="1089" spans="1:13" x14ac:dyDescent="0.25">
      <c r="A1089" s="27" t="str">
        <v>CUST-02371</v>
      </c>
      <c r="B1089" s="27" t="str">
        <v>Musa Kamau</v>
      </c>
      <c r="C1089" s="27" t="str">
        <v>Quantasoft</v>
      </c>
      <c r="D1089" s="27" t="str">
        <v>Customer</v>
      </c>
      <c r="E1089" s="27" t="str">
        <v>Tola Adeniyi</v>
      </c>
      <c r="F1089" s="27" t="str">
        <v>musa_kamau@quantasoft.com</v>
      </c>
      <c r="G1089" s="27" t="str">
        <v>Valid</v>
      </c>
      <c r="H1089" s="27" t="str">
        <v>+27-122-606142</v>
      </c>
      <c r="I1089" s="27" t="str">
        <v>Valid</v>
      </c>
      <c r="J1089" s="27" t="str">
        <v>Complete</v>
      </c>
      <c r="K1089" s="27" t="str">
        <v>Yes</v>
      </c>
      <c r="L1089" s="27">
        <v>75</v>
      </c>
      <c r="M1089" s="27" t="str">
        <v>Potential Duplicate</v>
      </c>
    </row>
    <row r="1090" spans="1:13" x14ac:dyDescent="0.25">
      <c r="A1090" s="27" t="str">
        <v>CUST-03377</v>
      </c>
      <c r="B1090" s="27" t="str">
        <v>Nneka Lawal</v>
      </c>
      <c r="C1090" s="27" t="str">
        <v>Kuda</v>
      </c>
      <c r="D1090" s="27" t="str">
        <v>Customer</v>
      </c>
      <c r="E1090" s="27" t="str">
        <v>Kemi Balogun</v>
      </c>
      <c r="F1090" s="27" t="str">
        <v>mark.al-farsi@hotmail.com</v>
      </c>
      <c r="G1090" s="27" t="str">
        <v>Valid</v>
      </c>
      <c r="H1090" s="27" t="str">
        <v>+44-035-996508</v>
      </c>
      <c r="I1090" s="27" t="str">
        <v>Valid</v>
      </c>
      <c r="J1090" s="27" t="str">
        <v>Complete</v>
      </c>
      <c r="K1090" s="27" t="str">
        <v>Yes</v>
      </c>
      <c r="L1090" s="27">
        <v>75</v>
      </c>
      <c r="M1090" s="27" t="str">
        <v>Potential Duplicate</v>
      </c>
    </row>
    <row r="1091" spans="1:13" x14ac:dyDescent="0.25">
      <c r="A1091" s="27" t="str">
        <v>CUST-04413</v>
      </c>
      <c r="B1091" s="27" t="str">
        <v>Kunle Johnson</v>
      </c>
      <c r="C1091" s="27" t="str">
        <v>Corepay Inc</v>
      </c>
      <c r="D1091" s="27" t="str">
        <v>Customer</v>
      </c>
      <c r="E1091" s="27" t="str">
        <v>Victor Okeke</v>
      </c>
      <c r="F1091" s="27" t="str">
        <v>bashir.smith@gmail.com</v>
      </c>
      <c r="G1091" s="27" t="str">
        <v>Valid</v>
      </c>
      <c r="H1091" s="27" t="str">
        <v>+44132627301</v>
      </c>
      <c r="I1091" s="27" t="str">
        <v>Valid</v>
      </c>
      <c r="J1091" s="27" t="str">
        <v>Complete</v>
      </c>
      <c r="K1091" s="27" t="str">
        <v>Yes</v>
      </c>
      <c r="L1091" s="27">
        <v>75</v>
      </c>
      <c r="M1091" s="27" t="str">
        <v>Potential Duplicate</v>
      </c>
    </row>
    <row r="1092" spans="1:13" x14ac:dyDescent="0.25">
      <c r="A1092" s="27" t="str">
        <v>CUST-03403</v>
      </c>
      <c r="B1092" s="27" t="str">
        <v>Ifeanyi Adeyemi</v>
      </c>
      <c r="C1092" s="27" t="str">
        <v>Lumencommerce Ltd</v>
      </c>
      <c r="D1092" s="27" t="str">
        <v>Inactive</v>
      </c>
      <c r="E1092" s="27" t="str">
        <v>Not Assigned</v>
      </c>
      <c r="F1092" s="27" t="str">
        <v>ifeanyiadeyemi@gmail.com</v>
      </c>
      <c r="G1092" s="27" t="str">
        <v>Valid</v>
      </c>
      <c r="H1092" s="27" t="str">
        <v>+31-555-446466</v>
      </c>
      <c r="I1092" s="27" t="str">
        <v>Valid</v>
      </c>
      <c r="J1092" s="27" t="str">
        <v>Complete</v>
      </c>
      <c r="K1092" s="27" t="str">
        <v>Yes</v>
      </c>
      <c r="L1092" s="27">
        <v>75</v>
      </c>
      <c r="M1092" s="27" t="str">
        <v>Potential Duplicate</v>
      </c>
    </row>
    <row r="1093" spans="1:13" x14ac:dyDescent="0.25">
      <c r="A1093" s="27" t="str">
        <v>CUST-00034</v>
      </c>
      <c r="B1093" s="27" t="str">
        <v>Adebayo Garba</v>
      </c>
      <c r="C1093" s="27" t="str">
        <v>Twiga Foods</v>
      </c>
      <c r="D1093" s="27" t="str">
        <v>Prospect</v>
      </c>
      <c r="E1093" s="27" t="str">
        <v>James Carter</v>
      </c>
      <c r="F1093" s="27" t="str">
        <v>adebayo_garba@yahoo.com</v>
      </c>
      <c r="G1093" s="27" t="str">
        <v>Valid</v>
      </c>
      <c r="H1093" s="27" t="str">
        <v>+234958459065</v>
      </c>
      <c r="I1093" s="27" t="str">
        <v>Valid</v>
      </c>
      <c r="J1093" s="27" t="str">
        <v>Complete</v>
      </c>
      <c r="K1093" s="27" t="str">
        <v>Yes</v>
      </c>
      <c r="L1093" s="27">
        <v>75</v>
      </c>
      <c r="M1093" s="27" t="str">
        <v>Potential Duplicate</v>
      </c>
    </row>
    <row r="1094" spans="1:13" x14ac:dyDescent="0.25">
      <c r="A1094" s="27" t="str">
        <v>CUST-02827</v>
      </c>
      <c r="B1094" s="27" t="str">
        <v>James Abubakar</v>
      </c>
      <c r="C1094" s="27" t="str">
        <v>Hiveanalytics Inc</v>
      </c>
      <c r="D1094" s="27" t="str">
        <v>Prospect</v>
      </c>
      <c r="E1094" s="27" t="str">
        <v>Grace Mensah</v>
      </c>
      <c r="F1094" s="27" t="str">
        <v>chididlamini@gmail.com</v>
      </c>
      <c r="G1094" s="27" t="str">
        <v>Valid</v>
      </c>
      <c r="H1094" s="27" t="str">
        <v>+44254483062</v>
      </c>
      <c r="I1094" s="27" t="str">
        <v>Valid</v>
      </c>
      <c r="J1094" s="27" t="str">
        <v>Complete</v>
      </c>
      <c r="K1094" s="27" t="str">
        <v>Yes</v>
      </c>
      <c r="L1094" s="27">
        <v>75</v>
      </c>
      <c r="M1094" s="27" t="str">
        <v>Potential Duplicate</v>
      </c>
    </row>
    <row r="1095" spans="1:13" x14ac:dyDescent="0.25">
      <c r="A1095" s="27" t="str">
        <v>CUST-01731</v>
      </c>
      <c r="B1095" s="27" t="str">
        <v>Liam Lawal</v>
      </c>
      <c r="C1095" s="27" t="str">
        <v>Novaworks Inc</v>
      </c>
      <c r="D1095" s="27" t="str">
        <v>Customer</v>
      </c>
      <c r="E1095" s="27" t="str">
        <v>Tola Adeniyi</v>
      </c>
      <c r="F1095" s="27" t="str">
        <v>liamlawal@gmail.com</v>
      </c>
      <c r="G1095" s="27" t="str">
        <v>Valid</v>
      </c>
      <c r="H1095" s="27" t="str">
        <v>+49-889-702600</v>
      </c>
      <c r="I1095" s="27" t="str">
        <v>Valid</v>
      </c>
      <c r="J1095" s="27" t="str">
        <v>Complete</v>
      </c>
      <c r="K1095" s="27" t="str">
        <v>Yes</v>
      </c>
      <c r="L1095" s="27">
        <v>75</v>
      </c>
      <c r="M1095" s="27" t="str">
        <v>Potential Duplicate</v>
      </c>
    </row>
    <row r="1096" spans="1:13" x14ac:dyDescent="0.25">
      <c r="A1096" s="27" t="str">
        <v>CUST-04298</v>
      </c>
      <c r="B1096" s="27" t="str">
        <v>Oluwaseun Traore</v>
      </c>
      <c r="C1096" s="27" t="str">
        <v>Coretech</v>
      </c>
      <c r="D1096" s="27" t="str">
        <v>Customer</v>
      </c>
      <c r="E1096" s="27" t="str">
        <v>Brian Otieno</v>
      </c>
      <c r="F1096" s="27" t="str">
        <v>oluwaseuntraore@outlook.com</v>
      </c>
      <c r="G1096" s="27" t="str">
        <v>Valid</v>
      </c>
      <c r="H1096" s="27" t="str">
        <v>0897047785</v>
      </c>
      <c r="I1096" s="27" t="str">
        <v>Valid</v>
      </c>
      <c r="J1096" s="27" t="str">
        <v>Complete</v>
      </c>
      <c r="K1096" s="27" t="str">
        <v>Yes</v>
      </c>
      <c r="L1096" s="27">
        <v>75</v>
      </c>
      <c r="M1096" s="27" t="str">
        <v>Potential Duplicate</v>
      </c>
    </row>
    <row r="1097" spans="1:13" x14ac:dyDescent="0.25">
      <c r="A1097" s="27" t="str">
        <v>CUST-04103</v>
      </c>
      <c r="B1097" s="27" t="str">
        <v>Sarah Al-Farsi</v>
      </c>
      <c r="C1097" s="27" t="str">
        <v>Leadpay</v>
      </c>
      <c r="D1097" s="27" t="str">
        <v>Opportunity</v>
      </c>
      <c r="E1097" s="27" t="str">
        <v>Aisha Mohammed</v>
      </c>
      <c r="F1097" s="27" t="str">
        <v>folake_hassan@gmail.com</v>
      </c>
      <c r="G1097" s="27" t="str">
        <v>Valid</v>
      </c>
      <c r="H1097" s="27" t="str">
        <v>+49743500560</v>
      </c>
      <c r="I1097" s="27" t="str">
        <v>Valid</v>
      </c>
      <c r="J1097" s="27" t="str">
        <v>Complete</v>
      </c>
      <c r="K1097" s="27" t="str">
        <v>Yes</v>
      </c>
      <c r="L1097" s="27">
        <v>75</v>
      </c>
      <c r="M1097" s="27" t="str">
        <v>Potential Duplicate</v>
      </c>
    </row>
    <row r="1098" spans="1:13" x14ac:dyDescent="0.25">
      <c r="A1098" s="27" t="str">
        <v>CUST-01482</v>
      </c>
      <c r="B1098" s="27" t="str">
        <v>Nneka Makinde</v>
      </c>
      <c r="C1098" s="27" t="str">
        <v>Coredigital Ltd</v>
      </c>
      <c r="D1098" s="27" t="str">
        <v>Lead</v>
      </c>
      <c r="E1098" s="27" t="str">
        <v>Aisha Mohammed</v>
      </c>
      <c r="F1098" s="27" t="str">
        <v>nneka.makinde@yahoo.com</v>
      </c>
      <c r="G1098" s="27" t="str">
        <v>Valid</v>
      </c>
      <c r="H1098" s="27" t="str">
        <v>+49749890061</v>
      </c>
      <c r="I1098" s="27" t="str">
        <v>Valid</v>
      </c>
      <c r="J1098" s="27" t="str">
        <v>Complete</v>
      </c>
      <c r="K1098" s="27" t="str">
        <v>Yes</v>
      </c>
      <c r="L1098" s="27">
        <v>75</v>
      </c>
      <c r="M1098" s="27" t="str">
        <v>Potential Duplicate</v>
      </c>
    </row>
    <row r="1099" spans="1:13" x14ac:dyDescent="0.25">
      <c r="A1099" s="27" t="str">
        <v>CUST-02772</v>
      </c>
      <c r="B1099" s="27" t="str">
        <v>Amina Diallo</v>
      </c>
      <c r="C1099" s="27" t="str">
        <v>Lumenpay Gmbh</v>
      </c>
      <c r="D1099" s="27" t="str">
        <v>Lead</v>
      </c>
      <c r="E1099" s="27" t="str">
        <v>Grace Mensah</v>
      </c>
      <c r="F1099" s="27" t="str">
        <v>amina_diallo@outlook.com</v>
      </c>
      <c r="G1099" s="27" t="str">
        <v>Valid</v>
      </c>
      <c r="H1099" s="27" t="str">
        <v>+353-364-199664</v>
      </c>
      <c r="I1099" s="27" t="str">
        <v>Valid</v>
      </c>
      <c r="J1099" s="27" t="str">
        <v>Complete</v>
      </c>
      <c r="K1099" s="27" t="str">
        <v>Yes</v>
      </c>
      <c r="L1099" s="27">
        <v>75</v>
      </c>
      <c r="M1099" s="27" t="str">
        <v>Potential Duplicate</v>
      </c>
    </row>
    <row r="1100" spans="1:13" x14ac:dyDescent="0.25">
      <c r="A1100" s="27" t="str">
        <v>CUST-03197</v>
      </c>
      <c r="B1100" s="27" t="str">
        <v>Joshua Eze</v>
      </c>
      <c r="C1100" s="27" t="str">
        <v>Twiga Foods</v>
      </c>
      <c r="D1100" s="27" t="str">
        <v>Qualified</v>
      </c>
      <c r="E1100" s="27" t="str">
        <v>Aisha Mohammed</v>
      </c>
      <c r="F1100" s="27" t="str">
        <v>joshua.eze@twigafoods.africa</v>
      </c>
      <c r="G1100" s="27" t="str">
        <v>Valid</v>
      </c>
      <c r="H1100" s="27" t="str">
        <v>+49 297 505 991</v>
      </c>
      <c r="I1100" s="27" t="str">
        <v>Valid</v>
      </c>
      <c r="J1100" s="27" t="str">
        <v>Complete</v>
      </c>
      <c r="K1100" s="27" t="str">
        <v>Yes</v>
      </c>
      <c r="L1100" s="27">
        <v>75</v>
      </c>
      <c r="M1100" s="27" t="str">
        <v>Potential Duplicate</v>
      </c>
    </row>
    <row r="1101" spans="1:13" x14ac:dyDescent="0.25">
      <c r="A1101" s="27" t="str">
        <v>CUST-04396</v>
      </c>
      <c r="B1101" s="27" t="str">
        <v>Nnamdi Salami</v>
      </c>
      <c r="C1101" s="27" t="str">
        <v>Leadgroup Inc</v>
      </c>
      <c r="D1101" s="27" t="str">
        <v>Customer</v>
      </c>
      <c r="E1101" s="27" t="str">
        <v>Brian Otieno</v>
      </c>
      <c r="F1101" s="27" t="str">
        <v>folake_naidoo@yahoo.com</v>
      </c>
      <c r="G1101" s="27" t="str">
        <v>Valid</v>
      </c>
      <c r="H1101" s="27" t="str">
        <v>+44599687485</v>
      </c>
      <c r="I1101" s="27" t="str">
        <v>Valid</v>
      </c>
      <c r="J1101" s="27" t="str">
        <v>Complete</v>
      </c>
      <c r="K1101" s="27" t="str">
        <v>Yes</v>
      </c>
      <c r="L1101" s="27">
        <v>75</v>
      </c>
      <c r="M1101" s="27" t="str">
        <v>Potential Duplicate</v>
      </c>
    </row>
    <row r="1102" spans="1:13" x14ac:dyDescent="0.25">
      <c r="A1102" s="27" t="str">
        <v>CUST-01064</v>
      </c>
      <c r="B1102" s="27" t="str">
        <v>Adebayo Wilson</v>
      </c>
      <c r="C1102" s="27" t="str">
        <v>Echosystems</v>
      </c>
      <c r="D1102" s="27" t="str">
        <v>Qualified</v>
      </c>
      <c r="E1102" s="27" t="str">
        <v>Victor Okeke</v>
      </c>
      <c r="F1102" s="27" t="str">
        <v>adebayo_wilson@yahoo.com</v>
      </c>
      <c r="G1102" s="27" t="str">
        <v>Valid</v>
      </c>
      <c r="H1102" s="27" t="str">
        <v>+254373053428</v>
      </c>
      <c r="I1102" s="27" t="str">
        <v>Valid</v>
      </c>
      <c r="J1102" s="27" t="str">
        <v>Complete</v>
      </c>
      <c r="K1102" s="27" t="str">
        <v>Yes</v>
      </c>
      <c r="L1102" s="27">
        <v>75</v>
      </c>
      <c r="M1102" s="27" t="str">
        <v>Potential Duplicate</v>
      </c>
    </row>
    <row r="1103" spans="1:13" x14ac:dyDescent="0.25">
      <c r="A1103" s="27" t="str">
        <v>CUST-00640</v>
      </c>
      <c r="B1103" s="27" t="str">
        <v>Chidinma Oladele</v>
      </c>
      <c r="C1103" s="27" t="str">
        <v>Stackanalytics</v>
      </c>
      <c r="D1103" s="27" t="str">
        <v>Qualified</v>
      </c>
      <c r="E1103" s="27" t="str">
        <v>Aisha Mohammed</v>
      </c>
      <c r="F1103" s="27" t="str">
        <v>babatunde_adeleke@paystack.com</v>
      </c>
      <c r="G1103" s="27" t="str">
        <v>Valid</v>
      </c>
      <c r="H1103" s="27" t="str">
        <v>+31 351 174 555</v>
      </c>
      <c r="I1103" s="27" t="str">
        <v>Valid</v>
      </c>
      <c r="J1103" s="27" t="str">
        <v>Complete</v>
      </c>
      <c r="K1103" s="27" t="str">
        <v>Yes</v>
      </c>
      <c r="L1103" s="27">
        <v>75</v>
      </c>
      <c r="M1103" s="27" t="str">
        <v>Potential Duplicate</v>
      </c>
    </row>
    <row r="1104" spans="1:13" x14ac:dyDescent="0.25">
      <c r="A1104" s="27" t="str">
        <v>CUST-04524</v>
      </c>
      <c r="B1104" s="27" t="str">
        <v>Kayode Jones</v>
      </c>
      <c r="C1104" s="27" t="str">
        <v>Datalogic Inc</v>
      </c>
      <c r="D1104" s="27" t="str">
        <v>Customer</v>
      </c>
      <c r="E1104" s="27" t="str">
        <v>Kemi Balogun</v>
      </c>
      <c r="F1104" s="27" t="str">
        <v>andrew.dlamini@yahoo.com</v>
      </c>
      <c r="G1104" s="27" t="str">
        <v>Valid</v>
      </c>
      <c r="H1104" s="27" t="str">
        <v>+49 019 753 384</v>
      </c>
      <c r="I1104" s="27" t="str">
        <v>Valid</v>
      </c>
      <c r="J1104" s="27" t="str">
        <v>Complete</v>
      </c>
      <c r="K1104" s="27" t="str">
        <v>Yes</v>
      </c>
      <c r="L1104" s="27">
        <v>75</v>
      </c>
      <c r="M1104" s="27" t="str">
        <v>Potential Duplicate</v>
      </c>
    </row>
    <row r="1105" spans="1:13" x14ac:dyDescent="0.25">
      <c r="A1105" s="27" t="str">
        <v>CUST-05101</v>
      </c>
      <c r="B1105" s="27" t="str">
        <v>Anke Asante</v>
      </c>
      <c r="C1105" s="27" t="str">
        <v>Zenhealth Plc</v>
      </c>
      <c r="D1105" s="27" t="str">
        <v>Qualified</v>
      </c>
      <c r="E1105" s="27" t="str">
        <v>Grace Mensah</v>
      </c>
      <c r="F1105" s="27" t="str">
        <v>anke_asante@yahoo.com</v>
      </c>
      <c r="G1105" s="27" t="str">
        <v>Valid</v>
      </c>
      <c r="H1105" s="27" t="str">
        <v>+254304516631</v>
      </c>
      <c r="I1105" s="27" t="str">
        <v>Valid</v>
      </c>
      <c r="J1105" s="27" t="str">
        <v>Complete</v>
      </c>
      <c r="K1105" s="27" t="str">
        <v>Yes</v>
      </c>
      <c r="L1105" s="27">
        <v>75</v>
      </c>
      <c r="M1105" s="27" t="str">
        <v>Potential Duplicate</v>
      </c>
    </row>
    <row r="1106" spans="1:13" x14ac:dyDescent="0.25">
      <c r="A1106" s="27" t="str">
        <v>CUST-00390</v>
      </c>
      <c r="B1106" s="27" t="str">
        <v>Amaka Orji</v>
      </c>
      <c r="C1106" s="27" t="str">
        <v>Quantalogic Gmbh</v>
      </c>
      <c r="D1106" s="27" t="str">
        <v>Churned</v>
      </c>
      <c r="E1106" s="27" t="str">
        <v>Sandra Eze</v>
      </c>
      <c r="F1106" s="27" t="str">
        <v>amakaorji@outlook.com</v>
      </c>
      <c r="G1106" s="27" t="str">
        <v>Valid</v>
      </c>
      <c r="H1106" s="27" t="str">
        <v>+254355054296</v>
      </c>
      <c r="I1106" s="27" t="str">
        <v>Valid</v>
      </c>
      <c r="J1106" s="27" t="str">
        <v>Complete</v>
      </c>
      <c r="K1106" s="27" t="str">
        <v>Yes</v>
      </c>
      <c r="L1106" s="27">
        <v>75</v>
      </c>
      <c r="M1106" s="27" t="str">
        <v>Potential Duplicate</v>
      </c>
    </row>
    <row r="1107" spans="1:13" x14ac:dyDescent="0.25">
      <c r="A1107" s="27" t="str">
        <v>CUST-05089</v>
      </c>
      <c r="B1107" s="27" t="str">
        <v>Kamau Khan</v>
      </c>
      <c r="C1107" s="27" t="str">
        <v>Hivetech Inc</v>
      </c>
      <c r="D1107" s="27" t="str">
        <v>Inactive</v>
      </c>
      <c r="E1107" s="27" t="str">
        <v>Aisha Mohammed</v>
      </c>
      <c r="F1107" s="27" t="str">
        <v>kamau_khan@hotmail.com</v>
      </c>
      <c r="G1107" s="27" t="str">
        <v>Valid</v>
      </c>
      <c r="H1107" s="27" t="str">
        <v>+234-773-477290</v>
      </c>
      <c r="I1107" s="27" t="str">
        <v>Valid</v>
      </c>
      <c r="J1107" s="27" t="str">
        <v>Complete</v>
      </c>
      <c r="K1107" s="27" t="str">
        <v>Yes</v>
      </c>
      <c r="L1107" s="27">
        <v>75</v>
      </c>
      <c r="M1107" s="27" t="str">
        <v>Potential Duplicate</v>
      </c>
    </row>
    <row r="1108" spans="1:13" x14ac:dyDescent="0.25">
      <c r="A1108" s="27" t="str">
        <v>CUST-05004</v>
      </c>
      <c r="B1108" s="27" t="str">
        <v>Precious Afolabi</v>
      </c>
      <c r="C1108" s="27" t="str">
        <v>Cloudlogic Plc</v>
      </c>
      <c r="D1108" s="27" t="str">
        <v>Qualified</v>
      </c>
      <c r="E1108" s="27" t="str">
        <v>Tola Adeniyi</v>
      </c>
      <c r="F1108" s="27" t="str">
        <v>tope.ogundimu@hotmail.com</v>
      </c>
      <c r="G1108" s="27" t="str">
        <v>Valid</v>
      </c>
      <c r="H1108" s="27" t="str">
        <v>0301775019</v>
      </c>
      <c r="I1108" s="27" t="str">
        <v>Valid</v>
      </c>
      <c r="J1108" s="27" t="str">
        <v>Complete</v>
      </c>
      <c r="K1108" s="27" t="str">
        <v>Yes</v>
      </c>
      <c r="L1108" s="27">
        <v>75</v>
      </c>
      <c r="M1108" s="27" t="str">
        <v>Potential Duplicate</v>
      </c>
    </row>
    <row r="1109" spans="1:13" x14ac:dyDescent="0.25">
      <c r="A1109" s="27" t="str">
        <v>CUST-01392</v>
      </c>
      <c r="B1109" s="27" t="str">
        <v>Thandiwe Onyeka</v>
      </c>
      <c r="C1109" s="27" t="str">
        <v>Novagroup Ltd</v>
      </c>
      <c r="D1109" s="27" t="str">
        <v>Lead</v>
      </c>
      <c r="E1109" s="27" t="str">
        <v>Grace Mensah</v>
      </c>
      <c r="F1109" s="27" t="str">
        <v>thandiweonyeka@yahoo.com</v>
      </c>
      <c r="G1109" s="27" t="str">
        <v>Valid</v>
      </c>
      <c r="H1109" s="27" t="str">
        <v>+234268494147</v>
      </c>
      <c r="I1109" s="27" t="str">
        <v>Valid</v>
      </c>
      <c r="J1109" s="27" t="str">
        <v>Complete</v>
      </c>
      <c r="K1109" s="27" t="str">
        <v>Yes</v>
      </c>
      <c r="L1109" s="27">
        <v>75</v>
      </c>
      <c r="M1109" s="27" t="str">
        <v>Potential Duplicate</v>
      </c>
    </row>
    <row r="1110" spans="1:13" x14ac:dyDescent="0.25">
      <c r="A1110" s="27" t="str">
        <v>CUST-00787</v>
      </c>
      <c r="B1110" s="27" t="str">
        <v>Bello Patel</v>
      </c>
      <c r="C1110" s="27" t="str">
        <v>Leadpay</v>
      </c>
      <c r="D1110" s="27" t="str">
        <v>Qualified</v>
      </c>
      <c r="E1110" s="27" t="str">
        <v>Sandra Eze</v>
      </c>
      <c r="F1110" s="27" t="str">
        <v>bellopatel@gmail.com</v>
      </c>
      <c r="G1110" s="27" t="str">
        <v>Valid</v>
      </c>
      <c r="H1110" s="27" t="str">
        <v>+234-102-736632</v>
      </c>
      <c r="I1110" s="27" t="str">
        <v>Valid</v>
      </c>
      <c r="J1110" s="27" t="str">
        <v>Complete</v>
      </c>
      <c r="K1110" s="27" t="str">
        <v>Yes</v>
      </c>
      <c r="L1110" s="27">
        <v>75</v>
      </c>
      <c r="M1110" s="27" t="str">
        <v>Potential Duplicate</v>
      </c>
    </row>
    <row r="1111" spans="1:13" x14ac:dyDescent="0.25">
      <c r="A1111" s="27" t="str">
        <v>CUST-00123</v>
      </c>
      <c r="B1111" s="27" t="str">
        <v>Hannah Johnson</v>
      </c>
      <c r="C1111" s="27" t="str">
        <v>Cowrywise</v>
      </c>
      <c r="D1111" s="27" t="str">
        <v>Prospect</v>
      </c>
      <c r="E1111" s="27" t="str">
        <v>Brian Otieno</v>
      </c>
      <c r="F1111" s="27" t="str">
        <v>hannah_johnson@cowrywise.co</v>
      </c>
      <c r="G1111" s="27" t="str">
        <v>Valid</v>
      </c>
      <c r="H1111" s="27" t="str">
        <v>+1-079-624809</v>
      </c>
      <c r="I1111" s="27" t="str">
        <v>Valid</v>
      </c>
      <c r="J1111" s="27" t="str">
        <v>Complete</v>
      </c>
      <c r="K1111" s="27" t="str">
        <v>Yes</v>
      </c>
      <c r="L1111" s="27">
        <v>75</v>
      </c>
      <c r="M1111" s="27" t="str">
        <v>Potential Duplicate</v>
      </c>
    </row>
    <row r="1112" spans="1:13" x14ac:dyDescent="0.25">
      <c r="A1112" s="27" t="str">
        <v>CUST-00547</v>
      </c>
      <c r="B1112" s="27" t="str">
        <v>Tariq Hassan</v>
      </c>
      <c r="C1112" s="27" t="str">
        <v>Zenventures Gmbh</v>
      </c>
      <c r="D1112" s="27" t="str">
        <v>Inactive</v>
      </c>
      <c r="E1112" s="27" t="str">
        <v>Grace Mensah</v>
      </c>
      <c r="F1112" s="27" t="str">
        <v>tariq_hassan@yahoo.com</v>
      </c>
      <c r="G1112" s="27" t="str">
        <v>Valid</v>
      </c>
      <c r="H1112" s="27" t="str">
        <v>0385906739</v>
      </c>
      <c r="I1112" s="27" t="str">
        <v>Valid</v>
      </c>
      <c r="J1112" s="27" t="str">
        <v>Complete</v>
      </c>
      <c r="K1112" s="27" t="str">
        <v>Yes</v>
      </c>
      <c r="L1112" s="27">
        <v>75</v>
      </c>
      <c r="M1112" s="27" t="str">
        <v>Potential Duplicate</v>
      </c>
    </row>
    <row r="1113" spans="1:13" x14ac:dyDescent="0.25">
      <c r="A1113" s="27" t="str">
        <v>CUST-01444</v>
      </c>
      <c r="B1113" s="27" t="str">
        <v>Olivia Taylor</v>
      </c>
      <c r="C1113" s="27" t="str">
        <v>Andela</v>
      </c>
      <c r="D1113" s="27" t="str">
        <v>Prospect</v>
      </c>
      <c r="E1113" s="27" t="str">
        <v>Tola Adeniyi</v>
      </c>
      <c r="F1113" s="27" t="str">
        <v>oliviataylor@hotmail.com</v>
      </c>
      <c r="G1113" s="27" t="str">
        <v>Valid</v>
      </c>
      <c r="H1113" s="27" t="str">
        <v>+234589320108</v>
      </c>
      <c r="I1113" s="27" t="str">
        <v>Valid</v>
      </c>
      <c r="J1113" s="27" t="str">
        <v>Complete</v>
      </c>
      <c r="K1113" s="27" t="str">
        <v>Yes</v>
      </c>
      <c r="L1113" s="27">
        <v>75</v>
      </c>
      <c r="M1113" s="27" t="str">
        <v>Potential Duplicate</v>
      </c>
    </row>
    <row r="1114" spans="1:13" x14ac:dyDescent="0.25">
      <c r="A1114" s="27" t="str">
        <v>CUST-03260</v>
      </c>
      <c r="B1114" s="27" t="str">
        <v>Tosin Otieno</v>
      </c>
      <c r="C1114" s="27" t="str">
        <v>Twiga Foods</v>
      </c>
      <c r="D1114" s="27" t="str">
        <v>Churned</v>
      </c>
      <c r="E1114" s="27" t="str">
        <v>Kemi Balogun</v>
      </c>
      <c r="F1114" s="27" t="str">
        <v>tosinotieno@outlook.com</v>
      </c>
      <c r="G1114" s="27" t="str">
        <v>Valid</v>
      </c>
      <c r="H1114" s="27" t="str">
        <v>+971-184-706634</v>
      </c>
      <c r="I1114" s="27" t="str">
        <v>Valid</v>
      </c>
      <c r="J1114" s="27" t="str">
        <v>Complete</v>
      </c>
      <c r="K1114" s="27" t="str">
        <v>Yes</v>
      </c>
      <c r="L1114" s="27">
        <v>75</v>
      </c>
      <c r="M1114" s="27" t="str">
        <v>Potential Duplicate</v>
      </c>
    </row>
    <row r="1115" spans="1:13" x14ac:dyDescent="0.25">
      <c r="A1115" s="27" t="str">
        <v>CUST-02760</v>
      </c>
      <c r="B1115" s="27" t="str">
        <v>Matthew Hassan</v>
      </c>
      <c r="C1115" s="27" t="str">
        <v>Wave</v>
      </c>
      <c r="D1115" s="27" t="str">
        <v>Qualified</v>
      </c>
      <c r="E1115" s="27" t="str">
        <v>Grace Mensah</v>
      </c>
      <c r="F1115" s="27" t="str">
        <v>matthewhassan@outlook.com</v>
      </c>
      <c r="G1115" s="27" t="str">
        <v>Valid</v>
      </c>
      <c r="H1115" s="27" t="str">
        <v>+353 220 434 364</v>
      </c>
      <c r="I1115" s="27" t="str">
        <v>Valid</v>
      </c>
      <c r="J1115" s="27" t="str">
        <v>Complete</v>
      </c>
      <c r="K1115" s="27" t="str">
        <v>Yes</v>
      </c>
      <c r="L1115" s="27">
        <v>75</v>
      </c>
      <c r="M1115" s="27" t="str">
        <v>Potential Duplicate</v>
      </c>
    </row>
    <row r="1116" spans="1:13" x14ac:dyDescent="0.25">
      <c r="A1116" s="27" t="str">
        <v>CUST-01481</v>
      </c>
      <c r="B1116" s="27" t="str">
        <v>Chidinma Okorie</v>
      </c>
      <c r="C1116" s="27" t="str">
        <v>Vaultsystems Llc</v>
      </c>
      <c r="D1116" s="27" t="str">
        <v>Customer</v>
      </c>
      <c r="E1116" s="27" t="str">
        <v>Grace Mensah</v>
      </c>
      <c r="F1116" s="27" t="str">
        <v>chidinma.okorie@vaultsystemsll.co</v>
      </c>
      <c r="G1116" s="27" t="str">
        <v>Valid</v>
      </c>
      <c r="H1116" s="27" t="str">
        <v>+49-324-061869</v>
      </c>
      <c r="I1116" s="27" t="str">
        <v>Valid</v>
      </c>
      <c r="J1116" s="27" t="str">
        <v>Complete</v>
      </c>
      <c r="K1116" s="27" t="str">
        <v>Yes</v>
      </c>
      <c r="L1116" s="27">
        <v>75</v>
      </c>
      <c r="M1116" s="27" t="str">
        <v>Potential Duplicate</v>
      </c>
    </row>
    <row r="1117" spans="1:13" x14ac:dyDescent="0.25">
      <c r="A1117" s="27" t="str">
        <v>CUST-01350</v>
      </c>
      <c r="B1117" s="27" t="str">
        <v>Chizoba Van Der Merwe</v>
      </c>
      <c r="C1117" s="27" t="str">
        <v>Piggyvest</v>
      </c>
      <c r="D1117" s="27" t="str">
        <v>Inactive</v>
      </c>
      <c r="E1117" s="27" t="str">
        <v>Victor Okeke</v>
      </c>
      <c r="F1117" s="27" t="str">
        <v>chizoba_vandermerwe@hotmail.com</v>
      </c>
      <c r="G1117" s="27" t="str">
        <v>Valid</v>
      </c>
      <c r="H1117" s="27" t="str">
        <v>+971896812666</v>
      </c>
      <c r="I1117" s="27" t="str">
        <v>Valid</v>
      </c>
      <c r="J1117" s="27" t="str">
        <v>Complete</v>
      </c>
      <c r="K1117" s="27" t="str">
        <v>Yes</v>
      </c>
      <c r="L1117" s="27">
        <v>75</v>
      </c>
      <c r="M1117" s="27" t="str">
        <v>Potential Duplicate</v>
      </c>
    </row>
    <row r="1118" spans="1:13" x14ac:dyDescent="0.25">
      <c r="A1118" s="27" t="str">
        <v>CUST-03546</v>
      </c>
      <c r="B1118" s="27" t="str">
        <v>Adebayo Eze</v>
      </c>
      <c r="C1118" s="27" t="str">
        <v>Leadnetworks Ltd</v>
      </c>
      <c r="D1118" s="27" t="str">
        <v>Opportunity</v>
      </c>
      <c r="E1118" s="27" t="str">
        <v>Tola Adeniyi</v>
      </c>
      <c r="F1118" s="27" t="str">
        <v>joy.akinola@yahoo.com</v>
      </c>
      <c r="G1118" s="27" t="str">
        <v>Valid</v>
      </c>
      <c r="H1118" s="27" t="str">
        <v>+353 696 756 015</v>
      </c>
      <c r="I1118" s="27" t="str">
        <v>Valid</v>
      </c>
      <c r="J1118" s="27" t="str">
        <v>Complete</v>
      </c>
      <c r="K1118" s="27" t="str">
        <v>Yes</v>
      </c>
      <c r="L1118" s="27">
        <v>75</v>
      </c>
      <c r="M1118" s="27" t="str">
        <v>Potential Duplicate</v>
      </c>
    </row>
    <row r="1119" spans="1:13" x14ac:dyDescent="0.25">
      <c r="A1119" s="27" t="str">
        <v>CUST-01786</v>
      </c>
      <c r="B1119" s="27" t="str">
        <v>Jessica Williams</v>
      </c>
      <c r="C1119" s="27" t="str">
        <v>Cloudcapital Plc</v>
      </c>
      <c r="D1119" s="27" t="str">
        <v>Lead</v>
      </c>
      <c r="E1119" s="27" t="str">
        <v>James Carter</v>
      </c>
      <c r="F1119" s="27" t="str">
        <v>jessicawilliams@hotmail.com</v>
      </c>
      <c r="G1119" s="27" t="str">
        <v>Valid</v>
      </c>
      <c r="H1119" s="27" t="str">
        <v>+234 068 135 636</v>
      </c>
      <c r="I1119" s="27" t="str">
        <v>Valid</v>
      </c>
      <c r="J1119" s="27" t="str">
        <v>Complete</v>
      </c>
      <c r="K1119" s="27" t="str">
        <v>Yes</v>
      </c>
      <c r="L1119" s="27">
        <v>75</v>
      </c>
      <c r="M1119" s="27" t="str">
        <v>Potential Duplicate</v>
      </c>
    </row>
    <row r="1120" spans="1:13" x14ac:dyDescent="0.25">
      <c r="A1120" s="27" t="str">
        <v>CUST-00200</v>
      </c>
      <c r="B1120" s="27" t="str">
        <v>Kemi Okonkwo</v>
      </c>
      <c r="C1120" s="27" t="str">
        <v>Leadanalytics Llc</v>
      </c>
      <c r="D1120" s="27" t="str">
        <v>Inactive</v>
      </c>
      <c r="E1120" s="27" t="str">
        <v>Grace Mensah</v>
      </c>
      <c r="F1120" s="27" t="str">
        <v>kemi.okonkwo@hotmail.com</v>
      </c>
      <c r="G1120" s="27" t="str">
        <v>Valid</v>
      </c>
      <c r="H1120" s="27" t="str">
        <v>+234230241026</v>
      </c>
      <c r="I1120" s="27" t="str">
        <v>Valid</v>
      </c>
      <c r="J1120" s="27" t="str">
        <v>Complete</v>
      </c>
      <c r="K1120" s="27" t="str">
        <v>Yes</v>
      </c>
      <c r="L1120" s="27">
        <v>75</v>
      </c>
      <c r="M1120" s="27" t="str">
        <v>Potential Duplicate</v>
      </c>
    </row>
    <row r="1121" spans="1:13" x14ac:dyDescent="0.25">
      <c r="A1121" s="27" t="str">
        <v>CUST-01527</v>
      </c>
      <c r="B1121" s="27" t="str">
        <v>Samuel Ugwu</v>
      </c>
      <c r="C1121" s="27" t="str">
        <v>Flour Mills Of Nigeria</v>
      </c>
      <c r="D1121" s="27" t="str">
        <v>Prospect</v>
      </c>
      <c r="E1121" s="27" t="str">
        <v>Brian Otieno</v>
      </c>
      <c r="F1121" s="27" t="str">
        <v>david_musa@moniepoint.ng</v>
      </c>
      <c r="G1121" s="27" t="str">
        <v>Valid</v>
      </c>
      <c r="H1121" s="27" t="str">
        <v>+44-229-453196</v>
      </c>
      <c r="I1121" s="27" t="str">
        <v>Valid</v>
      </c>
      <c r="J1121" s="27" t="str">
        <v>Complete</v>
      </c>
      <c r="K1121" s="27" t="str">
        <v>Yes</v>
      </c>
      <c r="L1121" s="27">
        <v>75</v>
      </c>
      <c r="M1121" s="27" t="str">
        <v>Potential Duplicate</v>
      </c>
    </row>
    <row r="1122" spans="1:13" x14ac:dyDescent="0.25">
      <c r="A1122" s="27" t="str">
        <v>CUST-00121</v>
      </c>
      <c r="B1122" s="27" t="str">
        <v>Grace Smith</v>
      </c>
      <c r="C1122" s="27" t="str">
        <v>Orbitanalytics Plc</v>
      </c>
      <c r="D1122" s="27" t="str">
        <v>Inactive</v>
      </c>
      <c r="E1122" s="27" t="str">
        <v>Grace Mensah</v>
      </c>
      <c r="F1122" s="27" t="str">
        <v>grace.smith@orbitanalytics.co</v>
      </c>
      <c r="G1122" s="27" t="str">
        <v>Valid</v>
      </c>
      <c r="H1122" s="27" t="str">
        <v>0220317310</v>
      </c>
      <c r="I1122" s="27" t="str">
        <v>Valid</v>
      </c>
      <c r="J1122" s="27" t="str">
        <v>Complete</v>
      </c>
      <c r="K1122" s="27" t="str">
        <v>Yes</v>
      </c>
      <c r="L1122" s="27">
        <v>75</v>
      </c>
      <c r="M1122" s="27" t="str">
        <v>Potential Duplicate</v>
      </c>
    </row>
    <row r="1123" spans="1:13" x14ac:dyDescent="0.25">
      <c r="A1123" s="27" t="str">
        <v>CUST-03404</v>
      </c>
      <c r="B1123" s="27" t="str">
        <v>Ifeanyi Onyeka</v>
      </c>
      <c r="C1123" s="27" t="str">
        <v>Flour Mills Of Nigeria</v>
      </c>
      <c r="D1123" s="27" t="str">
        <v>Opportunity</v>
      </c>
      <c r="E1123" s="27" t="str">
        <v>Brian Otieno</v>
      </c>
      <c r="F1123" s="27" t="str">
        <v>ifeanyi.onyeka@gmail.com</v>
      </c>
      <c r="G1123" s="27" t="str">
        <v>Valid</v>
      </c>
      <c r="H1123" s="27" t="str">
        <v>+234550399524</v>
      </c>
      <c r="I1123" s="27" t="str">
        <v>Valid</v>
      </c>
      <c r="J1123" s="27" t="str">
        <v>Complete</v>
      </c>
      <c r="K1123" s="27" t="str">
        <v>Yes</v>
      </c>
      <c r="L1123" s="27">
        <v>75</v>
      </c>
      <c r="M1123" s="27" t="str">
        <v>Potential Duplicate</v>
      </c>
    </row>
    <row r="1124" spans="1:13" x14ac:dyDescent="0.25">
      <c r="A1124" s="27" t="str">
        <v>CUST-05034</v>
      </c>
      <c r="B1124" s="27" t="str">
        <v>Thandiwe Lawal</v>
      </c>
      <c r="C1124" s="27" t="str">
        <v>Brightventures Ltd</v>
      </c>
      <c r="D1124" s="27" t="str">
        <v>Inactive</v>
      </c>
      <c r="E1124" s="27" t="str">
        <v>Sandra Eze</v>
      </c>
      <c r="F1124" s="27" t="str">
        <v>thandiwe.lawal@brightventures.africa</v>
      </c>
      <c r="G1124" s="27" t="str">
        <v>Valid</v>
      </c>
      <c r="H1124" s="27" t="str">
        <v>+44-757-526779</v>
      </c>
      <c r="I1124" s="27" t="str">
        <v>Valid</v>
      </c>
      <c r="J1124" s="27" t="str">
        <v>Complete</v>
      </c>
      <c r="K1124" s="27" t="str">
        <v>Yes</v>
      </c>
      <c r="L1124" s="27">
        <v>75</v>
      </c>
      <c r="M1124" s="27" t="str">
        <v>Potential Duplicate</v>
      </c>
    </row>
    <row r="1125" spans="1:13" x14ac:dyDescent="0.25">
      <c r="A1125" s="27" t="str">
        <v>CUST-00321</v>
      </c>
      <c r="B1125" s="27" t="str">
        <v>Precious Kelly</v>
      </c>
      <c r="C1125" s="27" t="str">
        <v>Vaultdigital Llc</v>
      </c>
      <c r="D1125" s="27" t="str">
        <v>Lead</v>
      </c>
      <c r="E1125" s="27" t="str">
        <v>James Carter</v>
      </c>
      <c r="F1125" s="27" t="str">
        <v>precious.kelly@outlook.com</v>
      </c>
      <c r="G1125" s="27" t="str">
        <v>Valid</v>
      </c>
      <c r="H1125" s="27" t="str">
        <v>+44 295 778 591</v>
      </c>
      <c r="I1125" s="27" t="str">
        <v>Valid</v>
      </c>
      <c r="J1125" s="27" t="str">
        <v>Complete</v>
      </c>
      <c r="K1125" s="27" t="str">
        <v>Yes</v>
      </c>
      <c r="L1125" s="27">
        <v>75</v>
      </c>
      <c r="M1125" s="27" t="str">
        <v>Potential Duplicate</v>
      </c>
    </row>
    <row r="1126" spans="1:13" x14ac:dyDescent="0.25">
      <c r="A1126" s="27" t="str">
        <v>CUST-01429</v>
      </c>
      <c r="B1126" s="27" t="str">
        <v>Chinwe Anyanwu</v>
      </c>
      <c r="C1126" s="27" t="str">
        <v>Wave</v>
      </c>
      <c r="D1126" s="27" t="str">
        <v>Opportunity</v>
      </c>
      <c r="E1126" s="27" t="str">
        <v>Brian Otieno</v>
      </c>
      <c r="F1126" s="27" t="str">
        <v>chinweanyanwu@wave.io</v>
      </c>
      <c r="G1126" s="27" t="str">
        <v>Valid</v>
      </c>
      <c r="H1126" s="27" t="str">
        <v>+1 906 774 210</v>
      </c>
      <c r="I1126" s="27" t="str">
        <v>Valid</v>
      </c>
      <c r="J1126" s="27" t="str">
        <v>Complete</v>
      </c>
      <c r="K1126" s="27" t="str">
        <v>Yes</v>
      </c>
      <c r="L1126" s="27">
        <v>75</v>
      </c>
      <c r="M1126" s="27" t="str">
        <v>Potential Duplicate</v>
      </c>
    </row>
    <row r="1127" spans="1:13" x14ac:dyDescent="0.25">
      <c r="A1127" s="27" t="str">
        <v>CUST-05019</v>
      </c>
      <c r="B1127" s="27" t="str">
        <v>Chinwe Bello</v>
      </c>
      <c r="C1127" s="27" t="str">
        <v>Hivenetworks</v>
      </c>
      <c r="D1127" s="27" t="str">
        <v>Prospect</v>
      </c>
      <c r="E1127" s="27" t="str">
        <v>Victor Okeke</v>
      </c>
      <c r="F1127" s="27" t="str">
        <v>chinwebello@hotmail.com</v>
      </c>
      <c r="G1127" s="27" t="str">
        <v>Valid</v>
      </c>
      <c r="H1127" s="27" t="str">
        <v>+44-548-882135</v>
      </c>
      <c r="I1127" s="27" t="str">
        <v>Valid</v>
      </c>
      <c r="J1127" s="27" t="str">
        <v>Complete</v>
      </c>
      <c r="K1127" s="27" t="str">
        <v>Yes</v>
      </c>
      <c r="L1127" s="27">
        <v>75</v>
      </c>
      <c r="M1127" s="27" t="str">
        <v>Potential Duplicate</v>
      </c>
    </row>
    <row r="1128" spans="1:13" x14ac:dyDescent="0.25">
      <c r="A1128" s="27" t="str">
        <v>CUST-03758</v>
      </c>
      <c r="B1128" s="27" t="str">
        <v>Sola Traore</v>
      </c>
      <c r="C1128" s="27" t="str">
        <v>Mtn Group</v>
      </c>
      <c r="D1128" s="27" t="str">
        <v>Inactive</v>
      </c>
      <c r="E1128" s="27" t="str">
        <v>Sandra Eze</v>
      </c>
      <c r="F1128" s="27" t="str">
        <v>sola_traore@gmail.com</v>
      </c>
      <c r="G1128" s="27" t="str">
        <v>Valid</v>
      </c>
      <c r="H1128" s="27" t="str">
        <v>+234 097 058 022</v>
      </c>
      <c r="I1128" s="27" t="str">
        <v>Valid</v>
      </c>
      <c r="J1128" s="27" t="str">
        <v>Complete</v>
      </c>
      <c r="K1128" s="27" t="str">
        <v>Yes</v>
      </c>
      <c r="L1128" s="27">
        <v>75</v>
      </c>
      <c r="M1128" s="27" t="str">
        <v>Potential Duplicate</v>
      </c>
    </row>
    <row r="1129" spans="1:13" x14ac:dyDescent="0.25">
      <c r="A1129" s="27" t="str">
        <v>CUST-01156</v>
      </c>
      <c r="B1129" s="27" t="str">
        <v>Mwangi Otieno</v>
      </c>
      <c r="C1129" s="27" t="str">
        <v>Brightpay Plc</v>
      </c>
      <c r="D1129" s="27" t="str">
        <v>Lead</v>
      </c>
      <c r="E1129" s="27" t="str">
        <v>Aisha Mohammed</v>
      </c>
      <c r="F1129" s="27" t="str">
        <v>mwangiotieno@brightpayplc.ng</v>
      </c>
      <c r="G1129" s="27" t="str">
        <v>Valid</v>
      </c>
      <c r="H1129" s="27" t="str">
        <v>+234595796337</v>
      </c>
      <c r="I1129" s="27" t="str">
        <v>Valid</v>
      </c>
      <c r="J1129" s="27" t="str">
        <v>Complete</v>
      </c>
      <c r="K1129" s="27" t="str">
        <v>Yes</v>
      </c>
      <c r="L1129" s="27">
        <v>75</v>
      </c>
      <c r="M1129" s="27" t="str">
        <v>Potential Duplicate</v>
      </c>
    </row>
    <row r="1130" spans="1:13" x14ac:dyDescent="0.25">
      <c r="A1130" s="27" t="str">
        <v>CUST-00083</v>
      </c>
      <c r="B1130" s="27" t="str">
        <v>Matthew Bello</v>
      </c>
      <c r="C1130" s="27" t="str">
        <v>Mpesa Solutions</v>
      </c>
      <c r="D1130" s="27" t="str">
        <v>Inactive</v>
      </c>
      <c r="E1130" s="27" t="str">
        <v>Brian Otieno</v>
      </c>
      <c r="F1130" s="27" t="str">
        <v>matthewbello@yahoo.com</v>
      </c>
      <c r="G1130" s="27" t="str">
        <v>Valid</v>
      </c>
      <c r="H1130" s="27" t="str">
        <v>0685487099</v>
      </c>
      <c r="I1130" s="27" t="str">
        <v>Valid</v>
      </c>
      <c r="J1130" s="27" t="str">
        <v>Complete</v>
      </c>
      <c r="K1130" s="27" t="str">
        <v>Yes</v>
      </c>
      <c r="L1130" s="27">
        <v>75</v>
      </c>
      <c r="M1130" s="27" t="str">
        <v>Potential Duplicate</v>
      </c>
    </row>
    <row r="1131" spans="1:13" x14ac:dyDescent="0.25">
      <c r="A1131" s="27" t="str">
        <v>CUST-03738</v>
      </c>
      <c r="B1131" s="27" t="str">
        <v>Laura Jones</v>
      </c>
      <c r="C1131" s="27" t="str">
        <v>Payworks Ltd</v>
      </c>
      <c r="D1131" s="27" t="str">
        <v>Lead</v>
      </c>
      <c r="E1131" s="27" t="str">
        <v>Sandra Eze</v>
      </c>
      <c r="F1131" s="27" t="str">
        <v>laurajones@hotmail.com</v>
      </c>
      <c r="G1131" s="27" t="str">
        <v>Valid</v>
      </c>
      <c r="H1131" s="27" t="str">
        <v>+234 015 827 854</v>
      </c>
      <c r="I1131" s="27" t="str">
        <v>Valid</v>
      </c>
      <c r="J1131" s="27" t="str">
        <v>Complete</v>
      </c>
      <c r="K1131" s="27" t="str">
        <v>Yes</v>
      </c>
      <c r="L1131" s="27">
        <v>75</v>
      </c>
      <c r="M1131" s="27" t="str">
        <v>Potential Duplicate</v>
      </c>
    </row>
    <row r="1132" spans="1:13" x14ac:dyDescent="0.25">
      <c r="A1132" s="27" t="str">
        <v>CUST-01409</v>
      </c>
      <c r="B1132" s="27" t="str">
        <v>Adaeze Abubakar</v>
      </c>
      <c r="C1132" s="27" t="str">
        <v>Andela</v>
      </c>
      <c r="D1132" s="27" t="str">
        <v>Prospect</v>
      </c>
      <c r="E1132" s="27" t="str">
        <v>Brian Otieno</v>
      </c>
      <c r="F1132" s="27" t="str">
        <v>adaezeabubakar@outlook.com</v>
      </c>
      <c r="G1132" s="27" t="str">
        <v>Valid</v>
      </c>
      <c r="H1132" s="27" t="str">
        <v>+353 036 145 440</v>
      </c>
      <c r="I1132" s="27" t="str">
        <v>Valid</v>
      </c>
      <c r="J1132" s="27" t="str">
        <v>Complete</v>
      </c>
      <c r="K1132" s="27" t="str">
        <v>Yes</v>
      </c>
      <c r="L1132" s="27">
        <v>75</v>
      </c>
      <c r="M1132" s="27" t="str">
        <v>Potential Duplicate</v>
      </c>
    </row>
    <row r="1133" spans="1:13" x14ac:dyDescent="0.25">
      <c r="A1133" s="27" t="str">
        <v>CUST-01815</v>
      </c>
      <c r="B1133" s="27" t="str">
        <v>Ngozi Taylor</v>
      </c>
      <c r="C1133" s="27" t="str">
        <v>Pulsecommerce Inc</v>
      </c>
      <c r="D1133" s="27" t="str">
        <v>Prospect</v>
      </c>
      <c r="E1133" s="27" t="str">
        <v>Brian Otieno</v>
      </c>
      <c r="F1133" s="27" t="str">
        <v>gbenga.kamau@outlook.com</v>
      </c>
      <c r="G1133" s="27" t="str">
        <v>Valid</v>
      </c>
      <c r="H1133" s="27" t="str">
        <v>0956785876</v>
      </c>
      <c r="I1133" s="27" t="str">
        <v>Valid</v>
      </c>
      <c r="J1133" s="27" t="str">
        <v>Complete</v>
      </c>
      <c r="K1133" s="27" t="str">
        <v>Yes</v>
      </c>
      <c r="L1133" s="27">
        <v>75</v>
      </c>
      <c r="M1133" s="27" t="str">
        <v>Potential Duplicate</v>
      </c>
    </row>
    <row r="1134" spans="1:13" x14ac:dyDescent="0.25">
      <c r="A1134" s="27" t="str">
        <v>CUST-03707</v>
      </c>
      <c r="B1134" s="27" t="str">
        <v>Emily Johnson</v>
      </c>
      <c r="C1134" s="27" t="str">
        <v>Wave</v>
      </c>
      <c r="D1134" s="27" t="str">
        <v>Churned</v>
      </c>
      <c r="E1134" s="27" t="str">
        <v>Daniel Olatunji</v>
      </c>
      <c r="F1134" s="27" t="str">
        <v>emilyjohnson@yahoo.com</v>
      </c>
      <c r="G1134" s="27" t="str">
        <v>Valid</v>
      </c>
      <c r="H1134" s="27" t="str">
        <v>+44281252009</v>
      </c>
      <c r="I1134" s="27" t="str">
        <v>Valid</v>
      </c>
      <c r="J1134" s="27" t="str">
        <v>Complete</v>
      </c>
      <c r="K1134" s="27" t="str">
        <v>Yes</v>
      </c>
      <c r="L1134" s="27">
        <v>75</v>
      </c>
      <c r="M1134" s="27" t="str">
        <v>Potential Duplicate</v>
      </c>
    </row>
    <row r="1135" spans="1:13" x14ac:dyDescent="0.25">
      <c r="A1135" s="27" t="str">
        <v>CUST-02676</v>
      </c>
      <c r="B1135" s="27" t="str">
        <v>Chizoba Orji</v>
      </c>
      <c r="C1135" s="27" t="str">
        <v>Cowrywise</v>
      </c>
      <c r="D1135" s="27" t="str">
        <v>Lead</v>
      </c>
      <c r="E1135" s="27" t="str">
        <v>Victor Okeke</v>
      </c>
      <c r="F1135" s="27" t="str">
        <v>chizoba_orji@hotmail.com</v>
      </c>
      <c r="G1135" s="27" t="str">
        <v>Valid</v>
      </c>
      <c r="H1135" s="27" t="str">
        <v>+44021614370</v>
      </c>
      <c r="I1135" s="27" t="str">
        <v>Valid</v>
      </c>
      <c r="J1135" s="27" t="str">
        <v>Complete</v>
      </c>
      <c r="K1135" s="27" t="str">
        <v>Yes</v>
      </c>
      <c r="L1135" s="27">
        <v>75</v>
      </c>
      <c r="M1135" s="27" t="str">
        <v>Potential Duplicate</v>
      </c>
    </row>
    <row r="1136" spans="1:13" x14ac:dyDescent="0.25">
      <c r="A1136" s="27" t="str">
        <v>CUST-00238</v>
      </c>
      <c r="B1136" s="27" t="str">
        <v>Oluwaseun O'Brien</v>
      </c>
      <c r="C1136" s="27" t="str">
        <v>Paysoft</v>
      </c>
      <c r="D1136" s="27" t="str">
        <v>Lead</v>
      </c>
      <c r="E1136" s="27" t="str">
        <v>Michael Bello</v>
      </c>
      <c r="F1136" s="27" t="str">
        <v>gbenga.williams@yahoo.com</v>
      </c>
      <c r="G1136" s="27" t="str">
        <v>Valid</v>
      </c>
      <c r="H1136" s="27" t="str">
        <v>0213109622</v>
      </c>
      <c r="I1136" s="27" t="str">
        <v>Valid</v>
      </c>
      <c r="J1136" s="27" t="str">
        <v>Complete</v>
      </c>
      <c r="K1136" s="27" t="str">
        <v>Yes</v>
      </c>
      <c r="L1136" s="27">
        <v>75</v>
      </c>
      <c r="M1136" s="27" t="str">
        <v>Potential Duplicate</v>
      </c>
    </row>
    <row r="1137" spans="1:13" x14ac:dyDescent="0.25">
      <c r="A1137" s="27" t="str">
        <v>CUST-01597</v>
      </c>
      <c r="B1137" s="27" t="str">
        <v>Zainab Salami</v>
      </c>
      <c r="C1137" s="27" t="str">
        <v>Flutterwave</v>
      </c>
      <c r="D1137" s="27" t="str">
        <v>Prospect</v>
      </c>
      <c r="E1137" s="27" t="str">
        <v>Aisha Mohammed</v>
      </c>
      <c r="F1137" s="27" t="str">
        <v>zainab_salami@outlook.com</v>
      </c>
      <c r="G1137" s="27" t="str">
        <v>Valid</v>
      </c>
      <c r="H1137" s="27" t="str">
        <v>+254 724 491 764</v>
      </c>
      <c r="I1137" s="27" t="str">
        <v>Valid</v>
      </c>
      <c r="J1137" s="27" t="str">
        <v>Complete</v>
      </c>
      <c r="K1137" s="27" t="str">
        <v>Yes</v>
      </c>
      <c r="L1137" s="27">
        <v>75</v>
      </c>
      <c r="M1137" s="27" t="str">
        <v>Potential Duplicate</v>
      </c>
    </row>
    <row r="1138" spans="1:13" x14ac:dyDescent="0.25">
      <c r="A1138" s="27" t="str">
        <v>CUST-02444</v>
      </c>
      <c r="B1138" s="27" t="str">
        <v>Tariq Nwosu</v>
      </c>
      <c r="C1138" s="27" t="str">
        <v>Gridsoft</v>
      </c>
      <c r="D1138" s="27" t="str">
        <v>Churned</v>
      </c>
      <c r="E1138" s="27" t="str">
        <v>Aisha Mohammed</v>
      </c>
      <c r="F1138" s="27" t="str">
        <v>tariq_nwosu@outlook.com</v>
      </c>
      <c r="G1138" s="27" t="str">
        <v>Valid</v>
      </c>
      <c r="H1138" s="27" t="str">
        <v>+234484132697</v>
      </c>
      <c r="I1138" s="27" t="str">
        <v>Valid</v>
      </c>
      <c r="J1138" s="27" t="str">
        <v>Complete</v>
      </c>
      <c r="K1138" s="27" t="str">
        <v>Yes</v>
      </c>
      <c r="L1138" s="27">
        <v>75</v>
      </c>
      <c r="M1138" s="27" t="str">
        <v>Potential Duplicate</v>
      </c>
    </row>
    <row r="1139" spans="1:13" x14ac:dyDescent="0.25">
      <c r="A1139" s="27" t="str">
        <v>CUST-05117</v>
      </c>
      <c r="B1139" s="27" t="str">
        <v>Andrew Makinde</v>
      </c>
      <c r="C1139" s="27" t="str">
        <v>Pulselogic</v>
      </c>
      <c r="D1139" s="27" t="str">
        <v>Opportunity</v>
      </c>
      <c r="E1139" s="27" t="str">
        <v>Brian Otieno</v>
      </c>
      <c r="F1139" s="27" t="str">
        <v>andrew_makinde@yahoo.com</v>
      </c>
      <c r="G1139" s="27" t="str">
        <v>Valid</v>
      </c>
      <c r="H1139" s="27" t="str">
        <v>+1 147 344 509</v>
      </c>
      <c r="I1139" s="27" t="str">
        <v>Valid</v>
      </c>
      <c r="J1139" s="27" t="str">
        <v>Complete</v>
      </c>
      <c r="K1139" s="27" t="str">
        <v>Yes</v>
      </c>
      <c r="L1139" s="27">
        <v>75</v>
      </c>
      <c r="M1139" s="27" t="str">
        <v>Potential Duplicate</v>
      </c>
    </row>
    <row r="1140" spans="1:13" x14ac:dyDescent="0.25">
      <c r="A1140" s="27" t="str">
        <v>CUST-03708</v>
      </c>
      <c r="B1140" s="27" t="str">
        <v>Brian Musa</v>
      </c>
      <c r="C1140" s="27" t="str">
        <v>Swiftsoft Inc</v>
      </c>
      <c r="D1140" s="27" t="str">
        <v>Customer</v>
      </c>
      <c r="E1140" s="27" t="str">
        <v>Victor Okeke</v>
      </c>
      <c r="F1140" s="27" t="str">
        <v>brianmusa@hotmail.com</v>
      </c>
      <c r="G1140" s="27" t="str">
        <v>Valid</v>
      </c>
      <c r="H1140" s="27" t="str">
        <v>0614430177</v>
      </c>
      <c r="I1140" s="27" t="str">
        <v>Valid</v>
      </c>
      <c r="J1140" s="27" t="str">
        <v>Complete</v>
      </c>
      <c r="K1140" s="27" t="str">
        <v>Yes</v>
      </c>
      <c r="L1140" s="27">
        <v>75</v>
      </c>
      <c r="M1140" s="27" t="str">
        <v>Potential Duplicate</v>
      </c>
    </row>
    <row r="1141" spans="1:13" x14ac:dyDescent="0.25">
      <c r="A1141" s="27" t="str">
        <v>CUST-00178</v>
      </c>
      <c r="B1141" s="27" t="str">
        <v>Uche Okorie</v>
      </c>
      <c r="C1141" s="27" t="str">
        <v>Coreai Plc</v>
      </c>
      <c r="D1141" s="27" t="str">
        <v>Opportunity</v>
      </c>
      <c r="E1141" s="27" t="str">
        <v>Kemi Balogun</v>
      </c>
      <c r="F1141" s="27" t="str">
        <v>ucheokorie@coreaiplc.co</v>
      </c>
      <c r="G1141" s="27" t="str">
        <v>Valid</v>
      </c>
      <c r="H1141" s="27" t="str">
        <v>+44-926-137150</v>
      </c>
      <c r="I1141" s="27" t="str">
        <v>Valid</v>
      </c>
      <c r="J1141" s="27" t="str">
        <v>Complete</v>
      </c>
      <c r="K1141" s="27" t="str">
        <v>Yes</v>
      </c>
      <c r="L1141" s="27">
        <v>75</v>
      </c>
      <c r="M1141" s="27" t="str">
        <v>Potential Duplicate</v>
      </c>
    </row>
    <row r="1142" spans="1:13" x14ac:dyDescent="0.25">
      <c r="A1142" s="27" t="str">
        <v>CUST-01410</v>
      </c>
      <c r="B1142" s="27" t="str">
        <v>Abdullahi Asante</v>
      </c>
      <c r="C1142" s="27" t="str">
        <v>Carbon</v>
      </c>
      <c r="D1142" s="27" t="str">
        <v>Customer</v>
      </c>
      <c r="E1142" s="27" t="str">
        <v>Sandra Eze</v>
      </c>
      <c r="F1142" s="27" t="str">
        <v>abdullahi.asante@hotmail.com</v>
      </c>
      <c r="G1142" s="27" t="str">
        <v>Valid</v>
      </c>
      <c r="H1142" s="27" t="str">
        <v>+49-805-846070</v>
      </c>
      <c r="I1142" s="27" t="str">
        <v>Valid</v>
      </c>
      <c r="J1142" s="27" t="str">
        <v>Complete</v>
      </c>
      <c r="K1142" s="27" t="str">
        <v>Yes</v>
      </c>
      <c r="L1142" s="27">
        <v>75</v>
      </c>
      <c r="M1142" s="27" t="str">
        <v>Potential Duplicate</v>
      </c>
    </row>
    <row r="1143" spans="1:13" x14ac:dyDescent="0.25">
      <c r="A1143" s="27" t="str">
        <v>CUST-01104</v>
      </c>
      <c r="B1143" s="27" t="str">
        <v>Adebayo Kelly</v>
      </c>
      <c r="C1143" s="27" t="str">
        <v>Interswitch</v>
      </c>
      <c r="D1143" s="27" t="str">
        <v>Opportunity</v>
      </c>
      <c r="E1143" s="27" t="str">
        <v>Aisha Mohammed</v>
      </c>
      <c r="F1143" s="27" t="str">
        <v>adebayo_kelly@gmail.com</v>
      </c>
      <c r="G1143" s="27" t="str">
        <v>Valid</v>
      </c>
      <c r="H1143" s="27" t="str">
        <v>+44-445-278610</v>
      </c>
      <c r="I1143" s="27" t="str">
        <v>Valid</v>
      </c>
      <c r="J1143" s="27" t="str">
        <v>Complete</v>
      </c>
      <c r="K1143" s="27" t="str">
        <v>Yes</v>
      </c>
      <c r="L1143" s="27">
        <v>75</v>
      </c>
      <c r="M1143" s="27" t="str">
        <v>Potential Duplicate</v>
      </c>
    </row>
    <row r="1144" spans="1:13" x14ac:dyDescent="0.25">
      <c r="A1144" s="27" t="str">
        <v>CUST-04502</v>
      </c>
      <c r="B1144" s="27" t="str">
        <v>Faith Taylor</v>
      </c>
      <c r="C1144" s="27" t="str">
        <v>Leadanalytics Ltd</v>
      </c>
      <c r="D1144" s="27" t="str">
        <v>Opportunity</v>
      </c>
      <c r="E1144" s="27" t="str">
        <v>Michael Bello</v>
      </c>
      <c r="F1144" s="27" t="str">
        <v>faithtaylor@outlook.com</v>
      </c>
      <c r="G1144" s="27" t="str">
        <v>Valid</v>
      </c>
      <c r="H1144" s="27" t="str">
        <v>0856153157</v>
      </c>
      <c r="I1144" s="27" t="str">
        <v>Valid</v>
      </c>
      <c r="J1144" s="27" t="str">
        <v>Complete</v>
      </c>
      <c r="K1144" s="27" t="str">
        <v>Yes</v>
      </c>
      <c r="L1144" s="27">
        <v>75</v>
      </c>
      <c r="M1144" s="27" t="str">
        <v>Potential Duplicate</v>
      </c>
    </row>
    <row r="1145" spans="1:13" x14ac:dyDescent="0.25">
      <c r="A1145" s="27" t="str">
        <v>CUST-02162</v>
      </c>
      <c r="B1145" s="27" t="str">
        <v>Hauwa Naidoo</v>
      </c>
      <c r="C1145" s="27" t="str">
        <v>Lumentech</v>
      </c>
      <c r="D1145" s="27" t="str">
        <v>Qualified</v>
      </c>
      <c r="E1145" s="27" t="str">
        <v>Daniel Olatunji</v>
      </c>
      <c r="F1145" s="27" t="str">
        <v>hauwa_naidoo@lumentech.io</v>
      </c>
      <c r="G1145" s="27" t="str">
        <v>Valid</v>
      </c>
      <c r="H1145" s="27" t="str">
        <v>+234 113 631 776</v>
      </c>
      <c r="I1145" s="27" t="str">
        <v>Valid</v>
      </c>
      <c r="J1145" s="27" t="str">
        <v>Complete</v>
      </c>
      <c r="K1145" s="27" t="str">
        <v>Yes</v>
      </c>
      <c r="L1145" s="27">
        <v>75</v>
      </c>
      <c r="M1145" s="27" t="str">
        <v>Potential Duplicate</v>
      </c>
    </row>
    <row r="1146" spans="1:13" x14ac:dyDescent="0.25">
      <c r="A1146" s="27" t="str">
        <v>CUST-03963</v>
      </c>
      <c r="B1146" s="27" t="str">
        <v>Sarah Bello</v>
      </c>
      <c r="C1146" s="27" t="str">
        <v>Cellulant</v>
      </c>
      <c r="D1146" s="27" t="str">
        <v>Prospect</v>
      </c>
      <c r="E1146" s="27" t="str">
        <v>Victor Okeke</v>
      </c>
      <c r="F1146" s="27" t="str">
        <v>sarah.bello@outlook.com</v>
      </c>
      <c r="G1146" s="27" t="str">
        <v>Valid</v>
      </c>
      <c r="H1146" s="27" t="str">
        <v>0186012104</v>
      </c>
      <c r="I1146" s="27" t="str">
        <v>Valid</v>
      </c>
      <c r="J1146" s="27" t="str">
        <v>Complete</v>
      </c>
      <c r="K1146" s="27" t="str">
        <v>Yes</v>
      </c>
      <c r="L1146" s="27">
        <v>75</v>
      </c>
      <c r="M1146" s="27" t="str">
        <v>Potential Duplicate</v>
      </c>
    </row>
    <row r="1147" spans="1:13" x14ac:dyDescent="0.25">
      <c r="A1147" s="27" t="str">
        <v>CUST-01771</v>
      </c>
      <c r="B1147" s="27" t="str">
        <v>Wanjala Kelly</v>
      </c>
      <c r="C1147" s="27" t="str">
        <v>Bua Foods</v>
      </c>
      <c r="D1147" s="27" t="str">
        <v>Lead</v>
      </c>
      <c r="E1147" s="27" t="str">
        <v>Michael Bello</v>
      </c>
      <c r="F1147" s="27" t="str">
        <v>emily.adeleke@gmail.com</v>
      </c>
      <c r="G1147" s="27" t="str">
        <v>Valid</v>
      </c>
      <c r="H1147" s="27" t="str">
        <v>+254867716418</v>
      </c>
      <c r="I1147" s="27" t="str">
        <v>Valid</v>
      </c>
      <c r="J1147" s="27" t="str">
        <v>Complete</v>
      </c>
      <c r="K1147" s="27" t="str">
        <v>Yes</v>
      </c>
      <c r="L1147" s="27">
        <v>75</v>
      </c>
      <c r="M1147" s="27" t="str">
        <v>Potential Duplicate</v>
      </c>
    </row>
    <row r="1148" spans="1:13" x14ac:dyDescent="0.25">
      <c r="A1148" s="27" t="str">
        <v>CUST-04581</v>
      </c>
      <c r="B1148" s="27" t="str">
        <v>Emeka Kamau</v>
      </c>
      <c r="C1148" s="27" t="str">
        <v>Orbithub Plc</v>
      </c>
      <c r="D1148" s="27" t="str">
        <v>Prospect</v>
      </c>
      <c r="E1148" s="27" t="str">
        <v>Sandra Eze</v>
      </c>
      <c r="F1148" s="27" t="str">
        <v>emeka.kamau@orbithubplc.com</v>
      </c>
      <c r="G1148" s="27" t="str">
        <v>Valid</v>
      </c>
      <c r="H1148" s="27" t="str">
        <v>+234-175-989622</v>
      </c>
      <c r="I1148" s="27" t="str">
        <v>Valid</v>
      </c>
      <c r="J1148" s="27" t="str">
        <v>Complete</v>
      </c>
      <c r="K1148" s="27" t="str">
        <v>Yes</v>
      </c>
      <c r="L1148" s="27">
        <v>75</v>
      </c>
      <c r="M1148" s="27" t="str">
        <v>Potential Duplicate</v>
      </c>
    </row>
    <row r="1149" spans="1:13" x14ac:dyDescent="0.25">
      <c r="A1149" s="27" t="str">
        <v>CUST-04182</v>
      </c>
      <c r="B1149" s="27" t="str">
        <v>Liam Adeleke</v>
      </c>
      <c r="C1149" s="27" t="str">
        <v>Coresoft Inc</v>
      </c>
      <c r="D1149" s="27" t="str">
        <v>Prospect</v>
      </c>
      <c r="E1149" s="27" t="str">
        <v>Daniel Olatunji</v>
      </c>
      <c r="F1149" s="27" t="str">
        <v>liam.adeleke@hotmail.com</v>
      </c>
      <c r="G1149" s="27" t="str">
        <v>Valid</v>
      </c>
      <c r="H1149" s="27" t="str">
        <v>0518134410</v>
      </c>
      <c r="I1149" s="27" t="str">
        <v>Valid</v>
      </c>
      <c r="J1149" s="27" t="str">
        <v>Complete</v>
      </c>
      <c r="K1149" s="27" t="str">
        <v>Yes</v>
      </c>
      <c r="L1149" s="27">
        <v>75</v>
      </c>
      <c r="M1149" s="27" t="str">
        <v>Potential Duplicate</v>
      </c>
    </row>
    <row r="1150" spans="1:13" x14ac:dyDescent="0.25">
      <c r="A1150" s="27" t="str">
        <v>CUST-01963</v>
      </c>
      <c r="B1150" s="27" t="str">
        <v>Chinwe Bello</v>
      </c>
      <c r="C1150" s="27" t="str">
        <v>Hivenetworks</v>
      </c>
      <c r="D1150" s="27" t="str">
        <v>Prospect</v>
      </c>
      <c r="E1150" s="27" t="str">
        <v>Victor Okeke</v>
      </c>
      <c r="F1150" s="27" t="str">
        <v>chinwebello@hotmail.com</v>
      </c>
      <c r="G1150" s="27" t="str">
        <v>Valid</v>
      </c>
      <c r="H1150" s="27" t="str">
        <v>+44-007-828160</v>
      </c>
      <c r="I1150" s="27" t="str">
        <v>Valid</v>
      </c>
      <c r="J1150" s="27" t="str">
        <v>Complete</v>
      </c>
      <c r="K1150" s="27" t="str">
        <v>Yes</v>
      </c>
      <c r="L1150" s="27">
        <v>75</v>
      </c>
      <c r="M1150" s="27" t="str">
        <v>Potential Duplicate</v>
      </c>
    </row>
    <row r="1151" spans="1:13" x14ac:dyDescent="0.25">
      <c r="A1151" s="27" t="str">
        <v>CUST-02326</v>
      </c>
      <c r="B1151" s="27" t="str">
        <v>Ngozi Williams</v>
      </c>
      <c r="C1151" s="27" t="str">
        <v>Echolabs</v>
      </c>
      <c r="D1151" s="27" t="str">
        <v>Inactive</v>
      </c>
      <c r="E1151" s="27" t="str">
        <v>Daniel Olatunji</v>
      </c>
      <c r="F1151" s="27" t="str">
        <v>ngozi_williams@yahoo.com</v>
      </c>
      <c r="G1151" s="27" t="str">
        <v>Valid</v>
      </c>
      <c r="H1151" s="27" t="str">
        <v>0177052028</v>
      </c>
      <c r="I1151" s="27" t="str">
        <v>Valid</v>
      </c>
      <c r="J1151" s="27" t="str">
        <v>Complete</v>
      </c>
      <c r="K1151" s="27" t="str">
        <v>Yes</v>
      </c>
      <c r="L1151" s="27">
        <v>75</v>
      </c>
      <c r="M1151" s="27" t="str">
        <v>Potential Duplicate</v>
      </c>
    </row>
    <row r="1152" spans="1:13" x14ac:dyDescent="0.25">
      <c r="A1152" s="27" t="str">
        <v>CUST-05116</v>
      </c>
      <c r="B1152" s="27" t="str">
        <v>Emeka Salami</v>
      </c>
      <c r="C1152" s="27" t="str">
        <v>Corelogistics Llc</v>
      </c>
      <c r="D1152" s="27" t="str">
        <v>Prospect</v>
      </c>
      <c r="E1152" s="27" t="str">
        <v>Daniel Olatunji</v>
      </c>
      <c r="F1152" s="27" t="str">
        <v>emeka_salami@outlook.com</v>
      </c>
      <c r="G1152" s="27" t="str">
        <v>Valid</v>
      </c>
      <c r="H1152" s="27" t="str">
        <v>+234-008-176121</v>
      </c>
      <c r="I1152" s="27" t="str">
        <v>Valid</v>
      </c>
      <c r="J1152" s="27" t="str">
        <v>Complete</v>
      </c>
      <c r="K1152" s="27" t="str">
        <v>Yes</v>
      </c>
      <c r="L1152" s="27">
        <v>75</v>
      </c>
      <c r="M1152" s="27" t="str">
        <v>Potential Duplicate</v>
      </c>
    </row>
    <row r="1153" spans="1:13" x14ac:dyDescent="0.25">
      <c r="A1153" s="27" t="str">
        <v>CUST-02585</v>
      </c>
      <c r="B1153" s="27" t="str">
        <v>Fatima Williams</v>
      </c>
      <c r="C1153" s="27" t="str">
        <v>Jumia</v>
      </c>
      <c r="D1153" s="27" t="str">
        <v>Prospect</v>
      </c>
      <c r="E1153" s="27" t="str">
        <v>Brian Otieno</v>
      </c>
      <c r="F1153" s="27" t="str">
        <v>fatima.williams@outlook.com</v>
      </c>
      <c r="G1153" s="27" t="str">
        <v>Valid</v>
      </c>
      <c r="H1153" s="27" t="str">
        <v>0808504235</v>
      </c>
      <c r="I1153" s="27" t="str">
        <v>Valid</v>
      </c>
      <c r="J1153" s="27" t="str">
        <v>Complete</v>
      </c>
      <c r="K1153" s="27" t="str">
        <v>Yes</v>
      </c>
      <c r="L1153" s="27">
        <v>75</v>
      </c>
      <c r="M1153" s="27" t="str">
        <v>Potential Duplicate</v>
      </c>
    </row>
    <row r="1154" spans="1:13" x14ac:dyDescent="0.25">
      <c r="A1154" s="27" t="str">
        <v>CUST-04110</v>
      </c>
      <c r="B1154" s="27" t="str">
        <v>Bashir Ogundimu</v>
      </c>
      <c r="C1154" s="27" t="str">
        <v>Apexlogic Plc</v>
      </c>
      <c r="D1154" s="27" t="str">
        <v>Lead</v>
      </c>
      <c r="E1154" s="27" t="str">
        <v>Brian Otieno</v>
      </c>
      <c r="F1154" s="27" t="str">
        <v>bashir.ogundimu@outlook.com</v>
      </c>
      <c r="G1154" s="27" t="str">
        <v>Valid</v>
      </c>
      <c r="H1154" s="27" t="str">
        <v>+971195044253</v>
      </c>
      <c r="I1154" s="27" t="str">
        <v>Valid</v>
      </c>
      <c r="J1154" s="27" t="str">
        <v>Complete</v>
      </c>
      <c r="K1154" s="27" t="str">
        <v>Yes</v>
      </c>
      <c r="L1154" s="27">
        <v>75</v>
      </c>
      <c r="M1154" s="27" t="str">
        <v>Potential Duplicate</v>
      </c>
    </row>
    <row r="1155" spans="1:13" x14ac:dyDescent="0.25">
      <c r="A1155" s="27" t="str">
        <v>CUST-04023</v>
      </c>
      <c r="B1155" s="27" t="str">
        <v>Yusuf Taylor</v>
      </c>
      <c r="C1155" s="27" t="str">
        <v>Apexsolutions Plc</v>
      </c>
      <c r="D1155" s="27" t="str">
        <v>Prospect</v>
      </c>
      <c r="E1155" s="27" t="str">
        <v>Grace Mensah</v>
      </c>
      <c r="F1155" s="27" t="str">
        <v>yusuf_taylor@outlook.com</v>
      </c>
      <c r="G1155" s="27" t="str">
        <v>Valid</v>
      </c>
      <c r="H1155" s="27" t="str">
        <v>+234319687289</v>
      </c>
      <c r="I1155" s="27" t="str">
        <v>Valid</v>
      </c>
      <c r="J1155" s="27" t="str">
        <v>Complete</v>
      </c>
      <c r="K1155" s="27" t="str">
        <v>Yes</v>
      </c>
      <c r="L1155" s="27">
        <v>75</v>
      </c>
      <c r="M1155" s="27" t="str">
        <v>Potential Duplicate</v>
      </c>
    </row>
    <row r="1156" spans="1:13" x14ac:dyDescent="0.25">
      <c r="A1156" s="27" t="str">
        <v>CUST-02422</v>
      </c>
      <c r="B1156" s="27" t="str">
        <v>Fatuma Ugwu</v>
      </c>
      <c r="C1156" s="27" t="str">
        <v>Novafinance Ltd</v>
      </c>
      <c r="D1156" s="27" t="str">
        <v>Qualified</v>
      </c>
      <c r="E1156" s="27" t="str">
        <v>James Carter</v>
      </c>
      <c r="F1156" s="27" t="str">
        <v>fatuma.ugwu@yahoo.com</v>
      </c>
      <c r="G1156" s="27" t="str">
        <v>Valid</v>
      </c>
      <c r="H1156" s="27" t="str">
        <v>+49-046-741307</v>
      </c>
      <c r="I1156" s="27" t="str">
        <v>Valid</v>
      </c>
      <c r="J1156" s="27" t="str">
        <v>Complete</v>
      </c>
      <c r="K1156" s="27" t="str">
        <v>Yes</v>
      </c>
      <c r="L1156" s="27">
        <v>75</v>
      </c>
      <c r="M1156" s="27" t="str">
        <v>Potential Duplicate</v>
      </c>
    </row>
    <row r="1157" spans="1:13" x14ac:dyDescent="0.25">
      <c r="A1157" s="27" t="str">
        <v>CUST-04898</v>
      </c>
      <c r="B1157" s="27" t="str">
        <v>Matthew Hassan</v>
      </c>
      <c r="C1157" s="27" t="str">
        <v>Flour Mills Of Nigeria</v>
      </c>
      <c r="D1157" s="27" t="str">
        <v>Lead</v>
      </c>
      <c r="E1157" s="27" t="str">
        <v>Aisha Mohammed</v>
      </c>
      <c r="F1157" s="27" t="str">
        <v>matthewhassan@outlook.com</v>
      </c>
      <c r="G1157" s="27" t="str">
        <v>Valid</v>
      </c>
      <c r="H1157" s="27" t="str">
        <v>+234621886354</v>
      </c>
      <c r="I1157" s="27" t="str">
        <v>Valid</v>
      </c>
      <c r="J1157" s="27" t="str">
        <v>Complete</v>
      </c>
      <c r="K1157" s="27" t="str">
        <v>Yes</v>
      </c>
      <c r="L1157" s="27">
        <v>75</v>
      </c>
      <c r="M1157" s="27" t="str">
        <v>Potential Duplicate</v>
      </c>
    </row>
    <row r="1158" spans="1:13" x14ac:dyDescent="0.25">
      <c r="A1158" s="27" t="str">
        <v>CUST-03195</v>
      </c>
      <c r="B1158" s="27" t="str">
        <v>Hauwa Idris</v>
      </c>
      <c r="C1158" s="27" t="str">
        <v>Carbon</v>
      </c>
      <c r="D1158" s="27" t="str">
        <v>Prospect</v>
      </c>
      <c r="E1158" s="27" t="str">
        <v>Michael Bello</v>
      </c>
      <c r="F1158" s="27" t="str">
        <v>tosin_evans@outlook.com</v>
      </c>
      <c r="G1158" s="27" t="str">
        <v>Valid</v>
      </c>
      <c r="H1158" s="27" t="str">
        <v>+31-280-910572</v>
      </c>
      <c r="I1158" s="27" t="str">
        <v>Valid</v>
      </c>
      <c r="J1158" s="27" t="str">
        <v>Complete</v>
      </c>
      <c r="K1158" s="27" t="str">
        <v>Yes</v>
      </c>
      <c r="L1158" s="27">
        <v>75</v>
      </c>
      <c r="M1158" s="27" t="str">
        <v>Potential Duplicate</v>
      </c>
    </row>
    <row r="1159" spans="1:13" x14ac:dyDescent="0.25">
      <c r="A1159" s="27" t="str">
        <v>CUST-05016</v>
      </c>
      <c r="B1159" s="27" t="str">
        <v>Femke Musa</v>
      </c>
      <c r="C1159" s="27" t="str">
        <v>Chipper Cash</v>
      </c>
      <c r="D1159" s="27" t="str">
        <v>Inactive</v>
      </c>
      <c r="E1159" s="27" t="str">
        <v>Aisha Mohammed</v>
      </c>
      <c r="F1159" s="27" t="str">
        <v>femke.musa@outlook.com</v>
      </c>
      <c r="G1159" s="27" t="str">
        <v>Valid</v>
      </c>
      <c r="H1159" s="27" t="str">
        <v>+44-661-907644</v>
      </c>
      <c r="I1159" s="27" t="str">
        <v>Valid</v>
      </c>
      <c r="J1159" s="27" t="str">
        <v>Complete</v>
      </c>
      <c r="K1159" s="27" t="str">
        <v>Yes</v>
      </c>
      <c r="L1159" s="27">
        <v>75</v>
      </c>
      <c r="M1159" s="27" t="str">
        <v>Potential Duplicate</v>
      </c>
    </row>
    <row r="1160" spans="1:13" x14ac:dyDescent="0.25">
      <c r="A1160" s="27" t="str">
        <v>CUST-00122</v>
      </c>
      <c r="B1160" s="27" t="str">
        <v>Chidi Dlamini</v>
      </c>
      <c r="C1160" s="27" t="str">
        <v>Paystack</v>
      </c>
      <c r="D1160" s="27" t="str">
        <v>Inactive</v>
      </c>
      <c r="E1160" s="27" t="str">
        <v>James Carter</v>
      </c>
      <c r="F1160" s="27" t="str">
        <v>chididlamini@gmail.com</v>
      </c>
      <c r="G1160" s="27" t="str">
        <v>Valid</v>
      </c>
      <c r="H1160" s="27" t="str">
        <v>0392886195</v>
      </c>
      <c r="I1160" s="27" t="str">
        <v>Valid</v>
      </c>
      <c r="J1160" s="27" t="str">
        <v>Complete</v>
      </c>
      <c r="K1160" s="27" t="str">
        <v>Yes</v>
      </c>
      <c r="L1160" s="27">
        <v>75</v>
      </c>
      <c r="M1160" s="27" t="str">
        <v>Potential Duplicate</v>
      </c>
    </row>
    <row r="1161" spans="1:13" x14ac:dyDescent="0.25">
      <c r="A1161" s="27" t="str">
        <v>CUST-03590</v>
      </c>
      <c r="B1161" s="27" t="str">
        <v>Thandiwe Okorie</v>
      </c>
      <c r="C1161" s="27" t="str">
        <v>Brightsoft</v>
      </c>
      <c r="D1161" s="27" t="str">
        <v>Prospect</v>
      </c>
      <c r="E1161" s="27" t="str">
        <v>Grace Mensah</v>
      </c>
      <c r="F1161" s="27" t="str">
        <v>thandiwe.okorie@hotmail.com</v>
      </c>
      <c r="G1161" s="27" t="str">
        <v>Valid</v>
      </c>
      <c r="H1161" s="27" t="str">
        <v>0391269081</v>
      </c>
      <c r="I1161" s="27" t="str">
        <v>Valid</v>
      </c>
      <c r="J1161" s="27" t="str">
        <v>Complete</v>
      </c>
      <c r="K1161" s="27" t="str">
        <v>Yes</v>
      </c>
      <c r="L1161" s="27">
        <v>75</v>
      </c>
      <c r="M1161" s="27" t="str">
        <v>Potential Duplicate</v>
      </c>
    </row>
    <row r="1162" spans="1:13" x14ac:dyDescent="0.25">
      <c r="A1162" s="27" t="str">
        <v>CUST-00763</v>
      </c>
      <c r="B1162" s="27" t="str">
        <v>Ikechukwu Aliyu</v>
      </c>
      <c r="C1162" s="27" t="str">
        <v>Cowrywise</v>
      </c>
      <c r="D1162" s="27" t="str">
        <v>Customer</v>
      </c>
      <c r="E1162" s="27" t="str">
        <v>Aisha Mohammed</v>
      </c>
      <c r="F1162" s="27" t="str">
        <v>tariqorji@heliohealth.ng</v>
      </c>
      <c r="G1162" s="27" t="str">
        <v>Valid</v>
      </c>
      <c r="H1162" s="27" t="str">
        <v>0398013871</v>
      </c>
      <c r="I1162" s="27" t="str">
        <v>Valid</v>
      </c>
      <c r="J1162" s="27" t="str">
        <v>Complete</v>
      </c>
      <c r="K1162" s="27" t="str">
        <v>Yes</v>
      </c>
      <c r="L1162" s="27">
        <v>75</v>
      </c>
      <c r="M1162" s="27" t="str">
        <v>Potential Duplicate</v>
      </c>
    </row>
    <row r="1163" spans="1:13" x14ac:dyDescent="0.25">
      <c r="A1163" s="27" t="str">
        <v>CUST-00591</v>
      </c>
      <c r="B1163" s="27" t="str">
        <v>Nneka Salami</v>
      </c>
      <c r="C1163" s="27" t="str">
        <v>Datapay Gmbh</v>
      </c>
      <c r="D1163" s="27" t="str">
        <v>Qualified</v>
      </c>
      <c r="E1163" s="27" t="str">
        <v>Not Assigned</v>
      </c>
      <c r="F1163" s="27" t="str">
        <v>nneka.salami@datapaygmbh.co</v>
      </c>
      <c r="G1163" s="27" t="str">
        <v>Valid</v>
      </c>
      <c r="H1163" s="27" t="str">
        <v>+27497887953</v>
      </c>
      <c r="I1163" s="27" t="str">
        <v>Valid</v>
      </c>
      <c r="J1163" s="27" t="str">
        <v>Complete</v>
      </c>
      <c r="K1163" s="27" t="str">
        <v>Yes</v>
      </c>
      <c r="L1163" s="27">
        <v>75</v>
      </c>
      <c r="M1163" s="27" t="str">
        <v>Potential Duplicate</v>
      </c>
    </row>
    <row r="1164" spans="1:13" x14ac:dyDescent="0.25">
      <c r="A1164" s="27" t="str">
        <v>CUST-03187</v>
      </c>
      <c r="B1164" s="27" t="str">
        <v>Nneka Afolabi</v>
      </c>
      <c r="C1164" s="27" t="str">
        <v>Echosoft</v>
      </c>
      <c r="D1164" s="27" t="str">
        <v>Lead</v>
      </c>
      <c r="E1164" s="27" t="str">
        <v>Kemi Balogun</v>
      </c>
      <c r="F1164" s="27" t="str">
        <v>nneka_afolabi@outlook.com</v>
      </c>
      <c r="G1164" s="27" t="str">
        <v>Valid</v>
      </c>
      <c r="H1164" s="27" t="str">
        <v>+27 362 130 557</v>
      </c>
      <c r="I1164" s="27" t="str">
        <v>Valid</v>
      </c>
      <c r="J1164" s="27" t="str">
        <v>Complete</v>
      </c>
      <c r="K1164" s="27" t="str">
        <v>Yes</v>
      </c>
      <c r="L1164" s="27">
        <v>75</v>
      </c>
      <c r="M1164" s="27" t="str">
        <v>Potential Duplicate</v>
      </c>
    </row>
    <row r="1165" spans="1:13" x14ac:dyDescent="0.25">
      <c r="A1165" s="27" t="str">
        <v>CUST-05126</v>
      </c>
      <c r="B1165" s="27" t="str">
        <v>Ikechukwu Naidoo</v>
      </c>
      <c r="C1165" s="27" t="str">
        <v>Brighthub</v>
      </c>
      <c r="D1165" s="27" t="str">
        <v>Churned</v>
      </c>
      <c r="E1165" s="27" t="str">
        <v>Michael Bello</v>
      </c>
      <c r="F1165" s="27" t="str">
        <v>ikechukwu.naidoo@gmail.com</v>
      </c>
      <c r="G1165" s="27" t="str">
        <v>Valid</v>
      </c>
      <c r="H1165" s="27" t="str">
        <v>+44663605028</v>
      </c>
      <c r="I1165" s="27" t="str">
        <v>Valid</v>
      </c>
      <c r="J1165" s="27" t="str">
        <v>Complete</v>
      </c>
      <c r="K1165" s="27" t="str">
        <v>Yes</v>
      </c>
      <c r="L1165" s="27">
        <v>75</v>
      </c>
      <c r="M1165" s="27" t="str">
        <v>Potential Duplicate</v>
      </c>
    </row>
    <row r="1166" spans="1:13" x14ac:dyDescent="0.25">
      <c r="A1166" s="27" t="str">
        <v>CUST-02471</v>
      </c>
      <c r="B1166" s="27" t="str">
        <v>Aliyu Johnson</v>
      </c>
      <c r="C1166" s="27" t="str">
        <v>Hivepay Llc</v>
      </c>
      <c r="D1166" s="27" t="str">
        <v>Opportunity</v>
      </c>
      <c r="E1166" s="27" t="str">
        <v>Daniel Olatunji</v>
      </c>
      <c r="F1166" s="27" t="str">
        <v>aliyujohnson@yahoo.com</v>
      </c>
      <c r="G1166" s="27" t="str">
        <v>Valid</v>
      </c>
      <c r="H1166" s="27" t="str">
        <v>0429277823</v>
      </c>
      <c r="I1166" s="27" t="str">
        <v>Valid</v>
      </c>
      <c r="J1166" s="27" t="str">
        <v>Complete</v>
      </c>
      <c r="K1166" s="27" t="str">
        <v>Yes</v>
      </c>
      <c r="L1166" s="27">
        <v>75</v>
      </c>
      <c r="M1166" s="27" t="str">
        <v>Potential Duplicate</v>
      </c>
    </row>
    <row r="1167" spans="1:13" x14ac:dyDescent="0.25">
      <c r="A1167" s="27" t="str">
        <v>CUST-00930</v>
      </c>
      <c r="B1167" s="27" t="str">
        <v>Tope Okorie</v>
      </c>
      <c r="C1167" s="27" t="str">
        <v>Heliosystems Plc</v>
      </c>
      <c r="D1167" s="27" t="str">
        <v>Qualified</v>
      </c>
      <c r="E1167" s="27" t="str">
        <v>Aisha Mohammed</v>
      </c>
      <c r="F1167" s="27" t="str">
        <v>topeokorie@yahoo.com</v>
      </c>
      <c r="G1167" s="27" t="str">
        <v>Valid</v>
      </c>
      <c r="H1167" s="27" t="str">
        <v>+971-009-580401</v>
      </c>
      <c r="I1167" s="27" t="str">
        <v>Valid</v>
      </c>
      <c r="J1167" s="27" t="str">
        <v>Complete</v>
      </c>
      <c r="K1167" s="27" t="str">
        <v>Yes</v>
      </c>
      <c r="L1167" s="27">
        <v>75</v>
      </c>
      <c r="M1167" s="27" t="str">
        <v>Potential Duplicate</v>
      </c>
    </row>
    <row r="1168" spans="1:13" x14ac:dyDescent="0.25">
      <c r="A1168" s="27" t="str">
        <v>CUST-04459</v>
      </c>
      <c r="B1168" s="27" t="str">
        <v>Kevin Davies</v>
      </c>
      <c r="C1168" s="27" t="str">
        <v>Carbon</v>
      </c>
      <c r="D1168" s="27" t="str">
        <v>Churned</v>
      </c>
      <c r="E1168" s="27" t="str">
        <v>Brian Otieno</v>
      </c>
      <c r="F1168" s="27" t="str">
        <v>kevin_davies@hotmail.com</v>
      </c>
      <c r="G1168" s="27" t="str">
        <v>Valid</v>
      </c>
      <c r="H1168" s="27" t="str">
        <v>+234 123 630 619</v>
      </c>
      <c r="I1168" s="27" t="str">
        <v>Valid</v>
      </c>
      <c r="J1168" s="27" t="str">
        <v>Complete</v>
      </c>
      <c r="K1168" s="27" t="str">
        <v>Yes</v>
      </c>
      <c r="L1168" s="27">
        <v>75</v>
      </c>
      <c r="M1168" s="27" t="str">
        <v>Potential Duplicate</v>
      </c>
    </row>
    <row r="1169" spans="1:13" x14ac:dyDescent="0.25">
      <c r="A1169" s="27" t="str">
        <v>CUST-04732</v>
      </c>
      <c r="B1169" s="27" t="str">
        <v>Dele Abubakar</v>
      </c>
      <c r="C1169" s="27" t="str">
        <v>Datapay Llc</v>
      </c>
      <c r="D1169" s="27" t="str">
        <v>Lead</v>
      </c>
      <c r="E1169" s="27" t="str">
        <v>James Carter</v>
      </c>
      <c r="F1169" s="27" t="str">
        <v>dele_abubakar@outlook.com</v>
      </c>
      <c r="G1169" s="27" t="str">
        <v>Valid</v>
      </c>
      <c r="H1169" s="27" t="str">
        <v>+353 288 514 129</v>
      </c>
      <c r="I1169" s="27" t="str">
        <v>Valid</v>
      </c>
      <c r="J1169" s="27" t="str">
        <v>Complete</v>
      </c>
      <c r="K1169" s="27" t="str">
        <v>Yes</v>
      </c>
      <c r="L1169" s="27">
        <v>75</v>
      </c>
      <c r="M1169" s="27" t="str">
        <v>Potential Duplicate</v>
      </c>
    </row>
    <row r="1170" spans="1:13" x14ac:dyDescent="0.25">
      <c r="A1170" s="27" t="str">
        <v>CUST-04121</v>
      </c>
      <c r="B1170" s="27" t="str">
        <v>Joy Akinola</v>
      </c>
      <c r="C1170" s="27" t="str">
        <v>Primeai Ltd</v>
      </c>
      <c r="D1170" s="27" t="str">
        <v>Churned</v>
      </c>
      <c r="E1170" s="27" t="str">
        <v>Not Assigned</v>
      </c>
      <c r="F1170" s="27" t="str">
        <v>joy.akinola@yahoo.com</v>
      </c>
      <c r="G1170" s="27" t="str">
        <v>Valid</v>
      </c>
      <c r="H1170" s="27" t="str">
        <v>0439849174</v>
      </c>
      <c r="I1170" s="27" t="str">
        <v>Valid</v>
      </c>
      <c r="J1170" s="27" t="str">
        <v>Complete</v>
      </c>
      <c r="K1170" s="27" t="str">
        <v>Yes</v>
      </c>
      <c r="L1170" s="27">
        <v>75</v>
      </c>
      <c r="M1170" s="27" t="str">
        <v>Potential Duplicate</v>
      </c>
    </row>
    <row r="1171" spans="1:13" x14ac:dyDescent="0.25">
      <c r="A1171" s="27" t="str">
        <v>CUST-02834</v>
      </c>
      <c r="B1171" s="27" t="str">
        <v>Mercy Okorie</v>
      </c>
      <c r="C1171" s="27" t="str">
        <v>Dangote Industries</v>
      </c>
      <c r="D1171" s="27" t="str">
        <v>Lead</v>
      </c>
      <c r="E1171" s="27" t="str">
        <v>Tola Adeniyi</v>
      </c>
      <c r="F1171" s="27" t="str">
        <v>mercyokorie@outlook.com</v>
      </c>
      <c r="G1171" s="27" t="str">
        <v>Valid</v>
      </c>
      <c r="H1171" s="27" t="str">
        <v>0254662999</v>
      </c>
      <c r="I1171" s="27" t="str">
        <v>Valid</v>
      </c>
      <c r="J1171" s="27" t="str">
        <v>Complete</v>
      </c>
      <c r="K1171" s="27" t="str">
        <v>Yes</v>
      </c>
      <c r="L1171" s="27">
        <v>75</v>
      </c>
      <c r="M1171" s="27" t="str">
        <v>Potential Duplicate</v>
      </c>
    </row>
    <row r="1172" spans="1:13" x14ac:dyDescent="0.25">
      <c r="A1172" s="27" t="str">
        <v>CUST-03968</v>
      </c>
      <c r="B1172" s="27" t="str">
        <v>Fatuma Oladipo</v>
      </c>
      <c r="C1172" s="27" t="str">
        <v>Paytech Plc</v>
      </c>
      <c r="D1172" s="27" t="str">
        <v>Prospect</v>
      </c>
      <c r="E1172" s="27" t="str">
        <v>Michael Bello</v>
      </c>
      <c r="F1172" s="27" t="str">
        <v>chidi_traore@fluxdigital.com</v>
      </c>
      <c r="G1172" s="27" t="str">
        <v>Valid</v>
      </c>
      <c r="H1172" s="27" t="str">
        <v>+234-978-862781</v>
      </c>
      <c r="I1172" s="27" t="str">
        <v>Valid</v>
      </c>
      <c r="J1172" s="27" t="str">
        <v>Complete</v>
      </c>
      <c r="K1172" s="27" t="str">
        <v>Yes</v>
      </c>
      <c r="L1172" s="27">
        <v>75</v>
      </c>
      <c r="M1172" s="27" t="str">
        <v>Potential Duplicate</v>
      </c>
    </row>
    <row r="1173" spans="1:13" x14ac:dyDescent="0.25">
      <c r="A1173" s="27" t="str">
        <v>CUST-03485</v>
      </c>
      <c r="B1173" s="27" t="str">
        <v>Matthew Obi</v>
      </c>
      <c r="C1173" s="27" t="str">
        <v>Apexhealth</v>
      </c>
      <c r="D1173" s="27" t="str">
        <v>Lead</v>
      </c>
      <c r="E1173" s="27" t="str">
        <v>James Carter</v>
      </c>
      <c r="F1173" s="27" t="str">
        <v>matthew_obi@gmail.com</v>
      </c>
      <c r="G1173" s="27" t="str">
        <v>Valid</v>
      </c>
      <c r="H1173" s="27" t="str">
        <v>+27-152-090693</v>
      </c>
      <c r="I1173" s="27" t="str">
        <v>Valid</v>
      </c>
      <c r="J1173" s="27" t="str">
        <v>Complete</v>
      </c>
      <c r="K1173" s="27" t="str">
        <v>Yes</v>
      </c>
      <c r="L1173" s="27">
        <v>75</v>
      </c>
      <c r="M1173" s="27" t="str">
        <v>Potential Duplicate</v>
      </c>
    </row>
    <row r="1174" spans="1:13" x14ac:dyDescent="0.25">
      <c r="A1174" s="27" t="str">
        <v>CUST-02828</v>
      </c>
      <c r="B1174" s="27" t="str">
        <v>Chibueze Asante</v>
      </c>
      <c r="C1174" s="27" t="str">
        <v>Moniepoint</v>
      </c>
      <c r="D1174" s="27" t="str">
        <v>Prospect</v>
      </c>
      <c r="E1174" s="27" t="str">
        <v>Michael Bello</v>
      </c>
      <c r="F1174" s="27" t="str">
        <v>chibueze.asante@outlook.com</v>
      </c>
      <c r="G1174" s="27" t="str">
        <v>Valid</v>
      </c>
      <c r="H1174" s="27" t="str">
        <v>+49538053465</v>
      </c>
      <c r="I1174" s="27" t="str">
        <v>Valid</v>
      </c>
      <c r="J1174" s="27" t="str">
        <v>Complete</v>
      </c>
      <c r="K1174" s="27" t="str">
        <v>Yes</v>
      </c>
      <c r="L1174" s="27">
        <v>75</v>
      </c>
      <c r="M1174" s="27" t="str">
        <v>Potential Duplicate</v>
      </c>
    </row>
    <row r="1175" spans="1:13" x14ac:dyDescent="0.25">
      <c r="A1175" s="27" t="str">
        <v>CUST-01819</v>
      </c>
      <c r="B1175" s="27" t="str">
        <v>Sola Nwachukwu</v>
      </c>
      <c r="C1175" s="27" t="str">
        <v>Vertexfinance Gmbh</v>
      </c>
      <c r="D1175" s="27" t="str">
        <v>Prospect</v>
      </c>
      <c r="E1175" s="27" t="str">
        <v>Michael Bello</v>
      </c>
      <c r="F1175" s="27" t="str">
        <v>solanwachukwu@outlook.com</v>
      </c>
      <c r="G1175" s="27" t="str">
        <v>Valid</v>
      </c>
      <c r="H1175" s="27" t="str">
        <v>+254869274290</v>
      </c>
      <c r="I1175" s="27" t="str">
        <v>Valid</v>
      </c>
      <c r="J1175" s="27" t="str">
        <v>Complete</v>
      </c>
      <c r="K1175" s="27" t="str">
        <v>Yes</v>
      </c>
      <c r="L1175" s="27">
        <v>75</v>
      </c>
      <c r="M1175" s="27" t="str">
        <v>Potential Duplicate</v>
      </c>
    </row>
    <row r="1176" spans="1:13" x14ac:dyDescent="0.25">
      <c r="A1176" s="27" t="str">
        <v>CUST-04553</v>
      </c>
      <c r="B1176" s="27" t="str">
        <v>Joy Hassan</v>
      </c>
      <c r="C1176" s="27" t="str">
        <v>Sparkcommerce Plc</v>
      </c>
      <c r="D1176" s="27" t="str">
        <v>Prospect</v>
      </c>
      <c r="E1176" s="27" t="str">
        <v>Brian Otieno</v>
      </c>
      <c r="F1176" s="27" t="str">
        <v>joy.akinola@yahoo.com</v>
      </c>
      <c r="G1176" s="27" t="str">
        <v>Valid</v>
      </c>
      <c r="H1176" s="27" t="str">
        <v>+49-440-231465</v>
      </c>
      <c r="I1176" s="27" t="str">
        <v>Valid</v>
      </c>
      <c r="J1176" s="27" t="str">
        <v>Complete</v>
      </c>
      <c r="K1176" s="27" t="str">
        <v>Yes</v>
      </c>
      <c r="L1176" s="27">
        <v>75</v>
      </c>
      <c r="M1176" s="27" t="str">
        <v>Potential Duplicate</v>
      </c>
    </row>
    <row r="1177" spans="1:13" x14ac:dyDescent="0.25">
      <c r="A1177" s="27" t="str">
        <v>CUST-02837</v>
      </c>
      <c r="B1177" s="27" t="str">
        <v>Tosin Ugwu</v>
      </c>
      <c r="C1177" s="27" t="str">
        <v>Brightpay Plc</v>
      </c>
      <c r="D1177" s="27" t="str">
        <v>Prospect</v>
      </c>
      <c r="E1177" s="27" t="str">
        <v>Grace Mensah</v>
      </c>
      <c r="F1177" s="27" t="str">
        <v>uchebalogun@yahoo.com</v>
      </c>
      <c r="G1177" s="27" t="str">
        <v>Valid</v>
      </c>
      <c r="H1177" s="27" t="str">
        <v>+44672626596</v>
      </c>
      <c r="I1177" s="27" t="str">
        <v>Valid</v>
      </c>
      <c r="J1177" s="27" t="str">
        <v>Complete</v>
      </c>
      <c r="K1177" s="27" t="str">
        <v>Yes</v>
      </c>
      <c r="L1177" s="27">
        <v>75</v>
      </c>
      <c r="M1177" s="27" t="str">
        <v>Potential Duplicate</v>
      </c>
    </row>
    <row r="1178" spans="1:13" x14ac:dyDescent="0.25">
      <c r="A1178" s="27" t="str">
        <v>CUST-00771</v>
      </c>
      <c r="B1178" s="27" t="str">
        <v>Gbenga Hassan</v>
      </c>
      <c r="C1178" s="27" t="str">
        <v>Jumia</v>
      </c>
      <c r="D1178" s="27" t="str">
        <v>Opportunity</v>
      </c>
      <c r="E1178" s="27" t="str">
        <v>Michael Bello</v>
      </c>
      <c r="F1178" s="27" t="str">
        <v>gbengahassan@hotmail.com</v>
      </c>
      <c r="G1178" s="27" t="str">
        <v>Valid</v>
      </c>
      <c r="H1178" s="27" t="str">
        <v>+49883923759</v>
      </c>
      <c r="I1178" s="27" t="str">
        <v>Valid</v>
      </c>
      <c r="J1178" s="27" t="str">
        <v>Complete</v>
      </c>
      <c r="K1178" s="27" t="str">
        <v>Yes</v>
      </c>
      <c r="L1178" s="27">
        <v>75</v>
      </c>
      <c r="M1178" s="27" t="str">
        <v>Potential Duplicate</v>
      </c>
    </row>
    <row r="1179" spans="1:13" x14ac:dyDescent="0.25">
      <c r="A1179" s="27" t="str">
        <v>CUST-04603</v>
      </c>
      <c r="B1179" s="27" t="str">
        <v>Emmanuel Adewale</v>
      </c>
      <c r="C1179" s="27" t="str">
        <v>Paystack</v>
      </c>
      <c r="D1179" s="27" t="str">
        <v>Customer</v>
      </c>
      <c r="E1179" s="27" t="str">
        <v>Brian Otieno</v>
      </c>
      <c r="F1179" s="27" t="str">
        <v>emmanuel_adewale@gmail.com</v>
      </c>
      <c r="G1179" s="27" t="str">
        <v>Valid</v>
      </c>
      <c r="H1179" s="27" t="str">
        <v>0206097578</v>
      </c>
      <c r="I1179" s="27" t="str">
        <v>Valid</v>
      </c>
      <c r="J1179" s="27" t="str">
        <v>Complete</v>
      </c>
      <c r="K1179" s="27" t="str">
        <v>Yes</v>
      </c>
      <c r="L1179" s="27">
        <v>75</v>
      </c>
      <c r="M1179" s="27" t="str">
        <v>Potential Duplicate</v>
      </c>
    </row>
    <row r="1180" spans="1:13" x14ac:dyDescent="0.25">
      <c r="A1180" s="27" t="str">
        <v>CUST-00554</v>
      </c>
      <c r="B1180" s="27" t="str">
        <v>Brian Musa</v>
      </c>
      <c r="C1180" s="27" t="str">
        <v>Novaworks Llc</v>
      </c>
      <c r="D1180" s="27" t="str">
        <v>Lead</v>
      </c>
      <c r="E1180" s="27" t="str">
        <v>Not Assigned</v>
      </c>
      <c r="F1180" s="27" t="str">
        <v>brianmusa@hotmail.com</v>
      </c>
      <c r="G1180" s="27" t="str">
        <v>Valid</v>
      </c>
      <c r="H1180" s="27" t="str">
        <v>0649125949</v>
      </c>
      <c r="I1180" s="27" t="str">
        <v>Valid</v>
      </c>
      <c r="J1180" s="27" t="str">
        <v>Complete</v>
      </c>
      <c r="K1180" s="27" t="str">
        <v>Yes</v>
      </c>
      <c r="L1180" s="27">
        <v>75</v>
      </c>
      <c r="M1180" s="27" t="str">
        <v>Potential Duplicate</v>
      </c>
    </row>
    <row r="1181" spans="1:13" x14ac:dyDescent="0.25">
      <c r="A1181" s="27" t="str">
        <v>CUST-05096</v>
      </c>
      <c r="B1181" s="27" t="str">
        <v>Mark Okorie</v>
      </c>
      <c r="C1181" s="27" t="str">
        <v>Gridlogistics Ltd</v>
      </c>
      <c r="D1181" s="27" t="str">
        <v>Lead</v>
      </c>
      <c r="E1181" s="27" t="str">
        <v>Sandra Eze</v>
      </c>
      <c r="F1181" s="27" t="str">
        <v>markokorie@hotmail.com</v>
      </c>
      <c r="G1181" s="27" t="str">
        <v>Valid</v>
      </c>
      <c r="H1181" s="27" t="str">
        <v>+27069731118</v>
      </c>
      <c r="I1181" s="27" t="str">
        <v>Valid</v>
      </c>
      <c r="J1181" s="27" t="str">
        <v>Complete</v>
      </c>
      <c r="K1181" s="27" t="str">
        <v>Yes</v>
      </c>
      <c r="L1181" s="27">
        <v>75</v>
      </c>
      <c r="M1181" s="27" t="str">
        <v>Potential Duplicate</v>
      </c>
    </row>
    <row r="1182" spans="1:13" x14ac:dyDescent="0.25">
      <c r="A1182" s="27" t="str">
        <v>CUST-04223</v>
      </c>
      <c r="B1182" s="27" t="str">
        <v>Sophie Afolabi</v>
      </c>
      <c r="C1182" s="27" t="str">
        <v>Mtn Group</v>
      </c>
      <c r="D1182" s="27" t="str">
        <v>Inactive</v>
      </c>
      <c r="E1182" s="27" t="str">
        <v>James Carter</v>
      </c>
      <c r="F1182" s="27" t="str">
        <v>siphookafor@outlook.com</v>
      </c>
      <c r="G1182" s="27" t="str">
        <v>Valid</v>
      </c>
      <c r="H1182" s="27" t="str">
        <v>+27058752788</v>
      </c>
      <c r="I1182" s="27" t="str">
        <v>Valid</v>
      </c>
      <c r="J1182" s="27" t="str">
        <v>Complete</v>
      </c>
      <c r="K1182" s="27" t="str">
        <v>Yes</v>
      </c>
      <c r="L1182" s="27">
        <v>75</v>
      </c>
      <c r="M1182" s="27" t="str">
        <v>Potential Duplicate</v>
      </c>
    </row>
    <row r="1183" spans="1:13" x14ac:dyDescent="0.25">
      <c r="A1183" s="27" t="str">
        <v>CUST-02091</v>
      </c>
      <c r="B1183" s="27" t="str">
        <v>Yusuf Mohammed</v>
      </c>
      <c r="C1183" s="27" t="str">
        <v>Cellulant</v>
      </c>
      <c r="D1183" s="27" t="str">
        <v>Customer</v>
      </c>
      <c r="E1183" s="27" t="str">
        <v>Michael Bello</v>
      </c>
      <c r="F1183" s="27" t="str">
        <v>yusufmohammed@cellulant.com</v>
      </c>
      <c r="G1183" s="27" t="str">
        <v>Valid</v>
      </c>
      <c r="H1183" s="27" t="str">
        <v>0057083922</v>
      </c>
      <c r="I1183" s="27" t="str">
        <v>Valid</v>
      </c>
      <c r="J1183" s="27" t="str">
        <v>Complete</v>
      </c>
      <c r="K1183" s="27" t="str">
        <v>Yes</v>
      </c>
      <c r="L1183" s="27">
        <v>75</v>
      </c>
      <c r="M1183" s="27" t="str">
        <v>Potential Duplicate</v>
      </c>
    </row>
    <row r="1184" spans="1:13" x14ac:dyDescent="0.25">
      <c r="A1184" s="27" t="str">
        <v>CUST-04624</v>
      </c>
      <c r="B1184" s="27" t="str">
        <v>Dele Obi</v>
      </c>
      <c r="C1184" s="27" t="str">
        <v>Teamapt</v>
      </c>
      <c r="D1184" s="27" t="str">
        <v>Prospect</v>
      </c>
      <c r="E1184" s="27" t="str">
        <v>Daniel Olatunji</v>
      </c>
      <c r="F1184" s="27" t="str">
        <v>oluwaseun.murphy@yahoo.com</v>
      </c>
      <c r="G1184" s="27" t="str">
        <v>Valid</v>
      </c>
      <c r="H1184" s="27" t="str">
        <v>0696722018</v>
      </c>
      <c r="I1184" s="27" t="str">
        <v>Valid</v>
      </c>
      <c r="J1184" s="27" t="str">
        <v>Complete</v>
      </c>
      <c r="K1184" s="27" t="str">
        <v>Yes</v>
      </c>
      <c r="L1184" s="27">
        <v>75</v>
      </c>
      <c r="M1184" s="27" t="str">
        <v>Potential Duplicate</v>
      </c>
    </row>
    <row r="1185" spans="1:13" x14ac:dyDescent="0.25">
      <c r="A1185" s="27" t="str">
        <v>CUST-00125</v>
      </c>
      <c r="B1185" s="27" t="str">
        <v>Uche Mohammed</v>
      </c>
      <c r="C1185" s="27" t="str">
        <v>Lumenfinance Ltd</v>
      </c>
      <c r="D1185" s="27" t="str">
        <v>Prospect</v>
      </c>
      <c r="E1185" s="27" t="str">
        <v>Kemi Balogun</v>
      </c>
      <c r="F1185" s="27" t="str">
        <v>uche_mohammed@gmail.com</v>
      </c>
      <c r="G1185" s="27" t="str">
        <v>Valid</v>
      </c>
      <c r="H1185" s="27" t="str">
        <v>+234 837 693 898</v>
      </c>
      <c r="I1185" s="27" t="str">
        <v>Valid</v>
      </c>
      <c r="J1185" s="27" t="str">
        <v>Complete</v>
      </c>
      <c r="K1185" s="27" t="str">
        <v>Yes</v>
      </c>
      <c r="L1185" s="27">
        <v>75</v>
      </c>
      <c r="M1185" s="27" t="str">
        <v>Potential Duplicate</v>
      </c>
    </row>
    <row r="1186" spans="1:13" x14ac:dyDescent="0.25">
      <c r="A1186" s="27" t="str">
        <v>CUST-03105</v>
      </c>
      <c r="B1186" s="27" t="str">
        <v>Femke Jones</v>
      </c>
      <c r="C1186" s="27" t="str">
        <v>Vertextech Llc</v>
      </c>
      <c r="D1186" s="27" t="str">
        <v>Inactive</v>
      </c>
      <c r="E1186" s="27" t="str">
        <v>Kemi Balogun</v>
      </c>
      <c r="F1186" s="27" t="str">
        <v>femke_jones@outlook.com</v>
      </c>
      <c r="G1186" s="27" t="str">
        <v>Valid</v>
      </c>
      <c r="H1186" s="27" t="str">
        <v>+353-530-976691</v>
      </c>
      <c r="I1186" s="27" t="str">
        <v>Valid</v>
      </c>
      <c r="J1186" s="27" t="str">
        <v>Complete</v>
      </c>
      <c r="K1186" s="27" t="str">
        <v>Yes</v>
      </c>
      <c r="L1186" s="27">
        <v>75</v>
      </c>
      <c r="M1186" s="27" t="str">
        <v>Potential Duplicate</v>
      </c>
    </row>
    <row r="1187" spans="1:13" x14ac:dyDescent="0.25">
      <c r="A1187" s="27" t="str">
        <v>CUST-04246</v>
      </c>
      <c r="B1187" s="27" t="str">
        <v>David Mensah</v>
      </c>
      <c r="C1187" s="27" t="str">
        <v>Paystack</v>
      </c>
      <c r="D1187" s="27" t="str">
        <v>Qualified</v>
      </c>
      <c r="E1187" s="27" t="str">
        <v>Daniel Olatunji</v>
      </c>
      <c r="F1187" s="27" t="str">
        <v>chidinma.murphy@outlook.com</v>
      </c>
      <c r="G1187" s="27" t="str">
        <v>Valid</v>
      </c>
      <c r="H1187" s="27" t="str">
        <v>+234 344 844 751</v>
      </c>
      <c r="I1187" s="27" t="str">
        <v>Valid</v>
      </c>
      <c r="J1187" s="27" t="str">
        <v>Complete</v>
      </c>
      <c r="K1187" s="27" t="str">
        <v>Yes</v>
      </c>
      <c r="L1187" s="27">
        <v>75</v>
      </c>
      <c r="M1187" s="27" t="str">
        <v>Potential Duplicate</v>
      </c>
    </row>
    <row r="1188" spans="1:13" x14ac:dyDescent="0.25">
      <c r="A1188" s="27" t="str">
        <v>CUST-05064</v>
      </c>
      <c r="B1188" s="27" t="str">
        <v>Grace Khan</v>
      </c>
      <c r="C1188" s="27" t="str">
        <v>Primeai Llc</v>
      </c>
      <c r="D1188" s="27" t="str">
        <v>Qualified</v>
      </c>
      <c r="E1188" s="27" t="str">
        <v>Brian Otieno</v>
      </c>
      <c r="F1188" s="27" t="str">
        <v>gracekhan@outlook.com</v>
      </c>
      <c r="G1188" s="27" t="str">
        <v>Valid</v>
      </c>
      <c r="H1188" s="27" t="str">
        <v>+1 751 904 503</v>
      </c>
      <c r="I1188" s="27" t="str">
        <v>Valid</v>
      </c>
      <c r="J1188" s="27" t="str">
        <v>Complete</v>
      </c>
      <c r="K1188" s="27" t="str">
        <v>Yes</v>
      </c>
      <c r="L1188" s="27">
        <v>75</v>
      </c>
      <c r="M1188" s="27" t="str">
        <v>Potential Duplicate</v>
      </c>
    </row>
    <row r="1189" spans="1:13" x14ac:dyDescent="0.25">
      <c r="A1189" s="27" t="str">
        <v>CUST-01817</v>
      </c>
      <c r="B1189" s="27" t="str">
        <v>Nneka Davies</v>
      </c>
      <c r="C1189" s="27" t="str">
        <v>Bua Foods</v>
      </c>
      <c r="D1189" s="27" t="str">
        <v>Opportunity</v>
      </c>
      <c r="E1189" s="27" t="str">
        <v>Kemi Balogun</v>
      </c>
      <c r="F1189" s="27" t="str">
        <v>nnekadavies@gmail.com</v>
      </c>
      <c r="G1189" s="27" t="str">
        <v>Valid</v>
      </c>
      <c r="H1189" s="27" t="str">
        <v>0472992633</v>
      </c>
      <c r="I1189" s="27" t="str">
        <v>Valid</v>
      </c>
      <c r="J1189" s="27" t="str">
        <v>Complete</v>
      </c>
      <c r="K1189" s="27" t="str">
        <v>Yes</v>
      </c>
      <c r="L1189" s="27">
        <v>75</v>
      </c>
      <c r="M1189" s="27" t="str">
        <v>Potential Duplicate</v>
      </c>
    </row>
    <row r="1190" spans="1:13" x14ac:dyDescent="0.25">
      <c r="A1190" s="27" t="str">
        <v>CUST-05033</v>
      </c>
      <c r="B1190" s="27" t="str">
        <v>Ikechukwu Oladipo</v>
      </c>
      <c r="C1190" s="27" t="str">
        <v>Apexnetworks Ltd</v>
      </c>
      <c r="D1190" s="27" t="str">
        <v>Lead</v>
      </c>
      <c r="E1190" s="27" t="str">
        <v>Brian Otieno</v>
      </c>
      <c r="F1190" s="27" t="str">
        <v>ikechukwu.oladipo@yahoo.com</v>
      </c>
      <c r="G1190" s="27" t="str">
        <v>Valid</v>
      </c>
      <c r="H1190" s="27" t="str">
        <v>+44-808-434111</v>
      </c>
      <c r="I1190" s="27" t="str">
        <v>Valid</v>
      </c>
      <c r="J1190" s="27" t="str">
        <v>Complete</v>
      </c>
      <c r="K1190" s="27" t="str">
        <v>Yes</v>
      </c>
      <c r="L1190" s="27">
        <v>75</v>
      </c>
      <c r="M1190" s="27" t="str">
        <v>Potential Duplicate</v>
      </c>
    </row>
    <row r="1191" spans="1:13" x14ac:dyDescent="0.25">
      <c r="A1191" s="27" t="str">
        <v>CUST-01997</v>
      </c>
      <c r="B1191" s="27" t="str">
        <v>Hannah Balogun</v>
      </c>
      <c r="C1191" s="27" t="str">
        <v>Swiftsolutions Plc</v>
      </c>
      <c r="D1191" s="27" t="str">
        <v>Opportunity</v>
      </c>
      <c r="E1191" s="27" t="str">
        <v>Aisha Mohammed</v>
      </c>
      <c r="F1191" s="27" t="str">
        <v>hannah_balogun@gmail.com</v>
      </c>
      <c r="G1191" s="27" t="str">
        <v>Valid</v>
      </c>
      <c r="H1191" s="27" t="str">
        <v>+234-200-954108</v>
      </c>
      <c r="I1191" s="27" t="str">
        <v>Valid</v>
      </c>
      <c r="J1191" s="27" t="str">
        <v>Complete</v>
      </c>
      <c r="K1191" s="27" t="str">
        <v>Yes</v>
      </c>
      <c r="L1191" s="27">
        <v>75</v>
      </c>
      <c r="M1191" s="27" t="str">
        <v>Potential Duplicate</v>
      </c>
    </row>
    <row r="1192" spans="1:13" x14ac:dyDescent="0.25">
      <c r="A1192" s="27" t="str">
        <v>CUST-05107</v>
      </c>
      <c r="B1192" s="27" t="str">
        <v>Femi Traore</v>
      </c>
      <c r="C1192" s="27" t="str">
        <v>Hiveanalytics Llc</v>
      </c>
      <c r="D1192" s="27" t="str">
        <v>Prospect</v>
      </c>
      <c r="E1192" s="27" t="str">
        <v>Grace Mensah</v>
      </c>
      <c r="F1192" s="27" t="str">
        <v>femi.traore@outlook.com</v>
      </c>
      <c r="G1192" s="27" t="str">
        <v>Valid</v>
      </c>
      <c r="H1192" s="27" t="str">
        <v>+971120085904</v>
      </c>
      <c r="I1192" s="27" t="str">
        <v>Valid</v>
      </c>
      <c r="J1192" s="27" t="str">
        <v>Complete</v>
      </c>
      <c r="K1192" s="27" t="str">
        <v>Yes</v>
      </c>
      <c r="L1192" s="27">
        <v>75</v>
      </c>
      <c r="M1192" s="27" t="str">
        <v>Potential Duplicate</v>
      </c>
    </row>
    <row r="1193" spans="1:13" x14ac:dyDescent="0.25">
      <c r="A1193" s="27" t="str">
        <v>CUST-03519</v>
      </c>
      <c r="B1193" s="27" t="str">
        <v>Tariq Kamau</v>
      </c>
      <c r="C1193" s="27" t="str">
        <v>Leadai Inc</v>
      </c>
      <c r="D1193" s="27" t="str">
        <v>Inactive</v>
      </c>
      <c r="E1193" s="27" t="str">
        <v>Brian Otieno</v>
      </c>
      <c r="F1193" s="27" t="str">
        <v>tariq.kamau@hotmail.com</v>
      </c>
      <c r="G1193" s="27" t="str">
        <v>Valid</v>
      </c>
      <c r="H1193" s="27" t="str">
        <v>0956720367</v>
      </c>
      <c r="I1193" s="27" t="str">
        <v>Valid</v>
      </c>
      <c r="J1193" s="27" t="str">
        <v>Complete</v>
      </c>
      <c r="K1193" s="27" t="str">
        <v>Yes</v>
      </c>
      <c r="L1193" s="27">
        <v>75</v>
      </c>
      <c r="M1193" s="27" t="str">
        <v>Potential Duplicate</v>
      </c>
    </row>
    <row r="1194" spans="1:13" x14ac:dyDescent="0.25">
      <c r="A1194" s="27" t="str">
        <v>CUST-05047</v>
      </c>
      <c r="B1194" s="27" t="str">
        <v>Wanjiru Patel</v>
      </c>
      <c r="C1194" s="27" t="str">
        <v>Leadtech Gmbh</v>
      </c>
      <c r="D1194" s="27" t="str">
        <v>Prospect</v>
      </c>
      <c r="E1194" s="27" t="str">
        <v>Aisha Mohammed</v>
      </c>
      <c r="F1194" s="27" t="str">
        <v>wanjiru.patel@leadtechgmbh.africa</v>
      </c>
      <c r="G1194" s="27" t="str">
        <v>Valid</v>
      </c>
      <c r="H1194" s="27" t="str">
        <v>+27 980 577 153</v>
      </c>
      <c r="I1194" s="27" t="str">
        <v>Valid</v>
      </c>
      <c r="J1194" s="27" t="str">
        <v>Complete</v>
      </c>
      <c r="K1194" s="27" t="str">
        <v>Yes</v>
      </c>
      <c r="L1194" s="27">
        <v>75</v>
      </c>
      <c r="M1194" s="27" t="str">
        <v>Potential Duplicate</v>
      </c>
    </row>
    <row r="1195" spans="1:13" x14ac:dyDescent="0.25">
      <c r="A1195" s="27" t="str">
        <v>CUST-00660</v>
      </c>
      <c r="B1195" s="27" t="str">
        <v>Amina Musa</v>
      </c>
      <c r="C1195" s="27" t="str">
        <v>Moniepoint</v>
      </c>
      <c r="D1195" s="27" t="str">
        <v>Lead</v>
      </c>
      <c r="E1195" s="27" t="str">
        <v>Aisha Mohammed</v>
      </c>
      <c r="F1195" s="27" t="str">
        <v>aminamusa@moniepoint.ng</v>
      </c>
      <c r="G1195" s="27" t="str">
        <v>Valid</v>
      </c>
      <c r="H1195" s="27" t="str">
        <v>+254 651 759 584</v>
      </c>
      <c r="I1195" s="27" t="str">
        <v>Valid</v>
      </c>
      <c r="J1195" s="27" t="str">
        <v>Complete</v>
      </c>
      <c r="K1195" s="27" t="str">
        <v>Yes</v>
      </c>
      <c r="L1195" s="27">
        <v>75</v>
      </c>
      <c r="M1195" s="27" t="str">
        <v>Potential Duplicate</v>
      </c>
    </row>
    <row r="1196" spans="1:13" x14ac:dyDescent="0.25">
      <c r="A1196" s="27" t="str">
        <v>CUST-01362</v>
      </c>
      <c r="B1196" s="27" t="str">
        <v>Obinna Bello</v>
      </c>
      <c r="C1196" s="27" t="str">
        <v>Flutterwave</v>
      </c>
      <c r="D1196" s="27" t="str">
        <v>Customer</v>
      </c>
      <c r="E1196" s="27" t="str">
        <v>Tola Adeniyi</v>
      </c>
      <c r="F1196" s="27" t="str">
        <v>kibet.brown@gmail.com</v>
      </c>
      <c r="G1196" s="27" t="str">
        <v>Valid</v>
      </c>
      <c r="H1196" s="27" t="str">
        <v>+49208082078</v>
      </c>
      <c r="I1196" s="27" t="str">
        <v>Valid</v>
      </c>
      <c r="J1196" s="27" t="str">
        <v>Complete</v>
      </c>
      <c r="K1196" s="27" t="str">
        <v>Yes</v>
      </c>
      <c r="L1196" s="27">
        <v>75</v>
      </c>
      <c r="M1196" s="27" t="str">
        <v>Potential Duplicate</v>
      </c>
    </row>
    <row r="1197" spans="1:13" x14ac:dyDescent="0.25">
      <c r="A1197" s="27" t="str">
        <v>CUST-02404</v>
      </c>
      <c r="B1197" s="27" t="str">
        <v>Kunle Kelly</v>
      </c>
      <c r="C1197" s="27" t="str">
        <v>Vertexsolutions Inc</v>
      </c>
      <c r="D1197" s="27" t="str">
        <v>Lead</v>
      </c>
      <c r="E1197" s="27" t="str">
        <v>Michael Bello</v>
      </c>
      <c r="F1197" s="27" t="str">
        <v>kunle_kelly@vertexsolution.ng</v>
      </c>
      <c r="G1197" s="27" t="str">
        <v>Valid</v>
      </c>
      <c r="H1197" s="27" t="str">
        <v>+234352384910</v>
      </c>
      <c r="I1197" s="27" t="str">
        <v>Valid</v>
      </c>
      <c r="J1197" s="27" t="str">
        <v>Complete</v>
      </c>
      <c r="K1197" s="27" t="str">
        <v>Yes</v>
      </c>
      <c r="L1197" s="27">
        <v>75</v>
      </c>
      <c r="M1197" s="27" t="str">
        <v>Potential Duplicate</v>
      </c>
    </row>
    <row r="1198" spans="1:13" x14ac:dyDescent="0.25">
      <c r="A1198" s="27" t="str">
        <v>CUST-03855</v>
      </c>
      <c r="B1198" s="27" t="str">
        <v>David Onyeka</v>
      </c>
      <c r="C1198" s="27" t="str">
        <v>Zenlogistics Ltd</v>
      </c>
      <c r="D1198" s="27" t="str">
        <v>Customer</v>
      </c>
      <c r="E1198" s="27" t="str">
        <v>Victor Okeke</v>
      </c>
      <c r="F1198" s="27" t="str">
        <v>david.onyeka@outlook.com</v>
      </c>
      <c r="G1198" s="27" t="str">
        <v>Valid</v>
      </c>
      <c r="H1198" s="27" t="str">
        <v>+49-882-860253</v>
      </c>
      <c r="I1198" s="27" t="str">
        <v>Valid</v>
      </c>
      <c r="J1198" s="27" t="str">
        <v>Complete</v>
      </c>
      <c r="K1198" s="27" t="str">
        <v>Yes</v>
      </c>
      <c r="L1198" s="27">
        <v>75</v>
      </c>
      <c r="M1198" s="27" t="str">
        <v>Potential Duplicate</v>
      </c>
    </row>
    <row r="1199" spans="1:13" x14ac:dyDescent="0.25">
      <c r="A1199" s="27" t="str">
        <v>CUST-01348</v>
      </c>
      <c r="B1199" s="27" t="str">
        <v>Samuel Afolabi</v>
      </c>
      <c r="C1199" s="27" t="str">
        <v>Zencommerce</v>
      </c>
      <c r="D1199" s="27" t="str">
        <v>Prospect</v>
      </c>
      <c r="E1199" s="27" t="str">
        <v>Sandra Eze</v>
      </c>
      <c r="F1199" s="27" t="str">
        <v>samuel.afolabi@zencommerce.ng</v>
      </c>
      <c r="G1199" s="27" t="str">
        <v>Valid</v>
      </c>
      <c r="H1199" s="27" t="str">
        <v>+27-073-617457</v>
      </c>
      <c r="I1199" s="27" t="str">
        <v>Valid</v>
      </c>
      <c r="J1199" s="27" t="str">
        <v>Complete</v>
      </c>
      <c r="K1199" s="27" t="str">
        <v>Yes</v>
      </c>
      <c r="L1199" s="27">
        <v>75</v>
      </c>
      <c r="M1199" s="27" t="str">
        <v>Potential Duplicate</v>
      </c>
    </row>
    <row r="1200" spans="1:13" x14ac:dyDescent="0.25">
      <c r="A1200" s="27" t="str">
        <v>CUST-02429</v>
      </c>
      <c r="B1200" s="27" t="str">
        <v>Thandiwe Adeyemi</v>
      </c>
      <c r="C1200" s="27" t="str">
        <v>Jumia</v>
      </c>
      <c r="D1200" s="27" t="str">
        <v>Prospect</v>
      </c>
      <c r="E1200" s="27" t="str">
        <v>Victor Okeke</v>
      </c>
      <c r="F1200" s="27" t="str">
        <v>abdullahi.asante@hotmail.com</v>
      </c>
      <c r="G1200" s="27" t="str">
        <v>Valid</v>
      </c>
      <c r="H1200" s="27" t="str">
        <v>+44667155565</v>
      </c>
      <c r="I1200" s="27" t="str">
        <v>Valid</v>
      </c>
      <c r="J1200" s="27" t="str">
        <v>Complete</v>
      </c>
      <c r="K1200" s="27" t="str">
        <v>Yes</v>
      </c>
      <c r="L1200" s="27">
        <v>75</v>
      </c>
      <c r="M1200" s="27" t="str">
        <v>Potential Duplicate</v>
      </c>
    </row>
    <row r="1201" spans="1:13" x14ac:dyDescent="0.25">
      <c r="A1201" s="27" t="str">
        <v>CUST-04860</v>
      </c>
      <c r="B1201" s="27" t="str">
        <v>Tosin Adeyemi</v>
      </c>
      <c r="C1201" s="27" t="str">
        <v>Novaworks</v>
      </c>
      <c r="D1201" s="27" t="str">
        <v>Prospect</v>
      </c>
      <c r="E1201" s="27" t="str">
        <v>Grace Mensah</v>
      </c>
      <c r="F1201" s="27" t="str">
        <v>tosin.adeyemi@hotmail.com</v>
      </c>
      <c r="G1201" s="27" t="str">
        <v>Valid</v>
      </c>
      <c r="H1201" s="27" t="str">
        <v>+254-028-695236</v>
      </c>
      <c r="I1201" s="27" t="str">
        <v>Valid</v>
      </c>
      <c r="J1201" s="27" t="str">
        <v>Complete</v>
      </c>
      <c r="K1201" s="27" t="str">
        <v>Yes</v>
      </c>
      <c r="L1201" s="27">
        <v>75</v>
      </c>
      <c r="M1201" s="27" t="str">
        <v>Potential Duplicate</v>
      </c>
    </row>
    <row r="1202" spans="1:13" x14ac:dyDescent="0.25">
      <c r="A1202" s="27" t="str">
        <v>CUST-02886</v>
      </c>
      <c r="B1202" s="27" t="str">
        <v>Mwangi Taylor</v>
      </c>
      <c r="C1202" s="27" t="str">
        <v>Leadsoft</v>
      </c>
      <c r="D1202" s="27" t="str">
        <v>Lead</v>
      </c>
      <c r="E1202" s="27" t="str">
        <v>Aisha Mohammed</v>
      </c>
      <c r="F1202" s="27" t="str">
        <v>mwangi.taylor@leadsoft.ng</v>
      </c>
      <c r="G1202" s="27" t="str">
        <v>Valid</v>
      </c>
      <c r="H1202" s="27" t="str">
        <v>+49-784-104679</v>
      </c>
      <c r="I1202" s="27" t="str">
        <v>Valid</v>
      </c>
      <c r="J1202" s="27" t="str">
        <v>Complete</v>
      </c>
      <c r="K1202" s="27" t="str">
        <v>Yes</v>
      </c>
      <c r="L1202" s="27">
        <v>75</v>
      </c>
      <c r="M1202" s="27" t="str">
        <v>Potential Duplicate</v>
      </c>
    </row>
    <row r="1203" spans="1:13" x14ac:dyDescent="0.25">
      <c r="A1203" s="27" t="str">
        <v>CUST-02252</v>
      </c>
      <c r="B1203" s="27" t="str">
        <v>Mark Asante</v>
      </c>
      <c r="C1203" s="27" t="str">
        <v>Flutterwave</v>
      </c>
      <c r="D1203" s="27" t="str">
        <v>Prospect</v>
      </c>
      <c r="E1203" s="27" t="str">
        <v>Brian Otieno</v>
      </c>
      <c r="F1203" s="27" t="str">
        <v>mark_asante@flutterwave.com</v>
      </c>
      <c r="G1203" s="27" t="str">
        <v>Valid</v>
      </c>
      <c r="H1203" s="27" t="str">
        <v>+44 347 016 541</v>
      </c>
      <c r="I1203" s="27" t="str">
        <v>Valid</v>
      </c>
      <c r="J1203" s="27" t="str">
        <v>Complete</v>
      </c>
      <c r="K1203" s="27" t="str">
        <v>Yes</v>
      </c>
      <c r="L1203" s="27">
        <v>75</v>
      </c>
      <c r="M1203" s="27" t="str">
        <v>Potential Duplicate</v>
      </c>
    </row>
    <row r="1204" spans="1:13" x14ac:dyDescent="0.25">
      <c r="A1204" s="27" t="str">
        <v>CUST-04353</v>
      </c>
      <c r="B1204" s="27" t="str">
        <v>Noah Botha</v>
      </c>
      <c r="C1204" s="27" t="str">
        <v>Wave</v>
      </c>
      <c r="D1204" s="27" t="str">
        <v>Lead</v>
      </c>
      <c r="E1204" s="27" t="str">
        <v>Kemi Balogun</v>
      </c>
      <c r="F1204" s="27" t="str">
        <v>kevin_wilson@yahoo.com</v>
      </c>
      <c r="G1204" s="27" t="str">
        <v>Valid</v>
      </c>
      <c r="H1204" s="27" t="str">
        <v>+44 000 083 555</v>
      </c>
      <c r="I1204" s="27" t="str">
        <v>Valid</v>
      </c>
      <c r="J1204" s="27" t="str">
        <v>Complete</v>
      </c>
      <c r="K1204" s="27" t="str">
        <v>Yes</v>
      </c>
      <c r="L1204" s="27">
        <v>75</v>
      </c>
      <c r="M1204" s="27" t="str">
        <v>Potential Duplicate</v>
      </c>
    </row>
    <row r="1205" spans="1:13" x14ac:dyDescent="0.25">
      <c r="A1205" s="27" t="str">
        <v>CUST-04937</v>
      </c>
      <c r="B1205" s="27" t="str">
        <v>Hauwa Van Der Merwe</v>
      </c>
      <c r="C1205" s="27" t="str">
        <v>Stackgroup</v>
      </c>
      <c r="D1205" s="27" t="str">
        <v>Customer</v>
      </c>
      <c r="E1205" s="27" t="str">
        <v>Daniel Olatunji</v>
      </c>
      <c r="F1205" s="27" t="str">
        <v>hauwa.vandermerwe@gmail.com</v>
      </c>
      <c r="G1205" s="27" t="str">
        <v>Valid</v>
      </c>
      <c r="H1205" s="27" t="str">
        <v>+971195044253</v>
      </c>
      <c r="I1205" s="27" t="str">
        <v>Valid</v>
      </c>
      <c r="J1205" s="27" t="str">
        <v>Complete</v>
      </c>
      <c r="K1205" s="27" t="str">
        <v>Yes</v>
      </c>
      <c r="L1205" s="27">
        <v>75</v>
      </c>
      <c r="M1205" s="27" t="str">
        <v>Potential Duplicate</v>
      </c>
    </row>
    <row r="1206" spans="1:13" x14ac:dyDescent="0.25">
      <c r="A1206" s="27" t="str">
        <v>CUST-01484</v>
      </c>
      <c r="B1206" s="27" t="str">
        <v>Laura Wilson</v>
      </c>
      <c r="C1206" s="27" t="str">
        <v>Pulseventures</v>
      </c>
      <c r="D1206" s="27" t="str">
        <v>Inactive</v>
      </c>
      <c r="E1206" s="27" t="str">
        <v>James Carter</v>
      </c>
      <c r="F1206" s="27" t="str">
        <v>sophiegarba@yahoo.com</v>
      </c>
      <c r="G1206" s="27" t="str">
        <v>Valid</v>
      </c>
      <c r="H1206" s="27" t="str">
        <v>+353812756104</v>
      </c>
      <c r="I1206" s="27" t="str">
        <v>Valid</v>
      </c>
      <c r="J1206" s="27" t="str">
        <v>Complete</v>
      </c>
      <c r="K1206" s="27" t="str">
        <v>Yes</v>
      </c>
      <c r="L1206" s="27">
        <v>75</v>
      </c>
      <c r="M1206" s="27" t="str">
        <v>Potential Duplicate</v>
      </c>
    </row>
    <row r="1207" spans="1:13" x14ac:dyDescent="0.25">
      <c r="A1207" s="27" t="str">
        <v>CUST-01415</v>
      </c>
      <c r="B1207" s="27" t="str">
        <v>Ifeoma Lawal</v>
      </c>
      <c r="C1207" s="27" t="str">
        <v>Stackhub Inc</v>
      </c>
      <c r="D1207" s="27" t="str">
        <v>Customer</v>
      </c>
      <c r="E1207" s="27" t="str">
        <v>Kemi Balogun</v>
      </c>
      <c r="F1207" s="27" t="str">
        <v>ifeomalawal@stackhubinc.co</v>
      </c>
      <c r="G1207" s="27" t="str">
        <v>Valid</v>
      </c>
      <c r="H1207" s="27" t="str">
        <v>+234 766 162 429</v>
      </c>
      <c r="I1207" s="27" t="str">
        <v>Valid</v>
      </c>
      <c r="J1207" s="27" t="str">
        <v>Complete</v>
      </c>
      <c r="K1207" s="27" t="str">
        <v>Yes</v>
      </c>
      <c r="L1207" s="27">
        <v>75</v>
      </c>
      <c r="M1207" s="27" t="str">
        <v>Potential Duplicate</v>
      </c>
    </row>
    <row r="1208" spans="1:13" x14ac:dyDescent="0.25">
      <c r="A1208" s="27" t="str">
        <v>CUST-01741</v>
      </c>
      <c r="B1208" s="27" t="str">
        <v>Kemi Mohammed</v>
      </c>
      <c r="C1208" s="27" t="str">
        <v>Corehealth Ltd</v>
      </c>
      <c r="D1208" s="27" t="str">
        <v>Qualified</v>
      </c>
      <c r="E1208" s="27" t="str">
        <v>Tola Adeniyi</v>
      </c>
      <c r="F1208" s="27" t="str">
        <v>kemi.mohammed@outlook.com</v>
      </c>
      <c r="G1208" s="27" t="str">
        <v>Valid</v>
      </c>
      <c r="H1208" s="27" t="str">
        <v>+234-512-098755</v>
      </c>
      <c r="I1208" s="27" t="str">
        <v>Valid</v>
      </c>
      <c r="J1208" s="27" t="str">
        <v>Complete</v>
      </c>
      <c r="K1208" s="27" t="str">
        <v>Yes</v>
      </c>
      <c r="L1208" s="27">
        <v>75</v>
      </c>
      <c r="M1208" s="27" t="str">
        <v>Potential Duplicate</v>
      </c>
    </row>
    <row r="1209" spans="1:13" x14ac:dyDescent="0.25">
      <c r="A1209" s="27" t="str">
        <v>CUST-03111</v>
      </c>
      <c r="B1209" s="27" t="str">
        <v>Akinyi Traore</v>
      </c>
      <c r="C1209" s="27" t="str">
        <v>Mtn Group</v>
      </c>
      <c r="D1209" s="27" t="str">
        <v>Qualified</v>
      </c>
      <c r="E1209" s="27" t="str">
        <v>Brian Otieno</v>
      </c>
      <c r="F1209" s="27" t="str">
        <v>akinyi_traore@hotmail.com</v>
      </c>
      <c r="G1209" s="27" t="str">
        <v>Valid</v>
      </c>
      <c r="H1209" s="27" t="str">
        <v>+353652034755</v>
      </c>
      <c r="I1209" s="27" t="str">
        <v>Valid</v>
      </c>
      <c r="J1209" s="27" t="str">
        <v>Complete</v>
      </c>
      <c r="K1209" s="27" t="str">
        <v>Yes</v>
      </c>
      <c r="L1209" s="27">
        <v>75</v>
      </c>
      <c r="M1209" s="27" t="str">
        <v>Potential Duplicate</v>
      </c>
    </row>
    <row r="1210" spans="1:13" x14ac:dyDescent="0.25">
      <c r="A1210" s="27" t="str">
        <v>CUST-04548</v>
      </c>
      <c r="B1210" s="27" t="str">
        <v>Chidi O'Brien</v>
      </c>
      <c r="C1210" s="27" t="str">
        <v>Cellulant</v>
      </c>
      <c r="D1210" s="27" t="str">
        <v>Churned</v>
      </c>
      <c r="E1210" s="27" t="str">
        <v>Michael Bello</v>
      </c>
      <c r="F1210" s="27" t="str">
        <v>aliyuugwu@yahoo.com</v>
      </c>
      <c r="G1210" s="27" t="str">
        <v>Valid</v>
      </c>
      <c r="H1210" s="27" t="str">
        <v>+1-110-702279</v>
      </c>
      <c r="I1210" s="27" t="str">
        <v>Valid</v>
      </c>
      <c r="J1210" s="27" t="str">
        <v>Complete</v>
      </c>
      <c r="K1210" s="27" t="str">
        <v>Yes</v>
      </c>
      <c r="L1210" s="27">
        <v>75</v>
      </c>
      <c r="M1210" s="27" t="str">
        <v>Potential Duplicate</v>
      </c>
    </row>
    <row r="1211" spans="1:13" x14ac:dyDescent="0.25">
      <c r="A1211" s="27" t="str">
        <v>CUST-02455</v>
      </c>
      <c r="B1211" s="27" t="str">
        <v>Adaeze Onyeka</v>
      </c>
      <c r="C1211" s="27" t="str">
        <v>Paystack</v>
      </c>
      <c r="D1211" s="27" t="str">
        <v>Lead</v>
      </c>
      <c r="E1211" s="27" t="str">
        <v>Tola Adeniyi</v>
      </c>
      <c r="F1211" s="27" t="str">
        <v>chidi.garba@sparktechinc.com</v>
      </c>
      <c r="G1211" s="27" t="str">
        <v>Valid</v>
      </c>
      <c r="H1211" s="27" t="str">
        <v>+234-768-815088</v>
      </c>
      <c r="I1211" s="27" t="str">
        <v>Valid</v>
      </c>
      <c r="J1211" s="27" t="str">
        <v>Complete</v>
      </c>
      <c r="K1211" s="27" t="str">
        <v>Yes</v>
      </c>
      <c r="L1211" s="27">
        <v>75</v>
      </c>
      <c r="M1211" s="27" t="str">
        <v>Potential Duplicate</v>
      </c>
    </row>
    <row r="1212" spans="1:13" x14ac:dyDescent="0.25">
      <c r="A1212" s="27" t="str">
        <v>CUST-04197</v>
      </c>
      <c r="B1212" s="27" t="str">
        <v>Chinwe Makinde</v>
      </c>
      <c r="C1212" s="27" t="str">
        <v>Gridnetworks</v>
      </c>
      <c r="D1212" s="27" t="str">
        <v>Qualified</v>
      </c>
      <c r="E1212" s="27" t="str">
        <v>Victor Okeke</v>
      </c>
      <c r="F1212" s="27" t="str">
        <v>chinwe.makinde@gmail.com</v>
      </c>
      <c r="G1212" s="27" t="str">
        <v>Valid</v>
      </c>
      <c r="H1212" s="27" t="str">
        <v>+353-112-592106</v>
      </c>
      <c r="I1212" s="27" t="str">
        <v>Valid</v>
      </c>
      <c r="J1212" s="27" t="str">
        <v>Complete</v>
      </c>
      <c r="K1212" s="27" t="str">
        <v>Yes</v>
      </c>
      <c r="L1212" s="27">
        <v>75</v>
      </c>
      <c r="M1212" s="27" t="str">
        <v>Potential Duplicate</v>
      </c>
    </row>
    <row r="1213" spans="1:13" x14ac:dyDescent="0.25">
      <c r="A1213" s="27" t="str">
        <v>CUST-01113</v>
      </c>
      <c r="B1213" s="27" t="str">
        <v>Femi Adeyemi</v>
      </c>
      <c r="C1213" s="27" t="str">
        <v>Lumenventures Inc</v>
      </c>
      <c r="D1213" s="27" t="str">
        <v>Customer</v>
      </c>
      <c r="E1213" s="27" t="str">
        <v>Aisha Mohammed</v>
      </c>
      <c r="F1213" s="27" t="str">
        <v>femi_adeyemi@hotmail.com</v>
      </c>
      <c r="G1213" s="27" t="str">
        <v>Valid</v>
      </c>
      <c r="H1213" s="27" t="str">
        <v>0607456256</v>
      </c>
      <c r="I1213" s="27" t="str">
        <v>Valid</v>
      </c>
      <c r="J1213" s="27" t="str">
        <v>Complete</v>
      </c>
      <c r="K1213" s="27" t="str">
        <v>Yes</v>
      </c>
      <c r="L1213" s="27">
        <v>75</v>
      </c>
      <c r="M1213" s="27" t="str">
        <v>Potential Duplicate</v>
      </c>
    </row>
    <row r="1214" spans="1:13" x14ac:dyDescent="0.25">
      <c r="A1214" s="27" t="str">
        <v>CUST-02023</v>
      </c>
      <c r="B1214" s="27" t="str">
        <v>Chibueze Botha</v>
      </c>
      <c r="C1214" s="27" t="str">
        <v>Interswitch</v>
      </c>
      <c r="D1214" s="27" t="str">
        <v>Customer</v>
      </c>
      <c r="E1214" s="27" t="str">
        <v>Daniel Olatunji</v>
      </c>
      <c r="F1214" s="27" t="str">
        <v>hannah.okafor@gmail.com</v>
      </c>
      <c r="G1214" s="27" t="str">
        <v>Valid</v>
      </c>
      <c r="H1214" s="27" t="str">
        <v>+353-553-655560</v>
      </c>
      <c r="I1214" s="27" t="str">
        <v>Valid</v>
      </c>
      <c r="J1214" s="27" t="str">
        <v>Complete</v>
      </c>
      <c r="K1214" s="27" t="str">
        <v>Yes</v>
      </c>
      <c r="L1214" s="27">
        <v>75</v>
      </c>
      <c r="M1214" s="27" t="str">
        <v>Potential Duplicate</v>
      </c>
    </row>
    <row r="1215" spans="1:13" x14ac:dyDescent="0.25">
      <c r="A1215" s="27" t="str">
        <v>CUST-00344</v>
      </c>
      <c r="B1215" s="27" t="str">
        <v>Wanjiru Bello</v>
      </c>
      <c r="C1215" s="27" t="str">
        <v>Coredigital</v>
      </c>
      <c r="D1215" s="27" t="str">
        <v>Lead</v>
      </c>
      <c r="E1215" s="27" t="str">
        <v>Kemi Balogun</v>
      </c>
      <c r="F1215" s="27" t="str">
        <v>wanjirubello@hotmail.com</v>
      </c>
      <c r="G1215" s="27" t="str">
        <v>Valid</v>
      </c>
      <c r="H1215" s="27" t="str">
        <v>+1-216-256857</v>
      </c>
      <c r="I1215" s="27" t="str">
        <v>Valid</v>
      </c>
      <c r="J1215" s="27" t="str">
        <v>Complete</v>
      </c>
      <c r="K1215" s="27" t="str">
        <v>Yes</v>
      </c>
      <c r="L1215" s="27">
        <v>75</v>
      </c>
      <c r="M1215" s="27" t="str">
        <v>Potential Duplicate</v>
      </c>
    </row>
    <row r="1216" spans="1:13" x14ac:dyDescent="0.25">
      <c r="A1216" s="27" t="str">
        <v>CUST-03604</v>
      </c>
      <c r="B1216" s="27" t="str">
        <v>Joy Balogun</v>
      </c>
      <c r="C1216" s="27" t="str">
        <v>Flour Mills Of Nigeria</v>
      </c>
      <c r="D1216" s="27" t="str">
        <v>Prospect</v>
      </c>
      <c r="E1216" s="27" t="str">
        <v>Brian Otieno</v>
      </c>
      <c r="F1216" s="27" t="str">
        <v>joybalogun@hotmail.com</v>
      </c>
      <c r="G1216" s="27" t="str">
        <v>Valid</v>
      </c>
      <c r="H1216" s="27" t="str">
        <v>+44-669-245051</v>
      </c>
      <c r="I1216" s="27" t="str">
        <v>Valid</v>
      </c>
      <c r="J1216" s="27" t="str">
        <v>Complete</v>
      </c>
      <c r="K1216" s="27" t="str">
        <v>Yes</v>
      </c>
      <c r="L1216" s="27">
        <v>75</v>
      </c>
      <c r="M1216" s="27" t="str">
        <v>Potential Duplicate</v>
      </c>
    </row>
    <row r="1217" spans="1:13" x14ac:dyDescent="0.25">
      <c r="A1217" s="27" t="str">
        <v>CUST-05015</v>
      </c>
      <c r="B1217" s="27" t="str">
        <v>Dele Abubakar</v>
      </c>
      <c r="C1217" s="27" t="str">
        <v>Datapay Llc</v>
      </c>
      <c r="D1217" s="27" t="str">
        <v>Lead</v>
      </c>
      <c r="E1217" s="27" t="str">
        <v>James Carter</v>
      </c>
      <c r="F1217" s="27" t="str">
        <v>dele_abubakar@outlook.com</v>
      </c>
      <c r="G1217" s="27" t="str">
        <v>Valid</v>
      </c>
      <c r="H1217" s="27" t="str">
        <v>+353 288 514 129</v>
      </c>
      <c r="I1217" s="27" t="str">
        <v>Valid</v>
      </c>
      <c r="J1217" s="27" t="str">
        <v>Complete</v>
      </c>
      <c r="K1217" s="27" t="str">
        <v>Yes</v>
      </c>
      <c r="L1217" s="27">
        <v>75</v>
      </c>
      <c r="M1217" s="27" t="str">
        <v>Potential Duplicate</v>
      </c>
    </row>
    <row r="1218" spans="1:13" x14ac:dyDescent="0.25">
      <c r="A1218" s="27" t="str">
        <v>CUST-05067</v>
      </c>
      <c r="B1218" s="27" t="str">
        <v>Tosin Otieno</v>
      </c>
      <c r="C1218" s="27" t="str">
        <v>Twiga Foods</v>
      </c>
      <c r="D1218" s="27" t="str">
        <v>Churned</v>
      </c>
      <c r="E1218" s="27" t="str">
        <v>Kemi Balogun</v>
      </c>
      <c r="F1218" s="27" t="str">
        <v>tosinotieno@outlook.com</v>
      </c>
      <c r="G1218" s="27" t="str">
        <v>Valid</v>
      </c>
      <c r="H1218" s="27" t="str">
        <v>+971 218 736 370</v>
      </c>
      <c r="I1218" s="27" t="str">
        <v>Valid</v>
      </c>
      <c r="J1218" s="27" t="str">
        <v>Complete</v>
      </c>
      <c r="K1218" s="27" t="str">
        <v>Yes</v>
      </c>
      <c r="L1218" s="27">
        <v>75</v>
      </c>
      <c r="M1218" s="27" t="str">
        <v>Potential Duplicate</v>
      </c>
    </row>
    <row r="1219" spans="1:13" x14ac:dyDescent="0.25">
      <c r="A1219" s="27" t="str">
        <v>CUST-05008</v>
      </c>
      <c r="B1219" s="27" t="str">
        <v>Ifeanyi Brown</v>
      </c>
      <c r="C1219" s="27" t="str">
        <v>Flutterwave</v>
      </c>
      <c r="D1219" s="27" t="str">
        <v>Customer</v>
      </c>
      <c r="E1219" s="27" t="str">
        <v>Grace Mensah</v>
      </c>
      <c r="F1219" s="27" t="str">
        <v>ifeanyibrown@gmail.com</v>
      </c>
      <c r="G1219" s="27" t="str">
        <v>Valid</v>
      </c>
      <c r="H1219" s="27" t="str">
        <v>0265434025</v>
      </c>
      <c r="I1219" s="27" t="str">
        <v>Valid</v>
      </c>
      <c r="J1219" s="27" t="str">
        <v>Complete</v>
      </c>
      <c r="K1219" s="27" t="str">
        <v>Yes</v>
      </c>
      <c r="L1219" s="27">
        <v>75</v>
      </c>
      <c r="M1219" s="27" t="str">
        <v>Potential Duplicate</v>
      </c>
    </row>
    <row r="1220" spans="1:13" x14ac:dyDescent="0.25">
      <c r="A1220" s="27" t="str">
        <v>CUST-02799</v>
      </c>
      <c r="B1220" s="27" t="str">
        <v>Ryan Abubakar</v>
      </c>
      <c r="C1220" s="27" t="str">
        <v>Vertexhealth</v>
      </c>
      <c r="D1220" s="27" t="str">
        <v>Customer</v>
      </c>
      <c r="E1220" s="27" t="str">
        <v>Michael Bello</v>
      </c>
      <c r="F1220" s="27" t="str">
        <v>ryanabubakar@gmail.com</v>
      </c>
      <c r="G1220" s="27" t="str">
        <v>Valid</v>
      </c>
      <c r="H1220" s="27" t="str">
        <v>0991182769</v>
      </c>
      <c r="I1220" s="27" t="str">
        <v>Valid</v>
      </c>
      <c r="J1220" s="27" t="str">
        <v>Complete</v>
      </c>
      <c r="K1220" s="27" t="str">
        <v>Yes</v>
      </c>
      <c r="L1220" s="27">
        <v>75</v>
      </c>
      <c r="M1220" s="27" t="str">
        <v>Potential Duplicate</v>
      </c>
    </row>
    <row r="1221" spans="1:13" x14ac:dyDescent="0.25">
      <c r="A1221" s="27" t="str">
        <v>CUST-03347</v>
      </c>
      <c r="B1221" s="27" t="str">
        <v>Femi Davies</v>
      </c>
      <c r="C1221" s="27" t="str">
        <v>Hivegroup Gmbh</v>
      </c>
      <c r="D1221" s="27" t="str">
        <v>Lead</v>
      </c>
      <c r="E1221" s="27" t="str">
        <v>Brian Otieno</v>
      </c>
      <c r="F1221" s="27" t="str">
        <v>femidavies@outlook.com</v>
      </c>
      <c r="G1221" s="27" t="str">
        <v>Valid</v>
      </c>
      <c r="H1221" s="27" t="str">
        <v>+49743824525</v>
      </c>
      <c r="I1221" s="27" t="str">
        <v>Valid</v>
      </c>
      <c r="J1221" s="27" t="str">
        <v>Complete</v>
      </c>
      <c r="K1221" s="27" t="str">
        <v>Yes</v>
      </c>
      <c r="L1221" s="27">
        <v>75</v>
      </c>
      <c r="M1221" s="27" t="str">
        <v>Potential Duplicate</v>
      </c>
    </row>
    <row r="1222" spans="1:13" x14ac:dyDescent="0.25">
      <c r="A1222" s="27" t="str">
        <v>CUST-04689</v>
      </c>
      <c r="B1222" s="27" t="str">
        <v>Chizoba Asante</v>
      </c>
      <c r="C1222" s="27" t="str">
        <v>Stacklogistics Llc</v>
      </c>
      <c r="D1222" s="27" t="str">
        <v>Inactive</v>
      </c>
      <c r="E1222" s="27" t="str">
        <v>Daniel Olatunji</v>
      </c>
      <c r="F1222" s="27" t="str">
        <v>chizoba.asante@yahoo.com</v>
      </c>
      <c r="G1222" s="27" t="str">
        <v>Valid</v>
      </c>
      <c r="H1222" s="27" t="str">
        <v>0839634200</v>
      </c>
      <c r="I1222" s="27" t="str">
        <v>Valid</v>
      </c>
      <c r="J1222" s="27" t="str">
        <v>Complete</v>
      </c>
      <c r="K1222" s="27" t="str">
        <v>Yes</v>
      </c>
      <c r="L1222" s="27">
        <v>75</v>
      </c>
      <c r="M1222" s="27" t="str">
        <v>Potential Duplicate</v>
      </c>
    </row>
    <row r="1223" spans="1:13" x14ac:dyDescent="0.25">
      <c r="A1223" s="27" t="str">
        <v>CUST-04828</v>
      </c>
      <c r="B1223" s="27" t="str">
        <v>Sola Mwangi</v>
      </c>
      <c r="C1223" s="27" t="str">
        <v>Mtn Group</v>
      </c>
      <c r="D1223" s="27" t="str">
        <v>Qualified</v>
      </c>
      <c r="E1223" s="27" t="str">
        <v>Daniel Olatunji</v>
      </c>
      <c r="F1223" s="27" t="str">
        <v>sola.mwangi@mtngroup.co</v>
      </c>
      <c r="G1223" s="27" t="str">
        <v>Valid</v>
      </c>
      <c r="H1223" s="27" t="str">
        <v>+353-680-779915</v>
      </c>
      <c r="I1223" s="27" t="str">
        <v>Valid</v>
      </c>
      <c r="J1223" s="27" t="str">
        <v>Complete</v>
      </c>
      <c r="K1223" s="27" t="str">
        <v>Yes</v>
      </c>
      <c r="L1223" s="27">
        <v>75</v>
      </c>
      <c r="M1223" s="27" t="str">
        <v>Potential Duplicate</v>
      </c>
    </row>
    <row r="1224" spans="1:13" x14ac:dyDescent="0.25">
      <c r="A1224" s="27" t="str">
        <v>CUST-00385</v>
      </c>
      <c r="B1224" s="27" t="str">
        <v>Niyi Evans</v>
      </c>
      <c r="C1224" s="27" t="str">
        <v>Leadpay</v>
      </c>
      <c r="D1224" s="27" t="str">
        <v>Churned</v>
      </c>
      <c r="E1224" s="27" t="str">
        <v>Michael Bello</v>
      </c>
      <c r="F1224" s="27" t="str">
        <v>niyievans@hotmail.com</v>
      </c>
      <c r="G1224" s="27" t="str">
        <v>Valid</v>
      </c>
      <c r="H1224" s="27" t="str">
        <v>0307482073</v>
      </c>
      <c r="I1224" s="27" t="str">
        <v>Valid</v>
      </c>
      <c r="J1224" s="27" t="str">
        <v>Complete</v>
      </c>
      <c r="K1224" s="27" t="str">
        <v>Yes</v>
      </c>
      <c r="L1224" s="27">
        <v>75</v>
      </c>
      <c r="M1224" s="27" t="str">
        <v>Potential Duplicate</v>
      </c>
    </row>
    <row r="1225" spans="1:13" x14ac:dyDescent="0.25">
      <c r="A1225" s="27" t="str">
        <v>CUST-04741</v>
      </c>
      <c r="B1225" s="27" t="str">
        <v>Simi Orji</v>
      </c>
      <c r="C1225" s="27" t="str">
        <v>Quantahub</v>
      </c>
      <c r="D1225" s="27" t="str">
        <v>Customer</v>
      </c>
      <c r="E1225" s="27" t="str">
        <v>Grace Mensah</v>
      </c>
      <c r="F1225" s="27" t="str">
        <v>hauwavandermerwe@hotmail.com</v>
      </c>
      <c r="G1225" s="27" t="str">
        <v>Valid</v>
      </c>
      <c r="H1225" s="27" t="str">
        <v>+971 837 338 913</v>
      </c>
      <c r="I1225" s="27" t="str">
        <v>Valid</v>
      </c>
      <c r="J1225" s="27" t="str">
        <v>Complete</v>
      </c>
      <c r="K1225" s="27" t="str">
        <v>Yes</v>
      </c>
      <c r="L1225" s="27">
        <v>75</v>
      </c>
      <c r="M1225" s="27" t="str">
        <v>Potential Duplicate</v>
      </c>
    </row>
    <row r="1226" spans="1:13" x14ac:dyDescent="0.25">
      <c r="A1226" s="27" t="str">
        <v>CUST-05059</v>
      </c>
      <c r="B1226" s="27" t="str">
        <v>Amani Patel</v>
      </c>
      <c r="C1226" s="27" t="str">
        <v>Mtn Group</v>
      </c>
      <c r="D1226" s="27" t="str">
        <v>Prospect</v>
      </c>
      <c r="E1226" s="27" t="str">
        <v>Daniel Olatunji</v>
      </c>
      <c r="F1226" s="27" t="str">
        <v>amani_patel@gmail.com</v>
      </c>
      <c r="G1226" s="27" t="str">
        <v>Valid</v>
      </c>
      <c r="H1226" s="27" t="str">
        <v>0102819151</v>
      </c>
      <c r="I1226" s="27" t="str">
        <v>Valid</v>
      </c>
      <c r="J1226" s="27" t="str">
        <v>Complete</v>
      </c>
      <c r="K1226" s="27" t="str">
        <v>Yes</v>
      </c>
      <c r="L1226" s="27">
        <v>75</v>
      </c>
      <c r="M1226" s="27" t="str">
        <v>Potential Duplicate</v>
      </c>
    </row>
    <row r="1227" spans="1:13" x14ac:dyDescent="0.25">
      <c r="A1227" s="27" t="str">
        <v>CUST-00862</v>
      </c>
      <c r="B1227" s="27" t="str">
        <v>Kibet Smith</v>
      </c>
      <c r="C1227" s="27" t="str">
        <v>Paystack</v>
      </c>
      <c r="D1227" s="27" t="str">
        <v>Prospect</v>
      </c>
      <c r="E1227" s="27" t="str">
        <v>Daniel Olatunji</v>
      </c>
      <c r="F1227" s="27" t="str">
        <v>matthewdavies@hotmail.com</v>
      </c>
      <c r="G1227" s="27" t="str">
        <v>Valid</v>
      </c>
      <c r="H1227" s="27" t="str">
        <v>0145651812</v>
      </c>
      <c r="I1227" s="27" t="str">
        <v>Valid</v>
      </c>
      <c r="J1227" s="27" t="str">
        <v>Complete</v>
      </c>
      <c r="K1227" s="27" t="str">
        <v>Yes</v>
      </c>
      <c r="L1227" s="27">
        <v>75</v>
      </c>
      <c r="M1227" s="27" t="str">
        <v>Potential Duplicate</v>
      </c>
    </row>
    <row r="1228" spans="1:13" x14ac:dyDescent="0.25">
      <c r="A1228" s="27" t="str">
        <v>CUST-04626</v>
      </c>
      <c r="B1228" s="27" t="str">
        <v>Nnamdi Brown</v>
      </c>
      <c r="C1228" s="27" t="str">
        <v>Kuda</v>
      </c>
      <c r="D1228" s="27" t="str">
        <v>Inactive</v>
      </c>
      <c r="E1228" s="27" t="str">
        <v>Kemi Balogun</v>
      </c>
      <c r="F1228" s="27" t="str">
        <v>nnamdi_brown@hotmail.com</v>
      </c>
      <c r="G1228" s="27" t="str">
        <v>Valid</v>
      </c>
      <c r="H1228" s="27" t="str">
        <v>+254 588 940 809</v>
      </c>
      <c r="I1228" s="27" t="str">
        <v>Valid</v>
      </c>
      <c r="J1228" s="27" t="str">
        <v>Complete</v>
      </c>
      <c r="K1228" s="27" t="str">
        <v>Yes</v>
      </c>
      <c r="L1228" s="27">
        <v>75</v>
      </c>
      <c r="M1228" s="27" t="str">
        <v>Potential Duplicate</v>
      </c>
    </row>
    <row r="1229" spans="1:13" x14ac:dyDescent="0.25">
      <c r="A1229" s="27" t="str">
        <v>CUST-01226</v>
      </c>
      <c r="B1229" s="27" t="str">
        <v>Noah Mohammed</v>
      </c>
      <c r="C1229" s="27" t="str">
        <v>Moniepoint</v>
      </c>
      <c r="D1229" s="27" t="str">
        <v>Inactive</v>
      </c>
      <c r="E1229" s="27" t="str">
        <v>Tola Adeniyi</v>
      </c>
      <c r="F1229" s="27" t="str">
        <v>noah.mohammed@yahoo.com</v>
      </c>
      <c r="G1229" s="27" t="str">
        <v>Valid</v>
      </c>
      <c r="H1229" s="27" t="str">
        <v>0375984913</v>
      </c>
      <c r="I1229" s="27" t="str">
        <v>Valid</v>
      </c>
      <c r="J1229" s="27" t="str">
        <v>Complete</v>
      </c>
      <c r="K1229" s="27" t="str">
        <v>Yes</v>
      </c>
      <c r="L1229" s="27">
        <v>75</v>
      </c>
      <c r="M1229" s="27" t="str">
        <v>Potential Duplicate</v>
      </c>
    </row>
    <row r="1230" spans="1:13" x14ac:dyDescent="0.25">
      <c r="A1230" s="27" t="str">
        <v>CUST-03457</v>
      </c>
      <c r="B1230" s="27" t="str">
        <v>Thomas Okafor</v>
      </c>
      <c r="C1230" s="27" t="str">
        <v>Lumenlogistics Llc</v>
      </c>
      <c r="D1230" s="27" t="str">
        <v>Inactive</v>
      </c>
      <c r="E1230" s="27" t="str">
        <v>Kemi Balogun</v>
      </c>
      <c r="F1230" s="27" t="str">
        <v>thomas.okafor@outlook.com</v>
      </c>
      <c r="G1230" s="27" t="str">
        <v>Valid</v>
      </c>
      <c r="H1230" s="27" t="str">
        <v>+44 655 832 475</v>
      </c>
      <c r="I1230" s="27" t="str">
        <v>Valid</v>
      </c>
      <c r="J1230" s="27" t="str">
        <v>Complete</v>
      </c>
      <c r="K1230" s="27" t="str">
        <v>Yes</v>
      </c>
      <c r="L1230" s="27">
        <v>75</v>
      </c>
      <c r="M1230" s="27" t="str">
        <v>Potential Duplicate</v>
      </c>
    </row>
    <row r="1231" spans="1:13" x14ac:dyDescent="0.25">
      <c r="A1231" s="27" t="str">
        <v>CUST-02336</v>
      </c>
      <c r="B1231" s="27" t="str">
        <v>Ifeanyi Brown</v>
      </c>
      <c r="C1231" s="27" t="str">
        <v>Flutterwave</v>
      </c>
      <c r="D1231" s="27" t="str">
        <v>Customer</v>
      </c>
      <c r="E1231" s="27" t="str">
        <v>Grace Mensah</v>
      </c>
      <c r="F1231" s="27" t="str">
        <v>ifeanyibrown@gmail.com</v>
      </c>
      <c r="G1231" s="27" t="str">
        <v>Valid</v>
      </c>
      <c r="H1231" s="27" t="str">
        <v>+44 373 579 987</v>
      </c>
      <c r="I1231" s="27" t="str">
        <v>Valid</v>
      </c>
      <c r="J1231" s="27" t="str">
        <v>Complete</v>
      </c>
      <c r="K1231" s="27" t="str">
        <v>Yes</v>
      </c>
      <c r="L1231" s="27">
        <v>75</v>
      </c>
      <c r="M1231" s="27" t="str">
        <v>Potential Duplicate</v>
      </c>
    </row>
    <row r="1232" spans="1:13" x14ac:dyDescent="0.25">
      <c r="A1232" s="27" t="str">
        <v>CUST-01742</v>
      </c>
      <c r="B1232" s="27" t="str">
        <v>Sipho Mensah</v>
      </c>
      <c r="C1232" s="27" t="str">
        <v>Paystack</v>
      </c>
      <c r="D1232" s="27" t="str">
        <v>Churned</v>
      </c>
      <c r="E1232" s="27" t="str">
        <v>Tola Adeniyi</v>
      </c>
      <c r="F1232" s="27" t="str">
        <v>sophie.nwankwo@vertexlabsltd.ng</v>
      </c>
      <c r="G1232" s="27" t="str">
        <v>Valid</v>
      </c>
      <c r="H1232" s="27" t="str">
        <v>+44-153-527800</v>
      </c>
      <c r="I1232" s="27" t="str">
        <v>Valid</v>
      </c>
      <c r="J1232" s="27" t="str">
        <v>Complete</v>
      </c>
      <c r="K1232" s="27" t="str">
        <v>Yes</v>
      </c>
      <c r="L1232" s="27">
        <v>75</v>
      </c>
      <c r="M1232" s="27" t="str">
        <v>Potential Duplicate</v>
      </c>
    </row>
    <row r="1233" spans="1:13" x14ac:dyDescent="0.25">
      <c r="A1233" s="27" t="str">
        <v>CUST-04127</v>
      </c>
      <c r="B1233" s="27" t="str">
        <v>Femi Mwangi</v>
      </c>
      <c r="C1233" s="27" t="str">
        <v>Flour Mills Of Nigeria</v>
      </c>
      <c r="D1233" s="27" t="str">
        <v>Customer</v>
      </c>
      <c r="E1233" s="27" t="str">
        <v>Brian Otieno</v>
      </c>
      <c r="F1233" s="27" t="str">
        <v>thomas.okafor@outlook.com</v>
      </c>
      <c r="G1233" s="27" t="str">
        <v>Valid</v>
      </c>
      <c r="H1233" s="27" t="str">
        <v>+254816754927</v>
      </c>
      <c r="I1233" s="27" t="str">
        <v>Valid</v>
      </c>
      <c r="J1233" s="27" t="str">
        <v>Complete</v>
      </c>
      <c r="K1233" s="27" t="str">
        <v>Yes</v>
      </c>
      <c r="L1233" s="27">
        <v>75</v>
      </c>
      <c r="M1233" s="27" t="str">
        <v>Potential Duplicate</v>
      </c>
    </row>
    <row r="1234" spans="1:13" x14ac:dyDescent="0.25">
      <c r="A1234" s="27" t="str">
        <v>CUST-02682</v>
      </c>
      <c r="B1234" s="27" t="str">
        <v>Chidinma Jones</v>
      </c>
      <c r="C1234" s="27" t="str">
        <v>Stackai Inc</v>
      </c>
      <c r="D1234" s="27" t="str">
        <v>Customer</v>
      </c>
      <c r="E1234" s="27" t="str">
        <v>Not Assigned</v>
      </c>
      <c r="F1234" s="27" t="str">
        <v>chidinmajones@gmail.com</v>
      </c>
      <c r="G1234" s="27" t="str">
        <v>Valid</v>
      </c>
      <c r="H1234" s="27" t="str">
        <v>+1 717 244 223</v>
      </c>
      <c r="I1234" s="27" t="str">
        <v>Valid</v>
      </c>
      <c r="J1234" s="27" t="str">
        <v>Complete</v>
      </c>
      <c r="K1234" s="27" t="str">
        <v>Yes</v>
      </c>
      <c r="L1234" s="27">
        <v>75</v>
      </c>
      <c r="M1234" s="27" t="str">
        <v>Potential Duplicate</v>
      </c>
    </row>
    <row r="1235" spans="1:13" x14ac:dyDescent="0.25">
      <c r="A1235" s="27" t="str">
        <v>CUST-03060</v>
      </c>
      <c r="B1235" s="27" t="str">
        <v>Kunle Patel</v>
      </c>
      <c r="C1235" s="27" t="str">
        <v>Heliopay</v>
      </c>
      <c r="D1235" s="27" t="str">
        <v>Inactive</v>
      </c>
      <c r="E1235" s="27" t="str">
        <v>Brian Otieno</v>
      </c>
      <c r="F1235" s="27" t="str">
        <v>kunle.patel@yahoo.com</v>
      </c>
      <c r="G1235" s="27" t="str">
        <v>Valid</v>
      </c>
      <c r="H1235" s="27" t="str">
        <v>+44404660455</v>
      </c>
      <c r="I1235" s="27" t="str">
        <v>Valid</v>
      </c>
      <c r="J1235" s="27" t="str">
        <v>Complete</v>
      </c>
      <c r="K1235" s="27" t="str">
        <v>Yes</v>
      </c>
      <c r="L1235" s="27">
        <v>75</v>
      </c>
      <c r="M1235" s="27" t="str">
        <v>Potential Duplicate</v>
      </c>
    </row>
    <row r="1236" spans="1:13" x14ac:dyDescent="0.25">
      <c r="A1236" s="27" t="str">
        <v>CUST-03753</v>
      </c>
      <c r="B1236" s="27" t="str">
        <v>Chibueze Botha</v>
      </c>
      <c r="C1236" s="27" t="str">
        <v>Gridanalytics Llc</v>
      </c>
      <c r="D1236" s="27" t="str">
        <v>Inactive</v>
      </c>
      <c r="E1236" s="27" t="str">
        <v>Sandra Eze</v>
      </c>
      <c r="F1236" s="27" t="str">
        <v>chibueze_botha@gmail.com</v>
      </c>
      <c r="G1236" s="27" t="str">
        <v>Valid</v>
      </c>
      <c r="H1236" s="27" t="str">
        <v>+31654214676</v>
      </c>
      <c r="I1236" s="27" t="str">
        <v>Valid</v>
      </c>
      <c r="J1236" s="27" t="str">
        <v>Complete</v>
      </c>
      <c r="K1236" s="27" t="str">
        <v>Yes</v>
      </c>
      <c r="L1236" s="27">
        <v>75</v>
      </c>
      <c r="M1236" s="27" t="str">
        <v>Potential Duplicate</v>
      </c>
    </row>
    <row r="1237" spans="1:13" x14ac:dyDescent="0.25">
      <c r="A1237" s="27" t="str">
        <v>CUST-04046</v>
      </c>
      <c r="B1237" s="27" t="str">
        <v>Uche Adebayo</v>
      </c>
      <c r="C1237" s="27" t="str">
        <v>Fluxhub</v>
      </c>
      <c r="D1237" s="27" t="str">
        <v>Customer</v>
      </c>
      <c r="E1237" s="27" t="str">
        <v>Daniel Olatunji</v>
      </c>
      <c r="F1237" s="27" t="str">
        <v>ucheadebayo@gmail.com</v>
      </c>
      <c r="G1237" s="27" t="str">
        <v>Valid</v>
      </c>
      <c r="H1237" s="27" t="str">
        <v>+971079679548</v>
      </c>
      <c r="I1237" s="27" t="str">
        <v>Valid</v>
      </c>
      <c r="J1237" s="27" t="str">
        <v>Complete</v>
      </c>
      <c r="K1237" s="27" t="str">
        <v>Yes</v>
      </c>
      <c r="L1237" s="27">
        <v>75</v>
      </c>
      <c r="M1237" s="27" t="str">
        <v>Potential Duplicate</v>
      </c>
    </row>
    <row r="1238" spans="1:13" x14ac:dyDescent="0.25">
      <c r="A1238" s="27" t="str">
        <v>CUST-01073</v>
      </c>
      <c r="B1238" s="27" t="str">
        <v>Femke Akinola</v>
      </c>
      <c r="C1238" s="27" t="str">
        <v>Pulsecommerce Gmbh</v>
      </c>
      <c r="D1238" s="27" t="str">
        <v>Churned</v>
      </c>
      <c r="E1238" s="27" t="str">
        <v>Michael Bello</v>
      </c>
      <c r="F1238" s="27" t="str">
        <v>aminabalogun@fluxailtd.io</v>
      </c>
      <c r="G1238" s="27" t="str">
        <v>Valid</v>
      </c>
      <c r="H1238" s="27" t="str">
        <v>+1 998 708 053</v>
      </c>
      <c r="I1238" s="27" t="str">
        <v>Valid</v>
      </c>
      <c r="J1238" s="27" t="str">
        <v>Complete</v>
      </c>
      <c r="K1238" s="27" t="str">
        <v>Yes</v>
      </c>
      <c r="L1238" s="27">
        <v>75</v>
      </c>
      <c r="M1238" s="27" t="str">
        <v>Potential Duplicate</v>
      </c>
    </row>
    <row r="1239" spans="1:13" x14ac:dyDescent="0.25">
      <c r="A1239" s="27" t="str">
        <v>CUST-03903</v>
      </c>
      <c r="B1239" s="27" t="str">
        <v>Blessing Dlamini</v>
      </c>
      <c r="C1239" s="27" t="str">
        <v>Cowrywise</v>
      </c>
      <c r="D1239" s="27" t="str">
        <v>Lead</v>
      </c>
      <c r="E1239" s="27" t="str">
        <v>Brian Otieno</v>
      </c>
      <c r="F1239" s="27" t="str">
        <v>ifeanyiadeyemi@gmail.com</v>
      </c>
      <c r="G1239" s="27" t="str">
        <v>Valid</v>
      </c>
      <c r="H1239" s="27" t="str">
        <v>0357284052</v>
      </c>
      <c r="I1239" s="27" t="str">
        <v>Valid</v>
      </c>
      <c r="J1239" s="27" t="str">
        <v>Complete</v>
      </c>
      <c r="K1239" s="27" t="str">
        <v>Yes</v>
      </c>
      <c r="L1239" s="27">
        <v>75</v>
      </c>
      <c r="M1239" s="27" t="str">
        <v>Potential Duplicate</v>
      </c>
    </row>
    <row r="1240" spans="1:13" x14ac:dyDescent="0.25">
      <c r="A1240" s="27" t="str">
        <v>CUST-04411</v>
      </c>
      <c r="B1240" s="27" t="str">
        <v>Zainab Ogundimu</v>
      </c>
      <c r="C1240" s="27" t="str">
        <v>Apexcommerce Inc</v>
      </c>
      <c r="D1240" s="27" t="str">
        <v>Qualified</v>
      </c>
      <c r="E1240" s="27" t="str">
        <v>Tola Adeniyi</v>
      </c>
      <c r="F1240" s="27" t="str">
        <v>zainabogundimu@hotmail.com</v>
      </c>
      <c r="G1240" s="27" t="str">
        <v>Valid</v>
      </c>
      <c r="H1240" s="27" t="str">
        <v>+31-379-771811</v>
      </c>
      <c r="I1240" s="27" t="str">
        <v>Valid</v>
      </c>
      <c r="J1240" s="27" t="str">
        <v>Complete</v>
      </c>
      <c r="K1240" s="27" t="str">
        <v>Yes</v>
      </c>
      <c r="L1240" s="27">
        <v>75</v>
      </c>
      <c r="M1240" s="27" t="str">
        <v>Potential Duplicate</v>
      </c>
    </row>
    <row r="1241" spans="1:13" x14ac:dyDescent="0.25">
      <c r="A1241" s="27" t="str">
        <v>CUST-01811</v>
      </c>
      <c r="B1241" s="27" t="str">
        <v>Folake Adeleke</v>
      </c>
      <c r="C1241" s="27" t="str">
        <v>Gridfinance</v>
      </c>
      <c r="D1241" s="27" t="str">
        <v>Lead</v>
      </c>
      <c r="E1241" s="27" t="str">
        <v>James Carter</v>
      </c>
      <c r="F1241" s="27" t="str">
        <v>folake.adeleke@gridfinance.com</v>
      </c>
      <c r="G1241" s="27" t="str">
        <v>Valid</v>
      </c>
      <c r="H1241" s="27" t="str">
        <v>+49749890061</v>
      </c>
      <c r="I1241" s="27" t="str">
        <v>Valid</v>
      </c>
      <c r="J1241" s="27" t="str">
        <v>Complete</v>
      </c>
      <c r="K1241" s="27" t="str">
        <v>Yes</v>
      </c>
      <c r="L1241" s="27">
        <v>75</v>
      </c>
      <c r="M1241" s="27" t="str">
        <v>Potential Duplicate</v>
      </c>
    </row>
    <row r="1242" spans="1:13" x14ac:dyDescent="0.25">
      <c r="A1242" s="27" t="str">
        <v>CUST-02212</v>
      </c>
      <c r="B1242" s="27" t="str">
        <v>Oluwaseun Murphy</v>
      </c>
      <c r="C1242" s="27" t="str">
        <v>Paystack</v>
      </c>
      <c r="D1242" s="27" t="str">
        <v>Churned</v>
      </c>
      <c r="E1242" s="27" t="str">
        <v>Sandra Eze</v>
      </c>
      <c r="F1242" s="27" t="str">
        <v>oluwaseun.murphy@yahoo.com</v>
      </c>
      <c r="G1242" s="27" t="str">
        <v>Valid</v>
      </c>
      <c r="H1242" s="27" t="str">
        <v>+31 585 211 017</v>
      </c>
      <c r="I1242" s="27" t="str">
        <v>Valid</v>
      </c>
      <c r="J1242" s="27" t="str">
        <v>Complete</v>
      </c>
      <c r="K1242" s="27" t="str">
        <v>Yes</v>
      </c>
      <c r="L1242" s="27">
        <v>75</v>
      </c>
      <c r="M1242" s="27" t="str">
        <v>Potential Duplicate</v>
      </c>
    </row>
    <row r="1243" spans="1:13" x14ac:dyDescent="0.25">
      <c r="A1243" s="27" t="str">
        <v>CUST-04177</v>
      </c>
      <c r="B1243" s="27" t="str">
        <v>Kevin Adewale</v>
      </c>
      <c r="C1243" s="27" t="str">
        <v>Heliodigital Llc</v>
      </c>
      <c r="D1243" s="27" t="str">
        <v>Qualified</v>
      </c>
      <c r="E1243" s="27" t="str">
        <v>Daniel Olatunji</v>
      </c>
      <c r="F1243" s="27" t="str">
        <v>kevin.adewale@hotmail.com</v>
      </c>
      <c r="G1243" s="27" t="str">
        <v>Valid</v>
      </c>
      <c r="H1243" s="27" t="str">
        <v>0356241951</v>
      </c>
      <c r="I1243" s="27" t="str">
        <v>Valid</v>
      </c>
      <c r="J1243" s="27" t="str">
        <v>Complete</v>
      </c>
      <c r="K1243" s="27" t="str">
        <v>Yes</v>
      </c>
      <c r="L1243" s="27">
        <v>75</v>
      </c>
      <c r="M1243" s="27" t="str">
        <v>Potential Duplicate</v>
      </c>
    </row>
    <row r="1244" spans="1:13" x14ac:dyDescent="0.25">
      <c r="A1244" s="27" t="str">
        <v>CUST-01193</v>
      </c>
      <c r="B1244" s="27" t="str">
        <v>Wanjala Aliyu</v>
      </c>
      <c r="C1244" s="27" t="str">
        <v>Flutterwave</v>
      </c>
      <c r="D1244" s="27" t="str">
        <v>Churned</v>
      </c>
      <c r="E1244" s="27" t="str">
        <v>Grace Mensah</v>
      </c>
      <c r="F1244" s="27" t="str">
        <v>wanjalaaliyu@flutterwave.com</v>
      </c>
      <c r="G1244" s="27" t="str">
        <v>Valid</v>
      </c>
      <c r="H1244" s="27" t="str">
        <v>0679296058</v>
      </c>
      <c r="I1244" s="27" t="str">
        <v>Valid</v>
      </c>
      <c r="J1244" s="27" t="str">
        <v>Complete</v>
      </c>
      <c r="K1244" s="27" t="str">
        <v>Yes</v>
      </c>
      <c r="L1244" s="27">
        <v>75</v>
      </c>
      <c r="M1244" s="27" t="str">
        <v>Potential Duplicate</v>
      </c>
    </row>
    <row r="1245" spans="1:13" x14ac:dyDescent="0.25">
      <c r="A1245" s="27" t="str">
        <v>CUST-04258</v>
      </c>
      <c r="B1245" s="27" t="str">
        <v>Kibet Adewale</v>
      </c>
      <c r="C1245" s="27" t="str">
        <v>Pulsetech Ltd</v>
      </c>
      <c r="D1245" s="27" t="str">
        <v>Opportunity</v>
      </c>
      <c r="E1245" s="27" t="str">
        <v>Aisha Mohammed</v>
      </c>
      <c r="F1245" s="27" t="str">
        <v>kibet.adewale@yahoo.com</v>
      </c>
      <c r="G1245" s="27" t="str">
        <v>Valid</v>
      </c>
      <c r="H1245" s="27" t="str">
        <v>0585518220</v>
      </c>
      <c r="I1245" s="27" t="str">
        <v>Valid</v>
      </c>
      <c r="J1245" s="27" t="str">
        <v>Complete</v>
      </c>
      <c r="K1245" s="27" t="str">
        <v>Yes</v>
      </c>
      <c r="L1245" s="27">
        <v>75</v>
      </c>
      <c r="M1245" s="27" t="str">
        <v>Potential Duplicate</v>
      </c>
    </row>
    <row r="1246" spans="1:13" x14ac:dyDescent="0.25">
      <c r="A1246" s="27" t="str">
        <v>CUST-02164</v>
      </c>
      <c r="B1246" s="27" t="str">
        <v>Wanjiru Brown</v>
      </c>
      <c r="C1246" s="27" t="str">
        <v>Moniepoint</v>
      </c>
      <c r="D1246" s="27" t="str">
        <v>Prospect</v>
      </c>
      <c r="E1246" s="27" t="str">
        <v>Tola Adeniyi</v>
      </c>
      <c r="F1246" s="27" t="str">
        <v>wanjiru_brown@hotmail.com</v>
      </c>
      <c r="G1246" s="27" t="str">
        <v>Valid</v>
      </c>
      <c r="H1246" s="27" t="str">
        <v>0151661759</v>
      </c>
      <c r="I1246" s="27" t="str">
        <v>Valid</v>
      </c>
      <c r="J1246" s="27" t="str">
        <v>Complete</v>
      </c>
      <c r="K1246" s="27" t="str">
        <v>Yes</v>
      </c>
      <c r="L1246" s="27">
        <v>75</v>
      </c>
      <c r="M1246" s="27" t="str">
        <v>Potential Duplicate</v>
      </c>
    </row>
    <row r="1247" spans="1:13" x14ac:dyDescent="0.25">
      <c r="A1247" s="27" t="str">
        <v>CUST-02591</v>
      </c>
      <c r="B1247" s="27" t="str">
        <v>Michael Kelly</v>
      </c>
      <c r="C1247" s="27" t="str">
        <v>Corelogistics</v>
      </c>
      <c r="D1247" s="27" t="str">
        <v>Lead</v>
      </c>
      <c r="E1247" s="27" t="str">
        <v>Sandra Eze</v>
      </c>
      <c r="F1247" s="27" t="str">
        <v>michael_kelly@yahoo.com</v>
      </c>
      <c r="G1247" s="27" t="str">
        <v>Valid</v>
      </c>
      <c r="H1247" s="27" t="str">
        <v>+234509348827</v>
      </c>
      <c r="I1247" s="27" t="str">
        <v>Valid</v>
      </c>
      <c r="J1247" s="27" t="str">
        <v>Complete</v>
      </c>
      <c r="K1247" s="27" t="str">
        <v>Yes</v>
      </c>
      <c r="L1247" s="27">
        <v>75</v>
      </c>
      <c r="M1247" s="27" t="str">
        <v>Potential Duplicate</v>
      </c>
    </row>
    <row r="1248" spans="1:13" x14ac:dyDescent="0.25">
      <c r="A1248" s="27" t="str">
        <v>CUST-03896</v>
      </c>
      <c r="B1248" s="27" t="str">
        <v>Amani Idris</v>
      </c>
      <c r="C1248" s="27" t="str">
        <v>Flour Mills Of Nigeria</v>
      </c>
      <c r="D1248" s="27" t="str">
        <v>Customer</v>
      </c>
      <c r="E1248" s="27" t="str">
        <v>Victor Okeke</v>
      </c>
      <c r="F1248" s="27" t="str">
        <v>amani_idris@gmail.com</v>
      </c>
      <c r="G1248" s="27" t="str">
        <v>Valid</v>
      </c>
      <c r="H1248" s="27" t="str">
        <v>+44802455985</v>
      </c>
      <c r="I1248" s="27" t="str">
        <v>Valid</v>
      </c>
      <c r="J1248" s="27" t="str">
        <v>Complete</v>
      </c>
      <c r="K1248" s="27" t="str">
        <v>Yes</v>
      </c>
      <c r="L1248" s="27">
        <v>75</v>
      </c>
      <c r="M1248" s="27" t="str">
        <v>Potential Duplicate</v>
      </c>
    </row>
    <row r="1249" spans="1:13" x14ac:dyDescent="0.25">
      <c r="A1249" s="27" t="str">
        <v>CUST-00289</v>
      </c>
      <c r="B1249" s="27" t="str">
        <v>Nomvula Adebayo</v>
      </c>
      <c r="C1249" s="27" t="str">
        <v>Twiga Foods</v>
      </c>
      <c r="D1249" s="27" t="str">
        <v>Inactive</v>
      </c>
      <c r="E1249" s="27" t="str">
        <v>James Carter</v>
      </c>
      <c r="F1249" s="27" t="str">
        <v>nomvula_adebayo@yahoo.com</v>
      </c>
      <c r="G1249" s="27" t="str">
        <v>Valid</v>
      </c>
      <c r="H1249" s="27" t="str">
        <v>+44 629 242 368</v>
      </c>
      <c r="I1249" s="27" t="str">
        <v>Valid</v>
      </c>
      <c r="J1249" s="27" t="str">
        <v>Complete</v>
      </c>
      <c r="K1249" s="27" t="str">
        <v>Yes</v>
      </c>
      <c r="L1249" s="27">
        <v>75</v>
      </c>
      <c r="M1249" s="27" t="str">
        <v>Potential Duplicate</v>
      </c>
    </row>
    <row r="1250" spans="1:13" x14ac:dyDescent="0.25">
      <c r="A1250" s="27" t="str">
        <v>CUST-04788</v>
      </c>
      <c r="B1250" s="27" t="str">
        <v>Ngozi Davies</v>
      </c>
      <c r="C1250" s="27" t="str">
        <v>Lumenfinance Gmbh</v>
      </c>
      <c r="D1250" s="27" t="str">
        <v>Inactive</v>
      </c>
      <c r="E1250" s="27" t="str">
        <v>Grace Mensah</v>
      </c>
      <c r="F1250" s="27" t="str">
        <v>ngozi.davies@gmail.com</v>
      </c>
      <c r="G1250" s="27" t="str">
        <v>Valid</v>
      </c>
      <c r="H1250" s="27" t="str">
        <v>+234729579126</v>
      </c>
      <c r="I1250" s="27" t="str">
        <v>Valid</v>
      </c>
      <c r="J1250" s="27" t="str">
        <v>Complete</v>
      </c>
      <c r="K1250" s="27" t="str">
        <v>Yes</v>
      </c>
      <c r="L1250" s="27">
        <v>75</v>
      </c>
      <c r="M1250" s="27" t="str">
        <v>Potential Duplicate</v>
      </c>
    </row>
    <row r="1251" spans="1:13" x14ac:dyDescent="0.25">
      <c r="A1251" s="27" t="str">
        <v>CUST-02159</v>
      </c>
      <c r="B1251" s="27" t="str">
        <v>Andrew Okorie</v>
      </c>
      <c r="C1251" s="27" t="str">
        <v>Lumencapital Gmbh</v>
      </c>
      <c r="D1251" s="27" t="str">
        <v>Opportunity</v>
      </c>
      <c r="E1251" s="27" t="str">
        <v>Daniel Olatunji</v>
      </c>
      <c r="F1251" s="27" t="str">
        <v>emilydlamini@gmail.com</v>
      </c>
      <c r="G1251" s="27" t="str">
        <v>Valid</v>
      </c>
      <c r="H1251" s="27" t="str">
        <v>+254212495432</v>
      </c>
      <c r="I1251" s="27" t="str">
        <v>Valid</v>
      </c>
      <c r="J1251" s="27" t="str">
        <v>Complete</v>
      </c>
      <c r="K1251" s="27" t="str">
        <v>Yes</v>
      </c>
      <c r="L1251" s="27">
        <v>75</v>
      </c>
      <c r="M1251" s="27" t="str">
        <v>Potential Duplicate</v>
      </c>
    </row>
    <row r="1252" spans="1:13" x14ac:dyDescent="0.25">
      <c r="A1252" s="27" t="str">
        <v>CUST-00992</v>
      </c>
      <c r="B1252" s="27" t="str">
        <v>Matthew Balogun</v>
      </c>
      <c r="C1252" s="27" t="str">
        <v>Moniepoint</v>
      </c>
      <c r="D1252" s="27" t="str">
        <v>Prospect</v>
      </c>
      <c r="E1252" s="27" t="str">
        <v>Michael Bello</v>
      </c>
      <c r="F1252" s="27" t="str">
        <v>emeka_anyanwu@outlook.com</v>
      </c>
      <c r="G1252" s="27" t="str">
        <v>Valid</v>
      </c>
      <c r="H1252" s="27" t="str">
        <v>+234 425 556 183</v>
      </c>
      <c r="I1252" s="27" t="str">
        <v>Valid</v>
      </c>
      <c r="J1252" s="27" t="str">
        <v>Complete</v>
      </c>
      <c r="K1252" s="27" t="str">
        <v>Yes</v>
      </c>
      <c r="L1252" s="27">
        <v>75</v>
      </c>
      <c r="M1252" s="27" t="str">
        <v>Potential Duplicate</v>
      </c>
    </row>
    <row r="1253" spans="1:13" x14ac:dyDescent="0.25">
      <c r="A1253" s="27" t="str">
        <v>CUST-00187</v>
      </c>
      <c r="B1253" s="27" t="str">
        <v>Uche Idris</v>
      </c>
      <c r="C1253" s="27" t="str">
        <v>Vertexsystems</v>
      </c>
      <c r="D1253" s="27" t="str">
        <v>Churned</v>
      </c>
      <c r="E1253" s="27" t="str">
        <v>Michael Bello</v>
      </c>
      <c r="F1253" s="27" t="str">
        <v>ucheidris@outlook.com</v>
      </c>
      <c r="G1253" s="27" t="str">
        <v>Valid</v>
      </c>
      <c r="H1253" s="27" t="str">
        <v>+971 722 303 358</v>
      </c>
      <c r="I1253" s="27" t="str">
        <v>Valid</v>
      </c>
      <c r="J1253" s="27" t="str">
        <v>Complete</v>
      </c>
      <c r="K1253" s="27" t="str">
        <v>Yes</v>
      </c>
      <c r="L1253" s="27">
        <v>75</v>
      </c>
      <c r="M1253" s="27" t="str">
        <v>Potential Duplicate</v>
      </c>
    </row>
    <row r="1254" spans="1:13" x14ac:dyDescent="0.25">
      <c r="A1254" s="27" t="str">
        <v>CUST-02273</v>
      </c>
      <c r="B1254" s="27" t="str">
        <v>Joshua Adeyemi</v>
      </c>
      <c r="C1254" s="27" t="str">
        <v>Brighthealth</v>
      </c>
      <c r="D1254" s="27" t="str">
        <v>Lead</v>
      </c>
      <c r="E1254" s="27" t="str">
        <v>Victor Okeke</v>
      </c>
      <c r="F1254" s="27" t="str">
        <v>ucheonyeka@heliotechplc.io</v>
      </c>
      <c r="G1254" s="27" t="str">
        <v>Valid</v>
      </c>
      <c r="H1254" s="27" t="str">
        <v>+234-411-164964</v>
      </c>
      <c r="I1254" s="27" t="str">
        <v>Valid</v>
      </c>
      <c r="J1254" s="27" t="str">
        <v>Complete</v>
      </c>
      <c r="K1254" s="27" t="str">
        <v>Yes</v>
      </c>
      <c r="L1254" s="27">
        <v>75</v>
      </c>
      <c r="M1254" s="27" t="str">
        <v>Potential Duplicate</v>
      </c>
    </row>
    <row r="1255" spans="1:13" x14ac:dyDescent="0.25">
      <c r="A1255" s="27" t="str">
        <v>CUST-04053</v>
      </c>
      <c r="B1255" s="27" t="str">
        <v>Usman Van Der Merwe</v>
      </c>
      <c r="C1255" s="27" t="str">
        <v>Cloudai</v>
      </c>
      <c r="D1255" s="27" t="str">
        <v>Customer</v>
      </c>
      <c r="E1255" s="27" t="str">
        <v>Michael Bello</v>
      </c>
      <c r="F1255" s="27" t="str">
        <v>usman_vandermerwe@yahoo.com</v>
      </c>
      <c r="G1255" s="27" t="str">
        <v>Valid</v>
      </c>
      <c r="H1255" s="27" t="str">
        <v>+234-731-682119</v>
      </c>
      <c r="I1255" s="27" t="str">
        <v>Valid</v>
      </c>
      <c r="J1255" s="27" t="str">
        <v>Complete</v>
      </c>
      <c r="K1255" s="27" t="str">
        <v>Yes</v>
      </c>
      <c r="L1255" s="27">
        <v>75</v>
      </c>
      <c r="M1255" s="27" t="str">
        <v>Potential Duplicate</v>
      </c>
    </row>
    <row r="1256" spans="1:13" x14ac:dyDescent="0.25">
      <c r="A1256" s="27" t="str">
        <v>CUST-00730</v>
      </c>
      <c r="B1256" s="27" t="str">
        <v>Fatima Eze</v>
      </c>
      <c r="C1256" s="27" t="str">
        <v>Kuda</v>
      </c>
      <c r="D1256" s="27" t="str">
        <v>Inactive</v>
      </c>
      <c r="E1256" s="27" t="str">
        <v>Kemi Balogun</v>
      </c>
      <c r="F1256" s="27" t="str">
        <v>fatimaeze@hotmail.com</v>
      </c>
      <c r="G1256" s="27" t="str">
        <v>Valid</v>
      </c>
      <c r="H1256" s="27" t="str">
        <v>+234 325 282 671</v>
      </c>
      <c r="I1256" s="27" t="str">
        <v>Valid</v>
      </c>
      <c r="J1256" s="27" t="str">
        <v>Complete</v>
      </c>
      <c r="K1256" s="27" t="str">
        <v>Yes</v>
      </c>
      <c r="L1256" s="27">
        <v>75</v>
      </c>
      <c r="M1256" s="27" t="str">
        <v>Potential Duplicate</v>
      </c>
    </row>
    <row r="1257" spans="1:13" x14ac:dyDescent="0.25">
      <c r="A1257" s="27" t="str">
        <v>CUST-02652</v>
      </c>
      <c r="B1257" s="27" t="str">
        <v>Ifeanyi Diallo</v>
      </c>
      <c r="C1257" s="27" t="str">
        <v>Coreworks Gmbh</v>
      </c>
      <c r="D1257" s="27" t="str">
        <v>Lead</v>
      </c>
      <c r="E1257" s="27" t="str">
        <v>James Carter</v>
      </c>
      <c r="F1257" s="27" t="str">
        <v>adebayo_kelly@gmail.com</v>
      </c>
      <c r="G1257" s="27" t="str">
        <v>Valid</v>
      </c>
      <c r="H1257" s="27" t="str">
        <v>0323120148</v>
      </c>
      <c r="I1257" s="27" t="str">
        <v>Valid</v>
      </c>
      <c r="J1257" s="27" t="str">
        <v>Complete</v>
      </c>
      <c r="K1257" s="27" t="str">
        <v>Yes</v>
      </c>
      <c r="L1257" s="27">
        <v>75</v>
      </c>
      <c r="M1257" s="27" t="str">
        <v>Potential Duplicate</v>
      </c>
    </row>
    <row r="1258" spans="1:13" x14ac:dyDescent="0.25">
      <c r="A1258" s="27" t="str">
        <v>CUST-00468</v>
      </c>
      <c r="B1258" s="27" t="str">
        <v>Aliyu Ogundimu</v>
      </c>
      <c r="C1258" s="27" t="str">
        <v>Leadcapital</v>
      </c>
      <c r="D1258" s="27" t="str">
        <v>Lead</v>
      </c>
      <c r="E1258" s="27" t="str">
        <v>Kemi Balogun</v>
      </c>
      <c r="F1258" s="27" t="str">
        <v>aliyuogundimu@leadcapital.com</v>
      </c>
      <c r="G1258" s="27" t="str">
        <v>Valid</v>
      </c>
      <c r="H1258" s="27" t="str">
        <v>+49-046-741307</v>
      </c>
      <c r="I1258" s="27" t="str">
        <v>Valid</v>
      </c>
      <c r="J1258" s="27" t="str">
        <v>Complete</v>
      </c>
      <c r="K1258" s="27" t="str">
        <v>Yes</v>
      </c>
      <c r="L1258" s="27">
        <v>75</v>
      </c>
      <c r="M1258" s="27" t="str">
        <v>Potential Duplicate</v>
      </c>
    </row>
    <row r="1259" spans="1:13" x14ac:dyDescent="0.25">
      <c r="A1259" s="27" t="str">
        <v>CUST-02208</v>
      </c>
      <c r="B1259" s="27" t="str">
        <v>Emily Mohammed</v>
      </c>
      <c r="C1259" s="27" t="str">
        <v>Andela</v>
      </c>
      <c r="D1259" s="27" t="str">
        <v>Inactive</v>
      </c>
      <c r="E1259" s="27" t="str">
        <v>Daniel Olatunji</v>
      </c>
      <c r="F1259" s="27" t="str">
        <v>emilymohammed@gmail.com</v>
      </c>
      <c r="G1259" s="27" t="str">
        <v>Valid</v>
      </c>
      <c r="H1259" s="27" t="str">
        <v>+31 890 056 741</v>
      </c>
      <c r="I1259" s="27" t="str">
        <v>Valid</v>
      </c>
      <c r="J1259" s="27" t="str">
        <v>Complete</v>
      </c>
      <c r="K1259" s="27" t="str">
        <v>Yes</v>
      </c>
      <c r="L1259" s="27">
        <v>75</v>
      </c>
      <c r="M1259" s="27" t="str">
        <v>Potential Duplicate</v>
      </c>
    </row>
    <row r="1260" spans="1:13" x14ac:dyDescent="0.25">
      <c r="A1260" s="27" t="str">
        <v>CUST-00683</v>
      </c>
      <c r="B1260" s="27" t="str">
        <v>Layla Lawal</v>
      </c>
      <c r="C1260" s="27" t="str">
        <v>Vaultlogic Ltd</v>
      </c>
      <c r="D1260" s="27" t="str">
        <v>Churned</v>
      </c>
      <c r="E1260" s="27" t="str">
        <v>Kemi Balogun</v>
      </c>
      <c r="F1260" s="27" t="str">
        <v>laylalawal@outlook.com</v>
      </c>
      <c r="G1260" s="27" t="str">
        <v>Valid</v>
      </c>
      <c r="H1260" s="27" t="str">
        <v>0894405353</v>
      </c>
      <c r="I1260" s="27" t="str">
        <v>Valid</v>
      </c>
      <c r="J1260" s="27" t="str">
        <v>Complete</v>
      </c>
      <c r="K1260" s="27" t="str">
        <v>Yes</v>
      </c>
      <c r="L1260" s="27">
        <v>75</v>
      </c>
      <c r="M1260" s="27" t="str">
        <v>Potential Duplicate</v>
      </c>
    </row>
    <row r="1261" spans="1:13" x14ac:dyDescent="0.25">
      <c r="A1261" s="27" t="str">
        <v>CUST-00649</v>
      </c>
      <c r="B1261" s="27" t="str">
        <v>Gbenga Kamau</v>
      </c>
      <c r="C1261" s="27" t="str">
        <v>Interswitch</v>
      </c>
      <c r="D1261" s="27" t="str">
        <v>Inactive</v>
      </c>
      <c r="E1261" s="27" t="str">
        <v>Grace Mensah</v>
      </c>
      <c r="F1261" s="27" t="str">
        <v>gbenga.kamau@outlook.com</v>
      </c>
      <c r="G1261" s="27" t="str">
        <v>Valid</v>
      </c>
      <c r="H1261" s="27" t="str">
        <v>0152483196</v>
      </c>
      <c r="I1261" s="27" t="str">
        <v>Valid</v>
      </c>
      <c r="J1261" s="27" t="str">
        <v>Complete</v>
      </c>
      <c r="K1261" s="27" t="str">
        <v>Yes</v>
      </c>
      <c r="L1261" s="27">
        <v>75</v>
      </c>
      <c r="M1261" s="27" t="str">
        <v>Potential Duplicate</v>
      </c>
    </row>
    <row r="1262" spans="1:13" x14ac:dyDescent="0.25">
      <c r="A1262" s="27" t="str">
        <v>CUST-02352</v>
      </c>
      <c r="B1262" s="27" t="str">
        <v>Sarah Bello</v>
      </c>
      <c r="C1262" s="27" t="str">
        <v>Dangote Industries</v>
      </c>
      <c r="D1262" s="27" t="str">
        <v>Opportunity</v>
      </c>
      <c r="E1262" s="27" t="str">
        <v>Kemi Balogun</v>
      </c>
      <c r="F1262" s="27" t="str">
        <v>sarah_bello@outlook.com</v>
      </c>
      <c r="G1262" s="27" t="str">
        <v>Valid</v>
      </c>
      <c r="H1262" s="27" t="str">
        <v>+44 335 368 530</v>
      </c>
      <c r="I1262" s="27" t="str">
        <v>Valid</v>
      </c>
      <c r="J1262" s="27" t="str">
        <v>Complete</v>
      </c>
      <c r="K1262" s="27" t="str">
        <v>Yes</v>
      </c>
      <c r="L1262" s="27">
        <v>75</v>
      </c>
      <c r="M1262" s="27" t="str">
        <v>Potential Duplicate</v>
      </c>
    </row>
    <row r="1263" spans="1:13" x14ac:dyDescent="0.25">
      <c r="A1263" s="27" t="str">
        <v>CUST-05081</v>
      </c>
      <c r="B1263" s="27" t="str">
        <v>Hauwa Lawal</v>
      </c>
      <c r="C1263" s="27" t="str">
        <v>Echocommerce Inc</v>
      </c>
      <c r="D1263" s="27" t="str">
        <v>Customer</v>
      </c>
      <c r="E1263" s="27" t="str">
        <v>James Carter</v>
      </c>
      <c r="F1263" s="27" t="str">
        <v>hauwa_lawal@gmail.com</v>
      </c>
      <c r="G1263" s="27" t="str">
        <v>Valid</v>
      </c>
      <c r="H1263" s="27" t="str">
        <v>+234-039-439884</v>
      </c>
      <c r="I1263" s="27" t="str">
        <v>Valid</v>
      </c>
      <c r="J1263" s="27" t="str">
        <v>Complete</v>
      </c>
      <c r="K1263" s="27" t="str">
        <v>Yes</v>
      </c>
      <c r="L1263" s="27">
        <v>75</v>
      </c>
      <c r="M1263" s="27" t="str">
        <v>Potential Duplicate</v>
      </c>
    </row>
    <row r="1264" spans="1:13" x14ac:dyDescent="0.25">
      <c r="A1264" s="27" t="str">
        <v>CUST-03726</v>
      </c>
      <c r="B1264" s="27" t="str">
        <v>Chidi Khan</v>
      </c>
      <c r="C1264" s="27" t="str">
        <v>Wave</v>
      </c>
      <c r="D1264" s="27" t="str">
        <v>Prospect</v>
      </c>
      <c r="E1264" s="27" t="str">
        <v>Michael Bello</v>
      </c>
      <c r="F1264" s="27" t="str">
        <v>sophie_balogun@hotmail.com</v>
      </c>
      <c r="G1264" s="27" t="str">
        <v>Valid</v>
      </c>
      <c r="H1264" s="27" t="str">
        <v>+234299292638</v>
      </c>
      <c r="I1264" s="27" t="str">
        <v>Valid</v>
      </c>
      <c r="J1264" s="27" t="str">
        <v>Complete</v>
      </c>
      <c r="K1264" s="27" t="str">
        <v>Yes</v>
      </c>
      <c r="L1264" s="27">
        <v>75</v>
      </c>
      <c r="M1264" s="27" t="str">
        <v>Potential Duplicate</v>
      </c>
    </row>
    <row r="1265" spans="1:13" x14ac:dyDescent="0.25">
      <c r="A1265" s="27" t="str">
        <v>CUST-02603</v>
      </c>
      <c r="B1265" s="27" t="str">
        <v>Layla Okorie</v>
      </c>
      <c r="C1265" s="27" t="str">
        <v>Novacommerce</v>
      </c>
      <c r="D1265" s="27" t="str">
        <v>Churned</v>
      </c>
      <c r="E1265" s="27" t="str">
        <v>Kemi Balogun</v>
      </c>
      <c r="F1265" s="27" t="str">
        <v>laylaokorie@outlook.com</v>
      </c>
      <c r="G1265" s="27" t="str">
        <v>Valid</v>
      </c>
      <c r="H1265" s="27" t="str">
        <v>+49 336 533 390</v>
      </c>
      <c r="I1265" s="27" t="str">
        <v>Valid</v>
      </c>
      <c r="J1265" s="27" t="str">
        <v>Complete</v>
      </c>
      <c r="K1265" s="27" t="str">
        <v>Yes</v>
      </c>
      <c r="L1265" s="27">
        <v>75</v>
      </c>
      <c r="M1265" s="27" t="str">
        <v>Potential Duplicate</v>
      </c>
    </row>
    <row r="1266" spans="1:13" x14ac:dyDescent="0.25">
      <c r="A1266" s="27" t="str">
        <v>CUST-02820</v>
      </c>
      <c r="B1266" s="27" t="str">
        <v>Grace Balogun</v>
      </c>
      <c r="C1266" s="27" t="str">
        <v>Cellulant</v>
      </c>
      <c r="D1266" s="27" t="str">
        <v>Prospect</v>
      </c>
      <c r="E1266" s="27" t="str">
        <v>Daniel Olatunji</v>
      </c>
      <c r="F1266" s="27" t="str">
        <v>gracebalogun@gmail.com</v>
      </c>
      <c r="G1266" s="27" t="str">
        <v>Valid</v>
      </c>
      <c r="H1266" s="27" t="str">
        <v>+1 810 063 939</v>
      </c>
      <c r="I1266" s="27" t="str">
        <v>Valid</v>
      </c>
      <c r="J1266" s="27" t="str">
        <v>Complete</v>
      </c>
      <c r="K1266" s="27" t="str">
        <v>Yes</v>
      </c>
      <c r="L1266" s="27">
        <v>75</v>
      </c>
      <c r="M1266" s="27" t="str">
        <v>Potential Duplicate</v>
      </c>
    </row>
    <row r="1267" spans="1:13" x14ac:dyDescent="0.25">
      <c r="A1267" s="27" t="str">
        <v>CUST-02387</v>
      </c>
      <c r="B1267" s="27" t="str">
        <v>Hauwa Dlamini</v>
      </c>
      <c r="C1267" s="27" t="str">
        <v>Apexpay</v>
      </c>
      <c r="D1267" s="27" t="str">
        <v>Churned</v>
      </c>
      <c r="E1267" s="27" t="str">
        <v>Daniel Olatunji</v>
      </c>
      <c r="F1267" s="27" t="str">
        <v>hauwa_dlamini@gmail.com</v>
      </c>
      <c r="G1267" s="27" t="str">
        <v>Valid</v>
      </c>
      <c r="H1267" s="27" t="str">
        <v>+1-138-617556</v>
      </c>
      <c r="I1267" s="27" t="str">
        <v>Valid</v>
      </c>
      <c r="J1267" s="27" t="str">
        <v>Complete</v>
      </c>
      <c r="K1267" s="27" t="str">
        <v>Yes</v>
      </c>
      <c r="L1267" s="27">
        <v>75</v>
      </c>
      <c r="M1267" s="27" t="str">
        <v>Potential Duplicate</v>
      </c>
    </row>
    <row r="1268" spans="1:13" x14ac:dyDescent="0.25">
      <c r="A1268" s="27" t="str">
        <v>CUST-00043</v>
      </c>
      <c r="B1268" s="27" t="str">
        <v>James Adebayo</v>
      </c>
      <c r="C1268" s="27" t="str">
        <v>Vertexanalytics Gmbh</v>
      </c>
      <c r="D1268" s="27" t="str">
        <v>Lead</v>
      </c>
      <c r="E1268" s="27" t="str">
        <v>Brian Otieno</v>
      </c>
      <c r="F1268" s="27" t="str">
        <v>james.adebayo@vertexanalytic.ng</v>
      </c>
      <c r="G1268" s="27" t="str">
        <v>Valid</v>
      </c>
      <c r="H1268" s="27" t="str">
        <v>+234-767-735925</v>
      </c>
      <c r="I1268" s="27" t="str">
        <v>Valid</v>
      </c>
      <c r="J1268" s="27" t="str">
        <v>Complete</v>
      </c>
      <c r="K1268" s="27" t="str">
        <v>Yes</v>
      </c>
      <c r="L1268" s="27">
        <v>75</v>
      </c>
      <c r="M1268" s="27" t="str">
        <v>Potential Duplicate</v>
      </c>
    </row>
    <row r="1269" spans="1:13" x14ac:dyDescent="0.25">
      <c r="A1269" s="27" t="str">
        <v>CUST-05056</v>
      </c>
      <c r="B1269" s="27" t="str">
        <v>Michael Afolabi</v>
      </c>
      <c r="C1269" s="27" t="str">
        <v>Mpesa Solutions</v>
      </c>
      <c r="D1269" s="27" t="str">
        <v>Customer</v>
      </c>
      <c r="E1269" s="27" t="str">
        <v>Tola Adeniyi</v>
      </c>
      <c r="F1269" s="27" t="str">
        <v>michaelafolabi@mpesasolutions.co</v>
      </c>
      <c r="G1269" s="27" t="str">
        <v>Valid</v>
      </c>
      <c r="H1269" s="27" t="str">
        <v>0859171923</v>
      </c>
      <c r="I1269" s="27" t="str">
        <v>Valid</v>
      </c>
      <c r="J1269" s="27" t="str">
        <v>Complete</v>
      </c>
      <c r="K1269" s="27" t="str">
        <v>Yes</v>
      </c>
      <c r="L1269" s="27">
        <v>75</v>
      </c>
      <c r="M1269" s="27" t="str">
        <v>Potential Duplicate</v>
      </c>
    </row>
    <row r="1270" spans="1:13" x14ac:dyDescent="0.25">
      <c r="A1270" s="27" t="str">
        <v>CUST-01149</v>
      </c>
      <c r="B1270" s="27" t="str">
        <v>Kamau Eze</v>
      </c>
      <c r="C1270" s="27" t="str">
        <v>Interswitch</v>
      </c>
      <c r="D1270" s="27" t="str">
        <v>Customer</v>
      </c>
      <c r="E1270" s="27" t="str">
        <v>Aisha Mohammed</v>
      </c>
      <c r="F1270" s="27" t="str">
        <v>kamaueze@outlook.com</v>
      </c>
      <c r="G1270" s="27" t="str">
        <v>Valid</v>
      </c>
      <c r="H1270" s="27" t="str">
        <v>0326143403</v>
      </c>
      <c r="I1270" s="27" t="str">
        <v>Valid</v>
      </c>
      <c r="J1270" s="27" t="str">
        <v>Complete</v>
      </c>
      <c r="K1270" s="27" t="str">
        <v>Yes</v>
      </c>
      <c r="L1270" s="27">
        <v>75</v>
      </c>
      <c r="M1270" s="27" t="str">
        <v>Potential Duplicate</v>
      </c>
    </row>
    <row r="1271" spans="1:13" x14ac:dyDescent="0.25">
      <c r="A1271" s="27" t="str">
        <v>CUST-05065</v>
      </c>
      <c r="B1271" s="27" t="str">
        <v>Brian Wilson</v>
      </c>
      <c r="C1271" s="27" t="str">
        <v>Flutterwave</v>
      </c>
      <c r="D1271" s="27" t="str">
        <v>Customer</v>
      </c>
      <c r="E1271" s="27" t="str">
        <v>Victor Okeke</v>
      </c>
      <c r="F1271" s="27" t="str">
        <v>brian_wilson@outlook.com</v>
      </c>
      <c r="G1271" s="27" t="str">
        <v>Valid</v>
      </c>
      <c r="H1271" s="27" t="str">
        <v>+31-300-470319</v>
      </c>
      <c r="I1271" s="27" t="str">
        <v>Valid</v>
      </c>
      <c r="J1271" s="27" t="str">
        <v>Complete</v>
      </c>
      <c r="K1271" s="27" t="str">
        <v>Yes</v>
      </c>
      <c r="L1271" s="27">
        <v>75</v>
      </c>
      <c r="M1271" s="27" t="str">
        <v>Potential Duplicate</v>
      </c>
    </row>
    <row r="1272" spans="1:13" x14ac:dyDescent="0.25">
      <c r="A1272" s="27" t="str">
        <v>CUST-00096</v>
      </c>
      <c r="B1272" s="27" t="str">
        <v>Kamau Lawal</v>
      </c>
      <c r="C1272" s="27" t="str">
        <v>Chipper Cash</v>
      </c>
      <c r="D1272" s="27" t="str">
        <v>Customer</v>
      </c>
      <c r="E1272" s="27" t="str">
        <v>Sandra Eze</v>
      </c>
      <c r="F1272" s="27" t="str">
        <v>kamau_lawal@gmail.com</v>
      </c>
      <c r="G1272" s="27" t="str">
        <v>Valid</v>
      </c>
      <c r="H1272" s="27" t="str">
        <v>+254273158861</v>
      </c>
      <c r="I1272" s="27" t="str">
        <v>Valid</v>
      </c>
      <c r="J1272" s="27" t="str">
        <v>Complete</v>
      </c>
      <c r="K1272" s="27" t="str">
        <v>Yes</v>
      </c>
      <c r="L1272" s="27">
        <v>75</v>
      </c>
      <c r="M1272" s="27" t="str">
        <v>Potential Duplicate</v>
      </c>
    </row>
    <row r="1273" spans="1:13" x14ac:dyDescent="0.25">
      <c r="A1273" s="27" t="str">
        <v>CUST-04589</v>
      </c>
      <c r="B1273" s="27" t="str">
        <v>Ifeanyi Van Der Merwe</v>
      </c>
      <c r="C1273" s="27" t="str">
        <v>Stackanalytics</v>
      </c>
      <c r="D1273" s="27" t="str">
        <v>Churned</v>
      </c>
      <c r="E1273" s="27" t="str">
        <v>Kemi Balogun</v>
      </c>
      <c r="F1273" s="27" t="str">
        <v>ifeanyi_vandermerwe@yahoo.com</v>
      </c>
      <c r="G1273" s="27" t="str">
        <v>Valid</v>
      </c>
      <c r="H1273" s="27" t="str">
        <v>+971 489 926 485</v>
      </c>
      <c r="I1273" s="27" t="str">
        <v>Valid</v>
      </c>
      <c r="J1273" s="27" t="str">
        <v>Complete</v>
      </c>
      <c r="K1273" s="27" t="str">
        <v>Yes</v>
      </c>
      <c r="L1273" s="27">
        <v>75</v>
      </c>
      <c r="M1273" s="27" t="str">
        <v>Potential Duplicate</v>
      </c>
    </row>
    <row r="1274" spans="1:13" x14ac:dyDescent="0.25">
      <c r="A1274" s="27" t="str">
        <v>CUST-05039</v>
      </c>
      <c r="B1274" s="27" t="str">
        <v>Kamau Okafor</v>
      </c>
      <c r="C1274" s="27" t="str">
        <v>Konga</v>
      </c>
      <c r="D1274" s="27" t="str">
        <v>Qualified</v>
      </c>
      <c r="E1274" s="27" t="str">
        <v>Kemi Balogun</v>
      </c>
      <c r="F1274" s="27" t="str">
        <v>kamau.okafor@outlook.com</v>
      </c>
      <c r="G1274" s="27" t="str">
        <v>Valid</v>
      </c>
      <c r="H1274" s="27" t="str">
        <v>+49-002-239197</v>
      </c>
      <c r="I1274" s="27" t="str">
        <v>Valid</v>
      </c>
      <c r="J1274" s="27" t="str">
        <v>Complete</v>
      </c>
      <c r="K1274" s="27" t="str">
        <v>Yes</v>
      </c>
      <c r="L1274" s="27">
        <v>75</v>
      </c>
      <c r="M1274" s="27" t="str">
        <v>Potential Duplicate</v>
      </c>
    </row>
    <row r="1275" spans="1:13" x14ac:dyDescent="0.25">
      <c r="A1275" s="27" t="str">
        <v>CUST-01856</v>
      </c>
      <c r="B1275" s="27" t="str">
        <v>Ogechi Smith</v>
      </c>
      <c r="C1275" s="27" t="str">
        <v>Payfinance</v>
      </c>
      <c r="D1275" s="27" t="str">
        <v>Churned</v>
      </c>
      <c r="E1275" s="27" t="str">
        <v>Sandra Eze</v>
      </c>
      <c r="F1275" s="27" t="str">
        <v>ogechi_smith@outlook.com</v>
      </c>
      <c r="G1275" s="27" t="str">
        <v>Valid</v>
      </c>
      <c r="H1275" s="27" t="str">
        <v>+254-714-675781</v>
      </c>
      <c r="I1275" s="27" t="str">
        <v>Valid</v>
      </c>
      <c r="J1275" s="27" t="str">
        <v>Complete</v>
      </c>
      <c r="K1275" s="27" t="str">
        <v>Yes</v>
      </c>
      <c r="L1275" s="27">
        <v>75</v>
      </c>
      <c r="M1275" s="27" t="str">
        <v>Potential Duplicate</v>
      </c>
    </row>
    <row r="1276" spans="1:13" x14ac:dyDescent="0.25">
      <c r="A1276" s="27" t="str">
        <v>CUST-00397</v>
      </c>
      <c r="B1276" s="27" t="str">
        <v>Simi Adeleke</v>
      </c>
      <c r="C1276" s="27" t="str">
        <v>Gridnetworks Plc</v>
      </c>
      <c r="D1276" s="27" t="str">
        <v>Customer</v>
      </c>
      <c r="E1276" s="27" t="str">
        <v>Grace Mensah</v>
      </c>
      <c r="F1276" s="27" t="str">
        <v>simiadeleke@gmail.com</v>
      </c>
      <c r="G1276" s="27" t="str">
        <v>Valid</v>
      </c>
      <c r="H1276" s="27" t="str">
        <v>+44384401348</v>
      </c>
      <c r="I1276" s="27" t="str">
        <v>Valid</v>
      </c>
      <c r="J1276" s="27" t="str">
        <v>Complete</v>
      </c>
      <c r="K1276" s="27" t="str">
        <v>Yes</v>
      </c>
      <c r="L1276" s="27">
        <v>75</v>
      </c>
      <c r="M1276" s="27" t="str">
        <v>Potential Duplicate</v>
      </c>
    </row>
    <row r="1277" spans="1:13" x14ac:dyDescent="0.25">
      <c r="A1277" s="27" t="str">
        <v>CUST-03645</v>
      </c>
      <c r="B1277" s="27" t="str">
        <v>Kevin Afolabi</v>
      </c>
      <c r="C1277" s="27" t="str">
        <v>Flutterwave</v>
      </c>
      <c r="D1277" s="27" t="str">
        <v>Lead</v>
      </c>
      <c r="E1277" s="27" t="str">
        <v>Michael Bello</v>
      </c>
      <c r="F1277" s="27" t="str">
        <v>kevin_afolabi@flutterwave.com</v>
      </c>
      <c r="G1277" s="27" t="str">
        <v>Valid</v>
      </c>
      <c r="H1277" s="27" t="str">
        <v>0913945007</v>
      </c>
      <c r="I1277" s="27" t="str">
        <v>Valid</v>
      </c>
      <c r="J1277" s="27" t="str">
        <v>Complete</v>
      </c>
      <c r="K1277" s="27" t="str">
        <v>Yes</v>
      </c>
      <c r="L1277" s="27">
        <v>75</v>
      </c>
      <c r="M1277" s="27" t="str">
        <v>Potential Duplicate</v>
      </c>
    </row>
    <row r="1278" spans="1:13" x14ac:dyDescent="0.25">
      <c r="A1278" s="27" t="str">
        <v>CUST-02413</v>
      </c>
      <c r="B1278" s="27" t="str">
        <v>Layla Musa</v>
      </c>
      <c r="C1278" s="27" t="str">
        <v>Echohub</v>
      </c>
      <c r="D1278" s="27" t="str">
        <v>Inactive</v>
      </c>
      <c r="E1278" s="27" t="str">
        <v>James Carter</v>
      </c>
      <c r="F1278" s="27" t="str">
        <v>amani_adewale@outlook.com</v>
      </c>
      <c r="G1278" s="27" t="str">
        <v>Valid</v>
      </c>
      <c r="H1278" s="27" t="str">
        <v>+44438652684</v>
      </c>
      <c r="I1278" s="27" t="str">
        <v>Valid</v>
      </c>
      <c r="J1278" s="27" t="str">
        <v>Complete</v>
      </c>
      <c r="K1278" s="27" t="str">
        <v>Yes</v>
      </c>
      <c r="L1278" s="27">
        <v>75</v>
      </c>
      <c r="M1278" s="27" t="str">
        <v>Potential Duplicate</v>
      </c>
    </row>
    <row r="1279" spans="1:13" x14ac:dyDescent="0.25">
      <c r="A1279" s="27" t="str">
        <v>CUST-02409</v>
      </c>
      <c r="B1279" s="27" t="str">
        <v>Segun Dlamini</v>
      </c>
      <c r="C1279" s="27" t="str">
        <v>Griddigital Plc</v>
      </c>
      <c r="D1279" s="27" t="str">
        <v>Customer</v>
      </c>
      <c r="E1279" s="27" t="str">
        <v>Victor Okeke</v>
      </c>
      <c r="F1279" s="27" t="str">
        <v>segun_dlamini@gmail.com</v>
      </c>
      <c r="G1279" s="27" t="str">
        <v>Valid</v>
      </c>
      <c r="H1279" s="27" t="str">
        <v>0888334580</v>
      </c>
      <c r="I1279" s="27" t="str">
        <v>Valid</v>
      </c>
      <c r="J1279" s="27" t="str">
        <v>Complete</v>
      </c>
      <c r="K1279" s="27" t="str">
        <v>Yes</v>
      </c>
      <c r="L1279" s="27">
        <v>75</v>
      </c>
      <c r="M1279" s="27" t="str">
        <v>Potential Duplicate</v>
      </c>
    </row>
    <row r="1280" spans="1:13" x14ac:dyDescent="0.25">
      <c r="A1280" s="27" t="str">
        <v>CUST-05105</v>
      </c>
      <c r="B1280" s="27" t="str">
        <v>Ogechi Hassan</v>
      </c>
      <c r="C1280" s="27" t="str">
        <v>Orbitdigital Llc</v>
      </c>
      <c r="D1280" s="27" t="str">
        <v>Customer</v>
      </c>
      <c r="E1280" s="27" t="str">
        <v>Brian Otieno</v>
      </c>
      <c r="F1280" s="27" t="str">
        <v>ogechihassan@gmail.com</v>
      </c>
      <c r="G1280" s="27" t="str">
        <v>Valid</v>
      </c>
      <c r="H1280" s="27" t="str">
        <v>+234-471-242378</v>
      </c>
      <c r="I1280" s="27" t="str">
        <v>Valid</v>
      </c>
      <c r="J1280" s="27" t="str">
        <v>Complete</v>
      </c>
      <c r="K1280" s="27" t="str">
        <v>Yes</v>
      </c>
      <c r="L1280" s="27">
        <v>75</v>
      </c>
      <c r="M1280" s="27" t="str">
        <v>Potential Duplicate</v>
      </c>
    </row>
    <row r="1281" spans="1:13" x14ac:dyDescent="0.25">
      <c r="A1281" s="27" t="str">
        <v>CUST-01605</v>
      </c>
      <c r="B1281" s="27" t="str">
        <v>Blessing Orji</v>
      </c>
      <c r="C1281" s="27" t="str">
        <v>Apexsolutions Ltd</v>
      </c>
      <c r="D1281" s="27" t="str">
        <v>Churned</v>
      </c>
      <c r="E1281" s="27" t="str">
        <v>Aisha Mohammed</v>
      </c>
      <c r="F1281" s="27" t="str">
        <v>blessingorji@outlook.com</v>
      </c>
      <c r="G1281" s="27" t="str">
        <v>Valid</v>
      </c>
      <c r="H1281" s="27" t="str">
        <v>0387406854</v>
      </c>
      <c r="I1281" s="27" t="str">
        <v>Valid</v>
      </c>
      <c r="J1281" s="27" t="str">
        <v>Complete</v>
      </c>
      <c r="K1281" s="27" t="str">
        <v>Yes</v>
      </c>
      <c r="L1281" s="27">
        <v>75</v>
      </c>
      <c r="M1281" s="27" t="str">
        <v>Potential Duplicate</v>
      </c>
    </row>
    <row r="1282" spans="1:13" x14ac:dyDescent="0.25">
      <c r="A1282" s="27" t="str">
        <v>CUST-01172</v>
      </c>
      <c r="B1282" s="27" t="str">
        <v>Hannah Anyanwu</v>
      </c>
      <c r="C1282" s="27" t="str">
        <v>Flour Mills Of Nigeria</v>
      </c>
      <c r="D1282" s="27" t="str">
        <v>Inactive</v>
      </c>
      <c r="E1282" s="27" t="str">
        <v>Aisha Mohammed</v>
      </c>
      <c r="F1282" s="27" t="str">
        <v>hannahanyanwu@yahoo.com</v>
      </c>
      <c r="G1282" s="27" t="str">
        <v>Valid</v>
      </c>
      <c r="H1282" s="27" t="str">
        <v>+31 693 131 645</v>
      </c>
      <c r="I1282" s="27" t="str">
        <v>Valid</v>
      </c>
      <c r="J1282" s="27" t="str">
        <v>Complete</v>
      </c>
      <c r="K1282" s="27" t="str">
        <v>Yes</v>
      </c>
      <c r="L1282" s="27">
        <v>75</v>
      </c>
      <c r="M1282" s="27" t="str">
        <v>Potential Duplicate</v>
      </c>
    </row>
    <row r="1283" spans="1:13" x14ac:dyDescent="0.25">
      <c r="A1283" s="27" t="str">
        <v>CUST-05103</v>
      </c>
      <c r="B1283" s="27" t="str">
        <v>Chizoba Ogundimu</v>
      </c>
      <c r="C1283" s="27" t="str">
        <v>Apexventures Plc</v>
      </c>
      <c r="D1283" s="27" t="str">
        <v>Qualified</v>
      </c>
      <c r="E1283" s="27" t="str">
        <v>Not Assigned</v>
      </c>
      <c r="F1283" s="27" t="str">
        <v>chizoba_ogundimu@apexventurespl.co</v>
      </c>
      <c r="G1283" s="27" t="str">
        <v>Valid</v>
      </c>
      <c r="H1283" s="27" t="str">
        <v>0310230302</v>
      </c>
      <c r="I1283" s="27" t="str">
        <v>Valid</v>
      </c>
      <c r="J1283" s="27" t="str">
        <v>Complete</v>
      </c>
      <c r="K1283" s="27" t="str">
        <v>Yes</v>
      </c>
      <c r="L1283" s="27">
        <v>75</v>
      </c>
      <c r="M1283" s="27" t="str">
        <v>Potential Duplicate</v>
      </c>
    </row>
    <row r="1284" spans="1:13" x14ac:dyDescent="0.25">
      <c r="A1284" s="27" t="str">
        <v>CUST-01252</v>
      </c>
      <c r="B1284" s="27" t="str">
        <v>Tunde Lawal</v>
      </c>
      <c r="C1284" s="27" t="str">
        <v>Novatech Llc</v>
      </c>
      <c r="D1284" s="27" t="str">
        <v>Opportunity</v>
      </c>
      <c r="E1284" s="27" t="str">
        <v>Aisha Mohammed</v>
      </c>
      <c r="F1284" s="27" t="str">
        <v>tundelawal@yahoo.com</v>
      </c>
      <c r="G1284" s="27" t="str">
        <v>Valid</v>
      </c>
      <c r="H1284" s="27" t="str">
        <v>0380826326</v>
      </c>
      <c r="I1284" s="27" t="str">
        <v>Valid</v>
      </c>
      <c r="J1284" s="27" t="str">
        <v>Complete</v>
      </c>
      <c r="K1284" s="27" t="str">
        <v>Yes</v>
      </c>
      <c r="L1284" s="27">
        <v>75</v>
      </c>
      <c r="M1284" s="27" t="str">
        <v>Potential Duplicate</v>
      </c>
    </row>
    <row r="1285" spans="1:13" x14ac:dyDescent="0.25">
      <c r="A1285" s="27" t="str">
        <v>CUST-00611</v>
      </c>
      <c r="B1285" s="27" t="str">
        <v>Lola Ogundimu</v>
      </c>
      <c r="C1285" s="27" t="str">
        <v>Brightsystems</v>
      </c>
      <c r="D1285" s="27" t="str">
        <v>Customer</v>
      </c>
      <c r="E1285" s="27" t="str">
        <v>Sandra Eze</v>
      </c>
      <c r="F1285" s="27" t="str">
        <v>njeri_makinde@outlook.com</v>
      </c>
      <c r="G1285" s="27" t="str">
        <v>Valid</v>
      </c>
      <c r="H1285" s="27" t="str">
        <v>+234-295-945231</v>
      </c>
      <c r="I1285" s="27" t="str">
        <v>Valid</v>
      </c>
      <c r="J1285" s="27" t="str">
        <v>Complete</v>
      </c>
      <c r="K1285" s="27" t="str">
        <v>Yes</v>
      </c>
      <c r="L1285" s="27">
        <v>75</v>
      </c>
      <c r="M1285" s="27" t="str">
        <v>Potential Duplicate</v>
      </c>
    </row>
    <row r="1286" spans="1:13" x14ac:dyDescent="0.25">
      <c r="A1286" s="27" t="str">
        <v>CUST-05040</v>
      </c>
      <c r="B1286" s="27" t="str">
        <v>Chiamaka Dlamini</v>
      </c>
      <c r="C1286" s="27" t="str">
        <v>Andela</v>
      </c>
      <c r="D1286" s="27" t="str">
        <v>Churned</v>
      </c>
      <c r="E1286" s="27" t="str">
        <v>Brian Otieno</v>
      </c>
      <c r="F1286" s="27" t="str">
        <v>chiamaka_dlamini@hotmail.com</v>
      </c>
      <c r="G1286" s="27" t="str">
        <v>Valid</v>
      </c>
      <c r="H1286" s="27" t="str">
        <v>+234-826-775410</v>
      </c>
      <c r="I1286" s="27" t="str">
        <v>Valid</v>
      </c>
      <c r="J1286" s="27" t="str">
        <v>Complete</v>
      </c>
      <c r="K1286" s="27" t="str">
        <v>Yes</v>
      </c>
      <c r="L1286" s="27">
        <v>75</v>
      </c>
      <c r="M1286" s="27" t="str">
        <v>Potential Duplicate</v>
      </c>
    </row>
    <row r="1287" spans="1:13" x14ac:dyDescent="0.25">
      <c r="A1287" s="27" t="str">
        <v>CUST-03727</v>
      </c>
      <c r="B1287" s="27" t="str">
        <v>Ifeoma Salami</v>
      </c>
      <c r="C1287" s="27" t="str">
        <v>Twiga Foods</v>
      </c>
      <c r="D1287" s="27" t="str">
        <v>Lead</v>
      </c>
      <c r="E1287" s="27" t="str">
        <v>Grace Mensah</v>
      </c>
      <c r="F1287" s="27" t="str">
        <v>ifeomasalami@yahoo.com</v>
      </c>
      <c r="G1287" s="27" t="str">
        <v>Valid</v>
      </c>
      <c r="H1287" s="27" t="str">
        <v>+1 365 267 775</v>
      </c>
      <c r="I1287" s="27" t="str">
        <v>Valid</v>
      </c>
      <c r="J1287" s="27" t="str">
        <v>Complete</v>
      </c>
      <c r="K1287" s="27" t="str">
        <v>Yes</v>
      </c>
      <c r="L1287" s="27">
        <v>75</v>
      </c>
      <c r="M1287" s="27" t="str">
        <v>Potential Duplicate</v>
      </c>
    </row>
    <row r="1288" spans="1:13" x14ac:dyDescent="0.25">
      <c r="A1288" s="27" t="str">
        <v>CUST-00435</v>
      </c>
      <c r="B1288" s="27" t="str">
        <v>Sola Ogundimu</v>
      </c>
      <c r="C1288" s="27" t="str">
        <v>Gridcommerce</v>
      </c>
      <c r="D1288" s="27" t="str">
        <v>Lead</v>
      </c>
      <c r="E1288" s="27" t="str">
        <v>Kemi Balogun</v>
      </c>
      <c r="F1288" s="27" t="str">
        <v>deleoladele@yahoo.com</v>
      </c>
      <c r="G1288" s="27" t="str">
        <v>Valid</v>
      </c>
      <c r="H1288" s="27" t="str">
        <v>0112411584</v>
      </c>
      <c r="I1288" s="27" t="str">
        <v>Valid</v>
      </c>
      <c r="J1288" s="27" t="str">
        <v>Complete</v>
      </c>
      <c r="K1288" s="27" t="str">
        <v>Yes</v>
      </c>
      <c r="L1288" s="27">
        <v>75</v>
      </c>
      <c r="M1288" s="27" t="str">
        <v>Potential Duplicate</v>
      </c>
    </row>
    <row r="1289" spans="1:13" x14ac:dyDescent="0.25">
      <c r="A1289" s="27" t="str">
        <v>CUST-01503</v>
      </c>
      <c r="B1289" s="27" t="str">
        <v>Daniel Dlamini</v>
      </c>
      <c r="C1289" s="27" t="str">
        <v>Apexfinance</v>
      </c>
      <c r="D1289" s="27" t="str">
        <v>Qualified</v>
      </c>
      <c r="E1289" s="27" t="str">
        <v>James Carter</v>
      </c>
      <c r="F1289" s="27" t="str">
        <v>daniel_dlamini@outlook.com</v>
      </c>
      <c r="G1289" s="27" t="str">
        <v>Valid</v>
      </c>
      <c r="H1289" s="27" t="str">
        <v>+44 775 388 176</v>
      </c>
      <c r="I1289" s="27" t="str">
        <v>Valid</v>
      </c>
      <c r="J1289" s="27" t="str">
        <v>Complete</v>
      </c>
      <c r="K1289" s="27" t="str">
        <v>Yes</v>
      </c>
      <c r="L1289" s="27">
        <v>75</v>
      </c>
      <c r="M1289" s="27" t="str">
        <v>Potential Duplicate</v>
      </c>
    </row>
    <row r="1290" spans="1:13" x14ac:dyDescent="0.25">
      <c r="A1290" s="27" t="str">
        <v>CUST-03587</v>
      </c>
      <c r="B1290" s="27" t="str">
        <v>Grace Ugwu</v>
      </c>
      <c r="C1290" s="27" t="str">
        <v>Andela</v>
      </c>
      <c r="D1290" s="27" t="str">
        <v>Customer</v>
      </c>
      <c r="E1290" s="27" t="str">
        <v>James Carter</v>
      </c>
      <c r="F1290" s="27" t="str">
        <v>dele.idris@gmail.com</v>
      </c>
      <c r="G1290" s="27" t="str">
        <v>Valid</v>
      </c>
      <c r="H1290" s="27" t="str">
        <v>0870511162</v>
      </c>
      <c r="I1290" s="27" t="str">
        <v>Valid</v>
      </c>
      <c r="J1290" s="27" t="str">
        <v>Complete</v>
      </c>
      <c r="K1290" s="27" t="str">
        <v>Yes</v>
      </c>
      <c r="L1290" s="27">
        <v>75</v>
      </c>
      <c r="M1290" s="27" t="str">
        <v>Potential Duplicate</v>
      </c>
    </row>
    <row r="1291" spans="1:13" x14ac:dyDescent="0.25">
      <c r="A1291" s="27" t="str">
        <v>CUST-05029</v>
      </c>
      <c r="B1291" s="27" t="str">
        <v>Njeri Okonkwo</v>
      </c>
      <c r="C1291" s="27" t="str">
        <v>Kuda</v>
      </c>
      <c r="D1291" s="27" t="str">
        <v>Prospect</v>
      </c>
      <c r="E1291" s="27" t="str">
        <v>Victor Okeke</v>
      </c>
      <c r="F1291" s="27" t="str">
        <v>njeriokonkwo@hotmail.com</v>
      </c>
      <c r="G1291" s="27" t="str">
        <v>Valid</v>
      </c>
      <c r="H1291" s="27" t="str">
        <v>+234488742815</v>
      </c>
      <c r="I1291" s="27" t="str">
        <v>Valid</v>
      </c>
      <c r="J1291" s="27" t="str">
        <v>Complete</v>
      </c>
      <c r="K1291" s="27" t="str">
        <v>Yes</v>
      </c>
      <c r="L1291" s="27">
        <v>75</v>
      </c>
      <c r="M1291" s="27" t="str">
        <v>Potential Duplicate</v>
      </c>
    </row>
    <row r="1292" spans="1:13" x14ac:dyDescent="0.25">
      <c r="A1292" s="27" t="str">
        <v>CUST-01756</v>
      </c>
      <c r="B1292" s="27" t="str">
        <v>Tariq Nwosu</v>
      </c>
      <c r="C1292" s="27" t="str">
        <v>Vertexlogistics Ltd</v>
      </c>
      <c r="D1292" s="27" t="str">
        <v>Prospect</v>
      </c>
      <c r="E1292" s="27" t="str">
        <v>Brian Otieno</v>
      </c>
      <c r="F1292" s="27" t="str">
        <v>tariq_nwosu@outlook.com</v>
      </c>
      <c r="G1292" s="27" t="str">
        <v>Valid</v>
      </c>
      <c r="H1292" s="27" t="str">
        <v>+234 512 827 294</v>
      </c>
      <c r="I1292" s="27" t="str">
        <v>Valid</v>
      </c>
      <c r="J1292" s="27" t="str">
        <v>Complete</v>
      </c>
      <c r="K1292" s="27" t="str">
        <v>Yes</v>
      </c>
      <c r="L1292" s="27">
        <v>75</v>
      </c>
      <c r="M1292" s="27" t="str">
        <v>Potential Duplicate</v>
      </c>
    </row>
    <row r="1293" spans="1:13" x14ac:dyDescent="0.25">
      <c r="A1293" s="27" t="str">
        <v>CUST-02688</v>
      </c>
      <c r="B1293" s="27" t="str">
        <v>Emeka Mwangi</v>
      </c>
      <c r="C1293" s="27" t="str">
        <v>Piggyvest</v>
      </c>
      <c r="D1293" s="27" t="str">
        <v>Customer</v>
      </c>
      <c r="E1293" s="27" t="str">
        <v>Grace Mensah</v>
      </c>
      <c r="F1293" s="27" t="str">
        <v>emeka_mwangi@gmail.com</v>
      </c>
      <c r="G1293" s="27" t="str">
        <v>Valid</v>
      </c>
      <c r="H1293" s="27" t="str">
        <v>+234-145-020905</v>
      </c>
      <c r="I1293" s="27" t="str">
        <v>Valid</v>
      </c>
      <c r="J1293" s="27" t="str">
        <v>Complete</v>
      </c>
      <c r="K1293" s="27" t="str">
        <v>Yes</v>
      </c>
      <c r="L1293" s="27">
        <v>75</v>
      </c>
      <c r="M1293" s="27" t="str">
        <v>Potential Duplicate</v>
      </c>
    </row>
    <row r="1294" spans="1:13" x14ac:dyDescent="0.25">
      <c r="A1294" s="27" t="str">
        <v>CUST-02732</v>
      </c>
      <c r="B1294" s="27" t="str">
        <v>Akinyi Makinde</v>
      </c>
      <c r="C1294" s="27" t="str">
        <v>Gridventures Plc</v>
      </c>
      <c r="D1294" s="27" t="str">
        <v>Lead</v>
      </c>
      <c r="E1294" s="27" t="str">
        <v>Victor Okeke</v>
      </c>
      <c r="F1294" s="27" t="str">
        <v>akinyi.makinde@hotmail.com</v>
      </c>
      <c r="G1294" s="27" t="str">
        <v>Valid</v>
      </c>
      <c r="H1294" s="27" t="str">
        <v>+234417625632</v>
      </c>
      <c r="I1294" s="27" t="str">
        <v>Valid</v>
      </c>
      <c r="J1294" s="27" t="str">
        <v>Complete</v>
      </c>
      <c r="K1294" s="27" t="str">
        <v>Yes</v>
      </c>
      <c r="L1294" s="27">
        <v>75</v>
      </c>
      <c r="M1294" s="27" t="str">
        <v>Potential Duplicate</v>
      </c>
    </row>
    <row r="1295" spans="1:13" x14ac:dyDescent="0.25">
      <c r="A1295" s="27" t="str">
        <v>CUST-04002</v>
      </c>
      <c r="B1295" s="27" t="str">
        <v>Musa Davies</v>
      </c>
      <c r="C1295" s="27" t="str">
        <v>Twiga Foods</v>
      </c>
      <c r="D1295" s="27" t="str">
        <v>Lead</v>
      </c>
      <c r="E1295" s="27" t="str">
        <v>Michael Bello</v>
      </c>
      <c r="F1295" s="27" t="str">
        <v>musa.davies@gmail.com</v>
      </c>
      <c r="G1295" s="27" t="str">
        <v>Valid</v>
      </c>
      <c r="H1295" s="27" t="str">
        <v>+971609950625</v>
      </c>
      <c r="I1295" s="27" t="str">
        <v>Valid</v>
      </c>
      <c r="J1295" s="27" t="str">
        <v>Complete</v>
      </c>
      <c r="K1295" s="27" t="str">
        <v>Yes</v>
      </c>
      <c r="L1295" s="27">
        <v>75</v>
      </c>
      <c r="M1295" s="27" t="str">
        <v>Potential Duplicate</v>
      </c>
    </row>
    <row r="1296" spans="1:13" x14ac:dyDescent="0.25">
      <c r="A1296" s="27" t="str">
        <v>CUST-04740</v>
      </c>
      <c r="B1296" s="27" t="str">
        <v>Ogechi Anyanwu</v>
      </c>
      <c r="C1296" s="27" t="str">
        <v>Vaulttech Gmbh</v>
      </c>
      <c r="D1296" s="27" t="str">
        <v>Qualified</v>
      </c>
      <c r="E1296" s="27" t="str">
        <v>Victor Okeke</v>
      </c>
      <c r="F1296" s="27" t="str">
        <v>damilola,akinola@company.com</v>
      </c>
      <c r="G1296" s="27" t="str">
        <v>Valid</v>
      </c>
      <c r="H1296" s="27" t="str">
        <v>+234995229311</v>
      </c>
      <c r="I1296" s="27" t="str">
        <v>Valid</v>
      </c>
      <c r="J1296" s="27" t="str">
        <v>Complete</v>
      </c>
      <c r="K1296" s="27" t="str">
        <v>Yes</v>
      </c>
      <c r="L1296" s="27">
        <v>75</v>
      </c>
      <c r="M1296" s="27" t="str">
        <v>Potential Duplicate</v>
      </c>
    </row>
    <row r="1297" spans="1:13" x14ac:dyDescent="0.25">
      <c r="A1297" s="27" t="str">
        <v>CUST-01288</v>
      </c>
      <c r="B1297" s="27" t="str">
        <v>Nneka Kelly</v>
      </c>
      <c r="C1297" s="27" t="str">
        <v>Gridsoft</v>
      </c>
      <c r="D1297" s="27" t="str">
        <v>Customer</v>
      </c>
      <c r="E1297" s="27" t="str">
        <v>Daniel Olatunji</v>
      </c>
      <c r="F1297" s="27" t="str">
        <v>nneka_kelly@outlook.com</v>
      </c>
      <c r="G1297" s="27" t="str">
        <v>Valid</v>
      </c>
      <c r="H1297" s="27" t="str">
        <v>+31 344 793 722</v>
      </c>
      <c r="I1297" s="27" t="str">
        <v>Valid</v>
      </c>
      <c r="J1297" s="27" t="str">
        <v>Complete</v>
      </c>
      <c r="K1297" s="27" t="str">
        <v>Yes</v>
      </c>
      <c r="L1297" s="27">
        <v>75</v>
      </c>
      <c r="M1297" s="27" t="str">
        <v>Potential Duplicate</v>
      </c>
    </row>
    <row r="1298" spans="1:13" x14ac:dyDescent="0.25">
      <c r="A1298" s="27" t="str">
        <v>CUST-05119</v>
      </c>
      <c r="B1298" s="27" t="str">
        <v>Kevin Murphy</v>
      </c>
      <c r="C1298" s="27" t="str">
        <v>Primedigital Plc</v>
      </c>
      <c r="D1298" s="27" t="str">
        <v>Churned</v>
      </c>
      <c r="E1298" s="27" t="str">
        <v>Grace Mensah</v>
      </c>
      <c r="F1298" s="27" t="str">
        <v>kevinmurphy@primedigitalpl.com</v>
      </c>
      <c r="G1298" s="27" t="str">
        <v>Valid</v>
      </c>
      <c r="H1298" s="27" t="str">
        <v>+234463281596</v>
      </c>
      <c r="I1298" s="27" t="str">
        <v>Valid</v>
      </c>
      <c r="J1298" s="27" t="str">
        <v>Complete</v>
      </c>
      <c r="K1298" s="27" t="str">
        <v>Yes</v>
      </c>
      <c r="L1298" s="27">
        <v>75</v>
      </c>
      <c r="M1298" s="27" t="str">
        <v>Potential Duplicate</v>
      </c>
    </row>
    <row r="1299" spans="1:13" x14ac:dyDescent="0.25">
      <c r="A1299" s="27" t="str">
        <v>CUST-03905</v>
      </c>
      <c r="B1299" s="27" t="str">
        <v>Mark Okorie</v>
      </c>
      <c r="C1299" s="27" t="str">
        <v>Gridlogistics Ltd</v>
      </c>
      <c r="D1299" s="27" t="str">
        <v>Lead</v>
      </c>
      <c r="E1299" s="27" t="str">
        <v>Sandra Eze</v>
      </c>
      <c r="F1299" s="27" t="str">
        <v>markokorie@hotmail.com</v>
      </c>
      <c r="G1299" s="27" t="str">
        <v>Valid</v>
      </c>
      <c r="H1299" s="27" t="str">
        <v>+27-339-170260</v>
      </c>
      <c r="I1299" s="27" t="str">
        <v>Valid</v>
      </c>
      <c r="J1299" s="27" t="str">
        <v>Complete</v>
      </c>
      <c r="K1299" s="27" t="str">
        <v>Yes</v>
      </c>
      <c r="L1299" s="27">
        <v>75</v>
      </c>
      <c r="M1299" s="27" t="str">
        <v>Potential Duplicate</v>
      </c>
    </row>
    <row r="1300" spans="1:13" x14ac:dyDescent="0.25">
      <c r="A1300" s="27" t="str">
        <v>CUST-03562</v>
      </c>
      <c r="B1300" s="27" t="str">
        <v>Chidi Garba</v>
      </c>
      <c r="C1300" s="27" t="str">
        <v>Sparktech Inc</v>
      </c>
      <c r="D1300" s="27" t="str">
        <v>Qualified</v>
      </c>
      <c r="E1300" s="27" t="str">
        <v>Daniel Olatunji</v>
      </c>
      <c r="F1300" s="27" t="str">
        <v>chidi.garba@sparktechinc.com</v>
      </c>
      <c r="G1300" s="27" t="str">
        <v>Valid</v>
      </c>
      <c r="H1300" s="27" t="str">
        <v>0601456927</v>
      </c>
      <c r="I1300" s="27" t="str">
        <v>Valid</v>
      </c>
      <c r="J1300" s="27" t="str">
        <v>Complete</v>
      </c>
      <c r="K1300" s="27" t="str">
        <v>Yes</v>
      </c>
      <c r="L1300" s="27">
        <v>75</v>
      </c>
      <c r="M1300" s="27" t="str">
        <v>Potential Duplicate</v>
      </c>
    </row>
    <row r="1301" spans="1:13" x14ac:dyDescent="0.25">
      <c r="A1301" s="27" t="str">
        <v>CUST-00607</v>
      </c>
      <c r="B1301" s="27" t="str">
        <v>Daniel Botha</v>
      </c>
      <c r="C1301" s="27" t="str">
        <v>Cellulant</v>
      </c>
      <c r="D1301" s="27" t="str">
        <v>Lead</v>
      </c>
      <c r="E1301" s="27" t="str">
        <v>Grace Mensah</v>
      </c>
      <c r="F1301" s="27" t="str">
        <v>daniel.botha@outlook.com</v>
      </c>
      <c r="G1301" s="27" t="str">
        <v>Valid</v>
      </c>
      <c r="H1301" s="27" t="str">
        <v>+44453212753</v>
      </c>
      <c r="I1301" s="27" t="str">
        <v>Valid</v>
      </c>
      <c r="J1301" s="27" t="str">
        <v>Complete</v>
      </c>
      <c r="K1301" s="27" t="str">
        <v>Yes</v>
      </c>
      <c r="L1301" s="27">
        <v>75</v>
      </c>
      <c r="M1301" s="27" t="str">
        <v>Potential Duplicate</v>
      </c>
    </row>
    <row r="1302" spans="1:13" x14ac:dyDescent="0.25">
      <c r="A1302" s="27" t="str">
        <v>CUST-03364</v>
      </c>
      <c r="B1302" s="27" t="str">
        <v>Yusuf Anyanwu</v>
      </c>
      <c r="C1302" s="27" t="str">
        <v>Pulselogic Llc</v>
      </c>
      <c r="D1302" s="27" t="str">
        <v>Customer</v>
      </c>
      <c r="E1302" s="27" t="str">
        <v>Tola Adeniyi</v>
      </c>
      <c r="F1302" s="27" t="str">
        <v>nneka.kelly@yahoo.com</v>
      </c>
      <c r="G1302" s="27" t="str">
        <v>Valid</v>
      </c>
      <c r="H1302" s="27" t="str">
        <v>+31848642029</v>
      </c>
      <c r="I1302" s="27" t="str">
        <v>Valid</v>
      </c>
      <c r="J1302" s="27" t="str">
        <v>Complete</v>
      </c>
      <c r="K1302" s="27" t="str">
        <v>Yes</v>
      </c>
      <c r="L1302" s="27">
        <v>75</v>
      </c>
      <c r="M1302" s="27" t="str">
        <v>Potential Duplicate</v>
      </c>
    </row>
    <row r="1303" spans="1:13" x14ac:dyDescent="0.25">
      <c r="A1303" s="27" t="str">
        <v>CUST-00519</v>
      </c>
      <c r="B1303" s="27" t="str">
        <v>Zainab Otieno</v>
      </c>
      <c r="C1303" s="27" t="str">
        <v>Echofinance</v>
      </c>
      <c r="D1303" s="27" t="str">
        <v>Prospect</v>
      </c>
      <c r="E1303" s="27" t="str">
        <v>Michael Bello</v>
      </c>
      <c r="F1303" s="27" t="str">
        <v>zainabotieno@yahoo.com</v>
      </c>
      <c r="G1303" s="27" t="str">
        <v>Valid</v>
      </c>
      <c r="H1303" s="27" t="str">
        <v>+971896812666</v>
      </c>
      <c r="I1303" s="27" t="str">
        <v>Valid</v>
      </c>
      <c r="J1303" s="27" t="str">
        <v>Complete</v>
      </c>
      <c r="K1303" s="27" t="str">
        <v>Yes</v>
      </c>
      <c r="L1303" s="27">
        <v>75</v>
      </c>
      <c r="M1303" s="27" t="str">
        <v>Potential Duplicate</v>
      </c>
    </row>
    <row r="1304" spans="1:13" x14ac:dyDescent="0.25">
      <c r="A1304" s="27" t="str">
        <v>CUST-03194</v>
      </c>
      <c r="B1304" s="27" t="str">
        <v>Nomvula Wilson</v>
      </c>
      <c r="C1304" s="27" t="str">
        <v>Paydigital Gmbh</v>
      </c>
      <c r="D1304" s="27" t="str">
        <v>Inactive</v>
      </c>
      <c r="E1304" s="27" t="str">
        <v>James Carter</v>
      </c>
      <c r="F1304" s="27" t="str">
        <v>nomvula.wilson@outlook.com</v>
      </c>
      <c r="G1304" s="27" t="str">
        <v>Valid</v>
      </c>
      <c r="H1304" s="27" t="str">
        <v>+31950310965</v>
      </c>
      <c r="I1304" s="27" t="str">
        <v>Valid</v>
      </c>
      <c r="J1304" s="27" t="str">
        <v>Complete</v>
      </c>
      <c r="K1304" s="27" t="str">
        <v>Yes</v>
      </c>
      <c r="L1304" s="27">
        <v>75</v>
      </c>
      <c r="M1304" s="27" t="str">
        <v>Potential Duplicate</v>
      </c>
    </row>
    <row r="1305" spans="1:13" x14ac:dyDescent="0.25">
      <c r="A1305" s="27" t="str">
        <v>CUST-04481</v>
      </c>
      <c r="B1305" s="27" t="str">
        <v>Zainab Idris</v>
      </c>
      <c r="C1305" s="27" t="str">
        <v>Novafinance Llc</v>
      </c>
      <c r="D1305" s="27" t="str">
        <v>Lead</v>
      </c>
      <c r="E1305" s="27" t="str">
        <v>Michael Bello</v>
      </c>
      <c r="F1305" s="27" t="str">
        <v>zainab_idris@outlook.com</v>
      </c>
      <c r="G1305" s="27" t="str">
        <v>Valid</v>
      </c>
      <c r="H1305" s="27" t="str">
        <v>+234-767-735925</v>
      </c>
      <c r="I1305" s="27" t="str">
        <v>Valid</v>
      </c>
      <c r="J1305" s="27" t="str">
        <v>Complete</v>
      </c>
      <c r="K1305" s="27" t="str">
        <v>Yes</v>
      </c>
      <c r="L1305" s="27">
        <v>75</v>
      </c>
      <c r="M1305" s="27" t="str">
        <v>Potential Duplicate</v>
      </c>
    </row>
    <row r="1306" spans="1:13" x14ac:dyDescent="0.25">
      <c r="A1306" s="27" t="str">
        <v>CUST-04286</v>
      </c>
      <c r="B1306" s="27" t="str">
        <v>Laura Akinola</v>
      </c>
      <c r="C1306" s="27" t="str">
        <v>Quantacommerce Gmbh</v>
      </c>
      <c r="D1306" s="27" t="str">
        <v>Customer</v>
      </c>
      <c r="E1306" s="27" t="str">
        <v>Tola Adeniyi</v>
      </c>
      <c r="F1306" s="27" t="str">
        <v>lauraakinola@outlook.com</v>
      </c>
      <c r="G1306" s="27" t="str">
        <v>Valid</v>
      </c>
      <c r="H1306" s="27" t="str">
        <v>+31 191 303 139</v>
      </c>
      <c r="I1306" s="27" t="str">
        <v>Valid</v>
      </c>
      <c r="J1306" s="27" t="str">
        <v>Complete</v>
      </c>
      <c r="K1306" s="27" t="str">
        <v>Yes</v>
      </c>
      <c r="L1306" s="27">
        <v>75</v>
      </c>
      <c r="M1306" s="27" t="str">
        <v>Potential Duplicate</v>
      </c>
    </row>
    <row r="1307" spans="1:13" x14ac:dyDescent="0.25">
      <c r="A1307" s="27" t="str">
        <v>CUST-03900</v>
      </c>
      <c r="B1307" s="27" t="str">
        <v>Ifeanyi Williams</v>
      </c>
      <c r="C1307" s="27" t="str">
        <v>Echosystems Plc</v>
      </c>
      <c r="D1307" s="27" t="str">
        <v>Qualified</v>
      </c>
      <c r="E1307" s="27" t="str">
        <v>Aisha Mohammed</v>
      </c>
      <c r="F1307" s="27" t="str">
        <v>ifeanyiwilliams@outlook.com</v>
      </c>
      <c r="G1307" s="27" t="str">
        <v>Valid</v>
      </c>
      <c r="H1307" s="27" t="str">
        <v>+1-691-742205</v>
      </c>
      <c r="I1307" s="27" t="str">
        <v>Valid</v>
      </c>
      <c r="J1307" s="27" t="str">
        <v>Complete</v>
      </c>
      <c r="K1307" s="27" t="str">
        <v>Yes</v>
      </c>
      <c r="L1307" s="27">
        <v>75</v>
      </c>
      <c r="M1307" s="27" t="str">
        <v>Potential Duplicate</v>
      </c>
    </row>
    <row r="1308" spans="1:13" x14ac:dyDescent="0.25">
      <c r="A1308" s="27" t="str">
        <v>CUST-00602</v>
      </c>
      <c r="B1308" s="27" t="str">
        <v>Babatunde Adeleke</v>
      </c>
      <c r="C1308" s="27" t="str">
        <v>Paystack</v>
      </c>
      <c r="D1308" s="27" t="str">
        <v>Lead</v>
      </c>
      <c r="E1308" s="27" t="str">
        <v>Kemi Balogun</v>
      </c>
      <c r="F1308" s="27" t="str">
        <v>babatunde_adeleke@paystack.com</v>
      </c>
      <c r="G1308" s="27" t="str">
        <v>Valid</v>
      </c>
      <c r="H1308" s="27" t="str">
        <v>+44913860157</v>
      </c>
      <c r="I1308" s="27" t="str">
        <v>Valid</v>
      </c>
      <c r="J1308" s="27" t="str">
        <v>Complete</v>
      </c>
      <c r="K1308" s="27" t="str">
        <v>Yes</v>
      </c>
      <c r="L1308" s="27">
        <v>75</v>
      </c>
      <c r="M1308" s="27" t="str">
        <v>Potential Duplicate</v>
      </c>
    </row>
    <row r="1309" spans="1:13" x14ac:dyDescent="0.25">
      <c r="A1309" s="27" t="str">
        <v>CUST-05018</v>
      </c>
      <c r="B1309" s="27" t="str">
        <v>Kemi Orji</v>
      </c>
      <c r="C1309" s="27" t="str">
        <v>Coreworks Inc</v>
      </c>
      <c r="D1309" s="27" t="str">
        <v>Lead</v>
      </c>
      <c r="E1309" s="27" t="str">
        <v>Sandra Eze</v>
      </c>
      <c r="F1309" s="27" t="str">
        <v>kemiorji@gmail.com</v>
      </c>
      <c r="G1309" s="27" t="str">
        <v>Valid</v>
      </c>
      <c r="H1309" s="27" t="str">
        <v>+234-040-150762</v>
      </c>
      <c r="I1309" s="27" t="str">
        <v>Valid</v>
      </c>
      <c r="J1309" s="27" t="str">
        <v>Complete</v>
      </c>
      <c r="K1309" s="27" t="str">
        <v>Yes</v>
      </c>
      <c r="L1309" s="27">
        <v>75</v>
      </c>
      <c r="M1309" s="27" t="str">
        <v>Potential Duplicate</v>
      </c>
    </row>
    <row r="1310" spans="1:13" x14ac:dyDescent="0.25">
      <c r="A1310" s="27" t="str">
        <v>CUST-03253</v>
      </c>
      <c r="B1310" s="27" t="str">
        <v>Sarah Musa</v>
      </c>
      <c r="C1310" s="27" t="str">
        <v>Leadanalytics Ltd</v>
      </c>
      <c r="D1310" s="27" t="str">
        <v>Customer</v>
      </c>
      <c r="E1310" s="27" t="str">
        <v>James Carter</v>
      </c>
      <c r="F1310" s="27" t="str">
        <v>sarah_musa@leadanalyticsl.co</v>
      </c>
      <c r="G1310" s="27" t="str">
        <v>Valid</v>
      </c>
      <c r="H1310" s="27" t="str">
        <v>0655625155</v>
      </c>
      <c r="I1310" s="27" t="str">
        <v>Valid</v>
      </c>
      <c r="J1310" s="27" t="str">
        <v>Complete</v>
      </c>
      <c r="K1310" s="27" t="str">
        <v>Yes</v>
      </c>
      <c r="L1310" s="27">
        <v>75</v>
      </c>
      <c r="M1310" s="27" t="str">
        <v>Potential Duplicate</v>
      </c>
    </row>
    <row r="1311" spans="1:13" x14ac:dyDescent="0.25">
      <c r="A1311" s="27" t="str">
        <v>CUST-01903</v>
      </c>
      <c r="B1311" s="27" t="str">
        <v>Chibueze Naidoo</v>
      </c>
      <c r="C1311" s="27" t="str">
        <v>Swiftgroup Ltd</v>
      </c>
      <c r="D1311" s="27" t="str">
        <v>Inactive</v>
      </c>
      <c r="E1311" s="27" t="str">
        <v>Not Assigned</v>
      </c>
      <c r="F1311" s="27" t="str">
        <v>chibueze_naidoo@gmail.com</v>
      </c>
      <c r="G1311" s="27" t="str">
        <v>Valid</v>
      </c>
      <c r="H1311" s="27" t="str">
        <v>0460011156</v>
      </c>
      <c r="I1311" s="27" t="str">
        <v>Valid</v>
      </c>
      <c r="J1311" s="27" t="str">
        <v>Complete</v>
      </c>
      <c r="K1311" s="27" t="str">
        <v>Yes</v>
      </c>
      <c r="L1311" s="27">
        <v>75</v>
      </c>
      <c r="M1311" s="27" t="str">
        <v>Potential Duplicate</v>
      </c>
    </row>
    <row r="1312" spans="1:13" x14ac:dyDescent="0.25">
      <c r="A1312" s="27" t="str">
        <v>CUST-04772</v>
      </c>
      <c r="B1312" s="27" t="str">
        <v>Mercy Balogun</v>
      </c>
      <c r="C1312" s="27" t="str">
        <v>Flour Mills Of Nigeria</v>
      </c>
      <c r="D1312" s="27" t="str">
        <v>Churned</v>
      </c>
      <c r="E1312" s="27" t="str">
        <v>Not Assigned</v>
      </c>
      <c r="F1312" s="27" t="str">
        <v>mercy_balogun@yahoo.com</v>
      </c>
      <c r="G1312" s="27" t="str">
        <v>Valid</v>
      </c>
      <c r="H1312" s="27" t="str">
        <v>+234039668115</v>
      </c>
      <c r="I1312" s="27" t="str">
        <v>Valid</v>
      </c>
      <c r="J1312" s="27" t="str">
        <v>Complete</v>
      </c>
      <c r="K1312" s="27" t="str">
        <v>Yes</v>
      </c>
      <c r="L1312" s="27">
        <v>75</v>
      </c>
      <c r="M1312" s="27" t="str">
        <v>Potential Duplicate</v>
      </c>
    </row>
    <row r="1313" spans="1:13" x14ac:dyDescent="0.25">
      <c r="A1313" s="27" t="str">
        <v>CUST-01700</v>
      </c>
      <c r="B1313" s="27" t="str">
        <v>Mercy Okorie</v>
      </c>
      <c r="C1313" s="27" t="str">
        <v>Griddigital Plc</v>
      </c>
      <c r="D1313" s="27" t="str">
        <v>Prospect</v>
      </c>
      <c r="E1313" s="27" t="str">
        <v>Brian Otieno</v>
      </c>
      <c r="F1313" s="27" t="str">
        <v>mercyokorie@outlook.com</v>
      </c>
      <c r="G1313" s="27" t="str">
        <v>Valid</v>
      </c>
      <c r="H1313" s="27" t="str">
        <v>+27-888-710548</v>
      </c>
      <c r="I1313" s="27" t="str">
        <v>Valid</v>
      </c>
      <c r="J1313" s="27" t="str">
        <v>Complete</v>
      </c>
      <c r="K1313" s="27" t="str">
        <v>Yes</v>
      </c>
      <c r="L1313" s="27">
        <v>75</v>
      </c>
      <c r="M1313" s="27" t="str">
        <v>Potential Duplicate</v>
      </c>
    </row>
    <row r="1314" spans="1:13" x14ac:dyDescent="0.25">
      <c r="A1314" s="27" t="str">
        <v>CUST-02911</v>
      </c>
      <c r="B1314" s="27" t="str">
        <v>Sarah Afolabi</v>
      </c>
      <c r="C1314" s="27" t="str">
        <v>Echologic Gmbh</v>
      </c>
      <c r="D1314" s="27" t="str">
        <v>Prospect</v>
      </c>
      <c r="E1314" s="27" t="str">
        <v>Victor Okeke</v>
      </c>
      <c r="F1314" s="27" t="str">
        <v>sarah_afolabi@hotmail.com</v>
      </c>
      <c r="G1314" s="27" t="str">
        <v>Valid</v>
      </c>
      <c r="H1314" s="27" t="str">
        <v>+31-344-783262</v>
      </c>
      <c r="I1314" s="27" t="str">
        <v>Valid</v>
      </c>
      <c r="J1314" s="27" t="str">
        <v>Complete</v>
      </c>
      <c r="K1314" s="27" t="str">
        <v>Yes</v>
      </c>
      <c r="L1314" s="27">
        <v>75</v>
      </c>
      <c r="M1314" s="27" t="str">
        <v>Potential Duplicate</v>
      </c>
    </row>
    <row r="1315" spans="1:13" x14ac:dyDescent="0.25">
      <c r="A1315" s="27" t="str">
        <v>CUST-03047</v>
      </c>
      <c r="B1315" s="27" t="str">
        <v>Niyi Musa</v>
      </c>
      <c r="C1315" s="27" t="str">
        <v>Apexhealth Plc</v>
      </c>
      <c r="D1315" s="27" t="str">
        <v>Prospect</v>
      </c>
      <c r="E1315" s="27" t="str">
        <v>Kemi Balogun</v>
      </c>
      <c r="F1315" s="27" t="str">
        <v>niyimusa@outlook.com</v>
      </c>
      <c r="G1315" s="27" t="str">
        <v>Valid</v>
      </c>
      <c r="H1315" s="27" t="str">
        <v>+971079679548</v>
      </c>
      <c r="I1315" s="27" t="str">
        <v>Valid</v>
      </c>
      <c r="J1315" s="27" t="str">
        <v>Complete</v>
      </c>
      <c r="K1315" s="27" t="str">
        <v>Yes</v>
      </c>
      <c r="L1315" s="27">
        <v>75</v>
      </c>
      <c r="M1315" s="27" t="str">
        <v>Potential Duplicate</v>
      </c>
    </row>
    <row r="1316" spans="1:13" x14ac:dyDescent="0.25">
      <c r="A1316" s="27" t="str">
        <v>CUST-04370</v>
      </c>
      <c r="B1316" s="27" t="str">
        <v>Tariq Dlamini</v>
      </c>
      <c r="C1316" s="27" t="str">
        <v>Hivecommerce Gmbh</v>
      </c>
      <c r="D1316" s="27" t="str">
        <v>Customer</v>
      </c>
      <c r="E1316" s="27" t="str">
        <v>Victor Okeke</v>
      </c>
      <c r="F1316" s="27" t="str">
        <v>tariq.dlamini@gmail.com</v>
      </c>
      <c r="G1316" s="27" t="str">
        <v>Valid</v>
      </c>
      <c r="H1316" s="27" t="str">
        <v>0748036405</v>
      </c>
      <c r="I1316" s="27" t="str">
        <v>Valid</v>
      </c>
      <c r="J1316" s="27" t="str">
        <v>Complete</v>
      </c>
      <c r="K1316" s="27" t="str">
        <v>Yes</v>
      </c>
      <c r="L1316" s="27">
        <v>75</v>
      </c>
      <c r="M1316" s="27" t="str">
        <v>Potential Duplicate</v>
      </c>
    </row>
    <row r="1317" spans="1:13" x14ac:dyDescent="0.25">
      <c r="A1317" s="27" t="str">
        <v>CUST-04354</v>
      </c>
      <c r="B1317" s="27" t="str">
        <v>Tope Hassan</v>
      </c>
      <c r="C1317" s="27" t="str">
        <v>Moniepoint</v>
      </c>
      <c r="D1317" s="27" t="str">
        <v>Opportunity</v>
      </c>
      <c r="E1317" s="27" t="str">
        <v>Grace Mensah</v>
      </c>
      <c r="F1317" s="27" t="str">
        <v>topehassan@hotmail.com</v>
      </c>
      <c r="G1317" s="27" t="str">
        <v>Valid</v>
      </c>
      <c r="H1317" s="27" t="str">
        <v>0347200931</v>
      </c>
      <c r="I1317" s="27" t="str">
        <v>Valid</v>
      </c>
      <c r="J1317" s="27" t="str">
        <v>Complete</v>
      </c>
      <c r="K1317" s="27" t="str">
        <v>Yes</v>
      </c>
      <c r="L1317" s="27">
        <v>75</v>
      </c>
      <c r="M1317" s="27" t="str">
        <v>Potential Duplicate</v>
      </c>
    </row>
    <row r="1318" spans="1:13" x14ac:dyDescent="0.25">
      <c r="A1318" s="27" t="str">
        <v>CUST-01117</v>
      </c>
      <c r="B1318" s="27" t="str">
        <v>Amina Wilson</v>
      </c>
      <c r="C1318" s="27" t="str">
        <v>Sparksoft Ltd</v>
      </c>
      <c r="D1318" s="27" t="str">
        <v>Customer</v>
      </c>
      <c r="E1318" s="27" t="str">
        <v>Daniel Olatunji</v>
      </c>
      <c r="F1318" s="27" t="str">
        <v>aminawilson@yahoo.com</v>
      </c>
      <c r="G1318" s="27" t="str">
        <v>Valid</v>
      </c>
      <c r="H1318" s="27" t="str">
        <v>+44 658 575 790</v>
      </c>
      <c r="I1318" s="27" t="str">
        <v>Valid</v>
      </c>
      <c r="J1318" s="27" t="str">
        <v>Complete</v>
      </c>
      <c r="K1318" s="27" t="str">
        <v>Yes</v>
      </c>
      <c r="L1318" s="27">
        <v>75</v>
      </c>
      <c r="M1318" s="27" t="str">
        <v>Potential Duplicate</v>
      </c>
    </row>
    <row r="1319" spans="1:13" x14ac:dyDescent="0.25">
      <c r="A1319" s="27" t="str">
        <v>CUST-02768</v>
      </c>
      <c r="B1319" s="27" t="str">
        <v>Uche Eze</v>
      </c>
      <c r="C1319" s="27" t="str">
        <v>Fluxgroup Llc</v>
      </c>
      <c r="D1319" s="27" t="str">
        <v>Churned</v>
      </c>
      <c r="E1319" s="27" t="str">
        <v>Sandra Eze</v>
      </c>
      <c r="F1319" s="27" t="str">
        <v>ucheeze@hotmail.com</v>
      </c>
      <c r="G1319" s="27" t="str">
        <v>Valid</v>
      </c>
      <c r="H1319" s="27" t="str">
        <v>+31 712 444 338</v>
      </c>
      <c r="I1319" s="27" t="str">
        <v>Valid</v>
      </c>
      <c r="J1319" s="27" t="str">
        <v>Complete</v>
      </c>
      <c r="K1319" s="27" t="str">
        <v>Yes</v>
      </c>
      <c r="L1319" s="27">
        <v>75</v>
      </c>
      <c r="M1319" s="27" t="str">
        <v>Potential Duplicate</v>
      </c>
    </row>
    <row r="1320" spans="1:13" x14ac:dyDescent="0.25">
      <c r="A1320" s="27" t="str">
        <v>CUST-01866</v>
      </c>
      <c r="B1320" s="27" t="str">
        <v>Laura Jones</v>
      </c>
      <c r="C1320" s="27" t="str">
        <v>Orbitpay Ltd</v>
      </c>
      <c r="D1320" s="27" t="str">
        <v>Inactive</v>
      </c>
      <c r="E1320" s="27" t="str">
        <v>Daniel Olatunji</v>
      </c>
      <c r="F1320" s="27" t="str">
        <v>laurajones@hotmail.com</v>
      </c>
      <c r="G1320" s="27" t="str">
        <v>Valid</v>
      </c>
      <c r="H1320" s="27" t="str">
        <v>+31-001-990739</v>
      </c>
      <c r="I1320" s="27" t="str">
        <v>Valid</v>
      </c>
      <c r="J1320" s="27" t="str">
        <v>Complete</v>
      </c>
      <c r="K1320" s="27" t="str">
        <v>Yes</v>
      </c>
      <c r="L1320" s="27">
        <v>75</v>
      </c>
      <c r="M1320" s="27" t="str">
        <v>Potential Duplicate</v>
      </c>
    </row>
    <row r="1321" spans="1:13" x14ac:dyDescent="0.25">
      <c r="A1321" s="27" t="str">
        <v>CUST-03350</v>
      </c>
      <c r="B1321" s="27" t="str">
        <v>Ibrahim Ogundimu</v>
      </c>
      <c r="C1321" s="27" t="str">
        <v>Apexventures Llc</v>
      </c>
      <c r="D1321" s="27" t="str">
        <v>Qualified</v>
      </c>
      <c r="E1321" s="27" t="str">
        <v>Michael Bello</v>
      </c>
      <c r="F1321" s="27" t="str">
        <v>ibrahim.ogundimu@apexventuresll.ng</v>
      </c>
      <c r="G1321" s="27" t="str">
        <v>Valid</v>
      </c>
      <c r="H1321" s="27" t="str">
        <v>0455688396</v>
      </c>
      <c r="I1321" s="27" t="str">
        <v>Valid</v>
      </c>
      <c r="J1321" s="27" t="str">
        <v>Complete</v>
      </c>
      <c r="K1321" s="27" t="str">
        <v>Yes</v>
      </c>
      <c r="L1321" s="27">
        <v>75</v>
      </c>
      <c r="M1321" s="27" t="str">
        <v>Potential Duplicate</v>
      </c>
    </row>
    <row r="1322" spans="1:13" x14ac:dyDescent="0.25">
      <c r="A1322" s="27" t="str">
        <v>CUST-05069</v>
      </c>
      <c r="B1322" s="27" t="str">
        <v>Musa Abubakar</v>
      </c>
      <c r="C1322" s="27" t="str">
        <v>Vertexgroup Plc</v>
      </c>
      <c r="D1322" s="27" t="str">
        <v>Churned</v>
      </c>
      <c r="E1322" s="27" t="str">
        <v>Aisha Mohammed</v>
      </c>
      <c r="F1322" s="27" t="str">
        <v>musa.abubakar@gmail.com</v>
      </c>
      <c r="G1322" s="27" t="str">
        <v>Valid</v>
      </c>
      <c r="H1322" s="27" t="str">
        <v>0898615951</v>
      </c>
      <c r="I1322" s="27" t="str">
        <v>Valid</v>
      </c>
      <c r="J1322" s="27" t="str">
        <v>Complete</v>
      </c>
      <c r="K1322" s="27" t="str">
        <v>Yes</v>
      </c>
      <c r="L1322" s="27">
        <v>75</v>
      </c>
      <c r="M1322" s="27" t="str">
        <v>Potential Duplicate</v>
      </c>
    </row>
    <row r="1323" spans="1:13" x14ac:dyDescent="0.25">
      <c r="A1323" s="27" t="str">
        <v>CUST-02569</v>
      </c>
      <c r="B1323" s="27" t="str">
        <v>Joy Murphy</v>
      </c>
      <c r="C1323" s="27" t="str">
        <v>Bua Foods</v>
      </c>
      <c r="D1323" s="27" t="str">
        <v>Lead</v>
      </c>
      <c r="E1323" s="27" t="str">
        <v>James Carter</v>
      </c>
      <c r="F1323" s="27" t="str">
        <v>joy.murphy@buafoods.io</v>
      </c>
      <c r="G1323" s="27" t="str">
        <v>Valid</v>
      </c>
      <c r="H1323" s="27" t="str">
        <v>+31654214676</v>
      </c>
      <c r="I1323" s="27" t="str">
        <v>Valid</v>
      </c>
      <c r="J1323" s="27" t="str">
        <v>Complete</v>
      </c>
      <c r="K1323" s="27" t="str">
        <v>Yes</v>
      </c>
      <c r="L1323" s="27">
        <v>75</v>
      </c>
      <c r="M1323" s="27" t="str">
        <v>Potential Duplicate</v>
      </c>
    </row>
    <row r="1324" spans="1:13" x14ac:dyDescent="0.25">
      <c r="A1324" s="27" t="str">
        <v>CUST-05053</v>
      </c>
      <c r="B1324" s="27" t="str">
        <v>Chioma Patel</v>
      </c>
      <c r="C1324" s="27" t="str">
        <v>Dangote Industries</v>
      </c>
      <c r="D1324" s="27" t="str">
        <v>Prospect</v>
      </c>
      <c r="E1324" s="27" t="str">
        <v>James Carter</v>
      </c>
      <c r="F1324" s="27" t="str">
        <v>chiomapatel@gmail.com</v>
      </c>
      <c r="G1324" s="27" t="str">
        <v>Valid</v>
      </c>
      <c r="H1324" s="27" t="str">
        <v>+27-240-642429</v>
      </c>
      <c r="I1324" s="27" t="str">
        <v>Valid</v>
      </c>
      <c r="J1324" s="27" t="str">
        <v>Complete</v>
      </c>
      <c r="K1324" s="27" t="str">
        <v>Yes</v>
      </c>
      <c r="L1324" s="27">
        <v>75</v>
      </c>
      <c r="M1324" s="27" t="str">
        <v>Potential Duplicate</v>
      </c>
    </row>
    <row r="1325" spans="1:13" x14ac:dyDescent="0.25">
      <c r="A1325" s="27" t="str">
        <v>CUST-04130</v>
      </c>
      <c r="B1325" s="27" t="str">
        <v>Chiamaka Nwosu</v>
      </c>
      <c r="C1325" s="27" t="str">
        <v>Gridcommerce</v>
      </c>
      <c r="D1325" s="27" t="str">
        <v>Churned</v>
      </c>
      <c r="E1325" s="27" t="str">
        <v>Michael Bello</v>
      </c>
      <c r="F1325" s="27" t="str">
        <v>nneka_kelly@outlook.com</v>
      </c>
      <c r="G1325" s="27" t="str">
        <v>Valid</v>
      </c>
      <c r="H1325" s="27" t="str">
        <v>+234 843 946 088</v>
      </c>
      <c r="I1325" s="27" t="str">
        <v>Valid</v>
      </c>
      <c r="J1325" s="27" t="str">
        <v>Complete</v>
      </c>
      <c r="K1325" s="27" t="str">
        <v>Yes</v>
      </c>
      <c r="L1325" s="27">
        <v>75</v>
      </c>
      <c r="M1325" s="27" t="str">
        <v>Potential Duplicate</v>
      </c>
    </row>
    <row r="1326" spans="1:13" x14ac:dyDescent="0.25">
      <c r="A1326" s="27" t="str">
        <v>CUST-03239</v>
      </c>
      <c r="B1326" s="27" t="str">
        <v>Chiamaka Adeleke</v>
      </c>
      <c r="C1326" s="27" t="str">
        <v>Fluxhub Inc</v>
      </c>
      <c r="D1326" s="27" t="str">
        <v>Qualified</v>
      </c>
      <c r="E1326" s="27" t="str">
        <v>Aisha Mohammed</v>
      </c>
      <c r="F1326" s="27" t="str">
        <v>favour_ogundimu@yahoo.com</v>
      </c>
      <c r="G1326" s="27" t="str">
        <v>Valid</v>
      </c>
      <c r="H1326" s="27" t="str">
        <v>0836545649</v>
      </c>
      <c r="I1326" s="27" t="str">
        <v>Valid</v>
      </c>
      <c r="J1326" s="27" t="str">
        <v>Complete</v>
      </c>
      <c r="K1326" s="27" t="str">
        <v>Yes</v>
      </c>
      <c r="L1326" s="27">
        <v>75</v>
      </c>
      <c r="M1326" s="27" t="str">
        <v>Potential Duplicate</v>
      </c>
    </row>
    <row r="1327" spans="1:13" x14ac:dyDescent="0.25">
      <c r="A1327" s="27" t="str">
        <v>CUST-00274</v>
      </c>
      <c r="B1327" s="27" t="str">
        <v>Tosin Eze</v>
      </c>
      <c r="C1327" s="27" t="str">
        <v>Wave</v>
      </c>
      <c r="D1327" s="27" t="str">
        <v>Customer</v>
      </c>
      <c r="E1327" s="27" t="str">
        <v>Michael Bello</v>
      </c>
      <c r="F1327" s="27" t="str">
        <v>tosin_eze@yahoo.com</v>
      </c>
      <c r="G1327" s="27" t="str">
        <v>Valid</v>
      </c>
      <c r="H1327" s="27" t="str">
        <v>+49137651588</v>
      </c>
      <c r="I1327" s="27" t="str">
        <v>Valid</v>
      </c>
      <c r="J1327" s="27" t="str">
        <v>Complete</v>
      </c>
      <c r="K1327" s="27" t="str">
        <v>Yes</v>
      </c>
      <c r="L1327" s="27">
        <v>75</v>
      </c>
      <c r="M1327" s="27" t="str">
        <v>Potential Duplicate</v>
      </c>
    </row>
    <row r="1328" spans="1:13" x14ac:dyDescent="0.25">
      <c r="A1328" s="27" t="str">
        <v>CUST-05076</v>
      </c>
      <c r="B1328" s="27" t="str">
        <v>Wanjala Evans</v>
      </c>
      <c r="C1328" s="27" t="str">
        <v>Konga</v>
      </c>
      <c r="D1328" s="27" t="str">
        <v>Lead</v>
      </c>
      <c r="E1328" s="27" t="str">
        <v>Tola Adeniyi</v>
      </c>
      <c r="F1328" s="27" t="str">
        <v>wanjala.evans@outlook.com</v>
      </c>
      <c r="G1328" s="27" t="str">
        <v>Valid</v>
      </c>
      <c r="H1328" s="27" t="str">
        <v>+234669544505</v>
      </c>
      <c r="I1328" s="27" t="str">
        <v>Valid</v>
      </c>
      <c r="J1328" s="27" t="str">
        <v>Complete</v>
      </c>
      <c r="K1328" s="27" t="str">
        <v>Yes</v>
      </c>
      <c r="L1328" s="27">
        <v>75</v>
      </c>
      <c r="M1328" s="27" t="str">
        <v>Potential Duplicate</v>
      </c>
    </row>
    <row r="1329" spans="1:13" x14ac:dyDescent="0.25">
      <c r="A1329" s="27" t="str">
        <v>CUST-03284</v>
      </c>
      <c r="B1329" s="27" t="str">
        <v>Tunde Onyeka</v>
      </c>
      <c r="C1329" s="27" t="str">
        <v>Brighttech Gmbh</v>
      </c>
      <c r="D1329" s="27" t="str">
        <v>Prospect</v>
      </c>
      <c r="E1329" s="27" t="str">
        <v>Victor Okeke</v>
      </c>
      <c r="F1329" s="27" t="str">
        <v>tunde_onyeka@yahoo.com</v>
      </c>
      <c r="G1329" s="27" t="str">
        <v>Valid</v>
      </c>
      <c r="H1329" s="27" t="str">
        <v>+27-776-927407</v>
      </c>
      <c r="I1329" s="27" t="str">
        <v>Valid</v>
      </c>
      <c r="J1329" s="27" t="str">
        <v>Complete</v>
      </c>
      <c r="K1329" s="27" t="str">
        <v>Yes</v>
      </c>
      <c r="L1329" s="27">
        <v>75</v>
      </c>
      <c r="M1329" s="27" t="str">
        <v>Potential Duplicate</v>
      </c>
    </row>
    <row r="1330" spans="1:13" x14ac:dyDescent="0.25">
      <c r="A1330" s="27" t="str">
        <v>CUST-04083</v>
      </c>
      <c r="B1330" s="27" t="str">
        <v>Laura Ugwu</v>
      </c>
      <c r="C1330" s="27" t="str">
        <v>Datadigital Inc</v>
      </c>
      <c r="D1330" s="27" t="str">
        <v>Qualified</v>
      </c>
      <c r="E1330" s="27" t="str">
        <v>Not Assigned</v>
      </c>
      <c r="F1330" s="27" t="str">
        <v>laura.ugwu@datadigitalinc.com</v>
      </c>
      <c r="G1330" s="27" t="str">
        <v>Valid</v>
      </c>
      <c r="H1330" s="27" t="str">
        <v>+234 254 522 111</v>
      </c>
      <c r="I1330" s="27" t="str">
        <v>Valid</v>
      </c>
      <c r="J1330" s="27" t="str">
        <v>Complete</v>
      </c>
      <c r="K1330" s="27" t="str">
        <v>Yes</v>
      </c>
      <c r="L1330" s="27">
        <v>75</v>
      </c>
      <c r="M1330" s="27" t="str">
        <v>Potential Duplicate</v>
      </c>
    </row>
    <row r="1331" spans="1:13" x14ac:dyDescent="0.25">
      <c r="A1331" s="27" t="str">
        <v>CUST-05098</v>
      </c>
      <c r="B1331" s="27" t="str">
        <v>Emeka Mwangi</v>
      </c>
      <c r="C1331" s="27" t="str">
        <v>Piggyvest</v>
      </c>
      <c r="D1331" s="27" t="str">
        <v>Customer</v>
      </c>
      <c r="E1331" s="27" t="str">
        <v>Grace Mensah</v>
      </c>
      <c r="F1331" s="27" t="str">
        <v>emeka_mwangi@gmail.com</v>
      </c>
      <c r="G1331" s="27" t="str">
        <v>Valid</v>
      </c>
      <c r="H1331" s="27" t="str">
        <v>+234-503-169421</v>
      </c>
      <c r="I1331" s="27" t="str">
        <v>Valid</v>
      </c>
      <c r="J1331" s="27" t="str">
        <v>Complete</v>
      </c>
      <c r="K1331" s="27" t="str">
        <v>Yes</v>
      </c>
      <c r="L1331" s="27">
        <v>75</v>
      </c>
      <c r="M1331" s="27" t="str">
        <v>Potential Duplicate</v>
      </c>
    </row>
    <row r="1332" spans="1:13" x14ac:dyDescent="0.25">
      <c r="A1332" s="27" t="str">
        <v>CUST-03497</v>
      </c>
      <c r="B1332" s="27" t="str">
        <v>Fatuma Adewale</v>
      </c>
      <c r="C1332" s="27" t="str">
        <v>Griddigital Plc</v>
      </c>
      <c r="D1332" s="27" t="str">
        <v>Opportunity</v>
      </c>
      <c r="E1332" s="27" t="str">
        <v>Grace Mensah</v>
      </c>
      <c r="F1332" s="27" t="str">
        <v>fatuma.adewale@outlook.com</v>
      </c>
      <c r="G1332" s="27" t="str">
        <v>Valid</v>
      </c>
      <c r="H1332" s="27" t="str">
        <v>+234352384910</v>
      </c>
      <c r="I1332" s="27" t="str">
        <v>Valid</v>
      </c>
      <c r="J1332" s="27" t="str">
        <v>Complete</v>
      </c>
      <c r="K1332" s="27" t="str">
        <v>Yes</v>
      </c>
      <c r="L1332" s="27">
        <v>75</v>
      </c>
      <c r="M1332" s="27" t="str">
        <v>Potential Duplicate</v>
      </c>
    </row>
    <row r="1333" spans="1:13" x14ac:dyDescent="0.25">
      <c r="A1333" s="27" t="str">
        <v>CUST-00492</v>
      </c>
      <c r="B1333" s="27" t="str">
        <v>Tariq Johnson</v>
      </c>
      <c r="C1333" s="27" t="str">
        <v>Hivelabs Llc</v>
      </c>
      <c r="D1333" s="27" t="str">
        <v>Prospect</v>
      </c>
      <c r="E1333" s="27" t="str">
        <v>Aisha Mohammed</v>
      </c>
      <c r="F1333" s="27" t="str">
        <v>tariqjohnson@hotmail.com</v>
      </c>
      <c r="G1333" s="27" t="str">
        <v>Valid</v>
      </c>
      <c r="H1333" s="27" t="str">
        <v>0741856302</v>
      </c>
      <c r="I1333" s="27" t="str">
        <v>Valid</v>
      </c>
      <c r="J1333" s="27" t="str">
        <v>Complete</v>
      </c>
      <c r="K1333" s="27" t="str">
        <v>Yes</v>
      </c>
      <c r="L1333" s="27">
        <v>75</v>
      </c>
      <c r="M1333" s="27" t="str">
        <v>Potential Duplicate</v>
      </c>
    </row>
    <row r="1334" spans="1:13" x14ac:dyDescent="0.25">
      <c r="A1334" s="27" t="str">
        <v>CUST-02427</v>
      </c>
      <c r="B1334" s="27" t="str">
        <v>Babatunde Onyeka</v>
      </c>
      <c r="C1334" s="27" t="str">
        <v>Konga</v>
      </c>
      <c r="D1334" s="27" t="str">
        <v>Customer</v>
      </c>
      <c r="E1334" s="27" t="str">
        <v>James Carter</v>
      </c>
      <c r="F1334" s="27" t="str">
        <v>aminawilson@yahoo.com</v>
      </c>
      <c r="G1334" s="27" t="str">
        <v>Valid</v>
      </c>
      <c r="H1334" s="27" t="str">
        <v>0368190987</v>
      </c>
      <c r="I1334" s="27" t="str">
        <v>Valid</v>
      </c>
      <c r="J1334" s="27" t="str">
        <v>Complete</v>
      </c>
      <c r="K1334" s="27" t="str">
        <v>Yes</v>
      </c>
      <c r="L1334" s="27">
        <v>75</v>
      </c>
      <c r="M1334" s="27" t="str">
        <v>Potential Duplicate</v>
      </c>
    </row>
    <row r="1335" spans="1:13" x14ac:dyDescent="0.25">
      <c r="A1335" s="27" t="str">
        <v>CUST-04179</v>
      </c>
      <c r="B1335" s="27" t="str">
        <v>Sipho Diallo</v>
      </c>
      <c r="C1335" s="27" t="str">
        <v>Teamapt</v>
      </c>
      <c r="D1335" s="27" t="str">
        <v>Prospect</v>
      </c>
      <c r="E1335" s="27" t="str">
        <v>Tola Adeniyi</v>
      </c>
      <c r="F1335" s="27" t="str">
        <v>sipho.diallo@gmail.com</v>
      </c>
      <c r="G1335" s="27" t="str">
        <v>Valid</v>
      </c>
      <c r="H1335" s="27" t="str">
        <v>+49-882-860253</v>
      </c>
      <c r="I1335" s="27" t="str">
        <v>Valid</v>
      </c>
      <c r="J1335" s="27" t="str">
        <v>Complete</v>
      </c>
      <c r="K1335" s="27" t="str">
        <v>Yes</v>
      </c>
      <c r="L1335" s="27">
        <v>75</v>
      </c>
      <c r="M1335" s="27" t="str">
        <v>Potential Duplicate</v>
      </c>
    </row>
    <row r="1336" spans="1:13" x14ac:dyDescent="0.25">
      <c r="A1336" s="27" t="str">
        <v>CUST-02006</v>
      </c>
      <c r="B1336" s="27" t="str">
        <v>Thandiwe Johnson</v>
      </c>
      <c r="C1336" s="27" t="str">
        <v>Datanetworks Plc</v>
      </c>
      <c r="D1336" s="27" t="str">
        <v>Customer</v>
      </c>
      <c r="E1336" s="27" t="str">
        <v>Kemi Balogun</v>
      </c>
      <c r="F1336" s="27" t="str">
        <v>thandiwe.johnson@yahoo.com</v>
      </c>
      <c r="G1336" s="27" t="str">
        <v>Valid</v>
      </c>
      <c r="H1336" s="27" t="str">
        <v>+254926669598</v>
      </c>
      <c r="I1336" s="27" t="str">
        <v>Valid</v>
      </c>
      <c r="J1336" s="27" t="str">
        <v>Complete</v>
      </c>
      <c r="K1336" s="27" t="str">
        <v>Yes</v>
      </c>
      <c r="L1336" s="27">
        <v>75</v>
      </c>
      <c r="M1336" s="27" t="str">
        <v>Potential Duplicate</v>
      </c>
    </row>
    <row r="1337" spans="1:13" x14ac:dyDescent="0.25">
      <c r="A1337" s="27" t="str">
        <v>CUST-04265</v>
      </c>
      <c r="B1337" s="27" t="str">
        <v>Brian Traore</v>
      </c>
      <c r="C1337" s="27" t="str">
        <v>Kuda</v>
      </c>
      <c r="D1337" s="27" t="str">
        <v>Qualified</v>
      </c>
      <c r="E1337" s="27" t="str">
        <v>Brian Otieno</v>
      </c>
      <c r="F1337" s="27" t="str">
        <v>brian.traore@hotmail.com</v>
      </c>
      <c r="G1337" s="27" t="str">
        <v>Valid</v>
      </c>
      <c r="H1337" s="27" t="str">
        <v>+234268494147</v>
      </c>
      <c r="I1337" s="27" t="str">
        <v>Valid</v>
      </c>
      <c r="J1337" s="27" t="str">
        <v>Complete</v>
      </c>
      <c r="K1337" s="27" t="str">
        <v>Yes</v>
      </c>
      <c r="L1337" s="27">
        <v>75</v>
      </c>
      <c r="M1337" s="27" t="str">
        <v>Potential Duplicate</v>
      </c>
    </row>
    <row r="1338" spans="1:13" x14ac:dyDescent="0.25">
      <c r="A1338" s="27" t="str">
        <v>CUST-04900</v>
      </c>
      <c r="B1338" s="27" t="str">
        <v>Maryam Orji</v>
      </c>
      <c r="C1338" s="27" t="str">
        <v>Pulselogic</v>
      </c>
      <c r="D1338" s="27" t="str">
        <v>Opportunity</v>
      </c>
      <c r="E1338" s="27" t="str">
        <v>Kemi Balogun</v>
      </c>
      <c r="F1338" s="27" t="str">
        <v>akinyi_traore@hotmail.com</v>
      </c>
      <c r="G1338" s="27" t="str">
        <v>Valid</v>
      </c>
      <c r="H1338" s="27" t="str">
        <v>0995243326</v>
      </c>
      <c r="I1338" s="27" t="str">
        <v>Valid</v>
      </c>
      <c r="J1338" s="27" t="str">
        <v>Complete</v>
      </c>
      <c r="K1338" s="27" t="str">
        <v>Yes</v>
      </c>
      <c r="L1338" s="27">
        <v>75</v>
      </c>
      <c r="M1338" s="27" t="str">
        <v>Potential Duplicate</v>
      </c>
    </row>
    <row r="1339" spans="1:13" x14ac:dyDescent="0.25">
      <c r="A1339" s="27" t="str">
        <v>CUST-04033</v>
      </c>
      <c r="B1339" s="27" t="str">
        <v>Obinna Adebayo</v>
      </c>
      <c r="C1339" s="27" t="str">
        <v>Swiftai</v>
      </c>
      <c r="D1339" s="27" t="str">
        <v>Prospect</v>
      </c>
      <c r="E1339" s="27" t="str">
        <v>Tola Adeniyi</v>
      </c>
      <c r="F1339" s="27" t="str">
        <v>obinna.adebayo@outlook.com</v>
      </c>
      <c r="G1339" s="27" t="str">
        <v>Valid</v>
      </c>
      <c r="H1339" s="27" t="str">
        <v>+234 806 299 695</v>
      </c>
      <c r="I1339" s="27" t="str">
        <v>Valid</v>
      </c>
      <c r="J1339" s="27" t="str">
        <v>Complete</v>
      </c>
      <c r="K1339" s="27" t="str">
        <v>Yes</v>
      </c>
      <c r="L1339" s="27">
        <v>75</v>
      </c>
      <c r="M1339" s="27" t="str">
        <v>Potential Duplicate</v>
      </c>
    </row>
    <row r="1340" spans="1:13" x14ac:dyDescent="0.25">
      <c r="A1340" s="27" t="str">
        <v>CUST-03373</v>
      </c>
      <c r="B1340" s="27" t="str">
        <v>Akinyi Abubakar</v>
      </c>
      <c r="C1340" s="27" t="str">
        <v>Cloudgroup Ltd</v>
      </c>
      <c r="D1340" s="27" t="str">
        <v>Opportunity</v>
      </c>
      <c r="E1340" s="27" t="str">
        <v>James Carter</v>
      </c>
      <c r="F1340" s="27" t="str">
        <v>akinyi.abubakar@outlook.com</v>
      </c>
      <c r="G1340" s="27" t="str">
        <v>Valid</v>
      </c>
      <c r="H1340" s="27" t="str">
        <v>+254864043178</v>
      </c>
      <c r="I1340" s="27" t="str">
        <v>Valid</v>
      </c>
      <c r="J1340" s="27" t="str">
        <v>Complete</v>
      </c>
      <c r="K1340" s="27" t="str">
        <v>Yes</v>
      </c>
      <c r="L1340" s="27">
        <v>75</v>
      </c>
      <c r="M1340" s="27" t="str">
        <v>Potential Duplicate</v>
      </c>
    </row>
    <row r="1341" spans="1:13" x14ac:dyDescent="0.25">
      <c r="A1341" s="27" t="str">
        <v>CUST-03946</v>
      </c>
      <c r="B1341" s="27" t="str">
        <v>Thandiwe Johnson</v>
      </c>
      <c r="C1341" s="27" t="str">
        <v>Bua Foods</v>
      </c>
      <c r="D1341" s="27" t="str">
        <v>Qualified</v>
      </c>
      <c r="E1341" s="27" t="str">
        <v>Tola Adeniyi</v>
      </c>
      <c r="F1341" s="27" t="str">
        <v>thandiwe.johnson@yahoo.com</v>
      </c>
      <c r="G1341" s="27" t="str">
        <v>Valid</v>
      </c>
      <c r="H1341" s="27" t="str">
        <v>+44-154-959328</v>
      </c>
      <c r="I1341" s="27" t="str">
        <v>Valid</v>
      </c>
      <c r="J1341" s="27" t="str">
        <v>Complete</v>
      </c>
      <c r="K1341" s="27" t="str">
        <v>Yes</v>
      </c>
      <c r="L1341" s="27">
        <v>75</v>
      </c>
      <c r="M1341" s="27" t="str">
        <v>Potential Duplicate</v>
      </c>
    </row>
    <row r="1342" spans="1:13" x14ac:dyDescent="0.25">
      <c r="A1342" s="27" t="str">
        <v>CUST-04441</v>
      </c>
      <c r="B1342" s="27" t="str">
        <v>Babatunde Mohammed</v>
      </c>
      <c r="C1342" s="27" t="str">
        <v>Lumensystems Inc</v>
      </c>
      <c r="D1342" s="27" t="str">
        <v>Qualified</v>
      </c>
      <c r="E1342" s="27" t="str">
        <v>Daniel Olatunji</v>
      </c>
      <c r="F1342" s="27" t="str">
        <v>babatundemohammed@gmail.com</v>
      </c>
      <c r="G1342" s="27" t="str">
        <v>Valid</v>
      </c>
      <c r="H1342" s="27" t="str">
        <v>0088269873</v>
      </c>
      <c r="I1342" s="27" t="str">
        <v>Valid</v>
      </c>
      <c r="J1342" s="27" t="str">
        <v>Complete</v>
      </c>
      <c r="K1342" s="27" t="str">
        <v>Yes</v>
      </c>
      <c r="L1342" s="27">
        <v>75</v>
      </c>
      <c r="M1342" s="27" t="str">
        <v>Potential Duplicate</v>
      </c>
    </row>
    <row r="1343" spans="1:13" x14ac:dyDescent="0.25">
      <c r="A1343" s="27" t="str">
        <v>CUST-00656</v>
      </c>
      <c r="B1343" s="27" t="str">
        <v>Amani Diallo</v>
      </c>
      <c r="C1343" s="27" t="str">
        <v>Andela</v>
      </c>
      <c r="D1343" s="27" t="str">
        <v>Prospect</v>
      </c>
      <c r="E1343" s="27" t="str">
        <v>Sandra Eze</v>
      </c>
      <c r="F1343" s="27" t="str">
        <v>amanidiallo@hotmail.com</v>
      </c>
      <c r="G1343" s="27" t="str">
        <v>Valid</v>
      </c>
      <c r="H1343" s="27" t="str">
        <v>+234962071002</v>
      </c>
      <c r="I1343" s="27" t="str">
        <v>Valid</v>
      </c>
      <c r="J1343" s="27" t="str">
        <v>Complete</v>
      </c>
      <c r="K1343" s="27" t="str">
        <v>Yes</v>
      </c>
      <c r="L1343" s="27">
        <v>75</v>
      </c>
      <c r="M1343" s="27" t="str">
        <v>Potential Duplicate</v>
      </c>
    </row>
    <row r="1344" spans="1:13" x14ac:dyDescent="0.25">
      <c r="A1344" s="27" t="str">
        <v>CUST-02709</v>
      </c>
      <c r="B1344" s="27" t="str">
        <v>Grace Orji</v>
      </c>
      <c r="C1344" s="27" t="str">
        <v>Brightworks Inc</v>
      </c>
      <c r="D1344" s="27" t="str">
        <v>Lead</v>
      </c>
      <c r="E1344" s="27" t="str">
        <v>Michael Bello</v>
      </c>
      <c r="F1344" s="27" t="str">
        <v>grace.orji@gmail.com</v>
      </c>
      <c r="G1344" s="27" t="str">
        <v>Valid</v>
      </c>
      <c r="H1344" s="27" t="str">
        <v>+234-542-864449</v>
      </c>
      <c r="I1344" s="27" t="str">
        <v>Valid</v>
      </c>
      <c r="J1344" s="27" t="str">
        <v>Complete</v>
      </c>
      <c r="K1344" s="27" t="str">
        <v>Yes</v>
      </c>
      <c r="L1344" s="27">
        <v>75</v>
      </c>
      <c r="M1344" s="27" t="str">
        <v>Potential Duplicate</v>
      </c>
    </row>
    <row r="1345" spans="1:13" x14ac:dyDescent="0.25">
      <c r="A1345" s="27" t="str">
        <v>CUST-04537</v>
      </c>
      <c r="B1345" s="27" t="str">
        <v>Olivia Taylor</v>
      </c>
      <c r="C1345" s="27" t="str">
        <v>Paysoft Ltd</v>
      </c>
      <c r="D1345" s="27" t="str">
        <v>Lead</v>
      </c>
      <c r="E1345" s="27" t="str">
        <v>Sandra Eze</v>
      </c>
      <c r="F1345" s="27" t="str">
        <v>oliviataylor@gmail.com</v>
      </c>
      <c r="G1345" s="27" t="str">
        <v>Valid</v>
      </c>
      <c r="H1345" s="27" t="str">
        <v>+44 161 888 462</v>
      </c>
      <c r="I1345" s="27" t="str">
        <v>Valid</v>
      </c>
      <c r="J1345" s="27" t="str">
        <v>Complete</v>
      </c>
      <c r="K1345" s="27" t="str">
        <v>Yes</v>
      </c>
      <c r="L1345" s="27">
        <v>75</v>
      </c>
      <c r="M1345" s="27" t="str">
        <v>Potential Duplicate</v>
      </c>
    </row>
    <row r="1346" spans="1:13" x14ac:dyDescent="0.25">
      <c r="A1346" s="27" t="str">
        <v>CUST-03933</v>
      </c>
      <c r="B1346" s="27" t="str">
        <v>Kayode Adewale</v>
      </c>
      <c r="C1346" s="27" t="str">
        <v>Carbon</v>
      </c>
      <c r="D1346" s="27" t="str">
        <v>Customer</v>
      </c>
      <c r="E1346" s="27" t="str">
        <v>Grace Mensah</v>
      </c>
      <c r="F1346" s="27" t="str">
        <v>kayodeadewale@outlook.com</v>
      </c>
      <c r="G1346" s="27" t="str">
        <v>Valid</v>
      </c>
      <c r="H1346" s="27" t="str">
        <v>+254 720 906 912</v>
      </c>
      <c r="I1346" s="27" t="str">
        <v>Valid</v>
      </c>
      <c r="J1346" s="27" t="str">
        <v>Complete</v>
      </c>
      <c r="K1346" s="27" t="str">
        <v>Yes</v>
      </c>
      <c r="L1346" s="27">
        <v>75</v>
      </c>
      <c r="M1346" s="27" t="str">
        <v>Potential Duplicate</v>
      </c>
    </row>
    <row r="1347" spans="1:13" x14ac:dyDescent="0.25">
      <c r="A1347" s="27" t="str">
        <v>CUST-02064</v>
      </c>
      <c r="B1347" s="27" t="str">
        <v>Segun Nwankwo</v>
      </c>
      <c r="C1347" s="27" t="str">
        <v>Vertexsolutions Llc</v>
      </c>
      <c r="D1347" s="27" t="str">
        <v>Inactive</v>
      </c>
      <c r="E1347" s="27" t="str">
        <v>Victor Okeke</v>
      </c>
      <c r="F1347" s="27" t="str">
        <v>oluwaseun.murphy@yahoo.com</v>
      </c>
      <c r="G1347" s="27" t="str">
        <v>Valid</v>
      </c>
      <c r="H1347" s="27" t="str">
        <v>+44389244900</v>
      </c>
      <c r="I1347" s="27" t="str">
        <v>Valid</v>
      </c>
      <c r="J1347" s="27" t="str">
        <v>Complete</v>
      </c>
      <c r="K1347" s="27" t="str">
        <v>Yes</v>
      </c>
      <c r="L1347" s="27">
        <v>75</v>
      </c>
      <c r="M1347" s="27" t="str">
        <v>Potential Duplicate</v>
      </c>
    </row>
    <row r="1348" spans="1:13" x14ac:dyDescent="0.25">
      <c r="A1348" s="27" t="str">
        <v>CUST-03897</v>
      </c>
      <c r="B1348" s="27" t="str">
        <v>Sarah Asante</v>
      </c>
      <c r="C1348" s="27" t="str">
        <v>Novapay Llc</v>
      </c>
      <c r="D1348" s="27" t="str">
        <v>Prospect</v>
      </c>
      <c r="E1348" s="27" t="str">
        <v>Victor Okeke</v>
      </c>
      <c r="F1348" s="27" t="str">
        <v>sarah.asante@hotmail.com</v>
      </c>
      <c r="G1348" s="27" t="str">
        <v>Valid</v>
      </c>
      <c r="H1348" s="27" t="str">
        <v>+353944105995</v>
      </c>
      <c r="I1348" s="27" t="str">
        <v>Valid</v>
      </c>
      <c r="J1348" s="27" t="str">
        <v>Complete</v>
      </c>
      <c r="K1348" s="27" t="str">
        <v>Yes</v>
      </c>
      <c r="L1348" s="27">
        <v>75</v>
      </c>
      <c r="M1348" s="27" t="str">
        <v>Potential Duplicate</v>
      </c>
    </row>
    <row r="1349" spans="1:13" x14ac:dyDescent="0.25">
      <c r="A1349" s="27" t="str">
        <v>CUST-04845</v>
      </c>
      <c r="B1349" s="27" t="str">
        <v>Abdullahi Anyanwu</v>
      </c>
      <c r="C1349" s="27" t="str">
        <v>Sparkcommerce</v>
      </c>
      <c r="D1349" s="27" t="str">
        <v>Prospect</v>
      </c>
      <c r="E1349" s="27" t="str">
        <v>Sandra Eze</v>
      </c>
      <c r="F1349" s="27" t="str">
        <v>abdullahi_anyanwu@outlook.com</v>
      </c>
      <c r="G1349" s="27" t="str">
        <v>Valid</v>
      </c>
      <c r="H1349" s="27" t="str">
        <v>+44561822281</v>
      </c>
      <c r="I1349" s="27" t="str">
        <v>Valid</v>
      </c>
      <c r="J1349" s="27" t="str">
        <v>Complete</v>
      </c>
      <c r="K1349" s="27" t="str">
        <v>Yes</v>
      </c>
      <c r="L1349" s="27">
        <v>75</v>
      </c>
      <c r="M1349" s="27" t="str">
        <v>Potential Duplicate</v>
      </c>
    </row>
    <row r="1350" spans="1:13" x14ac:dyDescent="0.25">
      <c r="A1350" s="27" t="str">
        <v>CUST-04754</v>
      </c>
      <c r="B1350" s="27" t="str">
        <v>Aisha Otieno</v>
      </c>
      <c r="C1350" s="27" t="str">
        <v>Cowrywise</v>
      </c>
      <c r="D1350" s="27" t="str">
        <v>Inactive</v>
      </c>
      <c r="E1350" s="27" t="str">
        <v>Brian Otieno</v>
      </c>
      <c r="F1350" s="27" t="str">
        <v>aisha.otieno@outlook.com</v>
      </c>
      <c r="G1350" s="27" t="str">
        <v>Valid</v>
      </c>
      <c r="H1350" s="27" t="str">
        <v>+27 713 562 421</v>
      </c>
      <c r="I1350" s="27" t="str">
        <v>Valid</v>
      </c>
      <c r="J1350" s="27" t="str">
        <v>Complete</v>
      </c>
      <c r="K1350" s="27" t="str">
        <v>Yes</v>
      </c>
      <c r="L1350" s="27">
        <v>75</v>
      </c>
      <c r="M1350" s="27" t="str">
        <v>Potential Duplicate</v>
      </c>
    </row>
    <row r="1351" spans="1:13" x14ac:dyDescent="0.25">
      <c r="A1351" s="27" t="str">
        <v>CUST-04598</v>
      </c>
      <c r="B1351" s="27" t="str">
        <v>Chinwe Okorie</v>
      </c>
      <c r="C1351" s="27" t="str">
        <v>Novasystems</v>
      </c>
      <c r="D1351" s="27" t="str">
        <v>Qualified</v>
      </c>
      <c r="E1351" s="27" t="str">
        <v>James Carter</v>
      </c>
      <c r="F1351" s="27" t="str">
        <v>grace.khan@gmail.com</v>
      </c>
      <c r="G1351" s="27" t="str">
        <v>Valid</v>
      </c>
      <c r="H1351" s="27" t="str">
        <v>0539713325</v>
      </c>
      <c r="I1351" s="27" t="str">
        <v>Valid</v>
      </c>
      <c r="J1351" s="27" t="str">
        <v>Complete</v>
      </c>
      <c r="K1351" s="27" t="str">
        <v>Yes</v>
      </c>
      <c r="L1351" s="27">
        <v>75</v>
      </c>
      <c r="M1351" s="27" t="str">
        <v>Potential Duplicate</v>
      </c>
    </row>
    <row r="1352" spans="1:13" x14ac:dyDescent="0.25">
      <c r="A1352" s="27" t="str">
        <v>CUST-01269</v>
      </c>
      <c r="B1352" s="27" t="str">
        <v>Femi Traore</v>
      </c>
      <c r="C1352" s="27" t="str">
        <v>Hiveanalytics Llc</v>
      </c>
      <c r="D1352" s="27" t="str">
        <v>Prospect</v>
      </c>
      <c r="E1352" s="27" t="str">
        <v>Grace Mensah</v>
      </c>
      <c r="F1352" s="27" t="str">
        <v>femi.traore@outlook.com</v>
      </c>
      <c r="G1352" s="27" t="str">
        <v>Valid</v>
      </c>
      <c r="H1352" s="27" t="str">
        <v>+971120085904</v>
      </c>
      <c r="I1352" s="27" t="str">
        <v>Valid</v>
      </c>
      <c r="J1352" s="27" t="str">
        <v>Complete</v>
      </c>
      <c r="K1352" s="27" t="str">
        <v>Yes</v>
      </c>
      <c r="L1352" s="27">
        <v>75</v>
      </c>
      <c r="M1352" s="27" t="str">
        <v>Potential Duplicate</v>
      </c>
    </row>
    <row r="1353" spans="1:13" x14ac:dyDescent="0.25">
      <c r="A1353" s="27" t="str">
        <v>CUST-03635</v>
      </c>
      <c r="B1353" s="27" t="str">
        <v>Blessing Okonkwo</v>
      </c>
      <c r="C1353" s="27" t="str">
        <v>Zenanalytics Inc</v>
      </c>
      <c r="D1353" s="27" t="str">
        <v>Churned</v>
      </c>
      <c r="E1353" s="27" t="str">
        <v>Michael Bello</v>
      </c>
      <c r="F1353" s="27" t="str">
        <v>blessingokonkwo@outlook.com</v>
      </c>
      <c r="G1353" s="27" t="str">
        <v>Valid</v>
      </c>
      <c r="H1353" s="27" t="str">
        <v>+44-242-544974</v>
      </c>
      <c r="I1353" s="27" t="str">
        <v>Valid</v>
      </c>
      <c r="J1353" s="27" t="str">
        <v>Complete</v>
      </c>
      <c r="K1353" s="27" t="str">
        <v>Yes</v>
      </c>
      <c r="L1353" s="27">
        <v>75</v>
      </c>
      <c r="M1353" s="27" t="str">
        <v>Potential Duplicate</v>
      </c>
    </row>
    <row r="1354" spans="1:13" x14ac:dyDescent="0.25">
      <c r="A1354" s="27" t="str">
        <v>CUST-01165</v>
      </c>
      <c r="B1354" s="27" t="str">
        <v>Sophie Nwankwo</v>
      </c>
      <c r="C1354" s="27" t="str">
        <v>Vertexlabs Ltd</v>
      </c>
      <c r="D1354" s="27" t="str">
        <v>Lead</v>
      </c>
      <c r="E1354" s="27" t="str">
        <v>Aisha Mohammed</v>
      </c>
      <c r="F1354" s="27" t="str">
        <v>sophie.nwankwo@vertexlabsltd.ng</v>
      </c>
      <c r="G1354" s="27" t="str">
        <v>Valid</v>
      </c>
      <c r="H1354" s="27" t="str">
        <v>+44 535 760 367</v>
      </c>
      <c r="I1354" s="27" t="str">
        <v>Valid</v>
      </c>
      <c r="J1354" s="27" t="str">
        <v>Complete</v>
      </c>
      <c r="K1354" s="27" t="str">
        <v>Yes</v>
      </c>
      <c r="L1354" s="27">
        <v>75</v>
      </c>
      <c r="M1354" s="27" t="str">
        <v>Potential Duplicate</v>
      </c>
    </row>
    <row r="1355" spans="1:13" x14ac:dyDescent="0.25">
      <c r="A1355" s="27" t="str">
        <v>CUST-01904</v>
      </c>
      <c r="B1355" s="27" t="str">
        <v>David Musa</v>
      </c>
      <c r="C1355" s="27" t="str">
        <v>Moniepoint</v>
      </c>
      <c r="D1355" s="27" t="str">
        <v>Customer</v>
      </c>
      <c r="E1355" s="27" t="str">
        <v>Tola Adeniyi</v>
      </c>
      <c r="F1355" s="27" t="str">
        <v>david_musa@moniepoint.ng</v>
      </c>
      <c r="G1355" s="27" t="str">
        <v>Valid</v>
      </c>
      <c r="H1355" s="27" t="str">
        <v>+234 529 717 304</v>
      </c>
      <c r="I1355" s="27" t="str">
        <v>Valid</v>
      </c>
      <c r="J1355" s="27" t="str">
        <v>Complete</v>
      </c>
      <c r="K1355" s="27" t="str">
        <v>Yes</v>
      </c>
      <c r="L1355" s="27">
        <v>75</v>
      </c>
      <c r="M1355" s="27" t="str">
        <v>Potential Duplicate</v>
      </c>
    </row>
    <row r="1356" spans="1:13" x14ac:dyDescent="0.25">
      <c r="A1356" s="27" t="str">
        <v>CUST-05038</v>
      </c>
      <c r="B1356" s="27" t="str">
        <v>Niyi Oladele</v>
      </c>
      <c r="C1356" s="27" t="str">
        <v>Mpesa Solutions</v>
      </c>
      <c r="D1356" s="27" t="str">
        <v>Customer</v>
      </c>
      <c r="E1356" s="27" t="str">
        <v>Michael Bello</v>
      </c>
      <c r="F1356" s="27" t="str">
        <v>niyi.oladele@gmail.com</v>
      </c>
      <c r="G1356" s="27" t="str">
        <v>Valid</v>
      </c>
      <c r="H1356" s="27" t="str">
        <v>+971-262-135826</v>
      </c>
      <c r="I1356" s="27" t="str">
        <v>Valid</v>
      </c>
      <c r="J1356" s="27" t="str">
        <v>Complete</v>
      </c>
      <c r="K1356" s="27" t="str">
        <v>Yes</v>
      </c>
      <c r="L1356" s="27">
        <v>75</v>
      </c>
      <c r="M1356" s="27" t="str">
        <v>Potential Duplicate</v>
      </c>
    </row>
    <row r="1357" spans="1:13" x14ac:dyDescent="0.25">
      <c r="A1357" s="27" t="str">
        <v>CUST-05106</v>
      </c>
      <c r="B1357" s="27" t="str">
        <v>Sipho Murphy</v>
      </c>
      <c r="C1357" s="27" t="str">
        <v>Fluxfinance Gmbh</v>
      </c>
      <c r="D1357" s="27" t="str">
        <v>Customer</v>
      </c>
      <c r="E1357" s="27" t="str">
        <v>Daniel Olatunji</v>
      </c>
      <c r="F1357" s="27" t="str">
        <v>sipho_murphy@fluxfinancegmb.ng</v>
      </c>
      <c r="G1357" s="27" t="str">
        <v>Valid</v>
      </c>
      <c r="H1357" s="27" t="str">
        <v>+27 607 345 447</v>
      </c>
      <c r="I1357" s="27" t="str">
        <v>Valid</v>
      </c>
      <c r="J1357" s="27" t="str">
        <v>Complete</v>
      </c>
      <c r="K1357" s="27" t="str">
        <v>Yes</v>
      </c>
      <c r="L1357" s="27">
        <v>75</v>
      </c>
      <c r="M1357" s="27" t="str">
        <v>Potential Duplicate</v>
      </c>
    </row>
    <row r="1358" spans="1:13" x14ac:dyDescent="0.25">
      <c r="A1358" s="27" t="str">
        <v>CUST-03631</v>
      </c>
      <c r="B1358" s="27" t="str">
        <v>Amaka Mwangi</v>
      </c>
      <c r="C1358" s="27" t="str">
        <v>Novafinance Plc</v>
      </c>
      <c r="D1358" s="27" t="str">
        <v>Customer</v>
      </c>
      <c r="E1358" s="27" t="str">
        <v>Daniel Olatunji</v>
      </c>
      <c r="F1358" s="27" t="str">
        <v>amakamwangi@gmail.com</v>
      </c>
      <c r="G1358" s="27" t="str">
        <v>Valid</v>
      </c>
      <c r="H1358" s="27" t="str">
        <v>+234-392-467831</v>
      </c>
      <c r="I1358" s="27" t="str">
        <v>Valid</v>
      </c>
      <c r="J1358" s="27" t="str">
        <v>Complete</v>
      </c>
      <c r="K1358" s="27" t="str">
        <v>Yes</v>
      </c>
      <c r="L1358" s="27">
        <v>75</v>
      </c>
      <c r="M1358" s="27" t="str">
        <v>Potential Duplicate</v>
      </c>
    </row>
    <row r="1359" spans="1:13" x14ac:dyDescent="0.25">
      <c r="A1359" s="27" t="str">
        <v>CUST-04632</v>
      </c>
      <c r="B1359" s="27" t="str">
        <v>Wanjiru Obi</v>
      </c>
      <c r="C1359" s="27" t="str">
        <v>Fluxcommerce</v>
      </c>
      <c r="D1359" s="27" t="str">
        <v>Qualified</v>
      </c>
      <c r="E1359" s="27" t="str">
        <v>Brian Otieno</v>
      </c>
      <c r="F1359" s="27" t="str">
        <v>nneka_afolabi@outlook.com</v>
      </c>
      <c r="G1359" s="27" t="str">
        <v>Valid</v>
      </c>
      <c r="H1359" s="27" t="str">
        <v>+49-233-065542</v>
      </c>
      <c r="I1359" s="27" t="str">
        <v>Valid</v>
      </c>
      <c r="J1359" s="27" t="str">
        <v>Complete</v>
      </c>
      <c r="K1359" s="27" t="str">
        <v>Yes</v>
      </c>
      <c r="L1359" s="27">
        <v>75</v>
      </c>
      <c r="M1359" s="27" t="str">
        <v>Potential Duplicate</v>
      </c>
    </row>
    <row r="1360" spans="1:13" x14ac:dyDescent="0.25">
      <c r="A1360" s="27" t="str">
        <v>CUST-02030</v>
      </c>
      <c r="B1360" s="27" t="str">
        <v>Lawal Murphy</v>
      </c>
      <c r="C1360" s="27" t="str">
        <v>Corepay Llc</v>
      </c>
      <c r="D1360" s="27" t="str">
        <v>Lead</v>
      </c>
      <c r="E1360" s="27" t="str">
        <v>Victor Okeke</v>
      </c>
      <c r="F1360" s="27" t="str">
        <v>lawal.murphy@yahoo.com</v>
      </c>
      <c r="G1360" s="27" t="str">
        <v>Valid</v>
      </c>
      <c r="H1360" s="27" t="str">
        <v>+1-656-837200</v>
      </c>
      <c r="I1360" s="27" t="str">
        <v>Valid</v>
      </c>
      <c r="J1360" s="27" t="str">
        <v>Complete</v>
      </c>
      <c r="K1360" s="27" t="str">
        <v>Yes</v>
      </c>
      <c r="L1360" s="27">
        <v>75</v>
      </c>
      <c r="M1360" s="27" t="str">
        <v>Potential Duplicate</v>
      </c>
    </row>
    <row r="1361" spans="1:13" x14ac:dyDescent="0.25">
      <c r="A1361" s="27" t="str">
        <v>CUST-02113</v>
      </c>
      <c r="B1361" s="27" t="str">
        <v>Bashir Eze</v>
      </c>
      <c r="C1361" s="27" t="str">
        <v>Kuda</v>
      </c>
      <c r="D1361" s="27" t="str">
        <v>Customer</v>
      </c>
      <c r="E1361" s="27" t="str">
        <v>Not Assigned</v>
      </c>
      <c r="F1361" s="27" t="str">
        <v>bashireze@kuda.co</v>
      </c>
      <c r="G1361" s="27" t="str">
        <v>Valid</v>
      </c>
      <c r="H1361" s="27" t="str">
        <v>+31 102 105 025</v>
      </c>
      <c r="I1361" s="27" t="str">
        <v>Valid</v>
      </c>
      <c r="J1361" s="27" t="str">
        <v>Complete</v>
      </c>
      <c r="K1361" s="27" t="str">
        <v>Yes</v>
      </c>
      <c r="L1361" s="27">
        <v>75</v>
      </c>
      <c r="M1361" s="27" t="str">
        <v>Potential Duplicate</v>
      </c>
    </row>
    <row r="1362" spans="1:13" x14ac:dyDescent="0.25">
      <c r="A1362" s="27" t="str">
        <v>CUST-04915</v>
      </c>
      <c r="B1362" s="27" t="str">
        <v>Ikechukwu Traore</v>
      </c>
      <c r="C1362" s="27" t="str">
        <v>Cellulant</v>
      </c>
      <c r="D1362" s="27" t="str">
        <v>Churned</v>
      </c>
      <c r="E1362" s="27" t="str">
        <v>James Carter</v>
      </c>
      <c r="F1362" s="27" t="str">
        <v>ikechukwu.traore@hotmail.com</v>
      </c>
      <c r="G1362" s="27" t="str">
        <v>Valid</v>
      </c>
      <c r="H1362" s="27" t="str">
        <v>0638574704</v>
      </c>
      <c r="I1362" s="27" t="str">
        <v>Valid</v>
      </c>
      <c r="J1362" s="27" t="str">
        <v>Complete</v>
      </c>
      <c r="K1362" s="27" t="str">
        <v>Yes</v>
      </c>
      <c r="L1362" s="27">
        <v>75</v>
      </c>
      <c r="M1362" s="27" t="str">
        <v>Potential Duplicate</v>
      </c>
    </row>
    <row r="1363" spans="1:13" x14ac:dyDescent="0.25">
      <c r="A1363" s="27" t="str">
        <v>CUST-03856</v>
      </c>
      <c r="B1363" s="27" t="str">
        <v>Damilola Akinola</v>
      </c>
      <c r="C1363" s="27" t="str">
        <v>Cowrywise</v>
      </c>
      <c r="D1363" s="27" t="str">
        <v>Qualified</v>
      </c>
      <c r="E1363" s="27" t="str">
        <v>Brian Otieno</v>
      </c>
      <c r="F1363" s="27" t="str">
        <v>damilola,akinola@company.com</v>
      </c>
      <c r="G1363" s="27" t="str">
        <v>Valid</v>
      </c>
      <c r="H1363" s="27" t="str">
        <v>0919845945</v>
      </c>
      <c r="I1363" s="27" t="str">
        <v>Valid</v>
      </c>
      <c r="J1363" s="27" t="str">
        <v>Complete</v>
      </c>
      <c r="K1363" s="27" t="str">
        <v>Yes</v>
      </c>
      <c r="L1363" s="27">
        <v>75</v>
      </c>
      <c r="M1363" s="27" t="str">
        <v>Potential Duplicate</v>
      </c>
    </row>
    <row r="1364" spans="1:13" x14ac:dyDescent="0.25">
      <c r="A1364" s="27" t="str">
        <v>CUST-00882</v>
      </c>
      <c r="B1364" s="27" t="str">
        <v>Amaka Murphy</v>
      </c>
      <c r="C1364" s="27" t="str">
        <v>Cellulant</v>
      </c>
      <c r="D1364" s="27" t="str">
        <v>Qualified</v>
      </c>
      <c r="E1364" s="27" t="str">
        <v>James Carter</v>
      </c>
      <c r="F1364" s="27" t="str">
        <v>amakamurphy@gmail.com</v>
      </c>
      <c r="G1364" s="27" t="str">
        <v>Valid</v>
      </c>
      <c r="H1364" s="27" t="str">
        <v>+234150648909</v>
      </c>
      <c r="I1364" s="27" t="str">
        <v>Valid</v>
      </c>
      <c r="J1364" s="27" t="str">
        <v>Complete</v>
      </c>
      <c r="K1364" s="27" t="str">
        <v>Yes</v>
      </c>
      <c r="L1364" s="27">
        <v>75</v>
      </c>
      <c r="M1364" s="27" t="str">
        <v>Potential Duplicate</v>
      </c>
    </row>
    <row r="1365" spans="1:13" x14ac:dyDescent="0.25">
      <c r="A1365" s="27" t="str">
        <v>CUST-02686</v>
      </c>
      <c r="B1365" s="27" t="str">
        <v>Zainab Orji</v>
      </c>
      <c r="C1365" s="27" t="str">
        <v>Swiftsolutions Plc</v>
      </c>
      <c r="D1365" s="27" t="str">
        <v>Prospect</v>
      </c>
      <c r="E1365" s="27" t="str">
        <v>Victor Okeke</v>
      </c>
      <c r="F1365" s="27" t="str">
        <v>oliviataylor@gmail.com</v>
      </c>
      <c r="G1365" s="27" t="str">
        <v>Valid</v>
      </c>
      <c r="H1365" s="27" t="str">
        <v>+234-482-133470</v>
      </c>
      <c r="I1365" s="27" t="str">
        <v>Valid</v>
      </c>
      <c r="J1365" s="27" t="str">
        <v>Complete</v>
      </c>
      <c r="K1365" s="27" t="str">
        <v>Yes</v>
      </c>
      <c r="L1365" s="27">
        <v>75</v>
      </c>
      <c r="M1365" s="27" t="str">
        <v>Potential Duplicate</v>
      </c>
    </row>
    <row r="1366" spans="1:13" x14ac:dyDescent="0.25">
      <c r="A1366" s="27" t="str">
        <v>CUST-05118</v>
      </c>
      <c r="B1366" s="27" t="str">
        <v>Emeka Ogundimu</v>
      </c>
      <c r="C1366" s="27" t="str">
        <v>Stackanalytics Plc</v>
      </c>
      <c r="D1366" s="27" t="str">
        <v>Customer</v>
      </c>
      <c r="E1366" s="27" t="str">
        <v>Grace Mensah</v>
      </c>
      <c r="F1366" s="27" t="str">
        <v>emekaogundimu@hotmail.com</v>
      </c>
      <c r="G1366" s="27" t="str">
        <v>Valid</v>
      </c>
      <c r="H1366" s="27" t="str">
        <v>+44896610414</v>
      </c>
      <c r="I1366" s="27" t="str">
        <v>Valid</v>
      </c>
      <c r="J1366" s="27" t="str">
        <v>Complete</v>
      </c>
      <c r="K1366" s="27" t="str">
        <v>Yes</v>
      </c>
      <c r="L1366" s="27">
        <v>75</v>
      </c>
      <c r="M1366" s="27" t="str">
        <v>Potential Duplicate</v>
      </c>
    </row>
    <row r="1367" spans="1:13" x14ac:dyDescent="0.25">
      <c r="A1367" s="27" t="str">
        <v>CUST-01735</v>
      </c>
      <c r="B1367" s="27" t="str">
        <v>Precious Otieno</v>
      </c>
      <c r="C1367" s="27" t="str">
        <v>Novacapital</v>
      </c>
      <c r="D1367" s="27" t="str">
        <v>Lead</v>
      </c>
      <c r="E1367" s="27" t="str">
        <v>Victor Okeke</v>
      </c>
      <c r="F1367" s="27" t="str">
        <v>precious_otieno@hotmail.com</v>
      </c>
      <c r="G1367" s="27" t="str">
        <v>Valid</v>
      </c>
      <c r="H1367" s="27" t="str">
        <v>+353 422 434 909</v>
      </c>
      <c r="I1367" s="27" t="str">
        <v>Valid</v>
      </c>
      <c r="J1367" s="27" t="str">
        <v>Complete</v>
      </c>
      <c r="K1367" s="27" t="str">
        <v>Yes</v>
      </c>
      <c r="L1367" s="27">
        <v>75</v>
      </c>
      <c r="M1367" s="27" t="str">
        <v>Potential Duplicate</v>
      </c>
    </row>
    <row r="1368" spans="1:13" x14ac:dyDescent="0.25">
      <c r="A1368" s="27" t="str">
        <v>CUST-00078</v>
      </c>
      <c r="B1368" s="27" t="str">
        <v>Hannah Okafor</v>
      </c>
      <c r="C1368" s="27" t="str">
        <v>Lumenanalytics</v>
      </c>
      <c r="D1368" s="27" t="str">
        <v>Prospect</v>
      </c>
      <c r="E1368" s="27" t="str">
        <v>Tola Adeniyi</v>
      </c>
      <c r="F1368" s="27" t="str">
        <v>hannah.okafor@gmail.com</v>
      </c>
      <c r="G1368" s="27" t="str">
        <v>Valid</v>
      </c>
      <c r="H1368" s="27" t="str">
        <v>+44-870-593252</v>
      </c>
      <c r="I1368" s="27" t="str">
        <v>Valid</v>
      </c>
      <c r="J1368" s="27" t="str">
        <v>Complete</v>
      </c>
      <c r="K1368" s="27" t="str">
        <v>Yes</v>
      </c>
      <c r="L1368" s="27">
        <v>75</v>
      </c>
      <c r="M1368" s="27" t="str">
        <v>Potential Duplicate</v>
      </c>
    </row>
    <row r="1369" spans="1:13" x14ac:dyDescent="0.25">
      <c r="A1369" s="27" t="str">
        <v>CUST-02040</v>
      </c>
      <c r="B1369" s="27" t="str">
        <v>Brian Brown</v>
      </c>
      <c r="C1369" s="27" t="str">
        <v>Cowrywise</v>
      </c>
      <c r="D1369" s="27" t="str">
        <v>Prospect</v>
      </c>
      <c r="E1369" s="27" t="str">
        <v>Sandra Eze</v>
      </c>
      <c r="F1369" s="27" t="str">
        <v>emmanuel_evans@yahoo.com</v>
      </c>
      <c r="G1369" s="27" t="str">
        <v>Valid</v>
      </c>
      <c r="H1369" s="27" t="str">
        <v>+44903365453</v>
      </c>
      <c r="I1369" s="27" t="str">
        <v>Valid</v>
      </c>
      <c r="J1369" s="27" t="str">
        <v>Complete</v>
      </c>
      <c r="K1369" s="27" t="str">
        <v>Yes</v>
      </c>
      <c r="L1369" s="27">
        <v>75</v>
      </c>
      <c r="M1369" s="27" t="str">
        <v>Potential Duplicate</v>
      </c>
    </row>
    <row r="1370" spans="1:13" x14ac:dyDescent="0.25">
      <c r="A1370" s="27" t="str">
        <v>CUST-05023</v>
      </c>
      <c r="B1370" s="27" t="str">
        <v>Nneka Davies</v>
      </c>
      <c r="C1370" s="27" t="str">
        <v>Bua Foods</v>
      </c>
      <c r="D1370" s="27" t="str">
        <v>Opportunity</v>
      </c>
      <c r="E1370" s="27" t="str">
        <v>Kemi Balogun</v>
      </c>
      <c r="F1370" s="27" t="str">
        <v>nnekadavies@gmail.com</v>
      </c>
      <c r="G1370" s="27" t="str">
        <v>Valid</v>
      </c>
      <c r="H1370" s="27" t="str">
        <v>0559558216</v>
      </c>
      <c r="I1370" s="27" t="str">
        <v>Valid</v>
      </c>
      <c r="J1370" s="27" t="str">
        <v>Complete</v>
      </c>
      <c r="K1370" s="27" t="str">
        <v>Yes</v>
      </c>
      <c r="L1370" s="27">
        <v>75</v>
      </c>
      <c r="M1370" s="27" t="str">
        <v>Potential Duplicate</v>
      </c>
    </row>
    <row r="1371" spans="1:13" x14ac:dyDescent="0.25">
      <c r="A1371" s="27" t="str">
        <v>CUST-04546</v>
      </c>
      <c r="B1371" s="27" t="str">
        <v>Funmi Wilson</v>
      </c>
      <c r="C1371" s="27" t="str">
        <v>Apexfinance Gmbh</v>
      </c>
      <c r="D1371" s="27" t="str">
        <v>Qualified</v>
      </c>
      <c r="E1371" s="27" t="str">
        <v>Brian Otieno</v>
      </c>
      <c r="F1371" s="27" t="str">
        <v>funmiwilson@yahoo.com</v>
      </c>
      <c r="G1371" s="27" t="str">
        <v>Valid</v>
      </c>
      <c r="H1371" s="27" t="str">
        <v>0307969673</v>
      </c>
      <c r="I1371" s="27" t="str">
        <v>Valid</v>
      </c>
      <c r="J1371" s="27" t="str">
        <v>Complete</v>
      </c>
      <c r="K1371" s="27" t="str">
        <v>Yes</v>
      </c>
      <c r="L1371" s="27">
        <v>75</v>
      </c>
      <c r="M1371" s="27" t="str">
        <v>Potential Duplicate</v>
      </c>
    </row>
    <row r="1372" spans="1:13" x14ac:dyDescent="0.25">
      <c r="A1372" s="27" t="str">
        <v>CUST-03159</v>
      </c>
      <c r="B1372" s="27" t="str">
        <v>Aisha Brown</v>
      </c>
      <c r="C1372" s="27" t="str">
        <v>Konga</v>
      </c>
      <c r="D1372" s="27" t="str">
        <v>Churned</v>
      </c>
      <c r="E1372" s="27" t="str">
        <v>James Carter</v>
      </c>
      <c r="F1372" s="27" t="str">
        <v>kevin_wilson@yahoo.com</v>
      </c>
      <c r="G1372" s="27" t="str">
        <v>Valid</v>
      </c>
      <c r="H1372" s="27" t="str">
        <v>+31581137341</v>
      </c>
      <c r="I1372" s="27" t="str">
        <v>Valid</v>
      </c>
      <c r="J1372" s="27" t="str">
        <v>Complete</v>
      </c>
      <c r="K1372" s="27" t="str">
        <v>Yes</v>
      </c>
      <c r="L1372" s="27">
        <v>75</v>
      </c>
      <c r="M1372" s="27" t="str">
        <v>Potential Duplicate</v>
      </c>
    </row>
    <row r="1373" spans="1:13" x14ac:dyDescent="0.25">
      <c r="A1373" s="27" t="str">
        <v>CUST-05005</v>
      </c>
      <c r="B1373" s="27" t="str">
        <v>Emily Hassan</v>
      </c>
      <c r="C1373" s="27" t="str">
        <v>Quantaventures</v>
      </c>
      <c r="D1373" s="27" t="str">
        <v>Inactive</v>
      </c>
      <c r="E1373" s="27" t="str">
        <v>Aisha Mohammed</v>
      </c>
      <c r="F1373" s="27" t="str">
        <v>emily_hassan@gmail.com</v>
      </c>
      <c r="G1373" s="27" t="str">
        <v>Valid</v>
      </c>
      <c r="H1373" s="27" t="str">
        <v>+254501581576</v>
      </c>
      <c r="I1373" s="27" t="str">
        <v>Valid</v>
      </c>
      <c r="J1373" s="27" t="str">
        <v>Complete</v>
      </c>
      <c r="K1373" s="27" t="str">
        <v>Yes</v>
      </c>
      <c r="L1373" s="27">
        <v>75</v>
      </c>
      <c r="M1373" s="27" t="str">
        <v>Potential Duplicate</v>
      </c>
    </row>
    <row r="1374" spans="1:13" x14ac:dyDescent="0.25">
      <c r="A1374" s="27" t="str">
        <v>CUST-00763</v>
      </c>
      <c r="B1374" s="27" t="str">
        <v>Amani Adewale</v>
      </c>
      <c r="C1374" s="27" t="str">
        <v>Novalogic Llc</v>
      </c>
      <c r="D1374" s="27" t="str">
        <v>Lead</v>
      </c>
      <c r="E1374" s="27" t="str">
        <v>Grace Mensah</v>
      </c>
      <c r="F1374" s="27" t="str">
        <v>amani_adewale@outlook.com</v>
      </c>
      <c r="G1374" s="27" t="str">
        <v>Valid</v>
      </c>
      <c r="H1374" s="27" t="str">
        <v>+27322223260</v>
      </c>
      <c r="I1374" s="27" t="str">
        <v>Valid</v>
      </c>
      <c r="J1374" s="27" t="str">
        <v>Complete</v>
      </c>
      <c r="K1374" s="27" t="str">
        <v>Yes</v>
      </c>
      <c r="L1374" s="27">
        <v>75</v>
      </c>
      <c r="M1374" s="27" t="str">
        <v>Potential Duplicate</v>
      </c>
    </row>
    <row r="1375" spans="1:13" x14ac:dyDescent="0.25">
      <c r="A1375" s="27" t="str">
        <v>CUST-04519</v>
      </c>
      <c r="B1375" s="27" t="str">
        <v>Faith Mwangi</v>
      </c>
      <c r="C1375" s="27" t="str">
        <v>Paystack</v>
      </c>
      <c r="D1375" s="27" t="str">
        <v>Qualified</v>
      </c>
      <c r="E1375" s="27" t="str">
        <v>Michael Bello</v>
      </c>
      <c r="F1375" s="27" t="str">
        <v>faith.mwangi@hotmail.com</v>
      </c>
      <c r="G1375" s="27" t="str">
        <v>Valid</v>
      </c>
      <c r="H1375" s="27" t="str">
        <v>+44078378440</v>
      </c>
      <c r="I1375" s="27" t="str">
        <v>Valid</v>
      </c>
      <c r="J1375" s="27" t="str">
        <v>Complete</v>
      </c>
      <c r="K1375" s="27" t="str">
        <v>Yes</v>
      </c>
      <c r="L1375" s="27">
        <v>75</v>
      </c>
      <c r="M1375" s="27" t="str">
        <v>Potential Duplicate</v>
      </c>
    </row>
    <row r="1376" spans="1:13" x14ac:dyDescent="0.25">
      <c r="A1376" s="27" t="str">
        <v>CUST-04399</v>
      </c>
      <c r="B1376" s="27" t="str">
        <v>Folake Adebayo</v>
      </c>
      <c r="C1376" s="27" t="str">
        <v>Novalabs</v>
      </c>
      <c r="D1376" s="27" t="str">
        <v>Prospect</v>
      </c>
      <c r="E1376" s="27" t="str">
        <v>Grace Mensah</v>
      </c>
      <c r="F1376" s="27" t="str">
        <v>saraheze@hotmail.com</v>
      </c>
      <c r="G1376" s="27" t="str">
        <v>Valid</v>
      </c>
      <c r="H1376" s="27" t="str">
        <v>+234-071-478046</v>
      </c>
      <c r="I1376" s="27" t="str">
        <v>Valid</v>
      </c>
      <c r="J1376" s="27" t="str">
        <v>Complete</v>
      </c>
      <c r="K1376" s="27" t="str">
        <v>Yes</v>
      </c>
      <c r="L1376" s="27">
        <v>75</v>
      </c>
      <c r="M1376" s="27" t="str">
        <v>Potential Duplicate</v>
      </c>
    </row>
    <row r="1377" spans="1:13" x14ac:dyDescent="0.25">
      <c r="A1377" s="27" t="str">
        <v>CUST-01753</v>
      </c>
      <c r="B1377" s="27" t="str">
        <v>Olivia Obi</v>
      </c>
      <c r="C1377" s="27" t="str">
        <v>Carbon</v>
      </c>
      <c r="D1377" s="27" t="str">
        <v>Customer</v>
      </c>
      <c r="E1377" s="27" t="str">
        <v>Daniel Olatunji</v>
      </c>
      <c r="F1377" s="27" t="str">
        <v>oliviaobi@hotmail.com</v>
      </c>
      <c r="G1377" s="27" t="str">
        <v>Valid</v>
      </c>
      <c r="H1377" s="27" t="str">
        <v>+44280823143</v>
      </c>
      <c r="I1377" s="27" t="str">
        <v>Valid</v>
      </c>
      <c r="J1377" s="27" t="str">
        <v>Complete</v>
      </c>
      <c r="K1377" s="27" t="str">
        <v>Yes</v>
      </c>
      <c r="L1377" s="27">
        <v>75</v>
      </c>
      <c r="M1377" s="27" t="str">
        <v>Potential Duplicate</v>
      </c>
    </row>
    <row r="1378" spans="1:13" x14ac:dyDescent="0.25">
      <c r="A1378" s="27" t="str">
        <v>CUST-01725</v>
      </c>
      <c r="B1378" s="27" t="str">
        <v>Grace Khan</v>
      </c>
      <c r="C1378" s="27" t="str">
        <v>Primeai Llc</v>
      </c>
      <c r="D1378" s="27" t="str">
        <v>Qualified</v>
      </c>
      <c r="E1378" s="27" t="str">
        <v>Brian Otieno</v>
      </c>
      <c r="F1378" s="27" t="str">
        <v>gracekhan@outlook.com</v>
      </c>
      <c r="G1378" s="27" t="str">
        <v>Valid</v>
      </c>
      <c r="H1378" s="27" t="str">
        <v>+1 503 578 354</v>
      </c>
      <c r="I1378" s="27" t="str">
        <v>Valid</v>
      </c>
      <c r="J1378" s="27" t="str">
        <v>Complete</v>
      </c>
      <c r="K1378" s="27" t="str">
        <v>Yes</v>
      </c>
      <c r="L1378" s="27">
        <v>75</v>
      </c>
      <c r="M1378" s="27" t="str">
        <v>Potential Duplicate</v>
      </c>
    </row>
    <row r="1379" spans="1:13" x14ac:dyDescent="0.25">
      <c r="A1379" s="27" t="str">
        <v>CUST-05050</v>
      </c>
      <c r="B1379" s="27" t="str">
        <v>Joshua Taylor</v>
      </c>
      <c r="C1379" s="27" t="str">
        <v>Cloudhealth Plc</v>
      </c>
      <c r="D1379" s="27" t="str">
        <v>Inactive</v>
      </c>
      <c r="E1379" s="27" t="str">
        <v>Victor Okeke</v>
      </c>
      <c r="F1379" s="27" t="str">
        <v>joshua_taylor@outlook.com</v>
      </c>
      <c r="G1379" s="27" t="str">
        <v>Valid</v>
      </c>
      <c r="H1379" s="27" t="str">
        <v>+234 171 534 831</v>
      </c>
      <c r="I1379" s="27" t="str">
        <v>Valid</v>
      </c>
      <c r="J1379" s="27" t="str">
        <v>Complete</v>
      </c>
      <c r="K1379" s="27" t="str">
        <v>Yes</v>
      </c>
      <c r="L1379" s="27">
        <v>75</v>
      </c>
      <c r="M1379" s="27" t="str">
        <v>Potential Duplicate</v>
      </c>
    </row>
    <row r="1380" spans="1:13" x14ac:dyDescent="0.25">
      <c r="A1380" s="27" t="str">
        <v>CUST-04415</v>
      </c>
      <c r="B1380" s="27" t="str">
        <v>Nomvula Khan</v>
      </c>
      <c r="C1380" s="27" t="str">
        <v>Sparkcapital</v>
      </c>
      <c r="D1380" s="27" t="str">
        <v>Lead</v>
      </c>
      <c r="E1380" s="27" t="str">
        <v>Victor Okeke</v>
      </c>
      <c r="F1380" s="27" t="str">
        <v>nomvula_khan@outlook.com</v>
      </c>
      <c r="G1380" s="27" t="str">
        <v>Valid</v>
      </c>
      <c r="H1380" s="27" t="str">
        <v>+234 477 269 553</v>
      </c>
      <c r="I1380" s="27" t="str">
        <v>Valid</v>
      </c>
      <c r="J1380" s="27" t="str">
        <v>Complete</v>
      </c>
      <c r="K1380" s="27" t="str">
        <v>Yes</v>
      </c>
      <c r="L1380" s="27">
        <v>75</v>
      </c>
      <c r="M1380" s="27" t="str">
        <v>Potential Duplicate</v>
      </c>
    </row>
    <row r="1381" spans="1:13" x14ac:dyDescent="0.25">
      <c r="A1381" s="27" t="str">
        <v>CUST-02305</v>
      </c>
      <c r="B1381" s="27" t="str">
        <v>Simi O'Brien</v>
      </c>
      <c r="C1381" s="27" t="str">
        <v>Zenhub</v>
      </c>
      <c r="D1381" s="27" t="str">
        <v>Qualified</v>
      </c>
      <c r="E1381" s="27" t="str">
        <v>Not Assigned</v>
      </c>
      <c r="F1381" s="27" t="str">
        <v>simi.obrien@gmail.com</v>
      </c>
      <c r="G1381" s="27" t="str">
        <v>Valid</v>
      </c>
      <c r="H1381" s="27" t="str">
        <v>+44070324727</v>
      </c>
      <c r="I1381" s="27" t="str">
        <v>Valid</v>
      </c>
      <c r="J1381" s="27" t="str">
        <v>Complete</v>
      </c>
      <c r="K1381" s="27" t="str">
        <v>Yes</v>
      </c>
      <c r="L1381" s="27">
        <v>75</v>
      </c>
      <c r="M1381" s="27" t="str">
        <v>Potential Duplicate</v>
      </c>
    </row>
    <row r="1382" spans="1:13" x14ac:dyDescent="0.25">
      <c r="A1382" s="27" t="str">
        <v>CUST-00908</v>
      </c>
      <c r="B1382" s="27" t="str">
        <v>Kibet Patel</v>
      </c>
      <c r="C1382" s="27" t="str">
        <v>Flour Mills Of Nigeria</v>
      </c>
      <c r="D1382" s="27" t="str">
        <v>Prospect</v>
      </c>
      <c r="E1382" s="27" t="str">
        <v>Brian Otieno</v>
      </c>
      <c r="F1382" s="27" t="str">
        <v>simiadeleke@gmail.com</v>
      </c>
      <c r="G1382" s="27" t="str">
        <v>Valid</v>
      </c>
      <c r="H1382" s="27" t="str">
        <v>+353 316 004 027</v>
      </c>
      <c r="I1382" s="27" t="str">
        <v>Valid</v>
      </c>
      <c r="J1382" s="27" t="str">
        <v>Complete</v>
      </c>
      <c r="K1382" s="27" t="str">
        <v>Yes</v>
      </c>
      <c r="L1382" s="27">
        <v>75</v>
      </c>
      <c r="M1382" s="27" t="str">
        <v>Potential Duplicate</v>
      </c>
    </row>
    <row r="1383" spans="1:13" x14ac:dyDescent="0.25">
      <c r="A1383" s="27" t="str">
        <v>CUST-02606</v>
      </c>
      <c r="B1383" s="27" t="str">
        <v>Chidinma Anyanwu</v>
      </c>
      <c r="C1383" s="27" t="str">
        <v>Datasystems Inc</v>
      </c>
      <c r="D1383" s="27" t="str">
        <v>Customer</v>
      </c>
      <c r="E1383" s="27" t="str">
        <v>Brian Otieno</v>
      </c>
      <c r="F1383" s="27" t="str">
        <v>chidinma.anyanwu@hotmail.com</v>
      </c>
      <c r="G1383" s="27" t="str">
        <v>Valid</v>
      </c>
      <c r="H1383" s="27" t="str">
        <v>+254269707279</v>
      </c>
      <c r="I1383" s="27" t="str">
        <v>Valid</v>
      </c>
      <c r="J1383" s="27" t="str">
        <v>Complete</v>
      </c>
      <c r="K1383" s="27" t="str">
        <v>Yes</v>
      </c>
      <c r="L1383" s="27">
        <v>75</v>
      </c>
      <c r="M1383" s="27" t="str">
        <v>Potential Duplicate</v>
      </c>
    </row>
    <row r="1384" spans="1:13" x14ac:dyDescent="0.25">
      <c r="A1384" s="27" t="str">
        <v>CUST-04447</v>
      </c>
      <c r="B1384" s="27" t="str">
        <v>Akinyi Adebayo</v>
      </c>
      <c r="C1384" s="27" t="str">
        <v>Apexai Llc</v>
      </c>
      <c r="D1384" s="27" t="str">
        <v>Customer</v>
      </c>
      <c r="E1384" s="27" t="str">
        <v>Daniel Olatunji</v>
      </c>
      <c r="F1384" s="27" t="str">
        <v>akinyi.adebayo@outlook.com</v>
      </c>
      <c r="G1384" s="27" t="str">
        <v>Valid</v>
      </c>
      <c r="H1384" s="27" t="str">
        <v>0035550688</v>
      </c>
      <c r="I1384" s="27" t="str">
        <v>Valid</v>
      </c>
      <c r="J1384" s="27" t="str">
        <v>Complete</v>
      </c>
      <c r="K1384" s="27" t="str">
        <v>Yes</v>
      </c>
      <c r="L1384" s="27">
        <v>75</v>
      </c>
      <c r="M1384" s="27" t="str">
        <v>Potential Duplicate</v>
      </c>
    </row>
    <row r="1385" spans="1:13" x14ac:dyDescent="0.25">
      <c r="A1385" s="27" t="str">
        <v>CUST-04457</v>
      </c>
      <c r="B1385" s="27" t="str">
        <v>Chibueze Nwankwo</v>
      </c>
      <c r="C1385" s="27" t="str">
        <v>Leadgroup Llc</v>
      </c>
      <c r="D1385" s="27" t="str">
        <v>Qualified</v>
      </c>
      <c r="E1385" s="27" t="str">
        <v>Aisha Mohammed</v>
      </c>
      <c r="F1385" s="27" t="str">
        <v>chibueze_nwankwo@leadgroupllc.ng</v>
      </c>
      <c r="G1385" s="27" t="str">
        <v>Valid</v>
      </c>
      <c r="H1385" s="27" t="str">
        <v>+27 732 484 316</v>
      </c>
      <c r="I1385" s="27" t="str">
        <v>Valid</v>
      </c>
      <c r="J1385" s="27" t="str">
        <v>Complete</v>
      </c>
      <c r="K1385" s="27" t="str">
        <v>Yes</v>
      </c>
      <c r="L1385" s="27">
        <v>75</v>
      </c>
      <c r="M1385" s="27" t="str">
        <v>Potential Duplicate</v>
      </c>
    </row>
    <row r="1386" spans="1:13" x14ac:dyDescent="0.25">
      <c r="A1386" s="27" t="str">
        <v>CUST-02102</v>
      </c>
      <c r="B1386" s="27" t="str">
        <v>Blessing Makinde</v>
      </c>
      <c r="C1386" s="27" t="str">
        <v>Piggyvest</v>
      </c>
      <c r="D1386" s="27" t="str">
        <v>Churned</v>
      </c>
      <c r="E1386" s="27" t="str">
        <v>Daniel Olatunji</v>
      </c>
      <c r="F1386" s="27" t="str">
        <v>blessing.makinde@outlook.com</v>
      </c>
      <c r="G1386" s="27" t="str">
        <v>Valid</v>
      </c>
      <c r="H1386" s="27" t="str">
        <v>+31 309 373 297</v>
      </c>
      <c r="I1386" s="27" t="str">
        <v>Valid</v>
      </c>
      <c r="J1386" s="27" t="str">
        <v>Complete</v>
      </c>
      <c r="K1386" s="27" t="str">
        <v>Yes</v>
      </c>
      <c r="L1386" s="27">
        <v>75</v>
      </c>
      <c r="M1386" s="27" t="str">
        <v>Potential Duplicate</v>
      </c>
    </row>
    <row r="1387" spans="1:13" x14ac:dyDescent="0.25">
      <c r="A1387" s="27" t="str">
        <v>CUST-05043</v>
      </c>
      <c r="B1387" s="27" t="str">
        <v>Mark Nwachukwu</v>
      </c>
      <c r="C1387" s="27" t="str">
        <v>Chipper Cash</v>
      </c>
      <c r="D1387" s="27" t="str">
        <v>Customer</v>
      </c>
      <c r="E1387" s="27" t="str">
        <v>Daniel Olatunji</v>
      </c>
      <c r="F1387" s="27" t="str">
        <v>mark_nwachukwu@hotmail.com</v>
      </c>
      <c r="G1387" s="27" t="str">
        <v>Valid</v>
      </c>
      <c r="H1387" s="27" t="str">
        <v>+234 059 161 186</v>
      </c>
      <c r="I1387" s="27" t="str">
        <v>Valid</v>
      </c>
      <c r="J1387" s="27" t="str">
        <v>Complete</v>
      </c>
      <c r="K1387" s="27" t="str">
        <v>Yes</v>
      </c>
      <c r="L1387" s="27">
        <v>75</v>
      </c>
      <c r="M1387" s="27" t="str">
        <v>Potential Duplicate</v>
      </c>
    </row>
    <row r="1388" spans="1:13" x14ac:dyDescent="0.25">
      <c r="A1388" s="27" t="str">
        <v>CUST-02850</v>
      </c>
      <c r="B1388" s="27" t="str">
        <v>Chidinma Idris</v>
      </c>
      <c r="C1388" s="27" t="str">
        <v>Kuda</v>
      </c>
      <c r="D1388" s="27" t="str">
        <v>Inactive</v>
      </c>
      <c r="E1388" s="27" t="str">
        <v>Victor Okeke</v>
      </c>
      <c r="F1388" s="27" t="str">
        <v>chidinma_idris@outlook.com</v>
      </c>
      <c r="G1388" s="27" t="str">
        <v>Valid</v>
      </c>
      <c r="H1388" s="27" t="str">
        <v>+1 169 500 540</v>
      </c>
      <c r="I1388" s="27" t="str">
        <v>Valid</v>
      </c>
      <c r="J1388" s="27" t="str">
        <v>Complete</v>
      </c>
      <c r="K1388" s="27" t="str">
        <v>Yes</v>
      </c>
      <c r="L1388" s="27">
        <v>75</v>
      </c>
      <c r="M1388" s="27" t="str">
        <v>Potential Duplicate</v>
      </c>
    </row>
    <row r="1389" spans="1:13" x14ac:dyDescent="0.25">
      <c r="A1389" s="27" t="str">
        <v>CUST-04461</v>
      </c>
      <c r="B1389" s="27" t="str">
        <v>Emily Asante</v>
      </c>
      <c r="C1389" s="27" t="str">
        <v>Cellulant</v>
      </c>
      <c r="D1389" s="27" t="str">
        <v>Qualified</v>
      </c>
      <c r="E1389" s="27" t="str">
        <v>Sandra Eze</v>
      </c>
      <c r="F1389" s="27" t="str">
        <v>emilyasante@outlook.com</v>
      </c>
      <c r="G1389" s="27" t="str">
        <v>Valid</v>
      </c>
      <c r="H1389" s="27" t="str">
        <v>+27 364 933 380</v>
      </c>
      <c r="I1389" s="27" t="str">
        <v>Valid</v>
      </c>
      <c r="J1389" s="27" t="str">
        <v>Complete</v>
      </c>
      <c r="K1389" s="27" t="str">
        <v>Yes</v>
      </c>
      <c r="L1389" s="27">
        <v>75</v>
      </c>
      <c r="M1389" s="27" t="str">
        <v>Potential Duplicate</v>
      </c>
    </row>
    <row r="1390" spans="1:13" x14ac:dyDescent="0.25">
      <c r="A1390" s="27" t="str">
        <v>CUST-02125</v>
      </c>
      <c r="B1390" s="27" t="str">
        <v>Ikechukwu Oladipo</v>
      </c>
      <c r="C1390" s="27" t="str">
        <v>Apexnetworks Ltd</v>
      </c>
      <c r="D1390" s="27" t="str">
        <v>Lead</v>
      </c>
      <c r="E1390" s="27" t="str">
        <v>Brian Otieno</v>
      </c>
      <c r="F1390" s="27" t="str">
        <v>ikechukwu.oladipo@yahoo.com</v>
      </c>
      <c r="G1390" s="27" t="str">
        <v>Valid</v>
      </c>
      <c r="H1390" s="27" t="str">
        <v>0606302583</v>
      </c>
      <c r="I1390" s="27" t="str">
        <v>Valid</v>
      </c>
      <c r="J1390" s="27" t="str">
        <v>Complete</v>
      </c>
      <c r="K1390" s="27" t="str">
        <v>Yes</v>
      </c>
      <c r="L1390" s="27">
        <v>75</v>
      </c>
      <c r="M1390" s="27" t="str">
        <v>Potential Duplicate</v>
      </c>
    </row>
    <row r="1391" spans="1:13" x14ac:dyDescent="0.25">
      <c r="A1391" s="27" t="str">
        <v>CUST-00599</v>
      </c>
      <c r="B1391" s="27" t="str">
        <v>Hauwa Van Der Merwe</v>
      </c>
      <c r="C1391" s="27" t="str">
        <v>Interswitch</v>
      </c>
      <c r="D1391" s="27" t="str">
        <v>Qualified</v>
      </c>
      <c r="E1391" s="27" t="str">
        <v>Grace Mensah</v>
      </c>
      <c r="F1391" s="27" t="str">
        <v>hauwavandermerwe@hotmail.com</v>
      </c>
      <c r="G1391" s="27" t="str">
        <v>Valid</v>
      </c>
      <c r="H1391" s="27" t="str">
        <v>0264563391</v>
      </c>
      <c r="I1391" s="27" t="str">
        <v>Valid</v>
      </c>
      <c r="J1391" s="27" t="str">
        <v>Complete</v>
      </c>
      <c r="K1391" s="27" t="str">
        <v>Yes</v>
      </c>
      <c r="L1391" s="27">
        <v>75</v>
      </c>
      <c r="M1391" s="27" t="str">
        <v>Potential Duplicate</v>
      </c>
    </row>
    <row r="1392" spans="1:13" x14ac:dyDescent="0.25">
      <c r="A1392" s="27" t="str">
        <v>CUST-04347</v>
      </c>
      <c r="B1392" s="27" t="str">
        <v>Kamau Eze</v>
      </c>
      <c r="C1392" s="27" t="str">
        <v>Apexlogic Plc</v>
      </c>
      <c r="D1392" s="27" t="str">
        <v>Prospect</v>
      </c>
      <c r="E1392" s="27" t="str">
        <v>Grace Mensah</v>
      </c>
      <c r="F1392" s="27" t="str">
        <v>kamaueze@outlook.com</v>
      </c>
      <c r="G1392" s="27" t="str">
        <v>Valid</v>
      </c>
      <c r="H1392" s="27" t="str">
        <v>0980939250</v>
      </c>
      <c r="I1392" s="27" t="str">
        <v>Valid</v>
      </c>
      <c r="J1392" s="27" t="str">
        <v>Complete</v>
      </c>
      <c r="K1392" s="27" t="str">
        <v>Yes</v>
      </c>
      <c r="L1392" s="27">
        <v>75</v>
      </c>
      <c r="M1392" s="27" t="str">
        <v>Potential Duplicate</v>
      </c>
    </row>
    <row r="1393" spans="1:13" x14ac:dyDescent="0.25">
      <c r="A1393" s="27" t="str">
        <v>CUST-03899</v>
      </c>
      <c r="B1393" s="27" t="str">
        <v>Gbenga Kamau</v>
      </c>
      <c r="C1393" s="27" t="str">
        <v>Hiveworks Llc</v>
      </c>
      <c r="D1393" s="27" t="str">
        <v>Prospect</v>
      </c>
      <c r="E1393" s="27" t="str">
        <v>Tola Adeniyi</v>
      </c>
      <c r="F1393" s="27" t="str">
        <v>gbenga_kamau@outlook.com</v>
      </c>
      <c r="G1393" s="27" t="str">
        <v>Valid</v>
      </c>
      <c r="H1393" s="27" t="str">
        <v>+234-533-011462</v>
      </c>
      <c r="I1393" s="27" t="str">
        <v>Valid</v>
      </c>
      <c r="J1393" s="27" t="str">
        <v>Complete</v>
      </c>
      <c r="K1393" s="27" t="str">
        <v>Yes</v>
      </c>
      <c r="L1393" s="27">
        <v>75</v>
      </c>
      <c r="M1393" s="27" t="str">
        <v>Potential Duplicate</v>
      </c>
    </row>
    <row r="1394" spans="1:13" x14ac:dyDescent="0.25">
      <c r="A1394" s="27" t="str">
        <v>CUST-04050</v>
      </c>
      <c r="B1394" s="27" t="str">
        <v>Njeri Makinde</v>
      </c>
      <c r="C1394" s="27" t="str">
        <v>Quantagroup Gmbh</v>
      </c>
      <c r="D1394" s="27" t="str">
        <v>Customer</v>
      </c>
      <c r="E1394" s="27" t="str">
        <v>Victor Okeke</v>
      </c>
      <c r="F1394" s="27" t="str">
        <v>njeri_makinde@outlook.com</v>
      </c>
      <c r="G1394" s="27" t="str">
        <v>Valid</v>
      </c>
      <c r="H1394" s="27" t="str">
        <v>+353457944940</v>
      </c>
      <c r="I1394" s="27" t="str">
        <v>Valid</v>
      </c>
      <c r="J1394" s="27" t="str">
        <v>Complete</v>
      </c>
      <c r="K1394" s="27" t="str">
        <v>Yes</v>
      </c>
      <c r="L1394" s="27">
        <v>75</v>
      </c>
      <c r="M1394" s="27" t="str">
        <v>Potential Duplicate</v>
      </c>
    </row>
    <row r="1395" spans="1:13" x14ac:dyDescent="0.25">
      <c r="A1395" s="27" t="str">
        <v>CUST-00508</v>
      </c>
      <c r="B1395" s="27" t="str">
        <v>Emeka Salami</v>
      </c>
      <c r="C1395" s="27" t="str">
        <v>Corelogistics Llc</v>
      </c>
      <c r="D1395" s="27" t="str">
        <v>Prospect</v>
      </c>
      <c r="E1395" s="27" t="str">
        <v>Daniel Olatunji</v>
      </c>
      <c r="F1395" s="27" t="str">
        <v>emeka_salami@outlook.com</v>
      </c>
      <c r="G1395" s="27" t="str">
        <v>Valid</v>
      </c>
      <c r="H1395" s="27" t="str">
        <v>0861630702</v>
      </c>
      <c r="I1395" s="27" t="str">
        <v>Valid</v>
      </c>
      <c r="J1395" s="27" t="str">
        <v>Complete</v>
      </c>
      <c r="K1395" s="27" t="str">
        <v>Yes</v>
      </c>
      <c r="L1395" s="27">
        <v>75</v>
      </c>
      <c r="M1395" s="27" t="str">
        <v>Potential Duplicate</v>
      </c>
    </row>
    <row r="1396" spans="1:13" x14ac:dyDescent="0.25">
      <c r="A1396" s="27" t="str">
        <v>CUST-00298</v>
      </c>
      <c r="B1396" s="27" t="str">
        <v>Kamau Garba</v>
      </c>
      <c r="C1396" s="27" t="str">
        <v>Carbon</v>
      </c>
      <c r="D1396" s="27" t="str">
        <v>Churned</v>
      </c>
      <c r="E1396" s="27" t="str">
        <v>Aisha Mohammed</v>
      </c>
      <c r="F1396" s="27" t="str">
        <v>kamau.garba@yahoo.com</v>
      </c>
      <c r="G1396" s="27" t="str">
        <v>Valid</v>
      </c>
      <c r="H1396" s="27" t="str">
        <v>+27 364 933 380</v>
      </c>
      <c r="I1396" s="27" t="str">
        <v>Valid</v>
      </c>
      <c r="J1396" s="27" t="str">
        <v>Complete</v>
      </c>
      <c r="K1396" s="27" t="str">
        <v>Yes</v>
      </c>
      <c r="L1396" s="27">
        <v>75</v>
      </c>
      <c r="M1396" s="27" t="str">
        <v>Potential Duplicate</v>
      </c>
    </row>
    <row r="1397" spans="1:13" x14ac:dyDescent="0.25">
      <c r="A1397" s="27" t="str">
        <v>CUST-01322</v>
      </c>
      <c r="B1397" s="27" t="str">
        <v>Njeri Dlamini</v>
      </c>
      <c r="C1397" s="27" t="str">
        <v>Leadlogic</v>
      </c>
      <c r="D1397" s="27" t="str">
        <v>Lead</v>
      </c>
      <c r="E1397" s="27" t="str">
        <v>Brian Otieno</v>
      </c>
      <c r="F1397" s="27" t="str">
        <v>njeridlamini@hotmail.com</v>
      </c>
      <c r="G1397" s="27" t="str">
        <v>Valid</v>
      </c>
      <c r="H1397" s="27" t="str">
        <v>0152831197</v>
      </c>
      <c r="I1397" s="27" t="str">
        <v>Valid</v>
      </c>
      <c r="J1397" s="27" t="str">
        <v>Complete</v>
      </c>
      <c r="K1397" s="27" t="str">
        <v>Yes</v>
      </c>
      <c r="L1397" s="27">
        <v>75</v>
      </c>
      <c r="M1397" s="27" t="str">
        <v>Potential Duplicate</v>
      </c>
    </row>
    <row r="1398" spans="1:13" x14ac:dyDescent="0.25">
      <c r="A1398" s="27" t="str">
        <v>CUST-02816</v>
      </c>
      <c r="B1398" s="27" t="str">
        <v>Ryan O'Brien</v>
      </c>
      <c r="C1398" s="27" t="str">
        <v>Vertexhub</v>
      </c>
      <c r="D1398" s="27" t="str">
        <v>Qualified</v>
      </c>
      <c r="E1398" s="27" t="str">
        <v>Daniel Olatunji</v>
      </c>
      <c r="F1398" s="27" t="str">
        <v>ryan_obrien@outlook.com</v>
      </c>
      <c r="G1398" s="27" t="str">
        <v>Valid</v>
      </c>
      <c r="H1398" s="27" t="str">
        <v>+971-364-448912</v>
      </c>
      <c r="I1398" s="27" t="str">
        <v>Valid</v>
      </c>
      <c r="J1398" s="27" t="str">
        <v>Complete</v>
      </c>
      <c r="K1398" s="27" t="str">
        <v>Yes</v>
      </c>
      <c r="L1398" s="27">
        <v>75</v>
      </c>
      <c r="M1398" s="27" t="str">
        <v>Potential Duplicate</v>
      </c>
    </row>
    <row r="1399" spans="1:13" x14ac:dyDescent="0.25">
      <c r="A1399" s="27" t="str">
        <v>CUST-01564</v>
      </c>
      <c r="B1399" s="27" t="str">
        <v>Ngozi Khan</v>
      </c>
      <c r="C1399" s="27" t="str">
        <v>Cowrywise</v>
      </c>
      <c r="D1399" s="27" t="str">
        <v>Customer</v>
      </c>
      <c r="E1399" s="27" t="str">
        <v>Sandra Eze</v>
      </c>
      <c r="F1399" s="27" t="str">
        <v>ngozi.khan@hotmail.com</v>
      </c>
      <c r="G1399" s="27" t="str">
        <v>Valid</v>
      </c>
      <c r="H1399" s="27" t="str">
        <v>0724207530</v>
      </c>
      <c r="I1399" s="27" t="str">
        <v>Valid</v>
      </c>
      <c r="J1399" s="27" t="str">
        <v>Complete</v>
      </c>
      <c r="K1399" s="27" t="str">
        <v>Yes</v>
      </c>
      <c r="L1399" s="27">
        <v>75</v>
      </c>
      <c r="M1399" s="27" t="str">
        <v>Potential Duplicate</v>
      </c>
    </row>
    <row r="1400" spans="1:13" x14ac:dyDescent="0.25">
      <c r="A1400" s="27" t="str">
        <v>CUST-03273</v>
      </c>
      <c r="B1400" s="27" t="str">
        <v>Tosin Wilson</v>
      </c>
      <c r="C1400" s="27" t="str">
        <v>Primetech</v>
      </c>
      <c r="D1400" s="27" t="str">
        <v>Churned</v>
      </c>
      <c r="E1400" s="27" t="str">
        <v>Daniel Olatunji</v>
      </c>
      <c r="F1400" s="27" t="str">
        <v>adaeze.obrien@yahoo.com</v>
      </c>
      <c r="G1400" s="27" t="str">
        <v>Valid</v>
      </c>
      <c r="H1400" s="27" t="str">
        <v>+234 907 159 541</v>
      </c>
      <c r="I1400" s="27" t="str">
        <v>Valid</v>
      </c>
      <c r="J1400" s="27" t="str">
        <v>Complete</v>
      </c>
      <c r="K1400" s="27" t="str">
        <v>Yes</v>
      </c>
      <c r="L1400" s="27">
        <v>75</v>
      </c>
      <c r="M1400" s="27" t="str">
        <v>Potential Duplicate</v>
      </c>
    </row>
    <row r="1401" spans="1:13" x14ac:dyDescent="0.25">
      <c r="A1401" s="27" t="str">
        <v>CUST-00442</v>
      </c>
      <c r="B1401" s="27" t="str">
        <v>Mwangi Adewale</v>
      </c>
      <c r="C1401" s="27" t="str">
        <v>Bua Foods</v>
      </c>
      <c r="D1401" s="27" t="str">
        <v>Churned</v>
      </c>
      <c r="E1401" s="27" t="str">
        <v>Michael Bello</v>
      </c>
      <c r="F1401" s="27" t="str">
        <v>mwangi.adewale@buafoods.ng</v>
      </c>
      <c r="G1401" s="27" t="str">
        <v>Valid</v>
      </c>
      <c r="H1401" s="27" t="str">
        <v>+234-801-976213</v>
      </c>
      <c r="I1401" s="27" t="str">
        <v>Valid</v>
      </c>
      <c r="J1401" s="27" t="str">
        <v>Complete</v>
      </c>
      <c r="K1401" s="27" t="str">
        <v>Yes</v>
      </c>
      <c r="L1401" s="27">
        <v>75</v>
      </c>
      <c r="M1401" s="27" t="str">
        <v>Potential Duplicate</v>
      </c>
    </row>
    <row r="1402" spans="1:13" x14ac:dyDescent="0.25">
      <c r="A1402" s="27" t="str">
        <v>CUST-04009</v>
      </c>
      <c r="B1402" s="27" t="str">
        <v>Blessing Onyeka</v>
      </c>
      <c r="C1402" s="27" t="str">
        <v>Konga</v>
      </c>
      <c r="D1402" s="27" t="str">
        <v>Prospect</v>
      </c>
      <c r="E1402" s="27" t="str">
        <v>Victor Okeke</v>
      </c>
      <c r="F1402" s="27" t="str">
        <v>mercy_brown@outlook.com</v>
      </c>
      <c r="G1402" s="27" t="str">
        <v>Valid</v>
      </c>
      <c r="H1402" s="27" t="str">
        <v>0676573192</v>
      </c>
      <c r="I1402" s="27" t="str">
        <v>Valid</v>
      </c>
      <c r="J1402" s="27" t="str">
        <v>Complete</v>
      </c>
      <c r="K1402" s="27" t="str">
        <v>Yes</v>
      </c>
      <c r="L1402" s="27">
        <v>75</v>
      </c>
      <c r="M1402" s="27" t="str">
        <v>Potential Duplicate</v>
      </c>
    </row>
    <row r="1403" spans="1:13" x14ac:dyDescent="0.25">
      <c r="A1403" s="27" t="str">
        <v>CUST-05022</v>
      </c>
      <c r="B1403" s="27" t="str">
        <v>Liam Adeleke</v>
      </c>
      <c r="C1403" s="27" t="str">
        <v>Coresoft Inc</v>
      </c>
      <c r="D1403" s="27" t="str">
        <v>Prospect</v>
      </c>
      <c r="E1403" s="27" t="str">
        <v>Daniel Olatunji</v>
      </c>
      <c r="F1403" s="27" t="str">
        <v>liam.adeleke@hotmail.com</v>
      </c>
      <c r="G1403" s="27" t="str">
        <v>Valid</v>
      </c>
      <c r="H1403" s="27" t="str">
        <v>+44 603 513 232</v>
      </c>
      <c r="I1403" s="27" t="str">
        <v>Valid</v>
      </c>
      <c r="J1403" s="27" t="str">
        <v>Complete</v>
      </c>
      <c r="K1403" s="27" t="str">
        <v>Yes</v>
      </c>
      <c r="L1403" s="27">
        <v>75</v>
      </c>
      <c r="M1403" s="27" t="str">
        <v>Potential Duplicate</v>
      </c>
    </row>
    <row r="1404" spans="1:13" x14ac:dyDescent="0.25">
      <c r="A1404" s="27" t="str">
        <v>CUST-05086</v>
      </c>
      <c r="B1404" s="27" t="str">
        <v>Omar Okafor</v>
      </c>
      <c r="C1404" s="27" t="str">
        <v>Gridsoft Llc</v>
      </c>
      <c r="D1404" s="27" t="str">
        <v>Opportunity</v>
      </c>
      <c r="E1404" s="27" t="str">
        <v>Grace Mensah</v>
      </c>
      <c r="F1404" s="27" t="str">
        <v>omarokafor@yahoo.com</v>
      </c>
      <c r="G1404" s="27" t="str">
        <v>Valid</v>
      </c>
      <c r="H1404" s="27" t="str">
        <v>+1-628-289493</v>
      </c>
      <c r="I1404" s="27" t="str">
        <v>Valid</v>
      </c>
      <c r="J1404" s="27" t="str">
        <v>Complete</v>
      </c>
      <c r="K1404" s="27" t="str">
        <v>Yes</v>
      </c>
      <c r="L1404" s="27">
        <v>75</v>
      </c>
      <c r="M1404" s="27" t="str">
        <v>Potential Duplicate</v>
      </c>
    </row>
    <row r="1405" spans="1:13" x14ac:dyDescent="0.25">
      <c r="A1405" s="27" t="str">
        <v>CUST-03513</v>
      </c>
      <c r="B1405" s="27" t="str">
        <v>Nneka Ugwu</v>
      </c>
      <c r="C1405" s="27" t="str">
        <v>Novaworks Llc</v>
      </c>
      <c r="D1405" s="27" t="str">
        <v>Churned</v>
      </c>
      <c r="E1405" s="27" t="str">
        <v>Michael Bello</v>
      </c>
      <c r="F1405" s="27" t="str">
        <v>nneka.ugwu@novaworksllc.io</v>
      </c>
      <c r="G1405" s="27" t="str">
        <v>Valid</v>
      </c>
      <c r="H1405" s="27" t="str">
        <v>0057771895</v>
      </c>
      <c r="I1405" s="27" t="str">
        <v>Valid</v>
      </c>
      <c r="J1405" s="27" t="str">
        <v>Complete</v>
      </c>
      <c r="K1405" s="27" t="str">
        <v>Yes</v>
      </c>
      <c r="L1405" s="27">
        <v>75</v>
      </c>
      <c r="M1405" s="27" t="str">
        <v>Potential Duplicate</v>
      </c>
    </row>
    <row r="1406" spans="1:13" x14ac:dyDescent="0.25">
      <c r="A1406" s="27" t="str">
        <v>CUST-04168</v>
      </c>
      <c r="B1406" s="27" t="str">
        <v>Ikechukwu Nwankwo</v>
      </c>
      <c r="C1406" s="27" t="str">
        <v>Carbon</v>
      </c>
      <c r="D1406" s="27" t="str">
        <v>Inactive</v>
      </c>
      <c r="E1406" s="27" t="str">
        <v>Victor Okeke</v>
      </c>
      <c r="F1406" s="27" t="str">
        <v>ikechukwu_nwankwo@gmail.com</v>
      </c>
      <c r="G1406" s="27" t="str">
        <v>Valid</v>
      </c>
      <c r="H1406" s="27" t="str">
        <v>+31-592-836944</v>
      </c>
      <c r="I1406" s="27" t="str">
        <v>Valid</v>
      </c>
      <c r="J1406" s="27" t="str">
        <v>Complete</v>
      </c>
      <c r="K1406" s="27" t="str">
        <v>Yes</v>
      </c>
      <c r="L1406" s="27">
        <v>75</v>
      </c>
      <c r="M1406" s="27" t="str">
        <v>Potential Duplicate</v>
      </c>
    </row>
    <row r="1407" spans="1:13" x14ac:dyDescent="0.25">
      <c r="A1407" s="27" t="str">
        <v>CUST-00674</v>
      </c>
      <c r="B1407" s="27" t="str">
        <v>Niyi Hassan</v>
      </c>
      <c r="C1407" s="27" t="str">
        <v>Sparktech Inc</v>
      </c>
      <c r="D1407" s="27" t="str">
        <v>Lead</v>
      </c>
      <c r="E1407" s="27" t="str">
        <v>Aisha Mohammed</v>
      </c>
      <c r="F1407" s="27" t="str">
        <v>faith_diallo@gmail.com</v>
      </c>
      <c r="G1407" s="27" t="str">
        <v>Valid</v>
      </c>
      <c r="H1407" s="27" t="str">
        <v>+254228703220</v>
      </c>
      <c r="I1407" s="27" t="str">
        <v>Valid</v>
      </c>
      <c r="J1407" s="27" t="str">
        <v>Complete</v>
      </c>
      <c r="K1407" s="27" t="str">
        <v>Yes</v>
      </c>
      <c r="L1407" s="27">
        <v>75</v>
      </c>
      <c r="M1407" s="27" t="str">
        <v>Potential Duplicate</v>
      </c>
    </row>
    <row r="1408" spans="1:13" x14ac:dyDescent="0.25">
      <c r="A1408" s="27" t="str">
        <v>CUST-05083</v>
      </c>
      <c r="B1408" s="27" t="str">
        <v>Akinyi Musa</v>
      </c>
      <c r="C1408" s="27" t="str">
        <v>Cellulant</v>
      </c>
      <c r="D1408" s="27" t="str">
        <v>Inactive</v>
      </c>
      <c r="E1408" s="27" t="str">
        <v>Aisha Mohammed</v>
      </c>
      <c r="F1408" s="27" t="str">
        <v>akinyimusa@gmail.com</v>
      </c>
      <c r="G1408" s="27" t="str">
        <v>Valid</v>
      </c>
      <c r="H1408" s="27" t="str">
        <v>+1 014 993 054</v>
      </c>
      <c r="I1408" s="27" t="str">
        <v>Valid</v>
      </c>
      <c r="J1408" s="27" t="str">
        <v>Complete</v>
      </c>
      <c r="K1408" s="27" t="str">
        <v>Yes</v>
      </c>
      <c r="L1408" s="27">
        <v>75</v>
      </c>
      <c r="M1408" s="27" t="str">
        <v>Potential Duplicate</v>
      </c>
    </row>
    <row r="1409" spans="1:13" x14ac:dyDescent="0.25">
      <c r="A1409" s="27" t="str">
        <v>CUST-04333</v>
      </c>
      <c r="B1409" s="27" t="str">
        <v>Folake Nwosu</v>
      </c>
      <c r="C1409" s="27" t="str">
        <v>Hivepay Gmbh</v>
      </c>
      <c r="D1409" s="27" t="str">
        <v>Inactive</v>
      </c>
      <c r="E1409" s="27" t="str">
        <v>Brian Otieno</v>
      </c>
      <c r="F1409" s="27" t="str">
        <v>folake_nwosu@hotmail.com</v>
      </c>
      <c r="G1409" s="27" t="str">
        <v>Valid</v>
      </c>
      <c r="H1409" s="27" t="str">
        <v>+44-445-278610</v>
      </c>
      <c r="I1409" s="27" t="str">
        <v>Valid</v>
      </c>
      <c r="J1409" s="27" t="str">
        <v>Complete</v>
      </c>
      <c r="K1409" s="27" t="str">
        <v>Yes</v>
      </c>
      <c r="L1409" s="27">
        <v>75</v>
      </c>
      <c r="M1409" s="27" t="str">
        <v>Potential Duplicate</v>
      </c>
    </row>
    <row r="1410" spans="1:13" x14ac:dyDescent="0.25">
      <c r="A1410" s="27" t="str">
        <v>CUST-02939</v>
      </c>
      <c r="B1410" s="27" t="str">
        <v>Zainab Kamau</v>
      </c>
      <c r="C1410" s="27" t="str">
        <v>Piggyvest</v>
      </c>
      <c r="D1410" s="27" t="str">
        <v>Customer</v>
      </c>
      <c r="E1410" s="27" t="str">
        <v>Daniel Olatunji</v>
      </c>
      <c r="F1410" s="27" t="str">
        <v>zainab.kamau@yahoo.com</v>
      </c>
      <c r="G1410" s="27" t="str">
        <v>Valid</v>
      </c>
      <c r="H1410" s="27" t="str">
        <v>0698829045</v>
      </c>
      <c r="I1410" s="27" t="str">
        <v>Valid</v>
      </c>
      <c r="J1410" s="27" t="str">
        <v>Complete</v>
      </c>
      <c r="K1410" s="27" t="str">
        <v>Yes</v>
      </c>
      <c r="L1410" s="27">
        <v>75</v>
      </c>
      <c r="M1410" s="27" t="str">
        <v>Potential Duplicate</v>
      </c>
    </row>
    <row r="1411" spans="1:13" x14ac:dyDescent="0.25">
      <c r="A1411" s="27" t="str">
        <v>CUST-04087</v>
      </c>
      <c r="B1411" s="27" t="str">
        <v>Anke Bello</v>
      </c>
      <c r="C1411" s="27" t="str">
        <v>Orbitlogic Inc</v>
      </c>
      <c r="D1411" s="27" t="str">
        <v>Customer</v>
      </c>
      <c r="E1411" s="27" t="str">
        <v>Michael Bello</v>
      </c>
      <c r="F1411" s="27" t="str">
        <v>ankebello@yahoo.com</v>
      </c>
      <c r="G1411" s="27" t="str">
        <v>Valid</v>
      </c>
      <c r="H1411" s="27" t="str">
        <v>+44453212753</v>
      </c>
      <c r="I1411" s="27" t="str">
        <v>Valid</v>
      </c>
      <c r="J1411" s="27" t="str">
        <v>Complete</v>
      </c>
      <c r="K1411" s="27" t="str">
        <v>Yes</v>
      </c>
      <c r="L1411" s="27">
        <v>75</v>
      </c>
      <c r="M1411" s="27" t="str">
        <v>Potential Duplicate</v>
      </c>
    </row>
    <row r="1412" spans="1:13" x14ac:dyDescent="0.25">
      <c r="A1412" s="27" t="str">
        <v>CUST-05102</v>
      </c>
      <c r="B1412" s="27" t="str">
        <v>Abdullahi Adeleke</v>
      </c>
      <c r="C1412" s="27" t="str">
        <v>Echolabs Inc</v>
      </c>
      <c r="D1412" s="27" t="str">
        <v>Qualified</v>
      </c>
      <c r="E1412" s="27" t="str">
        <v>Brian Otieno</v>
      </c>
      <c r="F1412" s="27" t="str">
        <v>abdullahi.adeleke@hotmail.com</v>
      </c>
      <c r="G1412" s="27" t="str">
        <v>Valid</v>
      </c>
      <c r="H1412" s="27" t="str">
        <v>0613303399</v>
      </c>
      <c r="I1412" s="27" t="str">
        <v>Valid</v>
      </c>
      <c r="J1412" s="27" t="str">
        <v>Complete</v>
      </c>
      <c r="K1412" s="27" t="str">
        <v>Yes</v>
      </c>
      <c r="L1412" s="27">
        <v>75</v>
      </c>
      <c r="M1412" s="27" t="str">
        <v>Potential Duplicate</v>
      </c>
    </row>
    <row r="1413" spans="1:13" x14ac:dyDescent="0.25">
      <c r="A1413" s="27" t="str">
        <v>CUST-01587</v>
      </c>
      <c r="B1413" s="27" t="str">
        <v>Akinyi Davies</v>
      </c>
      <c r="C1413" s="27" t="str">
        <v>Dangote Industries</v>
      </c>
      <c r="D1413" s="27" t="str">
        <v>Customer</v>
      </c>
      <c r="E1413" s="27" t="str">
        <v>Tola Adeniyi</v>
      </c>
      <c r="F1413" s="27" t="str">
        <v>akinyi_davies@yahoo.com</v>
      </c>
      <c r="G1413" s="27" t="str">
        <v>Valid</v>
      </c>
      <c r="H1413" s="27" t="str">
        <v>+254355054296</v>
      </c>
      <c r="I1413" s="27" t="str">
        <v>Valid</v>
      </c>
      <c r="J1413" s="27" t="str">
        <v>Complete</v>
      </c>
      <c r="K1413" s="27" t="str">
        <v>Yes</v>
      </c>
      <c r="L1413" s="27">
        <v>75</v>
      </c>
      <c r="M1413" s="27" t="str">
        <v>Potential Duplicate</v>
      </c>
    </row>
    <row r="1414" spans="1:13" x14ac:dyDescent="0.25">
      <c r="A1414" s="27" t="str">
        <v>CUST-01777</v>
      </c>
      <c r="B1414" s="27" t="str">
        <v>Funmi Kamau</v>
      </c>
      <c r="C1414" s="27" t="str">
        <v>Lumenlabs Llc</v>
      </c>
      <c r="D1414" s="27" t="str">
        <v>Customer</v>
      </c>
      <c r="E1414" s="27" t="str">
        <v>Daniel Olatunji</v>
      </c>
      <c r="F1414" s="27" t="str">
        <v>funmi_kamau@gmail.com</v>
      </c>
      <c r="G1414" s="27" t="str">
        <v>Valid</v>
      </c>
      <c r="H1414" s="27" t="str">
        <v>0823691099</v>
      </c>
      <c r="I1414" s="27" t="str">
        <v>Valid</v>
      </c>
      <c r="J1414" s="27" t="str">
        <v>Complete</v>
      </c>
      <c r="K1414" s="27" t="str">
        <v>Yes</v>
      </c>
      <c r="L1414" s="27">
        <v>75</v>
      </c>
      <c r="M1414" s="27" t="str">
        <v>Potential Duplicate</v>
      </c>
    </row>
    <row r="1415" spans="1:13" x14ac:dyDescent="0.25">
      <c r="A1415" s="27" t="str">
        <v>CUST-02781</v>
      </c>
      <c r="B1415" s="27" t="str">
        <v>Michael Okafor</v>
      </c>
      <c r="C1415" s="27" t="str">
        <v>Lumenpay Plc</v>
      </c>
      <c r="D1415" s="27" t="str">
        <v>Lead</v>
      </c>
      <c r="E1415" s="27" t="str">
        <v>James Carter</v>
      </c>
      <c r="F1415" s="27" t="str">
        <v>favour.otieno@gmail.com</v>
      </c>
      <c r="G1415" s="27" t="str">
        <v>Valid</v>
      </c>
      <c r="H1415" s="27" t="str">
        <v>0425117908</v>
      </c>
      <c r="I1415" s="27" t="str">
        <v>Valid</v>
      </c>
      <c r="J1415" s="27" t="str">
        <v>Complete</v>
      </c>
      <c r="K1415" s="27" t="str">
        <v>Yes</v>
      </c>
      <c r="L1415" s="27">
        <v>75</v>
      </c>
      <c r="M1415" s="27" t="str">
        <v>Potential Duplicate</v>
      </c>
    </row>
    <row r="1416" spans="1:13" x14ac:dyDescent="0.25">
      <c r="A1416" s="27" t="str">
        <v>CUST-05090</v>
      </c>
      <c r="B1416" s="27" t="str">
        <v>Akinyi Abubakar</v>
      </c>
      <c r="C1416" s="27" t="str">
        <v>Cloudgroup Ltd</v>
      </c>
      <c r="D1416" s="27" t="str">
        <v>Opportunity</v>
      </c>
      <c r="E1416" s="27" t="str">
        <v>James Carter</v>
      </c>
      <c r="F1416" s="27" t="str">
        <v>akinyi.abubakar@outlook.com</v>
      </c>
      <c r="G1416" s="27" t="str">
        <v>Valid</v>
      </c>
      <c r="H1416" s="27" t="str">
        <v>+254-980-022861</v>
      </c>
      <c r="I1416" s="27" t="str">
        <v>Valid</v>
      </c>
      <c r="J1416" s="27" t="str">
        <v>Complete</v>
      </c>
      <c r="K1416" s="27" t="str">
        <v>Yes</v>
      </c>
      <c r="L1416" s="27">
        <v>75</v>
      </c>
      <c r="M1416" s="27" t="str">
        <v>Potential Duplicate</v>
      </c>
    </row>
    <row r="1417" spans="1:13" x14ac:dyDescent="0.25">
      <c r="A1417" s="27" t="str">
        <v>CUST-01655</v>
      </c>
      <c r="B1417" s="27" t="str">
        <v>Otieno Botha</v>
      </c>
      <c r="C1417" s="27" t="str">
        <v>Echonetworks</v>
      </c>
      <c r="D1417" s="27" t="str">
        <v>Lead</v>
      </c>
      <c r="E1417" s="27" t="str">
        <v>Tola Adeniyi</v>
      </c>
      <c r="F1417" s="27" t="str">
        <v>amanikamau@hotmail.com</v>
      </c>
      <c r="G1417" s="27" t="str">
        <v>Valid</v>
      </c>
      <c r="H1417" s="27" t="str">
        <v>+254-902-827746</v>
      </c>
      <c r="I1417" s="27" t="str">
        <v>Valid</v>
      </c>
      <c r="J1417" s="27" t="str">
        <v>Complete</v>
      </c>
      <c r="K1417" s="27" t="str">
        <v>Yes</v>
      </c>
      <c r="L1417" s="27">
        <v>75</v>
      </c>
      <c r="M1417" s="27" t="str">
        <v>Potential Duplicate</v>
      </c>
    </row>
    <row r="1418" spans="1:13" x14ac:dyDescent="0.25">
      <c r="A1418" s="27" t="str">
        <v>CUST-04922</v>
      </c>
      <c r="B1418" s="27" t="str">
        <v>Abdullahi Adebayo</v>
      </c>
      <c r="C1418" s="27" t="str">
        <v>Wave</v>
      </c>
      <c r="D1418" s="27" t="str">
        <v>Opportunity</v>
      </c>
      <c r="E1418" s="27" t="str">
        <v>Michael Bello</v>
      </c>
      <c r="F1418" s="27" t="str">
        <v>abdullahi_adebayo@yahoo.com</v>
      </c>
      <c r="G1418" s="27" t="str">
        <v>Valid</v>
      </c>
      <c r="H1418" s="27" t="str">
        <v>+234-950-608109</v>
      </c>
      <c r="I1418" s="27" t="str">
        <v>Valid</v>
      </c>
      <c r="J1418" s="27" t="str">
        <v>Complete</v>
      </c>
      <c r="K1418" s="27" t="str">
        <v>Yes</v>
      </c>
      <c r="L1418" s="27">
        <v>75</v>
      </c>
      <c r="M1418" s="27" t="str">
        <v>Potential Duplicate</v>
      </c>
    </row>
    <row r="1419" spans="1:13" x14ac:dyDescent="0.25">
      <c r="A1419" s="27" t="str">
        <v>CUST-01457</v>
      </c>
      <c r="B1419" s="27" t="str">
        <v>Ibrahim Williams</v>
      </c>
      <c r="C1419" s="27" t="str">
        <v>Flutterwave</v>
      </c>
      <c r="D1419" s="27" t="str">
        <v>Prospect</v>
      </c>
      <c r="E1419" s="27" t="str">
        <v>Michael Bello</v>
      </c>
      <c r="F1419" s="27" t="str">
        <v>emilyjohnson@yahoo.com</v>
      </c>
      <c r="G1419" s="27" t="str">
        <v>Valid</v>
      </c>
      <c r="H1419" s="27" t="str">
        <v>+254081854805</v>
      </c>
      <c r="I1419" s="27" t="str">
        <v>Valid</v>
      </c>
      <c r="J1419" s="27" t="str">
        <v>Complete</v>
      </c>
      <c r="K1419" s="27" t="str">
        <v>Yes</v>
      </c>
      <c r="L1419" s="27">
        <v>75</v>
      </c>
      <c r="M1419" s="27" t="str">
        <v>Potential Duplicate</v>
      </c>
    </row>
    <row r="1420" spans="1:13" x14ac:dyDescent="0.25">
      <c r="A1420" s="27" t="str">
        <v>CUST-02947</v>
      </c>
      <c r="B1420" s="27" t="str">
        <v>Sarah Eze</v>
      </c>
      <c r="C1420" s="27" t="str">
        <v>Novacommerce Llc</v>
      </c>
      <c r="D1420" s="27" t="str">
        <v>Inactive</v>
      </c>
      <c r="E1420" s="27" t="str">
        <v>Daniel Olatunji</v>
      </c>
      <c r="F1420" s="27" t="str">
        <v>saraheze@hotmail.com</v>
      </c>
      <c r="G1420" s="27" t="str">
        <v>Valid</v>
      </c>
      <c r="H1420" s="27" t="str">
        <v>+254 020 136 548</v>
      </c>
      <c r="I1420" s="27" t="str">
        <v>Valid</v>
      </c>
      <c r="J1420" s="27" t="str">
        <v>Complete</v>
      </c>
      <c r="K1420" s="27" t="str">
        <v>Yes</v>
      </c>
      <c r="L1420" s="27">
        <v>75</v>
      </c>
      <c r="M1420" s="27" t="str">
        <v>Potential Duplicate</v>
      </c>
    </row>
    <row r="1421" spans="1:13" x14ac:dyDescent="0.25">
      <c r="A1421" s="27" t="str">
        <v>CUST-04334</v>
      </c>
      <c r="B1421" s="27" t="str">
        <v>Adaora Musa</v>
      </c>
      <c r="C1421" s="27" t="str">
        <v>Vertexsoft Plc</v>
      </c>
      <c r="D1421" s="27" t="str">
        <v>Qualified</v>
      </c>
      <c r="E1421" s="27" t="str">
        <v>Grace Mensah</v>
      </c>
      <c r="F1421" s="27" t="str">
        <v>adaora.musa@yahoo.com</v>
      </c>
      <c r="G1421" s="27" t="str">
        <v>Valid</v>
      </c>
      <c r="H1421" s="27" t="str">
        <v>+234677174157</v>
      </c>
      <c r="I1421" s="27" t="str">
        <v>Valid</v>
      </c>
      <c r="J1421" s="27" t="str">
        <v>Complete</v>
      </c>
      <c r="K1421" s="27" t="str">
        <v>Yes</v>
      </c>
      <c r="L1421" s="27">
        <v>75</v>
      </c>
      <c r="M1421" s="27" t="str">
        <v>Potential Duplicate</v>
      </c>
    </row>
    <row r="1422" spans="1:13" x14ac:dyDescent="0.25">
      <c r="A1422" s="27" t="str">
        <v>CUST-04567</v>
      </c>
      <c r="B1422" s="27" t="str">
        <v>Lawal Van Der Merwe</v>
      </c>
      <c r="C1422" s="27" t="str">
        <v>Vertexcapital Llc</v>
      </c>
      <c r="D1422" s="27" t="str">
        <v>Qualified</v>
      </c>
      <c r="E1422" s="27" t="str">
        <v>Brian Otieno</v>
      </c>
      <c r="F1422" s="27" t="str">
        <v>lawalvandermerwe@yahoo.com</v>
      </c>
      <c r="G1422" s="27" t="str">
        <v>Valid</v>
      </c>
      <c r="H1422" s="27" t="str">
        <v>0848952738</v>
      </c>
      <c r="I1422" s="27" t="str">
        <v>Valid</v>
      </c>
      <c r="J1422" s="27" t="str">
        <v>Complete</v>
      </c>
      <c r="K1422" s="27" t="str">
        <v>Yes</v>
      </c>
      <c r="L1422" s="27">
        <v>75</v>
      </c>
      <c r="M1422" s="27" t="str">
        <v>Potential Duplicate</v>
      </c>
    </row>
    <row r="1423" spans="1:13" x14ac:dyDescent="0.25">
      <c r="A1423" s="27" t="str">
        <v>CUST-05123</v>
      </c>
      <c r="B1423" s="27" t="str">
        <v>Segun Abubakar</v>
      </c>
      <c r="C1423" s="27" t="str">
        <v>Cloudcapital Plc</v>
      </c>
      <c r="D1423" s="27" t="str">
        <v>Customer</v>
      </c>
      <c r="E1423" s="27" t="str">
        <v>Brian Otieno</v>
      </c>
      <c r="F1423" s="27" t="str">
        <v>segun.abubakar@hotmail.com</v>
      </c>
      <c r="G1423" s="27" t="str">
        <v>Valid</v>
      </c>
      <c r="H1423" s="27" t="str">
        <v>+27 978 785 145</v>
      </c>
      <c r="I1423" s="27" t="str">
        <v>Valid</v>
      </c>
      <c r="J1423" s="27" t="str">
        <v>Complete</v>
      </c>
      <c r="K1423" s="27" t="str">
        <v>Yes</v>
      </c>
      <c r="L1423" s="27">
        <v>75</v>
      </c>
      <c r="M1423" s="27" t="str">
        <v>Potential Duplicate</v>
      </c>
    </row>
    <row r="1424" spans="1:13" x14ac:dyDescent="0.25">
      <c r="A1424" s="27" t="str">
        <v>CUST-05082</v>
      </c>
      <c r="B1424" s="27" t="str">
        <v>Tope Okorie</v>
      </c>
      <c r="C1424" s="27" t="str">
        <v>Heliosystems Plc</v>
      </c>
      <c r="D1424" s="27" t="str">
        <v>Qualified</v>
      </c>
      <c r="E1424" s="27" t="str">
        <v>Aisha Mohammed</v>
      </c>
      <c r="F1424" s="27" t="str">
        <v>topeokorie@yahoo.com</v>
      </c>
      <c r="G1424" s="27" t="str">
        <v>Valid</v>
      </c>
      <c r="H1424" s="27" t="str">
        <v>+971-009-580401</v>
      </c>
      <c r="I1424" s="27" t="str">
        <v>Valid</v>
      </c>
      <c r="J1424" s="27" t="str">
        <v>Complete</v>
      </c>
      <c r="K1424" s="27" t="str">
        <v>Yes</v>
      </c>
      <c r="L1424" s="27">
        <v>75</v>
      </c>
      <c r="M1424" s="27" t="str">
        <v>Potential Duplicate</v>
      </c>
    </row>
    <row r="1425" spans="1:13" x14ac:dyDescent="0.25">
      <c r="A1425" s="27" t="str">
        <v>CUST-05074</v>
      </c>
      <c r="B1425" s="27" t="str">
        <v>Aliyu Johnson</v>
      </c>
      <c r="C1425" s="27" t="str">
        <v>Hivepay Llc</v>
      </c>
      <c r="D1425" s="27" t="str">
        <v>Opportunity</v>
      </c>
      <c r="E1425" s="27" t="str">
        <v>Daniel Olatunji</v>
      </c>
      <c r="F1425" s="27" t="str">
        <v>aliyujohnson@yahoo.com</v>
      </c>
      <c r="G1425" s="27" t="str">
        <v>Valid</v>
      </c>
      <c r="H1425" s="27" t="str">
        <v>0429277823</v>
      </c>
      <c r="I1425" s="27" t="str">
        <v>Valid</v>
      </c>
      <c r="J1425" s="27" t="str">
        <v>Complete</v>
      </c>
      <c r="K1425" s="27" t="str">
        <v>Yes</v>
      </c>
      <c r="L1425" s="27">
        <v>75</v>
      </c>
      <c r="M1425" s="27" t="str">
        <v>Potential Duplicate</v>
      </c>
    </row>
    <row r="1426" spans="1:13" x14ac:dyDescent="0.25">
      <c r="A1426" s="27" t="str">
        <v>CUST-01389</v>
      </c>
      <c r="B1426" s="27" t="str">
        <v>Andrew Otieno</v>
      </c>
      <c r="C1426" s="27" t="str">
        <v>Jumia</v>
      </c>
      <c r="D1426" s="27" t="str">
        <v>Customer</v>
      </c>
      <c r="E1426" s="27" t="str">
        <v>Michael Bello</v>
      </c>
      <c r="F1426" s="27" t="str">
        <v>andrew.otieno@yahoo.com</v>
      </c>
      <c r="G1426" s="27" t="str">
        <v>Valid</v>
      </c>
      <c r="H1426" s="27" t="str">
        <v>+254 687 478 256</v>
      </c>
      <c r="I1426" s="27" t="str">
        <v>Valid</v>
      </c>
      <c r="J1426" s="27" t="str">
        <v>Complete</v>
      </c>
      <c r="K1426" s="27" t="str">
        <v>Yes</v>
      </c>
      <c r="L1426" s="27">
        <v>75</v>
      </c>
      <c r="M1426" s="27" t="str">
        <v>Potential Duplicate</v>
      </c>
    </row>
    <row r="1427" spans="1:13" x14ac:dyDescent="0.25">
      <c r="A1427" s="27" t="str">
        <v>CUST-04436</v>
      </c>
      <c r="B1427" s="27" t="str">
        <v>Emeka Brown</v>
      </c>
      <c r="C1427" s="27" t="str">
        <v>Apextech Ltd</v>
      </c>
      <c r="D1427" s="27" t="str">
        <v>Qualified</v>
      </c>
      <c r="E1427" s="27" t="str">
        <v>Grace Mensah</v>
      </c>
      <c r="F1427" s="27" t="str">
        <v>emeka_brown@gmail.com</v>
      </c>
      <c r="G1427" s="27" t="str">
        <v>Valid</v>
      </c>
      <c r="H1427" s="27" t="str">
        <v>+44108033657</v>
      </c>
      <c r="I1427" s="27" t="str">
        <v>Valid</v>
      </c>
      <c r="J1427" s="27" t="str">
        <v>Complete</v>
      </c>
      <c r="K1427" s="27" t="str">
        <v>Yes</v>
      </c>
      <c r="L1427" s="27">
        <v>75</v>
      </c>
      <c r="M1427" s="27" t="str">
        <v>Potential Duplicate</v>
      </c>
    </row>
    <row r="1428" spans="1:13" x14ac:dyDescent="0.25">
      <c r="A1428" s="27" t="str">
        <v>CUST-02347</v>
      </c>
      <c r="B1428" s="27" t="str">
        <v>Blessing Aliyu</v>
      </c>
      <c r="C1428" s="27" t="str">
        <v>Jumia</v>
      </c>
      <c r="D1428" s="27" t="str">
        <v>Customer</v>
      </c>
      <c r="E1428" s="27" t="str">
        <v>Kemi Balogun</v>
      </c>
      <c r="F1428" s="27" t="str">
        <v>blessing.aliyu@gmail.com</v>
      </c>
      <c r="G1428" s="27" t="str">
        <v>Valid</v>
      </c>
      <c r="H1428" s="27" t="str">
        <v>0429000476</v>
      </c>
      <c r="I1428" s="27" t="str">
        <v>Valid</v>
      </c>
      <c r="J1428" s="27" t="str">
        <v>Complete</v>
      </c>
      <c r="K1428" s="27" t="str">
        <v>Yes</v>
      </c>
      <c r="L1428" s="27">
        <v>75</v>
      </c>
      <c r="M1428" s="27" t="str">
        <v>Potential Duplicate</v>
      </c>
    </row>
    <row r="1429" spans="1:13" x14ac:dyDescent="0.25">
      <c r="A1429" s="27" t="str">
        <v>CUST-05058</v>
      </c>
      <c r="B1429" s="27" t="str">
        <v>Kevin Adewale</v>
      </c>
      <c r="C1429" s="27" t="str">
        <v>Heliodigital Llc</v>
      </c>
      <c r="D1429" s="27" t="str">
        <v>Qualified</v>
      </c>
      <c r="E1429" s="27" t="str">
        <v>Daniel Olatunji</v>
      </c>
      <c r="F1429" s="27" t="str">
        <v>kevin.adewale@hotmail.com</v>
      </c>
      <c r="G1429" s="27" t="str">
        <v>Valid</v>
      </c>
      <c r="H1429" s="27" t="str">
        <v>0356241951</v>
      </c>
      <c r="I1429" s="27" t="str">
        <v>Valid</v>
      </c>
      <c r="J1429" s="27" t="str">
        <v>Complete</v>
      </c>
      <c r="K1429" s="27" t="str">
        <v>Yes</v>
      </c>
      <c r="L1429" s="27">
        <v>75</v>
      </c>
      <c r="M1429" s="27" t="str">
        <v>Potential Duplicate</v>
      </c>
    </row>
    <row r="1430" spans="1:13" x14ac:dyDescent="0.25">
      <c r="A1430" s="27" t="str">
        <v>CUST-05104</v>
      </c>
      <c r="B1430" s="27" t="str">
        <v>Ifeanyi Nwankwo</v>
      </c>
      <c r="C1430" s="27" t="str">
        <v>Pulsesoft Gmbh</v>
      </c>
      <c r="D1430" s="27" t="str">
        <v>Inactive</v>
      </c>
      <c r="E1430" s="27" t="str">
        <v>Grace Mensah</v>
      </c>
      <c r="F1430" s="27" t="str">
        <v>ifeanyinwankwo@yahoo.com</v>
      </c>
      <c r="G1430" s="27" t="str">
        <v>Valid</v>
      </c>
      <c r="H1430" s="27" t="str">
        <v>+234-359-047172</v>
      </c>
      <c r="I1430" s="27" t="str">
        <v>Valid</v>
      </c>
      <c r="J1430" s="27" t="str">
        <v>Complete</v>
      </c>
      <c r="K1430" s="27" t="str">
        <v>Yes</v>
      </c>
      <c r="L1430" s="27">
        <v>75</v>
      </c>
      <c r="M1430" s="27" t="str">
        <v>Potential Duplicate</v>
      </c>
    </row>
    <row r="1431" spans="1:13" x14ac:dyDescent="0.25">
      <c r="A1431" s="27" t="str">
        <v>CUST-05003</v>
      </c>
      <c r="B1431" s="27" t="str">
        <v>Ngozi Okafor</v>
      </c>
      <c r="C1431" s="27" t="str">
        <v>Leadsoft Gmbh</v>
      </c>
      <c r="D1431" s="27" t="str">
        <v>Prospect</v>
      </c>
      <c r="E1431" s="27" t="str">
        <v>Kemi Balogun</v>
      </c>
      <c r="F1431" s="27" t="str">
        <v>ngozi_okafor@hotmail.com</v>
      </c>
      <c r="G1431" s="27" t="str">
        <v>Valid</v>
      </c>
      <c r="H1431" s="27" t="str">
        <v>+44 221 878 421</v>
      </c>
      <c r="I1431" s="27" t="str">
        <v>Valid</v>
      </c>
      <c r="J1431" s="27" t="str">
        <v>Complete</v>
      </c>
      <c r="K1431" s="27" t="str">
        <v>Yes</v>
      </c>
      <c r="L1431" s="27">
        <v>75</v>
      </c>
      <c r="M1431" s="27" t="str">
        <v>Potential Duplicate</v>
      </c>
    </row>
    <row r="1432" spans="1:13" x14ac:dyDescent="0.25">
      <c r="A1432" s="27" t="str">
        <v>CUST-04593</v>
      </c>
      <c r="B1432" s="27" t="str">
        <v>Nomvula Otieno</v>
      </c>
      <c r="C1432" s="27" t="str">
        <v>Teamapt</v>
      </c>
      <c r="D1432" s="27" t="str">
        <v>Customer</v>
      </c>
      <c r="E1432" s="27" t="str">
        <v>Grace Mensah</v>
      </c>
      <c r="F1432" s="27" t="str">
        <v>nomvulaotieno@outlook.com</v>
      </c>
      <c r="G1432" s="27" t="str">
        <v>Valid</v>
      </c>
      <c r="H1432" s="27" t="str">
        <v>+353-087-438812</v>
      </c>
      <c r="I1432" s="27" t="str">
        <v>Valid</v>
      </c>
      <c r="J1432" s="27" t="str">
        <v>Complete</v>
      </c>
      <c r="K1432" s="27" t="str">
        <v>Yes</v>
      </c>
      <c r="L1432" s="27">
        <v>75</v>
      </c>
      <c r="M1432" s="27" t="str">
        <v>Potential Duplicate</v>
      </c>
    </row>
    <row r="1433" spans="1:13" x14ac:dyDescent="0.25">
      <c r="A1433" s="27" t="str">
        <v>CUST-00313</v>
      </c>
      <c r="B1433" s="27" t="str">
        <v>Oluwaseun Anyanwu</v>
      </c>
      <c r="C1433" s="27" t="str">
        <v>Carbon</v>
      </c>
      <c r="D1433" s="27" t="str">
        <v>Lead</v>
      </c>
      <c r="E1433" s="27" t="str">
        <v>Grace Mensah</v>
      </c>
      <c r="F1433" s="27" t="str">
        <v>oluwaseunanyanwu@yahoo.com</v>
      </c>
      <c r="G1433" s="27" t="str">
        <v>Valid</v>
      </c>
      <c r="H1433" s="27" t="str">
        <v>+234-620-303662</v>
      </c>
      <c r="I1433" s="27" t="str">
        <v>Valid</v>
      </c>
      <c r="J1433" s="27" t="str">
        <v>Complete</v>
      </c>
      <c r="K1433" s="27" t="str">
        <v>Yes</v>
      </c>
      <c r="L1433" s="27">
        <v>75</v>
      </c>
      <c r="M1433" s="27" t="str">
        <v>Potential Duplicate</v>
      </c>
    </row>
    <row r="1434" spans="1:13" x14ac:dyDescent="0.25">
      <c r="A1434" s="27" t="str">
        <v>CUST-03027</v>
      </c>
      <c r="B1434" s="27" t="str">
        <v>Chibueze Akinola</v>
      </c>
      <c r="C1434" s="27" t="str">
        <v>Novaai Plc</v>
      </c>
      <c r="D1434" s="27" t="str">
        <v>Opportunity</v>
      </c>
      <c r="E1434" s="27" t="str">
        <v>Brian Otieno</v>
      </c>
      <c r="F1434" s="27" t="str">
        <v>chibuezeakinola@hotmail.com</v>
      </c>
      <c r="G1434" s="27" t="str">
        <v>Valid</v>
      </c>
      <c r="H1434" s="27" t="str">
        <v>+234672446004</v>
      </c>
      <c r="I1434" s="27" t="str">
        <v>Valid</v>
      </c>
      <c r="J1434" s="27" t="str">
        <v>Complete</v>
      </c>
      <c r="K1434" s="27" t="str">
        <v>Yes</v>
      </c>
      <c r="L1434" s="27">
        <v>75</v>
      </c>
      <c r="M1434" s="27" t="str">
        <v>Potential Duplicate</v>
      </c>
    </row>
    <row r="1435" spans="1:13" x14ac:dyDescent="0.25">
      <c r="A1435" s="27" t="str">
        <v>CUST-04468</v>
      </c>
      <c r="B1435" s="27" t="str">
        <v>Maryam Bello</v>
      </c>
      <c r="C1435" s="27" t="str">
        <v>Hivecommerce</v>
      </c>
      <c r="D1435" s="27" t="str">
        <v>Churned</v>
      </c>
      <c r="E1435" s="27" t="str">
        <v>Not Assigned</v>
      </c>
      <c r="F1435" s="27" t="str">
        <v>maryambello@gmail.com</v>
      </c>
      <c r="G1435" s="27" t="str">
        <v>Valid</v>
      </c>
      <c r="H1435" s="27" t="str">
        <v>+234729579126</v>
      </c>
      <c r="I1435" s="27" t="str">
        <v>Valid</v>
      </c>
      <c r="J1435" s="27" t="str">
        <v>Complete</v>
      </c>
      <c r="K1435" s="27" t="str">
        <v>Yes</v>
      </c>
      <c r="L1435" s="27">
        <v>75</v>
      </c>
      <c r="M1435" s="27" t="str">
        <v>Potential Duplicate</v>
      </c>
    </row>
    <row r="1436" spans="1:13" x14ac:dyDescent="0.25">
      <c r="A1436" s="27" t="str">
        <v>CUST-00430</v>
      </c>
      <c r="B1436" s="27" t="str">
        <v>Liam Smith</v>
      </c>
      <c r="C1436" s="27" t="str">
        <v>Gridtech Inc</v>
      </c>
      <c r="D1436" s="27" t="str">
        <v>Lead</v>
      </c>
      <c r="E1436" s="27" t="str">
        <v>Aisha Mohammed</v>
      </c>
      <c r="F1436" s="27" t="str">
        <v>liamsmith@gridtechinc.africa</v>
      </c>
      <c r="G1436" s="27" t="str">
        <v>Valid</v>
      </c>
      <c r="H1436" s="27" t="str">
        <v>0359236133</v>
      </c>
      <c r="I1436" s="27" t="str">
        <v>Valid</v>
      </c>
      <c r="J1436" s="27" t="str">
        <v>Complete</v>
      </c>
      <c r="K1436" s="27" t="str">
        <v>Yes</v>
      </c>
      <c r="L1436" s="27">
        <v>75</v>
      </c>
      <c r="M1436" s="27" t="str">
        <v>Potential Duplicate</v>
      </c>
    </row>
    <row r="1437" spans="1:13" x14ac:dyDescent="0.25">
      <c r="A1437" s="27" t="str">
        <v>CUST-03477</v>
      </c>
      <c r="B1437" s="27" t="str">
        <v>Usman Kamau</v>
      </c>
      <c r="C1437" s="27" t="str">
        <v>Novanetworks Plc</v>
      </c>
      <c r="D1437" s="27" t="str">
        <v>Qualified</v>
      </c>
      <c r="E1437" s="27" t="str">
        <v>Brian Otieno</v>
      </c>
      <c r="F1437" s="27" t="str">
        <v>usman.kamau@outlook.com</v>
      </c>
      <c r="G1437" s="27" t="str">
        <v>Valid</v>
      </c>
      <c r="H1437" s="27" t="str">
        <v>+27-253-318452</v>
      </c>
      <c r="I1437" s="27" t="str">
        <v>Valid</v>
      </c>
      <c r="J1437" s="27" t="str">
        <v>Complete</v>
      </c>
      <c r="K1437" s="27" t="str">
        <v>Yes</v>
      </c>
      <c r="L1437" s="27">
        <v>75</v>
      </c>
      <c r="M1437" s="27" t="str">
        <v>Potential Duplicate</v>
      </c>
    </row>
    <row r="1438" spans="1:13" x14ac:dyDescent="0.25">
      <c r="A1438" s="27" t="str">
        <v>CUST-04271</v>
      </c>
      <c r="B1438" s="27" t="str">
        <v>Hauwa Idris</v>
      </c>
      <c r="C1438" s="27" t="str">
        <v>Moniepoint</v>
      </c>
      <c r="D1438" s="27" t="str">
        <v>Prospect</v>
      </c>
      <c r="E1438" s="27" t="str">
        <v>Michael Bello</v>
      </c>
      <c r="F1438" s="27" t="str">
        <v>hauwa_idris@hotmail.com</v>
      </c>
      <c r="G1438" s="27" t="str">
        <v>Valid</v>
      </c>
      <c r="H1438" s="27" t="str">
        <v>0624381650</v>
      </c>
      <c r="I1438" s="27" t="str">
        <v>Valid</v>
      </c>
      <c r="J1438" s="27" t="str">
        <v>Complete</v>
      </c>
      <c r="K1438" s="27" t="str">
        <v>Yes</v>
      </c>
      <c r="L1438" s="27">
        <v>75</v>
      </c>
      <c r="M1438" s="27" t="str">
        <v>Potential Duplicate</v>
      </c>
    </row>
    <row r="1439" spans="1:13" x14ac:dyDescent="0.25">
      <c r="A1439" s="27" t="str">
        <v>CUST-02930</v>
      </c>
      <c r="B1439" s="27" t="str">
        <v>Precious Williams</v>
      </c>
      <c r="C1439" s="27" t="str">
        <v>Hivenetworks</v>
      </c>
      <c r="D1439" s="27" t="str">
        <v>Prospect</v>
      </c>
      <c r="E1439" s="27" t="str">
        <v>Aisha Mohammed</v>
      </c>
      <c r="F1439" s="27" t="str">
        <v>precious_williams@outlook.com</v>
      </c>
      <c r="G1439" s="27" t="str">
        <v>Valid</v>
      </c>
      <c r="H1439" s="27" t="str">
        <v>0253121831</v>
      </c>
      <c r="I1439" s="27" t="str">
        <v>Valid</v>
      </c>
      <c r="J1439" s="27" t="str">
        <v>Complete</v>
      </c>
      <c r="K1439" s="27" t="str">
        <v>Yes</v>
      </c>
      <c r="L1439" s="27">
        <v>75</v>
      </c>
      <c r="M1439" s="27" t="str">
        <v>Potential Duplicate</v>
      </c>
    </row>
    <row r="1440" spans="1:13" x14ac:dyDescent="0.25">
      <c r="A1440" s="27" t="str">
        <v>CUST-00455</v>
      </c>
      <c r="B1440" s="27" t="str">
        <v>Mark Nwachukwu</v>
      </c>
      <c r="C1440" s="27" t="str">
        <v>Chipper Cash</v>
      </c>
      <c r="D1440" s="27" t="str">
        <v>Customer</v>
      </c>
      <c r="E1440" s="27" t="str">
        <v>Daniel Olatunji</v>
      </c>
      <c r="F1440" s="27" t="str">
        <v>mark_nwachukwu@hotmail.com</v>
      </c>
      <c r="G1440" s="27" t="str">
        <v>Valid</v>
      </c>
      <c r="H1440" s="27" t="str">
        <v>+234 059 161 186</v>
      </c>
      <c r="I1440" s="27" t="str">
        <v>Valid</v>
      </c>
      <c r="J1440" s="27" t="str">
        <v>Complete</v>
      </c>
      <c r="K1440" s="27" t="str">
        <v>Yes</v>
      </c>
      <c r="L1440" s="27">
        <v>75</v>
      </c>
      <c r="M1440" s="27" t="str">
        <v>Potential Duplicate</v>
      </c>
    </row>
    <row r="1441" spans="1:13" x14ac:dyDescent="0.25">
      <c r="A1441" s="27" t="str">
        <v>CUST-01774</v>
      </c>
      <c r="B1441" s="27" t="str">
        <v>Dele Asante</v>
      </c>
      <c r="C1441" s="27" t="str">
        <v>Corehealth Plc</v>
      </c>
      <c r="D1441" s="27" t="str">
        <v>Churned</v>
      </c>
      <c r="E1441" s="27" t="str">
        <v>Tola Adeniyi</v>
      </c>
      <c r="F1441" s="27" t="str">
        <v>dele_asante@yahoo.com</v>
      </c>
      <c r="G1441" s="27" t="str">
        <v>Valid</v>
      </c>
      <c r="H1441" s="27" t="str">
        <v>+234595796337</v>
      </c>
      <c r="I1441" s="27" t="str">
        <v>Valid</v>
      </c>
      <c r="J1441" s="27" t="str">
        <v>Complete</v>
      </c>
      <c r="K1441" s="27" t="str">
        <v>Yes</v>
      </c>
      <c r="L1441" s="27">
        <v>75</v>
      </c>
      <c r="M1441" s="27" t="str">
        <v>Potential Duplicate</v>
      </c>
    </row>
    <row r="1442" spans="1:13" x14ac:dyDescent="0.25">
      <c r="A1442" s="27" t="str">
        <v>CUST-00672</v>
      </c>
      <c r="B1442" s="27" t="str">
        <v>Femi Nwosu</v>
      </c>
      <c r="C1442" s="27" t="str">
        <v>Flour Mills Of Nigeria</v>
      </c>
      <c r="D1442" s="27" t="str">
        <v>Customer</v>
      </c>
      <c r="E1442" s="27" t="str">
        <v>Sandra Eze</v>
      </c>
      <c r="F1442" s="27" t="str">
        <v>feminwosu@outlook.com</v>
      </c>
      <c r="G1442" s="27" t="str">
        <v>Valid</v>
      </c>
      <c r="H1442" s="27" t="str">
        <v>+49-784-104679</v>
      </c>
      <c r="I1442" s="27" t="str">
        <v>Valid</v>
      </c>
      <c r="J1442" s="27" t="str">
        <v>Complete</v>
      </c>
      <c r="K1442" s="27" t="str">
        <v>Yes</v>
      </c>
      <c r="L1442" s="27">
        <v>75</v>
      </c>
      <c r="M1442" s="27" t="str">
        <v>Potential Duplicate</v>
      </c>
    </row>
    <row r="1443" spans="1:13" x14ac:dyDescent="0.25">
      <c r="A1443" s="27" t="str">
        <v>CUST-01942</v>
      </c>
      <c r="B1443" s="27" t="str">
        <v>Layla Diallo</v>
      </c>
      <c r="C1443" s="27" t="str">
        <v>Stacksoft</v>
      </c>
      <c r="D1443" s="27" t="str">
        <v>Lead</v>
      </c>
      <c r="E1443" s="27" t="str">
        <v>Aisha Mohammed</v>
      </c>
      <c r="F1443" s="27" t="str">
        <v>ahmed.murphy@hotmail.com</v>
      </c>
      <c r="G1443" s="27" t="str">
        <v>Valid</v>
      </c>
      <c r="H1443" s="27" t="str">
        <v>+49 402 981 687</v>
      </c>
      <c r="I1443" s="27" t="str">
        <v>Valid</v>
      </c>
      <c r="J1443" s="27" t="str">
        <v>Complete</v>
      </c>
      <c r="K1443" s="27" t="str">
        <v>Yes</v>
      </c>
      <c r="L1443" s="27">
        <v>75</v>
      </c>
      <c r="M1443" s="27" t="str">
        <v>Potential Duplicate</v>
      </c>
    </row>
    <row r="1444" spans="1:13" x14ac:dyDescent="0.25">
      <c r="A1444" s="27" t="str">
        <v>CUST-02634</v>
      </c>
      <c r="B1444" s="27" t="str">
        <v>Simi Oladipo</v>
      </c>
      <c r="C1444" s="27" t="str">
        <v>Swiftanalytics Gmbh</v>
      </c>
      <c r="D1444" s="27" t="str">
        <v>Inactive</v>
      </c>
      <c r="E1444" s="27" t="str">
        <v>Victor Okeke</v>
      </c>
      <c r="F1444" s="27" t="str">
        <v>simioladipo@yahoo.com</v>
      </c>
      <c r="G1444" s="27" t="str">
        <v>Valid</v>
      </c>
      <c r="H1444" s="27" t="str">
        <v>+1-495-916960</v>
      </c>
      <c r="I1444" s="27" t="str">
        <v>Valid</v>
      </c>
      <c r="J1444" s="27" t="str">
        <v>Complete</v>
      </c>
      <c r="K1444" s="27" t="str">
        <v>Yes</v>
      </c>
      <c r="L1444" s="27">
        <v>75</v>
      </c>
      <c r="M1444" s="27" t="str">
        <v>Potential Duplicate</v>
      </c>
    </row>
    <row r="1445" spans="1:13" x14ac:dyDescent="0.25">
      <c r="A1445" s="27" t="str">
        <v>CUST-00370</v>
      </c>
      <c r="B1445" s="27" t="str">
        <v>Omar Afolabi</v>
      </c>
      <c r="C1445" s="27" t="str">
        <v>Paytech Plc</v>
      </c>
      <c r="D1445" s="27" t="str">
        <v>Prospect</v>
      </c>
      <c r="E1445" s="27" t="str">
        <v>Kemi Balogun</v>
      </c>
      <c r="F1445" s="27" t="str">
        <v>yusufsalami@outlook.com</v>
      </c>
      <c r="G1445" s="27" t="str">
        <v>Valid</v>
      </c>
      <c r="H1445" s="27" t="str">
        <v>+234910245109</v>
      </c>
      <c r="I1445" s="27" t="str">
        <v>Valid</v>
      </c>
      <c r="J1445" s="27" t="str">
        <v>Complete</v>
      </c>
      <c r="K1445" s="27" t="str">
        <v>Yes</v>
      </c>
      <c r="L1445" s="27">
        <v>75</v>
      </c>
      <c r="M1445" s="27" t="str">
        <v>Potential Duplicate</v>
      </c>
    </row>
    <row r="1446" spans="1:13" x14ac:dyDescent="0.25">
      <c r="A1446" s="27" t="str">
        <v>CUST-01115</v>
      </c>
      <c r="B1446" s="27" t="str">
        <v>Akinyi Adewale</v>
      </c>
      <c r="C1446" s="27" t="str">
        <v>Novalogistics Gmbh</v>
      </c>
      <c r="D1446" s="27" t="str">
        <v>Inactive</v>
      </c>
      <c r="E1446" s="27" t="str">
        <v>Kemi Balogun</v>
      </c>
      <c r="F1446" s="27" t="str">
        <v>laura.ugwu@datadigitalinc.com</v>
      </c>
      <c r="G1446" s="27" t="str">
        <v>Valid</v>
      </c>
      <c r="H1446" s="27" t="str">
        <v>0107935275</v>
      </c>
      <c r="I1446" s="27" t="str">
        <v>Valid</v>
      </c>
      <c r="J1446" s="27" t="str">
        <v>Complete</v>
      </c>
      <c r="K1446" s="27" t="str">
        <v>Yes</v>
      </c>
      <c r="L1446" s="27">
        <v>75</v>
      </c>
      <c r="M1446" s="27" t="str">
        <v>Potential Duplicate</v>
      </c>
    </row>
    <row r="1447" spans="1:13" x14ac:dyDescent="0.25">
      <c r="A1447" s="27" t="str">
        <v>CUST-02183</v>
      </c>
      <c r="B1447" s="27" t="str">
        <v>Ogechi Mwangi</v>
      </c>
      <c r="C1447" s="27" t="str">
        <v>Mtn Group</v>
      </c>
      <c r="D1447" s="27" t="str">
        <v>Churned</v>
      </c>
      <c r="E1447" s="27" t="str">
        <v>Grace Mensah</v>
      </c>
      <c r="F1447" s="27" t="str">
        <v>ogechimwangi@gmail.com</v>
      </c>
      <c r="G1447" s="27" t="str">
        <v>Valid</v>
      </c>
      <c r="H1447" s="27" t="str">
        <v>+31 362 584 040</v>
      </c>
      <c r="I1447" s="27" t="str">
        <v>Valid</v>
      </c>
      <c r="J1447" s="27" t="str">
        <v>Complete</v>
      </c>
      <c r="K1447" s="27" t="str">
        <v>Yes</v>
      </c>
      <c r="L1447" s="27">
        <v>75</v>
      </c>
      <c r="M1447" s="27" t="str">
        <v>Potential Duplicate</v>
      </c>
    </row>
    <row r="1448" spans="1:13" x14ac:dyDescent="0.25">
      <c r="A1448" s="27" t="str">
        <v>CUST-02262</v>
      </c>
      <c r="B1448" s="27" t="str">
        <v>Dele Oladele</v>
      </c>
      <c r="C1448" s="27" t="str">
        <v>Stackpay Ltd</v>
      </c>
      <c r="D1448" s="27" t="str">
        <v>Qualified</v>
      </c>
      <c r="E1448" s="27" t="str">
        <v>Aisha Mohammed</v>
      </c>
      <c r="F1448" s="27" t="str">
        <v>deleoladele@yahoo.com</v>
      </c>
      <c r="G1448" s="27" t="str">
        <v>Valid</v>
      </c>
      <c r="H1448" s="27" t="str">
        <v>+234 025 153 864</v>
      </c>
      <c r="I1448" s="27" t="str">
        <v>Valid</v>
      </c>
      <c r="J1448" s="27" t="str">
        <v>Complete</v>
      </c>
      <c r="K1448" s="27" t="str">
        <v>Yes</v>
      </c>
      <c r="L1448" s="27">
        <v>75</v>
      </c>
      <c r="M1448" s="27" t="str">
        <v>Potential Duplicate</v>
      </c>
    </row>
    <row r="1449" spans="1:13" x14ac:dyDescent="0.25">
      <c r="A1449" s="27" t="str">
        <v>CUST-01970</v>
      </c>
      <c r="B1449" s="27" t="str">
        <v>Damilola Nwankwo</v>
      </c>
      <c r="C1449" s="27" t="str">
        <v>Vertexai Inc</v>
      </c>
      <c r="D1449" s="27" t="str">
        <v>Opportunity</v>
      </c>
      <c r="E1449" s="27" t="str">
        <v>Daniel Olatunji</v>
      </c>
      <c r="F1449" s="27" t="str">
        <v>damilola_nwankwo@hotmail.com</v>
      </c>
      <c r="G1449" s="27" t="str">
        <v>Valid</v>
      </c>
      <c r="H1449" s="27" t="str">
        <v>+31 712 719 927</v>
      </c>
      <c r="I1449" s="27" t="str">
        <v>Valid</v>
      </c>
      <c r="J1449" s="27" t="str">
        <v>Complete</v>
      </c>
      <c r="K1449" s="27" t="str">
        <v>Yes</v>
      </c>
      <c r="L1449" s="27">
        <v>75</v>
      </c>
      <c r="M1449" s="27" t="str">
        <v>Potential Duplicate</v>
      </c>
    </row>
    <row r="1450" spans="1:13" x14ac:dyDescent="0.25">
      <c r="A1450" s="27" t="str">
        <v>CUST-04362</v>
      </c>
      <c r="B1450" s="27" t="str">
        <v>Pieter Salami</v>
      </c>
      <c r="C1450" s="27" t="str">
        <v>Gridlabs</v>
      </c>
      <c r="D1450" s="27" t="str">
        <v>Opportunity</v>
      </c>
      <c r="E1450" s="27" t="str">
        <v>Not Assigned</v>
      </c>
      <c r="F1450" s="27" t="str">
        <v>pieter.salami@gmail.com</v>
      </c>
      <c r="G1450" s="27" t="str">
        <v>Valid</v>
      </c>
      <c r="H1450" s="27" t="str">
        <v>+234958459065</v>
      </c>
      <c r="I1450" s="27" t="str">
        <v>Valid</v>
      </c>
      <c r="J1450" s="27" t="str">
        <v>Complete</v>
      </c>
      <c r="K1450" s="27" t="str">
        <v>Yes</v>
      </c>
      <c r="L1450" s="27">
        <v>75</v>
      </c>
      <c r="M1450" s="27" t="str">
        <v>Potential Duplicate</v>
      </c>
    </row>
    <row r="1451" spans="1:13" x14ac:dyDescent="0.25">
      <c r="A1451" s="27" t="str">
        <v>CUST-01792</v>
      </c>
      <c r="B1451" s="27" t="str">
        <v>Lawal Mohammed</v>
      </c>
      <c r="C1451" s="27" t="str">
        <v>Swiftventures Inc</v>
      </c>
      <c r="D1451" s="27" t="str">
        <v>Qualified</v>
      </c>
      <c r="E1451" s="27" t="str">
        <v>Daniel Olatunji</v>
      </c>
      <c r="F1451" s="27" t="str">
        <v>lawal_mohammed@swiftventuresi.ng</v>
      </c>
      <c r="G1451" s="27" t="str">
        <v>Valid</v>
      </c>
      <c r="H1451" s="27" t="str">
        <v>+254-090-429856</v>
      </c>
      <c r="I1451" s="27" t="str">
        <v>Valid</v>
      </c>
      <c r="J1451" s="27" t="str">
        <v>Complete</v>
      </c>
      <c r="K1451" s="27" t="str">
        <v>Yes</v>
      </c>
      <c r="L1451" s="27">
        <v>75</v>
      </c>
      <c r="M1451" s="27" t="str">
        <v>Potential Duplicate</v>
      </c>
    </row>
    <row r="1452" spans="1:13" x14ac:dyDescent="0.25">
      <c r="A1452" s="27" t="str">
        <v>CUST-01914</v>
      </c>
      <c r="B1452" s="27" t="str">
        <v>Pieter Adewale</v>
      </c>
      <c r="C1452" s="27" t="str">
        <v>Hivegroup Gmbh</v>
      </c>
      <c r="D1452" s="27" t="str">
        <v>Prospect</v>
      </c>
      <c r="E1452" s="27" t="str">
        <v>Tola Adeniyi</v>
      </c>
      <c r="F1452" s="27" t="str">
        <v>pieter_adewale@hotmail.com</v>
      </c>
      <c r="G1452" s="27" t="str">
        <v>Valid</v>
      </c>
      <c r="H1452" s="27" t="str">
        <v>+44-736-438941</v>
      </c>
      <c r="I1452" s="27" t="str">
        <v>Valid</v>
      </c>
      <c r="J1452" s="27" t="str">
        <v>Complete</v>
      </c>
      <c r="K1452" s="27" t="str">
        <v>Yes</v>
      </c>
      <c r="L1452" s="27">
        <v>75</v>
      </c>
      <c r="M1452" s="27" t="str">
        <v>Potential Duplicate</v>
      </c>
    </row>
    <row r="1453" spans="1:13" x14ac:dyDescent="0.25">
      <c r="A1453" s="27" t="str">
        <v>CUST-02944</v>
      </c>
      <c r="B1453" s="27" t="str">
        <v>Tariq Orji</v>
      </c>
      <c r="C1453" s="27" t="str">
        <v>Heliohealth</v>
      </c>
      <c r="D1453" s="27" t="str">
        <v>Lead</v>
      </c>
      <c r="E1453" s="27" t="str">
        <v>Grace Mensah</v>
      </c>
      <c r="F1453" s="27" t="str">
        <v>tariqorji@heliohealth.ng</v>
      </c>
      <c r="G1453" s="27" t="str">
        <v>Valid</v>
      </c>
      <c r="H1453" s="27" t="str">
        <v>+234 183 470 025</v>
      </c>
      <c r="I1453" s="27" t="str">
        <v>Valid</v>
      </c>
      <c r="J1453" s="27" t="str">
        <v>Complete</v>
      </c>
      <c r="K1453" s="27" t="str">
        <v>Yes</v>
      </c>
      <c r="L1453" s="27">
        <v>75</v>
      </c>
      <c r="M1453" s="27" t="str">
        <v>Potential Duplicate</v>
      </c>
    </row>
    <row r="1454" spans="1:13" x14ac:dyDescent="0.25">
      <c r="A1454" s="27" t="str">
        <v>CUST-00072</v>
      </c>
      <c r="B1454" s="27" t="str">
        <v>Noah Al-Farsi</v>
      </c>
      <c r="C1454" s="27" t="str">
        <v>Mtn Group</v>
      </c>
      <c r="D1454" s="27" t="str">
        <v>Prospect</v>
      </c>
      <c r="E1454" s="27" t="str">
        <v>Aisha Mohammed</v>
      </c>
      <c r="F1454" s="27" t="str">
        <v>noahal-farsi@outlook.com</v>
      </c>
      <c r="G1454" s="27" t="str">
        <v>Valid</v>
      </c>
      <c r="H1454" s="27" t="str">
        <v>+254 917 785 079</v>
      </c>
      <c r="I1454" s="27" t="str">
        <v>Valid</v>
      </c>
      <c r="J1454" s="27" t="str">
        <v>Complete</v>
      </c>
      <c r="K1454" s="27" t="str">
        <v>Yes</v>
      </c>
      <c r="L1454" s="27">
        <v>75</v>
      </c>
      <c r="M1454" s="27" t="str">
        <v>Potential Duplicate</v>
      </c>
    </row>
    <row r="1455" spans="1:13" x14ac:dyDescent="0.25">
      <c r="A1455" s="27" t="str">
        <v>CUST-01708</v>
      </c>
      <c r="B1455" s="27" t="str">
        <v>Amaka Okafor</v>
      </c>
      <c r="C1455" s="27" t="str">
        <v>Interswitch</v>
      </c>
      <c r="D1455" s="27" t="str">
        <v>Prospect</v>
      </c>
      <c r="E1455" s="27" t="str">
        <v>Tola Adeniyi</v>
      </c>
      <c r="F1455" s="27" t="str">
        <v>amaka.okafor@hotmail.com</v>
      </c>
      <c r="G1455" s="27" t="str">
        <v>Valid</v>
      </c>
      <c r="H1455" s="27" t="str">
        <v>0057083922</v>
      </c>
      <c r="I1455" s="27" t="str">
        <v>Valid</v>
      </c>
      <c r="J1455" s="27" t="str">
        <v>Complete</v>
      </c>
      <c r="K1455" s="27" t="str">
        <v>Yes</v>
      </c>
      <c r="L1455" s="27">
        <v>75</v>
      </c>
      <c r="M1455" s="27" t="str">
        <v>Potential Duplicate</v>
      </c>
    </row>
    <row r="1456" spans="1:13" x14ac:dyDescent="0.25">
      <c r="A1456" s="27" t="str">
        <v>CUST-04984</v>
      </c>
      <c r="B1456" s="27" t="str">
        <v>David Traore</v>
      </c>
      <c r="C1456" s="27" t="str">
        <v>Piggyvest</v>
      </c>
      <c r="D1456" s="27" t="str">
        <v>Churned</v>
      </c>
      <c r="E1456" s="27" t="str">
        <v>Sandra Eze</v>
      </c>
      <c r="F1456" s="27" t="str">
        <v>david.traore@outlook.com</v>
      </c>
      <c r="G1456" s="27" t="str">
        <v>Valid</v>
      </c>
      <c r="H1456" s="27" t="str">
        <v>+44 646 762 342</v>
      </c>
      <c r="I1456" s="27" t="str">
        <v>Valid</v>
      </c>
      <c r="J1456" s="27" t="str">
        <v>Complete</v>
      </c>
      <c r="K1456" s="27" t="str">
        <v>Yes</v>
      </c>
      <c r="L1456" s="27">
        <v>75</v>
      </c>
      <c r="M1456" s="27" t="str">
        <v>Potential Duplicate</v>
      </c>
    </row>
    <row r="1457" spans="1:13" x14ac:dyDescent="0.25">
      <c r="A1457" s="27" t="str">
        <v>CUST-00998</v>
      </c>
      <c r="B1457" s="27" t="str">
        <v>Chibueze Naidoo</v>
      </c>
      <c r="C1457" s="27" t="str">
        <v>Mpesa Solutions</v>
      </c>
      <c r="D1457" s="27" t="str">
        <v>Prospect</v>
      </c>
      <c r="E1457" s="27" t="str">
        <v>Victor Okeke</v>
      </c>
      <c r="F1457" s="27" t="str">
        <v>chibueze_naidoo@gmail.com</v>
      </c>
      <c r="G1457" s="27" t="str">
        <v>Valid</v>
      </c>
      <c r="H1457" s="27" t="str">
        <v>+353 381 522 932</v>
      </c>
      <c r="I1457" s="27" t="str">
        <v>Valid</v>
      </c>
      <c r="J1457" s="27" t="str">
        <v>Complete</v>
      </c>
      <c r="K1457" s="27" t="str">
        <v>Yes</v>
      </c>
      <c r="L1457" s="27">
        <v>75</v>
      </c>
      <c r="M1457" s="27" t="str">
        <v>Potential Duplicate</v>
      </c>
    </row>
    <row r="1458" spans="1:13" x14ac:dyDescent="0.25">
      <c r="A1458" s="27" t="str">
        <v>CUST-00557</v>
      </c>
      <c r="B1458" s="27" t="str">
        <v>Ryan Van Der Merwe</v>
      </c>
      <c r="C1458" s="27" t="str">
        <v>Apextech Plc</v>
      </c>
      <c r="D1458" s="27" t="str">
        <v>Prospect</v>
      </c>
      <c r="E1458" s="27" t="str">
        <v>Victor Okeke</v>
      </c>
      <c r="F1458" s="27" t="str">
        <v>ryan.vandermerwe@gmail.com</v>
      </c>
      <c r="G1458" s="27" t="str">
        <v>Valid</v>
      </c>
      <c r="H1458" s="27" t="str">
        <v>+353-530-976691</v>
      </c>
      <c r="I1458" s="27" t="str">
        <v>Valid</v>
      </c>
      <c r="J1458" s="27" t="str">
        <v>Complete</v>
      </c>
      <c r="K1458" s="27" t="str">
        <v>Yes</v>
      </c>
      <c r="L1458" s="27">
        <v>75</v>
      </c>
      <c r="M1458" s="27" t="str">
        <v>Potential Duplicate</v>
      </c>
    </row>
    <row r="1459" spans="1:13" x14ac:dyDescent="0.25">
      <c r="A1459" s="27" t="str">
        <v>CUST-04910</v>
      </c>
      <c r="B1459" s="27" t="str">
        <v>Ogechi Akinola</v>
      </c>
      <c r="C1459" s="27" t="str">
        <v>Twiga Foods</v>
      </c>
      <c r="D1459" s="27" t="str">
        <v>Lead</v>
      </c>
      <c r="E1459" s="27" t="str">
        <v>Michael Bello</v>
      </c>
      <c r="F1459" s="27" t="str">
        <v>ogechi.akinola@twigafoods.ng</v>
      </c>
      <c r="G1459" s="27" t="str">
        <v>Valid</v>
      </c>
      <c r="H1459" s="27" t="str">
        <v>+234 766 162 429</v>
      </c>
      <c r="I1459" s="27" t="str">
        <v>Valid</v>
      </c>
      <c r="J1459" s="27" t="str">
        <v>Complete</v>
      </c>
      <c r="K1459" s="27" t="str">
        <v>Yes</v>
      </c>
      <c r="L1459" s="27">
        <v>75</v>
      </c>
      <c r="M1459" s="27" t="str">
        <v>Potential Duplicate</v>
      </c>
    </row>
    <row r="1460" spans="1:13" x14ac:dyDescent="0.25">
      <c r="A1460" s="27" t="str">
        <v>CUST-02261</v>
      </c>
      <c r="B1460" s="27" t="str">
        <v>Bello Musa</v>
      </c>
      <c r="C1460" s="27" t="str">
        <v>Orbitworks Inc</v>
      </c>
      <c r="D1460" s="27" t="str">
        <v>Qualified</v>
      </c>
      <c r="E1460" s="27" t="str">
        <v>Brian Otieno</v>
      </c>
      <c r="F1460" s="27" t="str">
        <v>bellomusa@yahoo.com</v>
      </c>
      <c r="G1460" s="27" t="str">
        <v>Valid</v>
      </c>
      <c r="H1460" s="27" t="str">
        <v>+1-216-256857</v>
      </c>
      <c r="I1460" s="27" t="str">
        <v>Valid</v>
      </c>
      <c r="J1460" s="27" t="str">
        <v>Complete</v>
      </c>
      <c r="K1460" s="27" t="str">
        <v>Yes</v>
      </c>
      <c r="L1460" s="27">
        <v>75</v>
      </c>
      <c r="M1460" s="27" t="str">
        <v>Potential Duplicate</v>
      </c>
    </row>
    <row r="1461" spans="1:13" x14ac:dyDescent="0.25">
      <c r="A1461" s="27" t="str">
        <v>CUST-00304</v>
      </c>
      <c r="B1461" s="27" t="str">
        <v>Mercy Salami</v>
      </c>
      <c r="C1461" s="27" t="str">
        <v>Echoworks Plc</v>
      </c>
      <c r="D1461" s="27" t="str">
        <v>Lead</v>
      </c>
      <c r="E1461" s="27" t="str">
        <v>Victor Okeke</v>
      </c>
      <c r="F1461" s="27" t="str">
        <v>blessingokonkwo@outlook.com</v>
      </c>
      <c r="G1461" s="27" t="str">
        <v>Valid</v>
      </c>
      <c r="H1461" s="27" t="str">
        <v>+27 413 128 403</v>
      </c>
      <c r="I1461" s="27" t="str">
        <v>Valid</v>
      </c>
      <c r="J1461" s="27" t="str">
        <v>Complete</v>
      </c>
      <c r="K1461" s="27" t="str">
        <v>Yes</v>
      </c>
      <c r="L1461" s="27">
        <v>75</v>
      </c>
      <c r="M1461" s="27" t="str">
        <v>Potential Duplicate</v>
      </c>
    </row>
    <row r="1462" spans="1:13" x14ac:dyDescent="0.25">
      <c r="A1462" s="27" t="str">
        <v>CUST-01290</v>
      </c>
      <c r="B1462" s="27" t="str">
        <v>Ngozi Adewale</v>
      </c>
      <c r="C1462" s="27" t="str">
        <v>Hivehealth Inc</v>
      </c>
      <c r="D1462" s="27" t="str">
        <v>Qualified</v>
      </c>
      <c r="E1462" s="27" t="str">
        <v>Grace Mensah</v>
      </c>
      <c r="F1462" s="27" t="str">
        <v>ngozi_adewale@hivehealthinc.com</v>
      </c>
      <c r="G1462" s="27" t="str">
        <v>Valid</v>
      </c>
      <c r="H1462" s="27" t="str">
        <v>0437402780</v>
      </c>
      <c r="I1462" s="27" t="str">
        <v>Valid</v>
      </c>
      <c r="J1462" s="27" t="str">
        <v>Complete</v>
      </c>
      <c r="K1462" s="27" t="str">
        <v>Yes</v>
      </c>
      <c r="L1462" s="27">
        <v>75</v>
      </c>
      <c r="M1462" s="27" t="str">
        <v>Potential Duplicate</v>
      </c>
    </row>
    <row r="1463" spans="1:13" x14ac:dyDescent="0.25">
      <c r="A1463" s="27" t="str">
        <v>CUST-02395</v>
      </c>
      <c r="B1463" s="27" t="str">
        <v>Mwangi Mwangi</v>
      </c>
      <c r="C1463" s="27" t="str">
        <v>Mpesa Solutions</v>
      </c>
      <c r="D1463" s="27" t="str">
        <v>Prospect</v>
      </c>
      <c r="E1463" s="27" t="str">
        <v>Grace Mensah</v>
      </c>
      <c r="F1463" s="27" t="str">
        <v>mwangi.mwangi@gmail.com</v>
      </c>
      <c r="G1463" s="27" t="str">
        <v>Valid</v>
      </c>
      <c r="H1463" s="27" t="str">
        <v>0514498427</v>
      </c>
      <c r="I1463" s="27" t="str">
        <v>Valid</v>
      </c>
      <c r="J1463" s="27" t="str">
        <v>Complete</v>
      </c>
      <c r="K1463" s="27" t="str">
        <v>Yes</v>
      </c>
      <c r="L1463" s="27">
        <v>75</v>
      </c>
      <c r="M1463" s="27" t="str">
        <v>Potential Duplicate</v>
      </c>
    </row>
    <row r="1464" spans="1:13" x14ac:dyDescent="0.25">
      <c r="A1464" s="27" t="str">
        <v>CUST-04162</v>
      </c>
      <c r="B1464" s="27" t="str">
        <v>Musa Aliyu</v>
      </c>
      <c r="C1464" s="27" t="str">
        <v>Piggyvest</v>
      </c>
      <c r="D1464" s="27" t="str">
        <v>Customer</v>
      </c>
      <c r="E1464" s="27" t="str">
        <v>Aisha Mohammed</v>
      </c>
      <c r="F1464" s="27" t="str">
        <v>nneka.idris@outlook.com</v>
      </c>
      <c r="G1464" s="27" t="str">
        <v>Valid</v>
      </c>
      <c r="H1464" s="27" t="str">
        <v>+49 038 161 722</v>
      </c>
      <c r="I1464" s="27" t="str">
        <v>Valid</v>
      </c>
      <c r="J1464" s="27" t="str">
        <v>Complete</v>
      </c>
      <c r="K1464" s="27" t="str">
        <v>Yes</v>
      </c>
      <c r="L1464" s="27">
        <v>75</v>
      </c>
      <c r="M1464" s="27" t="str">
        <v>Potential Duplicate</v>
      </c>
    </row>
    <row r="1465" spans="1:13" x14ac:dyDescent="0.25">
      <c r="A1465" s="27" t="str">
        <v>CUST-04890</v>
      </c>
      <c r="B1465" s="27" t="str">
        <v>Tope Otieno</v>
      </c>
      <c r="C1465" s="27" t="str">
        <v>Hivecapital Ltd</v>
      </c>
      <c r="D1465" s="27" t="str">
        <v>Lead</v>
      </c>
      <c r="E1465" s="27" t="str">
        <v>James Carter</v>
      </c>
      <c r="F1465" s="27" t="str">
        <v>tope_otieno@outlook.com</v>
      </c>
      <c r="G1465" s="27" t="str">
        <v>Valid</v>
      </c>
      <c r="H1465" s="27" t="str">
        <v>+234979320085</v>
      </c>
      <c r="I1465" s="27" t="str">
        <v>Valid</v>
      </c>
      <c r="J1465" s="27" t="str">
        <v>Complete</v>
      </c>
      <c r="K1465" s="27" t="str">
        <v>Yes</v>
      </c>
      <c r="L1465" s="27">
        <v>75</v>
      </c>
      <c r="M1465" s="27" t="str">
        <v>Potential Duplicate</v>
      </c>
    </row>
    <row r="1466" spans="1:13" x14ac:dyDescent="0.25">
      <c r="A1466" s="27" t="str">
        <v>CUST-05063</v>
      </c>
      <c r="B1466" s="27" t="str">
        <v>Grace Smith</v>
      </c>
      <c r="C1466" s="27" t="str">
        <v>Orbitanalytics Plc</v>
      </c>
      <c r="D1466" s="27" t="str">
        <v>Inactive</v>
      </c>
      <c r="E1466" s="27" t="str">
        <v>Grace Mensah</v>
      </c>
      <c r="F1466" s="27" t="str">
        <v>grace.smith@orbitanalytics.co</v>
      </c>
      <c r="G1466" s="27" t="str">
        <v>Valid</v>
      </c>
      <c r="H1466" s="27" t="str">
        <v>0220317310</v>
      </c>
      <c r="I1466" s="27" t="str">
        <v>Valid</v>
      </c>
      <c r="J1466" s="27" t="str">
        <v>Complete</v>
      </c>
      <c r="K1466" s="27" t="str">
        <v>Yes</v>
      </c>
      <c r="L1466" s="27">
        <v>75</v>
      </c>
      <c r="M1466" s="27" t="str">
        <v>Potential Duplicate</v>
      </c>
    </row>
    <row r="1467" spans="1:13" x14ac:dyDescent="0.25">
      <c r="A1467" s="27" t="str">
        <v>CUST-04865</v>
      </c>
      <c r="B1467" s="27" t="str">
        <v>Kevin Obi</v>
      </c>
      <c r="C1467" s="27" t="str">
        <v>Jumia</v>
      </c>
      <c r="D1467" s="27" t="str">
        <v>Inactive</v>
      </c>
      <c r="E1467" s="27" t="str">
        <v>Tola Adeniyi</v>
      </c>
      <c r="F1467" s="27" t="str">
        <v>kevin.obi@gmail.com</v>
      </c>
      <c r="G1467" s="27" t="str">
        <v>Valid</v>
      </c>
      <c r="H1467" s="27" t="str">
        <v>0217149584</v>
      </c>
      <c r="I1467" s="27" t="str">
        <v>Valid</v>
      </c>
      <c r="J1467" s="27" t="str">
        <v>Complete</v>
      </c>
      <c r="K1467" s="27" t="str">
        <v>Yes</v>
      </c>
      <c r="L1467" s="27">
        <v>75</v>
      </c>
      <c r="M1467" s="27" t="str">
        <v>Potential Duplicate</v>
      </c>
    </row>
    <row r="1468" spans="1:13" x14ac:dyDescent="0.25">
      <c r="A1468" s="27" t="str">
        <v>CUST-02649</v>
      </c>
      <c r="B1468" s="27" t="str">
        <v>Aisha Otieno</v>
      </c>
      <c r="C1468" s="27" t="str">
        <v>Teamapt</v>
      </c>
      <c r="D1468" s="27" t="str">
        <v>Customer</v>
      </c>
      <c r="E1468" s="27" t="str">
        <v>Sandra Eze</v>
      </c>
      <c r="F1468" s="27" t="str">
        <v>aishaotieno@teamapt.africa</v>
      </c>
      <c r="G1468" s="27" t="str">
        <v>Valid</v>
      </c>
      <c r="H1468" s="27" t="str">
        <v>+234 042 986 020</v>
      </c>
      <c r="I1468" s="27" t="str">
        <v>Valid</v>
      </c>
      <c r="J1468" s="27" t="str">
        <v>Complete</v>
      </c>
      <c r="K1468" s="27" t="str">
        <v>Yes</v>
      </c>
      <c r="L1468" s="27">
        <v>75</v>
      </c>
      <c r="M1468" s="27" t="str">
        <v>Potential Duplicate</v>
      </c>
    </row>
    <row r="1469" spans="1:13" x14ac:dyDescent="0.25">
      <c r="A1469" s="27" t="str">
        <v>CUST-02753</v>
      </c>
      <c r="B1469" s="27" t="str">
        <v>Blessing Kamau</v>
      </c>
      <c r="C1469" s="27" t="str">
        <v>Paysoft Gmbh</v>
      </c>
      <c r="D1469" s="27" t="str">
        <v>Churned</v>
      </c>
      <c r="E1469" s="27" t="str">
        <v>Michael Bello</v>
      </c>
      <c r="F1469" s="27" t="str">
        <v>blessingkamau@hotmail.com</v>
      </c>
      <c r="G1469" s="27" t="str">
        <v>Valid</v>
      </c>
      <c r="H1469" s="27" t="str">
        <v>+353-829-723611</v>
      </c>
      <c r="I1469" s="27" t="str">
        <v>Valid</v>
      </c>
      <c r="J1469" s="27" t="str">
        <v>Complete</v>
      </c>
      <c r="K1469" s="27" t="str">
        <v>Yes</v>
      </c>
      <c r="L1469" s="27">
        <v>75</v>
      </c>
      <c r="M1469" s="27" t="str">
        <v>Potential Duplicate</v>
      </c>
    </row>
    <row r="1470" spans="1:13" x14ac:dyDescent="0.25">
      <c r="A1470" s="27" t="str">
        <v>CUST-02899</v>
      </c>
      <c r="B1470" s="27" t="str">
        <v>Njeri Bello</v>
      </c>
      <c r="C1470" s="27" t="str">
        <v>Andela</v>
      </c>
      <c r="D1470" s="27" t="str">
        <v>Inactive</v>
      </c>
      <c r="E1470" s="27" t="str">
        <v>Kemi Balogun</v>
      </c>
      <c r="F1470" s="27" t="str">
        <v>njeri.bello@gmail.com</v>
      </c>
      <c r="G1470" s="27" t="str">
        <v>Valid</v>
      </c>
      <c r="H1470" s="27" t="str">
        <v>0957854138</v>
      </c>
      <c r="I1470" s="27" t="str">
        <v>Valid</v>
      </c>
      <c r="J1470" s="27" t="str">
        <v>Complete</v>
      </c>
      <c r="K1470" s="27" t="str">
        <v>Yes</v>
      </c>
      <c r="L1470" s="27">
        <v>75</v>
      </c>
      <c r="M1470" s="27" t="str">
        <v>Potential Duplicate</v>
      </c>
    </row>
    <row r="1471" spans="1:13" x14ac:dyDescent="0.25">
      <c r="A1471" s="27" t="str">
        <v>CUST-05010</v>
      </c>
      <c r="B1471" s="27" t="str">
        <v>Dele Ugwu</v>
      </c>
      <c r="C1471" s="27" t="str">
        <v>Dataventures Plc</v>
      </c>
      <c r="D1471" s="27" t="str">
        <v>Prospect</v>
      </c>
      <c r="E1471" s="27" t="str">
        <v>Not Assigned</v>
      </c>
      <c r="F1471" s="27" t="str">
        <v>dele.ugwu@gmail.com</v>
      </c>
      <c r="G1471" s="27" t="str">
        <v>Valid</v>
      </c>
      <c r="H1471" s="27" t="str">
        <v>+44-681-392840</v>
      </c>
      <c r="I1471" s="27" t="str">
        <v>Valid</v>
      </c>
      <c r="J1471" s="27" t="str">
        <v>Complete</v>
      </c>
      <c r="K1471" s="27" t="str">
        <v>Yes</v>
      </c>
      <c r="L1471" s="27">
        <v>75</v>
      </c>
      <c r="M1471" s="27" t="str">
        <v>Potential Duplicate</v>
      </c>
    </row>
    <row r="1472" spans="1:13" x14ac:dyDescent="0.25">
      <c r="A1472" s="27" t="str">
        <v>CUST-04738</v>
      </c>
      <c r="B1472" s="27" t="str">
        <v>Olivia Taylor</v>
      </c>
      <c r="C1472" s="27" t="str">
        <v>Cowrywise</v>
      </c>
      <c r="D1472" s="27" t="str">
        <v>Inactive</v>
      </c>
      <c r="E1472" s="27" t="str">
        <v>Aisha Mohammed</v>
      </c>
      <c r="F1472" s="27" t="str">
        <v>oliviataylor@hotmail.com</v>
      </c>
      <c r="G1472" s="27" t="str">
        <v>Valid</v>
      </c>
      <c r="H1472" s="27" t="str">
        <v>+234-020-830640</v>
      </c>
      <c r="I1472" s="27" t="str">
        <v>Valid</v>
      </c>
      <c r="J1472" s="27" t="str">
        <v>Complete</v>
      </c>
      <c r="K1472" s="27" t="str">
        <v>Yes</v>
      </c>
      <c r="L1472" s="27">
        <v>75</v>
      </c>
      <c r="M1472" s="27" t="str">
        <v>Potential Duplicate</v>
      </c>
    </row>
    <row r="1473" spans="1:13" x14ac:dyDescent="0.25">
      <c r="A1473" s="27" t="str">
        <v>CUST-04330</v>
      </c>
      <c r="B1473" s="27" t="str">
        <v>Gbenga Eze</v>
      </c>
      <c r="C1473" s="27" t="str">
        <v>Primepay</v>
      </c>
      <c r="D1473" s="27" t="str">
        <v>Qualified</v>
      </c>
      <c r="E1473" s="27" t="str">
        <v>Aisha Mohammed</v>
      </c>
      <c r="F1473" s="27" t="str">
        <v>lolanwankwo@gmail.com</v>
      </c>
      <c r="G1473" s="27" t="str">
        <v>Valid</v>
      </c>
      <c r="H1473" s="27" t="str">
        <v>+234-380-938502</v>
      </c>
      <c r="I1473" s="27" t="str">
        <v>Valid</v>
      </c>
      <c r="J1473" s="27" t="str">
        <v>Complete</v>
      </c>
      <c r="K1473" s="27" t="str">
        <v>Yes</v>
      </c>
      <c r="L1473" s="27">
        <v>75</v>
      </c>
      <c r="M1473" s="27" t="str">
        <v>Potential Duplicate</v>
      </c>
    </row>
    <row r="1474" spans="1:13" x14ac:dyDescent="0.25">
      <c r="A1474" s="27" t="str">
        <v>CUST-00434</v>
      </c>
      <c r="B1474" s="27" t="str">
        <v>Musa Van Der Merwe</v>
      </c>
      <c r="C1474" s="27" t="str">
        <v>Brightanalytics Plc</v>
      </c>
      <c r="D1474" s="27" t="str">
        <v>Qualified</v>
      </c>
      <c r="E1474" s="27" t="str">
        <v>Sandra Eze</v>
      </c>
      <c r="F1474" s="27" t="str">
        <v>musa.vandermerwe@hotmail.com</v>
      </c>
      <c r="G1474" s="27" t="str">
        <v>Valid</v>
      </c>
      <c r="H1474" s="27" t="str">
        <v>0748036405</v>
      </c>
      <c r="I1474" s="27" t="str">
        <v>Valid</v>
      </c>
      <c r="J1474" s="27" t="str">
        <v>Complete</v>
      </c>
      <c r="K1474" s="27" t="str">
        <v>Yes</v>
      </c>
      <c r="L1474" s="27">
        <v>75</v>
      </c>
      <c r="M1474" s="27" t="str">
        <v>Potential Duplicate</v>
      </c>
    </row>
    <row r="1475" spans="1:13" x14ac:dyDescent="0.25">
      <c r="A1475" s="27" t="str">
        <v>CUST-05092</v>
      </c>
      <c r="B1475" s="27" t="str">
        <v>Layla Okorie</v>
      </c>
      <c r="C1475" s="27" t="str">
        <v>Novacommerce</v>
      </c>
      <c r="D1475" s="27" t="str">
        <v>Churned</v>
      </c>
      <c r="E1475" s="27" t="str">
        <v>Kemi Balogun</v>
      </c>
      <c r="F1475" s="27" t="str">
        <v>laylaokorie@outlook.com</v>
      </c>
      <c r="G1475" s="27" t="str">
        <v>Valid</v>
      </c>
      <c r="H1475" s="27" t="str">
        <v>+49 336 533 390</v>
      </c>
      <c r="I1475" s="27" t="str">
        <v>Valid</v>
      </c>
      <c r="J1475" s="27" t="str">
        <v>Complete</v>
      </c>
      <c r="K1475" s="27" t="str">
        <v>Yes</v>
      </c>
      <c r="L1475" s="27">
        <v>75</v>
      </c>
      <c r="M1475" s="27" t="str">
        <v>Potential Duplicate</v>
      </c>
    </row>
    <row r="1476" spans="1:13" x14ac:dyDescent="0.25">
      <c r="A1476" s="27" t="str">
        <v>CUST-00842</v>
      </c>
      <c r="B1476" s="27" t="str">
        <v>Ngozi Van Der Merwe</v>
      </c>
      <c r="C1476" s="27" t="str">
        <v>Mpesa Solutions</v>
      </c>
      <c r="D1476" s="27" t="str">
        <v>Lead</v>
      </c>
      <c r="E1476" s="27" t="str">
        <v>Aisha Mohammed</v>
      </c>
      <c r="F1476" s="27" t="str">
        <v>ngozi_vandermerwe@mpesasolutions.co</v>
      </c>
      <c r="G1476" s="27" t="str">
        <v>Valid</v>
      </c>
      <c r="H1476" s="27" t="str">
        <v>+27577791743</v>
      </c>
      <c r="I1476" s="27" t="str">
        <v>Valid</v>
      </c>
      <c r="J1476" s="27" t="str">
        <v>Complete</v>
      </c>
      <c r="K1476" s="27" t="str">
        <v>Yes</v>
      </c>
      <c r="L1476" s="27">
        <v>75</v>
      </c>
      <c r="M1476" s="27" t="str">
        <v>Potential Duplicate</v>
      </c>
    </row>
    <row r="1477" spans="1:13" x14ac:dyDescent="0.25">
      <c r="A1477" s="27" t="str">
        <v>CUST-05100</v>
      </c>
      <c r="B1477" s="27" t="str">
        <v>Chioma Botha</v>
      </c>
      <c r="C1477" s="27" t="str">
        <v>Primelogic</v>
      </c>
      <c r="D1477" s="27" t="str">
        <v>Lead</v>
      </c>
      <c r="E1477" s="27" t="str">
        <v>Aisha Mohammed</v>
      </c>
      <c r="F1477" s="27" t="str">
        <v>chiomabotha@primelogic.africa</v>
      </c>
      <c r="G1477" s="27" t="str">
        <v>Valid</v>
      </c>
      <c r="H1477" s="27" t="str">
        <v>+49-713-738849</v>
      </c>
      <c r="I1477" s="27" t="str">
        <v>Valid</v>
      </c>
      <c r="J1477" s="27" t="str">
        <v>Complete</v>
      </c>
      <c r="K1477" s="27" t="str">
        <v>Yes</v>
      </c>
      <c r="L1477" s="27">
        <v>75</v>
      </c>
      <c r="M1477" s="27" t="str">
        <v>Potential Duplicate</v>
      </c>
    </row>
    <row r="1478" spans="1:13" x14ac:dyDescent="0.25">
      <c r="A1478" s="27" t="str">
        <v>CUST-02176</v>
      </c>
      <c r="B1478" s="27" t="str">
        <v>Pieter Obi</v>
      </c>
      <c r="C1478" s="27" t="str">
        <v>Cowrywise</v>
      </c>
      <c r="D1478" s="27" t="str">
        <v>Lead</v>
      </c>
      <c r="E1478" s="27" t="str">
        <v>Sandra Eze</v>
      </c>
      <c r="F1478" s="27" t="str">
        <v>pieterobi@outlook.com</v>
      </c>
      <c r="G1478" s="27" t="str">
        <v>Valid</v>
      </c>
      <c r="H1478" s="27" t="str">
        <v>0437402780</v>
      </c>
      <c r="I1478" s="27" t="str">
        <v>Valid</v>
      </c>
      <c r="J1478" s="27" t="str">
        <v>Complete</v>
      </c>
      <c r="K1478" s="27" t="str">
        <v>Yes</v>
      </c>
      <c r="L1478" s="27">
        <v>75</v>
      </c>
      <c r="M1478" s="27" t="str">
        <v>Potential Duplicate</v>
      </c>
    </row>
    <row r="1479" spans="1:13" x14ac:dyDescent="0.25">
      <c r="A1479" s="27" t="str">
        <v>CUST-01796</v>
      </c>
      <c r="B1479" s="27" t="str">
        <v>Fatima Evans</v>
      </c>
      <c r="C1479" s="27" t="str">
        <v>Novaworks Plc</v>
      </c>
      <c r="D1479" s="27" t="str">
        <v>Prospect</v>
      </c>
      <c r="E1479" s="27" t="str">
        <v>Kemi Balogun</v>
      </c>
      <c r="F1479" s="27" t="str">
        <v>fatimaevans@gmail.com</v>
      </c>
      <c r="G1479" s="27" t="str">
        <v>Valid</v>
      </c>
      <c r="H1479" s="27" t="str">
        <v>+234 057 941 860</v>
      </c>
      <c r="I1479" s="27" t="str">
        <v>Valid</v>
      </c>
      <c r="J1479" s="27" t="str">
        <v>Complete</v>
      </c>
      <c r="K1479" s="27" t="str">
        <v>Yes</v>
      </c>
      <c r="L1479" s="27">
        <v>75</v>
      </c>
      <c r="M1479" s="27" t="str">
        <v>Potential Duplicate</v>
      </c>
    </row>
    <row r="1480" spans="1:13" x14ac:dyDescent="0.25">
      <c r="A1480" s="27" t="str">
        <v>CUST-03520</v>
      </c>
      <c r="B1480" s="27" t="str">
        <v>Emeka Ogundimu</v>
      </c>
      <c r="C1480" s="27" t="str">
        <v>Stackanalytics Plc</v>
      </c>
      <c r="D1480" s="27" t="str">
        <v>Customer</v>
      </c>
      <c r="E1480" s="27" t="str">
        <v>Grace Mensah</v>
      </c>
      <c r="F1480" s="27" t="str">
        <v>emekaogundimu@hotmail.com</v>
      </c>
      <c r="G1480" s="27" t="str">
        <v>Valid</v>
      </c>
      <c r="H1480" s="27" t="str">
        <v>0324855645</v>
      </c>
      <c r="I1480" s="27" t="str">
        <v>Valid</v>
      </c>
      <c r="J1480" s="27" t="str">
        <v>Complete</v>
      </c>
      <c r="K1480" s="27" t="str">
        <v>Yes</v>
      </c>
      <c r="L1480" s="27">
        <v>75</v>
      </c>
      <c r="M1480" s="27" t="str">
        <v>Potential Duplicate</v>
      </c>
    </row>
    <row r="1481" spans="1:13" x14ac:dyDescent="0.25">
      <c r="A1481" s="27" t="str">
        <v>CUST-00154</v>
      </c>
      <c r="B1481" s="27" t="str">
        <v>Liam Adeyemi</v>
      </c>
      <c r="C1481" s="27" t="str">
        <v>Leadlogic</v>
      </c>
      <c r="D1481" s="27" t="str">
        <v>Churned</v>
      </c>
      <c r="E1481" s="27" t="str">
        <v>James Carter</v>
      </c>
      <c r="F1481" s="27" t="str">
        <v>liam.adeyemi@outlook.com</v>
      </c>
      <c r="G1481" s="27" t="str">
        <v>Valid</v>
      </c>
      <c r="H1481" s="27" t="str">
        <v>+44-121-742515</v>
      </c>
      <c r="I1481" s="27" t="str">
        <v>Valid</v>
      </c>
      <c r="J1481" s="27" t="str">
        <v>Complete</v>
      </c>
      <c r="K1481" s="27" t="str">
        <v>Yes</v>
      </c>
      <c r="L1481" s="27">
        <v>75</v>
      </c>
      <c r="M1481" s="27" t="str">
        <v>Potential Duplicate</v>
      </c>
    </row>
    <row r="1482" spans="1:13" x14ac:dyDescent="0.25">
      <c r="A1482" s="27" t="str">
        <v>CUST-02294</v>
      </c>
      <c r="B1482" s="27" t="str">
        <v>Fatima Okafor</v>
      </c>
      <c r="C1482" s="27" t="str">
        <v>Flutterwave</v>
      </c>
      <c r="D1482" s="27" t="str">
        <v>Customer</v>
      </c>
      <c r="E1482" s="27" t="str">
        <v>Victor Okeke</v>
      </c>
      <c r="F1482" s="27" t="str">
        <v>fatimaokafor@gmail.com</v>
      </c>
      <c r="G1482" s="27" t="str">
        <v>Valid</v>
      </c>
      <c r="H1482" s="27" t="str">
        <v>+27700734953</v>
      </c>
      <c r="I1482" s="27" t="str">
        <v>Valid</v>
      </c>
      <c r="J1482" s="27" t="str">
        <v>Complete</v>
      </c>
      <c r="K1482" s="27" t="str">
        <v>Yes</v>
      </c>
      <c r="L1482" s="27">
        <v>75</v>
      </c>
      <c r="M1482" s="27" t="str">
        <v>Potential Duplicate</v>
      </c>
    </row>
    <row r="1483" spans="1:13" x14ac:dyDescent="0.25">
      <c r="A1483" s="27" t="str">
        <v>CUST-03679</v>
      </c>
      <c r="B1483" s="27" t="str">
        <v>Zainab Davies</v>
      </c>
      <c r="C1483" s="27" t="str">
        <v>Dangote Industries</v>
      </c>
      <c r="D1483" s="27" t="str">
        <v>Qualified</v>
      </c>
      <c r="E1483" s="27" t="str">
        <v>James Carter</v>
      </c>
      <c r="F1483" s="27" t="str">
        <v>chibuezeakinola@hotmail.com</v>
      </c>
      <c r="G1483" s="27" t="str">
        <v>Valid</v>
      </c>
      <c r="H1483" s="27" t="str">
        <v>0256298605</v>
      </c>
      <c r="I1483" s="27" t="str">
        <v>Valid</v>
      </c>
      <c r="J1483" s="27" t="str">
        <v>Complete</v>
      </c>
      <c r="K1483" s="27" t="str">
        <v>Yes</v>
      </c>
      <c r="L1483" s="27">
        <v>75</v>
      </c>
      <c r="M1483" s="27" t="str">
        <v>Potential Duplicate</v>
      </c>
    </row>
    <row r="1484" spans="1:13" x14ac:dyDescent="0.25">
      <c r="A1484" s="27" t="str">
        <v>CUST-03671</v>
      </c>
      <c r="B1484" s="27" t="str">
        <v>Mark Ogundimu</v>
      </c>
      <c r="C1484" s="27" t="str">
        <v>Primesolutions</v>
      </c>
      <c r="D1484" s="27" t="str">
        <v>Qualified</v>
      </c>
      <c r="E1484" s="27" t="str">
        <v>Sandra Eze</v>
      </c>
      <c r="F1484" s="27" t="str">
        <v>mark.ogundimu@yahoo.com</v>
      </c>
      <c r="G1484" s="27" t="str">
        <v>Valid</v>
      </c>
      <c r="H1484" s="27" t="str">
        <v>+971609950625</v>
      </c>
      <c r="I1484" s="27" t="str">
        <v>Valid</v>
      </c>
      <c r="J1484" s="27" t="str">
        <v>Complete</v>
      </c>
      <c r="K1484" s="27" t="str">
        <v>Yes</v>
      </c>
      <c r="L1484" s="27">
        <v>75</v>
      </c>
      <c r="M1484" s="27" t="str">
        <v>Potential Duplicate</v>
      </c>
    </row>
    <row r="1485" spans="1:13" x14ac:dyDescent="0.25">
      <c r="A1485" s="27" t="str">
        <v>CUST-03029</v>
      </c>
      <c r="B1485" s="27" t="str">
        <v>Liam Mensah</v>
      </c>
      <c r="C1485" s="27" t="str">
        <v>Leadlogic</v>
      </c>
      <c r="D1485" s="27" t="str">
        <v>Churned</v>
      </c>
      <c r="E1485" s="27" t="str">
        <v>Brian Otieno</v>
      </c>
      <c r="F1485" s="27" t="str">
        <v>liam_mensah@outlook.com</v>
      </c>
      <c r="G1485" s="27" t="str">
        <v>Valid</v>
      </c>
      <c r="H1485" s="27" t="str">
        <v>+234 474 493 667</v>
      </c>
      <c r="I1485" s="27" t="str">
        <v>Valid</v>
      </c>
      <c r="J1485" s="27" t="str">
        <v>Complete</v>
      </c>
      <c r="K1485" s="27" t="str">
        <v>Yes</v>
      </c>
      <c r="L1485" s="27">
        <v>75</v>
      </c>
      <c r="M1485" s="27" t="str">
        <v>Potential Duplicate</v>
      </c>
    </row>
    <row r="1486" spans="1:13" x14ac:dyDescent="0.25">
      <c r="A1486" s="27" t="str">
        <v>CUST-00080</v>
      </c>
      <c r="B1486" s="27" t="str">
        <v>Lawal Kamau</v>
      </c>
      <c r="C1486" s="27" t="str">
        <v>Gridcommerce Plc</v>
      </c>
      <c r="D1486" s="27" t="str">
        <v>Lead</v>
      </c>
      <c r="E1486" s="27" t="str">
        <v>Aisha Mohammed</v>
      </c>
      <c r="F1486" s="27" t="str">
        <v>lawal.kamau@gmail.com</v>
      </c>
      <c r="G1486" s="27" t="str">
        <v>Valid</v>
      </c>
      <c r="H1486" s="27" t="str">
        <v>0437402780</v>
      </c>
      <c r="I1486" s="27" t="str">
        <v>Valid</v>
      </c>
      <c r="J1486" s="27" t="str">
        <v>Complete</v>
      </c>
      <c r="K1486" s="27" t="str">
        <v>Yes</v>
      </c>
      <c r="L1486" s="27">
        <v>75</v>
      </c>
      <c r="M1486" s="27" t="str">
        <v>Potential Duplicate</v>
      </c>
    </row>
    <row r="1487" spans="1:13" x14ac:dyDescent="0.25">
      <c r="A1487" s="27" t="str">
        <v>CUST-04718</v>
      </c>
      <c r="B1487" s="27" t="str">
        <v>Thandiwe Lawal</v>
      </c>
      <c r="C1487" s="27" t="str">
        <v>Brightventures Ltd</v>
      </c>
      <c r="D1487" s="27" t="str">
        <v>Inactive</v>
      </c>
      <c r="E1487" s="27" t="str">
        <v>Sandra Eze</v>
      </c>
      <c r="F1487" s="27" t="str">
        <v>thandiwe.lawal@brightventures.africa</v>
      </c>
      <c r="G1487" s="27" t="str">
        <v>Valid</v>
      </c>
      <c r="H1487" s="27" t="str">
        <v>+44-757-526779</v>
      </c>
      <c r="I1487" s="27" t="str">
        <v>Valid</v>
      </c>
      <c r="J1487" s="27" t="str">
        <v>Complete</v>
      </c>
      <c r="K1487" s="27" t="str">
        <v>Yes</v>
      </c>
      <c r="L1487" s="27">
        <v>75</v>
      </c>
      <c r="M1487" s="27" t="str">
        <v>Potential Duplicate</v>
      </c>
    </row>
    <row r="1488" spans="1:13" x14ac:dyDescent="0.25">
      <c r="A1488" s="27" t="str">
        <v>CUST-00641</v>
      </c>
      <c r="B1488" s="27" t="str">
        <v>Kelechi Ogundimu</v>
      </c>
      <c r="C1488" s="27" t="str">
        <v>Quantasolutions Ltd</v>
      </c>
      <c r="D1488" s="27" t="str">
        <v>Churned</v>
      </c>
      <c r="E1488" s="27" t="str">
        <v>Michael Bello</v>
      </c>
      <c r="F1488" s="27" t="str">
        <v>aisha.otieno@outlook.com</v>
      </c>
      <c r="G1488" s="27" t="str">
        <v>Valid</v>
      </c>
      <c r="H1488" s="27" t="str">
        <v>+234 069 319 630</v>
      </c>
      <c r="I1488" s="27" t="str">
        <v>Valid</v>
      </c>
      <c r="J1488" s="27" t="str">
        <v>Complete</v>
      </c>
      <c r="K1488" s="27" t="str">
        <v>Yes</v>
      </c>
      <c r="L1488" s="27">
        <v>75</v>
      </c>
      <c r="M1488" s="27" t="str">
        <v>Potential Duplicate</v>
      </c>
    </row>
    <row r="1489" spans="1:13" x14ac:dyDescent="0.25">
      <c r="A1489" s="27" t="str">
        <v>CUST-04308</v>
      </c>
      <c r="B1489" s="27" t="str">
        <v>Wanjala Murphy</v>
      </c>
      <c r="C1489" s="27" t="str">
        <v>Apexfinance Gmbh</v>
      </c>
      <c r="D1489" s="27" t="str">
        <v>Customer</v>
      </c>
      <c r="E1489" s="27" t="str">
        <v>Grace Mensah</v>
      </c>
      <c r="F1489" s="27" t="str">
        <v>wanjala.murphy@outlook.com</v>
      </c>
      <c r="G1489" s="27" t="str">
        <v>Valid</v>
      </c>
      <c r="H1489" s="27" t="str">
        <v>+234-780-581380</v>
      </c>
      <c r="I1489" s="27" t="str">
        <v>Valid</v>
      </c>
      <c r="J1489" s="27" t="str">
        <v>Complete</v>
      </c>
      <c r="K1489" s="27" t="str">
        <v>Yes</v>
      </c>
      <c r="L1489" s="27">
        <v>75</v>
      </c>
      <c r="M1489" s="27" t="str">
        <v>Potential Duplicate</v>
      </c>
    </row>
    <row r="1490" spans="1:13" x14ac:dyDescent="0.25">
      <c r="A1490" s="27" t="str">
        <v>CUST-02666</v>
      </c>
      <c r="B1490" s="27" t="str">
        <v>Ifeanyi Mensah</v>
      </c>
      <c r="C1490" s="27" t="str">
        <v>Vertexhealth Ltd</v>
      </c>
      <c r="D1490" s="27" t="str">
        <v>Qualified</v>
      </c>
      <c r="E1490" s="27" t="str">
        <v>Sandra Eze</v>
      </c>
      <c r="F1490" s="27" t="str">
        <v>sola_traore@gmail.com</v>
      </c>
      <c r="G1490" s="27" t="str">
        <v>Valid</v>
      </c>
      <c r="H1490" s="27" t="str">
        <v>+234 425 124 267</v>
      </c>
      <c r="I1490" s="27" t="str">
        <v>Valid</v>
      </c>
      <c r="J1490" s="27" t="str">
        <v>Complete</v>
      </c>
      <c r="K1490" s="27" t="str">
        <v>Yes</v>
      </c>
      <c r="L1490" s="27">
        <v>75</v>
      </c>
      <c r="M1490" s="27" t="str">
        <v>Potential Duplicate</v>
      </c>
    </row>
    <row r="1491" spans="1:13" x14ac:dyDescent="0.25">
      <c r="A1491" s="27" t="str">
        <v>CUST-03594</v>
      </c>
      <c r="B1491" s="27" t="str">
        <v>Liam Brown</v>
      </c>
      <c r="C1491" s="27" t="str">
        <v>Swiftcapital</v>
      </c>
      <c r="D1491" s="27" t="str">
        <v>Inactive</v>
      </c>
      <c r="E1491" s="27" t="str">
        <v>Brian Otieno</v>
      </c>
      <c r="F1491" s="27" t="str">
        <v>liam.brown@gmail.com</v>
      </c>
      <c r="G1491" s="27" t="str">
        <v>Valid</v>
      </c>
      <c r="H1491" s="27" t="str">
        <v>+31-379-771811</v>
      </c>
      <c r="I1491" s="27" t="str">
        <v>Valid</v>
      </c>
      <c r="J1491" s="27" t="str">
        <v>Complete</v>
      </c>
      <c r="K1491" s="27" t="str">
        <v>Yes</v>
      </c>
      <c r="L1491" s="27">
        <v>75</v>
      </c>
      <c r="M1491" s="27" t="str">
        <v>Potential Duplicate</v>
      </c>
    </row>
    <row r="1492" spans="1:13" x14ac:dyDescent="0.25">
      <c r="A1492" s="27" t="str">
        <v>CUST-01793</v>
      </c>
      <c r="B1492" s="27" t="str">
        <v>Emily Nwosu</v>
      </c>
      <c r="C1492" s="27" t="str">
        <v>Pulselabs Plc</v>
      </c>
      <c r="D1492" s="27" t="str">
        <v>Prospect</v>
      </c>
      <c r="E1492" s="27" t="str">
        <v>Aisha Mohammed</v>
      </c>
      <c r="F1492" s="27" t="str">
        <v>emilynwosu@pulselabsplc.africa</v>
      </c>
      <c r="G1492" s="27" t="str">
        <v>Valid</v>
      </c>
      <c r="H1492" s="27" t="str">
        <v>+234971786256</v>
      </c>
      <c r="I1492" s="27" t="str">
        <v>Valid</v>
      </c>
      <c r="J1492" s="27" t="str">
        <v>Complete</v>
      </c>
      <c r="K1492" s="27" t="str">
        <v>Yes</v>
      </c>
      <c r="L1492" s="27">
        <v>75</v>
      </c>
      <c r="M1492" s="27" t="str">
        <v>Potential Duplicate</v>
      </c>
    </row>
    <row r="1493" spans="1:13" x14ac:dyDescent="0.25">
      <c r="A1493" s="27" t="str">
        <v>CUST-02242</v>
      </c>
      <c r="B1493" s="27" t="str">
        <v>Faith Makinde</v>
      </c>
      <c r="C1493" s="27" t="str">
        <v>Sparkfinance</v>
      </c>
      <c r="D1493" s="27" t="str">
        <v>Prospect</v>
      </c>
      <c r="E1493" s="27" t="str">
        <v>Aisha Mohammed</v>
      </c>
      <c r="F1493" s="27" t="str">
        <v>faith.makinde@hotmail.com</v>
      </c>
      <c r="G1493" s="27" t="str">
        <v>Valid</v>
      </c>
      <c r="H1493" s="27" t="str">
        <v>+49538053465</v>
      </c>
      <c r="I1493" s="27" t="str">
        <v>Valid</v>
      </c>
      <c r="J1493" s="27" t="str">
        <v>Complete</v>
      </c>
      <c r="K1493" s="27" t="str">
        <v>Yes</v>
      </c>
      <c r="L1493" s="27">
        <v>75</v>
      </c>
      <c r="M1493" s="27" t="str">
        <v>Potential Duplicate</v>
      </c>
    </row>
    <row r="1494" spans="1:13" x14ac:dyDescent="0.25">
      <c r="A1494" s="27" t="str">
        <v>CUST-03309</v>
      </c>
      <c r="B1494" s="27" t="str">
        <v>Chioma Obi</v>
      </c>
      <c r="C1494" s="27" t="str">
        <v>Paypay Ltd</v>
      </c>
      <c r="D1494" s="27" t="str">
        <v>Prospect</v>
      </c>
      <c r="E1494" s="27" t="str">
        <v>Michael Bello</v>
      </c>
      <c r="F1494" s="27" t="str">
        <v>chioma.obi@outlook.com</v>
      </c>
      <c r="G1494" s="27" t="str">
        <v>Valid</v>
      </c>
      <c r="H1494" s="27" t="str">
        <v>+254 551 600 352</v>
      </c>
      <c r="I1494" s="27" t="str">
        <v>Valid</v>
      </c>
      <c r="J1494" s="27" t="str">
        <v>Complete</v>
      </c>
      <c r="K1494" s="27" t="str">
        <v>Yes</v>
      </c>
      <c r="L1494" s="27">
        <v>75</v>
      </c>
      <c r="M1494" s="27" t="str">
        <v>Potential Duplicate</v>
      </c>
    </row>
    <row r="1495" spans="1:13" x14ac:dyDescent="0.25">
      <c r="A1495" s="27" t="str">
        <v>CUST-00880</v>
      </c>
      <c r="B1495" s="27" t="str">
        <v>Chidinma Makinde</v>
      </c>
      <c r="C1495" s="27" t="str">
        <v>Sparksolutions Gmbh</v>
      </c>
      <c r="D1495" s="27" t="str">
        <v>Prospect</v>
      </c>
      <c r="E1495" s="27" t="str">
        <v>Grace Mensah</v>
      </c>
      <c r="F1495" s="27" t="str">
        <v>chidinma_makinde@sparksolutions.io</v>
      </c>
      <c r="G1495" s="27" t="str">
        <v>Valid</v>
      </c>
      <c r="H1495" s="27" t="str">
        <v>+234 661 329 406</v>
      </c>
      <c r="I1495" s="27" t="str">
        <v>Valid</v>
      </c>
      <c r="J1495" s="27" t="str">
        <v>Complete</v>
      </c>
      <c r="K1495" s="27" t="str">
        <v>Yes</v>
      </c>
      <c r="L1495" s="27">
        <v>75</v>
      </c>
      <c r="M1495" s="27" t="str">
        <v>Potential Duplicate</v>
      </c>
    </row>
    <row r="1496" spans="1:13" x14ac:dyDescent="0.25">
      <c r="A1496" s="27" t="str">
        <v>CUST-00172</v>
      </c>
      <c r="B1496" s="27" t="str">
        <v>Nomvula Mwangi</v>
      </c>
      <c r="C1496" s="27" t="str">
        <v>Konga</v>
      </c>
      <c r="D1496" s="27" t="str">
        <v>Prospect</v>
      </c>
      <c r="E1496" s="27" t="str">
        <v>James Carter</v>
      </c>
      <c r="F1496" s="27" t="str">
        <v>nomvula_mwangi@yahoo.com</v>
      </c>
      <c r="G1496" s="27" t="str">
        <v>Valid</v>
      </c>
      <c r="H1496" s="27" t="str">
        <v>0907851586</v>
      </c>
      <c r="I1496" s="27" t="str">
        <v>Valid</v>
      </c>
      <c r="J1496" s="27" t="str">
        <v>Complete</v>
      </c>
      <c r="K1496" s="27" t="str">
        <v>Yes</v>
      </c>
      <c r="L1496" s="27">
        <v>75</v>
      </c>
      <c r="M1496" s="27" t="str">
        <v>Potential Duplicate</v>
      </c>
    </row>
    <row r="1497" spans="1:13" x14ac:dyDescent="0.25">
      <c r="A1497" s="27" t="str">
        <v>CUST-03463</v>
      </c>
      <c r="B1497" s="27" t="str">
        <v>Michael Afolabi</v>
      </c>
      <c r="C1497" s="27" t="str">
        <v>Mpesa Solutions</v>
      </c>
      <c r="D1497" s="27" t="str">
        <v>Customer</v>
      </c>
      <c r="E1497" s="27" t="str">
        <v>Tola Adeniyi</v>
      </c>
      <c r="F1497" s="27" t="str">
        <v>michaelafolabi@mpesasolutions.co</v>
      </c>
      <c r="G1497" s="27" t="str">
        <v>Valid</v>
      </c>
      <c r="H1497" s="27" t="str">
        <v>+971-761-022838</v>
      </c>
      <c r="I1497" s="27" t="str">
        <v>Valid</v>
      </c>
      <c r="J1497" s="27" t="str">
        <v>Complete</v>
      </c>
      <c r="K1497" s="27" t="str">
        <v>Yes</v>
      </c>
      <c r="L1497" s="27">
        <v>75</v>
      </c>
      <c r="M1497" s="27" t="str">
        <v>Potential Duplicate</v>
      </c>
    </row>
    <row r="1498" spans="1:13" x14ac:dyDescent="0.25">
      <c r="A1498" s="27" t="str">
        <v>CUST-04294</v>
      </c>
      <c r="B1498" s="27" t="str">
        <v>Yetunde Akinola</v>
      </c>
      <c r="C1498" s="27" t="str">
        <v>Cellulant</v>
      </c>
      <c r="D1498" s="27" t="str">
        <v>Customer</v>
      </c>
      <c r="E1498" s="27" t="str">
        <v>James Carter</v>
      </c>
      <c r="F1498" s="27" t="str">
        <v>yetundeakinola@gmail.com</v>
      </c>
      <c r="G1498" s="27" t="str">
        <v>Valid</v>
      </c>
      <c r="H1498" s="27" t="str">
        <v>0206097578</v>
      </c>
      <c r="I1498" s="27" t="str">
        <v>Valid</v>
      </c>
      <c r="J1498" s="27" t="str">
        <v>Complete</v>
      </c>
      <c r="K1498" s="27" t="str">
        <v>Yes</v>
      </c>
      <c r="L1498" s="27">
        <v>75</v>
      </c>
      <c r="M1498" s="27" t="str">
        <v>Potential Duplicate</v>
      </c>
    </row>
    <row r="1499" spans="1:13" x14ac:dyDescent="0.25">
      <c r="A1499" s="27" t="str">
        <v>CUST-02551</v>
      </c>
      <c r="B1499" s="27" t="str">
        <v>Amaka Botha</v>
      </c>
      <c r="C1499" s="27" t="str">
        <v>Griddigital</v>
      </c>
      <c r="D1499" s="27" t="str">
        <v>Churned</v>
      </c>
      <c r="E1499" s="27" t="str">
        <v>Michael Bello</v>
      </c>
      <c r="F1499" s="27" t="str">
        <v>amaka_botha@outlook.com</v>
      </c>
      <c r="G1499" s="27" t="str">
        <v>Valid</v>
      </c>
      <c r="H1499" s="27" t="str">
        <v>+27 750 144 169</v>
      </c>
      <c r="I1499" s="27" t="str">
        <v>Valid</v>
      </c>
      <c r="J1499" s="27" t="str">
        <v>Complete</v>
      </c>
      <c r="K1499" s="27" t="str">
        <v>Yes</v>
      </c>
      <c r="L1499" s="27">
        <v>75</v>
      </c>
      <c r="M1499" s="27" t="str">
        <v>Potential Duplicate</v>
      </c>
    </row>
    <row r="1500" spans="1:13" x14ac:dyDescent="0.25">
      <c r="A1500" s="27" t="str">
        <v>CUST-01099</v>
      </c>
      <c r="B1500" s="27" t="str">
        <v>Musa Mohammed</v>
      </c>
      <c r="C1500" s="27" t="str">
        <v>Jumia</v>
      </c>
      <c r="D1500" s="27" t="str">
        <v>Lead</v>
      </c>
      <c r="E1500" s="27" t="str">
        <v>Aisha Mohammed</v>
      </c>
      <c r="F1500" s="27" t="str">
        <v>musamohammed@yahoo.com</v>
      </c>
      <c r="G1500" s="27" t="str">
        <v>Valid</v>
      </c>
      <c r="H1500" s="27" t="str">
        <v>+27-056-055738</v>
      </c>
      <c r="I1500" s="27" t="str">
        <v>Valid</v>
      </c>
      <c r="J1500" s="27" t="str">
        <v>Complete</v>
      </c>
      <c r="K1500" s="27" t="str">
        <v>Yes</v>
      </c>
      <c r="L1500" s="27">
        <v>75</v>
      </c>
      <c r="M1500" s="27" t="str">
        <v>Potential Duplicate</v>
      </c>
    </row>
    <row r="1501" spans="1:13" x14ac:dyDescent="0.25">
      <c r="A1501" s="27" t="str">
        <v>CUST-03357</v>
      </c>
      <c r="B1501" s="27" t="str">
        <v>Tope Smith</v>
      </c>
      <c r="C1501" s="27" t="str">
        <v>Zengroup</v>
      </c>
      <c r="D1501" s="27" t="str">
        <v>Churned</v>
      </c>
      <c r="E1501" s="27" t="str">
        <v>Daniel Olatunji</v>
      </c>
      <c r="F1501" s="27" t="str">
        <v>topesmith@gmail.com</v>
      </c>
      <c r="G1501" s="27" t="str">
        <v>Valid</v>
      </c>
      <c r="H1501" s="27" t="str">
        <v>0548180937</v>
      </c>
      <c r="I1501" s="27" t="str">
        <v>Valid</v>
      </c>
      <c r="J1501" s="27" t="str">
        <v>Complete</v>
      </c>
      <c r="K1501" s="27" t="str">
        <v>Yes</v>
      </c>
      <c r="L1501" s="27">
        <v>75</v>
      </c>
      <c r="M1501" s="27" t="str">
        <v>Potential Duplicate</v>
      </c>
    </row>
    <row r="1502" spans="1:13" x14ac:dyDescent="0.25">
      <c r="A1502" s="27" t="str">
        <v>CUST-03532</v>
      </c>
      <c r="B1502" s="27" t="str">
        <v>Kemi Ogundimu</v>
      </c>
      <c r="C1502" s="27" t="str">
        <v>Zensolutions</v>
      </c>
      <c r="D1502" s="27" t="str">
        <v>Customer</v>
      </c>
      <c r="E1502" s="27" t="str">
        <v>Aisha Mohammed</v>
      </c>
      <c r="F1502" s="27" t="str">
        <v>kemi_ogundimu@zensolutions.co</v>
      </c>
      <c r="G1502" s="27" t="str">
        <v>Valid</v>
      </c>
      <c r="H1502" s="27" t="str">
        <v>+234 787 692 942</v>
      </c>
      <c r="I1502" s="27" t="str">
        <v>Valid</v>
      </c>
      <c r="J1502" s="27" t="str">
        <v>Complete</v>
      </c>
      <c r="K1502" s="27" t="str">
        <v>Yes</v>
      </c>
      <c r="L1502" s="27">
        <v>75</v>
      </c>
      <c r="M1502" s="27" t="str">
        <v>Potential Duplicate</v>
      </c>
    </row>
    <row r="1503" spans="1:13" x14ac:dyDescent="0.25">
      <c r="A1503" s="27" t="str">
        <v>CUST-05011</v>
      </c>
      <c r="B1503" s="27" t="str">
        <v>Ifeanyi Williams</v>
      </c>
      <c r="C1503" s="27" t="str">
        <v>Echosystems Plc</v>
      </c>
      <c r="D1503" s="27" t="str">
        <v>Qualified</v>
      </c>
      <c r="E1503" s="27" t="str">
        <v>Aisha Mohammed</v>
      </c>
      <c r="F1503" s="27" t="str">
        <v>ifeanyiwilliams@outlook.com</v>
      </c>
      <c r="G1503" s="27" t="str">
        <v>Valid</v>
      </c>
      <c r="H1503" s="27" t="str">
        <v>+1506682480</v>
      </c>
      <c r="I1503" s="27" t="str">
        <v>Valid</v>
      </c>
      <c r="J1503" s="27" t="str">
        <v>Complete</v>
      </c>
      <c r="K1503" s="27" t="str">
        <v>Yes</v>
      </c>
      <c r="L1503" s="27">
        <v>75</v>
      </c>
      <c r="M1503" s="27" t="str">
        <v>Potential Duplicate</v>
      </c>
    </row>
    <row r="1504" spans="1:13" x14ac:dyDescent="0.25">
      <c r="A1504" s="27" t="str">
        <v>CUST-03207</v>
      </c>
      <c r="B1504" s="27" t="str">
        <v>Bello Adeleke</v>
      </c>
      <c r="C1504" s="27" t="str">
        <v>Vertexlogistics Llc</v>
      </c>
      <c r="D1504" s="27" t="str">
        <v>Inactive</v>
      </c>
      <c r="E1504" s="27" t="str">
        <v>Not Assigned</v>
      </c>
      <c r="F1504" s="27" t="str">
        <v>bello_adeleke@gmail.com</v>
      </c>
      <c r="G1504" s="27" t="str">
        <v>Valid</v>
      </c>
      <c r="H1504" s="27" t="str">
        <v>+234 071 293 667</v>
      </c>
      <c r="I1504" s="27" t="str">
        <v>Valid</v>
      </c>
      <c r="J1504" s="27" t="str">
        <v>Complete</v>
      </c>
      <c r="K1504" s="27" t="str">
        <v>Yes</v>
      </c>
      <c r="L1504" s="27">
        <v>75</v>
      </c>
      <c r="M1504" s="27" t="str">
        <v>Potential Duplicate</v>
      </c>
    </row>
    <row r="1505" spans="1:13" x14ac:dyDescent="0.25">
      <c r="A1505" s="27" t="str">
        <v>CUST-03672</v>
      </c>
      <c r="B1505" s="27" t="str">
        <v>Femke Okonkwo</v>
      </c>
      <c r="C1505" s="27" t="str">
        <v>Pulseanalytics Plc</v>
      </c>
      <c r="D1505" s="27" t="str">
        <v>Churned</v>
      </c>
      <c r="E1505" s="27" t="str">
        <v>Victor Okeke</v>
      </c>
      <c r="F1505" s="27" t="str">
        <v>femke.okonkwo@hotmail.com</v>
      </c>
      <c r="G1505" s="27" t="str">
        <v>Valid</v>
      </c>
      <c r="H1505" s="27" t="str">
        <v>+254 134 263 136</v>
      </c>
      <c r="I1505" s="27" t="str">
        <v>Valid</v>
      </c>
      <c r="J1505" s="27" t="str">
        <v>Complete</v>
      </c>
      <c r="K1505" s="27" t="str">
        <v>Yes</v>
      </c>
      <c r="L1505" s="27">
        <v>75</v>
      </c>
      <c r="M1505" s="27" t="str">
        <v>Potential Duplicate</v>
      </c>
    </row>
    <row r="1506" spans="1:13" x14ac:dyDescent="0.25">
      <c r="A1506" s="27" t="str">
        <v>CUST-03262</v>
      </c>
      <c r="B1506" s="27" t="str">
        <v>Uche Onyeka</v>
      </c>
      <c r="C1506" s="27" t="str">
        <v>Heliotech Plc</v>
      </c>
      <c r="D1506" s="27" t="str">
        <v>Lead</v>
      </c>
      <c r="E1506" s="27" t="str">
        <v>Kemi Balogun</v>
      </c>
      <c r="F1506" s="27" t="str">
        <v>ucheonyeka@heliotechplc.io</v>
      </c>
      <c r="G1506" s="27" t="str">
        <v>Valid</v>
      </c>
      <c r="H1506" s="27" t="str">
        <v>+31-082-151272</v>
      </c>
      <c r="I1506" s="27" t="str">
        <v>Valid</v>
      </c>
      <c r="J1506" s="27" t="str">
        <v>Complete</v>
      </c>
      <c r="K1506" s="27" t="str">
        <v>Yes</v>
      </c>
      <c r="L1506" s="27">
        <v>75</v>
      </c>
      <c r="M1506" s="27" t="str">
        <v>Potential Duplicate</v>
      </c>
    </row>
    <row r="1507" spans="1:13" x14ac:dyDescent="0.25">
      <c r="A1507" s="27" t="str">
        <v>CUST-05007</v>
      </c>
      <c r="B1507" s="27" t="str">
        <v>Andrew Diallo</v>
      </c>
      <c r="C1507" s="27" t="str">
        <v>Lumensoft Ltd</v>
      </c>
      <c r="D1507" s="27" t="str">
        <v>Lead</v>
      </c>
      <c r="E1507" s="27" t="str">
        <v>Victor Okeke</v>
      </c>
      <c r="F1507" s="27" t="str">
        <v>andrewdiallo@lumensoftltd.co</v>
      </c>
      <c r="G1507" s="27" t="str">
        <v>Valid</v>
      </c>
      <c r="H1507" s="27" t="str">
        <v>0934694781</v>
      </c>
      <c r="I1507" s="27" t="str">
        <v>Valid</v>
      </c>
      <c r="J1507" s="27" t="str">
        <v>Complete</v>
      </c>
      <c r="K1507" s="27" t="str">
        <v>Yes</v>
      </c>
      <c r="L1507" s="27">
        <v>75</v>
      </c>
      <c r="M1507" s="27" t="str">
        <v>Potential Duplicate</v>
      </c>
    </row>
    <row r="1508" spans="1:13" x14ac:dyDescent="0.25">
      <c r="A1508" s="27" t="str">
        <v>CUST-01478</v>
      </c>
      <c r="B1508" s="27" t="str">
        <v>Matthew Obi</v>
      </c>
      <c r="C1508" s="27" t="str">
        <v>Brightpay Inc</v>
      </c>
      <c r="D1508" s="27" t="str">
        <v>Prospect</v>
      </c>
      <c r="E1508" s="27" t="str">
        <v>Kemi Balogun</v>
      </c>
      <c r="F1508" s="27" t="str">
        <v>matthew_obi@gmail.com</v>
      </c>
      <c r="G1508" s="27" t="str">
        <v>Valid</v>
      </c>
      <c r="H1508" s="27" t="str">
        <v>0797309514</v>
      </c>
      <c r="I1508" s="27" t="str">
        <v>Valid</v>
      </c>
      <c r="J1508" s="27" t="str">
        <v>Complete</v>
      </c>
      <c r="K1508" s="27" t="str">
        <v>Yes</v>
      </c>
      <c r="L1508" s="27">
        <v>75</v>
      </c>
      <c r="M1508" s="27" t="str">
        <v>Potential Duplicate</v>
      </c>
    </row>
    <row r="1509" spans="1:13" x14ac:dyDescent="0.25">
      <c r="A1509" s="27" t="str">
        <v>CUST-01918</v>
      </c>
      <c r="B1509" s="27" t="str">
        <v>Ngozi Adeleke</v>
      </c>
      <c r="C1509" s="27" t="str">
        <v>Fluxai</v>
      </c>
      <c r="D1509" s="27" t="str">
        <v>Qualified</v>
      </c>
      <c r="E1509" s="27" t="str">
        <v>Tola Adeniyi</v>
      </c>
      <c r="F1509" s="27" t="str">
        <v>ngozi_adeleke@gmail.com</v>
      </c>
      <c r="G1509" s="27" t="str">
        <v>Valid</v>
      </c>
      <c r="H1509" s="27" t="str">
        <v>+31 693 131 645</v>
      </c>
      <c r="I1509" s="27" t="str">
        <v>Valid</v>
      </c>
      <c r="J1509" s="27" t="str">
        <v>Complete</v>
      </c>
      <c r="K1509" s="27" t="str">
        <v>Yes</v>
      </c>
      <c r="L1509" s="27">
        <v>75</v>
      </c>
      <c r="M1509" s="27" t="str">
        <v>Potential Duplicate</v>
      </c>
    </row>
    <row r="1510" spans="1:13" x14ac:dyDescent="0.25">
      <c r="A1510" s="27" t="str">
        <v>CUST-03181</v>
      </c>
      <c r="B1510" s="27" t="str">
        <v>Kelechi Adewale</v>
      </c>
      <c r="C1510" s="27" t="str">
        <v>Lumencommerce Plc</v>
      </c>
      <c r="D1510" s="27" t="str">
        <v>Prospect</v>
      </c>
      <c r="E1510" s="27" t="str">
        <v>Tola Adeniyi</v>
      </c>
      <c r="F1510" s="27" t="str">
        <v>kelechi_adewale@gmail.com</v>
      </c>
      <c r="G1510" s="27" t="str">
        <v>Valid</v>
      </c>
      <c r="H1510" s="27" t="str">
        <v>+31401937867</v>
      </c>
      <c r="I1510" s="27" t="str">
        <v>Valid</v>
      </c>
      <c r="J1510" s="27" t="str">
        <v>Complete</v>
      </c>
      <c r="K1510" s="27" t="str">
        <v>Yes</v>
      </c>
      <c r="L1510" s="27">
        <v>75</v>
      </c>
      <c r="M1510" s="27" t="str">
        <v>Potential Duplicate</v>
      </c>
    </row>
    <row r="1511" spans="1:13" x14ac:dyDescent="0.25">
      <c r="A1511" s="27" t="str">
        <v>CUST-00639</v>
      </c>
      <c r="B1511" s="27" t="str">
        <v>Damilola Mensah</v>
      </c>
      <c r="C1511" s="27" t="str">
        <v>Teamapt</v>
      </c>
      <c r="D1511" s="27" t="str">
        <v>Churned</v>
      </c>
      <c r="E1511" s="27" t="str">
        <v>Daniel Olatunji</v>
      </c>
      <c r="F1511" s="27" t="str">
        <v>damilolamensah@yahoo.com</v>
      </c>
      <c r="G1511" s="27" t="str">
        <v>Valid</v>
      </c>
      <c r="H1511" s="27" t="str">
        <v>+234-924-060902</v>
      </c>
      <c r="I1511" s="27" t="str">
        <v>Valid</v>
      </c>
      <c r="J1511" s="27" t="str">
        <v>Complete</v>
      </c>
      <c r="K1511" s="27" t="str">
        <v>Yes</v>
      </c>
      <c r="L1511" s="27">
        <v>75</v>
      </c>
      <c r="M1511" s="27" t="str">
        <v>Potential Duplicate</v>
      </c>
    </row>
    <row r="1512" spans="1:13" x14ac:dyDescent="0.25">
      <c r="A1512" s="27" t="str">
        <v>CUST-01680</v>
      </c>
      <c r="B1512" s="27" t="str">
        <v>Thandiwe Makinde</v>
      </c>
      <c r="C1512" s="27" t="str">
        <v>Leadnetworks Llc</v>
      </c>
      <c r="D1512" s="27" t="str">
        <v>Customer</v>
      </c>
      <c r="E1512" s="27" t="str">
        <v>Aisha Mohammed</v>
      </c>
      <c r="F1512" s="27" t="str">
        <v>thandiwe_makinde@gmail.com</v>
      </c>
      <c r="G1512" s="27" t="str">
        <v>Valid</v>
      </c>
      <c r="H1512" s="27" t="str">
        <v>0864215112</v>
      </c>
      <c r="I1512" s="27" t="str">
        <v>Valid</v>
      </c>
      <c r="J1512" s="27" t="str">
        <v>Complete</v>
      </c>
      <c r="K1512" s="27" t="str">
        <v>Yes</v>
      </c>
      <c r="L1512" s="27">
        <v>75</v>
      </c>
      <c r="M1512" s="27" t="str">
        <v>Potential Duplicate</v>
      </c>
    </row>
    <row r="1513" spans="1:13" x14ac:dyDescent="0.25">
      <c r="A1513" s="27" t="str">
        <v>CUST-04709</v>
      </c>
      <c r="B1513" s="27" t="str">
        <v>Kamau Khan</v>
      </c>
      <c r="C1513" s="27" t="str">
        <v>Hivetech Inc</v>
      </c>
      <c r="D1513" s="27" t="str">
        <v>Inactive</v>
      </c>
      <c r="E1513" s="27" t="str">
        <v>Aisha Mohammed</v>
      </c>
      <c r="F1513" s="27" t="str">
        <v>kamau_khan@hotmail.com</v>
      </c>
      <c r="G1513" s="27" t="str">
        <v>Valid</v>
      </c>
      <c r="H1513" s="27" t="str">
        <v>+234-773-477290</v>
      </c>
      <c r="I1513" s="27" t="str">
        <v>Valid</v>
      </c>
      <c r="J1513" s="27" t="str">
        <v>Complete</v>
      </c>
      <c r="K1513" s="27" t="str">
        <v>Yes</v>
      </c>
      <c r="L1513" s="27">
        <v>75</v>
      </c>
      <c r="M1513" s="27" t="str">
        <v>Potential Duplicate</v>
      </c>
    </row>
    <row r="1514" spans="1:13" x14ac:dyDescent="0.25">
      <c r="A1514" s="27" t="str">
        <v>CUST-02239</v>
      </c>
      <c r="B1514" s="27" t="str">
        <v>Tope Hassan</v>
      </c>
      <c r="C1514" s="27" t="str">
        <v>Primelabs Llc</v>
      </c>
      <c r="D1514" s="27" t="str">
        <v>Opportunity</v>
      </c>
      <c r="E1514" s="27" t="str">
        <v>Victor Okeke</v>
      </c>
      <c r="F1514" s="27" t="str">
        <v>topehassan@hotmail.com</v>
      </c>
      <c r="G1514" s="27" t="str">
        <v>Valid</v>
      </c>
      <c r="H1514" s="27" t="str">
        <v>+234757842351</v>
      </c>
      <c r="I1514" s="27" t="str">
        <v>Valid</v>
      </c>
      <c r="J1514" s="27" t="str">
        <v>Complete</v>
      </c>
      <c r="K1514" s="27" t="str">
        <v>Yes</v>
      </c>
      <c r="L1514" s="27">
        <v>75</v>
      </c>
      <c r="M1514" s="27" t="str">
        <v>Potential Duplicate</v>
      </c>
    </row>
    <row r="1515" spans="1:13" x14ac:dyDescent="0.25">
      <c r="A1515" s="27" t="str">
        <v>CUST-05109</v>
      </c>
      <c r="B1515" s="27" t="str">
        <v>Pieter Adewale</v>
      </c>
      <c r="C1515" s="27" t="str">
        <v>Hivegroup Gmbh</v>
      </c>
      <c r="D1515" s="27" t="str">
        <v>Prospect</v>
      </c>
      <c r="E1515" s="27" t="str">
        <v>Tola Adeniyi</v>
      </c>
      <c r="F1515" s="27" t="str">
        <v>pieter_adewale@hotmail.com</v>
      </c>
      <c r="G1515" s="27" t="str">
        <v>Valid</v>
      </c>
      <c r="H1515" s="27" t="str">
        <v>+44-736-438941</v>
      </c>
      <c r="I1515" s="27" t="str">
        <v>Valid</v>
      </c>
      <c r="J1515" s="27" t="str">
        <v>Complete</v>
      </c>
      <c r="K1515" s="27" t="str">
        <v>Yes</v>
      </c>
      <c r="L1515" s="27">
        <v>75</v>
      </c>
      <c r="M1515" s="27" t="str">
        <v>Potential Duplicate</v>
      </c>
    </row>
    <row r="1516" spans="1:13" x14ac:dyDescent="0.25">
      <c r="A1516" s="27" t="str">
        <v>CUST-02554</v>
      </c>
      <c r="B1516" s="27" t="str">
        <v>Segun O'Brien</v>
      </c>
      <c r="C1516" s="27" t="str">
        <v>Zenfinance Gmbh</v>
      </c>
      <c r="D1516" s="27" t="str">
        <v>Inactive</v>
      </c>
      <c r="E1516" s="27" t="str">
        <v>Victor Okeke</v>
      </c>
      <c r="F1516" s="27" t="str">
        <v>amaka_botha@outlook.com</v>
      </c>
      <c r="G1516" s="27" t="str">
        <v>Valid</v>
      </c>
      <c r="H1516" s="27" t="str">
        <v>+254951745184</v>
      </c>
      <c r="I1516" s="27" t="str">
        <v>Valid</v>
      </c>
      <c r="J1516" s="27" t="str">
        <v>Complete</v>
      </c>
      <c r="K1516" s="27" t="str">
        <v>Yes</v>
      </c>
      <c r="L1516" s="27">
        <v>75</v>
      </c>
      <c r="M1516" s="27" t="str">
        <v>Potential Duplicate</v>
      </c>
    </row>
    <row r="1517" spans="1:13" x14ac:dyDescent="0.25">
      <c r="A1517" s="27" t="str">
        <v>CUST-03265</v>
      </c>
      <c r="B1517" s="27" t="str">
        <v>Musa Abubakar</v>
      </c>
      <c r="C1517" s="27" t="str">
        <v>Vertexgroup Plc</v>
      </c>
      <c r="D1517" s="27" t="str">
        <v>Churned</v>
      </c>
      <c r="E1517" s="27" t="str">
        <v>Aisha Mohammed</v>
      </c>
      <c r="F1517" s="27" t="str">
        <v>musa.abubakar@gmail.com</v>
      </c>
      <c r="G1517" s="27" t="str">
        <v>Valid</v>
      </c>
      <c r="H1517" s="27" t="str">
        <v>0898615951</v>
      </c>
      <c r="I1517" s="27" t="str">
        <v>Valid</v>
      </c>
      <c r="J1517" s="27" t="str">
        <v>Complete</v>
      </c>
      <c r="K1517" s="27" t="str">
        <v>Yes</v>
      </c>
      <c r="L1517" s="27">
        <v>75</v>
      </c>
      <c r="M1517" s="27" t="str">
        <v>Potential Duplicate</v>
      </c>
    </row>
    <row r="1518" spans="1:13" x14ac:dyDescent="0.25">
      <c r="A1518" s="27" t="str">
        <v>CUST-00290</v>
      </c>
      <c r="B1518" s="27" t="str">
        <v>Chioma Patel</v>
      </c>
      <c r="C1518" s="27" t="str">
        <v>Dangote Industries</v>
      </c>
      <c r="D1518" s="27" t="str">
        <v>Prospect</v>
      </c>
      <c r="E1518" s="27" t="str">
        <v>James Carter</v>
      </c>
      <c r="F1518" s="27" t="str">
        <v>chiomapatel@gmail.com</v>
      </c>
      <c r="G1518" s="27" t="str">
        <v>Valid</v>
      </c>
      <c r="H1518" s="27" t="str">
        <v>+27-240-642429</v>
      </c>
      <c r="I1518" s="27" t="str">
        <v>Valid</v>
      </c>
      <c r="J1518" s="27" t="str">
        <v>Complete</v>
      </c>
      <c r="K1518" s="27" t="str">
        <v>Yes</v>
      </c>
      <c r="L1518" s="27">
        <v>75</v>
      </c>
      <c r="M1518" s="27" t="str">
        <v>Potential Duplicate</v>
      </c>
    </row>
    <row r="1519" spans="1:13" x14ac:dyDescent="0.25">
      <c r="A1519" s="27" t="str">
        <v>CUST-01450</v>
      </c>
      <c r="B1519" s="27" t="str">
        <v>Sola Evans</v>
      </c>
      <c r="C1519" s="27" t="str">
        <v>Sparkworks Gmbh</v>
      </c>
      <c r="D1519" s="27" t="str">
        <v>Inactive</v>
      </c>
      <c r="E1519" s="27" t="str">
        <v>Grace Mensah</v>
      </c>
      <c r="F1519" s="27" t="str">
        <v>solaevans@sparkworksgmbh.io</v>
      </c>
      <c r="G1519" s="27" t="str">
        <v>Valid</v>
      </c>
      <c r="H1519" s="27" t="str">
        <v>+31-581-815853</v>
      </c>
      <c r="I1519" s="27" t="str">
        <v>Valid</v>
      </c>
      <c r="J1519" s="27" t="str">
        <v>Complete</v>
      </c>
      <c r="K1519" s="27" t="str">
        <v>Yes</v>
      </c>
      <c r="L1519" s="27">
        <v>75</v>
      </c>
      <c r="M1519" s="27" t="str">
        <v>Potential Duplicate</v>
      </c>
    </row>
    <row r="1520" spans="1:13" x14ac:dyDescent="0.25">
      <c r="A1520" s="27" t="str">
        <v>CUST-05006</v>
      </c>
      <c r="B1520" s="27" t="str">
        <v>Adaora Adebayo</v>
      </c>
      <c r="C1520" s="27" t="str">
        <v>Datalabs Gmbh</v>
      </c>
      <c r="D1520" s="27" t="str">
        <v>Lead</v>
      </c>
      <c r="E1520" s="27" t="str">
        <v>Victor Okeke</v>
      </c>
      <c r="F1520" s="27" t="str">
        <v>adaora_adebayo@hotmail.com</v>
      </c>
      <c r="G1520" s="27" t="str">
        <v>Valid</v>
      </c>
      <c r="H1520" s="27" t="str">
        <v>+971-668-651038</v>
      </c>
      <c r="I1520" s="27" t="str">
        <v>Valid</v>
      </c>
      <c r="J1520" s="27" t="str">
        <v>Complete</v>
      </c>
      <c r="K1520" s="27" t="str">
        <v>Yes</v>
      </c>
      <c r="L1520" s="27">
        <v>75</v>
      </c>
      <c r="M1520" s="27" t="str">
        <v>Potential Duplicate</v>
      </c>
    </row>
    <row r="1521" spans="1:13" x14ac:dyDescent="0.25">
      <c r="A1521" s="27" t="str">
        <v>CUST-03218</v>
      </c>
      <c r="B1521" s="27" t="str">
        <v>Lawal Jones</v>
      </c>
      <c r="C1521" s="27" t="str">
        <v>Jumia</v>
      </c>
      <c r="D1521" s="27" t="str">
        <v>Lead</v>
      </c>
      <c r="E1521" s="27" t="str">
        <v>Victor Okeke</v>
      </c>
      <c r="F1521" s="27" t="str">
        <v>lawaljones@outlook.com</v>
      </c>
      <c r="G1521" s="27" t="str">
        <v>Valid</v>
      </c>
      <c r="H1521" s="27" t="str">
        <v>+44913860157</v>
      </c>
      <c r="I1521" s="27" t="str">
        <v>Valid</v>
      </c>
      <c r="J1521" s="27" t="str">
        <v>Complete</v>
      </c>
      <c r="K1521" s="27" t="str">
        <v>Yes</v>
      </c>
      <c r="L1521" s="27">
        <v>75</v>
      </c>
      <c r="M1521" s="27" t="str">
        <v>Potential Duplicate</v>
      </c>
    </row>
    <row r="1522" spans="1:13" x14ac:dyDescent="0.25">
      <c r="A1522" s="27" t="str">
        <v>CUST-05041</v>
      </c>
      <c r="B1522" s="27" t="str">
        <v>Usman Van Der Merwe</v>
      </c>
      <c r="C1522" s="27" t="str">
        <v>Cloudai</v>
      </c>
      <c r="D1522" s="27" t="str">
        <v>Customer</v>
      </c>
      <c r="E1522" s="27" t="str">
        <v>Michael Bello</v>
      </c>
      <c r="F1522" s="27" t="str">
        <v>usman_vandermerwe@yahoo.com</v>
      </c>
      <c r="G1522" s="27" t="str">
        <v>Valid</v>
      </c>
      <c r="H1522" s="27" t="str">
        <v>+234-731-682119</v>
      </c>
      <c r="I1522" s="27" t="str">
        <v>Valid</v>
      </c>
      <c r="J1522" s="27" t="str">
        <v>Complete</v>
      </c>
      <c r="K1522" s="27" t="str">
        <v>Yes</v>
      </c>
      <c r="L1522" s="27">
        <v>75</v>
      </c>
      <c r="M1522" s="27" t="str">
        <v>Potential Duplicate</v>
      </c>
    </row>
    <row r="1523" spans="1:13" x14ac:dyDescent="0.25">
      <c r="A1523" s="27" t="str">
        <v>CUST-01924</v>
      </c>
      <c r="B1523" s="27" t="str">
        <v>Chiamaka Brown</v>
      </c>
      <c r="C1523" s="27" t="str">
        <v>Primeanalytics Inc</v>
      </c>
      <c r="D1523" s="27" t="str">
        <v>Prospect</v>
      </c>
      <c r="E1523" s="27" t="str">
        <v>Tola Adeniyi</v>
      </c>
      <c r="F1523" s="27" t="str">
        <v>chiamaka.brown@gmail.com</v>
      </c>
      <c r="G1523" s="27" t="str">
        <v>Valid</v>
      </c>
      <c r="H1523" s="27" t="str">
        <v>0907851586</v>
      </c>
      <c r="I1523" s="27" t="str">
        <v>Valid</v>
      </c>
      <c r="J1523" s="27" t="str">
        <v>Complete</v>
      </c>
      <c r="K1523" s="27" t="str">
        <v>Yes</v>
      </c>
      <c r="L1523" s="27">
        <v>75</v>
      </c>
      <c r="M1523" s="27" t="str">
        <v>Potential Duplicate</v>
      </c>
    </row>
    <row r="1524" spans="1:13" x14ac:dyDescent="0.25">
      <c r="A1524" s="27" t="str">
        <v>CUST-04943</v>
      </c>
      <c r="B1524" s="27" t="str">
        <v>Sophie Garba</v>
      </c>
      <c r="C1524" s="27" t="str">
        <v>Fluxlabs</v>
      </c>
      <c r="D1524" s="27" t="str">
        <v>Lead</v>
      </c>
      <c r="E1524" s="27" t="str">
        <v>Daniel Olatunji</v>
      </c>
      <c r="F1524" s="27" t="str">
        <v>sophiegarba@yahoo.com</v>
      </c>
      <c r="G1524" s="27" t="str">
        <v>Valid</v>
      </c>
      <c r="H1524" s="27" t="str">
        <v>+234 325 282 671</v>
      </c>
      <c r="I1524" s="27" t="str">
        <v>Valid</v>
      </c>
      <c r="J1524" s="27" t="str">
        <v>Complete</v>
      </c>
      <c r="K1524" s="27" t="str">
        <v>Yes</v>
      </c>
      <c r="L1524" s="27">
        <v>75</v>
      </c>
      <c r="M1524" s="27" t="str">
        <v>Potential Duplicate</v>
      </c>
    </row>
    <row r="1525" spans="1:13" x14ac:dyDescent="0.25">
      <c r="A1525" s="27" t="str">
        <v>CUST-02495</v>
      </c>
      <c r="B1525" s="27" t="str">
        <v>Chinwe Dlamini</v>
      </c>
      <c r="C1525" s="27" t="str">
        <v>Mpesa Solutions</v>
      </c>
      <c r="D1525" s="27" t="str">
        <v>Opportunity</v>
      </c>
      <c r="E1525" s="27" t="str">
        <v>Grace Mensah</v>
      </c>
      <c r="F1525" s="27" t="str">
        <v>ifeanyi.mensah@hotmail.com</v>
      </c>
      <c r="G1525" s="27" t="str">
        <v>Valid</v>
      </c>
      <c r="H1525" s="27" t="str">
        <v>+27-702-669191</v>
      </c>
      <c r="I1525" s="27" t="str">
        <v>Valid</v>
      </c>
      <c r="J1525" s="27" t="str">
        <v>Complete</v>
      </c>
      <c r="K1525" s="27" t="str">
        <v>Yes</v>
      </c>
      <c r="L1525" s="27">
        <v>75</v>
      </c>
      <c r="M1525" s="27" t="str">
        <v>Potential Duplicate</v>
      </c>
    </row>
    <row r="1526" spans="1:13" x14ac:dyDescent="0.25">
      <c r="A1526" s="27" t="str">
        <v>CUST-04383</v>
      </c>
      <c r="B1526" s="27" t="str">
        <v>Liam Musa</v>
      </c>
      <c r="C1526" s="27" t="str">
        <v>Vaultnetworks Plc</v>
      </c>
      <c r="D1526" s="27" t="str">
        <v>Prospect</v>
      </c>
      <c r="E1526" s="27" t="str">
        <v>Michael Bello</v>
      </c>
      <c r="F1526" s="27" t="str">
        <v>liam.musa@yahoo.com</v>
      </c>
      <c r="G1526" s="27" t="str">
        <v>Valid</v>
      </c>
      <c r="H1526" s="27" t="str">
        <v>+31-344-783262</v>
      </c>
      <c r="I1526" s="27" t="str">
        <v>Valid</v>
      </c>
      <c r="J1526" s="27" t="str">
        <v>Complete</v>
      </c>
      <c r="K1526" s="27" t="str">
        <v>Yes</v>
      </c>
      <c r="L1526" s="27">
        <v>75</v>
      </c>
      <c r="M1526" s="27" t="str">
        <v>Potential Duplicate</v>
      </c>
    </row>
    <row r="1527" spans="1:13" x14ac:dyDescent="0.25">
      <c r="A1527" s="27" t="str">
        <v>CUST-00263</v>
      </c>
      <c r="B1527" s="27" t="str">
        <v>Ryan O'Brien</v>
      </c>
      <c r="C1527" s="27" t="str">
        <v>Vaultanalytics</v>
      </c>
      <c r="D1527" s="27" t="str">
        <v>Qualified</v>
      </c>
      <c r="E1527" s="27" t="str">
        <v>Grace Mensah</v>
      </c>
      <c r="F1527" s="27" t="str">
        <v>ryan_obrien@outlook.com</v>
      </c>
      <c r="G1527" s="27" t="str">
        <v>Valid</v>
      </c>
      <c r="H1527" s="27" t="str">
        <v>+27617662047</v>
      </c>
      <c r="I1527" s="27" t="str">
        <v>Valid</v>
      </c>
      <c r="J1527" s="27" t="str">
        <v>Complete</v>
      </c>
      <c r="K1527" s="27" t="str">
        <v>Yes</v>
      </c>
      <c r="L1527" s="27">
        <v>75</v>
      </c>
      <c r="M1527" s="27" t="str">
        <v>Potential Duplicate</v>
      </c>
    </row>
    <row r="1528" spans="1:13" x14ac:dyDescent="0.25">
      <c r="A1528" s="27" t="str">
        <v>CUST-05068</v>
      </c>
      <c r="B1528" s="27" t="str">
        <v>Mark Asante</v>
      </c>
      <c r="C1528" s="27" t="str">
        <v>Flutterwave</v>
      </c>
      <c r="D1528" s="27" t="str">
        <v>Prospect</v>
      </c>
      <c r="E1528" s="27" t="str">
        <v>Brian Otieno</v>
      </c>
      <c r="F1528" s="27" t="str">
        <v>mark_asante@flutterwave.com</v>
      </c>
      <c r="G1528" s="27" t="str">
        <v>Valid</v>
      </c>
      <c r="H1528" s="27" t="str">
        <v>+44 899 770 139</v>
      </c>
      <c r="I1528" s="27" t="str">
        <v>Valid</v>
      </c>
      <c r="J1528" s="27" t="str">
        <v>Complete</v>
      </c>
      <c r="K1528" s="27" t="str">
        <v>Yes</v>
      </c>
      <c r="L1528" s="27">
        <v>75</v>
      </c>
      <c r="M1528" s="27" t="str">
        <v>Potential Duplicate</v>
      </c>
    </row>
    <row r="1529" spans="1:13" x14ac:dyDescent="0.25">
      <c r="A1529" s="27" t="str">
        <v>CUST-03734</v>
      </c>
      <c r="B1529" s="27" t="str">
        <v>Anke Jones</v>
      </c>
      <c r="C1529" s="27" t="str">
        <v>Orbitpay Llc</v>
      </c>
      <c r="D1529" s="27" t="str">
        <v>Prospect</v>
      </c>
      <c r="E1529" s="27" t="str">
        <v>Not Assigned</v>
      </c>
      <c r="F1529" s="27" t="str">
        <v>anke_jones@yahoo.com</v>
      </c>
      <c r="G1529" s="27" t="str">
        <v>Valid</v>
      </c>
      <c r="H1529" s="27" t="str">
        <v>+234247157719</v>
      </c>
      <c r="I1529" s="27" t="str">
        <v>Valid</v>
      </c>
      <c r="J1529" s="27" t="str">
        <v>Complete</v>
      </c>
      <c r="K1529" s="27" t="str">
        <v>Yes</v>
      </c>
      <c r="L1529" s="27">
        <v>75</v>
      </c>
      <c r="M1529" s="27" t="str">
        <v>Potential Duplicate</v>
      </c>
    </row>
    <row r="1530" spans="1:13" x14ac:dyDescent="0.25">
      <c r="A1530" s="27" t="str">
        <v>CUST-05127</v>
      </c>
      <c r="B1530" s="27" t="str">
        <v>Chinwe Jones</v>
      </c>
      <c r="C1530" s="27" t="str">
        <v>Lumenfinance Plc</v>
      </c>
      <c r="D1530" s="27" t="str">
        <v>Qualified</v>
      </c>
      <c r="E1530" s="27" t="str">
        <v>Kemi Balogun</v>
      </c>
      <c r="F1530" s="27" t="str">
        <v>chinwejones@yahoo.com</v>
      </c>
      <c r="G1530" s="27" t="str">
        <v>Valid</v>
      </c>
      <c r="H1530" s="27" t="str">
        <v>0509962183</v>
      </c>
      <c r="I1530" s="27" t="str">
        <v>Valid</v>
      </c>
      <c r="J1530" s="27" t="str">
        <v>Complete</v>
      </c>
      <c r="K1530" s="27" t="str">
        <v>Yes</v>
      </c>
      <c r="L1530" s="27">
        <v>75</v>
      </c>
      <c r="M1530" s="27" t="str">
        <v>Potential Duplicate</v>
      </c>
    </row>
    <row r="1531" spans="1:13" x14ac:dyDescent="0.25">
      <c r="A1531" s="27" t="str">
        <v>CUST-00209</v>
      </c>
      <c r="B1531" s="27" t="str">
        <v>Emeka Anyanwu</v>
      </c>
      <c r="C1531" s="27" t="str">
        <v>Cloudsoft Inc</v>
      </c>
      <c r="D1531" s="27" t="str">
        <v>Churned</v>
      </c>
      <c r="E1531" s="27" t="str">
        <v>Not Assigned</v>
      </c>
      <c r="F1531" s="27" t="str">
        <v>emeka_anyanwu@outlook.com</v>
      </c>
      <c r="G1531" s="27" t="str">
        <v>Valid</v>
      </c>
      <c r="H1531" s="27" t="str">
        <v>+1 839 386 613</v>
      </c>
      <c r="I1531" s="27" t="str">
        <v>Valid</v>
      </c>
      <c r="J1531" s="27" t="str">
        <v>Complete</v>
      </c>
      <c r="K1531" s="27" t="str">
        <v>Yes</v>
      </c>
      <c r="L1531" s="27">
        <v>75</v>
      </c>
      <c r="M1531" s="27" t="str">
        <v>Potential Duplicate</v>
      </c>
    </row>
    <row r="1532" spans="1:13" x14ac:dyDescent="0.25">
      <c r="A1532" s="27" t="str">
        <v>CUST-00605</v>
      </c>
      <c r="B1532" s="27" t="str">
        <v>Babatunde Hassan</v>
      </c>
      <c r="C1532" s="27" t="str">
        <v>Vertexpay</v>
      </c>
      <c r="D1532" s="27" t="str">
        <v>Opportunity</v>
      </c>
      <c r="E1532" s="27" t="str">
        <v>Brian Otieno</v>
      </c>
      <c r="F1532" s="27" t="str">
        <v>akinyi.asante@outlook.com</v>
      </c>
      <c r="G1532" s="27" t="str">
        <v>Valid</v>
      </c>
      <c r="H1532" s="27" t="str">
        <v>+234-046-070014</v>
      </c>
      <c r="I1532" s="27" t="str">
        <v>Valid</v>
      </c>
      <c r="J1532" s="27" t="str">
        <v>Complete</v>
      </c>
      <c r="K1532" s="27" t="str">
        <v>Yes</v>
      </c>
      <c r="L1532" s="27">
        <v>75</v>
      </c>
      <c r="M1532" s="27" t="str">
        <v>Potential Duplicate</v>
      </c>
    </row>
    <row r="1533" spans="1:13" x14ac:dyDescent="0.25">
      <c r="A1533" s="27" t="str">
        <v>CUST-01017</v>
      </c>
      <c r="B1533" s="27" t="str">
        <v>Bello Onyeka</v>
      </c>
      <c r="C1533" s="27" t="str">
        <v>Sparkgroup</v>
      </c>
      <c r="D1533" s="27" t="str">
        <v>Inactive</v>
      </c>
      <c r="E1533" s="27" t="str">
        <v>Brian Otieno</v>
      </c>
      <c r="F1533" s="27" t="str">
        <v>abdullahi_anyanwu@outlook.com</v>
      </c>
      <c r="G1533" s="27" t="str">
        <v>Valid</v>
      </c>
      <c r="H1533" s="27" t="str">
        <v>+971405155674</v>
      </c>
      <c r="I1533" s="27" t="str">
        <v>Valid</v>
      </c>
      <c r="J1533" s="27" t="str">
        <v>Complete</v>
      </c>
      <c r="K1533" s="27" t="str">
        <v>Yes</v>
      </c>
      <c r="L1533" s="27">
        <v>75</v>
      </c>
      <c r="M1533" s="27" t="str">
        <v>Potential Duplicate</v>
      </c>
    </row>
    <row r="1534" spans="1:13" x14ac:dyDescent="0.25">
      <c r="A1534" s="27" t="str">
        <v>CUST-00511</v>
      </c>
      <c r="B1534" s="27" t="str">
        <v>James Nwankwo</v>
      </c>
      <c r="C1534" s="27" t="str">
        <v>Kuda</v>
      </c>
      <c r="D1534" s="27" t="str">
        <v>Opportunity</v>
      </c>
      <c r="E1534" s="27" t="str">
        <v>Tola Adeniyi</v>
      </c>
      <c r="F1534" s="27" t="str">
        <v>jamesnwankwo@outlook.com</v>
      </c>
      <c r="G1534" s="27" t="str">
        <v>Valid</v>
      </c>
      <c r="H1534" s="27" t="str">
        <v>+44802455985</v>
      </c>
      <c r="I1534" s="27" t="str">
        <v>Valid</v>
      </c>
      <c r="J1534" s="27" t="str">
        <v>Complete</v>
      </c>
      <c r="K1534" s="27" t="str">
        <v>Yes</v>
      </c>
      <c r="L1534" s="27">
        <v>75</v>
      </c>
      <c r="M1534" s="27" t="str">
        <v>Potential Duplicate</v>
      </c>
    </row>
    <row r="1535" spans="1:13" x14ac:dyDescent="0.25">
      <c r="A1535" s="27" t="str">
        <v>CUST-01206</v>
      </c>
      <c r="B1535" s="27" t="str">
        <v>Ogechi Khan</v>
      </c>
      <c r="C1535" s="27" t="str">
        <v>Gridsystems Inc</v>
      </c>
      <c r="D1535" s="27" t="str">
        <v>Lead</v>
      </c>
      <c r="E1535" s="27" t="str">
        <v>Daniel Olatunji</v>
      </c>
      <c r="F1535" s="27" t="str">
        <v>michaelbrown@paystack.ng</v>
      </c>
      <c r="G1535" s="27" t="str">
        <v>Valid</v>
      </c>
      <c r="H1535" s="27" t="str">
        <v>0651338613</v>
      </c>
      <c r="I1535" s="27" t="str">
        <v>Valid</v>
      </c>
      <c r="J1535" s="27" t="str">
        <v>Complete</v>
      </c>
      <c r="K1535" s="27" t="str">
        <v>Yes</v>
      </c>
      <c r="L1535" s="27">
        <v>75</v>
      </c>
      <c r="M1535" s="27" t="str">
        <v>Potential Duplicate</v>
      </c>
    </row>
    <row r="1536" spans="1:13" x14ac:dyDescent="0.25">
      <c r="A1536" s="27" t="str">
        <v>CUST-05120</v>
      </c>
      <c r="B1536" s="27" t="str">
        <v>Thandiwe Idris</v>
      </c>
      <c r="C1536" s="27" t="str">
        <v>Primesystems Gmbh</v>
      </c>
      <c r="D1536" s="27" t="str">
        <v>Customer</v>
      </c>
      <c r="E1536" s="27" t="str">
        <v>Aisha Mohammed</v>
      </c>
      <c r="F1536" s="27" t="str">
        <v>thandiwe_idris@outlook.com</v>
      </c>
      <c r="G1536" s="27" t="str">
        <v>Valid</v>
      </c>
      <c r="H1536" s="27" t="str">
        <v>+254269707279</v>
      </c>
      <c r="I1536" s="27" t="str">
        <v>Valid</v>
      </c>
      <c r="J1536" s="27" t="str">
        <v>Complete</v>
      </c>
      <c r="K1536" s="27" t="str">
        <v>Yes</v>
      </c>
      <c r="L1536" s="27">
        <v>75</v>
      </c>
      <c r="M1536" s="27" t="str">
        <v>Potential Duplicate</v>
      </c>
    </row>
    <row r="1537" spans="1:13" x14ac:dyDescent="0.25">
      <c r="A1537" s="27" t="str">
        <v>CUST-03538</v>
      </c>
      <c r="B1537" s="27" t="str">
        <v>Abdullahi Jones</v>
      </c>
      <c r="C1537" s="27" t="str">
        <v>Paylogistics</v>
      </c>
      <c r="D1537" s="27" t="str">
        <v>Prospect</v>
      </c>
      <c r="E1537" s="27" t="str">
        <v>Grace Mensah</v>
      </c>
      <c r="F1537" s="27" t="str">
        <v>abdullahi.jones@outlook.com</v>
      </c>
      <c r="G1537" s="27" t="str">
        <v>Valid</v>
      </c>
      <c r="H1537" s="27" t="str">
        <v>0391269081</v>
      </c>
      <c r="I1537" s="27" t="str">
        <v>Valid</v>
      </c>
      <c r="J1537" s="27" t="str">
        <v>Complete</v>
      </c>
      <c r="K1537" s="27" t="str">
        <v>Yes</v>
      </c>
      <c r="L1537" s="27">
        <v>75</v>
      </c>
      <c r="M1537" s="27" t="str">
        <v>Potential Duplicate</v>
      </c>
    </row>
    <row r="1538" spans="1:13" x14ac:dyDescent="0.25">
      <c r="A1538" s="27" t="str">
        <v>CUST-03801</v>
      </c>
      <c r="B1538" s="27" t="str">
        <v>Favour O'Brien</v>
      </c>
      <c r="C1538" s="27" t="str">
        <v>Carbon</v>
      </c>
      <c r="D1538" s="27" t="str">
        <v>Customer</v>
      </c>
      <c r="E1538" s="27" t="str">
        <v>Not Assigned</v>
      </c>
      <c r="F1538" s="27" t="str">
        <v>favour.obrien@gmail.com</v>
      </c>
      <c r="G1538" s="27" t="str">
        <v>Valid</v>
      </c>
      <c r="H1538" s="27" t="str">
        <v>+49527408426</v>
      </c>
      <c r="I1538" s="27" t="str">
        <v>Valid</v>
      </c>
      <c r="J1538" s="27" t="str">
        <v>Complete</v>
      </c>
      <c r="K1538" s="27" t="str">
        <v>Yes</v>
      </c>
      <c r="L1538" s="27">
        <v>75</v>
      </c>
      <c r="M1538" s="27" t="str">
        <v>Potential Duplicate</v>
      </c>
    </row>
    <row r="1539" spans="1:13" x14ac:dyDescent="0.25">
      <c r="A1539" s="27" t="str">
        <v>CUST-02994</v>
      </c>
      <c r="B1539" s="27" t="str">
        <v>Chinwe Adebayo</v>
      </c>
      <c r="C1539" s="27" t="str">
        <v>Vaultai Ltd</v>
      </c>
      <c r="D1539" s="27" t="str">
        <v>Prospect</v>
      </c>
      <c r="E1539" s="27" t="str">
        <v>Kemi Balogun</v>
      </c>
      <c r="F1539" s="27" t="str">
        <v>chinwe.adebayo@yahoo.com</v>
      </c>
      <c r="G1539" s="27" t="str">
        <v>Valid</v>
      </c>
      <c r="H1539" s="27" t="str">
        <v>+49-601-534332</v>
      </c>
      <c r="I1539" s="27" t="str">
        <v>Valid</v>
      </c>
      <c r="J1539" s="27" t="str">
        <v>Complete</v>
      </c>
      <c r="K1539" s="27" t="str">
        <v>Yes</v>
      </c>
      <c r="L1539" s="27">
        <v>75</v>
      </c>
      <c r="M1539" s="27" t="str">
        <v>Potential Duplicate</v>
      </c>
    </row>
    <row r="1540" spans="1:13" x14ac:dyDescent="0.25">
      <c r="A1540" s="27" t="str">
        <v>CUST-05062</v>
      </c>
      <c r="B1540" s="27" t="str">
        <v>Daniel Dlamini</v>
      </c>
      <c r="C1540" s="27" t="str">
        <v>Apexfinance</v>
      </c>
      <c r="D1540" s="27" t="str">
        <v>Qualified</v>
      </c>
      <c r="E1540" s="27" t="str">
        <v>James Carter</v>
      </c>
      <c r="F1540" s="27" t="str">
        <v>daniel_dlamini@outlook.com</v>
      </c>
      <c r="G1540" s="27" t="str">
        <v>Valid</v>
      </c>
      <c r="H1540" s="27" t="str">
        <v>+44 880 582 226</v>
      </c>
      <c r="I1540" s="27" t="str">
        <v>Valid</v>
      </c>
      <c r="J1540" s="27" t="str">
        <v>Complete</v>
      </c>
      <c r="K1540" s="27" t="str">
        <v>Yes</v>
      </c>
      <c r="L1540" s="27">
        <v>75</v>
      </c>
      <c r="M1540" s="27" t="str">
        <v>Potential Duplicate</v>
      </c>
    </row>
    <row r="1541" spans="1:13" x14ac:dyDescent="0.25">
      <c r="A1541" s="27" t="str">
        <v>CUST-00271</v>
      </c>
      <c r="B1541" s="27" t="str">
        <v>Emeka Eze</v>
      </c>
      <c r="C1541" s="27" t="str">
        <v>Zenworks Gmbh</v>
      </c>
      <c r="D1541" s="27" t="str">
        <v>Prospect</v>
      </c>
      <c r="E1541" s="27" t="str">
        <v>Sandra Eze</v>
      </c>
      <c r="F1541" s="27" t="str">
        <v>emeka_eze@outlook.com</v>
      </c>
      <c r="G1541" s="27" t="str">
        <v>Valid</v>
      </c>
      <c r="H1541" s="27" t="str">
        <v>+234 449 014 954</v>
      </c>
      <c r="I1541" s="27" t="str">
        <v>Valid</v>
      </c>
      <c r="J1541" s="27" t="str">
        <v>Complete</v>
      </c>
      <c r="K1541" s="27" t="str">
        <v>Yes</v>
      </c>
      <c r="L1541" s="27">
        <v>75</v>
      </c>
      <c r="M1541" s="27" t="str">
        <v>Potential Duplicate</v>
      </c>
    </row>
    <row r="1542" spans="1:13" x14ac:dyDescent="0.25">
      <c r="A1542" s="27" t="str">
        <v>CUST-03337</v>
      </c>
      <c r="B1542" s="27" t="str">
        <v>Anke Hassan</v>
      </c>
      <c r="C1542" s="27" t="str">
        <v>Kuda</v>
      </c>
      <c r="D1542" s="27" t="str">
        <v>Qualified</v>
      </c>
      <c r="E1542" s="27" t="str">
        <v>Grace Mensah</v>
      </c>
      <c r="F1542" s="27" t="str">
        <v>anke_hassan@outlook.com</v>
      </c>
      <c r="G1542" s="27" t="str">
        <v>Valid</v>
      </c>
      <c r="H1542" s="27" t="str">
        <v>+27490979405</v>
      </c>
      <c r="I1542" s="27" t="str">
        <v>Valid</v>
      </c>
      <c r="J1542" s="27" t="str">
        <v>Complete</v>
      </c>
      <c r="K1542" s="27" t="str">
        <v>Yes</v>
      </c>
      <c r="L1542" s="27">
        <v>75</v>
      </c>
      <c r="M1542" s="27" t="str">
        <v>Potential Duplicate</v>
      </c>
    </row>
    <row r="1543" spans="1:13" x14ac:dyDescent="0.25">
      <c r="A1543" s="27" t="str">
        <v>CUST-01609</v>
      </c>
      <c r="B1543" s="27" t="str">
        <v>Folake Asante</v>
      </c>
      <c r="C1543" s="27" t="str">
        <v>Mtn Group</v>
      </c>
      <c r="D1543" s="27" t="str">
        <v>Lead</v>
      </c>
      <c r="E1543" s="27" t="str">
        <v>Sandra Eze</v>
      </c>
      <c r="F1543" s="27" t="str">
        <v>folake_asante@gmail.com</v>
      </c>
      <c r="G1543" s="27" t="str">
        <v>Valid</v>
      </c>
      <c r="H1543" s="27" t="str">
        <v>+27628908237</v>
      </c>
      <c r="I1543" s="27" t="str">
        <v>Valid</v>
      </c>
      <c r="J1543" s="27" t="str">
        <v>Complete</v>
      </c>
      <c r="K1543" s="27" t="str">
        <v>Yes</v>
      </c>
      <c r="L1543" s="27">
        <v>75</v>
      </c>
      <c r="M1543" s="27" t="str">
        <v>Potential Duplicate</v>
      </c>
    </row>
    <row r="1544" spans="1:13" x14ac:dyDescent="0.25">
      <c r="A1544" s="27" t="str">
        <v>CUST-04956</v>
      </c>
      <c r="B1544" s="27" t="str">
        <v>David Lawal</v>
      </c>
      <c r="C1544" s="27" t="str">
        <v>Wave</v>
      </c>
      <c r="D1544" s="27" t="str">
        <v>Customer</v>
      </c>
      <c r="E1544" s="27" t="str">
        <v>Brian Otieno</v>
      </c>
      <c r="F1544" s="27" t="str">
        <v>david_lawal@yahoo.com</v>
      </c>
      <c r="G1544" s="27" t="str">
        <v>Valid</v>
      </c>
      <c r="H1544" s="27" t="str">
        <v>+254 651 759 584</v>
      </c>
      <c r="I1544" s="27" t="str">
        <v>Valid</v>
      </c>
      <c r="J1544" s="27" t="str">
        <v>Complete</v>
      </c>
      <c r="K1544" s="27" t="str">
        <v>Yes</v>
      </c>
      <c r="L1544" s="27">
        <v>75</v>
      </c>
      <c r="M1544" s="27" t="str">
        <v>Potential Duplicate</v>
      </c>
    </row>
    <row r="1545" spans="1:13" x14ac:dyDescent="0.25">
      <c r="A1545" s="27" t="str">
        <v>CUST-01700</v>
      </c>
      <c r="B1545" s="27" t="str">
        <v>Faith Diallo</v>
      </c>
      <c r="C1545" s="27" t="str">
        <v>Vertexhealth Inc</v>
      </c>
      <c r="D1545" s="27" t="str">
        <v>Customer</v>
      </c>
      <c r="E1545" s="27" t="str">
        <v>Victor Okeke</v>
      </c>
      <c r="F1545" s="27" t="str">
        <v>faith_diallo@gmail.com</v>
      </c>
      <c r="G1545" s="27" t="str">
        <v>Valid</v>
      </c>
      <c r="H1545" s="27" t="str">
        <v>+1204415682</v>
      </c>
      <c r="I1545" s="27" t="str">
        <v>Valid</v>
      </c>
      <c r="J1545" s="27" t="str">
        <v>Complete</v>
      </c>
      <c r="K1545" s="27" t="str">
        <v>Yes</v>
      </c>
      <c r="L1545" s="27">
        <v>75</v>
      </c>
      <c r="M1545" s="27" t="str">
        <v>Potential Duplicate</v>
      </c>
    </row>
    <row r="1546" spans="1:13" x14ac:dyDescent="0.25">
      <c r="A1546" s="27" t="str">
        <v>CUST-00846</v>
      </c>
      <c r="B1546" s="27" t="str">
        <v>Nomvula Afolabi</v>
      </c>
      <c r="C1546" s="27" t="str">
        <v>Coresystems Ltd</v>
      </c>
      <c r="D1546" s="27" t="str">
        <v>Customer</v>
      </c>
      <c r="E1546" s="27" t="str">
        <v>Brian Otieno</v>
      </c>
      <c r="F1546" s="27" t="str">
        <v>nomvulaafolabi@yahoo.com</v>
      </c>
      <c r="G1546" s="27" t="str">
        <v>Valid</v>
      </c>
      <c r="H1546" s="27" t="str">
        <v>0061905143</v>
      </c>
      <c r="I1546" s="27" t="str">
        <v>Valid</v>
      </c>
      <c r="J1546" s="27" t="str">
        <v>Complete</v>
      </c>
      <c r="K1546" s="27" t="str">
        <v>Yes</v>
      </c>
      <c r="L1546" s="27">
        <v>75</v>
      </c>
      <c r="M1546" s="27" t="str">
        <v>Potential Duplicate</v>
      </c>
    </row>
    <row r="1547" spans="1:13" x14ac:dyDescent="0.25">
      <c r="A1547" s="27" t="str">
        <v>CUST-02604</v>
      </c>
      <c r="B1547" s="27" t="str">
        <v>Zainab Salami</v>
      </c>
      <c r="C1547" s="27" t="str">
        <v>Flutterwave</v>
      </c>
      <c r="D1547" s="27" t="str">
        <v>Customer</v>
      </c>
      <c r="E1547" s="27" t="str">
        <v>Grace Mensah</v>
      </c>
      <c r="F1547" s="27" t="str">
        <v>zainab_salami@outlook.com</v>
      </c>
      <c r="G1547" s="27" t="str">
        <v>Valid</v>
      </c>
      <c r="H1547" s="27" t="str">
        <v>+49-379-527079</v>
      </c>
      <c r="I1547" s="27" t="str">
        <v>Valid</v>
      </c>
      <c r="J1547" s="27" t="str">
        <v>Complete</v>
      </c>
      <c r="K1547" s="27" t="str">
        <v>Yes</v>
      </c>
      <c r="L1547" s="27">
        <v>75</v>
      </c>
      <c r="M1547" s="27" t="str">
        <v>Potential Duplicate</v>
      </c>
    </row>
    <row r="1548" spans="1:13" x14ac:dyDescent="0.25">
      <c r="A1548" s="27" t="str">
        <v>CUST-00333</v>
      </c>
      <c r="B1548" s="27" t="str">
        <v>Folake Asante</v>
      </c>
      <c r="C1548" s="27" t="str">
        <v>Payhub</v>
      </c>
      <c r="D1548" s="27" t="str">
        <v>Lead</v>
      </c>
      <c r="E1548" s="27" t="str">
        <v>Kemi Balogun</v>
      </c>
      <c r="F1548" s="27" t="str">
        <v>folake_asante@gmail.com</v>
      </c>
      <c r="G1548" s="27" t="str">
        <v>Valid</v>
      </c>
      <c r="H1548" s="27" t="str">
        <v>+254 036 924 926</v>
      </c>
      <c r="I1548" s="27" t="str">
        <v>Valid</v>
      </c>
      <c r="J1548" s="27" t="str">
        <v>Complete</v>
      </c>
      <c r="K1548" s="27" t="str">
        <v>Yes</v>
      </c>
      <c r="L1548" s="27">
        <v>75</v>
      </c>
      <c r="M1548" s="27" t="str">
        <v>Potential Duplicate</v>
      </c>
    </row>
    <row r="1549" spans="1:13" x14ac:dyDescent="0.25">
      <c r="A1549" s="27" t="str">
        <v>CUST-04352</v>
      </c>
      <c r="B1549" s="27" t="str">
        <v>Ryan Abubakar</v>
      </c>
      <c r="C1549" s="27" t="str">
        <v>Mtn Group</v>
      </c>
      <c r="D1549" s="27" t="str">
        <v>Prospect</v>
      </c>
      <c r="E1549" s="27" t="str">
        <v>Michael Bello</v>
      </c>
      <c r="F1549" s="27" t="str">
        <v>ryanabubakar@gmail.com</v>
      </c>
      <c r="G1549" s="27" t="str">
        <v>Valid</v>
      </c>
      <c r="H1549" s="27" t="str">
        <v>+234181847784</v>
      </c>
      <c r="I1549" s="27" t="str">
        <v>Valid</v>
      </c>
      <c r="J1549" s="27" t="str">
        <v>Complete</v>
      </c>
      <c r="K1549" s="27" t="str">
        <v>Yes</v>
      </c>
      <c r="L1549" s="27">
        <v>75</v>
      </c>
      <c r="M1549" s="27" t="str">
        <v>Potential Duplicate</v>
      </c>
    </row>
    <row r="1550" spans="1:13" x14ac:dyDescent="0.25">
      <c r="A1550" s="27" t="str">
        <v>CUST-01887</v>
      </c>
      <c r="B1550" s="27" t="str">
        <v>Favour Murphy</v>
      </c>
      <c r="C1550" s="27" t="str">
        <v>Paylabs</v>
      </c>
      <c r="D1550" s="27" t="str">
        <v>Inactive</v>
      </c>
      <c r="E1550" s="27" t="str">
        <v>Victor Okeke</v>
      </c>
      <c r="F1550" s="27" t="str">
        <v>favour.murphy@paylabs.co</v>
      </c>
      <c r="G1550" s="27" t="str">
        <v>Valid</v>
      </c>
      <c r="H1550" s="27" t="str">
        <v>0603079843</v>
      </c>
      <c r="I1550" s="27" t="str">
        <v>Valid</v>
      </c>
      <c r="J1550" s="27" t="str">
        <v>Complete</v>
      </c>
      <c r="K1550" s="27" t="str">
        <v>Yes</v>
      </c>
      <c r="L1550" s="27">
        <v>75</v>
      </c>
      <c r="M1550" s="27" t="str">
        <v>Potential Duplicate</v>
      </c>
    </row>
    <row r="1551" spans="1:13" x14ac:dyDescent="0.25">
      <c r="A1551" s="27" t="str">
        <v>CUST-00457</v>
      </c>
      <c r="B1551" s="27" t="str">
        <v>Niyi Evans</v>
      </c>
      <c r="C1551" s="27" t="str">
        <v>Andela</v>
      </c>
      <c r="D1551" s="27" t="str">
        <v>Qualified</v>
      </c>
      <c r="E1551" s="27" t="str">
        <v>Daniel Olatunji</v>
      </c>
      <c r="F1551" s="27" t="str">
        <v>niyievans@hotmail.com</v>
      </c>
      <c r="G1551" s="27" t="str">
        <v>Valid</v>
      </c>
      <c r="H1551" s="27" t="str">
        <v>+1 302 020 304</v>
      </c>
      <c r="I1551" s="27" t="str">
        <v>Valid</v>
      </c>
      <c r="J1551" s="27" t="str">
        <v>Complete</v>
      </c>
      <c r="K1551" s="27" t="str">
        <v>Yes</v>
      </c>
      <c r="L1551" s="27">
        <v>75</v>
      </c>
      <c r="M1551" s="27" t="str">
        <v>Potential Duplicate</v>
      </c>
    </row>
    <row r="1552" spans="1:13" x14ac:dyDescent="0.25">
      <c r="A1552" s="27" t="str">
        <v>CUST-03730</v>
      </c>
      <c r="B1552" s="27" t="str">
        <v>Sarah Abubakar</v>
      </c>
      <c r="C1552" s="27" t="str">
        <v>Cowrywise</v>
      </c>
      <c r="D1552" s="27" t="str">
        <v>Customer</v>
      </c>
      <c r="E1552" s="27" t="str">
        <v>Brian Otieno</v>
      </c>
      <c r="F1552" s="27" t="str">
        <v>sarah.abubakar@hotmail.com</v>
      </c>
      <c r="G1552" s="27" t="str">
        <v>Valid</v>
      </c>
      <c r="H1552" s="27" t="str">
        <v>+31 712 444 338</v>
      </c>
      <c r="I1552" s="27" t="str">
        <v>Valid</v>
      </c>
      <c r="J1552" s="27" t="str">
        <v>Complete</v>
      </c>
      <c r="K1552" s="27" t="str">
        <v>Yes</v>
      </c>
      <c r="L1552" s="27">
        <v>75</v>
      </c>
      <c r="M1552" s="27" t="str">
        <v>Potential Duplicate</v>
      </c>
    </row>
    <row r="1553" spans="1:13" x14ac:dyDescent="0.25">
      <c r="A1553" s="27" t="str">
        <v>CUST-04780</v>
      </c>
      <c r="B1553" s="27" t="str">
        <v>Folake Naidoo</v>
      </c>
      <c r="C1553" s="27" t="str">
        <v>Lumenpay</v>
      </c>
      <c r="D1553" s="27" t="str">
        <v>Customer</v>
      </c>
      <c r="E1553" s="27" t="str">
        <v>Tola Adeniyi</v>
      </c>
      <c r="F1553" s="27" t="str">
        <v>folake_naidoo@yahoo.com</v>
      </c>
      <c r="G1553" s="27" t="str">
        <v>Valid</v>
      </c>
      <c r="H1553" s="27" t="str">
        <v>+971 914 388 597</v>
      </c>
      <c r="I1553" s="27" t="str">
        <v>Valid</v>
      </c>
      <c r="J1553" s="27" t="str">
        <v>Complete</v>
      </c>
      <c r="K1553" s="27" t="str">
        <v>Yes</v>
      </c>
      <c r="L1553" s="27">
        <v>75</v>
      </c>
      <c r="M1553" s="27" t="str">
        <v>Potential Duplicate</v>
      </c>
    </row>
    <row r="1554" spans="1:13" x14ac:dyDescent="0.25">
      <c r="A1554" s="27" t="str">
        <v>CUST-00491</v>
      </c>
      <c r="B1554" s="27" t="str">
        <v>Sola Dlamini</v>
      </c>
      <c r="C1554" s="27" t="str">
        <v>Leadfinance</v>
      </c>
      <c r="D1554" s="27" t="str">
        <v>Inactive</v>
      </c>
      <c r="E1554" s="27" t="str">
        <v>Tola Adeniyi</v>
      </c>
      <c r="F1554" s="27" t="str">
        <v>kayodeeze@hotmail.com</v>
      </c>
      <c r="G1554" s="27" t="str">
        <v>Valid</v>
      </c>
      <c r="H1554" s="27" t="str">
        <v>+44044509286</v>
      </c>
      <c r="I1554" s="27" t="str">
        <v>Valid</v>
      </c>
      <c r="J1554" s="27" t="str">
        <v>Complete</v>
      </c>
      <c r="K1554" s="27" t="str">
        <v>Yes</v>
      </c>
      <c r="L1554" s="27">
        <v>75</v>
      </c>
      <c r="M1554" s="27" t="str">
        <v>Potential Duplicate</v>
      </c>
    </row>
    <row r="1555" spans="1:13" x14ac:dyDescent="0.25">
      <c r="A1555" s="27" t="str">
        <v>CUST-02526</v>
      </c>
      <c r="B1555" s="27" t="str">
        <v>Brian Wilson</v>
      </c>
      <c r="C1555" s="27" t="str">
        <v>Flutterwave</v>
      </c>
      <c r="D1555" s="27" t="str">
        <v>Customer</v>
      </c>
      <c r="E1555" s="27" t="str">
        <v>Victor Okeke</v>
      </c>
      <c r="F1555" s="27" t="str">
        <v>brian_wilson@outlook.com</v>
      </c>
      <c r="G1555" s="27" t="str">
        <v>Valid</v>
      </c>
      <c r="H1555" s="27" t="str">
        <v>+31-300-470319</v>
      </c>
      <c r="I1555" s="27" t="str">
        <v>Valid</v>
      </c>
      <c r="J1555" s="27" t="str">
        <v>Complete</v>
      </c>
      <c r="K1555" s="27" t="str">
        <v>Yes</v>
      </c>
      <c r="L1555" s="27">
        <v>75</v>
      </c>
      <c r="M1555" s="27" t="str">
        <v>Potential Duplicate</v>
      </c>
    </row>
    <row r="1556" spans="1:13" x14ac:dyDescent="0.25">
      <c r="A1556" s="27" t="str">
        <v>CUST-03083</v>
      </c>
      <c r="B1556" s="27" t="str">
        <v>Tosin Evans</v>
      </c>
      <c r="C1556" s="27" t="str">
        <v>Paycommerce Inc</v>
      </c>
      <c r="D1556" s="27" t="str">
        <v>Qualified</v>
      </c>
      <c r="E1556" s="27" t="str">
        <v>Victor Okeke</v>
      </c>
      <c r="F1556" s="27" t="str">
        <v>tosin_evans@outlook.com</v>
      </c>
      <c r="G1556" s="27" t="str">
        <v>Valid</v>
      </c>
      <c r="H1556" s="27" t="str">
        <v>+44-945-501712</v>
      </c>
      <c r="I1556" s="27" t="str">
        <v>Valid</v>
      </c>
      <c r="J1556" s="27" t="str">
        <v>Complete</v>
      </c>
      <c r="K1556" s="27" t="str">
        <v>Yes</v>
      </c>
      <c r="L1556" s="27">
        <v>75</v>
      </c>
      <c r="M1556" s="27" t="str">
        <v>Potential Duplicate</v>
      </c>
    </row>
    <row r="1557" spans="1:13" x14ac:dyDescent="0.25">
      <c r="A1557" s="27" t="str">
        <v>CUST-01174</v>
      </c>
      <c r="B1557" s="27" t="str">
        <v>Chizoba Mensah</v>
      </c>
      <c r="C1557" s="27" t="str">
        <v>Jumia</v>
      </c>
      <c r="D1557" s="27" t="str">
        <v>Customer</v>
      </c>
      <c r="E1557" s="27" t="str">
        <v>Michael Bello</v>
      </c>
      <c r="F1557" s="27" t="str">
        <v>chizobamensah@gmail.com</v>
      </c>
      <c r="G1557" s="27" t="str">
        <v>Valid</v>
      </c>
      <c r="H1557" s="27" t="str">
        <v>+1 060 429 429</v>
      </c>
      <c r="I1557" s="27" t="str">
        <v>Valid</v>
      </c>
      <c r="J1557" s="27" t="str">
        <v>Complete</v>
      </c>
      <c r="K1557" s="27" t="str">
        <v>Yes</v>
      </c>
      <c r="L1557" s="27">
        <v>75</v>
      </c>
      <c r="M1557" s="27" t="str">
        <v>Potential Duplicate</v>
      </c>
    </row>
    <row r="1558" spans="1:13" x14ac:dyDescent="0.25">
      <c r="A1558" s="27" t="str">
        <v>CUST-03710</v>
      </c>
      <c r="B1558" s="27" t="str">
        <v>Tobi Patel</v>
      </c>
      <c r="C1558" s="27" t="str">
        <v>Lumensolutions Ltd</v>
      </c>
      <c r="D1558" s="27" t="str">
        <v>Customer</v>
      </c>
      <c r="E1558" s="27" t="str">
        <v>Michael Bello</v>
      </c>
      <c r="F1558" s="27" t="str">
        <v>tobi.patel@gmail.com</v>
      </c>
      <c r="G1558" s="27" t="str">
        <v>Valid</v>
      </c>
      <c r="H1558" s="27" t="str">
        <v>+44-926-137150</v>
      </c>
      <c r="I1558" s="27" t="str">
        <v>Valid</v>
      </c>
      <c r="J1558" s="27" t="str">
        <v>Complete</v>
      </c>
      <c r="K1558" s="27" t="str">
        <v>Yes</v>
      </c>
      <c r="L1558" s="27">
        <v>75</v>
      </c>
      <c r="M1558" s="27" t="str">
        <v>Potential Duplicate</v>
      </c>
    </row>
    <row r="1559" spans="1:13" x14ac:dyDescent="0.25">
      <c r="A1559" s="27" t="str">
        <v>CUST-01496</v>
      </c>
      <c r="B1559" s="27" t="str">
        <v>Kayode Oladipo</v>
      </c>
      <c r="C1559" s="27" t="str">
        <v>Orbitcapital Plc</v>
      </c>
      <c r="D1559" s="27" t="str">
        <v>Prospect</v>
      </c>
      <c r="E1559" s="27" t="str">
        <v>Aisha Mohammed</v>
      </c>
      <c r="F1559" s="27" t="str">
        <v>kayode.oladipo@orbitcapitalpl.com</v>
      </c>
      <c r="G1559" s="27" t="str">
        <v>Valid</v>
      </c>
      <c r="H1559" s="27" t="str">
        <v>0216580872</v>
      </c>
      <c r="I1559" s="27" t="str">
        <v>Valid</v>
      </c>
      <c r="J1559" s="27" t="str">
        <v>Complete</v>
      </c>
      <c r="K1559" s="27" t="str">
        <v>Yes</v>
      </c>
      <c r="L1559" s="27">
        <v>75</v>
      </c>
      <c r="M1559" s="27" t="str">
        <v>Potential Duplicate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8B4EC-1AB7-4A1F-B105-C6834300A77D}">
  <dimension ref="A1:B42"/>
  <sheetViews>
    <sheetView workbookViewId="0"/>
  </sheetViews>
  <sheetFormatPr defaultRowHeight="15" x14ac:dyDescent="0.25"/>
  <cols>
    <col min="1" max="1" width="64.7109375" customWidth="1"/>
    <col min="2" max="2" width="26.7109375" customWidth="1"/>
  </cols>
  <sheetData>
    <row r="1" spans="1:2" ht="18.75" x14ac:dyDescent="0.3">
      <c r="A1" s="2" t="s">
        <v>35853</v>
      </c>
      <c r="B1" s="3"/>
    </row>
    <row r="2" spans="1:2" x14ac:dyDescent="0.25">
      <c r="A2" s="4" t="s">
        <v>35854</v>
      </c>
    </row>
    <row r="4" spans="1:2" x14ac:dyDescent="0.25">
      <c r="A4" s="40" t="s">
        <v>35855</v>
      </c>
      <c r="B4" s="41"/>
    </row>
    <row r="5" spans="1:2" x14ac:dyDescent="0.25">
      <c r="A5" s="27" t="s">
        <v>35856</v>
      </c>
      <c r="B5" s="42">
        <v>30</v>
      </c>
    </row>
    <row r="6" spans="1:2" x14ac:dyDescent="0.25">
      <c r="A6" s="27" t="s">
        <v>35857</v>
      </c>
      <c r="B6" s="42">
        <v>20</v>
      </c>
    </row>
    <row r="7" spans="1:2" x14ac:dyDescent="0.25">
      <c r="A7" s="27" t="s">
        <v>35858</v>
      </c>
      <c r="B7" s="42">
        <v>40</v>
      </c>
    </row>
    <row r="8" spans="1:2" x14ac:dyDescent="0.25">
      <c r="A8" s="27" t="s">
        <v>35859</v>
      </c>
      <c r="B8" s="42">
        <v>7</v>
      </c>
    </row>
    <row r="10" spans="1:2" x14ac:dyDescent="0.25">
      <c r="A10" s="40" t="s">
        <v>35860</v>
      </c>
      <c r="B10" s="41"/>
    </row>
    <row r="11" spans="1:2" x14ac:dyDescent="0.25">
      <c r="A11" s="27" t="s">
        <v>35861</v>
      </c>
      <c r="B11" s="42">
        <v>80</v>
      </c>
    </row>
    <row r="12" spans="1:2" x14ac:dyDescent="0.25">
      <c r="A12" s="43" t="s">
        <v>35862</v>
      </c>
      <c r="B12" s="27"/>
    </row>
    <row r="14" spans="1:2" x14ac:dyDescent="0.25">
      <c r="A14" s="40" t="s">
        <v>35863</v>
      </c>
      <c r="B14" s="41"/>
    </row>
    <row r="15" spans="1:2" x14ac:dyDescent="0.25">
      <c r="A15" s="27"/>
      <c r="B15" s="37" t="s">
        <v>33815</v>
      </c>
    </row>
    <row r="16" spans="1:2" x14ac:dyDescent="0.25">
      <c r="A16" s="27"/>
      <c r="B16" s="37" t="s">
        <v>33829</v>
      </c>
    </row>
    <row r="17" spans="1:2" x14ac:dyDescent="0.25">
      <c r="A17" s="27"/>
      <c r="B17" s="37" t="s">
        <v>33823</v>
      </c>
    </row>
    <row r="18" spans="1:2" x14ac:dyDescent="0.25">
      <c r="A18" s="27"/>
      <c r="B18" s="37" t="s">
        <v>35864</v>
      </c>
    </row>
    <row r="19" spans="1:2" x14ac:dyDescent="0.25">
      <c r="A19" s="27"/>
      <c r="B19" s="37" t="s">
        <v>35865</v>
      </c>
    </row>
    <row r="21" spans="1:2" x14ac:dyDescent="0.25">
      <c r="A21" s="40" t="s">
        <v>35866</v>
      </c>
      <c r="B21" s="41"/>
    </row>
    <row r="22" spans="1:2" x14ac:dyDescent="0.25">
      <c r="A22" s="43" t="s">
        <v>35867</v>
      </c>
      <c r="B22" s="27"/>
    </row>
    <row r="23" spans="1:2" x14ac:dyDescent="0.25">
      <c r="A23" s="27"/>
      <c r="B23" s="37" t="s">
        <v>1</v>
      </c>
    </row>
    <row r="24" spans="1:2" x14ac:dyDescent="0.25">
      <c r="A24" s="27"/>
      <c r="B24" s="37" t="s">
        <v>2</v>
      </c>
    </row>
    <row r="25" spans="1:2" x14ac:dyDescent="0.25">
      <c r="A25" s="27"/>
      <c r="B25" s="37" t="s">
        <v>5</v>
      </c>
    </row>
    <row r="26" spans="1:2" x14ac:dyDescent="0.25">
      <c r="A26" s="27"/>
      <c r="B26" s="37" t="s">
        <v>6</v>
      </c>
    </row>
    <row r="27" spans="1:2" x14ac:dyDescent="0.25">
      <c r="A27" s="27"/>
      <c r="B27" s="37" t="s">
        <v>4</v>
      </c>
    </row>
    <row r="28" spans="1:2" x14ac:dyDescent="0.25">
      <c r="A28" s="27"/>
      <c r="B28" s="37" t="s">
        <v>8</v>
      </c>
    </row>
    <row r="29" spans="1:2" x14ac:dyDescent="0.25">
      <c r="A29" s="27"/>
      <c r="B29" s="37" t="s">
        <v>13</v>
      </c>
    </row>
    <row r="30" spans="1:2" x14ac:dyDescent="0.25">
      <c r="A30" s="27"/>
      <c r="B30" s="37" t="s">
        <v>15</v>
      </c>
    </row>
    <row r="32" spans="1:2" x14ac:dyDescent="0.25">
      <c r="A32" s="40" t="s">
        <v>35868</v>
      </c>
      <c r="B32" s="41"/>
    </row>
    <row r="33" spans="1:2" x14ac:dyDescent="0.25">
      <c r="A33" s="27" t="s">
        <v>35869</v>
      </c>
      <c r="B33" s="37" t="s">
        <v>35870</v>
      </c>
    </row>
    <row r="34" spans="1:2" x14ac:dyDescent="0.25">
      <c r="A34" s="27" t="s">
        <v>35871</v>
      </c>
      <c r="B34" s="37" t="s">
        <v>35872</v>
      </c>
    </row>
    <row r="36" spans="1:2" x14ac:dyDescent="0.25">
      <c r="A36" s="6" t="s">
        <v>35907</v>
      </c>
      <c r="B36" s="7"/>
    </row>
    <row r="37" spans="1:2" x14ac:dyDescent="0.25">
      <c r="A37" t="s">
        <v>35908</v>
      </c>
      <c r="B37" s="8">
        <v>25</v>
      </c>
    </row>
    <row r="38" spans="1:2" x14ac:dyDescent="0.25">
      <c r="A38" s="4" t="s">
        <v>35909</v>
      </c>
    </row>
    <row r="40" spans="1:2" x14ac:dyDescent="0.25">
      <c r="A40" s="6" t="s">
        <v>35910</v>
      </c>
      <c r="B40" s="7"/>
    </row>
    <row r="41" spans="1:2" x14ac:dyDescent="0.25">
      <c r="A41" t="s">
        <v>35911</v>
      </c>
      <c r="B41" s="8">
        <v>365</v>
      </c>
    </row>
    <row r="42" spans="1:2" x14ac:dyDescent="0.25">
      <c r="A42" s="4" t="s">
        <v>35912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55B5F-9D96-4218-8315-C08561EA7A68}">
  <dimension ref="A1:H7"/>
  <sheetViews>
    <sheetView workbookViewId="0">
      <selection activeCell="H22" sqref="H22"/>
    </sheetView>
  </sheetViews>
  <sheetFormatPr defaultRowHeight="15" x14ac:dyDescent="0.25"/>
  <cols>
    <col min="1" max="7" width="24.7109375" customWidth="1"/>
    <col min="8" max="8" width="49.5703125" customWidth="1"/>
  </cols>
  <sheetData>
    <row r="1" spans="1:8" ht="18.75" x14ac:dyDescent="0.3">
      <c r="A1" s="2" t="s">
        <v>35887</v>
      </c>
      <c r="B1" s="3"/>
      <c r="C1" s="3"/>
      <c r="D1" s="3"/>
      <c r="E1" s="3"/>
      <c r="F1" s="3"/>
      <c r="G1" s="3"/>
      <c r="H1" s="3"/>
    </row>
    <row r="2" spans="1:8" x14ac:dyDescent="0.25">
      <c r="A2" t="s">
        <v>35888</v>
      </c>
      <c r="B2" s="10">
        <v>46240</v>
      </c>
    </row>
    <row r="3" spans="1:8" x14ac:dyDescent="0.25">
      <c r="A3" t="s">
        <v>35889</v>
      </c>
      <c r="B3" t="str">
        <f>IF(COUNTIF(Customer_Master[Data Quality Score],"&lt;"&amp;Config!$B$11)&gt;0,"Completed – Exceptions Found","Completed – Clean")</f>
        <v>Completed – Exceptions Found</v>
      </c>
    </row>
    <row r="5" spans="1:8" x14ac:dyDescent="0.25">
      <c r="A5" s="25" t="s">
        <v>35890</v>
      </c>
      <c r="B5" s="26"/>
      <c r="C5" s="26"/>
      <c r="D5" s="26"/>
      <c r="E5" s="26"/>
      <c r="F5" s="26"/>
      <c r="G5" s="26"/>
      <c r="H5" s="26"/>
    </row>
    <row r="6" spans="1:8" x14ac:dyDescent="0.25">
      <c r="A6" s="34" t="s">
        <v>35891</v>
      </c>
      <c r="B6" s="34" t="s">
        <v>35892</v>
      </c>
      <c r="C6" s="34" t="s">
        <v>35893</v>
      </c>
      <c r="D6" s="34" t="s">
        <v>35894</v>
      </c>
      <c r="E6" s="34" t="s">
        <v>35895</v>
      </c>
      <c r="F6" s="34" t="s">
        <v>35896</v>
      </c>
      <c r="G6" s="34" t="s">
        <v>35897</v>
      </c>
      <c r="H6" s="34" t="s">
        <v>35898</v>
      </c>
    </row>
    <row r="7" spans="1:8" x14ac:dyDescent="0.25">
      <c r="A7" s="37" t="s">
        <v>35899</v>
      </c>
      <c r="B7" s="38">
        <f>$B$2</f>
        <v>46240</v>
      </c>
      <c r="C7" s="37" t="s">
        <v>35900</v>
      </c>
      <c r="D7" s="27">
        <f>ROWS(Customer_Master[CustomerID])</f>
        <v>5130</v>
      </c>
      <c r="E7" s="27">
        <f>COUNTIF(Customer_Master[Data Quality Score],"&gt;="&amp;Config!$B$11)</f>
        <v>3575</v>
      </c>
      <c r="F7" s="27">
        <f>COUNTIF(Customer_Master[Data Quality Score],"&lt;"&amp;Config!$B$11)</f>
        <v>1555</v>
      </c>
      <c r="G7" s="37" t="s">
        <v>35901</v>
      </c>
      <c r="H7" s="39" t="s">
        <v>35902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903CAA-AE75-42A2-9DEE-399711D61F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Customer_Master</vt:lpstr>
      <vt:lpstr>Data_Quality_Report</vt:lpstr>
      <vt:lpstr>CRM_Summary</vt:lpstr>
      <vt:lpstr>Exceptions</vt:lpstr>
      <vt:lpstr>Config</vt:lpstr>
      <vt:lpstr>Refresh_Log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2026-06-30T14:00:16Z</dcterms:created>
  <dcterms:modified xsi:type="dcterms:W3CDTF">2026-08-06T16:15:52Z</dcterms:modified>
</cp:coreProperties>
</file>